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8.xml" ContentType="application/vnd.openxmlformats-officedocument.spreadsheetml.worksheet+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metadata.xml" ContentType="application/vnd.openxmlformats-officedocument.spreadsheetml.sheetMetadata+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24226"/>
  <mc:AlternateContent xmlns:mc="http://schemas.openxmlformats.org/markup-compatibility/2006">
    <mc:Choice Requires="x15">
      <x15ac:absPath xmlns:x15ac="http://schemas.microsoft.com/office/spreadsheetml/2010/11/ac" url="W:\Regulatory\Avoided_Cost\AvoidedCost2023\2_DataRequests\DR03\PSC3\PSC3-2\"/>
    </mc:Choice>
  </mc:AlternateContent>
  <xr:revisionPtr revIDLastSave="0" documentId="13_ncr:1_{93A20825-EB09-467D-90CA-08E8DD89DFF5}" xr6:coauthVersionLast="47" xr6:coauthVersionMax="47" xr10:uidLastSave="{00000000-0000-0000-0000-000000000000}"/>
  <bookViews>
    <workbookView xWindow="1290" yWindow="-110" windowWidth="37220" windowHeight="21820" tabRatio="770" xr2:uid="{00000000-000D-0000-FFFF-FFFF00000000}"/>
  </bookViews>
  <sheets>
    <sheet name="FilingTables" sheetId="43" r:id="rId1"/>
    <sheet name="Market" sheetId="42" r:id="rId2"/>
    <sheet name="SSSModel" sheetId="31" r:id="rId3"/>
    <sheet name="Detail" sheetId="24" r:id="rId4"/>
    <sheet name="GenAlts" sheetId="29" r:id="rId5"/>
    <sheet name="Resources" sheetId="27" r:id="rId6"/>
    <sheet name="Escalation" sheetId="28" r:id="rId7"/>
    <sheet name="NREL" sheetId="41" r:id="rId8"/>
    <sheet name="Profiles" sheetId="25" r:id="rId9"/>
    <sheet name="FixTime" sheetId="26" r:id="rId10"/>
    <sheet name="OpScenarios" sheetId="38" r:id="rId11"/>
    <sheet name="ECCExample" sheetId="11" r:id="rId12"/>
    <sheet name="Notes" sheetId="32" r:id="rId13"/>
  </sheets>
  <externalReferences>
    <externalReference r:id="rId14"/>
    <externalReference r:id="rId15"/>
  </externalReferences>
  <definedNames>
    <definedName name="_xlnm._FilterDatabase" localSheetId="3" hidden="1">Detail!$A$4:$EC$157</definedName>
    <definedName name="_xlnm._FilterDatabase" localSheetId="9" hidden="1">FixTime!$A$3:$BA$7</definedName>
    <definedName name="_xlnm._FilterDatabase" localSheetId="8" hidden="1">Profiles!#REF!</definedName>
    <definedName name="_xlnm._FilterDatabase" localSheetId="5" hidden="1">Resources!$A$26:$CU$29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5">Resources!$C$1:$AG$23</definedName>
    <definedName name="Recover">[1]Macro1!$A$131</definedName>
    <definedName name="StartYear">'[2]General Inputs'!$E$17</definedName>
    <definedName name="TableName">"Dummy"</definedName>
    <definedName name="TotalAMSElectricMeters">'[2]System Attributes'!$E$25</definedName>
    <definedName name="TotalAMSMeters">'[2]System Attributes'!$E$31</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7" i="29" l="1"/>
  <c r="EA55" i="24" l="1"/>
  <c r="EA56" i="24"/>
  <c r="EA57" i="24"/>
  <c r="EA58" i="24"/>
  <c r="EA59" i="24"/>
  <c r="EA60" i="24"/>
  <c r="EA61" i="24"/>
  <c r="EA62" i="24"/>
  <c r="EA63" i="24"/>
  <c r="EA64" i="24"/>
  <c r="EA65" i="24"/>
  <c r="EA66" i="24"/>
  <c r="EA67" i="24"/>
  <c r="EA68" i="24"/>
  <c r="EA69" i="24"/>
  <c r="EA70" i="24"/>
  <c r="EA71" i="24"/>
  <c r="EA72" i="24"/>
  <c r="EA73" i="24"/>
  <c r="EA74" i="24"/>
  <c r="EA75" i="24"/>
  <c r="EA76" i="24"/>
  <c r="EA77" i="24"/>
  <c r="EA78" i="24"/>
  <c r="EA79" i="24"/>
  <c r="EA80" i="24"/>
  <c r="EA81" i="24"/>
  <c r="EA82" i="24"/>
  <c r="EA83" i="24"/>
  <c r="EA84" i="24"/>
  <c r="EA85" i="24"/>
  <c r="EA86" i="24"/>
  <c r="EA87" i="24"/>
  <c r="EA88" i="24"/>
  <c r="EA89" i="24"/>
  <c r="EA90" i="24"/>
  <c r="EA91" i="24"/>
  <c r="EA92" i="24"/>
  <c r="EA93" i="24"/>
  <c r="EA94" i="24"/>
  <c r="EA95" i="24"/>
  <c r="EA96" i="24"/>
  <c r="EA97" i="24"/>
  <c r="EA98" i="24"/>
  <c r="EA99" i="24"/>
  <c r="EA100" i="24"/>
  <c r="EA101" i="24"/>
  <c r="EA102" i="24"/>
  <c r="EA103" i="24"/>
  <c r="EA104" i="24"/>
  <c r="EA105" i="24"/>
  <c r="EA106" i="24"/>
  <c r="EA107" i="24"/>
  <c r="EA108" i="24"/>
  <c r="EA109" i="24"/>
  <c r="EA110" i="24"/>
  <c r="EA111" i="24"/>
  <c r="EA112" i="24"/>
  <c r="EA113" i="24"/>
  <c r="EA114" i="24"/>
  <c r="EA115" i="24"/>
  <c r="EA116" i="24"/>
  <c r="EA117" i="24"/>
  <c r="EA118" i="24"/>
  <c r="EA119" i="24"/>
  <c r="EA120" i="24"/>
  <c r="EA121" i="24"/>
  <c r="EA122" i="24"/>
  <c r="EA123" i="24"/>
  <c r="EA124" i="24"/>
  <c r="EA125" i="24"/>
  <c r="EA126" i="24"/>
  <c r="EA127" i="24"/>
  <c r="EA128" i="24"/>
  <c r="EA129" i="24"/>
  <c r="EA130" i="24"/>
  <c r="EA131" i="24"/>
  <c r="EA132" i="24"/>
  <c r="EA133" i="24"/>
  <c r="EA134" i="24"/>
  <c r="EA135" i="24"/>
  <c r="EA136" i="24"/>
  <c r="EA137" i="24"/>
  <c r="EA138" i="24"/>
  <c r="EA139" i="24"/>
  <c r="EA140" i="24"/>
  <c r="EA141" i="24"/>
  <c r="EA142" i="24"/>
  <c r="EA143" i="24"/>
  <c r="EA144" i="24"/>
  <c r="EA145" i="24"/>
  <c r="EA146" i="24"/>
  <c r="EA147" i="24"/>
  <c r="EA148" i="24"/>
  <c r="EA149" i="24"/>
  <c r="EA150" i="24"/>
  <c r="EA151" i="24"/>
  <c r="EA152" i="24"/>
  <c r="EA153" i="24"/>
  <c r="EA154" i="24"/>
  <c r="B1" i="25"/>
  <c r="D20" i="25"/>
  <c r="E20" i="25"/>
  <c r="F20" i="25"/>
  <c r="G20" i="25"/>
  <c r="H20" i="25"/>
  <c r="I20" i="25"/>
  <c r="J20" i="25"/>
  <c r="K20" i="25"/>
  <c r="L20" i="25"/>
  <c r="M20" i="25"/>
  <c r="N20" i="25"/>
  <c r="O20" i="25"/>
  <c r="P20" i="25"/>
  <c r="Q20" i="25"/>
  <c r="R20" i="25"/>
  <c r="S20" i="25"/>
  <c r="T20" i="25"/>
  <c r="U20" i="25"/>
  <c r="V20" i="25"/>
  <c r="W20" i="25"/>
  <c r="X20" i="25"/>
  <c r="Y20" i="25"/>
  <c r="Z20" i="25"/>
  <c r="AA20" i="25"/>
  <c r="AB20" i="25"/>
  <c r="AC20" i="25"/>
  <c r="AD20" i="25"/>
  <c r="AE20" i="25"/>
  <c r="AF20" i="25"/>
  <c r="AG20" i="25"/>
  <c r="AH20" i="25"/>
  <c r="AI20" i="25"/>
  <c r="AJ20" i="25"/>
  <c r="AK20" i="25"/>
  <c r="AL20" i="25"/>
  <c r="AM20" i="25"/>
  <c r="AN20" i="25"/>
  <c r="AO20" i="25"/>
  <c r="AP20" i="25"/>
  <c r="AQ20" i="25"/>
  <c r="AR20" i="25"/>
  <c r="AS20" i="25"/>
  <c r="AT20" i="25"/>
  <c r="AU20" i="25"/>
  <c r="AV20" i="25"/>
  <c r="AW20" i="25"/>
  <c r="AX20" i="25"/>
  <c r="AY20" i="25"/>
  <c r="AZ20" i="25"/>
  <c r="BA20" i="25"/>
  <c r="BB20" i="25"/>
  <c r="BC20" i="25"/>
  <c r="BD20" i="25"/>
  <c r="BE20" i="25"/>
  <c r="BF20" i="25"/>
  <c r="BG20" i="25"/>
  <c r="BH20" i="25"/>
  <c r="C20" i="25"/>
  <c r="K5" i="28"/>
  <c r="L5" i="28"/>
  <c r="M5" i="28"/>
  <c r="N5" i="28"/>
  <c r="O5" i="28"/>
  <c r="P5" i="28"/>
  <c r="Q5" i="28"/>
  <c r="R5" i="28"/>
  <c r="S5" i="28"/>
  <c r="T5" i="28"/>
  <c r="U5" i="28"/>
  <c r="V5" i="28"/>
  <c r="W5" i="28"/>
  <c r="X5" i="28"/>
  <c r="Y5" i="28"/>
  <c r="Z5" i="28"/>
  <c r="AA5" i="28"/>
  <c r="AB5" i="28"/>
  <c r="AC5" i="28"/>
  <c r="AD5" i="28"/>
  <c r="AE5" i="28"/>
  <c r="AF5" i="28"/>
  <c r="AG5" i="28"/>
  <c r="AH5" i="28"/>
  <c r="AI5" i="28"/>
  <c r="AJ5" i="28"/>
  <c r="AK5" i="28"/>
  <c r="AL5" i="28"/>
  <c r="AM5" i="28"/>
  <c r="AN5" i="28"/>
  <c r="AO5" i="28"/>
  <c r="AP5" i="28"/>
  <c r="AQ5" i="28"/>
  <c r="AR5" i="28"/>
  <c r="AS5" i="28"/>
  <c r="AT5" i="28"/>
  <c r="AU5" i="28"/>
  <c r="AV5" i="28"/>
  <c r="AW5" i="28"/>
  <c r="AX5" i="28"/>
  <c r="AY5" i="28"/>
  <c r="AZ5" i="28"/>
  <c r="BA5" i="28"/>
  <c r="BB5" i="28"/>
  <c r="BC5" i="28"/>
  <c r="BD5" i="28"/>
  <c r="BE5" i="28"/>
  <c r="BF5" i="28"/>
  <c r="BG5" i="28"/>
  <c r="BH5" i="28"/>
  <c r="BI5" i="28"/>
  <c r="M6" i="29" l="1"/>
  <c r="N6" i="29"/>
  <c r="O6" i="29"/>
  <c r="P6" i="29"/>
  <c r="Q6" i="29"/>
  <c r="R6" i="29"/>
  <c r="S6" i="29"/>
  <c r="T6" i="29"/>
  <c r="U6" i="29"/>
  <c r="V6" i="29"/>
  <c r="X6" i="29"/>
  <c r="Y6" i="29"/>
  <c r="Z6" i="29"/>
  <c r="AA6" i="29"/>
  <c r="AB6" i="29"/>
  <c r="AC6" i="29"/>
  <c r="AD6" i="29"/>
  <c r="AE6" i="29"/>
  <c r="AF6" i="29"/>
  <c r="A6" i="29"/>
  <c r="CF28" i="27"/>
  <c r="CB28" i="27"/>
  <c r="BX28" i="27"/>
  <c r="BT28" i="27"/>
  <c r="BP28" i="27"/>
  <c r="BF28" i="27"/>
  <c r="BE28" i="27" s="1"/>
  <c r="BE32" i="27" s="1"/>
  <c r="BB28" i="27"/>
  <c r="AZ28" i="27"/>
  <c r="AR28" i="27"/>
  <c r="AP28" i="27"/>
  <c r="AN28" i="27"/>
  <c r="AL28" i="27"/>
  <c r="AJ28" i="27"/>
  <c r="AF28" i="27"/>
  <c r="AA28" i="27"/>
  <c r="BW28" i="27" s="1"/>
  <c r="W28" i="27"/>
  <c r="CD28" i="27" s="1"/>
  <c r="V28" i="27"/>
  <c r="BV28" i="27" s="1"/>
  <c r="U28" i="27"/>
  <c r="T28" i="27"/>
  <c r="S28" i="27"/>
  <c r="K19" i="41"/>
  <c r="K27" i="41"/>
  <c r="I6" i="41"/>
  <c r="I7" i="41"/>
  <c r="I8" i="41"/>
  <c r="I9" i="41"/>
  <c r="I10" i="41"/>
  <c r="I11" i="41"/>
  <c r="I12" i="41"/>
  <c r="I13" i="41"/>
  <c r="I14" i="41"/>
  <c r="I15" i="41"/>
  <c r="I16" i="41"/>
  <c r="I17" i="41"/>
  <c r="I18" i="41"/>
  <c r="I19" i="41"/>
  <c r="I20" i="41"/>
  <c r="I21" i="41"/>
  <c r="I22" i="41"/>
  <c r="I23" i="41"/>
  <c r="I24" i="41"/>
  <c r="I25" i="41"/>
  <c r="I26" i="41"/>
  <c r="I27" i="41"/>
  <c r="I28" i="41"/>
  <c r="I29" i="41"/>
  <c r="I30" i="41"/>
  <c r="I31" i="41"/>
  <c r="I32" i="41"/>
  <c r="I33" i="41"/>
  <c r="I34" i="41"/>
  <c r="I5" i="41"/>
  <c r="G6" i="41"/>
  <c r="G7" i="41"/>
  <c r="G8" i="41"/>
  <c r="G9" i="41"/>
  <c r="G10" i="41"/>
  <c r="G11" i="41"/>
  <c r="G12" i="41"/>
  <c r="G13" i="41"/>
  <c r="G14" i="41"/>
  <c r="G15" i="41"/>
  <c r="G16" i="41"/>
  <c r="G17" i="41"/>
  <c r="K18" i="41" s="1"/>
  <c r="G18" i="41"/>
  <c r="G19" i="41"/>
  <c r="G20" i="41"/>
  <c r="K20" i="41" s="1"/>
  <c r="G21" i="41"/>
  <c r="K21" i="41" s="1"/>
  <c r="G22" i="41"/>
  <c r="K22" i="41" s="1"/>
  <c r="G23" i="41"/>
  <c r="K23" i="41" s="1"/>
  <c r="G24" i="41"/>
  <c r="K24" i="41" s="1"/>
  <c r="G25" i="41"/>
  <c r="K26" i="41" s="1"/>
  <c r="G26" i="41"/>
  <c r="G27" i="41"/>
  <c r="G28" i="41"/>
  <c r="K28" i="41" s="1"/>
  <c r="G29" i="41"/>
  <c r="K29" i="41" s="1"/>
  <c r="G30" i="41"/>
  <c r="K30" i="41" s="1"/>
  <c r="G31" i="41"/>
  <c r="K31" i="41" s="1"/>
  <c r="G32" i="41"/>
  <c r="K32" i="41" s="1"/>
  <c r="G33" i="41"/>
  <c r="K33" i="41" s="1"/>
  <c r="G34" i="41"/>
  <c r="K34" i="41" s="1"/>
  <c r="G5" i="41"/>
  <c r="AM28" i="27" l="1"/>
  <c r="AI28" i="27"/>
  <c r="AE28" i="27"/>
  <c r="BO28" i="27"/>
  <c r="CE28" i="27"/>
  <c r="AU28" i="27"/>
  <c r="BS28" i="27"/>
  <c r="BC28" i="27"/>
  <c r="CA28" i="27"/>
  <c r="AQ28" i="27"/>
  <c r="AY28" i="27"/>
  <c r="K25" i="41"/>
  <c r="K17" i="41"/>
  <c r="K16" i="41"/>
  <c r="B3" i="28" s="1"/>
  <c r="W6" i="29"/>
  <c r="BZ28" i="27"/>
  <c r="X28" i="27"/>
  <c r="BR28" i="27" l="1"/>
  <c r="CV28" i="27"/>
  <c r="BJ28" i="27"/>
  <c r="BN28" i="27"/>
  <c r="AA27" i="27" l="1"/>
  <c r="Y28" i="27" s="1"/>
  <c r="Z28" i="27" s="1"/>
  <c r="O5" i="42"/>
  <c r="S5" i="42" s="1"/>
  <c r="P5" i="42"/>
  <c r="T5" i="42" s="1"/>
  <c r="Q5" i="42"/>
  <c r="R5" i="42"/>
  <c r="V5" i="42" s="1"/>
  <c r="O6" i="42"/>
  <c r="S6" i="42" s="1"/>
  <c r="P6" i="42"/>
  <c r="T6" i="42" s="1"/>
  <c r="Q6" i="42"/>
  <c r="R6" i="42"/>
  <c r="V6" i="42" s="1"/>
  <c r="O7" i="42"/>
  <c r="S7" i="42" s="1"/>
  <c r="P7" i="42"/>
  <c r="T7" i="42" s="1"/>
  <c r="Q7" i="42"/>
  <c r="R7" i="42"/>
  <c r="V7" i="42" s="1"/>
  <c r="O8" i="42"/>
  <c r="S8" i="42" s="1"/>
  <c r="P8" i="42"/>
  <c r="T8" i="42" s="1"/>
  <c r="Q8" i="42"/>
  <c r="U8" i="42" s="1"/>
  <c r="R8" i="42"/>
  <c r="V8" i="42" s="1"/>
  <c r="O9" i="42"/>
  <c r="S9" i="42" s="1"/>
  <c r="P9" i="42"/>
  <c r="T9" i="42" s="1"/>
  <c r="Q9" i="42"/>
  <c r="R9" i="42"/>
  <c r="V9" i="42" s="1"/>
  <c r="O10" i="42"/>
  <c r="S10" i="42" s="1"/>
  <c r="P10" i="42"/>
  <c r="T10" i="42" s="1"/>
  <c r="Q10" i="42"/>
  <c r="R10" i="42"/>
  <c r="V10" i="42" s="1"/>
  <c r="O11" i="42"/>
  <c r="S11" i="42" s="1"/>
  <c r="P11" i="42"/>
  <c r="T11" i="42" s="1"/>
  <c r="Q11" i="42"/>
  <c r="R11" i="42"/>
  <c r="V11" i="42" s="1"/>
  <c r="O12" i="42"/>
  <c r="S12" i="42" s="1"/>
  <c r="P12" i="42"/>
  <c r="T12" i="42" s="1"/>
  <c r="Q12" i="42"/>
  <c r="R12" i="42"/>
  <c r="V12" i="42" s="1"/>
  <c r="O13" i="42"/>
  <c r="S13" i="42" s="1"/>
  <c r="P13" i="42"/>
  <c r="T13" i="42" s="1"/>
  <c r="Q13" i="42"/>
  <c r="R13" i="42"/>
  <c r="V13" i="42" s="1"/>
  <c r="O14" i="42"/>
  <c r="S14" i="42" s="1"/>
  <c r="P14" i="42"/>
  <c r="T14" i="42" s="1"/>
  <c r="Q14" i="42"/>
  <c r="R14" i="42"/>
  <c r="V14" i="42" s="1"/>
  <c r="O15" i="42"/>
  <c r="S15" i="42" s="1"/>
  <c r="P15" i="42"/>
  <c r="T15" i="42" s="1"/>
  <c r="Q15" i="42"/>
  <c r="R15" i="42"/>
  <c r="V15" i="42" s="1"/>
  <c r="O16" i="42"/>
  <c r="S16" i="42" s="1"/>
  <c r="P16" i="42"/>
  <c r="T16" i="42" s="1"/>
  <c r="Q16" i="42"/>
  <c r="U16" i="42" s="1"/>
  <c r="R16" i="42"/>
  <c r="V16" i="42" s="1"/>
  <c r="O17" i="42"/>
  <c r="S17" i="42" s="1"/>
  <c r="P17" i="42"/>
  <c r="T17" i="42" s="1"/>
  <c r="Q17" i="42"/>
  <c r="R17" i="42"/>
  <c r="V17" i="42" s="1"/>
  <c r="O18" i="42"/>
  <c r="S18" i="42" s="1"/>
  <c r="P18" i="42"/>
  <c r="T18" i="42" s="1"/>
  <c r="Q18" i="42"/>
  <c r="R18" i="42"/>
  <c r="V18" i="42" s="1"/>
  <c r="O19" i="42"/>
  <c r="S19" i="42" s="1"/>
  <c r="P19" i="42"/>
  <c r="T19" i="42" s="1"/>
  <c r="Q19" i="42"/>
  <c r="R19" i="42"/>
  <c r="V19" i="42" s="1"/>
  <c r="O20" i="42"/>
  <c r="S20" i="42" s="1"/>
  <c r="P20" i="42"/>
  <c r="T20" i="42" s="1"/>
  <c r="Q20" i="42"/>
  <c r="R20" i="42"/>
  <c r="V20" i="42" s="1"/>
  <c r="O21" i="42"/>
  <c r="S21" i="42" s="1"/>
  <c r="P21" i="42"/>
  <c r="T21" i="42" s="1"/>
  <c r="Q21" i="42"/>
  <c r="R21" i="42"/>
  <c r="V21" i="42" s="1"/>
  <c r="O22" i="42"/>
  <c r="S22" i="42" s="1"/>
  <c r="P22" i="42"/>
  <c r="T22" i="42" s="1"/>
  <c r="Q22" i="42"/>
  <c r="R22" i="42"/>
  <c r="V22" i="42" s="1"/>
  <c r="O23" i="42"/>
  <c r="S23" i="42" s="1"/>
  <c r="P23" i="42"/>
  <c r="T23" i="42" s="1"/>
  <c r="Q23" i="42"/>
  <c r="R23" i="42"/>
  <c r="V23" i="42" s="1"/>
  <c r="O24" i="42"/>
  <c r="S24" i="42" s="1"/>
  <c r="P24" i="42"/>
  <c r="T24" i="42" s="1"/>
  <c r="Q24" i="42"/>
  <c r="U24" i="42" s="1"/>
  <c r="R24" i="42"/>
  <c r="V24" i="42" s="1"/>
  <c r="O25" i="42"/>
  <c r="S25" i="42" s="1"/>
  <c r="P25" i="42"/>
  <c r="T25" i="42" s="1"/>
  <c r="Q25" i="42"/>
  <c r="R25" i="42"/>
  <c r="V25" i="42" s="1"/>
  <c r="O26" i="42"/>
  <c r="S26" i="42" s="1"/>
  <c r="P26" i="42"/>
  <c r="T26" i="42" s="1"/>
  <c r="Q26" i="42"/>
  <c r="R26" i="42"/>
  <c r="V26" i="42" s="1"/>
  <c r="O27" i="42"/>
  <c r="S27" i="42" s="1"/>
  <c r="P27" i="42"/>
  <c r="T27" i="42" s="1"/>
  <c r="Q27" i="42"/>
  <c r="R27" i="42"/>
  <c r="V27" i="42" s="1"/>
  <c r="P4" i="42"/>
  <c r="T4" i="42" s="1"/>
  <c r="Q4" i="42"/>
  <c r="R4" i="42"/>
  <c r="V4" i="42" s="1"/>
  <c r="O4" i="42"/>
  <c r="S4" i="42" s="1"/>
  <c r="P34" i="42"/>
  <c r="P3" i="42" s="1"/>
  <c r="P35" i="42"/>
  <c r="Q3" i="42" s="1"/>
  <c r="P36" i="42"/>
  <c r="R3" i="42" s="1"/>
  <c r="P33" i="42"/>
  <c r="O3" i="42" s="1"/>
  <c r="U20" i="42" l="1"/>
  <c r="U12" i="42"/>
  <c r="U4" i="42"/>
  <c r="U19" i="42"/>
  <c r="U25" i="42"/>
  <c r="U17" i="42"/>
  <c r="U9" i="42"/>
  <c r="U23" i="42"/>
  <c r="U15" i="42"/>
  <c r="U26" i="42"/>
  <c r="U18" i="42"/>
  <c r="U10" i="42"/>
  <c r="U7" i="42"/>
  <c r="U21" i="42"/>
  <c r="U13" i="42"/>
  <c r="U5" i="42"/>
  <c r="U27" i="42"/>
  <c r="U11" i="42"/>
  <c r="U22" i="42"/>
  <c r="U14" i="42"/>
  <c r="U6" i="42"/>
  <c r="K61" i="43"/>
  <c r="J61" i="43"/>
  <c r="K60" i="43"/>
  <c r="J60" i="43"/>
  <c r="J59" i="43"/>
  <c r="K58" i="43"/>
  <c r="J58" i="43"/>
  <c r="J57" i="43"/>
  <c r="K55" i="43"/>
  <c r="J55" i="43"/>
  <c r="B54" i="43"/>
  <c r="C64" i="43"/>
  <c r="B64" i="43"/>
  <c r="C59" i="43"/>
  <c r="K59" i="43" s="1"/>
  <c r="C57" i="43"/>
  <c r="K57" i="43" s="1"/>
  <c r="C56" i="43"/>
  <c r="B56" i="43"/>
  <c r="C54" i="43"/>
  <c r="I55" i="43"/>
  <c r="I56" i="43"/>
  <c r="I57" i="43"/>
  <c r="I58" i="43"/>
  <c r="I59" i="43"/>
  <c r="I60" i="43"/>
  <c r="I61" i="43"/>
  <c r="I62" i="43"/>
  <c r="I54" i="43"/>
  <c r="C51" i="42"/>
  <c r="C62" i="43" l="1"/>
  <c r="B62" i="43"/>
  <c r="W4" i="42"/>
  <c r="X4" i="42"/>
  <c r="Y4" i="42"/>
  <c r="Z4" i="42"/>
  <c r="J3" i="42" l="1"/>
  <c r="J4" i="42"/>
  <c r="M38" i="43"/>
  <c r="J38" i="43"/>
  <c r="J13" i="43"/>
  <c r="L1" i="42"/>
  <c r="M1" i="42" s="1"/>
  <c r="N1" i="42" s="1"/>
  <c r="O1" i="42" s="1"/>
  <c r="P1" i="42" s="1"/>
  <c r="Q1" i="42" s="1"/>
  <c r="R1" i="42" s="1"/>
  <c r="S1" i="42" s="1"/>
  <c r="T1" i="42" s="1"/>
  <c r="U1" i="42" s="1"/>
  <c r="V1" i="42" s="1"/>
  <c r="W1" i="42" s="1"/>
  <c r="X1" i="42" s="1"/>
  <c r="Y1" i="42" s="1"/>
  <c r="Z1" i="42" s="1"/>
  <c r="A44" i="42" l="1"/>
  <c r="A45" i="42" s="1"/>
  <c r="A46" i="42" s="1"/>
  <c r="A47" i="42" s="1"/>
  <c r="L11" i="43" l="1"/>
  <c r="O36" i="43" s="1"/>
  <c r="K11" i="43"/>
  <c r="N36" i="43" s="1"/>
  <c r="J11" i="43"/>
  <c r="M36" i="43" s="1"/>
  <c r="L10" i="43"/>
  <c r="O35" i="43" s="1"/>
  <c r="K10" i="43"/>
  <c r="J10" i="43"/>
  <c r="J24" i="43" s="1"/>
  <c r="L9" i="43"/>
  <c r="O34" i="43" s="1"/>
  <c r="K9" i="43"/>
  <c r="J9" i="43"/>
  <c r="J23" i="43" s="1"/>
  <c r="L8" i="43"/>
  <c r="O33" i="43" s="1"/>
  <c r="K8" i="43"/>
  <c r="J8" i="43"/>
  <c r="I50" i="43"/>
  <c r="I49" i="43"/>
  <c r="I48" i="43"/>
  <c r="I47" i="43"/>
  <c r="M43" i="43"/>
  <c r="J43" i="43"/>
  <c r="I43" i="43"/>
  <c r="M42" i="43"/>
  <c r="J42" i="43"/>
  <c r="I42" i="43"/>
  <c r="M41" i="43"/>
  <c r="J41" i="43"/>
  <c r="I41" i="43"/>
  <c r="M40" i="43"/>
  <c r="J40" i="43"/>
  <c r="I40" i="43"/>
  <c r="I36" i="43"/>
  <c r="I35" i="43"/>
  <c r="I34" i="43"/>
  <c r="I33" i="43"/>
  <c r="O32" i="43"/>
  <c r="O39" i="43" s="1"/>
  <c r="N32" i="43"/>
  <c r="N39" i="43" s="1"/>
  <c r="M32" i="43"/>
  <c r="M39" i="43" s="1"/>
  <c r="L32" i="43"/>
  <c r="L39" i="43" s="1"/>
  <c r="K32" i="43"/>
  <c r="K39" i="43" s="1"/>
  <c r="J32" i="43"/>
  <c r="J39" i="43" s="1"/>
  <c r="I25" i="43"/>
  <c r="I24" i="43"/>
  <c r="I23" i="43"/>
  <c r="I22" i="43"/>
  <c r="J21" i="43"/>
  <c r="L46" i="43" s="1"/>
  <c r="I18" i="43"/>
  <c r="H18" i="43"/>
  <c r="I17" i="43"/>
  <c r="H17" i="43"/>
  <c r="I16" i="43"/>
  <c r="H16" i="43"/>
  <c r="I15" i="43"/>
  <c r="H15" i="43"/>
  <c r="L14" i="43"/>
  <c r="K14" i="43"/>
  <c r="J14" i="43"/>
  <c r="D32" i="42"/>
  <c r="D51" i="42" s="1"/>
  <c r="B5" i="42"/>
  <c r="J5" i="42" s="1"/>
  <c r="L7" i="25"/>
  <c r="M7" i="25"/>
  <c r="N7" i="25"/>
  <c r="O7" i="25"/>
  <c r="P7" i="25"/>
  <c r="Q7" i="25"/>
  <c r="R7" i="25"/>
  <c r="S7" i="25"/>
  <c r="T7" i="25"/>
  <c r="U7" i="25"/>
  <c r="V7" i="25"/>
  <c r="W7" i="25"/>
  <c r="X7" i="25"/>
  <c r="Y7" i="25"/>
  <c r="Z7" i="25"/>
  <c r="AA7" i="25"/>
  <c r="AB7" i="25"/>
  <c r="AC7" i="25"/>
  <c r="AD7" i="25"/>
  <c r="AE7" i="25"/>
  <c r="AF7" i="25"/>
  <c r="AG7" i="25"/>
  <c r="AH7" i="25"/>
  <c r="AI7" i="25"/>
  <c r="AJ7" i="25"/>
  <c r="AK7" i="25"/>
  <c r="AL7" i="25"/>
  <c r="AM7" i="25"/>
  <c r="AN7" i="25"/>
  <c r="AO7" i="25"/>
  <c r="AP7" i="25"/>
  <c r="AQ7" i="25"/>
  <c r="AR7" i="25"/>
  <c r="AS7" i="25"/>
  <c r="AT7" i="25"/>
  <c r="AU7" i="25"/>
  <c r="AV7" i="25"/>
  <c r="AW7" i="25"/>
  <c r="AX7" i="25"/>
  <c r="AY7" i="25"/>
  <c r="AZ7" i="25"/>
  <c r="BA7" i="25"/>
  <c r="BB7" i="25"/>
  <c r="BC7" i="25"/>
  <c r="BD7" i="25"/>
  <c r="BE7" i="25"/>
  <c r="BF7" i="25"/>
  <c r="BG7" i="25"/>
  <c r="BH7" i="25"/>
  <c r="L8" i="25"/>
  <c r="M8" i="25"/>
  <c r="N8" i="25"/>
  <c r="O8" i="25"/>
  <c r="P8" i="25"/>
  <c r="Q8" i="25"/>
  <c r="R8" i="25"/>
  <c r="S8" i="25"/>
  <c r="T8" i="25"/>
  <c r="U8" i="25"/>
  <c r="V8" i="25"/>
  <c r="W8" i="25"/>
  <c r="X8" i="25"/>
  <c r="Y8" i="25"/>
  <c r="Z8" i="25"/>
  <c r="AA8" i="25"/>
  <c r="AB8" i="25"/>
  <c r="AC8" i="25"/>
  <c r="AD8" i="25"/>
  <c r="AE8" i="25"/>
  <c r="AF8" i="25"/>
  <c r="AG8" i="25"/>
  <c r="AH8" i="25"/>
  <c r="AI8" i="25"/>
  <c r="AJ8" i="25"/>
  <c r="AK8" i="25"/>
  <c r="AL8" i="25"/>
  <c r="AM8" i="25"/>
  <c r="AN8" i="25"/>
  <c r="AO8" i="25"/>
  <c r="AP8" i="25"/>
  <c r="AQ8" i="25"/>
  <c r="AR8" i="25"/>
  <c r="AS8" i="25"/>
  <c r="AT8" i="25"/>
  <c r="AU8" i="25"/>
  <c r="AV8" i="25"/>
  <c r="AW8" i="25"/>
  <c r="AX8" i="25"/>
  <c r="AY8" i="25"/>
  <c r="AZ8" i="25"/>
  <c r="BA8" i="25"/>
  <c r="BB8" i="25"/>
  <c r="BC8" i="25"/>
  <c r="BD8" i="25"/>
  <c r="BE8" i="25"/>
  <c r="BF8" i="25"/>
  <c r="BG8" i="25"/>
  <c r="BH8" i="25"/>
  <c r="K8" i="25"/>
  <c r="K7" i="25"/>
  <c r="K21" i="43" l="1"/>
  <c r="M46" i="43" s="1"/>
  <c r="N33" i="43"/>
  <c r="J33" i="43"/>
  <c r="J47" i="43" s="1"/>
  <c r="J46" i="43"/>
  <c r="L50" i="43"/>
  <c r="B6" i="42"/>
  <c r="J6" i="42" s="1"/>
  <c r="E32" i="42"/>
  <c r="E51" i="42" s="1"/>
  <c r="L36" i="43"/>
  <c r="K36" i="43"/>
  <c r="J36" i="43"/>
  <c r="J50" i="43" s="1"/>
  <c r="J35" i="43"/>
  <c r="J49" i="43" s="1"/>
  <c r="K35" i="43"/>
  <c r="J25" i="43"/>
  <c r="J34" i="43"/>
  <c r="J48" i="43" s="1"/>
  <c r="L35" i="43"/>
  <c r="K34" i="43"/>
  <c r="K33" i="43"/>
  <c r="M34" i="43"/>
  <c r="L48" i="43" s="1"/>
  <c r="J22" i="43"/>
  <c r="M35" i="43"/>
  <c r="L49" i="43" s="1"/>
  <c r="L33" i="43"/>
  <c r="N34" i="43"/>
  <c r="K54" i="43" s="1"/>
  <c r="L34" i="43"/>
  <c r="M33" i="43"/>
  <c r="L47" i="43" s="1"/>
  <c r="N35" i="43"/>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F5" i="41"/>
  <c r="F6" i="41"/>
  <c r="F7" i="41"/>
  <c r="F8" i="41"/>
  <c r="F9" i="41"/>
  <c r="F10" i="41"/>
  <c r="F11" i="41"/>
  <c r="F12" i="41"/>
  <c r="F13" i="41"/>
  <c r="F14" i="41"/>
  <c r="F15" i="41"/>
  <c r="F16" i="41"/>
  <c r="F17" i="41"/>
  <c r="F18" i="41"/>
  <c r="F19" i="41"/>
  <c r="F20" i="41"/>
  <c r="F21" i="41"/>
  <c r="F22" i="41"/>
  <c r="F23" i="41"/>
  <c r="F24" i="41"/>
  <c r="F25" i="41"/>
  <c r="F26" i="41"/>
  <c r="F27" i="41"/>
  <c r="F28" i="41"/>
  <c r="F29" i="41"/>
  <c r="F30" i="41"/>
  <c r="F31" i="41"/>
  <c r="F32" i="41"/>
  <c r="F33" i="41"/>
  <c r="F34" i="41"/>
  <c r="K46" i="43" l="1"/>
  <c r="J54" i="43"/>
  <c r="B7" i="42"/>
  <c r="J7" i="42" s="1"/>
  <c r="F32" i="42"/>
  <c r="F51" i="42" s="1"/>
  <c r="C34" i="42"/>
  <c r="C35" i="42"/>
  <c r="C36" i="42"/>
  <c r="C58" i="42" s="1"/>
  <c r="C33" i="42"/>
  <c r="C57" i="42" l="1"/>
  <c r="C53" i="42"/>
  <c r="C56" i="42"/>
  <c r="C52" i="42"/>
  <c r="C55" i="42"/>
  <c r="B8" i="42"/>
  <c r="J8" i="42" s="1"/>
  <c r="G32" i="42"/>
  <c r="G51" i="42" s="1"/>
  <c r="B9" i="42" l="1"/>
  <c r="J9" i="42" s="1"/>
  <c r="H32" i="42"/>
  <c r="H51" i="42" s="1"/>
  <c r="T3" i="42"/>
  <c r="X3" i="42" s="1"/>
  <c r="U3" i="42"/>
  <c r="Y3" i="42" s="1"/>
  <c r="V3" i="42"/>
  <c r="Z3" i="42" s="1"/>
  <c r="S3" i="42"/>
  <c r="W3" i="42" s="1"/>
  <c r="B10" i="42" l="1"/>
  <c r="J10" i="42" s="1"/>
  <c r="X5" i="42"/>
  <c r="Z5" i="42"/>
  <c r="X6" i="42"/>
  <c r="Z6" i="42"/>
  <c r="X7" i="42"/>
  <c r="Z7" i="42"/>
  <c r="X8" i="42"/>
  <c r="Z8" i="42"/>
  <c r="X9" i="42"/>
  <c r="Z9" i="42"/>
  <c r="W5" i="42"/>
  <c r="W6" i="42"/>
  <c r="W7" i="42"/>
  <c r="W8" i="42"/>
  <c r="W9" i="42"/>
  <c r="B11" i="42" l="1"/>
  <c r="J11" i="42" s="1"/>
  <c r="X10" i="42"/>
  <c r="Z10" i="42"/>
  <c r="W10" i="42"/>
  <c r="B12" i="42" l="1"/>
  <c r="J12" i="42" s="1"/>
  <c r="Z11" i="42"/>
  <c r="W11" i="42"/>
  <c r="X11" i="42"/>
  <c r="A42" i="42"/>
  <c r="A41" i="42"/>
  <c r="E40" i="42"/>
  <c r="F40" i="42"/>
  <c r="G40" i="42"/>
  <c r="H40" i="42"/>
  <c r="D40" i="42"/>
  <c r="C40" i="42"/>
  <c r="D34" i="42"/>
  <c r="E34" i="42"/>
  <c r="F34" i="42"/>
  <c r="G34" i="42"/>
  <c r="H34" i="42"/>
  <c r="D35" i="42"/>
  <c r="E35" i="42"/>
  <c r="F35" i="42"/>
  <c r="G35" i="42"/>
  <c r="H35" i="42"/>
  <c r="D36" i="42"/>
  <c r="E36" i="42"/>
  <c r="F36" i="42"/>
  <c r="G36" i="42"/>
  <c r="H36" i="42"/>
  <c r="D33" i="42"/>
  <c r="E33" i="42"/>
  <c r="F33" i="42"/>
  <c r="G33" i="42"/>
  <c r="H33" i="42"/>
  <c r="B13" i="42" l="1"/>
  <c r="J13" i="42" s="1"/>
  <c r="Z12" i="42"/>
  <c r="X12" i="42"/>
  <c r="W12" i="42"/>
  <c r="B34" i="42"/>
  <c r="B45" i="42" s="1"/>
  <c r="B35" i="42"/>
  <c r="B46" i="42" s="1"/>
  <c r="B36" i="42"/>
  <c r="B47" i="42" s="1"/>
  <c r="B58" i="42" s="1"/>
  <c r="B33" i="42"/>
  <c r="B44" i="42" s="1"/>
  <c r="B56" i="42" l="1"/>
  <c r="B53" i="42"/>
  <c r="B55" i="42"/>
  <c r="B52" i="42"/>
  <c r="B57" i="42"/>
  <c r="B42" i="42"/>
  <c r="B41" i="42"/>
  <c r="B14" i="42"/>
  <c r="J14" i="42" s="1"/>
  <c r="W13" i="42"/>
  <c r="Z13" i="42"/>
  <c r="X13" i="42"/>
  <c r="Y10" i="42"/>
  <c r="Y5" i="42"/>
  <c r="Y6" i="42"/>
  <c r="Y12" i="42"/>
  <c r="Y11" i="42"/>
  <c r="Y7" i="42"/>
  <c r="Y13" i="42"/>
  <c r="Y8" i="42"/>
  <c r="Y9" i="42"/>
  <c r="Y14" i="42" l="1"/>
  <c r="B15" i="42"/>
  <c r="X14" i="42"/>
  <c r="W14" i="42"/>
  <c r="Z14" i="42"/>
  <c r="Y15" i="42" l="1"/>
  <c r="J15" i="42"/>
  <c r="B16" i="42"/>
  <c r="J16" i="42" s="1"/>
  <c r="X15" i="42"/>
  <c r="W15" i="42"/>
  <c r="Z15" i="42"/>
  <c r="B17" i="42" l="1"/>
  <c r="J17" i="42" s="1"/>
  <c r="X16" i="42"/>
  <c r="W16" i="42"/>
  <c r="Z16" i="42"/>
  <c r="Y16" i="42"/>
  <c r="B18" i="42" l="1"/>
  <c r="J18" i="42" s="1"/>
  <c r="Z17" i="42"/>
  <c r="X17" i="42"/>
  <c r="W17" i="42"/>
  <c r="Y17" i="42"/>
  <c r="B19" i="42" l="1"/>
  <c r="J19" i="42" s="1"/>
  <c r="W18" i="42"/>
  <c r="Z18" i="42"/>
  <c r="X18" i="42"/>
  <c r="Y18" i="42"/>
  <c r="B20" i="42" l="1"/>
  <c r="J20" i="42" s="1"/>
  <c r="W19" i="42"/>
  <c r="X19" i="42"/>
  <c r="Z19" i="42"/>
  <c r="Y19" i="42"/>
  <c r="B21" i="42" l="1"/>
  <c r="J21" i="42" s="1"/>
  <c r="Z20" i="42"/>
  <c r="W20" i="42"/>
  <c r="X20" i="42"/>
  <c r="Y20" i="42"/>
  <c r="B22" i="42" l="1"/>
  <c r="J22" i="42" s="1"/>
  <c r="X21" i="42"/>
  <c r="W21" i="42"/>
  <c r="Z21" i="42"/>
  <c r="Y21" i="42"/>
  <c r="B23" i="42" l="1"/>
  <c r="J23" i="42" s="1"/>
  <c r="X22" i="42"/>
  <c r="W22" i="42"/>
  <c r="Z22" i="42"/>
  <c r="Y22" i="42"/>
  <c r="B24" i="42" l="1"/>
  <c r="J24" i="42" s="1"/>
  <c r="W23" i="42"/>
  <c r="X23" i="42"/>
  <c r="Z23" i="42"/>
  <c r="Y23" i="42"/>
  <c r="D46" i="42" s="1"/>
  <c r="D57" i="42" s="1"/>
  <c r="K16" i="43" l="1"/>
  <c r="D45" i="42"/>
  <c r="D56" i="42" s="1"/>
  <c r="K15" i="43"/>
  <c r="D44" i="42"/>
  <c r="D55" i="42" s="1"/>
  <c r="K18" i="43"/>
  <c r="K17" i="43"/>
  <c r="B25" i="42"/>
  <c r="J25" i="42" s="1"/>
  <c r="W24" i="42"/>
  <c r="X24" i="42"/>
  <c r="Z24" i="42"/>
  <c r="Y24" i="42"/>
  <c r="E46" i="42" s="1"/>
  <c r="E57" i="42" s="1"/>
  <c r="L15" i="43" l="1"/>
  <c r="E44" i="42"/>
  <c r="E55" i="42" s="1"/>
  <c r="L16" i="43"/>
  <c r="E45" i="42"/>
  <c r="E56" i="42" s="1"/>
  <c r="L18" i="43"/>
  <c r="L17" i="43"/>
  <c r="B26" i="42"/>
  <c r="J26" i="42" s="1"/>
  <c r="W25" i="42"/>
  <c r="F44" i="42" s="1"/>
  <c r="F55" i="42" s="1"/>
  <c r="Z25" i="42"/>
  <c r="X25" i="42"/>
  <c r="F45" i="42" s="1"/>
  <c r="F56" i="42" s="1"/>
  <c r="Y25" i="42"/>
  <c r="F46" i="42" s="1"/>
  <c r="F57" i="42" s="1"/>
  <c r="B27" i="42" l="1"/>
  <c r="J27" i="42" s="1"/>
  <c r="W26" i="42"/>
  <c r="G44" i="42" s="1"/>
  <c r="G55" i="42" s="1"/>
  <c r="X26" i="42"/>
  <c r="G45" i="42" s="1"/>
  <c r="G56" i="42" s="1"/>
  <c r="Z26" i="42"/>
  <c r="Y26" i="42"/>
  <c r="G46" i="42" s="1"/>
  <c r="G57" i="42" s="1"/>
  <c r="Z27" i="42" l="1"/>
  <c r="W27" i="42"/>
  <c r="H44" i="42" s="1"/>
  <c r="H55" i="42" s="1"/>
  <c r="X27" i="42"/>
  <c r="H45" i="42" s="1"/>
  <c r="H56" i="42" s="1"/>
  <c r="Y27" i="42"/>
  <c r="H46" i="42" s="1"/>
  <c r="H57" i="42" s="1"/>
  <c r="L3" i="42" l="1"/>
  <c r="K3" i="42"/>
  <c r="AF7" i="29" l="1"/>
  <c r="AE7" i="29"/>
  <c r="AD7" i="29"/>
  <c r="AC7" i="29"/>
  <c r="AB7" i="29"/>
  <c r="AA7" i="29"/>
  <c r="Z7" i="29"/>
  <c r="Y7" i="29"/>
  <c r="X7" i="29"/>
  <c r="V7" i="29"/>
  <c r="U7" i="29"/>
  <c r="T7" i="29"/>
  <c r="S7" i="29"/>
  <c r="R7" i="29"/>
  <c r="Q7" i="29"/>
  <c r="P7" i="29"/>
  <c r="O7" i="29"/>
  <c r="N7" i="29"/>
  <c r="C7" i="29"/>
  <c r="M7" i="29" s="1"/>
  <c r="W7" i="29" s="1"/>
  <c r="T27" i="27"/>
  <c r="Y27" i="27" s="1"/>
  <c r="S27" i="27"/>
  <c r="J16" i="41"/>
  <c r="J19" i="41"/>
  <c r="J20" i="41"/>
  <c r="J22" i="41"/>
  <c r="J23" i="41"/>
  <c r="J24" i="41"/>
  <c r="J27" i="41"/>
  <c r="J28" i="41"/>
  <c r="J31" i="41"/>
  <c r="J32" i="41"/>
  <c r="J30" i="41" l="1"/>
  <c r="J34" i="41"/>
  <c r="J26" i="41"/>
  <c r="J18" i="41"/>
  <c r="J33" i="41"/>
  <c r="J25" i="41"/>
  <c r="J17" i="41"/>
  <c r="J21" i="41"/>
  <c r="J29" i="41"/>
  <c r="B4" i="28" l="1"/>
  <c r="L3" i="28" l="1"/>
  <c r="M3" i="28"/>
  <c r="N3" i="28"/>
  <c r="O3" i="28"/>
  <c r="P3" i="28"/>
  <c r="Q3" i="28"/>
  <c r="R3" i="28"/>
  <c r="S3" i="28"/>
  <c r="T3" i="28"/>
  <c r="U3" i="28"/>
  <c r="V3" i="28"/>
  <c r="W3" i="28"/>
  <c r="X3" i="28"/>
  <c r="Y3" i="28"/>
  <c r="Z3" i="28"/>
  <c r="AA3" i="28"/>
  <c r="AB3" i="28"/>
  <c r="AC3" i="28"/>
  <c r="AD3" i="28"/>
  <c r="AE3" i="28"/>
  <c r="AF3" i="28"/>
  <c r="AG3" i="28"/>
  <c r="AH3" i="28"/>
  <c r="AI3" i="28"/>
  <c r="AJ3" i="28"/>
  <c r="AK3" i="28"/>
  <c r="AL3" i="28"/>
  <c r="AM3" i="28"/>
  <c r="AN3" i="28"/>
  <c r="AO3" i="28"/>
  <c r="AP3" i="28"/>
  <c r="AQ3" i="28"/>
  <c r="AR3" i="28"/>
  <c r="AS3" i="28"/>
  <c r="AT3" i="28"/>
  <c r="AU3" i="28"/>
  <c r="AV3" i="28"/>
  <c r="AW3" i="28"/>
  <c r="AX3" i="28"/>
  <c r="AY3" i="28"/>
  <c r="AZ3" i="28"/>
  <c r="BA3" i="28"/>
  <c r="BB3" i="28"/>
  <c r="BC3" i="28"/>
  <c r="BD3" i="28"/>
  <c r="BE3" i="28"/>
  <c r="BF3" i="28"/>
  <c r="BG3" i="28"/>
  <c r="BH3" i="28"/>
  <c r="BI3" i="28"/>
  <c r="L4" i="28"/>
  <c r="M4" i="28"/>
  <c r="N4" i="28"/>
  <c r="O4" i="28"/>
  <c r="P4" i="28"/>
  <c r="Q4" i="28"/>
  <c r="R4" i="28"/>
  <c r="S4" i="28"/>
  <c r="T4" i="28"/>
  <c r="U4" i="28"/>
  <c r="V4" i="28"/>
  <c r="W4" i="28"/>
  <c r="X4" i="28"/>
  <c r="Y4" i="28"/>
  <c r="Z4" i="28"/>
  <c r="AA4" i="28"/>
  <c r="AB4" i="28"/>
  <c r="AC4" i="28"/>
  <c r="AD4" i="28"/>
  <c r="AE4" i="28"/>
  <c r="AF4" i="28"/>
  <c r="AG4" i="28"/>
  <c r="AH4" i="28"/>
  <c r="AI4" i="28"/>
  <c r="AJ4" i="28"/>
  <c r="AK4" i="28"/>
  <c r="AL4" i="28"/>
  <c r="AM4" i="28"/>
  <c r="AN4" i="28"/>
  <c r="AO4" i="28"/>
  <c r="AP4" i="28"/>
  <c r="AQ4" i="28"/>
  <c r="AR4" i="28"/>
  <c r="AS4" i="28"/>
  <c r="AT4" i="28"/>
  <c r="AU4" i="28"/>
  <c r="AV4" i="28"/>
  <c r="AW4" i="28"/>
  <c r="AX4" i="28"/>
  <c r="AY4" i="28"/>
  <c r="AZ4" i="28"/>
  <c r="BA4" i="28"/>
  <c r="BB4" i="28"/>
  <c r="BC4" i="28"/>
  <c r="BD4" i="28"/>
  <c r="BE4" i="28"/>
  <c r="BF4" i="28"/>
  <c r="BG4" i="28"/>
  <c r="BH4" i="28"/>
  <c r="BI4" i="28"/>
  <c r="L6" i="28"/>
  <c r="M6" i="28"/>
  <c r="N6" i="28"/>
  <c r="O6" i="28"/>
  <c r="P6" i="28"/>
  <c r="Q6" i="28"/>
  <c r="R6" i="28"/>
  <c r="S6" i="28"/>
  <c r="T6" i="28"/>
  <c r="U6" i="28"/>
  <c r="V6" i="28"/>
  <c r="W6" i="28"/>
  <c r="X6" i="28"/>
  <c r="Y6" i="28"/>
  <c r="Z6" i="28"/>
  <c r="AA6" i="28"/>
  <c r="AB6" i="28"/>
  <c r="AC6" i="28"/>
  <c r="AD6" i="28"/>
  <c r="AE6" i="28"/>
  <c r="AF6" i="28"/>
  <c r="AG6" i="28"/>
  <c r="AH6" i="28"/>
  <c r="AI6" i="28"/>
  <c r="AJ6" i="28"/>
  <c r="AK6" i="28"/>
  <c r="AL6" i="28"/>
  <c r="AM6" i="28"/>
  <c r="AN6" i="28"/>
  <c r="AO6" i="28"/>
  <c r="AP6" i="28"/>
  <c r="AQ6" i="28"/>
  <c r="AR6" i="28"/>
  <c r="AS6" i="28"/>
  <c r="AT6" i="28"/>
  <c r="AU6" i="28"/>
  <c r="AV6" i="28"/>
  <c r="AW6" i="28"/>
  <c r="AX6" i="28"/>
  <c r="AY6" i="28"/>
  <c r="AZ6" i="28"/>
  <c r="BA6" i="28"/>
  <c r="BB6" i="28"/>
  <c r="BC6" i="28"/>
  <c r="BD6" i="28"/>
  <c r="BE6" i="28"/>
  <c r="BF6" i="28"/>
  <c r="BG6" i="28"/>
  <c r="BH6" i="28"/>
  <c r="BI6" i="28"/>
  <c r="L7" i="28"/>
  <c r="M7" i="28"/>
  <c r="N7" i="28"/>
  <c r="O7" i="28"/>
  <c r="P7" i="28"/>
  <c r="Q7" i="28"/>
  <c r="R7" i="28"/>
  <c r="S7" i="28"/>
  <c r="T7" i="28"/>
  <c r="U7" i="28"/>
  <c r="V7" i="28"/>
  <c r="W7" i="28"/>
  <c r="X7" i="28"/>
  <c r="Y7" i="28"/>
  <c r="Z7" i="28"/>
  <c r="AA7" i="28"/>
  <c r="AB7" i="28"/>
  <c r="AC7" i="28"/>
  <c r="AD7" i="28"/>
  <c r="AE7" i="28"/>
  <c r="AF7" i="28"/>
  <c r="AG7" i="28"/>
  <c r="AH7" i="28"/>
  <c r="AI7" i="28"/>
  <c r="AJ7" i="28"/>
  <c r="AK7" i="28"/>
  <c r="AL7" i="28"/>
  <c r="AM7" i="28"/>
  <c r="AN7" i="28"/>
  <c r="AO7" i="28"/>
  <c r="AP7" i="28"/>
  <c r="AQ7" i="28"/>
  <c r="AR7" i="28"/>
  <c r="AS7" i="28"/>
  <c r="AT7" i="28"/>
  <c r="AU7" i="28"/>
  <c r="AV7" i="28"/>
  <c r="AW7" i="28"/>
  <c r="AX7" i="28"/>
  <c r="AY7" i="28"/>
  <c r="AZ7" i="28"/>
  <c r="BA7" i="28"/>
  <c r="BB7" i="28"/>
  <c r="BC7" i="28"/>
  <c r="BD7" i="28"/>
  <c r="BE7" i="28"/>
  <c r="BF7" i="28"/>
  <c r="BG7" i="28"/>
  <c r="BH7" i="28"/>
  <c r="BI7" i="28"/>
  <c r="L8" i="28"/>
  <c r="M8" i="28"/>
  <c r="N8" i="28"/>
  <c r="O8" i="28"/>
  <c r="P8" i="28"/>
  <c r="Q8" i="28"/>
  <c r="R8" i="28"/>
  <c r="S8" i="28"/>
  <c r="T8" i="28"/>
  <c r="U8" i="28"/>
  <c r="V8" i="28"/>
  <c r="W8" i="28"/>
  <c r="X8" i="28"/>
  <c r="Y8" i="28"/>
  <c r="Z8" i="28"/>
  <c r="AA8" i="28"/>
  <c r="AB8" i="28"/>
  <c r="AC8" i="28"/>
  <c r="AD8" i="28"/>
  <c r="AE8" i="28"/>
  <c r="AF8" i="28"/>
  <c r="AG8" i="28"/>
  <c r="AH8" i="28"/>
  <c r="AI8" i="28"/>
  <c r="AJ8" i="28"/>
  <c r="AK8" i="28"/>
  <c r="AL8" i="28"/>
  <c r="AM8" i="28"/>
  <c r="AN8" i="28"/>
  <c r="AO8" i="28"/>
  <c r="AP8" i="28"/>
  <c r="AQ8" i="28"/>
  <c r="AR8" i="28"/>
  <c r="AS8" i="28"/>
  <c r="AT8" i="28"/>
  <c r="AU8" i="28"/>
  <c r="AV8" i="28"/>
  <c r="AW8" i="28"/>
  <c r="AX8" i="28"/>
  <c r="AY8" i="28"/>
  <c r="AZ8" i="28"/>
  <c r="BA8" i="28"/>
  <c r="BB8" i="28"/>
  <c r="BC8" i="28"/>
  <c r="BD8" i="28"/>
  <c r="BE8" i="28"/>
  <c r="BF8" i="28"/>
  <c r="BG8" i="28"/>
  <c r="BH8" i="28"/>
  <c r="BI8" i="28"/>
  <c r="L9" i="28"/>
  <c r="M9" i="28"/>
  <c r="N9" i="28"/>
  <c r="O9" i="28"/>
  <c r="P9" i="28"/>
  <c r="Q9" i="28"/>
  <c r="R9" i="28"/>
  <c r="S9" i="28"/>
  <c r="T9" i="28"/>
  <c r="U9" i="28"/>
  <c r="V9" i="28"/>
  <c r="W9" i="28"/>
  <c r="X9" i="28"/>
  <c r="Y9" i="28"/>
  <c r="Z9" i="28"/>
  <c r="AA9" i="28"/>
  <c r="AB9" i="28"/>
  <c r="AC9" i="28"/>
  <c r="AD9" i="28"/>
  <c r="AE9" i="28"/>
  <c r="AF9" i="28"/>
  <c r="AG9" i="28"/>
  <c r="AH9" i="28"/>
  <c r="AI9" i="28"/>
  <c r="AJ9" i="28"/>
  <c r="AK9" i="28"/>
  <c r="AL9" i="28"/>
  <c r="AM9" i="28"/>
  <c r="AN9" i="28"/>
  <c r="AO9" i="28"/>
  <c r="AP9" i="28"/>
  <c r="AQ9" i="28"/>
  <c r="AR9" i="28"/>
  <c r="AS9" i="28"/>
  <c r="AT9" i="28"/>
  <c r="AU9" i="28"/>
  <c r="AV9" i="28"/>
  <c r="AW9" i="28"/>
  <c r="AX9" i="28"/>
  <c r="AY9" i="28"/>
  <c r="AZ9" i="28"/>
  <c r="BA9" i="28"/>
  <c r="BB9" i="28"/>
  <c r="BC9" i="28"/>
  <c r="BD9" i="28"/>
  <c r="BE9" i="28"/>
  <c r="BF9" i="28"/>
  <c r="BG9" i="28"/>
  <c r="BH9" i="28"/>
  <c r="BI9" i="28"/>
  <c r="L10" i="28"/>
  <c r="M10" i="28"/>
  <c r="N10" i="28"/>
  <c r="O10" i="28"/>
  <c r="P10" i="28"/>
  <c r="Q10" i="28"/>
  <c r="R10" i="28"/>
  <c r="S10" i="28"/>
  <c r="T10" i="28"/>
  <c r="U10" i="28"/>
  <c r="V10" i="28"/>
  <c r="W10" i="28"/>
  <c r="X10" i="28"/>
  <c r="Y10" i="28"/>
  <c r="Z10" i="28"/>
  <c r="AA10" i="28"/>
  <c r="AB10" i="28"/>
  <c r="AC10" i="28"/>
  <c r="AD10" i="28"/>
  <c r="AE10" i="28"/>
  <c r="AF10" i="28"/>
  <c r="AG10" i="28"/>
  <c r="AH10" i="28"/>
  <c r="AI10" i="28"/>
  <c r="AJ10" i="28"/>
  <c r="AK10" i="28"/>
  <c r="AL10" i="28"/>
  <c r="AM10" i="28"/>
  <c r="AN10" i="28"/>
  <c r="AO10" i="28"/>
  <c r="AP10" i="28"/>
  <c r="AQ10" i="28"/>
  <c r="AR10" i="28"/>
  <c r="AS10" i="28"/>
  <c r="AT10" i="28"/>
  <c r="AU10" i="28"/>
  <c r="AV10" i="28"/>
  <c r="AW10" i="28"/>
  <c r="AX10" i="28"/>
  <c r="AY10" i="28"/>
  <c r="AZ10" i="28"/>
  <c r="BA10" i="28"/>
  <c r="BB10" i="28"/>
  <c r="BC10" i="28"/>
  <c r="BD10" i="28"/>
  <c r="BE10" i="28"/>
  <c r="BF10" i="28"/>
  <c r="BG10" i="28"/>
  <c r="BH10" i="28"/>
  <c r="BI10" i="28"/>
  <c r="L11" i="28"/>
  <c r="M11" i="28"/>
  <c r="N11" i="28"/>
  <c r="O11" i="28"/>
  <c r="P11" i="28"/>
  <c r="Q11" i="28"/>
  <c r="R11" i="28"/>
  <c r="S11" i="28"/>
  <c r="T11" i="28"/>
  <c r="U11" i="28"/>
  <c r="V11" i="28"/>
  <c r="W11" i="28"/>
  <c r="X11" i="28"/>
  <c r="Y11" i="28"/>
  <c r="Z11" i="28"/>
  <c r="AA11" i="28"/>
  <c r="AB11" i="28"/>
  <c r="AC11" i="28"/>
  <c r="AD11" i="28"/>
  <c r="AE11" i="28"/>
  <c r="AF11" i="28"/>
  <c r="AG11" i="28"/>
  <c r="AH11" i="28"/>
  <c r="AI11" i="28"/>
  <c r="AJ11" i="28"/>
  <c r="AK11" i="28"/>
  <c r="AL11" i="28"/>
  <c r="AM11" i="28"/>
  <c r="AN11" i="28"/>
  <c r="AO11" i="28"/>
  <c r="AP11" i="28"/>
  <c r="AQ11" i="28"/>
  <c r="AR11" i="28"/>
  <c r="AS11" i="28"/>
  <c r="AT11" i="28"/>
  <c r="AU11" i="28"/>
  <c r="AV11" i="28"/>
  <c r="AW11" i="28"/>
  <c r="AX11" i="28"/>
  <c r="AY11" i="28"/>
  <c r="AZ11" i="28"/>
  <c r="BA11" i="28"/>
  <c r="BB11" i="28"/>
  <c r="BC11" i="28"/>
  <c r="BD11" i="28"/>
  <c r="BE11" i="28"/>
  <c r="BF11" i="28"/>
  <c r="BG11" i="28"/>
  <c r="BH11" i="28"/>
  <c r="BI11" i="28"/>
  <c r="L12" i="28"/>
  <c r="M12" i="28"/>
  <c r="N12" i="28"/>
  <c r="O12" i="28"/>
  <c r="P12" i="28"/>
  <c r="Q12" i="28"/>
  <c r="R12" i="28"/>
  <c r="S12" i="28"/>
  <c r="T12" i="28"/>
  <c r="U12" i="28"/>
  <c r="V12" i="28"/>
  <c r="W12" i="28"/>
  <c r="X12" i="28"/>
  <c r="Y12" i="28"/>
  <c r="Z12" i="28"/>
  <c r="AA12" i="28"/>
  <c r="AB12" i="28"/>
  <c r="AC12" i="28"/>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BA12" i="28"/>
  <c r="BB12" i="28"/>
  <c r="BC12" i="28"/>
  <c r="BD12" i="28"/>
  <c r="BE12" i="28"/>
  <c r="BF12" i="28"/>
  <c r="BG12" i="28"/>
  <c r="BH12" i="28"/>
  <c r="BI12"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BA13" i="28"/>
  <c r="BB13" i="28"/>
  <c r="BC13" i="28"/>
  <c r="BD13" i="28"/>
  <c r="BE13" i="28"/>
  <c r="BF13" i="28"/>
  <c r="BG13" i="28"/>
  <c r="BH13" i="28"/>
  <c r="BI13" i="28"/>
  <c r="L14" i="28"/>
  <c r="M14" i="28"/>
  <c r="N14" i="28"/>
  <c r="O14" i="28"/>
  <c r="P14" i="28"/>
  <c r="Q14" i="28"/>
  <c r="R14" i="28"/>
  <c r="S14" i="28"/>
  <c r="T14" i="28"/>
  <c r="U14" i="28"/>
  <c r="V14" i="28"/>
  <c r="W14" i="28"/>
  <c r="X14" i="28"/>
  <c r="Y14" i="28"/>
  <c r="Z14" i="28"/>
  <c r="AA14" i="28"/>
  <c r="AB14" i="28"/>
  <c r="AC14" i="28"/>
  <c r="AD14" i="28"/>
  <c r="AE14" i="28"/>
  <c r="AF14" i="28"/>
  <c r="AG14" i="28"/>
  <c r="AH14" i="28"/>
  <c r="AI14" i="28"/>
  <c r="AJ14" i="28"/>
  <c r="AK14" i="28"/>
  <c r="AL14" i="28"/>
  <c r="AM14" i="28"/>
  <c r="AN14" i="28"/>
  <c r="AO14" i="28"/>
  <c r="AP14" i="28"/>
  <c r="AQ14" i="28"/>
  <c r="AR14" i="28"/>
  <c r="AS14" i="28"/>
  <c r="AT14" i="28"/>
  <c r="AU14" i="28"/>
  <c r="AV14" i="28"/>
  <c r="AW14" i="28"/>
  <c r="AX14" i="28"/>
  <c r="AY14" i="28"/>
  <c r="AZ14" i="28"/>
  <c r="BA14" i="28"/>
  <c r="BB14" i="28"/>
  <c r="BC14" i="28"/>
  <c r="BD14" i="28"/>
  <c r="BE14" i="28"/>
  <c r="BF14" i="28"/>
  <c r="BG14" i="28"/>
  <c r="BH14" i="28"/>
  <c r="BI14" i="28"/>
  <c r="L15" i="28"/>
  <c r="M15" i="28"/>
  <c r="N15" i="28"/>
  <c r="O15" i="28"/>
  <c r="P15" i="28"/>
  <c r="Q15" i="28"/>
  <c r="R15" i="28"/>
  <c r="S15" i="28"/>
  <c r="T15" i="28"/>
  <c r="U15" i="28"/>
  <c r="V15" i="28"/>
  <c r="W15" i="28"/>
  <c r="X15"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L16" i="28"/>
  <c r="M16" i="28"/>
  <c r="N16" i="28"/>
  <c r="O16" i="28"/>
  <c r="P16" i="28"/>
  <c r="Q16" i="28"/>
  <c r="R16" i="28"/>
  <c r="S16" i="28"/>
  <c r="T16" i="28"/>
  <c r="U16" i="28"/>
  <c r="V16" i="28"/>
  <c r="W16" i="28"/>
  <c r="X16"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X16" i="28"/>
  <c r="AY16" i="28"/>
  <c r="AZ16" i="28"/>
  <c r="BA16" i="28"/>
  <c r="BB16" i="28"/>
  <c r="BC16" i="28"/>
  <c r="BD16" i="28"/>
  <c r="BE16" i="28"/>
  <c r="BF16" i="28"/>
  <c r="BG16" i="28"/>
  <c r="BH16" i="28"/>
  <c r="BI16" i="28"/>
  <c r="L17" i="28"/>
  <c r="M17" i="28"/>
  <c r="N17" i="28"/>
  <c r="O17" i="28"/>
  <c r="P17" i="28"/>
  <c r="Q17" i="28"/>
  <c r="R17" i="28"/>
  <c r="S17" i="28"/>
  <c r="T17" i="28"/>
  <c r="U17" i="28"/>
  <c r="V17" i="28"/>
  <c r="W17" i="28"/>
  <c r="X17" i="28"/>
  <c r="Y17" i="28"/>
  <c r="Z17" i="28"/>
  <c r="AA17" i="28"/>
  <c r="AB17" i="28"/>
  <c r="AC17" i="28"/>
  <c r="AD17" i="28"/>
  <c r="AE17" i="28"/>
  <c r="AF17" i="28"/>
  <c r="AG17" i="28"/>
  <c r="AH17" i="28"/>
  <c r="AI17" i="28"/>
  <c r="AJ17" i="28"/>
  <c r="AK17" i="28"/>
  <c r="AL17" i="28"/>
  <c r="AM17" i="28"/>
  <c r="AN17" i="28"/>
  <c r="AO17" i="28"/>
  <c r="AP17" i="28"/>
  <c r="AQ17" i="28"/>
  <c r="AR17" i="28"/>
  <c r="AS17" i="28"/>
  <c r="AT17" i="28"/>
  <c r="AU17" i="28"/>
  <c r="AV17" i="28"/>
  <c r="AW17" i="28"/>
  <c r="AX17" i="28"/>
  <c r="AY17" i="28"/>
  <c r="AZ17" i="28"/>
  <c r="BA17" i="28"/>
  <c r="BB17" i="28"/>
  <c r="BC17" i="28"/>
  <c r="BD17" i="28"/>
  <c r="BE17" i="28"/>
  <c r="BF17" i="28"/>
  <c r="BG17" i="28"/>
  <c r="BH17" i="28"/>
  <c r="BI17" i="28"/>
  <c r="L18" i="28"/>
  <c r="M18" i="28"/>
  <c r="N18" i="28"/>
  <c r="O18" i="28"/>
  <c r="P18" i="28"/>
  <c r="Q18" i="28"/>
  <c r="R18" i="28"/>
  <c r="S18" i="28"/>
  <c r="T18" i="28"/>
  <c r="U18" i="28"/>
  <c r="V18" i="28"/>
  <c r="W18" i="28"/>
  <c r="X18" i="28"/>
  <c r="Y18" i="28"/>
  <c r="Z18" i="28"/>
  <c r="AA18" i="28"/>
  <c r="AB18" i="28"/>
  <c r="AC18" i="28"/>
  <c r="AD18" i="28"/>
  <c r="AE18" i="28"/>
  <c r="AF18" i="28"/>
  <c r="AG18" i="28"/>
  <c r="AH18" i="28"/>
  <c r="AI18" i="28"/>
  <c r="AJ18" i="28"/>
  <c r="AK18" i="28"/>
  <c r="AL18" i="28"/>
  <c r="AM18" i="28"/>
  <c r="AN18" i="28"/>
  <c r="AO18" i="28"/>
  <c r="AP18" i="28"/>
  <c r="AQ18" i="28"/>
  <c r="AR18" i="28"/>
  <c r="AS18" i="28"/>
  <c r="AT18" i="28"/>
  <c r="AU18" i="28"/>
  <c r="AV18" i="28"/>
  <c r="AW18" i="28"/>
  <c r="AX18" i="28"/>
  <c r="AY18" i="28"/>
  <c r="AZ18" i="28"/>
  <c r="BA18" i="28"/>
  <c r="BB18" i="28"/>
  <c r="BC18" i="28"/>
  <c r="BD18" i="28"/>
  <c r="BE18" i="28"/>
  <c r="BF18" i="28"/>
  <c r="BG18" i="28"/>
  <c r="BH18" i="28"/>
  <c r="BI18" i="28"/>
  <c r="K4" i="28"/>
  <c r="K6" i="28"/>
  <c r="K7" i="28"/>
  <c r="K8" i="28"/>
  <c r="K9" i="28"/>
  <c r="K10" i="28"/>
  <c r="K11" i="28"/>
  <c r="K12" i="28"/>
  <c r="K13" i="28"/>
  <c r="K14" i="28"/>
  <c r="K15" i="28"/>
  <c r="K16" i="28"/>
  <c r="K17" i="28"/>
  <c r="K18" i="28"/>
  <c r="K3" i="28"/>
  <c r="K1" i="25" l="1"/>
  <c r="B7" i="11"/>
  <c r="CA3" i="24" a="1"/>
  <c r="CA3" i="24" s="1"/>
  <c r="BC27" i="27" l="1"/>
  <c r="Z190" i="24" l="1"/>
  <c r="Y190" i="24"/>
  <c r="X190" i="24"/>
  <c r="D190" i="24"/>
  <c r="Z189" i="24"/>
  <c r="Y189" i="24"/>
  <c r="X189" i="24"/>
  <c r="D189" i="24"/>
  <c r="Z188" i="24"/>
  <c r="Y188" i="24"/>
  <c r="X188" i="24"/>
  <c r="D188" i="24"/>
  <c r="Z187" i="24"/>
  <c r="Y187" i="24"/>
  <c r="X187" i="24"/>
  <c r="D187" i="24"/>
  <c r="Z186" i="24"/>
  <c r="Y186" i="24"/>
  <c r="X186" i="24"/>
  <c r="D186" i="24"/>
  <c r="Z185" i="24"/>
  <c r="Y185" i="24"/>
  <c r="X185" i="24"/>
  <c r="D185" i="24"/>
  <c r="Z184" i="24"/>
  <c r="Y184" i="24"/>
  <c r="X184" i="24"/>
  <c r="D184" i="24"/>
  <c r="Z183" i="24"/>
  <c r="Y183" i="24"/>
  <c r="X183" i="24"/>
  <c r="D183" i="24"/>
  <c r="Z182" i="24"/>
  <c r="Y182" i="24"/>
  <c r="X182" i="24"/>
  <c r="D182" i="24"/>
  <c r="Z181" i="24"/>
  <c r="Y181" i="24"/>
  <c r="X181" i="24"/>
  <c r="J4" i="38"/>
  <c r="G4" i="38"/>
  <c r="D4" i="38"/>
  <c r="J3" i="38"/>
  <c r="G3" i="38"/>
  <c r="D3" i="38"/>
  <c r="G2" i="38"/>
  <c r="J2" i="38" s="1"/>
  <c r="F2" i="38"/>
  <c r="I2" i="38" s="1"/>
  <c r="E2" i="38"/>
  <c r="H2" i="38" s="1"/>
  <c r="E1" i="38"/>
  <c r="H1" i="38" s="1"/>
  <c r="C14" i="31"/>
  <c r="C16" i="31"/>
  <c r="C13" i="31"/>
  <c r="C19" i="31"/>
  <c r="X1" i="27"/>
  <c r="K19" i="25"/>
  <c r="D19" i="31" l="1"/>
  <c r="C52" i="31" s="1"/>
  <c r="C53" i="31" s="1"/>
  <c r="C54" i="31" s="1"/>
  <c r="C55" i="31" s="1"/>
  <c r="C56" i="31" s="1"/>
  <c r="C57" i="31" s="1"/>
  <c r="C58" i="31" s="1"/>
  <c r="C59" i="31" s="1"/>
  <c r="C60" i="31" s="1"/>
  <c r="C61" i="31" s="1"/>
  <c r="C62" i="31" s="1"/>
  <c r="C63" i="31" s="1"/>
  <c r="C64" i="31" s="1"/>
  <c r="C65" i="31" s="1"/>
  <c r="C66" i="31" s="1"/>
  <c r="C67" i="31" s="1"/>
  <c r="C68" i="31" s="1"/>
  <c r="C69" i="31" s="1"/>
  <c r="C70" i="31" s="1"/>
  <c r="C71" i="31" s="1"/>
  <c r="C72" i="31" s="1"/>
  <c r="C41" i="31"/>
  <c r="C15" i="31"/>
  <c r="C5" i="29"/>
  <c r="E19" i="31" l="1"/>
  <c r="Y1" i="27"/>
  <c r="AF5" i="29"/>
  <c r="AE5" i="29"/>
  <c r="AD5" i="29"/>
  <c r="AC5" i="29"/>
  <c r="AB5" i="29"/>
  <c r="AA5" i="29"/>
  <c r="Z5" i="29"/>
  <c r="Y5" i="29"/>
  <c r="X5" i="29"/>
  <c r="V5" i="29"/>
  <c r="U5" i="29"/>
  <c r="T5" i="29"/>
  <c r="S5" i="29"/>
  <c r="R5" i="29"/>
  <c r="Q5" i="29"/>
  <c r="P5" i="29"/>
  <c r="O5" i="29"/>
  <c r="N5" i="29"/>
  <c r="M5" i="29"/>
  <c r="U27" i="27"/>
  <c r="BF27" i="27" s="1"/>
  <c r="BE27" i="27" s="1"/>
  <c r="V27" i="27"/>
  <c r="BV27" i="27" s="1"/>
  <c r="AF27" i="27"/>
  <c r="AJ27" i="27"/>
  <c r="AL27" i="27"/>
  <c r="AN27" i="27"/>
  <c r="AP27" i="27"/>
  <c r="AR27" i="27"/>
  <c r="AZ27" i="27"/>
  <c r="BB27" i="27"/>
  <c r="BP27" i="27"/>
  <c r="BT27" i="27"/>
  <c r="BX27" i="27"/>
  <c r="CB27" i="27"/>
  <c r="CF27" i="27"/>
  <c r="BE31" i="27" l="1"/>
  <c r="Z27" i="27"/>
  <c r="F19" i="31"/>
  <c r="X27" i="27"/>
  <c r="BW27" i="27"/>
  <c r="AQ27" i="27"/>
  <c r="AY27" i="27"/>
  <c r="BS27" i="27"/>
  <c r="AU27" i="27"/>
  <c r="BO27" i="27"/>
  <c r="AI27" i="27"/>
  <c r="AM27" i="27"/>
  <c r="W5" i="29"/>
  <c r="CE27" i="27"/>
  <c r="AE27" i="27"/>
  <c r="CA27" i="27"/>
  <c r="BZ27" i="27"/>
  <c r="AS27" i="27" l="1"/>
  <c r="AT27" i="27" s="1"/>
  <c r="AS28" i="27"/>
  <c r="AT28" i="27" s="1"/>
  <c r="G19" i="31"/>
  <c r="CV27" i="27"/>
  <c r="BJ27" i="27"/>
  <c r="BR27" i="27"/>
  <c r="BN27" i="27"/>
  <c r="H19" i="31" l="1"/>
  <c r="I19" i="31" l="1"/>
  <c r="K18" i="25"/>
  <c r="K17" i="25"/>
  <c r="J19" i="31" l="1"/>
  <c r="K19" i="31" l="1"/>
  <c r="D47" i="42" l="1"/>
  <c r="D58" i="42" s="1"/>
  <c r="L19" i="31"/>
  <c r="AR4" i="26" a="1"/>
  <c r="AR4" i="26" s="1"/>
  <c r="AS4" i="26" a="1"/>
  <c r="AS4" i="26" s="1"/>
  <c r="AT4" i="26" a="1"/>
  <c r="AT4" i="26" s="1"/>
  <c r="AU4" i="26" a="1"/>
  <c r="AU4" i="26" s="1"/>
  <c r="AV4" i="26" a="1"/>
  <c r="AV4" i="26" s="1"/>
  <c r="AW4" i="26" a="1"/>
  <c r="AW4" i="26" s="1"/>
  <c r="AX4" i="26" a="1"/>
  <c r="AX4" i="26" s="1"/>
  <c r="AY4" i="26" a="1"/>
  <c r="AY4" i="26" s="1"/>
  <c r="AZ4" i="26" a="1"/>
  <c r="AZ4" i="26" s="1"/>
  <c r="BA4" i="26" a="1"/>
  <c r="BA4" i="26" s="1"/>
  <c r="AI4" i="26" a="1"/>
  <c r="AI4" i="26" s="1"/>
  <c r="AJ4" i="26" a="1"/>
  <c r="AJ4" i="26" s="1"/>
  <c r="AK4" i="26" a="1"/>
  <c r="AK4" i="26" s="1"/>
  <c r="AL4" i="26" a="1"/>
  <c r="AL4" i="26" s="1"/>
  <c r="AM4" i="26" a="1"/>
  <c r="AM4" i="26" s="1"/>
  <c r="AN4" i="26" a="1"/>
  <c r="AN4" i="26" s="1"/>
  <c r="AO4" i="26" a="1"/>
  <c r="AO4" i="26" s="1"/>
  <c r="AP4" i="26" a="1"/>
  <c r="AP4" i="26" s="1"/>
  <c r="AQ4" i="26" a="1"/>
  <c r="AQ4" i="26" s="1"/>
  <c r="AH4" i="26" a="1"/>
  <c r="AH4" i="26" s="1"/>
  <c r="E47" i="42" l="1"/>
  <c r="E58" i="42" s="1"/>
  <c r="M19" i="31"/>
  <c r="F47" i="42" l="1"/>
  <c r="F58" i="42" s="1"/>
  <c r="N19" i="31"/>
  <c r="G47" i="42" l="1"/>
  <c r="G58" i="42" s="1"/>
  <c r="O19" i="31"/>
  <c r="H47" i="42" l="1"/>
  <c r="H58" i="42" s="1"/>
  <c r="P19" i="31"/>
  <c r="Q19" i="31" l="1"/>
  <c r="R19" i="31" l="1"/>
  <c r="S19" i="31" l="1"/>
  <c r="T19" i="31" l="1"/>
  <c r="C17" i="31"/>
  <c r="S41" i="31" l="1"/>
  <c r="D41" i="31"/>
  <c r="E41" i="31"/>
  <c r="F41" i="31"/>
  <c r="G41" i="31"/>
  <c r="H41" i="31"/>
  <c r="I41" i="31"/>
  <c r="J41" i="31"/>
  <c r="K41" i="31"/>
  <c r="L41" i="31"/>
  <c r="M41" i="31"/>
  <c r="N41" i="31"/>
  <c r="O41" i="31"/>
  <c r="P41" i="31"/>
  <c r="Q41" i="31"/>
  <c r="R41" i="31"/>
  <c r="U19" i="31"/>
  <c r="T41" i="31"/>
  <c r="W27" i="27"/>
  <c r="CD27" i="27" s="1"/>
  <c r="V19" i="31" l="1"/>
  <c r="U41" i="31"/>
  <c r="W19" i="31" l="1"/>
  <c r="V41" i="31"/>
  <c r="X19" i="31" l="1"/>
  <c r="W41" i="31"/>
  <c r="C4" i="31" a="1"/>
  <c r="C4" i="31" s="1"/>
  <c r="Y19" i="31" l="1"/>
  <c r="X41" i="31"/>
  <c r="D162" i="24"/>
  <c r="D172" i="24" s="1"/>
  <c r="D163" i="24"/>
  <c r="D173" i="24" s="1"/>
  <c r="D164" i="24"/>
  <c r="D174" i="24" s="1"/>
  <c r="D165" i="24"/>
  <c r="D175" i="24" s="1"/>
  <c r="D166" i="24"/>
  <c r="D176" i="24" s="1"/>
  <c r="D167" i="24"/>
  <c r="D177" i="24" s="1"/>
  <c r="D168" i="24"/>
  <c r="D178" i="24" s="1"/>
  <c r="D169" i="24"/>
  <c r="D179" i="24" s="1"/>
  <c r="D170" i="24"/>
  <c r="D180" i="24" s="1"/>
  <c r="D161" i="24"/>
  <c r="D171" i="24" s="1"/>
  <c r="D181" i="24" s="1"/>
  <c r="Z180" i="24"/>
  <c r="Y180" i="24"/>
  <c r="X180" i="24"/>
  <c r="Z179" i="24"/>
  <c r="Y179" i="24"/>
  <c r="X179" i="24"/>
  <c r="Z178" i="24"/>
  <c r="Y178" i="24"/>
  <c r="X178" i="24"/>
  <c r="Z177" i="24"/>
  <c r="Y177" i="24"/>
  <c r="X177" i="24"/>
  <c r="Z176" i="24"/>
  <c r="Y176" i="24"/>
  <c r="X176" i="24"/>
  <c r="Z175" i="24"/>
  <c r="Y175" i="24"/>
  <c r="X175" i="24"/>
  <c r="Z174" i="24"/>
  <c r="Y174" i="24"/>
  <c r="X174" i="24"/>
  <c r="Z173" i="24"/>
  <c r="Y173" i="24"/>
  <c r="X173" i="24"/>
  <c r="Z172" i="24"/>
  <c r="Y172" i="24"/>
  <c r="X172" i="24"/>
  <c r="Z171" i="24"/>
  <c r="Y171" i="24"/>
  <c r="X171" i="24"/>
  <c r="Z19" i="31" l="1"/>
  <c r="Y41" i="31"/>
  <c r="AA19" i="31" l="1"/>
  <c r="Z41" i="31"/>
  <c r="AC160" i="24"/>
  <c r="AD160" i="24" s="1"/>
  <c r="AE160" i="24" s="1"/>
  <c r="AB19" i="31" l="1"/>
  <c r="AA41" i="31"/>
  <c r="AF160" i="24"/>
  <c r="AC19" i="31" l="1"/>
  <c r="AB41" i="31"/>
  <c r="AG160" i="24"/>
  <c r="AD19" i="31" l="1"/>
  <c r="AC41" i="31"/>
  <c r="AH160" i="24"/>
  <c r="AE19" i="31" l="1"/>
  <c r="AD41" i="31"/>
  <c r="AI160" i="24"/>
  <c r="H25" i="28"/>
  <c r="J25" i="28"/>
  <c r="K24" i="28"/>
  <c r="K23" i="28"/>
  <c r="L23" i="28" s="1"/>
  <c r="M23" i="28" s="1"/>
  <c r="N23" i="28" s="1"/>
  <c r="O23" i="28" s="1"/>
  <c r="P23" i="28" s="1"/>
  <c r="Q23" i="28" s="1"/>
  <c r="R23" i="28" s="1"/>
  <c r="S23" i="28" s="1"/>
  <c r="T23" i="28" s="1"/>
  <c r="U23" i="28" s="1"/>
  <c r="V23" i="28" s="1"/>
  <c r="W23" i="28" s="1"/>
  <c r="X23" i="28" s="1"/>
  <c r="Y23" i="28" s="1"/>
  <c r="Z23" i="28" s="1"/>
  <c r="AA23" i="28" s="1"/>
  <c r="AB23" i="28" s="1"/>
  <c r="AC23" i="28" s="1"/>
  <c r="AD23" i="28" s="1"/>
  <c r="AE23" i="28" s="1"/>
  <c r="AF23" i="28" s="1"/>
  <c r="AG23" i="28" s="1"/>
  <c r="AH23" i="28" s="1"/>
  <c r="AI23" i="28" s="1"/>
  <c r="AJ23" i="28" s="1"/>
  <c r="AK23" i="28" s="1"/>
  <c r="AL23" i="28" s="1"/>
  <c r="AM23" i="28" s="1"/>
  <c r="AN23" i="28" s="1"/>
  <c r="AO23" i="28" s="1"/>
  <c r="AP23" i="28" s="1"/>
  <c r="AQ23" i="28" s="1"/>
  <c r="AR23" i="28" s="1"/>
  <c r="AS23" i="28" s="1"/>
  <c r="AT23" i="28" s="1"/>
  <c r="AU23" i="28" s="1"/>
  <c r="AV23" i="28" s="1"/>
  <c r="AW23" i="28" s="1"/>
  <c r="AX23" i="28" s="1"/>
  <c r="AY23" i="28" s="1"/>
  <c r="AZ23" i="28" s="1"/>
  <c r="BA23" i="28" s="1"/>
  <c r="BB23" i="28" s="1"/>
  <c r="BC23" i="28" s="1"/>
  <c r="BD23" i="28" s="1"/>
  <c r="BE23" i="28" s="1"/>
  <c r="BF23" i="28" s="1"/>
  <c r="BG23" i="28" s="1"/>
  <c r="BH23" i="28" s="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11" i="11"/>
  <c r="B5" i="11"/>
  <c r="AF19" i="31" l="1"/>
  <c r="AE41" i="31"/>
  <c r="AJ160" i="24"/>
  <c r="L24" i="28"/>
  <c r="K25" i="28"/>
  <c r="D43" i="11"/>
  <c r="AG19" i="31" l="1"/>
  <c r="AF41" i="31"/>
  <c r="AK160" i="24"/>
  <c r="D30" i="11"/>
  <c r="E47" i="11"/>
  <c r="G47" i="11" s="1"/>
  <c r="E48" i="11"/>
  <c r="G48" i="11" s="1"/>
  <c r="E50" i="11"/>
  <c r="G50" i="11" s="1"/>
  <c r="E20" i="11"/>
  <c r="G20" i="11" s="1"/>
  <c r="C41" i="11"/>
  <c r="B4" i="11"/>
  <c r="C21" i="11"/>
  <c r="E30" i="11"/>
  <c r="G30" i="11" s="1"/>
  <c r="E33" i="11"/>
  <c r="G33" i="11" s="1"/>
  <c r="E38" i="11"/>
  <c r="G38" i="11" s="1"/>
  <c r="E26" i="11"/>
  <c r="G26" i="11" s="1"/>
  <c r="E31" i="11"/>
  <c r="G31" i="11" s="1"/>
  <c r="E35" i="11"/>
  <c r="G35" i="11" s="1"/>
  <c r="E39" i="11"/>
  <c r="G39" i="11" s="1"/>
  <c r="E32" i="11"/>
  <c r="G32" i="11" s="1"/>
  <c r="E36" i="11"/>
  <c r="G36" i="11" s="1"/>
  <c r="E37" i="11"/>
  <c r="G37" i="11" s="1"/>
  <c r="E34" i="11"/>
  <c r="G34" i="11" s="1"/>
  <c r="E40" i="11"/>
  <c r="G40" i="11" s="1"/>
  <c r="E43" i="11"/>
  <c r="G43" i="11" s="1"/>
  <c r="H43" i="11" s="1"/>
  <c r="E44" i="11"/>
  <c r="G44" i="11" s="1"/>
  <c r="E14" i="11"/>
  <c r="G14" i="11" s="1"/>
  <c r="E41" i="11"/>
  <c r="G41" i="11" s="1"/>
  <c r="E25" i="11"/>
  <c r="G25" i="11" s="1"/>
  <c r="E45" i="11"/>
  <c r="G45" i="11" s="1"/>
  <c r="E46" i="11"/>
  <c r="G46" i="11" s="1"/>
  <c r="E22" i="11"/>
  <c r="G22" i="11" s="1"/>
  <c r="E42" i="11"/>
  <c r="G42" i="11" s="1"/>
  <c r="E21" i="11"/>
  <c r="G21" i="11" s="1"/>
  <c r="E27" i="11"/>
  <c r="G27" i="11" s="1"/>
  <c r="E29" i="11"/>
  <c r="G29" i="11" s="1"/>
  <c r="E13" i="11"/>
  <c r="G13" i="11" s="1"/>
  <c r="E23" i="11"/>
  <c r="G23" i="11" s="1"/>
  <c r="E28" i="11"/>
  <c r="G28" i="11" s="1"/>
  <c r="E12" i="11"/>
  <c r="G12" i="11" s="1"/>
  <c r="E24" i="11"/>
  <c r="G24" i="11" s="1"/>
  <c r="E19" i="11"/>
  <c r="G19" i="11" s="1"/>
  <c r="D41" i="11"/>
  <c r="D32" i="11"/>
  <c r="D31" i="11"/>
  <c r="D29" i="11"/>
  <c r="D28" i="11"/>
  <c r="D27" i="11"/>
  <c r="D22" i="11"/>
  <c r="E16" i="11"/>
  <c r="G16" i="11" s="1"/>
  <c r="C42" i="11"/>
  <c r="E17" i="11"/>
  <c r="G17" i="11" s="1"/>
  <c r="E49" i="11"/>
  <c r="G49" i="11" s="1"/>
  <c r="E18" i="11"/>
  <c r="G18" i="11" s="1"/>
  <c r="D12" i="11"/>
  <c r="E11" i="11"/>
  <c r="G11" i="11" s="1"/>
  <c r="D42" i="11"/>
  <c r="D40" i="11"/>
  <c r="D39" i="11"/>
  <c r="D38" i="11"/>
  <c r="D37" i="11"/>
  <c r="D36" i="11"/>
  <c r="D35" i="11"/>
  <c r="D34" i="11"/>
  <c r="D33" i="11"/>
  <c r="E15" i="11"/>
  <c r="G15" i="11" s="1"/>
  <c r="M24" i="28"/>
  <c r="L25" i="28"/>
  <c r="D26" i="11"/>
  <c r="D25" i="11"/>
  <c r="D24" i="11"/>
  <c r="D23" i="11"/>
  <c r="D21" i="11"/>
  <c r="D14" i="11"/>
  <c r="D20" i="11"/>
  <c r="D11" i="11"/>
  <c r="D19" i="11"/>
  <c r="D50" i="11"/>
  <c r="D18" i="11"/>
  <c r="D49" i="11"/>
  <c r="D17" i="11"/>
  <c r="D48" i="11"/>
  <c r="D16" i="11"/>
  <c r="D47" i="11"/>
  <c r="D15" i="11"/>
  <c r="D46" i="11"/>
  <c r="D45" i="11"/>
  <c r="D13" i="11"/>
  <c r="D44" i="11"/>
  <c r="C39" i="11"/>
  <c r="C37" i="11"/>
  <c r="C36" i="11"/>
  <c r="C35" i="11"/>
  <c r="C33" i="11"/>
  <c r="C32" i="11"/>
  <c r="C43" i="11"/>
  <c r="C40" i="11"/>
  <c r="C38" i="11"/>
  <c r="C34" i="11"/>
  <c r="C31" i="11"/>
  <c r="C30" i="11"/>
  <c r="C28" i="11"/>
  <c r="C22" i="11"/>
  <c r="C29" i="11"/>
  <c r="C27" i="11"/>
  <c r="C26" i="11"/>
  <c r="C25" i="11"/>
  <c r="C24" i="11"/>
  <c r="C23" i="11"/>
  <c r="C20" i="11"/>
  <c r="C19" i="11"/>
  <c r="C50" i="11"/>
  <c r="C49" i="11"/>
  <c r="C17" i="11"/>
  <c r="C48" i="11"/>
  <c r="C15" i="11"/>
  <c r="C46" i="11"/>
  <c r="C14" i="11"/>
  <c r="C45" i="11"/>
  <c r="C13" i="11"/>
  <c r="C12" i="11"/>
  <c r="C11" i="11"/>
  <c r="C18" i="11"/>
  <c r="C16" i="11"/>
  <c r="C47" i="11"/>
  <c r="C44" i="11"/>
  <c r="AH19" i="31" l="1"/>
  <c r="AG41" i="31"/>
  <c r="H39" i="11"/>
  <c r="H28" i="11"/>
  <c r="H16" i="11"/>
  <c r="H35" i="11"/>
  <c r="H13" i="11"/>
  <c r="H20" i="11"/>
  <c r="H12" i="11"/>
  <c r="D7" i="11"/>
  <c r="C7" i="11"/>
  <c r="H50" i="11"/>
  <c r="H36" i="11"/>
  <c r="H33" i="11"/>
  <c r="H48" i="11"/>
  <c r="H47" i="11"/>
  <c r="H23" i="11"/>
  <c r="H38" i="11"/>
  <c r="H40" i="11"/>
  <c r="H34" i="11"/>
  <c r="H37" i="11"/>
  <c r="H19" i="11"/>
  <c r="AL160" i="24"/>
  <c r="H17" i="11"/>
  <c r="H44" i="11"/>
  <c r="H24" i="11"/>
  <c r="H49" i="11"/>
  <c r="H29" i="11"/>
  <c r="H42" i="11"/>
  <c r="H27" i="11"/>
  <c r="H18" i="11"/>
  <c r="H11" i="11"/>
  <c r="H21" i="11"/>
  <c r="H46" i="11"/>
  <c r="H14" i="11"/>
  <c r="H41" i="11"/>
  <c r="H32" i="11"/>
  <c r="H25" i="11"/>
  <c r="H26" i="11"/>
  <c r="H30" i="11"/>
  <c r="H45" i="11"/>
  <c r="H15" i="11"/>
  <c r="H22" i="11"/>
  <c r="H31" i="11"/>
  <c r="M25" i="28"/>
  <c r="N24" i="28"/>
  <c r="AI19" i="31" l="1"/>
  <c r="AH41" i="31"/>
  <c r="AM160" i="24"/>
  <c r="N25" i="28"/>
  <c r="O24" i="28"/>
  <c r="AJ19" i="31" l="1"/>
  <c r="AI41" i="31"/>
  <c r="AN160" i="24"/>
  <c r="P24" i="28"/>
  <c r="O25" i="28"/>
  <c r="Z170" i="24"/>
  <c r="X170" i="24"/>
  <c r="Z169" i="24"/>
  <c r="X169" i="24"/>
  <c r="Z168" i="24"/>
  <c r="X168" i="24"/>
  <c r="Z167" i="24"/>
  <c r="X167" i="24"/>
  <c r="Z166" i="24"/>
  <c r="X166" i="24"/>
  <c r="Z165" i="24"/>
  <c r="X165" i="24"/>
  <c r="Z164" i="24"/>
  <c r="X164" i="24"/>
  <c r="Z163" i="24"/>
  <c r="X163" i="24"/>
  <c r="Z162" i="24"/>
  <c r="X162" i="24"/>
  <c r="Z161" i="24"/>
  <c r="X161" i="24"/>
  <c r="Z154" i="24"/>
  <c r="X154" i="24"/>
  <c r="Z153" i="24"/>
  <c r="X153" i="24"/>
  <c r="Z152" i="24"/>
  <c r="X152" i="24"/>
  <c r="Z151" i="24"/>
  <c r="X151" i="24"/>
  <c r="Z150" i="24"/>
  <c r="X150" i="24"/>
  <c r="Z149" i="24"/>
  <c r="X149" i="24"/>
  <c r="Z148" i="24"/>
  <c r="X148" i="24"/>
  <c r="Z147" i="24"/>
  <c r="X147" i="24"/>
  <c r="Z146" i="24"/>
  <c r="X146" i="24"/>
  <c r="Z145" i="24"/>
  <c r="X145" i="24"/>
  <c r="CH23" i="27"/>
  <c r="Z144" i="24"/>
  <c r="Z143" i="24"/>
  <c r="Z142" i="24"/>
  <c r="Z141" i="24"/>
  <c r="Z140" i="24"/>
  <c r="Z139" i="24"/>
  <c r="Z138" i="24"/>
  <c r="Z137" i="24"/>
  <c r="Z136" i="24"/>
  <c r="Z135" i="24"/>
  <c r="Z134" i="24"/>
  <c r="X134" i="24"/>
  <c r="Z133" i="24"/>
  <c r="X133" i="24"/>
  <c r="Z132" i="24"/>
  <c r="X132" i="24"/>
  <c r="Z131" i="24"/>
  <c r="X131" i="24"/>
  <c r="Z130" i="24"/>
  <c r="X130" i="24"/>
  <c r="Z129" i="24"/>
  <c r="X129" i="24"/>
  <c r="Z128" i="24"/>
  <c r="X128" i="24"/>
  <c r="Z127" i="24"/>
  <c r="X127" i="24"/>
  <c r="Z126" i="24"/>
  <c r="X126" i="24"/>
  <c r="Z125" i="24"/>
  <c r="X125" i="24"/>
  <c r="Z124" i="24"/>
  <c r="X124" i="24"/>
  <c r="Z123" i="24"/>
  <c r="X123" i="24"/>
  <c r="Z122" i="24"/>
  <c r="X122" i="24"/>
  <c r="Z121" i="24"/>
  <c r="X121" i="24"/>
  <c r="Z120" i="24"/>
  <c r="X120" i="24"/>
  <c r="Z119" i="24"/>
  <c r="X119" i="24"/>
  <c r="Z118" i="24"/>
  <c r="X118" i="24"/>
  <c r="Z117" i="24"/>
  <c r="X117" i="24"/>
  <c r="Z116" i="24"/>
  <c r="X116" i="24"/>
  <c r="Z115" i="24"/>
  <c r="X115" i="24"/>
  <c r="Z114" i="24"/>
  <c r="Z113" i="24"/>
  <c r="Z112" i="24"/>
  <c r="Z111" i="24"/>
  <c r="Z110" i="24"/>
  <c r="Z109" i="24"/>
  <c r="Z108" i="24"/>
  <c r="Z107" i="24"/>
  <c r="Z106" i="24"/>
  <c r="Z105" i="24"/>
  <c r="Z104" i="24"/>
  <c r="Z103" i="24"/>
  <c r="Z102" i="24"/>
  <c r="Z101" i="24"/>
  <c r="Z100" i="24"/>
  <c r="Z99" i="24"/>
  <c r="Z98" i="24"/>
  <c r="Z97" i="24"/>
  <c r="Z96" i="24"/>
  <c r="Z95" i="24"/>
  <c r="Z94" i="24"/>
  <c r="X94" i="24"/>
  <c r="Z93" i="24"/>
  <c r="X93" i="24"/>
  <c r="Z92" i="24"/>
  <c r="X92" i="24"/>
  <c r="Z91" i="24"/>
  <c r="X91" i="24"/>
  <c r="Z90" i="24"/>
  <c r="X90" i="24"/>
  <c r="Z89" i="24"/>
  <c r="X89" i="24"/>
  <c r="Z88" i="24"/>
  <c r="X88" i="24"/>
  <c r="Z87" i="24"/>
  <c r="X87" i="24"/>
  <c r="Z86" i="24"/>
  <c r="X86" i="24"/>
  <c r="Z85" i="24"/>
  <c r="X85" i="24"/>
  <c r="Z84" i="24"/>
  <c r="X84" i="24"/>
  <c r="Z83" i="24"/>
  <c r="X83" i="24"/>
  <c r="Z82" i="24"/>
  <c r="X82" i="24"/>
  <c r="Z81" i="24"/>
  <c r="X81" i="24"/>
  <c r="Z80" i="24"/>
  <c r="X80" i="24"/>
  <c r="Z79" i="24"/>
  <c r="X79" i="24"/>
  <c r="Z78" i="24"/>
  <c r="X78" i="24"/>
  <c r="Z77" i="24"/>
  <c r="X77" i="24"/>
  <c r="Z76" i="24"/>
  <c r="X76" i="24"/>
  <c r="Z75" i="24"/>
  <c r="X75" i="24"/>
  <c r="Z74" i="24"/>
  <c r="X74" i="24"/>
  <c r="Z73" i="24"/>
  <c r="X73" i="24"/>
  <c r="Z72" i="24"/>
  <c r="X72" i="24"/>
  <c r="Z71" i="24"/>
  <c r="X71" i="24"/>
  <c r="Z70" i="24"/>
  <c r="X70" i="24"/>
  <c r="Z69" i="24"/>
  <c r="X69" i="24"/>
  <c r="Z68" i="24"/>
  <c r="X68" i="24"/>
  <c r="Z67" i="24"/>
  <c r="X67" i="24"/>
  <c r="Z66" i="24"/>
  <c r="X66" i="24"/>
  <c r="Z65" i="24"/>
  <c r="X65" i="24"/>
  <c r="CI20" i="27"/>
  <c r="CG28" i="27" s="1" a="1"/>
  <c r="CG28" i="27" s="1"/>
  <c r="W192" i="24"/>
  <c r="X192" i="24"/>
  <c r="Z192" i="24"/>
  <c r="W193" i="24"/>
  <c r="X193" i="24"/>
  <c r="Z193" i="24"/>
  <c r="CH28" i="27" l="1" a="1"/>
  <c r="CH28" i="27" s="1"/>
  <c r="AK19" i="31"/>
  <c r="AJ41" i="31"/>
  <c r="CH27" i="27" a="1"/>
  <c r="CH27" i="27" s="1"/>
  <c r="CG27" i="27" a="1"/>
  <c r="CG27" i="27" s="1"/>
  <c r="E5" i="24"/>
  <c r="H5" i="24" s="1"/>
  <c r="CG26" i="27"/>
  <c r="CG24" i="27"/>
  <c r="B20" i="31" s="1"/>
  <c r="CG25" i="27"/>
  <c r="AO160" i="24"/>
  <c r="EC145" i="24"/>
  <c r="DZ145" i="24"/>
  <c r="EB145" i="24"/>
  <c r="EC121" i="24"/>
  <c r="EB121" i="24"/>
  <c r="DZ121" i="24"/>
  <c r="EC122" i="24"/>
  <c r="DZ122" i="24"/>
  <c r="EB122" i="24"/>
  <c r="EC146" i="24"/>
  <c r="DZ146" i="24"/>
  <c r="EB146" i="24"/>
  <c r="EC84" i="24"/>
  <c r="EB84" i="24"/>
  <c r="DZ84" i="24"/>
  <c r="EC142" i="24"/>
  <c r="EB142" i="24"/>
  <c r="DZ142" i="24"/>
  <c r="EC89" i="24"/>
  <c r="EB89" i="24"/>
  <c r="DZ89" i="24"/>
  <c r="EC147" i="24"/>
  <c r="DZ147" i="24"/>
  <c r="EB147" i="24"/>
  <c r="EC105" i="24"/>
  <c r="EB105" i="24"/>
  <c r="DZ105" i="24"/>
  <c r="EC141" i="24"/>
  <c r="DZ141" i="24"/>
  <c r="EB141" i="24"/>
  <c r="EC106" i="24"/>
  <c r="EB106" i="24"/>
  <c r="DZ106" i="24"/>
  <c r="EC107" i="24"/>
  <c r="DZ107" i="24"/>
  <c r="EB107" i="24"/>
  <c r="EC148" i="24"/>
  <c r="DZ148" i="24"/>
  <c r="EB148" i="24"/>
  <c r="EC83" i="24"/>
  <c r="DZ83" i="24"/>
  <c r="EB83" i="24"/>
  <c r="EC85" i="24"/>
  <c r="DZ85" i="24"/>
  <c r="EB85" i="24"/>
  <c r="EC123" i="24"/>
  <c r="DZ123" i="24"/>
  <c r="EB123" i="24"/>
  <c r="EC149" i="24"/>
  <c r="EB149" i="24"/>
  <c r="DZ149" i="24"/>
  <c r="EC137" i="24"/>
  <c r="DZ137" i="24"/>
  <c r="EB137" i="24"/>
  <c r="EC67" i="24"/>
  <c r="DZ67" i="24"/>
  <c r="EB67" i="24"/>
  <c r="EC74" i="24"/>
  <c r="DZ74" i="24"/>
  <c r="EB74" i="24"/>
  <c r="EC76" i="24"/>
  <c r="DZ76" i="24"/>
  <c r="EB76" i="24"/>
  <c r="EC92" i="24"/>
  <c r="EB92" i="24"/>
  <c r="DZ92" i="24"/>
  <c r="EC113" i="24"/>
  <c r="DZ113" i="24"/>
  <c r="EB113" i="24"/>
  <c r="EC129" i="24"/>
  <c r="EB129" i="24"/>
  <c r="DZ129" i="24"/>
  <c r="EC150" i="24"/>
  <c r="EB150" i="24"/>
  <c r="DZ150" i="24"/>
  <c r="EC104" i="24"/>
  <c r="DZ104" i="24"/>
  <c r="EB104" i="24"/>
  <c r="EC68" i="24"/>
  <c r="EB68" i="24"/>
  <c r="DZ68" i="24"/>
  <c r="EC124" i="24"/>
  <c r="EB124" i="24"/>
  <c r="DZ124" i="24"/>
  <c r="EC90" i="24"/>
  <c r="DZ90" i="24"/>
  <c r="EB90" i="24"/>
  <c r="EC77" i="24"/>
  <c r="DZ77" i="24"/>
  <c r="EB77" i="24"/>
  <c r="EC93" i="24"/>
  <c r="EB93" i="24"/>
  <c r="DZ93" i="24"/>
  <c r="EC114" i="24"/>
  <c r="EB114" i="24"/>
  <c r="DZ114" i="24"/>
  <c r="EC130" i="24"/>
  <c r="DZ130" i="24"/>
  <c r="EB130" i="24"/>
  <c r="EC151" i="24"/>
  <c r="DZ151" i="24"/>
  <c r="EB151" i="24"/>
  <c r="EC78" i="24"/>
  <c r="EB78" i="24"/>
  <c r="DZ78" i="24"/>
  <c r="EC94" i="24"/>
  <c r="DZ94" i="24"/>
  <c r="EB94" i="24"/>
  <c r="EC115" i="24"/>
  <c r="DZ115" i="24"/>
  <c r="EB115" i="24"/>
  <c r="EC131" i="24"/>
  <c r="EB131" i="24"/>
  <c r="DZ131" i="24"/>
  <c r="EC152" i="24"/>
  <c r="DZ152" i="24"/>
  <c r="EB152" i="24"/>
  <c r="EC88" i="24"/>
  <c r="DZ88" i="24"/>
  <c r="EB88" i="24"/>
  <c r="EC111" i="24"/>
  <c r="DZ111" i="24"/>
  <c r="EB111" i="24"/>
  <c r="EC91" i="24"/>
  <c r="EB91" i="24"/>
  <c r="DZ91" i="24"/>
  <c r="EC95" i="24"/>
  <c r="EB95" i="24"/>
  <c r="DZ95" i="24"/>
  <c r="EC71" i="24"/>
  <c r="DZ71" i="24"/>
  <c r="EB71" i="24"/>
  <c r="EC72" i="24"/>
  <c r="DZ72" i="24"/>
  <c r="EB72" i="24"/>
  <c r="EC110" i="24"/>
  <c r="EB110" i="24"/>
  <c r="DZ110" i="24"/>
  <c r="EC79" i="24"/>
  <c r="DZ79" i="24"/>
  <c r="EB79" i="24"/>
  <c r="EC96" i="24"/>
  <c r="DZ96" i="24"/>
  <c r="EB96" i="24"/>
  <c r="EC116" i="24"/>
  <c r="DZ116" i="24"/>
  <c r="EB116" i="24"/>
  <c r="EC132" i="24"/>
  <c r="EB132" i="24"/>
  <c r="DZ132" i="24"/>
  <c r="EC153" i="24"/>
  <c r="EB153" i="24"/>
  <c r="DZ153" i="24"/>
  <c r="EC120" i="24"/>
  <c r="EB120" i="24"/>
  <c r="DZ120" i="24"/>
  <c r="EC97" i="24"/>
  <c r="DZ97" i="24"/>
  <c r="EB97" i="24"/>
  <c r="EC138" i="24"/>
  <c r="DZ138" i="24"/>
  <c r="EB138" i="24"/>
  <c r="EC139" i="24"/>
  <c r="EB139" i="24"/>
  <c r="DZ139" i="24"/>
  <c r="EC140" i="24"/>
  <c r="DZ140" i="24"/>
  <c r="EB140" i="24"/>
  <c r="EC144" i="24"/>
  <c r="DZ144" i="24"/>
  <c r="EB144" i="24"/>
  <c r="EC87" i="24"/>
  <c r="EB87" i="24"/>
  <c r="DZ87" i="24"/>
  <c r="EC125" i="24"/>
  <c r="EB125" i="24"/>
  <c r="DZ125" i="24"/>
  <c r="EC73" i="24"/>
  <c r="DZ73" i="24"/>
  <c r="EB73" i="24"/>
  <c r="EC126" i="24"/>
  <c r="DZ126" i="24"/>
  <c r="EB126" i="24"/>
  <c r="EC112" i="24"/>
  <c r="DZ112" i="24"/>
  <c r="EB112" i="24"/>
  <c r="EC80" i="24"/>
  <c r="DZ80" i="24"/>
  <c r="EB80" i="24"/>
  <c r="EC98" i="24"/>
  <c r="DZ98" i="24"/>
  <c r="EB98" i="24"/>
  <c r="EC117" i="24"/>
  <c r="DZ117" i="24"/>
  <c r="EB117" i="24"/>
  <c r="EC133" i="24"/>
  <c r="DZ133" i="24"/>
  <c r="EB133" i="24"/>
  <c r="EC154" i="24"/>
  <c r="DZ154" i="24"/>
  <c r="EB154" i="24"/>
  <c r="EC103" i="24"/>
  <c r="DZ103" i="24"/>
  <c r="EB103" i="24"/>
  <c r="EC143" i="24"/>
  <c r="DZ143" i="24"/>
  <c r="EB143" i="24"/>
  <c r="EC86" i="24"/>
  <c r="DZ86" i="24"/>
  <c r="EB86" i="24"/>
  <c r="EC69" i="24"/>
  <c r="DZ69" i="24"/>
  <c r="EB69" i="24"/>
  <c r="EC70" i="24"/>
  <c r="DZ70" i="24"/>
  <c r="EB70" i="24"/>
  <c r="EC109" i="24"/>
  <c r="DZ109" i="24"/>
  <c r="EB109" i="24"/>
  <c r="EC65" i="24"/>
  <c r="EB65" i="24"/>
  <c r="DZ65" i="24"/>
  <c r="EC81" i="24"/>
  <c r="DZ81" i="24"/>
  <c r="EB81" i="24"/>
  <c r="EC100" i="24"/>
  <c r="EB100" i="24"/>
  <c r="DZ100" i="24"/>
  <c r="EC118" i="24"/>
  <c r="EB118" i="24"/>
  <c r="DZ118" i="24"/>
  <c r="EC134" i="24"/>
  <c r="DZ134" i="24"/>
  <c r="EB134" i="24"/>
  <c r="EC108" i="24"/>
  <c r="EB108" i="24"/>
  <c r="DZ108" i="24"/>
  <c r="EC127" i="24"/>
  <c r="DZ127" i="24"/>
  <c r="EB127" i="24"/>
  <c r="EC128" i="24"/>
  <c r="EB128" i="24"/>
  <c r="DZ128" i="24"/>
  <c r="EC101" i="24"/>
  <c r="DZ101" i="24"/>
  <c r="EB101" i="24"/>
  <c r="EC135" i="24"/>
  <c r="DZ135" i="24"/>
  <c r="EB135" i="24"/>
  <c r="EC75" i="24"/>
  <c r="DZ75" i="24"/>
  <c r="EB75" i="24"/>
  <c r="EC99" i="24"/>
  <c r="DZ99" i="24"/>
  <c r="EB99" i="24"/>
  <c r="EC66" i="24"/>
  <c r="EB66" i="24"/>
  <c r="DZ66" i="24"/>
  <c r="EC82" i="24"/>
  <c r="EB82" i="24"/>
  <c r="DZ82" i="24"/>
  <c r="EC102" i="24"/>
  <c r="DZ102" i="24"/>
  <c r="EB102" i="24"/>
  <c r="EC119" i="24"/>
  <c r="DZ119" i="24"/>
  <c r="EB119" i="24"/>
  <c r="EC136" i="24"/>
  <c r="EB136" i="24"/>
  <c r="DZ136" i="24"/>
  <c r="Q24" i="28"/>
  <c r="P25" i="28"/>
  <c r="CH26" i="27"/>
  <c r="E6" i="24"/>
  <c r="E7" i="24"/>
  <c r="Q7" i="24" s="1"/>
  <c r="E8" i="24"/>
  <c r="Q8" i="24" s="1"/>
  <c r="E9" i="24"/>
  <c r="Q9" i="24" s="1"/>
  <c r="E10" i="24"/>
  <c r="Q10" i="24" s="1"/>
  <c r="E11" i="24"/>
  <c r="Q11" i="24" s="1"/>
  <c r="E12" i="24"/>
  <c r="E13" i="24"/>
  <c r="Q13" i="24" s="1"/>
  <c r="E14" i="24"/>
  <c r="Q14" i="24" s="1"/>
  <c r="N4" i="29"/>
  <c r="X4" i="29" s="1"/>
  <c r="O4" i="29"/>
  <c r="P4" i="29"/>
  <c r="Z4" i="29" s="1"/>
  <c r="Q4" i="29"/>
  <c r="AA4" i="29" s="1"/>
  <c r="R4" i="29"/>
  <c r="AB4" i="29" s="1"/>
  <c r="S4" i="29"/>
  <c r="AC4" i="29" s="1"/>
  <c r="T4" i="29"/>
  <c r="AD4" i="29" s="1"/>
  <c r="U4" i="29"/>
  <c r="AE4" i="29" s="1"/>
  <c r="V4" i="29"/>
  <c r="AF4" i="29" s="1"/>
  <c r="Y4" i="29"/>
  <c r="M4" i="29"/>
  <c r="W4" i="29" s="1"/>
  <c r="D16" i="24"/>
  <c r="D26" i="24" s="1"/>
  <c r="D36" i="24" s="1"/>
  <c r="D46" i="24" s="1"/>
  <c r="D56" i="24" s="1"/>
  <c r="D66" i="24" s="1"/>
  <c r="D17" i="24"/>
  <c r="D27" i="24" s="1"/>
  <c r="D37" i="24" s="1"/>
  <c r="D47" i="24" s="1"/>
  <c r="D57" i="24" s="1"/>
  <c r="D67" i="24" s="1"/>
  <c r="D18" i="24"/>
  <c r="D28" i="24" s="1"/>
  <c r="D38" i="24" s="1"/>
  <c r="D48" i="24" s="1"/>
  <c r="D58" i="24" s="1"/>
  <c r="D68" i="24" s="1"/>
  <c r="D19" i="24"/>
  <c r="D29" i="24" s="1"/>
  <c r="D39" i="24" s="1"/>
  <c r="D49" i="24" s="1"/>
  <c r="D59" i="24" s="1"/>
  <c r="D69" i="24" s="1"/>
  <c r="D20" i="24"/>
  <c r="D30" i="24" s="1"/>
  <c r="D40" i="24" s="1"/>
  <c r="D50" i="24" s="1"/>
  <c r="D60" i="24" s="1"/>
  <c r="D70" i="24" s="1"/>
  <c r="D21" i="24"/>
  <c r="D31" i="24" s="1"/>
  <c r="D41" i="24" s="1"/>
  <c r="D51" i="24" s="1"/>
  <c r="D61" i="24" s="1"/>
  <c r="D71" i="24" s="1"/>
  <c r="D22" i="24"/>
  <c r="D32" i="24" s="1"/>
  <c r="D42" i="24" s="1"/>
  <c r="D52" i="24" s="1"/>
  <c r="D62" i="24" s="1"/>
  <c r="D72" i="24" s="1"/>
  <c r="D23" i="24"/>
  <c r="D33" i="24" s="1"/>
  <c r="D43" i="24" s="1"/>
  <c r="D53" i="24" s="1"/>
  <c r="D63" i="24" s="1"/>
  <c r="D73" i="24" s="1"/>
  <c r="D24" i="24"/>
  <c r="D34" i="24" s="1"/>
  <c r="D44" i="24" s="1"/>
  <c r="D15" i="24"/>
  <c r="D25" i="24" s="1"/>
  <c r="D35" i="24" s="1"/>
  <c r="D45" i="24" s="1"/>
  <c r="D55" i="24" s="1"/>
  <c r="D65" i="24" s="1"/>
  <c r="C16" i="24"/>
  <c r="C26" i="24" s="1"/>
  <c r="C36" i="24" s="1"/>
  <c r="C46" i="24" s="1"/>
  <c r="C56" i="24" s="1"/>
  <c r="C66" i="24" s="1"/>
  <c r="C76" i="24" s="1"/>
  <c r="C86" i="24" s="1"/>
  <c r="C96" i="24" s="1"/>
  <c r="C106" i="24" s="1"/>
  <c r="C116" i="24" s="1"/>
  <c r="C126" i="24" s="1"/>
  <c r="C136" i="24" s="1"/>
  <c r="C146" i="24" s="1"/>
  <c r="C17" i="24"/>
  <c r="C27" i="24" s="1"/>
  <c r="C37" i="24" s="1"/>
  <c r="C47" i="24" s="1"/>
  <c r="C57" i="24" s="1"/>
  <c r="C67" i="24" s="1"/>
  <c r="C77" i="24" s="1"/>
  <c r="C87" i="24" s="1"/>
  <c r="C97" i="24" s="1"/>
  <c r="C107" i="24" s="1"/>
  <c r="C117" i="24" s="1"/>
  <c r="C127" i="24" s="1"/>
  <c r="C137" i="24" s="1"/>
  <c r="C147" i="24" s="1"/>
  <c r="C18" i="24"/>
  <c r="C28" i="24" s="1"/>
  <c r="C38" i="24" s="1"/>
  <c r="C48" i="24" s="1"/>
  <c r="C58" i="24" s="1"/>
  <c r="C68" i="24" s="1"/>
  <c r="C78" i="24" s="1"/>
  <c r="C88" i="24" s="1"/>
  <c r="C98" i="24" s="1"/>
  <c r="C108" i="24" s="1"/>
  <c r="C118" i="24" s="1"/>
  <c r="C128" i="24" s="1"/>
  <c r="C138" i="24" s="1"/>
  <c r="C148" i="24" s="1"/>
  <c r="C19" i="24"/>
  <c r="C20" i="24"/>
  <c r="C21" i="24"/>
  <c r="C22" i="24"/>
  <c r="C23" i="24"/>
  <c r="C33" i="24" s="1"/>
  <c r="C43" i="24" s="1"/>
  <c r="C53" i="24" s="1"/>
  <c r="C63" i="24" s="1"/>
  <c r="C73" i="24" s="1"/>
  <c r="C83" i="24" s="1"/>
  <c r="C93" i="24" s="1"/>
  <c r="C103" i="24" s="1"/>
  <c r="C113" i="24" s="1"/>
  <c r="C123" i="24" s="1"/>
  <c r="C133" i="24" s="1"/>
  <c r="C143" i="24" s="1"/>
  <c r="C153" i="24" s="1"/>
  <c r="C24" i="24"/>
  <c r="C34" i="24" s="1"/>
  <c r="C15" i="24"/>
  <c r="C25" i="24" s="1"/>
  <c r="C35" i="24" s="1"/>
  <c r="C45" i="24" s="1"/>
  <c r="C55" i="24" s="1"/>
  <c r="C65" i="24" s="1"/>
  <c r="C75" i="24" s="1"/>
  <c r="C85" i="24" s="1"/>
  <c r="C95" i="24" s="1"/>
  <c r="C105" i="24" s="1"/>
  <c r="C115" i="24" s="1"/>
  <c r="C125" i="24" s="1"/>
  <c r="C135" i="24" s="1"/>
  <c r="C145" i="24" s="1"/>
  <c r="X54" i="24"/>
  <c r="X44" i="24"/>
  <c r="X34" i="24"/>
  <c r="AL19" i="31" l="1"/>
  <c r="AK41" i="31"/>
  <c r="P5" i="24"/>
  <c r="P12" i="24"/>
  <c r="P6" i="24"/>
  <c r="P7" i="24"/>
  <c r="P9" i="24"/>
  <c r="P8" i="24"/>
  <c r="P10" i="24"/>
  <c r="P11" i="24"/>
  <c r="P13" i="24"/>
  <c r="P14" i="24"/>
  <c r="Q12" i="24"/>
  <c r="Q6" i="24"/>
  <c r="E162" i="24"/>
  <c r="U162" i="24" s="1"/>
  <c r="AP160" i="24"/>
  <c r="Q25" i="28"/>
  <c r="R24" i="28"/>
  <c r="P22" i="24"/>
  <c r="P21" i="24"/>
  <c r="P20" i="24"/>
  <c r="P19" i="24"/>
  <c r="C32" i="24"/>
  <c r="C42" i="24" s="1"/>
  <c r="C52" i="24" s="1"/>
  <c r="C62" i="24" s="1"/>
  <c r="C72" i="24" s="1"/>
  <c r="C82" i="24" s="1"/>
  <c r="C92" i="24" s="1"/>
  <c r="C102" i="24" s="1"/>
  <c r="C112" i="24" s="1"/>
  <c r="C122" i="24" s="1"/>
  <c r="C132" i="24" s="1"/>
  <c r="C142" i="24" s="1"/>
  <c r="C152" i="24" s="1"/>
  <c r="C31" i="24"/>
  <c r="C41" i="24" s="1"/>
  <c r="C51" i="24" s="1"/>
  <c r="C61" i="24" s="1"/>
  <c r="C71" i="24" s="1"/>
  <c r="C81" i="24" s="1"/>
  <c r="C91" i="24" s="1"/>
  <c r="C101" i="24" s="1"/>
  <c r="C111" i="24" s="1"/>
  <c r="C121" i="24" s="1"/>
  <c r="C131" i="24" s="1"/>
  <c r="C141" i="24" s="1"/>
  <c r="C151" i="24" s="1"/>
  <c r="C30" i="24"/>
  <c r="C40" i="24" s="1"/>
  <c r="C50" i="24" s="1"/>
  <c r="C60" i="24" s="1"/>
  <c r="C70" i="24" s="1"/>
  <c r="C80" i="24" s="1"/>
  <c r="C90" i="24" s="1"/>
  <c r="C100" i="24" s="1"/>
  <c r="C110" i="24" s="1"/>
  <c r="C120" i="24" s="1"/>
  <c r="C130" i="24" s="1"/>
  <c r="C140" i="24" s="1"/>
  <c r="C150" i="24" s="1"/>
  <c r="C29" i="24"/>
  <c r="C39" i="24" s="1"/>
  <c r="C49" i="24" s="1"/>
  <c r="C59" i="24" s="1"/>
  <c r="C69" i="24" s="1"/>
  <c r="C79" i="24" s="1"/>
  <c r="C89" i="24" s="1"/>
  <c r="C99" i="24" s="1"/>
  <c r="C109" i="24" s="1"/>
  <c r="C119" i="24" s="1"/>
  <c r="C129" i="24" s="1"/>
  <c r="C139" i="24" s="1"/>
  <c r="C149" i="24" s="1"/>
  <c r="P24" i="24"/>
  <c r="P17" i="24"/>
  <c r="P18" i="24"/>
  <c r="P23" i="24"/>
  <c r="P16" i="24"/>
  <c r="P15" i="24"/>
  <c r="E170" i="24"/>
  <c r="U170" i="24" s="1"/>
  <c r="E169" i="24"/>
  <c r="U169" i="24" s="1"/>
  <c r="E168" i="24"/>
  <c r="U168" i="24" s="1"/>
  <c r="E167" i="24"/>
  <c r="U167" i="24" s="1"/>
  <c r="E166" i="24"/>
  <c r="U166" i="24" s="1"/>
  <c r="E165" i="24"/>
  <c r="U165" i="24" s="1"/>
  <c r="D77" i="24"/>
  <c r="D76" i="24"/>
  <c r="D81" i="24"/>
  <c r="D83" i="24"/>
  <c r="D82" i="24"/>
  <c r="D79" i="24"/>
  <c r="D80" i="24"/>
  <c r="D78" i="24"/>
  <c r="D75" i="24"/>
  <c r="Q5" i="24"/>
  <c r="C44" i="24"/>
  <c r="C54" i="24" s="1"/>
  <c r="C64" i="24" s="1"/>
  <c r="C74" i="24" s="1"/>
  <c r="C84" i="24" s="1"/>
  <c r="C94" i="24" s="1"/>
  <c r="C104" i="24" s="1"/>
  <c r="C114" i="24" s="1"/>
  <c r="C124" i="24" s="1"/>
  <c r="C134" i="24" s="1"/>
  <c r="C144" i="24" s="1"/>
  <c r="C154" i="24" s="1"/>
  <c r="D54" i="24"/>
  <c r="AM19" i="31" l="1"/>
  <c r="AL41" i="31"/>
  <c r="Y165" i="24"/>
  <c r="O165" i="24"/>
  <c r="Y167" i="24"/>
  <c r="O167" i="24"/>
  <c r="Y162" i="24"/>
  <c r="O162" i="24"/>
  <c r="Y168" i="24"/>
  <c r="O168" i="24"/>
  <c r="Y166" i="24"/>
  <c r="O166" i="24"/>
  <c r="Y169" i="24"/>
  <c r="O169" i="24"/>
  <c r="Y170" i="24"/>
  <c r="O170" i="24"/>
  <c r="Q162" i="24"/>
  <c r="E172" i="24"/>
  <c r="E182" i="24" s="1"/>
  <c r="O182" i="24" s="1"/>
  <c r="E176" i="24"/>
  <c r="Q166" i="24"/>
  <c r="E180" i="24"/>
  <c r="Q170" i="24"/>
  <c r="E177" i="24"/>
  <c r="Q167" i="24"/>
  <c r="E178" i="24"/>
  <c r="Q168" i="24"/>
  <c r="E175" i="24"/>
  <c r="Q165" i="24"/>
  <c r="E179" i="24"/>
  <c r="Q169" i="24"/>
  <c r="U8" i="24"/>
  <c r="Y8" i="24" s="1"/>
  <c r="E164" i="24"/>
  <c r="U164" i="24" s="1"/>
  <c r="U7" i="24"/>
  <c r="Y7" i="24" s="1"/>
  <c r="E163" i="24"/>
  <c r="U163" i="24" s="1"/>
  <c r="V5" i="24"/>
  <c r="Z5" i="24" s="1"/>
  <c r="E161" i="24"/>
  <c r="U161" i="24" s="1"/>
  <c r="AQ160" i="24"/>
  <c r="R25" i="28"/>
  <c r="S24" i="28"/>
  <c r="I5" i="24"/>
  <c r="V7" i="24"/>
  <c r="H7" i="24"/>
  <c r="I7" i="24"/>
  <c r="G7" i="24"/>
  <c r="O7" i="24"/>
  <c r="E17" i="24"/>
  <c r="V17" i="24" s="1"/>
  <c r="V6" i="24"/>
  <c r="I6" i="24"/>
  <c r="V14" i="24"/>
  <c r="I14" i="24"/>
  <c r="V8" i="24"/>
  <c r="I8" i="24"/>
  <c r="V10" i="24"/>
  <c r="I10" i="24"/>
  <c r="V11" i="24"/>
  <c r="I11" i="24"/>
  <c r="V12" i="24"/>
  <c r="I12" i="24"/>
  <c r="V9" i="24"/>
  <c r="I9" i="24"/>
  <c r="V13" i="24"/>
  <c r="I13" i="24"/>
  <c r="U9" i="24"/>
  <c r="U6" i="24"/>
  <c r="U10" i="24"/>
  <c r="U11" i="24"/>
  <c r="H13" i="24"/>
  <c r="U12" i="24"/>
  <c r="U13" i="24"/>
  <c r="O14" i="24"/>
  <c r="U5" i="24"/>
  <c r="U14" i="24"/>
  <c r="E24" i="24"/>
  <c r="G14" i="24"/>
  <c r="O5" i="24"/>
  <c r="E15" i="24"/>
  <c r="V15" i="24" s="1"/>
  <c r="H14" i="24"/>
  <c r="G5" i="24"/>
  <c r="H10" i="24"/>
  <c r="H9" i="24"/>
  <c r="H8" i="24"/>
  <c r="G8" i="24"/>
  <c r="O12" i="24"/>
  <c r="O10" i="24"/>
  <c r="E18" i="24"/>
  <c r="G13" i="24"/>
  <c r="E20" i="24"/>
  <c r="V20" i="24" s="1"/>
  <c r="O11" i="24"/>
  <c r="O9" i="24"/>
  <c r="E19" i="24"/>
  <c r="E21" i="24"/>
  <c r="O13" i="24"/>
  <c r="O8" i="24"/>
  <c r="E23" i="24"/>
  <c r="G12" i="24"/>
  <c r="H12" i="24"/>
  <c r="E22" i="24"/>
  <c r="G11" i="24"/>
  <c r="H11" i="24"/>
  <c r="G10" i="24"/>
  <c r="G9" i="24"/>
  <c r="H6" i="24"/>
  <c r="O6" i="24"/>
  <c r="E16" i="24"/>
  <c r="G6" i="24"/>
  <c r="D88" i="24"/>
  <c r="D92" i="24"/>
  <c r="D93" i="24"/>
  <c r="D91" i="24"/>
  <c r="D89" i="24"/>
  <c r="D86" i="24"/>
  <c r="D90" i="24"/>
  <c r="D85" i="24"/>
  <c r="D87" i="24"/>
  <c r="D64" i="24"/>
  <c r="EA5" i="24" l="1"/>
  <c r="AN19" i="31"/>
  <c r="AM41" i="31"/>
  <c r="Q19" i="24"/>
  <c r="V19" i="24"/>
  <c r="Q22" i="24"/>
  <c r="V22" i="24"/>
  <c r="Q18" i="24"/>
  <c r="V18" i="24"/>
  <c r="Q24" i="24"/>
  <c r="V24" i="24"/>
  <c r="Q21" i="24"/>
  <c r="V21" i="24"/>
  <c r="Q23" i="24"/>
  <c r="V23" i="24"/>
  <c r="Q16" i="24"/>
  <c r="V16" i="24"/>
  <c r="Q15" i="24"/>
  <c r="Q179" i="24"/>
  <c r="W179" i="24" s="1"/>
  <c r="E189" i="24"/>
  <c r="O189" i="24" s="1"/>
  <c r="Q180" i="24"/>
  <c r="W180" i="24" s="1"/>
  <c r="E190" i="24"/>
  <c r="O190" i="24" s="1"/>
  <c r="Q175" i="24"/>
  <c r="W175" i="24" s="1"/>
  <c r="E185" i="24"/>
  <c r="O185" i="24" s="1"/>
  <c r="Q177" i="24"/>
  <c r="W177" i="24" s="1"/>
  <c r="E187" i="24"/>
  <c r="O187" i="24" s="1"/>
  <c r="Q176" i="24"/>
  <c r="W176" i="24" s="1"/>
  <c r="E186" i="24"/>
  <c r="O186" i="24" s="1"/>
  <c r="Q178" i="24"/>
  <c r="W178" i="24" s="1"/>
  <c r="E188" i="24"/>
  <c r="O188" i="24" s="1"/>
  <c r="I182" i="24"/>
  <c r="Q182" i="24"/>
  <c r="W182" i="24" s="1"/>
  <c r="H182" i="24"/>
  <c r="S182" i="24"/>
  <c r="Y164" i="24"/>
  <c r="O164" i="24"/>
  <c r="O163" i="24"/>
  <c r="Y163" i="24"/>
  <c r="H161" i="24"/>
  <c r="O175" i="24"/>
  <c r="S177" i="24"/>
  <c r="I176" i="24"/>
  <c r="I177" i="24"/>
  <c r="I175" i="24"/>
  <c r="S176" i="24"/>
  <c r="Q172" i="24"/>
  <c r="S172" i="24"/>
  <c r="O172" i="24"/>
  <c r="H172" i="24"/>
  <c r="I172" i="24"/>
  <c r="H177" i="24"/>
  <c r="H176" i="24"/>
  <c r="O176" i="24"/>
  <c r="H180" i="24"/>
  <c r="S175" i="24"/>
  <c r="I180" i="24"/>
  <c r="S180" i="24"/>
  <c r="S179" i="24"/>
  <c r="I179" i="24"/>
  <c r="O177" i="24"/>
  <c r="H178" i="24"/>
  <c r="H175" i="24"/>
  <c r="O178" i="24"/>
  <c r="O180" i="24"/>
  <c r="E173" i="24"/>
  <c r="Q163" i="24"/>
  <c r="E171" i="24"/>
  <c r="Q161" i="24"/>
  <c r="E174" i="24"/>
  <c r="Q164" i="24"/>
  <c r="S178" i="24"/>
  <c r="H179" i="24"/>
  <c r="O179" i="24"/>
  <c r="I178" i="24"/>
  <c r="T17" i="24"/>
  <c r="Q17" i="24"/>
  <c r="Q20" i="24"/>
  <c r="DY7" i="24"/>
  <c r="DY8" i="24"/>
  <c r="Y14" i="24"/>
  <c r="Y12" i="24"/>
  <c r="Y13" i="24"/>
  <c r="Y11" i="24"/>
  <c r="Y6" i="24"/>
  <c r="Y9" i="24"/>
  <c r="Y10" i="24"/>
  <c r="Y5" i="24"/>
  <c r="DY5" i="24" s="1"/>
  <c r="AR160" i="24"/>
  <c r="DZ5" i="24"/>
  <c r="S25" i="28"/>
  <c r="T24" i="28"/>
  <c r="G17" i="24"/>
  <c r="H17" i="24"/>
  <c r="E27" i="24"/>
  <c r="U17" i="24"/>
  <c r="I17" i="24"/>
  <c r="I19" i="24"/>
  <c r="I23" i="24"/>
  <c r="I18" i="24"/>
  <c r="I16" i="24"/>
  <c r="I21" i="24"/>
  <c r="I24" i="24"/>
  <c r="I22" i="24"/>
  <c r="I15" i="24"/>
  <c r="G18" i="24"/>
  <c r="U18" i="24"/>
  <c r="G20" i="24"/>
  <c r="I20" i="24"/>
  <c r="H20" i="24"/>
  <c r="D74" i="24"/>
  <c r="T22" i="24"/>
  <c r="T21" i="24"/>
  <c r="T19" i="24"/>
  <c r="T20" i="24"/>
  <c r="T18" i="24"/>
  <c r="T24" i="24"/>
  <c r="T23" i="24"/>
  <c r="T16" i="24"/>
  <c r="T15" i="24"/>
  <c r="E29" i="24"/>
  <c r="Q29" i="24" s="1"/>
  <c r="E25" i="24"/>
  <c r="Q25" i="24" s="1"/>
  <c r="G19" i="24"/>
  <c r="G15" i="24"/>
  <c r="H15" i="24"/>
  <c r="G24" i="24"/>
  <c r="H24" i="24"/>
  <c r="U24" i="24"/>
  <c r="E34" i="24"/>
  <c r="Q34" i="24" s="1"/>
  <c r="W34" i="24" s="1"/>
  <c r="E30" i="24"/>
  <c r="Q30" i="24" s="1"/>
  <c r="E32" i="24"/>
  <c r="Q32" i="24" s="1"/>
  <c r="G23" i="24"/>
  <c r="H21" i="24"/>
  <c r="E26" i="24"/>
  <c r="Q26" i="24" s="1"/>
  <c r="H18" i="24"/>
  <c r="G21" i="24"/>
  <c r="U20" i="24"/>
  <c r="E28" i="24"/>
  <c r="Q28" i="24" s="1"/>
  <c r="H19" i="24"/>
  <c r="H23" i="24"/>
  <c r="U16" i="24"/>
  <c r="U19" i="24"/>
  <c r="E33" i="24"/>
  <c r="Q33" i="24" s="1"/>
  <c r="U22" i="24"/>
  <c r="U21" i="24"/>
  <c r="H22" i="24"/>
  <c r="U23" i="24"/>
  <c r="E31" i="24"/>
  <c r="Q31" i="24" s="1"/>
  <c r="G22" i="24"/>
  <c r="H16" i="24"/>
  <c r="G16" i="24"/>
  <c r="D102" i="24"/>
  <c r="D103" i="24"/>
  <c r="D97" i="24"/>
  <c r="D100" i="24"/>
  <c r="D99" i="24"/>
  <c r="D95" i="24"/>
  <c r="D98" i="24"/>
  <c r="D101" i="24"/>
  <c r="D96" i="24"/>
  <c r="AO19" i="31" l="1"/>
  <c r="AN41" i="31"/>
  <c r="I187" i="24"/>
  <c r="H187" i="24"/>
  <c r="S187" i="24"/>
  <c r="Q187" i="24"/>
  <c r="W187" i="24" s="1"/>
  <c r="S186" i="24"/>
  <c r="Q186" i="24"/>
  <c r="W186" i="24" s="1"/>
  <c r="I186" i="24"/>
  <c r="H186" i="24"/>
  <c r="Q185" i="24"/>
  <c r="W185" i="24" s="1"/>
  <c r="S185" i="24"/>
  <c r="I185" i="24"/>
  <c r="H185" i="24"/>
  <c r="Q189" i="24"/>
  <c r="W189" i="24" s="1"/>
  <c r="H189" i="24"/>
  <c r="S189" i="24"/>
  <c r="I189" i="24"/>
  <c r="S188" i="24"/>
  <c r="H188" i="24"/>
  <c r="Q188" i="24"/>
  <c r="W188" i="24" s="1"/>
  <c r="I188" i="24"/>
  <c r="H190" i="24"/>
  <c r="S190" i="24"/>
  <c r="Q190" i="24"/>
  <c r="W190" i="24" s="1"/>
  <c r="I190" i="24"/>
  <c r="Q171" i="24"/>
  <c r="W171" i="24" s="1"/>
  <c r="E181" i="24"/>
  <c r="O181" i="24" s="1"/>
  <c r="Q174" i="24"/>
  <c r="W174" i="24" s="1"/>
  <c r="E184" i="24"/>
  <c r="O184" i="24" s="1"/>
  <c r="Q173" i="24"/>
  <c r="W173" i="24" s="1"/>
  <c r="E183" i="24"/>
  <c r="O183" i="24" s="1"/>
  <c r="W172" i="24"/>
  <c r="I174" i="24"/>
  <c r="S173" i="24"/>
  <c r="H174" i="24"/>
  <c r="O173" i="24"/>
  <c r="I173" i="24"/>
  <c r="O174" i="24"/>
  <c r="S174" i="24"/>
  <c r="H173" i="24"/>
  <c r="S171" i="24"/>
  <c r="I171" i="24"/>
  <c r="H171" i="24"/>
  <c r="I27" i="24"/>
  <c r="Q27" i="24"/>
  <c r="EC5" i="24"/>
  <c r="DY14" i="24"/>
  <c r="DY10" i="24"/>
  <c r="DY9" i="24"/>
  <c r="DY6" i="24"/>
  <c r="DY11" i="24"/>
  <c r="DY13" i="24"/>
  <c r="DY12" i="24"/>
  <c r="Y22" i="24"/>
  <c r="Y21" i="24"/>
  <c r="Y23" i="24"/>
  <c r="Y16" i="24"/>
  <c r="Y20" i="24"/>
  <c r="Y17" i="24"/>
  <c r="Y18" i="24"/>
  <c r="Y24" i="24"/>
  <c r="Y19" i="24"/>
  <c r="EB5" i="24"/>
  <c r="AS160" i="24"/>
  <c r="U24" i="28"/>
  <c r="T25" i="28"/>
  <c r="D84" i="24"/>
  <c r="H27" i="24"/>
  <c r="E37" i="24"/>
  <c r="G27" i="24"/>
  <c r="U27" i="24"/>
  <c r="I30" i="24"/>
  <c r="U29" i="24"/>
  <c r="I29" i="24"/>
  <c r="H25" i="24"/>
  <c r="I25" i="24"/>
  <c r="U33" i="24"/>
  <c r="I33" i="24"/>
  <c r="U34" i="24"/>
  <c r="I34" i="24"/>
  <c r="I31" i="24"/>
  <c r="U26" i="24"/>
  <c r="I26" i="24"/>
  <c r="E42" i="24"/>
  <c r="I32" i="24"/>
  <c r="E38" i="24"/>
  <c r="I28" i="24"/>
  <c r="U30" i="24"/>
  <c r="E35" i="24"/>
  <c r="G29" i="24"/>
  <c r="H29" i="24"/>
  <c r="H31" i="24"/>
  <c r="E41" i="24"/>
  <c r="Q41" i="24" s="1"/>
  <c r="G33" i="24"/>
  <c r="H33" i="24"/>
  <c r="E43" i="24"/>
  <c r="Q43" i="24" s="1"/>
  <c r="E39" i="24"/>
  <c r="Q39" i="24" s="1"/>
  <c r="E40" i="24"/>
  <c r="Q40" i="24" s="1"/>
  <c r="G25" i="24"/>
  <c r="H30" i="24"/>
  <c r="G26" i="24"/>
  <c r="G30" i="24"/>
  <c r="G32" i="24"/>
  <c r="U32" i="24"/>
  <c r="H32" i="24"/>
  <c r="E44" i="24"/>
  <c r="Q44" i="24" s="1"/>
  <c r="W44" i="24" s="1"/>
  <c r="H34" i="24"/>
  <c r="G34" i="24"/>
  <c r="E36" i="24"/>
  <c r="Q36" i="24" s="1"/>
  <c r="H26" i="24"/>
  <c r="G28" i="24"/>
  <c r="H28" i="24"/>
  <c r="U28" i="24"/>
  <c r="U31" i="24"/>
  <c r="G31" i="24"/>
  <c r="D106" i="24"/>
  <c r="D109" i="24"/>
  <c r="D110" i="24"/>
  <c r="D111" i="24"/>
  <c r="D107" i="24"/>
  <c r="D105" i="24"/>
  <c r="D108" i="24"/>
  <c r="D113" i="24"/>
  <c r="D112" i="24"/>
  <c r="O161" i="24"/>
  <c r="AC23" i="27"/>
  <c r="AG23" i="27" s="1"/>
  <c r="AK23" i="27" s="1"/>
  <c r="AO23" i="27" s="1"/>
  <c r="AS23" i="27" s="1"/>
  <c r="AP19" i="31" l="1"/>
  <c r="AO41" i="31"/>
  <c r="I181" i="24"/>
  <c r="H181" i="24"/>
  <c r="S181" i="24"/>
  <c r="Q181" i="24"/>
  <c r="W181" i="24" s="1"/>
  <c r="Q184" i="24"/>
  <c r="W184" i="24" s="1"/>
  <c r="I184" i="24"/>
  <c r="H184" i="24"/>
  <c r="S184" i="24"/>
  <c r="S183" i="24"/>
  <c r="H183" i="24"/>
  <c r="I183" i="24"/>
  <c r="Q183" i="24"/>
  <c r="W183" i="24" s="1"/>
  <c r="O22" i="24"/>
  <c r="O21" i="24"/>
  <c r="O24" i="24"/>
  <c r="O23" i="24"/>
  <c r="O20" i="24"/>
  <c r="O171" i="24"/>
  <c r="U15" i="24"/>
  <c r="Y15" i="24" s="1"/>
  <c r="O19" i="24"/>
  <c r="I42" i="24"/>
  <c r="Q42" i="24"/>
  <c r="I37" i="24"/>
  <c r="Q37" i="24"/>
  <c r="V35" i="24"/>
  <c r="Z35" i="24" s="1"/>
  <c r="Q35" i="24"/>
  <c r="I38" i="24"/>
  <c r="Q38" i="24"/>
  <c r="D94" i="24"/>
  <c r="D104" i="24" s="1"/>
  <c r="DY19" i="24"/>
  <c r="DY18" i="24"/>
  <c r="DY17" i="24"/>
  <c r="DY20" i="24"/>
  <c r="DY16" i="24"/>
  <c r="DY23" i="24"/>
  <c r="DY24" i="24"/>
  <c r="DY21" i="24"/>
  <c r="DY22" i="24"/>
  <c r="Y27" i="24"/>
  <c r="Y30" i="24"/>
  <c r="Y31" i="24"/>
  <c r="Y28" i="24"/>
  <c r="Y26" i="24"/>
  <c r="Y34" i="24"/>
  <c r="Y32" i="24"/>
  <c r="Y33" i="24"/>
  <c r="Y29" i="24"/>
  <c r="AT160" i="24"/>
  <c r="V24" i="28"/>
  <c r="U25" i="28"/>
  <c r="U25" i="24"/>
  <c r="G37" i="24"/>
  <c r="E47" i="24"/>
  <c r="U37" i="24"/>
  <c r="H37" i="24"/>
  <c r="S37" i="24"/>
  <c r="V37" i="24"/>
  <c r="Z37" i="24" s="1"/>
  <c r="S42" i="24"/>
  <c r="S38" i="24"/>
  <c r="V42" i="24"/>
  <c r="Z42" i="24" s="1"/>
  <c r="V38" i="24"/>
  <c r="Z38" i="24" s="1"/>
  <c r="H38" i="24"/>
  <c r="G38" i="24"/>
  <c r="E48" i="24"/>
  <c r="G35" i="24"/>
  <c r="G42" i="24"/>
  <c r="H42" i="24"/>
  <c r="E52" i="24"/>
  <c r="I40" i="24"/>
  <c r="V39" i="24"/>
  <c r="Z39" i="24" s="1"/>
  <c r="I39" i="24"/>
  <c r="V43" i="24"/>
  <c r="Z43" i="24" s="1"/>
  <c r="I43" i="24"/>
  <c r="V41" i="24"/>
  <c r="Z41" i="24" s="1"/>
  <c r="I41" i="24"/>
  <c r="S35" i="24"/>
  <c r="I35" i="24"/>
  <c r="E45" i="24"/>
  <c r="V36" i="24"/>
  <c r="Z36" i="24" s="1"/>
  <c r="I36" i="24"/>
  <c r="U38" i="24"/>
  <c r="U42" i="24"/>
  <c r="U44" i="24"/>
  <c r="I44" i="24"/>
  <c r="U43" i="24"/>
  <c r="U41" i="24"/>
  <c r="U35" i="24"/>
  <c r="U39" i="24"/>
  <c r="H35" i="24"/>
  <c r="U40" i="24"/>
  <c r="G41" i="24"/>
  <c r="G40" i="24"/>
  <c r="G43" i="24"/>
  <c r="H40" i="24"/>
  <c r="E50" i="24"/>
  <c r="Q50" i="24" s="1"/>
  <c r="H41" i="24"/>
  <c r="H43" i="24"/>
  <c r="E53" i="24"/>
  <c r="E51" i="24"/>
  <c r="G39" i="24"/>
  <c r="H39" i="24"/>
  <c r="S41" i="24"/>
  <c r="V40" i="24"/>
  <c r="Z40" i="24" s="1"/>
  <c r="E49" i="24"/>
  <c r="S43" i="24"/>
  <c r="S40" i="24"/>
  <c r="S39" i="24"/>
  <c r="S44" i="24"/>
  <c r="H44" i="24"/>
  <c r="G44" i="24"/>
  <c r="E54" i="24"/>
  <c r="V44" i="24"/>
  <c r="Z44" i="24" s="1"/>
  <c r="S36" i="24"/>
  <c r="H36" i="24"/>
  <c r="E46" i="24"/>
  <c r="Q46" i="24" s="1"/>
  <c r="U36" i="24"/>
  <c r="G36" i="24"/>
  <c r="O16" i="24"/>
  <c r="O17" i="24"/>
  <c r="O18" i="24"/>
  <c r="D116" i="24"/>
  <c r="D122" i="24"/>
  <c r="D118" i="24"/>
  <c r="D117" i="24"/>
  <c r="D121" i="24"/>
  <c r="D115" i="24"/>
  <c r="D120" i="24"/>
  <c r="D123" i="24"/>
  <c r="D119" i="24"/>
  <c r="CI23" i="27"/>
  <c r="CI28" i="27" s="1" a="1"/>
  <c r="CI28" i="27" s="1"/>
  <c r="CH25" i="27"/>
  <c r="AW23" i="27"/>
  <c r="BA23" i="27" s="1"/>
  <c r="BE23" i="27" s="1"/>
  <c r="CH24" i="27"/>
  <c r="B21" i="31" s="1"/>
  <c r="X6" i="24"/>
  <c r="Z6" i="24"/>
  <c r="X7" i="24"/>
  <c r="Z7" i="24"/>
  <c r="X8" i="24"/>
  <c r="Z8" i="24"/>
  <c r="X9" i="24"/>
  <c r="Z9" i="24"/>
  <c r="X10" i="24"/>
  <c r="Z10" i="24"/>
  <c r="X11" i="24"/>
  <c r="Z11" i="24"/>
  <c r="X12" i="24"/>
  <c r="Z12" i="24"/>
  <c r="X13" i="24"/>
  <c r="Z13" i="24"/>
  <c r="X14" i="24"/>
  <c r="Z14" i="24"/>
  <c r="X15" i="24"/>
  <c r="Z15" i="24"/>
  <c r="X16" i="24"/>
  <c r="Z16" i="24"/>
  <c r="X17" i="24"/>
  <c r="Z17" i="24"/>
  <c r="X18" i="24"/>
  <c r="Z18" i="24"/>
  <c r="X19" i="24"/>
  <c r="Z19" i="24"/>
  <c r="X20" i="24"/>
  <c r="Z20" i="24"/>
  <c r="X21" i="24"/>
  <c r="Z21" i="24"/>
  <c r="X22" i="24"/>
  <c r="Z22" i="24"/>
  <c r="X23" i="24"/>
  <c r="Z23" i="24"/>
  <c r="X24" i="24"/>
  <c r="Z24" i="24"/>
  <c r="X25" i="24"/>
  <c r="X26" i="24"/>
  <c r="X27" i="24"/>
  <c r="X28" i="24"/>
  <c r="X29" i="24"/>
  <c r="X30" i="24"/>
  <c r="X31" i="24"/>
  <c r="X32" i="24"/>
  <c r="X33" i="24"/>
  <c r="X35" i="24"/>
  <c r="X36" i="24"/>
  <c r="X37" i="24"/>
  <c r="X38" i="24"/>
  <c r="X39" i="24"/>
  <c r="X40" i="24"/>
  <c r="X41" i="24"/>
  <c r="X42" i="24"/>
  <c r="X43" i="24"/>
  <c r="X45" i="24"/>
  <c r="X46" i="24"/>
  <c r="X47" i="24"/>
  <c r="X48" i="24"/>
  <c r="X49" i="24"/>
  <c r="X50" i="24"/>
  <c r="X51" i="24"/>
  <c r="X52" i="24"/>
  <c r="X53" i="24"/>
  <c r="X55" i="24"/>
  <c r="Z55" i="24"/>
  <c r="X56" i="24"/>
  <c r="Z56" i="24"/>
  <c r="X57" i="24"/>
  <c r="Z57" i="24"/>
  <c r="X58" i="24"/>
  <c r="Z58" i="24"/>
  <c r="X59" i="24"/>
  <c r="Z59" i="24"/>
  <c r="X60" i="24"/>
  <c r="Z60" i="24"/>
  <c r="X61" i="24"/>
  <c r="Z61" i="24"/>
  <c r="X62" i="24"/>
  <c r="Z62" i="24"/>
  <c r="X63" i="24"/>
  <c r="Z63" i="24"/>
  <c r="X64" i="24"/>
  <c r="Z64" i="24"/>
  <c r="X191" i="24"/>
  <c r="Z191" i="24"/>
  <c r="W6" i="24"/>
  <c r="W7" i="24"/>
  <c r="W8" i="24"/>
  <c r="W9" i="24"/>
  <c r="W10" i="24"/>
  <c r="W11" i="24"/>
  <c r="W12" i="24"/>
  <c r="W13" i="24"/>
  <c r="W14" i="24"/>
  <c r="W191" i="24"/>
  <c r="EA38" i="24" l="1"/>
  <c r="EA21" i="24"/>
  <c r="EA17" i="24"/>
  <c r="EA13" i="24"/>
  <c r="EA9" i="24"/>
  <c r="EA42" i="24"/>
  <c r="EA24" i="24"/>
  <c r="EA20" i="24"/>
  <c r="EA16" i="24"/>
  <c r="EA12" i="24"/>
  <c r="EA8" i="24"/>
  <c r="EA41" i="24"/>
  <c r="EA23" i="24"/>
  <c r="EA37" i="24"/>
  <c r="EA35" i="24"/>
  <c r="EA11" i="24"/>
  <c r="EA44" i="24"/>
  <c r="EA43" i="24"/>
  <c r="EA19" i="24"/>
  <c r="EA7" i="24"/>
  <c r="EA22" i="24"/>
  <c r="EA18" i="24"/>
  <c r="EA14" i="24"/>
  <c r="EA10" i="24"/>
  <c r="EA6" i="24"/>
  <c r="EA40" i="24"/>
  <c r="EA36" i="24"/>
  <c r="EA15" i="24"/>
  <c r="EA39" i="24"/>
  <c r="AQ19" i="31"/>
  <c r="AP41" i="31"/>
  <c r="CI27" i="27" a="1"/>
  <c r="CI27" i="27" s="1"/>
  <c r="O30" i="24"/>
  <c r="V30" i="24" s="1"/>
  <c r="Z30" i="24" s="1"/>
  <c r="O27" i="24"/>
  <c r="V27" i="24" s="1"/>
  <c r="Z27" i="24" s="1"/>
  <c r="O34" i="24"/>
  <c r="V34" i="24" s="1"/>
  <c r="Z34" i="24" s="1"/>
  <c r="O31" i="24"/>
  <c r="V31" i="24" s="1"/>
  <c r="Z31" i="24" s="1"/>
  <c r="O29" i="24"/>
  <c r="V29" i="24" s="1"/>
  <c r="Z29" i="24" s="1"/>
  <c r="O33" i="24"/>
  <c r="V33" i="24" s="1"/>
  <c r="Z33" i="24" s="1"/>
  <c r="O32" i="24"/>
  <c r="V32" i="24" s="1"/>
  <c r="Z32" i="24" s="1"/>
  <c r="G54" i="24"/>
  <c r="Q54" i="24"/>
  <c r="W54" i="24" s="1"/>
  <c r="U51" i="24"/>
  <c r="Y51" i="24" s="1"/>
  <c r="DY51" i="24" s="1"/>
  <c r="Q51" i="24"/>
  <c r="W51" i="24" s="1"/>
  <c r="I52" i="24"/>
  <c r="Q52" i="24"/>
  <c r="W52" i="24" s="1"/>
  <c r="I48" i="24"/>
  <c r="Q48" i="24"/>
  <c r="W48" i="24" s="1"/>
  <c r="U53" i="24"/>
  <c r="Y53" i="24" s="1"/>
  <c r="DY53" i="24" s="1"/>
  <c r="Q53" i="24"/>
  <c r="W53" i="24" s="1"/>
  <c r="I47" i="24"/>
  <c r="Q47" i="24"/>
  <c r="W47" i="24" s="1"/>
  <c r="Q49" i="24"/>
  <c r="W49" i="24" s="1"/>
  <c r="I45" i="24"/>
  <c r="Q45" i="24"/>
  <c r="W45" i="24" s="1"/>
  <c r="DY29" i="24"/>
  <c r="DY33" i="24"/>
  <c r="DY32" i="24"/>
  <c r="DY31" i="24"/>
  <c r="DY15" i="24"/>
  <c r="DY34" i="24"/>
  <c r="DY26" i="24"/>
  <c r="DY28" i="24"/>
  <c r="DY27" i="24"/>
  <c r="DY30" i="24"/>
  <c r="Y37" i="24"/>
  <c r="DY37" i="24" s="1"/>
  <c r="Y40" i="24"/>
  <c r="DY40" i="24" s="1"/>
  <c r="EB40" i="24" s="1"/>
  <c r="Y39" i="24"/>
  <c r="DY39" i="24" s="1"/>
  <c r="Y35" i="24"/>
  <c r="DY35" i="24" s="1"/>
  <c r="Y36" i="24"/>
  <c r="DY36" i="24" s="1"/>
  <c r="Y41" i="24"/>
  <c r="DY41" i="24" s="1"/>
  <c r="Y43" i="24"/>
  <c r="DY43" i="24" s="1"/>
  <c r="Y25" i="24"/>
  <c r="Y44" i="24"/>
  <c r="DY44" i="24" s="1"/>
  <c r="Y42" i="24"/>
  <c r="DY42" i="24" s="1"/>
  <c r="Y38" i="24"/>
  <c r="DY38" i="24" s="1"/>
  <c r="AU160" i="24"/>
  <c r="EC59" i="24"/>
  <c r="EB59" i="24"/>
  <c r="DZ59" i="24"/>
  <c r="EC55" i="24"/>
  <c r="DZ55" i="24"/>
  <c r="EB55" i="24"/>
  <c r="EC60" i="24"/>
  <c r="EB60" i="24"/>
  <c r="DZ60" i="24"/>
  <c r="EC57" i="24"/>
  <c r="EB57" i="24"/>
  <c r="DZ57" i="24"/>
  <c r="EC56" i="24"/>
  <c r="DZ56" i="24"/>
  <c r="EB56" i="24"/>
  <c r="EC61" i="24"/>
  <c r="EB61" i="24"/>
  <c r="DZ61" i="24"/>
  <c r="EC64" i="24"/>
  <c r="DZ64" i="24"/>
  <c r="EB64" i="24"/>
  <c r="EC63" i="24"/>
  <c r="DZ63" i="24"/>
  <c r="EB63" i="24"/>
  <c r="EC58" i="24"/>
  <c r="DZ58" i="24"/>
  <c r="EB58" i="24"/>
  <c r="EC62" i="24"/>
  <c r="DZ62" i="24"/>
  <c r="EB62" i="24"/>
  <c r="EC21" i="24"/>
  <c r="EC19" i="24"/>
  <c r="EC20" i="24"/>
  <c r="EC16" i="24"/>
  <c r="EC17" i="24"/>
  <c r="EC42" i="24"/>
  <c r="EC18" i="24"/>
  <c r="EC22" i="24"/>
  <c r="EC38" i="24"/>
  <c r="EC41" i="24"/>
  <c r="EC24" i="24"/>
  <c r="EC14" i="24"/>
  <c r="EC44" i="24"/>
  <c r="EC23" i="24"/>
  <c r="DZ20" i="24"/>
  <c r="EB20" i="24"/>
  <c r="DZ43" i="24"/>
  <c r="EC43" i="24" s="1"/>
  <c r="DZ16" i="24"/>
  <c r="EB16" i="24"/>
  <c r="DZ22" i="24"/>
  <c r="EB22" i="24"/>
  <c r="DZ13" i="24"/>
  <c r="EC13" i="24" s="1"/>
  <c r="EB13" i="24"/>
  <c r="DZ38" i="24"/>
  <c r="DZ42" i="24"/>
  <c r="EB42" i="24"/>
  <c r="DZ44" i="24"/>
  <c r="EB44" i="24"/>
  <c r="DZ37" i="24"/>
  <c r="EC37" i="24" s="1"/>
  <c r="DZ21" i="24"/>
  <c r="EB21" i="24"/>
  <c r="EB19" i="24"/>
  <c r="DZ19" i="24"/>
  <c r="DZ15" i="24"/>
  <c r="DZ18" i="24"/>
  <c r="EB18" i="24"/>
  <c r="DZ36" i="24"/>
  <c r="DZ17" i="24"/>
  <c r="EB17" i="24"/>
  <c r="DZ39" i="24"/>
  <c r="EC39" i="24" s="1"/>
  <c r="EB39" i="24"/>
  <c r="DZ41" i="24"/>
  <c r="EB41" i="24"/>
  <c r="DZ14" i="24"/>
  <c r="EB14" i="24" s="1"/>
  <c r="DZ24" i="24"/>
  <c r="EB24" i="24"/>
  <c r="DZ8" i="24"/>
  <c r="EB8" i="24" s="1"/>
  <c r="DZ12" i="24"/>
  <c r="EC12" i="24" s="1"/>
  <c r="EB12" i="24"/>
  <c r="DZ10" i="24"/>
  <c r="EC10" i="24" s="1"/>
  <c r="EB10" i="24"/>
  <c r="DZ9" i="24"/>
  <c r="EB9" i="24" s="1"/>
  <c r="DZ6" i="24"/>
  <c r="EB6" i="24" s="1"/>
  <c r="DZ35" i="24"/>
  <c r="DZ11" i="24"/>
  <c r="EC11" i="24" s="1"/>
  <c r="EB11" i="24"/>
  <c r="DZ7" i="24"/>
  <c r="EB7" i="24" s="1"/>
  <c r="DZ40" i="24"/>
  <c r="EC40" i="24" s="1"/>
  <c r="DZ23" i="24"/>
  <c r="EB23" i="24"/>
  <c r="V25" i="28"/>
  <c r="W24" i="28"/>
  <c r="CI26" i="27"/>
  <c r="U52" i="24"/>
  <c r="G52" i="24"/>
  <c r="E62" i="24"/>
  <c r="H52" i="24"/>
  <c r="G47" i="24"/>
  <c r="U48" i="24"/>
  <c r="H47" i="24"/>
  <c r="E57" i="24"/>
  <c r="U47" i="24"/>
  <c r="G48" i="24"/>
  <c r="E58" i="24"/>
  <c r="S47" i="24"/>
  <c r="V47" i="24"/>
  <c r="Z47" i="24" s="1"/>
  <c r="BI23" i="27"/>
  <c r="BM23" i="27" s="1"/>
  <c r="BQ23" i="27" s="1"/>
  <c r="BU23" i="27" s="1"/>
  <c r="BY23" i="27" s="1"/>
  <c r="CC23" i="27" s="1"/>
  <c r="G51" i="24"/>
  <c r="E61" i="24"/>
  <c r="CI24" i="27"/>
  <c r="B22" i="31" s="1"/>
  <c r="CJ23" i="27"/>
  <c r="CJ28" i="27" s="1" a="1"/>
  <c r="CJ28" i="27" s="1"/>
  <c r="G53" i="24"/>
  <c r="H48" i="24"/>
  <c r="E63" i="24"/>
  <c r="H53" i="24"/>
  <c r="E55" i="24"/>
  <c r="S52" i="24"/>
  <c r="G45" i="24"/>
  <c r="S48" i="24"/>
  <c r="V48" i="24"/>
  <c r="Z48" i="24" s="1"/>
  <c r="H45" i="24"/>
  <c r="V52" i="24"/>
  <c r="Z52" i="24" s="1"/>
  <c r="U45" i="24"/>
  <c r="E64" i="24"/>
  <c r="S45" i="24"/>
  <c r="V45" i="24"/>
  <c r="Z45" i="24" s="1"/>
  <c r="V54" i="24"/>
  <c r="Z54" i="24" s="1"/>
  <c r="I54" i="24"/>
  <c r="G50" i="24"/>
  <c r="I50" i="24"/>
  <c r="E60" i="24"/>
  <c r="S49" i="24"/>
  <c r="I49" i="24"/>
  <c r="H50" i="24"/>
  <c r="U50" i="24"/>
  <c r="H46" i="24"/>
  <c r="I46" i="24"/>
  <c r="S50" i="24"/>
  <c r="V50" i="24"/>
  <c r="Z50" i="24" s="1"/>
  <c r="V51" i="24"/>
  <c r="Z51" i="24" s="1"/>
  <c r="I51" i="24"/>
  <c r="S53" i="24"/>
  <c r="I53" i="24"/>
  <c r="H54" i="24"/>
  <c r="U49" i="24"/>
  <c r="H51" i="24"/>
  <c r="G49" i="24"/>
  <c r="H49" i="24"/>
  <c r="E59" i="24"/>
  <c r="Q59" i="24" s="1"/>
  <c r="W59" i="24" s="1"/>
  <c r="V53" i="24"/>
  <c r="Z53" i="24" s="1"/>
  <c r="S51" i="24"/>
  <c r="U54" i="24"/>
  <c r="V49" i="24"/>
  <c r="Z49" i="24" s="1"/>
  <c r="S54" i="24"/>
  <c r="V46" i="24"/>
  <c r="Z46" i="24" s="1"/>
  <c r="E56" i="24"/>
  <c r="Q56" i="24" s="1"/>
  <c r="W56" i="24" s="1"/>
  <c r="U46" i="24"/>
  <c r="G46" i="24"/>
  <c r="S46" i="24"/>
  <c r="W42" i="24"/>
  <c r="W43" i="24"/>
  <c r="W39" i="24"/>
  <c r="W38" i="24"/>
  <c r="W37" i="24"/>
  <c r="W46" i="24"/>
  <c r="W40" i="24"/>
  <c r="W35" i="24"/>
  <c r="W41" i="24"/>
  <c r="W36" i="24"/>
  <c r="W50" i="24"/>
  <c r="O15" i="24"/>
  <c r="CI25" i="27"/>
  <c r="O26" i="24"/>
  <c r="V26" i="24" s="1"/>
  <c r="Z26" i="24" s="1"/>
  <c r="O28" i="24"/>
  <c r="V28" i="24" s="1"/>
  <c r="Z28" i="24" s="1"/>
  <c r="D114" i="24"/>
  <c r="D130" i="24"/>
  <c r="D129" i="24"/>
  <c r="D131" i="24"/>
  <c r="D133" i="24"/>
  <c r="D125" i="24"/>
  <c r="D127" i="24"/>
  <c r="D128" i="24"/>
  <c r="D132" i="24"/>
  <c r="D126" i="24"/>
  <c r="L22" i="24"/>
  <c r="L23" i="24"/>
  <c r="L24" i="24"/>
  <c r="L17" i="24"/>
  <c r="L15" i="24"/>
  <c r="L16" i="24"/>
  <c r="L18" i="24"/>
  <c r="L19" i="24"/>
  <c r="L20" i="24"/>
  <c r="L21" i="24"/>
  <c r="M22" i="24"/>
  <c r="M23" i="24"/>
  <c r="M24" i="24"/>
  <c r="M15" i="24"/>
  <c r="M16" i="24"/>
  <c r="M17" i="24"/>
  <c r="M18" i="24"/>
  <c r="M19" i="24"/>
  <c r="M21" i="24"/>
  <c r="M20" i="24"/>
  <c r="W17" i="24"/>
  <c r="W33" i="24"/>
  <c r="W18" i="24"/>
  <c r="W16" i="24"/>
  <c r="W15" i="24"/>
  <c r="W32" i="24"/>
  <c r="W31" i="24"/>
  <c r="W30" i="24"/>
  <c r="W29" i="24"/>
  <c r="W26" i="24"/>
  <c r="W25" i="24"/>
  <c r="W28" i="24"/>
  <c r="W27" i="24"/>
  <c r="W24" i="24"/>
  <c r="W23" i="24"/>
  <c r="W22" i="24"/>
  <c r="W21" i="24"/>
  <c r="W20" i="24"/>
  <c r="W19" i="24"/>
  <c r="EA49" i="24" l="1"/>
  <c r="EA48" i="24"/>
  <c r="EA31" i="24"/>
  <c r="EA47" i="24"/>
  <c r="EA54" i="24"/>
  <c r="EA28" i="24"/>
  <c r="EA53" i="24"/>
  <c r="EA45" i="24"/>
  <c r="EA52" i="24"/>
  <c r="EA26" i="24"/>
  <c r="EA51" i="24"/>
  <c r="EA46" i="24"/>
  <c r="EA50" i="24"/>
  <c r="EA32" i="24"/>
  <c r="EA33" i="24"/>
  <c r="EA29" i="24"/>
  <c r="EA34" i="24"/>
  <c r="EA27" i="24"/>
  <c r="EA30" i="24"/>
  <c r="AR19" i="31"/>
  <c r="AQ41" i="31"/>
  <c r="EB15" i="24"/>
  <c r="EC15" i="24"/>
  <c r="DZ28" i="24"/>
  <c r="EB28" i="24" s="1"/>
  <c r="DZ32" i="24"/>
  <c r="EB32" i="24" s="1"/>
  <c r="DZ31" i="24"/>
  <c r="EB31" i="24" s="1"/>
  <c r="DZ33" i="24"/>
  <c r="EB33" i="24" s="1"/>
  <c r="DZ27" i="24"/>
  <c r="EB27" i="24" s="1"/>
  <c r="DZ26" i="24"/>
  <c r="CJ27" i="27" a="1"/>
  <c r="CJ27" i="27" s="1"/>
  <c r="EB38" i="24"/>
  <c r="EC36" i="24"/>
  <c r="EC8" i="24"/>
  <c r="EB36" i="24"/>
  <c r="EB37" i="24"/>
  <c r="DZ34" i="24"/>
  <c r="EC34" i="24" s="1"/>
  <c r="EC6" i="24"/>
  <c r="EB43" i="24"/>
  <c r="EC9" i="24"/>
  <c r="DZ29" i="24"/>
  <c r="EB29" i="24" s="1"/>
  <c r="EC7" i="24"/>
  <c r="DZ30" i="24"/>
  <c r="O42" i="24"/>
  <c r="O43" i="24"/>
  <c r="O44" i="24"/>
  <c r="O41" i="24"/>
  <c r="O39" i="24"/>
  <c r="O40" i="24"/>
  <c r="I64" i="24"/>
  <c r="Q64" i="24"/>
  <c r="W64" i="24" s="1"/>
  <c r="I61" i="24"/>
  <c r="Q61" i="24"/>
  <c r="W61" i="24" s="1"/>
  <c r="I57" i="24"/>
  <c r="Q57" i="24"/>
  <c r="W57" i="24" s="1"/>
  <c r="I60" i="24"/>
  <c r="Q60" i="24"/>
  <c r="W60" i="24" s="1"/>
  <c r="I55" i="24"/>
  <c r="Q55" i="24"/>
  <c r="W55" i="24" s="1"/>
  <c r="I58" i="24"/>
  <c r="Q58" i="24"/>
  <c r="W58" i="24" s="1"/>
  <c r="I62" i="24"/>
  <c r="Q62" i="24"/>
  <c r="W62" i="24" s="1"/>
  <c r="I63" i="24"/>
  <c r="Q63" i="24"/>
  <c r="W63" i="24" s="1"/>
  <c r="M28" i="24"/>
  <c r="P31" i="24"/>
  <c r="L25" i="24"/>
  <c r="DY25" i="24"/>
  <c r="Y46" i="24"/>
  <c r="DY46" i="24" s="1"/>
  <c r="Y50" i="24"/>
  <c r="DY50" i="24" s="1"/>
  <c r="Y48" i="24"/>
  <c r="DY48" i="24" s="1"/>
  <c r="Y45" i="24"/>
  <c r="DY45" i="24" s="1"/>
  <c r="Y49" i="24"/>
  <c r="DY49" i="24" s="1"/>
  <c r="Y52" i="24"/>
  <c r="DY52" i="24" s="1"/>
  <c r="Y54" i="24"/>
  <c r="DY54" i="24" s="1"/>
  <c r="EB54" i="24" s="1"/>
  <c r="Y47" i="24"/>
  <c r="DY47" i="24" s="1"/>
  <c r="AV160" i="24"/>
  <c r="EC29" i="24"/>
  <c r="EC28" i="24"/>
  <c r="EC30" i="24"/>
  <c r="EC32" i="24"/>
  <c r="EC27" i="24"/>
  <c r="EC26" i="24"/>
  <c r="EC31" i="24"/>
  <c r="EC33" i="24"/>
  <c r="EB30" i="24"/>
  <c r="EB26" i="24"/>
  <c r="EC49" i="24"/>
  <c r="EC52" i="24"/>
  <c r="EC54" i="24"/>
  <c r="EC53" i="24"/>
  <c r="EC51" i="24"/>
  <c r="EC50" i="24"/>
  <c r="EC35" i="24"/>
  <c r="EB35" i="24"/>
  <c r="DZ47" i="24"/>
  <c r="EB50" i="24"/>
  <c r="DZ50" i="24"/>
  <c r="DZ53" i="24"/>
  <c r="EB53" i="24"/>
  <c r="DZ54" i="24"/>
  <c r="DZ45" i="24"/>
  <c r="DZ46" i="24"/>
  <c r="DZ49" i="24"/>
  <c r="EB49" i="24"/>
  <c r="DZ48" i="24"/>
  <c r="DZ52" i="24"/>
  <c r="EB52" i="24"/>
  <c r="DZ51" i="24"/>
  <c r="EB51" i="24" s="1"/>
  <c r="W25" i="28"/>
  <c r="X24" i="28"/>
  <c r="G62" i="24"/>
  <c r="H62" i="24"/>
  <c r="E72" i="24"/>
  <c r="P30" i="24"/>
  <c r="P34" i="24"/>
  <c r="P27" i="24"/>
  <c r="P32" i="24"/>
  <c r="P26" i="24"/>
  <c r="P25" i="24"/>
  <c r="P28" i="24"/>
  <c r="P33" i="24"/>
  <c r="P29" i="24"/>
  <c r="CJ26" i="27"/>
  <c r="O38" i="24"/>
  <c r="O37" i="24"/>
  <c r="U63" i="24"/>
  <c r="S58" i="24"/>
  <c r="S63" i="24"/>
  <c r="U58" i="24"/>
  <c r="S61" i="24"/>
  <c r="H57" i="24"/>
  <c r="E67" i="24"/>
  <c r="U57" i="24"/>
  <c r="G58" i="24"/>
  <c r="E68" i="24"/>
  <c r="G57" i="24"/>
  <c r="H58" i="24"/>
  <c r="CJ24" i="27"/>
  <c r="B23" i="31" s="1"/>
  <c r="CK23" i="27"/>
  <c r="CK28" i="27" s="1" a="1"/>
  <c r="CK28" i="27" s="1"/>
  <c r="O36" i="24"/>
  <c r="H61" i="24"/>
  <c r="E71" i="24"/>
  <c r="L34" i="24"/>
  <c r="L32" i="24"/>
  <c r="L31" i="24"/>
  <c r="L29" i="24"/>
  <c r="L28" i="24"/>
  <c r="L30" i="24"/>
  <c r="L33" i="24"/>
  <c r="U62" i="24"/>
  <c r="G63" i="24"/>
  <c r="L27" i="24"/>
  <c r="L26" i="24"/>
  <c r="H63" i="24"/>
  <c r="E73" i="24"/>
  <c r="S57" i="24"/>
  <c r="G55" i="24"/>
  <c r="S62" i="24"/>
  <c r="E65" i="24"/>
  <c r="G61" i="24"/>
  <c r="U61" i="24"/>
  <c r="H55" i="24"/>
  <c r="S55" i="24"/>
  <c r="U55" i="24"/>
  <c r="G64" i="24"/>
  <c r="H64" i="24"/>
  <c r="E74" i="24"/>
  <c r="CJ25" i="27"/>
  <c r="G60" i="24"/>
  <c r="H60" i="24"/>
  <c r="E70" i="24"/>
  <c r="S60" i="24"/>
  <c r="S64" i="24"/>
  <c r="U64" i="24"/>
  <c r="U60" i="24"/>
  <c r="U56" i="24"/>
  <c r="I56" i="24"/>
  <c r="G59" i="24"/>
  <c r="I59" i="24"/>
  <c r="G56" i="24"/>
  <c r="E66" i="24"/>
  <c r="H56" i="24"/>
  <c r="H59" i="24"/>
  <c r="E69" i="24"/>
  <c r="S56" i="24"/>
  <c r="S59" i="24"/>
  <c r="U59" i="24"/>
  <c r="O25" i="24"/>
  <c r="V25" i="24" s="1"/>
  <c r="Z25" i="24" s="1"/>
  <c r="M34" i="24"/>
  <c r="M33" i="24"/>
  <c r="M27" i="24"/>
  <c r="M29" i="24"/>
  <c r="M25" i="24"/>
  <c r="M31" i="24"/>
  <c r="M30" i="24"/>
  <c r="M26" i="24"/>
  <c r="M32" i="24"/>
  <c r="D124" i="24"/>
  <c r="D142" i="24"/>
  <c r="D137" i="24"/>
  <c r="D138" i="24"/>
  <c r="D143" i="24"/>
  <c r="D135" i="24"/>
  <c r="D136" i="24"/>
  <c r="D141" i="24"/>
  <c r="D139" i="24"/>
  <c r="D140" i="24"/>
  <c r="CG21" i="27"/>
  <c r="J29" i="25"/>
  <c r="H29" i="25"/>
  <c r="K28" i="25"/>
  <c r="K27" i="25"/>
  <c r="L27" i="25" s="1"/>
  <c r="M27" i="25" s="1"/>
  <c r="N27" i="25" s="1"/>
  <c r="O27" i="25" s="1"/>
  <c r="P27" i="25" s="1"/>
  <c r="Q27" i="25" s="1"/>
  <c r="R27" i="25" s="1"/>
  <c r="S27" i="25" s="1"/>
  <c r="T27" i="25" s="1"/>
  <c r="U27" i="25" s="1"/>
  <c r="V27" i="25" s="1"/>
  <c r="W27" i="25" s="1"/>
  <c r="X27" i="25" s="1"/>
  <c r="Y27" i="25" s="1"/>
  <c r="Z27" i="25" s="1"/>
  <c r="AA27" i="25" s="1"/>
  <c r="AB27" i="25" s="1"/>
  <c r="AC27" i="25" s="1"/>
  <c r="AD27" i="25" s="1"/>
  <c r="AE27" i="25" s="1"/>
  <c r="AF27" i="25" s="1"/>
  <c r="AG27" i="25" s="1"/>
  <c r="AH27" i="25" s="1"/>
  <c r="AI27" i="25" s="1"/>
  <c r="AJ27" i="25" s="1"/>
  <c r="AK27" i="25" s="1"/>
  <c r="AL27" i="25" s="1"/>
  <c r="AM27" i="25" s="1"/>
  <c r="AN27" i="25" s="1"/>
  <c r="AO27" i="25" s="1"/>
  <c r="AP27" i="25" s="1"/>
  <c r="AQ27" i="25" s="1"/>
  <c r="AR27" i="25" s="1"/>
  <c r="AS27" i="25" s="1"/>
  <c r="AT27" i="25" s="1"/>
  <c r="AU27" i="25" s="1"/>
  <c r="AV27" i="25" s="1"/>
  <c r="AW27" i="25" s="1"/>
  <c r="AX27" i="25" s="1"/>
  <c r="AY27" i="25" s="1"/>
  <c r="AZ27" i="25" s="1"/>
  <c r="BA27" i="25" s="1"/>
  <c r="BB27" i="25" s="1"/>
  <c r="BC27" i="25" s="1"/>
  <c r="BD27" i="25" s="1"/>
  <c r="BE27" i="25" s="1"/>
  <c r="BF27" i="25" s="1"/>
  <c r="BG27" i="25" s="1"/>
  <c r="BH27" i="25" s="1"/>
  <c r="BI27" i="25" s="1"/>
  <c r="L2" i="25"/>
  <c r="L19" i="25" s="1"/>
  <c r="J2" i="25"/>
  <c r="I2" i="25" s="1"/>
  <c r="H2" i="25" s="1"/>
  <c r="G2" i="25" s="1"/>
  <c r="F2" i="25" s="1"/>
  <c r="E2" i="25" s="1"/>
  <c r="D2" i="25" s="1"/>
  <c r="C2" i="25" s="1"/>
  <c r="X5" i="24"/>
  <c r="AC4" i="24"/>
  <c r="EA25" i="24" l="1"/>
  <c r="AC20" i="24"/>
  <c r="CA20" i="24" s="1"/>
  <c r="AC22" i="24"/>
  <c r="CA22" i="24" s="1"/>
  <c r="AC19" i="24"/>
  <c r="CA19" i="24" s="1"/>
  <c r="AC21" i="24"/>
  <c r="CA21" i="24" s="1"/>
  <c r="AC23" i="24"/>
  <c r="CA23" i="24" s="1"/>
  <c r="AC17" i="24"/>
  <c r="CA17" i="24" s="1"/>
  <c r="AC24" i="24"/>
  <c r="CA24" i="24" s="1"/>
  <c r="AC16" i="24"/>
  <c r="CA16" i="24" s="1"/>
  <c r="AC18" i="24"/>
  <c r="CA18" i="24" s="1"/>
  <c r="AC15" i="24"/>
  <c r="AS19" i="31"/>
  <c r="AR41" i="31"/>
  <c r="AC187" i="24"/>
  <c r="AC190" i="24"/>
  <c r="AC189" i="24"/>
  <c r="AC182" i="24"/>
  <c r="AC188" i="24"/>
  <c r="AC185" i="24"/>
  <c r="AC183" i="24"/>
  <c r="AC181" i="24"/>
  <c r="AC184" i="24"/>
  <c r="AC186" i="24"/>
  <c r="CK27" i="27" a="1"/>
  <c r="CK27" i="27" s="1"/>
  <c r="EB47" i="24"/>
  <c r="EC48" i="24"/>
  <c r="EC47" i="24"/>
  <c r="EC46" i="24"/>
  <c r="AC176" i="24"/>
  <c r="AC178" i="24"/>
  <c r="AC177" i="24"/>
  <c r="AC180" i="24"/>
  <c r="AC179" i="24"/>
  <c r="AC175" i="24"/>
  <c r="AC172" i="24"/>
  <c r="AC173" i="24"/>
  <c r="AC174" i="24"/>
  <c r="AC171" i="24"/>
  <c r="L17" i="25"/>
  <c r="L18" i="25"/>
  <c r="EB48" i="24"/>
  <c r="EB46" i="24"/>
  <c r="EB34" i="24"/>
  <c r="O50" i="24"/>
  <c r="O54" i="24"/>
  <c r="O51" i="24"/>
  <c r="O48" i="24"/>
  <c r="O52" i="24"/>
  <c r="O49" i="24"/>
  <c r="O53" i="24"/>
  <c r="I69" i="24"/>
  <c r="Q69" i="24"/>
  <c r="W69" i="24" s="1"/>
  <c r="I70" i="24"/>
  <c r="Q70" i="24"/>
  <c r="W70" i="24" s="1"/>
  <c r="I71" i="24"/>
  <c r="Q71" i="24"/>
  <c r="W71" i="24" s="1"/>
  <c r="I74" i="24"/>
  <c r="Q74" i="24"/>
  <c r="W74" i="24" s="1"/>
  <c r="I67" i="24"/>
  <c r="Q67" i="24"/>
  <c r="W67" i="24" s="1"/>
  <c r="I66" i="24"/>
  <c r="Q66" i="24"/>
  <c r="W66" i="24" s="1"/>
  <c r="U65" i="24"/>
  <c r="Y65" i="24" s="1"/>
  <c r="DY65" i="24" s="1"/>
  <c r="Q65" i="24"/>
  <c r="W65" i="24" s="1"/>
  <c r="I73" i="24"/>
  <c r="Q73" i="24"/>
  <c r="W73" i="24" s="1"/>
  <c r="I68" i="24"/>
  <c r="Q68" i="24"/>
  <c r="W68" i="24" s="1"/>
  <c r="I72" i="24"/>
  <c r="Q72" i="24"/>
  <c r="W72" i="24" s="1"/>
  <c r="AC51" i="24"/>
  <c r="CA51" i="24" s="1"/>
  <c r="P43" i="24"/>
  <c r="L38" i="24"/>
  <c r="M38" i="24"/>
  <c r="AC5" i="24"/>
  <c r="AC40" i="24"/>
  <c r="CA40" i="24" s="1"/>
  <c r="AC36" i="24"/>
  <c r="CA36" i="24" s="1"/>
  <c r="AC37" i="24"/>
  <c r="CA37" i="24" s="1"/>
  <c r="AC43" i="24"/>
  <c r="CA43" i="24" s="1"/>
  <c r="AC41" i="24"/>
  <c r="CA41" i="24" s="1"/>
  <c r="AC39" i="24"/>
  <c r="CA39" i="24" s="1"/>
  <c r="AC25" i="24"/>
  <c r="CA25" i="24" s="1"/>
  <c r="AC42" i="24"/>
  <c r="CA42" i="24" s="1"/>
  <c r="AC53" i="24"/>
  <c r="CA53" i="24" s="1"/>
  <c r="AC38" i="24"/>
  <c r="CA38" i="24" s="1"/>
  <c r="AC11" i="24"/>
  <c r="CA11" i="24" s="1"/>
  <c r="AC26" i="24"/>
  <c r="CA26" i="24" s="1"/>
  <c r="AC27" i="24"/>
  <c r="CA27" i="24" s="1"/>
  <c r="AC7" i="24"/>
  <c r="CA7" i="24" s="1"/>
  <c r="AC10" i="24"/>
  <c r="CA10" i="24" s="1"/>
  <c r="AC32" i="24"/>
  <c r="CA32" i="24" s="1"/>
  <c r="AC31" i="24"/>
  <c r="CA31" i="24" s="1"/>
  <c r="AC29" i="24"/>
  <c r="CA29" i="24" s="1"/>
  <c r="AC34" i="24"/>
  <c r="CA34" i="24" s="1"/>
  <c r="AC14" i="24"/>
  <c r="CA14" i="24" s="1"/>
  <c r="AC8" i="24"/>
  <c r="CA8" i="24" s="1"/>
  <c r="AC28" i="24"/>
  <c r="CA28" i="24" s="1"/>
  <c r="AC12" i="24"/>
  <c r="CA12" i="24" s="1"/>
  <c r="AC13" i="24"/>
  <c r="CA13" i="24" s="1"/>
  <c r="AC9" i="24"/>
  <c r="CA9" i="24" s="1"/>
  <c r="AC6" i="24"/>
  <c r="CA6" i="24" s="1"/>
  <c r="AC33" i="24"/>
  <c r="CA33" i="24" s="1"/>
  <c r="AC30" i="24"/>
  <c r="CA30" i="24" s="1"/>
  <c r="AC44" i="24"/>
  <c r="CA44" i="24" s="1"/>
  <c r="AC52" i="24"/>
  <c r="CA52" i="24" s="1"/>
  <c r="AC48" i="24"/>
  <c r="CA48" i="24" s="1"/>
  <c r="AC54" i="24"/>
  <c r="CA54" i="24" s="1"/>
  <c r="AC50" i="24"/>
  <c r="CA50" i="24" s="1"/>
  <c r="AC47" i="24"/>
  <c r="CA47" i="24" s="1"/>
  <c r="AC49" i="24"/>
  <c r="CA49" i="24" s="1"/>
  <c r="AC46" i="24"/>
  <c r="CA46" i="24" s="1"/>
  <c r="Y61" i="24"/>
  <c r="DY61" i="24" s="1"/>
  <c r="Y63" i="24"/>
  <c r="DY63" i="24" s="1"/>
  <c r="Y55" i="24"/>
  <c r="DY55" i="24" s="1"/>
  <c r="Y57" i="24"/>
  <c r="DY57" i="24" s="1"/>
  <c r="Y64" i="24"/>
  <c r="DY64" i="24" s="1"/>
  <c r="Y58" i="24"/>
  <c r="DY58" i="24" s="1"/>
  <c r="Y59" i="24"/>
  <c r="DY59" i="24" s="1"/>
  <c r="Y62" i="24"/>
  <c r="Y56" i="24"/>
  <c r="DY56" i="24" s="1"/>
  <c r="Y60" i="24"/>
  <c r="DZ25" i="24"/>
  <c r="AW160" i="24"/>
  <c r="EC45" i="24"/>
  <c r="EB45" i="24"/>
  <c r="Y24" i="28"/>
  <c r="X25" i="28"/>
  <c r="P38" i="24"/>
  <c r="P44" i="24"/>
  <c r="P36" i="24"/>
  <c r="O35" i="24"/>
  <c r="AC35" i="24" s="1"/>
  <c r="P41" i="24"/>
  <c r="P40" i="24"/>
  <c r="P39" i="24"/>
  <c r="Y4" i="27"/>
  <c r="U72" i="24"/>
  <c r="S72" i="24"/>
  <c r="H72" i="24"/>
  <c r="G72" i="24"/>
  <c r="E82" i="24"/>
  <c r="P37" i="24"/>
  <c r="P35" i="24"/>
  <c r="P42" i="24"/>
  <c r="M2" i="25"/>
  <c r="M19" i="25" s="1"/>
  <c r="I65" i="24"/>
  <c r="S65" i="24"/>
  <c r="L42" i="24"/>
  <c r="L43" i="24"/>
  <c r="E78" i="24"/>
  <c r="G67" i="24"/>
  <c r="S68" i="24"/>
  <c r="U68" i="24"/>
  <c r="CK26" i="27"/>
  <c r="O46" i="24"/>
  <c r="G68" i="24"/>
  <c r="U67" i="24"/>
  <c r="H68" i="24"/>
  <c r="S67" i="24"/>
  <c r="E77" i="24"/>
  <c r="H67" i="24"/>
  <c r="H65" i="24"/>
  <c r="S73" i="24"/>
  <c r="E75" i="24"/>
  <c r="L36" i="24"/>
  <c r="L35" i="24"/>
  <c r="L37" i="24"/>
  <c r="L44" i="24"/>
  <c r="CL23" i="27"/>
  <c r="CL28" i="27" s="1" a="1"/>
  <c r="CL28" i="27" s="1"/>
  <c r="CK24" i="27"/>
  <c r="B24" i="31" s="1"/>
  <c r="O47" i="24"/>
  <c r="L40" i="24"/>
  <c r="CK25" i="27"/>
  <c r="L41" i="24"/>
  <c r="L39" i="24"/>
  <c r="G65" i="24"/>
  <c r="U73" i="24"/>
  <c r="E84" i="24"/>
  <c r="S71" i="24"/>
  <c r="G71" i="24"/>
  <c r="U71" i="24"/>
  <c r="H71" i="24"/>
  <c r="E81" i="24"/>
  <c r="H74" i="24"/>
  <c r="G70" i="24"/>
  <c r="H70" i="24"/>
  <c r="E80" i="24"/>
  <c r="G73" i="24"/>
  <c r="H73" i="24"/>
  <c r="E83" i="24"/>
  <c r="U74" i="24"/>
  <c r="S74" i="24"/>
  <c r="G74" i="24"/>
  <c r="U70" i="24"/>
  <c r="S70" i="24"/>
  <c r="M37" i="24"/>
  <c r="M39" i="24"/>
  <c r="M41" i="24"/>
  <c r="M43" i="24"/>
  <c r="M35" i="24"/>
  <c r="M40" i="24"/>
  <c r="M42" i="24"/>
  <c r="M36" i="24"/>
  <c r="M44" i="24"/>
  <c r="G66" i="24"/>
  <c r="H66" i="24"/>
  <c r="E76" i="24"/>
  <c r="U66" i="24"/>
  <c r="S69" i="24"/>
  <c r="U69" i="24"/>
  <c r="S66" i="24"/>
  <c r="H69" i="24"/>
  <c r="G69" i="24"/>
  <c r="E79" i="24"/>
  <c r="D145" i="24"/>
  <c r="D147" i="24"/>
  <c r="D151" i="24"/>
  <c r="D146" i="24"/>
  <c r="D152" i="24"/>
  <c r="D149" i="24"/>
  <c r="D150" i="24"/>
  <c r="D153" i="24"/>
  <c r="D148" i="24"/>
  <c r="D134" i="24"/>
  <c r="CA4" i="24"/>
  <c r="AD4" i="24"/>
  <c r="AD24" i="24" s="1"/>
  <c r="CB24" i="24" s="1"/>
  <c r="L28" i="25"/>
  <c r="K29" i="25"/>
  <c r="AD20" i="24" l="1"/>
  <c r="CB20" i="24" s="1"/>
  <c r="AD22" i="24"/>
  <c r="CB22" i="24" s="1"/>
  <c r="AD16" i="24"/>
  <c r="CB16" i="24" s="1"/>
  <c r="AD23" i="24"/>
  <c r="CB23" i="24" s="1"/>
  <c r="AD17" i="24"/>
  <c r="CB17" i="24" s="1"/>
  <c r="AD19" i="24"/>
  <c r="CB19" i="24" s="1"/>
  <c r="AD18" i="24"/>
  <c r="CB18" i="24" s="1"/>
  <c r="AD21" i="24"/>
  <c r="CB21" i="24" s="1"/>
  <c r="AD15" i="24"/>
  <c r="CB15" i="24" s="1"/>
  <c r="CA15" i="24"/>
  <c r="AT19" i="31"/>
  <c r="AS41" i="31"/>
  <c r="C40" i="31"/>
  <c r="AD190" i="24"/>
  <c r="AD186" i="24"/>
  <c r="AD181" i="24"/>
  <c r="AD187" i="24"/>
  <c r="AD183" i="24"/>
  <c r="AD184" i="24"/>
  <c r="AD189" i="24"/>
  <c r="AD188" i="24"/>
  <c r="AD185" i="24"/>
  <c r="AD182" i="24"/>
  <c r="CL27" i="27" a="1"/>
  <c r="CL27" i="27" s="1"/>
  <c r="AD176" i="24"/>
  <c r="AD172" i="24"/>
  <c r="AD180" i="24"/>
  <c r="AD177" i="24"/>
  <c r="AD179" i="24"/>
  <c r="AD178" i="24"/>
  <c r="AD175" i="24"/>
  <c r="AD173" i="24"/>
  <c r="AD174" i="24"/>
  <c r="AD171" i="24"/>
  <c r="M17" i="25"/>
  <c r="M18" i="25"/>
  <c r="CL26" i="27"/>
  <c r="CM23" i="27"/>
  <c r="CM28" i="27" s="1" a="1"/>
  <c r="CM28" i="27" s="1"/>
  <c r="Y8" i="27"/>
  <c r="Y7" i="27"/>
  <c r="Y6" i="27"/>
  <c r="Y5" i="27"/>
  <c r="O59" i="24"/>
  <c r="O61" i="24"/>
  <c r="O63" i="24"/>
  <c r="O60" i="24"/>
  <c r="O64" i="24"/>
  <c r="O58" i="24"/>
  <c r="O62" i="24"/>
  <c r="I78" i="24"/>
  <c r="Q78" i="24"/>
  <c r="W78" i="24" s="1"/>
  <c r="I79" i="24"/>
  <c r="Q79" i="24"/>
  <c r="W79" i="24" s="1"/>
  <c r="I76" i="24"/>
  <c r="Q76" i="24"/>
  <c r="W76" i="24" s="1"/>
  <c r="I80" i="24"/>
  <c r="Q80" i="24"/>
  <c r="W80" i="24" s="1"/>
  <c r="I81" i="24"/>
  <c r="Q81" i="24"/>
  <c r="W81" i="24" s="1"/>
  <c r="I83" i="24"/>
  <c r="Q83" i="24"/>
  <c r="W83" i="24" s="1"/>
  <c r="H75" i="24"/>
  <c r="Q75" i="24"/>
  <c r="W75" i="24" s="1"/>
  <c r="I77" i="24"/>
  <c r="Q77" i="24"/>
  <c r="W77" i="24" s="1"/>
  <c r="I82" i="24"/>
  <c r="Q82" i="24"/>
  <c r="W82" i="24" s="1"/>
  <c r="I84" i="24"/>
  <c r="Q84" i="24"/>
  <c r="W84" i="24" s="1"/>
  <c r="EC25" i="24"/>
  <c r="EB25" i="24"/>
  <c r="AD47" i="24"/>
  <c r="CB47" i="24" s="1"/>
  <c r="L52" i="24"/>
  <c r="M49" i="24"/>
  <c r="P45" i="24"/>
  <c r="AD52" i="24"/>
  <c r="CB52" i="24" s="1"/>
  <c r="AD54" i="24"/>
  <c r="CB54" i="24" s="1"/>
  <c r="AD48" i="24"/>
  <c r="CB48" i="24" s="1"/>
  <c r="AD46" i="24"/>
  <c r="CB46" i="24" s="1"/>
  <c r="AD5" i="24"/>
  <c r="AD30" i="24"/>
  <c r="CB30" i="24" s="1"/>
  <c r="AD9" i="24"/>
  <c r="CB9" i="24" s="1"/>
  <c r="AD13" i="24"/>
  <c r="CB13" i="24" s="1"/>
  <c r="AD6" i="24"/>
  <c r="CB6" i="24" s="1"/>
  <c r="AD32" i="24"/>
  <c r="CB32" i="24" s="1"/>
  <c r="AD27" i="24"/>
  <c r="CB27" i="24" s="1"/>
  <c r="AD14" i="24"/>
  <c r="CB14" i="24" s="1"/>
  <c r="AD8" i="24"/>
  <c r="CB8" i="24" s="1"/>
  <c r="AD7" i="24"/>
  <c r="CB7" i="24" s="1"/>
  <c r="AD34" i="24"/>
  <c r="CB34" i="24" s="1"/>
  <c r="AD11" i="24"/>
  <c r="CB11" i="24" s="1"/>
  <c r="AD29" i="24"/>
  <c r="CB29" i="24" s="1"/>
  <c r="AD28" i="24"/>
  <c r="CB28" i="24" s="1"/>
  <c r="AD33" i="24"/>
  <c r="CB33" i="24" s="1"/>
  <c r="AD26" i="24"/>
  <c r="CB26" i="24" s="1"/>
  <c r="AD31" i="24"/>
  <c r="CB31" i="24" s="1"/>
  <c r="AD10" i="24"/>
  <c r="CB10" i="24" s="1"/>
  <c r="AD12" i="24"/>
  <c r="CB12" i="24" s="1"/>
  <c r="AD53" i="24"/>
  <c r="CB53" i="24" s="1"/>
  <c r="AD41" i="24"/>
  <c r="CB41" i="24" s="1"/>
  <c r="AD38" i="24"/>
  <c r="CB38" i="24" s="1"/>
  <c r="AD36" i="24"/>
  <c r="CB36" i="24" s="1"/>
  <c r="AD35" i="24"/>
  <c r="AD44" i="24"/>
  <c r="CB44" i="24" s="1"/>
  <c r="AD51" i="24"/>
  <c r="CB51" i="24" s="1"/>
  <c r="AD37" i="24"/>
  <c r="CB37" i="24" s="1"/>
  <c r="AD25" i="24"/>
  <c r="CB25" i="24" s="1"/>
  <c r="AD40" i="24"/>
  <c r="CB40" i="24" s="1"/>
  <c r="AD42" i="24"/>
  <c r="CB42" i="24" s="1"/>
  <c r="AD39" i="24"/>
  <c r="CB39" i="24" s="1"/>
  <c r="AD43" i="24"/>
  <c r="CB43" i="24" s="1"/>
  <c r="AD50" i="24"/>
  <c r="CB50" i="24" s="1"/>
  <c r="AD49" i="24"/>
  <c r="CB49" i="24" s="1"/>
  <c r="AC61" i="24"/>
  <c r="CA61" i="24" s="1"/>
  <c r="AC58" i="24"/>
  <c r="CA58" i="24" s="1"/>
  <c r="AC56" i="24"/>
  <c r="CA56" i="24" s="1"/>
  <c r="AC59" i="24"/>
  <c r="CA59" i="24" s="1"/>
  <c r="AC57" i="24"/>
  <c r="CA57" i="24" s="1"/>
  <c r="AD58" i="24"/>
  <c r="CB58" i="24" s="1"/>
  <c r="AC60" i="24"/>
  <c r="CA60" i="24" s="1"/>
  <c r="AD60" i="24"/>
  <c r="CB60" i="24" s="1"/>
  <c r="AD59" i="24"/>
  <c r="CB59" i="24" s="1"/>
  <c r="AC62" i="24"/>
  <c r="CA62" i="24" s="1"/>
  <c r="AC63" i="24"/>
  <c r="CA63" i="24" s="1"/>
  <c r="AD61" i="24"/>
  <c r="CB61" i="24" s="1"/>
  <c r="AD56" i="24"/>
  <c r="CB56" i="24" s="1"/>
  <c r="AD64" i="24"/>
  <c r="CB64" i="24" s="1"/>
  <c r="AD62" i="24"/>
  <c r="CB62" i="24" s="1"/>
  <c r="AD63" i="24"/>
  <c r="CB63" i="24" s="1"/>
  <c r="AD57" i="24"/>
  <c r="CB57" i="24" s="1"/>
  <c r="AC64" i="24"/>
  <c r="CA64" i="24" s="1"/>
  <c r="DY60" i="24"/>
  <c r="Y68" i="24"/>
  <c r="DY68" i="24" s="1"/>
  <c r="DY62" i="24"/>
  <c r="Y71" i="24"/>
  <c r="DY71" i="24" s="1"/>
  <c r="Y67" i="24"/>
  <c r="DY67" i="24" s="1"/>
  <c r="Y70" i="24"/>
  <c r="DY70" i="24" s="1"/>
  <c r="Y74" i="24"/>
  <c r="DY74" i="24" s="1"/>
  <c r="Y73" i="24"/>
  <c r="DY73" i="24" s="1"/>
  <c r="Y72" i="24"/>
  <c r="AD72" i="24" s="1"/>
  <c r="CB72" i="24" s="1"/>
  <c r="Y69" i="24"/>
  <c r="Y66" i="24"/>
  <c r="AX160" i="24"/>
  <c r="Z24" i="28"/>
  <c r="Y25" i="28"/>
  <c r="U78" i="24"/>
  <c r="S82" i="24"/>
  <c r="U82" i="24"/>
  <c r="H82" i="24"/>
  <c r="E92" i="24"/>
  <c r="G82" i="24"/>
  <c r="P46" i="24"/>
  <c r="P54" i="24"/>
  <c r="P52" i="24"/>
  <c r="S78" i="24"/>
  <c r="P47" i="24"/>
  <c r="P53" i="24"/>
  <c r="N2" i="25"/>
  <c r="N19" i="25" s="1"/>
  <c r="O45" i="24"/>
  <c r="AC45" i="24" s="1"/>
  <c r="I75" i="24"/>
  <c r="S75" i="24"/>
  <c r="M45" i="24"/>
  <c r="M54" i="24"/>
  <c r="O57" i="24"/>
  <c r="P51" i="24"/>
  <c r="CL25" i="27"/>
  <c r="H78" i="24"/>
  <c r="E88" i="24"/>
  <c r="O56" i="24"/>
  <c r="P49" i="24"/>
  <c r="G78" i="24"/>
  <c r="P50" i="24"/>
  <c r="CL24" i="27"/>
  <c r="B25" i="31" s="1"/>
  <c r="P48" i="24"/>
  <c r="S77" i="24"/>
  <c r="G77" i="24"/>
  <c r="E85" i="24"/>
  <c r="U77" i="24"/>
  <c r="H77" i="24"/>
  <c r="E87" i="24"/>
  <c r="U75" i="24"/>
  <c r="M46" i="24"/>
  <c r="M48" i="24"/>
  <c r="G75" i="24"/>
  <c r="M53" i="24"/>
  <c r="M47" i="24"/>
  <c r="M52" i="24"/>
  <c r="G81" i="24"/>
  <c r="S83" i="24"/>
  <c r="H81" i="24"/>
  <c r="L53" i="24"/>
  <c r="L48" i="24"/>
  <c r="L50" i="24"/>
  <c r="L47" i="24"/>
  <c r="E91" i="24"/>
  <c r="S84" i="24"/>
  <c r="L49" i="24"/>
  <c r="U84" i="24"/>
  <c r="L45" i="24"/>
  <c r="S81" i="24"/>
  <c r="L51" i="24"/>
  <c r="L46" i="24"/>
  <c r="L54" i="24"/>
  <c r="M51" i="24"/>
  <c r="U81" i="24"/>
  <c r="M50" i="24"/>
  <c r="H84" i="24"/>
  <c r="E94" i="24"/>
  <c r="G83" i="24"/>
  <c r="G84" i="24"/>
  <c r="H83" i="24"/>
  <c r="E93" i="24"/>
  <c r="H80" i="24"/>
  <c r="E90" i="24"/>
  <c r="G80" i="24"/>
  <c r="U83" i="24"/>
  <c r="S80" i="24"/>
  <c r="U80" i="24"/>
  <c r="Z4" i="27"/>
  <c r="U79" i="24"/>
  <c r="H76" i="24"/>
  <c r="G76" i="24"/>
  <c r="S79" i="24"/>
  <c r="E86" i="24"/>
  <c r="G79" i="24"/>
  <c r="H79" i="24"/>
  <c r="E89" i="24"/>
  <c r="S76" i="24"/>
  <c r="U76" i="24"/>
  <c r="O66" i="24"/>
  <c r="O68" i="24"/>
  <c r="D144" i="24"/>
  <c r="CB4" i="24"/>
  <c r="AE4" i="24"/>
  <c r="W5" i="24"/>
  <c r="L29" i="25"/>
  <c r="M28" i="25"/>
  <c r="AE18" i="24" l="1"/>
  <c r="CC18" i="24" s="1"/>
  <c r="AE19" i="24"/>
  <c r="CC19" i="24" s="1"/>
  <c r="AE16" i="24"/>
  <c r="CC16" i="24" s="1"/>
  <c r="AE15" i="24"/>
  <c r="CC15" i="24" s="1"/>
  <c r="AE20" i="24"/>
  <c r="CC20" i="24" s="1"/>
  <c r="AE23" i="24"/>
  <c r="CC23" i="24" s="1"/>
  <c r="AE17" i="24"/>
  <c r="CC17" i="24" s="1"/>
  <c r="AE24" i="24"/>
  <c r="CC24" i="24" s="1"/>
  <c r="AE22" i="24"/>
  <c r="CC22" i="24" s="1"/>
  <c r="AE21" i="24"/>
  <c r="CC21" i="24" s="1"/>
  <c r="AU19" i="31"/>
  <c r="AT41" i="31"/>
  <c r="Y9" i="27"/>
  <c r="D40" i="31"/>
  <c r="AE189" i="24"/>
  <c r="AE185" i="24"/>
  <c r="AE187" i="24"/>
  <c r="AE184" i="24"/>
  <c r="AE188" i="24"/>
  <c r="AE181" i="24"/>
  <c r="AE190" i="24"/>
  <c r="AE186" i="24"/>
  <c r="AE182" i="24"/>
  <c r="AE183" i="24"/>
  <c r="CM27" i="27" a="1"/>
  <c r="CM27" i="27" s="1"/>
  <c r="P61" i="24"/>
  <c r="AE179" i="24"/>
  <c r="AE178" i="24"/>
  <c r="AE175" i="24"/>
  <c r="AE176" i="24"/>
  <c r="AE172" i="24"/>
  <c r="AE180" i="24"/>
  <c r="AE177" i="24"/>
  <c r="AE173" i="24"/>
  <c r="AE174" i="24"/>
  <c r="AE171" i="24"/>
  <c r="N18" i="25"/>
  <c r="N17" i="25"/>
  <c r="CM26" i="27"/>
  <c r="CM24" i="27"/>
  <c r="B26" i="31" s="1"/>
  <c r="CN23" i="27"/>
  <c r="CN28" i="27" s="1" a="1"/>
  <c r="CN28" i="27" s="1"/>
  <c r="CM25" i="27"/>
  <c r="P55" i="24"/>
  <c r="P64" i="24"/>
  <c r="P63" i="24"/>
  <c r="P57" i="24"/>
  <c r="P58" i="24"/>
  <c r="P59" i="24"/>
  <c r="P56" i="24"/>
  <c r="P60" i="24"/>
  <c r="P62" i="24"/>
  <c r="O72" i="24"/>
  <c r="O67" i="24"/>
  <c r="O73" i="24"/>
  <c r="O70" i="24"/>
  <c r="O71" i="24"/>
  <c r="O74" i="24"/>
  <c r="O69" i="24"/>
  <c r="AD45" i="24"/>
  <c r="Z8" i="27"/>
  <c r="Z7" i="27"/>
  <c r="Z6" i="27"/>
  <c r="Z5" i="27"/>
  <c r="I89" i="24"/>
  <c r="Q89" i="24"/>
  <c r="W89" i="24" s="1"/>
  <c r="I92" i="24"/>
  <c r="Q92" i="24"/>
  <c r="W92" i="24" s="1"/>
  <c r="I90" i="24"/>
  <c r="Q90" i="24"/>
  <c r="W90" i="24" s="1"/>
  <c r="I87" i="24"/>
  <c r="Q87" i="24"/>
  <c r="W87" i="24" s="1"/>
  <c r="I88" i="24"/>
  <c r="Q88" i="24"/>
  <c r="W88" i="24" s="1"/>
  <c r="I93" i="24"/>
  <c r="Q93" i="24"/>
  <c r="W93" i="24" s="1"/>
  <c r="I94" i="24"/>
  <c r="Q94" i="24"/>
  <c r="W94" i="24" s="1"/>
  <c r="I86" i="24"/>
  <c r="Q86" i="24"/>
  <c r="W86" i="24" s="1"/>
  <c r="I91" i="24"/>
  <c r="Q91" i="24"/>
  <c r="W91" i="24" s="1"/>
  <c r="E95" i="24"/>
  <c r="Y161" i="24" s="1"/>
  <c r="Q85" i="24"/>
  <c r="W85" i="24" s="1"/>
  <c r="AE64" i="24"/>
  <c r="CC64" i="24" s="1"/>
  <c r="M60" i="24"/>
  <c r="L58" i="24"/>
  <c r="AE33" i="24"/>
  <c r="CC33" i="24" s="1"/>
  <c r="AE6" i="24"/>
  <c r="CC6" i="24" s="1"/>
  <c r="AE11" i="24"/>
  <c r="CC11" i="24" s="1"/>
  <c r="AE32" i="24"/>
  <c r="CC32" i="24" s="1"/>
  <c r="AE14" i="24"/>
  <c r="CC14" i="24" s="1"/>
  <c r="AE27" i="24"/>
  <c r="CC27" i="24" s="1"/>
  <c r="AE34" i="24"/>
  <c r="CC34" i="24" s="1"/>
  <c r="AE30" i="24"/>
  <c r="CC30" i="24" s="1"/>
  <c r="AE13" i="24"/>
  <c r="CC13" i="24" s="1"/>
  <c r="AE29" i="24"/>
  <c r="CC29" i="24" s="1"/>
  <c r="AE10" i="24"/>
  <c r="CC10" i="24" s="1"/>
  <c r="AE12" i="24"/>
  <c r="CC12" i="24" s="1"/>
  <c r="AE9" i="24"/>
  <c r="CC9" i="24" s="1"/>
  <c r="AE7" i="24"/>
  <c r="CC7" i="24" s="1"/>
  <c r="AE31" i="24"/>
  <c r="CC31" i="24" s="1"/>
  <c r="AE28" i="24"/>
  <c r="CC28" i="24" s="1"/>
  <c r="AE26" i="24"/>
  <c r="CC26" i="24" s="1"/>
  <c r="AE8" i="24"/>
  <c r="CC8" i="24" s="1"/>
  <c r="AE36" i="24"/>
  <c r="CC36" i="24" s="1"/>
  <c r="AE51" i="24"/>
  <c r="CC51" i="24" s="1"/>
  <c r="AE44" i="24"/>
  <c r="CC44" i="24" s="1"/>
  <c r="AE41" i="24"/>
  <c r="CC41" i="24" s="1"/>
  <c r="AE35" i="24"/>
  <c r="AE40" i="24"/>
  <c r="CC40" i="24" s="1"/>
  <c r="AE43" i="24"/>
  <c r="CC43" i="24" s="1"/>
  <c r="AE25" i="24"/>
  <c r="CC25" i="24" s="1"/>
  <c r="AE53" i="24"/>
  <c r="CC53" i="24" s="1"/>
  <c r="AE38" i="24"/>
  <c r="CC38" i="24" s="1"/>
  <c r="AE39" i="24"/>
  <c r="CC39" i="24" s="1"/>
  <c r="AE37" i="24"/>
  <c r="CC37" i="24" s="1"/>
  <c r="AE42" i="24"/>
  <c r="CC42" i="24" s="1"/>
  <c r="AE52" i="24"/>
  <c r="CC52" i="24" s="1"/>
  <c r="AE48" i="24"/>
  <c r="CC48" i="24" s="1"/>
  <c r="AE49" i="24"/>
  <c r="CC49" i="24" s="1"/>
  <c r="AE47" i="24"/>
  <c r="CC47" i="24" s="1"/>
  <c r="AE45" i="24"/>
  <c r="AE46" i="24"/>
  <c r="CC46" i="24" s="1"/>
  <c r="AE54" i="24"/>
  <c r="CC54" i="24" s="1"/>
  <c r="AE5" i="24"/>
  <c r="AE50" i="24"/>
  <c r="CC50" i="24" s="1"/>
  <c r="AE63" i="24"/>
  <c r="CC63" i="24" s="1"/>
  <c r="AE60" i="24"/>
  <c r="CC60" i="24" s="1"/>
  <c r="AE56" i="24"/>
  <c r="CC56" i="24" s="1"/>
  <c r="AE61" i="24"/>
  <c r="CC61" i="24" s="1"/>
  <c r="AE58" i="24"/>
  <c r="CC58" i="24" s="1"/>
  <c r="AE59" i="24"/>
  <c r="CC59" i="24" s="1"/>
  <c r="AE62" i="24"/>
  <c r="CC62" i="24" s="1"/>
  <c r="AE57" i="24"/>
  <c r="CC57" i="24" s="1"/>
  <c r="AE69" i="24"/>
  <c r="CC69" i="24" s="1"/>
  <c r="AC69" i="24"/>
  <c r="CA69" i="24" s="1"/>
  <c r="AD69" i="24"/>
  <c r="CB69" i="24" s="1"/>
  <c r="AD73" i="24"/>
  <c r="CB73" i="24" s="1"/>
  <c r="AE68" i="24"/>
  <c r="CC68" i="24" s="1"/>
  <c r="AD70" i="24"/>
  <c r="CB70" i="24" s="1"/>
  <c r="AC73" i="24"/>
  <c r="CA73" i="24" s="1"/>
  <c r="AD74" i="24"/>
  <c r="CB74" i="24" s="1"/>
  <c r="AE74" i="24"/>
  <c r="CC74" i="24" s="1"/>
  <c r="AC68" i="24"/>
  <c r="CA68" i="24" s="1"/>
  <c r="AE72" i="24"/>
  <c r="CC72" i="24" s="1"/>
  <c r="AD68" i="24"/>
  <c r="CB68" i="24" s="1"/>
  <c r="AE70" i="24"/>
  <c r="CC70" i="24" s="1"/>
  <c r="AE66" i="24"/>
  <c r="CC66" i="24" s="1"/>
  <c r="AC66" i="24"/>
  <c r="CA66" i="24" s="1"/>
  <c r="AC67" i="24"/>
  <c r="CA67" i="24" s="1"/>
  <c r="AD67" i="24"/>
  <c r="CB67" i="24" s="1"/>
  <c r="AC72" i="24"/>
  <c r="CA72" i="24" s="1"/>
  <c r="AE67" i="24"/>
  <c r="CC67" i="24" s="1"/>
  <c r="AC74" i="24"/>
  <c r="CA74" i="24" s="1"/>
  <c r="AC71" i="24"/>
  <c r="CA71" i="24" s="1"/>
  <c r="AD71" i="24"/>
  <c r="CB71" i="24" s="1"/>
  <c r="AE71" i="24"/>
  <c r="CC71" i="24" s="1"/>
  <c r="AE73" i="24"/>
  <c r="CC73" i="24" s="1"/>
  <c r="AD66" i="24"/>
  <c r="CB66" i="24" s="1"/>
  <c r="AC70" i="24"/>
  <c r="CA70" i="24" s="1"/>
  <c r="Y77" i="24"/>
  <c r="DY77" i="24" s="1"/>
  <c r="Y76" i="24"/>
  <c r="DY76" i="24" s="1"/>
  <c r="Y82" i="24"/>
  <c r="DY82" i="24" s="1"/>
  <c r="DY66" i="24"/>
  <c r="DY69" i="24"/>
  <c r="DY72" i="24"/>
  <c r="Y75" i="24"/>
  <c r="DY75" i="24" s="1"/>
  <c r="Y80" i="24"/>
  <c r="DY80" i="24" s="1"/>
  <c r="Y78" i="24"/>
  <c r="DY78" i="24" s="1"/>
  <c r="Y81" i="24"/>
  <c r="Y79" i="24"/>
  <c r="Y84" i="24"/>
  <c r="Y83" i="24"/>
  <c r="DY83" i="24" s="1"/>
  <c r="AY160" i="24"/>
  <c r="AA4" i="27"/>
  <c r="Z25" i="28"/>
  <c r="AA24" i="28"/>
  <c r="E102" i="24"/>
  <c r="G92" i="24"/>
  <c r="U92" i="24"/>
  <c r="S92" i="24"/>
  <c r="H92" i="24"/>
  <c r="W167" i="24"/>
  <c r="W164" i="24"/>
  <c r="W162" i="24"/>
  <c r="W168" i="24"/>
  <c r="W165" i="24"/>
  <c r="W163" i="24"/>
  <c r="W166" i="24"/>
  <c r="W169" i="24"/>
  <c r="O2" i="25"/>
  <c r="O19" i="25" s="1"/>
  <c r="O55" i="24"/>
  <c r="S88" i="24"/>
  <c r="U88" i="24"/>
  <c r="G91" i="24"/>
  <c r="H91" i="24"/>
  <c r="E101" i="24"/>
  <c r="H88" i="24"/>
  <c r="G88" i="24"/>
  <c r="E98" i="24"/>
  <c r="S91" i="24"/>
  <c r="U91" i="24"/>
  <c r="M59" i="24"/>
  <c r="M62" i="24"/>
  <c r="M61" i="24"/>
  <c r="L63" i="24"/>
  <c r="L62" i="24"/>
  <c r="M58" i="24"/>
  <c r="M57" i="24"/>
  <c r="L64" i="24"/>
  <c r="L55" i="24"/>
  <c r="M56" i="24"/>
  <c r="L61" i="24"/>
  <c r="L57" i="24"/>
  <c r="L59" i="24"/>
  <c r="M63" i="24"/>
  <c r="M64" i="24"/>
  <c r="L56" i="24"/>
  <c r="L60" i="24"/>
  <c r="M55" i="24"/>
  <c r="I85" i="24"/>
  <c r="G85" i="24"/>
  <c r="S85" i="24"/>
  <c r="H85" i="24"/>
  <c r="U85" i="24"/>
  <c r="S87" i="24"/>
  <c r="U87" i="24"/>
  <c r="H87" i="24"/>
  <c r="E97" i="24"/>
  <c r="S94" i="24"/>
  <c r="G87" i="24"/>
  <c r="U94" i="24"/>
  <c r="S93" i="24"/>
  <c r="H93" i="24"/>
  <c r="G93" i="24"/>
  <c r="E103" i="24"/>
  <c r="E104" i="24"/>
  <c r="G94" i="24"/>
  <c r="U93" i="24"/>
  <c r="H94" i="24"/>
  <c r="S90" i="24"/>
  <c r="U90" i="24"/>
  <c r="G90" i="24"/>
  <c r="H90" i="24"/>
  <c r="E100" i="24"/>
  <c r="G89" i="24"/>
  <c r="E99" i="24"/>
  <c r="H86" i="24"/>
  <c r="G86" i="24"/>
  <c r="E96" i="24"/>
  <c r="S89" i="24"/>
  <c r="U89" i="24"/>
  <c r="W161" i="24"/>
  <c r="S86" i="24"/>
  <c r="U86" i="24"/>
  <c r="H89" i="24"/>
  <c r="O76" i="24"/>
  <c r="O77" i="24"/>
  <c r="O78" i="24"/>
  <c r="D154" i="24"/>
  <c r="AF4" i="24"/>
  <c r="CC4" i="24"/>
  <c r="N28" i="25"/>
  <c r="M29" i="25"/>
  <c r="AF21" i="24" l="1"/>
  <c r="CD21" i="24" s="1"/>
  <c r="AF19" i="24"/>
  <c r="CD19" i="24" s="1"/>
  <c r="AF23" i="24"/>
  <c r="CD23" i="24" s="1"/>
  <c r="AF16" i="24"/>
  <c r="CD16" i="24" s="1"/>
  <c r="AF20" i="24"/>
  <c r="CD20" i="24" s="1"/>
  <c r="AF22" i="24"/>
  <c r="CD22" i="24" s="1"/>
  <c r="AF15" i="24"/>
  <c r="CD15" i="24" s="1"/>
  <c r="AF24" i="24"/>
  <c r="CD24" i="24" s="1"/>
  <c r="AF17" i="24"/>
  <c r="CD17" i="24" s="1"/>
  <c r="AF18" i="24"/>
  <c r="CD18" i="24" s="1"/>
  <c r="AV19" i="31"/>
  <c r="AU41" i="31"/>
  <c r="Z9" i="27"/>
  <c r="E40" i="31"/>
  <c r="O84" i="24"/>
  <c r="AF188" i="24"/>
  <c r="AF183" i="24"/>
  <c r="AF190" i="24"/>
  <c r="AF184" i="24"/>
  <c r="AF189" i="24"/>
  <c r="AF187" i="24"/>
  <c r="AF186" i="24"/>
  <c r="AF182" i="24"/>
  <c r="AF185" i="24"/>
  <c r="AF181" i="24"/>
  <c r="CN27" i="27" a="1"/>
  <c r="CN27" i="27" s="1"/>
  <c r="M74" i="24"/>
  <c r="P66" i="24"/>
  <c r="CN25" i="27"/>
  <c r="CO23" i="27"/>
  <c r="CO28" i="27" s="1" a="1"/>
  <c r="CO28" i="27" s="1"/>
  <c r="CN26" i="27"/>
  <c r="CN24" i="27"/>
  <c r="B27" i="31" s="1"/>
  <c r="O79" i="24"/>
  <c r="O83" i="24"/>
  <c r="AF176" i="24"/>
  <c r="AF178" i="24"/>
  <c r="AF179" i="24"/>
  <c r="AF180" i="24"/>
  <c r="AF175" i="24"/>
  <c r="AF172" i="24"/>
  <c r="AF177" i="24"/>
  <c r="AF173" i="24"/>
  <c r="AF174" i="24"/>
  <c r="AF171" i="24"/>
  <c r="O81" i="24"/>
  <c r="O82" i="24"/>
  <c r="O80" i="24"/>
  <c r="O17" i="25"/>
  <c r="O18" i="25"/>
  <c r="P72" i="24"/>
  <c r="P67" i="24"/>
  <c r="P73" i="24"/>
  <c r="P69" i="24"/>
  <c r="P71" i="24"/>
  <c r="P65" i="24"/>
  <c r="P68" i="24"/>
  <c r="P74" i="24"/>
  <c r="P70" i="24"/>
  <c r="M68" i="24"/>
  <c r="L71" i="24"/>
  <c r="L70" i="24"/>
  <c r="L74" i="24"/>
  <c r="L68" i="24"/>
  <c r="L67" i="24"/>
  <c r="L65" i="24"/>
  <c r="L73" i="24"/>
  <c r="S95" i="24"/>
  <c r="T95" i="24"/>
  <c r="X95" i="24" s="1"/>
  <c r="L72" i="24"/>
  <c r="L69" i="24"/>
  <c r="L66" i="24"/>
  <c r="M70" i="24"/>
  <c r="M67" i="24"/>
  <c r="M71" i="24"/>
  <c r="M69" i="24"/>
  <c r="M72" i="24"/>
  <c r="M65" i="24"/>
  <c r="M73" i="24"/>
  <c r="M66" i="24"/>
  <c r="O65" i="24"/>
  <c r="AE65" i="24" s="1"/>
  <c r="CC65" i="24" s="1"/>
  <c r="AD55" i="24"/>
  <c r="CB55" i="24" s="1"/>
  <c r="AC55" i="24"/>
  <c r="CA55" i="24" s="1"/>
  <c r="AE55" i="24"/>
  <c r="CC55" i="24" s="1"/>
  <c r="AA9" i="27"/>
  <c r="G95" i="24"/>
  <c r="AA8" i="27"/>
  <c r="AA7" i="27"/>
  <c r="AA6" i="27"/>
  <c r="AA5" i="27"/>
  <c r="O92" i="24"/>
  <c r="O89" i="24"/>
  <c r="O91" i="24"/>
  <c r="O93" i="24"/>
  <c r="O90" i="24"/>
  <c r="O94" i="24"/>
  <c r="O88" i="24"/>
  <c r="U95" i="24"/>
  <c r="Y95" i="24" s="1"/>
  <c r="E105" i="24"/>
  <c r="U105" i="24" s="1"/>
  <c r="H95" i="24"/>
  <c r="I95" i="24"/>
  <c r="T97" i="24"/>
  <c r="X97" i="24" s="1"/>
  <c r="Q97" i="24"/>
  <c r="W97" i="24" s="1"/>
  <c r="T103" i="24"/>
  <c r="X103" i="24" s="1"/>
  <c r="Q103" i="24"/>
  <c r="W103" i="24" s="1"/>
  <c r="T98" i="24"/>
  <c r="X98" i="24" s="1"/>
  <c r="Q98" i="24"/>
  <c r="W98" i="24" s="1"/>
  <c r="T102" i="24"/>
  <c r="X102" i="24" s="1"/>
  <c r="Q102" i="24"/>
  <c r="W102" i="24" s="1"/>
  <c r="Q95" i="24"/>
  <c r="W95" i="24" s="1"/>
  <c r="T100" i="24"/>
  <c r="X100" i="24" s="1"/>
  <c r="Q100" i="24"/>
  <c r="W100" i="24" s="1"/>
  <c r="T104" i="24"/>
  <c r="X104" i="24" s="1"/>
  <c r="Q104" i="24"/>
  <c r="W104" i="24" s="1"/>
  <c r="T101" i="24"/>
  <c r="X101" i="24" s="1"/>
  <c r="Q101" i="24"/>
  <c r="W101" i="24" s="1"/>
  <c r="T99" i="24"/>
  <c r="X99" i="24" s="1"/>
  <c r="Q99" i="24"/>
  <c r="W99" i="24" s="1"/>
  <c r="T96" i="24"/>
  <c r="X96" i="24" s="1"/>
  <c r="Q96" i="24"/>
  <c r="W96" i="24" s="1"/>
  <c r="AF71" i="24"/>
  <c r="CD71" i="24" s="1"/>
  <c r="AF69" i="24"/>
  <c r="CD69" i="24" s="1"/>
  <c r="AF70" i="24"/>
  <c r="CD70" i="24" s="1"/>
  <c r="AF72" i="24"/>
  <c r="CD72" i="24" s="1"/>
  <c r="AF68" i="24"/>
  <c r="CD68" i="24" s="1"/>
  <c r="AF81" i="24"/>
  <c r="CD81" i="24" s="1"/>
  <c r="AF14" i="24"/>
  <c r="CD14" i="24" s="1"/>
  <c r="AF33" i="24"/>
  <c r="CD33" i="24" s="1"/>
  <c r="AF28" i="24"/>
  <c r="CD28" i="24" s="1"/>
  <c r="AF10" i="24"/>
  <c r="CD10" i="24" s="1"/>
  <c r="AF32" i="24"/>
  <c r="CD32" i="24" s="1"/>
  <c r="AF27" i="24"/>
  <c r="CD27" i="24" s="1"/>
  <c r="AF6" i="24"/>
  <c r="CD6" i="24" s="1"/>
  <c r="AF12" i="24"/>
  <c r="CD12" i="24" s="1"/>
  <c r="AF13" i="24"/>
  <c r="CD13" i="24" s="1"/>
  <c r="AF29" i="24"/>
  <c r="CD29" i="24" s="1"/>
  <c r="AF26" i="24"/>
  <c r="CD26" i="24" s="1"/>
  <c r="AF7" i="24"/>
  <c r="CD7" i="24" s="1"/>
  <c r="AF34" i="24"/>
  <c r="CD34" i="24" s="1"/>
  <c r="AF31" i="24"/>
  <c r="CD31" i="24" s="1"/>
  <c r="AF30" i="24"/>
  <c r="CD30" i="24" s="1"/>
  <c r="AF8" i="24"/>
  <c r="CD8" i="24" s="1"/>
  <c r="AF11" i="24"/>
  <c r="CD11" i="24" s="1"/>
  <c r="AF9" i="24"/>
  <c r="CD9" i="24" s="1"/>
  <c r="AF25" i="24"/>
  <c r="CD25" i="24" s="1"/>
  <c r="AF53" i="24"/>
  <c r="CD53" i="24" s="1"/>
  <c r="AF36" i="24"/>
  <c r="CD36" i="24" s="1"/>
  <c r="AF38" i="24"/>
  <c r="CD38" i="24" s="1"/>
  <c r="AF42" i="24"/>
  <c r="CD42" i="24" s="1"/>
  <c r="AF41" i="24"/>
  <c r="CD41" i="24" s="1"/>
  <c r="AF40" i="24"/>
  <c r="CD40" i="24" s="1"/>
  <c r="AF43" i="24"/>
  <c r="CD43" i="24" s="1"/>
  <c r="AF39" i="24"/>
  <c r="CD39" i="24" s="1"/>
  <c r="AF37" i="24"/>
  <c r="CD37" i="24" s="1"/>
  <c r="AF51" i="24"/>
  <c r="CD51" i="24" s="1"/>
  <c r="AF44" i="24"/>
  <c r="CD44" i="24" s="1"/>
  <c r="AF35" i="24"/>
  <c r="AF5" i="24"/>
  <c r="AF50" i="24"/>
  <c r="CD50" i="24" s="1"/>
  <c r="AF46" i="24"/>
  <c r="CD46" i="24" s="1"/>
  <c r="AF52" i="24"/>
  <c r="CD52" i="24" s="1"/>
  <c r="AF47" i="24"/>
  <c r="CD47" i="24" s="1"/>
  <c r="AF45" i="24"/>
  <c r="AF49" i="24"/>
  <c r="CD49" i="24" s="1"/>
  <c r="AF54" i="24"/>
  <c r="CD54" i="24" s="1"/>
  <c r="AF48" i="24"/>
  <c r="CD48" i="24" s="1"/>
  <c r="AF64" i="24"/>
  <c r="CD64" i="24" s="1"/>
  <c r="AF62" i="24"/>
  <c r="CD62" i="24" s="1"/>
  <c r="AF57" i="24"/>
  <c r="CD57" i="24" s="1"/>
  <c r="AF63" i="24"/>
  <c r="CD63" i="24" s="1"/>
  <c r="AF55" i="24"/>
  <c r="CD55" i="24" s="1"/>
  <c r="AF59" i="24"/>
  <c r="CD59" i="24" s="1"/>
  <c r="AF56" i="24"/>
  <c r="CD56" i="24" s="1"/>
  <c r="AF58" i="24"/>
  <c r="CD58" i="24" s="1"/>
  <c r="AF60" i="24"/>
  <c r="CD60" i="24" s="1"/>
  <c r="AF61" i="24"/>
  <c r="CD61" i="24" s="1"/>
  <c r="AF73" i="24"/>
  <c r="CD73" i="24" s="1"/>
  <c r="AF74" i="24"/>
  <c r="CD74" i="24" s="1"/>
  <c r="AF66" i="24"/>
  <c r="CD66" i="24" s="1"/>
  <c r="AF67" i="24"/>
  <c r="CD67" i="24" s="1"/>
  <c r="AC81" i="24"/>
  <c r="CA81" i="24" s="1"/>
  <c r="AD81" i="24"/>
  <c r="CB81" i="24" s="1"/>
  <c r="AE81" i="24"/>
  <c r="CC81" i="24" s="1"/>
  <c r="AF83" i="24"/>
  <c r="CD83" i="24" s="1"/>
  <c r="AC78" i="24"/>
  <c r="CA78" i="24" s="1"/>
  <c r="AC83" i="24"/>
  <c r="CA83" i="24" s="1"/>
  <c r="AC77" i="24"/>
  <c r="CA77" i="24" s="1"/>
  <c r="AD77" i="24"/>
  <c r="CB77" i="24" s="1"/>
  <c r="AE77" i="24"/>
  <c r="CC77" i="24" s="1"/>
  <c r="AD84" i="24"/>
  <c r="CB84" i="24" s="1"/>
  <c r="AE84" i="24"/>
  <c r="CC84" i="24" s="1"/>
  <c r="AF78" i="24"/>
  <c r="CD78" i="24" s="1"/>
  <c r="AF84" i="24"/>
  <c r="CD84" i="24" s="1"/>
  <c r="AD82" i="24"/>
  <c r="CB82" i="24" s="1"/>
  <c r="AE82" i="24"/>
  <c r="CC82" i="24" s="1"/>
  <c r="AD78" i="24"/>
  <c r="CB78" i="24" s="1"/>
  <c r="AC79" i="24"/>
  <c r="CA79" i="24" s="1"/>
  <c r="AE78" i="24"/>
  <c r="CC78" i="24" s="1"/>
  <c r="AC80" i="24"/>
  <c r="CA80" i="24" s="1"/>
  <c r="AF79" i="24"/>
  <c r="CD79" i="24" s="1"/>
  <c r="AE79" i="24"/>
  <c r="CC79" i="24" s="1"/>
  <c r="AD79" i="24"/>
  <c r="CB79" i="24" s="1"/>
  <c r="AD80" i="24"/>
  <c r="CB80" i="24" s="1"/>
  <c r="AD83" i="24"/>
  <c r="CB83" i="24" s="1"/>
  <c r="AC82" i="24"/>
  <c r="CA82" i="24" s="1"/>
  <c r="AE83" i="24"/>
  <c r="CC83" i="24" s="1"/>
  <c r="AC76" i="24"/>
  <c r="CA76" i="24" s="1"/>
  <c r="AE80" i="24"/>
  <c r="CC80" i="24" s="1"/>
  <c r="AD76" i="24"/>
  <c r="CB76" i="24" s="1"/>
  <c r="AF77" i="24"/>
  <c r="CD77" i="24" s="1"/>
  <c r="AF82" i="24"/>
  <c r="CD82" i="24" s="1"/>
  <c r="AE76" i="24"/>
  <c r="CC76" i="24" s="1"/>
  <c r="AF80" i="24"/>
  <c r="CD80" i="24" s="1"/>
  <c r="AF76" i="24"/>
  <c r="CD76" i="24" s="1"/>
  <c r="AC84" i="24"/>
  <c r="CA84" i="24" s="1"/>
  <c r="DY79" i="24"/>
  <c r="Y91" i="24"/>
  <c r="DY91" i="24" s="1"/>
  <c r="DY84" i="24"/>
  <c r="Y85" i="24"/>
  <c r="DY85" i="24" s="1"/>
  <c r="DY81" i="24"/>
  <c r="Y94" i="24"/>
  <c r="AD94" i="24" s="1"/>
  <c r="CB94" i="24" s="1"/>
  <c r="Y92" i="24"/>
  <c r="Y88" i="24"/>
  <c r="Y93" i="24"/>
  <c r="Y87" i="24"/>
  <c r="Y90" i="24"/>
  <c r="DY90" i="24" s="1"/>
  <c r="Y86" i="24"/>
  <c r="Y89" i="24"/>
  <c r="AZ160" i="24"/>
  <c r="AB4" i="27"/>
  <c r="I102" i="24"/>
  <c r="AA25" i="28"/>
  <c r="AB24" i="28"/>
  <c r="U102" i="24"/>
  <c r="S102" i="24"/>
  <c r="H102" i="24"/>
  <c r="G102" i="24"/>
  <c r="E112" i="24"/>
  <c r="T112" i="24" s="1"/>
  <c r="X112" i="24" s="1"/>
  <c r="I97" i="24"/>
  <c r="H97" i="24"/>
  <c r="I98" i="24"/>
  <c r="G98" i="24"/>
  <c r="E108" i="24"/>
  <c r="T108" i="24" s="1"/>
  <c r="X108" i="24" s="1"/>
  <c r="H101" i="24"/>
  <c r="G101" i="24"/>
  <c r="H98" i="24"/>
  <c r="E111" i="24"/>
  <c r="T111" i="24" s="1"/>
  <c r="X111" i="24" s="1"/>
  <c r="I101" i="24"/>
  <c r="P2" i="25"/>
  <c r="P19" i="25" s="1"/>
  <c r="S101" i="24"/>
  <c r="U101" i="24"/>
  <c r="S98" i="24"/>
  <c r="G97" i="24"/>
  <c r="U98" i="24"/>
  <c r="I103" i="24"/>
  <c r="E107" i="24"/>
  <c r="T107" i="24" s="1"/>
  <c r="X107" i="24" s="1"/>
  <c r="S104" i="24"/>
  <c r="U104" i="24"/>
  <c r="S97" i="24"/>
  <c r="U97" i="24"/>
  <c r="E114" i="24"/>
  <c r="T114" i="24" s="1"/>
  <c r="X114" i="24" s="1"/>
  <c r="H103" i="24"/>
  <c r="G103" i="24"/>
  <c r="S103" i="24"/>
  <c r="U103" i="24"/>
  <c r="G104" i="24"/>
  <c r="E113" i="24"/>
  <c r="T113" i="24" s="1"/>
  <c r="X113" i="24" s="1"/>
  <c r="H104" i="24"/>
  <c r="I104" i="24"/>
  <c r="G100" i="24"/>
  <c r="E110" i="24"/>
  <c r="T110" i="24" s="1"/>
  <c r="X110" i="24" s="1"/>
  <c r="H100" i="24"/>
  <c r="S99" i="24"/>
  <c r="U99" i="24"/>
  <c r="S100" i="24"/>
  <c r="I100" i="24"/>
  <c r="G99" i="24"/>
  <c r="U100" i="24"/>
  <c r="H99" i="24"/>
  <c r="E109" i="24"/>
  <c r="T109" i="24" s="1"/>
  <c r="X109" i="24" s="1"/>
  <c r="I99" i="24"/>
  <c r="S96" i="24"/>
  <c r="U96" i="24"/>
  <c r="G96" i="24"/>
  <c r="H96" i="24"/>
  <c r="E106" i="24"/>
  <c r="T106" i="24" s="1"/>
  <c r="X106" i="24" s="1"/>
  <c r="I96" i="24"/>
  <c r="CP23" i="27"/>
  <c r="CP28" i="27" s="1" a="1"/>
  <c r="CP28" i="27" s="1"/>
  <c r="O87" i="24"/>
  <c r="O86" i="24"/>
  <c r="CD4" i="24"/>
  <c r="AG4" i="24"/>
  <c r="N29" i="25"/>
  <c r="O28" i="25"/>
  <c r="AG16" i="24" l="1"/>
  <c r="CE16" i="24" s="1"/>
  <c r="AG23" i="24"/>
  <c r="CE23" i="24" s="1"/>
  <c r="AG22" i="24"/>
  <c r="CE22" i="24" s="1"/>
  <c r="AG15" i="24"/>
  <c r="CE15" i="24" s="1"/>
  <c r="AG24" i="24"/>
  <c r="CE24" i="24" s="1"/>
  <c r="AG17" i="24"/>
  <c r="CE17" i="24" s="1"/>
  <c r="AG18" i="24"/>
  <c r="CE18" i="24" s="1"/>
  <c r="AG19" i="24"/>
  <c r="CE19" i="24" s="1"/>
  <c r="AG20" i="24"/>
  <c r="CE20" i="24" s="1"/>
  <c r="AG21" i="24"/>
  <c r="CE21" i="24" s="1"/>
  <c r="CO24" i="27"/>
  <c r="B28" i="31" s="1"/>
  <c r="CO26" i="27"/>
  <c r="P89" i="24" s="1"/>
  <c r="CO25" i="27"/>
  <c r="M92" i="24" s="1"/>
  <c r="AW19" i="31"/>
  <c r="AV41" i="31"/>
  <c r="E25" i="31"/>
  <c r="E53" i="31" s="1"/>
  <c r="E26" i="31"/>
  <c r="F40" i="31"/>
  <c r="AG187" i="24"/>
  <c r="AG188" i="24"/>
  <c r="AG186" i="24"/>
  <c r="AG185" i="24"/>
  <c r="AG182" i="24"/>
  <c r="AG190" i="24"/>
  <c r="AG189" i="24"/>
  <c r="AG183" i="24"/>
  <c r="AG181" i="24"/>
  <c r="AG184" i="24"/>
  <c r="T105" i="24"/>
  <c r="X105" i="24" s="1"/>
  <c r="CO27" i="27" a="1"/>
  <c r="CO27" i="27" s="1"/>
  <c r="O85" i="24" s="1"/>
  <c r="AG85" i="24" s="1"/>
  <c r="CE85" i="24" s="1"/>
  <c r="CP27" i="27" a="1"/>
  <c r="CP27" i="27" s="1"/>
  <c r="P84" i="24"/>
  <c r="P79" i="24"/>
  <c r="P75" i="24"/>
  <c r="P76" i="24"/>
  <c r="P77" i="24"/>
  <c r="P80" i="24"/>
  <c r="P78" i="24"/>
  <c r="P82" i="24"/>
  <c r="P81" i="24"/>
  <c r="O75" i="24"/>
  <c r="AC75" i="24" s="1"/>
  <c r="CA75" i="24" s="1"/>
  <c r="P83" i="24"/>
  <c r="M80" i="24"/>
  <c r="M75" i="24"/>
  <c r="M76" i="24"/>
  <c r="M77" i="24"/>
  <c r="M81" i="24"/>
  <c r="M84" i="24"/>
  <c r="M82" i="24"/>
  <c r="M78" i="24"/>
  <c r="M83" i="24"/>
  <c r="M79" i="24"/>
  <c r="L76" i="24"/>
  <c r="L80" i="24"/>
  <c r="L77" i="24"/>
  <c r="L78" i="24"/>
  <c r="L75" i="24"/>
  <c r="L84" i="24"/>
  <c r="L83" i="24"/>
  <c r="L82" i="24"/>
  <c r="L81" i="24"/>
  <c r="L79" i="24"/>
  <c r="P17" i="25"/>
  <c r="P18" i="25"/>
  <c r="AG180" i="24"/>
  <c r="AG178" i="24"/>
  <c r="AG175" i="24"/>
  <c r="AG177" i="24"/>
  <c r="AG179" i="24"/>
  <c r="AG176" i="24"/>
  <c r="AG172" i="24"/>
  <c r="AG173" i="24"/>
  <c r="AG174" i="24"/>
  <c r="AG171" i="24"/>
  <c r="AD65" i="24"/>
  <c r="CB65" i="24" s="1"/>
  <c r="AC65" i="24"/>
  <c r="CA65" i="24" s="1"/>
  <c r="Q105" i="24"/>
  <c r="AA11" i="27"/>
  <c r="AF65" i="24"/>
  <c r="CD65" i="24" s="1"/>
  <c r="AA10" i="27"/>
  <c r="C25" i="31"/>
  <c r="Y10" i="27"/>
  <c r="D25" i="31"/>
  <c r="Z10" i="27"/>
  <c r="F25" i="31"/>
  <c r="E54" i="31" s="1"/>
  <c r="AB10" i="27"/>
  <c r="AB9" i="27"/>
  <c r="AB8" i="27"/>
  <c r="AB7" i="27"/>
  <c r="AB6" i="27"/>
  <c r="AB5" i="27"/>
  <c r="E115" i="24"/>
  <c r="Q115" i="24" s="1"/>
  <c r="W115" i="24" s="1"/>
  <c r="H105" i="24"/>
  <c r="Y105" i="24"/>
  <c r="DY105" i="24" s="1"/>
  <c r="I105" i="24"/>
  <c r="G105" i="24"/>
  <c r="S105" i="24"/>
  <c r="O100" i="24"/>
  <c r="O104" i="24"/>
  <c r="O99" i="24"/>
  <c r="O97" i="24"/>
  <c r="O102" i="24"/>
  <c r="O96" i="24"/>
  <c r="O103" i="24"/>
  <c r="O101" i="24"/>
  <c r="I110" i="24"/>
  <c r="Q110" i="24"/>
  <c r="W110" i="24" s="1"/>
  <c r="I106" i="24"/>
  <c r="Q106" i="24"/>
  <c r="W106" i="24" s="1"/>
  <c r="I114" i="24"/>
  <c r="Q114" i="24"/>
  <c r="W114" i="24" s="1"/>
  <c r="I111" i="24"/>
  <c r="Q111" i="24"/>
  <c r="W111" i="24" s="1"/>
  <c r="I108" i="24"/>
  <c r="Q108" i="24"/>
  <c r="W108" i="24" s="1"/>
  <c r="I113" i="24"/>
  <c r="Q113" i="24"/>
  <c r="W113" i="24" s="1"/>
  <c r="I107" i="24"/>
  <c r="Q107" i="24"/>
  <c r="W107" i="24" s="1"/>
  <c r="I112" i="24"/>
  <c r="Q112" i="24"/>
  <c r="W112" i="24" s="1"/>
  <c r="I109" i="24"/>
  <c r="Q109" i="24"/>
  <c r="W109" i="24" s="1"/>
  <c r="AG81" i="24"/>
  <c r="CE81" i="24" s="1"/>
  <c r="AG78" i="24"/>
  <c r="CE78" i="24" s="1"/>
  <c r="AG84" i="24"/>
  <c r="CE84" i="24" s="1"/>
  <c r="AG80" i="24"/>
  <c r="CE80" i="24" s="1"/>
  <c r="AG77" i="24"/>
  <c r="CE77" i="24" s="1"/>
  <c r="AG82" i="24"/>
  <c r="CE82" i="24" s="1"/>
  <c r="AG79" i="24"/>
  <c r="CE79" i="24" s="1"/>
  <c r="AG76" i="24"/>
  <c r="CE76" i="24" s="1"/>
  <c r="AG28" i="24"/>
  <c r="CE28" i="24" s="1"/>
  <c r="AG32" i="24"/>
  <c r="CE32" i="24" s="1"/>
  <c r="AG6" i="24"/>
  <c r="CE6" i="24" s="1"/>
  <c r="AG30" i="24"/>
  <c r="CE30" i="24" s="1"/>
  <c r="AG14" i="24"/>
  <c r="CE14" i="24" s="1"/>
  <c r="AG26" i="24"/>
  <c r="CE26" i="24" s="1"/>
  <c r="AG27" i="24"/>
  <c r="CE27" i="24" s="1"/>
  <c r="AG12" i="24"/>
  <c r="CE12" i="24" s="1"/>
  <c r="AG13" i="24"/>
  <c r="CE13" i="24" s="1"/>
  <c r="AG29" i="24"/>
  <c r="CE29" i="24" s="1"/>
  <c r="AG31" i="24"/>
  <c r="CE31" i="24" s="1"/>
  <c r="AG8" i="24"/>
  <c r="CE8" i="24" s="1"/>
  <c r="AG7" i="24"/>
  <c r="CE7" i="24" s="1"/>
  <c r="AG10" i="24"/>
  <c r="CE10" i="24" s="1"/>
  <c r="AG9" i="24"/>
  <c r="CE9" i="24" s="1"/>
  <c r="AG34" i="24"/>
  <c r="CE34" i="24" s="1"/>
  <c r="AG11" i="24"/>
  <c r="CE11" i="24" s="1"/>
  <c r="AG33" i="24"/>
  <c r="CE33" i="24" s="1"/>
  <c r="AG39" i="24"/>
  <c r="CE39" i="24" s="1"/>
  <c r="AG42" i="24"/>
  <c r="CE42" i="24" s="1"/>
  <c r="AG41" i="24"/>
  <c r="CE41" i="24" s="1"/>
  <c r="AG36" i="24"/>
  <c r="CE36" i="24" s="1"/>
  <c r="AG37" i="24"/>
  <c r="CE37" i="24" s="1"/>
  <c r="AG43" i="24"/>
  <c r="CE43" i="24" s="1"/>
  <c r="AG51" i="24"/>
  <c r="CE51" i="24" s="1"/>
  <c r="AG44" i="24"/>
  <c r="CE44" i="24" s="1"/>
  <c r="AG35" i="24"/>
  <c r="AG53" i="24"/>
  <c r="CE53" i="24" s="1"/>
  <c r="AG40" i="24"/>
  <c r="CE40" i="24" s="1"/>
  <c r="AG38" i="24"/>
  <c r="CE38" i="24" s="1"/>
  <c r="AG25" i="24"/>
  <c r="CE25" i="24" s="1"/>
  <c r="AG45" i="24"/>
  <c r="AG50" i="24"/>
  <c r="CE50" i="24" s="1"/>
  <c r="AG49" i="24"/>
  <c r="CE49" i="24" s="1"/>
  <c r="AG54" i="24"/>
  <c r="CE54" i="24" s="1"/>
  <c r="AG52" i="24"/>
  <c r="CE52" i="24" s="1"/>
  <c r="AG5" i="24"/>
  <c r="AG46" i="24"/>
  <c r="CE46" i="24" s="1"/>
  <c r="AG48" i="24"/>
  <c r="CE48" i="24" s="1"/>
  <c r="AG47" i="24"/>
  <c r="CE47" i="24" s="1"/>
  <c r="AG59" i="24"/>
  <c r="CE59" i="24" s="1"/>
  <c r="AG64" i="24"/>
  <c r="CE64" i="24" s="1"/>
  <c r="AG58" i="24"/>
  <c r="CE58" i="24" s="1"/>
  <c r="AG57" i="24"/>
  <c r="CE57" i="24" s="1"/>
  <c r="AG55" i="24"/>
  <c r="CE55" i="24" s="1"/>
  <c r="AG65" i="24"/>
  <c r="CE65" i="24" s="1"/>
  <c r="AG61" i="24"/>
  <c r="CE61" i="24" s="1"/>
  <c r="AG63" i="24"/>
  <c r="CE63" i="24" s="1"/>
  <c r="AG56" i="24"/>
  <c r="CE56" i="24" s="1"/>
  <c r="AG62" i="24"/>
  <c r="CE62" i="24" s="1"/>
  <c r="AG60" i="24"/>
  <c r="CE60" i="24" s="1"/>
  <c r="AG69" i="24"/>
  <c r="CE69" i="24" s="1"/>
  <c r="AG67" i="24"/>
  <c r="CE67" i="24" s="1"/>
  <c r="AG71" i="24"/>
  <c r="CE71" i="24" s="1"/>
  <c r="AG72" i="24"/>
  <c r="CE72" i="24" s="1"/>
  <c r="AG73" i="24"/>
  <c r="CE73" i="24" s="1"/>
  <c r="AG66" i="24"/>
  <c r="CE66" i="24" s="1"/>
  <c r="AG74" i="24"/>
  <c r="CE74" i="24" s="1"/>
  <c r="AG70" i="24"/>
  <c r="CE70" i="24" s="1"/>
  <c r="AG68" i="24"/>
  <c r="CE68" i="24" s="1"/>
  <c r="AG83" i="24"/>
  <c r="CE83" i="24" s="1"/>
  <c r="AC86" i="24"/>
  <c r="CA86" i="24" s="1"/>
  <c r="AE88" i="24"/>
  <c r="CC88" i="24" s="1"/>
  <c r="AD93" i="24"/>
  <c r="CB93" i="24" s="1"/>
  <c r="AE93" i="24"/>
  <c r="CC93" i="24" s="1"/>
  <c r="AD90" i="24"/>
  <c r="CB90" i="24" s="1"/>
  <c r="AF93" i="24"/>
  <c r="CD93" i="24" s="1"/>
  <c r="AC92" i="24"/>
  <c r="CA92" i="24" s="1"/>
  <c r="AE90" i="24"/>
  <c r="CC90" i="24" s="1"/>
  <c r="AF88" i="24"/>
  <c r="CD88" i="24" s="1"/>
  <c r="AC93" i="24"/>
  <c r="CA93" i="24" s="1"/>
  <c r="AD87" i="24"/>
  <c r="CB87" i="24" s="1"/>
  <c r="AG90" i="24"/>
  <c r="CE90" i="24" s="1"/>
  <c r="AG88" i="24"/>
  <c r="CE88" i="24" s="1"/>
  <c r="AD88" i="24"/>
  <c r="CB88" i="24" s="1"/>
  <c r="AC91" i="24"/>
  <c r="CA91" i="24" s="1"/>
  <c r="AF91" i="24"/>
  <c r="CD91" i="24" s="1"/>
  <c r="AG91" i="24"/>
  <c r="CE91" i="24" s="1"/>
  <c r="AG94" i="24"/>
  <c r="CE94" i="24" s="1"/>
  <c r="AC89" i="24"/>
  <c r="CA89" i="24" s="1"/>
  <c r="AG86" i="24"/>
  <c r="CE86" i="24" s="1"/>
  <c r="AF92" i="24"/>
  <c r="CD92" i="24" s="1"/>
  <c r="AG89" i="24"/>
  <c r="CE89" i="24" s="1"/>
  <c r="AE91" i="24"/>
  <c r="CC91" i="24" s="1"/>
  <c r="AG93" i="24"/>
  <c r="CE93" i="24" s="1"/>
  <c r="AE87" i="24"/>
  <c r="CC87" i="24" s="1"/>
  <c r="AG92" i="24"/>
  <c r="CE92" i="24" s="1"/>
  <c r="AC87" i="24"/>
  <c r="CA87" i="24" s="1"/>
  <c r="AF87" i="24"/>
  <c r="CD87" i="24" s="1"/>
  <c r="AD91" i="24"/>
  <c r="CB91" i="24" s="1"/>
  <c r="AE89" i="24"/>
  <c r="CC89" i="24" s="1"/>
  <c r="AF90" i="24"/>
  <c r="CD90" i="24" s="1"/>
  <c r="AG87" i="24"/>
  <c r="CE87" i="24" s="1"/>
  <c r="AD89" i="24"/>
  <c r="CB89" i="24" s="1"/>
  <c r="AF89" i="24"/>
  <c r="CD89" i="24" s="1"/>
  <c r="AD86" i="24"/>
  <c r="CB86" i="24" s="1"/>
  <c r="AE86" i="24"/>
  <c r="CC86" i="24" s="1"/>
  <c r="AE92" i="24"/>
  <c r="CC92" i="24" s="1"/>
  <c r="AC94" i="24"/>
  <c r="CA94" i="24" s="1"/>
  <c r="AF86" i="24"/>
  <c r="CD86" i="24" s="1"/>
  <c r="AC88" i="24"/>
  <c r="CA88" i="24" s="1"/>
  <c r="AC90" i="24"/>
  <c r="CA90" i="24" s="1"/>
  <c r="AD92" i="24"/>
  <c r="CB92" i="24" s="1"/>
  <c r="AE94" i="24"/>
  <c r="CC94" i="24" s="1"/>
  <c r="AF94" i="24"/>
  <c r="CD94" i="24" s="1"/>
  <c r="DY92" i="24"/>
  <c r="Y102" i="24"/>
  <c r="DY102" i="24" s="1"/>
  <c r="DY88" i="24"/>
  <c r="DY87" i="24"/>
  <c r="DY95" i="24"/>
  <c r="Y101" i="24"/>
  <c r="DY101" i="24" s="1"/>
  <c r="Y103" i="24"/>
  <c r="Y97" i="24"/>
  <c r="Y98" i="24"/>
  <c r="DY93" i="24"/>
  <c r="Y104" i="24"/>
  <c r="DY94" i="24"/>
  <c r="Y96" i="24"/>
  <c r="Y99" i="24"/>
  <c r="AD99" i="24" s="1"/>
  <c r="CB99" i="24" s="1"/>
  <c r="DY86" i="24"/>
  <c r="Y100" i="24"/>
  <c r="DY89" i="24"/>
  <c r="BA160" i="24"/>
  <c r="E122" i="24"/>
  <c r="U112" i="24"/>
  <c r="G112" i="24"/>
  <c r="H112" i="24"/>
  <c r="S112" i="24"/>
  <c r="AC24" i="28"/>
  <c r="AB25" i="28"/>
  <c r="E121" i="24"/>
  <c r="H108" i="24"/>
  <c r="G108" i="24"/>
  <c r="S111" i="24"/>
  <c r="E118" i="24"/>
  <c r="U108" i="24"/>
  <c r="S108" i="24"/>
  <c r="U111" i="24"/>
  <c r="G111" i="24"/>
  <c r="H111" i="24"/>
  <c r="W170" i="24"/>
  <c r="Q2" i="25"/>
  <c r="Q19" i="25" s="1"/>
  <c r="H107" i="24"/>
  <c r="E117" i="24"/>
  <c r="G107" i="24"/>
  <c r="S107" i="24"/>
  <c r="U107" i="24"/>
  <c r="S109" i="24"/>
  <c r="H114" i="24"/>
  <c r="G114" i="24"/>
  <c r="S114" i="24"/>
  <c r="E124" i="24"/>
  <c r="U114" i="24"/>
  <c r="U109" i="24"/>
  <c r="H113" i="24"/>
  <c r="G113" i="24"/>
  <c r="S113" i="24"/>
  <c r="E123" i="24"/>
  <c r="S110" i="24"/>
  <c r="H110" i="24"/>
  <c r="U113" i="24"/>
  <c r="G110" i="24"/>
  <c r="U110" i="24"/>
  <c r="E120" i="24"/>
  <c r="G109" i="24"/>
  <c r="E119" i="24"/>
  <c r="H109" i="24"/>
  <c r="E116" i="24"/>
  <c r="G106" i="24"/>
  <c r="H106" i="24"/>
  <c r="S106" i="24"/>
  <c r="U106" i="24"/>
  <c r="AC4" i="27"/>
  <c r="CQ23" i="27"/>
  <c r="CQ28" i="27" s="1" a="1"/>
  <c r="CQ28" i="27" s="1"/>
  <c r="O98" i="24"/>
  <c r="CP24" i="27"/>
  <c r="B29" i="31" s="1"/>
  <c r="CP25" i="27"/>
  <c r="M97" i="24" s="1"/>
  <c r="CP26" i="27"/>
  <c r="P102" i="24" s="1"/>
  <c r="CE4" i="24"/>
  <c r="AH4" i="24"/>
  <c r="P28" i="25"/>
  <c r="O29" i="25"/>
  <c r="AH15" i="24" l="1"/>
  <c r="CF15" i="24" s="1"/>
  <c r="AH23" i="24"/>
  <c r="CF23" i="24" s="1"/>
  <c r="AH22" i="24"/>
  <c r="CF22" i="24" s="1"/>
  <c r="AH16" i="24"/>
  <c r="CF16" i="24" s="1"/>
  <c r="AH17" i="24"/>
  <c r="CF17" i="24" s="1"/>
  <c r="AH20" i="24"/>
  <c r="CF20" i="24" s="1"/>
  <c r="AH24" i="24"/>
  <c r="CF24" i="24" s="1"/>
  <c r="AH19" i="24"/>
  <c r="CF19" i="24" s="1"/>
  <c r="AH18" i="24"/>
  <c r="CF18" i="24" s="1"/>
  <c r="AH21" i="24"/>
  <c r="CF21" i="24" s="1"/>
  <c r="E52" i="31"/>
  <c r="L86" i="24"/>
  <c r="M88" i="24"/>
  <c r="M85" i="24"/>
  <c r="AF75" i="24"/>
  <c r="CD75" i="24" s="1"/>
  <c r="L87" i="24"/>
  <c r="L85" i="24"/>
  <c r="L94" i="24"/>
  <c r="L92" i="24"/>
  <c r="L91" i="24"/>
  <c r="L90" i="24"/>
  <c r="L89" i="24"/>
  <c r="L88" i="24"/>
  <c r="L93" i="24"/>
  <c r="P88" i="24"/>
  <c r="P92" i="24"/>
  <c r="AD75" i="24"/>
  <c r="CB75" i="24" s="1"/>
  <c r="AE75" i="24"/>
  <c r="CC75" i="24" s="1"/>
  <c r="P87" i="24"/>
  <c r="P91" i="24"/>
  <c r="P93" i="24"/>
  <c r="P90" i="24"/>
  <c r="P85" i="24"/>
  <c r="P86" i="24"/>
  <c r="P94" i="24"/>
  <c r="M89" i="24"/>
  <c r="M91" i="24"/>
  <c r="M87" i="24"/>
  <c r="M93" i="24"/>
  <c r="M94" i="24"/>
  <c r="M86" i="24"/>
  <c r="M90" i="24"/>
  <c r="AX19" i="31"/>
  <c r="AW41" i="31"/>
  <c r="D26" i="31"/>
  <c r="C27" i="31"/>
  <c r="F26" i="31"/>
  <c r="C26" i="31"/>
  <c r="AG75" i="24"/>
  <c r="CE75" i="24" s="1"/>
  <c r="G40" i="31"/>
  <c r="AH190" i="24"/>
  <c r="AH186" i="24"/>
  <c r="AH189" i="24"/>
  <c r="AH181" i="24"/>
  <c r="AH187" i="24"/>
  <c r="AH182" i="24"/>
  <c r="AH185" i="24"/>
  <c r="AH183" i="24"/>
  <c r="AH188" i="24"/>
  <c r="AH184" i="24"/>
  <c r="CQ27" i="27" a="1"/>
  <c r="CQ27" i="27" s="1"/>
  <c r="Y12" i="27"/>
  <c r="Q18" i="25"/>
  <c r="Q17" i="25"/>
  <c r="AH172" i="24"/>
  <c r="AH178" i="24"/>
  <c r="AH175" i="24"/>
  <c r="AH180" i="24"/>
  <c r="AH177" i="24"/>
  <c r="AH179" i="24"/>
  <c r="AH176" i="24"/>
  <c r="AH173" i="24"/>
  <c r="AH174" i="24"/>
  <c r="AH171" i="24"/>
  <c r="Y11" i="27"/>
  <c r="Z11" i="27"/>
  <c r="AB11" i="27"/>
  <c r="W105" i="24"/>
  <c r="AD85" i="24"/>
  <c r="CB85" i="24" s="1"/>
  <c r="AE85" i="24"/>
  <c r="CC85" i="24" s="1"/>
  <c r="AC85" i="24"/>
  <c r="CA85" i="24" s="1"/>
  <c r="AF85" i="24"/>
  <c r="CD85" i="24" s="1"/>
  <c r="E125" i="24"/>
  <c r="I125" i="24" s="1"/>
  <c r="G28" i="31"/>
  <c r="F55" i="31" s="1"/>
  <c r="AC13" i="27"/>
  <c r="G26" i="31"/>
  <c r="AC11" i="27"/>
  <c r="G25" i="31"/>
  <c r="E55" i="31" s="1"/>
  <c r="AC10" i="27"/>
  <c r="AC8" i="27"/>
  <c r="AC9" i="27"/>
  <c r="H115" i="24"/>
  <c r="U115" i="24"/>
  <c r="Y115" i="24" s="1"/>
  <c r="DY115" i="24" s="1"/>
  <c r="I115" i="24"/>
  <c r="G115" i="24"/>
  <c r="S115" i="24"/>
  <c r="AC7" i="27"/>
  <c r="AC6" i="27"/>
  <c r="AC5" i="27"/>
  <c r="O111" i="24"/>
  <c r="O107" i="24"/>
  <c r="O112" i="24"/>
  <c r="O113" i="24"/>
  <c r="O114" i="24"/>
  <c r="O109" i="24"/>
  <c r="O110" i="24"/>
  <c r="I119" i="24"/>
  <c r="Q119" i="24"/>
  <c r="W119" i="24" s="1"/>
  <c r="I117" i="24"/>
  <c r="Q117" i="24"/>
  <c r="W117" i="24" s="1"/>
  <c r="I121" i="24"/>
  <c r="Q121" i="24"/>
  <c r="W121" i="24" s="1"/>
  <c r="I122" i="24"/>
  <c r="Q122" i="24"/>
  <c r="W122" i="24" s="1"/>
  <c r="I123" i="24"/>
  <c r="Q123" i="24"/>
  <c r="W123" i="24" s="1"/>
  <c r="I124" i="24"/>
  <c r="Q124" i="24"/>
  <c r="W124" i="24" s="1"/>
  <c r="I118" i="24"/>
  <c r="Q118" i="24"/>
  <c r="W118" i="24" s="1"/>
  <c r="I116" i="24"/>
  <c r="Q116" i="24"/>
  <c r="W116" i="24" s="1"/>
  <c r="I120" i="24"/>
  <c r="Q120" i="24"/>
  <c r="W120" i="24" s="1"/>
  <c r="AH93" i="24"/>
  <c r="CF93" i="24" s="1"/>
  <c r="AH94" i="24"/>
  <c r="CF94" i="24" s="1"/>
  <c r="AH8" i="24"/>
  <c r="CF8" i="24" s="1"/>
  <c r="AH29" i="24"/>
  <c r="CF29" i="24" s="1"/>
  <c r="AH32" i="24"/>
  <c r="CF32" i="24" s="1"/>
  <c r="AH14" i="24"/>
  <c r="CF14" i="24" s="1"/>
  <c r="AH10" i="24"/>
  <c r="CF10" i="24" s="1"/>
  <c r="AH30" i="24"/>
  <c r="CF30" i="24" s="1"/>
  <c r="AH9" i="24"/>
  <c r="CF9" i="24" s="1"/>
  <c r="AH31" i="24"/>
  <c r="CF31" i="24" s="1"/>
  <c r="AH11" i="24"/>
  <c r="CF11" i="24" s="1"/>
  <c r="AH6" i="24"/>
  <c r="CF6" i="24" s="1"/>
  <c r="AH13" i="24"/>
  <c r="CF13" i="24" s="1"/>
  <c r="AH34" i="24"/>
  <c r="CF34" i="24" s="1"/>
  <c r="AH7" i="24"/>
  <c r="CF7" i="24" s="1"/>
  <c r="AH12" i="24"/>
  <c r="CF12" i="24" s="1"/>
  <c r="AH33" i="24"/>
  <c r="CF33" i="24" s="1"/>
  <c r="AH51" i="24"/>
  <c r="CF51" i="24" s="1"/>
  <c r="AH26" i="24"/>
  <c r="CF26" i="24" s="1"/>
  <c r="AH28" i="24"/>
  <c r="CF28" i="24" s="1"/>
  <c r="AH39" i="24"/>
  <c r="CF39" i="24" s="1"/>
  <c r="AH41" i="24"/>
  <c r="CF41" i="24" s="1"/>
  <c r="AH43" i="24"/>
  <c r="CF43" i="24" s="1"/>
  <c r="AH42" i="24"/>
  <c r="CF42" i="24" s="1"/>
  <c r="AH27" i="24"/>
  <c r="CF27" i="24" s="1"/>
  <c r="AH53" i="24"/>
  <c r="CF53" i="24" s="1"/>
  <c r="AH44" i="24"/>
  <c r="CF44" i="24" s="1"/>
  <c r="AH38" i="24"/>
  <c r="CF38" i="24" s="1"/>
  <c r="AH40" i="24"/>
  <c r="CF40" i="24" s="1"/>
  <c r="AH50" i="24"/>
  <c r="CF50" i="24" s="1"/>
  <c r="AH54" i="24"/>
  <c r="CF54" i="24" s="1"/>
  <c r="AH36" i="24"/>
  <c r="CF36" i="24" s="1"/>
  <c r="AH52" i="24"/>
  <c r="CF52" i="24" s="1"/>
  <c r="AH37" i="24"/>
  <c r="CF37" i="24" s="1"/>
  <c r="AH48" i="24"/>
  <c r="CF48" i="24" s="1"/>
  <c r="AH49" i="24"/>
  <c r="CF49" i="24" s="1"/>
  <c r="AH25" i="24"/>
  <c r="CF25" i="24" s="1"/>
  <c r="AH5" i="24"/>
  <c r="AH61" i="24"/>
  <c r="CF61" i="24" s="1"/>
  <c r="AH47" i="24"/>
  <c r="CF47" i="24" s="1"/>
  <c r="AH35" i="24"/>
  <c r="AH59" i="24"/>
  <c r="CF59" i="24" s="1"/>
  <c r="AH63" i="24"/>
  <c r="CF63" i="24" s="1"/>
  <c r="AH46" i="24"/>
  <c r="CF46" i="24" s="1"/>
  <c r="AH60" i="24"/>
  <c r="CF60" i="24" s="1"/>
  <c r="AH62" i="24"/>
  <c r="CF62" i="24" s="1"/>
  <c r="AH64" i="24"/>
  <c r="CF64" i="24" s="1"/>
  <c r="AH56" i="24"/>
  <c r="CF56" i="24" s="1"/>
  <c r="AH66" i="24"/>
  <c r="CF66" i="24" s="1"/>
  <c r="AH70" i="24"/>
  <c r="CF70" i="24" s="1"/>
  <c r="AH57" i="24"/>
  <c r="CF57" i="24" s="1"/>
  <c r="AH69" i="24"/>
  <c r="CF69" i="24" s="1"/>
  <c r="AH58" i="24"/>
  <c r="CF58" i="24" s="1"/>
  <c r="AH73" i="24"/>
  <c r="CF73" i="24" s="1"/>
  <c r="AH74" i="24"/>
  <c r="CF74" i="24" s="1"/>
  <c r="AH67" i="24"/>
  <c r="CF67" i="24" s="1"/>
  <c r="AH45" i="24"/>
  <c r="AH68" i="24"/>
  <c r="CF68" i="24" s="1"/>
  <c r="AH72" i="24"/>
  <c r="CF72" i="24" s="1"/>
  <c r="AH71" i="24"/>
  <c r="CF71" i="24" s="1"/>
  <c r="AH77" i="24"/>
  <c r="CF77" i="24" s="1"/>
  <c r="AH76" i="24"/>
  <c r="CF76" i="24" s="1"/>
  <c r="AH84" i="24"/>
  <c r="CF84" i="24" s="1"/>
  <c r="AH65" i="24"/>
  <c r="CF65" i="24" s="1"/>
  <c r="AH82" i="24"/>
  <c r="CF82" i="24" s="1"/>
  <c r="AH83" i="24"/>
  <c r="CF83" i="24" s="1"/>
  <c r="AH79" i="24"/>
  <c r="CF79" i="24" s="1"/>
  <c r="AH78" i="24"/>
  <c r="CF78" i="24" s="1"/>
  <c r="AH81" i="24"/>
  <c r="CF81" i="24" s="1"/>
  <c r="AH80" i="24"/>
  <c r="CF80" i="24" s="1"/>
  <c r="AH55" i="24"/>
  <c r="CF55" i="24" s="1"/>
  <c r="AH89" i="24"/>
  <c r="CF89" i="24" s="1"/>
  <c r="AH91" i="24"/>
  <c r="CF91" i="24" s="1"/>
  <c r="AH92" i="24"/>
  <c r="CF92" i="24" s="1"/>
  <c r="AH90" i="24"/>
  <c r="CF90" i="24" s="1"/>
  <c r="AH88" i="24"/>
  <c r="CF88" i="24" s="1"/>
  <c r="AH87" i="24"/>
  <c r="CF87" i="24" s="1"/>
  <c r="AH75" i="24"/>
  <c r="CF75" i="24" s="1"/>
  <c r="AH86" i="24"/>
  <c r="CF86" i="24" s="1"/>
  <c r="AH100" i="24"/>
  <c r="CF100" i="24" s="1"/>
  <c r="AC100" i="24"/>
  <c r="CA100" i="24" s="1"/>
  <c r="AE100" i="24"/>
  <c r="CC100" i="24" s="1"/>
  <c r="AC96" i="24"/>
  <c r="CA96" i="24" s="1"/>
  <c r="AH96" i="24"/>
  <c r="CF96" i="24" s="1"/>
  <c r="AD96" i="24"/>
  <c r="CB96" i="24" s="1"/>
  <c r="AD104" i="24"/>
  <c r="CB104" i="24" s="1"/>
  <c r="AC99" i="24"/>
  <c r="CA99" i="24" s="1"/>
  <c r="AF104" i="24"/>
  <c r="CD104" i="24" s="1"/>
  <c r="AG96" i="24"/>
  <c r="CE96" i="24" s="1"/>
  <c r="AC103" i="24"/>
  <c r="CA103" i="24" s="1"/>
  <c r="AE98" i="24"/>
  <c r="CC98" i="24" s="1"/>
  <c r="AG98" i="24"/>
  <c r="CE98" i="24" s="1"/>
  <c r="AH98" i="24"/>
  <c r="CF98" i="24" s="1"/>
  <c r="AD98" i="24"/>
  <c r="CB98" i="24" s="1"/>
  <c r="AE102" i="24"/>
  <c r="CC102" i="24" s="1"/>
  <c r="AD102" i="24"/>
  <c r="CB102" i="24" s="1"/>
  <c r="AE104" i="24"/>
  <c r="CC104" i="24" s="1"/>
  <c r="AF98" i="24"/>
  <c r="CD98" i="24" s="1"/>
  <c r="AD100" i="24"/>
  <c r="CB100" i="24" s="1"/>
  <c r="AG104" i="24"/>
  <c r="CE104" i="24" s="1"/>
  <c r="AC98" i="24"/>
  <c r="CA98" i="24" s="1"/>
  <c r="AF100" i="24"/>
  <c r="CD100" i="24" s="1"/>
  <c r="AH104" i="24"/>
  <c r="CF104" i="24" s="1"/>
  <c r="AC97" i="24"/>
  <c r="CA97" i="24" s="1"/>
  <c r="AF97" i="24"/>
  <c r="CD97" i="24" s="1"/>
  <c r="AH103" i="24"/>
  <c r="CF103" i="24" s="1"/>
  <c r="AG102" i="24"/>
  <c r="CE102" i="24" s="1"/>
  <c r="AH102" i="24"/>
  <c r="CF102" i="24" s="1"/>
  <c r="AE103" i="24"/>
  <c r="CC103" i="24" s="1"/>
  <c r="AF102" i="24"/>
  <c r="CD102" i="24" s="1"/>
  <c r="AD101" i="24"/>
  <c r="CB101" i="24" s="1"/>
  <c r="AG100" i="24"/>
  <c r="CE100" i="24" s="1"/>
  <c r="AE97" i="24"/>
  <c r="CC97" i="24" s="1"/>
  <c r="AD103" i="24"/>
  <c r="CB103" i="24" s="1"/>
  <c r="AG103" i="24"/>
  <c r="CE103" i="24" s="1"/>
  <c r="AF101" i="24"/>
  <c r="CD101" i="24" s="1"/>
  <c r="AC104" i="24"/>
  <c r="CA104" i="24" s="1"/>
  <c r="AE96" i="24"/>
  <c r="CC96" i="24" s="1"/>
  <c r="AF103" i="24"/>
  <c r="CD103" i="24" s="1"/>
  <c r="AH97" i="24"/>
  <c r="CF97" i="24" s="1"/>
  <c r="AG101" i="24"/>
  <c r="CE101" i="24" s="1"/>
  <c r="AC102" i="24"/>
  <c r="CA102" i="24" s="1"/>
  <c r="AE101" i="24"/>
  <c r="CC101" i="24" s="1"/>
  <c r="AG97" i="24"/>
  <c r="CE97" i="24" s="1"/>
  <c r="AE99" i="24"/>
  <c r="CC99" i="24" s="1"/>
  <c r="AF99" i="24"/>
  <c r="CD99" i="24" s="1"/>
  <c r="AH101" i="24"/>
  <c r="CF101" i="24" s="1"/>
  <c r="AF96" i="24"/>
  <c r="CD96" i="24" s="1"/>
  <c r="AH99" i="24"/>
  <c r="CF99" i="24" s="1"/>
  <c r="AC101" i="24"/>
  <c r="CA101" i="24" s="1"/>
  <c r="AG99" i="24"/>
  <c r="CE99" i="24" s="1"/>
  <c r="AD97" i="24"/>
  <c r="CB97" i="24" s="1"/>
  <c r="AH85" i="24"/>
  <c r="CF85" i="24" s="1"/>
  <c r="DY104" i="24"/>
  <c r="DY100" i="24"/>
  <c r="DY103" i="24"/>
  <c r="DY99" i="24"/>
  <c r="Y108" i="24"/>
  <c r="DY108" i="24" s="1"/>
  <c r="DY98" i="24"/>
  <c r="Y107" i="24"/>
  <c r="DY107" i="24" s="1"/>
  <c r="Y114" i="24"/>
  <c r="AF114" i="24" s="1"/>
  <c r="CD114" i="24" s="1"/>
  <c r="DY97" i="24"/>
  <c r="DY96" i="24"/>
  <c r="Y112" i="24"/>
  <c r="Y111" i="24"/>
  <c r="Y113" i="24"/>
  <c r="Y106" i="24"/>
  <c r="Y109" i="24"/>
  <c r="DY109" i="24" s="1"/>
  <c r="Y110" i="24"/>
  <c r="DY110" i="24" s="1"/>
  <c r="BB160" i="24"/>
  <c r="S122" i="24"/>
  <c r="U122" i="24"/>
  <c r="AD4" i="27"/>
  <c r="G122" i="24"/>
  <c r="E132" i="24"/>
  <c r="H122" i="24"/>
  <c r="AD24" i="28"/>
  <c r="AC25" i="28"/>
  <c r="H118" i="24"/>
  <c r="E128" i="24"/>
  <c r="G118" i="24"/>
  <c r="U118" i="24"/>
  <c r="E131" i="24"/>
  <c r="G121" i="24"/>
  <c r="H121" i="24"/>
  <c r="S121" i="24"/>
  <c r="U121" i="24"/>
  <c r="S118" i="24"/>
  <c r="R2" i="25"/>
  <c r="R19" i="25" s="1"/>
  <c r="S117" i="24"/>
  <c r="U117" i="24"/>
  <c r="H117" i="24"/>
  <c r="E127" i="24"/>
  <c r="G117" i="24"/>
  <c r="H124" i="24"/>
  <c r="E134" i="24"/>
  <c r="G124" i="24"/>
  <c r="H123" i="24"/>
  <c r="E133" i="24"/>
  <c r="G123" i="24"/>
  <c r="S124" i="24"/>
  <c r="U124" i="24"/>
  <c r="S123" i="24"/>
  <c r="U123" i="24"/>
  <c r="E126" i="24"/>
  <c r="S116" i="24"/>
  <c r="S119" i="24"/>
  <c r="H119" i="24"/>
  <c r="S120" i="24"/>
  <c r="E129" i="24"/>
  <c r="G120" i="24"/>
  <c r="U116" i="24"/>
  <c r="H120" i="24"/>
  <c r="E130" i="24"/>
  <c r="U119" i="24"/>
  <c r="G119" i="24"/>
  <c r="U120" i="24"/>
  <c r="H116" i="24"/>
  <c r="G116" i="24"/>
  <c r="P103" i="24"/>
  <c r="P104" i="24"/>
  <c r="P97" i="24"/>
  <c r="P98" i="24"/>
  <c r="P100" i="24"/>
  <c r="P95" i="24"/>
  <c r="P99" i="24"/>
  <c r="P101" i="24"/>
  <c r="P96" i="24"/>
  <c r="CQ26" i="27"/>
  <c r="P110" i="24" s="1"/>
  <c r="CQ25" i="27"/>
  <c r="M113" i="24" s="1"/>
  <c r="CQ24" i="27"/>
  <c r="B30" i="31" s="1"/>
  <c r="O108" i="24"/>
  <c r="CR23" i="27"/>
  <c r="CR28" i="27" s="1" a="1"/>
  <c r="CR28" i="27" s="1"/>
  <c r="O106" i="24"/>
  <c r="M95" i="24"/>
  <c r="M102" i="24"/>
  <c r="M96" i="24"/>
  <c r="M104" i="24"/>
  <c r="M101" i="24"/>
  <c r="M100" i="24"/>
  <c r="M99" i="24"/>
  <c r="M103" i="24"/>
  <c r="M98" i="24"/>
  <c r="O95" i="24"/>
  <c r="L97" i="24"/>
  <c r="L98" i="24"/>
  <c r="L99" i="24"/>
  <c r="L100" i="24"/>
  <c r="L101" i="24"/>
  <c r="L102" i="24"/>
  <c r="L103" i="24"/>
  <c r="L104" i="24"/>
  <c r="L95" i="24"/>
  <c r="L96" i="24"/>
  <c r="AI4" i="24"/>
  <c r="CF4" i="24"/>
  <c r="P29" i="25"/>
  <c r="Q28" i="25"/>
  <c r="AI22" i="24" l="1"/>
  <c r="CG22" i="24" s="1"/>
  <c r="AI18" i="24"/>
  <c r="CG18" i="24" s="1"/>
  <c r="AI16" i="24"/>
  <c r="CG16" i="24" s="1"/>
  <c r="AI15" i="24"/>
  <c r="CG15" i="24" s="1"/>
  <c r="AI20" i="24"/>
  <c r="CG20" i="24" s="1"/>
  <c r="AI24" i="24"/>
  <c r="CG24" i="24" s="1"/>
  <c r="AI17" i="24"/>
  <c r="CG17" i="24" s="1"/>
  <c r="AI19" i="24"/>
  <c r="CG19" i="24" s="1"/>
  <c r="AI21" i="24"/>
  <c r="CG21" i="24" s="1"/>
  <c r="AI23" i="24"/>
  <c r="CG23" i="24" s="1"/>
  <c r="F27" i="31"/>
  <c r="E27" i="31"/>
  <c r="D27" i="31"/>
  <c r="AB12" i="27"/>
  <c r="Z12" i="27"/>
  <c r="AA12" i="27"/>
  <c r="AY19" i="31"/>
  <c r="AX41" i="31"/>
  <c r="G27" i="31"/>
  <c r="AC12" i="27"/>
  <c r="F28" i="31"/>
  <c r="F54" i="31" s="1"/>
  <c r="C28" i="31"/>
  <c r="D28" i="31"/>
  <c r="F52" i="31" s="1"/>
  <c r="E28" i="31"/>
  <c r="F53" i="31" s="1"/>
  <c r="H40" i="31"/>
  <c r="AI189" i="24"/>
  <c r="AI185" i="24"/>
  <c r="AI190" i="24"/>
  <c r="AI184" i="24"/>
  <c r="AI187" i="24"/>
  <c r="AI186" i="24"/>
  <c r="AI183" i="24"/>
  <c r="AI188" i="24"/>
  <c r="AI181" i="24"/>
  <c r="AI182" i="24"/>
  <c r="CR27" i="27" a="1"/>
  <c r="CR27" i="27" s="1"/>
  <c r="R17" i="25"/>
  <c r="R18" i="25"/>
  <c r="AI178" i="24"/>
  <c r="AI172" i="24"/>
  <c r="AI176" i="24"/>
  <c r="AI179" i="24"/>
  <c r="AI177" i="24"/>
  <c r="AI175" i="24"/>
  <c r="AI180" i="24"/>
  <c r="AI174" i="24"/>
  <c r="AI173" i="24"/>
  <c r="AI171" i="24"/>
  <c r="O105" i="24"/>
  <c r="AC105" i="24" s="1"/>
  <c r="CA105" i="24" s="1"/>
  <c r="Z13" i="27"/>
  <c r="AA13" i="27"/>
  <c r="Y13" i="27"/>
  <c r="AB13" i="27"/>
  <c r="AC95" i="24"/>
  <c r="CA95" i="24" s="1"/>
  <c r="AD95" i="24"/>
  <c r="CB95" i="24" s="1"/>
  <c r="H125" i="24"/>
  <c r="G125" i="24"/>
  <c r="U125" i="24"/>
  <c r="Y125" i="24" s="1"/>
  <c r="E135" i="24"/>
  <c r="S125" i="24"/>
  <c r="Q125" i="24"/>
  <c r="W125" i="24" s="1"/>
  <c r="H28" i="31"/>
  <c r="F56" i="31" s="1"/>
  <c r="AD13" i="27"/>
  <c r="H27" i="31"/>
  <c r="AD12" i="27"/>
  <c r="H26" i="31"/>
  <c r="AD11" i="27"/>
  <c r="H25" i="31"/>
  <c r="E56" i="31" s="1"/>
  <c r="AD10" i="27"/>
  <c r="AD9" i="27"/>
  <c r="AD8" i="27"/>
  <c r="AD7" i="27"/>
  <c r="AD6" i="27"/>
  <c r="AD5" i="27"/>
  <c r="O124" i="24"/>
  <c r="O119" i="24"/>
  <c r="O122" i="24"/>
  <c r="O117" i="24"/>
  <c r="O120" i="24"/>
  <c r="O121" i="24"/>
  <c r="O123" i="24"/>
  <c r="I127" i="24"/>
  <c r="Q127" i="24"/>
  <c r="W127" i="24" s="1"/>
  <c r="I128" i="24"/>
  <c r="Q128" i="24"/>
  <c r="W128" i="24" s="1"/>
  <c r="I129" i="24"/>
  <c r="Q129" i="24"/>
  <c r="W129" i="24" s="1"/>
  <c r="I130" i="24"/>
  <c r="Q130" i="24"/>
  <c r="W130" i="24" s="1"/>
  <c r="I133" i="24"/>
  <c r="Q133" i="24"/>
  <c r="W133" i="24" s="1"/>
  <c r="I134" i="24"/>
  <c r="Q134" i="24"/>
  <c r="W134" i="24" s="1"/>
  <c r="I131" i="24"/>
  <c r="Q131" i="24"/>
  <c r="W131" i="24" s="1"/>
  <c r="I132" i="24"/>
  <c r="Q132" i="24"/>
  <c r="W132" i="24" s="1"/>
  <c r="I126" i="24"/>
  <c r="Q126" i="24"/>
  <c r="W126" i="24" s="1"/>
  <c r="AI99" i="24"/>
  <c r="CG99" i="24" s="1"/>
  <c r="AI101" i="24"/>
  <c r="CG101" i="24" s="1"/>
  <c r="AI103" i="24"/>
  <c r="CG103" i="24" s="1"/>
  <c r="AI98" i="24"/>
  <c r="CG98" i="24" s="1"/>
  <c r="AI85" i="24"/>
  <c r="CG85" i="24" s="1"/>
  <c r="AI104" i="24"/>
  <c r="CG104" i="24" s="1"/>
  <c r="AI97" i="24"/>
  <c r="CG97" i="24" s="1"/>
  <c r="AI100" i="24"/>
  <c r="CG100" i="24" s="1"/>
  <c r="AI34" i="24"/>
  <c r="CG34" i="24" s="1"/>
  <c r="AI26" i="24"/>
  <c r="CG26" i="24" s="1"/>
  <c r="AI27" i="24"/>
  <c r="CG27" i="24" s="1"/>
  <c r="AI29" i="24"/>
  <c r="CG29" i="24" s="1"/>
  <c r="AI14" i="24"/>
  <c r="CG14" i="24" s="1"/>
  <c r="AI11" i="24"/>
  <c r="CG11" i="24" s="1"/>
  <c r="AI10" i="24"/>
  <c r="CG10" i="24" s="1"/>
  <c r="AI28" i="24"/>
  <c r="CG28" i="24" s="1"/>
  <c r="AI31" i="24"/>
  <c r="CG31" i="24" s="1"/>
  <c r="AI30" i="24"/>
  <c r="CG30" i="24" s="1"/>
  <c r="AI13" i="24"/>
  <c r="CG13" i="24" s="1"/>
  <c r="AI7" i="24"/>
  <c r="CG7" i="24" s="1"/>
  <c r="AI12" i="24"/>
  <c r="CG12" i="24" s="1"/>
  <c r="AI8" i="24"/>
  <c r="CG8" i="24" s="1"/>
  <c r="AI33" i="24"/>
  <c r="CG33" i="24" s="1"/>
  <c r="AI9" i="24"/>
  <c r="CG9" i="24" s="1"/>
  <c r="AI6" i="24"/>
  <c r="CG6" i="24" s="1"/>
  <c r="AI32" i="24"/>
  <c r="CG32" i="24" s="1"/>
  <c r="AI42" i="24"/>
  <c r="CG42" i="24" s="1"/>
  <c r="AI43" i="24"/>
  <c r="CG43" i="24" s="1"/>
  <c r="AI44" i="24"/>
  <c r="CG44" i="24" s="1"/>
  <c r="AI39" i="24"/>
  <c r="CG39" i="24" s="1"/>
  <c r="AI25" i="24"/>
  <c r="CG25" i="24" s="1"/>
  <c r="AI40" i="24"/>
  <c r="CG40" i="24" s="1"/>
  <c r="AI53" i="24"/>
  <c r="CG53" i="24" s="1"/>
  <c r="AI37" i="24"/>
  <c r="CG37" i="24" s="1"/>
  <c r="AI51" i="24"/>
  <c r="CG51" i="24" s="1"/>
  <c r="AI38" i="24"/>
  <c r="CG38" i="24" s="1"/>
  <c r="AI41" i="24"/>
  <c r="CG41" i="24" s="1"/>
  <c r="AI5" i="24"/>
  <c r="AI48" i="24"/>
  <c r="CG48" i="24" s="1"/>
  <c r="AI50" i="24"/>
  <c r="CG50" i="24" s="1"/>
  <c r="AI49" i="24"/>
  <c r="CG49" i="24" s="1"/>
  <c r="AI52" i="24"/>
  <c r="CG52" i="24" s="1"/>
  <c r="AI36" i="24"/>
  <c r="CG36" i="24" s="1"/>
  <c r="AI54" i="24"/>
  <c r="CG54" i="24" s="1"/>
  <c r="AI61" i="24"/>
  <c r="CG61" i="24" s="1"/>
  <c r="AI64" i="24"/>
  <c r="CG64" i="24" s="1"/>
  <c r="AI35" i="24"/>
  <c r="AI63" i="24"/>
  <c r="CG63" i="24" s="1"/>
  <c r="AI60" i="24"/>
  <c r="CG60" i="24" s="1"/>
  <c r="AI62" i="24"/>
  <c r="CG62" i="24" s="1"/>
  <c r="AI46" i="24"/>
  <c r="CG46" i="24" s="1"/>
  <c r="AI47" i="24"/>
  <c r="CG47" i="24" s="1"/>
  <c r="AI58" i="24"/>
  <c r="CG58" i="24" s="1"/>
  <c r="AI59" i="24"/>
  <c r="CG59" i="24" s="1"/>
  <c r="AI72" i="24"/>
  <c r="CG72" i="24" s="1"/>
  <c r="AI69" i="24"/>
  <c r="CG69" i="24" s="1"/>
  <c r="AI73" i="24"/>
  <c r="CG73" i="24" s="1"/>
  <c r="AI71" i="24"/>
  <c r="CG71" i="24" s="1"/>
  <c r="AI66" i="24"/>
  <c r="CG66" i="24" s="1"/>
  <c r="AI45" i="24"/>
  <c r="AI57" i="24"/>
  <c r="CG57" i="24" s="1"/>
  <c r="AI56" i="24"/>
  <c r="CG56" i="24" s="1"/>
  <c r="AI68" i="24"/>
  <c r="CG68" i="24" s="1"/>
  <c r="AI74" i="24"/>
  <c r="CG74" i="24" s="1"/>
  <c r="AI70" i="24"/>
  <c r="CG70" i="24" s="1"/>
  <c r="AI67" i="24"/>
  <c r="CG67" i="24" s="1"/>
  <c r="AI84" i="24"/>
  <c r="CG84" i="24" s="1"/>
  <c r="AI65" i="24"/>
  <c r="CG65" i="24" s="1"/>
  <c r="AI83" i="24"/>
  <c r="CG83" i="24" s="1"/>
  <c r="AI76" i="24"/>
  <c r="CG76" i="24" s="1"/>
  <c r="AI78" i="24"/>
  <c r="CG78" i="24" s="1"/>
  <c r="AI79" i="24"/>
  <c r="CG79" i="24" s="1"/>
  <c r="AI82" i="24"/>
  <c r="CG82" i="24" s="1"/>
  <c r="AI77" i="24"/>
  <c r="CG77" i="24" s="1"/>
  <c r="AI80" i="24"/>
  <c r="CG80" i="24" s="1"/>
  <c r="AI81" i="24"/>
  <c r="CG81" i="24" s="1"/>
  <c r="AI55" i="24"/>
  <c r="CG55" i="24" s="1"/>
  <c r="AI89" i="24"/>
  <c r="CG89" i="24" s="1"/>
  <c r="AI87" i="24"/>
  <c r="CG87" i="24" s="1"/>
  <c r="AI92" i="24"/>
  <c r="CG92" i="24" s="1"/>
  <c r="AI75" i="24"/>
  <c r="CG75" i="24" s="1"/>
  <c r="AI91" i="24"/>
  <c r="CG91" i="24" s="1"/>
  <c r="AI94" i="24"/>
  <c r="CG94" i="24" s="1"/>
  <c r="AI90" i="24"/>
  <c r="CG90" i="24" s="1"/>
  <c r="AI88" i="24"/>
  <c r="CG88" i="24" s="1"/>
  <c r="AI86" i="24"/>
  <c r="CG86" i="24" s="1"/>
  <c r="AI93" i="24"/>
  <c r="CG93" i="24" s="1"/>
  <c r="AI96" i="24"/>
  <c r="CG96" i="24" s="1"/>
  <c r="AI102" i="24"/>
  <c r="CG102" i="24" s="1"/>
  <c r="AH112" i="24"/>
  <c r="CF112" i="24" s="1"/>
  <c r="AH113" i="24"/>
  <c r="CF113" i="24" s="1"/>
  <c r="AD112" i="24"/>
  <c r="CB112" i="24" s="1"/>
  <c r="AC111" i="24"/>
  <c r="CA111" i="24" s="1"/>
  <c r="AE111" i="24"/>
  <c r="CC111" i="24" s="1"/>
  <c r="AI106" i="24"/>
  <c r="CG106" i="24" s="1"/>
  <c r="AD106" i="24"/>
  <c r="CB106" i="24" s="1"/>
  <c r="AF111" i="24"/>
  <c r="CD111" i="24" s="1"/>
  <c r="AG111" i="24"/>
  <c r="CE111" i="24" s="1"/>
  <c r="AG108" i="24"/>
  <c r="CE108" i="24" s="1"/>
  <c r="AC106" i="24"/>
  <c r="CA106" i="24" s="1"/>
  <c r="AC109" i="24"/>
  <c r="CA109" i="24" s="1"/>
  <c r="AE112" i="24"/>
  <c r="CC112" i="24" s="1"/>
  <c r="AG109" i="24"/>
  <c r="CE109" i="24" s="1"/>
  <c r="AG112" i="24"/>
  <c r="CE112" i="24" s="1"/>
  <c r="AC112" i="24"/>
  <c r="CA112" i="24" s="1"/>
  <c r="AH109" i="24"/>
  <c r="CF109" i="24" s="1"/>
  <c r="AC114" i="24"/>
  <c r="CA114" i="24" s="1"/>
  <c r="AD109" i="24"/>
  <c r="CB109" i="24" s="1"/>
  <c r="AI109" i="24"/>
  <c r="CG109" i="24" s="1"/>
  <c r="AG106" i="24"/>
  <c r="CE106" i="24" s="1"/>
  <c r="AH106" i="24"/>
  <c r="CF106" i="24" s="1"/>
  <c r="AE110" i="24"/>
  <c r="CC110" i="24" s="1"/>
  <c r="AH114" i="24"/>
  <c r="CF114" i="24" s="1"/>
  <c r="AD108" i="24"/>
  <c r="CB108" i="24" s="1"/>
  <c r="AI114" i="24"/>
  <c r="CG114" i="24" s="1"/>
  <c r="AE108" i="24"/>
  <c r="CC108" i="24" s="1"/>
  <c r="AF110" i="24"/>
  <c r="CD110" i="24" s="1"/>
  <c r="AH107" i="24"/>
  <c r="CF107" i="24" s="1"/>
  <c r="AF107" i="24"/>
  <c r="CD107" i="24" s="1"/>
  <c r="AD113" i="24"/>
  <c r="CB113" i="24" s="1"/>
  <c r="AC113" i="24"/>
  <c r="CA113" i="24" s="1"/>
  <c r="AF113" i="24"/>
  <c r="CD113" i="24" s="1"/>
  <c r="AI108" i="24"/>
  <c r="CG108" i="24" s="1"/>
  <c r="AE113" i="24"/>
  <c r="CC113" i="24" s="1"/>
  <c r="AG110" i="24"/>
  <c r="CE110" i="24" s="1"/>
  <c r="AH108" i="24"/>
  <c r="CF108" i="24" s="1"/>
  <c r="AC108" i="24"/>
  <c r="CA108" i="24" s="1"/>
  <c r="AI113" i="24"/>
  <c r="CG113" i="24" s="1"/>
  <c r="AC107" i="24"/>
  <c r="CA107" i="24" s="1"/>
  <c r="AD111" i="24"/>
  <c r="CB111" i="24" s="1"/>
  <c r="AD107" i="24"/>
  <c r="CB107" i="24" s="1"/>
  <c r="AD114" i="24"/>
  <c r="CB114" i="24" s="1"/>
  <c r="AI111" i="24"/>
  <c r="CG111" i="24" s="1"/>
  <c r="AI110" i="24"/>
  <c r="CG110" i="24" s="1"/>
  <c r="AE114" i="24"/>
  <c r="CC114" i="24" s="1"/>
  <c r="AH110" i="24"/>
  <c r="CF110" i="24" s="1"/>
  <c r="AF112" i="24"/>
  <c r="CD112" i="24" s="1"/>
  <c r="AE107" i="24"/>
  <c r="CC107" i="24" s="1"/>
  <c r="AC110" i="24"/>
  <c r="CA110" i="24" s="1"/>
  <c r="AI112" i="24"/>
  <c r="CG112" i="24" s="1"/>
  <c r="AI107" i="24"/>
  <c r="CG107" i="24" s="1"/>
  <c r="AE109" i="24"/>
  <c r="CC109" i="24" s="1"/>
  <c r="AG114" i="24"/>
  <c r="CE114" i="24" s="1"/>
  <c r="AH111" i="24"/>
  <c r="CF111" i="24" s="1"/>
  <c r="AF108" i="24"/>
  <c r="CD108" i="24" s="1"/>
  <c r="AG107" i="24"/>
  <c r="CE107" i="24" s="1"/>
  <c r="AE106" i="24"/>
  <c r="CC106" i="24" s="1"/>
  <c r="AF106" i="24"/>
  <c r="CD106" i="24" s="1"/>
  <c r="AF109" i="24"/>
  <c r="CD109" i="24" s="1"/>
  <c r="AG113" i="24"/>
  <c r="CE113" i="24" s="1"/>
  <c r="AD110" i="24"/>
  <c r="CB110" i="24" s="1"/>
  <c r="DY112" i="24"/>
  <c r="DY106" i="24"/>
  <c r="Y122" i="24"/>
  <c r="DY122" i="24" s="1"/>
  <c r="Y116" i="24"/>
  <c r="DY116" i="24" s="1"/>
  <c r="Y118" i="24"/>
  <c r="DY118" i="24" s="1"/>
  <c r="DY111" i="24"/>
  <c r="Y121" i="24"/>
  <c r="Y117" i="24"/>
  <c r="AC117" i="24" s="1"/>
  <c r="CA117" i="24" s="1"/>
  <c r="DY113" i="24"/>
  <c r="Y120" i="24"/>
  <c r="AE120" i="24" s="1"/>
  <c r="CC120" i="24" s="1"/>
  <c r="Y119" i="24"/>
  <c r="DY114" i="24"/>
  <c r="Y123" i="24"/>
  <c r="Y124" i="24"/>
  <c r="BC160" i="24"/>
  <c r="E142" i="24"/>
  <c r="T142" i="24" s="1"/>
  <c r="G132" i="24"/>
  <c r="H132" i="24"/>
  <c r="U132" i="24"/>
  <c r="S132" i="24"/>
  <c r="AE24" i="28"/>
  <c r="AD25" i="28"/>
  <c r="S128" i="24"/>
  <c r="U128" i="24"/>
  <c r="S131" i="24"/>
  <c r="G131" i="24"/>
  <c r="U131" i="24"/>
  <c r="H131" i="24"/>
  <c r="E141" i="24"/>
  <c r="T141" i="24" s="1"/>
  <c r="G128" i="24"/>
  <c r="H128" i="24"/>
  <c r="E138" i="24"/>
  <c r="T138" i="24" s="1"/>
  <c r="G127" i="24"/>
  <c r="E137" i="24"/>
  <c r="T137" i="24" s="1"/>
  <c r="U127" i="24"/>
  <c r="S2" i="25"/>
  <c r="S19" i="25" s="1"/>
  <c r="AE95" i="24" s="1"/>
  <c r="CC95" i="24" s="1"/>
  <c r="H127" i="24"/>
  <c r="S127" i="24"/>
  <c r="U134" i="24"/>
  <c r="S134" i="24"/>
  <c r="E143" i="24"/>
  <c r="T143" i="24" s="1"/>
  <c r="S133" i="24"/>
  <c r="S126" i="24"/>
  <c r="U133" i="24"/>
  <c r="U126" i="24"/>
  <c r="H133" i="24"/>
  <c r="G134" i="24"/>
  <c r="H134" i="24"/>
  <c r="E144" i="24"/>
  <c r="T144" i="24" s="1"/>
  <c r="G133" i="24"/>
  <c r="S129" i="24"/>
  <c r="U129" i="24"/>
  <c r="G126" i="24"/>
  <c r="H126" i="24"/>
  <c r="E136" i="24"/>
  <c r="T136" i="24" s="1"/>
  <c r="H129" i="24"/>
  <c r="E139" i="24"/>
  <c r="T139" i="24" s="1"/>
  <c r="G129" i="24"/>
  <c r="S130" i="24"/>
  <c r="U130" i="24"/>
  <c r="P105" i="24"/>
  <c r="E140" i="24"/>
  <c r="T140" i="24" s="1"/>
  <c r="H130" i="24"/>
  <c r="G130" i="24"/>
  <c r="AE4" i="27"/>
  <c r="P106" i="24"/>
  <c r="P113" i="24"/>
  <c r="P107" i="24"/>
  <c r="P111" i="24"/>
  <c r="P112" i="24"/>
  <c r="P114" i="24"/>
  <c r="P108" i="24"/>
  <c r="P109" i="24"/>
  <c r="CR26" i="27"/>
  <c r="P122" i="24" s="1"/>
  <c r="CS23" i="27"/>
  <c r="CS28" i="27" s="1" a="1"/>
  <c r="CS28" i="27" s="1"/>
  <c r="CR25" i="27"/>
  <c r="M117" i="24" s="1"/>
  <c r="O116" i="24"/>
  <c r="CR24" i="27"/>
  <c r="B31" i="31" s="1"/>
  <c r="O118" i="24"/>
  <c r="M110" i="24"/>
  <c r="M108" i="24"/>
  <c r="M109" i="24"/>
  <c r="M107" i="24"/>
  <c r="M106" i="24"/>
  <c r="M112" i="24"/>
  <c r="M111" i="24"/>
  <c r="M114" i="24"/>
  <c r="M105" i="24"/>
  <c r="L113" i="24"/>
  <c r="L114" i="24"/>
  <c r="L105" i="24"/>
  <c r="L109" i="24"/>
  <c r="L106" i="24"/>
  <c r="L107" i="24"/>
  <c r="L108" i="24"/>
  <c r="L110" i="24"/>
  <c r="L112" i="24"/>
  <c r="L111" i="24"/>
  <c r="AJ4" i="24"/>
  <c r="CG4" i="24"/>
  <c r="Q29" i="25"/>
  <c r="R28" i="25"/>
  <c r="AJ16" i="24" l="1"/>
  <c r="CH16" i="24" s="1"/>
  <c r="AJ15" i="24"/>
  <c r="CH15" i="24" s="1"/>
  <c r="AJ20" i="24"/>
  <c r="CH20" i="24" s="1"/>
  <c r="AJ17" i="24"/>
  <c r="CH17" i="24" s="1"/>
  <c r="AJ24" i="24"/>
  <c r="CH24" i="24" s="1"/>
  <c r="AJ18" i="24"/>
  <c r="CH18" i="24" s="1"/>
  <c r="AJ19" i="24"/>
  <c r="CH19" i="24" s="1"/>
  <c r="AJ21" i="24"/>
  <c r="CH21" i="24" s="1"/>
  <c r="AJ22" i="24"/>
  <c r="CH22" i="24" s="1"/>
  <c r="AJ23" i="24"/>
  <c r="CH23" i="24" s="1"/>
  <c r="AZ19" i="31"/>
  <c r="AZ41" i="31" s="1"/>
  <c r="AY41" i="31"/>
  <c r="E29" i="31"/>
  <c r="C29" i="31"/>
  <c r="D29" i="31"/>
  <c r="I40" i="31"/>
  <c r="AJ188" i="24"/>
  <c r="AJ187" i="24"/>
  <c r="AJ183" i="24"/>
  <c r="AJ189" i="24"/>
  <c r="AJ185" i="24"/>
  <c r="AJ181" i="24"/>
  <c r="AJ184" i="24"/>
  <c r="AJ182" i="24"/>
  <c r="AJ190" i="24"/>
  <c r="AJ186" i="24"/>
  <c r="CS27" i="27" a="1"/>
  <c r="CS27" i="27" s="1"/>
  <c r="AJ172" i="24"/>
  <c r="AJ175" i="24"/>
  <c r="AJ179" i="24"/>
  <c r="AJ177" i="24"/>
  <c r="AJ176" i="24"/>
  <c r="AJ180" i="24"/>
  <c r="AJ178" i="24"/>
  <c r="AJ173" i="24"/>
  <c r="AJ174" i="24"/>
  <c r="AJ171" i="24"/>
  <c r="S18" i="25"/>
  <c r="S17" i="25"/>
  <c r="T135" i="24"/>
  <c r="X135" i="24" s="1"/>
  <c r="I135" i="24"/>
  <c r="Y14" i="27"/>
  <c r="Z14" i="27"/>
  <c r="G135" i="24"/>
  <c r="H135" i="24"/>
  <c r="U135" i="24"/>
  <c r="Y135" i="24" s="1"/>
  <c r="E145" i="24"/>
  <c r="Q145" i="24" s="1"/>
  <c r="W145" i="24" s="1"/>
  <c r="S135" i="24"/>
  <c r="Q135" i="24"/>
  <c r="W135" i="24" s="1"/>
  <c r="AA14" i="27"/>
  <c r="AE105" i="24"/>
  <c r="CC105" i="24" s="1"/>
  <c r="AD105" i="24"/>
  <c r="CB105" i="24" s="1"/>
  <c r="AG105" i="24"/>
  <c r="CE105" i="24" s="1"/>
  <c r="AF105" i="24"/>
  <c r="CD105" i="24" s="1"/>
  <c r="I28" i="31"/>
  <c r="F57" i="31" s="1"/>
  <c r="AE13" i="27"/>
  <c r="I27" i="31"/>
  <c r="AE12" i="27"/>
  <c r="I26" i="31"/>
  <c r="AE11" i="27"/>
  <c r="I25" i="31"/>
  <c r="E57" i="31" s="1"/>
  <c r="AE10" i="27"/>
  <c r="AE9" i="27"/>
  <c r="AE8" i="27"/>
  <c r="AE7" i="27"/>
  <c r="AE6" i="27"/>
  <c r="AE5" i="27"/>
  <c r="O129" i="24"/>
  <c r="O133" i="24"/>
  <c r="O126" i="24"/>
  <c r="O130" i="24"/>
  <c r="O134" i="24"/>
  <c r="O131" i="24"/>
  <c r="O132" i="24"/>
  <c r="E146" i="24"/>
  <c r="Q146" i="24" s="1"/>
  <c r="W146" i="24" s="1"/>
  <c r="Q136" i="24"/>
  <c r="W136" i="24" s="1"/>
  <c r="H137" i="24"/>
  <c r="Q137" i="24"/>
  <c r="W137" i="24" s="1"/>
  <c r="E149" i="24"/>
  <c r="Q149" i="24" s="1"/>
  <c r="W149" i="24" s="1"/>
  <c r="Q139" i="24"/>
  <c r="W139" i="24" s="1"/>
  <c r="X144" i="24"/>
  <c r="Q144" i="24"/>
  <c r="W144" i="24" s="1"/>
  <c r="E148" i="24"/>
  <c r="S148" i="24" s="1"/>
  <c r="Q138" i="24"/>
  <c r="W138" i="24" s="1"/>
  <c r="X141" i="24"/>
  <c r="Q141" i="24"/>
  <c r="W141" i="24" s="1"/>
  <c r="I140" i="24"/>
  <c r="Q140" i="24"/>
  <c r="W140" i="24" s="1"/>
  <c r="E153" i="24"/>
  <c r="Q153" i="24" s="1"/>
  <c r="W153" i="24" s="1"/>
  <c r="Q143" i="24"/>
  <c r="W143" i="24" s="1"/>
  <c r="U142" i="24"/>
  <c r="Y142" i="24" s="1"/>
  <c r="DY142" i="24" s="1"/>
  <c r="Q142" i="24"/>
  <c r="W142" i="24" s="1"/>
  <c r="AJ110" i="24"/>
  <c r="CH110" i="24" s="1"/>
  <c r="AJ106" i="24"/>
  <c r="CH106" i="24" s="1"/>
  <c r="AJ107" i="24"/>
  <c r="CH107" i="24" s="1"/>
  <c r="AJ112" i="24"/>
  <c r="CH112" i="24" s="1"/>
  <c r="AJ111" i="24"/>
  <c r="CH111" i="24" s="1"/>
  <c r="AJ109" i="24"/>
  <c r="CH109" i="24" s="1"/>
  <c r="AJ113" i="24"/>
  <c r="CH113" i="24" s="1"/>
  <c r="AJ108" i="24"/>
  <c r="CH108" i="24" s="1"/>
  <c r="AJ12" i="24"/>
  <c r="CH12" i="24" s="1"/>
  <c r="AJ9" i="24"/>
  <c r="CH9" i="24" s="1"/>
  <c r="AJ26" i="24"/>
  <c r="CH26" i="24" s="1"/>
  <c r="AJ11" i="24"/>
  <c r="CH11" i="24" s="1"/>
  <c r="AJ27" i="24"/>
  <c r="CH27" i="24" s="1"/>
  <c r="AJ6" i="24"/>
  <c r="CH6" i="24" s="1"/>
  <c r="AJ30" i="24"/>
  <c r="CH30" i="24" s="1"/>
  <c r="AJ7" i="24"/>
  <c r="CH7" i="24" s="1"/>
  <c r="AJ8" i="24"/>
  <c r="CH8" i="24" s="1"/>
  <c r="AJ34" i="24"/>
  <c r="CH34" i="24" s="1"/>
  <c r="AJ28" i="24"/>
  <c r="CH28" i="24" s="1"/>
  <c r="AJ31" i="24"/>
  <c r="CH31" i="24" s="1"/>
  <c r="AJ13" i="24"/>
  <c r="CH13" i="24" s="1"/>
  <c r="AJ10" i="24"/>
  <c r="CH10" i="24" s="1"/>
  <c r="AJ14" i="24"/>
  <c r="CH14" i="24" s="1"/>
  <c r="AJ33" i="24"/>
  <c r="CH33" i="24" s="1"/>
  <c r="AJ32" i="24"/>
  <c r="CH32" i="24" s="1"/>
  <c r="AJ29" i="24"/>
  <c r="CH29" i="24" s="1"/>
  <c r="AJ43" i="24"/>
  <c r="CH43" i="24" s="1"/>
  <c r="AJ40" i="24"/>
  <c r="CH40" i="24" s="1"/>
  <c r="AJ25" i="24"/>
  <c r="CH25" i="24" s="1"/>
  <c r="AJ41" i="24"/>
  <c r="CH41" i="24" s="1"/>
  <c r="AJ44" i="24"/>
  <c r="CH44" i="24" s="1"/>
  <c r="AJ42" i="24"/>
  <c r="CH42" i="24" s="1"/>
  <c r="AJ51" i="24"/>
  <c r="CH51" i="24" s="1"/>
  <c r="AJ53" i="24"/>
  <c r="CH53" i="24" s="1"/>
  <c r="AJ36" i="24"/>
  <c r="CH36" i="24" s="1"/>
  <c r="AJ39" i="24"/>
  <c r="CH39" i="24" s="1"/>
  <c r="AJ50" i="24"/>
  <c r="CH50" i="24" s="1"/>
  <c r="AJ52" i="24"/>
  <c r="CH52" i="24" s="1"/>
  <c r="AJ54" i="24"/>
  <c r="CH54" i="24" s="1"/>
  <c r="AJ37" i="24"/>
  <c r="CH37" i="24" s="1"/>
  <c r="AJ38" i="24"/>
  <c r="CH38" i="24" s="1"/>
  <c r="AJ5" i="24"/>
  <c r="AJ49" i="24"/>
  <c r="CH49" i="24" s="1"/>
  <c r="AJ48" i="24"/>
  <c r="CH48" i="24" s="1"/>
  <c r="AJ46" i="24"/>
  <c r="CH46" i="24" s="1"/>
  <c r="AJ35" i="24"/>
  <c r="AJ47" i="24"/>
  <c r="CH47" i="24" s="1"/>
  <c r="AJ63" i="24"/>
  <c r="CH63" i="24" s="1"/>
  <c r="AJ62" i="24"/>
  <c r="CH62" i="24" s="1"/>
  <c r="AJ58" i="24"/>
  <c r="CH58" i="24" s="1"/>
  <c r="AJ61" i="24"/>
  <c r="CH61" i="24" s="1"/>
  <c r="AJ59" i="24"/>
  <c r="CH59" i="24" s="1"/>
  <c r="AJ64" i="24"/>
  <c r="CH64" i="24" s="1"/>
  <c r="AJ60" i="24"/>
  <c r="CH60" i="24" s="1"/>
  <c r="AJ71" i="24"/>
  <c r="CH71" i="24" s="1"/>
  <c r="AJ70" i="24"/>
  <c r="CH70" i="24" s="1"/>
  <c r="AJ68" i="24"/>
  <c r="CH68" i="24" s="1"/>
  <c r="AJ66" i="24"/>
  <c r="CH66" i="24" s="1"/>
  <c r="AJ57" i="24"/>
  <c r="CH57" i="24" s="1"/>
  <c r="AJ45" i="24"/>
  <c r="AJ67" i="24"/>
  <c r="CH67" i="24" s="1"/>
  <c r="AJ56" i="24"/>
  <c r="CH56" i="24" s="1"/>
  <c r="AJ69" i="24"/>
  <c r="CH69" i="24" s="1"/>
  <c r="AJ73" i="24"/>
  <c r="CH73" i="24" s="1"/>
  <c r="AJ72" i="24"/>
  <c r="CH72" i="24" s="1"/>
  <c r="AJ74" i="24"/>
  <c r="CH74" i="24" s="1"/>
  <c r="AJ78" i="24"/>
  <c r="CH78" i="24" s="1"/>
  <c r="AJ82" i="24"/>
  <c r="CH82" i="24" s="1"/>
  <c r="AJ81" i="24"/>
  <c r="CH81" i="24" s="1"/>
  <c r="AJ79" i="24"/>
  <c r="CH79" i="24" s="1"/>
  <c r="AJ80" i="24"/>
  <c r="CH80" i="24" s="1"/>
  <c r="AJ83" i="24"/>
  <c r="CH83" i="24" s="1"/>
  <c r="AJ55" i="24"/>
  <c r="CH55" i="24" s="1"/>
  <c r="AJ84" i="24"/>
  <c r="CH84" i="24" s="1"/>
  <c r="AJ77" i="24"/>
  <c r="CH77" i="24" s="1"/>
  <c r="AJ76" i="24"/>
  <c r="CH76" i="24" s="1"/>
  <c r="AJ65" i="24"/>
  <c r="CH65" i="24" s="1"/>
  <c r="AJ89" i="24"/>
  <c r="CH89" i="24" s="1"/>
  <c r="AJ90" i="24"/>
  <c r="CH90" i="24" s="1"/>
  <c r="AJ86" i="24"/>
  <c r="CH86" i="24" s="1"/>
  <c r="AJ94" i="24"/>
  <c r="CH94" i="24" s="1"/>
  <c r="AJ91" i="24"/>
  <c r="CH91" i="24" s="1"/>
  <c r="AJ75" i="24"/>
  <c r="CH75" i="24" s="1"/>
  <c r="AJ92" i="24"/>
  <c r="CH92" i="24" s="1"/>
  <c r="AJ88" i="24"/>
  <c r="CH88" i="24" s="1"/>
  <c r="AJ87" i="24"/>
  <c r="CH87" i="24" s="1"/>
  <c r="AJ93" i="24"/>
  <c r="CH93" i="24" s="1"/>
  <c r="AJ104" i="24"/>
  <c r="CH104" i="24" s="1"/>
  <c r="AJ103" i="24"/>
  <c r="CH103" i="24" s="1"/>
  <c r="AJ99" i="24"/>
  <c r="CH99" i="24" s="1"/>
  <c r="AJ100" i="24"/>
  <c r="CH100" i="24" s="1"/>
  <c r="AJ101" i="24"/>
  <c r="CH101" i="24" s="1"/>
  <c r="AJ98" i="24"/>
  <c r="CH98" i="24" s="1"/>
  <c r="AJ102" i="24"/>
  <c r="CH102" i="24" s="1"/>
  <c r="AJ97" i="24"/>
  <c r="CH97" i="24" s="1"/>
  <c r="AJ85" i="24"/>
  <c r="CH85" i="24" s="1"/>
  <c r="AJ96" i="24"/>
  <c r="CH96" i="24" s="1"/>
  <c r="AJ114" i="24"/>
  <c r="CH114" i="24" s="1"/>
  <c r="AG120" i="24"/>
  <c r="CE120" i="24" s="1"/>
  <c r="AJ122" i="24"/>
  <c r="CH122" i="24" s="1"/>
  <c r="AI121" i="24"/>
  <c r="CG121" i="24" s="1"/>
  <c r="AH116" i="24"/>
  <c r="CF116" i="24" s="1"/>
  <c r="AG116" i="24"/>
  <c r="CE116" i="24" s="1"/>
  <c r="AH124" i="24"/>
  <c r="CF124" i="24" s="1"/>
  <c r="AJ121" i="24"/>
  <c r="CH121" i="24" s="1"/>
  <c r="AD118" i="24"/>
  <c r="CB118" i="24" s="1"/>
  <c r="AD116" i="24"/>
  <c r="CB116" i="24" s="1"/>
  <c r="AE116" i="24"/>
  <c r="CC116" i="24" s="1"/>
  <c r="AD122" i="24"/>
  <c r="CB122" i="24" s="1"/>
  <c r="AI116" i="24"/>
  <c r="CG116" i="24" s="1"/>
  <c r="AH122" i="24"/>
  <c r="CF122" i="24" s="1"/>
  <c r="AF116" i="24"/>
  <c r="CD116" i="24" s="1"/>
  <c r="AE124" i="24"/>
  <c r="CC124" i="24" s="1"/>
  <c r="AG122" i="24"/>
  <c r="CE122" i="24" s="1"/>
  <c r="AJ116" i="24"/>
  <c r="CH116" i="24" s="1"/>
  <c r="AE122" i="24"/>
  <c r="CC122" i="24" s="1"/>
  <c r="AF117" i="24"/>
  <c r="CD117" i="24" s="1"/>
  <c r="AF122" i="24"/>
  <c r="CD122" i="24" s="1"/>
  <c r="AJ124" i="24"/>
  <c r="CH124" i="24" s="1"/>
  <c r="AE117" i="24"/>
  <c r="CC117" i="24" s="1"/>
  <c r="AG117" i="24"/>
  <c r="CE117" i="24" s="1"/>
  <c r="AG124" i="24"/>
  <c r="CE124" i="24" s="1"/>
  <c r="AF121" i="24"/>
  <c r="CD121" i="24" s="1"/>
  <c r="AI124" i="24"/>
  <c r="CG124" i="24" s="1"/>
  <c r="AC119" i="24"/>
  <c r="CA119" i="24" s="1"/>
  <c r="AH119" i="24"/>
  <c r="CF119" i="24" s="1"/>
  <c r="AC123" i="24"/>
  <c r="CA123" i="24" s="1"/>
  <c r="AE119" i="24"/>
  <c r="CC119" i="24" s="1"/>
  <c r="AI120" i="24"/>
  <c r="CG120" i="24" s="1"/>
  <c r="AG119" i="24"/>
  <c r="CE119" i="24" s="1"/>
  <c r="AI119" i="24"/>
  <c r="CG119" i="24" s="1"/>
  <c r="AD117" i="24"/>
  <c r="CB117" i="24" s="1"/>
  <c r="AC120" i="24"/>
  <c r="CA120" i="24" s="1"/>
  <c r="AD120" i="24"/>
  <c r="CB120" i="24" s="1"/>
  <c r="AE123" i="24"/>
  <c r="CC123" i="24" s="1"/>
  <c r="AJ119" i="24"/>
  <c r="CH119" i="24" s="1"/>
  <c r="AH117" i="24"/>
  <c r="CF117" i="24" s="1"/>
  <c r="AE121" i="24"/>
  <c r="CC121" i="24" s="1"/>
  <c r="AF118" i="24"/>
  <c r="CD118" i="24" s="1"/>
  <c r="AG123" i="24"/>
  <c r="CE123" i="24" s="1"/>
  <c r="AG118" i="24"/>
  <c r="CE118" i="24" s="1"/>
  <c r="AI117" i="24"/>
  <c r="CG117" i="24" s="1"/>
  <c r="AF123" i="24"/>
  <c r="CD123" i="24" s="1"/>
  <c r="AH118" i="24"/>
  <c r="CF118" i="24" s="1"/>
  <c r="AD123" i="24"/>
  <c r="CB123" i="24" s="1"/>
  <c r="AF120" i="24"/>
  <c r="CD120" i="24" s="1"/>
  <c r="AH123" i="24"/>
  <c r="CF123" i="24" s="1"/>
  <c r="AI118" i="24"/>
  <c r="CG118" i="24" s="1"/>
  <c r="AH120" i="24"/>
  <c r="CF120" i="24" s="1"/>
  <c r="AD119" i="24"/>
  <c r="CB119" i="24" s="1"/>
  <c r="AJ117" i="24"/>
  <c r="CH117" i="24" s="1"/>
  <c r="AI122" i="24"/>
  <c r="CG122" i="24" s="1"/>
  <c r="AJ120" i="24"/>
  <c r="CH120" i="24" s="1"/>
  <c r="AI123" i="24"/>
  <c r="CG123" i="24" s="1"/>
  <c r="AC121" i="24"/>
  <c r="CA121" i="24" s="1"/>
  <c r="AJ118" i="24"/>
  <c r="CH118" i="24" s="1"/>
  <c r="AC122" i="24"/>
  <c r="CA122" i="24" s="1"/>
  <c r="AF119" i="24"/>
  <c r="CD119" i="24" s="1"/>
  <c r="AG121" i="24"/>
  <c r="CE121" i="24" s="1"/>
  <c r="AC118" i="24"/>
  <c r="CA118" i="24" s="1"/>
  <c r="AJ123" i="24"/>
  <c r="CH123" i="24" s="1"/>
  <c r="AC124" i="24"/>
  <c r="CA124" i="24" s="1"/>
  <c r="AH121" i="24"/>
  <c r="CF121" i="24" s="1"/>
  <c r="AE118" i="24"/>
  <c r="CC118" i="24" s="1"/>
  <c r="AH105" i="24"/>
  <c r="CF105" i="24" s="1"/>
  <c r="AI105" i="24"/>
  <c r="CG105" i="24" s="1"/>
  <c r="AJ105" i="24"/>
  <c r="CH105" i="24" s="1"/>
  <c r="AC116" i="24"/>
  <c r="CA116" i="24" s="1"/>
  <c r="AD124" i="24"/>
  <c r="CB124" i="24" s="1"/>
  <c r="AF124" i="24"/>
  <c r="CD124" i="24" s="1"/>
  <c r="AD121" i="24"/>
  <c r="CB121" i="24" s="1"/>
  <c r="DY124" i="24"/>
  <c r="DY120" i="24"/>
  <c r="DY117" i="24"/>
  <c r="Y129" i="24"/>
  <c r="DY129" i="24" s="1"/>
  <c r="Y131" i="24"/>
  <c r="DY121" i="24"/>
  <c r="Y130" i="24"/>
  <c r="Y134" i="24"/>
  <c r="Y126" i="24"/>
  <c r="DY123" i="24"/>
  <c r="DY125" i="24"/>
  <c r="Y133" i="24"/>
  <c r="DY133" i="24" s="1"/>
  <c r="DY119" i="24"/>
  <c r="Y132" i="24"/>
  <c r="DY132" i="24" s="1"/>
  <c r="Y128" i="24"/>
  <c r="AG128" i="24" s="1"/>
  <c r="CE128" i="24" s="1"/>
  <c r="Y127" i="24"/>
  <c r="BD160" i="24"/>
  <c r="X142" i="24"/>
  <c r="G142" i="24"/>
  <c r="S142" i="24"/>
  <c r="I142" i="24"/>
  <c r="E152" i="24"/>
  <c r="H142" i="24"/>
  <c r="U141" i="24"/>
  <c r="I141" i="24"/>
  <c r="AE25" i="28"/>
  <c r="AF24" i="28"/>
  <c r="E151" i="24"/>
  <c r="S141" i="24"/>
  <c r="G141" i="24"/>
  <c r="H141" i="24"/>
  <c r="X138" i="24"/>
  <c r="G138" i="24"/>
  <c r="H138" i="24"/>
  <c r="U138" i="24"/>
  <c r="S138" i="24"/>
  <c r="S137" i="24"/>
  <c r="U137" i="24"/>
  <c r="I138" i="24"/>
  <c r="X137" i="24"/>
  <c r="I137" i="24"/>
  <c r="S143" i="24"/>
  <c r="U143" i="24"/>
  <c r="G137" i="24"/>
  <c r="E147" i="24"/>
  <c r="G143" i="24"/>
  <c r="H143" i="24"/>
  <c r="T2" i="25"/>
  <c r="T19" i="25" s="1"/>
  <c r="AF95" i="24" s="1"/>
  <c r="CD95" i="24" s="1"/>
  <c r="X143" i="24"/>
  <c r="S144" i="24"/>
  <c r="I143" i="24"/>
  <c r="U144" i="24"/>
  <c r="E154" i="24"/>
  <c r="I144" i="24"/>
  <c r="G136" i="24"/>
  <c r="U136" i="24"/>
  <c r="S136" i="24"/>
  <c r="H144" i="24"/>
  <c r="H136" i="24"/>
  <c r="G144" i="24"/>
  <c r="H139" i="24"/>
  <c r="G139" i="24"/>
  <c r="X139" i="24"/>
  <c r="U139" i="24"/>
  <c r="S139" i="24"/>
  <c r="I139" i="24"/>
  <c r="X136" i="24"/>
  <c r="I136" i="24"/>
  <c r="H140" i="24"/>
  <c r="X140" i="24"/>
  <c r="G140" i="24"/>
  <c r="E150" i="24"/>
  <c r="S140" i="24"/>
  <c r="U140" i="24"/>
  <c r="AF4" i="27"/>
  <c r="P123" i="24"/>
  <c r="P119" i="24"/>
  <c r="P124" i="24"/>
  <c r="P116" i="24"/>
  <c r="P115" i="24"/>
  <c r="P117" i="24"/>
  <c r="P121" i="24"/>
  <c r="P120" i="24"/>
  <c r="P118" i="24"/>
  <c r="CS25" i="27"/>
  <c r="M128" i="24" s="1"/>
  <c r="CS26" i="27"/>
  <c r="P133" i="24" s="1"/>
  <c r="O128" i="24"/>
  <c r="CT23" i="27"/>
  <c r="CT28" i="27" s="1" a="1"/>
  <c r="CT28" i="27" s="1"/>
  <c r="O127" i="24"/>
  <c r="CS24" i="27"/>
  <c r="B32" i="31" s="1"/>
  <c r="Y191" i="24"/>
  <c r="Y192" i="24"/>
  <c r="Y193" i="24"/>
  <c r="O115" i="24"/>
  <c r="M119" i="24"/>
  <c r="M116" i="24"/>
  <c r="M115" i="24"/>
  <c r="M124" i="24"/>
  <c r="M123" i="24"/>
  <c r="M121" i="24"/>
  <c r="M122" i="24"/>
  <c r="M120" i="24"/>
  <c r="M118" i="24"/>
  <c r="L115" i="24"/>
  <c r="L116" i="24"/>
  <c r="L117" i="24"/>
  <c r="L118" i="24"/>
  <c r="L119" i="24"/>
  <c r="L120" i="24"/>
  <c r="L121" i="24"/>
  <c r="L122" i="24"/>
  <c r="L123" i="24"/>
  <c r="L124" i="24"/>
  <c r="CH4" i="24"/>
  <c r="AK4" i="24"/>
  <c r="R29" i="25"/>
  <c r="S28" i="25"/>
  <c r="AK20" i="24" l="1"/>
  <c r="CI20" i="24" s="1"/>
  <c r="AK24" i="24"/>
  <c r="CI24" i="24" s="1"/>
  <c r="AK21" i="24"/>
  <c r="CI21" i="24" s="1"/>
  <c r="AK19" i="24"/>
  <c r="CI19" i="24" s="1"/>
  <c r="AK15" i="24"/>
  <c r="CI15" i="24" s="1"/>
  <c r="AK22" i="24"/>
  <c r="CI22" i="24" s="1"/>
  <c r="AK18" i="24"/>
  <c r="CI18" i="24" s="1"/>
  <c r="AK23" i="24"/>
  <c r="CI23" i="24" s="1"/>
  <c r="AK17" i="24"/>
  <c r="CI17" i="24" s="1"/>
  <c r="AK16" i="24"/>
  <c r="CI16" i="24" s="1"/>
  <c r="F29" i="31"/>
  <c r="AB14" i="27"/>
  <c r="J40" i="31"/>
  <c r="AK187" i="24"/>
  <c r="AK182" i="24"/>
  <c r="AK188" i="24"/>
  <c r="AK184" i="24"/>
  <c r="AK190" i="24"/>
  <c r="AK186" i="24"/>
  <c r="AK189" i="24"/>
  <c r="AK185" i="24"/>
  <c r="AK183" i="24"/>
  <c r="AK181" i="24"/>
  <c r="CT27" i="27" a="1"/>
  <c r="CT27" i="27" s="1"/>
  <c r="AK179" i="24"/>
  <c r="AK172" i="24"/>
  <c r="AK175" i="24"/>
  <c r="AK180" i="24"/>
  <c r="AK177" i="24"/>
  <c r="AK178" i="24"/>
  <c r="AK176" i="24"/>
  <c r="AK173" i="24"/>
  <c r="AK174" i="24"/>
  <c r="AK171" i="24"/>
  <c r="T17" i="25"/>
  <c r="T18" i="25"/>
  <c r="F30" i="31"/>
  <c r="F37" i="31" s="1"/>
  <c r="G30" i="31"/>
  <c r="G37" i="31" s="1"/>
  <c r="D30" i="31"/>
  <c r="D37" i="31" s="1"/>
  <c r="E30" i="31"/>
  <c r="E37" i="31" s="1"/>
  <c r="C30" i="31"/>
  <c r="C37" i="31" s="1"/>
  <c r="AH191" i="24"/>
  <c r="AG191" i="24"/>
  <c r="AD191" i="24"/>
  <c r="AF191" i="24"/>
  <c r="AJ191" i="24"/>
  <c r="AC191" i="24"/>
  <c r="AI191" i="24"/>
  <c r="AE191" i="24"/>
  <c r="AK191" i="24"/>
  <c r="AD193" i="24"/>
  <c r="AK193" i="24"/>
  <c r="AE193" i="24"/>
  <c r="AF193" i="24"/>
  <c r="AJ193" i="24"/>
  <c r="AG193" i="24"/>
  <c r="AH193" i="24"/>
  <c r="AI193" i="24"/>
  <c r="AC193" i="24"/>
  <c r="H145" i="24"/>
  <c r="G145" i="24"/>
  <c r="I145" i="24"/>
  <c r="U145" i="24"/>
  <c r="Y145" i="24" s="1"/>
  <c r="DY145" i="24" s="1"/>
  <c r="S145" i="24"/>
  <c r="AC15" i="27"/>
  <c r="Y15" i="27"/>
  <c r="Z15" i="27"/>
  <c r="AA15" i="27"/>
  <c r="AB15" i="27"/>
  <c r="AC115" i="24"/>
  <c r="CA115" i="24" s="1"/>
  <c r="AE115" i="24"/>
  <c r="CC115" i="24" s="1"/>
  <c r="AD115" i="24"/>
  <c r="CB115" i="24" s="1"/>
  <c r="AG115" i="24"/>
  <c r="CE115" i="24" s="1"/>
  <c r="AF115" i="24"/>
  <c r="CD115" i="24" s="1"/>
  <c r="J30" i="31"/>
  <c r="AF15" i="27"/>
  <c r="I30" i="31"/>
  <c r="I37" i="31" s="1"/>
  <c r="AE15" i="27"/>
  <c r="H30" i="31"/>
  <c r="H37" i="31" s="1"/>
  <c r="AD15" i="27"/>
  <c r="J28" i="31"/>
  <c r="F58" i="31" s="1"/>
  <c r="AF13" i="27"/>
  <c r="J27" i="31"/>
  <c r="AF12" i="27"/>
  <c r="J26" i="31"/>
  <c r="AF11" i="27"/>
  <c r="J25" i="31"/>
  <c r="E58" i="31" s="1"/>
  <c r="AF10" i="27"/>
  <c r="AF9" i="27"/>
  <c r="AF8" i="27"/>
  <c r="AF7" i="27"/>
  <c r="AF6" i="27"/>
  <c r="AF5" i="27"/>
  <c r="U153" i="24"/>
  <c r="Y153" i="24" s="1"/>
  <c r="DY153" i="24" s="1"/>
  <c r="S153" i="24"/>
  <c r="I153" i="24"/>
  <c r="H153" i="24"/>
  <c r="I148" i="24"/>
  <c r="U146" i="24"/>
  <c r="Y146" i="24" s="1"/>
  <c r="H148" i="24"/>
  <c r="U148" i="24"/>
  <c r="Y148" i="24" s="1"/>
  <c r="DY148" i="24" s="1"/>
  <c r="H149" i="24"/>
  <c r="O143" i="24"/>
  <c r="O140" i="24"/>
  <c r="O144" i="24"/>
  <c r="O142" i="24"/>
  <c r="O139" i="24"/>
  <c r="O141" i="24"/>
  <c r="G149" i="24"/>
  <c r="S149" i="24"/>
  <c r="I146" i="24"/>
  <c r="H146" i="24"/>
  <c r="U149" i="24"/>
  <c r="Y149" i="24" s="1"/>
  <c r="DY149" i="24" s="1"/>
  <c r="I149" i="24"/>
  <c r="G146" i="24"/>
  <c r="S146" i="24"/>
  <c r="G153" i="24"/>
  <c r="U154" i="24"/>
  <c r="Y154" i="24" s="1"/>
  <c r="DY154" i="24" s="1"/>
  <c r="Q154" i="24"/>
  <c r="W154" i="24" s="1"/>
  <c r="S151" i="24"/>
  <c r="Q151" i="24"/>
  <c r="W151" i="24" s="1"/>
  <c r="G147" i="24"/>
  <c r="Q147" i="24"/>
  <c r="W147" i="24" s="1"/>
  <c r="S150" i="24"/>
  <c r="Q150" i="24"/>
  <c r="W150" i="24" s="1"/>
  <c r="G152" i="24"/>
  <c r="Q152" i="24"/>
  <c r="W152" i="24" s="1"/>
  <c r="G148" i="24"/>
  <c r="Q148" i="24"/>
  <c r="W148" i="24" s="1"/>
  <c r="AK122" i="24"/>
  <c r="CI122" i="24" s="1"/>
  <c r="AK116" i="24"/>
  <c r="CI116" i="24" s="1"/>
  <c r="AK119" i="24"/>
  <c r="CI119" i="24" s="1"/>
  <c r="AK9" i="24"/>
  <c r="CI9" i="24" s="1"/>
  <c r="AK6" i="24"/>
  <c r="CI6" i="24" s="1"/>
  <c r="AK8" i="24"/>
  <c r="CI8" i="24" s="1"/>
  <c r="AK13" i="24"/>
  <c r="CI13" i="24" s="1"/>
  <c r="AK14" i="24"/>
  <c r="CI14" i="24" s="1"/>
  <c r="AK29" i="24"/>
  <c r="CI29" i="24" s="1"/>
  <c r="AK28" i="24"/>
  <c r="CI28" i="24" s="1"/>
  <c r="AK27" i="24"/>
  <c r="CI27" i="24" s="1"/>
  <c r="AK30" i="24"/>
  <c r="CI30" i="24" s="1"/>
  <c r="AK31" i="24"/>
  <c r="CI31" i="24" s="1"/>
  <c r="AK11" i="24"/>
  <c r="CI11" i="24" s="1"/>
  <c r="AK33" i="24"/>
  <c r="CI33" i="24" s="1"/>
  <c r="AK26" i="24"/>
  <c r="CI26" i="24" s="1"/>
  <c r="AK10" i="24"/>
  <c r="CI10" i="24" s="1"/>
  <c r="AK12" i="24"/>
  <c r="CI12" i="24" s="1"/>
  <c r="AK34" i="24"/>
  <c r="CI34" i="24" s="1"/>
  <c r="AK7" i="24"/>
  <c r="CI7" i="24" s="1"/>
  <c r="AK32" i="24"/>
  <c r="CI32" i="24" s="1"/>
  <c r="AK42" i="24"/>
  <c r="CI42" i="24" s="1"/>
  <c r="AK41" i="24"/>
  <c r="CI41" i="24" s="1"/>
  <c r="AK40" i="24"/>
  <c r="CI40" i="24" s="1"/>
  <c r="AK39" i="24"/>
  <c r="CI39" i="24" s="1"/>
  <c r="AK43" i="24"/>
  <c r="CI43" i="24" s="1"/>
  <c r="AK51" i="24"/>
  <c r="CI51" i="24" s="1"/>
  <c r="AK44" i="24"/>
  <c r="CI44" i="24" s="1"/>
  <c r="AK53" i="24"/>
  <c r="CI53" i="24" s="1"/>
  <c r="AK25" i="24"/>
  <c r="CI25" i="24" s="1"/>
  <c r="AK49" i="24"/>
  <c r="CI49" i="24" s="1"/>
  <c r="AK48" i="24"/>
  <c r="CI48" i="24" s="1"/>
  <c r="AK38" i="24"/>
  <c r="CI38" i="24" s="1"/>
  <c r="AK54" i="24"/>
  <c r="CI54" i="24" s="1"/>
  <c r="AK37" i="24"/>
  <c r="CI37" i="24" s="1"/>
  <c r="AK36" i="24"/>
  <c r="CI36" i="24" s="1"/>
  <c r="AK52" i="24"/>
  <c r="CI52" i="24" s="1"/>
  <c r="AK50" i="24"/>
  <c r="CI50" i="24" s="1"/>
  <c r="AK47" i="24"/>
  <c r="CI47" i="24" s="1"/>
  <c r="AK5" i="24"/>
  <c r="AK61" i="24"/>
  <c r="CI61" i="24" s="1"/>
  <c r="AK64" i="24"/>
  <c r="CI64" i="24" s="1"/>
  <c r="AK63" i="24"/>
  <c r="CI63" i="24" s="1"/>
  <c r="AK59" i="24"/>
  <c r="CI59" i="24" s="1"/>
  <c r="AK35" i="24"/>
  <c r="AK60" i="24"/>
  <c r="CI60" i="24" s="1"/>
  <c r="AK46" i="24"/>
  <c r="CI46" i="24" s="1"/>
  <c r="AK62" i="24"/>
  <c r="CI62" i="24" s="1"/>
  <c r="AK45" i="24"/>
  <c r="AK69" i="24"/>
  <c r="CI69" i="24" s="1"/>
  <c r="AK70" i="24"/>
  <c r="CI70" i="24" s="1"/>
  <c r="AK71" i="24"/>
  <c r="CI71" i="24" s="1"/>
  <c r="AK56" i="24"/>
  <c r="CI56" i="24" s="1"/>
  <c r="AK58" i="24"/>
  <c r="CI58" i="24" s="1"/>
  <c r="AK67" i="24"/>
  <c r="CI67" i="24" s="1"/>
  <c r="AK66" i="24"/>
  <c r="CI66" i="24" s="1"/>
  <c r="AK72" i="24"/>
  <c r="CI72" i="24" s="1"/>
  <c r="AK57" i="24"/>
  <c r="CI57" i="24" s="1"/>
  <c r="AK68" i="24"/>
  <c r="CI68" i="24" s="1"/>
  <c r="AK73" i="24"/>
  <c r="CI73" i="24" s="1"/>
  <c r="AK74" i="24"/>
  <c r="CI74" i="24" s="1"/>
  <c r="AK77" i="24"/>
  <c r="CI77" i="24" s="1"/>
  <c r="AK76" i="24"/>
  <c r="CI76" i="24" s="1"/>
  <c r="AK55" i="24"/>
  <c r="CI55" i="24" s="1"/>
  <c r="AK65" i="24"/>
  <c r="CI65" i="24" s="1"/>
  <c r="AK84" i="24"/>
  <c r="CI84" i="24" s="1"/>
  <c r="AK81" i="24"/>
  <c r="CI81" i="24" s="1"/>
  <c r="AK80" i="24"/>
  <c r="CI80" i="24" s="1"/>
  <c r="AK79" i="24"/>
  <c r="CI79" i="24" s="1"/>
  <c r="AK82" i="24"/>
  <c r="CI82" i="24" s="1"/>
  <c r="AK78" i="24"/>
  <c r="CI78" i="24" s="1"/>
  <c r="AK83" i="24"/>
  <c r="CI83" i="24" s="1"/>
  <c r="AK93" i="24"/>
  <c r="CI93" i="24" s="1"/>
  <c r="AK90" i="24"/>
  <c r="CI90" i="24" s="1"/>
  <c r="AK75" i="24"/>
  <c r="CI75" i="24" s="1"/>
  <c r="AK92" i="24"/>
  <c r="CI92" i="24" s="1"/>
  <c r="AK88" i="24"/>
  <c r="CI88" i="24" s="1"/>
  <c r="AK87" i="24"/>
  <c r="CI87" i="24" s="1"/>
  <c r="AK94" i="24"/>
  <c r="CI94" i="24" s="1"/>
  <c r="AK91" i="24"/>
  <c r="CI91" i="24" s="1"/>
  <c r="AK89" i="24"/>
  <c r="CI89" i="24" s="1"/>
  <c r="AK86" i="24"/>
  <c r="CI86" i="24" s="1"/>
  <c r="AK104" i="24"/>
  <c r="CI104" i="24" s="1"/>
  <c r="AK96" i="24"/>
  <c r="CI96" i="24" s="1"/>
  <c r="AK85" i="24"/>
  <c r="CI85" i="24" s="1"/>
  <c r="AK99" i="24"/>
  <c r="CI99" i="24" s="1"/>
  <c r="AK98" i="24"/>
  <c r="CI98" i="24" s="1"/>
  <c r="AK103" i="24"/>
  <c r="CI103" i="24" s="1"/>
  <c r="AK101" i="24"/>
  <c r="CI101" i="24" s="1"/>
  <c r="AK97" i="24"/>
  <c r="CI97" i="24" s="1"/>
  <c r="AK102" i="24"/>
  <c r="CI102" i="24" s="1"/>
  <c r="AK100" i="24"/>
  <c r="CI100" i="24" s="1"/>
  <c r="AK109" i="24"/>
  <c r="CI109" i="24" s="1"/>
  <c r="AK114" i="24"/>
  <c r="CI114" i="24" s="1"/>
  <c r="AK106" i="24"/>
  <c r="CI106" i="24" s="1"/>
  <c r="AK113" i="24"/>
  <c r="CI113" i="24" s="1"/>
  <c r="AK112" i="24"/>
  <c r="CI112" i="24" s="1"/>
  <c r="AK107" i="24"/>
  <c r="CI107" i="24" s="1"/>
  <c r="AK111" i="24"/>
  <c r="CI111" i="24" s="1"/>
  <c r="AK108" i="24"/>
  <c r="CI108" i="24" s="1"/>
  <c r="AK110" i="24"/>
  <c r="CI110" i="24" s="1"/>
  <c r="AK120" i="24"/>
  <c r="CI120" i="24" s="1"/>
  <c r="AK105" i="24"/>
  <c r="CI105" i="24" s="1"/>
  <c r="AK123" i="24"/>
  <c r="CI123" i="24" s="1"/>
  <c r="AK124" i="24"/>
  <c r="CI124" i="24" s="1"/>
  <c r="AK117" i="24"/>
  <c r="CI117" i="24" s="1"/>
  <c r="AK118" i="24"/>
  <c r="CI118" i="24" s="1"/>
  <c r="AK121" i="24"/>
  <c r="CI121" i="24" s="1"/>
  <c r="AE127" i="24"/>
  <c r="CC127" i="24" s="1"/>
  <c r="AH127" i="24"/>
  <c r="CF127" i="24" s="1"/>
  <c r="AK134" i="24"/>
  <c r="CI134" i="24" s="1"/>
  <c r="AK126" i="24"/>
  <c r="CI126" i="24" s="1"/>
  <c r="AJ126" i="24"/>
  <c r="CH126" i="24" s="1"/>
  <c r="AI133" i="24"/>
  <c r="CG133" i="24" s="1"/>
  <c r="AD130" i="24"/>
  <c r="CB130" i="24" s="1"/>
  <c r="AE130" i="24"/>
  <c r="CC130" i="24" s="1"/>
  <c r="AJ133" i="24"/>
  <c r="CH133" i="24" s="1"/>
  <c r="AF130" i="24"/>
  <c r="CD130" i="24" s="1"/>
  <c r="AG130" i="24"/>
  <c r="CE130" i="24" s="1"/>
  <c r="AH130" i="24"/>
  <c r="CF130" i="24" s="1"/>
  <c r="AC134" i="24"/>
  <c r="CA134" i="24" s="1"/>
  <c r="AI130" i="24"/>
  <c r="CG130" i="24" s="1"/>
  <c r="AJ130" i="24"/>
  <c r="CH130" i="24" s="1"/>
  <c r="AK130" i="24"/>
  <c r="CI130" i="24" s="1"/>
  <c r="AG134" i="24"/>
  <c r="CE134" i="24" s="1"/>
  <c r="AH134" i="24"/>
  <c r="CF134" i="24" s="1"/>
  <c r="AI134" i="24"/>
  <c r="CG134" i="24" s="1"/>
  <c r="AD127" i="24"/>
  <c r="CB127" i="24" s="1"/>
  <c r="AG127" i="24"/>
  <c r="CE127" i="24" s="1"/>
  <c r="AF132" i="24"/>
  <c r="CD132" i="24" s="1"/>
  <c r="AG126" i="24"/>
  <c r="CE126" i="24" s="1"/>
  <c r="AK131" i="24"/>
  <c r="CI131" i="24" s="1"/>
  <c r="AD133" i="24"/>
  <c r="CB133" i="24" s="1"/>
  <c r="AI128" i="24"/>
  <c r="CG128" i="24" s="1"/>
  <c r="AE133" i="24"/>
  <c r="CC133" i="24" s="1"/>
  <c r="AE131" i="24"/>
  <c r="CC131" i="24" s="1"/>
  <c r="AF128" i="24"/>
  <c r="CD128" i="24" s="1"/>
  <c r="AD132" i="24"/>
  <c r="CB132" i="24" s="1"/>
  <c r="AE132" i="24"/>
  <c r="CC132" i="24" s="1"/>
  <c r="AJ131" i="24"/>
  <c r="CH131" i="24" s="1"/>
  <c r="AC127" i="24"/>
  <c r="CA127" i="24" s="1"/>
  <c r="AH131" i="24"/>
  <c r="CF131" i="24" s="1"/>
  <c r="AK142" i="24"/>
  <c r="CI142" i="24" s="1"/>
  <c r="AJ142" i="24"/>
  <c r="CH142" i="24" s="1"/>
  <c r="AI142" i="24"/>
  <c r="CG142" i="24" s="1"/>
  <c r="AF142" i="24"/>
  <c r="CD142" i="24" s="1"/>
  <c r="AH142" i="24"/>
  <c r="CF142" i="24" s="1"/>
  <c r="AG142" i="24"/>
  <c r="CE142" i="24" s="1"/>
  <c r="AE142" i="24"/>
  <c r="CC142" i="24" s="1"/>
  <c r="AD142" i="24"/>
  <c r="CB142" i="24" s="1"/>
  <c r="AC142" i="24"/>
  <c r="CA142" i="24" s="1"/>
  <c r="AG132" i="24"/>
  <c r="CE132" i="24" s="1"/>
  <c r="AH128" i="24"/>
  <c r="CF128" i="24" s="1"/>
  <c r="AF127" i="24"/>
  <c r="CD127" i="24" s="1"/>
  <c r="AH132" i="24"/>
  <c r="CF132" i="24" s="1"/>
  <c r="AJ128" i="24"/>
  <c r="CH128" i="24" s="1"/>
  <c r="AI127" i="24"/>
  <c r="CG127" i="24" s="1"/>
  <c r="AI115" i="24"/>
  <c r="CG115" i="24" s="1"/>
  <c r="AK115" i="24"/>
  <c r="CI115" i="24" s="1"/>
  <c r="AJ115" i="24"/>
  <c r="CH115" i="24" s="1"/>
  <c r="AH115" i="24"/>
  <c r="CF115" i="24" s="1"/>
  <c r="AI132" i="24"/>
  <c r="CG132" i="24" s="1"/>
  <c r="AJ127" i="24"/>
  <c r="CH127" i="24" s="1"/>
  <c r="AC133" i="24"/>
  <c r="CA133" i="24" s="1"/>
  <c r="AJ129" i="24"/>
  <c r="CH129" i="24" s="1"/>
  <c r="AK128" i="24"/>
  <c r="CI128" i="24" s="1"/>
  <c r="AH133" i="24"/>
  <c r="CF133" i="24" s="1"/>
  <c r="AE129" i="24"/>
  <c r="CC129" i="24" s="1"/>
  <c r="AK127" i="24"/>
  <c r="CI127" i="24" s="1"/>
  <c r="AD129" i="24"/>
  <c r="CB129" i="24" s="1"/>
  <c r="AF133" i="24"/>
  <c r="CD133" i="24" s="1"/>
  <c r="AF129" i="24"/>
  <c r="CD129" i="24" s="1"/>
  <c r="AC129" i="24"/>
  <c r="CA129" i="24" s="1"/>
  <c r="AJ132" i="24"/>
  <c r="CH132" i="24" s="1"/>
  <c r="AG133" i="24"/>
  <c r="CE133" i="24" s="1"/>
  <c r="AC126" i="24"/>
  <c r="CA126" i="24" s="1"/>
  <c r="AC128" i="24"/>
  <c r="CA128" i="24" s="1"/>
  <c r="AD134" i="24"/>
  <c r="CB134" i="24" s="1"/>
  <c r="AC132" i="24"/>
  <c r="CA132" i="24" s="1"/>
  <c r="AG129" i="24"/>
  <c r="CE129" i="24" s="1"/>
  <c r="AH129" i="24"/>
  <c r="CF129" i="24" s="1"/>
  <c r="AH126" i="24"/>
  <c r="CF126" i="24" s="1"/>
  <c r="AK129" i="24"/>
  <c r="CI129" i="24" s="1"/>
  <c r="AE134" i="24"/>
  <c r="CC134" i="24" s="1"/>
  <c r="AF134" i="24"/>
  <c r="CD134" i="24" s="1"/>
  <c r="AI126" i="24"/>
  <c r="CG126" i="24" s="1"/>
  <c r="AD128" i="24"/>
  <c r="CB128" i="24" s="1"/>
  <c r="AJ134" i="24"/>
  <c r="CH134" i="24" s="1"/>
  <c r="AI129" i="24"/>
  <c r="CG129" i="24" s="1"/>
  <c r="AD126" i="24"/>
  <c r="CB126" i="24" s="1"/>
  <c r="AK133" i="24"/>
  <c r="CI133" i="24" s="1"/>
  <c r="AG131" i="24"/>
  <c r="CE131" i="24" s="1"/>
  <c r="AD131" i="24"/>
  <c r="CB131" i="24" s="1"/>
  <c r="AF126" i="24"/>
  <c r="CD126" i="24" s="1"/>
  <c r="AE128" i="24"/>
  <c r="CC128" i="24" s="1"/>
  <c r="AC131" i="24"/>
  <c r="CA131" i="24" s="1"/>
  <c r="AC130" i="24"/>
  <c r="CA130" i="24" s="1"/>
  <c r="AK132" i="24"/>
  <c r="CI132" i="24" s="1"/>
  <c r="AF131" i="24"/>
  <c r="CD131" i="24" s="1"/>
  <c r="AI131" i="24"/>
  <c r="CG131" i="24" s="1"/>
  <c r="AE126" i="24"/>
  <c r="CC126" i="24" s="1"/>
  <c r="DY135" i="24"/>
  <c r="DY131" i="24"/>
  <c r="Y139" i="24"/>
  <c r="DY139" i="24" s="1"/>
  <c r="Y143" i="24"/>
  <c r="DY126" i="24"/>
  <c r="Y141" i="24"/>
  <c r="DY141" i="24" s="1"/>
  <c r="DY134" i="24"/>
  <c r="Y137" i="24"/>
  <c r="DY137" i="24" s="1"/>
  <c r="DY130" i="24"/>
  <c r="Y144" i="24"/>
  <c r="Y138" i="24"/>
  <c r="Y136" i="24"/>
  <c r="DY127" i="24"/>
  <c r="DY128" i="24"/>
  <c r="Y140" i="24"/>
  <c r="BE160" i="24"/>
  <c r="U152" i="24"/>
  <c r="H152" i="24"/>
  <c r="I152" i="24"/>
  <c r="S152" i="24"/>
  <c r="I168" i="24"/>
  <c r="H151" i="24"/>
  <c r="G151" i="24"/>
  <c r="AG24" i="28"/>
  <c r="AF25" i="28"/>
  <c r="U151" i="24"/>
  <c r="Y151" i="24" s="1"/>
  <c r="I151" i="24"/>
  <c r="H167" i="24"/>
  <c r="U147" i="24"/>
  <c r="H147" i="24"/>
  <c r="I147" i="24"/>
  <c r="H163" i="24"/>
  <c r="S147" i="24"/>
  <c r="U2" i="25"/>
  <c r="U19" i="25" s="1"/>
  <c r="AG95" i="24" s="1"/>
  <c r="CE95" i="24" s="1"/>
  <c r="S154" i="24"/>
  <c r="G154" i="24"/>
  <c r="H154" i="24"/>
  <c r="I154" i="24"/>
  <c r="G150" i="24"/>
  <c r="S166" i="24"/>
  <c r="I150" i="24"/>
  <c r="U150" i="24"/>
  <c r="Y150" i="24" s="1"/>
  <c r="H150" i="24"/>
  <c r="AG4" i="27"/>
  <c r="S169" i="24"/>
  <c r="S162" i="24"/>
  <c r="S165" i="24"/>
  <c r="S164" i="24"/>
  <c r="S161" i="24"/>
  <c r="I169" i="24"/>
  <c r="H169" i="24"/>
  <c r="I161" i="24"/>
  <c r="H162" i="24"/>
  <c r="I162" i="24"/>
  <c r="H165" i="24"/>
  <c r="I165" i="24"/>
  <c r="H164" i="24"/>
  <c r="I164" i="24"/>
  <c r="P131" i="24"/>
  <c r="P134" i="24"/>
  <c r="P128" i="24"/>
  <c r="P129" i="24"/>
  <c r="P130" i="24"/>
  <c r="P125" i="24"/>
  <c r="P126" i="24"/>
  <c r="P132" i="24"/>
  <c r="P127" i="24"/>
  <c r="CT24" i="27"/>
  <c r="B33" i="31" s="1"/>
  <c r="O137" i="24"/>
  <c r="O138" i="24"/>
  <c r="CU23" i="27"/>
  <c r="CU28" i="27" s="1" a="1"/>
  <c r="CU28" i="27" s="1"/>
  <c r="O136" i="24"/>
  <c r="CT26" i="27"/>
  <c r="P137" i="24" s="1"/>
  <c r="CT25" i="27"/>
  <c r="M135" i="24" s="1"/>
  <c r="M126" i="24"/>
  <c r="M125" i="24"/>
  <c r="M134" i="24"/>
  <c r="M132" i="24"/>
  <c r="M131" i="24"/>
  <c r="M130" i="24"/>
  <c r="M129" i="24"/>
  <c r="M133" i="24"/>
  <c r="M127" i="24"/>
  <c r="O125" i="24"/>
  <c r="L129" i="24"/>
  <c r="L130" i="24"/>
  <c r="L131" i="24"/>
  <c r="L133" i="24"/>
  <c r="L132" i="24"/>
  <c r="L128" i="24"/>
  <c r="L134" i="24"/>
  <c r="L125" i="24"/>
  <c r="L126" i="24"/>
  <c r="L127" i="24"/>
  <c r="CI4" i="24"/>
  <c r="AL4" i="24"/>
  <c r="S29" i="25"/>
  <c r="T28" i="25"/>
  <c r="AL24" i="24" l="1"/>
  <c r="CJ24" i="24" s="1"/>
  <c r="AL21" i="24"/>
  <c r="CJ21" i="24" s="1"/>
  <c r="AL18" i="24"/>
  <c r="CJ18" i="24" s="1"/>
  <c r="AL19" i="24"/>
  <c r="CJ19" i="24" s="1"/>
  <c r="AL23" i="24"/>
  <c r="CJ23" i="24" s="1"/>
  <c r="AL16" i="24"/>
  <c r="CJ16" i="24" s="1"/>
  <c r="AL22" i="24"/>
  <c r="CJ22" i="24" s="1"/>
  <c r="AL17" i="24"/>
  <c r="CJ17" i="24" s="1"/>
  <c r="AL15" i="24"/>
  <c r="CJ15" i="24" s="1"/>
  <c r="AL20" i="24"/>
  <c r="CJ20" i="24" s="1"/>
  <c r="G29" i="31"/>
  <c r="AC14" i="27"/>
  <c r="E31" i="31"/>
  <c r="F31" i="31"/>
  <c r="C31" i="31"/>
  <c r="G31" i="31"/>
  <c r="D31" i="31"/>
  <c r="K40" i="31"/>
  <c r="AL190" i="24"/>
  <c r="AL186" i="24"/>
  <c r="AL188" i="24"/>
  <c r="AL185" i="24"/>
  <c r="AL181" i="24"/>
  <c r="AL189" i="24"/>
  <c r="AL182" i="24"/>
  <c r="AL183" i="24"/>
  <c r="AL187" i="24"/>
  <c r="AL184" i="24"/>
  <c r="J37" i="31"/>
  <c r="CU27" i="27" a="1"/>
  <c r="CU27" i="27" s="1"/>
  <c r="AL191" i="24"/>
  <c r="AL193" i="24"/>
  <c r="U18" i="25"/>
  <c r="U17" i="25"/>
  <c r="AL176" i="24"/>
  <c r="AL172" i="24"/>
  <c r="AL180" i="24"/>
  <c r="AL177" i="24"/>
  <c r="AL178" i="24"/>
  <c r="AL179" i="24"/>
  <c r="AL175" i="24"/>
  <c r="AL174" i="24"/>
  <c r="AL173" i="24"/>
  <c r="AL171" i="24"/>
  <c r="AK164" i="24"/>
  <c r="AL164" i="24"/>
  <c r="AF164" i="24"/>
  <c r="AD164" i="24"/>
  <c r="AI164" i="24"/>
  <c r="AC164" i="24"/>
  <c r="AE164" i="24"/>
  <c r="AG164" i="24"/>
  <c r="AH164" i="24"/>
  <c r="AJ164" i="24"/>
  <c r="AG165" i="24"/>
  <c r="AF165" i="24"/>
  <c r="AK165" i="24"/>
  <c r="AE165" i="24"/>
  <c r="AI165" i="24"/>
  <c r="AL165" i="24"/>
  <c r="AH165" i="24"/>
  <c r="AJ165" i="24"/>
  <c r="AC165" i="24"/>
  <c r="AD165" i="24"/>
  <c r="AC162" i="24"/>
  <c r="AD162" i="24"/>
  <c r="AE162" i="24"/>
  <c r="AF162" i="24"/>
  <c r="AG162" i="24"/>
  <c r="AH162" i="24"/>
  <c r="AI162" i="24"/>
  <c r="AJ162" i="24"/>
  <c r="AK162" i="24"/>
  <c r="AL162" i="24"/>
  <c r="AE169" i="24"/>
  <c r="AD169" i="24"/>
  <c r="AF169" i="24"/>
  <c r="AG169" i="24"/>
  <c r="AH169" i="24"/>
  <c r="AI169" i="24"/>
  <c r="AJ169" i="24"/>
  <c r="AC169" i="24"/>
  <c r="AK169" i="24"/>
  <c r="AL169" i="24"/>
  <c r="AF166" i="24"/>
  <c r="AI166" i="24"/>
  <c r="AH166" i="24"/>
  <c r="AJ166" i="24"/>
  <c r="AL166" i="24"/>
  <c r="AK166" i="24"/>
  <c r="AE166" i="24"/>
  <c r="AG166" i="24"/>
  <c r="AD166" i="24"/>
  <c r="AC166" i="24"/>
  <c r="AC161" i="24"/>
  <c r="AD161" i="24"/>
  <c r="AK161" i="24"/>
  <c r="AJ161" i="24"/>
  <c r="AE161" i="24"/>
  <c r="AH161" i="24"/>
  <c r="AF161" i="24"/>
  <c r="AL161" i="24"/>
  <c r="AG161" i="24"/>
  <c r="AI161" i="24"/>
  <c r="AB16" i="27"/>
  <c r="Y16" i="27"/>
  <c r="Z16" i="27"/>
  <c r="AE125" i="24"/>
  <c r="CC125" i="24" s="1"/>
  <c r="AC125" i="24"/>
  <c r="CA125" i="24" s="1"/>
  <c r="AD125" i="24"/>
  <c r="CB125" i="24" s="1"/>
  <c r="AA16" i="27"/>
  <c r="AC16" i="27"/>
  <c r="AG125" i="24"/>
  <c r="CE125" i="24" s="1"/>
  <c r="AF125" i="24"/>
  <c r="CD125" i="24" s="1"/>
  <c r="K30" i="31"/>
  <c r="AG15" i="27"/>
  <c r="H31" i="31"/>
  <c r="AD16" i="27"/>
  <c r="J31" i="31"/>
  <c r="AF16" i="27"/>
  <c r="K28" i="31"/>
  <c r="F59" i="31" s="1"/>
  <c r="AG13" i="27"/>
  <c r="K31" i="31"/>
  <c r="AG16" i="27"/>
  <c r="I31" i="31"/>
  <c r="AE16" i="27"/>
  <c r="K27" i="31"/>
  <c r="AG12" i="27"/>
  <c r="K26" i="31"/>
  <c r="AG11" i="27"/>
  <c r="K25" i="31"/>
  <c r="E59" i="31" s="1"/>
  <c r="AG10" i="27"/>
  <c r="AG9" i="27"/>
  <c r="AG8" i="27"/>
  <c r="AG7" i="27"/>
  <c r="AG6" i="27"/>
  <c r="AG5" i="27"/>
  <c r="AC151" i="24"/>
  <c r="CA151" i="24" s="1"/>
  <c r="O152" i="24"/>
  <c r="O149" i="24"/>
  <c r="O153" i="24"/>
  <c r="O151" i="24"/>
  <c r="O150" i="24"/>
  <c r="O154" i="24"/>
  <c r="AL133" i="24"/>
  <c r="CJ133" i="24" s="1"/>
  <c r="AL131" i="24"/>
  <c r="CJ131" i="24" s="1"/>
  <c r="AL126" i="24"/>
  <c r="CJ126" i="24" s="1"/>
  <c r="AL142" i="24"/>
  <c r="CJ142" i="24" s="1"/>
  <c r="AL31" i="24"/>
  <c r="CJ31" i="24" s="1"/>
  <c r="AL14" i="24"/>
  <c r="CJ14" i="24" s="1"/>
  <c r="AL9" i="24"/>
  <c r="CJ9" i="24" s="1"/>
  <c r="AL32" i="24"/>
  <c r="CJ32" i="24" s="1"/>
  <c r="AL29" i="24"/>
  <c r="CJ29" i="24" s="1"/>
  <c r="AL30" i="24"/>
  <c r="CJ30" i="24" s="1"/>
  <c r="AL10" i="24"/>
  <c r="CJ10" i="24" s="1"/>
  <c r="AL28" i="24"/>
  <c r="CJ28" i="24" s="1"/>
  <c r="AL27" i="24"/>
  <c r="CJ27" i="24" s="1"/>
  <c r="AL12" i="24"/>
  <c r="CJ12" i="24" s="1"/>
  <c r="AL13" i="24"/>
  <c r="CJ13" i="24" s="1"/>
  <c r="AL33" i="24"/>
  <c r="CJ33" i="24" s="1"/>
  <c r="AL8" i="24"/>
  <c r="CJ8" i="24" s="1"/>
  <c r="AL7" i="24"/>
  <c r="CJ7" i="24" s="1"/>
  <c r="AL34" i="24"/>
  <c r="CJ34" i="24" s="1"/>
  <c r="AL11" i="24"/>
  <c r="CJ11" i="24" s="1"/>
  <c r="AL6" i="24"/>
  <c r="CJ6" i="24" s="1"/>
  <c r="AL26" i="24"/>
  <c r="CJ26" i="24" s="1"/>
  <c r="AL40" i="24"/>
  <c r="CJ40" i="24" s="1"/>
  <c r="AL53" i="24"/>
  <c r="CJ53" i="24" s="1"/>
  <c r="AL41" i="24"/>
  <c r="CJ41" i="24" s="1"/>
  <c r="AL38" i="24"/>
  <c r="CJ38" i="24" s="1"/>
  <c r="AL37" i="24"/>
  <c r="CJ37" i="24" s="1"/>
  <c r="AL25" i="24"/>
  <c r="CJ25" i="24" s="1"/>
  <c r="AL42" i="24"/>
  <c r="CJ42" i="24" s="1"/>
  <c r="AL51" i="24"/>
  <c r="CJ51" i="24" s="1"/>
  <c r="AL43" i="24"/>
  <c r="CJ43" i="24" s="1"/>
  <c r="AL44" i="24"/>
  <c r="CJ44" i="24" s="1"/>
  <c r="AL39" i="24"/>
  <c r="CJ39" i="24" s="1"/>
  <c r="AL36" i="24"/>
  <c r="CJ36" i="24" s="1"/>
  <c r="AL49" i="24"/>
  <c r="CJ49" i="24" s="1"/>
  <c r="AL52" i="24"/>
  <c r="CJ52" i="24" s="1"/>
  <c r="AL50" i="24"/>
  <c r="CJ50" i="24" s="1"/>
  <c r="AL54" i="24"/>
  <c r="CJ54" i="24" s="1"/>
  <c r="AL5" i="24"/>
  <c r="AL48" i="24"/>
  <c r="CJ48" i="24" s="1"/>
  <c r="AL58" i="24"/>
  <c r="CJ58" i="24" s="1"/>
  <c r="AL35" i="24"/>
  <c r="AL61" i="24"/>
  <c r="CJ61" i="24" s="1"/>
  <c r="AL56" i="24"/>
  <c r="CJ56" i="24" s="1"/>
  <c r="AL60" i="24"/>
  <c r="CJ60" i="24" s="1"/>
  <c r="AL46" i="24"/>
  <c r="CJ46" i="24" s="1"/>
  <c r="AL47" i="24"/>
  <c r="CJ47" i="24" s="1"/>
  <c r="AL59" i="24"/>
  <c r="CJ59" i="24" s="1"/>
  <c r="AL64" i="24"/>
  <c r="CJ64" i="24" s="1"/>
  <c r="AL62" i="24"/>
  <c r="CJ62" i="24" s="1"/>
  <c r="AL63" i="24"/>
  <c r="CJ63" i="24" s="1"/>
  <c r="AL66" i="24"/>
  <c r="CJ66" i="24" s="1"/>
  <c r="AL71" i="24"/>
  <c r="CJ71" i="24" s="1"/>
  <c r="AL68" i="24"/>
  <c r="CJ68" i="24" s="1"/>
  <c r="AL73" i="24"/>
  <c r="CJ73" i="24" s="1"/>
  <c r="AL72" i="24"/>
  <c r="CJ72" i="24" s="1"/>
  <c r="AL74" i="24"/>
  <c r="CJ74" i="24" s="1"/>
  <c r="AL57" i="24"/>
  <c r="CJ57" i="24" s="1"/>
  <c r="AL45" i="24"/>
  <c r="AL70" i="24"/>
  <c r="CJ70" i="24" s="1"/>
  <c r="AL67" i="24"/>
  <c r="CJ67" i="24" s="1"/>
  <c r="AL69" i="24"/>
  <c r="CJ69" i="24" s="1"/>
  <c r="AL65" i="24"/>
  <c r="CJ65" i="24" s="1"/>
  <c r="AL76" i="24"/>
  <c r="CJ76" i="24" s="1"/>
  <c r="AL80" i="24"/>
  <c r="CJ80" i="24" s="1"/>
  <c r="AL83" i="24"/>
  <c r="CJ83" i="24" s="1"/>
  <c r="AL84" i="24"/>
  <c r="CJ84" i="24" s="1"/>
  <c r="AL81" i="24"/>
  <c r="CJ81" i="24" s="1"/>
  <c r="AL77" i="24"/>
  <c r="CJ77" i="24" s="1"/>
  <c r="AL78" i="24"/>
  <c r="CJ78" i="24" s="1"/>
  <c r="AL79" i="24"/>
  <c r="CJ79" i="24" s="1"/>
  <c r="AL55" i="24"/>
  <c r="CJ55" i="24" s="1"/>
  <c r="AL82" i="24"/>
  <c r="CJ82" i="24" s="1"/>
  <c r="AL86" i="24"/>
  <c r="CJ86" i="24" s="1"/>
  <c r="AL91" i="24"/>
  <c r="CJ91" i="24" s="1"/>
  <c r="AL90" i="24"/>
  <c r="CJ90" i="24" s="1"/>
  <c r="AL87" i="24"/>
  <c r="CJ87" i="24" s="1"/>
  <c r="AL93" i="24"/>
  <c r="CJ93" i="24" s="1"/>
  <c r="AL89" i="24"/>
  <c r="CJ89" i="24" s="1"/>
  <c r="AL94" i="24"/>
  <c r="CJ94" i="24" s="1"/>
  <c r="AL75" i="24"/>
  <c r="CJ75" i="24" s="1"/>
  <c r="AL92" i="24"/>
  <c r="CJ92" i="24" s="1"/>
  <c r="AL88" i="24"/>
  <c r="CJ88" i="24" s="1"/>
  <c r="AL104" i="24"/>
  <c r="CJ104" i="24" s="1"/>
  <c r="AL102" i="24"/>
  <c r="CJ102" i="24" s="1"/>
  <c r="AL98" i="24"/>
  <c r="CJ98" i="24" s="1"/>
  <c r="AL103" i="24"/>
  <c r="CJ103" i="24" s="1"/>
  <c r="AL85" i="24"/>
  <c r="CJ85" i="24" s="1"/>
  <c r="AL99" i="24"/>
  <c r="CJ99" i="24" s="1"/>
  <c r="AL101" i="24"/>
  <c r="CJ101" i="24" s="1"/>
  <c r="AL100" i="24"/>
  <c r="CJ100" i="24" s="1"/>
  <c r="AL96" i="24"/>
  <c r="CJ96" i="24" s="1"/>
  <c r="AL97" i="24"/>
  <c r="CJ97" i="24" s="1"/>
  <c r="AL107" i="24"/>
  <c r="CJ107" i="24" s="1"/>
  <c r="AL114" i="24"/>
  <c r="CJ114" i="24" s="1"/>
  <c r="AL106" i="24"/>
  <c r="CJ106" i="24" s="1"/>
  <c r="AL110" i="24"/>
  <c r="CJ110" i="24" s="1"/>
  <c r="AL111" i="24"/>
  <c r="CJ111" i="24" s="1"/>
  <c r="AL112" i="24"/>
  <c r="CJ112" i="24" s="1"/>
  <c r="AL113" i="24"/>
  <c r="CJ113" i="24" s="1"/>
  <c r="AL109" i="24"/>
  <c r="CJ109" i="24" s="1"/>
  <c r="AL108" i="24"/>
  <c r="CJ108" i="24" s="1"/>
  <c r="AL121" i="24"/>
  <c r="CJ121" i="24" s="1"/>
  <c r="AL122" i="24"/>
  <c r="CJ122" i="24" s="1"/>
  <c r="AL119" i="24"/>
  <c r="CJ119" i="24" s="1"/>
  <c r="AL105" i="24"/>
  <c r="CJ105" i="24" s="1"/>
  <c r="AL124" i="24"/>
  <c r="CJ124" i="24" s="1"/>
  <c r="AL116" i="24"/>
  <c r="CJ116" i="24" s="1"/>
  <c r="AL117" i="24"/>
  <c r="CJ117" i="24" s="1"/>
  <c r="AL123" i="24"/>
  <c r="CJ123" i="24" s="1"/>
  <c r="AL120" i="24"/>
  <c r="CJ120" i="24" s="1"/>
  <c r="AL118" i="24"/>
  <c r="CJ118" i="24" s="1"/>
  <c r="AL115" i="24"/>
  <c r="CJ115" i="24" s="1"/>
  <c r="AL129" i="24"/>
  <c r="CJ129" i="24" s="1"/>
  <c r="AL127" i="24"/>
  <c r="CJ127" i="24" s="1"/>
  <c r="AL134" i="24"/>
  <c r="CJ134" i="24" s="1"/>
  <c r="AL128" i="24"/>
  <c r="CJ128" i="24" s="1"/>
  <c r="AL130" i="24"/>
  <c r="CJ130" i="24" s="1"/>
  <c r="AL132" i="24"/>
  <c r="CJ132" i="24" s="1"/>
  <c r="AI150" i="24"/>
  <c r="CG150" i="24" s="1"/>
  <c r="AE146" i="24"/>
  <c r="CC146" i="24" s="1"/>
  <c r="AK143" i="24"/>
  <c r="CI143" i="24" s="1"/>
  <c r="AJ143" i="24"/>
  <c r="CH143" i="24" s="1"/>
  <c r="AL143" i="24"/>
  <c r="CJ143" i="24" s="1"/>
  <c r="AK150" i="24"/>
  <c r="CI150" i="24" s="1"/>
  <c r="AE139" i="24"/>
  <c r="CC139" i="24" s="1"/>
  <c r="AG139" i="24"/>
  <c r="CE139" i="24" s="1"/>
  <c r="AJ141" i="24"/>
  <c r="CH141" i="24" s="1"/>
  <c r="AJ139" i="24"/>
  <c r="CH139" i="24" s="1"/>
  <c r="AK139" i="24"/>
  <c r="CI139" i="24" s="1"/>
  <c r="AK141" i="24"/>
  <c r="CI141" i="24" s="1"/>
  <c r="AH141" i="24"/>
  <c r="CF141" i="24" s="1"/>
  <c r="AK149" i="24"/>
  <c r="CI149" i="24" s="1"/>
  <c r="AH139" i="24"/>
  <c r="CF139" i="24" s="1"/>
  <c r="AL149" i="24"/>
  <c r="CJ149" i="24" s="1"/>
  <c r="AG141" i="24"/>
  <c r="CE141" i="24" s="1"/>
  <c r="AE141" i="24"/>
  <c r="CC141" i="24" s="1"/>
  <c r="AI141" i="24"/>
  <c r="CG141" i="24" s="1"/>
  <c r="AG143" i="24"/>
  <c r="CE143" i="24" s="1"/>
  <c r="AF141" i="24"/>
  <c r="CD141" i="24" s="1"/>
  <c r="AH143" i="24"/>
  <c r="CF143" i="24" s="1"/>
  <c r="AC136" i="24"/>
  <c r="CA136" i="24" s="1"/>
  <c r="AE136" i="24"/>
  <c r="CC136" i="24" s="1"/>
  <c r="AF136" i="24"/>
  <c r="CD136" i="24" s="1"/>
  <c r="AG136" i="24"/>
  <c r="CE136" i="24" s="1"/>
  <c r="AJ136" i="24"/>
  <c r="CH136" i="24" s="1"/>
  <c r="AD136" i="24"/>
  <c r="CB136" i="24" s="1"/>
  <c r="AL136" i="24"/>
  <c r="CJ136" i="24" s="1"/>
  <c r="AD139" i="24"/>
  <c r="CB139" i="24" s="1"/>
  <c r="AK137" i="24"/>
  <c r="CI137" i="24" s="1"/>
  <c r="AF139" i="24"/>
  <c r="CD139" i="24" s="1"/>
  <c r="AL151" i="24"/>
  <c r="CJ151" i="24" s="1"/>
  <c r="AE151" i="24"/>
  <c r="CC151" i="24" s="1"/>
  <c r="AC137" i="24"/>
  <c r="CA137" i="24" s="1"/>
  <c r="AE148" i="24"/>
  <c r="CC148" i="24" s="1"/>
  <c r="AC140" i="24"/>
  <c r="CA140" i="24" s="1"/>
  <c r="AF138" i="24"/>
  <c r="CD138" i="24" s="1"/>
  <c r="AC148" i="24"/>
  <c r="CA148" i="24" s="1"/>
  <c r="AE144" i="24"/>
  <c r="CC144" i="24" s="1"/>
  <c r="AI140" i="24"/>
  <c r="CG140" i="24" s="1"/>
  <c r="AI138" i="24"/>
  <c r="CG138" i="24" s="1"/>
  <c r="AF137" i="24"/>
  <c r="CD137" i="24" s="1"/>
  <c r="AL150" i="24"/>
  <c r="CJ150" i="24" s="1"/>
  <c r="AG137" i="24"/>
  <c r="CE137" i="24" s="1"/>
  <c r="AI139" i="24"/>
  <c r="CG139" i="24" s="1"/>
  <c r="AF144" i="24"/>
  <c r="CD144" i="24" s="1"/>
  <c r="AJ144" i="24"/>
  <c r="CH144" i="24" s="1"/>
  <c r="AK138" i="24"/>
  <c r="CI138" i="24" s="1"/>
  <c r="AG144" i="24"/>
  <c r="CE144" i="24" s="1"/>
  <c r="AL141" i="24"/>
  <c r="CJ141" i="24" s="1"/>
  <c r="AL144" i="24"/>
  <c r="CJ144" i="24" s="1"/>
  <c r="AI143" i="24"/>
  <c r="CG143" i="24" s="1"/>
  <c r="AH137" i="24"/>
  <c r="CF137" i="24" s="1"/>
  <c r="AG146" i="24"/>
  <c r="CE146" i="24" s="1"/>
  <c r="AI137" i="24"/>
  <c r="CG137" i="24" s="1"/>
  <c r="AE137" i="24"/>
  <c r="CC137" i="24" s="1"/>
  <c r="AD146" i="24"/>
  <c r="CB146" i="24" s="1"/>
  <c r="AL139" i="24"/>
  <c r="CJ139" i="24" s="1"/>
  <c r="AD148" i="24"/>
  <c r="CB148" i="24" s="1"/>
  <c r="AC153" i="24"/>
  <c r="CA153" i="24" s="1"/>
  <c r="AD150" i="24"/>
  <c r="CB150" i="24" s="1"/>
  <c r="AD151" i="24"/>
  <c r="CB151" i="24" s="1"/>
  <c r="AI144" i="24"/>
  <c r="CG144" i="24" s="1"/>
  <c r="AF148" i="24"/>
  <c r="CD148" i="24" s="1"/>
  <c r="AK144" i="24"/>
  <c r="CI144" i="24" s="1"/>
  <c r="AD153" i="24"/>
  <c r="CB153" i="24" s="1"/>
  <c r="AK140" i="24"/>
  <c r="CI140" i="24" s="1"/>
  <c r="AG148" i="24"/>
  <c r="CE148" i="24" s="1"/>
  <c r="AE153" i="24"/>
  <c r="CC153" i="24" s="1"/>
  <c r="AL140" i="24"/>
  <c r="CJ140" i="24" s="1"/>
  <c r="AK136" i="24"/>
  <c r="CI136" i="24" s="1"/>
  <c r="AL138" i="24"/>
  <c r="CJ138" i="24" s="1"/>
  <c r="AF151" i="24"/>
  <c r="CD151" i="24" s="1"/>
  <c r="AH136" i="24"/>
  <c r="CF136" i="24" s="1"/>
  <c r="AE150" i="24"/>
  <c r="CC150" i="24" s="1"/>
  <c r="AF140" i="24"/>
  <c r="CD140" i="24" s="1"/>
  <c r="AJ150" i="24"/>
  <c r="CH150" i="24" s="1"/>
  <c r="AF146" i="24"/>
  <c r="CD146" i="24" s="1"/>
  <c r="AH144" i="24"/>
  <c r="CF144" i="24" s="1"/>
  <c r="AH153" i="24"/>
  <c r="CF153" i="24" s="1"/>
  <c r="AC149" i="24"/>
  <c r="CA149" i="24" s="1"/>
  <c r="AD149" i="24"/>
  <c r="CB149" i="24" s="1"/>
  <c r="AC150" i="24"/>
  <c r="CA150" i="24" s="1"/>
  <c r="AD137" i="24"/>
  <c r="CB137" i="24" s="1"/>
  <c r="AI153" i="24"/>
  <c r="CG153" i="24" s="1"/>
  <c r="AE149" i="24"/>
  <c r="CC149" i="24" s="1"/>
  <c r="AH151" i="24"/>
  <c r="CF151" i="24" s="1"/>
  <c r="AD140" i="24"/>
  <c r="CB140" i="24" s="1"/>
  <c r="AH149" i="24"/>
  <c r="CF149" i="24" s="1"/>
  <c r="AF150" i="24"/>
  <c r="CD150" i="24" s="1"/>
  <c r="AI136" i="24"/>
  <c r="CG136" i="24" s="1"/>
  <c r="AE138" i="24"/>
  <c r="CC138" i="24" s="1"/>
  <c r="AJ153" i="24"/>
  <c r="CH153" i="24" s="1"/>
  <c r="AE140" i="24"/>
  <c r="CC140" i="24" s="1"/>
  <c r="AK146" i="24"/>
  <c r="CI146" i="24" s="1"/>
  <c r="AL137" i="24"/>
  <c r="CJ137" i="24" s="1"/>
  <c r="AC146" i="24"/>
  <c r="CA146" i="24" s="1"/>
  <c r="AK153" i="24"/>
  <c r="CI153" i="24" s="1"/>
  <c r="AF149" i="24"/>
  <c r="CD149" i="24" s="1"/>
  <c r="AI151" i="24"/>
  <c r="CG151" i="24" s="1"/>
  <c r="AG140" i="24"/>
  <c r="CE140" i="24" s="1"/>
  <c r="AH138" i="24"/>
  <c r="CF138" i="24" s="1"/>
  <c r="AL146" i="24"/>
  <c r="CJ146" i="24" s="1"/>
  <c r="AC143" i="24"/>
  <c r="CA143" i="24" s="1"/>
  <c r="AL153" i="24"/>
  <c r="CJ153" i="24" s="1"/>
  <c r="AD144" i="24"/>
  <c r="CB144" i="24" s="1"/>
  <c r="AD143" i="24"/>
  <c r="CB143" i="24" s="1"/>
  <c r="AJ138" i="24"/>
  <c r="CH138" i="24" s="1"/>
  <c r="AK125" i="24"/>
  <c r="CI125" i="24" s="1"/>
  <c r="AL125" i="24"/>
  <c r="CJ125" i="24" s="1"/>
  <c r="AH125" i="24"/>
  <c r="CF125" i="24" s="1"/>
  <c r="AJ125" i="24"/>
  <c r="CH125" i="24" s="1"/>
  <c r="AI125" i="24"/>
  <c r="CG125" i="24" s="1"/>
  <c r="AJ140" i="24"/>
  <c r="CH140" i="24" s="1"/>
  <c r="AH140" i="24"/>
  <c r="CF140" i="24" s="1"/>
  <c r="AE143" i="24"/>
  <c r="CC143" i="24" s="1"/>
  <c r="AI149" i="24"/>
  <c r="CG149" i="24" s="1"/>
  <c r="AG151" i="24"/>
  <c r="CE151" i="24" s="1"/>
  <c r="AG138" i="24"/>
  <c r="CE138" i="24" s="1"/>
  <c r="AJ137" i="24"/>
  <c r="CH137" i="24" s="1"/>
  <c r="AF143" i="24"/>
  <c r="CD143" i="24" s="1"/>
  <c r="AF153" i="24"/>
  <c r="CD153" i="24" s="1"/>
  <c r="AJ149" i="24"/>
  <c r="CH149" i="24" s="1"/>
  <c r="AJ151" i="24"/>
  <c r="CH151" i="24" s="1"/>
  <c r="AG153" i="24"/>
  <c r="CE153" i="24" s="1"/>
  <c r="AC141" i="24"/>
  <c r="CA141" i="24" s="1"/>
  <c r="AC138" i="24"/>
  <c r="CA138" i="24" s="1"/>
  <c r="AG149" i="24"/>
  <c r="CE149" i="24" s="1"/>
  <c r="AK151" i="24"/>
  <c r="CI151" i="24" s="1"/>
  <c r="AC139" i="24"/>
  <c r="CA139" i="24" s="1"/>
  <c r="AG150" i="24"/>
  <c r="CE150" i="24" s="1"/>
  <c r="AC144" i="24"/>
  <c r="CA144" i="24" s="1"/>
  <c r="AL154" i="24"/>
  <c r="CJ154" i="24" s="1"/>
  <c r="AJ154" i="24"/>
  <c r="CH154" i="24" s="1"/>
  <c r="AE154" i="24"/>
  <c r="CC154" i="24" s="1"/>
  <c r="AK154" i="24"/>
  <c r="CI154" i="24" s="1"/>
  <c r="AC154" i="24"/>
  <c r="CA154" i="24" s="1"/>
  <c r="AI154" i="24"/>
  <c r="CG154" i="24" s="1"/>
  <c r="AD154" i="24"/>
  <c r="CB154" i="24" s="1"/>
  <c r="AH154" i="24"/>
  <c r="CF154" i="24" s="1"/>
  <c r="AG154" i="24"/>
  <c r="CE154" i="24" s="1"/>
  <c r="AF154" i="24"/>
  <c r="CD154" i="24" s="1"/>
  <c r="AD141" i="24"/>
  <c r="CB141" i="24" s="1"/>
  <c r="AD138" i="24"/>
  <c r="CB138" i="24" s="1"/>
  <c r="AH150" i="24"/>
  <c r="CF150" i="24" s="1"/>
  <c r="DY143" i="24"/>
  <c r="DY140" i="24"/>
  <c r="Y147" i="24"/>
  <c r="DY147" i="24" s="1"/>
  <c r="DY136" i="24"/>
  <c r="Y152" i="24"/>
  <c r="DY138" i="24"/>
  <c r="DY146" i="24"/>
  <c r="DY144" i="24"/>
  <c r="BF160" i="24"/>
  <c r="S168" i="24"/>
  <c r="H168" i="24"/>
  <c r="DY150" i="24"/>
  <c r="DY151" i="24"/>
  <c r="S167" i="24"/>
  <c r="AG25" i="28"/>
  <c r="AH24" i="28"/>
  <c r="I167" i="24"/>
  <c r="S163" i="24"/>
  <c r="I163" i="24"/>
  <c r="I170" i="24"/>
  <c r="H170" i="24"/>
  <c r="S170" i="24"/>
  <c r="V2" i="25"/>
  <c r="V19" i="25" s="1"/>
  <c r="AH95" i="24" s="1"/>
  <c r="CF95" i="24" s="1"/>
  <c r="I166" i="24"/>
  <c r="H166" i="24"/>
  <c r="AH4" i="27"/>
  <c r="P139" i="24"/>
  <c r="P140" i="24"/>
  <c r="P143" i="24"/>
  <c r="P144" i="24"/>
  <c r="P138" i="24"/>
  <c r="P142" i="24"/>
  <c r="P135" i="24"/>
  <c r="P141" i="24"/>
  <c r="P136" i="24"/>
  <c r="O146" i="24"/>
  <c r="AJ146" i="24" s="1"/>
  <c r="CH146" i="24" s="1"/>
  <c r="O148" i="24"/>
  <c r="AJ148" i="24" s="1"/>
  <c r="CH148" i="24" s="1"/>
  <c r="O147" i="24"/>
  <c r="CU24" i="27"/>
  <c r="B34" i="31" s="1"/>
  <c r="CU26" i="27"/>
  <c r="CU25" i="27"/>
  <c r="M143" i="24"/>
  <c r="M140" i="24"/>
  <c r="M144" i="24"/>
  <c r="M142" i="24"/>
  <c r="M139" i="24"/>
  <c r="M141" i="24"/>
  <c r="M138" i="24"/>
  <c r="M137" i="24"/>
  <c r="M136" i="24"/>
  <c r="O135" i="24"/>
  <c r="CJ4" i="24"/>
  <c r="AM4" i="24"/>
  <c r="L141" i="24"/>
  <c r="L144" i="24"/>
  <c r="L135" i="24"/>
  <c r="L136" i="24"/>
  <c r="L137" i="24"/>
  <c r="L138" i="24"/>
  <c r="L139" i="24"/>
  <c r="L140" i="24"/>
  <c r="L142" i="24"/>
  <c r="L143" i="24"/>
  <c r="T29" i="25"/>
  <c r="U28" i="25"/>
  <c r="AM18" i="24" l="1"/>
  <c r="CK18" i="24" s="1"/>
  <c r="AM21" i="24"/>
  <c r="CK21" i="24" s="1"/>
  <c r="AM15" i="24"/>
  <c r="CK15" i="24" s="1"/>
  <c r="AM19" i="24"/>
  <c r="CK19" i="24" s="1"/>
  <c r="AM17" i="24"/>
  <c r="CK17" i="24" s="1"/>
  <c r="AM16" i="24"/>
  <c r="CK16" i="24" s="1"/>
  <c r="AM24" i="24"/>
  <c r="CK24" i="24" s="1"/>
  <c r="AM20" i="24"/>
  <c r="CK20" i="24" s="1"/>
  <c r="AM23" i="24"/>
  <c r="CK23" i="24" s="1"/>
  <c r="AM22" i="24"/>
  <c r="CK22" i="24" s="1"/>
  <c r="H29" i="31"/>
  <c r="AD14" i="27"/>
  <c r="F32" i="31"/>
  <c r="D32" i="31"/>
  <c r="G32" i="31"/>
  <c r="C32" i="31"/>
  <c r="L40" i="31"/>
  <c r="AM189" i="24"/>
  <c r="AM185" i="24"/>
  <c r="AM186" i="24"/>
  <c r="AM184" i="24"/>
  <c r="AM190" i="24"/>
  <c r="AM188" i="24"/>
  <c r="AM182" i="24"/>
  <c r="AM183" i="24"/>
  <c r="AM187" i="24"/>
  <c r="AM181" i="24"/>
  <c r="K37" i="31"/>
  <c r="E32" i="31"/>
  <c r="AM164" i="24"/>
  <c r="AM169" i="24"/>
  <c r="AM162" i="24"/>
  <c r="AM166" i="24"/>
  <c r="AM165" i="24"/>
  <c r="V18" i="25"/>
  <c r="V17" i="25"/>
  <c r="AM178" i="24"/>
  <c r="AM180" i="24"/>
  <c r="AM176" i="24"/>
  <c r="AM172" i="24"/>
  <c r="AM175" i="24"/>
  <c r="AM177" i="24"/>
  <c r="AM179" i="24"/>
  <c r="AM174" i="24"/>
  <c r="AM173" i="24"/>
  <c r="AM171" i="24"/>
  <c r="AM191" i="24"/>
  <c r="AM193" i="24"/>
  <c r="AM161" i="24"/>
  <c r="AI170" i="24"/>
  <c r="AJ170" i="24"/>
  <c r="AD170" i="24"/>
  <c r="AL170" i="24"/>
  <c r="AC170" i="24"/>
  <c r="AK170" i="24"/>
  <c r="AH170" i="24"/>
  <c r="AE170" i="24"/>
  <c r="AM170" i="24"/>
  <c r="AF170" i="24"/>
  <c r="AG170" i="24"/>
  <c r="AF163" i="24"/>
  <c r="AD163" i="24"/>
  <c r="AC163" i="24"/>
  <c r="AG163" i="24"/>
  <c r="AE163" i="24"/>
  <c r="AH163" i="24"/>
  <c r="AI163" i="24"/>
  <c r="AK163" i="24"/>
  <c r="AJ163" i="24"/>
  <c r="AL163" i="24"/>
  <c r="AM163" i="24"/>
  <c r="AD168" i="24"/>
  <c r="AJ168" i="24"/>
  <c r="AE168" i="24"/>
  <c r="AL168" i="24"/>
  <c r="AF168" i="24"/>
  <c r="AC168" i="24"/>
  <c r="AM168" i="24"/>
  <c r="AH168" i="24"/>
  <c r="AG168" i="24"/>
  <c r="AI168" i="24"/>
  <c r="AK168" i="24"/>
  <c r="AE167" i="24"/>
  <c r="AM167" i="24"/>
  <c r="AD167" i="24"/>
  <c r="AF167" i="24"/>
  <c r="AK167" i="24"/>
  <c r="AG167" i="24"/>
  <c r="AI167" i="24"/>
  <c r="AH167" i="24"/>
  <c r="AC167" i="24"/>
  <c r="AJ167" i="24"/>
  <c r="AL167" i="24"/>
  <c r="Y17" i="27"/>
  <c r="AA17" i="27"/>
  <c r="Z17" i="27"/>
  <c r="AC17" i="27"/>
  <c r="AC135" i="24"/>
  <c r="CA135" i="24" s="1"/>
  <c r="AD135" i="24"/>
  <c r="CB135" i="24" s="1"/>
  <c r="AE135" i="24"/>
  <c r="CC135" i="24" s="1"/>
  <c r="AB17" i="27"/>
  <c r="AG135" i="24"/>
  <c r="CE135" i="24" s="1"/>
  <c r="AF135" i="24"/>
  <c r="CD135" i="24" s="1"/>
  <c r="L28" i="31"/>
  <c r="F60" i="31" s="1"/>
  <c r="AH13" i="27"/>
  <c r="I32" i="31"/>
  <c r="AE17" i="27"/>
  <c r="J32" i="31"/>
  <c r="AF17" i="27"/>
  <c r="H32" i="31"/>
  <c r="AD17" i="27"/>
  <c r="L30" i="31"/>
  <c r="AH15" i="27"/>
  <c r="L32" i="31"/>
  <c r="AH17" i="27"/>
  <c r="L31" i="31"/>
  <c r="AH16" i="27"/>
  <c r="K32" i="31"/>
  <c r="AG17" i="27"/>
  <c r="L27" i="31"/>
  <c r="AH12" i="27"/>
  <c r="L26" i="31"/>
  <c r="AH11" i="27"/>
  <c r="L25" i="31"/>
  <c r="E60" i="31" s="1"/>
  <c r="AH10" i="27"/>
  <c r="AH9" i="27"/>
  <c r="AH8" i="27"/>
  <c r="AH7" i="27"/>
  <c r="AH6" i="27"/>
  <c r="AH5" i="27"/>
  <c r="AM125" i="24"/>
  <c r="CK125" i="24" s="1"/>
  <c r="AM33" i="24"/>
  <c r="CK33" i="24" s="1"/>
  <c r="AM30" i="24"/>
  <c r="CK30" i="24" s="1"/>
  <c r="AM29" i="24"/>
  <c r="CK29" i="24" s="1"/>
  <c r="AM31" i="24"/>
  <c r="CK31" i="24" s="1"/>
  <c r="AM26" i="24"/>
  <c r="CK26" i="24" s="1"/>
  <c r="AM6" i="24"/>
  <c r="CK6" i="24" s="1"/>
  <c r="AM12" i="24"/>
  <c r="CK12" i="24" s="1"/>
  <c r="AM27" i="24"/>
  <c r="CK27" i="24" s="1"/>
  <c r="AM9" i="24"/>
  <c r="CK9" i="24" s="1"/>
  <c r="AM10" i="24"/>
  <c r="CK10" i="24" s="1"/>
  <c r="AM7" i="24"/>
  <c r="CK7" i="24" s="1"/>
  <c r="AM13" i="24"/>
  <c r="CK13" i="24" s="1"/>
  <c r="AM32" i="24"/>
  <c r="CK32" i="24" s="1"/>
  <c r="AM14" i="24"/>
  <c r="CK14" i="24" s="1"/>
  <c r="AM34" i="24"/>
  <c r="CK34" i="24" s="1"/>
  <c r="AM11" i="24"/>
  <c r="CK11" i="24" s="1"/>
  <c r="AM28" i="24"/>
  <c r="CK28" i="24" s="1"/>
  <c r="AM8" i="24"/>
  <c r="CK8" i="24" s="1"/>
  <c r="AM25" i="24"/>
  <c r="CK25" i="24" s="1"/>
  <c r="AM43" i="24"/>
  <c r="CK43" i="24" s="1"/>
  <c r="AM40" i="24"/>
  <c r="CK40" i="24" s="1"/>
  <c r="AM41" i="24"/>
  <c r="CK41" i="24" s="1"/>
  <c r="AM36" i="24"/>
  <c r="CK36" i="24" s="1"/>
  <c r="AM37" i="24"/>
  <c r="CK37" i="24" s="1"/>
  <c r="AM39" i="24"/>
  <c r="CK39" i="24" s="1"/>
  <c r="AM44" i="24"/>
  <c r="CK44" i="24" s="1"/>
  <c r="AM51" i="24"/>
  <c r="CK51" i="24" s="1"/>
  <c r="AM42" i="24"/>
  <c r="CK42" i="24" s="1"/>
  <c r="AM53" i="24"/>
  <c r="CK53" i="24" s="1"/>
  <c r="AM49" i="24"/>
  <c r="CK49" i="24" s="1"/>
  <c r="AM52" i="24"/>
  <c r="CK52" i="24" s="1"/>
  <c r="AM48" i="24"/>
  <c r="CK48" i="24" s="1"/>
  <c r="AM38" i="24"/>
  <c r="CK38" i="24" s="1"/>
  <c r="AM54" i="24"/>
  <c r="CK54" i="24" s="1"/>
  <c r="AM50" i="24"/>
  <c r="CK50" i="24" s="1"/>
  <c r="AM5" i="24"/>
  <c r="AM46" i="24"/>
  <c r="CK46" i="24" s="1"/>
  <c r="AM47" i="24"/>
  <c r="CK47" i="24" s="1"/>
  <c r="AM59" i="24"/>
  <c r="CK59" i="24" s="1"/>
  <c r="AM64" i="24"/>
  <c r="CK64" i="24" s="1"/>
  <c r="AM63" i="24"/>
  <c r="CK63" i="24" s="1"/>
  <c r="AM60" i="24"/>
  <c r="CK60" i="24" s="1"/>
  <c r="AM61" i="24"/>
  <c r="CK61" i="24" s="1"/>
  <c r="AM62" i="24"/>
  <c r="CK62" i="24" s="1"/>
  <c r="AM35" i="24"/>
  <c r="AM56" i="24"/>
  <c r="CK56" i="24" s="1"/>
  <c r="AM70" i="24"/>
  <c r="CK70" i="24" s="1"/>
  <c r="AM67" i="24"/>
  <c r="CK67" i="24" s="1"/>
  <c r="AM72" i="24"/>
  <c r="CK72" i="24" s="1"/>
  <c r="AM58" i="24"/>
  <c r="CK58" i="24" s="1"/>
  <c r="AM74" i="24"/>
  <c r="CK74" i="24" s="1"/>
  <c r="AM73" i="24"/>
  <c r="CK73" i="24" s="1"/>
  <c r="AM71" i="24"/>
  <c r="CK71" i="24" s="1"/>
  <c r="AM45" i="24"/>
  <c r="AM57" i="24"/>
  <c r="CK57" i="24" s="1"/>
  <c r="AM68" i="24"/>
  <c r="CK68" i="24" s="1"/>
  <c r="AM69" i="24"/>
  <c r="CK69" i="24" s="1"/>
  <c r="AM66" i="24"/>
  <c r="CK66" i="24" s="1"/>
  <c r="AM81" i="24"/>
  <c r="CK81" i="24" s="1"/>
  <c r="AM55" i="24"/>
  <c r="CK55" i="24" s="1"/>
  <c r="AM84" i="24"/>
  <c r="CK84" i="24" s="1"/>
  <c r="AM79" i="24"/>
  <c r="CK79" i="24" s="1"/>
  <c r="AM80" i="24"/>
  <c r="CK80" i="24" s="1"/>
  <c r="AM76" i="24"/>
  <c r="CK76" i="24" s="1"/>
  <c r="AM78" i="24"/>
  <c r="CK78" i="24" s="1"/>
  <c r="AM82" i="24"/>
  <c r="CK82" i="24" s="1"/>
  <c r="AM83" i="24"/>
  <c r="CK83" i="24" s="1"/>
  <c r="AM77" i="24"/>
  <c r="CK77" i="24" s="1"/>
  <c r="AM65" i="24"/>
  <c r="CK65" i="24" s="1"/>
  <c r="AM87" i="24"/>
  <c r="CK87" i="24" s="1"/>
  <c r="AM75" i="24"/>
  <c r="CK75" i="24" s="1"/>
  <c r="AM89" i="24"/>
  <c r="CK89" i="24" s="1"/>
  <c r="AM91" i="24"/>
  <c r="CK91" i="24" s="1"/>
  <c r="AM88" i="24"/>
  <c r="CK88" i="24" s="1"/>
  <c r="AM93" i="24"/>
  <c r="CK93" i="24" s="1"/>
  <c r="AM90" i="24"/>
  <c r="CK90" i="24" s="1"/>
  <c r="AM86" i="24"/>
  <c r="CK86" i="24" s="1"/>
  <c r="AM92" i="24"/>
  <c r="CK92" i="24" s="1"/>
  <c r="AM94" i="24"/>
  <c r="CK94" i="24" s="1"/>
  <c r="AM100" i="24"/>
  <c r="CK100" i="24" s="1"/>
  <c r="AM103" i="24"/>
  <c r="CK103" i="24" s="1"/>
  <c r="AM99" i="24"/>
  <c r="CK99" i="24" s="1"/>
  <c r="AM96" i="24"/>
  <c r="CK96" i="24" s="1"/>
  <c r="AM98" i="24"/>
  <c r="CK98" i="24" s="1"/>
  <c r="AM85" i="24"/>
  <c r="CK85" i="24" s="1"/>
  <c r="AM97" i="24"/>
  <c r="CK97" i="24" s="1"/>
  <c r="AM104" i="24"/>
  <c r="CK104" i="24" s="1"/>
  <c r="AM101" i="24"/>
  <c r="CK101" i="24" s="1"/>
  <c r="AM102" i="24"/>
  <c r="CK102" i="24" s="1"/>
  <c r="AM113" i="24"/>
  <c r="CK113" i="24" s="1"/>
  <c r="AM109" i="24"/>
  <c r="CK109" i="24" s="1"/>
  <c r="AM108" i="24"/>
  <c r="CK108" i="24" s="1"/>
  <c r="AM110" i="24"/>
  <c r="CK110" i="24" s="1"/>
  <c r="AM111" i="24"/>
  <c r="CK111" i="24" s="1"/>
  <c r="AM107" i="24"/>
  <c r="CK107" i="24" s="1"/>
  <c r="AM106" i="24"/>
  <c r="CK106" i="24" s="1"/>
  <c r="AM112" i="24"/>
  <c r="CK112" i="24" s="1"/>
  <c r="AM114" i="24"/>
  <c r="CK114" i="24" s="1"/>
  <c r="AM116" i="24"/>
  <c r="CK116" i="24" s="1"/>
  <c r="AM118" i="24"/>
  <c r="CK118" i="24" s="1"/>
  <c r="AM120" i="24"/>
  <c r="CK120" i="24" s="1"/>
  <c r="AM119" i="24"/>
  <c r="CK119" i="24" s="1"/>
  <c r="AM121" i="24"/>
  <c r="CK121" i="24" s="1"/>
  <c r="AM124" i="24"/>
  <c r="CK124" i="24" s="1"/>
  <c r="AM123" i="24"/>
  <c r="CK123" i="24" s="1"/>
  <c r="AM122" i="24"/>
  <c r="CK122" i="24" s="1"/>
  <c r="AM117" i="24"/>
  <c r="CK117" i="24" s="1"/>
  <c r="AM105" i="24"/>
  <c r="CK105" i="24" s="1"/>
  <c r="AM142" i="24"/>
  <c r="CK142" i="24" s="1"/>
  <c r="AM126" i="24"/>
  <c r="CK126" i="24" s="1"/>
  <c r="AM129" i="24"/>
  <c r="CK129" i="24" s="1"/>
  <c r="AM133" i="24"/>
  <c r="CK133" i="24" s="1"/>
  <c r="AM134" i="24"/>
  <c r="CK134" i="24" s="1"/>
  <c r="AM130" i="24"/>
  <c r="CK130" i="24" s="1"/>
  <c r="AM131" i="24"/>
  <c r="CK131" i="24" s="1"/>
  <c r="AM128" i="24"/>
  <c r="CK128" i="24" s="1"/>
  <c r="AM127" i="24"/>
  <c r="CK127" i="24" s="1"/>
  <c r="AM132" i="24"/>
  <c r="CK132" i="24" s="1"/>
  <c r="AM115" i="24"/>
  <c r="CK115" i="24" s="1"/>
  <c r="AM143" i="24"/>
  <c r="CK143" i="24" s="1"/>
  <c r="AM144" i="24"/>
  <c r="CK144" i="24" s="1"/>
  <c r="AM150" i="24"/>
  <c r="CK150" i="24" s="1"/>
  <c r="AM149" i="24"/>
  <c r="CK149" i="24" s="1"/>
  <c r="AM146" i="24"/>
  <c r="CK146" i="24" s="1"/>
  <c r="AM140" i="24"/>
  <c r="CK140" i="24" s="1"/>
  <c r="AM153" i="24"/>
  <c r="CK153" i="24" s="1"/>
  <c r="AM151" i="24"/>
  <c r="CK151" i="24" s="1"/>
  <c r="AM136" i="24"/>
  <c r="CK136" i="24" s="1"/>
  <c r="AM137" i="24"/>
  <c r="CK137" i="24" s="1"/>
  <c r="AM139" i="24"/>
  <c r="CK139" i="24" s="1"/>
  <c r="AM141" i="24"/>
  <c r="CK141" i="24" s="1"/>
  <c r="AM154" i="24"/>
  <c r="CK154" i="24" s="1"/>
  <c r="AM138" i="24"/>
  <c r="CK138" i="24" s="1"/>
  <c r="AH148" i="24"/>
  <c r="CF148" i="24" s="1"/>
  <c r="AM148" i="24"/>
  <c r="CK148" i="24" s="1"/>
  <c r="AK148" i="24"/>
  <c r="CI148" i="24" s="1"/>
  <c r="AI148" i="24"/>
  <c r="CG148" i="24" s="1"/>
  <c r="AL148" i="24"/>
  <c r="CJ148" i="24" s="1"/>
  <c r="AH146" i="24"/>
  <c r="CF146" i="24" s="1"/>
  <c r="AI146" i="24"/>
  <c r="CG146" i="24" s="1"/>
  <c r="AI147" i="24"/>
  <c r="CG147" i="24" s="1"/>
  <c r="AG152" i="24"/>
  <c r="CE152" i="24" s="1"/>
  <c r="AE152" i="24"/>
  <c r="CC152" i="24" s="1"/>
  <c r="AC152" i="24"/>
  <c r="CA152" i="24" s="1"/>
  <c r="AF147" i="24"/>
  <c r="CD147" i="24" s="1"/>
  <c r="AG147" i="24"/>
  <c r="CE147" i="24" s="1"/>
  <c r="AH147" i="24"/>
  <c r="CF147" i="24" s="1"/>
  <c r="AK147" i="24"/>
  <c r="CI147" i="24" s="1"/>
  <c r="AJ152" i="24"/>
  <c r="CH152" i="24" s="1"/>
  <c r="AC147" i="24"/>
  <c r="CA147" i="24" s="1"/>
  <c r="AJ147" i="24"/>
  <c r="CH147" i="24" s="1"/>
  <c r="AL147" i="24"/>
  <c r="CJ147" i="24" s="1"/>
  <c r="AM147" i="24"/>
  <c r="CK147" i="24" s="1"/>
  <c r="AD147" i="24"/>
  <c r="CB147" i="24" s="1"/>
  <c r="AK152" i="24"/>
  <c r="CI152" i="24" s="1"/>
  <c r="AE147" i="24"/>
  <c r="CC147" i="24" s="1"/>
  <c r="AL152" i="24"/>
  <c r="CJ152" i="24" s="1"/>
  <c r="AF152" i="24"/>
  <c r="CD152" i="24" s="1"/>
  <c r="AM152" i="24"/>
  <c r="CK152" i="24" s="1"/>
  <c r="AH135" i="24"/>
  <c r="CF135" i="24" s="1"/>
  <c r="AD152" i="24"/>
  <c r="CB152" i="24" s="1"/>
  <c r="AH152" i="24"/>
  <c r="CF152" i="24" s="1"/>
  <c r="AI152" i="24"/>
  <c r="CG152" i="24" s="1"/>
  <c r="DY152" i="24"/>
  <c r="BG160" i="24"/>
  <c r="AH25" i="28"/>
  <c r="AI24" i="28"/>
  <c r="W2" i="25"/>
  <c r="W19" i="25" s="1"/>
  <c r="AI95" i="24" s="1"/>
  <c r="CG95" i="24" s="1"/>
  <c r="O145" i="24"/>
  <c r="AI4" i="27"/>
  <c r="M145" i="24"/>
  <c r="M153" i="24"/>
  <c r="M151" i="24"/>
  <c r="M148" i="24"/>
  <c r="M150" i="24"/>
  <c r="M146" i="24"/>
  <c r="M147" i="24"/>
  <c r="M152" i="24"/>
  <c r="M149" i="24"/>
  <c r="M154" i="24"/>
  <c r="L148" i="24"/>
  <c r="L149" i="24"/>
  <c r="L146" i="24"/>
  <c r="L154" i="24"/>
  <c r="L147" i="24"/>
  <c r="L150" i="24"/>
  <c r="L151" i="24"/>
  <c r="L152" i="24"/>
  <c r="L153" i="24"/>
  <c r="L145" i="24"/>
  <c r="P154" i="24"/>
  <c r="P147" i="24"/>
  <c r="P149" i="24"/>
  <c r="P152" i="24"/>
  <c r="P148" i="24"/>
  <c r="P146" i="24"/>
  <c r="P145" i="24"/>
  <c r="P151" i="24"/>
  <c r="P150" i="24"/>
  <c r="P153" i="24"/>
  <c r="CK4" i="24"/>
  <c r="AN4" i="24"/>
  <c r="U29" i="25"/>
  <c r="V28" i="25"/>
  <c r="AN21" i="24" l="1"/>
  <c r="CL21" i="24" s="1"/>
  <c r="AN19" i="24"/>
  <c r="CL19" i="24" s="1"/>
  <c r="AN23" i="24"/>
  <c r="CL23" i="24" s="1"/>
  <c r="AN15" i="24"/>
  <c r="CL15" i="24" s="1"/>
  <c r="AN16" i="24"/>
  <c r="CL16" i="24" s="1"/>
  <c r="AN20" i="24"/>
  <c r="CL20" i="24" s="1"/>
  <c r="AN22" i="24"/>
  <c r="CL22" i="24" s="1"/>
  <c r="AN24" i="24"/>
  <c r="CL24" i="24" s="1"/>
  <c r="AN17" i="24"/>
  <c r="CL17" i="24" s="1"/>
  <c r="AN18" i="24"/>
  <c r="CL18" i="24" s="1"/>
  <c r="I29" i="31"/>
  <c r="AE14" i="27"/>
  <c r="AI135" i="24"/>
  <c r="CG135" i="24" s="1"/>
  <c r="I33" i="31" s="1"/>
  <c r="E33" i="31"/>
  <c r="F33" i="31"/>
  <c r="D33" i="31"/>
  <c r="G33" i="31"/>
  <c r="C33" i="31"/>
  <c r="M40" i="31"/>
  <c r="AN188" i="24"/>
  <c r="AN190" i="24"/>
  <c r="AN189" i="24"/>
  <c r="AN183" i="24"/>
  <c r="AN187" i="24"/>
  <c r="AN186" i="24"/>
  <c r="AN181" i="24"/>
  <c r="AN185" i="24"/>
  <c r="AN184" i="24"/>
  <c r="AN182" i="24"/>
  <c r="L37" i="31"/>
  <c r="K39" i="31"/>
  <c r="G39" i="31"/>
  <c r="I39" i="31"/>
  <c r="L39" i="31"/>
  <c r="H39" i="31"/>
  <c r="D39" i="31"/>
  <c r="J39" i="31"/>
  <c r="E39" i="31"/>
  <c r="F39" i="31"/>
  <c r="M39" i="31"/>
  <c r="C39" i="31"/>
  <c r="AN167" i="24"/>
  <c r="AN172" i="24"/>
  <c r="AN177" i="24"/>
  <c r="AN175" i="24"/>
  <c r="AN180" i="24"/>
  <c r="AN176" i="24"/>
  <c r="AN178" i="24"/>
  <c r="AN179" i="24"/>
  <c r="AN173" i="24"/>
  <c r="AN174" i="24"/>
  <c r="AN171" i="24"/>
  <c r="AN191" i="24"/>
  <c r="AN193" i="24"/>
  <c r="AN165" i="24"/>
  <c r="AN161" i="24"/>
  <c r="AN164" i="24"/>
  <c r="AN162" i="24"/>
  <c r="AN166" i="24"/>
  <c r="AN169" i="24"/>
  <c r="AN163" i="24"/>
  <c r="AN170" i="24"/>
  <c r="AN168" i="24"/>
  <c r="W18" i="25"/>
  <c r="W17" i="25"/>
  <c r="AA18" i="27"/>
  <c r="Y18" i="27"/>
  <c r="Z18" i="27"/>
  <c r="AB18" i="27"/>
  <c r="AC18" i="27"/>
  <c r="AC145" i="24"/>
  <c r="CA145" i="24" s="1"/>
  <c r="AD145" i="24"/>
  <c r="CB145" i="24" s="1"/>
  <c r="AE145" i="24"/>
  <c r="CC145" i="24" s="1"/>
  <c r="AG145" i="24"/>
  <c r="CE145" i="24" s="1"/>
  <c r="AF145" i="24"/>
  <c r="CD145" i="24" s="1"/>
  <c r="M31" i="31"/>
  <c r="AI16" i="27"/>
  <c r="H33" i="31"/>
  <c r="AD18" i="27"/>
  <c r="M30" i="31"/>
  <c r="AI15" i="27"/>
  <c r="M28" i="31"/>
  <c r="F61" i="31" s="1"/>
  <c r="AI13" i="27"/>
  <c r="M32" i="31"/>
  <c r="AI17" i="27"/>
  <c r="M27" i="31"/>
  <c r="AI12" i="27"/>
  <c r="M26" i="31"/>
  <c r="AI11" i="27"/>
  <c r="M25" i="31"/>
  <c r="E61" i="31" s="1"/>
  <c r="AI10" i="27"/>
  <c r="AI9" i="27"/>
  <c r="AI8" i="27"/>
  <c r="AI7" i="27"/>
  <c r="AI6" i="27"/>
  <c r="AI5" i="27"/>
  <c r="AN147" i="24"/>
  <c r="CL147" i="24" s="1"/>
  <c r="AN148" i="24"/>
  <c r="CL148" i="24" s="1"/>
  <c r="AN152" i="24"/>
  <c r="CL152" i="24" s="1"/>
  <c r="AN14" i="24"/>
  <c r="CL14" i="24" s="1"/>
  <c r="AN6" i="24"/>
  <c r="CL6" i="24" s="1"/>
  <c r="AN31" i="24"/>
  <c r="CL31" i="24" s="1"/>
  <c r="AN28" i="24"/>
  <c r="CL28" i="24" s="1"/>
  <c r="AN33" i="24"/>
  <c r="CL33" i="24" s="1"/>
  <c r="AN12" i="24"/>
  <c r="CL12" i="24" s="1"/>
  <c r="AN8" i="24"/>
  <c r="CL8" i="24" s="1"/>
  <c r="AN34" i="24"/>
  <c r="CL34" i="24" s="1"/>
  <c r="AN27" i="24"/>
  <c r="CL27" i="24" s="1"/>
  <c r="AN30" i="24"/>
  <c r="CL30" i="24" s="1"/>
  <c r="AN7" i="24"/>
  <c r="CL7" i="24" s="1"/>
  <c r="AN29" i="24"/>
  <c r="CL29" i="24" s="1"/>
  <c r="AN26" i="24"/>
  <c r="CL26" i="24" s="1"/>
  <c r="AN32" i="24"/>
  <c r="CL32" i="24" s="1"/>
  <c r="AN13" i="24"/>
  <c r="CL13" i="24" s="1"/>
  <c r="AN11" i="24"/>
  <c r="CL11" i="24" s="1"/>
  <c r="AN9" i="24"/>
  <c r="CL9" i="24" s="1"/>
  <c r="AN10" i="24"/>
  <c r="CL10" i="24" s="1"/>
  <c r="AN25" i="24"/>
  <c r="CL25" i="24" s="1"/>
  <c r="AN42" i="24"/>
  <c r="CL42" i="24" s="1"/>
  <c r="AN41" i="24"/>
  <c r="CL41" i="24" s="1"/>
  <c r="AN44" i="24"/>
  <c r="CL44" i="24" s="1"/>
  <c r="AN36" i="24"/>
  <c r="CL36" i="24" s="1"/>
  <c r="AN40" i="24"/>
  <c r="CL40" i="24" s="1"/>
  <c r="AN39" i="24"/>
  <c r="CL39" i="24" s="1"/>
  <c r="AN43" i="24"/>
  <c r="CL43" i="24" s="1"/>
  <c r="AN53" i="24"/>
  <c r="CL53" i="24" s="1"/>
  <c r="AN51" i="24"/>
  <c r="CL51" i="24" s="1"/>
  <c r="AN48" i="24"/>
  <c r="CL48" i="24" s="1"/>
  <c r="AN38" i="24"/>
  <c r="CL38" i="24" s="1"/>
  <c r="AN50" i="24"/>
  <c r="CL50" i="24" s="1"/>
  <c r="AN49" i="24"/>
  <c r="CL49" i="24" s="1"/>
  <c r="AN46" i="24"/>
  <c r="CL46" i="24" s="1"/>
  <c r="AN5" i="24"/>
  <c r="AN37" i="24"/>
  <c r="CL37" i="24" s="1"/>
  <c r="AN52" i="24"/>
  <c r="CL52" i="24" s="1"/>
  <c r="AN54" i="24"/>
  <c r="CL54" i="24" s="1"/>
  <c r="AN47" i="24"/>
  <c r="CL47" i="24" s="1"/>
  <c r="AN35" i="24"/>
  <c r="AN63" i="24"/>
  <c r="CL63" i="24" s="1"/>
  <c r="AN62" i="24"/>
  <c r="CL62" i="24" s="1"/>
  <c r="AN60" i="24"/>
  <c r="CL60" i="24" s="1"/>
  <c r="AN61" i="24"/>
  <c r="CL61" i="24" s="1"/>
  <c r="AN59" i="24"/>
  <c r="CL59" i="24" s="1"/>
  <c r="AN64" i="24"/>
  <c r="CL64" i="24" s="1"/>
  <c r="AN56" i="24"/>
  <c r="CL56" i="24" s="1"/>
  <c r="AN45" i="24"/>
  <c r="AN69" i="24"/>
  <c r="CL69" i="24" s="1"/>
  <c r="AN57" i="24"/>
  <c r="CL57" i="24" s="1"/>
  <c r="AN74" i="24"/>
  <c r="CL74" i="24" s="1"/>
  <c r="AN73" i="24"/>
  <c r="CL73" i="24" s="1"/>
  <c r="AN58" i="24"/>
  <c r="CL58" i="24" s="1"/>
  <c r="AN71" i="24"/>
  <c r="CL71" i="24" s="1"/>
  <c r="AN67" i="24"/>
  <c r="CL67" i="24" s="1"/>
  <c r="AN66" i="24"/>
  <c r="CL66" i="24" s="1"/>
  <c r="AN68" i="24"/>
  <c r="CL68" i="24" s="1"/>
  <c r="AN72" i="24"/>
  <c r="CL72" i="24" s="1"/>
  <c r="AN70" i="24"/>
  <c r="CL70" i="24" s="1"/>
  <c r="AN79" i="24"/>
  <c r="CL79" i="24" s="1"/>
  <c r="AN81" i="24"/>
  <c r="CL81" i="24" s="1"/>
  <c r="AN77" i="24"/>
  <c r="CL77" i="24" s="1"/>
  <c r="AN83" i="24"/>
  <c r="CL83" i="24" s="1"/>
  <c r="AN76" i="24"/>
  <c r="CL76" i="24" s="1"/>
  <c r="AN80" i="24"/>
  <c r="CL80" i="24" s="1"/>
  <c r="AN65" i="24"/>
  <c r="CL65" i="24" s="1"/>
  <c r="AN82" i="24"/>
  <c r="CL82" i="24" s="1"/>
  <c r="AN84" i="24"/>
  <c r="CL84" i="24" s="1"/>
  <c r="AN78" i="24"/>
  <c r="CL78" i="24" s="1"/>
  <c r="AN55" i="24"/>
  <c r="CL55" i="24" s="1"/>
  <c r="AN89" i="24"/>
  <c r="CL89" i="24" s="1"/>
  <c r="AN90" i="24"/>
  <c r="CL90" i="24" s="1"/>
  <c r="AN93" i="24"/>
  <c r="CL93" i="24" s="1"/>
  <c r="AN94" i="24"/>
  <c r="CL94" i="24" s="1"/>
  <c r="AN92" i="24"/>
  <c r="CL92" i="24" s="1"/>
  <c r="AN88" i="24"/>
  <c r="CL88" i="24" s="1"/>
  <c r="AN87" i="24"/>
  <c r="CL87" i="24" s="1"/>
  <c r="AN91" i="24"/>
  <c r="CL91" i="24" s="1"/>
  <c r="AN86" i="24"/>
  <c r="CL86" i="24" s="1"/>
  <c r="AN75" i="24"/>
  <c r="CL75" i="24" s="1"/>
  <c r="AN85" i="24"/>
  <c r="CL85" i="24" s="1"/>
  <c r="AN97" i="24"/>
  <c r="CL97" i="24" s="1"/>
  <c r="AN96" i="24"/>
  <c r="CL96" i="24" s="1"/>
  <c r="AN104" i="24"/>
  <c r="CL104" i="24" s="1"/>
  <c r="AN99" i="24"/>
  <c r="CL99" i="24" s="1"/>
  <c r="AN98" i="24"/>
  <c r="CL98" i="24" s="1"/>
  <c r="AN102" i="24"/>
  <c r="CL102" i="24" s="1"/>
  <c r="AN100" i="24"/>
  <c r="CL100" i="24" s="1"/>
  <c r="AN101" i="24"/>
  <c r="CL101" i="24" s="1"/>
  <c r="AN103" i="24"/>
  <c r="CL103" i="24" s="1"/>
  <c r="AN108" i="24"/>
  <c r="CL108" i="24" s="1"/>
  <c r="AN111" i="24"/>
  <c r="CL111" i="24" s="1"/>
  <c r="AN114" i="24"/>
  <c r="CL114" i="24" s="1"/>
  <c r="AN106" i="24"/>
  <c r="CL106" i="24" s="1"/>
  <c r="AN113" i="24"/>
  <c r="CL113" i="24" s="1"/>
  <c r="AN109" i="24"/>
  <c r="CL109" i="24" s="1"/>
  <c r="AN112" i="24"/>
  <c r="CL112" i="24" s="1"/>
  <c r="AN107" i="24"/>
  <c r="CL107" i="24" s="1"/>
  <c r="AN110" i="24"/>
  <c r="CL110" i="24" s="1"/>
  <c r="AN116" i="24"/>
  <c r="CL116" i="24" s="1"/>
  <c r="AN124" i="24"/>
  <c r="CL124" i="24" s="1"/>
  <c r="AN118" i="24"/>
  <c r="CL118" i="24" s="1"/>
  <c r="AN120" i="24"/>
  <c r="CL120" i="24" s="1"/>
  <c r="AN119" i="24"/>
  <c r="CL119" i="24" s="1"/>
  <c r="AN123" i="24"/>
  <c r="CL123" i="24" s="1"/>
  <c r="AN105" i="24"/>
  <c r="CL105" i="24" s="1"/>
  <c r="AN117" i="24"/>
  <c r="CL117" i="24" s="1"/>
  <c r="AN121" i="24"/>
  <c r="CL121" i="24" s="1"/>
  <c r="AN122" i="24"/>
  <c r="CL122" i="24" s="1"/>
  <c r="AN142" i="24"/>
  <c r="CL142" i="24" s="1"/>
  <c r="AN128" i="24"/>
  <c r="CL128" i="24" s="1"/>
  <c r="AN127" i="24"/>
  <c r="CL127" i="24" s="1"/>
  <c r="AN134" i="24"/>
  <c r="CL134" i="24" s="1"/>
  <c r="AN126" i="24"/>
  <c r="CL126" i="24" s="1"/>
  <c r="AN133" i="24"/>
  <c r="CL133" i="24" s="1"/>
  <c r="AN131" i="24"/>
  <c r="CL131" i="24" s="1"/>
  <c r="AN132" i="24"/>
  <c r="CL132" i="24" s="1"/>
  <c r="AN115" i="24"/>
  <c r="CL115" i="24" s="1"/>
  <c r="AN129" i="24"/>
  <c r="CL129" i="24" s="1"/>
  <c r="AN130" i="24"/>
  <c r="CL130" i="24" s="1"/>
  <c r="AN136" i="24"/>
  <c r="CL136" i="24" s="1"/>
  <c r="AN141" i="24"/>
  <c r="CL141" i="24" s="1"/>
  <c r="AN154" i="24"/>
  <c r="CL154" i="24" s="1"/>
  <c r="AN137" i="24"/>
  <c r="CL137" i="24" s="1"/>
  <c r="AN125" i="24"/>
  <c r="CL125" i="24" s="1"/>
  <c r="AN146" i="24"/>
  <c r="CL146" i="24" s="1"/>
  <c r="AN138" i="24"/>
  <c r="CL138" i="24" s="1"/>
  <c r="AN151" i="24"/>
  <c r="CL151" i="24" s="1"/>
  <c r="AN153" i="24"/>
  <c r="CL153" i="24" s="1"/>
  <c r="AN150" i="24"/>
  <c r="CL150" i="24" s="1"/>
  <c r="AN149" i="24"/>
  <c r="CL149" i="24" s="1"/>
  <c r="AN139" i="24"/>
  <c r="CL139" i="24" s="1"/>
  <c r="AN143" i="24"/>
  <c r="CL143" i="24" s="1"/>
  <c r="AN140" i="24"/>
  <c r="CL140" i="24" s="1"/>
  <c r="AN144" i="24"/>
  <c r="CL144" i="24" s="1"/>
  <c r="AL145" i="24"/>
  <c r="CJ145" i="24" s="1"/>
  <c r="AI145" i="24"/>
  <c r="CG145" i="24" s="1"/>
  <c r="AH145" i="24"/>
  <c r="CF145" i="24" s="1"/>
  <c r="AN145" i="24"/>
  <c r="CL145" i="24" s="1"/>
  <c r="AK145" i="24"/>
  <c r="CI145" i="24" s="1"/>
  <c r="AJ145" i="24"/>
  <c r="CH145" i="24" s="1"/>
  <c r="AM145" i="24"/>
  <c r="CK145" i="24" s="1"/>
  <c r="BH160" i="24"/>
  <c r="AJ4" i="27"/>
  <c r="AJ24" i="28"/>
  <c r="AI25" i="28"/>
  <c r="X2" i="25"/>
  <c r="X19" i="25" s="1"/>
  <c r="CL4" i="24"/>
  <c r="AO4" i="24"/>
  <c r="V29" i="25"/>
  <c r="W28" i="25"/>
  <c r="AE18" i="27" l="1"/>
  <c r="AO15" i="24"/>
  <c r="CM15" i="24" s="1"/>
  <c r="AO23" i="24"/>
  <c r="CM23" i="24" s="1"/>
  <c r="AO22" i="24"/>
  <c r="CM22" i="24" s="1"/>
  <c r="AO16" i="24"/>
  <c r="CM16" i="24" s="1"/>
  <c r="AO20" i="24"/>
  <c r="CM20" i="24" s="1"/>
  <c r="AO24" i="24"/>
  <c r="CM24" i="24" s="1"/>
  <c r="AO17" i="24"/>
  <c r="CM17" i="24" s="1"/>
  <c r="AO19" i="24"/>
  <c r="CM19" i="24" s="1"/>
  <c r="AO18" i="24"/>
  <c r="CM18" i="24" s="1"/>
  <c r="AO21" i="24"/>
  <c r="CM21" i="24" s="1"/>
  <c r="AJ95" i="24"/>
  <c r="CH95" i="24" s="1"/>
  <c r="AJ135" i="24"/>
  <c r="CH135" i="24" s="1"/>
  <c r="D34" i="31"/>
  <c r="F34" i="31"/>
  <c r="C34" i="31"/>
  <c r="G34" i="31"/>
  <c r="E34" i="31"/>
  <c r="N40" i="31"/>
  <c r="AO187" i="24"/>
  <c r="AO182" i="24"/>
  <c r="AO186" i="24"/>
  <c r="AO183" i="24"/>
  <c r="AO181" i="24"/>
  <c r="AO190" i="24"/>
  <c r="AO185" i="24"/>
  <c r="AO184" i="24"/>
  <c r="AO189" i="24"/>
  <c r="AO188" i="24"/>
  <c r="M37" i="31"/>
  <c r="N39" i="31"/>
  <c r="X17" i="25"/>
  <c r="X18" i="25"/>
  <c r="AO179" i="24"/>
  <c r="AO176" i="24"/>
  <c r="AO175" i="24"/>
  <c r="AO180" i="24"/>
  <c r="AO177" i="24"/>
  <c r="AO172" i="24"/>
  <c r="AO178" i="24"/>
  <c r="AO173" i="24"/>
  <c r="AO174" i="24"/>
  <c r="AO171" i="24"/>
  <c r="AO191" i="24"/>
  <c r="AO193" i="24"/>
  <c r="AO164" i="24"/>
  <c r="AO169" i="24"/>
  <c r="AO161" i="24"/>
  <c r="AO165" i="24"/>
  <c r="AO166" i="24"/>
  <c r="AO162" i="24"/>
  <c r="AO168" i="24"/>
  <c r="AO167" i="24"/>
  <c r="AO170" i="24"/>
  <c r="AO163" i="24"/>
  <c r="AC19" i="27"/>
  <c r="AB19" i="27"/>
  <c r="AA19" i="27"/>
  <c r="Z19" i="27"/>
  <c r="Y19" i="27"/>
  <c r="N31" i="31"/>
  <c r="AJ16" i="27"/>
  <c r="N28" i="31"/>
  <c r="F62" i="31" s="1"/>
  <c r="AJ13" i="27"/>
  <c r="M34" i="31"/>
  <c r="AI19" i="27"/>
  <c r="J34" i="31"/>
  <c r="AF19" i="27"/>
  <c r="K34" i="31"/>
  <c r="AG19" i="27"/>
  <c r="N32" i="31"/>
  <c r="AJ17" i="27"/>
  <c r="N34" i="31"/>
  <c r="AJ19" i="27"/>
  <c r="L34" i="31"/>
  <c r="AH19" i="27"/>
  <c r="H34" i="31"/>
  <c r="AD19" i="27"/>
  <c r="N30" i="31"/>
  <c r="AJ15" i="27"/>
  <c r="I34" i="31"/>
  <c r="AE19" i="27"/>
  <c r="N27" i="31"/>
  <c r="AJ12" i="27"/>
  <c r="N26" i="31"/>
  <c r="AJ11" i="27"/>
  <c r="N25" i="31"/>
  <c r="E62" i="31" s="1"/>
  <c r="AJ10" i="27"/>
  <c r="AJ9" i="27"/>
  <c r="AJ8" i="27"/>
  <c r="AJ7" i="27"/>
  <c r="AJ6" i="27"/>
  <c r="AJ5" i="27"/>
  <c r="AO28" i="24"/>
  <c r="CM28" i="24" s="1"/>
  <c r="AO11" i="24"/>
  <c r="CM11" i="24" s="1"/>
  <c r="AO31" i="24"/>
  <c r="CM31" i="24" s="1"/>
  <c r="AO13" i="24"/>
  <c r="CM13" i="24" s="1"/>
  <c r="AO34" i="24"/>
  <c r="CM34" i="24" s="1"/>
  <c r="AO26" i="24"/>
  <c r="CM26" i="24" s="1"/>
  <c r="AO30" i="24"/>
  <c r="CM30" i="24" s="1"/>
  <c r="AO29" i="24"/>
  <c r="CM29" i="24" s="1"/>
  <c r="AO6" i="24"/>
  <c r="CM6" i="24" s="1"/>
  <c r="AO7" i="24"/>
  <c r="CM7" i="24" s="1"/>
  <c r="AO14" i="24"/>
  <c r="CM14" i="24" s="1"/>
  <c r="AO32" i="24"/>
  <c r="CM32" i="24" s="1"/>
  <c r="AO27" i="24"/>
  <c r="CM27" i="24" s="1"/>
  <c r="AO33" i="24"/>
  <c r="CM33" i="24" s="1"/>
  <c r="AO10" i="24"/>
  <c r="CM10" i="24" s="1"/>
  <c r="AO12" i="24"/>
  <c r="CM12" i="24" s="1"/>
  <c r="AO8" i="24"/>
  <c r="CM8" i="24" s="1"/>
  <c r="AO9" i="24"/>
  <c r="CM9" i="24" s="1"/>
  <c r="AO51" i="24"/>
  <c r="CM51" i="24" s="1"/>
  <c r="AO40" i="24"/>
  <c r="CM40" i="24" s="1"/>
  <c r="AO44" i="24"/>
  <c r="CM44" i="24" s="1"/>
  <c r="AO36" i="24"/>
  <c r="CM36" i="24" s="1"/>
  <c r="AO53" i="24"/>
  <c r="CM53" i="24" s="1"/>
  <c r="AO43" i="24"/>
  <c r="CM43" i="24" s="1"/>
  <c r="AO41" i="24"/>
  <c r="CM41" i="24" s="1"/>
  <c r="AO39" i="24"/>
  <c r="CM39" i="24" s="1"/>
  <c r="AO25" i="24"/>
  <c r="CM25" i="24" s="1"/>
  <c r="AO42" i="24"/>
  <c r="CM42" i="24" s="1"/>
  <c r="AO5" i="24"/>
  <c r="AO49" i="24"/>
  <c r="CM49" i="24" s="1"/>
  <c r="AO38" i="24"/>
  <c r="CM38" i="24" s="1"/>
  <c r="AO37" i="24"/>
  <c r="CM37" i="24" s="1"/>
  <c r="AO48" i="24"/>
  <c r="CM48" i="24" s="1"/>
  <c r="AO50" i="24"/>
  <c r="CM50" i="24" s="1"/>
  <c r="AO46" i="24"/>
  <c r="CM46" i="24" s="1"/>
  <c r="AO54" i="24"/>
  <c r="CM54" i="24" s="1"/>
  <c r="AO52" i="24"/>
  <c r="CM52" i="24" s="1"/>
  <c r="AO61" i="24"/>
  <c r="CM61" i="24" s="1"/>
  <c r="AO62" i="24"/>
  <c r="CM62" i="24" s="1"/>
  <c r="AO58" i="24"/>
  <c r="CM58" i="24" s="1"/>
  <c r="AO60" i="24"/>
  <c r="CM60" i="24" s="1"/>
  <c r="AO59" i="24"/>
  <c r="CM59" i="24" s="1"/>
  <c r="AO56" i="24"/>
  <c r="CM56" i="24" s="1"/>
  <c r="AO47" i="24"/>
  <c r="CM47" i="24" s="1"/>
  <c r="AO63" i="24"/>
  <c r="CM63" i="24" s="1"/>
  <c r="AO64" i="24"/>
  <c r="CM64" i="24" s="1"/>
  <c r="AO35" i="24"/>
  <c r="AO70" i="24"/>
  <c r="CM70" i="24" s="1"/>
  <c r="AO67" i="24"/>
  <c r="CM67" i="24" s="1"/>
  <c r="AO57" i="24"/>
  <c r="CM57" i="24" s="1"/>
  <c r="AO68" i="24"/>
  <c r="CM68" i="24" s="1"/>
  <c r="AO45" i="24"/>
  <c r="AO72" i="24"/>
  <c r="CM72" i="24" s="1"/>
  <c r="AO71" i="24"/>
  <c r="CM71" i="24" s="1"/>
  <c r="AO66" i="24"/>
  <c r="CM66" i="24" s="1"/>
  <c r="AO69" i="24"/>
  <c r="CM69" i="24" s="1"/>
  <c r="AO73" i="24"/>
  <c r="CM73" i="24" s="1"/>
  <c r="AO74" i="24"/>
  <c r="CM74" i="24" s="1"/>
  <c r="AO81" i="24"/>
  <c r="CM81" i="24" s="1"/>
  <c r="AO79" i="24"/>
  <c r="CM79" i="24" s="1"/>
  <c r="AO82" i="24"/>
  <c r="CM82" i="24" s="1"/>
  <c r="AO55" i="24"/>
  <c r="CM55" i="24" s="1"/>
  <c r="AO84" i="24"/>
  <c r="CM84" i="24" s="1"/>
  <c r="AO83" i="24"/>
  <c r="CM83" i="24" s="1"/>
  <c r="AO76" i="24"/>
  <c r="CM76" i="24" s="1"/>
  <c r="AO78" i="24"/>
  <c r="CM78" i="24" s="1"/>
  <c r="AO80" i="24"/>
  <c r="CM80" i="24" s="1"/>
  <c r="AO77" i="24"/>
  <c r="CM77" i="24" s="1"/>
  <c r="AO65" i="24"/>
  <c r="CM65" i="24" s="1"/>
  <c r="AO93" i="24"/>
  <c r="CM93" i="24" s="1"/>
  <c r="AO86" i="24"/>
  <c r="CM86" i="24" s="1"/>
  <c r="AO94" i="24"/>
  <c r="CM94" i="24" s="1"/>
  <c r="AO89" i="24"/>
  <c r="CM89" i="24" s="1"/>
  <c r="AO88" i="24"/>
  <c r="CM88" i="24" s="1"/>
  <c r="AO91" i="24"/>
  <c r="CM91" i="24" s="1"/>
  <c r="AO92" i="24"/>
  <c r="CM92" i="24" s="1"/>
  <c r="AO87" i="24"/>
  <c r="CM87" i="24" s="1"/>
  <c r="AO90" i="24"/>
  <c r="CM90" i="24" s="1"/>
  <c r="AO75" i="24"/>
  <c r="CM75" i="24" s="1"/>
  <c r="AO99" i="24"/>
  <c r="CM99" i="24" s="1"/>
  <c r="AO103" i="24"/>
  <c r="CM103" i="24" s="1"/>
  <c r="AO100" i="24"/>
  <c r="CM100" i="24" s="1"/>
  <c r="AO104" i="24"/>
  <c r="CM104" i="24" s="1"/>
  <c r="AO85" i="24"/>
  <c r="CM85" i="24" s="1"/>
  <c r="AO98" i="24"/>
  <c r="CM98" i="24" s="1"/>
  <c r="AO96" i="24"/>
  <c r="CM96" i="24" s="1"/>
  <c r="AO97" i="24"/>
  <c r="CM97" i="24" s="1"/>
  <c r="AO101" i="24"/>
  <c r="CM101" i="24" s="1"/>
  <c r="AO102" i="24"/>
  <c r="CM102" i="24" s="1"/>
  <c r="AO113" i="24"/>
  <c r="CM113" i="24" s="1"/>
  <c r="AO107" i="24"/>
  <c r="CM107" i="24" s="1"/>
  <c r="AO112" i="24"/>
  <c r="CM112" i="24" s="1"/>
  <c r="AO110" i="24"/>
  <c r="CM110" i="24" s="1"/>
  <c r="AO114" i="24"/>
  <c r="CM114" i="24" s="1"/>
  <c r="AO109" i="24"/>
  <c r="CM109" i="24" s="1"/>
  <c r="AO106" i="24"/>
  <c r="CM106" i="24" s="1"/>
  <c r="AO111" i="24"/>
  <c r="CM111" i="24" s="1"/>
  <c r="AO108" i="24"/>
  <c r="CM108" i="24" s="1"/>
  <c r="AO116" i="24"/>
  <c r="CM116" i="24" s="1"/>
  <c r="AO123" i="24"/>
  <c r="CM123" i="24" s="1"/>
  <c r="AO119" i="24"/>
  <c r="CM119" i="24" s="1"/>
  <c r="AO121" i="24"/>
  <c r="CM121" i="24" s="1"/>
  <c r="AO118" i="24"/>
  <c r="CM118" i="24" s="1"/>
  <c r="AO122" i="24"/>
  <c r="CM122" i="24" s="1"/>
  <c r="AO117" i="24"/>
  <c r="CM117" i="24" s="1"/>
  <c r="AO124" i="24"/>
  <c r="CM124" i="24" s="1"/>
  <c r="AO105" i="24"/>
  <c r="CM105" i="24" s="1"/>
  <c r="AO120" i="24"/>
  <c r="CM120" i="24" s="1"/>
  <c r="AO142" i="24"/>
  <c r="CM142" i="24" s="1"/>
  <c r="AO131" i="24"/>
  <c r="CM131" i="24" s="1"/>
  <c r="AO127" i="24"/>
  <c r="CM127" i="24" s="1"/>
  <c r="AO130" i="24"/>
  <c r="CM130" i="24" s="1"/>
  <c r="AO133" i="24"/>
  <c r="CM133" i="24" s="1"/>
  <c r="AO126" i="24"/>
  <c r="CM126" i="24" s="1"/>
  <c r="AO128" i="24"/>
  <c r="CM128" i="24" s="1"/>
  <c r="AO129" i="24"/>
  <c r="CM129" i="24" s="1"/>
  <c r="AO134" i="24"/>
  <c r="CM134" i="24" s="1"/>
  <c r="AO132" i="24"/>
  <c r="CM132" i="24" s="1"/>
  <c r="AO115" i="24"/>
  <c r="CM115" i="24" s="1"/>
  <c r="AO125" i="24"/>
  <c r="CM125" i="24" s="1"/>
  <c r="AO137" i="24"/>
  <c r="CM137" i="24" s="1"/>
  <c r="AO139" i="24"/>
  <c r="CM139" i="24" s="1"/>
  <c r="AO138" i="24"/>
  <c r="CM138" i="24" s="1"/>
  <c r="AO136" i="24"/>
  <c r="CM136" i="24" s="1"/>
  <c r="AO141" i="24"/>
  <c r="CM141" i="24" s="1"/>
  <c r="AO140" i="24"/>
  <c r="CM140" i="24" s="1"/>
  <c r="AO154" i="24"/>
  <c r="CM154" i="24" s="1"/>
  <c r="AO149" i="24"/>
  <c r="CM149" i="24" s="1"/>
  <c r="AO150" i="24"/>
  <c r="CM150" i="24" s="1"/>
  <c r="AO144" i="24"/>
  <c r="CM144" i="24" s="1"/>
  <c r="AO153" i="24"/>
  <c r="CM153" i="24" s="1"/>
  <c r="AO146" i="24"/>
  <c r="CM146" i="24" s="1"/>
  <c r="AO151" i="24"/>
  <c r="CM151" i="24" s="1"/>
  <c r="AO143" i="24"/>
  <c r="CM143" i="24" s="1"/>
  <c r="AO147" i="24"/>
  <c r="CM147" i="24" s="1"/>
  <c r="AO148" i="24"/>
  <c r="CM148" i="24" s="1"/>
  <c r="AO152" i="24"/>
  <c r="CM152" i="24" s="1"/>
  <c r="AO145" i="24"/>
  <c r="CM145" i="24" s="1"/>
  <c r="BI160" i="24"/>
  <c r="AK4" i="27"/>
  <c r="AJ25" i="28"/>
  <c r="AK24" i="28"/>
  <c r="Y2" i="25"/>
  <c r="Y19" i="25" s="1"/>
  <c r="AP4" i="24"/>
  <c r="CM4" i="24"/>
  <c r="W29" i="25"/>
  <c r="X28" i="25"/>
  <c r="AP23" i="24" l="1"/>
  <c r="CN23" i="24" s="1"/>
  <c r="AP22" i="24"/>
  <c r="CN22" i="24" s="1"/>
  <c r="AP17" i="24"/>
  <c r="CN17" i="24" s="1"/>
  <c r="AP16" i="24"/>
  <c r="CN16" i="24" s="1"/>
  <c r="AP20" i="24"/>
  <c r="CN20" i="24" s="1"/>
  <c r="AP19" i="24"/>
  <c r="CN19" i="24" s="1"/>
  <c r="AP24" i="24"/>
  <c r="CN24" i="24" s="1"/>
  <c r="AP18" i="24"/>
  <c r="CN18" i="24" s="1"/>
  <c r="AP21" i="24"/>
  <c r="CN21" i="24" s="1"/>
  <c r="AP15" i="24"/>
  <c r="CN15" i="24" s="1"/>
  <c r="AK95" i="24"/>
  <c r="CI95" i="24" s="1"/>
  <c r="AK135" i="24"/>
  <c r="CI135" i="24" s="1"/>
  <c r="J33" i="31"/>
  <c r="AF18" i="27"/>
  <c r="J29" i="31"/>
  <c r="AF14" i="27"/>
  <c r="O40" i="31"/>
  <c r="AP190" i="24"/>
  <c r="AP186" i="24"/>
  <c r="AP187" i="24"/>
  <c r="AP181" i="24"/>
  <c r="AP188" i="24"/>
  <c r="AP185" i="24"/>
  <c r="AP184" i="24"/>
  <c r="AP189" i="24"/>
  <c r="AP182" i="24"/>
  <c r="AP183" i="24"/>
  <c r="N37" i="31"/>
  <c r="O39" i="31"/>
  <c r="Y18" i="25"/>
  <c r="Y17" i="25"/>
  <c r="AP179" i="24"/>
  <c r="AP180" i="24"/>
  <c r="AP175" i="24"/>
  <c r="AP177" i="24"/>
  <c r="AP178" i="24"/>
  <c r="AP172" i="24"/>
  <c r="AP176" i="24"/>
  <c r="AP174" i="24"/>
  <c r="AP173" i="24"/>
  <c r="AP171" i="24"/>
  <c r="AP193" i="24"/>
  <c r="AP191" i="24"/>
  <c r="AP162" i="24"/>
  <c r="AP161" i="24"/>
  <c r="AP166" i="24"/>
  <c r="AP164" i="24"/>
  <c r="AP165" i="24"/>
  <c r="AP169" i="24"/>
  <c r="AP167" i="24"/>
  <c r="AP168" i="24"/>
  <c r="AP170" i="24"/>
  <c r="AP163" i="24"/>
  <c r="O31" i="31"/>
  <c r="AK16" i="27"/>
  <c r="O34" i="31"/>
  <c r="AK19" i="27"/>
  <c r="O30" i="31"/>
  <c r="AK15" i="27"/>
  <c r="O28" i="31"/>
  <c r="F63" i="31" s="1"/>
  <c r="AK13" i="27"/>
  <c r="O32" i="31"/>
  <c r="AK17" i="27"/>
  <c r="O27" i="31"/>
  <c r="AK12" i="27"/>
  <c r="O26" i="31"/>
  <c r="AK11" i="27"/>
  <c r="O25" i="31"/>
  <c r="E63" i="31" s="1"/>
  <c r="AK10" i="27"/>
  <c r="AK9" i="27"/>
  <c r="AK8" i="27"/>
  <c r="AK7" i="27"/>
  <c r="AK6" i="27"/>
  <c r="AK5" i="27"/>
  <c r="AP31" i="24"/>
  <c r="CN31" i="24" s="1"/>
  <c r="AP29" i="24"/>
  <c r="CN29" i="24" s="1"/>
  <c r="AP34" i="24"/>
  <c r="CN34" i="24" s="1"/>
  <c r="AP30" i="24"/>
  <c r="CN30" i="24" s="1"/>
  <c r="AP6" i="24"/>
  <c r="CN6" i="24" s="1"/>
  <c r="AP27" i="24"/>
  <c r="CN27" i="24" s="1"/>
  <c r="AP26" i="24"/>
  <c r="CN26" i="24" s="1"/>
  <c r="AP13" i="24"/>
  <c r="CN13" i="24" s="1"/>
  <c r="AP8" i="24"/>
  <c r="CN8" i="24" s="1"/>
  <c r="AP11" i="24"/>
  <c r="CN11" i="24" s="1"/>
  <c r="AP10" i="24"/>
  <c r="CN10" i="24" s="1"/>
  <c r="AP12" i="24"/>
  <c r="CN12" i="24" s="1"/>
  <c r="AP9" i="24"/>
  <c r="CN9" i="24" s="1"/>
  <c r="AP7" i="24"/>
  <c r="CN7" i="24" s="1"/>
  <c r="AP33" i="24"/>
  <c r="CN33" i="24" s="1"/>
  <c r="AP32" i="24"/>
  <c r="CN32" i="24" s="1"/>
  <c r="AP14" i="24"/>
  <c r="CN14" i="24" s="1"/>
  <c r="AP28" i="24"/>
  <c r="CN28" i="24" s="1"/>
  <c r="AP38" i="24"/>
  <c r="CN38" i="24" s="1"/>
  <c r="AP53" i="24"/>
  <c r="CN53" i="24" s="1"/>
  <c r="AP44" i="24"/>
  <c r="CN44" i="24" s="1"/>
  <c r="AP43" i="24"/>
  <c r="CN43" i="24" s="1"/>
  <c r="AP37" i="24"/>
  <c r="CN37" i="24" s="1"/>
  <c r="AP36" i="24"/>
  <c r="CN36" i="24" s="1"/>
  <c r="AP41" i="24"/>
  <c r="CN41" i="24" s="1"/>
  <c r="AP42" i="24"/>
  <c r="CN42" i="24" s="1"/>
  <c r="AP40" i="24"/>
  <c r="CN40" i="24" s="1"/>
  <c r="AP25" i="24"/>
  <c r="CN25" i="24" s="1"/>
  <c r="AP39" i="24"/>
  <c r="CN39" i="24" s="1"/>
  <c r="AP51" i="24"/>
  <c r="CN51" i="24" s="1"/>
  <c r="AP54" i="24"/>
  <c r="CN54" i="24" s="1"/>
  <c r="AP52" i="24"/>
  <c r="CN52" i="24" s="1"/>
  <c r="AP48" i="24"/>
  <c r="CN48" i="24" s="1"/>
  <c r="AP5" i="24"/>
  <c r="AP49" i="24"/>
  <c r="CN49" i="24" s="1"/>
  <c r="AP50" i="24"/>
  <c r="CN50" i="24" s="1"/>
  <c r="AP46" i="24"/>
  <c r="CN46" i="24" s="1"/>
  <c r="AP61" i="24"/>
  <c r="CN61" i="24" s="1"/>
  <c r="AP62" i="24"/>
  <c r="CN62" i="24" s="1"/>
  <c r="AP56" i="24"/>
  <c r="CN56" i="24" s="1"/>
  <c r="AP59" i="24"/>
  <c r="CN59" i="24" s="1"/>
  <c r="AP35" i="24"/>
  <c r="AP47" i="24"/>
  <c r="CN47" i="24" s="1"/>
  <c r="AP64" i="24"/>
  <c r="CN64" i="24" s="1"/>
  <c r="AP60" i="24"/>
  <c r="CN60" i="24" s="1"/>
  <c r="AP63" i="24"/>
  <c r="CN63" i="24" s="1"/>
  <c r="AP57" i="24"/>
  <c r="CN57" i="24" s="1"/>
  <c r="AP58" i="24"/>
  <c r="CN58" i="24" s="1"/>
  <c r="AP72" i="24"/>
  <c r="CN72" i="24" s="1"/>
  <c r="AP68" i="24"/>
  <c r="CN68" i="24" s="1"/>
  <c r="AP73" i="24"/>
  <c r="CN73" i="24" s="1"/>
  <c r="AP45" i="24"/>
  <c r="AP74" i="24"/>
  <c r="CN74" i="24" s="1"/>
  <c r="AP70" i="24"/>
  <c r="CN70" i="24" s="1"/>
  <c r="AP69" i="24"/>
  <c r="CN69" i="24" s="1"/>
  <c r="AP66" i="24"/>
  <c r="CN66" i="24" s="1"/>
  <c r="AP71" i="24"/>
  <c r="CN71" i="24" s="1"/>
  <c r="AP67" i="24"/>
  <c r="CN67" i="24" s="1"/>
  <c r="AP81" i="24"/>
  <c r="CN81" i="24" s="1"/>
  <c r="AP84" i="24"/>
  <c r="CN84" i="24" s="1"/>
  <c r="AP79" i="24"/>
  <c r="CN79" i="24" s="1"/>
  <c r="AP55" i="24"/>
  <c r="CN55" i="24" s="1"/>
  <c r="AP77" i="24"/>
  <c r="CN77" i="24" s="1"/>
  <c r="AP65" i="24"/>
  <c r="CN65" i="24" s="1"/>
  <c r="AP80" i="24"/>
  <c r="CN80" i="24" s="1"/>
  <c r="AP78" i="24"/>
  <c r="CN78" i="24" s="1"/>
  <c r="AP82" i="24"/>
  <c r="CN82" i="24" s="1"/>
  <c r="AP83" i="24"/>
  <c r="CN83" i="24" s="1"/>
  <c r="AP76" i="24"/>
  <c r="CN76" i="24" s="1"/>
  <c r="AP91" i="24"/>
  <c r="CN91" i="24" s="1"/>
  <c r="AP90" i="24"/>
  <c r="CN90" i="24" s="1"/>
  <c r="AP87" i="24"/>
  <c r="CN87" i="24" s="1"/>
  <c r="AP75" i="24"/>
  <c r="CN75" i="24" s="1"/>
  <c r="AP94" i="24"/>
  <c r="CN94" i="24" s="1"/>
  <c r="AP86" i="24"/>
  <c r="CN86" i="24" s="1"/>
  <c r="AP89" i="24"/>
  <c r="CN89" i="24" s="1"/>
  <c r="AP93" i="24"/>
  <c r="CN93" i="24" s="1"/>
  <c r="AP92" i="24"/>
  <c r="CN92" i="24" s="1"/>
  <c r="AP88" i="24"/>
  <c r="CN88" i="24" s="1"/>
  <c r="AP100" i="24"/>
  <c r="CN100" i="24" s="1"/>
  <c r="AP97" i="24"/>
  <c r="CN97" i="24" s="1"/>
  <c r="AP104" i="24"/>
  <c r="CN104" i="24" s="1"/>
  <c r="AP98" i="24"/>
  <c r="CN98" i="24" s="1"/>
  <c r="AP96" i="24"/>
  <c r="CN96" i="24" s="1"/>
  <c r="AP85" i="24"/>
  <c r="CN85" i="24" s="1"/>
  <c r="AP101" i="24"/>
  <c r="CN101" i="24" s="1"/>
  <c r="AP102" i="24"/>
  <c r="CN102" i="24" s="1"/>
  <c r="AP103" i="24"/>
  <c r="CN103" i="24" s="1"/>
  <c r="AP99" i="24"/>
  <c r="CN99" i="24" s="1"/>
  <c r="AP106" i="24"/>
  <c r="CN106" i="24" s="1"/>
  <c r="AP107" i="24"/>
  <c r="CN107" i="24" s="1"/>
  <c r="AP108" i="24"/>
  <c r="CN108" i="24" s="1"/>
  <c r="AP112" i="24"/>
  <c r="CN112" i="24" s="1"/>
  <c r="AP109" i="24"/>
  <c r="CN109" i="24" s="1"/>
  <c r="AP110" i="24"/>
  <c r="CN110" i="24" s="1"/>
  <c r="AP113" i="24"/>
  <c r="CN113" i="24" s="1"/>
  <c r="AP111" i="24"/>
  <c r="CN111" i="24" s="1"/>
  <c r="AP114" i="24"/>
  <c r="CN114" i="24" s="1"/>
  <c r="AP120" i="24"/>
  <c r="CN120" i="24" s="1"/>
  <c r="AP117" i="24"/>
  <c r="CN117" i="24" s="1"/>
  <c r="AP124" i="24"/>
  <c r="CN124" i="24" s="1"/>
  <c r="AP119" i="24"/>
  <c r="CN119" i="24" s="1"/>
  <c r="AP105" i="24"/>
  <c r="CN105" i="24" s="1"/>
  <c r="AP118" i="24"/>
  <c r="CN118" i="24" s="1"/>
  <c r="AP116" i="24"/>
  <c r="CN116" i="24" s="1"/>
  <c r="AP122" i="24"/>
  <c r="CN122" i="24" s="1"/>
  <c r="AP121" i="24"/>
  <c r="CN121" i="24" s="1"/>
  <c r="AP123" i="24"/>
  <c r="CN123" i="24" s="1"/>
  <c r="AP132" i="24"/>
  <c r="CN132" i="24" s="1"/>
  <c r="AP130" i="24"/>
  <c r="CN130" i="24" s="1"/>
  <c r="AP128" i="24"/>
  <c r="CN128" i="24" s="1"/>
  <c r="AP127" i="24"/>
  <c r="CN127" i="24" s="1"/>
  <c r="AP129" i="24"/>
  <c r="CN129" i="24" s="1"/>
  <c r="AP134" i="24"/>
  <c r="CN134" i="24" s="1"/>
  <c r="AP133" i="24"/>
  <c r="CN133" i="24" s="1"/>
  <c r="AP115" i="24"/>
  <c r="CN115" i="24" s="1"/>
  <c r="AP131" i="24"/>
  <c r="CN131" i="24" s="1"/>
  <c r="AP142" i="24"/>
  <c r="CN142" i="24" s="1"/>
  <c r="AP126" i="24"/>
  <c r="CN126" i="24" s="1"/>
  <c r="AP138" i="24"/>
  <c r="CN138" i="24" s="1"/>
  <c r="AP144" i="24"/>
  <c r="CN144" i="24" s="1"/>
  <c r="AP143" i="24"/>
  <c r="CN143" i="24" s="1"/>
  <c r="AP125" i="24"/>
  <c r="CN125" i="24" s="1"/>
  <c r="AP139" i="24"/>
  <c r="CN139" i="24" s="1"/>
  <c r="AP141" i="24"/>
  <c r="CN141" i="24" s="1"/>
  <c r="AP136" i="24"/>
  <c r="CN136" i="24" s="1"/>
  <c r="AP149" i="24"/>
  <c r="CN149" i="24" s="1"/>
  <c r="AP146" i="24"/>
  <c r="CN146" i="24" s="1"/>
  <c r="AP137" i="24"/>
  <c r="CN137" i="24" s="1"/>
  <c r="AP140" i="24"/>
  <c r="CN140" i="24" s="1"/>
  <c r="AP148" i="24"/>
  <c r="CN148" i="24" s="1"/>
  <c r="AP151" i="24"/>
  <c r="CN151" i="24" s="1"/>
  <c r="AP154" i="24"/>
  <c r="CN154" i="24" s="1"/>
  <c r="AP150" i="24"/>
  <c r="CN150" i="24" s="1"/>
  <c r="AP153" i="24"/>
  <c r="CN153" i="24" s="1"/>
  <c r="AP152" i="24"/>
  <c r="CN152" i="24" s="1"/>
  <c r="AP147" i="24"/>
  <c r="CN147" i="24" s="1"/>
  <c r="AP145" i="24"/>
  <c r="CN145" i="24" s="1"/>
  <c r="BJ160" i="24"/>
  <c r="AL24" i="28"/>
  <c r="AK25" i="28"/>
  <c r="Z2" i="25"/>
  <c r="Z19" i="25" s="1"/>
  <c r="CN4" i="24"/>
  <c r="AL4" i="27"/>
  <c r="AQ4" i="24"/>
  <c r="X29" i="25"/>
  <c r="Y28" i="25"/>
  <c r="AQ22" i="24" l="1"/>
  <c r="CO22" i="24" s="1"/>
  <c r="AQ16" i="24"/>
  <c r="CO16" i="24" s="1"/>
  <c r="AQ19" i="24"/>
  <c r="CO19" i="24" s="1"/>
  <c r="AQ24" i="24"/>
  <c r="CO24" i="24" s="1"/>
  <c r="AQ20" i="24"/>
  <c r="CO20" i="24" s="1"/>
  <c r="AQ17" i="24"/>
  <c r="CO17" i="24" s="1"/>
  <c r="AQ18" i="24"/>
  <c r="CO18" i="24" s="1"/>
  <c r="AQ21" i="24"/>
  <c r="CO21" i="24" s="1"/>
  <c r="AQ15" i="24"/>
  <c r="CO15" i="24" s="1"/>
  <c r="AQ23" i="24"/>
  <c r="CO23" i="24" s="1"/>
  <c r="AL95" i="24"/>
  <c r="CJ95" i="24" s="1"/>
  <c r="AL135" i="24"/>
  <c r="CJ135" i="24" s="1"/>
  <c r="K33" i="31"/>
  <c r="AG18" i="27"/>
  <c r="K29" i="31"/>
  <c r="AG14" i="27"/>
  <c r="O37" i="31"/>
  <c r="P40" i="31"/>
  <c r="AQ189" i="24"/>
  <c r="AQ185" i="24"/>
  <c r="AQ188" i="24"/>
  <c r="AQ184" i="24"/>
  <c r="AQ190" i="24"/>
  <c r="AQ187" i="24"/>
  <c r="AQ182" i="24"/>
  <c r="AQ183" i="24"/>
  <c r="AQ186" i="24"/>
  <c r="AQ181" i="24"/>
  <c r="P39" i="31"/>
  <c r="AQ179" i="24"/>
  <c r="AQ180" i="24"/>
  <c r="AQ177" i="24"/>
  <c r="AQ178" i="24"/>
  <c r="AQ175" i="24"/>
  <c r="AQ176" i="24"/>
  <c r="AQ172" i="24"/>
  <c r="AQ173" i="24"/>
  <c r="AQ174" i="24"/>
  <c r="AQ171" i="24"/>
  <c r="AQ191" i="24"/>
  <c r="AQ193" i="24"/>
  <c r="AQ162" i="24"/>
  <c r="AQ166" i="24"/>
  <c r="AQ161" i="24"/>
  <c r="AQ164" i="24"/>
  <c r="AQ169" i="24"/>
  <c r="AQ165" i="24"/>
  <c r="AQ168" i="24"/>
  <c r="AQ167" i="24"/>
  <c r="AQ163" i="24"/>
  <c r="AQ170" i="24"/>
  <c r="Z17" i="25"/>
  <c r="Z18" i="25"/>
  <c r="P30" i="31"/>
  <c r="AL15" i="27"/>
  <c r="P31" i="31"/>
  <c r="AL16" i="27"/>
  <c r="P28" i="31"/>
  <c r="F64" i="31" s="1"/>
  <c r="AL13" i="27"/>
  <c r="P34" i="31"/>
  <c r="AL19" i="27"/>
  <c r="P32" i="31"/>
  <c r="AL17" i="27"/>
  <c r="P27" i="31"/>
  <c r="AL12" i="27"/>
  <c r="P26" i="31"/>
  <c r="AL11" i="27"/>
  <c r="P25" i="31"/>
  <c r="E64" i="31" s="1"/>
  <c r="AL10" i="27"/>
  <c r="AL9" i="27"/>
  <c r="AL8" i="27"/>
  <c r="AL7" i="27"/>
  <c r="AL6" i="27"/>
  <c r="AL5" i="27"/>
  <c r="AQ14" i="24"/>
  <c r="CO14" i="24" s="1"/>
  <c r="AQ31" i="24"/>
  <c r="CO31" i="24" s="1"/>
  <c r="AQ7" i="24"/>
  <c r="CO7" i="24" s="1"/>
  <c r="AQ34" i="24"/>
  <c r="CO34" i="24" s="1"/>
  <c r="AQ30" i="24"/>
  <c r="CO30" i="24" s="1"/>
  <c r="AQ6" i="24"/>
  <c r="CO6" i="24" s="1"/>
  <c r="AQ9" i="24"/>
  <c r="CO9" i="24" s="1"/>
  <c r="AQ27" i="24"/>
  <c r="CO27" i="24" s="1"/>
  <c r="AQ11" i="24"/>
  <c r="CO11" i="24" s="1"/>
  <c r="AQ26" i="24"/>
  <c r="CO26" i="24" s="1"/>
  <c r="AQ10" i="24"/>
  <c r="CO10" i="24" s="1"/>
  <c r="AQ29" i="24"/>
  <c r="CO29" i="24" s="1"/>
  <c r="AQ8" i="24"/>
  <c r="CO8" i="24" s="1"/>
  <c r="AQ33" i="24"/>
  <c r="CO33" i="24" s="1"/>
  <c r="AQ12" i="24"/>
  <c r="CO12" i="24" s="1"/>
  <c r="AQ13" i="24"/>
  <c r="CO13" i="24" s="1"/>
  <c r="AQ32" i="24"/>
  <c r="CO32" i="24" s="1"/>
  <c r="AQ28" i="24"/>
  <c r="CO28" i="24" s="1"/>
  <c r="AQ39" i="24"/>
  <c r="CO39" i="24" s="1"/>
  <c r="AQ42" i="24"/>
  <c r="CO42" i="24" s="1"/>
  <c r="AQ44" i="24"/>
  <c r="CO44" i="24" s="1"/>
  <c r="AQ38" i="24"/>
  <c r="CO38" i="24" s="1"/>
  <c r="AQ40" i="24"/>
  <c r="CO40" i="24" s="1"/>
  <c r="AQ36" i="24"/>
  <c r="CO36" i="24" s="1"/>
  <c r="AQ43" i="24"/>
  <c r="CO43" i="24" s="1"/>
  <c r="AQ25" i="24"/>
  <c r="CO25" i="24" s="1"/>
  <c r="AQ53" i="24"/>
  <c r="CO53" i="24" s="1"/>
  <c r="AQ41" i="24"/>
  <c r="CO41" i="24" s="1"/>
  <c r="AQ51" i="24"/>
  <c r="CO51" i="24" s="1"/>
  <c r="AQ48" i="24"/>
  <c r="CO48" i="24" s="1"/>
  <c r="AQ46" i="24"/>
  <c r="CO46" i="24" s="1"/>
  <c r="AQ54" i="24"/>
  <c r="CO54" i="24" s="1"/>
  <c r="AQ50" i="24"/>
  <c r="CO50" i="24" s="1"/>
  <c r="AQ37" i="24"/>
  <c r="CO37" i="24" s="1"/>
  <c r="AQ52" i="24"/>
  <c r="CO52" i="24" s="1"/>
  <c r="AQ5" i="24"/>
  <c r="AQ49" i="24"/>
  <c r="CO49" i="24" s="1"/>
  <c r="AQ35" i="24"/>
  <c r="AQ62" i="24"/>
  <c r="CO62" i="24" s="1"/>
  <c r="AQ64" i="24"/>
  <c r="CO64" i="24" s="1"/>
  <c r="AQ63" i="24"/>
  <c r="CO63" i="24" s="1"/>
  <c r="AQ56" i="24"/>
  <c r="CO56" i="24" s="1"/>
  <c r="AQ59" i="24"/>
  <c r="CO59" i="24" s="1"/>
  <c r="AQ60" i="24"/>
  <c r="CO60" i="24" s="1"/>
  <c r="AQ61" i="24"/>
  <c r="CO61" i="24" s="1"/>
  <c r="AQ47" i="24"/>
  <c r="CO47" i="24" s="1"/>
  <c r="AQ69" i="24"/>
  <c r="CO69" i="24" s="1"/>
  <c r="AQ72" i="24"/>
  <c r="CO72" i="24" s="1"/>
  <c r="AQ68" i="24"/>
  <c r="CO68" i="24" s="1"/>
  <c r="AQ74" i="24"/>
  <c r="CO74" i="24" s="1"/>
  <c r="AQ70" i="24"/>
  <c r="CO70" i="24" s="1"/>
  <c r="AQ57" i="24"/>
  <c r="CO57" i="24" s="1"/>
  <c r="AQ66" i="24"/>
  <c r="CO66" i="24" s="1"/>
  <c r="AQ45" i="24"/>
  <c r="AQ71" i="24"/>
  <c r="CO71" i="24" s="1"/>
  <c r="AQ67" i="24"/>
  <c r="CO67" i="24" s="1"/>
  <c r="AQ58" i="24"/>
  <c r="CO58" i="24" s="1"/>
  <c r="AQ73" i="24"/>
  <c r="CO73" i="24" s="1"/>
  <c r="AQ83" i="24"/>
  <c r="CO83" i="24" s="1"/>
  <c r="AQ77" i="24"/>
  <c r="CO77" i="24" s="1"/>
  <c r="AQ78" i="24"/>
  <c r="CO78" i="24" s="1"/>
  <c r="AQ79" i="24"/>
  <c r="CO79" i="24" s="1"/>
  <c r="AQ76" i="24"/>
  <c r="CO76" i="24" s="1"/>
  <c r="AQ65" i="24"/>
  <c r="CO65" i="24" s="1"/>
  <c r="AQ80" i="24"/>
  <c r="CO80" i="24" s="1"/>
  <c r="AQ82" i="24"/>
  <c r="CO82" i="24" s="1"/>
  <c r="AQ55" i="24"/>
  <c r="CO55" i="24" s="1"/>
  <c r="AQ81" i="24"/>
  <c r="CO81" i="24" s="1"/>
  <c r="AQ84" i="24"/>
  <c r="CO84" i="24" s="1"/>
  <c r="AQ86" i="24"/>
  <c r="CO86" i="24" s="1"/>
  <c r="AQ93" i="24"/>
  <c r="CO93" i="24" s="1"/>
  <c r="AQ92" i="24"/>
  <c r="CO92" i="24" s="1"/>
  <c r="AQ88" i="24"/>
  <c r="CO88" i="24" s="1"/>
  <c r="AQ94" i="24"/>
  <c r="CO94" i="24" s="1"/>
  <c r="AQ75" i="24"/>
  <c r="CO75" i="24" s="1"/>
  <c r="AQ91" i="24"/>
  <c r="CO91" i="24" s="1"/>
  <c r="AQ87" i="24"/>
  <c r="CO87" i="24" s="1"/>
  <c r="AQ89" i="24"/>
  <c r="CO89" i="24" s="1"/>
  <c r="AQ90" i="24"/>
  <c r="CO90" i="24" s="1"/>
  <c r="AQ101" i="24"/>
  <c r="CO101" i="24" s="1"/>
  <c r="AQ103" i="24"/>
  <c r="CO103" i="24" s="1"/>
  <c r="AQ102" i="24"/>
  <c r="CO102" i="24" s="1"/>
  <c r="AQ100" i="24"/>
  <c r="CO100" i="24" s="1"/>
  <c r="AQ85" i="24"/>
  <c r="CO85" i="24" s="1"/>
  <c r="AQ96" i="24"/>
  <c r="CO96" i="24" s="1"/>
  <c r="AQ98" i="24"/>
  <c r="CO98" i="24" s="1"/>
  <c r="AQ97" i="24"/>
  <c r="CO97" i="24" s="1"/>
  <c r="AQ104" i="24"/>
  <c r="CO104" i="24" s="1"/>
  <c r="AQ99" i="24"/>
  <c r="CO99" i="24" s="1"/>
  <c r="AQ108" i="24"/>
  <c r="CO108" i="24" s="1"/>
  <c r="AQ110" i="24"/>
  <c r="CO110" i="24" s="1"/>
  <c r="AQ113" i="24"/>
  <c r="CO113" i="24" s="1"/>
  <c r="AQ114" i="24"/>
  <c r="CO114" i="24" s="1"/>
  <c r="AQ109" i="24"/>
  <c r="CO109" i="24" s="1"/>
  <c r="AQ107" i="24"/>
  <c r="CO107" i="24" s="1"/>
  <c r="AQ111" i="24"/>
  <c r="CO111" i="24" s="1"/>
  <c r="AQ112" i="24"/>
  <c r="CO112" i="24" s="1"/>
  <c r="AQ106" i="24"/>
  <c r="CO106" i="24" s="1"/>
  <c r="AQ123" i="24"/>
  <c r="CO123" i="24" s="1"/>
  <c r="AQ121" i="24"/>
  <c r="CO121" i="24" s="1"/>
  <c r="AQ120" i="24"/>
  <c r="CO120" i="24" s="1"/>
  <c r="AQ124" i="24"/>
  <c r="CO124" i="24" s="1"/>
  <c r="AQ119" i="24"/>
  <c r="CO119" i="24" s="1"/>
  <c r="AQ116" i="24"/>
  <c r="CO116" i="24" s="1"/>
  <c r="AQ105" i="24"/>
  <c r="CO105" i="24" s="1"/>
  <c r="AQ118" i="24"/>
  <c r="CO118" i="24" s="1"/>
  <c r="AQ122" i="24"/>
  <c r="CO122" i="24" s="1"/>
  <c r="AQ117" i="24"/>
  <c r="CO117" i="24" s="1"/>
  <c r="AQ115" i="24"/>
  <c r="CO115" i="24" s="1"/>
  <c r="AQ128" i="24"/>
  <c r="CO128" i="24" s="1"/>
  <c r="AQ133" i="24"/>
  <c r="CO133" i="24" s="1"/>
  <c r="AQ134" i="24"/>
  <c r="CO134" i="24" s="1"/>
  <c r="AQ130" i="24"/>
  <c r="CO130" i="24" s="1"/>
  <c r="AQ129" i="24"/>
  <c r="CO129" i="24" s="1"/>
  <c r="AQ131" i="24"/>
  <c r="CO131" i="24" s="1"/>
  <c r="AQ142" i="24"/>
  <c r="CO142" i="24" s="1"/>
  <c r="AQ127" i="24"/>
  <c r="CO127" i="24" s="1"/>
  <c r="AQ126" i="24"/>
  <c r="CO126" i="24" s="1"/>
  <c r="AQ132" i="24"/>
  <c r="CO132" i="24" s="1"/>
  <c r="AQ136" i="24"/>
  <c r="CO136" i="24" s="1"/>
  <c r="AQ125" i="24"/>
  <c r="CO125" i="24" s="1"/>
  <c r="AQ141" i="24"/>
  <c r="CO141" i="24" s="1"/>
  <c r="AQ140" i="24"/>
  <c r="CO140" i="24" s="1"/>
  <c r="AQ139" i="24"/>
  <c r="CO139" i="24" s="1"/>
  <c r="AQ153" i="24"/>
  <c r="CO153" i="24" s="1"/>
  <c r="AQ151" i="24"/>
  <c r="CO151" i="24" s="1"/>
  <c r="AQ154" i="24"/>
  <c r="CO154" i="24" s="1"/>
  <c r="AQ138" i="24"/>
  <c r="CO138" i="24" s="1"/>
  <c r="AQ137" i="24"/>
  <c r="CO137" i="24" s="1"/>
  <c r="AQ144" i="24"/>
  <c r="CO144" i="24" s="1"/>
  <c r="AQ146" i="24"/>
  <c r="CO146" i="24" s="1"/>
  <c r="AQ143" i="24"/>
  <c r="CO143" i="24" s="1"/>
  <c r="AQ150" i="24"/>
  <c r="CO150" i="24" s="1"/>
  <c r="AQ149" i="24"/>
  <c r="CO149" i="24" s="1"/>
  <c r="AQ147" i="24"/>
  <c r="CO147" i="24" s="1"/>
  <c r="AQ152" i="24"/>
  <c r="CO152" i="24" s="1"/>
  <c r="AQ148" i="24"/>
  <c r="CO148" i="24" s="1"/>
  <c r="AQ145" i="24"/>
  <c r="CO145" i="24" s="1"/>
  <c r="BK160" i="24"/>
  <c r="AM4" i="27"/>
  <c r="AM24" i="28"/>
  <c r="AL25" i="28"/>
  <c r="AA2" i="25"/>
  <c r="AA19" i="25" s="1"/>
  <c r="CO4" i="24"/>
  <c r="AR4" i="24"/>
  <c r="Z28" i="25"/>
  <c r="Y29" i="25"/>
  <c r="AR15" i="24" l="1"/>
  <c r="CP15" i="24" s="1"/>
  <c r="AR16" i="24"/>
  <c r="CP16" i="24" s="1"/>
  <c r="AR20" i="24"/>
  <c r="CP20" i="24" s="1"/>
  <c r="AR17" i="24"/>
  <c r="CP17" i="24" s="1"/>
  <c r="AR24" i="24"/>
  <c r="CP24" i="24" s="1"/>
  <c r="AR18" i="24"/>
  <c r="CP18" i="24" s="1"/>
  <c r="AR19" i="24"/>
  <c r="CP19" i="24" s="1"/>
  <c r="AR21" i="24"/>
  <c r="CP21" i="24" s="1"/>
  <c r="AR22" i="24"/>
  <c r="CP22" i="24" s="1"/>
  <c r="AR23" i="24"/>
  <c r="CP23" i="24" s="1"/>
  <c r="AM135" i="24"/>
  <c r="CK135" i="24" s="1"/>
  <c r="AM95" i="24"/>
  <c r="CK95" i="24" s="1"/>
  <c r="L33" i="31"/>
  <c r="AH18" i="27"/>
  <c r="L29" i="31"/>
  <c r="AH14" i="27"/>
  <c r="P37" i="31"/>
  <c r="Q40" i="31"/>
  <c r="AR188" i="24"/>
  <c r="AR186" i="24"/>
  <c r="AR185" i="24"/>
  <c r="AR183" i="24"/>
  <c r="AR190" i="24"/>
  <c r="AR189" i="24"/>
  <c r="AR187" i="24"/>
  <c r="AR182" i="24"/>
  <c r="AR181" i="24"/>
  <c r="AR184" i="24"/>
  <c r="Q39" i="31"/>
  <c r="AA18" i="25"/>
  <c r="AA17" i="25"/>
  <c r="AR179" i="24"/>
  <c r="AR172" i="24"/>
  <c r="AR176" i="24"/>
  <c r="AR178" i="24"/>
  <c r="AR180" i="24"/>
  <c r="AR175" i="24"/>
  <c r="AR177" i="24"/>
  <c r="AR174" i="24"/>
  <c r="AR173" i="24"/>
  <c r="AR171" i="24"/>
  <c r="AR191" i="24"/>
  <c r="AR193" i="24"/>
  <c r="AR164" i="24"/>
  <c r="AR161" i="24"/>
  <c r="AR169" i="24"/>
  <c r="AR162" i="24"/>
  <c r="AR165" i="24"/>
  <c r="AR166" i="24"/>
  <c r="AR168" i="24"/>
  <c r="AR163" i="24"/>
  <c r="AR167" i="24"/>
  <c r="AR170" i="24"/>
  <c r="Q30" i="31"/>
  <c r="AM15" i="27"/>
  <c r="Q32" i="31"/>
  <c r="AM17" i="27"/>
  <c r="Q31" i="31"/>
  <c r="AM16" i="27"/>
  <c r="Q34" i="31"/>
  <c r="AM19" i="27"/>
  <c r="Q28" i="31"/>
  <c r="F65" i="31" s="1"/>
  <c r="AM13" i="27"/>
  <c r="Q27" i="31"/>
  <c r="AM12" i="27"/>
  <c r="Q26" i="31"/>
  <c r="AM11" i="27"/>
  <c r="Q25" i="31"/>
  <c r="E65" i="31" s="1"/>
  <c r="AM10" i="27"/>
  <c r="AM9" i="27"/>
  <c r="AM8" i="27"/>
  <c r="AM7" i="27"/>
  <c r="AM6" i="27"/>
  <c r="AM5" i="27"/>
  <c r="AR7" i="24"/>
  <c r="CP7" i="24" s="1"/>
  <c r="AR27" i="24"/>
  <c r="CP27" i="24" s="1"/>
  <c r="AR8" i="24"/>
  <c r="CP8" i="24" s="1"/>
  <c r="AR11" i="24"/>
  <c r="CP11" i="24" s="1"/>
  <c r="AR29" i="24"/>
  <c r="CP29" i="24" s="1"/>
  <c r="AR6" i="24"/>
  <c r="CP6" i="24" s="1"/>
  <c r="AR13" i="24"/>
  <c r="CP13" i="24" s="1"/>
  <c r="AR26" i="24"/>
  <c r="CP26" i="24" s="1"/>
  <c r="AR33" i="24"/>
  <c r="CP33" i="24" s="1"/>
  <c r="AR31" i="24"/>
  <c r="CP31" i="24" s="1"/>
  <c r="AR28" i="24"/>
  <c r="CP28" i="24" s="1"/>
  <c r="AR10" i="24"/>
  <c r="CP10" i="24" s="1"/>
  <c r="AR32" i="24"/>
  <c r="CP32" i="24" s="1"/>
  <c r="AR30" i="24"/>
  <c r="CP30" i="24" s="1"/>
  <c r="AR9" i="24"/>
  <c r="CP9" i="24" s="1"/>
  <c r="AR14" i="24"/>
  <c r="CP14" i="24" s="1"/>
  <c r="AR34" i="24"/>
  <c r="CP34" i="24" s="1"/>
  <c r="AR12" i="24"/>
  <c r="CP12" i="24" s="1"/>
  <c r="AR41" i="24"/>
  <c r="CP41" i="24" s="1"/>
  <c r="AR43" i="24"/>
  <c r="CP43" i="24" s="1"/>
  <c r="AR36" i="24"/>
  <c r="CP36" i="24" s="1"/>
  <c r="AR42" i="24"/>
  <c r="CP42" i="24" s="1"/>
  <c r="AR39" i="24"/>
  <c r="CP39" i="24" s="1"/>
  <c r="AR53" i="24"/>
  <c r="CP53" i="24" s="1"/>
  <c r="AR44" i="24"/>
  <c r="CP44" i="24" s="1"/>
  <c r="AR37" i="24"/>
  <c r="CP37" i="24" s="1"/>
  <c r="AR25" i="24"/>
  <c r="CP25" i="24" s="1"/>
  <c r="AR51" i="24"/>
  <c r="CP51" i="24" s="1"/>
  <c r="AR40" i="24"/>
  <c r="CP40" i="24" s="1"/>
  <c r="AR50" i="24"/>
  <c r="CP50" i="24" s="1"/>
  <c r="AR5" i="24"/>
  <c r="AR49" i="24"/>
  <c r="CP49" i="24" s="1"/>
  <c r="AR46" i="24"/>
  <c r="CP46" i="24" s="1"/>
  <c r="AR38" i="24"/>
  <c r="CP38" i="24" s="1"/>
  <c r="AR52" i="24"/>
  <c r="CP52" i="24" s="1"/>
  <c r="AR54" i="24"/>
  <c r="CP54" i="24" s="1"/>
  <c r="AR47" i="24"/>
  <c r="CP47" i="24" s="1"/>
  <c r="AR48" i="24"/>
  <c r="CP48" i="24" s="1"/>
  <c r="AR61" i="24"/>
  <c r="CP61" i="24" s="1"/>
  <c r="AR64" i="24"/>
  <c r="CP64" i="24" s="1"/>
  <c r="AR57" i="24"/>
  <c r="CP57" i="24" s="1"/>
  <c r="AR63" i="24"/>
  <c r="CP63" i="24" s="1"/>
  <c r="AR56" i="24"/>
  <c r="CP56" i="24" s="1"/>
  <c r="AR62" i="24"/>
  <c r="CP62" i="24" s="1"/>
  <c r="AR60" i="24"/>
  <c r="CP60" i="24" s="1"/>
  <c r="AR35" i="24"/>
  <c r="AR59" i="24"/>
  <c r="CP59" i="24" s="1"/>
  <c r="AR71" i="24"/>
  <c r="CP71" i="24" s="1"/>
  <c r="AR58" i="24"/>
  <c r="CP58" i="24" s="1"/>
  <c r="AR73" i="24"/>
  <c r="CP73" i="24" s="1"/>
  <c r="AR70" i="24"/>
  <c r="CP70" i="24" s="1"/>
  <c r="AR68" i="24"/>
  <c r="CP68" i="24" s="1"/>
  <c r="AR74" i="24"/>
  <c r="CP74" i="24" s="1"/>
  <c r="AR67" i="24"/>
  <c r="CP67" i="24" s="1"/>
  <c r="AR45" i="24"/>
  <c r="AR69" i="24"/>
  <c r="CP69" i="24" s="1"/>
  <c r="AR66" i="24"/>
  <c r="CP66" i="24" s="1"/>
  <c r="AR72" i="24"/>
  <c r="CP72" i="24" s="1"/>
  <c r="AR55" i="24"/>
  <c r="CP55" i="24" s="1"/>
  <c r="AR78" i="24"/>
  <c r="CP78" i="24" s="1"/>
  <c r="AR65" i="24"/>
  <c r="CP65" i="24" s="1"/>
  <c r="AR77" i="24"/>
  <c r="CP77" i="24" s="1"/>
  <c r="AR80" i="24"/>
  <c r="CP80" i="24" s="1"/>
  <c r="AR76" i="24"/>
  <c r="CP76" i="24" s="1"/>
  <c r="AR82" i="24"/>
  <c r="CP82" i="24" s="1"/>
  <c r="AR83" i="24"/>
  <c r="CP83" i="24" s="1"/>
  <c r="AR81" i="24"/>
  <c r="CP81" i="24" s="1"/>
  <c r="AR84" i="24"/>
  <c r="CP84" i="24" s="1"/>
  <c r="AR79" i="24"/>
  <c r="CP79" i="24" s="1"/>
  <c r="AR91" i="24"/>
  <c r="CP91" i="24" s="1"/>
  <c r="AR93" i="24"/>
  <c r="CP93" i="24" s="1"/>
  <c r="AR86" i="24"/>
  <c r="CP86" i="24" s="1"/>
  <c r="AR89" i="24"/>
  <c r="CP89" i="24" s="1"/>
  <c r="AR92" i="24"/>
  <c r="CP92" i="24" s="1"/>
  <c r="AR90" i="24"/>
  <c r="CP90" i="24" s="1"/>
  <c r="AR88" i="24"/>
  <c r="CP88" i="24" s="1"/>
  <c r="AR75" i="24"/>
  <c r="CP75" i="24" s="1"/>
  <c r="AR94" i="24"/>
  <c r="CP94" i="24" s="1"/>
  <c r="AR87" i="24"/>
  <c r="CP87" i="24" s="1"/>
  <c r="AR98" i="24"/>
  <c r="CP98" i="24" s="1"/>
  <c r="AR101" i="24"/>
  <c r="CP101" i="24" s="1"/>
  <c r="AR85" i="24"/>
  <c r="CP85" i="24" s="1"/>
  <c r="AR99" i="24"/>
  <c r="CP99" i="24" s="1"/>
  <c r="AR96" i="24"/>
  <c r="CP96" i="24" s="1"/>
  <c r="AR100" i="24"/>
  <c r="CP100" i="24" s="1"/>
  <c r="AR104" i="24"/>
  <c r="CP104" i="24" s="1"/>
  <c r="AR97" i="24"/>
  <c r="CP97" i="24" s="1"/>
  <c r="AR102" i="24"/>
  <c r="CP102" i="24" s="1"/>
  <c r="AR103" i="24"/>
  <c r="CP103" i="24" s="1"/>
  <c r="AR106" i="24"/>
  <c r="CP106" i="24" s="1"/>
  <c r="AR114" i="24"/>
  <c r="CP114" i="24" s="1"/>
  <c r="AR112" i="24"/>
  <c r="CP112" i="24" s="1"/>
  <c r="AR111" i="24"/>
  <c r="CP111" i="24" s="1"/>
  <c r="AR109" i="24"/>
  <c r="CP109" i="24" s="1"/>
  <c r="AR107" i="24"/>
  <c r="CP107" i="24" s="1"/>
  <c r="AR110" i="24"/>
  <c r="CP110" i="24" s="1"/>
  <c r="AR108" i="24"/>
  <c r="CP108" i="24" s="1"/>
  <c r="AR113" i="24"/>
  <c r="CP113" i="24" s="1"/>
  <c r="AR121" i="24"/>
  <c r="CP121" i="24" s="1"/>
  <c r="AR116" i="24"/>
  <c r="CP116" i="24" s="1"/>
  <c r="AR123" i="24"/>
  <c r="CP123" i="24" s="1"/>
  <c r="AR124" i="24"/>
  <c r="CP124" i="24" s="1"/>
  <c r="AR105" i="24"/>
  <c r="CP105" i="24" s="1"/>
  <c r="AR118" i="24"/>
  <c r="CP118" i="24" s="1"/>
  <c r="AR120" i="24"/>
  <c r="CP120" i="24" s="1"/>
  <c r="AR117" i="24"/>
  <c r="CP117" i="24" s="1"/>
  <c r="AR122" i="24"/>
  <c r="CP122" i="24" s="1"/>
  <c r="AR119" i="24"/>
  <c r="CP119" i="24" s="1"/>
  <c r="AR127" i="24"/>
  <c r="CP127" i="24" s="1"/>
  <c r="AR134" i="24"/>
  <c r="CP134" i="24" s="1"/>
  <c r="AR128" i="24"/>
  <c r="CP128" i="24" s="1"/>
  <c r="AR130" i="24"/>
  <c r="CP130" i="24" s="1"/>
  <c r="AR115" i="24"/>
  <c r="CP115" i="24" s="1"/>
  <c r="AR131" i="24"/>
  <c r="CP131" i="24" s="1"/>
  <c r="AR133" i="24"/>
  <c r="CP133" i="24" s="1"/>
  <c r="AR142" i="24"/>
  <c r="CP142" i="24" s="1"/>
  <c r="AR132" i="24"/>
  <c r="CP132" i="24" s="1"/>
  <c r="AR129" i="24"/>
  <c r="CP129" i="24" s="1"/>
  <c r="AR126" i="24"/>
  <c r="CP126" i="24" s="1"/>
  <c r="AR140" i="24"/>
  <c r="CP140" i="24" s="1"/>
  <c r="AR151" i="24"/>
  <c r="CP151" i="24" s="1"/>
  <c r="AR144" i="24"/>
  <c r="CP144" i="24" s="1"/>
  <c r="AR137" i="24"/>
  <c r="CP137" i="24" s="1"/>
  <c r="AR149" i="24"/>
  <c r="CP149" i="24" s="1"/>
  <c r="AR138" i="24"/>
  <c r="CP138" i="24" s="1"/>
  <c r="AR143" i="24"/>
  <c r="CP143" i="24" s="1"/>
  <c r="AR150" i="24"/>
  <c r="CP150" i="24" s="1"/>
  <c r="AR154" i="24"/>
  <c r="CP154" i="24" s="1"/>
  <c r="AR139" i="24"/>
  <c r="CP139" i="24" s="1"/>
  <c r="AR153" i="24"/>
  <c r="CP153" i="24" s="1"/>
  <c r="AR146" i="24"/>
  <c r="CP146" i="24" s="1"/>
  <c r="AR125" i="24"/>
  <c r="CP125" i="24" s="1"/>
  <c r="AR141" i="24"/>
  <c r="CP141" i="24" s="1"/>
  <c r="AR136" i="24"/>
  <c r="CP136" i="24" s="1"/>
  <c r="AR148" i="24"/>
  <c r="CP148" i="24" s="1"/>
  <c r="AR147" i="24"/>
  <c r="CP147" i="24" s="1"/>
  <c r="AR152" i="24"/>
  <c r="CP152" i="24" s="1"/>
  <c r="AR145" i="24"/>
  <c r="CP145" i="24" s="1"/>
  <c r="BL160" i="24"/>
  <c r="AN4" i="27"/>
  <c r="AN24" i="28"/>
  <c r="AM25" i="28"/>
  <c r="AB2" i="25"/>
  <c r="AB19" i="25" s="1"/>
  <c r="AS4" i="24"/>
  <c r="CP4" i="24"/>
  <c r="AA28" i="25"/>
  <c r="Z29" i="25"/>
  <c r="AS21" i="24" l="1"/>
  <c r="CQ21" i="24" s="1"/>
  <c r="AS18" i="24"/>
  <c r="CQ18" i="24" s="1"/>
  <c r="AS20" i="24"/>
  <c r="CQ20" i="24" s="1"/>
  <c r="AS24" i="24"/>
  <c r="CQ24" i="24" s="1"/>
  <c r="AS15" i="24"/>
  <c r="CQ15" i="24" s="1"/>
  <c r="AS22" i="24"/>
  <c r="CQ22" i="24" s="1"/>
  <c r="AS19" i="24"/>
  <c r="CQ19" i="24" s="1"/>
  <c r="AS23" i="24"/>
  <c r="CQ23" i="24" s="1"/>
  <c r="AS17" i="24"/>
  <c r="CQ17" i="24" s="1"/>
  <c r="AS16" i="24"/>
  <c r="CQ16" i="24" s="1"/>
  <c r="AN95" i="24"/>
  <c r="CL95" i="24" s="1"/>
  <c r="AN135" i="24"/>
  <c r="CL135" i="24" s="1"/>
  <c r="M29" i="31"/>
  <c r="AI14" i="27"/>
  <c r="M33" i="31"/>
  <c r="AI18" i="27"/>
  <c r="R40" i="31"/>
  <c r="Q37" i="31"/>
  <c r="AS187" i="24"/>
  <c r="AS190" i="24"/>
  <c r="AS189" i="24"/>
  <c r="AS182" i="24"/>
  <c r="AS183" i="24"/>
  <c r="AS181" i="24"/>
  <c r="AS188" i="24"/>
  <c r="AS186" i="24"/>
  <c r="AS184" i="24"/>
  <c r="AS185" i="24"/>
  <c r="R39" i="31"/>
  <c r="AS172" i="24"/>
  <c r="AS175" i="24"/>
  <c r="AS176" i="24"/>
  <c r="AS178" i="24"/>
  <c r="AS179" i="24"/>
  <c r="AS180" i="24"/>
  <c r="AS177" i="24"/>
  <c r="AS173" i="24"/>
  <c r="AS174" i="24"/>
  <c r="AS171" i="24"/>
  <c r="AS191" i="24"/>
  <c r="AS193" i="24"/>
  <c r="AS162" i="24"/>
  <c r="AS169" i="24"/>
  <c r="AS161" i="24"/>
  <c r="AS166" i="24"/>
  <c r="AS165" i="24"/>
  <c r="AS164" i="24"/>
  <c r="AS163" i="24"/>
  <c r="AS168" i="24"/>
  <c r="AS170" i="24"/>
  <c r="AS167" i="24"/>
  <c r="AB17" i="25"/>
  <c r="AB18" i="25"/>
  <c r="R28" i="31"/>
  <c r="F66" i="31" s="1"/>
  <c r="AN13" i="27"/>
  <c r="R34" i="31"/>
  <c r="AN19" i="27"/>
  <c r="R31" i="31"/>
  <c r="AN16" i="27"/>
  <c r="R30" i="31"/>
  <c r="AN15" i="27"/>
  <c r="R32" i="31"/>
  <c r="AN17" i="27"/>
  <c r="R27" i="31"/>
  <c r="AN12" i="27"/>
  <c r="R26" i="31"/>
  <c r="AN11" i="27"/>
  <c r="R25" i="31"/>
  <c r="E66" i="31" s="1"/>
  <c r="AN10" i="27"/>
  <c r="AN9" i="27"/>
  <c r="AN8" i="27"/>
  <c r="AN7" i="27"/>
  <c r="AN6" i="27"/>
  <c r="AN5" i="27"/>
  <c r="AS8" i="24"/>
  <c r="CQ8" i="24" s="1"/>
  <c r="AS33" i="24"/>
  <c r="CQ33" i="24" s="1"/>
  <c r="AS29" i="24"/>
  <c r="CQ29" i="24" s="1"/>
  <c r="AS26" i="24"/>
  <c r="CQ26" i="24" s="1"/>
  <c r="AS6" i="24"/>
  <c r="CQ6" i="24" s="1"/>
  <c r="AS31" i="24"/>
  <c r="CQ31" i="24" s="1"/>
  <c r="AS9" i="24"/>
  <c r="CQ9" i="24" s="1"/>
  <c r="AS28" i="24"/>
  <c r="CQ28" i="24" s="1"/>
  <c r="AS30" i="24"/>
  <c r="CQ30" i="24" s="1"/>
  <c r="AS13" i="24"/>
  <c r="CQ13" i="24" s="1"/>
  <c r="AS32" i="24"/>
  <c r="CQ32" i="24" s="1"/>
  <c r="AS14" i="24"/>
  <c r="CQ14" i="24" s="1"/>
  <c r="AS7" i="24"/>
  <c r="CQ7" i="24" s="1"/>
  <c r="AS10" i="24"/>
  <c r="CQ10" i="24" s="1"/>
  <c r="AS34" i="24"/>
  <c r="CQ34" i="24" s="1"/>
  <c r="AS11" i="24"/>
  <c r="CQ11" i="24" s="1"/>
  <c r="AS27" i="24"/>
  <c r="CQ27" i="24" s="1"/>
  <c r="AS12" i="24"/>
  <c r="CQ12" i="24" s="1"/>
  <c r="AS51" i="24"/>
  <c r="CQ51" i="24" s="1"/>
  <c r="AS41" i="24"/>
  <c r="CQ41" i="24" s="1"/>
  <c r="AS44" i="24"/>
  <c r="CQ44" i="24" s="1"/>
  <c r="AS39" i="24"/>
  <c r="CQ39" i="24" s="1"/>
  <c r="AS40" i="24"/>
  <c r="CQ40" i="24" s="1"/>
  <c r="AS37" i="24"/>
  <c r="CQ37" i="24" s="1"/>
  <c r="AS53" i="24"/>
  <c r="CQ53" i="24" s="1"/>
  <c r="AS36" i="24"/>
  <c r="CQ36" i="24" s="1"/>
  <c r="AS43" i="24"/>
  <c r="CQ43" i="24" s="1"/>
  <c r="AS25" i="24"/>
  <c r="CQ25" i="24" s="1"/>
  <c r="AS42" i="24"/>
  <c r="CQ42" i="24" s="1"/>
  <c r="AS48" i="24"/>
  <c r="CQ48" i="24" s="1"/>
  <c r="AS38" i="24"/>
  <c r="CQ38" i="24" s="1"/>
  <c r="AS54" i="24"/>
  <c r="CQ54" i="24" s="1"/>
  <c r="AS5" i="24"/>
  <c r="AS46" i="24"/>
  <c r="CQ46" i="24" s="1"/>
  <c r="AS50" i="24"/>
  <c r="CQ50" i="24" s="1"/>
  <c r="AS52" i="24"/>
  <c r="CQ52" i="24" s="1"/>
  <c r="AS47" i="24"/>
  <c r="CQ47" i="24" s="1"/>
  <c r="AS49" i="24"/>
  <c r="CQ49" i="24" s="1"/>
  <c r="AS60" i="24"/>
  <c r="CQ60" i="24" s="1"/>
  <c r="AS61" i="24"/>
  <c r="CQ61" i="24" s="1"/>
  <c r="AS59" i="24"/>
  <c r="CQ59" i="24" s="1"/>
  <c r="AS35" i="24"/>
  <c r="AS62" i="24"/>
  <c r="CQ62" i="24" s="1"/>
  <c r="AS64" i="24"/>
  <c r="CQ64" i="24" s="1"/>
  <c r="AS63" i="24"/>
  <c r="CQ63" i="24" s="1"/>
  <c r="AS57" i="24"/>
  <c r="CQ57" i="24" s="1"/>
  <c r="AS56" i="24"/>
  <c r="CQ56" i="24" s="1"/>
  <c r="AS72" i="24"/>
  <c r="CQ72" i="24" s="1"/>
  <c r="AS45" i="24"/>
  <c r="AS58" i="24"/>
  <c r="CQ58" i="24" s="1"/>
  <c r="AS68" i="24"/>
  <c r="CQ68" i="24" s="1"/>
  <c r="AS67" i="24"/>
  <c r="CQ67" i="24" s="1"/>
  <c r="AS71" i="24"/>
  <c r="CQ71" i="24" s="1"/>
  <c r="AS73" i="24"/>
  <c r="CQ73" i="24" s="1"/>
  <c r="AS66" i="24"/>
  <c r="CQ66" i="24" s="1"/>
  <c r="AS69" i="24"/>
  <c r="CQ69" i="24" s="1"/>
  <c r="AS70" i="24"/>
  <c r="CQ70" i="24" s="1"/>
  <c r="AS74" i="24"/>
  <c r="CQ74" i="24" s="1"/>
  <c r="AS55" i="24"/>
  <c r="CQ55" i="24" s="1"/>
  <c r="AS83" i="24"/>
  <c r="CQ83" i="24" s="1"/>
  <c r="AS76" i="24"/>
  <c r="CQ76" i="24" s="1"/>
  <c r="AS82" i="24"/>
  <c r="CQ82" i="24" s="1"/>
  <c r="AS78" i="24"/>
  <c r="CQ78" i="24" s="1"/>
  <c r="AS81" i="24"/>
  <c r="CQ81" i="24" s="1"/>
  <c r="AS80" i="24"/>
  <c r="CQ80" i="24" s="1"/>
  <c r="AS65" i="24"/>
  <c r="CQ65" i="24" s="1"/>
  <c r="AS79" i="24"/>
  <c r="CQ79" i="24" s="1"/>
  <c r="AS77" i="24"/>
  <c r="CQ77" i="24" s="1"/>
  <c r="AS84" i="24"/>
  <c r="CQ84" i="24" s="1"/>
  <c r="AS75" i="24"/>
  <c r="CQ75" i="24" s="1"/>
  <c r="AS93" i="24"/>
  <c r="CQ93" i="24" s="1"/>
  <c r="AS91" i="24"/>
  <c r="CQ91" i="24" s="1"/>
  <c r="AS87" i="24"/>
  <c r="CQ87" i="24" s="1"/>
  <c r="AS94" i="24"/>
  <c r="CQ94" i="24" s="1"/>
  <c r="AS88" i="24"/>
  <c r="CQ88" i="24" s="1"/>
  <c r="AS86" i="24"/>
  <c r="CQ86" i="24" s="1"/>
  <c r="AS92" i="24"/>
  <c r="CQ92" i="24" s="1"/>
  <c r="AS89" i="24"/>
  <c r="CQ89" i="24" s="1"/>
  <c r="AS90" i="24"/>
  <c r="CQ90" i="24" s="1"/>
  <c r="AS96" i="24"/>
  <c r="CQ96" i="24" s="1"/>
  <c r="AS101" i="24"/>
  <c r="CQ101" i="24" s="1"/>
  <c r="AS103" i="24"/>
  <c r="CQ103" i="24" s="1"/>
  <c r="AS99" i="24"/>
  <c r="CQ99" i="24" s="1"/>
  <c r="AS98" i="24"/>
  <c r="CQ98" i="24" s="1"/>
  <c r="AS102" i="24"/>
  <c r="CQ102" i="24" s="1"/>
  <c r="AS97" i="24"/>
  <c r="CQ97" i="24" s="1"/>
  <c r="AS100" i="24"/>
  <c r="CQ100" i="24" s="1"/>
  <c r="AS104" i="24"/>
  <c r="CQ104" i="24" s="1"/>
  <c r="AS85" i="24"/>
  <c r="CQ85" i="24" s="1"/>
  <c r="AS106" i="24"/>
  <c r="CQ106" i="24" s="1"/>
  <c r="AS111" i="24"/>
  <c r="CQ111" i="24" s="1"/>
  <c r="AS110" i="24"/>
  <c r="CQ110" i="24" s="1"/>
  <c r="AS113" i="24"/>
  <c r="CQ113" i="24" s="1"/>
  <c r="AS108" i="24"/>
  <c r="CQ108" i="24" s="1"/>
  <c r="AS107" i="24"/>
  <c r="CQ107" i="24" s="1"/>
  <c r="AS109" i="24"/>
  <c r="CQ109" i="24" s="1"/>
  <c r="AS114" i="24"/>
  <c r="CQ114" i="24" s="1"/>
  <c r="AS112" i="24"/>
  <c r="CQ112" i="24" s="1"/>
  <c r="AS123" i="24"/>
  <c r="CQ123" i="24" s="1"/>
  <c r="AS116" i="24"/>
  <c r="CQ116" i="24" s="1"/>
  <c r="AS117" i="24"/>
  <c r="CQ117" i="24" s="1"/>
  <c r="AS124" i="24"/>
  <c r="CQ124" i="24" s="1"/>
  <c r="AS120" i="24"/>
  <c r="CQ120" i="24" s="1"/>
  <c r="AS105" i="24"/>
  <c r="CQ105" i="24" s="1"/>
  <c r="AS122" i="24"/>
  <c r="CQ122" i="24" s="1"/>
  <c r="AS119" i="24"/>
  <c r="CQ119" i="24" s="1"/>
  <c r="AS118" i="24"/>
  <c r="CQ118" i="24" s="1"/>
  <c r="AS121" i="24"/>
  <c r="CQ121" i="24" s="1"/>
  <c r="AS129" i="24"/>
  <c r="CQ129" i="24" s="1"/>
  <c r="AS115" i="24"/>
  <c r="CQ115" i="24" s="1"/>
  <c r="AS132" i="24"/>
  <c r="CQ132" i="24" s="1"/>
  <c r="AS130" i="24"/>
  <c r="CQ130" i="24" s="1"/>
  <c r="AS128" i="24"/>
  <c r="CQ128" i="24" s="1"/>
  <c r="AS127" i="24"/>
  <c r="CQ127" i="24" s="1"/>
  <c r="AS134" i="24"/>
  <c r="CQ134" i="24" s="1"/>
  <c r="AS131" i="24"/>
  <c r="CQ131" i="24" s="1"/>
  <c r="AS126" i="24"/>
  <c r="CQ126" i="24" s="1"/>
  <c r="AS142" i="24"/>
  <c r="CQ142" i="24" s="1"/>
  <c r="AS133" i="24"/>
  <c r="CQ133" i="24" s="1"/>
  <c r="AS141" i="24"/>
  <c r="CQ141" i="24" s="1"/>
  <c r="AS153" i="24"/>
  <c r="CQ153" i="24" s="1"/>
  <c r="AS149" i="24"/>
  <c r="CQ149" i="24" s="1"/>
  <c r="AS139" i="24"/>
  <c r="CQ139" i="24" s="1"/>
  <c r="AS150" i="24"/>
  <c r="CQ150" i="24" s="1"/>
  <c r="AS154" i="24"/>
  <c r="CQ154" i="24" s="1"/>
  <c r="AS146" i="24"/>
  <c r="CQ146" i="24" s="1"/>
  <c r="AS151" i="24"/>
  <c r="CQ151" i="24" s="1"/>
  <c r="AS144" i="24"/>
  <c r="CQ144" i="24" s="1"/>
  <c r="AS138" i="24"/>
  <c r="CQ138" i="24" s="1"/>
  <c r="AS143" i="24"/>
  <c r="CQ143" i="24" s="1"/>
  <c r="AS125" i="24"/>
  <c r="CQ125" i="24" s="1"/>
  <c r="AS136" i="24"/>
  <c r="CQ136" i="24" s="1"/>
  <c r="AS140" i="24"/>
  <c r="CQ140" i="24" s="1"/>
  <c r="AS137" i="24"/>
  <c r="CQ137" i="24" s="1"/>
  <c r="AS152" i="24"/>
  <c r="CQ152" i="24" s="1"/>
  <c r="AS148" i="24"/>
  <c r="CQ148" i="24" s="1"/>
  <c r="AS147" i="24"/>
  <c r="CQ147" i="24" s="1"/>
  <c r="AS145" i="24"/>
  <c r="CQ145" i="24" s="1"/>
  <c r="BM160" i="24"/>
  <c r="AN25" i="28"/>
  <c r="AO24" i="28"/>
  <c r="AC2" i="25"/>
  <c r="AC19" i="25" s="1"/>
  <c r="AO4" i="27"/>
  <c r="CQ4" i="24"/>
  <c r="AT4" i="24"/>
  <c r="AB28" i="25"/>
  <c r="AA29" i="25"/>
  <c r="AT24" i="24" l="1"/>
  <c r="CR24" i="24" s="1"/>
  <c r="AT19" i="24"/>
  <c r="CR19" i="24" s="1"/>
  <c r="AT21" i="24"/>
  <c r="CR21" i="24" s="1"/>
  <c r="AT18" i="24"/>
  <c r="CR18" i="24" s="1"/>
  <c r="AT15" i="24"/>
  <c r="CR15" i="24" s="1"/>
  <c r="AT23" i="24"/>
  <c r="CR23" i="24" s="1"/>
  <c r="AT16" i="24"/>
  <c r="CR16" i="24" s="1"/>
  <c r="AT22" i="24"/>
  <c r="CR22" i="24" s="1"/>
  <c r="AT17" i="24"/>
  <c r="CR17" i="24" s="1"/>
  <c r="AT20" i="24"/>
  <c r="CR20" i="24" s="1"/>
  <c r="AO135" i="24"/>
  <c r="CM135" i="24" s="1"/>
  <c r="AO95" i="24"/>
  <c r="CM95" i="24" s="1"/>
  <c r="N33" i="31"/>
  <c r="AJ18" i="27"/>
  <c r="N29" i="31"/>
  <c r="AJ14" i="27"/>
  <c r="S40" i="31"/>
  <c r="AT190" i="24"/>
  <c r="AT186" i="24"/>
  <c r="AT181" i="24"/>
  <c r="AT187" i="24"/>
  <c r="AT189" i="24"/>
  <c r="AT183" i="24"/>
  <c r="AT188" i="24"/>
  <c r="AT184" i="24"/>
  <c r="AT185" i="24"/>
  <c r="AT182" i="24"/>
  <c r="R37" i="31"/>
  <c r="S39" i="31"/>
  <c r="AC18" i="25"/>
  <c r="AC17" i="25"/>
  <c r="AT178" i="24"/>
  <c r="AT172" i="24"/>
  <c r="AT180" i="24"/>
  <c r="AT176" i="24"/>
  <c r="AT175" i="24"/>
  <c r="AT179" i="24"/>
  <c r="AT177" i="24"/>
  <c r="AT174" i="24"/>
  <c r="AT173" i="24"/>
  <c r="AT171" i="24"/>
  <c r="AT193" i="24"/>
  <c r="AT191" i="24"/>
  <c r="AT161" i="24"/>
  <c r="AT162" i="24"/>
  <c r="AT169" i="24"/>
  <c r="AT166" i="24"/>
  <c r="AT164" i="24"/>
  <c r="AT165" i="24"/>
  <c r="AT163" i="24"/>
  <c r="AT170" i="24"/>
  <c r="AT168" i="24"/>
  <c r="AT167" i="24"/>
  <c r="S34" i="31"/>
  <c r="AO19" i="27"/>
  <c r="S30" i="31"/>
  <c r="AO15" i="27"/>
  <c r="S31" i="31"/>
  <c r="AO16" i="27"/>
  <c r="S28" i="31"/>
  <c r="F67" i="31" s="1"/>
  <c r="AO13" i="27"/>
  <c r="S32" i="31"/>
  <c r="AO17" i="27"/>
  <c r="S27" i="31"/>
  <c r="AO12" i="27"/>
  <c r="S26" i="31"/>
  <c r="AO11" i="27"/>
  <c r="S25" i="31"/>
  <c r="E67" i="31" s="1"/>
  <c r="AO10" i="27"/>
  <c r="AO9" i="27"/>
  <c r="AO8" i="27"/>
  <c r="AO7" i="27"/>
  <c r="AO6" i="27"/>
  <c r="AO5" i="27"/>
  <c r="AT27" i="24"/>
  <c r="CR27" i="24" s="1"/>
  <c r="AT9" i="24"/>
  <c r="CR9" i="24" s="1"/>
  <c r="AT32" i="24"/>
  <c r="CR32" i="24" s="1"/>
  <c r="AT7" i="24"/>
  <c r="CR7" i="24" s="1"/>
  <c r="AT30" i="24"/>
  <c r="CR30" i="24" s="1"/>
  <c r="AT12" i="24"/>
  <c r="CR12" i="24" s="1"/>
  <c r="AT10" i="24"/>
  <c r="CR10" i="24" s="1"/>
  <c r="AT26" i="24"/>
  <c r="CR26" i="24" s="1"/>
  <c r="AT14" i="24"/>
  <c r="CR14" i="24" s="1"/>
  <c r="AT33" i="24"/>
  <c r="CR33" i="24" s="1"/>
  <c r="AT34" i="24"/>
  <c r="CR34" i="24" s="1"/>
  <c r="AT29" i="24"/>
  <c r="CR29" i="24" s="1"/>
  <c r="AT6" i="24"/>
  <c r="CR6" i="24" s="1"/>
  <c r="AT13" i="24"/>
  <c r="CR13" i="24" s="1"/>
  <c r="AT28" i="24"/>
  <c r="CR28" i="24" s="1"/>
  <c r="AT8" i="24"/>
  <c r="CR8" i="24" s="1"/>
  <c r="AT11" i="24"/>
  <c r="CR11" i="24" s="1"/>
  <c r="AT31" i="24"/>
  <c r="CR31" i="24" s="1"/>
  <c r="AT43" i="24"/>
  <c r="CR43" i="24" s="1"/>
  <c r="AT41" i="24"/>
  <c r="CR41" i="24" s="1"/>
  <c r="AT40" i="24"/>
  <c r="CR40" i="24" s="1"/>
  <c r="AT42" i="24"/>
  <c r="CR42" i="24" s="1"/>
  <c r="AT25" i="24"/>
  <c r="CR25" i="24" s="1"/>
  <c r="AT53" i="24"/>
  <c r="CR53" i="24" s="1"/>
  <c r="AT39" i="24"/>
  <c r="CR39" i="24" s="1"/>
  <c r="AT51" i="24"/>
  <c r="CR51" i="24" s="1"/>
  <c r="AT44" i="24"/>
  <c r="CR44" i="24" s="1"/>
  <c r="AT36" i="24"/>
  <c r="CR36" i="24" s="1"/>
  <c r="AT37" i="24"/>
  <c r="CR37" i="24" s="1"/>
  <c r="AT54" i="24"/>
  <c r="CR54" i="24" s="1"/>
  <c r="AT48" i="24"/>
  <c r="CR48" i="24" s="1"/>
  <c r="AT47" i="24"/>
  <c r="CR47" i="24" s="1"/>
  <c r="AT52" i="24"/>
  <c r="CR52" i="24" s="1"/>
  <c r="AT38" i="24"/>
  <c r="CR38" i="24" s="1"/>
  <c r="AT50" i="24"/>
  <c r="CR50" i="24" s="1"/>
  <c r="AT49" i="24"/>
  <c r="CR49" i="24" s="1"/>
  <c r="AT5" i="24"/>
  <c r="AT46" i="24"/>
  <c r="CR46" i="24" s="1"/>
  <c r="AT60" i="24"/>
  <c r="CR60" i="24" s="1"/>
  <c r="AT62" i="24"/>
  <c r="CR62" i="24" s="1"/>
  <c r="AT59" i="24"/>
  <c r="CR59" i="24" s="1"/>
  <c r="AT56" i="24"/>
  <c r="CR56" i="24" s="1"/>
  <c r="AT57" i="24"/>
  <c r="CR57" i="24" s="1"/>
  <c r="AT63" i="24"/>
  <c r="CR63" i="24" s="1"/>
  <c r="AT35" i="24"/>
  <c r="AT61" i="24"/>
  <c r="CR61" i="24" s="1"/>
  <c r="AT64" i="24"/>
  <c r="CR64" i="24" s="1"/>
  <c r="AT72" i="24"/>
  <c r="CR72" i="24" s="1"/>
  <c r="AT66" i="24"/>
  <c r="CR66" i="24" s="1"/>
  <c r="AT69" i="24"/>
  <c r="CR69" i="24" s="1"/>
  <c r="AT68" i="24"/>
  <c r="CR68" i="24" s="1"/>
  <c r="AT67" i="24"/>
  <c r="CR67" i="24" s="1"/>
  <c r="AT73" i="24"/>
  <c r="CR73" i="24" s="1"/>
  <c r="AT70" i="24"/>
  <c r="CR70" i="24" s="1"/>
  <c r="AT71" i="24"/>
  <c r="CR71" i="24" s="1"/>
  <c r="AT45" i="24"/>
  <c r="AT74" i="24"/>
  <c r="CR74" i="24" s="1"/>
  <c r="AT58" i="24"/>
  <c r="CR58" i="24" s="1"/>
  <c r="AT76" i="24"/>
  <c r="CR76" i="24" s="1"/>
  <c r="AT79" i="24"/>
  <c r="CR79" i="24" s="1"/>
  <c r="AT78" i="24"/>
  <c r="CR78" i="24" s="1"/>
  <c r="AT55" i="24"/>
  <c r="CR55" i="24" s="1"/>
  <c r="AT81" i="24"/>
  <c r="CR81" i="24" s="1"/>
  <c r="AT65" i="24"/>
  <c r="CR65" i="24" s="1"/>
  <c r="AT83" i="24"/>
  <c r="CR83" i="24" s="1"/>
  <c r="AT82" i="24"/>
  <c r="CR82" i="24" s="1"/>
  <c r="AT77" i="24"/>
  <c r="CR77" i="24" s="1"/>
  <c r="AT84" i="24"/>
  <c r="CR84" i="24" s="1"/>
  <c r="AT80" i="24"/>
  <c r="CR80" i="24" s="1"/>
  <c r="AT91" i="24"/>
  <c r="CR91" i="24" s="1"/>
  <c r="AT86" i="24"/>
  <c r="CR86" i="24" s="1"/>
  <c r="AT87" i="24"/>
  <c r="CR87" i="24" s="1"/>
  <c r="AT88" i="24"/>
  <c r="CR88" i="24" s="1"/>
  <c r="AT89" i="24"/>
  <c r="CR89" i="24" s="1"/>
  <c r="AT90" i="24"/>
  <c r="CR90" i="24" s="1"/>
  <c r="AT92" i="24"/>
  <c r="CR92" i="24" s="1"/>
  <c r="AT93" i="24"/>
  <c r="CR93" i="24" s="1"/>
  <c r="AT94" i="24"/>
  <c r="CR94" i="24" s="1"/>
  <c r="AT75" i="24"/>
  <c r="CR75" i="24" s="1"/>
  <c r="AT99" i="24"/>
  <c r="CR99" i="24" s="1"/>
  <c r="AT98" i="24"/>
  <c r="CR98" i="24" s="1"/>
  <c r="AT104" i="24"/>
  <c r="CR104" i="24" s="1"/>
  <c r="AT100" i="24"/>
  <c r="CR100" i="24" s="1"/>
  <c r="AT96" i="24"/>
  <c r="CR96" i="24" s="1"/>
  <c r="AT97" i="24"/>
  <c r="CR97" i="24" s="1"/>
  <c r="AT85" i="24"/>
  <c r="CR85" i="24" s="1"/>
  <c r="AT103" i="24"/>
  <c r="CR103" i="24" s="1"/>
  <c r="AT101" i="24"/>
  <c r="CR101" i="24" s="1"/>
  <c r="AT102" i="24"/>
  <c r="CR102" i="24" s="1"/>
  <c r="AT107" i="24"/>
  <c r="CR107" i="24" s="1"/>
  <c r="AT110" i="24"/>
  <c r="CR110" i="24" s="1"/>
  <c r="AT112" i="24"/>
  <c r="CR112" i="24" s="1"/>
  <c r="AT114" i="24"/>
  <c r="CR114" i="24" s="1"/>
  <c r="AT106" i="24"/>
  <c r="CR106" i="24" s="1"/>
  <c r="AT111" i="24"/>
  <c r="CR111" i="24" s="1"/>
  <c r="AT108" i="24"/>
  <c r="CR108" i="24" s="1"/>
  <c r="AT109" i="24"/>
  <c r="CR109" i="24" s="1"/>
  <c r="AT113" i="24"/>
  <c r="CR113" i="24" s="1"/>
  <c r="AT118" i="24"/>
  <c r="CR118" i="24" s="1"/>
  <c r="AT123" i="24"/>
  <c r="CR123" i="24" s="1"/>
  <c r="AT124" i="24"/>
  <c r="CR124" i="24" s="1"/>
  <c r="AT122" i="24"/>
  <c r="CR122" i="24" s="1"/>
  <c r="AT116" i="24"/>
  <c r="CR116" i="24" s="1"/>
  <c r="AT119" i="24"/>
  <c r="CR119" i="24" s="1"/>
  <c r="AT120" i="24"/>
  <c r="CR120" i="24" s="1"/>
  <c r="AT105" i="24"/>
  <c r="CR105" i="24" s="1"/>
  <c r="AT117" i="24"/>
  <c r="CR117" i="24" s="1"/>
  <c r="AT121" i="24"/>
  <c r="CR121" i="24" s="1"/>
  <c r="AT130" i="24"/>
  <c r="CR130" i="24" s="1"/>
  <c r="AT128" i="24"/>
  <c r="CR128" i="24" s="1"/>
  <c r="AT132" i="24"/>
  <c r="CR132" i="24" s="1"/>
  <c r="AT142" i="24"/>
  <c r="CR142" i="24" s="1"/>
  <c r="AT134" i="24"/>
  <c r="CR134" i="24" s="1"/>
  <c r="AT127" i="24"/>
  <c r="CR127" i="24" s="1"/>
  <c r="AT126" i="24"/>
  <c r="CR126" i="24" s="1"/>
  <c r="AT131" i="24"/>
  <c r="CR131" i="24" s="1"/>
  <c r="AT129" i="24"/>
  <c r="CR129" i="24" s="1"/>
  <c r="AT115" i="24"/>
  <c r="CR115" i="24" s="1"/>
  <c r="AT133" i="24"/>
  <c r="CR133" i="24" s="1"/>
  <c r="AT125" i="24"/>
  <c r="CR125" i="24" s="1"/>
  <c r="AT150" i="24"/>
  <c r="CR150" i="24" s="1"/>
  <c r="AT139" i="24"/>
  <c r="CR139" i="24" s="1"/>
  <c r="AT138" i="24"/>
  <c r="CR138" i="24" s="1"/>
  <c r="AT140" i="24"/>
  <c r="CR140" i="24" s="1"/>
  <c r="AT151" i="24"/>
  <c r="CR151" i="24" s="1"/>
  <c r="AT153" i="24"/>
  <c r="CR153" i="24" s="1"/>
  <c r="AT144" i="24"/>
  <c r="CR144" i="24" s="1"/>
  <c r="AT143" i="24"/>
  <c r="CR143" i="24" s="1"/>
  <c r="AT154" i="24"/>
  <c r="CR154" i="24" s="1"/>
  <c r="AT141" i="24"/>
  <c r="CR141" i="24" s="1"/>
  <c r="AT146" i="24"/>
  <c r="CR146" i="24" s="1"/>
  <c r="AT149" i="24"/>
  <c r="CR149" i="24" s="1"/>
  <c r="AT136" i="24"/>
  <c r="CR136" i="24" s="1"/>
  <c r="AT137" i="24"/>
  <c r="CR137" i="24" s="1"/>
  <c r="AT148" i="24"/>
  <c r="CR148" i="24" s="1"/>
  <c r="AT152" i="24"/>
  <c r="CR152" i="24" s="1"/>
  <c r="AT147" i="24"/>
  <c r="CR147" i="24" s="1"/>
  <c r="AT145" i="24"/>
  <c r="CR145" i="24" s="1"/>
  <c r="BN160" i="24"/>
  <c r="AP24" i="28"/>
  <c r="AO25" i="28"/>
  <c r="AD2" i="25"/>
  <c r="AD19" i="25" s="1"/>
  <c r="AP4" i="27"/>
  <c r="CR4" i="24"/>
  <c r="AU4" i="24"/>
  <c r="AC28" i="25"/>
  <c r="AB29" i="25"/>
  <c r="AU15" i="24" l="1"/>
  <c r="CS15" i="24" s="1"/>
  <c r="AU18" i="24"/>
  <c r="CS18" i="24" s="1"/>
  <c r="AU19" i="24"/>
  <c r="CS19" i="24" s="1"/>
  <c r="AU16" i="24"/>
  <c r="CS16" i="24" s="1"/>
  <c r="AU17" i="24"/>
  <c r="CS17" i="24" s="1"/>
  <c r="AU21" i="24"/>
  <c r="CS21" i="24" s="1"/>
  <c r="AU20" i="24"/>
  <c r="CS20" i="24" s="1"/>
  <c r="AU23" i="24"/>
  <c r="CS23" i="24" s="1"/>
  <c r="AU22" i="24"/>
  <c r="CS22" i="24" s="1"/>
  <c r="AU24" i="24"/>
  <c r="CS24" i="24" s="1"/>
  <c r="AP95" i="24"/>
  <c r="CN95" i="24" s="1"/>
  <c r="AP135" i="24"/>
  <c r="CN135" i="24" s="1"/>
  <c r="O29" i="31"/>
  <c r="AK14" i="27"/>
  <c r="O33" i="31"/>
  <c r="AK18" i="27"/>
  <c r="T40" i="31"/>
  <c r="AU189" i="24"/>
  <c r="AU185" i="24"/>
  <c r="AU187" i="24"/>
  <c r="AU184" i="24"/>
  <c r="AU188" i="24"/>
  <c r="AU181" i="24"/>
  <c r="AU186" i="24"/>
  <c r="AU182" i="24"/>
  <c r="AU190" i="24"/>
  <c r="AU183" i="24"/>
  <c r="S37" i="31"/>
  <c r="T39" i="31"/>
  <c r="AQ4" i="27"/>
  <c r="AU180" i="24"/>
  <c r="AU178" i="24"/>
  <c r="AU172" i="24"/>
  <c r="AU179" i="24"/>
  <c r="AU177" i="24"/>
  <c r="AU176" i="24"/>
  <c r="AU175" i="24"/>
  <c r="AU174" i="24"/>
  <c r="AU173" i="24"/>
  <c r="AU171" i="24"/>
  <c r="AU193" i="24"/>
  <c r="AU191" i="24"/>
  <c r="AU164" i="24"/>
  <c r="AU165" i="24"/>
  <c r="AU161" i="24"/>
  <c r="AU166" i="24"/>
  <c r="AU162" i="24"/>
  <c r="AU169" i="24"/>
  <c r="AU170" i="24"/>
  <c r="AU168" i="24"/>
  <c r="AU163" i="24"/>
  <c r="AU167" i="24"/>
  <c r="AD17" i="25"/>
  <c r="AD18" i="25"/>
  <c r="T32" i="31"/>
  <c r="AP17" i="27"/>
  <c r="T30" i="31"/>
  <c r="AP15" i="27"/>
  <c r="T31" i="31"/>
  <c r="AP16" i="27"/>
  <c r="T28" i="31"/>
  <c r="F68" i="31" s="1"/>
  <c r="AP13" i="27"/>
  <c r="T34" i="31"/>
  <c r="AP19" i="27"/>
  <c r="T27" i="31"/>
  <c r="AP12" i="27"/>
  <c r="T26" i="31"/>
  <c r="AP11" i="27"/>
  <c r="T25" i="31"/>
  <c r="E68" i="31" s="1"/>
  <c r="AP10" i="27"/>
  <c r="AP9" i="27"/>
  <c r="AP8" i="27"/>
  <c r="AP7" i="27"/>
  <c r="AP6" i="27"/>
  <c r="AP5" i="27"/>
  <c r="AU29" i="24"/>
  <c r="CS29" i="24" s="1"/>
  <c r="AU30" i="24"/>
  <c r="CS30" i="24" s="1"/>
  <c r="AU27" i="24"/>
  <c r="CS27" i="24" s="1"/>
  <c r="AU13" i="24"/>
  <c r="CS13" i="24" s="1"/>
  <c r="AU7" i="24"/>
  <c r="CS7" i="24" s="1"/>
  <c r="AU32" i="24"/>
  <c r="CS32" i="24" s="1"/>
  <c r="AU10" i="24"/>
  <c r="CS10" i="24" s="1"/>
  <c r="AU31" i="24"/>
  <c r="CS31" i="24" s="1"/>
  <c r="AU33" i="24"/>
  <c r="CS33" i="24" s="1"/>
  <c r="AU12" i="24"/>
  <c r="CS12" i="24" s="1"/>
  <c r="AU28" i="24"/>
  <c r="CS28" i="24" s="1"/>
  <c r="AU26" i="24"/>
  <c r="CS26" i="24" s="1"/>
  <c r="AU9" i="24"/>
  <c r="CS9" i="24" s="1"/>
  <c r="AU8" i="24"/>
  <c r="CS8" i="24" s="1"/>
  <c r="AU14" i="24"/>
  <c r="CS14" i="24" s="1"/>
  <c r="AU34" i="24"/>
  <c r="CS34" i="24" s="1"/>
  <c r="AU11" i="24"/>
  <c r="CS11" i="24" s="1"/>
  <c r="AU6" i="24"/>
  <c r="CS6" i="24" s="1"/>
  <c r="AU42" i="24"/>
  <c r="CS42" i="24" s="1"/>
  <c r="AU37" i="24"/>
  <c r="CS37" i="24" s="1"/>
  <c r="AU36" i="24"/>
  <c r="CS36" i="24" s="1"/>
  <c r="AU39" i="24"/>
  <c r="CS39" i="24" s="1"/>
  <c r="AU25" i="24"/>
  <c r="CS25" i="24" s="1"/>
  <c r="AU51" i="24"/>
  <c r="CS51" i="24" s="1"/>
  <c r="AU41" i="24"/>
  <c r="CS41" i="24" s="1"/>
  <c r="AU53" i="24"/>
  <c r="CS53" i="24" s="1"/>
  <c r="AU40" i="24"/>
  <c r="CS40" i="24" s="1"/>
  <c r="AU44" i="24"/>
  <c r="CS44" i="24" s="1"/>
  <c r="AU43" i="24"/>
  <c r="CS43" i="24" s="1"/>
  <c r="AU47" i="24"/>
  <c r="CS47" i="24" s="1"/>
  <c r="AU49" i="24"/>
  <c r="CS49" i="24" s="1"/>
  <c r="AU52" i="24"/>
  <c r="CS52" i="24" s="1"/>
  <c r="AU38" i="24"/>
  <c r="CS38" i="24" s="1"/>
  <c r="AU54" i="24"/>
  <c r="CS54" i="24" s="1"/>
  <c r="AU48" i="24"/>
  <c r="CS48" i="24" s="1"/>
  <c r="AU5" i="24"/>
  <c r="AU46" i="24"/>
  <c r="CS46" i="24" s="1"/>
  <c r="AU50" i="24"/>
  <c r="CS50" i="24" s="1"/>
  <c r="AU64" i="24"/>
  <c r="CS64" i="24" s="1"/>
  <c r="AU60" i="24"/>
  <c r="CS60" i="24" s="1"/>
  <c r="AU35" i="24"/>
  <c r="AU59" i="24"/>
  <c r="CS59" i="24" s="1"/>
  <c r="AU62" i="24"/>
  <c r="CS62" i="24" s="1"/>
  <c r="AU63" i="24"/>
  <c r="CS63" i="24" s="1"/>
  <c r="AU56" i="24"/>
  <c r="CS56" i="24" s="1"/>
  <c r="AU57" i="24"/>
  <c r="CS57" i="24" s="1"/>
  <c r="AU61" i="24"/>
  <c r="CS61" i="24" s="1"/>
  <c r="AU58" i="24"/>
  <c r="CS58" i="24" s="1"/>
  <c r="AU73" i="24"/>
  <c r="CS73" i="24" s="1"/>
  <c r="AU66" i="24"/>
  <c r="CS66" i="24" s="1"/>
  <c r="AU74" i="24"/>
  <c r="CS74" i="24" s="1"/>
  <c r="AU71" i="24"/>
  <c r="CS71" i="24" s="1"/>
  <c r="AU70" i="24"/>
  <c r="CS70" i="24" s="1"/>
  <c r="AU72" i="24"/>
  <c r="CS72" i="24" s="1"/>
  <c r="AU67" i="24"/>
  <c r="CS67" i="24" s="1"/>
  <c r="AU69" i="24"/>
  <c r="CS69" i="24" s="1"/>
  <c r="AU45" i="24"/>
  <c r="AU68" i="24"/>
  <c r="CS68" i="24" s="1"/>
  <c r="AU77" i="24"/>
  <c r="CS77" i="24" s="1"/>
  <c r="AU83" i="24"/>
  <c r="CS83" i="24" s="1"/>
  <c r="AU80" i="24"/>
  <c r="CS80" i="24" s="1"/>
  <c r="AU82" i="24"/>
  <c r="CS82" i="24" s="1"/>
  <c r="AU55" i="24"/>
  <c r="CS55" i="24" s="1"/>
  <c r="AU65" i="24"/>
  <c r="CS65" i="24" s="1"/>
  <c r="AU84" i="24"/>
  <c r="CS84" i="24" s="1"/>
  <c r="AU81" i="24"/>
  <c r="CS81" i="24" s="1"/>
  <c r="AU79" i="24"/>
  <c r="CS79" i="24" s="1"/>
  <c r="AU76" i="24"/>
  <c r="CS76" i="24" s="1"/>
  <c r="AU78" i="24"/>
  <c r="CS78" i="24" s="1"/>
  <c r="AU93" i="24"/>
  <c r="CS93" i="24" s="1"/>
  <c r="AU92" i="24"/>
  <c r="CS92" i="24" s="1"/>
  <c r="AU86" i="24"/>
  <c r="CS86" i="24" s="1"/>
  <c r="AU91" i="24"/>
  <c r="CS91" i="24" s="1"/>
  <c r="AU94" i="24"/>
  <c r="CS94" i="24" s="1"/>
  <c r="AU87" i="24"/>
  <c r="CS87" i="24" s="1"/>
  <c r="AU89" i="24"/>
  <c r="CS89" i="24" s="1"/>
  <c r="AU90" i="24"/>
  <c r="CS90" i="24" s="1"/>
  <c r="AU88" i="24"/>
  <c r="CS88" i="24" s="1"/>
  <c r="AU75" i="24"/>
  <c r="CS75" i="24" s="1"/>
  <c r="AU96" i="24"/>
  <c r="CS96" i="24" s="1"/>
  <c r="AU102" i="24"/>
  <c r="CS102" i="24" s="1"/>
  <c r="AU99" i="24"/>
  <c r="CS99" i="24" s="1"/>
  <c r="AU100" i="24"/>
  <c r="CS100" i="24" s="1"/>
  <c r="AU101" i="24"/>
  <c r="CS101" i="24" s="1"/>
  <c r="AU103" i="24"/>
  <c r="CS103" i="24" s="1"/>
  <c r="AU97" i="24"/>
  <c r="CS97" i="24" s="1"/>
  <c r="AU85" i="24"/>
  <c r="CS85" i="24" s="1"/>
  <c r="AU98" i="24"/>
  <c r="CS98" i="24" s="1"/>
  <c r="AU104" i="24"/>
  <c r="CS104" i="24" s="1"/>
  <c r="AU111" i="24"/>
  <c r="CS111" i="24" s="1"/>
  <c r="AU114" i="24"/>
  <c r="CS114" i="24" s="1"/>
  <c r="AU113" i="24"/>
  <c r="CS113" i="24" s="1"/>
  <c r="AU107" i="24"/>
  <c r="CS107" i="24" s="1"/>
  <c r="AU106" i="24"/>
  <c r="CS106" i="24" s="1"/>
  <c r="AU112" i="24"/>
  <c r="CS112" i="24" s="1"/>
  <c r="AU110" i="24"/>
  <c r="CS110" i="24" s="1"/>
  <c r="AU109" i="24"/>
  <c r="CS109" i="24" s="1"/>
  <c r="AU108" i="24"/>
  <c r="CS108" i="24" s="1"/>
  <c r="AU119" i="24"/>
  <c r="CS119" i="24" s="1"/>
  <c r="AU116" i="24"/>
  <c r="CS116" i="24" s="1"/>
  <c r="AU124" i="24"/>
  <c r="CS124" i="24" s="1"/>
  <c r="AU117" i="24"/>
  <c r="CS117" i="24" s="1"/>
  <c r="AU105" i="24"/>
  <c r="CS105" i="24" s="1"/>
  <c r="AU123" i="24"/>
  <c r="CS123" i="24" s="1"/>
  <c r="AU120" i="24"/>
  <c r="CS120" i="24" s="1"/>
  <c r="AU118" i="24"/>
  <c r="CS118" i="24" s="1"/>
  <c r="AU121" i="24"/>
  <c r="CS121" i="24" s="1"/>
  <c r="AU122" i="24"/>
  <c r="CS122" i="24" s="1"/>
  <c r="AU133" i="24"/>
  <c r="CS133" i="24" s="1"/>
  <c r="AU130" i="24"/>
  <c r="CS130" i="24" s="1"/>
  <c r="AU132" i="24"/>
  <c r="CS132" i="24" s="1"/>
  <c r="AU129" i="24"/>
  <c r="CS129" i="24" s="1"/>
  <c r="AU131" i="24"/>
  <c r="CS131" i="24" s="1"/>
  <c r="AU115" i="24"/>
  <c r="CS115" i="24" s="1"/>
  <c r="AU142" i="24"/>
  <c r="CS142" i="24" s="1"/>
  <c r="AU126" i="24"/>
  <c r="CS126" i="24" s="1"/>
  <c r="AU127" i="24"/>
  <c r="CS127" i="24" s="1"/>
  <c r="AU134" i="24"/>
  <c r="CS134" i="24" s="1"/>
  <c r="AU128" i="24"/>
  <c r="CS128" i="24" s="1"/>
  <c r="AU136" i="24"/>
  <c r="CS136" i="24" s="1"/>
  <c r="AU125" i="24"/>
  <c r="CS125" i="24" s="1"/>
  <c r="AU143" i="24"/>
  <c r="CS143" i="24" s="1"/>
  <c r="AU154" i="24"/>
  <c r="CS154" i="24" s="1"/>
  <c r="AU153" i="24"/>
  <c r="CS153" i="24" s="1"/>
  <c r="AU146" i="24"/>
  <c r="CS146" i="24" s="1"/>
  <c r="AU151" i="24"/>
  <c r="CS151" i="24" s="1"/>
  <c r="AU150" i="24"/>
  <c r="CS150" i="24" s="1"/>
  <c r="AU144" i="24"/>
  <c r="CS144" i="24" s="1"/>
  <c r="AU141" i="24"/>
  <c r="CS141" i="24" s="1"/>
  <c r="AU137" i="24"/>
  <c r="CS137" i="24" s="1"/>
  <c r="AU139" i="24"/>
  <c r="CS139" i="24" s="1"/>
  <c r="AU149" i="24"/>
  <c r="CS149" i="24" s="1"/>
  <c r="AU138" i="24"/>
  <c r="CS138" i="24" s="1"/>
  <c r="AU140" i="24"/>
  <c r="CS140" i="24" s="1"/>
  <c r="AU148" i="24"/>
  <c r="CS148" i="24" s="1"/>
  <c r="AU147" i="24"/>
  <c r="CS147" i="24" s="1"/>
  <c r="AU152" i="24"/>
  <c r="CS152" i="24" s="1"/>
  <c r="AU145" i="24"/>
  <c r="CS145" i="24" s="1"/>
  <c r="BO160" i="24"/>
  <c r="AP25" i="28"/>
  <c r="AQ24" i="28"/>
  <c r="AE2" i="25"/>
  <c r="AE19" i="25" s="1"/>
  <c r="CS4" i="24"/>
  <c r="AV4" i="24"/>
  <c r="AD28" i="25"/>
  <c r="AC29" i="25"/>
  <c r="AV19" i="24" l="1"/>
  <c r="CT19" i="24" s="1"/>
  <c r="AV15" i="24"/>
  <c r="CT15" i="24" s="1"/>
  <c r="AV16" i="24"/>
  <c r="CT16" i="24" s="1"/>
  <c r="AV20" i="24"/>
  <c r="CT20" i="24" s="1"/>
  <c r="AV23" i="24"/>
  <c r="CT23" i="24" s="1"/>
  <c r="AV24" i="24"/>
  <c r="CT24" i="24" s="1"/>
  <c r="AV22" i="24"/>
  <c r="CT22" i="24" s="1"/>
  <c r="AV17" i="24"/>
  <c r="CT17" i="24" s="1"/>
  <c r="AV21" i="24"/>
  <c r="CT21" i="24" s="1"/>
  <c r="AV18" i="24"/>
  <c r="CT18" i="24" s="1"/>
  <c r="AQ135" i="24"/>
  <c r="CO135" i="24" s="1"/>
  <c r="AQ95" i="24"/>
  <c r="CO95" i="24" s="1"/>
  <c r="P33" i="31"/>
  <c r="AL18" i="27"/>
  <c r="P29" i="31"/>
  <c r="AL14" i="27"/>
  <c r="T37" i="31"/>
  <c r="U40" i="31"/>
  <c r="AV188" i="24"/>
  <c r="AV183" i="24"/>
  <c r="AV186" i="24"/>
  <c r="AV184" i="24"/>
  <c r="AV185" i="24"/>
  <c r="AV182" i="24"/>
  <c r="AV190" i="24"/>
  <c r="AV189" i="24"/>
  <c r="AV187" i="24"/>
  <c r="AV181" i="24"/>
  <c r="U39" i="31"/>
  <c r="AR4" i="27"/>
  <c r="AV175" i="24"/>
  <c r="AV179" i="24"/>
  <c r="AV172" i="24"/>
  <c r="AV180" i="24"/>
  <c r="AV177" i="24"/>
  <c r="AV176" i="24"/>
  <c r="AV178" i="24"/>
  <c r="AV173" i="24"/>
  <c r="AV174" i="24"/>
  <c r="AV171" i="24"/>
  <c r="AV191" i="24"/>
  <c r="AV193" i="24"/>
  <c r="AV166" i="24"/>
  <c r="AV164" i="24"/>
  <c r="AV161" i="24"/>
  <c r="AV169" i="24"/>
  <c r="AV162" i="24"/>
  <c r="AV165" i="24"/>
  <c r="AV170" i="24"/>
  <c r="AV163" i="24"/>
  <c r="AV167" i="24"/>
  <c r="AV168" i="24"/>
  <c r="AE18" i="25"/>
  <c r="AE17" i="25"/>
  <c r="U32" i="31"/>
  <c r="AQ17" i="27"/>
  <c r="U30" i="31"/>
  <c r="AQ15" i="27"/>
  <c r="U31" i="31"/>
  <c r="AQ16" i="27"/>
  <c r="U28" i="31"/>
  <c r="F69" i="31" s="1"/>
  <c r="AQ13" i="27"/>
  <c r="U34" i="31"/>
  <c r="AQ19" i="27"/>
  <c r="U27" i="31"/>
  <c r="AQ12" i="27"/>
  <c r="U26" i="31"/>
  <c r="AQ11" i="27"/>
  <c r="U25" i="31"/>
  <c r="E69" i="31" s="1"/>
  <c r="AQ10" i="27"/>
  <c r="AQ9" i="27"/>
  <c r="AQ8" i="27"/>
  <c r="AQ7" i="27"/>
  <c r="AQ6" i="27"/>
  <c r="AQ5" i="27"/>
  <c r="AV11" i="24"/>
  <c r="CT11" i="24" s="1"/>
  <c r="AV14" i="24"/>
  <c r="CT14" i="24" s="1"/>
  <c r="AV13" i="24"/>
  <c r="CT13" i="24" s="1"/>
  <c r="AV32" i="24"/>
  <c r="CT32" i="24" s="1"/>
  <c r="AV7" i="24"/>
  <c r="CT7" i="24" s="1"/>
  <c r="AV31" i="24"/>
  <c r="CT31" i="24" s="1"/>
  <c r="AV26" i="24"/>
  <c r="CT26" i="24" s="1"/>
  <c r="AV9" i="24"/>
  <c r="CT9" i="24" s="1"/>
  <c r="AV10" i="24"/>
  <c r="CT10" i="24" s="1"/>
  <c r="AV12" i="24"/>
  <c r="CT12" i="24" s="1"/>
  <c r="AV27" i="24"/>
  <c r="CT27" i="24" s="1"/>
  <c r="AV33" i="24"/>
  <c r="CT33" i="24" s="1"/>
  <c r="AV6" i="24"/>
  <c r="CT6" i="24" s="1"/>
  <c r="AV34" i="24"/>
  <c r="CT34" i="24" s="1"/>
  <c r="AV8" i="24"/>
  <c r="CT8" i="24" s="1"/>
  <c r="AV29" i="24"/>
  <c r="CT29" i="24" s="1"/>
  <c r="AV30" i="24"/>
  <c r="CT30" i="24" s="1"/>
  <c r="AV28" i="24"/>
  <c r="CT28" i="24" s="1"/>
  <c r="AV40" i="24"/>
  <c r="CT40" i="24" s="1"/>
  <c r="AV42" i="24"/>
  <c r="CT42" i="24" s="1"/>
  <c r="AV36" i="24"/>
  <c r="CT36" i="24" s="1"/>
  <c r="AV37" i="24"/>
  <c r="CT37" i="24" s="1"/>
  <c r="AV41" i="24"/>
  <c r="CT41" i="24" s="1"/>
  <c r="AV53" i="24"/>
  <c r="CT53" i="24" s="1"/>
  <c r="AV51" i="24"/>
  <c r="CT51" i="24" s="1"/>
  <c r="AV43" i="24"/>
  <c r="CT43" i="24" s="1"/>
  <c r="AV25" i="24"/>
  <c r="CT25" i="24" s="1"/>
  <c r="AV44" i="24"/>
  <c r="CT44" i="24" s="1"/>
  <c r="AV39" i="24"/>
  <c r="CT39" i="24" s="1"/>
  <c r="AV5" i="24"/>
  <c r="AV54" i="24"/>
  <c r="CT54" i="24" s="1"/>
  <c r="AV49" i="24"/>
  <c r="CT49" i="24" s="1"/>
  <c r="AV50" i="24"/>
  <c r="CT50" i="24" s="1"/>
  <c r="AV52" i="24"/>
  <c r="CT52" i="24" s="1"/>
  <c r="AV46" i="24"/>
  <c r="CT46" i="24" s="1"/>
  <c r="AV47" i="24"/>
  <c r="CT47" i="24" s="1"/>
  <c r="AV48" i="24"/>
  <c r="CT48" i="24" s="1"/>
  <c r="AV38" i="24"/>
  <c r="CT38" i="24" s="1"/>
  <c r="AV64" i="24"/>
  <c r="CT64" i="24" s="1"/>
  <c r="AV61" i="24"/>
  <c r="CT61" i="24" s="1"/>
  <c r="AV57" i="24"/>
  <c r="CT57" i="24" s="1"/>
  <c r="AV62" i="24"/>
  <c r="CT62" i="24" s="1"/>
  <c r="AV35" i="24"/>
  <c r="AV63" i="24"/>
  <c r="CT63" i="24" s="1"/>
  <c r="AV59" i="24"/>
  <c r="CT59" i="24" s="1"/>
  <c r="AV60" i="24"/>
  <c r="CT60" i="24" s="1"/>
  <c r="AV56" i="24"/>
  <c r="CT56" i="24" s="1"/>
  <c r="AV72" i="24"/>
  <c r="CT72" i="24" s="1"/>
  <c r="AV58" i="24"/>
  <c r="CT58" i="24" s="1"/>
  <c r="AV71" i="24"/>
  <c r="CT71" i="24" s="1"/>
  <c r="AV66" i="24"/>
  <c r="CT66" i="24" s="1"/>
  <c r="AV73" i="24"/>
  <c r="CT73" i="24" s="1"/>
  <c r="AV68" i="24"/>
  <c r="CT68" i="24" s="1"/>
  <c r="AV45" i="24"/>
  <c r="AV74" i="24"/>
  <c r="CT74" i="24" s="1"/>
  <c r="AV67" i="24"/>
  <c r="CT67" i="24" s="1"/>
  <c r="AV69" i="24"/>
  <c r="CT69" i="24" s="1"/>
  <c r="AV70" i="24"/>
  <c r="CT70" i="24" s="1"/>
  <c r="AV83" i="24"/>
  <c r="CT83" i="24" s="1"/>
  <c r="AV78" i="24"/>
  <c r="CT78" i="24" s="1"/>
  <c r="AV77" i="24"/>
  <c r="CT77" i="24" s="1"/>
  <c r="AV84" i="24"/>
  <c r="CT84" i="24" s="1"/>
  <c r="AV79" i="24"/>
  <c r="CT79" i="24" s="1"/>
  <c r="AV82" i="24"/>
  <c r="CT82" i="24" s="1"/>
  <c r="AV81" i="24"/>
  <c r="CT81" i="24" s="1"/>
  <c r="AV65" i="24"/>
  <c r="CT65" i="24" s="1"/>
  <c r="AV55" i="24"/>
  <c r="CT55" i="24" s="1"/>
  <c r="AV76" i="24"/>
  <c r="CT76" i="24" s="1"/>
  <c r="AV80" i="24"/>
  <c r="CT80" i="24" s="1"/>
  <c r="AV88" i="24"/>
  <c r="CT88" i="24" s="1"/>
  <c r="AV87" i="24"/>
  <c r="CT87" i="24" s="1"/>
  <c r="AV75" i="24"/>
  <c r="CT75" i="24" s="1"/>
  <c r="AV89" i="24"/>
  <c r="CT89" i="24" s="1"/>
  <c r="AV93" i="24"/>
  <c r="CT93" i="24" s="1"/>
  <c r="AV92" i="24"/>
  <c r="CT92" i="24" s="1"/>
  <c r="AV90" i="24"/>
  <c r="CT90" i="24" s="1"/>
  <c r="AV91" i="24"/>
  <c r="CT91" i="24" s="1"/>
  <c r="AV94" i="24"/>
  <c r="CT94" i="24" s="1"/>
  <c r="AV86" i="24"/>
  <c r="CT86" i="24" s="1"/>
  <c r="AV103" i="24"/>
  <c r="CT103" i="24" s="1"/>
  <c r="AV100" i="24"/>
  <c r="CT100" i="24" s="1"/>
  <c r="AV85" i="24"/>
  <c r="CT85" i="24" s="1"/>
  <c r="AV101" i="24"/>
  <c r="CT101" i="24" s="1"/>
  <c r="AV99" i="24"/>
  <c r="CT99" i="24" s="1"/>
  <c r="AV104" i="24"/>
  <c r="CT104" i="24" s="1"/>
  <c r="AV97" i="24"/>
  <c r="CT97" i="24" s="1"/>
  <c r="AV98" i="24"/>
  <c r="CT98" i="24" s="1"/>
  <c r="AV96" i="24"/>
  <c r="CT96" i="24" s="1"/>
  <c r="AV102" i="24"/>
  <c r="CT102" i="24" s="1"/>
  <c r="AV113" i="24"/>
  <c r="CT113" i="24" s="1"/>
  <c r="AV111" i="24"/>
  <c r="CT111" i="24" s="1"/>
  <c r="AV107" i="24"/>
  <c r="CT107" i="24" s="1"/>
  <c r="AV112" i="24"/>
  <c r="CT112" i="24" s="1"/>
  <c r="AV109" i="24"/>
  <c r="CT109" i="24" s="1"/>
  <c r="AV110" i="24"/>
  <c r="CT110" i="24" s="1"/>
  <c r="AV114" i="24"/>
  <c r="CT114" i="24" s="1"/>
  <c r="AV106" i="24"/>
  <c r="CT106" i="24" s="1"/>
  <c r="AV108" i="24"/>
  <c r="CT108" i="24" s="1"/>
  <c r="AV122" i="24"/>
  <c r="CT122" i="24" s="1"/>
  <c r="AV116" i="24"/>
  <c r="CT116" i="24" s="1"/>
  <c r="AV123" i="24"/>
  <c r="CT123" i="24" s="1"/>
  <c r="AV119" i="24"/>
  <c r="CT119" i="24" s="1"/>
  <c r="AV118" i="24"/>
  <c r="CT118" i="24" s="1"/>
  <c r="AV120" i="24"/>
  <c r="CT120" i="24" s="1"/>
  <c r="AV117" i="24"/>
  <c r="CT117" i="24" s="1"/>
  <c r="AV124" i="24"/>
  <c r="CT124" i="24" s="1"/>
  <c r="AV121" i="24"/>
  <c r="CT121" i="24" s="1"/>
  <c r="AV105" i="24"/>
  <c r="CT105" i="24" s="1"/>
  <c r="AV128" i="24"/>
  <c r="CT128" i="24" s="1"/>
  <c r="AV129" i="24"/>
  <c r="CT129" i="24" s="1"/>
  <c r="AV134" i="24"/>
  <c r="CT134" i="24" s="1"/>
  <c r="AV115" i="24"/>
  <c r="CT115" i="24" s="1"/>
  <c r="AV131" i="24"/>
  <c r="CT131" i="24" s="1"/>
  <c r="AV127" i="24"/>
  <c r="CT127" i="24" s="1"/>
  <c r="AV132" i="24"/>
  <c r="CT132" i="24" s="1"/>
  <c r="AV130" i="24"/>
  <c r="CT130" i="24" s="1"/>
  <c r="AV133" i="24"/>
  <c r="CT133" i="24" s="1"/>
  <c r="AV142" i="24"/>
  <c r="CT142" i="24" s="1"/>
  <c r="AV126" i="24"/>
  <c r="CT126" i="24" s="1"/>
  <c r="AV146" i="24"/>
  <c r="CT146" i="24" s="1"/>
  <c r="AV141" i="24"/>
  <c r="CT141" i="24" s="1"/>
  <c r="AV153" i="24"/>
  <c r="CT153" i="24" s="1"/>
  <c r="AV143" i="24"/>
  <c r="CT143" i="24" s="1"/>
  <c r="AV139" i="24"/>
  <c r="CT139" i="24" s="1"/>
  <c r="AV151" i="24"/>
  <c r="CT151" i="24" s="1"/>
  <c r="AV144" i="24"/>
  <c r="CT144" i="24" s="1"/>
  <c r="AV148" i="24"/>
  <c r="CT148" i="24" s="1"/>
  <c r="AV125" i="24"/>
  <c r="CT125" i="24" s="1"/>
  <c r="AV138" i="24"/>
  <c r="CT138" i="24" s="1"/>
  <c r="AV149" i="24"/>
  <c r="CT149" i="24" s="1"/>
  <c r="AV154" i="24"/>
  <c r="CT154" i="24" s="1"/>
  <c r="AV150" i="24"/>
  <c r="CT150" i="24" s="1"/>
  <c r="AV136" i="24"/>
  <c r="CT136" i="24" s="1"/>
  <c r="AV140" i="24"/>
  <c r="CT140" i="24" s="1"/>
  <c r="AV137" i="24"/>
  <c r="CT137" i="24" s="1"/>
  <c r="AV147" i="24"/>
  <c r="CT147" i="24" s="1"/>
  <c r="AV152" i="24"/>
  <c r="CT152" i="24" s="1"/>
  <c r="AV145" i="24"/>
  <c r="CT145" i="24" s="1"/>
  <c r="BP160" i="24"/>
  <c r="AR24" i="28"/>
  <c r="AQ25" i="28"/>
  <c r="AF2" i="25"/>
  <c r="AF19" i="25" s="1"/>
  <c r="AW4" i="24"/>
  <c r="CT4" i="24"/>
  <c r="AE28" i="25"/>
  <c r="AD29" i="25"/>
  <c r="AW23" i="24" l="1"/>
  <c r="CU23" i="24" s="1"/>
  <c r="AW15" i="24"/>
  <c r="CU15" i="24" s="1"/>
  <c r="AW24" i="24"/>
  <c r="CU24" i="24" s="1"/>
  <c r="AW20" i="24"/>
  <c r="CU20" i="24" s="1"/>
  <c r="AW22" i="24"/>
  <c r="CU22" i="24" s="1"/>
  <c r="AW17" i="24"/>
  <c r="CU17" i="24" s="1"/>
  <c r="AW16" i="24"/>
  <c r="CU16" i="24" s="1"/>
  <c r="AW21" i="24"/>
  <c r="CU21" i="24" s="1"/>
  <c r="AW19" i="24"/>
  <c r="CU19" i="24" s="1"/>
  <c r="AW18" i="24"/>
  <c r="CU18" i="24" s="1"/>
  <c r="AR95" i="24"/>
  <c r="CP95" i="24" s="1"/>
  <c r="AR135" i="24"/>
  <c r="CP135" i="24" s="1"/>
  <c r="Q29" i="31"/>
  <c r="AM14" i="27"/>
  <c r="Q33" i="31"/>
  <c r="AM18" i="27"/>
  <c r="U37" i="31"/>
  <c r="V40" i="31"/>
  <c r="AW187" i="24"/>
  <c r="AW188" i="24"/>
  <c r="AW186" i="24"/>
  <c r="AW185" i="24"/>
  <c r="AW182" i="24"/>
  <c r="AW190" i="24"/>
  <c r="AW189" i="24"/>
  <c r="AW183" i="24"/>
  <c r="AW181" i="24"/>
  <c r="AW184" i="24"/>
  <c r="V39" i="31"/>
  <c r="AS4" i="27"/>
  <c r="AW179" i="24"/>
  <c r="AW177" i="24"/>
  <c r="AW180" i="24"/>
  <c r="AW172" i="24"/>
  <c r="AW178" i="24"/>
  <c r="AW175" i="24"/>
  <c r="AW176" i="24"/>
  <c r="AW174" i="24"/>
  <c r="AW173" i="24"/>
  <c r="AW171" i="24"/>
  <c r="AW193" i="24"/>
  <c r="AW191" i="24"/>
  <c r="AW164" i="24"/>
  <c r="AW161" i="24"/>
  <c r="AW169" i="24"/>
  <c r="AW162" i="24"/>
  <c r="AW166" i="24"/>
  <c r="AW165" i="24"/>
  <c r="AW167" i="24"/>
  <c r="AW170" i="24"/>
  <c r="AW163" i="24"/>
  <c r="AW168" i="24"/>
  <c r="AF17" i="25"/>
  <c r="AF18" i="25"/>
  <c r="V32" i="31"/>
  <c r="AR17" i="27"/>
  <c r="V31" i="31"/>
  <c r="AR16" i="27"/>
  <c r="V30" i="31"/>
  <c r="AR15" i="27"/>
  <c r="V34" i="31"/>
  <c r="AR19" i="27"/>
  <c r="V28" i="31"/>
  <c r="F70" i="31" s="1"/>
  <c r="AR13" i="27"/>
  <c r="V27" i="31"/>
  <c r="AR12" i="27"/>
  <c r="V26" i="31"/>
  <c r="AR11" i="27"/>
  <c r="V25" i="31"/>
  <c r="E70" i="31" s="1"/>
  <c r="AR10" i="27"/>
  <c r="AR9" i="27"/>
  <c r="AR8" i="27"/>
  <c r="AR7" i="27"/>
  <c r="AR6" i="27"/>
  <c r="AR5" i="27"/>
  <c r="AW9" i="24"/>
  <c r="CU9" i="24" s="1"/>
  <c r="AW30" i="24"/>
  <c r="CU30" i="24" s="1"/>
  <c r="AW8" i="24"/>
  <c r="CU8" i="24" s="1"/>
  <c r="AW31" i="24"/>
  <c r="CU31" i="24" s="1"/>
  <c r="AW32" i="24"/>
  <c r="CU32" i="24" s="1"/>
  <c r="AW28" i="24"/>
  <c r="CU28" i="24" s="1"/>
  <c r="AW7" i="24"/>
  <c r="CU7" i="24" s="1"/>
  <c r="AW27" i="24"/>
  <c r="CU27" i="24" s="1"/>
  <c r="AW10" i="24"/>
  <c r="CU10" i="24" s="1"/>
  <c r="AW13" i="24"/>
  <c r="CU13" i="24" s="1"/>
  <c r="AW14" i="24"/>
  <c r="CU14" i="24" s="1"/>
  <c r="AW26" i="24"/>
  <c r="CU26" i="24" s="1"/>
  <c r="AW34" i="24"/>
  <c r="CU34" i="24" s="1"/>
  <c r="AW11" i="24"/>
  <c r="CU11" i="24" s="1"/>
  <c r="AW6" i="24"/>
  <c r="CU6" i="24" s="1"/>
  <c r="AW33" i="24"/>
  <c r="CU33" i="24" s="1"/>
  <c r="AW12" i="24"/>
  <c r="CU12" i="24" s="1"/>
  <c r="AW29" i="24"/>
  <c r="CU29" i="24" s="1"/>
  <c r="AW39" i="24"/>
  <c r="CU39" i="24" s="1"/>
  <c r="AW36" i="24"/>
  <c r="CU36" i="24" s="1"/>
  <c r="AW41" i="24"/>
  <c r="CU41" i="24" s="1"/>
  <c r="AW53" i="24"/>
  <c r="CU53" i="24" s="1"/>
  <c r="AW44" i="24"/>
  <c r="CU44" i="24" s="1"/>
  <c r="AW42" i="24"/>
  <c r="CU42" i="24" s="1"/>
  <c r="AW25" i="24"/>
  <c r="CU25" i="24" s="1"/>
  <c r="AW38" i="24"/>
  <c r="CU38" i="24" s="1"/>
  <c r="AW40" i="24"/>
  <c r="CU40" i="24" s="1"/>
  <c r="AW51" i="24"/>
  <c r="CU51" i="24" s="1"/>
  <c r="AW37" i="24"/>
  <c r="CU37" i="24" s="1"/>
  <c r="AW43" i="24"/>
  <c r="CU43" i="24" s="1"/>
  <c r="AW50" i="24"/>
  <c r="CU50" i="24" s="1"/>
  <c r="AW54" i="24"/>
  <c r="CU54" i="24" s="1"/>
  <c r="AW48" i="24"/>
  <c r="CU48" i="24" s="1"/>
  <c r="AW52" i="24"/>
  <c r="CU52" i="24" s="1"/>
  <c r="AW49" i="24"/>
  <c r="CU49" i="24" s="1"/>
  <c r="AW46" i="24"/>
  <c r="CU46" i="24" s="1"/>
  <c r="AW47" i="24"/>
  <c r="CU47" i="24" s="1"/>
  <c r="AW5" i="24"/>
  <c r="AW63" i="24"/>
  <c r="CU63" i="24" s="1"/>
  <c r="AW57" i="24"/>
  <c r="CU57" i="24" s="1"/>
  <c r="AW64" i="24"/>
  <c r="CU64" i="24" s="1"/>
  <c r="AW61" i="24"/>
  <c r="CU61" i="24" s="1"/>
  <c r="AW60" i="24"/>
  <c r="CU60" i="24" s="1"/>
  <c r="AW62" i="24"/>
  <c r="CU62" i="24" s="1"/>
  <c r="AW35" i="24"/>
  <c r="AW56" i="24"/>
  <c r="CU56" i="24" s="1"/>
  <c r="AW59" i="24"/>
  <c r="CU59" i="24" s="1"/>
  <c r="AW45" i="24"/>
  <c r="AW68" i="24"/>
  <c r="CU68" i="24" s="1"/>
  <c r="AW74" i="24"/>
  <c r="CU74" i="24" s="1"/>
  <c r="AW70" i="24"/>
  <c r="CU70" i="24" s="1"/>
  <c r="AW58" i="24"/>
  <c r="CU58" i="24" s="1"/>
  <c r="AW71" i="24"/>
  <c r="CU71" i="24" s="1"/>
  <c r="AW67" i="24"/>
  <c r="CU67" i="24" s="1"/>
  <c r="AW66" i="24"/>
  <c r="CU66" i="24" s="1"/>
  <c r="AW72" i="24"/>
  <c r="CU72" i="24" s="1"/>
  <c r="AW69" i="24"/>
  <c r="CU69" i="24" s="1"/>
  <c r="AW73" i="24"/>
  <c r="CU73" i="24" s="1"/>
  <c r="AW55" i="24"/>
  <c r="CU55" i="24" s="1"/>
  <c r="AW77" i="24"/>
  <c r="CU77" i="24" s="1"/>
  <c r="AW79" i="24"/>
  <c r="CU79" i="24" s="1"/>
  <c r="AW80" i="24"/>
  <c r="CU80" i="24" s="1"/>
  <c r="AW81" i="24"/>
  <c r="CU81" i="24" s="1"/>
  <c r="AW76" i="24"/>
  <c r="CU76" i="24" s="1"/>
  <c r="AW83" i="24"/>
  <c r="CU83" i="24" s="1"/>
  <c r="AW65" i="24"/>
  <c r="CU65" i="24" s="1"/>
  <c r="AW78" i="24"/>
  <c r="CU78" i="24" s="1"/>
  <c r="AW84" i="24"/>
  <c r="CU84" i="24" s="1"/>
  <c r="AW82" i="24"/>
  <c r="CU82" i="24" s="1"/>
  <c r="AW87" i="24"/>
  <c r="CU87" i="24" s="1"/>
  <c r="AW92" i="24"/>
  <c r="CU92" i="24" s="1"/>
  <c r="AW94" i="24"/>
  <c r="CU94" i="24" s="1"/>
  <c r="AW89" i="24"/>
  <c r="CU89" i="24" s="1"/>
  <c r="AW91" i="24"/>
  <c r="CU91" i="24" s="1"/>
  <c r="AW90" i="24"/>
  <c r="CU90" i="24" s="1"/>
  <c r="AW88" i="24"/>
  <c r="CU88" i="24" s="1"/>
  <c r="AW75" i="24"/>
  <c r="CU75" i="24" s="1"/>
  <c r="AW93" i="24"/>
  <c r="CU93" i="24" s="1"/>
  <c r="AW86" i="24"/>
  <c r="CU86" i="24" s="1"/>
  <c r="AW102" i="24"/>
  <c r="CU102" i="24" s="1"/>
  <c r="AW99" i="24"/>
  <c r="CU99" i="24" s="1"/>
  <c r="AW97" i="24"/>
  <c r="CU97" i="24" s="1"/>
  <c r="AW101" i="24"/>
  <c r="CU101" i="24" s="1"/>
  <c r="AW96" i="24"/>
  <c r="CU96" i="24" s="1"/>
  <c r="AW85" i="24"/>
  <c r="CU85" i="24" s="1"/>
  <c r="AW100" i="24"/>
  <c r="CU100" i="24" s="1"/>
  <c r="AW103" i="24"/>
  <c r="CU103" i="24" s="1"/>
  <c r="AW104" i="24"/>
  <c r="CU104" i="24" s="1"/>
  <c r="AW98" i="24"/>
  <c r="CU98" i="24" s="1"/>
  <c r="AW109" i="24"/>
  <c r="CU109" i="24" s="1"/>
  <c r="AW110" i="24"/>
  <c r="CU110" i="24" s="1"/>
  <c r="AW111" i="24"/>
  <c r="CU111" i="24" s="1"/>
  <c r="AW108" i="24"/>
  <c r="CU108" i="24" s="1"/>
  <c r="AW106" i="24"/>
  <c r="CU106" i="24" s="1"/>
  <c r="AW112" i="24"/>
  <c r="CU112" i="24" s="1"/>
  <c r="AW107" i="24"/>
  <c r="CU107" i="24" s="1"/>
  <c r="AW114" i="24"/>
  <c r="CU114" i="24" s="1"/>
  <c r="AW113" i="24"/>
  <c r="CU113" i="24" s="1"/>
  <c r="AW117" i="24"/>
  <c r="CU117" i="24" s="1"/>
  <c r="AW120" i="24"/>
  <c r="CU120" i="24" s="1"/>
  <c r="AW118" i="24"/>
  <c r="CU118" i="24" s="1"/>
  <c r="AW116" i="24"/>
  <c r="CU116" i="24" s="1"/>
  <c r="AW123" i="24"/>
  <c r="CU123" i="24" s="1"/>
  <c r="AW105" i="24"/>
  <c r="CU105" i="24" s="1"/>
  <c r="AW122" i="24"/>
  <c r="CU122" i="24" s="1"/>
  <c r="AW119" i="24"/>
  <c r="CU119" i="24" s="1"/>
  <c r="AW124" i="24"/>
  <c r="CU124" i="24" s="1"/>
  <c r="AW121" i="24"/>
  <c r="CU121" i="24" s="1"/>
  <c r="AW129" i="24"/>
  <c r="CU129" i="24" s="1"/>
  <c r="AW134" i="24"/>
  <c r="CU134" i="24" s="1"/>
  <c r="AW128" i="24"/>
  <c r="CU128" i="24" s="1"/>
  <c r="AW133" i="24"/>
  <c r="CU133" i="24" s="1"/>
  <c r="AW130" i="24"/>
  <c r="CU130" i="24" s="1"/>
  <c r="AW115" i="24"/>
  <c r="CU115" i="24" s="1"/>
  <c r="AW142" i="24"/>
  <c r="CU142" i="24" s="1"/>
  <c r="AW127" i="24"/>
  <c r="CU127" i="24" s="1"/>
  <c r="AW131" i="24"/>
  <c r="CU131" i="24" s="1"/>
  <c r="AW132" i="24"/>
  <c r="CU132" i="24" s="1"/>
  <c r="AW126" i="24"/>
  <c r="CU126" i="24" s="1"/>
  <c r="AW154" i="24"/>
  <c r="CU154" i="24" s="1"/>
  <c r="AW143" i="24"/>
  <c r="CU143" i="24" s="1"/>
  <c r="AW139" i="24"/>
  <c r="CU139" i="24" s="1"/>
  <c r="AW136" i="24"/>
  <c r="CU136" i="24" s="1"/>
  <c r="AW151" i="24"/>
  <c r="CU151" i="24" s="1"/>
  <c r="AW141" i="24"/>
  <c r="CU141" i="24" s="1"/>
  <c r="AW150" i="24"/>
  <c r="CU150" i="24" s="1"/>
  <c r="AW146" i="24"/>
  <c r="CU146" i="24" s="1"/>
  <c r="AW153" i="24"/>
  <c r="CU153" i="24" s="1"/>
  <c r="AW149" i="24"/>
  <c r="CU149" i="24" s="1"/>
  <c r="AW140" i="24"/>
  <c r="CU140" i="24" s="1"/>
  <c r="AW125" i="24"/>
  <c r="CU125" i="24" s="1"/>
  <c r="AW138" i="24"/>
  <c r="CU138" i="24" s="1"/>
  <c r="AW137" i="24"/>
  <c r="CU137" i="24" s="1"/>
  <c r="AW144" i="24"/>
  <c r="CU144" i="24" s="1"/>
  <c r="AW147" i="24"/>
  <c r="CU147" i="24" s="1"/>
  <c r="AW148" i="24"/>
  <c r="CU148" i="24" s="1"/>
  <c r="AW152" i="24"/>
  <c r="CU152" i="24" s="1"/>
  <c r="AW145" i="24"/>
  <c r="CU145" i="24" s="1"/>
  <c r="BQ160" i="24"/>
  <c r="AR25" i="28"/>
  <c r="AS24" i="28"/>
  <c r="CU4" i="24"/>
  <c r="AX4" i="24"/>
  <c r="AG2" i="25"/>
  <c r="AG19" i="25" s="1"/>
  <c r="AF28" i="25"/>
  <c r="AE29" i="25"/>
  <c r="AX23" i="24" l="1"/>
  <c r="CV23" i="24" s="1"/>
  <c r="AX16" i="24"/>
  <c r="CV16" i="24" s="1"/>
  <c r="AX20" i="24"/>
  <c r="CV20" i="24" s="1"/>
  <c r="AX22" i="24"/>
  <c r="CV22" i="24" s="1"/>
  <c r="AX24" i="24"/>
  <c r="CV24" i="24" s="1"/>
  <c r="AX17" i="24"/>
  <c r="CV17" i="24" s="1"/>
  <c r="AX18" i="24"/>
  <c r="CV18" i="24" s="1"/>
  <c r="AX19" i="24"/>
  <c r="CV19" i="24" s="1"/>
  <c r="AX21" i="24"/>
  <c r="CV21" i="24" s="1"/>
  <c r="AX15" i="24"/>
  <c r="CV15" i="24" s="1"/>
  <c r="AS95" i="24"/>
  <c r="CQ95" i="24" s="1"/>
  <c r="AS135" i="24"/>
  <c r="CQ135" i="24" s="1"/>
  <c r="R33" i="31"/>
  <c r="AN18" i="27"/>
  <c r="R29" i="31"/>
  <c r="AN14" i="27"/>
  <c r="W40" i="31"/>
  <c r="V37" i="31"/>
  <c r="AX190" i="24"/>
  <c r="AX186" i="24"/>
  <c r="AX189" i="24"/>
  <c r="AX181" i="24"/>
  <c r="AX188" i="24"/>
  <c r="AX185" i="24"/>
  <c r="AX182" i="24"/>
  <c r="AX183" i="24"/>
  <c r="AX187" i="24"/>
  <c r="AX184" i="24"/>
  <c r="W39" i="31"/>
  <c r="AG17" i="25"/>
  <c r="AG18" i="25"/>
  <c r="AT4" i="27"/>
  <c r="AX172" i="24"/>
  <c r="AX178" i="24"/>
  <c r="AX180" i="24"/>
  <c r="AX175" i="24"/>
  <c r="AX179" i="24"/>
  <c r="AX176" i="24"/>
  <c r="AX177" i="24"/>
  <c r="AX173" i="24"/>
  <c r="AX174" i="24"/>
  <c r="AX171" i="24"/>
  <c r="AX191" i="24"/>
  <c r="AX193" i="24"/>
  <c r="AX165" i="24"/>
  <c r="AX164" i="24"/>
  <c r="AX169" i="24"/>
  <c r="AX161" i="24"/>
  <c r="AX166" i="24"/>
  <c r="AX162" i="24"/>
  <c r="AX168" i="24"/>
  <c r="AX170" i="24"/>
  <c r="AX167" i="24"/>
  <c r="AX163" i="24"/>
  <c r="W32" i="31"/>
  <c r="AS17" i="27"/>
  <c r="W31" i="31"/>
  <c r="AS16" i="27"/>
  <c r="W34" i="31"/>
  <c r="AS19" i="27"/>
  <c r="W30" i="31"/>
  <c r="AS15" i="27"/>
  <c r="W28" i="31"/>
  <c r="F71" i="31" s="1"/>
  <c r="AS13" i="27"/>
  <c r="W27" i="31"/>
  <c r="AS12" i="27"/>
  <c r="W26" i="31"/>
  <c r="AS11" i="27"/>
  <c r="W25" i="31"/>
  <c r="E71" i="31" s="1"/>
  <c r="AS10" i="27"/>
  <c r="AS9" i="27"/>
  <c r="AS8" i="27"/>
  <c r="AS7" i="27"/>
  <c r="AS6" i="27"/>
  <c r="AS5" i="27"/>
  <c r="AT192" i="24"/>
  <c r="AF192" i="24"/>
  <c r="AR192" i="24"/>
  <c r="AJ192" i="24"/>
  <c r="AG192" i="24"/>
  <c r="AS192" i="24"/>
  <c r="AP192" i="24"/>
  <c r="AW192" i="24"/>
  <c r="AK192" i="24"/>
  <c r="AQ192" i="24"/>
  <c r="AO192" i="24"/>
  <c r="AE192" i="24"/>
  <c r="AC192" i="24"/>
  <c r="AM192" i="24"/>
  <c r="AV192" i="24"/>
  <c r="AH192" i="24"/>
  <c r="AI192" i="24"/>
  <c r="AL192" i="24"/>
  <c r="AD192" i="24"/>
  <c r="AU192" i="24"/>
  <c r="AN192" i="24"/>
  <c r="AX13" i="24"/>
  <c r="CV13" i="24" s="1"/>
  <c r="AX32" i="24"/>
  <c r="CV32" i="24" s="1"/>
  <c r="AX31" i="24"/>
  <c r="CV31" i="24" s="1"/>
  <c r="AX27" i="24"/>
  <c r="CV27" i="24" s="1"/>
  <c r="AX14" i="24"/>
  <c r="CV14" i="24" s="1"/>
  <c r="AX26" i="24"/>
  <c r="CV26" i="24" s="1"/>
  <c r="AX8" i="24"/>
  <c r="CV8" i="24" s="1"/>
  <c r="AX34" i="24"/>
  <c r="CV34" i="24" s="1"/>
  <c r="AX6" i="24"/>
  <c r="CV6" i="24" s="1"/>
  <c r="AX11" i="24"/>
  <c r="CV11" i="24" s="1"/>
  <c r="AX10" i="24"/>
  <c r="CV10" i="24" s="1"/>
  <c r="AX7" i="24"/>
  <c r="CV7" i="24" s="1"/>
  <c r="AX28" i="24"/>
  <c r="CV28" i="24" s="1"/>
  <c r="AX30" i="24"/>
  <c r="CV30" i="24" s="1"/>
  <c r="AX29" i="24"/>
  <c r="CV29" i="24" s="1"/>
  <c r="AX33" i="24"/>
  <c r="CV33" i="24" s="1"/>
  <c r="AX9" i="24"/>
  <c r="CV9" i="24" s="1"/>
  <c r="AX12" i="24"/>
  <c r="CV12" i="24" s="1"/>
  <c r="AX42" i="24"/>
  <c r="CV42" i="24" s="1"/>
  <c r="AX44" i="24"/>
  <c r="CV44" i="24" s="1"/>
  <c r="AX37" i="24"/>
  <c r="CV37" i="24" s="1"/>
  <c r="AX39" i="24"/>
  <c r="CV39" i="24" s="1"/>
  <c r="AX40" i="24"/>
  <c r="CV40" i="24" s="1"/>
  <c r="AX53" i="24"/>
  <c r="CV53" i="24" s="1"/>
  <c r="AX51" i="24"/>
  <c r="CV51" i="24" s="1"/>
  <c r="AX43" i="24"/>
  <c r="CV43" i="24" s="1"/>
  <c r="AX36" i="24"/>
  <c r="CV36" i="24" s="1"/>
  <c r="AX25" i="24"/>
  <c r="CV25" i="24" s="1"/>
  <c r="AX41" i="24"/>
  <c r="CV41" i="24" s="1"/>
  <c r="AX38" i="24"/>
  <c r="CV38" i="24" s="1"/>
  <c r="AX49" i="24"/>
  <c r="CV49" i="24" s="1"/>
  <c r="AX48" i="24"/>
  <c r="CV48" i="24" s="1"/>
  <c r="AX47" i="24"/>
  <c r="CV47" i="24" s="1"/>
  <c r="AX5" i="24"/>
  <c r="AX52" i="24"/>
  <c r="CV52" i="24" s="1"/>
  <c r="AX54" i="24"/>
  <c r="CV54" i="24" s="1"/>
  <c r="AX50" i="24"/>
  <c r="CV50" i="24" s="1"/>
  <c r="AX46" i="24"/>
  <c r="CV46" i="24" s="1"/>
  <c r="AX58" i="24"/>
  <c r="CV58" i="24" s="1"/>
  <c r="AX35" i="24"/>
  <c r="AX57" i="24"/>
  <c r="CV57" i="24" s="1"/>
  <c r="AX62" i="24"/>
  <c r="CV62" i="24" s="1"/>
  <c r="AX56" i="24"/>
  <c r="CV56" i="24" s="1"/>
  <c r="AX59" i="24"/>
  <c r="CV59" i="24" s="1"/>
  <c r="AX63" i="24"/>
  <c r="CV63" i="24" s="1"/>
  <c r="AX60" i="24"/>
  <c r="CV60" i="24" s="1"/>
  <c r="AX61" i="24"/>
  <c r="CV61" i="24" s="1"/>
  <c r="AX64" i="24"/>
  <c r="CV64" i="24" s="1"/>
  <c r="AX68" i="24"/>
  <c r="CV68" i="24" s="1"/>
  <c r="AX67" i="24"/>
  <c r="CV67" i="24" s="1"/>
  <c r="AX73" i="24"/>
  <c r="CV73" i="24" s="1"/>
  <c r="AX66" i="24"/>
  <c r="CV66" i="24" s="1"/>
  <c r="AX71" i="24"/>
  <c r="CV71" i="24" s="1"/>
  <c r="AX45" i="24"/>
  <c r="AX69" i="24"/>
  <c r="CV69" i="24" s="1"/>
  <c r="AX74" i="24"/>
  <c r="CV74" i="24" s="1"/>
  <c r="AX72" i="24"/>
  <c r="CV72" i="24" s="1"/>
  <c r="AX70" i="24"/>
  <c r="CV70" i="24" s="1"/>
  <c r="AX78" i="24"/>
  <c r="CV78" i="24" s="1"/>
  <c r="AX79" i="24"/>
  <c r="CV79" i="24" s="1"/>
  <c r="AX84" i="24"/>
  <c r="CV84" i="24" s="1"/>
  <c r="AX65" i="24"/>
  <c r="CV65" i="24" s="1"/>
  <c r="AX80" i="24"/>
  <c r="CV80" i="24" s="1"/>
  <c r="AX76" i="24"/>
  <c r="CV76" i="24" s="1"/>
  <c r="AX83" i="24"/>
  <c r="CV83" i="24" s="1"/>
  <c r="AX77" i="24"/>
  <c r="CV77" i="24" s="1"/>
  <c r="AX55" i="24"/>
  <c r="CV55" i="24" s="1"/>
  <c r="AX81" i="24"/>
  <c r="CV81" i="24" s="1"/>
  <c r="AX82" i="24"/>
  <c r="CV82" i="24" s="1"/>
  <c r="AX91" i="24"/>
  <c r="CV91" i="24" s="1"/>
  <c r="AX87" i="24"/>
  <c r="CV87" i="24" s="1"/>
  <c r="AX92" i="24"/>
  <c r="CV92" i="24" s="1"/>
  <c r="AX94" i="24"/>
  <c r="CV94" i="24" s="1"/>
  <c r="AX93" i="24"/>
  <c r="CV93" i="24" s="1"/>
  <c r="AX90" i="24"/>
  <c r="CV90" i="24" s="1"/>
  <c r="AX75" i="24"/>
  <c r="CV75" i="24" s="1"/>
  <c r="AX86" i="24"/>
  <c r="CV86" i="24" s="1"/>
  <c r="AX89" i="24"/>
  <c r="CV89" i="24" s="1"/>
  <c r="AX88" i="24"/>
  <c r="CV88" i="24" s="1"/>
  <c r="AX85" i="24"/>
  <c r="CV85" i="24" s="1"/>
  <c r="AX102" i="24"/>
  <c r="CV102" i="24" s="1"/>
  <c r="AX101" i="24"/>
  <c r="CV101" i="24" s="1"/>
  <c r="AX98" i="24"/>
  <c r="CV98" i="24" s="1"/>
  <c r="AX99" i="24"/>
  <c r="CV99" i="24" s="1"/>
  <c r="AX104" i="24"/>
  <c r="CV104" i="24" s="1"/>
  <c r="AX97" i="24"/>
  <c r="CV97" i="24" s="1"/>
  <c r="AX103" i="24"/>
  <c r="CV103" i="24" s="1"/>
  <c r="AX96" i="24"/>
  <c r="CV96" i="24" s="1"/>
  <c r="AX100" i="24"/>
  <c r="CV100" i="24" s="1"/>
  <c r="AX109" i="24"/>
  <c r="CV109" i="24" s="1"/>
  <c r="AX106" i="24"/>
  <c r="CV106" i="24" s="1"/>
  <c r="AX113" i="24"/>
  <c r="CV113" i="24" s="1"/>
  <c r="AX114" i="24"/>
  <c r="CV114" i="24" s="1"/>
  <c r="AX107" i="24"/>
  <c r="CV107" i="24" s="1"/>
  <c r="AX112" i="24"/>
  <c r="CV112" i="24" s="1"/>
  <c r="AX108" i="24"/>
  <c r="CV108" i="24" s="1"/>
  <c r="AX110" i="24"/>
  <c r="CV110" i="24" s="1"/>
  <c r="AX111" i="24"/>
  <c r="CV111" i="24" s="1"/>
  <c r="AX123" i="24"/>
  <c r="CV123" i="24" s="1"/>
  <c r="AX105" i="24"/>
  <c r="CV105" i="24" s="1"/>
  <c r="AX120" i="24"/>
  <c r="CV120" i="24" s="1"/>
  <c r="AX122" i="24"/>
  <c r="CV122" i="24" s="1"/>
  <c r="AX121" i="24"/>
  <c r="CV121" i="24" s="1"/>
  <c r="AX124" i="24"/>
  <c r="CV124" i="24" s="1"/>
  <c r="AX117" i="24"/>
  <c r="CV117" i="24" s="1"/>
  <c r="AX116" i="24"/>
  <c r="CV116" i="24" s="1"/>
  <c r="AX118" i="24"/>
  <c r="CV118" i="24" s="1"/>
  <c r="AX119" i="24"/>
  <c r="CV119" i="24" s="1"/>
  <c r="AX115" i="24"/>
  <c r="CV115" i="24" s="1"/>
  <c r="AX131" i="24"/>
  <c r="CV131" i="24" s="1"/>
  <c r="AX134" i="24"/>
  <c r="CV134" i="24" s="1"/>
  <c r="AX133" i="24"/>
  <c r="CV133" i="24" s="1"/>
  <c r="AX127" i="24"/>
  <c r="CV127" i="24" s="1"/>
  <c r="AX130" i="24"/>
  <c r="CV130" i="24" s="1"/>
  <c r="AX132" i="24"/>
  <c r="CV132" i="24" s="1"/>
  <c r="AX126" i="24"/>
  <c r="CV126" i="24" s="1"/>
  <c r="AX142" i="24"/>
  <c r="CV142" i="24" s="1"/>
  <c r="AX128" i="24"/>
  <c r="CV128" i="24" s="1"/>
  <c r="AX129" i="24"/>
  <c r="CV129" i="24" s="1"/>
  <c r="AX151" i="24"/>
  <c r="CV151" i="24" s="1"/>
  <c r="AX144" i="24"/>
  <c r="CV144" i="24" s="1"/>
  <c r="AX140" i="24"/>
  <c r="CV140" i="24" s="1"/>
  <c r="AX136" i="24"/>
  <c r="CV136" i="24" s="1"/>
  <c r="AX138" i="24"/>
  <c r="CV138" i="24" s="1"/>
  <c r="AX137" i="24"/>
  <c r="CV137" i="24" s="1"/>
  <c r="AX149" i="24"/>
  <c r="CV149" i="24" s="1"/>
  <c r="AX143" i="24"/>
  <c r="CV143" i="24" s="1"/>
  <c r="AX153" i="24"/>
  <c r="CV153" i="24" s="1"/>
  <c r="AX154" i="24"/>
  <c r="CV154" i="24" s="1"/>
  <c r="AX146" i="24"/>
  <c r="CV146" i="24" s="1"/>
  <c r="AX139" i="24"/>
  <c r="CV139" i="24" s="1"/>
  <c r="AX150" i="24"/>
  <c r="CV150" i="24" s="1"/>
  <c r="AX141" i="24"/>
  <c r="CV141" i="24" s="1"/>
  <c r="AX125" i="24"/>
  <c r="CV125" i="24" s="1"/>
  <c r="AX152" i="24"/>
  <c r="CV152" i="24" s="1"/>
  <c r="AX147" i="24"/>
  <c r="CV147" i="24" s="1"/>
  <c r="AX148" i="24"/>
  <c r="CV148" i="24" s="1"/>
  <c r="AX145" i="24"/>
  <c r="CV145" i="24" s="1"/>
  <c r="BR160" i="24"/>
  <c r="AX192" i="24"/>
  <c r="AT24" i="28"/>
  <c r="AS25" i="28"/>
  <c r="AY4" i="24"/>
  <c r="CV4" i="24"/>
  <c r="AH2" i="25"/>
  <c r="AH19" i="25" s="1"/>
  <c r="AG28" i="25"/>
  <c r="AF29" i="25"/>
  <c r="AY16" i="24" l="1"/>
  <c r="CW16" i="24" s="1"/>
  <c r="AY22" i="24"/>
  <c r="CW22" i="24" s="1"/>
  <c r="AY24" i="24"/>
  <c r="CW24" i="24" s="1"/>
  <c r="AY17" i="24"/>
  <c r="CW17" i="24" s="1"/>
  <c r="AY20" i="24"/>
  <c r="CW20" i="24" s="1"/>
  <c r="AY18" i="24"/>
  <c r="CW18" i="24" s="1"/>
  <c r="AY15" i="24"/>
  <c r="CW15" i="24" s="1"/>
  <c r="AY19" i="24"/>
  <c r="CW19" i="24" s="1"/>
  <c r="AY21" i="24"/>
  <c r="CW21" i="24" s="1"/>
  <c r="AY23" i="24"/>
  <c r="CW23" i="24" s="1"/>
  <c r="S33" i="31"/>
  <c r="AO18" i="27"/>
  <c r="AT95" i="24"/>
  <c r="CR95" i="24" s="1"/>
  <c r="AT135" i="24"/>
  <c r="CR135" i="24" s="1"/>
  <c r="S29" i="31"/>
  <c r="AO14" i="27"/>
  <c r="W37" i="31"/>
  <c r="X40" i="31"/>
  <c r="AY189" i="24"/>
  <c r="AY185" i="24"/>
  <c r="AY190" i="24"/>
  <c r="AY184" i="24"/>
  <c r="AY187" i="24"/>
  <c r="AY183" i="24"/>
  <c r="AY181" i="24"/>
  <c r="AY188" i="24"/>
  <c r="AY186" i="24"/>
  <c r="AY182" i="24"/>
  <c r="X39" i="31"/>
  <c r="AH18" i="25"/>
  <c r="AH17" i="25"/>
  <c r="AU4" i="27"/>
  <c r="AY178" i="24"/>
  <c r="AY180" i="24"/>
  <c r="AY176" i="24"/>
  <c r="AY172" i="24"/>
  <c r="AY175" i="24"/>
  <c r="AY179" i="24"/>
  <c r="AY177" i="24"/>
  <c r="AY174" i="24"/>
  <c r="AY173" i="24"/>
  <c r="AY171" i="24"/>
  <c r="AY193" i="24"/>
  <c r="AY191" i="24"/>
  <c r="AY166" i="24"/>
  <c r="AY169" i="24"/>
  <c r="AY164" i="24"/>
  <c r="AY161" i="24"/>
  <c r="AY162" i="24"/>
  <c r="AY165" i="24"/>
  <c r="AY168" i="24"/>
  <c r="AY163" i="24"/>
  <c r="AY167" i="24"/>
  <c r="AY170" i="24"/>
  <c r="X28" i="31"/>
  <c r="F72" i="31" s="1"/>
  <c r="AT13" i="27"/>
  <c r="X31" i="31"/>
  <c r="AT16" i="27"/>
  <c r="X32" i="31"/>
  <c r="AT17" i="27"/>
  <c r="X34" i="31"/>
  <c r="AT19" i="27"/>
  <c r="X30" i="31"/>
  <c r="AT15" i="27"/>
  <c r="X27" i="31"/>
  <c r="AT12" i="27"/>
  <c r="X26" i="31"/>
  <c r="AT11" i="27"/>
  <c r="X25" i="31"/>
  <c r="E72" i="31" s="1"/>
  <c r="AT10" i="27"/>
  <c r="AT9" i="27"/>
  <c r="AT8" i="27"/>
  <c r="AT7" i="27"/>
  <c r="AT6" i="27"/>
  <c r="AT5" i="27"/>
  <c r="AY8" i="24"/>
  <c r="CW8" i="24" s="1"/>
  <c r="AY27" i="24"/>
  <c r="CW27" i="24" s="1"/>
  <c r="AY34" i="24"/>
  <c r="CW34" i="24" s="1"/>
  <c r="AY26" i="24"/>
  <c r="CW26" i="24" s="1"/>
  <c r="AY31" i="24"/>
  <c r="CW31" i="24" s="1"/>
  <c r="AY32" i="24"/>
  <c r="CW32" i="24" s="1"/>
  <c r="AY10" i="24"/>
  <c r="CW10" i="24" s="1"/>
  <c r="AY29" i="24"/>
  <c r="CW29" i="24" s="1"/>
  <c r="AY11" i="24"/>
  <c r="CW11" i="24" s="1"/>
  <c r="AY7" i="24"/>
  <c r="CW7" i="24" s="1"/>
  <c r="AY6" i="24"/>
  <c r="CW6" i="24" s="1"/>
  <c r="AY28" i="24"/>
  <c r="CW28" i="24" s="1"/>
  <c r="AY12" i="24"/>
  <c r="CW12" i="24" s="1"/>
  <c r="AY9" i="24"/>
  <c r="CW9" i="24" s="1"/>
  <c r="AY33" i="24"/>
  <c r="CW33" i="24" s="1"/>
  <c r="AY30" i="24"/>
  <c r="CW30" i="24" s="1"/>
  <c r="AY14" i="24"/>
  <c r="CW14" i="24" s="1"/>
  <c r="AY13" i="24"/>
  <c r="CW13" i="24" s="1"/>
  <c r="AY41" i="24"/>
  <c r="CW41" i="24" s="1"/>
  <c r="AY53" i="24"/>
  <c r="CW53" i="24" s="1"/>
  <c r="AY44" i="24"/>
  <c r="CW44" i="24" s="1"/>
  <c r="AY40" i="24"/>
  <c r="CW40" i="24" s="1"/>
  <c r="AY42" i="24"/>
  <c r="CW42" i="24" s="1"/>
  <c r="AY36" i="24"/>
  <c r="CW36" i="24" s="1"/>
  <c r="AY51" i="24"/>
  <c r="CW51" i="24" s="1"/>
  <c r="AY38" i="24"/>
  <c r="CW38" i="24" s="1"/>
  <c r="AY39" i="24"/>
  <c r="CW39" i="24" s="1"/>
  <c r="AY43" i="24"/>
  <c r="CW43" i="24" s="1"/>
  <c r="AY25" i="24"/>
  <c r="CW25" i="24" s="1"/>
  <c r="AY37" i="24"/>
  <c r="CW37" i="24" s="1"/>
  <c r="AY48" i="24"/>
  <c r="CW48" i="24" s="1"/>
  <c r="AY49" i="24"/>
  <c r="CW49" i="24" s="1"/>
  <c r="AY54" i="24"/>
  <c r="CW54" i="24" s="1"/>
  <c r="AY5" i="24"/>
  <c r="AY47" i="24"/>
  <c r="CW47" i="24" s="1"/>
  <c r="AY50" i="24"/>
  <c r="CW50" i="24" s="1"/>
  <c r="AY52" i="24"/>
  <c r="CW52" i="24" s="1"/>
  <c r="AY46" i="24"/>
  <c r="CW46" i="24" s="1"/>
  <c r="AY61" i="24"/>
  <c r="CW61" i="24" s="1"/>
  <c r="AY57" i="24"/>
  <c r="CW57" i="24" s="1"/>
  <c r="AY59" i="24"/>
  <c r="CW59" i="24" s="1"/>
  <c r="AY64" i="24"/>
  <c r="CW64" i="24" s="1"/>
  <c r="AY35" i="24"/>
  <c r="AY56" i="24"/>
  <c r="CW56" i="24" s="1"/>
  <c r="AY62" i="24"/>
  <c r="CW62" i="24" s="1"/>
  <c r="AY63" i="24"/>
  <c r="CW63" i="24" s="1"/>
  <c r="AY60" i="24"/>
  <c r="CW60" i="24" s="1"/>
  <c r="AY71" i="24"/>
  <c r="CW71" i="24" s="1"/>
  <c r="AY58" i="24"/>
  <c r="CW58" i="24" s="1"/>
  <c r="AY66" i="24"/>
  <c r="CW66" i="24" s="1"/>
  <c r="AY69" i="24"/>
  <c r="CW69" i="24" s="1"/>
  <c r="AY73" i="24"/>
  <c r="CW73" i="24" s="1"/>
  <c r="AY72" i="24"/>
  <c r="CW72" i="24" s="1"/>
  <c r="AY67" i="24"/>
  <c r="CW67" i="24" s="1"/>
  <c r="AY70" i="24"/>
  <c r="CW70" i="24" s="1"/>
  <c r="AY74" i="24"/>
  <c r="CW74" i="24" s="1"/>
  <c r="AY45" i="24"/>
  <c r="AY68" i="24"/>
  <c r="CW68" i="24" s="1"/>
  <c r="AY83" i="24"/>
  <c r="CW83" i="24" s="1"/>
  <c r="AY81" i="24"/>
  <c r="CW81" i="24" s="1"/>
  <c r="AY79" i="24"/>
  <c r="CW79" i="24" s="1"/>
  <c r="AY76" i="24"/>
  <c r="CW76" i="24" s="1"/>
  <c r="AY65" i="24"/>
  <c r="CW65" i="24" s="1"/>
  <c r="AY82" i="24"/>
  <c r="CW82" i="24" s="1"/>
  <c r="AY78" i="24"/>
  <c r="CW78" i="24" s="1"/>
  <c r="AY80" i="24"/>
  <c r="CW80" i="24" s="1"/>
  <c r="AY55" i="24"/>
  <c r="CW55" i="24" s="1"/>
  <c r="AY77" i="24"/>
  <c r="CW77" i="24" s="1"/>
  <c r="AY84" i="24"/>
  <c r="CW84" i="24" s="1"/>
  <c r="AY87" i="24"/>
  <c r="CW87" i="24" s="1"/>
  <c r="AY75" i="24"/>
  <c r="CW75" i="24" s="1"/>
  <c r="AY90" i="24"/>
  <c r="CW90" i="24" s="1"/>
  <c r="AY94" i="24"/>
  <c r="CW94" i="24" s="1"/>
  <c r="AY91" i="24"/>
  <c r="CW91" i="24" s="1"/>
  <c r="AY88" i="24"/>
  <c r="CW88" i="24" s="1"/>
  <c r="AY93" i="24"/>
  <c r="CW93" i="24" s="1"/>
  <c r="AY86" i="24"/>
  <c r="CW86" i="24" s="1"/>
  <c r="AY89" i="24"/>
  <c r="CW89" i="24" s="1"/>
  <c r="AY92" i="24"/>
  <c r="CW92" i="24" s="1"/>
  <c r="AY85" i="24"/>
  <c r="CW85" i="24" s="1"/>
  <c r="AY99" i="24"/>
  <c r="CW99" i="24" s="1"/>
  <c r="AY100" i="24"/>
  <c r="CW100" i="24" s="1"/>
  <c r="AY101" i="24"/>
  <c r="CW101" i="24" s="1"/>
  <c r="AY102" i="24"/>
  <c r="CW102" i="24" s="1"/>
  <c r="AY104" i="24"/>
  <c r="CW104" i="24" s="1"/>
  <c r="AY96" i="24"/>
  <c r="CW96" i="24" s="1"/>
  <c r="AY98" i="24"/>
  <c r="CW98" i="24" s="1"/>
  <c r="AY103" i="24"/>
  <c r="CW103" i="24" s="1"/>
  <c r="AY97" i="24"/>
  <c r="CW97" i="24" s="1"/>
  <c r="AY107" i="24"/>
  <c r="CW107" i="24" s="1"/>
  <c r="AY108" i="24"/>
  <c r="CW108" i="24" s="1"/>
  <c r="AY106" i="24"/>
  <c r="CW106" i="24" s="1"/>
  <c r="AY109" i="24"/>
  <c r="CW109" i="24" s="1"/>
  <c r="AY110" i="24"/>
  <c r="CW110" i="24" s="1"/>
  <c r="AY112" i="24"/>
  <c r="CW112" i="24" s="1"/>
  <c r="AY114" i="24"/>
  <c r="CW114" i="24" s="1"/>
  <c r="AY111" i="24"/>
  <c r="CW111" i="24" s="1"/>
  <c r="AY113" i="24"/>
  <c r="CW113" i="24" s="1"/>
  <c r="AY118" i="24"/>
  <c r="CW118" i="24" s="1"/>
  <c r="AY122" i="24"/>
  <c r="CW122" i="24" s="1"/>
  <c r="AY124" i="24"/>
  <c r="CW124" i="24" s="1"/>
  <c r="AY123" i="24"/>
  <c r="CW123" i="24" s="1"/>
  <c r="AY117" i="24"/>
  <c r="CW117" i="24" s="1"/>
  <c r="AY105" i="24"/>
  <c r="CW105" i="24" s="1"/>
  <c r="AY119" i="24"/>
  <c r="CW119" i="24" s="1"/>
  <c r="AY116" i="24"/>
  <c r="CW116" i="24" s="1"/>
  <c r="AY120" i="24"/>
  <c r="CW120" i="24" s="1"/>
  <c r="AY121" i="24"/>
  <c r="CW121" i="24" s="1"/>
  <c r="AY126" i="24"/>
  <c r="CW126" i="24" s="1"/>
  <c r="AY134" i="24"/>
  <c r="CW134" i="24" s="1"/>
  <c r="AY130" i="24"/>
  <c r="CW130" i="24" s="1"/>
  <c r="AY133" i="24"/>
  <c r="CW133" i="24" s="1"/>
  <c r="AY142" i="24"/>
  <c r="CW142" i="24" s="1"/>
  <c r="AY127" i="24"/>
  <c r="CW127" i="24" s="1"/>
  <c r="AY128" i="24"/>
  <c r="CW128" i="24" s="1"/>
  <c r="AY129" i="24"/>
  <c r="CW129" i="24" s="1"/>
  <c r="AY115" i="24"/>
  <c r="CW115" i="24" s="1"/>
  <c r="AY132" i="24"/>
  <c r="CW132" i="24" s="1"/>
  <c r="AY131" i="24"/>
  <c r="CW131" i="24" s="1"/>
  <c r="AY150" i="24"/>
  <c r="CW150" i="24" s="1"/>
  <c r="AY140" i="24"/>
  <c r="CW140" i="24" s="1"/>
  <c r="AY136" i="24"/>
  <c r="CW136" i="24" s="1"/>
  <c r="AY146" i="24"/>
  <c r="CW146" i="24" s="1"/>
  <c r="AY125" i="24"/>
  <c r="CW125" i="24" s="1"/>
  <c r="AY149" i="24"/>
  <c r="CW149" i="24" s="1"/>
  <c r="AY137" i="24"/>
  <c r="CW137" i="24" s="1"/>
  <c r="AY151" i="24"/>
  <c r="CW151" i="24" s="1"/>
  <c r="AY153" i="24"/>
  <c r="CW153" i="24" s="1"/>
  <c r="AY144" i="24"/>
  <c r="CW144" i="24" s="1"/>
  <c r="AY143" i="24"/>
  <c r="CW143" i="24" s="1"/>
  <c r="AY141" i="24"/>
  <c r="CW141" i="24" s="1"/>
  <c r="AY154" i="24"/>
  <c r="CW154" i="24" s="1"/>
  <c r="AY139" i="24"/>
  <c r="CW139" i="24" s="1"/>
  <c r="AY138" i="24"/>
  <c r="CW138" i="24" s="1"/>
  <c r="AY148" i="24"/>
  <c r="CW148" i="24" s="1"/>
  <c r="AY152" i="24"/>
  <c r="CW152" i="24" s="1"/>
  <c r="AY147" i="24"/>
  <c r="CW147" i="24" s="1"/>
  <c r="AY145" i="24"/>
  <c r="CW145" i="24" s="1"/>
  <c r="BS160" i="24"/>
  <c r="AY192" i="24"/>
  <c r="CW4" i="24"/>
  <c r="AZ4" i="24"/>
  <c r="AU24" i="28"/>
  <c r="AT25" i="28"/>
  <c r="AI2" i="25"/>
  <c r="AI19" i="25" s="1"/>
  <c r="AH28" i="25"/>
  <c r="AG29" i="25"/>
  <c r="AZ16" i="24" l="1"/>
  <c r="CX16" i="24" s="1"/>
  <c r="AZ15" i="24"/>
  <c r="CX15" i="24" s="1"/>
  <c r="AZ17" i="24"/>
  <c r="CX17" i="24" s="1"/>
  <c r="AZ20" i="24"/>
  <c r="CX20" i="24" s="1"/>
  <c r="AZ24" i="24"/>
  <c r="CX24" i="24" s="1"/>
  <c r="AZ18" i="24"/>
  <c r="CX18" i="24" s="1"/>
  <c r="AZ21" i="24"/>
  <c r="CX21" i="24" s="1"/>
  <c r="AZ19" i="24"/>
  <c r="CX19" i="24" s="1"/>
  <c r="AZ22" i="24"/>
  <c r="CX22" i="24" s="1"/>
  <c r="AZ23" i="24"/>
  <c r="CX23" i="24" s="1"/>
  <c r="AU135" i="24"/>
  <c r="CS135" i="24" s="1"/>
  <c r="AU95" i="24"/>
  <c r="CS95" i="24" s="1"/>
  <c r="T33" i="31"/>
  <c r="AP18" i="27"/>
  <c r="T29" i="31"/>
  <c r="AP14" i="27"/>
  <c r="X37" i="31"/>
  <c r="Y40" i="31"/>
  <c r="AZ188" i="24"/>
  <c r="AZ187" i="24"/>
  <c r="AZ183" i="24"/>
  <c r="AZ181" i="24"/>
  <c r="AZ190" i="24"/>
  <c r="AZ184" i="24"/>
  <c r="AZ189" i="24"/>
  <c r="AZ186" i="24"/>
  <c r="AZ182" i="24"/>
  <c r="AZ185" i="24"/>
  <c r="Y39" i="31"/>
  <c r="AI18" i="25"/>
  <c r="AI17" i="25"/>
  <c r="AV4" i="27"/>
  <c r="AZ177" i="24"/>
  <c r="AZ180" i="24"/>
  <c r="AZ178" i="24"/>
  <c r="AZ172" i="24"/>
  <c r="AZ175" i="24"/>
  <c r="AZ179" i="24"/>
  <c r="AZ176" i="24"/>
  <c r="AZ173" i="24"/>
  <c r="AZ174" i="24"/>
  <c r="AZ171" i="24"/>
  <c r="AZ191" i="24"/>
  <c r="AZ193" i="24"/>
  <c r="AZ169" i="24"/>
  <c r="AZ166" i="24"/>
  <c r="AZ165" i="24"/>
  <c r="AZ164" i="24"/>
  <c r="AZ161" i="24"/>
  <c r="AZ162" i="24"/>
  <c r="AZ168" i="24"/>
  <c r="AZ167" i="24"/>
  <c r="AZ163" i="24"/>
  <c r="AZ170" i="24"/>
  <c r="Y32" i="31"/>
  <c r="AU17" i="27"/>
  <c r="Y30" i="31"/>
  <c r="AU15" i="27"/>
  <c r="Y34" i="31"/>
  <c r="AU19" i="27"/>
  <c r="Y28" i="31"/>
  <c r="AU13" i="27"/>
  <c r="Y31" i="31"/>
  <c r="AU16" i="27"/>
  <c r="Y27" i="31"/>
  <c r="AU12" i="27"/>
  <c r="Y26" i="31"/>
  <c r="AU11" i="27"/>
  <c r="Y25" i="31"/>
  <c r="AU10" i="27"/>
  <c r="AU9" i="27"/>
  <c r="AU8" i="27"/>
  <c r="AU7" i="27"/>
  <c r="AU6" i="27"/>
  <c r="AU5" i="27"/>
  <c r="AZ31" i="24"/>
  <c r="CX31" i="24" s="1"/>
  <c r="AZ34" i="24"/>
  <c r="CX34" i="24" s="1"/>
  <c r="AZ26" i="24"/>
  <c r="CX26" i="24" s="1"/>
  <c r="AZ32" i="24"/>
  <c r="CX32" i="24" s="1"/>
  <c r="AZ14" i="24"/>
  <c r="CX14" i="24" s="1"/>
  <c r="AZ13" i="24"/>
  <c r="CX13" i="24" s="1"/>
  <c r="AZ28" i="24"/>
  <c r="CX28" i="24" s="1"/>
  <c r="AZ30" i="24"/>
  <c r="CX30" i="24" s="1"/>
  <c r="AZ8" i="24"/>
  <c r="CX8" i="24" s="1"/>
  <c r="AZ7" i="24"/>
  <c r="CX7" i="24" s="1"/>
  <c r="AZ6" i="24"/>
  <c r="CX6" i="24" s="1"/>
  <c r="AZ12" i="24"/>
  <c r="CX12" i="24" s="1"/>
  <c r="AZ9" i="24"/>
  <c r="CX9" i="24" s="1"/>
  <c r="AZ33" i="24"/>
  <c r="CX33" i="24" s="1"/>
  <c r="AZ27" i="24"/>
  <c r="CX27" i="24" s="1"/>
  <c r="AZ10" i="24"/>
  <c r="CX10" i="24" s="1"/>
  <c r="AZ11" i="24"/>
  <c r="CX11" i="24" s="1"/>
  <c r="AZ29" i="24"/>
  <c r="CX29" i="24" s="1"/>
  <c r="AZ42" i="24"/>
  <c r="CX42" i="24" s="1"/>
  <c r="AZ25" i="24"/>
  <c r="CX25" i="24" s="1"/>
  <c r="AZ38" i="24"/>
  <c r="CX38" i="24" s="1"/>
  <c r="AZ51" i="24"/>
  <c r="CX51" i="24" s="1"/>
  <c r="AZ53" i="24"/>
  <c r="CX53" i="24" s="1"/>
  <c r="AZ44" i="24"/>
  <c r="CX44" i="24" s="1"/>
  <c r="AZ37" i="24"/>
  <c r="CX37" i="24" s="1"/>
  <c r="AZ40" i="24"/>
  <c r="CX40" i="24" s="1"/>
  <c r="AZ39" i="24"/>
  <c r="CX39" i="24" s="1"/>
  <c r="AZ36" i="24"/>
  <c r="CX36" i="24" s="1"/>
  <c r="AZ41" i="24"/>
  <c r="CX41" i="24" s="1"/>
  <c r="AZ43" i="24"/>
  <c r="CX43" i="24" s="1"/>
  <c r="AZ50" i="24"/>
  <c r="CX50" i="24" s="1"/>
  <c r="AZ46" i="24"/>
  <c r="CX46" i="24" s="1"/>
  <c r="AZ5" i="24"/>
  <c r="AZ47" i="24"/>
  <c r="CX47" i="24" s="1"/>
  <c r="AZ54" i="24"/>
  <c r="CX54" i="24" s="1"/>
  <c r="AZ52" i="24"/>
  <c r="CX52" i="24" s="1"/>
  <c r="AZ48" i="24"/>
  <c r="CX48" i="24" s="1"/>
  <c r="AZ49" i="24"/>
  <c r="CX49" i="24" s="1"/>
  <c r="AZ35" i="24"/>
  <c r="AZ57" i="24"/>
  <c r="CX57" i="24" s="1"/>
  <c r="AZ56" i="24"/>
  <c r="CX56" i="24" s="1"/>
  <c r="AZ62" i="24"/>
  <c r="CX62" i="24" s="1"/>
  <c r="AZ64" i="24"/>
  <c r="CX64" i="24" s="1"/>
  <c r="AZ63" i="24"/>
  <c r="CX63" i="24" s="1"/>
  <c r="AZ60" i="24"/>
  <c r="CX60" i="24" s="1"/>
  <c r="AZ61" i="24"/>
  <c r="CX61" i="24" s="1"/>
  <c r="AZ59" i="24"/>
  <c r="CX59" i="24" s="1"/>
  <c r="AZ69" i="24"/>
  <c r="CX69" i="24" s="1"/>
  <c r="AZ73" i="24"/>
  <c r="CX73" i="24" s="1"/>
  <c r="AZ68" i="24"/>
  <c r="CX68" i="24" s="1"/>
  <c r="AZ74" i="24"/>
  <c r="CX74" i="24" s="1"/>
  <c r="AZ58" i="24"/>
  <c r="CX58" i="24" s="1"/>
  <c r="AZ66" i="24"/>
  <c r="CX66" i="24" s="1"/>
  <c r="AZ71" i="24"/>
  <c r="CX71" i="24" s="1"/>
  <c r="AZ72" i="24"/>
  <c r="CX72" i="24" s="1"/>
  <c r="AZ45" i="24"/>
  <c r="AZ70" i="24"/>
  <c r="CX70" i="24" s="1"/>
  <c r="AZ67" i="24"/>
  <c r="CX67" i="24" s="1"/>
  <c r="AZ81" i="24"/>
  <c r="CX81" i="24" s="1"/>
  <c r="AZ80" i="24"/>
  <c r="CX80" i="24" s="1"/>
  <c r="AZ84" i="24"/>
  <c r="CX84" i="24" s="1"/>
  <c r="AZ77" i="24"/>
  <c r="CX77" i="24" s="1"/>
  <c r="AZ76" i="24"/>
  <c r="CX76" i="24" s="1"/>
  <c r="AZ82" i="24"/>
  <c r="CX82" i="24" s="1"/>
  <c r="AZ78" i="24"/>
  <c r="CX78" i="24" s="1"/>
  <c r="AZ65" i="24"/>
  <c r="CX65" i="24" s="1"/>
  <c r="AZ79" i="24"/>
  <c r="CX79" i="24" s="1"/>
  <c r="AZ55" i="24"/>
  <c r="CX55" i="24" s="1"/>
  <c r="AZ83" i="24"/>
  <c r="CX83" i="24" s="1"/>
  <c r="AZ90" i="24"/>
  <c r="CX90" i="24" s="1"/>
  <c r="AZ92" i="24"/>
  <c r="CX92" i="24" s="1"/>
  <c r="AZ88" i="24"/>
  <c r="CX88" i="24" s="1"/>
  <c r="AZ75" i="24"/>
  <c r="CX75" i="24" s="1"/>
  <c r="AZ91" i="24"/>
  <c r="CX91" i="24" s="1"/>
  <c r="AZ94" i="24"/>
  <c r="CX94" i="24" s="1"/>
  <c r="AZ87" i="24"/>
  <c r="CX87" i="24" s="1"/>
  <c r="AZ86" i="24"/>
  <c r="CX86" i="24" s="1"/>
  <c r="AZ93" i="24"/>
  <c r="CX93" i="24" s="1"/>
  <c r="AZ89" i="24"/>
  <c r="CX89" i="24" s="1"/>
  <c r="AZ100" i="24"/>
  <c r="CX100" i="24" s="1"/>
  <c r="AZ102" i="24"/>
  <c r="CX102" i="24" s="1"/>
  <c r="AZ85" i="24"/>
  <c r="CX85" i="24" s="1"/>
  <c r="AZ98" i="24"/>
  <c r="CX98" i="24" s="1"/>
  <c r="AZ104" i="24"/>
  <c r="CX104" i="24" s="1"/>
  <c r="AZ97" i="24"/>
  <c r="CX97" i="24" s="1"/>
  <c r="AZ96" i="24"/>
  <c r="CX96" i="24" s="1"/>
  <c r="AZ101" i="24"/>
  <c r="CX101" i="24" s="1"/>
  <c r="AZ103" i="24"/>
  <c r="CX103" i="24" s="1"/>
  <c r="AZ99" i="24"/>
  <c r="CX99" i="24" s="1"/>
  <c r="AZ114" i="24"/>
  <c r="CX114" i="24" s="1"/>
  <c r="AZ109" i="24"/>
  <c r="CX109" i="24" s="1"/>
  <c r="AZ108" i="24"/>
  <c r="CX108" i="24" s="1"/>
  <c r="AZ107" i="24"/>
  <c r="CX107" i="24" s="1"/>
  <c r="AZ113" i="24"/>
  <c r="CX113" i="24" s="1"/>
  <c r="AZ106" i="24"/>
  <c r="CX106" i="24" s="1"/>
  <c r="AZ112" i="24"/>
  <c r="CX112" i="24" s="1"/>
  <c r="AZ111" i="24"/>
  <c r="CX111" i="24" s="1"/>
  <c r="AZ110" i="24"/>
  <c r="CX110" i="24" s="1"/>
  <c r="AZ123" i="24"/>
  <c r="CX123" i="24" s="1"/>
  <c r="AZ116" i="24"/>
  <c r="CX116" i="24" s="1"/>
  <c r="AZ121" i="24"/>
  <c r="CX121" i="24" s="1"/>
  <c r="AZ119" i="24"/>
  <c r="CX119" i="24" s="1"/>
  <c r="AZ117" i="24"/>
  <c r="CX117" i="24" s="1"/>
  <c r="AZ124" i="24"/>
  <c r="CX124" i="24" s="1"/>
  <c r="AZ105" i="24"/>
  <c r="CX105" i="24" s="1"/>
  <c r="AZ122" i="24"/>
  <c r="CX122" i="24" s="1"/>
  <c r="AZ120" i="24"/>
  <c r="CX120" i="24" s="1"/>
  <c r="AZ118" i="24"/>
  <c r="CX118" i="24" s="1"/>
  <c r="AZ127" i="24"/>
  <c r="CX127" i="24" s="1"/>
  <c r="AZ132" i="24"/>
  <c r="CX132" i="24" s="1"/>
  <c r="AZ128" i="24"/>
  <c r="CX128" i="24" s="1"/>
  <c r="AZ130" i="24"/>
  <c r="CX130" i="24" s="1"/>
  <c r="AZ131" i="24"/>
  <c r="CX131" i="24" s="1"/>
  <c r="AZ129" i="24"/>
  <c r="CX129" i="24" s="1"/>
  <c r="AZ142" i="24"/>
  <c r="CX142" i="24" s="1"/>
  <c r="AZ126" i="24"/>
  <c r="CX126" i="24" s="1"/>
  <c r="AZ134" i="24"/>
  <c r="CX134" i="24" s="1"/>
  <c r="AZ115" i="24"/>
  <c r="CX115" i="24" s="1"/>
  <c r="AZ133" i="24"/>
  <c r="CX133" i="24" s="1"/>
  <c r="AZ139" i="24"/>
  <c r="CX139" i="24" s="1"/>
  <c r="AZ151" i="24"/>
  <c r="CX151" i="24" s="1"/>
  <c r="AZ149" i="24"/>
  <c r="CX149" i="24" s="1"/>
  <c r="AZ125" i="24"/>
  <c r="CX125" i="24" s="1"/>
  <c r="AZ150" i="24"/>
  <c r="CX150" i="24" s="1"/>
  <c r="AZ136" i="24"/>
  <c r="CX136" i="24" s="1"/>
  <c r="AZ138" i="24"/>
  <c r="CX138" i="24" s="1"/>
  <c r="AZ153" i="24"/>
  <c r="CX153" i="24" s="1"/>
  <c r="AZ140" i="24"/>
  <c r="CX140" i="24" s="1"/>
  <c r="AZ146" i="24"/>
  <c r="CX146" i="24" s="1"/>
  <c r="AZ143" i="24"/>
  <c r="CX143" i="24" s="1"/>
  <c r="AZ144" i="24"/>
  <c r="CX144" i="24" s="1"/>
  <c r="AZ137" i="24"/>
  <c r="CX137" i="24" s="1"/>
  <c r="AZ154" i="24"/>
  <c r="CX154" i="24" s="1"/>
  <c r="AZ141" i="24"/>
  <c r="CX141" i="24" s="1"/>
  <c r="AZ147" i="24"/>
  <c r="CX147" i="24" s="1"/>
  <c r="AZ152" i="24"/>
  <c r="CX152" i="24" s="1"/>
  <c r="AZ148" i="24"/>
  <c r="CX148" i="24" s="1"/>
  <c r="AZ145" i="24"/>
  <c r="CX145" i="24" s="1"/>
  <c r="BT160" i="24"/>
  <c r="AZ192" i="24"/>
  <c r="BA4" i="24"/>
  <c r="CX4" i="24"/>
  <c r="AU25" i="28"/>
  <c r="AV24" i="28"/>
  <c r="AJ2" i="25"/>
  <c r="AJ19" i="25" s="1"/>
  <c r="AI28" i="25"/>
  <c r="AH29" i="25"/>
  <c r="BA20" i="24" l="1"/>
  <c r="CY20" i="24" s="1"/>
  <c r="BA15" i="24"/>
  <c r="CY15" i="24" s="1"/>
  <c r="BA24" i="24"/>
  <c r="CY24" i="24" s="1"/>
  <c r="BA21" i="24"/>
  <c r="CY21" i="24" s="1"/>
  <c r="BA19" i="24"/>
  <c r="CY19" i="24" s="1"/>
  <c r="BA18" i="24"/>
  <c r="CY18" i="24" s="1"/>
  <c r="BA22" i="24"/>
  <c r="CY22" i="24" s="1"/>
  <c r="BA23" i="24"/>
  <c r="CY23" i="24" s="1"/>
  <c r="BA17" i="24"/>
  <c r="CY17" i="24" s="1"/>
  <c r="BA16" i="24"/>
  <c r="CY16" i="24" s="1"/>
  <c r="AV95" i="24"/>
  <c r="CT95" i="24" s="1"/>
  <c r="AV135" i="24"/>
  <c r="CT135" i="24" s="1"/>
  <c r="U29" i="31"/>
  <c r="AQ14" i="27"/>
  <c r="U33" i="31"/>
  <c r="AQ18" i="27"/>
  <c r="Z40" i="31"/>
  <c r="BA187" i="24"/>
  <c r="BA182" i="24"/>
  <c r="BA188" i="24"/>
  <c r="BA190" i="24"/>
  <c r="BA184" i="24"/>
  <c r="BA189" i="24"/>
  <c r="BA186" i="24"/>
  <c r="BA185" i="24"/>
  <c r="BA183" i="24"/>
  <c r="BA181" i="24"/>
  <c r="Y37" i="31"/>
  <c r="Z39" i="31"/>
  <c r="AW4" i="27"/>
  <c r="BA180" i="24"/>
  <c r="BA177" i="24"/>
  <c r="BA175" i="24"/>
  <c r="BA178" i="24"/>
  <c r="BA176" i="24"/>
  <c r="BA172" i="24"/>
  <c r="BA179" i="24"/>
  <c r="BA173" i="24"/>
  <c r="BA174" i="24"/>
  <c r="BA171" i="24"/>
  <c r="BA193" i="24"/>
  <c r="BA191" i="24"/>
  <c r="BA162" i="24"/>
  <c r="BA164" i="24"/>
  <c r="BA161" i="24"/>
  <c r="BA165" i="24"/>
  <c r="BA169" i="24"/>
  <c r="BA166" i="24"/>
  <c r="BA170" i="24"/>
  <c r="BA168" i="24"/>
  <c r="BA167" i="24"/>
  <c r="BA163" i="24"/>
  <c r="AJ18" i="25"/>
  <c r="AJ17" i="25"/>
  <c r="Z31" i="31"/>
  <c r="AV16" i="27"/>
  <c r="Z34" i="31"/>
  <c r="AV19" i="27"/>
  <c r="Z32" i="31"/>
  <c r="AV17" i="27"/>
  <c r="Z30" i="31"/>
  <c r="AV15" i="27"/>
  <c r="Z28" i="31"/>
  <c r="AV13" i="27"/>
  <c r="Z27" i="31"/>
  <c r="AV12" i="27"/>
  <c r="Z26" i="31"/>
  <c r="AV11" i="27"/>
  <c r="Z25" i="31"/>
  <c r="AV10" i="27"/>
  <c r="AV9" i="27"/>
  <c r="AV8" i="27"/>
  <c r="AV7" i="27"/>
  <c r="AV6" i="27"/>
  <c r="AV5" i="27"/>
  <c r="BA34" i="24"/>
  <c r="CY34" i="24" s="1"/>
  <c r="BA26" i="24"/>
  <c r="CY26" i="24" s="1"/>
  <c r="BA27" i="24"/>
  <c r="CY27" i="24" s="1"/>
  <c r="BA9" i="24"/>
  <c r="CY9" i="24" s="1"/>
  <c r="BA14" i="24"/>
  <c r="CY14" i="24" s="1"/>
  <c r="BA13" i="24"/>
  <c r="CY13" i="24" s="1"/>
  <c r="BA30" i="24"/>
  <c r="CY30" i="24" s="1"/>
  <c r="BA33" i="24"/>
  <c r="CY33" i="24" s="1"/>
  <c r="BA7" i="24"/>
  <c r="CY7" i="24" s="1"/>
  <c r="BA6" i="24"/>
  <c r="CY6" i="24" s="1"/>
  <c r="BA10" i="24"/>
  <c r="CY10" i="24" s="1"/>
  <c r="BA8" i="24"/>
  <c r="CY8" i="24" s="1"/>
  <c r="BA29" i="24"/>
  <c r="CY29" i="24" s="1"/>
  <c r="BA32" i="24"/>
  <c r="CY32" i="24" s="1"/>
  <c r="BA28" i="24"/>
  <c r="CY28" i="24" s="1"/>
  <c r="BA12" i="24"/>
  <c r="CY12" i="24" s="1"/>
  <c r="BA11" i="24"/>
  <c r="CY11" i="24" s="1"/>
  <c r="BA31" i="24"/>
  <c r="CY31" i="24" s="1"/>
  <c r="BA40" i="24"/>
  <c r="CY40" i="24" s="1"/>
  <c r="BA43" i="24"/>
  <c r="CY43" i="24" s="1"/>
  <c r="BA53" i="24"/>
  <c r="CY53" i="24" s="1"/>
  <c r="BA41" i="24"/>
  <c r="CY41" i="24" s="1"/>
  <c r="BA44" i="24"/>
  <c r="CY44" i="24" s="1"/>
  <c r="BA39" i="24"/>
  <c r="CY39" i="24" s="1"/>
  <c r="BA51" i="24"/>
  <c r="CY51" i="24" s="1"/>
  <c r="BA36" i="24"/>
  <c r="CY36" i="24" s="1"/>
  <c r="BA42" i="24"/>
  <c r="CY42" i="24" s="1"/>
  <c r="BA37" i="24"/>
  <c r="CY37" i="24" s="1"/>
  <c r="BA25" i="24"/>
  <c r="CY25" i="24" s="1"/>
  <c r="BA49" i="24"/>
  <c r="CY49" i="24" s="1"/>
  <c r="BA48" i="24"/>
  <c r="CY48" i="24" s="1"/>
  <c r="BA38" i="24"/>
  <c r="CY38" i="24" s="1"/>
  <c r="BA5" i="24"/>
  <c r="BA47" i="24"/>
  <c r="CY47" i="24" s="1"/>
  <c r="BA50" i="24"/>
  <c r="CY50" i="24" s="1"/>
  <c r="BA54" i="24"/>
  <c r="CY54" i="24" s="1"/>
  <c r="BA46" i="24"/>
  <c r="CY46" i="24" s="1"/>
  <c r="BA52" i="24"/>
  <c r="CY52" i="24" s="1"/>
  <c r="BA35" i="24"/>
  <c r="BA58" i="24"/>
  <c r="CY58" i="24" s="1"/>
  <c r="BA59" i="24"/>
  <c r="CY59" i="24" s="1"/>
  <c r="BA60" i="24"/>
  <c r="CY60" i="24" s="1"/>
  <c r="BA61" i="24"/>
  <c r="CY61" i="24" s="1"/>
  <c r="BA64" i="24"/>
  <c r="CY64" i="24" s="1"/>
  <c r="BA62" i="24"/>
  <c r="CY62" i="24" s="1"/>
  <c r="BA57" i="24"/>
  <c r="CY57" i="24" s="1"/>
  <c r="BA56" i="24"/>
  <c r="CY56" i="24" s="1"/>
  <c r="BA63" i="24"/>
  <c r="CY63" i="24" s="1"/>
  <c r="BA71" i="24"/>
  <c r="CY71" i="24" s="1"/>
  <c r="BA66" i="24"/>
  <c r="CY66" i="24" s="1"/>
  <c r="BA68" i="24"/>
  <c r="CY68" i="24" s="1"/>
  <c r="BA72" i="24"/>
  <c r="CY72" i="24" s="1"/>
  <c r="BA73" i="24"/>
  <c r="CY73" i="24" s="1"/>
  <c r="BA74" i="24"/>
  <c r="CY74" i="24" s="1"/>
  <c r="BA69" i="24"/>
  <c r="CY69" i="24" s="1"/>
  <c r="BA67" i="24"/>
  <c r="CY67" i="24" s="1"/>
  <c r="BA70" i="24"/>
  <c r="CY70" i="24" s="1"/>
  <c r="BA45" i="24"/>
  <c r="BA79" i="24"/>
  <c r="CY79" i="24" s="1"/>
  <c r="BA83" i="24"/>
  <c r="CY83" i="24" s="1"/>
  <c r="BA76" i="24"/>
  <c r="CY76" i="24" s="1"/>
  <c r="BA77" i="24"/>
  <c r="CY77" i="24" s="1"/>
  <c r="BA81" i="24"/>
  <c r="CY81" i="24" s="1"/>
  <c r="BA80" i="24"/>
  <c r="CY80" i="24" s="1"/>
  <c r="BA55" i="24"/>
  <c r="CY55" i="24" s="1"/>
  <c r="BA65" i="24"/>
  <c r="CY65" i="24" s="1"/>
  <c r="BA82" i="24"/>
  <c r="CY82" i="24" s="1"/>
  <c r="BA84" i="24"/>
  <c r="CY84" i="24" s="1"/>
  <c r="BA78" i="24"/>
  <c r="CY78" i="24" s="1"/>
  <c r="BA89" i="24"/>
  <c r="CY89" i="24" s="1"/>
  <c r="BA86" i="24"/>
  <c r="CY86" i="24" s="1"/>
  <c r="BA87" i="24"/>
  <c r="CY87" i="24" s="1"/>
  <c r="BA88" i="24"/>
  <c r="CY88" i="24" s="1"/>
  <c r="BA91" i="24"/>
  <c r="CY91" i="24" s="1"/>
  <c r="BA93" i="24"/>
  <c r="CY93" i="24" s="1"/>
  <c r="BA92" i="24"/>
  <c r="CY92" i="24" s="1"/>
  <c r="BA75" i="24"/>
  <c r="CY75" i="24" s="1"/>
  <c r="BA94" i="24"/>
  <c r="CY94" i="24" s="1"/>
  <c r="BA90" i="24"/>
  <c r="CY90" i="24" s="1"/>
  <c r="BA100" i="24"/>
  <c r="CY100" i="24" s="1"/>
  <c r="BA102" i="24"/>
  <c r="CY102" i="24" s="1"/>
  <c r="BA104" i="24"/>
  <c r="CY104" i="24" s="1"/>
  <c r="BA85" i="24"/>
  <c r="CY85" i="24" s="1"/>
  <c r="BA103" i="24"/>
  <c r="CY103" i="24" s="1"/>
  <c r="BA96" i="24"/>
  <c r="CY96" i="24" s="1"/>
  <c r="BA101" i="24"/>
  <c r="CY101" i="24" s="1"/>
  <c r="BA98" i="24"/>
  <c r="CY98" i="24" s="1"/>
  <c r="BA99" i="24"/>
  <c r="CY99" i="24" s="1"/>
  <c r="BA97" i="24"/>
  <c r="CY97" i="24" s="1"/>
  <c r="BA111" i="24"/>
  <c r="CY111" i="24" s="1"/>
  <c r="BA108" i="24"/>
  <c r="CY108" i="24" s="1"/>
  <c r="BA107" i="24"/>
  <c r="CY107" i="24" s="1"/>
  <c r="BA106" i="24"/>
  <c r="CY106" i="24" s="1"/>
  <c r="BA113" i="24"/>
  <c r="CY113" i="24" s="1"/>
  <c r="BA110" i="24"/>
  <c r="CY110" i="24" s="1"/>
  <c r="BA114" i="24"/>
  <c r="CY114" i="24" s="1"/>
  <c r="BA112" i="24"/>
  <c r="CY112" i="24" s="1"/>
  <c r="BA109" i="24"/>
  <c r="CY109" i="24" s="1"/>
  <c r="BA121" i="24"/>
  <c r="CY121" i="24" s="1"/>
  <c r="BA122" i="24"/>
  <c r="CY122" i="24" s="1"/>
  <c r="BA123" i="24"/>
  <c r="CY123" i="24" s="1"/>
  <c r="BA118" i="24"/>
  <c r="CY118" i="24" s="1"/>
  <c r="BA117" i="24"/>
  <c r="CY117" i="24" s="1"/>
  <c r="BA124" i="24"/>
  <c r="CY124" i="24" s="1"/>
  <c r="BA116" i="24"/>
  <c r="CY116" i="24" s="1"/>
  <c r="BA119" i="24"/>
  <c r="CY119" i="24" s="1"/>
  <c r="BA105" i="24"/>
  <c r="CY105" i="24" s="1"/>
  <c r="BA120" i="24"/>
  <c r="CY120" i="24" s="1"/>
  <c r="BA115" i="24"/>
  <c r="CY115" i="24" s="1"/>
  <c r="BA142" i="24"/>
  <c r="CY142" i="24" s="1"/>
  <c r="BA130" i="24"/>
  <c r="CY130" i="24" s="1"/>
  <c r="BA132" i="24"/>
  <c r="CY132" i="24" s="1"/>
  <c r="BA133" i="24"/>
  <c r="CY133" i="24" s="1"/>
  <c r="BA128" i="24"/>
  <c r="CY128" i="24" s="1"/>
  <c r="BA129" i="24"/>
  <c r="CY129" i="24" s="1"/>
  <c r="BA127" i="24"/>
  <c r="CY127" i="24" s="1"/>
  <c r="BA131" i="24"/>
  <c r="CY131" i="24" s="1"/>
  <c r="BA126" i="24"/>
  <c r="CY126" i="24" s="1"/>
  <c r="BA134" i="24"/>
  <c r="CY134" i="24" s="1"/>
  <c r="BA143" i="24"/>
  <c r="CY143" i="24" s="1"/>
  <c r="BA125" i="24"/>
  <c r="CY125" i="24" s="1"/>
  <c r="BA146" i="24"/>
  <c r="CY146" i="24" s="1"/>
  <c r="BA140" i="24"/>
  <c r="CY140" i="24" s="1"/>
  <c r="BA141" i="24"/>
  <c r="CY141" i="24" s="1"/>
  <c r="BA139" i="24"/>
  <c r="CY139" i="24" s="1"/>
  <c r="BA144" i="24"/>
  <c r="CY144" i="24" s="1"/>
  <c r="BA153" i="24"/>
  <c r="CY153" i="24" s="1"/>
  <c r="BA154" i="24"/>
  <c r="CY154" i="24" s="1"/>
  <c r="BA138" i="24"/>
  <c r="CY138" i="24" s="1"/>
  <c r="BA151" i="24"/>
  <c r="CY151" i="24" s="1"/>
  <c r="BA136" i="24"/>
  <c r="CY136" i="24" s="1"/>
  <c r="BA150" i="24"/>
  <c r="CY150" i="24" s="1"/>
  <c r="BA149" i="24"/>
  <c r="CY149" i="24" s="1"/>
  <c r="BA137" i="24"/>
  <c r="CY137" i="24" s="1"/>
  <c r="BA148" i="24"/>
  <c r="CY148" i="24" s="1"/>
  <c r="BA152" i="24"/>
  <c r="CY152" i="24" s="1"/>
  <c r="BA147" i="24"/>
  <c r="CY147" i="24" s="1"/>
  <c r="BA145" i="24"/>
  <c r="CY145" i="24" s="1"/>
  <c r="BU160" i="24"/>
  <c r="BA192" i="24"/>
  <c r="BB4" i="24"/>
  <c r="CY4" i="24"/>
  <c r="AW24" i="28"/>
  <c r="AV25" i="28"/>
  <c r="AK2" i="25"/>
  <c r="AK19" i="25" s="1"/>
  <c r="AJ28" i="25"/>
  <c r="AI29" i="25"/>
  <c r="BB21" i="24" l="1"/>
  <c r="CZ21" i="24" s="1"/>
  <c r="BB18" i="24"/>
  <c r="CZ18" i="24" s="1"/>
  <c r="BB24" i="24"/>
  <c r="CZ24" i="24" s="1"/>
  <c r="BB19" i="24"/>
  <c r="CZ19" i="24" s="1"/>
  <c r="BB15" i="24"/>
  <c r="CZ15" i="24" s="1"/>
  <c r="BB23" i="24"/>
  <c r="CZ23" i="24" s="1"/>
  <c r="BB16" i="24"/>
  <c r="CZ16" i="24" s="1"/>
  <c r="BB22" i="24"/>
  <c r="CZ22" i="24" s="1"/>
  <c r="BB17" i="24"/>
  <c r="CZ17" i="24" s="1"/>
  <c r="BB20" i="24"/>
  <c r="CZ20" i="24" s="1"/>
  <c r="AW95" i="24"/>
  <c r="CU95" i="24" s="1"/>
  <c r="AW135" i="24"/>
  <c r="CU135" i="24" s="1"/>
  <c r="V33" i="31"/>
  <c r="AR18" i="27"/>
  <c r="V29" i="31"/>
  <c r="AR14" i="27"/>
  <c r="AA40" i="31"/>
  <c r="BB190" i="24"/>
  <c r="BB186" i="24"/>
  <c r="BB188" i="24"/>
  <c r="BB185" i="24"/>
  <c r="BB181" i="24"/>
  <c r="BB189" i="24"/>
  <c r="BB187" i="24"/>
  <c r="BB182" i="24"/>
  <c r="BB183" i="24"/>
  <c r="BB184" i="24"/>
  <c r="Z37" i="31"/>
  <c r="AA39" i="31"/>
  <c r="AK18" i="25"/>
  <c r="AK17" i="25"/>
  <c r="AX4" i="27"/>
  <c r="BB180" i="24"/>
  <c r="BB178" i="24"/>
  <c r="BB172" i="24"/>
  <c r="BB175" i="24"/>
  <c r="BB177" i="24"/>
  <c r="BB176" i="24"/>
  <c r="BB179" i="24"/>
  <c r="BB173" i="24"/>
  <c r="BB174" i="24"/>
  <c r="BB171" i="24"/>
  <c r="BB191" i="24"/>
  <c r="BB193" i="24"/>
  <c r="BB164" i="24"/>
  <c r="BB161" i="24"/>
  <c r="BB169" i="24"/>
  <c r="BB166" i="24"/>
  <c r="BB165" i="24"/>
  <c r="BB162" i="24"/>
  <c r="BB170" i="24"/>
  <c r="BB168" i="24"/>
  <c r="BB167" i="24"/>
  <c r="BB163" i="24"/>
  <c r="AA32" i="31"/>
  <c r="AW17" i="27"/>
  <c r="AA28" i="31"/>
  <c r="AW13" i="27"/>
  <c r="AA31" i="31"/>
  <c r="AW16" i="27"/>
  <c r="AA34" i="31"/>
  <c r="AW19" i="27"/>
  <c r="AA30" i="31"/>
  <c r="AW15" i="27"/>
  <c r="AA27" i="31"/>
  <c r="AW12" i="27"/>
  <c r="AA26" i="31"/>
  <c r="AW11" i="27"/>
  <c r="AA25" i="31"/>
  <c r="AW10" i="27"/>
  <c r="AW9" i="27"/>
  <c r="AW8" i="27"/>
  <c r="AW7" i="27"/>
  <c r="AW6" i="27"/>
  <c r="AW5" i="27"/>
  <c r="BB30" i="24"/>
  <c r="CZ30" i="24" s="1"/>
  <c r="BB6" i="24"/>
  <c r="CZ6" i="24" s="1"/>
  <c r="BB11" i="24"/>
  <c r="CZ11" i="24" s="1"/>
  <c r="BB7" i="24"/>
  <c r="CZ7" i="24" s="1"/>
  <c r="BB27" i="24"/>
  <c r="CZ27" i="24" s="1"/>
  <c r="BB33" i="24"/>
  <c r="CZ33" i="24" s="1"/>
  <c r="BB9" i="24"/>
  <c r="CZ9" i="24" s="1"/>
  <c r="BB26" i="24"/>
  <c r="CZ26" i="24" s="1"/>
  <c r="BB32" i="24"/>
  <c r="CZ32" i="24" s="1"/>
  <c r="BB12" i="24"/>
  <c r="CZ12" i="24" s="1"/>
  <c r="BB13" i="24"/>
  <c r="CZ13" i="24" s="1"/>
  <c r="BB29" i="24"/>
  <c r="CZ29" i="24" s="1"/>
  <c r="BB10" i="24"/>
  <c r="CZ10" i="24" s="1"/>
  <c r="BB8" i="24"/>
  <c r="CZ8" i="24" s="1"/>
  <c r="BB14" i="24"/>
  <c r="CZ14" i="24" s="1"/>
  <c r="BB31" i="24"/>
  <c r="CZ31" i="24" s="1"/>
  <c r="BB28" i="24"/>
  <c r="CZ28" i="24" s="1"/>
  <c r="BB34" i="24"/>
  <c r="CZ34" i="24" s="1"/>
  <c r="BB42" i="24"/>
  <c r="CZ42" i="24" s="1"/>
  <c r="BB37" i="24"/>
  <c r="CZ37" i="24" s="1"/>
  <c r="BB40" i="24"/>
  <c r="CZ40" i="24" s="1"/>
  <c r="BB51" i="24"/>
  <c r="CZ51" i="24" s="1"/>
  <c r="BB41" i="24"/>
  <c r="CZ41" i="24" s="1"/>
  <c r="BB53" i="24"/>
  <c r="CZ53" i="24" s="1"/>
  <c r="BB43" i="24"/>
  <c r="CZ43" i="24" s="1"/>
  <c r="BB38" i="24"/>
  <c r="CZ38" i="24" s="1"/>
  <c r="BB39" i="24"/>
  <c r="CZ39" i="24" s="1"/>
  <c r="BB25" i="24"/>
  <c r="CZ25" i="24" s="1"/>
  <c r="BB44" i="24"/>
  <c r="CZ44" i="24" s="1"/>
  <c r="BB36" i="24"/>
  <c r="CZ36" i="24" s="1"/>
  <c r="BB50" i="24"/>
  <c r="CZ50" i="24" s="1"/>
  <c r="BB48" i="24"/>
  <c r="CZ48" i="24" s="1"/>
  <c r="BB46" i="24"/>
  <c r="CZ46" i="24" s="1"/>
  <c r="BB49" i="24"/>
  <c r="CZ49" i="24" s="1"/>
  <c r="BB52" i="24"/>
  <c r="CZ52" i="24" s="1"/>
  <c r="BB54" i="24"/>
  <c r="CZ54" i="24" s="1"/>
  <c r="BB47" i="24"/>
  <c r="CZ47" i="24" s="1"/>
  <c r="BB5" i="24"/>
  <c r="BB61" i="24"/>
  <c r="CZ61" i="24" s="1"/>
  <c r="BB56" i="24"/>
  <c r="CZ56" i="24" s="1"/>
  <c r="BB62" i="24"/>
  <c r="CZ62" i="24" s="1"/>
  <c r="BB60" i="24"/>
  <c r="CZ60" i="24" s="1"/>
  <c r="BB59" i="24"/>
  <c r="CZ59" i="24" s="1"/>
  <c r="BB63" i="24"/>
  <c r="CZ63" i="24" s="1"/>
  <c r="BB57" i="24"/>
  <c r="CZ57" i="24" s="1"/>
  <c r="BB35" i="24"/>
  <c r="BB64" i="24"/>
  <c r="CZ64" i="24" s="1"/>
  <c r="BB58" i="24"/>
  <c r="CZ58" i="24" s="1"/>
  <c r="BB71" i="24"/>
  <c r="CZ71" i="24" s="1"/>
  <c r="BB66" i="24"/>
  <c r="CZ66" i="24" s="1"/>
  <c r="BB72" i="24"/>
  <c r="CZ72" i="24" s="1"/>
  <c r="BB45" i="24"/>
  <c r="BB73" i="24"/>
  <c r="CZ73" i="24" s="1"/>
  <c r="BB68" i="24"/>
  <c r="CZ68" i="24" s="1"/>
  <c r="BB70" i="24"/>
  <c r="CZ70" i="24" s="1"/>
  <c r="BB69" i="24"/>
  <c r="CZ69" i="24" s="1"/>
  <c r="BB67" i="24"/>
  <c r="CZ67" i="24" s="1"/>
  <c r="BB74" i="24"/>
  <c r="CZ74" i="24" s="1"/>
  <c r="BB76" i="24"/>
  <c r="CZ76" i="24" s="1"/>
  <c r="BB84" i="24"/>
  <c r="CZ84" i="24" s="1"/>
  <c r="BB81" i="24"/>
  <c r="CZ81" i="24" s="1"/>
  <c r="BB55" i="24"/>
  <c r="CZ55" i="24" s="1"/>
  <c r="BB65" i="24"/>
  <c r="CZ65" i="24" s="1"/>
  <c r="BB82" i="24"/>
  <c r="CZ82" i="24" s="1"/>
  <c r="BB79" i="24"/>
  <c r="CZ79" i="24" s="1"/>
  <c r="BB77" i="24"/>
  <c r="CZ77" i="24" s="1"/>
  <c r="BB80" i="24"/>
  <c r="CZ80" i="24" s="1"/>
  <c r="BB83" i="24"/>
  <c r="CZ83" i="24" s="1"/>
  <c r="BB78" i="24"/>
  <c r="CZ78" i="24" s="1"/>
  <c r="BB90" i="24"/>
  <c r="CZ90" i="24" s="1"/>
  <c r="BB88" i="24"/>
  <c r="CZ88" i="24" s="1"/>
  <c r="BB89" i="24"/>
  <c r="CZ89" i="24" s="1"/>
  <c r="BB75" i="24"/>
  <c r="CZ75" i="24" s="1"/>
  <c r="BB87" i="24"/>
  <c r="CZ87" i="24" s="1"/>
  <c r="BB86" i="24"/>
  <c r="CZ86" i="24" s="1"/>
  <c r="BB93" i="24"/>
  <c r="CZ93" i="24" s="1"/>
  <c r="BB92" i="24"/>
  <c r="CZ92" i="24" s="1"/>
  <c r="BB94" i="24"/>
  <c r="CZ94" i="24" s="1"/>
  <c r="BB91" i="24"/>
  <c r="CZ91" i="24" s="1"/>
  <c r="BB96" i="24"/>
  <c r="CZ96" i="24" s="1"/>
  <c r="BB99" i="24"/>
  <c r="CZ99" i="24" s="1"/>
  <c r="BB103" i="24"/>
  <c r="CZ103" i="24" s="1"/>
  <c r="BB85" i="24"/>
  <c r="CZ85" i="24" s="1"/>
  <c r="BB98" i="24"/>
  <c r="CZ98" i="24" s="1"/>
  <c r="BB104" i="24"/>
  <c r="CZ104" i="24" s="1"/>
  <c r="BB101" i="24"/>
  <c r="CZ101" i="24" s="1"/>
  <c r="BB102" i="24"/>
  <c r="CZ102" i="24" s="1"/>
  <c r="BB100" i="24"/>
  <c r="CZ100" i="24" s="1"/>
  <c r="BB97" i="24"/>
  <c r="CZ97" i="24" s="1"/>
  <c r="BB106" i="24"/>
  <c r="CZ106" i="24" s="1"/>
  <c r="BB108" i="24"/>
  <c r="CZ108" i="24" s="1"/>
  <c r="BB109" i="24"/>
  <c r="CZ109" i="24" s="1"/>
  <c r="BB112" i="24"/>
  <c r="CZ112" i="24" s="1"/>
  <c r="BB110" i="24"/>
  <c r="CZ110" i="24" s="1"/>
  <c r="BB107" i="24"/>
  <c r="CZ107" i="24" s="1"/>
  <c r="BB111" i="24"/>
  <c r="CZ111" i="24" s="1"/>
  <c r="BB114" i="24"/>
  <c r="CZ114" i="24" s="1"/>
  <c r="BB113" i="24"/>
  <c r="CZ113" i="24" s="1"/>
  <c r="BB120" i="24"/>
  <c r="CZ120" i="24" s="1"/>
  <c r="BB117" i="24"/>
  <c r="CZ117" i="24" s="1"/>
  <c r="BB121" i="24"/>
  <c r="CZ121" i="24" s="1"/>
  <c r="BB123" i="24"/>
  <c r="CZ123" i="24" s="1"/>
  <c r="BB118" i="24"/>
  <c r="CZ118" i="24" s="1"/>
  <c r="BB124" i="24"/>
  <c r="CZ124" i="24" s="1"/>
  <c r="BB122" i="24"/>
  <c r="CZ122" i="24" s="1"/>
  <c r="BB116" i="24"/>
  <c r="CZ116" i="24" s="1"/>
  <c r="BB105" i="24"/>
  <c r="CZ105" i="24" s="1"/>
  <c r="BB119" i="24"/>
  <c r="CZ119" i="24" s="1"/>
  <c r="BB115" i="24"/>
  <c r="CZ115" i="24" s="1"/>
  <c r="BB126" i="24"/>
  <c r="CZ126" i="24" s="1"/>
  <c r="BB134" i="24"/>
  <c r="CZ134" i="24" s="1"/>
  <c r="BB142" i="24"/>
  <c r="CZ142" i="24" s="1"/>
  <c r="BB130" i="24"/>
  <c r="CZ130" i="24" s="1"/>
  <c r="BB133" i="24"/>
  <c r="CZ133" i="24" s="1"/>
  <c r="BB128" i="24"/>
  <c r="CZ128" i="24" s="1"/>
  <c r="BB127" i="24"/>
  <c r="CZ127" i="24" s="1"/>
  <c r="BB132" i="24"/>
  <c r="CZ132" i="24" s="1"/>
  <c r="BB129" i="24"/>
  <c r="CZ129" i="24" s="1"/>
  <c r="BB131" i="24"/>
  <c r="CZ131" i="24" s="1"/>
  <c r="BB153" i="24"/>
  <c r="CZ153" i="24" s="1"/>
  <c r="BB140" i="24"/>
  <c r="CZ140" i="24" s="1"/>
  <c r="BB137" i="24"/>
  <c r="CZ137" i="24" s="1"/>
  <c r="BB139" i="24"/>
  <c r="CZ139" i="24" s="1"/>
  <c r="BB144" i="24"/>
  <c r="CZ144" i="24" s="1"/>
  <c r="BB138" i="24"/>
  <c r="CZ138" i="24" s="1"/>
  <c r="BB150" i="24"/>
  <c r="CZ150" i="24" s="1"/>
  <c r="BB143" i="24"/>
  <c r="CZ143" i="24" s="1"/>
  <c r="BB154" i="24"/>
  <c r="CZ154" i="24" s="1"/>
  <c r="BB136" i="24"/>
  <c r="CZ136" i="24" s="1"/>
  <c r="BB146" i="24"/>
  <c r="CZ146" i="24" s="1"/>
  <c r="BB141" i="24"/>
  <c r="CZ141" i="24" s="1"/>
  <c r="BB149" i="24"/>
  <c r="CZ149" i="24" s="1"/>
  <c r="BB151" i="24"/>
  <c r="CZ151" i="24" s="1"/>
  <c r="BB148" i="24"/>
  <c r="CZ148" i="24" s="1"/>
  <c r="BB125" i="24"/>
  <c r="CZ125" i="24" s="1"/>
  <c r="BB147" i="24"/>
  <c r="CZ147" i="24" s="1"/>
  <c r="BB152" i="24"/>
  <c r="CZ152" i="24" s="1"/>
  <c r="BB145" i="24"/>
  <c r="CZ145" i="24" s="1"/>
  <c r="BV160" i="24"/>
  <c r="BB192" i="24"/>
  <c r="BC4" i="24"/>
  <c r="CZ4" i="24"/>
  <c r="AW25" i="28"/>
  <c r="AX24" i="28"/>
  <c r="AL2" i="25"/>
  <c r="AL19" i="25" s="1"/>
  <c r="AK28" i="25"/>
  <c r="AJ29" i="25"/>
  <c r="BC19" i="24" l="1"/>
  <c r="DA19" i="24" s="1"/>
  <c r="BC21" i="24"/>
  <c r="DA21" i="24" s="1"/>
  <c r="BC17" i="24"/>
  <c r="DA17" i="24" s="1"/>
  <c r="BC16" i="24"/>
  <c r="DA16" i="24" s="1"/>
  <c r="BC20" i="24"/>
  <c r="DA20" i="24" s="1"/>
  <c r="BC23" i="24"/>
  <c r="DA23" i="24" s="1"/>
  <c r="BC22" i="24"/>
  <c r="DA22" i="24" s="1"/>
  <c r="BC24" i="24"/>
  <c r="DA24" i="24" s="1"/>
  <c r="BC15" i="24"/>
  <c r="DA15" i="24" s="1"/>
  <c r="BC18" i="24"/>
  <c r="DA18" i="24" s="1"/>
  <c r="AX135" i="24"/>
  <c r="CV135" i="24" s="1"/>
  <c r="AX95" i="24"/>
  <c r="CV95" i="24" s="1"/>
  <c r="W33" i="31"/>
  <c r="AS18" i="27"/>
  <c r="W29" i="31"/>
  <c r="AS14" i="27"/>
  <c r="AB40" i="31"/>
  <c r="BC189" i="24"/>
  <c r="BC185" i="24"/>
  <c r="BC186" i="24"/>
  <c r="BC184" i="24"/>
  <c r="BC190" i="24"/>
  <c r="BC187" i="24"/>
  <c r="BC182" i="24"/>
  <c r="BC183" i="24"/>
  <c r="BC188" i="24"/>
  <c r="BC181" i="24"/>
  <c r="AA37" i="31"/>
  <c r="AB39" i="31"/>
  <c r="AL18" i="25"/>
  <c r="AL17" i="25"/>
  <c r="AY4" i="27"/>
  <c r="BC180" i="24"/>
  <c r="BC178" i="24"/>
  <c r="BC175" i="24"/>
  <c r="BC176" i="24"/>
  <c r="BC177" i="24"/>
  <c r="BC172" i="24"/>
  <c r="BC179" i="24"/>
  <c r="BC173" i="24"/>
  <c r="BC174" i="24"/>
  <c r="BC171" i="24"/>
  <c r="BC193" i="24"/>
  <c r="BC191" i="24"/>
  <c r="BC165" i="24"/>
  <c r="BC166" i="24"/>
  <c r="BC162" i="24"/>
  <c r="BC164" i="24"/>
  <c r="BC161" i="24"/>
  <c r="BC169" i="24"/>
  <c r="BC163" i="24"/>
  <c r="BC167" i="24"/>
  <c r="BC170" i="24"/>
  <c r="BC168" i="24"/>
  <c r="AB31" i="31"/>
  <c r="AX16" i="27"/>
  <c r="AB32" i="31"/>
  <c r="AX17" i="27"/>
  <c r="AB34" i="31"/>
  <c r="AX19" i="27"/>
  <c r="AB30" i="31"/>
  <c r="AX15" i="27"/>
  <c r="AB28" i="31"/>
  <c r="AX13" i="27"/>
  <c r="AB27" i="31"/>
  <c r="AX12" i="27"/>
  <c r="AB26" i="31"/>
  <c r="AX11" i="27"/>
  <c r="AX9" i="27"/>
  <c r="AB25" i="31"/>
  <c r="AX10" i="27"/>
  <c r="AX8" i="27"/>
  <c r="AX7" i="27"/>
  <c r="AX6" i="27"/>
  <c r="AX5" i="27"/>
  <c r="BC30" i="24"/>
  <c r="DA30" i="24" s="1"/>
  <c r="BC28" i="24"/>
  <c r="DA28" i="24" s="1"/>
  <c r="BC10" i="24"/>
  <c r="DA10" i="24" s="1"/>
  <c r="BC9" i="24"/>
  <c r="DA9" i="24" s="1"/>
  <c r="BC7" i="24"/>
  <c r="DA7" i="24" s="1"/>
  <c r="BC6" i="24"/>
  <c r="DA6" i="24" s="1"/>
  <c r="BC33" i="24"/>
  <c r="DA33" i="24" s="1"/>
  <c r="BC32" i="24"/>
  <c r="DA32" i="24" s="1"/>
  <c r="BC13" i="24"/>
  <c r="DA13" i="24" s="1"/>
  <c r="BC26" i="24"/>
  <c r="DA26" i="24" s="1"/>
  <c r="BC8" i="24"/>
  <c r="DA8" i="24" s="1"/>
  <c r="BC29" i="24"/>
  <c r="DA29" i="24" s="1"/>
  <c r="BC27" i="24"/>
  <c r="DA27" i="24" s="1"/>
  <c r="BC11" i="24"/>
  <c r="DA11" i="24" s="1"/>
  <c r="BC14" i="24"/>
  <c r="DA14" i="24" s="1"/>
  <c r="BC12" i="24"/>
  <c r="DA12" i="24" s="1"/>
  <c r="BC31" i="24"/>
  <c r="DA31" i="24" s="1"/>
  <c r="BC34" i="24"/>
  <c r="DA34" i="24" s="1"/>
  <c r="BC42" i="24"/>
  <c r="DA42" i="24" s="1"/>
  <c r="BC37" i="24"/>
  <c r="DA37" i="24" s="1"/>
  <c r="BC41" i="24"/>
  <c r="DA41" i="24" s="1"/>
  <c r="BC43" i="24"/>
  <c r="DA43" i="24" s="1"/>
  <c r="BC38" i="24"/>
  <c r="DA38" i="24" s="1"/>
  <c r="BC51" i="24"/>
  <c r="DA51" i="24" s="1"/>
  <c r="BC40" i="24"/>
  <c r="DA40" i="24" s="1"/>
  <c r="BC39" i="24"/>
  <c r="DA39" i="24" s="1"/>
  <c r="BC36" i="24"/>
  <c r="DA36" i="24" s="1"/>
  <c r="BC53" i="24"/>
  <c r="DA53" i="24" s="1"/>
  <c r="BC25" i="24"/>
  <c r="DA25" i="24" s="1"/>
  <c r="BC44" i="24"/>
  <c r="DA44" i="24" s="1"/>
  <c r="BC50" i="24"/>
  <c r="DA50" i="24" s="1"/>
  <c r="BC46" i="24"/>
  <c r="DA46" i="24" s="1"/>
  <c r="BC48" i="24"/>
  <c r="DA48" i="24" s="1"/>
  <c r="BC49" i="24"/>
  <c r="DA49" i="24" s="1"/>
  <c r="BC5" i="24"/>
  <c r="BC47" i="24"/>
  <c r="DA47" i="24" s="1"/>
  <c r="BC52" i="24"/>
  <c r="DA52" i="24" s="1"/>
  <c r="BC54" i="24"/>
  <c r="DA54" i="24" s="1"/>
  <c r="BC57" i="24"/>
  <c r="DA57" i="24" s="1"/>
  <c r="BC59" i="24"/>
  <c r="DA59" i="24" s="1"/>
  <c r="BC56" i="24"/>
  <c r="DA56" i="24" s="1"/>
  <c r="BC61" i="24"/>
  <c r="DA61" i="24" s="1"/>
  <c r="BC64" i="24"/>
  <c r="DA64" i="24" s="1"/>
  <c r="BC63" i="24"/>
  <c r="DA63" i="24" s="1"/>
  <c r="BC58" i="24"/>
  <c r="DA58" i="24" s="1"/>
  <c r="BC35" i="24"/>
  <c r="BC62" i="24"/>
  <c r="DA62" i="24" s="1"/>
  <c r="BC60" i="24"/>
  <c r="DA60" i="24" s="1"/>
  <c r="BC66" i="24"/>
  <c r="DA66" i="24" s="1"/>
  <c r="BC71" i="24"/>
  <c r="DA71" i="24" s="1"/>
  <c r="BC45" i="24"/>
  <c r="BC72" i="24"/>
  <c r="DA72" i="24" s="1"/>
  <c r="BC68" i="24"/>
  <c r="DA68" i="24" s="1"/>
  <c r="BC69" i="24"/>
  <c r="DA69" i="24" s="1"/>
  <c r="BC73" i="24"/>
  <c r="DA73" i="24" s="1"/>
  <c r="BC67" i="24"/>
  <c r="DA67" i="24" s="1"/>
  <c r="BC74" i="24"/>
  <c r="DA74" i="24" s="1"/>
  <c r="BC70" i="24"/>
  <c r="DA70" i="24" s="1"/>
  <c r="BC77" i="24"/>
  <c r="DA77" i="24" s="1"/>
  <c r="BC84" i="24"/>
  <c r="DA84" i="24" s="1"/>
  <c r="BC76" i="24"/>
  <c r="DA76" i="24" s="1"/>
  <c r="BC78" i="24"/>
  <c r="DA78" i="24" s="1"/>
  <c r="BC81" i="24"/>
  <c r="DA81" i="24" s="1"/>
  <c r="BC80" i="24"/>
  <c r="DA80" i="24" s="1"/>
  <c r="BC65" i="24"/>
  <c r="DA65" i="24" s="1"/>
  <c r="BC79" i="24"/>
  <c r="DA79" i="24" s="1"/>
  <c r="BC55" i="24"/>
  <c r="DA55" i="24" s="1"/>
  <c r="BC82" i="24"/>
  <c r="DA82" i="24" s="1"/>
  <c r="BC83" i="24"/>
  <c r="DA83" i="24" s="1"/>
  <c r="BC89" i="24"/>
  <c r="DA89" i="24" s="1"/>
  <c r="BC91" i="24"/>
  <c r="DA91" i="24" s="1"/>
  <c r="BC92" i="24"/>
  <c r="DA92" i="24" s="1"/>
  <c r="BC87" i="24"/>
  <c r="DA87" i="24" s="1"/>
  <c r="BC86" i="24"/>
  <c r="DA86" i="24" s="1"/>
  <c r="BC93" i="24"/>
  <c r="DA93" i="24" s="1"/>
  <c r="BC88" i="24"/>
  <c r="DA88" i="24" s="1"/>
  <c r="BC94" i="24"/>
  <c r="DA94" i="24" s="1"/>
  <c r="BC90" i="24"/>
  <c r="DA90" i="24" s="1"/>
  <c r="BC75" i="24"/>
  <c r="DA75" i="24" s="1"/>
  <c r="BC85" i="24"/>
  <c r="DA85" i="24" s="1"/>
  <c r="BC97" i="24"/>
  <c r="DA97" i="24" s="1"/>
  <c r="BC102" i="24"/>
  <c r="DA102" i="24" s="1"/>
  <c r="BC103" i="24"/>
  <c r="DA103" i="24" s="1"/>
  <c r="BC98" i="24"/>
  <c r="DA98" i="24" s="1"/>
  <c r="BC100" i="24"/>
  <c r="DA100" i="24" s="1"/>
  <c r="BC99" i="24"/>
  <c r="DA99" i="24" s="1"/>
  <c r="BC101" i="24"/>
  <c r="DA101" i="24" s="1"/>
  <c r="BC96" i="24"/>
  <c r="DA96" i="24" s="1"/>
  <c r="BC104" i="24"/>
  <c r="DA104" i="24" s="1"/>
  <c r="BC113" i="24"/>
  <c r="DA113" i="24" s="1"/>
  <c r="BC111" i="24"/>
  <c r="DA111" i="24" s="1"/>
  <c r="BC109" i="24"/>
  <c r="DA109" i="24" s="1"/>
  <c r="BC114" i="24"/>
  <c r="DA114" i="24" s="1"/>
  <c r="BC110" i="24"/>
  <c r="DA110" i="24" s="1"/>
  <c r="BC106" i="24"/>
  <c r="DA106" i="24" s="1"/>
  <c r="BC108" i="24"/>
  <c r="DA108" i="24" s="1"/>
  <c r="BC112" i="24"/>
  <c r="DA112" i="24" s="1"/>
  <c r="BC107" i="24"/>
  <c r="DA107" i="24" s="1"/>
  <c r="BC124" i="24"/>
  <c r="DA124" i="24" s="1"/>
  <c r="BC119" i="24"/>
  <c r="DA119" i="24" s="1"/>
  <c r="BC121" i="24"/>
  <c r="DA121" i="24" s="1"/>
  <c r="BC120" i="24"/>
  <c r="DA120" i="24" s="1"/>
  <c r="BC122" i="24"/>
  <c r="DA122" i="24" s="1"/>
  <c r="BC117" i="24"/>
  <c r="DA117" i="24" s="1"/>
  <c r="BC118" i="24"/>
  <c r="DA118" i="24" s="1"/>
  <c r="BC105" i="24"/>
  <c r="DA105" i="24" s="1"/>
  <c r="BC123" i="24"/>
  <c r="DA123" i="24" s="1"/>
  <c r="BC116" i="24"/>
  <c r="DA116" i="24" s="1"/>
  <c r="BC133" i="24"/>
  <c r="DA133" i="24" s="1"/>
  <c r="BC142" i="24"/>
  <c r="DA142" i="24" s="1"/>
  <c r="BC127" i="24"/>
  <c r="DA127" i="24" s="1"/>
  <c r="BC115" i="24"/>
  <c r="DA115" i="24" s="1"/>
  <c r="BC126" i="24"/>
  <c r="DA126" i="24" s="1"/>
  <c r="BC132" i="24"/>
  <c r="DA132" i="24" s="1"/>
  <c r="BC130" i="24"/>
  <c r="DA130" i="24" s="1"/>
  <c r="BC134" i="24"/>
  <c r="DA134" i="24" s="1"/>
  <c r="BC131" i="24"/>
  <c r="DA131" i="24" s="1"/>
  <c r="BC128" i="24"/>
  <c r="DA128" i="24" s="1"/>
  <c r="BC129" i="24"/>
  <c r="DA129" i="24" s="1"/>
  <c r="BC138" i="24"/>
  <c r="DA138" i="24" s="1"/>
  <c r="BC149" i="24"/>
  <c r="DA149" i="24" s="1"/>
  <c r="BC140" i="24"/>
  <c r="DA140" i="24" s="1"/>
  <c r="BC139" i="24"/>
  <c r="DA139" i="24" s="1"/>
  <c r="BC143" i="24"/>
  <c r="DA143" i="24" s="1"/>
  <c r="BC125" i="24"/>
  <c r="DA125" i="24" s="1"/>
  <c r="BC154" i="24"/>
  <c r="DA154" i="24" s="1"/>
  <c r="BC136" i="24"/>
  <c r="DA136" i="24" s="1"/>
  <c r="BC148" i="24"/>
  <c r="DA148" i="24" s="1"/>
  <c r="BC141" i="24"/>
  <c r="DA141" i="24" s="1"/>
  <c r="BC144" i="24"/>
  <c r="DA144" i="24" s="1"/>
  <c r="BC151" i="24"/>
  <c r="DA151" i="24" s="1"/>
  <c r="BC153" i="24"/>
  <c r="DA153" i="24" s="1"/>
  <c r="BC137" i="24"/>
  <c r="DA137" i="24" s="1"/>
  <c r="BC146" i="24"/>
  <c r="DA146" i="24" s="1"/>
  <c r="BC150" i="24"/>
  <c r="DA150" i="24" s="1"/>
  <c r="BC147" i="24"/>
  <c r="DA147" i="24" s="1"/>
  <c r="BC152" i="24"/>
  <c r="DA152" i="24" s="1"/>
  <c r="BC145" i="24"/>
  <c r="DA145" i="24" s="1"/>
  <c r="BW160" i="24"/>
  <c r="DA4" i="24"/>
  <c r="BC192" i="24"/>
  <c r="BD4" i="24"/>
  <c r="AY24" i="28"/>
  <c r="AX25" i="28"/>
  <c r="AM2" i="25"/>
  <c r="AM19" i="25" s="1"/>
  <c r="AL28" i="25"/>
  <c r="AK29" i="25"/>
  <c r="BD16" i="24" l="1"/>
  <c r="DB16" i="24" s="1"/>
  <c r="BD20" i="24"/>
  <c r="DB20" i="24" s="1"/>
  <c r="BD24" i="24"/>
  <c r="DB24" i="24" s="1"/>
  <c r="BD23" i="24"/>
  <c r="DB23" i="24" s="1"/>
  <c r="BD22" i="24"/>
  <c r="DB22" i="24" s="1"/>
  <c r="BD17" i="24"/>
  <c r="DB17" i="24" s="1"/>
  <c r="BD21" i="24"/>
  <c r="DB21" i="24" s="1"/>
  <c r="BD15" i="24"/>
  <c r="DB15" i="24" s="1"/>
  <c r="BD19" i="24"/>
  <c r="DB19" i="24" s="1"/>
  <c r="BD18" i="24"/>
  <c r="DB18" i="24" s="1"/>
  <c r="AY135" i="24"/>
  <c r="CW135" i="24" s="1"/>
  <c r="AY95" i="24"/>
  <c r="CW95" i="24" s="1"/>
  <c r="X29" i="31"/>
  <c r="AT14" i="27"/>
  <c r="X33" i="31"/>
  <c r="AT18" i="27"/>
  <c r="AC40" i="31"/>
  <c r="BD188" i="24"/>
  <c r="BD190" i="24"/>
  <c r="BD189" i="24"/>
  <c r="BD183" i="24"/>
  <c r="BD187" i="24"/>
  <c r="BD186" i="24"/>
  <c r="BD185" i="24"/>
  <c r="BD181" i="24"/>
  <c r="BD184" i="24"/>
  <c r="BD182" i="24"/>
  <c r="AB37" i="31"/>
  <c r="AC39" i="31"/>
  <c r="AM18" i="25"/>
  <c r="AM17" i="25"/>
  <c r="AZ4" i="27"/>
  <c r="BD176" i="24"/>
  <c r="BD177" i="24"/>
  <c r="BD179" i="24"/>
  <c r="BD180" i="24"/>
  <c r="BD175" i="24"/>
  <c r="BD178" i="24"/>
  <c r="BD172" i="24"/>
  <c r="BD173" i="24"/>
  <c r="BD174" i="24"/>
  <c r="BD171" i="24"/>
  <c r="BD193" i="24"/>
  <c r="BD191" i="24"/>
  <c r="BD165" i="24"/>
  <c r="BD164" i="24"/>
  <c r="BD162" i="24"/>
  <c r="BD166" i="24"/>
  <c r="BD161" i="24"/>
  <c r="BD169" i="24"/>
  <c r="BD167" i="24"/>
  <c r="BD170" i="24"/>
  <c r="BD163" i="24"/>
  <c r="BD168" i="24"/>
  <c r="AC32" i="31"/>
  <c r="AY17" i="27"/>
  <c r="AC34" i="31"/>
  <c r="AY19" i="27"/>
  <c r="AC30" i="31"/>
  <c r="AY15" i="27"/>
  <c r="AC31" i="31"/>
  <c r="AY16" i="27"/>
  <c r="AC28" i="31"/>
  <c r="AY13" i="27"/>
  <c r="AC27" i="31"/>
  <c r="AY12" i="27"/>
  <c r="AC26" i="31"/>
  <c r="AY11" i="27"/>
  <c r="AC25" i="31"/>
  <c r="AY10" i="27"/>
  <c r="AY9" i="27"/>
  <c r="AY8" i="27"/>
  <c r="AY7" i="27"/>
  <c r="AY6" i="27"/>
  <c r="AY5" i="27"/>
  <c r="BD28" i="24"/>
  <c r="DB28" i="24" s="1"/>
  <c r="BD9" i="24"/>
  <c r="DB9" i="24" s="1"/>
  <c r="BD13" i="24"/>
  <c r="DB13" i="24" s="1"/>
  <c r="BD6" i="24"/>
  <c r="DB6" i="24" s="1"/>
  <c r="BD26" i="24"/>
  <c r="DB26" i="24" s="1"/>
  <c r="BD31" i="24"/>
  <c r="DB31" i="24" s="1"/>
  <c r="BD27" i="24"/>
  <c r="DB27" i="24" s="1"/>
  <c r="BD11" i="24"/>
  <c r="DB11" i="24" s="1"/>
  <c r="BD14" i="24"/>
  <c r="DB14" i="24" s="1"/>
  <c r="BD7" i="24"/>
  <c r="DB7" i="24" s="1"/>
  <c r="BD34" i="24"/>
  <c r="DB34" i="24" s="1"/>
  <c r="BD33" i="24"/>
  <c r="DB33" i="24" s="1"/>
  <c r="BD32" i="24"/>
  <c r="DB32" i="24" s="1"/>
  <c r="BD8" i="24"/>
  <c r="DB8" i="24" s="1"/>
  <c r="BD29" i="24"/>
  <c r="DB29" i="24" s="1"/>
  <c r="BD12" i="24"/>
  <c r="DB12" i="24" s="1"/>
  <c r="BD30" i="24"/>
  <c r="DB30" i="24" s="1"/>
  <c r="BD10" i="24"/>
  <c r="DB10" i="24" s="1"/>
  <c r="BD40" i="24"/>
  <c r="DB40" i="24" s="1"/>
  <c r="BD43" i="24"/>
  <c r="DB43" i="24" s="1"/>
  <c r="BD36" i="24"/>
  <c r="DB36" i="24" s="1"/>
  <c r="BD51" i="24"/>
  <c r="DB51" i="24" s="1"/>
  <c r="BD37" i="24"/>
  <c r="DB37" i="24" s="1"/>
  <c r="BD42" i="24"/>
  <c r="DB42" i="24" s="1"/>
  <c r="BD25" i="24"/>
  <c r="DB25" i="24" s="1"/>
  <c r="BD44" i="24"/>
  <c r="DB44" i="24" s="1"/>
  <c r="BD41" i="24"/>
  <c r="DB41" i="24" s="1"/>
  <c r="BD39" i="24"/>
  <c r="DB39" i="24" s="1"/>
  <c r="BD53" i="24"/>
  <c r="DB53" i="24" s="1"/>
  <c r="BD38" i="24"/>
  <c r="DB38" i="24" s="1"/>
  <c r="BD54" i="24"/>
  <c r="DB54" i="24" s="1"/>
  <c r="BD47" i="24"/>
  <c r="DB47" i="24" s="1"/>
  <c r="BD49" i="24"/>
  <c r="DB49" i="24" s="1"/>
  <c r="BD48" i="24"/>
  <c r="DB48" i="24" s="1"/>
  <c r="BD52" i="24"/>
  <c r="DB52" i="24" s="1"/>
  <c r="BD5" i="24"/>
  <c r="BD50" i="24"/>
  <c r="DB50" i="24" s="1"/>
  <c r="BD46" i="24"/>
  <c r="DB46" i="24" s="1"/>
  <c r="BD60" i="24"/>
  <c r="DB60" i="24" s="1"/>
  <c r="BD57" i="24"/>
  <c r="DB57" i="24" s="1"/>
  <c r="BD56" i="24"/>
  <c r="DB56" i="24" s="1"/>
  <c r="BD62" i="24"/>
  <c r="DB62" i="24" s="1"/>
  <c r="BD64" i="24"/>
  <c r="DB64" i="24" s="1"/>
  <c r="BD58" i="24"/>
  <c r="DB58" i="24" s="1"/>
  <c r="BD61" i="24"/>
  <c r="DB61" i="24" s="1"/>
  <c r="BD59" i="24"/>
  <c r="DB59" i="24" s="1"/>
  <c r="BD63" i="24"/>
  <c r="DB63" i="24" s="1"/>
  <c r="BD35" i="24"/>
  <c r="BD67" i="24"/>
  <c r="DB67" i="24" s="1"/>
  <c r="BD66" i="24"/>
  <c r="DB66" i="24" s="1"/>
  <c r="BD69" i="24"/>
  <c r="DB69" i="24" s="1"/>
  <c r="BD68" i="24"/>
  <c r="DB68" i="24" s="1"/>
  <c r="BD70" i="24"/>
  <c r="DB70" i="24" s="1"/>
  <c r="BD74" i="24"/>
  <c r="DB74" i="24" s="1"/>
  <c r="BD73" i="24"/>
  <c r="DB73" i="24" s="1"/>
  <c r="BD45" i="24"/>
  <c r="BD71" i="24"/>
  <c r="DB71" i="24" s="1"/>
  <c r="BD72" i="24"/>
  <c r="DB72" i="24" s="1"/>
  <c r="BD77" i="24"/>
  <c r="DB77" i="24" s="1"/>
  <c r="BD79" i="24"/>
  <c r="DB79" i="24" s="1"/>
  <c r="BD83" i="24"/>
  <c r="DB83" i="24" s="1"/>
  <c r="BD65" i="24"/>
  <c r="DB65" i="24" s="1"/>
  <c r="BD76" i="24"/>
  <c r="DB76" i="24" s="1"/>
  <c r="BD55" i="24"/>
  <c r="DB55" i="24" s="1"/>
  <c r="BD78" i="24"/>
  <c r="DB78" i="24" s="1"/>
  <c r="BD80" i="24"/>
  <c r="DB80" i="24" s="1"/>
  <c r="BD81" i="24"/>
  <c r="DB81" i="24" s="1"/>
  <c r="BD82" i="24"/>
  <c r="DB82" i="24" s="1"/>
  <c r="BD84" i="24"/>
  <c r="DB84" i="24" s="1"/>
  <c r="BD88" i="24"/>
  <c r="DB88" i="24" s="1"/>
  <c r="BD94" i="24"/>
  <c r="DB94" i="24" s="1"/>
  <c r="BD86" i="24"/>
  <c r="DB86" i="24" s="1"/>
  <c r="BD93" i="24"/>
  <c r="DB93" i="24" s="1"/>
  <c r="BD89" i="24"/>
  <c r="DB89" i="24" s="1"/>
  <c r="BD91" i="24"/>
  <c r="DB91" i="24" s="1"/>
  <c r="BD92" i="24"/>
  <c r="DB92" i="24" s="1"/>
  <c r="BD87" i="24"/>
  <c r="DB87" i="24" s="1"/>
  <c r="BD75" i="24"/>
  <c r="DB75" i="24" s="1"/>
  <c r="BD90" i="24"/>
  <c r="DB90" i="24" s="1"/>
  <c r="BD104" i="24"/>
  <c r="DB104" i="24" s="1"/>
  <c r="BD98" i="24"/>
  <c r="DB98" i="24" s="1"/>
  <c r="BD101" i="24"/>
  <c r="DB101" i="24" s="1"/>
  <c r="BD103" i="24"/>
  <c r="DB103" i="24" s="1"/>
  <c r="BD96" i="24"/>
  <c r="DB96" i="24" s="1"/>
  <c r="BD102" i="24"/>
  <c r="DB102" i="24" s="1"/>
  <c r="BD85" i="24"/>
  <c r="DB85" i="24" s="1"/>
  <c r="BD97" i="24"/>
  <c r="DB97" i="24" s="1"/>
  <c r="BD99" i="24"/>
  <c r="DB99" i="24" s="1"/>
  <c r="BD100" i="24"/>
  <c r="DB100" i="24" s="1"/>
  <c r="BD112" i="24"/>
  <c r="DB112" i="24" s="1"/>
  <c r="BD107" i="24"/>
  <c r="DB107" i="24" s="1"/>
  <c r="BD108" i="24"/>
  <c r="DB108" i="24" s="1"/>
  <c r="BD113" i="24"/>
  <c r="DB113" i="24" s="1"/>
  <c r="BD114" i="24"/>
  <c r="DB114" i="24" s="1"/>
  <c r="BD109" i="24"/>
  <c r="DB109" i="24" s="1"/>
  <c r="BD110" i="24"/>
  <c r="DB110" i="24" s="1"/>
  <c r="BD111" i="24"/>
  <c r="DB111" i="24" s="1"/>
  <c r="BD106" i="24"/>
  <c r="DB106" i="24" s="1"/>
  <c r="BD124" i="24"/>
  <c r="DB124" i="24" s="1"/>
  <c r="BD118" i="24"/>
  <c r="DB118" i="24" s="1"/>
  <c r="BD122" i="24"/>
  <c r="DB122" i="24" s="1"/>
  <c r="BD105" i="24"/>
  <c r="DB105" i="24" s="1"/>
  <c r="BD119" i="24"/>
  <c r="DB119" i="24" s="1"/>
  <c r="BD123" i="24"/>
  <c r="DB123" i="24" s="1"/>
  <c r="BD117" i="24"/>
  <c r="DB117" i="24" s="1"/>
  <c r="BD116" i="24"/>
  <c r="DB116" i="24" s="1"/>
  <c r="BD121" i="24"/>
  <c r="DB121" i="24" s="1"/>
  <c r="BD120" i="24"/>
  <c r="DB120" i="24" s="1"/>
  <c r="BD126" i="24"/>
  <c r="DB126" i="24" s="1"/>
  <c r="BD130" i="24"/>
  <c r="DB130" i="24" s="1"/>
  <c r="BD115" i="24"/>
  <c r="DB115" i="24" s="1"/>
  <c r="BD142" i="24"/>
  <c r="DB142" i="24" s="1"/>
  <c r="BD133" i="24"/>
  <c r="DB133" i="24" s="1"/>
  <c r="BD134" i="24"/>
  <c r="DB134" i="24" s="1"/>
  <c r="BD131" i="24"/>
  <c r="DB131" i="24" s="1"/>
  <c r="BD129" i="24"/>
  <c r="DB129" i="24" s="1"/>
  <c r="BD127" i="24"/>
  <c r="DB127" i="24" s="1"/>
  <c r="BD132" i="24"/>
  <c r="DB132" i="24" s="1"/>
  <c r="BD128" i="24"/>
  <c r="DB128" i="24" s="1"/>
  <c r="BD148" i="24"/>
  <c r="DB148" i="24" s="1"/>
  <c r="BD139" i="24"/>
  <c r="DB139" i="24" s="1"/>
  <c r="BD150" i="24"/>
  <c r="DB150" i="24" s="1"/>
  <c r="BD153" i="24"/>
  <c r="DB153" i="24" s="1"/>
  <c r="BD151" i="24"/>
  <c r="DB151" i="24" s="1"/>
  <c r="BD136" i="24"/>
  <c r="DB136" i="24" s="1"/>
  <c r="BD149" i="24"/>
  <c r="DB149" i="24" s="1"/>
  <c r="BD141" i="24"/>
  <c r="DB141" i="24" s="1"/>
  <c r="BD137" i="24"/>
  <c r="DB137" i="24" s="1"/>
  <c r="BD125" i="24"/>
  <c r="DB125" i="24" s="1"/>
  <c r="BD138" i="24"/>
  <c r="DB138" i="24" s="1"/>
  <c r="BD140" i="24"/>
  <c r="DB140" i="24" s="1"/>
  <c r="BD144" i="24"/>
  <c r="DB144" i="24" s="1"/>
  <c r="BD154" i="24"/>
  <c r="DB154" i="24" s="1"/>
  <c r="BD146" i="24"/>
  <c r="DB146" i="24" s="1"/>
  <c r="BD143" i="24"/>
  <c r="DB143" i="24" s="1"/>
  <c r="BD152" i="24"/>
  <c r="DB152" i="24" s="1"/>
  <c r="BD147" i="24"/>
  <c r="DB147" i="24" s="1"/>
  <c r="BD145" i="24"/>
  <c r="DB145" i="24" s="1"/>
  <c r="BX160" i="24"/>
  <c r="BD192" i="24"/>
  <c r="BE4" i="24"/>
  <c r="DB4" i="24"/>
  <c r="AZ24" i="28"/>
  <c r="AY25" i="28"/>
  <c r="AN2" i="25"/>
  <c r="AN19" i="25" s="1"/>
  <c r="AM28" i="25"/>
  <c r="AL29" i="25"/>
  <c r="BE24" i="24" l="1"/>
  <c r="DC24" i="24" s="1"/>
  <c r="BE23" i="24"/>
  <c r="DC23" i="24" s="1"/>
  <c r="BE16" i="24"/>
  <c r="DC16" i="24" s="1"/>
  <c r="BE22" i="24"/>
  <c r="DC22" i="24" s="1"/>
  <c r="BE17" i="24"/>
  <c r="DC17" i="24" s="1"/>
  <c r="BE21" i="24"/>
  <c r="DC21" i="24" s="1"/>
  <c r="BE15" i="24"/>
  <c r="DC15" i="24" s="1"/>
  <c r="BE20" i="24"/>
  <c r="DC20" i="24" s="1"/>
  <c r="BE18" i="24"/>
  <c r="DC18" i="24" s="1"/>
  <c r="BE19" i="24"/>
  <c r="DC19" i="24" s="1"/>
  <c r="AZ95" i="24"/>
  <c r="CX95" i="24" s="1"/>
  <c r="AZ135" i="24"/>
  <c r="CX135" i="24" s="1"/>
  <c r="Y29" i="31"/>
  <c r="AU14" i="27"/>
  <c r="Y33" i="31"/>
  <c r="AU18" i="27"/>
  <c r="AD40" i="31"/>
  <c r="BE187" i="24"/>
  <c r="BE182" i="24"/>
  <c r="BE189" i="24"/>
  <c r="BE185" i="24"/>
  <c r="BE183" i="24"/>
  <c r="BE181" i="24"/>
  <c r="BE188" i="24"/>
  <c r="BE184" i="24"/>
  <c r="BE190" i="24"/>
  <c r="BE186" i="24"/>
  <c r="AC37" i="31"/>
  <c r="AD39" i="31"/>
  <c r="AN18" i="25"/>
  <c r="AN17" i="25"/>
  <c r="BA4" i="27"/>
  <c r="BE175" i="24"/>
  <c r="BE177" i="24"/>
  <c r="BE179" i="24"/>
  <c r="BE180" i="24"/>
  <c r="BE172" i="24"/>
  <c r="BE178" i="24"/>
  <c r="BE176" i="24"/>
  <c r="BE174" i="24"/>
  <c r="BE173" i="24"/>
  <c r="BE171" i="24"/>
  <c r="BE191" i="24"/>
  <c r="BE193" i="24"/>
  <c r="BE165" i="24"/>
  <c r="BE162" i="24"/>
  <c r="BE164" i="24"/>
  <c r="BE166" i="24"/>
  <c r="BE161" i="24"/>
  <c r="BE169" i="24"/>
  <c r="BE168" i="24"/>
  <c r="BE170" i="24"/>
  <c r="BE163" i="24"/>
  <c r="BE167" i="24"/>
  <c r="AD31" i="31"/>
  <c r="AZ16" i="27"/>
  <c r="AD30" i="31"/>
  <c r="AZ15" i="27"/>
  <c r="AD28" i="31"/>
  <c r="AZ13" i="27"/>
  <c r="AD34" i="31"/>
  <c r="AZ19" i="27"/>
  <c r="AD32" i="31"/>
  <c r="AZ17" i="27"/>
  <c r="AD27" i="31"/>
  <c r="AZ12" i="27"/>
  <c r="AD26" i="31"/>
  <c r="AZ11" i="27"/>
  <c r="AD25" i="31"/>
  <c r="AZ10" i="27"/>
  <c r="AZ9" i="27"/>
  <c r="AZ8" i="27"/>
  <c r="AZ7" i="27"/>
  <c r="AZ6" i="27"/>
  <c r="AZ5" i="27"/>
  <c r="BE30" i="24"/>
  <c r="DC30" i="24" s="1"/>
  <c r="BE28" i="24"/>
  <c r="DC28" i="24" s="1"/>
  <c r="BE31" i="24"/>
  <c r="DC31" i="24" s="1"/>
  <c r="BE10" i="24"/>
  <c r="DC10" i="24" s="1"/>
  <c r="BE13" i="24"/>
  <c r="DC13" i="24" s="1"/>
  <c r="BE34" i="24"/>
  <c r="DC34" i="24" s="1"/>
  <c r="BE12" i="24"/>
  <c r="DC12" i="24" s="1"/>
  <c r="BE33" i="24"/>
  <c r="DC33" i="24" s="1"/>
  <c r="BE26" i="24"/>
  <c r="DC26" i="24" s="1"/>
  <c r="BE14" i="24"/>
  <c r="DC14" i="24" s="1"/>
  <c r="BE11" i="24"/>
  <c r="DC11" i="24" s="1"/>
  <c r="BE27" i="24"/>
  <c r="DC27" i="24" s="1"/>
  <c r="BE32" i="24"/>
  <c r="DC32" i="24" s="1"/>
  <c r="BE6" i="24"/>
  <c r="DC6" i="24" s="1"/>
  <c r="BE9" i="24"/>
  <c r="DC9" i="24" s="1"/>
  <c r="BE8" i="24"/>
  <c r="DC8" i="24" s="1"/>
  <c r="BE7" i="24"/>
  <c r="DC7" i="24" s="1"/>
  <c r="BE29" i="24"/>
  <c r="DC29" i="24" s="1"/>
  <c r="BE43" i="24"/>
  <c r="DC43" i="24" s="1"/>
  <c r="BE38" i="24"/>
  <c r="DC38" i="24" s="1"/>
  <c r="BE51" i="24"/>
  <c r="DC51" i="24" s="1"/>
  <c r="BE40" i="24"/>
  <c r="DC40" i="24" s="1"/>
  <c r="BE37" i="24"/>
  <c r="DC37" i="24" s="1"/>
  <c r="BE41" i="24"/>
  <c r="DC41" i="24" s="1"/>
  <c r="BE25" i="24"/>
  <c r="DC25" i="24" s="1"/>
  <c r="BE42" i="24"/>
  <c r="DC42" i="24" s="1"/>
  <c r="BE39" i="24"/>
  <c r="DC39" i="24" s="1"/>
  <c r="BE36" i="24"/>
  <c r="DC36" i="24" s="1"/>
  <c r="BE44" i="24"/>
  <c r="DC44" i="24" s="1"/>
  <c r="BE53" i="24"/>
  <c r="DC53" i="24" s="1"/>
  <c r="BE48" i="24"/>
  <c r="DC48" i="24" s="1"/>
  <c r="BE46" i="24"/>
  <c r="DC46" i="24" s="1"/>
  <c r="BE50" i="24"/>
  <c r="DC50" i="24" s="1"/>
  <c r="BE47" i="24"/>
  <c r="DC47" i="24" s="1"/>
  <c r="BE54" i="24"/>
  <c r="DC54" i="24" s="1"/>
  <c r="BE52" i="24"/>
  <c r="DC52" i="24" s="1"/>
  <c r="BE49" i="24"/>
  <c r="DC49" i="24" s="1"/>
  <c r="BE5" i="24"/>
  <c r="BE63" i="24"/>
  <c r="DC63" i="24" s="1"/>
  <c r="BE58" i="24"/>
  <c r="DC58" i="24" s="1"/>
  <c r="BE62" i="24"/>
  <c r="DC62" i="24" s="1"/>
  <c r="BE35" i="24"/>
  <c r="BE61" i="24"/>
  <c r="DC61" i="24" s="1"/>
  <c r="BE56" i="24"/>
  <c r="DC56" i="24" s="1"/>
  <c r="BE60" i="24"/>
  <c r="DC60" i="24" s="1"/>
  <c r="BE64" i="24"/>
  <c r="DC64" i="24" s="1"/>
  <c r="BE57" i="24"/>
  <c r="DC57" i="24" s="1"/>
  <c r="BE59" i="24"/>
  <c r="DC59" i="24" s="1"/>
  <c r="BE71" i="24"/>
  <c r="DC71" i="24" s="1"/>
  <c r="BE70" i="24"/>
  <c r="DC70" i="24" s="1"/>
  <c r="BE73" i="24"/>
  <c r="DC73" i="24" s="1"/>
  <c r="BE68" i="24"/>
  <c r="DC68" i="24" s="1"/>
  <c r="BE74" i="24"/>
  <c r="DC74" i="24" s="1"/>
  <c r="BE69" i="24"/>
  <c r="DC69" i="24" s="1"/>
  <c r="BE72" i="24"/>
  <c r="DC72" i="24" s="1"/>
  <c r="BE66" i="24"/>
  <c r="DC66" i="24" s="1"/>
  <c r="BE45" i="24"/>
  <c r="BE67" i="24"/>
  <c r="DC67" i="24" s="1"/>
  <c r="BE81" i="24"/>
  <c r="DC81" i="24" s="1"/>
  <c r="BE55" i="24"/>
  <c r="DC55" i="24" s="1"/>
  <c r="BE76" i="24"/>
  <c r="DC76" i="24" s="1"/>
  <c r="BE82" i="24"/>
  <c r="DC82" i="24" s="1"/>
  <c r="BE79" i="24"/>
  <c r="DC79" i="24" s="1"/>
  <c r="BE77" i="24"/>
  <c r="DC77" i="24" s="1"/>
  <c r="BE83" i="24"/>
  <c r="DC83" i="24" s="1"/>
  <c r="BE78" i="24"/>
  <c r="DC78" i="24" s="1"/>
  <c r="BE80" i="24"/>
  <c r="DC80" i="24" s="1"/>
  <c r="BE84" i="24"/>
  <c r="DC84" i="24" s="1"/>
  <c r="BE65" i="24"/>
  <c r="DC65" i="24" s="1"/>
  <c r="BE88" i="24"/>
  <c r="DC88" i="24" s="1"/>
  <c r="BE75" i="24"/>
  <c r="DC75" i="24" s="1"/>
  <c r="BE87" i="24"/>
  <c r="DC87" i="24" s="1"/>
  <c r="BE93" i="24"/>
  <c r="DC93" i="24" s="1"/>
  <c r="BE92" i="24"/>
  <c r="DC92" i="24" s="1"/>
  <c r="BE89" i="24"/>
  <c r="DC89" i="24" s="1"/>
  <c r="BE86" i="24"/>
  <c r="DC86" i="24" s="1"/>
  <c r="BE94" i="24"/>
  <c r="DC94" i="24" s="1"/>
  <c r="BE90" i="24"/>
  <c r="DC90" i="24" s="1"/>
  <c r="BE91" i="24"/>
  <c r="DC91" i="24" s="1"/>
  <c r="BE85" i="24"/>
  <c r="DC85" i="24" s="1"/>
  <c r="BE101" i="24"/>
  <c r="DC101" i="24" s="1"/>
  <c r="BE98" i="24"/>
  <c r="DC98" i="24" s="1"/>
  <c r="BE97" i="24"/>
  <c r="DC97" i="24" s="1"/>
  <c r="BE102" i="24"/>
  <c r="DC102" i="24" s="1"/>
  <c r="BE103" i="24"/>
  <c r="DC103" i="24" s="1"/>
  <c r="BE104" i="24"/>
  <c r="DC104" i="24" s="1"/>
  <c r="BE96" i="24"/>
  <c r="DC96" i="24" s="1"/>
  <c r="BE100" i="24"/>
  <c r="DC100" i="24" s="1"/>
  <c r="BE99" i="24"/>
  <c r="DC99" i="24" s="1"/>
  <c r="BE114" i="24"/>
  <c r="DC114" i="24" s="1"/>
  <c r="BE110" i="24"/>
  <c r="DC110" i="24" s="1"/>
  <c r="BE112" i="24"/>
  <c r="DC112" i="24" s="1"/>
  <c r="BE107" i="24"/>
  <c r="DC107" i="24" s="1"/>
  <c r="BE109" i="24"/>
  <c r="DC109" i="24" s="1"/>
  <c r="BE113" i="24"/>
  <c r="DC113" i="24" s="1"/>
  <c r="BE108" i="24"/>
  <c r="DC108" i="24" s="1"/>
  <c r="BE106" i="24"/>
  <c r="DC106" i="24" s="1"/>
  <c r="BE111" i="24"/>
  <c r="DC111" i="24" s="1"/>
  <c r="BE120" i="24"/>
  <c r="DC120" i="24" s="1"/>
  <c r="BE116" i="24"/>
  <c r="DC116" i="24" s="1"/>
  <c r="BE123" i="24"/>
  <c r="DC123" i="24" s="1"/>
  <c r="BE124" i="24"/>
  <c r="DC124" i="24" s="1"/>
  <c r="BE119" i="24"/>
  <c r="DC119" i="24" s="1"/>
  <c r="BE105" i="24"/>
  <c r="DC105" i="24" s="1"/>
  <c r="BE122" i="24"/>
  <c r="DC122" i="24" s="1"/>
  <c r="BE121" i="24"/>
  <c r="DC121" i="24" s="1"/>
  <c r="BE118" i="24"/>
  <c r="DC118" i="24" s="1"/>
  <c r="BE117" i="24"/>
  <c r="DC117" i="24" s="1"/>
  <c r="BE133" i="24"/>
  <c r="DC133" i="24" s="1"/>
  <c r="BE126" i="24"/>
  <c r="DC126" i="24" s="1"/>
  <c r="BE132" i="24"/>
  <c r="DC132" i="24" s="1"/>
  <c r="BE142" i="24"/>
  <c r="DC142" i="24" s="1"/>
  <c r="BE131" i="24"/>
  <c r="DC131" i="24" s="1"/>
  <c r="BE129" i="24"/>
  <c r="DC129" i="24" s="1"/>
  <c r="BE127" i="24"/>
  <c r="DC127" i="24" s="1"/>
  <c r="BE130" i="24"/>
  <c r="DC130" i="24" s="1"/>
  <c r="BE128" i="24"/>
  <c r="DC128" i="24" s="1"/>
  <c r="BE134" i="24"/>
  <c r="DC134" i="24" s="1"/>
  <c r="BE115" i="24"/>
  <c r="DC115" i="24" s="1"/>
  <c r="BE146" i="24"/>
  <c r="DC146" i="24" s="1"/>
  <c r="BE125" i="24"/>
  <c r="DC125" i="24" s="1"/>
  <c r="BE143" i="24"/>
  <c r="DC143" i="24" s="1"/>
  <c r="BE149" i="24"/>
  <c r="DC149" i="24" s="1"/>
  <c r="BE150" i="24"/>
  <c r="DC150" i="24" s="1"/>
  <c r="BE151" i="24"/>
  <c r="DC151" i="24" s="1"/>
  <c r="BE148" i="24"/>
  <c r="DC148" i="24" s="1"/>
  <c r="BE140" i="24"/>
  <c r="DC140" i="24" s="1"/>
  <c r="BE153" i="24"/>
  <c r="DC153" i="24" s="1"/>
  <c r="BE139" i="24"/>
  <c r="DC139" i="24" s="1"/>
  <c r="BE137" i="24"/>
  <c r="DC137" i="24" s="1"/>
  <c r="BE141" i="24"/>
  <c r="DC141" i="24" s="1"/>
  <c r="BE136" i="24"/>
  <c r="DC136" i="24" s="1"/>
  <c r="BE138" i="24"/>
  <c r="DC138" i="24" s="1"/>
  <c r="BE144" i="24"/>
  <c r="DC144" i="24" s="1"/>
  <c r="BE154" i="24"/>
  <c r="DC154" i="24" s="1"/>
  <c r="BE152" i="24"/>
  <c r="DC152" i="24" s="1"/>
  <c r="BE147" i="24"/>
  <c r="DC147" i="24" s="1"/>
  <c r="BE145" i="24"/>
  <c r="DC145" i="24" s="1"/>
  <c r="BY160" i="24"/>
  <c r="DC4" i="24"/>
  <c r="BF4" i="24"/>
  <c r="BE192" i="24"/>
  <c r="BA24" i="28"/>
  <c r="AZ25" i="28"/>
  <c r="AO2" i="25"/>
  <c r="AO19" i="25" s="1"/>
  <c r="AN28" i="25"/>
  <c r="AM29" i="25"/>
  <c r="BF16" i="24" l="1"/>
  <c r="DD16" i="24" s="1"/>
  <c r="BF23" i="24"/>
  <c r="DD23" i="24" s="1"/>
  <c r="BF20" i="24"/>
  <c r="DD20" i="24" s="1"/>
  <c r="BF24" i="24"/>
  <c r="DD24" i="24" s="1"/>
  <c r="BF22" i="24"/>
  <c r="DD22" i="24" s="1"/>
  <c r="BF15" i="24"/>
  <c r="DD15" i="24" s="1"/>
  <c r="BF17" i="24"/>
  <c r="DD17" i="24" s="1"/>
  <c r="BF18" i="24"/>
  <c r="DD18" i="24" s="1"/>
  <c r="BF19" i="24"/>
  <c r="DD19" i="24" s="1"/>
  <c r="BF21" i="24"/>
  <c r="DD21" i="24" s="1"/>
  <c r="BA95" i="24"/>
  <c r="CY95" i="24" s="1"/>
  <c r="BA135" i="24"/>
  <c r="CY135" i="24" s="1"/>
  <c r="Z33" i="31"/>
  <c r="AV18" i="27"/>
  <c r="Z29" i="31"/>
  <c r="AV14" i="27"/>
  <c r="AD37" i="31"/>
  <c r="AE40" i="31"/>
  <c r="BF190" i="24"/>
  <c r="BF186" i="24"/>
  <c r="BF187" i="24"/>
  <c r="BF181" i="24"/>
  <c r="BF188" i="24"/>
  <c r="BF184" i="24"/>
  <c r="BF182" i="24"/>
  <c r="BF189" i="24"/>
  <c r="BF185" i="24"/>
  <c r="BF183" i="24"/>
  <c r="AE39" i="31"/>
  <c r="AO18" i="25"/>
  <c r="AO17" i="25"/>
  <c r="BB4" i="27"/>
  <c r="BF177" i="24"/>
  <c r="BF179" i="24"/>
  <c r="BF176" i="24"/>
  <c r="BF178" i="24"/>
  <c r="BF175" i="24"/>
  <c r="BF180" i="24"/>
  <c r="BF172" i="24"/>
  <c r="BF173" i="24"/>
  <c r="BF174" i="24"/>
  <c r="BF171" i="24"/>
  <c r="BF193" i="24"/>
  <c r="BF191" i="24"/>
  <c r="BF169" i="24"/>
  <c r="BF162" i="24"/>
  <c r="BF166" i="24"/>
  <c r="BF161" i="24"/>
  <c r="BF164" i="24"/>
  <c r="BF165" i="24"/>
  <c r="BF167" i="24"/>
  <c r="BF170" i="24"/>
  <c r="BF168" i="24"/>
  <c r="BF163" i="24"/>
  <c r="AE30" i="31"/>
  <c r="BA15" i="27"/>
  <c r="AE31" i="31"/>
  <c r="BA16" i="27"/>
  <c r="AE28" i="31"/>
  <c r="BA13" i="27"/>
  <c r="AE32" i="31"/>
  <c r="BA17" i="27"/>
  <c r="AE34" i="31"/>
  <c r="BA19" i="27"/>
  <c r="AE27" i="31"/>
  <c r="BA12" i="27"/>
  <c r="AE26" i="31"/>
  <c r="BA11" i="27"/>
  <c r="AE25" i="31"/>
  <c r="BA10" i="27"/>
  <c r="BA9" i="27"/>
  <c r="BA8" i="27"/>
  <c r="BA7" i="27"/>
  <c r="BA6" i="27"/>
  <c r="BA5" i="27"/>
  <c r="BF8" i="24"/>
  <c r="DD8" i="24" s="1"/>
  <c r="BF11" i="24"/>
  <c r="DD11" i="24" s="1"/>
  <c r="BF10" i="24"/>
  <c r="DD10" i="24" s="1"/>
  <c r="BF33" i="24"/>
  <c r="DD33" i="24" s="1"/>
  <c r="BF26" i="24"/>
  <c r="DD26" i="24" s="1"/>
  <c r="BF6" i="24"/>
  <c r="DD6" i="24" s="1"/>
  <c r="BF27" i="24"/>
  <c r="DD27" i="24" s="1"/>
  <c r="BF14" i="24"/>
  <c r="DD14" i="24" s="1"/>
  <c r="BF29" i="24"/>
  <c r="DD29" i="24" s="1"/>
  <c r="BF32" i="24"/>
  <c r="DD32" i="24" s="1"/>
  <c r="BF34" i="24"/>
  <c r="DD34" i="24" s="1"/>
  <c r="BF12" i="24"/>
  <c r="DD12" i="24" s="1"/>
  <c r="BF30" i="24"/>
  <c r="DD30" i="24" s="1"/>
  <c r="BF9" i="24"/>
  <c r="DD9" i="24" s="1"/>
  <c r="BF31" i="24"/>
  <c r="DD31" i="24" s="1"/>
  <c r="BF13" i="24"/>
  <c r="DD13" i="24" s="1"/>
  <c r="BF7" i="24"/>
  <c r="DD7" i="24" s="1"/>
  <c r="BF28" i="24"/>
  <c r="DD28" i="24" s="1"/>
  <c r="BF39" i="24"/>
  <c r="DD39" i="24" s="1"/>
  <c r="BF37" i="24"/>
  <c r="DD37" i="24" s="1"/>
  <c r="BF51" i="24"/>
  <c r="DD51" i="24" s="1"/>
  <c r="BF40" i="24"/>
  <c r="DD40" i="24" s="1"/>
  <c r="BF42" i="24"/>
  <c r="DD42" i="24" s="1"/>
  <c r="BF53" i="24"/>
  <c r="DD53" i="24" s="1"/>
  <c r="BF36" i="24"/>
  <c r="DD36" i="24" s="1"/>
  <c r="BF25" i="24"/>
  <c r="DD25" i="24" s="1"/>
  <c r="BF44" i="24"/>
  <c r="DD44" i="24" s="1"/>
  <c r="BF43" i="24"/>
  <c r="DD43" i="24" s="1"/>
  <c r="BF38" i="24"/>
  <c r="DD38" i="24" s="1"/>
  <c r="BF41" i="24"/>
  <c r="DD41" i="24" s="1"/>
  <c r="BF49" i="24"/>
  <c r="DD49" i="24" s="1"/>
  <c r="BF5" i="24"/>
  <c r="BF48" i="24"/>
  <c r="DD48" i="24" s="1"/>
  <c r="BF50" i="24"/>
  <c r="DD50" i="24" s="1"/>
  <c r="BF47" i="24"/>
  <c r="DD47" i="24" s="1"/>
  <c r="BF46" i="24"/>
  <c r="DD46" i="24" s="1"/>
  <c r="BF52" i="24"/>
  <c r="DD52" i="24" s="1"/>
  <c r="BF54" i="24"/>
  <c r="DD54" i="24" s="1"/>
  <c r="BF58" i="24"/>
  <c r="DD58" i="24" s="1"/>
  <c r="BF57" i="24"/>
  <c r="DD57" i="24" s="1"/>
  <c r="BF56" i="24"/>
  <c r="DD56" i="24" s="1"/>
  <c r="BF63" i="24"/>
  <c r="DD63" i="24" s="1"/>
  <c r="BF64" i="24"/>
  <c r="DD64" i="24" s="1"/>
  <c r="BF60" i="24"/>
  <c r="DD60" i="24" s="1"/>
  <c r="BF61" i="24"/>
  <c r="DD61" i="24" s="1"/>
  <c r="BF59" i="24"/>
  <c r="DD59" i="24" s="1"/>
  <c r="BF35" i="24"/>
  <c r="BF62" i="24"/>
  <c r="DD62" i="24" s="1"/>
  <c r="BF73" i="24"/>
  <c r="DD73" i="24" s="1"/>
  <c r="BF69" i="24"/>
  <c r="DD69" i="24" s="1"/>
  <c r="BF72" i="24"/>
  <c r="DD72" i="24" s="1"/>
  <c r="BF68" i="24"/>
  <c r="DD68" i="24" s="1"/>
  <c r="BF71" i="24"/>
  <c r="DD71" i="24" s="1"/>
  <c r="BF74" i="24"/>
  <c r="DD74" i="24" s="1"/>
  <c r="BF45" i="24"/>
  <c r="BF67" i="24"/>
  <c r="DD67" i="24" s="1"/>
  <c r="BF70" i="24"/>
  <c r="DD70" i="24" s="1"/>
  <c r="BF66" i="24"/>
  <c r="DD66" i="24" s="1"/>
  <c r="BF79" i="24"/>
  <c r="DD79" i="24" s="1"/>
  <c r="BF78" i="24"/>
  <c r="DD78" i="24" s="1"/>
  <c r="BF84" i="24"/>
  <c r="DD84" i="24" s="1"/>
  <c r="BF65" i="24"/>
  <c r="DD65" i="24" s="1"/>
  <c r="BF83" i="24"/>
  <c r="DD83" i="24" s="1"/>
  <c r="BF76" i="24"/>
  <c r="DD76" i="24" s="1"/>
  <c r="BF80" i="24"/>
  <c r="DD80" i="24" s="1"/>
  <c r="BF55" i="24"/>
  <c r="DD55" i="24" s="1"/>
  <c r="BF77" i="24"/>
  <c r="DD77" i="24" s="1"/>
  <c r="BF82" i="24"/>
  <c r="DD82" i="24" s="1"/>
  <c r="BF81" i="24"/>
  <c r="DD81" i="24" s="1"/>
  <c r="BF90" i="24"/>
  <c r="DD90" i="24" s="1"/>
  <c r="BF91" i="24"/>
  <c r="DD91" i="24" s="1"/>
  <c r="BF86" i="24"/>
  <c r="DD86" i="24" s="1"/>
  <c r="BF87" i="24"/>
  <c r="DD87" i="24" s="1"/>
  <c r="BF88" i="24"/>
  <c r="DD88" i="24" s="1"/>
  <c r="BF92" i="24"/>
  <c r="DD92" i="24" s="1"/>
  <c r="BF93" i="24"/>
  <c r="DD93" i="24" s="1"/>
  <c r="BF94" i="24"/>
  <c r="DD94" i="24" s="1"/>
  <c r="BF75" i="24"/>
  <c r="DD75" i="24" s="1"/>
  <c r="BF89" i="24"/>
  <c r="DD89" i="24" s="1"/>
  <c r="BF98" i="24"/>
  <c r="DD98" i="24" s="1"/>
  <c r="BF85" i="24"/>
  <c r="DD85" i="24" s="1"/>
  <c r="BF103" i="24"/>
  <c r="DD103" i="24" s="1"/>
  <c r="BF102" i="24"/>
  <c r="DD102" i="24" s="1"/>
  <c r="BF101" i="24"/>
  <c r="DD101" i="24" s="1"/>
  <c r="BF104" i="24"/>
  <c r="DD104" i="24" s="1"/>
  <c r="BF99" i="24"/>
  <c r="DD99" i="24" s="1"/>
  <c r="BF100" i="24"/>
  <c r="DD100" i="24" s="1"/>
  <c r="BF97" i="24"/>
  <c r="DD97" i="24" s="1"/>
  <c r="BF96" i="24"/>
  <c r="DD96" i="24" s="1"/>
  <c r="BF113" i="24"/>
  <c r="DD113" i="24" s="1"/>
  <c r="BF106" i="24"/>
  <c r="DD106" i="24" s="1"/>
  <c r="BF111" i="24"/>
  <c r="DD111" i="24" s="1"/>
  <c r="BF108" i="24"/>
  <c r="DD108" i="24" s="1"/>
  <c r="BF109" i="24"/>
  <c r="DD109" i="24" s="1"/>
  <c r="BF112" i="24"/>
  <c r="DD112" i="24" s="1"/>
  <c r="BF114" i="24"/>
  <c r="DD114" i="24" s="1"/>
  <c r="BF107" i="24"/>
  <c r="DD107" i="24" s="1"/>
  <c r="BF110" i="24"/>
  <c r="DD110" i="24" s="1"/>
  <c r="BF121" i="24"/>
  <c r="DD121" i="24" s="1"/>
  <c r="BF118" i="24"/>
  <c r="DD118" i="24" s="1"/>
  <c r="BF120" i="24"/>
  <c r="DD120" i="24" s="1"/>
  <c r="BF105" i="24"/>
  <c r="DD105" i="24" s="1"/>
  <c r="BF123" i="24"/>
  <c r="DD123" i="24" s="1"/>
  <c r="BF116" i="24"/>
  <c r="DD116" i="24" s="1"/>
  <c r="BF122" i="24"/>
  <c r="DD122" i="24" s="1"/>
  <c r="BF124" i="24"/>
  <c r="DD124" i="24" s="1"/>
  <c r="BF117" i="24"/>
  <c r="DD117" i="24" s="1"/>
  <c r="BF119" i="24"/>
  <c r="DD119" i="24" s="1"/>
  <c r="BF130" i="24"/>
  <c r="DD130" i="24" s="1"/>
  <c r="BF142" i="24"/>
  <c r="DD142" i="24" s="1"/>
  <c r="BF133" i="24"/>
  <c r="DD133" i="24" s="1"/>
  <c r="BF129" i="24"/>
  <c r="DD129" i="24" s="1"/>
  <c r="BF134" i="24"/>
  <c r="DD134" i="24" s="1"/>
  <c r="BF132" i="24"/>
  <c r="DD132" i="24" s="1"/>
  <c r="BF127" i="24"/>
  <c r="DD127" i="24" s="1"/>
  <c r="BF128" i="24"/>
  <c r="DD128" i="24" s="1"/>
  <c r="BF126" i="24"/>
  <c r="DD126" i="24" s="1"/>
  <c r="BF131" i="24"/>
  <c r="DD131" i="24" s="1"/>
  <c r="BF115" i="24"/>
  <c r="DD115" i="24" s="1"/>
  <c r="BF139" i="24"/>
  <c r="DD139" i="24" s="1"/>
  <c r="BF146" i="24"/>
  <c r="DD146" i="24" s="1"/>
  <c r="BF136" i="24"/>
  <c r="DD136" i="24" s="1"/>
  <c r="BF151" i="24"/>
  <c r="DD151" i="24" s="1"/>
  <c r="BF140" i="24"/>
  <c r="DD140" i="24" s="1"/>
  <c r="BF144" i="24"/>
  <c r="DD144" i="24" s="1"/>
  <c r="BF148" i="24"/>
  <c r="DD148" i="24" s="1"/>
  <c r="BF149" i="24"/>
  <c r="DD149" i="24" s="1"/>
  <c r="BF125" i="24"/>
  <c r="DD125" i="24" s="1"/>
  <c r="BF141" i="24"/>
  <c r="DD141" i="24" s="1"/>
  <c r="BF153" i="24"/>
  <c r="DD153" i="24" s="1"/>
  <c r="BF143" i="24"/>
  <c r="DD143" i="24" s="1"/>
  <c r="BF138" i="24"/>
  <c r="DD138" i="24" s="1"/>
  <c r="BF137" i="24"/>
  <c r="DD137" i="24" s="1"/>
  <c r="BF154" i="24"/>
  <c r="DD154" i="24" s="1"/>
  <c r="BF150" i="24"/>
  <c r="DD150" i="24" s="1"/>
  <c r="BF147" i="24"/>
  <c r="DD147" i="24" s="1"/>
  <c r="BF152" i="24"/>
  <c r="DD152" i="24" s="1"/>
  <c r="BF145" i="24"/>
  <c r="DD145" i="24" s="1"/>
  <c r="BZ160" i="24"/>
  <c r="DD4" i="24"/>
  <c r="BF192" i="24"/>
  <c r="BG4" i="24"/>
  <c r="BB24" i="28"/>
  <c r="BA25" i="28"/>
  <c r="AP2" i="25"/>
  <c r="AP19" i="25" s="1"/>
  <c r="AO28" i="25"/>
  <c r="AN29" i="25"/>
  <c r="BG22" i="24" l="1"/>
  <c r="DE22" i="24" s="1"/>
  <c r="BG17" i="24"/>
  <c r="DE17" i="24" s="1"/>
  <c r="BG20" i="24"/>
  <c r="DE20" i="24" s="1"/>
  <c r="BG19" i="24"/>
  <c r="DE19" i="24" s="1"/>
  <c r="BG18" i="24"/>
  <c r="DE18" i="24" s="1"/>
  <c r="BG24" i="24"/>
  <c r="DE24" i="24" s="1"/>
  <c r="BG15" i="24"/>
  <c r="DE15" i="24" s="1"/>
  <c r="BG23" i="24"/>
  <c r="DE23" i="24" s="1"/>
  <c r="BG21" i="24"/>
  <c r="DE21" i="24" s="1"/>
  <c r="BG16" i="24"/>
  <c r="DE16" i="24" s="1"/>
  <c r="BB95" i="24"/>
  <c r="CZ95" i="24" s="1"/>
  <c r="BB135" i="24"/>
  <c r="CZ135" i="24" s="1"/>
  <c r="AA33" i="31"/>
  <c r="AW18" i="27"/>
  <c r="AA29" i="31"/>
  <c r="AW14" i="27"/>
  <c r="AE37" i="31"/>
  <c r="AF40" i="31"/>
  <c r="BG189" i="24"/>
  <c r="BG185" i="24"/>
  <c r="BG188" i="24"/>
  <c r="BG184" i="24"/>
  <c r="BG186" i="24"/>
  <c r="BG182" i="24"/>
  <c r="BG190" i="24"/>
  <c r="BG183" i="24"/>
  <c r="BG187" i="24"/>
  <c r="BG181" i="24"/>
  <c r="AF39" i="31"/>
  <c r="AP17" i="25"/>
  <c r="AP18" i="25"/>
  <c r="BG175" i="24"/>
  <c r="BG179" i="24"/>
  <c r="BG178" i="24"/>
  <c r="BG180" i="24"/>
  <c r="BG177" i="24"/>
  <c r="BG172" i="24"/>
  <c r="BG176" i="24"/>
  <c r="BG174" i="24"/>
  <c r="BG173" i="24"/>
  <c r="BG171" i="24"/>
  <c r="BG191" i="24"/>
  <c r="BG193" i="24"/>
  <c r="BG166" i="24"/>
  <c r="BG162" i="24"/>
  <c r="BG169" i="24"/>
  <c r="BG164" i="24"/>
  <c r="BG165" i="24"/>
  <c r="BG161" i="24"/>
  <c r="BG170" i="24"/>
  <c r="BG167" i="24"/>
  <c r="BG163" i="24"/>
  <c r="BG168" i="24"/>
  <c r="AF32" i="31"/>
  <c r="BB17" i="27"/>
  <c r="AF28" i="31"/>
  <c r="BB13" i="27"/>
  <c r="AF31" i="31"/>
  <c r="BB16" i="27"/>
  <c r="AF30" i="31"/>
  <c r="BB15" i="27"/>
  <c r="AF34" i="31"/>
  <c r="BB19" i="27"/>
  <c r="AF27" i="31"/>
  <c r="BB12" i="27"/>
  <c r="AF26" i="31"/>
  <c r="BB11" i="27"/>
  <c r="AF25" i="31"/>
  <c r="BB10" i="27"/>
  <c r="BB9" i="27"/>
  <c r="BB8" i="27"/>
  <c r="BB7" i="27"/>
  <c r="BB6" i="27"/>
  <c r="BB5" i="27"/>
  <c r="BG11" i="24"/>
  <c r="DE11" i="24" s="1"/>
  <c r="BG33" i="24"/>
  <c r="DE33" i="24" s="1"/>
  <c r="BG26" i="24"/>
  <c r="DE26" i="24" s="1"/>
  <c r="BG8" i="24"/>
  <c r="DE8" i="24" s="1"/>
  <c r="BG9" i="24"/>
  <c r="DE9" i="24" s="1"/>
  <c r="BG27" i="24"/>
  <c r="DE27" i="24" s="1"/>
  <c r="BG12" i="24"/>
  <c r="DE12" i="24" s="1"/>
  <c r="BG29" i="24"/>
  <c r="DE29" i="24" s="1"/>
  <c r="BG6" i="24"/>
  <c r="DE6" i="24" s="1"/>
  <c r="BG32" i="24"/>
  <c r="DE32" i="24" s="1"/>
  <c r="BG34" i="24"/>
  <c r="DE34" i="24" s="1"/>
  <c r="BG10" i="24"/>
  <c r="DE10" i="24" s="1"/>
  <c r="BG13" i="24"/>
  <c r="DE13" i="24" s="1"/>
  <c r="BG14" i="24"/>
  <c r="DE14" i="24" s="1"/>
  <c r="BG7" i="24"/>
  <c r="DE7" i="24" s="1"/>
  <c r="BG31" i="24"/>
  <c r="DE31" i="24" s="1"/>
  <c r="BG28" i="24"/>
  <c r="DE28" i="24" s="1"/>
  <c r="BG30" i="24"/>
  <c r="DE30" i="24" s="1"/>
  <c r="BG53" i="24"/>
  <c r="DE53" i="24" s="1"/>
  <c r="BG43" i="24"/>
  <c r="DE43" i="24" s="1"/>
  <c r="BG41" i="24"/>
  <c r="DE41" i="24" s="1"/>
  <c r="BG36" i="24"/>
  <c r="DE36" i="24" s="1"/>
  <c r="BG51" i="24"/>
  <c r="DE51" i="24" s="1"/>
  <c r="BG38" i="24"/>
  <c r="DE38" i="24" s="1"/>
  <c r="BG25" i="24"/>
  <c r="DE25" i="24" s="1"/>
  <c r="BG39" i="24"/>
  <c r="DE39" i="24" s="1"/>
  <c r="BG42" i="24"/>
  <c r="DE42" i="24" s="1"/>
  <c r="BG37" i="24"/>
  <c r="DE37" i="24" s="1"/>
  <c r="BG44" i="24"/>
  <c r="DE44" i="24" s="1"/>
  <c r="BG40" i="24"/>
  <c r="DE40" i="24" s="1"/>
  <c r="BG5" i="24"/>
  <c r="BG46" i="24"/>
  <c r="DE46" i="24" s="1"/>
  <c r="BG48" i="24"/>
  <c r="DE48" i="24" s="1"/>
  <c r="BG52" i="24"/>
  <c r="DE52" i="24" s="1"/>
  <c r="BG49" i="24"/>
  <c r="DE49" i="24" s="1"/>
  <c r="BG47" i="24"/>
  <c r="DE47" i="24" s="1"/>
  <c r="BG54" i="24"/>
  <c r="DE54" i="24" s="1"/>
  <c r="BG50" i="24"/>
  <c r="DE50" i="24" s="1"/>
  <c r="BG58" i="24"/>
  <c r="DE58" i="24" s="1"/>
  <c r="BG35" i="24"/>
  <c r="BG56" i="24"/>
  <c r="DE56" i="24" s="1"/>
  <c r="BG62" i="24"/>
  <c r="DE62" i="24" s="1"/>
  <c r="BG60" i="24"/>
  <c r="DE60" i="24" s="1"/>
  <c r="BG61" i="24"/>
  <c r="DE61" i="24" s="1"/>
  <c r="BG57" i="24"/>
  <c r="DE57" i="24" s="1"/>
  <c r="BG63" i="24"/>
  <c r="DE63" i="24" s="1"/>
  <c r="BG59" i="24"/>
  <c r="DE59" i="24" s="1"/>
  <c r="BG64" i="24"/>
  <c r="DE64" i="24" s="1"/>
  <c r="BG73" i="24"/>
  <c r="DE73" i="24" s="1"/>
  <c r="BG45" i="24"/>
  <c r="BG71" i="24"/>
  <c r="DE71" i="24" s="1"/>
  <c r="BG74" i="24"/>
  <c r="DE74" i="24" s="1"/>
  <c r="BG69" i="24"/>
  <c r="DE69" i="24" s="1"/>
  <c r="BG72" i="24"/>
  <c r="DE72" i="24" s="1"/>
  <c r="BG66" i="24"/>
  <c r="DE66" i="24" s="1"/>
  <c r="BG67" i="24"/>
  <c r="DE67" i="24" s="1"/>
  <c r="BG68" i="24"/>
  <c r="DE68" i="24" s="1"/>
  <c r="BG70" i="24"/>
  <c r="DE70" i="24" s="1"/>
  <c r="BG82" i="24"/>
  <c r="DE82" i="24" s="1"/>
  <c r="BG76" i="24"/>
  <c r="DE76" i="24" s="1"/>
  <c r="BG81" i="24"/>
  <c r="DE81" i="24" s="1"/>
  <c r="BG80" i="24"/>
  <c r="DE80" i="24" s="1"/>
  <c r="BG78" i="24"/>
  <c r="DE78" i="24" s="1"/>
  <c r="BG79" i="24"/>
  <c r="DE79" i="24" s="1"/>
  <c r="BG77" i="24"/>
  <c r="DE77" i="24" s="1"/>
  <c r="BG55" i="24"/>
  <c r="DE55" i="24" s="1"/>
  <c r="BG65" i="24"/>
  <c r="DE65" i="24" s="1"/>
  <c r="BG83" i="24"/>
  <c r="DE83" i="24" s="1"/>
  <c r="BG84" i="24"/>
  <c r="DE84" i="24" s="1"/>
  <c r="BG92" i="24"/>
  <c r="DE92" i="24" s="1"/>
  <c r="BG90" i="24"/>
  <c r="DE90" i="24" s="1"/>
  <c r="BG88" i="24"/>
  <c r="DE88" i="24" s="1"/>
  <c r="BG87" i="24"/>
  <c r="DE87" i="24" s="1"/>
  <c r="BG93" i="24"/>
  <c r="DE93" i="24" s="1"/>
  <c r="BG94" i="24"/>
  <c r="DE94" i="24" s="1"/>
  <c r="BG75" i="24"/>
  <c r="DE75" i="24" s="1"/>
  <c r="BG91" i="24"/>
  <c r="DE91" i="24" s="1"/>
  <c r="BG86" i="24"/>
  <c r="DE86" i="24" s="1"/>
  <c r="BG89" i="24"/>
  <c r="DE89" i="24" s="1"/>
  <c r="BG98" i="24"/>
  <c r="DE98" i="24" s="1"/>
  <c r="BG103" i="24"/>
  <c r="DE103" i="24" s="1"/>
  <c r="BG96" i="24"/>
  <c r="DE96" i="24" s="1"/>
  <c r="BG97" i="24"/>
  <c r="DE97" i="24" s="1"/>
  <c r="BG102" i="24"/>
  <c r="DE102" i="24" s="1"/>
  <c r="BG100" i="24"/>
  <c r="DE100" i="24" s="1"/>
  <c r="BG104" i="24"/>
  <c r="DE104" i="24" s="1"/>
  <c r="BG99" i="24"/>
  <c r="DE99" i="24" s="1"/>
  <c r="BG85" i="24"/>
  <c r="DE85" i="24" s="1"/>
  <c r="BG101" i="24"/>
  <c r="DE101" i="24" s="1"/>
  <c r="BG112" i="24"/>
  <c r="DE112" i="24" s="1"/>
  <c r="BG110" i="24"/>
  <c r="DE110" i="24" s="1"/>
  <c r="BG106" i="24"/>
  <c r="DE106" i="24" s="1"/>
  <c r="BG114" i="24"/>
  <c r="DE114" i="24" s="1"/>
  <c r="BG108" i="24"/>
  <c r="DE108" i="24" s="1"/>
  <c r="BG111" i="24"/>
  <c r="DE111" i="24" s="1"/>
  <c r="BG109" i="24"/>
  <c r="DE109" i="24" s="1"/>
  <c r="BG113" i="24"/>
  <c r="DE113" i="24" s="1"/>
  <c r="BG107" i="24"/>
  <c r="DE107" i="24" s="1"/>
  <c r="BG120" i="24"/>
  <c r="DE120" i="24" s="1"/>
  <c r="BG105" i="24"/>
  <c r="DE105" i="24" s="1"/>
  <c r="BG117" i="24"/>
  <c r="DE117" i="24" s="1"/>
  <c r="BG121" i="24"/>
  <c r="DE121" i="24" s="1"/>
  <c r="BG118" i="24"/>
  <c r="DE118" i="24" s="1"/>
  <c r="BG119" i="24"/>
  <c r="DE119" i="24" s="1"/>
  <c r="BG116" i="24"/>
  <c r="DE116" i="24" s="1"/>
  <c r="BG123" i="24"/>
  <c r="DE123" i="24" s="1"/>
  <c r="BG122" i="24"/>
  <c r="DE122" i="24" s="1"/>
  <c r="BG124" i="24"/>
  <c r="DE124" i="24" s="1"/>
  <c r="BG133" i="24"/>
  <c r="DE133" i="24" s="1"/>
  <c r="BG142" i="24"/>
  <c r="DE142" i="24" s="1"/>
  <c r="BG126" i="24"/>
  <c r="DE126" i="24" s="1"/>
  <c r="BG134" i="24"/>
  <c r="DE134" i="24" s="1"/>
  <c r="BG128" i="24"/>
  <c r="DE128" i="24" s="1"/>
  <c r="BG131" i="24"/>
  <c r="DE131" i="24" s="1"/>
  <c r="BG129" i="24"/>
  <c r="DE129" i="24" s="1"/>
  <c r="BG115" i="24"/>
  <c r="DE115" i="24" s="1"/>
  <c r="BG132" i="24"/>
  <c r="DE132" i="24" s="1"/>
  <c r="BG127" i="24"/>
  <c r="DE127" i="24" s="1"/>
  <c r="BG130" i="24"/>
  <c r="DE130" i="24" s="1"/>
  <c r="BG136" i="24"/>
  <c r="DE136" i="24" s="1"/>
  <c r="BG153" i="24"/>
  <c r="DE153" i="24" s="1"/>
  <c r="BG146" i="24"/>
  <c r="DE146" i="24" s="1"/>
  <c r="BG138" i="24"/>
  <c r="DE138" i="24" s="1"/>
  <c r="BG148" i="24"/>
  <c r="DE148" i="24" s="1"/>
  <c r="BG150" i="24"/>
  <c r="DE150" i="24" s="1"/>
  <c r="BG149" i="24"/>
  <c r="DE149" i="24" s="1"/>
  <c r="BG137" i="24"/>
  <c r="DE137" i="24" s="1"/>
  <c r="BG139" i="24"/>
  <c r="DE139" i="24" s="1"/>
  <c r="BG140" i="24"/>
  <c r="DE140" i="24" s="1"/>
  <c r="BG141" i="24"/>
  <c r="DE141" i="24" s="1"/>
  <c r="BG144" i="24"/>
  <c r="DE144" i="24" s="1"/>
  <c r="BG151" i="24"/>
  <c r="DE151" i="24" s="1"/>
  <c r="BG154" i="24"/>
  <c r="DE154" i="24" s="1"/>
  <c r="BG143" i="24"/>
  <c r="DE143" i="24" s="1"/>
  <c r="BG125" i="24"/>
  <c r="DE125" i="24" s="1"/>
  <c r="BG147" i="24"/>
  <c r="DE147" i="24" s="1"/>
  <c r="BG152" i="24"/>
  <c r="DE152" i="24" s="1"/>
  <c r="BG145" i="24"/>
  <c r="DE145" i="24" s="1"/>
  <c r="DE4" i="24"/>
  <c r="BG192" i="24"/>
  <c r="BH4" i="24"/>
  <c r="BC24" i="28"/>
  <c r="BB25" i="28"/>
  <c r="AQ2" i="25"/>
  <c r="AQ19" i="25" s="1"/>
  <c r="AP28" i="25"/>
  <c r="AO29" i="25"/>
  <c r="BH17" i="24" l="1"/>
  <c r="DF17" i="24" s="1"/>
  <c r="BH16" i="24"/>
  <c r="DF16" i="24" s="1"/>
  <c r="BH24" i="24"/>
  <c r="DF24" i="24" s="1"/>
  <c r="BH20" i="24"/>
  <c r="DF20" i="24" s="1"/>
  <c r="BH18" i="24"/>
  <c r="DF18" i="24" s="1"/>
  <c r="BH15" i="24"/>
  <c r="DF15" i="24" s="1"/>
  <c r="BH21" i="24"/>
  <c r="DF21" i="24" s="1"/>
  <c r="BH19" i="24"/>
  <c r="DF19" i="24" s="1"/>
  <c r="BH22" i="24"/>
  <c r="DF22" i="24" s="1"/>
  <c r="BH23" i="24"/>
  <c r="DF23" i="24" s="1"/>
  <c r="BC95" i="24"/>
  <c r="DA95" i="24" s="1"/>
  <c r="BC135" i="24"/>
  <c r="DA135" i="24" s="1"/>
  <c r="AB33" i="31"/>
  <c r="AX18" i="27"/>
  <c r="AB29" i="31"/>
  <c r="AX14" i="27"/>
  <c r="AG40" i="31"/>
  <c r="BH188" i="24"/>
  <c r="BH186" i="24"/>
  <c r="BH185" i="24"/>
  <c r="BH183" i="24"/>
  <c r="BH190" i="24"/>
  <c r="BH189" i="24"/>
  <c r="BH182" i="24"/>
  <c r="BH187" i="24"/>
  <c r="BH181" i="24"/>
  <c r="BH184" i="24"/>
  <c r="AF37" i="31"/>
  <c r="AG39" i="31"/>
  <c r="AG32" i="31"/>
  <c r="AG28" i="31"/>
  <c r="AG27" i="31"/>
  <c r="AG34" i="31"/>
  <c r="AG25" i="31"/>
  <c r="AG31" i="31"/>
  <c r="AG26" i="31"/>
  <c r="BH176" i="24"/>
  <c r="BH180" i="24"/>
  <c r="BH178" i="24"/>
  <c r="BH177" i="24"/>
  <c r="BH172" i="24"/>
  <c r="BH175" i="24"/>
  <c r="BH179" i="24"/>
  <c r="BH173" i="24"/>
  <c r="BH174" i="24"/>
  <c r="BH171" i="24"/>
  <c r="BH193" i="24"/>
  <c r="BH191" i="24"/>
  <c r="BH169" i="24"/>
  <c r="BH162" i="24"/>
  <c r="BH166" i="24"/>
  <c r="BH161" i="24"/>
  <c r="BH164" i="24"/>
  <c r="BH165" i="24"/>
  <c r="BH170" i="24"/>
  <c r="BH168" i="24"/>
  <c r="BH163" i="24"/>
  <c r="BH167" i="24"/>
  <c r="AQ17" i="25"/>
  <c r="AQ18" i="25"/>
  <c r="AG30" i="31"/>
  <c r="BH12" i="24"/>
  <c r="DF12" i="24" s="1"/>
  <c r="BH11" i="24"/>
  <c r="DF11" i="24" s="1"/>
  <c r="BH26" i="24"/>
  <c r="DF26" i="24" s="1"/>
  <c r="BH30" i="24"/>
  <c r="DF30" i="24" s="1"/>
  <c r="BH33" i="24"/>
  <c r="DF33" i="24" s="1"/>
  <c r="BH29" i="24"/>
  <c r="DF29" i="24" s="1"/>
  <c r="BH27" i="24"/>
  <c r="DF27" i="24" s="1"/>
  <c r="BH14" i="24"/>
  <c r="DF14" i="24" s="1"/>
  <c r="BH34" i="24"/>
  <c r="DF34" i="24" s="1"/>
  <c r="BH6" i="24"/>
  <c r="DF6" i="24" s="1"/>
  <c r="BH7" i="24"/>
  <c r="DF7" i="24" s="1"/>
  <c r="BH32" i="24"/>
  <c r="DF32" i="24" s="1"/>
  <c r="BH28" i="24"/>
  <c r="DF28" i="24" s="1"/>
  <c r="BH8" i="24"/>
  <c r="DF8" i="24" s="1"/>
  <c r="BH9" i="24"/>
  <c r="DF9" i="24" s="1"/>
  <c r="BH13" i="24"/>
  <c r="DF13" i="24" s="1"/>
  <c r="BH10" i="24"/>
  <c r="DF10" i="24" s="1"/>
  <c r="BH31" i="24"/>
  <c r="DF31" i="24" s="1"/>
  <c r="BH25" i="24"/>
  <c r="DF25" i="24" s="1"/>
  <c r="BH38" i="24"/>
  <c r="DF38" i="24" s="1"/>
  <c r="BH51" i="24"/>
  <c r="DF51" i="24" s="1"/>
  <c r="BH40" i="24"/>
  <c r="DF40" i="24" s="1"/>
  <c r="BH43" i="24"/>
  <c r="DF43" i="24" s="1"/>
  <c r="BH53" i="24"/>
  <c r="DF53" i="24" s="1"/>
  <c r="BH36" i="24"/>
  <c r="DF36" i="24" s="1"/>
  <c r="BH39" i="24"/>
  <c r="DF39" i="24" s="1"/>
  <c r="BH42" i="24"/>
  <c r="DF42" i="24" s="1"/>
  <c r="BH37" i="24"/>
  <c r="DF37" i="24" s="1"/>
  <c r="BH44" i="24"/>
  <c r="DF44" i="24" s="1"/>
  <c r="BH41" i="24"/>
  <c r="DF41" i="24" s="1"/>
  <c r="BH48" i="24"/>
  <c r="DF48" i="24" s="1"/>
  <c r="BH46" i="24"/>
  <c r="DF46" i="24" s="1"/>
  <c r="BH5" i="24"/>
  <c r="BH52" i="24"/>
  <c r="DF52" i="24" s="1"/>
  <c r="BH49" i="24"/>
  <c r="DF49" i="24" s="1"/>
  <c r="BH50" i="24"/>
  <c r="DF50" i="24" s="1"/>
  <c r="BH54" i="24"/>
  <c r="DF54" i="24" s="1"/>
  <c r="BH47" i="24"/>
  <c r="DF47" i="24" s="1"/>
  <c r="BH63" i="24"/>
  <c r="DF63" i="24" s="1"/>
  <c r="BH61" i="24"/>
  <c r="DF61" i="24" s="1"/>
  <c r="BH57" i="24"/>
  <c r="DF57" i="24" s="1"/>
  <c r="BH62" i="24"/>
  <c r="DF62" i="24" s="1"/>
  <c r="BH64" i="24"/>
  <c r="DF64" i="24" s="1"/>
  <c r="BH56" i="24"/>
  <c r="DF56" i="24" s="1"/>
  <c r="BH60" i="24"/>
  <c r="DF60" i="24" s="1"/>
  <c r="BH58" i="24"/>
  <c r="DF58" i="24" s="1"/>
  <c r="BH59" i="24"/>
  <c r="DF59" i="24" s="1"/>
  <c r="BH35" i="24"/>
  <c r="BH68" i="24"/>
  <c r="DF68" i="24" s="1"/>
  <c r="BH73" i="24"/>
  <c r="DF73" i="24" s="1"/>
  <c r="BH70" i="24"/>
  <c r="DF70" i="24" s="1"/>
  <c r="BH45" i="24"/>
  <c r="BH69" i="24"/>
  <c r="DF69" i="24" s="1"/>
  <c r="BH66" i="24"/>
  <c r="DF66" i="24" s="1"/>
  <c r="BH71" i="24"/>
  <c r="DF71" i="24" s="1"/>
  <c r="BH72" i="24"/>
  <c r="DF72" i="24" s="1"/>
  <c r="BH67" i="24"/>
  <c r="DF67" i="24" s="1"/>
  <c r="BH74" i="24"/>
  <c r="DF74" i="24" s="1"/>
  <c r="BH82" i="24"/>
  <c r="DF82" i="24" s="1"/>
  <c r="BH80" i="24"/>
  <c r="DF80" i="24" s="1"/>
  <c r="BH79" i="24"/>
  <c r="DF79" i="24" s="1"/>
  <c r="BH81" i="24"/>
  <c r="DF81" i="24" s="1"/>
  <c r="BH65" i="24"/>
  <c r="DF65" i="24" s="1"/>
  <c r="BH83" i="24"/>
  <c r="DF83" i="24" s="1"/>
  <c r="BH78" i="24"/>
  <c r="DF78" i="24" s="1"/>
  <c r="BH76" i="24"/>
  <c r="DF76" i="24" s="1"/>
  <c r="BH77" i="24"/>
  <c r="DF77" i="24" s="1"/>
  <c r="BH84" i="24"/>
  <c r="DF84" i="24" s="1"/>
  <c r="BH55" i="24"/>
  <c r="DF55" i="24" s="1"/>
  <c r="BH88" i="24"/>
  <c r="DF88" i="24" s="1"/>
  <c r="BH93" i="24"/>
  <c r="DF93" i="24" s="1"/>
  <c r="BH94" i="24"/>
  <c r="DF94" i="24" s="1"/>
  <c r="BH75" i="24"/>
  <c r="DF75" i="24" s="1"/>
  <c r="BH86" i="24"/>
  <c r="DF86" i="24" s="1"/>
  <c r="BH92" i="24"/>
  <c r="DF92" i="24" s="1"/>
  <c r="BH89" i="24"/>
  <c r="DF89" i="24" s="1"/>
  <c r="BH87" i="24"/>
  <c r="DF87" i="24" s="1"/>
  <c r="BH91" i="24"/>
  <c r="DF91" i="24" s="1"/>
  <c r="BH90" i="24"/>
  <c r="DF90" i="24" s="1"/>
  <c r="BH97" i="24"/>
  <c r="DF97" i="24" s="1"/>
  <c r="BH102" i="24"/>
  <c r="DF102" i="24" s="1"/>
  <c r="BH101" i="24"/>
  <c r="DF101" i="24" s="1"/>
  <c r="BH99" i="24"/>
  <c r="DF99" i="24" s="1"/>
  <c r="BH104" i="24"/>
  <c r="DF104" i="24" s="1"/>
  <c r="BH98" i="24"/>
  <c r="DF98" i="24" s="1"/>
  <c r="BH100" i="24"/>
  <c r="DF100" i="24" s="1"/>
  <c r="BH103" i="24"/>
  <c r="DF103" i="24" s="1"/>
  <c r="BH96" i="24"/>
  <c r="DF96" i="24" s="1"/>
  <c r="BH85" i="24"/>
  <c r="DF85" i="24" s="1"/>
  <c r="BH113" i="24"/>
  <c r="DF113" i="24" s="1"/>
  <c r="BH111" i="24"/>
  <c r="DF111" i="24" s="1"/>
  <c r="BH110" i="24"/>
  <c r="DF110" i="24" s="1"/>
  <c r="BH114" i="24"/>
  <c r="DF114" i="24" s="1"/>
  <c r="BH106" i="24"/>
  <c r="DF106" i="24" s="1"/>
  <c r="BH108" i="24"/>
  <c r="DF108" i="24" s="1"/>
  <c r="BH107" i="24"/>
  <c r="DF107" i="24" s="1"/>
  <c r="BH109" i="24"/>
  <c r="DF109" i="24" s="1"/>
  <c r="BH112" i="24"/>
  <c r="DF112" i="24" s="1"/>
  <c r="BH121" i="24"/>
  <c r="DF121" i="24" s="1"/>
  <c r="BH123" i="24"/>
  <c r="DF123" i="24" s="1"/>
  <c r="BH120" i="24"/>
  <c r="DF120" i="24" s="1"/>
  <c r="BH118" i="24"/>
  <c r="DF118" i="24" s="1"/>
  <c r="BH117" i="24"/>
  <c r="DF117" i="24" s="1"/>
  <c r="BH124" i="24"/>
  <c r="DF124" i="24" s="1"/>
  <c r="BH105" i="24"/>
  <c r="DF105" i="24" s="1"/>
  <c r="BH122" i="24"/>
  <c r="DF122" i="24" s="1"/>
  <c r="BH119" i="24"/>
  <c r="DF119" i="24" s="1"/>
  <c r="BH116" i="24"/>
  <c r="DF116" i="24" s="1"/>
  <c r="BH133" i="24"/>
  <c r="DF133" i="24" s="1"/>
  <c r="BH127" i="24"/>
  <c r="DF127" i="24" s="1"/>
  <c r="BH132" i="24"/>
  <c r="DF132" i="24" s="1"/>
  <c r="BH126" i="24"/>
  <c r="DF126" i="24" s="1"/>
  <c r="BH142" i="24"/>
  <c r="DF142" i="24" s="1"/>
  <c r="BH115" i="24"/>
  <c r="DF115" i="24" s="1"/>
  <c r="BH128" i="24"/>
  <c r="DF128" i="24" s="1"/>
  <c r="BH129" i="24"/>
  <c r="DF129" i="24" s="1"/>
  <c r="BH130" i="24"/>
  <c r="DF130" i="24" s="1"/>
  <c r="BH131" i="24"/>
  <c r="DF131" i="24" s="1"/>
  <c r="BH134" i="24"/>
  <c r="DF134" i="24" s="1"/>
  <c r="BH141" i="24"/>
  <c r="DF141" i="24" s="1"/>
  <c r="BH140" i="24"/>
  <c r="DF140" i="24" s="1"/>
  <c r="BH146" i="24"/>
  <c r="DF146" i="24" s="1"/>
  <c r="BH144" i="24"/>
  <c r="DF144" i="24" s="1"/>
  <c r="BH148" i="24"/>
  <c r="DF148" i="24" s="1"/>
  <c r="BH138" i="24"/>
  <c r="DF138" i="24" s="1"/>
  <c r="BH151" i="24"/>
  <c r="DF151" i="24" s="1"/>
  <c r="BH125" i="24"/>
  <c r="DF125" i="24" s="1"/>
  <c r="BH153" i="24"/>
  <c r="DF153" i="24" s="1"/>
  <c r="BH136" i="24"/>
  <c r="DF136" i="24" s="1"/>
  <c r="BH139" i="24"/>
  <c r="DF139" i="24" s="1"/>
  <c r="BH137" i="24"/>
  <c r="DF137" i="24" s="1"/>
  <c r="BH154" i="24"/>
  <c r="DF154" i="24" s="1"/>
  <c r="BH143" i="24"/>
  <c r="DF143" i="24" s="1"/>
  <c r="BH149" i="24"/>
  <c r="DF149" i="24" s="1"/>
  <c r="BH150" i="24"/>
  <c r="DF150" i="24" s="1"/>
  <c r="BH152" i="24"/>
  <c r="DF152" i="24" s="1"/>
  <c r="BH147" i="24"/>
  <c r="DF147" i="24" s="1"/>
  <c r="BH145" i="24"/>
  <c r="DF145" i="24" s="1"/>
  <c r="DF4" i="24"/>
  <c r="BH192" i="24"/>
  <c r="BI4" i="24"/>
  <c r="BC25" i="28"/>
  <c r="BD24" i="28"/>
  <c r="AR2" i="25"/>
  <c r="AR19" i="25" s="1"/>
  <c r="AQ28" i="25"/>
  <c r="AP29" i="25"/>
  <c r="BI20" i="24" l="1"/>
  <c r="DG20" i="24" s="1"/>
  <c r="BI21" i="24"/>
  <c r="DG21" i="24" s="1"/>
  <c r="BI24" i="24"/>
  <c r="DG24" i="24" s="1"/>
  <c r="BI18" i="24"/>
  <c r="DG18" i="24" s="1"/>
  <c r="BI15" i="24"/>
  <c r="DG15" i="24" s="1"/>
  <c r="BI19" i="24"/>
  <c r="DG19" i="24" s="1"/>
  <c r="BI23" i="24"/>
  <c r="DG23" i="24" s="1"/>
  <c r="BI17" i="24"/>
  <c r="DG17" i="24" s="1"/>
  <c r="BI22" i="24"/>
  <c r="DG22" i="24" s="1"/>
  <c r="BI16" i="24"/>
  <c r="DG16" i="24" s="1"/>
  <c r="BD95" i="24"/>
  <c r="DB95" i="24" s="1"/>
  <c r="BD135" i="24"/>
  <c r="DB135" i="24" s="1"/>
  <c r="AC33" i="31"/>
  <c r="AY18" i="27"/>
  <c r="AC29" i="31"/>
  <c r="AY14" i="27"/>
  <c r="AH40" i="31"/>
  <c r="BI187" i="24"/>
  <c r="BI190" i="24"/>
  <c r="BI189" i="24"/>
  <c r="BI182" i="24"/>
  <c r="BI188" i="24"/>
  <c r="BI183" i="24"/>
  <c r="BI181" i="24"/>
  <c r="BI186" i="24"/>
  <c r="BI185" i="24"/>
  <c r="BI184" i="24"/>
  <c r="AG37" i="31"/>
  <c r="AH39" i="31"/>
  <c r="AH31" i="31"/>
  <c r="AH26" i="31"/>
  <c r="AH28" i="31"/>
  <c r="AH27" i="31"/>
  <c r="AH25" i="31"/>
  <c r="AH34" i="31"/>
  <c r="AH32" i="31"/>
  <c r="AR18" i="25"/>
  <c r="AR17" i="25"/>
  <c r="BI177" i="24"/>
  <c r="BI180" i="24"/>
  <c r="BI179" i="24"/>
  <c r="BI178" i="24"/>
  <c r="BI176" i="24"/>
  <c r="BI175" i="24"/>
  <c r="BI172" i="24"/>
  <c r="BI174" i="24"/>
  <c r="BI173" i="24"/>
  <c r="BI171" i="24"/>
  <c r="BI191" i="24"/>
  <c r="BI193" i="24"/>
  <c r="BI169" i="24"/>
  <c r="BI165" i="24"/>
  <c r="BI162" i="24"/>
  <c r="BI166" i="24"/>
  <c r="BI161" i="24"/>
  <c r="BI164" i="24"/>
  <c r="BI168" i="24"/>
  <c r="BI170" i="24"/>
  <c r="BI167" i="24"/>
  <c r="BI163" i="24"/>
  <c r="AH30" i="31"/>
  <c r="BI11" i="24"/>
  <c r="DG11" i="24" s="1"/>
  <c r="BI10" i="24"/>
  <c r="DG10" i="24" s="1"/>
  <c r="BI29" i="24"/>
  <c r="DG29" i="24" s="1"/>
  <c r="BI27" i="24"/>
  <c r="DG27" i="24" s="1"/>
  <c r="BI33" i="24"/>
  <c r="DG33" i="24" s="1"/>
  <c r="BI26" i="24"/>
  <c r="DG26" i="24" s="1"/>
  <c r="BI13" i="24"/>
  <c r="DG13" i="24" s="1"/>
  <c r="BI14" i="24"/>
  <c r="DG14" i="24" s="1"/>
  <c r="BI7" i="24"/>
  <c r="DG7" i="24" s="1"/>
  <c r="BI34" i="24"/>
  <c r="DG34" i="24" s="1"/>
  <c r="BI12" i="24"/>
  <c r="DG12" i="24" s="1"/>
  <c r="BI32" i="24"/>
  <c r="DG32" i="24" s="1"/>
  <c r="BI9" i="24"/>
  <c r="DG9" i="24" s="1"/>
  <c r="BI28" i="24"/>
  <c r="DG28" i="24" s="1"/>
  <c r="BI6" i="24"/>
  <c r="DG6" i="24" s="1"/>
  <c r="BI8" i="24"/>
  <c r="DG8" i="24" s="1"/>
  <c r="BI30" i="24"/>
  <c r="DG30" i="24" s="1"/>
  <c r="BI31" i="24"/>
  <c r="DG31" i="24" s="1"/>
  <c r="BI40" i="24"/>
  <c r="DG40" i="24" s="1"/>
  <c r="BI42" i="24"/>
  <c r="DG42" i="24" s="1"/>
  <c r="BI39" i="24"/>
  <c r="DG39" i="24" s="1"/>
  <c r="BI37" i="24"/>
  <c r="DG37" i="24" s="1"/>
  <c r="BI51" i="24"/>
  <c r="DG51" i="24" s="1"/>
  <c r="BI43" i="24"/>
  <c r="DG43" i="24" s="1"/>
  <c r="BI41" i="24"/>
  <c r="DG41" i="24" s="1"/>
  <c r="BI25" i="24"/>
  <c r="DG25" i="24" s="1"/>
  <c r="BI44" i="24"/>
  <c r="DG44" i="24" s="1"/>
  <c r="BI38" i="24"/>
  <c r="DG38" i="24" s="1"/>
  <c r="BI53" i="24"/>
  <c r="DG53" i="24" s="1"/>
  <c r="BI36" i="24"/>
  <c r="DG36" i="24" s="1"/>
  <c r="BI52" i="24"/>
  <c r="DG52" i="24" s="1"/>
  <c r="BI49" i="24"/>
  <c r="DG49" i="24" s="1"/>
  <c r="BI46" i="24"/>
  <c r="DG46" i="24" s="1"/>
  <c r="BI50" i="24"/>
  <c r="DG50" i="24" s="1"/>
  <c r="BI5" i="24"/>
  <c r="BI48" i="24"/>
  <c r="DG48" i="24" s="1"/>
  <c r="BI47" i="24"/>
  <c r="DG47" i="24" s="1"/>
  <c r="BI54" i="24"/>
  <c r="DG54" i="24" s="1"/>
  <c r="BI64" i="24"/>
  <c r="DG64" i="24" s="1"/>
  <c r="BI59" i="24"/>
  <c r="DG59" i="24" s="1"/>
  <c r="BI56" i="24"/>
  <c r="DG56" i="24" s="1"/>
  <c r="BI63" i="24"/>
  <c r="DG63" i="24" s="1"/>
  <c r="BI57" i="24"/>
  <c r="DG57" i="24" s="1"/>
  <c r="BI35" i="24"/>
  <c r="BI61" i="24"/>
  <c r="DG61" i="24" s="1"/>
  <c r="BI62" i="24"/>
  <c r="DG62" i="24" s="1"/>
  <c r="BI60" i="24"/>
  <c r="DG60" i="24" s="1"/>
  <c r="BI58" i="24"/>
  <c r="DG58" i="24" s="1"/>
  <c r="BI72" i="24"/>
  <c r="DG72" i="24" s="1"/>
  <c r="BI69" i="24"/>
  <c r="DG69" i="24" s="1"/>
  <c r="BI73" i="24"/>
  <c r="DG73" i="24" s="1"/>
  <c r="BI67" i="24"/>
  <c r="DG67" i="24" s="1"/>
  <c r="BI45" i="24"/>
  <c r="BI70" i="24"/>
  <c r="DG70" i="24" s="1"/>
  <c r="BI66" i="24"/>
  <c r="DG66" i="24" s="1"/>
  <c r="BI68" i="24"/>
  <c r="DG68" i="24" s="1"/>
  <c r="BI71" i="24"/>
  <c r="DG71" i="24" s="1"/>
  <c r="BI74" i="24"/>
  <c r="DG74" i="24" s="1"/>
  <c r="BI84" i="24"/>
  <c r="DG84" i="24" s="1"/>
  <c r="BI79" i="24"/>
  <c r="DG79" i="24" s="1"/>
  <c r="BI65" i="24"/>
  <c r="DG65" i="24" s="1"/>
  <c r="BI81" i="24"/>
  <c r="DG81" i="24" s="1"/>
  <c r="BI76" i="24"/>
  <c r="DG76" i="24" s="1"/>
  <c r="BI80" i="24"/>
  <c r="DG80" i="24" s="1"/>
  <c r="BI55" i="24"/>
  <c r="DG55" i="24" s="1"/>
  <c r="BI83" i="24"/>
  <c r="DG83" i="24" s="1"/>
  <c r="BI82" i="24"/>
  <c r="DG82" i="24" s="1"/>
  <c r="BI78" i="24"/>
  <c r="DG78" i="24" s="1"/>
  <c r="BI77" i="24"/>
  <c r="DG77" i="24" s="1"/>
  <c r="BI88" i="24"/>
  <c r="DG88" i="24" s="1"/>
  <c r="BI75" i="24"/>
  <c r="DG75" i="24" s="1"/>
  <c r="BI92" i="24"/>
  <c r="DG92" i="24" s="1"/>
  <c r="BI93" i="24"/>
  <c r="DG93" i="24" s="1"/>
  <c r="BI87" i="24"/>
  <c r="DG87" i="24" s="1"/>
  <c r="BI91" i="24"/>
  <c r="DG91" i="24" s="1"/>
  <c r="BI94" i="24"/>
  <c r="DG94" i="24" s="1"/>
  <c r="BI89" i="24"/>
  <c r="DG89" i="24" s="1"/>
  <c r="BI90" i="24"/>
  <c r="DG90" i="24" s="1"/>
  <c r="BI86" i="24"/>
  <c r="DG86" i="24" s="1"/>
  <c r="BI99" i="24"/>
  <c r="DG99" i="24" s="1"/>
  <c r="BI101" i="24"/>
  <c r="DG101" i="24" s="1"/>
  <c r="BI98" i="24"/>
  <c r="DG98" i="24" s="1"/>
  <c r="BI96" i="24"/>
  <c r="DG96" i="24" s="1"/>
  <c r="BI103" i="24"/>
  <c r="DG103" i="24" s="1"/>
  <c r="BI100" i="24"/>
  <c r="DG100" i="24" s="1"/>
  <c r="BI85" i="24"/>
  <c r="DG85" i="24" s="1"/>
  <c r="BI102" i="24"/>
  <c r="DG102" i="24" s="1"/>
  <c r="BI104" i="24"/>
  <c r="DG104" i="24" s="1"/>
  <c r="BI97" i="24"/>
  <c r="DG97" i="24" s="1"/>
  <c r="BI111" i="24"/>
  <c r="DG111" i="24" s="1"/>
  <c r="BI114" i="24"/>
  <c r="DG114" i="24" s="1"/>
  <c r="BI107" i="24"/>
  <c r="DG107" i="24" s="1"/>
  <c r="BI110" i="24"/>
  <c r="DG110" i="24" s="1"/>
  <c r="BI109" i="24"/>
  <c r="DG109" i="24" s="1"/>
  <c r="BI112" i="24"/>
  <c r="DG112" i="24" s="1"/>
  <c r="BI106" i="24"/>
  <c r="DG106" i="24" s="1"/>
  <c r="BI108" i="24"/>
  <c r="DG108" i="24" s="1"/>
  <c r="BI113" i="24"/>
  <c r="DG113" i="24" s="1"/>
  <c r="BI122" i="24"/>
  <c r="DG122" i="24" s="1"/>
  <c r="BI123" i="24"/>
  <c r="DG123" i="24" s="1"/>
  <c r="BI121" i="24"/>
  <c r="DG121" i="24" s="1"/>
  <c r="BI118" i="24"/>
  <c r="DG118" i="24" s="1"/>
  <c r="BI116" i="24"/>
  <c r="DG116" i="24" s="1"/>
  <c r="BI117" i="24"/>
  <c r="DG117" i="24" s="1"/>
  <c r="BI120" i="24"/>
  <c r="DG120" i="24" s="1"/>
  <c r="BI105" i="24"/>
  <c r="DG105" i="24" s="1"/>
  <c r="BI119" i="24"/>
  <c r="DG119" i="24" s="1"/>
  <c r="BI124" i="24"/>
  <c r="DG124" i="24" s="1"/>
  <c r="BI131" i="24"/>
  <c r="DG131" i="24" s="1"/>
  <c r="BI142" i="24"/>
  <c r="DG142" i="24" s="1"/>
  <c r="BI126" i="24"/>
  <c r="DG126" i="24" s="1"/>
  <c r="BI129" i="24"/>
  <c r="DG129" i="24" s="1"/>
  <c r="BI130" i="24"/>
  <c r="DG130" i="24" s="1"/>
  <c r="BI128" i="24"/>
  <c r="DG128" i="24" s="1"/>
  <c r="BI115" i="24"/>
  <c r="DG115" i="24" s="1"/>
  <c r="BI127" i="24"/>
  <c r="DG127" i="24" s="1"/>
  <c r="BI134" i="24"/>
  <c r="DG134" i="24" s="1"/>
  <c r="BI132" i="24"/>
  <c r="DG132" i="24" s="1"/>
  <c r="BI133" i="24"/>
  <c r="DG133" i="24" s="1"/>
  <c r="BI141" i="24"/>
  <c r="DG141" i="24" s="1"/>
  <c r="BI150" i="24"/>
  <c r="DG150" i="24" s="1"/>
  <c r="BI138" i="24"/>
  <c r="DG138" i="24" s="1"/>
  <c r="BI125" i="24"/>
  <c r="DG125" i="24" s="1"/>
  <c r="BI151" i="24"/>
  <c r="DG151" i="24" s="1"/>
  <c r="BI144" i="24"/>
  <c r="DG144" i="24" s="1"/>
  <c r="BI143" i="24"/>
  <c r="DG143" i="24" s="1"/>
  <c r="BI140" i="24"/>
  <c r="DG140" i="24" s="1"/>
  <c r="BI149" i="24"/>
  <c r="DG149" i="24" s="1"/>
  <c r="BI153" i="24"/>
  <c r="DG153" i="24" s="1"/>
  <c r="BI137" i="24"/>
  <c r="DG137" i="24" s="1"/>
  <c r="BI139" i="24"/>
  <c r="DG139" i="24" s="1"/>
  <c r="BI154" i="24"/>
  <c r="DG154" i="24" s="1"/>
  <c r="BI136" i="24"/>
  <c r="DG136" i="24" s="1"/>
  <c r="BI146" i="24"/>
  <c r="DG146" i="24" s="1"/>
  <c r="BI148" i="24"/>
  <c r="DG148" i="24" s="1"/>
  <c r="BI152" i="24"/>
  <c r="DG152" i="24" s="1"/>
  <c r="BI147" i="24"/>
  <c r="DG147" i="24" s="1"/>
  <c r="BI145" i="24"/>
  <c r="DG145" i="24" s="1"/>
  <c r="DG4" i="24"/>
  <c r="BI192" i="24"/>
  <c r="BJ4" i="24"/>
  <c r="BD25" i="28"/>
  <c r="BE24" i="28"/>
  <c r="AS2" i="25"/>
  <c r="AS19" i="25" s="1"/>
  <c r="AR28" i="25"/>
  <c r="AQ29" i="25"/>
  <c r="BJ24" i="24" l="1"/>
  <c r="DH24" i="24" s="1"/>
  <c r="BJ15" i="24"/>
  <c r="DH15" i="24" s="1"/>
  <c r="BJ19" i="24"/>
  <c r="DH19" i="24" s="1"/>
  <c r="BJ23" i="24"/>
  <c r="DH23" i="24" s="1"/>
  <c r="BJ16" i="24"/>
  <c r="DH16" i="24" s="1"/>
  <c r="BJ22" i="24"/>
  <c r="DH22" i="24" s="1"/>
  <c r="BJ17" i="24"/>
  <c r="DH17" i="24" s="1"/>
  <c r="BJ21" i="24"/>
  <c r="DH21" i="24" s="1"/>
  <c r="BJ18" i="24"/>
  <c r="DH18" i="24" s="1"/>
  <c r="BJ20" i="24"/>
  <c r="DH20" i="24" s="1"/>
  <c r="BE135" i="24"/>
  <c r="DC135" i="24" s="1"/>
  <c r="BE95" i="24"/>
  <c r="DC95" i="24" s="1"/>
  <c r="AD33" i="31"/>
  <c r="AZ18" i="27"/>
  <c r="AD29" i="31"/>
  <c r="AZ14" i="27"/>
  <c r="AI40" i="31"/>
  <c r="BJ190" i="24"/>
  <c r="BJ186" i="24"/>
  <c r="BJ181" i="24"/>
  <c r="BJ187" i="24"/>
  <c r="BJ183" i="24"/>
  <c r="BJ185" i="24"/>
  <c r="BJ184" i="24"/>
  <c r="BJ189" i="24"/>
  <c r="BJ188" i="24"/>
  <c r="BJ182" i="24"/>
  <c r="AH37" i="31"/>
  <c r="AI39" i="31"/>
  <c r="AI27" i="31"/>
  <c r="AI28" i="31"/>
  <c r="AI25" i="31"/>
  <c r="AI26" i="31"/>
  <c r="AI34" i="31"/>
  <c r="AI32" i="31"/>
  <c r="AI31" i="31"/>
  <c r="BJ175" i="24"/>
  <c r="BJ177" i="24"/>
  <c r="BJ176" i="24"/>
  <c r="BJ180" i="24"/>
  <c r="BJ178" i="24"/>
  <c r="BJ172" i="24"/>
  <c r="BJ179" i="24"/>
  <c r="BJ174" i="24"/>
  <c r="BJ173" i="24"/>
  <c r="BJ171" i="24"/>
  <c r="BJ191" i="24"/>
  <c r="BJ193" i="24"/>
  <c r="BJ166" i="24"/>
  <c r="BJ164" i="24"/>
  <c r="BJ162" i="24"/>
  <c r="BJ165" i="24"/>
  <c r="BJ169" i="24"/>
  <c r="BJ161" i="24"/>
  <c r="BJ167" i="24"/>
  <c r="BJ168" i="24"/>
  <c r="BJ170" i="24"/>
  <c r="BJ163" i="24"/>
  <c r="AS18" i="25"/>
  <c r="AS17" i="25"/>
  <c r="AI30" i="31"/>
  <c r="BJ9" i="24"/>
  <c r="DH9" i="24" s="1"/>
  <c r="BJ27" i="24"/>
  <c r="DH27" i="24" s="1"/>
  <c r="BJ10" i="24"/>
  <c r="DH10" i="24" s="1"/>
  <c r="BJ7" i="24"/>
  <c r="DH7" i="24" s="1"/>
  <c r="BJ11" i="24"/>
  <c r="DH11" i="24" s="1"/>
  <c r="BJ26" i="24"/>
  <c r="DH26" i="24" s="1"/>
  <c r="BJ8" i="24"/>
  <c r="DH8" i="24" s="1"/>
  <c r="BJ14" i="24"/>
  <c r="DH14" i="24" s="1"/>
  <c r="BJ29" i="24"/>
  <c r="DH29" i="24" s="1"/>
  <c r="BJ32" i="24"/>
  <c r="DH32" i="24" s="1"/>
  <c r="BJ12" i="24"/>
  <c r="DH12" i="24" s="1"/>
  <c r="BJ13" i="24"/>
  <c r="DH13" i="24" s="1"/>
  <c r="BJ34" i="24"/>
  <c r="DH34" i="24" s="1"/>
  <c r="BJ28" i="24"/>
  <c r="DH28" i="24" s="1"/>
  <c r="BJ6" i="24"/>
  <c r="DH6" i="24" s="1"/>
  <c r="BJ31" i="24"/>
  <c r="DH31" i="24" s="1"/>
  <c r="BJ30" i="24"/>
  <c r="DH30" i="24" s="1"/>
  <c r="BJ33" i="24"/>
  <c r="DH33" i="24" s="1"/>
  <c r="BJ44" i="24"/>
  <c r="DH44" i="24" s="1"/>
  <c r="BJ51" i="24"/>
  <c r="DH51" i="24" s="1"/>
  <c r="BJ38" i="24"/>
  <c r="DH38" i="24" s="1"/>
  <c r="BJ25" i="24"/>
  <c r="DH25" i="24" s="1"/>
  <c r="BJ36" i="24"/>
  <c r="DH36" i="24" s="1"/>
  <c r="BJ37" i="24"/>
  <c r="DH37" i="24" s="1"/>
  <c r="BJ53" i="24"/>
  <c r="DH53" i="24" s="1"/>
  <c r="BJ42" i="24"/>
  <c r="DH42" i="24" s="1"/>
  <c r="BJ39" i="24"/>
  <c r="DH39" i="24" s="1"/>
  <c r="BJ43" i="24"/>
  <c r="DH43" i="24" s="1"/>
  <c r="BJ41" i="24"/>
  <c r="DH41" i="24" s="1"/>
  <c r="BJ40" i="24"/>
  <c r="DH40" i="24" s="1"/>
  <c r="BJ46" i="24"/>
  <c r="DH46" i="24" s="1"/>
  <c r="BJ5" i="24"/>
  <c r="BJ52" i="24"/>
  <c r="DH52" i="24" s="1"/>
  <c r="BJ50" i="24"/>
  <c r="DH50" i="24" s="1"/>
  <c r="BJ47" i="24"/>
  <c r="DH47" i="24" s="1"/>
  <c r="BJ49" i="24"/>
  <c r="DH49" i="24" s="1"/>
  <c r="BJ54" i="24"/>
  <c r="DH54" i="24" s="1"/>
  <c r="BJ48" i="24"/>
  <c r="DH48" i="24" s="1"/>
  <c r="BJ58" i="24"/>
  <c r="DH58" i="24" s="1"/>
  <c r="BJ56" i="24"/>
  <c r="DH56" i="24" s="1"/>
  <c r="BJ62" i="24"/>
  <c r="DH62" i="24" s="1"/>
  <c r="BJ60" i="24"/>
  <c r="DH60" i="24" s="1"/>
  <c r="BJ35" i="24"/>
  <c r="BJ61" i="24"/>
  <c r="DH61" i="24" s="1"/>
  <c r="BJ59" i="24"/>
  <c r="DH59" i="24" s="1"/>
  <c r="BJ63" i="24"/>
  <c r="DH63" i="24" s="1"/>
  <c r="BJ57" i="24"/>
  <c r="DH57" i="24" s="1"/>
  <c r="BJ64" i="24"/>
  <c r="DH64" i="24" s="1"/>
  <c r="BJ45" i="24"/>
  <c r="BJ73" i="24"/>
  <c r="DH73" i="24" s="1"/>
  <c r="BJ69" i="24"/>
  <c r="DH69" i="24" s="1"/>
  <c r="BJ68" i="24"/>
  <c r="DH68" i="24" s="1"/>
  <c r="BJ70" i="24"/>
  <c r="DH70" i="24" s="1"/>
  <c r="BJ66" i="24"/>
  <c r="DH66" i="24" s="1"/>
  <c r="BJ71" i="24"/>
  <c r="DH71" i="24" s="1"/>
  <c r="BJ72" i="24"/>
  <c r="DH72" i="24" s="1"/>
  <c r="BJ74" i="24"/>
  <c r="DH74" i="24" s="1"/>
  <c r="BJ67" i="24"/>
  <c r="DH67" i="24" s="1"/>
  <c r="BJ76" i="24"/>
  <c r="DH76" i="24" s="1"/>
  <c r="BJ83" i="24"/>
  <c r="DH83" i="24" s="1"/>
  <c r="BJ82" i="24"/>
  <c r="DH82" i="24" s="1"/>
  <c r="BJ84" i="24"/>
  <c r="DH84" i="24" s="1"/>
  <c r="BJ65" i="24"/>
  <c r="DH65" i="24" s="1"/>
  <c r="BJ78" i="24"/>
  <c r="DH78" i="24" s="1"/>
  <c r="BJ77" i="24"/>
  <c r="DH77" i="24" s="1"/>
  <c r="BJ81" i="24"/>
  <c r="DH81" i="24" s="1"/>
  <c r="BJ55" i="24"/>
  <c r="DH55" i="24" s="1"/>
  <c r="BJ80" i="24"/>
  <c r="DH80" i="24" s="1"/>
  <c r="BJ79" i="24"/>
  <c r="DH79" i="24" s="1"/>
  <c r="BJ91" i="24"/>
  <c r="DH91" i="24" s="1"/>
  <c r="BJ94" i="24"/>
  <c r="DH94" i="24" s="1"/>
  <c r="BJ75" i="24"/>
  <c r="DH75" i="24" s="1"/>
  <c r="BJ86" i="24"/>
  <c r="DH86" i="24" s="1"/>
  <c r="BJ89" i="24"/>
  <c r="DH89" i="24" s="1"/>
  <c r="BJ87" i="24"/>
  <c r="DH87" i="24" s="1"/>
  <c r="BJ93" i="24"/>
  <c r="DH93" i="24" s="1"/>
  <c r="BJ92" i="24"/>
  <c r="DH92" i="24" s="1"/>
  <c r="BJ88" i="24"/>
  <c r="DH88" i="24" s="1"/>
  <c r="BJ90" i="24"/>
  <c r="DH90" i="24" s="1"/>
  <c r="BJ85" i="24"/>
  <c r="DH85" i="24" s="1"/>
  <c r="BJ99" i="24"/>
  <c r="DH99" i="24" s="1"/>
  <c r="BJ97" i="24"/>
  <c r="DH97" i="24" s="1"/>
  <c r="BJ101" i="24"/>
  <c r="DH101" i="24" s="1"/>
  <c r="BJ103" i="24"/>
  <c r="DH103" i="24" s="1"/>
  <c r="BJ98" i="24"/>
  <c r="DH98" i="24" s="1"/>
  <c r="BJ96" i="24"/>
  <c r="DH96" i="24" s="1"/>
  <c r="BJ100" i="24"/>
  <c r="DH100" i="24" s="1"/>
  <c r="BJ102" i="24"/>
  <c r="DH102" i="24" s="1"/>
  <c r="BJ104" i="24"/>
  <c r="DH104" i="24" s="1"/>
  <c r="BJ111" i="24"/>
  <c r="DH111" i="24" s="1"/>
  <c r="BJ107" i="24"/>
  <c r="DH107" i="24" s="1"/>
  <c r="BJ108" i="24"/>
  <c r="DH108" i="24" s="1"/>
  <c r="BJ110" i="24"/>
  <c r="DH110" i="24" s="1"/>
  <c r="BJ112" i="24"/>
  <c r="DH112" i="24" s="1"/>
  <c r="BJ106" i="24"/>
  <c r="DH106" i="24" s="1"/>
  <c r="BJ113" i="24"/>
  <c r="DH113" i="24" s="1"/>
  <c r="BJ109" i="24"/>
  <c r="DH109" i="24" s="1"/>
  <c r="BJ114" i="24"/>
  <c r="DH114" i="24" s="1"/>
  <c r="BJ123" i="24"/>
  <c r="DH123" i="24" s="1"/>
  <c r="BJ118" i="24"/>
  <c r="DH118" i="24" s="1"/>
  <c r="BJ124" i="24"/>
  <c r="DH124" i="24" s="1"/>
  <c r="BJ117" i="24"/>
  <c r="DH117" i="24" s="1"/>
  <c r="BJ122" i="24"/>
  <c r="DH122" i="24" s="1"/>
  <c r="BJ120" i="24"/>
  <c r="DH120" i="24" s="1"/>
  <c r="BJ119" i="24"/>
  <c r="DH119" i="24" s="1"/>
  <c r="BJ121" i="24"/>
  <c r="DH121" i="24" s="1"/>
  <c r="BJ105" i="24"/>
  <c r="DH105" i="24" s="1"/>
  <c r="BJ116" i="24"/>
  <c r="DH116" i="24" s="1"/>
  <c r="BJ131" i="24"/>
  <c r="DH131" i="24" s="1"/>
  <c r="BJ134" i="24"/>
  <c r="DH134" i="24" s="1"/>
  <c r="BJ126" i="24"/>
  <c r="DH126" i="24" s="1"/>
  <c r="BJ129" i="24"/>
  <c r="DH129" i="24" s="1"/>
  <c r="BJ133" i="24"/>
  <c r="DH133" i="24" s="1"/>
  <c r="BJ115" i="24"/>
  <c r="DH115" i="24" s="1"/>
  <c r="BJ128" i="24"/>
  <c r="DH128" i="24" s="1"/>
  <c r="BJ132" i="24"/>
  <c r="DH132" i="24" s="1"/>
  <c r="BJ127" i="24"/>
  <c r="DH127" i="24" s="1"/>
  <c r="BJ130" i="24"/>
  <c r="DH130" i="24" s="1"/>
  <c r="BJ142" i="24"/>
  <c r="DH142" i="24" s="1"/>
  <c r="BJ141" i="24"/>
  <c r="DH141" i="24" s="1"/>
  <c r="BJ139" i="24"/>
  <c r="DH139" i="24" s="1"/>
  <c r="BJ149" i="24"/>
  <c r="DH149" i="24" s="1"/>
  <c r="BJ143" i="24"/>
  <c r="DH143" i="24" s="1"/>
  <c r="BJ146" i="24"/>
  <c r="DH146" i="24" s="1"/>
  <c r="BJ150" i="24"/>
  <c r="DH150" i="24" s="1"/>
  <c r="BJ136" i="24"/>
  <c r="DH136" i="24" s="1"/>
  <c r="BJ154" i="24"/>
  <c r="DH154" i="24" s="1"/>
  <c r="BJ151" i="24"/>
  <c r="DH151" i="24" s="1"/>
  <c r="BJ137" i="24"/>
  <c r="DH137" i="24" s="1"/>
  <c r="BJ144" i="24"/>
  <c r="DH144" i="24" s="1"/>
  <c r="BJ140" i="24"/>
  <c r="DH140" i="24" s="1"/>
  <c r="BJ153" i="24"/>
  <c r="DH153" i="24" s="1"/>
  <c r="BJ148" i="24"/>
  <c r="DH148" i="24" s="1"/>
  <c r="BJ125" i="24"/>
  <c r="DH125" i="24" s="1"/>
  <c r="BJ138" i="24"/>
  <c r="DH138" i="24" s="1"/>
  <c r="BJ147" i="24"/>
  <c r="DH147" i="24" s="1"/>
  <c r="BJ152" i="24"/>
  <c r="DH152" i="24" s="1"/>
  <c r="BJ145" i="24"/>
  <c r="DH145" i="24" s="1"/>
  <c r="DH4" i="24"/>
  <c r="BJ192" i="24"/>
  <c r="BK4" i="24"/>
  <c r="BE25" i="28"/>
  <c r="BF24" i="28"/>
  <c r="AT2" i="25"/>
  <c r="AT19" i="25" s="1"/>
  <c r="AS28" i="25"/>
  <c r="AR29" i="25"/>
  <c r="BK19" i="24" l="1"/>
  <c r="DI19" i="24" s="1"/>
  <c r="BK17" i="24"/>
  <c r="DI17" i="24" s="1"/>
  <c r="BK16" i="24"/>
  <c r="DI16" i="24" s="1"/>
  <c r="BK15" i="24"/>
  <c r="DI15" i="24" s="1"/>
  <c r="BK22" i="24"/>
  <c r="DI22" i="24" s="1"/>
  <c r="BK23" i="24"/>
  <c r="DI23" i="24" s="1"/>
  <c r="BK20" i="24"/>
  <c r="DI20" i="24" s="1"/>
  <c r="BK24" i="24"/>
  <c r="DI24" i="24" s="1"/>
  <c r="BK18" i="24"/>
  <c r="DI18" i="24" s="1"/>
  <c r="BK21" i="24"/>
  <c r="DI21" i="24" s="1"/>
  <c r="BF135" i="24"/>
  <c r="DD135" i="24" s="1"/>
  <c r="BF95" i="24"/>
  <c r="DD95" i="24" s="1"/>
  <c r="AE29" i="31"/>
  <c r="BA14" i="27"/>
  <c r="AE33" i="31"/>
  <c r="BA18" i="27"/>
  <c r="AJ40" i="31"/>
  <c r="BK189" i="24"/>
  <c r="BK185" i="24"/>
  <c r="BK187" i="24"/>
  <c r="BK184" i="24"/>
  <c r="BK188" i="24"/>
  <c r="BK181" i="24"/>
  <c r="BK190" i="24"/>
  <c r="BK186" i="24"/>
  <c r="BK182" i="24"/>
  <c r="BK183" i="24"/>
  <c r="AI37" i="31"/>
  <c r="AJ39" i="31"/>
  <c r="AJ34" i="31"/>
  <c r="AJ28" i="31"/>
  <c r="AJ27" i="31"/>
  <c r="AJ32" i="31"/>
  <c r="AJ31" i="31"/>
  <c r="AJ25" i="31"/>
  <c r="AJ26" i="31"/>
  <c r="AT18" i="25"/>
  <c r="AT17" i="25"/>
  <c r="BK175" i="24"/>
  <c r="BK172" i="24"/>
  <c r="BK178" i="24"/>
  <c r="BK177" i="24"/>
  <c r="BK176" i="24"/>
  <c r="BK179" i="24"/>
  <c r="BK180" i="24"/>
  <c r="BK173" i="24"/>
  <c r="BK174" i="24"/>
  <c r="BK171" i="24"/>
  <c r="BK191" i="24"/>
  <c r="BK193" i="24"/>
  <c r="BK169" i="24"/>
  <c r="BK164" i="24"/>
  <c r="BK162" i="24"/>
  <c r="BK166" i="24"/>
  <c r="BK161" i="24"/>
  <c r="BK165" i="24"/>
  <c r="BK163" i="24"/>
  <c r="BK167" i="24"/>
  <c r="BK168" i="24"/>
  <c r="BK170" i="24"/>
  <c r="AJ30" i="31"/>
  <c r="BK30" i="24"/>
  <c r="DI30" i="24" s="1"/>
  <c r="BK11" i="24"/>
  <c r="DI11" i="24" s="1"/>
  <c r="BK12" i="24"/>
  <c r="DI12" i="24" s="1"/>
  <c r="BK14" i="24"/>
  <c r="DI14" i="24" s="1"/>
  <c r="BK7" i="24"/>
  <c r="DI7" i="24" s="1"/>
  <c r="BK29" i="24"/>
  <c r="DI29" i="24" s="1"/>
  <c r="BK34" i="24"/>
  <c r="DI34" i="24" s="1"/>
  <c r="BK32" i="24"/>
  <c r="DI32" i="24" s="1"/>
  <c r="BK31" i="24"/>
  <c r="DI31" i="24" s="1"/>
  <c r="BK9" i="24"/>
  <c r="DI9" i="24" s="1"/>
  <c r="BK6" i="24"/>
  <c r="DI6" i="24" s="1"/>
  <c r="BK8" i="24"/>
  <c r="DI8" i="24" s="1"/>
  <c r="BK28" i="24"/>
  <c r="DI28" i="24" s="1"/>
  <c r="BK10" i="24"/>
  <c r="DI10" i="24" s="1"/>
  <c r="BK13" i="24"/>
  <c r="DI13" i="24" s="1"/>
  <c r="BK26" i="24"/>
  <c r="DI26" i="24" s="1"/>
  <c r="BK33" i="24"/>
  <c r="DI33" i="24" s="1"/>
  <c r="BK27" i="24"/>
  <c r="DI27" i="24" s="1"/>
  <c r="BK42" i="24"/>
  <c r="DI42" i="24" s="1"/>
  <c r="BK40" i="24"/>
  <c r="DI40" i="24" s="1"/>
  <c r="BK37" i="24"/>
  <c r="DI37" i="24" s="1"/>
  <c r="BK25" i="24"/>
  <c r="DI25" i="24" s="1"/>
  <c r="BK51" i="24"/>
  <c r="DI51" i="24" s="1"/>
  <c r="BK53" i="24"/>
  <c r="DI53" i="24" s="1"/>
  <c r="BK43" i="24"/>
  <c r="DI43" i="24" s="1"/>
  <c r="BK41" i="24"/>
  <c r="DI41" i="24" s="1"/>
  <c r="BK39" i="24"/>
  <c r="DI39" i="24" s="1"/>
  <c r="BK38" i="24"/>
  <c r="DI38" i="24" s="1"/>
  <c r="BK44" i="24"/>
  <c r="DI44" i="24" s="1"/>
  <c r="BK36" i="24"/>
  <c r="DI36" i="24" s="1"/>
  <c r="BK5" i="24"/>
  <c r="BK47" i="24"/>
  <c r="DI47" i="24" s="1"/>
  <c r="BK48" i="24"/>
  <c r="DI48" i="24" s="1"/>
  <c r="BK52" i="24"/>
  <c r="DI52" i="24" s="1"/>
  <c r="BK46" i="24"/>
  <c r="DI46" i="24" s="1"/>
  <c r="BK50" i="24"/>
  <c r="DI50" i="24" s="1"/>
  <c r="BK54" i="24"/>
  <c r="DI54" i="24" s="1"/>
  <c r="BK49" i="24"/>
  <c r="DI49" i="24" s="1"/>
  <c r="BK35" i="24"/>
  <c r="BK63" i="24"/>
  <c r="DI63" i="24" s="1"/>
  <c r="BK58" i="24"/>
  <c r="DI58" i="24" s="1"/>
  <c r="BK56" i="24"/>
  <c r="DI56" i="24" s="1"/>
  <c r="BK59" i="24"/>
  <c r="DI59" i="24" s="1"/>
  <c r="BK60" i="24"/>
  <c r="DI60" i="24" s="1"/>
  <c r="BK57" i="24"/>
  <c r="DI57" i="24" s="1"/>
  <c r="BK61" i="24"/>
  <c r="DI61" i="24" s="1"/>
  <c r="BK62" i="24"/>
  <c r="DI62" i="24" s="1"/>
  <c r="BK64" i="24"/>
  <c r="DI64" i="24" s="1"/>
  <c r="BK66" i="24"/>
  <c r="DI66" i="24" s="1"/>
  <c r="BK69" i="24"/>
  <c r="DI69" i="24" s="1"/>
  <c r="BK73" i="24"/>
  <c r="DI73" i="24" s="1"/>
  <c r="BK70" i="24"/>
  <c r="DI70" i="24" s="1"/>
  <c r="BK68" i="24"/>
  <c r="DI68" i="24" s="1"/>
  <c r="BK71" i="24"/>
  <c r="DI71" i="24" s="1"/>
  <c r="BK72" i="24"/>
  <c r="DI72" i="24" s="1"/>
  <c r="BK74" i="24"/>
  <c r="DI74" i="24" s="1"/>
  <c r="BK67" i="24"/>
  <c r="DI67" i="24" s="1"/>
  <c r="BK45" i="24"/>
  <c r="BK76" i="24"/>
  <c r="DI76" i="24" s="1"/>
  <c r="BK84" i="24"/>
  <c r="DI84" i="24" s="1"/>
  <c r="BK83" i="24"/>
  <c r="DI83" i="24" s="1"/>
  <c r="BK79" i="24"/>
  <c r="DI79" i="24" s="1"/>
  <c r="BK81" i="24"/>
  <c r="DI81" i="24" s="1"/>
  <c r="BK82" i="24"/>
  <c r="DI82" i="24" s="1"/>
  <c r="BK80" i="24"/>
  <c r="DI80" i="24" s="1"/>
  <c r="BK65" i="24"/>
  <c r="DI65" i="24" s="1"/>
  <c r="BK77" i="24"/>
  <c r="DI77" i="24" s="1"/>
  <c r="BK55" i="24"/>
  <c r="DI55" i="24" s="1"/>
  <c r="BK78" i="24"/>
  <c r="DI78" i="24" s="1"/>
  <c r="BK93" i="24"/>
  <c r="DI93" i="24" s="1"/>
  <c r="BK91" i="24"/>
  <c r="DI91" i="24" s="1"/>
  <c r="BK86" i="24"/>
  <c r="DI86" i="24" s="1"/>
  <c r="BK92" i="24"/>
  <c r="DI92" i="24" s="1"/>
  <c r="BK89" i="24"/>
  <c r="DI89" i="24" s="1"/>
  <c r="BK90" i="24"/>
  <c r="DI90" i="24" s="1"/>
  <c r="BK87" i="24"/>
  <c r="DI87" i="24" s="1"/>
  <c r="BK88" i="24"/>
  <c r="DI88" i="24" s="1"/>
  <c r="BK94" i="24"/>
  <c r="DI94" i="24" s="1"/>
  <c r="BK75" i="24"/>
  <c r="DI75" i="24" s="1"/>
  <c r="BK104" i="24"/>
  <c r="DI104" i="24" s="1"/>
  <c r="BK103" i="24"/>
  <c r="DI103" i="24" s="1"/>
  <c r="BK96" i="24"/>
  <c r="DI96" i="24" s="1"/>
  <c r="BK99" i="24"/>
  <c r="DI99" i="24" s="1"/>
  <c r="BK102" i="24"/>
  <c r="DI102" i="24" s="1"/>
  <c r="BK100" i="24"/>
  <c r="DI100" i="24" s="1"/>
  <c r="BK85" i="24"/>
  <c r="DI85" i="24" s="1"/>
  <c r="BK101" i="24"/>
  <c r="DI101" i="24" s="1"/>
  <c r="BK97" i="24"/>
  <c r="DI97" i="24" s="1"/>
  <c r="BK98" i="24"/>
  <c r="DI98" i="24" s="1"/>
  <c r="BK112" i="24"/>
  <c r="DI112" i="24" s="1"/>
  <c r="BK106" i="24"/>
  <c r="DI106" i="24" s="1"/>
  <c r="BK109" i="24"/>
  <c r="DI109" i="24" s="1"/>
  <c r="BK110" i="24"/>
  <c r="DI110" i="24" s="1"/>
  <c r="BK108" i="24"/>
  <c r="DI108" i="24" s="1"/>
  <c r="BK107" i="24"/>
  <c r="DI107" i="24" s="1"/>
  <c r="BK111" i="24"/>
  <c r="DI111" i="24" s="1"/>
  <c r="BK113" i="24"/>
  <c r="DI113" i="24" s="1"/>
  <c r="BK114" i="24"/>
  <c r="DI114" i="24" s="1"/>
  <c r="BK121" i="24"/>
  <c r="DI121" i="24" s="1"/>
  <c r="BK105" i="24"/>
  <c r="DI105" i="24" s="1"/>
  <c r="BK118" i="24"/>
  <c r="DI118" i="24" s="1"/>
  <c r="BK120" i="24"/>
  <c r="DI120" i="24" s="1"/>
  <c r="BK122" i="24"/>
  <c r="DI122" i="24" s="1"/>
  <c r="BK116" i="24"/>
  <c r="DI116" i="24" s="1"/>
  <c r="BK119" i="24"/>
  <c r="DI119" i="24" s="1"/>
  <c r="BK124" i="24"/>
  <c r="DI124" i="24" s="1"/>
  <c r="BK123" i="24"/>
  <c r="DI123" i="24" s="1"/>
  <c r="BK117" i="24"/>
  <c r="DI117" i="24" s="1"/>
  <c r="BK131" i="24"/>
  <c r="DI131" i="24" s="1"/>
  <c r="BK126" i="24"/>
  <c r="DI126" i="24" s="1"/>
  <c r="BK128" i="24"/>
  <c r="DI128" i="24" s="1"/>
  <c r="BK127" i="24"/>
  <c r="DI127" i="24" s="1"/>
  <c r="BK133" i="24"/>
  <c r="DI133" i="24" s="1"/>
  <c r="BK132" i="24"/>
  <c r="DI132" i="24" s="1"/>
  <c r="BK134" i="24"/>
  <c r="DI134" i="24" s="1"/>
  <c r="BK129" i="24"/>
  <c r="DI129" i="24" s="1"/>
  <c r="BK142" i="24"/>
  <c r="DI142" i="24" s="1"/>
  <c r="BK130" i="24"/>
  <c r="DI130" i="24" s="1"/>
  <c r="BK115" i="24"/>
  <c r="DI115" i="24" s="1"/>
  <c r="BK143" i="24"/>
  <c r="DI143" i="24" s="1"/>
  <c r="BK125" i="24"/>
  <c r="DI125" i="24" s="1"/>
  <c r="BK153" i="24"/>
  <c r="DI153" i="24" s="1"/>
  <c r="BK144" i="24"/>
  <c r="DI144" i="24" s="1"/>
  <c r="BK137" i="24"/>
  <c r="DI137" i="24" s="1"/>
  <c r="BK139" i="24"/>
  <c r="DI139" i="24" s="1"/>
  <c r="BK148" i="24"/>
  <c r="DI148" i="24" s="1"/>
  <c r="BK138" i="24"/>
  <c r="DI138" i="24" s="1"/>
  <c r="BK136" i="24"/>
  <c r="DI136" i="24" s="1"/>
  <c r="BK146" i="24"/>
  <c r="DI146" i="24" s="1"/>
  <c r="BK150" i="24"/>
  <c r="DI150" i="24" s="1"/>
  <c r="BK140" i="24"/>
  <c r="DI140" i="24" s="1"/>
  <c r="BK154" i="24"/>
  <c r="DI154" i="24" s="1"/>
  <c r="BK151" i="24"/>
  <c r="DI151" i="24" s="1"/>
  <c r="BK149" i="24"/>
  <c r="DI149" i="24" s="1"/>
  <c r="BK141" i="24"/>
  <c r="DI141" i="24" s="1"/>
  <c r="BK152" i="24"/>
  <c r="DI152" i="24" s="1"/>
  <c r="BK147" i="24"/>
  <c r="DI147" i="24" s="1"/>
  <c r="BK145" i="24"/>
  <c r="DI145" i="24" s="1"/>
  <c r="DI4" i="24"/>
  <c r="BK192" i="24"/>
  <c r="BL4" i="24"/>
  <c r="BF25" i="28"/>
  <c r="BG24" i="28"/>
  <c r="AU2" i="25"/>
  <c r="AU19" i="25" s="1"/>
  <c r="AT28" i="25"/>
  <c r="AS29" i="25"/>
  <c r="BL19" i="24" l="1"/>
  <c r="DJ19" i="24" s="1"/>
  <c r="BL16" i="24"/>
  <c r="DJ16" i="24" s="1"/>
  <c r="BL23" i="24"/>
  <c r="DJ23" i="24" s="1"/>
  <c r="BL20" i="24"/>
  <c r="DJ20" i="24" s="1"/>
  <c r="BL22" i="24"/>
  <c r="DJ22" i="24" s="1"/>
  <c r="BL24" i="24"/>
  <c r="DJ24" i="24" s="1"/>
  <c r="BL15" i="24"/>
  <c r="DJ15" i="24" s="1"/>
  <c r="BL17" i="24"/>
  <c r="DJ17" i="24" s="1"/>
  <c r="BL18" i="24"/>
  <c r="DJ18" i="24" s="1"/>
  <c r="BL21" i="24"/>
  <c r="DJ21" i="24" s="1"/>
  <c r="BG135" i="24"/>
  <c r="DE135" i="24" s="1"/>
  <c r="BG95" i="24"/>
  <c r="DE95" i="24" s="1"/>
  <c r="AF29" i="31"/>
  <c r="BB14" i="27"/>
  <c r="AF33" i="31"/>
  <c r="BB18" i="27"/>
  <c r="AK40" i="31"/>
  <c r="BL188" i="24"/>
  <c r="BL183" i="24"/>
  <c r="BL186" i="24"/>
  <c r="BL190" i="24"/>
  <c r="BL185" i="24"/>
  <c r="BL184" i="24"/>
  <c r="BL189" i="24"/>
  <c r="BL187" i="24"/>
  <c r="BL182" i="24"/>
  <c r="BL181" i="24"/>
  <c r="AJ37" i="31"/>
  <c r="AK39" i="31"/>
  <c r="AK27" i="31"/>
  <c r="AK32" i="31"/>
  <c r="AK28" i="31"/>
  <c r="AK26" i="31"/>
  <c r="AK34" i="31"/>
  <c r="AK31" i="31"/>
  <c r="AK25" i="31"/>
  <c r="AU17" i="25"/>
  <c r="AU18" i="25"/>
  <c r="BL179" i="24"/>
  <c r="BL175" i="24"/>
  <c r="BL178" i="24"/>
  <c r="BL176" i="24"/>
  <c r="BL180" i="24"/>
  <c r="BL177" i="24"/>
  <c r="BL172" i="24"/>
  <c r="BL173" i="24"/>
  <c r="BL174" i="24"/>
  <c r="BL171" i="24"/>
  <c r="BL193" i="24"/>
  <c r="BL191" i="24"/>
  <c r="BL164" i="24"/>
  <c r="BL169" i="24"/>
  <c r="BL162" i="24"/>
  <c r="BL165" i="24"/>
  <c r="BL161" i="24"/>
  <c r="BL166" i="24"/>
  <c r="BL163" i="24"/>
  <c r="BL167" i="24"/>
  <c r="BL170" i="24"/>
  <c r="BL168" i="24"/>
  <c r="AK30" i="31"/>
  <c r="BL8" i="24"/>
  <c r="DJ8" i="24" s="1"/>
  <c r="BL10" i="24"/>
  <c r="DJ10" i="24" s="1"/>
  <c r="BL33" i="24"/>
  <c r="DJ33" i="24" s="1"/>
  <c r="BL9" i="24"/>
  <c r="DJ9" i="24" s="1"/>
  <c r="BL30" i="24"/>
  <c r="DJ30" i="24" s="1"/>
  <c r="BL7" i="24"/>
  <c r="DJ7" i="24" s="1"/>
  <c r="BL12" i="24"/>
  <c r="DJ12" i="24" s="1"/>
  <c r="BL32" i="24"/>
  <c r="DJ32" i="24" s="1"/>
  <c r="BL6" i="24"/>
  <c r="DJ6" i="24" s="1"/>
  <c r="BL29" i="24"/>
  <c r="DJ29" i="24" s="1"/>
  <c r="BL28" i="24"/>
  <c r="DJ28" i="24" s="1"/>
  <c r="BL34" i="24"/>
  <c r="DJ34" i="24" s="1"/>
  <c r="BL11" i="24"/>
  <c r="DJ11" i="24" s="1"/>
  <c r="BL13" i="24"/>
  <c r="DJ13" i="24" s="1"/>
  <c r="BL31" i="24"/>
  <c r="DJ31" i="24" s="1"/>
  <c r="BL26" i="24"/>
  <c r="DJ26" i="24" s="1"/>
  <c r="BL27" i="24"/>
  <c r="DJ27" i="24" s="1"/>
  <c r="BL14" i="24"/>
  <c r="DJ14" i="24" s="1"/>
  <c r="BL41" i="24"/>
  <c r="DJ41" i="24" s="1"/>
  <c r="BL25" i="24"/>
  <c r="DJ25" i="24" s="1"/>
  <c r="BL44" i="24"/>
  <c r="DJ44" i="24" s="1"/>
  <c r="BL51" i="24"/>
  <c r="DJ51" i="24" s="1"/>
  <c r="BL43" i="24"/>
  <c r="DJ43" i="24" s="1"/>
  <c r="BL40" i="24"/>
  <c r="DJ40" i="24" s="1"/>
  <c r="BL39" i="24"/>
  <c r="DJ39" i="24" s="1"/>
  <c r="BL42" i="24"/>
  <c r="DJ42" i="24" s="1"/>
  <c r="BL53" i="24"/>
  <c r="DJ53" i="24" s="1"/>
  <c r="BL37" i="24"/>
  <c r="DJ37" i="24" s="1"/>
  <c r="BL36" i="24"/>
  <c r="DJ36" i="24" s="1"/>
  <c r="BL38" i="24"/>
  <c r="DJ38" i="24" s="1"/>
  <c r="BL48" i="24"/>
  <c r="DJ48" i="24" s="1"/>
  <c r="BL5" i="24"/>
  <c r="BL50" i="24"/>
  <c r="DJ50" i="24" s="1"/>
  <c r="BL52" i="24"/>
  <c r="DJ52" i="24" s="1"/>
  <c r="BL49" i="24"/>
  <c r="DJ49" i="24" s="1"/>
  <c r="BL46" i="24"/>
  <c r="DJ46" i="24" s="1"/>
  <c r="BL47" i="24"/>
  <c r="DJ47" i="24" s="1"/>
  <c r="BL54" i="24"/>
  <c r="DJ54" i="24" s="1"/>
  <c r="BL57" i="24"/>
  <c r="DJ57" i="24" s="1"/>
  <c r="BL61" i="24"/>
  <c r="DJ61" i="24" s="1"/>
  <c r="BL58" i="24"/>
  <c r="DJ58" i="24" s="1"/>
  <c r="BL62" i="24"/>
  <c r="DJ62" i="24" s="1"/>
  <c r="BL59" i="24"/>
  <c r="DJ59" i="24" s="1"/>
  <c r="BL64" i="24"/>
  <c r="DJ64" i="24" s="1"/>
  <c r="BL56" i="24"/>
  <c r="DJ56" i="24" s="1"/>
  <c r="BL60" i="24"/>
  <c r="DJ60" i="24" s="1"/>
  <c r="BL35" i="24"/>
  <c r="BL63" i="24"/>
  <c r="DJ63" i="24" s="1"/>
  <c r="BL67" i="24"/>
  <c r="DJ67" i="24" s="1"/>
  <c r="BL71" i="24"/>
  <c r="DJ71" i="24" s="1"/>
  <c r="BL69" i="24"/>
  <c r="DJ69" i="24" s="1"/>
  <c r="BL68" i="24"/>
  <c r="DJ68" i="24" s="1"/>
  <c r="BL66" i="24"/>
  <c r="DJ66" i="24" s="1"/>
  <c r="BL45" i="24"/>
  <c r="BL74" i="24"/>
  <c r="DJ74" i="24" s="1"/>
  <c r="BL70" i="24"/>
  <c r="DJ70" i="24" s="1"/>
  <c r="BL72" i="24"/>
  <c r="DJ72" i="24" s="1"/>
  <c r="BL73" i="24"/>
  <c r="DJ73" i="24" s="1"/>
  <c r="BL78" i="24"/>
  <c r="DJ78" i="24" s="1"/>
  <c r="BL79" i="24"/>
  <c r="DJ79" i="24" s="1"/>
  <c r="BL83" i="24"/>
  <c r="DJ83" i="24" s="1"/>
  <c r="BL55" i="24"/>
  <c r="DJ55" i="24" s="1"/>
  <c r="BL80" i="24"/>
  <c r="DJ80" i="24" s="1"/>
  <c r="BL82" i="24"/>
  <c r="DJ82" i="24" s="1"/>
  <c r="BL84" i="24"/>
  <c r="DJ84" i="24" s="1"/>
  <c r="BL77" i="24"/>
  <c r="DJ77" i="24" s="1"/>
  <c r="BL65" i="24"/>
  <c r="DJ65" i="24" s="1"/>
  <c r="BL81" i="24"/>
  <c r="DJ81" i="24" s="1"/>
  <c r="BL76" i="24"/>
  <c r="DJ76" i="24" s="1"/>
  <c r="BL94" i="24"/>
  <c r="DJ94" i="24" s="1"/>
  <c r="BL91" i="24"/>
  <c r="DJ91" i="24" s="1"/>
  <c r="BL90" i="24"/>
  <c r="DJ90" i="24" s="1"/>
  <c r="BL88" i="24"/>
  <c r="DJ88" i="24" s="1"/>
  <c r="BL92" i="24"/>
  <c r="DJ92" i="24" s="1"/>
  <c r="BL75" i="24"/>
  <c r="DJ75" i="24" s="1"/>
  <c r="BL87" i="24"/>
  <c r="DJ87" i="24" s="1"/>
  <c r="BL89" i="24"/>
  <c r="DJ89" i="24" s="1"/>
  <c r="BL86" i="24"/>
  <c r="DJ86" i="24" s="1"/>
  <c r="BL93" i="24"/>
  <c r="DJ93" i="24" s="1"/>
  <c r="BL98" i="24"/>
  <c r="DJ98" i="24" s="1"/>
  <c r="BL99" i="24"/>
  <c r="DJ99" i="24" s="1"/>
  <c r="BL104" i="24"/>
  <c r="DJ104" i="24" s="1"/>
  <c r="BL103" i="24"/>
  <c r="DJ103" i="24" s="1"/>
  <c r="BL101" i="24"/>
  <c r="DJ101" i="24" s="1"/>
  <c r="BL85" i="24"/>
  <c r="DJ85" i="24" s="1"/>
  <c r="BL97" i="24"/>
  <c r="DJ97" i="24" s="1"/>
  <c r="BL102" i="24"/>
  <c r="DJ102" i="24" s="1"/>
  <c r="BL100" i="24"/>
  <c r="DJ100" i="24" s="1"/>
  <c r="BL96" i="24"/>
  <c r="DJ96" i="24" s="1"/>
  <c r="BL109" i="24"/>
  <c r="DJ109" i="24" s="1"/>
  <c r="BL112" i="24"/>
  <c r="DJ112" i="24" s="1"/>
  <c r="BL108" i="24"/>
  <c r="DJ108" i="24" s="1"/>
  <c r="BL106" i="24"/>
  <c r="DJ106" i="24" s="1"/>
  <c r="BL95" i="24"/>
  <c r="DJ95" i="24" s="1"/>
  <c r="BL114" i="24"/>
  <c r="DJ114" i="24" s="1"/>
  <c r="BL111" i="24"/>
  <c r="DJ111" i="24" s="1"/>
  <c r="BL113" i="24"/>
  <c r="DJ113" i="24" s="1"/>
  <c r="BL110" i="24"/>
  <c r="DJ110" i="24" s="1"/>
  <c r="BL107" i="24"/>
  <c r="DJ107" i="24" s="1"/>
  <c r="BL117" i="24"/>
  <c r="DJ117" i="24" s="1"/>
  <c r="BL118" i="24"/>
  <c r="DJ118" i="24" s="1"/>
  <c r="BL119" i="24"/>
  <c r="DJ119" i="24" s="1"/>
  <c r="BL116" i="24"/>
  <c r="DJ116" i="24" s="1"/>
  <c r="BL121" i="24"/>
  <c r="DJ121" i="24" s="1"/>
  <c r="BL120" i="24"/>
  <c r="DJ120" i="24" s="1"/>
  <c r="BL105" i="24"/>
  <c r="DJ105" i="24" s="1"/>
  <c r="BL122" i="24"/>
  <c r="DJ122" i="24" s="1"/>
  <c r="BL124" i="24"/>
  <c r="DJ124" i="24" s="1"/>
  <c r="BL123" i="24"/>
  <c r="DJ123" i="24" s="1"/>
  <c r="BL129" i="24"/>
  <c r="DJ129" i="24" s="1"/>
  <c r="BL131" i="24"/>
  <c r="DJ131" i="24" s="1"/>
  <c r="BL128" i="24"/>
  <c r="DJ128" i="24" s="1"/>
  <c r="BL130" i="24"/>
  <c r="DJ130" i="24" s="1"/>
  <c r="BL126" i="24"/>
  <c r="DJ126" i="24" s="1"/>
  <c r="BL134" i="24"/>
  <c r="DJ134" i="24" s="1"/>
  <c r="BL132" i="24"/>
  <c r="DJ132" i="24" s="1"/>
  <c r="BL142" i="24"/>
  <c r="DJ142" i="24" s="1"/>
  <c r="BL127" i="24"/>
  <c r="DJ127" i="24" s="1"/>
  <c r="BL115" i="24"/>
  <c r="DJ115" i="24" s="1"/>
  <c r="BL133" i="24"/>
  <c r="DJ133" i="24" s="1"/>
  <c r="BL148" i="24"/>
  <c r="DJ148" i="24" s="1"/>
  <c r="BL138" i="24"/>
  <c r="DJ138" i="24" s="1"/>
  <c r="BL153" i="24"/>
  <c r="DJ153" i="24" s="1"/>
  <c r="BL125" i="24"/>
  <c r="DJ125" i="24" s="1"/>
  <c r="BL150" i="24"/>
  <c r="DJ150" i="24" s="1"/>
  <c r="BL136" i="24"/>
  <c r="DJ136" i="24" s="1"/>
  <c r="BL151" i="24"/>
  <c r="DJ151" i="24" s="1"/>
  <c r="BL139" i="24"/>
  <c r="DJ139" i="24" s="1"/>
  <c r="BL137" i="24"/>
  <c r="DJ137" i="24" s="1"/>
  <c r="BL143" i="24"/>
  <c r="DJ143" i="24" s="1"/>
  <c r="BL140" i="24"/>
  <c r="DJ140" i="24" s="1"/>
  <c r="BL154" i="24"/>
  <c r="DJ154" i="24" s="1"/>
  <c r="BL146" i="24"/>
  <c r="DJ146" i="24" s="1"/>
  <c r="BL144" i="24"/>
  <c r="DJ144" i="24" s="1"/>
  <c r="BL149" i="24"/>
  <c r="DJ149" i="24" s="1"/>
  <c r="BL141" i="24"/>
  <c r="DJ141" i="24" s="1"/>
  <c r="BL147" i="24"/>
  <c r="DJ147" i="24" s="1"/>
  <c r="BL135" i="24"/>
  <c r="DJ135" i="24" s="1"/>
  <c r="BL152" i="24"/>
  <c r="DJ152" i="24" s="1"/>
  <c r="BL145" i="24"/>
  <c r="DJ145" i="24" s="1"/>
  <c r="DJ4" i="24"/>
  <c r="BL192" i="24"/>
  <c r="BM4" i="24"/>
  <c r="BG25" i="28"/>
  <c r="BH24" i="28"/>
  <c r="AV2" i="25"/>
  <c r="AV19" i="25" s="1"/>
  <c r="AU28" i="25"/>
  <c r="AT29" i="25"/>
  <c r="BM23" i="24" l="1"/>
  <c r="DK23" i="24" s="1"/>
  <c r="BM24" i="24"/>
  <c r="DK24" i="24" s="1"/>
  <c r="BM20" i="24"/>
  <c r="DK20" i="24" s="1"/>
  <c r="BM22" i="24"/>
  <c r="DK22" i="24" s="1"/>
  <c r="BM17" i="24"/>
  <c r="DK17" i="24" s="1"/>
  <c r="BM15" i="24"/>
  <c r="DK15" i="24" s="1"/>
  <c r="BM18" i="24"/>
  <c r="DK18" i="24" s="1"/>
  <c r="BM19" i="24"/>
  <c r="DK19" i="24" s="1"/>
  <c r="BM16" i="24"/>
  <c r="DK16" i="24" s="1"/>
  <c r="BM21" i="24"/>
  <c r="DK21" i="24" s="1"/>
  <c r="AG29" i="31"/>
  <c r="AG33" i="31"/>
  <c r="BH95" i="24"/>
  <c r="DF95" i="24" s="1"/>
  <c r="BH135" i="24"/>
  <c r="DF135" i="24" s="1"/>
  <c r="AL40" i="31"/>
  <c r="BM187" i="24"/>
  <c r="BM188" i="24"/>
  <c r="BM186" i="24"/>
  <c r="BM185" i="24"/>
  <c r="BM182" i="24"/>
  <c r="BM190" i="24"/>
  <c r="BM189" i="24"/>
  <c r="BM183" i="24"/>
  <c r="BM181" i="24"/>
  <c r="BM184" i="24"/>
  <c r="AK37" i="31"/>
  <c r="AL39" i="31"/>
  <c r="AL34" i="31"/>
  <c r="AL32" i="31"/>
  <c r="AL31" i="31"/>
  <c r="AL27" i="31"/>
  <c r="AL26" i="31"/>
  <c r="AL33" i="31"/>
  <c r="AL29" i="31"/>
  <c r="AL25" i="31"/>
  <c r="AL28" i="31"/>
  <c r="AV17" i="25"/>
  <c r="AV18" i="25"/>
  <c r="BM172" i="24"/>
  <c r="BM180" i="24"/>
  <c r="BM175" i="24"/>
  <c r="BM177" i="24"/>
  <c r="BM179" i="24"/>
  <c r="BM178" i="24"/>
  <c r="BM176" i="24"/>
  <c r="BM173" i="24"/>
  <c r="BM174" i="24"/>
  <c r="BM171" i="24"/>
  <c r="BM191" i="24"/>
  <c r="BM193" i="24"/>
  <c r="BM161" i="24"/>
  <c r="BM164" i="24"/>
  <c r="BM169" i="24"/>
  <c r="BM165" i="24"/>
  <c r="BM162" i="24"/>
  <c r="BM166" i="24"/>
  <c r="BM168" i="24"/>
  <c r="BM167" i="24"/>
  <c r="BM170" i="24"/>
  <c r="BM163" i="24"/>
  <c r="AL30" i="31"/>
  <c r="BM31" i="24"/>
  <c r="DK31" i="24" s="1"/>
  <c r="BM9" i="24"/>
  <c r="DK9" i="24" s="1"/>
  <c r="BM29" i="24"/>
  <c r="DK29" i="24" s="1"/>
  <c r="BM34" i="24"/>
  <c r="DK34" i="24" s="1"/>
  <c r="BM32" i="24"/>
  <c r="DK32" i="24" s="1"/>
  <c r="BM7" i="24"/>
  <c r="DK7" i="24" s="1"/>
  <c r="BM8" i="24"/>
  <c r="DK8" i="24" s="1"/>
  <c r="BM11" i="24"/>
  <c r="DK11" i="24" s="1"/>
  <c r="BM13" i="24"/>
  <c r="DK13" i="24" s="1"/>
  <c r="BM10" i="24"/>
  <c r="DK10" i="24" s="1"/>
  <c r="BM26" i="24"/>
  <c r="DK26" i="24" s="1"/>
  <c r="BM33" i="24"/>
  <c r="DK33" i="24" s="1"/>
  <c r="BM30" i="24"/>
  <c r="DK30" i="24" s="1"/>
  <c r="BM12" i="24"/>
  <c r="DK12" i="24" s="1"/>
  <c r="BM6" i="24"/>
  <c r="DK6" i="24" s="1"/>
  <c r="BM14" i="24"/>
  <c r="DK14" i="24" s="1"/>
  <c r="BM27" i="24"/>
  <c r="DK27" i="24" s="1"/>
  <c r="BM28" i="24"/>
  <c r="DK28" i="24" s="1"/>
  <c r="BM51" i="24"/>
  <c r="DK51" i="24" s="1"/>
  <c r="BM42" i="24"/>
  <c r="DK42" i="24" s="1"/>
  <c r="BM40" i="24"/>
  <c r="DK40" i="24" s="1"/>
  <c r="BM36" i="24"/>
  <c r="DK36" i="24" s="1"/>
  <c r="BM41" i="24"/>
  <c r="DK41" i="24" s="1"/>
  <c r="BM53" i="24"/>
  <c r="DK53" i="24" s="1"/>
  <c r="BM39" i="24"/>
  <c r="DK39" i="24" s="1"/>
  <c r="BM44" i="24"/>
  <c r="DK44" i="24" s="1"/>
  <c r="BM43" i="24"/>
  <c r="DK43" i="24" s="1"/>
  <c r="BM25" i="24"/>
  <c r="DK25" i="24" s="1"/>
  <c r="BM37" i="24"/>
  <c r="DK37" i="24" s="1"/>
  <c r="BM38" i="24"/>
  <c r="DK38" i="24" s="1"/>
  <c r="BM46" i="24"/>
  <c r="DK46" i="24" s="1"/>
  <c r="BM48" i="24"/>
  <c r="DK48" i="24" s="1"/>
  <c r="BM54" i="24"/>
  <c r="DK54" i="24" s="1"/>
  <c r="BM47" i="24"/>
  <c r="DK47" i="24" s="1"/>
  <c r="BM52" i="24"/>
  <c r="DK52" i="24" s="1"/>
  <c r="BM49" i="24"/>
  <c r="DK49" i="24" s="1"/>
  <c r="BM5" i="24"/>
  <c r="BM50" i="24"/>
  <c r="DK50" i="24" s="1"/>
  <c r="BM63" i="24"/>
  <c r="DK63" i="24" s="1"/>
  <c r="BM58" i="24"/>
  <c r="DK58" i="24" s="1"/>
  <c r="BM64" i="24"/>
  <c r="DK64" i="24" s="1"/>
  <c r="BM57" i="24"/>
  <c r="DK57" i="24" s="1"/>
  <c r="BM62" i="24"/>
  <c r="DK62" i="24" s="1"/>
  <c r="BM35" i="24"/>
  <c r="BM60" i="24"/>
  <c r="DK60" i="24" s="1"/>
  <c r="BM61" i="24"/>
  <c r="DK61" i="24" s="1"/>
  <c r="BM56" i="24"/>
  <c r="DK56" i="24" s="1"/>
  <c r="BM59" i="24"/>
  <c r="DK59" i="24" s="1"/>
  <c r="BM67" i="24"/>
  <c r="DK67" i="24" s="1"/>
  <c r="BM69" i="24"/>
  <c r="DK69" i="24" s="1"/>
  <c r="BM73" i="24"/>
  <c r="DK73" i="24" s="1"/>
  <c r="BM72" i="24"/>
  <c r="DK72" i="24" s="1"/>
  <c r="BM74" i="24"/>
  <c r="DK74" i="24" s="1"/>
  <c r="BM68" i="24"/>
  <c r="DK68" i="24" s="1"/>
  <c r="BM45" i="24"/>
  <c r="BM71" i="24"/>
  <c r="DK71" i="24" s="1"/>
  <c r="BM66" i="24"/>
  <c r="DK66" i="24" s="1"/>
  <c r="BM70" i="24"/>
  <c r="DK70" i="24" s="1"/>
  <c r="BM77" i="24"/>
  <c r="DK77" i="24" s="1"/>
  <c r="BM55" i="24"/>
  <c r="DK55" i="24" s="1"/>
  <c r="BM82" i="24"/>
  <c r="DK82" i="24" s="1"/>
  <c r="BM80" i="24"/>
  <c r="DK80" i="24" s="1"/>
  <c r="BM81" i="24"/>
  <c r="DK81" i="24" s="1"/>
  <c r="BM83" i="24"/>
  <c r="DK83" i="24" s="1"/>
  <c r="BM65" i="24"/>
  <c r="DK65" i="24" s="1"/>
  <c r="BM76" i="24"/>
  <c r="DK76" i="24" s="1"/>
  <c r="BM79" i="24"/>
  <c r="DK79" i="24" s="1"/>
  <c r="BM84" i="24"/>
  <c r="DK84" i="24" s="1"/>
  <c r="BM78" i="24"/>
  <c r="DK78" i="24" s="1"/>
  <c r="BM91" i="24"/>
  <c r="DK91" i="24" s="1"/>
  <c r="BM90" i="24"/>
  <c r="DK90" i="24" s="1"/>
  <c r="BM88" i="24"/>
  <c r="DK88" i="24" s="1"/>
  <c r="BM87" i="24"/>
  <c r="DK87" i="24" s="1"/>
  <c r="BM92" i="24"/>
  <c r="DK92" i="24" s="1"/>
  <c r="BM86" i="24"/>
  <c r="DK86" i="24" s="1"/>
  <c r="BM93" i="24"/>
  <c r="DK93" i="24" s="1"/>
  <c r="BM75" i="24"/>
  <c r="DK75" i="24" s="1"/>
  <c r="BM94" i="24"/>
  <c r="DK94" i="24" s="1"/>
  <c r="BM89" i="24"/>
  <c r="DK89" i="24" s="1"/>
  <c r="BM103" i="24"/>
  <c r="DK103" i="24" s="1"/>
  <c r="BM99" i="24"/>
  <c r="DK99" i="24" s="1"/>
  <c r="BM101" i="24"/>
  <c r="DK101" i="24" s="1"/>
  <c r="BM85" i="24"/>
  <c r="DK85" i="24" s="1"/>
  <c r="BM96" i="24"/>
  <c r="DK96" i="24" s="1"/>
  <c r="BM97" i="24"/>
  <c r="DK97" i="24" s="1"/>
  <c r="BM104" i="24"/>
  <c r="DK104" i="24" s="1"/>
  <c r="BM98" i="24"/>
  <c r="DK98" i="24" s="1"/>
  <c r="BM102" i="24"/>
  <c r="DK102" i="24" s="1"/>
  <c r="BM100" i="24"/>
  <c r="DK100" i="24" s="1"/>
  <c r="BM107" i="24"/>
  <c r="DK107" i="24" s="1"/>
  <c r="BM106" i="24"/>
  <c r="DK106" i="24" s="1"/>
  <c r="BM114" i="24"/>
  <c r="DK114" i="24" s="1"/>
  <c r="BM113" i="24"/>
  <c r="DK113" i="24" s="1"/>
  <c r="BM109" i="24"/>
  <c r="DK109" i="24" s="1"/>
  <c r="BM95" i="24"/>
  <c r="DK95" i="24" s="1"/>
  <c r="BM111" i="24"/>
  <c r="DK111" i="24" s="1"/>
  <c r="BM108" i="24"/>
  <c r="DK108" i="24" s="1"/>
  <c r="BM110" i="24"/>
  <c r="DK110" i="24" s="1"/>
  <c r="BM112" i="24"/>
  <c r="DK112" i="24" s="1"/>
  <c r="BM117" i="24"/>
  <c r="DK117" i="24" s="1"/>
  <c r="BM118" i="24"/>
  <c r="DK118" i="24" s="1"/>
  <c r="BM120" i="24"/>
  <c r="DK120" i="24" s="1"/>
  <c r="BM105" i="24"/>
  <c r="DK105" i="24" s="1"/>
  <c r="BM119" i="24"/>
  <c r="DK119" i="24" s="1"/>
  <c r="BM123" i="24"/>
  <c r="DK123" i="24" s="1"/>
  <c r="BM124" i="24"/>
  <c r="DK124" i="24" s="1"/>
  <c r="BM121" i="24"/>
  <c r="DK121" i="24" s="1"/>
  <c r="BM116" i="24"/>
  <c r="DK116" i="24" s="1"/>
  <c r="BM122" i="24"/>
  <c r="DK122" i="24" s="1"/>
  <c r="BM131" i="24"/>
  <c r="DK131" i="24" s="1"/>
  <c r="BM127" i="24"/>
  <c r="DK127" i="24" s="1"/>
  <c r="BM128" i="24"/>
  <c r="DK128" i="24" s="1"/>
  <c r="BM115" i="24"/>
  <c r="DK115" i="24" s="1"/>
  <c r="BM129" i="24"/>
  <c r="DK129" i="24" s="1"/>
  <c r="BM130" i="24"/>
  <c r="DK130" i="24" s="1"/>
  <c r="BM134" i="24"/>
  <c r="DK134" i="24" s="1"/>
  <c r="BM142" i="24"/>
  <c r="DK142" i="24" s="1"/>
  <c r="BM132" i="24"/>
  <c r="DK132" i="24" s="1"/>
  <c r="BM133" i="24"/>
  <c r="DK133" i="24" s="1"/>
  <c r="BM126" i="24"/>
  <c r="DK126" i="24" s="1"/>
  <c r="BM146" i="24"/>
  <c r="DK146" i="24" s="1"/>
  <c r="BM144" i="24"/>
  <c r="DK144" i="24" s="1"/>
  <c r="BM138" i="24"/>
  <c r="DK138" i="24" s="1"/>
  <c r="BM149" i="24"/>
  <c r="DK149" i="24" s="1"/>
  <c r="BM154" i="24"/>
  <c r="DK154" i="24" s="1"/>
  <c r="BM139" i="24"/>
  <c r="DK139" i="24" s="1"/>
  <c r="BM148" i="24"/>
  <c r="DK148" i="24" s="1"/>
  <c r="BM140" i="24"/>
  <c r="DK140" i="24" s="1"/>
  <c r="BM143" i="24"/>
  <c r="DK143" i="24" s="1"/>
  <c r="BM153" i="24"/>
  <c r="DK153" i="24" s="1"/>
  <c r="BM125" i="24"/>
  <c r="DK125" i="24" s="1"/>
  <c r="BM141" i="24"/>
  <c r="DK141" i="24" s="1"/>
  <c r="BM150" i="24"/>
  <c r="DK150" i="24" s="1"/>
  <c r="BM136" i="24"/>
  <c r="DK136" i="24" s="1"/>
  <c r="BM137" i="24"/>
  <c r="DK137" i="24" s="1"/>
  <c r="BM151" i="24"/>
  <c r="DK151" i="24" s="1"/>
  <c r="BM135" i="24"/>
  <c r="DK135" i="24" s="1"/>
  <c r="BM152" i="24"/>
  <c r="DK152" i="24" s="1"/>
  <c r="BM147" i="24"/>
  <c r="DK147" i="24" s="1"/>
  <c r="BM145" i="24"/>
  <c r="DK145" i="24" s="1"/>
  <c r="DK4" i="24"/>
  <c r="BM192" i="24"/>
  <c r="BN4" i="24"/>
  <c r="BH25" i="28"/>
  <c r="AW2" i="25"/>
  <c r="AW19" i="25" s="1"/>
  <c r="AV28" i="25"/>
  <c r="AU29" i="25"/>
  <c r="BN23" i="24" l="1"/>
  <c r="DL23" i="24" s="1"/>
  <c r="BN15" i="24"/>
  <c r="DL15" i="24" s="1"/>
  <c r="BN16" i="24"/>
  <c r="DL16" i="24" s="1"/>
  <c r="BN22" i="24"/>
  <c r="DL22" i="24" s="1"/>
  <c r="BN20" i="24"/>
  <c r="DL20" i="24" s="1"/>
  <c r="BN17" i="24"/>
  <c r="DL17" i="24" s="1"/>
  <c r="BN24" i="24"/>
  <c r="DL24" i="24" s="1"/>
  <c r="BN21" i="24"/>
  <c r="DL21" i="24" s="1"/>
  <c r="BN18" i="24"/>
  <c r="DL18" i="24" s="1"/>
  <c r="BN19" i="24"/>
  <c r="DL19" i="24" s="1"/>
  <c r="AH33" i="31"/>
  <c r="AH29" i="31"/>
  <c r="BI135" i="24"/>
  <c r="DG135" i="24" s="1"/>
  <c r="BI95" i="24"/>
  <c r="DG95" i="24" s="1"/>
  <c r="AM40" i="31"/>
  <c r="BN190" i="24"/>
  <c r="BN186" i="24"/>
  <c r="BN189" i="24"/>
  <c r="BN181" i="24"/>
  <c r="BN187" i="24"/>
  <c r="BN182" i="24"/>
  <c r="BN183" i="24"/>
  <c r="BN188" i="24"/>
  <c r="BN184" i="24"/>
  <c r="BN185" i="24"/>
  <c r="AL37" i="31"/>
  <c r="AM39" i="31"/>
  <c r="AM32" i="31"/>
  <c r="AM31" i="31"/>
  <c r="AM27" i="31"/>
  <c r="AM26" i="31"/>
  <c r="AM33" i="31"/>
  <c r="AM25" i="31"/>
  <c r="AM34" i="31"/>
  <c r="AM29" i="31"/>
  <c r="AM28" i="31"/>
  <c r="AW18" i="25"/>
  <c r="AW17" i="25"/>
  <c r="BN180" i="24"/>
  <c r="BN178" i="24"/>
  <c r="BN175" i="24"/>
  <c r="BN176" i="24"/>
  <c r="BN179" i="24"/>
  <c r="BN177" i="24"/>
  <c r="BN172" i="24"/>
  <c r="BN173" i="24"/>
  <c r="BN174" i="24"/>
  <c r="BN171" i="24"/>
  <c r="BN193" i="24"/>
  <c r="BN191" i="24"/>
  <c r="BN161" i="24"/>
  <c r="BN165" i="24"/>
  <c r="BN166" i="24"/>
  <c r="BN164" i="24"/>
  <c r="BN169" i="24"/>
  <c r="BN162" i="24"/>
  <c r="BN170" i="24"/>
  <c r="BN163" i="24"/>
  <c r="BN167" i="24"/>
  <c r="BN168" i="24"/>
  <c r="AM30" i="31"/>
  <c r="BN30" i="24"/>
  <c r="DL30" i="24" s="1"/>
  <c r="BN26" i="24"/>
  <c r="DL26" i="24" s="1"/>
  <c r="BN9" i="24"/>
  <c r="DL9" i="24" s="1"/>
  <c r="BN6" i="24"/>
  <c r="DL6" i="24" s="1"/>
  <c r="BN14" i="24"/>
  <c r="DL14" i="24" s="1"/>
  <c r="BN12" i="24"/>
  <c r="DL12" i="24" s="1"/>
  <c r="BN13" i="24"/>
  <c r="DL13" i="24" s="1"/>
  <c r="BN11" i="24"/>
  <c r="DL11" i="24" s="1"/>
  <c r="BN32" i="24"/>
  <c r="DL32" i="24" s="1"/>
  <c r="BN31" i="24"/>
  <c r="DL31" i="24" s="1"/>
  <c r="BN10" i="24"/>
  <c r="DL10" i="24" s="1"/>
  <c r="BN8" i="24"/>
  <c r="DL8" i="24" s="1"/>
  <c r="BN7" i="24"/>
  <c r="DL7" i="24" s="1"/>
  <c r="BN33" i="24"/>
  <c r="DL33" i="24" s="1"/>
  <c r="BN29" i="24"/>
  <c r="DL29" i="24" s="1"/>
  <c r="BN34" i="24"/>
  <c r="DL34" i="24" s="1"/>
  <c r="BN27" i="24"/>
  <c r="DL27" i="24" s="1"/>
  <c r="BN28" i="24"/>
  <c r="DL28" i="24" s="1"/>
  <c r="BN42" i="24"/>
  <c r="DL42" i="24" s="1"/>
  <c r="BN43" i="24"/>
  <c r="DL43" i="24" s="1"/>
  <c r="BN38" i="24"/>
  <c r="DL38" i="24" s="1"/>
  <c r="BN53" i="24"/>
  <c r="DL53" i="24" s="1"/>
  <c r="BN51" i="24"/>
  <c r="DL51" i="24" s="1"/>
  <c r="BN37" i="24"/>
  <c r="DL37" i="24" s="1"/>
  <c r="BN39" i="24"/>
  <c r="DL39" i="24" s="1"/>
  <c r="BN40" i="24"/>
  <c r="DL40" i="24" s="1"/>
  <c r="BN44" i="24"/>
  <c r="DL44" i="24" s="1"/>
  <c r="BN36" i="24"/>
  <c r="DL36" i="24" s="1"/>
  <c r="BN25" i="24"/>
  <c r="DL25" i="24" s="1"/>
  <c r="BN41" i="24"/>
  <c r="DL41" i="24" s="1"/>
  <c r="BN49" i="24"/>
  <c r="DL49" i="24" s="1"/>
  <c r="BN5" i="24"/>
  <c r="BN46" i="24"/>
  <c r="DL46" i="24" s="1"/>
  <c r="BN48" i="24"/>
  <c r="DL48" i="24" s="1"/>
  <c r="BN52" i="24"/>
  <c r="DL52" i="24" s="1"/>
  <c r="BN47" i="24"/>
  <c r="DL47" i="24" s="1"/>
  <c r="BN50" i="24"/>
  <c r="DL50" i="24" s="1"/>
  <c r="BN54" i="24"/>
  <c r="DL54" i="24" s="1"/>
  <c r="BN57" i="24"/>
  <c r="DL57" i="24" s="1"/>
  <c r="BN61" i="24"/>
  <c r="DL61" i="24" s="1"/>
  <c r="BN63" i="24"/>
  <c r="DL63" i="24" s="1"/>
  <c r="BN64" i="24"/>
  <c r="DL64" i="24" s="1"/>
  <c r="BN59" i="24"/>
  <c r="DL59" i="24" s="1"/>
  <c r="BN62" i="24"/>
  <c r="DL62" i="24" s="1"/>
  <c r="BN35" i="24"/>
  <c r="BN60" i="24"/>
  <c r="DL60" i="24" s="1"/>
  <c r="BN56" i="24"/>
  <c r="DL56" i="24" s="1"/>
  <c r="BN58" i="24"/>
  <c r="DL58" i="24" s="1"/>
  <c r="BN71" i="24"/>
  <c r="DL71" i="24" s="1"/>
  <c r="BN74" i="24"/>
  <c r="DL74" i="24" s="1"/>
  <c r="BN66" i="24"/>
  <c r="DL66" i="24" s="1"/>
  <c r="BN67" i="24"/>
  <c r="DL67" i="24" s="1"/>
  <c r="BN72" i="24"/>
  <c r="DL72" i="24" s="1"/>
  <c r="BN73" i="24"/>
  <c r="DL73" i="24" s="1"/>
  <c r="BN69" i="24"/>
  <c r="DL69" i="24" s="1"/>
  <c r="BN45" i="24"/>
  <c r="BN68" i="24"/>
  <c r="DL68" i="24" s="1"/>
  <c r="BN70" i="24"/>
  <c r="DL70" i="24" s="1"/>
  <c r="BN83" i="24"/>
  <c r="DL83" i="24" s="1"/>
  <c r="BN81" i="24"/>
  <c r="DL81" i="24" s="1"/>
  <c r="BN79" i="24"/>
  <c r="DL79" i="24" s="1"/>
  <c r="BN84" i="24"/>
  <c r="DL84" i="24" s="1"/>
  <c r="BN76" i="24"/>
  <c r="DL76" i="24" s="1"/>
  <c r="BN80" i="24"/>
  <c r="DL80" i="24" s="1"/>
  <c r="BN65" i="24"/>
  <c r="DL65" i="24" s="1"/>
  <c r="BN55" i="24"/>
  <c r="DL55" i="24" s="1"/>
  <c r="BN77" i="24"/>
  <c r="DL77" i="24" s="1"/>
  <c r="BN78" i="24"/>
  <c r="DL78" i="24" s="1"/>
  <c r="BN82" i="24"/>
  <c r="DL82" i="24" s="1"/>
  <c r="BN90" i="24"/>
  <c r="DL90" i="24" s="1"/>
  <c r="BN92" i="24"/>
  <c r="DL92" i="24" s="1"/>
  <c r="BN86" i="24"/>
  <c r="DL86" i="24" s="1"/>
  <c r="BN75" i="24"/>
  <c r="DL75" i="24" s="1"/>
  <c r="BN91" i="24"/>
  <c r="DL91" i="24" s="1"/>
  <c r="BN94" i="24"/>
  <c r="DL94" i="24" s="1"/>
  <c r="BN88" i="24"/>
  <c r="DL88" i="24" s="1"/>
  <c r="BN89" i="24"/>
  <c r="DL89" i="24" s="1"/>
  <c r="BN93" i="24"/>
  <c r="DL93" i="24" s="1"/>
  <c r="BN87" i="24"/>
  <c r="DL87" i="24" s="1"/>
  <c r="BN104" i="24"/>
  <c r="DL104" i="24" s="1"/>
  <c r="BN100" i="24"/>
  <c r="DL100" i="24" s="1"/>
  <c r="BN99" i="24"/>
  <c r="DL99" i="24" s="1"/>
  <c r="BN96" i="24"/>
  <c r="DL96" i="24" s="1"/>
  <c r="BN98" i="24"/>
  <c r="DL98" i="24" s="1"/>
  <c r="BN97" i="24"/>
  <c r="DL97" i="24" s="1"/>
  <c r="BN103" i="24"/>
  <c r="DL103" i="24" s="1"/>
  <c r="BN85" i="24"/>
  <c r="DL85" i="24" s="1"/>
  <c r="BN102" i="24"/>
  <c r="DL102" i="24" s="1"/>
  <c r="BN101" i="24"/>
  <c r="DL101" i="24" s="1"/>
  <c r="BN108" i="24"/>
  <c r="DL108" i="24" s="1"/>
  <c r="BN110" i="24"/>
  <c r="DL110" i="24" s="1"/>
  <c r="BN114" i="24"/>
  <c r="DL114" i="24" s="1"/>
  <c r="BN111" i="24"/>
  <c r="DL111" i="24" s="1"/>
  <c r="BN95" i="24"/>
  <c r="DL95" i="24" s="1"/>
  <c r="BN112" i="24"/>
  <c r="DL112" i="24" s="1"/>
  <c r="BN107" i="24"/>
  <c r="DL107" i="24" s="1"/>
  <c r="BN109" i="24"/>
  <c r="DL109" i="24" s="1"/>
  <c r="BN113" i="24"/>
  <c r="DL113" i="24" s="1"/>
  <c r="BN106" i="24"/>
  <c r="DL106" i="24" s="1"/>
  <c r="BN117" i="24"/>
  <c r="DL117" i="24" s="1"/>
  <c r="BN116" i="24"/>
  <c r="DL116" i="24" s="1"/>
  <c r="BN118" i="24"/>
  <c r="DL118" i="24" s="1"/>
  <c r="BN105" i="24"/>
  <c r="DL105" i="24" s="1"/>
  <c r="BN121" i="24"/>
  <c r="DL121" i="24" s="1"/>
  <c r="BN124" i="24"/>
  <c r="DL124" i="24" s="1"/>
  <c r="BN120" i="24"/>
  <c r="DL120" i="24" s="1"/>
  <c r="BN122" i="24"/>
  <c r="DL122" i="24" s="1"/>
  <c r="BN119" i="24"/>
  <c r="DL119" i="24" s="1"/>
  <c r="BN123" i="24"/>
  <c r="DL123" i="24" s="1"/>
  <c r="BN131" i="24"/>
  <c r="DL131" i="24" s="1"/>
  <c r="BN126" i="24"/>
  <c r="DL126" i="24" s="1"/>
  <c r="BN115" i="24"/>
  <c r="DL115" i="24" s="1"/>
  <c r="BN130" i="24"/>
  <c r="DL130" i="24" s="1"/>
  <c r="BN142" i="24"/>
  <c r="DL142" i="24" s="1"/>
  <c r="BN133" i="24"/>
  <c r="DL133" i="24" s="1"/>
  <c r="BN128" i="24"/>
  <c r="DL128" i="24" s="1"/>
  <c r="BN127" i="24"/>
  <c r="DL127" i="24" s="1"/>
  <c r="BN134" i="24"/>
  <c r="DL134" i="24" s="1"/>
  <c r="BN132" i="24"/>
  <c r="DL132" i="24" s="1"/>
  <c r="BN129" i="24"/>
  <c r="DL129" i="24" s="1"/>
  <c r="BN137" i="24"/>
  <c r="DL137" i="24" s="1"/>
  <c r="BN136" i="24"/>
  <c r="DL136" i="24" s="1"/>
  <c r="BN143" i="24"/>
  <c r="DL143" i="24" s="1"/>
  <c r="BN141" i="24"/>
  <c r="DL141" i="24" s="1"/>
  <c r="BN149" i="24"/>
  <c r="DL149" i="24" s="1"/>
  <c r="BN139" i="24"/>
  <c r="DL139" i="24" s="1"/>
  <c r="BN154" i="24"/>
  <c r="DL154" i="24" s="1"/>
  <c r="BN138" i="24"/>
  <c r="DL138" i="24" s="1"/>
  <c r="BN146" i="24"/>
  <c r="DL146" i="24" s="1"/>
  <c r="BN150" i="24"/>
  <c r="DL150" i="24" s="1"/>
  <c r="BN144" i="24"/>
  <c r="DL144" i="24" s="1"/>
  <c r="BN148" i="24"/>
  <c r="DL148" i="24" s="1"/>
  <c r="BN153" i="24"/>
  <c r="DL153" i="24" s="1"/>
  <c r="BN125" i="24"/>
  <c r="DL125" i="24" s="1"/>
  <c r="BN151" i="24"/>
  <c r="DL151" i="24" s="1"/>
  <c r="BN140" i="24"/>
  <c r="DL140" i="24" s="1"/>
  <c r="BN135" i="24"/>
  <c r="DL135" i="24" s="1"/>
  <c r="BN152" i="24"/>
  <c r="DL152" i="24" s="1"/>
  <c r="BN147" i="24"/>
  <c r="DL147" i="24" s="1"/>
  <c r="BN145" i="24"/>
  <c r="DL145" i="24" s="1"/>
  <c r="DL4" i="24"/>
  <c r="BN192" i="24"/>
  <c r="BO4" i="24"/>
  <c r="AX2" i="25"/>
  <c r="AX19" i="25" s="1"/>
  <c r="AW28" i="25"/>
  <c r="AV29" i="25"/>
  <c r="BO20" i="24" l="1"/>
  <c r="DM20" i="24" s="1"/>
  <c r="BO16" i="24"/>
  <c r="DM16" i="24" s="1"/>
  <c r="BO18" i="24"/>
  <c r="DM18" i="24" s="1"/>
  <c r="BO24" i="24"/>
  <c r="DM24" i="24" s="1"/>
  <c r="BO17" i="24"/>
  <c r="DM17" i="24" s="1"/>
  <c r="BO19" i="24"/>
  <c r="DM19" i="24" s="1"/>
  <c r="BO21" i="24"/>
  <c r="DM21" i="24" s="1"/>
  <c r="BO23" i="24"/>
  <c r="DM23" i="24" s="1"/>
  <c r="BO15" i="24"/>
  <c r="DM15" i="24" s="1"/>
  <c r="BO22" i="24"/>
  <c r="DM22" i="24" s="1"/>
  <c r="AI29" i="31"/>
  <c r="AI33" i="31"/>
  <c r="BJ95" i="24"/>
  <c r="DH95" i="24" s="1"/>
  <c r="BJ135" i="24"/>
  <c r="DH135" i="24" s="1"/>
  <c r="AN40" i="31"/>
  <c r="BO189" i="24"/>
  <c r="BO185" i="24"/>
  <c r="BO190" i="24"/>
  <c r="BO184" i="24"/>
  <c r="BO187" i="24"/>
  <c r="BO186" i="24"/>
  <c r="BO183" i="24"/>
  <c r="BO188" i="24"/>
  <c r="BO181" i="24"/>
  <c r="BO182" i="24"/>
  <c r="AM37" i="31"/>
  <c r="AN39" i="31"/>
  <c r="AN25" i="31"/>
  <c r="AN33" i="31"/>
  <c r="AN27" i="31"/>
  <c r="AN26" i="31"/>
  <c r="AN34" i="31"/>
  <c r="AN31" i="31"/>
  <c r="AN28" i="31"/>
  <c r="AN32" i="31"/>
  <c r="AN29" i="31"/>
  <c r="AX17" i="25"/>
  <c r="AX18" i="25"/>
  <c r="BO175" i="24"/>
  <c r="BO176" i="24"/>
  <c r="BO180" i="24"/>
  <c r="BO179" i="24"/>
  <c r="BO177" i="24"/>
  <c r="BO172" i="24"/>
  <c r="BO178" i="24"/>
  <c r="BO174" i="24"/>
  <c r="BO173" i="24"/>
  <c r="BO171" i="24"/>
  <c r="BO191" i="24"/>
  <c r="BO193" i="24"/>
  <c r="BO164" i="24"/>
  <c r="BO162" i="24"/>
  <c r="BO161" i="24"/>
  <c r="BO165" i="24"/>
  <c r="BO166" i="24"/>
  <c r="BO169" i="24"/>
  <c r="BO168" i="24"/>
  <c r="BO167" i="24"/>
  <c r="BO163" i="24"/>
  <c r="BO170" i="24"/>
  <c r="AN30" i="31"/>
  <c r="BO10" i="24"/>
  <c r="DM10" i="24" s="1"/>
  <c r="BO12" i="24"/>
  <c r="DM12" i="24" s="1"/>
  <c r="BO28" i="24"/>
  <c r="DM28" i="24" s="1"/>
  <c r="BO14" i="24"/>
  <c r="DM14" i="24" s="1"/>
  <c r="BO6" i="24"/>
  <c r="DM6" i="24" s="1"/>
  <c r="BO31" i="24"/>
  <c r="DM31" i="24" s="1"/>
  <c r="BO8" i="24"/>
  <c r="DM8" i="24" s="1"/>
  <c r="BO11" i="24"/>
  <c r="DM11" i="24" s="1"/>
  <c r="BO13" i="24"/>
  <c r="DM13" i="24" s="1"/>
  <c r="BO7" i="24"/>
  <c r="DM7" i="24" s="1"/>
  <c r="BO32" i="24"/>
  <c r="DM32" i="24" s="1"/>
  <c r="BO34" i="24"/>
  <c r="DM34" i="24" s="1"/>
  <c r="BO29" i="24"/>
  <c r="DM29" i="24" s="1"/>
  <c r="BO30" i="24"/>
  <c r="DM30" i="24" s="1"/>
  <c r="BO26" i="24"/>
  <c r="DM26" i="24" s="1"/>
  <c r="BO27" i="24"/>
  <c r="DM27" i="24" s="1"/>
  <c r="BO9" i="24"/>
  <c r="DM9" i="24" s="1"/>
  <c r="BO33" i="24"/>
  <c r="DM33" i="24" s="1"/>
  <c r="BO51" i="24"/>
  <c r="DM51" i="24" s="1"/>
  <c r="BO40" i="24"/>
  <c r="DM40" i="24" s="1"/>
  <c r="BO44" i="24"/>
  <c r="DM44" i="24" s="1"/>
  <c r="BO53" i="24"/>
  <c r="DM53" i="24" s="1"/>
  <c r="BO43" i="24"/>
  <c r="DM43" i="24" s="1"/>
  <c r="BO38" i="24"/>
  <c r="DM38" i="24" s="1"/>
  <c r="BO25" i="24"/>
  <c r="DM25" i="24" s="1"/>
  <c r="BO41" i="24"/>
  <c r="DM41" i="24" s="1"/>
  <c r="BO36" i="24"/>
  <c r="DM36" i="24" s="1"/>
  <c r="BO42" i="24"/>
  <c r="DM42" i="24" s="1"/>
  <c r="BO39" i="24"/>
  <c r="DM39" i="24" s="1"/>
  <c r="BO37" i="24"/>
  <c r="DM37" i="24" s="1"/>
  <c r="BO50" i="24"/>
  <c r="DM50" i="24" s="1"/>
  <c r="BO5" i="24"/>
  <c r="BO49" i="24"/>
  <c r="DM49" i="24" s="1"/>
  <c r="BO54" i="24"/>
  <c r="DM54" i="24" s="1"/>
  <c r="BO48" i="24"/>
  <c r="DM48" i="24" s="1"/>
  <c r="BO47" i="24"/>
  <c r="DM47" i="24" s="1"/>
  <c r="BO52" i="24"/>
  <c r="DM52" i="24" s="1"/>
  <c r="BO46" i="24"/>
  <c r="DM46" i="24" s="1"/>
  <c r="BO56" i="24"/>
  <c r="DM56" i="24" s="1"/>
  <c r="BO62" i="24"/>
  <c r="DM62" i="24" s="1"/>
  <c r="BO35" i="24"/>
  <c r="BO57" i="24"/>
  <c r="DM57" i="24" s="1"/>
  <c r="BO63" i="24"/>
  <c r="DM63" i="24" s="1"/>
  <c r="BO64" i="24"/>
  <c r="DM64" i="24" s="1"/>
  <c r="BO61" i="24"/>
  <c r="DM61" i="24" s="1"/>
  <c r="BO59" i="24"/>
  <c r="DM59" i="24" s="1"/>
  <c r="BO60" i="24"/>
  <c r="DM60" i="24" s="1"/>
  <c r="BO58" i="24"/>
  <c r="DM58" i="24" s="1"/>
  <c r="BO73" i="24"/>
  <c r="DM73" i="24" s="1"/>
  <c r="BO72" i="24"/>
  <c r="DM72" i="24" s="1"/>
  <c r="BO68" i="24"/>
  <c r="DM68" i="24" s="1"/>
  <c r="BO66" i="24"/>
  <c r="DM66" i="24" s="1"/>
  <c r="BO45" i="24"/>
  <c r="BO74" i="24"/>
  <c r="DM74" i="24" s="1"/>
  <c r="BO70" i="24"/>
  <c r="DM70" i="24" s="1"/>
  <c r="BO67" i="24"/>
  <c r="DM67" i="24" s="1"/>
  <c r="BO71" i="24"/>
  <c r="DM71" i="24" s="1"/>
  <c r="BO69" i="24"/>
  <c r="DM69" i="24" s="1"/>
  <c r="BO81" i="24"/>
  <c r="DM81" i="24" s="1"/>
  <c r="BO79" i="24"/>
  <c r="DM79" i="24" s="1"/>
  <c r="BO84" i="24"/>
  <c r="DM84" i="24" s="1"/>
  <c r="BO76" i="24"/>
  <c r="DM76" i="24" s="1"/>
  <c r="BO82" i="24"/>
  <c r="DM82" i="24" s="1"/>
  <c r="BO78" i="24"/>
  <c r="DM78" i="24" s="1"/>
  <c r="BO80" i="24"/>
  <c r="DM80" i="24" s="1"/>
  <c r="BO77" i="24"/>
  <c r="DM77" i="24" s="1"/>
  <c r="BO55" i="24"/>
  <c r="DM55" i="24" s="1"/>
  <c r="BO83" i="24"/>
  <c r="DM83" i="24" s="1"/>
  <c r="BO65" i="24"/>
  <c r="DM65" i="24" s="1"/>
  <c r="BO90" i="24"/>
  <c r="DM90" i="24" s="1"/>
  <c r="BO87" i="24"/>
  <c r="DM87" i="24" s="1"/>
  <c r="BO91" i="24"/>
  <c r="DM91" i="24" s="1"/>
  <c r="BO93" i="24"/>
  <c r="DM93" i="24" s="1"/>
  <c r="BO92" i="24"/>
  <c r="DM92" i="24" s="1"/>
  <c r="BO89" i="24"/>
  <c r="DM89" i="24" s="1"/>
  <c r="BO88" i="24"/>
  <c r="DM88" i="24" s="1"/>
  <c r="BO86" i="24"/>
  <c r="DM86" i="24" s="1"/>
  <c r="BO94" i="24"/>
  <c r="DM94" i="24" s="1"/>
  <c r="BO75" i="24"/>
  <c r="DM75" i="24" s="1"/>
  <c r="BO85" i="24"/>
  <c r="DM85" i="24" s="1"/>
  <c r="BO101" i="24"/>
  <c r="DM101" i="24" s="1"/>
  <c r="BO100" i="24"/>
  <c r="DM100" i="24" s="1"/>
  <c r="BO102" i="24"/>
  <c r="DM102" i="24" s="1"/>
  <c r="BO103" i="24"/>
  <c r="DM103" i="24" s="1"/>
  <c r="BO97" i="24"/>
  <c r="DM97" i="24" s="1"/>
  <c r="BO96" i="24"/>
  <c r="DM96" i="24" s="1"/>
  <c r="BO98" i="24"/>
  <c r="DM98" i="24" s="1"/>
  <c r="BO104" i="24"/>
  <c r="DM104" i="24" s="1"/>
  <c r="BO99" i="24"/>
  <c r="DM99" i="24" s="1"/>
  <c r="BO113" i="24"/>
  <c r="DM113" i="24" s="1"/>
  <c r="BO111" i="24"/>
  <c r="DM111" i="24" s="1"/>
  <c r="BO106" i="24"/>
  <c r="DM106" i="24" s="1"/>
  <c r="BO95" i="24"/>
  <c r="DM95" i="24" s="1"/>
  <c r="BO112" i="24"/>
  <c r="DM112" i="24" s="1"/>
  <c r="BO108" i="24"/>
  <c r="DM108" i="24" s="1"/>
  <c r="BO110" i="24"/>
  <c r="DM110" i="24" s="1"/>
  <c r="BO114" i="24"/>
  <c r="DM114" i="24" s="1"/>
  <c r="BO107" i="24"/>
  <c r="DM107" i="24" s="1"/>
  <c r="BO109" i="24"/>
  <c r="DM109" i="24" s="1"/>
  <c r="BO122" i="24"/>
  <c r="DM122" i="24" s="1"/>
  <c r="BO119" i="24"/>
  <c r="DM119" i="24" s="1"/>
  <c r="BO121" i="24"/>
  <c r="DM121" i="24" s="1"/>
  <c r="BO123" i="24"/>
  <c r="DM123" i="24" s="1"/>
  <c r="BO116" i="24"/>
  <c r="DM116" i="24" s="1"/>
  <c r="BO117" i="24"/>
  <c r="DM117" i="24" s="1"/>
  <c r="BO124" i="24"/>
  <c r="DM124" i="24" s="1"/>
  <c r="BO118" i="24"/>
  <c r="DM118" i="24" s="1"/>
  <c r="BO120" i="24"/>
  <c r="DM120" i="24" s="1"/>
  <c r="BO105" i="24"/>
  <c r="DM105" i="24" s="1"/>
  <c r="BO127" i="24"/>
  <c r="DM127" i="24" s="1"/>
  <c r="BO131" i="24"/>
  <c r="DM131" i="24" s="1"/>
  <c r="BO115" i="24"/>
  <c r="DM115" i="24" s="1"/>
  <c r="BO129" i="24"/>
  <c r="DM129" i="24" s="1"/>
  <c r="BO134" i="24"/>
  <c r="DM134" i="24" s="1"/>
  <c r="BO132" i="24"/>
  <c r="DM132" i="24" s="1"/>
  <c r="BO128" i="24"/>
  <c r="DM128" i="24" s="1"/>
  <c r="BO142" i="24"/>
  <c r="DM142" i="24" s="1"/>
  <c r="BO130" i="24"/>
  <c r="DM130" i="24" s="1"/>
  <c r="BO126" i="24"/>
  <c r="DM126" i="24" s="1"/>
  <c r="BO133" i="24"/>
  <c r="DM133" i="24" s="1"/>
  <c r="BO140" i="24"/>
  <c r="DM140" i="24" s="1"/>
  <c r="BO136" i="24"/>
  <c r="DM136" i="24" s="1"/>
  <c r="BO143" i="24"/>
  <c r="DM143" i="24" s="1"/>
  <c r="BO125" i="24"/>
  <c r="DM125" i="24" s="1"/>
  <c r="BO139" i="24"/>
  <c r="DM139" i="24" s="1"/>
  <c r="BO148" i="24"/>
  <c r="DM148" i="24" s="1"/>
  <c r="BO144" i="24"/>
  <c r="DM144" i="24" s="1"/>
  <c r="BO154" i="24"/>
  <c r="DM154" i="24" s="1"/>
  <c r="BO150" i="24"/>
  <c r="DM150" i="24" s="1"/>
  <c r="BO137" i="24"/>
  <c r="DM137" i="24" s="1"/>
  <c r="BO141" i="24"/>
  <c r="DM141" i="24" s="1"/>
  <c r="BO153" i="24"/>
  <c r="DM153" i="24" s="1"/>
  <c r="BO138" i="24"/>
  <c r="DM138" i="24" s="1"/>
  <c r="BO146" i="24"/>
  <c r="DM146" i="24" s="1"/>
  <c r="BO149" i="24"/>
  <c r="DM149" i="24" s="1"/>
  <c r="BO151" i="24"/>
  <c r="DM151" i="24" s="1"/>
  <c r="BO152" i="24"/>
  <c r="DM152" i="24" s="1"/>
  <c r="BO147" i="24"/>
  <c r="DM147" i="24" s="1"/>
  <c r="BO135" i="24"/>
  <c r="DM135" i="24" s="1"/>
  <c r="BO145" i="24"/>
  <c r="DM145" i="24" s="1"/>
  <c r="BO192" i="24"/>
  <c r="BP4" i="24"/>
  <c r="DM4" i="24"/>
  <c r="AY2" i="25"/>
  <c r="AY19" i="25" s="1"/>
  <c r="AW29" i="25"/>
  <c r="AX28" i="25"/>
  <c r="BP24" i="24" l="1"/>
  <c r="DN24" i="24" s="1"/>
  <c r="BP18" i="24"/>
  <c r="DN18" i="24" s="1"/>
  <c r="BP20" i="24"/>
  <c r="DN20" i="24" s="1"/>
  <c r="BP17" i="24"/>
  <c r="DN17" i="24" s="1"/>
  <c r="BP15" i="24"/>
  <c r="DN15" i="24" s="1"/>
  <c r="BP21" i="24"/>
  <c r="DN21" i="24" s="1"/>
  <c r="BP19" i="24"/>
  <c r="DN19" i="24" s="1"/>
  <c r="BP16" i="24"/>
  <c r="DN16" i="24" s="1"/>
  <c r="BP22" i="24"/>
  <c r="DN22" i="24" s="1"/>
  <c r="BP23" i="24"/>
  <c r="DN23" i="24" s="1"/>
  <c r="AJ33" i="31"/>
  <c r="AJ29" i="31"/>
  <c r="BK95" i="24"/>
  <c r="DI95" i="24" s="1"/>
  <c r="BK135" i="24"/>
  <c r="DI135" i="24" s="1"/>
  <c r="AO40" i="31"/>
  <c r="BP188" i="24"/>
  <c r="BP187" i="24"/>
  <c r="BP183" i="24"/>
  <c r="BP189" i="24"/>
  <c r="BP181" i="24"/>
  <c r="BP184" i="24"/>
  <c r="BP185" i="24"/>
  <c r="BP182" i="24"/>
  <c r="BP190" i="24"/>
  <c r="BP186" i="24"/>
  <c r="AN37" i="31"/>
  <c r="AO39" i="31"/>
  <c r="AO34" i="31"/>
  <c r="AO27" i="31"/>
  <c r="AO25" i="31"/>
  <c r="AO29" i="31"/>
  <c r="AO26" i="31"/>
  <c r="AO32" i="31"/>
  <c r="AO31" i="31"/>
  <c r="AO28" i="31"/>
  <c r="AO33" i="31"/>
  <c r="AZ2" i="25"/>
  <c r="BA2" i="25" s="1"/>
  <c r="BB2" i="25" s="1"/>
  <c r="BC2" i="25" s="1"/>
  <c r="BD2" i="25" s="1"/>
  <c r="BE2" i="25" s="1"/>
  <c r="BF2" i="25" s="1"/>
  <c r="BG2" i="25" s="1"/>
  <c r="BH2" i="25" s="1"/>
  <c r="AY17" i="25"/>
  <c r="AY18" i="25"/>
  <c r="BP177" i="24"/>
  <c r="BP179" i="24"/>
  <c r="BP172" i="24"/>
  <c r="BP175" i="24"/>
  <c r="BP180" i="24"/>
  <c r="BP176" i="24"/>
  <c r="BP178" i="24"/>
  <c r="BP173" i="24"/>
  <c r="BP174" i="24"/>
  <c r="BP171" i="24"/>
  <c r="BP193" i="24"/>
  <c r="BP191" i="24"/>
  <c r="BP164" i="24"/>
  <c r="BP169" i="24"/>
  <c r="BP162" i="24"/>
  <c r="BP165" i="24"/>
  <c r="BP166" i="24"/>
  <c r="BP161" i="24"/>
  <c r="BP170" i="24"/>
  <c r="BP168" i="24"/>
  <c r="BP163" i="24"/>
  <c r="BP167" i="24"/>
  <c r="AO30" i="31"/>
  <c r="BP26" i="24"/>
  <c r="DN26" i="24" s="1"/>
  <c r="BP14" i="24"/>
  <c r="DN14" i="24" s="1"/>
  <c r="BP8" i="24"/>
  <c r="DN8" i="24" s="1"/>
  <c r="BP27" i="24"/>
  <c r="DN27" i="24" s="1"/>
  <c r="BP11" i="24"/>
  <c r="DN11" i="24" s="1"/>
  <c r="BP13" i="24"/>
  <c r="DN13" i="24" s="1"/>
  <c r="BP31" i="24"/>
  <c r="DN31" i="24" s="1"/>
  <c r="BP6" i="24"/>
  <c r="DN6" i="24" s="1"/>
  <c r="BP28" i="24"/>
  <c r="DN28" i="24" s="1"/>
  <c r="BP7" i="24"/>
  <c r="DN7" i="24" s="1"/>
  <c r="BP29" i="24"/>
  <c r="DN29" i="24" s="1"/>
  <c r="BP9" i="24"/>
  <c r="DN9" i="24" s="1"/>
  <c r="BP32" i="24"/>
  <c r="DN32" i="24" s="1"/>
  <c r="BP30" i="24"/>
  <c r="DN30" i="24" s="1"/>
  <c r="BP34" i="24"/>
  <c r="DN34" i="24" s="1"/>
  <c r="BP33" i="24"/>
  <c r="DN33" i="24" s="1"/>
  <c r="BP12" i="24"/>
  <c r="DN12" i="24" s="1"/>
  <c r="BP10" i="24"/>
  <c r="DN10" i="24" s="1"/>
  <c r="BP37" i="24"/>
  <c r="DN37" i="24" s="1"/>
  <c r="BP44" i="24"/>
  <c r="DN44" i="24" s="1"/>
  <c r="BP25" i="24"/>
  <c r="DN25" i="24" s="1"/>
  <c r="BP43" i="24"/>
  <c r="DN43" i="24" s="1"/>
  <c r="BP41" i="24"/>
  <c r="DN41" i="24" s="1"/>
  <c r="BP53" i="24"/>
  <c r="DN53" i="24" s="1"/>
  <c r="BP42" i="24"/>
  <c r="DN42" i="24" s="1"/>
  <c r="BP40" i="24"/>
  <c r="DN40" i="24" s="1"/>
  <c r="BP36" i="24"/>
  <c r="DN36" i="24" s="1"/>
  <c r="BP38" i="24"/>
  <c r="DN38" i="24" s="1"/>
  <c r="BP51" i="24"/>
  <c r="DN51" i="24" s="1"/>
  <c r="BP39" i="24"/>
  <c r="DN39" i="24" s="1"/>
  <c r="BP47" i="24"/>
  <c r="DN47" i="24" s="1"/>
  <c r="BP52" i="24"/>
  <c r="DN52" i="24" s="1"/>
  <c r="BP54" i="24"/>
  <c r="DN54" i="24" s="1"/>
  <c r="BP49" i="24"/>
  <c r="DN49" i="24" s="1"/>
  <c r="BP50" i="24"/>
  <c r="DN50" i="24" s="1"/>
  <c r="BP5" i="24"/>
  <c r="BP46" i="24"/>
  <c r="DN46" i="24" s="1"/>
  <c r="BP48" i="24"/>
  <c r="DN48" i="24" s="1"/>
  <c r="BP64" i="24"/>
  <c r="DN64" i="24" s="1"/>
  <c r="BP58" i="24"/>
  <c r="DN58" i="24" s="1"/>
  <c r="BP56" i="24"/>
  <c r="DN56" i="24" s="1"/>
  <c r="BP60" i="24"/>
  <c r="DN60" i="24" s="1"/>
  <c r="BP57" i="24"/>
  <c r="DN57" i="24" s="1"/>
  <c r="BP61" i="24"/>
  <c r="DN61" i="24" s="1"/>
  <c r="BP35" i="24"/>
  <c r="BP63" i="24"/>
  <c r="DN63" i="24" s="1"/>
  <c r="BP62" i="24"/>
  <c r="DN62" i="24" s="1"/>
  <c r="BP59" i="24"/>
  <c r="DN59" i="24" s="1"/>
  <c r="BP74" i="24"/>
  <c r="DN74" i="24" s="1"/>
  <c r="BP72" i="24"/>
  <c r="DN72" i="24" s="1"/>
  <c r="BP67" i="24"/>
  <c r="DN67" i="24" s="1"/>
  <c r="BP69" i="24"/>
  <c r="DN69" i="24" s="1"/>
  <c r="BP68" i="24"/>
  <c r="DN68" i="24" s="1"/>
  <c r="BP73" i="24"/>
  <c r="DN73" i="24" s="1"/>
  <c r="BP70" i="24"/>
  <c r="DN70" i="24" s="1"/>
  <c r="BP45" i="24"/>
  <c r="BP71" i="24"/>
  <c r="DN71" i="24" s="1"/>
  <c r="BP66" i="24"/>
  <c r="DN66" i="24" s="1"/>
  <c r="BP77" i="24"/>
  <c r="DN77" i="24" s="1"/>
  <c r="BP65" i="24"/>
  <c r="DN65" i="24" s="1"/>
  <c r="BP78" i="24"/>
  <c r="DN78" i="24" s="1"/>
  <c r="BP84" i="24"/>
  <c r="DN84" i="24" s="1"/>
  <c r="BP81" i="24"/>
  <c r="DN81" i="24" s="1"/>
  <c r="BP55" i="24"/>
  <c r="DN55" i="24" s="1"/>
  <c r="BP76" i="24"/>
  <c r="DN76" i="24" s="1"/>
  <c r="BP83" i="24"/>
  <c r="DN83" i="24" s="1"/>
  <c r="BP80" i="24"/>
  <c r="DN80" i="24" s="1"/>
  <c r="BP82" i="24"/>
  <c r="DN82" i="24" s="1"/>
  <c r="BP79" i="24"/>
  <c r="DN79" i="24" s="1"/>
  <c r="BP92" i="24"/>
  <c r="DN92" i="24" s="1"/>
  <c r="BP88" i="24"/>
  <c r="DN88" i="24" s="1"/>
  <c r="BP89" i="24"/>
  <c r="DN89" i="24" s="1"/>
  <c r="BP93" i="24"/>
  <c r="DN93" i="24" s="1"/>
  <c r="BP87" i="24"/>
  <c r="DN87" i="24" s="1"/>
  <c r="BP90" i="24"/>
  <c r="DN90" i="24" s="1"/>
  <c r="BP91" i="24"/>
  <c r="DN91" i="24" s="1"/>
  <c r="BP75" i="24"/>
  <c r="DN75" i="24" s="1"/>
  <c r="BP86" i="24"/>
  <c r="DN86" i="24" s="1"/>
  <c r="BP94" i="24"/>
  <c r="DN94" i="24" s="1"/>
  <c r="BP97" i="24"/>
  <c r="DN97" i="24" s="1"/>
  <c r="BP85" i="24"/>
  <c r="DN85" i="24" s="1"/>
  <c r="BP96" i="24"/>
  <c r="DN96" i="24" s="1"/>
  <c r="BP104" i="24"/>
  <c r="DN104" i="24" s="1"/>
  <c r="BP100" i="24"/>
  <c r="DN100" i="24" s="1"/>
  <c r="BP98" i="24"/>
  <c r="DN98" i="24" s="1"/>
  <c r="BP99" i="24"/>
  <c r="DN99" i="24" s="1"/>
  <c r="BP101" i="24"/>
  <c r="DN101" i="24" s="1"/>
  <c r="BP102" i="24"/>
  <c r="DN102" i="24" s="1"/>
  <c r="BP103" i="24"/>
  <c r="DN103" i="24" s="1"/>
  <c r="BP113" i="24"/>
  <c r="DN113" i="24" s="1"/>
  <c r="BP106" i="24"/>
  <c r="DN106" i="24" s="1"/>
  <c r="BP108" i="24"/>
  <c r="DN108" i="24" s="1"/>
  <c r="BP107" i="24"/>
  <c r="DN107" i="24" s="1"/>
  <c r="BP111" i="24"/>
  <c r="DN111" i="24" s="1"/>
  <c r="BP95" i="24"/>
  <c r="DN95" i="24" s="1"/>
  <c r="BP109" i="24"/>
  <c r="DN109" i="24" s="1"/>
  <c r="BP112" i="24"/>
  <c r="DN112" i="24" s="1"/>
  <c r="BP110" i="24"/>
  <c r="DN110" i="24" s="1"/>
  <c r="BP114" i="24"/>
  <c r="DN114" i="24" s="1"/>
  <c r="BP118" i="24"/>
  <c r="DN118" i="24" s="1"/>
  <c r="BP122" i="24"/>
  <c r="DN122" i="24" s="1"/>
  <c r="BP119" i="24"/>
  <c r="DN119" i="24" s="1"/>
  <c r="BP123" i="24"/>
  <c r="DN123" i="24" s="1"/>
  <c r="BP116" i="24"/>
  <c r="DN116" i="24" s="1"/>
  <c r="BP120" i="24"/>
  <c r="DN120" i="24" s="1"/>
  <c r="BP117" i="24"/>
  <c r="DN117" i="24" s="1"/>
  <c r="BP105" i="24"/>
  <c r="DN105" i="24" s="1"/>
  <c r="BP121" i="24"/>
  <c r="DN121" i="24" s="1"/>
  <c r="BP124" i="24"/>
  <c r="DN124" i="24" s="1"/>
  <c r="BP127" i="24"/>
  <c r="DN127" i="24" s="1"/>
  <c r="BP142" i="24"/>
  <c r="DN142" i="24" s="1"/>
  <c r="BP131" i="24"/>
  <c r="DN131" i="24" s="1"/>
  <c r="BP130" i="24"/>
  <c r="DN130" i="24" s="1"/>
  <c r="BP128" i="24"/>
  <c r="DN128" i="24" s="1"/>
  <c r="BP134" i="24"/>
  <c r="DN134" i="24" s="1"/>
  <c r="BP126" i="24"/>
  <c r="DN126" i="24" s="1"/>
  <c r="BP129" i="24"/>
  <c r="DN129" i="24" s="1"/>
  <c r="BP133" i="24"/>
  <c r="DN133" i="24" s="1"/>
  <c r="BP115" i="24"/>
  <c r="DN115" i="24" s="1"/>
  <c r="BP132" i="24"/>
  <c r="DN132" i="24" s="1"/>
  <c r="BP138" i="24"/>
  <c r="DN138" i="24" s="1"/>
  <c r="BP141" i="24"/>
  <c r="DN141" i="24" s="1"/>
  <c r="BP151" i="24"/>
  <c r="DN151" i="24" s="1"/>
  <c r="BP148" i="24"/>
  <c r="DN148" i="24" s="1"/>
  <c r="BP143" i="24"/>
  <c r="DN143" i="24" s="1"/>
  <c r="BP153" i="24"/>
  <c r="DN153" i="24" s="1"/>
  <c r="BP149" i="24"/>
  <c r="DN149" i="24" s="1"/>
  <c r="BP137" i="24"/>
  <c r="DN137" i="24" s="1"/>
  <c r="BP139" i="24"/>
  <c r="DN139" i="24" s="1"/>
  <c r="BP140" i="24"/>
  <c r="DN140" i="24" s="1"/>
  <c r="BP146" i="24"/>
  <c r="DN146" i="24" s="1"/>
  <c r="BP154" i="24"/>
  <c r="DN154" i="24" s="1"/>
  <c r="BP150" i="24"/>
  <c r="DN150" i="24" s="1"/>
  <c r="BP136" i="24"/>
  <c r="DN136" i="24" s="1"/>
  <c r="BP125" i="24"/>
  <c r="DN125" i="24" s="1"/>
  <c r="BP144" i="24"/>
  <c r="DN144" i="24" s="1"/>
  <c r="BP152" i="24"/>
  <c r="DN152" i="24" s="1"/>
  <c r="BP135" i="24"/>
  <c r="DN135" i="24" s="1"/>
  <c r="BP147" i="24"/>
  <c r="DN147" i="24" s="1"/>
  <c r="BP145" i="24"/>
  <c r="DN145" i="24" s="1"/>
  <c r="DN4" i="24"/>
  <c r="BP192" i="24"/>
  <c r="BQ4" i="24"/>
  <c r="AX29" i="25"/>
  <c r="AY28" i="25"/>
  <c r="AZ28" i="25" s="1"/>
  <c r="BQ24" i="24" l="1"/>
  <c r="DO24" i="24" s="1"/>
  <c r="BQ20" i="24"/>
  <c r="DO20" i="24" s="1"/>
  <c r="BQ21" i="24"/>
  <c r="DO21" i="24" s="1"/>
  <c r="BQ19" i="24"/>
  <c r="DO19" i="24" s="1"/>
  <c r="BQ18" i="24"/>
  <c r="DO18" i="24" s="1"/>
  <c r="BQ23" i="24"/>
  <c r="DO23" i="24" s="1"/>
  <c r="BQ15" i="24"/>
  <c r="DO15" i="24" s="1"/>
  <c r="BQ22" i="24"/>
  <c r="DO22" i="24" s="1"/>
  <c r="BQ16" i="24"/>
  <c r="DO16" i="24" s="1"/>
  <c r="BQ17" i="24"/>
  <c r="DO17" i="24" s="1"/>
  <c r="AK33" i="31"/>
  <c r="AK29" i="31"/>
  <c r="AP40" i="31"/>
  <c r="BQ187" i="24"/>
  <c r="BQ182" i="24"/>
  <c r="BQ188" i="24"/>
  <c r="BQ186" i="24"/>
  <c r="BQ184" i="24"/>
  <c r="BQ185" i="24"/>
  <c r="BQ190" i="24"/>
  <c r="BQ189" i="24"/>
  <c r="BQ183" i="24"/>
  <c r="BQ181" i="24"/>
  <c r="AO37" i="31"/>
  <c r="AP39" i="31"/>
  <c r="AP25" i="31"/>
  <c r="AP28" i="31"/>
  <c r="AP27" i="31"/>
  <c r="AP31" i="31"/>
  <c r="AP33" i="31"/>
  <c r="AP34" i="31"/>
  <c r="AP26" i="31"/>
  <c r="AP32" i="31"/>
  <c r="AP29" i="31"/>
  <c r="BQ172" i="24"/>
  <c r="BQ176" i="24"/>
  <c r="BQ178" i="24"/>
  <c r="BQ180" i="24"/>
  <c r="BQ179" i="24"/>
  <c r="BQ175" i="24"/>
  <c r="BQ177" i="24"/>
  <c r="BQ173" i="24"/>
  <c r="BQ174" i="24"/>
  <c r="BQ171" i="24"/>
  <c r="BQ191" i="24"/>
  <c r="BQ193" i="24"/>
  <c r="BQ169" i="24"/>
  <c r="BQ161" i="24"/>
  <c r="BQ165" i="24"/>
  <c r="BQ164" i="24"/>
  <c r="BQ162" i="24"/>
  <c r="BQ166" i="24"/>
  <c r="BQ168" i="24"/>
  <c r="BQ170" i="24"/>
  <c r="BQ167" i="24"/>
  <c r="BQ163" i="24"/>
  <c r="AP30" i="31"/>
  <c r="BQ8" i="24"/>
  <c r="DO8" i="24" s="1"/>
  <c r="BQ31" i="24"/>
  <c r="DO31" i="24" s="1"/>
  <c r="BQ6" i="24"/>
  <c r="DO6" i="24" s="1"/>
  <c r="BQ29" i="24"/>
  <c r="DO29" i="24" s="1"/>
  <c r="BQ33" i="24"/>
  <c r="DO33" i="24" s="1"/>
  <c r="BQ32" i="24"/>
  <c r="DO32" i="24" s="1"/>
  <c r="BQ12" i="24"/>
  <c r="DO12" i="24" s="1"/>
  <c r="BQ11" i="24"/>
  <c r="DO11" i="24" s="1"/>
  <c r="BQ14" i="24"/>
  <c r="DO14" i="24" s="1"/>
  <c r="BQ28" i="24"/>
  <c r="DO28" i="24" s="1"/>
  <c r="BQ26" i="24"/>
  <c r="DO26" i="24" s="1"/>
  <c r="BQ27" i="24"/>
  <c r="DO27" i="24" s="1"/>
  <c r="BQ10" i="24"/>
  <c r="DO10" i="24" s="1"/>
  <c r="BQ34" i="24"/>
  <c r="DO34" i="24" s="1"/>
  <c r="BQ30" i="24"/>
  <c r="DO30" i="24" s="1"/>
  <c r="BQ9" i="24"/>
  <c r="DO9" i="24" s="1"/>
  <c r="BQ7" i="24"/>
  <c r="DO7" i="24" s="1"/>
  <c r="BQ13" i="24"/>
  <c r="DO13" i="24" s="1"/>
  <c r="BQ44" i="24"/>
  <c r="DO44" i="24" s="1"/>
  <c r="BQ40" i="24"/>
  <c r="DO40" i="24" s="1"/>
  <c r="BQ53" i="24"/>
  <c r="DO53" i="24" s="1"/>
  <c r="BQ38" i="24"/>
  <c r="DO38" i="24" s="1"/>
  <c r="BQ36" i="24"/>
  <c r="DO36" i="24" s="1"/>
  <c r="BQ41" i="24"/>
  <c r="DO41" i="24" s="1"/>
  <c r="BQ37" i="24"/>
  <c r="DO37" i="24" s="1"/>
  <c r="BQ25" i="24"/>
  <c r="DO25" i="24" s="1"/>
  <c r="BQ43" i="24"/>
  <c r="DO43" i="24" s="1"/>
  <c r="BQ51" i="24"/>
  <c r="DO51" i="24" s="1"/>
  <c r="BQ39" i="24"/>
  <c r="DO39" i="24" s="1"/>
  <c r="BQ42" i="24"/>
  <c r="DO42" i="24" s="1"/>
  <c r="BQ48" i="24"/>
  <c r="DO48" i="24" s="1"/>
  <c r="BQ52" i="24"/>
  <c r="DO52" i="24" s="1"/>
  <c r="BQ5" i="24"/>
  <c r="BQ47" i="24"/>
  <c r="DO47" i="24" s="1"/>
  <c r="BQ46" i="24"/>
  <c r="DO46" i="24" s="1"/>
  <c r="BQ49" i="24"/>
  <c r="DO49" i="24" s="1"/>
  <c r="BQ54" i="24"/>
  <c r="DO54" i="24" s="1"/>
  <c r="BQ50" i="24"/>
  <c r="DO50" i="24" s="1"/>
  <c r="BQ56" i="24"/>
  <c r="DO56" i="24" s="1"/>
  <c r="BQ35" i="24"/>
  <c r="BQ59" i="24"/>
  <c r="DO59" i="24" s="1"/>
  <c r="BQ58" i="24"/>
  <c r="DO58" i="24" s="1"/>
  <c r="BQ60" i="24"/>
  <c r="DO60" i="24" s="1"/>
  <c r="BQ64" i="24"/>
  <c r="DO64" i="24" s="1"/>
  <c r="BQ61" i="24"/>
  <c r="DO61" i="24" s="1"/>
  <c r="BQ63" i="24"/>
  <c r="DO63" i="24" s="1"/>
  <c r="BQ62" i="24"/>
  <c r="DO62" i="24" s="1"/>
  <c r="BQ57" i="24"/>
  <c r="DO57" i="24" s="1"/>
  <c r="BQ45" i="24"/>
  <c r="BQ66" i="24"/>
  <c r="DO66" i="24" s="1"/>
  <c r="BQ73" i="24"/>
  <c r="DO73" i="24" s="1"/>
  <c r="BQ74" i="24"/>
  <c r="DO74" i="24" s="1"/>
  <c r="BQ71" i="24"/>
  <c r="DO71" i="24" s="1"/>
  <c r="BQ68" i="24"/>
  <c r="DO68" i="24" s="1"/>
  <c r="BQ70" i="24"/>
  <c r="DO70" i="24" s="1"/>
  <c r="BQ69" i="24"/>
  <c r="DO69" i="24" s="1"/>
  <c r="BQ72" i="24"/>
  <c r="DO72" i="24" s="1"/>
  <c r="BQ67" i="24"/>
  <c r="DO67" i="24" s="1"/>
  <c r="BQ65" i="24"/>
  <c r="DO65" i="24" s="1"/>
  <c r="BQ83" i="24"/>
  <c r="DO83" i="24" s="1"/>
  <c r="BQ79" i="24"/>
  <c r="DO79" i="24" s="1"/>
  <c r="BQ80" i="24"/>
  <c r="DO80" i="24" s="1"/>
  <c r="BQ84" i="24"/>
  <c r="DO84" i="24" s="1"/>
  <c r="BQ82" i="24"/>
  <c r="DO82" i="24" s="1"/>
  <c r="BQ55" i="24"/>
  <c r="DO55" i="24" s="1"/>
  <c r="BQ77" i="24"/>
  <c r="DO77" i="24" s="1"/>
  <c r="BQ76" i="24"/>
  <c r="DO76" i="24" s="1"/>
  <c r="BQ78" i="24"/>
  <c r="DO78" i="24" s="1"/>
  <c r="BQ81" i="24"/>
  <c r="DO81" i="24" s="1"/>
  <c r="BQ88" i="24"/>
  <c r="DO88" i="24" s="1"/>
  <c r="BQ91" i="24"/>
  <c r="DO91" i="24" s="1"/>
  <c r="BQ93" i="24"/>
  <c r="DO93" i="24" s="1"/>
  <c r="BQ87" i="24"/>
  <c r="DO87" i="24" s="1"/>
  <c r="BQ86" i="24"/>
  <c r="DO86" i="24" s="1"/>
  <c r="BQ90" i="24"/>
  <c r="DO90" i="24" s="1"/>
  <c r="BQ92" i="24"/>
  <c r="DO92" i="24" s="1"/>
  <c r="BQ75" i="24"/>
  <c r="DO75" i="24" s="1"/>
  <c r="BQ89" i="24"/>
  <c r="DO89" i="24" s="1"/>
  <c r="BQ94" i="24"/>
  <c r="DO94" i="24" s="1"/>
  <c r="BQ102" i="24"/>
  <c r="DO102" i="24" s="1"/>
  <c r="BQ103" i="24"/>
  <c r="DO103" i="24" s="1"/>
  <c r="BQ97" i="24"/>
  <c r="DO97" i="24" s="1"/>
  <c r="BQ101" i="24"/>
  <c r="DO101" i="24" s="1"/>
  <c r="BQ104" i="24"/>
  <c r="DO104" i="24" s="1"/>
  <c r="BQ100" i="24"/>
  <c r="DO100" i="24" s="1"/>
  <c r="BQ96" i="24"/>
  <c r="DO96" i="24" s="1"/>
  <c r="BQ98" i="24"/>
  <c r="DO98" i="24" s="1"/>
  <c r="BQ85" i="24"/>
  <c r="DO85" i="24" s="1"/>
  <c r="BQ99" i="24"/>
  <c r="DO99" i="24" s="1"/>
  <c r="BQ108" i="24"/>
  <c r="DO108" i="24" s="1"/>
  <c r="BQ107" i="24"/>
  <c r="DO107" i="24" s="1"/>
  <c r="BQ95" i="24"/>
  <c r="DO95" i="24" s="1"/>
  <c r="BQ106" i="24"/>
  <c r="DO106" i="24" s="1"/>
  <c r="BQ110" i="24"/>
  <c r="DO110" i="24" s="1"/>
  <c r="BQ112" i="24"/>
  <c r="DO112" i="24" s="1"/>
  <c r="BQ111" i="24"/>
  <c r="DO111" i="24" s="1"/>
  <c r="BQ113" i="24"/>
  <c r="DO113" i="24" s="1"/>
  <c r="BQ109" i="24"/>
  <c r="DO109" i="24" s="1"/>
  <c r="BQ114" i="24"/>
  <c r="DO114" i="24" s="1"/>
  <c r="BQ118" i="24"/>
  <c r="DO118" i="24" s="1"/>
  <c r="BQ124" i="24"/>
  <c r="DO124" i="24" s="1"/>
  <c r="BQ123" i="24"/>
  <c r="DO123" i="24" s="1"/>
  <c r="BQ121" i="24"/>
  <c r="DO121" i="24" s="1"/>
  <c r="BQ105" i="24"/>
  <c r="DO105" i="24" s="1"/>
  <c r="BQ122" i="24"/>
  <c r="DO122" i="24" s="1"/>
  <c r="BQ117" i="24"/>
  <c r="DO117" i="24" s="1"/>
  <c r="BQ120" i="24"/>
  <c r="DO120" i="24" s="1"/>
  <c r="BQ116" i="24"/>
  <c r="DO116" i="24" s="1"/>
  <c r="BQ119" i="24"/>
  <c r="DO119" i="24" s="1"/>
  <c r="BQ128" i="24"/>
  <c r="DO128" i="24" s="1"/>
  <c r="BQ142" i="24"/>
  <c r="DO142" i="24" s="1"/>
  <c r="BQ127" i="24"/>
  <c r="DO127" i="24" s="1"/>
  <c r="BQ132" i="24"/>
  <c r="DO132" i="24" s="1"/>
  <c r="BQ126" i="24"/>
  <c r="DO126" i="24" s="1"/>
  <c r="BQ134" i="24"/>
  <c r="DO134" i="24" s="1"/>
  <c r="BQ130" i="24"/>
  <c r="DO130" i="24" s="1"/>
  <c r="BQ131" i="24"/>
  <c r="DO131" i="24" s="1"/>
  <c r="BQ115" i="24"/>
  <c r="DO115" i="24" s="1"/>
  <c r="BQ133" i="24"/>
  <c r="DO133" i="24" s="1"/>
  <c r="BQ129" i="24"/>
  <c r="DO129" i="24" s="1"/>
  <c r="BQ140" i="24"/>
  <c r="DO140" i="24" s="1"/>
  <c r="BQ138" i="24"/>
  <c r="DO138" i="24" s="1"/>
  <c r="BQ148" i="24"/>
  <c r="DO148" i="24" s="1"/>
  <c r="BQ136" i="24"/>
  <c r="DO136" i="24" s="1"/>
  <c r="BQ125" i="24"/>
  <c r="DO125" i="24" s="1"/>
  <c r="BQ137" i="24"/>
  <c r="DO137" i="24" s="1"/>
  <c r="BQ141" i="24"/>
  <c r="DO141" i="24" s="1"/>
  <c r="BQ151" i="24"/>
  <c r="DO151" i="24" s="1"/>
  <c r="BQ154" i="24"/>
  <c r="DO154" i="24" s="1"/>
  <c r="BQ143" i="24"/>
  <c r="DO143" i="24" s="1"/>
  <c r="BQ149" i="24"/>
  <c r="DO149" i="24" s="1"/>
  <c r="BQ153" i="24"/>
  <c r="DO153" i="24" s="1"/>
  <c r="BQ150" i="24"/>
  <c r="DO150" i="24" s="1"/>
  <c r="BQ139" i="24"/>
  <c r="DO139" i="24" s="1"/>
  <c r="BQ144" i="24"/>
  <c r="DO144" i="24" s="1"/>
  <c r="BQ146" i="24"/>
  <c r="DO146" i="24" s="1"/>
  <c r="BQ152" i="24"/>
  <c r="DO152" i="24" s="1"/>
  <c r="BQ135" i="24"/>
  <c r="DO135" i="24" s="1"/>
  <c r="BQ147" i="24"/>
  <c r="DO147" i="24" s="1"/>
  <c r="BQ145" i="24"/>
  <c r="DO145" i="24" s="1"/>
  <c r="DO4" i="24"/>
  <c r="BQ192" i="24"/>
  <c r="BR4" i="24"/>
  <c r="AZ29" i="25"/>
  <c r="BA28" i="25"/>
  <c r="AY29" i="25"/>
  <c r="BR21" i="24" l="1"/>
  <c r="DP21" i="24" s="1"/>
  <c r="BR18" i="24"/>
  <c r="DP18" i="24" s="1"/>
  <c r="BR19" i="24"/>
  <c r="DP19" i="24" s="1"/>
  <c r="BR15" i="24"/>
  <c r="DP15" i="24" s="1"/>
  <c r="BR23" i="24"/>
  <c r="DP23" i="24" s="1"/>
  <c r="BR16" i="24"/>
  <c r="DP16" i="24" s="1"/>
  <c r="BR22" i="24"/>
  <c r="DP22" i="24" s="1"/>
  <c r="BR20" i="24"/>
  <c r="DP20" i="24" s="1"/>
  <c r="BR17" i="24"/>
  <c r="DP17" i="24" s="1"/>
  <c r="BR24" i="24"/>
  <c r="DP24" i="24" s="1"/>
  <c r="AQ40" i="31"/>
  <c r="BR190" i="24"/>
  <c r="BR186" i="24"/>
  <c r="BR188" i="24"/>
  <c r="BR185" i="24"/>
  <c r="BR181" i="24"/>
  <c r="BR189" i="24"/>
  <c r="BR182" i="24"/>
  <c r="BR183" i="24"/>
  <c r="BR187" i="24"/>
  <c r="BR184" i="24"/>
  <c r="AP37" i="31"/>
  <c r="AQ39" i="31"/>
  <c r="AQ32" i="31"/>
  <c r="AQ27" i="31"/>
  <c r="AQ25" i="31"/>
  <c r="AQ33" i="31"/>
  <c r="AQ34" i="31"/>
  <c r="AQ29" i="31"/>
  <c r="AQ28" i="31"/>
  <c r="AQ26" i="31"/>
  <c r="AQ31" i="31"/>
  <c r="BR172" i="24"/>
  <c r="BR180" i="24"/>
  <c r="BR176" i="24"/>
  <c r="BR178" i="24"/>
  <c r="BR175" i="24"/>
  <c r="BR179" i="24"/>
  <c r="BR177" i="24"/>
  <c r="BR173" i="24"/>
  <c r="BR174" i="24"/>
  <c r="BR171" i="24"/>
  <c r="BR191" i="24"/>
  <c r="BR193" i="24"/>
  <c r="BR161" i="24"/>
  <c r="BR165" i="24"/>
  <c r="BR164" i="24"/>
  <c r="BR162" i="24"/>
  <c r="BR169" i="24"/>
  <c r="BR166" i="24"/>
  <c r="BR170" i="24"/>
  <c r="BR163" i="24"/>
  <c r="BR167" i="24"/>
  <c r="BR168" i="24"/>
  <c r="AQ30" i="31"/>
  <c r="BR6" i="24"/>
  <c r="DP6" i="24" s="1"/>
  <c r="BR33" i="24"/>
  <c r="DP33" i="24" s="1"/>
  <c r="BR8" i="24"/>
  <c r="DP8" i="24" s="1"/>
  <c r="BR28" i="24"/>
  <c r="DP28" i="24" s="1"/>
  <c r="BR13" i="24"/>
  <c r="DP13" i="24" s="1"/>
  <c r="BR11" i="24"/>
  <c r="DP11" i="24" s="1"/>
  <c r="BR26" i="24"/>
  <c r="DP26" i="24" s="1"/>
  <c r="BR34" i="24"/>
  <c r="DP34" i="24" s="1"/>
  <c r="BR30" i="24"/>
  <c r="DP30" i="24" s="1"/>
  <c r="BR32" i="24"/>
  <c r="DP32" i="24" s="1"/>
  <c r="BR12" i="24"/>
  <c r="DP12" i="24" s="1"/>
  <c r="BR7" i="24"/>
  <c r="DP7" i="24" s="1"/>
  <c r="BR9" i="24"/>
  <c r="DP9" i="24" s="1"/>
  <c r="BR10" i="24"/>
  <c r="DP10" i="24" s="1"/>
  <c r="BR27" i="24"/>
  <c r="DP27" i="24" s="1"/>
  <c r="BR14" i="24"/>
  <c r="DP14" i="24" s="1"/>
  <c r="BR31" i="24"/>
  <c r="DP31" i="24" s="1"/>
  <c r="BR29" i="24"/>
  <c r="DP29" i="24" s="1"/>
  <c r="BR25" i="24"/>
  <c r="DP25" i="24" s="1"/>
  <c r="BR51" i="24"/>
  <c r="DP51" i="24" s="1"/>
  <c r="BR53" i="24"/>
  <c r="DP53" i="24" s="1"/>
  <c r="BR37" i="24"/>
  <c r="DP37" i="24" s="1"/>
  <c r="BR40" i="24"/>
  <c r="DP40" i="24" s="1"/>
  <c r="BR39" i="24"/>
  <c r="DP39" i="24" s="1"/>
  <c r="BR44" i="24"/>
  <c r="DP44" i="24" s="1"/>
  <c r="BR43" i="24"/>
  <c r="DP43" i="24" s="1"/>
  <c r="BR41" i="24"/>
  <c r="DP41" i="24" s="1"/>
  <c r="BR42" i="24"/>
  <c r="DP42" i="24" s="1"/>
  <c r="BR38" i="24"/>
  <c r="DP38" i="24" s="1"/>
  <c r="BR36" i="24"/>
  <c r="DP36" i="24" s="1"/>
  <c r="BR48" i="24"/>
  <c r="DP48" i="24" s="1"/>
  <c r="BR47" i="24"/>
  <c r="DP47" i="24" s="1"/>
  <c r="BR54" i="24"/>
  <c r="DP54" i="24" s="1"/>
  <c r="BR46" i="24"/>
  <c r="DP46" i="24" s="1"/>
  <c r="BR50" i="24"/>
  <c r="DP50" i="24" s="1"/>
  <c r="BR49" i="24"/>
  <c r="DP49" i="24" s="1"/>
  <c r="BR5" i="24"/>
  <c r="BR52" i="24"/>
  <c r="DP52" i="24" s="1"/>
  <c r="BR59" i="24"/>
  <c r="DP59" i="24" s="1"/>
  <c r="BR64" i="24"/>
  <c r="DP64" i="24" s="1"/>
  <c r="BR57" i="24"/>
  <c r="DP57" i="24" s="1"/>
  <c r="BR56" i="24"/>
  <c r="DP56" i="24" s="1"/>
  <c r="BR60" i="24"/>
  <c r="DP60" i="24" s="1"/>
  <c r="BR61" i="24"/>
  <c r="DP61" i="24" s="1"/>
  <c r="BR58" i="24"/>
  <c r="DP58" i="24" s="1"/>
  <c r="BR35" i="24"/>
  <c r="BR62" i="24"/>
  <c r="DP62" i="24" s="1"/>
  <c r="BR63" i="24"/>
  <c r="DP63" i="24" s="1"/>
  <c r="BR71" i="24"/>
  <c r="DP71" i="24" s="1"/>
  <c r="BR72" i="24"/>
  <c r="DP72" i="24" s="1"/>
  <c r="BR66" i="24"/>
  <c r="DP66" i="24" s="1"/>
  <c r="BR68" i="24"/>
  <c r="DP68" i="24" s="1"/>
  <c r="BR73" i="24"/>
  <c r="DP73" i="24" s="1"/>
  <c r="BR69" i="24"/>
  <c r="DP69" i="24" s="1"/>
  <c r="BR67" i="24"/>
  <c r="DP67" i="24" s="1"/>
  <c r="BR70" i="24"/>
  <c r="DP70" i="24" s="1"/>
  <c r="BR74" i="24"/>
  <c r="DP74" i="24" s="1"/>
  <c r="BR45" i="24"/>
  <c r="BR78" i="24"/>
  <c r="DP78" i="24" s="1"/>
  <c r="BR81" i="24"/>
  <c r="DP81" i="24" s="1"/>
  <c r="BR84" i="24"/>
  <c r="DP84" i="24" s="1"/>
  <c r="BR82" i="24"/>
  <c r="DP82" i="24" s="1"/>
  <c r="BR80" i="24"/>
  <c r="DP80" i="24" s="1"/>
  <c r="BR55" i="24"/>
  <c r="DP55" i="24" s="1"/>
  <c r="BR83" i="24"/>
  <c r="DP83" i="24" s="1"/>
  <c r="BR77" i="24"/>
  <c r="DP77" i="24" s="1"/>
  <c r="BR76" i="24"/>
  <c r="DP76" i="24" s="1"/>
  <c r="BR65" i="24"/>
  <c r="DP65" i="24" s="1"/>
  <c r="BR79" i="24"/>
  <c r="DP79" i="24" s="1"/>
  <c r="BR93" i="24"/>
  <c r="DP93" i="24" s="1"/>
  <c r="BR91" i="24"/>
  <c r="DP91" i="24" s="1"/>
  <c r="BR94" i="24"/>
  <c r="DP94" i="24" s="1"/>
  <c r="BR89" i="24"/>
  <c r="DP89" i="24" s="1"/>
  <c r="BR87" i="24"/>
  <c r="DP87" i="24" s="1"/>
  <c r="BR88" i="24"/>
  <c r="DP88" i="24" s="1"/>
  <c r="BR90" i="24"/>
  <c r="DP90" i="24" s="1"/>
  <c r="BR92" i="24"/>
  <c r="DP92" i="24" s="1"/>
  <c r="BR75" i="24"/>
  <c r="DP75" i="24" s="1"/>
  <c r="BR86" i="24"/>
  <c r="DP86" i="24" s="1"/>
  <c r="BR101" i="24"/>
  <c r="DP101" i="24" s="1"/>
  <c r="BR100" i="24"/>
  <c r="DP100" i="24" s="1"/>
  <c r="BR99" i="24"/>
  <c r="DP99" i="24" s="1"/>
  <c r="BR96" i="24"/>
  <c r="DP96" i="24" s="1"/>
  <c r="BR85" i="24"/>
  <c r="DP85" i="24" s="1"/>
  <c r="BR97" i="24"/>
  <c r="DP97" i="24" s="1"/>
  <c r="BR102" i="24"/>
  <c r="DP102" i="24" s="1"/>
  <c r="BR98" i="24"/>
  <c r="DP98" i="24" s="1"/>
  <c r="BR104" i="24"/>
  <c r="DP104" i="24" s="1"/>
  <c r="BR103" i="24"/>
  <c r="DP103" i="24" s="1"/>
  <c r="BR112" i="24"/>
  <c r="DP112" i="24" s="1"/>
  <c r="BR113" i="24"/>
  <c r="DP113" i="24" s="1"/>
  <c r="BR108" i="24"/>
  <c r="DP108" i="24" s="1"/>
  <c r="BR114" i="24"/>
  <c r="DP114" i="24" s="1"/>
  <c r="BR106" i="24"/>
  <c r="DP106" i="24" s="1"/>
  <c r="BR109" i="24"/>
  <c r="DP109" i="24" s="1"/>
  <c r="BR111" i="24"/>
  <c r="DP111" i="24" s="1"/>
  <c r="BR95" i="24"/>
  <c r="DP95" i="24" s="1"/>
  <c r="BR110" i="24"/>
  <c r="DP110" i="24" s="1"/>
  <c r="BR107" i="24"/>
  <c r="DP107" i="24" s="1"/>
  <c r="BR118" i="24"/>
  <c r="DP118" i="24" s="1"/>
  <c r="BR122" i="24"/>
  <c r="DP122" i="24" s="1"/>
  <c r="BR124" i="24"/>
  <c r="DP124" i="24" s="1"/>
  <c r="BR117" i="24"/>
  <c r="DP117" i="24" s="1"/>
  <c r="BR116" i="24"/>
  <c r="DP116" i="24" s="1"/>
  <c r="BR119" i="24"/>
  <c r="DP119" i="24" s="1"/>
  <c r="BR123" i="24"/>
  <c r="DP123" i="24" s="1"/>
  <c r="BR120" i="24"/>
  <c r="DP120" i="24" s="1"/>
  <c r="BR121" i="24"/>
  <c r="DP121" i="24" s="1"/>
  <c r="BR105" i="24"/>
  <c r="DP105" i="24" s="1"/>
  <c r="BR133" i="24"/>
  <c r="DP133" i="24" s="1"/>
  <c r="BR131" i="24"/>
  <c r="DP131" i="24" s="1"/>
  <c r="BR132" i="24"/>
  <c r="DP132" i="24" s="1"/>
  <c r="BR142" i="24"/>
  <c r="DP142" i="24" s="1"/>
  <c r="BR129" i="24"/>
  <c r="DP129" i="24" s="1"/>
  <c r="BR127" i="24"/>
  <c r="DP127" i="24" s="1"/>
  <c r="BR115" i="24"/>
  <c r="DP115" i="24" s="1"/>
  <c r="BR126" i="24"/>
  <c r="DP126" i="24" s="1"/>
  <c r="BR130" i="24"/>
  <c r="DP130" i="24" s="1"/>
  <c r="BR134" i="24"/>
  <c r="DP134" i="24" s="1"/>
  <c r="BR128" i="24"/>
  <c r="DP128" i="24" s="1"/>
  <c r="BR143" i="24"/>
  <c r="DP143" i="24" s="1"/>
  <c r="BR136" i="24"/>
  <c r="DP136" i="24" s="1"/>
  <c r="BR137" i="24"/>
  <c r="DP137" i="24" s="1"/>
  <c r="BR144" i="24"/>
  <c r="DP144" i="24" s="1"/>
  <c r="BR154" i="24"/>
  <c r="DP154" i="24" s="1"/>
  <c r="BR140" i="24"/>
  <c r="DP140" i="24" s="1"/>
  <c r="BR151" i="24"/>
  <c r="DP151" i="24" s="1"/>
  <c r="BR139" i="24"/>
  <c r="DP139" i="24" s="1"/>
  <c r="BR125" i="24"/>
  <c r="DP125" i="24" s="1"/>
  <c r="BR150" i="24"/>
  <c r="DP150" i="24" s="1"/>
  <c r="BR149" i="24"/>
  <c r="DP149" i="24" s="1"/>
  <c r="BR138" i="24"/>
  <c r="DP138" i="24" s="1"/>
  <c r="BR146" i="24"/>
  <c r="DP146" i="24" s="1"/>
  <c r="BR148" i="24"/>
  <c r="DP148" i="24" s="1"/>
  <c r="BR153" i="24"/>
  <c r="DP153" i="24" s="1"/>
  <c r="BR141" i="24"/>
  <c r="DP141" i="24" s="1"/>
  <c r="BR135" i="24"/>
  <c r="DP135" i="24" s="1"/>
  <c r="BR152" i="24"/>
  <c r="DP152" i="24" s="1"/>
  <c r="BR147" i="24"/>
  <c r="DP147" i="24" s="1"/>
  <c r="BR145" i="24"/>
  <c r="DP145" i="24" s="1"/>
  <c r="DP4" i="24"/>
  <c r="BR192" i="24"/>
  <c r="BS4" i="24"/>
  <c r="BA29" i="25"/>
  <c r="BB28" i="25"/>
  <c r="BS19" i="24" l="1"/>
  <c r="DQ19" i="24" s="1"/>
  <c r="BS16" i="24"/>
  <c r="DQ16" i="24" s="1"/>
  <c r="BS15" i="24"/>
  <c r="DQ15" i="24" s="1"/>
  <c r="BS21" i="24"/>
  <c r="DQ21" i="24" s="1"/>
  <c r="BS22" i="24"/>
  <c r="DQ22" i="24" s="1"/>
  <c r="BS20" i="24"/>
  <c r="DQ20" i="24" s="1"/>
  <c r="BS23" i="24"/>
  <c r="DQ23" i="24" s="1"/>
  <c r="BS24" i="24"/>
  <c r="DQ24" i="24" s="1"/>
  <c r="BS17" i="24"/>
  <c r="DQ17" i="24" s="1"/>
  <c r="BS18" i="24"/>
  <c r="DQ18" i="24" s="1"/>
  <c r="AR40" i="31"/>
  <c r="BS189" i="24"/>
  <c r="BS185" i="24"/>
  <c r="BS186" i="24"/>
  <c r="BS184" i="24"/>
  <c r="BS190" i="24"/>
  <c r="BS188" i="24"/>
  <c r="BS182" i="24"/>
  <c r="BS183" i="24"/>
  <c r="BS187" i="24"/>
  <c r="BS181" i="24"/>
  <c r="AQ37" i="31"/>
  <c r="AR39" i="31"/>
  <c r="AR33" i="31"/>
  <c r="AR32" i="31"/>
  <c r="AR29" i="31"/>
  <c r="AR34" i="31"/>
  <c r="AR28" i="31"/>
  <c r="AR26" i="31"/>
  <c r="AR25" i="31"/>
  <c r="AR31" i="31"/>
  <c r="AR27" i="31"/>
  <c r="BS179" i="24"/>
  <c r="BS175" i="24"/>
  <c r="BS172" i="24"/>
  <c r="BS180" i="24"/>
  <c r="BS177" i="24"/>
  <c r="BS176" i="24"/>
  <c r="BS178" i="24"/>
  <c r="BS174" i="24"/>
  <c r="BS173" i="24"/>
  <c r="BS171" i="24"/>
  <c r="BS193" i="24"/>
  <c r="BS191" i="24"/>
  <c r="BS165" i="24"/>
  <c r="BS164" i="24"/>
  <c r="BS169" i="24"/>
  <c r="BS162" i="24"/>
  <c r="BS166" i="24"/>
  <c r="BS161" i="24"/>
  <c r="BS163" i="24"/>
  <c r="BS168" i="24"/>
  <c r="BS170" i="24"/>
  <c r="BS167" i="24"/>
  <c r="AR30" i="31"/>
  <c r="BS32" i="24"/>
  <c r="DQ32" i="24" s="1"/>
  <c r="BS26" i="24"/>
  <c r="DQ26" i="24" s="1"/>
  <c r="BS33" i="24"/>
  <c r="DQ33" i="24" s="1"/>
  <c r="BS6" i="24"/>
  <c r="DQ6" i="24" s="1"/>
  <c r="BS8" i="24"/>
  <c r="DQ8" i="24" s="1"/>
  <c r="BS10" i="24"/>
  <c r="DQ10" i="24" s="1"/>
  <c r="BS28" i="24"/>
  <c r="DQ28" i="24" s="1"/>
  <c r="BS30" i="24"/>
  <c r="DQ30" i="24" s="1"/>
  <c r="BS7" i="24"/>
  <c r="DQ7" i="24" s="1"/>
  <c r="BS34" i="24"/>
  <c r="DQ34" i="24" s="1"/>
  <c r="BS13" i="24"/>
  <c r="DQ13" i="24" s="1"/>
  <c r="BS29" i="24"/>
  <c r="DQ29" i="24" s="1"/>
  <c r="BS27" i="24"/>
  <c r="DQ27" i="24" s="1"/>
  <c r="BS31" i="24"/>
  <c r="DQ31" i="24" s="1"/>
  <c r="BS12" i="24"/>
  <c r="DQ12" i="24" s="1"/>
  <c r="BS14" i="24"/>
  <c r="DQ14" i="24" s="1"/>
  <c r="BS11" i="24"/>
  <c r="DQ11" i="24" s="1"/>
  <c r="BS9" i="24"/>
  <c r="DQ9" i="24" s="1"/>
  <c r="BS42" i="24"/>
  <c r="DQ42" i="24" s="1"/>
  <c r="BS53" i="24"/>
  <c r="DQ53" i="24" s="1"/>
  <c r="BS38" i="24"/>
  <c r="DQ38" i="24" s="1"/>
  <c r="BS39" i="24"/>
  <c r="DQ39" i="24" s="1"/>
  <c r="BS36" i="24"/>
  <c r="DQ36" i="24" s="1"/>
  <c r="BS43" i="24"/>
  <c r="DQ43" i="24" s="1"/>
  <c r="BS41" i="24"/>
  <c r="DQ41" i="24" s="1"/>
  <c r="BS25" i="24"/>
  <c r="DQ25" i="24" s="1"/>
  <c r="BS51" i="24"/>
  <c r="DQ51" i="24" s="1"/>
  <c r="BS40" i="24"/>
  <c r="DQ40" i="24" s="1"/>
  <c r="BS44" i="24"/>
  <c r="DQ44" i="24" s="1"/>
  <c r="BS37" i="24"/>
  <c r="DQ37" i="24" s="1"/>
  <c r="BS47" i="24"/>
  <c r="DQ47" i="24" s="1"/>
  <c r="BS48" i="24"/>
  <c r="DQ48" i="24" s="1"/>
  <c r="BS52" i="24"/>
  <c r="DQ52" i="24" s="1"/>
  <c r="BS46" i="24"/>
  <c r="DQ46" i="24" s="1"/>
  <c r="BS49" i="24"/>
  <c r="DQ49" i="24" s="1"/>
  <c r="BS5" i="24"/>
  <c r="BS54" i="24"/>
  <c r="DQ54" i="24" s="1"/>
  <c r="BS50" i="24"/>
  <c r="DQ50" i="24" s="1"/>
  <c r="BS64" i="24"/>
  <c r="DQ64" i="24" s="1"/>
  <c r="BS63" i="24"/>
  <c r="DQ63" i="24" s="1"/>
  <c r="BS56" i="24"/>
  <c r="DQ56" i="24" s="1"/>
  <c r="BS61" i="24"/>
  <c r="DQ61" i="24" s="1"/>
  <c r="BS59" i="24"/>
  <c r="DQ59" i="24" s="1"/>
  <c r="BS57" i="24"/>
  <c r="DQ57" i="24" s="1"/>
  <c r="BS62" i="24"/>
  <c r="DQ62" i="24" s="1"/>
  <c r="BS58" i="24"/>
  <c r="DQ58" i="24" s="1"/>
  <c r="BS35" i="24"/>
  <c r="BS60" i="24"/>
  <c r="DQ60" i="24" s="1"/>
  <c r="BS45" i="24"/>
  <c r="BS72" i="24"/>
  <c r="DQ72" i="24" s="1"/>
  <c r="BS69" i="24"/>
  <c r="DQ69" i="24" s="1"/>
  <c r="BS73" i="24"/>
  <c r="DQ73" i="24" s="1"/>
  <c r="BS67" i="24"/>
  <c r="DQ67" i="24" s="1"/>
  <c r="BS68" i="24"/>
  <c r="DQ68" i="24" s="1"/>
  <c r="BS66" i="24"/>
  <c r="DQ66" i="24" s="1"/>
  <c r="BS74" i="24"/>
  <c r="DQ74" i="24" s="1"/>
  <c r="BS71" i="24"/>
  <c r="DQ71" i="24" s="1"/>
  <c r="BS70" i="24"/>
  <c r="DQ70" i="24" s="1"/>
  <c r="BS82" i="24"/>
  <c r="DQ82" i="24" s="1"/>
  <c r="BS65" i="24"/>
  <c r="DQ65" i="24" s="1"/>
  <c r="BS76" i="24"/>
  <c r="DQ76" i="24" s="1"/>
  <c r="BS84" i="24"/>
  <c r="DQ84" i="24" s="1"/>
  <c r="BS81" i="24"/>
  <c r="DQ81" i="24" s="1"/>
  <c r="BS80" i="24"/>
  <c r="DQ80" i="24" s="1"/>
  <c r="BS79" i="24"/>
  <c r="DQ79" i="24" s="1"/>
  <c r="BS78" i="24"/>
  <c r="DQ78" i="24" s="1"/>
  <c r="BS83" i="24"/>
  <c r="DQ83" i="24" s="1"/>
  <c r="BS77" i="24"/>
  <c r="DQ77" i="24" s="1"/>
  <c r="BS55" i="24"/>
  <c r="DQ55" i="24" s="1"/>
  <c r="BS93" i="24"/>
  <c r="DQ93" i="24" s="1"/>
  <c r="BS87" i="24"/>
  <c r="DQ87" i="24" s="1"/>
  <c r="BS90" i="24"/>
  <c r="DQ90" i="24" s="1"/>
  <c r="BS75" i="24"/>
  <c r="DQ75" i="24" s="1"/>
  <c r="BS91" i="24"/>
  <c r="DQ91" i="24" s="1"/>
  <c r="BS92" i="24"/>
  <c r="DQ92" i="24" s="1"/>
  <c r="BS94" i="24"/>
  <c r="DQ94" i="24" s="1"/>
  <c r="BS88" i="24"/>
  <c r="DQ88" i="24" s="1"/>
  <c r="BS86" i="24"/>
  <c r="DQ86" i="24" s="1"/>
  <c r="BS89" i="24"/>
  <c r="DQ89" i="24" s="1"/>
  <c r="BS104" i="24"/>
  <c r="DQ104" i="24" s="1"/>
  <c r="BS101" i="24"/>
  <c r="DQ101" i="24" s="1"/>
  <c r="BS100" i="24"/>
  <c r="DQ100" i="24" s="1"/>
  <c r="BS102" i="24"/>
  <c r="DQ102" i="24" s="1"/>
  <c r="BS103" i="24"/>
  <c r="DQ103" i="24" s="1"/>
  <c r="BS85" i="24"/>
  <c r="DQ85" i="24" s="1"/>
  <c r="BS96" i="24"/>
  <c r="DQ96" i="24" s="1"/>
  <c r="BS99" i="24"/>
  <c r="DQ99" i="24" s="1"/>
  <c r="BS97" i="24"/>
  <c r="DQ97" i="24" s="1"/>
  <c r="BS98" i="24"/>
  <c r="DQ98" i="24" s="1"/>
  <c r="BS114" i="24"/>
  <c r="DQ114" i="24" s="1"/>
  <c r="BS95" i="24"/>
  <c r="DQ95" i="24" s="1"/>
  <c r="BS111" i="24"/>
  <c r="DQ111" i="24" s="1"/>
  <c r="BS107" i="24"/>
  <c r="DQ107" i="24" s="1"/>
  <c r="BS113" i="24"/>
  <c r="DQ113" i="24" s="1"/>
  <c r="BS108" i="24"/>
  <c r="DQ108" i="24" s="1"/>
  <c r="BS110" i="24"/>
  <c r="DQ110" i="24" s="1"/>
  <c r="BS106" i="24"/>
  <c r="DQ106" i="24" s="1"/>
  <c r="BS112" i="24"/>
  <c r="DQ112" i="24" s="1"/>
  <c r="BS109" i="24"/>
  <c r="DQ109" i="24" s="1"/>
  <c r="BS119" i="24"/>
  <c r="DQ119" i="24" s="1"/>
  <c r="BS121" i="24"/>
  <c r="DQ121" i="24" s="1"/>
  <c r="BS105" i="24"/>
  <c r="DQ105" i="24" s="1"/>
  <c r="BS123" i="24"/>
  <c r="DQ123" i="24" s="1"/>
  <c r="BS122" i="24"/>
  <c r="DQ122" i="24" s="1"/>
  <c r="BS118" i="24"/>
  <c r="DQ118" i="24" s="1"/>
  <c r="BS117" i="24"/>
  <c r="DQ117" i="24" s="1"/>
  <c r="BS116" i="24"/>
  <c r="DQ116" i="24" s="1"/>
  <c r="BS120" i="24"/>
  <c r="DQ120" i="24" s="1"/>
  <c r="BS124" i="24"/>
  <c r="DQ124" i="24" s="1"/>
  <c r="BS130" i="24"/>
  <c r="DQ130" i="24" s="1"/>
  <c r="BS132" i="24"/>
  <c r="DQ132" i="24" s="1"/>
  <c r="BS134" i="24"/>
  <c r="DQ134" i="24" s="1"/>
  <c r="BS133" i="24"/>
  <c r="DQ133" i="24" s="1"/>
  <c r="BS129" i="24"/>
  <c r="DQ129" i="24" s="1"/>
  <c r="BS142" i="24"/>
  <c r="DQ142" i="24" s="1"/>
  <c r="BS131" i="24"/>
  <c r="DQ131" i="24" s="1"/>
  <c r="BS127" i="24"/>
  <c r="DQ127" i="24" s="1"/>
  <c r="BS115" i="24"/>
  <c r="DQ115" i="24" s="1"/>
  <c r="BS126" i="24"/>
  <c r="DQ126" i="24" s="1"/>
  <c r="BS128" i="24"/>
  <c r="DQ128" i="24" s="1"/>
  <c r="BS137" i="24"/>
  <c r="DQ137" i="24" s="1"/>
  <c r="BS146" i="24"/>
  <c r="DQ146" i="24" s="1"/>
  <c r="BS141" i="24"/>
  <c r="DQ141" i="24" s="1"/>
  <c r="BS153" i="24"/>
  <c r="DQ153" i="24" s="1"/>
  <c r="BS148" i="24"/>
  <c r="DQ148" i="24" s="1"/>
  <c r="BS136" i="24"/>
  <c r="DQ136" i="24" s="1"/>
  <c r="BS140" i="24"/>
  <c r="DQ140" i="24" s="1"/>
  <c r="BS150" i="24"/>
  <c r="DQ150" i="24" s="1"/>
  <c r="BS149" i="24"/>
  <c r="DQ149" i="24" s="1"/>
  <c r="BS138" i="24"/>
  <c r="DQ138" i="24" s="1"/>
  <c r="BS125" i="24"/>
  <c r="DQ125" i="24" s="1"/>
  <c r="BS139" i="24"/>
  <c r="DQ139" i="24" s="1"/>
  <c r="BS151" i="24"/>
  <c r="DQ151" i="24" s="1"/>
  <c r="BS143" i="24"/>
  <c r="DQ143" i="24" s="1"/>
  <c r="BS144" i="24"/>
  <c r="DQ144" i="24" s="1"/>
  <c r="BS154" i="24"/>
  <c r="DQ154" i="24" s="1"/>
  <c r="BS152" i="24"/>
  <c r="DQ152" i="24" s="1"/>
  <c r="BS147" i="24"/>
  <c r="DQ147" i="24" s="1"/>
  <c r="BS135" i="24"/>
  <c r="DQ135" i="24" s="1"/>
  <c r="BS145" i="24"/>
  <c r="DQ145" i="24" s="1"/>
  <c r="DQ4" i="24"/>
  <c r="BS192" i="24"/>
  <c r="BT4" i="24"/>
  <c r="BC28" i="25"/>
  <c r="BB29" i="25"/>
  <c r="BT15" i="24" l="1"/>
  <c r="DR15" i="24" s="1"/>
  <c r="BT19" i="24"/>
  <c r="DR19" i="24" s="1"/>
  <c r="BT16" i="24"/>
  <c r="DR16" i="24" s="1"/>
  <c r="BT23" i="24"/>
  <c r="DR23" i="24" s="1"/>
  <c r="BT20" i="24"/>
  <c r="DR20" i="24" s="1"/>
  <c r="BT17" i="24"/>
  <c r="DR17" i="24" s="1"/>
  <c r="BT22" i="24"/>
  <c r="DR22" i="24" s="1"/>
  <c r="BT24" i="24"/>
  <c r="DR24" i="24" s="1"/>
  <c r="BT18" i="24"/>
  <c r="DR18" i="24" s="1"/>
  <c r="BT21" i="24"/>
  <c r="DR21" i="24" s="1"/>
  <c r="AS40" i="31"/>
  <c r="BT188" i="24"/>
  <c r="BT190" i="24"/>
  <c r="BT189" i="24"/>
  <c r="BT183" i="24"/>
  <c r="BT187" i="24"/>
  <c r="BT185" i="24"/>
  <c r="BT181" i="24"/>
  <c r="BT186" i="24"/>
  <c r="BT184" i="24"/>
  <c r="BT182" i="24"/>
  <c r="AR37" i="31"/>
  <c r="AS39" i="31"/>
  <c r="AS25" i="31"/>
  <c r="AS28" i="31"/>
  <c r="AS27" i="31"/>
  <c r="AS31" i="31"/>
  <c r="AS34" i="31"/>
  <c r="AS26" i="31"/>
  <c r="AS33" i="31"/>
  <c r="AS32" i="31"/>
  <c r="AS29" i="31"/>
  <c r="BT175" i="24"/>
  <c r="BT172" i="24"/>
  <c r="BT180" i="24"/>
  <c r="BT177" i="24"/>
  <c r="BT179" i="24"/>
  <c r="BT178" i="24"/>
  <c r="BT176" i="24"/>
  <c r="BT173" i="24"/>
  <c r="BT174" i="24"/>
  <c r="BT171" i="24"/>
  <c r="BT191" i="24"/>
  <c r="BT193" i="24"/>
  <c r="BT166" i="24"/>
  <c r="BT169" i="24"/>
  <c r="BT161" i="24"/>
  <c r="BT164" i="24"/>
  <c r="BT165" i="24"/>
  <c r="BT162" i="24"/>
  <c r="BT167" i="24"/>
  <c r="BT168" i="24"/>
  <c r="BT163" i="24"/>
  <c r="BT170" i="24"/>
  <c r="AS30" i="31"/>
  <c r="BT6" i="24"/>
  <c r="DR6" i="24" s="1"/>
  <c r="BT31" i="24"/>
  <c r="DR31" i="24" s="1"/>
  <c r="BT28" i="24"/>
  <c r="DR28" i="24" s="1"/>
  <c r="BT14" i="24"/>
  <c r="DR14" i="24" s="1"/>
  <c r="BT33" i="24"/>
  <c r="DR33" i="24" s="1"/>
  <c r="BT13" i="24"/>
  <c r="DR13" i="24" s="1"/>
  <c r="BT9" i="24"/>
  <c r="DR9" i="24" s="1"/>
  <c r="BT11" i="24"/>
  <c r="DR11" i="24" s="1"/>
  <c r="BT30" i="24"/>
  <c r="DR30" i="24" s="1"/>
  <c r="BT7" i="24"/>
  <c r="DR7" i="24" s="1"/>
  <c r="BT34" i="24"/>
  <c r="DR34" i="24" s="1"/>
  <c r="BT29" i="24"/>
  <c r="DR29" i="24" s="1"/>
  <c r="BT8" i="24"/>
  <c r="DR8" i="24" s="1"/>
  <c r="BT27" i="24"/>
  <c r="DR27" i="24" s="1"/>
  <c r="BT12" i="24"/>
  <c r="DR12" i="24" s="1"/>
  <c r="BT32" i="24"/>
  <c r="DR32" i="24" s="1"/>
  <c r="BT10" i="24"/>
  <c r="DR10" i="24" s="1"/>
  <c r="BT26" i="24"/>
  <c r="DR26" i="24" s="1"/>
  <c r="BT44" i="24"/>
  <c r="DR44" i="24" s="1"/>
  <c r="BT41" i="24"/>
  <c r="DR41" i="24" s="1"/>
  <c r="BT43" i="24"/>
  <c r="DR43" i="24" s="1"/>
  <c r="BT36" i="24"/>
  <c r="DR36" i="24" s="1"/>
  <c r="BT40" i="24"/>
  <c r="DR40" i="24" s="1"/>
  <c r="BT53" i="24"/>
  <c r="DR53" i="24" s="1"/>
  <c r="BT37" i="24"/>
  <c r="DR37" i="24" s="1"/>
  <c r="BT25" i="24"/>
  <c r="DR25" i="24" s="1"/>
  <c r="BT42" i="24"/>
  <c r="DR42" i="24" s="1"/>
  <c r="BT51" i="24"/>
  <c r="DR51" i="24" s="1"/>
  <c r="BT38" i="24"/>
  <c r="DR38" i="24" s="1"/>
  <c r="BT39" i="24"/>
  <c r="DR39" i="24" s="1"/>
  <c r="BT50" i="24"/>
  <c r="DR50" i="24" s="1"/>
  <c r="BT47" i="24"/>
  <c r="DR47" i="24" s="1"/>
  <c r="BT49" i="24"/>
  <c r="DR49" i="24" s="1"/>
  <c r="BT46" i="24"/>
  <c r="DR46" i="24" s="1"/>
  <c r="BT54" i="24"/>
  <c r="DR54" i="24" s="1"/>
  <c r="BT5" i="24"/>
  <c r="BT48" i="24"/>
  <c r="DR48" i="24" s="1"/>
  <c r="BT52" i="24"/>
  <c r="DR52" i="24" s="1"/>
  <c r="BT60" i="24"/>
  <c r="DR60" i="24" s="1"/>
  <c r="BT58" i="24"/>
  <c r="DR58" i="24" s="1"/>
  <c r="BT35" i="24"/>
  <c r="BT61" i="24"/>
  <c r="DR61" i="24" s="1"/>
  <c r="BT56" i="24"/>
  <c r="DR56" i="24" s="1"/>
  <c r="BT62" i="24"/>
  <c r="DR62" i="24" s="1"/>
  <c r="BT64" i="24"/>
  <c r="DR64" i="24" s="1"/>
  <c r="BT59" i="24"/>
  <c r="DR59" i="24" s="1"/>
  <c r="BT57" i="24"/>
  <c r="DR57" i="24" s="1"/>
  <c r="BT63" i="24"/>
  <c r="DR63" i="24" s="1"/>
  <c r="BT69" i="24"/>
  <c r="DR69" i="24" s="1"/>
  <c r="BT72" i="24"/>
  <c r="DR72" i="24" s="1"/>
  <c r="BT45" i="24"/>
  <c r="BT68" i="24"/>
  <c r="DR68" i="24" s="1"/>
  <c r="BT74" i="24"/>
  <c r="DR74" i="24" s="1"/>
  <c r="BT71" i="24"/>
  <c r="DR71" i="24" s="1"/>
  <c r="BT67" i="24"/>
  <c r="DR67" i="24" s="1"/>
  <c r="BT73" i="24"/>
  <c r="DR73" i="24" s="1"/>
  <c r="BT66" i="24"/>
  <c r="DR66" i="24" s="1"/>
  <c r="BT70" i="24"/>
  <c r="DR70" i="24" s="1"/>
  <c r="BT65" i="24"/>
  <c r="DR65" i="24" s="1"/>
  <c r="BT77" i="24"/>
  <c r="DR77" i="24" s="1"/>
  <c r="BT84" i="24"/>
  <c r="DR84" i="24" s="1"/>
  <c r="BT79" i="24"/>
  <c r="DR79" i="24" s="1"/>
  <c r="BT81" i="24"/>
  <c r="DR81" i="24" s="1"/>
  <c r="BT82" i="24"/>
  <c r="DR82" i="24" s="1"/>
  <c r="BT80" i="24"/>
  <c r="DR80" i="24" s="1"/>
  <c r="BT83" i="24"/>
  <c r="DR83" i="24" s="1"/>
  <c r="BT78" i="24"/>
  <c r="DR78" i="24" s="1"/>
  <c r="BT76" i="24"/>
  <c r="DR76" i="24" s="1"/>
  <c r="BT55" i="24"/>
  <c r="DR55" i="24" s="1"/>
  <c r="BT75" i="24"/>
  <c r="DR75" i="24" s="1"/>
  <c r="BT93" i="24"/>
  <c r="DR93" i="24" s="1"/>
  <c r="BT89" i="24"/>
  <c r="DR89" i="24" s="1"/>
  <c r="BT88" i="24"/>
  <c r="DR88" i="24" s="1"/>
  <c r="BT86" i="24"/>
  <c r="DR86" i="24" s="1"/>
  <c r="BT90" i="24"/>
  <c r="DR90" i="24" s="1"/>
  <c r="BT91" i="24"/>
  <c r="DR91" i="24" s="1"/>
  <c r="BT94" i="24"/>
  <c r="DR94" i="24" s="1"/>
  <c r="BT92" i="24"/>
  <c r="DR92" i="24" s="1"/>
  <c r="BT87" i="24"/>
  <c r="DR87" i="24" s="1"/>
  <c r="BT102" i="24"/>
  <c r="DR102" i="24" s="1"/>
  <c r="BT101" i="24"/>
  <c r="DR101" i="24" s="1"/>
  <c r="BT99" i="24"/>
  <c r="DR99" i="24" s="1"/>
  <c r="BT85" i="24"/>
  <c r="DR85" i="24" s="1"/>
  <c r="BT96" i="24"/>
  <c r="DR96" i="24" s="1"/>
  <c r="BT100" i="24"/>
  <c r="DR100" i="24" s="1"/>
  <c r="BT104" i="24"/>
  <c r="DR104" i="24" s="1"/>
  <c r="BT103" i="24"/>
  <c r="DR103" i="24" s="1"/>
  <c r="BT97" i="24"/>
  <c r="DR97" i="24" s="1"/>
  <c r="BT98" i="24"/>
  <c r="DR98" i="24" s="1"/>
  <c r="BT111" i="24"/>
  <c r="DR111" i="24" s="1"/>
  <c r="BT112" i="24"/>
  <c r="DR112" i="24" s="1"/>
  <c r="BT110" i="24"/>
  <c r="DR110" i="24" s="1"/>
  <c r="BT114" i="24"/>
  <c r="DR114" i="24" s="1"/>
  <c r="BT113" i="24"/>
  <c r="DR113" i="24" s="1"/>
  <c r="BT95" i="24"/>
  <c r="DR95" i="24" s="1"/>
  <c r="BT108" i="24"/>
  <c r="DR108" i="24" s="1"/>
  <c r="BT109" i="24"/>
  <c r="DR109" i="24" s="1"/>
  <c r="BT107" i="24"/>
  <c r="DR107" i="24" s="1"/>
  <c r="BT106" i="24"/>
  <c r="DR106" i="24" s="1"/>
  <c r="BT119" i="24"/>
  <c r="DR119" i="24" s="1"/>
  <c r="BT120" i="24"/>
  <c r="DR120" i="24" s="1"/>
  <c r="BT117" i="24"/>
  <c r="DR117" i="24" s="1"/>
  <c r="BT124" i="24"/>
  <c r="DR124" i="24" s="1"/>
  <c r="BT122" i="24"/>
  <c r="DR122" i="24" s="1"/>
  <c r="BT121" i="24"/>
  <c r="DR121" i="24" s="1"/>
  <c r="BT105" i="24"/>
  <c r="DR105" i="24" s="1"/>
  <c r="BT123" i="24"/>
  <c r="DR123" i="24" s="1"/>
  <c r="BT118" i="24"/>
  <c r="DR118" i="24" s="1"/>
  <c r="BT116" i="24"/>
  <c r="DR116" i="24" s="1"/>
  <c r="BT127" i="24"/>
  <c r="DR127" i="24" s="1"/>
  <c r="BT132" i="24"/>
  <c r="DR132" i="24" s="1"/>
  <c r="BT134" i="24"/>
  <c r="DR134" i="24" s="1"/>
  <c r="BT128" i="24"/>
  <c r="DR128" i="24" s="1"/>
  <c r="BT130" i="24"/>
  <c r="DR130" i="24" s="1"/>
  <c r="BT133" i="24"/>
  <c r="DR133" i="24" s="1"/>
  <c r="BT142" i="24"/>
  <c r="DR142" i="24" s="1"/>
  <c r="BT115" i="24"/>
  <c r="DR115" i="24" s="1"/>
  <c r="BT131" i="24"/>
  <c r="DR131" i="24" s="1"/>
  <c r="BT129" i="24"/>
  <c r="DR129" i="24" s="1"/>
  <c r="BT126" i="24"/>
  <c r="DR126" i="24" s="1"/>
  <c r="BT141" i="24"/>
  <c r="DR141" i="24" s="1"/>
  <c r="BT148" i="24"/>
  <c r="DR148" i="24" s="1"/>
  <c r="BT149" i="24"/>
  <c r="DR149" i="24" s="1"/>
  <c r="BT125" i="24"/>
  <c r="DR125" i="24" s="1"/>
  <c r="BT138" i="24"/>
  <c r="DR138" i="24" s="1"/>
  <c r="BT144" i="24"/>
  <c r="DR144" i="24" s="1"/>
  <c r="BT136" i="24"/>
  <c r="DR136" i="24" s="1"/>
  <c r="BT140" i="24"/>
  <c r="DR140" i="24" s="1"/>
  <c r="BT154" i="24"/>
  <c r="DR154" i="24" s="1"/>
  <c r="BT143" i="24"/>
  <c r="DR143" i="24" s="1"/>
  <c r="BT139" i="24"/>
  <c r="DR139" i="24" s="1"/>
  <c r="BT146" i="24"/>
  <c r="DR146" i="24" s="1"/>
  <c r="BT150" i="24"/>
  <c r="DR150" i="24" s="1"/>
  <c r="BT153" i="24"/>
  <c r="DR153" i="24" s="1"/>
  <c r="BT137" i="24"/>
  <c r="DR137" i="24" s="1"/>
  <c r="BT151" i="24"/>
  <c r="DR151" i="24" s="1"/>
  <c r="BT152" i="24"/>
  <c r="DR152" i="24" s="1"/>
  <c r="BT135" i="24"/>
  <c r="DR135" i="24" s="1"/>
  <c r="BT147" i="24"/>
  <c r="DR147" i="24" s="1"/>
  <c r="BT145" i="24"/>
  <c r="DR145" i="24" s="1"/>
  <c r="DR4" i="24"/>
  <c r="BT192" i="24"/>
  <c r="BU4" i="24"/>
  <c r="BC29" i="25"/>
  <c r="BD28" i="25"/>
  <c r="BU16" i="24" l="1"/>
  <c r="DS16" i="24" s="1"/>
  <c r="BU22" i="24"/>
  <c r="DS22" i="24" s="1"/>
  <c r="BU17" i="24"/>
  <c r="DS17" i="24" s="1"/>
  <c r="BU24" i="24"/>
  <c r="DS24" i="24" s="1"/>
  <c r="BU19" i="24"/>
  <c r="DS19" i="24" s="1"/>
  <c r="BU18" i="24"/>
  <c r="DS18" i="24" s="1"/>
  <c r="BU21" i="24"/>
  <c r="DS21" i="24" s="1"/>
  <c r="BU15" i="24"/>
  <c r="DS15" i="24" s="1"/>
  <c r="BU23" i="24"/>
  <c r="DS23" i="24" s="1"/>
  <c r="BU20" i="24"/>
  <c r="DS20" i="24" s="1"/>
  <c r="AT40" i="31"/>
  <c r="BU187" i="24"/>
  <c r="BU182" i="24"/>
  <c r="BU183" i="24"/>
  <c r="BU181" i="24"/>
  <c r="BU190" i="24"/>
  <c r="BU186" i="24"/>
  <c r="BU184" i="24"/>
  <c r="BU189" i="24"/>
  <c r="BU188" i="24"/>
  <c r="BU185" i="24"/>
  <c r="AS37" i="31"/>
  <c r="AT39" i="31"/>
  <c r="AT29" i="31"/>
  <c r="AT27" i="31"/>
  <c r="AT33" i="31"/>
  <c r="AT25" i="31"/>
  <c r="AT31" i="31"/>
  <c r="AT28" i="31"/>
  <c r="AT26" i="31"/>
  <c r="AT34" i="31"/>
  <c r="AT32" i="31"/>
  <c r="BU179" i="24"/>
  <c r="BU175" i="24"/>
  <c r="BU176" i="24"/>
  <c r="BU180" i="24"/>
  <c r="BU177" i="24"/>
  <c r="BU178" i="24"/>
  <c r="BU172" i="24"/>
  <c r="BU173" i="24"/>
  <c r="BU174" i="24"/>
  <c r="BU171" i="24"/>
  <c r="BU193" i="24"/>
  <c r="BU191" i="24"/>
  <c r="BU161" i="24"/>
  <c r="BU166" i="24"/>
  <c r="BU162" i="24"/>
  <c r="BU164" i="24"/>
  <c r="BU165" i="24"/>
  <c r="BU169" i="24"/>
  <c r="BU170" i="24"/>
  <c r="BU167" i="24"/>
  <c r="BU168" i="24"/>
  <c r="BU163" i="24"/>
  <c r="AT30" i="31"/>
  <c r="BU7" i="24"/>
  <c r="DS7" i="24" s="1"/>
  <c r="BU11" i="24"/>
  <c r="DS11" i="24" s="1"/>
  <c r="BU8" i="24"/>
  <c r="DS8" i="24" s="1"/>
  <c r="BU31" i="24"/>
  <c r="DS31" i="24" s="1"/>
  <c r="BU12" i="24"/>
  <c r="DS12" i="24" s="1"/>
  <c r="BU34" i="24"/>
  <c r="DS34" i="24" s="1"/>
  <c r="BU6" i="24"/>
  <c r="DS6" i="24" s="1"/>
  <c r="BU10" i="24"/>
  <c r="DS10" i="24" s="1"/>
  <c r="BU26" i="24"/>
  <c r="DS26" i="24" s="1"/>
  <c r="BU14" i="24"/>
  <c r="DS14" i="24" s="1"/>
  <c r="BU29" i="24"/>
  <c r="DS29" i="24" s="1"/>
  <c r="BU32" i="24"/>
  <c r="DS32" i="24" s="1"/>
  <c r="BU27" i="24"/>
  <c r="DS27" i="24" s="1"/>
  <c r="BU13" i="24"/>
  <c r="DS13" i="24" s="1"/>
  <c r="BU33" i="24"/>
  <c r="DS33" i="24" s="1"/>
  <c r="BU28" i="24"/>
  <c r="DS28" i="24" s="1"/>
  <c r="BU9" i="24"/>
  <c r="DS9" i="24" s="1"/>
  <c r="BU30" i="24"/>
  <c r="DS30" i="24" s="1"/>
  <c r="BU44" i="24"/>
  <c r="DS44" i="24" s="1"/>
  <c r="BU53" i="24"/>
  <c r="DS53" i="24" s="1"/>
  <c r="BU25" i="24"/>
  <c r="DS25" i="24" s="1"/>
  <c r="BU51" i="24"/>
  <c r="DS51" i="24" s="1"/>
  <c r="BU37" i="24"/>
  <c r="DS37" i="24" s="1"/>
  <c r="BU40" i="24"/>
  <c r="DS40" i="24" s="1"/>
  <c r="BU41" i="24"/>
  <c r="DS41" i="24" s="1"/>
  <c r="BU36" i="24"/>
  <c r="DS36" i="24" s="1"/>
  <c r="BU39" i="24"/>
  <c r="DS39" i="24" s="1"/>
  <c r="BU38" i="24"/>
  <c r="DS38" i="24" s="1"/>
  <c r="BU43" i="24"/>
  <c r="DS43" i="24" s="1"/>
  <c r="BU42" i="24"/>
  <c r="DS42" i="24" s="1"/>
  <c r="BU52" i="24"/>
  <c r="DS52" i="24" s="1"/>
  <c r="BU46" i="24"/>
  <c r="DS46" i="24" s="1"/>
  <c r="BU47" i="24"/>
  <c r="DS47" i="24" s="1"/>
  <c r="BU50" i="24"/>
  <c r="DS50" i="24" s="1"/>
  <c r="BU49" i="24"/>
  <c r="DS49" i="24" s="1"/>
  <c r="BU48" i="24"/>
  <c r="DS48" i="24" s="1"/>
  <c r="BU5" i="24"/>
  <c r="BU54" i="24"/>
  <c r="DS54" i="24" s="1"/>
  <c r="BU64" i="24"/>
  <c r="DS64" i="24" s="1"/>
  <c r="BU61" i="24"/>
  <c r="DS61" i="24" s="1"/>
  <c r="BU60" i="24"/>
  <c r="DS60" i="24" s="1"/>
  <c r="BU35" i="24"/>
  <c r="BU57" i="24"/>
  <c r="DS57" i="24" s="1"/>
  <c r="BU62" i="24"/>
  <c r="DS62" i="24" s="1"/>
  <c r="BU56" i="24"/>
  <c r="DS56" i="24" s="1"/>
  <c r="BU59" i="24"/>
  <c r="DS59" i="24" s="1"/>
  <c r="BU58" i="24"/>
  <c r="DS58" i="24" s="1"/>
  <c r="BU63" i="24"/>
  <c r="DS63" i="24" s="1"/>
  <c r="BU66" i="24"/>
  <c r="DS66" i="24" s="1"/>
  <c r="BU67" i="24"/>
  <c r="DS67" i="24" s="1"/>
  <c r="BU72" i="24"/>
  <c r="DS72" i="24" s="1"/>
  <c r="BU69" i="24"/>
  <c r="DS69" i="24" s="1"/>
  <c r="BU74" i="24"/>
  <c r="DS74" i="24" s="1"/>
  <c r="BU70" i="24"/>
  <c r="DS70" i="24" s="1"/>
  <c r="BU68" i="24"/>
  <c r="DS68" i="24" s="1"/>
  <c r="BU45" i="24"/>
  <c r="BU73" i="24"/>
  <c r="DS73" i="24" s="1"/>
  <c r="BU71" i="24"/>
  <c r="DS71" i="24" s="1"/>
  <c r="BU65" i="24"/>
  <c r="DS65" i="24" s="1"/>
  <c r="BU81" i="24"/>
  <c r="DS81" i="24" s="1"/>
  <c r="BU79" i="24"/>
  <c r="DS79" i="24" s="1"/>
  <c r="BU77" i="24"/>
  <c r="DS77" i="24" s="1"/>
  <c r="BU78" i="24"/>
  <c r="DS78" i="24" s="1"/>
  <c r="BU83" i="24"/>
  <c r="DS83" i="24" s="1"/>
  <c r="BU82" i="24"/>
  <c r="DS82" i="24" s="1"/>
  <c r="BU55" i="24"/>
  <c r="DS55" i="24" s="1"/>
  <c r="BU76" i="24"/>
  <c r="DS76" i="24" s="1"/>
  <c r="BU84" i="24"/>
  <c r="DS84" i="24" s="1"/>
  <c r="BU80" i="24"/>
  <c r="DS80" i="24" s="1"/>
  <c r="BU92" i="24"/>
  <c r="DS92" i="24" s="1"/>
  <c r="BU75" i="24"/>
  <c r="DS75" i="24" s="1"/>
  <c r="BU88" i="24"/>
  <c r="DS88" i="24" s="1"/>
  <c r="BU89" i="24"/>
  <c r="DS89" i="24" s="1"/>
  <c r="BU87" i="24"/>
  <c r="DS87" i="24" s="1"/>
  <c r="BU91" i="24"/>
  <c r="DS91" i="24" s="1"/>
  <c r="BU90" i="24"/>
  <c r="DS90" i="24" s="1"/>
  <c r="BU94" i="24"/>
  <c r="DS94" i="24" s="1"/>
  <c r="BU86" i="24"/>
  <c r="DS86" i="24" s="1"/>
  <c r="BU93" i="24"/>
  <c r="DS93" i="24" s="1"/>
  <c r="BU96" i="24"/>
  <c r="DS96" i="24" s="1"/>
  <c r="BU103" i="24"/>
  <c r="DS103" i="24" s="1"/>
  <c r="BU85" i="24"/>
  <c r="DS85" i="24" s="1"/>
  <c r="BU104" i="24"/>
  <c r="DS104" i="24" s="1"/>
  <c r="BU102" i="24"/>
  <c r="DS102" i="24" s="1"/>
  <c r="BU101" i="24"/>
  <c r="DS101" i="24" s="1"/>
  <c r="BU97" i="24"/>
  <c r="DS97" i="24" s="1"/>
  <c r="BU98" i="24"/>
  <c r="DS98" i="24" s="1"/>
  <c r="BU100" i="24"/>
  <c r="DS100" i="24" s="1"/>
  <c r="BU99" i="24"/>
  <c r="DS99" i="24" s="1"/>
  <c r="BU111" i="24"/>
  <c r="DS111" i="24" s="1"/>
  <c r="BU113" i="24"/>
  <c r="DS113" i="24" s="1"/>
  <c r="BU110" i="24"/>
  <c r="DS110" i="24" s="1"/>
  <c r="BU95" i="24"/>
  <c r="DS95" i="24" s="1"/>
  <c r="BU112" i="24"/>
  <c r="DS112" i="24" s="1"/>
  <c r="BU107" i="24"/>
  <c r="DS107" i="24" s="1"/>
  <c r="BU109" i="24"/>
  <c r="DS109" i="24" s="1"/>
  <c r="BU106" i="24"/>
  <c r="DS106" i="24" s="1"/>
  <c r="BU114" i="24"/>
  <c r="DS114" i="24" s="1"/>
  <c r="BU108" i="24"/>
  <c r="DS108" i="24" s="1"/>
  <c r="BU123" i="24"/>
  <c r="DS123" i="24" s="1"/>
  <c r="BU117" i="24"/>
  <c r="DS117" i="24" s="1"/>
  <c r="BU116" i="24"/>
  <c r="DS116" i="24" s="1"/>
  <c r="BU118" i="24"/>
  <c r="DS118" i="24" s="1"/>
  <c r="BU105" i="24"/>
  <c r="DS105" i="24" s="1"/>
  <c r="BU122" i="24"/>
  <c r="DS122" i="24" s="1"/>
  <c r="BU120" i="24"/>
  <c r="DS120" i="24" s="1"/>
  <c r="BU119" i="24"/>
  <c r="DS119" i="24" s="1"/>
  <c r="BU121" i="24"/>
  <c r="DS121" i="24" s="1"/>
  <c r="BU124" i="24"/>
  <c r="DS124" i="24" s="1"/>
  <c r="BU127" i="24"/>
  <c r="DS127" i="24" s="1"/>
  <c r="BU115" i="24"/>
  <c r="DS115" i="24" s="1"/>
  <c r="BU126" i="24"/>
  <c r="DS126" i="24" s="1"/>
  <c r="BU132" i="24"/>
  <c r="DS132" i="24" s="1"/>
  <c r="BU142" i="24"/>
  <c r="DS142" i="24" s="1"/>
  <c r="BU133" i="24"/>
  <c r="DS133" i="24" s="1"/>
  <c r="BU128" i="24"/>
  <c r="DS128" i="24" s="1"/>
  <c r="BU131" i="24"/>
  <c r="DS131" i="24" s="1"/>
  <c r="BU130" i="24"/>
  <c r="DS130" i="24" s="1"/>
  <c r="BU129" i="24"/>
  <c r="DS129" i="24" s="1"/>
  <c r="BU134" i="24"/>
  <c r="DS134" i="24" s="1"/>
  <c r="BU139" i="24"/>
  <c r="DS139" i="24" s="1"/>
  <c r="BU150" i="24"/>
  <c r="DS150" i="24" s="1"/>
  <c r="BU148" i="24"/>
  <c r="DS148" i="24" s="1"/>
  <c r="BU149" i="24"/>
  <c r="DS149" i="24" s="1"/>
  <c r="BU125" i="24"/>
  <c r="DS125" i="24" s="1"/>
  <c r="BU137" i="24"/>
  <c r="DS137" i="24" s="1"/>
  <c r="BU153" i="24"/>
  <c r="DS153" i="24" s="1"/>
  <c r="BU144" i="24"/>
  <c r="DS144" i="24" s="1"/>
  <c r="BU151" i="24"/>
  <c r="DS151" i="24" s="1"/>
  <c r="BU138" i="24"/>
  <c r="DS138" i="24" s="1"/>
  <c r="BU140" i="24"/>
  <c r="DS140" i="24" s="1"/>
  <c r="BU143" i="24"/>
  <c r="DS143" i="24" s="1"/>
  <c r="BU141" i="24"/>
  <c r="DS141" i="24" s="1"/>
  <c r="BU136" i="24"/>
  <c r="DS136" i="24" s="1"/>
  <c r="BU154" i="24"/>
  <c r="DS154" i="24" s="1"/>
  <c r="BU146" i="24"/>
  <c r="DS146" i="24" s="1"/>
  <c r="BU135" i="24"/>
  <c r="DS135" i="24" s="1"/>
  <c r="BU147" i="24"/>
  <c r="DS147" i="24" s="1"/>
  <c r="BU152" i="24"/>
  <c r="DS152" i="24" s="1"/>
  <c r="BU145" i="24"/>
  <c r="DS145" i="24" s="1"/>
  <c r="DS4" i="24"/>
  <c r="BU192" i="24"/>
  <c r="BV4" i="24"/>
  <c r="BD29" i="25"/>
  <c r="BE28" i="25"/>
  <c r="BV23" i="24" l="1"/>
  <c r="DT23" i="24" s="1"/>
  <c r="BV16" i="24"/>
  <c r="DT16" i="24" s="1"/>
  <c r="BV22" i="24"/>
  <c r="DT22" i="24" s="1"/>
  <c r="BV20" i="24"/>
  <c r="DT20" i="24" s="1"/>
  <c r="BV17" i="24"/>
  <c r="DT17" i="24" s="1"/>
  <c r="BV24" i="24"/>
  <c r="DT24" i="24" s="1"/>
  <c r="BV21" i="24"/>
  <c r="DT21" i="24" s="1"/>
  <c r="BV18" i="24"/>
  <c r="DT18" i="24" s="1"/>
  <c r="BV19" i="24"/>
  <c r="DT19" i="24" s="1"/>
  <c r="BV15" i="24"/>
  <c r="DT15" i="24" s="1"/>
  <c r="AU40" i="31"/>
  <c r="BV190" i="24"/>
  <c r="BV186" i="24"/>
  <c r="BV187" i="24"/>
  <c r="BV181" i="24"/>
  <c r="BV188" i="24"/>
  <c r="BV184" i="24"/>
  <c r="BV189" i="24"/>
  <c r="BV185" i="24"/>
  <c r="BV182" i="24"/>
  <c r="BV183" i="24"/>
  <c r="AT37" i="31"/>
  <c r="AU39" i="31"/>
  <c r="AU33" i="31"/>
  <c r="AU32" i="31"/>
  <c r="AU29" i="31"/>
  <c r="AU34" i="31"/>
  <c r="AU31" i="31"/>
  <c r="AU27" i="31"/>
  <c r="AU26" i="31"/>
  <c r="AU28" i="31"/>
  <c r="AU25" i="31"/>
  <c r="BV179" i="24"/>
  <c r="BV175" i="24"/>
  <c r="BV178" i="24"/>
  <c r="BV176" i="24"/>
  <c r="BV180" i="24"/>
  <c r="BV172" i="24"/>
  <c r="BV177" i="24"/>
  <c r="BV173" i="24"/>
  <c r="BV174" i="24"/>
  <c r="BV171" i="24"/>
  <c r="BV191" i="24"/>
  <c r="BV193" i="24"/>
  <c r="BV166" i="24"/>
  <c r="BV162" i="24"/>
  <c r="BV161" i="24"/>
  <c r="BV164" i="24"/>
  <c r="BV165" i="24"/>
  <c r="BV169" i="24"/>
  <c r="BV163" i="24"/>
  <c r="BV167" i="24"/>
  <c r="BV168" i="24"/>
  <c r="BV170" i="24"/>
  <c r="AU30" i="31"/>
  <c r="BV13" i="24"/>
  <c r="DT13" i="24" s="1"/>
  <c r="BV11" i="24"/>
  <c r="DT11" i="24" s="1"/>
  <c r="BV7" i="24"/>
  <c r="DT7" i="24" s="1"/>
  <c r="BV10" i="24"/>
  <c r="DT10" i="24" s="1"/>
  <c r="BV31" i="24"/>
  <c r="DT31" i="24" s="1"/>
  <c r="BV14" i="24"/>
  <c r="DT14" i="24" s="1"/>
  <c r="BV12" i="24"/>
  <c r="DT12" i="24" s="1"/>
  <c r="BV34" i="24"/>
  <c r="DT34" i="24" s="1"/>
  <c r="BV27" i="24"/>
  <c r="DT27" i="24" s="1"/>
  <c r="BV29" i="24"/>
  <c r="DT29" i="24" s="1"/>
  <c r="BV6" i="24"/>
  <c r="DT6" i="24" s="1"/>
  <c r="BV33" i="24"/>
  <c r="DT33" i="24" s="1"/>
  <c r="BV9" i="24"/>
  <c r="DT9" i="24" s="1"/>
  <c r="BV28" i="24"/>
  <c r="DT28" i="24" s="1"/>
  <c r="BV8" i="24"/>
  <c r="DT8" i="24" s="1"/>
  <c r="BV32" i="24"/>
  <c r="DT32" i="24" s="1"/>
  <c r="BV30" i="24"/>
  <c r="DT30" i="24" s="1"/>
  <c r="BV26" i="24"/>
  <c r="DT26" i="24" s="1"/>
  <c r="BV37" i="24"/>
  <c r="DT37" i="24" s="1"/>
  <c r="BV53" i="24"/>
  <c r="DT53" i="24" s="1"/>
  <c r="BV25" i="24"/>
  <c r="DT25" i="24" s="1"/>
  <c r="BV51" i="24"/>
  <c r="DT51" i="24" s="1"/>
  <c r="BV35" i="24"/>
  <c r="BV36" i="24"/>
  <c r="DT36" i="24" s="1"/>
  <c r="BV41" i="24"/>
  <c r="DT41" i="24" s="1"/>
  <c r="BV38" i="24"/>
  <c r="DT38" i="24" s="1"/>
  <c r="BV39" i="24"/>
  <c r="DT39" i="24" s="1"/>
  <c r="BV40" i="24"/>
  <c r="DT40" i="24" s="1"/>
  <c r="BV43" i="24"/>
  <c r="DT43" i="24" s="1"/>
  <c r="BV44" i="24"/>
  <c r="DT44" i="24" s="1"/>
  <c r="BV42" i="24"/>
  <c r="DT42" i="24" s="1"/>
  <c r="BV48" i="24"/>
  <c r="DT48" i="24" s="1"/>
  <c r="BV45" i="24"/>
  <c r="BV49" i="24"/>
  <c r="DT49" i="24" s="1"/>
  <c r="BV50" i="24"/>
  <c r="DT50" i="24" s="1"/>
  <c r="BV52" i="24"/>
  <c r="DT52" i="24" s="1"/>
  <c r="BV5" i="24"/>
  <c r="BV47" i="24"/>
  <c r="DT47" i="24" s="1"/>
  <c r="BV54" i="24"/>
  <c r="DT54" i="24" s="1"/>
  <c r="BV46" i="24"/>
  <c r="DT46" i="24" s="1"/>
  <c r="BV55" i="24"/>
  <c r="DT55" i="24" s="1"/>
  <c r="BV63" i="24"/>
  <c r="DT63" i="24" s="1"/>
  <c r="BV65" i="24"/>
  <c r="DT65" i="24" s="1"/>
  <c r="BV59" i="24"/>
  <c r="DT59" i="24" s="1"/>
  <c r="BV60" i="24"/>
  <c r="DT60" i="24" s="1"/>
  <c r="BV64" i="24"/>
  <c r="DT64" i="24" s="1"/>
  <c r="BV61" i="24"/>
  <c r="DT61" i="24" s="1"/>
  <c r="BV56" i="24"/>
  <c r="DT56" i="24" s="1"/>
  <c r="BV58" i="24"/>
  <c r="DT58" i="24" s="1"/>
  <c r="BV57" i="24"/>
  <c r="DT57" i="24" s="1"/>
  <c r="BV62" i="24"/>
  <c r="DT62" i="24" s="1"/>
  <c r="BV69" i="24"/>
  <c r="DT69" i="24" s="1"/>
  <c r="BV66" i="24"/>
  <c r="DT66" i="24" s="1"/>
  <c r="BV72" i="24"/>
  <c r="DT72" i="24" s="1"/>
  <c r="BV68" i="24"/>
  <c r="DT68" i="24" s="1"/>
  <c r="BV70" i="24"/>
  <c r="DT70" i="24" s="1"/>
  <c r="BV74" i="24"/>
  <c r="DT74" i="24" s="1"/>
  <c r="BV73" i="24"/>
  <c r="DT73" i="24" s="1"/>
  <c r="BV71" i="24"/>
  <c r="DT71" i="24" s="1"/>
  <c r="BV67" i="24"/>
  <c r="DT67" i="24" s="1"/>
  <c r="BV83" i="24"/>
  <c r="DT83" i="24" s="1"/>
  <c r="BV81" i="24"/>
  <c r="DT81" i="24" s="1"/>
  <c r="BV77" i="24"/>
  <c r="DT77" i="24" s="1"/>
  <c r="BV80" i="24"/>
  <c r="DT80" i="24" s="1"/>
  <c r="BV79" i="24"/>
  <c r="DT79" i="24" s="1"/>
  <c r="BV84" i="24"/>
  <c r="DT84" i="24" s="1"/>
  <c r="BV75" i="24"/>
  <c r="DT75" i="24" s="1"/>
  <c r="BV82" i="24"/>
  <c r="DT82" i="24" s="1"/>
  <c r="BV78" i="24"/>
  <c r="DT78" i="24" s="1"/>
  <c r="BV76" i="24"/>
  <c r="DT76" i="24" s="1"/>
  <c r="BV93" i="24"/>
  <c r="DT93" i="24" s="1"/>
  <c r="BV86" i="24"/>
  <c r="DT86" i="24" s="1"/>
  <c r="BV89" i="24"/>
  <c r="DT89" i="24" s="1"/>
  <c r="BV90" i="24"/>
  <c r="DT90" i="24" s="1"/>
  <c r="BV85" i="24"/>
  <c r="DT85" i="24" s="1"/>
  <c r="BV87" i="24"/>
  <c r="DT87" i="24" s="1"/>
  <c r="BV88" i="24"/>
  <c r="DT88" i="24" s="1"/>
  <c r="BV95" i="24"/>
  <c r="DT95" i="24" s="1"/>
  <c r="BV92" i="24"/>
  <c r="DT92" i="24" s="1"/>
  <c r="BV94" i="24"/>
  <c r="DT94" i="24" s="1"/>
  <c r="BV91" i="24"/>
  <c r="DT91" i="24" s="1"/>
  <c r="BV102" i="24"/>
  <c r="DT102" i="24" s="1"/>
  <c r="BV96" i="24"/>
  <c r="DT96" i="24" s="1"/>
  <c r="BV100" i="24"/>
  <c r="DT100" i="24" s="1"/>
  <c r="BV101" i="24"/>
  <c r="DT101" i="24" s="1"/>
  <c r="BV99" i="24"/>
  <c r="DT99" i="24" s="1"/>
  <c r="BV104" i="24"/>
  <c r="DT104" i="24" s="1"/>
  <c r="BV98" i="24"/>
  <c r="DT98" i="24" s="1"/>
  <c r="BV103" i="24"/>
  <c r="DT103" i="24" s="1"/>
  <c r="BV105" i="24"/>
  <c r="DT105" i="24" s="1"/>
  <c r="BV97" i="24"/>
  <c r="DT97" i="24" s="1"/>
  <c r="BV112" i="24"/>
  <c r="DT112" i="24" s="1"/>
  <c r="BV111" i="24"/>
  <c r="DT111" i="24" s="1"/>
  <c r="BV110" i="24"/>
  <c r="DT110" i="24" s="1"/>
  <c r="BV107" i="24"/>
  <c r="DT107" i="24" s="1"/>
  <c r="BV106" i="24"/>
  <c r="DT106" i="24" s="1"/>
  <c r="BV113" i="24"/>
  <c r="DT113" i="24" s="1"/>
  <c r="BV114" i="24"/>
  <c r="DT114" i="24" s="1"/>
  <c r="BV108" i="24"/>
  <c r="DT108" i="24" s="1"/>
  <c r="BV109" i="24"/>
  <c r="DT109" i="24" s="1"/>
  <c r="BV115" i="24"/>
  <c r="DT115" i="24" s="1"/>
  <c r="BV123" i="24"/>
  <c r="DT123" i="24" s="1"/>
  <c r="BV119" i="24"/>
  <c r="DT119" i="24" s="1"/>
  <c r="BV120" i="24"/>
  <c r="DT120" i="24" s="1"/>
  <c r="BV122" i="24"/>
  <c r="DT122" i="24" s="1"/>
  <c r="BV124" i="24"/>
  <c r="DT124" i="24" s="1"/>
  <c r="BV118" i="24"/>
  <c r="DT118" i="24" s="1"/>
  <c r="BV117" i="24"/>
  <c r="DT117" i="24" s="1"/>
  <c r="BV121" i="24"/>
  <c r="DT121" i="24" s="1"/>
  <c r="BV116" i="24"/>
  <c r="DT116" i="24" s="1"/>
  <c r="BV125" i="24"/>
  <c r="DT125" i="24" s="1"/>
  <c r="BV134" i="24"/>
  <c r="DT134" i="24" s="1"/>
  <c r="BV129" i="24"/>
  <c r="DT129" i="24" s="1"/>
  <c r="BV128" i="24"/>
  <c r="DT128" i="24" s="1"/>
  <c r="BV127" i="24"/>
  <c r="DT127" i="24" s="1"/>
  <c r="BV135" i="24"/>
  <c r="DT135" i="24" s="1"/>
  <c r="BV142" i="24"/>
  <c r="DT142" i="24" s="1"/>
  <c r="BV126" i="24"/>
  <c r="DT126" i="24" s="1"/>
  <c r="BV133" i="24"/>
  <c r="DT133" i="24" s="1"/>
  <c r="BV130" i="24"/>
  <c r="DT130" i="24" s="1"/>
  <c r="BV131" i="24"/>
  <c r="DT131" i="24" s="1"/>
  <c r="BV132" i="24"/>
  <c r="DT132" i="24" s="1"/>
  <c r="BV148" i="24"/>
  <c r="DT148" i="24" s="1"/>
  <c r="BV141" i="24"/>
  <c r="DT141" i="24" s="1"/>
  <c r="BV150" i="24"/>
  <c r="DT150" i="24" s="1"/>
  <c r="BV151" i="24"/>
  <c r="DT151" i="24" s="1"/>
  <c r="BV143" i="24"/>
  <c r="DT143" i="24" s="1"/>
  <c r="BV140" i="24"/>
  <c r="DT140" i="24" s="1"/>
  <c r="BV139" i="24"/>
  <c r="DT139" i="24" s="1"/>
  <c r="BV145" i="24"/>
  <c r="DT145" i="24" s="1"/>
  <c r="BV137" i="24"/>
  <c r="DT137" i="24" s="1"/>
  <c r="BV144" i="24"/>
  <c r="DT144" i="24" s="1"/>
  <c r="BV136" i="24"/>
  <c r="DT136" i="24" s="1"/>
  <c r="BV153" i="24"/>
  <c r="DT153" i="24" s="1"/>
  <c r="BV154" i="24"/>
  <c r="DT154" i="24" s="1"/>
  <c r="BV149" i="24"/>
  <c r="DT149" i="24" s="1"/>
  <c r="BV146" i="24"/>
  <c r="DT146" i="24" s="1"/>
  <c r="BV138" i="24"/>
  <c r="DT138" i="24" s="1"/>
  <c r="BV152" i="24"/>
  <c r="DT152" i="24" s="1"/>
  <c r="BV147" i="24"/>
  <c r="DT147" i="24" s="1"/>
  <c r="DT4" i="24"/>
  <c r="BV192" i="24"/>
  <c r="BW4" i="24"/>
  <c r="BE29" i="25"/>
  <c r="BF28" i="25"/>
  <c r="BW16" i="24" l="1"/>
  <c r="DU16" i="24" s="1"/>
  <c r="BW20" i="24"/>
  <c r="DU20" i="24" s="1"/>
  <c r="BW24" i="24"/>
  <c r="DU24" i="24" s="1"/>
  <c r="BW18" i="24"/>
  <c r="DU18" i="24" s="1"/>
  <c r="BW17" i="24"/>
  <c r="DU17" i="24" s="1"/>
  <c r="BW15" i="24"/>
  <c r="DU15" i="24" s="1"/>
  <c r="BW21" i="24"/>
  <c r="DU21" i="24" s="1"/>
  <c r="BW19" i="24"/>
  <c r="DU19" i="24" s="1"/>
  <c r="BW22" i="24"/>
  <c r="DU22" i="24" s="1"/>
  <c r="BW23" i="24"/>
  <c r="DU23" i="24" s="1"/>
  <c r="AV40" i="31"/>
  <c r="BW189" i="24"/>
  <c r="BW185" i="24"/>
  <c r="BW188" i="24"/>
  <c r="BW184" i="24"/>
  <c r="BW186" i="24"/>
  <c r="BW190" i="24"/>
  <c r="BW187" i="24"/>
  <c r="BW182" i="24"/>
  <c r="BW183" i="24"/>
  <c r="BW181" i="24"/>
  <c r="AU37" i="31"/>
  <c r="AV39" i="31"/>
  <c r="AV34" i="31"/>
  <c r="AV31" i="31"/>
  <c r="AV32" i="31"/>
  <c r="AV28" i="31"/>
  <c r="AV27" i="31"/>
  <c r="AV26" i="31"/>
  <c r="AV29" i="31"/>
  <c r="AV25" i="31"/>
  <c r="AV33" i="31"/>
  <c r="BW179" i="24"/>
  <c r="BW178" i="24"/>
  <c r="BW180" i="24"/>
  <c r="BW176" i="24"/>
  <c r="BW177" i="24"/>
  <c r="BW175" i="24"/>
  <c r="BW172" i="24"/>
  <c r="BW174" i="24"/>
  <c r="BW173" i="24"/>
  <c r="BW171" i="24"/>
  <c r="BW191" i="24"/>
  <c r="BW193" i="24"/>
  <c r="BW165" i="24"/>
  <c r="BW161" i="24"/>
  <c r="BW162" i="24"/>
  <c r="BW166" i="24"/>
  <c r="BW164" i="24"/>
  <c r="BW169" i="24"/>
  <c r="BW170" i="24"/>
  <c r="BW168" i="24"/>
  <c r="BW167" i="24"/>
  <c r="BW163" i="24"/>
  <c r="AV30" i="31"/>
  <c r="BW14" i="24"/>
  <c r="DU14" i="24" s="1"/>
  <c r="BW31" i="24"/>
  <c r="DU31" i="24" s="1"/>
  <c r="BW8" i="24"/>
  <c r="DU8" i="24" s="1"/>
  <c r="BW29" i="24"/>
  <c r="DU29" i="24" s="1"/>
  <c r="BW34" i="24"/>
  <c r="DU34" i="24" s="1"/>
  <c r="BW12" i="24"/>
  <c r="DU12" i="24" s="1"/>
  <c r="BW7" i="24"/>
  <c r="DU7" i="24" s="1"/>
  <c r="BW27" i="24"/>
  <c r="DU27" i="24" s="1"/>
  <c r="BW13" i="24"/>
  <c r="DU13" i="24" s="1"/>
  <c r="BW6" i="24"/>
  <c r="DU6" i="24" s="1"/>
  <c r="BW33" i="24"/>
  <c r="DU33" i="24" s="1"/>
  <c r="BW32" i="24"/>
  <c r="DU32" i="24" s="1"/>
  <c r="BW28" i="24"/>
  <c r="DU28" i="24" s="1"/>
  <c r="BW9" i="24"/>
  <c r="DU9" i="24" s="1"/>
  <c r="BW30" i="24"/>
  <c r="DU30" i="24" s="1"/>
  <c r="BW10" i="24"/>
  <c r="DU10" i="24" s="1"/>
  <c r="BW26" i="24"/>
  <c r="DU26" i="24" s="1"/>
  <c r="BW11" i="24"/>
  <c r="DU11" i="24" s="1"/>
  <c r="BW36" i="24"/>
  <c r="DU36" i="24" s="1"/>
  <c r="BW38" i="24"/>
  <c r="DU38" i="24" s="1"/>
  <c r="BW53" i="24"/>
  <c r="DU53" i="24" s="1"/>
  <c r="BW41" i="24"/>
  <c r="DU41" i="24" s="1"/>
  <c r="BW39" i="24"/>
  <c r="DU39" i="24" s="1"/>
  <c r="BW51" i="24"/>
  <c r="DU51" i="24" s="1"/>
  <c r="BW40" i="24"/>
  <c r="DU40" i="24" s="1"/>
  <c r="BW25" i="24"/>
  <c r="DU25" i="24" s="1"/>
  <c r="BW43" i="24"/>
  <c r="DU43" i="24" s="1"/>
  <c r="BW42" i="24"/>
  <c r="DU42" i="24" s="1"/>
  <c r="BW37" i="24"/>
  <c r="DU37" i="24" s="1"/>
  <c r="BW44" i="24"/>
  <c r="DU44" i="24" s="1"/>
  <c r="BW35" i="24"/>
  <c r="BW48" i="24"/>
  <c r="DU48" i="24" s="1"/>
  <c r="BW52" i="24"/>
  <c r="DU52" i="24" s="1"/>
  <c r="BW50" i="24"/>
  <c r="DU50" i="24" s="1"/>
  <c r="BW45" i="24"/>
  <c r="BW49" i="24"/>
  <c r="DU49" i="24" s="1"/>
  <c r="BW5" i="24"/>
  <c r="BW46" i="24"/>
  <c r="DU46" i="24" s="1"/>
  <c r="BW47" i="24"/>
  <c r="DU47" i="24" s="1"/>
  <c r="BW54" i="24"/>
  <c r="DU54" i="24" s="1"/>
  <c r="BW64" i="24"/>
  <c r="DU64" i="24" s="1"/>
  <c r="BW56" i="24"/>
  <c r="DU56" i="24" s="1"/>
  <c r="BW65" i="24"/>
  <c r="DU65" i="24" s="1"/>
  <c r="BW60" i="24"/>
  <c r="DU60" i="24" s="1"/>
  <c r="BW62" i="24"/>
  <c r="DU62" i="24" s="1"/>
  <c r="BW61" i="24"/>
  <c r="DU61" i="24" s="1"/>
  <c r="BW58" i="24"/>
  <c r="DU58" i="24" s="1"/>
  <c r="BW55" i="24"/>
  <c r="DU55" i="24" s="1"/>
  <c r="BW59" i="24"/>
  <c r="DU59" i="24" s="1"/>
  <c r="BW57" i="24"/>
  <c r="DU57" i="24" s="1"/>
  <c r="BW63" i="24"/>
  <c r="DU63" i="24" s="1"/>
  <c r="BW66" i="24"/>
  <c r="DU66" i="24" s="1"/>
  <c r="BW72" i="24"/>
  <c r="DU72" i="24" s="1"/>
  <c r="BW69" i="24"/>
  <c r="DU69" i="24" s="1"/>
  <c r="BW73" i="24"/>
  <c r="DU73" i="24" s="1"/>
  <c r="BW70" i="24"/>
  <c r="DU70" i="24" s="1"/>
  <c r="BW67" i="24"/>
  <c r="DU67" i="24" s="1"/>
  <c r="BW68" i="24"/>
  <c r="DU68" i="24" s="1"/>
  <c r="BW71" i="24"/>
  <c r="DU71" i="24" s="1"/>
  <c r="BW74" i="24"/>
  <c r="DU74" i="24" s="1"/>
  <c r="BW84" i="24"/>
  <c r="DU84" i="24" s="1"/>
  <c r="BW75" i="24"/>
  <c r="DU75" i="24" s="1"/>
  <c r="BW78" i="24"/>
  <c r="DU78" i="24" s="1"/>
  <c r="BW79" i="24"/>
  <c r="DU79" i="24" s="1"/>
  <c r="BW76" i="24"/>
  <c r="DU76" i="24" s="1"/>
  <c r="BW81" i="24"/>
  <c r="DU81" i="24" s="1"/>
  <c r="BW83" i="24"/>
  <c r="DU83" i="24" s="1"/>
  <c r="BW77" i="24"/>
  <c r="DU77" i="24" s="1"/>
  <c r="BW82" i="24"/>
  <c r="DU82" i="24" s="1"/>
  <c r="BW80" i="24"/>
  <c r="DU80" i="24" s="1"/>
  <c r="BW89" i="24"/>
  <c r="DU89" i="24" s="1"/>
  <c r="BW88" i="24"/>
  <c r="DU88" i="24" s="1"/>
  <c r="BW87" i="24"/>
  <c r="DU87" i="24" s="1"/>
  <c r="BW94" i="24"/>
  <c r="DU94" i="24" s="1"/>
  <c r="BW92" i="24"/>
  <c r="DU92" i="24" s="1"/>
  <c r="BW95" i="24"/>
  <c r="DU95" i="24" s="1"/>
  <c r="BW93" i="24"/>
  <c r="DU93" i="24" s="1"/>
  <c r="BW85" i="24"/>
  <c r="DU85" i="24" s="1"/>
  <c r="BW86" i="24"/>
  <c r="DU86" i="24" s="1"/>
  <c r="BW90" i="24"/>
  <c r="DU90" i="24" s="1"/>
  <c r="BW91" i="24"/>
  <c r="DU91" i="24" s="1"/>
  <c r="BW97" i="24"/>
  <c r="DU97" i="24" s="1"/>
  <c r="BW99" i="24"/>
  <c r="DU99" i="24" s="1"/>
  <c r="BW102" i="24"/>
  <c r="DU102" i="24" s="1"/>
  <c r="BW96" i="24"/>
  <c r="DU96" i="24" s="1"/>
  <c r="BW100" i="24"/>
  <c r="DU100" i="24" s="1"/>
  <c r="BW104" i="24"/>
  <c r="DU104" i="24" s="1"/>
  <c r="BW98" i="24"/>
  <c r="DU98" i="24" s="1"/>
  <c r="BW101" i="24"/>
  <c r="DU101" i="24" s="1"/>
  <c r="BW105" i="24"/>
  <c r="DU105" i="24" s="1"/>
  <c r="BW103" i="24"/>
  <c r="DU103" i="24" s="1"/>
  <c r="BW112" i="24"/>
  <c r="DU112" i="24" s="1"/>
  <c r="BW115" i="24"/>
  <c r="DU115" i="24" s="1"/>
  <c r="BW109" i="24"/>
  <c r="DU109" i="24" s="1"/>
  <c r="BW113" i="24"/>
  <c r="DU113" i="24" s="1"/>
  <c r="BW106" i="24"/>
  <c r="DU106" i="24" s="1"/>
  <c r="BW107" i="24"/>
  <c r="DU107" i="24" s="1"/>
  <c r="BW110" i="24"/>
  <c r="DU110" i="24" s="1"/>
  <c r="BW108" i="24"/>
  <c r="DU108" i="24" s="1"/>
  <c r="BW111" i="24"/>
  <c r="DU111" i="24" s="1"/>
  <c r="BW114" i="24"/>
  <c r="DU114" i="24" s="1"/>
  <c r="BW124" i="24"/>
  <c r="DU124" i="24" s="1"/>
  <c r="BW117" i="24"/>
  <c r="DU117" i="24" s="1"/>
  <c r="BW119" i="24"/>
  <c r="DU119" i="24" s="1"/>
  <c r="BW125" i="24"/>
  <c r="DU125" i="24" s="1"/>
  <c r="BW120" i="24"/>
  <c r="DU120" i="24" s="1"/>
  <c r="BW118" i="24"/>
  <c r="DU118" i="24" s="1"/>
  <c r="BW116" i="24"/>
  <c r="DU116" i="24" s="1"/>
  <c r="BW123" i="24"/>
  <c r="DU123" i="24" s="1"/>
  <c r="BW121" i="24"/>
  <c r="DU121" i="24" s="1"/>
  <c r="BW122" i="24"/>
  <c r="DU122" i="24" s="1"/>
  <c r="BW133" i="24"/>
  <c r="DU133" i="24" s="1"/>
  <c r="BW130" i="24"/>
  <c r="DU130" i="24" s="1"/>
  <c r="BW127" i="24"/>
  <c r="DU127" i="24" s="1"/>
  <c r="BW142" i="24"/>
  <c r="DU142" i="24" s="1"/>
  <c r="BW132" i="24"/>
  <c r="DU132" i="24" s="1"/>
  <c r="BW134" i="24"/>
  <c r="DU134" i="24" s="1"/>
  <c r="BW128" i="24"/>
  <c r="DU128" i="24" s="1"/>
  <c r="BW129" i="24"/>
  <c r="DU129" i="24" s="1"/>
  <c r="BW126" i="24"/>
  <c r="DU126" i="24" s="1"/>
  <c r="BW131" i="24"/>
  <c r="DU131" i="24" s="1"/>
  <c r="BW135" i="24"/>
  <c r="DU135" i="24" s="1"/>
  <c r="BW150" i="24"/>
  <c r="DU150" i="24" s="1"/>
  <c r="BW138" i="24"/>
  <c r="DU138" i="24" s="1"/>
  <c r="BW136" i="24"/>
  <c r="DU136" i="24" s="1"/>
  <c r="BW144" i="24"/>
  <c r="DU144" i="24" s="1"/>
  <c r="BW143" i="24"/>
  <c r="DU143" i="24" s="1"/>
  <c r="BW146" i="24"/>
  <c r="DU146" i="24" s="1"/>
  <c r="BW153" i="24"/>
  <c r="DU153" i="24" s="1"/>
  <c r="BW140" i="24"/>
  <c r="DU140" i="24" s="1"/>
  <c r="BW137" i="24"/>
  <c r="DU137" i="24" s="1"/>
  <c r="BW141" i="24"/>
  <c r="DU141" i="24" s="1"/>
  <c r="BW151" i="24"/>
  <c r="DU151" i="24" s="1"/>
  <c r="BW154" i="24"/>
  <c r="DU154" i="24" s="1"/>
  <c r="BW145" i="24"/>
  <c r="DU145" i="24" s="1"/>
  <c r="BW148" i="24"/>
  <c r="DU148" i="24" s="1"/>
  <c r="BW139" i="24"/>
  <c r="DU139" i="24" s="1"/>
  <c r="BW149" i="24"/>
  <c r="DU149" i="24" s="1"/>
  <c r="BW152" i="24"/>
  <c r="DU152" i="24" s="1"/>
  <c r="BW147" i="24"/>
  <c r="DU147" i="24" s="1"/>
  <c r="DU4" i="24"/>
  <c r="BW192" i="24"/>
  <c r="BX4" i="24"/>
  <c r="BF29" i="25"/>
  <c r="BG28" i="25"/>
  <c r="BX15" i="24" l="1"/>
  <c r="DV15" i="24" s="1"/>
  <c r="BX18" i="24"/>
  <c r="DV18" i="24" s="1"/>
  <c r="BX20" i="24"/>
  <c r="DV20" i="24" s="1"/>
  <c r="BX17" i="24"/>
  <c r="DV17" i="24" s="1"/>
  <c r="BX24" i="24"/>
  <c r="DV24" i="24" s="1"/>
  <c r="BX21" i="24"/>
  <c r="DV21" i="24" s="1"/>
  <c r="BX19" i="24"/>
  <c r="DV19" i="24" s="1"/>
  <c r="BX16" i="24"/>
  <c r="DV16" i="24" s="1"/>
  <c r="BX22" i="24"/>
  <c r="DV22" i="24" s="1"/>
  <c r="BX23" i="24"/>
  <c r="DV23" i="24" s="1"/>
  <c r="AW40" i="31"/>
  <c r="BX188" i="24"/>
  <c r="BX186" i="24"/>
  <c r="BX185" i="24"/>
  <c r="BX183" i="24"/>
  <c r="BX190" i="24"/>
  <c r="BX189" i="24"/>
  <c r="BX187" i="24"/>
  <c r="BX182" i="24"/>
  <c r="BX181" i="24"/>
  <c r="BX184" i="24"/>
  <c r="AV37" i="31"/>
  <c r="AW39" i="31"/>
  <c r="AW33" i="31"/>
  <c r="AW28" i="31"/>
  <c r="AW27" i="31"/>
  <c r="AW32" i="31"/>
  <c r="AW31" i="31"/>
  <c r="AW29" i="31"/>
  <c r="AW25" i="31"/>
  <c r="AW34" i="31"/>
  <c r="AW26" i="31"/>
  <c r="BX172" i="24"/>
  <c r="BX175" i="24"/>
  <c r="BX176" i="24"/>
  <c r="BX178" i="24"/>
  <c r="BX180" i="24"/>
  <c r="BX179" i="24"/>
  <c r="BX177" i="24"/>
  <c r="BX173" i="24"/>
  <c r="BX174" i="24"/>
  <c r="BX171" i="24"/>
  <c r="BX193" i="24"/>
  <c r="BX191" i="24"/>
  <c r="BX165" i="24"/>
  <c r="BX169" i="24"/>
  <c r="BX161" i="24"/>
  <c r="BX162" i="24"/>
  <c r="BX166" i="24"/>
  <c r="BX164" i="24"/>
  <c r="BX163" i="24"/>
  <c r="BX168" i="24"/>
  <c r="BX170" i="24"/>
  <c r="BX167" i="24"/>
  <c r="AW30" i="31"/>
  <c r="BX13" i="24"/>
  <c r="DV13" i="24" s="1"/>
  <c r="BX29" i="24"/>
  <c r="DV29" i="24" s="1"/>
  <c r="BX11" i="24"/>
  <c r="DV11" i="24" s="1"/>
  <c r="BX6" i="24"/>
  <c r="DV6" i="24" s="1"/>
  <c r="BX28" i="24"/>
  <c r="DV28" i="24" s="1"/>
  <c r="BX26" i="24"/>
  <c r="DV26" i="24" s="1"/>
  <c r="BX31" i="24"/>
  <c r="DV31" i="24" s="1"/>
  <c r="BX12" i="24"/>
  <c r="DV12" i="24" s="1"/>
  <c r="BX27" i="24"/>
  <c r="DV27" i="24" s="1"/>
  <c r="BX32" i="24"/>
  <c r="DV32" i="24" s="1"/>
  <c r="BX9" i="24"/>
  <c r="DV9" i="24" s="1"/>
  <c r="BX10" i="24"/>
  <c r="DV10" i="24" s="1"/>
  <c r="BX33" i="24"/>
  <c r="DV33" i="24" s="1"/>
  <c r="BX30" i="24"/>
  <c r="DV30" i="24" s="1"/>
  <c r="BX7" i="24"/>
  <c r="DV7" i="24" s="1"/>
  <c r="BX8" i="24"/>
  <c r="DV8" i="24" s="1"/>
  <c r="BX34" i="24"/>
  <c r="DV34" i="24" s="1"/>
  <c r="BX14" i="24"/>
  <c r="DV14" i="24" s="1"/>
  <c r="BX41" i="24"/>
  <c r="DV41" i="24" s="1"/>
  <c r="BX38" i="24"/>
  <c r="DV38" i="24" s="1"/>
  <c r="BX42" i="24"/>
  <c r="DV42" i="24" s="1"/>
  <c r="BX35" i="24"/>
  <c r="BX36" i="24"/>
  <c r="DV36" i="24" s="1"/>
  <c r="BX43" i="24"/>
  <c r="DV43" i="24" s="1"/>
  <c r="BX37" i="24"/>
  <c r="DV37" i="24" s="1"/>
  <c r="BX44" i="24"/>
  <c r="DV44" i="24" s="1"/>
  <c r="BX51" i="24"/>
  <c r="DV51" i="24" s="1"/>
  <c r="BX25" i="24"/>
  <c r="DV25" i="24" s="1"/>
  <c r="BX53" i="24"/>
  <c r="DV53" i="24" s="1"/>
  <c r="BX40" i="24"/>
  <c r="DV40" i="24" s="1"/>
  <c r="BX39" i="24"/>
  <c r="DV39" i="24" s="1"/>
  <c r="BX48" i="24"/>
  <c r="DV48" i="24" s="1"/>
  <c r="BX54" i="24"/>
  <c r="DV54" i="24" s="1"/>
  <c r="BX45" i="24"/>
  <c r="BX50" i="24"/>
  <c r="DV50" i="24" s="1"/>
  <c r="BX5" i="24"/>
  <c r="BX49" i="24"/>
  <c r="DV49" i="24" s="1"/>
  <c r="BX47" i="24"/>
  <c r="DV47" i="24" s="1"/>
  <c r="BX46" i="24"/>
  <c r="DV46" i="24" s="1"/>
  <c r="BX52" i="24"/>
  <c r="DV52" i="24" s="1"/>
  <c r="BX63" i="24"/>
  <c r="DV63" i="24" s="1"/>
  <c r="BX57" i="24"/>
  <c r="DV57" i="24" s="1"/>
  <c r="BX64" i="24"/>
  <c r="DV64" i="24" s="1"/>
  <c r="BX61" i="24"/>
  <c r="DV61" i="24" s="1"/>
  <c r="BX62" i="24"/>
  <c r="DV62" i="24" s="1"/>
  <c r="BX65" i="24"/>
  <c r="DV65" i="24" s="1"/>
  <c r="BX60" i="24"/>
  <c r="DV60" i="24" s="1"/>
  <c r="BX59" i="24"/>
  <c r="DV59" i="24" s="1"/>
  <c r="BX56" i="24"/>
  <c r="DV56" i="24" s="1"/>
  <c r="BX58" i="24"/>
  <c r="DV58" i="24" s="1"/>
  <c r="BX55" i="24"/>
  <c r="DV55" i="24" s="1"/>
  <c r="BX66" i="24"/>
  <c r="DV66" i="24" s="1"/>
  <c r="BX72" i="24"/>
  <c r="DV72" i="24" s="1"/>
  <c r="BX68" i="24"/>
  <c r="DV68" i="24" s="1"/>
  <c r="BX70" i="24"/>
  <c r="DV70" i="24" s="1"/>
  <c r="BX73" i="24"/>
  <c r="DV73" i="24" s="1"/>
  <c r="BX67" i="24"/>
  <c r="DV67" i="24" s="1"/>
  <c r="BX71" i="24"/>
  <c r="DV71" i="24" s="1"/>
  <c r="BX74" i="24"/>
  <c r="DV74" i="24" s="1"/>
  <c r="BX69" i="24"/>
  <c r="DV69" i="24" s="1"/>
  <c r="BX79" i="24"/>
  <c r="DV79" i="24" s="1"/>
  <c r="BX76" i="24"/>
  <c r="DV76" i="24" s="1"/>
  <c r="BX84" i="24"/>
  <c r="DV84" i="24" s="1"/>
  <c r="BX78" i="24"/>
  <c r="DV78" i="24" s="1"/>
  <c r="BX80" i="24"/>
  <c r="DV80" i="24" s="1"/>
  <c r="BX75" i="24"/>
  <c r="DV75" i="24" s="1"/>
  <c r="BX77" i="24"/>
  <c r="DV77" i="24" s="1"/>
  <c r="BX83" i="24"/>
  <c r="DV83" i="24" s="1"/>
  <c r="BX81" i="24"/>
  <c r="DV81" i="24" s="1"/>
  <c r="BX82" i="24"/>
  <c r="DV82" i="24" s="1"/>
  <c r="BX85" i="24"/>
  <c r="DV85" i="24" s="1"/>
  <c r="BX94" i="24"/>
  <c r="DV94" i="24" s="1"/>
  <c r="BX91" i="24"/>
  <c r="DV91" i="24" s="1"/>
  <c r="BX90" i="24"/>
  <c r="DV90" i="24" s="1"/>
  <c r="BX92" i="24"/>
  <c r="DV92" i="24" s="1"/>
  <c r="BX88" i="24"/>
  <c r="DV88" i="24" s="1"/>
  <c r="BX89" i="24"/>
  <c r="DV89" i="24" s="1"/>
  <c r="BX87" i="24"/>
  <c r="DV87" i="24" s="1"/>
  <c r="BX95" i="24"/>
  <c r="DV95" i="24" s="1"/>
  <c r="BX86" i="24"/>
  <c r="DV86" i="24" s="1"/>
  <c r="BX93" i="24"/>
  <c r="DV93" i="24" s="1"/>
  <c r="BX99" i="24"/>
  <c r="DV99" i="24" s="1"/>
  <c r="BX96" i="24"/>
  <c r="DV96" i="24" s="1"/>
  <c r="BX102" i="24"/>
  <c r="DV102" i="24" s="1"/>
  <c r="BX105" i="24"/>
  <c r="DV105" i="24" s="1"/>
  <c r="BX104" i="24"/>
  <c r="DV104" i="24" s="1"/>
  <c r="BX98" i="24"/>
  <c r="DV98" i="24" s="1"/>
  <c r="BX103" i="24"/>
  <c r="DV103" i="24" s="1"/>
  <c r="BX101" i="24"/>
  <c r="DV101" i="24" s="1"/>
  <c r="BX97" i="24"/>
  <c r="DV97" i="24" s="1"/>
  <c r="BX100" i="24"/>
  <c r="DV100" i="24" s="1"/>
  <c r="BX112" i="24"/>
  <c r="DV112" i="24" s="1"/>
  <c r="BX113" i="24"/>
  <c r="DV113" i="24" s="1"/>
  <c r="BX114" i="24"/>
  <c r="DV114" i="24" s="1"/>
  <c r="BX110" i="24"/>
  <c r="DV110" i="24" s="1"/>
  <c r="BX115" i="24"/>
  <c r="DV115" i="24" s="1"/>
  <c r="BX107" i="24"/>
  <c r="DV107" i="24" s="1"/>
  <c r="BX106" i="24"/>
  <c r="DV106" i="24" s="1"/>
  <c r="BX108" i="24"/>
  <c r="DV108" i="24" s="1"/>
  <c r="BX111" i="24"/>
  <c r="DV111" i="24" s="1"/>
  <c r="BX109" i="24"/>
  <c r="DV109" i="24" s="1"/>
  <c r="BX116" i="24"/>
  <c r="DV116" i="24" s="1"/>
  <c r="BX123" i="24"/>
  <c r="DV123" i="24" s="1"/>
  <c r="BX124" i="24"/>
  <c r="DV124" i="24" s="1"/>
  <c r="BX118" i="24"/>
  <c r="DV118" i="24" s="1"/>
  <c r="BX125" i="24"/>
  <c r="DV125" i="24" s="1"/>
  <c r="BX122" i="24"/>
  <c r="DV122" i="24" s="1"/>
  <c r="BX120" i="24"/>
  <c r="DV120" i="24" s="1"/>
  <c r="BX121" i="24"/>
  <c r="DV121" i="24" s="1"/>
  <c r="BX119" i="24"/>
  <c r="DV119" i="24" s="1"/>
  <c r="BX117" i="24"/>
  <c r="DV117" i="24" s="1"/>
  <c r="BX133" i="24"/>
  <c r="DV133" i="24" s="1"/>
  <c r="BX132" i="24"/>
  <c r="DV132" i="24" s="1"/>
  <c r="BX129" i="24"/>
  <c r="DV129" i="24" s="1"/>
  <c r="BX127" i="24"/>
  <c r="DV127" i="24" s="1"/>
  <c r="BX134" i="24"/>
  <c r="DV134" i="24" s="1"/>
  <c r="BX142" i="24"/>
  <c r="DV142" i="24" s="1"/>
  <c r="BX130" i="24"/>
  <c r="DV130" i="24" s="1"/>
  <c r="BX128" i="24"/>
  <c r="DV128" i="24" s="1"/>
  <c r="BX135" i="24"/>
  <c r="DV135" i="24" s="1"/>
  <c r="BX126" i="24"/>
  <c r="DV126" i="24" s="1"/>
  <c r="BX131" i="24"/>
  <c r="DV131" i="24" s="1"/>
  <c r="BX145" i="24"/>
  <c r="DV145" i="24" s="1"/>
  <c r="BX137" i="24"/>
  <c r="DV137" i="24" s="1"/>
  <c r="BX143" i="24"/>
  <c r="DV143" i="24" s="1"/>
  <c r="BX153" i="24"/>
  <c r="DV153" i="24" s="1"/>
  <c r="BX139" i="24"/>
  <c r="DV139" i="24" s="1"/>
  <c r="BX150" i="24"/>
  <c r="DV150" i="24" s="1"/>
  <c r="BX154" i="24"/>
  <c r="DV154" i="24" s="1"/>
  <c r="BX151" i="24"/>
  <c r="DV151" i="24" s="1"/>
  <c r="BX149" i="24"/>
  <c r="DV149" i="24" s="1"/>
  <c r="BX141" i="24"/>
  <c r="DV141" i="24" s="1"/>
  <c r="BX136" i="24"/>
  <c r="DV136" i="24" s="1"/>
  <c r="BX148" i="24"/>
  <c r="DV148" i="24" s="1"/>
  <c r="BX144" i="24"/>
  <c r="DV144" i="24" s="1"/>
  <c r="BX140" i="24"/>
  <c r="DV140" i="24" s="1"/>
  <c r="BX146" i="24"/>
  <c r="DV146" i="24" s="1"/>
  <c r="BX138" i="24"/>
  <c r="DV138" i="24" s="1"/>
  <c r="BX152" i="24"/>
  <c r="DV152" i="24" s="1"/>
  <c r="BX147" i="24"/>
  <c r="DV147" i="24" s="1"/>
  <c r="DV4" i="24"/>
  <c r="BX192" i="24"/>
  <c r="BY4" i="24"/>
  <c r="BG29" i="25"/>
  <c r="BH28" i="25"/>
  <c r="BY20" i="24" l="1"/>
  <c r="DW20" i="24" s="1"/>
  <c r="BY18" i="24"/>
  <c r="DW18" i="24" s="1"/>
  <c r="BY21" i="24"/>
  <c r="DW21" i="24" s="1"/>
  <c r="BY15" i="24"/>
  <c r="DW15" i="24" s="1"/>
  <c r="BY22" i="24"/>
  <c r="DW22" i="24" s="1"/>
  <c r="BY19" i="24"/>
  <c r="DW19" i="24" s="1"/>
  <c r="BY23" i="24"/>
  <c r="DW23" i="24" s="1"/>
  <c r="BY16" i="24"/>
  <c r="DW16" i="24" s="1"/>
  <c r="BY24" i="24"/>
  <c r="DW24" i="24" s="1"/>
  <c r="BY17" i="24"/>
  <c r="DW17" i="24" s="1"/>
  <c r="AX40" i="31"/>
  <c r="BY187" i="24"/>
  <c r="BY190" i="24"/>
  <c r="BY189" i="24"/>
  <c r="BY182" i="24"/>
  <c r="BY186" i="24"/>
  <c r="BY185" i="24"/>
  <c r="BY183" i="24"/>
  <c r="BY181" i="24"/>
  <c r="BY188" i="24"/>
  <c r="BY184" i="24"/>
  <c r="AW37" i="31"/>
  <c r="AX39" i="31"/>
  <c r="AX32" i="31"/>
  <c r="AX27" i="31"/>
  <c r="AX26" i="31"/>
  <c r="AX33" i="31"/>
  <c r="AX31" i="31"/>
  <c r="AX34" i="31"/>
  <c r="AX29" i="31"/>
  <c r="AX28" i="31"/>
  <c r="AX25" i="31"/>
  <c r="BY172" i="24"/>
  <c r="BY180" i="24"/>
  <c r="BY178" i="24"/>
  <c r="BY179" i="24"/>
  <c r="BY175" i="24"/>
  <c r="BY176" i="24"/>
  <c r="BY177" i="24"/>
  <c r="BY173" i="24"/>
  <c r="BY174" i="24"/>
  <c r="BY171" i="24"/>
  <c r="BY191" i="24"/>
  <c r="BY193" i="24"/>
  <c r="BY164" i="24"/>
  <c r="BY169" i="24"/>
  <c r="BY166" i="24"/>
  <c r="BY161" i="24"/>
  <c r="BY162" i="24"/>
  <c r="BY165" i="24"/>
  <c r="BY170" i="24"/>
  <c r="BY168" i="24"/>
  <c r="BY163" i="24"/>
  <c r="BY167" i="24"/>
  <c r="AX30" i="31"/>
  <c r="BY29" i="24"/>
  <c r="DW29" i="24" s="1"/>
  <c r="BY30" i="24"/>
  <c r="DW30" i="24" s="1"/>
  <c r="BY13" i="24"/>
  <c r="DW13" i="24" s="1"/>
  <c r="BY26" i="24"/>
  <c r="DW26" i="24" s="1"/>
  <c r="BY6" i="24"/>
  <c r="DW6" i="24" s="1"/>
  <c r="BY11" i="24"/>
  <c r="DW11" i="24" s="1"/>
  <c r="BY31" i="24"/>
  <c r="DW31" i="24" s="1"/>
  <c r="BY27" i="24"/>
  <c r="DW27" i="24" s="1"/>
  <c r="BY10" i="24"/>
  <c r="DW10" i="24" s="1"/>
  <c r="BY32" i="24"/>
  <c r="DW32" i="24" s="1"/>
  <c r="BY14" i="24"/>
  <c r="DW14" i="24" s="1"/>
  <c r="BY33" i="24"/>
  <c r="DW33" i="24" s="1"/>
  <c r="BY9" i="24"/>
  <c r="DW9" i="24" s="1"/>
  <c r="BY12" i="24"/>
  <c r="DW12" i="24" s="1"/>
  <c r="BY28" i="24"/>
  <c r="DW28" i="24" s="1"/>
  <c r="BY7" i="24"/>
  <c r="DW7" i="24" s="1"/>
  <c r="BY8" i="24"/>
  <c r="DW8" i="24" s="1"/>
  <c r="BY34" i="24"/>
  <c r="DW34" i="24" s="1"/>
  <c r="BY37" i="24"/>
  <c r="DW37" i="24" s="1"/>
  <c r="BY42" i="24"/>
  <c r="DW42" i="24" s="1"/>
  <c r="BY40" i="24"/>
  <c r="DW40" i="24" s="1"/>
  <c r="BY38" i="24"/>
  <c r="DW38" i="24" s="1"/>
  <c r="BY53" i="24"/>
  <c r="DW53" i="24" s="1"/>
  <c r="BY41" i="24"/>
  <c r="DW41" i="24" s="1"/>
  <c r="BY51" i="24"/>
  <c r="DW51" i="24" s="1"/>
  <c r="BY43" i="24"/>
  <c r="DW43" i="24" s="1"/>
  <c r="BY39" i="24"/>
  <c r="DW39" i="24" s="1"/>
  <c r="BY25" i="24"/>
  <c r="DW25" i="24" s="1"/>
  <c r="BY35" i="24"/>
  <c r="BY36" i="24"/>
  <c r="DW36" i="24" s="1"/>
  <c r="BY44" i="24"/>
  <c r="DW44" i="24" s="1"/>
  <c r="BY45" i="24"/>
  <c r="BY54" i="24"/>
  <c r="DW54" i="24" s="1"/>
  <c r="BY46" i="24"/>
  <c r="DW46" i="24" s="1"/>
  <c r="BY49" i="24"/>
  <c r="DW49" i="24" s="1"/>
  <c r="BY47" i="24"/>
  <c r="DW47" i="24" s="1"/>
  <c r="BY5" i="24"/>
  <c r="BY52" i="24"/>
  <c r="DW52" i="24" s="1"/>
  <c r="BY50" i="24"/>
  <c r="DW50" i="24" s="1"/>
  <c r="BY48" i="24"/>
  <c r="DW48" i="24" s="1"/>
  <c r="BY61" i="24"/>
  <c r="DW61" i="24" s="1"/>
  <c r="BY64" i="24"/>
  <c r="DW64" i="24" s="1"/>
  <c r="BY65" i="24"/>
  <c r="DW65" i="24" s="1"/>
  <c r="BY62" i="24"/>
  <c r="DW62" i="24" s="1"/>
  <c r="BY59" i="24"/>
  <c r="DW59" i="24" s="1"/>
  <c r="BY63" i="24"/>
  <c r="DW63" i="24" s="1"/>
  <c r="BY55" i="24"/>
  <c r="DW55" i="24" s="1"/>
  <c r="BY56" i="24"/>
  <c r="DW56" i="24" s="1"/>
  <c r="BY60" i="24"/>
  <c r="DW60" i="24" s="1"/>
  <c r="BY57" i="24"/>
  <c r="DW57" i="24" s="1"/>
  <c r="BY58" i="24"/>
  <c r="DW58" i="24" s="1"/>
  <c r="BY69" i="24"/>
  <c r="DW69" i="24" s="1"/>
  <c r="BY68" i="24"/>
  <c r="DW68" i="24" s="1"/>
  <c r="BY70" i="24"/>
  <c r="DW70" i="24" s="1"/>
  <c r="BY72" i="24"/>
  <c r="DW72" i="24" s="1"/>
  <c r="BY73" i="24"/>
  <c r="DW73" i="24" s="1"/>
  <c r="BY67" i="24"/>
  <c r="DW67" i="24" s="1"/>
  <c r="BY74" i="24"/>
  <c r="DW74" i="24" s="1"/>
  <c r="BY66" i="24"/>
  <c r="DW66" i="24" s="1"/>
  <c r="BY71" i="24"/>
  <c r="DW71" i="24" s="1"/>
  <c r="BY77" i="24"/>
  <c r="DW77" i="24" s="1"/>
  <c r="BY78" i="24"/>
  <c r="DW78" i="24" s="1"/>
  <c r="BY81" i="24"/>
  <c r="DW81" i="24" s="1"/>
  <c r="BY79" i="24"/>
  <c r="DW79" i="24" s="1"/>
  <c r="BY75" i="24"/>
  <c r="DW75" i="24" s="1"/>
  <c r="BY82" i="24"/>
  <c r="DW82" i="24" s="1"/>
  <c r="BY80" i="24"/>
  <c r="DW80" i="24" s="1"/>
  <c r="BY84" i="24"/>
  <c r="DW84" i="24" s="1"/>
  <c r="BY76" i="24"/>
  <c r="DW76" i="24" s="1"/>
  <c r="BY83" i="24"/>
  <c r="DW83" i="24" s="1"/>
  <c r="BY87" i="24"/>
  <c r="DW87" i="24" s="1"/>
  <c r="BY92" i="24"/>
  <c r="DW92" i="24" s="1"/>
  <c r="BY85" i="24"/>
  <c r="DW85" i="24" s="1"/>
  <c r="BY89" i="24"/>
  <c r="DW89" i="24" s="1"/>
  <c r="BY93" i="24"/>
  <c r="DW93" i="24" s="1"/>
  <c r="BY94" i="24"/>
  <c r="DW94" i="24" s="1"/>
  <c r="BY95" i="24"/>
  <c r="DW95" i="24" s="1"/>
  <c r="BY91" i="24"/>
  <c r="DW91" i="24" s="1"/>
  <c r="BY88" i="24"/>
  <c r="DW88" i="24" s="1"/>
  <c r="BY86" i="24"/>
  <c r="DW86" i="24" s="1"/>
  <c r="BY90" i="24"/>
  <c r="DW90" i="24" s="1"/>
  <c r="BY96" i="24"/>
  <c r="DW96" i="24" s="1"/>
  <c r="BY103" i="24"/>
  <c r="DW103" i="24" s="1"/>
  <c r="BY98" i="24"/>
  <c r="DW98" i="24" s="1"/>
  <c r="BY101" i="24"/>
  <c r="DW101" i="24" s="1"/>
  <c r="BY99" i="24"/>
  <c r="DW99" i="24" s="1"/>
  <c r="BY102" i="24"/>
  <c r="DW102" i="24" s="1"/>
  <c r="BY104" i="24"/>
  <c r="DW104" i="24" s="1"/>
  <c r="BY97" i="24"/>
  <c r="DW97" i="24" s="1"/>
  <c r="BY105" i="24"/>
  <c r="DW105" i="24" s="1"/>
  <c r="BY100" i="24"/>
  <c r="DW100" i="24" s="1"/>
  <c r="BY106" i="24"/>
  <c r="DW106" i="24" s="1"/>
  <c r="BY108" i="24"/>
  <c r="DW108" i="24" s="1"/>
  <c r="BY107" i="24"/>
  <c r="DW107" i="24" s="1"/>
  <c r="BY115" i="24"/>
  <c r="DW115" i="24" s="1"/>
  <c r="BY111" i="24"/>
  <c r="DW111" i="24" s="1"/>
  <c r="BY112" i="24"/>
  <c r="DW112" i="24" s="1"/>
  <c r="BY110" i="24"/>
  <c r="DW110" i="24" s="1"/>
  <c r="BY114" i="24"/>
  <c r="DW114" i="24" s="1"/>
  <c r="BY113" i="24"/>
  <c r="DW113" i="24" s="1"/>
  <c r="BY109" i="24"/>
  <c r="DW109" i="24" s="1"/>
  <c r="BY119" i="24"/>
  <c r="DW119" i="24" s="1"/>
  <c r="BY117" i="24"/>
  <c r="DW117" i="24" s="1"/>
  <c r="BY120" i="24"/>
  <c r="DW120" i="24" s="1"/>
  <c r="BY121" i="24"/>
  <c r="DW121" i="24" s="1"/>
  <c r="BY124" i="24"/>
  <c r="DW124" i="24" s="1"/>
  <c r="BY123" i="24"/>
  <c r="DW123" i="24" s="1"/>
  <c r="BY122" i="24"/>
  <c r="DW122" i="24" s="1"/>
  <c r="BY125" i="24"/>
  <c r="DW125" i="24" s="1"/>
  <c r="BY116" i="24"/>
  <c r="DW116" i="24" s="1"/>
  <c r="BY118" i="24"/>
  <c r="DW118" i="24" s="1"/>
  <c r="BY127" i="24"/>
  <c r="DW127" i="24" s="1"/>
  <c r="BY128" i="24"/>
  <c r="DW128" i="24" s="1"/>
  <c r="BY142" i="24"/>
  <c r="DW142" i="24" s="1"/>
  <c r="BY126" i="24"/>
  <c r="DW126" i="24" s="1"/>
  <c r="BY134" i="24"/>
  <c r="DW134" i="24" s="1"/>
  <c r="BY129" i="24"/>
  <c r="DW129" i="24" s="1"/>
  <c r="BY130" i="24"/>
  <c r="DW130" i="24" s="1"/>
  <c r="BY133" i="24"/>
  <c r="DW133" i="24" s="1"/>
  <c r="BY135" i="24"/>
  <c r="DW135" i="24" s="1"/>
  <c r="BY131" i="24"/>
  <c r="DW131" i="24" s="1"/>
  <c r="BY132" i="24"/>
  <c r="DW132" i="24" s="1"/>
  <c r="BY148" i="24"/>
  <c r="DW148" i="24" s="1"/>
  <c r="BY146" i="24"/>
  <c r="DW146" i="24" s="1"/>
  <c r="BY149" i="24"/>
  <c r="DW149" i="24" s="1"/>
  <c r="BY136" i="24"/>
  <c r="DW136" i="24" s="1"/>
  <c r="BY141" i="24"/>
  <c r="DW141" i="24" s="1"/>
  <c r="BY151" i="24"/>
  <c r="DW151" i="24" s="1"/>
  <c r="BY153" i="24"/>
  <c r="DW153" i="24" s="1"/>
  <c r="BY139" i="24"/>
  <c r="DW139" i="24" s="1"/>
  <c r="BY144" i="24"/>
  <c r="DW144" i="24" s="1"/>
  <c r="BY138" i="24"/>
  <c r="DW138" i="24" s="1"/>
  <c r="BY140" i="24"/>
  <c r="DW140" i="24" s="1"/>
  <c r="BY150" i="24"/>
  <c r="DW150" i="24" s="1"/>
  <c r="BY154" i="24"/>
  <c r="DW154" i="24" s="1"/>
  <c r="BY145" i="24"/>
  <c r="DW145" i="24" s="1"/>
  <c r="BY137" i="24"/>
  <c r="DW137" i="24" s="1"/>
  <c r="BY143" i="24"/>
  <c r="DW143" i="24" s="1"/>
  <c r="BY152" i="24"/>
  <c r="DW152" i="24" s="1"/>
  <c r="BY147" i="24"/>
  <c r="DW147" i="24" s="1"/>
  <c r="DW4" i="24"/>
  <c r="BY192" i="24"/>
  <c r="BZ4" i="24"/>
  <c r="BH29" i="25"/>
  <c r="BI28" i="25"/>
  <c r="BZ21" i="24" l="1"/>
  <c r="DX21" i="24" s="1"/>
  <c r="BZ18" i="24"/>
  <c r="DX18" i="24" s="1"/>
  <c r="BZ19" i="24"/>
  <c r="DX19" i="24" s="1"/>
  <c r="BZ23" i="24"/>
  <c r="DX23" i="24" s="1"/>
  <c r="BZ16" i="24"/>
  <c r="DX16" i="24" s="1"/>
  <c r="BZ22" i="24"/>
  <c r="DX22" i="24" s="1"/>
  <c r="BZ20" i="24"/>
  <c r="DX20" i="24" s="1"/>
  <c r="BZ15" i="24"/>
  <c r="DX15" i="24" s="1"/>
  <c r="BZ24" i="24"/>
  <c r="DX24" i="24" s="1"/>
  <c r="BZ17" i="24"/>
  <c r="DX17" i="24" s="1"/>
  <c r="AY40" i="31"/>
  <c r="BZ190" i="24"/>
  <c r="BZ186" i="24"/>
  <c r="BZ181" i="24"/>
  <c r="BZ187" i="24"/>
  <c r="BZ189" i="24"/>
  <c r="BZ185" i="24"/>
  <c r="BZ183" i="24"/>
  <c r="BZ188" i="24"/>
  <c r="BZ184" i="24"/>
  <c r="BZ182" i="24"/>
  <c r="AX37" i="31"/>
  <c r="AY39" i="31"/>
  <c r="AY31" i="31"/>
  <c r="AY26" i="31"/>
  <c r="AY25" i="31"/>
  <c r="AY32" i="31"/>
  <c r="AY29" i="31"/>
  <c r="AY28" i="31"/>
  <c r="AY27" i="31"/>
  <c r="AY34" i="31"/>
  <c r="AY33" i="31"/>
  <c r="BZ175" i="24"/>
  <c r="BZ177" i="24"/>
  <c r="BZ172" i="24"/>
  <c r="BZ180" i="24"/>
  <c r="BZ176" i="24"/>
  <c r="BZ178" i="24"/>
  <c r="BZ179" i="24"/>
  <c r="BZ174" i="24"/>
  <c r="BZ173" i="24"/>
  <c r="BZ171" i="24"/>
  <c r="BZ193" i="24"/>
  <c r="BZ191" i="24"/>
  <c r="BZ161" i="24"/>
  <c r="BZ164" i="24"/>
  <c r="BZ169" i="24"/>
  <c r="BZ162" i="24"/>
  <c r="BZ166" i="24"/>
  <c r="BZ165" i="24"/>
  <c r="BZ170" i="24"/>
  <c r="BZ163" i="24"/>
  <c r="BZ168" i="24"/>
  <c r="BZ167" i="24"/>
  <c r="AY30" i="31"/>
  <c r="BZ6" i="24"/>
  <c r="DX6" i="24" s="1"/>
  <c r="BZ11" i="24"/>
  <c r="DX11" i="24" s="1"/>
  <c r="BZ29" i="24"/>
  <c r="DX29" i="24" s="1"/>
  <c r="BZ26" i="24"/>
  <c r="DX26" i="24" s="1"/>
  <c r="BZ10" i="24"/>
  <c r="DX10" i="24" s="1"/>
  <c r="BZ14" i="24"/>
  <c r="DX14" i="24" s="1"/>
  <c r="BZ31" i="24"/>
  <c r="DX31" i="24" s="1"/>
  <c r="BZ27" i="24"/>
  <c r="DX27" i="24" s="1"/>
  <c r="BZ34" i="24"/>
  <c r="DX34" i="24" s="1"/>
  <c r="BZ13" i="24"/>
  <c r="DX13" i="24" s="1"/>
  <c r="BZ7" i="24"/>
  <c r="DX7" i="24" s="1"/>
  <c r="BZ32" i="24"/>
  <c r="DX32" i="24" s="1"/>
  <c r="BZ28" i="24"/>
  <c r="DX28" i="24" s="1"/>
  <c r="BZ9" i="24"/>
  <c r="DX9" i="24" s="1"/>
  <c r="BZ12" i="24"/>
  <c r="DX12" i="24" s="1"/>
  <c r="BZ30" i="24"/>
  <c r="DX30" i="24" s="1"/>
  <c r="BZ33" i="24"/>
  <c r="DX33" i="24" s="1"/>
  <c r="BZ8" i="24"/>
  <c r="DX8" i="24" s="1"/>
  <c r="BZ42" i="24"/>
  <c r="DX42" i="24" s="1"/>
  <c r="BZ39" i="24"/>
  <c r="DX39" i="24" s="1"/>
  <c r="BZ43" i="24"/>
  <c r="DX43" i="24" s="1"/>
  <c r="BZ51" i="24"/>
  <c r="DX51" i="24" s="1"/>
  <c r="BZ53" i="24"/>
  <c r="DX53" i="24" s="1"/>
  <c r="BZ38" i="24"/>
  <c r="DX38" i="24" s="1"/>
  <c r="BZ40" i="24"/>
  <c r="DX40" i="24" s="1"/>
  <c r="BZ44" i="24"/>
  <c r="DX44" i="24" s="1"/>
  <c r="BZ25" i="24"/>
  <c r="DX25" i="24" s="1"/>
  <c r="BZ37" i="24"/>
  <c r="DX37" i="24" s="1"/>
  <c r="BZ36" i="24"/>
  <c r="DX36" i="24" s="1"/>
  <c r="BZ35" i="24"/>
  <c r="BZ41" i="24"/>
  <c r="DX41" i="24" s="1"/>
  <c r="BZ5" i="24"/>
  <c r="BZ47" i="24"/>
  <c r="DX47" i="24" s="1"/>
  <c r="BZ54" i="24"/>
  <c r="DX54" i="24" s="1"/>
  <c r="BZ50" i="24"/>
  <c r="DX50" i="24" s="1"/>
  <c r="BZ45" i="24"/>
  <c r="BZ49" i="24"/>
  <c r="DX49" i="24" s="1"/>
  <c r="BZ52" i="24"/>
  <c r="DX52" i="24" s="1"/>
  <c r="BZ48" i="24"/>
  <c r="DX48" i="24" s="1"/>
  <c r="BZ46" i="24"/>
  <c r="DX46" i="24" s="1"/>
  <c r="BZ56" i="24"/>
  <c r="DX56" i="24" s="1"/>
  <c r="BZ65" i="24"/>
  <c r="DX65" i="24" s="1"/>
  <c r="BZ63" i="24"/>
  <c r="DX63" i="24" s="1"/>
  <c r="BZ61" i="24"/>
  <c r="DX61" i="24" s="1"/>
  <c r="BZ59" i="24"/>
  <c r="DX59" i="24" s="1"/>
  <c r="BZ62" i="24"/>
  <c r="DX62" i="24" s="1"/>
  <c r="BZ60" i="24"/>
  <c r="DX60" i="24" s="1"/>
  <c r="BZ58" i="24"/>
  <c r="DX58" i="24" s="1"/>
  <c r="BZ55" i="24"/>
  <c r="DX55" i="24" s="1"/>
  <c r="BZ64" i="24"/>
  <c r="DX64" i="24" s="1"/>
  <c r="BZ57" i="24"/>
  <c r="DX57" i="24" s="1"/>
  <c r="BZ67" i="24"/>
  <c r="DX67" i="24" s="1"/>
  <c r="BZ73" i="24"/>
  <c r="DX73" i="24" s="1"/>
  <c r="BZ68" i="24"/>
  <c r="DX68" i="24" s="1"/>
  <c r="BZ66" i="24"/>
  <c r="DX66" i="24" s="1"/>
  <c r="BZ74" i="24"/>
  <c r="DX74" i="24" s="1"/>
  <c r="BZ70" i="24"/>
  <c r="DX70" i="24" s="1"/>
  <c r="BZ69" i="24"/>
  <c r="DX69" i="24" s="1"/>
  <c r="BZ71" i="24"/>
  <c r="DX71" i="24" s="1"/>
  <c r="BZ72" i="24"/>
  <c r="DX72" i="24" s="1"/>
  <c r="BZ77" i="24"/>
  <c r="DX77" i="24" s="1"/>
  <c r="BZ76" i="24"/>
  <c r="DX76" i="24" s="1"/>
  <c r="BZ78" i="24"/>
  <c r="DX78" i="24" s="1"/>
  <c r="BZ83" i="24"/>
  <c r="DX83" i="24" s="1"/>
  <c r="BZ80" i="24"/>
  <c r="DX80" i="24" s="1"/>
  <c r="BZ79" i="24"/>
  <c r="DX79" i="24" s="1"/>
  <c r="BZ84" i="24"/>
  <c r="DX84" i="24" s="1"/>
  <c r="BZ81" i="24"/>
  <c r="DX81" i="24" s="1"/>
  <c r="BZ75" i="24"/>
  <c r="DX75" i="24" s="1"/>
  <c r="BZ82" i="24"/>
  <c r="DX82" i="24" s="1"/>
  <c r="BZ86" i="24"/>
  <c r="DX86" i="24" s="1"/>
  <c r="BZ92" i="24"/>
  <c r="DX92" i="24" s="1"/>
  <c r="BZ95" i="24"/>
  <c r="DX95" i="24" s="1"/>
  <c r="BZ90" i="24"/>
  <c r="DX90" i="24" s="1"/>
  <c r="BZ89" i="24"/>
  <c r="DX89" i="24" s="1"/>
  <c r="BZ94" i="24"/>
  <c r="DX94" i="24" s="1"/>
  <c r="BZ85" i="24"/>
  <c r="DX85" i="24" s="1"/>
  <c r="BZ88" i="24"/>
  <c r="DX88" i="24" s="1"/>
  <c r="BZ91" i="24"/>
  <c r="DX91" i="24" s="1"/>
  <c r="BZ93" i="24"/>
  <c r="DX93" i="24" s="1"/>
  <c r="BZ87" i="24"/>
  <c r="DX87" i="24" s="1"/>
  <c r="BZ97" i="24"/>
  <c r="DX97" i="24" s="1"/>
  <c r="BZ105" i="24"/>
  <c r="DX105" i="24" s="1"/>
  <c r="BZ96" i="24"/>
  <c r="DX96" i="24" s="1"/>
  <c r="BZ99" i="24"/>
  <c r="DX99" i="24" s="1"/>
  <c r="BZ101" i="24"/>
  <c r="DX101" i="24" s="1"/>
  <c r="BZ104" i="24"/>
  <c r="DX104" i="24" s="1"/>
  <c r="BZ103" i="24"/>
  <c r="DX103" i="24" s="1"/>
  <c r="BZ100" i="24"/>
  <c r="DX100" i="24" s="1"/>
  <c r="BZ98" i="24"/>
  <c r="DX98" i="24" s="1"/>
  <c r="BZ102" i="24"/>
  <c r="DX102" i="24" s="1"/>
  <c r="BZ106" i="24"/>
  <c r="DX106" i="24" s="1"/>
  <c r="BZ108" i="24"/>
  <c r="DX108" i="24" s="1"/>
  <c r="BZ110" i="24"/>
  <c r="DX110" i="24" s="1"/>
  <c r="BZ107" i="24"/>
  <c r="DX107" i="24" s="1"/>
  <c r="BZ112" i="24"/>
  <c r="DX112" i="24" s="1"/>
  <c r="BZ113" i="24"/>
  <c r="DX113" i="24" s="1"/>
  <c r="BZ114" i="24"/>
  <c r="DX114" i="24" s="1"/>
  <c r="BZ115" i="24"/>
  <c r="DX115" i="24" s="1"/>
  <c r="BZ111" i="24"/>
  <c r="DX111" i="24" s="1"/>
  <c r="BZ109" i="24"/>
  <c r="DX109" i="24" s="1"/>
  <c r="BZ118" i="24"/>
  <c r="DX118" i="24" s="1"/>
  <c r="BZ116" i="24"/>
  <c r="DX116" i="24" s="1"/>
  <c r="BZ122" i="24"/>
  <c r="DX122" i="24" s="1"/>
  <c r="BZ119" i="24"/>
  <c r="DX119" i="24" s="1"/>
  <c r="BZ123" i="24"/>
  <c r="DX123" i="24" s="1"/>
  <c r="BZ125" i="24"/>
  <c r="DX125" i="24" s="1"/>
  <c r="BZ121" i="24"/>
  <c r="DX121" i="24" s="1"/>
  <c r="BZ120" i="24"/>
  <c r="DX120" i="24" s="1"/>
  <c r="BZ124" i="24"/>
  <c r="DX124" i="24" s="1"/>
  <c r="BZ117" i="24"/>
  <c r="DX117" i="24" s="1"/>
  <c r="BZ129" i="24"/>
  <c r="DX129" i="24" s="1"/>
  <c r="BZ128" i="24"/>
  <c r="DX128" i="24" s="1"/>
  <c r="BZ130" i="24"/>
  <c r="DX130" i="24" s="1"/>
  <c r="BZ134" i="24"/>
  <c r="DX134" i="24" s="1"/>
  <c r="BZ131" i="24"/>
  <c r="DX131" i="24" s="1"/>
  <c r="BZ142" i="24"/>
  <c r="DX142" i="24" s="1"/>
  <c r="BZ135" i="24"/>
  <c r="DX135" i="24" s="1"/>
  <c r="BZ133" i="24"/>
  <c r="DX133" i="24" s="1"/>
  <c r="BZ126" i="24"/>
  <c r="DX126" i="24" s="1"/>
  <c r="BZ132" i="24"/>
  <c r="DX132" i="24" s="1"/>
  <c r="BZ127" i="24"/>
  <c r="DX127" i="24" s="1"/>
  <c r="BZ146" i="24"/>
  <c r="DX146" i="24" s="1"/>
  <c r="BZ151" i="24"/>
  <c r="DX151" i="24" s="1"/>
  <c r="BZ143" i="24"/>
  <c r="DX143" i="24" s="1"/>
  <c r="BZ145" i="24"/>
  <c r="DX145" i="24" s="1"/>
  <c r="BZ150" i="24"/>
  <c r="DX150" i="24" s="1"/>
  <c r="BZ139" i="24"/>
  <c r="DX139" i="24" s="1"/>
  <c r="BZ153" i="24"/>
  <c r="DX153" i="24" s="1"/>
  <c r="BZ141" i="24"/>
  <c r="DX141" i="24" s="1"/>
  <c r="BZ136" i="24"/>
  <c r="DX136" i="24" s="1"/>
  <c r="BZ138" i="24"/>
  <c r="DX138" i="24" s="1"/>
  <c r="BZ137" i="24"/>
  <c r="DX137" i="24" s="1"/>
  <c r="BZ154" i="24"/>
  <c r="DX154" i="24" s="1"/>
  <c r="BZ140" i="24"/>
  <c r="DX140" i="24" s="1"/>
  <c r="BZ144" i="24"/>
  <c r="DX144" i="24" s="1"/>
  <c r="BZ148" i="24"/>
  <c r="DX148" i="24" s="1"/>
  <c r="BZ149" i="24"/>
  <c r="DX149" i="24" s="1"/>
  <c r="BZ147" i="24"/>
  <c r="DX147" i="24" s="1"/>
  <c r="BZ152" i="24"/>
  <c r="DX152" i="24" s="1"/>
  <c r="I22" i="28"/>
  <c r="BZ192" i="24"/>
  <c r="DX4" i="24"/>
  <c r="I26" i="25"/>
  <c r="BI29" i="25"/>
  <c r="AV21" i="31" l="1"/>
  <c r="D21" i="31"/>
  <c r="C21" i="31"/>
  <c r="E21" i="31"/>
  <c r="F21" i="31"/>
  <c r="G21" i="31"/>
  <c r="H21" i="31"/>
  <c r="J21" i="31"/>
  <c r="I21" i="31"/>
  <c r="L21" i="31"/>
  <c r="N21" i="31"/>
  <c r="O21" i="31"/>
  <c r="R21" i="31"/>
  <c r="S21" i="31"/>
  <c r="T21" i="31"/>
  <c r="V21" i="31"/>
  <c r="U21" i="31"/>
  <c r="X21" i="31"/>
  <c r="W21" i="31"/>
  <c r="Y21" i="31"/>
  <c r="AA21" i="31"/>
  <c r="AC21" i="31"/>
  <c r="AE21" i="31"/>
  <c r="AD21" i="31"/>
  <c r="AH21" i="31"/>
  <c r="AI21" i="31"/>
  <c r="AJ21" i="31"/>
  <c r="AK21" i="31"/>
  <c r="AL21" i="31"/>
  <c r="AN21" i="31"/>
  <c r="AM21" i="31"/>
  <c r="AO21" i="31"/>
  <c r="AP21" i="31"/>
  <c r="AQ21" i="31"/>
  <c r="AR21" i="31"/>
  <c r="AS21" i="31"/>
  <c r="AT21" i="31"/>
  <c r="AW21" i="31"/>
  <c r="P21" i="31"/>
  <c r="AF21" i="31"/>
  <c r="AB21" i="31"/>
  <c r="AU21" i="31"/>
  <c r="AX21" i="31"/>
  <c r="AY21" i="31"/>
  <c r="M21" i="31"/>
  <c r="Z21" i="31"/>
  <c r="Q21" i="31"/>
  <c r="K21" i="31"/>
  <c r="AG21" i="31"/>
  <c r="AZ40" i="31"/>
  <c r="AY37" i="31"/>
  <c r="AZ39" i="31"/>
  <c r="AZ27" i="31"/>
  <c r="AZ25" i="31"/>
  <c r="AZ34" i="31"/>
  <c r="AZ28" i="31"/>
  <c r="AZ33" i="31"/>
  <c r="AZ29" i="31"/>
  <c r="AZ32" i="31"/>
  <c r="AZ31" i="31"/>
  <c r="AZ26" i="31"/>
  <c r="AZ21" i="31"/>
  <c r="AZ30" i="31"/>
  <c r="J30" i="25"/>
  <c r="I30" i="25"/>
  <c r="H30" i="25" s="1"/>
  <c r="J26" i="28"/>
  <c r="I26" i="28"/>
  <c r="H26" i="28" s="1"/>
  <c r="AZ37" i="31" l="1"/>
  <c r="AG26" i="28"/>
  <c r="AH26" i="28"/>
  <c r="AY26" i="28"/>
  <c r="Z26" i="28"/>
  <c r="AI26" i="28"/>
  <c r="AJ26" i="28"/>
  <c r="AW26" i="28"/>
  <c r="BA26" i="28"/>
  <c r="AL26" i="28"/>
  <c r="AX26" i="28"/>
  <c r="AZ26" i="28"/>
  <c r="AK26" i="28"/>
  <c r="AQ26" i="28"/>
  <c r="AF26" i="28"/>
  <c r="Q26" i="28"/>
  <c r="AM26" i="28"/>
  <c r="AN26" i="28"/>
  <c r="AP26" i="28"/>
  <c r="V26" i="28"/>
  <c r="BG26" i="28"/>
  <c r="AE26" i="28"/>
  <c r="I27" i="28"/>
  <c r="H27" i="28" s="1"/>
  <c r="AO26" i="28"/>
  <c r="AR26" i="28"/>
  <c r="BD26" i="28"/>
  <c r="L26" i="28"/>
  <c r="AU26" i="28"/>
  <c r="T26" i="28"/>
  <c r="U26" i="28"/>
  <c r="K26" i="28"/>
  <c r="AV26" i="28"/>
  <c r="S26" i="28"/>
  <c r="J27" i="28"/>
  <c r="M26" i="28"/>
  <c r="AS26" i="28"/>
  <c r="R26" i="28"/>
  <c r="W26" i="28"/>
  <c r="BH26" i="28"/>
  <c r="N26" i="28"/>
  <c r="AT26" i="28"/>
  <c r="P26" i="28"/>
  <c r="BF26" i="28"/>
  <c r="AA26" i="28"/>
  <c r="O26" i="28"/>
  <c r="AD26" i="28"/>
  <c r="BC26" i="28"/>
  <c r="X26" i="28"/>
  <c r="BB26" i="28"/>
  <c r="BE26" i="28"/>
  <c r="Y26" i="28"/>
  <c r="AC26" i="28"/>
  <c r="AB26" i="28"/>
  <c r="BH30" i="25"/>
  <c r="AE30" i="25"/>
  <c r="V30" i="25"/>
  <c r="AT30" i="25"/>
  <c r="N30" i="25"/>
  <c r="BA30" i="25"/>
  <c r="J31" i="25"/>
  <c r="AO30" i="25"/>
  <c r="P30" i="25"/>
  <c r="AJ30" i="25"/>
  <c r="AZ30" i="25"/>
  <c r="AS30" i="25"/>
  <c r="BF30" i="25"/>
  <c r="AN30" i="25"/>
  <c r="AP30" i="25"/>
  <c r="Y30" i="25"/>
  <c r="BI30" i="25"/>
  <c r="K30" i="25"/>
  <c r="R30" i="25"/>
  <c r="AC30" i="25"/>
  <c r="AH30" i="25"/>
  <c r="X30" i="25"/>
  <c r="Z30" i="25"/>
  <c r="AB30" i="25"/>
  <c r="AU30" i="25"/>
  <c r="AQ30" i="25"/>
  <c r="AI30" i="25"/>
  <c r="AV30" i="25"/>
  <c r="S30" i="25"/>
  <c r="I31" i="25"/>
  <c r="H31" i="25" s="1"/>
  <c r="O30" i="25"/>
  <c r="U30" i="25"/>
  <c r="AY30" i="25"/>
  <c r="M30" i="25"/>
  <c r="AW30" i="25"/>
  <c r="AF30" i="25"/>
  <c r="T30" i="25"/>
  <c r="AG30" i="25"/>
  <c r="BB30" i="25"/>
  <c r="BG30" i="25"/>
  <c r="AD30" i="25"/>
  <c r="AX30" i="25"/>
  <c r="BC30" i="25"/>
  <c r="BD30" i="25"/>
  <c r="L30" i="25"/>
  <c r="AL30" i="25"/>
  <c r="BE30" i="25"/>
  <c r="AK30" i="25"/>
  <c r="AM30" i="25"/>
  <c r="W30" i="25"/>
  <c r="AA30" i="25"/>
  <c r="Q30" i="25"/>
  <c r="AR30" i="25"/>
  <c r="BI31" i="25" l="1"/>
  <c r="AI31" i="25"/>
  <c r="AB31" i="25"/>
  <c r="Y31" i="25"/>
  <c r="AR31" i="25"/>
  <c r="AZ31" i="25"/>
  <c r="AW31" i="25"/>
  <c r="BB31" i="25"/>
  <c r="U31" i="25"/>
  <c r="BH31" i="25"/>
  <c r="AC31" i="25"/>
  <c r="AH31" i="25"/>
  <c r="W31" i="25"/>
  <c r="Z31" i="25"/>
  <c r="BC31" i="25"/>
  <c r="AL31" i="25"/>
  <c r="AP31" i="25"/>
  <c r="BD31" i="25"/>
  <c r="AO31" i="25"/>
  <c r="M31" i="25"/>
  <c r="AJ31" i="25"/>
  <c r="BE31" i="25"/>
  <c r="AS31" i="25"/>
  <c r="BF31" i="25"/>
  <c r="AK31" i="25"/>
  <c r="Q31" i="25"/>
  <c r="J32" i="25"/>
  <c r="AY31" i="25"/>
  <c r="AM31" i="25"/>
  <c r="R31" i="25"/>
  <c r="AU31" i="25"/>
  <c r="BG31" i="25"/>
  <c r="I32" i="25"/>
  <c r="H32" i="25" s="1"/>
  <c r="AG31" i="25"/>
  <c r="AQ31" i="25"/>
  <c r="V31" i="25"/>
  <c r="AA31" i="25"/>
  <c r="X31" i="25"/>
  <c r="K31" i="25"/>
  <c r="AF31" i="25"/>
  <c r="N31" i="25"/>
  <c r="AD31" i="25"/>
  <c r="T31" i="25"/>
  <c r="AE31" i="25"/>
  <c r="L31" i="25"/>
  <c r="O31" i="25"/>
  <c r="AX31" i="25"/>
  <c r="S31" i="25"/>
  <c r="AN31" i="25"/>
  <c r="AV31" i="25"/>
  <c r="AT31" i="25"/>
  <c r="BA31" i="25"/>
  <c r="P31" i="25"/>
  <c r="V27" i="28"/>
  <c r="BB27" i="28"/>
  <c r="BG27" i="28"/>
  <c r="I28" i="28"/>
  <c r="H28" i="28" s="1"/>
  <c r="AX27" i="28"/>
  <c r="AY27" i="28"/>
  <c r="W27" i="28"/>
  <c r="BC27" i="28"/>
  <c r="X27" i="28"/>
  <c r="BD27" i="28"/>
  <c r="BE27" i="28"/>
  <c r="AE27" i="28"/>
  <c r="AN27" i="28"/>
  <c r="O27" i="28"/>
  <c r="P27" i="28"/>
  <c r="AZ27" i="28"/>
  <c r="AL27" i="28"/>
  <c r="AM27" i="28"/>
  <c r="J28" i="28"/>
  <c r="Q27" i="28"/>
  <c r="Y27" i="28"/>
  <c r="AH27" i="28"/>
  <c r="AV27" i="28"/>
  <c r="Z27" i="28"/>
  <c r="BF27" i="28"/>
  <c r="AA27" i="28"/>
  <c r="AR27" i="28"/>
  <c r="AB27" i="28"/>
  <c r="BH27" i="28"/>
  <c r="AC27" i="28"/>
  <c r="AG27" i="28"/>
  <c r="M27" i="28"/>
  <c r="AD27" i="28"/>
  <c r="AJ27" i="28"/>
  <c r="AF27" i="28"/>
  <c r="AK27" i="28"/>
  <c r="AP27" i="28"/>
  <c r="N27" i="28"/>
  <c r="K27" i="28"/>
  <c r="AI27" i="28"/>
  <c r="L27" i="28"/>
  <c r="AQ27" i="28"/>
  <c r="AW27" i="28"/>
  <c r="AO27" i="28"/>
  <c r="AT27" i="28"/>
  <c r="AS27" i="28"/>
  <c r="BA27" i="28"/>
  <c r="AU27" i="28"/>
  <c r="R27" i="28"/>
  <c r="S27" i="28"/>
  <c r="T27" i="28"/>
  <c r="U27" i="28"/>
  <c r="AC32" i="25" l="1"/>
  <c r="Z32" i="25"/>
  <c r="AT32" i="25"/>
  <c r="AX32" i="25"/>
  <c r="BC32" i="25"/>
  <c r="AP32" i="25"/>
  <c r="AK32" i="25"/>
  <c r="K32" i="25"/>
  <c r="R32" i="25"/>
  <c r="P32" i="25"/>
  <c r="BE32" i="25"/>
  <c r="AH32" i="25"/>
  <c r="U32" i="25"/>
  <c r="L32" i="25"/>
  <c r="AN32" i="25"/>
  <c r="AY32" i="25"/>
  <c r="O32" i="25"/>
  <c r="N32" i="25"/>
  <c r="AW32" i="25"/>
  <c r="J33" i="25"/>
  <c r="AU32" i="25"/>
  <c r="AD32" i="25"/>
  <c r="M32" i="25"/>
  <c r="AR32" i="25"/>
  <c r="W32" i="25"/>
  <c r="AO32" i="25"/>
  <c r="AL32" i="25"/>
  <c r="Y32" i="25"/>
  <c r="AM32" i="25"/>
  <c r="AB32" i="25"/>
  <c r="AV32" i="25"/>
  <c r="BA32" i="25"/>
  <c r="BH32" i="25"/>
  <c r="AE32" i="25"/>
  <c r="AA32" i="25"/>
  <c r="AZ32" i="25"/>
  <c r="S32" i="25"/>
  <c r="BG32" i="25"/>
  <c r="AJ32" i="25"/>
  <c r="V32" i="25"/>
  <c r="AF32" i="25"/>
  <c r="AG32" i="25"/>
  <c r="X32" i="25"/>
  <c r="I33" i="25"/>
  <c r="H33" i="25" s="1"/>
  <c r="AI32" i="25"/>
  <c r="BD32" i="25"/>
  <c r="AQ32" i="25"/>
  <c r="AS32" i="25"/>
  <c r="BF32" i="25"/>
  <c r="T32" i="25"/>
  <c r="BB32" i="25"/>
  <c r="BI32" i="25"/>
  <c r="Q32" i="25"/>
  <c r="K28" i="28"/>
  <c r="AO28" i="28"/>
  <c r="Q28" i="28"/>
  <c r="V28" i="28"/>
  <c r="W28" i="28"/>
  <c r="AD28" i="28"/>
  <c r="I29" i="28"/>
  <c r="H29" i="28" s="1"/>
  <c r="AP28" i="28"/>
  <c r="AX28" i="28"/>
  <c r="T28" i="28"/>
  <c r="AZ28" i="28"/>
  <c r="AH28" i="28"/>
  <c r="J29" i="28"/>
  <c r="AQ28" i="28"/>
  <c r="L28" i="28"/>
  <c r="AR28" i="28"/>
  <c r="AY28" i="28"/>
  <c r="BA28" i="28"/>
  <c r="AC28" i="28"/>
  <c r="N28" i="28"/>
  <c r="AS28" i="28"/>
  <c r="M28" i="28"/>
  <c r="AT28" i="28"/>
  <c r="P28" i="28"/>
  <c r="R28" i="28"/>
  <c r="X28" i="28"/>
  <c r="Y28" i="28"/>
  <c r="S28" i="28"/>
  <c r="BB28" i="28"/>
  <c r="BF28" i="28"/>
  <c r="O28" i="28"/>
  <c r="AU28" i="28"/>
  <c r="AV28" i="28"/>
  <c r="AW28" i="28"/>
  <c r="BC28" i="28"/>
  <c r="U28" i="28"/>
  <c r="AA28" i="28"/>
  <c r="AE28" i="28"/>
  <c r="AF28" i="28"/>
  <c r="AI28" i="28"/>
  <c r="AJ28" i="28"/>
  <c r="AM28" i="28"/>
  <c r="AK28" i="28"/>
  <c r="BD28" i="28"/>
  <c r="Z28" i="28"/>
  <c r="BE28" i="28"/>
  <c r="AB28" i="28"/>
  <c r="AL28" i="28"/>
  <c r="AG28" i="28"/>
  <c r="BG28" i="28"/>
  <c r="AN28" i="28"/>
  <c r="BH28" i="28"/>
  <c r="N33" i="25" l="1"/>
  <c r="BE33" i="25"/>
  <c r="AV33" i="25"/>
  <c r="AY33" i="25"/>
  <c r="T33" i="25"/>
  <c r="AD33" i="25"/>
  <c r="U33" i="25"/>
  <c r="S33" i="25"/>
  <c r="BF33" i="25"/>
  <c r="AX33" i="25"/>
  <c r="X33" i="25"/>
  <c r="AL33" i="25"/>
  <c r="I34" i="25"/>
  <c r="H34" i="25" s="1"/>
  <c r="BC33" i="25"/>
  <c r="AH33" i="25"/>
  <c r="AP33" i="25"/>
  <c r="AK33" i="25"/>
  <c r="P33" i="25"/>
  <c r="AE33" i="25"/>
  <c r="AQ33" i="25"/>
  <c r="AO33" i="25"/>
  <c r="AA33" i="25"/>
  <c r="AJ33" i="25"/>
  <c r="AR33" i="25"/>
  <c r="AM33" i="25"/>
  <c r="AC33" i="25"/>
  <c r="L33" i="25"/>
  <c r="W33" i="25"/>
  <c r="R33" i="25"/>
  <c r="AN33" i="25"/>
  <c r="AS33" i="25"/>
  <c r="M33" i="25"/>
  <c r="AB33" i="25"/>
  <c r="AU33" i="25"/>
  <c r="J34" i="25"/>
  <c r="Q33" i="25"/>
  <c r="Z33" i="25"/>
  <c r="AF33" i="25"/>
  <c r="AW33" i="25"/>
  <c r="BA33" i="25"/>
  <c r="BI33" i="25"/>
  <c r="Y33" i="25"/>
  <c r="AI33" i="25"/>
  <c r="K33" i="25"/>
  <c r="O33" i="25"/>
  <c r="BB33" i="25"/>
  <c r="V33" i="25"/>
  <c r="BD33" i="25"/>
  <c r="AT33" i="25"/>
  <c r="BH33" i="25"/>
  <c r="AZ33" i="25"/>
  <c r="BG33" i="25"/>
  <c r="AG33" i="25"/>
  <c r="AC29" i="28"/>
  <c r="AP29" i="28"/>
  <c r="L29" i="28"/>
  <c r="AD29" i="28"/>
  <c r="AF29" i="28"/>
  <c r="AG29" i="28"/>
  <c r="AH29" i="28"/>
  <c r="AI29" i="28"/>
  <c r="J30" i="28"/>
  <c r="AE29" i="28"/>
  <c r="AK29" i="28"/>
  <c r="AL29" i="28"/>
  <c r="M29" i="28"/>
  <c r="AX29" i="28"/>
  <c r="BA29" i="28"/>
  <c r="BC29" i="28"/>
  <c r="AJ29" i="28"/>
  <c r="N29" i="28"/>
  <c r="I30" i="28"/>
  <c r="H30" i="28" s="1"/>
  <c r="K29" i="28"/>
  <c r="AY29" i="28"/>
  <c r="X29" i="28"/>
  <c r="AN29" i="28"/>
  <c r="O29" i="28"/>
  <c r="AT29" i="28"/>
  <c r="Y29" i="28"/>
  <c r="AM29" i="28"/>
  <c r="AB29" i="28"/>
  <c r="AU29" i="28"/>
  <c r="BB29" i="28"/>
  <c r="BD29" i="28"/>
  <c r="AV29" i="28"/>
  <c r="W29" i="28"/>
  <c r="Z29" i="28"/>
  <c r="AO29" i="28"/>
  <c r="AR29" i="28"/>
  <c r="Q29" i="28"/>
  <c r="S29" i="28"/>
  <c r="BE29" i="28"/>
  <c r="BG29" i="28"/>
  <c r="AQ29" i="28"/>
  <c r="AZ29" i="28"/>
  <c r="V29" i="28"/>
  <c r="AS29" i="28"/>
  <c r="AW29" i="28"/>
  <c r="BF29" i="28"/>
  <c r="P29" i="28"/>
  <c r="R29" i="28"/>
  <c r="U29" i="28"/>
  <c r="T29" i="28"/>
  <c r="BH29" i="28"/>
  <c r="AA29" i="28"/>
  <c r="AM34" i="25" l="1"/>
  <c r="S34" i="25"/>
  <c r="AU34" i="25"/>
  <c r="AJ34" i="25"/>
  <c r="AB34" i="25"/>
  <c r="AR34" i="25"/>
  <c r="AV34" i="25"/>
  <c r="Z34" i="25"/>
  <c r="BF34" i="25"/>
  <c r="M34" i="25"/>
  <c r="AZ34" i="25"/>
  <c r="T34" i="25"/>
  <c r="BB34" i="25"/>
  <c r="Y34" i="25"/>
  <c r="X34" i="25"/>
  <c r="L34" i="25"/>
  <c r="AD34" i="25"/>
  <c r="AK34" i="25"/>
  <c r="BG34" i="25"/>
  <c r="I35" i="25"/>
  <c r="H35" i="25" s="1"/>
  <c r="N34" i="25"/>
  <c r="BE34" i="25"/>
  <c r="AQ34" i="25"/>
  <c r="BC34" i="25"/>
  <c r="BD34" i="25"/>
  <c r="AA34" i="25"/>
  <c r="K34" i="25"/>
  <c r="Q34" i="25"/>
  <c r="AP34" i="25"/>
  <c r="BI34" i="25"/>
  <c r="P34" i="25"/>
  <c r="V34" i="25"/>
  <c r="R34" i="25"/>
  <c r="AC34" i="25"/>
  <c r="AW34" i="25"/>
  <c r="AO34" i="25"/>
  <c r="AX34" i="25"/>
  <c r="AL34" i="25"/>
  <c r="AN34" i="25"/>
  <c r="J35" i="25"/>
  <c r="BA34" i="25"/>
  <c r="AS34" i="25"/>
  <c r="AH34" i="25"/>
  <c r="O34" i="25"/>
  <c r="AE34" i="25"/>
  <c r="AI34" i="25"/>
  <c r="AY34" i="25"/>
  <c r="W34" i="25"/>
  <c r="U34" i="25"/>
  <c r="BH34" i="25"/>
  <c r="AF34" i="25"/>
  <c r="AT34" i="25"/>
  <c r="AG34" i="25"/>
  <c r="Z30" i="28"/>
  <c r="BF30" i="28"/>
  <c r="BH30" i="28"/>
  <c r="AE30" i="28"/>
  <c r="AN30" i="28"/>
  <c r="AA30" i="28"/>
  <c r="BG30" i="28"/>
  <c r="AG30" i="28"/>
  <c r="AK30" i="28"/>
  <c r="AO30" i="28"/>
  <c r="I31" i="28"/>
  <c r="H31" i="28" s="1"/>
  <c r="AV30" i="28"/>
  <c r="AZ30" i="28"/>
  <c r="AB30" i="28"/>
  <c r="W30" i="28"/>
  <c r="AC30" i="28"/>
  <c r="AF30" i="28"/>
  <c r="J31" i="28"/>
  <c r="K30" i="28"/>
  <c r="BA30" i="28"/>
  <c r="AD30" i="28"/>
  <c r="AH30" i="28"/>
  <c r="AI30" i="28"/>
  <c r="AL30" i="28"/>
  <c r="U30" i="28"/>
  <c r="BB30" i="28"/>
  <c r="AJ30" i="28"/>
  <c r="AM30" i="28"/>
  <c r="AP30" i="28"/>
  <c r="AW30" i="28"/>
  <c r="AY30" i="28"/>
  <c r="BD30" i="28"/>
  <c r="BE30" i="28"/>
  <c r="R30" i="28"/>
  <c r="P30" i="28"/>
  <c r="AT30" i="28"/>
  <c r="AU30" i="28"/>
  <c r="BC30" i="28"/>
  <c r="O30" i="28"/>
  <c r="M30" i="28"/>
  <c r="Q30" i="28"/>
  <c r="S30" i="28"/>
  <c r="AQ30" i="28"/>
  <c r="AS30" i="28"/>
  <c r="T30" i="28"/>
  <c r="AR30" i="28"/>
  <c r="L30" i="28"/>
  <c r="N30" i="28"/>
  <c r="Y30" i="28"/>
  <c r="AX30" i="28"/>
  <c r="X30" i="28"/>
  <c r="V30" i="28"/>
  <c r="Z31" i="28" l="1"/>
  <c r="BF31" i="28"/>
  <c r="AH31" i="28"/>
  <c r="M31" i="28"/>
  <c r="I32" i="28"/>
  <c r="H32" i="28" s="1"/>
  <c r="AV31" i="28"/>
  <c r="AX31" i="28"/>
  <c r="X31" i="28"/>
  <c r="AA31" i="28"/>
  <c r="BG31" i="28"/>
  <c r="AS31" i="28"/>
  <c r="BE31" i="28"/>
  <c r="AB31" i="28"/>
  <c r="BH31" i="28"/>
  <c r="AC31" i="28"/>
  <c r="AD31" i="28"/>
  <c r="AL31" i="28"/>
  <c r="AM31" i="28"/>
  <c r="AG31" i="28"/>
  <c r="AJ31" i="28"/>
  <c r="AK31" i="28"/>
  <c r="AO31" i="28"/>
  <c r="T31" i="28"/>
  <c r="AE31" i="28"/>
  <c r="AI31" i="28"/>
  <c r="AU31" i="28"/>
  <c r="W31" i="28"/>
  <c r="AF31" i="28"/>
  <c r="P31" i="28"/>
  <c r="K31" i="28"/>
  <c r="AR31" i="28"/>
  <c r="AT31" i="28"/>
  <c r="BC31" i="28"/>
  <c r="L31" i="28"/>
  <c r="AN31" i="28"/>
  <c r="AQ31" i="28"/>
  <c r="J32" i="28"/>
  <c r="AP31" i="28"/>
  <c r="O31" i="28"/>
  <c r="AW31" i="28"/>
  <c r="Y31" i="28"/>
  <c r="S31" i="28"/>
  <c r="BA31" i="28"/>
  <c r="N31" i="28"/>
  <c r="BB31" i="28"/>
  <c r="Q31" i="28"/>
  <c r="AY31" i="28"/>
  <c r="AZ31" i="28"/>
  <c r="R31" i="28"/>
  <c r="U31" i="28"/>
  <c r="V31" i="28"/>
  <c r="BD31" i="28"/>
  <c r="J36" i="25"/>
  <c r="AJ35" i="25"/>
  <c r="AR35" i="25"/>
  <c r="Q35" i="25"/>
  <c r="AS35" i="25"/>
  <c r="BD35" i="25"/>
  <c r="AH35" i="25"/>
  <c r="K35" i="25"/>
  <c r="S35" i="25"/>
  <c r="BC35" i="25"/>
  <c r="AG35" i="25"/>
  <c r="L35" i="25"/>
  <c r="R35" i="25"/>
  <c r="AU35" i="25"/>
  <c r="W35" i="25"/>
  <c r="BE35" i="25"/>
  <c r="AA35" i="25"/>
  <c r="V35" i="25"/>
  <c r="X35" i="25"/>
  <c r="AM35" i="25"/>
  <c r="U35" i="25"/>
  <c r="N35" i="25"/>
  <c r="O35" i="25"/>
  <c r="BI35" i="25"/>
  <c r="BA35" i="25"/>
  <c r="AL35" i="25"/>
  <c r="BF35" i="25"/>
  <c r="AI35" i="25"/>
  <c r="BB35" i="25"/>
  <c r="AN35" i="25"/>
  <c r="T35" i="25"/>
  <c r="Y35" i="25"/>
  <c r="AK35" i="25"/>
  <c r="AV35" i="25"/>
  <c r="I36" i="25"/>
  <c r="H36" i="25" s="1"/>
  <c r="AP35" i="25"/>
  <c r="AE35" i="25"/>
  <c r="BG35" i="25"/>
  <c r="AW35" i="25"/>
  <c r="AT35" i="25"/>
  <c r="AB35" i="25"/>
  <c r="M35" i="25"/>
  <c r="AZ35" i="25"/>
  <c r="AD35" i="25"/>
  <c r="AF35" i="25"/>
  <c r="AX35" i="25"/>
  <c r="Z35" i="25"/>
  <c r="AY35" i="25"/>
  <c r="BH35" i="25"/>
  <c r="AC35" i="25"/>
  <c r="AQ35" i="25"/>
  <c r="P35" i="25"/>
  <c r="AO35" i="25"/>
  <c r="AY36" i="25" l="1"/>
  <c r="BC36" i="25"/>
  <c r="M36" i="25"/>
  <c r="U36" i="25"/>
  <c r="W36" i="25"/>
  <c r="AN36" i="25"/>
  <c r="AA36" i="25"/>
  <c r="S36" i="25"/>
  <c r="BA36" i="25"/>
  <c r="BB36" i="25"/>
  <c r="BD36" i="25"/>
  <c r="AR36" i="25"/>
  <c r="J37" i="25"/>
  <c r="AE36" i="25"/>
  <c r="AI36" i="25"/>
  <c r="AF36" i="25"/>
  <c r="AS36" i="25"/>
  <c r="AT36" i="25"/>
  <c r="AC36" i="25"/>
  <c r="T36" i="25"/>
  <c r="L36" i="25"/>
  <c r="AK36" i="25"/>
  <c r="AU36" i="25"/>
  <c r="BG36" i="25"/>
  <c r="AD36" i="25"/>
  <c r="AO36" i="25"/>
  <c r="AG36" i="25"/>
  <c r="BF36" i="25"/>
  <c r="AW36" i="25"/>
  <c r="AQ36" i="25"/>
  <c r="AZ36" i="25"/>
  <c r="AP36" i="25"/>
  <c r="BE36" i="25"/>
  <c r="AH36" i="25"/>
  <c r="AM36" i="25"/>
  <c r="V36" i="25"/>
  <c r="AX36" i="25"/>
  <c r="AV36" i="25"/>
  <c r="BH36" i="25"/>
  <c r="AB36" i="25"/>
  <c r="O36" i="25"/>
  <c r="I37" i="25"/>
  <c r="H37" i="25" s="1"/>
  <c r="Z36" i="25"/>
  <c r="N36" i="25"/>
  <c r="AL36" i="25"/>
  <c r="X36" i="25"/>
  <c r="P36" i="25"/>
  <c r="BI36" i="25"/>
  <c r="Y36" i="25"/>
  <c r="AJ36" i="25"/>
  <c r="R36" i="25"/>
  <c r="Q36" i="25"/>
  <c r="K36" i="25"/>
  <c r="Z32" i="28"/>
  <c r="BF32" i="28"/>
  <c r="AS32" i="28"/>
  <c r="AU32" i="28"/>
  <c r="BD32" i="28"/>
  <c r="AA32" i="28"/>
  <c r="BG32" i="28"/>
  <c r="AI32" i="28"/>
  <c r="R32" i="28"/>
  <c r="AV32" i="28"/>
  <c r="S32" i="28"/>
  <c r="AB32" i="28"/>
  <c r="BH32" i="28"/>
  <c r="AD32" i="28"/>
  <c r="AR32" i="28"/>
  <c r="AW32" i="28"/>
  <c r="AC32" i="28"/>
  <c r="J33" i="28"/>
  <c r="O32" i="28"/>
  <c r="AY32" i="28"/>
  <c r="AJ32" i="28"/>
  <c r="AL32" i="28"/>
  <c r="K32" i="28"/>
  <c r="AE32" i="28"/>
  <c r="AF32" i="28"/>
  <c r="AK32" i="28"/>
  <c r="P32" i="28"/>
  <c r="AZ32" i="28"/>
  <c r="AH32" i="28"/>
  <c r="AT32" i="28"/>
  <c r="BC32" i="28"/>
  <c r="AG32" i="28"/>
  <c r="AM32" i="28"/>
  <c r="AN32" i="28"/>
  <c r="AO32" i="28"/>
  <c r="AQ32" i="28"/>
  <c r="N32" i="28"/>
  <c r="AX32" i="28"/>
  <c r="M32" i="28"/>
  <c r="I33" i="28"/>
  <c r="H33" i="28" s="1"/>
  <c r="BB32" i="28"/>
  <c r="AP32" i="28"/>
  <c r="V32" i="28"/>
  <c r="Y32" i="28"/>
  <c r="U32" i="28"/>
  <c r="X32" i="28"/>
  <c r="BA32" i="28"/>
  <c r="L32" i="28"/>
  <c r="Q32" i="28"/>
  <c r="W32" i="28"/>
  <c r="T32" i="28"/>
  <c r="BE32" i="28"/>
  <c r="Z33" i="28" l="1"/>
  <c r="BF33" i="28"/>
  <c r="BH33" i="28"/>
  <c r="L33" i="28"/>
  <c r="X33" i="28"/>
  <c r="AA33" i="28"/>
  <c r="BG33" i="28"/>
  <c r="S33" i="28"/>
  <c r="U33" i="28"/>
  <c r="AB33" i="28"/>
  <c r="AU33" i="28"/>
  <c r="K33" i="28"/>
  <c r="BC33" i="28"/>
  <c r="Y33" i="28"/>
  <c r="AC33" i="28"/>
  <c r="J34" i="28"/>
  <c r="BA33" i="28"/>
  <c r="AD33" i="28"/>
  <c r="AK33" i="28"/>
  <c r="AE33" i="28"/>
  <c r="AG33" i="28"/>
  <c r="AH33" i="28"/>
  <c r="N33" i="28"/>
  <c r="AP33" i="28"/>
  <c r="BD33" i="28"/>
  <c r="AF33" i="28"/>
  <c r="AJ33" i="28"/>
  <c r="O33" i="28"/>
  <c r="AT33" i="28"/>
  <c r="I34" i="28"/>
  <c r="H34" i="28" s="1"/>
  <c r="AX33" i="28"/>
  <c r="AZ33" i="28"/>
  <c r="R33" i="28"/>
  <c r="T33" i="28"/>
  <c r="W33" i="28"/>
  <c r="AI33" i="28"/>
  <c r="AL33" i="28"/>
  <c r="AM33" i="28"/>
  <c r="AN33" i="28"/>
  <c r="AO33" i="28"/>
  <c r="AS33" i="28"/>
  <c r="AQ33" i="28"/>
  <c r="AY33" i="28"/>
  <c r="AW33" i="28"/>
  <c r="AR33" i="28"/>
  <c r="P33" i="28"/>
  <c r="M33" i="28"/>
  <c r="Q33" i="28"/>
  <c r="AV33" i="28"/>
  <c r="BB33" i="28"/>
  <c r="V33" i="28"/>
  <c r="BE33" i="28"/>
  <c r="AR37" i="25"/>
  <c r="V37" i="25"/>
  <c r="BD37" i="25"/>
  <c r="BG37" i="25"/>
  <c r="J38" i="25"/>
  <c r="BE37" i="25"/>
  <c r="AU37" i="25"/>
  <c r="AX37" i="25"/>
  <c r="AN37" i="25"/>
  <c r="AA37" i="25"/>
  <c r="AK37" i="25"/>
  <c r="N37" i="25"/>
  <c r="U37" i="25"/>
  <c r="BC37" i="25"/>
  <c r="BI37" i="25"/>
  <c r="BA37" i="25"/>
  <c r="BH37" i="25"/>
  <c r="K37" i="25"/>
  <c r="AT37" i="25"/>
  <c r="AW37" i="25"/>
  <c r="AZ37" i="25"/>
  <c r="AM37" i="25"/>
  <c r="Z37" i="25"/>
  <c r="AE37" i="25"/>
  <c r="P37" i="25"/>
  <c r="AV37" i="25"/>
  <c r="X37" i="25"/>
  <c r="M37" i="25"/>
  <c r="T37" i="25"/>
  <c r="AC37" i="25"/>
  <c r="AF37" i="25"/>
  <c r="AB37" i="25"/>
  <c r="I38" i="25"/>
  <c r="H38" i="25" s="1"/>
  <c r="AY37" i="25"/>
  <c r="AJ37" i="25"/>
  <c r="AG37" i="25"/>
  <c r="AI37" i="25"/>
  <c r="W37" i="25"/>
  <c r="AS37" i="25"/>
  <c r="Q37" i="25"/>
  <c r="R37" i="25"/>
  <c r="AP37" i="25"/>
  <c r="AQ37" i="25"/>
  <c r="AD37" i="25"/>
  <c r="Y37" i="25"/>
  <c r="AH37" i="25"/>
  <c r="S37" i="25"/>
  <c r="AL37" i="25"/>
  <c r="O37" i="25"/>
  <c r="L37" i="25"/>
  <c r="AO37" i="25"/>
  <c r="BF37" i="25"/>
  <c r="BB37" i="25"/>
  <c r="Z34" i="28" l="1"/>
  <c r="BF34" i="28"/>
  <c r="AO34" i="28"/>
  <c r="AP34" i="28"/>
  <c r="AA34" i="28"/>
  <c r="BG34" i="28"/>
  <c r="M34" i="28"/>
  <c r="AB34" i="28"/>
  <c r="BH34" i="28"/>
  <c r="AE34" i="28"/>
  <c r="K34" i="28"/>
  <c r="AC34" i="28"/>
  <c r="L34" i="28"/>
  <c r="AS34" i="28"/>
  <c r="AD34" i="28"/>
  <c r="AH34" i="28"/>
  <c r="AJ34" i="28"/>
  <c r="AL34" i="28"/>
  <c r="AN34" i="28"/>
  <c r="BD34" i="28"/>
  <c r="AF34" i="28"/>
  <c r="AR34" i="28"/>
  <c r="AT34" i="28"/>
  <c r="AV34" i="28"/>
  <c r="P34" i="28"/>
  <c r="AG34" i="28"/>
  <c r="AI34" i="28"/>
  <c r="V34" i="28"/>
  <c r="T34" i="28"/>
  <c r="I35" i="28"/>
  <c r="H35" i="28" s="1"/>
  <c r="X34" i="28"/>
  <c r="O34" i="28"/>
  <c r="R34" i="28"/>
  <c r="AK34" i="28"/>
  <c r="Q34" i="28"/>
  <c r="BE34" i="28"/>
  <c r="AM34" i="28"/>
  <c r="J35" i="28"/>
  <c r="N34" i="28"/>
  <c r="W34" i="28"/>
  <c r="S34" i="28"/>
  <c r="AQ34" i="28"/>
  <c r="AX34" i="28"/>
  <c r="AU34" i="28"/>
  <c r="U34" i="28"/>
  <c r="AY34" i="28"/>
  <c r="BA34" i="28"/>
  <c r="BC34" i="28"/>
  <c r="AW34" i="28"/>
  <c r="BB34" i="28"/>
  <c r="AZ34" i="28"/>
  <c r="Y34" i="28"/>
  <c r="AO38" i="25"/>
  <c r="L38" i="25"/>
  <c r="AX38" i="25"/>
  <c r="I39" i="25"/>
  <c r="H39" i="25" s="1"/>
  <c r="AD38" i="25"/>
  <c r="AB38" i="25"/>
  <c r="AR38" i="25"/>
  <c r="AJ38" i="25"/>
  <c r="BG38" i="25"/>
  <c r="AG38" i="25"/>
  <c r="AN38" i="25"/>
  <c r="N38" i="25"/>
  <c r="T38" i="25"/>
  <c r="AU38" i="25"/>
  <c r="M38" i="25"/>
  <c r="S38" i="25"/>
  <c r="BD38" i="25"/>
  <c r="Z38" i="25"/>
  <c r="BE38" i="25"/>
  <c r="Q38" i="25"/>
  <c r="BC38" i="25"/>
  <c r="O38" i="25"/>
  <c r="AA38" i="25"/>
  <c r="AK38" i="25"/>
  <c r="AI38" i="25"/>
  <c r="AC38" i="25"/>
  <c r="AS38" i="25"/>
  <c r="R38" i="25"/>
  <c r="AY38" i="25"/>
  <c r="AT38" i="25"/>
  <c r="P38" i="25"/>
  <c r="BH38" i="25"/>
  <c r="AP38" i="25"/>
  <c r="W38" i="25"/>
  <c r="AH38" i="25"/>
  <c r="AL38" i="25"/>
  <c r="AQ38" i="25"/>
  <c r="AE38" i="25"/>
  <c r="X38" i="25"/>
  <c r="BF38" i="25"/>
  <c r="V38" i="25"/>
  <c r="AM38" i="25"/>
  <c r="AV38" i="25"/>
  <c r="K38" i="25"/>
  <c r="AF38" i="25"/>
  <c r="Y38" i="25"/>
  <c r="AZ38" i="25"/>
  <c r="AW38" i="25"/>
  <c r="BA38" i="25"/>
  <c r="U38" i="25"/>
  <c r="BB38" i="25"/>
  <c r="BI38" i="25"/>
  <c r="J39" i="25"/>
  <c r="Z35" i="28" l="1"/>
  <c r="BF35" i="28"/>
  <c r="AG35" i="28"/>
  <c r="AP35" i="28"/>
  <c r="AA35" i="28"/>
  <c r="BG35" i="28"/>
  <c r="I36" i="28"/>
  <c r="H36" i="28" s="1"/>
  <c r="O35" i="28"/>
  <c r="AB35" i="28"/>
  <c r="BH35" i="28"/>
  <c r="AC35" i="28"/>
  <c r="AL35" i="28"/>
  <c r="AN35" i="28"/>
  <c r="AS35" i="28"/>
  <c r="K35" i="28"/>
  <c r="AD35" i="28"/>
  <c r="M35" i="28"/>
  <c r="AE35" i="28"/>
  <c r="AH35" i="28"/>
  <c r="R35" i="28"/>
  <c r="BA35" i="28"/>
  <c r="W35" i="28"/>
  <c r="AF35" i="28"/>
  <c r="N35" i="28"/>
  <c r="AJ35" i="28"/>
  <c r="AX35" i="28"/>
  <c r="P35" i="28"/>
  <c r="BC35" i="28"/>
  <c r="AK35" i="28"/>
  <c r="AM35" i="28"/>
  <c r="AO35" i="28"/>
  <c r="AR35" i="28"/>
  <c r="AZ35" i="28"/>
  <c r="AI35" i="28"/>
  <c r="J36" i="28"/>
  <c r="Y35" i="28"/>
  <c r="L35" i="28"/>
  <c r="S35" i="28"/>
  <c r="X35" i="28"/>
  <c r="AW35" i="28"/>
  <c r="V35" i="28"/>
  <c r="AQ35" i="28"/>
  <c r="BE35" i="28"/>
  <c r="T35" i="28"/>
  <c r="AY35" i="28"/>
  <c r="BB35" i="28"/>
  <c r="BD35" i="28"/>
  <c r="U35" i="28"/>
  <c r="AT35" i="28"/>
  <c r="AV35" i="28"/>
  <c r="AU35" i="28"/>
  <c r="Q35" i="28"/>
  <c r="O39" i="25"/>
  <c r="AQ39" i="25"/>
  <c r="AT39" i="25"/>
  <c r="Z39" i="25"/>
  <c r="BH39" i="25"/>
  <c r="AK39" i="25"/>
  <c r="BC39" i="25"/>
  <c r="BD39" i="25"/>
  <c r="AZ39" i="25"/>
  <c r="AD39" i="25"/>
  <c r="BB39" i="25"/>
  <c r="AO39" i="25"/>
  <c r="BG39" i="25"/>
  <c r="BE39" i="25"/>
  <c r="AW39" i="25"/>
  <c r="L39" i="25"/>
  <c r="AB39" i="25"/>
  <c r="S39" i="25"/>
  <c r="AS39" i="25"/>
  <c r="AX39" i="25"/>
  <c r="I40" i="25"/>
  <c r="H40" i="25" s="1"/>
  <c r="N39" i="25"/>
  <c r="BF39" i="25"/>
  <c r="AI39" i="25"/>
  <c r="AE39" i="25"/>
  <c r="Y39" i="25"/>
  <c r="AL39" i="25"/>
  <c r="V39" i="25"/>
  <c r="W39" i="25"/>
  <c r="AU39" i="25"/>
  <c r="BI39" i="25"/>
  <c r="R39" i="25"/>
  <c r="AR39" i="25"/>
  <c r="T39" i="25"/>
  <c r="P39" i="25"/>
  <c r="M39" i="25"/>
  <c r="Q39" i="25"/>
  <c r="BA39" i="25"/>
  <c r="AC39" i="25"/>
  <c r="J40" i="25"/>
  <c r="AY39" i="25"/>
  <c r="U39" i="25"/>
  <c r="AN39" i="25"/>
  <c r="AV39" i="25"/>
  <c r="AH39" i="25"/>
  <c r="AM39" i="25"/>
  <c r="AF39" i="25"/>
  <c r="K39" i="25"/>
  <c r="AJ39" i="25"/>
  <c r="AP39" i="25"/>
  <c r="AA39" i="25"/>
  <c r="X39" i="25"/>
  <c r="AG39" i="25"/>
  <c r="BA40" i="25" l="1"/>
  <c r="AN40" i="25"/>
  <c r="AQ40" i="25"/>
  <c r="AZ40" i="25"/>
  <c r="BF40" i="25"/>
  <c r="BC40" i="25"/>
  <c r="BE40" i="25"/>
  <c r="R40" i="25"/>
  <c r="V40" i="25"/>
  <c r="W40" i="25"/>
  <c r="L40" i="25"/>
  <c r="AR40" i="25"/>
  <c r="I41" i="25"/>
  <c r="H41" i="25" s="1"/>
  <c r="O40" i="25"/>
  <c r="P40" i="25"/>
  <c r="AP40" i="25"/>
  <c r="X40" i="25"/>
  <c r="AA40" i="25"/>
  <c r="AT40" i="25"/>
  <c r="U40" i="25"/>
  <c r="J41" i="25"/>
  <c r="AD40" i="25"/>
  <c r="S40" i="25"/>
  <c r="AF40" i="25"/>
  <c r="N40" i="25"/>
  <c r="AG40" i="25"/>
  <c r="AJ40" i="25"/>
  <c r="AL40" i="25"/>
  <c r="AB40" i="25"/>
  <c r="AM40" i="25"/>
  <c r="Z40" i="25"/>
  <c r="AY40" i="25"/>
  <c r="AH40" i="25"/>
  <c r="AX40" i="25"/>
  <c r="Y40" i="25"/>
  <c r="BB40" i="25"/>
  <c r="AO40" i="25"/>
  <c r="M40" i="25"/>
  <c r="BD40" i="25"/>
  <c r="BG40" i="25"/>
  <c r="AE40" i="25"/>
  <c r="BH40" i="25"/>
  <c r="K40" i="25"/>
  <c r="AS40" i="25"/>
  <c r="T40" i="25"/>
  <c r="AI40" i="25"/>
  <c r="BI40" i="25"/>
  <c r="Q40" i="25"/>
  <c r="AV40" i="25"/>
  <c r="AC40" i="25"/>
  <c r="AK40" i="25"/>
  <c r="AW40" i="25"/>
  <c r="AU40" i="25"/>
  <c r="Z36" i="28"/>
  <c r="BF36" i="28"/>
  <c r="AI36" i="28"/>
  <c r="AQ36" i="28"/>
  <c r="AT36" i="28"/>
  <c r="AA36" i="28"/>
  <c r="BG36" i="28"/>
  <c r="AE36" i="28"/>
  <c r="AO36" i="28"/>
  <c r="BC36" i="28"/>
  <c r="AB36" i="28"/>
  <c r="BH36" i="28"/>
  <c r="I37" i="28"/>
  <c r="H37" i="28" s="1"/>
  <c r="AC36" i="28"/>
  <c r="AN36" i="28"/>
  <c r="T36" i="28"/>
  <c r="S36" i="28"/>
  <c r="AD36" i="28"/>
  <c r="AH36" i="28"/>
  <c r="AK36" i="28"/>
  <c r="X36" i="28"/>
  <c r="N36" i="28"/>
  <c r="AS36" i="28"/>
  <c r="AV36" i="28"/>
  <c r="AY36" i="28"/>
  <c r="AF36" i="28"/>
  <c r="K36" i="28"/>
  <c r="AR36" i="28"/>
  <c r="L36" i="28"/>
  <c r="U36" i="28"/>
  <c r="AG36" i="28"/>
  <c r="AL36" i="28"/>
  <c r="AM36" i="28"/>
  <c r="P36" i="28"/>
  <c r="O36" i="28"/>
  <c r="W36" i="28"/>
  <c r="R36" i="28"/>
  <c r="AU36" i="28"/>
  <c r="BB36" i="28"/>
  <c r="AJ36" i="28"/>
  <c r="AP36" i="28"/>
  <c r="AX36" i="28"/>
  <c r="M36" i="28"/>
  <c r="BA36" i="28"/>
  <c r="V36" i="28"/>
  <c r="Y36" i="28"/>
  <c r="AW36" i="28"/>
  <c r="J37" i="28"/>
  <c r="Q36" i="28"/>
  <c r="BE36" i="28"/>
  <c r="BD36" i="28"/>
  <c r="AZ36" i="28"/>
  <c r="I42" i="25" l="1"/>
  <c r="H42" i="25" s="1"/>
  <c r="U41" i="25"/>
  <c r="BH41" i="25"/>
  <c r="S41" i="25"/>
  <c r="AO41" i="25"/>
  <c r="T41" i="25"/>
  <c r="AU41" i="25"/>
  <c r="AY41" i="25"/>
  <c r="N41" i="25"/>
  <c r="BC41" i="25"/>
  <c r="V41" i="25"/>
  <c r="Z41" i="25"/>
  <c r="AB41" i="25"/>
  <c r="AF41" i="25"/>
  <c r="AR41" i="25"/>
  <c r="AJ41" i="25"/>
  <c r="P41" i="25"/>
  <c r="AC41" i="25"/>
  <c r="AK41" i="25"/>
  <c r="J42" i="25"/>
  <c r="AN41" i="25"/>
  <c r="BD41" i="25"/>
  <c r="AL41" i="25"/>
  <c r="AP41" i="25"/>
  <c r="AQ41" i="25"/>
  <c r="Q41" i="25"/>
  <c r="L41" i="25"/>
  <c r="K41" i="25"/>
  <c r="X41" i="25"/>
  <c r="BA41" i="25"/>
  <c r="AX41" i="25"/>
  <c r="BF41" i="25"/>
  <c r="BG41" i="25"/>
  <c r="BI41" i="25"/>
  <c r="BB41" i="25"/>
  <c r="O41" i="25"/>
  <c r="AG41" i="25"/>
  <c r="BE41" i="25"/>
  <c r="Y41" i="25"/>
  <c r="AH41" i="25"/>
  <c r="AV41" i="25"/>
  <c r="AZ41" i="25"/>
  <c r="AA41" i="25"/>
  <c r="AI41" i="25"/>
  <c r="AE41" i="25"/>
  <c r="W41" i="25"/>
  <c r="AT41" i="25"/>
  <c r="AM41" i="25"/>
  <c r="AS41" i="25"/>
  <c r="R41" i="25"/>
  <c r="AD41" i="25"/>
  <c r="AW41" i="25"/>
  <c r="M41" i="25"/>
  <c r="Z37" i="28"/>
  <c r="BF37" i="28"/>
  <c r="AH37" i="28"/>
  <c r="AA37" i="28"/>
  <c r="BG37" i="28"/>
  <c r="AE37" i="28"/>
  <c r="AB37" i="28"/>
  <c r="BH37" i="28"/>
  <c r="AT37" i="28"/>
  <c r="R37" i="28"/>
  <c r="AC37" i="28"/>
  <c r="AI37" i="28"/>
  <c r="AR37" i="28"/>
  <c r="AD37" i="28"/>
  <c r="AG37" i="28"/>
  <c r="AL37" i="28"/>
  <c r="AP37" i="28"/>
  <c r="W37" i="28"/>
  <c r="P37" i="28"/>
  <c r="AF37" i="28"/>
  <c r="AK37" i="28"/>
  <c r="AS37" i="28"/>
  <c r="X37" i="28"/>
  <c r="AJ37" i="28"/>
  <c r="AX37" i="28"/>
  <c r="M37" i="28"/>
  <c r="AN37" i="28"/>
  <c r="I38" i="28"/>
  <c r="H38" i="28" s="1"/>
  <c r="K37" i="28"/>
  <c r="AW37" i="28"/>
  <c r="AZ37" i="28"/>
  <c r="BC37" i="28"/>
  <c r="AY37" i="28"/>
  <c r="BA37" i="28"/>
  <c r="AO37" i="28"/>
  <c r="AQ37" i="28"/>
  <c r="N37" i="28"/>
  <c r="J38" i="28"/>
  <c r="BE37" i="28"/>
  <c r="AM37" i="28"/>
  <c r="AV37" i="28"/>
  <c r="T37" i="28"/>
  <c r="S37" i="28"/>
  <c r="V37" i="28"/>
  <c r="BB37" i="28"/>
  <c r="Q37" i="28"/>
  <c r="O37" i="28"/>
  <c r="AU37" i="28"/>
  <c r="BD37" i="28"/>
  <c r="U37" i="28"/>
  <c r="L37" i="28"/>
  <c r="Y37" i="28"/>
  <c r="K42" i="25" l="1"/>
  <c r="AV42" i="25"/>
  <c r="AQ42" i="25"/>
  <c r="AG42" i="25"/>
  <c r="AR42" i="25"/>
  <c r="BI42" i="25"/>
  <c r="BF42" i="25"/>
  <c r="P42" i="25"/>
  <c r="BA42" i="25"/>
  <c r="V42" i="25"/>
  <c r="Z42" i="25"/>
  <c r="AE42" i="25"/>
  <c r="Q42" i="25"/>
  <c r="X42" i="25"/>
  <c r="AP42" i="25"/>
  <c r="AC42" i="25"/>
  <c r="AM42" i="25"/>
  <c r="AH42" i="25"/>
  <c r="BG42" i="25"/>
  <c r="BD42" i="25"/>
  <c r="AY42" i="25"/>
  <c r="AB42" i="25"/>
  <c r="L42" i="25"/>
  <c r="AK42" i="25"/>
  <c r="AZ42" i="25"/>
  <c r="AJ42" i="25"/>
  <c r="O42" i="25"/>
  <c r="AU42" i="25"/>
  <c r="AD42" i="25"/>
  <c r="AS42" i="25"/>
  <c r="AI42" i="25"/>
  <c r="BC42" i="25"/>
  <c r="J43" i="25"/>
  <c r="S42" i="25"/>
  <c r="Y42" i="25"/>
  <c r="R42" i="25"/>
  <c r="BB42" i="25"/>
  <c r="AO42" i="25"/>
  <c r="W42" i="25"/>
  <c r="I43" i="25"/>
  <c r="H43" i="25" s="1"/>
  <c r="AX42" i="25"/>
  <c r="AL42" i="25"/>
  <c r="AT42" i="25"/>
  <c r="U42" i="25"/>
  <c r="T42" i="25"/>
  <c r="N42" i="25"/>
  <c r="BE42" i="25"/>
  <c r="BH42" i="25"/>
  <c r="AA42" i="25"/>
  <c r="AF42" i="25"/>
  <c r="AW42" i="25"/>
  <c r="AN42" i="25"/>
  <c r="M42" i="25"/>
  <c r="Z38" i="28"/>
  <c r="BF38" i="28"/>
  <c r="AH38" i="28"/>
  <c r="AL38" i="28"/>
  <c r="S38" i="28"/>
  <c r="AA38" i="28"/>
  <c r="BG38" i="28"/>
  <c r="AD38" i="28"/>
  <c r="AY38" i="28"/>
  <c r="V38" i="28"/>
  <c r="AB38" i="28"/>
  <c r="BH38" i="28"/>
  <c r="AC38" i="28"/>
  <c r="AJ38" i="28"/>
  <c r="AW38" i="28"/>
  <c r="AF38" i="28"/>
  <c r="AE38" i="28"/>
  <c r="P38" i="28"/>
  <c r="AR38" i="28"/>
  <c r="AX38" i="28"/>
  <c r="AG38" i="28"/>
  <c r="AI38" i="28"/>
  <c r="AM38" i="28"/>
  <c r="O38" i="28"/>
  <c r="AK38" i="28"/>
  <c r="R38" i="28"/>
  <c r="AV38" i="28"/>
  <c r="AZ38" i="28"/>
  <c r="T38" i="28"/>
  <c r="AP38" i="28"/>
  <c r="BA38" i="28"/>
  <c r="Y38" i="28"/>
  <c r="M38" i="28"/>
  <c r="BC38" i="28"/>
  <c r="I39" i="28"/>
  <c r="H39" i="28" s="1"/>
  <c r="X38" i="28"/>
  <c r="J39" i="28"/>
  <c r="BE38" i="28"/>
  <c r="W38" i="28"/>
  <c r="AS38" i="28"/>
  <c r="AN38" i="28"/>
  <c r="AO38" i="28"/>
  <c r="N38" i="28"/>
  <c r="K38" i="28"/>
  <c r="AU38" i="28"/>
  <c r="BD38" i="28"/>
  <c r="AQ38" i="28"/>
  <c r="AT38" i="28"/>
  <c r="Q38" i="28"/>
  <c r="BB38" i="28"/>
  <c r="L38" i="28"/>
  <c r="U38" i="28"/>
  <c r="AZ43" i="25" l="1"/>
  <c r="Y43" i="25"/>
  <c r="AY43" i="25"/>
  <c r="AU43" i="25"/>
  <c r="BH43" i="25"/>
  <c r="U43" i="25"/>
  <c r="O43" i="25"/>
  <c r="BF43" i="25"/>
  <c r="BE43" i="25"/>
  <c r="AI43" i="25"/>
  <c r="BI43" i="25"/>
  <c r="I44" i="25"/>
  <c r="H44" i="25" s="1"/>
  <c r="BD43" i="25"/>
  <c r="R43" i="25"/>
  <c r="M43" i="25"/>
  <c r="AA43" i="25"/>
  <c r="AD43" i="25"/>
  <c r="AR43" i="25"/>
  <c r="AO43" i="25"/>
  <c r="AT43" i="25"/>
  <c r="AP43" i="25"/>
  <c r="X43" i="25"/>
  <c r="AJ43" i="25"/>
  <c r="K43" i="25"/>
  <c r="J44" i="25"/>
  <c r="AB43" i="25"/>
  <c r="BC43" i="25"/>
  <c r="S43" i="25"/>
  <c r="AE43" i="25"/>
  <c r="W43" i="25"/>
  <c r="BG43" i="25"/>
  <c r="AS43" i="25"/>
  <c r="BB43" i="25"/>
  <c r="AX43" i="25"/>
  <c r="AK43" i="25"/>
  <c r="AV43" i="25"/>
  <c r="AW43" i="25"/>
  <c r="BA43" i="25"/>
  <c r="AG43" i="25"/>
  <c r="AF43" i="25"/>
  <c r="AH43" i="25"/>
  <c r="AM43" i="25"/>
  <c r="N43" i="25"/>
  <c r="AL43" i="25"/>
  <c r="AC43" i="25"/>
  <c r="P43" i="25"/>
  <c r="Z43" i="25"/>
  <c r="AN43" i="25"/>
  <c r="Q43" i="25"/>
  <c r="AQ43" i="25"/>
  <c r="V43" i="25"/>
  <c r="T43" i="25"/>
  <c r="L43" i="25"/>
  <c r="Z39" i="28"/>
  <c r="BF39" i="28"/>
  <c r="BH39" i="28"/>
  <c r="AD39" i="28"/>
  <c r="V39" i="28"/>
  <c r="AA39" i="28"/>
  <c r="BG39" i="28"/>
  <c r="AN39" i="28"/>
  <c r="AP39" i="28"/>
  <c r="O39" i="28"/>
  <c r="AB39" i="28"/>
  <c r="AE39" i="28"/>
  <c r="AJ39" i="28"/>
  <c r="M39" i="28"/>
  <c r="S39" i="28"/>
  <c r="AC39" i="28"/>
  <c r="AR39" i="28"/>
  <c r="K39" i="28"/>
  <c r="AX39" i="28"/>
  <c r="BB39" i="28"/>
  <c r="AL39" i="28"/>
  <c r="Q39" i="28"/>
  <c r="W39" i="28"/>
  <c r="AF39" i="28"/>
  <c r="J40" i="28"/>
  <c r="AG39" i="28"/>
  <c r="AK39" i="28"/>
  <c r="AH39" i="28"/>
  <c r="BA39" i="28"/>
  <c r="BC39" i="28"/>
  <c r="AI39" i="28"/>
  <c r="AQ39" i="28"/>
  <c r="N39" i="28"/>
  <c r="AS39" i="28"/>
  <c r="U39" i="28"/>
  <c r="AM39" i="28"/>
  <c r="AT39" i="28"/>
  <c r="P39" i="28"/>
  <c r="X39" i="28"/>
  <c r="AW39" i="28"/>
  <c r="AO39" i="28"/>
  <c r="R39" i="28"/>
  <c r="L39" i="28"/>
  <c r="BD39" i="28"/>
  <c r="I40" i="28"/>
  <c r="H40" i="28" s="1"/>
  <c r="AV39" i="28"/>
  <c r="T39" i="28"/>
  <c r="AZ39" i="28"/>
  <c r="AU39" i="28"/>
  <c r="BE39" i="28"/>
  <c r="AY39" i="28"/>
  <c r="Y39" i="28"/>
  <c r="O44" i="25" l="1"/>
  <c r="W44" i="25"/>
  <c r="AY44" i="25"/>
  <c r="AK44" i="25"/>
  <c r="AB44" i="25"/>
  <c r="AJ44" i="25"/>
  <c r="AS44" i="25"/>
  <c r="BE44" i="25"/>
  <c r="Q44" i="25"/>
  <c r="AU44" i="25"/>
  <c r="P44" i="25"/>
  <c r="V44" i="25"/>
  <c r="AI44" i="25"/>
  <c r="AQ44" i="25"/>
  <c r="AW44" i="25"/>
  <c r="T44" i="25"/>
  <c r="AC44" i="25"/>
  <c r="U44" i="25"/>
  <c r="AE44" i="25"/>
  <c r="X44" i="25"/>
  <c r="I45" i="25"/>
  <c r="H45" i="25" s="1"/>
  <c r="K44" i="25"/>
  <c r="AV44" i="25"/>
  <c r="S44" i="25"/>
  <c r="BF44" i="25"/>
  <c r="AP44" i="25"/>
  <c r="N44" i="25"/>
  <c r="R44" i="25"/>
  <c r="AZ44" i="25"/>
  <c r="J45" i="25"/>
  <c r="BB44" i="25"/>
  <c r="AH44" i="25"/>
  <c r="BC44" i="25"/>
  <c r="AD44" i="25"/>
  <c r="M44" i="25"/>
  <c r="Z44" i="25"/>
  <c r="Y44" i="25"/>
  <c r="AL44" i="25"/>
  <c r="BI44" i="25"/>
  <c r="BA44" i="25"/>
  <c r="AF44" i="25"/>
  <c r="AO44" i="25"/>
  <c r="AX44" i="25"/>
  <c r="BH44" i="25"/>
  <c r="AN44" i="25"/>
  <c r="AM44" i="25"/>
  <c r="BG44" i="25"/>
  <c r="AA44" i="25"/>
  <c r="AR44" i="25"/>
  <c r="BD44" i="25"/>
  <c r="AG44" i="25"/>
  <c r="AT44" i="25"/>
  <c r="L44" i="25"/>
  <c r="L40" i="28"/>
  <c r="BF40" i="28"/>
  <c r="AQ40" i="28"/>
  <c r="BB40" i="28"/>
  <c r="AA40" i="28"/>
  <c r="BG40" i="28"/>
  <c r="AB40" i="28"/>
  <c r="BH40" i="28"/>
  <c r="AG40" i="28"/>
  <c r="AO40" i="28"/>
  <c r="AC40" i="28"/>
  <c r="AL40" i="28"/>
  <c r="AP40" i="28"/>
  <c r="S40" i="28"/>
  <c r="AD40" i="28"/>
  <c r="AF40" i="28"/>
  <c r="AH40" i="28"/>
  <c r="Y40" i="28"/>
  <c r="P40" i="28"/>
  <c r="AE40" i="28"/>
  <c r="AJ40" i="28"/>
  <c r="AN40" i="28"/>
  <c r="AT40" i="28"/>
  <c r="AV40" i="28"/>
  <c r="AI40" i="28"/>
  <c r="W40" i="28"/>
  <c r="U40" i="28"/>
  <c r="AZ40" i="28"/>
  <c r="AK40" i="28"/>
  <c r="AW40" i="28"/>
  <c r="BC40" i="28"/>
  <c r="M40" i="28"/>
  <c r="K40" i="28"/>
  <c r="BE40" i="28"/>
  <c r="AM40" i="28"/>
  <c r="AR40" i="28"/>
  <c r="N40" i="28"/>
  <c r="Z40" i="28"/>
  <c r="AS40" i="28"/>
  <c r="AU40" i="28"/>
  <c r="J41" i="28"/>
  <c r="I41" i="28"/>
  <c r="H41" i="28" s="1"/>
  <c r="BA40" i="28"/>
  <c r="BD40" i="28"/>
  <c r="V40" i="28"/>
  <c r="T40" i="28"/>
  <c r="AY40" i="28"/>
  <c r="X40" i="28"/>
  <c r="O40" i="28"/>
  <c r="Q40" i="28"/>
  <c r="AX40" i="28"/>
  <c r="R40" i="28"/>
  <c r="AD45" i="25" l="1"/>
  <c r="AJ45" i="25"/>
  <c r="AP45" i="25"/>
  <c r="P45" i="25"/>
  <c r="AV45" i="25"/>
  <c r="AY45" i="25"/>
  <c r="BB45" i="25"/>
  <c r="AM45" i="25"/>
  <c r="V45" i="25"/>
  <c r="S45" i="25"/>
  <c r="N45" i="25"/>
  <c r="AF45" i="25"/>
  <c r="T45" i="25"/>
  <c r="AU45" i="25"/>
  <c r="AN45" i="25"/>
  <c r="I46" i="25"/>
  <c r="H46" i="25" s="1"/>
  <c r="J46" i="25"/>
  <c r="BI45" i="25"/>
  <c r="M45" i="25"/>
  <c r="BG45" i="25"/>
  <c r="R45" i="25"/>
  <c r="AX45" i="25"/>
  <c r="AE45" i="25"/>
  <c r="Z45" i="25"/>
  <c r="BF45" i="25"/>
  <c r="AC45" i="25"/>
  <c r="W45" i="25"/>
  <c r="BA45" i="25"/>
  <c r="K45" i="25"/>
  <c r="AG45" i="25"/>
  <c r="U45" i="25"/>
  <c r="BH45" i="25"/>
  <c r="AK45" i="25"/>
  <c r="AH45" i="25"/>
  <c r="AB45" i="25"/>
  <c r="Y45" i="25"/>
  <c r="L45" i="25"/>
  <c r="Q45" i="25"/>
  <c r="AZ45" i="25"/>
  <c r="AA45" i="25"/>
  <c r="AT45" i="25"/>
  <c r="AQ45" i="25"/>
  <c r="AI45" i="25"/>
  <c r="O45" i="25"/>
  <c r="AR45" i="25"/>
  <c r="BC45" i="25"/>
  <c r="AS45" i="25"/>
  <c r="BD45" i="25"/>
  <c r="AL45" i="25"/>
  <c r="AO45" i="25"/>
  <c r="BE45" i="25"/>
  <c r="X45" i="25"/>
  <c r="AW45" i="25"/>
  <c r="K41" i="28"/>
  <c r="BF41" i="28"/>
  <c r="AJ41" i="28"/>
  <c r="AZ41" i="28"/>
  <c r="N41" i="28"/>
  <c r="R41" i="28"/>
  <c r="BG41" i="28"/>
  <c r="S41" i="28"/>
  <c r="AB41" i="28"/>
  <c r="BH41" i="28"/>
  <c r="I42" i="28"/>
  <c r="H42" i="28" s="1"/>
  <c r="U41" i="28"/>
  <c r="AC41" i="28"/>
  <c r="BE41" i="28"/>
  <c r="AD41" i="28"/>
  <c r="AT41" i="28"/>
  <c r="W41" i="28"/>
  <c r="BC41" i="28"/>
  <c r="AE41" i="28"/>
  <c r="AG41" i="28"/>
  <c r="AI41" i="28"/>
  <c r="AR41" i="28"/>
  <c r="P41" i="28"/>
  <c r="BA41" i="28"/>
  <c r="BD41" i="28"/>
  <c r="AF41" i="28"/>
  <c r="AH41" i="28"/>
  <c r="T41" i="28"/>
  <c r="M41" i="28"/>
  <c r="AM41" i="28"/>
  <c r="AK41" i="28"/>
  <c r="J42" i="28"/>
  <c r="Z41" i="28"/>
  <c r="AN41" i="28"/>
  <c r="AP41" i="28"/>
  <c r="AV41" i="28"/>
  <c r="AA41" i="28"/>
  <c r="BB41" i="28"/>
  <c r="AL41" i="28"/>
  <c r="AS41" i="28"/>
  <c r="O41" i="28"/>
  <c r="L41" i="28"/>
  <c r="AQ41" i="28"/>
  <c r="Q41" i="28"/>
  <c r="AO41" i="28"/>
  <c r="X41" i="28"/>
  <c r="AU41" i="28"/>
  <c r="Y41" i="28"/>
  <c r="AX41" i="28"/>
  <c r="V41" i="28"/>
  <c r="AW41" i="28"/>
  <c r="AY41" i="28"/>
  <c r="W46" i="25" l="1"/>
  <c r="T46" i="25"/>
  <c r="S46" i="25"/>
  <c r="J47" i="25"/>
  <c r="AZ46" i="25"/>
  <c r="AH46" i="25"/>
  <c r="AP46" i="25"/>
  <c r="I47" i="25"/>
  <c r="H47" i="25" s="1"/>
  <c r="AB46" i="25"/>
  <c r="BC46" i="25"/>
  <c r="AJ46" i="25"/>
  <c r="AX46" i="25"/>
  <c r="Q46" i="25"/>
  <c r="AV46" i="25"/>
  <c r="BE46" i="25"/>
  <c r="AN46" i="25"/>
  <c r="K46" i="25"/>
  <c r="AO46" i="25"/>
  <c r="AU46" i="25"/>
  <c r="BI46" i="25"/>
  <c r="AW46" i="25"/>
  <c r="V46" i="25"/>
  <c r="BF46" i="25"/>
  <c r="AY46" i="25"/>
  <c r="AT46" i="25"/>
  <c r="BB46" i="25"/>
  <c r="AR46" i="25"/>
  <c r="X46" i="25"/>
  <c r="AQ46" i="25"/>
  <c r="AE46" i="25"/>
  <c r="AC46" i="25"/>
  <c r="AF46" i="25"/>
  <c r="BD46" i="25"/>
  <c r="AM46" i="25"/>
  <c r="AA46" i="25"/>
  <c r="U46" i="25"/>
  <c r="AD46" i="25"/>
  <c r="N46" i="25"/>
  <c r="Y46" i="25"/>
  <c r="M46" i="25"/>
  <c r="BA46" i="25"/>
  <c r="BG46" i="25"/>
  <c r="L46" i="25"/>
  <c r="P46" i="25"/>
  <c r="AI46" i="25"/>
  <c r="AK46" i="25"/>
  <c r="R46" i="25"/>
  <c r="AL46" i="25"/>
  <c r="Z46" i="25"/>
  <c r="AG46" i="25"/>
  <c r="O46" i="25"/>
  <c r="BH46" i="25"/>
  <c r="AS46" i="25"/>
  <c r="I43" i="28"/>
  <c r="H43" i="28" s="1"/>
  <c r="BF42" i="28"/>
  <c r="BD42" i="28"/>
  <c r="L42" i="28"/>
  <c r="BG42" i="28"/>
  <c r="AD42" i="28"/>
  <c r="AU42" i="28"/>
  <c r="AW42" i="28"/>
  <c r="V42" i="28"/>
  <c r="BH42" i="28"/>
  <c r="AF42" i="28"/>
  <c r="X42" i="28"/>
  <c r="O42" i="28"/>
  <c r="AC42" i="28"/>
  <c r="AH42" i="28"/>
  <c r="AJ42" i="28"/>
  <c r="AQ42" i="28"/>
  <c r="AT42" i="28"/>
  <c r="AG42" i="28"/>
  <c r="W42" i="28"/>
  <c r="AZ42" i="28"/>
  <c r="AE42" i="28"/>
  <c r="AI42" i="28"/>
  <c r="AB42" i="28"/>
  <c r="AV42" i="28"/>
  <c r="BE42" i="28"/>
  <c r="AX42" i="28"/>
  <c r="R42" i="28"/>
  <c r="AL42" i="28"/>
  <c r="J43" i="28"/>
  <c r="T42" i="28"/>
  <c r="AP42" i="28"/>
  <c r="S42" i="28"/>
  <c r="BA42" i="28"/>
  <c r="AK42" i="28"/>
  <c r="AM42" i="28"/>
  <c r="AS42" i="28"/>
  <c r="K42" i="28"/>
  <c r="AY42" i="28"/>
  <c r="N42" i="28"/>
  <c r="Q42" i="28"/>
  <c r="AO42" i="28"/>
  <c r="U42" i="28"/>
  <c r="P42" i="28"/>
  <c r="Y42" i="28"/>
  <c r="AN42" i="28"/>
  <c r="AA42" i="28"/>
  <c r="AR42" i="28"/>
  <c r="Z42" i="28"/>
  <c r="BB42" i="28"/>
  <c r="M42" i="28"/>
  <c r="BC42" i="28"/>
  <c r="X43" i="28" l="1"/>
  <c r="BF43" i="28"/>
  <c r="AE43" i="28"/>
  <c r="AK43" i="28"/>
  <c r="AM43" i="28"/>
  <c r="AX43" i="28"/>
  <c r="Y43" i="28"/>
  <c r="BG43" i="28"/>
  <c r="AD43" i="28"/>
  <c r="AU43" i="28"/>
  <c r="AB43" i="28"/>
  <c r="BE43" i="28"/>
  <c r="Q43" i="28"/>
  <c r="BH43" i="28"/>
  <c r="J44" i="28"/>
  <c r="U43" i="28"/>
  <c r="M43" i="28"/>
  <c r="AA43" i="28"/>
  <c r="V43" i="28"/>
  <c r="AF43" i="28"/>
  <c r="BA43" i="28"/>
  <c r="N43" i="28"/>
  <c r="AV43" i="28"/>
  <c r="AH43" i="28"/>
  <c r="AP43" i="28"/>
  <c r="AS43" i="28"/>
  <c r="AG43" i="28"/>
  <c r="AI43" i="28"/>
  <c r="AL43" i="28"/>
  <c r="AR43" i="28"/>
  <c r="Z43" i="28"/>
  <c r="AQ43" i="28"/>
  <c r="T43" i="28"/>
  <c r="AJ43" i="28"/>
  <c r="W43" i="28"/>
  <c r="O43" i="28"/>
  <c r="AW43" i="28"/>
  <c r="AZ43" i="28"/>
  <c r="S43" i="28"/>
  <c r="AN43" i="28"/>
  <c r="L43" i="28"/>
  <c r="AC43" i="28"/>
  <c r="AY43" i="28"/>
  <c r="I44" i="28"/>
  <c r="H44" i="28" s="1"/>
  <c r="P43" i="28"/>
  <c r="AO43" i="28"/>
  <c r="AT43" i="28"/>
  <c r="R43" i="28"/>
  <c r="BB43" i="28"/>
  <c r="BD43" i="28"/>
  <c r="K43" i="28"/>
  <c r="BC43" i="28"/>
  <c r="AM47" i="25"/>
  <c r="AQ47" i="25"/>
  <c r="Y47" i="25"/>
  <c r="V47" i="25"/>
  <c r="J48" i="25"/>
  <c r="P47" i="25"/>
  <c r="AI47" i="25"/>
  <c r="BH47" i="25"/>
  <c r="BC47" i="25"/>
  <c r="BE47" i="25"/>
  <c r="AT47" i="25"/>
  <c r="X47" i="25"/>
  <c r="AR47" i="25"/>
  <c r="AJ47" i="25"/>
  <c r="O47" i="25"/>
  <c r="T47" i="25"/>
  <c r="AA47" i="25"/>
  <c r="AP47" i="25"/>
  <c r="BF47" i="25"/>
  <c r="M47" i="25"/>
  <c r="Q47" i="25"/>
  <c r="AG47" i="25"/>
  <c r="S47" i="25"/>
  <c r="AV47" i="25"/>
  <c r="W47" i="25"/>
  <c r="L47" i="25"/>
  <c r="AK47" i="25"/>
  <c r="Z47" i="25"/>
  <c r="BB47" i="25"/>
  <c r="AS47" i="25"/>
  <c r="AH47" i="25"/>
  <c r="AU47" i="25"/>
  <c r="K47" i="25"/>
  <c r="BI47" i="25"/>
  <c r="AD47" i="25"/>
  <c r="U47" i="25"/>
  <c r="N47" i="25"/>
  <c r="AZ47" i="25"/>
  <c r="AL47" i="25"/>
  <c r="BA47" i="25"/>
  <c r="BD47" i="25"/>
  <c r="AB47" i="25"/>
  <c r="AO47" i="25"/>
  <c r="AW47" i="25"/>
  <c r="BG47" i="25"/>
  <c r="I48" i="25"/>
  <c r="H48" i="25" s="1"/>
  <c r="AN47" i="25"/>
  <c r="AX47" i="25"/>
  <c r="AF47" i="25"/>
  <c r="AE47" i="25"/>
  <c r="AC47" i="25"/>
  <c r="AY47" i="25"/>
  <c r="R47" i="25"/>
  <c r="AC44" i="28" l="1"/>
  <c r="BF44" i="28"/>
  <c r="BH44" i="28"/>
  <c r="AH44" i="28"/>
  <c r="AS44" i="28"/>
  <c r="AD44" i="28"/>
  <c r="L44" i="28"/>
  <c r="BG44" i="28"/>
  <c r="AI44" i="28"/>
  <c r="V44" i="28"/>
  <c r="AL44" i="28"/>
  <c r="AN44" i="28"/>
  <c r="AP44" i="28"/>
  <c r="P44" i="28"/>
  <c r="R44" i="28"/>
  <c r="AZ44" i="28"/>
  <c r="K44" i="28"/>
  <c r="AG44" i="28"/>
  <c r="J45" i="28"/>
  <c r="BB44" i="28"/>
  <c r="AE44" i="28"/>
  <c r="AF44" i="28"/>
  <c r="S44" i="28"/>
  <c r="T44" i="28"/>
  <c r="W44" i="28"/>
  <c r="AK44" i="28"/>
  <c r="AR44" i="28"/>
  <c r="AW44" i="28"/>
  <c r="AT44" i="28"/>
  <c r="AO44" i="28"/>
  <c r="AA44" i="28"/>
  <c r="AJ44" i="28"/>
  <c r="AU44" i="28"/>
  <c r="AY44" i="28"/>
  <c r="M44" i="28"/>
  <c r="AV44" i="28"/>
  <c r="AX44" i="28"/>
  <c r="O44" i="28"/>
  <c r="AM44" i="28"/>
  <c r="U44" i="28"/>
  <c r="Z44" i="28"/>
  <c r="BC44" i="28"/>
  <c r="BD44" i="28"/>
  <c r="AQ44" i="28"/>
  <c r="Q44" i="28"/>
  <c r="I45" i="28"/>
  <c r="H45" i="28" s="1"/>
  <c r="X44" i="28"/>
  <c r="BA44" i="28"/>
  <c r="AB44" i="28"/>
  <c r="N44" i="28"/>
  <c r="Y44" i="28"/>
  <c r="BE44" i="28"/>
  <c r="Q48" i="25"/>
  <c r="K48" i="25"/>
  <c r="AP48" i="25"/>
  <c r="AS48" i="25"/>
  <c r="AW48" i="25"/>
  <c r="AD48" i="25"/>
  <c r="AI48" i="25"/>
  <c r="AX48" i="25"/>
  <c r="BI48" i="25"/>
  <c r="J49" i="25"/>
  <c r="AJ48" i="25"/>
  <c r="N48" i="25"/>
  <c r="X48" i="25"/>
  <c r="AG48" i="25"/>
  <c r="V48" i="25"/>
  <c r="T48" i="25"/>
  <c r="AA48" i="25"/>
  <c r="P48" i="25"/>
  <c r="AU48" i="25"/>
  <c r="R48" i="25"/>
  <c r="Y48" i="25"/>
  <c r="AH48" i="25"/>
  <c r="AR48" i="25"/>
  <c r="AY48" i="25"/>
  <c r="U48" i="25"/>
  <c r="BF48" i="25"/>
  <c r="S48" i="25"/>
  <c r="AQ48" i="25"/>
  <c r="AF48" i="25"/>
  <c r="AB48" i="25"/>
  <c r="AT48" i="25"/>
  <c r="W48" i="25"/>
  <c r="AE48" i="25"/>
  <c r="AN48" i="25"/>
  <c r="AV48" i="25"/>
  <c r="AM48" i="25"/>
  <c r="AZ48" i="25"/>
  <c r="M48" i="25"/>
  <c r="BG48" i="25"/>
  <c r="Z48" i="25"/>
  <c r="BH48" i="25"/>
  <c r="AC48" i="25"/>
  <c r="BB48" i="25"/>
  <c r="AL48" i="25"/>
  <c r="BE48" i="25"/>
  <c r="BC48" i="25"/>
  <c r="AO48" i="25"/>
  <c r="O48" i="25"/>
  <c r="BA48" i="25"/>
  <c r="BD48" i="25"/>
  <c r="AK48" i="25"/>
  <c r="I49" i="25"/>
  <c r="H49" i="25" s="1"/>
  <c r="L48" i="25"/>
  <c r="Y45" i="28" l="1"/>
  <c r="BF45" i="28"/>
  <c r="AN45" i="28"/>
  <c r="X45" i="28"/>
  <c r="Z45" i="28"/>
  <c r="BG45" i="28"/>
  <c r="AF45" i="28"/>
  <c r="AI45" i="28"/>
  <c r="AQ45" i="28"/>
  <c r="AC45" i="28"/>
  <c r="BH45" i="28"/>
  <c r="T45" i="28"/>
  <c r="L45" i="28"/>
  <c r="AA45" i="28"/>
  <c r="AH45" i="28"/>
  <c r="K45" i="28"/>
  <c r="AB45" i="28"/>
  <c r="BA45" i="28"/>
  <c r="I46" i="28"/>
  <c r="H46" i="28" s="1"/>
  <c r="AD45" i="28"/>
  <c r="AE45" i="28"/>
  <c r="AR45" i="28"/>
  <c r="AT45" i="28"/>
  <c r="AW45" i="28"/>
  <c r="V45" i="28"/>
  <c r="AG45" i="28"/>
  <c r="AL45" i="28"/>
  <c r="AO45" i="28"/>
  <c r="BE45" i="28"/>
  <c r="AK45" i="28"/>
  <c r="AJ45" i="28"/>
  <c r="AM45" i="28"/>
  <c r="AX45" i="28"/>
  <c r="BD45" i="28"/>
  <c r="AU45" i="28"/>
  <c r="S45" i="28"/>
  <c r="AS45" i="28"/>
  <c r="AV45" i="28"/>
  <c r="U45" i="28"/>
  <c r="M45" i="28"/>
  <c r="W45" i="28"/>
  <c r="R45" i="28"/>
  <c r="AP45" i="28"/>
  <c r="Q45" i="28"/>
  <c r="O45" i="28"/>
  <c r="P45" i="28"/>
  <c r="N45" i="28"/>
  <c r="J46" i="28"/>
  <c r="AZ45" i="28"/>
  <c r="BC45" i="28"/>
  <c r="AY45" i="28"/>
  <c r="BB45" i="28"/>
  <c r="U49" i="25"/>
  <c r="W49" i="25"/>
  <c r="AH49" i="25"/>
  <c r="BG49" i="25"/>
  <c r="AB49" i="25"/>
  <c r="S49" i="25"/>
  <c r="AW49" i="25"/>
  <c r="AL49" i="25"/>
  <c r="AZ49" i="25"/>
  <c r="AX49" i="25"/>
  <c r="Y49" i="25"/>
  <c r="AS49" i="25"/>
  <c r="AR49" i="25"/>
  <c r="BA49" i="25"/>
  <c r="AN49" i="25"/>
  <c r="AE49" i="25"/>
  <c r="AC49" i="25"/>
  <c r="R49" i="25"/>
  <c r="AF49" i="25"/>
  <c r="I50" i="25"/>
  <c r="H50" i="25" s="1"/>
  <c r="AP49" i="25"/>
  <c r="AA49" i="25"/>
  <c r="BD49" i="25"/>
  <c r="AQ49" i="25"/>
  <c r="O49" i="25"/>
  <c r="L49" i="25"/>
  <c r="T49" i="25"/>
  <c r="V49" i="25"/>
  <c r="AJ49" i="25"/>
  <c r="BH49" i="25"/>
  <c r="AY49" i="25"/>
  <c r="Q49" i="25"/>
  <c r="AK49" i="25"/>
  <c r="AD49" i="25"/>
  <c r="BC49" i="25"/>
  <c r="AM49" i="25"/>
  <c r="BF49" i="25"/>
  <c r="AU49" i="25"/>
  <c r="AO49" i="25"/>
  <c r="X49" i="25"/>
  <c r="AG49" i="25"/>
  <c r="K49" i="25"/>
  <c r="AT49" i="25"/>
  <c r="AV49" i="25"/>
  <c r="AI49" i="25"/>
  <c r="J50" i="25"/>
  <c r="BI49" i="25"/>
  <c r="BB49" i="25"/>
  <c r="M49" i="25"/>
  <c r="P49" i="25"/>
  <c r="Z49" i="25"/>
  <c r="N49" i="25"/>
  <c r="BE49" i="25"/>
  <c r="BE50" i="25" l="1"/>
  <c r="AZ50" i="25"/>
  <c r="AI50" i="25"/>
  <c r="AV50" i="25"/>
  <c r="BD50" i="25"/>
  <c r="BG50" i="25"/>
  <c r="V50" i="25"/>
  <c r="BH50" i="25"/>
  <c r="O50" i="25"/>
  <c r="BA50" i="25"/>
  <c r="AM50" i="25"/>
  <c r="J51" i="25"/>
  <c r="L50" i="25"/>
  <c r="N50" i="25"/>
  <c r="AG50" i="25"/>
  <c r="BF50" i="25"/>
  <c r="K50" i="25"/>
  <c r="I51" i="25"/>
  <c r="H51" i="25" s="1"/>
  <c r="AT50" i="25"/>
  <c r="U50" i="25"/>
  <c r="AP50" i="25"/>
  <c r="AW50" i="25"/>
  <c r="AU50" i="25"/>
  <c r="AY50" i="25"/>
  <c r="AE50" i="25"/>
  <c r="AR50" i="25"/>
  <c r="R50" i="25"/>
  <c r="Z50" i="25"/>
  <c r="W50" i="25"/>
  <c r="X50" i="25"/>
  <c r="AF50" i="25"/>
  <c r="AX50" i="25"/>
  <c r="BC50" i="25"/>
  <c r="AK50" i="25"/>
  <c r="AQ50" i="25"/>
  <c r="AH50" i="25"/>
  <c r="AN50" i="25"/>
  <c r="AB50" i="25"/>
  <c r="P50" i="25"/>
  <c r="BI50" i="25"/>
  <c r="M50" i="25"/>
  <c r="AS50" i="25"/>
  <c r="AD50" i="25"/>
  <c r="AO50" i="25"/>
  <c r="AJ50" i="25"/>
  <c r="AL50" i="25"/>
  <c r="BB50" i="25"/>
  <c r="AC50" i="25"/>
  <c r="Y50" i="25"/>
  <c r="T50" i="25"/>
  <c r="S50" i="25"/>
  <c r="AA50" i="25"/>
  <c r="Q50" i="25"/>
  <c r="AC46" i="28"/>
  <c r="BF46" i="28"/>
  <c r="AE46" i="28"/>
  <c r="AR46" i="28"/>
  <c r="P46" i="28"/>
  <c r="AD46" i="28"/>
  <c r="BG46" i="28"/>
  <c r="J47" i="28"/>
  <c r="AF46" i="28"/>
  <c r="BH46" i="28"/>
  <c r="X46" i="28"/>
  <c r="AN46" i="28"/>
  <c r="Z46" i="28"/>
  <c r="Y46" i="28"/>
  <c r="W46" i="28"/>
  <c r="V46" i="28"/>
  <c r="AI46" i="28"/>
  <c r="AM46" i="28"/>
  <c r="T46" i="28"/>
  <c r="AS46" i="28"/>
  <c r="I47" i="28"/>
  <c r="H47" i="28" s="1"/>
  <c r="AH46" i="28"/>
  <c r="N46" i="28"/>
  <c r="K46" i="28"/>
  <c r="AG46" i="28"/>
  <c r="AT46" i="28"/>
  <c r="BD46" i="28"/>
  <c r="AP46" i="28"/>
  <c r="BB46" i="28"/>
  <c r="M46" i="28"/>
  <c r="AL46" i="28"/>
  <c r="AZ46" i="28"/>
  <c r="AK46" i="28"/>
  <c r="AJ46" i="28"/>
  <c r="L46" i="28"/>
  <c r="Q46" i="28"/>
  <c r="U46" i="28"/>
  <c r="AQ46" i="28"/>
  <c r="S46" i="28"/>
  <c r="AU46" i="28"/>
  <c r="AX46" i="28"/>
  <c r="AO46" i="28"/>
  <c r="O46" i="28"/>
  <c r="AV46" i="28"/>
  <c r="AY46" i="28"/>
  <c r="BA46" i="28"/>
  <c r="AA46" i="28"/>
  <c r="BC46" i="28"/>
  <c r="AB46" i="28"/>
  <c r="R46" i="28"/>
  <c r="AW46" i="28"/>
  <c r="BE46" i="28"/>
  <c r="AE51" i="25" l="1"/>
  <c r="AC51" i="25"/>
  <c r="N51" i="25"/>
  <c r="BE51" i="25"/>
  <c r="S51" i="25"/>
  <c r="AN51" i="25"/>
  <c r="K51" i="25"/>
  <c r="AI51" i="25"/>
  <c r="BI51" i="25"/>
  <c r="AY51" i="25"/>
  <c r="U51" i="25"/>
  <c r="AF51" i="25"/>
  <c r="V51" i="25"/>
  <c r="I52" i="25"/>
  <c r="H52" i="25" s="1"/>
  <c r="AR51" i="25"/>
  <c r="T51" i="25"/>
  <c r="AQ51" i="25"/>
  <c r="P51" i="25"/>
  <c r="BA51" i="25"/>
  <c r="W51" i="25"/>
  <c r="AG51" i="25"/>
  <c r="Z51" i="25"/>
  <c r="BD51" i="25"/>
  <c r="AL51" i="25"/>
  <c r="L51" i="25"/>
  <c r="X51" i="25"/>
  <c r="AA51" i="25"/>
  <c r="AP51" i="25"/>
  <c r="R51" i="25"/>
  <c r="BH51" i="25"/>
  <c r="AS51" i="25"/>
  <c r="AT51" i="25"/>
  <c r="AW51" i="25"/>
  <c r="BG51" i="25"/>
  <c r="AX51" i="25"/>
  <c r="AD51" i="25"/>
  <c r="AU51" i="25"/>
  <c r="AO51" i="25"/>
  <c r="AB51" i="25"/>
  <c r="M51" i="25"/>
  <c r="Q51" i="25"/>
  <c r="AZ51" i="25"/>
  <c r="AH51" i="25"/>
  <c r="BB51" i="25"/>
  <c r="AV51" i="25"/>
  <c r="AJ51" i="25"/>
  <c r="AM51" i="25"/>
  <c r="O51" i="25"/>
  <c r="BC51" i="25"/>
  <c r="AK51" i="25"/>
  <c r="J52" i="25"/>
  <c r="Y51" i="25"/>
  <c r="BF51" i="25"/>
  <c r="X47" i="28"/>
  <c r="BF47" i="28"/>
  <c r="AI47" i="28"/>
  <c r="AL47" i="28"/>
  <c r="I48" i="28"/>
  <c r="H48" i="28" s="1"/>
  <c r="BG47" i="28"/>
  <c r="AB47" i="28"/>
  <c r="AJ47" i="28"/>
  <c r="O47" i="28"/>
  <c r="Y47" i="28"/>
  <c r="R47" i="28"/>
  <c r="BH47" i="28"/>
  <c r="BA47" i="28"/>
  <c r="Z47" i="28"/>
  <c r="AU47" i="28"/>
  <c r="AW47" i="28"/>
  <c r="AA47" i="28"/>
  <c r="AO47" i="28"/>
  <c r="AD47" i="28"/>
  <c r="AG47" i="28"/>
  <c r="AC47" i="28"/>
  <c r="AK47" i="28"/>
  <c r="N47" i="28"/>
  <c r="T47" i="28"/>
  <c r="BB47" i="28"/>
  <c r="BD47" i="28"/>
  <c r="AR47" i="28"/>
  <c r="S47" i="28"/>
  <c r="AH47" i="28"/>
  <c r="AM47" i="28"/>
  <c r="AQ47" i="28"/>
  <c r="L47" i="28"/>
  <c r="AS47" i="28"/>
  <c r="U47" i="28"/>
  <c r="P47" i="28"/>
  <c r="AT47" i="28"/>
  <c r="AV47" i="28"/>
  <c r="AP47" i="28"/>
  <c r="AE47" i="28"/>
  <c r="AX47" i="28"/>
  <c r="AN47" i="28"/>
  <c r="AF47" i="28"/>
  <c r="V47" i="28"/>
  <c r="K47" i="28"/>
  <c r="BE47" i="28"/>
  <c r="Q47" i="28"/>
  <c r="M47" i="28"/>
  <c r="W47" i="28"/>
  <c r="AZ47" i="28"/>
  <c r="AY47" i="28"/>
  <c r="BC47" i="28"/>
  <c r="J48" i="28"/>
  <c r="V52" i="25" l="1"/>
  <c r="AA52" i="25"/>
  <c r="AP52" i="25"/>
  <c r="AV52" i="25"/>
  <c r="AF52" i="25"/>
  <c r="X52" i="25"/>
  <c r="BH52" i="25"/>
  <c r="AC52" i="25"/>
  <c r="L52" i="25"/>
  <c r="N52" i="25"/>
  <c r="R52" i="25"/>
  <c r="BB52" i="25"/>
  <c r="AL52" i="25"/>
  <c r="O52" i="25"/>
  <c r="U52" i="25"/>
  <c r="AU52" i="25"/>
  <c r="S52" i="25"/>
  <c r="Z52" i="25"/>
  <c r="AW52" i="25"/>
  <c r="AK52" i="25"/>
  <c r="AZ52" i="25"/>
  <c r="BC52" i="25"/>
  <c r="AE52" i="25"/>
  <c r="M52" i="25"/>
  <c r="K52" i="25"/>
  <c r="AY52" i="25"/>
  <c r="P52" i="25"/>
  <c r="T52" i="25"/>
  <c r="AJ52" i="25"/>
  <c r="AX52" i="25"/>
  <c r="BD52" i="25"/>
  <c r="BF52" i="25"/>
  <c r="J53" i="25"/>
  <c r="AQ52" i="25"/>
  <c r="BI52" i="25"/>
  <c r="AO52" i="25"/>
  <c r="BG52" i="25"/>
  <c r="AG52" i="25"/>
  <c r="AI52" i="25"/>
  <c r="Y52" i="25"/>
  <c r="AR52" i="25"/>
  <c r="AT52" i="25"/>
  <c r="AB52" i="25"/>
  <c r="AD52" i="25"/>
  <c r="AS52" i="25"/>
  <c r="W52" i="25"/>
  <c r="AM52" i="25"/>
  <c r="BE52" i="25"/>
  <c r="BA52" i="25"/>
  <c r="AH52" i="25"/>
  <c r="I53" i="25"/>
  <c r="H53" i="25" s="1"/>
  <c r="Q52" i="25"/>
  <c r="AN52" i="25"/>
  <c r="S48" i="28"/>
  <c r="BF48" i="28"/>
  <c r="AA48" i="28"/>
  <c r="O48" i="28"/>
  <c r="AI48" i="28"/>
  <c r="AQ48" i="28"/>
  <c r="AB48" i="28"/>
  <c r="BG48" i="28"/>
  <c r="AK48" i="28"/>
  <c r="AP48" i="28"/>
  <c r="AG48" i="28"/>
  <c r="N48" i="28"/>
  <c r="W48" i="28"/>
  <c r="R48" i="28"/>
  <c r="BH48" i="28"/>
  <c r="Y48" i="28"/>
  <c r="Q48" i="28"/>
  <c r="AE48" i="28"/>
  <c r="T48" i="28"/>
  <c r="AM48" i="28"/>
  <c r="AF48" i="28"/>
  <c r="AU48" i="28"/>
  <c r="Z48" i="28"/>
  <c r="I49" i="28"/>
  <c r="H49" i="28" s="1"/>
  <c r="X48" i="28"/>
  <c r="BC48" i="28"/>
  <c r="BE48" i="28"/>
  <c r="AD48" i="28"/>
  <c r="K48" i="28"/>
  <c r="AL48" i="28"/>
  <c r="AJ48" i="28"/>
  <c r="AH48" i="28"/>
  <c r="V48" i="28"/>
  <c r="J49" i="28"/>
  <c r="AN48" i="28"/>
  <c r="AR48" i="28"/>
  <c r="P48" i="28"/>
  <c r="L48" i="28"/>
  <c r="AO48" i="28"/>
  <c r="AC48" i="28"/>
  <c r="AZ48" i="28"/>
  <c r="U48" i="28"/>
  <c r="AV48" i="28"/>
  <c r="AW48" i="28"/>
  <c r="AY48" i="28"/>
  <c r="AT48" i="28"/>
  <c r="AS48" i="28"/>
  <c r="M48" i="28"/>
  <c r="AX48" i="28"/>
  <c r="BB48" i="28"/>
  <c r="BA48" i="28"/>
  <c r="BD48" i="28"/>
  <c r="T49" i="28" l="1"/>
  <c r="BF49" i="28"/>
  <c r="AI49" i="28"/>
  <c r="AA49" i="28"/>
  <c r="AN49" i="28"/>
  <c r="AH49" i="28"/>
  <c r="U49" i="28"/>
  <c r="AE49" i="28"/>
  <c r="BG49" i="28"/>
  <c r="Y49" i="28"/>
  <c r="Q49" i="28"/>
  <c r="BH49" i="28"/>
  <c r="AT49" i="28"/>
  <c r="AD49" i="28"/>
  <c r="R49" i="28"/>
  <c r="AF49" i="28"/>
  <c r="J50" i="28"/>
  <c r="AR49" i="28"/>
  <c r="S49" i="28"/>
  <c r="X49" i="28"/>
  <c r="AJ49" i="28"/>
  <c r="AV49" i="28"/>
  <c r="K49" i="28"/>
  <c r="AU49" i="28"/>
  <c r="AP49" i="28"/>
  <c r="N49" i="28"/>
  <c r="AX49" i="28"/>
  <c r="P49" i="28"/>
  <c r="AK49" i="28"/>
  <c r="AZ49" i="28"/>
  <c r="BB49" i="28"/>
  <c r="BD49" i="28"/>
  <c r="AO49" i="28"/>
  <c r="AS49" i="28"/>
  <c r="AM49" i="28"/>
  <c r="AQ49" i="28"/>
  <c r="M49" i="28"/>
  <c r="BA49" i="28"/>
  <c r="AC49" i="28"/>
  <c r="W49" i="28"/>
  <c r="V49" i="28"/>
  <c r="AL49" i="28"/>
  <c r="AB49" i="28"/>
  <c r="BE49" i="28"/>
  <c r="L49" i="28"/>
  <c r="I50" i="28"/>
  <c r="H50" i="28" s="1"/>
  <c r="AG49" i="28"/>
  <c r="Z49" i="28"/>
  <c r="O49" i="28"/>
  <c r="AW49" i="28"/>
  <c r="AY49" i="28"/>
  <c r="BC49" i="28"/>
  <c r="AX53" i="25"/>
  <c r="J54" i="25"/>
  <c r="S53" i="25"/>
  <c r="AS53" i="25"/>
  <c r="BD53" i="25"/>
  <c r="AH53" i="25"/>
  <c r="Z53" i="25"/>
  <c r="AO53" i="25"/>
  <c r="V53" i="25"/>
  <c r="AP53" i="25"/>
  <c r="BF53" i="25"/>
  <c r="T53" i="25"/>
  <c r="AM53" i="25"/>
  <c r="AU53" i="25"/>
  <c r="W53" i="25"/>
  <c r="AZ53" i="25"/>
  <c r="AL53" i="25"/>
  <c r="AK53" i="25"/>
  <c r="K53" i="25"/>
  <c r="N53" i="25"/>
  <c r="P53" i="25"/>
  <c r="Y53" i="25"/>
  <c r="X53" i="25"/>
  <c r="AD53" i="25"/>
  <c r="L53" i="25"/>
  <c r="AY53" i="25"/>
  <c r="AC53" i="25"/>
  <c r="U53" i="25"/>
  <c r="BC53" i="25"/>
  <c r="AB53" i="25"/>
  <c r="BG53" i="25"/>
  <c r="BH53" i="25"/>
  <c r="AG53" i="25"/>
  <c r="AR53" i="25"/>
  <c r="AT53" i="25"/>
  <c r="BA53" i="25"/>
  <c r="AN53" i="25"/>
  <c r="AW53" i="25"/>
  <c r="AF53" i="25"/>
  <c r="AJ53" i="25"/>
  <c r="AQ53" i="25"/>
  <c r="Q53" i="25"/>
  <c r="BI53" i="25"/>
  <c r="I54" i="25"/>
  <c r="H54" i="25" s="1"/>
  <c r="O53" i="25"/>
  <c r="AV53" i="25"/>
  <c r="R53" i="25"/>
  <c r="AE53" i="25"/>
  <c r="AI53" i="25"/>
  <c r="BB53" i="25"/>
  <c r="BE53" i="25"/>
  <c r="AA53" i="25"/>
  <c r="M53" i="25"/>
  <c r="AA54" i="25" l="1"/>
  <c r="Q54" i="25"/>
  <c r="BF54" i="25"/>
  <c r="BH54" i="25"/>
  <c r="W54" i="25"/>
  <c r="S54" i="25"/>
  <c r="AH54" i="25"/>
  <c r="AD54" i="25"/>
  <c r="V54" i="25"/>
  <c r="AC54" i="25"/>
  <c r="AQ54" i="25"/>
  <c r="Y54" i="25"/>
  <c r="AX54" i="25"/>
  <c r="AZ54" i="25"/>
  <c r="AE54" i="25"/>
  <c r="AP54" i="25"/>
  <c r="AF54" i="25"/>
  <c r="BD54" i="25"/>
  <c r="AU54" i="25"/>
  <c r="N54" i="25"/>
  <c r="P54" i="25"/>
  <c r="AI54" i="25"/>
  <c r="AK54" i="25"/>
  <c r="AT54" i="25"/>
  <c r="T54" i="25"/>
  <c r="AG54" i="25"/>
  <c r="AL54" i="25"/>
  <c r="BC54" i="25"/>
  <c r="X54" i="25"/>
  <c r="AW54" i="25"/>
  <c r="BB54" i="25"/>
  <c r="BA54" i="25"/>
  <c r="AY54" i="25"/>
  <c r="Z54" i="25"/>
  <c r="AR54" i="25"/>
  <c r="K54" i="25"/>
  <c r="BI54" i="25"/>
  <c r="AS54" i="25"/>
  <c r="AM54" i="25"/>
  <c r="J55" i="25"/>
  <c r="R54" i="25"/>
  <c r="O54" i="25"/>
  <c r="U54" i="25"/>
  <c r="AO54" i="25"/>
  <c r="AV54" i="25"/>
  <c r="BG54" i="25"/>
  <c r="M54" i="25"/>
  <c r="AN54" i="25"/>
  <c r="BE54" i="25"/>
  <c r="I55" i="25"/>
  <c r="H55" i="25" s="1"/>
  <c r="AB54" i="25"/>
  <c r="AJ54" i="25"/>
  <c r="L54" i="25"/>
  <c r="K50" i="28"/>
  <c r="BF50" i="28"/>
  <c r="R50" i="28"/>
  <c r="BD50" i="28"/>
  <c r="Y50" i="28"/>
  <c r="BG50" i="28"/>
  <c r="N50" i="28"/>
  <c r="W50" i="28"/>
  <c r="AW50" i="28"/>
  <c r="AI50" i="28"/>
  <c r="BH50" i="28"/>
  <c r="AC50" i="28"/>
  <c r="AR50" i="28"/>
  <c r="X50" i="28"/>
  <c r="S50" i="28"/>
  <c r="AK50" i="28"/>
  <c r="AG50" i="28"/>
  <c r="AH50" i="28"/>
  <c r="AT50" i="28"/>
  <c r="M50" i="28"/>
  <c r="AO50" i="28"/>
  <c r="T50" i="28"/>
  <c r="BE50" i="28"/>
  <c r="AV50" i="28"/>
  <c r="V50" i="28"/>
  <c r="BB50" i="28"/>
  <c r="AJ50" i="28"/>
  <c r="AU50" i="28"/>
  <c r="AS50" i="28"/>
  <c r="Z50" i="28"/>
  <c r="AM50" i="28"/>
  <c r="AA50" i="28"/>
  <c r="AE50" i="28"/>
  <c r="O50" i="28"/>
  <c r="AF50" i="28"/>
  <c r="BC50" i="28"/>
  <c r="AL50" i="28"/>
  <c r="AQ50" i="28"/>
  <c r="AB50" i="28"/>
  <c r="BA50" i="28"/>
  <c r="U50" i="28"/>
  <c r="J51" i="28"/>
  <c r="AD50" i="28"/>
  <c r="AN50" i="28"/>
  <c r="AP50" i="28"/>
  <c r="AZ50" i="28"/>
  <c r="AX50" i="28"/>
  <c r="P50" i="28"/>
  <c r="Q50" i="28"/>
  <c r="I51" i="28"/>
  <c r="H51" i="28" s="1"/>
  <c r="AY50" i="28"/>
  <c r="L50" i="28"/>
  <c r="K55" i="25" l="1"/>
  <c r="W55" i="25"/>
  <c r="Z55" i="25"/>
  <c r="I56" i="25"/>
  <c r="H56" i="25" s="1"/>
  <c r="AA55" i="25"/>
  <c r="BF55" i="25"/>
  <c r="S55" i="25"/>
  <c r="U55" i="25"/>
  <c r="AL55" i="25"/>
  <c r="BB55" i="25"/>
  <c r="L55" i="25"/>
  <c r="J56" i="25"/>
  <c r="AH55" i="25"/>
  <c r="AW55" i="25"/>
  <c r="AV55" i="25"/>
  <c r="AF55" i="25"/>
  <c r="V55" i="25"/>
  <c r="AY55" i="25"/>
  <c r="AP55" i="25"/>
  <c r="AT55" i="25"/>
  <c r="AD55" i="25"/>
  <c r="BA55" i="25"/>
  <c r="AK55" i="25"/>
  <c r="M55" i="25"/>
  <c r="AC55" i="25"/>
  <c r="BH55" i="25"/>
  <c r="Y55" i="25"/>
  <c r="BC55" i="25"/>
  <c r="AQ55" i="25"/>
  <c r="AN55" i="25"/>
  <c r="O55" i="25"/>
  <c r="T55" i="25"/>
  <c r="AS55" i="25"/>
  <c r="AU55" i="25"/>
  <c r="AZ55" i="25"/>
  <c r="BI55" i="25"/>
  <c r="BE55" i="25"/>
  <c r="AX55" i="25"/>
  <c r="P55" i="25"/>
  <c r="AM55" i="25"/>
  <c r="AB55" i="25"/>
  <c r="BG55" i="25"/>
  <c r="AJ55" i="25"/>
  <c r="AG55" i="25"/>
  <c r="AO55" i="25"/>
  <c r="X55" i="25"/>
  <c r="AE55" i="25"/>
  <c r="BD55" i="25"/>
  <c r="R55" i="25"/>
  <c r="Q55" i="25"/>
  <c r="AI55" i="25"/>
  <c r="AR55" i="25"/>
  <c r="N55" i="25"/>
  <c r="AD51" i="28"/>
  <c r="BF51" i="28"/>
  <c r="BH51" i="28"/>
  <c r="N51" i="28"/>
  <c r="BA51" i="28"/>
  <c r="Q51" i="28"/>
  <c r="BG51" i="28"/>
  <c r="AC51" i="28"/>
  <c r="AM51" i="28"/>
  <c r="AO51" i="28"/>
  <c r="W51" i="28"/>
  <c r="K51" i="28"/>
  <c r="R51" i="28"/>
  <c r="AX51" i="28"/>
  <c r="Z51" i="28"/>
  <c r="U51" i="28"/>
  <c r="AA51" i="28"/>
  <c r="I52" i="28"/>
  <c r="H52" i="28" s="1"/>
  <c r="P51" i="28"/>
  <c r="L51" i="28"/>
  <c r="T51" i="28"/>
  <c r="AR51" i="28"/>
  <c r="AI51" i="28"/>
  <c r="AK51" i="28"/>
  <c r="AG51" i="28"/>
  <c r="AL51" i="28"/>
  <c r="AN51" i="28"/>
  <c r="AY51" i="28"/>
  <c r="O51" i="28"/>
  <c r="AF51" i="28"/>
  <c r="V51" i="28"/>
  <c r="J52" i="28"/>
  <c r="AQ51" i="28"/>
  <c r="AE51" i="28"/>
  <c r="AZ51" i="28"/>
  <c r="AS51" i="28"/>
  <c r="Y51" i="28"/>
  <c r="BB51" i="28"/>
  <c r="AT51" i="28"/>
  <c r="S51" i="28"/>
  <c r="BE51" i="28"/>
  <c r="AV51" i="28"/>
  <c r="AB51" i="28"/>
  <c r="AP51" i="28"/>
  <c r="AW51" i="28"/>
  <c r="X51" i="28"/>
  <c r="AH51" i="28"/>
  <c r="AU51" i="28"/>
  <c r="AJ51" i="28"/>
  <c r="BD51" i="28"/>
  <c r="M51" i="28"/>
  <c r="BC51" i="28"/>
  <c r="L52" i="28" l="1"/>
  <c r="BF52" i="28"/>
  <c r="W52" i="28"/>
  <c r="AZ52" i="28"/>
  <c r="Y52" i="28"/>
  <c r="P52" i="28"/>
  <c r="BG52" i="28"/>
  <c r="AI52" i="28"/>
  <c r="AD52" i="28"/>
  <c r="AT52" i="28"/>
  <c r="AV52" i="28"/>
  <c r="BA52" i="28"/>
  <c r="BH52" i="28"/>
  <c r="N52" i="28"/>
  <c r="U52" i="28"/>
  <c r="R52" i="28"/>
  <c r="K52" i="28"/>
  <c r="J53" i="28"/>
  <c r="AJ52" i="28"/>
  <c r="Z52" i="28"/>
  <c r="AE52" i="28"/>
  <c r="AU52" i="28"/>
  <c r="Q52" i="28"/>
  <c r="AH52" i="28"/>
  <c r="AR52" i="28"/>
  <c r="I53" i="28"/>
  <c r="H53" i="28" s="1"/>
  <c r="AN52" i="28"/>
  <c r="AB52" i="28"/>
  <c r="T52" i="28"/>
  <c r="V52" i="28"/>
  <c r="AY52" i="28"/>
  <c r="S52" i="28"/>
  <c r="AM52" i="28"/>
  <c r="AG52" i="28"/>
  <c r="AK52" i="28"/>
  <c r="BC52" i="28"/>
  <c r="AP52" i="28"/>
  <c r="AW52" i="28"/>
  <c r="AC52" i="28"/>
  <c r="AL52" i="28"/>
  <c r="AO52" i="28"/>
  <c r="AS52" i="28"/>
  <c r="O52" i="28"/>
  <c r="BB52" i="28"/>
  <c r="BD52" i="28"/>
  <c r="X52" i="28"/>
  <c r="AQ52" i="28"/>
  <c r="AX52" i="28"/>
  <c r="M52" i="28"/>
  <c r="AA52" i="28"/>
  <c r="AF52" i="28"/>
  <c r="BE52" i="28"/>
  <c r="AC56" i="25"/>
  <c r="BB56" i="25"/>
  <c r="AY56" i="25"/>
  <c r="AP56" i="25"/>
  <c r="BF56" i="25"/>
  <c r="BI56" i="25"/>
  <c r="AF56" i="25"/>
  <c r="AJ56" i="25"/>
  <c r="J57" i="25"/>
  <c r="AH56" i="25"/>
  <c r="T56" i="25"/>
  <c r="Y56" i="25"/>
  <c r="AU56" i="25"/>
  <c r="AA56" i="25"/>
  <c r="S56" i="25"/>
  <c r="AE56" i="25"/>
  <c r="BG56" i="25"/>
  <c r="X56" i="25"/>
  <c r="Z56" i="25"/>
  <c r="AL56" i="25"/>
  <c r="AX56" i="25"/>
  <c r="R56" i="25"/>
  <c r="N56" i="25"/>
  <c r="V56" i="25"/>
  <c r="AD56" i="25"/>
  <c r="W56" i="25"/>
  <c r="I57" i="25"/>
  <c r="H57" i="25" s="1"/>
  <c r="AO56" i="25"/>
  <c r="AR56" i="25"/>
  <c r="AS56" i="25"/>
  <c r="M56" i="25"/>
  <c r="AB56" i="25"/>
  <c r="AQ56" i="25"/>
  <c r="AV56" i="25"/>
  <c r="Q56" i="25"/>
  <c r="L56" i="25"/>
  <c r="BD56" i="25"/>
  <c r="AG56" i="25"/>
  <c r="AZ56" i="25"/>
  <c r="K56" i="25"/>
  <c r="BE56" i="25"/>
  <c r="P56" i="25"/>
  <c r="BC56" i="25"/>
  <c r="BH56" i="25"/>
  <c r="AN56" i="25"/>
  <c r="AM56" i="25"/>
  <c r="O56" i="25"/>
  <c r="U56" i="25"/>
  <c r="AI56" i="25"/>
  <c r="AW56" i="25"/>
  <c r="AK56" i="25"/>
  <c r="BA56" i="25"/>
  <c r="AT56" i="25"/>
  <c r="O57" i="25" l="1"/>
  <c r="Y57" i="25"/>
  <c r="BG57" i="25"/>
  <c r="X57" i="25"/>
  <c r="BD57" i="25"/>
  <c r="J58" i="25"/>
  <c r="AD57" i="25"/>
  <c r="AI57" i="25"/>
  <c r="U57" i="25"/>
  <c r="AE57" i="25"/>
  <c r="AP57" i="25"/>
  <c r="BA57" i="25"/>
  <c r="AJ57" i="25"/>
  <c r="L57" i="25"/>
  <c r="AV57" i="25"/>
  <c r="AZ57" i="25"/>
  <c r="Z57" i="25"/>
  <c r="P57" i="25"/>
  <c r="AH57" i="25"/>
  <c r="AG57" i="25"/>
  <c r="Q57" i="25"/>
  <c r="AX57" i="25"/>
  <c r="I58" i="25"/>
  <c r="H58" i="25" s="1"/>
  <c r="BI57" i="25"/>
  <c r="N57" i="25"/>
  <c r="AU57" i="25"/>
  <c r="AC57" i="25"/>
  <c r="AN57" i="25"/>
  <c r="W57" i="25"/>
  <c r="S57" i="25"/>
  <c r="V57" i="25"/>
  <c r="K57" i="25"/>
  <c r="AL57" i="25"/>
  <c r="AQ57" i="25"/>
  <c r="BB57" i="25"/>
  <c r="BF57" i="25"/>
  <c r="BH57" i="25"/>
  <c r="M57" i="25"/>
  <c r="BC57" i="25"/>
  <c r="AO57" i="25"/>
  <c r="AF57" i="25"/>
  <c r="AW57" i="25"/>
  <c r="AS57" i="25"/>
  <c r="AA57" i="25"/>
  <c r="AR57" i="25"/>
  <c r="AB57" i="25"/>
  <c r="AM57" i="25"/>
  <c r="R57" i="25"/>
  <c r="BE57" i="25"/>
  <c r="AT57" i="25"/>
  <c r="T57" i="25"/>
  <c r="AY57" i="25"/>
  <c r="AK57" i="25"/>
  <c r="Y53" i="28"/>
  <c r="BF53" i="28"/>
  <c r="BH53" i="28"/>
  <c r="X53" i="28"/>
  <c r="AL53" i="28"/>
  <c r="T53" i="28"/>
  <c r="AC53" i="28"/>
  <c r="BG53" i="28"/>
  <c r="AA53" i="28"/>
  <c r="AE53" i="28"/>
  <c r="AH53" i="28"/>
  <c r="Z53" i="28"/>
  <c r="N53" i="28"/>
  <c r="AY53" i="28"/>
  <c r="AG53" i="28"/>
  <c r="R53" i="28"/>
  <c r="AP53" i="28"/>
  <c r="W53" i="28"/>
  <c r="AD53" i="28"/>
  <c r="Q53" i="28"/>
  <c r="AQ53" i="28"/>
  <c r="AN53" i="28"/>
  <c r="O53" i="28"/>
  <c r="M53" i="28"/>
  <c r="I54" i="28"/>
  <c r="H54" i="28" s="1"/>
  <c r="V53" i="28"/>
  <c r="BA53" i="28"/>
  <c r="P53" i="28"/>
  <c r="AK53" i="28"/>
  <c r="S53" i="28"/>
  <c r="AO53" i="28"/>
  <c r="AI53" i="28"/>
  <c r="AS53" i="28"/>
  <c r="AT53" i="28"/>
  <c r="AV53" i="28"/>
  <c r="BD53" i="28"/>
  <c r="AJ53" i="28"/>
  <c r="AR53" i="28"/>
  <c r="AB53" i="28"/>
  <c r="BC53" i="28"/>
  <c r="AU53" i="28"/>
  <c r="L53" i="28"/>
  <c r="K53" i="28"/>
  <c r="AW53" i="28"/>
  <c r="AF53" i="28"/>
  <c r="AM53" i="28"/>
  <c r="U53" i="28"/>
  <c r="AX53" i="28"/>
  <c r="BB53" i="28"/>
  <c r="BE53" i="28"/>
  <c r="AZ53" i="28"/>
  <c r="J54" i="28"/>
  <c r="L54" i="28" l="1"/>
  <c r="BF54" i="28"/>
  <c r="K54" i="28"/>
  <c r="BB54" i="28"/>
  <c r="BE54" i="28"/>
  <c r="I55" i="28"/>
  <c r="H55" i="28" s="1"/>
  <c r="BG54" i="28"/>
  <c r="U54" i="28"/>
  <c r="P54" i="28"/>
  <c r="Y54" i="28"/>
  <c r="AL54" i="28"/>
  <c r="T54" i="28"/>
  <c r="AA54" i="28"/>
  <c r="X54" i="28"/>
  <c r="BH54" i="28"/>
  <c r="AF54" i="28"/>
  <c r="AP54" i="28"/>
  <c r="AT54" i="28"/>
  <c r="AN54" i="28"/>
  <c r="AJ54" i="28"/>
  <c r="AD54" i="28"/>
  <c r="AX54" i="28"/>
  <c r="AZ54" i="28"/>
  <c r="AH54" i="28"/>
  <c r="O54" i="28"/>
  <c r="AM54" i="28"/>
  <c r="AR54" i="28"/>
  <c r="Z54" i="28"/>
  <c r="AU54" i="28"/>
  <c r="M54" i="28"/>
  <c r="BD54" i="28"/>
  <c r="AI54" i="28"/>
  <c r="AW54" i="28"/>
  <c r="V54" i="28"/>
  <c r="AG54" i="28"/>
  <c r="AQ54" i="28"/>
  <c r="AC54" i="28"/>
  <c r="AB54" i="28"/>
  <c r="AO54" i="28"/>
  <c r="AY54" i="28"/>
  <c r="N54" i="28"/>
  <c r="AK54" i="28"/>
  <c r="AV54" i="28"/>
  <c r="AS54" i="28"/>
  <c r="W54" i="28"/>
  <c r="AE54" i="28"/>
  <c r="R54" i="28"/>
  <c r="J55" i="28"/>
  <c r="Q54" i="28"/>
  <c r="S54" i="28"/>
  <c r="BC54" i="28"/>
  <c r="BA54" i="28"/>
  <c r="AU58" i="25"/>
  <c r="U58" i="25"/>
  <c r="AW58" i="25"/>
  <c r="AY58" i="25"/>
  <c r="AZ58" i="25"/>
  <c r="BE58" i="25"/>
  <c r="Z58" i="25"/>
  <c r="AV58" i="25"/>
  <c r="AB58" i="25"/>
  <c r="BB58" i="25"/>
  <c r="AG58" i="25"/>
  <c r="K58" i="25"/>
  <c r="AP58" i="25"/>
  <c r="R58" i="25"/>
  <c r="L58" i="25"/>
  <c r="BD58" i="25"/>
  <c r="P58" i="25"/>
  <c r="X58" i="25"/>
  <c r="Y58" i="25"/>
  <c r="T58" i="25"/>
  <c r="AM58" i="25"/>
  <c r="AF58" i="25"/>
  <c r="BA58" i="25"/>
  <c r="Q58" i="25"/>
  <c r="AK58" i="25"/>
  <c r="AJ58" i="25"/>
  <c r="I59" i="25"/>
  <c r="H59" i="25" s="1"/>
  <c r="AO58" i="25"/>
  <c r="BC58" i="25"/>
  <c r="M58" i="25"/>
  <c r="J59" i="25"/>
  <c r="AS58" i="25"/>
  <c r="BH58" i="25"/>
  <c r="W58" i="25"/>
  <c r="AE58" i="25"/>
  <c r="AH58" i="25"/>
  <c r="S58" i="25"/>
  <c r="AN58" i="25"/>
  <c r="BI58" i="25"/>
  <c r="AA58" i="25"/>
  <c r="N58" i="25"/>
  <c r="AD58" i="25"/>
  <c r="O58" i="25"/>
  <c r="AQ58" i="25"/>
  <c r="AI58" i="25"/>
  <c r="AL58" i="25"/>
  <c r="BG58" i="25"/>
  <c r="AR58" i="25"/>
  <c r="AX58" i="25"/>
  <c r="V58" i="25"/>
  <c r="BF58" i="25"/>
  <c r="AT58" i="25"/>
  <c r="AC58" i="25"/>
  <c r="AB55" i="28" l="1"/>
  <c r="BF55" i="28"/>
  <c r="BH55" i="28"/>
  <c r="P55" i="28"/>
  <c r="J56" i="28"/>
  <c r="AT55" i="28"/>
  <c r="V55" i="28"/>
  <c r="BG55" i="28"/>
  <c r="AG55" i="28"/>
  <c r="T55" i="28"/>
  <c r="O55" i="28"/>
  <c r="R55" i="28"/>
  <c r="K55" i="28"/>
  <c r="AK55" i="28"/>
  <c r="AN55" i="28"/>
  <c r="AH55" i="28"/>
  <c r="AV55" i="28"/>
  <c r="AX55" i="28"/>
  <c r="AC55" i="28"/>
  <c r="S55" i="28"/>
  <c r="Z55" i="28"/>
  <c r="AE55" i="28"/>
  <c r="I56" i="28"/>
  <c r="H56" i="28" s="1"/>
  <c r="AO55" i="28"/>
  <c r="AQ55" i="28"/>
  <c r="AU55" i="28"/>
  <c r="X55" i="28"/>
  <c r="AL55" i="28"/>
  <c r="AJ55" i="28"/>
  <c r="AA55" i="28"/>
  <c r="BD55" i="28"/>
  <c r="U55" i="28"/>
  <c r="AP55" i="28"/>
  <c r="AR55" i="28"/>
  <c r="AS55" i="28"/>
  <c r="AW55" i="28"/>
  <c r="M55" i="28"/>
  <c r="AZ55" i="28"/>
  <c r="AM55" i="28"/>
  <c r="AF55" i="28"/>
  <c r="Q55" i="28"/>
  <c r="AY55" i="28"/>
  <c r="BB55" i="28"/>
  <c r="AI55" i="28"/>
  <c r="W55" i="28"/>
  <c r="N55" i="28"/>
  <c r="AD55" i="28"/>
  <c r="L55" i="28"/>
  <c r="Y55" i="28"/>
  <c r="BA55" i="28"/>
  <c r="BC55" i="28"/>
  <c r="BE55" i="28"/>
  <c r="AF59" i="25"/>
  <c r="AD59" i="25"/>
  <c r="Y59" i="25"/>
  <c r="P59" i="25"/>
  <c r="AB59" i="25"/>
  <c r="AC59" i="25"/>
  <c r="BA59" i="25"/>
  <c r="AZ59" i="25"/>
  <c r="AG59" i="25"/>
  <c r="BE59" i="25"/>
  <c r="AS59" i="25"/>
  <c r="BG59" i="25"/>
  <c r="AK59" i="25"/>
  <c r="AX59" i="25"/>
  <c r="AI59" i="25"/>
  <c r="AL59" i="25"/>
  <c r="U59" i="25"/>
  <c r="X59" i="25"/>
  <c r="T59" i="25"/>
  <c r="BB59" i="25"/>
  <c r="AH59" i="25"/>
  <c r="S59" i="25"/>
  <c r="O59" i="25"/>
  <c r="AM59" i="25"/>
  <c r="AV59" i="25"/>
  <c r="AO59" i="25"/>
  <c r="AU59" i="25"/>
  <c r="AW59" i="25"/>
  <c r="BC59" i="25"/>
  <c r="AT59" i="25"/>
  <c r="W59" i="25"/>
  <c r="R59" i="25"/>
  <c r="L59" i="25"/>
  <c r="V59" i="25"/>
  <c r="AJ59" i="25"/>
  <c r="M59" i="25"/>
  <c r="BD59" i="25"/>
  <c r="I60" i="25"/>
  <c r="H60" i="25" s="1"/>
  <c r="AR59" i="25"/>
  <c r="J60" i="25"/>
  <c r="N59" i="25"/>
  <c r="Q59" i="25"/>
  <c r="AQ59" i="25"/>
  <c r="Z59" i="25"/>
  <c r="BF59" i="25"/>
  <c r="K59" i="25"/>
  <c r="AN59" i="25"/>
  <c r="BI59" i="25"/>
  <c r="AE59" i="25"/>
  <c r="AP59" i="25"/>
  <c r="AY59" i="25"/>
  <c r="AA59" i="25"/>
  <c r="BH59" i="25"/>
  <c r="I61" i="25" l="1"/>
  <c r="H61" i="25" s="1"/>
  <c r="AQ60" i="25"/>
  <c r="AJ60" i="25"/>
  <c r="AC60" i="25"/>
  <c r="AL60" i="25"/>
  <c r="BF60" i="25"/>
  <c r="AT60" i="25"/>
  <c r="AM60" i="25"/>
  <c r="AZ60" i="25"/>
  <c r="L60" i="25"/>
  <c r="BG60" i="25"/>
  <c r="AF60" i="25"/>
  <c r="AS60" i="25"/>
  <c r="V60" i="25"/>
  <c r="BI60" i="25"/>
  <c r="T60" i="25"/>
  <c r="K60" i="25"/>
  <c r="AW60" i="25"/>
  <c r="AK60" i="25"/>
  <c r="AD60" i="25"/>
  <c r="AN60" i="25"/>
  <c r="AU60" i="25"/>
  <c r="AO60" i="25"/>
  <c r="N60" i="25"/>
  <c r="AH60" i="25"/>
  <c r="AI60" i="25"/>
  <c r="X60" i="25"/>
  <c r="AE60" i="25"/>
  <c r="BE60" i="25"/>
  <c r="AR60" i="25"/>
  <c r="Z60" i="25"/>
  <c r="AV60" i="25"/>
  <c r="AG60" i="25"/>
  <c r="Q60" i="25"/>
  <c r="BD60" i="25"/>
  <c r="S60" i="25"/>
  <c r="BA60" i="25"/>
  <c r="BH60" i="25"/>
  <c r="J61" i="25"/>
  <c r="AB60" i="25"/>
  <c r="BB60" i="25"/>
  <c r="AP60" i="25"/>
  <c r="Y60" i="25"/>
  <c r="O60" i="25"/>
  <c r="R60" i="25"/>
  <c r="BC60" i="25"/>
  <c r="P60" i="25"/>
  <c r="W60" i="25"/>
  <c r="U60" i="25"/>
  <c r="AX60" i="25"/>
  <c r="M60" i="25"/>
  <c r="AY60" i="25"/>
  <c r="AA60" i="25"/>
  <c r="T56" i="28"/>
  <c r="BF56" i="28"/>
  <c r="BH56" i="28"/>
  <c r="Y56" i="28"/>
  <c r="X56" i="28"/>
  <c r="S56" i="28"/>
  <c r="O56" i="28"/>
  <c r="M56" i="28"/>
  <c r="AS56" i="28"/>
  <c r="W56" i="28"/>
  <c r="AE56" i="28"/>
  <c r="BG56" i="28"/>
  <c r="U56" i="28"/>
  <c r="AR56" i="28"/>
  <c r="Z56" i="28"/>
  <c r="I57" i="28"/>
  <c r="H57" i="28" s="1"/>
  <c r="AG56" i="28"/>
  <c r="AC56" i="28"/>
  <c r="AZ56" i="28"/>
  <c r="V56" i="28"/>
  <c r="AB56" i="28"/>
  <c r="AO56" i="28"/>
  <c r="L56" i="28"/>
  <c r="K56" i="28"/>
  <c r="J57" i="28"/>
  <c r="AJ56" i="28"/>
  <c r="AX56" i="28"/>
  <c r="BA56" i="28"/>
  <c r="BC56" i="28"/>
  <c r="AP56" i="28"/>
  <c r="AL56" i="28"/>
  <c r="AW56" i="28"/>
  <c r="AD56" i="28"/>
  <c r="AM56" i="28"/>
  <c r="AF56" i="28"/>
  <c r="R56" i="28"/>
  <c r="AK56" i="28"/>
  <c r="AN56" i="28"/>
  <c r="BD56" i="28"/>
  <c r="AQ56" i="28"/>
  <c r="N56" i="28"/>
  <c r="Q56" i="28"/>
  <c r="AY56" i="28"/>
  <c r="BE56" i="28"/>
  <c r="AU56" i="28"/>
  <c r="AT56" i="28"/>
  <c r="AV56" i="28"/>
  <c r="AA56" i="28"/>
  <c r="P56" i="28"/>
  <c r="AI56" i="28"/>
  <c r="BB56" i="28"/>
  <c r="AH56" i="28"/>
  <c r="M57" i="28" l="1"/>
  <c r="BF57" i="28"/>
  <c r="BH57" i="28"/>
  <c r="AD57" i="28"/>
  <c r="AC57" i="28"/>
  <c r="BG57" i="28"/>
  <c r="O57" i="28"/>
  <c r="AN57" i="28"/>
  <c r="AR57" i="28"/>
  <c r="U57" i="28"/>
  <c r="S57" i="28"/>
  <c r="AK57" i="28"/>
  <c r="T57" i="28"/>
  <c r="W57" i="28"/>
  <c r="L57" i="28"/>
  <c r="AM57" i="28"/>
  <c r="AY57" i="28"/>
  <c r="BC57" i="28"/>
  <c r="AB57" i="28"/>
  <c r="AE57" i="28"/>
  <c r="BD57" i="28"/>
  <c r="Z57" i="28"/>
  <c r="P57" i="28"/>
  <c r="AU57" i="28"/>
  <c r="AW57" i="28"/>
  <c r="BA57" i="28"/>
  <c r="J58" i="28"/>
  <c r="AO57" i="28"/>
  <c r="AT57" i="28"/>
  <c r="AV57" i="28"/>
  <c r="AF57" i="28"/>
  <c r="AA57" i="28"/>
  <c r="K57" i="28"/>
  <c r="I58" i="28"/>
  <c r="H58" i="28" s="1"/>
  <c r="AI57" i="28"/>
  <c r="V57" i="28"/>
  <c r="AX57" i="28"/>
  <c r="N57" i="28"/>
  <c r="AS57" i="28"/>
  <c r="BB57" i="28"/>
  <c r="Y57" i="28"/>
  <c r="X57" i="28"/>
  <c r="AL57" i="28"/>
  <c r="AQ57" i="28"/>
  <c r="AH57" i="28"/>
  <c r="Q57" i="28"/>
  <c r="AZ57" i="28"/>
  <c r="AP57" i="28"/>
  <c r="AG57" i="28"/>
  <c r="R57" i="28"/>
  <c r="AJ57" i="28"/>
  <c r="BE57" i="28"/>
  <c r="AW61" i="25"/>
  <c r="AZ61" i="25"/>
  <c r="AR61" i="25"/>
  <c r="J62" i="25"/>
  <c r="AM61" i="25"/>
  <c r="S61" i="25"/>
  <c r="AX61" i="25"/>
  <c r="AP61" i="25"/>
  <c r="BF61" i="25"/>
  <c r="AL61" i="25"/>
  <c r="W61" i="25"/>
  <c r="AQ61" i="25"/>
  <c r="AG61" i="25"/>
  <c r="AO61" i="25"/>
  <c r="V61" i="25"/>
  <c r="M61" i="25"/>
  <c r="AB61" i="25"/>
  <c r="AD61" i="25"/>
  <c r="AC61" i="25"/>
  <c r="AY61" i="25"/>
  <c r="AA61" i="25"/>
  <c r="Z61" i="25"/>
  <c r="T61" i="25"/>
  <c r="BH61" i="25"/>
  <c r="Q61" i="25"/>
  <c r="N61" i="25"/>
  <c r="AH61" i="25"/>
  <c r="AI61" i="25"/>
  <c r="X61" i="25"/>
  <c r="Y61" i="25"/>
  <c r="BC61" i="25"/>
  <c r="AJ61" i="25"/>
  <c r="BB61" i="25"/>
  <c r="BE61" i="25"/>
  <c r="BI61" i="25"/>
  <c r="AS61" i="25"/>
  <c r="P61" i="25"/>
  <c r="AE61" i="25"/>
  <c r="AK61" i="25"/>
  <c r="K61" i="25"/>
  <c r="R61" i="25"/>
  <c r="O61" i="25"/>
  <c r="AT61" i="25"/>
  <c r="AN61" i="25"/>
  <c r="BA61" i="25"/>
  <c r="BG61" i="25"/>
  <c r="AV61" i="25"/>
  <c r="AF61" i="25"/>
  <c r="AU61" i="25"/>
  <c r="U61" i="25"/>
  <c r="BD61" i="25"/>
  <c r="I62" i="25"/>
  <c r="H62" i="25" s="1"/>
  <c r="L61" i="25"/>
  <c r="AM62" i="25" l="1"/>
  <c r="AX62" i="25"/>
  <c r="AD62" i="25"/>
  <c r="AY62" i="25"/>
  <c r="Y62" i="25"/>
  <c r="J63" i="25"/>
  <c r="AT62" i="25"/>
  <c r="AL62" i="25"/>
  <c r="BB62" i="25"/>
  <c r="BH62" i="25"/>
  <c r="BC62" i="25"/>
  <c r="BI62" i="25"/>
  <c r="Z62" i="25"/>
  <c r="U62" i="25"/>
  <c r="AC62" i="25"/>
  <c r="BF62" i="25"/>
  <c r="O62" i="25"/>
  <c r="AE62" i="25"/>
  <c r="W62" i="25"/>
  <c r="AU62" i="25"/>
  <c r="M62" i="25"/>
  <c r="AV62" i="25"/>
  <c r="BA62" i="25"/>
  <c r="S62" i="25"/>
  <c r="BG62" i="25"/>
  <c r="AJ62" i="25"/>
  <c r="AG62" i="25"/>
  <c r="Q62" i="25"/>
  <c r="AR62" i="25"/>
  <c r="AW62" i="25"/>
  <c r="AA62" i="25"/>
  <c r="T62" i="25"/>
  <c r="AK62" i="25"/>
  <c r="AQ62" i="25"/>
  <c r="AF62" i="25"/>
  <c r="V62" i="25"/>
  <c r="AB62" i="25"/>
  <c r="BD62" i="25"/>
  <c r="K62" i="25"/>
  <c r="AO62" i="25"/>
  <c r="I63" i="25"/>
  <c r="H63" i="25" s="1"/>
  <c r="AN62" i="25"/>
  <c r="AZ62" i="25"/>
  <c r="AP62" i="25"/>
  <c r="P62" i="25"/>
  <c r="N62" i="25"/>
  <c r="R62" i="25"/>
  <c r="BE62" i="25"/>
  <c r="X62" i="25"/>
  <c r="L62" i="25"/>
  <c r="AI62" i="25"/>
  <c r="AS62" i="25"/>
  <c r="AH62" i="25"/>
  <c r="J59" i="28"/>
  <c r="BF58" i="28"/>
  <c r="W58" i="28"/>
  <c r="N58" i="28"/>
  <c r="AE58" i="28"/>
  <c r="BD58" i="28"/>
  <c r="AO58" i="28"/>
  <c r="BG58" i="28"/>
  <c r="V58" i="28"/>
  <c r="R58" i="28"/>
  <c r="AS58" i="28"/>
  <c r="U58" i="28"/>
  <c r="BH58" i="28"/>
  <c r="T58" i="28"/>
  <c r="P58" i="28"/>
  <c r="AF58" i="28"/>
  <c r="AY58" i="28"/>
  <c r="AP58" i="28"/>
  <c r="X58" i="28"/>
  <c r="AB58" i="28"/>
  <c r="AG58" i="28"/>
  <c r="AA58" i="28"/>
  <c r="AZ58" i="28"/>
  <c r="AJ58" i="28"/>
  <c r="AU58" i="28"/>
  <c r="Z58" i="28"/>
  <c r="L58" i="28"/>
  <c r="Q58" i="28"/>
  <c r="AT58" i="28"/>
  <c r="AV58" i="28"/>
  <c r="O58" i="28"/>
  <c r="AW58" i="28"/>
  <c r="M58" i="28"/>
  <c r="BC58" i="28"/>
  <c r="K58" i="28"/>
  <c r="AH58" i="28"/>
  <c r="AR58" i="28"/>
  <c r="AD58" i="28"/>
  <c r="I59" i="28"/>
  <c r="H59" i="28" s="1"/>
  <c r="AQ58" i="28"/>
  <c r="Y58" i="28"/>
  <c r="S58" i="28"/>
  <c r="AX58" i="28"/>
  <c r="AC58" i="28"/>
  <c r="AI58" i="28"/>
  <c r="AK58" i="28"/>
  <c r="AN58" i="28"/>
  <c r="BB58" i="28"/>
  <c r="BE58" i="28"/>
  <c r="AL58" i="28"/>
  <c r="BA58" i="28"/>
  <c r="AM58" i="28"/>
  <c r="X59" i="28" l="1"/>
  <c r="BF59" i="28"/>
  <c r="AS59" i="28"/>
  <c r="AH59" i="28"/>
  <c r="AE59" i="28"/>
  <c r="Q59" i="28"/>
  <c r="AP59" i="28"/>
  <c r="S59" i="28"/>
  <c r="N59" i="28"/>
  <c r="BG59" i="28"/>
  <c r="L59" i="28"/>
  <c r="AU59" i="28"/>
  <c r="AF59" i="28"/>
  <c r="BH59" i="28"/>
  <c r="T59" i="28"/>
  <c r="AG59" i="28"/>
  <c r="O59" i="28"/>
  <c r="I60" i="28"/>
  <c r="H60" i="28" s="1"/>
  <c r="AC59" i="28"/>
  <c r="K59" i="28"/>
  <c r="AT59" i="28"/>
  <c r="J60" i="28"/>
  <c r="AY59" i="28"/>
  <c r="U59" i="28"/>
  <c r="M59" i="28"/>
  <c r="Z59" i="28"/>
  <c r="R59" i="28"/>
  <c r="AK59" i="28"/>
  <c r="AJ59" i="28"/>
  <c r="AB59" i="28"/>
  <c r="P59" i="28"/>
  <c r="AZ59" i="28"/>
  <c r="BA59" i="28"/>
  <c r="BD59" i="28"/>
  <c r="AA59" i="28"/>
  <c r="Y59" i="28"/>
  <c r="AN59" i="28"/>
  <c r="BB59" i="28"/>
  <c r="BC59" i="28"/>
  <c r="AI59" i="28"/>
  <c r="AD59" i="28"/>
  <c r="AO59" i="28"/>
  <c r="AR59" i="28"/>
  <c r="BE59" i="28"/>
  <c r="AL59" i="28"/>
  <c r="W59" i="28"/>
  <c r="V59" i="28"/>
  <c r="AM59" i="28"/>
  <c r="AV59" i="28"/>
  <c r="AW59" i="28"/>
  <c r="AX59" i="28"/>
  <c r="AQ59" i="28"/>
  <c r="BE63" i="25"/>
  <c r="M63" i="25"/>
  <c r="AK63" i="25"/>
  <c r="AA63" i="25"/>
  <c r="AS63" i="25"/>
  <c r="BC63" i="25"/>
  <c r="BF63" i="25"/>
  <c r="AV63" i="25"/>
  <c r="AN63" i="25"/>
  <c r="Y63" i="25"/>
  <c r="R63" i="25"/>
  <c r="AC63" i="25"/>
  <c r="V63" i="25"/>
  <c r="AB63" i="25"/>
  <c r="P63" i="25"/>
  <c r="T63" i="25"/>
  <c r="AT63" i="25"/>
  <c r="S63" i="25"/>
  <c r="AR63" i="25"/>
  <c r="N63" i="25"/>
  <c r="J64" i="25"/>
  <c r="AU63" i="25"/>
  <c r="AL63" i="25"/>
  <c r="AD63" i="25"/>
  <c r="AH63" i="25"/>
  <c r="AY63" i="25"/>
  <c r="BD63" i="25"/>
  <c r="BI63" i="25"/>
  <c r="AW63" i="25"/>
  <c r="AO63" i="25"/>
  <c r="AJ63" i="25"/>
  <c r="Z63" i="25"/>
  <c r="Q63" i="25"/>
  <c r="BH63" i="25"/>
  <c r="O63" i="25"/>
  <c r="AQ63" i="25"/>
  <c r="AF63" i="25"/>
  <c r="BB63" i="25"/>
  <c r="K63" i="25"/>
  <c r="BG63" i="25"/>
  <c r="I64" i="25"/>
  <c r="H64" i="25" s="1"/>
  <c r="AX63" i="25"/>
  <c r="AI63" i="25"/>
  <c r="AG63" i="25"/>
  <c r="AM63" i="25"/>
  <c r="X63" i="25"/>
  <c r="L63" i="25"/>
  <c r="AP63" i="25"/>
  <c r="AE63" i="25"/>
  <c r="AZ63" i="25"/>
  <c r="U63" i="25"/>
  <c r="BA63" i="25"/>
  <c r="W63" i="25"/>
  <c r="AE60" i="28" l="1"/>
  <c r="BF60" i="28"/>
  <c r="AD60" i="28"/>
  <c r="BG60" i="28"/>
  <c r="BH60" i="28"/>
  <c r="Z60" i="28"/>
  <c r="AM60" i="28"/>
  <c r="AA60" i="28"/>
  <c r="X60" i="28"/>
  <c r="AL60" i="28"/>
  <c r="BB60" i="28"/>
  <c r="R60" i="28"/>
  <c r="AT60" i="28"/>
  <c r="T60" i="28"/>
  <c r="BD60" i="28"/>
  <c r="S60" i="28"/>
  <c r="V60" i="28"/>
  <c r="AP60" i="28"/>
  <c r="Q60" i="28"/>
  <c r="K60" i="28"/>
  <c r="I61" i="28"/>
  <c r="H61" i="28" s="1"/>
  <c r="W60" i="28"/>
  <c r="U60" i="28"/>
  <c r="BA60" i="28"/>
  <c r="AB60" i="28"/>
  <c r="AG60" i="28"/>
  <c r="P60" i="28"/>
  <c r="AY60" i="28"/>
  <c r="AZ60" i="28"/>
  <c r="BE60" i="28"/>
  <c r="AO60" i="28"/>
  <c r="AJ60" i="28"/>
  <c r="AV60" i="28"/>
  <c r="BC60" i="28"/>
  <c r="Y60" i="28"/>
  <c r="AR60" i="28"/>
  <c r="J61" i="28"/>
  <c r="AU60" i="28"/>
  <c r="AX60" i="28"/>
  <c r="AN60" i="28"/>
  <c r="AF60" i="28"/>
  <c r="AQ60" i="28"/>
  <c r="O60" i="28"/>
  <c r="AW60" i="28"/>
  <c r="AH60" i="28"/>
  <c r="AK60" i="28"/>
  <c r="AC60" i="28"/>
  <c r="AI60" i="28"/>
  <c r="N60" i="28"/>
  <c r="AS60" i="28"/>
  <c r="M60" i="28"/>
  <c r="L60" i="28"/>
  <c r="M64" i="25"/>
  <c r="BC64" i="25"/>
  <c r="AS64" i="25"/>
  <c r="AN64" i="25"/>
  <c r="AI64" i="25"/>
  <c r="AH64" i="25"/>
  <c r="AC64" i="25"/>
  <c r="AU64" i="25"/>
  <c r="O64" i="25"/>
  <c r="T64" i="25"/>
  <c r="AZ64" i="25"/>
  <c r="AR64" i="25"/>
  <c r="AV64" i="25"/>
  <c r="U64" i="25"/>
  <c r="BB64" i="25"/>
  <c r="AF64" i="25"/>
  <c r="S64" i="25"/>
  <c r="J65" i="25"/>
  <c r="Q64" i="25"/>
  <c r="AB64" i="25"/>
  <c r="BE64" i="25"/>
  <c r="AT64" i="25"/>
  <c r="AL64" i="25"/>
  <c r="AJ64" i="25"/>
  <c r="BD64" i="25"/>
  <c r="AP64" i="25"/>
  <c r="BA64" i="25"/>
  <c r="AE64" i="25"/>
  <c r="N64" i="25"/>
  <c r="V64" i="25"/>
  <c r="BF64" i="25"/>
  <c r="AG64" i="25"/>
  <c r="AM64" i="25"/>
  <c r="AA64" i="25"/>
  <c r="P64" i="25"/>
  <c r="AD64" i="25"/>
  <c r="AO64" i="25"/>
  <c r="Y64" i="25"/>
  <c r="X64" i="25"/>
  <c r="R64" i="25"/>
  <c r="AX64" i="25"/>
  <c r="K64" i="25"/>
  <c r="Z64" i="25"/>
  <c r="AY64" i="25"/>
  <c r="I65" i="25"/>
  <c r="H65" i="25" s="1"/>
  <c r="BG64" i="25"/>
  <c r="BH64" i="25"/>
  <c r="BI64" i="25"/>
  <c r="L64" i="25"/>
  <c r="AK64" i="25"/>
  <c r="AQ64" i="25"/>
  <c r="W64" i="25"/>
  <c r="AW64" i="25"/>
  <c r="AB61" i="28" l="1"/>
  <c r="BF61" i="28"/>
  <c r="P61" i="28"/>
  <c r="O61" i="28"/>
  <c r="AN61" i="28"/>
  <c r="Y61" i="28"/>
  <c r="X61" i="28"/>
  <c r="K61" i="28"/>
  <c r="BB61" i="28"/>
  <c r="M61" i="28"/>
  <c r="BG61" i="28"/>
  <c r="BH61" i="28"/>
  <c r="AQ61" i="28"/>
  <c r="AP61" i="28"/>
  <c r="J62" i="28"/>
  <c r="W61" i="28"/>
  <c r="AG61" i="28"/>
  <c r="AW61" i="28"/>
  <c r="AS61" i="28"/>
  <c r="AU61" i="28"/>
  <c r="AT61" i="28"/>
  <c r="AJ61" i="28"/>
  <c r="AC61" i="28"/>
  <c r="AO61" i="28"/>
  <c r="AA61" i="28"/>
  <c r="L61" i="28"/>
  <c r="U61" i="28"/>
  <c r="V61" i="28"/>
  <c r="AX61" i="28"/>
  <c r="AL61" i="28"/>
  <c r="AD61" i="28"/>
  <c r="AI61" i="28"/>
  <c r="BD61" i="28"/>
  <c r="Z61" i="28"/>
  <c r="AH61" i="28"/>
  <c r="AY61" i="28"/>
  <c r="T61" i="28"/>
  <c r="AR61" i="28"/>
  <c r="AM61" i="28"/>
  <c r="I62" i="28"/>
  <c r="H62" i="28" s="1"/>
  <c r="S61" i="28"/>
  <c r="Q61" i="28"/>
  <c r="N61" i="28"/>
  <c r="BC61" i="28"/>
  <c r="AV61" i="28"/>
  <c r="AF61" i="28"/>
  <c r="AZ61" i="28"/>
  <c r="BA61" i="28"/>
  <c r="AK61" i="28"/>
  <c r="R61" i="28"/>
  <c r="AE61" i="28"/>
  <c r="BE61" i="28"/>
  <c r="W65" i="25"/>
  <c r="N65" i="25"/>
  <c r="Q65" i="25"/>
  <c r="M65" i="25"/>
  <c r="AM65" i="25"/>
  <c r="V65" i="25"/>
  <c r="K65" i="25"/>
  <c r="AK65" i="25"/>
  <c r="AT65" i="25"/>
  <c r="BF65" i="25"/>
  <c r="Y65" i="25"/>
  <c r="AR65" i="25"/>
  <c r="I66" i="25"/>
  <c r="H66" i="25" s="1"/>
  <c r="AC65" i="25"/>
  <c r="BA65" i="25"/>
  <c r="AF65" i="25"/>
  <c r="S65" i="25"/>
  <c r="L65" i="25"/>
  <c r="AS65" i="25"/>
  <c r="AJ65" i="25"/>
  <c r="AE65" i="25"/>
  <c r="X65" i="25"/>
  <c r="T65" i="25"/>
  <c r="R65" i="25"/>
  <c r="AD65" i="25"/>
  <c r="BD65" i="25"/>
  <c r="BE65" i="25"/>
  <c r="AX65" i="25"/>
  <c r="AU65" i="25"/>
  <c r="AB65" i="25"/>
  <c r="AO65" i="25"/>
  <c r="BI65" i="25"/>
  <c r="BH65" i="25"/>
  <c r="BB65" i="25"/>
  <c r="AN65" i="25"/>
  <c r="AW65" i="25"/>
  <c r="AL65" i="25"/>
  <c r="AP65" i="25"/>
  <c r="AV65" i="25"/>
  <c r="AH65" i="25"/>
  <c r="U65" i="25"/>
  <c r="AQ65" i="25"/>
  <c r="BC65" i="25"/>
  <c r="J66" i="25"/>
  <c r="AG65" i="25"/>
  <c r="O65" i="25"/>
  <c r="Z65" i="25"/>
  <c r="AY65" i="25"/>
  <c r="AA65" i="25"/>
  <c r="AI65" i="25"/>
  <c r="BG65" i="25"/>
  <c r="P65" i="25"/>
  <c r="AZ65" i="25"/>
  <c r="X66" i="25" l="1"/>
  <c r="AW66" i="25"/>
  <c r="AV66" i="25"/>
  <c r="AL66" i="25"/>
  <c r="M66" i="25"/>
  <c r="AG66" i="25"/>
  <c r="BB66" i="25"/>
  <c r="AY66" i="25"/>
  <c r="BC66" i="25"/>
  <c r="AI66" i="25"/>
  <c r="AJ66" i="25"/>
  <c r="AC66" i="25"/>
  <c r="U66" i="25"/>
  <c r="J67" i="25"/>
  <c r="AM66" i="25"/>
  <c r="BE66" i="25"/>
  <c r="BD66" i="25"/>
  <c r="P66" i="25"/>
  <c r="AO66" i="25"/>
  <c r="AB66" i="25"/>
  <c r="Q66" i="25"/>
  <c r="BA66" i="25"/>
  <c r="K66" i="25"/>
  <c r="AP66" i="25"/>
  <c r="AZ66" i="25"/>
  <c r="BF66" i="25"/>
  <c r="AR66" i="25"/>
  <c r="O66" i="25"/>
  <c r="AU66" i="25"/>
  <c r="AS66" i="25"/>
  <c r="AX66" i="25"/>
  <c r="AE66" i="25"/>
  <c r="AT66" i="25"/>
  <c r="R66" i="25"/>
  <c r="BG66" i="25"/>
  <c r="BI66" i="25"/>
  <c r="V66" i="25"/>
  <c r="AQ66" i="25"/>
  <c r="N66" i="25"/>
  <c r="I67" i="25"/>
  <c r="H67" i="25" s="1"/>
  <c r="T66" i="25"/>
  <c r="BH66" i="25"/>
  <c r="AF66" i="25"/>
  <c r="AA66" i="25"/>
  <c r="AN66" i="25"/>
  <c r="S66" i="25"/>
  <c r="Y66" i="25"/>
  <c r="AH66" i="25"/>
  <c r="L66" i="25"/>
  <c r="W66" i="25"/>
  <c r="AD66" i="25"/>
  <c r="Z66" i="25"/>
  <c r="AK66" i="25"/>
  <c r="M62" i="28"/>
  <c r="BF62" i="28"/>
  <c r="BG62" i="28"/>
  <c r="BH62" i="28"/>
  <c r="AD62" i="28"/>
  <c r="Y62" i="28"/>
  <c r="AQ62" i="28"/>
  <c r="AS62" i="28"/>
  <c r="Z62" i="28"/>
  <c r="AO62" i="28"/>
  <c r="AI62" i="28"/>
  <c r="Q62" i="28"/>
  <c r="AH62" i="28"/>
  <c r="AM62" i="28"/>
  <c r="AL62" i="28"/>
  <c r="AU62" i="28"/>
  <c r="AE62" i="28"/>
  <c r="V62" i="28"/>
  <c r="AX62" i="28"/>
  <c r="AY62" i="28"/>
  <c r="BD62" i="28"/>
  <c r="S62" i="28"/>
  <c r="N62" i="28"/>
  <c r="AK62" i="28"/>
  <c r="K62" i="28"/>
  <c r="X62" i="28"/>
  <c r="AT62" i="28"/>
  <c r="AA62" i="28"/>
  <c r="P62" i="28"/>
  <c r="O62" i="28"/>
  <c r="J63" i="28"/>
  <c r="AC62" i="28"/>
  <c r="AJ62" i="28"/>
  <c r="AW62" i="28"/>
  <c r="T62" i="28"/>
  <c r="AN62" i="28"/>
  <c r="AG62" i="28"/>
  <c r="W62" i="28"/>
  <c r="AB62" i="28"/>
  <c r="L62" i="28"/>
  <c r="R62" i="28"/>
  <c r="AP62" i="28"/>
  <c r="BC62" i="28"/>
  <c r="AF62" i="28"/>
  <c r="AZ62" i="28"/>
  <c r="BE62" i="28"/>
  <c r="BA62" i="28"/>
  <c r="U62" i="28"/>
  <c r="AV62" i="28"/>
  <c r="I63" i="28"/>
  <c r="H63" i="28" s="1"/>
  <c r="AR62" i="28"/>
  <c r="BB62" i="28"/>
  <c r="AN63" i="28" l="1"/>
  <c r="BF63" i="28"/>
  <c r="AK63" i="28"/>
  <c r="AR63" i="28"/>
  <c r="X63" i="28"/>
  <c r="K63" i="28"/>
  <c r="AW63" i="28"/>
  <c r="AI63" i="28"/>
  <c r="AX63" i="28"/>
  <c r="BD63" i="28"/>
  <c r="AG63" i="28"/>
  <c r="BG63" i="28"/>
  <c r="BC63" i="28"/>
  <c r="BE63" i="28"/>
  <c r="AJ63" i="28"/>
  <c r="BH63" i="28"/>
  <c r="AS63" i="28"/>
  <c r="AD63" i="28"/>
  <c r="AT63" i="28"/>
  <c r="I64" i="28"/>
  <c r="H64" i="28" s="1"/>
  <c r="L63" i="28"/>
  <c r="AM63" i="28"/>
  <c r="AP63" i="28"/>
  <c r="M63" i="28"/>
  <c r="AB63" i="28"/>
  <c r="S63" i="28"/>
  <c r="U63" i="28"/>
  <c r="J64" i="28"/>
  <c r="AY63" i="28"/>
  <c r="T63" i="28"/>
  <c r="BB63" i="28"/>
  <c r="N63" i="28"/>
  <c r="AO63" i="28"/>
  <c r="AC63" i="28"/>
  <c r="P63" i="28"/>
  <c r="AL63" i="28"/>
  <c r="AZ63" i="28"/>
  <c r="V63" i="28"/>
  <c r="AU63" i="28"/>
  <c r="AV63" i="28"/>
  <c r="Q63" i="28"/>
  <c r="Z63" i="28"/>
  <c r="AA63" i="28"/>
  <c r="AH63" i="28"/>
  <c r="AF63" i="28"/>
  <c r="AQ63" i="28"/>
  <c r="Y63" i="28"/>
  <c r="R63" i="28"/>
  <c r="BA63" i="28"/>
  <c r="O63" i="28"/>
  <c r="W63" i="28"/>
  <c r="AE63" i="28"/>
  <c r="AW67" i="25"/>
  <c r="Z67" i="25"/>
  <c r="W67" i="25"/>
  <c r="AZ67" i="25"/>
  <c r="AQ67" i="25"/>
  <c r="AO67" i="25"/>
  <c r="I68" i="25"/>
  <c r="H68" i="25" s="1"/>
  <c r="AP67" i="25"/>
  <c r="AB67" i="25"/>
  <c r="AG67" i="25"/>
  <c r="BD67" i="25"/>
  <c r="AX67" i="25"/>
  <c r="BG67" i="25"/>
  <c r="BH67" i="25"/>
  <c r="AD67" i="25"/>
  <c r="O67" i="25"/>
  <c r="AM67" i="25"/>
  <c r="P67" i="25"/>
  <c r="BC67" i="25"/>
  <c r="BI67" i="25"/>
  <c r="BE67" i="25"/>
  <c r="AA67" i="25"/>
  <c r="BB67" i="25"/>
  <c r="AY67" i="25"/>
  <c r="L67" i="25"/>
  <c r="R67" i="25"/>
  <c r="U67" i="25"/>
  <c r="AL67" i="25"/>
  <c r="M67" i="25"/>
  <c r="Q67" i="25"/>
  <c r="AT67" i="25"/>
  <c r="X67" i="25"/>
  <c r="AF67" i="25"/>
  <c r="AV67" i="25"/>
  <c r="V67" i="25"/>
  <c r="AR67" i="25"/>
  <c r="AH67" i="25"/>
  <c r="AC67" i="25"/>
  <c r="AE67" i="25"/>
  <c r="AI67" i="25"/>
  <c r="BF67" i="25"/>
  <c r="AU67" i="25"/>
  <c r="Y67" i="25"/>
  <c r="T67" i="25"/>
  <c r="J68" i="25"/>
  <c r="BA67" i="25"/>
  <c r="AJ67" i="25"/>
  <c r="AK67" i="25"/>
  <c r="S67" i="25"/>
  <c r="K67" i="25"/>
  <c r="N67" i="25"/>
  <c r="AN67" i="25"/>
  <c r="AS67" i="25"/>
  <c r="AV64" i="28" l="1"/>
  <c r="BF64" i="28"/>
  <c r="BH64" i="28"/>
  <c r="V64" i="28"/>
  <c r="X64" i="28"/>
  <c r="AJ64" i="28"/>
  <c r="AB64" i="28"/>
  <c r="BG64" i="28"/>
  <c r="Y64" i="28"/>
  <c r="AY64" i="28"/>
  <c r="AW64" i="28"/>
  <c r="AP64" i="28"/>
  <c r="L64" i="28"/>
  <c r="AE64" i="28"/>
  <c r="AF64" i="28"/>
  <c r="S64" i="28"/>
  <c r="AX64" i="28"/>
  <c r="AO64" i="28"/>
  <c r="AK64" i="28"/>
  <c r="AM64" i="28"/>
  <c r="AZ64" i="28"/>
  <c r="AA64" i="28"/>
  <c r="J65" i="28"/>
  <c r="R64" i="28"/>
  <c r="AN64" i="28"/>
  <c r="I65" i="28"/>
  <c r="H65" i="28" s="1"/>
  <c r="K64" i="28"/>
  <c r="N64" i="28"/>
  <c r="U64" i="28"/>
  <c r="AD64" i="28"/>
  <c r="AT64" i="28"/>
  <c r="T64" i="28"/>
  <c r="P64" i="28"/>
  <c r="W64" i="28"/>
  <c r="AQ64" i="28"/>
  <c r="BD64" i="28"/>
  <c r="Z64" i="28"/>
  <c r="AC64" i="28"/>
  <c r="Q64" i="28"/>
  <c r="AH64" i="28"/>
  <c r="AS64" i="28"/>
  <c r="BB64" i="28"/>
  <c r="AU64" i="28"/>
  <c r="AI64" i="28"/>
  <c r="AR64" i="28"/>
  <c r="O64" i="28"/>
  <c r="BA64" i="28"/>
  <c r="AL64" i="28"/>
  <c r="AG64" i="28"/>
  <c r="BC64" i="28"/>
  <c r="BE64" i="28"/>
  <c r="M64" i="28"/>
  <c r="BE68" i="25"/>
  <c r="AA68" i="25"/>
  <c r="AJ68" i="25"/>
  <c r="N68" i="25"/>
  <c r="AK68" i="25"/>
  <c r="AF68" i="25"/>
  <c r="AR68" i="25"/>
  <c r="AL68" i="25"/>
  <c r="AD68" i="25"/>
  <c r="P68" i="25"/>
  <c r="I69" i="25"/>
  <c r="H69" i="25" s="1"/>
  <c r="J69" i="25"/>
  <c r="BG68" i="25"/>
  <c r="AQ68" i="25"/>
  <c r="AM68" i="25"/>
  <c r="AP68" i="25"/>
  <c r="BH68" i="25"/>
  <c r="V68" i="25"/>
  <c r="X68" i="25"/>
  <c r="AX68" i="25"/>
  <c r="AZ68" i="25"/>
  <c r="AW68" i="25"/>
  <c r="AV68" i="25"/>
  <c r="AO68" i="25"/>
  <c r="AB68" i="25"/>
  <c r="M68" i="25"/>
  <c r="BF68" i="25"/>
  <c r="L68" i="25"/>
  <c r="AY68" i="25"/>
  <c r="U68" i="25"/>
  <c r="Y68" i="25"/>
  <c r="S68" i="25"/>
  <c r="BI68" i="25"/>
  <c r="T68" i="25"/>
  <c r="Z68" i="25"/>
  <c r="AE68" i="25"/>
  <c r="R68" i="25"/>
  <c r="AT68" i="25"/>
  <c r="BA68" i="25"/>
  <c r="AH68" i="25"/>
  <c r="W68" i="25"/>
  <c r="BB68" i="25"/>
  <c r="AC68" i="25"/>
  <c r="BC68" i="25"/>
  <c r="K68" i="25"/>
  <c r="AG68" i="25"/>
  <c r="AN68" i="25"/>
  <c r="O68" i="25"/>
  <c r="AI68" i="25"/>
  <c r="AS68" i="25"/>
  <c r="Q68" i="25"/>
  <c r="BD68" i="25"/>
  <c r="AU68" i="25"/>
  <c r="AV69" i="25" l="1"/>
  <c r="N69" i="25"/>
  <c r="O69" i="25"/>
  <c r="AM69" i="25"/>
  <c r="AE69" i="25"/>
  <c r="BF69" i="25"/>
  <c r="BA69" i="25"/>
  <c r="AA69" i="25"/>
  <c r="M69" i="25"/>
  <c r="AX69" i="25"/>
  <c r="AQ69" i="25"/>
  <c r="T69" i="25"/>
  <c r="BH69" i="25"/>
  <c r="R69" i="25"/>
  <c r="AG69" i="25"/>
  <c r="AK69" i="25"/>
  <c r="AZ69" i="25"/>
  <c r="AY69" i="25"/>
  <c r="AI69" i="25"/>
  <c r="J70" i="25"/>
  <c r="P69" i="25"/>
  <c r="AF69" i="25"/>
  <c r="I70" i="25"/>
  <c r="H70" i="25" s="1"/>
  <c r="K69" i="25"/>
  <c r="L69" i="25"/>
  <c r="AP69" i="25"/>
  <c r="AU69" i="25"/>
  <c r="X69" i="25"/>
  <c r="AR69" i="25"/>
  <c r="AD69" i="25"/>
  <c r="AO69" i="25"/>
  <c r="BB69" i="25"/>
  <c r="Q69" i="25"/>
  <c r="BC69" i="25"/>
  <c r="W69" i="25"/>
  <c r="AT69" i="25"/>
  <c r="AW69" i="25"/>
  <c r="BG69" i="25"/>
  <c r="V69" i="25"/>
  <c r="Y69" i="25"/>
  <c r="AL69" i="25"/>
  <c r="BE69" i="25"/>
  <c r="BI69" i="25"/>
  <c r="S69" i="25"/>
  <c r="AH69" i="25"/>
  <c r="U69" i="25"/>
  <c r="AB69" i="25"/>
  <c r="AC69" i="25"/>
  <c r="BD69" i="25"/>
  <c r="Z69" i="25"/>
  <c r="AS69" i="25"/>
  <c r="AJ69" i="25"/>
  <c r="AN69" i="25"/>
  <c r="N65" i="28"/>
  <c r="BF65" i="28"/>
  <c r="BH65" i="28"/>
  <c r="AI65" i="28"/>
  <c r="AT65" i="28"/>
  <c r="BG65" i="28"/>
  <c r="AA65" i="28"/>
  <c r="AN65" i="28"/>
  <c r="V65" i="28"/>
  <c r="O65" i="28"/>
  <c r="AH65" i="28"/>
  <c r="AX65" i="28"/>
  <c r="Z65" i="28"/>
  <c r="U65" i="28"/>
  <c r="BC65" i="28"/>
  <c r="AK65" i="28"/>
  <c r="AU65" i="28"/>
  <c r="I66" i="28"/>
  <c r="H66" i="28" s="1"/>
  <c r="AL65" i="28"/>
  <c r="AV65" i="28"/>
  <c r="J66" i="28"/>
  <c r="Q65" i="28"/>
  <c r="AZ65" i="28"/>
  <c r="AG65" i="28"/>
  <c r="AE65" i="28"/>
  <c r="Y65" i="28"/>
  <c r="K65" i="28"/>
  <c r="AM65" i="28"/>
  <c r="AW65" i="28"/>
  <c r="AQ65" i="28"/>
  <c r="S65" i="28"/>
  <c r="W65" i="28"/>
  <c r="AS65" i="28"/>
  <c r="AF65" i="28"/>
  <c r="AY65" i="28"/>
  <c r="AP65" i="28"/>
  <c r="AO65" i="28"/>
  <c r="AC65" i="28"/>
  <c r="AB65" i="28"/>
  <c r="R65" i="28"/>
  <c r="AJ65" i="28"/>
  <c r="BA65" i="28"/>
  <c r="AD65" i="28"/>
  <c r="L65" i="28"/>
  <c r="X65" i="28"/>
  <c r="M65" i="28"/>
  <c r="P65" i="28"/>
  <c r="T65" i="28"/>
  <c r="BD65" i="28"/>
  <c r="AR65" i="28"/>
  <c r="BE65" i="28"/>
  <c r="BB65" i="28"/>
  <c r="U70" i="25" l="1"/>
  <c r="AK70" i="25"/>
  <c r="AR70" i="25"/>
  <c r="W70" i="25"/>
  <c r="AS70" i="25"/>
  <c r="AL70" i="25"/>
  <c r="AP70" i="25"/>
  <c r="BG70" i="25"/>
  <c r="M70" i="25"/>
  <c r="AZ70" i="25"/>
  <c r="BE70" i="25"/>
  <c r="K70" i="25"/>
  <c r="AN70" i="25"/>
  <c r="AB70" i="25"/>
  <c r="BF70" i="25"/>
  <c r="AO70" i="25"/>
  <c r="R70" i="25"/>
  <c r="BH70" i="25"/>
  <c r="AE70" i="25"/>
  <c r="AG70" i="25"/>
  <c r="Q70" i="25"/>
  <c r="BA70" i="25"/>
  <c r="P70" i="25"/>
  <c r="X70" i="25"/>
  <c r="Y70" i="25"/>
  <c r="AT70" i="25"/>
  <c r="I71" i="25"/>
  <c r="H71" i="25" s="1"/>
  <c r="BI70" i="25"/>
  <c r="AJ70" i="25"/>
  <c r="L70" i="25"/>
  <c r="N70" i="25"/>
  <c r="AI70" i="25"/>
  <c r="Z70" i="25"/>
  <c r="AA70" i="25"/>
  <c r="T70" i="25"/>
  <c r="AM70" i="25"/>
  <c r="BC70" i="25"/>
  <c r="AW70" i="25"/>
  <c r="S70" i="25"/>
  <c r="BB70" i="25"/>
  <c r="O70" i="25"/>
  <c r="V70" i="25"/>
  <c r="J71" i="25"/>
  <c r="AH70" i="25"/>
  <c r="AQ70" i="25"/>
  <c r="AC70" i="25"/>
  <c r="AY70" i="25"/>
  <c r="AF70" i="25"/>
  <c r="AU70" i="25"/>
  <c r="BD70" i="25"/>
  <c r="AV70" i="25"/>
  <c r="AX70" i="25"/>
  <c r="AD70" i="25"/>
  <c r="R66" i="28"/>
  <c r="BF66" i="28"/>
  <c r="BH66" i="28"/>
  <c r="L66" i="28"/>
  <c r="O66" i="28"/>
  <c r="W66" i="28"/>
  <c r="AT66" i="28"/>
  <c r="AV66" i="28"/>
  <c r="BG66" i="28"/>
  <c r="AI66" i="28"/>
  <c r="S66" i="28"/>
  <c r="T66" i="28"/>
  <c r="AR66" i="28"/>
  <c r="AM66" i="28"/>
  <c r="AK66" i="28"/>
  <c r="AB66" i="28"/>
  <c r="AA66" i="28"/>
  <c r="U66" i="28"/>
  <c r="AN66" i="28"/>
  <c r="AW66" i="28"/>
  <c r="AH66" i="28"/>
  <c r="AJ66" i="28"/>
  <c r="AX66" i="28"/>
  <c r="AY66" i="28"/>
  <c r="AF66" i="28"/>
  <c r="AL66" i="28"/>
  <c r="AP66" i="28"/>
  <c r="BD66" i="28"/>
  <c r="BA66" i="28"/>
  <c r="AG66" i="28"/>
  <c r="K66" i="28"/>
  <c r="Y66" i="28"/>
  <c r="AE66" i="28"/>
  <c r="J67" i="28"/>
  <c r="Z66" i="28"/>
  <c r="AZ66" i="28"/>
  <c r="X66" i="28"/>
  <c r="M66" i="28"/>
  <c r="BC66" i="28"/>
  <c r="AQ66" i="28"/>
  <c r="AS66" i="28"/>
  <c r="P66" i="28"/>
  <c r="Q66" i="28"/>
  <c r="I67" i="28"/>
  <c r="H67" i="28" s="1"/>
  <c r="AO66" i="28"/>
  <c r="AD66" i="28"/>
  <c r="AU66" i="28"/>
  <c r="N66" i="28"/>
  <c r="V66" i="28"/>
  <c r="AC66" i="28"/>
  <c r="BB66" i="28"/>
  <c r="BE66" i="28"/>
  <c r="S67" i="28" l="1"/>
  <c r="BF67" i="28"/>
  <c r="AV67" i="28"/>
  <c r="AQ67" i="28"/>
  <c r="K67" i="28"/>
  <c r="BG67" i="28"/>
  <c r="L67" i="28"/>
  <c r="AE67" i="28"/>
  <c r="AA67" i="28"/>
  <c r="AK67" i="28"/>
  <c r="AI67" i="28"/>
  <c r="M67" i="28"/>
  <c r="BH67" i="28"/>
  <c r="P67" i="28"/>
  <c r="AP67" i="28"/>
  <c r="O67" i="28"/>
  <c r="AY67" i="28"/>
  <c r="AU67" i="28"/>
  <c r="Y67" i="28"/>
  <c r="AH67" i="28"/>
  <c r="I68" i="28"/>
  <c r="H68" i="28" s="1"/>
  <c r="AF67" i="28"/>
  <c r="AW67" i="28"/>
  <c r="AT67" i="28"/>
  <c r="J68" i="28"/>
  <c r="BA67" i="28"/>
  <c r="AG67" i="28"/>
  <c r="AS67" i="28"/>
  <c r="AO67" i="28"/>
  <c r="BB67" i="28"/>
  <c r="Q67" i="28"/>
  <c r="AJ67" i="28"/>
  <c r="AB67" i="28"/>
  <c r="AX67" i="28"/>
  <c r="AZ67" i="28"/>
  <c r="U67" i="28"/>
  <c r="AM67" i="28"/>
  <c r="AC67" i="28"/>
  <c r="X67" i="28"/>
  <c r="AL67" i="28"/>
  <c r="BE67" i="28"/>
  <c r="R67" i="28"/>
  <c r="Z67" i="28"/>
  <c r="BC67" i="28"/>
  <c r="V67" i="28"/>
  <c r="AD67" i="28"/>
  <c r="W67" i="28"/>
  <c r="AN67" i="28"/>
  <c r="N67" i="28"/>
  <c r="T67" i="28"/>
  <c r="AR67" i="28"/>
  <c r="BD67" i="28"/>
  <c r="S71" i="25"/>
  <c r="AL71" i="25"/>
  <c r="AI71" i="25"/>
  <c r="J72" i="25"/>
  <c r="AW71" i="25"/>
  <c r="AX71" i="25"/>
  <c r="BE71" i="25"/>
  <c r="AR71" i="25"/>
  <c r="X71" i="25"/>
  <c r="U71" i="25"/>
  <c r="BI71" i="25"/>
  <c r="BG71" i="25"/>
  <c r="BA71" i="25"/>
  <c r="AS71" i="25"/>
  <c r="AT71" i="25"/>
  <c r="W71" i="25"/>
  <c r="V71" i="25"/>
  <c r="Q71" i="25"/>
  <c r="AF71" i="25"/>
  <c r="BH71" i="25"/>
  <c r="L71" i="25"/>
  <c r="AG71" i="25"/>
  <c r="Y71" i="25"/>
  <c r="AZ71" i="25"/>
  <c r="AM71" i="25"/>
  <c r="AH71" i="25"/>
  <c r="Z71" i="25"/>
  <c r="AV71" i="25"/>
  <c r="N71" i="25"/>
  <c r="AC71" i="25"/>
  <c r="M71" i="25"/>
  <c r="AQ71" i="25"/>
  <c r="AA71" i="25"/>
  <c r="AN71" i="25"/>
  <c r="AJ71" i="25"/>
  <c r="AY71" i="25"/>
  <c r="BC71" i="25"/>
  <c r="BD71" i="25"/>
  <c r="AK71" i="25"/>
  <c r="BB71" i="25"/>
  <c r="AB71" i="25"/>
  <c r="AD71" i="25"/>
  <c r="AE71" i="25"/>
  <c r="T71" i="25"/>
  <c r="AP71" i="25"/>
  <c r="AU71" i="25"/>
  <c r="K71" i="25"/>
  <c r="BF71" i="25"/>
  <c r="O71" i="25"/>
  <c r="R71" i="25"/>
  <c r="P71" i="25"/>
  <c r="AO71" i="25"/>
  <c r="I72" i="25"/>
  <c r="H72" i="25" s="1"/>
  <c r="AD72" i="25" l="1"/>
  <c r="N72" i="25"/>
  <c r="AR72" i="25"/>
  <c r="U72" i="25"/>
  <c r="I73" i="25"/>
  <c r="H73" i="25" s="1"/>
  <c r="AN72" i="25"/>
  <c r="BG72" i="25"/>
  <c r="AW72" i="25"/>
  <c r="T72" i="25"/>
  <c r="AB72" i="25"/>
  <c r="BH72" i="25"/>
  <c r="AA72" i="25"/>
  <c r="BD72" i="25"/>
  <c r="O72" i="25"/>
  <c r="AC72" i="25"/>
  <c r="P72" i="25"/>
  <c r="BB72" i="25"/>
  <c r="V72" i="25"/>
  <c r="BF72" i="25"/>
  <c r="AO72" i="25"/>
  <c r="AG72" i="25"/>
  <c r="X72" i="25"/>
  <c r="AP72" i="25"/>
  <c r="AL72" i="25"/>
  <c r="AZ72" i="25"/>
  <c r="AX72" i="25"/>
  <c r="AI72" i="25"/>
  <c r="AV72" i="25"/>
  <c r="R72" i="25"/>
  <c r="AS72" i="25"/>
  <c r="AF72" i="25"/>
  <c r="BA72" i="25"/>
  <c r="BI72" i="25"/>
  <c r="AT72" i="25"/>
  <c r="BE72" i="25"/>
  <c r="J73" i="25"/>
  <c r="Z72" i="25"/>
  <c r="AJ72" i="25"/>
  <c r="S72" i="25"/>
  <c r="AE72" i="25"/>
  <c r="AQ72" i="25"/>
  <c r="AM72" i="25"/>
  <c r="AH72" i="25"/>
  <c r="AK72" i="25"/>
  <c r="Q72" i="25"/>
  <c r="AY72" i="25"/>
  <c r="Y72" i="25"/>
  <c r="BC72" i="25"/>
  <c r="M72" i="25"/>
  <c r="K72" i="25"/>
  <c r="L72" i="25"/>
  <c r="W72" i="25"/>
  <c r="AU72" i="25"/>
  <c r="J69" i="28"/>
  <c r="BF68" i="28"/>
  <c r="BH68" i="28"/>
  <c r="T68" i="28"/>
  <c r="BA68" i="28"/>
  <c r="K68" i="28"/>
  <c r="I69" i="28"/>
  <c r="H69" i="28" s="1"/>
  <c r="AU68" i="28"/>
  <c r="BG68" i="28"/>
  <c r="Y68" i="28"/>
  <c r="AN68" i="28"/>
  <c r="BB68" i="28"/>
  <c r="N68" i="28"/>
  <c r="X68" i="28"/>
  <c r="R68" i="28"/>
  <c r="S68" i="28"/>
  <c r="BC68" i="28"/>
  <c r="AJ68" i="28"/>
  <c r="AI68" i="28"/>
  <c r="AV68" i="28"/>
  <c r="L68" i="28"/>
  <c r="AR68" i="28"/>
  <c r="AQ68" i="28"/>
  <c r="AO68" i="28"/>
  <c r="AT68" i="28"/>
  <c r="AD68" i="28"/>
  <c r="AW68" i="28"/>
  <c r="W68" i="28"/>
  <c r="AE68" i="28"/>
  <c r="AX68" i="28"/>
  <c r="M68" i="28"/>
  <c r="Q68" i="28"/>
  <c r="P68" i="28"/>
  <c r="AB68" i="28"/>
  <c r="AL68" i="28"/>
  <c r="V68" i="28"/>
  <c r="AK68" i="28"/>
  <c r="AZ68" i="28"/>
  <c r="AP68" i="28"/>
  <c r="U68" i="28"/>
  <c r="AH68" i="28"/>
  <c r="BE68" i="28"/>
  <c r="AA68" i="28"/>
  <c r="O68" i="28"/>
  <c r="AG68" i="28"/>
  <c r="AY68" i="28"/>
  <c r="AC68" i="28"/>
  <c r="AM68" i="28"/>
  <c r="AS68" i="28"/>
  <c r="AF68" i="28"/>
  <c r="Z68" i="28"/>
  <c r="BD68" i="28"/>
  <c r="AP73" i="25" l="1"/>
  <c r="AT73" i="25"/>
  <c r="BH73" i="25"/>
  <c r="X73" i="25"/>
  <c r="Y73" i="25"/>
  <c r="BE73" i="25"/>
  <c r="AH73" i="25"/>
  <c r="AD73" i="25"/>
  <c r="BG73" i="25"/>
  <c r="N73" i="25"/>
  <c r="S73" i="25"/>
  <c r="AE73" i="25"/>
  <c r="AR73" i="25"/>
  <c r="AZ73" i="25"/>
  <c r="AU73" i="25"/>
  <c r="AQ73" i="25"/>
  <c r="L73" i="25"/>
  <c r="BA73" i="25"/>
  <c r="R73" i="25"/>
  <c r="BC73" i="25"/>
  <c r="AX73" i="25"/>
  <c r="Z73" i="25"/>
  <c r="Q73" i="25"/>
  <c r="AJ73" i="25"/>
  <c r="BD73" i="25"/>
  <c r="AK73" i="25"/>
  <c r="AW73" i="25"/>
  <c r="BI73" i="25"/>
  <c r="K73" i="25"/>
  <c r="AC73" i="25"/>
  <c r="W73" i="25"/>
  <c r="AF73" i="25"/>
  <c r="AS73" i="25"/>
  <c r="O73" i="25"/>
  <c r="AG73" i="25"/>
  <c r="P73" i="25"/>
  <c r="AO73" i="25"/>
  <c r="AN73" i="25"/>
  <c r="AA73" i="25"/>
  <c r="AY73" i="25"/>
  <c r="T73" i="25"/>
  <c r="M73" i="25"/>
  <c r="I74" i="25"/>
  <c r="H74" i="25" s="1"/>
  <c r="V73" i="25"/>
  <c r="AI73" i="25"/>
  <c r="BB73" i="25"/>
  <c r="J74" i="25"/>
  <c r="BF73" i="25"/>
  <c r="AV73" i="25"/>
  <c r="AM73" i="25"/>
  <c r="U73" i="25"/>
  <c r="AB73" i="25"/>
  <c r="AL73" i="25"/>
  <c r="AD69" i="28"/>
  <c r="BF69" i="28"/>
  <c r="AP69" i="28"/>
  <c r="J70" i="28"/>
  <c r="R69" i="28"/>
  <c r="M69" i="28"/>
  <c r="BG69" i="28"/>
  <c r="P69" i="28"/>
  <c r="AX69" i="28"/>
  <c r="BH69" i="28"/>
  <c r="AB69" i="28"/>
  <c r="AS69" i="28"/>
  <c r="W69" i="28"/>
  <c r="Q69" i="28"/>
  <c r="L69" i="28"/>
  <c r="AJ69" i="28"/>
  <c r="T69" i="28"/>
  <c r="BA69" i="28"/>
  <c r="Z69" i="28"/>
  <c r="I70" i="28"/>
  <c r="H70" i="28" s="1"/>
  <c r="AN69" i="28"/>
  <c r="AY69" i="28"/>
  <c r="AC69" i="28"/>
  <c r="AV69" i="28"/>
  <c r="AZ69" i="28"/>
  <c r="O69" i="28"/>
  <c r="N69" i="28"/>
  <c r="AO69" i="28"/>
  <c r="AF69" i="28"/>
  <c r="AW69" i="28"/>
  <c r="AA69" i="28"/>
  <c r="AR69" i="28"/>
  <c r="AT69" i="28"/>
  <c r="AE69" i="28"/>
  <c r="BE69" i="28"/>
  <c r="AG69" i="28"/>
  <c r="K69" i="28"/>
  <c r="AI69" i="28"/>
  <c r="Y69" i="28"/>
  <c r="AQ69" i="28"/>
  <c r="BB69" i="28"/>
  <c r="AL69" i="28"/>
  <c r="S69" i="28"/>
  <c r="AM69" i="28"/>
  <c r="V69" i="28"/>
  <c r="AU69" i="28"/>
  <c r="AH69" i="28"/>
  <c r="U69" i="28"/>
  <c r="X69" i="28"/>
  <c r="BC69" i="28"/>
  <c r="BD69" i="28"/>
  <c r="AK69" i="28"/>
  <c r="AM74" i="25" l="1"/>
  <c r="BH74" i="25"/>
  <c r="J75" i="25"/>
  <c r="AV74" i="25"/>
  <c r="X74" i="25"/>
  <c r="AY74" i="25"/>
  <c r="AQ74" i="25"/>
  <c r="AK74" i="25"/>
  <c r="Y74" i="25"/>
  <c r="O74" i="25"/>
  <c r="AT74" i="25"/>
  <c r="P74" i="25"/>
  <c r="AD74" i="25"/>
  <c r="M74" i="25"/>
  <c r="AI74" i="25"/>
  <c r="AA74" i="25"/>
  <c r="W74" i="25"/>
  <c r="S74" i="25"/>
  <c r="N74" i="25"/>
  <c r="AB74" i="25"/>
  <c r="I75" i="25"/>
  <c r="H75" i="25" s="1"/>
  <c r="AH74" i="25"/>
  <c r="AG74" i="25"/>
  <c r="BA74" i="25"/>
  <c r="U74" i="25"/>
  <c r="BG74" i="25"/>
  <c r="BB74" i="25"/>
  <c r="R74" i="25"/>
  <c r="AF74" i="25"/>
  <c r="AN74" i="25"/>
  <c r="BD74" i="25"/>
  <c r="Q74" i="25"/>
  <c r="T74" i="25"/>
  <c r="BE74" i="25"/>
  <c r="AX74" i="25"/>
  <c r="Z74" i="25"/>
  <c r="AE74" i="25"/>
  <c r="BI74" i="25"/>
  <c r="BF74" i="25"/>
  <c r="AP74" i="25"/>
  <c r="AZ74" i="25"/>
  <c r="AU74" i="25"/>
  <c r="AC74" i="25"/>
  <c r="K74" i="25"/>
  <c r="V74" i="25"/>
  <c r="L74" i="25"/>
  <c r="AS74" i="25"/>
  <c r="AJ74" i="25"/>
  <c r="AR74" i="25"/>
  <c r="AW74" i="25"/>
  <c r="AO74" i="25"/>
  <c r="AL74" i="25"/>
  <c r="BC74" i="25"/>
  <c r="AF70" i="28"/>
  <c r="BF70" i="28"/>
  <c r="AC70" i="28"/>
  <c r="BG70" i="28"/>
  <c r="L70" i="28"/>
  <c r="AA70" i="28"/>
  <c r="W70" i="28"/>
  <c r="BC70" i="28"/>
  <c r="AI70" i="28"/>
  <c r="S70" i="28"/>
  <c r="AN70" i="28"/>
  <c r="BH70" i="28"/>
  <c r="I71" i="28"/>
  <c r="H71" i="28" s="1"/>
  <c r="AW70" i="28"/>
  <c r="AR70" i="28"/>
  <c r="AK70" i="28"/>
  <c r="T70" i="28"/>
  <c r="AG70" i="28"/>
  <c r="AZ70" i="28"/>
  <c r="AJ70" i="28"/>
  <c r="AO70" i="28"/>
  <c r="P70" i="28"/>
  <c r="AQ70" i="28"/>
  <c r="AV70" i="28"/>
  <c r="AE70" i="28"/>
  <c r="AU70" i="28"/>
  <c r="X70" i="28"/>
  <c r="O70" i="28"/>
  <c r="AD70" i="28"/>
  <c r="BA70" i="28"/>
  <c r="U70" i="28"/>
  <c r="N70" i="28"/>
  <c r="K70" i="28"/>
  <c r="AM70" i="28"/>
  <c r="AX70" i="28"/>
  <c r="AL70" i="28"/>
  <c r="AY70" i="28"/>
  <c r="Z70" i="28"/>
  <c r="V70" i="28"/>
  <c r="AT70" i="28"/>
  <c r="AH70" i="28"/>
  <c r="J71" i="28"/>
  <c r="Q70" i="28"/>
  <c r="AB70" i="28"/>
  <c r="Y70" i="28"/>
  <c r="AS70" i="28"/>
  <c r="BD70" i="28"/>
  <c r="R70" i="28"/>
  <c r="BB70" i="28"/>
  <c r="AP70" i="28"/>
  <c r="M70" i="28"/>
  <c r="BE70" i="28"/>
  <c r="V75" i="25" l="1"/>
  <c r="AA75" i="25"/>
  <c r="J76" i="25"/>
  <c r="AY75" i="25"/>
  <c r="K75" i="25"/>
  <c r="AP75" i="25"/>
  <c r="U75" i="25"/>
  <c r="T75" i="25"/>
  <c r="AG75" i="25"/>
  <c r="AZ75" i="25"/>
  <c r="AQ75" i="25"/>
  <c r="O75" i="25"/>
  <c r="AX75" i="25"/>
  <c r="P75" i="25"/>
  <c r="AS75" i="25"/>
  <c r="BH75" i="25"/>
  <c r="BG75" i="25"/>
  <c r="I76" i="25"/>
  <c r="H76" i="25" s="1"/>
  <c r="X75" i="25"/>
  <c r="AH75" i="25"/>
  <c r="W75" i="25"/>
  <c r="AW75" i="25"/>
  <c r="AK75" i="25"/>
  <c r="AC75" i="25"/>
  <c r="M75" i="25"/>
  <c r="AD75" i="25"/>
  <c r="BI75" i="25"/>
  <c r="AE75" i="25"/>
  <c r="AB75" i="25"/>
  <c r="AN75" i="25"/>
  <c r="BA75" i="25"/>
  <c r="L75" i="25"/>
  <c r="AT75" i="25"/>
  <c r="Y75" i="25"/>
  <c r="BC75" i="25"/>
  <c r="BD75" i="25"/>
  <c r="BE75" i="25"/>
  <c r="S75" i="25"/>
  <c r="N75" i="25"/>
  <c r="R75" i="25"/>
  <c r="AO75" i="25"/>
  <c r="AF75" i="25"/>
  <c r="AJ75" i="25"/>
  <c r="Z75" i="25"/>
  <c r="AM75" i="25"/>
  <c r="AV75" i="25"/>
  <c r="AI75" i="25"/>
  <c r="AL75" i="25"/>
  <c r="BB75" i="25"/>
  <c r="Q75" i="25"/>
  <c r="AR75" i="25"/>
  <c r="AU75" i="25"/>
  <c r="BF75" i="25"/>
  <c r="W71" i="28"/>
  <c r="BF71" i="28"/>
  <c r="BH71" i="28"/>
  <c r="N71" i="28"/>
  <c r="AS71" i="28"/>
  <c r="L71" i="28"/>
  <c r="AH71" i="28"/>
  <c r="AG71" i="28"/>
  <c r="BG71" i="28"/>
  <c r="BC71" i="28"/>
  <c r="AP71" i="28"/>
  <c r="U71" i="28"/>
  <c r="AB71" i="28"/>
  <c r="AU71" i="28"/>
  <c r="S71" i="28"/>
  <c r="AI71" i="28"/>
  <c r="AN71" i="28"/>
  <c r="Y71" i="28"/>
  <c r="AJ71" i="28"/>
  <c r="AT71" i="28"/>
  <c r="BE71" i="28"/>
  <c r="AW71" i="28"/>
  <c r="K71" i="28"/>
  <c r="O71" i="28"/>
  <c r="AY71" i="28"/>
  <c r="AF71" i="28"/>
  <c r="V71" i="28"/>
  <c r="AV71" i="28"/>
  <c r="AR71" i="28"/>
  <c r="AK71" i="28"/>
  <c r="R71" i="28"/>
  <c r="BD71" i="28"/>
  <c r="I72" i="28"/>
  <c r="H72" i="28" s="1"/>
  <c r="AQ71" i="28"/>
  <c r="AO71" i="28"/>
  <c r="P71" i="28"/>
  <c r="Q71" i="28"/>
  <c r="T71" i="28"/>
  <c r="AZ71" i="28"/>
  <c r="BA71" i="28"/>
  <c r="AA71" i="28"/>
  <c r="Z71" i="28"/>
  <c r="J72" i="28"/>
  <c r="AD71" i="28"/>
  <c r="BB71" i="28"/>
  <c r="AM71" i="28"/>
  <c r="AL71" i="28"/>
  <c r="X71" i="28"/>
  <c r="AE71" i="28"/>
  <c r="AC71" i="28"/>
  <c r="AX71" i="28"/>
  <c r="M71" i="28"/>
  <c r="T76" i="25" l="1"/>
  <c r="AE76" i="25"/>
  <c r="R76" i="25"/>
  <c r="AY76" i="25"/>
  <c r="AP76" i="25"/>
  <c r="M76" i="25"/>
  <c r="AM76" i="25"/>
  <c r="Q76" i="25"/>
  <c r="AZ76" i="25"/>
  <c r="AK76" i="25"/>
  <c r="BA76" i="25"/>
  <c r="AL76" i="25"/>
  <c r="BI76" i="25"/>
  <c r="AG76" i="25"/>
  <c r="BB76" i="25"/>
  <c r="BH76" i="25"/>
  <c r="AJ76" i="25"/>
  <c r="X76" i="25"/>
  <c r="S76" i="25"/>
  <c r="I77" i="25"/>
  <c r="H77" i="25" s="1"/>
  <c r="BD76" i="25"/>
  <c r="BG76" i="25"/>
  <c r="AH76" i="25"/>
  <c r="AW76" i="25"/>
  <c r="AA76" i="25"/>
  <c r="Z76" i="25"/>
  <c r="AS76" i="25"/>
  <c r="BF76" i="25"/>
  <c r="AB76" i="25"/>
  <c r="AV76" i="25"/>
  <c r="AN76" i="25"/>
  <c r="AI76" i="25"/>
  <c r="L76" i="25"/>
  <c r="J77" i="25"/>
  <c r="BE76" i="25"/>
  <c r="O76" i="25"/>
  <c r="AR76" i="25"/>
  <c r="N76" i="25"/>
  <c r="AT76" i="25"/>
  <c r="AX76" i="25"/>
  <c r="W76" i="25"/>
  <c r="P76" i="25"/>
  <c r="AU76" i="25"/>
  <c r="K76" i="25"/>
  <c r="AC76" i="25"/>
  <c r="AQ76" i="25"/>
  <c r="BC76" i="25"/>
  <c r="AF76" i="25"/>
  <c r="U76" i="25"/>
  <c r="V76" i="25"/>
  <c r="Y76" i="25"/>
  <c r="AO76" i="25"/>
  <c r="AD76" i="25"/>
  <c r="L72" i="28"/>
  <c r="BC72" i="28"/>
  <c r="BG72" i="28"/>
  <c r="BH72" i="28"/>
  <c r="AC72" i="28"/>
  <c r="AP72" i="28"/>
  <c r="AH72" i="28"/>
  <c r="AM72" i="28"/>
  <c r="N72" i="28"/>
  <c r="J73" i="28"/>
  <c r="AY72" i="28"/>
  <c r="BA72" i="28"/>
  <c r="AA72" i="28"/>
  <c r="R72" i="28"/>
  <c r="AK72" i="28"/>
  <c r="X72" i="28"/>
  <c r="V72" i="28"/>
  <c r="AD72" i="28"/>
  <c r="BF72" i="28"/>
  <c r="AQ72" i="28"/>
  <c r="Z72" i="28"/>
  <c r="U72" i="28"/>
  <c r="Y72" i="28"/>
  <c r="AV72" i="28"/>
  <c r="S72" i="28"/>
  <c r="AZ72" i="28"/>
  <c r="T72" i="28"/>
  <c r="AR72" i="28"/>
  <c r="AE72" i="28"/>
  <c r="BD72" i="28"/>
  <c r="I73" i="28"/>
  <c r="H73" i="28" s="1"/>
  <c r="AT72" i="28"/>
  <c r="AB72" i="28"/>
  <c r="O72" i="28"/>
  <c r="AW72" i="28"/>
  <c r="AX72" i="28"/>
  <c r="W72" i="28"/>
  <c r="AS72" i="28"/>
  <c r="P72" i="28"/>
  <c r="AL72" i="28"/>
  <c r="AO72" i="28"/>
  <c r="BE72" i="28"/>
  <c r="AN72" i="28"/>
  <c r="AG72" i="28"/>
  <c r="K72" i="28"/>
  <c r="M72" i="28"/>
  <c r="AI72" i="28"/>
  <c r="AU72" i="28"/>
  <c r="AF72" i="28"/>
  <c r="BB72" i="28"/>
  <c r="Q72" i="28"/>
  <c r="AJ72" i="28"/>
  <c r="Y77" i="25" l="1"/>
  <c r="BA77" i="25"/>
  <c r="AZ77" i="25"/>
  <c r="V77" i="25"/>
  <c r="BC77" i="25"/>
  <c r="L77" i="25"/>
  <c r="BG77" i="25"/>
  <c r="AC77" i="25"/>
  <c r="AY77" i="25"/>
  <c r="AR77" i="25"/>
  <c r="AT77" i="25"/>
  <c r="AQ77" i="25"/>
  <c r="AV77" i="25"/>
  <c r="AP77" i="25"/>
  <c r="Z77" i="25"/>
  <c r="AN77" i="25"/>
  <c r="BH77" i="25"/>
  <c r="AI77" i="25"/>
  <c r="AS77" i="25"/>
  <c r="R77" i="25"/>
  <c r="BD77" i="25"/>
  <c r="K77" i="25"/>
  <c r="T77" i="25"/>
  <c r="AE77" i="25"/>
  <c r="AF77" i="25"/>
  <c r="BI77" i="25"/>
  <c r="P77" i="25"/>
  <c r="AX77" i="25"/>
  <c r="U77" i="25"/>
  <c r="AG77" i="25"/>
  <c r="BE77" i="25"/>
  <c r="AO77" i="25"/>
  <c r="N77" i="25"/>
  <c r="AM77" i="25"/>
  <c r="AD77" i="25"/>
  <c r="O77" i="25"/>
  <c r="AB77" i="25"/>
  <c r="AU77" i="25"/>
  <c r="AJ77" i="25"/>
  <c r="X77" i="25"/>
  <c r="W77" i="25"/>
  <c r="AA77" i="25"/>
  <c r="J78" i="25"/>
  <c r="AH77" i="25"/>
  <c r="BF77" i="25"/>
  <c r="I78" i="25"/>
  <c r="H78" i="25" s="1"/>
  <c r="AL77" i="25"/>
  <c r="M77" i="25"/>
  <c r="S77" i="25"/>
  <c r="BB77" i="25"/>
  <c r="Q77" i="25"/>
  <c r="AW77" i="25"/>
  <c r="AK77" i="25"/>
  <c r="AA73" i="28"/>
  <c r="AR73" i="28"/>
  <c r="AE73" i="28"/>
  <c r="AO73" i="28"/>
  <c r="Z73" i="28"/>
  <c r="Y73" i="28"/>
  <c r="AZ73" i="28"/>
  <c r="P73" i="28"/>
  <c r="T73" i="28"/>
  <c r="I74" i="28"/>
  <c r="H74" i="28" s="1"/>
  <c r="AH73" i="28"/>
  <c r="AG73" i="28"/>
  <c r="AF73" i="28"/>
  <c r="BH73" i="28"/>
  <c r="BC73" i="28"/>
  <c r="AX73" i="28"/>
  <c r="AD73" i="28"/>
  <c r="Q73" i="28"/>
  <c r="AM73" i="28"/>
  <c r="AP73" i="28"/>
  <c r="AU73" i="28"/>
  <c r="U73" i="28"/>
  <c r="M73" i="28"/>
  <c r="BD73" i="28"/>
  <c r="S73" i="28"/>
  <c r="K73" i="28"/>
  <c r="AK73" i="28"/>
  <c r="BG73" i="28"/>
  <c r="AI73" i="28"/>
  <c r="AB73" i="28"/>
  <c r="AN73" i="28"/>
  <c r="AL73" i="28"/>
  <c r="AY73" i="28"/>
  <c r="R73" i="28"/>
  <c r="W73" i="28"/>
  <c r="O73" i="28"/>
  <c r="N73" i="28"/>
  <c r="BA73" i="28"/>
  <c r="V73" i="28"/>
  <c r="AT73" i="28"/>
  <c r="AQ73" i="28"/>
  <c r="AS73" i="28"/>
  <c r="BB73" i="28"/>
  <c r="BE73" i="28"/>
  <c r="AW73" i="28"/>
  <c r="AC73" i="28"/>
  <c r="BF73" i="28"/>
  <c r="J74" i="28"/>
  <c r="L73" i="28"/>
  <c r="AJ73" i="28"/>
  <c r="X73" i="28"/>
  <c r="AV73" i="28"/>
  <c r="AW78" i="25" l="1"/>
  <c r="V78" i="25"/>
  <c r="AU78" i="25"/>
  <c r="N78" i="25"/>
  <c r="AS78" i="25"/>
  <c r="W78" i="25"/>
  <c r="Q78" i="25"/>
  <c r="AE78" i="25"/>
  <c r="BC78" i="25"/>
  <c r="L78" i="25"/>
  <c r="AR78" i="25"/>
  <c r="AM78" i="25"/>
  <c r="BH78" i="25"/>
  <c r="T78" i="25"/>
  <c r="BG78" i="25"/>
  <c r="AC78" i="25"/>
  <c r="AK78" i="25"/>
  <c r="BI78" i="25"/>
  <c r="AB78" i="25"/>
  <c r="AI78" i="25"/>
  <c r="Y78" i="25"/>
  <c r="Z78" i="25"/>
  <c r="AL78" i="25"/>
  <c r="U78" i="25"/>
  <c r="AY78" i="25"/>
  <c r="BD78" i="25"/>
  <c r="BB78" i="25"/>
  <c r="AQ78" i="25"/>
  <c r="AP78" i="25"/>
  <c r="AZ78" i="25"/>
  <c r="R78" i="25"/>
  <c r="AJ78" i="25"/>
  <c r="AV78" i="25"/>
  <c r="I79" i="25"/>
  <c r="H79" i="25" s="1"/>
  <c r="AO78" i="25"/>
  <c r="X78" i="25"/>
  <c r="AG78" i="25"/>
  <c r="AH78" i="25"/>
  <c r="AN78" i="25"/>
  <c r="AF78" i="25"/>
  <c r="S78" i="25"/>
  <c r="BE78" i="25"/>
  <c r="AA78" i="25"/>
  <c r="AX78" i="25"/>
  <c r="P78" i="25"/>
  <c r="BF78" i="25"/>
  <c r="AD78" i="25"/>
  <c r="O78" i="25"/>
  <c r="M78" i="25"/>
  <c r="AT78" i="25"/>
  <c r="J79" i="25"/>
  <c r="K78" i="25"/>
  <c r="BA78" i="25"/>
  <c r="AL74" i="28"/>
  <c r="J75" i="28"/>
  <c r="AQ74" i="28"/>
  <c r="BH74" i="28"/>
  <c r="AU74" i="28"/>
  <c r="AG74" i="28"/>
  <c r="M74" i="28"/>
  <c r="AI74" i="28"/>
  <c r="U74" i="28"/>
  <c r="AR74" i="28"/>
  <c r="N74" i="28"/>
  <c r="AF74" i="28"/>
  <c r="AX74" i="28"/>
  <c r="BG74" i="28"/>
  <c r="P74" i="28"/>
  <c r="BA74" i="28"/>
  <c r="AE74" i="28"/>
  <c r="AM74" i="28"/>
  <c r="X74" i="28"/>
  <c r="BB74" i="28"/>
  <c r="AJ74" i="28"/>
  <c r="Z74" i="28"/>
  <c r="Y74" i="28"/>
  <c r="AY74" i="28"/>
  <c r="BC74" i="28"/>
  <c r="AK74" i="28"/>
  <c r="AO74" i="28"/>
  <c r="W74" i="28"/>
  <c r="AB74" i="28"/>
  <c r="R74" i="28"/>
  <c r="K74" i="28"/>
  <c r="AV74" i="28"/>
  <c r="Q74" i="28"/>
  <c r="S74" i="28"/>
  <c r="I75" i="28"/>
  <c r="H75" i="28" s="1"/>
  <c r="O74" i="28"/>
  <c r="AP74" i="28"/>
  <c r="L74" i="28"/>
  <c r="AD74" i="28"/>
  <c r="T74" i="28"/>
  <c r="AS74" i="28"/>
  <c r="BF74" i="28"/>
  <c r="BE74" i="28"/>
  <c r="AH74" i="28"/>
  <c r="V74" i="28"/>
  <c r="BD74" i="28"/>
  <c r="AZ74" i="28"/>
  <c r="AA74" i="28"/>
  <c r="AN74" i="28"/>
  <c r="AC74" i="28"/>
  <c r="AT74" i="28"/>
  <c r="AW74" i="28"/>
  <c r="AA75" i="28" l="1"/>
  <c r="N75" i="28"/>
  <c r="T75" i="28"/>
  <c r="P75" i="28"/>
  <c r="X75" i="28"/>
  <c r="V75" i="28"/>
  <c r="AD75" i="28"/>
  <c r="L75" i="28"/>
  <c r="Z75" i="28"/>
  <c r="AW75" i="28"/>
  <c r="AS75" i="28"/>
  <c r="AL75" i="28"/>
  <c r="AF75" i="28"/>
  <c r="AX75" i="28"/>
  <c r="AV75" i="28"/>
  <c r="Y75" i="28"/>
  <c r="O75" i="28"/>
  <c r="AN75" i="28"/>
  <c r="M75" i="28"/>
  <c r="AE75" i="28"/>
  <c r="AJ75" i="28"/>
  <c r="AG75" i="28"/>
  <c r="W75" i="28"/>
  <c r="AY75" i="28"/>
  <c r="Q75" i="28"/>
  <c r="U75" i="28"/>
  <c r="BB75" i="28"/>
  <c r="AK75" i="28"/>
  <c r="AQ75" i="28"/>
  <c r="BG75" i="28"/>
  <c r="J76" i="28"/>
  <c r="AR75" i="28"/>
  <c r="BH75" i="28"/>
  <c r="K75" i="28"/>
  <c r="AM75" i="28"/>
  <c r="S75" i="28"/>
  <c r="BD75" i="28"/>
  <c r="BC75" i="28"/>
  <c r="R75" i="28"/>
  <c r="AO75" i="28"/>
  <c r="AB75" i="28"/>
  <c r="AT75" i="28"/>
  <c r="AZ75" i="28"/>
  <c r="AI75" i="28"/>
  <c r="AU75" i="28"/>
  <c r="AP75" i="28"/>
  <c r="AH75" i="28"/>
  <c r="AC75" i="28"/>
  <c r="BE75" i="28"/>
  <c r="I76" i="28"/>
  <c r="H76" i="28" s="1"/>
  <c r="BA75" i="28"/>
  <c r="BF75" i="28"/>
  <c r="AU79" i="25"/>
  <c r="AK79" i="25"/>
  <c r="AY79" i="25"/>
  <c r="J80" i="25"/>
  <c r="P79" i="25"/>
  <c r="BA79" i="25"/>
  <c r="AM79" i="25"/>
  <c r="AW79" i="25"/>
  <c r="BG79" i="25"/>
  <c r="AH79" i="25"/>
  <c r="AO79" i="25"/>
  <c r="AF79" i="25"/>
  <c r="W79" i="25"/>
  <c r="BH79" i="25"/>
  <c r="AE79" i="25"/>
  <c r="Y79" i="25"/>
  <c r="V79" i="25"/>
  <c r="AV79" i="25"/>
  <c r="AB79" i="25"/>
  <c r="T79" i="25"/>
  <c r="BF79" i="25"/>
  <c r="R79" i="25"/>
  <c r="Q79" i="25"/>
  <c r="AQ79" i="25"/>
  <c r="AL79" i="25"/>
  <c r="N79" i="25"/>
  <c r="BI79" i="25"/>
  <c r="I80" i="25"/>
  <c r="H80" i="25" s="1"/>
  <c r="BC79" i="25"/>
  <c r="K79" i="25"/>
  <c r="AG79" i="25"/>
  <c r="AN79" i="25"/>
  <c r="Z79" i="25"/>
  <c r="M79" i="25"/>
  <c r="AA79" i="25"/>
  <c r="AC79" i="25"/>
  <c r="S79" i="25"/>
  <c r="AP79" i="25"/>
  <c r="U79" i="25"/>
  <c r="X79" i="25"/>
  <c r="AX79" i="25"/>
  <c r="AJ79" i="25"/>
  <c r="O79" i="25"/>
  <c r="AD79" i="25"/>
  <c r="AS79" i="25"/>
  <c r="AR79" i="25"/>
  <c r="AZ79" i="25"/>
  <c r="BB79" i="25"/>
  <c r="AI79" i="25"/>
  <c r="BE79" i="25"/>
  <c r="L79" i="25"/>
  <c r="AT79" i="25"/>
  <c r="BD79" i="25"/>
  <c r="BH80" i="25" l="1"/>
  <c r="AL80" i="25"/>
  <c r="AT80" i="25"/>
  <c r="Q80" i="25"/>
  <c r="V80" i="25"/>
  <c r="AX80" i="25"/>
  <c r="AV80" i="25"/>
  <c r="R80" i="25"/>
  <c r="AA80" i="25"/>
  <c r="AW80" i="25"/>
  <c r="U80" i="25"/>
  <c r="AN80" i="25"/>
  <c r="AR80" i="25"/>
  <c r="AB80" i="25"/>
  <c r="AG80" i="25"/>
  <c r="AD80" i="25"/>
  <c r="Y80" i="25"/>
  <c r="AF80" i="25"/>
  <c r="X80" i="25"/>
  <c r="AU80" i="25"/>
  <c r="O80" i="25"/>
  <c r="S80" i="25"/>
  <c r="AI80" i="25"/>
  <c r="P80" i="25"/>
  <c r="M80" i="25"/>
  <c r="BI80" i="25"/>
  <c r="BD80" i="25"/>
  <c r="BC80" i="25"/>
  <c r="BF80" i="25"/>
  <c r="AP80" i="25"/>
  <c r="W80" i="25"/>
  <c r="AS80" i="25"/>
  <c r="AJ80" i="25"/>
  <c r="I81" i="25"/>
  <c r="H81" i="25" s="1"/>
  <c r="AK80" i="25"/>
  <c r="AZ80" i="25"/>
  <c r="Z80" i="25"/>
  <c r="AO80" i="25"/>
  <c r="AC80" i="25"/>
  <c r="N80" i="25"/>
  <c r="BE80" i="25"/>
  <c r="L80" i="25"/>
  <c r="AY80" i="25"/>
  <c r="J81" i="25"/>
  <c r="BG80" i="25"/>
  <c r="BA80" i="25"/>
  <c r="K80" i="25"/>
  <c r="BB80" i="25"/>
  <c r="AM80" i="25"/>
  <c r="AQ80" i="25"/>
  <c r="AE80" i="25"/>
  <c r="T80" i="25"/>
  <c r="AH80" i="25"/>
  <c r="O76" i="28"/>
  <c r="Z76" i="28"/>
  <c r="AI76" i="28"/>
  <c r="AU76" i="28"/>
  <c r="I77" i="28"/>
  <c r="H77" i="28" s="1"/>
  <c r="AP76" i="28"/>
  <c r="AR76" i="28"/>
  <c r="AY76" i="28"/>
  <c r="L76" i="28"/>
  <c r="AW76" i="28"/>
  <c r="M76" i="28"/>
  <c r="R76" i="28"/>
  <c r="AS76" i="28"/>
  <c r="AL76" i="28"/>
  <c r="AD76" i="28"/>
  <c r="BG76" i="28"/>
  <c r="AG76" i="28"/>
  <c r="K76" i="28"/>
  <c r="AE76" i="28"/>
  <c r="V76" i="28"/>
  <c r="AB76" i="28"/>
  <c r="AM76" i="28"/>
  <c r="BF76" i="28"/>
  <c r="AN76" i="28"/>
  <c r="AZ76" i="28"/>
  <c r="AH76" i="28"/>
  <c r="Y76" i="28"/>
  <c r="S76" i="28"/>
  <c r="AF76" i="28"/>
  <c r="AV76" i="28"/>
  <c r="AX76" i="28"/>
  <c r="P76" i="28"/>
  <c r="BE76" i="28"/>
  <c r="X76" i="28"/>
  <c r="N76" i="28"/>
  <c r="J77" i="28"/>
  <c r="AC76" i="28"/>
  <c r="T76" i="28"/>
  <c r="AA76" i="28"/>
  <c r="W76" i="28"/>
  <c r="AQ76" i="28"/>
  <c r="AO76" i="28"/>
  <c r="AT76" i="28"/>
  <c r="Q76" i="28"/>
  <c r="BD76" i="28"/>
  <c r="BH76" i="28"/>
  <c r="U76" i="28"/>
  <c r="BB76" i="28"/>
  <c r="BA76" i="28"/>
  <c r="AK76" i="28"/>
  <c r="AJ76" i="28"/>
  <c r="BC76" i="28"/>
  <c r="CA35" i="24" l="1"/>
  <c r="CA5" i="24"/>
  <c r="CA45" i="24"/>
  <c r="AQ77" i="28"/>
  <c r="O77" i="28"/>
  <c r="AN77" i="28"/>
  <c r="AG77" i="28"/>
  <c r="AC77" i="28"/>
  <c r="AZ77" i="28"/>
  <c r="AS77" i="28"/>
  <c r="S77" i="28"/>
  <c r="BA77" i="28"/>
  <c r="AD77" i="28"/>
  <c r="AV77" i="28"/>
  <c r="AL77" i="28"/>
  <c r="BE77" i="28"/>
  <c r="BC77" i="28"/>
  <c r="AR77" i="28"/>
  <c r="AF77" i="28"/>
  <c r="AT77" i="28"/>
  <c r="AY77" i="28"/>
  <c r="AO77" i="28"/>
  <c r="AK77" i="28"/>
  <c r="L77" i="28"/>
  <c r="BH77" i="28"/>
  <c r="U77" i="28"/>
  <c r="AB77" i="28"/>
  <c r="AX77" i="28"/>
  <c r="W77" i="28"/>
  <c r="AU77" i="28"/>
  <c r="Y77" i="28"/>
  <c r="AW77" i="28"/>
  <c r="AJ77" i="28"/>
  <c r="M77" i="28"/>
  <c r="Q77" i="28"/>
  <c r="BF77" i="28"/>
  <c r="K77" i="28"/>
  <c r="AI77" i="28"/>
  <c r="P77" i="28"/>
  <c r="J78" i="28"/>
  <c r="AP77" i="28"/>
  <c r="BG77" i="28"/>
  <c r="AM77" i="28"/>
  <c r="AE77" i="28"/>
  <c r="AA77" i="28"/>
  <c r="BB77" i="28"/>
  <c r="R77" i="28"/>
  <c r="AH77" i="28"/>
  <c r="N77" i="28"/>
  <c r="V77" i="28"/>
  <c r="T77" i="28"/>
  <c r="BD77" i="28"/>
  <c r="I78" i="28"/>
  <c r="H78" i="28" s="1"/>
  <c r="X77" i="28"/>
  <c r="Z77" i="28"/>
  <c r="BH81" i="25"/>
  <c r="AT81" i="25"/>
  <c r="BD81" i="25"/>
  <c r="AR81" i="25"/>
  <c r="L81" i="25"/>
  <c r="O81" i="25"/>
  <c r="AH81" i="25"/>
  <c r="AA81" i="25"/>
  <c r="AB81" i="25"/>
  <c r="AF81" i="25"/>
  <c r="AC81" i="25"/>
  <c r="BC81" i="25"/>
  <c r="BF81" i="25"/>
  <c r="AI81" i="25"/>
  <c r="I82" i="25"/>
  <c r="H82" i="25" s="1"/>
  <c r="AY81" i="25"/>
  <c r="AO81" i="25"/>
  <c r="W81" i="25"/>
  <c r="S81" i="25"/>
  <c r="BI81" i="25"/>
  <c r="BA81" i="25"/>
  <c r="AM81" i="25"/>
  <c r="AW81" i="25"/>
  <c r="AX81" i="25"/>
  <c r="AP81" i="25"/>
  <c r="AV81" i="25"/>
  <c r="AU81" i="25"/>
  <c r="AJ81" i="25"/>
  <c r="J82" i="25"/>
  <c r="V81" i="25"/>
  <c r="K81" i="25"/>
  <c r="R81" i="25"/>
  <c r="P81" i="25"/>
  <c r="AG81" i="25"/>
  <c r="Y81" i="25"/>
  <c r="T81" i="25"/>
  <c r="M81" i="25"/>
  <c r="BB81" i="25"/>
  <c r="AD81" i="25"/>
  <c r="U81" i="25"/>
  <c r="AK81" i="25"/>
  <c r="X81" i="25"/>
  <c r="Z81" i="25"/>
  <c r="AQ81" i="25"/>
  <c r="N81" i="25"/>
  <c r="BG81" i="25"/>
  <c r="AN81" i="25"/>
  <c r="AE81" i="25"/>
  <c r="AS81" i="25"/>
  <c r="AL81" i="25"/>
  <c r="AZ81" i="25"/>
  <c r="BE81" i="25"/>
  <c r="Q81" i="25"/>
  <c r="CB35" i="24" l="1"/>
  <c r="CB5" i="24"/>
  <c r="CB45" i="24"/>
  <c r="AT82" i="25"/>
  <c r="BA82" i="25"/>
  <c r="AH82" i="25"/>
  <c r="AK82" i="25"/>
  <c r="BD82" i="25"/>
  <c r="Q82" i="25"/>
  <c r="BE82" i="25"/>
  <c r="AE82" i="25"/>
  <c r="AY82" i="25"/>
  <c r="AP82" i="25"/>
  <c r="AZ82" i="25"/>
  <c r="AC82" i="25"/>
  <c r="I83" i="25"/>
  <c r="H83" i="25" s="1"/>
  <c r="AQ82" i="25"/>
  <c r="AD82" i="25"/>
  <c r="AV82" i="25"/>
  <c r="M82" i="25"/>
  <c r="AU82" i="25"/>
  <c r="AF82" i="25"/>
  <c r="BF82" i="25"/>
  <c r="AA82" i="25"/>
  <c r="Z82" i="25"/>
  <c r="BH82" i="25"/>
  <c r="V82" i="25"/>
  <c r="X82" i="25"/>
  <c r="AR82" i="25"/>
  <c r="S82" i="25"/>
  <c r="J83" i="25"/>
  <c r="AL82" i="25"/>
  <c r="O82" i="25"/>
  <c r="T82" i="25"/>
  <c r="N82" i="25"/>
  <c r="AM82" i="25"/>
  <c r="BI82" i="25"/>
  <c r="AG82" i="25"/>
  <c r="R82" i="25"/>
  <c r="W82" i="25"/>
  <c r="K82" i="25"/>
  <c r="P82" i="25"/>
  <c r="AX82" i="25"/>
  <c r="L82" i="25"/>
  <c r="AJ82" i="25"/>
  <c r="BG82" i="25"/>
  <c r="AN82" i="25"/>
  <c r="BB82" i="25"/>
  <c r="AO82" i="25"/>
  <c r="AW82" i="25"/>
  <c r="Y82" i="25"/>
  <c r="AB82" i="25"/>
  <c r="AI82" i="25"/>
  <c r="AS82" i="25"/>
  <c r="BC82" i="25"/>
  <c r="U82" i="25"/>
  <c r="AZ78" i="28"/>
  <c r="K78" i="28"/>
  <c r="AL78" i="28"/>
  <c r="BG78" i="28"/>
  <c r="Q78" i="28"/>
  <c r="T78" i="28"/>
  <c r="I79" i="28"/>
  <c r="H79" i="28" s="1"/>
  <c r="S78" i="28"/>
  <c r="AD78" i="28"/>
  <c r="M78" i="28"/>
  <c r="X78" i="28"/>
  <c r="BF78" i="28"/>
  <c r="BC78" i="28"/>
  <c r="AU78" i="28"/>
  <c r="BA78" i="28"/>
  <c r="Z78" i="28"/>
  <c r="AG78" i="28"/>
  <c r="AM78" i="28"/>
  <c r="AI78" i="28"/>
  <c r="BH78" i="28"/>
  <c r="BB78" i="28"/>
  <c r="AQ78" i="28"/>
  <c r="W78" i="28"/>
  <c r="L78" i="28"/>
  <c r="N78" i="28"/>
  <c r="AC78" i="28"/>
  <c r="AY78" i="28"/>
  <c r="BE78" i="28"/>
  <c r="AO78" i="28"/>
  <c r="V78" i="28"/>
  <c r="AS78" i="28"/>
  <c r="J79" i="28"/>
  <c r="U78" i="28"/>
  <c r="R78" i="28"/>
  <c r="AB78" i="28"/>
  <c r="AF78" i="28"/>
  <c r="AN78" i="28"/>
  <c r="Y78" i="28"/>
  <c r="AE78" i="28"/>
  <c r="AH78" i="28"/>
  <c r="AT78" i="28"/>
  <c r="AW78" i="28"/>
  <c r="AK78" i="28"/>
  <c r="AV78" i="28"/>
  <c r="BD78" i="28"/>
  <c r="AJ78" i="28"/>
  <c r="O78" i="28"/>
  <c r="P78" i="28"/>
  <c r="AA78" i="28"/>
  <c r="AR78" i="28"/>
  <c r="AP78" i="28"/>
  <c r="AX78" i="28"/>
  <c r="CC5" i="24" l="1"/>
  <c r="CC35" i="24"/>
  <c r="CC45" i="24"/>
  <c r="BA79" i="28"/>
  <c r="AQ79" i="28"/>
  <c r="K79" i="28"/>
  <c r="R79" i="28"/>
  <c r="I80" i="28"/>
  <c r="H80" i="28" s="1"/>
  <c r="BH79" i="28"/>
  <c r="AL79" i="28"/>
  <c r="J80" i="28"/>
  <c r="AX79" i="28"/>
  <c r="AO79" i="28"/>
  <c r="AJ79" i="28"/>
  <c r="N79" i="28"/>
  <c r="BC79" i="28"/>
  <c r="AR79" i="28"/>
  <c r="AY79" i="28"/>
  <c r="M79" i="28"/>
  <c r="S79" i="28"/>
  <c r="AW79" i="28"/>
  <c r="AP79" i="28"/>
  <c r="BE79" i="28"/>
  <c r="AH79" i="28"/>
  <c r="AF79" i="28"/>
  <c r="L79" i="28"/>
  <c r="Z79" i="28"/>
  <c r="AB79" i="28"/>
  <c r="AT79" i="28"/>
  <c r="AN79" i="28"/>
  <c r="AZ79" i="28"/>
  <c r="V79" i="28"/>
  <c r="W79" i="28"/>
  <c r="U79" i="28"/>
  <c r="P79" i="28"/>
  <c r="AE79" i="28"/>
  <c r="X79" i="28"/>
  <c r="AS79" i="28"/>
  <c r="AM79" i="28"/>
  <c r="AC79" i="28"/>
  <c r="O79" i="28"/>
  <c r="Q79" i="28"/>
  <c r="T79" i="28"/>
  <c r="BD79" i="28"/>
  <c r="AD79" i="28"/>
  <c r="BG79" i="28"/>
  <c r="BB79" i="28"/>
  <c r="AI79" i="28"/>
  <c r="AG79" i="28"/>
  <c r="AA79" i="28"/>
  <c r="AU79" i="28"/>
  <c r="AK79" i="28"/>
  <c r="BF79" i="28"/>
  <c r="AV79" i="28"/>
  <c r="Y79" i="28"/>
  <c r="AR83" i="25"/>
  <c r="AF83" i="25"/>
  <c r="R83" i="25"/>
  <c r="M83" i="25"/>
  <c r="AE83" i="25"/>
  <c r="J84" i="25"/>
  <c r="AU83" i="25"/>
  <c r="BH83" i="25"/>
  <c r="I84" i="25"/>
  <c r="H84" i="25" s="1"/>
  <c r="S83" i="25"/>
  <c r="AD83" i="25"/>
  <c r="BG83" i="25"/>
  <c r="L83" i="25"/>
  <c r="AV83" i="25"/>
  <c r="BE83" i="25"/>
  <c r="AK83" i="25"/>
  <c r="AH83" i="25"/>
  <c r="Z83" i="25"/>
  <c r="BI83" i="25"/>
  <c r="O83" i="25"/>
  <c r="BB83" i="25"/>
  <c r="K83" i="25"/>
  <c r="AO83" i="25"/>
  <c r="AI83" i="25"/>
  <c r="V83" i="25"/>
  <c r="AC83" i="25"/>
  <c r="N83" i="25"/>
  <c r="AL83" i="25"/>
  <c r="P83" i="25"/>
  <c r="X83" i="25"/>
  <c r="T83" i="25"/>
  <c r="AG83" i="25"/>
  <c r="AT83" i="25"/>
  <c r="AA83" i="25"/>
  <c r="AM83" i="25"/>
  <c r="BF83" i="25"/>
  <c r="Y83" i="25"/>
  <c r="AW83" i="25"/>
  <c r="BC83" i="25"/>
  <c r="AB83" i="25"/>
  <c r="AZ83" i="25"/>
  <c r="AY83" i="25"/>
  <c r="U83" i="25"/>
  <c r="Q83" i="25"/>
  <c r="AX83" i="25"/>
  <c r="BD83" i="25"/>
  <c r="AQ83" i="25"/>
  <c r="BA83" i="25"/>
  <c r="AS83" i="25"/>
  <c r="AN83" i="25"/>
  <c r="W83" i="25"/>
  <c r="AP83" i="25"/>
  <c r="AJ83" i="25"/>
  <c r="CD35" i="24" l="1"/>
  <c r="CD5" i="24"/>
  <c r="CD45" i="24"/>
  <c r="S80" i="28"/>
  <c r="AO80" i="28"/>
  <c r="T80" i="28"/>
  <c r="AJ80" i="28"/>
  <c r="AY80" i="28"/>
  <c r="AI80" i="28"/>
  <c r="W80" i="28"/>
  <c r="BF80" i="28"/>
  <c r="R80" i="28"/>
  <c r="AX80" i="28"/>
  <c r="BB80" i="28"/>
  <c r="AT80" i="28"/>
  <c r="AA80" i="28"/>
  <c r="Y80" i="28"/>
  <c r="BE80" i="28"/>
  <c r="AK80" i="28"/>
  <c r="AE80" i="28"/>
  <c r="AN80" i="28"/>
  <c r="I81" i="28"/>
  <c r="H81" i="28" s="1"/>
  <c r="Z80" i="28"/>
  <c r="P80" i="28"/>
  <c r="M80" i="28"/>
  <c r="AZ80" i="28"/>
  <c r="AL80" i="28"/>
  <c r="Q80" i="28"/>
  <c r="AB80" i="28"/>
  <c r="BD80" i="28"/>
  <c r="AQ80" i="28"/>
  <c r="BC80" i="28"/>
  <c r="BA80" i="28"/>
  <c r="AV80" i="28"/>
  <c r="J81" i="28"/>
  <c r="N80" i="28"/>
  <c r="X80" i="28"/>
  <c r="AG80" i="28"/>
  <c r="AP80" i="28"/>
  <c r="BH80" i="28"/>
  <c r="AR80" i="28"/>
  <c r="AU80" i="28"/>
  <c r="K80" i="28"/>
  <c r="AM80" i="28"/>
  <c r="V80" i="28"/>
  <c r="AW80" i="28"/>
  <c r="AH80" i="28"/>
  <c r="U80" i="28"/>
  <c r="O80" i="28"/>
  <c r="L80" i="28"/>
  <c r="AD80" i="28"/>
  <c r="AS80" i="28"/>
  <c r="BG80" i="28"/>
  <c r="AC80" i="28"/>
  <c r="AF80" i="28"/>
  <c r="R84" i="25"/>
  <c r="AV84" i="25"/>
  <c r="AS84" i="25"/>
  <c r="S84" i="25"/>
  <c r="AZ84" i="25"/>
  <c r="X84" i="25"/>
  <c r="L84" i="25"/>
  <c r="AW84" i="25"/>
  <c r="BI84" i="25"/>
  <c r="AR84" i="25"/>
  <c r="AI84" i="25"/>
  <c r="U84" i="25"/>
  <c r="V84" i="25"/>
  <c r="AU84" i="25"/>
  <c r="AM84" i="25"/>
  <c r="BC84" i="25"/>
  <c r="AD84" i="25"/>
  <c r="AF84" i="25"/>
  <c r="AL84" i="25"/>
  <c r="AO84" i="25"/>
  <c r="AX84" i="25"/>
  <c r="AJ84" i="25"/>
  <c r="W84" i="25"/>
  <c r="AA84" i="25"/>
  <c r="Q84" i="25"/>
  <c r="I85" i="25"/>
  <c r="H85" i="25" s="1"/>
  <c r="AP84" i="25"/>
  <c r="O84" i="25"/>
  <c r="T84" i="25"/>
  <c r="AG84" i="25"/>
  <c r="BG84" i="25"/>
  <c r="M84" i="25"/>
  <c r="AT84" i="25"/>
  <c r="BF84" i="25"/>
  <c r="AY84" i="25"/>
  <c r="J85" i="25"/>
  <c r="AQ84" i="25"/>
  <c r="AN84" i="25"/>
  <c r="BH84" i="25"/>
  <c r="K84" i="25"/>
  <c r="Z84" i="25"/>
  <c r="BD84" i="25"/>
  <c r="BB84" i="25"/>
  <c r="BE84" i="25"/>
  <c r="AB84" i="25"/>
  <c r="N84" i="25"/>
  <c r="AC84" i="25"/>
  <c r="AK84" i="25"/>
  <c r="AH84" i="25"/>
  <c r="Y84" i="25"/>
  <c r="AE84" i="25"/>
  <c r="BA84" i="25"/>
  <c r="P84" i="25"/>
  <c r="CE35" i="24" l="1"/>
  <c r="CE45" i="24"/>
  <c r="CE5" i="24"/>
  <c r="W81" i="28"/>
  <c r="AP81" i="28"/>
  <c r="S81" i="28"/>
  <c r="AW81" i="28"/>
  <c r="AZ81" i="28"/>
  <c r="Q81" i="28"/>
  <c r="AE81" i="28"/>
  <c r="BA81" i="28"/>
  <c r="AT81" i="28"/>
  <c r="AD81" i="28"/>
  <c r="Y81" i="28"/>
  <c r="U81" i="28"/>
  <c r="AH81" i="28"/>
  <c r="AV81" i="28"/>
  <c r="M81" i="28"/>
  <c r="BH81" i="28"/>
  <c r="AR81" i="28"/>
  <c r="J82" i="28"/>
  <c r="R81" i="28"/>
  <c r="AF81" i="28"/>
  <c r="BC81" i="28"/>
  <c r="AL81" i="28"/>
  <c r="AA81" i="28"/>
  <c r="AG81" i="28"/>
  <c r="L81" i="28"/>
  <c r="BE81" i="28"/>
  <c r="AQ81" i="28"/>
  <c r="AI81" i="28"/>
  <c r="I82" i="28"/>
  <c r="H82" i="28" s="1"/>
  <c r="BG81" i="28"/>
  <c r="Z81" i="28"/>
  <c r="BF81" i="28"/>
  <c r="AX81" i="28"/>
  <c r="AU81" i="28"/>
  <c r="K81" i="28"/>
  <c r="X81" i="28"/>
  <c r="BD81" i="28"/>
  <c r="AS81" i="28"/>
  <c r="AY81" i="28"/>
  <c r="O81" i="28"/>
  <c r="P81" i="28"/>
  <c r="AC81" i="28"/>
  <c r="AB81" i="28"/>
  <c r="N81" i="28"/>
  <c r="AJ81" i="28"/>
  <c r="AM81" i="28"/>
  <c r="V81" i="28"/>
  <c r="AN81" i="28"/>
  <c r="AK81" i="28"/>
  <c r="BB81" i="28"/>
  <c r="T81" i="28"/>
  <c r="AO81" i="28"/>
  <c r="AT85" i="25"/>
  <c r="AA85" i="25"/>
  <c r="AO85" i="25"/>
  <c r="O85" i="25"/>
  <c r="W85" i="25"/>
  <c r="J86" i="25"/>
  <c r="BI85" i="25"/>
  <c r="AL85" i="25"/>
  <c r="Q85" i="25"/>
  <c r="AU85" i="25"/>
  <c r="AW85" i="25"/>
  <c r="BA85" i="25"/>
  <c r="Z85" i="25"/>
  <c r="AQ85" i="25"/>
  <c r="AC85" i="25"/>
  <c r="I86" i="25"/>
  <c r="H86" i="25" s="1"/>
  <c r="AH85" i="25"/>
  <c r="AD85" i="25"/>
  <c r="BF85" i="25"/>
  <c r="BG85" i="25"/>
  <c r="AP85" i="25"/>
  <c r="X85" i="25"/>
  <c r="AR85" i="25"/>
  <c r="R85" i="25"/>
  <c r="U85" i="25"/>
  <c r="AF85" i="25"/>
  <c r="V85" i="25"/>
  <c r="P85" i="25"/>
  <c r="M85" i="25"/>
  <c r="AY85" i="25"/>
  <c r="L85" i="25"/>
  <c r="AI85" i="25"/>
  <c r="AM85" i="25"/>
  <c r="BH85" i="25"/>
  <c r="AV85" i="25"/>
  <c r="BB85" i="25"/>
  <c r="K85" i="25"/>
  <c r="AZ85" i="25"/>
  <c r="AG85" i="25"/>
  <c r="AN85" i="25"/>
  <c r="AS85" i="25"/>
  <c r="T85" i="25"/>
  <c r="AE85" i="25"/>
  <c r="AJ85" i="25"/>
  <c r="AX85" i="25"/>
  <c r="AK85" i="25"/>
  <c r="BE85" i="25"/>
  <c r="AB85" i="25"/>
  <c r="BC85" i="25"/>
  <c r="N85" i="25"/>
  <c r="BD85" i="25"/>
  <c r="Y85" i="25"/>
  <c r="S85" i="25"/>
  <c r="CF5" i="24" l="1"/>
  <c r="CF45" i="24"/>
  <c r="CF35" i="24"/>
  <c r="AO86" i="25"/>
  <c r="AL86" i="25"/>
  <c r="O86" i="25"/>
  <c r="AS86" i="25"/>
  <c r="V86" i="25"/>
  <c r="N86" i="25"/>
  <c r="AZ86" i="25"/>
  <c r="BI86" i="25"/>
  <c r="AP86" i="25"/>
  <c r="L86" i="25"/>
  <c r="AA86" i="25"/>
  <c r="S86" i="25"/>
  <c r="AU86" i="25"/>
  <c r="R86" i="25"/>
  <c r="AK86" i="25"/>
  <c r="AQ86" i="25"/>
  <c r="BB86" i="25"/>
  <c r="AY86" i="25"/>
  <c r="AE86" i="25"/>
  <c r="AD86" i="25"/>
  <c r="BD86" i="25"/>
  <c r="AB86" i="25"/>
  <c r="BA86" i="25"/>
  <c r="I87" i="25"/>
  <c r="H87" i="25" s="1"/>
  <c r="M86" i="25"/>
  <c r="AV86" i="25"/>
  <c r="AC86" i="25"/>
  <c r="AM86" i="25"/>
  <c r="Z86" i="25"/>
  <c r="AT86" i="25"/>
  <c r="BG86" i="25"/>
  <c r="BF86" i="25"/>
  <c r="X86" i="25"/>
  <c r="AN86" i="25"/>
  <c r="K86" i="25"/>
  <c r="Y86" i="25"/>
  <c r="AR86" i="25"/>
  <c r="BH86" i="25"/>
  <c r="AI86" i="25"/>
  <c r="Q86" i="25"/>
  <c r="AX86" i="25"/>
  <c r="W86" i="25"/>
  <c r="BC86" i="25"/>
  <c r="BE86" i="25"/>
  <c r="AH86" i="25"/>
  <c r="P86" i="25"/>
  <c r="T86" i="25"/>
  <c r="U86" i="25"/>
  <c r="AW86" i="25"/>
  <c r="J87" i="25"/>
  <c r="AF86" i="25"/>
  <c r="AG86" i="25"/>
  <c r="AJ86" i="25"/>
  <c r="AE82" i="28"/>
  <c r="AR82" i="28"/>
  <c r="Z82" i="28"/>
  <c r="AL82" i="28"/>
  <c r="BE82" i="28"/>
  <c r="J83" i="28"/>
  <c r="AU82" i="28"/>
  <c r="AG82" i="28"/>
  <c r="AM82" i="28"/>
  <c r="U82" i="28"/>
  <c r="I83" i="28"/>
  <c r="H83" i="28" s="1"/>
  <c r="BG82" i="28"/>
  <c r="AC82" i="28"/>
  <c r="BC82" i="28"/>
  <c r="AD82" i="28"/>
  <c r="BB82" i="28"/>
  <c r="AP82" i="28"/>
  <c r="AJ82" i="28"/>
  <c r="AV82" i="28"/>
  <c r="S82" i="28"/>
  <c r="AS82" i="28"/>
  <c r="AB82" i="28"/>
  <c r="P82" i="28"/>
  <c r="L82" i="28"/>
  <c r="AT82" i="28"/>
  <c r="BD82" i="28"/>
  <c r="AO82" i="28"/>
  <c r="K82" i="28"/>
  <c r="AQ82" i="28"/>
  <c r="N82" i="28"/>
  <c r="Q82" i="28"/>
  <c r="AY82" i="28"/>
  <c r="X82" i="28"/>
  <c r="BA82" i="28"/>
  <c r="M82" i="28"/>
  <c r="AI82" i="28"/>
  <c r="O82" i="28"/>
  <c r="T82" i="28"/>
  <c r="BH82" i="28"/>
  <c r="W82" i="28"/>
  <c r="V82" i="28"/>
  <c r="AN82" i="28"/>
  <c r="BF82" i="28"/>
  <c r="AF82" i="28"/>
  <c r="AZ82" i="28"/>
  <c r="R82" i="28"/>
  <c r="AA82" i="28"/>
  <c r="AW82" i="28"/>
  <c r="AH82" i="28"/>
  <c r="AK82" i="28"/>
  <c r="Y82" i="28"/>
  <c r="AX82" i="28"/>
  <c r="CG5" i="24" l="1"/>
  <c r="CG35" i="24"/>
  <c r="CG45" i="24"/>
  <c r="AJ83" i="28"/>
  <c r="Z83" i="28"/>
  <c r="BA83" i="28"/>
  <c r="BF83" i="28"/>
  <c r="AD83" i="28"/>
  <c r="AU83" i="28"/>
  <c r="BD83" i="28"/>
  <c r="U83" i="28"/>
  <c r="N83" i="28"/>
  <c r="AM83" i="28"/>
  <c r="X83" i="28"/>
  <c r="W83" i="28"/>
  <c r="AI83" i="28"/>
  <c r="Y83" i="28"/>
  <c r="AX83" i="28"/>
  <c r="AG83" i="28"/>
  <c r="AY83" i="28"/>
  <c r="BC83" i="28"/>
  <c r="BB83" i="28"/>
  <c r="AH83" i="28"/>
  <c r="M83" i="28"/>
  <c r="I84" i="28"/>
  <c r="H84" i="28" s="1"/>
  <c r="AS83" i="28"/>
  <c r="AF83" i="28"/>
  <c r="AV83" i="28"/>
  <c r="T83" i="28"/>
  <c r="AA83" i="28"/>
  <c r="AQ83" i="28"/>
  <c r="BH83" i="28"/>
  <c r="K83" i="28"/>
  <c r="BG83" i="28"/>
  <c r="AR83" i="28"/>
  <c r="R83" i="28"/>
  <c r="J84" i="28"/>
  <c r="AL83" i="28"/>
  <c r="AW83" i="28"/>
  <c r="O83" i="28"/>
  <c r="AO83" i="28"/>
  <c r="P83" i="28"/>
  <c r="AZ83" i="28"/>
  <c r="AN83" i="28"/>
  <c r="AP83" i="28"/>
  <c r="AE83" i="28"/>
  <c r="V83" i="28"/>
  <c r="L83" i="28"/>
  <c r="Q83" i="28"/>
  <c r="AC83" i="28"/>
  <c r="AT83" i="28"/>
  <c r="S83" i="28"/>
  <c r="AB83" i="28"/>
  <c r="BE83" i="28"/>
  <c r="AK83" i="28"/>
  <c r="M87" i="25"/>
  <c r="AH87" i="25"/>
  <c r="Z87" i="25"/>
  <c r="AB87" i="25"/>
  <c r="AW87" i="25"/>
  <c r="AA87" i="25"/>
  <c r="P87" i="25"/>
  <c r="R87" i="25"/>
  <c r="AT87" i="25"/>
  <c r="BD87" i="25"/>
  <c r="AO87" i="25"/>
  <c r="AZ87" i="25"/>
  <c r="V87" i="25"/>
  <c r="AG87" i="25"/>
  <c r="AD87" i="25"/>
  <c r="AM87" i="25"/>
  <c r="AE87" i="25"/>
  <c r="I88" i="25"/>
  <c r="H88" i="25" s="1"/>
  <c r="U87" i="25"/>
  <c r="BI87" i="25"/>
  <c r="T87" i="25"/>
  <c r="AL87" i="25"/>
  <c r="L87" i="25"/>
  <c r="Y87" i="25"/>
  <c r="BB87" i="25"/>
  <c r="AQ87" i="25"/>
  <c r="AK87" i="25"/>
  <c r="AF87" i="25"/>
  <c r="AC87" i="25"/>
  <c r="X87" i="25"/>
  <c r="AP87" i="25"/>
  <c r="AY87" i="25"/>
  <c r="AV87" i="25"/>
  <c r="AS87" i="25"/>
  <c r="AI87" i="25"/>
  <c r="BF87" i="25"/>
  <c r="BG87" i="25"/>
  <c r="AU87" i="25"/>
  <c r="BA87" i="25"/>
  <c r="AN87" i="25"/>
  <c r="BH87" i="25"/>
  <c r="BC87" i="25"/>
  <c r="BE87" i="25"/>
  <c r="N87" i="25"/>
  <c r="K87" i="25"/>
  <c r="O87" i="25"/>
  <c r="AR87" i="25"/>
  <c r="S87" i="25"/>
  <c r="W87" i="25"/>
  <c r="AX87" i="25"/>
  <c r="AJ87" i="25"/>
  <c r="J88" i="25"/>
  <c r="Q87" i="25"/>
  <c r="CH5" i="24" l="1"/>
  <c r="CH35" i="24"/>
  <c r="CH45" i="24"/>
  <c r="T88" i="25"/>
  <c r="AN88" i="25"/>
  <c r="Y88" i="25"/>
  <c r="V88" i="25"/>
  <c r="AQ88" i="25"/>
  <c r="N88" i="25"/>
  <c r="X88" i="25"/>
  <c r="AL88" i="25"/>
  <c r="AX88" i="25"/>
  <c r="BI88" i="25"/>
  <c r="O88" i="25"/>
  <c r="AP88" i="25"/>
  <c r="AE88" i="25"/>
  <c r="U88" i="25"/>
  <c r="Z88" i="25"/>
  <c r="AW88" i="25"/>
  <c r="AJ88" i="25"/>
  <c r="AB88" i="25"/>
  <c r="AG88" i="25"/>
  <c r="BD88" i="25"/>
  <c r="P88" i="25"/>
  <c r="K88" i="25"/>
  <c r="I89" i="25"/>
  <c r="H89" i="25" s="1"/>
  <c r="BG88" i="25"/>
  <c r="AH88" i="25"/>
  <c r="Q88" i="25"/>
  <c r="AK88" i="25"/>
  <c r="L88" i="25"/>
  <c r="AC88" i="25"/>
  <c r="AI88" i="25"/>
  <c r="AT88" i="25"/>
  <c r="BB88" i="25"/>
  <c r="AU88" i="25"/>
  <c r="BC88" i="25"/>
  <c r="AF88" i="25"/>
  <c r="AV88" i="25"/>
  <c r="BE88" i="25"/>
  <c r="S88" i="25"/>
  <c r="BH88" i="25"/>
  <c r="R88" i="25"/>
  <c r="AY88" i="25"/>
  <c r="BA88" i="25"/>
  <c r="AD88" i="25"/>
  <c r="AA88" i="25"/>
  <c r="AS88" i="25"/>
  <c r="AM88" i="25"/>
  <c r="AR88" i="25"/>
  <c r="M88" i="25"/>
  <c r="AO88" i="25"/>
  <c r="AZ88" i="25"/>
  <c r="W88" i="25"/>
  <c r="J89" i="25"/>
  <c r="BF88" i="25"/>
  <c r="AB84" i="28"/>
  <c r="AP84" i="28"/>
  <c r="BF84" i="28"/>
  <c r="AF84" i="28"/>
  <c r="AO84" i="28"/>
  <c r="Q84" i="28"/>
  <c r="M84" i="28"/>
  <c r="BB84" i="28"/>
  <c r="P84" i="28"/>
  <c r="AY84" i="28"/>
  <c r="Z84" i="28"/>
  <c r="BE84" i="28"/>
  <c r="AG84" i="28"/>
  <c r="AH84" i="28"/>
  <c r="AV84" i="28"/>
  <c r="AA84" i="28"/>
  <c r="AU84" i="28"/>
  <c r="AN84" i="28"/>
  <c r="AT84" i="28"/>
  <c r="S84" i="28"/>
  <c r="AQ84" i="28"/>
  <c r="O84" i="28"/>
  <c r="BA84" i="28"/>
  <c r="AX84" i="28"/>
  <c r="BG84" i="28"/>
  <c r="BH84" i="28"/>
  <c r="AL84" i="28"/>
  <c r="AK84" i="28"/>
  <c r="V84" i="28"/>
  <c r="J85" i="28"/>
  <c r="L84" i="28"/>
  <c r="I85" i="28"/>
  <c r="H85" i="28" s="1"/>
  <c r="X84" i="28"/>
  <c r="BC84" i="28"/>
  <c r="R84" i="28"/>
  <c r="T84" i="28"/>
  <c r="AM84" i="28"/>
  <c r="AC84" i="28"/>
  <c r="Y84" i="28"/>
  <c r="W84" i="28"/>
  <c r="AJ84" i="28"/>
  <c r="AW84" i="28"/>
  <c r="AI84" i="28"/>
  <c r="N84" i="28"/>
  <c r="AE84" i="28"/>
  <c r="AR84" i="28"/>
  <c r="AS84" i="28"/>
  <c r="K84" i="28"/>
  <c r="AD84" i="28"/>
  <c r="BD84" i="28"/>
  <c r="U84" i="28"/>
  <c r="AZ84" i="28"/>
  <c r="CI5" i="24" l="1"/>
  <c r="CI35" i="24"/>
  <c r="CI45" i="24"/>
  <c r="P85" i="28"/>
  <c r="BH85" i="28"/>
  <c r="AZ85" i="28"/>
  <c r="AC85" i="28"/>
  <c r="AP85" i="28"/>
  <c r="AG85" i="28"/>
  <c r="AW85" i="28"/>
  <c r="I86" i="28"/>
  <c r="H86" i="28" s="1"/>
  <c r="AL85" i="28"/>
  <c r="AT85" i="28"/>
  <c r="O85" i="28"/>
  <c r="M85" i="28"/>
  <c r="K85" i="28"/>
  <c r="V85" i="28"/>
  <c r="AN85" i="28"/>
  <c r="AD85" i="28"/>
  <c r="BA85" i="28"/>
  <c r="BF85" i="28"/>
  <c r="AB85" i="28"/>
  <c r="AV85" i="28"/>
  <c r="S85" i="28"/>
  <c r="BC85" i="28"/>
  <c r="Q85" i="28"/>
  <c r="Y85" i="28"/>
  <c r="AQ85" i="28"/>
  <c r="AM85" i="28"/>
  <c r="X85" i="28"/>
  <c r="AA85" i="28"/>
  <c r="AR85" i="28"/>
  <c r="AX85" i="28"/>
  <c r="AJ85" i="28"/>
  <c r="Z85" i="28"/>
  <c r="U85" i="28"/>
  <c r="T85" i="28"/>
  <c r="W85" i="28"/>
  <c r="AS85" i="28"/>
  <c r="AK85" i="28"/>
  <c r="AO85" i="28"/>
  <c r="BB85" i="28"/>
  <c r="AU85" i="28"/>
  <c r="BE85" i="28"/>
  <c r="AI85" i="28"/>
  <c r="AH85" i="28"/>
  <c r="AY85" i="28"/>
  <c r="BG85" i="28"/>
  <c r="R85" i="28"/>
  <c r="BD85" i="28"/>
  <c r="L85" i="28"/>
  <c r="N85" i="28"/>
  <c r="AE85" i="28"/>
  <c r="AF85" i="28"/>
  <c r="J86" i="28"/>
  <c r="R89" i="25"/>
  <c r="Z89" i="25"/>
  <c r="AU89" i="25"/>
  <c r="BD89" i="25"/>
  <c r="AY89" i="25"/>
  <c r="BH89" i="25"/>
  <c r="BI89" i="25"/>
  <c r="I90" i="25"/>
  <c r="H90" i="25" s="1"/>
  <c r="AA89" i="25"/>
  <c r="AL89" i="25"/>
  <c r="V89" i="25"/>
  <c r="AN89" i="25"/>
  <c r="U89" i="25"/>
  <c r="L89" i="25"/>
  <c r="AZ89" i="25"/>
  <c r="O89" i="25"/>
  <c r="N89" i="25"/>
  <c r="BC89" i="25"/>
  <c r="AW89" i="25"/>
  <c r="Y89" i="25"/>
  <c r="AQ89" i="25"/>
  <c r="AD89" i="25"/>
  <c r="AE89" i="25"/>
  <c r="AX89" i="25"/>
  <c r="AM89" i="25"/>
  <c r="AV89" i="25"/>
  <c r="BF89" i="25"/>
  <c r="J90" i="25"/>
  <c r="BA89" i="25"/>
  <c r="AI89" i="25"/>
  <c r="AK89" i="25"/>
  <c r="M89" i="25"/>
  <c r="AC89" i="25"/>
  <c r="AJ89" i="25"/>
  <c r="T89" i="25"/>
  <c r="AS89" i="25"/>
  <c r="S89" i="25"/>
  <c r="AP89" i="25"/>
  <c r="BG89" i="25"/>
  <c r="AO89" i="25"/>
  <c r="AF89" i="25"/>
  <c r="X89" i="25"/>
  <c r="AT89" i="25"/>
  <c r="AH89" i="25"/>
  <c r="P89" i="25"/>
  <c r="AG89" i="25"/>
  <c r="BE89" i="25"/>
  <c r="W89" i="25"/>
  <c r="Q89" i="25"/>
  <c r="K89" i="25"/>
  <c r="AR89" i="25"/>
  <c r="BB89" i="25"/>
  <c r="AB89" i="25"/>
  <c r="CJ5" i="24" l="1"/>
  <c r="CJ35" i="24"/>
  <c r="CJ45" i="24"/>
  <c r="Q86" i="28"/>
  <c r="AK86" i="28"/>
  <c r="AF86" i="28"/>
  <c r="AM86" i="28"/>
  <c r="T86" i="28"/>
  <c r="AD86" i="28"/>
  <c r="BD86" i="28"/>
  <c r="AL86" i="28"/>
  <c r="AZ86" i="28"/>
  <c r="BG86" i="28"/>
  <c r="O86" i="28"/>
  <c r="AU86" i="28"/>
  <c r="AB86" i="28"/>
  <c r="Z86" i="28"/>
  <c r="AP86" i="28"/>
  <c r="S86" i="28"/>
  <c r="V86" i="28"/>
  <c r="AG86" i="28"/>
  <c r="L86" i="28"/>
  <c r="AI86" i="28"/>
  <c r="AJ86" i="28"/>
  <c r="AR86" i="28"/>
  <c r="AT86" i="28"/>
  <c r="AO86" i="28"/>
  <c r="N86" i="28"/>
  <c r="AC86" i="28"/>
  <c r="X86" i="28"/>
  <c r="BA86" i="28"/>
  <c r="BF86" i="28"/>
  <c r="AE86" i="28"/>
  <c r="K86" i="28"/>
  <c r="AN86" i="28"/>
  <c r="AY86" i="28"/>
  <c r="Y86" i="28"/>
  <c r="AW86" i="28"/>
  <c r="BC86" i="28"/>
  <c r="BH86" i="28"/>
  <c r="M86" i="28"/>
  <c r="U86" i="28"/>
  <c r="BE86" i="28"/>
  <c r="AX86" i="28"/>
  <c r="AH86" i="28"/>
  <c r="J87" i="28"/>
  <c r="I87" i="28"/>
  <c r="H87" i="28" s="1"/>
  <c r="AV86" i="28"/>
  <c r="AA86" i="28"/>
  <c r="P86" i="28"/>
  <c r="AS86" i="28"/>
  <c r="BB86" i="28"/>
  <c r="W86" i="28"/>
  <c r="R86" i="28"/>
  <c r="AQ86" i="28"/>
  <c r="AE90" i="25"/>
  <c r="AC90" i="25"/>
  <c r="AI90" i="25"/>
  <c r="BB90" i="25"/>
  <c r="Z90" i="25"/>
  <c r="BD90" i="25"/>
  <c r="BH90" i="25"/>
  <c r="AF90" i="25"/>
  <c r="Q90" i="25"/>
  <c r="BF90" i="25"/>
  <c r="AU90" i="25"/>
  <c r="AK90" i="25"/>
  <c r="R90" i="25"/>
  <c r="BG90" i="25"/>
  <c r="P90" i="25"/>
  <c r="AS90" i="25"/>
  <c r="V90" i="25"/>
  <c r="O90" i="25"/>
  <c r="M90" i="25"/>
  <c r="N90" i="25"/>
  <c r="AR90" i="25"/>
  <c r="I91" i="25"/>
  <c r="H91" i="25" s="1"/>
  <c r="T90" i="25"/>
  <c r="AV90" i="25"/>
  <c r="U90" i="25"/>
  <c r="AH90" i="25"/>
  <c r="BC90" i="25"/>
  <c r="AP90" i="25"/>
  <c r="AN90" i="25"/>
  <c r="L90" i="25"/>
  <c r="AB90" i="25"/>
  <c r="AT90" i="25"/>
  <c r="AG90" i="25"/>
  <c r="K90" i="25"/>
  <c r="BA90" i="25"/>
  <c r="W90" i="25"/>
  <c r="AW90" i="25"/>
  <c r="AM90" i="25"/>
  <c r="Y90" i="25"/>
  <c r="AO90" i="25"/>
  <c r="AQ90" i="25"/>
  <c r="AZ90" i="25"/>
  <c r="AJ90" i="25"/>
  <c r="BE90" i="25"/>
  <c r="BI90" i="25"/>
  <c r="AA90" i="25"/>
  <c r="AD90" i="25"/>
  <c r="X90" i="25"/>
  <c r="S90" i="25"/>
  <c r="AL90" i="25"/>
  <c r="J91" i="25"/>
  <c r="AX90" i="25"/>
  <c r="AY90" i="25"/>
  <c r="CK5" i="24" l="1"/>
  <c r="CK35" i="24"/>
  <c r="CK45" i="24"/>
  <c r="P87" i="28"/>
  <c r="O87" i="28"/>
  <c r="AC87" i="28"/>
  <c r="AZ87" i="28"/>
  <c r="AV87" i="28"/>
  <c r="AH87" i="28"/>
  <c r="J88" i="28"/>
  <c r="AW87" i="28"/>
  <c r="AJ87" i="28"/>
  <c r="AP87" i="28"/>
  <c r="I88" i="28"/>
  <c r="H88" i="28" s="1"/>
  <c r="M87" i="28"/>
  <c r="AF87" i="28"/>
  <c r="AS87" i="28"/>
  <c r="AR87" i="28"/>
  <c r="BE87" i="28"/>
  <c r="AQ87" i="28"/>
  <c r="AN87" i="28"/>
  <c r="R87" i="28"/>
  <c r="Z87" i="28"/>
  <c r="AK87" i="28"/>
  <c r="BG87" i="28"/>
  <c r="BA87" i="28"/>
  <c r="BB87" i="28"/>
  <c r="K87" i="28"/>
  <c r="L87" i="28"/>
  <c r="AE87" i="28"/>
  <c r="AB87" i="28"/>
  <c r="U87" i="28"/>
  <c r="X87" i="28"/>
  <c r="S87" i="28"/>
  <c r="BC87" i="28"/>
  <c r="AI87" i="28"/>
  <c r="AM87" i="28"/>
  <c r="AA87" i="28"/>
  <c r="N87" i="28"/>
  <c r="Q87" i="28"/>
  <c r="BH87" i="28"/>
  <c r="AT87" i="28"/>
  <c r="W87" i="28"/>
  <c r="AL87" i="28"/>
  <c r="BF87" i="28"/>
  <c r="T87" i="28"/>
  <c r="AX87" i="28"/>
  <c r="AU87" i="28"/>
  <c r="AD87" i="28"/>
  <c r="V87" i="28"/>
  <c r="AO87" i="28"/>
  <c r="Y87" i="28"/>
  <c r="BD87" i="28"/>
  <c r="AY87" i="28"/>
  <c r="AG87" i="28"/>
  <c r="X91" i="25"/>
  <c r="AD91" i="25"/>
  <c r="BB91" i="25"/>
  <c r="AF91" i="25"/>
  <c r="N91" i="25"/>
  <c r="O91" i="25"/>
  <c r="AP91" i="25"/>
  <c r="AQ91" i="25"/>
  <c r="AI91" i="25"/>
  <c r="AT91" i="25"/>
  <c r="AA91" i="25"/>
  <c r="AC91" i="25"/>
  <c r="AB91" i="25"/>
  <c r="U91" i="25"/>
  <c r="AH91" i="25"/>
  <c r="V91" i="25"/>
  <c r="T91" i="25"/>
  <c r="AV91" i="25"/>
  <c r="BF91" i="25"/>
  <c r="AO91" i="25"/>
  <c r="L91" i="25"/>
  <c r="K91" i="25"/>
  <c r="BC91" i="25"/>
  <c r="BG91" i="25"/>
  <c r="AG91" i="25"/>
  <c r="Z91" i="25"/>
  <c r="AZ91" i="25"/>
  <c r="BE91" i="25"/>
  <c r="AX91" i="25"/>
  <c r="R91" i="25"/>
  <c r="I92" i="25"/>
  <c r="H92" i="25" s="1"/>
  <c r="AK91" i="25"/>
  <c r="J92" i="25"/>
  <c r="BI91" i="25"/>
  <c r="Y91" i="25"/>
  <c r="W91" i="25"/>
  <c r="AJ91" i="25"/>
  <c r="Q91" i="25"/>
  <c r="AE91" i="25"/>
  <c r="AN91" i="25"/>
  <c r="S91" i="25"/>
  <c r="AW91" i="25"/>
  <c r="AU91" i="25"/>
  <c r="AR91" i="25"/>
  <c r="BH91" i="25"/>
  <c r="AM91" i="25"/>
  <c r="AY91" i="25"/>
  <c r="AS91" i="25"/>
  <c r="AL91" i="25"/>
  <c r="BD91" i="25"/>
  <c r="P91" i="25"/>
  <c r="M91" i="25"/>
  <c r="BA91" i="25"/>
  <c r="CL5" i="24" l="1"/>
  <c r="CL35" i="24"/>
  <c r="CL45" i="24"/>
  <c r="M88" i="28"/>
  <c r="AV88" i="28"/>
  <c r="BB88" i="28"/>
  <c r="AE88" i="28"/>
  <c r="I89" i="28"/>
  <c r="H89" i="28" s="1"/>
  <c r="BG88" i="28"/>
  <c r="J89" i="28"/>
  <c r="AM88" i="28"/>
  <c r="AD88" i="28"/>
  <c r="Z88" i="28"/>
  <c r="N88" i="28"/>
  <c r="AK88" i="28"/>
  <c r="AH88" i="28"/>
  <c r="AL88" i="28"/>
  <c r="T88" i="28"/>
  <c r="AW88" i="28"/>
  <c r="O88" i="28"/>
  <c r="AQ88" i="28"/>
  <c r="AP88" i="28"/>
  <c r="BE88" i="28"/>
  <c r="R88" i="28"/>
  <c r="K88" i="28"/>
  <c r="BD88" i="28"/>
  <c r="BF88" i="28"/>
  <c r="AA88" i="28"/>
  <c r="W88" i="28"/>
  <c r="AI88" i="28"/>
  <c r="BH88" i="28"/>
  <c r="Q88" i="28"/>
  <c r="X88" i="28"/>
  <c r="V88" i="28"/>
  <c r="AT88" i="28"/>
  <c r="AY88" i="28"/>
  <c r="AO88" i="28"/>
  <c r="AU88" i="28"/>
  <c r="AS88" i="28"/>
  <c r="AG88" i="28"/>
  <c r="AN88" i="28"/>
  <c r="S88" i="28"/>
  <c r="U88" i="28"/>
  <c r="L88" i="28"/>
  <c r="AX88" i="28"/>
  <c r="Y88" i="28"/>
  <c r="AF88" i="28"/>
  <c r="P88" i="28"/>
  <c r="AJ88" i="28"/>
  <c r="AB88" i="28"/>
  <c r="BA88" i="28"/>
  <c r="AC88" i="28"/>
  <c r="AR88" i="28"/>
  <c r="AZ88" i="28"/>
  <c r="BC88" i="28"/>
  <c r="AV92" i="25"/>
  <c r="L92" i="25"/>
  <c r="BA92" i="25"/>
  <c r="V92" i="25"/>
  <c r="BI92" i="25"/>
  <c r="Z92" i="25"/>
  <c r="I93" i="25"/>
  <c r="H93" i="25" s="1"/>
  <c r="Y92" i="25"/>
  <c r="Q92" i="25"/>
  <c r="AD92" i="25"/>
  <c r="AC92" i="25"/>
  <c r="AQ92" i="25"/>
  <c r="AG92" i="25"/>
  <c r="BG92" i="25"/>
  <c r="AT92" i="25"/>
  <c r="J93" i="25"/>
  <c r="AP92" i="25"/>
  <c r="AU92" i="25"/>
  <c r="AL92" i="25"/>
  <c r="BD92" i="25"/>
  <c r="M92" i="25"/>
  <c r="BF92" i="25"/>
  <c r="AN92" i="25"/>
  <c r="AZ92" i="25"/>
  <c r="AK92" i="25"/>
  <c r="AH92" i="25"/>
  <c r="AO92" i="25"/>
  <c r="W92" i="25"/>
  <c r="P92" i="25"/>
  <c r="BB92" i="25"/>
  <c r="U92" i="25"/>
  <c r="AA92" i="25"/>
  <c r="AW92" i="25"/>
  <c r="T92" i="25"/>
  <c r="AS92" i="25"/>
  <c r="AB92" i="25"/>
  <c r="AR92" i="25"/>
  <c r="BE92" i="25"/>
  <c r="K92" i="25"/>
  <c r="X92" i="25"/>
  <c r="N92" i="25"/>
  <c r="R92" i="25"/>
  <c r="O92" i="25"/>
  <c r="S92" i="25"/>
  <c r="AJ92" i="25"/>
  <c r="BH92" i="25"/>
  <c r="AF92" i="25"/>
  <c r="AY92" i="25"/>
  <c r="AE92" i="25"/>
  <c r="AX92" i="25"/>
  <c r="AI92" i="25"/>
  <c r="BC92" i="25"/>
  <c r="AM92" i="25"/>
  <c r="CM35" i="24" l="1"/>
  <c r="CM5" i="24"/>
  <c r="CM45" i="24"/>
  <c r="X89" i="28"/>
  <c r="AC89" i="28"/>
  <c r="J90" i="28"/>
  <c r="AL89" i="28"/>
  <c r="AW89" i="28"/>
  <c r="AK89" i="28"/>
  <c r="BD89" i="28"/>
  <c r="Q89" i="28"/>
  <c r="AZ89" i="28"/>
  <c r="AR89" i="28"/>
  <c r="R89" i="28"/>
  <c r="L89" i="28"/>
  <c r="AT89" i="28"/>
  <c r="AP89" i="28"/>
  <c r="AQ89" i="28"/>
  <c r="AU89" i="28"/>
  <c r="P89" i="28"/>
  <c r="AX89" i="28"/>
  <c r="O89" i="28"/>
  <c r="AY89" i="28"/>
  <c r="M89" i="28"/>
  <c r="BG89" i="28"/>
  <c r="AD89" i="28"/>
  <c r="W89" i="28"/>
  <c r="K89" i="28"/>
  <c r="BC89" i="28"/>
  <c r="BF89" i="28"/>
  <c r="V89" i="28"/>
  <c r="I90" i="28"/>
  <c r="H90" i="28" s="1"/>
  <c r="U89" i="28"/>
  <c r="S89" i="28"/>
  <c r="Y89" i="28"/>
  <c r="BE89" i="28"/>
  <c r="AE89" i="28"/>
  <c r="AJ89" i="28"/>
  <c r="AO89" i="28"/>
  <c r="AG89" i="28"/>
  <c r="AN89" i="28"/>
  <c r="AA89" i="28"/>
  <c r="AV89" i="28"/>
  <c r="AM89" i="28"/>
  <c r="BB89" i="28"/>
  <c r="BA89" i="28"/>
  <c r="AI89" i="28"/>
  <c r="AH89" i="28"/>
  <c r="AB89" i="28"/>
  <c r="Z89" i="28"/>
  <c r="BH89" i="28"/>
  <c r="N89" i="28"/>
  <c r="AS89" i="28"/>
  <c r="T89" i="28"/>
  <c r="AF89" i="28"/>
  <c r="U93" i="25"/>
  <c r="AS93" i="25"/>
  <c r="BA93" i="25"/>
  <c r="T93" i="25"/>
  <c r="BF93" i="25"/>
  <c r="AT93" i="25"/>
  <c r="AF93" i="25"/>
  <c r="AP93" i="25"/>
  <c r="AW93" i="25"/>
  <c r="AD93" i="25"/>
  <c r="W93" i="25"/>
  <c r="AN93" i="25"/>
  <c r="AX93" i="25"/>
  <c r="L93" i="25"/>
  <c r="AQ93" i="25"/>
  <c r="N93" i="25"/>
  <c r="BH93" i="25"/>
  <c r="BE93" i="25"/>
  <c r="AB93" i="25"/>
  <c r="Q93" i="25"/>
  <c r="AA93" i="25"/>
  <c r="P93" i="25"/>
  <c r="AC93" i="25"/>
  <c r="X93" i="25"/>
  <c r="AV93" i="25"/>
  <c r="AL93" i="25"/>
  <c r="BI93" i="25"/>
  <c r="V93" i="25"/>
  <c r="J94" i="25"/>
  <c r="BG93" i="25"/>
  <c r="O93" i="25"/>
  <c r="AO93" i="25"/>
  <c r="AI93" i="25"/>
  <c r="AK93" i="25"/>
  <c r="AR93" i="25"/>
  <c r="S93" i="25"/>
  <c r="AU93" i="25"/>
  <c r="AE93" i="25"/>
  <c r="AZ93" i="25"/>
  <c r="BD93" i="25"/>
  <c r="M93" i="25"/>
  <c r="BC93" i="25"/>
  <c r="Z93" i="25"/>
  <c r="R93" i="25"/>
  <c r="AG93" i="25"/>
  <c r="AM93" i="25"/>
  <c r="Y93" i="25"/>
  <c r="AY93" i="25"/>
  <c r="AJ93" i="25"/>
  <c r="I94" i="25"/>
  <c r="H94" i="25" s="1"/>
  <c r="BB93" i="25"/>
  <c r="K93" i="25"/>
  <c r="AH93" i="25"/>
  <c r="CN5" i="24" l="1"/>
  <c r="CN35" i="24"/>
  <c r="CN45" i="24"/>
  <c r="J91" i="28"/>
  <c r="O90" i="28"/>
  <c r="BC90" i="28"/>
  <c r="AH90" i="28"/>
  <c r="K90" i="28"/>
  <c r="T90" i="28"/>
  <c r="AX90" i="28"/>
  <c r="Q90" i="28"/>
  <c r="AM90" i="28"/>
  <c r="AE90" i="28"/>
  <c r="AT90" i="28"/>
  <c r="AC90" i="28"/>
  <c r="AP90" i="28"/>
  <c r="AQ90" i="28"/>
  <c r="U90" i="28"/>
  <c r="W90" i="28"/>
  <c r="AB90" i="28"/>
  <c r="AA90" i="28"/>
  <c r="AG90" i="28"/>
  <c r="BE90" i="28"/>
  <c r="AL90" i="28"/>
  <c r="M90" i="28"/>
  <c r="P90" i="28"/>
  <c r="R90" i="28"/>
  <c r="Y90" i="28"/>
  <c r="BG90" i="28"/>
  <c r="AI90" i="28"/>
  <c r="AV90" i="28"/>
  <c r="BD90" i="28"/>
  <c r="L90" i="28"/>
  <c r="BB90" i="28"/>
  <c r="BA90" i="28"/>
  <c r="AU90" i="28"/>
  <c r="AY90" i="28"/>
  <c r="AJ90" i="28"/>
  <c r="X90" i="28"/>
  <c r="BF90" i="28"/>
  <c r="BH90" i="28"/>
  <c r="AZ90" i="28"/>
  <c r="V90" i="28"/>
  <c r="AO90" i="28"/>
  <c r="S90" i="28"/>
  <c r="AN90" i="28"/>
  <c r="N90" i="28"/>
  <c r="AK90" i="28"/>
  <c r="I91" i="28"/>
  <c r="H91" i="28" s="1"/>
  <c r="AW90" i="28"/>
  <c r="AS90" i="28"/>
  <c r="AR90" i="28"/>
  <c r="Z90" i="28"/>
  <c r="AD90" i="28"/>
  <c r="AF90" i="28"/>
  <c r="R94" i="25"/>
  <c r="U94" i="25"/>
  <c r="BG94" i="25"/>
  <c r="BB94" i="25"/>
  <c r="BF94" i="25"/>
  <c r="Y94" i="25"/>
  <c r="AN94" i="25"/>
  <c r="AH94" i="25"/>
  <c r="AG94" i="25"/>
  <c r="BC94" i="25"/>
  <c r="S94" i="25"/>
  <c r="AB94" i="25"/>
  <c r="AE94" i="25"/>
  <c r="AS94" i="25"/>
  <c r="AC94" i="25"/>
  <c r="BA94" i="25"/>
  <c r="X94" i="25"/>
  <c r="AM94" i="25"/>
  <c r="BH94" i="25"/>
  <c r="AZ94" i="25"/>
  <c r="N94" i="25"/>
  <c r="AR94" i="25"/>
  <c r="M94" i="25"/>
  <c r="L94" i="25"/>
  <c r="J95" i="25"/>
  <c r="AY94" i="25"/>
  <c r="AJ94" i="25"/>
  <c r="BD94" i="25"/>
  <c r="AI94" i="25"/>
  <c r="AK94" i="25"/>
  <c r="AO94" i="25"/>
  <c r="Z94" i="25"/>
  <c r="AV94" i="25"/>
  <c r="AX94" i="25"/>
  <c r="AT94" i="25"/>
  <c r="BI94" i="25"/>
  <c r="K94" i="25"/>
  <c r="W94" i="25"/>
  <c r="P94" i="25"/>
  <c r="AD94" i="25"/>
  <c r="V94" i="25"/>
  <c r="I95" i="25"/>
  <c r="H95" i="25" s="1"/>
  <c r="AU94" i="25"/>
  <c r="BE94" i="25"/>
  <c r="AP94" i="25"/>
  <c r="O94" i="25"/>
  <c r="AW94" i="25"/>
  <c r="AL94" i="25"/>
  <c r="AF94" i="25"/>
  <c r="AQ94" i="25"/>
  <c r="AA94" i="25"/>
  <c r="T94" i="25"/>
  <c r="Q94" i="25"/>
  <c r="CO45" i="24" l="1"/>
  <c r="CO5" i="24"/>
  <c r="CO35" i="24"/>
  <c r="AB95" i="25"/>
  <c r="AL95" i="25"/>
  <c r="BB95" i="25"/>
  <c r="AV95" i="25"/>
  <c r="P95" i="25"/>
  <c r="AE95" i="25"/>
  <c r="M95" i="25"/>
  <c r="BF95" i="25"/>
  <c r="BI95" i="25"/>
  <c r="J96" i="25"/>
  <c r="AM95" i="25"/>
  <c r="AP95" i="25"/>
  <c r="AS95" i="25"/>
  <c r="AF95" i="25"/>
  <c r="S95" i="25"/>
  <c r="BH95" i="25"/>
  <c r="AY95" i="25"/>
  <c r="AI95" i="25"/>
  <c r="I96" i="25"/>
  <c r="H96" i="25" s="1"/>
  <c r="L95" i="25"/>
  <c r="AJ95" i="25"/>
  <c r="AZ95" i="25"/>
  <c r="AU95" i="25"/>
  <c r="BG95" i="25"/>
  <c r="R95" i="25"/>
  <c r="AQ95" i="25"/>
  <c r="BD95" i="25"/>
  <c r="V95" i="25"/>
  <c r="K95" i="25"/>
  <c r="AG95" i="25"/>
  <c r="BA95" i="25"/>
  <c r="AR95" i="25"/>
  <c r="W95" i="25"/>
  <c r="Q95" i="25"/>
  <c r="Y95" i="25"/>
  <c r="AK95" i="25"/>
  <c r="Z95" i="25"/>
  <c r="X95" i="25"/>
  <c r="AW95" i="25"/>
  <c r="T95" i="25"/>
  <c r="AD95" i="25"/>
  <c r="AT95" i="25"/>
  <c r="AN95" i="25"/>
  <c r="AO95" i="25"/>
  <c r="BC95" i="25"/>
  <c r="AA95" i="25"/>
  <c r="BE95" i="25"/>
  <c r="AC95" i="25"/>
  <c r="AX95" i="25"/>
  <c r="N95" i="25"/>
  <c r="O95" i="25"/>
  <c r="U95" i="25"/>
  <c r="AH95" i="25"/>
  <c r="U91" i="28"/>
  <c r="R91" i="28"/>
  <c r="S91" i="28"/>
  <c r="AB91" i="28"/>
  <c r="X91" i="28"/>
  <c r="AH91" i="28"/>
  <c r="AA91" i="28"/>
  <c r="Q91" i="28"/>
  <c r="M91" i="28"/>
  <c r="BC91" i="28"/>
  <c r="AM91" i="28"/>
  <c r="AK91" i="28"/>
  <c r="AN91" i="28"/>
  <c r="I92" i="28"/>
  <c r="H92" i="28" s="1"/>
  <c r="AY91" i="28"/>
  <c r="AD91" i="28"/>
  <c r="L91" i="28"/>
  <c r="AF91" i="28"/>
  <c r="AW91" i="28"/>
  <c r="Z91" i="28"/>
  <c r="J92" i="28"/>
  <c r="AG91" i="28"/>
  <c r="AL91" i="28"/>
  <c r="BH91" i="28"/>
  <c r="BD91" i="28"/>
  <c r="AZ91" i="28"/>
  <c r="AJ91" i="28"/>
  <c r="AT91" i="28"/>
  <c r="BB91" i="28"/>
  <c r="V91" i="28"/>
  <c r="AX91" i="28"/>
  <c r="Y91" i="28"/>
  <c r="BG91" i="28"/>
  <c r="BA91" i="28"/>
  <c r="BF91" i="28"/>
  <c r="AE91" i="28"/>
  <c r="AC91" i="28"/>
  <c r="AP91" i="28"/>
  <c r="AR91" i="28"/>
  <c r="T91" i="28"/>
  <c r="P91" i="28"/>
  <c r="W91" i="28"/>
  <c r="AS91" i="28"/>
  <c r="AO91" i="28"/>
  <c r="K91" i="28"/>
  <c r="AV91" i="28"/>
  <c r="AU91" i="28"/>
  <c r="AQ91" i="28"/>
  <c r="N91" i="28"/>
  <c r="BE91" i="28"/>
  <c r="AI91" i="28"/>
  <c r="O91" i="28"/>
  <c r="CP5" i="24" l="1"/>
  <c r="CP35" i="24"/>
  <c r="CP45" i="24"/>
  <c r="BA92" i="28"/>
  <c r="BD92" i="28"/>
  <c r="AQ92" i="28"/>
  <c r="BH92" i="28"/>
  <c r="BE92" i="28"/>
  <c r="Y92" i="28"/>
  <c r="V92" i="28"/>
  <c r="J93" i="28"/>
  <c r="K92" i="28"/>
  <c r="T92" i="28"/>
  <c r="AW92" i="28"/>
  <c r="AK92" i="28"/>
  <c r="AJ92" i="28"/>
  <c r="S92" i="28"/>
  <c r="AB92" i="28"/>
  <c r="BG92" i="28"/>
  <c r="AT92" i="28"/>
  <c r="AA92" i="28"/>
  <c r="BC92" i="28"/>
  <c r="P92" i="28"/>
  <c r="AZ92" i="28"/>
  <c r="AR92" i="28"/>
  <c r="AC92" i="28"/>
  <c r="AD92" i="28"/>
  <c r="AU92" i="28"/>
  <c r="AF92" i="28"/>
  <c r="AO92" i="28"/>
  <c r="AH92" i="28"/>
  <c r="AX92" i="28"/>
  <c r="Q92" i="28"/>
  <c r="I93" i="28"/>
  <c r="H93" i="28" s="1"/>
  <c r="N92" i="28"/>
  <c r="M92" i="28"/>
  <c r="BB92" i="28"/>
  <c r="AS92" i="28"/>
  <c r="AE92" i="28"/>
  <c r="AI92" i="28"/>
  <c r="AY92" i="28"/>
  <c r="Z92" i="28"/>
  <c r="AV92" i="28"/>
  <c r="AL92" i="28"/>
  <c r="O92" i="28"/>
  <c r="AG92" i="28"/>
  <c r="U92" i="28"/>
  <c r="BF92" i="28"/>
  <c r="R92" i="28"/>
  <c r="L92" i="28"/>
  <c r="AN92" i="28"/>
  <c r="W92" i="28"/>
  <c r="AP92" i="28"/>
  <c r="X92" i="28"/>
  <c r="AM92" i="28"/>
  <c r="BD96" i="25"/>
  <c r="AV96" i="25"/>
  <c r="AY96" i="25"/>
  <c r="AC96" i="25"/>
  <c r="I97" i="25"/>
  <c r="H97" i="25" s="1"/>
  <c r="U96" i="25"/>
  <c r="M96" i="25"/>
  <c r="O96" i="25"/>
  <c r="BA96" i="25"/>
  <c r="AO96" i="25"/>
  <c r="AM96" i="25"/>
  <c r="BI96" i="25"/>
  <c r="V96" i="25"/>
  <c r="Y96" i="25"/>
  <c r="N96" i="25"/>
  <c r="AN96" i="25"/>
  <c r="AX96" i="25"/>
  <c r="AU96" i="25"/>
  <c r="W96" i="25"/>
  <c r="AP96" i="25"/>
  <c r="AB96" i="25"/>
  <c r="AE96" i="25"/>
  <c r="AW96" i="25"/>
  <c r="AJ96" i="25"/>
  <c r="AF96" i="25"/>
  <c r="T96" i="25"/>
  <c r="AR96" i="25"/>
  <c r="AG96" i="25"/>
  <c r="AT96" i="25"/>
  <c r="AK96" i="25"/>
  <c r="AI96" i="25"/>
  <c r="AQ96" i="25"/>
  <c r="J97" i="25"/>
  <c r="BG96" i="25"/>
  <c r="BE96" i="25"/>
  <c r="Q96" i="25"/>
  <c r="Z96" i="25"/>
  <c r="BB96" i="25"/>
  <c r="BF96" i="25"/>
  <c r="AD96" i="25"/>
  <c r="P96" i="25"/>
  <c r="BC96" i="25"/>
  <c r="K96" i="25"/>
  <c r="BH96" i="25"/>
  <c r="S96" i="25"/>
  <c r="AZ96" i="25"/>
  <c r="AL96" i="25"/>
  <c r="AA96" i="25"/>
  <c r="AH96" i="25"/>
  <c r="AS96" i="25"/>
  <c r="R96" i="25"/>
  <c r="L96" i="25"/>
  <c r="X96" i="25"/>
  <c r="CQ35" i="24" l="1"/>
  <c r="CQ5" i="24"/>
  <c r="CQ45" i="24"/>
  <c r="AN93" i="28"/>
  <c r="Z93" i="28"/>
  <c r="X93" i="28"/>
  <c r="BD93" i="28"/>
  <c r="J94" i="28"/>
  <c r="R93" i="28"/>
  <c r="AG93" i="28"/>
  <c r="BE93" i="28"/>
  <c r="AH93" i="28"/>
  <c r="AR93" i="28"/>
  <c r="BB93" i="28"/>
  <c r="Y93" i="28"/>
  <c r="T93" i="28"/>
  <c r="AM93" i="28"/>
  <c r="AY93" i="28"/>
  <c r="AP93" i="28"/>
  <c r="AS93" i="28"/>
  <c r="AB93" i="28"/>
  <c r="AW93" i="28"/>
  <c r="BA93" i="28"/>
  <c r="AU93" i="28"/>
  <c r="AA93" i="28"/>
  <c r="AT93" i="28"/>
  <c r="AZ93" i="28"/>
  <c r="AV93" i="28"/>
  <c r="M93" i="28"/>
  <c r="AD93" i="28"/>
  <c r="P93" i="28"/>
  <c r="U93" i="28"/>
  <c r="AE93" i="28"/>
  <c r="AK93" i="28"/>
  <c r="BF93" i="28"/>
  <c r="I94" i="28"/>
  <c r="H94" i="28" s="1"/>
  <c r="AL93" i="28"/>
  <c r="BC93" i="28"/>
  <c r="S93" i="28"/>
  <c r="O93" i="28"/>
  <c r="AC93" i="28"/>
  <c r="AX93" i="28"/>
  <c r="AI93" i="28"/>
  <c r="AJ93" i="28"/>
  <c r="V93" i="28"/>
  <c r="Q93" i="28"/>
  <c r="W93" i="28"/>
  <c r="BG93" i="28"/>
  <c r="K93" i="28"/>
  <c r="AQ93" i="28"/>
  <c r="N93" i="28"/>
  <c r="L93" i="28"/>
  <c r="BH93" i="28"/>
  <c r="AO93" i="28"/>
  <c r="AF93" i="28"/>
  <c r="BG97" i="25"/>
  <c r="BF97" i="25"/>
  <c r="AT97" i="25"/>
  <c r="AK97" i="25"/>
  <c r="V97" i="25"/>
  <c r="AA97" i="25"/>
  <c r="N97" i="25"/>
  <c r="X97" i="25"/>
  <c r="AZ97" i="25"/>
  <c r="AD97" i="25"/>
  <c r="AV97" i="25"/>
  <c r="BE97" i="25"/>
  <c r="I98" i="25"/>
  <c r="H98" i="25" s="1"/>
  <c r="M97" i="25"/>
  <c r="K97" i="25"/>
  <c r="U97" i="25"/>
  <c r="R97" i="25"/>
  <c r="AC97" i="25"/>
  <c r="W97" i="25"/>
  <c r="Q97" i="25"/>
  <c r="AY97" i="25"/>
  <c r="AL97" i="25"/>
  <c r="AH97" i="25"/>
  <c r="T97" i="25"/>
  <c r="AM97" i="25"/>
  <c r="AO97" i="25"/>
  <c r="AJ97" i="25"/>
  <c r="AW97" i="25"/>
  <c r="AG97" i="25"/>
  <c r="BD97" i="25"/>
  <c r="BI97" i="25"/>
  <c r="AE97" i="25"/>
  <c r="AS97" i="25"/>
  <c r="AU97" i="25"/>
  <c r="L97" i="25"/>
  <c r="AQ97" i="25"/>
  <c r="BH97" i="25"/>
  <c r="Z97" i="25"/>
  <c r="O97" i="25"/>
  <c r="AF97" i="25"/>
  <c r="AB97" i="25"/>
  <c r="J98" i="25"/>
  <c r="S97" i="25"/>
  <c r="AX97" i="25"/>
  <c r="AR97" i="25"/>
  <c r="AP97" i="25"/>
  <c r="AI97" i="25"/>
  <c r="AN97" i="25"/>
  <c r="BC97" i="25"/>
  <c r="Y97" i="25"/>
  <c r="P97" i="25"/>
  <c r="BB97" i="25"/>
  <c r="BA97" i="25"/>
  <c r="CR35" i="24" l="1"/>
  <c r="CR5" i="24"/>
  <c r="CR45" i="24"/>
  <c r="AA94" i="28"/>
  <c r="L94" i="28"/>
  <c r="BE94" i="28"/>
  <c r="AR94" i="28"/>
  <c r="S94" i="28"/>
  <c r="AI94" i="28"/>
  <c r="BC94" i="28"/>
  <c r="AC94" i="28"/>
  <c r="Z94" i="28"/>
  <c r="AL94" i="28"/>
  <c r="AY94" i="28"/>
  <c r="I95" i="28"/>
  <c r="H95" i="28" s="1"/>
  <c r="K94" i="28"/>
  <c r="V94" i="28"/>
  <c r="AH94" i="28"/>
  <c r="AM94" i="28"/>
  <c r="AQ94" i="28"/>
  <c r="BD94" i="28"/>
  <c r="J95" i="28"/>
  <c r="BF94" i="28"/>
  <c r="BA94" i="28"/>
  <c r="AD94" i="28"/>
  <c r="AP94" i="28"/>
  <c r="Y94" i="28"/>
  <c r="AJ94" i="28"/>
  <c r="AV94" i="28"/>
  <c r="AE94" i="28"/>
  <c r="AZ94" i="28"/>
  <c r="AX94" i="28"/>
  <c r="BG94" i="28"/>
  <c r="P94" i="28"/>
  <c r="X94" i="28"/>
  <c r="BH94" i="28"/>
  <c r="AO94" i="28"/>
  <c r="R94" i="28"/>
  <c r="T94" i="28"/>
  <c r="O94" i="28"/>
  <c r="AT94" i="28"/>
  <c r="AF94" i="28"/>
  <c r="AW94" i="28"/>
  <c r="AS94" i="28"/>
  <c r="M94" i="28"/>
  <c r="N94" i="28"/>
  <c r="U94" i="28"/>
  <c r="W94" i="28"/>
  <c r="AB94" i="28"/>
  <c r="AG94" i="28"/>
  <c r="AK94" i="28"/>
  <c r="Q94" i="28"/>
  <c r="AN94" i="28"/>
  <c r="AU94" i="28"/>
  <c r="BB94" i="28"/>
  <c r="K98" i="25"/>
  <c r="BI98" i="25"/>
  <c r="AW98" i="25"/>
  <c r="M98" i="25"/>
  <c r="Q98" i="25"/>
  <c r="AE98" i="25"/>
  <c r="AI98" i="25"/>
  <c r="AS98" i="25"/>
  <c r="S98" i="25"/>
  <c r="BD98" i="25"/>
  <c r="R98" i="25"/>
  <c r="BF98" i="25"/>
  <c r="AJ98" i="25"/>
  <c r="BA98" i="25"/>
  <c r="AH98" i="25"/>
  <c r="AF98" i="25"/>
  <c r="AG98" i="25"/>
  <c r="AM98" i="25"/>
  <c r="AP98" i="25"/>
  <c r="AN98" i="25"/>
  <c r="AC98" i="25"/>
  <c r="O98" i="25"/>
  <c r="T98" i="25"/>
  <c r="Z98" i="25"/>
  <c r="AR98" i="25"/>
  <c r="BE98" i="25"/>
  <c r="X98" i="25"/>
  <c r="J99" i="25"/>
  <c r="AT98" i="25"/>
  <c r="AZ98" i="25"/>
  <c r="Y98" i="25"/>
  <c r="AL98" i="25"/>
  <c r="BC98" i="25"/>
  <c r="AK98" i="25"/>
  <c r="AQ98" i="25"/>
  <c r="BH98" i="25"/>
  <c r="U98" i="25"/>
  <c r="AD98" i="25"/>
  <c r="I99" i="25"/>
  <c r="H99" i="25" s="1"/>
  <c r="AU98" i="25"/>
  <c r="V98" i="25"/>
  <c r="BG98" i="25"/>
  <c r="AX98" i="25"/>
  <c r="AB98" i="25"/>
  <c r="L98" i="25"/>
  <c r="BB98" i="25"/>
  <c r="N98" i="25"/>
  <c r="AO98" i="25"/>
  <c r="AA98" i="25"/>
  <c r="P98" i="25"/>
  <c r="W98" i="25"/>
  <c r="AY98" i="25"/>
  <c r="AV98" i="25"/>
  <c r="CS35" i="24" l="1"/>
  <c r="CS5" i="24"/>
  <c r="CS45" i="24"/>
  <c r="AV95" i="28"/>
  <c r="BC95" i="28"/>
  <c r="P95" i="28"/>
  <c r="X95" i="28"/>
  <c r="AP95" i="28"/>
  <c r="S95" i="28"/>
  <c r="AE95" i="28"/>
  <c r="AL95" i="28"/>
  <c r="I96" i="28"/>
  <c r="H96" i="28" s="1"/>
  <c r="AO95" i="28"/>
  <c r="AT95" i="28"/>
  <c r="BG95" i="28"/>
  <c r="BH95" i="28"/>
  <c r="AB95" i="28"/>
  <c r="AI95" i="28"/>
  <c r="J96" i="28"/>
  <c r="BB95" i="28"/>
  <c r="BD95" i="28"/>
  <c r="M95" i="28"/>
  <c r="BF95" i="28"/>
  <c r="Y95" i="28"/>
  <c r="AW95" i="28"/>
  <c r="K95" i="28"/>
  <c r="BE95" i="28"/>
  <c r="AK95" i="28"/>
  <c r="L95" i="28"/>
  <c r="AD95" i="28"/>
  <c r="AY95" i="28"/>
  <c r="AU95" i="28"/>
  <c r="AJ95" i="28"/>
  <c r="AQ95" i="28"/>
  <c r="AG95" i="28"/>
  <c r="AX95" i="28"/>
  <c r="AF95" i="28"/>
  <c r="T95" i="28"/>
  <c r="R95" i="28"/>
  <c r="AR95" i="28"/>
  <c r="AN95" i="28"/>
  <c r="V95" i="28"/>
  <c r="AC95" i="28"/>
  <c r="U95" i="28"/>
  <c r="AS95" i="28"/>
  <c r="Q95" i="28"/>
  <c r="W95" i="28"/>
  <c r="BA95" i="28"/>
  <c r="N95" i="28"/>
  <c r="AH95" i="28"/>
  <c r="O95" i="28"/>
  <c r="AM95" i="28"/>
  <c r="AA95" i="28"/>
  <c r="Z95" i="28"/>
  <c r="AZ95" i="28"/>
  <c r="AZ99" i="25"/>
  <c r="AK99" i="25"/>
  <c r="K99" i="25"/>
  <c r="AV99" i="25"/>
  <c r="T99" i="25"/>
  <c r="BE99" i="25"/>
  <c r="AA99" i="25"/>
  <c r="AJ99" i="25"/>
  <c r="L99" i="25"/>
  <c r="X99" i="25"/>
  <c r="W99" i="25"/>
  <c r="AH99" i="25"/>
  <c r="Z99" i="25"/>
  <c r="N99" i="25"/>
  <c r="S99" i="25"/>
  <c r="AO99" i="25"/>
  <c r="AF99" i="25"/>
  <c r="U99" i="25"/>
  <c r="V99" i="25"/>
  <c r="AN99" i="25"/>
  <c r="BH99" i="25"/>
  <c r="AR99" i="25"/>
  <c r="O99" i="25"/>
  <c r="AW99" i="25"/>
  <c r="AC99" i="25"/>
  <c r="Y99" i="25"/>
  <c r="AY99" i="25"/>
  <c r="AM99" i="25"/>
  <c r="P99" i="25"/>
  <c r="AI99" i="25"/>
  <c r="AD99" i="25"/>
  <c r="AS99" i="25"/>
  <c r="AX99" i="25"/>
  <c r="AQ99" i="25"/>
  <c r="AG99" i="25"/>
  <c r="Q99" i="25"/>
  <c r="AT99" i="25"/>
  <c r="BG99" i="25"/>
  <c r="M99" i="25"/>
  <c r="J100" i="25"/>
  <c r="AB99" i="25"/>
  <c r="BA99" i="25"/>
  <c r="R99" i="25"/>
  <c r="AE99" i="25"/>
  <c r="BB99" i="25"/>
  <c r="BD99" i="25"/>
  <c r="AL99" i="25"/>
  <c r="BF99" i="25"/>
  <c r="AU99" i="25"/>
  <c r="BC99" i="25"/>
  <c r="I100" i="25"/>
  <c r="H100" i="25" s="1"/>
  <c r="BI99" i="25"/>
  <c r="AP99" i="25"/>
  <c r="CT5" i="24" l="1"/>
  <c r="CT35" i="24"/>
  <c r="CT45" i="24"/>
  <c r="AA96" i="28"/>
  <c r="Q96" i="28"/>
  <c r="J97" i="28"/>
  <c r="AT96" i="28"/>
  <c r="BC96" i="28"/>
  <c r="AF96" i="28"/>
  <c r="AL96" i="28"/>
  <c r="V96" i="28"/>
  <c r="AV96" i="28"/>
  <c r="S96" i="28"/>
  <c r="AX96" i="28"/>
  <c r="K96" i="28"/>
  <c r="U96" i="28"/>
  <c r="AZ96" i="28"/>
  <c r="AY96" i="28"/>
  <c r="L96" i="28"/>
  <c r="T96" i="28"/>
  <c r="AE96" i="28"/>
  <c r="R96" i="28"/>
  <c r="BF96" i="28"/>
  <c r="BG96" i="28"/>
  <c r="BD96" i="28"/>
  <c r="I97" i="28"/>
  <c r="H97" i="28" s="1"/>
  <c r="AQ96" i="28"/>
  <c r="AW96" i="28"/>
  <c r="AH96" i="28"/>
  <c r="BE96" i="28"/>
  <c r="AD96" i="28"/>
  <c r="AS96" i="28"/>
  <c r="O96" i="28"/>
  <c r="AO96" i="28"/>
  <c r="AN96" i="28"/>
  <c r="AM96" i="28"/>
  <c r="AK96" i="28"/>
  <c r="AI96" i="28"/>
  <c r="AP96" i="28"/>
  <c r="BA96" i="28"/>
  <c r="BB96" i="28"/>
  <c r="Y96" i="28"/>
  <c r="AJ96" i="28"/>
  <c r="BH96" i="28"/>
  <c r="X96" i="28"/>
  <c r="AC96" i="28"/>
  <c r="W96" i="28"/>
  <c r="AG96" i="28"/>
  <c r="AU96" i="28"/>
  <c r="AR96" i="28"/>
  <c r="M96" i="28"/>
  <c r="N96" i="28"/>
  <c r="Z96" i="28"/>
  <c r="P96" i="28"/>
  <c r="AB96" i="28"/>
  <c r="AT100" i="25"/>
  <c r="AK100" i="25"/>
  <c r="W100" i="25"/>
  <c r="AR100" i="25"/>
  <c r="K100" i="25"/>
  <c r="AL100" i="25"/>
  <c r="AQ100" i="25"/>
  <c r="AF100" i="25"/>
  <c r="AN100" i="25"/>
  <c r="AP100" i="25"/>
  <c r="BF100" i="25"/>
  <c r="AM100" i="25"/>
  <c r="BA100" i="25"/>
  <c r="Q100" i="25"/>
  <c r="Z100" i="25"/>
  <c r="AS100" i="25"/>
  <c r="S100" i="25"/>
  <c r="AO100" i="25"/>
  <c r="AV100" i="25"/>
  <c r="BH100" i="25"/>
  <c r="AZ100" i="25"/>
  <c r="AI100" i="25"/>
  <c r="AH100" i="25"/>
  <c r="BI100" i="25"/>
  <c r="J101" i="25"/>
  <c r="L100" i="25"/>
  <c r="T100" i="25"/>
  <c r="AC100" i="25"/>
  <c r="Y100" i="25"/>
  <c r="O100" i="25"/>
  <c r="AY100" i="25"/>
  <c r="AE100" i="25"/>
  <c r="BC100" i="25"/>
  <c r="BG100" i="25"/>
  <c r="AB100" i="25"/>
  <c r="N100" i="25"/>
  <c r="AX100" i="25"/>
  <c r="M100" i="25"/>
  <c r="AW100" i="25"/>
  <c r="X100" i="25"/>
  <c r="AJ100" i="25"/>
  <c r="P100" i="25"/>
  <c r="R100" i="25"/>
  <c r="BB100" i="25"/>
  <c r="BD100" i="25"/>
  <c r="AU100" i="25"/>
  <c r="AA100" i="25"/>
  <c r="AD100" i="25"/>
  <c r="BE100" i="25"/>
  <c r="V100" i="25"/>
  <c r="I101" i="25"/>
  <c r="H101" i="25" s="1"/>
  <c r="U100" i="25"/>
  <c r="AG100" i="25"/>
  <c r="CU35" i="24" l="1"/>
  <c r="CU5" i="24"/>
  <c r="CU45" i="24"/>
  <c r="AE97" i="28"/>
  <c r="Q97" i="28"/>
  <c r="AR97" i="28"/>
  <c r="U97" i="28"/>
  <c r="S97" i="28"/>
  <c r="BC97" i="28"/>
  <c r="AC97" i="28"/>
  <c r="V97" i="28"/>
  <c r="Y97" i="28"/>
  <c r="L97" i="28"/>
  <c r="AW97" i="28"/>
  <c r="AI97" i="28"/>
  <c r="AB97" i="28"/>
  <c r="N97" i="28"/>
  <c r="BG97" i="28"/>
  <c r="R97" i="28"/>
  <c r="AN97" i="28"/>
  <c r="AP97" i="28"/>
  <c r="AZ97" i="28"/>
  <c r="AA97" i="28"/>
  <c r="AU97" i="28"/>
  <c r="BH97" i="28"/>
  <c r="BB97" i="28"/>
  <c r="BF97" i="28"/>
  <c r="AH97" i="28"/>
  <c r="BA97" i="28"/>
  <c r="AF97" i="28"/>
  <c r="AS97" i="28"/>
  <c r="AG97" i="28"/>
  <c r="J98" i="28"/>
  <c r="AL97" i="28"/>
  <c r="I98" i="28"/>
  <c r="H98" i="28" s="1"/>
  <c r="AD97" i="28"/>
  <c r="AQ97" i="28"/>
  <c r="AX97" i="28"/>
  <c r="M97" i="28"/>
  <c r="Z97" i="28"/>
  <c r="AT97" i="28"/>
  <c r="P97" i="28"/>
  <c r="AY97" i="28"/>
  <c r="W97" i="28"/>
  <c r="AV97" i="28"/>
  <c r="O97" i="28"/>
  <c r="BE97" i="28"/>
  <c r="X97" i="28"/>
  <c r="T97" i="28"/>
  <c r="BD97" i="28"/>
  <c r="AK97" i="28"/>
  <c r="K97" i="28"/>
  <c r="AO97" i="28"/>
  <c r="AM97" i="28"/>
  <c r="AJ97" i="28"/>
  <c r="L101" i="25"/>
  <c r="BF101" i="25"/>
  <c r="U101" i="25"/>
  <c r="V101" i="25"/>
  <c r="AY101" i="25"/>
  <c r="AN101" i="25"/>
  <c r="AD101" i="25"/>
  <c r="BI101" i="25"/>
  <c r="BA101" i="25"/>
  <c r="AL101" i="25"/>
  <c r="AR101" i="25"/>
  <c r="BB101" i="25"/>
  <c r="AC101" i="25"/>
  <c r="AQ101" i="25"/>
  <c r="AU101" i="25"/>
  <c r="AH101" i="25"/>
  <c r="K101" i="25"/>
  <c r="T101" i="25"/>
  <c r="R101" i="25"/>
  <c r="S101" i="25"/>
  <c r="BC101" i="25"/>
  <c r="BH101" i="25"/>
  <c r="N101" i="25"/>
  <c r="AT101" i="25"/>
  <c r="AG101" i="25"/>
  <c r="Y101" i="25"/>
  <c r="AV101" i="25"/>
  <c r="M101" i="25"/>
  <c r="BG101" i="25"/>
  <c r="X101" i="25"/>
  <c r="AX101" i="25"/>
  <c r="BE101" i="25"/>
  <c r="AS101" i="25"/>
  <c r="AO101" i="25"/>
  <c r="Q101" i="25"/>
  <c r="AB101" i="25"/>
  <c r="AM101" i="25"/>
  <c r="I102" i="25"/>
  <c r="H102" i="25" s="1"/>
  <c r="AW101" i="25"/>
  <c r="P101" i="25"/>
  <c r="AJ101" i="25"/>
  <c r="AA101" i="25"/>
  <c r="AZ101" i="25"/>
  <c r="J102" i="25"/>
  <c r="BD101" i="25"/>
  <c r="W101" i="25"/>
  <c r="Z101" i="25"/>
  <c r="AF101" i="25"/>
  <c r="AI101" i="25"/>
  <c r="AK101" i="25"/>
  <c r="AP101" i="25"/>
  <c r="O101" i="25"/>
  <c r="AE101" i="25"/>
  <c r="CV35" i="24" l="1"/>
  <c r="CV45" i="24"/>
  <c r="CV5" i="24"/>
  <c r="AF98" i="28"/>
  <c r="BE98" i="28"/>
  <c r="BB98" i="28"/>
  <c r="AK98" i="28"/>
  <c r="Z98" i="28"/>
  <c r="BF98" i="28"/>
  <c r="BD98" i="28"/>
  <c r="AM98" i="28"/>
  <c r="AZ98" i="28"/>
  <c r="N98" i="28"/>
  <c r="AO98" i="28"/>
  <c r="AB98" i="28"/>
  <c r="V98" i="28"/>
  <c r="J99" i="28"/>
  <c r="BG98" i="28"/>
  <c r="BA98" i="28"/>
  <c r="R98" i="28"/>
  <c r="U98" i="28"/>
  <c r="AJ98" i="28"/>
  <c r="AS98" i="28"/>
  <c r="L98" i="28"/>
  <c r="AQ98" i="28"/>
  <c r="S98" i="28"/>
  <c r="Q98" i="28"/>
  <c r="AY98" i="28"/>
  <c r="AW98" i="28"/>
  <c r="AX98" i="28"/>
  <c r="Y98" i="28"/>
  <c r="AG98" i="28"/>
  <c r="X98" i="28"/>
  <c r="W98" i="28"/>
  <c r="AI98" i="28"/>
  <c r="P98" i="28"/>
  <c r="AU98" i="28"/>
  <c r="AV98" i="28"/>
  <c r="I99" i="28"/>
  <c r="H99" i="28" s="1"/>
  <c r="BC98" i="28"/>
  <c r="BH98" i="28"/>
  <c r="AH98" i="28"/>
  <c r="AP98" i="28"/>
  <c r="O98" i="28"/>
  <c r="AC98" i="28"/>
  <c r="K98" i="28"/>
  <c r="AT98" i="28"/>
  <c r="AD98" i="28"/>
  <c r="AL98" i="28"/>
  <c r="AA98" i="28"/>
  <c r="T98" i="28"/>
  <c r="M98" i="28"/>
  <c r="AR98" i="28"/>
  <c r="AN98" i="28"/>
  <c r="AE98" i="28"/>
  <c r="AN102" i="25"/>
  <c r="AD102" i="25"/>
  <c r="AV102" i="25"/>
  <c r="R102" i="25"/>
  <c r="AT102" i="25"/>
  <c r="BI102" i="25"/>
  <c r="AF102" i="25"/>
  <c r="AH102" i="25"/>
  <c r="Q102" i="25"/>
  <c r="AI102" i="25"/>
  <c r="Y102" i="25"/>
  <c r="BG102" i="25"/>
  <c r="AU102" i="25"/>
  <c r="U102" i="25"/>
  <c r="K102" i="25"/>
  <c r="AC102" i="25"/>
  <c r="AZ102" i="25"/>
  <c r="BA102" i="25"/>
  <c r="BC102" i="25"/>
  <c r="Z102" i="25"/>
  <c r="AW102" i="25"/>
  <c r="BB102" i="25"/>
  <c r="S102" i="25"/>
  <c r="P102" i="25"/>
  <c r="AE102" i="25"/>
  <c r="J103" i="25"/>
  <c r="N102" i="25"/>
  <c r="X102" i="25"/>
  <c r="AK102" i="25"/>
  <c r="BE102" i="25"/>
  <c r="V102" i="25"/>
  <c r="AA102" i="25"/>
  <c r="AG102" i="25"/>
  <c r="AP102" i="25"/>
  <c r="BD102" i="25"/>
  <c r="AO102" i="25"/>
  <c r="AJ102" i="25"/>
  <c r="AY102" i="25"/>
  <c r="AM102" i="25"/>
  <c r="O102" i="25"/>
  <c r="AQ102" i="25"/>
  <c r="AL102" i="25"/>
  <c r="AX102" i="25"/>
  <c r="BH102" i="25"/>
  <c r="AS102" i="25"/>
  <c r="AR102" i="25"/>
  <c r="BF102" i="25"/>
  <c r="T102" i="25"/>
  <c r="M102" i="25"/>
  <c r="I103" i="25"/>
  <c r="H103" i="25" s="1"/>
  <c r="L102" i="25"/>
  <c r="W102" i="25"/>
  <c r="AB102" i="25"/>
  <c r="CW5" i="24" l="1"/>
  <c r="CW45" i="24"/>
  <c r="CW35" i="24"/>
  <c r="AB99" i="28"/>
  <c r="AG99" i="28"/>
  <c r="N99" i="28"/>
  <c r="AC99" i="28"/>
  <c r="AY99" i="28"/>
  <c r="R99" i="28"/>
  <c r="BD99" i="28"/>
  <c r="U99" i="28"/>
  <c r="AL99" i="28"/>
  <c r="AA99" i="28"/>
  <c r="O99" i="28"/>
  <c r="AV99" i="28"/>
  <c r="X99" i="28"/>
  <c r="BE99" i="28"/>
  <c r="AZ99" i="28"/>
  <c r="W99" i="28"/>
  <c r="Q99" i="28"/>
  <c r="Y99" i="28"/>
  <c r="T99" i="28"/>
  <c r="AM99" i="28"/>
  <c r="AU99" i="28"/>
  <c r="AS99" i="28"/>
  <c r="AR99" i="28"/>
  <c r="AT99" i="28"/>
  <c r="P99" i="28"/>
  <c r="S99" i="28"/>
  <c r="V99" i="28"/>
  <c r="AH99" i="28"/>
  <c r="J100" i="28"/>
  <c r="AJ99" i="28"/>
  <c r="AX99" i="28"/>
  <c r="AP99" i="28"/>
  <c r="AO99" i="28"/>
  <c r="AK99" i="28"/>
  <c r="K99" i="28"/>
  <c r="M99" i="28"/>
  <c r="AN99" i="28"/>
  <c r="AE99" i="28"/>
  <c r="BH99" i="28"/>
  <c r="L99" i="28"/>
  <c r="I100" i="28"/>
  <c r="H100" i="28" s="1"/>
  <c r="Z99" i="28"/>
  <c r="BC99" i="28"/>
  <c r="AF99" i="28"/>
  <c r="BG99" i="28"/>
  <c r="AQ99" i="28"/>
  <c r="BB99" i="28"/>
  <c r="BF99" i="28"/>
  <c r="BA99" i="28"/>
  <c r="AI99" i="28"/>
  <c r="AD99" i="28"/>
  <c r="AW99" i="28"/>
  <c r="AP103" i="25"/>
  <c r="P103" i="25"/>
  <c r="AO103" i="25"/>
  <c r="I104" i="25"/>
  <c r="H104" i="25" s="1"/>
  <c r="BC103" i="25"/>
  <c r="AZ103" i="25"/>
  <c r="AT103" i="25"/>
  <c r="K103" i="25"/>
  <c r="W103" i="25"/>
  <c r="BE103" i="25"/>
  <c r="V103" i="25"/>
  <c r="AQ103" i="25"/>
  <c r="BD103" i="25"/>
  <c r="AV103" i="25"/>
  <c r="AF103" i="25"/>
  <c r="BI103" i="25"/>
  <c r="AC103" i="25"/>
  <c r="T103" i="25"/>
  <c r="R103" i="25"/>
  <c r="X103" i="25"/>
  <c r="S103" i="25"/>
  <c r="AH103" i="25"/>
  <c r="BA103" i="25"/>
  <c r="Z103" i="25"/>
  <c r="AM103" i="25"/>
  <c r="AY103" i="25"/>
  <c r="AE103" i="25"/>
  <c r="AG103" i="25"/>
  <c r="L103" i="25"/>
  <c r="BF103" i="25"/>
  <c r="N103" i="25"/>
  <c r="Y103" i="25"/>
  <c r="BH103" i="25"/>
  <c r="BG103" i="25"/>
  <c r="Q103" i="25"/>
  <c r="AJ103" i="25"/>
  <c r="AD103" i="25"/>
  <c r="BB103" i="25"/>
  <c r="AL103" i="25"/>
  <c r="AX103" i="25"/>
  <c r="J104" i="25"/>
  <c r="AR103" i="25"/>
  <c r="AB103" i="25"/>
  <c r="U103" i="25"/>
  <c r="AS103" i="25"/>
  <c r="AU103" i="25"/>
  <c r="AW103" i="25"/>
  <c r="AI103" i="25"/>
  <c r="M103" i="25"/>
  <c r="AK103" i="25"/>
  <c r="AA103" i="25"/>
  <c r="AN103" i="25"/>
  <c r="O103" i="25"/>
  <c r="CX5" i="24" l="1"/>
  <c r="CX35" i="24"/>
  <c r="CX45" i="24"/>
  <c r="M100" i="28"/>
  <c r="I101" i="28"/>
  <c r="H101" i="28" s="1"/>
  <c r="AZ100" i="28"/>
  <c r="BE100" i="28"/>
  <c r="AW100" i="28"/>
  <c r="P100" i="28"/>
  <c r="AB100" i="28"/>
  <c r="S100" i="28"/>
  <c r="BF100" i="28"/>
  <c r="AL100" i="28"/>
  <c r="J101" i="28"/>
  <c r="AC100" i="28"/>
  <c r="BD100" i="28"/>
  <c r="Q100" i="28"/>
  <c r="AH100" i="28"/>
  <c r="W100" i="28"/>
  <c r="AG100" i="28"/>
  <c r="BH100" i="28"/>
  <c r="O100" i="28"/>
  <c r="X100" i="28"/>
  <c r="AF100" i="28"/>
  <c r="AV100" i="28"/>
  <c r="Y100" i="28"/>
  <c r="AT100" i="28"/>
  <c r="BG100" i="28"/>
  <c r="AU100" i="28"/>
  <c r="AD100" i="28"/>
  <c r="AA100" i="28"/>
  <c r="AJ100" i="28"/>
  <c r="AX100" i="28"/>
  <c r="AE100" i="28"/>
  <c r="BB100" i="28"/>
  <c r="AM100" i="28"/>
  <c r="AK100" i="28"/>
  <c r="BC100" i="28"/>
  <c r="T100" i="28"/>
  <c r="V100" i="28"/>
  <c r="AS100" i="28"/>
  <c r="K100" i="28"/>
  <c r="U100" i="28"/>
  <c r="AR100" i="28"/>
  <c r="AP100" i="28"/>
  <c r="AI100" i="28"/>
  <c r="AN100" i="28"/>
  <c r="N100" i="28"/>
  <c r="AQ100" i="28"/>
  <c r="R100" i="28"/>
  <c r="BA100" i="28"/>
  <c r="AY100" i="28"/>
  <c r="L100" i="28"/>
  <c r="Z100" i="28"/>
  <c r="AO100" i="28"/>
  <c r="AJ104" i="25"/>
  <c r="V104" i="25"/>
  <c r="S104" i="25"/>
  <c r="BG104" i="25"/>
  <c r="AF104" i="25"/>
  <c r="AD104" i="25"/>
  <c r="AA104" i="25"/>
  <c r="AL104" i="25"/>
  <c r="BB104" i="25"/>
  <c r="AV104" i="25"/>
  <c r="AG104" i="25"/>
  <c r="AK104" i="25"/>
  <c r="T104" i="25"/>
  <c r="AE104" i="25"/>
  <c r="BE104" i="25"/>
  <c r="AS104" i="25"/>
  <c r="AU104" i="25"/>
  <c r="AI104" i="25"/>
  <c r="K104" i="25"/>
  <c r="J105" i="25"/>
  <c r="AO104" i="25"/>
  <c r="AZ104" i="25"/>
  <c r="AY104" i="25"/>
  <c r="Q104" i="25"/>
  <c r="O104" i="25"/>
  <c r="M104" i="25"/>
  <c r="Y104" i="25"/>
  <c r="AQ104" i="25"/>
  <c r="AX104" i="25"/>
  <c r="W104" i="25"/>
  <c r="L104" i="25"/>
  <c r="BI104" i="25"/>
  <c r="R104" i="25"/>
  <c r="N104" i="25"/>
  <c r="AN104" i="25"/>
  <c r="AM104" i="25"/>
  <c r="AT104" i="25"/>
  <c r="AB104" i="25"/>
  <c r="Z104" i="25"/>
  <c r="BD104" i="25"/>
  <c r="AW104" i="25"/>
  <c r="BH104" i="25"/>
  <c r="AR104" i="25"/>
  <c r="I105" i="25"/>
  <c r="H105" i="25" s="1"/>
  <c r="BA104" i="25"/>
  <c r="AC104" i="25"/>
  <c r="X104" i="25"/>
  <c r="AH104" i="25"/>
  <c r="BF104" i="25"/>
  <c r="BC104" i="25"/>
  <c r="U104" i="25"/>
  <c r="AP104" i="25"/>
  <c r="P104" i="25"/>
  <c r="CY45" i="24" l="1"/>
  <c r="CY5" i="24"/>
  <c r="CY35" i="24"/>
  <c r="AL101" i="28"/>
  <c r="N101" i="28"/>
  <c r="AQ101" i="28"/>
  <c r="AA101" i="28"/>
  <c r="T101" i="28"/>
  <c r="AO101" i="28"/>
  <c r="AU101" i="28"/>
  <c r="AD101" i="28"/>
  <c r="K101" i="28"/>
  <c r="AI101" i="28"/>
  <c r="X101" i="28"/>
  <c r="AC101" i="28"/>
  <c r="Z101" i="28"/>
  <c r="AS101" i="28"/>
  <c r="I102" i="28"/>
  <c r="H102" i="28" s="1"/>
  <c r="P101" i="28"/>
  <c r="AW101" i="28"/>
  <c r="L101" i="28"/>
  <c r="S101" i="28"/>
  <c r="M101" i="28"/>
  <c r="AJ101" i="28"/>
  <c r="O101" i="28"/>
  <c r="AE101" i="28"/>
  <c r="BF101" i="28"/>
  <c r="AN101" i="28"/>
  <c r="AZ101" i="28"/>
  <c r="Q101" i="28"/>
  <c r="BC101" i="28"/>
  <c r="BH101" i="28"/>
  <c r="AX101" i="28"/>
  <c r="Y101" i="28"/>
  <c r="BE101" i="28"/>
  <c r="BA101" i="28"/>
  <c r="AT101" i="28"/>
  <c r="U101" i="28"/>
  <c r="BB101" i="28"/>
  <c r="V101" i="28"/>
  <c r="AK101" i="28"/>
  <c r="R101" i="28"/>
  <c r="AG101" i="28"/>
  <c r="AF101" i="28"/>
  <c r="AP101" i="28"/>
  <c r="AH101" i="28"/>
  <c r="W101" i="28"/>
  <c r="AY101" i="28"/>
  <c r="AV101" i="28"/>
  <c r="AM101" i="28"/>
  <c r="J102" i="28"/>
  <c r="AR101" i="28"/>
  <c r="BG101" i="28"/>
  <c r="AB101" i="28"/>
  <c r="BD101" i="28"/>
  <c r="BA105" i="25"/>
  <c r="P105" i="25"/>
  <c r="AC105" i="25"/>
  <c r="AW105" i="25"/>
  <c r="AK105" i="25"/>
  <c r="AH105" i="25"/>
  <c r="AB105" i="25"/>
  <c r="L105" i="25"/>
  <c r="Y105" i="25"/>
  <c r="AQ105" i="25"/>
  <c r="AP105" i="25"/>
  <c r="AF105" i="25"/>
  <c r="K105" i="25"/>
  <c r="BG105" i="25"/>
  <c r="BH105" i="25"/>
  <c r="J106" i="25"/>
  <c r="AL105" i="25"/>
  <c r="X105" i="25"/>
  <c r="AA105" i="25"/>
  <c r="AX105" i="25"/>
  <c r="AG105" i="25"/>
  <c r="AD105" i="25"/>
  <c r="BF105" i="25"/>
  <c r="M105" i="25"/>
  <c r="AS105" i="25"/>
  <c r="W105" i="25"/>
  <c r="AE105" i="25"/>
  <c r="AO105" i="25"/>
  <c r="BC105" i="25"/>
  <c r="BE105" i="25"/>
  <c r="BB105" i="25"/>
  <c r="AU105" i="25"/>
  <c r="T105" i="25"/>
  <c r="AR105" i="25"/>
  <c r="Z105" i="25"/>
  <c r="U105" i="25"/>
  <c r="AJ105" i="25"/>
  <c r="R105" i="25"/>
  <c r="AN105" i="25"/>
  <c r="AT105" i="25"/>
  <c r="Q105" i="25"/>
  <c r="S105" i="25"/>
  <c r="AV105" i="25"/>
  <c r="O105" i="25"/>
  <c r="BI105" i="25"/>
  <c r="AI105" i="25"/>
  <c r="BD105" i="25"/>
  <c r="AZ105" i="25"/>
  <c r="AM105" i="25"/>
  <c r="I106" i="25"/>
  <c r="H106" i="25" s="1"/>
  <c r="N105" i="25"/>
  <c r="V105" i="25"/>
  <c r="AY105" i="25"/>
  <c r="CZ35" i="24" l="1"/>
  <c r="CZ5" i="24"/>
  <c r="CZ45" i="24"/>
  <c r="AY102" i="28"/>
  <c r="BA102" i="28"/>
  <c r="L102" i="28"/>
  <c r="AM102" i="28"/>
  <c r="AP102" i="28"/>
  <c r="I103" i="28"/>
  <c r="H103" i="28" s="1"/>
  <c r="X102" i="28"/>
  <c r="BF102" i="28"/>
  <c r="AO102" i="28"/>
  <c r="AZ102" i="28"/>
  <c r="Y102" i="28"/>
  <c r="S102" i="28"/>
  <c r="AJ102" i="28"/>
  <c r="AK102" i="28"/>
  <c r="AX102" i="28"/>
  <c r="BD102" i="28"/>
  <c r="AV102" i="28"/>
  <c r="Z102" i="28"/>
  <c r="AF102" i="28"/>
  <c r="J103" i="28"/>
  <c r="AA102" i="28"/>
  <c r="AI102" i="28"/>
  <c r="AG102" i="28"/>
  <c r="AU102" i="28"/>
  <c r="U102" i="28"/>
  <c r="AE102" i="28"/>
  <c r="AH102" i="28"/>
  <c r="P102" i="28"/>
  <c r="BC102" i="28"/>
  <c r="K102" i="28"/>
  <c r="N102" i="28"/>
  <c r="AS102" i="28"/>
  <c r="R102" i="28"/>
  <c r="BE102" i="28"/>
  <c r="AD102" i="28"/>
  <c r="O102" i="28"/>
  <c r="AQ102" i="28"/>
  <c r="V102" i="28"/>
  <c r="AB102" i="28"/>
  <c r="AR102" i="28"/>
  <c r="AL102" i="28"/>
  <c r="AT102" i="28"/>
  <c r="AW102" i="28"/>
  <c r="AC102" i="28"/>
  <c r="BB102" i="28"/>
  <c r="W102" i="28"/>
  <c r="BH102" i="28"/>
  <c r="AN102" i="28"/>
  <c r="T102" i="28"/>
  <c r="BG102" i="28"/>
  <c r="M102" i="28"/>
  <c r="Q102" i="28"/>
  <c r="AO106" i="25"/>
  <c r="AV106" i="25"/>
  <c r="J107" i="25"/>
  <c r="L106" i="25"/>
  <c r="I107" i="25"/>
  <c r="H107" i="25" s="1"/>
  <c r="N106" i="25"/>
  <c r="AP106" i="25"/>
  <c r="BD106" i="25"/>
  <c r="BA106" i="25"/>
  <c r="Y106" i="25"/>
  <c r="O106" i="25"/>
  <c r="V106" i="25"/>
  <c r="AJ106" i="25"/>
  <c r="AL106" i="25"/>
  <c r="K106" i="25"/>
  <c r="AX106" i="25"/>
  <c r="AT106" i="25"/>
  <c r="BC106" i="25"/>
  <c r="AN106" i="25"/>
  <c r="AK106" i="25"/>
  <c r="Z106" i="25"/>
  <c r="T106" i="25"/>
  <c r="BF106" i="25"/>
  <c r="AD106" i="25"/>
  <c r="AB106" i="25"/>
  <c r="W106" i="25"/>
  <c r="AG106" i="25"/>
  <c r="AQ106" i="25"/>
  <c r="Q106" i="25"/>
  <c r="AH106" i="25"/>
  <c r="AZ106" i="25"/>
  <c r="S106" i="25"/>
  <c r="AM106" i="25"/>
  <c r="BI106" i="25"/>
  <c r="R106" i="25"/>
  <c r="U106" i="25"/>
  <c r="P106" i="25"/>
  <c r="AR106" i="25"/>
  <c r="AE106" i="25"/>
  <c r="AS106" i="25"/>
  <c r="AA106" i="25"/>
  <c r="M106" i="25"/>
  <c r="BB106" i="25"/>
  <c r="AC106" i="25"/>
  <c r="BG106" i="25"/>
  <c r="AF106" i="25"/>
  <c r="X106" i="25"/>
  <c r="BE106" i="25"/>
  <c r="AU106" i="25"/>
  <c r="AI106" i="25"/>
  <c r="BH106" i="25"/>
  <c r="AW106" i="25"/>
  <c r="AY106" i="25"/>
  <c r="DA35" i="24" l="1"/>
  <c r="DA5" i="24"/>
  <c r="DA45" i="24"/>
  <c r="AE103" i="28"/>
  <c r="AS103" i="28"/>
  <c r="T103" i="28"/>
  <c r="P103" i="28"/>
  <c r="AU103" i="28"/>
  <c r="AK103" i="28"/>
  <c r="AT103" i="28"/>
  <c r="W103" i="28"/>
  <c r="BG103" i="28"/>
  <c r="BF103" i="28"/>
  <c r="AX103" i="28"/>
  <c r="N103" i="28"/>
  <c r="AH103" i="28"/>
  <c r="BB103" i="28"/>
  <c r="Q103" i="28"/>
  <c r="L103" i="28"/>
  <c r="X103" i="28"/>
  <c r="AD103" i="28"/>
  <c r="K103" i="28"/>
  <c r="BH103" i="28"/>
  <c r="U103" i="28"/>
  <c r="J104" i="28"/>
  <c r="AZ103" i="28"/>
  <c r="AI103" i="28"/>
  <c r="AB103" i="28"/>
  <c r="S103" i="28"/>
  <c r="AY103" i="28"/>
  <c r="BD103" i="28"/>
  <c r="O103" i="28"/>
  <c r="Z103" i="28"/>
  <c r="I104" i="28"/>
  <c r="H104" i="28" s="1"/>
  <c r="AV103" i="28"/>
  <c r="AC103" i="28"/>
  <c r="AA103" i="28"/>
  <c r="BA103" i="28"/>
  <c r="Y103" i="28"/>
  <c r="M103" i="28"/>
  <c r="R103" i="28"/>
  <c r="AR103" i="28"/>
  <c r="BC103" i="28"/>
  <c r="AM103" i="28"/>
  <c r="AJ103" i="28"/>
  <c r="AQ103" i="28"/>
  <c r="AF103" i="28"/>
  <c r="AO103" i="28"/>
  <c r="AG103" i="28"/>
  <c r="V103" i="28"/>
  <c r="AW103" i="28"/>
  <c r="AN103" i="28"/>
  <c r="BE103" i="28"/>
  <c r="AL103" i="28"/>
  <c r="AP103" i="28"/>
  <c r="N107" i="25"/>
  <c r="AR107" i="25"/>
  <c r="Q107" i="25"/>
  <c r="AN107" i="25"/>
  <c r="BE107" i="25"/>
  <c r="BD107" i="25"/>
  <c r="AO107" i="25"/>
  <c r="BC107" i="25"/>
  <c r="AV107" i="25"/>
  <c r="AF107" i="25"/>
  <c r="AJ107" i="25"/>
  <c r="AA107" i="25"/>
  <c r="O107" i="25"/>
  <c r="S107" i="25"/>
  <c r="AI107" i="25"/>
  <c r="AK107" i="25"/>
  <c r="BG107" i="25"/>
  <c r="P107" i="25"/>
  <c r="AM107" i="25"/>
  <c r="AH107" i="25"/>
  <c r="BH107" i="25"/>
  <c r="AS107" i="25"/>
  <c r="AP107" i="25"/>
  <c r="V107" i="25"/>
  <c r="X107" i="25"/>
  <c r="BA107" i="25"/>
  <c r="BB107" i="25"/>
  <c r="T107" i="25"/>
  <c r="AZ107" i="25"/>
  <c r="I108" i="25"/>
  <c r="H108" i="25" s="1"/>
  <c r="AY107" i="25"/>
  <c r="BF107" i="25"/>
  <c r="J108" i="25"/>
  <c r="R107" i="25"/>
  <c r="W107" i="25"/>
  <c r="U107" i="25"/>
  <c r="K107" i="25"/>
  <c r="AW107" i="25"/>
  <c r="AG107" i="25"/>
  <c r="Y107" i="25"/>
  <c r="AC107" i="25"/>
  <c r="AU107" i="25"/>
  <c r="AL107" i="25"/>
  <c r="AX107" i="25"/>
  <c r="AB107" i="25"/>
  <c r="M107" i="25"/>
  <c r="AE107" i="25"/>
  <c r="AQ107" i="25"/>
  <c r="BI107" i="25"/>
  <c r="AT107" i="25"/>
  <c r="L107" i="25"/>
  <c r="Z107" i="25"/>
  <c r="AD107" i="25"/>
  <c r="DB5" i="24" l="1"/>
  <c r="DB45" i="24"/>
  <c r="DB35" i="24"/>
  <c r="T104" i="28"/>
  <c r="AT104" i="28"/>
  <c r="AH104" i="28"/>
  <c r="AF104" i="28"/>
  <c r="BC104" i="28"/>
  <c r="AA104" i="28"/>
  <c r="N104" i="28"/>
  <c r="AD104" i="28"/>
  <c r="BF104" i="28"/>
  <c r="U104" i="28"/>
  <c r="AB104" i="28"/>
  <c r="BH104" i="28"/>
  <c r="AR104" i="28"/>
  <c r="R104" i="28"/>
  <c r="AK104" i="28"/>
  <c r="AN104" i="28"/>
  <c r="AJ104" i="28"/>
  <c r="Z104" i="28"/>
  <c r="AG104" i="28"/>
  <c r="AI104" i="28"/>
  <c r="L104" i="28"/>
  <c r="BA104" i="28"/>
  <c r="BD104" i="28"/>
  <c r="BE104" i="28"/>
  <c r="AQ104" i="28"/>
  <c r="BB104" i="28"/>
  <c r="AP104" i="28"/>
  <c r="AE104" i="28"/>
  <c r="AU104" i="28"/>
  <c r="P104" i="28"/>
  <c r="X104" i="28"/>
  <c r="AC104" i="28"/>
  <c r="S104" i="28"/>
  <c r="AZ104" i="28"/>
  <c r="AY104" i="28"/>
  <c r="M104" i="28"/>
  <c r="AL104" i="28"/>
  <c r="I105" i="28"/>
  <c r="H105" i="28" s="1"/>
  <c r="O104" i="28"/>
  <c r="W104" i="28"/>
  <c r="V104" i="28"/>
  <c r="AX104" i="28"/>
  <c r="AS104" i="28"/>
  <c r="AM104" i="28"/>
  <c r="BG104" i="28"/>
  <c r="AW104" i="28"/>
  <c r="AO104" i="28"/>
  <c r="Q104" i="28"/>
  <c r="Y104" i="28"/>
  <c r="K104" i="28"/>
  <c r="AV104" i="28"/>
  <c r="J105" i="28"/>
  <c r="AY108" i="25"/>
  <c r="Z108" i="25"/>
  <c r="AS108" i="25"/>
  <c r="T108" i="25"/>
  <c r="AB108" i="25"/>
  <c r="BF108" i="25"/>
  <c r="J109" i="25"/>
  <c r="X108" i="25"/>
  <c r="BE108" i="25"/>
  <c r="AI108" i="25"/>
  <c r="AJ108" i="25"/>
  <c r="L108" i="25"/>
  <c r="AW108" i="25"/>
  <c r="BI108" i="25"/>
  <c r="BB108" i="25"/>
  <c r="I109" i="25"/>
  <c r="H109" i="25" s="1"/>
  <c r="M108" i="25"/>
  <c r="AO108" i="25"/>
  <c r="AV108" i="25"/>
  <c r="Y108" i="25"/>
  <c r="BD108" i="25"/>
  <c r="BH108" i="25"/>
  <c r="K108" i="25"/>
  <c r="AZ108" i="25"/>
  <c r="AD108" i="25"/>
  <c r="AP108" i="25"/>
  <c r="U108" i="25"/>
  <c r="O108" i="25"/>
  <c r="AK108" i="25"/>
  <c r="AM108" i="25"/>
  <c r="AG108" i="25"/>
  <c r="R108" i="25"/>
  <c r="V108" i="25"/>
  <c r="S108" i="25"/>
  <c r="AA108" i="25"/>
  <c r="AU108" i="25"/>
  <c r="W108" i="25"/>
  <c r="AC108" i="25"/>
  <c r="AX108" i="25"/>
  <c r="BG108" i="25"/>
  <c r="BC108" i="25"/>
  <c r="AE108" i="25"/>
  <c r="AF108" i="25"/>
  <c r="AT108" i="25"/>
  <c r="N108" i="25"/>
  <c r="AL108" i="25"/>
  <c r="AQ108" i="25"/>
  <c r="AR108" i="25"/>
  <c r="AN108" i="25"/>
  <c r="AH108" i="25"/>
  <c r="Q108" i="25"/>
  <c r="P108" i="25"/>
  <c r="BA108" i="25"/>
  <c r="DC35" i="24" l="1"/>
  <c r="DC5" i="24"/>
  <c r="DC45" i="24"/>
  <c r="AL105" i="28"/>
  <c r="AQ105" i="28"/>
  <c r="AX105" i="28"/>
  <c r="AE105" i="28"/>
  <c r="Y105" i="28"/>
  <c r="AY105" i="28"/>
  <c r="BE105" i="28"/>
  <c r="AI105" i="28"/>
  <c r="N105" i="28"/>
  <c r="AV105" i="28"/>
  <c r="AZ105" i="28"/>
  <c r="O105" i="28"/>
  <c r="AD105" i="28"/>
  <c r="X105" i="28"/>
  <c r="I106" i="28"/>
  <c r="H106" i="28" s="1"/>
  <c r="BC105" i="28"/>
  <c r="AM105" i="28"/>
  <c r="R105" i="28"/>
  <c r="AN105" i="28"/>
  <c r="U105" i="28"/>
  <c r="AP105" i="28"/>
  <c r="BB105" i="28"/>
  <c r="S105" i="28"/>
  <c r="AB105" i="28"/>
  <c r="Z105" i="28"/>
  <c r="BA105" i="28"/>
  <c r="BH105" i="28"/>
  <c r="AO105" i="28"/>
  <c r="Q105" i="28"/>
  <c r="AK105" i="28"/>
  <c r="AC105" i="28"/>
  <c r="L105" i="28"/>
  <c r="BD105" i="28"/>
  <c r="K105" i="28"/>
  <c r="AR105" i="28"/>
  <c r="J106" i="28"/>
  <c r="M105" i="28"/>
  <c r="BG105" i="28"/>
  <c r="BF105" i="28"/>
  <c r="AT105" i="28"/>
  <c r="AW105" i="28"/>
  <c r="AS105" i="28"/>
  <c r="AJ105" i="28"/>
  <c r="AH105" i="28"/>
  <c r="AG105" i="28"/>
  <c r="P105" i="28"/>
  <c r="AF105" i="28"/>
  <c r="T105" i="28"/>
  <c r="AU105" i="28"/>
  <c r="W105" i="28"/>
  <c r="AA105" i="28"/>
  <c r="V105" i="28"/>
  <c r="K109" i="25"/>
  <c r="BF109" i="25"/>
  <c r="M109" i="25"/>
  <c r="AE109" i="25"/>
  <c r="AF109" i="25"/>
  <c r="R109" i="25"/>
  <c r="S109" i="25"/>
  <c r="AS109" i="25"/>
  <c r="BD109" i="25"/>
  <c r="AU109" i="25"/>
  <c r="AL109" i="25"/>
  <c r="Z109" i="25"/>
  <c r="AH109" i="25"/>
  <c r="AC109" i="25"/>
  <c r="P109" i="25"/>
  <c r="X109" i="25"/>
  <c r="AK109" i="25"/>
  <c r="AP109" i="25"/>
  <c r="AG109" i="25"/>
  <c r="AI109" i="25"/>
  <c r="J110" i="25"/>
  <c r="AZ109" i="25"/>
  <c r="AN109" i="25"/>
  <c r="O109" i="25"/>
  <c r="BC109" i="25"/>
  <c r="BE109" i="25"/>
  <c r="AV109" i="25"/>
  <c r="AO109" i="25"/>
  <c r="AD109" i="25"/>
  <c r="BG109" i="25"/>
  <c r="BH109" i="25"/>
  <c r="L109" i="25"/>
  <c r="U109" i="25"/>
  <c r="T109" i="25"/>
  <c r="AB109" i="25"/>
  <c r="N109" i="25"/>
  <c r="AQ109" i="25"/>
  <c r="BB109" i="25"/>
  <c r="AX109" i="25"/>
  <c r="BI109" i="25"/>
  <c r="AA109" i="25"/>
  <c r="AW109" i="25"/>
  <c r="BA109" i="25"/>
  <c r="W109" i="25"/>
  <c r="V109" i="25"/>
  <c r="AJ109" i="25"/>
  <c r="AT109" i="25"/>
  <c r="I110" i="25"/>
  <c r="H110" i="25" s="1"/>
  <c r="AY109" i="25"/>
  <c r="AR109" i="25"/>
  <c r="Q109" i="25"/>
  <c r="Y109" i="25"/>
  <c r="AM109" i="25"/>
  <c r="DD35" i="24" l="1"/>
  <c r="DD5" i="24"/>
  <c r="DD45" i="24"/>
  <c r="P110" i="25"/>
  <c r="AJ110" i="25"/>
  <c r="I111" i="25"/>
  <c r="H111" i="25" s="1"/>
  <c r="AR110" i="25"/>
  <c r="V110" i="25"/>
  <c r="AZ110" i="25"/>
  <c r="AI110" i="25"/>
  <c r="J111" i="25"/>
  <c r="BC110" i="25"/>
  <c r="AU110" i="25"/>
  <c r="AC110" i="25"/>
  <c r="AQ110" i="25"/>
  <c r="N110" i="25"/>
  <c r="BD110" i="25"/>
  <c r="BI110" i="25"/>
  <c r="AP110" i="25"/>
  <c r="BH110" i="25"/>
  <c r="AM110" i="25"/>
  <c r="AH110" i="25"/>
  <c r="AV110" i="25"/>
  <c r="AO110" i="25"/>
  <c r="T110" i="25"/>
  <c r="Z110" i="25"/>
  <c r="AL110" i="25"/>
  <c r="AA110" i="25"/>
  <c r="AS110" i="25"/>
  <c r="R110" i="25"/>
  <c r="AG110" i="25"/>
  <c r="U110" i="25"/>
  <c r="AY110" i="25"/>
  <c r="BE110" i="25"/>
  <c r="Q110" i="25"/>
  <c r="L110" i="25"/>
  <c r="AW110" i="25"/>
  <c r="W110" i="25"/>
  <c r="BA110" i="25"/>
  <c r="AD110" i="25"/>
  <c r="AE110" i="25"/>
  <c r="BG110" i="25"/>
  <c r="X110" i="25"/>
  <c r="Y110" i="25"/>
  <c r="AX110" i="25"/>
  <c r="BB110" i="25"/>
  <c r="O110" i="25"/>
  <c r="AN110" i="25"/>
  <c r="AT110" i="25"/>
  <c r="AB110" i="25"/>
  <c r="BF110" i="25"/>
  <c r="M110" i="25"/>
  <c r="AK110" i="25"/>
  <c r="S110" i="25"/>
  <c r="K110" i="25"/>
  <c r="AF110" i="25"/>
  <c r="AD106" i="28"/>
  <c r="AK106" i="28"/>
  <c r="AP106" i="28"/>
  <c r="AQ106" i="28"/>
  <c r="AH106" i="28"/>
  <c r="AN106" i="28"/>
  <c r="AX106" i="28"/>
  <c r="AL106" i="28"/>
  <c r="AU106" i="28"/>
  <c r="AR106" i="28"/>
  <c r="N106" i="28"/>
  <c r="AJ106" i="28"/>
  <c r="AZ106" i="28"/>
  <c r="S106" i="28"/>
  <c r="AI106" i="28"/>
  <c r="I107" i="28"/>
  <c r="H107" i="28" s="1"/>
  <c r="L106" i="28"/>
  <c r="AM106" i="28"/>
  <c r="BH106" i="28"/>
  <c r="O106" i="28"/>
  <c r="AT106" i="28"/>
  <c r="T106" i="28"/>
  <c r="Z106" i="28"/>
  <c r="M106" i="28"/>
  <c r="V106" i="28"/>
  <c r="AW106" i="28"/>
  <c r="AO106" i="28"/>
  <c r="P106" i="28"/>
  <c r="AC106" i="28"/>
  <c r="BA106" i="28"/>
  <c r="AG106" i="28"/>
  <c r="Q106" i="28"/>
  <c r="BB106" i="28"/>
  <c r="AB106" i="28"/>
  <c r="U106" i="28"/>
  <c r="AS106" i="28"/>
  <c r="K106" i="28"/>
  <c r="X106" i="28"/>
  <c r="AE106" i="28"/>
  <c r="BE106" i="28"/>
  <c r="R106" i="28"/>
  <c r="AF106" i="28"/>
  <c r="AV106" i="28"/>
  <c r="J107" i="28"/>
  <c r="Y106" i="28"/>
  <c r="BF106" i="28"/>
  <c r="BG106" i="28"/>
  <c r="AA106" i="28"/>
  <c r="BC106" i="28"/>
  <c r="BD106" i="28"/>
  <c r="AY106" i="28"/>
  <c r="W106" i="28"/>
  <c r="DE5" i="24" l="1"/>
  <c r="DE35" i="24"/>
  <c r="DE45" i="24"/>
  <c r="AX111" i="25"/>
  <c r="AS111" i="25"/>
  <c r="AQ111" i="25"/>
  <c r="Y111" i="25"/>
  <c r="O111" i="25"/>
  <c r="AP111" i="25"/>
  <c r="AZ111" i="25"/>
  <c r="AI111" i="25"/>
  <c r="V111" i="25"/>
  <c r="AY111" i="25"/>
  <c r="AA111" i="25"/>
  <c r="P111" i="25"/>
  <c r="J112" i="25"/>
  <c r="AV111" i="25"/>
  <c r="AF111" i="25"/>
  <c r="BH111" i="25"/>
  <c r="BF111" i="25"/>
  <c r="AU111" i="25"/>
  <c r="K111" i="25"/>
  <c r="W111" i="25"/>
  <c r="AO111" i="25"/>
  <c r="BC111" i="25"/>
  <c r="AH111" i="25"/>
  <c r="S111" i="25"/>
  <c r="AC111" i="25"/>
  <c r="T111" i="25"/>
  <c r="AR111" i="25"/>
  <c r="U111" i="25"/>
  <c r="X111" i="25"/>
  <c r="N111" i="25"/>
  <c r="AK111" i="25"/>
  <c r="BG111" i="25"/>
  <c r="I112" i="25"/>
  <c r="H112" i="25" s="1"/>
  <c r="AB111" i="25"/>
  <c r="AJ111" i="25"/>
  <c r="AE111" i="25"/>
  <c r="M111" i="25"/>
  <c r="L111" i="25"/>
  <c r="BA111" i="25"/>
  <c r="BD111" i="25"/>
  <c r="AW111" i="25"/>
  <c r="AL111" i="25"/>
  <c r="BI111" i="25"/>
  <c r="Z111" i="25"/>
  <c r="AG111" i="25"/>
  <c r="Q111" i="25"/>
  <c r="AD111" i="25"/>
  <c r="AT111" i="25"/>
  <c r="AM111" i="25"/>
  <c r="BB111" i="25"/>
  <c r="BE111" i="25"/>
  <c r="R111" i="25"/>
  <c r="AN111" i="25"/>
  <c r="AZ107" i="28"/>
  <c r="BD107" i="28"/>
  <c r="K107" i="28"/>
  <c r="BA107" i="28"/>
  <c r="AW107" i="28"/>
  <c r="BE107" i="28"/>
  <c r="P107" i="28"/>
  <c r="Y107" i="28"/>
  <c r="J108" i="28"/>
  <c r="AF107" i="28"/>
  <c r="I108" i="28"/>
  <c r="H108" i="28" s="1"/>
  <c r="Z107" i="28"/>
  <c r="AP107" i="28"/>
  <c r="BC107" i="28"/>
  <c r="AS107" i="28"/>
  <c r="R107" i="28"/>
  <c r="AV107" i="28"/>
  <c r="S107" i="28"/>
  <c r="AG107" i="28"/>
  <c r="AU107" i="28"/>
  <c r="AH107" i="28"/>
  <c r="AJ107" i="28"/>
  <c r="O107" i="28"/>
  <c r="BB107" i="28"/>
  <c r="U107" i="28"/>
  <c r="AC107" i="28"/>
  <c r="AY107" i="28"/>
  <c r="AX107" i="28"/>
  <c r="AE107" i="28"/>
  <c r="AO107" i="28"/>
  <c r="AL107" i="28"/>
  <c r="V107" i="28"/>
  <c r="AB107" i="28"/>
  <c r="M107" i="28"/>
  <c r="AI107" i="28"/>
  <c r="BG107" i="28"/>
  <c r="AM107" i="28"/>
  <c r="AA107" i="28"/>
  <c r="AN107" i="28"/>
  <c r="AK107" i="28"/>
  <c r="W107" i="28"/>
  <c r="T107" i="28"/>
  <c r="Q107" i="28"/>
  <c r="AQ107" i="28"/>
  <c r="N107" i="28"/>
  <c r="AR107" i="28"/>
  <c r="AT107" i="28"/>
  <c r="BH107" i="28"/>
  <c r="X107" i="28"/>
  <c r="BF107" i="28"/>
  <c r="L107" i="28"/>
  <c r="AD107" i="28"/>
  <c r="DF5" i="24" l="1"/>
  <c r="DF35" i="24"/>
  <c r="DF45" i="24"/>
  <c r="BG108" i="28"/>
  <c r="AB108" i="28"/>
  <c r="AM108" i="28"/>
  <c r="BD108" i="28"/>
  <c r="BE108" i="28"/>
  <c r="Z108" i="28"/>
  <c r="L108" i="28"/>
  <c r="AO108" i="28"/>
  <c r="BH108" i="28"/>
  <c r="AD108" i="28"/>
  <c r="AP108" i="28"/>
  <c r="Q108" i="28"/>
  <c r="AV108" i="28"/>
  <c r="AL108" i="28"/>
  <c r="AA108" i="28"/>
  <c r="AE108" i="28"/>
  <c r="AY108" i="28"/>
  <c r="AT108" i="28"/>
  <c r="AK108" i="28"/>
  <c r="M108" i="28"/>
  <c r="X108" i="28"/>
  <c r="O108" i="28"/>
  <c r="R108" i="28"/>
  <c r="N108" i="28"/>
  <c r="I109" i="28"/>
  <c r="H109" i="28" s="1"/>
  <c r="AQ108" i="28"/>
  <c r="AC108" i="28"/>
  <c r="AW108" i="28"/>
  <c r="AF108" i="28"/>
  <c r="J109" i="28"/>
  <c r="BA108" i="28"/>
  <c r="AU108" i="28"/>
  <c r="BB108" i="28"/>
  <c r="Y108" i="28"/>
  <c r="AJ108" i="28"/>
  <c r="T108" i="28"/>
  <c r="AG108" i="28"/>
  <c r="V108" i="28"/>
  <c r="P108" i="28"/>
  <c r="AX108" i="28"/>
  <c r="W108" i="28"/>
  <c r="BC108" i="28"/>
  <c r="AZ108" i="28"/>
  <c r="AS108" i="28"/>
  <c r="S108" i="28"/>
  <c r="AN108" i="28"/>
  <c r="AR108" i="28"/>
  <c r="BF108" i="28"/>
  <c r="U108" i="28"/>
  <c r="AI108" i="28"/>
  <c r="K108" i="28"/>
  <c r="AH108" i="28"/>
  <c r="V112" i="25"/>
  <c r="BC112" i="25"/>
  <c r="AD112" i="25"/>
  <c r="AV112" i="25"/>
  <c r="J113" i="25"/>
  <c r="M112" i="25"/>
  <c r="U112" i="25"/>
  <c r="AS112" i="25"/>
  <c r="Z112" i="25"/>
  <c r="AP112" i="25"/>
  <c r="AK112" i="25"/>
  <c r="L112" i="25"/>
  <c r="N112" i="25"/>
  <c r="AH112" i="25"/>
  <c r="AT112" i="25"/>
  <c r="AJ112" i="25"/>
  <c r="AI112" i="25"/>
  <c r="AZ112" i="25"/>
  <c r="R112" i="25"/>
  <c r="AM112" i="25"/>
  <c r="BE112" i="25"/>
  <c r="AA112" i="25"/>
  <c r="AC112" i="25"/>
  <c r="BI112" i="25"/>
  <c r="AW112" i="25"/>
  <c r="AX112" i="25"/>
  <c r="AQ112" i="25"/>
  <c r="BA112" i="25"/>
  <c r="BH112" i="25"/>
  <c r="Y112" i="25"/>
  <c r="AU112" i="25"/>
  <c r="T112" i="25"/>
  <c r="AR112" i="25"/>
  <c r="AE112" i="25"/>
  <c r="BB112" i="25"/>
  <c r="Q112" i="25"/>
  <c r="AN112" i="25"/>
  <c r="W112" i="25"/>
  <c r="AB112" i="25"/>
  <c r="S112" i="25"/>
  <c r="AL112" i="25"/>
  <c r="AY112" i="25"/>
  <c r="I113" i="25"/>
  <c r="H113" i="25" s="1"/>
  <c r="X112" i="25"/>
  <c r="P112" i="25"/>
  <c r="BF112" i="25"/>
  <c r="AF112" i="25"/>
  <c r="BD112" i="25"/>
  <c r="BG112" i="25"/>
  <c r="O112" i="25"/>
  <c r="AO112" i="25"/>
  <c r="AG112" i="25"/>
  <c r="K112" i="25"/>
  <c r="DG35" i="24" l="1"/>
  <c r="DG5" i="24"/>
  <c r="DG45" i="24"/>
  <c r="BH109" i="28"/>
  <c r="BD109" i="28"/>
  <c r="BC109" i="28"/>
  <c r="AP109" i="28"/>
  <c r="BG109" i="28"/>
  <c r="U109" i="28"/>
  <c r="AA109" i="28"/>
  <c r="M109" i="28"/>
  <c r="N109" i="28"/>
  <c r="AC109" i="28"/>
  <c r="AU109" i="28"/>
  <c r="AH109" i="28"/>
  <c r="W109" i="28"/>
  <c r="BB109" i="28"/>
  <c r="AJ109" i="28"/>
  <c r="AI109" i="28"/>
  <c r="AK109" i="28"/>
  <c r="K109" i="28"/>
  <c r="Q109" i="28"/>
  <c r="P109" i="28"/>
  <c r="AN109" i="28"/>
  <c r="I110" i="28"/>
  <c r="H110" i="28" s="1"/>
  <c r="BE109" i="28"/>
  <c r="X109" i="28"/>
  <c r="AR109" i="28"/>
  <c r="AE109" i="28"/>
  <c r="AY109" i="28"/>
  <c r="AG109" i="28"/>
  <c r="AX109" i="28"/>
  <c r="AW109" i="28"/>
  <c r="AV109" i="28"/>
  <c r="AQ109" i="28"/>
  <c r="BA109" i="28"/>
  <c r="AL109" i="28"/>
  <c r="AF109" i="28"/>
  <c r="S109" i="28"/>
  <c r="Z109" i="28"/>
  <c r="O109" i="28"/>
  <c r="J110" i="28"/>
  <c r="AO109" i="28"/>
  <c r="Y109" i="28"/>
  <c r="L109" i="28"/>
  <c r="V109" i="28"/>
  <c r="AM109" i="28"/>
  <c r="AT109" i="28"/>
  <c r="BF109" i="28"/>
  <c r="R109" i="28"/>
  <c r="AS109" i="28"/>
  <c r="T109" i="28"/>
  <c r="AB109" i="28"/>
  <c r="AD109" i="28"/>
  <c r="AZ109" i="28"/>
  <c r="Q113" i="25"/>
  <c r="AH113" i="25"/>
  <c r="BG113" i="25"/>
  <c r="AD113" i="25"/>
  <c r="I114" i="25"/>
  <c r="H114" i="25" s="1"/>
  <c r="V113" i="25"/>
  <c r="Y113" i="25"/>
  <c r="AG113" i="25"/>
  <c r="BC113" i="25"/>
  <c r="AU113" i="25"/>
  <c r="AZ113" i="25"/>
  <c r="Z113" i="25"/>
  <c r="AQ113" i="25"/>
  <c r="U113" i="25"/>
  <c r="J114" i="25"/>
  <c r="BH113" i="25"/>
  <c r="AR113" i="25"/>
  <c r="AY113" i="25"/>
  <c r="AS113" i="25"/>
  <c r="S113" i="25"/>
  <c r="AJ113" i="25"/>
  <c r="N113" i="25"/>
  <c r="W113" i="25"/>
  <c r="BA113" i="25"/>
  <c r="AL113" i="25"/>
  <c r="AM113" i="25"/>
  <c r="AX113" i="25"/>
  <c r="BI113" i="25"/>
  <c r="AB113" i="25"/>
  <c r="P113" i="25"/>
  <c r="AK113" i="25"/>
  <c r="AP113" i="25"/>
  <c r="AT113" i="25"/>
  <c r="BE113" i="25"/>
  <c r="AA113" i="25"/>
  <c r="AW113" i="25"/>
  <c r="T113" i="25"/>
  <c r="BF113" i="25"/>
  <c r="AI113" i="25"/>
  <c r="AE113" i="25"/>
  <c r="BD113" i="25"/>
  <c r="X113" i="25"/>
  <c r="R113" i="25"/>
  <c r="AF113" i="25"/>
  <c r="O113" i="25"/>
  <c r="AN113" i="25"/>
  <c r="AV113" i="25"/>
  <c r="AO113" i="25"/>
  <c r="M113" i="25"/>
  <c r="L113" i="25"/>
  <c r="K113" i="25"/>
  <c r="BB113" i="25"/>
  <c r="AC113" i="25"/>
  <c r="DH35" i="24" l="1"/>
  <c r="DH5" i="24"/>
  <c r="DH45" i="24"/>
  <c r="S110" i="28"/>
  <c r="I111" i="28"/>
  <c r="H111" i="28" s="1"/>
  <c r="BE110" i="28"/>
  <c r="AH110" i="28"/>
  <c r="BF110" i="28"/>
  <c r="X110" i="28"/>
  <c r="AN110" i="28"/>
  <c r="AT110" i="28"/>
  <c r="AS110" i="28"/>
  <c r="AA110" i="28"/>
  <c r="AE110" i="28"/>
  <c r="Y110" i="28"/>
  <c r="K110" i="28"/>
  <c r="AX110" i="28"/>
  <c r="M110" i="28"/>
  <c r="AJ110" i="28"/>
  <c r="AD110" i="28"/>
  <c r="R110" i="28"/>
  <c r="AY110" i="28"/>
  <c r="BG110" i="28"/>
  <c r="BB110" i="28"/>
  <c r="U110" i="28"/>
  <c r="W110" i="28"/>
  <c r="Z110" i="28"/>
  <c r="AQ110" i="28"/>
  <c r="AP110" i="28"/>
  <c r="L110" i="28"/>
  <c r="O110" i="28"/>
  <c r="AK110" i="28"/>
  <c r="AC110" i="28"/>
  <c r="AU110" i="28"/>
  <c r="BC110" i="28"/>
  <c r="AL110" i="28"/>
  <c r="AO110" i="28"/>
  <c r="AG110" i="28"/>
  <c r="V110" i="28"/>
  <c r="Q110" i="28"/>
  <c r="BH110" i="28"/>
  <c r="AR110" i="28"/>
  <c r="J111" i="28"/>
  <c r="AM110" i="28"/>
  <c r="AI110" i="28"/>
  <c r="AB110" i="28"/>
  <c r="AZ110" i="28"/>
  <c r="AV110" i="28"/>
  <c r="AW110" i="28"/>
  <c r="BA110" i="28"/>
  <c r="P110" i="28"/>
  <c r="BD110" i="28"/>
  <c r="N110" i="28"/>
  <c r="T110" i="28"/>
  <c r="AF110" i="28"/>
  <c r="J115" i="25"/>
  <c r="I115" i="25"/>
  <c r="H115" i="25" s="1"/>
  <c r="O114" i="25"/>
  <c r="AS114" i="25"/>
  <c r="BI114" i="25"/>
  <c r="AY114" i="25"/>
  <c r="V114" i="25"/>
  <c r="BF114" i="25"/>
  <c r="AJ114" i="25"/>
  <c r="AQ114" i="25"/>
  <c r="BB114" i="25"/>
  <c r="BE114" i="25"/>
  <c r="AF114" i="25"/>
  <c r="AX114" i="25"/>
  <c r="U114" i="25"/>
  <c r="AO114" i="25"/>
  <c r="AU114" i="25"/>
  <c r="AH114" i="25"/>
  <c r="N114" i="25"/>
  <c r="AN114" i="25"/>
  <c r="BD114" i="25"/>
  <c r="AB114" i="25"/>
  <c r="BG114" i="25"/>
  <c r="X114" i="25"/>
  <c r="W114" i="25"/>
  <c r="M114" i="25"/>
  <c r="AV114" i="25"/>
  <c r="AG114" i="25"/>
  <c r="BH114" i="25"/>
  <c r="AW114" i="25"/>
  <c r="AC114" i="25"/>
  <c r="Z114" i="25"/>
  <c r="K114" i="25"/>
  <c r="AK114" i="25"/>
  <c r="AD114" i="25"/>
  <c r="AE114" i="25"/>
  <c r="AI114" i="25"/>
  <c r="AZ114" i="25"/>
  <c r="Q114" i="25"/>
  <c r="BC114" i="25"/>
  <c r="AM114" i="25"/>
  <c r="AT114" i="25"/>
  <c r="L114" i="25"/>
  <c r="AR114" i="25"/>
  <c r="T114" i="25"/>
  <c r="BA114" i="25"/>
  <c r="AL114" i="25"/>
  <c r="AP114" i="25"/>
  <c r="S114" i="25"/>
  <c r="Y114" i="25"/>
  <c r="R114" i="25"/>
  <c r="AA114" i="25"/>
  <c r="P114" i="25"/>
  <c r="DI45" i="24" l="1"/>
  <c r="DI5" i="24"/>
  <c r="DI35" i="24"/>
  <c r="X115" i="25"/>
  <c r="Y115" i="25"/>
  <c r="AA115" i="25"/>
  <c r="AG115" i="25"/>
  <c r="BD115" i="25"/>
  <c r="BE115" i="25"/>
  <c r="AR115" i="25"/>
  <c r="M115" i="25"/>
  <c r="N115" i="25"/>
  <c r="AZ115" i="25"/>
  <c r="AS115" i="25"/>
  <c r="AT115" i="25"/>
  <c r="AN115" i="25"/>
  <c r="BB115" i="25"/>
  <c r="AW115" i="25"/>
  <c r="J116" i="25"/>
  <c r="O115" i="25"/>
  <c r="K115" i="25"/>
  <c r="BF115" i="25"/>
  <c r="AJ115" i="25"/>
  <c r="BI115" i="25"/>
  <c r="R115" i="25"/>
  <c r="AD115" i="25"/>
  <c r="U115" i="25"/>
  <c r="P115" i="25"/>
  <c r="BG115" i="25"/>
  <c r="Q115" i="25"/>
  <c r="AU115" i="25"/>
  <c r="AM115" i="25"/>
  <c r="AO115" i="25"/>
  <c r="S115" i="25"/>
  <c r="AB115" i="25"/>
  <c r="BH115" i="25"/>
  <c r="W115" i="25"/>
  <c r="AE115" i="25"/>
  <c r="Z115" i="25"/>
  <c r="AL115" i="25"/>
  <c r="BC115" i="25"/>
  <c r="L115" i="25"/>
  <c r="AI115" i="25"/>
  <c r="BA115" i="25"/>
  <c r="T115" i="25"/>
  <c r="AQ115" i="25"/>
  <c r="V115" i="25"/>
  <c r="AX115" i="25"/>
  <c r="AH115" i="25"/>
  <c r="AY115" i="25"/>
  <c r="I116" i="25"/>
  <c r="H116" i="25" s="1"/>
  <c r="AP115" i="25"/>
  <c r="AV115" i="25"/>
  <c r="AC115" i="25"/>
  <c r="AF115" i="25"/>
  <c r="AK115" i="25"/>
  <c r="AB111" i="28"/>
  <c r="BA111" i="28"/>
  <c r="AH111" i="28"/>
  <c r="Y111" i="28"/>
  <c r="AF111" i="28"/>
  <c r="I112" i="28"/>
  <c r="H112" i="28" s="1"/>
  <c r="Z111" i="28"/>
  <c r="AJ111" i="28"/>
  <c r="AE111" i="28"/>
  <c r="U111" i="28"/>
  <c r="AS111" i="28"/>
  <c r="N111" i="28"/>
  <c r="R111" i="28"/>
  <c r="BE111" i="28"/>
  <c r="AT111" i="28"/>
  <c r="BB111" i="28"/>
  <c r="L111" i="28"/>
  <c r="AY111" i="28"/>
  <c r="J112" i="28"/>
  <c r="BF111" i="28"/>
  <c r="AX111" i="28"/>
  <c r="AW111" i="28"/>
  <c r="AG111" i="28"/>
  <c r="AP111" i="28"/>
  <c r="AL111" i="28"/>
  <c r="AD111" i="28"/>
  <c r="BH111" i="28"/>
  <c r="V111" i="28"/>
  <c r="AC111" i="28"/>
  <c r="AQ111" i="28"/>
  <c r="AR111" i="28"/>
  <c r="AK111" i="28"/>
  <c r="AM111" i="28"/>
  <c r="AO111" i="28"/>
  <c r="O111" i="28"/>
  <c r="T111" i="28"/>
  <c r="P111" i="28"/>
  <c r="AI111" i="28"/>
  <c r="AU111" i="28"/>
  <c r="AZ111" i="28"/>
  <c r="AV111" i="28"/>
  <c r="X111" i="28"/>
  <c r="Q111" i="28"/>
  <c r="W111" i="28"/>
  <c r="BC111" i="28"/>
  <c r="BG111" i="28"/>
  <c r="S111" i="28"/>
  <c r="M111" i="28"/>
  <c r="BD111" i="28"/>
  <c r="K111" i="28"/>
  <c r="AA111" i="28"/>
  <c r="AN111" i="28"/>
  <c r="DJ35" i="24" l="1"/>
  <c r="DJ5" i="24"/>
  <c r="DJ45" i="24"/>
  <c r="AA116" i="25"/>
  <c r="AL116" i="25"/>
  <c r="BD116" i="25"/>
  <c r="AQ116" i="25"/>
  <c r="K116" i="25"/>
  <c r="N116" i="25"/>
  <c r="U116" i="25"/>
  <c r="AO116" i="25"/>
  <c r="AY116" i="25"/>
  <c r="AI116" i="25"/>
  <c r="AD116" i="25"/>
  <c r="BG116" i="25"/>
  <c r="J117" i="25"/>
  <c r="AF116" i="25"/>
  <c r="AJ116" i="25"/>
  <c r="BH116" i="25"/>
  <c r="AK116" i="25"/>
  <c r="AB116" i="25"/>
  <c r="BE116" i="25"/>
  <c r="AP116" i="25"/>
  <c r="AH116" i="25"/>
  <c r="T116" i="25"/>
  <c r="S116" i="25"/>
  <c r="BB116" i="25"/>
  <c r="AU116" i="25"/>
  <c r="Q116" i="25"/>
  <c r="BF116" i="25"/>
  <c r="AV116" i="25"/>
  <c r="V116" i="25"/>
  <c r="AX116" i="25"/>
  <c r="BI116" i="25"/>
  <c r="BA116" i="25"/>
  <c r="L116" i="25"/>
  <c r="AN116" i="25"/>
  <c r="R116" i="25"/>
  <c r="Z116" i="25"/>
  <c r="X116" i="25"/>
  <c r="AZ116" i="25"/>
  <c r="AS116" i="25"/>
  <c r="P116" i="25"/>
  <c r="AC116" i="25"/>
  <c r="I117" i="25"/>
  <c r="H117" i="25" s="1"/>
  <c r="W116" i="25"/>
  <c r="AW116" i="25"/>
  <c r="AM116" i="25"/>
  <c r="BC116" i="25"/>
  <c r="AE116" i="25"/>
  <c r="Y116" i="25"/>
  <c r="AR116" i="25"/>
  <c r="O116" i="25"/>
  <c r="AT116" i="25"/>
  <c r="AG116" i="25"/>
  <c r="M116" i="25"/>
  <c r="AX112" i="28"/>
  <c r="AE112" i="28"/>
  <c r="S112" i="28"/>
  <c r="BH112" i="28"/>
  <c r="AI112" i="28"/>
  <c r="AT112" i="28"/>
  <c r="AG112" i="28"/>
  <c r="AP112" i="28"/>
  <c r="L112" i="28"/>
  <c r="W112" i="28"/>
  <c r="Q112" i="28"/>
  <c r="BA112" i="28"/>
  <c r="AM112" i="28"/>
  <c r="AF112" i="28"/>
  <c r="AY112" i="28"/>
  <c r="BE112" i="28"/>
  <c r="AO112" i="28"/>
  <c r="AZ112" i="28"/>
  <c r="AQ112" i="28"/>
  <c r="BF112" i="28"/>
  <c r="AA112" i="28"/>
  <c r="V112" i="28"/>
  <c r="AK112" i="28"/>
  <c r="K112" i="28"/>
  <c r="AU112" i="28"/>
  <c r="AH112" i="28"/>
  <c r="AJ112" i="28"/>
  <c r="AL112" i="28"/>
  <c r="Z112" i="28"/>
  <c r="Y112" i="28"/>
  <c r="AB112" i="28"/>
  <c r="R112" i="28"/>
  <c r="N112" i="28"/>
  <c r="U112" i="28"/>
  <c r="AV112" i="28"/>
  <c r="O112" i="28"/>
  <c r="AR112" i="28"/>
  <c r="P112" i="28"/>
  <c r="I113" i="28"/>
  <c r="H113" i="28" s="1"/>
  <c r="AD112" i="28"/>
  <c r="BD112" i="28"/>
  <c r="J113" i="28"/>
  <c r="AS112" i="28"/>
  <c r="M112" i="28"/>
  <c r="X112" i="28"/>
  <c r="BG112" i="28"/>
  <c r="BC112" i="28"/>
  <c r="AN112" i="28"/>
  <c r="BB112" i="28"/>
  <c r="AC112" i="28"/>
  <c r="AW112" i="28"/>
  <c r="T112" i="28"/>
  <c r="DK35" i="24" l="1"/>
  <c r="DK5" i="24"/>
  <c r="DK45" i="24"/>
  <c r="AF117" i="25"/>
  <c r="W117" i="25"/>
  <c r="AR117" i="25"/>
  <c r="BI117" i="25"/>
  <c r="T117" i="25"/>
  <c r="AS117" i="25"/>
  <c r="AC117" i="25"/>
  <c r="BC117" i="25"/>
  <c r="AY117" i="25"/>
  <c r="AU117" i="25"/>
  <c r="V117" i="25"/>
  <c r="AT117" i="25"/>
  <c r="AN117" i="25"/>
  <c r="O117" i="25"/>
  <c r="AV117" i="25"/>
  <c r="P117" i="25"/>
  <c r="AD117" i="25"/>
  <c r="R117" i="25"/>
  <c r="BH117" i="25"/>
  <c r="Z117" i="25"/>
  <c r="AK117" i="25"/>
  <c r="I118" i="25"/>
  <c r="H118" i="25" s="1"/>
  <c r="BA117" i="25"/>
  <c r="AA117" i="25"/>
  <c r="AH117" i="25"/>
  <c r="AX117" i="25"/>
  <c r="AW117" i="25"/>
  <c r="AG117" i="25"/>
  <c r="L117" i="25"/>
  <c r="AI117" i="25"/>
  <c r="BB117" i="25"/>
  <c r="AM117" i="25"/>
  <c r="AO117" i="25"/>
  <c r="J118" i="25"/>
  <c r="M117" i="25"/>
  <c r="U117" i="25"/>
  <c r="AE117" i="25"/>
  <c r="Y117" i="25"/>
  <c r="Q117" i="25"/>
  <c r="BE117" i="25"/>
  <c r="AL117" i="25"/>
  <c r="AJ117" i="25"/>
  <c r="AB117" i="25"/>
  <c r="BF117" i="25"/>
  <c r="AQ117" i="25"/>
  <c r="N117" i="25"/>
  <c r="BD117" i="25"/>
  <c r="BG117" i="25"/>
  <c r="AP117" i="25"/>
  <c r="K117" i="25"/>
  <c r="X117" i="25"/>
  <c r="S117" i="25"/>
  <c r="AZ117" i="25"/>
  <c r="AK113" i="28"/>
  <c r="T113" i="28"/>
  <c r="AG113" i="28"/>
  <c r="AJ113" i="28"/>
  <c r="I114" i="28"/>
  <c r="H114" i="28" s="1"/>
  <c r="AW113" i="28"/>
  <c r="AP113" i="28"/>
  <c r="AQ113" i="28"/>
  <c r="AU113" i="28"/>
  <c r="AB113" i="28"/>
  <c r="AN113" i="28"/>
  <c r="Q113" i="28"/>
  <c r="AL113" i="28"/>
  <c r="AF113" i="28"/>
  <c r="V113" i="28"/>
  <c r="BC113" i="28"/>
  <c r="M113" i="28"/>
  <c r="AZ113" i="28"/>
  <c r="AO113" i="28"/>
  <c r="AT113" i="28"/>
  <c r="Z113" i="28"/>
  <c r="AY113" i="28"/>
  <c r="AE113" i="28"/>
  <c r="AX113" i="28"/>
  <c r="X113" i="28"/>
  <c r="AM113" i="28"/>
  <c r="O113" i="28"/>
  <c r="K113" i="28"/>
  <c r="BB113" i="28"/>
  <c r="BE113" i="28"/>
  <c r="W113" i="28"/>
  <c r="AR113" i="28"/>
  <c r="U113" i="28"/>
  <c r="P113" i="28"/>
  <c r="AH113" i="28"/>
  <c r="BG113" i="28"/>
  <c r="AS113" i="28"/>
  <c r="AD113" i="28"/>
  <c r="BF113" i="28"/>
  <c r="AI113" i="28"/>
  <c r="AA113" i="28"/>
  <c r="N113" i="28"/>
  <c r="Y113" i="28"/>
  <c r="S113" i="28"/>
  <c r="BA113" i="28"/>
  <c r="BD113" i="28"/>
  <c r="AV113" i="28"/>
  <c r="L113" i="28"/>
  <c r="R113" i="28"/>
  <c r="J114" i="28"/>
  <c r="AC113" i="28"/>
  <c r="BH113" i="28"/>
  <c r="DL5" i="24" l="1"/>
  <c r="DL45" i="24"/>
  <c r="DL35" i="24"/>
  <c r="M114" i="28"/>
  <c r="V114" i="28"/>
  <c r="BG114" i="28"/>
  <c r="AW114" i="28"/>
  <c r="AS114" i="28"/>
  <c r="AZ114" i="28"/>
  <c r="L114" i="28"/>
  <c r="BE114" i="28"/>
  <c r="AV114" i="28"/>
  <c r="O114" i="28"/>
  <c r="AT114" i="28"/>
  <c r="BH114" i="28"/>
  <c r="S114" i="28"/>
  <c r="AK114" i="28"/>
  <c r="J115" i="28"/>
  <c r="AP114" i="28"/>
  <c r="AQ114" i="28"/>
  <c r="AR114" i="28"/>
  <c r="AG114" i="28"/>
  <c r="T114" i="28"/>
  <c r="U114" i="28"/>
  <c r="X114" i="28"/>
  <c r="N114" i="28"/>
  <c r="AO114" i="28"/>
  <c r="AU114" i="28"/>
  <c r="BA114" i="28"/>
  <c r="AY114" i="28"/>
  <c r="AD114" i="28"/>
  <c r="Q114" i="28"/>
  <c r="W114" i="28"/>
  <c r="AX114" i="28"/>
  <c r="AC114" i="28"/>
  <c r="K114" i="28"/>
  <c r="AB114" i="28"/>
  <c r="Z114" i="28"/>
  <c r="AH114" i="28"/>
  <c r="BD114" i="28"/>
  <c r="AN114" i="28"/>
  <c r="AE114" i="28"/>
  <c r="BB114" i="28"/>
  <c r="AJ114" i="28"/>
  <c r="AF114" i="28"/>
  <c r="I115" i="28"/>
  <c r="H115" i="28" s="1"/>
  <c r="Y114" i="28"/>
  <c r="P114" i="28"/>
  <c r="R114" i="28"/>
  <c r="AL114" i="28"/>
  <c r="BF114" i="28"/>
  <c r="AM114" i="28"/>
  <c r="AA114" i="28"/>
  <c r="BC114" i="28"/>
  <c r="AI114" i="28"/>
  <c r="L118" i="25"/>
  <c r="J119" i="25"/>
  <c r="U118" i="25"/>
  <c r="R118" i="25"/>
  <c r="AU118" i="25"/>
  <c r="AJ118" i="25"/>
  <c r="AD118" i="25"/>
  <c r="Q118" i="25"/>
  <c r="AZ118" i="25"/>
  <c r="AA118" i="25"/>
  <c r="Z118" i="25"/>
  <c r="AB118" i="25"/>
  <c r="AS118" i="25"/>
  <c r="P118" i="25"/>
  <c r="BC118" i="25"/>
  <c r="W118" i="25"/>
  <c r="T118" i="25"/>
  <c r="AK118" i="25"/>
  <c r="AG118" i="25"/>
  <c r="AM118" i="25"/>
  <c r="AO118" i="25"/>
  <c r="AC118" i="25"/>
  <c r="AE118" i="25"/>
  <c r="AY118" i="25"/>
  <c r="BG118" i="25"/>
  <c r="BA118" i="25"/>
  <c r="AX118" i="25"/>
  <c r="AH118" i="25"/>
  <c r="BD118" i="25"/>
  <c r="AV118" i="25"/>
  <c r="BF118" i="25"/>
  <c r="N118" i="25"/>
  <c r="AQ118" i="25"/>
  <c r="AR118" i="25"/>
  <c r="I119" i="25"/>
  <c r="H119" i="25" s="1"/>
  <c r="AL118" i="25"/>
  <c r="K118" i="25"/>
  <c r="S118" i="25"/>
  <c r="AF118" i="25"/>
  <c r="X118" i="25"/>
  <c r="BE118" i="25"/>
  <c r="AP118" i="25"/>
  <c r="O118" i="25"/>
  <c r="BB118" i="25"/>
  <c r="V118" i="25"/>
  <c r="AW118" i="25"/>
  <c r="AI118" i="25"/>
  <c r="AT118" i="25"/>
  <c r="AN118" i="25"/>
  <c r="BI118" i="25"/>
  <c r="BH118" i="25"/>
  <c r="Y118" i="25"/>
  <c r="M118" i="25"/>
  <c r="DM35" i="24" l="1"/>
  <c r="DM5" i="24"/>
  <c r="DM45" i="24"/>
  <c r="AX115" i="28"/>
  <c r="AK115" i="28"/>
  <c r="AC115" i="28"/>
  <c r="BE115" i="28"/>
  <c r="N115" i="28"/>
  <c r="R115" i="28"/>
  <c r="AE115" i="28"/>
  <c r="L115" i="28"/>
  <c r="Z115" i="28"/>
  <c r="AG115" i="28"/>
  <c r="T115" i="28"/>
  <c r="AU115" i="28"/>
  <c r="AQ115" i="28"/>
  <c r="BG115" i="28"/>
  <c r="AA115" i="28"/>
  <c r="AS115" i="28"/>
  <c r="J116" i="28"/>
  <c r="O115" i="28"/>
  <c r="AD115" i="28"/>
  <c r="S115" i="28"/>
  <c r="AV115" i="28"/>
  <c r="BD115" i="28"/>
  <c r="AZ115" i="28"/>
  <c r="M115" i="28"/>
  <c r="Q115" i="28"/>
  <c r="BC115" i="28"/>
  <c r="P115" i="28"/>
  <c r="BB115" i="28"/>
  <c r="V115" i="28"/>
  <c r="AI115" i="28"/>
  <c r="AO115" i="28"/>
  <c r="X115" i="28"/>
  <c r="W115" i="28"/>
  <c r="AJ115" i="28"/>
  <c r="Y115" i="28"/>
  <c r="AB115" i="28"/>
  <c r="AH115" i="28"/>
  <c r="BF115" i="28"/>
  <c r="BH115" i="28"/>
  <c r="AW115" i="28"/>
  <c r="I116" i="28"/>
  <c r="H116" i="28" s="1"/>
  <c r="AL115" i="28"/>
  <c r="K115" i="28"/>
  <c r="AR115" i="28"/>
  <c r="AF115" i="28"/>
  <c r="AM115" i="28"/>
  <c r="AN115" i="28"/>
  <c r="AT115" i="28"/>
  <c r="AP115" i="28"/>
  <c r="AY115" i="28"/>
  <c r="BA115" i="28"/>
  <c r="U115" i="28"/>
  <c r="S119" i="25"/>
  <c r="AQ119" i="25"/>
  <c r="BB119" i="25"/>
  <c r="N119" i="25"/>
  <c r="T119" i="25"/>
  <c r="M119" i="25"/>
  <c r="AJ119" i="25"/>
  <c r="Z119" i="25"/>
  <c r="AR119" i="25"/>
  <c r="BE119" i="25"/>
  <c r="BH119" i="25"/>
  <c r="BD119" i="25"/>
  <c r="BF119" i="25"/>
  <c r="AL119" i="25"/>
  <c r="Y119" i="25"/>
  <c r="AB119" i="25"/>
  <c r="AN119" i="25"/>
  <c r="BA119" i="25"/>
  <c r="AC119" i="25"/>
  <c r="BG119" i="25"/>
  <c r="X119" i="25"/>
  <c r="AG119" i="25"/>
  <c r="AK119" i="25"/>
  <c r="AI119" i="25"/>
  <c r="AF119" i="25"/>
  <c r="AP119" i="25"/>
  <c r="AM119" i="25"/>
  <c r="Q119" i="25"/>
  <c r="J120" i="25"/>
  <c r="O119" i="25"/>
  <c r="AX119" i="25"/>
  <c r="AO119" i="25"/>
  <c r="AA119" i="25"/>
  <c r="AD119" i="25"/>
  <c r="U119" i="25"/>
  <c r="I120" i="25"/>
  <c r="H120" i="25" s="1"/>
  <c r="AE119" i="25"/>
  <c r="AH119" i="25"/>
  <c r="AZ119" i="25"/>
  <c r="AY119" i="25"/>
  <c r="L119" i="25"/>
  <c r="BC119" i="25"/>
  <c r="AW119" i="25"/>
  <c r="AU119" i="25"/>
  <c r="P119" i="25"/>
  <c r="W119" i="25"/>
  <c r="AT119" i="25"/>
  <c r="BI119" i="25"/>
  <c r="K119" i="25"/>
  <c r="V119" i="25"/>
  <c r="AV119" i="25"/>
  <c r="AS119" i="25"/>
  <c r="R119" i="25"/>
  <c r="DN35" i="24" l="1"/>
  <c r="DN5" i="24"/>
  <c r="DN45" i="24"/>
  <c r="T116" i="28"/>
  <c r="O116" i="28"/>
  <c r="AU116" i="28"/>
  <c r="AH116" i="28"/>
  <c r="AX116" i="28"/>
  <c r="AD116" i="28"/>
  <c r="AS116" i="28"/>
  <c r="AL116" i="28"/>
  <c r="AK116" i="28"/>
  <c r="AZ116" i="28"/>
  <c r="P116" i="28"/>
  <c r="X116" i="28"/>
  <c r="BH116" i="28"/>
  <c r="AB116" i="28"/>
  <c r="AE116" i="28"/>
  <c r="BB116" i="28"/>
  <c r="BA116" i="28"/>
  <c r="S116" i="28"/>
  <c r="I117" i="28"/>
  <c r="H117" i="28" s="1"/>
  <c r="AF116" i="28"/>
  <c r="AC116" i="28"/>
  <c r="AN116" i="28"/>
  <c r="BE116" i="28"/>
  <c r="AR116" i="28"/>
  <c r="W116" i="28"/>
  <c r="Q116" i="28"/>
  <c r="R116" i="28"/>
  <c r="AV116" i="28"/>
  <c r="BD116" i="28"/>
  <c r="BG116" i="28"/>
  <c r="AQ116" i="28"/>
  <c r="Z116" i="28"/>
  <c r="AJ116" i="28"/>
  <c r="AY116" i="28"/>
  <c r="L116" i="28"/>
  <c r="AI116" i="28"/>
  <c r="AM116" i="28"/>
  <c r="K116" i="28"/>
  <c r="U116" i="28"/>
  <c r="AA116" i="28"/>
  <c r="V116" i="28"/>
  <c r="J117" i="28"/>
  <c r="AP116" i="28"/>
  <c r="Y116" i="28"/>
  <c r="BC116" i="28"/>
  <c r="M116" i="28"/>
  <c r="AW116" i="28"/>
  <c r="AO116" i="28"/>
  <c r="N116" i="28"/>
  <c r="AG116" i="28"/>
  <c r="BF116" i="28"/>
  <c r="AT116" i="28"/>
  <c r="AR120" i="25"/>
  <c r="O120" i="25"/>
  <c r="X120" i="25"/>
  <c r="AL120" i="25"/>
  <c r="AU120" i="25"/>
  <c r="AS120" i="25"/>
  <c r="AF120" i="25"/>
  <c r="AI120" i="25"/>
  <c r="V120" i="25"/>
  <c r="T120" i="25"/>
  <c r="AA120" i="25"/>
  <c r="AV120" i="25"/>
  <c r="BB120" i="25"/>
  <c r="AX120" i="25"/>
  <c r="AP120" i="25"/>
  <c r="AE120" i="25"/>
  <c r="AH120" i="25"/>
  <c r="P120" i="25"/>
  <c r="BI120" i="25"/>
  <c r="AT120" i="25"/>
  <c r="L120" i="25"/>
  <c r="AG120" i="25"/>
  <c r="BG120" i="25"/>
  <c r="Y120" i="25"/>
  <c r="AK120" i="25"/>
  <c r="BE120" i="25"/>
  <c r="AC120" i="25"/>
  <c r="BD120" i="25"/>
  <c r="M120" i="25"/>
  <c r="J121" i="25"/>
  <c r="BF120" i="25"/>
  <c r="BH120" i="25"/>
  <c r="AO120" i="25"/>
  <c r="Z120" i="25"/>
  <c r="AJ120" i="25"/>
  <c r="AY120" i="25"/>
  <c r="AQ120" i="25"/>
  <c r="K120" i="25"/>
  <c r="R120" i="25"/>
  <c r="AW120" i="25"/>
  <c r="AN120" i="25"/>
  <c r="AZ120" i="25"/>
  <c r="BA120" i="25"/>
  <c r="AM120" i="25"/>
  <c r="S120" i="25"/>
  <c r="Q120" i="25"/>
  <c r="BC120" i="25"/>
  <c r="W120" i="25"/>
  <c r="AD120" i="25"/>
  <c r="AB120" i="25"/>
  <c r="N120" i="25"/>
  <c r="I121" i="25"/>
  <c r="H121" i="25" s="1"/>
  <c r="U120" i="25"/>
  <c r="DO5" i="24" l="1"/>
  <c r="DO35" i="24"/>
  <c r="DO45" i="24"/>
  <c r="AY121" i="25"/>
  <c r="AT121" i="25"/>
  <c r="BG121" i="25"/>
  <c r="Y121" i="25"/>
  <c r="AM121" i="25"/>
  <c r="AN121" i="25"/>
  <c r="BD121" i="25"/>
  <c r="BB121" i="25"/>
  <c r="AV121" i="25"/>
  <c r="U121" i="25"/>
  <c r="BE121" i="25"/>
  <c r="M121" i="25"/>
  <c r="BF121" i="25"/>
  <c r="AJ121" i="25"/>
  <c r="N121" i="25"/>
  <c r="R121" i="25"/>
  <c r="O121" i="25"/>
  <c r="AG121" i="25"/>
  <c r="BA121" i="25"/>
  <c r="I122" i="25"/>
  <c r="H122" i="25" s="1"/>
  <c r="AX121" i="25"/>
  <c r="P121" i="25"/>
  <c r="L121" i="25"/>
  <c r="AE121" i="25"/>
  <c r="AI121" i="25"/>
  <c r="Q121" i="25"/>
  <c r="W121" i="25"/>
  <c r="Z121" i="25"/>
  <c r="AP121" i="25"/>
  <c r="AD121" i="25"/>
  <c r="AR121" i="25"/>
  <c r="S121" i="25"/>
  <c r="BC121" i="25"/>
  <c r="AS121" i="25"/>
  <c r="AA121" i="25"/>
  <c r="AZ121" i="25"/>
  <c r="V121" i="25"/>
  <c r="J122" i="25"/>
  <c r="AO121" i="25"/>
  <c r="AW121" i="25"/>
  <c r="AK121" i="25"/>
  <c r="AB121" i="25"/>
  <c r="BI121" i="25"/>
  <c r="AQ121" i="25"/>
  <c r="K121" i="25"/>
  <c r="AU121" i="25"/>
  <c r="AC121" i="25"/>
  <c r="X121" i="25"/>
  <c r="BH121" i="25"/>
  <c r="AF121" i="25"/>
  <c r="AL121" i="25"/>
  <c r="T121" i="25"/>
  <c r="AH121" i="25"/>
  <c r="BF117" i="28"/>
  <c r="BG117" i="28"/>
  <c r="BA117" i="28"/>
  <c r="AN117" i="28"/>
  <c r="AD117" i="28"/>
  <c r="S117" i="28"/>
  <c r="AA117" i="28"/>
  <c r="AV117" i="28"/>
  <c r="J118" i="28"/>
  <c r="K117" i="28"/>
  <c r="L117" i="28"/>
  <c r="X117" i="28"/>
  <c r="AM117" i="28"/>
  <c r="AE117" i="28"/>
  <c r="Z117" i="28"/>
  <c r="U117" i="28"/>
  <c r="AJ117" i="28"/>
  <c r="BC117" i="28"/>
  <c r="AG117" i="28"/>
  <c r="Q117" i="28"/>
  <c r="AK117" i="28"/>
  <c r="AX117" i="28"/>
  <c r="BB117" i="28"/>
  <c r="AS117" i="28"/>
  <c r="W117" i="28"/>
  <c r="AF117" i="28"/>
  <c r="O117" i="28"/>
  <c r="P117" i="28"/>
  <c r="BE117" i="28"/>
  <c r="AH117" i="28"/>
  <c r="AW117" i="28"/>
  <c r="AZ117" i="28"/>
  <c r="AY117" i="28"/>
  <c r="M117" i="28"/>
  <c r="AT117" i="28"/>
  <c r="AI117" i="28"/>
  <c r="AO117" i="28"/>
  <c r="I118" i="28"/>
  <c r="H118" i="28" s="1"/>
  <c r="AQ117" i="28"/>
  <c r="AB117" i="28"/>
  <c r="AL117" i="28"/>
  <c r="T117" i="28"/>
  <c r="AR117" i="28"/>
  <c r="AU117" i="28"/>
  <c r="AP117" i="28"/>
  <c r="BD117" i="28"/>
  <c r="N117" i="28"/>
  <c r="V117" i="28"/>
  <c r="BH117" i="28"/>
  <c r="AC117" i="28"/>
  <c r="Y117" i="28"/>
  <c r="R117" i="28"/>
  <c r="DP5" i="24" l="1"/>
  <c r="DP45" i="24"/>
  <c r="DP35" i="24"/>
  <c r="Y122" i="25"/>
  <c r="AF122" i="25"/>
  <c r="AA122" i="25"/>
  <c r="AD122" i="25"/>
  <c r="AS122" i="25"/>
  <c r="AP122" i="25"/>
  <c r="X122" i="25"/>
  <c r="AB122" i="25"/>
  <c r="BG122" i="25"/>
  <c r="BA122" i="25"/>
  <c r="AQ122" i="25"/>
  <c r="BD122" i="25"/>
  <c r="AW122" i="25"/>
  <c r="T122" i="25"/>
  <c r="L122" i="25"/>
  <c r="AN122" i="25"/>
  <c r="AM122" i="25"/>
  <c r="I123" i="25"/>
  <c r="H123" i="25" s="1"/>
  <c r="AU122" i="25"/>
  <c r="Z122" i="25"/>
  <c r="O122" i="25"/>
  <c r="AV122" i="25"/>
  <c r="Q122" i="25"/>
  <c r="AH122" i="25"/>
  <c r="M122" i="25"/>
  <c r="AR122" i="25"/>
  <c r="AZ122" i="25"/>
  <c r="V122" i="25"/>
  <c r="AK122" i="25"/>
  <c r="AX122" i="25"/>
  <c r="P122" i="25"/>
  <c r="J123" i="25"/>
  <c r="BC122" i="25"/>
  <c r="BH122" i="25"/>
  <c r="K122" i="25"/>
  <c r="AL122" i="25"/>
  <c r="BI122" i="25"/>
  <c r="BE122" i="25"/>
  <c r="AC122" i="25"/>
  <c r="N122" i="25"/>
  <c r="BF122" i="25"/>
  <c r="R122" i="25"/>
  <c r="S122" i="25"/>
  <c r="AJ122" i="25"/>
  <c r="AI122" i="25"/>
  <c r="AY122" i="25"/>
  <c r="BB122" i="25"/>
  <c r="AG122" i="25"/>
  <c r="U122" i="25"/>
  <c r="AO122" i="25"/>
  <c r="AE122" i="25"/>
  <c r="W122" i="25"/>
  <c r="AT122" i="25"/>
  <c r="BC118" i="28"/>
  <c r="Z118" i="28"/>
  <c r="AN118" i="28"/>
  <c r="AM118" i="28"/>
  <c r="AV118" i="28"/>
  <c r="X118" i="28"/>
  <c r="AC118" i="28"/>
  <c r="P118" i="28"/>
  <c r="AK118" i="28"/>
  <c r="AG118" i="28"/>
  <c r="K118" i="28"/>
  <c r="AQ118" i="28"/>
  <c r="AZ118" i="28"/>
  <c r="BE118" i="28"/>
  <c r="AA118" i="28"/>
  <c r="Y118" i="28"/>
  <c r="R118" i="28"/>
  <c r="AY118" i="28"/>
  <c r="BG118" i="28"/>
  <c r="S118" i="28"/>
  <c r="AR118" i="28"/>
  <c r="Q118" i="28"/>
  <c r="AJ118" i="28"/>
  <c r="BH118" i="28"/>
  <c r="AT118" i="28"/>
  <c r="BA118" i="28"/>
  <c r="AL118" i="28"/>
  <c r="W118" i="28"/>
  <c r="AS118" i="28"/>
  <c r="AX118" i="28"/>
  <c r="BD118" i="28"/>
  <c r="AD118" i="28"/>
  <c r="AH118" i="28"/>
  <c r="AE118" i="28"/>
  <c r="V118" i="28"/>
  <c r="AU118" i="28"/>
  <c r="M118" i="28"/>
  <c r="AO118" i="28"/>
  <c r="I119" i="28"/>
  <c r="H119" i="28" s="1"/>
  <c r="T118" i="28"/>
  <c r="U118" i="28"/>
  <c r="AI118" i="28"/>
  <c r="O118" i="28"/>
  <c r="AP118" i="28"/>
  <c r="J119" i="28"/>
  <c r="AB118" i="28"/>
  <c r="BF118" i="28"/>
  <c r="L118" i="28"/>
  <c r="BB118" i="28"/>
  <c r="AF118" i="28"/>
  <c r="AW118" i="28"/>
  <c r="N118" i="28"/>
  <c r="DQ35" i="24" l="1"/>
  <c r="DQ45" i="24"/>
  <c r="DQ5" i="24"/>
  <c r="K123" i="25"/>
  <c r="AZ123" i="25"/>
  <c r="BC123" i="25"/>
  <c r="AL123" i="25"/>
  <c r="AN123" i="25"/>
  <c r="AP123" i="25"/>
  <c r="AV123" i="25"/>
  <c r="AX123" i="25"/>
  <c r="R123" i="25"/>
  <c r="BI123" i="25"/>
  <c r="AF123" i="25"/>
  <c r="M123" i="25"/>
  <c r="U123" i="25"/>
  <c r="Q123" i="25"/>
  <c r="X123" i="25"/>
  <c r="AH123" i="25"/>
  <c r="AK123" i="25"/>
  <c r="AS123" i="25"/>
  <c r="BD123" i="25"/>
  <c r="AA123" i="25"/>
  <c r="AD123" i="25"/>
  <c r="AB123" i="25"/>
  <c r="AE123" i="25"/>
  <c r="P123" i="25"/>
  <c r="BF123" i="25"/>
  <c r="I124" i="25"/>
  <c r="H124" i="25" s="1"/>
  <c r="L123" i="25"/>
  <c r="N123" i="25"/>
  <c r="BA123" i="25"/>
  <c r="BH123" i="25"/>
  <c r="BB123" i="25"/>
  <c r="AT123" i="25"/>
  <c r="S123" i="25"/>
  <c r="T123" i="25"/>
  <c r="O123" i="25"/>
  <c r="AJ123" i="25"/>
  <c r="AI123" i="25"/>
  <c r="AQ123" i="25"/>
  <c r="AY123" i="25"/>
  <c r="AW123" i="25"/>
  <c r="AC123" i="25"/>
  <c r="J124" i="25"/>
  <c r="AU123" i="25"/>
  <c r="BG123" i="25"/>
  <c r="Y123" i="25"/>
  <c r="W123" i="25"/>
  <c r="AR123" i="25"/>
  <c r="AO123" i="25"/>
  <c r="BE123" i="25"/>
  <c r="AG123" i="25"/>
  <c r="AM123" i="25"/>
  <c r="Z123" i="25"/>
  <c r="V123" i="25"/>
  <c r="AC119" i="28"/>
  <c r="O119" i="28"/>
  <c r="AS119" i="28"/>
  <c r="X119" i="28"/>
  <c r="AD119" i="28"/>
  <c r="BE119" i="28"/>
  <c r="BC119" i="28"/>
  <c r="AO119" i="28"/>
  <c r="T119" i="28"/>
  <c r="L119" i="28"/>
  <c r="AT119" i="28"/>
  <c r="V119" i="28"/>
  <c r="S119" i="28"/>
  <c r="K119" i="28"/>
  <c r="AN119" i="28"/>
  <c r="AL119" i="28"/>
  <c r="BF119" i="28"/>
  <c r="AZ119" i="28"/>
  <c r="AW119" i="28"/>
  <c r="AJ119" i="28"/>
  <c r="AQ119" i="28"/>
  <c r="W119" i="28"/>
  <c r="AP119" i="28"/>
  <c r="R119" i="28"/>
  <c r="BG119" i="28"/>
  <c r="Q119" i="28"/>
  <c r="AU119" i="28"/>
  <c r="AR119" i="28"/>
  <c r="Z119" i="28"/>
  <c r="P119" i="28"/>
  <c r="Y119" i="28"/>
  <c r="AY119" i="28"/>
  <c r="AA119" i="28"/>
  <c r="I120" i="28"/>
  <c r="H120" i="28" s="1"/>
  <c r="U119" i="28"/>
  <c r="BB119" i="28"/>
  <c r="BA119" i="28"/>
  <c r="J120" i="28"/>
  <c r="AK119" i="28"/>
  <c r="AV119" i="28"/>
  <c r="AI119" i="28"/>
  <c r="AF119" i="28"/>
  <c r="AH119" i="28"/>
  <c r="AE119" i="28"/>
  <c r="AM119" i="28"/>
  <c r="AB119" i="28"/>
  <c r="BD119" i="28"/>
  <c r="M119" i="28"/>
  <c r="AG119" i="28"/>
  <c r="BH119" i="28"/>
  <c r="N119" i="28"/>
  <c r="AX119" i="28"/>
  <c r="DR35" i="24" l="1"/>
  <c r="DR45" i="24"/>
  <c r="DR5" i="24"/>
  <c r="AF120" i="28"/>
  <c r="X120" i="28"/>
  <c r="N120" i="28"/>
  <c r="W120" i="28"/>
  <c r="O120" i="28"/>
  <c r="AB120" i="28"/>
  <c r="AS120" i="28"/>
  <c r="AT120" i="28"/>
  <c r="P120" i="28"/>
  <c r="AD120" i="28"/>
  <c r="Z120" i="28"/>
  <c r="BC120" i="28"/>
  <c r="AU120" i="28"/>
  <c r="AX120" i="28"/>
  <c r="AG120" i="28"/>
  <c r="BH120" i="28"/>
  <c r="AM120" i="28"/>
  <c r="AQ120" i="28"/>
  <c r="BF120" i="28"/>
  <c r="AL120" i="28"/>
  <c r="AO120" i="28"/>
  <c r="K120" i="28"/>
  <c r="AW120" i="28"/>
  <c r="AY120" i="28"/>
  <c r="AJ120" i="28"/>
  <c r="BA120" i="28"/>
  <c r="AP120" i="28"/>
  <c r="BB120" i="28"/>
  <c r="BE120" i="28"/>
  <c r="BD120" i="28"/>
  <c r="I121" i="28"/>
  <c r="H121" i="28" s="1"/>
  <c r="Y120" i="28"/>
  <c r="AZ120" i="28"/>
  <c r="AR120" i="28"/>
  <c r="V120" i="28"/>
  <c r="AA120" i="28"/>
  <c r="R120" i="28"/>
  <c r="L120" i="28"/>
  <c r="AK120" i="28"/>
  <c r="T120" i="28"/>
  <c r="AV120" i="28"/>
  <c r="M120" i="28"/>
  <c r="U120" i="28"/>
  <c r="AE120" i="28"/>
  <c r="S120" i="28"/>
  <c r="AC120" i="28"/>
  <c r="Q120" i="28"/>
  <c r="AN120" i="28"/>
  <c r="BG120" i="28"/>
  <c r="AH120" i="28"/>
  <c r="AI120" i="28"/>
  <c r="J121" i="28"/>
  <c r="U124" i="25"/>
  <c r="AT124" i="25"/>
  <c r="AR124" i="25"/>
  <c r="AS124" i="25"/>
  <c r="AF124" i="25"/>
  <c r="Q124" i="25"/>
  <c r="N124" i="25"/>
  <c r="W124" i="25"/>
  <c r="AU124" i="25"/>
  <c r="BA124" i="25"/>
  <c r="AI124" i="25"/>
  <c r="AH124" i="25"/>
  <c r="AM124" i="25"/>
  <c r="J125" i="25"/>
  <c r="Z124" i="25"/>
  <c r="BD124" i="25"/>
  <c r="V124" i="25"/>
  <c r="Y124" i="25"/>
  <c r="AK124" i="25"/>
  <c r="AZ124" i="25"/>
  <c r="AX124" i="25"/>
  <c r="AB124" i="25"/>
  <c r="AL124" i="25"/>
  <c r="BB124" i="25"/>
  <c r="AD124" i="25"/>
  <c r="AE124" i="25"/>
  <c r="AA124" i="25"/>
  <c r="M124" i="25"/>
  <c r="BE124" i="25"/>
  <c r="K124" i="25"/>
  <c r="O124" i="25"/>
  <c r="S124" i="25"/>
  <c r="AO124" i="25"/>
  <c r="AY124" i="25"/>
  <c r="AQ124" i="25"/>
  <c r="P124" i="25"/>
  <c r="BG124" i="25"/>
  <c r="L124" i="25"/>
  <c r="AC124" i="25"/>
  <c r="AG124" i="25"/>
  <c r="BF124" i="25"/>
  <c r="AJ124" i="25"/>
  <c r="AN124" i="25"/>
  <c r="AW124" i="25"/>
  <c r="R124" i="25"/>
  <c r="BI124" i="25"/>
  <c r="T124" i="25"/>
  <c r="AP124" i="25"/>
  <c r="I125" i="25"/>
  <c r="H125" i="25" s="1"/>
  <c r="X124" i="25"/>
  <c r="AV124" i="25"/>
  <c r="BC124" i="25"/>
  <c r="BH124" i="25"/>
  <c r="DS45" i="24" l="1"/>
  <c r="DS35" i="24"/>
  <c r="DS5" i="24"/>
  <c r="AK121" i="28"/>
  <c r="AF121" i="28"/>
  <c r="BG121" i="28"/>
  <c r="AI121" i="28"/>
  <c r="BA121" i="28"/>
  <c r="AV121" i="28"/>
  <c r="AX121" i="28"/>
  <c r="BB121" i="28"/>
  <c r="AJ121" i="28"/>
  <c r="M121" i="28"/>
  <c r="W121" i="28"/>
  <c r="AN121" i="28"/>
  <c r="T121" i="28"/>
  <c r="AG121" i="28"/>
  <c r="AU121" i="28"/>
  <c r="AM121" i="28"/>
  <c r="AS121" i="28"/>
  <c r="AR121" i="28"/>
  <c r="AH121" i="28"/>
  <c r="AQ121" i="28"/>
  <c r="AT121" i="28"/>
  <c r="AE121" i="28"/>
  <c r="BE121" i="28"/>
  <c r="AC121" i="28"/>
  <c r="AZ121" i="28"/>
  <c r="V121" i="28"/>
  <c r="L121" i="28"/>
  <c r="BH121" i="28"/>
  <c r="S121" i="28"/>
  <c r="O121" i="28"/>
  <c r="Z121" i="28"/>
  <c r="BC121" i="28"/>
  <c r="P121" i="28"/>
  <c r="AY121" i="28"/>
  <c r="AB121" i="28"/>
  <c r="AA121" i="28"/>
  <c r="Y121" i="28"/>
  <c r="BF121" i="28"/>
  <c r="R121" i="28"/>
  <c r="AP121" i="28"/>
  <c r="N121" i="28"/>
  <c r="BD121" i="28"/>
  <c r="Q121" i="28"/>
  <c r="AW121" i="28"/>
  <c r="AD121" i="28"/>
  <c r="X121" i="28"/>
  <c r="U121" i="28"/>
  <c r="AL121" i="28"/>
  <c r="AO121" i="28"/>
  <c r="I122" i="28"/>
  <c r="H122" i="28" s="1"/>
  <c r="J122" i="28"/>
  <c r="K121" i="28"/>
  <c r="J126" i="25"/>
  <c r="X125" i="25"/>
  <c r="V125" i="25"/>
  <c r="W125" i="25"/>
  <c r="AF125" i="25"/>
  <c r="BG125" i="25"/>
  <c r="AQ125" i="25"/>
  <c r="AS125" i="25"/>
  <c r="Z125" i="25"/>
  <c r="BC125" i="25"/>
  <c r="AU125" i="25"/>
  <c r="AN125" i="25"/>
  <c r="AE125" i="25"/>
  <c r="AI125" i="25"/>
  <c r="AM125" i="25"/>
  <c r="BB125" i="25"/>
  <c r="AK125" i="25"/>
  <c r="AC125" i="25"/>
  <c r="AW125" i="25"/>
  <c r="AR125" i="25"/>
  <c r="AA125" i="25"/>
  <c r="AH125" i="25"/>
  <c r="BF125" i="25"/>
  <c r="AV125" i="25"/>
  <c r="P125" i="25"/>
  <c r="BE125" i="25"/>
  <c r="U125" i="25"/>
  <c r="S125" i="25"/>
  <c r="R125" i="25"/>
  <c r="AX125" i="25"/>
  <c r="M125" i="25"/>
  <c r="K125" i="25"/>
  <c r="AP125" i="25"/>
  <c r="AY125" i="25"/>
  <c r="AL125" i="25"/>
  <c r="I126" i="25"/>
  <c r="H126" i="25" s="1"/>
  <c r="BH125" i="25"/>
  <c r="AJ125" i="25"/>
  <c r="Q125" i="25"/>
  <c r="O125" i="25"/>
  <c r="L125" i="25"/>
  <c r="BA125" i="25"/>
  <c r="T125" i="25"/>
  <c r="AO125" i="25"/>
  <c r="AT125" i="25"/>
  <c r="BD125" i="25"/>
  <c r="AG125" i="25"/>
  <c r="AD125" i="25"/>
  <c r="N125" i="25"/>
  <c r="AZ125" i="25"/>
  <c r="Y125" i="25"/>
  <c r="BI125" i="25"/>
  <c r="AB125" i="25"/>
  <c r="DT45" i="24" l="1"/>
  <c r="DT35" i="24"/>
  <c r="DT5" i="24"/>
  <c r="Z122" i="28"/>
  <c r="BB122" i="28"/>
  <c r="BE122" i="28"/>
  <c r="U122" i="28"/>
  <c r="AW122" i="28"/>
  <c r="I123" i="28"/>
  <c r="H123" i="28" s="1"/>
  <c r="K122" i="28"/>
  <c r="S122" i="28"/>
  <c r="N122" i="28"/>
  <c r="R122" i="28"/>
  <c r="BC122" i="28"/>
  <c r="AL122" i="28"/>
  <c r="AM122" i="28"/>
  <c r="BG122" i="28"/>
  <c r="AZ122" i="28"/>
  <c r="AR122" i="28"/>
  <c r="AI122" i="28"/>
  <c r="X122" i="28"/>
  <c r="AH122" i="28"/>
  <c r="V122" i="28"/>
  <c r="W122" i="28"/>
  <c r="AS122" i="28"/>
  <c r="AB122" i="28"/>
  <c r="BA122" i="28"/>
  <c r="Y122" i="28"/>
  <c r="L122" i="28"/>
  <c r="Q122" i="28"/>
  <c r="M122" i="28"/>
  <c r="BD122" i="28"/>
  <c r="AU122" i="28"/>
  <c r="AA122" i="28"/>
  <c r="AF122" i="28"/>
  <c r="AE122" i="28"/>
  <c r="AQ122" i="28"/>
  <c r="AN122" i="28"/>
  <c r="P122" i="28"/>
  <c r="T122" i="28"/>
  <c r="BF122" i="28"/>
  <c r="AG122" i="28"/>
  <c r="AT122" i="28"/>
  <c r="J123" i="28"/>
  <c r="BH122" i="28"/>
  <c r="AJ122" i="28"/>
  <c r="AC122" i="28"/>
  <c r="AK122" i="28"/>
  <c r="AP122" i="28"/>
  <c r="AD122" i="28"/>
  <c r="AV122" i="28"/>
  <c r="AY122" i="28"/>
  <c r="O122" i="28"/>
  <c r="AX122" i="28"/>
  <c r="AO122" i="28"/>
  <c r="X126" i="25"/>
  <c r="AS126" i="25"/>
  <c r="S126" i="25"/>
  <c r="BA126" i="25"/>
  <c r="U126" i="25"/>
  <c r="BF126" i="25"/>
  <c r="AH126" i="25"/>
  <c r="V126" i="25"/>
  <c r="BB126" i="25"/>
  <c r="AB126" i="25"/>
  <c r="Q126" i="25"/>
  <c r="Z126" i="25"/>
  <c r="AP126" i="25"/>
  <c r="AE126" i="25"/>
  <c r="AO126" i="25"/>
  <c r="AF126" i="25"/>
  <c r="AN126" i="25"/>
  <c r="AJ126" i="25"/>
  <c r="K126" i="25"/>
  <c r="O126" i="25"/>
  <c r="I127" i="25"/>
  <c r="H127" i="25" s="1"/>
  <c r="AR126" i="25"/>
  <c r="BH126" i="25"/>
  <c r="BG126" i="25"/>
  <c r="AG126" i="25"/>
  <c r="AZ126" i="25"/>
  <c r="W126" i="25"/>
  <c r="T126" i="25"/>
  <c r="BE126" i="25"/>
  <c r="AL126" i="25"/>
  <c r="L126" i="25"/>
  <c r="N126" i="25"/>
  <c r="AX126" i="25"/>
  <c r="Y126" i="25"/>
  <c r="AM126" i="25"/>
  <c r="P126" i="25"/>
  <c r="AW126" i="25"/>
  <c r="J127" i="25"/>
  <c r="AU126" i="25"/>
  <c r="BI126" i="25"/>
  <c r="AV126" i="25"/>
  <c r="AD126" i="25"/>
  <c r="AA126" i="25"/>
  <c r="AK126" i="25"/>
  <c r="M126" i="25"/>
  <c r="R126" i="25"/>
  <c r="AT126" i="25"/>
  <c r="AC126" i="25"/>
  <c r="BC126" i="25"/>
  <c r="AQ126" i="25"/>
  <c r="AY126" i="25"/>
  <c r="AI126" i="25"/>
  <c r="BD126" i="25"/>
  <c r="DU5" i="24" l="1"/>
  <c r="DU35" i="24"/>
  <c r="DU45" i="24"/>
  <c r="AS127" i="25"/>
  <c r="J128" i="25"/>
  <c r="AB127" i="25"/>
  <c r="AK127" i="25"/>
  <c r="Y127" i="25"/>
  <c r="AQ127" i="25"/>
  <c r="BC127" i="25"/>
  <c r="AT127" i="25"/>
  <c r="AN127" i="25"/>
  <c r="X127" i="25"/>
  <c r="AA127" i="25"/>
  <c r="AL127" i="25"/>
  <c r="AC127" i="25"/>
  <c r="U127" i="25"/>
  <c r="BI127" i="25"/>
  <c r="O127" i="25"/>
  <c r="AM127" i="25"/>
  <c r="AO127" i="25"/>
  <c r="K127" i="25"/>
  <c r="R127" i="25"/>
  <c r="L127" i="25"/>
  <c r="AG127" i="25"/>
  <c r="AP127" i="25"/>
  <c r="BA127" i="25"/>
  <c r="V127" i="25"/>
  <c r="BH127" i="25"/>
  <c r="Z127" i="25"/>
  <c r="AZ127" i="25"/>
  <c r="AR127" i="25"/>
  <c r="AE127" i="25"/>
  <c r="AX127" i="25"/>
  <c r="P127" i="25"/>
  <c r="BB127" i="25"/>
  <c r="N127" i="25"/>
  <c r="AJ127" i="25"/>
  <c r="W127" i="25"/>
  <c r="AI127" i="25"/>
  <c r="AD127" i="25"/>
  <c r="AU127" i="25"/>
  <c r="T127" i="25"/>
  <c r="AW127" i="25"/>
  <c r="I128" i="25"/>
  <c r="H128" i="25" s="1"/>
  <c r="BF127" i="25"/>
  <c r="BE127" i="25"/>
  <c r="Q127" i="25"/>
  <c r="AH127" i="25"/>
  <c r="BD127" i="25"/>
  <c r="AF127" i="25"/>
  <c r="BG127" i="25"/>
  <c r="M127" i="25"/>
  <c r="S127" i="25"/>
  <c r="AV127" i="25"/>
  <c r="AY127" i="25"/>
  <c r="AD123" i="28"/>
  <c r="AR123" i="28"/>
  <c r="AG123" i="28"/>
  <c r="BA123" i="28"/>
  <c r="S123" i="28"/>
  <c r="AS123" i="28"/>
  <c r="P123" i="28"/>
  <c r="AW123" i="28"/>
  <c r="AV123" i="28"/>
  <c r="O123" i="28"/>
  <c r="AN123" i="28"/>
  <c r="AB123" i="28"/>
  <c r="AL123" i="28"/>
  <c r="AX123" i="28"/>
  <c r="BB123" i="28"/>
  <c r="BD123" i="28"/>
  <c r="AK123" i="28"/>
  <c r="L123" i="28"/>
  <c r="BH123" i="28"/>
  <c r="N123" i="28"/>
  <c r="BE123" i="28"/>
  <c r="M123" i="28"/>
  <c r="AU123" i="28"/>
  <c r="T123" i="28"/>
  <c r="AI123" i="28"/>
  <c r="AQ123" i="28"/>
  <c r="AP123" i="28"/>
  <c r="AH123" i="28"/>
  <c r="Z123" i="28"/>
  <c r="W123" i="28"/>
  <c r="AE123" i="28"/>
  <c r="U123" i="28"/>
  <c r="AY123" i="28"/>
  <c r="K123" i="28"/>
  <c r="V123" i="28"/>
  <c r="BC123" i="28"/>
  <c r="AO123" i="28"/>
  <c r="I124" i="28"/>
  <c r="H124" i="28" s="1"/>
  <c r="AF123" i="28"/>
  <c r="X123" i="28"/>
  <c r="BG123" i="28"/>
  <c r="AM123" i="28"/>
  <c r="AA123" i="28"/>
  <c r="AT123" i="28"/>
  <c r="AJ123" i="28"/>
  <c r="J124" i="28"/>
  <c r="AZ123" i="28"/>
  <c r="AC123" i="28"/>
  <c r="Q123" i="28"/>
  <c r="R123" i="28"/>
  <c r="BF123" i="28"/>
  <c r="Y123" i="28"/>
  <c r="DV5" i="24" l="1"/>
  <c r="DV35" i="24"/>
  <c r="DV45" i="24"/>
  <c r="AQ124" i="28"/>
  <c r="AN124" i="28"/>
  <c r="AW124" i="28"/>
  <c r="BE124" i="28"/>
  <c r="N124" i="28"/>
  <c r="Z124" i="28"/>
  <c r="AM124" i="28"/>
  <c r="AL124" i="28"/>
  <c r="AO124" i="28"/>
  <c r="J125" i="28"/>
  <c r="Q124" i="28"/>
  <c r="AE124" i="28"/>
  <c r="AF124" i="28"/>
  <c r="S124" i="28"/>
  <c r="BC124" i="28"/>
  <c r="AJ124" i="28"/>
  <c r="AZ124" i="28"/>
  <c r="R124" i="28"/>
  <c r="AR124" i="28"/>
  <c r="BD124" i="28"/>
  <c r="K124" i="28"/>
  <c r="L124" i="28"/>
  <c r="O124" i="28"/>
  <c r="AV124" i="28"/>
  <c r="BH124" i="28"/>
  <c r="AH124" i="28"/>
  <c r="AS124" i="28"/>
  <c r="AC124" i="28"/>
  <c r="AY124" i="28"/>
  <c r="BF124" i="28"/>
  <c r="AA124" i="28"/>
  <c r="T124" i="28"/>
  <c r="BB124" i="28"/>
  <c r="AK124" i="28"/>
  <c r="AG124" i="28"/>
  <c r="AX124" i="28"/>
  <c r="V124" i="28"/>
  <c r="W124" i="28"/>
  <c r="U124" i="28"/>
  <c r="AB124" i="28"/>
  <c r="P124" i="28"/>
  <c r="AP124" i="28"/>
  <c r="AD124" i="28"/>
  <c r="BA124" i="28"/>
  <c r="X124" i="28"/>
  <c r="AU124" i="28"/>
  <c r="BG124" i="28"/>
  <c r="AI124" i="28"/>
  <c r="I125" i="28"/>
  <c r="H125" i="28" s="1"/>
  <c r="Y124" i="28"/>
  <c r="AT124" i="28"/>
  <c r="M124" i="28"/>
  <c r="AO128" i="25"/>
  <c r="AC128" i="25"/>
  <c r="AY128" i="25"/>
  <c r="K128" i="25"/>
  <c r="W128" i="25"/>
  <c r="J129" i="25"/>
  <c r="AK128" i="25"/>
  <c r="AM128" i="25"/>
  <c r="I129" i="25"/>
  <c r="H129" i="25" s="1"/>
  <c r="BE128" i="25"/>
  <c r="BG128" i="25"/>
  <c r="AS128" i="25"/>
  <c r="AX128" i="25"/>
  <c r="BA128" i="25"/>
  <c r="AI128" i="25"/>
  <c r="AF128" i="25"/>
  <c r="S128" i="25"/>
  <c r="AQ128" i="25"/>
  <c r="AL128" i="25"/>
  <c r="BC128" i="25"/>
  <c r="Q128" i="25"/>
  <c r="AV128" i="25"/>
  <c r="AA128" i="25"/>
  <c r="Z128" i="25"/>
  <c r="AJ128" i="25"/>
  <c r="AR128" i="25"/>
  <c r="X128" i="25"/>
  <c r="AE128" i="25"/>
  <c r="P128" i="25"/>
  <c r="BF128" i="25"/>
  <c r="N128" i="25"/>
  <c r="AH128" i="25"/>
  <c r="U128" i="25"/>
  <c r="AG128" i="25"/>
  <c r="BH128" i="25"/>
  <c r="AP128" i="25"/>
  <c r="R128" i="25"/>
  <c r="BB128" i="25"/>
  <c r="AU128" i="25"/>
  <c r="T128" i="25"/>
  <c r="BI128" i="25"/>
  <c r="AN128" i="25"/>
  <c r="AB128" i="25"/>
  <c r="AZ128" i="25"/>
  <c r="V128" i="25"/>
  <c r="BD128" i="25"/>
  <c r="AD128" i="25"/>
  <c r="AT128" i="25"/>
  <c r="Y128" i="25"/>
  <c r="M128" i="25"/>
  <c r="AW128" i="25"/>
  <c r="O128" i="25"/>
  <c r="L128" i="25"/>
  <c r="DW45" i="24" l="1"/>
  <c r="DW5" i="24"/>
  <c r="DW35" i="24"/>
  <c r="L129" i="25"/>
  <c r="S129" i="25"/>
  <c r="U129" i="25"/>
  <c r="AG129" i="25"/>
  <c r="AN129" i="25"/>
  <c r="N129" i="25"/>
  <c r="AI129" i="25"/>
  <c r="BH129" i="25"/>
  <c r="AM129" i="25"/>
  <c r="AY129" i="25"/>
  <c r="AO129" i="25"/>
  <c r="AH129" i="25"/>
  <c r="AP129" i="25"/>
  <c r="AZ129" i="25"/>
  <c r="I130" i="25"/>
  <c r="H130" i="25" s="1"/>
  <c r="BE129" i="25"/>
  <c r="AQ129" i="25"/>
  <c r="BA129" i="25"/>
  <c r="AC129" i="25"/>
  <c r="AT129" i="25"/>
  <c r="AR129" i="25"/>
  <c r="BG129" i="25"/>
  <c r="AB129" i="25"/>
  <c r="W129" i="25"/>
  <c r="BI129" i="25"/>
  <c r="K129" i="25"/>
  <c r="X129" i="25"/>
  <c r="V129" i="25"/>
  <c r="AL129" i="25"/>
  <c r="P129" i="25"/>
  <c r="Y129" i="25"/>
  <c r="AA129" i="25"/>
  <c r="BB129" i="25"/>
  <c r="R129" i="25"/>
  <c r="J130" i="25"/>
  <c r="T129" i="25"/>
  <c r="BF129" i="25"/>
  <c r="AX129" i="25"/>
  <c r="AJ129" i="25"/>
  <c r="BD129" i="25"/>
  <c r="AE129" i="25"/>
  <c r="O129" i="25"/>
  <c r="M129" i="25"/>
  <c r="BC129" i="25"/>
  <c r="Z129" i="25"/>
  <c r="AW129" i="25"/>
  <c r="AU129" i="25"/>
  <c r="AV129" i="25"/>
  <c r="Q129" i="25"/>
  <c r="AK129" i="25"/>
  <c r="AD129" i="25"/>
  <c r="AF129" i="25"/>
  <c r="AS129" i="25"/>
  <c r="Q125" i="28"/>
  <c r="AK125" i="28"/>
  <c r="O125" i="28"/>
  <c r="N125" i="28"/>
  <c r="AN125" i="28"/>
  <c r="AQ125" i="28"/>
  <c r="AE125" i="28"/>
  <c r="AS125" i="28"/>
  <c r="AR125" i="28"/>
  <c r="AB125" i="28"/>
  <c r="BC125" i="28"/>
  <c r="AO125" i="28"/>
  <c r="V125" i="28"/>
  <c r="BG125" i="28"/>
  <c r="BE125" i="28"/>
  <c r="K125" i="28"/>
  <c r="M125" i="28"/>
  <c r="AP125" i="28"/>
  <c r="BD125" i="28"/>
  <c r="AU125" i="28"/>
  <c r="P125" i="28"/>
  <c r="BF125" i="28"/>
  <c r="AA125" i="28"/>
  <c r="BH125" i="28"/>
  <c r="R125" i="28"/>
  <c r="AC125" i="28"/>
  <c r="L125" i="28"/>
  <c r="AZ125" i="28"/>
  <c r="AG125" i="28"/>
  <c r="U125" i="28"/>
  <c r="AV125" i="28"/>
  <c r="J126" i="28"/>
  <c r="AI125" i="28"/>
  <c r="AD125" i="28"/>
  <c r="W125" i="28"/>
  <c r="BB125" i="28"/>
  <c r="AJ125" i="28"/>
  <c r="I126" i="28"/>
  <c r="H126" i="28" s="1"/>
  <c r="S125" i="28"/>
  <c r="X125" i="28"/>
  <c r="AX125" i="28"/>
  <c r="AF125" i="28"/>
  <c r="AM125" i="28"/>
  <c r="T125" i="28"/>
  <c r="AW125" i="28"/>
  <c r="BA125" i="28"/>
  <c r="AY125" i="28"/>
  <c r="AT125" i="28"/>
  <c r="Z125" i="28"/>
  <c r="AH125" i="28"/>
  <c r="Y125" i="28"/>
  <c r="AL125" i="28"/>
  <c r="DX45" i="24" l="1"/>
  <c r="DX5" i="24"/>
  <c r="DX35" i="24"/>
  <c r="BH126" i="28"/>
  <c r="L126" i="28"/>
  <c r="AG126" i="28"/>
  <c r="AD126" i="28"/>
  <c r="W126" i="28"/>
  <c r="P126" i="28"/>
  <c r="T126" i="28"/>
  <c r="N126" i="28"/>
  <c r="AB126" i="28"/>
  <c r="S126" i="28"/>
  <c r="BF126" i="28"/>
  <c r="AZ126" i="28"/>
  <c r="AV126" i="28"/>
  <c r="Q126" i="28"/>
  <c r="AE126" i="28"/>
  <c r="AQ126" i="28"/>
  <c r="AP126" i="28"/>
  <c r="I127" i="28"/>
  <c r="H127" i="28" s="1"/>
  <c r="AJ126" i="28"/>
  <c r="O126" i="28"/>
  <c r="AX126" i="28"/>
  <c r="U126" i="28"/>
  <c r="BD126" i="28"/>
  <c r="AA126" i="28"/>
  <c r="AC126" i="28"/>
  <c r="AS126" i="28"/>
  <c r="BB126" i="28"/>
  <c r="BA126" i="28"/>
  <c r="R126" i="28"/>
  <c r="M126" i="28"/>
  <c r="J127" i="28"/>
  <c r="AI126" i="28"/>
  <c r="AW126" i="28"/>
  <c r="Y126" i="28"/>
  <c r="AK126" i="28"/>
  <c r="AO126" i="28"/>
  <c r="AH126" i="28"/>
  <c r="K126" i="28"/>
  <c r="X126" i="28"/>
  <c r="AF126" i="28"/>
  <c r="AR126" i="28"/>
  <c r="AL126" i="28"/>
  <c r="BG126" i="28"/>
  <c r="AM126" i="28"/>
  <c r="AT126" i="28"/>
  <c r="Z126" i="28"/>
  <c r="AY126" i="28"/>
  <c r="BE126" i="28"/>
  <c r="AU126" i="28"/>
  <c r="AN126" i="28"/>
  <c r="V126" i="28"/>
  <c r="BC126" i="28"/>
  <c r="AP130" i="25"/>
  <c r="BA130" i="25"/>
  <c r="Q130" i="25"/>
  <c r="M130" i="25"/>
  <c r="AZ130" i="25"/>
  <c r="BE130" i="25"/>
  <c r="W130" i="25"/>
  <c r="AT130" i="25"/>
  <c r="AS130" i="25"/>
  <c r="Y130" i="25"/>
  <c r="AV130" i="25"/>
  <c r="BH130" i="25"/>
  <c r="AI130" i="25"/>
  <c r="AE130" i="25"/>
  <c r="R130" i="25"/>
  <c r="V130" i="25"/>
  <c r="AO130" i="25"/>
  <c r="BF130" i="25"/>
  <c r="U130" i="25"/>
  <c r="BC130" i="25"/>
  <c r="N130" i="25"/>
  <c r="AY130" i="25"/>
  <c r="AU130" i="25"/>
  <c r="AW130" i="25"/>
  <c r="K130" i="25"/>
  <c r="AG130" i="25"/>
  <c r="I131" i="25"/>
  <c r="H131" i="25" s="1"/>
  <c r="AN130" i="25"/>
  <c r="O130" i="25"/>
  <c r="X130" i="25"/>
  <c r="BI130" i="25"/>
  <c r="AB130" i="25"/>
  <c r="AJ130" i="25"/>
  <c r="AR130" i="25"/>
  <c r="AA130" i="25"/>
  <c r="P130" i="25"/>
  <c r="AL130" i="25"/>
  <c r="S130" i="25"/>
  <c r="Z130" i="25"/>
  <c r="BB130" i="25"/>
  <c r="BG130" i="25"/>
  <c r="AC130" i="25"/>
  <c r="J131" i="25"/>
  <c r="T130" i="25"/>
  <c r="AM130" i="25"/>
  <c r="AD130" i="25"/>
  <c r="L130" i="25"/>
  <c r="AF130" i="25"/>
  <c r="AX130" i="25"/>
  <c r="AQ130" i="25"/>
  <c r="BD130" i="25"/>
  <c r="AH130" i="25"/>
  <c r="AK130" i="25"/>
  <c r="BH127" i="28" l="1"/>
  <c r="AQ127" i="28"/>
  <c r="AZ127" i="28"/>
  <c r="M127" i="28"/>
  <c r="AM127" i="28"/>
  <c r="AU127" i="28"/>
  <c r="N127" i="28"/>
  <c r="V127" i="28"/>
  <c r="L127" i="28"/>
  <c r="AX127" i="28"/>
  <c r="BE127" i="28"/>
  <c r="AP127" i="28"/>
  <c r="O127" i="28"/>
  <c r="AC127" i="28"/>
  <c r="AY127" i="28"/>
  <c r="K127" i="28"/>
  <c r="BA127" i="28"/>
  <c r="BF127" i="28"/>
  <c r="T127" i="28"/>
  <c r="AF127" i="28"/>
  <c r="S127" i="28"/>
  <c r="BD127" i="28"/>
  <c r="AR127" i="28"/>
  <c r="AL127" i="28"/>
  <c r="J128" i="28"/>
  <c r="AN127" i="28"/>
  <c r="I128" i="28"/>
  <c r="H128" i="28" s="1"/>
  <c r="AA127" i="28"/>
  <c r="AI127" i="28"/>
  <c r="AD127" i="28"/>
  <c r="X127" i="28"/>
  <c r="Y127" i="28"/>
  <c r="Q127" i="28"/>
  <c r="AG127" i="28"/>
  <c r="AO127" i="28"/>
  <c r="AK127" i="28"/>
  <c r="Z127" i="28"/>
  <c r="R127" i="28"/>
  <c r="AJ127" i="28"/>
  <c r="U127" i="28"/>
  <c r="AV127" i="28"/>
  <c r="AT127" i="28"/>
  <c r="AW127" i="28"/>
  <c r="AS127" i="28"/>
  <c r="P127" i="28"/>
  <c r="W127" i="28"/>
  <c r="AH127" i="28"/>
  <c r="BB127" i="28"/>
  <c r="AB127" i="28"/>
  <c r="BG127" i="28"/>
  <c r="BC127" i="28"/>
  <c r="AE127" i="28"/>
  <c r="AK131" i="25"/>
  <c r="BF131" i="25"/>
  <c r="AC131" i="25"/>
  <c r="AF131" i="25"/>
  <c r="BA131" i="25"/>
  <c r="AN131" i="25"/>
  <c r="AX131" i="25"/>
  <c r="AO131" i="25"/>
  <c r="AT131" i="25"/>
  <c r="AG131" i="25"/>
  <c r="BD131" i="25"/>
  <c r="BB131" i="25"/>
  <c r="AL131" i="25"/>
  <c r="V131" i="25"/>
  <c r="AD131" i="25"/>
  <c r="AE131" i="25"/>
  <c r="AH131" i="25"/>
  <c r="AW131" i="25"/>
  <c r="AB131" i="25"/>
  <c r="Z131" i="25"/>
  <c r="P131" i="25"/>
  <c r="U131" i="25"/>
  <c r="AV131" i="25"/>
  <c r="T131" i="25"/>
  <c r="N131" i="25"/>
  <c r="Q131" i="25"/>
  <c r="J132" i="25"/>
  <c r="AU131" i="25"/>
  <c r="I132" i="25"/>
  <c r="H132" i="25" s="1"/>
  <c r="BE131" i="25"/>
  <c r="S131" i="25"/>
  <c r="AP131" i="25"/>
  <c r="AA131" i="25"/>
  <c r="W131" i="25"/>
  <c r="BH131" i="25"/>
  <c r="AI131" i="25"/>
  <c r="O131" i="25"/>
  <c r="AZ131" i="25"/>
  <c r="BG131" i="25"/>
  <c r="AS131" i="25"/>
  <c r="AY131" i="25"/>
  <c r="L131" i="25"/>
  <c r="R131" i="25"/>
  <c r="AJ131" i="25"/>
  <c r="BI131" i="25"/>
  <c r="M131" i="25"/>
  <c r="AM131" i="25"/>
  <c r="K131" i="25"/>
  <c r="AQ131" i="25"/>
  <c r="X131" i="25"/>
  <c r="BC131" i="25"/>
  <c r="Y131" i="25"/>
  <c r="AR131" i="25"/>
  <c r="W132" i="25" l="1"/>
  <c r="R132" i="25"/>
  <c r="T132" i="25"/>
  <c r="AS132" i="25"/>
  <c r="Q132" i="25"/>
  <c r="BB132" i="25"/>
  <c r="AD132" i="25"/>
  <c r="L132" i="25"/>
  <c r="AF132" i="25"/>
  <c r="BI132" i="25"/>
  <c r="AQ132" i="25"/>
  <c r="BH132" i="25"/>
  <c r="AC132" i="25"/>
  <c r="BA132" i="25"/>
  <c r="AI132" i="25"/>
  <c r="Y132" i="25"/>
  <c r="AN132" i="25"/>
  <c r="P132" i="25"/>
  <c r="X132" i="25"/>
  <c r="AP132" i="25"/>
  <c r="AL132" i="25"/>
  <c r="M132" i="25"/>
  <c r="AO132" i="25"/>
  <c r="AV132" i="25"/>
  <c r="O132" i="25"/>
  <c r="AT132" i="25"/>
  <c r="V132" i="25"/>
  <c r="J133" i="25"/>
  <c r="AA132" i="25"/>
  <c r="BC132" i="25"/>
  <c r="BD132" i="25"/>
  <c r="AU132" i="25"/>
  <c r="K132" i="25"/>
  <c r="AR132" i="25"/>
  <c r="AW132" i="25"/>
  <c r="BG132" i="25"/>
  <c r="Z132" i="25"/>
  <c r="AH132" i="25"/>
  <c r="AY132" i="25"/>
  <c r="AE132" i="25"/>
  <c r="AG132" i="25"/>
  <c r="AZ132" i="25"/>
  <c r="S132" i="25"/>
  <c r="AX132" i="25"/>
  <c r="U132" i="25"/>
  <c r="AM132" i="25"/>
  <c r="AJ132" i="25"/>
  <c r="AB132" i="25"/>
  <c r="BE132" i="25"/>
  <c r="N132" i="25"/>
  <c r="BF132" i="25"/>
  <c r="I133" i="25"/>
  <c r="H133" i="25" s="1"/>
  <c r="AK132" i="25"/>
  <c r="BD128" i="28"/>
  <c r="K128" i="28"/>
  <c r="O128" i="28"/>
  <c r="V128" i="28"/>
  <c r="BC128" i="28"/>
  <c r="AZ128" i="28"/>
  <c r="BF128" i="28"/>
  <c r="AU128" i="28"/>
  <c r="AQ128" i="28"/>
  <c r="AW128" i="28"/>
  <c r="AE128" i="28"/>
  <c r="BA128" i="28"/>
  <c r="AH128" i="28"/>
  <c r="Q128" i="28"/>
  <c r="AG128" i="28"/>
  <c r="X128" i="28"/>
  <c r="AD128" i="28"/>
  <c r="AK128" i="28"/>
  <c r="BG128" i="28"/>
  <c r="AL128" i="28"/>
  <c r="AC128" i="28"/>
  <c r="AO128" i="28"/>
  <c r="L128" i="28"/>
  <c r="BH128" i="28"/>
  <c r="Y128" i="28"/>
  <c r="AR128" i="28"/>
  <c r="S128" i="28"/>
  <c r="AV128" i="28"/>
  <c r="Z128" i="28"/>
  <c r="BE128" i="28"/>
  <c r="R128" i="28"/>
  <c r="P128" i="28"/>
  <c r="AF128" i="28"/>
  <c r="M128" i="28"/>
  <c r="AP128" i="28"/>
  <c r="AT128" i="28"/>
  <c r="J129" i="28"/>
  <c r="N128" i="28"/>
  <c r="AI128" i="28"/>
  <c r="AJ128" i="28"/>
  <c r="I129" i="28"/>
  <c r="H129" i="28" s="1"/>
  <c r="BB128" i="28"/>
  <c r="AB128" i="28"/>
  <c r="T128" i="28"/>
  <c r="AX128" i="28"/>
  <c r="U128" i="28"/>
  <c r="AA128" i="28"/>
  <c r="AM128" i="28"/>
  <c r="AY128" i="28"/>
  <c r="AS128" i="28"/>
  <c r="W128" i="28"/>
  <c r="AN128" i="28"/>
  <c r="AW129" i="28" l="1"/>
  <c r="AX129" i="28"/>
  <c r="AS129" i="28"/>
  <c r="AY129" i="28"/>
  <c r="S129" i="28"/>
  <c r="AI129" i="28"/>
  <c r="K129" i="28"/>
  <c r="AO129" i="28"/>
  <c r="AP129" i="28"/>
  <c r="BD129" i="28"/>
  <c r="R129" i="28"/>
  <c r="Z129" i="28"/>
  <c r="AB129" i="28"/>
  <c r="V129" i="28"/>
  <c r="I130" i="28"/>
  <c r="H130" i="28" s="1"/>
  <c r="AH129" i="28"/>
  <c r="AT129" i="28"/>
  <c r="AN129" i="28"/>
  <c r="AK129" i="28"/>
  <c r="AE129" i="28"/>
  <c r="AM129" i="28"/>
  <c r="AJ129" i="28"/>
  <c r="W129" i="28"/>
  <c r="AZ129" i="28"/>
  <c r="J130" i="28"/>
  <c r="L129" i="28"/>
  <c r="BC129" i="28"/>
  <c r="AU129" i="28"/>
  <c r="BH129" i="28"/>
  <c r="P129" i="28"/>
  <c r="BF129" i="28"/>
  <c r="AL129" i="28"/>
  <c r="AR129" i="28"/>
  <c r="AG129" i="28"/>
  <c r="AF129" i="28"/>
  <c r="BG129" i="28"/>
  <c r="AV129" i="28"/>
  <c r="N129" i="28"/>
  <c r="T129" i="28"/>
  <c r="Y129" i="28"/>
  <c r="BA129" i="28"/>
  <c r="O129" i="28"/>
  <c r="X129" i="28"/>
  <c r="BE129" i="28"/>
  <c r="BB129" i="28"/>
  <c r="AD129" i="28"/>
  <c r="AQ129" i="28"/>
  <c r="AC129" i="28"/>
  <c r="AA129" i="28"/>
  <c r="U129" i="28"/>
  <c r="Q129" i="28"/>
  <c r="M129" i="28"/>
  <c r="AG133" i="25"/>
  <c r="AB133" i="25"/>
  <c r="AD133" i="25"/>
  <c r="P133" i="25"/>
  <c r="L133" i="25"/>
  <c r="BE133" i="25"/>
  <c r="AQ133" i="25"/>
  <c r="X133" i="25"/>
  <c r="AO133" i="25"/>
  <c r="BD133" i="25"/>
  <c r="BI133" i="25"/>
  <c r="BH133" i="25"/>
  <c r="AH133" i="25"/>
  <c r="BA133" i="25"/>
  <c r="U133" i="25"/>
  <c r="Y133" i="25"/>
  <c r="AC133" i="25"/>
  <c r="AT133" i="25"/>
  <c r="R133" i="25"/>
  <c r="I134" i="25"/>
  <c r="H134" i="25" s="1"/>
  <c r="AN133" i="25"/>
  <c r="S133" i="25"/>
  <c r="AP133" i="25"/>
  <c r="AW133" i="25"/>
  <c r="AI133" i="25"/>
  <c r="BF133" i="25"/>
  <c r="BC133" i="25"/>
  <c r="Q133" i="25"/>
  <c r="AL133" i="25"/>
  <c r="T133" i="25"/>
  <c r="AX133" i="25"/>
  <c r="AS133" i="25"/>
  <c r="BG133" i="25"/>
  <c r="K133" i="25"/>
  <c r="AR133" i="25"/>
  <c r="V133" i="25"/>
  <c r="W133" i="25"/>
  <c r="Z133" i="25"/>
  <c r="AY133" i="25"/>
  <c r="AA133" i="25"/>
  <c r="BB133" i="25"/>
  <c r="AE133" i="25"/>
  <c r="AK133" i="25"/>
  <c r="J134" i="25"/>
  <c r="O133" i="25"/>
  <c r="AM133" i="25"/>
  <c r="AJ133" i="25"/>
  <c r="AF133" i="25"/>
  <c r="AZ133" i="25"/>
  <c r="M133" i="25"/>
  <c r="AU133" i="25"/>
  <c r="N133" i="25"/>
  <c r="AV133" i="25"/>
  <c r="L130" i="28" l="1"/>
  <c r="AR130" i="28"/>
  <c r="X130" i="28"/>
  <c r="M130" i="28"/>
  <c r="R130" i="28"/>
  <c r="I131" i="28"/>
  <c r="H131" i="28" s="1"/>
  <c r="U130" i="28"/>
  <c r="AX130" i="28"/>
  <c r="AQ130" i="28"/>
  <c r="Y130" i="28"/>
  <c r="AW130" i="28"/>
  <c r="AJ130" i="28"/>
  <c r="BG130" i="28"/>
  <c r="BD130" i="28"/>
  <c r="AZ130" i="28"/>
  <c r="AF130" i="28"/>
  <c r="N130" i="28"/>
  <c r="AK130" i="28"/>
  <c r="AV130" i="28"/>
  <c r="K130" i="28"/>
  <c r="AU130" i="28"/>
  <c r="BE130" i="28"/>
  <c r="S130" i="28"/>
  <c r="BH130" i="28"/>
  <c r="AP130" i="28"/>
  <c r="AD130" i="28"/>
  <c r="AC130" i="28"/>
  <c r="AY130" i="28"/>
  <c r="BF130" i="28"/>
  <c r="AM130" i="28"/>
  <c r="Z130" i="28"/>
  <c r="O130" i="28"/>
  <c r="AH130" i="28"/>
  <c r="AI130" i="28"/>
  <c r="P130" i="28"/>
  <c r="AS130" i="28"/>
  <c r="T130" i="28"/>
  <c r="Q130" i="28"/>
  <c r="AT130" i="28"/>
  <c r="AE130" i="28"/>
  <c r="AB130" i="28"/>
  <c r="AL130" i="28"/>
  <c r="J131" i="28"/>
  <c r="BA130" i="28"/>
  <c r="AN130" i="28"/>
  <c r="AA130" i="28"/>
  <c r="AO130" i="28"/>
  <c r="AG130" i="28"/>
  <c r="W130" i="28"/>
  <c r="BC130" i="28"/>
  <c r="V130" i="28"/>
  <c r="BB130" i="28"/>
  <c r="R134" i="25"/>
  <c r="AV134" i="25"/>
  <c r="AX134" i="25"/>
  <c r="J135" i="25"/>
  <c r="AM134" i="25"/>
  <c r="T134" i="25"/>
  <c r="X134" i="25"/>
  <c r="BA134" i="25"/>
  <c r="Y134" i="25"/>
  <c r="I135" i="25"/>
  <c r="H135" i="25" s="1"/>
  <c r="U134" i="25"/>
  <c r="AD134" i="25"/>
  <c r="BF134" i="25"/>
  <c r="BH134" i="25"/>
  <c r="AH134" i="25"/>
  <c r="L134" i="25"/>
  <c r="V134" i="25"/>
  <c r="AZ134" i="25"/>
  <c r="W134" i="25"/>
  <c r="Z134" i="25"/>
  <c r="O134" i="25"/>
  <c r="AC134" i="25"/>
  <c r="AS134" i="25"/>
  <c r="N134" i="25"/>
  <c r="AA134" i="25"/>
  <c r="S134" i="25"/>
  <c r="AN134" i="25"/>
  <c r="BD134" i="25"/>
  <c r="AY134" i="25"/>
  <c r="AU134" i="25"/>
  <c r="BB134" i="25"/>
  <c r="AB134" i="25"/>
  <c r="AK134" i="25"/>
  <c r="P134" i="25"/>
  <c r="AE134" i="25"/>
  <c r="AW134" i="25"/>
  <c r="AO134" i="25"/>
  <c r="BG134" i="25"/>
  <c r="BC134" i="25"/>
  <c r="AT134" i="25"/>
  <c r="AI134" i="25"/>
  <c r="AG134" i="25"/>
  <c r="AF134" i="25"/>
  <c r="AP134" i="25"/>
  <c r="AL134" i="25"/>
  <c r="Q134" i="25"/>
  <c r="BE134" i="25"/>
  <c r="BI134" i="25"/>
  <c r="AR134" i="25"/>
  <c r="AJ134" i="25"/>
  <c r="K134" i="25"/>
  <c r="M134" i="25"/>
  <c r="AQ134" i="25"/>
  <c r="AR131" i="28" l="1"/>
  <c r="BA131" i="28"/>
  <c r="AK131" i="28"/>
  <c r="S131" i="28"/>
  <c r="BH131" i="28"/>
  <c r="O131" i="28"/>
  <c r="AM131" i="28"/>
  <c r="U131" i="28"/>
  <c r="AG131" i="28"/>
  <c r="AV131" i="28"/>
  <c r="AP131" i="28"/>
  <c r="AZ131" i="28"/>
  <c r="K131" i="28"/>
  <c r="AI131" i="28"/>
  <c r="L131" i="28"/>
  <c r="W131" i="28"/>
  <c r="AU131" i="28"/>
  <c r="M131" i="28"/>
  <c r="I132" i="28"/>
  <c r="H132" i="28" s="1"/>
  <c r="V131" i="28"/>
  <c r="Q131" i="28"/>
  <c r="AO131" i="28"/>
  <c r="AA131" i="28"/>
  <c r="Z131" i="28"/>
  <c r="BE131" i="28"/>
  <c r="AX131" i="28"/>
  <c r="AT131" i="28"/>
  <c r="BG131" i="28"/>
  <c r="N131" i="28"/>
  <c r="R131" i="28"/>
  <c r="J132" i="28"/>
  <c r="AD131" i="28"/>
  <c r="AW131" i="28"/>
  <c r="AS131" i="28"/>
  <c r="Y131" i="28"/>
  <c r="AH131" i="28"/>
  <c r="X131" i="28"/>
  <c r="AC131" i="28"/>
  <c r="AN131" i="28"/>
  <c r="BF131" i="28"/>
  <c r="AF131" i="28"/>
  <c r="AJ131" i="28"/>
  <c r="AQ131" i="28"/>
  <c r="BB131" i="28"/>
  <c r="T131" i="28"/>
  <c r="BC131" i="28"/>
  <c r="AB131" i="28"/>
  <c r="BD131" i="28"/>
  <c r="AE131" i="28"/>
  <c r="AY131" i="28"/>
  <c r="P131" i="28"/>
  <c r="AL131" i="28"/>
  <c r="V135" i="25"/>
  <c r="AX135" i="25"/>
  <c r="AH135" i="25"/>
  <c r="AM135" i="25"/>
  <c r="BG135" i="25"/>
  <c r="N135" i="25"/>
  <c r="R135" i="25"/>
  <c r="AF135" i="25"/>
  <c r="Z135" i="25"/>
  <c r="I136" i="25"/>
  <c r="H136" i="25" s="1"/>
  <c r="BI135" i="25"/>
  <c r="AA135" i="25"/>
  <c r="AG135" i="25"/>
  <c r="Q135" i="25"/>
  <c r="K135" i="25"/>
  <c r="AB135" i="25"/>
  <c r="BB135" i="25"/>
  <c r="AS135" i="25"/>
  <c r="BD135" i="25"/>
  <c r="Y135" i="25"/>
  <c r="U135" i="25"/>
  <c r="AN135" i="25"/>
  <c r="AK135" i="25"/>
  <c r="AO135" i="25"/>
  <c r="AU135" i="25"/>
  <c r="BE135" i="25"/>
  <c r="AR135" i="25"/>
  <c r="AP135" i="25"/>
  <c r="AW135" i="25"/>
  <c r="J136" i="25"/>
  <c r="P135" i="25"/>
  <c r="AZ135" i="25"/>
  <c r="AV135" i="25"/>
  <c r="AQ135" i="25"/>
  <c r="BH135" i="25"/>
  <c r="S135" i="25"/>
  <c r="O135" i="25"/>
  <c r="BF135" i="25"/>
  <c r="AD135" i="25"/>
  <c r="T135" i="25"/>
  <c r="AL135" i="25"/>
  <c r="AT135" i="25"/>
  <c r="AY135" i="25"/>
  <c r="X135" i="25"/>
  <c r="L135" i="25"/>
  <c r="BC135" i="25"/>
  <c r="BA135" i="25"/>
  <c r="AC135" i="25"/>
  <c r="W135" i="25"/>
  <c r="AE135" i="25"/>
  <c r="AI135" i="25"/>
  <c r="M135" i="25"/>
  <c r="AJ135" i="25"/>
  <c r="AG136" i="25" l="1"/>
  <c r="O136" i="25"/>
  <c r="BG136" i="25"/>
  <c r="AM136" i="25"/>
  <c r="BF136" i="25"/>
  <c r="AC136" i="25"/>
  <c r="AU136" i="25"/>
  <c r="AV136" i="25"/>
  <c r="BB136" i="25"/>
  <c r="L136" i="25"/>
  <c r="AI136" i="25"/>
  <c r="N136" i="25"/>
  <c r="Z136" i="25"/>
  <c r="AF136" i="25"/>
  <c r="Y136" i="25"/>
  <c r="M136" i="25"/>
  <c r="AO136" i="25"/>
  <c r="BA136" i="25"/>
  <c r="BE136" i="25"/>
  <c r="AL136" i="25"/>
  <c r="BC136" i="25"/>
  <c r="X136" i="25"/>
  <c r="AD136" i="25"/>
  <c r="U136" i="25"/>
  <c r="BH136" i="25"/>
  <c r="AS136" i="25"/>
  <c r="AY136" i="25"/>
  <c r="S136" i="25"/>
  <c r="AP136" i="25"/>
  <c r="K136" i="25"/>
  <c r="P136" i="25"/>
  <c r="AZ136" i="25"/>
  <c r="AX136" i="25"/>
  <c r="V136" i="25"/>
  <c r="T136" i="25"/>
  <c r="AJ136" i="25"/>
  <c r="I137" i="25"/>
  <c r="H137" i="25" s="1"/>
  <c r="AT136" i="25"/>
  <c r="AQ136" i="25"/>
  <c r="Q136" i="25"/>
  <c r="AE136" i="25"/>
  <c r="AB136" i="25"/>
  <c r="J137" i="25"/>
  <c r="AA136" i="25"/>
  <c r="BD136" i="25"/>
  <c r="W136" i="25"/>
  <c r="AR136" i="25"/>
  <c r="AK136" i="25"/>
  <c r="BI136" i="25"/>
  <c r="AW136" i="25"/>
  <c r="R136" i="25"/>
  <c r="AN136" i="25"/>
  <c r="AH136" i="25"/>
  <c r="BG132" i="28"/>
  <c r="BC132" i="28"/>
  <c r="X132" i="28"/>
  <c r="AE132" i="28"/>
  <c r="M132" i="28"/>
  <c r="P132" i="28"/>
  <c r="AT132" i="28"/>
  <c r="AP132" i="28"/>
  <c r="BB132" i="28"/>
  <c r="AO132" i="28"/>
  <c r="AK132" i="28"/>
  <c r="BA132" i="28"/>
  <c r="AV132" i="28"/>
  <c r="AL132" i="28"/>
  <c r="AA132" i="28"/>
  <c r="AS132" i="28"/>
  <c r="AY132" i="28"/>
  <c r="AI132" i="28"/>
  <c r="AD132" i="28"/>
  <c r="AX132" i="28"/>
  <c r="AG132" i="28"/>
  <c r="AR132" i="28"/>
  <c r="L132" i="28"/>
  <c r="Y132" i="28"/>
  <c r="U132" i="28"/>
  <c r="AN132" i="28"/>
  <c r="V132" i="28"/>
  <c r="K132" i="28"/>
  <c r="S132" i="28"/>
  <c r="I133" i="28"/>
  <c r="H133" i="28" s="1"/>
  <c r="AZ132" i="28"/>
  <c r="AQ132" i="28"/>
  <c r="BE132" i="28"/>
  <c r="AW132" i="28"/>
  <c r="Z132" i="28"/>
  <c r="BF132" i="28"/>
  <c r="AC132" i="28"/>
  <c r="R132" i="28"/>
  <c r="O132" i="28"/>
  <c r="BD132" i="28"/>
  <c r="AH132" i="28"/>
  <c r="Q132" i="28"/>
  <c r="AM132" i="28"/>
  <c r="J133" i="28"/>
  <c r="AF132" i="28"/>
  <c r="AB132" i="28"/>
  <c r="AU132" i="28"/>
  <c r="T132" i="28"/>
  <c r="N132" i="28"/>
  <c r="AJ132" i="28"/>
  <c r="W132" i="28"/>
  <c r="BH132" i="28"/>
  <c r="AJ137" i="25" l="1"/>
  <c r="BC137" i="25"/>
  <c r="AR137" i="25"/>
  <c r="Q137" i="25"/>
  <c r="AO137" i="25"/>
  <c r="AQ137" i="25"/>
  <c r="BF137" i="25"/>
  <c r="AY137" i="25"/>
  <c r="AX137" i="25"/>
  <c r="AT137" i="25"/>
  <c r="AW137" i="25"/>
  <c r="AE137" i="25"/>
  <c r="R137" i="25"/>
  <c r="AH137" i="25"/>
  <c r="S137" i="25"/>
  <c r="BI137" i="25"/>
  <c r="Y137" i="25"/>
  <c r="BE137" i="25"/>
  <c r="K137" i="25"/>
  <c r="BH137" i="25"/>
  <c r="AD137" i="25"/>
  <c r="AN137" i="25"/>
  <c r="AK137" i="25"/>
  <c r="P137" i="25"/>
  <c r="AL137" i="25"/>
  <c r="X137" i="25"/>
  <c r="AG137" i="25"/>
  <c r="Z137" i="25"/>
  <c r="AP137" i="25"/>
  <c r="AV137" i="25"/>
  <c r="AI137" i="25"/>
  <c r="AC137" i="25"/>
  <c r="AU137" i="25"/>
  <c r="T137" i="25"/>
  <c r="BG137" i="25"/>
  <c r="M137" i="25"/>
  <c r="BD137" i="25"/>
  <c r="AS137" i="25"/>
  <c r="AZ137" i="25"/>
  <c r="BA137" i="25"/>
  <c r="L137" i="25"/>
  <c r="AB137" i="25"/>
  <c r="BB137" i="25"/>
  <c r="W137" i="25"/>
  <c r="AF137" i="25"/>
  <c r="O137" i="25"/>
  <c r="U137" i="25"/>
  <c r="N137" i="25"/>
  <c r="I138" i="25"/>
  <c r="H138" i="25" s="1"/>
  <c r="V137" i="25"/>
  <c r="J138" i="25"/>
  <c r="AM137" i="25"/>
  <c r="AA137" i="25"/>
  <c r="U133" i="28"/>
  <c r="AE133" i="28"/>
  <c r="J134" i="28"/>
  <c r="AR133" i="28"/>
  <c r="X133" i="28"/>
  <c r="Y133" i="28"/>
  <c r="Q133" i="28"/>
  <c r="BC133" i="28"/>
  <c r="AX133" i="28"/>
  <c r="BA133" i="28"/>
  <c r="V133" i="28"/>
  <c r="AJ133" i="28"/>
  <c r="AZ133" i="28"/>
  <c r="AS133" i="28"/>
  <c r="P133" i="28"/>
  <c r="Z133" i="28"/>
  <c r="AV133" i="28"/>
  <c r="AM133" i="28"/>
  <c r="K133" i="28"/>
  <c r="T133" i="28"/>
  <c r="AI133" i="28"/>
  <c r="AP133" i="28"/>
  <c r="AL133" i="28"/>
  <c r="AU133" i="28"/>
  <c r="AY133" i="28"/>
  <c r="S133" i="28"/>
  <c r="BF133" i="28"/>
  <c r="AC133" i="28"/>
  <c r="BE133" i="28"/>
  <c r="W133" i="28"/>
  <c r="BG133" i="28"/>
  <c r="I134" i="28"/>
  <c r="H134" i="28" s="1"/>
  <c r="AH133" i="28"/>
  <c r="L133" i="28"/>
  <c r="O133" i="28"/>
  <c r="AQ133" i="28"/>
  <c r="AA133" i="28"/>
  <c r="AG133" i="28"/>
  <c r="AF133" i="28"/>
  <c r="AN133" i="28"/>
  <c r="AO133" i="28"/>
  <c r="BB133" i="28"/>
  <c r="R133" i="28"/>
  <c r="AB133" i="28"/>
  <c r="M133" i="28"/>
  <c r="N133" i="28"/>
  <c r="AW133" i="28"/>
  <c r="AT133" i="28"/>
  <c r="BH133" i="28"/>
  <c r="AD133" i="28"/>
  <c r="AK133" i="28"/>
  <c r="BD133" i="28"/>
  <c r="AF134" i="28" l="1"/>
  <c r="AJ134" i="28"/>
  <c r="AQ134" i="28"/>
  <c r="AR134" i="28"/>
  <c r="I135" i="28"/>
  <c r="H135" i="28" s="1"/>
  <c r="AP134" i="28"/>
  <c r="Q134" i="28"/>
  <c r="AV134" i="28"/>
  <c r="S134" i="28"/>
  <c r="Y134" i="28"/>
  <c r="BA134" i="28"/>
  <c r="AK134" i="28"/>
  <c r="M134" i="28"/>
  <c r="AD134" i="28"/>
  <c r="AO134" i="28"/>
  <c r="P134" i="28"/>
  <c r="AT134" i="28"/>
  <c r="R134" i="28"/>
  <c r="AY134" i="28"/>
  <c r="J135" i="28"/>
  <c r="Z134" i="28"/>
  <c r="AU134" i="28"/>
  <c r="BG134" i="28"/>
  <c r="AG134" i="28"/>
  <c r="BH134" i="28"/>
  <c r="AL134" i="28"/>
  <c r="O134" i="28"/>
  <c r="V134" i="28"/>
  <c r="AA134" i="28"/>
  <c r="AW134" i="28"/>
  <c r="AB134" i="28"/>
  <c r="AH134" i="28"/>
  <c r="AZ134" i="28"/>
  <c r="T134" i="28"/>
  <c r="BC134" i="28"/>
  <c r="AM134" i="28"/>
  <c r="AX134" i="28"/>
  <c r="N134" i="28"/>
  <c r="BB134" i="28"/>
  <c r="AN134" i="28"/>
  <c r="AC134" i="28"/>
  <c r="W134" i="28"/>
  <c r="L134" i="28"/>
  <c r="BE134" i="28"/>
  <c r="AI134" i="28"/>
  <c r="U134" i="28"/>
  <c r="BF134" i="28"/>
  <c r="AE134" i="28"/>
  <c r="BD134" i="28"/>
  <c r="X134" i="28"/>
  <c r="K134" i="28"/>
  <c r="AS134" i="28"/>
  <c r="R138" i="25"/>
  <c r="BG138" i="25"/>
  <c r="T138" i="25"/>
  <c r="AR138" i="25"/>
  <c r="AJ138" i="25"/>
  <c r="I139" i="25"/>
  <c r="H139" i="25" s="1"/>
  <c r="O138" i="25"/>
  <c r="AA138" i="25"/>
  <c r="AW138" i="25"/>
  <c r="AG138" i="25"/>
  <c r="AM138" i="25"/>
  <c r="AZ138" i="25"/>
  <c r="AK138" i="25"/>
  <c r="BH138" i="25"/>
  <c r="AU138" i="25"/>
  <c r="BE138" i="25"/>
  <c r="BC138" i="25"/>
  <c r="AF138" i="25"/>
  <c r="AV138" i="25"/>
  <c r="BB138" i="25"/>
  <c r="AX138" i="25"/>
  <c r="AS138" i="25"/>
  <c r="AH138" i="25"/>
  <c r="P138" i="25"/>
  <c r="AP138" i="25"/>
  <c r="L138" i="25"/>
  <c r="BA138" i="25"/>
  <c r="AE138" i="25"/>
  <c r="BF138" i="25"/>
  <c r="BI138" i="25"/>
  <c r="AB138" i="25"/>
  <c r="AD138" i="25"/>
  <c r="U138" i="25"/>
  <c r="AI138" i="25"/>
  <c r="J139" i="25"/>
  <c r="AN138" i="25"/>
  <c r="Q138" i="25"/>
  <c r="Y138" i="25"/>
  <c r="W138" i="25"/>
  <c r="AQ138" i="25"/>
  <c r="AL138" i="25"/>
  <c r="M138" i="25"/>
  <c r="N138" i="25"/>
  <c r="AO138" i="25"/>
  <c r="V138" i="25"/>
  <c r="Z138" i="25"/>
  <c r="S138" i="25"/>
  <c r="AY138" i="25"/>
  <c r="AT138" i="25"/>
  <c r="BD138" i="25"/>
  <c r="K138" i="25"/>
  <c r="X138" i="25"/>
  <c r="AC138" i="25"/>
  <c r="Q139" i="25" l="1"/>
  <c r="AD139" i="25"/>
  <c r="AA139" i="25"/>
  <c r="BI139" i="25"/>
  <c r="BB139" i="25"/>
  <c r="T139" i="25"/>
  <c r="AC139" i="25"/>
  <c r="BG139" i="25"/>
  <c r="AX139" i="25"/>
  <c r="AT139" i="25"/>
  <c r="AZ139" i="25"/>
  <c r="BE139" i="25"/>
  <c r="AW139" i="25"/>
  <c r="BF139" i="25"/>
  <c r="W139" i="25"/>
  <c r="P139" i="25"/>
  <c r="BH139" i="25"/>
  <c r="AR139" i="25"/>
  <c r="AI139" i="25"/>
  <c r="BC139" i="25"/>
  <c r="AL139" i="25"/>
  <c r="AB139" i="25"/>
  <c r="Y139" i="25"/>
  <c r="AN139" i="25"/>
  <c r="BD139" i="25"/>
  <c r="U139" i="25"/>
  <c r="AO139" i="25"/>
  <c r="K139" i="25"/>
  <c r="AF139" i="25"/>
  <c r="AH139" i="25"/>
  <c r="AJ139" i="25"/>
  <c r="N139" i="25"/>
  <c r="V139" i="25"/>
  <c r="AM139" i="25"/>
  <c r="O139" i="25"/>
  <c r="BA139" i="25"/>
  <c r="I140" i="25"/>
  <c r="H140" i="25" s="1"/>
  <c r="J140" i="25"/>
  <c r="X139" i="25"/>
  <c r="AS139" i="25"/>
  <c r="Z139" i="25"/>
  <c r="AQ139" i="25"/>
  <c r="R139" i="25"/>
  <c r="AY139" i="25"/>
  <c r="AG139" i="25"/>
  <c r="AK139" i="25"/>
  <c r="M139" i="25"/>
  <c r="AU139" i="25"/>
  <c r="AV139" i="25"/>
  <c r="S139" i="25"/>
  <c r="AE139" i="25"/>
  <c r="AP139" i="25"/>
  <c r="L139" i="25"/>
  <c r="W135" i="28"/>
  <c r="P135" i="28"/>
  <c r="J136" i="28"/>
  <c r="AY135" i="28"/>
  <c r="X135" i="28"/>
  <c r="BB135" i="28"/>
  <c r="BH135" i="28"/>
  <c r="AA135" i="28"/>
  <c r="K135" i="28"/>
  <c r="AM135" i="28"/>
  <c r="AO135" i="28"/>
  <c r="AR135" i="28"/>
  <c r="AH135" i="28"/>
  <c r="AT135" i="28"/>
  <c r="Y135" i="28"/>
  <c r="V135" i="28"/>
  <c r="AW135" i="28"/>
  <c r="BA135" i="28"/>
  <c r="AF135" i="28"/>
  <c r="I136" i="28"/>
  <c r="H136" i="28" s="1"/>
  <c r="R135" i="28"/>
  <c r="AS135" i="28"/>
  <c r="AI135" i="28"/>
  <c r="AN135" i="28"/>
  <c r="AB135" i="28"/>
  <c r="BF135" i="28"/>
  <c r="AK135" i="28"/>
  <c r="BC135" i="28"/>
  <c r="AC135" i="28"/>
  <c r="AV135" i="28"/>
  <c r="M135" i="28"/>
  <c r="U135" i="28"/>
  <c r="L135" i="28"/>
  <c r="AG135" i="28"/>
  <c r="AQ135" i="28"/>
  <c r="N135" i="28"/>
  <c r="T135" i="28"/>
  <c r="Q135" i="28"/>
  <c r="BE135" i="28"/>
  <c r="S135" i="28"/>
  <c r="Z135" i="28"/>
  <c r="BG135" i="28"/>
  <c r="AU135" i="28"/>
  <c r="AX135" i="28"/>
  <c r="AD135" i="28"/>
  <c r="AL135" i="28"/>
  <c r="O135" i="28"/>
  <c r="AE135" i="28"/>
  <c r="AZ135" i="28"/>
  <c r="AP135" i="28"/>
  <c r="BD135" i="28"/>
  <c r="AJ135" i="28"/>
  <c r="AG136" i="28" l="1"/>
  <c r="AI136" i="28"/>
  <c r="I137" i="28"/>
  <c r="H137" i="28" s="1"/>
  <c r="L136" i="28"/>
  <c r="W136" i="28"/>
  <c r="AO136" i="28"/>
  <c r="AQ136" i="28"/>
  <c r="BE136" i="28"/>
  <c r="AS136" i="28"/>
  <c r="U136" i="28"/>
  <c r="AJ136" i="28"/>
  <c r="AW136" i="28"/>
  <c r="X136" i="28"/>
  <c r="AN136" i="28"/>
  <c r="R136" i="28"/>
  <c r="AA136" i="28"/>
  <c r="AM136" i="28"/>
  <c r="AF136" i="28"/>
  <c r="AR136" i="28"/>
  <c r="AX136" i="28"/>
  <c r="V136" i="28"/>
  <c r="Q136" i="28"/>
  <c r="N136" i="28"/>
  <c r="AV136" i="28"/>
  <c r="BB136" i="28"/>
  <c r="M136" i="28"/>
  <c r="AE136" i="28"/>
  <c r="AY136" i="28"/>
  <c r="O136" i="28"/>
  <c r="Z136" i="28"/>
  <c r="AT136" i="28"/>
  <c r="P136" i="28"/>
  <c r="BD136" i="28"/>
  <c r="AU136" i="28"/>
  <c r="AD136" i="28"/>
  <c r="BG136" i="28"/>
  <c r="AK136" i="28"/>
  <c r="BA136" i="28"/>
  <c r="BH136" i="28"/>
  <c r="Y136" i="28"/>
  <c r="AZ136" i="28"/>
  <c r="AP136" i="28"/>
  <c r="AB136" i="28"/>
  <c r="AH136" i="28"/>
  <c r="AL136" i="28"/>
  <c r="T136" i="28"/>
  <c r="K136" i="28"/>
  <c r="AC136" i="28"/>
  <c r="J137" i="28"/>
  <c r="BC136" i="28"/>
  <c r="BF136" i="28"/>
  <c r="S136" i="28"/>
  <c r="AB140" i="25"/>
  <c r="AK140" i="25"/>
  <c r="AZ140" i="25"/>
  <c r="AA140" i="25"/>
  <c r="L140" i="25"/>
  <c r="R140" i="25"/>
  <c r="AI140" i="25"/>
  <c r="AP140" i="25"/>
  <c r="BD140" i="25"/>
  <c r="N140" i="25"/>
  <c r="AQ140" i="25"/>
  <c r="V140" i="25"/>
  <c r="BB140" i="25"/>
  <c r="AG140" i="25"/>
  <c r="AR140" i="25"/>
  <c r="AV140" i="25"/>
  <c r="AF140" i="25"/>
  <c r="AH140" i="25"/>
  <c r="AE140" i="25"/>
  <c r="P140" i="25"/>
  <c r="BE140" i="25"/>
  <c r="BI140" i="25"/>
  <c r="K140" i="25"/>
  <c r="AO140" i="25"/>
  <c r="AM140" i="25"/>
  <c r="AC140" i="25"/>
  <c r="BG140" i="25"/>
  <c r="BH140" i="25"/>
  <c r="M140" i="25"/>
  <c r="X140" i="25"/>
  <c r="AT140" i="25"/>
  <c r="Q140" i="25"/>
  <c r="T140" i="25"/>
  <c r="BF140" i="25"/>
  <c r="AL140" i="25"/>
  <c r="AN140" i="25"/>
  <c r="AW140" i="25"/>
  <c r="U140" i="25"/>
  <c r="I141" i="25"/>
  <c r="H141" i="25" s="1"/>
  <c r="AY140" i="25"/>
  <c r="BA140" i="25"/>
  <c r="W140" i="25"/>
  <c r="AJ140" i="25"/>
  <c r="Y140" i="25"/>
  <c r="J141" i="25"/>
  <c r="BC140" i="25"/>
  <c r="AD140" i="25"/>
  <c r="O140" i="25"/>
  <c r="AS140" i="25"/>
  <c r="S140" i="25"/>
  <c r="Z140" i="25"/>
  <c r="AU140" i="25"/>
  <c r="AX140" i="25"/>
  <c r="J138" i="28" l="1"/>
  <c r="BD137" i="28"/>
  <c r="BF137" i="28"/>
  <c r="BC137" i="28"/>
  <c r="AY137" i="28"/>
  <c r="AN137" i="28"/>
  <c r="AZ137" i="28"/>
  <c r="O137" i="28"/>
  <c r="BA137" i="28"/>
  <c r="AR137" i="28"/>
  <c r="AM137" i="28"/>
  <c r="M137" i="28"/>
  <c r="K137" i="28"/>
  <c r="N137" i="28"/>
  <c r="X137" i="28"/>
  <c r="AL137" i="28"/>
  <c r="AO137" i="28"/>
  <c r="AG137" i="28"/>
  <c r="AA137" i="28"/>
  <c r="BG137" i="28"/>
  <c r="I138" i="28"/>
  <c r="H138" i="28" s="1"/>
  <c r="AJ137" i="28"/>
  <c r="AT137" i="28"/>
  <c r="P137" i="28"/>
  <c r="AP137" i="28"/>
  <c r="BE137" i="28"/>
  <c r="T137" i="28"/>
  <c r="AB137" i="28"/>
  <c r="Z137" i="28"/>
  <c r="W137" i="28"/>
  <c r="R137" i="28"/>
  <c r="AF137" i="28"/>
  <c r="AI137" i="28"/>
  <c r="U137" i="28"/>
  <c r="AC137" i="28"/>
  <c r="AV137" i="28"/>
  <c r="AW137" i="28"/>
  <c r="AK137" i="28"/>
  <c r="AQ137" i="28"/>
  <c r="Q137" i="28"/>
  <c r="AE137" i="28"/>
  <c r="AH137" i="28"/>
  <c r="Y137" i="28"/>
  <c r="AX137" i="28"/>
  <c r="S137" i="28"/>
  <c r="BH137" i="28"/>
  <c r="AS137" i="28"/>
  <c r="AD137" i="28"/>
  <c r="BB137" i="28"/>
  <c r="L137" i="28"/>
  <c r="AU137" i="28"/>
  <c r="V137" i="28"/>
  <c r="R141" i="25"/>
  <c r="AY141" i="25"/>
  <c r="AW141" i="25"/>
  <c r="W141" i="25"/>
  <c r="AG141" i="25"/>
  <c r="AD141" i="25"/>
  <c r="BD141" i="25"/>
  <c r="AS141" i="25"/>
  <c r="V141" i="25"/>
  <c r="BC141" i="25"/>
  <c r="AE141" i="25"/>
  <c r="AV141" i="25"/>
  <c r="AZ141" i="25"/>
  <c r="AJ141" i="25"/>
  <c r="BH141" i="25"/>
  <c r="AM141" i="25"/>
  <c r="AF141" i="25"/>
  <c r="AX141" i="25"/>
  <c r="T141" i="25"/>
  <c r="X141" i="25"/>
  <c r="J142" i="25"/>
  <c r="AK141" i="25"/>
  <c r="BI141" i="25"/>
  <c r="AB141" i="25"/>
  <c r="U141" i="25"/>
  <c r="AL141" i="25"/>
  <c r="AU141" i="25"/>
  <c r="M141" i="25"/>
  <c r="AO141" i="25"/>
  <c r="K141" i="25"/>
  <c r="Q141" i="25"/>
  <c r="Z141" i="25"/>
  <c r="S141" i="25"/>
  <c r="BF141" i="25"/>
  <c r="AT141" i="25"/>
  <c r="AQ141" i="25"/>
  <c r="N141" i="25"/>
  <c r="BG141" i="25"/>
  <c r="AA141" i="25"/>
  <c r="BB141" i="25"/>
  <c r="AI141" i="25"/>
  <c r="BE141" i="25"/>
  <c r="AR141" i="25"/>
  <c r="AP141" i="25"/>
  <c r="AN141" i="25"/>
  <c r="L141" i="25"/>
  <c r="BA141" i="25"/>
  <c r="AH141" i="25"/>
  <c r="P141" i="25"/>
  <c r="AC141" i="25"/>
  <c r="O141" i="25"/>
  <c r="I142" i="25"/>
  <c r="H142" i="25" s="1"/>
  <c r="Y141" i="25"/>
  <c r="AE142" i="25" l="1"/>
  <c r="BD142" i="25"/>
  <c r="Q142" i="25"/>
  <c r="T142" i="25"/>
  <c r="AS142" i="25"/>
  <c r="Z142" i="25"/>
  <c r="AN142" i="25"/>
  <c r="AU142" i="25"/>
  <c r="AR142" i="25"/>
  <c r="BC142" i="25"/>
  <c r="I143" i="25"/>
  <c r="H143" i="25" s="1"/>
  <c r="AD142" i="25"/>
  <c r="W142" i="25"/>
  <c r="AT142" i="25"/>
  <c r="P142" i="25"/>
  <c r="BE142" i="25"/>
  <c r="BA142" i="25"/>
  <c r="AY142" i="25"/>
  <c r="AZ142" i="25"/>
  <c r="AA142" i="25"/>
  <c r="AP142" i="25"/>
  <c r="S142" i="25"/>
  <c r="V142" i="25"/>
  <c r="AM142" i="25"/>
  <c r="BB142" i="25"/>
  <c r="AV142" i="25"/>
  <c r="AL142" i="25"/>
  <c r="AI142" i="25"/>
  <c r="AX142" i="25"/>
  <c r="AG142" i="25"/>
  <c r="BH142" i="25"/>
  <c r="U142" i="25"/>
  <c r="BI142" i="25"/>
  <c r="AC142" i="25"/>
  <c r="L142" i="25"/>
  <c r="AK142" i="25"/>
  <c r="AF142" i="25"/>
  <c r="O142" i="25"/>
  <c r="J143" i="25"/>
  <c r="AO142" i="25"/>
  <c r="AH142" i="25"/>
  <c r="X142" i="25"/>
  <c r="AW142" i="25"/>
  <c r="N142" i="25"/>
  <c r="R142" i="25"/>
  <c r="AJ142" i="25"/>
  <c r="BG142" i="25"/>
  <c r="Y142" i="25"/>
  <c r="AB142" i="25"/>
  <c r="BF142" i="25"/>
  <c r="AQ142" i="25"/>
  <c r="K142" i="25"/>
  <c r="M142" i="25"/>
  <c r="BA138" i="28"/>
  <c r="AQ138" i="28"/>
  <c r="AY138" i="28"/>
  <c r="BC138" i="28"/>
  <c r="AA138" i="28"/>
  <c r="AN138" i="28"/>
  <c r="AR138" i="28"/>
  <c r="L138" i="28"/>
  <c r="R138" i="28"/>
  <c r="AS138" i="28"/>
  <c r="AU138" i="28"/>
  <c r="AT138" i="28"/>
  <c r="AK138" i="28"/>
  <c r="AJ138" i="28"/>
  <c r="Q138" i="28"/>
  <c r="BD138" i="28"/>
  <c r="BE138" i="28"/>
  <c r="S138" i="28"/>
  <c r="AH138" i="28"/>
  <c r="AO138" i="28"/>
  <c r="AE138" i="28"/>
  <c r="I139" i="28"/>
  <c r="H139" i="28" s="1"/>
  <c r="BG138" i="28"/>
  <c r="T138" i="28"/>
  <c r="N138" i="28"/>
  <c r="Y138" i="28"/>
  <c r="AB138" i="28"/>
  <c r="K138" i="28"/>
  <c r="AX138" i="28"/>
  <c r="U138" i="28"/>
  <c r="V138" i="28"/>
  <c r="Z138" i="28"/>
  <c r="AD138" i="28"/>
  <c r="P138" i="28"/>
  <c r="AF138" i="28"/>
  <c r="AG138" i="28"/>
  <c r="X138" i="28"/>
  <c r="AI138" i="28"/>
  <c r="AP138" i="28"/>
  <c r="BB138" i="28"/>
  <c r="BH138" i="28"/>
  <c r="O138" i="28"/>
  <c r="W138" i="28"/>
  <c r="AV138" i="28"/>
  <c r="AC138" i="28"/>
  <c r="AM138" i="28"/>
  <c r="J139" i="28"/>
  <c r="AL138" i="28"/>
  <c r="AZ138" i="28"/>
  <c r="AW138" i="28"/>
  <c r="BF138" i="28"/>
  <c r="M138" i="28"/>
  <c r="L143" i="25" l="1"/>
  <c r="Y143" i="25"/>
  <c r="AE143" i="25"/>
  <c r="AK143" i="25"/>
  <c r="AT143" i="25"/>
  <c r="AM143" i="25"/>
  <c r="AS143" i="25"/>
  <c r="P143" i="25"/>
  <c r="Q143" i="25"/>
  <c r="AL143" i="25"/>
  <c r="BI143" i="25"/>
  <c r="AX143" i="25"/>
  <c r="AH143" i="25"/>
  <c r="AR143" i="25"/>
  <c r="AZ143" i="25"/>
  <c r="BG143" i="25"/>
  <c r="BH143" i="25"/>
  <c r="T143" i="25"/>
  <c r="BB143" i="25"/>
  <c r="AB143" i="25"/>
  <c r="M143" i="25"/>
  <c r="AO143" i="25"/>
  <c r="W143" i="25"/>
  <c r="V143" i="25"/>
  <c r="AC143" i="25"/>
  <c r="AU143" i="25"/>
  <c r="AD143" i="25"/>
  <c r="K143" i="25"/>
  <c r="BA143" i="25"/>
  <c r="O143" i="25"/>
  <c r="R143" i="25"/>
  <c r="J144" i="25"/>
  <c r="AA143" i="25"/>
  <c r="BF143" i="25"/>
  <c r="AP143" i="25"/>
  <c r="BC143" i="25"/>
  <c r="AV143" i="25"/>
  <c r="BD143" i="25"/>
  <c r="AG143" i="25"/>
  <c r="S143" i="25"/>
  <c r="AF143" i="25"/>
  <c r="AW143" i="25"/>
  <c r="X143" i="25"/>
  <c r="AJ143" i="25"/>
  <c r="AQ143" i="25"/>
  <c r="Z143" i="25"/>
  <c r="I144" i="25"/>
  <c r="H144" i="25" s="1"/>
  <c r="AY143" i="25"/>
  <c r="U143" i="25"/>
  <c r="AI143" i="25"/>
  <c r="BE143" i="25"/>
  <c r="AN143" i="25"/>
  <c r="N143" i="25"/>
  <c r="BE139" i="28"/>
  <c r="AS139" i="28"/>
  <c r="AU139" i="28"/>
  <c r="BB139" i="28"/>
  <c r="AV139" i="28"/>
  <c r="AH139" i="28"/>
  <c r="BA139" i="28"/>
  <c r="AR139" i="28"/>
  <c r="AN139" i="28"/>
  <c r="AF139" i="28"/>
  <c r="X139" i="28"/>
  <c r="AL139" i="28"/>
  <c r="L139" i="28"/>
  <c r="BD139" i="28"/>
  <c r="BG139" i="28"/>
  <c r="R139" i="28"/>
  <c r="I140" i="28"/>
  <c r="H140" i="28" s="1"/>
  <c r="K139" i="28"/>
  <c r="AJ139" i="28"/>
  <c r="T139" i="28"/>
  <c r="N139" i="28"/>
  <c r="AY139" i="28"/>
  <c r="BC139" i="28"/>
  <c r="AT139" i="28"/>
  <c r="W139" i="28"/>
  <c r="BF139" i="28"/>
  <c r="AG139" i="28"/>
  <c r="AD139" i="28"/>
  <c r="Q139" i="28"/>
  <c r="AM139" i="28"/>
  <c r="U139" i="28"/>
  <c r="BH139" i="28"/>
  <c r="AX139" i="28"/>
  <c r="AW139" i="28"/>
  <c r="O139" i="28"/>
  <c r="AZ139" i="28"/>
  <c r="Z139" i="28"/>
  <c r="AK139" i="28"/>
  <c r="J140" i="28"/>
  <c r="Y139" i="28"/>
  <c r="P139" i="28"/>
  <c r="AO139" i="28"/>
  <c r="AB139" i="28"/>
  <c r="AQ139" i="28"/>
  <c r="AA139" i="28"/>
  <c r="AI139" i="28"/>
  <c r="V139" i="28"/>
  <c r="M139" i="28"/>
  <c r="AP139" i="28"/>
  <c r="AC139" i="28"/>
  <c r="S139" i="28"/>
  <c r="AE139" i="28"/>
  <c r="V144" i="25" l="1"/>
  <c r="X144" i="25"/>
  <c r="Y144" i="25"/>
  <c r="BH144" i="25"/>
  <c r="AA144" i="25"/>
  <c r="N144" i="25"/>
  <c r="AO144" i="25"/>
  <c r="J145" i="25"/>
  <c r="BB144" i="25"/>
  <c r="T144" i="25"/>
  <c r="AN144" i="25"/>
  <c r="AP144" i="25"/>
  <c r="K144" i="25"/>
  <c r="BG144" i="25"/>
  <c r="AD144" i="25"/>
  <c r="S144" i="25"/>
  <c r="BI144" i="25"/>
  <c r="BF144" i="25"/>
  <c r="L144" i="25"/>
  <c r="BD144" i="25"/>
  <c r="P144" i="25"/>
  <c r="AF144" i="25"/>
  <c r="O144" i="25"/>
  <c r="AT144" i="25"/>
  <c r="AS144" i="25"/>
  <c r="BC144" i="25"/>
  <c r="AI144" i="25"/>
  <c r="BE144" i="25"/>
  <c r="AV144" i="25"/>
  <c r="AY144" i="25"/>
  <c r="Q144" i="25"/>
  <c r="AU144" i="25"/>
  <c r="AE144" i="25"/>
  <c r="BA144" i="25"/>
  <c r="AK144" i="25"/>
  <c r="M144" i="25"/>
  <c r="Z144" i="25"/>
  <c r="AJ144" i="25"/>
  <c r="AW144" i="25"/>
  <c r="AL144" i="25"/>
  <c r="AG144" i="25"/>
  <c r="U144" i="25"/>
  <c r="AX144" i="25"/>
  <c r="AH144" i="25"/>
  <c r="R144" i="25"/>
  <c r="I145" i="25"/>
  <c r="H145" i="25" s="1"/>
  <c r="AC144" i="25"/>
  <c r="AZ144" i="25"/>
  <c r="AR144" i="25"/>
  <c r="W144" i="25"/>
  <c r="AM144" i="25"/>
  <c r="AB144" i="25"/>
  <c r="AQ144" i="25"/>
  <c r="BD140" i="28"/>
  <c r="BG140" i="28"/>
  <c r="AH140" i="28"/>
  <c r="AQ140" i="28"/>
  <c r="AM140" i="28"/>
  <c r="AK140" i="28"/>
  <c r="V140" i="28"/>
  <c r="N140" i="28"/>
  <c r="Y140" i="28"/>
  <c r="AR140" i="28"/>
  <c r="BH140" i="28"/>
  <c r="AX140" i="28"/>
  <c r="AO140" i="28"/>
  <c r="AV140" i="28"/>
  <c r="X140" i="28"/>
  <c r="AG140" i="28"/>
  <c r="AU140" i="28"/>
  <c r="BE140" i="28"/>
  <c r="O140" i="28"/>
  <c r="U140" i="28"/>
  <c r="P140" i="28"/>
  <c r="J141" i="28"/>
  <c r="BB140" i="28"/>
  <c r="AJ140" i="28"/>
  <c r="AY140" i="28"/>
  <c r="AL140" i="28"/>
  <c r="M140" i="28"/>
  <c r="AB140" i="28"/>
  <c r="AW140" i="28"/>
  <c r="Z140" i="28"/>
  <c r="R140" i="28"/>
  <c r="S140" i="28"/>
  <c r="AP140" i="28"/>
  <c r="AZ140" i="28"/>
  <c r="AE140" i="28"/>
  <c r="I141" i="28"/>
  <c r="H141" i="28" s="1"/>
  <c r="BC140" i="28"/>
  <c r="AF140" i="28"/>
  <c r="K140" i="28"/>
  <c r="AI140" i="28"/>
  <c r="Q140" i="28"/>
  <c r="AC140" i="28"/>
  <c r="AT140" i="28"/>
  <c r="AS140" i="28"/>
  <c r="BA140" i="28"/>
  <c r="W140" i="28"/>
  <c r="AA140" i="28"/>
  <c r="AN140" i="28"/>
  <c r="L140" i="28"/>
  <c r="AD140" i="28"/>
  <c r="T140" i="28"/>
  <c r="BF140" i="28"/>
  <c r="AG145" i="25" l="1"/>
  <c r="P145" i="25"/>
  <c r="J146" i="25"/>
  <c r="S145" i="25"/>
  <c r="AK145" i="25"/>
  <c r="T145" i="25"/>
  <c r="BH145" i="25"/>
  <c r="M145" i="25"/>
  <c r="AA145" i="25"/>
  <c r="AQ145" i="25"/>
  <c r="AY145" i="25"/>
  <c r="BE145" i="25"/>
  <c r="AR145" i="25"/>
  <c r="O145" i="25"/>
  <c r="AP145" i="25"/>
  <c r="BD145" i="25"/>
  <c r="AC145" i="25"/>
  <c r="AZ145" i="25"/>
  <c r="N145" i="25"/>
  <c r="AH145" i="25"/>
  <c r="BF145" i="25"/>
  <c r="AN145" i="25"/>
  <c r="X145" i="25"/>
  <c r="W145" i="25"/>
  <c r="AX145" i="25"/>
  <c r="BG145" i="25"/>
  <c r="AE145" i="25"/>
  <c r="Y145" i="25"/>
  <c r="AT145" i="25"/>
  <c r="AM145" i="25"/>
  <c r="AS145" i="25"/>
  <c r="AF145" i="25"/>
  <c r="Z145" i="25"/>
  <c r="V145" i="25"/>
  <c r="AO145" i="25"/>
  <c r="I146" i="25"/>
  <c r="H146" i="25" s="1"/>
  <c r="L145" i="25"/>
  <c r="U145" i="25"/>
  <c r="Q145" i="25"/>
  <c r="AD145" i="25"/>
  <c r="AI145" i="25"/>
  <c r="AJ145" i="25"/>
  <c r="K145" i="25"/>
  <c r="AV145" i="25"/>
  <c r="BI145" i="25"/>
  <c r="AL145" i="25"/>
  <c r="AW145" i="25"/>
  <c r="BB145" i="25"/>
  <c r="AU145" i="25"/>
  <c r="BC145" i="25"/>
  <c r="BA145" i="25"/>
  <c r="AB145" i="25"/>
  <c r="R145" i="25"/>
  <c r="AY141" i="28"/>
  <c r="AN141" i="28"/>
  <c r="AZ141" i="28"/>
  <c r="V141" i="28"/>
  <c r="O141" i="28"/>
  <c r="AO141" i="28"/>
  <c r="AE141" i="28"/>
  <c r="M141" i="28"/>
  <c r="BE141" i="28"/>
  <c r="AB141" i="28"/>
  <c r="BD141" i="28"/>
  <c r="AQ141" i="28"/>
  <c r="R141" i="28"/>
  <c r="U141" i="28"/>
  <c r="AA141" i="28"/>
  <c r="BA141" i="28"/>
  <c r="L141" i="28"/>
  <c r="AW141" i="28"/>
  <c r="BF141" i="28"/>
  <c r="AD141" i="28"/>
  <c r="AU141" i="28"/>
  <c r="BG141" i="28"/>
  <c r="X141" i="28"/>
  <c r="AH141" i="28"/>
  <c r="BH141" i="28"/>
  <c r="AV141" i="28"/>
  <c r="K141" i="28"/>
  <c r="AG141" i="28"/>
  <c r="AJ141" i="28"/>
  <c r="AM141" i="28"/>
  <c r="AR141" i="28"/>
  <c r="AS141" i="28"/>
  <c r="AL141" i="28"/>
  <c r="AF141" i="28"/>
  <c r="I142" i="28"/>
  <c r="H142" i="28" s="1"/>
  <c r="AK141" i="28"/>
  <c r="Z141" i="28"/>
  <c r="AC141" i="28"/>
  <c r="BB141" i="28"/>
  <c r="AP141" i="28"/>
  <c r="Y141" i="28"/>
  <c r="AT141" i="28"/>
  <c r="AX141" i="28"/>
  <c r="N141" i="28"/>
  <c r="J142" i="28"/>
  <c r="T141" i="28"/>
  <c r="P141" i="28"/>
  <c r="AI141" i="28"/>
  <c r="BC141" i="28"/>
  <c r="S141" i="28"/>
  <c r="W141" i="28"/>
  <c r="Q141" i="28"/>
  <c r="AU146" i="25" l="1"/>
  <c r="S146" i="25"/>
  <c r="AS146" i="25"/>
  <c r="BB146" i="25"/>
  <c r="AB146" i="25"/>
  <c r="X146" i="25"/>
  <c r="AX146" i="25"/>
  <c r="BC146" i="25"/>
  <c r="W146" i="25"/>
  <c r="V146" i="25"/>
  <c r="BI146" i="25"/>
  <c r="N146" i="25"/>
  <c r="AR146" i="25"/>
  <c r="BF146" i="25"/>
  <c r="AT146" i="25"/>
  <c r="P146" i="25"/>
  <c r="U146" i="25"/>
  <c r="AI146" i="25"/>
  <c r="BA146" i="25"/>
  <c r="AM146" i="25"/>
  <c r="AZ146" i="25"/>
  <c r="Z146" i="25"/>
  <c r="AN146" i="25"/>
  <c r="J147" i="25"/>
  <c r="T146" i="25"/>
  <c r="AC146" i="25"/>
  <c r="BE146" i="25"/>
  <c r="AL146" i="25"/>
  <c r="AD146" i="25"/>
  <c r="R146" i="25"/>
  <c r="AE146" i="25"/>
  <c r="Q146" i="25"/>
  <c r="AF146" i="25"/>
  <c r="AY146" i="25"/>
  <c r="AQ146" i="25"/>
  <c r="AV146" i="25"/>
  <c r="BG146" i="25"/>
  <c r="O146" i="25"/>
  <c r="K146" i="25"/>
  <c r="AO146" i="25"/>
  <c r="I147" i="25"/>
  <c r="H147" i="25" s="1"/>
  <c r="AA146" i="25"/>
  <c r="AH146" i="25"/>
  <c r="BD146" i="25"/>
  <c r="AK146" i="25"/>
  <c r="L146" i="25"/>
  <c r="AW146" i="25"/>
  <c r="AJ146" i="25"/>
  <c r="M146" i="25"/>
  <c r="BH146" i="25"/>
  <c r="AG146" i="25"/>
  <c r="Y146" i="25"/>
  <c r="AP146" i="25"/>
  <c r="X142" i="28"/>
  <c r="BH142" i="28"/>
  <c r="Q142" i="28"/>
  <c r="AB142" i="28"/>
  <c r="AQ142" i="28"/>
  <c r="V142" i="28"/>
  <c r="AM142" i="28"/>
  <c r="M142" i="28"/>
  <c r="AP142" i="28"/>
  <c r="T142" i="28"/>
  <c r="L142" i="28"/>
  <c r="AV142" i="28"/>
  <c r="AF142" i="28"/>
  <c r="BG142" i="28"/>
  <c r="BB142" i="28"/>
  <c r="AA142" i="28"/>
  <c r="AW142" i="28"/>
  <c r="AU142" i="28"/>
  <c r="R142" i="28"/>
  <c r="BD142" i="28"/>
  <c r="S142" i="28"/>
  <c r="AL142" i="28"/>
  <c r="AS142" i="28"/>
  <c r="AH142" i="28"/>
  <c r="N142" i="28"/>
  <c r="AN142" i="28"/>
  <c r="AE142" i="28"/>
  <c r="BF142" i="28"/>
  <c r="BE142" i="28"/>
  <c r="AG142" i="28"/>
  <c r="AK142" i="28"/>
  <c r="AI142" i="28"/>
  <c r="AX142" i="28"/>
  <c r="AC142" i="28"/>
  <c r="O142" i="28"/>
  <c r="J143" i="28"/>
  <c r="P142" i="28"/>
  <c r="AR142" i="28"/>
  <c r="BA142" i="28"/>
  <c r="AZ142" i="28"/>
  <c r="W142" i="28"/>
  <c r="I143" i="28"/>
  <c r="H143" i="28" s="1"/>
  <c r="BC142" i="28"/>
  <c r="Y142" i="28"/>
  <c r="AT142" i="28"/>
  <c r="K142" i="28"/>
  <c r="AD142" i="28"/>
  <c r="AO142" i="28"/>
  <c r="AY142" i="28"/>
  <c r="Z142" i="28"/>
  <c r="AJ142" i="28"/>
  <c r="U142" i="28"/>
  <c r="W143" i="28" l="1"/>
  <c r="AM143" i="28"/>
  <c r="AF143" i="28"/>
  <c r="AA143" i="28"/>
  <c r="Y143" i="28"/>
  <c r="BG143" i="28"/>
  <c r="BB143" i="28"/>
  <c r="L143" i="28"/>
  <c r="N143" i="28"/>
  <c r="AI143" i="28"/>
  <c r="AZ143" i="28"/>
  <c r="AB143" i="28"/>
  <c r="AC143" i="28"/>
  <c r="X143" i="28"/>
  <c r="AV143" i="28"/>
  <c r="AO143" i="28"/>
  <c r="U143" i="28"/>
  <c r="AN143" i="28"/>
  <c r="AS143" i="28"/>
  <c r="M143" i="28"/>
  <c r="AR143" i="28"/>
  <c r="BA143" i="28"/>
  <c r="V143" i="28"/>
  <c r="AD143" i="28"/>
  <c r="S143" i="28"/>
  <c r="J144" i="28"/>
  <c r="AE143" i="28"/>
  <c r="AW143" i="28"/>
  <c r="AH143" i="28"/>
  <c r="AT143" i="28"/>
  <c r="AG143" i="28"/>
  <c r="AQ143" i="28"/>
  <c r="K143" i="28"/>
  <c r="BC143" i="28"/>
  <c r="AK143" i="28"/>
  <c r="BF143" i="28"/>
  <c r="AY143" i="28"/>
  <c r="BH143" i="28"/>
  <c r="R143" i="28"/>
  <c r="O143" i="28"/>
  <c r="P143" i="28"/>
  <c r="BD143" i="28"/>
  <c r="AJ143" i="28"/>
  <c r="Z143" i="28"/>
  <c r="BE143" i="28"/>
  <c r="I144" i="28"/>
  <c r="H144" i="28" s="1"/>
  <c r="T143" i="28"/>
  <c r="AU143" i="28"/>
  <c r="AP143" i="28"/>
  <c r="Q143" i="28"/>
  <c r="AX143" i="28"/>
  <c r="AL143" i="28"/>
  <c r="U147" i="25"/>
  <c r="M147" i="25"/>
  <c r="W147" i="25"/>
  <c r="BG147" i="25"/>
  <c r="K147" i="25"/>
  <c r="AA147" i="25"/>
  <c r="X147" i="25"/>
  <c r="BC147" i="25"/>
  <c r="BD147" i="25"/>
  <c r="AU147" i="25"/>
  <c r="AR147" i="25"/>
  <c r="AS147" i="25"/>
  <c r="AH147" i="25"/>
  <c r="AJ147" i="25"/>
  <c r="BF147" i="25"/>
  <c r="AD147" i="25"/>
  <c r="AK147" i="25"/>
  <c r="T147" i="25"/>
  <c r="BI147" i="25"/>
  <c r="P147" i="25"/>
  <c r="BB147" i="25"/>
  <c r="V147" i="25"/>
  <c r="I148" i="25"/>
  <c r="H148" i="25" s="1"/>
  <c r="BE147" i="25"/>
  <c r="AP147" i="25"/>
  <c r="S147" i="25"/>
  <c r="AC147" i="25"/>
  <c r="AF147" i="25"/>
  <c r="L147" i="25"/>
  <c r="BA147" i="25"/>
  <c r="AG147" i="25"/>
  <c r="AW147" i="25"/>
  <c r="N147" i="25"/>
  <c r="Q147" i="25"/>
  <c r="AY147" i="25"/>
  <c r="AL147" i="25"/>
  <c r="AT147" i="25"/>
  <c r="AN147" i="25"/>
  <c r="AB147" i="25"/>
  <c r="Z147" i="25"/>
  <c r="AO147" i="25"/>
  <c r="O147" i="25"/>
  <c r="AZ147" i="25"/>
  <c r="J148" i="25"/>
  <c r="AQ147" i="25"/>
  <c r="AI147" i="25"/>
  <c r="BH147" i="25"/>
  <c r="AE147" i="25"/>
  <c r="AV147" i="25"/>
  <c r="Y147" i="25"/>
  <c r="R147" i="25"/>
  <c r="AX147" i="25"/>
  <c r="AM147" i="25"/>
  <c r="AH148" i="25" l="1"/>
  <c r="AD148" i="25"/>
  <c r="BH148" i="25"/>
  <c r="AI148" i="25"/>
  <c r="Q148" i="25"/>
  <c r="AK148" i="25"/>
  <c r="S148" i="25"/>
  <c r="L148" i="25"/>
  <c r="AO148" i="25"/>
  <c r="AP148" i="25"/>
  <c r="X148" i="25"/>
  <c r="J149" i="25"/>
  <c r="BC148" i="25"/>
  <c r="R148" i="25"/>
  <c r="Z148" i="25"/>
  <c r="O148" i="25"/>
  <c r="AF148" i="25"/>
  <c r="AR148" i="25"/>
  <c r="AV148" i="25"/>
  <c r="BF148" i="25"/>
  <c r="Y148" i="25"/>
  <c r="N148" i="25"/>
  <c r="AM148" i="25"/>
  <c r="I149" i="25"/>
  <c r="H149" i="25" s="1"/>
  <c r="AZ148" i="25"/>
  <c r="AU148" i="25"/>
  <c r="K148" i="25"/>
  <c r="AA148" i="25"/>
  <c r="AT148" i="25"/>
  <c r="AX148" i="25"/>
  <c r="AQ148" i="25"/>
  <c r="T148" i="25"/>
  <c r="AB148" i="25"/>
  <c r="AW148" i="25"/>
  <c r="BG148" i="25"/>
  <c r="AL148" i="25"/>
  <c r="U148" i="25"/>
  <c r="AC148" i="25"/>
  <c r="W148" i="25"/>
  <c r="BI148" i="25"/>
  <c r="BA148" i="25"/>
  <c r="AY148" i="25"/>
  <c r="BD148" i="25"/>
  <c r="AJ148" i="25"/>
  <c r="AG148" i="25"/>
  <c r="BE148" i="25"/>
  <c r="AE148" i="25"/>
  <c r="BB148" i="25"/>
  <c r="AS148" i="25"/>
  <c r="AN148" i="25"/>
  <c r="P148" i="25"/>
  <c r="M148" i="25"/>
  <c r="V148" i="25"/>
  <c r="AE144" i="28"/>
  <c r="BF144" i="28"/>
  <c r="J145" i="28"/>
  <c r="AX144" i="28"/>
  <c r="K144" i="28"/>
  <c r="BD144" i="28"/>
  <c r="AM144" i="28"/>
  <c r="AR144" i="28"/>
  <c r="R144" i="28"/>
  <c r="AA144" i="28"/>
  <c r="V144" i="28"/>
  <c r="S144" i="28"/>
  <c r="X144" i="28"/>
  <c r="AF144" i="28"/>
  <c r="BC144" i="28"/>
  <c r="AZ144" i="28"/>
  <c r="U144" i="28"/>
  <c r="O144" i="28"/>
  <c r="AC144" i="28"/>
  <c r="N144" i="28"/>
  <c r="T144" i="28"/>
  <c r="P144" i="28"/>
  <c r="AW144" i="28"/>
  <c r="AG144" i="28"/>
  <c r="Z144" i="28"/>
  <c r="BE144" i="28"/>
  <c r="AQ144" i="28"/>
  <c r="AV144" i="28"/>
  <c r="AU144" i="28"/>
  <c r="W144" i="28"/>
  <c r="AN144" i="28"/>
  <c r="BB144" i="28"/>
  <c r="AT144" i="28"/>
  <c r="AP144" i="28"/>
  <c r="AL144" i="28"/>
  <c r="L144" i="28"/>
  <c r="AJ144" i="28"/>
  <c r="AO144" i="28"/>
  <c r="BH144" i="28"/>
  <c r="BA144" i="28"/>
  <c r="I145" i="28"/>
  <c r="H145" i="28" s="1"/>
  <c r="AB144" i="28"/>
  <c r="M144" i="28"/>
  <c r="AI144" i="28"/>
  <c r="Y144" i="28"/>
  <c r="AS144" i="28"/>
  <c r="AY144" i="28"/>
  <c r="AK144" i="28"/>
  <c r="AD144" i="28"/>
  <c r="BG144" i="28"/>
  <c r="Q144" i="28"/>
  <c r="AH144" i="28"/>
  <c r="BF149" i="25" l="1"/>
  <c r="BE149" i="25"/>
  <c r="R149" i="25"/>
  <c r="BB149" i="25"/>
  <c r="AT149" i="25"/>
  <c r="M149" i="25"/>
  <c r="AK149" i="25"/>
  <c r="AU149" i="25"/>
  <c r="BA149" i="25"/>
  <c r="K149" i="25"/>
  <c r="AS149" i="25"/>
  <c r="BD149" i="25"/>
  <c r="W149" i="25"/>
  <c r="N149" i="25"/>
  <c r="BG149" i="25"/>
  <c r="AD149" i="25"/>
  <c r="AV149" i="25"/>
  <c r="AJ149" i="25"/>
  <c r="AI149" i="25"/>
  <c r="Z149" i="25"/>
  <c r="AM149" i="25"/>
  <c r="AE149" i="25"/>
  <c r="AN149" i="25"/>
  <c r="U149" i="25"/>
  <c r="V149" i="25"/>
  <c r="AR149" i="25"/>
  <c r="P149" i="25"/>
  <c r="J150" i="25"/>
  <c r="O149" i="25"/>
  <c r="AX149" i="25"/>
  <c r="AH149" i="25"/>
  <c r="Y149" i="25"/>
  <c r="AP149" i="25"/>
  <c r="AY149" i="25"/>
  <c r="BC149" i="25"/>
  <c r="Q149" i="25"/>
  <c r="L149" i="25"/>
  <c r="BI149" i="25"/>
  <c r="AC149" i="25"/>
  <c r="AQ149" i="25"/>
  <c r="X149" i="25"/>
  <c r="AZ149" i="25"/>
  <c r="AL149" i="25"/>
  <c r="AA149" i="25"/>
  <c r="AF149" i="25"/>
  <c r="AG149" i="25"/>
  <c r="AB149" i="25"/>
  <c r="BH149" i="25"/>
  <c r="I150" i="25"/>
  <c r="H150" i="25" s="1"/>
  <c r="S149" i="25"/>
  <c r="AW149" i="25"/>
  <c r="AO149" i="25"/>
  <c r="T149" i="25"/>
  <c r="Y145" i="28"/>
  <c r="AM145" i="28"/>
  <c r="O145" i="28"/>
  <c r="U145" i="28"/>
  <c r="AL145" i="28"/>
  <c r="AS145" i="28"/>
  <c r="AZ145" i="28"/>
  <c r="M145" i="28"/>
  <c r="AF145" i="28"/>
  <c r="AE145" i="28"/>
  <c r="AO145" i="28"/>
  <c r="BD145" i="28"/>
  <c r="T145" i="28"/>
  <c r="AX145" i="28"/>
  <c r="AP145" i="28"/>
  <c r="AN145" i="28"/>
  <c r="W145" i="28"/>
  <c r="J146" i="28"/>
  <c r="AA145" i="28"/>
  <c r="Z145" i="28"/>
  <c r="BF145" i="28"/>
  <c r="AU145" i="28"/>
  <c r="AV145" i="28"/>
  <c r="BC145" i="28"/>
  <c r="AI145" i="28"/>
  <c r="AH145" i="28"/>
  <c r="BH145" i="28"/>
  <c r="R145" i="28"/>
  <c r="BA145" i="28"/>
  <c r="AB145" i="28"/>
  <c r="AT145" i="28"/>
  <c r="AW145" i="28"/>
  <c r="BG145" i="28"/>
  <c r="S145" i="28"/>
  <c r="V145" i="28"/>
  <c r="BE145" i="28"/>
  <c r="N145" i="28"/>
  <c r="Q145" i="28"/>
  <c r="I146" i="28"/>
  <c r="H146" i="28" s="1"/>
  <c r="AK145" i="28"/>
  <c r="P145" i="28"/>
  <c r="BB145" i="28"/>
  <c r="AJ145" i="28"/>
  <c r="AC145" i="28"/>
  <c r="X145" i="28"/>
  <c r="K145" i="28"/>
  <c r="AY145" i="28"/>
  <c r="AR145" i="28"/>
  <c r="AG145" i="28"/>
  <c r="AQ145" i="28"/>
  <c r="AD145" i="28"/>
  <c r="L145" i="28"/>
  <c r="AX150" i="25" l="1"/>
  <c r="AZ150" i="25"/>
  <c r="AV150" i="25"/>
  <c r="AY150" i="25"/>
  <c r="AM150" i="25"/>
  <c r="AT150" i="25"/>
  <c r="BE150" i="25"/>
  <c r="Y150" i="25"/>
  <c r="T150" i="25"/>
  <c r="AB150" i="25"/>
  <c r="Z150" i="25"/>
  <c r="AH150" i="25"/>
  <c r="S150" i="25"/>
  <c r="AA150" i="25"/>
  <c r="BH150" i="25"/>
  <c r="AC150" i="25"/>
  <c r="AN150" i="25"/>
  <c r="I151" i="25"/>
  <c r="H151" i="25" s="1"/>
  <c r="V150" i="25"/>
  <c r="BA150" i="25"/>
  <c r="M150" i="25"/>
  <c r="L150" i="25"/>
  <c r="AW150" i="25"/>
  <c r="BC150" i="25"/>
  <c r="K150" i="25"/>
  <c r="BI150" i="25"/>
  <c r="AD150" i="25"/>
  <c r="BG150" i="25"/>
  <c r="AF150" i="25"/>
  <c r="AG150" i="25"/>
  <c r="AL150" i="25"/>
  <c r="AO150" i="25"/>
  <c r="AI150" i="25"/>
  <c r="BF150" i="25"/>
  <c r="O150" i="25"/>
  <c r="AP150" i="25"/>
  <c r="BB150" i="25"/>
  <c r="BD150" i="25"/>
  <c r="R150" i="25"/>
  <c r="AE150" i="25"/>
  <c r="U150" i="25"/>
  <c r="AR150" i="25"/>
  <c r="AQ150" i="25"/>
  <c r="AU150" i="25"/>
  <c r="P150" i="25"/>
  <c r="N150" i="25"/>
  <c r="AJ150" i="25"/>
  <c r="J151" i="25"/>
  <c r="X150" i="25"/>
  <c r="AS150" i="25"/>
  <c r="Q150" i="25"/>
  <c r="W150" i="25"/>
  <c r="AK150" i="25"/>
  <c r="O146" i="28"/>
  <c r="I147" i="28"/>
  <c r="H147" i="28" s="1"/>
  <c r="BC146" i="28"/>
  <c r="Q146" i="28"/>
  <c r="N146" i="28"/>
  <c r="V146" i="28"/>
  <c r="U146" i="28"/>
  <c r="BB146" i="28"/>
  <c r="AP146" i="28"/>
  <c r="M146" i="28"/>
  <c r="S146" i="28"/>
  <c r="X146" i="28"/>
  <c r="AN146" i="28"/>
  <c r="T146" i="28"/>
  <c r="AI146" i="28"/>
  <c r="AY146" i="28"/>
  <c r="J147" i="28"/>
  <c r="Y146" i="28"/>
  <c r="AB146" i="28"/>
  <c r="AZ146" i="28"/>
  <c r="AA146" i="28"/>
  <c r="K146" i="28"/>
  <c r="AQ146" i="28"/>
  <c r="AC146" i="28"/>
  <c r="BH146" i="28"/>
  <c r="AS146" i="28"/>
  <c r="R146" i="28"/>
  <c r="AW146" i="28"/>
  <c r="AX146" i="28"/>
  <c r="L146" i="28"/>
  <c r="AV146" i="28"/>
  <c r="AF146" i="28"/>
  <c r="AD146" i="28"/>
  <c r="BG146" i="28"/>
  <c r="AJ146" i="28"/>
  <c r="AL146" i="28"/>
  <c r="AU146" i="28"/>
  <c r="Z146" i="28"/>
  <c r="AM146" i="28"/>
  <c r="AG146" i="28"/>
  <c r="BE146" i="28"/>
  <c r="BD146" i="28"/>
  <c r="AT146" i="28"/>
  <c r="AH146" i="28"/>
  <c r="AK146" i="28"/>
  <c r="AR146" i="28"/>
  <c r="AO146" i="28"/>
  <c r="BF146" i="28"/>
  <c r="BA146" i="28"/>
  <c r="W146" i="28"/>
  <c r="P146" i="28"/>
  <c r="AE146" i="28"/>
  <c r="AA151" i="25" l="1"/>
  <c r="BC151" i="25"/>
  <c r="AF151" i="25"/>
  <c r="BI151" i="25"/>
  <c r="V151" i="25"/>
  <c r="BE151" i="25"/>
  <c r="AJ151" i="25"/>
  <c r="BB151" i="25"/>
  <c r="AU151" i="25"/>
  <c r="BA151" i="25"/>
  <c r="P151" i="25"/>
  <c r="AX151" i="25"/>
  <c r="L151" i="25"/>
  <c r="AK151" i="25"/>
  <c r="AT151" i="25"/>
  <c r="AY151" i="25"/>
  <c r="X151" i="25"/>
  <c r="S151" i="25"/>
  <c r="AE151" i="25"/>
  <c r="J152" i="25"/>
  <c r="I152" i="25"/>
  <c r="H152" i="25" s="1"/>
  <c r="AQ151" i="25"/>
  <c r="AP151" i="25"/>
  <c r="O151" i="25"/>
  <c r="AR151" i="25"/>
  <c r="AB151" i="25"/>
  <c r="Y151" i="25"/>
  <c r="Z151" i="25"/>
  <c r="R151" i="25"/>
  <c r="AV151" i="25"/>
  <c r="AG151" i="25"/>
  <c r="AM151" i="25"/>
  <c r="AH151" i="25"/>
  <c r="M151" i="25"/>
  <c r="AD151" i="25"/>
  <c r="BF151" i="25"/>
  <c r="N151" i="25"/>
  <c r="Q151" i="25"/>
  <c r="AZ151" i="25"/>
  <c r="AC151" i="25"/>
  <c r="AW151" i="25"/>
  <c r="BG151" i="25"/>
  <c r="BH151" i="25"/>
  <c r="BD151" i="25"/>
  <c r="AN151" i="25"/>
  <c r="T151" i="25"/>
  <c r="U151" i="25"/>
  <c r="AL151" i="25"/>
  <c r="AI151" i="25"/>
  <c r="W151" i="25"/>
  <c r="AO151" i="25"/>
  <c r="K151" i="25"/>
  <c r="AS151" i="25"/>
  <c r="AD147" i="28"/>
  <c r="X147" i="28"/>
  <c r="AG147" i="28"/>
  <c r="N147" i="28"/>
  <c r="AF147" i="28"/>
  <c r="AY147" i="28"/>
  <c r="AQ147" i="28"/>
  <c r="AT147" i="28"/>
  <c r="R147" i="28"/>
  <c r="AU147" i="28"/>
  <c r="BD147" i="28"/>
  <c r="AM147" i="28"/>
  <c r="AR147" i="28"/>
  <c r="AK147" i="28"/>
  <c r="BB147" i="28"/>
  <c r="L147" i="28"/>
  <c r="AL147" i="28"/>
  <c r="T147" i="28"/>
  <c r="AJ147" i="28"/>
  <c r="AI147" i="28"/>
  <c r="AH147" i="28"/>
  <c r="BC147" i="28"/>
  <c r="AA147" i="28"/>
  <c r="J148" i="28"/>
  <c r="AC147" i="28"/>
  <c r="AB147" i="28"/>
  <c r="O147" i="28"/>
  <c r="BG147" i="28"/>
  <c r="K147" i="28"/>
  <c r="BH147" i="28"/>
  <c r="AW147" i="28"/>
  <c r="U147" i="28"/>
  <c r="I148" i="28"/>
  <c r="H148" i="28" s="1"/>
  <c r="Q147" i="28"/>
  <c r="AZ147" i="28"/>
  <c r="AX147" i="28"/>
  <c r="BA147" i="28"/>
  <c r="AV147" i="28"/>
  <c r="AN147" i="28"/>
  <c r="BF147" i="28"/>
  <c r="S147" i="28"/>
  <c r="Z147" i="28"/>
  <c r="AO147" i="28"/>
  <c r="V147" i="28"/>
  <c r="M147" i="28"/>
  <c r="W147" i="28"/>
  <c r="BE147" i="28"/>
  <c r="AE147" i="28"/>
  <c r="AS147" i="28"/>
  <c r="P147" i="28"/>
  <c r="Y147" i="28"/>
  <c r="AP147" i="28"/>
  <c r="AY148" i="28" l="1"/>
  <c r="AF148" i="28"/>
  <c r="AL148" i="28"/>
  <c r="U148" i="28"/>
  <c r="BF148" i="28"/>
  <c r="AA148" i="28"/>
  <c r="AD148" i="28"/>
  <c r="BC148" i="28"/>
  <c r="Y148" i="28"/>
  <c r="V148" i="28"/>
  <c r="BG148" i="28"/>
  <c r="I149" i="28"/>
  <c r="H149" i="28" s="1"/>
  <c r="AW148" i="28"/>
  <c r="AG148" i="28"/>
  <c r="AK148" i="28"/>
  <c r="AR148" i="28"/>
  <c r="AO148" i="28"/>
  <c r="S148" i="28"/>
  <c r="T148" i="28"/>
  <c r="AZ148" i="28"/>
  <c r="BD148" i="28"/>
  <c r="AE148" i="28"/>
  <c r="W148" i="28"/>
  <c r="M148" i="28"/>
  <c r="BA148" i="28"/>
  <c r="AT148" i="28"/>
  <c r="X148" i="28"/>
  <c r="AB148" i="28"/>
  <c r="R148" i="28"/>
  <c r="AU148" i="28"/>
  <c r="AC148" i="28"/>
  <c r="AS148" i="28"/>
  <c r="AX148" i="28"/>
  <c r="AP148" i="28"/>
  <c r="P148" i="28"/>
  <c r="AH148" i="28"/>
  <c r="AI148" i="28"/>
  <c r="AQ148" i="28"/>
  <c r="Z148" i="28"/>
  <c r="AM148" i="28"/>
  <c r="AJ148" i="28"/>
  <c r="K148" i="28"/>
  <c r="BH148" i="28"/>
  <c r="BB148" i="28"/>
  <c r="J149" i="28"/>
  <c r="AN148" i="28"/>
  <c r="L148" i="28"/>
  <c r="N148" i="28"/>
  <c r="O148" i="28"/>
  <c r="Q148" i="28"/>
  <c r="AV148" i="28"/>
  <c r="BE148" i="28"/>
  <c r="X152" i="25"/>
  <c r="AR152" i="25"/>
  <c r="I153" i="25"/>
  <c r="H153" i="25" s="1"/>
  <c r="AU152" i="25"/>
  <c r="AT152" i="25"/>
  <c r="AN152" i="25"/>
  <c r="K152" i="25"/>
  <c r="BF152" i="25"/>
  <c r="AK152" i="25"/>
  <c r="L152" i="25"/>
  <c r="AF152" i="25"/>
  <c r="AG152" i="25"/>
  <c r="Y152" i="25"/>
  <c r="AE152" i="25"/>
  <c r="U152" i="25"/>
  <c r="J153" i="25"/>
  <c r="BC152" i="25"/>
  <c r="BB152" i="25"/>
  <c r="BA152" i="25"/>
  <c r="O152" i="25"/>
  <c r="W152" i="25"/>
  <c r="AB152" i="25"/>
  <c r="AZ152" i="25"/>
  <c r="BD152" i="25"/>
  <c r="BG152" i="25"/>
  <c r="S152" i="25"/>
  <c r="AA152" i="25"/>
  <c r="T152" i="25"/>
  <c r="M152" i="25"/>
  <c r="AQ152" i="25"/>
  <c r="AJ152" i="25"/>
  <c r="AC152" i="25"/>
  <c r="AO152" i="25"/>
  <c r="AM152" i="25"/>
  <c r="AW152" i="25"/>
  <c r="BH152" i="25"/>
  <c r="AL152" i="25"/>
  <c r="Z152" i="25"/>
  <c r="BI152" i="25"/>
  <c r="P152" i="25"/>
  <c r="AV152" i="25"/>
  <c r="N152" i="25"/>
  <c r="AD152" i="25"/>
  <c r="AP152" i="25"/>
  <c r="AS152" i="25"/>
  <c r="AX152" i="25"/>
  <c r="V152" i="25"/>
  <c r="BE152" i="25"/>
  <c r="R152" i="25"/>
  <c r="AI152" i="25"/>
  <c r="AH152" i="25"/>
  <c r="AY152" i="25"/>
  <c r="Q152" i="25"/>
  <c r="Y149" i="28" l="1"/>
  <c r="W149" i="28"/>
  <c r="AN149" i="28"/>
  <c r="K149" i="28"/>
  <c r="AX149" i="28"/>
  <c r="BC149" i="28"/>
  <c r="BH149" i="28"/>
  <c r="S149" i="28"/>
  <c r="AG149" i="28"/>
  <c r="AO149" i="28"/>
  <c r="X149" i="28"/>
  <c r="BD149" i="28"/>
  <c r="AI149" i="28"/>
  <c r="AV149" i="28"/>
  <c r="M149" i="28"/>
  <c r="AE149" i="28"/>
  <c r="AR149" i="28"/>
  <c r="AL149" i="28"/>
  <c r="BF149" i="28"/>
  <c r="AP149" i="28"/>
  <c r="AH149" i="28"/>
  <c r="BB149" i="28"/>
  <c r="P149" i="28"/>
  <c r="R149" i="28"/>
  <c r="Q149" i="28"/>
  <c r="AK149" i="28"/>
  <c r="AM149" i="28"/>
  <c r="I150" i="28"/>
  <c r="H150" i="28" s="1"/>
  <c r="AU149" i="28"/>
  <c r="AA149" i="28"/>
  <c r="AS149" i="28"/>
  <c r="AT149" i="28"/>
  <c r="U149" i="28"/>
  <c r="AF149" i="28"/>
  <c r="AJ149" i="28"/>
  <c r="BA149" i="28"/>
  <c r="J150" i="28"/>
  <c r="BG149" i="28"/>
  <c r="AZ149" i="28"/>
  <c r="L149" i="28"/>
  <c r="V149" i="28"/>
  <c r="Z149" i="28"/>
  <c r="AY149" i="28"/>
  <c r="BE149" i="28"/>
  <c r="AB149" i="28"/>
  <c r="AQ149" i="28"/>
  <c r="N149" i="28"/>
  <c r="O149" i="28"/>
  <c r="AC149" i="28"/>
  <c r="AW149" i="28"/>
  <c r="AD149" i="28"/>
  <c r="T149" i="28"/>
  <c r="R153" i="25"/>
  <c r="AM153" i="25"/>
  <c r="AI153" i="25"/>
  <c r="P153" i="25"/>
  <c r="AD153" i="25"/>
  <c r="AL153" i="25"/>
  <c r="AU153" i="25"/>
  <c r="BD153" i="25"/>
  <c r="Y153" i="25"/>
  <c r="W153" i="25"/>
  <c r="AK153" i="25"/>
  <c r="BB153" i="25"/>
  <c r="O153" i="25"/>
  <c r="AN153" i="25"/>
  <c r="AB153" i="25"/>
  <c r="AV153" i="25"/>
  <c r="BI153" i="25"/>
  <c r="AP153" i="25"/>
  <c r="BE153" i="25"/>
  <c r="AJ153" i="25"/>
  <c r="AT153" i="25"/>
  <c r="AH153" i="25"/>
  <c r="AQ153" i="25"/>
  <c r="Z153" i="25"/>
  <c r="AW153" i="25"/>
  <c r="AC153" i="25"/>
  <c r="J154" i="25"/>
  <c r="Q153" i="25"/>
  <c r="K153" i="25"/>
  <c r="N153" i="25"/>
  <c r="BH153" i="25"/>
  <c r="AO153" i="25"/>
  <c r="BA153" i="25"/>
  <c r="I154" i="25"/>
  <c r="H154" i="25" s="1"/>
  <c r="M153" i="25"/>
  <c r="AZ153" i="25"/>
  <c r="S153" i="25"/>
  <c r="U153" i="25"/>
  <c r="AF153" i="25"/>
  <c r="BF153" i="25"/>
  <c r="V153" i="25"/>
  <c r="T153" i="25"/>
  <c r="AA153" i="25"/>
  <c r="BC153" i="25"/>
  <c r="L153" i="25"/>
  <c r="BG153" i="25"/>
  <c r="AS153" i="25"/>
  <c r="AY153" i="25"/>
  <c r="AR153" i="25"/>
  <c r="X153" i="25"/>
  <c r="AX153" i="25"/>
  <c r="AE153" i="25"/>
  <c r="AG153" i="25"/>
  <c r="AP150" i="28" l="1"/>
  <c r="AD150" i="28"/>
  <c r="AF150" i="28"/>
  <c r="AE150" i="28"/>
  <c r="AJ150" i="28"/>
  <c r="P150" i="28"/>
  <c r="AY150" i="28"/>
  <c r="BG150" i="28"/>
  <c r="AA150" i="28"/>
  <c r="W150" i="28"/>
  <c r="U150" i="28"/>
  <c r="AI150" i="28"/>
  <c r="AB150" i="28"/>
  <c r="Y150" i="28"/>
  <c r="K150" i="28"/>
  <c r="Z150" i="28"/>
  <c r="BB150" i="28"/>
  <c r="AN150" i="28"/>
  <c r="J151" i="28"/>
  <c r="Q150" i="28"/>
  <c r="BF150" i="28"/>
  <c r="L150" i="28"/>
  <c r="AU150" i="28"/>
  <c r="AT150" i="28"/>
  <c r="AK150" i="28"/>
  <c r="AL150" i="28"/>
  <c r="N150" i="28"/>
  <c r="AQ150" i="28"/>
  <c r="AS150" i="28"/>
  <c r="M150" i="28"/>
  <c r="V150" i="28"/>
  <c r="AH150" i="28"/>
  <c r="AZ150" i="28"/>
  <c r="BH150" i="28"/>
  <c r="BD150" i="28"/>
  <c r="X150" i="28"/>
  <c r="AG150" i="28"/>
  <c r="AV150" i="28"/>
  <c r="AM150" i="28"/>
  <c r="AC150" i="28"/>
  <c r="AR150" i="28"/>
  <c r="R150" i="28"/>
  <c r="I151" i="28"/>
  <c r="H151" i="28" s="1"/>
  <c r="AX150" i="28"/>
  <c r="S150" i="28"/>
  <c r="BA150" i="28"/>
  <c r="BC150" i="28"/>
  <c r="AW150" i="28"/>
  <c r="T150" i="28"/>
  <c r="BE150" i="28"/>
  <c r="O150" i="28"/>
  <c r="AO150" i="28"/>
  <c r="AK154" i="25"/>
  <c r="X154" i="25"/>
  <c r="BG154" i="25"/>
  <c r="AO154" i="25"/>
  <c r="AA154" i="25"/>
  <c r="AH154" i="25"/>
  <c r="AV154" i="25"/>
  <c r="BD154" i="25"/>
  <c r="BB154" i="25"/>
  <c r="AR154" i="25"/>
  <c r="N154" i="25"/>
  <c r="AT154" i="25"/>
  <c r="AX154" i="25"/>
  <c r="AZ154" i="25"/>
  <c r="AQ154" i="25"/>
  <c r="BC154" i="25"/>
  <c r="BH154" i="25"/>
  <c r="AI154" i="25"/>
  <c r="BI154" i="25"/>
  <c r="BF154" i="25"/>
  <c r="AJ154" i="25"/>
  <c r="P154" i="25"/>
  <c r="S154" i="25"/>
  <c r="AD154" i="25"/>
  <c r="AS154" i="25"/>
  <c r="AN154" i="25"/>
  <c r="J155" i="25"/>
  <c r="M154" i="25"/>
  <c r="I155" i="25"/>
  <c r="H155" i="25" s="1"/>
  <c r="AL154" i="25"/>
  <c r="AB154" i="25"/>
  <c r="K154" i="25"/>
  <c r="AP154" i="25"/>
  <c r="Q154" i="25"/>
  <c r="AC154" i="25"/>
  <c r="AG154" i="25"/>
  <c r="AF154" i="25"/>
  <c r="O154" i="25"/>
  <c r="U154" i="25"/>
  <c r="BA154" i="25"/>
  <c r="V154" i="25"/>
  <c r="AY154" i="25"/>
  <c r="R154" i="25"/>
  <c r="BE154" i="25"/>
  <c r="AE154" i="25"/>
  <c r="AW154" i="25"/>
  <c r="W154" i="25"/>
  <c r="T154" i="25"/>
  <c r="AU154" i="25"/>
  <c r="Z154" i="25"/>
  <c r="Y154" i="25"/>
  <c r="L154" i="25"/>
  <c r="AM154" i="25"/>
  <c r="AK151" i="28" l="1"/>
  <c r="AT151" i="28"/>
  <c r="I152" i="28"/>
  <c r="H152" i="28" s="1"/>
  <c r="AB151" i="28"/>
  <c r="AH151" i="28"/>
  <c r="AO151" i="28"/>
  <c r="BA151" i="28"/>
  <c r="T151" i="28"/>
  <c r="BC151" i="28"/>
  <c r="AW151" i="28"/>
  <c r="K151" i="28"/>
  <c r="AP151" i="28"/>
  <c r="R151" i="28"/>
  <c r="AM151" i="28"/>
  <c r="M151" i="28"/>
  <c r="S151" i="28"/>
  <c r="Y151" i="28"/>
  <c r="AA151" i="28"/>
  <c r="AU151" i="28"/>
  <c r="O151" i="28"/>
  <c r="AR151" i="28"/>
  <c r="Z151" i="28"/>
  <c r="AN151" i="28"/>
  <c r="U151" i="28"/>
  <c r="AQ151" i="28"/>
  <c r="AS151" i="28"/>
  <c r="AY151" i="28"/>
  <c r="AL151" i="28"/>
  <c r="AF151" i="28"/>
  <c r="Q151" i="28"/>
  <c r="AE151" i="28"/>
  <c r="BD151" i="28"/>
  <c r="W151" i="28"/>
  <c r="BH151" i="28"/>
  <c r="BG151" i="28"/>
  <c r="AZ151" i="28"/>
  <c r="AJ151" i="28"/>
  <c r="AV151" i="28"/>
  <c r="AI151" i="28"/>
  <c r="J152" i="28"/>
  <c r="P151" i="28"/>
  <c r="V151" i="28"/>
  <c r="BF151" i="28"/>
  <c r="AG151" i="28"/>
  <c r="N151" i="28"/>
  <c r="AD151" i="28"/>
  <c r="L151" i="28"/>
  <c r="X151" i="28"/>
  <c r="BE151" i="28"/>
  <c r="BB151" i="28"/>
  <c r="AX151" i="28"/>
  <c r="AC151" i="28"/>
  <c r="AB155" i="25"/>
  <c r="Q155" i="25"/>
  <c r="V155" i="25"/>
  <c r="AU155" i="25"/>
  <c r="I156" i="25"/>
  <c r="H156" i="25" s="1"/>
  <c r="AM155" i="25"/>
  <c r="AC155" i="25"/>
  <c r="BC155" i="25"/>
  <c r="Z155" i="25"/>
  <c r="AR155" i="25"/>
  <c r="AP155" i="25"/>
  <c r="AH155" i="25"/>
  <c r="O155" i="25"/>
  <c r="BI155" i="25"/>
  <c r="AT155" i="25"/>
  <c r="L155" i="25"/>
  <c r="P155" i="25"/>
  <c r="AQ155" i="25"/>
  <c r="Y155" i="25"/>
  <c r="AV155" i="25"/>
  <c r="BB155" i="25"/>
  <c r="AA155" i="25"/>
  <c r="AF155" i="25"/>
  <c r="AY155" i="25"/>
  <c r="K155" i="25"/>
  <c r="AN155" i="25"/>
  <c r="AG155" i="25"/>
  <c r="M155" i="25"/>
  <c r="J156" i="25"/>
  <c r="AD155" i="25"/>
  <c r="AJ155" i="25"/>
  <c r="AO155" i="25"/>
  <c r="N155" i="25"/>
  <c r="BA155" i="25"/>
  <c r="BF155" i="25"/>
  <c r="AW155" i="25"/>
  <c r="AI155" i="25"/>
  <c r="R155" i="25"/>
  <c r="AX155" i="25"/>
  <c r="BG155" i="25"/>
  <c r="AK155" i="25"/>
  <c r="AL155" i="25"/>
  <c r="U155" i="25"/>
  <c r="X155" i="25"/>
  <c r="T155" i="25"/>
  <c r="W155" i="25"/>
  <c r="BH155" i="25"/>
  <c r="BD155" i="25"/>
  <c r="BE155" i="25"/>
  <c r="AZ155" i="25"/>
  <c r="S155" i="25"/>
  <c r="AS155" i="25"/>
  <c r="AE155" i="25"/>
  <c r="BD152" i="28" l="1"/>
  <c r="J153" i="28"/>
  <c r="AH152" i="28"/>
  <c r="AI152" i="28"/>
  <c r="V152" i="28"/>
  <c r="L152" i="28"/>
  <c r="T152" i="28"/>
  <c r="W152" i="28"/>
  <c r="I153" i="28"/>
  <c r="H153" i="28" s="1"/>
  <c r="X152" i="28"/>
  <c r="AW152" i="28"/>
  <c r="BF152" i="28"/>
  <c r="R152" i="28"/>
  <c r="BH152" i="28"/>
  <c r="AB152" i="28"/>
  <c r="K152" i="28"/>
  <c r="AF152" i="28"/>
  <c r="AA152" i="28"/>
  <c r="AT152" i="28"/>
  <c r="M152" i="28"/>
  <c r="AK152" i="28"/>
  <c r="BC152" i="28"/>
  <c r="AQ152" i="28"/>
  <c r="AX152" i="28"/>
  <c r="AE152" i="28"/>
  <c r="BG152" i="28"/>
  <c r="Z152" i="28"/>
  <c r="AR152" i="28"/>
  <c r="AS152" i="28"/>
  <c r="Y152" i="28"/>
  <c r="Q152" i="28"/>
  <c r="AC152" i="28"/>
  <c r="BA152" i="28"/>
  <c r="U152" i="28"/>
  <c r="AP152" i="28"/>
  <c r="AO152" i="28"/>
  <c r="O152" i="28"/>
  <c r="AN152" i="28"/>
  <c r="AV152" i="28"/>
  <c r="AG152" i="28"/>
  <c r="BB152" i="28"/>
  <c r="N152" i="28"/>
  <c r="AL152" i="28"/>
  <c r="AY152" i="28"/>
  <c r="AZ152" i="28"/>
  <c r="S152" i="28"/>
  <c r="AJ152" i="28"/>
  <c r="AU152" i="28"/>
  <c r="BE152" i="28"/>
  <c r="AM152" i="28"/>
  <c r="P152" i="28"/>
  <c r="AD152" i="28"/>
  <c r="O156" i="25"/>
  <c r="BI156" i="25"/>
  <c r="Q156" i="25"/>
  <c r="BH156" i="25"/>
  <c r="S156" i="25"/>
  <c r="AR156" i="25"/>
  <c r="AP156" i="25"/>
  <c r="AU156" i="25"/>
  <c r="AE156" i="25"/>
  <c r="AX156" i="25"/>
  <c r="AB156" i="25"/>
  <c r="AG156" i="25"/>
  <c r="BG156" i="25"/>
  <c r="AO156" i="25"/>
  <c r="M156" i="25"/>
  <c r="W156" i="25"/>
  <c r="Z156" i="25"/>
  <c r="P156" i="25"/>
  <c r="AN156" i="25"/>
  <c r="X156" i="25"/>
  <c r="AT156" i="25"/>
  <c r="BD156" i="25"/>
  <c r="AH156" i="25"/>
  <c r="BE156" i="25"/>
  <c r="AW156" i="25"/>
  <c r="AF156" i="25"/>
  <c r="J157" i="25"/>
  <c r="AA156" i="25"/>
  <c r="AC156" i="25"/>
  <c r="Y156" i="25"/>
  <c r="AM156" i="25"/>
  <c r="BF156" i="25"/>
  <c r="AQ156" i="25"/>
  <c r="N156" i="25"/>
  <c r="BC156" i="25"/>
  <c r="K156" i="25"/>
  <c r="AD156" i="25"/>
  <c r="U156" i="25"/>
  <c r="AK156" i="25"/>
  <c r="BA156" i="25"/>
  <c r="R156" i="25"/>
  <c r="T156" i="25"/>
  <c r="BB156" i="25"/>
  <c r="AS156" i="25"/>
  <c r="V156" i="25"/>
  <c r="AI156" i="25"/>
  <c r="AZ156" i="25"/>
  <c r="AV156" i="25"/>
  <c r="L156" i="25"/>
  <c r="AL156" i="25"/>
  <c r="I157" i="25"/>
  <c r="H157" i="25" s="1"/>
  <c r="AY156" i="25"/>
  <c r="AJ156" i="25"/>
  <c r="AK157" i="25" l="1"/>
  <c r="K157" i="25"/>
  <c r="AC157" i="25"/>
  <c r="AS157" i="25"/>
  <c r="BB157" i="25"/>
  <c r="T157" i="25"/>
  <c r="AJ157" i="25"/>
  <c r="AV157" i="25"/>
  <c r="W157" i="25"/>
  <c r="AP157" i="25"/>
  <c r="Z157" i="25"/>
  <c r="X157" i="25"/>
  <c r="AR157" i="25"/>
  <c r="AB157" i="25"/>
  <c r="AD157" i="25"/>
  <c r="AN157" i="25"/>
  <c r="BA157" i="25"/>
  <c r="AX157" i="25"/>
  <c r="AH157" i="25"/>
  <c r="AY157" i="25"/>
  <c r="BG157" i="25"/>
  <c r="L157" i="25"/>
  <c r="BF157" i="25"/>
  <c r="AL157" i="25"/>
  <c r="BH157" i="25"/>
  <c r="AO157" i="25"/>
  <c r="V157" i="25"/>
  <c r="AZ157" i="25"/>
  <c r="AW157" i="25"/>
  <c r="J158" i="25"/>
  <c r="AM157" i="25"/>
  <c r="AI157" i="25"/>
  <c r="N157" i="25"/>
  <c r="Y157" i="25"/>
  <c r="R157" i="25"/>
  <c r="P157" i="25"/>
  <c r="S157" i="25"/>
  <c r="Q157" i="25"/>
  <c r="BD157" i="25"/>
  <c r="BE157" i="25"/>
  <c r="O157" i="25"/>
  <c r="AE157" i="25"/>
  <c r="AQ157" i="25"/>
  <c r="AT157" i="25"/>
  <c r="BI157" i="25"/>
  <c r="BC157" i="25"/>
  <c r="M157" i="25"/>
  <c r="AG157" i="25"/>
  <c r="AA157" i="25"/>
  <c r="AF157" i="25"/>
  <c r="I158" i="25"/>
  <c r="H158" i="25" s="1"/>
  <c r="U157" i="25"/>
  <c r="AU157" i="25"/>
  <c r="BD153" i="28"/>
  <c r="AQ153" i="28"/>
  <c r="BB153" i="28"/>
  <c r="L153" i="28"/>
  <c r="J154" i="28"/>
  <c r="AG153" i="28"/>
  <c r="W153" i="28"/>
  <c r="Y153" i="28"/>
  <c r="AA153" i="28"/>
  <c r="AX153" i="28"/>
  <c r="BE153" i="28"/>
  <c r="AW153" i="28"/>
  <c r="M153" i="28"/>
  <c r="AM153" i="28"/>
  <c r="R153" i="28"/>
  <c r="AV153" i="28"/>
  <c r="AJ153" i="28"/>
  <c r="Z153" i="28"/>
  <c r="BG153" i="28"/>
  <c r="N153" i="28"/>
  <c r="Q153" i="28"/>
  <c r="AK153" i="28"/>
  <c r="O153" i="28"/>
  <c r="T153" i="28"/>
  <c r="AT153" i="28"/>
  <c r="AO153" i="28"/>
  <c r="BH153" i="28"/>
  <c r="AD153" i="28"/>
  <c r="AH153" i="28"/>
  <c r="P153" i="28"/>
  <c r="BA153" i="28"/>
  <c r="X153" i="28"/>
  <c r="AR153" i="28"/>
  <c r="S153" i="28"/>
  <c r="AC153" i="28"/>
  <c r="AS153" i="28"/>
  <c r="AN153" i="28"/>
  <c r="AY153" i="28"/>
  <c r="AF153" i="28"/>
  <c r="AZ153" i="28"/>
  <c r="AP153" i="28"/>
  <c r="U153" i="28"/>
  <c r="AB153" i="28"/>
  <c r="I154" i="28"/>
  <c r="H154" i="28" s="1"/>
  <c r="BF153" i="28"/>
  <c r="AU153" i="28"/>
  <c r="BC153" i="28"/>
  <c r="AI153" i="28"/>
  <c r="AL153" i="28"/>
  <c r="AE153" i="28"/>
  <c r="V153" i="28"/>
  <c r="K153" i="28"/>
  <c r="U158" i="25" l="1"/>
  <c r="M158" i="25"/>
  <c r="AD158" i="25"/>
  <c r="J159" i="25"/>
  <c r="P158" i="25"/>
  <c r="BH158" i="25"/>
  <c r="AW158" i="25"/>
  <c r="AI158" i="25"/>
  <c r="AM158" i="25"/>
  <c r="BG158" i="25"/>
  <c r="BB158" i="25"/>
  <c r="W158" i="25"/>
  <c r="AK158" i="25"/>
  <c r="I159" i="25"/>
  <c r="H159" i="25" s="1"/>
  <c r="Z158" i="25"/>
  <c r="AF158" i="25"/>
  <c r="AV158" i="25"/>
  <c r="AE158" i="25"/>
  <c r="BC158" i="25"/>
  <c r="K158" i="25"/>
  <c r="AC158" i="25"/>
  <c r="X158" i="25"/>
  <c r="AH158" i="25"/>
  <c r="AG158" i="25"/>
  <c r="AB158" i="25"/>
  <c r="AO158" i="25"/>
  <c r="AA158" i="25"/>
  <c r="V158" i="25"/>
  <c r="AQ158" i="25"/>
  <c r="O158" i="25"/>
  <c r="BI158" i="25"/>
  <c r="BA158" i="25"/>
  <c r="AX158" i="25"/>
  <c r="AT158" i="25"/>
  <c r="AU158" i="25"/>
  <c r="BF158" i="25"/>
  <c r="AR158" i="25"/>
  <c r="T158" i="25"/>
  <c r="R158" i="25"/>
  <c r="AZ158" i="25"/>
  <c r="AP158" i="25"/>
  <c r="L158" i="25"/>
  <c r="BE158" i="25"/>
  <c r="AL158" i="25"/>
  <c r="S158" i="25"/>
  <c r="Y158" i="25"/>
  <c r="BD158" i="25"/>
  <c r="Q158" i="25"/>
  <c r="AS158" i="25"/>
  <c r="AJ158" i="25"/>
  <c r="N158" i="25"/>
  <c r="AN158" i="25"/>
  <c r="AY158" i="25"/>
  <c r="AG154" i="28"/>
  <c r="AY154" i="28"/>
  <c r="X154" i="28"/>
  <c r="AL154" i="28"/>
  <c r="AX154" i="28"/>
  <c r="BF154" i="28"/>
  <c r="BH154" i="28"/>
  <c r="AH154" i="28"/>
  <c r="AJ154" i="28"/>
  <c r="AC154" i="28"/>
  <c r="BG154" i="28"/>
  <c r="AN154" i="28"/>
  <c r="AV154" i="28"/>
  <c r="T154" i="28"/>
  <c r="Y154" i="28"/>
  <c r="U154" i="28"/>
  <c r="BE154" i="28"/>
  <c r="BA154" i="28"/>
  <c r="AZ154" i="28"/>
  <c r="AK154" i="28"/>
  <c r="AE154" i="28"/>
  <c r="AS154" i="28"/>
  <c r="AF154" i="28"/>
  <c r="AQ154" i="28"/>
  <c r="W154" i="28"/>
  <c r="L154" i="28"/>
  <c r="AB154" i="28"/>
  <c r="Q154" i="28"/>
  <c r="AT154" i="28"/>
  <c r="AD154" i="28"/>
  <c r="O154" i="28"/>
  <c r="AR154" i="28"/>
  <c r="AW154" i="28"/>
  <c r="Z154" i="28"/>
  <c r="M154" i="28"/>
  <c r="AI154" i="28"/>
  <c r="I155" i="28"/>
  <c r="H155" i="28" s="1"/>
  <c r="S154" i="28"/>
  <c r="AM154" i="28"/>
  <c r="AO154" i="28"/>
  <c r="P154" i="28"/>
  <c r="N154" i="28"/>
  <c r="J155" i="28"/>
  <c r="AU154" i="28"/>
  <c r="R154" i="28"/>
  <c r="BD154" i="28"/>
  <c r="V154" i="28"/>
  <c r="BC154" i="28"/>
  <c r="AP154" i="28"/>
  <c r="AA154" i="28"/>
  <c r="BB154" i="28"/>
  <c r="K154" i="28"/>
  <c r="BG155" i="28" l="1"/>
  <c r="BA155" i="28"/>
  <c r="W155" i="28"/>
  <c r="AU155" i="28"/>
  <c r="AZ155" i="28"/>
  <c r="R155" i="28"/>
  <c r="S155" i="28"/>
  <c r="AV155" i="28"/>
  <c r="BH155" i="28"/>
  <c r="AC155" i="28"/>
  <c r="P155" i="28"/>
  <c r="AW155" i="28"/>
  <c r="AB155" i="28"/>
  <c r="AH155" i="28"/>
  <c r="AM155" i="28"/>
  <c r="AT155" i="28"/>
  <c r="J156" i="28"/>
  <c r="AJ155" i="28"/>
  <c r="U155" i="28"/>
  <c r="AE155" i="28"/>
  <c r="AD155" i="28"/>
  <c r="T155" i="28"/>
  <c r="M155" i="28"/>
  <c r="AP155" i="28"/>
  <c r="L155" i="28"/>
  <c r="AG155" i="28"/>
  <c r="AO155" i="28"/>
  <c r="O155" i="28"/>
  <c r="AQ155" i="28"/>
  <c r="V155" i="28"/>
  <c r="AS155" i="28"/>
  <c r="BD155" i="28"/>
  <c r="BE155" i="28"/>
  <c r="BB155" i="28"/>
  <c r="AN155" i="28"/>
  <c r="AL155" i="28"/>
  <c r="K155" i="28"/>
  <c r="Y155" i="28"/>
  <c r="AX155" i="28"/>
  <c r="AR155" i="28"/>
  <c r="BC155" i="28"/>
  <c r="X155" i="28"/>
  <c r="AY155" i="28"/>
  <c r="BF155" i="28"/>
  <c r="N155" i="28"/>
  <c r="Q155" i="28"/>
  <c r="I156" i="28"/>
  <c r="H156" i="28" s="1"/>
  <c r="AK155" i="28"/>
  <c r="AA155" i="28"/>
  <c r="AI155" i="28"/>
  <c r="AF155" i="28"/>
  <c r="Z155" i="28"/>
  <c r="AK159" i="25"/>
  <c r="J160" i="25"/>
  <c r="K159" i="25"/>
  <c r="BD159" i="25"/>
  <c r="M159" i="25"/>
  <c r="BB159" i="25"/>
  <c r="L159" i="25"/>
  <c r="AT159" i="25"/>
  <c r="AI159" i="25"/>
  <c r="AF159" i="25"/>
  <c r="X159" i="25"/>
  <c r="AW159" i="25"/>
  <c r="Y159" i="25"/>
  <c r="T159" i="25"/>
  <c r="AL159" i="25"/>
  <c r="AQ159" i="25"/>
  <c r="AU159" i="25"/>
  <c r="AS159" i="25"/>
  <c r="AY159" i="25"/>
  <c r="I160" i="25"/>
  <c r="H160" i="25" s="1"/>
  <c r="U159" i="25"/>
  <c r="AR159" i="25"/>
  <c r="BI159" i="25"/>
  <c r="AJ159" i="25"/>
  <c r="AN159" i="25"/>
  <c r="AH159" i="25"/>
  <c r="AB159" i="25"/>
  <c r="AE159" i="25"/>
  <c r="BA159" i="25"/>
  <c r="BF159" i="25"/>
  <c r="AV159" i="25"/>
  <c r="BH159" i="25"/>
  <c r="P159" i="25"/>
  <c r="V159" i="25"/>
  <c r="AG159" i="25"/>
  <c r="BC159" i="25"/>
  <c r="AX159" i="25"/>
  <c r="S159" i="25"/>
  <c r="Q159" i="25"/>
  <c r="O159" i="25"/>
  <c r="AC159" i="25"/>
  <c r="BE159" i="25"/>
  <c r="AZ159" i="25"/>
  <c r="AD159" i="25"/>
  <c r="AM159" i="25"/>
  <c r="BG159" i="25"/>
  <c r="N159" i="25"/>
  <c r="AA159" i="25"/>
  <c r="W159" i="25"/>
  <c r="AO159" i="25"/>
  <c r="AP159" i="25"/>
  <c r="R159" i="25"/>
  <c r="Z159" i="25"/>
  <c r="AO160" i="25" l="1"/>
  <c r="BI160" i="25"/>
  <c r="AH160" i="25"/>
  <c r="R160" i="25"/>
  <c r="BH160" i="25"/>
  <c r="I161" i="25"/>
  <c r="H161" i="25" s="1"/>
  <c r="U160" i="25"/>
  <c r="AG160" i="25"/>
  <c r="AK160" i="25"/>
  <c r="BC160" i="25"/>
  <c r="AA160" i="25"/>
  <c r="BB160" i="25"/>
  <c r="BF160" i="25"/>
  <c r="AQ160" i="25"/>
  <c r="AN160" i="25"/>
  <c r="Y160" i="25"/>
  <c r="M160" i="25"/>
  <c r="BG160" i="25"/>
  <c r="K160" i="25"/>
  <c r="W160" i="25"/>
  <c r="AS160" i="25"/>
  <c r="AR160" i="25"/>
  <c r="T160" i="25"/>
  <c r="AW160" i="25"/>
  <c r="X160" i="25"/>
  <c r="AD160" i="25"/>
  <c r="AJ160" i="25"/>
  <c r="AM160" i="25"/>
  <c r="AI160" i="25"/>
  <c r="AB160" i="25"/>
  <c r="AF160" i="25"/>
  <c r="Q160" i="25"/>
  <c r="BD160" i="25"/>
  <c r="J161" i="25"/>
  <c r="Z160" i="25"/>
  <c r="AL160" i="25"/>
  <c r="AY160" i="25"/>
  <c r="AX160" i="25"/>
  <c r="AT160" i="25"/>
  <c r="AV160" i="25"/>
  <c r="N160" i="25"/>
  <c r="P160" i="25"/>
  <c r="AE160" i="25"/>
  <c r="AC160" i="25"/>
  <c r="BA160" i="25"/>
  <c r="BE160" i="25"/>
  <c r="AU160" i="25"/>
  <c r="AZ160" i="25"/>
  <c r="O160" i="25"/>
  <c r="V160" i="25"/>
  <c r="AP160" i="25"/>
  <c r="S160" i="25"/>
  <c r="L160" i="25"/>
  <c r="K156" i="28"/>
  <c r="BB156" i="28"/>
  <c r="M156" i="28"/>
  <c r="BC156" i="28"/>
  <c r="AV156" i="28"/>
  <c r="BE156" i="28"/>
  <c r="AL156" i="28"/>
  <c r="AS156" i="28"/>
  <c r="AH156" i="28"/>
  <c r="BF156" i="28"/>
  <c r="AI156" i="28"/>
  <c r="BG156" i="28"/>
  <c r="BH156" i="28"/>
  <c r="X156" i="28"/>
  <c r="T156" i="28"/>
  <c r="AP156" i="28"/>
  <c r="AW156" i="28"/>
  <c r="L156" i="28"/>
  <c r="N156" i="28"/>
  <c r="Y156" i="28"/>
  <c r="U156" i="28"/>
  <c r="AU156" i="28"/>
  <c r="AZ156" i="28"/>
  <c r="AO156" i="28"/>
  <c r="AD156" i="28"/>
  <c r="I157" i="28"/>
  <c r="H157" i="28" s="1"/>
  <c r="AK156" i="28"/>
  <c r="Q156" i="28"/>
  <c r="AY156" i="28"/>
  <c r="AR156" i="28"/>
  <c r="S156" i="28"/>
  <c r="AM156" i="28"/>
  <c r="AJ156" i="28"/>
  <c r="AE156" i="28"/>
  <c r="W156" i="28"/>
  <c r="Z156" i="28"/>
  <c r="AT156" i="28"/>
  <c r="BD156" i="28"/>
  <c r="AQ156" i="28"/>
  <c r="AX156" i="28"/>
  <c r="P156" i="28"/>
  <c r="BA156" i="28"/>
  <c r="AB156" i="28"/>
  <c r="AN156" i="28"/>
  <c r="AF156" i="28"/>
  <c r="O156" i="28"/>
  <c r="AG156" i="28"/>
  <c r="J157" i="28"/>
  <c r="R156" i="28"/>
  <c r="AC156" i="28"/>
  <c r="V156" i="28"/>
  <c r="AA156" i="28"/>
  <c r="S157" i="28" l="1"/>
  <c r="BH157" i="28"/>
  <c r="T157" i="28"/>
  <c r="BG157" i="28"/>
  <c r="BB157" i="28"/>
  <c r="AU157" i="28"/>
  <c r="AO157" i="28"/>
  <c r="AC157" i="28"/>
  <c r="U157" i="28"/>
  <c r="R157" i="28"/>
  <c r="AE157" i="28"/>
  <c r="N157" i="28"/>
  <c r="AG157" i="28"/>
  <c r="L157" i="28"/>
  <c r="AD157" i="28"/>
  <c r="V157" i="28"/>
  <c r="AB157" i="28"/>
  <c r="AL157" i="28"/>
  <c r="AP157" i="28"/>
  <c r="AY157" i="28"/>
  <c r="BD157" i="28"/>
  <c r="AI157" i="28"/>
  <c r="AV157" i="28"/>
  <c r="AZ157" i="28"/>
  <c r="AN157" i="28"/>
  <c r="AX157" i="28"/>
  <c r="J158" i="28"/>
  <c r="W157" i="28"/>
  <c r="BE157" i="28"/>
  <c r="Q157" i="28"/>
  <c r="X157" i="28"/>
  <c r="AS157" i="28"/>
  <c r="BF157" i="28"/>
  <c r="AR157" i="28"/>
  <c r="Z157" i="28"/>
  <c r="BA157" i="28"/>
  <c r="AW157" i="28"/>
  <c r="AK157" i="28"/>
  <c r="AF157" i="28"/>
  <c r="I158" i="28"/>
  <c r="H158" i="28" s="1"/>
  <c r="AJ157" i="28"/>
  <c r="BC157" i="28"/>
  <c r="AQ157" i="28"/>
  <c r="AT157" i="28"/>
  <c r="AA157" i="28"/>
  <c r="O157" i="28"/>
  <c r="AH157" i="28"/>
  <c r="Y157" i="28"/>
  <c r="P157" i="28"/>
  <c r="K157" i="28"/>
  <c r="AM157" i="28"/>
  <c r="M157" i="28"/>
  <c r="S161" i="25"/>
  <c r="BB161" i="25"/>
  <c r="BH161" i="25"/>
  <c r="R161" i="25"/>
  <c r="AV161" i="25"/>
  <c r="J162" i="25"/>
  <c r="L161" i="25"/>
  <c r="V161" i="25"/>
  <c r="AF161" i="25"/>
  <c r="AA161" i="25"/>
  <c r="AB161" i="25"/>
  <c r="AP161" i="25"/>
  <c r="Q161" i="25"/>
  <c r="Z161" i="25"/>
  <c r="T161" i="25"/>
  <c r="AO161" i="25"/>
  <c r="AM161" i="25"/>
  <c r="AZ161" i="25"/>
  <c r="AN161" i="25"/>
  <c r="AG161" i="25"/>
  <c r="I162" i="25"/>
  <c r="H162" i="25" s="1"/>
  <c r="AJ161" i="25"/>
  <c r="BA161" i="25"/>
  <c r="AU161" i="25"/>
  <c r="M161" i="25"/>
  <c r="U161" i="25"/>
  <c r="AW161" i="25"/>
  <c r="P161" i="25"/>
  <c r="AL161" i="25"/>
  <c r="O161" i="25"/>
  <c r="AD161" i="25"/>
  <c r="BD161" i="25"/>
  <c r="N161" i="25"/>
  <c r="AS161" i="25"/>
  <c r="AR161" i="25"/>
  <c r="BG161" i="25"/>
  <c r="W161" i="25"/>
  <c r="AX161" i="25"/>
  <c r="AK161" i="25"/>
  <c r="AC161" i="25"/>
  <c r="AE161" i="25"/>
  <c r="BF161" i="25"/>
  <c r="BE161" i="25"/>
  <c r="BI161" i="25"/>
  <c r="X161" i="25"/>
  <c r="Y161" i="25"/>
  <c r="AH161" i="25"/>
  <c r="BC161" i="25"/>
  <c r="K161" i="25"/>
  <c r="AT161" i="25"/>
  <c r="AI161" i="25"/>
  <c r="AQ161" i="25"/>
  <c r="AY161" i="25"/>
  <c r="AE162" i="25" l="1"/>
  <c r="AM162" i="25"/>
  <c r="AG162" i="25"/>
  <c r="BI162" i="25"/>
  <c r="Y162" i="25"/>
  <c r="V162" i="25"/>
  <c r="BC162" i="25"/>
  <c r="AW162" i="25"/>
  <c r="AD162" i="25"/>
  <c r="N162" i="25"/>
  <c r="P162" i="25"/>
  <c r="AL162" i="25"/>
  <c r="J163" i="25"/>
  <c r="AN162" i="25"/>
  <c r="L162" i="25"/>
  <c r="AF162" i="25"/>
  <c r="Z162" i="25"/>
  <c r="AV162" i="25"/>
  <c r="AB162" i="25"/>
  <c r="AQ162" i="25"/>
  <c r="AR162" i="25"/>
  <c r="AI162" i="25"/>
  <c r="AY162" i="25"/>
  <c r="BF162" i="25"/>
  <c r="AP162" i="25"/>
  <c r="BG162" i="25"/>
  <c r="AZ162" i="25"/>
  <c r="M162" i="25"/>
  <c r="AS162" i="25"/>
  <c r="BE162" i="25"/>
  <c r="AU162" i="25"/>
  <c r="I163" i="25"/>
  <c r="H163" i="25" s="1"/>
  <c r="BA162" i="25"/>
  <c r="X162" i="25"/>
  <c r="AH162" i="25"/>
  <c r="AC162" i="25"/>
  <c r="K162" i="25"/>
  <c r="Q162" i="25"/>
  <c r="O162" i="25"/>
  <c r="R162" i="25"/>
  <c r="AT162" i="25"/>
  <c r="AX162" i="25"/>
  <c r="U162" i="25"/>
  <c r="S162" i="25"/>
  <c r="AK162" i="25"/>
  <c r="BD162" i="25"/>
  <c r="W162" i="25"/>
  <c r="AA162" i="25"/>
  <c r="T162" i="25"/>
  <c r="BH162" i="25"/>
  <c r="AO162" i="25"/>
  <c r="BB162" i="25"/>
  <c r="AJ162" i="25"/>
  <c r="I159" i="28"/>
  <c r="H159" i="28" s="1"/>
  <c r="BE158" i="28"/>
  <c r="T158" i="28"/>
  <c r="Q158" i="28"/>
  <c r="AJ158" i="28"/>
  <c r="AH158" i="28"/>
  <c r="AS158" i="28"/>
  <c r="AZ158" i="28"/>
  <c r="AB158" i="28"/>
  <c r="AN158" i="28"/>
  <c r="S158" i="28"/>
  <c r="AY158" i="28"/>
  <c r="BH158" i="28"/>
  <c r="AR158" i="28"/>
  <c r="L158" i="28"/>
  <c r="BB158" i="28"/>
  <c r="BG158" i="28"/>
  <c r="W158" i="28"/>
  <c r="AX158" i="28"/>
  <c r="O158" i="28"/>
  <c r="AI158" i="28"/>
  <c r="BC158" i="28"/>
  <c r="AU158" i="28"/>
  <c r="AG158" i="28"/>
  <c r="BA158" i="28"/>
  <c r="U158" i="28"/>
  <c r="AK158" i="28"/>
  <c r="AA158" i="28"/>
  <c r="J159" i="28"/>
  <c r="R158" i="28"/>
  <c r="AO158" i="28"/>
  <c r="X158" i="28"/>
  <c r="N158" i="28"/>
  <c r="AW158" i="28"/>
  <c r="AP158" i="28"/>
  <c r="BD158" i="28"/>
  <c r="AC158" i="28"/>
  <c r="AE158" i="28"/>
  <c r="AD158" i="28"/>
  <c r="K158" i="28"/>
  <c r="P158" i="28"/>
  <c r="AM158" i="28"/>
  <c r="AF158" i="28"/>
  <c r="AT158" i="28"/>
  <c r="V158" i="28"/>
  <c r="Y158" i="28"/>
  <c r="Z158" i="28"/>
  <c r="M158" i="28"/>
  <c r="AL158" i="28"/>
  <c r="BF158" i="28"/>
  <c r="AQ158" i="28"/>
  <c r="AV158" i="28"/>
  <c r="X163" i="25" l="1"/>
  <c r="AA163" i="25"/>
  <c r="BC163" i="25"/>
  <c r="BD163" i="25"/>
  <c r="AE163" i="25"/>
  <c r="AW163" i="25"/>
  <c r="M163" i="25"/>
  <c r="AI163" i="25"/>
  <c r="BG163" i="25"/>
  <c r="AX163" i="25"/>
  <c r="L163" i="25"/>
  <c r="S163" i="25"/>
  <c r="I164" i="25"/>
  <c r="H164" i="25" s="1"/>
  <c r="BA163" i="25"/>
  <c r="K163" i="25"/>
  <c r="AU163" i="25"/>
  <c r="AH163" i="25"/>
  <c r="BF163" i="25"/>
  <c r="AQ163" i="25"/>
  <c r="W163" i="25"/>
  <c r="AB163" i="25"/>
  <c r="AP163" i="25"/>
  <c r="AY163" i="25"/>
  <c r="AG163" i="25"/>
  <c r="Z163" i="25"/>
  <c r="BE163" i="25"/>
  <c r="AC163" i="25"/>
  <c r="AK163" i="25"/>
  <c r="AJ163" i="25"/>
  <c r="T163" i="25"/>
  <c r="J164" i="25"/>
  <c r="R163" i="25"/>
  <c r="AS163" i="25"/>
  <c r="AZ163" i="25"/>
  <c r="AM163" i="25"/>
  <c r="BB163" i="25"/>
  <c r="P163" i="25"/>
  <c r="V163" i="25"/>
  <c r="Y163" i="25"/>
  <c r="O163" i="25"/>
  <c r="U163" i="25"/>
  <c r="AR163" i="25"/>
  <c r="AL163" i="25"/>
  <c r="BI163" i="25"/>
  <c r="AT163" i="25"/>
  <c r="AO163" i="25"/>
  <c r="N163" i="25"/>
  <c r="AV163" i="25"/>
  <c r="AN163" i="25"/>
  <c r="BH163" i="25"/>
  <c r="AF163" i="25"/>
  <c r="Q163" i="25"/>
  <c r="AD163" i="25"/>
  <c r="W159" i="28"/>
  <c r="R159" i="28"/>
  <c r="V159" i="28"/>
  <c r="AZ159" i="28"/>
  <c r="Z159" i="28"/>
  <c r="BC159" i="28"/>
  <c r="AF159" i="28"/>
  <c r="J160" i="28"/>
  <c r="AO159" i="28"/>
  <c r="K159" i="28"/>
  <c r="AJ159" i="28"/>
  <c r="BE159" i="28"/>
  <c r="M159" i="28"/>
  <c r="BF159" i="28"/>
  <c r="Y159" i="28"/>
  <c r="BH159" i="28"/>
  <c r="AH159" i="28"/>
  <c r="U159" i="28"/>
  <c r="AV159" i="28"/>
  <c r="BD159" i="28"/>
  <c r="AC159" i="28"/>
  <c r="AE159" i="28"/>
  <c r="AT159" i="28"/>
  <c r="N159" i="28"/>
  <c r="AP159" i="28"/>
  <c r="BG159" i="28"/>
  <c r="AL159" i="28"/>
  <c r="X159" i="28"/>
  <c r="S159" i="28"/>
  <c r="BA159" i="28"/>
  <c r="AY159" i="28"/>
  <c r="O159" i="28"/>
  <c r="AQ159" i="28"/>
  <c r="AM159" i="28"/>
  <c r="AB159" i="28"/>
  <c r="AI159" i="28"/>
  <c r="AG159" i="28"/>
  <c r="AA159" i="28"/>
  <c r="AW159" i="28"/>
  <c r="AN159" i="28"/>
  <c r="T159" i="28"/>
  <c r="L159" i="28"/>
  <c r="I160" i="28"/>
  <c r="H160" i="28" s="1"/>
  <c r="AR159" i="28"/>
  <c r="Q159" i="28"/>
  <c r="AD159" i="28"/>
  <c r="P159" i="28"/>
  <c r="BB159" i="28"/>
  <c r="AS159" i="28"/>
  <c r="AX159" i="28"/>
  <c r="AU159" i="28"/>
  <c r="AK159" i="28"/>
  <c r="AX164" i="25" l="1"/>
  <c r="AF164" i="25"/>
  <c r="BE164" i="25"/>
  <c r="AR164" i="25"/>
  <c r="AI164" i="25"/>
  <c r="AY164" i="25"/>
  <c r="K164" i="25"/>
  <c r="AK164" i="25"/>
  <c r="AQ164" i="25"/>
  <c r="M164" i="25"/>
  <c r="BF164" i="25"/>
  <c r="V164" i="25"/>
  <c r="AB164" i="25"/>
  <c r="BA164" i="25"/>
  <c r="BH164" i="25"/>
  <c r="AT164" i="25"/>
  <c r="BI164" i="25"/>
  <c r="AA164" i="25"/>
  <c r="AN164" i="25"/>
  <c r="AD164" i="25"/>
  <c r="Y164" i="25"/>
  <c r="AV164" i="25"/>
  <c r="BD164" i="25"/>
  <c r="AW164" i="25"/>
  <c r="R164" i="25"/>
  <c r="BB164" i="25"/>
  <c r="I165" i="25"/>
  <c r="H165" i="25" s="1"/>
  <c r="AL164" i="25"/>
  <c r="BC164" i="25"/>
  <c r="AS164" i="25"/>
  <c r="AZ164" i="25"/>
  <c r="AJ164" i="25"/>
  <c r="P164" i="25"/>
  <c r="L164" i="25"/>
  <c r="U164" i="25"/>
  <c r="AE164" i="25"/>
  <c r="S164" i="25"/>
  <c r="N164" i="25"/>
  <c r="AG164" i="25"/>
  <c r="AO164" i="25"/>
  <c r="J165" i="25"/>
  <c r="BG164" i="25"/>
  <c r="AH164" i="25"/>
  <c r="AC164" i="25"/>
  <c r="T164" i="25"/>
  <c r="W164" i="25"/>
  <c r="AU164" i="25"/>
  <c r="O164" i="25"/>
  <c r="AM164" i="25"/>
  <c r="AP164" i="25"/>
  <c r="Z164" i="25"/>
  <c r="X164" i="25"/>
  <c r="Q164" i="25"/>
  <c r="Q160" i="28"/>
  <c r="AB160" i="28"/>
  <c r="AC160" i="28"/>
  <c r="AO160" i="28"/>
  <c r="AU160" i="28"/>
  <c r="AX160" i="28"/>
  <c r="U160" i="28"/>
  <c r="T160" i="28"/>
  <c r="AV160" i="28"/>
  <c r="S160" i="28"/>
  <c r="AE160" i="28"/>
  <c r="AT160" i="28"/>
  <c r="AW160" i="28"/>
  <c r="AR160" i="28"/>
  <c r="BE160" i="28"/>
  <c r="BH160" i="28"/>
  <c r="O160" i="28"/>
  <c r="AH160" i="28"/>
  <c r="AL160" i="28"/>
  <c r="AD160" i="28"/>
  <c r="L160" i="28"/>
  <c r="AY160" i="28"/>
  <c r="AA160" i="28"/>
  <c r="M160" i="28"/>
  <c r="K160" i="28"/>
  <c r="AG160" i="28"/>
  <c r="BA160" i="28"/>
  <c r="AS160" i="28"/>
  <c r="AN160" i="28"/>
  <c r="BC160" i="28"/>
  <c r="BB160" i="28"/>
  <c r="AK160" i="28"/>
  <c r="AQ160" i="28"/>
  <c r="BF160" i="28"/>
  <c r="BG160" i="28"/>
  <c r="AI160" i="28"/>
  <c r="N160" i="28"/>
  <c r="X160" i="28"/>
  <c r="R160" i="28"/>
  <c r="BD160" i="28"/>
  <c r="AF160" i="28"/>
  <c r="I161" i="28"/>
  <c r="H161" i="28" s="1"/>
  <c r="AJ160" i="28"/>
  <c r="P160" i="28"/>
  <c r="AP160" i="28"/>
  <c r="V160" i="28"/>
  <c r="J161" i="28"/>
  <c r="AZ160" i="28"/>
  <c r="W160" i="28"/>
  <c r="Y160" i="28"/>
  <c r="AM160" i="28"/>
  <c r="Z160" i="28"/>
  <c r="AE165" i="25" l="1"/>
  <c r="AK165" i="25"/>
  <c r="Z165" i="25"/>
  <c r="BH165" i="25"/>
  <c r="AR165" i="25"/>
  <c r="N165" i="25"/>
  <c r="AY165" i="25"/>
  <c r="AO165" i="25"/>
  <c r="AQ165" i="25"/>
  <c r="AI165" i="25"/>
  <c r="X165" i="25"/>
  <c r="AG165" i="25"/>
  <c r="AS165" i="25"/>
  <c r="AV165" i="25"/>
  <c r="T165" i="25"/>
  <c r="L165" i="25"/>
  <c r="V165" i="25"/>
  <c r="W165" i="25"/>
  <c r="AC165" i="25"/>
  <c r="AX165" i="25"/>
  <c r="R165" i="25"/>
  <c r="BB165" i="25"/>
  <c r="AT165" i="25"/>
  <c r="M165" i="25"/>
  <c r="BD165" i="25"/>
  <c r="AP165" i="25"/>
  <c r="Q165" i="25"/>
  <c r="BG165" i="25"/>
  <c r="AL165" i="25"/>
  <c r="AA165" i="25"/>
  <c r="AJ165" i="25"/>
  <c r="BE165" i="25"/>
  <c r="AU165" i="25"/>
  <c r="BI165" i="25"/>
  <c r="AH165" i="25"/>
  <c r="AF165" i="25"/>
  <c r="AD165" i="25"/>
  <c r="P165" i="25"/>
  <c r="AZ165" i="25"/>
  <c r="AW165" i="25"/>
  <c r="AN165" i="25"/>
  <c r="K165" i="25"/>
  <c r="BA165" i="25"/>
  <c r="Y165" i="25"/>
  <c r="J166" i="25"/>
  <c r="AB165" i="25"/>
  <c r="BC165" i="25"/>
  <c r="AM165" i="25"/>
  <c r="BF165" i="25"/>
  <c r="S165" i="25"/>
  <c r="O165" i="25"/>
  <c r="U165" i="25"/>
  <c r="I166" i="25"/>
  <c r="H166" i="25" s="1"/>
  <c r="AP161" i="28"/>
  <c r="AG161" i="28"/>
  <c r="BA161" i="28"/>
  <c r="AS161" i="28"/>
  <c r="Y161" i="28"/>
  <c r="BE161" i="28"/>
  <c r="AQ161" i="28"/>
  <c r="BB161" i="28"/>
  <c r="V161" i="28"/>
  <c r="AT161" i="28"/>
  <c r="AH161" i="28"/>
  <c r="AJ161" i="28"/>
  <c r="AO161" i="28"/>
  <c r="Z161" i="28"/>
  <c r="AL161" i="28"/>
  <c r="BD161" i="28"/>
  <c r="M161" i="28"/>
  <c r="X161" i="28"/>
  <c r="J162" i="28"/>
  <c r="AU161" i="28"/>
  <c r="O161" i="28"/>
  <c r="P161" i="28"/>
  <c r="AZ161" i="28"/>
  <c r="AE161" i="28"/>
  <c r="AX161" i="28"/>
  <c r="BH161" i="28"/>
  <c r="T161" i="28"/>
  <c r="AF161" i="28"/>
  <c r="AB161" i="28"/>
  <c r="AM161" i="28"/>
  <c r="Q161" i="28"/>
  <c r="AI161" i="28"/>
  <c r="BF161" i="28"/>
  <c r="BC161" i="28"/>
  <c r="L161" i="28"/>
  <c r="S161" i="28"/>
  <c r="U161" i="28"/>
  <c r="AK161" i="28"/>
  <c r="K161" i="28"/>
  <c r="AC161" i="28"/>
  <c r="AD161" i="28"/>
  <c r="AY161" i="28"/>
  <c r="BG161" i="28"/>
  <c r="AR161" i="28"/>
  <c r="AW161" i="28"/>
  <c r="W161" i="28"/>
  <c r="N161" i="28"/>
  <c r="R161" i="28"/>
  <c r="AV161" i="28"/>
  <c r="AA161" i="28"/>
  <c r="I162" i="28"/>
  <c r="H162" i="28" s="1"/>
  <c r="AN161" i="28"/>
  <c r="P162" i="28" l="1"/>
  <c r="R162" i="28"/>
  <c r="AL162" i="28"/>
  <c r="V162" i="28"/>
  <c r="N162" i="28"/>
  <c r="AS162" i="28"/>
  <c r="BH162" i="28"/>
  <c r="W162" i="28"/>
  <c r="AY162" i="28"/>
  <c r="AU162" i="28"/>
  <c r="S162" i="28"/>
  <c r="AH162" i="28"/>
  <c r="M162" i="28"/>
  <c r="AB162" i="28"/>
  <c r="T162" i="28"/>
  <c r="J163" i="28"/>
  <c r="AT162" i="28"/>
  <c r="AK162" i="28"/>
  <c r="Q162" i="28"/>
  <c r="AM162" i="28"/>
  <c r="AZ162" i="28"/>
  <c r="AO162" i="28"/>
  <c r="U162" i="28"/>
  <c r="AV162" i="28"/>
  <c r="AR162" i="28"/>
  <c r="AA162" i="28"/>
  <c r="I163" i="28"/>
  <c r="H163" i="28" s="1"/>
  <c r="AF162" i="28"/>
  <c r="AC162" i="28"/>
  <c r="BG162" i="28"/>
  <c r="X162" i="28"/>
  <c r="AE162" i="28"/>
  <c r="AN162" i="28"/>
  <c r="AD162" i="28"/>
  <c r="K162" i="28"/>
  <c r="AQ162" i="28"/>
  <c r="BA162" i="28"/>
  <c r="AX162" i="28"/>
  <c r="AP162" i="28"/>
  <c r="AG162" i="28"/>
  <c r="Y162" i="28"/>
  <c r="O162" i="28"/>
  <c r="AW162" i="28"/>
  <c r="Z162" i="28"/>
  <c r="BE162" i="28"/>
  <c r="BC162" i="28"/>
  <c r="BD162" i="28"/>
  <c r="AI162" i="28"/>
  <c r="BB162" i="28"/>
  <c r="AJ162" i="28"/>
  <c r="BF162" i="28"/>
  <c r="L162" i="28"/>
  <c r="M166" i="25"/>
  <c r="AM166" i="25"/>
  <c r="X166" i="25"/>
  <c r="J167" i="25"/>
  <c r="AR166" i="25"/>
  <c r="AJ166" i="25"/>
  <c r="AI166" i="25"/>
  <c r="L166" i="25"/>
  <c r="V166" i="25"/>
  <c r="T166" i="25"/>
  <c r="AY166" i="25"/>
  <c r="BI166" i="25"/>
  <c r="AX166" i="25"/>
  <c r="AV166" i="25"/>
  <c r="AZ166" i="25"/>
  <c r="BG166" i="25"/>
  <c r="AA166" i="25"/>
  <c r="AT166" i="25"/>
  <c r="AG166" i="25"/>
  <c r="AU166" i="25"/>
  <c r="AB166" i="25"/>
  <c r="AL166" i="25"/>
  <c r="AC166" i="25"/>
  <c r="BE166" i="25"/>
  <c r="BA166" i="25"/>
  <c r="BB166" i="25"/>
  <c r="Z166" i="25"/>
  <c r="K166" i="25"/>
  <c r="R166" i="25"/>
  <c r="I167" i="25"/>
  <c r="H167" i="25" s="1"/>
  <c r="AF166" i="25"/>
  <c r="O166" i="25"/>
  <c r="AE166" i="25"/>
  <c r="AW166" i="25"/>
  <c r="AK166" i="25"/>
  <c r="BC166" i="25"/>
  <c r="AH166" i="25"/>
  <c r="AP166" i="25"/>
  <c r="N166" i="25"/>
  <c r="BD166" i="25"/>
  <c r="AO166" i="25"/>
  <c r="Q166" i="25"/>
  <c r="Y166" i="25"/>
  <c r="P166" i="25"/>
  <c r="BF166" i="25"/>
  <c r="S166" i="25"/>
  <c r="W166" i="25"/>
  <c r="BH166" i="25"/>
  <c r="AQ166" i="25"/>
  <c r="U166" i="25"/>
  <c r="AS166" i="25"/>
  <c r="AN166" i="25"/>
  <c r="AD166" i="25"/>
  <c r="AG167" i="25" l="1"/>
  <c r="AT167" i="25"/>
  <c r="BG167" i="25"/>
  <c r="AM167" i="25"/>
  <c r="AE167" i="25"/>
  <c r="K167" i="25"/>
  <c r="O167" i="25"/>
  <c r="AJ167" i="25"/>
  <c r="J168" i="25"/>
  <c r="Q167" i="25"/>
  <c r="AB167" i="25"/>
  <c r="BA167" i="25"/>
  <c r="AO167" i="25"/>
  <c r="AC167" i="25"/>
  <c r="AI167" i="25"/>
  <c r="AH167" i="25"/>
  <c r="BF167" i="25"/>
  <c r="AZ167" i="25"/>
  <c r="AP167" i="25"/>
  <c r="I168" i="25"/>
  <c r="H168" i="25" s="1"/>
  <c r="M167" i="25"/>
  <c r="S167" i="25"/>
  <c r="X167" i="25"/>
  <c r="U167" i="25"/>
  <c r="AU167" i="25"/>
  <c r="N167" i="25"/>
  <c r="AN167" i="25"/>
  <c r="AV167" i="25"/>
  <c r="Z167" i="25"/>
  <c r="AF167" i="25"/>
  <c r="BH167" i="25"/>
  <c r="L167" i="25"/>
  <c r="R167" i="25"/>
  <c r="W167" i="25"/>
  <c r="BB167" i="25"/>
  <c r="V167" i="25"/>
  <c r="AL167" i="25"/>
  <c r="BD167" i="25"/>
  <c r="BI167" i="25"/>
  <c r="P167" i="25"/>
  <c r="Y167" i="25"/>
  <c r="AQ167" i="25"/>
  <c r="BC167" i="25"/>
  <c r="AR167" i="25"/>
  <c r="AD167" i="25"/>
  <c r="BE167" i="25"/>
  <c r="AS167" i="25"/>
  <c r="AW167" i="25"/>
  <c r="AY167" i="25"/>
  <c r="AX167" i="25"/>
  <c r="AK167" i="25"/>
  <c r="AA167" i="25"/>
  <c r="T167" i="25"/>
  <c r="T163" i="28"/>
  <c r="BG163" i="28"/>
  <c r="AY163" i="28"/>
  <c r="AQ163" i="28"/>
  <c r="AL163" i="28"/>
  <c r="BA163" i="28"/>
  <c r="AD163" i="28"/>
  <c r="BH163" i="28"/>
  <c r="BC163" i="28"/>
  <c r="AS163" i="28"/>
  <c r="Q163" i="28"/>
  <c r="AP163" i="28"/>
  <c r="AA163" i="28"/>
  <c r="K163" i="28"/>
  <c r="BF163" i="28"/>
  <c r="AK163" i="28"/>
  <c r="AW163" i="28"/>
  <c r="M163" i="28"/>
  <c r="AT163" i="28"/>
  <c r="BB163" i="28"/>
  <c r="AR163" i="28"/>
  <c r="J164" i="28"/>
  <c r="O163" i="28"/>
  <c r="AN163" i="28"/>
  <c r="BD163" i="28"/>
  <c r="AV163" i="28"/>
  <c r="AU163" i="28"/>
  <c r="AI163" i="28"/>
  <c r="N163" i="28"/>
  <c r="AX163" i="28"/>
  <c r="I164" i="28"/>
  <c r="H164" i="28" s="1"/>
  <c r="S163" i="28"/>
  <c r="Y163" i="28"/>
  <c r="AO163" i="28"/>
  <c r="W163" i="28"/>
  <c r="AG163" i="28"/>
  <c r="X163" i="28"/>
  <c r="AH163" i="28"/>
  <c r="AZ163" i="28"/>
  <c r="BE163" i="28"/>
  <c r="AB163" i="28"/>
  <c r="U163" i="28"/>
  <c r="V163" i="28"/>
  <c r="AM163" i="28"/>
  <c r="AE163" i="28"/>
  <c r="AC163" i="28"/>
  <c r="Z163" i="28"/>
  <c r="P163" i="28"/>
  <c r="L163" i="28"/>
  <c r="R163" i="28"/>
  <c r="AF163" i="28"/>
  <c r="AJ163" i="28"/>
  <c r="AV164" i="28" l="1"/>
  <c r="AT164" i="28"/>
  <c r="AX164" i="28"/>
  <c r="AE164" i="28"/>
  <c r="AZ164" i="28"/>
  <c r="K164" i="28"/>
  <c r="AQ164" i="28"/>
  <c r="AN164" i="28"/>
  <c r="M164" i="28"/>
  <c r="AB164" i="28"/>
  <c r="AF164" i="28"/>
  <c r="R164" i="28"/>
  <c r="AO164" i="28"/>
  <c r="AU164" i="28"/>
  <c r="AH164" i="28"/>
  <c r="AI164" i="28"/>
  <c r="Y164" i="28"/>
  <c r="AC164" i="28"/>
  <c r="AK164" i="28"/>
  <c r="W164" i="28"/>
  <c r="AR164" i="28"/>
  <c r="AW164" i="28"/>
  <c r="AS164" i="28"/>
  <c r="Z164" i="28"/>
  <c r="BG164" i="28"/>
  <c r="AM164" i="28"/>
  <c r="AA164" i="28"/>
  <c r="U164" i="28"/>
  <c r="J165" i="28"/>
  <c r="O164" i="28"/>
  <c r="BA164" i="28"/>
  <c r="X164" i="28"/>
  <c r="Q164" i="28"/>
  <c r="AP164" i="28"/>
  <c r="AL164" i="28"/>
  <c r="BF164" i="28"/>
  <c r="V164" i="28"/>
  <c r="BC164" i="28"/>
  <c r="AG164" i="28"/>
  <c r="BD164" i="28"/>
  <c r="S164" i="28"/>
  <c r="AD164" i="28"/>
  <c r="P164" i="28"/>
  <c r="L164" i="28"/>
  <c r="AJ164" i="28"/>
  <c r="N164" i="28"/>
  <c r="T164" i="28"/>
  <c r="BE164" i="28"/>
  <c r="BB164" i="28"/>
  <c r="AY164" i="28"/>
  <c r="I165" i="28"/>
  <c r="H165" i="28" s="1"/>
  <c r="BH164" i="28"/>
  <c r="Z168" i="25"/>
  <c r="AO168" i="25"/>
  <c r="AJ168" i="25"/>
  <c r="AN168" i="25"/>
  <c r="U168" i="25"/>
  <c r="BI168" i="25"/>
  <c r="AI168" i="25"/>
  <c r="AU168" i="25"/>
  <c r="AZ168" i="25"/>
  <c r="AH168" i="25"/>
  <c r="P168" i="25"/>
  <c r="AX168" i="25"/>
  <c r="AD168" i="25"/>
  <c r="AK168" i="25"/>
  <c r="BH168" i="25"/>
  <c r="T168" i="25"/>
  <c r="S168" i="25"/>
  <c r="BC168" i="25"/>
  <c r="AL168" i="25"/>
  <c r="M168" i="25"/>
  <c r="AQ168" i="25"/>
  <c r="O168" i="25"/>
  <c r="I169" i="25"/>
  <c r="H169" i="25" s="1"/>
  <c r="Y168" i="25"/>
  <c r="BB168" i="25"/>
  <c r="AA168" i="25"/>
  <c r="K168" i="25"/>
  <c r="Q168" i="25"/>
  <c r="AS168" i="25"/>
  <c r="BE168" i="25"/>
  <c r="X168" i="25"/>
  <c r="J169" i="25"/>
  <c r="BD168" i="25"/>
  <c r="AE168" i="25"/>
  <c r="AW168" i="25"/>
  <c r="AY168" i="25"/>
  <c r="V168" i="25"/>
  <c r="R168" i="25"/>
  <c r="AC168" i="25"/>
  <c r="AM168" i="25"/>
  <c r="BA168" i="25"/>
  <c r="AT168" i="25"/>
  <c r="BF168" i="25"/>
  <c r="W168" i="25"/>
  <c r="AR168" i="25"/>
  <c r="AB168" i="25"/>
  <c r="AF168" i="25"/>
  <c r="AP168" i="25"/>
  <c r="AG168" i="25"/>
  <c r="AV168" i="25"/>
  <c r="N168" i="25"/>
  <c r="BG168" i="25"/>
  <c r="L168" i="25"/>
  <c r="BC165" i="28" l="1"/>
  <c r="AR165" i="28"/>
  <c r="AV165" i="28"/>
  <c r="BB165" i="28"/>
  <c r="AT165" i="28"/>
  <c r="AO165" i="28"/>
  <c r="AM165" i="28"/>
  <c r="AQ165" i="28"/>
  <c r="Q165" i="28"/>
  <c r="P165" i="28"/>
  <c r="U165" i="28"/>
  <c r="AL165" i="28"/>
  <c r="AA165" i="28"/>
  <c r="AD165" i="28"/>
  <c r="M165" i="28"/>
  <c r="BE165" i="28"/>
  <c r="AY165" i="28"/>
  <c r="AZ165" i="28"/>
  <c r="R165" i="28"/>
  <c r="BG165" i="28"/>
  <c r="W165" i="28"/>
  <c r="AI165" i="28"/>
  <c r="AC165" i="28"/>
  <c r="AX165" i="28"/>
  <c r="AU165" i="28"/>
  <c r="AH165" i="28"/>
  <c r="AP165" i="28"/>
  <c r="AG165" i="28"/>
  <c r="T165" i="28"/>
  <c r="V165" i="28"/>
  <c r="AB165" i="28"/>
  <c r="AF165" i="28"/>
  <c r="BH165" i="28"/>
  <c r="K165" i="28"/>
  <c r="X165" i="28"/>
  <c r="N165" i="28"/>
  <c r="AN165" i="28"/>
  <c r="AS165" i="28"/>
  <c r="Y165" i="28"/>
  <c r="I166" i="28"/>
  <c r="H166" i="28" s="1"/>
  <c r="Z165" i="28"/>
  <c r="BF165" i="28"/>
  <c r="BA165" i="28"/>
  <c r="AJ165" i="28"/>
  <c r="L165" i="28"/>
  <c r="BD165" i="28"/>
  <c r="O165" i="28"/>
  <c r="AE165" i="28"/>
  <c r="J166" i="28"/>
  <c r="AW165" i="28"/>
  <c r="S165" i="28"/>
  <c r="AK165" i="28"/>
  <c r="BB169" i="25"/>
  <c r="AB169" i="25"/>
  <c r="BD169" i="25"/>
  <c r="AG169" i="25"/>
  <c r="M169" i="25"/>
  <c r="AH169" i="25"/>
  <c r="AP169" i="25"/>
  <c r="BA169" i="25"/>
  <c r="AM169" i="25"/>
  <c r="AQ169" i="25"/>
  <c r="AD169" i="25"/>
  <c r="V169" i="25"/>
  <c r="AF169" i="25"/>
  <c r="AO169" i="25"/>
  <c r="BF169" i="25"/>
  <c r="AK169" i="25"/>
  <c r="AZ169" i="25"/>
  <c r="W169" i="25"/>
  <c r="AT169" i="25"/>
  <c r="AW169" i="25"/>
  <c r="AN169" i="25"/>
  <c r="AX169" i="25"/>
  <c r="N169" i="25"/>
  <c r="I170" i="25"/>
  <c r="H170" i="25" s="1"/>
  <c r="BE169" i="25"/>
  <c r="AE169" i="25"/>
  <c r="Q169" i="25"/>
  <c r="BG169" i="25"/>
  <c r="AI169" i="25"/>
  <c r="S169" i="25"/>
  <c r="AA169" i="25"/>
  <c r="U169" i="25"/>
  <c r="X169" i="25"/>
  <c r="P169" i="25"/>
  <c r="AU169" i="25"/>
  <c r="Z169" i="25"/>
  <c r="R169" i="25"/>
  <c r="L169" i="25"/>
  <c r="O169" i="25"/>
  <c r="K169" i="25"/>
  <c r="BI169" i="25"/>
  <c r="AV169" i="25"/>
  <c r="BC169" i="25"/>
  <c r="AR169" i="25"/>
  <c r="AY169" i="25"/>
  <c r="J170" i="25"/>
  <c r="AC169" i="25"/>
  <c r="BH169" i="25"/>
  <c r="AL169" i="25"/>
  <c r="AS169" i="25"/>
  <c r="Y169" i="25"/>
  <c r="AJ169" i="25"/>
  <c r="T169" i="25"/>
  <c r="AP166" i="28" l="1"/>
  <c r="AI166" i="28"/>
  <c r="M166" i="28"/>
  <c r="AB166" i="28"/>
  <c r="AT166" i="28"/>
  <c r="AQ166" i="28"/>
  <c r="AU166" i="28"/>
  <c r="L166" i="28"/>
  <c r="AL166" i="28"/>
  <c r="V166" i="28"/>
  <c r="Q166" i="28"/>
  <c r="BD166" i="28"/>
  <c r="AF166" i="28"/>
  <c r="AJ166" i="28"/>
  <c r="N166" i="28"/>
  <c r="AY166" i="28"/>
  <c r="AW166" i="28"/>
  <c r="AZ166" i="28"/>
  <c r="I167" i="28"/>
  <c r="H167" i="28" s="1"/>
  <c r="AS166" i="28"/>
  <c r="T166" i="28"/>
  <c r="AD166" i="28"/>
  <c r="R166" i="28"/>
  <c r="AX166" i="28"/>
  <c r="K166" i="28"/>
  <c r="AM166" i="28"/>
  <c r="AO166" i="28"/>
  <c r="BB166" i="28"/>
  <c r="X166" i="28"/>
  <c r="BC166" i="28"/>
  <c r="BE166" i="28"/>
  <c r="AN166" i="28"/>
  <c r="W166" i="28"/>
  <c r="AE166" i="28"/>
  <c r="O166" i="28"/>
  <c r="J167" i="28"/>
  <c r="AA166" i="28"/>
  <c r="U166" i="28"/>
  <c r="P166" i="28"/>
  <c r="Z166" i="28"/>
  <c r="AV166" i="28"/>
  <c r="AC166" i="28"/>
  <c r="BF166" i="28"/>
  <c r="AK166" i="28"/>
  <c r="AR166" i="28"/>
  <c r="BH166" i="28"/>
  <c r="BG166" i="28"/>
  <c r="BA166" i="28"/>
  <c r="AH166" i="28"/>
  <c r="AG166" i="28"/>
  <c r="Y166" i="28"/>
  <c r="S166" i="28"/>
  <c r="N170" i="25"/>
  <c r="I171" i="25"/>
  <c r="H171" i="25" s="1"/>
  <c r="BF170" i="25"/>
  <c r="AV170" i="25"/>
  <c r="V170" i="25"/>
  <c r="T170" i="25"/>
  <c r="BD170" i="25"/>
  <c r="Y170" i="25"/>
  <c r="AA170" i="25"/>
  <c r="AY170" i="25"/>
  <c r="R170" i="25"/>
  <c r="AP170" i="25"/>
  <c r="AG170" i="25"/>
  <c r="BH170" i="25"/>
  <c r="AW170" i="25"/>
  <c r="AE170" i="25"/>
  <c r="BI170" i="25"/>
  <c r="AS170" i="25"/>
  <c r="AF170" i="25"/>
  <c r="AN170" i="25"/>
  <c r="M170" i="25"/>
  <c r="BA170" i="25"/>
  <c r="AZ170" i="25"/>
  <c r="AX170" i="25"/>
  <c r="AO170" i="25"/>
  <c r="AH170" i="25"/>
  <c r="BE170" i="25"/>
  <c r="Z170" i="25"/>
  <c r="AK170" i="25"/>
  <c r="P170" i="25"/>
  <c r="AU170" i="25"/>
  <c r="S170" i="25"/>
  <c r="AD170" i="25"/>
  <c r="AQ170" i="25"/>
  <c r="BG170" i="25"/>
  <c r="W170" i="25"/>
  <c r="BC170" i="25"/>
  <c r="X170" i="25"/>
  <c r="L170" i="25"/>
  <c r="AB170" i="25"/>
  <c r="J171" i="25"/>
  <c r="Q170" i="25"/>
  <c r="O170" i="25"/>
  <c r="AT170" i="25"/>
  <c r="AR170" i="25"/>
  <c r="AM170" i="25"/>
  <c r="AI170" i="25"/>
  <c r="BB170" i="25"/>
  <c r="AJ170" i="25"/>
  <c r="AC170" i="25"/>
  <c r="AL170" i="25"/>
  <c r="U170" i="25"/>
  <c r="K170" i="25"/>
  <c r="R171" i="25" l="1"/>
  <c r="V171" i="25"/>
  <c r="Q171" i="25"/>
  <c r="AY171" i="25"/>
  <c r="BA171" i="25"/>
  <c r="X171" i="25"/>
  <c r="AJ171" i="25"/>
  <c r="AP171" i="25"/>
  <c r="AQ171" i="25"/>
  <c r="BB171" i="25"/>
  <c r="BE171" i="25"/>
  <c r="O171" i="25"/>
  <c r="AI171" i="25"/>
  <c r="AH171" i="25"/>
  <c r="W171" i="25"/>
  <c r="S171" i="25"/>
  <c r="BF171" i="25"/>
  <c r="AS171" i="25"/>
  <c r="AE171" i="25"/>
  <c r="J172" i="25"/>
  <c r="BD171" i="25"/>
  <c r="M171" i="25"/>
  <c r="AU171" i="25"/>
  <c r="AG171" i="25"/>
  <c r="AV171" i="25"/>
  <c r="BH171" i="25"/>
  <c r="AZ171" i="25"/>
  <c r="AL171" i="25"/>
  <c r="BG171" i="25"/>
  <c r="AC171" i="25"/>
  <c r="Y171" i="25"/>
  <c r="AF171" i="25"/>
  <c r="I172" i="25"/>
  <c r="H172" i="25" s="1"/>
  <c r="AK171" i="25"/>
  <c r="AA171" i="25"/>
  <c r="BI171" i="25"/>
  <c r="T171" i="25"/>
  <c r="BC171" i="25"/>
  <c r="AM171" i="25"/>
  <c r="AT171" i="25"/>
  <c r="AD171" i="25"/>
  <c r="AR171" i="25"/>
  <c r="Z171" i="25"/>
  <c r="L171" i="25"/>
  <c r="AO171" i="25"/>
  <c r="AW171" i="25"/>
  <c r="AN171" i="25"/>
  <c r="P171" i="25"/>
  <c r="N171" i="25"/>
  <c r="AX171" i="25"/>
  <c r="K171" i="25"/>
  <c r="AB171" i="25"/>
  <c r="U171" i="25"/>
  <c r="Q167" i="28"/>
  <c r="AK167" i="28"/>
  <c r="AB167" i="28"/>
  <c r="AJ167" i="28"/>
  <c r="W167" i="28"/>
  <c r="O167" i="28"/>
  <c r="Y167" i="28"/>
  <c r="AI167" i="28"/>
  <c r="BG167" i="28"/>
  <c r="BC167" i="28"/>
  <c r="J168" i="28"/>
  <c r="AE167" i="28"/>
  <c r="S167" i="28"/>
  <c r="AP167" i="28"/>
  <c r="N167" i="28"/>
  <c r="R167" i="28"/>
  <c r="AX167" i="28"/>
  <c r="I168" i="28"/>
  <c r="H168" i="28" s="1"/>
  <c r="AU167" i="28"/>
  <c r="AA167" i="28"/>
  <c r="BF167" i="28"/>
  <c r="AD167" i="28"/>
  <c r="BD167" i="28"/>
  <c r="AQ167" i="28"/>
  <c r="M167" i="28"/>
  <c r="U167" i="28"/>
  <c r="AT167" i="28"/>
  <c r="T167" i="28"/>
  <c r="AZ167" i="28"/>
  <c r="BH167" i="28"/>
  <c r="AL167" i="28"/>
  <c r="AR167" i="28"/>
  <c r="AV167" i="28"/>
  <c r="AS167" i="28"/>
  <c r="AG167" i="28"/>
  <c r="BB167" i="28"/>
  <c r="AO167" i="28"/>
  <c r="V167" i="28"/>
  <c r="P167" i="28"/>
  <c r="AN167" i="28"/>
  <c r="BA167" i="28"/>
  <c r="L167" i="28"/>
  <c r="K167" i="28"/>
  <c r="AM167" i="28"/>
  <c r="X167" i="28"/>
  <c r="AH167" i="28"/>
  <c r="Z167" i="28"/>
  <c r="AF167" i="28"/>
  <c r="AC167" i="28"/>
  <c r="AW167" i="28"/>
  <c r="BE167" i="28"/>
  <c r="AY167" i="28"/>
  <c r="BC172" i="25" l="1"/>
  <c r="I173" i="25"/>
  <c r="H173" i="25" s="1"/>
  <c r="X172" i="25"/>
  <c r="P172" i="25"/>
  <c r="L172" i="25"/>
  <c r="AF172" i="25"/>
  <c r="AY172" i="25"/>
  <c r="BH172" i="25"/>
  <c r="Z172" i="25"/>
  <c r="AX172" i="25"/>
  <c r="AB172" i="25"/>
  <c r="BF172" i="25"/>
  <c r="AP172" i="25"/>
  <c r="BD172" i="25"/>
  <c r="AD172" i="25"/>
  <c r="AC172" i="25"/>
  <c r="BA172" i="25"/>
  <c r="Y172" i="25"/>
  <c r="AA172" i="25"/>
  <c r="AE172" i="25"/>
  <c r="AQ172" i="25"/>
  <c r="W172" i="25"/>
  <c r="R172" i="25"/>
  <c r="J173" i="25"/>
  <c r="V172" i="25"/>
  <c r="BI172" i="25"/>
  <c r="AU172" i="25"/>
  <c r="Q172" i="25"/>
  <c r="AT172" i="25"/>
  <c r="AJ172" i="25"/>
  <c r="AH172" i="25"/>
  <c r="AW172" i="25"/>
  <c r="T172" i="25"/>
  <c r="AK172" i="25"/>
  <c r="N172" i="25"/>
  <c r="M172" i="25"/>
  <c r="K172" i="25"/>
  <c r="BB172" i="25"/>
  <c r="AM172" i="25"/>
  <c r="BE172" i="25"/>
  <c r="AL172" i="25"/>
  <c r="AZ172" i="25"/>
  <c r="U172" i="25"/>
  <c r="AN172" i="25"/>
  <c r="BG172" i="25"/>
  <c r="S172" i="25"/>
  <c r="AR172" i="25"/>
  <c r="AS172" i="25"/>
  <c r="AV172" i="25"/>
  <c r="AG172" i="25"/>
  <c r="AI172" i="25"/>
  <c r="O172" i="25"/>
  <c r="AO172" i="25"/>
  <c r="AC168" i="28"/>
  <c r="AF168" i="28"/>
  <c r="AJ168" i="28"/>
  <c r="BH168" i="28"/>
  <c r="AL168" i="28"/>
  <c r="AR168" i="28"/>
  <c r="Q168" i="28"/>
  <c r="M168" i="28"/>
  <c r="AI168" i="28"/>
  <c r="AO168" i="28"/>
  <c r="AU168" i="28"/>
  <c r="I169" i="28"/>
  <c r="H169" i="28" s="1"/>
  <c r="Z168" i="28"/>
  <c r="AN168" i="28"/>
  <c r="W168" i="28"/>
  <c r="AB168" i="28"/>
  <c r="BD168" i="28"/>
  <c r="O168" i="28"/>
  <c r="AK168" i="28"/>
  <c r="AV168" i="28"/>
  <c r="J169" i="28"/>
  <c r="Y168" i="28"/>
  <c r="R168" i="28"/>
  <c r="BB168" i="28"/>
  <c r="AG168" i="28"/>
  <c r="BF168" i="28"/>
  <c r="S168" i="28"/>
  <c r="AH168" i="28"/>
  <c r="AA168" i="28"/>
  <c r="AY168" i="28"/>
  <c r="U168" i="28"/>
  <c r="AX168" i="28"/>
  <c r="AM168" i="28"/>
  <c r="T168" i="28"/>
  <c r="AW168" i="28"/>
  <c r="AP168" i="28"/>
  <c r="N168" i="28"/>
  <c r="BC168" i="28"/>
  <c r="AE168" i="28"/>
  <c r="AS168" i="28"/>
  <c r="V168" i="28"/>
  <c r="L168" i="28"/>
  <c r="AT168" i="28"/>
  <c r="BA168" i="28"/>
  <c r="K168" i="28"/>
  <c r="X168" i="28"/>
  <c r="BE168" i="28"/>
  <c r="AD168" i="28"/>
  <c r="AQ168" i="28"/>
  <c r="P168" i="28"/>
  <c r="AZ168" i="28"/>
  <c r="BG168" i="28"/>
  <c r="V173" i="25" l="1"/>
  <c r="AB173" i="25"/>
  <c r="BA173" i="25"/>
  <c r="BG173" i="25"/>
  <c r="AI173" i="25"/>
  <c r="Z173" i="25"/>
  <c r="AJ173" i="25"/>
  <c r="I174" i="25"/>
  <c r="H174" i="25" s="1"/>
  <c r="K173" i="25"/>
  <c r="AV173" i="25"/>
  <c r="AW173" i="25"/>
  <c r="AR173" i="25"/>
  <c r="J174" i="25"/>
  <c r="AK173" i="25"/>
  <c r="AZ173" i="25"/>
  <c r="BF173" i="25"/>
  <c r="S173" i="25"/>
  <c r="AA173" i="25"/>
  <c r="AL173" i="25"/>
  <c r="BD173" i="25"/>
  <c r="AU173" i="25"/>
  <c r="AE173" i="25"/>
  <c r="AD173" i="25"/>
  <c r="AM173" i="25"/>
  <c r="AC173" i="25"/>
  <c r="R173" i="25"/>
  <c r="T173" i="25"/>
  <c r="BB173" i="25"/>
  <c r="AS173" i="25"/>
  <c r="N173" i="25"/>
  <c r="BE173" i="25"/>
  <c r="AT173" i="25"/>
  <c r="AH173" i="25"/>
  <c r="AQ173" i="25"/>
  <c r="M173" i="25"/>
  <c r="AO173" i="25"/>
  <c r="Y173" i="25"/>
  <c r="AG173" i="25"/>
  <c r="W173" i="25"/>
  <c r="AN173" i="25"/>
  <c r="L173" i="25"/>
  <c r="BI173" i="25"/>
  <c r="X173" i="25"/>
  <c r="AY173" i="25"/>
  <c r="O173" i="25"/>
  <c r="AX173" i="25"/>
  <c r="BH173" i="25"/>
  <c r="U173" i="25"/>
  <c r="BC173" i="25"/>
  <c r="Q173" i="25"/>
  <c r="AF173" i="25"/>
  <c r="P173" i="25"/>
  <c r="AP173" i="25"/>
  <c r="N169" i="28"/>
  <c r="BE169" i="28"/>
  <c r="AS169" i="28"/>
  <c r="J170" i="28"/>
  <c r="BD169" i="28"/>
  <c r="BG169" i="28"/>
  <c r="BC169" i="28"/>
  <c r="AX169" i="28"/>
  <c r="AP169" i="28"/>
  <c r="Z169" i="28"/>
  <c r="BA169" i="28"/>
  <c r="U169" i="28"/>
  <c r="BH169" i="28"/>
  <c r="P169" i="28"/>
  <c r="AI169" i="28"/>
  <c r="AO169" i="28"/>
  <c r="AU169" i="28"/>
  <c r="AW169" i="28"/>
  <c r="AM169" i="28"/>
  <c r="S169" i="28"/>
  <c r="O169" i="28"/>
  <c r="BB169" i="28"/>
  <c r="AJ169" i="28"/>
  <c r="T169" i="28"/>
  <c r="R169" i="28"/>
  <c r="M169" i="28"/>
  <c r="AB169" i="28"/>
  <c r="AK169" i="28"/>
  <c r="I170" i="28"/>
  <c r="H170" i="28" s="1"/>
  <c r="AV169" i="28"/>
  <c r="AC169" i="28"/>
  <c r="AF169" i="28"/>
  <c r="AZ169" i="28"/>
  <c r="AH169" i="28"/>
  <c r="AT169" i="28"/>
  <c r="AA169" i="28"/>
  <c r="L169" i="28"/>
  <c r="AQ169" i="28"/>
  <c r="AL169" i="28"/>
  <c r="BF169" i="28"/>
  <c r="V169" i="28"/>
  <c r="AG169" i="28"/>
  <c r="Y169" i="28"/>
  <c r="AE169" i="28"/>
  <c r="AD169" i="28"/>
  <c r="AY169" i="28"/>
  <c r="Q169" i="28"/>
  <c r="AR169" i="28"/>
  <c r="AN169" i="28"/>
  <c r="K169" i="28"/>
  <c r="W169" i="28"/>
  <c r="X169" i="28"/>
  <c r="AX170" i="28" l="1"/>
  <c r="AV170" i="28"/>
  <c r="K170" i="28"/>
  <c r="O170" i="28"/>
  <c r="AB170" i="28"/>
  <c r="AU170" i="28"/>
  <c r="T170" i="28"/>
  <c r="V170" i="28"/>
  <c r="AM170" i="28"/>
  <c r="U170" i="28"/>
  <c r="AK170" i="28"/>
  <c r="BF170" i="28"/>
  <c r="X170" i="28"/>
  <c r="I171" i="28"/>
  <c r="H171" i="28" s="1"/>
  <c r="AC170" i="28"/>
  <c r="AR170" i="28"/>
  <c r="BH170" i="28"/>
  <c r="BE170" i="28"/>
  <c r="AS170" i="28"/>
  <c r="P170" i="28"/>
  <c r="AZ170" i="28"/>
  <c r="M170" i="28"/>
  <c r="L170" i="28"/>
  <c r="W170" i="28"/>
  <c r="BB170" i="28"/>
  <c r="BC170" i="28"/>
  <c r="Y170" i="28"/>
  <c r="Z170" i="28"/>
  <c r="AI170" i="28"/>
  <c r="BG170" i="28"/>
  <c r="AF170" i="28"/>
  <c r="AO170" i="28"/>
  <c r="AA170" i="28"/>
  <c r="AY170" i="28"/>
  <c r="AL170" i="28"/>
  <c r="AJ170" i="28"/>
  <c r="S170" i="28"/>
  <c r="Q170" i="28"/>
  <c r="BD170" i="28"/>
  <c r="J171" i="28"/>
  <c r="AE170" i="28"/>
  <c r="AN170" i="28"/>
  <c r="AT170" i="28"/>
  <c r="AG170" i="28"/>
  <c r="R170" i="28"/>
  <c r="N170" i="28"/>
  <c r="AQ170" i="28"/>
  <c r="AD170" i="28"/>
  <c r="AP170" i="28"/>
  <c r="BA170" i="28"/>
  <c r="AW170" i="28"/>
  <c r="AH170" i="28"/>
  <c r="T174" i="25"/>
  <c r="BE174" i="25"/>
  <c r="U174" i="25"/>
  <c r="AO174" i="25"/>
  <c r="BH174" i="25"/>
  <c r="AA174" i="25"/>
  <c r="Z174" i="25"/>
  <c r="AX174" i="25"/>
  <c r="AH174" i="25"/>
  <c r="X174" i="25"/>
  <c r="Q174" i="25"/>
  <c r="BC174" i="25"/>
  <c r="P174" i="25"/>
  <c r="W174" i="25"/>
  <c r="M174" i="25"/>
  <c r="AS174" i="25"/>
  <c r="BI174" i="25"/>
  <c r="AF174" i="25"/>
  <c r="O174" i="25"/>
  <c r="AL174" i="25"/>
  <c r="AJ174" i="25"/>
  <c r="BF174" i="25"/>
  <c r="AE174" i="25"/>
  <c r="BA174" i="25"/>
  <c r="AR174" i="25"/>
  <c r="R174" i="25"/>
  <c r="AP174" i="25"/>
  <c r="AM174" i="25"/>
  <c r="BB174" i="25"/>
  <c r="AW174" i="25"/>
  <c r="AD174" i="25"/>
  <c r="J175" i="25"/>
  <c r="AN174" i="25"/>
  <c r="AY174" i="25"/>
  <c r="V174" i="25"/>
  <c r="AK174" i="25"/>
  <c r="AG174" i="25"/>
  <c r="I175" i="25"/>
  <c r="H175" i="25" s="1"/>
  <c r="AT174" i="25"/>
  <c r="L174" i="25"/>
  <c r="BG174" i="25"/>
  <c r="AB174" i="25"/>
  <c r="BD174" i="25"/>
  <c r="N174" i="25"/>
  <c r="Y174" i="25"/>
  <c r="AC174" i="25"/>
  <c r="AU174" i="25"/>
  <c r="AZ174" i="25"/>
  <c r="K174" i="25"/>
  <c r="S174" i="25"/>
  <c r="AQ174" i="25"/>
  <c r="AI174" i="25"/>
  <c r="AV174" i="25"/>
  <c r="BB175" i="25" l="1"/>
  <c r="AQ175" i="25"/>
  <c r="AH175" i="25"/>
  <c r="Z175" i="25"/>
  <c r="AU175" i="25"/>
  <c r="AM175" i="25"/>
  <c r="BC175" i="25"/>
  <c r="BH175" i="25"/>
  <c r="X175" i="25"/>
  <c r="BI175" i="25"/>
  <c r="AT175" i="25"/>
  <c r="M175" i="25"/>
  <c r="J176" i="25"/>
  <c r="I176" i="25"/>
  <c r="H176" i="25" s="1"/>
  <c r="K175" i="25"/>
  <c r="AC175" i="25"/>
  <c r="AY175" i="25"/>
  <c r="AA175" i="25"/>
  <c r="BG175" i="25"/>
  <c r="AF175" i="25"/>
  <c r="AV175" i="25"/>
  <c r="AN175" i="25"/>
  <c r="R175" i="25"/>
  <c r="P175" i="25"/>
  <c r="AD175" i="25"/>
  <c r="AZ175" i="25"/>
  <c r="O175" i="25"/>
  <c r="BF175" i="25"/>
  <c r="AE175" i="25"/>
  <c r="AL175" i="25"/>
  <c r="BA175" i="25"/>
  <c r="AX175" i="25"/>
  <c r="AB175" i="25"/>
  <c r="W175" i="25"/>
  <c r="N175" i="25"/>
  <c r="AS175" i="25"/>
  <c r="S175" i="25"/>
  <c r="AI175" i="25"/>
  <c r="AR175" i="25"/>
  <c r="AO175" i="25"/>
  <c r="AK175" i="25"/>
  <c r="Y175" i="25"/>
  <c r="AP175" i="25"/>
  <c r="T175" i="25"/>
  <c r="U175" i="25"/>
  <c r="L175" i="25"/>
  <c r="Q175" i="25"/>
  <c r="BD175" i="25"/>
  <c r="AJ175" i="25"/>
  <c r="V175" i="25"/>
  <c r="BE175" i="25"/>
  <c r="AG175" i="25"/>
  <c r="AW175" i="25"/>
  <c r="K171" i="28"/>
  <c r="BE171" i="28"/>
  <c r="Q171" i="28"/>
  <c r="Y171" i="28"/>
  <c r="AZ171" i="28"/>
  <c r="BA171" i="28"/>
  <c r="L171" i="28"/>
  <c r="I172" i="28"/>
  <c r="H172" i="28" s="1"/>
  <c r="U171" i="28"/>
  <c r="BD171" i="28"/>
  <c r="V171" i="28"/>
  <c r="AW171" i="28"/>
  <c r="W171" i="28"/>
  <c r="AJ171" i="28"/>
  <c r="AX171" i="28"/>
  <c r="AR171" i="28"/>
  <c r="M171" i="28"/>
  <c r="AH171" i="28"/>
  <c r="T171" i="28"/>
  <c r="S171" i="28"/>
  <c r="AO171" i="28"/>
  <c r="AE171" i="28"/>
  <c r="AG171" i="28"/>
  <c r="AS171" i="28"/>
  <c r="AD171" i="28"/>
  <c r="J172" i="28"/>
  <c r="BC171" i="28"/>
  <c r="AB171" i="28"/>
  <c r="AP171" i="28"/>
  <c r="BB171" i="28"/>
  <c r="AT171" i="28"/>
  <c r="Z171" i="28"/>
  <c r="O171" i="28"/>
  <c r="N171" i="28"/>
  <c r="AU171" i="28"/>
  <c r="AQ171" i="28"/>
  <c r="BF171" i="28"/>
  <c r="AL171" i="28"/>
  <c r="AA171" i="28"/>
  <c r="AC171" i="28"/>
  <c r="R171" i="28"/>
  <c r="AM171" i="28"/>
  <c r="BG171" i="28"/>
  <c r="AV171" i="28"/>
  <c r="AY171" i="28"/>
  <c r="P171" i="28"/>
  <c r="X171" i="28"/>
  <c r="AK171" i="28"/>
  <c r="AF171" i="28"/>
  <c r="BH171" i="28"/>
  <c r="AN171" i="28"/>
  <c r="AI171" i="28"/>
  <c r="AE172" i="28" l="1"/>
  <c r="AB172" i="28"/>
  <c r="AS172" i="28"/>
  <c r="P172" i="28"/>
  <c r="AK172" i="28"/>
  <c r="S172" i="28"/>
  <c r="Q172" i="28"/>
  <c r="BA172" i="28"/>
  <c r="W172" i="28"/>
  <c r="AN172" i="28"/>
  <c r="U172" i="28"/>
  <c r="AX172" i="28"/>
  <c r="BC172" i="28"/>
  <c r="BB172" i="28"/>
  <c r="AJ172" i="28"/>
  <c r="AG172" i="28"/>
  <c r="AY172" i="28"/>
  <c r="AP172" i="28"/>
  <c r="AO172" i="28"/>
  <c r="N172" i="28"/>
  <c r="L172" i="28"/>
  <c r="AW172" i="28"/>
  <c r="AM172" i="28"/>
  <c r="BF172" i="28"/>
  <c r="X172" i="28"/>
  <c r="J173" i="28"/>
  <c r="AZ172" i="28"/>
  <c r="AR172" i="28"/>
  <c r="BD172" i="28"/>
  <c r="T172" i="28"/>
  <c r="AD172" i="28"/>
  <c r="AL172" i="28"/>
  <c r="AU172" i="28"/>
  <c r="AT172" i="28"/>
  <c r="AV172" i="28"/>
  <c r="O172" i="28"/>
  <c r="R172" i="28"/>
  <c r="BG172" i="28"/>
  <c r="AA172" i="28"/>
  <c r="AF172" i="28"/>
  <c r="AH172" i="28"/>
  <c r="AC172" i="28"/>
  <c r="I173" i="28"/>
  <c r="H173" i="28" s="1"/>
  <c r="Z172" i="28"/>
  <c r="AQ172" i="28"/>
  <c r="BH172" i="28"/>
  <c r="K172" i="28"/>
  <c r="M172" i="28"/>
  <c r="V172" i="28"/>
  <c r="Y172" i="28"/>
  <c r="AI172" i="28"/>
  <c r="BE172" i="28"/>
  <c r="AQ176" i="25"/>
  <c r="AV176" i="25"/>
  <c r="AK176" i="25"/>
  <c r="AZ176" i="25"/>
  <c r="Q176" i="25"/>
  <c r="AO176" i="25"/>
  <c r="AW176" i="25"/>
  <c r="AE176" i="25"/>
  <c r="BF176" i="25"/>
  <c r="BI176" i="25"/>
  <c r="AA176" i="25"/>
  <c r="BC176" i="25"/>
  <c r="J177" i="25"/>
  <c r="N176" i="25"/>
  <c r="AY176" i="25"/>
  <c r="K176" i="25"/>
  <c r="AH176" i="25"/>
  <c r="M176" i="25"/>
  <c r="W176" i="25"/>
  <c r="L176" i="25"/>
  <c r="Y176" i="25"/>
  <c r="V176" i="25"/>
  <c r="S176" i="25"/>
  <c r="AF176" i="25"/>
  <c r="U176" i="25"/>
  <c r="BG176" i="25"/>
  <c r="Z176" i="25"/>
  <c r="P176" i="25"/>
  <c r="T176" i="25"/>
  <c r="AT176" i="25"/>
  <c r="AR176" i="25"/>
  <c r="AJ176" i="25"/>
  <c r="AL176" i="25"/>
  <c r="R176" i="25"/>
  <c r="BH176" i="25"/>
  <c r="BD176" i="25"/>
  <c r="AN176" i="25"/>
  <c r="BE176" i="25"/>
  <c r="AB176" i="25"/>
  <c r="AU176" i="25"/>
  <c r="X176" i="25"/>
  <c r="AI176" i="25"/>
  <c r="I177" i="25"/>
  <c r="H177" i="25" s="1"/>
  <c r="AM176" i="25"/>
  <c r="AD176" i="25"/>
  <c r="AS176" i="25"/>
  <c r="O176" i="25"/>
  <c r="BA176" i="25"/>
  <c r="BB176" i="25"/>
  <c r="AG176" i="25"/>
  <c r="AX176" i="25"/>
  <c r="AC176" i="25"/>
  <c r="AP176" i="25"/>
  <c r="AO173" i="28" l="1"/>
  <c r="BF173" i="28"/>
  <c r="N173" i="28"/>
  <c r="BC173" i="28"/>
  <c r="AL173" i="28"/>
  <c r="O173" i="28"/>
  <c r="U173" i="28"/>
  <c r="P173" i="28"/>
  <c r="AI173" i="28"/>
  <c r="AY173" i="28"/>
  <c r="AZ173" i="28"/>
  <c r="AD173" i="28"/>
  <c r="AU173" i="28"/>
  <c r="I174" i="28"/>
  <c r="H174" i="28" s="1"/>
  <c r="BD173" i="28"/>
  <c r="Y173" i="28"/>
  <c r="AK173" i="28"/>
  <c r="L173" i="28"/>
  <c r="BB173" i="28"/>
  <c r="W173" i="28"/>
  <c r="BA173" i="28"/>
  <c r="J174" i="28"/>
  <c r="AG173" i="28"/>
  <c r="AC173" i="28"/>
  <c r="AQ173" i="28"/>
  <c r="AJ173" i="28"/>
  <c r="BE173" i="28"/>
  <c r="S173" i="28"/>
  <c r="AS173" i="28"/>
  <c r="AM173" i="28"/>
  <c r="AF173" i="28"/>
  <c r="Q173" i="28"/>
  <c r="AP173" i="28"/>
  <c r="M173" i="28"/>
  <c r="AW173" i="28"/>
  <c r="R173" i="28"/>
  <c r="X173" i="28"/>
  <c r="AA173" i="28"/>
  <c r="AX173" i="28"/>
  <c r="AV173" i="28"/>
  <c r="K173" i="28"/>
  <c r="AR173" i="28"/>
  <c r="BH173" i="28"/>
  <c r="AN173" i="28"/>
  <c r="AE173" i="28"/>
  <c r="BG173" i="28"/>
  <c r="AH173" i="28"/>
  <c r="V173" i="28"/>
  <c r="T173" i="28"/>
  <c r="AB173" i="28"/>
  <c r="Z173" i="28"/>
  <c r="AT173" i="28"/>
  <c r="AZ177" i="25"/>
  <c r="AH177" i="25"/>
  <c r="I178" i="25"/>
  <c r="H178" i="25" s="1"/>
  <c r="T177" i="25"/>
  <c r="AE177" i="25"/>
  <c r="AF177" i="25"/>
  <c r="AP177" i="25"/>
  <c r="AL177" i="25"/>
  <c r="BE177" i="25"/>
  <c r="AC177" i="25"/>
  <c r="P177" i="25"/>
  <c r="BG177" i="25"/>
  <c r="AA177" i="25"/>
  <c r="AJ177" i="25"/>
  <c r="AD177" i="25"/>
  <c r="AX177" i="25"/>
  <c r="J178" i="25"/>
  <c r="AN177" i="25"/>
  <c r="L177" i="25"/>
  <c r="Y177" i="25"/>
  <c r="BH177" i="25"/>
  <c r="M177" i="25"/>
  <c r="K177" i="25"/>
  <c r="U177" i="25"/>
  <c r="BF177" i="25"/>
  <c r="BI177" i="25"/>
  <c r="AS177" i="25"/>
  <c r="R177" i="25"/>
  <c r="S177" i="25"/>
  <c r="AB177" i="25"/>
  <c r="AV177" i="25"/>
  <c r="AK177" i="25"/>
  <c r="BA177" i="25"/>
  <c r="AT177" i="25"/>
  <c r="Z177" i="25"/>
  <c r="AQ177" i="25"/>
  <c r="AM177" i="25"/>
  <c r="AY177" i="25"/>
  <c r="Q177" i="25"/>
  <c r="N177" i="25"/>
  <c r="X177" i="25"/>
  <c r="AR177" i="25"/>
  <c r="W177" i="25"/>
  <c r="AU177" i="25"/>
  <c r="AG177" i="25"/>
  <c r="AI177" i="25"/>
  <c r="AO177" i="25"/>
  <c r="BD177" i="25"/>
  <c r="BC177" i="25"/>
  <c r="BB177" i="25"/>
  <c r="V177" i="25"/>
  <c r="AW177" i="25"/>
  <c r="O177" i="25"/>
  <c r="AC174" i="28" l="1"/>
  <c r="AF174" i="28"/>
  <c r="O174" i="28"/>
  <c r="AY174" i="28"/>
  <c r="L174" i="28"/>
  <c r="AU174" i="28"/>
  <c r="U174" i="28"/>
  <c r="W174" i="28"/>
  <c r="Y174" i="28"/>
  <c r="AA174" i="28"/>
  <c r="P174" i="28"/>
  <c r="AV174" i="28"/>
  <c r="AW174" i="28"/>
  <c r="S174" i="28"/>
  <c r="BC174" i="28"/>
  <c r="X174" i="28"/>
  <c r="Z174" i="28"/>
  <c r="AH174" i="28"/>
  <c r="AL174" i="28"/>
  <c r="AD174" i="28"/>
  <c r="Q174" i="28"/>
  <c r="AG174" i="28"/>
  <c r="K174" i="28"/>
  <c r="R174" i="28"/>
  <c r="AQ174" i="28"/>
  <c r="BE174" i="28"/>
  <c r="M174" i="28"/>
  <c r="AR174" i="28"/>
  <c r="AM174" i="28"/>
  <c r="BG174" i="28"/>
  <c r="AI174" i="28"/>
  <c r="V174" i="28"/>
  <c r="BD174" i="28"/>
  <c r="AK174" i="28"/>
  <c r="BB174" i="28"/>
  <c r="I175" i="28"/>
  <c r="H175" i="28" s="1"/>
  <c r="AS174" i="28"/>
  <c r="AT174" i="28"/>
  <c r="BF174" i="28"/>
  <c r="AP174" i="28"/>
  <c r="AJ174" i="28"/>
  <c r="AZ174" i="28"/>
  <c r="AN174" i="28"/>
  <c r="T174" i="28"/>
  <c r="AX174" i="28"/>
  <c r="J175" i="28"/>
  <c r="BA174" i="28"/>
  <c r="AE174" i="28"/>
  <c r="AO174" i="28"/>
  <c r="BH174" i="28"/>
  <c r="AB174" i="28"/>
  <c r="N174" i="28"/>
  <c r="Q178" i="25"/>
  <c r="BB178" i="25"/>
  <c r="AV178" i="25"/>
  <c r="AO178" i="25"/>
  <c r="AT178" i="25"/>
  <c r="I179" i="25"/>
  <c r="H179" i="25" s="1"/>
  <c r="O178" i="25"/>
  <c r="U178" i="25"/>
  <c r="AJ178" i="25"/>
  <c r="BE178" i="25"/>
  <c r="L178" i="25"/>
  <c r="S178" i="25"/>
  <c r="AC178" i="25"/>
  <c r="AF178" i="25"/>
  <c r="AM178" i="25"/>
  <c r="AL178" i="25"/>
  <c r="M178" i="25"/>
  <c r="AH178" i="25"/>
  <c r="BC178" i="25"/>
  <c r="P178" i="25"/>
  <c r="Z178" i="25"/>
  <c r="AE178" i="25"/>
  <c r="T178" i="25"/>
  <c r="BG178" i="25"/>
  <c r="AR178" i="25"/>
  <c r="AN178" i="25"/>
  <c r="BF178" i="25"/>
  <c r="AS178" i="25"/>
  <c r="X178" i="25"/>
  <c r="BI178" i="25"/>
  <c r="AZ178" i="25"/>
  <c r="AG178" i="25"/>
  <c r="Y178" i="25"/>
  <c r="AU178" i="25"/>
  <c r="AD178" i="25"/>
  <c r="BH178" i="25"/>
  <c r="K178" i="25"/>
  <c r="AK178" i="25"/>
  <c r="AB178" i="25"/>
  <c r="V178" i="25"/>
  <c r="AA178" i="25"/>
  <c r="BD178" i="25"/>
  <c r="AW178" i="25"/>
  <c r="AQ178" i="25"/>
  <c r="AX178" i="25"/>
  <c r="W178" i="25"/>
  <c r="J179" i="25"/>
  <c r="AY178" i="25"/>
  <c r="AP178" i="25"/>
  <c r="AI178" i="25"/>
  <c r="N178" i="25"/>
  <c r="R178" i="25"/>
  <c r="BA178" i="25"/>
  <c r="W175" i="28" l="1"/>
  <c r="AM175" i="28"/>
  <c r="Z175" i="28"/>
  <c r="AS175" i="28"/>
  <c r="T175" i="28"/>
  <c r="AZ175" i="28"/>
  <c r="AN175" i="28"/>
  <c r="AX175" i="28"/>
  <c r="BG175" i="28"/>
  <c r="Y175" i="28"/>
  <c r="AF175" i="28"/>
  <c r="AQ175" i="28"/>
  <c r="AR175" i="28"/>
  <c r="AC175" i="28"/>
  <c r="U175" i="28"/>
  <c r="AD175" i="28"/>
  <c r="S175" i="28"/>
  <c r="AP175" i="28"/>
  <c r="BH175" i="28"/>
  <c r="M175" i="28"/>
  <c r="R175" i="28"/>
  <c r="AI175" i="28"/>
  <c r="V175" i="28"/>
  <c r="K175" i="28"/>
  <c r="AW175" i="28"/>
  <c r="AV175" i="28"/>
  <c r="AJ175" i="28"/>
  <c r="AA175" i="28"/>
  <c r="AB175" i="28"/>
  <c r="AL175" i="28"/>
  <c r="BC175" i="28"/>
  <c r="AY175" i="28"/>
  <c r="BF175" i="28"/>
  <c r="X175" i="28"/>
  <c r="AG175" i="28"/>
  <c r="AH175" i="28"/>
  <c r="BA175" i="28"/>
  <c r="AU175" i="28"/>
  <c r="AT175" i="28"/>
  <c r="AO175" i="28"/>
  <c r="N175" i="28"/>
  <c r="AE175" i="28"/>
  <c r="BD175" i="28"/>
  <c r="O175" i="28"/>
  <c r="BB175" i="28"/>
  <c r="P175" i="28"/>
  <c r="AK175" i="28"/>
  <c r="Q175" i="28"/>
  <c r="J176" i="28"/>
  <c r="BE175" i="28"/>
  <c r="I176" i="28"/>
  <c r="H176" i="28" s="1"/>
  <c r="L175" i="28"/>
  <c r="I180" i="25"/>
  <c r="H180" i="25" s="1"/>
  <c r="AR179" i="25"/>
  <c r="AF179" i="25"/>
  <c r="AC179" i="25"/>
  <c r="AU179" i="25"/>
  <c r="Y179" i="25"/>
  <c r="BA179" i="25"/>
  <c r="AV179" i="25"/>
  <c r="AW179" i="25"/>
  <c r="T179" i="25"/>
  <c r="J180" i="25"/>
  <c r="AL179" i="25"/>
  <c r="L179" i="25"/>
  <c r="AT179" i="25"/>
  <c r="AA179" i="25"/>
  <c r="AH179" i="25"/>
  <c r="BF179" i="25"/>
  <c r="M179" i="25"/>
  <c r="BD179" i="25"/>
  <c r="U179" i="25"/>
  <c r="BG179" i="25"/>
  <c r="Q179" i="25"/>
  <c r="AY179" i="25"/>
  <c r="BH179" i="25"/>
  <c r="S179" i="25"/>
  <c r="W179" i="25"/>
  <c r="BB179" i="25"/>
  <c r="BI179" i="25"/>
  <c r="AS179" i="25"/>
  <c r="AP179" i="25"/>
  <c r="AG179" i="25"/>
  <c r="N179" i="25"/>
  <c r="AO179" i="25"/>
  <c r="AZ179" i="25"/>
  <c r="AE179" i="25"/>
  <c r="K179" i="25"/>
  <c r="V179" i="25"/>
  <c r="O179" i="25"/>
  <c r="R179" i="25"/>
  <c r="Z179" i="25"/>
  <c r="AQ179" i="25"/>
  <c r="BC179" i="25"/>
  <c r="P179" i="25"/>
  <c r="AX179" i="25"/>
  <c r="X179" i="25"/>
  <c r="AN179" i="25"/>
  <c r="AI179" i="25"/>
  <c r="AK179" i="25"/>
  <c r="AB179" i="25"/>
  <c r="BE179" i="25"/>
  <c r="AD179" i="25"/>
  <c r="AJ179" i="25"/>
  <c r="AM179" i="25"/>
  <c r="AW176" i="28" l="1"/>
  <c r="AU176" i="28"/>
  <c r="Q176" i="28"/>
  <c r="AF176" i="28"/>
  <c r="AO176" i="28"/>
  <c r="BB176" i="28"/>
  <c r="AI176" i="28"/>
  <c r="R176" i="28"/>
  <c r="Y176" i="28"/>
  <c r="AQ176" i="28"/>
  <c r="AJ176" i="28"/>
  <c r="AM176" i="28"/>
  <c r="BC176" i="28"/>
  <c r="AZ176" i="28"/>
  <c r="BF176" i="28"/>
  <c r="P176" i="28"/>
  <c r="O176" i="28"/>
  <c r="AP176" i="28"/>
  <c r="V176" i="28"/>
  <c r="AX176" i="28"/>
  <c r="Z176" i="28"/>
  <c r="L176" i="28"/>
  <c r="AV176" i="28"/>
  <c r="T176" i="28"/>
  <c r="BD176" i="28"/>
  <c r="AN176" i="28"/>
  <c r="AL176" i="28"/>
  <c r="N176" i="28"/>
  <c r="AE176" i="28"/>
  <c r="AA176" i="28"/>
  <c r="S176" i="28"/>
  <c r="X176" i="28"/>
  <c r="BA176" i="28"/>
  <c r="AK176" i="28"/>
  <c r="I177" i="28"/>
  <c r="H177" i="28" s="1"/>
  <c r="W176" i="28"/>
  <c r="BH176" i="28"/>
  <c r="BE176" i="28"/>
  <c r="BG176" i="28"/>
  <c r="AB176" i="28"/>
  <c r="K176" i="28"/>
  <c r="J177" i="28"/>
  <c r="AG176" i="28"/>
  <c r="AD176" i="28"/>
  <c r="U176" i="28"/>
  <c r="AC176" i="28"/>
  <c r="AR176" i="28"/>
  <c r="AS176" i="28"/>
  <c r="AH176" i="28"/>
  <c r="M176" i="28"/>
  <c r="AY176" i="28"/>
  <c r="AT176" i="28"/>
  <c r="AJ180" i="25"/>
  <c r="AA180" i="25"/>
  <c r="AP180" i="25"/>
  <c r="BD180" i="25"/>
  <c r="AD180" i="25"/>
  <c r="AN180" i="25"/>
  <c r="L180" i="25"/>
  <c r="AE180" i="25"/>
  <c r="AI180" i="25"/>
  <c r="AL180" i="25"/>
  <c r="R180" i="25"/>
  <c r="J181" i="25"/>
  <c r="BG180" i="25"/>
  <c r="I181" i="25"/>
  <c r="H181" i="25" s="1"/>
  <c r="N180" i="25"/>
  <c r="AW180" i="25"/>
  <c r="K180" i="25"/>
  <c r="AF180" i="25"/>
  <c r="BB180" i="25"/>
  <c r="BE180" i="25"/>
  <c r="AK180" i="25"/>
  <c r="P180" i="25"/>
  <c r="BH180" i="25"/>
  <c r="T180" i="25"/>
  <c r="AH180" i="25"/>
  <c r="BA180" i="25"/>
  <c r="S180" i="25"/>
  <c r="X180" i="25"/>
  <c r="V180" i="25"/>
  <c r="M180" i="25"/>
  <c r="BF180" i="25"/>
  <c r="W180" i="25"/>
  <c r="AG180" i="25"/>
  <c r="AX180" i="25"/>
  <c r="AQ180" i="25"/>
  <c r="BC180" i="25"/>
  <c r="U180" i="25"/>
  <c r="BI180" i="25"/>
  <c r="AS180" i="25"/>
  <c r="O180" i="25"/>
  <c r="Q180" i="25"/>
  <c r="AM180" i="25"/>
  <c r="AZ180" i="25"/>
  <c r="AR180" i="25"/>
  <c r="Y180" i="25"/>
  <c r="AB180" i="25"/>
  <c r="Z180" i="25"/>
  <c r="AT180" i="25"/>
  <c r="AU180" i="25"/>
  <c r="AV180" i="25"/>
  <c r="AO180" i="25"/>
  <c r="AC180" i="25"/>
  <c r="AY180" i="25"/>
  <c r="BE181" i="25" l="1"/>
  <c r="AW181" i="25"/>
  <c r="AQ181" i="25"/>
  <c r="AF181" i="25"/>
  <c r="Y181" i="25"/>
  <c r="AD181" i="25"/>
  <c r="AX181" i="25"/>
  <c r="U181" i="25"/>
  <c r="N181" i="25"/>
  <c r="AO181" i="25"/>
  <c r="W181" i="25"/>
  <c r="BD181" i="25"/>
  <c r="V181" i="25"/>
  <c r="AZ181" i="25"/>
  <c r="O181" i="25"/>
  <c r="AI181" i="25"/>
  <c r="Q181" i="25"/>
  <c r="BH181" i="25"/>
  <c r="AS181" i="25"/>
  <c r="AT181" i="25"/>
  <c r="AH181" i="25"/>
  <c r="T181" i="25"/>
  <c r="AM181" i="25"/>
  <c r="AN181" i="25"/>
  <c r="AR181" i="25"/>
  <c r="BB181" i="25"/>
  <c r="AK181" i="25"/>
  <c r="AB181" i="25"/>
  <c r="AJ181" i="25"/>
  <c r="AC181" i="25"/>
  <c r="S181" i="25"/>
  <c r="BA181" i="25"/>
  <c r="P181" i="25"/>
  <c r="AP181" i="25"/>
  <c r="AV181" i="25"/>
  <c r="AG181" i="25"/>
  <c r="J182" i="25"/>
  <c r="L181" i="25"/>
  <c r="M181" i="25"/>
  <c r="X181" i="25"/>
  <c r="BG181" i="25"/>
  <c r="AE181" i="25"/>
  <c r="AU181" i="25"/>
  <c r="Z181" i="25"/>
  <c r="BI181" i="25"/>
  <c r="BC181" i="25"/>
  <c r="AA181" i="25"/>
  <c r="I182" i="25"/>
  <c r="H182" i="25" s="1"/>
  <c r="AL181" i="25"/>
  <c r="BF181" i="25"/>
  <c r="AY181" i="25"/>
  <c r="R181" i="25"/>
  <c r="K181" i="25"/>
  <c r="AU177" i="28"/>
  <c r="K177" i="28"/>
  <c r="AE177" i="28"/>
  <c r="AA177" i="28"/>
  <c r="BG177" i="28"/>
  <c r="AB177" i="28"/>
  <c r="BE177" i="28"/>
  <c r="AO177" i="28"/>
  <c r="BH177" i="28"/>
  <c r="O177" i="28"/>
  <c r="R177" i="28"/>
  <c r="AS177" i="28"/>
  <c r="AC177" i="28"/>
  <c r="W177" i="28"/>
  <c r="BC177" i="28"/>
  <c r="J178" i="28"/>
  <c r="AF177" i="28"/>
  <c r="AK177" i="28"/>
  <c r="AP177" i="28"/>
  <c r="M177" i="28"/>
  <c r="AH177" i="28"/>
  <c r="V177" i="28"/>
  <c r="AT177" i="28"/>
  <c r="BF177" i="28"/>
  <c r="AG177" i="28"/>
  <c r="P177" i="28"/>
  <c r="N177" i="28"/>
  <c r="AN177" i="28"/>
  <c r="AD177" i="28"/>
  <c r="BA177" i="28"/>
  <c r="Q177" i="28"/>
  <c r="AL177" i="28"/>
  <c r="I178" i="28"/>
  <c r="H178" i="28" s="1"/>
  <c r="Z177" i="28"/>
  <c r="AV177" i="28"/>
  <c r="BD177" i="28"/>
  <c r="X177" i="28"/>
  <c r="U177" i="28"/>
  <c r="AW177" i="28"/>
  <c r="AQ177" i="28"/>
  <c r="AM177" i="28"/>
  <c r="T177" i="28"/>
  <c r="BB177" i="28"/>
  <c r="AI177" i="28"/>
  <c r="AX177" i="28"/>
  <c r="S177" i="28"/>
  <c r="AY177" i="28"/>
  <c r="AR177" i="28"/>
  <c r="L177" i="28"/>
  <c r="AZ177" i="28"/>
  <c r="Y177" i="28"/>
  <c r="AJ177" i="28"/>
  <c r="U182" i="25" l="1"/>
  <c r="AF182" i="25"/>
  <c r="L182" i="25"/>
  <c r="BC182" i="25"/>
  <c r="AT182" i="25"/>
  <c r="T182" i="25"/>
  <c r="AA182" i="25"/>
  <c r="I183" i="25"/>
  <c r="H183" i="25" s="1"/>
  <c r="BH182" i="25"/>
  <c r="AX182" i="25"/>
  <c r="BG182" i="25"/>
  <c r="AI182" i="25"/>
  <c r="AV182" i="25"/>
  <c r="R182" i="25"/>
  <c r="AO182" i="25"/>
  <c r="V182" i="25"/>
  <c r="AR182" i="25"/>
  <c r="AB182" i="25"/>
  <c r="Z182" i="25"/>
  <c r="S182" i="25"/>
  <c r="AU182" i="25"/>
  <c r="AC182" i="25"/>
  <c r="AZ182" i="25"/>
  <c r="AD182" i="25"/>
  <c r="Y182" i="25"/>
  <c r="O182" i="25"/>
  <c r="AJ182" i="25"/>
  <c r="AY182" i="25"/>
  <c r="AM182" i="25"/>
  <c r="AQ182" i="25"/>
  <c r="AK182" i="25"/>
  <c r="BD182" i="25"/>
  <c r="N182" i="25"/>
  <c r="BA182" i="25"/>
  <c r="BE182" i="25"/>
  <c r="AW182" i="25"/>
  <c r="P182" i="25"/>
  <c r="BI182" i="25"/>
  <c r="AE182" i="25"/>
  <c r="J183" i="25"/>
  <c r="AN182" i="25"/>
  <c r="AG182" i="25"/>
  <c r="W182" i="25"/>
  <c r="M182" i="25"/>
  <c r="BB182" i="25"/>
  <c r="K182" i="25"/>
  <c r="Q182" i="25"/>
  <c r="AP182" i="25"/>
  <c r="AS182" i="25"/>
  <c r="BF182" i="25"/>
  <c r="X182" i="25"/>
  <c r="AH182" i="25"/>
  <c r="AL182" i="25"/>
  <c r="T178" i="28"/>
  <c r="AK178" i="28"/>
  <c r="L178" i="28"/>
  <c r="AG178" i="28"/>
  <c r="AM178" i="28"/>
  <c r="AP178" i="28"/>
  <c r="R178" i="28"/>
  <c r="AC178" i="28"/>
  <c r="M178" i="28"/>
  <c r="BF178" i="28"/>
  <c r="AO178" i="28"/>
  <c r="AS178" i="28"/>
  <c r="Y178" i="28"/>
  <c r="AX178" i="28"/>
  <c r="AL178" i="28"/>
  <c r="I179" i="28"/>
  <c r="H179" i="28" s="1"/>
  <c r="AJ178" i="28"/>
  <c r="AY178" i="28"/>
  <c r="AU178" i="28"/>
  <c r="AW178" i="28"/>
  <c r="AF178" i="28"/>
  <c r="AH178" i="28"/>
  <c r="J179" i="28"/>
  <c r="AD178" i="28"/>
  <c r="AA178" i="28"/>
  <c r="AV178" i="28"/>
  <c r="BH178" i="28"/>
  <c r="U178" i="28"/>
  <c r="AR178" i="28"/>
  <c r="BD178" i="28"/>
  <c r="AN178" i="28"/>
  <c r="V178" i="28"/>
  <c r="BA178" i="28"/>
  <c r="AE178" i="28"/>
  <c r="N178" i="28"/>
  <c r="W178" i="28"/>
  <c r="BG178" i="28"/>
  <c r="AI178" i="28"/>
  <c r="BC178" i="28"/>
  <c r="Z178" i="28"/>
  <c r="BB178" i="28"/>
  <c r="X178" i="28"/>
  <c r="Q178" i="28"/>
  <c r="S178" i="28"/>
  <c r="AQ178" i="28"/>
  <c r="K178" i="28"/>
  <c r="AT178" i="28"/>
  <c r="O178" i="28"/>
  <c r="AZ178" i="28"/>
  <c r="P178" i="28"/>
  <c r="AB178" i="28"/>
  <c r="BE178" i="28"/>
  <c r="AU179" i="28" l="1"/>
  <c r="BH179" i="28"/>
  <c r="Q179" i="28"/>
  <c r="AH179" i="28"/>
  <c r="I180" i="28"/>
  <c r="H180" i="28" s="1"/>
  <c r="Z179" i="28"/>
  <c r="BC179" i="28"/>
  <c r="BE179" i="28"/>
  <c r="AV179" i="28"/>
  <c r="AP179" i="28"/>
  <c r="AJ179" i="28"/>
  <c r="BD179" i="28"/>
  <c r="S179" i="28"/>
  <c r="AN179" i="28"/>
  <c r="K179" i="28"/>
  <c r="AD179" i="28"/>
  <c r="W179" i="28"/>
  <c r="AX179" i="28"/>
  <c r="AF179" i="28"/>
  <c r="N179" i="28"/>
  <c r="AA179" i="28"/>
  <c r="V179" i="28"/>
  <c r="BG179" i="28"/>
  <c r="AR179" i="28"/>
  <c r="AL179" i="28"/>
  <c r="AG179" i="28"/>
  <c r="AK179" i="28"/>
  <c r="AZ179" i="28"/>
  <c r="BB179" i="28"/>
  <c r="AC179" i="28"/>
  <c r="P179" i="28"/>
  <c r="AT179" i="28"/>
  <c r="AM179" i="28"/>
  <c r="AE179" i="28"/>
  <c r="T179" i="28"/>
  <c r="L179" i="28"/>
  <c r="AS179" i="28"/>
  <c r="BA179" i="28"/>
  <c r="U179" i="28"/>
  <c r="M179" i="28"/>
  <c r="AQ179" i="28"/>
  <c r="R179" i="28"/>
  <c r="AO179" i="28"/>
  <c r="Y179" i="28"/>
  <c r="J180" i="28"/>
  <c r="AY179" i="28"/>
  <c r="AI179" i="28"/>
  <c r="X179" i="28"/>
  <c r="AW179" i="28"/>
  <c r="BF179" i="28"/>
  <c r="AB179" i="28"/>
  <c r="O179" i="28"/>
  <c r="AL183" i="25"/>
  <c r="W183" i="25"/>
  <c r="AY183" i="25"/>
  <c r="AZ183" i="25"/>
  <c r="BB183" i="25"/>
  <c r="M183" i="25"/>
  <c r="AJ183" i="25"/>
  <c r="AU183" i="25"/>
  <c r="AM183" i="25"/>
  <c r="BC183" i="25"/>
  <c r="Q183" i="25"/>
  <c r="AI183" i="25"/>
  <c r="S183" i="25"/>
  <c r="N183" i="25"/>
  <c r="K183" i="25"/>
  <c r="AO183" i="25"/>
  <c r="BE183" i="25"/>
  <c r="BH183" i="25"/>
  <c r="BI183" i="25"/>
  <c r="BD183" i="25"/>
  <c r="I184" i="25"/>
  <c r="H184" i="25" s="1"/>
  <c r="AQ183" i="25"/>
  <c r="AB183" i="25"/>
  <c r="AP183" i="25"/>
  <c r="AR183" i="25"/>
  <c r="U183" i="25"/>
  <c r="AE183" i="25"/>
  <c r="AG183" i="25"/>
  <c r="AH183" i="25"/>
  <c r="AW183" i="25"/>
  <c r="T183" i="25"/>
  <c r="Z183" i="25"/>
  <c r="AS183" i="25"/>
  <c r="BA183" i="25"/>
  <c r="J184" i="25"/>
  <c r="BG183" i="25"/>
  <c r="L183" i="25"/>
  <c r="AA183" i="25"/>
  <c r="AK183" i="25"/>
  <c r="P183" i="25"/>
  <c r="V183" i="25"/>
  <c r="AX183" i="25"/>
  <c r="X183" i="25"/>
  <c r="AV183" i="25"/>
  <c r="AN183" i="25"/>
  <c r="Y183" i="25"/>
  <c r="AF183" i="25"/>
  <c r="AC183" i="25"/>
  <c r="BF183" i="25"/>
  <c r="AD183" i="25"/>
  <c r="AT183" i="25"/>
  <c r="R183" i="25"/>
  <c r="O183" i="25"/>
  <c r="AE180" i="28" l="1"/>
  <c r="AK180" i="28"/>
  <c r="AQ180" i="28"/>
  <c r="J181" i="28"/>
  <c r="AT180" i="28"/>
  <c r="AV180" i="28"/>
  <c r="AA180" i="28"/>
  <c r="AU180" i="28"/>
  <c r="AS180" i="28"/>
  <c r="AN180" i="28"/>
  <c r="O180" i="28"/>
  <c r="AF180" i="28"/>
  <c r="AI180" i="28"/>
  <c r="AH180" i="28"/>
  <c r="AC180" i="28"/>
  <c r="BF180" i="28"/>
  <c r="BC180" i="28"/>
  <c r="Y180" i="28"/>
  <c r="AP180" i="28"/>
  <c r="AB180" i="28"/>
  <c r="BE180" i="28"/>
  <c r="U180" i="28"/>
  <c r="M180" i="28"/>
  <c r="AD180" i="28"/>
  <c r="BA180" i="28"/>
  <c r="AZ180" i="28"/>
  <c r="Z180" i="28"/>
  <c r="S180" i="28"/>
  <c r="V180" i="28"/>
  <c r="BG180" i="28"/>
  <c r="N180" i="28"/>
  <c r="AX180" i="28"/>
  <c r="AW180" i="28"/>
  <c r="AM180" i="28"/>
  <c r="K180" i="28"/>
  <c r="BB180" i="28"/>
  <c r="L180" i="28"/>
  <c r="AG180" i="28"/>
  <c r="AJ180" i="28"/>
  <c r="I181" i="28"/>
  <c r="H181" i="28" s="1"/>
  <c r="AL180" i="28"/>
  <c r="AY180" i="28"/>
  <c r="X180" i="28"/>
  <c r="T180" i="28"/>
  <c r="AO180" i="28"/>
  <c r="Q180" i="28"/>
  <c r="BD180" i="28"/>
  <c r="AR180" i="28"/>
  <c r="P180" i="28"/>
  <c r="BH180" i="28"/>
  <c r="W180" i="28"/>
  <c r="R180" i="28"/>
  <c r="AN184" i="25"/>
  <c r="V184" i="25"/>
  <c r="AC184" i="25"/>
  <c r="AB184" i="25"/>
  <c r="BI184" i="25"/>
  <c r="U184" i="25"/>
  <c r="N184" i="25"/>
  <c r="I185" i="25"/>
  <c r="H185" i="25" s="1"/>
  <c r="AR184" i="25"/>
  <c r="AD184" i="25"/>
  <c r="AG184" i="25"/>
  <c r="BD184" i="25"/>
  <c r="AX184" i="25"/>
  <c r="S184" i="25"/>
  <c r="AZ184" i="25"/>
  <c r="Q184" i="25"/>
  <c r="BF184" i="25"/>
  <c r="Z184" i="25"/>
  <c r="AE184" i="25"/>
  <c r="BG184" i="25"/>
  <c r="P184" i="25"/>
  <c r="Y184" i="25"/>
  <c r="AQ184" i="25"/>
  <c r="AU184" i="25"/>
  <c r="AA184" i="25"/>
  <c r="O184" i="25"/>
  <c r="AJ184" i="25"/>
  <c r="BH184" i="25"/>
  <c r="AL184" i="25"/>
  <c r="AT184" i="25"/>
  <c r="BE184" i="25"/>
  <c r="W184" i="25"/>
  <c r="AH184" i="25"/>
  <c r="AK184" i="25"/>
  <c r="BC184" i="25"/>
  <c r="AP184" i="25"/>
  <c r="AF184" i="25"/>
  <c r="AV184" i="25"/>
  <c r="R184" i="25"/>
  <c r="BA184" i="25"/>
  <c r="K184" i="25"/>
  <c r="AM184" i="25"/>
  <c r="X184" i="25"/>
  <c r="AI184" i="25"/>
  <c r="AY184" i="25"/>
  <c r="J185" i="25"/>
  <c r="T184" i="25"/>
  <c r="L184" i="25"/>
  <c r="AS184" i="25"/>
  <c r="AO184" i="25"/>
  <c r="AW184" i="25"/>
  <c r="M184" i="25"/>
  <c r="BB184" i="25"/>
  <c r="AV181" i="28" l="1"/>
  <c r="U181" i="28"/>
  <c r="AQ181" i="28"/>
  <c r="BG181" i="28"/>
  <c r="T181" i="28"/>
  <c r="BC181" i="28"/>
  <c r="Z181" i="28"/>
  <c r="AL181" i="28"/>
  <c r="K181" i="28"/>
  <c r="AP181" i="28"/>
  <c r="AI181" i="28"/>
  <c r="L181" i="28"/>
  <c r="V181" i="28"/>
  <c r="X181" i="28"/>
  <c r="AC181" i="28"/>
  <c r="W181" i="28"/>
  <c r="S181" i="28"/>
  <c r="P181" i="28"/>
  <c r="AW181" i="28"/>
  <c r="R181" i="28"/>
  <c r="AT181" i="28"/>
  <c r="AB181" i="28"/>
  <c r="M181" i="28"/>
  <c r="BD181" i="28"/>
  <c r="AD181" i="28"/>
  <c r="AK181" i="28"/>
  <c r="O181" i="28"/>
  <c r="I182" i="28"/>
  <c r="H182" i="28" s="1"/>
  <c r="Y181" i="28"/>
  <c r="AY181" i="28"/>
  <c r="J182" i="28"/>
  <c r="BE181" i="28"/>
  <c r="AH181" i="28"/>
  <c r="AF181" i="28"/>
  <c r="AO181" i="28"/>
  <c r="AZ181" i="28"/>
  <c r="AJ181" i="28"/>
  <c r="AN181" i="28"/>
  <c r="BB181" i="28"/>
  <c r="AS181" i="28"/>
  <c r="AA181" i="28"/>
  <c r="AX181" i="28"/>
  <c r="AE181" i="28"/>
  <c r="AU181" i="28"/>
  <c r="AR181" i="28"/>
  <c r="BA181" i="28"/>
  <c r="Q181" i="28"/>
  <c r="BF181" i="28"/>
  <c r="AM181" i="28"/>
  <c r="N181" i="28"/>
  <c r="AG181" i="28"/>
  <c r="BH181" i="28"/>
  <c r="AU185" i="25"/>
  <c r="Z185" i="25"/>
  <c r="BA185" i="25"/>
  <c r="AM185" i="25"/>
  <c r="AB185" i="25"/>
  <c r="BC185" i="25"/>
  <c r="AA185" i="25"/>
  <c r="I186" i="25"/>
  <c r="H186" i="25" s="1"/>
  <c r="AW185" i="25"/>
  <c r="Y185" i="25"/>
  <c r="AI185" i="25"/>
  <c r="AJ185" i="25"/>
  <c r="AE185" i="25"/>
  <c r="W185" i="25"/>
  <c r="P185" i="25"/>
  <c r="AO185" i="25"/>
  <c r="BE185" i="25"/>
  <c r="U185" i="25"/>
  <c r="AN185" i="25"/>
  <c r="AT185" i="25"/>
  <c r="AZ185" i="25"/>
  <c r="AD185" i="25"/>
  <c r="R185" i="25"/>
  <c r="AQ185" i="25"/>
  <c r="AL185" i="25"/>
  <c r="V185" i="25"/>
  <c r="BI185" i="25"/>
  <c r="J186" i="25"/>
  <c r="Q185" i="25"/>
  <c r="O185" i="25"/>
  <c r="T185" i="25"/>
  <c r="AX185" i="25"/>
  <c r="N185" i="25"/>
  <c r="AS185" i="25"/>
  <c r="K185" i="25"/>
  <c r="AK185" i="25"/>
  <c r="BB185" i="25"/>
  <c r="X185" i="25"/>
  <c r="AG185" i="25"/>
  <c r="AC185" i="25"/>
  <c r="L185" i="25"/>
  <c r="BF185" i="25"/>
  <c r="AF185" i="25"/>
  <c r="BH185" i="25"/>
  <c r="M185" i="25"/>
  <c r="AP185" i="25"/>
  <c r="AR185" i="25"/>
  <c r="BD185" i="25"/>
  <c r="AY185" i="25"/>
  <c r="S185" i="25"/>
  <c r="AV185" i="25"/>
  <c r="AH185" i="25"/>
  <c r="BG185" i="25"/>
  <c r="AW182" i="28" l="1"/>
  <c r="J183" i="28"/>
  <c r="BH182" i="28"/>
  <c r="AP182" i="28"/>
  <c r="AF182" i="28"/>
  <c r="AD182" i="28"/>
  <c r="O182" i="28"/>
  <c r="I183" i="28"/>
  <c r="H183" i="28" s="1"/>
  <c r="AT182" i="28"/>
  <c r="AC182" i="28"/>
  <c r="AZ182" i="28"/>
  <c r="AK182" i="28"/>
  <c r="AB182" i="28"/>
  <c r="AA182" i="28"/>
  <c r="AY182" i="28"/>
  <c r="AO182" i="28"/>
  <c r="U182" i="28"/>
  <c r="Q182" i="28"/>
  <c r="BA182" i="28"/>
  <c r="AM182" i="28"/>
  <c r="AG182" i="28"/>
  <c r="Y182" i="28"/>
  <c r="BC182" i="28"/>
  <c r="R182" i="28"/>
  <c r="Z182" i="28"/>
  <c r="AH182" i="28"/>
  <c r="S182" i="28"/>
  <c r="K182" i="28"/>
  <c r="BD182" i="28"/>
  <c r="BG182" i="28"/>
  <c r="AQ182" i="28"/>
  <c r="V182" i="28"/>
  <c r="AX182" i="28"/>
  <c r="AL182" i="28"/>
  <c r="M182" i="28"/>
  <c r="AI182" i="28"/>
  <c r="N182" i="28"/>
  <c r="AU182" i="28"/>
  <c r="W182" i="28"/>
  <c r="AV182" i="28"/>
  <c r="AJ182" i="28"/>
  <c r="AE182" i="28"/>
  <c r="BF182" i="28"/>
  <c r="T182" i="28"/>
  <c r="AS182" i="28"/>
  <c r="BB182" i="28"/>
  <c r="AR182" i="28"/>
  <c r="BE182" i="28"/>
  <c r="P182" i="28"/>
  <c r="L182" i="28"/>
  <c r="AN182" i="28"/>
  <c r="X182" i="28"/>
  <c r="AS186" i="25"/>
  <c r="BH186" i="25"/>
  <c r="AP186" i="25"/>
  <c r="V186" i="25"/>
  <c r="BG186" i="25"/>
  <c r="BB186" i="25"/>
  <c r="AM186" i="25"/>
  <c r="AJ186" i="25"/>
  <c r="AO186" i="25"/>
  <c r="L186" i="25"/>
  <c r="AZ186" i="25"/>
  <c r="Z186" i="25"/>
  <c r="AT186" i="25"/>
  <c r="Y186" i="25"/>
  <c r="S186" i="25"/>
  <c r="AV186" i="25"/>
  <c r="T186" i="25"/>
  <c r="AH186" i="25"/>
  <c r="W186" i="25"/>
  <c r="BC186" i="25"/>
  <c r="AB186" i="25"/>
  <c r="AA186" i="25"/>
  <c r="R186" i="25"/>
  <c r="BE186" i="25"/>
  <c r="AC186" i="25"/>
  <c r="BA186" i="25"/>
  <c r="K186" i="25"/>
  <c r="AD186" i="25"/>
  <c r="J187" i="25"/>
  <c r="AF186" i="25"/>
  <c r="AE186" i="25"/>
  <c r="X186" i="25"/>
  <c r="U186" i="25"/>
  <c r="AU186" i="25"/>
  <c r="AQ186" i="25"/>
  <c r="AL186" i="25"/>
  <c r="AN186" i="25"/>
  <c r="N186" i="25"/>
  <c r="I187" i="25"/>
  <c r="H187" i="25" s="1"/>
  <c r="AY186" i="25"/>
  <c r="BI186" i="25"/>
  <c r="BF186" i="25"/>
  <c r="AR186" i="25"/>
  <c r="BD186" i="25"/>
  <c r="Q186" i="25"/>
  <c r="AI186" i="25"/>
  <c r="P186" i="25"/>
  <c r="AW186" i="25"/>
  <c r="M186" i="25"/>
  <c r="AG186" i="25"/>
  <c r="AX186" i="25"/>
  <c r="O186" i="25"/>
  <c r="AK186" i="25"/>
  <c r="BB187" i="25" l="1"/>
  <c r="AE187" i="25"/>
  <c r="AL187" i="25"/>
  <c r="AI187" i="25"/>
  <c r="AM187" i="25"/>
  <c r="AY187" i="25"/>
  <c r="AG187" i="25"/>
  <c r="AQ187" i="25"/>
  <c r="N187" i="25"/>
  <c r="K187" i="25"/>
  <c r="AZ187" i="25"/>
  <c r="AD187" i="25"/>
  <c r="O187" i="25"/>
  <c r="BF187" i="25"/>
  <c r="V187" i="25"/>
  <c r="AO187" i="25"/>
  <c r="AV187" i="25"/>
  <c r="AJ187" i="25"/>
  <c r="J188" i="25"/>
  <c r="X187" i="25"/>
  <c r="AP187" i="25"/>
  <c r="AC187" i="25"/>
  <c r="AH187" i="25"/>
  <c r="M187" i="25"/>
  <c r="AT187" i="25"/>
  <c r="AU187" i="25"/>
  <c r="AS187" i="25"/>
  <c r="L187" i="25"/>
  <c r="AW187" i="25"/>
  <c r="Z187" i="25"/>
  <c r="AK187" i="25"/>
  <c r="BC187" i="25"/>
  <c r="BI187" i="25"/>
  <c r="BD187" i="25"/>
  <c r="AN187" i="25"/>
  <c r="BA187" i="25"/>
  <c r="S187" i="25"/>
  <c r="Q187" i="25"/>
  <c r="T187" i="25"/>
  <c r="R187" i="25"/>
  <c r="W187" i="25"/>
  <c r="Y187" i="25"/>
  <c r="BE187" i="25"/>
  <c r="P187" i="25"/>
  <c r="AB187" i="25"/>
  <c r="U187" i="25"/>
  <c r="AA187" i="25"/>
  <c r="AF187" i="25"/>
  <c r="AX187" i="25"/>
  <c r="I188" i="25"/>
  <c r="H188" i="25" s="1"/>
  <c r="BH187" i="25"/>
  <c r="AR187" i="25"/>
  <c r="BG187" i="25"/>
  <c r="AI183" i="28"/>
  <c r="V183" i="28"/>
  <c r="I184" i="28"/>
  <c r="H184" i="28" s="1"/>
  <c r="N183" i="28"/>
  <c r="AZ183" i="28"/>
  <c r="U183" i="28"/>
  <c r="T183" i="28"/>
  <c r="BG183" i="28"/>
  <c r="J184" i="28"/>
  <c r="O183" i="28"/>
  <c r="AO183" i="28"/>
  <c r="W183" i="28"/>
  <c r="M183" i="28"/>
  <c r="AH183" i="28"/>
  <c r="X183" i="28"/>
  <c r="Q183" i="28"/>
  <c r="BB183" i="28"/>
  <c r="AG183" i="28"/>
  <c r="Y183" i="28"/>
  <c r="AV183" i="28"/>
  <c r="AP183" i="28"/>
  <c r="AL183" i="28"/>
  <c r="AX183" i="28"/>
  <c r="L183" i="28"/>
  <c r="AJ183" i="28"/>
  <c r="BA183" i="28"/>
  <c r="P183" i="28"/>
  <c r="R183" i="28"/>
  <c r="AA183" i="28"/>
  <c r="AN183" i="28"/>
  <c r="BC183" i="28"/>
  <c r="AB183" i="28"/>
  <c r="BD183" i="28"/>
  <c r="AF183" i="28"/>
  <c r="AT183" i="28"/>
  <c r="AK183" i="28"/>
  <c r="S183" i="28"/>
  <c r="BH183" i="28"/>
  <c r="AW183" i="28"/>
  <c r="AC183" i="28"/>
  <c r="AU183" i="28"/>
  <c r="AR183" i="28"/>
  <c r="K183" i="28"/>
  <c r="BF183" i="28"/>
  <c r="AS183" i="28"/>
  <c r="AE183" i="28"/>
  <c r="AD183" i="28"/>
  <c r="AQ183" i="28"/>
  <c r="BE183" i="28"/>
  <c r="AY183" i="28"/>
  <c r="AM183" i="28"/>
  <c r="Z183" i="28"/>
  <c r="AX184" i="28" l="1"/>
  <c r="AJ184" i="28"/>
  <c r="BF184" i="28"/>
  <c r="AH184" i="28"/>
  <c r="AP184" i="28"/>
  <c r="AZ184" i="28"/>
  <c r="BA184" i="28"/>
  <c r="AC184" i="28"/>
  <c r="U184" i="28"/>
  <c r="AI184" i="28"/>
  <c r="N184" i="28"/>
  <c r="AE184" i="28"/>
  <c r="AL184" i="28"/>
  <c r="X184" i="28"/>
  <c r="AY184" i="28"/>
  <c r="AA184" i="28"/>
  <c r="W184" i="28"/>
  <c r="AD184" i="28"/>
  <c r="R184" i="28"/>
  <c r="BD184" i="28"/>
  <c r="Q184" i="28"/>
  <c r="BG184" i="28"/>
  <c r="P184" i="28"/>
  <c r="V184" i="28"/>
  <c r="AK184" i="28"/>
  <c r="O184" i="28"/>
  <c r="BC184" i="28"/>
  <c r="AN184" i="28"/>
  <c r="BB184" i="28"/>
  <c r="Z184" i="28"/>
  <c r="BE184" i="28"/>
  <c r="AU184" i="28"/>
  <c r="J185" i="28"/>
  <c r="AB184" i="28"/>
  <c r="AQ184" i="28"/>
  <c r="M184" i="28"/>
  <c r="I185" i="28"/>
  <c r="H185" i="28" s="1"/>
  <c r="AG184" i="28"/>
  <c r="AF184" i="28"/>
  <c r="AT184" i="28"/>
  <c r="S184" i="28"/>
  <c r="K184" i="28"/>
  <c r="AR184" i="28"/>
  <c r="T184" i="28"/>
  <c r="Y184" i="28"/>
  <c r="BH184" i="28"/>
  <c r="AO184" i="28"/>
  <c r="L184" i="28"/>
  <c r="AW184" i="28"/>
  <c r="AV184" i="28"/>
  <c r="AM184" i="28"/>
  <c r="AS184" i="28"/>
  <c r="BD188" i="25"/>
  <c r="AM188" i="25"/>
  <c r="AS188" i="25"/>
  <c r="AU188" i="25"/>
  <c r="I189" i="25"/>
  <c r="H189" i="25" s="1"/>
  <c r="V188" i="25"/>
  <c r="BI188" i="25"/>
  <c r="L188" i="25"/>
  <c r="P188" i="25"/>
  <c r="AO188" i="25"/>
  <c r="AB188" i="25"/>
  <c r="J189" i="25"/>
  <c r="AA188" i="25"/>
  <c r="N188" i="25"/>
  <c r="AZ188" i="25"/>
  <c r="AG188" i="25"/>
  <c r="BG188" i="25"/>
  <c r="AX188" i="25"/>
  <c r="AL188" i="25"/>
  <c r="AI188" i="25"/>
  <c r="T188" i="25"/>
  <c r="AW188" i="25"/>
  <c r="S188" i="25"/>
  <c r="U188" i="25"/>
  <c r="Y188" i="25"/>
  <c r="AJ188" i="25"/>
  <c r="AT188" i="25"/>
  <c r="AK188" i="25"/>
  <c r="BC188" i="25"/>
  <c r="BF188" i="25"/>
  <c r="AY188" i="25"/>
  <c r="Q188" i="25"/>
  <c r="K188" i="25"/>
  <c r="BH188" i="25"/>
  <c r="AQ188" i="25"/>
  <c r="AP188" i="25"/>
  <c r="X188" i="25"/>
  <c r="AC188" i="25"/>
  <c r="W188" i="25"/>
  <c r="BE188" i="25"/>
  <c r="AD188" i="25"/>
  <c r="AH188" i="25"/>
  <c r="BA188" i="25"/>
  <c r="AV188" i="25"/>
  <c r="BB188" i="25"/>
  <c r="O188" i="25"/>
  <c r="M188" i="25"/>
  <c r="AE188" i="25"/>
  <c r="R188" i="25"/>
  <c r="AN188" i="25"/>
  <c r="Z188" i="25"/>
  <c r="AF188" i="25"/>
  <c r="AR188" i="25"/>
  <c r="U189" i="25" l="1"/>
  <c r="AK189" i="25"/>
  <c r="AV189" i="25"/>
  <c r="AJ189" i="25"/>
  <c r="AG189" i="25"/>
  <c r="BF189" i="25"/>
  <c r="R189" i="25"/>
  <c r="BA189" i="25"/>
  <c r="AA189" i="25"/>
  <c r="AI189" i="25"/>
  <c r="K189" i="25"/>
  <c r="AX189" i="25"/>
  <c r="O189" i="25"/>
  <c r="V189" i="25"/>
  <c r="BI189" i="25"/>
  <c r="AT189" i="25"/>
  <c r="S189" i="25"/>
  <c r="AE189" i="25"/>
  <c r="AN189" i="25"/>
  <c r="M189" i="25"/>
  <c r="AU189" i="25"/>
  <c r="AQ189" i="25"/>
  <c r="AW189" i="25"/>
  <c r="AD189" i="25"/>
  <c r="AY189" i="25"/>
  <c r="Q189" i="25"/>
  <c r="T189" i="25"/>
  <c r="AB189" i="25"/>
  <c r="N189" i="25"/>
  <c r="AS189" i="25"/>
  <c r="BG189" i="25"/>
  <c r="BB189" i="25"/>
  <c r="AH189" i="25"/>
  <c r="AC189" i="25"/>
  <c r="BE189" i="25"/>
  <c r="L189" i="25"/>
  <c r="BD189" i="25"/>
  <c r="AR189" i="25"/>
  <c r="AM189" i="25"/>
  <c r="Y189" i="25"/>
  <c r="BC189" i="25"/>
  <c r="AP189" i="25"/>
  <c r="J190" i="25"/>
  <c r="Z189" i="25"/>
  <c r="AL189" i="25"/>
  <c r="AZ189" i="25"/>
  <c r="X189" i="25"/>
  <c r="AF189" i="25"/>
  <c r="AO189" i="25"/>
  <c r="BH189" i="25"/>
  <c r="W189" i="25"/>
  <c r="P189" i="25"/>
  <c r="I190" i="25"/>
  <c r="H190" i="25" s="1"/>
  <c r="AC185" i="28"/>
  <c r="AE185" i="28"/>
  <c r="P185" i="28"/>
  <c r="Q185" i="28"/>
  <c r="BC185" i="28"/>
  <c r="BB185" i="28"/>
  <c r="AX185" i="28"/>
  <c r="BD185" i="28"/>
  <c r="AI185" i="28"/>
  <c r="X185" i="28"/>
  <c r="M185" i="28"/>
  <c r="W185" i="28"/>
  <c r="AN185" i="28"/>
  <c r="I186" i="28"/>
  <c r="H186" i="28" s="1"/>
  <c r="V185" i="28"/>
  <c r="K185" i="28"/>
  <c r="BF185" i="28"/>
  <c r="Y185" i="28"/>
  <c r="N185" i="28"/>
  <c r="AU185" i="28"/>
  <c r="AD185" i="28"/>
  <c r="R185" i="28"/>
  <c r="BH185" i="28"/>
  <c r="AG185" i="28"/>
  <c r="AZ185" i="28"/>
  <c r="AW185" i="28"/>
  <c r="AM185" i="28"/>
  <c r="AL185" i="28"/>
  <c r="BG185" i="28"/>
  <c r="J186" i="28"/>
  <c r="AA185" i="28"/>
  <c r="AK185" i="28"/>
  <c r="U185" i="28"/>
  <c r="AQ185" i="28"/>
  <c r="AS185" i="28"/>
  <c r="AY185" i="28"/>
  <c r="Z185" i="28"/>
  <c r="L185" i="28"/>
  <c r="AJ185" i="28"/>
  <c r="AB185" i="28"/>
  <c r="AO185" i="28"/>
  <c r="O185" i="28"/>
  <c r="AF185" i="28"/>
  <c r="T185" i="28"/>
  <c r="AR185" i="28"/>
  <c r="AT185" i="28"/>
  <c r="AH185" i="28"/>
  <c r="BE185" i="28"/>
  <c r="AV185" i="28"/>
  <c r="AP185" i="28"/>
  <c r="S185" i="28"/>
  <c r="BA185" i="28"/>
  <c r="BC190" i="25" l="1"/>
  <c r="AX190" i="25"/>
  <c r="AS190" i="25"/>
  <c r="W190" i="25"/>
  <c r="R190" i="25"/>
  <c r="AA190" i="25"/>
  <c r="AJ190" i="25"/>
  <c r="L190" i="25"/>
  <c r="M190" i="25"/>
  <c r="BF190" i="25"/>
  <c r="AU190" i="25"/>
  <c r="AT190" i="25"/>
  <c r="AV190" i="25"/>
  <c r="P190" i="25"/>
  <c r="Y190" i="25"/>
  <c r="AN190" i="25"/>
  <c r="AW190" i="25"/>
  <c r="K190" i="25"/>
  <c r="X190" i="25"/>
  <c r="AF190" i="25"/>
  <c r="S190" i="25"/>
  <c r="AO190" i="25"/>
  <c r="V190" i="25"/>
  <c r="AG190" i="25"/>
  <c r="AK190" i="25"/>
  <c r="AZ190" i="25"/>
  <c r="Z190" i="25"/>
  <c r="BA190" i="25"/>
  <c r="Q190" i="25"/>
  <c r="AI190" i="25"/>
  <c r="N190" i="25"/>
  <c r="AH190" i="25"/>
  <c r="BG190" i="25"/>
  <c r="T190" i="25"/>
  <c r="BB190" i="25"/>
  <c r="BD190" i="25"/>
  <c r="AL190" i="25"/>
  <c r="AM190" i="25"/>
  <c r="AC190" i="25"/>
  <c r="AQ190" i="25"/>
  <c r="BE190" i="25"/>
  <c r="U190" i="25"/>
  <c r="AY190" i="25"/>
  <c r="AB190" i="25"/>
  <c r="I191" i="25"/>
  <c r="H191" i="25" s="1"/>
  <c r="O190" i="25"/>
  <c r="BH190" i="25"/>
  <c r="BI190" i="25"/>
  <c r="J191" i="25"/>
  <c r="AD190" i="25"/>
  <c r="AP190" i="25"/>
  <c r="AR190" i="25"/>
  <c r="AE190" i="25"/>
  <c r="I187" i="28"/>
  <c r="H187" i="28" s="1"/>
  <c r="AJ186" i="28"/>
  <c r="P186" i="28"/>
  <c r="AH186" i="28"/>
  <c r="R186" i="28"/>
  <c r="L186" i="28"/>
  <c r="AU186" i="28"/>
  <c r="AE186" i="28"/>
  <c r="S186" i="28"/>
  <c r="AB186" i="28"/>
  <c r="AW186" i="28"/>
  <c r="M186" i="28"/>
  <c r="T186" i="28"/>
  <c r="AY186" i="28"/>
  <c r="X186" i="28"/>
  <c r="AF186" i="28"/>
  <c r="BE186" i="28"/>
  <c r="BB186" i="28"/>
  <c r="AP186" i="28"/>
  <c r="AM186" i="28"/>
  <c r="AA186" i="28"/>
  <c r="AS186" i="28"/>
  <c r="BA186" i="28"/>
  <c r="V186" i="28"/>
  <c r="AK186" i="28"/>
  <c r="N186" i="28"/>
  <c r="Y186" i="28"/>
  <c r="Q186" i="28"/>
  <c r="Z186" i="28"/>
  <c r="AD186" i="28"/>
  <c r="BH186" i="28"/>
  <c r="W186" i="28"/>
  <c r="AX186" i="28"/>
  <c r="BG186" i="28"/>
  <c r="J187" i="28"/>
  <c r="BD186" i="28"/>
  <c r="BF186" i="28"/>
  <c r="AN186" i="28"/>
  <c r="K186" i="28"/>
  <c r="AO186" i="28"/>
  <c r="AI186" i="28"/>
  <c r="AV186" i="28"/>
  <c r="AT186" i="28"/>
  <c r="O186" i="28"/>
  <c r="AZ186" i="28"/>
  <c r="U186" i="28"/>
  <c r="AQ186" i="28"/>
  <c r="AR186" i="28"/>
  <c r="BC186" i="28"/>
  <c r="AC186" i="28"/>
  <c r="AL186" i="28"/>
  <c r="AG186" i="28"/>
  <c r="AD187" i="28" l="1"/>
  <c r="AC187" i="28"/>
  <c r="AS187" i="28"/>
  <c r="BH187" i="28"/>
  <c r="AN187" i="28"/>
  <c r="K187" i="28"/>
  <c r="AG187" i="28"/>
  <c r="R187" i="28"/>
  <c r="AK187" i="28"/>
  <c r="T187" i="28"/>
  <c r="BF187" i="28"/>
  <c r="P187" i="28"/>
  <c r="O187" i="28"/>
  <c r="L187" i="28"/>
  <c r="Z187" i="28"/>
  <c r="AW187" i="28"/>
  <c r="AE187" i="28"/>
  <c r="AJ187" i="28"/>
  <c r="AZ187" i="28"/>
  <c r="Q187" i="28"/>
  <c r="AT187" i="28"/>
  <c r="N187" i="28"/>
  <c r="AX187" i="28"/>
  <c r="BG187" i="28"/>
  <c r="AF187" i="28"/>
  <c r="V187" i="28"/>
  <c r="Y187" i="28"/>
  <c r="AV187" i="28"/>
  <c r="X187" i="28"/>
  <c r="BE187" i="28"/>
  <c r="AI187" i="28"/>
  <c r="U187" i="28"/>
  <c r="AA187" i="28"/>
  <c r="BB187" i="28"/>
  <c r="AB187" i="28"/>
  <c r="AO187" i="28"/>
  <c r="AR187" i="28"/>
  <c r="BD187" i="28"/>
  <c r="AY187" i="28"/>
  <c r="AM187" i="28"/>
  <c r="AU187" i="28"/>
  <c r="S187" i="28"/>
  <c r="AH187" i="28"/>
  <c r="AL187" i="28"/>
  <c r="M187" i="28"/>
  <c r="BA187" i="28"/>
  <c r="BC187" i="28"/>
  <c r="J188" i="28"/>
  <c r="AQ187" i="28"/>
  <c r="AP187" i="28"/>
  <c r="W187" i="28"/>
  <c r="I188" i="28"/>
  <c r="H188" i="28" s="1"/>
  <c r="W191" i="25"/>
  <c r="AV191" i="25"/>
  <c r="AA191" i="25"/>
  <c r="L191" i="25"/>
  <c r="AK191" i="25"/>
  <c r="V191" i="25"/>
  <c r="AX191" i="25"/>
  <c r="BF191" i="25"/>
  <c r="AW191" i="25"/>
  <c r="AY191" i="25"/>
  <c r="AT191" i="25"/>
  <c r="BG191" i="25"/>
  <c r="Y191" i="25"/>
  <c r="AG191" i="25"/>
  <c r="X191" i="25"/>
  <c r="N191" i="25"/>
  <c r="BA191" i="25"/>
  <c r="AZ191" i="25"/>
  <c r="Z191" i="25"/>
  <c r="M191" i="25"/>
  <c r="BC191" i="25"/>
  <c r="T191" i="25"/>
  <c r="AM191" i="25"/>
  <c r="R191" i="25"/>
  <c r="AR191" i="25"/>
  <c r="BH191" i="25"/>
  <c r="AF191" i="25"/>
  <c r="BE191" i="25"/>
  <c r="AH191" i="25"/>
  <c r="I192" i="25"/>
  <c r="H192" i="25" s="1"/>
  <c r="AE191" i="25"/>
  <c r="K191" i="25"/>
  <c r="AN191" i="25"/>
  <c r="AS191" i="25"/>
  <c r="AB191" i="25"/>
  <c r="AO191" i="25"/>
  <c r="AL191" i="25"/>
  <c r="AP191" i="25"/>
  <c r="J192" i="25"/>
  <c r="AD191" i="25"/>
  <c r="U191" i="25"/>
  <c r="BI191" i="25"/>
  <c r="AQ191" i="25"/>
  <c r="BB191" i="25"/>
  <c r="O191" i="25"/>
  <c r="BD191" i="25"/>
  <c r="AU191" i="25"/>
  <c r="Q191" i="25"/>
  <c r="S191" i="25"/>
  <c r="AC191" i="25"/>
  <c r="AJ191" i="25"/>
  <c r="P191" i="25"/>
  <c r="AI191" i="25"/>
  <c r="BB192" i="25" l="1"/>
  <c r="AZ192" i="25"/>
  <c r="O192" i="25"/>
  <c r="AL192" i="25"/>
  <c r="AI192" i="25"/>
  <c r="AD192" i="25"/>
  <c r="AW192" i="25"/>
  <c r="U192" i="25"/>
  <c r="AN192" i="25"/>
  <c r="P192" i="25"/>
  <c r="AM192" i="25"/>
  <c r="BG192" i="25"/>
  <c r="X192" i="25"/>
  <c r="Y192" i="25"/>
  <c r="AE192" i="25"/>
  <c r="AO192" i="25"/>
  <c r="J193" i="25"/>
  <c r="AY192" i="25"/>
  <c r="I193" i="25"/>
  <c r="H193" i="25" s="1"/>
  <c r="K192" i="25"/>
  <c r="BF192" i="25"/>
  <c r="AU192" i="25"/>
  <c r="AJ192" i="25"/>
  <c r="T192" i="25"/>
  <c r="V192" i="25"/>
  <c r="AV192" i="25"/>
  <c r="AK192" i="25"/>
  <c r="Z192" i="25"/>
  <c r="Q192" i="25"/>
  <c r="BH192" i="25"/>
  <c r="BI192" i="25"/>
  <c r="AH192" i="25"/>
  <c r="AP192" i="25"/>
  <c r="L192" i="25"/>
  <c r="AS192" i="25"/>
  <c r="S192" i="25"/>
  <c r="BE192" i="25"/>
  <c r="AR192" i="25"/>
  <c r="BC192" i="25"/>
  <c r="AT192" i="25"/>
  <c r="N192" i="25"/>
  <c r="BD192" i="25"/>
  <c r="R192" i="25"/>
  <c r="AQ192" i="25"/>
  <c r="M192" i="25"/>
  <c r="AX192" i="25"/>
  <c r="AG192" i="25"/>
  <c r="AB192" i="25"/>
  <c r="W192" i="25"/>
  <c r="BA192" i="25"/>
  <c r="AC192" i="25"/>
  <c r="AA192" i="25"/>
  <c r="AF192" i="25"/>
  <c r="AE188" i="28"/>
  <c r="U188" i="28"/>
  <c r="J189" i="28"/>
  <c r="Q188" i="28"/>
  <c r="BA188" i="28"/>
  <c r="Z188" i="28"/>
  <c r="AH188" i="28"/>
  <c r="I189" i="28"/>
  <c r="H189" i="28" s="1"/>
  <c r="Y188" i="28"/>
  <c r="AF188" i="28"/>
  <c r="AV188" i="28"/>
  <c r="BE188" i="28"/>
  <c r="S188" i="28"/>
  <c r="M188" i="28"/>
  <c r="AW188" i="28"/>
  <c r="AL188" i="28"/>
  <c r="AX188" i="28"/>
  <c r="BD188" i="28"/>
  <c r="R188" i="28"/>
  <c r="AG188" i="28"/>
  <c r="AU188" i="28"/>
  <c r="AT188" i="28"/>
  <c r="AZ188" i="28"/>
  <c r="BG188" i="28"/>
  <c r="AN188" i="28"/>
  <c r="BF188" i="28"/>
  <c r="N188" i="28"/>
  <c r="T188" i="28"/>
  <c r="W188" i="28"/>
  <c r="AO188" i="28"/>
  <c r="AS188" i="28"/>
  <c r="AR188" i="28"/>
  <c r="AK188" i="28"/>
  <c r="AA188" i="28"/>
  <c r="AB188" i="28"/>
  <c r="BC188" i="28"/>
  <c r="X188" i="28"/>
  <c r="BH188" i="28"/>
  <c r="AM188" i="28"/>
  <c r="O188" i="28"/>
  <c r="L188" i="28"/>
  <c r="AP188" i="28"/>
  <c r="K188" i="28"/>
  <c r="P188" i="28"/>
  <c r="AC188" i="28"/>
  <c r="AJ188" i="28"/>
  <c r="BB188" i="28"/>
  <c r="V188" i="28"/>
  <c r="AD188" i="28"/>
  <c r="AI188" i="28"/>
  <c r="AQ188" i="28"/>
  <c r="AY188" i="28"/>
  <c r="L189" i="28" l="1"/>
  <c r="AN189" i="28"/>
  <c r="AA189" i="28"/>
  <c r="AW189" i="28"/>
  <c r="AH189" i="28"/>
  <c r="AC189" i="28"/>
  <c r="BG189" i="28"/>
  <c r="O189" i="28"/>
  <c r="AT189" i="28"/>
  <c r="AL189" i="28"/>
  <c r="AD189" i="28"/>
  <c r="AP189" i="28"/>
  <c r="AO189" i="28"/>
  <c r="BF189" i="28"/>
  <c r="AX189" i="28"/>
  <c r="S189" i="28"/>
  <c r="U189" i="28"/>
  <c r="J190" i="28"/>
  <c r="X189" i="28"/>
  <c r="AE189" i="28"/>
  <c r="AK189" i="28"/>
  <c r="AZ189" i="28"/>
  <c r="W189" i="28"/>
  <c r="AQ189" i="28"/>
  <c r="BE189" i="28"/>
  <c r="M189" i="28"/>
  <c r="Z189" i="28"/>
  <c r="BA189" i="28"/>
  <c r="AJ189" i="28"/>
  <c r="BH189" i="28"/>
  <c r="AI189" i="28"/>
  <c r="Q189" i="28"/>
  <c r="R189" i="28"/>
  <c r="AG189" i="28"/>
  <c r="AR189" i="28"/>
  <c r="AS189" i="28"/>
  <c r="AV189" i="28"/>
  <c r="BB189" i="28"/>
  <c r="BD189" i="28"/>
  <c r="N189" i="28"/>
  <c r="V189" i="28"/>
  <c r="AB189" i="28"/>
  <c r="AM189" i="28"/>
  <c r="T189" i="28"/>
  <c r="P189" i="28"/>
  <c r="I190" i="28"/>
  <c r="H190" i="28" s="1"/>
  <c r="BC189" i="28"/>
  <c r="AU189" i="28"/>
  <c r="AF189" i="28"/>
  <c r="K189" i="28"/>
  <c r="AY189" i="28"/>
  <c r="Y189" i="28"/>
  <c r="BA193" i="25"/>
  <c r="R193" i="25"/>
  <c r="AM193" i="25"/>
  <c r="U193" i="25"/>
  <c r="AI193" i="25"/>
  <c r="BE193" i="25"/>
  <c r="AA193" i="25"/>
  <c r="BF193" i="25"/>
  <c r="AE193" i="25"/>
  <c r="AZ193" i="25"/>
  <c r="N193" i="25"/>
  <c r="AY193" i="25"/>
  <c r="AH193" i="25"/>
  <c r="M193" i="25"/>
  <c r="AX193" i="25"/>
  <c r="BB193" i="25"/>
  <c r="J194" i="25"/>
  <c r="T193" i="25"/>
  <c r="X193" i="25"/>
  <c r="BG193" i="25"/>
  <c r="AP193" i="25"/>
  <c r="S193" i="25"/>
  <c r="AB193" i="25"/>
  <c r="P193" i="25"/>
  <c r="L193" i="25"/>
  <c r="AR193" i="25"/>
  <c r="Y193" i="25"/>
  <c r="BC193" i="25"/>
  <c r="AC193" i="25"/>
  <c r="BD193" i="25"/>
  <c r="AJ193" i="25"/>
  <c r="BH193" i="25"/>
  <c r="AU193" i="25"/>
  <c r="Z193" i="25"/>
  <c r="AK193" i="25"/>
  <c r="AD193" i="25"/>
  <c r="AO193" i="25"/>
  <c r="AQ193" i="25"/>
  <c r="I194" i="25"/>
  <c r="H194" i="25" s="1"/>
  <c r="AN193" i="25"/>
  <c r="K193" i="25"/>
  <c r="BI193" i="25"/>
  <c r="AS193" i="25"/>
  <c r="AG193" i="25"/>
  <c r="W193" i="25"/>
  <c r="AT193" i="25"/>
  <c r="AF193" i="25"/>
  <c r="AL193" i="25"/>
  <c r="Q193" i="25"/>
  <c r="AW193" i="25"/>
  <c r="AV193" i="25"/>
  <c r="O193" i="25"/>
  <c r="V193" i="25"/>
  <c r="AJ190" i="28" l="1"/>
  <c r="BC190" i="28"/>
  <c r="AW190" i="28"/>
  <c r="AS190" i="28"/>
  <c r="BD190" i="28"/>
  <c r="AP190" i="28"/>
  <c r="S190" i="28"/>
  <c r="AC190" i="28"/>
  <c r="AL190" i="28"/>
  <c r="Y190" i="28"/>
  <c r="BF190" i="28"/>
  <c r="AV190" i="28"/>
  <c r="J191" i="28"/>
  <c r="Q190" i="28"/>
  <c r="W190" i="28"/>
  <c r="AQ190" i="28"/>
  <c r="T190" i="28"/>
  <c r="AH190" i="28"/>
  <c r="AA190" i="28"/>
  <c r="K190" i="28"/>
  <c r="I191" i="28"/>
  <c r="H191" i="28" s="1"/>
  <c r="X190" i="28"/>
  <c r="AT190" i="28"/>
  <c r="AX190" i="28"/>
  <c r="AD190" i="28"/>
  <c r="BE190" i="28"/>
  <c r="R190" i="28"/>
  <c r="AR190" i="28"/>
  <c r="U190" i="28"/>
  <c r="M190" i="28"/>
  <c r="BH190" i="28"/>
  <c r="AU190" i="28"/>
  <c r="AO190" i="28"/>
  <c r="BA190" i="28"/>
  <c r="AM190" i="28"/>
  <c r="AB190" i="28"/>
  <c r="V190" i="28"/>
  <c r="AG190" i="28"/>
  <c r="P190" i="28"/>
  <c r="AY190" i="28"/>
  <c r="BG190" i="28"/>
  <c r="AZ190" i="28"/>
  <c r="AF190" i="28"/>
  <c r="AN190" i="28"/>
  <c r="L190" i="28"/>
  <c r="N190" i="28"/>
  <c r="O190" i="28"/>
  <c r="AI190" i="28"/>
  <c r="BB190" i="28"/>
  <c r="AE190" i="28"/>
  <c r="Z190" i="28"/>
  <c r="AK190" i="28"/>
  <c r="BD194" i="25"/>
  <c r="BH194" i="25"/>
  <c r="R194" i="25"/>
  <c r="Z194" i="25"/>
  <c r="V194" i="25"/>
  <c r="AJ194" i="25"/>
  <c r="P194" i="25"/>
  <c r="AH194" i="25"/>
  <c r="AU194" i="25"/>
  <c r="AG194" i="25"/>
  <c r="AT194" i="25"/>
  <c r="K194" i="25"/>
  <c r="AK194" i="25"/>
  <c r="AX194" i="25"/>
  <c r="AI194" i="25"/>
  <c r="BG194" i="25"/>
  <c r="L194" i="25"/>
  <c r="AN194" i="25"/>
  <c r="AS194" i="25"/>
  <c r="N194" i="25"/>
  <c r="W194" i="25"/>
  <c r="AW194" i="25"/>
  <c r="Y194" i="25"/>
  <c r="AF194" i="25"/>
  <c r="AL194" i="25"/>
  <c r="AR194" i="25"/>
  <c r="BC194" i="25"/>
  <c r="AO194" i="25"/>
  <c r="AP194" i="25"/>
  <c r="BA194" i="25"/>
  <c r="BE194" i="25"/>
  <c r="AV194" i="25"/>
  <c r="BF194" i="25"/>
  <c r="BI194" i="25"/>
  <c r="AY194" i="25"/>
  <c r="AQ194" i="25"/>
  <c r="T194" i="25"/>
  <c r="J195" i="25"/>
  <c r="X194" i="25"/>
  <c r="O194" i="25"/>
  <c r="M194" i="25"/>
  <c r="U194" i="25"/>
  <c r="Q194" i="25"/>
  <c r="AD194" i="25"/>
  <c r="AC194" i="25"/>
  <c r="AE194" i="25"/>
  <c r="S194" i="25"/>
  <c r="AA194" i="25"/>
  <c r="BB194" i="25"/>
  <c r="AM194" i="25"/>
  <c r="AZ194" i="25"/>
  <c r="I195" i="25"/>
  <c r="H195" i="25" s="1"/>
  <c r="AB194" i="25"/>
  <c r="AT195" i="25" l="1"/>
  <c r="T195" i="25"/>
  <c r="AA195" i="25"/>
  <c r="AP195" i="25"/>
  <c r="Y195" i="25"/>
  <c r="K195" i="25"/>
  <c r="P195" i="25"/>
  <c r="M195" i="25"/>
  <c r="W195" i="25"/>
  <c r="AG195" i="25"/>
  <c r="AV195" i="25"/>
  <c r="AD195" i="25"/>
  <c r="BD195" i="25"/>
  <c r="J196" i="25"/>
  <c r="N195" i="25"/>
  <c r="AC195" i="25"/>
  <c r="L195" i="25"/>
  <c r="O195" i="25"/>
  <c r="AX195" i="25"/>
  <c r="S195" i="25"/>
  <c r="AW195" i="25"/>
  <c r="V195" i="25"/>
  <c r="X195" i="25"/>
  <c r="AY195" i="25"/>
  <c r="AE195" i="25"/>
  <c r="AB195" i="25"/>
  <c r="AZ195" i="25"/>
  <c r="BA195" i="25"/>
  <c r="BG195" i="25"/>
  <c r="I196" i="25"/>
  <c r="H196" i="25" s="1"/>
  <c r="AJ195" i="25"/>
  <c r="BF195" i="25"/>
  <c r="AS195" i="25"/>
  <c r="Z195" i="25"/>
  <c r="AL195" i="25"/>
  <c r="BE195" i="25"/>
  <c r="AK195" i="25"/>
  <c r="AH195" i="25"/>
  <c r="AM195" i="25"/>
  <c r="AQ195" i="25"/>
  <c r="Q195" i="25"/>
  <c r="AN195" i="25"/>
  <c r="BC195" i="25"/>
  <c r="U195" i="25"/>
  <c r="AR195" i="25"/>
  <c r="AF195" i="25"/>
  <c r="BH195" i="25"/>
  <c r="BI195" i="25"/>
  <c r="BB195" i="25"/>
  <c r="R195" i="25"/>
  <c r="AI195" i="25"/>
  <c r="AU195" i="25"/>
  <c r="AO195" i="25"/>
  <c r="T191" i="28"/>
  <c r="AL191" i="28"/>
  <c r="AS191" i="28"/>
  <c r="AR191" i="28"/>
  <c r="AA191" i="28"/>
  <c r="Y191" i="28"/>
  <c r="BE191" i="28"/>
  <c r="X191" i="28"/>
  <c r="AH191" i="28"/>
  <c r="W191" i="28"/>
  <c r="AU191" i="28"/>
  <c r="AQ191" i="28"/>
  <c r="N191" i="28"/>
  <c r="R191" i="28"/>
  <c r="AW191" i="28"/>
  <c r="U191" i="28"/>
  <c r="J192" i="28"/>
  <c r="BG191" i="28"/>
  <c r="AO191" i="28"/>
  <c r="BB191" i="28"/>
  <c r="I192" i="28"/>
  <c r="H192" i="28" s="1"/>
  <c r="AX191" i="28"/>
  <c r="P191" i="28"/>
  <c r="AG191" i="28"/>
  <c r="Q191" i="28"/>
  <c r="AI191" i="28"/>
  <c r="AM191" i="28"/>
  <c r="AJ191" i="28"/>
  <c r="AZ191" i="28"/>
  <c r="BH191" i="28"/>
  <c r="O191" i="28"/>
  <c r="AB191" i="28"/>
  <c r="Z191" i="28"/>
  <c r="AD191" i="28"/>
  <c r="AK191" i="28"/>
  <c r="AF191" i="28"/>
  <c r="L191" i="28"/>
  <c r="AV191" i="28"/>
  <c r="AC191" i="28"/>
  <c r="S191" i="28"/>
  <c r="AP191" i="28"/>
  <c r="BA191" i="28"/>
  <c r="BD191" i="28"/>
  <c r="BF191" i="28"/>
  <c r="AY191" i="28"/>
  <c r="AE191" i="28"/>
  <c r="M191" i="28"/>
  <c r="BC191" i="28"/>
  <c r="K191" i="28"/>
  <c r="V191" i="28"/>
  <c r="AT191" i="28"/>
  <c r="AN191" i="28"/>
  <c r="AL196" i="25" l="1"/>
  <c r="AZ196" i="25"/>
  <c r="S196" i="25"/>
  <c r="J197" i="25"/>
  <c r="K196" i="25"/>
  <c r="BB196" i="25"/>
  <c r="AH196" i="25"/>
  <c r="BC196" i="25"/>
  <c r="BF196" i="25"/>
  <c r="M196" i="25"/>
  <c r="AX196" i="25"/>
  <c r="AM196" i="25"/>
  <c r="AQ196" i="25"/>
  <c r="AN196" i="25"/>
  <c r="AU196" i="25"/>
  <c r="Y196" i="25"/>
  <c r="AK196" i="25"/>
  <c r="BG196" i="25"/>
  <c r="BI196" i="25"/>
  <c r="BE196" i="25"/>
  <c r="U196" i="25"/>
  <c r="AW196" i="25"/>
  <c r="AR196" i="25"/>
  <c r="N196" i="25"/>
  <c r="O196" i="25"/>
  <c r="AV196" i="25"/>
  <c r="W196" i="25"/>
  <c r="AA196" i="25"/>
  <c r="AJ196" i="25"/>
  <c r="AI196" i="25"/>
  <c r="AP196" i="25"/>
  <c r="V196" i="25"/>
  <c r="X196" i="25"/>
  <c r="BH196" i="25"/>
  <c r="AT196" i="25"/>
  <c r="AD196" i="25"/>
  <c r="BA196" i="25"/>
  <c r="BD196" i="25"/>
  <c r="T196" i="25"/>
  <c r="P196" i="25"/>
  <c r="R196" i="25"/>
  <c r="AS196" i="25"/>
  <c r="L196" i="25"/>
  <c r="Z196" i="25"/>
  <c r="AO196" i="25"/>
  <c r="Q196" i="25"/>
  <c r="AE196" i="25"/>
  <c r="AY196" i="25"/>
  <c r="AF196" i="25"/>
  <c r="AC196" i="25"/>
  <c r="I197" i="25"/>
  <c r="H197" i="25" s="1"/>
  <c r="AB196" i="25"/>
  <c r="AG196" i="25"/>
  <c r="AK192" i="28"/>
  <c r="AQ192" i="28"/>
  <c r="Z192" i="28"/>
  <c r="M192" i="28"/>
  <c r="AH192" i="28"/>
  <c r="U192" i="28"/>
  <c r="BC192" i="28"/>
  <c r="L192" i="28"/>
  <c r="AG192" i="28"/>
  <c r="AT192" i="28"/>
  <c r="BD192" i="28"/>
  <c r="N192" i="28"/>
  <c r="Y192" i="28"/>
  <c r="BB192" i="28"/>
  <c r="AZ192" i="28"/>
  <c r="AM192" i="28"/>
  <c r="AA192" i="28"/>
  <c r="AF192" i="28"/>
  <c r="AN192" i="28"/>
  <c r="AR192" i="28"/>
  <c r="AU192" i="28"/>
  <c r="AC192" i="28"/>
  <c r="AL192" i="28"/>
  <c r="BH192" i="28"/>
  <c r="AD192" i="28"/>
  <c r="BG192" i="28"/>
  <c r="AX192" i="28"/>
  <c r="R192" i="28"/>
  <c r="Q192" i="28"/>
  <c r="AS192" i="28"/>
  <c r="AB192" i="28"/>
  <c r="AP192" i="28"/>
  <c r="P192" i="28"/>
  <c r="K192" i="28"/>
  <c r="W192" i="28"/>
  <c r="BE192" i="28"/>
  <c r="AY192" i="28"/>
  <c r="X192" i="28"/>
  <c r="BA192" i="28"/>
  <c r="O192" i="28"/>
  <c r="AO192" i="28"/>
  <c r="V192" i="28"/>
  <c r="AV192" i="28"/>
  <c r="T192" i="28"/>
  <c r="S192" i="28"/>
  <c r="AE192" i="28"/>
  <c r="AJ192" i="28"/>
  <c r="I193" i="28"/>
  <c r="H193" i="28" s="1"/>
  <c r="AW192" i="28"/>
  <c r="J193" i="28"/>
  <c r="BF192" i="28"/>
  <c r="AI192" i="28"/>
  <c r="AW193" i="28" l="1"/>
  <c r="BD193" i="28"/>
  <c r="I194" i="28"/>
  <c r="H194" i="28" s="1"/>
  <c r="AY193" i="28"/>
  <c r="AD193" i="28"/>
  <c r="AL193" i="28"/>
  <c r="AO193" i="28"/>
  <c r="S193" i="28"/>
  <c r="X193" i="28"/>
  <c r="BB193" i="28"/>
  <c r="T193" i="28"/>
  <c r="AX193" i="28"/>
  <c r="BA193" i="28"/>
  <c r="K193" i="28"/>
  <c r="AI193" i="28"/>
  <c r="Y193" i="28"/>
  <c r="P193" i="28"/>
  <c r="AH193" i="28"/>
  <c r="AN193" i="28"/>
  <c r="AA193" i="28"/>
  <c r="AR193" i="28"/>
  <c r="AE193" i="28"/>
  <c r="AJ193" i="28"/>
  <c r="R193" i="28"/>
  <c r="AB193" i="28"/>
  <c r="M193" i="28"/>
  <c r="AG193" i="28"/>
  <c r="V193" i="28"/>
  <c r="J194" i="28"/>
  <c r="BF193" i="28"/>
  <c r="AP193" i="28"/>
  <c r="Q193" i="28"/>
  <c r="AF193" i="28"/>
  <c r="AK193" i="28"/>
  <c r="AS193" i="28"/>
  <c r="AU193" i="28"/>
  <c r="AV193" i="28"/>
  <c r="BG193" i="28"/>
  <c r="Z193" i="28"/>
  <c r="N193" i="28"/>
  <c r="AM193" i="28"/>
  <c r="AT193" i="28"/>
  <c r="W193" i="28"/>
  <c r="AZ193" i="28"/>
  <c r="U193" i="28"/>
  <c r="BE193" i="28"/>
  <c r="L193" i="28"/>
  <c r="AC193" i="28"/>
  <c r="O193" i="28"/>
  <c r="BC193" i="28"/>
  <c r="AQ193" i="28"/>
  <c r="BH193" i="28"/>
  <c r="X197" i="25"/>
  <c r="AP197" i="25"/>
  <c r="BF197" i="25"/>
  <c r="AK197" i="25"/>
  <c r="N197" i="25"/>
  <c r="AO197" i="25"/>
  <c r="I198" i="25"/>
  <c r="H198" i="25" s="1"/>
  <c r="Q197" i="25"/>
  <c r="AH197" i="25"/>
  <c r="BA197" i="25"/>
  <c r="M197" i="25"/>
  <c r="BI197" i="25"/>
  <c r="AG197" i="25"/>
  <c r="T197" i="25"/>
  <c r="AB197" i="25"/>
  <c r="AJ197" i="25"/>
  <c r="P197" i="25"/>
  <c r="K197" i="25"/>
  <c r="L197" i="25"/>
  <c r="AU197" i="25"/>
  <c r="V197" i="25"/>
  <c r="BB197" i="25"/>
  <c r="AE197" i="25"/>
  <c r="S197" i="25"/>
  <c r="AS197" i="25"/>
  <c r="AD197" i="25"/>
  <c r="AT197" i="25"/>
  <c r="AA197" i="25"/>
  <c r="AI197" i="25"/>
  <c r="AZ197" i="25"/>
  <c r="BE197" i="25"/>
  <c r="R197" i="25"/>
  <c r="J198" i="25"/>
  <c r="AL197" i="25"/>
  <c r="AW197" i="25"/>
  <c r="BH197" i="25"/>
  <c r="AY197" i="25"/>
  <c r="AF197" i="25"/>
  <c r="AX197" i="25"/>
  <c r="U197" i="25"/>
  <c r="BG197" i="25"/>
  <c r="AQ197" i="25"/>
  <c r="AR197" i="25"/>
  <c r="BD197" i="25"/>
  <c r="AV197" i="25"/>
  <c r="W197" i="25"/>
  <c r="O197" i="25"/>
  <c r="AN197" i="25"/>
  <c r="AC197" i="25"/>
  <c r="Y197" i="25"/>
  <c r="Z197" i="25"/>
  <c r="AM197" i="25"/>
  <c r="BC197" i="25"/>
  <c r="R198" i="25" l="1"/>
  <c r="V198" i="25"/>
  <c r="AS198" i="25"/>
  <c r="AT198" i="25"/>
  <c r="I199" i="25"/>
  <c r="H199" i="25" s="1"/>
  <c r="AZ198" i="25"/>
  <c r="BB198" i="25"/>
  <c r="O198" i="25"/>
  <c r="BD198" i="25"/>
  <c r="AK198" i="25"/>
  <c r="L198" i="25"/>
  <c r="BI198" i="25"/>
  <c r="BA198" i="25"/>
  <c r="AF198" i="25"/>
  <c r="S198" i="25"/>
  <c r="AR198" i="25"/>
  <c r="AN198" i="25"/>
  <c r="T198" i="25"/>
  <c r="AC198" i="25"/>
  <c r="AX198" i="25"/>
  <c r="P198" i="25"/>
  <c r="BH198" i="25"/>
  <c r="AB198" i="25"/>
  <c r="BC198" i="25"/>
  <c r="N198" i="25"/>
  <c r="Z198" i="25"/>
  <c r="AP198" i="25"/>
  <c r="AE198" i="25"/>
  <c r="AW198" i="25"/>
  <c r="AY198" i="25"/>
  <c r="M198" i="25"/>
  <c r="AM198" i="25"/>
  <c r="AI198" i="25"/>
  <c r="W198" i="25"/>
  <c r="BG198" i="25"/>
  <c r="AJ198" i="25"/>
  <c r="U198" i="25"/>
  <c r="AQ198" i="25"/>
  <c r="Q198" i="25"/>
  <c r="BE198" i="25"/>
  <c r="AV198" i="25"/>
  <c r="J199" i="25"/>
  <c r="AD198" i="25"/>
  <c r="AA198" i="25"/>
  <c r="AH198" i="25"/>
  <c r="K198" i="25"/>
  <c r="Y198" i="25"/>
  <c r="BF198" i="25"/>
  <c r="AU198" i="25"/>
  <c r="AL198" i="25"/>
  <c r="AG198" i="25"/>
  <c r="X198" i="25"/>
  <c r="AO198" i="25"/>
  <c r="R194" i="28"/>
  <c r="BG194" i="28"/>
  <c r="BE194" i="28"/>
  <c r="Y194" i="28"/>
  <c r="AX194" i="28"/>
  <c r="AQ194" i="28"/>
  <c r="T194" i="28"/>
  <c r="AY194" i="28"/>
  <c r="I195" i="28"/>
  <c r="H195" i="28" s="1"/>
  <c r="BB194" i="28"/>
  <c r="AL194" i="28"/>
  <c r="P194" i="28"/>
  <c r="Z194" i="28"/>
  <c r="Q194" i="28"/>
  <c r="AH194" i="28"/>
  <c r="BH194" i="28"/>
  <c r="M194" i="28"/>
  <c r="AU194" i="28"/>
  <c r="BD194" i="28"/>
  <c r="AP194" i="28"/>
  <c r="BF194" i="28"/>
  <c r="AT194" i="28"/>
  <c r="AN194" i="28"/>
  <c r="X194" i="28"/>
  <c r="W194" i="28"/>
  <c r="AE194" i="28"/>
  <c r="AW194" i="28"/>
  <c r="AS194" i="28"/>
  <c r="AF194" i="28"/>
  <c r="BC194" i="28"/>
  <c r="AR194" i="28"/>
  <c r="AM194" i="28"/>
  <c r="AD194" i="28"/>
  <c r="AO194" i="28"/>
  <c r="K194" i="28"/>
  <c r="L194" i="28"/>
  <c r="V194" i="28"/>
  <c r="U194" i="28"/>
  <c r="AZ194" i="28"/>
  <c r="S194" i="28"/>
  <c r="AJ194" i="28"/>
  <c r="AG194" i="28"/>
  <c r="AV194" i="28"/>
  <c r="N194" i="28"/>
  <c r="AB194" i="28"/>
  <c r="O194" i="28"/>
  <c r="BA194" i="28"/>
  <c r="AA194" i="28"/>
  <c r="AC194" i="28"/>
  <c r="AK194" i="28"/>
  <c r="AI194" i="28"/>
  <c r="J195" i="28"/>
  <c r="BG195" i="28" l="1"/>
  <c r="AY195" i="28"/>
  <c r="W195" i="28"/>
  <c r="AL195" i="28"/>
  <c r="K195" i="28"/>
  <c r="T195" i="28"/>
  <c r="AK195" i="28"/>
  <c r="AM195" i="28"/>
  <c r="AQ195" i="28"/>
  <c r="R195" i="28"/>
  <c r="AR195" i="28"/>
  <c r="AD195" i="28"/>
  <c r="Q195" i="28"/>
  <c r="AO195" i="28"/>
  <c r="AH195" i="28"/>
  <c r="AJ195" i="28"/>
  <c r="AV195" i="28"/>
  <c r="P195" i="28"/>
  <c r="AP195" i="28"/>
  <c r="Z195" i="28"/>
  <c r="J196" i="28"/>
  <c r="M195" i="28"/>
  <c r="O195" i="28"/>
  <c r="BF195" i="28"/>
  <c r="BE195" i="28"/>
  <c r="AX195" i="28"/>
  <c r="X195" i="28"/>
  <c r="N195" i="28"/>
  <c r="I196" i="28"/>
  <c r="H196" i="28" s="1"/>
  <c r="U195" i="28"/>
  <c r="AT195" i="28"/>
  <c r="AI195" i="28"/>
  <c r="AE195" i="28"/>
  <c r="AW195" i="28"/>
  <c r="AZ195" i="28"/>
  <c r="AA195" i="28"/>
  <c r="AG195" i="28"/>
  <c r="BA195" i="28"/>
  <c r="S195" i="28"/>
  <c r="L195" i="28"/>
  <c r="AB195" i="28"/>
  <c r="BB195" i="28"/>
  <c r="AF195" i="28"/>
  <c r="BH195" i="28"/>
  <c r="AU195" i="28"/>
  <c r="AN195" i="28"/>
  <c r="V195" i="28"/>
  <c r="BC195" i="28"/>
  <c r="Y195" i="28"/>
  <c r="AC195" i="28"/>
  <c r="AS195" i="28"/>
  <c r="BD195" i="28"/>
  <c r="AR199" i="25"/>
  <c r="AM199" i="25"/>
  <c r="AF199" i="25"/>
  <c r="BD199" i="25"/>
  <c r="P199" i="25"/>
  <c r="AC199" i="25"/>
  <c r="AY199" i="25"/>
  <c r="BC199" i="25"/>
  <c r="AD199" i="25"/>
  <c r="Y199" i="25"/>
  <c r="AA199" i="25"/>
  <c r="AH199" i="25"/>
  <c r="AT199" i="25"/>
  <c r="O199" i="25"/>
  <c r="BH199" i="25"/>
  <c r="AX199" i="25"/>
  <c r="AE199" i="25"/>
  <c r="AP199" i="25"/>
  <c r="AN199" i="25"/>
  <c r="AV199" i="25"/>
  <c r="AB199" i="25"/>
  <c r="W199" i="25"/>
  <c r="S199" i="25"/>
  <c r="AU199" i="25"/>
  <c r="AG199" i="25"/>
  <c r="AZ199" i="25"/>
  <c r="BB199" i="25"/>
  <c r="J200" i="25"/>
  <c r="R199" i="25"/>
  <c r="AJ199" i="25"/>
  <c r="I200" i="25"/>
  <c r="H200" i="25" s="1"/>
  <c r="BF199" i="25"/>
  <c r="AL199" i="25"/>
  <c r="U199" i="25"/>
  <c r="AK199" i="25"/>
  <c r="X199" i="25"/>
  <c r="M199" i="25"/>
  <c r="V199" i="25"/>
  <c r="N199" i="25"/>
  <c r="BA199" i="25"/>
  <c r="T199" i="25"/>
  <c r="Z199" i="25"/>
  <c r="AI199" i="25"/>
  <c r="AW199" i="25"/>
  <c r="Q199" i="25"/>
  <c r="BE199" i="25"/>
  <c r="AQ199" i="25"/>
  <c r="AS199" i="25"/>
  <c r="L199" i="25"/>
  <c r="AO199" i="25"/>
  <c r="K199" i="25"/>
  <c r="BI199" i="25"/>
  <c r="BG199" i="25"/>
  <c r="BB200" i="25" l="1"/>
  <c r="AO200" i="25"/>
  <c r="AZ200" i="25"/>
  <c r="L200" i="25"/>
  <c r="BF200" i="25"/>
  <c r="AA200" i="25"/>
  <c r="Y200" i="25"/>
  <c r="AY200" i="25"/>
  <c r="AX200" i="25"/>
  <c r="O200" i="25"/>
  <c r="AJ200" i="25"/>
  <c r="Z200" i="25"/>
  <c r="AG200" i="25"/>
  <c r="U200" i="25"/>
  <c r="AD200" i="25"/>
  <c r="AP200" i="25"/>
  <c r="V200" i="25"/>
  <c r="AC200" i="25"/>
  <c r="S200" i="25"/>
  <c r="N200" i="25"/>
  <c r="BC200" i="25"/>
  <c r="AM200" i="25"/>
  <c r="AK200" i="25"/>
  <c r="AQ200" i="25"/>
  <c r="R200" i="25"/>
  <c r="BA200" i="25"/>
  <c r="AV200" i="25"/>
  <c r="T200" i="25"/>
  <c r="AT200" i="25"/>
  <c r="AF200" i="25"/>
  <c r="J201" i="25"/>
  <c r="BG200" i="25"/>
  <c r="AL200" i="25"/>
  <c r="AR200" i="25"/>
  <c r="K200" i="25"/>
  <c r="AH200" i="25"/>
  <c r="P200" i="25"/>
  <c r="BD200" i="25"/>
  <c r="AB200" i="25"/>
  <c r="BI200" i="25"/>
  <c r="BH200" i="25"/>
  <c r="AW200" i="25"/>
  <c r="I201" i="25"/>
  <c r="H201" i="25" s="1"/>
  <c r="BE200" i="25"/>
  <c r="M200" i="25"/>
  <c r="AU200" i="25"/>
  <c r="X200" i="25"/>
  <c r="W200" i="25"/>
  <c r="AN200" i="25"/>
  <c r="AE200" i="25"/>
  <c r="AS200" i="25"/>
  <c r="Q200" i="25"/>
  <c r="AI200" i="25"/>
  <c r="BD196" i="28"/>
  <c r="AC196" i="28"/>
  <c r="AI196" i="28"/>
  <c r="AQ196" i="28"/>
  <c r="AE196" i="28"/>
  <c r="T196" i="28"/>
  <c r="AH196" i="28"/>
  <c r="AX196" i="28"/>
  <c r="I197" i="28"/>
  <c r="H197" i="28" s="1"/>
  <c r="AS196" i="28"/>
  <c r="AW196" i="28"/>
  <c r="W196" i="28"/>
  <c r="M196" i="28"/>
  <c r="BB196" i="28"/>
  <c r="AF196" i="28"/>
  <c r="AA196" i="28"/>
  <c r="S196" i="28"/>
  <c r="AO196" i="28"/>
  <c r="BE196" i="28"/>
  <c r="AR196" i="28"/>
  <c r="BF196" i="28"/>
  <c r="AD196" i="28"/>
  <c r="AL196" i="28"/>
  <c r="AN196" i="28"/>
  <c r="Z196" i="28"/>
  <c r="AV196" i="28"/>
  <c r="AT196" i="28"/>
  <c r="AB196" i="28"/>
  <c r="AK196" i="28"/>
  <c r="AZ196" i="28"/>
  <c r="AY196" i="28"/>
  <c r="BH196" i="28"/>
  <c r="AU196" i="28"/>
  <c r="X196" i="28"/>
  <c r="N196" i="28"/>
  <c r="R196" i="28"/>
  <c r="J197" i="28"/>
  <c r="O196" i="28"/>
  <c r="U196" i="28"/>
  <c r="AP196" i="28"/>
  <c r="Q196" i="28"/>
  <c r="V196" i="28"/>
  <c r="BG196" i="28"/>
  <c r="AM196" i="28"/>
  <c r="AJ196" i="28"/>
  <c r="Y196" i="28"/>
  <c r="BC196" i="28"/>
  <c r="P196" i="28"/>
  <c r="AG196" i="28"/>
  <c r="L196" i="28"/>
  <c r="K196" i="28"/>
  <c r="BA196" i="28"/>
  <c r="W197" i="28" l="1"/>
  <c r="Y197" i="28"/>
  <c r="AI197" i="28"/>
  <c r="S197" i="28"/>
  <c r="AR197" i="28"/>
  <c r="AF197" i="28"/>
  <c r="BA197" i="28"/>
  <c r="AX197" i="28"/>
  <c r="J198" i="28"/>
  <c r="N197" i="28"/>
  <c r="BE197" i="28"/>
  <c r="AU197" i="28"/>
  <c r="T197" i="28"/>
  <c r="AD197" i="28"/>
  <c r="O197" i="28"/>
  <c r="M197" i="28"/>
  <c r="AO197" i="28"/>
  <c r="P197" i="28"/>
  <c r="R197" i="28"/>
  <c r="AJ197" i="28"/>
  <c r="AE197" i="28"/>
  <c r="BH197" i="28"/>
  <c r="AV197" i="28"/>
  <c r="AG197" i="28"/>
  <c r="AL197" i="28"/>
  <c r="X197" i="28"/>
  <c r="K197" i="28"/>
  <c r="AZ197" i="28"/>
  <c r="BC197" i="28"/>
  <c r="AQ197" i="28"/>
  <c r="AC197" i="28"/>
  <c r="AP197" i="28"/>
  <c r="AA197" i="28"/>
  <c r="AK197" i="28"/>
  <c r="AS197" i="28"/>
  <c r="BB197" i="28"/>
  <c r="AW197" i="28"/>
  <c r="I198" i="28"/>
  <c r="H198" i="28" s="1"/>
  <c r="AM197" i="28"/>
  <c r="Z197" i="28"/>
  <c r="BF197" i="28"/>
  <c r="Q197" i="28"/>
  <c r="AY197" i="28"/>
  <c r="AN197" i="28"/>
  <c r="U197" i="28"/>
  <c r="AB197" i="28"/>
  <c r="BD197" i="28"/>
  <c r="V197" i="28"/>
  <c r="AH197" i="28"/>
  <c r="AT197" i="28"/>
  <c r="L197" i="28"/>
  <c r="BG197" i="28"/>
  <c r="BC201" i="25"/>
  <c r="AR201" i="25"/>
  <c r="X201" i="25"/>
  <c r="BA201" i="25"/>
  <c r="AK201" i="25"/>
  <c r="BH201" i="25"/>
  <c r="AL201" i="25"/>
  <c r="AQ201" i="25"/>
  <c r="AV201" i="25"/>
  <c r="K201" i="25"/>
  <c r="BB201" i="25"/>
  <c r="AT201" i="25"/>
  <c r="AH201" i="25"/>
  <c r="O201" i="25"/>
  <c r="BG201" i="25"/>
  <c r="AO201" i="25"/>
  <c r="AX201" i="25"/>
  <c r="Q201" i="25"/>
  <c r="BE201" i="25"/>
  <c r="N201" i="25"/>
  <c r="T201" i="25"/>
  <c r="BF201" i="25"/>
  <c r="AP201" i="25"/>
  <c r="P201" i="25"/>
  <c r="AJ201" i="25"/>
  <c r="AN201" i="25"/>
  <c r="AA201" i="25"/>
  <c r="AG201" i="25"/>
  <c r="W201" i="25"/>
  <c r="S201" i="25"/>
  <c r="Y201" i="25"/>
  <c r="R201" i="25"/>
  <c r="J202" i="25"/>
  <c r="AU201" i="25"/>
  <c r="L201" i="25"/>
  <c r="U201" i="25"/>
  <c r="AB201" i="25"/>
  <c r="BD201" i="25"/>
  <c r="AF201" i="25"/>
  <c r="BI201" i="25"/>
  <c r="Z201" i="25"/>
  <c r="M201" i="25"/>
  <c r="AY201" i="25"/>
  <c r="AZ201" i="25"/>
  <c r="AD201" i="25"/>
  <c r="AS201" i="25"/>
  <c r="AE201" i="25"/>
  <c r="AW201" i="25"/>
  <c r="AI201" i="25"/>
  <c r="V201" i="25"/>
  <c r="I202" i="25"/>
  <c r="H202" i="25" s="1"/>
  <c r="AC201" i="25"/>
  <c r="AM201" i="25"/>
  <c r="AM202" i="25" l="1"/>
  <c r="AO202" i="25"/>
  <c r="BH202" i="25"/>
  <c r="R202" i="25"/>
  <c r="BB202" i="25"/>
  <c r="AI202" i="25"/>
  <c r="S202" i="25"/>
  <c r="X202" i="25"/>
  <c r="AF202" i="25"/>
  <c r="AR202" i="25"/>
  <c r="AC202" i="25"/>
  <c r="AW202" i="25"/>
  <c r="U202" i="25"/>
  <c r="M202" i="25"/>
  <c r="BF202" i="25"/>
  <c r="AV202" i="25"/>
  <c r="AU202" i="25"/>
  <c r="N202" i="25"/>
  <c r="Q202" i="25"/>
  <c r="AJ202" i="25"/>
  <c r="AP202" i="25"/>
  <c r="I203" i="25"/>
  <c r="H203" i="25" s="1"/>
  <c r="BC202" i="25"/>
  <c r="P202" i="25"/>
  <c r="AB202" i="25"/>
  <c r="BI202" i="25"/>
  <c r="BE202" i="25"/>
  <c r="AQ202" i="25"/>
  <c r="L202" i="25"/>
  <c r="AG202" i="25"/>
  <c r="K202" i="25"/>
  <c r="AN202" i="25"/>
  <c r="AD202" i="25"/>
  <c r="AT202" i="25"/>
  <c r="V202" i="25"/>
  <c r="BG202" i="25"/>
  <c r="BA202" i="25"/>
  <c r="W202" i="25"/>
  <c r="T202" i="25"/>
  <c r="Y202" i="25"/>
  <c r="AK202" i="25"/>
  <c r="AY202" i="25"/>
  <c r="AX202" i="25"/>
  <c r="Z202" i="25"/>
  <c r="AL202" i="25"/>
  <c r="BD202" i="25"/>
  <c r="AA202" i="25"/>
  <c r="J203" i="25"/>
  <c r="AZ202" i="25"/>
  <c r="O202" i="25"/>
  <c r="AE202" i="25"/>
  <c r="AH202" i="25"/>
  <c r="AS202" i="25"/>
  <c r="AZ198" i="28"/>
  <c r="J199" i="28"/>
  <c r="BH198" i="28"/>
  <c r="S198" i="28"/>
  <c r="BC198" i="28"/>
  <c r="AW198" i="28"/>
  <c r="X198" i="28"/>
  <c r="AF198" i="28"/>
  <c r="AD198" i="28"/>
  <c r="BG198" i="28"/>
  <c r="M198" i="28"/>
  <c r="T198" i="28"/>
  <c r="AU198" i="28"/>
  <c r="AQ198" i="28"/>
  <c r="AC198" i="28"/>
  <c r="AI198" i="28"/>
  <c r="V198" i="28"/>
  <c r="AV198" i="28"/>
  <c r="N198" i="28"/>
  <c r="AG198" i="28"/>
  <c r="AA198" i="28"/>
  <c r="O198" i="28"/>
  <c r="Q198" i="28"/>
  <c r="AL198" i="28"/>
  <c r="K198" i="28"/>
  <c r="AT198" i="28"/>
  <c r="AK198" i="28"/>
  <c r="P198" i="28"/>
  <c r="AH198" i="28"/>
  <c r="AR198" i="28"/>
  <c r="U198" i="28"/>
  <c r="AN198" i="28"/>
  <c r="AJ198" i="28"/>
  <c r="AM198" i="28"/>
  <c r="Z198" i="28"/>
  <c r="AO198" i="28"/>
  <c r="W198" i="28"/>
  <c r="AP198" i="28"/>
  <c r="AY198" i="28"/>
  <c r="BA198" i="28"/>
  <c r="BE198" i="28"/>
  <c r="AB198" i="28"/>
  <c r="L198" i="28"/>
  <c r="AX198" i="28"/>
  <c r="Y198" i="28"/>
  <c r="BF198" i="28"/>
  <c r="AE198" i="28"/>
  <c r="BB198" i="28"/>
  <c r="AS198" i="28"/>
  <c r="BD198" i="28"/>
  <c r="R198" i="28"/>
  <c r="I199" i="28"/>
  <c r="H199" i="28" s="1"/>
  <c r="AQ199" i="28" l="1"/>
  <c r="AG199" i="28"/>
  <c r="T199" i="28"/>
  <c r="K199" i="28"/>
  <c r="AB199" i="28"/>
  <c r="AT199" i="28"/>
  <c r="L199" i="28"/>
  <c r="BD199" i="28"/>
  <c r="AY199" i="28"/>
  <c r="AC199" i="28"/>
  <c r="I200" i="28"/>
  <c r="H200" i="28" s="1"/>
  <c r="Z199" i="28"/>
  <c r="BH199" i="28"/>
  <c r="U199" i="28"/>
  <c r="AL199" i="28"/>
  <c r="BG199" i="28"/>
  <c r="Y199" i="28"/>
  <c r="AO199" i="28"/>
  <c r="V199" i="28"/>
  <c r="X199" i="28"/>
  <c r="AK199" i="28"/>
  <c r="W199" i="28"/>
  <c r="AI199" i="28"/>
  <c r="AR199" i="28"/>
  <c r="M199" i="28"/>
  <c r="J200" i="28"/>
  <c r="AF199" i="28"/>
  <c r="R199" i="28"/>
  <c r="AE199" i="28"/>
  <c r="O199" i="28"/>
  <c r="AX199" i="28"/>
  <c r="AD199" i="28"/>
  <c r="Q199" i="28"/>
  <c r="AU199" i="28"/>
  <c r="AM199" i="28"/>
  <c r="BF199" i="28"/>
  <c r="BB199" i="28"/>
  <c r="AP199" i="28"/>
  <c r="AS199" i="28"/>
  <c r="AN199" i="28"/>
  <c r="P199" i="28"/>
  <c r="N199" i="28"/>
  <c r="S199" i="28"/>
  <c r="AJ199" i="28"/>
  <c r="AV199" i="28"/>
  <c r="AH199" i="28"/>
  <c r="AA199" i="28"/>
  <c r="BA199" i="28"/>
  <c r="BE199" i="28"/>
  <c r="BC199" i="28"/>
  <c r="AW199" i="28"/>
  <c r="AZ199" i="28"/>
  <c r="AP203" i="25"/>
  <c r="O203" i="25"/>
  <c r="W203" i="25"/>
  <c r="AJ203" i="25"/>
  <c r="AO203" i="25"/>
  <c r="V203" i="25"/>
  <c r="AZ203" i="25"/>
  <c r="BG203" i="25"/>
  <c r="Y203" i="25"/>
  <c r="AF203" i="25"/>
  <c r="Z203" i="25"/>
  <c r="BC203" i="25"/>
  <c r="AA203" i="25"/>
  <c r="Q203" i="25"/>
  <c r="AD203" i="25"/>
  <c r="AT203" i="25"/>
  <c r="BB203" i="25"/>
  <c r="AC203" i="25"/>
  <c r="BH203" i="25"/>
  <c r="BA203" i="25"/>
  <c r="AI203" i="25"/>
  <c r="X203" i="25"/>
  <c r="AG203" i="25"/>
  <c r="T203" i="25"/>
  <c r="AB203" i="25"/>
  <c r="AS203" i="25"/>
  <c r="BI203" i="25"/>
  <c r="K203" i="25"/>
  <c r="AL203" i="25"/>
  <c r="BF203" i="25"/>
  <c r="AK203" i="25"/>
  <c r="AN203" i="25"/>
  <c r="R203" i="25"/>
  <c r="I204" i="25"/>
  <c r="H204" i="25" s="1"/>
  <c r="S203" i="25"/>
  <c r="BD203" i="25"/>
  <c r="AY203" i="25"/>
  <c r="AX203" i="25"/>
  <c r="J204" i="25"/>
  <c r="U203" i="25"/>
  <c r="L203" i="25"/>
  <c r="AE203" i="25"/>
  <c r="P203" i="25"/>
  <c r="AU203" i="25"/>
  <c r="BE203" i="25"/>
  <c r="AQ203" i="25"/>
  <c r="N203" i="25"/>
  <c r="M203" i="25"/>
  <c r="AM203" i="25"/>
  <c r="AW203" i="25"/>
  <c r="AR203" i="25"/>
  <c r="AH203" i="25"/>
  <c r="AV203" i="25"/>
  <c r="W204" i="25" l="1"/>
  <c r="V204" i="25"/>
  <c r="R204" i="25"/>
  <c r="BG204" i="25"/>
  <c r="Q204" i="25"/>
  <c r="AB204" i="25"/>
  <c r="AG204" i="25"/>
  <c r="P204" i="25"/>
  <c r="S204" i="25"/>
  <c r="AE204" i="25"/>
  <c r="AU204" i="25"/>
  <c r="AT204" i="25"/>
  <c r="AQ204" i="25"/>
  <c r="AW204" i="25"/>
  <c r="AA204" i="25"/>
  <c r="AC204" i="25"/>
  <c r="J205" i="25"/>
  <c r="K204" i="25"/>
  <c r="Z204" i="25"/>
  <c r="AV204" i="25"/>
  <c r="O204" i="25"/>
  <c r="Y204" i="25"/>
  <c r="N204" i="25"/>
  <c r="BC204" i="25"/>
  <c r="X204" i="25"/>
  <c r="BI204" i="25"/>
  <c r="T204" i="25"/>
  <c r="AL204" i="25"/>
  <c r="AK204" i="25"/>
  <c r="AS204" i="25"/>
  <c r="AZ204" i="25"/>
  <c r="BB204" i="25"/>
  <c r="AD204" i="25"/>
  <c r="BA204" i="25"/>
  <c r="AX204" i="25"/>
  <c r="BD204" i="25"/>
  <c r="BH204" i="25"/>
  <c r="BE204" i="25"/>
  <c r="M204" i="25"/>
  <c r="I205" i="25"/>
  <c r="H205" i="25" s="1"/>
  <c r="BF204" i="25"/>
  <c r="AM204" i="25"/>
  <c r="U204" i="25"/>
  <c r="L204" i="25"/>
  <c r="AR204" i="25"/>
  <c r="AF204" i="25"/>
  <c r="AH204" i="25"/>
  <c r="AO204" i="25"/>
  <c r="AP204" i="25"/>
  <c r="AI204" i="25"/>
  <c r="AY204" i="25"/>
  <c r="AJ204" i="25"/>
  <c r="AN204" i="25"/>
  <c r="M200" i="28"/>
  <c r="N200" i="28"/>
  <c r="AN200" i="28"/>
  <c r="AI200" i="28"/>
  <c r="AL200" i="28"/>
  <c r="AU200" i="28"/>
  <c r="K200" i="28"/>
  <c r="AQ200" i="28"/>
  <c r="AD200" i="28"/>
  <c r="AS200" i="28"/>
  <c r="J201" i="28"/>
  <c r="BA200" i="28"/>
  <c r="R200" i="28"/>
  <c r="L200" i="28"/>
  <c r="S200" i="28"/>
  <c r="V200" i="28"/>
  <c r="BB200" i="28"/>
  <c r="AT200" i="28"/>
  <c r="AX200" i="28"/>
  <c r="BD200" i="28"/>
  <c r="AA200" i="28"/>
  <c r="I201" i="28"/>
  <c r="H201" i="28" s="1"/>
  <c r="AR200" i="28"/>
  <c r="AV200" i="28"/>
  <c r="T200" i="28"/>
  <c r="AK200" i="28"/>
  <c r="P200" i="28"/>
  <c r="AW200" i="28"/>
  <c r="AH200" i="28"/>
  <c r="O200" i="28"/>
  <c r="AB200" i="28"/>
  <c r="Q200" i="28"/>
  <c r="AE200" i="28"/>
  <c r="AJ200" i="28"/>
  <c r="AG200" i="28"/>
  <c r="AO200" i="28"/>
  <c r="AY200" i="28"/>
  <c r="X200" i="28"/>
  <c r="AF200" i="28"/>
  <c r="Y200" i="28"/>
  <c r="AM200" i="28"/>
  <c r="AZ200" i="28"/>
  <c r="AP200" i="28"/>
  <c r="W200" i="28"/>
  <c r="BH200" i="28"/>
  <c r="BE200" i="28"/>
  <c r="BC200" i="28"/>
  <c r="AC200" i="28"/>
  <c r="BG200" i="28"/>
  <c r="BF200" i="28"/>
  <c r="Z200" i="28"/>
  <c r="U200" i="28"/>
  <c r="BE201" i="28" l="1"/>
  <c r="BG201" i="28"/>
  <c r="Z201" i="28"/>
  <c r="V201" i="28"/>
  <c r="AQ201" i="28"/>
  <c r="Q201" i="28"/>
  <c r="R201" i="28"/>
  <c r="AX201" i="28"/>
  <c r="BC201" i="28"/>
  <c r="AR201" i="28"/>
  <c r="AL201" i="28"/>
  <c r="N201" i="28"/>
  <c r="W201" i="28"/>
  <c r="AW201" i="28"/>
  <c r="AT201" i="28"/>
  <c r="O201" i="28"/>
  <c r="S201" i="28"/>
  <c r="AK201" i="28"/>
  <c r="AC201" i="28"/>
  <c r="P201" i="28"/>
  <c r="BF201" i="28"/>
  <c r="AY201" i="28"/>
  <c r="X201" i="28"/>
  <c r="J202" i="28"/>
  <c r="AA201" i="28"/>
  <c r="I202" i="28"/>
  <c r="H202" i="28" s="1"/>
  <c r="AH201" i="28"/>
  <c r="T201" i="28"/>
  <c r="AG201" i="28"/>
  <c r="AZ201" i="28"/>
  <c r="BH201" i="28"/>
  <c r="AI201" i="28"/>
  <c r="AF201" i="28"/>
  <c r="BA201" i="28"/>
  <c r="AJ201" i="28"/>
  <c r="AS201" i="28"/>
  <c r="K201" i="28"/>
  <c r="AO201" i="28"/>
  <c r="AD201" i="28"/>
  <c r="AV201" i="28"/>
  <c r="BB201" i="28"/>
  <c r="AP201" i="28"/>
  <c r="AU201" i="28"/>
  <c r="AN201" i="28"/>
  <c r="L201" i="28"/>
  <c r="U201" i="28"/>
  <c r="Y201" i="28"/>
  <c r="AM201" i="28"/>
  <c r="M201" i="28"/>
  <c r="AE201" i="28"/>
  <c r="AB201" i="28"/>
  <c r="BD201" i="28"/>
  <c r="U205" i="25"/>
  <c r="BG205" i="25"/>
  <c r="AI205" i="25"/>
  <c r="AR205" i="25"/>
  <c r="W205" i="25"/>
  <c r="AK205" i="25"/>
  <c r="BE205" i="25"/>
  <c r="N205" i="25"/>
  <c r="AP205" i="25"/>
  <c r="J206" i="25"/>
  <c r="T205" i="25"/>
  <c r="AF205" i="25"/>
  <c r="BH205" i="25"/>
  <c r="X205" i="25"/>
  <c r="AL205" i="25"/>
  <c r="AH205" i="25"/>
  <c r="AS205" i="25"/>
  <c r="Q205" i="25"/>
  <c r="BF205" i="25"/>
  <c r="I206" i="25"/>
  <c r="H206" i="25" s="1"/>
  <c r="P205" i="25"/>
  <c r="AD205" i="25"/>
  <c r="AC205" i="25"/>
  <c r="BB205" i="25"/>
  <c r="AO205" i="25"/>
  <c r="AQ205" i="25"/>
  <c r="AG205" i="25"/>
  <c r="K205" i="25"/>
  <c r="AV205" i="25"/>
  <c r="AY205" i="25"/>
  <c r="AX205" i="25"/>
  <c r="M205" i="25"/>
  <c r="L205" i="25"/>
  <c r="AA205" i="25"/>
  <c r="AM205" i="25"/>
  <c r="BI205" i="25"/>
  <c r="AU205" i="25"/>
  <c r="AN205" i="25"/>
  <c r="BA205" i="25"/>
  <c r="AE205" i="25"/>
  <c r="R205" i="25"/>
  <c r="S205" i="25"/>
  <c r="V205" i="25"/>
  <c r="AJ205" i="25"/>
  <c r="Y205" i="25"/>
  <c r="BD205" i="25"/>
  <c r="O205" i="25"/>
  <c r="AZ205" i="25"/>
  <c r="AW205" i="25"/>
  <c r="Z205" i="25"/>
  <c r="BC205" i="25"/>
  <c r="AB205" i="25"/>
  <c r="AT205" i="25"/>
  <c r="AP202" i="28" l="1"/>
  <c r="BH202" i="28"/>
  <c r="Z202" i="28"/>
  <c r="AV202" i="28"/>
  <c r="AL202" i="28"/>
  <c r="AX202" i="28"/>
  <c r="AY202" i="28"/>
  <c r="N202" i="28"/>
  <c r="J203" i="28"/>
  <c r="AW202" i="28"/>
  <c r="AU202" i="28"/>
  <c r="BG202" i="28"/>
  <c r="AG202" i="28"/>
  <c r="X202" i="28"/>
  <c r="R202" i="28"/>
  <c r="AS202" i="28"/>
  <c r="M202" i="28"/>
  <c r="AM202" i="28"/>
  <c r="AJ202" i="28"/>
  <c r="V202" i="28"/>
  <c r="I203" i="28"/>
  <c r="H203" i="28" s="1"/>
  <c r="AA202" i="28"/>
  <c r="W202" i="28"/>
  <c r="AD202" i="28"/>
  <c r="L202" i="28"/>
  <c r="BB202" i="28"/>
  <c r="T202" i="28"/>
  <c r="AT202" i="28"/>
  <c r="BC202" i="28"/>
  <c r="AH202" i="28"/>
  <c r="AE202" i="28"/>
  <c r="BF202" i="28"/>
  <c r="AZ202" i="28"/>
  <c r="Y202" i="28"/>
  <c r="AR202" i="28"/>
  <c r="Q202" i="28"/>
  <c r="AF202" i="28"/>
  <c r="O202" i="28"/>
  <c r="AQ202" i="28"/>
  <c r="U202" i="28"/>
  <c r="BE202" i="28"/>
  <c r="AI202" i="28"/>
  <c r="AB202" i="28"/>
  <c r="K202" i="28"/>
  <c r="BD202" i="28"/>
  <c r="S202" i="28"/>
  <c r="AO202" i="28"/>
  <c r="BA202" i="28"/>
  <c r="AK202" i="28"/>
  <c r="AN202" i="28"/>
  <c r="P202" i="28"/>
  <c r="AC202" i="28"/>
  <c r="AL206" i="25"/>
  <c r="AH206" i="25"/>
  <c r="S206" i="25"/>
  <c r="AP206" i="25"/>
  <c r="AF206" i="25"/>
  <c r="AN206" i="25"/>
  <c r="J207" i="25"/>
  <c r="AC206" i="25"/>
  <c r="BH206" i="25"/>
  <c r="BA206" i="25"/>
  <c r="V206" i="25"/>
  <c r="Q206" i="25"/>
  <c r="R206" i="25"/>
  <c r="AM206" i="25"/>
  <c r="K206" i="25"/>
  <c r="AG206" i="25"/>
  <c r="AY206" i="25"/>
  <c r="BF206" i="25"/>
  <c r="AD206" i="25"/>
  <c r="AJ206" i="25"/>
  <c r="X206" i="25"/>
  <c r="AO206" i="25"/>
  <c r="BD206" i="25"/>
  <c r="AZ206" i="25"/>
  <c r="BI206" i="25"/>
  <c r="AA206" i="25"/>
  <c r="AI206" i="25"/>
  <c r="AV206" i="25"/>
  <c r="I207" i="25"/>
  <c r="H207" i="25" s="1"/>
  <c r="Z206" i="25"/>
  <c r="AR206" i="25"/>
  <c r="AX206" i="25"/>
  <c r="P206" i="25"/>
  <c r="AT206" i="25"/>
  <c r="BB206" i="25"/>
  <c r="L206" i="25"/>
  <c r="BE206" i="25"/>
  <c r="Y206" i="25"/>
  <c r="AQ206" i="25"/>
  <c r="AK206" i="25"/>
  <c r="AU206" i="25"/>
  <c r="O206" i="25"/>
  <c r="T206" i="25"/>
  <c r="AW206" i="25"/>
  <c r="AE206" i="25"/>
  <c r="BG206" i="25"/>
  <c r="N206" i="25"/>
  <c r="M206" i="25"/>
  <c r="U206" i="25"/>
  <c r="W206" i="25"/>
  <c r="BC206" i="25"/>
  <c r="AB206" i="25"/>
  <c r="AS206" i="25"/>
  <c r="AX207" i="25" l="1"/>
  <c r="AW207" i="25"/>
  <c r="AZ207" i="25"/>
  <c r="R207" i="25"/>
  <c r="Y207" i="25"/>
  <c r="AL207" i="25"/>
  <c r="P207" i="25"/>
  <c r="BE207" i="25"/>
  <c r="AJ207" i="25"/>
  <c r="AY207" i="25"/>
  <c r="AK207" i="25"/>
  <c r="AH207" i="25"/>
  <c r="AS207" i="25"/>
  <c r="O207" i="25"/>
  <c r="BI207" i="25"/>
  <c r="BB207" i="25"/>
  <c r="AN207" i="25"/>
  <c r="BG207" i="25"/>
  <c r="AP207" i="25"/>
  <c r="X207" i="25"/>
  <c r="AQ207" i="25"/>
  <c r="N207" i="25"/>
  <c r="V207" i="25"/>
  <c r="L207" i="25"/>
  <c r="U207" i="25"/>
  <c r="AR207" i="25"/>
  <c r="S207" i="25"/>
  <c r="W207" i="25"/>
  <c r="AT207" i="25"/>
  <c r="T207" i="25"/>
  <c r="AF207" i="25"/>
  <c r="M207" i="25"/>
  <c r="AO207" i="25"/>
  <c r="AV207" i="25"/>
  <c r="BC207" i="25"/>
  <c r="AM207" i="25"/>
  <c r="AI207" i="25"/>
  <c r="K207" i="25"/>
  <c r="BD207" i="25"/>
  <c r="AU207" i="25"/>
  <c r="BA207" i="25"/>
  <c r="AG207" i="25"/>
  <c r="Z207" i="25"/>
  <c r="BH207" i="25"/>
  <c r="AD207" i="25"/>
  <c r="Q207" i="25"/>
  <c r="AB207" i="25"/>
  <c r="I208" i="25"/>
  <c r="H208" i="25" s="1"/>
  <c r="AA207" i="25"/>
  <c r="AC207" i="25"/>
  <c r="J208" i="25"/>
  <c r="AE207" i="25"/>
  <c r="BF207" i="25"/>
  <c r="M203" i="28"/>
  <c r="S203" i="28"/>
  <c r="BF203" i="28"/>
  <c r="O203" i="28"/>
  <c r="BC203" i="28"/>
  <c r="J204" i="28"/>
  <c r="AW203" i="28"/>
  <c r="AM203" i="28"/>
  <c r="AD203" i="28"/>
  <c r="AQ203" i="28"/>
  <c r="BH203" i="28"/>
  <c r="BB203" i="28"/>
  <c r="AB203" i="28"/>
  <c r="AN203" i="28"/>
  <c r="AR203" i="28"/>
  <c r="AF203" i="28"/>
  <c r="R203" i="28"/>
  <c r="T203" i="28"/>
  <c r="AK203" i="28"/>
  <c r="BE203" i="28"/>
  <c r="AI203" i="28"/>
  <c r="AV203" i="28"/>
  <c r="U203" i="28"/>
  <c r="AZ203" i="28"/>
  <c r="Y203" i="28"/>
  <c r="X203" i="28"/>
  <c r="Z203" i="28"/>
  <c r="AY203" i="28"/>
  <c r="P203" i="28"/>
  <c r="N203" i="28"/>
  <c r="AA203" i="28"/>
  <c r="AE203" i="28"/>
  <c r="AP203" i="28"/>
  <c r="AX203" i="28"/>
  <c r="AO203" i="28"/>
  <c r="AL203" i="28"/>
  <c r="AU203" i="28"/>
  <c r="AT203" i="28"/>
  <c r="V203" i="28"/>
  <c r="AS203" i="28"/>
  <c r="AJ203" i="28"/>
  <c r="AH203" i="28"/>
  <c r="W203" i="28"/>
  <c r="BG203" i="28"/>
  <c r="BA203" i="28"/>
  <c r="L203" i="28"/>
  <c r="I204" i="28"/>
  <c r="H204" i="28" s="1"/>
  <c r="BD203" i="28"/>
  <c r="AG203" i="28"/>
  <c r="Q203" i="28"/>
  <c r="AC203" i="28"/>
  <c r="K203" i="28"/>
  <c r="AO204" i="28" l="1"/>
  <c r="AU204" i="28"/>
  <c r="I205" i="28"/>
  <c r="H205" i="28" s="1"/>
  <c r="AJ204" i="28"/>
  <c r="BB204" i="28"/>
  <c r="AZ204" i="28"/>
  <c r="AV204" i="28"/>
  <c r="AE204" i="28"/>
  <c r="AC204" i="28"/>
  <c r="J205" i="28"/>
  <c r="AK204" i="28"/>
  <c r="AY204" i="28"/>
  <c r="V204" i="28"/>
  <c r="AL204" i="28"/>
  <c r="S204" i="28"/>
  <c r="BG204" i="28"/>
  <c r="Z204" i="28"/>
  <c r="K204" i="28"/>
  <c r="BC204" i="28"/>
  <c r="BE204" i="28"/>
  <c r="BH204" i="28"/>
  <c r="BD204" i="28"/>
  <c r="X204" i="28"/>
  <c r="AD204" i="28"/>
  <c r="BA204" i="28"/>
  <c r="AA204" i="28"/>
  <c r="T204" i="28"/>
  <c r="BF204" i="28"/>
  <c r="AF204" i="28"/>
  <c r="AN204" i="28"/>
  <c r="Y204" i="28"/>
  <c r="R204" i="28"/>
  <c r="AP204" i="28"/>
  <c r="AI204" i="28"/>
  <c r="N204" i="28"/>
  <c r="AX204" i="28"/>
  <c r="AG204" i="28"/>
  <c r="O204" i="28"/>
  <c r="L204" i="28"/>
  <c r="M204" i="28"/>
  <c r="Q204" i="28"/>
  <c r="AM204" i="28"/>
  <c r="AH204" i="28"/>
  <c r="U204" i="28"/>
  <c r="AB204" i="28"/>
  <c r="W204" i="28"/>
  <c r="AR204" i="28"/>
  <c r="AS204" i="28"/>
  <c r="P204" i="28"/>
  <c r="AQ204" i="28"/>
  <c r="AW204" i="28"/>
  <c r="AT204" i="28"/>
  <c r="X208" i="25"/>
  <c r="R208" i="25"/>
  <c r="AA208" i="25"/>
  <c r="AQ208" i="25"/>
  <c r="AW208" i="25"/>
  <c r="AY208" i="25"/>
  <c r="AO208" i="25"/>
  <c r="Y208" i="25"/>
  <c r="AV208" i="25"/>
  <c r="AJ208" i="25"/>
  <c r="AH208" i="25"/>
  <c r="W208" i="25"/>
  <c r="AL208" i="25"/>
  <c r="N208" i="25"/>
  <c r="AC208" i="25"/>
  <c r="M208" i="25"/>
  <c r="AG208" i="25"/>
  <c r="AB208" i="25"/>
  <c r="BH208" i="25"/>
  <c r="BA208" i="25"/>
  <c r="I209" i="25"/>
  <c r="H209" i="25" s="1"/>
  <c r="Q208" i="25"/>
  <c r="AX208" i="25"/>
  <c r="P208" i="25"/>
  <c r="AP208" i="25"/>
  <c r="AM208" i="25"/>
  <c r="AT208" i="25"/>
  <c r="AK208" i="25"/>
  <c r="AD208" i="25"/>
  <c r="BG208" i="25"/>
  <c r="AS208" i="25"/>
  <c r="K208" i="25"/>
  <c r="T208" i="25"/>
  <c r="Z208" i="25"/>
  <c r="S208" i="25"/>
  <c r="AE208" i="25"/>
  <c r="BD208" i="25"/>
  <c r="AR208" i="25"/>
  <c r="BB208" i="25"/>
  <c r="BI208" i="25"/>
  <c r="BC208" i="25"/>
  <c r="J209" i="25"/>
  <c r="AI208" i="25"/>
  <c r="V208" i="25"/>
  <c r="BF208" i="25"/>
  <c r="AU208" i="25"/>
  <c r="L208" i="25"/>
  <c r="AF208" i="25"/>
  <c r="U208" i="25"/>
  <c r="AN208" i="25"/>
  <c r="AZ208" i="25"/>
  <c r="BE208" i="25"/>
  <c r="O208" i="25"/>
  <c r="N205" i="28" l="1"/>
  <c r="I206" i="28"/>
  <c r="H206" i="28" s="1"/>
  <c r="AV205" i="28"/>
  <c r="AH205" i="28"/>
  <c r="R205" i="28"/>
  <c r="AJ205" i="28"/>
  <c r="O205" i="28"/>
  <c r="AL205" i="28"/>
  <c r="AA205" i="28"/>
  <c r="AO205" i="28"/>
  <c r="AF205" i="28"/>
  <c r="AS205" i="28"/>
  <c r="Q205" i="28"/>
  <c r="Y205" i="28"/>
  <c r="AN205" i="28"/>
  <c r="AK205" i="28"/>
  <c r="AR205" i="28"/>
  <c r="AC205" i="28"/>
  <c r="T205" i="28"/>
  <c r="AB205" i="28"/>
  <c r="AZ205" i="28"/>
  <c r="AD205" i="28"/>
  <c r="AG205" i="28"/>
  <c r="BB205" i="28"/>
  <c r="BF205" i="28"/>
  <c r="U205" i="28"/>
  <c r="BA205" i="28"/>
  <c r="X205" i="28"/>
  <c r="AX205" i="28"/>
  <c r="J206" i="28"/>
  <c r="AY205" i="28"/>
  <c r="W205" i="28"/>
  <c r="BH205" i="28"/>
  <c r="AI205" i="28"/>
  <c r="P205" i="28"/>
  <c r="AT205" i="28"/>
  <c r="V205" i="28"/>
  <c r="BD205" i="28"/>
  <c r="AU205" i="28"/>
  <c r="S205" i="28"/>
  <c r="BE205" i="28"/>
  <c r="AQ205" i="28"/>
  <c r="K205" i="28"/>
  <c r="AP205" i="28"/>
  <c r="M205" i="28"/>
  <c r="AM205" i="28"/>
  <c r="BC205" i="28"/>
  <c r="AW205" i="28"/>
  <c r="AE205" i="28"/>
  <c r="L205" i="28"/>
  <c r="BG205" i="28"/>
  <c r="Z205" i="28"/>
  <c r="AW209" i="25"/>
  <c r="BI209" i="25"/>
  <c r="S209" i="25"/>
  <c r="M209" i="25"/>
  <c r="AS209" i="25"/>
  <c r="Q209" i="25"/>
  <c r="AX209" i="25"/>
  <c r="BA209" i="25"/>
  <c r="U209" i="25"/>
  <c r="R209" i="25"/>
  <c r="BF209" i="25"/>
  <c r="AD209" i="25"/>
  <c r="AV209" i="25"/>
  <c r="K209" i="25"/>
  <c r="BH209" i="25"/>
  <c r="AT209" i="25"/>
  <c r="AK209" i="25"/>
  <c r="AF209" i="25"/>
  <c r="V209" i="25"/>
  <c r="I210" i="25"/>
  <c r="H210" i="25" s="1"/>
  <c r="AJ209" i="25"/>
  <c r="AI209" i="25"/>
  <c r="L209" i="25"/>
  <c r="Z209" i="25"/>
  <c r="Y209" i="25"/>
  <c r="AY209" i="25"/>
  <c r="BC209" i="25"/>
  <c r="X209" i="25"/>
  <c r="AO209" i="25"/>
  <c r="J210" i="25"/>
  <c r="AH209" i="25"/>
  <c r="AZ209" i="25"/>
  <c r="AR209" i="25"/>
  <c r="O209" i="25"/>
  <c r="AG209" i="25"/>
  <c r="AP209" i="25"/>
  <c r="AB209" i="25"/>
  <c r="AC209" i="25"/>
  <c r="BD209" i="25"/>
  <c r="T209" i="25"/>
  <c r="AM209" i="25"/>
  <c r="AL209" i="25"/>
  <c r="N209" i="25"/>
  <c r="AU209" i="25"/>
  <c r="AE209" i="25"/>
  <c r="P209" i="25"/>
  <c r="W209" i="25"/>
  <c r="AN209" i="25"/>
  <c r="BG209" i="25"/>
  <c r="BE209" i="25"/>
  <c r="BB209" i="25"/>
  <c r="AA209" i="25"/>
  <c r="AQ209" i="25"/>
  <c r="AV206" i="28" l="1"/>
  <c r="BH206" i="28"/>
  <c r="Q206" i="28"/>
  <c r="O206" i="28"/>
  <c r="I207" i="28"/>
  <c r="H207" i="28" s="1"/>
  <c r="AK206" i="28"/>
  <c r="BA206" i="28"/>
  <c r="AJ206" i="28"/>
  <c r="AG206" i="28"/>
  <c r="Z206" i="28"/>
  <c r="AA206" i="28"/>
  <c r="AE206" i="28"/>
  <c r="BC206" i="28"/>
  <c r="AF206" i="28"/>
  <c r="R206" i="28"/>
  <c r="V206" i="28"/>
  <c r="N206" i="28"/>
  <c r="AN206" i="28"/>
  <c r="AL206" i="28"/>
  <c r="BG206" i="28"/>
  <c r="AY206" i="28"/>
  <c r="K206" i="28"/>
  <c r="AZ206" i="28"/>
  <c r="W206" i="28"/>
  <c r="BF206" i="28"/>
  <c r="AU206" i="28"/>
  <c r="AI206" i="28"/>
  <c r="P206" i="28"/>
  <c r="AM206" i="28"/>
  <c r="BE206" i="28"/>
  <c r="AT206" i="28"/>
  <c r="AC206" i="28"/>
  <c r="AB206" i="28"/>
  <c r="X206" i="28"/>
  <c r="AR206" i="28"/>
  <c r="AO206" i="28"/>
  <c r="AQ206" i="28"/>
  <c r="L206" i="28"/>
  <c r="M206" i="28"/>
  <c r="S206" i="28"/>
  <c r="BB206" i="28"/>
  <c r="BD206" i="28"/>
  <c r="T206" i="28"/>
  <c r="AW206" i="28"/>
  <c r="AH206" i="28"/>
  <c r="AX206" i="28"/>
  <c r="U206" i="28"/>
  <c r="AD206" i="28"/>
  <c r="AS206" i="28"/>
  <c r="Y206" i="28"/>
  <c r="J207" i="28"/>
  <c r="AP206" i="28"/>
  <c r="AU210" i="25"/>
  <c r="AW210" i="25"/>
  <c r="AR210" i="25"/>
  <c r="U210" i="25"/>
  <c r="AH210" i="25"/>
  <c r="AI210" i="25"/>
  <c r="BD210" i="25"/>
  <c r="AL210" i="25"/>
  <c r="T210" i="25"/>
  <c r="AK210" i="25"/>
  <c r="BG210" i="25"/>
  <c r="Z210" i="25"/>
  <c r="N210" i="25"/>
  <c r="AO210" i="25"/>
  <c r="BE210" i="25"/>
  <c r="M210" i="25"/>
  <c r="AS210" i="25"/>
  <c r="BF210" i="25"/>
  <c r="BC210" i="25"/>
  <c r="K210" i="25"/>
  <c r="AA210" i="25"/>
  <c r="P210" i="25"/>
  <c r="AP210" i="25"/>
  <c r="AV210" i="25"/>
  <c r="V210" i="25"/>
  <c r="Q210" i="25"/>
  <c r="AY210" i="25"/>
  <c r="AQ210" i="25"/>
  <c r="AD210" i="25"/>
  <c r="AF210" i="25"/>
  <c r="AB210" i="25"/>
  <c r="AN210" i="25"/>
  <c r="BB210" i="25"/>
  <c r="BH210" i="25"/>
  <c r="W210" i="25"/>
  <c r="L210" i="25"/>
  <c r="Y210" i="25"/>
  <c r="BI210" i="25"/>
  <c r="AM210" i="25"/>
  <c r="AZ210" i="25"/>
  <c r="O210" i="25"/>
  <c r="AJ210" i="25"/>
  <c r="R210" i="25"/>
  <c r="AC210" i="25"/>
  <c r="AE210" i="25"/>
  <c r="BA210" i="25"/>
  <c r="S210" i="25"/>
  <c r="AT210" i="25"/>
  <c r="X210" i="25"/>
  <c r="AG210" i="25"/>
  <c r="I211" i="25"/>
  <c r="H211" i="25" s="1"/>
  <c r="AX210" i="25"/>
  <c r="J211" i="25"/>
  <c r="I208" i="28" l="1"/>
  <c r="H208" i="28" s="1"/>
  <c r="AH207" i="28"/>
  <c r="AK207" i="28"/>
  <c r="Z207" i="28"/>
  <c r="Q207" i="28"/>
  <c r="AZ207" i="28"/>
  <c r="BD207" i="28"/>
  <c r="V207" i="28"/>
  <c r="S207" i="28"/>
  <c r="AT207" i="28"/>
  <c r="AG207" i="28"/>
  <c r="AP207" i="28"/>
  <c r="AV207" i="28"/>
  <c r="AN207" i="28"/>
  <c r="BG207" i="28"/>
  <c r="BB207" i="28"/>
  <c r="L207" i="28"/>
  <c r="M207" i="28"/>
  <c r="T207" i="28"/>
  <c r="P207" i="28"/>
  <c r="R207" i="28"/>
  <c r="Y207" i="28"/>
  <c r="AJ207" i="28"/>
  <c r="BF207" i="28"/>
  <c r="W207" i="28"/>
  <c r="BA207" i="28"/>
  <c r="O207" i="28"/>
  <c r="AY207" i="28"/>
  <c r="AQ207" i="28"/>
  <c r="AM207" i="28"/>
  <c r="AX207" i="28"/>
  <c r="AD207" i="28"/>
  <c r="U207" i="28"/>
  <c r="AL207" i="28"/>
  <c r="AA207" i="28"/>
  <c r="AB207" i="28"/>
  <c r="BE207" i="28"/>
  <c r="X207" i="28"/>
  <c r="AS207" i="28"/>
  <c r="J208" i="28"/>
  <c r="AO207" i="28"/>
  <c r="BC207" i="28"/>
  <c r="AF207" i="28"/>
  <c r="AC207" i="28"/>
  <c r="AW207" i="28"/>
  <c r="AE207" i="28"/>
  <c r="AU207" i="28"/>
  <c r="AR207" i="28"/>
  <c r="K207" i="28"/>
  <c r="AI207" i="28"/>
  <c r="BH207" i="28"/>
  <c r="N207" i="28"/>
  <c r="AH211" i="25"/>
  <c r="AR211" i="25"/>
  <c r="AD211" i="25"/>
  <c r="AW211" i="25"/>
  <c r="I212" i="25"/>
  <c r="H212" i="25" s="1"/>
  <c r="X211" i="25"/>
  <c r="Y211" i="25"/>
  <c r="W211" i="25"/>
  <c r="AY211" i="25"/>
  <c r="N211" i="25"/>
  <c r="AP211" i="25"/>
  <c r="BE211" i="25"/>
  <c r="K211" i="25"/>
  <c r="BH211" i="25"/>
  <c r="AL211" i="25"/>
  <c r="BB211" i="25"/>
  <c r="AJ211" i="25"/>
  <c r="AE211" i="25"/>
  <c r="R211" i="25"/>
  <c r="AX211" i="25"/>
  <c r="AA211" i="25"/>
  <c r="AI211" i="25"/>
  <c r="AT211" i="25"/>
  <c r="P211" i="25"/>
  <c r="AQ211" i="25"/>
  <c r="AF211" i="25"/>
  <c r="U211" i="25"/>
  <c r="AG211" i="25"/>
  <c r="T211" i="25"/>
  <c r="Z211" i="25"/>
  <c r="AU211" i="25"/>
  <c r="BF211" i="25"/>
  <c r="O211" i="25"/>
  <c r="BA211" i="25"/>
  <c r="S211" i="25"/>
  <c r="AK211" i="25"/>
  <c r="AB211" i="25"/>
  <c r="AM211" i="25"/>
  <c r="J212" i="25"/>
  <c r="BG211" i="25"/>
  <c r="AC211" i="25"/>
  <c r="BC211" i="25"/>
  <c r="L211" i="25"/>
  <c r="AO211" i="25"/>
  <c r="Q211" i="25"/>
  <c r="M211" i="25"/>
  <c r="AN211" i="25"/>
  <c r="BD211" i="25"/>
  <c r="BI211" i="25"/>
  <c r="V211" i="25"/>
  <c r="AZ211" i="25"/>
  <c r="AS211" i="25"/>
  <c r="AV211" i="25"/>
  <c r="S208" i="28" l="1"/>
  <c r="BG208" i="28"/>
  <c r="AD208" i="28"/>
  <c r="BC208" i="28"/>
  <c r="Y208" i="28"/>
  <c r="AP208" i="28"/>
  <c r="U208" i="28"/>
  <c r="AA208" i="28"/>
  <c r="BA208" i="28"/>
  <c r="K208" i="28"/>
  <c r="AQ208" i="28"/>
  <c r="AK208" i="28"/>
  <c r="BD208" i="28"/>
  <c r="BB208" i="28"/>
  <c r="AI208" i="28"/>
  <c r="AT208" i="28"/>
  <c r="W208" i="28"/>
  <c r="AU208" i="28"/>
  <c r="AJ208" i="28"/>
  <c r="AE208" i="28"/>
  <c r="BE208" i="28"/>
  <c r="V208" i="28"/>
  <c r="P208" i="28"/>
  <c r="R208" i="28"/>
  <c r="AY208" i="28"/>
  <c r="AR208" i="28"/>
  <c r="AO208" i="28"/>
  <c r="Z208" i="28"/>
  <c r="AV208" i="28"/>
  <c r="X208" i="28"/>
  <c r="AZ208" i="28"/>
  <c r="AF208" i="28"/>
  <c r="T208" i="28"/>
  <c r="AC208" i="28"/>
  <c r="AL208" i="28"/>
  <c r="M208" i="28"/>
  <c r="L208" i="28"/>
  <c r="O208" i="28"/>
  <c r="AG208" i="28"/>
  <c r="Q208" i="28"/>
  <c r="AB208" i="28"/>
  <c r="AN208" i="28"/>
  <c r="AW208" i="28"/>
  <c r="AH208" i="28"/>
  <c r="AX208" i="28"/>
  <c r="J209" i="28"/>
  <c r="AM208" i="28"/>
  <c r="N208" i="28"/>
  <c r="AS208" i="28"/>
  <c r="I209" i="28"/>
  <c r="H209" i="28" s="1"/>
  <c r="BH208" i="28"/>
  <c r="BF208" i="28"/>
  <c r="Z212" i="25"/>
  <c r="AV212" i="25"/>
  <c r="BF212" i="25"/>
  <c r="AQ212" i="25"/>
  <c r="AO212" i="25"/>
  <c r="AK212" i="25"/>
  <c r="AY212" i="25"/>
  <c r="W212" i="25"/>
  <c r="AI212" i="25"/>
  <c r="AL212" i="25"/>
  <c r="AC212" i="25"/>
  <c r="L212" i="25"/>
  <c r="AT212" i="25"/>
  <c r="AF212" i="25"/>
  <c r="AX212" i="25"/>
  <c r="I213" i="25"/>
  <c r="H213" i="25" s="1"/>
  <c r="X212" i="25"/>
  <c r="AJ212" i="25"/>
  <c r="P212" i="25"/>
  <c r="T212" i="25"/>
  <c r="O212" i="25"/>
  <c r="J213" i="25"/>
  <c r="Y212" i="25"/>
  <c r="AM212" i="25"/>
  <c r="AU212" i="25"/>
  <c r="S212" i="25"/>
  <c r="BI212" i="25"/>
  <c r="AZ212" i="25"/>
  <c r="AP212" i="25"/>
  <c r="AW212" i="25"/>
  <c r="M212" i="25"/>
  <c r="BC212" i="25"/>
  <c r="AH212" i="25"/>
  <c r="AR212" i="25"/>
  <c r="R212" i="25"/>
  <c r="AG212" i="25"/>
  <c r="BG212" i="25"/>
  <c r="BB212" i="25"/>
  <c r="AN212" i="25"/>
  <c r="BH212" i="25"/>
  <c r="BA212" i="25"/>
  <c r="BD212" i="25"/>
  <c r="AD212" i="25"/>
  <c r="BE212" i="25"/>
  <c r="AB212" i="25"/>
  <c r="Q212" i="25"/>
  <c r="U212" i="25"/>
  <c r="AA212" i="25"/>
  <c r="K212" i="25"/>
  <c r="N212" i="25"/>
  <c r="V212" i="25"/>
  <c r="AE212" i="25"/>
  <c r="AS212" i="25"/>
  <c r="AP213" i="25" l="1"/>
  <c r="AB213" i="25"/>
  <c r="AN213" i="25"/>
  <c r="X213" i="25"/>
  <c r="O213" i="25"/>
  <c r="AR213" i="25"/>
  <c r="Z213" i="25"/>
  <c r="M213" i="25"/>
  <c r="AG213" i="25"/>
  <c r="AV213" i="25"/>
  <c r="S213" i="25"/>
  <c r="BF213" i="25"/>
  <c r="BB213" i="25"/>
  <c r="AW213" i="25"/>
  <c r="BG213" i="25"/>
  <c r="Q213" i="25"/>
  <c r="J214" i="25"/>
  <c r="T213" i="25"/>
  <c r="V213" i="25"/>
  <c r="P213" i="25"/>
  <c r="I214" i="25"/>
  <c r="H214" i="25" s="1"/>
  <c r="BC213" i="25"/>
  <c r="L213" i="25"/>
  <c r="BE213" i="25"/>
  <c r="AL213" i="25"/>
  <c r="AY213" i="25"/>
  <c r="BA213" i="25"/>
  <c r="AC213" i="25"/>
  <c r="N213" i="25"/>
  <c r="U213" i="25"/>
  <c r="AD213" i="25"/>
  <c r="AA213" i="25"/>
  <c r="AQ213" i="25"/>
  <c r="AK213" i="25"/>
  <c r="AH213" i="25"/>
  <c r="BH213" i="25"/>
  <c r="AM213" i="25"/>
  <c r="AJ213" i="25"/>
  <c r="AI213" i="25"/>
  <c r="AT213" i="25"/>
  <c r="R213" i="25"/>
  <c r="AO213" i="25"/>
  <c r="BD213" i="25"/>
  <c r="AE213" i="25"/>
  <c r="Y213" i="25"/>
  <c r="AS213" i="25"/>
  <c r="K213" i="25"/>
  <c r="BI213" i="25"/>
  <c r="AF213" i="25"/>
  <c r="AU213" i="25"/>
  <c r="AX213" i="25"/>
  <c r="AZ213" i="25"/>
  <c r="W213" i="25"/>
  <c r="AU209" i="28"/>
  <c r="BD209" i="28"/>
  <c r="AN209" i="28"/>
  <c r="AW209" i="28"/>
  <c r="AX209" i="28"/>
  <c r="Q209" i="28"/>
  <c r="AE209" i="28"/>
  <c r="S209" i="28"/>
  <c r="W209" i="28"/>
  <c r="N209" i="28"/>
  <c r="J210" i="28"/>
  <c r="AD209" i="28"/>
  <c r="I210" i="28"/>
  <c r="H210" i="28" s="1"/>
  <c r="AF209" i="28"/>
  <c r="L209" i="28"/>
  <c r="AT209" i="28"/>
  <c r="T209" i="28"/>
  <c r="Z209" i="28"/>
  <c r="O209" i="28"/>
  <c r="BF209" i="28"/>
  <c r="Y209" i="28"/>
  <c r="AH209" i="28"/>
  <c r="P209" i="28"/>
  <c r="BC209" i="28"/>
  <c r="AP209" i="28"/>
  <c r="AI209" i="28"/>
  <c r="AM209" i="28"/>
  <c r="AV209" i="28"/>
  <c r="X209" i="28"/>
  <c r="AB209" i="28"/>
  <c r="AC209" i="28"/>
  <c r="BB209" i="28"/>
  <c r="BG209" i="28"/>
  <c r="AJ209" i="28"/>
  <c r="AL209" i="28"/>
  <c r="AY209" i="28"/>
  <c r="U209" i="28"/>
  <c r="M209" i="28"/>
  <c r="AA209" i="28"/>
  <c r="AZ209" i="28"/>
  <c r="AR209" i="28"/>
  <c r="AQ209" i="28"/>
  <c r="K209" i="28"/>
  <c r="V209" i="28"/>
  <c r="BA209" i="28"/>
  <c r="AO209" i="28"/>
  <c r="R209" i="28"/>
  <c r="AS209" i="28"/>
  <c r="BE209" i="28"/>
  <c r="AG209" i="28"/>
  <c r="AK209" i="28"/>
  <c r="BH209" i="28"/>
  <c r="N214" i="25" l="1"/>
  <c r="AX214" i="25"/>
  <c r="T214" i="25"/>
  <c r="AS214" i="25"/>
  <c r="AI214" i="25"/>
  <c r="AJ214" i="25"/>
  <c r="AU214" i="25"/>
  <c r="R214" i="25"/>
  <c r="Y214" i="25"/>
  <c r="AD214" i="25"/>
  <c r="BF214" i="25"/>
  <c r="K214" i="25"/>
  <c r="AQ214" i="25"/>
  <c r="AN214" i="25"/>
  <c r="AA214" i="25"/>
  <c r="AP214" i="25"/>
  <c r="AT214" i="25"/>
  <c r="AC214" i="25"/>
  <c r="AY214" i="25"/>
  <c r="AZ214" i="25"/>
  <c r="AM214" i="25"/>
  <c r="P214" i="25"/>
  <c r="BA214" i="25"/>
  <c r="BD214" i="25"/>
  <c r="X214" i="25"/>
  <c r="V214" i="25"/>
  <c r="AR214" i="25"/>
  <c r="O214" i="25"/>
  <c r="BH214" i="25"/>
  <c r="W214" i="25"/>
  <c r="I215" i="25"/>
  <c r="H215" i="25" s="1"/>
  <c r="BC214" i="25"/>
  <c r="AK214" i="25"/>
  <c r="AF214" i="25"/>
  <c r="AL214" i="25"/>
  <c r="Q214" i="25"/>
  <c r="L214" i="25"/>
  <c r="AB214" i="25"/>
  <c r="AE214" i="25"/>
  <c r="AH214" i="25"/>
  <c r="Z214" i="25"/>
  <c r="BE214" i="25"/>
  <c r="S214" i="25"/>
  <c r="AG214" i="25"/>
  <c r="M214" i="25"/>
  <c r="BI214" i="25"/>
  <c r="AV214" i="25"/>
  <c r="AO214" i="25"/>
  <c r="BB214" i="25"/>
  <c r="U214" i="25"/>
  <c r="BG214" i="25"/>
  <c r="J215" i="25"/>
  <c r="AW214" i="25"/>
  <c r="V210" i="28"/>
  <c r="T210" i="28"/>
  <c r="BG210" i="28"/>
  <c r="AD210" i="28"/>
  <c r="U210" i="28"/>
  <c r="AZ210" i="28"/>
  <c r="L210" i="28"/>
  <c r="BA210" i="28"/>
  <c r="AJ210" i="28"/>
  <c r="X210" i="28"/>
  <c r="BB210" i="28"/>
  <c r="P210" i="28"/>
  <c r="AS210" i="28"/>
  <c r="Y210" i="28"/>
  <c r="AL210" i="28"/>
  <c r="N210" i="28"/>
  <c r="Z210" i="28"/>
  <c r="AO210" i="28"/>
  <c r="AI210" i="28"/>
  <c r="BD210" i="28"/>
  <c r="AR210" i="28"/>
  <c r="AE210" i="28"/>
  <c r="AH210" i="28"/>
  <c r="AK210" i="28"/>
  <c r="AV210" i="28"/>
  <c r="AW210" i="28"/>
  <c r="AG210" i="28"/>
  <c r="J211" i="28"/>
  <c r="O210" i="28"/>
  <c r="AP210" i="28"/>
  <c r="AM210" i="28"/>
  <c r="AN210" i="28"/>
  <c r="AF210" i="28"/>
  <c r="R210" i="28"/>
  <c r="S210" i="28"/>
  <c r="AA210" i="28"/>
  <c r="W210" i="28"/>
  <c r="BE210" i="28"/>
  <c r="AC210" i="28"/>
  <c r="I211" i="28"/>
  <c r="H211" i="28" s="1"/>
  <c r="AT210" i="28"/>
  <c r="AX210" i="28"/>
  <c r="BH210" i="28"/>
  <c r="AB210" i="28"/>
  <c r="BC210" i="28"/>
  <c r="K210" i="28"/>
  <c r="BF210" i="28"/>
  <c r="AY210" i="28"/>
  <c r="M210" i="28"/>
  <c r="AQ210" i="28"/>
  <c r="Q210" i="28"/>
  <c r="AU210" i="28"/>
  <c r="AO211" i="28" l="1"/>
  <c r="AF211" i="28"/>
  <c r="Y211" i="28"/>
  <c r="AN211" i="28"/>
  <c r="AE211" i="28"/>
  <c r="U211" i="28"/>
  <c r="K211" i="28"/>
  <c r="AP211" i="28"/>
  <c r="M211" i="28"/>
  <c r="BH211" i="28"/>
  <c r="X211" i="28"/>
  <c r="Z211" i="28"/>
  <c r="BD211" i="28"/>
  <c r="AJ211" i="28"/>
  <c r="AW211" i="28"/>
  <c r="BC211" i="28"/>
  <c r="BB211" i="28"/>
  <c r="BA211" i="28"/>
  <c r="W211" i="28"/>
  <c r="AZ211" i="28"/>
  <c r="V211" i="28"/>
  <c r="AB211" i="28"/>
  <c r="AH211" i="28"/>
  <c r="AG211" i="28"/>
  <c r="AR211" i="28"/>
  <c r="AY211" i="28"/>
  <c r="AV211" i="28"/>
  <c r="AM211" i="28"/>
  <c r="AA211" i="28"/>
  <c r="Q211" i="28"/>
  <c r="AI211" i="28"/>
  <c r="O211" i="28"/>
  <c r="L211" i="28"/>
  <c r="BF211" i="28"/>
  <c r="AD211" i="28"/>
  <c r="T211" i="28"/>
  <c r="AX211" i="28"/>
  <c r="AS211" i="28"/>
  <c r="BE211" i="28"/>
  <c r="P211" i="28"/>
  <c r="AK211" i="28"/>
  <c r="AT211" i="28"/>
  <c r="I212" i="28"/>
  <c r="H212" i="28" s="1"/>
  <c r="N211" i="28"/>
  <c r="S211" i="28"/>
  <c r="AC211" i="28"/>
  <c r="AU211" i="28"/>
  <c r="BG211" i="28"/>
  <c r="AL211" i="28"/>
  <c r="R211" i="28"/>
  <c r="J212" i="28"/>
  <c r="AQ211" i="28"/>
  <c r="AU215" i="25"/>
  <c r="AZ215" i="25"/>
  <c r="BB215" i="25"/>
  <c r="AS215" i="25"/>
  <c r="AO215" i="25"/>
  <c r="Z215" i="25"/>
  <c r="AG215" i="25"/>
  <c r="AY215" i="25"/>
  <c r="AI215" i="25"/>
  <c r="BD215" i="25"/>
  <c r="O215" i="25"/>
  <c r="AP215" i="25"/>
  <c r="BE215" i="25"/>
  <c r="N215" i="25"/>
  <c r="AB215" i="25"/>
  <c r="BA215" i="25"/>
  <c r="T215" i="25"/>
  <c r="Q215" i="25"/>
  <c r="R215" i="25"/>
  <c r="AC215" i="25"/>
  <c r="BF215" i="25"/>
  <c r="Y215" i="25"/>
  <c r="AK215" i="25"/>
  <c r="BC215" i="25"/>
  <c r="L215" i="25"/>
  <c r="AE215" i="25"/>
  <c r="BH215" i="25"/>
  <c r="AJ215" i="25"/>
  <c r="AR215" i="25"/>
  <c r="AX215" i="25"/>
  <c r="AF215" i="25"/>
  <c r="AV215" i="25"/>
  <c r="M215" i="25"/>
  <c r="AD215" i="25"/>
  <c r="U215" i="25"/>
  <c r="AT215" i="25"/>
  <c r="AM215" i="25"/>
  <c r="AL215" i="25"/>
  <c r="S215" i="25"/>
  <c r="W215" i="25"/>
  <c r="J216" i="25"/>
  <c r="BG215" i="25"/>
  <c r="AA215" i="25"/>
  <c r="P215" i="25"/>
  <c r="AQ215" i="25"/>
  <c r="AW215" i="25"/>
  <c r="BI215" i="25"/>
  <c r="X215" i="25"/>
  <c r="V215" i="25"/>
  <c r="AN215" i="25"/>
  <c r="K215" i="25"/>
  <c r="AH215" i="25"/>
  <c r="I216" i="25"/>
  <c r="H216" i="25" s="1"/>
  <c r="K216" i="25" l="1"/>
  <c r="X216" i="25"/>
  <c r="AM216" i="25"/>
  <c r="AE216" i="25"/>
  <c r="AB216" i="25"/>
  <c r="I217" i="25"/>
  <c r="H217" i="25" s="1"/>
  <c r="AF216" i="25"/>
  <c r="AZ216" i="25"/>
  <c r="BD216" i="25"/>
  <c r="AJ216" i="25"/>
  <c r="Y216" i="25"/>
  <c r="BB216" i="25"/>
  <c r="V216" i="25"/>
  <c r="AO216" i="25"/>
  <c r="AG216" i="25"/>
  <c r="O216" i="25"/>
  <c r="AD216" i="25"/>
  <c r="L216" i="25"/>
  <c r="M216" i="25"/>
  <c r="R216" i="25"/>
  <c r="AP216" i="25"/>
  <c r="AR216" i="25"/>
  <c r="S216" i="25"/>
  <c r="AY216" i="25"/>
  <c r="W216" i="25"/>
  <c r="Q216" i="25"/>
  <c r="BG216" i="25"/>
  <c r="AQ216" i="25"/>
  <c r="AT216" i="25"/>
  <c r="AK216" i="25"/>
  <c r="AS216" i="25"/>
  <c r="BA216" i="25"/>
  <c r="AW216" i="25"/>
  <c r="BE216" i="25"/>
  <c r="AL216" i="25"/>
  <c r="BH216" i="25"/>
  <c r="AC216" i="25"/>
  <c r="AN216" i="25"/>
  <c r="AI216" i="25"/>
  <c r="BC216" i="25"/>
  <c r="Z216" i="25"/>
  <c r="J217" i="25"/>
  <c r="BF216" i="25"/>
  <c r="AU216" i="25"/>
  <c r="U216" i="25"/>
  <c r="AA216" i="25"/>
  <c r="BI216" i="25"/>
  <c r="N216" i="25"/>
  <c r="P216" i="25"/>
  <c r="AX216" i="25"/>
  <c r="AH216" i="25"/>
  <c r="T216" i="25"/>
  <c r="AV216" i="25"/>
  <c r="AH212" i="28"/>
  <c r="AI212" i="28"/>
  <c r="AX212" i="28"/>
  <c r="BG212" i="28"/>
  <c r="AY212" i="28"/>
  <c r="BB212" i="28"/>
  <c r="Y212" i="28"/>
  <c r="AM212" i="28"/>
  <c r="AV212" i="28"/>
  <c r="BH212" i="28"/>
  <c r="AG212" i="28"/>
  <c r="J213" i="28"/>
  <c r="AU212" i="28"/>
  <c r="Q212" i="28"/>
  <c r="BA212" i="28"/>
  <c r="U212" i="28"/>
  <c r="AL212" i="28"/>
  <c r="AE212" i="28"/>
  <c r="AJ212" i="28"/>
  <c r="BC212" i="28"/>
  <c r="BF212" i="28"/>
  <c r="W212" i="28"/>
  <c r="AR212" i="28"/>
  <c r="AA212" i="28"/>
  <c r="V212" i="28"/>
  <c r="S212" i="28"/>
  <c r="BE212" i="28"/>
  <c r="T212" i="28"/>
  <c r="L212" i="28"/>
  <c r="AQ212" i="28"/>
  <c r="R212" i="28"/>
  <c r="P212" i="28"/>
  <c r="AC212" i="28"/>
  <c r="K212" i="28"/>
  <c r="O212" i="28"/>
  <c r="BD212" i="28"/>
  <c r="AF212" i="28"/>
  <c r="AP212" i="28"/>
  <c r="AD212" i="28"/>
  <c r="AT212" i="28"/>
  <c r="AN212" i="28"/>
  <c r="Z212" i="28"/>
  <c r="AZ212" i="28"/>
  <c r="AW212" i="28"/>
  <c r="AB212" i="28"/>
  <c r="X212" i="28"/>
  <c r="AS212" i="28"/>
  <c r="I213" i="28"/>
  <c r="H213" i="28" s="1"/>
  <c r="N212" i="28"/>
  <c r="M212" i="28"/>
  <c r="AK212" i="28"/>
  <c r="AO212" i="28"/>
  <c r="AX217" i="25" l="1"/>
  <c r="N217" i="25"/>
  <c r="AC217" i="25"/>
  <c r="AD217" i="25"/>
  <c r="AH217" i="25"/>
  <c r="J218" i="25"/>
  <c r="P217" i="25"/>
  <c r="W217" i="25"/>
  <c r="AR217" i="25"/>
  <c r="V217" i="25"/>
  <c r="BH217" i="25"/>
  <c r="AL217" i="25"/>
  <c r="AZ217" i="25"/>
  <c r="BA217" i="25"/>
  <c r="AO217" i="25"/>
  <c r="AG217" i="25"/>
  <c r="X217" i="25"/>
  <c r="BF217" i="25"/>
  <c r="BE217" i="25"/>
  <c r="AF217" i="25"/>
  <c r="AM217" i="25"/>
  <c r="T217" i="25"/>
  <c r="BB217" i="25"/>
  <c r="BD217" i="25"/>
  <c r="Z217" i="25"/>
  <c r="AJ217" i="25"/>
  <c r="AW217" i="25"/>
  <c r="R217" i="25"/>
  <c r="AP217" i="25"/>
  <c r="BG217" i="25"/>
  <c r="I218" i="25"/>
  <c r="H218" i="25" s="1"/>
  <c r="U217" i="25"/>
  <c r="AB217" i="25"/>
  <c r="S217" i="25"/>
  <c r="AN217" i="25"/>
  <c r="Q217" i="25"/>
  <c r="AK217" i="25"/>
  <c r="AY217" i="25"/>
  <c r="M217" i="25"/>
  <c r="K217" i="25"/>
  <c r="AE217" i="25"/>
  <c r="L217" i="25"/>
  <c r="BI217" i="25"/>
  <c r="AS217" i="25"/>
  <c r="AA217" i="25"/>
  <c r="Y217" i="25"/>
  <c r="AQ217" i="25"/>
  <c r="AI217" i="25"/>
  <c r="O217" i="25"/>
  <c r="AT217" i="25"/>
  <c r="BC217" i="25"/>
  <c r="AU217" i="25"/>
  <c r="AV217" i="25"/>
  <c r="BG213" i="28"/>
  <c r="BD213" i="28"/>
  <c r="BB213" i="28"/>
  <c r="N213" i="28"/>
  <c r="Y213" i="28"/>
  <c r="AL213" i="28"/>
  <c r="M213" i="28"/>
  <c r="L213" i="28"/>
  <c r="T213" i="28"/>
  <c r="AN213" i="28"/>
  <c r="AH213" i="28"/>
  <c r="AI213" i="28"/>
  <c r="BE213" i="28"/>
  <c r="AB213" i="28"/>
  <c r="BA213" i="28"/>
  <c r="AD213" i="28"/>
  <c r="AY213" i="28"/>
  <c r="AM213" i="28"/>
  <c r="AW213" i="28"/>
  <c r="AG213" i="28"/>
  <c r="AC213" i="28"/>
  <c r="AR213" i="28"/>
  <c r="AP213" i="28"/>
  <c r="K213" i="28"/>
  <c r="AJ213" i="28"/>
  <c r="AX213" i="28"/>
  <c r="V213" i="28"/>
  <c r="Z213" i="28"/>
  <c r="AK213" i="28"/>
  <c r="R213" i="28"/>
  <c r="W213" i="28"/>
  <c r="U213" i="28"/>
  <c r="AE213" i="28"/>
  <c r="I214" i="28"/>
  <c r="H214" i="28" s="1"/>
  <c r="BF213" i="28"/>
  <c r="J214" i="28"/>
  <c r="AA213" i="28"/>
  <c r="AU213" i="28"/>
  <c r="Q213" i="28"/>
  <c r="O213" i="28"/>
  <c r="P213" i="28"/>
  <c r="BC213" i="28"/>
  <c r="AT213" i="28"/>
  <c r="X213" i="28"/>
  <c r="AS213" i="28"/>
  <c r="AF213" i="28"/>
  <c r="AZ213" i="28"/>
  <c r="S213" i="28"/>
  <c r="AQ213" i="28"/>
  <c r="BH213" i="28"/>
  <c r="AV213" i="28"/>
  <c r="AO213" i="28"/>
  <c r="I215" i="28" l="1"/>
  <c r="H215" i="28" s="1"/>
  <c r="BA214" i="28"/>
  <c r="AV214" i="28"/>
  <c r="BC214" i="28"/>
  <c r="T214" i="28"/>
  <c r="BD214" i="28"/>
  <c r="Y214" i="28"/>
  <c r="BH214" i="28"/>
  <c r="AR214" i="28"/>
  <c r="AZ214" i="28"/>
  <c r="BG214" i="28"/>
  <c r="O214" i="28"/>
  <c r="AI214" i="28"/>
  <c r="M214" i="28"/>
  <c r="BE214" i="28"/>
  <c r="AG214" i="28"/>
  <c r="K214" i="28"/>
  <c r="BB214" i="28"/>
  <c r="AO214" i="28"/>
  <c r="AD214" i="28"/>
  <c r="AF214" i="28"/>
  <c r="R214" i="28"/>
  <c r="L214" i="28"/>
  <c r="AM214" i="28"/>
  <c r="BF214" i="28"/>
  <c r="AC214" i="28"/>
  <c r="AW214" i="28"/>
  <c r="AY214" i="28"/>
  <c r="AS214" i="28"/>
  <c r="AU214" i="28"/>
  <c r="W214" i="28"/>
  <c r="AN214" i="28"/>
  <c r="AL214" i="28"/>
  <c r="AA214" i="28"/>
  <c r="U214" i="28"/>
  <c r="V214" i="28"/>
  <c r="AH214" i="28"/>
  <c r="AE214" i="28"/>
  <c r="P214" i="28"/>
  <c r="AT214" i="28"/>
  <c r="AX214" i="28"/>
  <c r="S214" i="28"/>
  <c r="AQ214" i="28"/>
  <c r="AJ214" i="28"/>
  <c r="AP214" i="28"/>
  <c r="Z214" i="28"/>
  <c r="AK214" i="28"/>
  <c r="N214" i="28"/>
  <c r="Q214" i="28"/>
  <c r="J215" i="28"/>
  <c r="AB214" i="28"/>
  <c r="X214" i="28"/>
  <c r="X218" i="25"/>
  <c r="AC218" i="25"/>
  <c r="AU218" i="25"/>
  <c r="AT218" i="25"/>
  <c r="R218" i="25"/>
  <c r="V218" i="25"/>
  <c r="J219" i="25"/>
  <c r="N218" i="25"/>
  <c r="BB218" i="25"/>
  <c r="BG218" i="25"/>
  <c r="L218" i="25"/>
  <c r="AV218" i="25"/>
  <c r="I219" i="25"/>
  <c r="H219" i="25" s="1"/>
  <c r="BI218" i="25"/>
  <c r="S218" i="25"/>
  <c r="AI218" i="25"/>
  <c r="AK218" i="25"/>
  <c r="BC218" i="25"/>
  <c r="BH218" i="25"/>
  <c r="AM218" i="25"/>
  <c r="AJ218" i="25"/>
  <c r="AL218" i="25"/>
  <c r="AP218" i="25"/>
  <c r="W218" i="25"/>
  <c r="AH218" i="25"/>
  <c r="K218" i="25"/>
  <c r="T218" i="25"/>
  <c r="M218" i="25"/>
  <c r="AE218" i="25"/>
  <c r="BA218" i="25"/>
  <c r="AG218" i="25"/>
  <c r="AQ218" i="25"/>
  <c r="U218" i="25"/>
  <c r="AY218" i="25"/>
  <c r="BE218" i="25"/>
  <c r="AR218" i="25"/>
  <c r="AB218" i="25"/>
  <c r="AF218" i="25"/>
  <c r="AS218" i="25"/>
  <c r="AZ218" i="25"/>
  <c r="AN218" i="25"/>
  <c r="AO218" i="25"/>
  <c r="AA218" i="25"/>
  <c r="BD218" i="25"/>
  <c r="AD218" i="25"/>
  <c r="AX218" i="25"/>
  <c r="BF218" i="25"/>
  <c r="Y218" i="25"/>
  <c r="Z218" i="25"/>
  <c r="Q218" i="25"/>
  <c r="O218" i="25"/>
  <c r="P218" i="25"/>
  <c r="AW218" i="25"/>
  <c r="W219" i="25" l="1"/>
  <c r="BA219" i="25"/>
  <c r="M219" i="25"/>
  <c r="AN219" i="25"/>
  <c r="Y219" i="25"/>
  <c r="AV219" i="25"/>
  <c r="BC219" i="25"/>
  <c r="AS219" i="25"/>
  <c r="AW219" i="25"/>
  <c r="AA219" i="25"/>
  <c r="AX219" i="25"/>
  <c r="X219" i="25"/>
  <c r="AL219" i="25"/>
  <c r="AG219" i="25"/>
  <c r="O219" i="25"/>
  <c r="AB219" i="25"/>
  <c r="BG219" i="25"/>
  <c r="V219" i="25"/>
  <c r="S219" i="25"/>
  <c r="T219" i="25"/>
  <c r="AY219" i="25"/>
  <c r="AJ219" i="25"/>
  <c r="R219" i="25"/>
  <c r="U219" i="25"/>
  <c r="AH219" i="25"/>
  <c r="AD219" i="25"/>
  <c r="AM219" i="25"/>
  <c r="AR219" i="25"/>
  <c r="N219" i="25"/>
  <c r="Q219" i="25"/>
  <c r="AZ219" i="25"/>
  <c r="AU219" i="25"/>
  <c r="BE219" i="25"/>
  <c r="P219" i="25"/>
  <c r="AP219" i="25"/>
  <c r="AC219" i="25"/>
  <c r="L219" i="25"/>
  <c r="AK219" i="25"/>
  <c r="K219" i="25"/>
  <c r="BF219" i="25"/>
  <c r="AQ219" i="25"/>
  <c r="Z219" i="25"/>
  <c r="BD219" i="25"/>
  <c r="J220" i="25"/>
  <c r="I220" i="25"/>
  <c r="H220" i="25" s="1"/>
  <c r="BH219" i="25"/>
  <c r="BI219" i="25"/>
  <c r="AI219" i="25"/>
  <c r="BB219" i="25"/>
  <c r="AE219" i="25"/>
  <c r="AF219" i="25"/>
  <c r="AO219" i="25"/>
  <c r="AT219" i="25"/>
  <c r="X215" i="28"/>
  <c r="I216" i="28"/>
  <c r="H216" i="28" s="1"/>
  <c r="T215" i="28"/>
  <c r="AM215" i="28"/>
  <c r="BB215" i="28"/>
  <c r="AG215" i="28"/>
  <c r="R215" i="28"/>
  <c r="AI215" i="28"/>
  <c r="AL215" i="28"/>
  <c r="AP215" i="28"/>
  <c r="AW215" i="28"/>
  <c r="AO215" i="28"/>
  <c r="K215" i="28"/>
  <c r="AF215" i="28"/>
  <c r="S215" i="28"/>
  <c r="Z215" i="28"/>
  <c r="AY215" i="28"/>
  <c r="BC215" i="28"/>
  <c r="BF215" i="28"/>
  <c r="BG215" i="28"/>
  <c r="AS215" i="28"/>
  <c r="Q215" i="28"/>
  <c r="U215" i="28"/>
  <c r="O215" i="28"/>
  <c r="Y215" i="28"/>
  <c r="AD215" i="28"/>
  <c r="AC215" i="28"/>
  <c r="AJ215" i="28"/>
  <c r="N215" i="28"/>
  <c r="L215" i="28"/>
  <c r="AA215" i="28"/>
  <c r="W215" i="28"/>
  <c r="AZ215" i="28"/>
  <c r="AE215" i="28"/>
  <c r="AB215" i="28"/>
  <c r="AT215" i="28"/>
  <c r="AH215" i="28"/>
  <c r="AK215" i="28"/>
  <c r="BD215" i="28"/>
  <c r="BA215" i="28"/>
  <c r="P215" i="28"/>
  <c r="AV215" i="28"/>
  <c r="J216" i="28"/>
  <c r="V215" i="28"/>
  <c r="AX215" i="28"/>
  <c r="AQ215" i="28"/>
  <c r="AU215" i="28"/>
  <c r="AN215" i="28"/>
  <c r="BE215" i="28"/>
  <c r="AR215" i="28"/>
  <c r="M215" i="28"/>
  <c r="BH215" i="28"/>
  <c r="BD216" i="28" l="1"/>
  <c r="AB216" i="28"/>
  <c r="BB216" i="28"/>
  <c r="AE216" i="28"/>
  <c r="Q216" i="28"/>
  <c r="AO216" i="28"/>
  <c r="AK216" i="28"/>
  <c r="AJ216" i="28"/>
  <c r="AA216" i="28"/>
  <c r="AM216" i="28"/>
  <c r="N216" i="28"/>
  <c r="Z216" i="28"/>
  <c r="T216" i="28"/>
  <c r="J217" i="28"/>
  <c r="AU216" i="28"/>
  <c r="AI216" i="28"/>
  <c r="BH216" i="28"/>
  <c r="P216" i="28"/>
  <c r="S216" i="28"/>
  <c r="AR216" i="28"/>
  <c r="W216" i="28"/>
  <c r="AW216" i="28"/>
  <c r="V216" i="28"/>
  <c r="L216" i="28"/>
  <c r="AX216" i="28"/>
  <c r="AS216" i="28"/>
  <c r="AP216" i="28"/>
  <c r="AG216" i="28"/>
  <c r="AD216" i="28"/>
  <c r="AZ216" i="28"/>
  <c r="AV216" i="28"/>
  <c r="BE216" i="28"/>
  <c r="BF216" i="28"/>
  <c r="AC216" i="28"/>
  <c r="AT216" i="28"/>
  <c r="BA216" i="28"/>
  <c r="AH216" i="28"/>
  <c r="U216" i="28"/>
  <c r="BC216" i="28"/>
  <c r="K216" i="28"/>
  <c r="AF216" i="28"/>
  <c r="O216" i="28"/>
  <c r="BG216" i="28"/>
  <c r="I217" i="28"/>
  <c r="H217" i="28" s="1"/>
  <c r="AY216" i="28"/>
  <c r="M216" i="28"/>
  <c r="R216" i="28"/>
  <c r="AL216" i="28"/>
  <c r="Y216" i="28"/>
  <c r="AN216" i="28"/>
  <c r="X216" i="28"/>
  <c r="AQ216" i="28"/>
  <c r="M220" i="25"/>
  <c r="AW220" i="25"/>
  <c r="BD220" i="25"/>
  <c r="BB220" i="25"/>
  <c r="AA220" i="25"/>
  <c r="AY220" i="25"/>
  <c r="N220" i="25"/>
  <c r="BA220" i="25"/>
  <c r="AK220" i="25"/>
  <c r="BE220" i="25"/>
  <c r="J221" i="25"/>
  <c r="AU220" i="25"/>
  <c r="AL220" i="25"/>
  <c r="S220" i="25"/>
  <c r="AQ220" i="25"/>
  <c r="BF220" i="25"/>
  <c r="AB220" i="25"/>
  <c r="AM220" i="25"/>
  <c r="AO220" i="25"/>
  <c r="U220" i="25"/>
  <c r="R220" i="25"/>
  <c r="AI220" i="25"/>
  <c r="W220" i="25"/>
  <c r="AP220" i="25"/>
  <c r="AV220" i="25"/>
  <c r="AF220" i="25"/>
  <c r="V220" i="25"/>
  <c r="BI220" i="25"/>
  <c r="AX220" i="25"/>
  <c r="AG220" i="25"/>
  <c r="Q220" i="25"/>
  <c r="P220" i="25"/>
  <c r="AR220" i="25"/>
  <c r="T220" i="25"/>
  <c r="AT220" i="25"/>
  <c r="AJ220" i="25"/>
  <c r="L220" i="25"/>
  <c r="AH220" i="25"/>
  <c r="O220" i="25"/>
  <c r="AS220" i="25"/>
  <c r="AC220" i="25"/>
  <c r="AE220" i="25"/>
  <c r="BC220" i="25"/>
  <c r="BH220" i="25"/>
  <c r="Y220" i="25"/>
  <c r="AZ220" i="25"/>
  <c r="I221" i="25"/>
  <c r="H221" i="25" s="1"/>
  <c r="AD220" i="25"/>
  <c r="AN220" i="25"/>
  <c r="X220" i="25"/>
  <c r="Z220" i="25"/>
  <c r="BG220" i="25"/>
  <c r="K220" i="25"/>
  <c r="AG217" i="28" l="1"/>
  <c r="AI217" i="28"/>
  <c r="AV217" i="28"/>
  <c r="AN217" i="28"/>
  <c r="P217" i="28"/>
  <c r="T217" i="28"/>
  <c r="AQ217" i="28"/>
  <c r="W217" i="28"/>
  <c r="O217" i="28"/>
  <c r="AU217" i="28"/>
  <c r="AW217" i="28"/>
  <c r="K217" i="28"/>
  <c r="AL217" i="28"/>
  <c r="Z217" i="28"/>
  <c r="Q217" i="28"/>
  <c r="U217" i="28"/>
  <c r="M217" i="28"/>
  <c r="AK217" i="28"/>
  <c r="AH217" i="28"/>
  <c r="AX217" i="28"/>
  <c r="AS217" i="28"/>
  <c r="AO217" i="28"/>
  <c r="AE217" i="28"/>
  <c r="BG217" i="28"/>
  <c r="AR217" i="28"/>
  <c r="S217" i="28"/>
  <c r="R217" i="28"/>
  <c r="BE217" i="28"/>
  <c r="AY217" i="28"/>
  <c r="AA217" i="28"/>
  <c r="AP217" i="28"/>
  <c r="BC217" i="28"/>
  <c r="BD217" i="28"/>
  <c r="BA217" i="28"/>
  <c r="BF217" i="28"/>
  <c r="AZ217" i="28"/>
  <c r="Y217" i="28"/>
  <c r="AD217" i="28"/>
  <c r="AC217" i="28"/>
  <c r="AT217" i="28"/>
  <c r="BH217" i="28"/>
  <c r="AJ217" i="28"/>
  <c r="L217" i="28"/>
  <c r="N217" i="28"/>
  <c r="J218" i="28"/>
  <c r="X217" i="28"/>
  <c r="AB217" i="28"/>
  <c r="AM217" i="28"/>
  <c r="V217" i="28"/>
  <c r="I218" i="28"/>
  <c r="H218" i="28" s="1"/>
  <c r="AF217" i="28"/>
  <c r="BB217" i="28"/>
  <c r="AT221" i="25"/>
  <c r="AW221" i="25"/>
  <c r="BA221" i="25"/>
  <c r="AJ221" i="25"/>
  <c r="AG221" i="25"/>
  <c r="O221" i="25"/>
  <c r="AL221" i="25"/>
  <c r="S221" i="25"/>
  <c r="AO221" i="25"/>
  <c r="P221" i="25"/>
  <c r="AY221" i="25"/>
  <c r="AZ221" i="25"/>
  <c r="AR221" i="25"/>
  <c r="Q221" i="25"/>
  <c r="BI221" i="25"/>
  <c r="AP221" i="25"/>
  <c r="BC221" i="25"/>
  <c r="AX221" i="25"/>
  <c r="AI221" i="25"/>
  <c r="BH221" i="25"/>
  <c r="BE221" i="25"/>
  <c r="M221" i="25"/>
  <c r="BF221" i="25"/>
  <c r="AK221" i="25"/>
  <c r="AS221" i="25"/>
  <c r="BG221" i="25"/>
  <c r="Z221" i="25"/>
  <c r="J222" i="25"/>
  <c r="AV221" i="25"/>
  <c r="AD221" i="25"/>
  <c r="AN221" i="25"/>
  <c r="K221" i="25"/>
  <c r="AH221" i="25"/>
  <c r="BD221" i="25"/>
  <c r="AA221" i="25"/>
  <c r="AB221" i="25"/>
  <c r="AQ221" i="25"/>
  <c r="R221" i="25"/>
  <c r="AC221" i="25"/>
  <c r="N221" i="25"/>
  <c r="Y221" i="25"/>
  <c r="V221" i="25"/>
  <c r="AE221" i="25"/>
  <c r="I222" i="25"/>
  <c r="H222" i="25" s="1"/>
  <c r="BB221" i="25"/>
  <c r="AM221" i="25"/>
  <c r="L221" i="25"/>
  <c r="U221" i="25"/>
  <c r="T221" i="25"/>
  <c r="AU221" i="25"/>
  <c r="W221" i="25"/>
  <c r="X221" i="25"/>
  <c r="AF221" i="25"/>
  <c r="AK222" i="25" l="1"/>
  <c r="BE222" i="25"/>
  <c r="AT222" i="25"/>
  <c r="AB222" i="25"/>
  <c r="T222" i="25"/>
  <c r="O222" i="25"/>
  <c r="AV222" i="25"/>
  <c r="AD222" i="25"/>
  <c r="BD222" i="25"/>
  <c r="AM222" i="25"/>
  <c r="Q222" i="25"/>
  <c r="BI222" i="25"/>
  <c r="J223" i="25"/>
  <c r="BC222" i="25"/>
  <c r="AI222" i="25"/>
  <c r="AU222" i="25"/>
  <c r="I223" i="25"/>
  <c r="H223" i="25" s="1"/>
  <c r="S222" i="25"/>
  <c r="K222" i="25"/>
  <c r="AH222" i="25"/>
  <c r="AA222" i="25"/>
  <c r="BB222" i="25"/>
  <c r="AX222" i="25"/>
  <c r="AG222" i="25"/>
  <c r="AN222" i="25"/>
  <c r="L222" i="25"/>
  <c r="AZ222" i="25"/>
  <c r="N222" i="25"/>
  <c r="Y222" i="25"/>
  <c r="AJ222" i="25"/>
  <c r="V222" i="25"/>
  <c r="AR222" i="25"/>
  <c r="R222" i="25"/>
  <c r="AP222" i="25"/>
  <c r="AL222" i="25"/>
  <c r="U222" i="25"/>
  <c r="BG222" i="25"/>
  <c r="BA222" i="25"/>
  <c r="P222" i="25"/>
  <c r="Z222" i="25"/>
  <c r="W222" i="25"/>
  <c r="BH222" i="25"/>
  <c r="AQ222" i="25"/>
  <c r="X222" i="25"/>
  <c r="AY222" i="25"/>
  <c r="M222" i="25"/>
  <c r="AE222" i="25"/>
  <c r="AO222" i="25"/>
  <c r="AW222" i="25"/>
  <c r="AS222" i="25"/>
  <c r="BF222" i="25"/>
  <c r="AF222" i="25"/>
  <c r="AC222" i="25"/>
  <c r="X218" i="28"/>
  <c r="AD218" i="28"/>
  <c r="AK218" i="28"/>
  <c r="AM218" i="28"/>
  <c r="AN218" i="28"/>
  <c r="U218" i="28"/>
  <c r="AW218" i="28"/>
  <c r="BB218" i="28"/>
  <c r="AA218" i="28"/>
  <c r="AX218" i="28"/>
  <c r="AO218" i="28"/>
  <c r="AT218" i="28"/>
  <c r="M218" i="28"/>
  <c r="AU218" i="28"/>
  <c r="P218" i="28"/>
  <c r="BF218" i="28"/>
  <c r="AP218" i="28"/>
  <c r="AF218" i="28"/>
  <c r="AB218" i="28"/>
  <c r="AQ218" i="28"/>
  <c r="W218" i="28"/>
  <c r="BE218" i="28"/>
  <c r="AH218" i="28"/>
  <c r="AG218" i="28"/>
  <c r="J219" i="28"/>
  <c r="BH218" i="28"/>
  <c r="K218" i="28"/>
  <c r="AE218" i="28"/>
  <c r="Z218" i="28"/>
  <c r="T218" i="28"/>
  <c r="R218" i="28"/>
  <c r="AC218" i="28"/>
  <c r="AY218" i="28"/>
  <c r="AJ218" i="28"/>
  <c r="AI218" i="28"/>
  <c r="V218" i="28"/>
  <c r="BD218" i="28"/>
  <c r="O218" i="28"/>
  <c r="Q218" i="28"/>
  <c r="AS218" i="28"/>
  <c r="S218" i="28"/>
  <c r="AZ218" i="28"/>
  <c r="I219" i="28"/>
  <c r="H219" i="28" s="1"/>
  <c r="Y218" i="28"/>
  <c r="BC218" i="28"/>
  <c r="AV218" i="28"/>
  <c r="AR218" i="28"/>
  <c r="AL218" i="28"/>
  <c r="L218" i="28"/>
  <c r="N218" i="28"/>
  <c r="BG218" i="28"/>
  <c r="BA218" i="28"/>
  <c r="AY219" i="28" l="1"/>
  <c r="AG219" i="28"/>
  <c r="Y219" i="28"/>
  <c r="AF219" i="28"/>
  <c r="AB219" i="28"/>
  <c r="Q219" i="28"/>
  <c r="X219" i="28"/>
  <c r="BD219" i="28"/>
  <c r="BA219" i="28"/>
  <c r="BH219" i="28"/>
  <c r="BC219" i="28"/>
  <c r="AJ219" i="28"/>
  <c r="AH219" i="28"/>
  <c r="AC219" i="28"/>
  <c r="V219" i="28"/>
  <c r="AZ219" i="28"/>
  <c r="AQ219" i="28"/>
  <c r="I220" i="28"/>
  <c r="H220" i="28" s="1"/>
  <c r="AP219" i="28"/>
  <c r="S219" i="28"/>
  <c r="AV219" i="28"/>
  <c r="J220" i="28"/>
  <c r="N219" i="28"/>
  <c r="AA219" i="28"/>
  <c r="AL219" i="28"/>
  <c r="AD219" i="28"/>
  <c r="AR219" i="28"/>
  <c r="O219" i="28"/>
  <c r="Z219" i="28"/>
  <c r="AI219" i="28"/>
  <c r="AW219" i="28"/>
  <c r="AK219" i="28"/>
  <c r="BF219" i="28"/>
  <c r="L219" i="28"/>
  <c r="AS219" i="28"/>
  <c r="W219" i="28"/>
  <c r="BB219" i="28"/>
  <c r="K219" i="28"/>
  <c r="AM219" i="28"/>
  <c r="AU219" i="28"/>
  <c r="AT219" i="28"/>
  <c r="T219" i="28"/>
  <c r="AN219" i="28"/>
  <c r="M219" i="28"/>
  <c r="AO219" i="28"/>
  <c r="AE219" i="28"/>
  <c r="AX219" i="28"/>
  <c r="R219" i="28"/>
  <c r="U219" i="28"/>
  <c r="BE219" i="28"/>
  <c r="BG219" i="28"/>
  <c r="P219" i="28"/>
  <c r="W223" i="25"/>
  <c r="AE223" i="25"/>
  <c r="AY223" i="25"/>
  <c r="J224" i="25"/>
  <c r="AU223" i="25"/>
  <c r="K223" i="25"/>
  <c r="AX223" i="25"/>
  <c r="Z223" i="25"/>
  <c r="BI223" i="25"/>
  <c r="T223" i="25"/>
  <c r="AB223" i="25"/>
  <c r="Y223" i="25"/>
  <c r="AG223" i="25"/>
  <c r="AV223" i="25"/>
  <c r="AZ223" i="25"/>
  <c r="AL223" i="25"/>
  <c r="M223" i="25"/>
  <c r="AS223" i="25"/>
  <c r="R223" i="25"/>
  <c r="AK223" i="25"/>
  <c r="BB223" i="25"/>
  <c r="AI223" i="25"/>
  <c r="BH223" i="25"/>
  <c r="AQ223" i="25"/>
  <c r="AT223" i="25"/>
  <c r="U223" i="25"/>
  <c r="AP223" i="25"/>
  <c r="AF223" i="25"/>
  <c r="V223" i="25"/>
  <c r="BC223" i="25"/>
  <c r="AD223" i="25"/>
  <c r="Q223" i="25"/>
  <c r="P223" i="25"/>
  <c r="X223" i="25"/>
  <c r="AR223" i="25"/>
  <c r="L223" i="25"/>
  <c r="AA223" i="25"/>
  <c r="AJ223" i="25"/>
  <c r="BA223" i="25"/>
  <c r="S223" i="25"/>
  <c r="AO223" i="25"/>
  <c r="BD223" i="25"/>
  <c r="I224" i="25"/>
  <c r="H224" i="25" s="1"/>
  <c r="BE223" i="25"/>
  <c r="O223" i="25"/>
  <c r="AM223" i="25"/>
  <c r="AC223" i="25"/>
  <c r="AH223" i="25"/>
  <c r="AW223" i="25"/>
  <c r="BF223" i="25"/>
  <c r="BG223" i="25"/>
  <c r="AN223" i="25"/>
  <c r="N223" i="25"/>
  <c r="AD220" i="28" l="1"/>
  <c r="U220" i="28"/>
  <c r="M220" i="28"/>
  <c r="W220" i="28"/>
  <c r="BA220" i="28"/>
  <c r="BC220" i="28"/>
  <c r="Q220" i="28"/>
  <c r="AB220" i="28"/>
  <c r="AK220" i="28"/>
  <c r="O220" i="28"/>
  <c r="AS220" i="28"/>
  <c r="J221" i="28"/>
  <c r="BH220" i="28"/>
  <c r="AG220" i="28"/>
  <c r="I221" i="28"/>
  <c r="H221" i="28" s="1"/>
  <c r="AW220" i="28"/>
  <c r="BF220" i="28"/>
  <c r="AV220" i="28"/>
  <c r="AQ220" i="28"/>
  <c r="BD220" i="28"/>
  <c r="AL220" i="28"/>
  <c r="AF220" i="28"/>
  <c r="AI220" i="28"/>
  <c r="AA220" i="28"/>
  <c r="S220" i="28"/>
  <c r="R220" i="28"/>
  <c r="AY220" i="28"/>
  <c r="AZ220" i="28"/>
  <c r="AO220" i="28"/>
  <c r="AJ220" i="28"/>
  <c r="AT220" i="28"/>
  <c r="P220" i="28"/>
  <c r="K220" i="28"/>
  <c r="V220" i="28"/>
  <c r="X220" i="28"/>
  <c r="AP220" i="28"/>
  <c r="AM220" i="28"/>
  <c r="AC220" i="28"/>
  <c r="Y220" i="28"/>
  <c r="BB220" i="28"/>
  <c r="Z220" i="28"/>
  <c r="AR220" i="28"/>
  <c r="AE220" i="28"/>
  <c r="AN220" i="28"/>
  <c r="L220" i="28"/>
  <c r="N220" i="28"/>
  <c r="BE220" i="28"/>
  <c r="AX220" i="28"/>
  <c r="BG220" i="28"/>
  <c r="AU220" i="28"/>
  <c r="T220" i="28"/>
  <c r="AH220" i="28"/>
  <c r="AQ224" i="25"/>
  <c r="AH224" i="25"/>
  <c r="AO224" i="25"/>
  <c r="AI224" i="25"/>
  <c r="AS224" i="25"/>
  <c r="BC224" i="25"/>
  <c r="AL224" i="25"/>
  <c r="AM224" i="25"/>
  <c r="AB224" i="25"/>
  <c r="Q224" i="25"/>
  <c r="BA224" i="25"/>
  <c r="AA224" i="25"/>
  <c r="V224" i="25"/>
  <c r="AZ224" i="25"/>
  <c r="AN224" i="25"/>
  <c r="AV224" i="25"/>
  <c r="L224" i="25"/>
  <c r="J225" i="25"/>
  <c r="BF224" i="25"/>
  <c r="AK224" i="25"/>
  <c r="BB224" i="25"/>
  <c r="AE224" i="25"/>
  <c r="U224" i="25"/>
  <c r="M224" i="25"/>
  <c r="AY224" i="25"/>
  <c r="AD224" i="25"/>
  <c r="N224" i="25"/>
  <c r="K224" i="25"/>
  <c r="AC224" i="25"/>
  <c r="T224" i="25"/>
  <c r="AF224" i="25"/>
  <c r="AP224" i="25"/>
  <c r="BD224" i="25"/>
  <c r="Y224" i="25"/>
  <c r="BI224" i="25"/>
  <c r="I225" i="25"/>
  <c r="H225" i="25" s="1"/>
  <c r="X224" i="25"/>
  <c r="AW224" i="25"/>
  <c r="AU224" i="25"/>
  <c r="BG224" i="25"/>
  <c r="BE224" i="25"/>
  <c r="S224" i="25"/>
  <c r="W224" i="25"/>
  <c r="P224" i="25"/>
  <c r="O224" i="25"/>
  <c r="AG224" i="25"/>
  <c r="AJ224" i="25"/>
  <c r="R224" i="25"/>
  <c r="Z224" i="25"/>
  <c r="AX224" i="25"/>
  <c r="BH224" i="25"/>
  <c r="AT224" i="25"/>
  <c r="AR224" i="25"/>
  <c r="BF221" i="28" l="1"/>
  <c r="O221" i="28"/>
  <c r="AR221" i="28"/>
  <c r="AL221" i="28"/>
  <c r="V221" i="28"/>
  <c r="X221" i="28"/>
  <c r="AG221" i="28"/>
  <c r="BH221" i="28"/>
  <c r="N221" i="28"/>
  <c r="AC221" i="28"/>
  <c r="AX221" i="28"/>
  <c r="T221" i="28"/>
  <c r="AQ221" i="28"/>
  <c r="S221" i="28"/>
  <c r="L221" i="28"/>
  <c r="AM221" i="28"/>
  <c r="J222" i="28"/>
  <c r="AV221" i="28"/>
  <c r="AS221" i="28"/>
  <c r="BC221" i="28"/>
  <c r="AF221" i="28"/>
  <c r="AP221" i="28"/>
  <c r="AY221" i="28"/>
  <c r="AA221" i="28"/>
  <c r="M221" i="28"/>
  <c r="Q221" i="28"/>
  <c r="AO221" i="28"/>
  <c r="AD221" i="28"/>
  <c r="Y221" i="28"/>
  <c r="BB221" i="28"/>
  <c r="K221" i="28"/>
  <c r="AH221" i="28"/>
  <c r="W221" i="28"/>
  <c r="AJ221" i="28"/>
  <c r="AK221" i="28"/>
  <c r="BD221" i="28"/>
  <c r="AT221" i="28"/>
  <c r="BE221" i="28"/>
  <c r="AN221" i="28"/>
  <c r="BG221" i="28"/>
  <c r="AB221" i="28"/>
  <c r="AE221" i="28"/>
  <c r="U221" i="28"/>
  <c r="AU221" i="28"/>
  <c r="I222" i="28"/>
  <c r="H222" i="28" s="1"/>
  <c r="AW221" i="28"/>
  <c r="AZ221" i="28"/>
  <c r="R221" i="28"/>
  <c r="P221" i="28"/>
  <c r="Z221" i="28"/>
  <c r="AI221" i="28"/>
  <c r="BA221" i="28"/>
  <c r="AK225" i="25"/>
  <c r="W225" i="25"/>
  <c r="M225" i="25"/>
  <c r="P225" i="25"/>
  <c r="AH225" i="25"/>
  <c r="R225" i="25"/>
  <c r="O225" i="25"/>
  <c r="AF225" i="25"/>
  <c r="BA225" i="25"/>
  <c r="J226" i="25"/>
  <c r="AB225" i="25"/>
  <c r="S225" i="25"/>
  <c r="AM225" i="25"/>
  <c r="K225" i="25"/>
  <c r="AN225" i="25"/>
  <c r="AY225" i="25"/>
  <c r="Y225" i="25"/>
  <c r="AO225" i="25"/>
  <c r="AZ225" i="25"/>
  <c r="BI225" i="25"/>
  <c r="BB225" i="25"/>
  <c r="AP225" i="25"/>
  <c r="AI225" i="25"/>
  <c r="Z225" i="25"/>
  <c r="BD225" i="25"/>
  <c r="AU225" i="25"/>
  <c r="AE225" i="25"/>
  <c r="BH225" i="25"/>
  <c r="Q225" i="25"/>
  <c r="AQ225" i="25"/>
  <c r="AW225" i="25"/>
  <c r="BF225" i="25"/>
  <c r="AD225" i="25"/>
  <c r="BE225" i="25"/>
  <c r="BC225" i="25"/>
  <c r="V225" i="25"/>
  <c r="T225" i="25"/>
  <c r="AS225" i="25"/>
  <c r="AJ225" i="25"/>
  <c r="AG225" i="25"/>
  <c r="AC225" i="25"/>
  <c r="I226" i="25"/>
  <c r="H226" i="25" s="1"/>
  <c r="AR225" i="25"/>
  <c r="L225" i="25"/>
  <c r="AT225" i="25"/>
  <c r="AV225" i="25"/>
  <c r="AA225" i="25"/>
  <c r="U225" i="25"/>
  <c r="BG225" i="25"/>
  <c r="N225" i="25"/>
  <c r="AX225" i="25"/>
  <c r="X225" i="25"/>
  <c r="AL225" i="25"/>
  <c r="AJ226" i="25" l="1"/>
  <c r="BA226" i="25"/>
  <c r="AN226" i="25"/>
  <c r="K226" i="25"/>
  <c r="I227" i="25"/>
  <c r="H227" i="25" s="1"/>
  <c r="U226" i="25"/>
  <c r="AO226" i="25"/>
  <c r="AH226" i="25"/>
  <c r="S226" i="25"/>
  <c r="BG226" i="25"/>
  <c r="J227" i="25"/>
  <c r="AM226" i="25"/>
  <c r="BF226" i="25"/>
  <c r="AB226" i="25"/>
  <c r="BD226" i="25"/>
  <c r="AC226" i="25"/>
  <c r="AX226" i="25"/>
  <c r="BC226" i="25"/>
  <c r="AI226" i="25"/>
  <c r="P226" i="25"/>
  <c r="X226" i="25"/>
  <c r="AS226" i="25"/>
  <c r="AF226" i="25"/>
  <c r="R226" i="25"/>
  <c r="AG226" i="25"/>
  <c r="BH226" i="25"/>
  <c r="V226" i="25"/>
  <c r="AU226" i="25"/>
  <c r="AK226" i="25"/>
  <c r="AP226" i="25"/>
  <c r="AQ226" i="25"/>
  <c r="AW226" i="25"/>
  <c r="T226" i="25"/>
  <c r="AZ226" i="25"/>
  <c r="AV226" i="25"/>
  <c r="BI226" i="25"/>
  <c r="AE226" i="25"/>
  <c r="W226" i="25"/>
  <c r="AY226" i="25"/>
  <c r="Q226" i="25"/>
  <c r="BB226" i="25"/>
  <c r="AT226" i="25"/>
  <c r="AL226" i="25"/>
  <c r="O226" i="25"/>
  <c r="Z226" i="25"/>
  <c r="AD226" i="25"/>
  <c r="BE226" i="25"/>
  <c r="L226" i="25"/>
  <c r="AR226" i="25"/>
  <c r="N226" i="25"/>
  <c r="M226" i="25"/>
  <c r="AA226" i="25"/>
  <c r="Y226" i="25"/>
  <c r="BC222" i="28"/>
  <c r="AG222" i="28"/>
  <c r="AO222" i="28"/>
  <c r="AJ222" i="28"/>
  <c r="AQ222" i="28"/>
  <c r="U222" i="28"/>
  <c r="AE222" i="28"/>
  <c r="K222" i="28"/>
  <c r="AV222" i="28"/>
  <c r="AK222" i="28"/>
  <c r="S222" i="28"/>
  <c r="AM222" i="28"/>
  <c r="W222" i="28"/>
  <c r="P222" i="28"/>
  <c r="AN222" i="28"/>
  <c r="AC222" i="28"/>
  <c r="BE222" i="28"/>
  <c r="M222" i="28"/>
  <c r="AR222" i="28"/>
  <c r="BD222" i="28"/>
  <c r="V222" i="28"/>
  <c r="Z222" i="28"/>
  <c r="Q222" i="28"/>
  <c r="AU222" i="28"/>
  <c r="BG222" i="28"/>
  <c r="AT222" i="28"/>
  <c r="O222" i="28"/>
  <c r="AZ222" i="28"/>
  <c r="R222" i="28"/>
  <c r="BA222" i="28"/>
  <c r="Y222" i="28"/>
  <c r="AL222" i="28"/>
  <c r="AF222" i="28"/>
  <c r="AI222" i="28"/>
  <c r="N222" i="28"/>
  <c r="T222" i="28"/>
  <c r="BB222" i="28"/>
  <c r="AS222" i="28"/>
  <c r="I223" i="28"/>
  <c r="H223" i="28" s="1"/>
  <c r="AW222" i="28"/>
  <c r="AP222" i="28"/>
  <c r="AA222" i="28"/>
  <c r="AY222" i="28"/>
  <c r="L222" i="28"/>
  <c r="AD222" i="28"/>
  <c r="X222" i="28"/>
  <c r="AH222" i="28"/>
  <c r="J223" i="28"/>
  <c r="AX222" i="28"/>
  <c r="AB222" i="28"/>
  <c r="BH222" i="28"/>
  <c r="BF222" i="28"/>
  <c r="AJ227" i="25" l="1"/>
  <c r="O227" i="25"/>
  <c r="N227" i="25"/>
  <c r="AD227" i="25"/>
  <c r="V227" i="25"/>
  <c r="M227" i="25"/>
  <c r="AN227" i="25"/>
  <c r="AK227" i="25"/>
  <c r="BC227" i="25"/>
  <c r="BA227" i="25"/>
  <c r="AO227" i="25"/>
  <c r="AH227" i="25"/>
  <c r="BB227" i="25"/>
  <c r="I228" i="25"/>
  <c r="H228" i="25" s="1"/>
  <c r="AI227" i="25"/>
  <c r="AY227" i="25"/>
  <c r="AT227" i="25"/>
  <c r="R227" i="25"/>
  <c r="AS227" i="25"/>
  <c r="P227" i="25"/>
  <c r="Q227" i="25"/>
  <c r="L227" i="25"/>
  <c r="AL227" i="25"/>
  <c r="BG227" i="25"/>
  <c r="AG227" i="25"/>
  <c r="AU227" i="25"/>
  <c r="S227" i="25"/>
  <c r="Z227" i="25"/>
  <c r="J228" i="25"/>
  <c r="BF227" i="25"/>
  <c r="AP227" i="25"/>
  <c r="Y227" i="25"/>
  <c r="AW227" i="25"/>
  <c r="W227" i="25"/>
  <c r="K227" i="25"/>
  <c r="AB227" i="25"/>
  <c r="U227" i="25"/>
  <c r="AX227" i="25"/>
  <c r="T227" i="25"/>
  <c r="BI227" i="25"/>
  <c r="AQ227" i="25"/>
  <c r="X227" i="25"/>
  <c r="AA227" i="25"/>
  <c r="AR227" i="25"/>
  <c r="BH227" i="25"/>
  <c r="BD227" i="25"/>
  <c r="AE227" i="25"/>
  <c r="AV227" i="25"/>
  <c r="AM227" i="25"/>
  <c r="AZ227" i="25"/>
  <c r="BE227" i="25"/>
  <c r="AC227" i="25"/>
  <c r="AF227" i="25"/>
  <c r="AZ223" i="28"/>
  <c r="AR223" i="28"/>
  <c r="U223" i="28"/>
  <c r="AX223" i="28"/>
  <c r="BC223" i="28"/>
  <c r="AE223" i="28"/>
  <c r="AG223" i="28"/>
  <c r="AP223" i="28"/>
  <c r="BE223" i="28"/>
  <c r="AD223" i="28"/>
  <c r="W223" i="28"/>
  <c r="AY223" i="28"/>
  <c r="BD223" i="28"/>
  <c r="O223" i="28"/>
  <c r="AM223" i="28"/>
  <c r="BA223" i="28"/>
  <c r="R223" i="28"/>
  <c r="Q223" i="28"/>
  <c r="AT223" i="28"/>
  <c r="X223" i="28"/>
  <c r="AL223" i="28"/>
  <c r="Y223" i="28"/>
  <c r="K223" i="28"/>
  <c r="AA223" i="28"/>
  <c r="I224" i="28"/>
  <c r="H224" i="28" s="1"/>
  <c r="AK223" i="28"/>
  <c r="N223" i="28"/>
  <c r="AU223" i="28"/>
  <c r="V223" i="28"/>
  <c r="BB223" i="28"/>
  <c r="AJ223" i="28"/>
  <c r="T223" i="28"/>
  <c r="BH223" i="28"/>
  <c r="AS223" i="28"/>
  <c r="AI223" i="28"/>
  <c r="AN223" i="28"/>
  <c r="AO223" i="28"/>
  <c r="AF223" i="28"/>
  <c r="M223" i="28"/>
  <c r="AC223" i="28"/>
  <c r="AH223" i="28"/>
  <c r="AB223" i="28"/>
  <c r="J224" i="28"/>
  <c r="L223" i="28"/>
  <c r="BF223" i="28"/>
  <c r="BG223" i="28"/>
  <c r="S223" i="28"/>
  <c r="AV223" i="28"/>
  <c r="AW223" i="28"/>
  <c r="P223" i="28"/>
  <c r="AQ223" i="28"/>
  <c r="Z223" i="28"/>
  <c r="AD228" i="25" l="1"/>
  <c r="S228" i="25"/>
  <c r="N228" i="25"/>
  <c r="BB228" i="25"/>
  <c r="BC228" i="25"/>
  <c r="P228" i="25"/>
  <c r="AH228" i="25"/>
  <c r="AK228" i="25"/>
  <c r="AW228" i="25"/>
  <c r="AU228" i="25"/>
  <c r="BF228" i="25"/>
  <c r="AQ228" i="25"/>
  <c r="Z228" i="25"/>
  <c r="AY228" i="25"/>
  <c r="BA228" i="25"/>
  <c r="Y228" i="25"/>
  <c r="V228" i="25"/>
  <c r="W228" i="25"/>
  <c r="Q228" i="25"/>
  <c r="X228" i="25"/>
  <c r="AN228" i="25"/>
  <c r="T228" i="25"/>
  <c r="AF228" i="25"/>
  <c r="BE228" i="25"/>
  <c r="AO228" i="25"/>
  <c r="AE228" i="25"/>
  <c r="AX228" i="25"/>
  <c r="BI228" i="25"/>
  <c r="U228" i="25"/>
  <c r="AS228" i="25"/>
  <c r="AV228" i="25"/>
  <c r="BH228" i="25"/>
  <c r="AC228" i="25"/>
  <c r="AI228" i="25"/>
  <c r="BG228" i="25"/>
  <c r="AL228" i="25"/>
  <c r="AA228" i="25"/>
  <c r="AJ228" i="25"/>
  <c r="AM228" i="25"/>
  <c r="K228" i="25"/>
  <c r="I229" i="25"/>
  <c r="H229" i="25" s="1"/>
  <c r="AR228" i="25"/>
  <c r="AZ228" i="25"/>
  <c r="AP228" i="25"/>
  <c r="L228" i="25"/>
  <c r="R228" i="25"/>
  <c r="AT228" i="25"/>
  <c r="AG228" i="25"/>
  <c r="O228" i="25"/>
  <c r="BD228" i="25"/>
  <c r="J229" i="25"/>
  <c r="M228" i="25"/>
  <c r="AB228" i="25"/>
  <c r="P224" i="28"/>
  <c r="AR224" i="28"/>
  <c r="BG224" i="28"/>
  <c r="BC224" i="28"/>
  <c r="BF224" i="28"/>
  <c r="AB224" i="28"/>
  <c r="I225" i="28"/>
  <c r="H225" i="28" s="1"/>
  <c r="X224" i="28"/>
  <c r="BA224" i="28"/>
  <c r="BE224" i="28"/>
  <c r="AP224" i="28"/>
  <c r="V224" i="28"/>
  <c r="AF224" i="28"/>
  <c r="AT224" i="28"/>
  <c r="AD224" i="28"/>
  <c r="T224" i="28"/>
  <c r="AN224" i="28"/>
  <c r="AC224" i="28"/>
  <c r="O224" i="28"/>
  <c r="Q224" i="28"/>
  <c r="AE224" i="28"/>
  <c r="Y224" i="28"/>
  <c r="W224" i="28"/>
  <c r="N224" i="28"/>
  <c r="BH224" i="28"/>
  <c r="S224" i="28"/>
  <c r="AV224" i="28"/>
  <c r="AW224" i="28"/>
  <c r="AO224" i="28"/>
  <c r="Z224" i="28"/>
  <c r="AH224" i="28"/>
  <c r="AQ224" i="28"/>
  <c r="L224" i="28"/>
  <c r="AU224" i="28"/>
  <c r="BB224" i="28"/>
  <c r="J225" i="28"/>
  <c r="R224" i="28"/>
  <c r="AY224" i="28"/>
  <c r="AJ224" i="28"/>
  <c r="AM224" i="28"/>
  <c r="M224" i="28"/>
  <c r="K224" i="28"/>
  <c r="BD224" i="28"/>
  <c r="AK224" i="28"/>
  <c r="AS224" i="28"/>
  <c r="AI224" i="28"/>
  <c r="AX224" i="28"/>
  <c r="AZ224" i="28"/>
  <c r="AL224" i="28"/>
  <c r="AA224" i="28"/>
  <c r="AG224" i="28"/>
  <c r="U224" i="28"/>
  <c r="AK225" i="28" l="1"/>
  <c r="AO225" i="28"/>
  <c r="AI225" i="28"/>
  <c r="AC225" i="28"/>
  <c r="L225" i="28"/>
  <c r="P225" i="28"/>
  <c r="AV225" i="28"/>
  <c r="S225" i="28"/>
  <c r="AA225" i="28"/>
  <c r="AP225" i="28"/>
  <c r="AS225" i="28"/>
  <c r="O225" i="28"/>
  <c r="AR225" i="28"/>
  <c r="AU225" i="28"/>
  <c r="AX225" i="28"/>
  <c r="AM225" i="28"/>
  <c r="V225" i="28"/>
  <c r="Z225" i="28"/>
  <c r="AJ225" i="28"/>
  <c r="U225" i="28"/>
  <c r="AQ225" i="28"/>
  <c r="J226" i="28"/>
  <c r="AD225" i="28"/>
  <c r="X225" i="28"/>
  <c r="AG225" i="28"/>
  <c r="BG225" i="28"/>
  <c r="R225" i="28"/>
  <c r="AY225" i="28"/>
  <c r="AE225" i="28"/>
  <c r="BE225" i="28"/>
  <c r="N225" i="28"/>
  <c r="W225" i="28"/>
  <c r="AB225" i="28"/>
  <c r="AW225" i="28"/>
  <c r="BA225" i="28"/>
  <c r="Q225" i="28"/>
  <c r="AZ225" i="28"/>
  <c r="BD225" i="28"/>
  <c r="AN225" i="28"/>
  <c r="AT225" i="28"/>
  <c r="K225" i="28"/>
  <c r="BH225" i="28"/>
  <c r="I226" i="28"/>
  <c r="H226" i="28" s="1"/>
  <c r="AL225" i="28"/>
  <c r="T225" i="28"/>
  <c r="BF225" i="28"/>
  <c r="M225" i="28"/>
  <c r="BC225" i="28"/>
  <c r="AH225" i="28"/>
  <c r="BB225" i="28"/>
  <c r="AF225" i="28"/>
  <c r="Y225" i="28"/>
  <c r="AN229" i="25"/>
  <c r="R229" i="25"/>
  <c r="T229" i="25"/>
  <c r="AU229" i="25"/>
  <c r="V229" i="25"/>
  <c r="AI229" i="25"/>
  <c r="AD229" i="25"/>
  <c r="W229" i="25"/>
  <c r="U229" i="25"/>
  <c r="Y229" i="25"/>
  <c r="J230" i="25"/>
  <c r="I230" i="25"/>
  <c r="H230" i="25" s="1"/>
  <c r="AK229" i="25"/>
  <c r="AV229" i="25"/>
  <c r="AQ229" i="25"/>
  <c r="AM229" i="25"/>
  <c r="AG229" i="25"/>
  <c r="AJ229" i="25"/>
  <c r="P229" i="25"/>
  <c r="M229" i="25"/>
  <c r="Q229" i="25"/>
  <c r="AC229" i="25"/>
  <c r="AO229" i="25"/>
  <c r="AY229" i="25"/>
  <c r="BH229" i="25"/>
  <c r="AS229" i="25"/>
  <c r="AZ229" i="25"/>
  <c r="BC229" i="25"/>
  <c r="AR229" i="25"/>
  <c r="AB229" i="25"/>
  <c r="BB229" i="25"/>
  <c r="AF229" i="25"/>
  <c r="AL229" i="25"/>
  <c r="BF229" i="25"/>
  <c r="BG229" i="25"/>
  <c r="BI229" i="25"/>
  <c r="O229" i="25"/>
  <c r="X229" i="25"/>
  <c r="AP229" i="25"/>
  <c r="S229" i="25"/>
  <c r="BE229" i="25"/>
  <c r="BA229" i="25"/>
  <c r="AW229" i="25"/>
  <c r="Z229" i="25"/>
  <c r="N229" i="25"/>
  <c r="K229" i="25"/>
  <c r="AE229" i="25"/>
  <c r="AA229" i="25"/>
  <c r="BD229" i="25"/>
  <c r="AT229" i="25"/>
  <c r="AH229" i="25"/>
  <c r="AX229" i="25"/>
  <c r="L229" i="25"/>
  <c r="S230" i="25" l="1"/>
  <c r="AW230" i="25"/>
  <c r="AT230" i="25"/>
  <c r="BI230" i="25"/>
  <c r="AM230" i="25"/>
  <c r="BB230" i="25"/>
  <c r="U230" i="25"/>
  <c r="K230" i="25"/>
  <c r="W230" i="25"/>
  <c r="V230" i="25"/>
  <c r="AG230" i="25"/>
  <c r="T230" i="25"/>
  <c r="BC230" i="25"/>
  <c r="AO230" i="25"/>
  <c r="AP230" i="25"/>
  <c r="AX230" i="25"/>
  <c r="BG230" i="25"/>
  <c r="P230" i="25"/>
  <c r="BA230" i="25"/>
  <c r="AL230" i="25"/>
  <c r="AJ230" i="25"/>
  <c r="N230" i="25"/>
  <c r="AU230" i="25"/>
  <c r="Y230" i="25"/>
  <c r="AZ230" i="25"/>
  <c r="AA230" i="25"/>
  <c r="AI230" i="25"/>
  <c r="J231" i="25"/>
  <c r="BE230" i="25"/>
  <c r="AV230" i="25"/>
  <c r="AF230" i="25"/>
  <c r="AC230" i="25"/>
  <c r="Q230" i="25"/>
  <c r="BF230" i="25"/>
  <c r="Z230" i="25"/>
  <c r="BD230" i="25"/>
  <c r="AN230" i="25"/>
  <c r="I231" i="25"/>
  <c r="H231" i="25" s="1"/>
  <c r="AH230" i="25"/>
  <c r="AE230" i="25"/>
  <c r="BH230" i="25"/>
  <c r="AQ230" i="25"/>
  <c r="AD230" i="25"/>
  <c r="AB230" i="25"/>
  <c r="AK230" i="25"/>
  <c r="X230" i="25"/>
  <c r="AR230" i="25"/>
  <c r="O230" i="25"/>
  <c r="AY230" i="25"/>
  <c r="AS230" i="25"/>
  <c r="R230" i="25"/>
  <c r="M230" i="25"/>
  <c r="L230" i="25"/>
  <c r="BH226" i="28"/>
  <c r="AC226" i="28"/>
  <c r="Z226" i="28"/>
  <c r="AK226" i="28"/>
  <c r="AT226" i="28"/>
  <c r="AG226" i="28"/>
  <c r="AB226" i="28"/>
  <c r="BE226" i="28"/>
  <c r="BA226" i="28"/>
  <c r="AU226" i="28"/>
  <c r="BF226" i="28"/>
  <c r="AJ226" i="28"/>
  <c r="U226" i="28"/>
  <c r="L226" i="28"/>
  <c r="AV226" i="28"/>
  <c r="Q226" i="28"/>
  <c r="AQ226" i="28"/>
  <c r="AX226" i="28"/>
  <c r="AL226" i="28"/>
  <c r="AE226" i="28"/>
  <c r="K226" i="28"/>
  <c r="AH226" i="28"/>
  <c r="M226" i="28"/>
  <c r="S226" i="28"/>
  <c r="I227" i="28"/>
  <c r="H227" i="28" s="1"/>
  <c r="AA226" i="28"/>
  <c r="AP226" i="28"/>
  <c r="P226" i="28"/>
  <c r="N226" i="28"/>
  <c r="AI226" i="28"/>
  <c r="AO226" i="28"/>
  <c r="W226" i="28"/>
  <c r="V226" i="28"/>
  <c r="AM226" i="28"/>
  <c r="X226" i="28"/>
  <c r="BB226" i="28"/>
  <c r="AY226" i="28"/>
  <c r="BG226" i="28"/>
  <c r="R226" i="28"/>
  <c r="AR226" i="28"/>
  <c r="AZ226" i="28"/>
  <c r="T226" i="28"/>
  <c r="AN226" i="28"/>
  <c r="BD226" i="28"/>
  <c r="Y226" i="28"/>
  <c r="J227" i="28"/>
  <c r="AW226" i="28"/>
  <c r="AS226" i="28"/>
  <c r="AD226" i="28"/>
  <c r="O226" i="28"/>
  <c r="AF226" i="28"/>
  <c r="BC226" i="28"/>
  <c r="Y231" i="25" l="1"/>
  <c r="T231" i="25"/>
  <c r="AE231" i="25"/>
  <c r="K231" i="25"/>
  <c r="BC231" i="25"/>
  <c r="AB231" i="25"/>
  <c r="AT231" i="25"/>
  <c r="N231" i="25"/>
  <c r="AM231" i="25"/>
  <c r="AO231" i="25"/>
  <c r="AU231" i="25"/>
  <c r="J232" i="25"/>
  <c r="AC231" i="25"/>
  <c r="BA231" i="25"/>
  <c r="S231" i="25"/>
  <c r="AV231" i="25"/>
  <c r="AK231" i="25"/>
  <c r="AZ231" i="25"/>
  <c r="Q231" i="25"/>
  <c r="BG231" i="25"/>
  <c r="AH231" i="25"/>
  <c r="L231" i="25"/>
  <c r="AJ231" i="25"/>
  <c r="AF231" i="25"/>
  <c r="AQ231" i="25"/>
  <c r="AI231" i="25"/>
  <c r="AL231" i="25"/>
  <c r="BB231" i="25"/>
  <c r="R231" i="25"/>
  <c r="AR231" i="25"/>
  <c r="AG231" i="25"/>
  <c r="O231" i="25"/>
  <c r="AP231" i="25"/>
  <c r="AA231" i="25"/>
  <c r="AX231" i="25"/>
  <c r="BH231" i="25"/>
  <c r="AN231" i="25"/>
  <c r="U231" i="25"/>
  <c r="BF231" i="25"/>
  <c r="P231" i="25"/>
  <c r="AY231" i="25"/>
  <c r="AD231" i="25"/>
  <c r="Z231" i="25"/>
  <c r="W231" i="25"/>
  <c r="BD231" i="25"/>
  <c r="AS231" i="25"/>
  <c r="BI231" i="25"/>
  <c r="I232" i="25"/>
  <c r="H232" i="25" s="1"/>
  <c r="BE231" i="25"/>
  <c r="AW231" i="25"/>
  <c r="M231" i="25"/>
  <c r="X231" i="25"/>
  <c r="V231" i="25"/>
  <c r="R227" i="28"/>
  <c r="AA227" i="28"/>
  <c r="BG227" i="28"/>
  <c r="L227" i="28"/>
  <c r="I228" i="28"/>
  <c r="H228" i="28" s="1"/>
  <c r="Z227" i="28"/>
  <c r="AE227" i="28"/>
  <c r="AO227" i="28"/>
  <c r="AZ227" i="28"/>
  <c r="BB227" i="28"/>
  <c r="T227" i="28"/>
  <c r="W227" i="28"/>
  <c r="AS227" i="28"/>
  <c r="P227" i="28"/>
  <c r="AI227" i="28"/>
  <c r="AU227" i="28"/>
  <c r="AH227" i="28"/>
  <c r="V227" i="28"/>
  <c r="BE227" i="28"/>
  <c r="BA227" i="28"/>
  <c r="U227" i="28"/>
  <c r="AJ227" i="28"/>
  <c r="AV227" i="28"/>
  <c r="AR227" i="28"/>
  <c r="AK227" i="28"/>
  <c r="AF227" i="28"/>
  <c r="Y227" i="28"/>
  <c r="AW227" i="28"/>
  <c r="BH227" i="28"/>
  <c r="J228" i="28"/>
  <c r="AT227" i="28"/>
  <c r="AG227" i="28"/>
  <c r="BC227" i="28"/>
  <c r="AN227" i="28"/>
  <c r="AB227" i="28"/>
  <c r="AM227" i="28"/>
  <c r="M227" i="28"/>
  <c r="BF227" i="28"/>
  <c r="Q227" i="28"/>
  <c r="AQ227" i="28"/>
  <c r="AC227" i="28"/>
  <c r="X227" i="28"/>
  <c r="AP227" i="28"/>
  <c r="N227" i="28"/>
  <c r="AY227" i="28"/>
  <c r="K227" i="28"/>
  <c r="AD227" i="28"/>
  <c r="AL227" i="28"/>
  <c r="AX227" i="28"/>
  <c r="O227" i="28"/>
  <c r="BD227" i="28"/>
  <c r="S227" i="28"/>
  <c r="W228" i="28" l="1"/>
  <c r="BF228" i="28"/>
  <c r="AP228" i="28"/>
  <c r="AN228" i="28"/>
  <c r="AJ228" i="28"/>
  <c r="O228" i="28"/>
  <c r="AR228" i="28"/>
  <c r="AC228" i="28"/>
  <c r="AF228" i="28"/>
  <c r="AT228" i="28"/>
  <c r="S228" i="28"/>
  <c r="Q228" i="28"/>
  <c r="AI228" i="28"/>
  <c r="M228" i="28"/>
  <c r="N228" i="28"/>
  <c r="V228" i="28"/>
  <c r="R228" i="28"/>
  <c r="K228" i="28"/>
  <c r="AH228" i="28"/>
  <c r="AA228" i="28"/>
  <c r="AS228" i="28"/>
  <c r="AG228" i="28"/>
  <c r="BE228" i="28"/>
  <c r="AZ228" i="28"/>
  <c r="BC228" i="28"/>
  <c r="AQ228" i="28"/>
  <c r="BA228" i="28"/>
  <c r="T228" i="28"/>
  <c r="AL228" i="28"/>
  <c r="BH228" i="28"/>
  <c r="AU228" i="28"/>
  <c r="BB228" i="28"/>
  <c r="AW228" i="28"/>
  <c r="U228" i="28"/>
  <c r="AV228" i="28"/>
  <c r="Z228" i="28"/>
  <c r="AD228" i="28"/>
  <c r="L228" i="28"/>
  <c r="Y228" i="28"/>
  <c r="AX228" i="28"/>
  <c r="AO228" i="28"/>
  <c r="AE228" i="28"/>
  <c r="P228" i="28"/>
  <c r="BD228" i="28"/>
  <c r="AM228" i="28"/>
  <c r="BG228" i="28"/>
  <c r="X228" i="28"/>
  <c r="I229" i="28"/>
  <c r="H229" i="28" s="1"/>
  <c r="AY228" i="28"/>
  <c r="AB228" i="28"/>
  <c r="AK228" i="28"/>
  <c r="J229" i="28"/>
  <c r="AP232" i="25"/>
  <c r="R232" i="25"/>
  <c r="AA232" i="25"/>
  <c r="BH232" i="25"/>
  <c r="BD232" i="25"/>
  <c r="AJ232" i="25"/>
  <c r="I233" i="25"/>
  <c r="H233" i="25" s="1"/>
  <c r="BC232" i="25"/>
  <c r="AG232" i="25"/>
  <c r="Q232" i="25"/>
  <c r="AZ232" i="25"/>
  <c r="AL232" i="25"/>
  <c r="AO232" i="25"/>
  <c r="AW232" i="25"/>
  <c r="Y232" i="25"/>
  <c r="W232" i="25"/>
  <c r="AI232" i="25"/>
  <c r="AX232" i="25"/>
  <c r="AF232" i="25"/>
  <c r="BI232" i="25"/>
  <c r="U232" i="25"/>
  <c r="BE232" i="25"/>
  <c r="BF232" i="25"/>
  <c r="AT232" i="25"/>
  <c r="AC232" i="25"/>
  <c r="AH232" i="25"/>
  <c r="K232" i="25"/>
  <c r="BB232" i="25"/>
  <c r="AK232" i="25"/>
  <c r="BA232" i="25"/>
  <c r="AE232" i="25"/>
  <c r="AS232" i="25"/>
  <c r="N232" i="25"/>
  <c r="J233" i="25"/>
  <c r="Z232" i="25"/>
  <c r="AY232" i="25"/>
  <c r="AM232" i="25"/>
  <c r="AN232" i="25"/>
  <c r="AU232" i="25"/>
  <c r="P232" i="25"/>
  <c r="X232" i="25"/>
  <c r="AR232" i="25"/>
  <c r="T232" i="25"/>
  <c r="L232" i="25"/>
  <c r="M232" i="25"/>
  <c r="AD232" i="25"/>
  <c r="O232" i="25"/>
  <c r="AB232" i="25"/>
  <c r="AQ232" i="25"/>
  <c r="BG232" i="25"/>
  <c r="S232" i="25"/>
  <c r="AV232" i="25"/>
  <c r="V232" i="25"/>
  <c r="BD233" i="25" l="1"/>
  <c r="BA233" i="25"/>
  <c r="BI233" i="25"/>
  <c r="AL233" i="25"/>
  <c r="S233" i="25"/>
  <c r="AM233" i="25"/>
  <c r="BE233" i="25"/>
  <c r="AR233" i="25"/>
  <c r="R233" i="25"/>
  <c r="AO233" i="25"/>
  <c r="J234" i="25"/>
  <c r="I234" i="25"/>
  <c r="H234" i="25" s="1"/>
  <c r="BH233" i="25"/>
  <c r="AH233" i="25"/>
  <c r="V233" i="25"/>
  <c r="BB233" i="25"/>
  <c r="Q233" i="25"/>
  <c r="BC233" i="25"/>
  <c r="AA233" i="25"/>
  <c r="L233" i="25"/>
  <c r="BF233" i="25"/>
  <c r="AC233" i="25"/>
  <c r="N233" i="25"/>
  <c r="AI233" i="25"/>
  <c r="AU233" i="25"/>
  <c r="O233" i="25"/>
  <c r="U233" i="25"/>
  <c r="AS233" i="25"/>
  <c r="AN233" i="25"/>
  <c r="AX233" i="25"/>
  <c r="AY233" i="25"/>
  <c r="P233" i="25"/>
  <c r="AB233" i="25"/>
  <c r="Z233" i="25"/>
  <c r="AD233" i="25"/>
  <c r="T233" i="25"/>
  <c r="AQ233" i="25"/>
  <c r="AV233" i="25"/>
  <c r="AP233" i="25"/>
  <c r="AG233" i="25"/>
  <c r="AJ233" i="25"/>
  <c r="AT233" i="25"/>
  <c r="AE233" i="25"/>
  <c r="BG233" i="25"/>
  <c r="Y233" i="25"/>
  <c r="X233" i="25"/>
  <c r="AW233" i="25"/>
  <c r="AZ233" i="25"/>
  <c r="AK233" i="25"/>
  <c r="K233" i="25"/>
  <c r="M233" i="25"/>
  <c r="W233" i="25"/>
  <c r="AF233" i="25"/>
  <c r="AZ229" i="28"/>
  <c r="BE229" i="28"/>
  <c r="AM229" i="28"/>
  <c r="AX229" i="28"/>
  <c r="AO229" i="28"/>
  <c r="V229" i="28"/>
  <c r="AR229" i="28"/>
  <c r="BC229" i="28"/>
  <c r="Y229" i="28"/>
  <c r="BA229" i="28"/>
  <c r="AF229" i="28"/>
  <c r="AT229" i="28"/>
  <c r="AQ229" i="28"/>
  <c r="BF229" i="28"/>
  <c r="AD229" i="28"/>
  <c r="AV229" i="28"/>
  <c r="AK229" i="28"/>
  <c r="M229" i="28"/>
  <c r="Z229" i="28"/>
  <c r="AA229" i="28"/>
  <c r="I230" i="28"/>
  <c r="H230" i="28" s="1"/>
  <c r="Q229" i="28"/>
  <c r="BH229" i="28"/>
  <c r="X229" i="28"/>
  <c r="K229" i="28"/>
  <c r="R229" i="28"/>
  <c r="AL229" i="28"/>
  <c r="AP229" i="28"/>
  <c r="AU229" i="28"/>
  <c r="S229" i="28"/>
  <c r="AN229" i="28"/>
  <c r="AE229" i="28"/>
  <c r="W229" i="28"/>
  <c r="J230" i="28"/>
  <c r="L229" i="28"/>
  <c r="AC229" i="28"/>
  <c r="BD229" i="28"/>
  <c r="AY229" i="28"/>
  <c r="AJ229" i="28"/>
  <c r="AI229" i="28"/>
  <c r="AB229" i="28"/>
  <c r="BG229" i="28"/>
  <c r="N229" i="28"/>
  <c r="P229" i="28"/>
  <c r="T229" i="28"/>
  <c r="BB229" i="28"/>
  <c r="AG229" i="28"/>
  <c r="AH229" i="28"/>
  <c r="AS229" i="28"/>
  <c r="O229" i="28"/>
  <c r="U229" i="28"/>
  <c r="AW229" i="28"/>
  <c r="AO230" i="28" l="1"/>
  <c r="BH230" i="28"/>
  <c r="J231" i="28"/>
  <c r="AT230" i="28"/>
  <c r="AS230" i="28"/>
  <c r="AF230" i="28"/>
  <c r="BG230" i="28"/>
  <c r="AK230" i="28"/>
  <c r="AJ230" i="28"/>
  <c r="L230" i="28"/>
  <c r="O230" i="28"/>
  <c r="V230" i="28"/>
  <c r="AR230" i="28"/>
  <c r="W230" i="28"/>
  <c r="BA230" i="28"/>
  <c r="AM230" i="28"/>
  <c r="AA230" i="28"/>
  <c r="AE230" i="28"/>
  <c r="N230" i="28"/>
  <c r="AY230" i="28"/>
  <c r="Q230" i="28"/>
  <c r="Y230" i="28"/>
  <c r="AN230" i="28"/>
  <c r="BF230" i="28"/>
  <c r="BE230" i="28"/>
  <c r="U230" i="28"/>
  <c r="AC230" i="28"/>
  <c r="BC230" i="28"/>
  <c r="P230" i="28"/>
  <c r="X230" i="28"/>
  <c r="K230" i="28"/>
  <c r="AW230" i="28"/>
  <c r="AV230" i="28"/>
  <c r="AU230" i="28"/>
  <c r="M230" i="28"/>
  <c r="AZ230" i="28"/>
  <c r="T230" i="28"/>
  <c r="AL230" i="28"/>
  <c r="R230" i="28"/>
  <c r="I231" i="28"/>
  <c r="H231" i="28" s="1"/>
  <c r="AD230" i="28"/>
  <c r="BB230" i="28"/>
  <c r="AQ230" i="28"/>
  <c r="BD230" i="28"/>
  <c r="S230" i="28"/>
  <c r="AG230" i="28"/>
  <c r="AP230" i="28"/>
  <c r="AI230" i="28"/>
  <c r="Z230" i="28"/>
  <c r="AX230" i="28"/>
  <c r="AH230" i="28"/>
  <c r="AB230" i="28"/>
  <c r="AC234" i="25"/>
  <c r="P234" i="25"/>
  <c r="AR234" i="25"/>
  <c r="AJ234" i="25"/>
  <c r="V234" i="25"/>
  <c r="AQ234" i="25"/>
  <c r="AV234" i="25"/>
  <c r="AG234" i="25"/>
  <c r="Z234" i="25"/>
  <c r="BB234" i="25"/>
  <c r="BF234" i="25"/>
  <c r="BH234" i="25"/>
  <c r="AI234" i="25"/>
  <c r="AZ234" i="25"/>
  <c r="AO234" i="25"/>
  <c r="M234" i="25"/>
  <c r="AP234" i="25"/>
  <c r="AK234" i="25"/>
  <c r="AN234" i="25"/>
  <c r="I235" i="25"/>
  <c r="H235" i="25" s="1"/>
  <c r="AB234" i="25"/>
  <c r="BI234" i="25"/>
  <c r="Q234" i="25"/>
  <c r="BG234" i="25"/>
  <c r="L234" i="25"/>
  <c r="N234" i="25"/>
  <c r="BA234" i="25"/>
  <c r="K234" i="25"/>
  <c r="AY234" i="25"/>
  <c r="AW234" i="25"/>
  <c r="AD234" i="25"/>
  <c r="W234" i="25"/>
  <c r="J235" i="25"/>
  <c r="X234" i="25"/>
  <c r="AH234" i="25"/>
  <c r="R234" i="25"/>
  <c r="S234" i="25"/>
  <c r="BD234" i="25"/>
  <c r="AS234" i="25"/>
  <c r="O234" i="25"/>
  <c r="BE234" i="25"/>
  <c r="T234" i="25"/>
  <c r="AT234" i="25"/>
  <c r="Y234" i="25"/>
  <c r="AM234" i="25"/>
  <c r="AA234" i="25"/>
  <c r="AL234" i="25"/>
  <c r="AE234" i="25"/>
  <c r="AX234" i="25"/>
  <c r="AF234" i="25"/>
  <c r="AU234" i="25"/>
  <c r="U234" i="25"/>
  <c r="BC234" i="25"/>
  <c r="J236" i="25" l="1"/>
  <c r="AB235" i="25"/>
  <c r="K235" i="25"/>
  <c r="AN235" i="25"/>
  <c r="W235" i="25"/>
  <c r="AQ235" i="25"/>
  <c r="Q235" i="25"/>
  <c r="BI235" i="25"/>
  <c r="AM235" i="25"/>
  <c r="AY235" i="25"/>
  <c r="AS235" i="25"/>
  <c r="R235" i="25"/>
  <c r="BD235" i="25"/>
  <c r="BC235" i="25"/>
  <c r="P235" i="25"/>
  <c r="AW235" i="25"/>
  <c r="AX235" i="25"/>
  <c r="BB235" i="25"/>
  <c r="AV235" i="25"/>
  <c r="AR235" i="25"/>
  <c r="AE235" i="25"/>
  <c r="BG235" i="25"/>
  <c r="AA235" i="25"/>
  <c r="AO235" i="25"/>
  <c r="AC235" i="25"/>
  <c r="AG235" i="25"/>
  <c r="V235" i="25"/>
  <c r="AH235" i="25"/>
  <c r="BH235" i="25"/>
  <c r="AL235" i="25"/>
  <c r="L235" i="25"/>
  <c r="AJ235" i="25"/>
  <c r="I236" i="25"/>
  <c r="H236" i="25" s="1"/>
  <c r="BE235" i="25"/>
  <c r="Y235" i="25"/>
  <c r="BA235" i="25"/>
  <c r="BF235" i="25"/>
  <c r="AD235" i="25"/>
  <c r="M235" i="25"/>
  <c r="T235" i="25"/>
  <c r="AU235" i="25"/>
  <c r="S235" i="25"/>
  <c r="X235" i="25"/>
  <c r="U235" i="25"/>
  <c r="AP235" i="25"/>
  <c r="AI235" i="25"/>
  <c r="AK235" i="25"/>
  <c r="AF235" i="25"/>
  <c r="O235" i="25"/>
  <c r="AZ235" i="25"/>
  <c r="Z235" i="25"/>
  <c r="N235" i="25"/>
  <c r="AT235" i="25"/>
  <c r="Y231" i="28"/>
  <c r="AB231" i="28"/>
  <c r="BD231" i="28"/>
  <c r="AN231" i="28"/>
  <c r="AG231" i="28"/>
  <c r="BA231" i="28"/>
  <c r="AD231" i="28"/>
  <c r="AR231" i="28"/>
  <c r="AJ231" i="28"/>
  <c r="R231" i="28"/>
  <c r="AQ231" i="28"/>
  <c r="K231" i="28"/>
  <c r="AW231" i="28"/>
  <c r="AH231" i="28"/>
  <c r="AS231" i="28"/>
  <c r="L231" i="28"/>
  <c r="N231" i="28"/>
  <c r="AV231" i="28"/>
  <c r="BH231" i="28"/>
  <c r="BC231" i="28"/>
  <c r="BF231" i="28"/>
  <c r="AU231" i="28"/>
  <c r="AI231" i="28"/>
  <c r="AF231" i="28"/>
  <c r="X231" i="28"/>
  <c r="AM231" i="28"/>
  <c r="AX231" i="28"/>
  <c r="O231" i="28"/>
  <c r="Q231" i="28"/>
  <c r="Z231" i="28"/>
  <c r="AE231" i="28"/>
  <c r="T231" i="28"/>
  <c r="AK231" i="28"/>
  <c r="I232" i="28"/>
  <c r="H232" i="28" s="1"/>
  <c r="AP231" i="28"/>
  <c r="J232" i="28"/>
  <c r="M231" i="28"/>
  <c r="V231" i="28"/>
  <c r="P231" i="28"/>
  <c r="AA231" i="28"/>
  <c r="BG231" i="28"/>
  <c r="S231" i="28"/>
  <c r="U231" i="28"/>
  <c r="AZ231" i="28"/>
  <c r="BE231" i="28"/>
  <c r="AY231" i="28"/>
  <c r="AO231" i="28"/>
  <c r="W231" i="28"/>
  <c r="BB231" i="28"/>
  <c r="AT231" i="28"/>
  <c r="AC231" i="28"/>
  <c r="AL231" i="28"/>
  <c r="P232" i="28" l="1"/>
  <c r="AX232" i="28"/>
  <c r="AB232" i="28"/>
  <c r="AN232" i="28"/>
  <c r="BB232" i="28"/>
  <c r="Y232" i="28"/>
  <c r="X232" i="28"/>
  <c r="AW232" i="28"/>
  <c r="AI232" i="28"/>
  <c r="BE232" i="28"/>
  <c r="BF232" i="28"/>
  <c r="V232" i="28"/>
  <c r="N232" i="28"/>
  <c r="T232" i="28"/>
  <c r="AR232" i="28"/>
  <c r="BG232" i="28"/>
  <c r="AU232" i="28"/>
  <c r="Q232" i="28"/>
  <c r="BA232" i="28"/>
  <c r="AS232" i="28"/>
  <c r="AP232" i="28"/>
  <c r="BC232" i="28"/>
  <c r="AT232" i="28"/>
  <c r="AG232" i="28"/>
  <c r="AD232" i="28"/>
  <c r="AC232" i="28"/>
  <c r="AJ232" i="28"/>
  <c r="S232" i="28"/>
  <c r="BH232" i="28"/>
  <c r="AK232" i="28"/>
  <c r="BD232" i="28"/>
  <c r="M232" i="28"/>
  <c r="AZ232" i="28"/>
  <c r="AH232" i="28"/>
  <c r="K232" i="28"/>
  <c r="R232" i="28"/>
  <c r="U232" i="28"/>
  <c r="W232" i="28"/>
  <c r="AF232" i="28"/>
  <c r="L232" i="28"/>
  <c r="Z232" i="28"/>
  <c r="AL232" i="28"/>
  <c r="AM232" i="28"/>
  <c r="AO232" i="28"/>
  <c r="AY232" i="28"/>
  <c r="O232" i="28"/>
  <c r="J233" i="28"/>
  <c r="AA232" i="28"/>
  <c r="AV232" i="28"/>
  <c r="AQ232" i="28"/>
  <c r="AE232" i="28"/>
  <c r="I233" i="28"/>
  <c r="H233" i="28" s="1"/>
  <c r="BA236" i="25"/>
  <c r="AG236" i="25"/>
  <c r="R236" i="25"/>
  <c r="P236" i="25"/>
  <c r="AH236" i="25"/>
  <c r="AL236" i="25"/>
  <c r="AR236" i="25"/>
  <c r="BB236" i="25"/>
  <c r="AP236" i="25"/>
  <c r="BF236" i="25"/>
  <c r="BH236" i="25"/>
  <c r="AQ236" i="25"/>
  <c r="AU236" i="25"/>
  <c r="AY236" i="25"/>
  <c r="Q236" i="25"/>
  <c r="AM236" i="25"/>
  <c r="AB236" i="25"/>
  <c r="AE236" i="25"/>
  <c r="X236" i="25"/>
  <c r="N236" i="25"/>
  <c r="L236" i="25"/>
  <c r="AT236" i="25"/>
  <c r="S236" i="25"/>
  <c r="AI236" i="25"/>
  <c r="I237" i="25"/>
  <c r="H237" i="25" s="1"/>
  <c r="J237" i="25"/>
  <c r="AN236" i="25"/>
  <c r="AC236" i="25"/>
  <c r="Y236" i="25"/>
  <c r="BE236" i="25"/>
  <c r="BD236" i="25"/>
  <c r="T236" i="25"/>
  <c r="AZ236" i="25"/>
  <c r="AA236" i="25"/>
  <c r="V236" i="25"/>
  <c r="M236" i="25"/>
  <c r="AS236" i="25"/>
  <c r="AX236" i="25"/>
  <c r="Z236" i="25"/>
  <c r="AV236" i="25"/>
  <c r="AJ236" i="25"/>
  <c r="BC236" i="25"/>
  <c r="K236" i="25"/>
  <c r="BI236" i="25"/>
  <c r="AK236" i="25"/>
  <c r="U236" i="25"/>
  <c r="BG236" i="25"/>
  <c r="AD236" i="25"/>
  <c r="O236" i="25"/>
  <c r="AW236" i="25"/>
  <c r="AO236" i="25"/>
  <c r="AF236" i="25"/>
  <c r="W236" i="25"/>
  <c r="BB237" i="25" l="1"/>
  <c r="BE237" i="25"/>
  <c r="AP237" i="25"/>
  <c r="AQ237" i="25"/>
  <c r="Z237" i="25"/>
  <c r="K237" i="25"/>
  <c r="AY237" i="25"/>
  <c r="I238" i="25"/>
  <c r="H238" i="25" s="1"/>
  <c r="AL237" i="25"/>
  <c r="AV237" i="25"/>
  <c r="AF237" i="25"/>
  <c r="AX237" i="25"/>
  <c r="S237" i="25"/>
  <c r="J238" i="25"/>
  <c r="AI237" i="25"/>
  <c r="BG237" i="25"/>
  <c r="AR237" i="25"/>
  <c r="BI237" i="25"/>
  <c r="AJ237" i="25"/>
  <c r="AW237" i="25"/>
  <c r="AG237" i="25"/>
  <c r="AH237" i="25"/>
  <c r="AS237" i="25"/>
  <c r="AN237" i="25"/>
  <c r="AK237" i="25"/>
  <c r="M237" i="25"/>
  <c r="L237" i="25"/>
  <c r="U237" i="25"/>
  <c r="AM237" i="25"/>
  <c r="Y237" i="25"/>
  <c r="Q237" i="25"/>
  <c r="AZ237" i="25"/>
  <c r="AD237" i="25"/>
  <c r="AT237" i="25"/>
  <c r="BA237" i="25"/>
  <c r="BC237" i="25"/>
  <c r="R237" i="25"/>
  <c r="W237" i="25"/>
  <c r="AU237" i="25"/>
  <c r="P237" i="25"/>
  <c r="AC237" i="25"/>
  <c r="BD237" i="25"/>
  <c r="BF237" i="25"/>
  <c r="AB237" i="25"/>
  <c r="O237" i="25"/>
  <c r="V237" i="25"/>
  <c r="T237" i="25"/>
  <c r="AE237" i="25"/>
  <c r="BH237" i="25"/>
  <c r="X237" i="25"/>
  <c r="AO237" i="25"/>
  <c r="N237" i="25"/>
  <c r="AA237" i="25"/>
  <c r="BE233" i="28"/>
  <c r="AZ233" i="28"/>
  <c r="AB233" i="28"/>
  <c r="P233" i="28"/>
  <c r="BD233" i="28"/>
  <c r="I234" i="28"/>
  <c r="H234" i="28" s="1"/>
  <c r="AM233" i="28"/>
  <c r="AV233" i="28"/>
  <c r="X233" i="28"/>
  <c r="Q233" i="28"/>
  <c r="BC233" i="28"/>
  <c r="AS233" i="28"/>
  <c r="S233" i="28"/>
  <c r="J234" i="28"/>
  <c r="AR233" i="28"/>
  <c r="AD233" i="28"/>
  <c r="AU233" i="28"/>
  <c r="AG233" i="28"/>
  <c r="O233" i="28"/>
  <c r="AO233" i="28"/>
  <c r="AY233" i="28"/>
  <c r="AX233" i="28"/>
  <c r="AL233" i="28"/>
  <c r="AE233" i="28"/>
  <c r="U233" i="28"/>
  <c r="K233" i="28"/>
  <c r="W233" i="28"/>
  <c r="R233" i="28"/>
  <c r="M233" i="28"/>
  <c r="N233" i="28"/>
  <c r="BB233" i="28"/>
  <c r="AA233" i="28"/>
  <c r="AT233" i="28"/>
  <c r="Z233" i="28"/>
  <c r="T233" i="28"/>
  <c r="BF233" i="28"/>
  <c r="Y233" i="28"/>
  <c r="AQ233" i="28"/>
  <c r="AK233" i="28"/>
  <c r="BA233" i="28"/>
  <c r="AC233" i="28"/>
  <c r="AH233" i="28"/>
  <c r="BG233" i="28"/>
  <c r="V233" i="28"/>
  <c r="AW233" i="28"/>
  <c r="AP233" i="28"/>
  <c r="AF233" i="28"/>
  <c r="BH233" i="28"/>
  <c r="AN233" i="28"/>
  <c r="L233" i="28"/>
  <c r="AI233" i="28"/>
  <c r="AJ233" i="28"/>
  <c r="Q238" i="25" l="1"/>
  <c r="BA238" i="25"/>
  <c r="AL238" i="25"/>
  <c r="K238" i="25"/>
  <c r="BB238" i="25"/>
  <c r="AD238" i="25"/>
  <c r="I239" i="25"/>
  <c r="H239" i="25" s="1"/>
  <c r="AM238" i="25"/>
  <c r="BF238" i="25"/>
  <c r="AT238" i="25"/>
  <c r="AP238" i="25"/>
  <c r="AG238" i="25"/>
  <c r="P238" i="25"/>
  <c r="AA238" i="25"/>
  <c r="T238" i="25"/>
  <c r="AV238" i="25"/>
  <c r="R238" i="25"/>
  <c r="BE238" i="25"/>
  <c r="BC238" i="25"/>
  <c r="U238" i="25"/>
  <c r="AZ238" i="25"/>
  <c r="AW238" i="25"/>
  <c r="BI238" i="25"/>
  <c r="S238" i="25"/>
  <c r="AI238" i="25"/>
  <c r="BD238" i="25"/>
  <c r="AS238" i="25"/>
  <c r="BG238" i="25"/>
  <c r="AO238" i="25"/>
  <c r="AF238" i="25"/>
  <c r="AC238" i="25"/>
  <c r="Y238" i="25"/>
  <c r="M238" i="25"/>
  <c r="W238" i="25"/>
  <c r="V238" i="25"/>
  <c r="AN238" i="25"/>
  <c r="BH238" i="25"/>
  <c r="AH238" i="25"/>
  <c r="X238" i="25"/>
  <c r="L238" i="25"/>
  <c r="AR238" i="25"/>
  <c r="AY238" i="25"/>
  <c r="J239" i="25"/>
  <c r="AB238" i="25"/>
  <c r="N238" i="25"/>
  <c r="AE238" i="25"/>
  <c r="AQ238" i="25"/>
  <c r="AK238" i="25"/>
  <c r="Z238" i="25"/>
  <c r="AU238" i="25"/>
  <c r="AX238" i="25"/>
  <c r="AJ238" i="25"/>
  <c r="O238" i="25"/>
  <c r="AB234" i="28"/>
  <c r="AV234" i="28"/>
  <c r="I235" i="28"/>
  <c r="H235" i="28" s="1"/>
  <c r="AI234" i="28"/>
  <c r="AW234" i="28"/>
  <c r="P234" i="28"/>
  <c r="N234" i="28"/>
  <c r="AO234" i="28"/>
  <c r="AH234" i="28"/>
  <c r="AD234" i="28"/>
  <c r="X234" i="28"/>
  <c r="BC234" i="28"/>
  <c r="U234" i="28"/>
  <c r="BA234" i="28"/>
  <c r="V234" i="28"/>
  <c r="AF234" i="28"/>
  <c r="AA234" i="28"/>
  <c r="L234" i="28"/>
  <c r="BG234" i="28"/>
  <c r="T234" i="28"/>
  <c r="J235" i="28"/>
  <c r="BE234" i="28"/>
  <c r="AY234" i="28"/>
  <c r="AX234" i="28"/>
  <c r="R234" i="28"/>
  <c r="Y234" i="28"/>
  <c r="W234" i="28"/>
  <c r="M234" i="28"/>
  <c r="AC234" i="28"/>
  <c r="Q234" i="28"/>
  <c r="AP234" i="28"/>
  <c r="AS234" i="28"/>
  <c r="AT234" i="28"/>
  <c r="AN234" i="28"/>
  <c r="AG234" i="28"/>
  <c r="O234" i="28"/>
  <c r="AR234" i="28"/>
  <c r="AK234" i="28"/>
  <c r="BH234" i="28"/>
  <c r="AM234" i="28"/>
  <c r="AZ234" i="28"/>
  <c r="BF234" i="28"/>
  <c r="AQ234" i="28"/>
  <c r="S234" i="28"/>
  <c r="BD234" i="28"/>
  <c r="AL234" i="28"/>
  <c r="BB234" i="28"/>
  <c r="K234" i="28"/>
  <c r="AE234" i="28"/>
  <c r="AJ234" i="28"/>
  <c r="AU234" i="28"/>
  <c r="Z234" i="28"/>
  <c r="R235" i="28" l="1"/>
  <c r="M235" i="28"/>
  <c r="AC235" i="28"/>
  <c r="AE235" i="28"/>
  <c r="N235" i="28"/>
  <c r="X235" i="28"/>
  <c r="AS235" i="28"/>
  <c r="W235" i="28"/>
  <c r="Y235" i="28"/>
  <c r="BH235" i="28"/>
  <c r="P235" i="28"/>
  <c r="L235" i="28"/>
  <c r="Z235" i="28"/>
  <c r="BF235" i="28"/>
  <c r="AJ235" i="28"/>
  <c r="AK235" i="28"/>
  <c r="AA235" i="28"/>
  <c r="AI235" i="28"/>
  <c r="K235" i="28"/>
  <c r="I236" i="28"/>
  <c r="H236" i="28" s="1"/>
  <c r="AF235" i="28"/>
  <c r="V235" i="28"/>
  <c r="AY235" i="28"/>
  <c r="AU235" i="28"/>
  <c r="AB235" i="28"/>
  <c r="AM235" i="28"/>
  <c r="AN235" i="28"/>
  <c r="BA235" i="28"/>
  <c r="J236" i="28"/>
  <c r="S235" i="28"/>
  <c r="AQ235" i="28"/>
  <c r="BB235" i="28"/>
  <c r="AD235" i="28"/>
  <c r="AT235" i="28"/>
  <c r="AH235" i="28"/>
  <c r="O235" i="28"/>
  <c r="AG235" i="28"/>
  <c r="T235" i="28"/>
  <c r="AW235" i="28"/>
  <c r="AX235" i="28"/>
  <c r="AO235" i="28"/>
  <c r="BE235" i="28"/>
  <c r="AR235" i="28"/>
  <c r="U235" i="28"/>
  <c r="BD235" i="28"/>
  <c r="BG235" i="28"/>
  <c r="AL235" i="28"/>
  <c r="AP235" i="28"/>
  <c r="Q235" i="28"/>
  <c r="AV235" i="28"/>
  <c r="AZ235" i="28"/>
  <c r="BC235" i="28"/>
  <c r="AB239" i="25"/>
  <c r="P239" i="25"/>
  <c r="AM239" i="25"/>
  <c r="Q239" i="25"/>
  <c r="AH239" i="25"/>
  <c r="AK239" i="25"/>
  <c r="V239" i="25"/>
  <c r="AD239" i="25"/>
  <c r="X239" i="25"/>
  <c r="AW239" i="25"/>
  <c r="BE239" i="25"/>
  <c r="K239" i="25"/>
  <c r="BA239" i="25"/>
  <c r="AO239" i="25"/>
  <c r="I240" i="25"/>
  <c r="H240" i="25" s="1"/>
  <c r="AC239" i="25"/>
  <c r="S239" i="25"/>
  <c r="AN239" i="25"/>
  <c r="BC239" i="25"/>
  <c r="AV239" i="25"/>
  <c r="BB239" i="25"/>
  <c r="AY239" i="25"/>
  <c r="W239" i="25"/>
  <c r="M239" i="25"/>
  <c r="Z239" i="25"/>
  <c r="AS239" i="25"/>
  <c r="AU239" i="25"/>
  <c r="Y239" i="25"/>
  <c r="BF239" i="25"/>
  <c r="AQ239" i="25"/>
  <c r="J240" i="25"/>
  <c r="BD239" i="25"/>
  <c r="T239" i="25"/>
  <c r="AJ239" i="25"/>
  <c r="BH239" i="25"/>
  <c r="L239" i="25"/>
  <c r="O239" i="25"/>
  <c r="AZ239" i="25"/>
  <c r="N239" i="25"/>
  <c r="U239" i="25"/>
  <c r="AR239" i="25"/>
  <c r="AL239" i="25"/>
  <c r="BI239" i="25"/>
  <c r="AA239" i="25"/>
  <c r="AG239" i="25"/>
  <c r="R239" i="25"/>
  <c r="AT239" i="25"/>
  <c r="AE239" i="25"/>
  <c r="AF239" i="25"/>
  <c r="AX239" i="25"/>
  <c r="AP239" i="25"/>
  <c r="AI239" i="25"/>
  <c r="BG239" i="25"/>
  <c r="AV236" i="28" l="1"/>
  <c r="R236" i="28"/>
  <c r="V236" i="28"/>
  <c r="AT236" i="28"/>
  <c r="T236" i="28"/>
  <c r="AZ236" i="28"/>
  <c r="J237" i="28"/>
  <c r="X236" i="28"/>
  <c r="K236" i="28"/>
  <c r="BH236" i="28"/>
  <c r="AO236" i="28"/>
  <c r="BA236" i="28"/>
  <c r="AK236" i="28"/>
  <c r="M236" i="28"/>
  <c r="O236" i="28"/>
  <c r="S236" i="28"/>
  <c r="AD236" i="28"/>
  <c r="BF236" i="28"/>
  <c r="AE236" i="28"/>
  <c r="Q236" i="28"/>
  <c r="AH236" i="28"/>
  <c r="W236" i="28"/>
  <c r="AL236" i="28"/>
  <c r="AB236" i="28"/>
  <c r="AQ236" i="28"/>
  <c r="AY236" i="28"/>
  <c r="Z236" i="28"/>
  <c r="N236" i="28"/>
  <c r="I237" i="28"/>
  <c r="H237" i="28" s="1"/>
  <c r="L236" i="28"/>
  <c r="U236" i="28"/>
  <c r="AU236" i="28"/>
  <c r="AS236" i="28"/>
  <c r="AC236" i="28"/>
  <c r="Y236" i="28"/>
  <c r="AX236" i="28"/>
  <c r="AW236" i="28"/>
  <c r="AG236" i="28"/>
  <c r="AJ236" i="28"/>
  <c r="P236" i="28"/>
  <c r="BE236" i="28"/>
  <c r="BB236" i="28"/>
  <c r="AM236" i="28"/>
  <c r="AI236" i="28"/>
  <c r="BD236" i="28"/>
  <c r="AN236" i="28"/>
  <c r="AP236" i="28"/>
  <c r="AF236" i="28"/>
  <c r="BG236" i="28"/>
  <c r="AR236" i="28"/>
  <c r="BC236" i="28"/>
  <c r="AA236" i="28"/>
  <c r="AK240" i="25"/>
  <c r="J241" i="25"/>
  <c r="BG240" i="25"/>
  <c r="O240" i="25"/>
  <c r="AH240" i="25"/>
  <c r="BE240" i="25"/>
  <c r="AS240" i="25"/>
  <c r="AG240" i="25"/>
  <c r="AJ240" i="25"/>
  <c r="AC240" i="25"/>
  <c r="AX240" i="25"/>
  <c r="K240" i="25"/>
  <c r="P240" i="25"/>
  <c r="BD240" i="25"/>
  <c r="BC240" i="25"/>
  <c r="U240" i="25"/>
  <c r="I241" i="25"/>
  <c r="H241" i="25" s="1"/>
  <c r="N240" i="25"/>
  <c r="AN240" i="25"/>
  <c r="BH240" i="25"/>
  <c r="BA240" i="25"/>
  <c r="AZ240" i="25"/>
  <c r="AQ240" i="25"/>
  <c r="S240" i="25"/>
  <c r="AL240" i="25"/>
  <c r="AI240" i="25"/>
  <c r="AO240" i="25"/>
  <c r="AM240" i="25"/>
  <c r="M240" i="25"/>
  <c r="AW240" i="25"/>
  <c r="AR240" i="25"/>
  <c r="AB240" i="25"/>
  <c r="AD240" i="25"/>
  <c r="BB240" i="25"/>
  <c r="T240" i="25"/>
  <c r="V240" i="25"/>
  <c r="AA240" i="25"/>
  <c r="AY240" i="25"/>
  <c r="L240" i="25"/>
  <c r="BF240" i="25"/>
  <c r="Q240" i="25"/>
  <c r="Z240" i="25"/>
  <c r="W240" i="25"/>
  <c r="AT240" i="25"/>
  <c r="AU240" i="25"/>
  <c r="AE240" i="25"/>
  <c r="BI240" i="25"/>
  <c r="AP240" i="25"/>
  <c r="AF240" i="25"/>
  <c r="X240" i="25"/>
  <c r="Y240" i="25"/>
  <c r="AV240" i="25"/>
  <c r="R240" i="25"/>
  <c r="Z241" i="25" l="1"/>
  <c r="K241" i="25"/>
  <c r="L241" i="25"/>
  <c r="AG241" i="25"/>
  <c r="AR241" i="25"/>
  <c r="N241" i="25"/>
  <c r="BD241" i="25"/>
  <c r="X241" i="25"/>
  <c r="BF241" i="25"/>
  <c r="BB241" i="25"/>
  <c r="BI241" i="25"/>
  <c r="AH241" i="25"/>
  <c r="M241" i="25"/>
  <c r="AC241" i="25"/>
  <c r="BA241" i="25"/>
  <c r="AW241" i="25"/>
  <c r="BE241" i="25"/>
  <c r="AL241" i="25"/>
  <c r="AD241" i="25"/>
  <c r="BH241" i="25"/>
  <c r="W241" i="25"/>
  <c r="AA241" i="25"/>
  <c r="AY241" i="25"/>
  <c r="AQ241" i="25"/>
  <c r="AO241" i="25"/>
  <c r="P241" i="25"/>
  <c r="AB241" i="25"/>
  <c r="AV241" i="25"/>
  <c r="T241" i="25"/>
  <c r="R241" i="25"/>
  <c r="BG241" i="25"/>
  <c r="AE241" i="25"/>
  <c r="AI241" i="25"/>
  <c r="AN241" i="25"/>
  <c r="AP241" i="25"/>
  <c r="U241" i="25"/>
  <c r="AU241" i="25"/>
  <c r="AS241" i="25"/>
  <c r="I242" i="25"/>
  <c r="H242" i="25" s="1"/>
  <c r="AZ241" i="25"/>
  <c r="AM241" i="25"/>
  <c r="V241" i="25"/>
  <c r="Y241" i="25"/>
  <c r="AF241" i="25"/>
  <c r="AJ241" i="25"/>
  <c r="BC241" i="25"/>
  <c r="AT241" i="25"/>
  <c r="J242" i="25"/>
  <c r="Q241" i="25"/>
  <c r="AK241" i="25"/>
  <c r="S241" i="25"/>
  <c r="AX241" i="25"/>
  <c r="O241" i="25"/>
  <c r="AV237" i="28"/>
  <c r="AU237" i="28"/>
  <c r="P237" i="28"/>
  <c r="AO237" i="28"/>
  <c r="AZ237" i="28"/>
  <c r="AQ237" i="28"/>
  <c r="AW237" i="28"/>
  <c r="AX237" i="28"/>
  <c r="V237" i="28"/>
  <c r="AR237" i="28"/>
  <c r="AK237" i="28"/>
  <c r="AF237" i="28"/>
  <c r="BB237" i="28"/>
  <c r="BD237" i="28"/>
  <c r="AA237" i="28"/>
  <c r="L237" i="28"/>
  <c r="K237" i="28"/>
  <c r="R237" i="28"/>
  <c r="AY237" i="28"/>
  <c r="X237" i="28"/>
  <c r="AI237" i="28"/>
  <c r="I238" i="28"/>
  <c r="H238" i="28" s="1"/>
  <c r="BC237" i="28"/>
  <c r="AG237" i="28"/>
  <c r="T237" i="28"/>
  <c r="BH237" i="28"/>
  <c r="W237" i="28"/>
  <c r="AT237" i="28"/>
  <c r="J238" i="28"/>
  <c r="AB237" i="28"/>
  <c r="BE237" i="28"/>
  <c r="AM237" i="28"/>
  <c r="AP237" i="28"/>
  <c r="AL237" i="28"/>
  <c r="AC237" i="28"/>
  <c r="BA237" i="28"/>
  <c r="Z237" i="28"/>
  <c r="N237" i="28"/>
  <c r="AN237" i="28"/>
  <c r="AH237" i="28"/>
  <c r="U237" i="28"/>
  <c r="BG237" i="28"/>
  <c r="S237" i="28"/>
  <c r="Q237" i="28"/>
  <c r="AJ237" i="28"/>
  <c r="Y237" i="28"/>
  <c r="AS237" i="28"/>
  <c r="BF237" i="28"/>
  <c r="AD237" i="28"/>
  <c r="M237" i="28"/>
  <c r="AE237" i="28"/>
  <c r="O237" i="28"/>
  <c r="O242" i="25" l="1"/>
  <c r="M242" i="25"/>
  <c r="AT242" i="25"/>
  <c r="AH242" i="25"/>
  <c r="AZ242" i="25"/>
  <c r="AF242" i="25"/>
  <c r="I243" i="25"/>
  <c r="H243" i="25" s="1"/>
  <c r="P242" i="25"/>
  <c r="AG242" i="25"/>
  <c r="AP242" i="25"/>
  <c r="AY242" i="25"/>
  <c r="R242" i="25"/>
  <c r="BI242" i="25"/>
  <c r="AO242" i="25"/>
  <c r="S242" i="25"/>
  <c r="BD242" i="25"/>
  <c r="AB242" i="25"/>
  <c r="BG242" i="25"/>
  <c r="AM242" i="25"/>
  <c r="AC242" i="25"/>
  <c r="BA242" i="25"/>
  <c r="N242" i="25"/>
  <c r="AD242" i="25"/>
  <c r="AU242" i="25"/>
  <c r="AL242" i="25"/>
  <c r="T242" i="25"/>
  <c r="BC242" i="25"/>
  <c r="AK242" i="25"/>
  <c r="J243" i="25"/>
  <c r="Q242" i="25"/>
  <c r="AI242" i="25"/>
  <c r="AR242" i="25"/>
  <c r="AW242" i="25"/>
  <c r="AS242" i="25"/>
  <c r="X242" i="25"/>
  <c r="BH242" i="25"/>
  <c r="Z242" i="25"/>
  <c r="L242" i="25"/>
  <c r="BF242" i="25"/>
  <c r="BB242" i="25"/>
  <c r="W242" i="25"/>
  <c r="K242" i="25"/>
  <c r="U242" i="25"/>
  <c r="AA242" i="25"/>
  <c r="Y242" i="25"/>
  <c r="AV242" i="25"/>
  <c r="AJ242" i="25"/>
  <c r="AQ242" i="25"/>
  <c r="AN242" i="25"/>
  <c r="V242" i="25"/>
  <c r="AE242" i="25"/>
  <c r="AX242" i="25"/>
  <c r="BE242" i="25"/>
  <c r="T238" i="28"/>
  <c r="AT238" i="28"/>
  <c r="AP238" i="28"/>
  <c r="X238" i="28"/>
  <c r="R238" i="28"/>
  <c r="K238" i="28"/>
  <c r="BH238" i="28"/>
  <c r="AS238" i="28"/>
  <c r="AG238" i="28"/>
  <c r="AM238" i="28"/>
  <c r="J239" i="28"/>
  <c r="BA238" i="28"/>
  <c r="L238" i="28"/>
  <c r="AN238" i="28"/>
  <c r="BC238" i="28"/>
  <c r="BD238" i="28"/>
  <c r="AQ238" i="28"/>
  <c r="U238" i="28"/>
  <c r="AE238" i="28"/>
  <c r="AY238" i="28"/>
  <c r="Y238" i="28"/>
  <c r="AK238" i="28"/>
  <c r="Z238" i="28"/>
  <c r="AJ238" i="28"/>
  <c r="I239" i="28"/>
  <c r="H239" i="28" s="1"/>
  <c r="N238" i="28"/>
  <c r="AU238" i="28"/>
  <c r="AL238" i="28"/>
  <c r="AR238" i="28"/>
  <c r="AZ238" i="28"/>
  <c r="Q238" i="28"/>
  <c r="AC238" i="28"/>
  <c r="O238" i="28"/>
  <c r="V238" i="28"/>
  <c r="BF238" i="28"/>
  <c r="AB238" i="28"/>
  <c r="BE238" i="28"/>
  <c r="AW238" i="28"/>
  <c r="S238" i="28"/>
  <c r="M238" i="28"/>
  <c r="AF238" i="28"/>
  <c r="AX238" i="28"/>
  <c r="AV238" i="28"/>
  <c r="AA238" i="28"/>
  <c r="P238" i="28"/>
  <c r="BG238" i="28"/>
  <c r="AI238" i="28"/>
  <c r="AO238" i="28"/>
  <c r="W238" i="28"/>
  <c r="AD238" i="28"/>
  <c r="AH238" i="28"/>
  <c r="BB238" i="28"/>
  <c r="Z239" i="28" l="1"/>
  <c r="AK239" i="28"/>
  <c r="BF239" i="28"/>
  <c r="AZ239" i="28"/>
  <c r="AO239" i="28"/>
  <c r="BE239" i="28"/>
  <c r="AJ239" i="28"/>
  <c r="W239" i="28"/>
  <c r="AA239" i="28"/>
  <c r="BD239" i="28"/>
  <c r="I240" i="28"/>
  <c r="H240" i="28" s="1"/>
  <c r="AE239" i="28"/>
  <c r="AX239" i="28"/>
  <c r="AL239" i="28"/>
  <c r="BG239" i="28"/>
  <c r="AP239" i="28"/>
  <c r="AB239" i="28"/>
  <c r="AT239" i="28"/>
  <c r="L239" i="28"/>
  <c r="Y239" i="28"/>
  <c r="T239" i="28"/>
  <c r="V239" i="28"/>
  <c r="K239" i="28"/>
  <c r="AC239" i="28"/>
  <c r="BC239" i="28"/>
  <c r="AU239" i="28"/>
  <c r="AG239" i="28"/>
  <c r="U239" i="28"/>
  <c r="X239" i="28"/>
  <c r="AQ239" i="28"/>
  <c r="AY239" i="28"/>
  <c r="S239" i="28"/>
  <c r="BB239" i="28"/>
  <c r="O239" i="28"/>
  <c r="AN239" i="28"/>
  <c r="AH239" i="28"/>
  <c r="AW239" i="28"/>
  <c r="BA239" i="28"/>
  <c r="AF239" i="28"/>
  <c r="AR239" i="28"/>
  <c r="AI239" i="28"/>
  <c r="J240" i="28"/>
  <c r="BH239" i="28"/>
  <c r="AM239" i="28"/>
  <c r="AS239" i="28"/>
  <c r="R239" i="28"/>
  <c r="AD239" i="28"/>
  <c r="M239" i="28"/>
  <c r="Q239" i="28"/>
  <c r="N239" i="28"/>
  <c r="P239" i="28"/>
  <c r="AV239" i="28"/>
  <c r="AT243" i="25"/>
  <c r="BB243" i="25"/>
  <c r="U243" i="25"/>
  <c r="AW243" i="25"/>
  <c r="M243" i="25"/>
  <c r="AY243" i="25"/>
  <c r="BD243" i="25"/>
  <c r="BA243" i="25"/>
  <c r="P243" i="25"/>
  <c r="BH243" i="25"/>
  <c r="AQ243" i="25"/>
  <c r="BI243" i="25"/>
  <c r="AK243" i="25"/>
  <c r="AR243" i="25"/>
  <c r="BG243" i="25"/>
  <c r="BF243" i="25"/>
  <c r="AH243" i="25"/>
  <c r="AI243" i="25"/>
  <c r="AJ243" i="25"/>
  <c r="AA243" i="25"/>
  <c r="AE243" i="25"/>
  <c r="AU243" i="25"/>
  <c r="AG243" i="25"/>
  <c r="AZ243" i="25"/>
  <c r="J244" i="25"/>
  <c r="L243" i="25"/>
  <c r="AB243" i="25"/>
  <c r="AP243" i="25"/>
  <c r="W243" i="25"/>
  <c r="AS243" i="25"/>
  <c r="AF243" i="25"/>
  <c r="I244" i="25"/>
  <c r="H244" i="25" s="1"/>
  <c r="BE243" i="25"/>
  <c r="X243" i="25"/>
  <c r="AM243" i="25"/>
  <c r="AN243" i="25"/>
  <c r="BC243" i="25"/>
  <c r="R243" i="25"/>
  <c r="V243" i="25"/>
  <c r="K243" i="25"/>
  <c r="Z243" i="25"/>
  <c r="AO243" i="25"/>
  <c r="T243" i="25"/>
  <c r="N243" i="25"/>
  <c r="AL243" i="25"/>
  <c r="AD243" i="25"/>
  <c r="Y243" i="25"/>
  <c r="S243" i="25"/>
  <c r="O243" i="25"/>
  <c r="Q243" i="25"/>
  <c r="AC243" i="25"/>
  <c r="AV243" i="25"/>
  <c r="AX243" i="25"/>
  <c r="AB244" i="25" l="1"/>
  <c r="AS244" i="25"/>
  <c r="P244" i="25"/>
  <c r="AW244" i="25"/>
  <c r="BH244" i="25"/>
  <c r="BD244" i="25"/>
  <c r="S244" i="25"/>
  <c r="AG244" i="25"/>
  <c r="AJ244" i="25"/>
  <c r="AN244" i="25"/>
  <c r="AT244" i="25"/>
  <c r="R244" i="25"/>
  <c r="BA244" i="25"/>
  <c r="AA244" i="25"/>
  <c r="BG244" i="25"/>
  <c r="X244" i="25"/>
  <c r="L244" i="25"/>
  <c r="J245" i="25"/>
  <c r="AQ244" i="25"/>
  <c r="I245" i="25"/>
  <c r="H245" i="25" s="1"/>
  <c r="V244" i="25"/>
  <c r="AX244" i="25"/>
  <c r="Y244" i="25"/>
  <c r="AH244" i="25"/>
  <c r="K244" i="25"/>
  <c r="AP244" i="25"/>
  <c r="Z244" i="25"/>
  <c r="BI244" i="25"/>
  <c r="BC244" i="25"/>
  <c r="O244" i="25"/>
  <c r="U244" i="25"/>
  <c r="AF244" i="25"/>
  <c r="AU244" i="25"/>
  <c r="AZ244" i="25"/>
  <c r="T244" i="25"/>
  <c r="Q244" i="25"/>
  <c r="BE244" i="25"/>
  <c r="AO244" i="25"/>
  <c r="AM244" i="25"/>
  <c r="AY244" i="25"/>
  <c r="BB244" i="25"/>
  <c r="BF244" i="25"/>
  <c r="AL244" i="25"/>
  <c r="AC244" i="25"/>
  <c r="N244" i="25"/>
  <c r="AI244" i="25"/>
  <c r="AR244" i="25"/>
  <c r="AD244" i="25"/>
  <c r="W244" i="25"/>
  <c r="M244" i="25"/>
  <c r="AE244" i="25"/>
  <c r="AK244" i="25"/>
  <c r="AV244" i="25"/>
  <c r="AS240" i="28"/>
  <c r="R240" i="28"/>
  <c r="AH240" i="28"/>
  <c r="AJ240" i="28"/>
  <c r="BG240" i="28"/>
  <c r="Z240" i="28"/>
  <c r="AD240" i="28"/>
  <c r="AB240" i="28"/>
  <c r="AY240" i="28"/>
  <c r="AQ240" i="28"/>
  <c r="U240" i="28"/>
  <c r="AL240" i="28"/>
  <c r="L240" i="28"/>
  <c r="P240" i="28"/>
  <c r="BH240" i="28"/>
  <c r="BD240" i="28"/>
  <c r="AK240" i="28"/>
  <c r="AT240" i="28"/>
  <c r="AA240" i="28"/>
  <c r="K240" i="28"/>
  <c r="AI240" i="28"/>
  <c r="Q240" i="28"/>
  <c r="BF240" i="28"/>
  <c r="T240" i="28"/>
  <c r="AE240" i="28"/>
  <c r="Y240" i="28"/>
  <c r="V240" i="28"/>
  <c r="S240" i="28"/>
  <c r="AW240" i="28"/>
  <c r="AX240" i="28"/>
  <c r="BC240" i="28"/>
  <c r="AZ240" i="28"/>
  <c r="X240" i="28"/>
  <c r="J241" i="28"/>
  <c r="W240" i="28"/>
  <c r="AV240" i="28"/>
  <c r="I241" i="28"/>
  <c r="H241" i="28" s="1"/>
  <c r="AP240" i="28"/>
  <c r="AU240" i="28"/>
  <c r="AR240" i="28"/>
  <c r="O240" i="28"/>
  <c r="AF240" i="28"/>
  <c r="AC240" i="28"/>
  <c r="BA240" i="28"/>
  <c r="AM240" i="28"/>
  <c r="BB240" i="28"/>
  <c r="M240" i="28"/>
  <c r="AG240" i="28"/>
  <c r="BE240" i="28"/>
  <c r="N240" i="28"/>
  <c r="AN240" i="28"/>
  <c r="AO240" i="28"/>
  <c r="L245" i="25" l="1"/>
  <c r="BB245" i="25"/>
  <c r="AT245" i="25"/>
  <c r="AL245" i="25"/>
  <c r="AE245" i="25"/>
  <c r="Z245" i="25"/>
  <c r="BD245" i="25"/>
  <c r="AG245" i="25"/>
  <c r="AN245" i="25"/>
  <c r="N245" i="25"/>
  <c r="P245" i="25"/>
  <c r="AI245" i="25"/>
  <c r="W245" i="25"/>
  <c r="U245" i="25"/>
  <c r="BA245" i="25"/>
  <c r="AX245" i="25"/>
  <c r="Y245" i="25"/>
  <c r="AV245" i="25"/>
  <c r="AR245" i="25"/>
  <c r="BC245" i="25"/>
  <c r="AU245" i="25"/>
  <c r="V245" i="25"/>
  <c r="AD245" i="25"/>
  <c r="S245" i="25"/>
  <c r="AK245" i="25"/>
  <c r="M245" i="25"/>
  <c r="I246" i="25"/>
  <c r="H246" i="25" s="1"/>
  <c r="BH245" i="25"/>
  <c r="AQ245" i="25"/>
  <c r="AS245" i="25"/>
  <c r="R245" i="25"/>
  <c r="AP245" i="25"/>
  <c r="AZ245" i="25"/>
  <c r="Q245" i="25"/>
  <c r="AY245" i="25"/>
  <c r="T245" i="25"/>
  <c r="AC245" i="25"/>
  <c r="BF245" i="25"/>
  <c r="O245" i="25"/>
  <c r="J246" i="25"/>
  <c r="BI245" i="25"/>
  <c r="X245" i="25"/>
  <c r="AA245" i="25"/>
  <c r="AB245" i="25"/>
  <c r="AH245" i="25"/>
  <c r="BE245" i="25"/>
  <c r="AO245" i="25"/>
  <c r="K245" i="25"/>
  <c r="BG245" i="25"/>
  <c r="AJ245" i="25"/>
  <c r="AM245" i="25"/>
  <c r="AW245" i="25"/>
  <c r="AF245" i="25"/>
  <c r="R241" i="28"/>
  <c r="AS241" i="28"/>
  <c r="AB241" i="28"/>
  <c r="AF241" i="28"/>
  <c r="BG241" i="28"/>
  <c r="AV241" i="28"/>
  <c r="X241" i="28"/>
  <c r="AD241" i="28"/>
  <c r="Z241" i="28"/>
  <c r="AP241" i="28"/>
  <c r="Y241" i="28"/>
  <c r="AQ241" i="28"/>
  <c r="AK241" i="28"/>
  <c r="AR241" i="28"/>
  <c r="P241" i="28"/>
  <c r="BF241" i="28"/>
  <c r="AG241" i="28"/>
  <c r="AU241" i="28"/>
  <c r="AA241" i="28"/>
  <c r="AM241" i="28"/>
  <c r="AI241" i="28"/>
  <c r="I242" i="28"/>
  <c r="H242" i="28" s="1"/>
  <c r="M241" i="28"/>
  <c r="AT241" i="28"/>
  <c r="N241" i="28"/>
  <c r="BA241" i="28"/>
  <c r="S241" i="28"/>
  <c r="AW241" i="28"/>
  <c r="AO241" i="28"/>
  <c r="AJ241" i="28"/>
  <c r="BC241" i="28"/>
  <c r="T241" i="28"/>
  <c r="AE241" i="28"/>
  <c r="K241" i="28"/>
  <c r="L241" i="28"/>
  <c r="AZ241" i="28"/>
  <c r="AH241" i="28"/>
  <c r="U241" i="28"/>
  <c r="W241" i="28"/>
  <c r="O241" i="28"/>
  <c r="BE241" i="28"/>
  <c r="AC241" i="28"/>
  <c r="BD241" i="28"/>
  <c r="BB241" i="28"/>
  <c r="J242" i="28"/>
  <c r="V241" i="28"/>
  <c r="AY241" i="28"/>
  <c r="AX241" i="28"/>
  <c r="Q241" i="28"/>
  <c r="AN241" i="28"/>
  <c r="BH241" i="28"/>
  <c r="AL241" i="28"/>
  <c r="K246" i="25" l="1"/>
  <c r="U246" i="25"/>
  <c r="W246" i="25"/>
  <c r="Z246" i="25"/>
  <c r="R246" i="25"/>
  <c r="AK246" i="25"/>
  <c r="AZ246" i="25"/>
  <c r="BE246" i="25"/>
  <c r="AT246" i="25"/>
  <c r="AF246" i="25"/>
  <c r="J247" i="25"/>
  <c r="BA246" i="25"/>
  <c r="Y246" i="25"/>
  <c r="BH246" i="25"/>
  <c r="S246" i="25"/>
  <c r="AL246" i="25"/>
  <c r="Q246" i="25"/>
  <c r="N246" i="25"/>
  <c r="AQ246" i="25"/>
  <c r="V246" i="25"/>
  <c r="AX246" i="25"/>
  <c r="BD246" i="25"/>
  <c r="AW246" i="25"/>
  <c r="AA246" i="25"/>
  <c r="P246" i="25"/>
  <c r="AD246" i="25"/>
  <c r="AO246" i="25"/>
  <c r="M246" i="25"/>
  <c r="BC246" i="25"/>
  <c r="L246" i="25"/>
  <c r="AE246" i="25"/>
  <c r="AJ246" i="25"/>
  <c r="AC246" i="25"/>
  <c r="AV246" i="25"/>
  <c r="AP246" i="25"/>
  <c r="AU246" i="25"/>
  <c r="AG246" i="25"/>
  <c r="AR246" i="25"/>
  <c r="BF246" i="25"/>
  <c r="AI246" i="25"/>
  <c r="O246" i="25"/>
  <c r="T246" i="25"/>
  <c r="X246" i="25"/>
  <c r="AN246" i="25"/>
  <c r="BI246" i="25"/>
  <c r="BB246" i="25"/>
  <c r="AY246" i="25"/>
  <c r="AH246" i="25"/>
  <c r="BG246" i="25"/>
  <c r="AM246" i="25"/>
  <c r="AB246" i="25"/>
  <c r="AS246" i="25"/>
  <c r="I247" i="25"/>
  <c r="H247" i="25" s="1"/>
  <c r="W242" i="28"/>
  <c r="BB242" i="28"/>
  <c r="AZ242" i="28"/>
  <c r="V242" i="28"/>
  <c r="S242" i="28"/>
  <c r="J243" i="28"/>
  <c r="U242" i="28"/>
  <c r="AJ242" i="28"/>
  <c r="AH242" i="28"/>
  <c r="AE242" i="28"/>
  <c r="BF242" i="28"/>
  <c r="AP242" i="28"/>
  <c r="AX242" i="28"/>
  <c r="AR242" i="28"/>
  <c r="T242" i="28"/>
  <c r="Y242" i="28"/>
  <c r="M242" i="28"/>
  <c r="X242" i="28"/>
  <c r="L242" i="28"/>
  <c r="AC242" i="28"/>
  <c r="BD242" i="28"/>
  <c r="AB242" i="28"/>
  <c r="AS242" i="28"/>
  <c r="AL242" i="28"/>
  <c r="AA242" i="28"/>
  <c r="AT242" i="28"/>
  <c r="AI242" i="28"/>
  <c r="AN242" i="28"/>
  <c r="AD242" i="28"/>
  <c r="BC242" i="28"/>
  <c r="O242" i="28"/>
  <c r="AO242" i="28"/>
  <c r="AQ242" i="28"/>
  <c r="P242" i="28"/>
  <c r="AM242" i="28"/>
  <c r="Z242" i="28"/>
  <c r="R242" i="28"/>
  <c r="AF242" i="28"/>
  <c r="AK242" i="28"/>
  <c r="BA242" i="28"/>
  <c r="I243" i="28"/>
  <c r="H243" i="28" s="1"/>
  <c r="AY242" i="28"/>
  <c r="Q242" i="28"/>
  <c r="AG242" i="28"/>
  <c r="BG242" i="28"/>
  <c r="BE242" i="28"/>
  <c r="AV242" i="28"/>
  <c r="BH242" i="28"/>
  <c r="AU242" i="28"/>
  <c r="K242" i="28"/>
  <c r="AW242" i="28"/>
  <c r="N242" i="28"/>
  <c r="AX243" i="28" l="1"/>
  <c r="BC243" i="28"/>
  <c r="AB243" i="28"/>
  <c r="AH243" i="28"/>
  <c r="Y243" i="28"/>
  <c r="U243" i="28"/>
  <c r="S243" i="28"/>
  <c r="M243" i="28"/>
  <c r="BA243" i="28"/>
  <c r="AY243" i="28"/>
  <c r="AD243" i="28"/>
  <c r="AQ243" i="28"/>
  <c r="AI243" i="28"/>
  <c r="AP243" i="28"/>
  <c r="AG243" i="28"/>
  <c r="AF243" i="28"/>
  <c r="AJ243" i="28"/>
  <c r="AZ243" i="28"/>
  <c r="AS243" i="28"/>
  <c r="N243" i="28"/>
  <c r="AK243" i="28"/>
  <c r="AE243" i="28"/>
  <c r="X243" i="28"/>
  <c r="W243" i="28"/>
  <c r="AV243" i="28"/>
  <c r="BF243" i="28"/>
  <c r="BH243" i="28"/>
  <c r="R243" i="28"/>
  <c r="AR243" i="28"/>
  <c r="O243" i="28"/>
  <c r="K243" i="28"/>
  <c r="BB243" i="28"/>
  <c r="Q243" i="28"/>
  <c r="I244" i="28"/>
  <c r="H244" i="28" s="1"/>
  <c r="AL243" i="28"/>
  <c r="T243" i="28"/>
  <c r="L243" i="28"/>
  <c r="AM243" i="28"/>
  <c r="AO243" i="28"/>
  <c r="Z243" i="28"/>
  <c r="P243" i="28"/>
  <c r="BE243" i="28"/>
  <c r="AA243" i="28"/>
  <c r="AW243" i="28"/>
  <c r="AU243" i="28"/>
  <c r="AC243" i="28"/>
  <c r="V243" i="28"/>
  <c r="AN243" i="28"/>
  <c r="BD243" i="28"/>
  <c r="J244" i="28"/>
  <c r="AT243" i="28"/>
  <c r="BG243" i="28"/>
  <c r="Q247" i="25"/>
  <c r="AK247" i="25"/>
  <c r="AH247" i="25"/>
  <c r="AZ247" i="25"/>
  <c r="P247" i="25"/>
  <c r="AO247" i="25"/>
  <c r="AN247" i="25"/>
  <c r="BB247" i="25"/>
  <c r="BI247" i="25"/>
  <c r="I248" i="25"/>
  <c r="H248" i="25" s="1"/>
  <c r="AJ247" i="25"/>
  <c r="BH247" i="25"/>
  <c r="AW247" i="25"/>
  <c r="J248" i="25"/>
  <c r="AD247" i="25"/>
  <c r="BG247" i="25"/>
  <c r="W247" i="25"/>
  <c r="AL247" i="25"/>
  <c r="AM247" i="25"/>
  <c r="BC247" i="25"/>
  <c r="AS247" i="25"/>
  <c r="K247" i="25"/>
  <c r="O247" i="25"/>
  <c r="X247" i="25"/>
  <c r="S247" i="25"/>
  <c r="AT247" i="25"/>
  <c r="AQ247" i="25"/>
  <c r="M247" i="25"/>
  <c r="T247" i="25"/>
  <c r="AV247" i="25"/>
  <c r="AF247" i="25"/>
  <c r="R247" i="25"/>
  <c r="BE247" i="25"/>
  <c r="BA247" i="25"/>
  <c r="AI247" i="25"/>
  <c r="U247" i="25"/>
  <c r="Z247" i="25"/>
  <c r="N247" i="25"/>
  <c r="AA247" i="25"/>
  <c r="AC247" i="25"/>
  <c r="AP247" i="25"/>
  <c r="AU247" i="25"/>
  <c r="AY247" i="25"/>
  <c r="AX247" i="25"/>
  <c r="L247" i="25"/>
  <c r="BF247" i="25"/>
  <c r="AG247" i="25"/>
  <c r="BD247" i="25"/>
  <c r="AR247" i="25"/>
  <c r="AB247" i="25"/>
  <c r="AE247" i="25"/>
  <c r="V247" i="25"/>
  <c r="Y247" i="25"/>
  <c r="O244" i="28" l="1"/>
  <c r="AV244" i="28"/>
  <c r="AY244" i="28"/>
  <c r="AQ244" i="28"/>
  <c r="P244" i="28"/>
  <c r="BD244" i="28"/>
  <c r="AK244" i="28"/>
  <c r="Q244" i="28"/>
  <c r="AN244" i="28"/>
  <c r="BC244" i="28"/>
  <c r="AR244" i="28"/>
  <c r="AW244" i="28"/>
  <c r="AT244" i="28"/>
  <c r="AL244" i="28"/>
  <c r="AI244" i="28"/>
  <c r="M244" i="28"/>
  <c r="AX244" i="28"/>
  <c r="AG244" i="28"/>
  <c r="BG244" i="28"/>
  <c r="J245" i="28"/>
  <c r="BA244" i="28"/>
  <c r="BH244" i="28"/>
  <c r="AH244" i="28"/>
  <c r="AA244" i="28"/>
  <c r="I245" i="28"/>
  <c r="H245" i="28" s="1"/>
  <c r="AO244" i="28"/>
  <c r="AU244" i="28"/>
  <c r="S244" i="28"/>
  <c r="AJ244" i="28"/>
  <c r="BE244" i="28"/>
  <c r="BF244" i="28"/>
  <c r="AZ244" i="28"/>
  <c r="T244" i="28"/>
  <c r="AP244" i="28"/>
  <c r="L244" i="28"/>
  <c r="U244" i="28"/>
  <c r="AC244" i="28"/>
  <c r="K244" i="28"/>
  <c r="X244" i="28"/>
  <c r="AF244" i="28"/>
  <c r="AD244" i="28"/>
  <c r="BB244" i="28"/>
  <c r="AB244" i="28"/>
  <c r="R244" i="28"/>
  <c r="V244" i="28"/>
  <c r="W244" i="28"/>
  <c r="Y244" i="28"/>
  <c r="AE244" i="28"/>
  <c r="AS244" i="28"/>
  <c r="Z244" i="28"/>
  <c r="AM244" i="28"/>
  <c r="N244" i="28"/>
  <c r="AA248" i="25"/>
  <c r="BC248" i="25"/>
  <c r="AE248" i="25"/>
  <c r="R248" i="25"/>
  <c r="Z248" i="25"/>
  <c r="Y248" i="25"/>
  <c r="AN248" i="25"/>
  <c r="AG248" i="25"/>
  <c r="AQ248" i="25"/>
  <c r="X248" i="25"/>
  <c r="S248" i="25"/>
  <c r="L248" i="25"/>
  <c r="M248" i="25"/>
  <c r="BA248" i="25"/>
  <c r="AW248" i="25"/>
  <c r="I249" i="25"/>
  <c r="H249" i="25" s="1"/>
  <c r="J249" i="25"/>
  <c r="V248" i="25"/>
  <c r="AD248" i="25"/>
  <c r="AX248" i="25"/>
  <c r="W248" i="25"/>
  <c r="Q248" i="25"/>
  <c r="BH248" i="25"/>
  <c r="BG248" i="25"/>
  <c r="AY248" i="25"/>
  <c r="AB248" i="25"/>
  <c r="AI248" i="25"/>
  <c r="AT248" i="25"/>
  <c r="N248" i="25"/>
  <c r="AU248" i="25"/>
  <c r="BE248" i="25"/>
  <c r="AM248" i="25"/>
  <c r="AR248" i="25"/>
  <c r="T248" i="25"/>
  <c r="BI248" i="25"/>
  <c r="AV248" i="25"/>
  <c r="AL248" i="25"/>
  <c r="AJ248" i="25"/>
  <c r="AP248" i="25"/>
  <c r="AO248" i="25"/>
  <c r="BB248" i="25"/>
  <c r="O248" i="25"/>
  <c r="K248" i="25"/>
  <c r="BD248" i="25"/>
  <c r="AS248" i="25"/>
  <c r="AZ248" i="25"/>
  <c r="BF248" i="25"/>
  <c r="AK248" i="25"/>
  <c r="AF248" i="25"/>
  <c r="U248" i="25"/>
  <c r="AC248" i="25"/>
  <c r="P248" i="25"/>
  <c r="AH248" i="25"/>
  <c r="AL245" i="28" l="1"/>
  <c r="AQ245" i="28"/>
  <c r="BB245" i="28"/>
  <c r="AY245" i="28"/>
  <c r="AB245" i="28"/>
  <c r="X245" i="28"/>
  <c r="AR245" i="28"/>
  <c r="AC245" i="28"/>
  <c r="AI245" i="28"/>
  <c r="AN245" i="28"/>
  <c r="AF245" i="28"/>
  <c r="N245" i="28"/>
  <c r="AO245" i="28"/>
  <c r="BF245" i="28"/>
  <c r="BG245" i="28"/>
  <c r="P245" i="28"/>
  <c r="AW245" i="28"/>
  <c r="AD245" i="28"/>
  <c r="AK245" i="28"/>
  <c r="AV245" i="28"/>
  <c r="BD245" i="28"/>
  <c r="AT245" i="28"/>
  <c r="R245" i="28"/>
  <c r="AZ245" i="28"/>
  <c r="AM245" i="28"/>
  <c r="S245" i="28"/>
  <c r="Z245" i="28"/>
  <c r="L245" i="28"/>
  <c r="BC245" i="28"/>
  <c r="AX245" i="28"/>
  <c r="T245" i="28"/>
  <c r="AE245" i="28"/>
  <c r="BE245" i="28"/>
  <c r="V245" i="28"/>
  <c r="O245" i="28"/>
  <c r="AA245" i="28"/>
  <c r="BH245" i="28"/>
  <c r="J246" i="28"/>
  <c r="K245" i="28"/>
  <c r="W245" i="28"/>
  <c r="U245" i="28"/>
  <c r="AP245" i="28"/>
  <c r="Y245" i="28"/>
  <c r="AU245" i="28"/>
  <c r="I246" i="28"/>
  <c r="H246" i="28" s="1"/>
  <c r="AJ245" i="28"/>
  <c r="BA245" i="28"/>
  <c r="M245" i="28"/>
  <c r="AS245" i="28"/>
  <c r="Q245" i="28"/>
  <c r="AG245" i="28"/>
  <c r="AH245" i="28"/>
  <c r="T249" i="25"/>
  <c r="BG249" i="25"/>
  <c r="K249" i="25"/>
  <c r="Y249" i="25"/>
  <c r="AO249" i="25"/>
  <c r="AK249" i="25"/>
  <c r="AL249" i="25"/>
  <c r="AR249" i="25"/>
  <c r="P249" i="25"/>
  <c r="AE249" i="25"/>
  <c r="Q249" i="25"/>
  <c r="W249" i="25"/>
  <c r="AM249" i="25"/>
  <c r="AW249" i="25"/>
  <c r="AD249" i="25"/>
  <c r="N249" i="25"/>
  <c r="BF249" i="25"/>
  <c r="U249" i="25"/>
  <c r="BH249" i="25"/>
  <c r="S249" i="25"/>
  <c r="AA249" i="25"/>
  <c r="AF249" i="25"/>
  <c r="AZ249" i="25"/>
  <c r="BI249" i="25"/>
  <c r="L249" i="25"/>
  <c r="AY249" i="25"/>
  <c r="AT249" i="25"/>
  <c r="AU249" i="25"/>
  <c r="BE249" i="25"/>
  <c r="AI249" i="25"/>
  <c r="AP249" i="25"/>
  <c r="BD249" i="25"/>
  <c r="Z249" i="25"/>
  <c r="AH249" i="25"/>
  <c r="I250" i="25"/>
  <c r="H250" i="25" s="1"/>
  <c r="AS249" i="25"/>
  <c r="AC249" i="25"/>
  <c r="AN249" i="25"/>
  <c r="AG249" i="25"/>
  <c r="J250" i="25"/>
  <c r="M249" i="25"/>
  <c r="AQ249" i="25"/>
  <c r="BC249" i="25"/>
  <c r="BA249" i="25"/>
  <c r="X249" i="25"/>
  <c r="BB249" i="25"/>
  <c r="V249" i="25"/>
  <c r="AB249" i="25"/>
  <c r="AV249" i="25"/>
  <c r="O249" i="25"/>
  <c r="AJ249" i="25"/>
  <c r="AX249" i="25"/>
  <c r="R249" i="25"/>
  <c r="BD250" i="25" l="1"/>
  <c r="AJ250" i="25"/>
  <c r="AB250" i="25"/>
  <c r="AV250" i="25"/>
  <c r="S250" i="25"/>
  <c r="AX250" i="25"/>
  <c r="BF250" i="25"/>
  <c r="P250" i="25"/>
  <c r="K250" i="25"/>
  <c r="N250" i="25"/>
  <c r="AZ250" i="25"/>
  <c r="BE250" i="25"/>
  <c r="AS250" i="25"/>
  <c r="M250" i="25"/>
  <c r="I251" i="25"/>
  <c r="H251" i="25" s="1"/>
  <c r="AI250" i="25"/>
  <c r="AN250" i="25"/>
  <c r="BC250" i="25"/>
  <c r="AO250" i="25"/>
  <c r="AM250" i="25"/>
  <c r="O250" i="25"/>
  <c r="AQ250" i="25"/>
  <c r="U250" i="25"/>
  <c r="AY250" i="25"/>
  <c r="Z250" i="25"/>
  <c r="AG250" i="25"/>
  <c r="AE250" i="25"/>
  <c r="AF250" i="25"/>
  <c r="BH250" i="25"/>
  <c r="AR250" i="25"/>
  <c r="AU250" i="25"/>
  <c r="AT250" i="25"/>
  <c r="AC250" i="25"/>
  <c r="AD250" i="25"/>
  <c r="X250" i="25"/>
  <c r="BB250" i="25"/>
  <c r="V250" i="25"/>
  <c r="BI250" i="25"/>
  <c r="J251" i="25"/>
  <c r="AW250" i="25"/>
  <c r="Q250" i="25"/>
  <c r="AP250" i="25"/>
  <c r="W250" i="25"/>
  <c r="BG250" i="25"/>
  <c r="AA250" i="25"/>
  <c r="R250" i="25"/>
  <c r="AL250" i="25"/>
  <c r="L250" i="25"/>
  <c r="AK250" i="25"/>
  <c r="BA250" i="25"/>
  <c r="T250" i="25"/>
  <c r="Y250" i="25"/>
  <c r="AH250" i="25"/>
  <c r="AT246" i="28"/>
  <c r="AF246" i="28"/>
  <c r="AW246" i="28"/>
  <c r="AO246" i="28"/>
  <c r="AY246" i="28"/>
  <c r="BF246" i="28"/>
  <c r="M246" i="28"/>
  <c r="AB246" i="28"/>
  <c r="AC246" i="28"/>
  <c r="O246" i="28"/>
  <c r="S246" i="28"/>
  <c r="BD246" i="28"/>
  <c r="AS246" i="28"/>
  <c r="BC246" i="28"/>
  <c r="Y246" i="28"/>
  <c r="AI246" i="28"/>
  <c r="AL246" i="28"/>
  <c r="AK246" i="28"/>
  <c r="AZ246" i="28"/>
  <c r="AP246" i="28"/>
  <c r="AN246" i="28"/>
  <c r="U246" i="28"/>
  <c r="AQ246" i="28"/>
  <c r="AD246" i="28"/>
  <c r="BG246" i="28"/>
  <c r="J247" i="28"/>
  <c r="AG246" i="28"/>
  <c r="T246" i="28"/>
  <c r="AU246" i="28"/>
  <c r="AX246" i="28"/>
  <c r="BE246" i="28"/>
  <c r="AR246" i="28"/>
  <c r="AJ246" i="28"/>
  <c r="BA246" i="28"/>
  <c r="AM246" i="28"/>
  <c r="V246" i="28"/>
  <c r="AE246" i="28"/>
  <c r="Z246" i="28"/>
  <c r="N246" i="28"/>
  <c r="AH246" i="28"/>
  <c r="AV246" i="28"/>
  <c r="BH246" i="28"/>
  <c r="P246" i="28"/>
  <c r="BB246" i="28"/>
  <c r="Q246" i="28"/>
  <c r="K246" i="28"/>
  <c r="L246" i="28"/>
  <c r="R246" i="28"/>
  <c r="AA246" i="28"/>
  <c r="I247" i="28"/>
  <c r="H247" i="28" s="1"/>
  <c r="X246" i="28"/>
  <c r="W246" i="28"/>
  <c r="BH247" i="28" l="1"/>
  <c r="Z247" i="28"/>
  <c r="AW247" i="28"/>
  <c r="T247" i="28"/>
  <c r="Q247" i="28"/>
  <c r="AG247" i="28"/>
  <c r="BB247" i="28"/>
  <c r="AL247" i="28"/>
  <c r="AM247" i="28"/>
  <c r="AZ247" i="28"/>
  <c r="AR247" i="28"/>
  <c r="AJ247" i="28"/>
  <c r="J248" i="28"/>
  <c r="AH247" i="28"/>
  <c r="AN247" i="28"/>
  <c r="S247" i="28"/>
  <c r="AY247" i="28"/>
  <c r="BA247" i="28"/>
  <c r="AQ247" i="28"/>
  <c r="AU247" i="28"/>
  <c r="AP247" i="28"/>
  <c r="M247" i="28"/>
  <c r="P247" i="28"/>
  <c r="BG247" i="28"/>
  <c r="V247" i="28"/>
  <c r="AT247" i="28"/>
  <c r="I248" i="28"/>
  <c r="H248" i="28" s="1"/>
  <c r="AF247" i="28"/>
  <c r="AB247" i="28"/>
  <c r="K247" i="28"/>
  <c r="R247" i="28"/>
  <c r="AS247" i="28"/>
  <c r="L247" i="28"/>
  <c r="N247" i="28"/>
  <c r="U247" i="28"/>
  <c r="BE247" i="28"/>
  <c r="W247" i="28"/>
  <c r="BC247" i="28"/>
  <c r="Y247" i="28"/>
  <c r="AK247" i="28"/>
  <c r="BF247" i="28"/>
  <c r="BD247" i="28"/>
  <c r="AC247" i="28"/>
  <c r="AO247" i="28"/>
  <c r="AX247" i="28"/>
  <c r="O247" i="28"/>
  <c r="AI247" i="28"/>
  <c r="AD247" i="28"/>
  <c r="AV247" i="28"/>
  <c r="AA247" i="28"/>
  <c r="AE247" i="28"/>
  <c r="X247" i="28"/>
  <c r="AR251" i="25"/>
  <c r="Y251" i="25"/>
  <c r="AY251" i="25"/>
  <c r="Q251" i="25"/>
  <c r="AW251" i="25"/>
  <c r="AN251" i="25"/>
  <c r="BD251" i="25"/>
  <c r="N251" i="25"/>
  <c r="AH251" i="25"/>
  <c r="AS251" i="25"/>
  <c r="AQ251" i="25"/>
  <c r="AP251" i="25"/>
  <c r="AB251" i="25"/>
  <c r="AI251" i="25"/>
  <c r="AO251" i="25"/>
  <c r="BI251" i="25"/>
  <c r="M251" i="25"/>
  <c r="BF251" i="25"/>
  <c r="K251" i="25"/>
  <c r="AX251" i="25"/>
  <c r="AF251" i="25"/>
  <c r="AM251" i="25"/>
  <c r="AU251" i="25"/>
  <c r="BA251" i="25"/>
  <c r="BE251" i="25"/>
  <c r="BC251" i="25"/>
  <c r="BG251" i="25"/>
  <c r="T251" i="25"/>
  <c r="AA251" i="25"/>
  <c r="AG251" i="25"/>
  <c r="AZ251" i="25"/>
  <c r="J252" i="25"/>
  <c r="AK251" i="25"/>
  <c r="U251" i="25"/>
  <c r="AT251" i="25"/>
  <c r="R251" i="25"/>
  <c r="L251" i="25"/>
  <c r="I252" i="25"/>
  <c r="H252" i="25" s="1"/>
  <c r="BB251" i="25"/>
  <c r="P251" i="25"/>
  <c r="AC251" i="25"/>
  <c r="X251" i="25"/>
  <c r="AL251" i="25"/>
  <c r="AV251" i="25"/>
  <c r="AD251" i="25"/>
  <c r="AJ251" i="25"/>
  <c r="S251" i="25"/>
  <c r="O251" i="25"/>
  <c r="BH251" i="25"/>
  <c r="AE251" i="25"/>
  <c r="W251" i="25"/>
  <c r="Z251" i="25"/>
  <c r="V251" i="25"/>
  <c r="V248" i="28" l="1"/>
  <c r="Z248" i="28"/>
  <c r="X248" i="28"/>
  <c r="W248" i="28"/>
  <c r="BB248" i="28"/>
  <c r="L248" i="28"/>
  <c r="BG248" i="28"/>
  <c r="BD248" i="28"/>
  <c r="AH248" i="28"/>
  <c r="AU248" i="28"/>
  <c r="BH248" i="28"/>
  <c r="AV248" i="28"/>
  <c r="AY248" i="28"/>
  <c r="BE248" i="28"/>
  <c r="AM248" i="28"/>
  <c r="AZ248" i="28"/>
  <c r="AP248" i="28"/>
  <c r="R248" i="28"/>
  <c r="M248" i="28"/>
  <c r="AA248" i="28"/>
  <c r="BA248" i="28"/>
  <c r="U248" i="28"/>
  <c r="AX248" i="28"/>
  <c r="I249" i="28"/>
  <c r="H249" i="28" s="1"/>
  <c r="AJ248" i="28"/>
  <c r="AN248" i="28"/>
  <c r="AS248" i="28"/>
  <c r="AL248" i="28"/>
  <c r="AI248" i="28"/>
  <c r="AB248" i="28"/>
  <c r="Y248" i="28"/>
  <c r="AO248" i="28"/>
  <c r="AF248" i="28"/>
  <c r="Q248" i="28"/>
  <c r="BC248" i="28"/>
  <c r="AT248" i="28"/>
  <c r="BF248" i="28"/>
  <c r="N248" i="28"/>
  <c r="S248" i="28"/>
  <c r="AQ248" i="28"/>
  <c r="T248" i="28"/>
  <c r="P248" i="28"/>
  <c r="AW248" i="28"/>
  <c r="AG248" i="28"/>
  <c r="O248" i="28"/>
  <c r="J249" i="28"/>
  <c r="AK248" i="28"/>
  <c r="K248" i="28"/>
  <c r="AD248" i="28"/>
  <c r="AC248" i="28"/>
  <c r="AE248" i="28"/>
  <c r="AR248" i="28"/>
  <c r="I253" i="25"/>
  <c r="H253" i="25" s="1"/>
  <c r="BF252" i="25"/>
  <c r="AV252" i="25"/>
  <c r="X252" i="25"/>
  <c r="AI252" i="25"/>
  <c r="W252" i="25"/>
  <c r="AU252" i="25"/>
  <c r="AN252" i="25"/>
  <c r="J253" i="25"/>
  <c r="AE252" i="25"/>
  <c r="AB252" i="25"/>
  <c r="AR252" i="25"/>
  <c r="AO252" i="25"/>
  <c r="AW252" i="25"/>
  <c r="AF252" i="25"/>
  <c r="AZ252" i="25"/>
  <c r="AT252" i="25"/>
  <c r="S252" i="25"/>
  <c r="Q252" i="25"/>
  <c r="M252" i="25"/>
  <c r="BE252" i="25"/>
  <c r="K252" i="25"/>
  <c r="R252" i="25"/>
  <c r="AD252" i="25"/>
  <c r="AK252" i="25"/>
  <c r="BG252" i="25"/>
  <c r="Y252" i="25"/>
  <c r="BI252" i="25"/>
  <c r="AH252" i="25"/>
  <c r="BH252" i="25"/>
  <c r="O252" i="25"/>
  <c r="AJ252" i="25"/>
  <c r="P252" i="25"/>
  <c r="Z252" i="25"/>
  <c r="AL252" i="25"/>
  <c r="AY252" i="25"/>
  <c r="AP252" i="25"/>
  <c r="AQ252" i="25"/>
  <c r="BD252" i="25"/>
  <c r="V252" i="25"/>
  <c r="AS252" i="25"/>
  <c r="AX252" i="25"/>
  <c r="BC252" i="25"/>
  <c r="AC252" i="25"/>
  <c r="BB252" i="25"/>
  <c r="T252" i="25"/>
  <c r="U252" i="25"/>
  <c r="BA252" i="25"/>
  <c r="L252" i="25"/>
  <c r="AM252" i="25"/>
  <c r="AG252" i="25"/>
  <c r="N252" i="25"/>
  <c r="AA252" i="25"/>
  <c r="AK253" i="25" l="1"/>
  <c r="BG253" i="25"/>
  <c r="AG253" i="25"/>
  <c r="AD253" i="25"/>
  <c r="N253" i="25"/>
  <c r="S253" i="25"/>
  <c r="BF253" i="25"/>
  <c r="R253" i="25"/>
  <c r="L253" i="25"/>
  <c r="AL253" i="25"/>
  <c r="AH253" i="25"/>
  <c r="AI253" i="25"/>
  <c r="T253" i="25"/>
  <c r="Y253" i="25"/>
  <c r="J254" i="25"/>
  <c r="U253" i="25"/>
  <c r="AY253" i="25"/>
  <c r="BH253" i="25"/>
  <c r="AW253" i="25"/>
  <c r="AO253" i="25"/>
  <c r="I254" i="25"/>
  <c r="H254" i="25" s="1"/>
  <c r="AT253" i="25"/>
  <c r="BC253" i="25"/>
  <c r="AS253" i="25"/>
  <c r="P253" i="25"/>
  <c r="Q253" i="25"/>
  <c r="AU253" i="25"/>
  <c r="AB253" i="25"/>
  <c r="AV253" i="25"/>
  <c r="AQ253" i="25"/>
  <c r="AR253" i="25"/>
  <c r="X253" i="25"/>
  <c r="BA253" i="25"/>
  <c r="O253" i="25"/>
  <c r="AM253" i="25"/>
  <c r="BE253" i="25"/>
  <c r="BD253" i="25"/>
  <c r="AZ253" i="25"/>
  <c r="AJ253" i="25"/>
  <c r="AA253" i="25"/>
  <c r="W253" i="25"/>
  <c r="BB253" i="25"/>
  <c r="K253" i="25"/>
  <c r="BI253" i="25"/>
  <c r="AC253" i="25"/>
  <c r="M253" i="25"/>
  <c r="V253" i="25"/>
  <c r="AX253" i="25"/>
  <c r="AE253" i="25"/>
  <c r="AF253" i="25"/>
  <c r="AP253" i="25"/>
  <c r="Z253" i="25"/>
  <c r="AN253" i="25"/>
  <c r="AA249" i="28"/>
  <c r="AM249" i="28"/>
  <c r="AP249" i="28"/>
  <c r="AT249" i="28"/>
  <c r="BH249" i="28"/>
  <c r="S249" i="28"/>
  <c r="AV249" i="28"/>
  <c r="Q249" i="28"/>
  <c r="Z249" i="28"/>
  <c r="V249" i="28"/>
  <c r="AE249" i="28"/>
  <c r="AF249" i="28"/>
  <c r="J250" i="28"/>
  <c r="BC249" i="28"/>
  <c r="AO249" i="28"/>
  <c r="AC249" i="28"/>
  <c r="AS249" i="28"/>
  <c r="T249" i="28"/>
  <c r="M249" i="28"/>
  <c r="AZ249" i="28"/>
  <c r="BA249" i="28"/>
  <c r="Y249" i="28"/>
  <c r="K249" i="28"/>
  <c r="AW249" i="28"/>
  <c r="AB249" i="28"/>
  <c r="AX249" i="28"/>
  <c r="R249" i="28"/>
  <c r="AL249" i="28"/>
  <c r="AY249" i="28"/>
  <c r="AH249" i="28"/>
  <c r="U249" i="28"/>
  <c r="AI249" i="28"/>
  <c r="L249" i="28"/>
  <c r="BG249" i="28"/>
  <c r="AN249" i="28"/>
  <c r="AQ249" i="28"/>
  <c r="O249" i="28"/>
  <c r="BF249" i="28"/>
  <c r="AG249" i="28"/>
  <c r="AJ249" i="28"/>
  <c r="BD249" i="28"/>
  <c r="X249" i="28"/>
  <c r="AU249" i="28"/>
  <c r="BE249" i="28"/>
  <c r="I250" i="28"/>
  <c r="H250" i="28" s="1"/>
  <c r="N249" i="28"/>
  <c r="P249" i="28"/>
  <c r="BB249" i="28"/>
  <c r="W249" i="28"/>
  <c r="AD249" i="28"/>
  <c r="AK249" i="28"/>
  <c r="AR249" i="28"/>
  <c r="AR254" i="25" l="1"/>
  <c r="W254" i="25"/>
  <c r="U254" i="25"/>
  <c r="T254" i="25"/>
  <c r="K254" i="25"/>
  <c r="BI254" i="25"/>
  <c r="BF254" i="25"/>
  <c r="AV254" i="25"/>
  <c r="AK254" i="25"/>
  <c r="AH254" i="25"/>
  <c r="BA254" i="25"/>
  <c r="I255" i="25"/>
  <c r="H255" i="25" s="1"/>
  <c r="AS254" i="25"/>
  <c r="AD254" i="25"/>
  <c r="BD254" i="25"/>
  <c r="BG254" i="25"/>
  <c r="AZ254" i="25"/>
  <c r="S254" i="25"/>
  <c r="BH254" i="25"/>
  <c r="AJ254" i="25"/>
  <c r="BB254" i="25"/>
  <c r="AC254" i="25"/>
  <c r="AG254" i="25"/>
  <c r="AN254" i="25"/>
  <c r="AL254" i="25"/>
  <c r="X254" i="25"/>
  <c r="AI254" i="25"/>
  <c r="L254" i="25"/>
  <c r="AB254" i="25"/>
  <c r="AT254" i="25"/>
  <c r="Y254" i="25"/>
  <c r="M254" i="25"/>
  <c r="AP254" i="25"/>
  <c r="R254" i="25"/>
  <c r="AW254" i="25"/>
  <c r="AY254" i="25"/>
  <c r="AX254" i="25"/>
  <c r="AM254" i="25"/>
  <c r="AO254" i="25"/>
  <c r="BC254" i="25"/>
  <c r="O254" i="25"/>
  <c r="J255" i="25"/>
  <c r="AQ254" i="25"/>
  <c r="BE254" i="25"/>
  <c r="Q254" i="25"/>
  <c r="AA254" i="25"/>
  <c r="Z254" i="25"/>
  <c r="N254" i="25"/>
  <c r="P254" i="25"/>
  <c r="AF254" i="25"/>
  <c r="AE254" i="25"/>
  <c r="AU254" i="25"/>
  <c r="V254" i="25"/>
  <c r="AC250" i="28"/>
  <c r="AI250" i="28"/>
  <c r="L250" i="28"/>
  <c r="BG250" i="28"/>
  <c r="AK250" i="28"/>
  <c r="Q250" i="28"/>
  <c r="BE250" i="28"/>
  <c r="T250" i="28"/>
  <c r="AT250" i="28"/>
  <c r="AW250" i="28"/>
  <c r="AS250" i="28"/>
  <c r="K250" i="28"/>
  <c r="O250" i="28"/>
  <c r="AX250" i="28"/>
  <c r="BH250" i="28"/>
  <c r="AG250" i="28"/>
  <c r="I251" i="28"/>
  <c r="H251" i="28" s="1"/>
  <c r="AM250" i="28"/>
  <c r="AV250" i="28"/>
  <c r="W250" i="28"/>
  <c r="AO250" i="28"/>
  <c r="Y250" i="28"/>
  <c r="AL250" i="28"/>
  <c r="AJ250" i="28"/>
  <c r="AP250" i="28"/>
  <c r="P250" i="28"/>
  <c r="BF250" i="28"/>
  <c r="X250" i="28"/>
  <c r="AH250" i="28"/>
  <c r="BC250" i="28"/>
  <c r="AD250" i="28"/>
  <c r="AZ250" i="28"/>
  <c r="AQ250" i="28"/>
  <c r="AY250" i="28"/>
  <c r="AU250" i="28"/>
  <c r="AE250" i="28"/>
  <c r="Z250" i="28"/>
  <c r="AF250" i="28"/>
  <c r="BB250" i="28"/>
  <c r="AA250" i="28"/>
  <c r="M250" i="28"/>
  <c r="J251" i="28"/>
  <c r="AR250" i="28"/>
  <c r="U250" i="28"/>
  <c r="BA250" i="28"/>
  <c r="AB250" i="28"/>
  <c r="V250" i="28"/>
  <c r="R250" i="28"/>
  <c r="S250" i="28"/>
  <c r="N250" i="28"/>
  <c r="AN250" i="28"/>
  <c r="BD250" i="28"/>
  <c r="AS255" i="25" l="1"/>
  <c r="AD255" i="25"/>
  <c r="AF255" i="25"/>
  <c r="P255" i="25"/>
  <c r="BI255" i="25"/>
  <c r="AP255" i="25"/>
  <c r="J256" i="25"/>
  <c r="AL255" i="25"/>
  <c r="O255" i="25"/>
  <c r="AV255" i="25"/>
  <c r="X255" i="25"/>
  <c r="AH255" i="25"/>
  <c r="AX255" i="25"/>
  <c r="AA255" i="25"/>
  <c r="AM255" i="25"/>
  <c r="AB255" i="25"/>
  <c r="BA255" i="25"/>
  <c r="I256" i="25"/>
  <c r="H256" i="25" s="1"/>
  <c r="AN255" i="25"/>
  <c r="M255" i="25"/>
  <c r="S255" i="25"/>
  <c r="K255" i="25"/>
  <c r="AG255" i="25"/>
  <c r="BD255" i="25"/>
  <c r="T255" i="25"/>
  <c r="BF255" i="25"/>
  <c r="Q255" i="25"/>
  <c r="AC255" i="25"/>
  <c r="AR255" i="25"/>
  <c r="AU255" i="25"/>
  <c r="U255" i="25"/>
  <c r="Z255" i="25"/>
  <c r="AY255" i="25"/>
  <c r="BC255" i="25"/>
  <c r="AZ255" i="25"/>
  <c r="W255" i="25"/>
  <c r="Y255" i="25"/>
  <c r="AJ255" i="25"/>
  <c r="AW255" i="25"/>
  <c r="BB255" i="25"/>
  <c r="R255" i="25"/>
  <c r="BE255" i="25"/>
  <c r="AQ255" i="25"/>
  <c r="AK255" i="25"/>
  <c r="AO255" i="25"/>
  <c r="BH255" i="25"/>
  <c r="L255" i="25"/>
  <c r="BG255" i="25"/>
  <c r="AE255" i="25"/>
  <c r="AI255" i="25"/>
  <c r="AT255" i="25"/>
  <c r="V255" i="25"/>
  <c r="N255" i="25"/>
  <c r="AS251" i="28"/>
  <c r="BF251" i="28"/>
  <c r="O251" i="28"/>
  <c r="AV251" i="28"/>
  <c r="AA251" i="28"/>
  <c r="L251" i="28"/>
  <c r="AD251" i="28"/>
  <c r="AB251" i="28"/>
  <c r="AZ251" i="28"/>
  <c r="BH251" i="28"/>
  <c r="Q251" i="28"/>
  <c r="S251" i="28"/>
  <c r="AC251" i="28"/>
  <c r="AO251" i="28"/>
  <c r="W251" i="28"/>
  <c r="AK251" i="28"/>
  <c r="BG251" i="28"/>
  <c r="AN251" i="28"/>
  <c r="M251" i="28"/>
  <c r="BD251" i="28"/>
  <c r="AE251" i="28"/>
  <c r="P251" i="28"/>
  <c r="AT251" i="28"/>
  <c r="J252" i="28"/>
  <c r="AW251" i="28"/>
  <c r="AJ251" i="28"/>
  <c r="T251" i="28"/>
  <c r="AX251" i="28"/>
  <c r="BC251" i="28"/>
  <c r="AI251" i="28"/>
  <c r="AP251" i="28"/>
  <c r="AM251" i="28"/>
  <c r="AQ251" i="28"/>
  <c r="Z251" i="28"/>
  <c r="U251" i="28"/>
  <c r="BA251" i="28"/>
  <c r="BE251" i="28"/>
  <c r="AR251" i="28"/>
  <c r="I252" i="28"/>
  <c r="H252" i="28" s="1"/>
  <c r="V251" i="28"/>
  <c r="AY251" i="28"/>
  <c r="AU251" i="28"/>
  <c r="AF251" i="28"/>
  <c r="AG251" i="28"/>
  <c r="BB251" i="28"/>
  <c r="AH251" i="28"/>
  <c r="AL251" i="28"/>
  <c r="K251" i="28"/>
  <c r="R251" i="28"/>
  <c r="X251" i="28"/>
  <c r="N251" i="28"/>
  <c r="Y251" i="28"/>
  <c r="AP252" i="28" l="1"/>
  <c r="S252" i="28"/>
  <c r="N252" i="28"/>
  <c r="AC252" i="28"/>
  <c r="AV252" i="28"/>
  <c r="AB252" i="28"/>
  <c r="W252" i="28"/>
  <c r="Q252" i="28"/>
  <c r="AA252" i="28"/>
  <c r="BF252" i="28"/>
  <c r="AO252" i="28"/>
  <c r="AL252" i="28"/>
  <c r="AE252" i="28"/>
  <c r="AH252" i="28"/>
  <c r="BB252" i="28"/>
  <c r="Y252" i="28"/>
  <c r="AQ252" i="28"/>
  <c r="AU252" i="28"/>
  <c r="AG252" i="28"/>
  <c r="AM252" i="28"/>
  <c r="Z252" i="28"/>
  <c r="AY252" i="28"/>
  <c r="AI252" i="28"/>
  <c r="BD252" i="28"/>
  <c r="AF252" i="28"/>
  <c r="R252" i="28"/>
  <c r="L252" i="28"/>
  <c r="P252" i="28"/>
  <c r="AD252" i="28"/>
  <c r="BH252" i="28"/>
  <c r="AN252" i="28"/>
  <c r="I253" i="28"/>
  <c r="H253" i="28" s="1"/>
  <c r="AZ252" i="28"/>
  <c r="BA252" i="28"/>
  <c r="U252" i="28"/>
  <c r="V252" i="28"/>
  <c r="AR252" i="28"/>
  <c r="AX252" i="28"/>
  <c r="AK252" i="28"/>
  <c r="K252" i="28"/>
  <c r="AT252" i="28"/>
  <c r="BC252" i="28"/>
  <c r="M252" i="28"/>
  <c r="AW252" i="28"/>
  <c r="O252" i="28"/>
  <c r="T252" i="28"/>
  <c r="BG252" i="28"/>
  <c r="X252" i="28"/>
  <c r="J253" i="28"/>
  <c r="AJ252" i="28"/>
  <c r="BE252" i="28"/>
  <c r="AS252" i="28"/>
  <c r="V256" i="25"/>
  <c r="BE256" i="25"/>
  <c r="AL256" i="25"/>
  <c r="AY256" i="25"/>
  <c r="AU256" i="25"/>
  <c r="M256" i="25"/>
  <c r="Q256" i="25"/>
  <c r="BF256" i="25"/>
  <c r="AZ256" i="25"/>
  <c r="AO256" i="25"/>
  <c r="S256" i="25"/>
  <c r="AE256" i="25"/>
  <c r="AP256" i="25"/>
  <c r="AQ256" i="25"/>
  <c r="O256" i="25"/>
  <c r="AR256" i="25"/>
  <c r="Y256" i="25"/>
  <c r="P256" i="25"/>
  <c r="AC256" i="25"/>
  <c r="AD256" i="25"/>
  <c r="AS256" i="25"/>
  <c r="X256" i="25"/>
  <c r="AN256" i="25"/>
  <c r="BA256" i="25"/>
  <c r="BH256" i="25"/>
  <c r="AT256" i="25"/>
  <c r="I257" i="25"/>
  <c r="H257" i="25" s="1"/>
  <c r="AI256" i="25"/>
  <c r="AA256" i="25"/>
  <c r="AM256" i="25"/>
  <c r="BC256" i="25"/>
  <c r="R256" i="25"/>
  <c r="AH256" i="25"/>
  <c r="U256" i="25"/>
  <c r="Z256" i="25"/>
  <c r="N256" i="25"/>
  <c r="T256" i="25"/>
  <c r="J257" i="25"/>
  <c r="W256" i="25"/>
  <c r="BB256" i="25"/>
  <c r="AK256" i="25"/>
  <c r="AB256" i="25"/>
  <c r="AG256" i="25"/>
  <c r="AX256" i="25"/>
  <c r="AJ256" i="25"/>
  <c r="AV256" i="25"/>
  <c r="L256" i="25"/>
  <c r="AW256" i="25"/>
  <c r="AF256" i="25"/>
  <c r="BG256" i="25"/>
  <c r="BI256" i="25"/>
  <c r="K256" i="25"/>
  <c r="BD256" i="25"/>
  <c r="AK257" i="25" l="1"/>
  <c r="BD257" i="25"/>
  <c r="BG257" i="25"/>
  <c r="AO257" i="25"/>
  <c r="BA257" i="25"/>
  <c r="AF257" i="25"/>
  <c r="AZ257" i="25"/>
  <c r="AA257" i="25"/>
  <c r="BI257" i="25"/>
  <c r="AL257" i="25"/>
  <c r="AM257" i="25"/>
  <c r="O257" i="25"/>
  <c r="AV257" i="25"/>
  <c r="AN257" i="25"/>
  <c r="W257" i="25"/>
  <c r="AX257" i="25"/>
  <c r="P257" i="25"/>
  <c r="AC257" i="25"/>
  <c r="BH257" i="25"/>
  <c r="AQ257" i="25"/>
  <c r="T257" i="25"/>
  <c r="AP257" i="25"/>
  <c r="AS257" i="25"/>
  <c r="BE257" i="25"/>
  <c r="Q257" i="25"/>
  <c r="AD257" i="25"/>
  <c r="V257" i="25"/>
  <c r="BB257" i="25"/>
  <c r="Y257" i="25"/>
  <c r="AH257" i="25"/>
  <c r="AI257" i="25"/>
  <c r="N257" i="25"/>
  <c r="AT257" i="25"/>
  <c r="BF257" i="25"/>
  <c r="R257" i="25"/>
  <c r="X257" i="25"/>
  <c r="S257" i="25"/>
  <c r="AU257" i="25"/>
  <c r="M257" i="25"/>
  <c r="J258" i="25"/>
  <c r="AG257" i="25"/>
  <c r="U257" i="25"/>
  <c r="AW257" i="25"/>
  <c r="BC257" i="25"/>
  <c r="AY257" i="25"/>
  <c r="I258" i="25"/>
  <c r="H258" i="25" s="1"/>
  <c r="AE257" i="25"/>
  <c r="L257" i="25"/>
  <c r="K257" i="25"/>
  <c r="AB257" i="25"/>
  <c r="Z257" i="25"/>
  <c r="AR257" i="25"/>
  <c r="AJ257" i="25"/>
  <c r="AH253" i="28"/>
  <c r="R253" i="28"/>
  <c r="AK253" i="28"/>
  <c r="AX253" i="28"/>
  <c r="V253" i="28"/>
  <c r="AB253" i="28"/>
  <c r="J254" i="28"/>
  <c r="AN253" i="28"/>
  <c r="AF253" i="28"/>
  <c r="Z253" i="28"/>
  <c r="S253" i="28"/>
  <c r="AQ253" i="28"/>
  <c r="AI253" i="28"/>
  <c r="AM253" i="28"/>
  <c r="T253" i="28"/>
  <c r="X253" i="28"/>
  <c r="AY253" i="28"/>
  <c r="AG253" i="28"/>
  <c r="BA253" i="28"/>
  <c r="AA253" i="28"/>
  <c r="BF253" i="28"/>
  <c r="AV253" i="28"/>
  <c r="AD253" i="28"/>
  <c r="N253" i="28"/>
  <c r="AU253" i="28"/>
  <c r="AO253" i="28"/>
  <c r="BH253" i="28"/>
  <c r="M253" i="28"/>
  <c r="AZ253" i="28"/>
  <c r="BG253" i="28"/>
  <c r="AJ253" i="28"/>
  <c r="AE253" i="28"/>
  <c r="W253" i="28"/>
  <c r="L253" i="28"/>
  <c r="AS253" i="28"/>
  <c r="AW253" i="28"/>
  <c r="I254" i="28"/>
  <c r="H254" i="28" s="1"/>
  <c r="U253" i="28"/>
  <c r="AP253" i="28"/>
  <c r="Q253" i="28"/>
  <c r="O253" i="28"/>
  <c r="BD253" i="28"/>
  <c r="Y253" i="28"/>
  <c r="BB253" i="28"/>
  <c r="P253" i="28"/>
  <c r="K253" i="28"/>
  <c r="BC253" i="28"/>
  <c r="BE253" i="28"/>
  <c r="AL253" i="28"/>
  <c r="AR253" i="28"/>
  <c r="AC253" i="28"/>
  <c r="AT253" i="28"/>
  <c r="AQ258" i="25" l="1"/>
  <c r="BG258" i="25"/>
  <c r="S258" i="25"/>
  <c r="AB258" i="25"/>
  <c r="AK258" i="25"/>
  <c r="BC258" i="25"/>
  <c r="Z258" i="25"/>
  <c r="AH258" i="25"/>
  <c r="AX258" i="25"/>
  <c r="AU258" i="25"/>
  <c r="T258" i="25"/>
  <c r="M258" i="25"/>
  <c r="P258" i="25"/>
  <c r="R258" i="25"/>
  <c r="AW258" i="25"/>
  <c r="AM258" i="25"/>
  <c r="W258" i="25"/>
  <c r="AI258" i="25"/>
  <c r="AO258" i="25"/>
  <c r="BE258" i="25"/>
  <c r="BI258" i="25"/>
  <c r="BD258" i="25"/>
  <c r="U258" i="25"/>
  <c r="BF258" i="25"/>
  <c r="BB258" i="25"/>
  <c r="AL258" i="25"/>
  <c r="AG258" i="25"/>
  <c r="AE258" i="25"/>
  <c r="AV258" i="25"/>
  <c r="AZ258" i="25"/>
  <c r="AT258" i="25"/>
  <c r="AF258" i="25"/>
  <c r="BA258" i="25"/>
  <c r="Q258" i="25"/>
  <c r="AS258" i="25"/>
  <c r="J259" i="25"/>
  <c r="K258" i="25"/>
  <c r="AD258" i="25"/>
  <c r="AA258" i="25"/>
  <c r="AP258" i="25"/>
  <c r="AR258" i="25"/>
  <c r="I259" i="25"/>
  <c r="H259" i="25" s="1"/>
  <c r="O258" i="25"/>
  <c r="N258" i="25"/>
  <c r="AC258" i="25"/>
  <c r="L258" i="25"/>
  <c r="X258" i="25"/>
  <c r="Y258" i="25"/>
  <c r="V258" i="25"/>
  <c r="BH258" i="25"/>
  <c r="AJ258" i="25"/>
  <c r="AN258" i="25"/>
  <c r="AY258" i="25"/>
  <c r="S254" i="28"/>
  <c r="AW254" i="28"/>
  <c r="AO254" i="28"/>
  <c r="N254" i="28"/>
  <c r="AG254" i="28"/>
  <c r="O254" i="28"/>
  <c r="P254" i="28"/>
  <c r="BG254" i="28"/>
  <c r="AJ254" i="28"/>
  <c r="BH254" i="28"/>
  <c r="AC254" i="28"/>
  <c r="W254" i="28"/>
  <c r="AQ254" i="28"/>
  <c r="K254" i="28"/>
  <c r="BE254" i="28"/>
  <c r="V254" i="28"/>
  <c r="BF254" i="28"/>
  <c r="AS254" i="28"/>
  <c r="AT254" i="28"/>
  <c r="J255" i="28"/>
  <c r="AX254" i="28"/>
  <c r="AB254" i="28"/>
  <c r="AK254" i="28"/>
  <c r="AD254" i="28"/>
  <c r="AY254" i="28"/>
  <c r="AP254" i="28"/>
  <c r="AF254" i="28"/>
  <c r="BC254" i="28"/>
  <c r="BB254" i="28"/>
  <c r="AE254" i="28"/>
  <c r="AN254" i="28"/>
  <c r="AL254" i="28"/>
  <c r="Z254" i="28"/>
  <c r="AH254" i="28"/>
  <c r="T254" i="28"/>
  <c r="AM254" i="28"/>
  <c r="I255" i="28"/>
  <c r="H255" i="28" s="1"/>
  <c r="AU254" i="28"/>
  <c r="U254" i="28"/>
  <c r="AI254" i="28"/>
  <c r="R254" i="28"/>
  <c r="L254" i="28"/>
  <c r="BD254" i="28"/>
  <c r="AV254" i="28"/>
  <c r="Q254" i="28"/>
  <c r="X254" i="28"/>
  <c r="AZ254" i="28"/>
  <c r="M254" i="28"/>
  <c r="AR254" i="28"/>
  <c r="Y254" i="28"/>
  <c r="AA254" i="28"/>
  <c r="BA254" i="28"/>
  <c r="AS255" i="28" l="1"/>
  <c r="BG255" i="28"/>
  <c r="BH255" i="28"/>
  <c r="AH255" i="28"/>
  <c r="BA255" i="28"/>
  <c r="X255" i="28"/>
  <c r="AY255" i="28"/>
  <c r="P255" i="28"/>
  <c r="Q255" i="28"/>
  <c r="Y255" i="28"/>
  <c r="AM255" i="28"/>
  <c r="AT255" i="28"/>
  <c r="V255" i="28"/>
  <c r="AQ255" i="28"/>
  <c r="W255" i="28"/>
  <c r="AK255" i="28"/>
  <c r="BC255" i="28"/>
  <c r="AN255" i="28"/>
  <c r="Z255" i="28"/>
  <c r="AF255" i="28"/>
  <c r="BB255" i="28"/>
  <c r="AV255" i="28"/>
  <c r="T255" i="28"/>
  <c r="AW255" i="28"/>
  <c r="AD255" i="28"/>
  <c r="L255" i="28"/>
  <c r="AO255" i="28"/>
  <c r="BF255" i="28"/>
  <c r="AJ255" i="28"/>
  <c r="AX255" i="28"/>
  <c r="AB255" i="28"/>
  <c r="AZ255" i="28"/>
  <c r="AP255" i="28"/>
  <c r="AG255" i="28"/>
  <c r="AC255" i="28"/>
  <c r="I256" i="28"/>
  <c r="H256" i="28" s="1"/>
  <c r="BD255" i="28"/>
  <c r="J256" i="28"/>
  <c r="AU255" i="28"/>
  <c r="BE255" i="28"/>
  <c r="AR255" i="28"/>
  <c r="AI255" i="28"/>
  <c r="S255" i="28"/>
  <c r="AL255" i="28"/>
  <c r="N255" i="28"/>
  <c r="U255" i="28"/>
  <c r="R255" i="28"/>
  <c r="M255" i="28"/>
  <c r="AA255" i="28"/>
  <c r="AE255" i="28"/>
  <c r="O255" i="28"/>
  <c r="K255" i="28"/>
  <c r="BH259" i="25"/>
  <c r="Y259" i="25"/>
  <c r="R259" i="25"/>
  <c r="Z259" i="25"/>
  <c r="L259" i="25"/>
  <c r="J260" i="25"/>
  <c r="O259" i="25"/>
  <c r="BA259" i="25"/>
  <c r="AE259" i="25"/>
  <c r="BC259" i="25"/>
  <c r="AB259" i="25"/>
  <c r="BB259" i="25"/>
  <c r="X259" i="25"/>
  <c r="BE259" i="25"/>
  <c r="AH259" i="25"/>
  <c r="BI259" i="25"/>
  <c r="AN259" i="25"/>
  <c r="AK259" i="25"/>
  <c r="AI259" i="25"/>
  <c r="AO259" i="25"/>
  <c r="S259" i="25"/>
  <c r="Q259" i="25"/>
  <c r="T259" i="25"/>
  <c r="AT259" i="25"/>
  <c r="AY259" i="25"/>
  <c r="AZ259" i="25"/>
  <c r="M259" i="25"/>
  <c r="BG259" i="25"/>
  <c r="U259" i="25"/>
  <c r="AX259" i="25"/>
  <c r="AV259" i="25"/>
  <c r="I260" i="25"/>
  <c r="H260" i="25" s="1"/>
  <c r="AD259" i="25"/>
  <c r="AC259" i="25"/>
  <c r="AG259" i="25"/>
  <c r="AR259" i="25"/>
  <c r="BF259" i="25"/>
  <c r="AA259" i="25"/>
  <c r="AJ259" i="25"/>
  <c r="AQ259" i="25"/>
  <c r="V259" i="25"/>
  <c r="K259" i="25"/>
  <c r="AM259" i="25"/>
  <c r="AS259" i="25"/>
  <c r="AP259" i="25"/>
  <c r="BD259" i="25"/>
  <c r="AW259" i="25"/>
  <c r="N259" i="25"/>
  <c r="W259" i="25"/>
  <c r="P259" i="25"/>
  <c r="AU259" i="25"/>
  <c r="AL259" i="25"/>
  <c r="AF259" i="25"/>
  <c r="AG260" i="25" l="1"/>
  <c r="Y260" i="25"/>
  <c r="BE260" i="25"/>
  <c r="AJ260" i="25"/>
  <c r="BC260" i="25"/>
  <c r="AI260" i="25"/>
  <c r="AD260" i="25"/>
  <c r="AH260" i="25"/>
  <c r="AV260" i="25"/>
  <c r="O260" i="25"/>
  <c r="BA260" i="25"/>
  <c r="P260" i="25"/>
  <c r="BB260" i="25"/>
  <c r="AW260" i="25"/>
  <c r="BF260" i="25"/>
  <c r="M260" i="25"/>
  <c r="BH260" i="25"/>
  <c r="R260" i="25"/>
  <c r="L260" i="25"/>
  <c r="AA260" i="25"/>
  <c r="I261" i="25"/>
  <c r="H261" i="25" s="1"/>
  <c r="S260" i="25"/>
  <c r="AP260" i="25"/>
  <c r="AX260" i="25"/>
  <c r="K260" i="25"/>
  <c r="AK260" i="25"/>
  <c r="AO260" i="25"/>
  <c r="AQ260" i="25"/>
  <c r="AT260" i="25"/>
  <c r="AY260" i="25"/>
  <c r="AE260" i="25"/>
  <c r="U260" i="25"/>
  <c r="AR260" i="25"/>
  <c r="T260" i="25"/>
  <c r="AB260" i="25"/>
  <c r="BD260" i="25"/>
  <c r="AL260" i="25"/>
  <c r="V260" i="25"/>
  <c r="AS260" i="25"/>
  <c r="BG260" i="25"/>
  <c r="BI260" i="25"/>
  <c r="W260" i="25"/>
  <c r="AU260" i="25"/>
  <c r="AC260" i="25"/>
  <c r="AZ260" i="25"/>
  <c r="AN260" i="25"/>
  <c r="X260" i="25"/>
  <c r="Z260" i="25"/>
  <c r="Q260" i="25"/>
  <c r="AF260" i="25"/>
  <c r="N260" i="25"/>
  <c r="AM260" i="25"/>
  <c r="J261" i="25"/>
  <c r="AQ256" i="28"/>
  <c r="AU256" i="28"/>
  <c r="BH256" i="28"/>
  <c r="T256" i="28"/>
  <c r="AX256" i="28"/>
  <c r="K256" i="28"/>
  <c r="M256" i="28"/>
  <c r="AI256" i="28"/>
  <c r="L256" i="28"/>
  <c r="Z256" i="28"/>
  <c r="AV256" i="28"/>
  <c r="AT256" i="28"/>
  <c r="AF256" i="28"/>
  <c r="AR256" i="28"/>
  <c r="AZ256" i="28"/>
  <c r="AE256" i="28"/>
  <c r="AY256" i="28"/>
  <c r="X256" i="28"/>
  <c r="AG256" i="28"/>
  <c r="AS256" i="28"/>
  <c r="J257" i="28"/>
  <c r="BB256" i="28"/>
  <c r="AL256" i="28"/>
  <c r="R256" i="28"/>
  <c r="BA256" i="28"/>
  <c r="AB256" i="28"/>
  <c r="AP256" i="28"/>
  <c r="Q256" i="28"/>
  <c r="I257" i="28"/>
  <c r="H257" i="28" s="1"/>
  <c r="AH256" i="28"/>
  <c r="U256" i="28"/>
  <c r="AO256" i="28"/>
  <c r="BD256" i="28"/>
  <c r="BC256" i="28"/>
  <c r="AW256" i="28"/>
  <c r="BE256" i="28"/>
  <c r="V256" i="28"/>
  <c r="AD256" i="28"/>
  <c r="AK256" i="28"/>
  <c r="S256" i="28"/>
  <c r="W256" i="28"/>
  <c r="N256" i="28"/>
  <c r="BF256" i="28"/>
  <c r="AA256" i="28"/>
  <c r="AJ256" i="28"/>
  <c r="AN256" i="28"/>
  <c r="P256" i="28"/>
  <c r="AC256" i="28"/>
  <c r="Y256" i="28"/>
  <c r="AM256" i="28"/>
  <c r="BG256" i="28"/>
  <c r="O256" i="28"/>
  <c r="T261" i="25" l="1"/>
  <c r="BF261" i="25"/>
  <c r="W261" i="25"/>
  <c r="N261" i="25"/>
  <c r="L261" i="25"/>
  <c r="AV261" i="25"/>
  <c r="AL261" i="25"/>
  <c r="Q261" i="25"/>
  <c r="BG261" i="25"/>
  <c r="V261" i="25"/>
  <c r="AB261" i="25"/>
  <c r="R261" i="25"/>
  <c r="BB261" i="25"/>
  <c r="BC261" i="25"/>
  <c r="AU261" i="25"/>
  <c r="AW261" i="25"/>
  <c r="AQ261" i="25"/>
  <c r="BH261" i="25"/>
  <c r="AI261" i="25"/>
  <c r="X261" i="25"/>
  <c r="AA261" i="25"/>
  <c r="J262" i="25"/>
  <c r="BI261" i="25"/>
  <c r="Y261" i="25"/>
  <c r="P261" i="25"/>
  <c r="BE261" i="25"/>
  <c r="O261" i="25"/>
  <c r="AH261" i="25"/>
  <c r="K261" i="25"/>
  <c r="S261" i="25"/>
  <c r="AM261" i="25"/>
  <c r="AZ261" i="25"/>
  <c r="AG261" i="25"/>
  <c r="AX261" i="25"/>
  <c r="AN261" i="25"/>
  <c r="AD261" i="25"/>
  <c r="AJ261" i="25"/>
  <c r="AR261" i="25"/>
  <c r="AC261" i="25"/>
  <c r="U261" i="25"/>
  <c r="I262" i="25"/>
  <c r="H262" i="25" s="1"/>
  <c r="AE261" i="25"/>
  <c r="AS261" i="25"/>
  <c r="BA261" i="25"/>
  <c r="BD261" i="25"/>
  <c r="AP261" i="25"/>
  <c r="AF261" i="25"/>
  <c r="M261" i="25"/>
  <c r="AK261" i="25"/>
  <c r="AT261" i="25"/>
  <c r="AY261" i="25"/>
  <c r="Z261" i="25"/>
  <c r="AO261" i="25"/>
  <c r="AV257" i="28"/>
  <c r="AD257" i="28"/>
  <c r="AF257" i="28"/>
  <c r="AP257" i="28"/>
  <c r="Z257" i="28"/>
  <c r="BF257" i="28"/>
  <c r="AC257" i="28"/>
  <c r="P257" i="28"/>
  <c r="R257" i="28"/>
  <c r="AU257" i="28"/>
  <c r="N257" i="28"/>
  <c r="AT257" i="28"/>
  <c r="X257" i="28"/>
  <c r="K257" i="28"/>
  <c r="AN257" i="28"/>
  <c r="AW257" i="28"/>
  <c r="Q257" i="28"/>
  <c r="AI257" i="28"/>
  <c r="Y257" i="28"/>
  <c r="AJ257" i="28"/>
  <c r="AZ257" i="28"/>
  <c r="AX257" i="28"/>
  <c r="M257" i="28"/>
  <c r="AB257" i="28"/>
  <c r="AA257" i="28"/>
  <c r="AQ257" i="28"/>
  <c r="AO257" i="28"/>
  <c r="BD257" i="28"/>
  <c r="AL257" i="28"/>
  <c r="BA257" i="28"/>
  <c r="BH257" i="28"/>
  <c r="AH257" i="28"/>
  <c r="I258" i="28"/>
  <c r="H258" i="28" s="1"/>
  <c r="AK257" i="28"/>
  <c r="U257" i="28"/>
  <c r="AR257" i="28"/>
  <c r="AY257" i="28"/>
  <c r="BC257" i="28"/>
  <c r="T257" i="28"/>
  <c r="AE257" i="28"/>
  <c r="AG257" i="28"/>
  <c r="W257" i="28"/>
  <c r="AS257" i="28"/>
  <c r="BG257" i="28"/>
  <c r="S257" i="28"/>
  <c r="J258" i="28"/>
  <c r="L257" i="28"/>
  <c r="BB257" i="28"/>
  <c r="AM257" i="28"/>
  <c r="V257" i="28"/>
  <c r="O257" i="28"/>
  <c r="BE257" i="28"/>
  <c r="Q262" i="25" l="1"/>
  <c r="AO262" i="25"/>
  <c r="AP262" i="25"/>
  <c r="AL262" i="25"/>
  <c r="AX262" i="25"/>
  <c r="AB262" i="25"/>
  <c r="AC262" i="25"/>
  <c r="BF262" i="25"/>
  <c r="AG262" i="25"/>
  <c r="S262" i="25"/>
  <c r="AE262" i="25"/>
  <c r="Z262" i="25"/>
  <c r="L262" i="25"/>
  <c r="AS262" i="25"/>
  <c r="AR262" i="25"/>
  <c r="O262" i="25"/>
  <c r="AH262" i="25"/>
  <c r="BB262" i="25"/>
  <c r="W262" i="25"/>
  <c r="AK262" i="25"/>
  <c r="AA262" i="25"/>
  <c r="AM262" i="25"/>
  <c r="U262" i="25"/>
  <c r="P262" i="25"/>
  <c r="AJ262" i="25"/>
  <c r="M262" i="25"/>
  <c r="AD262" i="25"/>
  <c r="AY262" i="25"/>
  <c r="AW262" i="25"/>
  <c r="X262" i="25"/>
  <c r="BD262" i="25"/>
  <c r="BE262" i="25"/>
  <c r="AV262" i="25"/>
  <c r="T262" i="25"/>
  <c r="AI262" i="25"/>
  <c r="BA262" i="25"/>
  <c r="AU262" i="25"/>
  <c r="AQ262" i="25"/>
  <c r="N262" i="25"/>
  <c r="I263" i="25"/>
  <c r="H263" i="25" s="1"/>
  <c r="BC262" i="25"/>
  <c r="V262" i="25"/>
  <c r="BH262" i="25"/>
  <c r="AT262" i="25"/>
  <c r="J263" i="25"/>
  <c r="BI262" i="25"/>
  <c r="AN262" i="25"/>
  <c r="BG262" i="25"/>
  <c r="K262" i="25"/>
  <c r="R262" i="25"/>
  <c r="AF262" i="25"/>
  <c r="AZ262" i="25"/>
  <c r="Y262" i="25"/>
  <c r="BC258" i="28"/>
  <c r="Z258" i="28"/>
  <c r="J259" i="28"/>
  <c r="AF258" i="28"/>
  <c r="AO258" i="28"/>
  <c r="O258" i="28"/>
  <c r="AG258" i="28"/>
  <c r="K258" i="28"/>
  <c r="AA258" i="28"/>
  <c r="U258" i="28"/>
  <c r="V258" i="28"/>
  <c r="AS258" i="28"/>
  <c r="AW258" i="28"/>
  <c r="I259" i="28"/>
  <c r="H259" i="28" s="1"/>
  <c r="AY258" i="28"/>
  <c r="AC258" i="28"/>
  <c r="N258" i="28"/>
  <c r="AP258" i="28"/>
  <c r="AV258" i="28"/>
  <c r="P258" i="28"/>
  <c r="AX258" i="28"/>
  <c r="AD258" i="28"/>
  <c r="BE258" i="28"/>
  <c r="X258" i="28"/>
  <c r="S258" i="28"/>
  <c r="AL258" i="28"/>
  <c r="BB258" i="28"/>
  <c r="AZ258" i="28"/>
  <c r="AT258" i="28"/>
  <c r="AM258" i="28"/>
  <c r="AK258" i="28"/>
  <c r="BG258" i="28"/>
  <c r="BH258" i="28"/>
  <c r="W258" i="28"/>
  <c r="AU258" i="28"/>
  <c r="T258" i="28"/>
  <c r="R258" i="28"/>
  <c r="AI258" i="28"/>
  <c r="Y258" i="28"/>
  <c r="AE258" i="28"/>
  <c r="BF258" i="28"/>
  <c r="Q258" i="28"/>
  <c r="AB258" i="28"/>
  <c r="M258" i="28"/>
  <c r="BD258" i="28"/>
  <c r="AQ258" i="28"/>
  <c r="AJ258" i="28"/>
  <c r="L258" i="28"/>
  <c r="AR258" i="28"/>
  <c r="BA258" i="28"/>
  <c r="AN258" i="28"/>
  <c r="AH258" i="28"/>
  <c r="AX259" i="28" l="1"/>
  <c r="AC259" i="28"/>
  <c r="V259" i="28"/>
  <c r="BF259" i="28"/>
  <c r="AJ259" i="28"/>
  <c r="AS259" i="28"/>
  <c r="AN259" i="28"/>
  <c r="AR259" i="28"/>
  <c r="AZ259" i="28"/>
  <c r="AV259" i="28"/>
  <c r="AY259" i="28"/>
  <c r="AD259" i="28"/>
  <c r="AQ259" i="28"/>
  <c r="S259" i="28"/>
  <c r="R259" i="28"/>
  <c r="Z259" i="28"/>
  <c r="AW259" i="28"/>
  <c r="AM259" i="28"/>
  <c r="AA259" i="28"/>
  <c r="AG259" i="28"/>
  <c r="AI259" i="28"/>
  <c r="BG259" i="28"/>
  <c r="AF259" i="28"/>
  <c r="Q259" i="28"/>
  <c r="L259" i="28"/>
  <c r="AU259" i="28"/>
  <c r="BB259" i="28"/>
  <c r="AB259" i="28"/>
  <c r="AL259" i="28"/>
  <c r="AE259" i="28"/>
  <c r="AH259" i="28"/>
  <c r="J260" i="28"/>
  <c r="AT259" i="28"/>
  <c r="N259" i="28"/>
  <c r="P259" i="28"/>
  <c r="I260" i="28"/>
  <c r="H260" i="28" s="1"/>
  <c r="BE259" i="28"/>
  <c r="W259" i="28"/>
  <c r="BC259" i="28"/>
  <c r="M259" i="28"/>
  <c r="T259" i="28"/>
  <c r="BD259" i="28"/>
  <c r="Y259" i="28"/>
  <c r="AP259" i="28"/>
  <c r="AO259" i="28"/>
  <c r="X259" i="28"/>
  <c r="U259" i="28"/>
  <c r="AK259" i="28"/>
  <c r="BA259" i="28"/>
  <c r="BH259" i="28"/>
  <c r="O259" i="28"/>
  <c r="K259" i="28"/>
  <c r="N263" i="25"/>
  <c r="I264" i="25"/>
  <c r="H264" i="25" s="1"/>
  <c r="O263" i="25"/>
  <c r="V263" i="25"/>
  <c r="BG263" i="25"/>
  <c r="R263" i="25"/>
  <c r="BI263" i="25"/>
  <c r="AF263" i="25"/>
  <c r="BB263" i="25"/>
  <c r="AC263" i="25"/>
  <c r="AW263" i="25"/>
  <c r="BE263" i="25"/>
  <c r="S263" i="25"/>
  <c r="Q263" i="25"/>
  <c r="AT263" i="25"/>
  <c r="AK263" i="25"/>
  <c r="L263" i="25"/>
  <c r="T263" i="25"/>
  <c r="BA263" i="25"/>
  <c r="AZ263" i="25"/>
  <c r="AV263" i="25"/>
  <c r="P263" i="25"/>
  <c r="AJ263" i="25"/>
  <c r="AA263" i="25"/>
  <c r="AO263" i="25"/>
  <c r="AN263" i="25"/>
  <c r="X263" i="25"/>
  <c r="BC263" i="25"/>
  <c r="AS263" i="25"/>
  <c r="AB263" i="25"/>
  <c r="W263" i="25"/>
  <c r="AY263" i="25"/>
  <c r="AG263" i="25"/>
  <c r="AD263" i="25"/>
  <c r="AQ263" i="25"/>
  <c r="AX263" i="25"/>
  <c r="BD263" i="25"/>
  <c r="AP263" i="25"/>
  <c r="BF263" i="25"/>
  <c r="J264" i="25"/>
  <c r="Y263" i="25"/>
  <c r="AM263" i="25"/>
  <c r="K263" i="25"/>
  <c r="AE263" i="25"/>
  <c r="Z263" i="25"/>
  <c r="U263" i="25"/>
  <c r="M263" i="25"/>
  <c r="AR263" i="25"/>
  <c r="BH263" i="25"/>
  <c r="AU263" i="25"/>
  <c r="AI263" i="25"/>
  <c r="AL263" i="25"/>
  <c r="AH263" i="25"/>
  <c r="BD260" i="28" l="1"/>
  <c r="AA260" i="28"/>
  <c r="N260" i="28"/>
  <c r="AK260" i="28"/>
  <c r="Y260" i="28"/>
  <c r="AS260" i="28"/>
  <c r="W260" i="28"/>
  <c r="U260" i="28"/>
  <c r="AE260" i="28"/>
  <c r="AL260" i="28"/>
  <c r="O260" i="28"/>
  <c r="BB260" i="28"/>
  <c r="AC260" i="28"/>
  <c r="I261" i="28"/>
  <c r="H261" i="28" s="1"/>
  <c r="AP260" i="28"/>
  <c r="AB260" i="28"/>
  <c r="AJ260" i="28"/>
  <c r="V260" i="28"/>
  <c r="AY260" i="28"/>
  <c r="AF260" i="28"/>
  <c r="AX260" i="28"/>
  <c r="R260" i="28"/>
  <c r="AR260" i="28"/>
  <c r="AU260" i="28"/>
  <c r="AT260" i="28"/>
  <c r="AZ260" i="28"/>
  <c r="Z260" i="28"/>
  <c r="BG260" i="28"/>
  <c r="BF260" i="28"/>
  <c r="AI260" i="28"/>
  <c r="AO260" i="28"/>
  <c r="AG260" i="28"/>
  <c r="Q260" i="28"/>
  <c r="AM260" i="28"/>
  <c r="M260" i="28"/>
  <c r="J261" i="28"/>
  <c r="BH260" i="28"/>
  <c r="BC260" i="28"/>
  <c r="AH260" i="28"/>
  <c r="S260" i="28"/>
  <c r="X260" i="28"/>
  <c r="BE260" i="28"/>
  <c r="K260" i="28"/>
  <c r="T260" i="28"/>
  <c r="AQ260" i="28"/>
  <c r="AN260" i="28"/>
  <c r="BA260" i="28"/>
  <c r="AV260" i="28"/>
  <c r="P260" i="28"/>
  <c r="AD260" i="28"/>
  <c r="AW260" i="28"/>
  <c r="L260" i="28"/>
  <c r="R264" i="25"/>
  <c r="AK264" i="25"/>
  <c r="X264" i="25"/>
  <c r="AU264" i="25"/>
  <c r="BE264" i="25"/>
  <c r="I265" i="25"/>
  <c r="H265" i="25" s="1"/>
  <c r="S264" i="25"/>
  <c r="AJ264" i="25"/>
  <c r="AE264" i="25"/>
  <c r="AI264" i="25"/>
  <c r="BA264" i="25"/>
  <c r="AR264" i="25"/>
  <c r="O264" i="25"/>
  <c r="W264" i="25"/>
  <c r="Y264" i="25"/>
  <c r="AM264" i="25"/>
  <c r="AL264" i="25"/>
  <c r="Q264" i="25"/>
  <c r="AG264" i="25"/>
  <c r="BB264" i="25"/>
  <c r="AZ264" i="25"/>
  <c r="AY264" i="25"/>
  <c r="AC264" i="25"/>
  <c r="AO264" i="25"/>
  <c r="BH264" i="25"/>
  <c r="N264" i="25"/>
  <c r="J265" i="25"/>
  <c r="L264" i="25"/>
  <c r="V264" i="25"/>
  <c r="AH264" i="25"/>
  <c r="BD264" i="25"/>
  <c r="P264" i="25"/>
  <c r="AP264" i="25"/>
  <c r="AN264" i="25"/>
  <c r="AV264" i="25"/>
  <c r="T264" i="25"/>
  <c r="AD264" i="25"/>
  <c r="AQ264" i="25"/>
  <c r="AX264" i="25"/>
  <c r="M264" i="25"/>
  <c r="BG264" i="25"/>
  <c r="AW264" i="25"/>
  <c r="AF264" i="25"/>
  <c r="AT264" i="25"/>
  <c r="K264" i="25"/>
  <c r="BF264" i="25"/>
  <c r="BI264" i="25"/>
  <c r="AA264" i="25"/>
  <c r="BC264" i="25"/>
  <c r="AB264" i="25"/>
  <c r="U264" i="25"/>
  <c r="Z264" i="25"/>
  <c r="AS264" i="25"/>
  <c r="AV265" i="25" l="1"/>
  <c r="AF265" i="25"/>
  <c r="AP265" i="25"/>
  <c r="BE265" i="25"/>
  <c r="BD265" i="25"/>
  <c r="BH265" i="25"/>
  <c r="AE265" i="25"/>
  <c r="T265" i="25"/>
  <c r="AX265" i="25"/>
  <c r="AA265" i="25"/>
  <c r="S265" i="25"/>
  <c r="AY265" i="25"/>
  <c r="Y265" i="25"/>
  <c r="I266" i="25"/>
  <c r="H266" i="25" s="1"/>
  <c r="AH265" i="25"/>
  <c r="AN265" i="25"/>
  <c r="J266" i="25"/>
  <c r="BC265" i="25"/>
  <c r="K265" i="25"/>
  <c r="AQ265" i="25"/>
  <c r="R265" i="25"/>
  <c r="AR265" i="25"/>
  <c r="BF265" i="25"/>
  <c r="AD265" i="25"/>
  <c r="M265" i="25"/>
  <c r="AL265" i="25"/>
  <c r="BB265" i="25"/>
  <c r="Z265" i="25"/>
  <c r="N265" i="25"/>
  <c r="AG265" i="25"/>
  <c r="O265" i="25"/>
  <c r="X265" i="25"/>
  <c r="W265" i="25"/>
  <c r="AJ265" i="25"/>
  <c r="BG265" i="25"/>
  <c r="AT265" i="25"/>
  <c r="AM265" i="25"/>
  <c r="AZ265" i="25"/>
  <c r="V265" i="25"/>
  <c r="Q265" i="25"/>
  <c r="L265" i="25"/>
  <c r="AU265" i="25"/>
  <c r="P265" i="25"/>
  <c r="BI265" i="25"/>
  <c r="AC265" i="25"/>
  <c r="AS265" i="25"/>
  <c r="AW265" i="25"/>
  <c r="BA265" i="25"/>
  <c r="U265" i="25"/>
  <c r="AI265" i="25"/>
  <c r="AK265" i="25"/>
  <c r="AB265" i="25"/>
  <c r="AO265" i="25"/>
  <c r="AE261" i="28"/>
  <c r="AP261" i="28"/>
  <c r="AM261" i="28"/>
  <c r="BA261" i="28"/>
  <c r="AR261" i="28"/>
  <c r="AD261" i="28"/>
  <c r="AJ261" i="28"/>
  <c r="AL261" i="28"/>
  <c r="P261" i="28"/>
  <c r="AH261" i="28"/>
  <c r="X261" i="28"/>
  <c r="AT261" i="28"/>
  <c r="AN261" i="28"/>
  <c r="N261" i="28"/>
  <c r="BE261" i="28"/>
  <c r="BG261" i="28"/>
  <c r="AV261" i="28"/>
  <c r="AY261" i="28"/>
  <c r="BC261" i="28"/>
  <c r="U261" i="28"/>
  <c r="AX261" i="28"/>
  <c r="BH261" i="28"/>
  <c r="AI261" i="28"/>
  <c r="AB261" i="28"/>
  <c r="AU261" i="28"/>
  <c r="AS261" i="28"/>
  <c r="K261" i="28"/>
  <c r="AG261" i="28"/>
  <c r="T261" i="28"/>
  <c r="O261" i="28"/>
  <c r="AZ261" i="28"/>
  <c r="AF261" i="28"/>
  <c r="S261" i="28"/>
  <c r="BF261" i="28"/>
  <c r="Q261" i="28"/>
  <c r="BD261" i="28"/>
  <c r="AC261" i="28"/>
  <c r="Y261" i="28"/>
  <c r="AK261" i="28"/>
  <c r="I262" i="28"/>
  <c r="H262" i="28" s="1"/>
  <c r="L261" i="28"/>
  <c r="V261" i="28"/>
  <c r="AO261" i="28"/>
  <c r="R261" i="28"/>
  <c r="M261" i="28"/>
  <c r="AW261" i="28"/>
  <c r="AQ261" i="28"/>
  <c r="J262" i="28"/>
  <c r="AA261" i="28"/>
  <c r="Z261" i="28"/>
  <c r="BB261" i="28"/>
  <c r="W261" i="28"/>
  <c r="O266" i="25" l="1"/>
  <c r="N266" i="25"/>
  <c r="P266" i="25"/>
  <c r="T266" i="25"/>
  <c r="BH266" i="25"/>
  <c r="AK266" i="25"/>
  <c r="AQ266" i="25"/>
  <c r="AX266" i="25"/>
  <c r="K266" i="25"/>
  <c r="AC266" i="25"/>
  <c r="BI266" i="25"/>
  <c r="AG266" i="25"/>
  <c r="AV266" i="25"/>
  <c r="AF266" i="25"/>
  <c r="Q266" i="25"/>
  <c r="AS266" i="25"/>
  <c r="Y266" i="25"/>
  <c r="BG266" i="25"/>
  <c r="AM266" i="25"/>
  <c r="BE266" i="25"/>
  <c r="AJ266" i="25"/>
  <c r="AU266" i="25"/>
  <c r="AE266" i="25"/>
  <c r="U266" i="25"/>
  <c r="AO266" i="25"/>
  <c r="M266" i="25"/>
  <c r="AH266" i="25"/>
  <c r="AY266" i="25"/>
  <c r="Z266" i="25"/>
  <c r="AW266" i="25"/>
  <c r="AZ266" i="25"/>
  <c r="AT266" i="25"/>
  <c r="BD266" i="25"/>
  <c r="I267" i="25"/>
  <c r="H267" i="25" s="1"/>
  <c r="AL266" i="25"/>
  <c r="AI266" i="25"/>
  <c r="AR266" i="25"/>
  <c r="AD266" i="25"/>
  <c r="R266" i="25"/>
  <c r="S266" i="25"/>
  <c r="BB266" i="25"/>
  <c r="BA266" i="25"/>
  <c r="BC266" i="25"/>
  <c r="L266" i="25"/>
  <c r="AN266" i="25"/>
  <c r="V266" i="25"/>
  <c r="J267" i="25"/>
  <c r="BF266" i="25"/>
  <c r="X266" i="25"/>
  <c r="AB266" i="25"/>
  <c r="AA266" i="25"/>
  <c r="AP266" i="25"/>
  <c r="W266" i="25"/>
  <c r="BD262" i="28"/>
  <c r="AH262" i="28"/>
  <c r="BH262" i="28"/>
  <c r="AJ262" i="28"/>
  <c r="AV262" i="28"/>
  <c r="Z262" i="28"/>
  <c r="AT262" i="28"/>
  <c r="BB262" i="28"/>
  <c r="W262" i="28"/>
  <c r="AG262" i="28"/>
  <c r="S262" i="28"/>
  <c r="AL262" i="28"/>
  <c r="N262" i="28"/>
  <c r="AU262" i="28"/>
  <c r="Y262" i="28"/>
  <c r="U262" i="28"/>
  <c r="BC262" i="28"/>
  <c r="BF262" i="28"/>
  <c r="R262" i="28"/>
  <c r="AC262" i="28"/>
  <c r="J263" i="28"/>
  <c r="Q262" i="28"/>
  <c r="AN262" i="28"/>
  <c r="K262" i="28"/>
  <c r="AF262" i="28"/>
  <c r="V262" i="28"/>
  <c r="AS262" i="28"/>
  <c r="O262" i="28"/>
  <c r="AM262" i="28"/>
  <c r="AI262" i="28"/>
  <c r="AY262" i="28"/>
  <c r="AA262" i="28"/>
  <c r="AR262" i="28"/>
  <c r="AE262" i="28"/>
  <c r="AB262" i="28"/>
  <c r="BA262" i="28"/>
  <c r="I263" i="28"/>
  <c r="H263" i="28" s="1"/>
  <c r="M262" i="28"/>
  <c r="AQ262" i="28"/>
  <c r="AD262" i="28"/>
  <c r="P262" i="28"/>
  <c r="AK262" i="28"/>
  <c r="T262" i="28"/>
  <c r="AZ262" i="28"/>
  <c r="BG262" i="28"/>
  <c r="X262" i="28"/>
  <c r="AP262" i="28"/>
  <c r="AW262" i="28"/>
  <c r="AX262" i="28"/>
  <c r="BE262" i="28"/>
  <c r="L262" i="28"/>
  <c r="AO262" i="28"/>
  <c r="Y263" i="28" l="1"/>
  <c r="N263" i="28"/>
  <c r="AA263" i="28"/>
  <c r="I264" i="28"/>
  <c r="H264" i="28" s="1"/>
  <c r="V263" i="28"/>
  <c r="AX263" i="28"/>
  <c r="AF263" i="28"/>
  <c r="AV263" i="28"/>
  <c r="AK263" i="28"/>
  <c r="M263" i="28"/>
  <c r="L263" i="28"/>
  <c r="AN263" i="28"/>
  <c r="S263" i="28"/>
  <c r="BA263" i="28"/>
  <c r="AQ263" i="28"/>
  <c r="AZ263" i="28"/>
  <c r="J264" i="28"/>
  <c r="AC263" i="28"/>
  <c r="AM263" i="28"/>
  <c r="U263" i="28"/>
  <c r="AR263" i="28"/>
  <c r="AY263" i="28"/>
  <c r="AD263" i="28"/>
  <c r="BE263" i="28"/>
  <c r="AE263" i="28"/>
  <c r="Z263" i="28"/>
  <c r="AO263" i="28"/>
  <c r="BF263" i="28"/>
  <c r="AB263" i="28"/>
  <c r="AS263" i="28"/>
  <c r="O263" i="28"/>
  <c r="AW263" i="28"/>
  <c r="X263" i="28"/>
  <c r="AU263" i="28"/>
  <c r="AH263" i="28"/>
  <c r="AG263" i="28"/>
  <c r="AJ263" i="28"/>
  <c r="R263" i="28"/>
  <c r="T263" i="28"/>
  <c r="AL263" i="28"/>
  <c r="BD263" i="28"/>
  <c r="AT263" i="28"/>
  <c r="BG263" i="28"/>
  <c r="P263" i="28"/>
  <c r="Q263" i="28"/>
  <c r="AI263" i="28"/>
  <c r="AP263" i="28"/>
  <c r="W263" i="28"/>
  <c r="BH263" i="28"/>
  <c r="BB263" i="28"/>
  <c r="K263" i="28"/>
  <c r="BC263" i="28"/>
  <c r="AZ267" i="25"/>
  <c r="BH267" i="25"/>
  <c r="AB267" i="25"/>
  <c r="AN267" i="25"/>
  <c r="AX267" i="25"/>
  <c r="Y267" i="25"/>
  <c r="AP267" i="25"/>
  <c r="BD267" i="25"/>
  <c r="T267" i="25"/>
  <c r="AV267" i="25"/>
  <c r="V267" i="25"/>
  <c r="P267" i="25"/>
  <c r="BC267" i="25"/>
  <c r="AF267" i="25"/>
  <c r="AO267" i="25"/>
  <c r="BI267" i="25"/>
  <c r="J268" i="25"/>
  <c r="AW267" i="25"/>
  <c r="Z267" i="25"/>
  <c r="U267" i="25"/>
  <c r="AI267" i="25"/>
  <c r="O267" i="25"/>
  <c r="AE267" i="25"/>
  <c r="AS267" i="25"/>
  <c r="BE267" i="25"/>
  <c r="M267" i="25"/>
  <c r="AT267" i="25"/>
  <c r="BF267" i="25"/>
  <c r="AM267" i="25"/>
  <c r="AC267" i="25"/>
  <c r="AD267" i="25"/>
  <c r="AU267" i="25"/>
  <c r="AY267" i="25"/>
  <c r="W267" i="25"/>
  <c r="AQ267" i="25"/>
  <c r="I268" i="25"/>
  <c r="H268" i="25" s="1"/>
  <c r="AL267" i="25"/>
  <c r="N267" i="25"/>
  <c r="AJ267" i="25"/>
  <c r="AA267" i="25"/>
  <c r="BA267" i="25"/>
  <c r="AH267" i="25"/>
  <c r="BB267" i="25"/>
  <c r="Q267" i="25"/>
  <c r="AG267" i="25"/>
  <c r="X267" i="25"/>
  <c r="AR267" i="25"/>
  <c r="L267" i="25"/>
  <c r="R267" i="25"/>
  <c r="AK267" i="25"/>
  <c r="K267" i="25"/>
  <c r="BG267" i="25"/>
  <c r="S267" i="25"/>
  <c r="Y264" i="28" l="1"/>
  <c r="BC264" i="28"/>
  <c r="AT264" i="28"/>
  <c r="AD264" i="28"/>
  <c r="S264" i="28"/>
  <c r="J265" i="28"/>
  <c r="R264" i="28"/>
  <c r="AF264" i="28"/>
  <c r="BH264" i="28"/>
  <c r="AN264" i="28"/>
  <c r="W264" i="28"/>
  <c r="BF264" i="28"/>
  <c r="AE264" i="28"/>
  <c r="Z264" i="28"/>
  <c r="AU264" i="28"/>
  <c r="AK264" i="28"/>
  <c r="AV264" i="28"/>
  <c r="U264" i="28"/>
  <c r="T264" i="28"/>
  <c r="BG264" i="28"/>
  <c r="X264" i="28"/>
  <c r="AW264" i="28"/>
  <c r="AQ264" i="28"/>
  <c r="AL264" i="28"/>
  <c r="AA264" i="28"/>
  <c r="AH264" i="28"/>
  <c r="BE264" i="28"/>
  <c r="BB264" i="28"/>
  <c r="AR264" i="28"/>
  <c r="AX264" i="28"/>
  <c r="N264" i="28"/>
  <c r="I265" i="28"/>
  <c r="H265" i="28" s="1"/>
  <c r="AO264" i="28"/>
  <c r="AC264" i="28"/>
  <c r="BA264" i="28"/>
  <c r="Q264" i="28"/>
  <c r="L264" i="28"/>
  <c r="AY264" i="28"/>
  <c r="AB264" i="28"/>
  <c r="AZ264" i="28"/>
  <c r="AP264" i="28"/>
  <c r="AJ264" i="28"/>
  <c r="AM264" i="28"/>
  <c r="AG264" i="28"/>
  <c r="P264" i="28"/>
  <c r="M264" i="28"/>
  <c r="BD264" i="28"/>
  <c r="AI264" i="28"/>
  <c r="O264" i="28"/>
  <c r="K264" i="28"/>
  <c r="V264" i="28"/>
  <c r="AS264" i="28"/>
  <c r="M268" i="25"/>
  <c r="AL268" i="25"/>
  <c r="AS268" i="25"/>
  <c r="BD268" i="25"/>
  <c r="BG268" i="25"/>
  <c r="Y268" i="25"/>
  <c r="K268" i="25"/>
  <c r="O268" i="25"/>
  <c r="AW268" i="25"/>
  <c r="W268" i="25"/>
  <c r="AU268" i="25"/>
  <c r="I269" i="25"/>
  <c r="H269" i="25" s="1"/>
  <c r="BC268" i="25"/>
  <c r="AO268" i="25"/>
  <c r="AK268" i="25"/>
  <c r="Q268" i="25"/>
  <c r="N268" i="25"/>
  <c r="L268" i="25"/>
  <c r="AP268" i="25"/>
  <c r="AZ268" i="25"/>
  <c r="AM268" i="25"/>
  <c r="Z268" i="25"/>
  <c r="AB268" i="25"/>
  <c r="R268" i="25"/>
  <c r="T268" i="25"/>
  <c r="AR268" i="25"/>
  <c r="AI268" i="25"/>
  <c r="AD268" i="25"/>
  <c r="AX268" i="25"/>
  <c r="AC268" i="25"/>
  <c r="BH268" i="25"/>
  <c r="AA268" i="25"/>
  <c r="AE268" i="25"/>
  <c r="BI268" i="25"/>
  <c r="BF268" i="25"/>
  <c r="BA268" i="25"/>
  <c r="X268" i="25"/>
  <c r="AY268" i="25"/>
  <c r="AJ268" i="25"/>
  <c r="V268" i="25"/>
  <c r="AH268" i="25"/>
  <c r="S268" i="25"/>
  <c r="BB268" i="25"/>
  <c r="BE268" i="25"/>
  <c r="AQ268" i="25"/>
  <c r="AT268" i="25"/>
  <c r="J269" i="25"/>
  <c r="U268" i="25"/>
  <c r="AF268" i="25"/>
  <c r="AN268" i="25"/>
  <c r="AV268" i="25"/>
  <c r="AG268" i="25"/>
  <c r="P268" i="25"/>
  <c r="Q269" i="25" l="1"/>
  <c r="BH269" i="25"/>
  <c r="AO269" i="25"/>
  <c r="V269" i="25"/>
  <c r="BA269" i="25"/>
  <c r="AT269" i="25"/>
  <c r="R269" i="25"/>
  <c r="AF269" i="25"/>
  <c r="AH269" i="25"/>
  <c r="AZ269" i="25"/>
  <c r="BD269" i="25"/>
  <c r="N269" i="25"/>
  <c r="BG269" i="25"/>
  <c r="AY269" i="25"/>
  <c r="BF269" i="25"/>
  <c r="Y269" i="25"/>
  <c r="T269" i="25"/>
  <c r="AA269" i="25"/>
  <c r="M269" i="25"/>
  <c r="AG269" i="25"/>
  <c r="X269" i="25"/>
  <c r="BB269" i="25"/>
  <c r="O269" i="25"/>
  <c r="AV269" i="25"/>
  <c r="AX269" i="25"/>
  <c r="S269" i="25"/>
  <c r="AR269" i="25"/>
  <c r="AB269" i="25"/>
  <c r="AW269" i="25"/>
  <c r="AE269" i="25"/>
  <c r="AS269" i="25"/>
  <c r="AJ269" i="25"/>
  <c r="J270" i="25"/>
  <c r="W269" i="25"/>
  <c r="AD269" i="25"/>
  <c r="AP269" i="25"/>
  <c r="AQ269" i="25"/>
  <c r="AU269" i="25"/>
  <c r="U269" i="25"/>
  <c r="BC269" i="25"/>
  <c r="AC269" i="25"/>
  <c r="P269" i="25"/>
  <c r="AK269" i="25"/>
  <c r="K269" i="25"/>
  <c r="BE269" i="25"/>
  <c r="AL269" i="25"/>
  <c r="AM269" i="25"/>
  <c r="I270" i="25"/>
  <c r="H270" i="25" s="1"/>
  <c r="BI269" i="25"/>
  <c r="L269" i="25"/>
  <c r="Z269" i="25"/>
  <c r="AI269" i="25"/>
  <c r="AN269" i="25"/>
  <c r="BD265" i="28"/>
  <c r="AJ265" i="28"/>
  <c r="AD265" i="28"/>
  <c r="AO265" i="28"/>
  <c r="AW265" i="28"/>
  <c r="AC265" i="28"/>
  <c r="BF265" i="28"/>
  <c r="K265" i="28"/>
  <c r="AL265" i="28"/>
  <c r="O265" i="28"/>
  <c r="AA265" i="28"/>
  <c r="BB265" i="28"/>
  <c r="AV265" i="28"/>
  <c r="AF265" i="28"/>
  <c r="BA265" i="28"/>
  <c r="Q265" i="28"/>
  <c r="AB265" i="28"/>
  <c r="AH265" i="28"/>
  <c r="AS265" i="28"/>
  <c r="AR265" i="28"/>
  <c r="S265" i="28"/>
  <c r="AM265" i="28"/>
  <c r="BE265" i="28"/>
  <c r="AX265" i="28"/>
  <c r="W265" i="28"/>
  <c r="AK265" i="28"/>
  <c r="BG265" i="28"/>
  <c r="AT265" i="28"/>
  <c r="Y265" i="28"/>
  <c r="AP265" i="28"/>
  <c r="Z265" i="28"/>
  <c r="AI265" i="28"/>
  <c r="L265" i="28"/>
  <c r="AY265" i="28"/>
  <c r="R265" i="28"/>
  <c r="I266" i="28"/>
  <c r="H266" i="28" s="1"/>
  <c r="AG265" i="28"/>
  <c r="AZ265" i="28"/>
  <c r="BH265" i="28"/>
  <c r="BC265" i="28"/>
  <c r="AQ265" i="28"/>
  <c r="N265" i="28"/>
  <c r="X265" i="28"/>
  <c r="AU265" i="28"/>
  <c r="U265" i="28"/>
  <c r="AN265" i="28"/>
  <c r="T265" i="28"/>
  <c r="J266" i="28"/>
  <c r="P265" i="28"/>
  <c r="AE265" i="28"/>
  <c r="V265" i="28"/>
  <c r="M265" i="28"/>
  <c r="AV266" i="28" l="1"/>
  <c r="AO266" i="28"/>
  <c r="BA266" i="28"/>
  <c r="T266" i="28"/>
  <c r="AW266" i="28"/>
  <c r="AB266" i="28"/>
  <c r="AU266" i="28"/>
  <c r="M266" i="28"/>
  <c r="I267" i="28"/>
  <c r="H267" i="28" s="1"/>
  <c r="AM266" i="28"/>
  <c r="AA266" i="28"/>
  <c r="AI266" i="28"/>
  <c r="J267" i="28"/>
  <c r="AT266" i="28"/>
  <c r="BH266" i="28"/>
  <c r="AG266" i="28"/>
  <c r="AS266" i="28"/>
  <c r="AP266" i="28"/>
  <c r="K266" i="28"/>
  <c r="U266" i="28"/>
  <c r="AZ266" i="28"/>
  <c r="AF266" i="28"/>
  <c r="AX266" i="28"/>
  <c r="N266" i="28"/>
  <c r="O266" i="28"/>
  <c r="Y266" i="28"/>
  <c r="P266" i="28"/>
  <c r="AQ266" i="28"/>
  <c r="Z266" i="28"/>
  <c r="R266" i="28"/>
  <c r="AD266" i="28"/>
  <c r="X266" i="28"/>
  <c r="AE266" i="28"/>
  <c r="AJ266" i="28"/>
  <c r="BD266" i="28"/>
  <c r="BE266" i="28"/>
  <c r="V266" i="28"/>
  <c r="AR266" i="28"/>
  <c r="BB266" i="28"/>
  <c r="BC266" i="28"/>
  <c r="AN266" i="28"/>
  <c r="AH266" i="28"/>
  <c r="AY266" i="28"/>
  <c r="Q266" i="28"/>
  <c r="L266" i="28"/>
  <c r="AC266" i="28"/>
  <c r="W266" i="28"/>
  <c r="AL266" i="28"/>
  <c r="S266" i="28"/>
  <c r="BG266" i="28"/>
  <c r="AK266" i="28"/>
  <c r="BF266" i="28"/>
  <c r="BF270" i="25"/>
  <c r="AZ270" i="25"/>
  <c r="AJ270" i="25"/>
  <c r="Y270" i="25"/>
  <c r="I271" i="25"/>
  <c r="H271" i="25" s="1"/>
  <c r="AD270" i="25"/>
  <c r="AE270" i="25"/>
  <c r="AW270" i="25"/>
  <c r="O270" i="25"/>
  <c r="BA270" i="25"/>
  <c r="BD270" i="25"/>
  <c r="AF270" i="25"/>
  <c r="AB270" i="25"/>
  <c r="AN270" i="25"/>
  <c r="BC270" i="25"/>
  <c r="AQ270" i="25"/>
  <c r="S270" i="25"/>
  <c r="AL270" i="25"/>
  <c r="Q270" i="25"/>
  <c r="T270" i="25"/>
  <c r="L270" i="25"/>
  <c r="AY270" i="25"/>
  <c r="BG270" i="25"/>
  <c r="P270" i="25"/>
  <c r="M270" i="25"/>
  <c r="AI270" i="25"/>
  <c r="BH270" i="25"/>
  <c r="AV270" i="25"/>
  <c r="V270" i="25"/>
  <c r="Z270" i="25"/>
  <c r="AO270" i="25"/>
  <c r="K270" i="25"/>
  <c r="AR270" i="25"/>
  <c r="J271" i="25"/>
  <c r="AG270" i="25"/>
  <c r="AX270" i="25"/>
  <c r="R270" i="25"/>
  <c r="AU270" i="25"/>
  <c r="AM270" i="25"/>
  <c r="BE270" i="25"/>
  <c r="X270" i="25"/>
  <c r="AK270" i="25"/>
  <c r="AS270" i="25"/>
  <c r="AP270" i="25"/>
  <c r="W270" i="25"/>
  <c r="AH270" i="25"/>
  <c r="AA270" i="25"/>
  <c r="AC270" i="25"/>
  <c r="AT270" i="25"/>
  <c r="N270" i="25"/>
  <c r="U270" i="25"/>
  <c r="BI270" i="25"/>
  <c r="BB270" i="25"/>
  <c r="BI271" i="25" l="1"/>
  <c r="R271" i="25"/>
  <c r="AD271" i="25"/>
  <c r="BD271" i="25"/>
  <c r="U271" i="25"/>
  <c r="AX271" i="25"/>
  <c r="AH271" i="25"/>
  <c r="AA271" i="25"/>
  <c r="AJ271" i="25"/>
  <c r="AK271" i="25"/>
  <c r="M271" i="25"/>
  <c r="AT271" i="25"/>
  <c r="AO271" i="25"/>
  <c r="K271" i="25"/>
  <c r="AQ271" i="25"/>
  <c r="AW271" i="25"/>
  <c r="L271" i="25"/>
  <c r="S271" i="25"/>
  <c r="BB271" i="25"/>
  <c r="AR271" i="25"/>
  <c r="W271" i="25"/>
  <c r="AY271" i="25"/>
  <c r="AP271" i="25"/>
  <c r="I272" i="25"/>
  <c r="H272" i="25" s="1"/>
  <c r="AV271" i="25"/>
  <c r="Z271" i="25"/>
  <c r="BH271" i="25"/>
  <c r="Q271" i="25"/>
  <c r="BE271" i="25"/>
  <c r="T271" i="25"/>
  <c r="AC271" i="25"/>
  <c r="O271" i="25"/>
  <c r="V271" i="25"/>
  <c r="AZ271" i="25"/>
  <c r="AM271" i="25"/>
  <c r="J272" i="25"/>
  <c r="AI271" i="25"/>
  <c r="AB271" i="25"/>
  <c r="BA271" i="25"/>
  <c r="AL271" i="25"/>
  <c r="AF271" i="25"/>
  <c r="AE271" i="25"/>
  <c r="Y271" i="25"/>
  <c r="AG271" i="25"/>
  <c r="BG271" i="25"/>
  <c r="AN271" i="25"/>
  <c r="BF271" i="25"/>
  <c r="P271" i="25"/>
  <c r="BC271" i="25"/>
  <c r="AS271" i="25"/>
  <c r="N271" i="25"/>
  <c r="AU271" i="25"/>
  <c r="X271" i="25"/>
  <c r="BC267" i="28"/>
  <c r="AX267" i="28"/>
  <c r="BB267" i="28"/>
  <c r="AD267" i="28"/>
  <c r="AV267" i="28"/>
  <c r="AR267" i="28"/>
  <c r="AC267" i="28"/>
  <c r="BH267" i="28"/>
  <c r="Y267" i="28"/>
  <c r="AT267" i="28"/>
  <c r="Z267" i="28"/>
  <c r="AL267" i="28"/>
  <c r="AE267" i="28"/>
  <c r="AK267" i="28"/>
  <c r="M267" i="28"/>
  <c r="AA267" i="28"/>
  <c r="AG267" i="28"/>
  <c r="AN267" i="28"/>
  <c r="I268" i="28"/>
  <c r="H268" i="28" s="1"/>
  <c r="AS267" i="28"/>
  <c r="P267" i="28"/>
  <c r="AJ267" i="28"/>
  <c r="Q267" i="28"/>
  <c r="W267" i="28"/>
  <c r="BD267" i="28"/>
  <c r="S267" i="28"/>
  <c r="L267" i="28"/>
  <c r="T267" i="28"/>
  <c r="BG267" i="28"/>
  <c r="V267" i="28"/>
  <c r="J268" i="28"/>
  <c r="U267" i="28"/>
  <c r="X267" i="28"/>
  <c r="BF267" i="28"/>
  <c r="R267" i="28"/>
  <c r="K267" i="28"/>
  <c r="AM267" i="28"/>
  <c r="AB267" i="28"/>
  <c r="AI267" i="28"/>
  <c r="O267" i="28"/>
  <c r="AY267" i="28"/>
  <c r="AO267" i="28"/>
  <c r="AW267" i="28"/>
  <c r="AU267" i="28"/>
  <c r="BA267" i="28"/>
  <c r="AF267" i="28"/>
  <c r="AP267" i="28"/>
  <c r="BE267" i="28"/>
  <c r="AZ267" i="28"/>
  <c r="N267" i="28"/>
  <c r="AQ267" i="28"/>
  <c r="AH267" i="28"/>
  <c r="O268" i="28" l="1"/>
  <c r="Z268" i="28"/>
  <c r="AE268" i="28"/>
  <c r="J269" i="28"/>
  <c r="BH268" i="28"/>
  <c r="I269" i="28"/>
  <c r="H269" i="28" s="1"/>
  <c r="AB268" i="28"/>
  <c r="AO268" i="28"/>
  <c r="AC268" i="28"/>
  <c r="AR268" i="28"/>
  <c r="Q268" i="28"/>
  <c r="T268" i="28"/>
  <c r="X268" i="28"/>
  <c r="W268" i="28"/>
  <c r="AF268" i="28"/>
  <c r="AG268" i="28"/>
  <c r="AK268" i="28"/>
  <c r="AD268" i="28"/>
  <c r="AP268" i="28"/>
  <c r="N268" i="28"/>
  <c r="AU268" i="28"/>
  <c r="AA268" i="28"/>
  <c r="AZ268" i="28"/>
  <c r="BB268" i="28"/>
  <c r="BE268" i="28"/>
  <c r="P268" i="28"/>
  <c r="AQ268" i="28"/>
  <c r="M268" i="28"/>
  <c r="S268" i="28"/>
  <c r="BF268" i="28"/>
  <c r="AV268" i="28"/>
  <c r="BC268" i="28"/>
  <c r="AI268" i="28"/>
  <c r="BA268" i="28"/>
  <c r="AT268" i="28"/>
  <c r="AX268" i="28"/>
  <c r="V268" i="28"/>
  <c r="AY268" i="28"/>
  <c r="L268" i="28"/>
  <c r="AW268" i="28"/>
  <c r="U268" i="28"/>
  <c r="Y268" i="28"/>
  <c r="BD268" i="28"/>
  <c r="R268" i="28"/>
  <c r="AL268" i="28"/>
  <c r="AM268" i="28"/>
  <c r="AN268" i="28"/>
  <c r="BG268" i="28"/>
  <c r="AJ268" i="28"/>
  <c r="AS268" i="28"/>
  <c r="AH268" i="28"/>
  <c r="K268" i="28"/>
  <c r="AA272" i="25"/>
  <c r="BD272" i="25"/>
  <c r="AE272" i="25"/>
  <c r="AT272" i="25"/>
  <c r="AD272" i="25"/>
  <c r="AZ272" i="25"/>
  <c r="Q272" i="25"/>
  <c r="R272" i="25"/>
  <c r="AM272" i="25"/>
  <c r="M272" i="25"/>
  <c r="AR272" i="25"/>
  <c r="Z272" i="25"/>
  <c r="K272" i="25"/>
  <c r="U272" i="25"/>
  <c r="AW272" i="25"/>
  <c r="AQ272" i="25"/>
  <c r="J273" i="25"/>
  <c r="S272" i="25"/>
  <c r="AI272" i="25"/>
  <c r="Y272" i="25"/>
  <c r="AG272" i="25"/>
  <c r="AB272" i="25"/>
  <c r="BB272" i="25"/>
  <c r="V272" i="25"/>
  <c r="P272" i="25"/>
  <c r="I273" i="25"/>
  <c r="H273" i="25" s="1"/>
  <c r="BA272" i="25"/>
  <c r="BG272" i="25"/>
  <c r="BF272" i="25"/>
  <c r="AC272" i="25"/>
  <c r="BH272" i="25"/>
  <c r="AL272" i="25"/>
  <c r="AN272" i="25"/>
  <c r="BI272" i="25"/>
  <c r="AS272" i="25"/>
  <c r="T272" i="25"/>
  <c r="AU272" i="25"/>
  <c r="N272" i="25"/>
  <c r="O272" i="25"/>
  <c r="W272" i="25"/>
  <c r="AH272" i="25"/>
  <c r="AX272" i="25"/>
  <c r="BC272" i="25"/>
  <c r="AF272" i="25"/>
  <c r="L272" i="25"/>
  <c r="AP272" i="25"/>
  <c r="AO272" i="25"/>
  <c r="AV272" i="25"/>
  <c r="AJ272" i="25"/>
  <c r="X272" i="25"/>
  <c r="BE272" i="25"/>
  <c r="AY272" i="25"/>
  <c r="AK272" i="25"/>
  <c r="Y273" i="25" l="1"/>
  <c r="I274" i="25"/>
  <c r="H274" i="25" s="1"/>
  <c r="S273" i="25"/>
  <c r="AV273" i="25"/>
  <c r="AJ273" i="25"/>
  <c r="V273" i="25"/>
  <c r="AN273" i="25"/>
  <c r="AE273" i="25"/>
  <c r="BC273" i="25"/>
  <c r="AK273" i="25"/>
  <c r="J274" i="25"/>
  <c r="BI273" i="25"/>
  <c r="AH273" i="25"/>
  <c r="BG273" i="25"/>
  <c r="Z273" i="25"/>
  <c r="AR273" i="25"/>
  <c r="AA273" i="25"/>
  <c r="AT273" i="25"/>
  <c r="AL273" i="25"/>
  <c r="BD273" i="25"/>
  <c r="R273" i="25"/>
  <c r="T273" i="25"/>
  <c r="AZ273" i="25"/>
  <c r="BF273" i="25"/>
  <c r="M273" i="25"/>
  <c r="AY273" i="25"/>
  <c r="P273" i="25"/>
  <c r="AI273" i="25"/>
  <c r="AM273" i="25"/>
  <c r="AD273" i="25"/>
  <c r="Q273" i="25"/>
  <c r="X273" i="25"/>
  <c r="K273" i="25"/>
  <c r="W273" i="25"/>
  <c r="O273" i="25"/>
  <c r="AQ273" i="25"/>
  <c r="BB273" i="25"/>
  <c r="N273" i="25"/>
  <c r="AF273" i="25"/>
  <c r="AU273" i="25"/>
  <c r="AS273" i="25"/>
  <c r="AX273" i="25"/>
  <c r="AC273" i="25"/>
  <c r="U273" i="25"/>
  <c r="AW273" i="25"/>
  <c r="AO273" i="25"/>
  <c r="AB273" i="25"/>
  <c r="BA273" i="25"/>
  <c r="BE273" i="25"/>
  <c r="BH273" i="25"/>
  <c r="AG273" i="25"/>
  <c r="L273" i="25"/>
  <c r="AP273" i="25"/>
  <c r="AQ269" i="28"/>
  <c r="AT269" i="28"/>
  <c r="R269" i="28"/>
  <c r="O269" i="28"/>
  <c r="Q269" i="28"/>
  <c r="AR269" i="28"/>
  <c r="AY269" i="28"/>
  <c r="AS269" i="28"/>
  <c r="U269" i="28"/>
  <c r="AK269" i="28"/>
  <c r="AL269" i="28"/>
  <c r="AB269" i="28"/>
  <c r="AJ269" i="28"/>
  <c r="AO269" i="28"/>
  <c r="AF269" i="28"/>
  <c r="V269" i="28"/>
  <c r="L269" i="28"/>
  <c r="AA269" i="28"/>
  <c r="AM269" i="28"/>
  <c r="N269" i="28"/>
  <c r="AW269" i="28"/>
  <c r="BG269" i="28"/>
  <c r="AG269" i="28"/>
  <c r="AD269" i="28"/>
  <c r="AV269" i="28"/>
  <c r="T269" i="28"/>
  <c r="X269" i="28"/>
  <c r="J270" i="28"/>
  <c r="AH269" i="28"/>
  <c r="BH269" i="28"/>
  <c r="AC269" i="28"/>
  <c r="AP269" i="28"/>
  <c r="Y269" i="28"/>
  <c r="Z269" i="28"/>
  <c r="AN269" i="28"/>
  <c r="BA269" i="28"/>
  <c r="AX269" i="28"/>
  <c r="AE269" i="28"/>
  <c r="M269" i="28"/>
  <c r="K269" i="28"/>
  <c r="BF269" i="28"/>
  <c r="W269" i="28"/>
  <c r="P269" i="28"/>
  <c r="BB269" i="28"/>
  <c r="BC269" i="28"/>
  <c r="AU269" i="28"/>
  <c r="BE269" i="28"/>
  <c r="AZ269" i="28"/>
  <c r="AI269" i="28"/>
  <c r="S269" i="28"/>
  <c r="BD269" i="28"/>
  <c r="I270" i="28"/>
  <c r="H270" i="28" s="1"/>
  <c r="S270" i="28" l="1"/>
  <c r="AB270" i="28"/>
  <c r="AT270" i="28"/>
  <c r="Y270" i="28"/>
  <c r="Q270" i="28"/>
  <c r="AU270" i="28"/>
  <c r="AM270" i="28"/>
  <c r="AG270" i="28"/>
  <c r="AA270" i="28"/>
  <c r="V270" i="28"/>
  <c r="BA270" i="28"/>
  <c r="BC270" i="28"/>
  <c r="AE270" i="28"/>
  <c r="BF270" i="28"/>
  <c r="AO270" i="28"/>
  <c r="AD270" i="28"/>
  <c r="T270" i="28"/>
  <c r="P270" i="28"/>
  <c r="R270" i="28"/>
  <c r="AL270" i="28"/>
  <c r="X270" i="28"/>
  <c r="AI270" i="28"/>
  <c r="AS270" i="28"/>
  <c r="L270" i="28"/>
  <c r="AK270" i="28"/>
  <c r="AN270" i="28"/>
  <c r="I271" i="28"/>
  <c r="H271" i="28" s="1"/>
  <c r="AQ270" i="28"/>
  <c r="K270" i="28"/>
  <c r="AR270" i="28"/>
  <c r="AC270" i="28"/>
  <c r="BB270" i="28"/>
  <c r="AH270" i="28"/>
  <c r="U270" i="28"/>
  <c r="AF270" i="28"/>
  <c r="AJ270" i="28"/>
  <c r="N270" i="28"/>
  <c r="AZ270" i="28"/>
  <c r="O270" i="28"/>
  <c r="AX270" i="28"/>
  <c r="BG270" i="28"/>
  <c r="BE270" i="28"/>
  <c r="J271" i="28"/>
  <c r="BD270" i="28"/>
  <c r="AV270" i="28"/>
  <c r="AY270" i="28"/>
  <c r="W270" i="28"/>
  <c r="AP270" i="28"/>
  <c r="M270" i="28"/>
  <c r="BH270" i="28"/>
  <c r="Z270" i="28"/>
  <c r="AW270" i="28"/>
  <c r="AZ274" i="25"/>
  <c r="O274" i="25"/>
  <c r="AR274" i="25"/>
  <c r="Z274" i="25"/>
  <c r="BI274" i="25"/>
  <c r="R274" i="25"/>
  <c r="V274" i="25"/>
  <c r="U274" i="25"/>
  <c r="BF274" i="25"/>
  <c r="AM274" i="25"/>
  <c r="AI274" i="25"/>
  <c r="AY274" i="25"/>
  <c r="W274" i="25"/>
  <c r="J275" i="25"/>
  <c r="K274" i="25"/>
  <c r="AN274" i="25"/>
  <c r="AB274" i="25"/>
  <c r="I275" i="25"/>
  <c r="H275" i="25" s="1"/>
  <c r="AT274" i="25"/>
  <c r="Q274" i="25"/>
  <c r="AK274" i="25"/>
  <c r="AW274" i="25"/>
  <c r="AJ274" i="25"/>
  <c r="AP274" i="25"/>
  <c r="AF274" i="25"/>
  <c r="BH274" i="25"/>
  <c r="P274" i="25"/>
  <c r="L274" i="25"/>
  <c r="AS274" i="25"/>
  <c r="AC274" i="25"/>
  <c r="AG274" i="25"/>
  <c r="AA274" i="25"/>
  <c r="T274" i="25"/>
  <c r="BB274" i="25"/>
  <c r="Y274" i="25"/>
  <c r="BC274" i="25"/>
  <c r="AD274" i="25"/>
  <c r="AO274" i="25"/>
  <c r="BE274" i="25"/>
  <c r="M274" i="25"/>
  <c r="BA274" i="25"/>
  <c r="AQ274" i="25"/>
  <c r="BD274" i="25"/>
  <c r="AX274" i="25"/>
  <c r="X274" i="25"/>
  <c r="N274" i="25"/>
  <c r="S274" i="25"/>
  <c r="AE274" i="25"/>
  <c r="AL274" i="25"/>
  <c r="AH274" i="25"/>
  <c r="BG274" i="25"/>
  <c r="AV274" i="25"/>
  <c r="AU274" i="25"/>
  <c r="AS271" i="28" l="1"/>
  <c r="AM271" i="28"/>
  <c r="AV271" i="28"/>
  <c r="AF271" i="28"/>
  <c r="AO271" i="28"/>
  <c r="AD271" i="28"/>
  <c r="AC271" i="28"/>
  <c r="AN271" i="28"/>
  <c r="U271" i="28"/>
  <c r="AL271" i="28"/>
  <c r="W271" i="28"/>
  <c r="AZ271" i="28"/>
  <c r="BE271" i="28"/>
  <c r="V271" i="28"/>
  <c r="Z271" i="28"/>
  <c r="AI271" i="28"/>
  <c r="AH271" i="28"/>
  <c r="BF271" i="28"/>
  <c r="AT271" i="28"/>
  <c r="O271" i="28"/>
  <c r="AU271" i="28"/>
  <c r="Y271" i="28"/>
  <c r="AP271" i="28"/>
  <c r="AQ271" i="28"/>
  <c r="AW271" i="28"/>
  <c r="BC271" i="28"/>
  <c r="Q271" i="28"/>
  <c r="BB271" i="28"/>
  <c r="T271" i="28"/>
  <c r="AY271" i="28"/>
  <c r="X271" i="28"/>
  <c r="BA271" i="28"/>
  <c r="L271" i="28"/>
  <c r="P271" i="28"/>
  <c r="AB271" i="28"/>
  <c r="BG271" i="28"/>
  <c r="S271" i="28"/>
  <c r="K271" i="28"/>
  <c r="AE271" i="28"/>
  <c r="AX271" i="28"/>
  <c r="BD271" i="28"/>
  <c r="AR271" i="28"/>
  <c r="I272" i="28"/>
  <c r="H272" i="28" s="1"/>
  <c r="J272" i="28"/>
  <c r="AA271" i="28"/>
  <c r="AJ271" i="28"/>
  <c r="N271" i="28"/>
  <c r="AG271" i="28"/>
  <c r="R271" i="28"/>
  <c r="AK271" i="28"/>
  <c r="M271" i="28"/>
  <c r="BH271" i="28"/>
  <c r="R275" i="25"/>
  <c r="BI275" i="25"/>
  <c r="O275" i="25"/>
  <c r="Q275" i="25"/>
  <c r="AR275" i="25"/>
  <c r="I276" i="25"/>
  <c r="H276" i="25" s="1"/>
  <c r="BD275" i="25"/>
  <c r="BC275" i="25"/>
  <c r="U275" i="25"/>
  <c r="AH275" i="25"/>
  <c r="AC275" i="25"/>
  <c r="P275" i="25"/>
  <c r="AX275" i="25"/>
  <c r="AW275" i="25"/>
  <c r="AI275" i="25"/>
  <c r="BG275" i="25"/>
  <c r="BE275" i="25"/>
  <c r="AO275" i="25"/>
  <c r="AG275" i="25"/>
  <c r="AA275" i="25"/>
  <c r="AF275" i="25"/>
  <c r="M275" i="25"/>
  <c r="Y275" i="25"/>
  <c r="AK275" i="25"/>
  <c r="AQ275" i="25"/>
  <c r="N275" i="25"/>
  <c r="AP275" i="25"/>
  <c r="BB275" i="25"/>
  <c r="J276" i="25"/>
  <c r="AN275" i="25"/>
  <c r="AJ275" i="25"/>
  <c r="V275" i="25"/>
  <c r="L275" i="25"/>
  <c r="X275" i="25"/>
  <c r="BH275" i="25"/>
  <c r="AE275" i="25"/>
  <c r="AD275" i="25"/>
  <c r="AL275" i="25"/>
  <c r="AY275" i="25"/>
  <c r="AU275" i="25"/>
  <c r="AV275" i="25"/>
  <c r="S275" i="25"/>
  <c r="AZ275" i="25"/>
  <c r="AB275" i="25"/>
  <c r="BA275" i="25"/>
  <c r="BF275" i="25"/>
  <c r="AS275" i="25"/>
  <c r="AT275" i="25"/>
  <c r="K275" i="25"/>
  <c r="Z275" i="25"/>
  <c r="T275" i="25"/>
  <c r="AM275" i="25"/>
  <c r="W275" i="25"/>
  <c r="O276" i="25" l="1"/>
  <c r="AV276" i="25"/>
  <c r="BA276" i="25"/>
  <c r="V276" i="25"/>
  <c r="T276" i="25"/>
  <c r="AI276" i="25"/>
  <c r="AE276" i="25"/>
  <c r="AT276" i="25"/>
  <c r="AX276" i="25"/>
  <c r="J277" i="25"/>
  <c r="AY276" i="25"/>
  <c r="W276" i="25"/>
  <c r="AA276" i="25"/>
  <c r="I277" i="25"/>
  <c r="H277" i="25" s="1"/>
  <c r="AW276" i="25"/>
  <c r="AL276" i="25"/>
  <c r="BE276" i="25"/>
  <c r="Z276" i="25"/>
  <c r="BB276" i="25"/>
  <c r="Y276" i="25"/>
  <c r="BC276" i="25"/>
  <c r="AP276" i="25"/>
  <c r="BD276" i="25"/>
  <c r="AG276" i="25"/>
  <c r="P276" i="25"/>
  <c r="AQ276" i="25"/>
  <c r="AS276" i="25"/>
  <c r="X276" i="25"/>
  <c r="R276" i="25"/>
  <c r="AN276" i="25"/>
  <c r="AK276" i="25"/>
  <c r="L276" i="25"/>
  <c r="AR276" i="25"/>
  <c r="AZ276" i="25"/>
  <c r="U276" i="25"/>
  <c r="AJ276" i="25"/>
  <c r="BH276" i="25"/>
  <c r="AC276" i="25"/>
  <c r="Q276" i="25"/>
  <c r="K276" i="25"/>
  <c r="BG276" i="25"/>
  <c r="AO276" i="25"/>
  <c r="BF276" i="25"/>
  <c r="AD276" i="25"/>
  <c r="AF276" i="25"/>
  <c r="AU276" i="25"/>
  <c r="M276" i="25"/>
  <c r="AM276" i="25"/>
  <c r="S276" i="25"/>
  <c r="AH276" i="25"/>
  <c r="BI276" i="25"/>
  <c r="N276" i="25"/>
  <c r="AB276" i="25"/>
  <c r="AP272" i="28"/>
  <c r="AO272" i="28"/>
  <c r="BH272" i="28"/>
  <c r="AC272" i="28"/>
  <c r="BG272" i="28"/>
  <c r="BE272" i="28"/>
  <c r="AN272" i="28"/>
  <c r="AV272" i="28"/>
  <c r="AE272" i="28"/>
  <c r="K272" i="28"/>
  <c r="BC272" i="28"/>
  <c r="O272" i="28"/>
  <c r="Q272" i="28"/>
  <c r="BA272" i="28"/>
  <c r="Y272" i="28"/>
  <c r="AY272" i="28"/>
  <c r="AR272" i="28"/>
  <c r="T272" i="28"/>
  <c r="V272" i="28"/>
  <c r="AB272" i="28"/>
  <c r="I273" i="28"/>
  <c r="H273" i="28" s="1"/>
  <c r="BB272" i="28"/>
  <c r="AM272" i="28"/>
  <c r="AG272" i="28"/>
  <c r="J273" i="28"/>
  <c r="AW272" i="28"/>
  <c r="AL272" i="28"/>
  <c r="AU272" i="28"/>
  <c r="AX272" i="28"/>
  <c r="W272" i="28"/>
  <c r="AQ272" i="28"/>
  <c r="S272" i="28"/>
  <c r="AH272" i="28"/>
  <c r="L272" i="28"/>
  <c r="AK272" i="28"/>
  <c r="Z272" i="28"/>
  <c r="R272" i="28"/>
  <c r="AJ272" i="28"/>
  <c r="M272" i="28"/>
  <c r="AS272" i="28"/>
  <c r="AD272" i="28"/>
  <c r="X272" i="28"/>
  <c r="AI272" i="28"/>
  <c r="U272" i="28"/>
  <c r="BF272" i="28"/>
  <c r="BD272" i="28"/>
  <c r="AF272" i="28"/>
  <c r="AZ272" i="28"/>
  <c r="P272" i="28"/>
  <c r="AT272" i="28"/>
  <c r="N272" i="28"/>
  <c r="AA272" i="28"/>
  <c r="AN273" i="28" l="1"/>
  <c r="AV273" i="28"/>
  <c r="BF273" i="28"/>
  <c r="S273" i="28"/>
  <c r="AG273" i="28"/>
  <c r="AP273" i="28"/>
  <c r="BG273" i="28"/>
  <c r="AT273" i="28"/>
  <c r="AU273" i="28"/>
  <c r="AM273" i="28"/>
  <c r="U273" i="28"/>
  <c r="N273" i="28"/>
  <c r="AW273" i="28"/>
  <c r="R273" i="28"/>
  <c r="AS273" i="28"/>
  <c r="AC273" i="28"/>
  <c r="AY273" i="28"/>
  <c r="AA273" i="28"/>
  <c r="P273" i="28"/>
  <c r="T273" i="28"/>
  <c r="X273" i="28"/>
  <c r="BA273" i="28"/>
  <c r="BC273" i="28"/>
  <c r="Y273" i="28"/>
  <c r="AQ273" i="28"/>
  <c r="BD273" i="28"/>
  <c r="AR273" i="28"/>
  <c r="BE273" i="28"/>
  <c r="AX273" i="28"/>
  <c r="AO273" i="28"/>
  <c r="O273" i="28"/>
  <c r="AZ273" i="28"/>
  <c r="AI273" i="28"/>
  <c r="AL273" i="28"/>
  <c r="AD273" i="28"/>
  <c r="Q273" i="28"/>
  <c r="AE273" i="28"/>
  <c r="W273" i="28"/>
  <c r="AF273" i="28"/>
  <c r="BH273" i="28"/>
  <c r="J274" i="28"/>
  <c r="V273" i="28"/>
  <c r="M273" i="28"/>
  <c r="BB273" i="28"/>
  <c r="AB273" i="28"/>
  <c r="Z273" i="28"/>
  <c r="K273" i="28"/>
  <c r="L273" i="28"/>
  <c r="I274" i="28"/>
  <c r="H274" i="28" s="1"/>
  <c r="AH273" i="28"/>
  <c r="AJ273" i="28"/>
  <c r="AK273" i="28"/>
  <c r="AO277" i="25"/>
  <c r="AK277" i="25"/>
  <c r="AW277" i="25"/>
  <c r="AG277" i="25"/>
  <c r="BG277" i="25"/>
  <c r="AZ277" i="25"/>
  <c r="BA277" i="25"/>
  <c r="AM277" i="25"/>
  <c r="BE277" i="25"/>
  <c r="BF277" i="25"/>
  <c r="AA277" i="25"/>
  <c r="U277" i="25"/>
  <c r="AR277" i="25"/>
  <c r="AD277" i="25"/>
  <c r="S277" i="25"/>
  <c r="M277" i="25"/>
  <c r="AC277" i="25"/>
  <c r="BI277" i="25"/>
  <c r="Q277" i="25"/>
  <c r="Y277" i="25"/>
  <c r="AN277" i="25"/>
  <c r="J278" i="25"/>
  <c r="BC277" i="25"/>
  <c r="AB277" i="25"/>
  <c r="V277" i="25"/>
  <c r="R277" i="25"/>
  <c r="AV277" i="25"/>
  <c r="AY277" i="25"/>
  <c r="AX277" i="25"/>
  <c r="O277" i="25"/>
  <c r="AJ277" i="25"/>
  <c r="BH277" i="25"/>
  <c r="AU277" i="25"/>
  <c r="AE277" i="25"/>
  <c r="AT277" i="25"/>
  <c r="BB277" i="25"/>
  <c r="L277" i="25"/>
  <c r="AS277" i="25"/>
  <c r="Z277" i="25"/>
  <c r="BD277" i="25"/>
  <c r="T277" i="25"/>
  <c r="AP277" i="25"/>
  <c r="K277" i="25"/>
  <c r="W277" i="25"/>
  <c r="AL277" i="25"/>
  <c r="I278" i="25"/>
  <c r="H278" i="25" s="1"/>
  <c r="AQ277" i="25"/>
  <c r="P277" i="25"/>
  <c r="N277" i="25"/>
  <c r="X277" i="25"/>
  <c r="AH277" i="25"/>
  <c r="AI277" i="25"/>
  <c r="AF277" i="25"/>
  <c r="AV274" i="28" l="1"/>
  <c r="Y274" i="28"/>
  <c r="V274" i="28"/>
  <c r="AT274" i="28"/>
  <c r="AA274" i="28"/>
  <c r="AO274" i="28"/>
  <c r="K274" i="28"/>
  <c r="AW274" i="28"/>
  <c r="AF274" i="28"/>
  <c r="AM274" i="28"/>
  <c r="AY274" i="28"/>
  <c r="BG274" i="28"/>
  <c r="AN274" i="28"/>
  <c r="AX274" i="28"/>
  <c r="AB274" i="28"/>
  <c r="AR274" i="28"/>
  <c r="AJ274" i="28"/>
  <c r="Q274" i="28"/>
  <c r="BC274" i="28"/>
  <c r="AQ274" i="28"/>
  <c r="BA274" i="28"/>
  <c r="S274" i="28"/>
  <c r="N274" i="28"/>
  <c r="AZ274" i="28"/>
  <c r="AK274" i="28"/>
  <c r="W274" i="28"/>
  <c r="R274" i="28"/>
  <c r="AS274" i="28"/>
  <c r="L274" i="28"/>
  <c r="BF274" i="28"/>
  <c r="BD274" i="28"/>
  <c r="BB274" i="28"/>
  <c r="J275" i="28"/>
  <c r="P274" i="28"/>
  <c r="AI274" i="28"/>
  <c r="AG274" i="28"/>
  <c r="I275" i="28"/>
  <c r="H275" i="28" s="1"/>
  <c r="AP274" i="28"/>
  <c r="AE274" i="28"/>
  <c r="U274" i="28"/>
  <c r="Z274" i="28"/>
  <c r="BE274" i="28"/>
  <c r="X274" i="28"/>
  <c r="AD274" i="28"/>
  <c r="AU274" i="28"/>
  <c r="T274" i="28"/>
  <c r="O274" i="28"/>
  <c r="AH274" i="28"/>
  <c r="AL274" i="28"/>
  <c r="BH274" i="28"/>
  <c r="AC274" i="28"/>
  <c r="M274" i="28"/>
  <c r="BC278" i="25"/>
  <c r="AJ278" i="25"/>
  <c r="BB278" i="25"/>
  <c r="BI278" i="25"/>
  <c r="AF278" i="25"/>
  <c r="L278" i="25"/>
  <c r="O278" i="25"/>
  <c r="AR278" i="25"/>
  <c r="AX278" i="25"/>
  <c r="AM278" i="25"/>
  <c r="R278" i="25"/>
  <c r="W278" i="25"/>
  <c r="K278" i="25"/>
  <c r="S278" i="25"/>
  <c r="BF278" i="25"/>
  <c r="AL278" i="25"/>
  <c r="AQ278" i="25"/>
  <c r="AS278" i="25"/>
  <c r="AW278" i="25"/>
  <c r="AK278" i="25"/>
  <c r="N278" i="25"/>
  <c r="AA278" i="25"/>
  <c r="M278" i="25"/>
  <c r="U278" i="25"/>
  <c r="AB278" i="25"/>
  <c r="BA278" i="25"/>
  <c r="AV278" i="25"/>
  <c r="AC278" i="25"/>
  <c r="V278" i="25"/>
  <c r="BD278" i="25"/>
  <c r="AZ278" i="25"/>
  <c r="AN278" i="25"/>
  <c r="Q278" i="25"/>
  <c r="X278" i="25"/>
  <c r="AU278" i="25"/>
  <c r="T278" i="25"/>
  <c r="AH278" i="25"/>
  <c r="I279" i="25"/>
  <c r="H279" i="25" s="1"/>
  <c r="BE278" i="25"/>
  <c r="AP278" i="25"/>
  <c r="AD278" i="25"/>
  <c r="BH278" i="25"/>
  <c r="AY278" i="25"/>
  <c r="AO278" i="25"/>
  <c r="J279" i="25"/>
  <c r="AT278" i="25"/>
  <c r="BG278" i="25"/>
  <c r="AI278" i="25"/>
  <c r="AG278" i="25"/>
  <c r="Y278" i="25"/>
  <c r="Z278" i="25"/>
  <c r="P278" i="25"/>
  <c r="AE278" i="25"/>
  <c r="I280" i="25" l="1"/>
  <c r="H280" i="25" s="1"/>
  <c r="AX279" i="25"/>
  <c r="U279" i="25"/>
  <c r="AD279" i="25"/>
  <c r="AM279" i="25"/>
  <c r="T279" i="25"/>
  <c r="AN279" i="25"/>
  <c r="AQ279" i="25"/>
  <c r="AJ279" i="25"/>
  <c r="AT279" i="25"/>
  <c r="K279" i="25"/>
  <c r="BA279" i="25"/>
  <c r="BE279" i="25"/>
  <c r="AI279" i="25"/>
  <c r="V279" i="25"/>
  <c r="S279" i="25"/>
  <c r="BI279" i="25"/>
  <c r="BF279" i="25"/>
  <c r="O279" i="25"/>
  <c r="AE279" i="25"/>
  <c r="AB279" i="25"/>
  <c r="Q279" i="25"/>
  <c r="M279" i="25"/>
  <c r="AK279" i="25"/>
  <c r="BC279" i="25"/>
  <c r="W279" i="25"/>
  <c r="AH279" i="25"/>
  <c r="AL279" i="25"/>
  <c r="Z279" i="25"/>
  <c r="AV279" i="25"/>
  <c r="AZ279" i="25"/>
  <c r="BD279" i="25"/>
  <c r="BB279" i="25"/>
  <c r="AS279" i="25"/>
  <c r="P279" i="25"/>
  <c r="AP279" i="25"/>
  <c r="L279" i="25"/>
  <c r="AA279" i="25"/>
  <c r="AC279" i="25"/>
  <c r="AY279" i="25"/>
  <c r="BH279" i="25"/>
  <c r="AU279" i="25"/>
  <c r="AF279" i="25"/>
  <c r="Y279" i="25"/>
  <c r="AO279" i="25"/>
  <c r="X279" i="25"/>
  <c r="BG279" i="25"/>
  <c r="AW279" i="25"/>
  <c r="N279" i="25"/>
  <c r="J280" i="25"/>
  <c r="R279" i="25"/>
  <c r="AG279" i="25"/>
  <c r="AR279" i="25"/>
  <c r="AM275" i="28"/>
  <c r="BF275" i="28"/>
  <c r="AB275" i="28"/>
  <c r="BA275" i="28"/>
  <c r="BD275" i="28"/>
  <c r="AV275" i="28"/>
  <c r="AZ275" i="28"/>
  <c r="AF275" i="28"/>
  <c r="AY275" i="28"/>
  <c r="AP275" i="28"/>
  <c r="AA275" i="28"/>
  <c r="U275" i="28"/>
  <c r="AO275" i="28"/>
  <c r="AK275" i="28"/>
  <c r="Y275" i="28"/>
  <c r="Z275" i="28"/>
  <c r="J276" i="28"/>
  <c r="X275" i="28"/>
  <c r="BH275" i="28"/>
  <c r="AR275" i="28"/>
  <c r="AG275" i="28"/>
  <c r="AN275" i="28"/>
  <c r="AU275" i="28"/>
  <c r="AQ275" i="28"/>
  <c r="O275" i="28"/>
  <c r="K275" i="28"/>
  <c r="AI275" i="28"/>
  <c r="AD275" i="28"/>
  <c r="BC275" i="28"/>
  <c r="P275" i="28"/>
  <c r="W275" i="28"/>
  <c r="AW275" i="28"/>
  <c r="AX275" i="28"/>
  <c r="S275" i="28"/>
  <c r="N275" i="28"/>
  <c r="I276" i="28"/>
  <c r="H276" i="28" s="1"/>
  <c r="AS275" i="28"/>
  <c r="L275" i="28"/>
  <c r="BB275" i="28"/>
  <c r="BG275" i="28"/>
  <c r="T275" i="28"/>
  <c r="V275" i="28"/>
  <c r="AE275" i="28"/>
  <c r="M275" i="28"/>
  <c r="AH275" i="28"/>
  <c r="BE275" i="28"/>
  <c r="AL275" i="28"/>
  <c r="R275" i="28"/>
  <c r="Q275" i="28"/>
  <c r="AT275" i="28"/>
  <c r="AJ275" i="28"/>
  <c r="AC275" i="28"/>
  <c r="X276" i="28" l="1"/>
  <c r="AV276" i="28"/>
  <c r="W276" i="28"/>
  <c r="K276" i="28"/>
  <c r="AE276" i="28"/>
  <c r="AA276" i="28"/>
  <c r="AJ276" i="28"/>
  <c r="AT276" i="28"/>
  <c r="AU276" i="28"/>
  <c r="AQ276" i="28"/>
  <c r="I277" i="28"/>
  <c r="H277" i="28" s="1"/>
  <c r="AW276" i="28"/>
  <c r="N276" i="28"/>
  <c r="S276" i="28"/>
  <c r="AG276" i="28"/>
  <c r="O276" i="28"/>
  <c r="AF276" i="28"/>
  <c r="AS276" i="28"/>
  <c r="BA276" i="28"/>
  <c r="AR276" i="28"/>
  <c r="Q276" i="28"/>
  <c r="M276" i="28"/>
  <c r="AY276" i="28"/>
  <c r="AI276" i="28"/>
  <c r="AX276" i="28"/>
  <c r="AZ276" i="28"/>
  <c r="AH276" i="28"/>
  <c r="BB276" i="28"/>
  <c r="V276" i="28"/>
  <c r="AD276" i="28"/>
  <c r="BG276" i="28"/>
  <c r="T276" i="28"/>
  <c r="BF276" i="28"/>
  <c r="AB276" i="28"/>
  <c r="P276" i="28"/>
  <c r="J277" i="28"/>
  <c r="BH276" i="28"/>
  <c r="AN276" i="28"/>
  <c r="U276" i="28"/>
  <c r="AK276" i="28"/>
  <c r="AC276" i="28"/>
  <c r="R276" i="28"/>
  <c r="BC276" i="28"/>
  <c r="Y276" i="28"/>
  <c r="AL276" i="28"/>
  <c r="L276" i="28"/>
  <c r="Z276" i="28"/>
  <c r="BE276" i="28"/>
  <c r="AO276" i="28"/>
  <c r="AP276" i="28"/>
  <c r="BD276" i="28"/>
  <c r="AM276" i="28"/>
  <c r="BC280" i="25"/>
  <c r="Y280" i="25"/>
  <c r="AT280" i="25"/>
  <c r="AQ280" i="25"/>
  <c r="Z280" i="25"/>
  <c r="AA280" i="25"/>
  <c r="AN280" i="25"/>
  <c r="AI280" i="25"/>
  <c r="AS280" i="25"/>
  <c r="AR280" i="25"/>
  <c r="P280" i="25"/>
  <c r="S280" i="25"/>
  <c r="BA280" i="25"/>
  <c r="AB280" i="25"/>
  <c r="L280" i="25"/>
  <c r="AK280" i="25"/>
  <c r="BI280" i="25"/>
  <c r="AM280" i="25"/>
  <c r="T280" i="25"/>
  <c r="AY280" i="25"/>
  <c r="AJ280" i="25"/>
  <c r="AV280" i="25"/>
  <c r="K280" i="25"/>
  <c r="J281" i="25"/>
  <c r="AW280" i="25"/>
  <c r="AF280" i="25"/>
  <c r="AL280" i="25"/>
  <c r="U280" i="25"/>
  <c r="R280" i="25"/>
  <c r="V280" i="25"/>
  <c r="AX280" i="25"/>
  <c r="W280" i="25"/>
  <c r="X280" i="25"/>
  <c r="N280" i="25"/>
  <c r="AC280" i="25"/>
  <c r="BB280" i="25"/>
  <c r="AE280" i="25"/>
  <c r="AP280" i="25"/>
  <c r="BH280" i="25"/>
  <c r="AO280" i="25"/>
  <c r="BG280" i="25"/>
  <c r="BF280" i="25"/>
  <c r="BE280" i="25"/>
  <c r="AG280" i="25"/>
  <c r="M280" i="25"/>
  <c r="O280" i="25"/>
  <c r="AU280" i="25"/>
  <c r="AD280" i="25"/>
  <c r="I281" i="25"/>
  <c r="H281" i="25" s="1"/>
  <c r="AZ280" i="25"/>
  <c r="BD280" i="25"/>
  <c r="Q280" i="25"/>
  <c r="AH280" i="25"/>
  <c r="I282" i="25" l="1"/>
  <c r="H282" i="25" s="1"/>
  <c r="AG281" i="25"/>
  <c r="BA281" i="25"/>
  <c r="M281" i="25"/>
  <c r="N281" i="25"/>
  <c r="BC281" i="25"/>
  <c r="K281" i="25"/>
  <c r="AH281" i="25"/>
  <c r="AD281" i="25"/>
  <c r="AX281" i="25"/>
  <c r="Y281" i="25"/>
  <c r="AM281" i="25"/>
  <c r="AP281" i="25"/>
  <c r="AL281" i="25"/>
  <c r="V281" i="25"/>
  <c r="AC281" i="25"/>
  <c r="BG281" i="25"/>
  <c r="AU281" i="25"/>
  <c r="BE281" i="25"/>
  <c r="AZ281" i="25"/>
  <c r="AY281" i="25"/>
  <c r="AS281" i="25"/>
  <c r="AQ281" i="25"/>
  <c r="BD281" i="25"/>
  <c r="AO281" i="25"/>
  <c r="Z281" i="25"/>
  <c r="AK281" i="25"/>
  <c r="W281" i="25"/>
  <c r="S281" i="25"/>
  <c r="R281" i="25"/>
  <c r="U281" i="25"/>
  <c r="AT281" i="25"/>
  <c r="Q281" i="25"/>
  <c r="P281" i="25"/>
  <c r="BB281" i="25"/>
  <c r="AV281" i="25"/>
  <c r="AB281" i="25"/>
  <c r="AN281" i="25"/>
  <c r="J282" i="25"/>
  <c r="BI281" i="25"/>
  <c r="AI281" i="25"/>
  <c r="AW281" i="25"/>
  <c r="X281" i="25"/>
  <c r="BF281" i="25"/>
  <c r="T281" i="25"/>
  <c r="AA281" i="25"/>
  <c r="AE281" i="25"/>
  <c r="BH281" i="25"/>
  <c r="L281" i="25"/>
  <c r="AF281" i="25"/>
  <c r="O281" i="25"/>
  <c r="AR281" i="25"/>
  <c r="AJ281" i="25"/>
  <c r="AC277" i="28"/>
  <c r="AX277" i="28"/>
  <c r="AZ277" i="28"/>
  <c r="J278" i="28"/>
  <c r="V277" i="28"/>
  <c r="AS277" i="28"/>
  <c r="BB277" i="28"/>
  <c r="Z277" i="28"/>
  <c r="O277" i="28"/>
  <c r="BE277" i="28"/>
  <c r="Q277" i="28"/>
  <c r="AL277" i="28"/>
  <c r="I278" i="28"/>
  <c r="H278" i="28" s="1"/>
  <c r="AU277" i="28"/>
  <c r="AE277" i="28"/>
  <c r="AO277" i="28"/>
  <c r="AG277" i="28"/>
  <c r="N277" i="28"/>
  <c r="M277" i="28"/>
  <c r="Y277" i="28"/>
  <c r="BH277" i="28"/>
  <c r="W277" i="28"/>
  <c r="BD277" i="28"/>
  <c r="AJ277" i="28"/>
  <c r="K277" i="28"/>
  <c r="BF277" i="28"/>
  <c r="AP277" i="28"/>
  <c r="AI277" i="28"/>
  <c r="L277" i="28"/>
  <c r="BG277" i="28"/>
  <c r="AY277" i="28"/>
  <c r="AD277" i="28"/>
  <c r="AW277" i="28"/>
  <c r="AA277" i="28"/>
  <c r="AT277" i="28"/>
  <c r="X277" i="28"/>
  <c r="AN277" i="28"/>
  <c r="AB277" i="28"/>
  <c r="P277" i="28"/>
  <c r="AH277" i="28"/>
  <c r="BC277" i="28"/>
  <c r="AV277" i="28"/>
  <c r="AR277" i="28"/>
  <c r="AQ277" i="28"/>
  <c r="R277" i="28"/>
  <c r="BA277" i="28"/>
  <c r="AF277" i="28"/>
  <c r="U277" i="28"/>
  <c r="AK277" i="28"/>
  <c r="S277" i="28"/>
  <c r="AM277" i="28"/>
  <c r="T277" i="28"/>
  <c r="BB278" i="28" l="1"/>
  <c r="AA278" i="28"/>
  <c r="BF278" i="28"/>
  <c r="AX278" i="28"/>
  <c r="AM278" i="28"/>
  <c r="L278" i="28"/>
  <c r="AL278" i="28"/>
  <c r="AU278" i="28"/>
  <c r="W278" i="28"/>
  <c r="AK278" i="28"/>
  <c r="T278" i="28"/>
  <c r="AO278" i="28"/>
  <c r="M278" i="28"/>
  <c r="AS278" i="28"/>
  <c r="AD278" i="28"/>
  <c r="AR278" i="28"/>
  <c r="J279" i="28"/>
  <c r="AT278" i="28"/>
  <c r="AY278" i="28"/>
  <c r="AI278" i="28"/>
  <c r="Z278" i="28"/>
  <c r="Y278" i="28"/>
  <c r="U278" i="28"/>
  <c r="AQ278" i="28"/>
  <c r="P278" i="28"/>
  <c r="AC278" i="28"/>
  <c r="S278" i="28"/>
  <c r="BE278" i="28"/>
  <c r="V278" i="28"/>
  <c r="I279" i="28"/>
  <c r="H279" i="28" s="1"/>
  <c r="BC278" i="28"/>
  <c r="AZ278" i="28"/>
  <c r="BD278" i="28"/>
  <c r="BG278" i="28"/>
  <c r="AH278" i="28"/>
  <c r="AF278" i="28"/>
  <c r="BH278" i="28"/>
  <c r="O278" i="28"/>
  <c r="AN278" i="28"/>
  <c r="BA278" i="28"/>
  <c r="AV278" i="28"/>
  <c r="R278" i="28"/>
  <c r="AG278" i="28"/>
  <c r="AE278" i="28"/>
  <c r="K278" i="28"/>
  <c r="AW278" i="28"/>
  <c r="Q278" i="28"/>
  <c r="N278" i="28"/>
  <c r="AP278" i="28"/>
  <c r="AJ278" i="28"/>
  <c r="X278" i="28"/>
  <c r="AB278" i="28"/>
  <c r="AQ282" i="25"/>
  <c r="M282" i="25"/>
  <c r="AC282" i="25"/>
  <c r="AT282" i="25"/>
  <c r="BG282" i="25"/>
  <c r="AX282" i="25"/>
  <c r="AP282" i="25"/>
  <c r="AD282" i="25"/>
  <c r="AK282" i="25"/>
  <c r="U282" i="25"/>
  <c r="BI282" i="25"/>
  <c r="AL282" i="25"/>
  <c r="W282" i="25"/>
  <c r="X282" i="25"/>
  <c r="Z282" i="25"/>
  <c r="AA282" i="25"/>
  <c r="Y282" i="25"/>
  <c r="BD282" i="25"/>
  <c r="AJ282" i="25"/>
  <c r="AE282" i="25"/>
  <c r="AY282" i="25"/>
  <c r="P282" i="25"/>
  <c r="AO282" i="25"/>
  <c r="BE282" i="25"/>
  <c r="J283" i="25"/>
  <c r="BA282" i="25"/>
  <c r="AF282" i="25"/>
  <c r="BB282" i="25"/>
  <c r="BF282" i="25"/>
  <c r="I283" i="25"/>
  <c r="H283" i="25" s="1"/>
  <c r="AS282" i="25"/>
  <c r="AW282" i="25"/>
  <c r="AB282" i="25"/>
  <c r="V282" i="25"/>
  <c r="O282" i="25"/>
  <c r="AH282" i="25"/>
  <c r="N282" i="25"/>
  <c r="AZ282" i="25"/>
  <c r="AU282" i="25"/>
  <c r="K282" i="25"/>
  <c r="R282" i="25"/>
  <c r="BH282" i="25"/>
  <c r="AM282" i="25"/>
  <c r="T282" i="25"/>
  <c r="AI282" i="25"/>
  <c r="BC282" i="25"/>
  <c r="AR282" i="25"/>
  <c r="L282" i="25"/>
  <c r="AV282" i="25"/>
  <c r="AN282" i="25"/>
  <c r="S282" i="25"/>
  <c r="Q282" i="25"/>
  <c r="AG282" i="25"/>
  <c r="BA279" i="28" l="1"/>
  <c r="BF279" i="28"/>
  <c r="AZ279" i="28"/>
  <c r="AF279" i="28"/>
  <c r="BH279" i="28"/>
  <c r="BE279" i="28"/>
  <c r="J280" i="28"/>
  <c r="Q279" i="28"/>
  <c r="AJ279" i="28"/>
  <c r="AX279" i="28"/>
  <c r="AD279" i="28"/>
  <c r="AH279" i="28"/>
  <c r="L279" i="28"/>
  <c r="O279" i="28"/>
  <c r="AB279" i="28"/>
  <c r="AM279" i="28"/>
  <c r="AV279" i="28"/>
  <c r="AY279" i="28"/>
  <c r="W279" i="28"/>
  <c r="N279" i="28"/>
  <c r="AQ279" i="28"/>
  <c r="AS279" i="28"/>
  <c r="T279" i="28"/>
  <c r="AN279" i="28"/>
  <c r="AO279" i="28"/>
  <c r="BD279" i="28"/>
  <c r="AE279" i="28"/>
  <c r="S279" i="28"/>
  <c r="V279" i="28"/>
  <c r="AR279" i="28"/>
  <c r="X279" i="28"/>
  <c r="Y279" i="28"/>
  <c r="K279" i="28"/>
  <c r="AA279" i="28"/>
  <c r="AI279" i="28"/>
  <c r="AU279" i="28"/>
  <c r="BG279" i="28"/>
  <c r="AC279" i="28"/>
  <c r="U279" i="28"/>
  <c r="M279" i="28"/>
  <c r="R279" i="28"/>
  <c r="AW279" i="28"/>
  <c r="I280" i="28"/>
  <c r="H280" i="28" s="1"/>
  <c r="AL279" i="28"/>
  <c r="BB279" i="28"/>
  <c r="P279" i="28"/>
  <c r="BC279" i="28"/>
  <c r="AT279" i="28"/>
  <c r="Z279" i="28"/>
  <c r="AK279" i="28"/>
  <c r="AP279" i="28"/>
  <c r="AG279" i="28"/>
  <c r="AY283" i="25"/>
  <c r="N283" i="25"/>
  <c r="Q283" i="25"/>
  <c r="AJ283" i="25"/>
  <c r="AO283" i="25"/>
  <c r="V283" i="25"/>
  <c r="M283" i="25"/>
  <c r="P283" i="25"/>
  <c r="AI283" i="25"/>
  <c r="AP283" i="25"/>
  <c r="AH283" i="25"/>
  <c r="R283" i="25"/>
  <c r="AE283" i="25"/>
  <c r="AW283" i="25"/>
  <c r="K283" i="25"/>
  <c r="BD283" i="25"/>
  <c r="BH283" i="25"/>
  <c r="W283" i="25"/>
  <c r="AR283" i="25"/>
  <c r="AN283" i="25"/>
  <c r="X283" i="25"/>
  <c r="AB283" i="25"/>
  <c r="AZ283" i="25"/>
  <c r="S283" i="25"/>
  <c r="Y283" i="25"/>
  <c r="AS283" i="25"/>
  <c r="BI283" i="25"/>
  <c r="U283" i="25"/>
  <c r="AA283" i="25"/>
  <c r="BA283" i="25"/>
  <c r="AD283" i="25"/>
  <c r="O283" i="25"/>
  <c r="AF283" i="25"/>
  <c r="BC283" i="25"/>
  <c r="AX283" i="25"/>
  <c r="L283" i="25"/>
  <c r="AL283" i="25"/>
  <c r="BB283" i="25"/>
  <c r="J284" i="25"/>
  <c r="AC283" i="25"/>
  <c r="AK283" i="25"/>
  <c r="AT283" i="25"/>
  <c r="I284" i="25"/>
  <c r="H284" i="25" s="1"/>
  <c r="BF283" i="25"/>
  <c r="AU283" i="25"/>
  <c r="T283" i="25"/>
  <c r="BG283" i="25"/>
  <c r="BE283" i="25"/>
  <c r="AV283" i="25"/>
  <c r="Z283" i="25"/>
  <c r="AG283" i="25"/>
  <c r="AQ283" i="25"/>
  <c r="AM283" i="25"/>
  <c r="AY284" i="25" l="1"/>
  <c r="AL284" i="25"/>
  <c r="AM284" i="25"/>
  <c r="J285" i="25"/>
  <c r="Q284" i="25"/>
  <c r="N284" i="25"/>
  <c r="AP284" i="25"/>
  <c r="BE284" i="25"/>
  <c r="AS284" i="25"/>
  <c r="AU284" i="25"/>
  <c r="BI284" i="25"/>
  <c r="AD284" i="25"/>
  <c r="AX284" i="25"/>
  <c r="AF284" i="25"/>
  <c r="BD284" i="25"/>
  <c r="AT284" i="25"/>
  <c r="I285" i="25"/>
  <c r="H285" i="25" s="1"/>
  <c r="R284" i="25"/>
  <c r="L284" i="25"/>
  <c r="AR284" i="25"/>
  <c r="AQ284" i="25"/>
  <c r="T284" i="25"/>
  <c r="BC284" i="25"/>
  <c r="X284" i="25"/>
  <c r="BG284" i="25"/>
  <c r="AZ284" i="25"/>
  <c r="K284" i="25"/>
  <c r="AO284" i="25"/>
  <c r="V284" i="25"/>
  <c r="U284" i="25"/>
  <c r="BA284" i="25"/>
  <c r="W284" i="25"/>
  <c r="AJ284" i="25"/>
  <c r="AH284" i="25"/>
  <c r="AW284" i="25"/>
  <c r="AB284" i="25"/>
  <c r="AK284" i="25"/>
  <c r="AA284" i="25"/>
  <c r="S284" i="25"/>
  <c r="O284" i="25"/>
  <c r="AC284" i="25"/>
  <c r="BH284" i="25"/>
  <c r="AE284" i="25"/>
  <c r="BB284" i="25"/>
  <c r="AV284" i="25"/>
  <c r="P284" i="25"/>
  <c r="BF284" i="25"/>
  <c r="Y284" i="25"/>
  <c r="AI284" i="25"/>
  <c r="AN284" i="25"/>
  <c r="AG284" i="25"/>
  <c r="Z284" i="25"/>
  <c r="M284" i="25"/>
  <c r="L280" i="28"/>
  <c r="O280" i="28"/>
  <c r="R280" i="28"/>
  <c r="W280" i="28"/>
  <c r="AQ280" i="28"/>
  <c r="BB280" i="28"/>
  <c r="AR280" i="28"/>
  <c r="AH280" i="28"/>
  <c r="Z280" i="28"/>
  <c r="BD280" i="28"/>
  <c r="AD280" i="28"/>
  <c r="T280" i="28"/>
  <c r="AN280" i="28"/>
  <c r="U280" i="28"/>
  <c r="AZ280" i="28"/>
  <c r="BC280" i="28"/>
  <c r="AT280" i="28"/>
  <c r="AJ280" i="28"/>
  <c r="AI280" i="28"/>
  <c r="V280" i="28"/>
  <c r="AY280" i="28"/>
  <c r="AW280" i="28"/>
  <c r="AO280" i="28"/>
  <c r="AM280" i="28"/>
  <c r="AK280" i="28"/>
  <c r="AF280" i="28"/>
  <c r="BA280" i="28"/>
  <c r="AL280" i="28"/>
  <c r="AC280" i="28"/>
  <c r="AB280" i="28"/>
  <c r="BH280" i="28"/>
  <c r="AA280" i="28"/>
  <c r="AS280" i="28"/>
  <c r="AG280" i="28"/>
  <c r="Y280" i="28"/>
  <c r="I281" i="28"/>
  <c r="H281" i="28" s="1"/>
  <c r="M280" i="28"/>
  <c r="AP280" i="28"/>
  <c r="S280" i="28"/>
  <c r="K280" i="28"/>
  <c r="N280" i="28"/>
  <c r="P280" i="28"/>
  <c r="Q280" i="28"/>
  <c r="BE280" i="28"/>
  <c r="J281" i="28"/>
  <c r="BG280" i="28"/>
  <c r="BF280" i="28"/>
  <c r="AE280" i="28"/>
  <c r="AV280" i="28"/>
  <c r="X280" i="28"/>
  <c r="AX280" i="28"/>
  <c r="AU280" i="28"/>
  <c r="AY285" i="25" l="1"/>
  <c r="X285" i="25"/>
  <c r="Y285" i="25"/>
  <c r="AG285" i="25"/>
  <c r="N285" i="25"/>
  <c r="AX285" i="25"/>
  <c r="U285" i="25"/>
  <c r="Q285" i="25"/>
  <c r="AL285" i="25"/>
  <c r="BE285" i="25"/>
  <c r="M285" i="25"/>
  <c r="K285" i="25"/>
  <c r="W285" i="25"/>
  <c r="AT285" i="25"/>
  <c r="AV285" i="25"/>
  <c r="AW285" i="25"/>
  <c r="AZ285" i="25"/>
  <c r="AH285" i="25"/>
  <c r="J286" i="25"/>
  <c r="BF285" i="25"/>
  <c r="P285" i="25"/>
  <c r="AB285" i="25"/>
  <c r="I286" i="25"/>
  <c r="H286" i="25" s="1"/>
  <c r="AC285" i="25"/>
  <c r="AO285" i="25"/>
  <c r="S285" i="25"/>
  <c r="AD285" i="25"/>
  <c r="AP285" i="25"/>
  <c r="AR285" i="25"/>
  <c r="BD285" i="25"/>
  <c r="Z285" i="25"/>
  <c r="AI285" i="25"/>
  <c r="AQ285" i="25"/>
  <c r="R285" i="25"/>
  <c r="T285" i="25"/>
  <c r="AF285" i="25"/>
  <c r="AS285" i="25"/>
  <c r="BH285" i="25"/>
  <c r="BC285" i="25"/>
  <c r="AK285" i="25"/>
  <c r="BI285" i="25"/>
  <c r="V285" i="25"/>
  <c r="AE285" i="25"/>
  <c r="AN285" i="25"/>
  <c r="BA285" i="25"/>
  <c r="AM285" i="25"/>
  <c r="L285" i="25"/>
  <c r="BB285" i="25"/>
  <c r="AA285" i="25"/>
  <c r="BG285" i="25"/>
  <c r="O285" i="25"/>
  <c r="AJ285" i="25"/>
  <c r="AU285" i="25"/>
  <c r="Z281" i="28"/>
  <c r="AD281" i="28"/>
  <c r="U281" i="28"/>
  <c r="AA281" i="28"/>
  <c r="BC281" i="28"/>
  <c r="BH281" i="28"/>
  <c r="AP281" i="28"/>
  <c r="Q281" i="28"/>
  <c r="BG281" i="28"/>
  <c r="AH281" i="28"/>
  <c r="AO281" i="28"/>
  <c r="BB281" i="28"/>
  <c r="BE281" i="28"/>
  <c r="AS281" i="28"/>
  <c r="AB281" i="28"/>
  <c r="J282" i="28"/>
  <c r="L281" i="28"/>
  <c r="BA281" i="28"/>
  <c r="AL281" i="28"/>
  <c r="N281" i="28"/>
  <c r="O281" i="28"/>
  <c r="AR281" i="28"/>
  <c r="V281" i="28"/>
  <c r="AX281" i="28"/>
  <c r="M281" i="28"/>
  <c r="AV281" i="28"/>
  <c r="AQ281" i="28"/>
  <c r="I282" i="28"/>
  <c r="H282" i="28" s="1"/>
  <c r="AM281" i="28"/>
  <c r="AU281" i="28"/>
  <c r="AY281" i="28"/>
  <c r="AZ281" i="28"/>
  <c r="P281" i="28"/>
  <c r="BD281" i="28"/>
  <c r="T281" i="28"/>
  <c r="AG281" i="28"/>
  <c r="AE281" i="28"/>
  <c r="K281" i="28"/>
  <c r="W281" i="28"/>
  <c r="AC281" i="28"/>
  <c r="AK281" i="28"/>
  <c r="S281" i="28"/>
  <c r="AW281" i="28"/>
  <c r="AJ281" i="28"/>
  <c r="AI281" i="28"/>
  <c r="R281" i="28"/>
  <c r="AN281" i="28"/>
  <c r="AF281" i="28"/>
  <c r="AT281" i="28"/>
  <c r="BF281" i="28"/>
  <c r="X281" i="28"/>
  <c r="Y281" i="28"/>
  <c r="AB286" i="25" l="1"/>
  <c r="AQ286" i="25"/>
  <c r="AF286" i="25"/>
  <c r="AX286" i="25"/>
  <c r="AM286" i="25"/>
  <c r="AK286" i="25"/>
  <c r="AN286" i="25"/>
  <c r="BE286" i="25"/>
  <c r="AO286" i="25"/>
  <c r="AS286" i="25"/>
  <c r="J287" i="25"/>
  <c r="V286" i="25"/>
  <c r="T286" i="25"/>
  <c r="W286" i="25"/>
  <c r="O286" i="25"/>
  <c r="AD286" i="25"/>
  <c r="P286" i="25"/>
  <c r="BB286" i="25"/>
  <c r="AG286" i="25"/>
  <c r="BF286" i="25"/>
  <c r="AE286" i="25"/>
  <c r="AA286" i="25"/>
  <c r="AT286" i="25"/>
  <c r="U286" i="25"/>
  <c r="R286" i="25"/>
  <c r="S286" i="25"/>
  <c r="AZ286" i="25"/>
  <c r="BH286" i="25"/>
  <c r="BD286" i="25"/>
  <c r="BG286" i="25"/>
  <c r="AH286" i="25"/>
  <c r="AY286" i="25"/>
  <c r="K286" i="25"/>
  <c r="BI286" i="25"/>
  <c r="I287" i="25"/>
  <c r="H287" i="25" s="1"/>
  <c r="AW286" i="25"/>
  <c r="X286" i="25"/>
  <c r="Q286" i="25"/>
  <c r="AR286" i="25"/>
  <c r="M286" i="25"/>
  <c r="N286" i="25"/>
  <c r="AP286" i="25"/>
  <c r="AL286" i="25"/>
  <c r="BA286" i="25"/>
  <c r="AI286" i="25"/>
  <c r="AV286" i="25"/>
  <c r="L286" i="25"/>
  <c r="Y286" i="25"/>
  <c r="AC286" i="25"/>
  <c r="BC286" i="25"/>
  <c r="AU286" i="25"/>
  <c r="Z286" i="25"/>
  <c r="AJ286" i="25"/>
  <c r="BE282" i="28"/>
  <c r="BA282" i="28"/>
  <c r="BH282" i="28"/>
  <c r="Z282" i="28"/>
  <c r="T282" i="28"/>
  <c r="W282" i="28"/>
  <c r="BG282" i="28"/>
  <c r="V282" i="28"/>
  <c r="AD282" i="28"/>
  <c r="AE282" i="28"/>
  <c r="AM282" i="28"/>
  <c r="AV282" i="28"/>
  <c r="BD282" i="28"/>
  <c r="U282" i="28"/>
  <c r="AR282" i="28"/>
  <c r="AI282" i="28"/>
  <c r="S282" i="28"/>
  <c r="AU282" i="28"/>
  <c r="BC282" i="28"/>
  <c r="R282" i="28"/>
  <c r="AO282" i="28"/>
  <c r="AK282" i="28"/>
  <c r="Y282" i="28"/>
  <c r="AW282" i="28"/>
  <c r="AX282" i="28"/>
  <c r="J283" i="28"/>
  <c r="AZ282" i="28"/>
  <c r="AF282" i="28"/>
  <c r="AY282" i="28"/>
  <c r="AG282" i="28"/>
  <c r="BF282" i="28"/>
  <c r="AN282" i="28"/>
  <c r="L282" i="28"/>
  <c r="O282" i="28"/>
  <c r="AS282" i="28"/>
  <c r="N282" i="28"/>
  <c r="AA282" i="28"/>
  <c r="K282" i="28"/>
  <c r="Q282" i="28"/>
  <c r="AQ282" i="28"/>
  <c r="AL282" i="28"/>
  <c r="AB282" i="28"/>
  <c r="AJ282" i="28"/>
  <c r="AT282" i="28"/>
  <c r="M282" i="28"/>
  <c r="AC282" i="28"/>
  <c r="I283" i="28"/>
  <c r="H283" i="28" s="1"/>
  <c r="P282" i="28"/>
  <c r="BB282" i="28"/>
  <c r="AH282" i="28"/>
  <c r="X282" i="28"/>
  <c r="AP282" i="28"/>
  <c r="X283" i="28" l="1"/>
  <c r="AF283" i="28"/>
  <c r="AK283" i="28"/>
  <c r="AC283" i="28"/>
  <c r="AR283" i="28"/>
  <c r="I284" i="28"/>
  <c r="H284" i="28" s="1"/>
  <c r="N283" i="28"/>
  <c r="BE283" i="28"/>
  <c r="AE283" i="28"/>
  <c r="BF283" i="28"/>
  <c r="M283" i="28"/>
  <c r="AV283" i="28"/>
  <c r="AX283" i="28"/>
  <c r="L283" i="28"/>
  <c r="V283" i="28"/>
  <c r="AQ283" i="28"/>
  <c r="AG283" i="28"/>
  <c r="BD283" i="28"/>
  <c r="BG283" i="28"/>
  <c r="J284" i="28"/>
  <c r="Q283" i="28"/>
  <c r="BB283" i="28"/>
  <c r="R283" i="28"/>
  <c r="Z283" i="28"/>
  <c r="K283" i="28"/>
  <c r="AB283" i="28"/>
  <c r="AS283" i="28"/>
  <c r="AZ283" i="28"/>
  <c r="Y283" i="28"/>
  <c r="AH283" i="28"/>
  <c r="AJ283" i="28"/>
  <c r="AL283" i="28"/>
  <c r="O283" i="28"/>
  <c r="T283" i="28"/>
  <c r="AU283" i="28"/>
  <c r="AA283" i="28"/>
  <c r="BH283" i="28"/>
  <c r="AO283" i="28"/>
  <c r="AP283" i="28"/>
  <c r="AD283" i="28"/>
  <c r="BC283" i="28"/>
  <c r="BA283" i="28"/>
  <c r="P283" i="28"/>
  <c r="AN283" i="28"/>
  <c r="W283" i="28"/>
  <c r="U283" i="28"/>
  <c r="AW283" i="28"/>
  <c r="AY283" i="28"/>
  <c r="AT283" i="28"/>
  <c r="AM283" i="28"/>
  <c r="AI283" i="28"/>
  <c r="S283" i="28"/>
  <c r="S287" i="25"/>
  <c r="BA287" i="25"/>
  <c r="AV287" i="25"/>
  <c r="AS287" i="25"/>
  <c r="AY287" i="25"/>
  <c r="P287" i="25"/>
  <c r="O287" i="25"/>
  <c r="AX287" i="25"/>
  <c r="V287" i="25"/>
  <c r="T287" i="25"/>
  <c r="BI287" i="25"/>
  <c r="L287" i="25"/>
  <c r="AH287" i="25"/>
  <c r="AI287" i="25"/>
  <c r="Q287" i="25"/>
  <c r="AB287" i="25"/>
  <c r="AJ287" i="25"/>
  <c r="N287" i="25"/>
  <c r="AT287" i="25"/>
  <c r="AK287" i="25"/>
  <c r="M287" i="25"/>
  <c r="AP287" i="25"/>
  <c r="AL287" i="25"/>
  <c r="BF287" i="25"/>
  <c r="AU287" i="25"/>
  <c r="J288" i="25"/>
  <c r="AC287" i="25"/>
  <c r="W287" i="25"/>
  <c r="AG287" i="25"/>
  <c r="AD287" i="25"/>
  <c r="BB287" i="25"/>
  <c r="BD287" i="25"/>
  <c r="I288" i="25"/>
  <c r="H288" i="25" s="1"/>
  <c r="Y287" i="25"/>
  <c r="BG287" i="25"/>
  <c r="K287" i="25"/>
  <c r="AM287" i="25"/>
  <c r="X287" i="25"/>
  <c r="AQ287" i="25"/>
  <c r="AF287" i="25"/>
  <c r="BE287" i="25"/>
  <c r="AN287" i="25"/>
  <c r="AE287" i="25"/>
  <c r="AO287" i="25"/>
  <c r="BC287" i="25"/>
  <c r="BH287" i="25"/>
  <c r="AW287" i="25"/>
  <c r="R287" i="25"/>
  <c r="U287" i="25"/>
  <c r="AZ287" i="25"/>
  <c r="AR287" i="25"/>
  <c r="AA287" i="25"/>
  <c r="Z287" i="25"/>
  <c r="AT288" i="25" l="1"/>
  <c r="AG288" i="25"/>
  <c r="AX288" i="25"/>
  <c r="M288" i="25"/>
  <c r="AU288" i="25"/>
  <c r="S288" i="25"/>
  <c r="AO288" i="25"/>
  <c r="AR288" i="25"/>
  <c r="BH288" i="25"/>
  <c r="AA288" i="25"/>
  <c r="W288" i="25"/>
  <c r="T288" i="25"/>
  <c r="AW288" i="25"/>
  <c r="BF288" i="25"/>
  <c r="AP288" i="25"/>
  <c r="AB288" i="25"/>
  <c r="AN288" i="25"/>
  <c r="I289" i="25"/>
  <c r="H289" i="25" s="1"/>
  <c r="Z288" i="25"/>
  <c r="X288" i="25"/>
  <c r="AS288" i="25"/>
  <c r="L288" i="25"/>
  <c r="N288" i="25"/>
  <c r="BD288" i="25"/>
  <c r="R288" i="25"/>
  <c r="AZ288" i="25"/>
  <c r="V288" i="25"/>
  <c r="BC288" i="25"/>
  <c r="P288" i="25"/>
  <c r="AY288" i="25"/>
  <c r="O288" i="25"/>
  <c r="AD288" i="25"/>
  <c r="AQ288" i="25"/>
  <c r="AJ288" i="25"/>
  <c r="U288" i="25"/>
  <c r="AC288" i="25"/>
  <c r="BA288" i="25"/>
  <c r="J289" i="25"/>
  <c r="Q288" i="25"/>
  <c r="AK288" i="25"/>
  <c r="AV288" i="25"/>
  <c r="AM288" i="25"/>
  <c r="BI288" i="25"/>
  <c r="AH288" i="25"/>
  <c r="AE288" i="25"/>
  <c r="AF288" i="25"/>
  <c r="AI288" i="25"/>
  <c r="BB288" i="25"/>
  <c r="AL288" i="25"/>
  <c r="Y288" i="25"/>
  <c r="K288" i="25"/>
  <c r="BG288" i="25"/>
  <c r="BE288" i="25"/>
  <c r="N284" i="28"/>
  <c r="AX284" i="28"/>
  <c r="AB284" i="28"/>
  <c r="AM284" i="28"/>
  <c r="AO284" i="28"/>
  <c r="BG284" i="28"/>
  <c r="AZ284" i="28"/>
  <c r="AU284" i="28"/>
  <c r="AY284" i="28"/>
  <c r="AQ284" i="28"/>
  <c r="Z284" i="28"/>
  <c r="AH284" i="28"/>
  <c r="AJ284" i="28"/>
  <c r="BH284" i="28"/>
  <c r="AC284" i="28"/>
  <c r="L284" i="28"/>
  <c r="M284" i="28"/>
  <c r="P284" i="28"/>
  <c r="I285" i="28"/>
  <c r="H285" i="28" s="1"/>
  <c r="AE284" i="28"/>
  <c r="AG284" i="28"/>
  <c r="AK284" i="28"/>
  <c r="BF284" i="28"/>
  <c r="AP284" i="28"/>
  <c r="V284" i="28"/>
  <c r="T284" i="28"/>
  <c r="AS284" i="28"/>
  <c r="R284" i="28"/>
  <c r="BE284" i="28"/>
  <c r="AA284" i="28"/>
  <c r="AV284" i="28"/>
  <c r="AL284" i="28"/>
  <c r="Q284" i="28"/>
  <c r="U284" i="28"/>
  <c r="BA284" i="28"/>
  <c r="AD284" i="28"/>
  <c r="J285" i="28"/>
  <c r="X284" i="28"/>
  <c r="BB284" i="28"/>
  <c r="K284" i="28"/>
  <c r="AF284" i="28"/>
  <c r="AR284" i="28"/>
  <c r="S284" i="28"/>
  <c r="Y284" i="28"/>
  <c r="AI284" i="28"/>
  <c r="BD284" i="28"/>
  <c r="BC284" i="28"/>
  <c r="O284" i="28"/>
  <c r="AN284" i="28"/>
  <c r="W284" i="28"/>
  <c r="AT284" i="28"/>
  <c r="AW284" i="28"/>
  <c r="AW289" i="25" l="1"/>
  <c r="BE289" i="25"/>
  <c r="BF289" i="25"/>
  <c r="J290" i="25"/>
  <c r="R289" i="25"/>
  <c r="AO289" i="25"/>
  <c r="AM289" i="25"/>
  <c r="AJ289" i="25"/>
  <c r="AD289" i="25"/>
  <c r="AR289" i="25"/>
  <c r="AN289" i="25"/>
  <c r="AB289" i="25"/>
  <c r="Q289" i="25"/>
  <c r="AK289" i="25"/>
  <c r="AT289" i="25"/>
  <c r="AX289" i="25"/>
  <c r="AG289" i="25"/>
  <c r="O289" i="25"/>
  <c r="AP289" i="25"/>
  <c r="I290" i="25"/>
  <c r="H290" i="25" s="1"/>
  <c r="AL289" i="25"/>
  <c r="BA289" i="25"/>
  <c r="P289" i="25"/>
  <c r="Z289" i="25"/>
  <c r="AQ289" i="25"/>
  <c r="BG289" i="25"/>
  <c r="AA289" i="25"/>
  <c r="AS289" i="25"/>
  <c r="BD289" i="25"/>
  <c r="AE289" i="25"/>
  <c r="L289" i="25"/>
  <c r="S289" i="25"/>
  <c r="BC289" i="25"/>
  <c r="BH289" i="25"/>
  <c r="K289" i="25"/>
  <c r="M289" i="25"/>
  <c r="AU289" i="25"/>
  <c r="AZ289" i="25"/>
  <c r="T289" i="25"/>
  <c r="V289" i="25"/>
  <c r="AY289" i="25"/>
  <c r="BB289" i="25"/>
  <c r="N289" i="25"/>
  <c r="AH289" i="25"/>
  <c r="Y289" i="25"/>
  <c r="AC289" i="25"/>
  <c r="BI289" i="25"/>
  <c r="AV289" i="25"/>
  <c r="X289" i="25"/>
  <c r="AF289" i="25"/>
  <c r="U289" i="25"/>
  <c r="W289" i="25"/>
  <c r="AI289" i="25"/>
  <c r="AJ285" i="28"/>
  <c r="AO285" i="28"/>
  <c r="AR285" i="28"/>
  <c r="AC285" i="28"/>
  <c r="Q285" i="28"/>
  <c r="BH285" i="28"/>
  <c r="U285" i="28"/>
  <c r="Z285" i="28"/>
  <c r="AA285" i="28"/>
  <c r="AZ285" i="28"/>
  <c r="AW285" i="28"/>
  <c r="AM285" i="28"/>
  <c r="BD285" i="28"/>
  <c r="AH285" i="28"/>
  <c r="BA285" i="28"/>
  <c r="BF285" i="28"/>
  <c r="T285" i="28"/>
  <c r="AL285" i="28"/>
  <c r="AP285" i="28"/>
  <c r="BE285" i="28"/>
  <c r="AF285" i="28"/>
  <c r="K285" i="28"/>
  <c r="J286" i="28"/>
  <c r="AE285" i="28"/>
  <c r="V285" i="28"/>
  <c r="AU285" i="28"/>
  <c r="AT285" i="28"/>
  <c r="S285" i="28"/>
  <c r="BB285" i="28"/>
  <c r="N285" i="28"/>
  <c r="M285" i="28"/>
  <c r="AB285" i="28"/>
  <c r="R285" i="28"/>
  <c r="L285" i="28"/>
  <c r="Y285" i="28"/>
  <c r="AD285" i="28"/>
  <c r="AI285" i="28"/>
  <c r="AG285" i="28"/>
  <c r="AQ285" i="28"/>
  <c r="BC285" i="28"/>
  <c r="P285" i="28"/>
  <c r="AV285" i="28"/>
  <c r="AK285" i="28"/>
  <c r="AS285" i="28"/>
  <c r="X285" i="28"/>
  <c r="W285" i="28"/>
  <c r="BG285" i="28"/>
  <c r="AN285" i="28"/>
  <c r="AX285" i="28"/>
  <c r="I286" i="28"/>
  <c r="H286" i="28" s="1"/>
  <c r="AY285" i="28"/>
  <c r="O285" i="28"/>
  <c r="BE286" i="28" l="1"/>
  <c r="AA286" i="28"/>
  <c r="AE286" i="28"/>
  <c r="K286" i="28"/>
  <c r="L286" i="28"/>
  <c r="M286" i="28"/>
  <c r="W286" i="28"/>
  <c r="AG286" i="28"/>
  <c r="AH286" i="28"/>
  <c r="AK286" i="28"/>
  <c r="U286" i="28"/>
  <c r="AD286" i="28"/>
  <c r="I287" i="28"/>
  <c r="H287" i="28" s="1"/>
  <c r="O286" i="28"/>
  <c r="J287" i="28"/>
  <c r="AN286" i="28"/>
  <c r="AR286" i="28"/>
  <c r="AL286" i="28"/>
  <c r="Z286" i="28"/>
  <c r="AT286" i="28"/>
  <c r="N286" i="28"/>
  <c r="BF286" i="28"/>
  <c r="AC286" i="28"/>
  <c r="AV286" i="28"/>
  <c r="AI286" i="28"/>
  <c r="Q286" i="28"/>
  <c r="X286" i="28"/>
  <c r="BH286" i="28"/>
  <c r="AJ286" i="28"/>
  <c r="AS286" i="28"/>
  <c r="V286" i="28"/>
  <c r="BA286" i="28"/>
  <c r="BG286" i="28"/>
  <c r="AM286" i="28"/>
  <c r="AY286" i="28"/>
  <c r="AF286" i="28"/>
  <c r="T286" i="28"/>
  <c r="BC286" i="28"/>
  <c r="AB286" i="28"/>
  <c r="AO286" i="28"/>
  <c r="AX286" i="28"/>
  <c r="BB286" i="28"/>
  <c r="AU286" i="28"/>
  <c r="P286" i="28"/>
  <c r="R286" i="28"/>
  <c r="AQ286" i="28"/>
  <c r="S286" i="28"/>
  <c r="AZ286" i="28"/>
  <c r="BD286" i="28"/>
  <c r="AP286" i="28"/>
  <c r="AW286" i="28"/>
  <c r="Y286" i="28"/>
  <c r="U290" i="25"/>
  <c r="AI290" i="25"/>
  <c r="BC290" i="25"/>
  <c r="AN290" i="25"/>
  <c r="AH290" i="25"/>
  <c r="AK290" i="25"/>
  <c r="Z290" i="25"/>
  <c r="L290" i="25"/>
  <c r="AL290" i="25"/>
  <c r="J291" i="25"/>
  <c r="AW290" i="25"/>
  <c r="AE290" i="25"/>
  <c r="N290" i="25"/>
  <c r="BA290" i="25"/>
  <c r="AO290" i="25"/>
  <c r="S290" i="25"/>
  <c r="AP290" i="25"/>
  <c r="V290" i="25"/>
  <c r="K290" i="25"/>
  <c r="X290" i="25"/>
  <c r="BI290" i="25"/>
  <c r="O290" i="25"/>
  <c r="P290" i="25"/>
  <c r="AV290" i="25"/>
  <c r="R290" i="25"/>
  <c r="AM290" i="25"/>
  <c r="AS290" i="25"/>
  <c r="BD290" i="25"/>
  <c r="Q290" i="25"/>
  <c r="AZ290" i="25"/>
  <c r="BB290" i="25"/>
  <c r="W290" i="25"/>
  <c r="BF290" i="25"/>
  <c r="AX290" i="25"/>
  <c r="AG290" i="25"/>
  <c r="AR290" i="25"/>
  <c r="AQ290" i="25"/>
  <c r="AY290" i="25"/>
  <c r="AJ290" i="25"/>
  <c r="AA290" i="25"/>
  <c r="BG290" i="25"/>
  <c r="AB290" i="25"/>
  <c r="BE290" i="25"/>
  <c r="AU290" i="25"/>
  <c r="I291" i="25"/>
  <c r="H291" i="25" s="1"/>
  <c r="BH290" i="25"/>
  <c r="AD290" i="25"/>
  <c r="AC290" i="25"/>
  <c r="Y290" i="25"/>
  <c r="T290" i="25"/>
  <c r="AF290" i="25"/>
  <c r="M290" i="25"/>
  <c r="AT290" i="25"/>
  <c r="T291" i="25" l="1"/>
  <c r="AW291" i="25"/>
  <c r="AD291" i="25"/>
  <c r="N291" i="25"/>
  <c r="AH291" i="25"/>
  <c r="AU291" i="25"/>
  <c r="AN291" i="25"/>
  <c r="AA291" i="25"/>
  <c r="AY291" i="25"/>
  <c r="AB291" i="25"/>
  <c r="AC291" i="25"/>
  <c r="AQ291" i="25"/>
  <c r="L291" i="25"/>
  <c r="BD291" i="25"/>
  <c r="BG291" i="25"/>
  <c r="BA291" i="25"/>
  <c r="K291" i="25"/>
  <c r="AI291" i="25"/>
  <c r="BB291" i="25"/>
  <c r="U291" i="25"/>
  <c r="AJ291" i="25"/>
  <c r="W291" i="25"/>
  <c r="BI291" i="25"/>
  <c r="AZ291" i="25"/>
  <c r="M291" i="25"/>
  <c r="V291" i="25"/>
  <c r="O291" i="25"/>
  <c r="P291" i="25"/>
  <c r="AR291" i="25"/>
  <c r="S291" i="25"/>
  <c r="J292" i="25"/>
  <c r="AE291" i="25"/>
  <c r="AK291" i="25"/>
  <c r="AP291" i="25"/>
  <c r="BH291" i="25"/>
  <c r="AX291" i="25"/>
  <c r="AO291" i="25"/>
  <c r="AF291" i="25"/>
  <c r="BF291" i="25"/>
  <c r="AG291" i="25"/>
  <c r="AL291" i="25"/>
  <c r="Y291" i="25"/>
  <c r="AV291" i="25"/>
  <c r="AS291" i="25"/>
  <c r="R291" i="25"/>
  <c r="BE291" i="25"/>
  <c r="Z291" i="25"/>
  <c r="AM291" i="25"/>
  <c r="AT291" i="25"/>
  <c r="I292" i="25"/>
  <c r="H292" i="25" s="1"/>
  <c r="Q291" i="25"/>
  <c r="BC291" i="25"/>
  <c r="X291" i="25"/>
  <c r="Z287" i="28"/>
  <c r="BF287" i="28"/>
  <c r="BH287" i="28"/>
  <c r="AG287" i="28"/>
  <c r="U287" i="28"/>
  <c r="BE287" i="28"/>
  <c r="AZ287" i="28"/>
  <c r="AU287" i="28"/>
  <c r="S287" i="28"/>
  <c r="BG287" i="28"/>
  <c r="AD287" i="28"/>
  <c r="AB287" i="28"/>
  <c r="AL287" i="28"/>
  <c r="V287" i="28"/>
  <c r="AC287" i="28"/>
  <c r="AJ287" i="28"/>
  <c r="AW287" i="28"/>
  <c r="BA287" i="28"/>
  <c r="AI287" i="28"/>
  <c r="AS287" i="28"/>
  <c r="I288" i="28"/>
  <c r="H288" i="28" s="1"/>
  <c r="AX287" i="28"/>
  <c r="Y287" i="28"/>
  <c r="R287" i="28"/>
  <c r="AY287" i="28"/>
  <c r="AA287" i="28"/>
  <c r="AK287" i="28"/>
  <c r="AN287" i="28"/>
  <c r="O287" i="28"/>
  <c r="AF287" i="28"/>
  <c r="T287" i="28"/>
  <c r="AM287" i="28"/>
  <c r="Q287" i="28"/>
  <c r="AH287" i="28"/>
  <c r="L287" i="28"/>
  <c r="AE287" i="28"/>
  <c r="J288" i="28"/>
  <c r="AT287" i="28"/>
  <c r="AO287" i="28"/>
  <c r="AV287" i="28"/>
  <c r="P287" i="28"/>
  <c r="BB287" i="28"/>
  <c r="BC287" i="28"/>
  <c r="M287" i="28"/>
  <c r="BD287" i="28"/>
  <c r="AP287" i="28"/>
  <c r="AQ287" i="28"/>
  <c r="W287" i="28"/>
  <c r="N287" i="28"/>
  <c r="X287" i="28"/>
  <c r="AR287" i="28"/>
  <c r="K287" i="28"/>
  <c r="BH288" i="28" l="1"/>
  <c r="AO288" i="28"/>
  <c r="AV288" i="28"/>
  <c r="N288" i="28"/>
  <c r="AA288" i="28"/>
  <c r="BA288" i="28"/>
  <c r="P288" i="28"/>
  <c r="AR288" i="28"/>
  <c r="Y288" i="28"/>
  <c r="Z288" i="28"/>
  <c r="BF288" i="28"/>
  <c r="AF288" i="28"/>
  <c r="AM288" i="28"/>
  <c r="AI288" i="28"/>
  <c r="AT288" i="28"/>
  <c r="U288" i="28"/>
  <c r="AG288" i="28"/>
  <c r="AD288" i="28"/>
  <c r="BC288" i="28"/>
  <c r="AE288" i="28"/>
  <c r="K288" i="28"/>
  <c r="AL288" i="28"/>
  <c r="AC288" i="28"/>
  <c r="AQ288" i="28"/>
  <c r="AN288" i="28"/>
  <c r="AP288" i="28"/>
  <c r="T288" i="28"/>
  <c r="AS288" i="28"/>
  <c r="V288" i="28"/>
  <c r="AZ288" i="28"/>
  <c r="BG288" i="28"/>
  <c r="O288" i="28"/>
  <c r="M288" i="28"/>
  <c r="AB288" i="28"/>
  <c r="AU288" i="28"/>
  <c r="BE288" i="28"/>
  <c r="AK288" i="28"/>
  <c r="W288" i="28"/>
  <c r="I289" i="28"/>
  <c r="H289" i="28" s="1"/>
  <c r="Q288" i="28"/>
  <c r="R288" i="28"/>
  <c r="S288" i="28"/>
  <c r="L288" i="28"/>
  <c r="AH288" i="28"/>
  <c r="AW288" i="28"/>
  <c r="J289" i="28"/>
  <c r="BB288" i="28"/>
  <c r="AX288" i="28"/>
  <c r="X288" i="28"/>
  <c r="AY288" i="28"/>
  <c r="AJ288" i="28"/>
  <c r="BD288" i="28"/>
  <c r="J293" i="25"/>
  <c r="BE292" i="25"/>
  <c r="AJ292" i="25"/>
  <c r="I293" i="25"/>
  <c r="H293" i="25" s="1"/>
  <c r="AK292" i="25"/>
  <c r="AL292" i="25"/>
  <c r="BB292" i="25"/>
  <c r="V292" i="25"/>
  <c r="AW292" i="25"/>
  <c r="AT292" i="25"/>
  <c r="BI292" i="25"/>
  <c r="AH292" i="25"/>
  <c r="Z292" i="25"/>
  <c r="AD292" i="25"/>
  <c r="N292" i="25"/>
  <c r="L292" i="25"/>
  <c r="AV292" i="25"/>
  <c r="AB292" i="25"/>
  <c r="AQ292" i="25"/>
  <c r="O292" i="25"/>
  <c r="Y292" i="25"/>
  <c r="Q292" i="25"/>
  <c r="BG292" i="25"/>
  <c r="AG292" i="25"/>
  <c r="AS292" i="25"/>
  <c r="R292" i="25"/>
  <c r="K292" i="25"/>
  <c r="BD292" i="25"/>
  <c r="AC292" i="25"/>
  <c r="AR292" i="25"/>
  <c r="P292" i="25"/>
  <c r="AX292" i="25"/>
  <c r="AF292" i="25"/>
  <c r="AM292" i="25"/>
  <c r="AN292" i="25"/>
  <c r="U292" i="25"/>
  <c r="AI292" i="25"/>
  <c r="AU292" i="25"/>
  <c r="M292" i="25"/>
  <c r="BF292" i="25"/>
  <c r="AO292" i="25"/>
  <c r="BH292" i="25"/>
  <c r="AY292" i="25"/>
  <c r="AP292" i="25"/>
  <c r="W292" i="25"/>
  <c r="S292" i="25"/>
  <c r="AZ292" i="25"/>
  <c r="T292" i="25"/>
  <c r="X292" i="25"/>
  <c r="AE292" i="25"/>
  <c r="AA292" i="25"/>
  <c r="BA292" i="25"/>
  <c r="BC292" i="25"/>
  <c r="AW293" i="25" l="1"/>
  <c r="K293" i="25"/>
  <c r="Q293" i="25"/>
  <c r="J294" i="25"/>
  <c r="AE293" i="25"/>
  <c r="AA293" i="25"/>
  <c r="Y293" i="25"/>
  <c r="BG293" i="25"/>
  <c r="BI293" i="25"/>
  <c r="U293" i="25"/>
  <c r="BH293" i="25"/>
  <c r="AZ293" i="25"/>
  <c r="AG293" i="25"/>
  <c r="AD293" i="25"/>
  <c r="AN293" i="25"/>
  <c r="BE293" i="25"/>
  <c r="AH293" i="25"/>
  <c r="AJ293" i="25"/>
  <c r="AL293" i="25"/>
  <c r="AM293" i="25"/>
  <c r="AP293" i="25"/>
  <c r="AT293" i="25"/>
  <c r="AI293" i="25"/>
  <c r="AR293" i="25"/>
  <c r="M293" i="25"/>
  <c r="AX293" i="25"/>
  <c r="AK293" i="25"/>
  <c r="AQ293" i="25"/>
  <c r="W293" i="25"/>
  <c r="AB293" i="25"/>
  <c r="BC293" i="25"/>
  <c r="BF293" i="25"/>
  <c r="AU293" i="25"/>
  <c r="S293" i="25"/>
  <c r="L293" i="25"/>
  <c r="AO293" i="25"/>
  <c r="I294" i="25"/>
  <c r="H294" i="25" s="1"/>
  <c r="BB293" i="25"/>
  <c r="R293" i="25"/>
  <c r="BD293" i="25"/>
  <c r="AC293" i="25"/>
  <c r="T293" i="25"/>
  <c r="O293" i="25"/>
  <c r="BA293" i="25"/>
  <c r="N293" i="25"/>
  <c r="P293" i="25"/>
  <c r="AF293" i="25"/>
  <c r="V293" i="25"/>
  <c r="X293" i="25"/>
  <c r="Z293" i="25"/>
  <c r="AY293" i="25"/>
  <c r="AV293" i="25"/>
  <c r="AS293" i="25"/>
  <c r="BF289" i="28"/>
  <c r="BG289" i="28"/>
  <c r="K289" i="28"/>
  <c r="M289" i="28"/>
  <c r="S289" i="28"/>
  <c r="AA289" i="28"/>
  <c r="BA289" i="28"/>
  <c r="V289" i="28"/>
  <c r="AH289" i="28"/>
  <c r="W289" i="28"/>
  <c r="BB289" i="28"/>
  <c r="AR289" i="28"/>
  <c r="AW289" i="28"/>
  <c r="O289" i="28"/>
  <c r="AI289" i="28"/>
  <c r="L289" i="28"/>
  <c r="AY289" i="28"/>
  <c r="AB289" i="28"/>
  <c r="AJ289" i="28"/>
  <c r="Y289" i="28"/>
  <c r="AX289" i="28"/>
  <c r="R289" i="28"/>
  <c r="AN289" i="28"/>
  <c r="AS289" i="28"/>
  <c r="X289" i="28"/>
  <c r="I290" i="28"/>
  <c r="H290" i="28" s="1"/>
  <c r="AC289" i="28"/>
  <c r="AF289" i="28"/>
  <c r="AU289" i="28"/>
  <c r="T289" i="28"/>
  <c r="AV289" i="28"/>
  <c r="U289" i="28"/>
  <c r="AK289" i="28"/>
  <c r="AQ289" i="28"/>
  <c r="J290" i="28"/>
  <c r="AE289" i="28"/>
  <c r="P289" i="28"/>
  <c r="BH289" i="28"/>
  <c r="N289" i="28"/>
  <c r="AD289" i="28"/>
  <c r="Q289" i="28"/>
  <c r="AP289" i="28"/>
  <c r="AL289" i="28"/>
  <c r="AT289" i="28"/>
  <c r="AO289" i="28"/>
  <c r="BE289" i="28"/>
  <c r="BD289" i="28"/>
  <c r="BC289" i="28"/>
  <c r="AZ289" i="28"/>
  <c r="AM289" i="28"/>
  <c r="AG289" i="28"/>
  <c r="Z289" i="28"/>
  <c r="AH290" i="28" l="1"/>
  <c r="AO290" i="28"/>
  <c r="L290" i="28"/>
  <c r="BF290" i="28"/>
  <c r="AF290" i="28"/>
  <c r="AG290" i="28"/>
  <c r="S290" i="28"/>
  <c r="K290" i="28"/>
  <c r="AY290" i="28"/>
  <c r="BC290" i="28"/>
  <c r="X290" i="28"/>
  <c r="T290" i="28"/>
  <c r="R290" i="28"/>
  <c r="BA290" i="28"/>
  <c r="AT290" i="28"/>
  <c r="AD290" i="28"/>
  <c r="AL290" i="28"/>
  <c r="P290" i="28"/>
  <c r="AV290" i="28"/>
  <c r="AQ290" i="28"/>
  <c r="Z290" i="28"/>
  <c r="AM290" i="28"/>
  <c r="AX290" i="28"/>
  <c r="U290" i="28"/>
  <c r="BB290" i="28"/>
  <c r="Y290" i="28"/>
  <c r="AA290" i="28"/>
  <c r="BH290" i="28"/>
  <c r="AI290" i="28"/>
  <c r="AK290" i="28"/>
  <c r="AC290" i="28"/>
  <c r="AN290" i="28"/>
  <c r="V290" i="28"/>
  <c r="AJ290" i="28"/>
  <c r="AS290" i="28"/>
  <c r="J291" i="28"/>
  <c r="AU290" i="28"/>
  <c r="W290" i="28"/>
  <c r="BD290" i="28"/>
  <c r="BE290" i="28"/>
  <c r="AW290" i="28"/>
  <c r="AP290" i="28"/>
  <c r="AR290" i="28"/>
  <c r="O290" i="28"/>
  <c r="M290" i="28"/>
  <c r="BG290" i="28"/>
  <c r="N290" i="28"/>
  <c r="AZ290" i="28"/>
  <c r="I291" i="28"/>
  <c r="H291" i="28" s="1"/>
  <c r="AB290" i="28"/>
  <c r="Q290" i="28"/>
  <c r="AE290" i="28"/>
  <c r="Y294" i="25"/>
  <c r="U294" i="25"/>
  <c r="P294" i="25"/>
  <c r="AF294" i="25"/>
  <c r="AT294" i="25"/>
  <c r="N294" i="25"/>
  <c r="BE294" i="25"/>
  <c r="M294" i="25"/>
  <c r="I295" i="25"/>
  <c r="H295" i="25" s="1"/>
  <c r="AD294" i="25"/>
  <c r="BC294" i="25"/>
  <c r="BH294" i="25"/>
  <c r="AU294" i="25"/>
  <c r="BF294" i="25"/>
  <c r="BI294" i="25"/>
  <c r="AG294" i="25"/>
  <c r="AR294" i="25"/>
  <c r="L294" i="25"/>
  <c r="AX294" i="25"/>
  <c r="K294" i="25"/>
  <c r="S294" i="25"/>
  <c r="BB294" i="25"/>
  <c r="T294" i="25"/>
  <c r="AI294" i="25"/>
  <c r="BD294" i="25"/>
  <c r="AV294" i="25"/>
  <c r="AZ294" i="25"/>
  <c r="Q294" i="25"/>
  <c r="AL294" i="25"/>
  <c r="AH294" i="25"/>
  <c r="AY294" i="25"/>
  <c r="BA294" i="25"/>
  <c r="R294" i="25"/>
  <c r="AA294" i="25"/>
  <c r="AS294" i="25"/>
  <c r="Z294" i="25"/>
  <c r="AM294" i="25"/>
  <c r="AO294" i="25"/>
  <c r="V294" i="25"/>
  <c r="AC294" i="25"/>
  <c r="AN294" i="25"/>
  <c r="X294" i="25"/>
  <c r="AW294" i="25"/>
  <c r="AE294" i="25"/>
  <c r="O294" i="25"/>
  <c r="BG294" i="25"/>
  <c r="W294" i="25"/>
  <c r="AB294" i="25"/>
  <c r="J295" i="25"/>
  <c r="AP294" i="25"/>
  <c r="AJ294" i="25"/>
  <c r="AQ294" i="25"/>
  <c r="AK294" i="25"/>
  <c r="BF291" i="28" l="1"/>
  <c r="BH291" i="28"/>
  <c r="I292" i="28"/>
  <c r="H292" i="28" s="1"/>
  <c r="AS291" i="28"/>
  <c r="T291" i="28"/>
  <c r="AU291" i="28"/>
  <c r="AB291" i="28"/>
  <c r="AE291" i="28"/>
  <c r="AM291" i="28"/>
  <c r="AP291" i="28"/>
  <c r="AN291" i="28"/>
  <c r="BB291" i="28"/>
  <c r="K291" i="28"/>
  <c r="AQ291" i="28"/>
  <c r="BG291" i="28"/>
  <c r="U291" i="28"/>
  <c r="Z291" i="28"/>
  <c r="J292" i="28"/>
  <c r="BA291" i="28"/>
  <c r="AK291" i="28"/>
  <c r="P291" i="28"/>
  <c r="Y291" i="28"/>
  <c r="AC291" i="28"/>
  <c r="AA291" i="28"/>
  <c r="O291" i="28"/>
  <c r="AG291" i="28"/>
  <c r="AV291" i="28"/>
  <c r="AX291" i="28"/>
  <c r="AD291" i="28"/>
  <c r="AW291" i="28"/>
  <c r="AF291" i="28"/>
  <c r="AH291" i="28"/>
  <c r="S291" i="28"/>
  <c r="Q291" i="28"/>
  <c r="BC291" i="28"/>
  <c r="AJ291" i="28"/>
  <c r="L291" i="28"/>
  <c r="N291" i="28"/>
  <c r="R291" i="28"/>
  <c r="V291" i="28"/>
  <c r="BE291" i="28"/>
  <c r="M291" i="28"/>
  <c r="AL291" i="28"/>
  <c r="AR291" i="28"/>
  <c r="X291" i="28"/>
  <c r="AI291" i="28"/>
  <c r="W291" i="28"/>
  <c r="AT291" i="28"/>
  <c r="AZ291" i="28"/>
  <c r="AO291" i="28"/>
  <c r="AY291" i="28"/>
  <c r="BD291" i="28"/>
  <c r="L295" i="25"/>
  <c r="AN295" i="25"/>
  <c r="AK295" i="25"/>
  <c r="AJ295" i="25"/>
  <c r="AT295" i="25"/>
  <c r="AS295" i="25"/>
  <c r="AG295" i="25"/>
  <c r="M295" i="25"/>
  <c r="S295" i="25"/>
  <c r="BD295" i="25"/>
  <c r="W295" i="25"/>
  <c r="AY295" i="25"/>
  <c r="I296" i="25"/>
  <c r="H296" i="25" s="1"/>
  <c r="AC295" i="25"/>
  <c r="AD295" i="25"/>
  <c r="V295" i="25"/>
  <c r="O295" i="25"/>
  <c r="X295" i="25"/>
  <c r="BG295" i="25"/>
  <c r="N295" i="25"/>
  <c r="AO295" i="25"/>
  <c r="Y295" i="25"/>
  <c r="P295" i="25"/>
  <c r="AP295" i="25"/>
  <c r="BF295" i="25"/>
  <c r="BB295" i="25"/>
  <c r="BC295" i="25"/>
  <c r="J296" i="25"/>
  <c r="AV295" i="25"/>
  <c r="AQ295" i="25"/>
  <c r="BI295" i="25"/>
  <c r="AH295" i="25"/>
  <c r="BA295" i="25"/>
  <c r="AR295" i="25"/>
  <c r="T295" i="25"/>
  <c r="R295" i="25"/>
  <c r="AE295" i="25"/>
  <c r="AU295" i="25"/>
  <c r="AM295" i="25"/>
  <c r="Z295" i="25"/>
  <c r="BE295" i="25"/>
  <c r="AX295" i="25"/>
  <c r="AB295" i="25"/>
  <c r="BH295" i="25"/>
  <c r="Q295" i="25"/>
  <c r="AA295" i="25"/>
  <c r="AZ295" i="25"/>
  <c r="AI295" i="25"/>
  <c r="K295" i="25"/>
  <c r="AF295" i="25"/>
  <c r="U295" i="25"/>
  <c r="AL295" i="25"/>
  <c r="AW295" i="25"/>
  <c r="AS296" i="25" l="1"/>
  <c r="AZ296" i="25"/>
  <c r="X296" i="25"/>
  <c r="AC296" i="25"/>
  <c r="AQ296" i="25"/>
  <c r="AR296" i="25"/>
  <c r="BI296" i="25"/>
  <c r="AF296" i="25"/>
  <c r="R296" i="25"/>
  <c r="O296" i="25"/>
  <c r="BD296" i="25"/>
  <c r="BG296" i="25"/>
  <c r="AD296" i="25"/>
  <c r="AA296" i="25"/>
  <c r="K296" i="25"/>
  <c r="AO296" i="25"/>
  <c r="BB296" i="25"/>
  <c r="AP296" i="25"/>
  <c r="AM296" i="25"/>
  <c r="BF296" i="25"/>
  <c r="L296" i="25"/>
  <c r="S296" i="25"/>
  <c r="J297" i="25"/>
  <c r="AL296" i="25"/>
  <c r="AN296" i="25"/>
  <c r="AG296" i="25"/>
  <c r="T296" i="25"/>
  <c r="AK296" i="25"/>
  <c r="BE296" i="25"/>
  <c r="BC296" i="25"/>
  <c r="AH296" i="25"/>
  <c r="W296" i="25"/>
  <c r="N296" i="25"/>
  <c r="I297" i="25"/>
  <c r="H297" i="25" s="1"/>
  <c r="AX296" i="25"/>
  <c r="AW296" i="25"/>
  <c r="Z296" i="25"/>
  <c r="BH296" i="25"/>
  <c r="Q296" i="25"/>
  <c r="AT296" i="25"/>
  <c r="AY296" i="25"/>
  <c r="Y296" i="25"/>
  <c r="BA296" i="25"/>
  <c r="AE296" i="25"/>
  <c r="AV296" i="25"/>
  <c r="P296" i="25"/>
  <c r="AB296" i="25"/>
  <c r="M296" i="25"/>
  <c r="AJ296" i="25"/>
  <c r="AI296" i="25"/>
  <c r="AU296" i="25"/>
  <c r="U296" i="25"/>
  <c r="V296" i="25"/>
  <c r="N292" i="28"/>
  <c r="K292" i="28"/>
  <c r="BE292" i="28"/>
  <c r="BF292" i="28"/>
  <c r="U292" i="28"/>
  <c r="BH292" i="28"/>
  <c r="AE292" i="28"/>
  <c r="AN292" i="28"/>
  <c r="AG292" i="28"/>
  <c r="AK292" i="28"/>
  <c r="AJ292" i="28"/>
  <c r="AZ292" i="28"/>
  <c r="L292" i="28"/>
  <c r="J293" i="28"/>
  <c r="Y292" i="28"/>
  <c r="R292" i="28"/>
  <c r="T292" i="28"/>
  <c r="AA292" i="28"/>
  <c r="AV292" i="28"/>
  <c r="AP292" i="28"/>
  <c r="AO292" i="28"/>
  <c r="AL292" i="28"/>
  <c r="AI292" i="28"/>
  <c r="I293" i="28"/>
  <c r="H293" i="28" s="1"/>
  <c r="AH292" i="28"/>
  <c r="BD292" i="28"/>
  <c r="M292" i="28"/>
  <c r="W292" i="28"/>
  <c r="AB292" i="28"/>
  <c r="AF292" i="28"/>
  <c r="V292" i="28"/>
  <c r="AW292" i="28"/>
  <c r="BA292" i="28"/>
  <c r="AD292" i="28"/>
  <c r="AC292" i="28"/>
  <c r="AU292" i="28"/>
  <c r="AS292" i="28"/>
  <c r="AR292" i="28"/>
  <c r="BG292" i="28"/>
  <c r="BB292" i="28"/>
  <c r="AM292" i="28"/>
  <c r="AQ292" i="28"/>
  <c r="O292" i="28"/>
  <c r="Q292" i="28"/>
  <c r="AY292" i="28"/>
  <c r="P292" i="28"/>
  <c r="AT292" i="28"/>
  <c r="BC292" i="28"/>
  <c r="AX292" i="28"/>
  <c r="X292" i="28"/>
  <c r="S292" i="28"/>
  <c r="Z292" i="28"/>
  <c r="AL297" i="25" l="1"/>
  <c r="R297" i="25"/>
  <c r="AG297" i="25"/>
  <c r="X297" i="25"/>
  <c r="L297" i="25"/>
  <c r="Y297" i="25"/>
  <c r="AD297" i="25"/>
  <c r="T297" i="25"/>
  <c r="AH297" i="25"/>
  <c r="Q297" i="25"/>
  <c r="AY297" i="25"/>
  <c r="AZ297" i="25"/>
  <c r="BE297" i="25"/>
  <c r="AA297" i="25"/>
  <c r="AN297" i="25"/>
  <c r="AO297" i="25"/>
  <c r="AB297" i="25"/>
  <c r="BI297" i="25"/>
  <c r="AV297" i="25"/>
  <c r="AK297" i="25"/>
  <c r="AT297" i="25"/>
  <c r="AF297" i="25"/>
  <c r="P297" i="25"/>
  <c r="AJ297" i="25"/>
  <c r="BH297" i="25"/>
  <c r="S297" i="25"/>
  <c r="AQ297" i="25"/>
  <c r="J298" i="25"/>
  <c r="AP297" i="25"/>
  <c r="BD297" i="25"/>
  <c r="O297" i="25"/>
  <c r="BG297" i="25"/>
  <c r="I298" i="25"/>
  <c r="H298" i="25" s="1"/>
  <c r="U297" i="25"/>
  <c r="M297" i="25"/>
  <c r="AX297" i="25"/>
  <c r="K297" i="25"/>
  <c r="BA297" i="25"/>
  <c r="BB297" i="25"/>
  <c r="AR297" i="25"/>
  <c r="V297" i="25"/>
  <c r="BC297" i="25"/>
  <c r="AE297" i="25"/>
  <c r="N297" i="25"/>
  <c r="Z297" i="25"/>
  <c r="AM297" i="25"/>
  <c r="AC297" i="25"/>
  <c r="AI297" i="25"/>
  <c r="W297" i="25"/>
  <c r="AW297" i="25"/>
  <c r="BF297" i="25"/>
  <c r="AS297" i="25"/>
  <c r="AU297" i="25"/>
  <c r="X293" i="28"/>
  <c r="BA293" i="28"/>
  <c r="I294" i="28"/>
  <c r="H294" i="28" s="1"/>
  <c r="R293" i="28"/>
  <c r="AP293" i="28"/>
  <c r="T293" i="28"/>
  <c r="S293" i="28"/>
  <c r="AI293" i="28"/>
  <c r="AR293" i="28"/>
  <c r="AK293" i="28"/>
  <c r="AJ293" i="28"/>
  <c r="Y293" i="28"/>
  <c r="AG293" i="28"/>
  <c r="K293" i="28"/>
  <c r="BG293" i="28"/>
  <c r="P293" i="28"/>
  <c r="O293" i="28"/>
  <c r="BH293" i="28"/>
  <c r="AX293" i="28"/>
  <c r="AU293" i="28"/>
  <c r="BE293" i="28"/>
  <c r="AS293" i="28"/>
  <c r="U293" i="28"/>
  <c r="V293" i="28"/>
  <c r="AV293" i="28"/>
  <c r="AT293" i="28"/>
  <c r="AY293" i="28"/>
  <c r="AW293" i="28"/>
  <c r="AM293" i="28"/>
  <c r="AL293" i="28"/>
  <c r="L293" i="28"/>
  <c r="AZ293" i="28"/>
  <c r="J294" i="28"/>
  <c r="N293" i="28"/>
  <c r="BC293" i="28"/>
  <c r="AB293" i="28"/>
  <c r="AH293" i="28"/>
  <c r="AN293" i="28"/>
  <c r="AA293" i="28"/>
  <c r="AF293" i="28"/>
  <c r="AD293" i="28"/>
  <c r="AQ293" i="28"/>
  <c r="BF293" i="28"/>
  <c r="AE293" i="28"/>
  <c r="BB293" i="28"/>
  <c r="Q293" i="28"/>
  <c r="BD293" i="28"/>
  <c r="M293" i="28"/>
  <c r="W293" i="28"/>
  <c r="AO293" i="28"/>
  <c r="Z293" i="28"/>
  <c r="AC293" i="28"/>
  <c r="J299" i="25" l="1"/>
  <c r="R298" i="25"/>
  <c r="L298" i="25"/>
  <c r="Y298" i="25"/>
  <c r="AD298" i="25"/>
  <c r="I299" i="25"/>
  <c r="H299" i="25" s="1"/>
  <c r="AH298" i="25"/>
  <c r="U298" i="25"/>
  <c r="AM298" i="25"/>
  <c r="AB298" i="25"/>
  <c r="AC298" i="25"/>
  <c r="BC298" i="25"/>
  <c r="AO298" i="25"/>
  <c r="AN298" i="25"/>
  <c r="BI298" i="25"/>
  <c r="AK298" i="25"/>
  <c r="BH298" i="25"/>
  <c r="AA298" i="25"/>
  <c r="AF298" i="25"/>
  <c r="AV298" i="25"/>
  <c r="K298" i="25"/>
  <c r="AP298" i="25"/>
  <c r="AY298" i="25"/>
  <c r="O298" i="25"/>
  <c r="N298" i="25"/>
  <c r="Q298" i="25"/>
  <c r="M298" i="25"/>
  <c r="BD298" i="25"/>
  <c r="AW298" i="25"/>
  <c r="AJ298" i="25"/>
  <c r="BE298" i="25"/>
  <c r="AI298" i="25"/>
  <c r="AS298" i="25"/>
  <c r="AT298" i="25"/>
  <c r="Z298" i="25"/>
  <c r="AL298" i="25"/>
  <c r="AX298" i="25"/>
  <c r="AG298" i="25"/>
  <c r="AZ298" i="25"/>
  <c r="BG298" i="25"/>
  <c r="AU298" i="25"/>
  <c r="BF298" i="25"/>
  <c r="BA298" i="25"/>
  <c r="P298" i="25"/>
  <c r="AE298" i="25"/>
  <c r="AQ298" i="25"/>
  <c r="V298" i="25"/>
  <c r="S298" i="25"/>
  <c r="T298" i="25"/>
  <c r="W298" i="25"/>
  <c r="BB298" i="25"/>
  <c r="AR298" i="25"/>
  <c r="X298" i="25"/>
  <c r="AC294" i="28"/>
  <c r="AR294" i="28"/>
  <c r="AA294" i="28"/>
  <c r="X294" i="28"/>
  <c r="AE294" i="28"/>
  <c r="AM294" i="28"/>
  <c r="AB294" i="28"/>
  <c r="BG294" i="28"/>
  <c r="AS294" i="28"/>
  <c r="AJ294" i="28"/>
  <c r="T294" i="28"/>
  <c r="V294" i="28"/>
  <c r="J295" i="28"/>
  <c r="AG294" i="28"/>
  <c r="I295" i="28"/>
  <c r="H295" i="28" s="1"/>
  <c r="AL294" i="28"/>
  <c r="O294" i="28"/>
  <c r="AI294" i="28"/>
  <c r="AY294" i="28"/>
  <c r="AP294" i="28"/>
  <c r="W294" i="28"/>
  <c r="Y294" i="28"/>
  <c r="R294" i="28"/>
  <c r="M294" i="28"/>
  <c r="Z294" i="28"/>
  <c r="AT294" i="28"/>
  <c r="AD294" i="28"/>
  <c r="BB294" i="28"/>
  <c r="AF294" i="28"/>
  <c r="Q294" i="28"/>
  <c r="BA294" i="28"/>
  <c r="AW294" i="28"/>
  <c r="N294" i="28"/>
  <c r="BF294" i="28"/>
  <c r="AK294" i="28"/>
  <c r="L294" i="28"/>
  <c r="K294" i="28"/>
  <c r="AX294" i="28"/>
  <c r="AU294" i="28"/>
  <c r="BC294" i="28"/>
  <c r="P294" i="28"/>
  <c r="S294" i="28"/>
  <c r="U294" i="28"/>
  <c r="BE294" i="28"/>
  <c r="AQ294" i="28"/>
  <c r="AO294" i="28"/>
  <c r="BH294" i="28"/>
  <c r="AH294" i="28"/>
  <c r="AZ294" i="28"/>
  <c r="AV294" i="28"/>
  <c r="BD294" i="28"/>
  <c r="AN294" i="28"/>
  <c r="AE295" i="28" l="1"/>
  <c r="AM295" i="28"/>
  <c r="V295" i="28"/>
  <c r="R295" i="28"/>
  <c r="AV295" i="28"/>
  <c r="S295" i="28"/>
  <c r="AY295" i="28"/>
  <c r="N295" i="28"/>
  <c r="AU295" i="28"/>
  <c r="L295" i="28"/>
  <c r="Y295" i="28"/>
  <c r="BE295" i="28"/>
  <c r="AC295" i="28"/>
  <c r="AF295" i="28"/>
  <c r="AK295" i="28"/>
  <c r="AJ295" i="28"/>
  <c r="AN295" i="28"/>
  <c r="X295" i="28"/>
  <c r="BA295" i="28"/>
  <c r="BD295" i="28"/>
  <c r="K295" i="28"/>
  <c r="AL295" i="28"/>
  <c r="BF295" i="28"/>
  <c r="Q295" i="28"/>
  <c r="AX295" i="28"/>
  <c r="AA295" i="28"/>
  <c r="AG295" i="28"/>
  <c r="AD295" i="28"/>
  <c r="AZ295" i="28"/>
  <c r="W295" i="28"/>
  <c r="U295" i="28"/>
  <c r="AW295" i="28"/>
  <c r="AP295" i="28"/>
  <c r="AB295" i="28"/>
  <c r="P295" i="28"/>
  <c r="AH295" i="28"/>
  <c r="AO295" i="28"/>
  <c r="AT295" i="28"/>
  <c r="AS295" i="28"/>
  <c r="BH295" i="28"/>
  <c r="O295" i="28"/>
  <c r="BC295" i="28"/>
  <c r="AI295" i="28"/>
  <c r="T295" i="28"/>
  <c r="BG295" i="28"/>
  <c r="AR295" i="28"/>
  <c r="AQ295" i="28"/>
  <c r="BB295" i="28"/>
  <c r="Z295" i="28"/>
  <c r="J296" i="28"/>
  <c r="M295" i="28"/>
  <c r="I296" i="28"/>
  <c r="H296" i="28" s="1"/>
  <c r="BF299" i="25"/>
  <c r="W299" i="25"/>
  <c r="AK299" i="25"/>
  <c r="Z299" i="25"/>
  <c r="L299" i="25"/>
  <c r="BI299" i="25"/>
  <c r="AL299" i="25"/>
  <c r="AT299" i="25"/>
  <c r="AJ299" i="25"/>
  <c r="P299" i="25"/>
  <c r="AO299" i="25"/>
  <c r="O299" i="25"/>
  <c r="X299" i="25"/>
  <c r="AR299" i="25"/>
  <c r="AE299" i="25"/>
  <c r="R299" i="25"/>
  <c r="AZ299" i="25"/>
  <c r="S299" i="25"/>
  <c r="AH299" i="25"/>
  <c r="AI299" i="25"/>
  <c r="J300" i="25"/>
  <c r="AD299" i="25"/>
  <c r="I300" i="25"/>
  <c r="H300" i="25" s="1"/>
  <c r="AB299" i="25"/>
  <c r="U299" i="25"/>
  <c r="AN299" i="25"/>
  <c r="T299" i="25"/>
  <c r="AQ299" i="25"/>
  <c r="Q299" i="25"/>
  <c r="BB299" i="25"/>
  <c r="AS299" i="25"/>
  <c r="AP299" i="25"/>
  <c r="M299" i="25"/>
  <c r="N299" i="25"/>
  <c r="BD299" i="25"/>
  <c r="BE299" i="25"/>
  <c r="BC299" i="25"/>
  <c r="AY299" i="25"/>
  <c r="BG299" i="25"/>
  <c r="AV299" i="25"/>
  <c r="AA299" i="25"/>
  <c r="AW299" i="25"/>
  <c r="AX299" i="25"/>
  <c r="BH299" i="25"/>
  <c r="Y299" i="25"/>
  <c r="AM299" i="25"/>
  <c r="BA299" i="25"/>
  <c r="AG299" i="25"/>
  <c r="V299" i="25"/>
  <c r="AC299" i="25"/>
  <c r="AF299" i="25"/>
  <c r="AU299" i="25"/>
  <c r="K299" i="25"/>
  <c r="V296" i="28" l="1"/>
  <c r="AE296" i="28"/>
  <c r="AM296" i="28"/>
  <c r="P296" i="28"/>
  <c r="Q296" i="28"/>
  <c r="AZ296" i="28"/>
  <c r="I297" i="28"/>
  <c r="H297" i="28" s="1"/>
  <c r="BH296" i="28"/>
  <c r="W296" i="28"/>
  <c r="AV296" i="28"/>
  <c r="BG296" i="28"/>
  <c r="AN296" i="28"/>
  <c r="AD296" i="28"/>
  <c r="BE296" i="28"/>
  <c r="S296" i="28"/>
  <c r="AB296" i="28"/>
  <c r="AR296" i="28"/>
  <c r="N296" i="28"/>
  <c r="Y296" i="28"/>
  <c r="AF296" i="28"/>
  <c r="AP296" i="28"/>
  <c r="AS296" i="28"/>
  <c r="AL296" i="28"/>
  <c r="M296" i="28"/>
  <c r="Z296" i="28"/>
  <c r="AU296" i="28"/>
  <c r="AW296" i="28"/>
  <c r="AT296" i="28"/>
  <c r="AC296" i="28"/>
  <c r="BD296" i="28"/>
  <c r="O296" i="28"/>
  <c r="T296" i="28"/>
  <c r="BA296" i="28"/>
  <c r="AX296" i="28"/>
  <c r="AG296" i="28"/>
  <c r="AK296" i="28"/>
  <c r="AQ296" i="28"/>
  <c r="BF296" i="28"/>
  <c r="AA296" i="28"/>
  <c r="AO296" i="28"/>
  <c r="X296" i="28"/>
  <c r="K296" i="28"/>
  <c r="U296" i="28"/>
  <c r="AJ296" i="28"/>
  <c r="AY296" i="28"/>
  <c r="J297" i="28"/>
  <c r="BB296" i="28"/>
  <c r="R296" i="28"/>
  <c r="AI296" i="28"/>
  <c r="AH296" i="28"/>
  <c r="BC296" i="28"/>
  <c r="L296" i="28"/>
  <c r="N300" i="25"/>
  <c r="W300" i="25"/>
  <c r="AI300" i="25"/>
  <c r="AC300" i="25"/>
  <c r="AM300" i="25"/>
  <c r="AH300" i="25"/>
  <c r="AW300" i="25"/>
  <c r="AU300" i="25"/>
  <c r="V300" i="25"/>
  <c r="U300" i="25"/>
  <c r="T300" i="25"/>
  <c r="AG300" i="25"/>
  <c r="AF300" i="25"/>
  <c r="BI300" i="25"/>
  <c r="BH300" i="25"/>
  <c r="AV300" i="25"/>
  <c r="AX300" i="25"/>
  <c r="BG300" i="25"/>
  <c r="J301" i="25"/>
  <c r="K300" i="25"/>
  <c r="AN300" i="25"/>
  <c r="R300" i="25"/>
  <c r="BD300" i="25"/>
  <c r="AB300" i="25"/>
  <c r="BA300" i="25"/>
  <c r="S300" i="25"/>
  <c r="AQ300" i="25"/>
  <c r="AD300" i="25"/>
  <c r="BF300" i="25"/>
  <c r="BC300" i="25"/>
  <c r="AJ300" i="25"/>
  <c r="AZ300" i="25"/>
  <c r="O300" i="25"/>
  <c r="BE300" i="25"/>
  <c r="X300" i="25"/>
  <c r="M300" i="25"/>
  <c r="AE300" i="25"/>
  <c r="Z300" i="25"/>
  <c r="Y300" i="25"/>
  <c r="BB300" i="25"/>
  <c r="L300" i="25"/>
  <c r="AL300" i="25"/>
  <c r="AP300" i="25"/>
  <c r="AY300" i="25"/>
  <c r="AO300" i="25"/>
  <c r="I301" i="25"/>
  <c r="H301" i="25" s="1"/>
  <c r="AT300" i="25"/>
  <c r="P300" i="25"/>
  <c r="AA300" i="25"/>
  <c r="Q300" i="25"/>
  <c r="AR300" i="25"/>
  <c r="AS300" i="25"/>
  <c r="AK300" i="25"/>
  <c r="V301" i="25" l="1"/>
  <c r="AC301" i="25"/>
  <c r="AY301" i="25"/>
  <c r="Q301" i="25"/>
  <c r="AJ301" i="25"/>
  <c r="AD301" i="25"/>
  <c r="AW301" i="25"/>
  <c r="BB301" i="25"/>
  <c r="M301" i="25"/>
  <c r="L301" i="25"/>
  <c r="Z301" i="25"/>
  <c r="AI301" i="25"/>
  <c r="K301" i="25"/>
  <c r="AU301" i="25"/>
  <c r="AK301" i="25"/>
  <c r="AV301" i="25"/>
  <c r="AA301" i="25"/>
  <c r="BA301" i="25"/>
  <c r="AZ301" i="25"/>
  <c r="AS301" i="25"/>
  <c r="AB301" i="25"/>
  <c r="J302" i="25"/>
  <c r="AL301" i="25"/>
  <c r="AR301" i="25"/>
  <c r="U301" i="25"/>
  <c r="AQ301" i="25"/>
  <c r="BH301" i="25"/>
  <c r="I302" i="25"/>
  <c r="H302" i="25" s="1"/>
  <c r="BE301" i="25"/>
  <c r="AM301" i="25"/>
  <c r="AX301" i="25"/>
  <c r="AG301" i="25"/>
  <c r="AF301" i="25"/>
  <c r="BI301" i="25"/>
  <c r="Y301" i="25"/>
  <c r="BF301" i="25"/>
  <c r="N301" i="25"/>
  <c r="BG301" i="25"/>
  <c r="AH301" i="25"/>
  <c r="AP301" i="25"/>
  <c r="AE301" i="25"/>
  <c r="T301" i="25"/>
  <c r="AT301" i="25"/>
  <c r="BC301" i="25"/>
  <c r="BD301" i="25"/>
  <c r="AN301" i="25"/>
  <c r="S301" i="25"/>
  <c r="AO301" i="25"/>
  <c r="O301" i="25"/>
  <c r="R301" i="25"/>
  <c r="P301" i="25"/>
  <c r="W301" i="25"/>
  <c r="X301" i="25"/>
  <c r="N297" i="28"/>
  <c r="AS297" i="28"/>
  <c r="AJ297" i="28"/>
  <c r="BH297" i="28"/>
  <c r="AD297" i="28"/>
  <c r="P297" i="28"/>
  <c r="AR297" i="28"/>
  <c r="X297" i="28"/>
  <c r="BE297" i="28"/>
  <c r="AU297" i="28"/>
  <c r="AN297" i="28"/>
  <c r="BF297" i="28"/>
  <c r="AK297" i="28"/>
  <c r="AE297" i="28"/>
  <c r="BG297" i="28"/>
  <c r="AP297" i="28"/>
  <c r="AH297" i="28"/>
  <c r="Q297" i="28"/>
  <c r="AG297" i="28"/>
  <c r="AW297" i="28"/>
  <c r="AC297" i="28"/>
  <c r="M297" i="28"/>
  <c r="AI297" i="28"/>
  <c r="AX297" i="28"/>
  <c r="R297" i="28"/>
  <c r="AT297" i="28"/>
  <c r="AY297" i="28"/>
  <c r="AA297" i="28"/>
  <c r="I298" i="28"/>
  <c r="H298" i="28" s="1"/>
  <c r="T297" i="28"/>
  <c r="BD297" i="28"/>
  <c r="AF297" i="28"/>
  <c r="AM297" i="28"/>
  <c r="AL297" i="28"/>
  <c r="BA297" i="28"/>
  <c r="W297" i="28"/>
  <c r="Z297" i="28"/>
  <c r="O297" i="28"/>
  <c r="S297" i="28"/>
  <c r="J298" i="28"/>
  <c r="AZ297" i="28"/>
  <c r="L297" i="28"/>
  <c r="U297" i="28"/>
  <c r="Y297" i="28"/>
  <c r="BB297" i="28"/>
  <c r="AQ297" i="28"/>
  <c r="V297" i="28"/>
  <c r="AO297" i="28"/>
  <c r="K297" i="28"/>
  <c r="BC297" i="28"/>
  <c r="AB297" i="28"/>
  <c r="AV297" i="28"/>
  <c r="O298" i="28" l="1"/>
  <c r="AB298" i="28"/>
  <c r="AF298" i="28"/>
  <c r="BF298" i="28"/>
  <c r="AO298" i="28"/>
  <c r="AM298" i="28"/>
  <c r="R298" i="28"/>
  <c r="BG298" i="28"/>
  <c r="BA298" i="28"/>
  <c r="AZ298" i="28"/>
  <c r="AN298" i="28"/>
  <c r="AL298" i="28"/>
  <c r="BH298" i="28"/>
  <c r="AD298" i="28"/>
  <c r="V298" i="28"/>
  <c r="AX298" i="28"/>
  <c r="AJ298" i="28"/>
  <c r="BE298" i="28"/>
  <c r="J299" i="28"/>
  <c r="AT298" i="28"/>
  <c r="P298" i="28"/>
  <c r="Y298" i="28"/>
  <c r="AH298" i="28"/>
  <c r="K298" i="28"/>
  <c r="AY298" i="28"/>
  <c r="AQ298" i="28"/>
  <c r="BB298" i="28"/>
  <c r="U298" i="28"/>
  <c r="BC298" i="28"/>
  <c r="AA298" i="28"/>
  <c r="L298" i="28"/>
  <c r="BD298" i="28"/>
  <c r="I299" i="28"/>
  <c r="H299" i="28" s="1"/>
  <c r="AW298" i="28"/>
  <c r="AK298" i="28"/>
  <c r="Z298" i="28"/>
  <c r="AI298" i="28"/>
  <c r="S298" i="28"/>
  <c r="AP298" i="28"/>
  <c r="AE298" i="28"/>
  <c r="AC298" i="28"/>
  <c r="AR298" i="28"/>
  <c r="M298" i="28"/>
  <c r="AU298" i="28"/>
  <c r="N298" i="28"/>
  <c r="X298" i="28"/>
  <c r="T298" i="28"/>
  <c r="AG298" i="28"/>
  <c r="W298" i="28"/>
  <c r="AS298" i="28"/>
  <c r="Q298" i="28"/>
  <c r="AV298" i="28"/>
  <c r="AL302" i="25"/>
  <c r="BC302" i="25"/>
  <c r="L302" i="25"/>
  <c r="BG302" i="25"/>
  <c r="BI302" i="25"/>
  <c r="X302" i="25"/>
  <c r="AI302" i="25"/>
  <c r="AY302" i="25"/>
  <c r="AR302" i="25"/>
  <c r="AH302" i="25"/>
  <c r="AG302" i="25"/>
  <c r="AK302" i="25"/>
  <c r="AZ302" i="25"/>
  <c r="AX302" i="25"/>
  <c r="AU302" i="25"/>
  <c r="N302" i="25"/>
  <c r="BH302" i="25"/>
  <c r="U302" i="25"/>
  <c r="Z302" i="25"/>
  <c r="AJ302" i="25"/>
  <c r="R302" i="25"/>
  <c r="AP302" i="25"/>
  <c r="AT302" i="25"/>
  <c r="J303" i="25"/>
  <c r="AM302" i="25"/>
  <c r="Y302" i="25"/>
  <c r="AO302" i="25"/>
  <c r="M302" i="25"/>
  <c r="AS302" i="25"/>
  <c r="BB302" i="25"/>
  <c r="AB302" i="25"/>
  <c r="T302" i="25"/>
  <c r="AW302" i="25"/>
  <c r="AQ302" i="25"/>
  <c r="AN302" i="25"/>
  <c r="BE302" i="25"/>
  <c r="BD302" i="25"/>
  <c r="Q302" i="25"/>
  <c r="V302" i="25"/>
  <c r="O302" i="25"/>
  <c r="AD302" i="25"/>
  <c r="S302" i="25"/>
  <c r="BF302" i="25"/>
  <c r="AC302" i="25"/>
  <c r="W302" i="25"/>
  <c r="AA302" i="25"/>
  <c r="P302" i="25"/>
  <c r="BA302" i="25"/>
  <c r="I303" i="25"/>
  <c r="H303" i="25" s="1"/>
  <c r="AV302" i="25"/>
  <c r="K302" i="25"/>
  <c r="AF302" i="25"/>
  <c r="AE302" i="25"/>
  <c r="R303" i="25" l="1"/>
  <c r="AT303" i="25"/>
  <c r="AQ303" i="25"/>
  <c r="P303" i="25"/>
  <c r="AL303" i="25"/>
  <c r="AB303" i="25"/>
  <c r="W303" i="25"/>
  <c r="AM303" i="25"/>
  <c r="AS303" i="25"/>
  <c r="AC303" i="25"/>
  <c r="T303" i="25"/>
  <c r="AZ303" i="25"/>
  <c r="AH303" i="25"/>
  <c r="AV303" i="25"/>
  <c r="Z303" i="25"/>
  <c r="BE303" i="25"/>
  <c r="X303" i="25"/>
  <c r="AG303" i="25"/>
  <c r="AA303" i="25"/>
  <c r="BA303" i="25"/>
  <c r="AI303" i="25"/>
  <c r="N303" i="25"/>
  <c r="M303" i="25"/>
  <c r="AY303" i="25"/>
  <c r="AN303" i="25"/>
  <c r="V303" i="25"/>
  <c r="Y303" i="25"/>
  <c r="O303" i="25"/>
  <c r="AK303" i="25"/>
  <c r="BI303" i="25"/>
  <c r="BB303" i="25"/>
  <c r="S303" i="25"/>
  <c r="BD303" i="25"/>
  <c r="AR303" i="25"/>
  <c r="AD303" i="25"/>
  <c r="AF303" i="25"/>
  <c r="BH303" i="25"/>
  <c r="Q303" i="25"/>
  <c r="AO303" i="25"/>
  <c r="AU303" i="25"/>
  <c r="K303" i="25"/>
  <c r="BG303" i="25"/>
  <c r="I304" i="25"/>
  <c r="H304" i="25" s="1"/>
  <c r="AX303" i="25"/>
  <c r="AE303" i="25"/>
  <c r="BC303" i="25"/>
  <c r="L303" i="25"/>
  <c r="BF303" i="25"/>
  <c r="J304" i="25"/>
  <c r="AJ303" i="25"/>
  <c r="U303" i="25"/>
  <c r="AW303" i="25"/>
  <c r="AP303" i="25"/>
  <c r="R299" i="28"/>
  <c r="AC299" i="28"/>
  <c r="BG299" i="28"/>
  <c r="AF299" i="28"/>
  <c r="AP299" i="28"/>
  <c r="AE299" i="28"/>
  <c r="K299" i="28"/>
  <c r="I300" i="28"/>
  <c r="H300" i="28" s="1"/>
  <c r="AR299" i="28"/>
  <c r="AG299" i="28"/>
  <c r="T299" i="28"/>
  <c r="BH299" i="28"/>
  <c r="AH299" i="28"/>
  <c r="U299" i="28"/>
  <c r="Z299" i="28"/>
  <c r="AM299" i="28"/>
  <c r="AD299" i="28"/>
  <c r="AT299" i="28"/>
  <c r="AY299" i="28"/>
  <c r="S299" i="28"/>
  <c r="BA299" i="28"/>
  <c r="BE299" i="28"/>
  <c r="AI299" i="28"/>
  <c r="AO299" i="28"/>
  <c r="AS299" i="28"/>
  <c r="M299" i="28"/>
  <c r="N299" i="28"/>
  <c r="AQ299" i="28"/>
  <c r="AB299" i="28"/>
  <c r="W299" i="28"/>
  <c r="AW299" i="28"/>
  <c r="AU299" i="28"/>
  <c r="AL299" i="28"/>
  <c r="AV299" i="28"/>
  <c r="AJ299" i="28"/>
  <c r="P299" i="28"/>
  <c r="Q299" i="28"/>
  <c r="AA299" i="28"/>
  <c r="BB299" i="28"/>
  <c r="AN299" i="28"/>
  <c r="O299" i="28"/>
  <c r="AX299" i="28"/>
  <c r="X299" i="28"/>
  <c r="L299" i="28"/>
  <c r="AK299" i="28"/>
  <c r="V299" i="28"/>
  <c r="BD299" i="28"/>
  <c r="J300" i="28"/>
  <c r="Y299" i="28"/>
  <c r="BC299" i="28"/>
  <c r="BF299" i="28"/>
  <c r="AZ299" i="28"/>
  <c r="P300" i="28" l="1"/>
  <c r="I301" i="28"/>
  <c r="H301" i="28" s="1"/>
  <c r="T300" i="28"/>
  <c r="BA300" i="28"/>
  <c r="AH300" i="28"/>
  <c r="BE300" i="28"/>
  <c r="BG300" i="28"/>
  <c r="AV300" i="28"/>
  <c r="AK300" i="28"/>
  <c r="AS300" i="28"/>
  <c r="AQ300" i="28"/>
  <c r="N300" i="28"/>
  <c r="BC300" i="28"/>
  <c r="R300" i="28"/>
  <c r="AD300" i="28"/>
  <c r="AN300" i="28"/>
  <c r="O300" i="28"/>
  <c r="AX300" i="28"/>
  <c r="AC300" i="28"/>
  <c r="BB300" i="28"/>
  <c r="AG300" i="28"/>
  <c r="AB300" i="28"/>
  <c r="BD300" i="28"/>
  <c r="U300" i="28"/>
  <c r="AJ300" i="28"/>
  <c r="AU300" i="28"/>
  <c r="W300" i="28"/>
  <c r="AE300" i="28"/>
  <c r="AO300" i="28"/>
  <c r="Z300" i="28"/>
  <c r="BH300" i="28"/>
  <c r="AR300" i="28"/>
  <c r="AT300" i="28"/>
  <c r="AI300" i="28"/>
  <c r="AF300" i="28"/>
  <c r="M300" i="28"/>
  <c r="AZ300" i="28"/>
  <c r="AM300" i="28"/>
  <c r="X300" i="28"/>
  <c r="J301" i="28"/>
  <c r="Y300" i="28"/>
  <c r="AY300" i="28"/>
  <c r="AA300" i="28"/>
  <c r="AW300" i="28"/>
  <c r="S300" i="28"/>
  <c r="AP300" i="28"/>
  <c r="L300" i="28"/>
  <c r="V300" i="28"/>
  <c r="Q300" i="28"/>
  <c r="BF300" i="28"/>
  <c r="AL300" i="28"/>
  <c r="K300" i="28"/>
  <c r="BC304" i="25"/>
  <c r="P304" i="25"/>
  <c r="K304" i="25"/>
  <c r="BG304" i="25"/>
  <c r="BA304" i="25"/>
  <c r="I305" i="25"/>
  <c r="H305" i="25" s="1"/>
  <c r="BI304" i="25"/>
  <c r="V304" i="25"/>
  <c r="AK304" i="25"/>
  <c r="AN304" i="25"/>
  <c r="AI304" i="25"/>
  <c r="O304" i="25"/>
  <c r="U304" i="25"/>
  <c r="AU304" i="25"/>
  <c r="M304" i="25"/>
  <c r="L304" i="25"/>
  <c r="W304" i="25"/>
  <c r="AS304" i="25"/>
  <c r="AA304" i="25"/>
  <c r="N304" i="25"/>
  <c r="BB304" i="25"/>
  <c r="Q304" i="25"/>
  <c r="AG304" i="25"/>
  <c r="S304" i="25"/>
  <c r="AW304" i="25"/>
  <c r="AY304" i="25"/>
  <c r="AX304" i="25"/>
  <c r="AL304" i="25"/>
  <c r="Z304" i="25"/>
  <c r="X304" i="25"/>
  <c r="Y304" i="25"/>
  <c r="AH304" i="25"/>
  <c r="AO304" i="25"/>
  <c r="AR304" i="25"/>
  <c r="T304" i="25"/>
  <c r="AV304" i="25"/>
  <c r="R304" i="25"/>
  <c r="AJ304" i="25"/>
  <c r="J305" i="25"/>
  <c r="BE304" i="25"/>
  <c r="AP304" i="25"/>
  <c r="AE304" i="25"/>
  <c r="BH304" i="25"/>
  <c r="AB304" i="25"/>
  <c r="AD304" i="25"/>
  <c r="AQ304" i="25"/>
  <c r="BF304" i="25"/>
  <c r="AZ304" i="25"/>
  <c r="AC304" i="25"/>
  <c r="AM304" i="25"/>
  <c r="BD304" i="25"/>
  <c r="AF304" i="25"/>
  <c r="AT304" i="25"/>
  <c r="Y305" i="25" l="1"/>
  <c r="L305" i="25"/>
  <c r="AN305" i="25"/>
  <c r="T305" i="25"/>
  <c r="J306" i="25"/>
  <c r="AC305" i="25"/>
  <c r="O305" i="25"/>
  <c r="R305" i="25"/>
  <c r="AZ305" i="25"/>
  <c r="P305" i="25"/>
  <c r="AK305" i="25"/>
  <c r="BE305" i="25"/>
  <c r="AM305" i="25"/>
  <c r="N305" i="25"/>
  <c r="AO305" i="25"/>
  <c r="AA305" i="25"/>
  <c r="AH305" i="25"/>
  <c r="X305" i="25"/>
  <c r="AW305" i="25"/>
  <c r="S305" i="25"/>
  <c r="BC305" i="25"/>
  <c r="AQ305" i="25"/>
  <c r="U305" i="25"/>
  <c r="BD305" i="25"/>
  <c r="AV305" i="25"/>
  <c r="AU305" i="25"/>
  <c r="AR305" i="25"/>
  <c r="AP305" i="25"/>
  <c r="AF305" i="25"/>
  <c r="AS305" i="25"/>
  <c r="AL305" i="25"/>
  <c r="AG305" i="25"/>
  <c r="BH305" i="25"/>
  <c r="AI305" i="25"/>
  <c r="I306" i="25"/>
  <c r="H306" i="25" s="1"/>
  <c r="AJ305" i="25"/>
  <c r="K305" i="25"/>
  <c r="BB305" i="25"/>
  <c r="AX305" i="25"/>
  <c r="BI305" i="25"/>
  <c r="AT305" i="25"/>
  <c r="M305" i="25"/>
  <c r="W305" i="25"/>
  <c r="V305" i="25"/>
  <c r="AE305" i="25"/>
  <c r="Q305" i="25"/>
  <c r="BF305" i="25"/>
  <c r="BG305" i="25"/>
  <c r="AD305" i="25"/>
  <c r="BA305" i="25"/>
  <c r="AB305" i="25"/>
  <c r="Z305" i="25"/>
  <c r="AY305" i="25"/>
  <c r="AD301" i="28"/>
  <c r="AO301" i="28"/>
  <c r="AG301" i="28"/>
  <c r="AV301" i="28"/>
  <c r="N301" i="28"/>
  <c r="AZ301" i="28"/>
  <c r="Z301" i="28"/>
  <c r="BD301" i="28"/>
  <c r="AB301" i="28"/>
  <c r="BG301" i="28"/>
  <c r="BE301" i="28"/>
  <c r="V301" i="28"/>
  <c r="R301" i="28"/>
  <c r="AH301" i="28"/>
  <c r="P301" i="28"/>
  <c r="AP301" i="28"/>
  <c r="AT301" i="28"/>
  <c r="AC301" i="28"/>
  <c r="W301" i="28"/>
  <c r="AL301" i="28"/>
  <c r="BB301" i="28"/>
  <c r="AA301" i="28"/>
  <c r="X301" i="28"/>
  <c r="Q301" i="28"/>
  <c r="M301" i="28"/>
  <c r="AF301" i="28"/>
  <c r="AR301" i="28"/>
  <c r="I302" i="28"/>
  <c r="H302" i="28" s="1"/>
  <c r="S301" i="28"/>
  <c r="Y301" i="28"/>
  <c r="AK301" i="28"/>
  <c r="AX301" i="28"/>
  <c r="AQ301" i="28"/>
  <c r="AS301" i="28"/>
  <c r="L301" i="28"/>
  <c r="BA301" i="28"/>
  <c r="U301" i="28"/>
  <c r="AN301" i="28"/>
  <c r="O301" i="28"/>
  <c r="BH301" i="28"/>
  <c r="AE301" i="28"/>
  <c r="BF301" i="28"/>
  <c r="AY301" i="28"/>
  <c r="AI301" i="28"/>
  <c r="J302" i="28"/>
  <c r="AJ301" i="28"/>
  <c r="AU301" i="28"/>
  <c r="T301" i="28"/>
  <c r="AW301" i="28"/>
  <c r="BC301" i="28"/>
  <c r="AM301" i="28"/>
  <c r="K301" i="28"/>
  <c r="AI306" i="25" l="1"/>
  <c r="AX306" i="25"/>
  <c r="T306" i="25"/>
  <c r="X306" i="25"/>
  <c r="BG306" i="25"/>
  <c r="Y306" i="25"/>
  <c r="P306" i="25"/>
  <c r="AF306" i="25"/>
  <c r="BB306" i="25"/>
  <c r="N306" i="25"/>
  <c r="AP306" i="25"/>
  <c r="AH306" i="25"/>
  <c r="AS306" i="25"/>
  <c r="AO306" i="25"/>
  <c r="AT306" i="25"/>
  <c r="AW306" i="25"/>
  <c r="U306" i="25"/>
  <c r="AV306" i="25"/>
  <c r="AC306" i="25"/>
  <c r="BE306" i="25"/>
  <c r="AG306" i="25"/>
  <c r="AU306" i="25"/>
  <c r="O306" i="25"/>
  <c r="AQ306" i="25"/>
  <c r="W306" i="25"/>
  <c r="BF306" i="25"/>
  <c r="R306" i="25"/>
  <c r="AJ306" i="25"/>
  <c r="BC306" i="25"/>
  <c r="AD306" i="25"/>
  <c r="K306" i="25"/>
  <c r="BA306" i="25"/>
  <c r="Z306" i="25"/>
  <c r="BH306" i="25"/>
  <c r="M306" i="25"/>
  <c r="S306" i="25"/>
  <c r="AA306" i="25"/>
  <c r="AR306" i="25"/>
  <c r="V306" i="25"/>
  <c r="AL306" i="25"/>
  <c r="BI306" i="25"/>
  <c r="AN306" i="25"/>
  <c r="I307" i="25"/>
  <c r="H307" i="25" s="1"/>
  <c r="Q306" i="25"/>
  <c r="AB306" i="25"/>
  <c r="BD306" i="25"/>
  <c r="J307" i="25"/>
  <c r="L306" i="25"/>
  <c r="AZ306" i="25"/>
  <c r="AK306" i="25"/>
  <c r="AM306" i="25"/>
  <c r="AY306" i="25"/>
  <c r="AE306" i="25"/>
  <c r="N302" i="28"/>
  <c r="X302" i="28"/>
  <c r="I303" i="28"/>
  <c r="H303" i="28" s="1"/>
  <c r="AE302" i="28"/>
  <c r="Q302" i="28"/>
  <c r="BF302" i="28"/>
  <c r="AR302" i="28"/>
  <c r="AF302" i="28"/>
  <c r="J303" i="28"/>
  <c r="Y302" i="28"/>
  <c r="AS302" i="28"/>
  <c r="AZ302" i="28"/>
  <c r="AW302" i="28"/>
  <c r="AX302" i="28"/>
  <c r="BE302" i="28"/>
  <c r="R302" i="28"/>
  <c r="AG302" i="28"/>
  <c r="W302" i="28"/>
  <c r="BG302" i="28"/>
  <c r="AJ302" i="28"/>
  <c r="BH302" i="28"/>
  <c r="AN302" i="28"/>
  <c r="K302" i="28"/>
  <c r="P302" i="28"/>
  <c r="AM302" i="28"/>
  <c r="T302" i="28"/>
  <c r="AD302" i="28"/>
  <c r="M302" i="28"/>
  <c r="V302" i="28"/>
  <c r="AB302" i="28"/>
  <c r="AA302" i="28"/>
  <c r="AO302" i="28"/>
  <c r="BA302" i="28"/>
  <c r="AC302" i="28"/>
  <c r="BD302" i="28"/>
  <c r="BC302" i="28"/>
  <c r="Z302" i="28"/>
  <c r="L302" i="28"/>
  <c r="AT302" i="28"/>
  <c r="AV302" i="28"/>
  <c r="AI302" i="28"/>
  <c r="AK302" i="28"/>
  <c r="U302" i="28"/>
  <c r="BB302" i="28"/>
  <c r="S302" i="28"/>
  <c r="AP302" i="28"/>
  <c r="AU302" i="28"/>
  <c r="AQ302" i="28"/>
  <c r="AY302" i="28"/>
  <c r="O302" i="28"/>
  <c r="AL302" i="28"/>
  <c r="AH302" i="28"/>
  <c r="AW303" i="28" l="1"/>
  <c r="P303" i="28"/>
  <c r="AZ303" i="28"/>
  <c r="AG303" i="28"/>
  <c r="N303" i="28"/>
  <c r="AC303" i="28"/>
  <c r="L303" i="28"/>
  <c r="BD303" i="28"/>
  <c r="AT303" i="28"/>
  <c r="M303" i="28"/>
  <c r="AR303" i="28"/>
  <c r="BA303" i="28"/>
  <c r="I304" i="28"/>
  <c r="H304" i="28" s="1"/>
  <c r="X303" i="28"/>
  <c r="AV303" i="28"/>
  <c r="AN303" i="28"/>
  <c r="K303" i="28"/>
  <c r="BG303" i="28"/>
  <c r="AA303" i="28"/>
  <c r="AI303" i="28"/>
  <c r="W303" i="28"/>
  <c r="BH303" i="28"/>
  <c r="AL303" i="28"/>
  <c r="AJ303" i="28"/>
  <c r="AY303" i="28"/>
  <c r="Y303" i="28"/>
  <c r="S303" i="28"/>
  <c r="AP303" i="28"/>
  <c r="AU303" i="28"/>
  <c r="BE303" i="28"/>
  <c r="BB303" i="28"/>
  <c r="AH303" i="28"/>
  <c r="T303" i="28"/>
  <c r="O303" i="28"/>
  <c r="AM303" i="28"/>
  <c r="V303" i="28"/>
  <c r="U303" i="28"/>
  <c r="AF303" i="28"/>
  <c r="AE303" i="28"/>
  <c r="BF303" i="28"/>
  <c r="AS303" i="28"/>
  <c r="BC303" i="28"/>
  <c r="AX303" i="28"/>
  <c r="J304" i="28"/>
  <c r="Z303" i="28"/>
  <c r="Q303" i="28"/>
  <c r="AB303" i="28"/>
  <c r="AO303" i="28"/>
  <c r="R303" i="28"/>
  <c r="AQ303" i="28"/>
  <c r="AK303" i="28"/>
  <c r="AD303" i="28"/>
  <c r="AB307" i="25"/>
  <c r="P307" i="25"/>
  <c r="BB307" i="25"/>
  <c r="AZ307" i="25"/>
  <c r="AG307" i="25"/>
  <c r="BD307" i="25"/>
  <c r="Q307" i="25"/>
  <c r="S307" i="25"/>
  <c r="U307" i="25"/>
  <c r="J308" i="25"/>
  <c r="AP307" i="25"/>
  <c r="AR307" i="25"/>
  <c r="AH307" i="25"/>
  <c r="BA307" i="25"/>
  <c r="M307" i="25"/>
  <c r="BG307" i="25"/>
  <c r="AK307" i="25"/>
  <c r="AW307" i="25"/>
  <c r="BF307" i="25"/>
  <c r="AC307" i="25"/>
  <c r="AQ307" i="25"/>
  <c r="AL307" i="25"/>
  <c r="AS307" i="25"/>
  <c r="AI307" i="25"/>
  <c r="X307" i="25"/>
  <c r="AD307" i="25"/>
  <c r="K307" i="25"/>
  <c r="AY307" i="25"/>
  <c r="AM307" i="25"/>
  <c r="BE307" i="25"/>
  <c r="BC307" i="25"/>
  <c r="AT307" i="25"/>
  <c r="N307" i="25"/>
  <c r="I308" i="25"/>
  <c r="H308" i="25" s="1"/>
  <c r="AV307" i="25"/>
  <c r="Z307" i="25"/>
  <c r="BI307" i="25"/>
  <c r="L307" i="25"/>
  <c r="BH307" i="25"/>
  <c r="AJ307" i="25"/>
  <c r="T307" i="25"/>
  <c r="AE307" i="25"/>
  <c r="AU307" i="25"/>
  <c r="R307" i="25"/>
  <c r="V307" i="25"/>
  <c r="AO307" i="25"/>
  <c r="Y307" i="25"/>
  <c r="AA307" i="25"/>
  <c r="AN307" i="25"/>
  <c r="W307" i="25"/>
  <c r="AX307" i="25"/>
  <c r="AF307" i="25"/>
  <c r="O307" i="25"/>
  <c r="W308" i="25" l="1"/>
  <c r="U308" i="25"/>
  <c r="AN308" i="25"/>
  <c r="AS308" i="25"/>
  <c r="P308" i="25"/>
  <c r="AQ308" i="25"/>
  <c r="BD308" i="25"/>
  <c r="BI308" i="25"/>
  <c r="AP308" i="25"/>
  <c r="AZ308" i="25"/>
  <c r="M308" i="25"/>
  <c r="BB308" i="25"/>
  <c r="AW308" i="25"/>
  <c r="BG308" i="25"/>
  <c r="R308" i="25"/>
  <c r="AA308" i="25"/>
  <c r="AH308" i="25"/>
  <c r="BF308" i="25"/>
  <c r="AD308" i="25"/>
  <c r="N308" i="25"/>
  <c r="AE308" i="25"/>
  <c r="AO308" i="25"/>
  <c r="AU308" i="25"/>
  <c r="AR308" i="25"/>
  <c r="BC308" i="25"/>
  <c r="X308" i="25"/>
  <c r="L308" i="25"/>
  <c r="AY308" i="25"/>
  <c r="K308" i="25"/>
  <c r="AB308" i="25"/>
  <c r="Q308" i="25"/>
  <c r="AI308" i="25"/>
  <c r="AV308" i="25"/>
  <c r="AL308" i="25"/>
  <c r="J309" i="25"/>
  <c r="Y308" i="25"/>
  <c r="AK308" i="25"/>
  <c r="AT308" i="25"/>
  <c r="BE308" i="25"/>
  <c r="AJ308" i="25"/>
  <c r="AM308" i="25"/>
  <c r="BH308" i="25"/>
  <c r="O308" i="25"/>
  <c r="AC308" i="25"/>
  <c r="Z308" i="25"/>
  <c r="AG308" i="25"/>
  <c r="S308" i="25"/>
  <c r="AF308" i="25"/>
  <c r="T308" i="25"/>
  <c r="I309" i="25"/>
  <c r="H309" i="25" s="1"/>
  <c r="BA308" i="25"/>
  <c r="AX308" i="25"/>
  <c r="V308" i="25"/>
  <c r="AJ304" i="28"/>
  <c r="K304" i="28"/>
  <c r="AZ304" i="28"/>
  <c r="BF304" i="28"/>
  <c r="BA304" i="28"/>
  <c r="R304" i="28"/>
  <c r="Q304" i="28"/>
  <c r="AF304" i="28"/>
  <c r="I305" i="28"/>
  <c r="H305" i="28" s="1"/>
  <c r="AP304" i="28"/>
  <c r="BC304" i="28"/>
  <c r="L304" i="28"/>
  <c r="AX304" i="28"/>
  <c r="AG304" i="28"/>
  <c r="AA304" i="28"/>
  <c r="U304" i="28"/>
  <c r="AH304" i="28"/>
  <c r="AB304" i="28"/>
  <c r="AS304" i="28"/>
  <c r="BB304" i="28"/>
  <c r="BD304" i="28"/>
  <c r="AD304" i="28"/>
  <c r="AK304" i="28"/>
  <c r="Y304" i="28"/>
  <c r="BG304" i="28"/>
  <c r="S304" i="28"/>
  <c r="AQ304" i="28"/>
  <c r="AU304" i="28"/>
  <c r="N304" i="28"/>
  <c r="T304" i="28"/>
  <c r="BE304" i="28"/>
  <c r="J305" i="28"/>
  <c r="AI304" i="28"/>
  <c r="AR304" i="28"/>
  <c r="AN304" i="28"/>
  <c r="AV304" i="28"/>
  <c r="BH304" i="28"/>
  <c r="AM304" i="28"/>
  <c r="AT304" i="28"/>
  <c r="AC304" i="28"/>
  <c r="X304" i="28"/>
  <c r="AW304" i="28"/>
  <c r="V304" i="28"/>
  <c r="W304" i="28"/>
  <c r="O304" i="28"/>
  <c r="AL304" i="28"/>
  <c r="AY304" i="28"/>
  <c r="AE304" i="28"/>
  <c r="Z304" i="28"/>
  <c r="AO304" i="28"/>
  <c r="P304" i="28"/>
  <c r="M304" i="28"/>
  <c r="P305" i="28" l="1"/>
  <c r="N305" i="28"/>
  <c r="AJ305" i="28"/>
  <c r="AL305" i="28"/>
  <c r="AO305" i="28"/>
  <c r="Z305" i="28"/>
  <c r="J306" i="28"/>
  <c r="AF305" i="28"/>
  <c r="W305" i="28"/>
  <c r="BH305" i="28"/>
  <c r="AG305" i="28"/>
  <c r="V305" i="28"/>
  <c r="BF305" i="28"/>
  <c r="AD305" i="28"/>
  <c r="BD305" i="28"/>
  <c r="AN305" i="28"/>
  <c r="AY305" i="28"/>
  <c r="BE305" i="28"/>
  <c r="T305" i="28"/>
  <c r="K305" i="28"/>
  <c r="BA305" i="28"/>
  <c r="AS305" i="28"/>
  <c r="R305" i="28"/>
  <c r="AA305" i="28"/>
  <c r="BB305" i="28"/>
  <c r="Y305" i="28"/>
  <c r="AT305" i="28"/>
  <c r="AE305" i="28"/>
  <c r="AX305" i="28"/>
  <c r="AZ305" i="28"/>
  <c r="O305" i="28"/>
  <c r="AK305" i="28"/>
  <c r="AH305" i="28"/>
  <c r="L305" i="28"/>
  <c r="S305" i="28"/>
  <c r="M305" i="28"/>
  <c r="BG305" i="28"/>
  <c r="X305" i="28"/>
  <c r="AM305" i="28"/>
  <c r="AW305" i="28"/>
  <c r="Q305" i="28"/>
  <c r="AR305" i="28"/>
  <c r="I306" i="28"/>
  <c r="H306" i="28" s="1"/>
  <c r="AB305" i="28"/>
  <c r="AC305" i="28"/>
  <c r="AI305" i="28"/>
  <c r="U305" i="28"/>
  <c r="AU305" i="28"/>
  <c r="AP305" i="28"/>
  <c r="AV305" i="28"/>
  <c r="AQ305" i="28"/>
  <c r="BC305" i="28"/>
  <c r="AM309" i="25"/>
  <c r="AS309" i="25"/>
  <c r="BD309" i="25"/>
  <c r="O309" i="25"/>
  <c r="BG309" i="25"/>
  <c r="I310" i="25"/>
  <c r="H310" i="25" s="1"/>
  <c r="AC309" i="25"/>
  <c r="AV309" i="25"/>
  <c r="BB309" i="25"/>
  <c r="AD309" i="25"/>
  <c r="V309" i="25"/>
  <c r="AR309" i="25"/>
  <c r="AF309" i="25"/>
  <c r="P309" i="25"/>
  <c r="AJ309" i="25"/>
  <c r="X309" i="25"/>
  <c r="L309" i="25"/>
  <c r="BA309" i="25"/>
  <c r="AO309" i="25"/>
  <c r="AG309" i="25"/>
  <c r="AE309" i="25"/>
  <c r="K309" i="25"/>
  <c r="AU309" i="25"/>
  <c r="AP309" i="25"/>
  <c r="BC309" i="25"/>
  <c r="N309" i="25"/>
  <c r="BE309" i="25"/>
  <c r="AK309" i="25"/>
  <c r="AQ309" i="25"/>
  <c r="AX309" i="25"/>
  <c r="AN309" i="25"/>
  <c r="BF309" i="25"/>
  <c r="T309" i="25"/>
  <c r="AB309" i="25"/>
  <c r="Q309" i="25"/>
  <c r="M309" i="25"/>
  <c r="U309" i="25"/>
  <c r="AY309" i="25"/>
  <c r="BI309" i="25"/>
  <c r="J310" i="25"/>
  <c r="S309" i="25"/>
  <c r="AL309" i="25"/>
  <c r="AZ309" i="25"/>
  <c r="BH309" i="25"/>
  <c r="Y309" i="25"/>
  <c r="W309" i="25"/>
  <c r="AA309" i="25"/>
  <c r="AI309" i="25"/>
  <c r="AT309" i="25"/>
  <c r="R309" i="25"/>
  <c r="AH309" i="25"/>
  <c r="Z309" i="25"/>
  <c r="AW309" i="25"/>
  <c r="AV310" i="25" l="1"/>
  <c r="P310" i="25"/>
  <c r="AK310" i="25"/>
  <c r="AX310" i="25"/>
  <c r="AN310" i="25"/>
  <c r="AO310" i="25"/>
  <c r="AJ310" i="25"/>
  <c r="AP310" i="25"/>
  <c r="BG310" i="25"/>
  <c r="W310" i="25"/>
  <c r="L310" i="25"/>
  <c r="V310" i="25"/>
  <c r="AH310" i="25"/>
  <c r="AI310" i="25"/>
  <c r="AA310" i="25"/>
  <c r="AT310" i="25"/>
  <c r="AZ310" i="25"/>
  <c r="M310" i="25"/>
  <c r="BF310" i="25"/>
  <c r="BH310" i="25"/>
  <c r="N310" i="25"/>
  <c r="AU310" i="25"/>
  <c r="AW310" i="25"/>
  <c r="Q310" i="25"/>
  <c r="BC310" i="25"/>
  <c r="AE310" i="25"/>
  <c r="AY310" i="25"/>
  <c r="Y310" i="25"/>
  <c r="K310" i="25"/>
  <c r="AS310" i="25"/>
  <c r="R310" i="25"/>
  <c r="BD310" i="25"/>
  <c r="BA310" i="25"/>
  <c r="AR310" i="25"/>
  <c r="AB310" i="25"/>
  <c r="BB310" i="25"/>
  <c r="O310" i="25"/>
  <c r="J311" i="25"/>
  <c r="AD310" i="25"/>
  <c r="Z310" i="25"/>
  <c r="I311" i="25"/>
  <c r="H311" i="25" s="1"/>
  <c r="AQ310" i="25"/>
  <c r="S310" i="25"/>
  <c r="AL310" i="25"/>
  <c r="AG310" i="25"/>
  <c r="U310" i="25"/>
  <c r="T310" i="25"/>
  <c r="AF310" i="25"/>
  <c r="BI310" i="25"/>
  <c r="X310" i="25"/>
  <c r="BE310" i="25"/>
  <c r="AM310" i="25"/>
  <c r="AC310" i="25"/>
  <c r="K306" i="28"/>
  <c r="I307" i="28"/>
  <c r="H307" i="28" s="1"/>
  <c r="Q306" i="28"/>
  <c r="AV306" i="28"/>
  <c r="BH306" i="28"/>
  <c r="AO306" i="28"/>
  <c r="Z306" i="28"/>
  <c r="AZ306" i="28"/>
  <c r="U306" i="28"/>
  <c r="AC306" i="28"/>
  <c r="BF306" i="28"/>
  <c r="AU306" i="28"/>
  <c r="AB306" i="28"/>
  <c r="AK306" i="28"/>
  <c r="AM306" i="28"/>
  <c r="BB306" i="28"/>
  <c r="M306" i="28"/>
  <c r="AQ306" i="28"/>
  <c r="AG306" i="28"/>
  <c r="BC306" i="28"/>
  <c r="AN306" i="28"/>
  <c r="AP306" i="28"/>
  <c r="S306" i="28"/>
  <c r="L306" i="28"/>
  <c r="AF306" i="28"/>
  <c r="BD306" i="28"/>
  <c r="O306" i="28"/>
  <c r="AR306" i="28"/>
  <c r="BG306" i="28"/>
  <c r="AL306" i="28"/>
  <c r="X306" i="28"/>
  <c r="BA306" i="28"/>
  <c r="Y306" i="28"/>
  <c r="W306" i="28"/>
  <c r="AI306" i="28"/>
  <c r="AT306" i="28"/>
  <c r="AW306" i="28"/>
  <c r="J307" i="28"/>
  <c r="AE306" i="28"/>
  <c r="AY306" i="28"/>
  <c r="AH306" i="28"/>
  <c r="AD306" i="28"/>
  <c r="AJ306" i="28"/>
  <c r="T306" i="28"/>
  <c r="BE306" i="28"/>
  <c r="P306" i="28"/>
  <c r="V306" i="28"/>
  <c r="N306" i="28"/>
  <c r="AX306" i="28"/>
  <c r="AA306" i="28"/>
  <c r="AS306" i="28"/>
  <c r="R306" i="28"/>
  <c r="AA307" i="28" l="1"/>
  <c r="AH307" i="28"/>
  <c r="AK307" i="28"/>
  <c r="AM307" i="28"/>
  <c r="N307" i="28"/>
  <c r="BE307" i="28"/>
  <c r="AL307" i="28"/>
  <c r="K307" i="28"/>
  <c r="AZ307" i="28"/>
  <c r="I308" i="28"/>
  <c r="H308" i="28" s="1"/>
  <c r="AB307" i="28"/>
  <c r="AG307" i="28"/>
  <c r="AP307" i="28"/>
  <c r="AV307" i="28"/>
  <c r="V307" i="28"/>
  <c r="X307" i="28"/>
  <c r="W307" i="28"/>
  <c r="BC307" i="28"/>
  <c r="L307" i="28"/>
  <c r="M307" i="28"/>
  <c r="AO307" i="28"/>
  <c r="Y307" i="28"/>
  <c r="AD307" i="28"/>
  <c r="S307" i="28"/>
  <c r="BF307" i="28"/>
  <c r="AQ307" i="28"/>
  <c r="Z307" i="28"/>
  <c r="BD307" i="28"/>
  <c r="U307" i="28"/>
  <c r="AN307" i="28"/>
  <c r="BA307" i="28"/>
  <c r="P307" i="28"/>
  <c r="R307" i="28"/>
  <c r="AC307" i="28"/>
  <c r="AF307" i="28"/>
  <c r="AS307" i="28"/>
  <c r="AX307" i="28"/>
  <c r="BB307" i="28"/>
  <c r="BH307" i="28"/>
  <c r="J308" i="28"/>
  <c r="AJ307" i="28"/>
  <c r="Q307" i="28"/>
  <c r="AY307" i="28"/>
  <c r="AE307" i="28"/>
  <c r="O307" i="28"/>
  <c r="AU307" i="28"/>
  <c r="AI307" i="28"/>
  <c r="T307" i="28"/>
  <c r="AR307" i="28"/>
  <c r="AW307" i="28"/>
  <c r="AT307" i="28"/>
  <c r="BG307" i="28"/>
  <c r="AK311" i="25"/>
  <c r="AL311" i="25"/>
  <c r="AJ311" i="25"/>
  <c r="BE311" i="25"/>
  <c r="V311" i="25"/>
  <c r="AO311" i="25"/>
  <c r="W311" i="25"/>
  <c r="AF311" i="25"/>
  <c r="U311" i="25"/>
  <c r="BD311" i="25"/>
  <c r="N311" i="25"/>
  <c r="BB311" i="25"/>
  <c r="AY311" i="25"/>
  <c r="AP311" i="25"/>
  <c r="L311" i="25"/>
  <c r="AR311" i="25"/>
  <c r="AX311" i="25"/>
  <c r="BF311" i="25"/>
  <c r="AI311" i="25"/>
  <c r="AA311" i="25"/>
  <c r="X311" i="25"/>
  <c r="R311" i="25"/>
  <c r="BA311" i="25"/>
  <c r="AC311" i="25"/>
  <c r="AS311" i="25"/>
  <c r="S311" i="25"/>
  <c r="AU311" i="25"/>
  <c r="AE311" i="25"/>
  <c r="K311" i="25"/>
  <c r="AT311" i="25"/>
  <c r="BI311" i="25"/>
  <c r="Z311" i="25"/>
  <c r="AM311" i="25"/>
  <c r="AN311" i="25"/>
  <c r="BC311" i="25"/>
  <c r="AV311" i="25"/>
  <c r="AW311" i="25"/>
  <c r="BH311" i="25"/>
  <c r="J312" i="25"/>
  <c r="AD311" i="25"/>
  <c r="Q311" i="25"/>
  <c r="AZ311" i="25"/>
  <c r="AG311" i="25"/>
  <c r="BG311" i="25"/>
  <c r="AQ311" i="25"/>
  <c r="M311" i="25"/>
  <c r="P311" i="25"/>
  <c r="I312" i="25"/>
  <c r="H312" i="25" s="1"/>
  <c r="Y311" i="25"/>
  <c r="AB311" i="25"/>
  <c r="O311" i="25"/>
  <c r="T311" i="25"/>
  <c r="AH311" i="25"/>
  <c r="BG312" i="25" l="1"/>
  <c r="J313" i="25"/>
  <c r="AK312" i="25"/>
  <c r="AU312" i="25"/>
  <c r="AQ312" i="25"/>
  <c r="P312" i="25"/>
  <c r="AM312" i="25"/>
  <c r="BE312" i="25"/>
  <c r="BF312" i="25"/>
  <c r="AE312" i="25"/>
  <c r="V312" i="25"/>
  <c r="S312" i="25"/>
  <c r="T312" i="25"/>
  <c r="BC312" i="25"/>
  <c r="AO312" i="25"/>
  <c r="BA312" i="25"/>
  <c r="AY312" i="25"/>
  <c r="AW312" i="25"/>
  <c r="N312" i="25"/>
  <c r="Q312" i="25"/>
  <c r="AR312" i="25"/>
  <c r="BI312" i="25"/>
  <c r="AJ312" i="25"/>
  <c r="AT312" i="25"/>
  <c r="AC312" i="25"/>
  <c r="AN312" i="25"/>
  <c r="W312" i="25"/>
  <c r="Y312" i="25"/>
  <c r="L312" i="25"/>
  <c r="AF312" i="25"/>
  <c r="AB312" i="25"/>
  <c r="AG312" i="25"/>
  <c r="K312" i="25"/>
  <c r="BH312" i="25"/>
  <c r="AD312" i="25"/>
  <c r="M312" i="25"/>
  <c r="U312" i="25"/>
  <c r="AI312" i="25"/>
  <c r="BD312" i="25"/>
  <c r="Z312" i="25"/>
  <c r="O312" i="25"/>
  <c r="AV312" i="25"/>
  <c r="BB312" i="25"/>
  <c r="I313" i="25"/>
  <c r="H313" i="25" s="1"/>
  <c r="AA312" i="25"/>
  <c r="R312" i="25"/>
  <c r="AL312" i="25"/>
  <c r="AH312" i="25"/>
  <c r="AZ312" i="25"/>
  <c r="AX312" i="25"/>
  <c r="X312" i="25"/>
  <c r="AS312" i="25"/>
  <c r="AP312" i="25"/>
  <c r="AG308" i="28"/>
  <c r="AY308" i="28"/>
  <c r="BF308" i="28"/>
  <c r="AU308" i="28"/>
  <c r="AC308" i="28"/>
  <c r="AA308" i="28"/>
  <c r="BH308" i="28"/>
  <c r="AS308" i="28"/>
  <c r="S308" i="28"/>
  <c r="R308" i="28"/>
  <c r="T308" i="28"/>
  <c r="AO308" i="28"/>
  <c r="K308" i="28"/>
  <c r="W308" i="28"/>
  <c r="AH308" i="28"/>
  <c r="AL308" i="28"/>
  <c r="P308" i="28"/>
  <c r="AJ308" i="28"/>
  <c r="Y308" i="28"/>
  <c r="Z308" i="28"/>
  <c r="V308" i="28"/>
  <c r="J309" i="28"/>
  <c r="AE308" i="28"/>
  <c r="N308" i="28"/>
  <c r="AQ308" i="28"/>
  <c r="BC308" i="28"/>
  <c r="AX308" i="28"/>
  <c r="M308" i="28"/>
  <c r="AM308" i="28"/>
  <c r="AP308" i="28"/>
  <c r="O308" i="28"/>
  <c r="BE308" i="28"/>
  <c r="BB308" i="28"/>
  <c r="Q308" i="28"/>
  <c r="L308" i="28"/>
  <c r="AW308" i="28"/>
  <c r="BD308" i="28"/>
  <c r="BA308" i="28"/>
  <c r="AV308" i="28"/>
  <c r="BG308" i="28"/>
  <c r="AR308" i="28"/>
  <c r="X308" i="28"/>
  <c r="AF308" i="28"/>
  <c r="AB308" i="28"/>
  <c r="U308" i="28"/>
  <c r="AT308" i="28"/>
  <c r="I309" i="28"/>
  <c r="H309" i="28" s="1"/>
  <c r="AD308" i="28"/>
  <c r="AN308" i="28"/>
  <c r="AK308" i="28"/>
  <c r="AI308" i="28"/>
  <c r="AZ308" i="28"/>
  <c r="Z309" i="28" l="1"/>
  <c r="AD309" i="28"/>
  <c r="I310" i="28"/>
  <c r="H310" i="28" s="1"/>
  <c r="AL309" i="28"/>
  <c r="T309" i="28"/>
  <c r="N309" i="28"/>
  <c r="AK309" i="28"/>
  <c r="AN309" i="28"/>
  <c r="AQ309" i="28"/>
  <c r="AV309" i="28"/>
  <c r="BD309" i="28"/>
  <c r="O309" i="28"/>
  <c r="AW309" i="28"/>
  <c r="R309" i="28"/>
  <c r="AE309" i="28"/>
  <c r="BA309" i="28"/>
  <c r="BB309" i="28"/>
  <c r="AS309" i="28"/>
  <c r="AB309" i="28"/>
  <c r="L309" i="28"/>
  <c r="AP309" i="28"/>
  <c r="W309" i="28"/>
  <c r="BG309" i="28"/>
  <c r="AO309" i="28"/>
  <c r="S309" i="28"/>
  <c r="J310" i="28"/>
  <c r="AU309" i="28"/>
  <c r="P309" i="28"/>
  <c r="AJ309" i="28"/>
  <c r="X309" i="28"/>
  <c r="AX309" i="28"/>
  <c r="AA309" i="28"/>
  <c r="Q309" i="28"/>
  <c r="AM309" i="28"/>
  <c r="BC309" i="28"/>
  <c r="AY309" i="28"/>
  <c r="AH309" i="28"/>
  <c r="V309" i="28"/>
  <c r="AR309" i="28"/>
  <c r="BH309" i="28"/>
  <c r="M309" i="28"/>
  <c r="Y309" i="28"/>
  <c r="K309" i="28"/>
  <c r="AZ309" i="28"/>
  <c r="AC309" i="28"/>
  <c r="U309" i="28"/>
  <c r="AF309" i="28"/>
  <c r="AT309" i="28"/>
  <c r="AG309" i="28"/>
  <c r="BF309" i="28"/>
  <c r="AI309" i="28"/>
  <c r="BE309" i="28"/>
  <c r="AT313" i="25"/>
  <c r="AR313" i="25"/>
  <c r="W313" i="25"/>
  <c r="P313" i="25"/>
  <c r="AM313" i="25"/>
  <c r="Y313" i="25"/>
  <c r="AW313" i="25"/>
  <c r="AY313" i="25"/>
  <c r="BE313" i="25"/>
  <c r="R313" i="25"/>
  <c r="BI313" i="25"/>
  <c r="L313" i="25"/>
  <c r="N313" i="25"/>
  <c r="V313" i="25"/>
  <c r="I314" i="25"/>
  <c r="H314" i="25" s="1"/>
  <c r="BC313" i="25"/>
  <c r="BB313" i="25"/>
  <c r="BG313" i="25"/>
  <c r="BF313" i="25"/>
  <c r="AE313" i="25"/>
  <c r="AS313" i="25"/>
  <c r="BA313" i="25"/>
  <c r="AX313" i="25"/>
  <c r="AC313" i="25"/>
  <c r="Z313" i="25"/>
  <c r="AG313" i="25"/>
  <c r="BH313" i="25"/>
  <c r="AP313" i="25"/>
  <c r="Q313" i="25"/>
  <c r="AQ313" i="25"/>
  <c r="M313" i="25"/>
  <c r="AD313" i="25"/>
  <c r="AZ313" i="25"/>
  <c r="AJ313" i="25"/>
  <c r="BD313" i="25"/>
  <c r="O313" i="25"/>
  <c r="AU313" i="25"/>
  <c r="AN313" i="25"/>
  <c r="J314" i="25"/>
  <c r="AH313" i="25"/>
  <c r="AV313" i="25"/>
  <c r="AO313" i="25"/>
  <c r="AI313" i="25"/>
  <c r="U313" i="25"/>
  <c r="AA313" i="25"/>
  <c r="X313" i="25"/>
  <c r="K313" i="25"/>
  <c r="AF313" i="25"/>
  <c r="S313" i="25"/>
  <c r="AL313" i="25"/>
  <c r="AK313" i="25"/>
  <c r="T313" i="25"/>
  <c r="AB313" i="25"/>
  <c r="AH314" i="25" l="1"/>
  <c r="BB314" i="25"/>
  <c r="M314" i="25"/>
  <c r="AM314" i="25"/>
  <c r="V314" i="25"/>
  <c r="T314" i="25"/>
  <c r="AJ314" i="25"/>
  <c r="AR314" i="25"/>
  <c r="AF314" i="25"/>
  <c r="BI314" i="25"/>
  <c r="S314" i="25"/>
  <c r="AQ314" i="25"/>
  <c r="W314" i="25"/>
  <c r="BA314" i="25"/>
  <c r="X314" i="25"/>
  <c r="AI314" i="25"/>
  <c r="AS314" i="25"/>
  <c r="AZ314" i="25"/>
  <c r="AC314" i="25"/>
  <c r="N314" i="25"/>
  <c r="AD314" i="25"/>
  <c r="P314" i="25"/>
  <c r="AN314" i="25"/>
  <c r="Q314" i="25"/>
  <c r="Y314" i="25"/>
  <c r="R314" i="25"/>
  <c r="AX314" i="25"/>
  <c r="BE314" i="25"/>
  <c r="J315" i="25"/>
  <c r="AP314" i="25"/>
  <c r="AO314" i="25"/>
  <c r="AE314" i="25"/>
  <c r="BD314" i="25"/>
  <c r="AY314" i="25"/>
  <c r="K314" i="25"/>
  <c r="AL314" i="25"/>
  <c r="BG314" i="25"/>
  <c r="BF314" i="25"/>
  <c r="BH314" i="25"/>
  <c r="AA314" i="25"/>
  <c r="AT314" i="25"/>
  <c r="BC314" i="25"/>
  <c r="AU314" i="25"/>
  <c r="O314" i="25"/>
  <c r="AK314" i="25"/>
  <c r="L314" i="25"/>
  <c r="AB314" i="25"/>
  <c r="AW314" i="25"/>
  <c r="I315" i="25"/>
  <c r="H315" i="25" s="1"/>
  <c r="Z314" i="25"/>
  <c r="U314" i="25"/>
  <c r="AG314" i="25"/>
  <c r="AV314" i="25"/>
  <c r="AO310" i="28"/>
  <c r="K310" i="28"/>
  <c r="R310" i="28"/>
  <c r="AN310" i="28"/>
  <c r="BE310" i="28"/>
  <c r="AA310" i="28"/>
  <c r="V310" i="28"/>
  <c r="AV310" i="28"/>
  <c r="AL310" i="28"/>
  <c r="BG310" i="28"/>
  <c r="AK310" i="28"/>
  <c r="BA310" i="28"/>
  <c r="BH310" i="28"/>
  <c r="U310" i="28"/>
  <c r="Q310" i="28"/>
  <c r="BD310" i="28"/>
  <c r="AP310" i="28"/>
  <c r="AJ310" i="28"/>
  <c r="S310" i="28"/>
  <c r="Z310" i="28"/>
  <c r="AW310" i="28"/>
  <c r="AE310" i="28"/>
  <c r="AQ310" i="28"/>
  <c r="AX310" i="28"/>
  <c r="AI310" i="28"/>
  <c r="X310" i="28"/>
  <c r="BF310" i="28"/>
  <c r="AZ310" i="28"/>
  <c r="AM310" i="28"/>
  <c r="T310" i="28"/>
  <c r="W310" i="28"/>
  <c r="Y310" i="28"/>
  <c r="AT310" i="28"/>
  <c r="AS310" i="28"/>
  <c r="AU310" i="28"/>
  <c r="AR310" i="28"/>
  <c r="AC310" i="28"/>
  <c r="I311" i="28"/>
  <c r="H311" i="28" s="1"/>
  <c r="P310" i="28"/>
  <c r="BB310" i="28"/>
  <c r="AG310" i="28"/>
  <c r="L310" i="28"/>
  <c r="O310" i="28"/>
  <c r="AD310" i="28"/>
  <c r="AY310" i="28"/>
  <c r="AH310" i="28"/>
  <c r="BC310" i="28"/>
  <c r="AF310" i="28"/>
  <c r="J311" i="28"/>
  <c r="N310" i="28"/>
  <c r="AB310" i="28"/>
  <c r="M310" i="28"/>
  <c r="M311" i="28" l="1"/>
  <c r="AG311" i="28"/>
  <c r="AZ311" i="28"/>
  <c r="AM311" i="28"/>
  <c r="AJ311" i="28"/>
  <c r="P311" i="28"/>
  <c r="T311" i="28"/>
  <c r="AB311" i="28"/>
  <c r="W311" i="28"/>
  <c r="AD311" i="28"/>
  <c r="Z311" i="28"/>
  <c r="AC311" i="28"/>
  <c r="BE311" i="28"/>
  <c r="AR311" i="28"/>
  <c r="AO311" i="28"/>
  <c r="X311" i="28"/>
  <c r="AW311" i="28"/>
  <c r="AA311" i="28"/>
  <c r="AV311" i="28"/>
  <c r="BB311" i="28"/>
  <c r="AL311" i="28"/>
  <c r="BG311" i="28"/>
  <c r="O311" i="28"/>
  <c r="AU311" i="28"/>
  <c r="BC311" i="28"/>
  <c r="AN311" i="28"/>
  <c r="Q311" i="28"/>
  <c r="BD311" i="28"/>
  <c r="BF311" i="28"/>
  <c r="AI311" i="28"/>
  <c r="BA311" i="28"/>
  <c r="AQ311" i="28"/>
  <c r="AH311" i="28"/>
  <c r="S311" i="28"/>
  <c r="AF311" i="28"/>
  <c r="V311" i="28"/>
  <c r="AK311" i="28"/>
  <c r="AY311" i="28"/>
  <c r="AX311" i="28"/>
  <c r="BH311" i="28"/>
  <c r="AE311" i="28"/>
  <c r="AT311" i="28"/>
  <c r="L311" i="28"/>
  <c r="U311" i="28"/>
  <c r="J312" i="28"/>
  <c r="AP311" i="28"/>
  <c r="I312" i="28"/>
  <c r="H312" i="28" s="1"/>
  <c r="K311" i="28"/>
  <c r="AS311" i="28"/>
  <c r="R311" i="28"/>
  <c r="N311" i="28"/>
  <c r="Y311" i="28"/>
  <c r="AW315" i="25"/>
  <c r="I316" i="25"/>
  <c r="H316" i="25" s="1"/>
  <c r="U315" i="25"/>
  <c r="X315" i="25"/>
  <c r="BH315" i="25"/>
  <c r="AL315" i="25"/>
  <c r="L315" i="25"/>
  <c r="AM315" i="25"/>
  <c r="BI315" i="25"/>
  <c r="AR315" i="25"/>
  <c r="AH315" i="25"/>
  <c r="AO315" i="25"/>
  <c r="AF315" i="25"/>
  <c r="AB315" i="25"/>
  <c r="M315" i="25"/>
  <c r="W315" i="25"/>
  <c r="AU315" i="25"/>
  <c r="AS315" i="25"/>
  <c r="AN315" i="25"/>
  <c r="K315" i="25"/>
  <c r="S315" i="25"/>
  <c r="AV315" i="25"/>
  <c r="BA315" i="25"/>
  <c r="AG315" i="25"/>
  <c r="J316" i="25"/>
  <c r="O315" i="25"/>
  <c r="Q315" i="25"/>
  <c r="AX315" i="25"/>
  <c r="BG315" i="25"/>
  <c r="AJ315" i="25"/>
  <c r="AT315" i="25"/>
  <c r="N315" i="25"/>
  <c r="BB315" i="25"/>
  <c r="AK315" i="25"/>
  <c r="P315" i="25"/>
  <c r="AA315" i="25"/>
  <c r="AD315" i="25"/>
  <c r="V315" i="25"/>
  <c r="AP315" i="25"/>
  <c r="R315" i="25"/>
  <c r="T315" i="25"/>
  <c r="BE315" i="25"/>
  <c r="AQ315" i="25"/>
  <c r="AZ315" i="25"/>
  <c r="Y315" i="25"/>
  <c r="BD315" i="25"/>
  <c r="BF315" i="25"/>
  <c r="Z315" i="25"/>
  <c r="BC315" i="25"/>
  <c r="AE315" i="25"/>
  <c r="AY315" i="25"/>
  <c r="AC315" i="25"/>
  <c r="AI315" i="25"/>
  <c r="I317" i="25" l="1"/>
  <c r="H317" i="25" s="1"/>
  <c r="J317" i="25"/>
  <c r="AR316" i="25"/>
  <c r="AP316" i="25"/>
  <c r="AI316" i="25"/>
  <c r="BD316" i="25"/>
  <c r="AL316" i="25"/>
  <c r="AZ316" i="25"/>
  <c r="P316" i="25"/>
  <c r="BC316" i="25"/>
  <c r="AQ316" i="25"/>
  <c r="BB316" i="25"/>
  <c r="AS316" i="25"/>
  <c r="BE316" i="25"/>
  <c r="Q316" i="25"/>
  <c r="AC316" i="25"/>
  <c r="AY316" i="25"/>
  <c r="AT316" i="25"/>
  <c r="O316" i="25"/>
  <c r="BI316" i="25"/>
  <c r="V316" i="25"/>
  <c r="AF316" i="25"/>
  <c r="R316" i="25"/>
  <c r="M316" i="25"/>
  <c r="U316" i="25"/>
  <c r="Y316" i="25"/>
  <c r="BA316" i="25"/>
  <c r="AG316" i="25"/>
  <c r="AH316" i="25"/>
  <c r="BF316" i="25"/>
  <c r="AK316" i="25"/>
  <c r="AA316" i="25"/>
  <c r="AD316" i="25"/>
  <c r="N316" i="25"/>
  <c r="AN316" i="25"/>
  <c r="AX316" i="25"/>
  <c r="W316" i="25"/>
  <c r="AV316" i="25"/>
  <c r="AW316" i="25"/>
  <c r="AB316" i="25"/>
  <c r="BG316" i="25"/>
  <c r="AU316" i="25"/>
  <c r="T316" i="25"/>
  <c r="BH316" i="25"/>
  <c r="L316" i="25"/>
  <c r="AO316" i="25"/>
  <c r="K316" i="25"/>
  <c r="X316" i="25"/>
  <c r="Z316" i="25"/>
  <c r="AJ316" i="25"/>
  <c r="S316" i="25"/>
  <c r="AM316" i="25"/>
  <c r="AE316" i="25"/>
  <c r="BD312" i="28"/>
  <c r="L312" i="28"/>
  <c r="BB312" i="28"/>
  <c r="AK312" i="28"/>
  <c r="AA312" i="28"/>
  <c r="BA312" i="28"/>
  <c r="BE312" i="28"/>
  <c r="AE312" i="28"/>
  <c r="Z312" i="28"/>
  <c r="AU312" i="28"/>
  <c r="AC312" i="28"/>
  <c r="K312" i="28"/>
  <c r="AZ312" i="28"/>
  <c r="U312" i="28"/>
  <c r="AM312" i="28"/>
  <c r="AR312" i="28"/>
  <c r="X312" i="28"/>
  <c r="AV312" i="28"/>
  <c r="AW312" i="28"/>
  <c r="J313" i="28"/>
  <c r="AL312" i="28"/>
  <c r="I313" i="28"/>
  <c r="H313" i="28" s="1"/>
  <c r="BH312" i="28"/>
  <c r="N312" i="28"/>
  <c r="Y312" i="28"/>
  <c r="AQ312" i="28"/>
  <c r="R312" i="28"/>
  <c r="S312" i="28"/>
  <c r="T312" i="28"/>
  <c r="M312" i="28"/>
  <c r="AF312" i="28"/>
  <c r="V312" i="28"/>
  <c r="AX312" i="28"/>
  <c r="AD312" i="28"/>
  <c r="W312" i="28"/>
  <c r="AN312" i="28"/>
  <c r="BF312" i="28"/>
  <c r="AT312" i="28"/>
  <c r="AP312" i="28"/>
  <c r="AJ312" i="28"/>
  <c r="P312" i="28"/>
  <c r="AI312" i="28"/>
  <c r="AG312" i="28"/>
  <c r="AS312" i="28"/>
  <c r="AB312" i="28"/>
  <c r="AH312" i="28"/>
  <c r="BG312" i="28"/>
  <c r="O312" i="28"/>
  <c r="AY312" i="28"/>
  <c r="BC312" i="28"/>
  <c r="Q312" i="28"/>
  <c r="AO312" i="28"/>
  <c r="X313" i="28" l="1"/>
  <c r="V313" i="28"/>
  <c r="AG313" i="28"/>
  <c r="AH313" i="28"/>
  <c r="I314" i="28"/>
  <c r="H314" i="28" s="1"/>
  <c r="AZ313" i="28"/>
  <c r="AW313" i="28"/>
  <c r="Z313" i="28"/>
  <c r="AK313" i="28"/>
  <c r="BG313" i="28"/>
  <c r="AU313" i="28"/>
  <c r="BH313" i="28"/>
  <c r="AR313" i="28"/>
  <c r="L313" i="28"/>
  <c r="BE313" i="28"/>
  <c r="AM313" i="28"/>
  <c r="AA313" i="28"/>
  <c r="AP313" i="28"/>
  <c r="AO313" i="28"/>
  <c r="U313" i="28"/>
  <c r="J314" i="28"/>
  <c r="AS313" i="28"/>
  <c r="Y313" i="28"/>
  <c r="AL313" i="28"/>
  <c r="BD313" i="28"/>
  <c r="AX313" i="28"/>
  <c r="AD313" i="28"/>
  <c r="M313" i="28"/>
  <c r="P313" i="28"/>
  <c r="BB313" i="28"/>
  <c r="AV313" i="28"/>
  <c r="AY313" i="28"/>
  <c r="R313" i="28"/>
  <c r="AE313" i="28"/>
  <c r="AC313" i="28"/>
  <c r="BA313" i="28"/>
  <c r="W313" i="28"/>
  <c r="T313" i="28"/>
  <c r="AT313" i="28"/>
  <c r="AJ313" i="28"/>
  <c r="N313" i="28"/>
  <c r="BC313" i="28"/>
  <c r="AI313" i="28"/>
  <c r="O313" i="28"/>
  <c r="S313" i="28"/>
  <c r="BF313" i="28"/>
  <c r="AN313" i="28"/>
  <c r="Q313" i="28"/>
  <c r="K313" i="28"/>
  <c r="AB313" i="28"/>
  <c r="AF313" i="28"/>
  <c r="AQ313" i="28"/>
  <c r="AA317" i="25"/>
  <c r="J318" i="25"/>
  <c r="AC317" i="25"/>
  <c r="V317" i="25"/>
  <c r="N317" i="25"/>
  <c r="AR317" i="25"/>
  <c r="W317" i="25"/>
  <c r="BD317" i="25"/>
  <c r="K317" i="25"/>
  <c r="AS317" i="25"/>
  <c r="AT317" i="25"/>
  <c r="O317" i="25"/>
  <c r="AV317" i="25"/>
  <c r="R317" i="25"/>
  <c r="AN317" i="25"/>
  <c r="U317" i="25"/>
  <c r="AB317" i="25"/>
  <c r="L317" i="25"/>
  <c r="AX317" i="25"/>
  <c r="S317" i="25"/>
  <c r="AP317" i="25"/>
  <c r="AM317" i="25"/>
  <c r="AF317" i="25"/>
  <c r="AL317" i="25"/>
  <c r="Q317" i="25"/>
  <c r="AQ317" i="25"/>
  <c r="BI317" i="25"/>
  <c r="AG317" i="25"/>
  <c r="AU317" i="25"/>
  <c r="AK317" i="25"/>
  <c r="AO317" i="25"/>
  <c r="BG317" i="25"/>
  <c r="Z317" i="25"/>
  <c r="AD317" i="25"/>
  <c r="BB317" i="25"/>
  <c r="BF317" i="25"/>
  <c r="AW317" i="25"/>
  <c r="Y317" i="25"/>
  <c r="M317" i="25"/>
  <c r="X317" i="25"/>
  <c r="AE317" i="25"/>
  <c r="BE317" i="25"/>
  <c r="AY317" i="25"/>
  <c r="BC317" i="25"/>
  <c r="I318" i="25"/>
  <c r="H318" i="25" s="1"/>
  <c r="AH317" i="25"/>
  <c r="AI317" i="25"/>
  <c r="AJ317" i="25"/>
  <c r="AZ317" i="25"/>
  <c r="BH317" i="25"/>
  <c r="P317" i="25"/>
  <c r="BA317" i="25"/>
  <c r="T317" i="25"/>
  <c r="BD314" i="28" l="1"/>
  <c r="AJ314" i="28"/>
  <c r="AW314" i="28"/>
  <c r="K314" i="28"/>
  <c r="AL314" i="28"/>
  <c r="P314" i="28"/>
  <c r="BC314" i="28"/>
  <c r="N314" i="28"/>
  <c r="BE314" i="28"/>
  <c r="S314" i="28"/>
  <c r="AO314" i="28"/>
  <c r="AF314" i="28"/>
  <c r="O314" i="28"/>
  <c r="J315" i="28"/>
  <c r="I315" i="28"/>
  <c r="H315" i="28" s="1"/>
  <c r="AQ314" i="28"/>
  <c r="W314" i="28"/>
  <c r="BF314" i="28"/>
  <c r="AC314" i="28"/>
  <c r="BA314" i="28"/>
  <c r="AP314" i="28"/>
  <c r="L314" i="28"/>
  <c r="AD314" i="28"/>
  <c r="X314" i="28"/>
  <c r="AK314" i="28"/>
  <c r="AA314" i="28"/>
  <c r="M314" i="28"/>
  <c r="AE314" i="28"/>
  <c r="BB314" i="28"/>
  <c r="AM314" i="28"/>
  <c r="AV314" i="28"/>
  <c r="AG314" i="28"/>
  <c r="Q314" i="28"/>
  <c r="AH314" i="28"/>
  <c r="Z314" i="28"/>
  <c r="AI314" i="28"/>
  <c r="AS314" i="28"/>
  <c r="T314" i="28"/>
  <c r="AB314" i="28"/>
  <c r="AX314" i="28"/>
  <c r="U314" i="28"/>
  <c r="Y314" i="28"/>
  <c r="AR314" i="28"/>
  <c r="AT314" i="28"/>
  <c r="AY314" i="28"/>
  <c r="BG314" i="28"/>
  <c r="AN314" i="28"/>
  <c r="AU314" i="28"/>
  <c r="V314" i="28"/>
  <c r="R314" i="28"/>
  <c r="AZ314" i="28"/>
  <c r="BH314" i="28"/>
  <c r="Y318" i="25"/>
  <c r="AC318" i="25"/>
  <c r="L318" i="25"/>
  <c r="Z318" i="25"/>
  <c r="AS318" i="25"/>
  <c r="AY318" i="25"/>
  <c r="AH318" i="25"/>
  <c r="BC318" i="25"/>
  <c r="U318" i="25"/>
  <c r="AO318" i="25"/>
  <c r="AF318" i="25"/>
  <c r="AU318" i="25"/>
  <c r="AN318" i="25"/>
  <c r="AA318" i="25"/>
  <c r="AP318" i="25"/>
  <c r="M318" i="25"/>
  <c r="BA318" i="25"/>
  <c r="AK318" i="25"/>
  <c r="AD318" i="25"/>
  <c r="Q318" i="25"/>
  <c r="O318" i="25"/>
  <c r="I319" i="25"/>
  <c r="H319" i="25" s="1"/>
  <c r="AI318" i="25"/>
  <c r="BB318" i="25"/>
  <c r="K318" i="25"/>
  <c r="BI318" i="25"/>
  <c r="AW318" i="25"/>
  <c r="AT318" i="25"/>
  <c r="W318" i="25"/>
  <c r="AJ318" i="25"/>
  <c r="AQ318" i="25"/>
  <c r="J319" i="25"/>
  <c r="S318" i="25"/>
  <c r="P318" i="25"/>
  <c r="AV318" i="25"/>
  <c r="BG318" i="25"/>
  <c r="AB318" i="25"/>
  <c r="AR318" i="25"/>
  <c r="AM318" i="25"/>
  <c r="AG318" i="25"/>
  <c r="X318" i="25"/>
  <c r="AL318" i="25"/>
  <c r="AZ318" i="25"/>
  <c r="BH318" i="25"/>
  <c r="T318" i="25"/>
  <c r="BF318" i="25"/>
  <c r="R318" i="25"/>
  <c r="V318" i="25"/>
  <c r="BD318" i="25"/>
  <c r="N318" i="25"/>
  <c r="AE318" i="25"/>
  <c r="AX318" i="25"/>
  <c r="BE318" i="25"/>
  <c r="J320" i="25" l="1"/>
  <c r="V319" i="25"/>
  <c r="AH319" i="25"/>
  <c r="AA319" i="25"/>
  <c r="AZ319" i="25"/>
  <c r="BA319" i="25"/>
  <c r="AD319" i="25"/>
  <c r="O319" i="25"/>
  <c r="BD319" i="25"/>
  <c r="P319" i="25"/>
  <c r="AK319" i="25"/>
  <c r="BG319" i="25"/>
  <c r="AB319" i="25"/>
  <c r="X319" i="25"/>
  <c r="AY319" i="25"/>
  <c r="AF319" i="25"/>
  <c r="AG319" i="25"/>
  <c r="T319" i="25"/>
  <c r="K319" i="25"/>
  <c r="L319" i="25"/>
  <c r="N319" i="25"/>
  <c r="I320" i="25"/>
  <c r="H320" i="25" s="1"/>
  <c r="Y319" i="25"/>
  <c r="Q319" i="25"/>
  <c r="Z319" i="25"/>
  <c r="BC319" i="25"/>
  <c r="AM319" i="25"/>
  <c r="S319" i="25"/>
  <c r="AL319" i="25"/>
  <c r="AV319" i="25"/>
  <c r="AO319" i="25"/>
  <c r="AI319" i="25"/>
  <c r="BF319" i="25"/>
  <c r="BH319" i="25"/>
  <c r="AC319" i="25"/>
  <c r="AE319" i="25"/>
  <c r="W319" i="25"/>
  <c r="AX319" i="25"/>
  <c r="AP319" i="25"/>
  <c r="AR319" i="25"/>
  <c r="AW319" i="25"/>
  <c r="AN319" i="25"/>
  <c r="AQ319" i="25"/>
  <c r="BE319" i="25"/>
  <c r="R319" i="25"/>
  <c r="AT319" i="25"/>
  <c r="AJ319" i="25"/>
  <c r="BB319" i="25"/>
  <c r="AS319" i="25"/>
  <c r="BI319" i="25"/>
  <c r="AU319" i="25"/>
  <c r="M319" i="25"/>
  <c r="U319" i="25"/>
  <c r="AW315" i="28"/>
  <c r="AU315" i="28"/>
  <c r="AA315" i="28"/>
  <c r="AX315" i="28"/>
  <c r="N315" i="28"/>
  <c r="R315" i="28"/>
  <c r="AP315" i="28"/>
  <c r="S315" i="28"/>
  <c r="AC315" i="28"/>
  <c r="Q315" i="28"/>
  <c r="U315" i="28"/>
  <c r="AR315" i="28"/>
  <c r="AO315" i="28"/>
  <c r="Y315" i="28"/>
  <c r="K315" i="28"/>
  <c r="W315" i="28"/>
  <c r="AN315" i="28"/>
  <c r="AL315" i="28"/>
  <c r="Z315" i="28"/>
  <c r="I316" i="28"/>
  <c r="H316" i="28" s="1"/>
  <c r="BB315" i="28"/>
  <c r="AT315" i="28"/>
  <c r="AB315" i="28"/>
  <c r="BF315" i="28"/>
  <c r="AF315" i="28"/>
  <c r="AD315" i="28"/>
  <c r="BC315" i="28"/>
  <c r="AK315" i="28"/>
  <c r="BA315" i="28"/>
  <c r="O315" i="28"/>
  <c r="X315" i="28"/>
  <c r="AQ315" i="28"/>
  <c r="AY315" i="28"/>
  <c r="AM315" i="28"/>
  <c r="P315" i="28"/>
  <c r="BD315" i="28"/>
  <c r="J316" i="28"/>
  <c r="AZ315" i="28"/>
  <c r="AG315" i="28"/>
  <c r="AV315" i="28"/>
  <c r="BH315" i="28"/>
  <c r="T315" i="28"/>
  <c r="AH315" i="28"/>
  <c r="BG315" i="28"/>
  <c r="L315" i="28"/>
  <c r="AI315" i="28"/>
  <c r="BE315" i="28"/>
  <c r="AS315" i="28"/>
  <c r="V315" i="28"/>
  <c r="AE315" i="28"/>
  <c r="AJ315" i="28"/>
  <c r="M315" i="28"/>
  <c r="AT316" i="28" l="1"/>
  <c r="U316" i="28"/>
  <c r="J317" i="28"/>
  <c r="BD316" i="28"/>
  <c r="AX316" i="28"/>
  <c r="Z316" i="28"/>
  <c r="M316" i="28"/>
  <c r="AC316" i="28"/>
  <c r="AM316" i="28"/>
  <c r="AV316" i="28"/>
  <c r="AI316" i="28"/>
  <c r="L316" i="28"/>
  <c r="AS316" i="28"/>
  <c r="AL316" i="28"/>
  <c r="AH316" i="28"/>
  <c r="BF316" i="28"/>
  <c r="AU316" i="28"/>
  <c r="AJ316" i="28"/>
  <c r="K316" i="28"/>
  <c r="R316" i="28"/>
  <c r="AK316" i="28"/>
  <c r="S316" i="28"/>
  <c r="Y316" i="28"/>
  <c r="Q316" i="28"/>
  <c r="P316" i="28"/>
  <c r="BG316" i="28"/>
  <c r="AG316" i="28"/>
  <c r="BC316" i="28"/>
  <c r="BE316" i="28"/>
  <c r="N316" i="28"/>
  <c r="X316" i="28"/>
  <c r="V316" i="28"/>
  <c r="AQ316" i="28"/>
  <c r="AN316" i="28"/>
  <c r="BA316" i="28"/>
  <c r="AR316" i="28"/>
  <c r="AW316" i="28"/>
  <c r="T316" i="28"/>
  <c r="AO316" i="28"/>
  <c r="O316" i="28"/>
  <c r="AZ316" i="28"/>
  <c r="AY316" i="28"/>
  <c r="AF316" i="28"/>
  <c r="AA316" i="28"/>
  <c r="AE316" i="28"/>
  <c r="BB316" i="28"/>
  <c r="AP316" i="28"/>
  <c r="W316" i="28"/>
  <c r="I317" i="28"/>
  <c r="H317" i="28" s="1"/>
  <c r="AD316" i="28"/>
  <c r="AB316" i="28"/>
  <c r="BH316" i="28"/>
  <c r="W320" i="25"/>
  <c r="AG320" i="25"/>
  <c r="AF320" i="25"/>
  <c r="Q320" i="25"/>
  <c r="N320" i="25"/>
  <c r="T320" i="25"/>
  <c r="X320" i="25"/>
  <c r="BD320" i="25"/>
  <c r="V320" i="25"/>
  <c r="AK320" i="25"/>
  <c r="AT320" i="25"/>
  <c r="BI320" i="25"/>
  <c r="AP320" i="25"/>
  <c r="BA320" i="25"/>
  <c r="AR320" i="25"/>
  <c r="BG320" i="25"/>
  <c r="S320" i="25"/>
  <c r="AS320" i="25"/>
  <c r="AH320" i="25"/>
  <c r="AA320" i="25"/>
  <c r="U320" i="25"/>
  <c r="AZ320" i="25"/>
  <c r="AX320" i="25"/>
  <c r="O320" i="25"/>
  <c r="AB320" i="25"/>
  <c r="L320" i="25"/>
  <c r="AU320" i="25"/>
  <c r="R320" i="25"/>
  <c r="BF320" i="25"/>
  <c r="Z320" i="25"/>
  <c r="P320" i="25"/>
  <c r="Y320" i="25"/>
  <c r="AE320" i="25"/>
  <c r="AY320" i="25"/>
  <c r="K320" i="25"/>
  <c r="J321" i="25"/>
  <c r="AI320" i="25"/>
  <c r="AC320" i="25"/>
  <c r="BH320" i="25"/>
  <c r="AQ320" i="25"/>
  <c r="AM320" i="25"/>
  <c r="AO320" i="25"/>
  <c r="AW320" i="25"/>
  <c r="BC320" i="25"/>
  <c r="AN320" i="25"/>
  <c r="AD320" i="25"/>
  <c r="BB320" i="25"/>
  <c r="I321" i="25"/>
  <c r="H321" i="25" s="1"/>
  <c r="BE320" i="25"/>
  <c r="M320" i="25"/>
  <c r="AL320" i="25"/>
  <c r="AV320" i="25"/>
  <c r="AJ320" i="25"/>
  <c r="BF321" i="25" l="1"/>
  <c r="AZ321" i="25"/>
  <c r="BB321" i="25"/>
  <c r="Q321" i="25"/>
  <c r="V321" i="25"/>
  <c r="BG321" i="25"/>
  <c r="AH321" i="25"/>
  <c r="P321" i="25"/>
  <c r="AD321" i="25"/>
  <c r="U321" i="25"/>
  <c r="R321" i="25"/>
  <c r="AF321" i="25"/>
  <c r="BD321" i="25"/>
  <c r="AG321" i="25"/>
  <c r="T321" i="25"/>
  <c r="AM321" i="25"/>
  <c r="Z321" i="25"/>
  <c r="AJ321" i="25"/>
  <c r="AT321" i="25"/>
  <c r="X321" i="25"/>
  <c r="AL321" i="25"/>
  <c r="AO321" i="25"/>
  <c r="AY321" i="25"/>
  <c r="BE321" i="25"/>
  <c r="BI321" i="25"/>
  <c r="AP321" i="25"/>
  <c r="AE321" i="25"/>
  <c r="J322" i="25"/>
  <c r="I322" i="25"/>
  <c r="H322" i="25" s="1"/>
  <c r="AV321" i="25"/>
  <c r="M321" i="25"/>
  <c r="AW321" i="25"/>
  <c r="N321" i="25"/>
  <c r="BA321" i="25"/>
  <c r="S321" i="25"/>
  <c r="AR321" i="25"/>
  <c r="AX321" i="25"/>
  <c r="AU321" i="25"/>
  <c r="AN321" i="25"/>
  <c r="O321" i="25"/>
  <c r="AS321" i="25"/>
  <c r="AB321" i="25"/>
  <c r="K321" i="25"/>
  <c r="L321" i="25"/>
  <c r="AK321" i="25"/>
  <c r="BC321" i="25"/>
  <c r="AQ321" i="25"/>
  <c r="AI321" i="25"/>
  <c r="BH321" i="25"/>
  <c r="W321" i="25"/>
  <c r="Y321" i="25"/>
  <c r="AC321" i="25"/>
  <c r="AA321" i="25"/>
  <c r="X317" i="28"/>
  <c r="AM317" i="28"/>
  <c r="AK317" i="28"/>
  <c r="AY317" i="28"/>
  <c r="AA317" i="28"/>
  <c r="BB317" i="28"/>
  <c r="AG317" i="28"/>
  <c r="AD317" i="28"/>
  <c r="BF317" i="28"/>
  <c r="AQ317" i="28"/>
  <c r="AB317" i="28"/>
  <c r="I318" i="28"/>
  <c r="H318" i="28" s="1"/>
  <c r="P317" i="28"/>
  <c r="Y317" i="28"/>
  <c r="AJ317" i="28"/>
  <c r="K317" i="28"/>
  <c r="W317" i="28"/>
  <c r="AI317" i="28"/>
  <c r="AH317" i="28"/>
  <c r="AL317" i="28"/>
  <c r="N317" i="28"/>
  <c r="U317" i="28"/>
  <c r="AF317" i="28"/>
  <c r="BA317" i="28"/>
  <c r="AU317" i="28"/>
  <c r="AC317" i="28"/>
  <c r="AN317" i="28"/>
  <c r="BD317" i="28"/>
  <c r="AW317" i="28"/>
  <c r="AS317" i="28"/>
  <c r="AE317" i="28"/>
  <c r="O317" i="28"/>
  <c r="S317" i="28"/>
  <c r="AT317" i="28"/>
  <c r="AP317" i="28"/>
  <c r="AR317" i="28"/>
  <c r="AV317" i="28"/>
  <c r="Q317" i="28"/>
  <c r="BG317" i="28"/>
  <c r="V317" i="28"/>
  <c r="AX317" i="28"/>
  <c r="T317" i="28"/>
  <c r="M317" i="28"/>
  <c r="BH317" i="28"/>
  <c r="J318" i="28"/>
  <c r="L317" i="28"/>
  <c r="AZ317" i="28"/>
  <c r="R317" i="28"/>
  <c r="BC317" i="28"/>
  <c r="AO317" i="28"/>
  <c r="Z317" i="28"/>
  <c r="BE317" i="28"/>
  <c r="AA322" i="25" l="1"/>
  <c r="AZ322" i="25"/>
  <c r="AF322" i="25"/>
  <c r="BH322" i="25"/>
  <c r="V322" i="25"/>
  <c r="BI322" i="25"/>
  <c r="R322" i="25"/>
  <c r="AL322" i="25"/>
  <c r="X322" i="25"/>
  <c r="AX322" i="25"/>
  <c r="Z322" i="25"/>
  <c r="AU322" i="25"/>
  <c r="AW322" i="25"/>
  <c r="Y322" i="25"/>
  <c r="AJ322" i="25"/>
  <c r="AS322" i="25"/>
  <c r="AP322" i="25"/>
  <c r="L322" i="25"/>
  <c r="J323" i="25"/>
  <c r="AH322" i="25"/>
  <c r="BG322" i="25"/>
  <c r="BF322" i="25"/>
  <c r="AG322" i="25"/>
  <c r="AI322" i="25"/>
  <c r="AM322" i="25"/>
  <c r="AB322" i="25"/>
  <c r="BD322" i="25"/>
  <c r="AT322" i="25"/>
  <c r="M322" i="25"/>
  <c r="W322" i="25"/>
  <c r="BC322" i="25"/>
  <c r="AN322" i="25"/>
  <c r="AY322" i="25"/>
  <c r="I323" i="25"/>
  <c r="H323" i="25" s="1"/>
  <c r="AD322" i="25"/>
  <c r="BB322" i="25"/>
  <c r="N322" i="25"/>
  <c r="Q322" i="25"/>
  <c r="O322" i="25"/>
  <c r="K322" i="25"/>
  <c r="AC322" i="25"/>
  <c r="U322" i="25"/>
  <c r="AV322" i="25"/>
  <c r="S322" i="25"/>
  <c r="AK322" i="25"/>
  <c r="BA322" i="25"/>
  <c r="BE322" i="25"/>
  <c r="P322" i="25"/>
  <c r="AR322" i="25"/>
  <c r="AQ322" i="25"/>
  <c r="AE322" i="25"/>
  <c r="AO322" i="25"/>
  <c r="T322" i="25"/>
  <c r="BD318" i="28"/>
  <c r="S318" i="28"/>
  <c r="AN318" i="28"/>
  <c r="M318" i="28"/>
  <c r="AK318" i="28"/>
  <c r="BF318" i="28"/>
  <c r="AV318" i="28"/>
  <c r="AF318" i="28"/>
  <c r="V318" i="28"/>
  <c r="R318" i="28"/>
  <c r="Y318" i="28"/>
  <c r="AL318" i="28"/>
  <c r="Z318" i="28"/>
  <c r="I319" i="28"/>
  <c r="H319" i="28" s="1"/>
  <c r="BB318" i="28"/>
  <c r="U318" i="28"/>
  <c r="AX318" i="28"/>
  <c r="BH318" i="28"/>
  <c r="AH318" i="28"/>
  <c r="AU318" i="28"/>
  <c r="AB318" i="28"/>
  <c r="P318" i="28"/>
  <c r="AE318" i="28"/>
  <c r="T318" i="28"/>
  <c r="AG318" i="28"/>
  <c r="AT318" i="28"/>
  <c r="N318" i="28"/>
  <c r="AO318" i="28"/>
  <c r="W318" i="28"/>
  <c r="BA318" i="28"/>
  <c r="AI318" i="28"/>
  <c r="AY318" i="28"/>
  <c r="AW318" i="28"/>
  <c r="AP318" i="28"/>
  <c r="Q318" i="28"/>
  <c r="BE318" i="28"/>
  <c r="BG318" i="28"/>
  <c r="AC318" i="28"/>
  <c r="X318" i="28"/>
  <c r="AD318" i="28"/>
  <c r="AR318" i="28"/>
  <c r="O318" i="28"/>
  <c r="K318" i="28"/>
  <c r="AQ318" i="28"/>
  <c r="BC318" i="28"/>
  <c r="AJ318" i="28"/>
  <c r="AM318" i="28"/>
  <c r="AS318" i="28"/>
  <c r="AZ318" i="28"/>
  <c r="AA318" i="28"/>
  <c r="L318" i="28"/>
  <c r="J319" i="28"/>
  <c r="K319" i="28" l="1"/>
  <c r="L319" i="28"/>
  <c r="AB319" i="28"/>
  <c r="BB319" i="28"/>
  <c r="AP319" i="28"/>
  <c r="AI319" i="28"/>
  <c r="AA319" i="28"/>
  <c r="BA319" i="28"/>
  <c r="AY319" i="28"/>
  <c r="Z319" i="28"/>
  <c r="T319" i="28"/>
  <c r="AS319" i="28"/>
  <c r="AJ319" i="28"/>
  <c r="BF319" i="28"/>
  <c r="N319" i="28"/>
  <c r="AM319" i="28"/>
  <c r="AZ319" i="28"/>
  <c r="J320" i="28"/>
  <c r="X319" i="28"/>
  <c r="U319" i="28"/>
  <c r="Q319" i="28"/>
  <c r="AT319" i="28"/>
  <c r="AH319" i="28"/>
  <c r="AR319" i="28"/>
  <c r="AQ319" i="28"/>
  <c r="P319" i="28"/>
  <c r="AW319" i="28"/>
  <c r="AN319" i="28"/>
  <c r="M319" i="28"/>
  <c r="AO319" i="28"/>
  <c r="Y319" i="28"/>
  <c r="BC319" i="28"/>
  <c r="BE319" i="28"/>
  <c r="AE319" i="28"/>
  <c r="AL319" i="28"/>
  <c r="AG319" i="28"/>
  <c r="O319" i="28"/>
  <c r="AX319" i="28"/>
  <c r="BG319" i="28"/>
  <c r="AC319" i="28"/>
  <c r="R319" i="28"/>
  <c r="I320" i="28"/>
  <c r="H320" i="28" s="1"/>
  <c r="AF319" i="28"/>
  <c r="V319" i="28"/>
  <c r="BD319" i="28"/>
  <c r="S319" i="28"/>
  <c r="AU319" i="28"/>
  <c r="AV319" i="28"/>
  <c r="W319" i="28"/>
  <c r="BH319" i="28"/>
  <c r="AK319" i="28"/>
  <c r="AD319" i="28"/>
  <c r="AA323" i="25"/>
  <c r="AN323" i="25"/>
  <c r="AQ323" i="25"/>
  <c r="U323" i="25"/>
  <c r="AF323" i="25"/>
  <c r="M323" i="25"/>
  <c r="AT323" i="25"/>
  <c r="AB323" i="25"/>
  <c r="AU323" i="25"/>
  <c r="P323" i="25"/>
  <c r="AI323" i="25"/>
  <c r="AL323" i="25"/>
  <c r="BB323" i="25"/>
  <c r="BA323" i="25"/>
  <c r="BC323" i="25"/>
  <c r="Y323" i="25"/>
  <c r="AG323" i="25"/>
  <c r="BH323" i="25"/>
  <c r="AV323" i="25"/>
  <c r="AH323" i="25"/>
  <c r="O323" i="25"/>
  <c r="AM323" i="25"/>
  <c r="AJ323" i="25"/>
  <c r="L323" i="25"/>
  <c r="BF323" i="25"/>
  <c r="Q323" i="25"/>
  <c r="AY323" i="25"/>
  <c r="T323" i="25"/>
  <c r="AX323" i="25"/>
  <c r="J324" i="25"/>
  <c r="K323" i="25"/>
  <c r="AS323" i="25"/>
  <c r="I324" i="25"/>
  <c r="H324" i="25" s="1"/>
  <c r="BE323" i="25"/>
  <c r="AZ323" i="25"/>
  <c r="R323" i="25"/>
  <c r="V323" i="25"/>
  <c r="AW323" i="25"/>
  <c r="BD323" i="25"/>
  <c r="BG323" i="25"/>
  <c r="N323" i="25"/>
  <c r="AD323" i="25"/>
  <c r="AC323" i="25"/>
  <c r="Z323" i="25"/>
  <c r="AO323" i="25"/>
  <c r="W323" i="25"/>
  <c r="X323" i="25"/>
  <c r="S323" i="25"/>
  <c r="AK323" i="25"/>
  <c r="AR323" i="25"/>
  <c r="AP323" i="25"/>
  <c r="AE323" i="25"/>
  <c r="BI323" i="25"/>
  <c r="AU320" i="28" l="1"/>
  <c r="AW320" i="28"/>
  <c r="BD320" i="28"/>
  <c r="Y320" i="28"/>
  <c r="AX320" i="28"/>
  <c r="O320" i="28"/>
  <c r="BA320" i="28"/>
  <c r="P320" i="28"/>
  <c r="V320" i="28"/>
  <c r="AP320" i="28"/>
  <c r="AJ320" i="28"/>
  <c r="Q320" i="28"/>
  <c r="S320" i="28"/>
  <c r="AT320" i="28"/>
  <c r="AF320" i="28"/>
  <c r="I321" i="28"/>
  <c r="H321" i="28" s="1"/>
  <c r="AH320" i="28"/>
  <c r="AC320" i="28"/>
  <c r="J321" i="28"/>
  <c r="W320" i="28"/>
  <c r="AO320" i="28"/>
  <c r="AZ320" i="28"/>
  <c r="Z320" i="28"/>
  <c r="AG320" i="28"/>
  <c r="AD320" i="28"/>
  <c r="AA320" i="28"/>
  <c r="T320" i="28"/>
  <c r="BB320" i="28"/>
  <c r="AI320" i="28"/>
  <c r="BF320" i="28"/>
  <c r="BG320" i="28"/>
  <c r="X320" i="28"/>
  <c r="K320" i="28"/>
  <c r="U320" i="28"/>
  <c r="BH320" i="28"/>
  <c r="AQ320" i="28"/>
  <c r="AN320" i="28"/>
  <c r="AS320" i="28"/>
  <c r="AM320" i="28"/>
  <c r="AE320" i="28"/>
  <c r="L320" i="28"/>
  <c r="AK320" i="28"/>
  <c r="AV320" i="28"/>
  <c r="BE320" i="28"/>
  <c r="AY320" i="28"/>
  <c r="AL320" i="28"/>
  <c r="BC320" i="28"/>
  <c r="R320" i="28"/>
  <c r="AR320" i="28"/>
  <c r="N320" i="28"/>
  <c r="AB320" i="28"/>
  <c r="M320" i="28"/>
  <c r="AZ324" i="25"/>
  <c r="BA324" i="25"/>
  <c r="BD324" i="25"/>
  <c r="BC324" i="25"/>
  <c r="AJ324" i="25"/>
  <c r="L324" i="25"/>
  <c r="S324" i="25"/>
  <c r="AB324" i="25"/>
  <c r="AH324" i="25"/>
  <c r="I325" i="25"/>
  <c r="H325" i="25" s="1"/>
  <c r="AA324" i="25"/>
  <c r="X324" i="25"/>
  <c r="Z324" i="25"/>
  <c r="AK324" i="25"/>
  <c r="T324" i="25"/>
  <c r="AR324" i="25"/>
  <c r="N324" i="25"/>
  <c r="BF324" i="25"/>
  <c r="BB324" i="25"/>
  <c r="AQ324" i="25"/>
  <c r="K324" i="25"/>
  <c r="AM324" i="25"/>
  <c r="AN324" i="25"/>
  <c r="AI324" i="25"/>
  <c r="AX324" i="25"/>
  <c r="W324" i="25"/>
  <c r="AU324" i="25"/>
  <c r="P324" i="25"/>
  <c r="V324" i="25"/>
  <c r="BE324" i="25"/>
  <c r="AW324" i="25"/>
  <c r="AC324" i="25"/>
  <c r="J325" i="25"/>
  <c r="AY324" i="25"/>
  <c r="Q324" i="25"/>
  <c r="AL324" i="25"/>
  <c r="AT324" i="25"/>
  <c r="BG324" i="25"/>
  <c r="BI324" i="25"/>
  <c r="R324" i="25"/>
  <c r="M324" i="25"/>
  <c r="O324" i="25"/>
  <c r="U324" i="25"/>
  <c r="AS324" i="25"/>
  <c r="AP324" i="25"/>
  <c r="AE324" i="25"/>
  <c r="AF324" i="25"/>
  <c r="AG324" i="25"/>
  <c r="Y324" i="25"/>
  <c r="AD324" i="25"/>
  <c r="BH324" i="25"/>
  <c r="AV324" i="25"/>
  <c r="AO324" i="25"/>
  <c r="AR321" i="28" l="1"/>
  <c r="BH321" i="28"/>
  <c r="T321" i="28"/>
  <c r="BB321" i="28"/>
  <c r="K321" i="28"/>
  <c r="AQ321" i="28"/>
  <c r="AO321" i="28"/>
  <c r="P321" i="28"/>
  <c r="AB321" i="28"/>
  <c r="AS321" i="28"/>
  <c r="AI321" i="28"/>
  <c r="U321" i="28"/>
  <c r="AV321" i="28"/>
  <c r="BF321" i="28"/>
  <c r="M321" i="28"/>
  <c r="AW321" i="28"/>
  <c r="V321" i="28"/>
  <c r="AF321" i="28"/>
  <c r="AH321" i="28"/>
  <c r="X321" i="28"/>
  <c r="AG321" i="28"/>
  <c r="I322" i="28"/>
  <c r="H322" i="28" s="1"/>
  <c r="AX321" i="28"/>
  <c r="AJ321" i="28"/>
  <c r="AY321" i="28"/>
  <c r="BC321" i="28"/>
  <c r="AC321" i="28"/>
  <c r="AT321" i="28"/>
  <c r="N321" i="28"/>
  <c r="J322" i="28"/>
  <c r="L321" i="28"/>
  <c r="R321" i="28"/>
  <c r="BG321" i="28"/>
  <c r="Y321" i="28"/>
  <c r="BE321" i="28"/>
  <c r="BD321" i="28"/>
  <c r="AA321" i="28"/>
  <c r="BA321" i="28"/>
  <c r="Z321" i="28"/>
  <c r="Q321" i="28"/>
  <c r="AU321" i="28"/>
  <c r="AE321" i="28"/>
  <c r="AK321" i="28"/>
  <c r="AP321" i="28"/>
  <c r="AL321" i="28"/>
  <c r="S321" i="28"/>
  <c r="W321" i="28"/>
  <c r="AZ321" i="28"/>
  <c r="O321" i="28"/>
  <c r="AD321" i="28"/>
  <c r="AM321" i="28"/>
  <c r="AN321" i="28"/>
  <c r="BD325" i="25"/>
  <c r="BE325" i="25"/>
  <c r="BF325" i="25"/>
  <c r="K325" i="25"/>
  <c r="BH325" i="25"/>
  <c r="P325" i="25"/>
  <c r="T325" i="25"/>
  <c r="AS325" i="25"/>
  <c r="AU325" i="25"/>
  <c r="AZ325" i="25"/>
  <c r="AF325" i="25"/>
  <c r="N325" i="25"/>
  <c r="O325" i="25"/>
  <c r="AT325" i="25"/>
  <c r="AK325" i="25"/>
  <c r="R325" i="25"/>
  <c r="AE325" i="25"/>
  <c r="U325" i="25"/>
  <c r="Y325" i="25"/>
  <c r="AM325" i="25"/>
  <c r="AH325" i="25"/>
  <c r="W325" i="25"/>
  <c r="AX325" i="25"/>
  <c r="AI325" i="25"/>
  <c r="AG325" i="25"/>
  <c r="BB325" i="25"/>
  <c r="AN325" i="25"/>
  <c r="AC325" i="25"/>
  <c r="AB325" i="25"/>
  <c r="AW325" i="25"/>
  <c r="AR325" i="25"/>
  <c r="X325" i="25"/>
  <c r="BA325" i="25"/>
  <c r="V325" i="25"/>
  <c r="AO325" i="25"/>
  <c r="J326" i="25"/>
  <c r="BG325" i="25"/>
  <c r="AJ325" i="25"/>
  <c r="AD325" i="25"/>
  <c r="Q325" i="25"/>
  <c r="L325" i="25"/>
  <c r="BC325" i="25"/>
  <c r="I326" i="25"/>
  <c r="H326" i="25" s="1"/>
  <c r="AP325" i="25"/>
  <c r="AL325" i="25"/>
  <c r="BI325" i="25"/>
  <c r="AV325" i="25"/>
  <c r="AY325" i="25"/>
  <c r="Z325" i="25"/>
  <c r="AA325" i="25"/>
  <c r="AQ325" i="25"/>
  <c r="S325" i="25"/>
  <c r="M325" i="25"/>
  <c r="I327" i="25" l="1"/>
  <c r="H327" i="25" s="1"/>
  <c r="AU326" i="25"/>
  <c r="BB326" i="25"/>
  <c r="R326" i="25"/>
  <c r="P326" i="25"/>
  <c r="AX326" i="25"/>
  <c r="BC326" i="25"/>
  <c r="T326" i="25"/>
  <c r="AV326" i="25"/>
  <c r="M326" i="25"/>
  <c r="AM326" i="25"/>
  <c r="AS326" i="25"/>
  <c r="X326" i="25"/>
  <c r="AO326" i="25"/>
  <c r="AC326" i="25"/>
  <c r="AN326" i="25"/>
  <c r="BI326" i="25"/>
  <c r="AE326" i="25"/>
  <c r="BE326" i="25"/>
  <c r="AL326" i="25"/>
  <c r="L326" i="25"/>
  <c r="AG326" i="25"/>
  <c r="Q326" i="25"/>
  <c r="BA326" i="25"/>
  <c r="AH326" i="25"/>
  <c r="U326" i="25"/>
  <c r="AI326" i="25"/>
  <c r="N326" i="25"/>
  <c r="AP326" i="25"/>
  <c r="AK326" i="25"/>
  <c r="BG326" i="25"/>
  <c r="AY326" i="25"/>
  <c r="AF326" i="25"/>
  <c r="AA326" i="25"/>
  <c r="O326" i="25"/>
  <c r="BF326" i="25"/>
  <c r="BH326" i="25"/>
  <c r="BD326" i="25"/>
  <c r="AW326" i="25"/>
  <c r="J327" i="25"/>
  <c r="AZ326" i="25"/>
  <c r="Y326" i="25"/>
  <c r="AD326" i="25"/>
  <c r="AB326" i="25"/>
  <c r="V326" i="25"/>
  <c r="W326" i="25"/>
  <c r="AR326" i="25"/>
  <c r="Z326" i="25"/>
  <c r="S326" i="25"/>
  <c r="AJ326" i="25"/>
  <c r="AQ326" i="25"/>
  <c r="K326" i="25"/>
  <c r="AT326" i="25"/>
  <c r="P322" i="28"/>
  <c r="V322" i="28"/>
  <c r="Q322" i="28"/>
  <c r="AS322" i="28"/>
  <c r="O322" i="28"/>
  <c r="BF322" i="28"/>
  <c r="BG322" i="28"/>
  <c r="T322" i="28"/>
  <c r="AF322" i="28"/>
  <c r="AC322" i="28"/>
  <c r="S322" i="28"/>
  <c r="AR322" i="28"/>
  <c r="AH322" i="28"/>
  <c r="BH322" i="28"/>
  <c r="K322" i="28"/>
  <c r="W322" i="28"/>
  <c r="AZ322" i="28"/>
  <c r="AL322" i="28"/>
  <c r="X322" i="28"/>
  <c r="BC322" i="28"/>
  <c r="L322" i="28"/>
  <c r="R322" i="28"/>
  <c r="AP322" i="28"/>
  <c r="AU322" i="28"/>
  <c r="AA322" i="28"/>
  <c r="AK322" i="28"/>
  <c r="AY322" i="28"/>
  <c r="AB322" i="28"/>
  <c r="BE322" i="28"/>
  <c r="Y322" i="28"/>
  <c r="N322" i="28"/>
  <c r="AJ322" i="28"/>
  <c r="BB322" i="28"/>
  <c r="AQ322" i="28"/>
  <c r="AW322" i="28"/>
  <c r="U322" i="28"/>
  <c r="M322" i="28"/>
  <c r="BA322" i="28"/>
  <c r="AG322" i="28"/>
  <c r="AV322" i="28"/>
  <c r="BD322" i="28"/>
  <c r="AD322" i="28"/>
  <c r="AE322" i="28"/>
  <c r="I323" i="28"/>
  <c r="H323" i="28" s="1"/>
  <c r="AT322" i="28"/>
  <c r="J323" i="28"/>
  <c r="AX322" i="28"/>
  <c r="AI322" i="28"/>
  <c r="AO322" i="28"/>
  <c r="AN322" i="28"/>
  <c r="AM322" i="28"/>
  <c r="Z322" i="28"/>
  <c r="AK327" i="25" l="1"/>
  <c r="BC327" i="25"/>
  <c r="X327" i="25"/>
  <c r="AA327" i="25"/>
  <c r="L327" i="25"/>
  <c r="AV327" i="25"/>
  <c r="T327" i="25"/>
  <c r="Y327" i="25"/>
  <c r="V327" i="25"/>
  <c r="W327" i="25"/>
  <c r="Z327" i="25"/>
  <c r="BI327" i="25"/>
  <c r="BH327" i="25"/>
  <c r="BE327" i="25"/>
  <c r="I328" i="25"/>
  <c r="H328" i="25" s="1"/>
  <c r="AG327" i="25"/>
  <c r="AB327" i="25"/>
  <c r="AD327" i="25"/>
  <c r="AS327" i="25"/>
  <c r="BB327" i="25"/>
  <c r="R327" i="25"/>
  <c r="K327" i="25"/>
  <c r="S327" i="25"/>
  <c r="AC327" i="25"/>
  <c r="AM327" i="25"/>
  <c r="BD327" i="25"/>
  <c r="AU327" i="25"/>
  <c r="AX327" i="25"/>
  <c r="BF327" i="25"/>
  <c r="AH327" i="25"/>
  <c r="N327" i="25"/>
  <c r="AW327" i="25"/>
  <c r="BG327" i="25"/>
  <c r="BA327" i="25"/>
  <c r="AJ327" i="25"/>
  <c r="AI327" i="25"/>
  <c r="AR327" i="25"/>
  <c r="AF327" i="25"/>
  <c r="AE327" i="25"/>
  <c r="AO327" i="25"/>
  <c r="J328" i="25"/>
  <c r="AT327" i="25"/>
  <c r="O327" i="25"/>
  <c r="Q327" i="25"/>
  <c r="M327" i="25"/>
  <c r="AL327" i="25"/>
  <c r="AP327" i="25"/>
  <c r="AQ327" i="25"/>
  <c r="AN327" i="25"/>
  <c r="AZ327" i="25"/>
  <c r="AY327" i="25"/>
  <c r="P327" i="25"/>
  <c r="U327" i="25"/>
  <c r="I324" i="28"/>
  <c r="H324" i="28" s="1"/>
  <c r="W323" i="28"/>
  <c r="AM323" i="28"/>
  <c r="BF323" i="28"/>
  <c r="AQ323" i="28"/>
  <c r="AA323" i="28"/>
  <c r="AZ323" i="28"/>
  <c r="BA323" i="28"/>
  <c r="AT323" i="28"/>
  <c r="S323" i="28"/>
  <c r="Z323" i="28"/>
  <c r="T323" i="28"/>
  <c r="U323" i="28"/>
  <c r="AV323" i="28"/>
  <c r="O323" i="28"/>
  <c r="AD323" i="28"/>
  <c r="R323" i="28"/>
  <c r="AI323" i="28"/>
  <c r="N323" i="28"/>
  <c r="M323" i="28"/>
  <c r="AO323" i="28"/>
  <c r="X323" i="28"/>
  <c r="AC323" i="28"/>
  <c r="BE323" i="28"/>
  <c r="BH323" i="28"/>
  <c r="AJ323" i="28"/>
  <c r="BG323" i="28"/>
  <c r="AE323" i="28"/>
  <c r="AY323" i="28"/>
  <c r="L323" i="28"/>
  <c r="J324" i="28"/>
  <c r="AG323" i="28"/>
  <c r="Y323" i="28"/>
  <c r="AH323" i="28"/>
  <c r="K323" i="28"/>
  <c r="BB323" i="28"/>
  <c r="P323" i="28"/>
  <c r="AP323" i="28"/>
  <c r="AN323" i="28"/>
  <c r="AB323" i="28"/>
  <c r="AR323" i="28"/>
  <c r="Q323" i="28"/>
  <c r="V323" i="28"/>
  <c r="BD323" i="28"/>
  <c r="AW323" i="28"/>
  <c r="AS323" i="28"/>
  <c r="AK323" i="28"/>
  <c r="AF323" i="28"/>
  <c r="AU323" i="28"/>
  <c r="BC323" i="28"/>
  <c r="AL323" i="28"/>
  <c r="AX323" i="28"/>
  <c r="AB324" i="28" l="1"/>
  <c r="K324" i="28"/>
  <c r="BG324" i="28"/>
  <c r="AM324" i="28"/>
  <c r="X324" i="28"/>
  <c r="T324" i="28"/>
  <c r="AC324" i="28"/>
  <c r="AP324" i="28"/>
  <c r="AY324" i="28"/>
  <c r="AX324" i="28"/>
  <c r="Q324" i="28"/>
  <c r="J325" i="28"/>
  <c r="AD324" i="28"/>
  <c r="BB324" i="28"/>
  <c r="AS324" i="28"/>
  <c r="BE324" i="28"/>
  <c r="AT324" i="28"/>
  <c r="W324" i="28"/>
  <c r="AJ324" i="28"/>
  <c r="P324" i="28"/>
  <c r="BF324" i="28"/>
  <c r="M324" i="28"/>
  <c r="AV324" i="28"/>
  <c r="AG324" i="28"/>
  <c r="AQ324" i="28"/>
  <c r="O324" i="28"/>
  <c r="AH324" i="28"/>
  <c r="AR324" i="28"/>
  <c r="AA324" i="28"/>
  <c r="AZ324" i="28"/>
  <c r="AU324" i="28"/>
  <c r="Y324" i="28"/>
  <c r="I325" i="28"/>
  <c r="H325" i="28" s="1"/>
  <c r="R324" i="28"/>
  <c r="AO324" i="28"/>
  <c r="AW324" i="28"/>
  <c r="AI324" i="28"/>
  <c r="AL324" i="28"/>
  <c r="BA324" i="28"/>
  <c r="AN324" i="28"/>
  <c r="N324" i="28"/>
  <c r="Z324" i="28"/>
  <c r="BH324" i="28"/>
  <c r="BC324" i="28"/>
  <c r="BD324" i="28"/>
  <c r="AE324" i="28"/>
  <c r="L324" i="28"/>
  <c r="AF324" i="28"/>
  <c r="S324" i="28"/>
  <c r="V324" i="28"/>
  <c r="U324" i="28"/>
  <c r="AK324" i="28"/>
  <c r="Q328" i="25"/>
  <c r="AT328" i="25"/>
  <c r="S328" i="25"/>
  <c r="BA328" i="25"/>
  <c r="AU328" i="25"/>
  <c r="AQ328" i="25"/>
  <c r="AC328" i="25"/>
  <c r="AA328" i="25"/>
  <c r="I329" i="25"/>
  <c r="H329" i="25" s="1"/>
  <c r="AJ328" i="25"/>
  <c r="O328" i="25"/>
  <c r="L328" i="25"/>
  <c r="T328" i="25"/>
  <c r="BC328" i="25"/>
  <c r="W328" i="25"/>
  <c r="X328" i="25"/>
  <c r="K328" i="25"/>
  <c r="AG328" i="25"/>
  <c r="AZ328" i="25"/>
  <c r="U328" i="25"/>
  <c r="AF328" i="25"/>
  <c r="AI328" i="25"/>
  <c r="BG328" i="25"/>
  <c r="AX328" i="25"/>
  <c r="AL328" i="25"/>
  <c r="P328" i="25"/>
  <c r="V328" i="25"/>
  <c r="AR328" i="25"/>
  <c r="R328" i="25"/>
  <c r="AE328" i="25"/>
  <c r="BE328" i="25"/>
  <c r="AO328" i="25"/>
  <c r="AY328" i="25"/>
  <c r="AD328" i="25"/>
  <c r="AK328" i="25"/>
  <c r="AP328" i="25"/>
  <c r="AB328" i="25"/>
  <c r="Z328" i="25"/>
  <c r="BD328" i="25"/>
  <c r="BI328" i="25"/>
  <c r="BF328" i="25"/>
  <c r="AW328" i="25"/>
  <c r="AM328" i="25"/>
  <c r="AH328" i="25"/>
  <c r="M328" i="25"/>
  <c r="Y328" i="25"/>
  <c r="AV328" i="25"/>
  <c r="AS328" i="25"/>
  <c r="BB328" i="25"/>
  <c r="N328" i="25"/>
  <c r="J329" i="25"/>
  <c r="AN328" i="25"/>
  <c r="BH328" i="25"/>
  <c r="BD325" i="28" l="1"/>
  <c r="AN325" i="28"/>
  <c r="O325" i="28"/>
  <c r="S325" i="28"/>
  <c r="AJ325" i="28"/>
  <c r="AL325" i="28"/>
  <c r="I326" i="28"/>
  <c r="H326" i="28" s="1"/>
  <c r="BA325" i="28"/>
  <c r="BF325" i="28"/>
  <c r="AH325" i="28"/>
  <c r="AP325" i="28"/>
  <c r="AI325" i="28"/>
  <c r="AF325" i="28"/>
  <c r="AE325" i="28"/>
  <c r="AG325" i="28"/>
  <c r="AZ325" i="28"/>
  <c r="Y325" i="28"/>
  <c r="W325" i="28"/>
  <c r="K325" i="28"/>
  <c r="AO325" i="28"/>
  <c r="AC325" i="28"/>
  <c r="R325" i="28"/>
  <c r="AA325" i="28"/>
  <c r="BB325" i="28"/>
  <c r="AS325" i="28"/>
  <c r="U325" i="28"/>
  <c r="AB325" i="28"/>
  <c r="AR325" i="28"/>
  <c r="T325" i="28"/>
  <c r="BG325" i="28"/>
  <c r="Q325" i="28"/>
  <c r="AT325" i="28"/>
  <c r="AX325" i="28"/>
  <c r="BC325" i="28"/>
  <c r="V325" i="28"/>
  <c r="X325" i="28"/>
  <c r="M325" i="28"/>
  <c r="AQ325" i="28"/>
  <c r="AW325" i="28"/>
  <c r="BH325" i="28"/>
  <c r="AD325" i="28"/>
  <c r="AV325" i="28"/>
  <c r="AU325" i="28"/>
  <c r="AY325" i="28"/>
  <c r="L325" i="28"/>
  <c r="AK325" i="28"/>
  <c r="N325" i="28"/>
  <c r="P325" i="28"/>
  <c r="J326" i="28"/>
  <c r="BE325" i="28"/>
  <c r="AM325" i="28"/>
  <c r="Z325" i="28"/>
  <c r="Q329" i="25"/>
  <c r="L329" i="25"/>
  <c r="AZ329" i="25"/>
  <c r="AM329" i="25"/>
  <c r="BC329" i="25"/>
  <c r="AP329" i="25"/>
  <c r="P329" i="25"/>
  <c r="X329" i="25"/>
  <c r="AT329" i="25"/>
  <c r="AN329" i="25"/>
  <c r="I330" i="25"/>
  <c r="H330" i="25" s="1"/>
  <c r="AQ329" i="25"/>
  <c r="AD329" i="25"/>
  <c r="N329" i="25"/>
  <c r="BG329" i="25"/>
  <c r="AB329" i="25"/>
  <c r="K329" i="25"/>
  <c r="BD329" i="25"/>
  <c r="O329" i="25"/>
  <c r="AW329" i="25"/>
  <c r="BE329" i="25"/>
  <c r="BI329" i="25"/>
  <c r="R329" i="25"/>
  <c r="AC329" i="25"/>
  <c r="W329" i="25"/>
  <c r="T329" i="25"/>
  <c r="BB329" i="25"/>
  <c r="V329" i="25"/>
  <c r="AY329" i="25"/>
  <c r="AU329" i="25"/>
  <c r="BH329" i="25"/>
  <c r="AL329" i="25"/>
  <c r="J330" i="25"/>
  <c r="AA329" i="25"/>
  <c r="U329" i="25"/>
  <c r="AO329" i="25"/>
  <c r="AR329" i="25"/>
  <c r="AV329" i="25"/>
  <c r="S329" i="25"/>
  <c r="AE329" i="25"/>
  <c r="AH329" i="25"/>
  <c r="M329" i="25"/>
  <c r="AI329" i="25"/>
  <c r="AJ329" i="25"/>
  <c r="AX329" i="25"/>
  <c r="BF329" i="25"/>
  <c r="BA329" i="25"/>
  <c r="AF329" i="25"/>
  <c r="AK329" i="25"/>
  <c r="Z329" i="25"/>
  <c r="Y329" i="25"/>
  <c r="AS329" i="25"/>
  <c r="AG329" i="25"/>
  <c r="AK326" i="28" l="1"/>
  <c r="AE326" i="28"/>
  <c r="O326" i="28"/>
  <c r="U326" i="28"/>
  <c r="K326" i="28"/>
  <c r="P326" i="28"/>
  <c r="W326" i="28"/>
  <c r="AG326" i="28"/>
  <c r="Q326" i="28"/>
  <c r="X326" i="28"/>
  <c r="L326" i="28"/>
  <c r="AJ326" i="28"/>
  <c r="AW326" i="28"/>
  <c r="AU326" i="28"/>
  <c r="T326" i="28"/>
  <c r="AY326" i="28"/>
  <c r="J327" i="28"/>
  <c r="AI326" i="28"/>
  <c r="AP326" i="28"/>
  <c r="BC326" i="28"/>
  <c r="Y326" i="28"/>
  <c r="M326" i="28"/>
  <c r="AA326" i="28"/>
  <c r="AZ326" i="28"/>
  <c r="BE326" i="28"/>
  <c r="AL326" i="28"/>
  <c r="N326" i="28"/>
  <c r="AT326" i="28"/>
  <c r="AF326" i="28"/>
  <c r="R326" i="28"/>
  <c r="AM326" i="28"/>
  <c r="V326" i="28"/>
  <c r="AD326" i="28"/>
  <c r="I327" i="28"/>
  <c r="H327" i="28" s="1"/>
  <c r="BG326" i="28"/>
  <c r="AC326" i="28"/>
  <c r="BH326" i="28"/>
  <c r="AS326" i="28"/>
  <c r="BB326" i="28"/>
  <c r="S326" i="28"/>
  <c r="BD326" i="28"/>
  <c r="BF326" i="28"/>
  <c r="AX326" i="28"/>
  <c r="AO326" i="28"/>
  <c r="AQ326" i="28"/>
  <c r="AV326" i="28"/>
  <c r="AR326" i="28"/>
  <c r="Z326" i="28"/>
  <c r="BA326" i="28"/>
  <c r="AB326" i="28"/>
  <c r="AH326" i="28"/>
  <c r="AN326" i="28"/>
  <c r="S330" i="25"/>
  <c r="AP330" i="25"/>
  <c r="BF330" i="25"/>
  <c r="AJ330" i="25"/>
  <c r="AD330" i="25"/>
  <c r="AC330" i="25"/>
  <c r="I331" i="25"/>
  <c r="H331" i="25" s="1"/>
  <c r="BC330" i="25"/>
  <c r="AU330" i="25"/>
  <c r="L330" i="25"/>
  <c r="AV330" i="25"/>
  <c r="R330" i="25"/>
  <c r="AO330" i="25"/>
  <c r="W330" i="25"/>
  <c r="BI330" i="25"/>
  <c r="Q330" i="25"/>
  <c r="M330" i="25"/>
  <c r="AR330" i="25"/>
  <c r="BE330" i="25"/>
  <c r="AF330" i="25"/>
  <c r="AG330" i="25"/>
  <c r="BG330" i="25"/>
  <c r="AW330" i="25"/>
  <c r="AZ330" i="25"/>
  <c r="BH330" i="25"/>
  <c r="AI330" i="25"/>
  <c r="Z330" i="25"/>
  <c r="AL330" i="25"/>
  <c r="AY330" i="25"/>
  <c r="J331" i="25"/>
  <c r="AT330" i="25"/>
  <c r="P330" i="25"/>
  <c r="AX330" i="25"/>
  <c r="AE330" i="25"/>
  <c r="T330" i="25"/>
  <c r="AA330" i="25"/>
  <c r="AS330" i="25"/>
  <c r="Y330" i="25"/>
  <c r="AB330" i="25"/>
  <c r="BA330" i="25"/>
  <c r="N330" i="25"/>
  <c r="AN330" i="25"/>
  <c r="O330" i="25"/>
  <c r="K330" i="25"/>
  <c r="AH330" i="25"/>
  <c r="BB330" i="25"/>
  <c r="AQ330" i="25"/>
  <c r="BD330" i="25"/>
  <c r="X330" i="25"/>
  <c r="AM330" i="25"/>
  <c r="AK330" i="25"/>
  <c r="U330" i="25"/>
  <c r="V330" i="25"/>
  <c r="AV327" i="28" l="1"/>
  <c r="AX327" i="28"/>
  <c r="AR327" i="28"/>
  <c r="AM327" i="28"/>
  <c r="BB327" i="28"/>
  <c r="AH327" i="28"/>
  <c r="Z327" i="28"/>
  <c r="Y327" i="28"/>
  <c r="T327" i="28"/>
  <c r="AE327" i="28"/>
  <c r="AC327" i="28"/>
  <c r="O327" i="28"/>
  <c r="K327" i="28"/>
  <c r="AI327" i="28"/>
  <c r="BA327" i="28"/>
  <c r="L327" i="28"/>
  <c r="BF327" i="28"/>
  <c r="M327" i="28"/>
  <c r="AZ327" i="28"/>
  <c r="AG327" i="28"/>
  <c r="AP327" i="28"/>
  <c r="S327" i="28"/>
  <c r="W327" i="28"/>
  <c r="AQ327" i="28"/>
  <c r="AN327" i="28"/>
  <c r="X327" i="28"/>
  <c r="I328" i="28"/>
  <c r="H328" i="28" s="1"/>
  <c r="J328" i="28"/>
  <c r="BH327" i="28"/>
  <c r="AO327" i="28"/>
  <c r="AU327" i="28"/>
  <c r="BD327" i="28"/>
  <c r="AK327" i="28"/>
  <c r="AT327" i="28"/>
  <c r="AL327" i="28"/>
  <c r="AD327" i="28"/>
  <c r="AA327" i="28"/>
  <c r="BE327" i="28"/>
  <c r="V327" i="28"/>
  <c r="AS327" i="28"/>
  <c r="Q327" i="28"/>
  <c r="R327" i="28"/>
  <c r="P327" i="28"/>
  <c r="BC327" i="28"/>
  <c r="AW327" i="28"/>
  <c r="AB327" i="28"/>
  <c r="N327" i="28"/>
  <c r="U327" i="28"/>
  <c r="AJ327" i="28"/>
  <c r="BG327" i="28"/>
  <c r="AF327" i="28"/>
  <c r="AY327" i="28"/>
  <c r="AX331" i="25"/>
  <c r="P331" i="25"/>
  <c r="BD331" i="25"/>
  <c r="S331" i="25"/>
  <c r="X331" i="25"/>
  <c r="AK331" i="25"/>
  <c r="AF331" i="25"/>
  <c r="BB331" i="25"/>
  <c r="AP331" i="25"/>
  <c r="AQ331" i="25"/>
  <c r="O331" i="25"/>
  <c r="AG331" i="25"/>
  <c r="Z331" i="25"/>
  <c r="BG331" i="25"/>
  <c r="AT331" i="25"/>
  <c r="BA331" i="25"/>
  <c r="BE331" i="25"/>
  <c r="K331" i="25"/>
  <c r="L331" i="25"/>
  <c r="AU331" i="25"/>
  <c r="AW331" i="25"/>
  <c r="AA331" i="25"/>
  <c r="AH331" i="25"/>
  <c r="BI331" i="25"/>
  <c r="AO331" i="25"/>
  <c r="AE331" i="25"/>
  <c r="AS331" i="25"/>
  <c r="J332" i="25"/>
  <c r="T331" i="25"/>
  <c r="BF331" i="25"/>
  <c r="AL331" i="25"/>
  <c r="AN331" i="25"/>
  <c r="AV331" i="25"/>
  <c r="V331" i="25"/>
  <c r="AM331" i="25"/>
  <c r="R331" i="25"/>
  <c r="AY331" i="25"/>
  <c r="AJ331" i="25"/>
  <c r="W331" i="25"/>
  <c r="Q331" i="25"/>
  <c r="M331" i="25"/>
  <c r="AI331" i="25"/>
  <c r="BC331" i="25"/>
  <c r="Y331" i="25"/>
  <c r="AZ331" i="25"/>
  <c r="AD331" i="25"/>
  <c r="AR331" i="25"/>
  <c r="AB331" i="25"/>
  <c r="AC331" i="25"/>
  <c r="I332" i="25"/>
  <c r="H332" i="25" s="1"/>
  <c r="BH331" i="25"/>
  <c r="U331" i="25"/>
  <c r="N331" i="25"/>
  <c r="AK328" i="28" l="1"/>
  <c r="P328" i="28"/>
  <c r="AV328" i="28"/>
  <c r="R328" i="28"/>
  <c r="V328" i="28"/>
  <c r="N328" i="28"/>
  <c r="Z328" i="28"/>
  <c r="AH328" i="28"/>
  <c r="AO328" i="28"/>
  <c r="BB328" i="28"/>
  <c r="Q328" i="28"/>
  <c r="AN328" i="28"/>
  <c r="AB328" i="28"/>
  <c r="I329" i="28"/>
  <c r="H329" i="28" s="1"/>
  <c r="BE328" i="28"/>
  <c r="AW328" i="28"/>
  <c r="AQ328" i="28"/>
  <c r="BH328" i="28"/>
  <c r="AS328" i="28"/>
  <c r="AX328" i="28"/>
  <c r="S328" i="28"/>
  <c r="O328" i="28"/>
  <c r="W328" i="28"/>
  <c r="U328" i="28"/>
  <c r="AP328" i="28"/>
  <c r="BA328" i="28"/>
  <c r="AE328" i="28"/>
  <c r="M328" i="28"/>
  <c r="AC328" i="28"/>
  <c r="BD328" i="28"/>
  <c r="AU328" i="28"/>
  <c r="X328" i="28"/>
  <c r="AZ328" i="28"/>
  <c r="BF328" i="28"/>
  <c r="AF328" i="28"/>
  <c r="AJ328" i="28"/>
  <c r="AM328" i="28"/>
  <c r="AL328" i="28"/>
  <c r="AI328" i="28"/>
  <c r="T328" i="28"/>
  <c r="AR328" i="28"/>
  <c r="AT328" i="28"/>
  <c r="AG328" i="28"/>
  <c r="K328" i="28"/>
  <c r="AA328" i="28"/>
  <c r="Y328" i="28"/>
  <c r="BG328" i="28"/>
  <c r="L328" i="28"/>
  <c r="AY328" i="28"/>
  <c r="BC328" i="28"/>
  <c r="AD328" i="28"/>
  <c r="J329" i="28"/>
  <c r="AF332" i="25"/>
  <c r="AK332" i="25"/>
  <c r="W332" i="25"/>
  <c r="AH332" i="25"/>
  <c r="AG332" i="25"/>
  <c r="AL332" i="25"/>
  <c r="AI332" i="25"/>
  <c r="AU332" i="25"/>
  <c r="Z332" i="25"/>
  <c r="K332" i="25"/>
  <c r="AM332" i="25"/>
  <c r="AW332" i="25"/>
  <c r="AJ332" i="25"/>
  <c r="AE332" i="25"/>
  <c r="AO332" i="25"/>
  <c r="AB332" i="25"/>
  <c r="AQ332" i="25"/>
  <c r="N332" i="25"/>
  <c r="T332" i="25"/>
  <c r="AD332" i="25"/>
  <c r="AS332" i="25"/>
  <c r="S332" i="25"/>
  <c r="AX332" i="25"/>
  <c r="BB332" i="25"/>
  <c r="BE332" i="25"/>
  <c r="AT332" i="25"/>
  <c r="Q332" i="25"/>
  <c r="Y332" i="25"/>
  <c r="AC332" i="25"/>
  <c r="BA332" i="25"/>
  <c r="P332" i="25"/>
  <c r="BG332" i="25"/>
  <c r="BI332" i="25"/>
  <c r="M332" i="25"/>
  <c r="AZ332" i="25"/>
  <c r="AP332" i="25"/>
  <c r="AY332" i="25"/>
  <c r="J333" i="25"/>
  <c r="X332" i="25"/>
  <c r="BD332" i="25"/>
  <c r="AV332" i="25"/>
  <c r="U332" i="25"/>
  <c r="I333" i="25"/>
  <c r="H333" i="25" s="1"/>
  <c r="BC332" i="25"/>
  <c r="L332" i="25"/>
  <c r="AA332" i="25"/>
  <c r="AR332" i="25"/>
  <c r="BH332" i="25"/>
  <c r="R332" i="25"/>
  <c r="V332" i="25"/>
  <c r="AN332" i="25"/>
  <c r="O332" i="25"/>
  <c r="BF332" i="25"/>
  <c r="AW333" i="25" l="1"/>
  <c r="AB333" i="25"/>
  <c r="BA333" i="25"/>
  <c r="AQ333" i="25"/>
  <c r="AN333" i="25"/>
  <c r="S333" i="25"/>
  <c r="J334" i="25"/>
  <c r="BE333" i="25"/>
  <c r="K333" i="25"/>
  <c r="AO333" i="25"/>
  <c r="U333" i="25"/>
  <c r="O333" i="25"/>
  <c r="AP333" i="25"/>
  <c r="BF333" i="25"/>
  <c r="AF333" i="25"/>
  <c r="AY333" i="25"/>
  <c r="BH333" i="25"/>
  <c r="AM333" i="25"/>
  <c r="V333" i="25"/>
  <c r="BG333" i="25"/>
  <c r="Q333" i="25"/>
  <c r="AH333" i="25"/>
  <c r="T333" i="25"/>
  <c r="I334" i="25"/>
  <c r="H334" i="25" s="1"/>
  <c r="AS333" i="25"/>
  <c r="W333" i="25"/>
  <c r="AI333" i="25"/>
  <c r="AT333" i="25"/>
  <c r="BI333" i="25"/>
  <c r="AE333" i="25"/>
  <c r="AC333" i="25"/>
  <c r="AZ333" i="25"/>
  <c r="Z333" i="25"/>
  <c r="BB333" i="25"/>
  <c r="L333" i="25"/>
  <c r="AU333" i="25"/>
  <c r="BC333" i="25"/>
  <c r="AJ333" i="25"/>
  <c r="AK333" i="25"/>
  <c r="N333" i="25"/>
  <c r="AL333" i="25"/>
  <c r="X333" i="25"/>
  <c r="AR333" i="25"/>
  <c r="BD333" i="25"/>
  <c r="AA333" i="25"/>
  <c r="AD333" i="25"/>
  <c r="AX333" i="25"/>
  <c r="P333" i="25"/>
  <c r="AG333" i="25"/>
  <c r="R333" i="25"/>
  <c r="M333" i="25"/>
  <c r="Y333" i="25"/>
  <c r="AV333" i="25"/>
  <c r="J330" i="28"/>
  <c r="BA329" i="28"/>
  <c r="AS329" i="28"/>
  <c r="BG329" i="28"/>
  <c r="AB329" i="28"/>
  <c r="W329" i="28"/>
  <c r="BF329" i="28"/>
  <c r="AW329" i="28"/>
  <c r="N329" i="28"/>
  <c r="Y329" i="28"/>
  <c r="AE329" i="28"/>
  <c r="AH329" i="28"/>
  <c r="AZ329" i="28"/>
  <c r="AT329" i="28"/>
  <c r="AK329" i="28"/>
  <c r="AN329" i="28"/>
  <c r="BE329" i="28"/>
  <c r="AP329" i="28"/>
  <c r="AL329" i="28"/>
  <c r="AU329" i="28"/>
  <c r="AO329" i="28"/>
  <c r="AM329" i="28"/>
  <c r="S329" i="28"/>
  <c r="Z329" i="28"/>
  <c r="AC329" i="28"/>
  <c r="L329" i="28"/>
  <c r="AI329" i="28"/>
  <c r="K329" i="28"/>
  <c r="AD329" i="28"/>
  <c r="V329" i="28"/>
  <c r="T329" i="28"/>
  <c r="M329" i="28"/>
  <c r="I330" i="28"/>
  <c r="H330" i="28" s="1"/>
  <c r="X329" i="28"/>
  <c r="P329" i="28"/>
  <c r="Q329" i="28"/>
  <c r="AA329" i="28"/>
  <c r="BD329" i="28"/>
  <c r="AJ329" i="28"/>
  <c r="BB329" i="28"/>
  <c r="AY329" i="28"/>
  <c r="AG329" i="28"/>
  <c r="AF329" i="28"/>
  <c r="U329" i="28"/>
  <c r="BH329" i="28"/>
  <c r="O329" i="28"/>
  <c r="AX329" i="28"/>
  <c r="AV329" i="28"/>
  <c r="AR329" i="28"/>
  <c r="AQ329" i="28"/>
  <c r="BC329" i="28"/>
  <c r="R329" i="28"/>
  <c r="R330" i="28" l="1"/>
  <c r="BA330" i="28"/>
  <c r="J331" i="28"/>
  <c r="BE330" i="28"/>
  <c r="AH330" i="28"/>
  <c r="AA330" i="28"/>
  <c r="X330" i="28"/>
  <c r="AL330" i="28"/>
  <c r="K330" i="28"/>
  <c r="I331" i="28"/>
  <c r="H331" i="28" s="1"/>
  <c r="AE330" i="28"/>
  <c r="BC330" i="28"/>
  <c r="AT330" i="28"/>
  <c r="AM330" i="28"/>
  <c r="Y330" i="28"/>
  <c r="AC330" i="28"/>
  <c r="AJ330" i="28"/>
  <c r="AP330" i="28"/>
  <c r="BG330" i="28"/>
  <c r="AZ330" i="28"/>
  <c r="N330" i="28"/>
  <c r="BB330" i="28"/>
  <c r="AN330" i="28"/>
  <c r="AU330" i="28"/>
  <c r="Z330" i="28"/>
  <c r="AG330" i="28"/>
  <c r="AY330" i="28"/>
  <c r="AK330" i="28"/>
  <c r="AB330" i="28"/>
  <c r="BD330" i="28"/>
  <c r="AX330" i="28"/>
  <c r="L330" i="28"/>
  <c r="P330" i="28"/>
  <c r="Q330" i="28"/>
  <c r="W330" i="28"/>
  <c r="AO330" i="28"/>
  <c r="AQ330" i="28"/>
  <c r="AI330" i="28"/>
  <c r="AR330" i="28"/>
  <c r="T330" i="28"/>
  <c r="O330" i="28"/>
  <c r="M330" i="28"/>
  <c r="S330" i="28"/>
  <c r="AW330" i="28"/>
  <c r="BH330" i="28"/>
  <c r="AV330" i="28"/>
  <c r="U330" i="28"/>
  <c r="AD330" i="28"/>
  <c r="AS330" i="28"/>
  <c r="V330" i="28"/>
  <c r="AF330" i="28"/>
  <c r="BF330" i="28"/>
  <c r="AY334" i="25"/>
  <c r="AA334" i="25"/>
  <c r="L334" i="25"/>
  <c r="O334" i="25"/>
  <c r="S334" i="25"/>
  <c r="AZ334" i="25"/>
  <c r="AP334" i="25"/>
  <c r="P334" i="25"/>
  <c r="AB334" i="25"/>
  <c r="AJ334" i="25"/>
  <c r="BH334" i="25"/>
  <c r="AO334" i="25"/>
  <c r="T334" i="25"/>
  <c r="V334" i="25"/>
  <c r="BD334" i="25"/>
  <c r="AW334" i="25"/>
  <c r="AU334" i="25"/>
  <c r="U334" i="25"/>
  <c r="BC334" i="25"/>
  <c r="BA334" i="25"/>
  <c r="AF334" i="25"/>
  <c r="AL334" i="25"/>
  <c r="AT334" i="25"/>
  <c r="AM334" i="25"/>
  <c r="AH334" i="25"/>
  <c r="R334" i="25"/>
  <c r="AV334" i="25"/>
  <c r="AX334" i="25"/>
  <c r="BG334" i="25"/>
  <c r="AE334" i="25"/>
  <c r="AK334" i="25"/>
  <c r="X334" i="25"/>
  <c r="K334" i="25"/>
  <c r="BI334" i="25"/>
  <c r="AQ334" i="25"/>
  <c r="W334" i="25"/>
  <c r="I335" i="25"/>
  <c r="H335" i="25" s="1"/>
  <c r="J335" i="25"/>
  <c r="AD334" i="25"/>
  <c r="Y334" i="25"/>
  <c r="BF334" i="25"/>
  <c r="BB334" i="25"/>
  <c r="AN334" i="25"/>
  <c r="AR334" i="25"/>
  <c r="BE334" i="25"/>
  <c r="AS334" i="25"/>
  <c r="AC334" i="25"/>
  <c r="Q334" i="25"/>
  <c r="Z334" i="25"/>
  <c r="AI334" i="25"/>
  <c r="AG334" i="25"/>
  <c r="M334" i="25"/>
  <c r="N334" i="25"/>
  <c r="S335" i="25" l="1"/>
  <c r="X335" i="25"/>
  <c r="P335" i="25"/>
  <c r="Y335" i="25"/>
  <c r="AM335" i="25"/>
  <c r="AA335" i="25"/>
  <c r="AN335" i="25"/>
  <c r="AV335" i="25"/>
  <c r="R335" i="25"/>
  <c r="BE335" i="25"/>
  <c r="Q335" i="25"/>
  <c r="Z335" i="25"/>
  <c r="BD335" i="25"/>
  <c r="AX335" i="25"/>
  <c r="BA335" i="25"/>
  <c r="AJ335" i="25"/>
  <c r="AU335" i="25"/>
  <c r="AT335" i="25"/>
  <c r="AQ335" i="25"/>
  <c r="BH335" i="25"/>
  <c r="AZ335" i="25"/>
  <c r="W335" i="25"/>
  <c r="AE335" i="25"/>
  <c r="AB335" i="25"/>
  <c r="L335" i="25"/>
  <c r="AS335" i="25"/>
  <c r="BG335" i="25"/>
  <c r="AC335" i="25"/>
  <c r="AP335" i="25"/>
  <c r="O335" i="25"/>
  <c r="K335" i="25"/>
  <c r="AF335" i="25"/>
  <c r="J336" i="25"/>
  <c r="AG335" i="25"/>
  <c r="AY335" i="25"/>
  <c r="N335" i="25"/>
  <c r="AO335" i="25"/>
  <c r="AK335" i="25"/>
  <c r="BB335" i="25"/>
  <c r="T335" i="25"/>
  <c r="AL335" i="25"/>
  <c r="AD335" i="25"/>
  <c r="I336" i="25"/>
  <c r="H336" i="25" s="1"/>
  <c r="M335" i="25"/>
  <c r="AW335" i="25"/>
  <c r="AH335" i="25"/>
  <c r="BI335" i="25"/>
  <c r="BC335" i="25"/>
  <c r="BF335" i="25"/>
  <c r="V335" i="25"/>
  <c r="U335" i="25"/>
  <c r="AR335" i="25"/>
  <c r="AI335" i="25"/>
  <c r="AI331" i="28"/>
  <c r="BF331" i="28"/>
  <c r="BG331" i="28"/>
  <c r="V331" i="28"/>
  <c r="AD331" i="28"/>
  <c r="AE331" i="28"/>
  <c r="AK331" i="28"/>
  <c r="BB331" i="28"/>
  <c r="AP331" i="28"/>
  <c r="R331" i="28"/>
  <c r="U331" i="28"/>
  <c r="T331" i="28"/>
  <c r="AW331" i="28"/>
  <c r="K331" i="28"/>
  <c r="AN331" i="28"/>
  <c r="AS331" i="28"/>
  <c r="Z331" i="28"/>
  <c r="AM331" i="28"/>
  <c r="AH331" i="28"/>
  <c r="J332" i="28"/>
  <c r="AY331" i="28"/>
  <c r="BH331" i="28"/>
  <c r="AC331" i="28"/>
  <c r="L331" i="28"/>
  <c r="AL331" i="28"/>
  <c r="AV331" i="28"/>
  <c r="AT331" i="28"/>
  <c r="BE331" i="28"/>
  <c r="Y331" i="28"/>
  <c r="AQ331" i="28"/>
  <c r="O331" i="28"/>
  <c r="BA331" i="28"/>
  <c r="Q331" i="28"/>
  <c r="AU331" i="28"/>
  <c r="N331" i="28"/>
  <c r="M331" i="28"/>
  <c r="AG331" i="28"/>
  <c r="BD331" i="28"/>
  <c r="AA331" i="28"/>
  <c r="S331" i="28"/>
  <c r="P331" i="28"/>
  <c r="AF331" i="28"/>
  <c r="AR331" i="28"/>
  <c r="AO331" i="28"/>
  <c r="AB331" i="28"/>
  <c r="AX331" i="28"/>
  <c r="X331" i="28"/>
  <c r="AZ331" i="28"/>
  <c r="I332" i="28"/>
  <c r="H332" i="28" s="1"/>
  <c r="W331" i="28"/>
  <c r="AJ331" i="28"/>
  <c r="BC331" i="28"/>
  <c r="AQ332" i="28" l="1"/>
  <c r="AD332" i="28"/>
  <c r="AP332" i="28"/>
  <c r="O332" i="28"/>
  <c r="AB332" i="28"/>
  <c r="M332" i="28"/>
  <c r="AK332" i="28"/>
  <c r="AO332" i="28"/>
  <c r="Q332" i="28"/>
  <c r="S332" i="28"/>
  <c r="N332" i="28"/>
  <c r="V332" i="28"/>
  <c r="L332" i="28"/>
  <c r="BF332" i="28"/>
  <c r="W332" i="28"/>
  <c r="BB332" i="28"/>
  <c r="U332" i="28"/>
  <c r="AZ332" i="28"/>
  <c r="AU332" i="28"/>
  <c r="AA332" i="28"/>
  <c r="AC332" i="28"/>
  <c r="AS332" i="28"/>
  <c r="BE332" i="28"/>
  <c r="AJ332" i="28"/>
  <c r="AX332" i="28"/>
  <c r="P332" i="28"/>
  <c r="Z332" i="28"/>
  <c r="BH332" i="28"/>
  <c r="AY332" i="28"/>
  <c r="R332" i="28"/>
  <c r="AE332" i="28"/>
  <c r="AN332" i="28"/>
  <c r="AT332" i="28"/>
  <c r="BG332" i="28"/>
  <c r="AM332" i="28"/>
  <c r="X332" i="28"/>
  <c r="AR332" i="28"/>
  <c r="AG332" i="28"/>
  <c r="AL332" i="28"/>
  <c r="BA332" i="28"/>
  <c r="AW332" i="28"/>
  <c r="AV332" i="28"/>
  <c r="AH332" i="28"/>
  <c r="AI332" i="28"/>
  <c r="T332" i="28"/>
  <c r="I333" i="28"/>
  <c r="H333" i="28" s="1"/>
  <c r="BD332" i="28"/>
  <c r="J333" i="28"/>
  <c r="AF332" i="28"/>
  <c r="BC332" i="28"/>
  <c r="Y332" i="28"/>
  <c r="K332" i="28"/>
  <c r="BB336" i="25"/>
  <c r="AZ336" i="25"/>
  <c r="V336" i="25"/>
  <c r="AM336" i="25"/>
  <c r="BA336" i="25"/>
  <c r="BD336" i="25"/>
  <c r="U336" i="25"/>
  <c r="O336" i="25"/>
  <c r="AF336" i="25"/>
  <c r="AR336" i="25"/>
  <c r="L336" i="25"/>
  <c r="AX336" i="25"/>
  <c r="BF336" i="25"/>
  <c r="BH336" i="25"/>
  <c r="Y336" i="25"/>
  <c r="AC336" i="25"/>
  <c r="AW336" i="25"/>
  <c r="AK336" i="25"/>
  <c r="AQ336" i="25"/>
  <c r="N336" i="25"/>
  <c r="AY336" i="25"/>
  <c r="BC336" i="25"/>
  <c r="M336" i="25"/>
  <c r="Q336" i="25"/>
  <c r="AP336" i="25"/>
  <c r="AH336" i="25"/>
  <c r="X336" i="25"/>
  <c r="AL336" i="25"/>
  <c r="AB336" i="25"/>
  <c r="BI336" i="25"/>
  <c r="AS336" i="25"/>
  <c r="AI336" i="25"/>
  <c r="AJ336" i="25"/>
  <c r="AA336" i="25"/>
  <c r="BE336" i="25"/>
  <c r="I337" i="25"/>
  <c r="H337" i="25" s="1"/>
  <c r="BG336" i="25"/>
  <c r="AN336" i="25"/>
  <c r="AO336" i="25"/>
  <c r="K336" i="25"/>
  <c r="Z336" i="25"/>
  <c r="AU336" i="25"/>
  <c r="P336" i="25"/>
  <c r="S336" i="25"/>
  <c r="T336" i="25"/>
  <c r="AG336" i="25"/>
  <c r="AE336" i="25"/>
  <c r="AV336" i="25"/>
  <c r="W336" i="25"/>
  <c r="AD336" i="25"/>
  <c r="R336" i="25"/>
  <c r="AT336" i="25"/>
  <c r="J337" i="25"/>
  <c r="AW333" i="28" l="1"/>
  <c r="V333" i="28"/>
  <c r="AQ333" i="28"/>
  <c r="AK333" i="28"/>
  <c r="BB333" i="28"/>
  <c r="AV333" i="28"/>
  <c r="AM333" i="28"/>
  <c r="AL333" i="28"/>
  <c r="S333" i="28"/>
  <c r="AO333" i="28"/>
  <c r="AJ333" i="28"/>
  <c r="AZ333" i="28"/>
  <c r="AF333" i="28"/>
  <c r="Y333" i="28"/>
  <c r="AN333" i="28"/>
  <c r="R333" i="28"/>
  <c r="BH333" i="28"/>
  <c r="Q333" i="28"/>
  <c r="AP333" i="28"/>
  <c r="N333" i="28"/>
  <c r="BA333" i="28"/>
  <c r="AU333" i="28"/>
  <c r="Z333" i="28"/>
  <c r="AB333" i="28"/>
  <c r="AE333" i="28"/>
  <c r="AS333" i="28"/>
  <c r="U333" i="28"/>
  <c r="AY333" i="28"/>
  <c r="O333" i="28"/>
  <c r="L333" i="28"/>
  <c r="AR333" i="28"/>
  <c r="BD333" i="28"/>
  <c r="K333" i="28"/>
  <c r="AD333" i="28"/>
  <c r="T333" i="28"/>
  <c r="BF333" i="28"/>
  <c r="AT333" i="28"/>
  <c r="X333" i="28"/>
  <c r="J334" i="28"/>
  <c r="BE333" i="28"/>
  <c r="P333" i="28"/>
  <c r="BC333" i="28"/>
  <c r="AG333" i="28"/>
  <c r="M333" i="28"/>
  <c r="AA333" i="28"/>
  <c r="AI333" i="28"/>
  <c r="AH333" i="28"/>
  <c r="AX333" i="28"/>
  <c r="BG333" i="28"/>
  <c r="AC333" i="28"/>
  <c r="I334" i="28"/>
  <c r="H334" i="28" s="1"/>
  <c r="W333" i="28"/>
  <c r="AO337" i="25"/>
  <c r="BB337" i="25"/>
  <c r="AN337" i="25"/>
  <c r="AU337" i="25"/>
  <c r="AQ337" i="25"/>
  <c r="AZ337" i="25"/>
  <c r="AD337" i="25"/>
  <c r="V337" i="25"/>
  <c r="AJ337" i="25"/>
  <c r="AH337" i="25"/>
  <c r="I338" i="25"/>
  <c r="H338" i="25" s="1"/>
  <c r="Q337" i="25"/>
  <c r="AR337" i="25"/>
  <c r="BG337" i="25"/>
  <c r="AT337" i="25"/>
  <c r="AS337" i="25"/>
  <c r="BH337" i="25"/>
  <c r="N337" i="25"/>
  <c r="AP337" i="25"/>
  <c r="X337" i="25"/>
  <c r="AK337" i="25"/>
  <c r="P337" i="25"/>
  <c r="T337" i="25"/>
  <c r="K337" i="25"/>
  <c r="AV337" i="25"/>
  <c r="AE337" i="25"/>
  <c r="AX337" i="25"/>
  <c r="AY337" i="25"/>
  <c r="M337" i="25"/>
  <c r="BE337" i="25"/>
  <c r="R337" i="25"/>
  <c r="AL337" i="25"/>
  <c r="BD337" i="25"/>
  <c r="BA337" i="25"/>
  <c r="BC337" i="25"/>
  <c r="AW337" i="25"/>
  <c r="W337" i="25"/>
  <c r="AC337" i="25"/>
  <c r="AB337" i="25"/>
  <c r="BF337" i="25"/>
  <c r="J338" i="25"/>
  <c r="AG337" i="25"/>
  <c r="AM337" i="25"/>
  <c r="S337" i="25"/>
  <c r="AF337" i="25"/>
  <c r="L337" i="25"/>
  <c r="Z337" i="25"/>
  <c r="U337" i="25"/>
  <c r="Y337" i="25"/>
  <c r="O337" i="25"/>
  <c r="AI337" i="25"/>
  <c r="BI337" i="25"/>
  <c r="AA337" i="25"/>
  <c r="BA338" i="25" l="1"/>
  <c r="AY338" i="25"/>
  <c r="AA338" i="25"/>
  <c r="O338" i="25"/>
  <c r="K338" i="25"/>
  <c r="AR338" i="25"/>
  <c r="AF338" i="25"/>
  <c r="T338" i="25"/>
  <c r="AV338" i="25"/>
  <c r="Y338" i="25"/>
  <c r="W338" i="25"/>
  <c r="AP338" i="25"/>
  <c r="P338" i="25"/>
  <c r="AT338" i="25"/>
  <c r="AH338" i="25"/>
  <c r="AM338" i="25"/>
  <c r="BB338" i="25"/>
  <c r="AZ338" i="25"/>
  <c r="BF338" i="25"/>
  <c r="U338" i="25"/>
  <c r="BE338" i="25"/>
  <c r="AX338" i="25"/>
  <c r="AN338" i="25"/>
  <c r="AO338" i="25"/>
  <c r="BG338" i="25"/>
  <c r="AC338" i="25"/>
  <c r="AU338" i="25"/>
  <c r="AQ338" i="25"/>
  <c r="AW338" i="25"/>
  <c r="AK338" i="25"/>
  <c r="Q338" i="25"/>
  <c r="S338" i="25"/>
  <c r="BI338" i="25"/>
  <c r="V338" i="25"/>
  <c r="AJ338" i="25"/>
  <c r="AL338" i="25"/>
  <c r="AG338" i="25"/>
  <c r="AD338" i="25"/>
  <c r="AB338" i="25"/>
  <c r="BC338" i="25"/>
  <c r="I339" i="25"/>
  <c r="H339" i="25" s="1"/>
  <c r="X338" i="25"/>
  <c r="AI338" i="25"/>
  <c r="AS338" i="25"/>
  <c r="BH338" i="25"/>
  <c r="Z338" i="25"/>
  <c r="M338" i="25"/>
  <c r="L338" i="25"/>
  <c r="BD338" i="25"/>
  <c r="R338" i="25"/>
  <c r="AE338" i="25"/>
  <c r="N338" i="25"/>
  <c r="J339" i="25"/>
  <c r="S334" i="28"/>
  <c r="R334" i="28"/>
  <c r="N334" i="28"/>
  <c r="BG334" i="28"/>
  <c r="Y334" i="28"/>
  <c r="AX334" i="28"/>
  <c r="AU334" i="28"/>
  <c r="AA334" i="28"/>
  <c r="AW334" i="28"/>
  <c r="AO334" i="28"/>
  <c r="L334" i="28"/>
  <c r="AL334" i="28"/>
  <c r="AF334" i="28"/>
  <c r="M334" i="28"/>
  <c r="AG334" i="28"/>
  <c r="BC334" i="28"/>
  <c r="BF334" i="28"/>
  <c r="O334" i="28"/>
  <c r="AS334" i="28"/>
  <c r="P334" i="28"/>
  <c r="AR334" i="28"/>
  <c r="BD334" i="28"/>
  <c r="AH334" i="28"/>
  <c r="AI334" i="28"/>
  <c r="AJ334" i="28"/>
  <c r="AB334" i="28"/>
  <c r="AK334" i="28"/>
  <c r="BB334" i="28"/>
  <c r="BA334" i="28"/>
  <c r="BE334" i="28"/>
  <c r="AQ334" i="28"/>
  <c r="V334" i="28"/>
  <c r="AV334" i="28"/>
  <c r="I335" i="28"/>
  <c r="H335" i="28" s="1"/>
  <c r="AD334" i="28"/>
  <c r="T334" i="28"/>
  <c r="Z334" i="28"/>
  <c r="AZ334" i="28"/>
  <c r="AE334" i="28"/>
  <c r="U334" i="28"/>
  <c r="AY334" i="28"/>
  <c r="AN334" i="28"/>
  <c r="BH334" i="28"/>
  <c r="J335" i="28"/>
  <c r="Q334" i="28"/>
  <c r="X334" i="28"/>
  <c r="AP334" i="28"/>
  <c r="AC334" i="28"/>
  <c r="K334" i="28"/>
  <c r="W334" i="28"/>
  <c r="AT334" i="28"/>
  <c r="AM334" i="28"/>
  <c r="AZ339" i="25" l="1"/>
  <c r="BC339" i="25"/>
  <c r="BG339" i="25"/>
  <c r="AI339" i="25"/>
  <c r="I340" i="25"/>
  <c r="H340" i="25" s="1"/>
  <c r="AG339" i="25"/>
  <c r="N339" i="25"/>
  <c r="AN339" i="25"/>
  <c r="AV339" i="25"/>
  <c r="R339" i="25"/>
  <c r="AF339" i="25"/>
  <c r="AY339" i="25"/>
  <c r="AQ339" i="25"/>
  <c r="AD339" i="25"/>
  <c r="AT339" i="25"/>
  <c r="BE339" i="25"/>
  <c r="AW339" i="25"/>
  <c r="BH339" i="25"/>
  <c r="AJ339" i="25"/>
  <c r="Z339" i="25"/>
  <c r="AS339" i="25"/>
  <c r="X339" i="25"/>
  <c r="AX339" i="25"/>
  <c r="AC339" i="25"/>
  <c r="O339" i="25"/>
  <c r="AA339" i="25"/>
  <c r="AE339" i="25"/>
  <c r="AH339" i="25"/>
  <c r="AP339" i="25"/>
  <c r="M339" i="25"/>
  <c r="AL339" i="25"/>
  <c r="Q339" i="25"/>
  <c r="AK339" i="25"/>
  <c r="BB339" i="25"/>
  <c r="AR339" i="25"/>
  <c r="W339" i="25"/>
  <c r="AM339" i="25"/>
  <c r="T339" i="25"/>
  <c r="S339" i="25"/>
  <c r="AO339" i="25"/>
  <c r="AB339" i="25"/>
  <c r="K339" i="25"/>
  <c r="J340" i="25"/>
  <c r="L339" i="25"/>
  <c r="Y339" i="25"/>
  <c r="V339" i="25"/>
  <c r="BA339" i="25"/>
  <c r="BD339" i="25"/>
  <c r="U339" i="25"/>
  <c r="AU339" i="25"/>
  <c r="BI339" i="25"/>
  <c r="P339" i="25"/>
  <c r="BF339" i="25"/>
  <c r="AT335" i="28"/>
  <c r="BE335" i="28"/>
  <c r="AV335" i="28"/>
  <c r="U335" i="28"/>
  <c r="AX335" i="28"/>
  <c r="AC335" i="28"/>
  <c r="R335" i="28"/>
  <c r="S335" i="28"/>
  <c r="AB335" i="28"/>
  <c r="AG335" i="28"/>
  <c r="AY335" i="28"/>
  <c r="Q335" i="28"/>
  <c r="AO335" i="28"/>
  <c r="Y335" i="28"/>
  <c r="AM335" i="28"/>
  <c r="N335" i="28"/>
  <c r="M335" i="28"/>
  <c r="AH335" i="28"/>
  <c r="BH335" i="28"/>
  <c r="AZ335" i="28"/>
  <c r="L335" i="28"/>
  <c r="V335" i="28"/>
  <c r="T335" i="28"/>
  <c r="AP335" i="28"/>
  <c r="AN335" i="28"/>
  <c r="BD335" i="28"/>
  <c r="P335" i="28"/>
  <c r="BA335" i="28"/>
  <c r="X335" i="28"/>
  <c r="AU335" i="28"/>
  <c r="AW335" i="28"/>
  <c r="AL335" i="28"/>
  <c r="AA335" i="28"/>
  <c r="AD335" i="28"/>
  <c r="W335" i="28"/>
  <c r="K335" i="28"/>
  <c r="BF335" i="28"/>
  <c r="AF335" i="28"/>
  <c r="AK335" i="28"/>
  <c r="I336" i="28"/>
  <c r="H336" i="28" s="1"/>
  <c r="BG335" i="28"/>
  <c r="BC335" i="28"/>
  <c r="J336" i="28"/>
  <c r="O335" i="28"/>
  <c r="AI335" i="28"/>
  <c r="Z335" i="28"/>
  <c r="AQ335" i="28"/>
  <c r="AS335" i="28"/>
  <c r="BB335" i="28"/>
  <c r="AR335" i="28"/>
  <c r="AJ335" i="28"/>
  <c r="AE335" i="28"/>
  <c r="AP340" i="25" l="1"/>
  <c r="BA340" i="25"/>
  <c r="AF340" i="25"/>
  <c r="BD340" i="25"/>
  <c r="BH340" i="25"/>
  <c r="V340" i="25"/>
  <c r="AO340" i="25"/>
  <c r="AS340" i="25"/>
  <c r="K340" i="25"/>
  <c r="AB340" i="25"/>
  <c r="AL340" i="25"/>
  <c r="AR340" i="25"/>
  <c r="AU340" i="25"/>
  <c r="AV340" i="25"/>
  <c r="AH340" i="25"/>
  <c r="J341" i="25"/>
  <c r="BI340" i="25"/>
  <c r="BE340" i="25"/>
  <c r="AE340" i="25"/>
  <c r="Y340" i="25"/>
  <c r="AJ340" i="25"/>
  <c r="AM340" i="25"/>
  <c r="Z340" i="25"/>
  <c r="P340" i="25"/>
  <c r="X340" i="25"/>
  <c r="N340" i="25"/>
  <c r="AK340" i="25"/>
  <c r="U340" i="25"/>
  <c r="L340" i="25"/>
  <c r="AZ340" i="25"/>
  <c r="AY340" i="25"/>
  <c r="S340" i="25"/>
  <c r="AN340" i="25"/>
  <c r="O340" i="25"/>
  <c r="W340" i="25"/>
  <c r="T340" i="25"/>
  <c r="I341" i="25"/>
  <c r="H341" i="25" s="1"/>
  <c r="BB340" i="25"/>
  <c r="AG340" i="25"/>
  <c r="AD340" i="25"/>
  <c r="BC340" i="25"/>
  <c r="AA340" i="25"/>
  <c r="M340" i="25"/>
  <c r="AI340" i="25"/>
  <c r="R340" i="25"/>
  <c r="AX340" i="25"/>
  <c r="Q340" i="25"/>
  <c r="AT340" i="25"/>
  <c r="AC340" i="25"/>
  <c r="BG340" i="25"/>
  <c r="AW340" i="25"/>
  <c r="BF340" i="25"/>
  <c r="AQ340" i="25"/>
  <c r="AK336" i="28"/>
  <c r="AN336" i="28"/>
  <c r="AY336" i="28"/>
  <c r="J337" i="28"/>
  <c r="AW336" i="28"/>
  <c r="AJ336" i="28"/>
  <c r="AD336" i="28"/>
  <c r="BH336" i="28"/>
  <c r="M336" i="28"/>
  <c r="AG336" i="28"/>
  <c r="K336" i="28"/>
  <c r="BF336" i="28"/>
  <c r="L336" i="28"/>
  <c r="I337" i="28"/>
  <c r="H337" i="28" s="1"/>
  <c r="X336" i="28"/>
  <c r="BC336" i="28"/>
  <c r="AC336" i="28"/>
  <c r="U336" i="28"/>
  <c r="AF336" i="28"/>
  <c r="W336" i="28"/>
  <c r="BD336" i="28"/>
  <c r="AM336" i="28"/>
  <c r="AA336" i="28"/>
  <c r="AZ336" i="28"/>
  <c r="AE336" i="28"/>
  <c r="BE336" i="28"/>
  <c r="V336" i="28"/>
  <c r="BB336" i="28"/>
  <c r="AP336" i="28"/>
  <c r="Y336" i="28"/>
  <c r="O336" i="28"/>
  <c r="Z336" i="28"/>
  <c r="S336" i="28"/>
  <c r="Q336" i="28"/>
  <c r="BG336" i="28"/>
  <c r="P336" i="28"/>
  <c r="BA336" i="28"/>
  <c r="R336" i="28"/>
  <c r="AI336" i="28"/>
  <c r="AL336" i="28"/>
  <c r="AV336" i="28"/>
  <c r="AQ336" i="28"/>
  <c r="T336" i="28"/>
  <c r="AR336" i="28"/>
  <c r="AB336" i="28"/>
  <c r="AH336" i="28"/>
  <c r="AU336" i="28"/>
  <c r="AX336" i="28"/>
  <c r="AS336" i="28"/>
  <c r="AO336" i="28"/>
  <c r="AT336" i="28"/>
  <c r="N336" i="28"/>
  <c r="AL337" i="28" l="1"/>
  <c r="AA337" i="28"/>
  <c r="Q337" i="28"/>
  <c r="AB337" i="28"/>
  <c r="BF337" i="28"/>
  <c r="BG337" i="28"/>
  <c r="AJ337" i="28"/>
  <c r="J338" i="28"/>
  <c r="BC337" i="28"/>
  <c r="R337" i="28"/>
  <c r="U337" i="28"/>
  <c r="P337" i="28"/>
  <c r="AG337" i="28"/>
  <c r="O337" i="28"/>
  <c r="AV337" i="28"/>
  <c r="AU337" i="28"/>
  <c r="BA337" i="28"/>
  <c r="AS337" i="28"/>
  <c r="X337" i="28"/>
  <c r="AZ337" i="28"/>
  <c r="Y337" i="28"/>
  <c r="BB337" i="28"/>
  <c r="I338" i="28"/>
  <c r="H338" i="28" s="1"/>
  <c r="S337" i="28"/>
  <c r="AI337" i="28"/>
  <c r="AW337" i="28"/>
  <c r="AE337" i="28"/>
  <c r="N337" i="28"/>
  <c r="AO337" i="28"/>
  <c r="AT337" i="28"/>
  <c r="BE337" i="28"/>
  <c r="M337" i="28"/>
  <c r="W337" i="28"/>
  <c r="AX337" i="28"/>
  <c r="L337" i="28"/>
  <c r="AR337" i="28"/>
  <c r="T337" i="28"/>
  <c r="V337" i="28"/>
  <c r="AF337" i="28"/>
  <c r="AP337" i="28"/>
  <c r="AD337" i="28"/>
  <c r="Z337" i="28"/>
  <c r="K337" i="28"/>
  <c r="AH337" i="28"/>
  <c r="AY337" i="28"/>
  <c r="BH337" i="28"/>
  <c r="AQ337" i="28"/>
  <c r="AM337" i="28"/>
  <c r="BD337" i="28"/>
  <c r="AK337" i="28"/>
  <c r="AC337" i="28"/>
  <c r="AN337" i="28"/>
  <c r="M341" i="25"/>
  <c r="BH341" i="25"/>
  <c r="I342" i="25"/>
  <c r="H342" i="25" s="1"/>
  <c r="AU341" i="25"/>
  <c r="BB341" i="25"/>
  <c r="AV341" i="25"/>
  <c r="AW341" i="25"/>
  <c r="AM341" i="25"/>
  <c r="AD341" i="25"/>
  <c r="Y341" i="25"/>
  <c r="U341" i="25"/>
  <c r="S341" i="25"/>
  <c r="K341" i="25"/>
  <c r="L341" i="25"/>
  <c r="AN341" i="25"/>
  <c r="AI341" i="25"/>
  <c r="AJ341" i="25"/>
  <c r="BF341" i="25"/>
  <c r="R341" i="25"/>
  <c r="AB341" i="25"/>
  <c r="AH341" i="25"/>
  <c r="AY341" i="25"/>
  <c r="AG341" i="25"/>
  <c r="BD341" i="25"/>
  <c r="P341" i="25"/>
  <c r="BG341" i="25"/>
  <c r="AT341" i="25"/>
  <c r="AP341" i="25"/>
  <c r="BA341" i="25"/>
  <c r="AX341" i="25"/>
  <c r="Q341" i="25"/>
  <c r="T341" i="25"/>
  <c r="AQ341" i="25"/>
  <c r="O341" i="25"/>
  <c r="W341" i="25"/>
  <c r="Z341" i="25"/>
  <c r="AE341" i="25"/>
  <c r="AA341" i="25"/>
  <c r="AK341" i="25"/>
  <c r="AR341" i="25"/>
  <c r="BI341" i="25"/>
  <c r="BC341" i="25"/>
  <c r="AL341" i="25"/>
  <c r="AC341" i="25"/>
  <c r="J342" i="25"/>
  <c r="AF341" i="25"/>
  <c r="X341" i="25"/>
  <c r="AZ341" i="25"/>
  <c r="AS341" i="25"/>
  <c r="N341" i="25"/>
  <c r="AO341" i="25"/>
  <c r="BE341" i="25"/>
  <c r="V341" i="25"/>
  <c r="AB338" i="28" l="1"/>
  <c r="R338" i="28"/>
  <c r="Q338" i="28"/>
  <c r="K338" i="28"/>
  <c r="AH338" i="28"/>
  <c r="AZ338" i="28"/>
  <c r="BE338" i="28"/>
  <c r="AE338" i="28"/>
  <c r="BH338" i="28"/>
  <c r="AI338" i="28"/>
  <c r="J339" i="28"/>
  <c r="AM338" i="28"/>
  <c r="BA338" i="28"/>
  <c r="U338" i="28"/>
  <c r="AY338" i="28"/>
  <c r="O338" i="28"/>
  <c r="AV338" i="28"/>
  <c r="AW338" i="28"/>
  <c r="AU338" i="28"/>
  <c r="AC338" i="28"/>
  <c r="AQ338" i="28"/>
  <c r="AK338" i="28"/>
  <c r="L338" i="28"/>
  <c r="Y338" i="28"/>
  <c r="BF338" i="28"/>
  <c r="N338" i="28"/>
  <c r="S338" i="28"/>
  <c r="AJ338" i="28"/>
  <c r="BB338" i="28"/>
  <c r="AX338" i="28"/>
  <c r="W338" i="28"/>
  <c r="BC338" i="28"/>
  <c r="M338" i="28"/>
  <c r="AN338" i="28"/>
  <c r="Z338" i="28"/>
  <c r="AO338" i="28"/>
  <c r="BD338" i="28"/>
  <c r="X338" i="28"/>
  <c r="AD338" i="28"/>
  <c r="AA338" i="28"/>
  <c r="AS338" i="28"/>
  <c r="T338" i="28"/>
  <c r="AP338" i="28"/>
  <c r="V338" i="28"/>
  <c r="I339" i="28"/>
  <c r="H339" i="28" s="1"/>
  <c r="AL338" i="28"/>
  <c r="AR338" i="28"/>
  <c r="BG338" i="28"/>
  <c r="AG338" i="28"/>
  <c r="AF338" i="28"/>
  <c r="AT338" i="28"/>
  <c r="P338" i="28"/>
  <c r="AF342" i="25"/>
  <c r="BD342" i="25"/>
  <c r="V342" i="25"/>
  <c r="AS342" i="25"/>
  <c r="AG342" i="25"/>
  <c r="N342" i="25"/>
  <c r="AA342" i="25"/>
  <c r="AU342" i="25"/>
  <c r="AH342" i="25"/>
  <c r="AD342" i="25"/>
  <c r="AI342" i="25"/>
  <c r="Z342" i="25"/>
  <c r="AZ342" i="25"/>
  <c r="AK342" i="25"/>
  <c r="Q342" i="25"/>
  <c r="J343" i="25"/>
  <c r="AR342" i="25"/>
  <c r="S342" i="25"/>
  <c r="BB342" i="25"/>
  <c r="R342" i="25"/>
  <c r="O342" i="25"/>
  <c r="BE342" i="25"/>
  <c r="AV342" i="25"/>
  <c r="BG342" i="25"/>
  <c r="AT342" i="25"/>
  <c r="AP342" i="25"/>
  <c r="BH342" i="25"/>
  <c r="T342" i="25"/>
  <c r="AQ342" i="25"/>
  <c r="BC342" i="25"/>
  <c r="M342" i="25"/>
  <c r="AN342" i="25"/>
  <c r="AB342" i="25"/>
  <c r="AM342" i="25"/>
  <c r="BA342" i="25"/>
  <c r="AL342" i="25"/>
  <c r="AO342" i="25"/>
  <c r="K342" i="25"/>
  <c r="I343" i="25"/>
  <c r="H343" i="25" s="1"/>
  <c r="BF342" i="25"/>
  <c r="L342" i="25"/>
  <c r="X342" i="25"/>
  <c r="AX342" i="25"/>
  <c r="AJ342" i="25"/>
  <c r="BI342" i="25"/>
  <c r="AY342" i="25"/>
  <c r="AC342" i="25"/>
  <c r="AW342" i="25"/>
  <c r="AE342" i="25"/>
  <c r="U342" i="25"/>
  <c r="Y342" i="25"/>
  <c r="W342" i="25"/>
  <c r="P342" i="25"/>
  <c r="AC339" i="28" l="1"/>
  <c r="X339" i="28"/>
  <c r="AY339" i="28"/>
  <c r="AH339" i="28"/>
  <c r="BC339" i="28"/>
  <c r="AI339" i="28"/>
  <c r="BH339" i="28"/>
  <c r="BA339" i="28"/>
  <c r="W339" i="28"/>
  <c r="Q339" i="28"/>
  <c r="BE339" i="28"/>
  <c r="AR339" i="28"/>
  <c r="AM339" i="28"/>
  <c r="Z339" i="28"/>
  <c r="AX339" i="28"/>
  <c r="L339" i="28"/>
  <c r="AJ339" i="28"/>
  <c r="O339" i="28"/>
  <c r="P339" i="28"/>
  <c r="R339" i="28"/>
  <c r="I340" i="28"/>
  <c r="H340" i="28" s="1"/>
  <c r="AG339" i="28"/>
  <c r="K339" i="28"/>
  <c r="AO339" i="28"/>
  <c r="J340" i="28"/>
  <c r="BG339" i="28"/>
  <c r="AF339" i="28"/>
  <c r="AP339" i="28"/>
  <c r="U339" i="28"/>
  <c r="AB339" i="28"/>
  <c r="AT339" i="28"/>
  <c r="AS339" i="28"/>
  <c r="BB339" i="28"/>
  <c r="AD339" i="28"/>
  <c r="AU339" i="28"/>
  <c r="S339" i="28"/>
  <c r="AW339" i="28"/>
  <c r="AA339" i="28"/>
  <c r="BD339" i="28"/>
  <c r="AV339" i="28"/>
  <c r="Y339" i="28"/>
  <c r="T339" i="28"/>
  <c r="M339" i="28"/>
  <c r="AZ339" i="28"/>
  <c r="AE339" i="28"/>
  <c r="N339" i="28"/>
  <c r="V339" i="28"/>
  <c r="BF339" i="28"/>
  <c r="AQ339" i="28"/>
  <c r="AK339" i="28"/>
  <c r="AN339" i="28"/>
  <c r="AL339" i="28"/>
  <c r="Z343" i="25"/>
  <c r="L343" i="25"/>
  <c r="AL343" i="25"/>
  <c r="X343" i="25"/>
  <c r="Q343" i="25"/>
  <c r="AG343" i="25"/>
  <c r="AA343" i="25"/>
  <c r="AE343" i="25"/>
  <c r="BB343" i="25"/>
  <c r="AY343" i="25"/>
  <c r="AV343" i="25"/>
  <c r="AJ343" i="25"/>
  <c r="N343" i="25"/>
  <c r="BD343" i="25"/>
  <c r="O343" i="25"/>
  <c r="AF343" i="25"/>
  <c r="I344" i="25"/>
  <c r="H344" i="25" s="1"/>
  <c r="BC343" i="25"/>
  <c r="AD343" i="25"/>
  <c r="AK343" i="25"/>
  <c r="AS343" i="25"/>
  <c r="M343" i="25"/>
  <c r="BE343" i="25"/>
  <c r="AP343" i="25"/>
  <c r="AQ343" i="25"/>
  <c r="V343" i="25"/>
  <c r="AH343" i="25"/>
  <c r="AB343" i="25"/>
  <c r="AM343" i="25"/>
  <c r="BF343" i="25"/>
  <c r="BA343" i="25"/>
  <c r="K343" i="25"/>
  <c r="AU343" i="25"/>
  <c r="R343" i="25"/>
  <c r="AZ343" i="25"/>
  <c r="AT343" i="25"/>
  <c r="J344" i="25"/>
  <c r="W343" i="25"/>
  <c r="AI343" i="25"/>
  <c r="AN343" i="25"/>
  <c r="P343" i="25"/>
  <c r="AX343" i="25"/>
  <c r="AR343" i="25"/>
  <c r="Y343" i="25"/>
  <c r="S343" i="25"/>
  <c r="BH343" i="25"/>
  <c r="U343" i="25"/>
  <c r="AO343" i="25"/>
  <c r="BI343" i="25"/>
  <c r="T343" i="25"/>
  <c r="BG343" i="25"/>
  <c r="AW343" i="25"/>
  <c r="AC343" i="25"/>
  <c r="AW340" i="28" l="1"/>
  <c r="M340" i="28"/>
  <c r="AL340" i="28"/>
  <c r="AV340" i="28"/>
  <c r="AY340" i="28"/>
  <c r="AC340" i="28"/>
  <c r="I341" i="28"/>
  <c r="H341" i="28" s="1"/>
  <c r="AU340" i="28"/>
  <c r="AG340" i="28"/>
  <c r="AQ340" i="28"/>
  <c r="AH340" i="28"/>
  <c r="AZ340" i="28"/>
  <c r="BB340" i="28"/>
  <c r="BH340" i="28"/>
  <c r="AS340" i="28"/>
  <c r="AK340" i="28"/>
  <c r="T340" i="28"/>
  <c r="Q340" i="28"/>
  <c r="AN340" i="28"/>
  <c r="AO340" i="28"/>
  <c r="BA340" i="28"/>
  <c r="AE340" i="28"/>
  <c r="BD340" i="28"/>
  <c r="S340" i="28"/>
  <c r="AP340" i="28"/>
  <c r="Y340" i="28"/>
  <c r="BC340" i="28"/>
  <c r="R340" i="28"/>
  <c r="AD340" i="28"/>
  <c r="L340" i="28"/>
  <c r="W340" i="28"/>
  <c r="Z340" i="28"/>
  <c r="K340" i="28"/>
  <c r="AI340" i="28"/>
  <c r="BF340" i="28"/>
  <c r="BE340" i="28"/>
  <c r="X340" i="28"/>
  <c r="V340" i="28"/>
  <c r="AX340" i="28"/>
  <c r="AM340" i="28"/>
  <c r="U340" i="28"/>
  <c r="J341" i="28"/>
  <c r="AJ340" i="28"/>
  <c r="BG340" i="28"/>
  <c r="N340" i="28"/>
  <c r="AR340" i="28"/>
  <c r="AA340" i="28"/>
  <c r="AT340" i="28"/>
  <c r="P340" i="28"/>
  <c r="O340" i="28"/>
  <c r="AB340" i="28"/>
  <c r="AF340" i="28"/>
  <c r="BD344" i="25"/>
  <c r="BE344" i="25"/>
  <c r="AD344" i="25"/>
  <c r="BI344" i="25"/>
  <c r="AG344" i="25"/>
  <c r="T344" i="25"/>
  <c r="L344" i="25"/>
  <c r="AL344" i="25"/>
  <c r="AH344" i="25"/>
  <c r="P344" i="25"/>
  <c r="Q344" i="25"/>
  <c r="R344" i="25"/>
  <c r="AX344" i="25"/>
  <c r="S344" i="25"/>
  <c r="M344" i="25"/>
  <c r="AO344" i="25"/>
  <c r="AF344" i="25"/>
  <c r="AQ344" i="25"/>
  <c r="AS344" i="25"/>
  <c r="BC344" i="25"/>
  <c r="AB344" i="25"/>
  <c r="AI344" i="25"/>
  <c r="N344" i="25"/>
  <c r="AZ344" i="25"/>
  <c r="AK344" i="25"/>
  <c r="J345" i="25"/>
  <c r="BH344" i="25"/>
  <c r="AY344" i="25"/>
  <c r="AE344" i="25"/>
  <c r="AC344" i="25"/>
  <c r="W344" i="25"/>
  <c r="U344" i="25"/>
  <c r="I345" i="25"/>
  <c r="H345" i="25" s="1"/>
  <c r="O344" i="25"/>
  <c r="AM344" i="25"/>
  <c r="BA344" i="25"/>
  <c r="AU344" i="25"/>
  <c r="X344" i="25"/>
  <c r="Y344" i="25"/>
  <c r="AR344" i="25"/>
  <c r="AT344" i="25"/>
  <c r="Z344" i="25"/>
  <c r="AA344" i="25"/>
  <c r="BF344" i="25"/>
  <c r="K344" i="25"/>
  <c r="AN344" i="25"/>
  <c r="BB344" i="25"/>
  <c r="BG344" i="25"/>
  <c r="AW344" i="25"/>
  <c r="V344" i="25"/>
  <c r="AJ344" i="25"/>
  <c r="AV344" i="25"/>
  <c r="AP344" i="25"/>
  <c r="AG341" i="28" l="1"/>
  <c r="AE341" i="28"/>
  <c r="M341" i="28"/>
  <c r="Q341" i="28"/>
  <c r="AX341" i="28"/>
  <c r="X341" i="28"/>
  <c r="N341" i="28"/>
  <c r="K341" i="28"/>
  <c r="BF341" i="28"/>
  <c r="AF341" i="28"/>
  <c r="BG341" i="28"/>
  <c r="BA341" i="28"/>
  <c r="AC341" i="28"/>
  <c r="R341" i="28"/>
  <c r="AB341" i="28"/>
  <c r="AL341" i="28"/>
  <c r="BE341" i="28"/>
  <c r="AA341" i="28"/>
  <c r="AW341" i="28"/>
  <c r="AU341" i="28"/>
  <c r="AQ341" i="28"/>
  <c r="W341" i="28"/>
  <c r="AO341" i="28"/>
  <c r="AM341" i="28"/>
  <c r="AK341" i="28"/>
  <c r="AT341" i="28"/>
  <c r="AH341" i="28"/>
  <c r="J342" i="28"/>
  <c r="BD341" i="28"/>
  <c r="AN341" i="28"/>
  <c r="AJ341" i="28"/>
  <c r="AD341" i="28"/>
  <c r="AS341" i="28"/>
  <c r="S341" i="28"/>
  <c r="AZ341" i="28"/>
  <c r="AP341" i="28"/>
  <c r="BC341" i="28"/>
  <c r="V341" i="28"/>
  <c r="P341" i="28"/>
  <c r="AR341" i="28"/>
  <c r="O341" i="28"/>
  <c r="T341" i="28"/>
  <c r="AI341" i="28"/>
  <c r="I342" i="28"/>
  <c r="H342" i="28" s="1"/>
  <c r="U341" i="28"/>
  <c r="AY341" i="28"/>
  <c r="AV341" i="28"/>
  <c r="Z341" i="28"/>
  <c r="L341" i="28"/>
  <c r="Y341" i="28"/>
  <c r="BH341" i="28"/>
  <c r="BB341" i="28"/>
  <c r="Z345" i="25"/>
  <c r="P345" i="25"/>
  <c r="AQ345" i="25"/>
  <c r="L345" i="25"/>
  <c r="Q345" i="25"/>
  <c r="AH345" i="25"/>
  <c r="BC345" i="25"/>
  <c r="AF345" i="25"/>
  <c r="I346" i="25"/>
  <c r="H346" i="25" s="1"/>
  <c r="Y345" i="25"/>
  <c r="AG345" i="25"/>
  <c r="M345" i="25"/>
  <c r="AV345" i="25"/>
  <c r="AK345" i="25"/>
  <c r="R345" i="25"/>
  <c r="AD345" i="25"/>
  <c r="AR345" i="25"/>
  <c r="K345" i="25"/>
  <c r="BB345" i="25"/>
  <c r="BH345" i="25"/>
  <c r="N345" i="25"/>
  <c r="AJ345" i="25"/>
  <c r="W345" i="25"/>
  <c r="AU345" i="25"/>
  <c r="AW345" i="25"/>
  <c r="O345" i="25"/>
  <c r="AE345" i="25"/>
  <c r="BA345" i="25"/>
  <c r="U345" i="25"/>
  <c r="BG345" i="25"/>
  <c r="AB345" i="25"/>
  <c r="AT345" i="25"/>
  <c r="AS345" i="25"/>
  <c r="AY345" i="25"/>
  <c r="AL345" i="25"/>
  <c r="T345" i="25"/>
  <c r="AN345" i="25"/>
  <c r="AO345" i="25"/>
  <c r="J346" i="25"/>
  <c r="AM345" i="25"/>
  <c r="X345" i="25"/>
  <c r="S345" i="25"/>
  <c r="BE345" i="25"/>
  <c r="AP345" i="25"/>
  <c r="AI345" i="25"/>
  <c r="BF345" i="25"/>
  <c r="BD345" i="25"/>
  <c r="AX345" i="25"/>
  <c r="AA345" i="25"/>
  <c r="AZ345" i="25"/>
  <c r="AC345" i="25"/>
  <c r="V345" i="25"/>
  <c r="BI345" i="25"/>
  <c r="Y346" i="25" l="1"/>
  <c r="AM346" i="25"/>
  <c r="AA346" i="25"/>
  <c r="K346" i="25"/>
  <c r="AL346" i="25"/>
  <c r="BA346" i="25"/>
  <c r="AZ346" i="25"/>
  <c r="AP346" i="25"/>
  <c r="AF346" i="25"/>
  <c r="AW346" i="25"/>
  <c r="BF346" i="25"/>
  <c r="AS346" i="25"/>
  <c r="AG346" i="25"/>
  <c r="BC346" i="25"/>
  <c r="AY346" i="25"/>
  <c r="AK346" i="25"/>
  <c r="AO346" i="25"/>
  <c r="M346" i="25"/>
  <c r="BD346" i="25"/>
  <c r="AX346" i="25"/>
  <c r="BI346" i="25"/>
  <c r="AV346" i="25"/>
  <c r="AQ346" i="25"/>
  <c r="L346" i="25"/>
  <c r="BH346" i="25"/>
  <c r="P346" i="25"/>
  <c r="J347" i="25"/>
  <c r="AH346" i="25"/>
  <c r="I347" i="25"/>
  <c r="H347" i="25" s="1"/>
  <c r="AI346" i="25"/>
  <c r="N346" i="25"/>
  <c r="AU346" i="25"/>
  <c r="U346" i="25"/>
  <c r="X346" i="25"/>
  <c r="S346" i="25"/>
  <c r="AR346" i="25"/>
  <c r="R346" i="25"/>
  <c r="AC346" i="25"/>
  <c r="AD346" i="25"/>
  <c r="BB346" i="25"/>
  <c r="Q346" i="25"/>
  <c r="AB346" i="25"/>
  <c r="T346" i="25"/>
  <c r="W346" i="25"/>
  <c r="Z346" i="25"/>
  <c r="O346" i="25"/>
  <c r="BE346" i="25"/>
  <c r="BG346" i="25"/>
  <c r="AN346" i="25"/>
  <c r="AE346" i="25"/>
  <c r="AJ346" i="25"/>
  <c r="V346" i="25"/>
  <c r="AT346" i="25"/>
  <c r="AN342" i="28"/>
  <c r="AC342" i="28"/>
  <c r="R342" i="28"/>
  <c r="P342" i="28"/>
  <c r="L342" i="28"/>
  <c r="K342" i="28"/>
  <c r="T342" i="28"/>
  <c r="V342" i="28"/>
  <c r="BC342" i="28"/>
  <c r="BE342" i="28"/>
  <c r="M342" i="28"/>
  <c r="AX342" i="28"/>
  <c r="I343" i="28"/>
  <c r="H343" i="28" s="1"/>
  <c r="BA342" i="28"/>
  <c r="AO342" i="28"/>
  <c r="W342" i="28"/>
  <c r="BB342" i="28"/>
  <c r="AY342" i="28"/>
  <c r="AU342" i="28"/>
  <c r="AV342" i="28"/>
  <c r="BF342" i="28"/>
  <c r="J343" i="28"/>
  <c r="Q342" i="28"/>
  <c r="AF342" i="28"/>
  <c r="S342" i="28"/>
  <c r="AT342" i="28"/>
  <c r="AP342" i="28"/>
  <c r="AK342" i="28"/>
  <c r="X342" i="28"/>
  <c r="AA342" i="28"/>
  <c r="AI342" i="28"/>
  <c r="BD342" i="28"/>
  <c r="AE342" i="28"/>
  <c r="BH342" i="28"/>
  <c r="AZ342" i="28"/>
  <c r="N342" i="28"/>
  <c r="AH342" i="28"/>
  <c r="Z342" i="28"/>
  <c r="AW342" i="28"/>
  <c r="Y342" i="28"/>
  <c r="BG342" i="28"/>
  <c r="AQ342" i="28"/>
  <c r="AG342" i="28"/>
  <c r="O342" i="28"/>
  <c r="AD342" i="28"/>
  <c r="AB342" i="28"/>
  <c r="AJ342" i="28"/>
  <c r="AR342" i="28"/>
  <c r="U342" i="28"/>
  <c r="AM342" i="28"/>
  <c r="AL342" i="28"/>
  <c r="AS342" i="28"/>
  <c r="BB347" i="25" l="1"/>
  <c r="AX347" i="25"/>
  <c r="AH347" i="25"/>
  <c r="P347" i="25"/>
  <c r="AB347" i="25"/>
  <c r="AJ347" i="25"/>
  <c r="Y347" i="25"/>
  <c r="AO347" i="25"/>
  <c r="AA347" i="25"/>
  <c r="BA347" i="25"/>
  <c r="AD347" i="25"/>
  <c r="AN347" i="25"/>
  <c r="BC347" i="25"/>
  <c r="AL347" i="25"/>
  <c r="AS347" i="25"/>
  <c r="AR347" i="25"/>
  <c r="O347" i="25"/>
  <c r="AM347" i="25"/>
  <c r="AQ347" i="25"/>
  <c r="AC347" i="25"/>
  <c r="X347" i="25"/>
  <c r="J348" i="25"/>
  <c r="Q347" i="25"/>
  <c r="W347" i="25"/>
  <c r="Z347" i="25"/>
  <c r="S347" i="25"/>
  <c r="R347" i="25"/>
  <c r="BG347" i="25"/>
  <c r="AU347" i="25"/>
  <c r="AP347" i="25"/>
  <c r="AT347" i="25"/>
  <c r="AV347" i="25"/>
  <c r="AI347" i="25"/>
  <c r="AZ347" i="25"/>
  <c r="T347" i="25"/>
  <c r="BF347" i="25"/>
  <c r="AW347" i="25"/>
  <c r="BI347" i="25"/>
  <c r="U347" i="25"/>
  <c r="N347" i="25"/>
  <c r="AK347" i="25"/>
  <c r="AF347" i="25"/>
  <c r="V347" i="25"/>
  <c r="L347" i="25"/>
  <c r="BE347" i="25"/>
  <c r="BH347" i="25"/>
  <c r="K347" i="25"/>
  <c r="AE347" i="25"/>
  <c r="AY347" i="25"/>
  <c r="I348" i="25"/>
  <c r="H348" i="25" s="1"/>
  <c r="BD347" i="25"/>
  <c r="AG347" i="25"/>
  <c r="M347" i="25"/>
  <c r="W343" i="28"/>
  <c r="AQ343" i="28"/>
  <c r="AN343" i="28"/>
  <c r="AA343" i="28"/>
  <c r="BE343" i="28"/>
  <c r="AO343" i="28"/>
  <c r="J344" i="28"/>
  <c r="BF343" i="28"/>
  <c r="AE343" i="28"/>
  <c r="BH343" i="28"/>
  <c r="AM343" i="28"/>
  <c r="T343" i="28"/>
  <c r="BB343" i="28"/>
  <c r="BG343" i="28"/>
  <c r="AP343" i="28"/>
  <c r="AV343" i="28"/>
  <c r="N343" i="28"/>
  <c r="Q343" i="28"/>
  <c r="V343" i="28"/>
  <c r="P343" i="28"/>
  <c r="BC343" i="28"/>
  <c r="BD343" i="28"/>
  <c r="L343" i="28"/>
  <c r="AS343" i="28"/>
  <c r="X343" i="28"/>
  <c r="AC343" i="28"/>
  <c r="BA343" i="28"/>
  <c r="Z343" i="28"/>
  <c r="AD343" i="28"/>
  <c r="I344" i="28"/>
  <c r="H344" i="28" s="1"/>
  <c r="AU343" i="28"/>
  <c r="AG343" i="28"/>
  <c r="U343" i="28"/>
  <c r="AT343" i="28"/>
  <c r="AY343" i="28"/>
  <c r="AI343" i="28"/>
  <c r="S343" i="28"/>
  <c r="AH343" i="28"/>
  <c r="K343" i="28"/>
  <c r="O343" i="28"/>
  <c r="AW343" i="28"/>
  <c r="AB343" i="28"/>
  <c r="R343" i="28"/>
  <c r="AF343" i="28"/>
  <c r="AR343" i="28"/>
  <c r="AX343" i="28"/>
  <c r="AZ343" i="28"/>
  <c r="M343" i="28"/>
  <c r="AK343" i="28"/>
  <c r="AL343" i="28"/>
  <c r="AJ343" i="28"/>
  <c r="Y343" i="28"/>
  <c r="AK348" i="25" l="1"/>
  <c r="R348" i="25"/>
  <c r="AL348" i="25"/>
  <c r="S348" i="25"/>
  <c r="BF348" i="25"/>
  <c r="AY348" i="25"/>
  <c r="W348" i="25"/>
  <c r="V348" i="25"/>
  <c r="X348" i="25"/>
  <c r="AO348" i="25"/>
  <c r="BG348" i="25"/>
  <c r="AC348" i="25"/>
  <c r="AI348" i="25"/>
  <c r="AZ348" i="25"/>
  <c r="K348" i="25"/>
  <c r="AX348" i="25"/>
  <c r="Z348" i="25"/>
  <c r="BD348" i="25"/>
  <c r="AT348" i="25"/>
  <c r="BC348" i="25"/>
  <c r="AF348" i="25"/>
  <c r="BI348" i="25"/>
  <c r="AJ348" i="25"/>
  <c r="AM348" i="25"/>
  <c r="AH348" i="25"/>
  <c r="I349" i="25"/>
  <c r="H349" i="25" s="1"/>
  <c r="AU348" i="25"/>
  <c r="AV348" i="25"/>
  <c r="AQ348" i="25"/>
  <c r="P348" i="25"/>
  <c r="AR348" i="25"/>
  <c r="AA348" i="25"/>
  <c r="AW348" i="25"/>
  <c r="AG348" i="25"/>
  <c r="U348" i="25"/>
  <c r="J349" i="25"/>
  <c r="BH348" i="25"/>
  <c r="AN348" i="25"/>
  <c r="M348" i="25"/>
  <c r="AP348" i="25"/>
  <c r="AS348" i="25"/>
  <c r="L348" i="25"/>
  <c r="BA348" i="25"/>
  <c r="O348" i="25"/>
  <c r="N348" i="25"/>
  <c r="T348" i="25"/>
  <c r="Y348" i="25"/>
  <c r="AD348" i="25"/>
  <c r="BB348" i="25"/>
  <c r="AB348" i="25"/>
  <c r="BE348" i="25"/>
  <c r="Q348" i="25"/>
  <c r="AE348" i="25"/>
  <c r="AF344" i="28"/>
  <c r="AI344" i="28"/>
  <c r="Q344" i="28"/>
  <c r="N344" i="28"/>
  <c r="BG344" i="28"/>
  <c r="AN344" i="28"/>
  <c r="BF344" i="28"/>
  <c r="S344" i="28"/>
  <c r="AP344" i="28"/>
  <c r="AB344" i="28"/>
  <c r="AT344" i="28"/>
  <c r="AC344" i="28"/>
  <c r="U344" i="28"/>
  <c r="AD344" i="28"/>
  <c r="J345" i="28"/>
  <c r="T344" i="28"/>
  <c r="BD344" i="28"/>
  <c r="AH344" i="28"/>
  <c r="AZ344" i="28"/>
  <c r="AW344" i="28"/>
  <c r="AE344" i="28"/>
  <c r="O344" i="28"/>
  <c r="L344" i="28"/>
  <c r="Z344" i="28"/>
  <c r="AX344" i="28"/>
  <c r="AY344" i="28"/>
  <c r="M344" i="28"/>
  <c r="BH344" i="28"/>
  <c r="AQ344" i="28"/>
  <c r="AU344" i="28"/>
  <c r="BA344" i="28"/>
  <c r="V344" i="28"/>
  <c r="AV344" i="28"/>
  <c r="AK344" i="28"/>
  <c r="I345" i="28"/>
  <c r="H345" i="28" s="1"/>
  <c r="P344" i="28"/>
  <c r="K344" i="28"/>
  <c r="X344" i="28"/>
  <c r="W344" i="28"/>
  <c r="AR344" i="28"/>
  <c r="AM344" i="28"/>
  <c r="Y344" i="28"/>
  <c r="AL344" i="28"/>
  <c r="BE344" i="28"/>
  <c r="AJ344" i="28"/>
  <c r="BC344" i="28"/>
  <c r="R344" i="28"/>
  <c r="BB344" i="28"/>
  <c r="AO344" i="28"/>
  <c r="AA344" i="28"/>
  <c r="AG344" i="28"/>
  <c r="AS344" i="28"/>
  <c r="BB349" i="25" l="1"/>
  <c r="U349" i="25"/>
  <c r="AW349" i="25"/>
  <c r="AN349" i="25"/>
  <c r="O349" i="25"/>
  <c r="AO349" i="25"/>
  <c r="BD349" i="25"/>
  <c r="X349" i="25"/>
  <c r="AV349" i="25"/>
  <c r="BC349" i="25"/>
  <c r="AM349" i="25"/>
  <c r="K349" i="25"/>
  <c r="AX349" i="25"/>
  <c r="AC349" i="25"/>
  <c r="AR349" i="25"/>
  <c r="W349" i="25"/>
  <c r="BE349" i="25"/>
  <c r="AD349" i="25"/>
  <c r="BF349" i="25"/>
  <c r="AB349" i="25"/>
  <c r="J350" i="25"/>
  <c r="L349" i="25"/>
  <c r="S349" i="25"/>
  <c r="AU349" i="25"/>
  <c r="AY349" i="25"/>
  <c r="BG349" i="25"/>
  <c r="V349" i="25"/>
  <c r="AE349" i="25"/>
  <c r="R349" i="25"/>
  <c r="AZ349" i="25"/>
  <c r="AT349" i="25"/>
  <c r="I350" i="25"/>
  <c r="H350" i="25" s="1"/>
  <c r="AK349" i="25"/>
  <c r="AI349" i="25"/>
  <c r="Z349" i="25"/>
  <c r="AH349" i="25"/>
  <c r="AP349" i="25"/>
  <c r="Q349" i="25"/>
  <c r="AA349" i="25"/>
  <c r="AJ349" i="25"/>
  <c r="M349" i="25"/>
  <c r="BA349" i="25"/>
  <c r="T349" i="25"/>
  <c r="AL349" i="25"/>
  <c r="AQ349" i="25"/>
  <c r="Y349" i="25"/>
  <c r="BI349" i="25"/>
  <c r="AS349" i="25"/>
  <c r="AF349" i="25"/>
  <c r="P349" i="25"/>
  <c r="N349" i="25"/>
  <c r="BH349" i="25"/>
  <c r="AG349" i="25"/>
  <c r="BD345" i="28"/>
  <c r="K345" i="28"/>
  <c r="N345" i="28"/>
  <c r="J346" i="28"/>
  <c r="BE345" i="28"/>
  <c r="BG345" i="28"/>
  <c r="BB345" i="28"/>
  <c r="BH345" i="28"/>
  <c r="AZ345" i="28"/>
  <c r="AI345" i="28"/>
  <c r="BA345" i="28"/>
  <c r="AF345" i="28"/>
  <c r="AA345" i="28"/>
  <c r="AG345" i="28"/>
  <c r="U345" i="28"/>
  <c r="X345" i="28"/>
  <c r="AY345" i="28"/>
  <c r="AC345" i="28"/>
  <c r="AE345" i="28"/>
  <c r="Y345" i="28"/>
  <c r="L345" i="28"/>
  <c r="Z345" i="28"/>
  <c r="AO345" i="28"/>
  <c r="V345" i="28"/>
  <c r="AH345" i="28"/>
  <c r="M345" i="28"/>
  <c r="AJ345" i="28"/>
  <c r="Q345" i="28"/>
  <c r="BF345" i="28"/>
  <c r="BC345" i="28"/>
  <c r="AD345" i="28"/>
  <c r="O345" i="28"/>
  <c r="R345" i="28"/>
  <c r="AP345" i="28"/>
  <c r="AL345" i="28"/>
  <c r="AT345" i="28"/>
  <c r="AQ345" i="28"/>
  <c r="AX345" i="28"/>
  <c r="AM345" i="28"/>
  <c r="AV345" i="28"/>
  <c r="W345" i="28"/>
  <c r="T345" i="28"/>
  <c r="AS345" i="28"/>
  <c r="AK345" i="28"/>
  <c r="AN345" i="28"/>
  <c r="AW345" i="28"/>
  <c r="P345" i="28"/>
  <c r="AR345" i="28"/>
  <c r="I346" i="28"/>
  <c r="H346" i="28" s="1"/>
  <c r="AU345" i="28"/>
  <c r="AB345" i="28"/>
  <c r="S345" i="28"/>
  <c r="BD346" i="28" l="1"/>
  <c r="AI346" i="28"/>
  <c r="I347" i="28"/>
  <c r="H347" i="28" s="1"/>
  <c r="K346" i="28"/>
  <c r="AN346" i="28"/>
  <c r="AP346" i="28"/>
  <c r="BF346" i="28"/>
  <c r="AS346" i="28"/>
  <c r="AW346" i="28"/>
  <c r="V346" i="28"/>
  <c r="Y346" i="28"/>
  <c r="AJ346" i="28"/>
  <c r="AV346" i="28"/>
  <c r="N346" i="28"/>
  <c r="BE346" i="28"/>
  <c r="AZ346" i="28"/>
  <c r="AF346" i="28"/>
  <c r="AG346" i="28"/>
  <c r="AO346" i="28"/>
  <c r="AH346" i="28"/>
  <c r="AD346" i="28"/>
  <c r="AX346" i="28"/>
  <c r="BA346" i="28"/>
  <c r="BB346" i="28"/>
  <c r="AK346" i="28"/>
  <c r="AT346" i="28"/>
  <c r="AB346" i="28"/>
  <c r="BC346" i="28"/>
  <c r="T346" i="28"/>
  <c r="Z346" i="28"/>
  <c r="BH346" i="28"/>
  <c r="AU346" i="28"/>
  <c r="P346" i="28"/>
  <c r="Q346" i="28"/>
  <c r="BG346" i="28"/>
  <c r="X346" i="28"/>
  <c r="U346" i="28"/>
  <c r="AC346" i="28"/>
  <c r="S346" i="28"/>
  <c r="AL346" i="28"/>
  <c r="AR346" i="28"/>
  <c r="AM346" i="28"/>
  <c r="AQ346" i="28"/>
  <c r="O346" i="28"/>
  <c r="W346" i="28"/>
  <c r="J347" i="28"/>
  <c r="M346" i="28"/>
  <c r="R346" i="28"/>
  <c r="AE346" i="28"/>
  <c r="AA346" i="28"/>
  <c r="L346" i="28"/>
  <c r="AY346" i="28"/>
  <c r="AG350" i="25"/>
  <c r="AS350" i="25"/>
  <c r="AH350" i="25"/>
  <c r="AU350" i="25"/>
  <c r="I351" i="25"/>
  <c r="H351" i="25" s="1"/>
  <c r="AW350" i="25"/>
  <c r="AO350" i="25"/>
  <c r="X350" i="25"/>
  <c r="BA350" i="25"/>
  <c r="BG350" i="25"/>
  <c r="N350" i="25"/>
  <c r="AA350" i="25"/>
  <c r="AI350" i="25"/>
  <c r="W350" i="25"/>
  <c r="AQ350" i="25"/>
  <c r="V350" i="25"/>
  <c r="Y350" i="25"/>
  <c r="J351" i="25"/>
  <c r="BH350" i="25"/>
  <c r="BC350" i="25"/>
  <c r="Z350" i="25"/>
  <c r="AN350" i="25"/>
  <c r="U350" i="25"/>
  <c r="S350" i="25"/>
  <c r="K350" i="25"/>
  <c r="Q350" i="25"/>
  <c r="L350" i="25"/>
  <c r="O350" i="25"/>
  <c r="AZ350" i="25"/>
  <c r="AC350" i="25"/>
  <c r="BI350" i="25"/>
  <c r="AL350" i="25"/>
  <c r="M350" i="25"/>
  <c r="P350" i="25"/>
  <c r="AD350" i="25"/>
  <c r="R350" i="25"/>
  <c r="AR350" i="25"/>
  <c r="AM350" i="25"/>
  <c r="AV350" i="25"/>
  <c r="AX350" i="25"/>
  <c r="AE350" i="25"/>
  <c r="AJ350" i="25"/>
  <c r="T350" i="25"/>
  <c r="BD350" i="25"/>
  <c r="BB350" i="25"/>
  <c r="AF350" i="25"/>
  <c r="AT350" i="25"/>
  <c r="AB350" i="25"/>
  <c r="AP350" i="25"/>
  <c r="AY350" i="25"/>
  <c r="BE350" i="25"/>
  <c r="BF350" i="25"/>
  <c r="AK350" i="25"/>
  <c r="AG347" i="28" l="1"/>
  <c r="Y347" i="28"/>
  <c r="J348" i="28"/>
  <c r="AL347" i="28"/>
  <c r="L347" i="28"/>
  <c r="AU347" i="28"/>
  <c r="AD347" i="28"/>
  <c r="AY347" i="28"/>
  <c r="M347" i="28"/>
  <c r="AX347" i="28"/>
  <c r="X347" i="28"/>
  <c r="BD347" i="28"/>
  <c r="T347" i="28"/>
  <c r="W347" i="28"/>
  <c r="V347" i="28"/>
  <c r="AW347" i="28"/>
  <c r="BF347" i="28"/>
  <c r="AK347" i="28"/>
  <c r="AS347" i="28"/>
  <c r="AI347" i="28"/>
  <c r="AM347" i="28"/>
  <c r="BH347" i="28"/>
  <c r="Q347" i="28"/>
  <c r="O347" i="28"/>
  <c r="AB347" i="28"/>
  <c r="BG347" i="28"/>
  <c r="AO347" i="28"/>
  <c r="AN347" i="28"/>
  <c r="AP347" i="28"/>
  <c r="R347" i="28"/>
  <c r="N347" i="28"/>
  <c r="AQ347" i="28"/>
  <c r="K347" i="28"/>
  <c r="S347" i="28"/>
  <c r="BB347" i="28"/>
  <c r="AE347" i="28"/>
  <c r="AR347" i="28"/>
  <c r="AJ347" i="28"/>
  <c r="AZ347" i="28"/>
  <c r="BA347" i="28"/>
  <c r="AC347" i="28"/>
  <c r="AA347" i="28"/>
  <c r="AV347" i="28"/>
  <c r="BC347" i="28"/>
  <c r="AT347" i="28"/>
  <c r="P347" i="28"/>
  <c r="AF347" i="28"/>
  <c r="BE347" i="28"/>
  <c r="AH347" i="28"/>
  <c r="I348" i="28"/>
  <c r="H348" i="28" s="1"/>
  <c r="U347" i="28"/>
  <c r="Z347" i="28"/>
  <c r="AI351" i="25"/>
  <c r="BH351" i="25"/>
  <c r="AN351" i="25"/>
  <c r="AA351" i="25"/>
  <c r="T351" i="25"/>
  <c r="O351" i="25"/>
  <c r="AG351" i="25"/>
  <c r="J352" i="25"/>
  <c r="R351" i="25"/>
  <c r="W351" i="25"/>
  <c r="BA351" i="25"/>
  <c r="AT351" i="25"/>
  <c r="AE351" i="25"/>
  <c r="BI351" i="25"/>
  <c r="BC351" i="25"/>
  <c r="I352" i="25"/>
  <c r="H352" i="25" s="1"/>
  <c r="AZ351" i="25"/>
  <c r="AH351" i="25"/>
  <c r="AC351" i="25"/>
  <c r="AR351" i="25"/>
  <c r="Z351" i="25"/>
  <c r="AP351" i="25"/>
  <c r="Q351" i="25"/>
  <c r="AU351" i="25"/>
  <c r="AS351" i="25"/>
  <c r="AJ351" i="25"/>
  <c r="AX351" i="25"/>
  <c r="BF351" i="25"/>
  <c r="AB351" i="25"/>
  <c r="P351" i="25"/>
  <c r="AQ351" i="25"/>
  <c r="L351" i="25"/>
  <c r="Y351" i="25"/>
  <c r="AO351" i="25"/>
  <c r="AF351" i="25"/>
  <c r="AW351" i="25"/>
  <c r="AL351" i="25"/>
  <c r="BD351" i="25"/>
  <c r="BG351" i="25"/>
  <c r="K351" i="25"/>
  <c r="AM351" i="25"/>
  <c r="AY351" i="25"/>
  <c r="U351" i="25"/>
  <c r="BE351" i="25"/>
  <c r="V351" i="25"/>
  <c r="N351" i="25"/>
  <c r="S351" i="25"/>
  <c r="AK351" i="25"/>
  <c r="BB351" i="25"/>
  <c r="AD351" i="25"/>
  <c r="AV351" i="25"/>
  <c r="M351" i="25"/>
  <c r="X351" i="25"/>
  <c r="Q352" i="25" l="1"/>
  <c r="BD352" i="25"/>
  <c r="AQ352" i="25"/>
  <c r="N352" i="25"/>
  <c r="AR352" i="25"/>
  <c r="L352" i="25"/>
  <c r="R352" i="25"/>
  <c r="AE352" i="25"/>
  <c r="AF352" i="25"/>
  <c r="AJ352" i="25"/>
  <c r="AO352" i="25"/>
  <c r="BG352" i="25"/>
  <c r="AS352" i="25"/>
  <c r="Z352" i="25"/>
  <c r="K352" i="25"/>
  <c r="AK352" i="25"/>
  <c r="V352" i="25"/>
  <c r="M352" i="25"/>
  <c r="AI352" i="25"/>
  <c r="AU352" i="25"/>
  <c r="AW352" i="25"/>
  <c r="AT352" i="25"/>
  <c r="BE352" i="25"/>
  <c r="BB352" i="25"/>
  <c r="AC352" i="25"/>
  <c r="AG352" i="25"/>
  <c r="BC352" i="25"/>
  <c r="U352" i="25"/>
  <c r="AB352" i="25"/>
  <c r="W352" i="25"/>
  <c r="Y352" i="25"/>
  <c r="S352" i="25"/>
  <c r="AZ352" i="25"/>
  <c r="AM352" i="25"/>
  <c r="AP352" i="25"/>
  <c r="AY352" i="25"/>
  <c r="T352" i="25"/>
  <c r="BA352" i="25"/>
  <c r="BF352" i="25"/>
  <c r="O352" i="25"/>
  <c r="I353" i="25"/>
  <c r="H353" i="25" s="1"/>
  <c r="AD352" i="25"/>
  <c r="BI352" i="25"/>
  <c r="AA352" i="25"/>
  <c r="X352" i="25"/>
  <c r="AN352" i="25"/>
  <c r="AH352" i="25"/>
  <c r="AL352" i="25"/>
  <c r="J353" i="25"/>
  <c r="BH352" i="25"/>
  <c r="AX352" i="25"/>
  <c r="AV352" i="25"/>
  <c r="P352" i="25"/>
  <c r="BE348" i="28"/>
  <c r="AX348" i="28"/>
  <c r="AS348" i="28"/>
  <c r="BG348" i="28"/>
  <c r="Z348" i="28"/>
  <c r="AW348" i="28"/>
  <c r="AM348" i="28"/>
  <c r="S348" i="28"/>
  <c r="BC348" i="28"/>
  <c r="AD348" i="28"/>
  <c r="R348" i="28"/>
  <c r="M348" i="28"/>
  <c r="W348" i="28"/>
  <c r="AV348" i="28"/>
  <c r="BD348" i="28"/>
  <c r="AK348" i="28"/>
  <c r="AA348" i="28"/>
  <c r="P348" i="28"/>
  <c r="BF348" i="28"/>
  <c r="AH348" i="28"/>
  <c r="BB348" i="28"/>
  <c r="I349" i="28"/>
  <c r="H349" i="28" s="1"/>
  <c r="AP348" i="28"/>
  <c r="J349" i="28"/>
  <c r="O348" i="28"/>
  <c r="AN348" i="28"/>
  <c r="AU348" i="28"/>
  <c r="AB348" i="28"/>
  <c r="AQ348" i="28"/>
  <c r="AI348" i="28"/>
  <c r="AF348" i="28"/>
  <c r="AL348" i="28"/>
  <c r="AG348" i="28"/>
  <c r="AZ348" i="28"/>
  <c r="AT348" i="28"/>
  <c r="T348" i="28"/>
  <c r="BH348" i="28"/>
  <c r="N348" i="28"/>
  <c r="U348" i="28"/>
  <c r="L348" i="28"/>
  <c r="AY348" i="28"/>
  <c r="X348" i="28"/>
  <c r="Q348" i="28"/>
  <c r="Y348" i="28"/>
  <c r="AC348" i="28"/>
  <c r="K348" i="28"/>
  <c r="AR348" i="28"/>
  <c r="AO348" i="28"/>
  <c r="AJ348" i="28"/>
  <c r="BA348" i="28"/>
  <c r="AE348" i="28"/>
  <c r="V348" i="28"/>
  <c r="AK353" i="25" l="1"/>
  <c r="AT353" i="25"/>
  <c r="O353" i="25"/>
  <c r="AR353" i="25"/>
  <c r="BF353" i="25"/>
  <c r="AZ353" i="25"/>
  <c r="BC353" i="25"/>
  <c r="AX353" i="25"/>
  <c r="N353" i="25"/>
  <c r="T353" i="25"/>
  <c r="AL353" i="25"/>
  <c r="I354" i="25"/>
  <c r="H354" i="25" s="1"/>
  <c r="W353" i="25"/>
  <c r="AD353" i="25"/>
  <c r="BG353" i="25"/>
  <c r="AP353" i="25"/>
  <c r="P353" i="25"/>
  <c r="AI353" i="25"/>
  <c r="AC353" i="25"/>
  <c r="R353" i="25"/>
  <c r="Y353" i="25"/>
  <c r="V353" i="25"/>
  <c r="AM353" i="25"/>
  <c r="BD353" i="25"/>
  <c r="AS353" i="25"/>
  <c r="AU353" i="25"/>
  <c r="M353" i="25"/>
  <c r="AB353" i="25"/>
  <c r="AA353" i="25"/>
  <c r="U353" i="25"/>
  <c r="L353" i="25"/>
  <c r="BI353" i="25"/>
  <c r="AQ353" i="25"/>
  <c r="AV353" i="25"/>
  <c r="X353" i="25"/>
  <c r="AF353" i="25"/>
  <c r="BA353" i="25"/>
  <c r="BE353" i="25"/>
  <c r="AO353" i="25"/>
  <c r="AY353" i="25"/>
  <c r="BH353" i="25"/>
  <c r="S353" i="25"/>
  <c r="AJ353" i="25"/>
  <c r="J354" i="25"/>
  <c r="Q353" i="25"/>
  <c r="AN353" i="25"/>
  <c r="BB353" i="25"/>
  <c r="AG353" i="25"/>
  <c r="AH353" i="25"/>
  <c r="AE353" i="25"/>
  <c r="AW353" i="25"/>
  <c r="Z353" i="25"/>
  <c r="K353" i="25"/>
  <c r="AS349" i="28"/>
  <c r="AV349" i="28"/>
  <c r="T349" i="28"/>
  <c r="AW349" i="28"/>
  <c r="I350" i="28"/>
  <c r="H350" i="28" s="1"/>
  <c r="AR349" i="28"/>
  <c r="AM349" i="28"/>
  <c r="Y349" i="28"/>
  <c r="BH349" i="28"/>
  <c r="AG349" i="28"/>
  <c r="N349" i="28"/>
  <c r="AY349" i="28"/>
  <c r="BD349" i="28"/>
  <c r="Z349" i="28"/>
  <c r="BB349" i="28"/>
  <c r="AP349" i="28"/>
  <c r="AQ349" i="28"/>
  <c r="BA349" i="28"/>
  <c r="O349" i="28"/>
  <c r="AK349" i="28"/>
  <c r="M349" i="28"/>
  <c r="AE349" i="28"/>
  <c r="J350" i="28"/>
  <c r="AH349" i="28"/>
  <c r="AL349" i="28"/>
  <c r="AU349" i="28"/>
  <c r="BG349" i="28"/>
  <c r="AF349" i="28"/>
  <c r="P349" i="28"/>
  <c r="AC349" i="28"/>
  <c r="AN349" i="28"/>
  <c r="Q349" i="28"/>
  <c r="K349" i="28"/>
  <c r="AJ349" i="28"/>
  <c r="U349" i="28"/>
  <c r="AX349" i="28"/>
  <c r="AB349" i="28"/>
  <c r="BC349" i="28"/>
  <c r="AO349" i="28"/>
  <c r="AZ349" i="28"/>
  <c r="S349" i="28"/>
  <c r="W349" i="28"/>
  <c r="V349" i="28"/>
  <c r="AI349" i="28"/>
  <c r="R349" i="28"/>
  <c r="AA349" i="28"/>
  <c r="L349" i="28"/>
  <c r="BE349" i="28"/>
  <c r="X349" i="28"/>
  <c r="BF349" i="28"/>
  <c r="AD349" i="28"/>
  <c r="AT349" i="28"/>
  <c r="AV350" i="28" l="1"/>
  <c r="O350" i="28"/>
  <c r="AA350" i="28"/>
  <c r="AM350" i="28"/>
  <c r="N350" i="28"/>
  <c r="AB350" i="28"/>
  <c r="M350" i="28"/>
  <c r="AO350" i="28"/>
  <c r="AH350" i="28"/>
  <c r="AK350" i="28"/>
  <c r="I351" i="28"/>
  <c r="H351" i="28" s="1"/>
  <c r="BH350" i="28"/>
  <c r="AC350" i="28"/>
  <c r="AY350" i="28"/>
  <c r="AN350" i="28"/>
  <c r="J351" i="28"/>
  <c r="AU350" i="28"/>
  <c r="BA350" i="28"/>
  <c r="AI350" i="28"/>
  <c r="AX350" i="28"/>
  <c r="AQ350" i="28"/>
  <c r="V350" i="28"/>
  <c r="W350" i="28"/>
  <c r="U350" i="28"/>
  <c r="Q350" i="28"/>
  <c r="AG350" i="28"/>
  <c r="AS350" i="28"/>
  <c r="AD350" i="28"/>
  <c r="BB350" i="28"/>
  <c r="AP350" i="28"/>
  <c r="AZ350" i="28"/>
  <c r="BE350" i="28"/>
  <c r="AR350" i="28"/>
  <c r="AL350" i="28"/>
  <c r="Z350" i="28"/>
  <c r="BD350" i="28"/>
  <c r="P350" i="28"/>
  <c r="AT350" i="28"/>
  <c r="R350" i="28"/>
  <c r="BC350" i="28"/>
  <c r="AJ350" i="28"/>
  <c r="AE350" i="28"/>
  <c r="X350" i="28"/>
  <c r="AF350" i="28"/>
  <c r="BF350" i="28"/>
  <c r="S350" i="28"/>
  <c r="L350" i="28"/>
  <c r="K350" i="28"/>
  <c r="Y350" i="28"/>
  <c r="T350" i="28"/>
  <c r="AW350" i="28"/>
  <c r="BG350" i="28"/>
  <c r="J355" i="25"/>
  <c r="AK354" i="25"/>
  <c r="BG354" i="25"/>
  <c r="AQ354" i="25"/>
  <c r="AI354" i="25"/>
  <c r="AJ354" i="25"/>
  <c r="AV354" i="25"/>
  <c r="AL354" i="25"/>
  <c r="Q354" i="25"/>
  <c r="AW354" i="25"/>
  <c r="AB354" i="25"/>
  <c r="AU354" i="25"/>
  <c r="AD354" i="25"/>
  <c r="AF354" i="25"/>
  <c r="AY354" i="25"/>
  <c r="X354" i="25"/>
  <c r="AO354" i="25"/>
  <c r="BF354" i="25"/>
  <c r="BH354" i="25"/>
  <c r="M354" i="25"/>
  <c r="AM354" i="25"/>
  <c r="AP354" i="25"/>
  <c r="AN354" i="25"/>
  <c r="AC354" i="25"/>
  <c r="U354" i="25"/>
  <c r="BD354" i="25"/>
  <c r="I355" i="25"/>
  <c r="H355" i="25" s="1"/>
  <c r="R354" i="25"/>
  <c r="V354" i="25"/>
  <c r="BC354" i="25"/>
  <c r="AZ354" i="25"/>
  <c r="AE354" i="25"/>
  <c r="T354" i="25"/>
  <c r="N354" i="25"/>
  <c r="AA354" i="25"/>
  <c r="W354" i="25"/>
  <c r="AT354" i="25"/>
  <c r="BA354" i="25"/>
  <c r="BE354" i="25"/>
  <c r="BB354" i="25"/>
  <c r="AH354" i="25"/>
  <c r="Z354" i="25"/>
  <c r="S354" i="25"/>
  <c r="K354" i="25"/>
  <c r="AR354" i="25"/>
  <c r="AG354" i="25"/>
  <c r="L354" i="25"/>
  <c r="P354" i="25"/>
  <c r="BI354" i="25"/>
  <c r="AS354" i="25"/>
  <c r="O354" i="25"/>
  <c r="AX354" i="25"/>
  <c r="Y354" i="25"/>
  <c r="AY355" i="25" l="1"/>
  <c r="AF355" i="25"/>
  <c r="AM355" i="25"/>
  <c r="J356" i="25"/>
  <c r="AJ355" i="25"/>
  <c r="AZ355" i="25"/>
  <c r="I356" i="25"/>
  <c r="H356" i="25" s="1"/>
  <c r="AD355" i="25"/>
  <c r="AE355" i="25"/>
  <c r="T355" i="25"/>
  <c r="AS355" i="25"/>
  <c r="AV355" i="25"/>
  <c r="BG355" i="25"/>
  <c r="AN355" i="25"/>
  <c r="Z355" i="25"/>
  <c r="BB355" i="25"/>
  <c r="X355" i="25"/>
  <c r="AQ355" i="25"/>
  <c r="W355" i="25"/>
  <c r="BE355" i="25"/>
  <c r="O355" i="25"/>
  <c r="AH355" i="25"/>
  <c r="BD355" i="25"/>
  <c r="K355" i="25"/>
  <c r="BA355" i="25"/>
  <c r="S355" i="25"/>
  <c r="AL355" i="25"/>
  <c r="AT355" i="25"/>
  <c r="Y355" i="25"/>
  <c r="P355" i="25"/>
  <c r="AI355" i="25"/>
  <c r="L355" i="25"/>
  <c r="V355" i="25"/>
  <c r="AG355" i="25"/>
  <c r="AX355" i="25"/>
  <c r="BF355" i="25"/>
  <c r="AA355" i="25"/>
  <c r="AR355" i="25"/>
  <c r="AO355" i="25"/>
  <c r="AW355" i="25"/>
  <c r="AC355" i="25"/>
  <c r="AP355" i="25"/>
  <c r="Q355" i="25"/>
  <c r="BH355" i="25"/>
  <c r="R355" i="25"/>
  <c r="N355" i="25"/>
  <c r="BI355" i="25"/>
  <c r="AU355" i="25"/>
  <c r="U355" i="25"/>
  <c r="BC355" i="25"/>
  <c r="AB355" i="25"/>
  <c r="M355" i="25"/>
  <c r="AK355" i="25"/>
  <c r="R351" i="28"/>
  <c r="AI351" i="28"/>
  <c r="AV351" i="28"/>
  <c r="AX351" i="28"/>
  <c r="AK351" i="28"/>
  <c r="Y351" i="28"/>
  <c r="BF351" i="28"/>
  <c r="Z351" i="28"/>
  <c r="K351" i="28"/>
  <c r="AB351" i="28"/>
  <c r="AF351" i="28"/>
  <c r="O351" i="28"/>
  <c r="W351" i="28"/>
  <c r="AC351" i="28"/>
  <c r="AM351" i="28"/>
  <c r="BC351" i="28"/>
  <c r="S351" i="28"/>
  <c r="I352" i="28"/>
  <c r="H352" i="28" s="1"/>
  <c r="AQ351" i="28"/>
  <c r="AS351" i="28"/>
  <c r="AL351" i="28"/>
  <c r="AA351" i="28"/>
  <c r="BG351" i="28"/>
  <c r="J352" i="28"/>
  <c r="AJ351" i="28"/>
  <c r="AU351" i="28"/>
  <c r="AZ351" i="28"/>
  <c r="X351" i="28"/>
  <c r="AD351" i="28"/>
  <c r="AH351" i="28"/>
  <c r="L351" i="28"/>
  <c r="AO351" i="28"/>
  <c r="Q351" i="28"/>
  <c r="BE351" i="28"/>
  <c r="BD351" i="28"/>
  <c r="M351" i="28"/>
  <c r="T351" i="28"/>
  <c r="BA351" i="28"/>
  <c r="AP351" i="28"/>
  <c r="N351" i="28"/>
  <c r="AN351" i="28"/>
  <c r="AT351" i="28"/>
  <c r="AR351" i="28"/>
  <c r="AY351" i="28"/>
  <c r="AE351" i="28"/>
  <c r="AW351" i="28"/>
  <c r="AG351" i="28"/>
  <c r="BH351" i="28"/>
  <c r="V351" i="28"/>
  <c r="U351" i="28"/>
  <c r="P351" i="28"/>
  <c r="BB351" i="28"/>
  <c r="AR352" i="28" l="1"/>
  <c r="O352" i="28"/>
  <c r="Q352" i="28"/>
  <c r="AO352" i="28"/>
  <c r="AS352" i="28"/>
  <c r="P352" i="28"/>
  <c r="AD352" i="28"/>
  <c r="Y352" i="28"/>
  <c r="AL352" i="28"/>
  <c r="I353" i="28"/>
  <c r="H353" i="28" s="1"/>
  <c r="BE352" i="28"/>
  <c r="AZ352" i="28"/>
  <c r="AX352" i="28"/>
  <c r="U352" i="28"/>
  <c r="X352" i="28"/>
  <c r="BD352" i="28"/>
  <c r="M352" i="28"/>
  <c r="V352" i="28"/>
  <c r="L352" i="28"/>
  <c r="AF352" i="28"/>
  <c r="S352" i="28"/>
  <c r="AQ352" i="28"/>
  <c r="N352" i="28"/>
  <c r="BH352" i="28"/>
  <c r="AA352" i="28"/>
  <c r="BA352" i="28"/>
  <c r="AP352" i="28"/>
  <c r="AN352" i="28"/>
  <c r="AE352" i="28"/>
  <c r="BB352" i="28"/>
  <c r="BC352" i="28"/>
  <c r="BF352" i="28"/>
  <c r="AB352" i="28"/>
  <c r="Z352" i="28"/>
  <c r="AY352" i="28"/>
  <c r="AT352" i="28"/>
  <c r="R352" i="28"/>
  <c r="W352" i="28"/>
  <c r="AI352" i="28"/>
  <c r="BG352" i="28"/>
  <c r="AG352" i="28"/>
  <c r="AU352" i="28"/>
  <c r="J353" i="28"/>
  <c r="AW352" i="28"/>
  <c r="AJ352" i="28"/>
  <c r="K352" i="28"/>
  <c r="AM352" i="28"/>
  <c r="AV352" i="28"/>
  <c r="T352" i="28"/>
  <c r="AK352" i="28"/>
  <c r="AH352" i="28"/>
  <c r="AC352" i="28"/>
  <c r="AQ356" i="25"/>
  <c r="AL356" i="25"/>
  <c r="AB356" i="25"/>
  <c r="BF356" i="25"/>
  <c r="R356" i="25"/>
  <c r="BI356" i="25"/>
  <c r="AJ356" i="25"/>
  <c r="AN356" i="25"/>
  <c r="AK356" i="25"/>
  <c r="AV356" i="25"/>
  <c r="K356" i="25"/>
  <c r="AS356" i="25"/>
  <c r="BD356" i="25"/>
  <c r="AG356" i="25"/>
  <c r="P356" i="25"/>
  <c r="Q356" i="25"/>
  <c r="BH356" i="25"/>
  <c r="BE356" i="25"/>
  <c r="Z356" i="25"/>
  <c r="O356" i="25"/>
  <c r="AZ356" i="25"/>
  <c r="AH356" i="25"/>
  <c r="L356" i="25"/>
  <c r="S356" i="25"/>
  <c r="AO356" i="25"/>
  <c r="AA356" i="25"/>
  <c r="AY356" i="25"/>
  <c r="W356" i="25"/>
  <c r="M356" i="25"/>
  <c r="T356" i="25"/>
  <c r="N356" i="25"/>
  <c r="AU356" i="25"/>
  <c r="AI356" i="25"/>
  <c r="AX356" i="25"/>
  <c r="AC356" i="25"/>
  <c r="Y356" i="25"/>
  <c r="BA356" i="25"/>
  <c r="AW356" i="25"/>
  <c r="AT356" i="25"/>
  <c r="AR356" i="25"/>
  <c r="AM356" i="25"/>
  <c r="V356" i="25"/>
  <c r="AE356" i="25"/>
  <c r="AP356" i="25"/>
  <c r="X356" i="25"/>
  <c r="I357" i="25"/>
  <c r="H357" i="25" s="1"/>
  <c r="U356" i="25"/>
  <c r="AD356" i="25"/>
  <c r="BC356" i="25"/>
  <c r="AF356" i="25"/>
  <c r="BG356" i="25"/>
  <c r="J357" i="25"/>
  <c r="BB356" i="25"/>
  <c r="T353" i="28" l="1"/>
  <c r="AO353" i="28"/>
  <c r="AN353" i="28"/>
  <c r="O353" i="28"/>
  <c r="AC353" i="28"/>
  <c r="AT353" i="28"/>
  <c r="AB353" i="28"/>
  <c r="AQ353" i="28"/>
  <c r="AH353" i="28"/>
  <c r="AP353" i="28"/>
  <c r="W353" i="28"/>
  <c r="N353" i="28"/>
  <c r="BC353" i="28"/>
  <c r="L353" i="28"/>
  <c r="AV353" i="28"/>
  <c r="I354" i="28"/>
  <c r="H354" i="28" s="1"/>
  <c r="BE353" i="28"/>
  <c r="J354" i="28"/>
  <c r="AS353" i="28"/>
  <c r="AU353" i="28"/>
  <c r="AI353" i="28"/>
  <c r="AM353" i="28"/>
  <c r="AG353" i="28"/>
  <c r="U353" i="28"/>
  <c r="AX353" i="28"/>
  <c r="X353" i="28"/>
  <c r="BH353" i="28"/>
  <c r="BA353" i="28"/>
  <c r="K353" i="28"/>
  <c r="AR353" i="28"/>
  <c r="S353" i="28"/>
  <c r="Y353" i="28"/>
  <c r="BF353" i="28"/>
  <c r="AF353" i="28"/>
  <c r="BG353" i="28"/>
  <c r="BB353" i="28"/>
  <c r="BD353" i="28"/>
  <c r="Z353" i="28"/>
  <c r="R353" i="28"/>
  <c r="AZ353" i="28"/>
  <c r="V353" i="28"/>
  <c r="M353" i="28"/>
  <c r="AJ353" i="28"/>
  <c r="Q353" i="28"/>
  <c r="AL353" i="28"/>
  <c r="AD353" i="28"/>
  <c r="AY353" i="28"/>
  <c r="AW353" i="28"/>
  <c r="AE353" i="28"/>
  <c r="AK353" i="28"/>
  <c r="P353" i="28"/>
  <c r="AA353" i="28"/>
  <c r="AM357" i="25"/>
  <c r="BI357" i="25"/>
  <c r="Q357" i="25"/>
  <c r="I358" i="25"/>
  <c r="H358" i="25" s="1"/>
  <c r="L357" i="25"/>
  <c r="AG357" i="25"/>
  <c r="R357" i="25"/>
  <c r="BC357" i="25"/>
  <c r="X357" i="25"/>
  <c r="AU357" i="25"/>
  <c r="AI357" i="25"/>
  <c r="AQ357" i="25"/>
  <c r="BD357" i="25"/>
  <c r="AX357" i="25"/>
  <c r="U357" i="25"/>
  <c r="AN357" i="25"/>
  <c r="AY357" i="25"/>
  <c r="AR357" i="25"/>
  <c r="AO357" i="25"/>
  <c r="AJ357" i="25"/>
  <c r="P357" i="25"/>
  <c r="T357" i="25"/>
  <c r="M357" i="25"/>
  <c r="BF357" i="25"/>
  <c r="AA357" i="25"/>
  <c r="BG357" i="25"/>
  <c r="K357" i="25"/>
  <c r="AT357" i="25"/>
  <c r="W357" i="25"/>
  <c r="Z357" i="25"/>
  <c r="AD357" i="25"/>
  <c r="AL357" i="25"/>
  <c r="BH357" i="25"/>
  <c r="AV357" i="25"/>
  <c r="AF357" i="25"/>
  <c r="N357" i="25"/>
  <c r="AZ357" i="25"/>
  <c r="AK357" i="25"/>
  <c r="BA357" i="25"/>
  <c r="BB357" i="25"/>
  <c r="S357" i="25"/>
  <c r="AE357" i="25"/>
  <c r="AB357" i="25"/>
  <c r="AC357" i="25"/>
  <c r="O357" i="25"/>
  <c r="Y357" i="25"/>
  <c r="AP357" i="25"/>
  <c r="V357" i="25"/>
  <c r="AH357" i="25"/>
  <c r="AW357" i="25"/>
  <c r="J358" i="25"/>
  <c r="AS357" i="25"/>
  <c r="BE357" i="25"/>
  <c r="J355" i="28" l="1"/>
  <c r="AQ354" i="28"/>
  <c r="AS354" i="28"/>
  <c r="AX354" i="28"/>
  <c r="T354" i="28"/>
  <c r="AD354" i="28"/>
  <c r="Q354" i="28"/>
  <c r="V354" i="28"/>
  <c r="I355" i="28"/>
  <c r="H355" i="28" s="1"/>
  <c r="AJ354" i="28"/>
  <c r="Z354" i="28"/>
  <c r="AY354" i="28"/>
  <c r="Y354" i="28"/>
  <c r="AV354" i="28"/>
  <c r="AL354" i="28"/>
  <c r="AI354" i="28"/>
  <c r="U354" i="28"/>
  <c r="AZ354" i="28"/>
  <c r="O354" i="28"/>
  <c r="L354" i="28"/>
  <c r="S354" i="28"/>
  <c r="N354" i="28"/>
  <c r="BC354" i="28"/>
  <c r="BB354" i="28"/>
  <c r="AP354" i="28"/>
  <c r="AR354" i="28"/>
  <c r="AT354" i="28"/>
  <c r="AM354" i="28"/>
  <c r="AC354" i="28"/>
  <c r="AF354" i="28"/>
  <c r="K354" i="28"/>
  <c r="W354" i="28"/>
  <c r="BD354" i="28"/>
  <c r="BF354" i="28"/>
  <c r="BE354" i="28"/>
  <c r="AO354" i="28"/>
  <c r="X354" i="28"/>
  <c r="P354" i="28"/>
  <c r="AN354" i="28"/>
  <c r="BH354" i="28"/>
  <c r="AG354" i="28"/>
  <c r="AE354" i="28"/>
  <c r="BG354" i="28"/>
  <c r="AW354" i="28"/>
  <c r="AB354" i="28"/>
  <c r="AA354" i="28"/>
  <c r="AK354" i="28"/>
  <c r="M354" i="28"/>
  <c r="R354" i="28"/>
  <c r="AU354" i="28"/>
  <c r="BA354" i="28"/>
  <c r="AH354" i="28"/>
  <c r="AD358" i="25"/>
  <c r="P358" i="25"/>
  <c r="AF358" i="25"/>
  <c r="BC358" i="25"/>
  <c r="AY358" i="25"/>
  <c r="AI358" i="25"/>
  <c r="AQ358" i="25"/>
  <c r="AU358" i="25"/>
  <c r="AJ358" i="25"/>
  <c r="Y358" i="25"/>
  <c r="K358" i="25"/>
  <c r="J359" i="25"/>
  <c r="W358" i="25"/>
  <c r="R358" i="25"/>
  <c r="AG358" i="25"/>
  <c r="BG358" i="25"/>
  <c r="Q358" i="25"/>
  <c r="S358" i="25"/>
  <c r="N358" i="25"/>
  <c r="I359" i="25"/>
  <c r="H359" i="25" s="1"/>
  <c r="BB358" i="25"/>
  <c r="T358" i="25"/>
  <c r="AL358" i="25"/>
  <c r="AM358" i="25"/>
  <c r="BF358" i="25"/>
  <c r="AS358" i="25"/>
  <c r="AH358" i="25"/>
  <c r="Z358" i="25"/>
  <c r="BE358" i="25"/>
  <c r="AT358" i="25"/>
  <c r="AO358" i="25"/>
  <c r="AK358" i="25"/>
  <c r="AA358" i="25"/>
  <c r="AB358" i="25"/>
  <c r="AX358" i="25"/>
  <c r="U358" i="25"/>
  <c r="AN358" i="25"/>
  <c r="AP358" i="25"/>
  <c r="M358" i="25"/>
  <c r="BH358" i="25"/>
  <c r="L358" i="25"/>
  <c r="AW358" i="25"/>
  <c r="X358" i="25"/>
  <c r="AV358" i="25"/>
  <c r="AZ358" i="25"/>
  <c r="BD358" i="25"/>
  <c r="BI358" i="25"/>
  <c r="BA358" i="25"/>
  <c r="AC358" i="25"/>
  <c r="AR358" i="25"/>
  <c r="V358" i="25"/>
  <c r="O358" i="25"/>
  <c r="AE358" i="25"/>
  <c r="AJ359" i="25" l="1"/>
  <c r="AZ359" i="25"/>
  <c r="AF359" i="25"/>
  <c r="BA359" i="25"/>
  <c r="AA359" i="25"/>
  <c r="BB359" i="25"/>
  <c r="AG359" i="25"/>
  <c r="L359" i="25"/>
  <c r="O359" i="25"/>
  <c r="AK359" i="25"/>
  <c r="AY359" i="25"/>
  <c r="BD359" i="25"/>
  <c r="BE359" i="25"/>
  <c r="AV359" i="25"/>
  <c r="AD359" i="25"/>
  <c r="AU359" i="25"/>
  <c r="BC359" i="25"/>
  <c r="T359" i="25"/>
  <c r="AR359" i="25"/>
  <c r="U359" i="25"/>
  <c r="AO359" i="25"/>
  <c r="X359" i="25"/>
  <c r="AM359" i="25"/>
  <c r="AN359" i="25"/>
  <c r="Z359" i="25"/>
  <c r="S359" i="25"/>
  <c r="AX359" i="25"/>
  <c r="W359" i="25"/>
  <c r="AC359" i="25"/>
  <c r="BF359" i="25"/>
  <c r="Y359" i="25"/>
  <c r="AB359" i="25"/>
  <c r="BG359" i="25"/>
  <c r="P359" i="25"/>
  <c r="AP359" i="25"/>
  <c r="V359" i="25"/>
  <c r="I360" i="25"/>
  <c r="H360" i="25" s="1"/>
  <c r="AT359" i="25"/>
  <c r="AQ359" i="25"/>
  <c r="M359" i="25"/>
  <c r="BI359" i="25"/>
  <c r="AE359" i="25"/>
  <c r="Q359" i="25"/>
  <c r="AW359" i="25"/>
  <c r="AL359" i="25"/>
  <c r="BH359" i="25"/>
  <c r="J360" i="25"/>
  <c r="K359" i="25"/>
  <c r="AS359" i="25"/>
  <c r="R359" i="25"/>
  <c r="N359" i="25"/>
  <c r="AI359" i="25"/>
  <c r="AH359" i="25"/>
  <c r="AX355" i="28"/>
  <c r="AU355" i="28"/>
  <c r="X355" i="28"/>
  <c r="BB355" i="28"/>
  <c r="AO355" i="28"/>
  <c r="AC355" i="28"/>
  <c r="BE355" i="28"/>
  <c r="AZ355" i="28"/>
  <c r="AG355" i="28"/>
  <c r="AV355" i="28"/>
  <c r="U355" i="28"/>
  <c r="M355" i="28"/>
  <c r="AY355" i="28"/>
  <c r="AH355" i="28"/>
  <c r="AJ355" i="28"/>
  <c r="R355" i="28"/>
  <c r="AB355" i="28"/>
  <c r="O355" i="28"/>
  <c r="AN355" i="28"/>
  <c r="AD355" i="28"/>
  <c r="AQ355" i="28"/>
  <c r="N355" i="28"/>
  <c r="AW355" i="28"/>
  <c r="I356" i="28"/>
  <c r="H356" i="28" s="1"/>
  <c r="AT355" i="28"/>
  <c r="BF355" i="28"/>
  <c r="Q355" i="28"/>
  <c r="BA355" i="28"/>
  <c r="AR355" i="28"/>
  <c r="J356" i="28"/>
  <c r="AK355" i="28"/>
  <c r="BD355" i="28"/>
  <c r="AS355" i="28"/>
  <c r="BH355" i="28"/>
  <c r="AI355" i="28"/>
  <c r="AA355" i="28"/>
  <c r="S355" i="28"/>
  <c r="AP355" i="28"/>
  <c r="P355" i="28"/>
  <c r="T355" i="28"/>
  <c r="Z355" i="28"/>
  <c r="BG355" i="28"/>
  <c r="Y355" i="28"/>
  <c r="K355" i="28"/>
  <c r="AL355" i="28"/>
  <c r="AF355" i="28"/>
  <c r="V355" i="28"/>
  <c r="BC355" i="28"/>
  <c r="L355" i="28"/>
  <c r="W355" i="28"/>
  <c r="AM355" i="28"/>
  <c r="AE355" i="28"/>
  <c r="X356" i="28" l="1"/>
  <c r="AC356" i="28"/>
  <c r="AO356" i="28"/>
  <c r="AX356" i="28"/>
  <c r="AA356" i="28"/>
  <c r="AP356" i="28"/>
  <c r="R356" i="28"/>
  <c r="BG356" i="28"/>
  <c r="AS356" i="28"/>
  <c r="AL356" i="28"/>
  <c r="AR356" i="28"/>
  <c r="AE356" i="28"/>
  <c r="AM356" i="28"/>
  <c r="U356" i="28"/>
  <c r="AV356" i="28"/>
  <c r="AT356" i="28"/>
  <c r="AW356" i="28"/>
  <c r="K356" i="28"/>
  <c r="O356" i="28"/>
  <c r="P356" i="28"/>
  <c r="L356" i="28"/>
  <c r="Y356" i="28"/>
  <c r="AN356" i="28"/>
  <c r="AH356" i="28"/>
  <c r="S356" i="28"/>
  <c r="BD356" i="28"/>
  <c r="BC356" i="28"/>
  <c r="AU356" i="28"/>
  <c r="AJ356" i="28"/>
  <c r="W356" i="28"/>
  <c r="AD356" i="28"/>
  <c r="AI356" i="28"/>
  <c r="AB356" i="28"/>
  <c r="AY356" i="28"/>
  <c r="BF356" i="28"/>
  <c r="M356" i="28"/>
  <c r="BA356" i="28"/>
  <c r="Z356" i="28"/>
  <c r="AQ356" i="28"/>
  <c r="AZ356" i="28"/>
  <c r="T356" i="28"/>
  <c r="Q356" i="28"/>
  <c r="I357" i="28"/>
  <c r="H357" i="28" s="1"/>
  <c r="V356" i="28"/>
  <c r="AK356" i="28"/>
  <c r="BE356" i="28"/>
  <c r="J357" i="28"/>
  <c r="AF356" i="28"/>
  <c r="BH356" i="28"/>
  <c r="AG356" i="28"/>
  <c r="BB356" i="28"/>
  <c r="N356" i="28"/>
  <c r="BD360" i="25"/>
  <c r="AO360" i="25"/>
  <c r="AG360" i="25"/>
  <c r="T360" i="25"/>
  <c r="AB360" i="25"/>
  <c r="N360" i="25"/>
  <c r="I361" i="25"/>
  <c r="H361" i="25" s="1"/>
  <c r="AV360" i="25"/>
  <c r="AZ360" i="25"/>
  <c r="X360" i="25"/>
  <c r="AA360" i="25"/>
  <c r="K360" i="25"/>
  <c r="AF360" i="25"/>
  <c r="AN360" i="25"/>
  <c r="AQ360" i="25"/>
  <c r="BC360" i="25"/>
  <c r="L360" i="25"/>
  <c r="S360" i="25"/>
  <c r="AJ360" i="25"/>
  <c r="BF360" i="25"/>
  <c r="M360" i="25"/>
  <c r="BG360" i="25"/>
  <c r="AD360" i="25"/>
  <c r="BA360" i="25"/>
  <c r="Q360" i="25"/>
  <c r="AY360" i="25"/>
  <c r="AU360" i="25"/>
  <c r="P360" i="25"/>
  <c r="AX360" i="25"/>
  <c r="AI360" i="25"/>
  <c r="AE360" i="25"/>
  <c r="AL360" i="25"/>
  <c r="AW360" i="25"/>
  <c r="AK360" i="25"/>
  <c r="BE360" i="25"/>
  <c r="AT360" i="25"/>
  <c r="U360" i="25"/>
  <c r="W360" i="25"/>
  <c r="Y360" i="25"/>
  <c r="AP360" i="25"/>
  <c r="O360" i="25"/>
  <c r="J361" i="25"/>
  <c r="AS360" i="25"/>
  <c r="R360" i="25"/>
  <c r="BI360" i="25"/>
  <c r="AM360" i="25"/>
  <c r="BH360" i="25"/>
  <c r="BB360" i="25"/>
  <c r="AH360" i="25"/>
  <c r="AR360" i="25"/>
  <c r="V360" i="25"/>
  <c r="Z360" i="25"/>
  <c r="AC360" i="25"/>
  <c r="X361" i="25" l="1"/>
  <c r="AZ361" i="25"/>
  <c r="P361" i="25"/>
  <c r="Z361" i="25"/>
  <c r="Y361" i="25"/>
  <c r="I362" i="25"/>
  <c r="H362" i="25" s="1"/>
  <c r="AB361" i="25"/>
  <c r="AS361" i="25"/>
  <c r="BH361" i="25"/>
  <c r="AL361" i="25"/>
  <c r="AT361" i="25"/>
  <c r="AN361" i="25"/>
  <c r="BF361" i="25"/>
  <c r="K361" i="25"/>
  <c r="AM361" i="25"/>
  <c r="BB361" i="25"/>
  <c r="AP361" i="25"/>
  <c r="M361" i="25"/>
  <c r="AX361" i="25"/>
  <c r="U361" i="25"/>
  <c r="AD361" i="25"/>
  <c r="W361" i="25"/>
  <c r="BC361" i="25"/>
  <c r="BE361" i="25"/>
  <c r="L361" i="25"/>
  <c r="T361" i="25"/>
  <c r="BG361" i="25"/>
  <c r="AJ361" i="25"/>
  <c r="AH361" i="25"/>
  <c r="AF361" i="25"/>
  <c r="AO361" i="25"/>
  <c r="AV361" i="25"/>
  <c r="AE361" i="25"/>
  <c r="S361" i="25"/>
  <c r="AQ361" i="25"/>
  <c r="AC361" i="25"/>
  <c r="BI361" i="25"/>
  <c r="AA361" i="25"/>
  <c r="BD361" i="25"/>
  <c r="AW361" i="25"/>
  <c r="AY361" i="25"/>
  <c r="BA361" i="25"/>
  <c r="R361" i="25"/>
  <c r="AK361" i="25"/>
  <c r="O361" i="25"/>
  <c r="AU361" i="25"/>
  <c r="AR361" i="25"/>
  <c r="N361" i="25"/>
  <c r="AG361" i="25"/>
  <c r="AI361" i="25"/>
  <c r="V361" i="25"/>
  <c r="J362" i="25"/>
  <c r="Q361" i="25"/>
  <c r="X357" i="28"/>
  <c r="BA357" i="28"/>
  <c r="AU357" i="28"/>
  <c r="V357" i="28"/>
  <c r="BD357" i="28"/>
  <c r="Y357" i="28"/>
  <c r="AA357" i="28"/>
  <c r="AI357" i="28"/>
  <c r="BH357" i="28"/>
  <c r="AN357" i="28"/>
  <c r="AE357" i="28"/>
  <c r="Z357" i="28"/>
  <c r="T357" i="28"/>
  <c r="K357" i="28"/>
  <c r="AZ357" i="28"/>
  <c r="AD357" i="28"/>
  <c r="W357" i="28"/>
  <c r="AG357" i="28"/>
  <c r="AT357" i="28"/>
  <c r="BE357" i="28"/>
  <c r="M357" i="28"/>
  <c r="BB357" i="28"/>
  <c r="AV357" i="28"/>
  <c r="AQ357" i="28"/>
  <c r="AW357" i="28"/>
  <c r="AJ357" i="28"/>
  <c r="AK357" i="28"/>
  <c r="BC357" i="28"/>
  <c r="O357" i="28"/>
  <c r="AC357" i="28"/>
  <c r="AR357" i="28"/>
  <c r="P357" i="28"/>
  <c r="S357" i="28"/>
  <c r="AL357" i="28"/>
  <c r="AH357" i="28"/>
  <c r="L357" i="28"/>
  <c r="AY357" i="28"/>
  <c r="AO357" i="28"/>
  <c r="BF357" i="28"/>
  <c r="AP357" i="28"/>
  <c r="I358" i="28"/>
  <c r="H358" i="28" s="1"/>
  <c r="AX357" i="28"/>
  <c r="AF357" i="28"/>
  <c r="AB357" i="28"/>
  <c r="BG357" i="28"/>
  <c r="U357" i="28"/>
  <c r="N357" i="28"/>
  <c r="Q357" i="28"/>
  <c r="R357" i="28"/>
  <c r="AS357" i="28"/>
  <c r="J358" i="28"/>
  <c r="AM357" i="28"/>
  <c r="AE358" i="28" l="1"/>
  <c r="U358" i="28"/>
  <c r="Q358" i="28"/>
  <c r="I359" i="28"/>
  <c r="H359" i="28" s="1"/>
  <c r="M358" i="28"/>
  <c r="BE358" i="28"/>
  <c r="AX358" i="28"/>
  <c r="S358" i="28"/>
  <c r="Z358" i="28"/>
  <c r="BG358" i="28"/>
  <c r="AJ358" i="28"/>
  <c r="X358" i="28"/>
  <c r="AF358" i="28"/>
  <c r="Y358" i="28"/>
  <c r="AU358" i="28"/>
  <c r="P358" i="28"/>
  <c r="R358" i="28"/>
  <c r="AS358" i="28"/>
  <c r="AL358" i="28"/>
  <c r="O358" i="28"/>
  <c r="W358" i="28"/>
  <c r="AO358" i="28"/>
  <c r="AG358" i="28"/>
  <c r="AA358" i="28"/>
  <c r="AW358" i="28"/>
  <c r="BB358" i="28"/>
  <c r="BC358" i="28"/>
  <c r="BF358" i="28"/>
  <c r="J359" i="28"/>
  <c r="V358" i="28"/>
  <c r="AH358" i="28"/>
  <c r="AN358" i="28"/>
  <c r="BH358" i="28"/>
  <c r="T358" i="28"/>
  <c r="AT358" i="28"/>
  <c r="AV358" i="28"/>
  <c r="AC358" i="28"/>
  <c r="K358" i="28"/>
  <c r="AY358" i="28"/>
  <c r="L358" i="28"/>
  <c r="BD358" i="28"/>
  <c r="AI358" i="28"/>
  <c r="AB358" i="28"/>
  <c r="AR358" i="28"/>
  <c r="N358" i="28"/>
  <c r="AP358" i="28"/>
  <c r="AM358" i="28"/>
  <c r="AQ358" i="28"/>
  <c r="BA358" i="28"/>
  <c r="AK358" i="28"/>
  <c r="AZ358" i="28"/>
  <c r="AD358" i="28"/>
  <c r="T362" i="25"/>
  <c r="AY362" i="25"/>
  <c r="K362" i="25"/>
  <c r="AC362" i="25"/>
  <c r="AS362" i="25"/>
  <c r="AI362" i="25"/>
  <c r="AZ362" i="25"/>
  <c r="O362" i="25"/>
  <c r="BB362" i="25"/>
  <c r="AF362" i="25"/>
  <c r="AH362" i="25"/>
  <c r="AV362" i="25"/>
  <c r="Y362" i="25"/>
  <c r="AE362" i="25"/>
  <c r="AW362" i="25"/>
  <c r="AO362" i="25"/>
  <c r="M362" i="25"/>
  <c r="P362" i="25"/>
  <c r="S362" i="25"/>
  <c r="AM362" i="25"/>
  <c r="AP362" i="25"/>
  <c r="BI362" i="25"/>
  <c r="BE362" i="25"/>
  <c r="Q362" i="25"/>
  <c r="AN362" i="25"/>
  <c r="BD362" i="25"/>
  <c r="L362" i="25"/>
  <c r="AU362" i="25"/>
  <c r="AR362" i="25"/>
  <c r="AL362" i="25"/>
  <c r="AB362" i="25"/>
  <c r="BA362" i="25"/>
  <c r="BF362" i="25"/>
  <c r="X362" i="25"/>
  <c r="AG362" i="25"/>
  <c r="J363" i="25"/>
  <c r="AA362" i="25"/>
  <c r="AJ362" i="25"/>
  <c r="Z362" i="25"/>
  <c r="BC362" i="25"/>
  <c r="AD362" i="25"/>
  <c r="V362" i="25"/>
  <c r="AT362" i="25"/>
  <c r="R362" i="25"/>
  <c r="I363" i="25"/>
  <c r="H363" i="25" s="1"/>
  <c r="BG362" i="25"/>
  <c r="AQ362" i="25"/>
  <c r="N362" i="25"/>
  <c r="BH362" i="25"/>
  <c r="AX362" i="25"/>
  <c r="W362" i="25"/>
  <c r="U362" i="25"/>
  <c r="AK362" i="25"/>
  <c r="AU359" i="28" l="1"/>
  <c r="L359" i="28"/>
  <c r="AD359" i="28"/>
  <c r="AV359" i="28"/>
  <c r="AH359" i="28"/>
  <c r="BH359" i="28"/>
  <c r="R359" i="28"/>
  <c r="BD359" i="28"/>
  <c r="BF359" i="28"/>
  <c r="I360" i="28"/>
  <c r="H360" i="28" s="1"/>
  <c r="AK359" i="28"/>
  <c r="AO359" i="28"/>
  <c r="AE359" i="28"/>
  <c r="AX359" i="28"/>
  <c r="S359" i="28"/>
  <c r="J360" i="28"/>
  <c r="M359" i="28"/>
  <c r="O359" i="28"/>
  <c r="AQ359" i="28"/>
  <c r="Q359" i="28"/>
  <c r="BA359" i="28"/>
  <c r="AR359" i="28"/>
  <c r="P359" i="28"/>
  <c r="BC359" i="28"/>
  <c r="AF359" i="28"/>
  <c r="X359" i="28"/>
  <c r="Z359" i="28"/>
  <c r="AW359" i="28"/>
  <c r="AZ359" i="28"/>
  <c r="K359" i="28"/>
  <c r="AA359" i="28"/>
  <c r="BE359" i="28"/>
  <c r="Y359" i="28"/>
  <c r="W359" i="28"/>
  <c r="AJ359" i="28"/>
  <c r="AL359" i="28"/>
  <c r="AM359" i="28"/>
  <c r="AN359" i="28"/>
  <c r="BG359" i="28"/>
  <c r="V359" i="28"/>
  <c r="AP359" i="28"/>
  <c r="N359" i="28"/>
  <c r="BB359" i="28"/>
  <c r="AY359" i="28"/>
  <c r="AB359" i="28"/>
  <c r="AS359" i="28"/>
  <c r="AG359" i="28"/>
  <c r="U359" i="28"/>
  <c r="AI359" i="28"/>
  <c r="T359" i="28"/>
  <c r="AT359" i="28"/>
  <c r="AC359" i="28"/>
  <c r="AR363" i="25"/>
  <c r="AO363" i="25"/>
  <c r="AF363" i="25"/>
  <c r="J364" i="25"/>
  <c r="AG363" i="25"/>
  <c r="AQ363" i="25"/>
  <c r="AU363" i="25"/>
  <c r="BE363" i="25"/>
  <c r="I364" i="25"/>
  <c r="H364" i="25" s="1"/>
  <c r="BI363" i="25"/>
  <c r="V363" i="25"/>
  <c r="Z363" i="25"/>
  <c r="AT363" i="25"/>
  <c r="Q363" i="25"/>
  <c r="X363" i="25"/>
  <c r="BA363" i="25"/>
  <c r="AV363" i="25"/>
  <c r="R363" i="25"/>
  <c r="P363" i="25"/>
  <c r="AH363" i="25"/>
  <c r="AK363" i="25"/>
  <c r="AM363" i="25"/>
  <c r="L363" i="25"/>
  <c r="AZ363" i="25"/>
  <c r="Y363" i="25"/>
  <c r="AJ363" i="25"/>
  <c r="AY363" i="25"/>
  <c r="AI363" i="25"/>
  <c r="O363" i="25"/>
  <c r="BD363" i="25"/>
  <c r="BF363" i="25"/>
  <c r="W363" i="25"/>
  <c r="BH363" i="25"/>
  <c r="AL363" i="25"/>
  <c r="AB363" i="25"/>
  <c r="AW363" i="25"/>
  <c r="N363" i="25"/>
  <c r="AC363" i="25"/>
  <c r="BC363" i="25"/>
  <c r="AX363" i="25"/>
  <c r="AS363" i="25"/>
  <c r="BB363" i="25"/>
  <c r="AD363" i="25"/>
  <c r="BG363" i="25"/>
  <c r="U363" i="25"/>
  <c r="T363" i="25"/>
  <c r="AA363" i="25"/>
  <c r="AP363" i="25"/>
  <c r="K363" i="25"/>
  <c r="M363" i="25"/>
  <c r="AN363" i="25"/>
  <c r="AE363" i="25"/>
  <c r="S363" i="25"/>
  <c r="AB360" i="28" l="1"/>
  <c r="AR360" i="28"/>
  <c r="N360" i="28"/>
  <c r="S360" i="28"/>
  <c r="AS360" i="28"/>
  <c r="AI360" i="28"/>
  <c r="BB360" i="28"/>
  <c r="BA360" i="28"/>
  <c r="BH360" i="28"/>
  <c r="AN360" i="28"/>
  <c r="Z360" i="28"/>
  <c r="Q360" i="28"/>
  <c r="AZ360" i="28"/>
  <c r="BD360" i="28"/>
  <c r="V360" i="28"/>
  <c r="BE360" i="28"/>
  <c r="AO360" i="28"/>
  <c r="BG360" i="28"/>
  <c r="O360" i="28"/>
  <c r="T360" i="28"/>
  <c r="AM360" i="28"/>
  <c r="AP360" i="28"/>
  <c r="AV360" i="28"/>
  <c r="BC360" i="28"/>
  <c r="K360" i="28"/>
  <c r="AX360" i="28"/>
  <c r="P360" i="28"/>
  <c r="AY360" i="28"/>
  <c r="X360" i="28"/>
  <c r="L360" i="28"/>
  <c r="AT360" i="28"/>
  <c r="AH360" i="28"/>
  <c r="AQ360" i="28"/>
  <c r="AJ360" i="28"/>
  <c r="BF360" i="28"/>
  <c r="AE360" i="28"/>
  <c r="W360" i="28"/>
  <c r="AW360" i="28"/>
  <c r="AF360" i="28"/>
  <c r="AK360" i="28"/>
  <c r="U360" i="28"/>
  <c r="Y360" i="28"/>
  <c r="AA360" i="28"/>
  <c r="AG360" i="28"/>
  <c r="AU360" i="28"/>
  <c r="I361" i="28"/>
  <c r="H361" i="28" s="1"/>
  <c r="J361" i="28"/>
  <c r="R360" i="28"/>
  <c r="AL360" i="28"/>
  <c r="AD360" i="28"/>
  <c r="AC360" i="28"/>
  <c r="M360" i="28"/>
  <c r="AP364" i="25"/>
  <c r="AE364" i="25"/>
  <c r="K364" i="25"/>
  <c r="AM364" i="25"/>
  <c r="I365" i="25"/>
  <c r="H365" i="25" s="1"/>
  <c r="AI364" i="25"/>
  <c r="AW364" i="25"/>
  <c r="AF364" i="25"/>
  <c r="M364" i="25"/>
  <c r="AQ364" i="25"/>
  <c r="AB364" i="25"/>
  <c r="AV364" i="25"/>
  <c r="AN364" i="25"/>
  <c r="U364" i="25"/>
  <c r="AL364" i="25"/>
  <c r="BF364" i="25"/>
  <c r="BC364" i="25"/>
  <c r="BG364" i="25"/>
  <c r="T364" i="25"/>
  <c r="AH364" i="25"/>
  <c r="AO364" i="25"/>
  <c r="O364" i="25"/>
  <c r="BA364" i="25"/>
  <c r="P364" i="25"/>
  <c r="N364" i="25"/>
  <c r="V364" i="25"/>
  <c r="AZ364" i="25"/>
  <c r="AD364" i="25"/>
  <c r="AA364" i="25"/>
  <c r="AR364" i="25"/>
  <c r="BD364" i="25"/>
  <c r="J365" i="25"/>
  <c r="Z364" i="25"/>
  <c r="AY364" i="25"/>
  <c r="Y364" i="25"/>
  <c r="AX364" i="25"/>
  <c r="X364" i="25"/>
  <c r="AS364" i="25"/>
  <c r="AJ364" i="25"/>
  <c r="W364" i="25"/>
  <c r="R364" i="25"/>
  <c r="BB364" i="25"/>
  <c r="AU364" i="25"/>
  <c r="AC364" i="25"/>
  <c r="BI364" i="25"/>
  <c r="S364" i="25"/>
  <c r="L364" i="25"/>
  <c r="AT364" i="25"/>
  <c r="BH364" i="25"/>
  <c r="BE364" i="25"/>
  <c r="Q364" i="25"/>
  <c r="AK364" i="25"/>
  <c r="AG364" i="25"/>
  <c r="AA365" i="25" l="1"/>
  <c r="T365" i="25"/>
  <c r="AJ365" i="25"/>
  <c r="Z365" i="25"/>
  <c r="BH365" i="25"/>
  <c r="J366" i="25"/>
  <c r="AV365" i="25"/>
  <c r="AD365" i="25"/>
  <c r="K365" i="25"/>
  <c r="X365" i="25"/>
  <c r="U365" i="25"/>
  <c r="AK365" i="25"/>
  <c r="AP365" i="25"/>
  <c r="P365" i="25"/>
  <c r="BC365" i="25"/>
  <c r="AE365" i="25"/>
  <c r="M365" i="25"/>
  <c r="I366" i="25"/>
  <c r="H366" i="25" s="1"/>
  <c r="BE365" i="25"/>
  <c r="Q365" i="25"/>
  <c r="AH365" i="25"/>
  <c r="AS365" i="25"/>
  <c r="AI365" i="25"/>
  <c r="N365" i="25"/>
  <c r="S365" i="25"/>
  <c r="Y365" i="25"/>
  <c r="AW365" i="25"/>
  <c r="AB365" i="25"/>
  <c r="W365" i="25"/>
  <c r="AZ365" i="25"/>
  <c r="BF365" i="25"/>
  <c r="AY365" i="25"/>
  <c r="BB365" i="25"/>
  <c r="AL365" i="25"/>
  <c r="V365" i="25"/>
  <c r="AG365" i="25"/>
  <c r="AC365" i="25"/>
  <c r="AT365" i="25"/>
  <c r="AM365" i="25"/>
  <c r="AO365" i="25"/>
  <c r="BA365" i="25"/>
  <c r="BI365" i="25"/>
  <c r="BG365" i="25"/>
  <c r="R365" i="25"/>
  <c r="AN365" i="25"/>
  <c r="L365" i="25"/>
  <c r="AU365" i="25"/>
  <c r="O365" i="25"/>
  <c r="AR365" i="25"/>
  <c r="AF365" i="25"/>
  <c r="BD365" i="25"/>
  <c r="AQ365" i="25"/>
  <c r="AX365" i="25"/>
  <c r="AC361" i="28"/>
  <c r="AB361" i="28"/>
  <c r="BH361" i="28"/>
  <c r="V361" i="28"/>
  <c r="W361" i="28"/>
  <c r="AT361" i="28"/>
  <c r="R361" i="28"/>
  <c r="J362" i="28"/>
  <c r="AX361" i="28"/>
  <c r="AG361" i="28"/>
  <c r="AS361" i="28"/>
  <c r="X361" i="28"/>
  <c r="AZ361" i="28"/>
  <c r="AY361" i="28"/>
  <c r="BB361" i="28"/>
  <c r="BA361" i="28"/>
  <c r="AK361" i="28"/>
  <c r="M361" i="28"/>
  <c r="Y361" i="28"/>
  <c r="AE361" i="28"/>
  <c r="I362" i="28"/>
  <c r="H362" i="28" s="1"/>
  <c r="BC361" i="28"/>
  <c r="U361" i="28"/>
  <c r="AH361" i="28"/>
  <c r="S361" i="28"/>
  <c r="K361" i="28"/>
  <c r="AI361" i="28"/>
  <c r="AU361" i="28"/>
  <c r="BF361" i="28"/>
  <c r="N361" i="28"/>
  <c r="AQ361" i="28"/>
  <c r="P361" i="28"/>
  <c r="AP361" i="28"/>
  <c r="AD361" i="28"/>
  <c r="AF361" i="28"/>
  <c r="AV361" i="28"/>
  <c r="AJ361" i="28"/>
  <c r="AW361" i="28"/>
  <c r="Z361" i="28"/>
  <c r="AM361" i="28"/>
  <c r="AL361" i="28"/>
  <c r="BE361" i="28"/>
  <c r="BG361" i="28"/>
  <c r="AN361" i="28"/>
  <c r="AO361" i="28"/>
  <c r="Q361" i="28"/>
  <c r="T361" i="28"/>
  <c r="L361" i="28"/>
  <c r="BD361" i="28"/>
  <c r="AR361" i="28"/>
  <c r="O361" i="28"/>
  <c r="AA361" i="28"/>
  <c r="S362" i="28" l="1"/>
  <c r="P362" i="28"/>
  <c r="AC362" i="28"/>
  <c r="Z362" i="28"/>
  <c r="AA362" i="28"/>
  <c r="AP362" i="28"/>
  <c r="AX362" i="28"/>
  <c r="BF362" i="28"/>
  <c r="AH362" i="28"/>
  <c r="AR362" i="28"/>
  <c r="BG362" i="28"/>
  <c r="AY362" i="28"/>
  <c r="T362" i="28"/>
  <c r="J363" i="28"/>
  <c r="U362" i="28"/>
  <c r="AN362" i="28"/>
  <c r="AV362" i="28"/>
  <c r="V362" i="28"/>
  <c r="AK362" i="28"/>
  <c r="AO362" i="28"/>
  <c r="N362" i="28"/>
  <c r="AW362" i="28"/>
  <c r="AG362" i="28"/>
  <c r="X362" i="28"/>
  <c r="BA362" i="28"/>
  <c r="AF362" i="28"/>
  <c r="AQ362" i="28"/>
  <c r="Q362" i="28"/>
  <c r="BC362" i="28"/>
  <c r="AZ362" i="28"/>
  <c r="Y362" i="28"/>
  <c r="W362" i="28"/>
  <c r="AI362" i="28"/>
  <c r="K362" i="28"/>
  <c r="BB362" i="28"/>
  <c r="BH362" i="28"/>
  <c r="I363" i="28"/>
  <c r="H363" i="28" s="1"/>
  <c r="M362" i="28"/>
  <c r="L362" i="28"/>
  <c r="AT362" i="28"/>
  <c r="AE362" i="28"/>
  <c r="BD362" i="28"/>
  <c r="R362" i="28"/>
  <c r="AD362" i="28"/>
  <c r="AB362" i="28"/>
  <c r="AL362" i="28"/>
  <c r="AM362" i="28"/>
  <c r="BE362" i="28"/>
  <c r="AJ362" i="28"/>
  <c r="AU362" i="28"/>
  <c r="AS362" i="28"/>
  <c r="O362" i="28"/>
  <c r="AU366" i="25"/>
  <c r="AZ366" i="25"/>
  <c r="N366" i="25"/>
  <c r="AV366" i="25"/>
  <c r="AI366" i="25"/>
  <c r="L366" i="25"/>
  <c r="BH366" i="25"/>
  <c r="I367" i="25"/>
  <c r="H367" i="25" s="1"/>
  <c r="S366" i="25"/>
  <c r="BB366" i="25"/>
  <c r="AK366" i="25"/>
  <c r="AQ366" i="25"/>
  <c r="AP366" i="25"/>
  <c r="AW366" i="25"/>
  <c r="Z366" i="25"/>
  <c r="AC366" i="25"/>
  <c r="J367" i="25"/>
  <c r="AS366" i="25"/>
  <c r="X366" i="25"/>
  <c r="AM366" i="25"/>
  <c r="V366" i="25"/>
  <c r="BI366" i="25"/>
  <c r="AH366" i="25"/>
  <c r="BF366" i="25"/>
  <c r="P366" i="25"/>
  <c r="AO366" i="25"/>
  <c r="K366" i="25"/>
  <c r="BA366" i="25"/>
  <c r="AF366" i="25"/>
  <c r="M366" i="25"/>
  <c r="AR366" i="25"/>
  <c r="BC366" i="25"/>
  <c r="W366" i="25"/>
  <c r="AD366" i="25"/>
  <c r="O366" i="25"/>
  <c r="Q366" i="25"/>
  <c r="AX366" i="25"/>
  <c r="AN366" i="25"/>
  <c r="AA366" i="25"/>
  <c r="AG366" i="25"/>
  <c r="BD366" i="25"/>
  <c r="AY366" i="25"/>
  <c r="R366" i="25"/>
  <c r="AJ366" i="25"/>
  <c r="AL366" i="25"/>
  <c r="Y366" i="25"/>
  <c r="BG366" i="25"/>
  <c r="BE366" i="25"/>
  <c r="T366" i="25"/>
  <c r="AE366" i="25"/>
  <c r="AB366" i="25"/>
  <c r="AT366" i="25"/>
  <c r="U366" i="25"/>
  <c r="AN367" i="25" l="1"/>
  <c r="W367" i="25"/>
  <c r="R367" i="25"/>
  <c r="AF367" i="25"/>
  <c r="AY367" i="25"/>
  <c r="BC367" i="25"/>
  <c r="AC367" i="25"/>
  <c r="AO367" i="25"/>
  <c r="AG367" i="25"/>
  <c r="AD367" i="25"/>
  <c r="AM367" i="25"/>
  <c r="AT367" i="25"/>
  <c r="AW367" i="25"/>
  <c r="AE367" i="25"/>
  <c r="X367" i="25"/>
  <c r="Q367" i="25"/>
  <c r="AI367" i="25"/>
  <c r="AK367" i="25"/>
  <c r="AH367" i="25"/>
  <c r="AU367" i="25"/>
  <c r="T367" i="25"/>
  <c r="U367" i="25"/>
  <c r="Y367" i="25"/>
  <c r="BI367" i="25"/>
  <c r="AS367" i="25"/>
  <c r="AQ367" i="25"/>
  <c r="BE367" i="25"/>
  <c r="BD367" i="25"/>
  <c r="I368" i="25"/>
  <c r="H368" i="25" s="1"/>
  <c r="BF367" i="25"/>
  <c r="AP367" i="25"/>
  <c r="O367" i="25"/>
  <c r="BA367" i="25"/>
  <c r="AL367" i="25"/>
  <c r="P367" i="25"/>
  <c r="L367" i="25"/>
  <c r="J368" i="25"/>
  <c r="AJ367" i="25"/>
  <c r="K367" i="25"/>
  <c r="Z367" i="25"/>
  <c r="M367" i="25"/>
  <c r="AZ367" i="25"/>
  <c r="AB367" i="25"/>
  <c r="AX367" i="25"/>
  <c r="AA367" i="25"/>
  <c r="BG367" i="25"/>
  <c r="V367" i="25"/>
  <c r="N367" i="25"/>
  <c r="BB367" i="25"/>
  <c r="AV367" i="25"/>
  <c r="AR367" i="25"/>
  <c r="BH367" i="25"/>
  <c r="S367" i="25"/>
  <c r="AV363" i="28"/>
  <c r="BA363" i="28"/>
  <c r="M363" i="28"/>
  <c r="BF363" i="28"/>
  <c r="U363" i="28"/>
  <c r="AT363" i="28"/>
  <c r="AI363" i="28"/>
  <c r="N363" i="28"/>
  <c r="AK363" i="28"/>
  <c r="BG363" i="28"/>
  <c r="AN363" i="28"/>
  <c r="AA363" i="28"/>
  <c r="L363" i="28"/>
  <c r="W363" i="28"/>
  <c r="J364" i="28"/>
  <c r="AD363" i="28"/>
  <c r="Q363" i="28"/>
  <c r="AF363" i="28"/>
  <c r="Z363" i="28"/>
  <c r="AS363" i="28"/>
  <c r="V363" i="28"/>
  <c r="AO363" i="28"/>
  <c r="AR363" i="28"/>
  <c r="BH363" i="28"/>
  <c r="AB363" i="28"/>
  <c r="S363" i="28"/>
  <c r="AL363" i="28"/>
  <c r="AC363" i="28"/>
  <c r="AP363" i="28"/>
  <c r="AH363" i="28"/>
  <c r="AE363" i="28"/>
  <c r="AZ363" i="28"/>
  <c r="BB363" i="28"/>
  <c r="AQ363" i="28"/>
  <c r="AJ363" i="28"/>
  <c r="AU363" i="28"/>
  <c r="I364" i="28"/>
  <c r="H364" i="28" s="1"/>
  <c r="R363" i="28"/>
  <c r="T363" i="28"/>
  <c r="P363" i="28"/>
  <c r="AX363" i="28"/>
  <c r="K363" i="28"/>
  <c r="Y363" i="28"/>
  <c r="AM363" i="28"/>
  <c r="AG363" i="28"/>
  <c r="X363" i="28"/>
  <c r="AW363" i="28"/>
  <c r="O363" i="28"/>
  <c r="BC363" i="28"/>
  <c r="BE363" i="28"/>
  <c r="AY363" i="28"/>
  <c r="BD363" i="28"/>
  <c r="AF368" i="25" l="1"/>
  <c r="BB368" i="25"/>
  <c r="AO368" i="25"/>
  <c r="N368" i="25"/>
  <c r="K368" i="25"/>
  <c r="BG368" i="25"/>
  <c r="AN368" i="25"/>
  <c r="Q368" i="25"/>
  <c r="W368" i="25"/>
  <c r="BH368" i="25"/>
  <c r="I369" i="25"/>
  <c r="H369" i="25" s="1"/>
  <c r="BC368" i="25"/>
  <c r="T368" i="25"/>
  <c r="AG368" i="25"/>
  <c r="AB368" i="25"/>
  <c r="AC368" i="25"/>
  <c r="BE368" i="25"/>
  <c r="AT368" i="25"/>
  <c r="Y368" i="25"/>
  <c r="O368" i="25"/>
  <c r="J369" i="25"/>
  <c r="Z368" i="25"/>
  <c r="AL368" i="25"/>
  <c r="AY368" i="25"/>
  <c r="AX368" i="25"/>
  <c r="AZ368" i="25"/>
  <c r="U368" i="25"/>
  <c r="AK368" i="25"/>
  <c r="AM368" i="25"/>
  <c r="V368" i="25"/>
  <c r="AE368" i="25"/>
  <c r="AV368" i="25"/>
  <c r="AS368" i="25"/>
  <c r="BI368" i="25"/>
  <c r="AD368" i="25"/>
  <c r="AR368" i="25"/>
  <c r="AH368" i="25"/>
  <c r="AU368" i="25"/>
  <c r="M368" i="25"/>
  <c r="R368" i="25"/>
  <c r="AW368" i="25"/>
  <c r="BA368" i="25"/>
  <c r="BD368" i="25"/>
  <c r="X368" i="25"/>
  <c r="BF368" i="25"/>
  <c r="AI368" i="25"/>
  <c r="P368" i="25"/>
  <c r="L368" i="25"/>
  <c r="AA368" i="25"/>
  <c r="AP368" i="25"/>
  <c r="AJ368" i="25"/>
  <c r="S368" i="25"/>
  <c r="AQ368" i="25"/>
  <c r="AY364" i="28"/>
  <c r="AT364" i="28"/>
  <c r="AZ364" i="28"/>
  <c r="P364" i="28"/>
  <c r="AS364" i="28"/>
  <c r="AK364" i="28"/>
  <c r="AE364" i="28"/>
  <c r="AR364" i="28"/>
  <c r="O364" i="28"/>
  <c r="AB364" i="28"/>
  <c r="AP364" i="28"/>
  <c r="BA364" i="28"/>
  <c r="AI364" i="28"/>
  <c r="R364" i="28"/>
  <c r="AQ364" i="28"/>
  <c r="V364" i="28"/>
  <c r="M364" i="28"/>
  <c r="N364" i="28"/>
  <c r="Z364" i="28"/>
  <c r="BB364" i="28"/>
  <c r="AN364" i="28"/>
  <c r="AV364" i="28"/>
  <c r="BF364" i="28"/>
  <c r="AM364" i="28"/>
  <c r="AF364" i="28"/>
  <c r="AH364" i="28"/>
  <c r="BC364" i="28"/>
  <c r="W364" i="28"/>
  <c r="AO364" i="28"/>
  <c r="K364" i="28"/>
  <c r="AX364" i="28"/>
  <c r="J365" i="28"/>
  <c r="AJ364" i="28"/>
  <c r="AD364" i="28"/>
  <c r="AG364" i="28"/>
  <c r="AC364" i="28"/>
  <c r="AA364" i="28"/>
  <c r="U364" i="28"/>
  <c r="S364" i="28"/>
  <c r="Y364" i="28"/>
  <c r="BE364" i="28"/>
  <c r="AU364" i="28"/>
  <c r="BH364" i="28"/>
  <c r="I365" i="28"/>
  <c r="H365" i="28" s="1"/>
  <c r="BD364" i="28"/>
  <c r="AW364" i="28"/>
  <c r="T364" i="28"/>
  <c r="AL364" i="28"/>
  <c r="Q364" i="28"/>
  <c r="L364" i="28"/>
  <c r="X364" i="28"/>
  <c r="BG364" i="28"/>
  <c r="AU365" i="28" l="1"/>
  <c r="AJ365" i="28"/>
  <c r="AB365" i="28"/>
  <c r="AD365" i="28"/>
  <c r="N365" i="28"/>
  <c r="BC365" i="28"/>
  <c r="U365" i="28"/>
  <c r="BG365" i="28"/>
  <c r="BD365" i="28"/>
  <c r="R365" i="28"/>
  <c r="AC365" i="28"/>
  <c r="AT365" i="28"/>
  <c r="AO365" i="28"/>
  <c r="M365" i="28"/>
  <c r="X365" i="28"/>
  <c r="AQ365" i="28"/>
  <c r="AY365" i="28"/>
  <c r="AX365" i="28"/>
  <c r="V365" i="28"/>
  <c r="BE365" i="28"/>
  <c r="AS365" i="28"/>
  <c r="S365" i="28"/>
  <c r="AP365" i="28"/>
  <c r="AW365" i="28"/>
  <c r="AH365" i="28"/>
  <c r="J366" i="28"/>
  <c r="Z365" i="28"/>
  <c r="BF365" i="28"/>
  <c r="BH365" i="28"/>
  <c r="T365" i="28"/>
  <c r="AL365" i="28"/>
  <c r="AF365" i="28"/>
  <c r="O365" i="28"/>
  <c r="Q365" i="28"/>
  <c r="AK365" i="28"/>
  <c r="AI365" i="28"/>
  <c r="Y365" i="28"/>
  <c r="W365" i="28"/>
  <c r="AV365" i="28"/>
  <c r="AM365" i="28"/>
  <c r="L365" i="28"/>
  <c r="I366" i="28"/>
  <c r="H366" i="28" s="1"/>
  <c r="K365" i="28"/>
  <c r="BA365" i="28"/>
  <c r="AG365" i="28"/>
  <c r="AA365" i="28"/>
  <c r="AE365" i="28"/>
  <c r="P365" i="28"/>
  <c r="AR365" i="28"/>
  <c r="AZ365" i="28"/>
  <c r="AN365" i="28"/>
  <c r="BB365" i="28"/>
  <c r="AL369" i="25"/>
  <c r="BH369" i="25"/>
  <c r="AR369" i="25"/>
  <c r="P369" i="25"/>
  <c r="X369" i="25"/>
  <c r="W369" i="25"/>
  <c r="AC369" i="25"/>
  <c r="BI369" i="25"/>
  <c r="AH369" i="25"/>
  <c r="AJ369" i="25"/>
  <c r="AX369" i="25"/>
  <c r="AZ369" i="25"/>
  <c r="N369" i="25"/>
  <c r="Q369" i="25"/>
  <c r="R369" i="25"/>
  <c r="AP369" i="25"/>
  <c r="AB369" i="25"/>
  <c r="U369" i="25"/>
  <c r="AA369" i="25"/>
  <c r="Y369" i="25"/>
  <c r="AM369" i="25"/>
  <c r="AQ369" i="25"/>
  <c r="BA369" i="25"/>
  <c r="AF369" i="25"/>
  <c r="BC369" i="25"/>
  <c r="S369" i="25"/>
  <c r="BE369" i="25"/>
  <c r="V369" i="25"/>
  <c r="AE369" i="25"/>
  <c r="AU369" i="25"/>
  <c r="AG369" i="25"/>
  <c r="T369" i="25"/>
  <c r="BD369" i="25"/>
  <c r="AI369" i="25"/>
  <c r="I370" i="25"/>
  <c r="H370" i="25" s="1"/>
  <c r="BF369" i="25"/>
  <c r="BB369" i="25"/>
  <c r="AT369" i="25"/>
  <c r="Z369" i="25"/>
  <c r="AW369" i="25"/>
  <c r="J370" i="25"/>
  <c r="AK369" i="25"/>
  <c r="AN369" i="25"/>
  <c r="AD369" i="25"/>
  <c r="K369" i="25"/>
  <c r="M369" i="25"/>
  <c r="AV369" i="25"/>
  <c r="L369" i="25"/>
  <c r="AO369" i="25"/>
  <c r="O369" i="25"/>
  <c r="AY369" i="25"/>
  <c r="BG369" i="25"/>
  <c r="AS369" i="25"/>
  <c r="AN370" i="25" l="1"/>
  <c r="J371" i="25"/>
  <c r="AA370" i="25"/>
  <c r="U370" i="25"/>
  <c r="W370" i="25"/>
  <c r="BC370" i="25"/>
  <c r="L370" i="25"/>
  <c r="AO370" i="25"/>
  <c r="Y370" i="25"/>
  <c r="AP370" i="25"/>
  <c r="AQ370" i="25"/>
  <c r="AW370" i="25"/>
  <c r="AD370" i="25"/>
  <c r="AM370" i="25"/>
  <c r="AU370" i="25"/>
  <c r="BB370" i="25"/>
  <c r="AE370" i="25"/>
  <c r="K370" i="25"/>
  <c r="AT370" i="25"/>
  <c r="M370" i="25"/>
  <c r="P370" i="25"/>
  <c r="R370" i="25"/>
  <c r="BI370" i="25"/>
  <c r="BH370" i="25"/>
  <c r="AH370" i="25"/>
  <c r="AF370" i="25"/>
  <c r="AK370" i="25"/>
  <c r="AX370" i="25"/>
  <c r="O370" i="25"/>
  <c r="AI370" i="25"/>
  <c r="AV370" i="25"/>
  <c r="T370" i="25"/>
  <c r="N370" i="25"/>
  <c r="BE370" i="25"/>
  <c r="AC370" i="25"/>
  <c r="S370" i="25"/>
  <c r="AS370" i="25"/>
  <c r="AR370" i="25"/>
  <c r="AL370" i="25"/>
  <c r="BF370" i="25"/>
  <c r="V370" i="25"/>
  <c r="AY370" i="25"/>
  <c r="Q370" i="25"/>
  <c r="BA370" i="25"/>
  <c r="X370" i="25"/>
  <c r="AZ370" i="25"/>
  <c r="AB370" i="25"/>
  <c r="Z370" i="25"/>
  <c r="AG370" i="25"/>
  <c r="AJ370" i="25"/>
  <c r="BD370" i="25"/>
  <c r="BG370" i="25"/>
  <c r="I371" i="25"/>
  <c r="H371" i="25" s="1"/>
  <c r="AK366" i="28"/>
  <c r="AW366" i="28"/>
  <c r="BD366" i="28"/>
  <c r="R366" i="28"/>
  <c r="AD366" i="28"/>
  <c r="X366" i="28"/>
  <c r="AL366" i="28"/>
  <c r="AS366" i="28"/>
  <c r="Y366" i="28"/>
  <c r="AU366" i="28"/>
  <c r="BC366" i="28"/>
  <c r="M366" i="28"/>
  <c r="W366" i="28"/>
  <c r="AR366" i="28"/>
  <c r="BF366" i="28"/>
  <c r="I367" i="28"/>
  <c r="H367" i="28" s="1"/>
  <c r="AH366" i="28"/>
  <c r="AO366" i="28"/>
  <c r="K366" i="28"/>
  <c r="S366" i="28"/>
  <c r="AM366" i="28"/>
  <c r="BH366" i="28"/>
  <c r="AI366" i="28"/>
  <c r="U366" i="28"/>
  <c r="J367" i="28"/>
  <c r="AB366" i="28"/>
  <c r="BE366" i="28"/>
  <c r="AE366" i="28"/>
  <c r="BA366" i="28"/>
  <c r="AA366" i="28"/>
  <c r="Z366" i="28"/>
  <c r="AT366" i="28"/>
  <c r="AV366" i="28"/>
  <c r="AJ366" i="28"/>
  <c r="AQ366" i="28"/>
  <c r="AZ366" i="28"/>
  <c r="T366" i="28"/>
  <c r="L366" i="28"/>
  <c r="Q366" i="28"/>
  <c r="AY366" i="28"/>
  <c r="BB366" i="28"/>
  <c r="N366" i="28"/>
  <c r="P366" i="28"/>
  <c r="AX366" i="28"/>
  <c r="AN366" i="28"/>
  <c r="O366" i="28"/>
  <c r="AP366" i="28"/>
  <c r="AF366" i="28"/>
  <c r="AG366" i="28"/>
  <c r="V366" i="28"/>
  <c r="BG366" i="28"/>
  <c r="AC366" i="28"/>
  <c r="X371" i="25" l="1"/>
  <c r="AX371" i="25"/>
  <c r="W371" i="25"/>
  <c r="S371" i="25"/>
  <c r="AK371" i="25"/>
  <c r="J372" i="25"/>
  <c r="K371" i="25"/>
  <c r="AF371" i="25"/>
  <c r="M371" i="25"/>
  <c r="AJ371" i="25"/>
  <c r="BC371" i="25"/>
  <c r="T371" i="25"/>
  <c r="V371" i="25"/>
  <c r="AQ371" i="25"/>
  <c r="BH371" i="25"/>
  <c r="BA371" i="25"/>
  <c r="N371" i="25"/>
  <c r="BE371" i="25"/>
  <c r="AG371" i="25"/>
  <c r="BF371" i="25"/>
  <c r="BB371" i="25"/>
  <c r="AD371" i="25"/>
  <c r="U371" i="25"/>
  <c r="AH371" i="25"/>
  <c r="BG371" i="25"/>
  <c r="AP371" i="25"/>
  <c r="Z371" i="25"/>
  <c r="AV371" i="25"/>
  <c r="AA371" i="25"/>
  <c r="AO371" i="25"/>
  <c r="AZ371" i="25"/>
  <c r="Q371" i="25"/>
  <c r="AW371" i="25"/>
  <c r="Y371" i="25"/>
  <c r="AS371" i="25"/>
  <c r="AT371" i="25"/>
  <c r="AU371" i="25"/>
  <c r="AL371" i="25"/>
  <c r="R371" i="25"/>
  <c r="BI371" i="25"/>
  <c r="AM371" i="25"/>
  <c r="AI371" i="25"/>
  <c r="AN371" i="25"/>
  <c r="BD371" i="25"/>
  <c r="O371" i="25"/>
  <c r="AB371" i="25"/>
  <c r="I372" i="25"/>
  <c r="H372" i="25" s="1"/>
  <c r="AC371" i="25"/>
  <c r="AE371" i="25"/>
  <c r="AR371" i="25"/>
  <c r="AY371" i="25"/>
  <c r="L371" i="25"/>
  <c r="P371" i="25"/>
  <c r="I368" i="28"/>
  <c r="H368" i="28" s="1"/>
  <c r="AH367" i="28"/>
  <c r="BH367" i="28"/>
  <c r="AD367" i="28"/>
  <c r="AZ367" i="28"/>
  <c r="AK367" i="28"/>
  <c r="K367" i="28"/>
  <c r="AF367" i="28"/>
  <c r="AL367" i="28"/>
  <c r="AI367" i="28"/>
  <c r="J368" i="28"/>
  <c r="BB367" i="28"/>
  <c r="V367" i="28"/>
  <c r="AA367" i="28"/>
  <c r="BD367" i="28"/>
  <c r="Q367" i="28"/>
  <c r="AS367" i="28"/>
  <c r="U367" i="28"/>
  <c r="Y367" i="28"/>
  <c r="AM367" i="28"/>
  <c r="AG367" i="28"/>
  <c r="M367" i="28"/>
  <c r="P367" i="28"/>
  <c r="L367" i="28"/>
  <c r="X367" i="28"/>
  <c r="BE367" i="28"/>
  <c r="W367" i="28"/>
  <c r="AP367" i="28"/>
  <c r="AY367" i="28"/>
  <c r="O367" i="28"/>
  <c r="BC367" i="28"/>
  <c r="AE367" i="28"/>
  <c r="AJ367" i="28"/>
  <c r="T367" i="28"/>
  <c r="AO367" i="28"/>
  <c r="AV367" i="28"/>
  <c r="S367" i="28"/>
  <c r="BF367" i="28"/>
  <c r="AW367" i="28"/>
  <c r="AR367" i="28"/>
  <c r="AB367" i="28"/>
  <c r="AQ367" i="28"/>
  <c r="Z367" i="28"/>
  <c r="N367" i="28"/>
  <c r="AU367" i="28"/>
  <c r="AX367" i="28"/>
  <c r="AT367" i="28"/>
  <c r="R367" i="28"/>
  <c r="BA367" i="28"/>
  <c r="BG367" i="28"/>
  <c r="AC367" i="28"/>
  <c r="AN367" i="28"/>
  <c r="BD368" i="28" l="1"/>
  <c r="AS368" i="28"/>
  <c r="AU368" i="28"/>
  <c r="Q368" i="28"/>
  <c r="T368" i="28"/>
  <c r="AR368" i="28"/>
  <c r="N368" i="28"/>
  <c r="BB368" i="28"/>
  <c r="W368" i="28"/>
  <c r="L368" i="28"/>
  <c r="AH368" i="28"/>
  <c r="M368" i="28"/>
  <c r="AQ368" i="28"/>
  <c r="AN368" i="28"/>
  <c r="AF368" i="28"/>
  <c r="Z368" i="28"/>
  <c r="AI368" i="28"/>
  <c r="V368" i="28"/>
  <c r="I369" i="28"/>
  <c r="H369" i="28" s="1"/>
  <c r="AT368" i="28"/>
  <c r="AE368" i="28"/>
  <c r="AD368" i="28"/>
  <c r="R368" i="28"/>
  <c r="BG368" i="28"/>
  <c r="X368" i="28"/>
  <c r="AX368" i="28"/>
  <c r="AZ368" i="28"/>
  <c r="AP368" i="28"/>
  <c r="BE368" i="28"/>
  <c r="AM368" i="28"/>
  <c r="BA368" i="28"/>
  <c r="AK368" i="28"/>
  <c r="AW368" i="28"/>
  <c r="AV368" i="28"/>
  <c r="K368" i="28"/>
  <c r="AJ368" i="28"/>
  <c r="AC368" i="28"/>
  <c r="Y368" i="28"/>
  <c r="BH368" i="28"/>
  <c r="O368" i="28"/>
  <c r="AO368" i="28"/>
  <c r="P368" i="28"/>
  <c r="AG368" i="28"/>
  <c r="AY368" i="28"/>
  <c r="AA368" i="28"/>
  <c r="AB368" i="28"/>
  <c r="BF368" i="28"/>
  <c r="S368" i="28"/>
  <c r="AL368" i="28"/>
  <c r="J369" i="28"/>
  <c r="U368" i="28"/>
  <c r="BC368" i="28"/>
  <c r="AC372" i="25"/>
  <c r="X372" i="25"/>
  <c r="AV372" i="25"/>
  <c r="BC372" i="25"/>
  <c r="W372" i="25"/>
  <c r="AL372" i="25"/>
  <c r="V372" i="25"/>
  <c r="AR372" i="25"/>
  <c r="L372" i="25"/>
  <c r="BD372" i="25"/>
  <c r="AS372" i="25"/>
  <c r="O372" i="25"/>
  <c r="BF372" i="25"/>
  <c r="BG372" i="25"/>
  <c r="U372" i="25"/>
  <c r="BI372" i="25"/>
  <c r="J373" i="25"/>
  <c r="T372" i="25"/>
  <c r="Y372" i="25"/>
  <c r="I373" i="25"/>
  <c r="H373" i="25" s="1"/>
  <c r="AD372" i="25"/>
  <c r="AB372" i="25"/>
  <c r="AE372" i="25"/>
  <c r="AH372" i="25"/>
  <c r="AP372" i="25"/>
  <c r="N372" i="25"/>
  <c r="AW372" i="25"/>
  <c r="BH372" i="25"/>
  <c r="AG372" i="25"/>
  <c r="AJ372" i="25"/>
  <c r="Z372" i="25"/>
  <c r="AN372" i="25"/>
  <c r="AX372" i="25"/>
  <c r="Q372" i="25"/>
  <c r="AF372" i="25"/>
  <c r="BB372" i="25"/>
  <c r="AZ372" i="25"/>
  <c r="AQ372" i="25"/>
  <c r="AY372" i="25"/>
  <c r="AA372" i="25"/>
  <c r="P372" i="25"/>
  <c r="AK372" i="25"/>
  <c r="AT372" i="25"/>
  <c r="BE372" i="25"/>
  <c r="AM372" i="25"/>
  <c r="M372" i="25"/>
  <c r="S372" i="25"/>
  <c r="AU372" i="25"/>
  <c r="R372" i="25"/>
  <c r="K372" i="25"/>
  <c r="AO372" i="25"/>
  <c r="AI372" i="25"/>
  <c r="BA372" i="25"/>
  <c r="AO369" i="28" l="1"/>
  <c r="Z369" i="28"/>
  <c r="BG369" i="28"/>
  <c r="AL369" i="28"/>
  <c r="AZ369" i="28"/>
  <c r="AR369" i="28"/>
  <c r="AP369" i="28"/>
  <c r="AH369" i="28"/>
  <c r="L369" i="28"/>
  <c r="BC369" i="28"/>
  <c r="AK369" i="28"/>
  <c r="I370" i="28"/>
  <c r="H370" i="28" s="1"/>
  <c r="AB369" i="28"/>
  <c r="AJ369" i="28"/>
  <c r="AX369" i="28"/>
  <c r="AY369" i="28"/>
  <c r="BF369" i="28"/>
  <c r="J370" i="28"/>
  <c r="AE369" i="28"/>
  <c r="Q369" i="28"/>
  <c r="N369" i="28"/>
  <c r="O369" i="28"/>
  <c r="AG369" i="28"/>
  <c r="AD369" i="28"/>
  <c r="S369" i="28"/>
  <c r="AF369" i="28"/>
  <c r="BA369" i="28"/>
  <c r="R369" i="28"/>
  <c r="AI369" i="28"/>
  <c r="BB369" i="28"/>
  <c r="AQ369" i="28"/>
  <c r="BE369" i="28"/>
  <c r="AU369" i="28"/>
  <c r="W369" i="28"/>
  <c r="K369" i="28"/>
  <c r="U369" i="28"/>
  <c r="AM369" i="28"/>
  <c r="T369" i="28"/>
  <c r="BH369" i="28"/>
  <c r="V369" i="28"/>
  <c r="Y369" i="28"/>
  <c r="X369" i="28"/>
  <c r="AN369" i="28"/>
  <c r="AA369" i="28"/>
  <c r="AS369" i="28"/>
  <c r="P369" i="28"/>
  <c r="M369" i="28"/>
  <c r="AT369" i="28"/>
  <c r="AV369" i="28"/>
  <c r="BD369" i="28"/>
  <c r="AW369" i="28"/>
  <c r="AC369" i="28"/>
  <c r="AY373" i="25"/>
  <c r="AB373" i="25"/>
  <c r="AC373" i="25"/>
  <c r="AT373" i="25"/>
  <c r="BF373" i="25"/>
  <c r="AU373" i="25"/>
  <c r="BD373" i="25"/>
  <c r="AP373" i="25"/>
  <c r="AN373" i="25"/>
  <c r="BG373" i="25"/>
  <c r="T373" i="25"/>
  <c r="AJ373" i="25"/>
  <c r="V373" i="25"/>
  <c r="AA373" i="25"/>
  <c r="AQ373" i="25"/>
  <c r="AR373" i="25"/>
  <c r="K373" i="25"/>
  <c r="S373" i="25"/>
  <c r="AO373" i="25"/>
  <c r="L373" i="25"/>
  <c r="AH373" i="25"/>
  <c r="AL373" i="25"/>
  <c r="AF373" i="25"/>
  <c r="AW373" i="25"/>
  <c r="BC373" i="25"/>
  <c r="AZ373" i="25"/>
  <c r="AG373" i="25"/>
  <c r="BA373" i="25"/>
  <c r="BE373" i="25"/>
  <c r="Q373" i="25"/>
  <c r="N373" i="25"/>
  <c r="R373" i="25"/>
  <c r="M373" i="25"/>
  <c r="BB373" i="25"/>
  <c r="I374" i="25"/>
  <c r="H374" i="25" s="1"/>
  <c r="AM373" i="25"/>
  <c r="BI373" i="25"/>
  <c r="Y373" i="25"/>
  <c r="U373" i="25"/>
  <c r="O373" i="25"/>
  <c r="BH373" i="25"/>
  <c r="AK373" i="25"/>
  <c r="AX373" i="25"/>
  <c r="J374" i="25"/>
  <c r="AD373" i="25"/>
  <c r="X373" i="25"/>
  <c r="P373" i="25"/>
  <c r="AV373" i="25"/>
  <c r="AE373" i="25"/>
  <c r="AI373" i="25"/>
  <c r="Z373" i="25"/>
  <c r="AS373" i="25"/>
  <c r="W373" i="25"/>
  <c r="AR370" i="28" l="1"/>
  <c r="AZ370" i="28"/>
  <c r="V370" i="28"/>
  <c r="AL370" i="28"/>
  <c r="T370" i="28"/>
  <c r="AV370" i="28"/>
  <c r="AU370" i="28"/>
  <c r="AM370" i="28"/>
  <c r="U370" i="28"/>
  <c r="AN370" i="28"/>
  <c r="I371" i="28"/>
  <c r="H371" i="28" s="1"/>
  <c r="M370" i="28"/>
  <c r="R370" i="28"/>
  <c r="AA370" i="28"/>
  <c r="O370" i="28"/>
  <c r="W370" i="28"/>
  <c r="Z370" i="28"/>
  <c r="BE370" i="28"/>
  <c r="BH370" i="28"/>
  <c r="BB370" i="28"/>
  <c r="BG370" i="28"/>
  <c r="AD370" i="28"/>
  <c r="BF370" i="28"/>
  <c r="AP370" i="28"/>
  <c r="AT370" i="28"/>
  <c r="AC370" i="28"/>
  <c r="AF370" i="28"/>
  <c r="AI370" i="28"/>
  <c r="L370" i="28"/>
  <c r="J371" i="28"/>
  <c r="AK370" i="28"/>
  <c r="AH370" i="28"/>
  <c r="BD370" i="28"/>
  <c r="AE370" i="28"/>
  <c r="AQ370" i="28"/>
  <c r="AJ370" i="28"/>
  <c r="Y370" i="28"/>
  <c r="AB370" i="28"/>
  <c r="P370" i="28"/>
  <c r="AX370" i="28"/>
  <c r="AY370" i="28"/>
  <c r="AO370" i="28"/>
  <c r="AS370" i="28"/>
  <c r="S370" i="28"/>
  <c r="BA370" i="28"/>
  <c r="N370" i="28"/>
  <c r="AG370" i="28"/>
  <c r="BC370" i="28"/>
  <c r="X370" i="28"/>
  <c r="Q370" i="28"/>
  <c r="K370" i="28"/>
  <c r="AW370" i="28"/>
  <c r="AP374" i="25"/>
  <c r="K374" i="25"/>
  <c r="BC374" i="25"/>
  <c r="AY374" i="25"/>
  <c r="Y374" i="25"/>
  <c r="BF374" i="25"/>
  <c r="AC374" i="25"/>
  <c r="AN374" i="25"/>
  <c r="AG374" i="25"/>
  <c r="I375" i="25"/>
  <c r="H375" i="25" s="1"/>
  <c r="AX374" i="25"/>
  <c r="BD374" i="25"/>
  <c r="X374" i="25"/>
  <c r="P374" i="25"/>
  <c r="BA374" i="25"/>
  <c r="J375" i="25"/>
  <c r="S374" i="25"/>
  <c r="AM374" i="25"/>
  <c r="BI374" i="25"/>
  <c r="AB374" i="25"/>
  <c r="R374" i="25"/>
  <c r="AO374" i="25"/>
  <c r="W374" i="25"/>
  <c r="BH374" i="25"/>
  <c r="T374" i="25"/>
  <c r="BE374" i="25"/>
  <c r="BB374" i="25"/>
  <c r="AJ374" i="25"/>
  <c r="V374" i="25"/>
  <c r="AH374" i="25"/>
  <c r="AR374" i="25"/>
  <c r="L374" i="25"/>
  <c r="M374" i="25"/>
  <c r="AD374" i="25"/>
  <c r="N374" i="25"/>
  <c r="AZ374" i="25"/>
  <c r="AK374" i="25"/>
  <c r="AA374" i="25"/>
  <c r="AI374" i="25"/>
  <c r="AU374" i="25"/>
  <c r="O374" i="25"/>
  <c r="AQ374" i="25"/>
  <c r="Q374" i="25"/>
  <c r="AV374" i="25"/>
  <c r="AW374" i="25"/>
  <c r="AF374" i="25"/>
  <c r="AT374" i="25"/>
  <c r="AS374" i="25"/>
  <c r="BG374" i="25"/>
  <c r="AE374" i="25"/>
  <c r="AL374" i="25"/>
  <c r="Z374" i="25"/>
  <c r="U374" i="25"/>
  <c r="BE375" i="25" l="1"/>
  <c r="AT375" i="25"/>
  <c r="AL375" i="25"/>
  <c r="AQ375" i="25"/>
  <c r="AO375" i="25"/>
  <c r="M375" i="25"/>
  <c r="AC375" i="25"/>
  <c r="T375" i="25"/>
  <c r="AF375" i="25"/>
  <c r="N375" i="25"/>
  <c r="AA375" i="25"/>
  <c r="BC375" i="25"/>
  <c r="BF375" i="25"/>
  <c r="P375" i="25"/>
  <c r="AG375" i="25"/>
  <c r="AK375" i="25"/>
  <c r="AY375" i="25"/>
  <c r="AP375" i="25"/>
  <c r="U375" i="25"/>
  <c r="V375" i="25"/>
  <c r="Z375" i="25"/>
  <c r="BD375" i="25"/>
  <c r="BI375" i="25"/>
  <c r="BA375" i="25"/>
  <c r="AE375" i="25"/>
  <c r="BG375" i="25"/>
  <c r="O375" i="25"/>
  <c r="AJ375" i="25"/>
  <c r="AM375" i="25"/>
  <c r="BH375" i="25"/>
  <c r="X375" i="25"/>
  <c r="L375" i="25"/>
  <c r="AH375" i="25"/>
  <c r="AX375" i="25"/>
  <c r="K375" i="25"/>
  <c r="AS375" i="25"/>
  <c r="R375" i="25"/>
  <c r="W375" i="25"/>
  <c r="AZ375" i="25"/>
  <c r="AD375" i="25"/>
  <c r="I376" i="25"/>
  <c r="H376" i="25" s="1"/>
  <c r="AN375" i="25"/>
  <c r="AI375" i="25"/>
  <c r="Y375" i="25"/>
  <c r="J376" i="25"/>
  <c r="AR375" i="25"/>
  <c r="AV375" i="25"/>
  <c r="AW375" i="25"/>
  <c r="AU375" i="25"/>
  <c r="BB375" i="25"/>
  <c r="AB375" i="25"/>
  <c r="S375" i="25"/>
  <c r="Q375" i="25"/>
  <c r="AY371" i="28"/>
  <c r="J372" i="28"/>
  <c r="AV371" i="28"/>
  <c r="N371" i="28"/>
  <c r="O371" i="28"/>
  <c r="W371" i="28"/>
  <c r="AN371" i="28"/>
  <c r="BH371" i="28"/>
  <c r="AD371" i="28"/>
  <c r="M371" i="28"/>
  <c r="AM371" i="28"/>
  <c r="AW371" i="28"/>
  <c r="Z371" i="28"/>
  <c r="X371" i="28"/>
  <c r="L371" i="28"/>
  <c r="BF371" i="28"/>
  <c r="V371" i="28"/>
  <c r="AB371" i="28"/>
  <c r="AP371" i="28"/>
  <c r="AR371" i="28"/>
  <c r="AG371" i="28"/>
  <c r="AL371" i="28"/>
  <c r="AA371" i="28"/>
  <c r="AT371" i="28"/>
  <c r="AZ371" i="28"/>
  <c r="P371" i="28"/>
  <c r="BA371" i="28"/>
  <c r="BB371" i="28"/>
  <c r="AX371" i="28"/>
  <c r="AO371" i="28"/>
  <c r="AH371" i="28"/>
  <c r="AI371" i="28"/>
  <c r="I372" i="28"/>
  <c r="H372" i="28" s="1"/>
  <c r="AF371" i="28"/>
  <c r="AE371" i="28"/>
  <c r="BG371" i="28"/>
  <c r="AC371" i="28"/>
  <c r="AK371" i="28"/>
  <c r="U371" i="28"/>
  <c r="BE371" i="28"/>
  <c r="AU371" i="28"/>
  <c r="R371" i="28"/>
  <c r="S371" i="28"/>
  <c r="BC371" i="28"/>
  <c r="T371" i="28"/>
  <c r="AJ371" i="28"/>
  <c r="Y371" i="28"/>
  <c r="AQ371" i="28"/>
  <c r="AS371" i="28"/>
  <c r="BD371" i="28"/>
  <c r="Q371" i="28"/>
  <c r="K371" i="28"/>
  <c r="J377" i="25" l="1"/>
  <c r="AV376" i="25"/>
  <c r="BD376" i="25"/>
  <c r="R376" i="25"/>
  <c r="BF376" i="25"/>
  <c r="BH376" i="25"/>
  <c r="BI376" i="25"/>
  <c r="Q376" i="25"/>
  <c r="AR376" i="25"/>
  <c r="AH376" i="25"/>
  <c r="AG376" i="25"/>
  <c r="AS376" i="25"/>
  <c r="X376" i="25"/>
  <c r="AP376" i="25"/>
  <c r="I377" i="25"/>
  <c r="H377" i="25" s="1"/>
  <c r="AO376" i="25"/>
  <c r="BA376" i="25"/>
  <c r="AK376" i="25"/>
  <c r="AM376" i="25"/>
  <c r="U376" i="25"/>
  <c r="O376" i="25"/>
  <c r="L376" i="25"/>
  <c r="AZ376" i="25"/>
  <c r="AB376" i="25"/>
  <c r="M376" i="25"/>
  <c r="BB376" i="25"/>
  <c r="AN376" i="25"/>
  <c r="N376" i="25"/>
  <c r="AA376" i="25"/>
  <c r="AI376" i="25"/>
  <c r="P376" i="25"/>
  <c r="BE376" i="25"/>
  <c r="AU376" i="25"/>
  <c r="AL376" i="25"/>
  <c r="AT376" i="25"/>
  <c r="AQ376" i="25"/>
  <c r="Z376" i="25"/>
  <c r="AW376" i="25"/>
  <c r="V376" i="25"/>
  <c r="AX376" i="25"/>
  <c r="S376" i="25"/>
  <c r="AD376" i="25"/>
  <c r="AC376" i="25"/>
  <c r="AF376" i="25"/>
  <c r="T376" i="25"/>
  <c r="AE376" i="25"/>
  <c r="BC376" i="25"/>
  <c r="BG376" i="25"/>
  <c r="Y376" i="25"/>
  <c r="AJ376" i="25"/>
  <c r="AY376" i="25"/>
  <c r="W376" i="25"/>
  <c r="K376" i="25"/>
  <c r="K372" i="28"/>
  <c r="AU372" i="28"/>
  <c r="AW372" i="28"/>
  <c r="AO372" i="28"/>
  <c r="AL372" i="28"/>
  <c r="BC372" i="28"/>
  <c r="AT372" i="28"/>
  <c r="AN372" i="28"/>
  <c r="AF372" i="28"/>
  <c r="AA372" i="28"/>
  <c r="AJ372" i="28"/>
  <c r="AS372" i="28"/>
  <c r="AR372" i="28"/>
  <c r="AQ372" i="28"/>
  <c r="V372" i="28"/>
  <c r="AB372" i="28"/>
  <c r="I373" i="28"/>
  <c r="H373" i="28" s="1"/>
  <c r="X372" i="28"/>
  <c r="U372" i="28"/>
  <c r="R372" i="28"/>
  <c r="AI372" i="28"/>
  <c r="N372" i="28"/>
  <c r="AZ372" i="28"/>
  <c r="AH372" i="28"/>
  <c r="BA372" i="28"/>
  <c r="BH372" i="28"/>
  <c r="AE372" i="28"/>
  <c r="BB372" i="28"/>
  <c r="Q372" i="28"/>
  <c r="W372" i="28"/>
  <c r="Z372" i="28"/>
  <c r="T372" i="28"/>
  <c r="AY372" i="28"/>
  <c r="AX372" i="28"/>
  <c r="BE372" i="28"/>
  <c r="S372" i="28"/>
  <c r="M372" i="28"/>
  <c r="BF372" i="28"/>
  <c r="O372" i="28"/>
  <c r="P372" i="28"/>
  <c r="AG372" i="28"/>
  <c r="AK372" i="28"/>
  <c r="L372" i="28"/>
  <c r="BD372" i="28"/>
  <c r="AV372" i="28"/>
  <c r="J373" i="28"/>
  <c r="AM372" i="28"/>
  <c r="Y372" i="28"/>
  <c r="AD372" i="28"/>
  <c r="AC372" i="28"/>
  <c r="AP372" i="28"/>
  <c r="BG372" i="28"/>
  <c r="AK373" i="28" l="1"/>
  <c r="X373" i="28"/>
  <c r="L373" i="28"/>
  <c r="S373" i="28"/>
  <c r="N373" i="28"/>
  <c r="BE373" i="28"/>
  <c r="BF373" i="28"/>
  <c r="BH373" i="28"/>
  <c r="V373" i="28"/>
  <c r="AR373" i="28"/>
  <c r="BA373" i="28"/>
  <c r="AP373" i="28"/>
  <c r="O373" i="28"/>
  <c r="M373" i="28"/>
  <c r="Y373" i="28"/>
  <c r="AT373" i="28"/>
  <c r="BG373" i="28"/>
  <c r="AG373" i="28"/>
  <c r="AL373" i="28"/>
  <c r="W373" i="28"/>
  <c r="AB373" i="28"/>
  <c r="R373" i="28"/>
  <c r="P373" i="28"/>
  <c r="AM373" i="28"/>
  <c r="AH373" i="28"/>
  <c r="AQ373" i="28"/>
  <c r="AX373" i="28"/>
  <c r="U373" i="28"/>
  <c r="Z373" i="28"/>
  <c r="AA373" i="28"/>
  <c r="Q373" i="28"/>
  <c r="BC373" i="28"/>
  <c r="T373" i="28"/>
  <c r="AN373" i="28"/>
  <c r="AW373" i="28"/>
  <c r="J374" i="28"/>
  <c r="AD373" i="28"/>
  <c r="AJ373" i="28"/>
  <c r="AZ373" i="28"/>
  <c r="AC373" i="28"/>
  <c r="K373" i="28"/>
  <c r="AI373" i="28"/>
  <c r="BD373" i="28"/>
  <c r="I374" i="28"/>
  <c r="H374" i="28" s="1"/>
  <c r="BB373" i="28"/>
  <c r="AE373" i="28"/>
  <c r="AY373" i="28"/>
  <c r="AV373" i="28"/>
  <c r="AO373" i="28"/>
  <c r="AS373" i="28"/>
  <c r="AU373" i="28"/>
  <c r="AF373" i="28"/>
  <c r="T377" i="25"/>
  <c r="K377" i="25"/>
  <c r="AV377" i="25"/>
  <c r="AQ377" i="25"/>
  <c r="S377" i="25"/>
  <c r="AA377" i="25"/>
  <c r="W377" i="25"/>
  <c r="I378" i="25"/>
  <c r="H378" i="25" s="1"/>
  <c r="AM377" i="25"/>
  <c r="BD377" i="25"/>
  <c r="BF377" i="25"/>
  <c r="BG377" i="25"/>
  <c r="AT377" i="25"/>
  <c r="BC377" i="25"/>
  <c r="AG377" i="25"/>
  <c r="M377" i="25"/>
  <c r="R377" i="25"/>
  <c r="AN377" i="25"/>
  <c r="AY377" i="25"/>
  <c r="U377" i="25"/>
  <c r="AI377" i="25"/>
  <c r="AU377" i="25"/>
  <c r="AE377" i="25"/>
  <c r="V377" i="25"/>
  <c r="BA377" i="25"/>
  <c r="AL377" i="25"/>
  <c r="N377" i="25"/>
  <c r="X377" i="25"/>
  <c r="AS377" i="25"/>
  <c r="O377" i="25"/>
  <c r="L377" i="25"/>
  <c r="AO377" i="25"/>
  <c r="AF377" i="25"/>
  <c r="BE377" i="25"/>
  <c r="BB377" i="25"/>
  <c r="AJ377" i="25"/>
  <c r="AC377" i="25"/>
  <c r="AH377" i="25"/>
  <c r="AD377" i="25"/>
  <c r="BI377" i="25"/>
  <c r="AR377" i="25"/>
  <c r="AP377" i="25"/>
  <c r="Y377" i="25"/>
  <c r="AW377" i="25"/>
  <c r="AX377" i="25"/>
  <c r="P377" i="25"/>
  <c r="BH377" i="25"/>
  <c r="AB377" i="25"/>
  <c r="AZ377" i="25"/>
  <c r="Q377" i="25"/>
  <c r="AK377" i="25"/>
  <c r="Z377" i="25"/>
  <c r="J378" i="25"/>
  <c r="AS374" i="28" l="1"/>
  <c r="BF374" i="28"/>
  <c r="AM374" i="28"/>
  <c r="R374" i="28"/>
  <c r="AW374" i="28"/>
  <c r="AN374" i="28"/>
  <c r="AC374" i="28"/>
  <c r="U374" i="28"/>
  <c r="P374" i="28"/>
  <c r="S374" i="28"/>
  <c r="AG374" i="28"/>
  <c r="AU374" i="28"/>
  <c r="AY374" i="28"/>
  <c r="T374" i="28"/>
  <c r="AH374" i="28"/>
  <c r="AT374" i="28"/>
  <c r="X374" i="28"/>
  <c r="L374" i="28"/>
  <c r="J375" i="28"/>
  <c r="BD374" i="28"/>
  <c r="AD374" i="28"/>
  <c r="AF374" i="28"/>
  <c r="AV374" i="28"/>
  <c r="AE374" i="28"/>
  <c r="BH374" i="28"/>
  <c r="AL374" i="28"/>
  <c r="AX374" i="28"/>
  <c r="BC374" i="28"/>
  <c r="W374" i="28"/>
  <c r="I375" i="28"/>
  <c r="H375" i="28" s="1"/>
  <c r="AQ374" i="28"/>
  <c r="O374" i="28"/>
  <c r="M374" i="28"/>
  <c r="AZ374" i="28"/>
  <c r="BG374" i="28"/>
  <c r="BB374" i="28"/>
  <c r="Y374" i="28"/>
  <c r="K374" i="28"/>
  <c r="AA374" i="28"/>
  <c r="AO374" i="28"/>
  <c r="AB374" i="28"/>
  <c r="V374" i="28"/>
  <c r="AJ374" i="28"/>
  <c r="N374" i="28"/>
  <c r="Q374" i="28"/>
  <c r="BE374" i="28"/>
  <c r="AR374" i="28"/>
  <c r="AK374" i="28"/>
  <c r="AP374" i="28"/>
  <c r="AI374" i="28"/>
  <c r="BA374" i="28"/>
  <c r="Z374" i="28"/>
  <c r="Y378" i="25"/>
  <c r="AO378" i="25"/>
  <c r="X378" i="25"/>
  <c r="BB378" i="25"/>
  <c r="AK378" i="25"/>
  <c r="K378" i="25"/>
  <c r="BF378" i="25"/>
  <c r="BA378" i="25"/>
  <c r="AR378" i="25"/>
  <c r="I379" i="25"/>
  <c r="H379" i="25" s="1"/>
  <c r="AF378" i="25"/>
  <c r="AQ378" i="25"/>
  <c r="BG378" i="25"/>
  <c r="BI378" i="25"/>
  <c r="AB378" i="25"/>
  <c r="AU378" i="25"/>
  <c r="AM378" i="25"/>
  <c r="AA378" i="25"/>
  <c r="P378" i="25"/>
  <c r="BD378" i="25"/>
  <c r="O378" i="25"/>
  <c r="AJ378" i="25"/>
  <c r="AG378" i="25"/>
  <c r="N378" i="25"/>
  <c r="M378" i="25"/>
  <c r="BH378" i="25"/>
  <c r="AZ378" i="25"/>
  <c r="AV378" i="25"/>
  <c r="AT378" i="25"/>
  <c r="AS378" i="25"/>
  <c r="AY378" i="25"/>
  <c r="W378" i="25"/>
  <c r="V378" i="25"/>
  <c r="AE378" i="25"/>
  <c r="AX378" i="25"/>
  <c r="AD378" i="25"/>
  <c r="AW378" i="25"/>
  <c r="R378" i="25"/>
  <c r="J379" i="25"/>
  <c r="Z378" i="25"/>
  <c r="T378" i="25"/>
  <c r="AL378" i="25"/>
  <c r="BE378" i="25"/>
  <c r="AI378" i="25"/>
  <c r="AP378" i="25"/>
  <c r="BC378" i="25"/>
  <c r="AN378" i="25"/>
  <c r="Q378" i="25"/>
  <c r="AH378" i="25"/>
  <c r="S378" i="25"/>
  <c r="L378" i="25"/>
  <c r="U378" i="25"/>
  <c r="AC378" i="25"/>
  <c r="AQ379" i="25" l="1"/>
  <c r="AA379" i="25"/>
  <c r="AG379" i="25"/>
  <c r="BF379" i="25"/>
  <c r="M379" i="25"/>
  <c r="AT379" i="25"/>
  <c r="AU379" i="25"/>
  <c r="T379" i="25"/>
  <c r="AN379" i="25"/>
  <c r="W379" i="25"/>
  <c r="AP379" i="25"/>
  <c r="AB379" i="25"/>
  <c r="AF379" i="25"/>
  <c r="K379" i="25"/>
  <c r="BB379" i="25"/>
  <c r="AX379" i="25"/>
  <c r="J380" i="25"/>
  <c r="O379" i="25"/>
  <c r="AV379" i="25"/>
  <c r="AJ379" i="25"/>
  <c r="BH379" i="25"/>
  <c r="AM379" i="25"/>
  <c r="AW379" i="25"/>
  <c r="AI379" i="25"/>
  <c r="AS379" i="25"/>
  <c r="BI379" i="25"/>
  <c r="AC379" i="25"/>
  <c r="BE379" i="25"/>
  <c r="R379" i="25"/>
  <c r="L379" i="25"/>
  <c r="BC379" i="25"/>
  <c r="BD379" i="25"/>
  <c r="V379" i="25"/>
  <c r="AR379" i="25"/>
  <c r="AZ379" i="25"/>
  <c r="X379" i="25"/>
  <c r="Q379" i="25"/>
  <c r="I380" i="25"/>
  <c r="H380" i="25" s="1"/>
  <c r="AK379" i="25"/>
  <c r="BG379" i="25"/>
  <c r="N379" i="25"/>
  <c r="AY379" i="25"/>
  <c r="P379" i="25"/>
  <c r="Z379" i="25"/>
  <c r="AL379" i="25"/>
  <c r="AD379" i="25"/>
  <c r="AO379" i="25"/>
  <c r="U379" i="25"/>
  <c r="BA379" i="25"/>
  <c r="AE379" i="25"/>
  <c r="AH379" i="25"/>
  <c r="Y379" i="25"/>
  <c r="S379" i="25"/>
  <c r="AW375" i="28"/>
  <c r="W375" i="28"/>
  <c r="AP375" i="28"/>
  <c r="AH375" i="28"/>
  <c r="P375" i="28"/>
  <c r="J376" i="28"/>
  <c r="X375" i="28"/>
  <c r="AL375" i="28"/>
  <c r="AI375" i="28"/>
  <c r="BB375" i="28"/>
  <c r="V375" i="28"/>
  <c r="R375" i="28"/>
  <c r="Y375" i="28"/>
  <c r="AV375" i="28"/>
  <c r="AK375" i="28"/>
  <c r="T375" i="28"/>
  <c r="AY375" i="28"/>
  <c r="AB375" i="28"/>
  <c r="M375" i="28"/>
  <c r="AC375" i="28"/>
  <c r="AQ375" i="28"/>
  <c r="AS375" i="28"/>
  <c r="AT375" i="28"/>
  <c r="AZ375" i="28"/>
  <c r="AO375" i="28"/>
  <c r="I376" i="28"/>
  <c r="H376" i="28" s="1"/>
  <c r="BA375" i="28"/>
  <c r="BH375" i="28"/>
  <c r="AJ375" i="28"/>
  <c r="AG375" i="28"/>
  <c r="L375" i="28"/>
  <c r="N375" i="28"/>
  <c r="AN375" i="28"/>
  <c r="AF375" i="28"/>
  <c r="AD375" i="28"/>
  <c r="BG375" i="28"/>
  <c r="AR375" i="28"/>
  <c r="BF375" i="28"/>
  <c r="AA375" i="28"/>
  <c r="AE375" i="28"/>
  <c r="BC375" i="28"/>
  <c r="S375" i="28"/>
  <c r="BD375" i="28"/>
  <c r="AM375" i="28"/>
  <c r="Q375" i="28"/>
  <c r="U375" i="28"/>
  <c r="AU375" i="28"/>
  <c r="K375" i="28"/>
  <c r="BE375" i="28"/>
  <c r="O375" i="28"/>
  <c r="AX375" i="28"/>
  <c r="Z375" i="28"/>
  <c r="R380" i="25" l="1"/>
  <c r="Y380" i="25"/>
  <c r="T380" i="25"/>
  <c r="AW380" i="25"/>
  <c r="AZ380" i="25"/>
  <c r="M380" i="25"/>
  <c r="J381" i="25"/>
  <c r="AG380" i="25"/>
  <c r="BB380" i="25"/>
  <c r="BF380" i="25"/>
  <c r="AT380" i="25"/>
  <c r="V380" i="25"/>
  <c r="AC380" i="25"/>
  <c r="AP380" i="25"/>
  <c r="AD380" i="25"/>
  <c r="AL380" i="25"/>
  <c r="BG380" i="25"/>
  <c r="AX380" i="25"/>
  <c r="W380" i="25"/>
  <c r="BD380" i="25"/>
  <c r="AA380" i="25"/>
  <c r="AK380" i="25"/>
  <c r="BC380" i="25"/>
  <c r="AI380" i="25"/>
  <c r="AS380" i="25"/>
  <c r="Z380" i="25"/>
  <c r="AN380" i="25"/>
  <c r="BA380" i="25"/>
  <c r="AB380" i="25"/>
  <c r="I381" i="25"/>
  <c r="H381" i="25" s="1"/>
  <c r="L380" i="25"/>
  <c r="O380" i="25"/>
  <c r="AE380" i="25"/>
  <c r="AQ380" i="25"/>
  <c r="AO380" i="25"/>
  <c r="S380" i="25"/>
  <c r="AJ380" i="25"/>
  <c r="X380" i="25"/>
  <c r="AU380" i="25"/>
  <c r="AY380" i="25"/>
  <c r="P380" i="25"/>
  <c r="BH380" i="25"/>
  <c r="N380" i="25"/>
  <c r="K380" i="25"/>
  <c r="AH380" i="25"/>
  <c r="BE380" i="25"/>
  <c r="U380" i="25"/>
  <c r="AM380" i="25"/>
  <c r="AF380" i="25"/>
  <c r="AV380" i="25"/>
  <c r="BI380" i="25"/>
  <c r="AR380" i="25"/>
  <c r="Q380" i="25"/>
  <c r="Y376" i="28"/>
  <c r="AU376" i="28"/>
  <c r="AZ376" i="28"/>
  <c r="AB376" i="28"/>
  <c r="BF376" i="28"/>
  <c r="BB376" i="28"/>
  <c r="AS376" i="28"/>
  <c r="J377" i="28"/>
  <c r="S376" i="28"/>
  <c r="X376" i="28"/>
  <c r="AI376" i="28"/>
  <c r="AW376" i="28"/>
  <c r="AR376" i="28"/>
  <c r="W376" i="28"/>
  <c r="AJ376" i="28"/>
  <c r="AG376" i="28"/>
  <c r="AD376" i="28"/>
  <c r="BD376" i="28"/>
  <c r="BH376" i="28"/>
  <c r="AN376" i="28"/>
  <c r="BA376" i="28"/>
  <c r="M376" i="28"/>
  <c r="AT376" i="28"/>
  <c r="AL376" i="28"/>
  <c r="AV376" i="28"/>
  <c r="L376" i="28"/>
  <c r="V376" i="28"/>
  <c r="AF376" i="28"/>
  <c r="BE376" i="28"/>
  <c r="AH376" i="28"/>
  <c r="AE376" i="28"/>
  <c r="O376" i="28"/>
  <c r="BG376" i="28"/>
  <c r="T376" i="28"/>
  <c r="U376" i="28"/>
  <c r="Z376" i="28"/>
  <c r="AM376" i="28"/>
  <c r="Q376" i="28"/>
  <c r="AX376" i="28"/>
  <c r="N376" i="28"/>
  <c r="AO376" i="28"/>
  <c r="AY376" i="28"/>
  <c r="AA376" i="28"/>
  <c r="AK376" i="28"/>
  <c r="R376" i="28"/>
  <c r="AP376" i="28"/>
  <c r="AQ376" i="28"/>
  <c r="I377" i="28"/>
  <c r="H377" i="28" s="1"/>
  <c r="BC376" i="28"/>
  <c r="P376" i="28"/>
  <c r="K376" i="28"/>
  <c r="AC376" i="28"/>
  <c r="U377" i="28" l="1"/>
  <c r="K377" i="28"/>
  <c r="W377" i="28"/>
  <c r="AC377" i="28"/>
  <c r="AM377" i="28"/>
  <c r="AI377" i="28"/>
  <c r="AJ377" i="28"/>
  <c r="BA377" i="28"/>
  <c r="AZ377" i="28"/>
  <c r="O377" i="28"/>
  <c r="P377" i="28"/>
  <c r="L377" i="28"/>
  <c r="BB377" i="28"/>
  <c r="AU377" i="28"/>
  <c r="AK377" i="28"/>
  <c r="AQ377" i="28"/>
  <c r="J378" i="28"/>
  <c r="AA377" i="28"/>
  <c r="AX377" i="28"/>
  <c r="AL377" i="28"/>
  <c r="V377" i="28"/>
  <c r="M377" i="28"/>
  <c r="BC377" i="28"/>
  <c r="BE377" i="28"/>
  <c r="AT377" i="28"/>
  <c r="AP377" i="28"/>
  <c r="BG377" i="28"/>
  <c r="T377" i="28"/>
  <c r="AE377" i="28"/>
  <c r="AS377" i="28"/>
  <c r="AB377" i="28"/>
  <c r="AD377" i="28"/>
  <c r="AF377" i="28"/>
  <c r="Y377" i="28"/>
  <c r="AN377" i="28"/>
  <c r="AW377" i="28"/>
  <c r="AY377" i="28"/>
  <c r="X377" i="28"/>
  <c r="BD377" i="28"/>
  <c r="I378" i="28"/>
  <c r="H378" i="28" s="1"/>
  <c r="BH377" i="28"/>
  <c r="S377" i="28"/>
  <c r="BF377" i="28"/>
  <c r="AR377" i="28"/>
  <c r="AV377" i="28"/>
  <c r="N377" i="28"/>
  <c r="Z377" i="28"/>
  <c r="Q377" i="28"/>
  <c r="R377" i="28"/>
  <c r="AG377" i="28"/>
  <c r="AO377" i="28"/>
  <c r="AH377" i="28"/>
  <c r="AL381" i="25"/>
  <c r="AT381" i="25"/>
  <c r="AU381" i="25"/>
  <c r="N381" i="25"/>
  <c r="AK381" i="25"/>
  <c r="Z381" i="25"/>
  <c r="AA381" i="25"/>
  <c r="I382" i="25"/>
  <c r="H382" i="25" s="1"/>
  <c r="AJ381" i="25"/>
  <c r="AX381" i="25"/>
  <c r="BF381" i="25"/>
  <c r="AG381" i="25"/>
  <c r="U381" i="25"/>
  <c r="AO381" i="25"/>
  <c r="AS381" i="25"/>
  <c r="AW381" i="25"/>
  <c r="P381" i="25"/>
  <c r="BE381" i="25"/>
  <c r="AQ381" i="25"/>
  <c r="Y381" i="25"/>
  <c r="AN381" i="25"/>
  <c r="BD381" i="25"/>
  <c r="AR381" i="25"/>
  <c r="BG381" i="25"/>
  <c r="BC381" i="25"/>
  <c r="O381" i="25"/>
  <c r="T381" i="25"/>
  <c r="AP381" i="25"/>
  <c r="J382" i="25"/>
  <c r="AH381" i="25"/>
  <c r="BI381" i="25"/>
  <c r="AM381" i="25"/>
  <c r="AB381" i="25"/>
  <c r="AZ381" i="25"/>
  <c r="AD381" i="25"/>
  <c r="AV381" i="25"/>
  <c r="AF381" i="25"/>
  <c r="Q381" i="25"/>
  <c r="AY381" i="25"/>
  <c r="BH381" i="25"/>
  <c r="BA381" i="25"/>
  <c r="S381" i="25"/>
  <c r="BB381" i="25"/>
  <c r="W381" i="25"/>
  <c r="M381" i="25"/>
  <c r="R381" i="25"/>
  <c r="K381" i="25"/>
  <c r="V381" i="25"/>
  <c r="AE381" i="25"/>
  <c r="AC381" i="25"/>
  <c r="X381" i="25"/>
  <c r="AI381" i="25"/>
  <c r="L381" i="25"/>
  <c r="BD382" i="25" l="1"/>
  <c r="R382" i="25"/>
  <c r="O382" i="25"/>
  <c r="AF382" i="25"/>
  <c r="BC382" i="25"/>
  <c r="AA382" i="25"/>
  <c r="BI382" i="25"/>
  <c r="AC382" i="25"/>
  <c r="Z382" i="25"/>
  <c r="AJ382" i="25"/>
  <c r="V382" i="25"/>
  <c r="AR382" i="25"/>
  <c r="BE382" i="25"/>
  <c r="AM382" i="25"/>
  <c r="Y382" i="25"/>
  <c r="BF382" i="25"/>
  <c r="BB382" i="25"/>
  <c r="S382" i="25"/>
  <c r="I383" i="25"/>
  <c r="H383" i="25" s="1"/>
  <c r="AZ382" i="25"/>
  <c r="U382" i="25"/>
  <c r="W382" i="25"/>
  <c r="AG382" i="25"/>
  <c r="AN382" i="25"/>
  <c r="P382" i="25"/>
  <c r="L382" i="25"/>
  <c r="AW382" i="25"/>
  <c r="Q382" i="25"/>
  <c r="AV382" i="25"/>
  <c r="AH382" i="25"/>
  <c r="AI382" i="25"/>
  <c r="AK382" i="25"/>
  <c r="AL382" i="25"/>
  <c r="K382" i="25"/>
  <c r="BG382" i="25"/>
  <c r="AO382" i="25"/>
  <c r="BH382" i="25"/>
  <c r="AU382" i="25"/>
  <c r="AX382" i="25"/>
  <c r="AD382" i="25"/>
  <c r="T382" i="25"/>
  <c r="BA382" i="25"/>
  <c r="AT382" i="25"/>
  <c r="AY382" i="25"/>
  <c r="AB382" i="25"/>
  <c r="J383" i="25"/>
  <c r="AE382" i="25"/>
  <c r="AP382" i="25"/>
  <c r="AS382" i="25"/>
  <c r="N382" i="25"/>
  <c r="X382" i="25"/>
  <c r="M382" i="25"/>
  <c r="AQ382" i="25"/>
  <c r="S378" i="28"/>
  <c r="L378" i="28"/>
  <c r="BG378" i="28"/>
  <c r="AG378" i="28"/>
  <c r="AB378" i="28"/>
  <c r="Y378" i="28"/>
  <c r="AK378" i="28"/>
  <c r="N378" i="28"/>
  <c r="AW378" i="28"/>
  <c r="T378" i="28"/>
  <c r="AU378" i="28"/>
  <c r="AP378" i="28"/>
  <c r="X378" i="28"/>
  <c r="AR378" i="28"/>
  <c r="AY378" i="28"/>
  <c r="AI378" i="28"/>
  <c r="AQ378" i="28"/>
  <c r="AO378" i="28"/>
  <c r="AA378" i="28"/>
  <c r="J379" i="28"/>
  <c r="AZ378" i="28"/>
  <c r="AT378" i="28"/>
  <c r="AN378" i="28"/>
  <c r="AE378" i="28"/>
  <c r="BH378" i="28"/>
  <c r="BC378" i="28"/>
  <c r="BA378" i="28"/>
  <c r="U378" i="28"/>
  <c r="AJ378" i="28"/>
  <c r="Q378" i="28"/>
  <c r="AC378" i="28"/>
  <c r="BB378" i="28"/>
  <c r="AX378" i="28"/>
  <c r="AD378" i="28"/>
  <c r="AL378" i="28"/>
  <c r="O378" i="28"/>
  <c r="AM378" i="28"/>
  <c r="I379" i="28"/>
  <c r="H379" i="28" s="1"/>
  <c r="BF378" i="28"/>
  <c r="AV378" i="28"/>
  <c r="K378" i="28"/>
  <c r="AH378" i="28"/>
  <c r="AS378" i="28"/>
  <c r="V378" i="28"/>
  <c r="Z378" i="28"/>
  <c r="M378" i="28"/>
  <c r="BE378" i="28"/>
  <c r="W378" i="28"/>
  <c r="AF378" i="28"/>
  <c r="P378" i="28"/>
  <c r="BD378" i="28"/>
  <c r="R378" i="28"/>
  <c r="AB383" i="25" l="1"/>
  <c r="AU383" i="25"/>
  <c r="BD383" i="25"/>
  <c r="AV383" i="25"/>
  <c r="Q383" i="25"/>
  <c r="T383" i="25"/>
  <c r="AF383" i="25"/>
  <c r="K383" i="25"/>
  <c r="AW383" i="25"/>
  <c r="BG383" i="25"/>
  <c r="P383" i="25"/>
  <c r="AT383" i="25"/>
  <c r="AL383" i="25"/>
  <c r="AR383" i="25"/>
  <c r="BI383" i="25"/>
  <c r="W383" i="25"/>
  <c r="X383" i="25"/>
  <c r="AH383" i="25"/>
  <c r="AD383" i="25"/>
  <c r="V383" i="25"/>
  <c r="U383" i="25"/>
  <c r="AI383" i="25"/>
  <c r="AX383" i="25"/>
  <c r="O383" i="25"/>
  <c r="AJ383" i="25"/>
  <c r="Z383" i="25"/>
  <c r="AG383" i="25"/>
  <c r="AZ383" i="25"/>
  <c r="BF383" i="25"/>
  <c r="AS383" i="25"/>
  <c r="L383" i="25"/>
  <c r="S383" i="25"/>
  <c r="AY383" i="25"/>
  <c r="BC383" i="25"/>
  <c r="BB383" i="25"/>
  <c r="BH383" i="25"/>
  <c r="AQ383" i="25"/>
  <c r="AM383" i="25"/>
  <c r="AA383" i="25"/>
  <c r="BE383" i="25"/>
  <c r="AK383" i="25"/>
  <c r="BA383" i="25"/>
  <c r="J384" i="25"/>
  <c r="I384" i="25"/>
  <c r="H384" i="25" s="1"/>
  <c r="AO383" i="25"/>
  <c r="R383" i="25"/>
  <c r="AP383" i="25"/>
  <c r="AC383" i="25"/>
  <c r="AE383" i="25"/>
  <c r="N383" i="25"/>
  <c r="M383" i="25"/>
  <c r="AN383" i="25"/>
  <c r="Y383" i="25"/>
  <c r="AD379" i="28"/>
  <c r="AF379" i="28"/>
  <c r="AQ379" i="28"/>
  <c r="Y379" i="28"/>
  <c r="AI379" i="28"/>
  <c r="J380" i="28"/>
  <c r="AL379" i="28"/>
  <c r="BE379" i="28"/>
  <c r="BG379" i="28"/>
  <c r="AO379" i="28"/>
  <c r="T379" i="28"/>
  <c r="L379" i="28"/>
  <c r="AM379" i="28"/>
  <c r="AS379" i="28"/>
  <c r="AN379" i="28"/>
  <c r="AR379" i="28"/>
  <c r="N379" i="28"/>
  <c r="AZ379" i="28"/>
  <c r="AK379" i="28"/>
  <c r="R379" i="28"/>
  <c r="V379" i="28"/>
  <c r="BB379" i="28"/>
  <c r="Z379" i="28"/>
  <c r="S379" i="28"/>
  <c r="BF379" i="28"/>
  <c r="AT379" i="28"/>
  <c r="AJ379" i="28"/>
  <c r="U379" i="28"/>
  <c r="M379" i="28"/>
  <c r="BC379" i="28"/>
  <c r="AG379" i="28"/>
  <c r="AH379" i="28"/>
  <c r="AP379" i="28"/>
  <c r="BH379" i="28"/>
  <c r="AX379" i="28"/>
  <c r="K379" i="28"/>
  <c r="AB379" i="28"/>
  <c r="I380" i="28"/>
  <c r="H380" i="28" s="1"/>
  <c r="W379" i="28"/>
  <c r="BD379" i="28"/>
  <c r="BA379" i="28"/>
  <c r="AW379" i="28"/>
  <c r="AV379" i="28"/>
  <c r="AA379" i="28"/>
  <c r="AY379" i="28"/>
  <c r="AC379" i="28"/>
  <c r="AU379" i="28"/>
  <c r="X379" i="28"/>
  <c r="P379" i="28"/>
  <c r="O379" i="28"/>
  <c r="AE379" i="28"/>
  <c r="Q379" i="28"/>
  <c r="AR384" i="25" l="1"/>
  <c r="AI384" i="25"/>
  <c r="BA384" i="25"/>
  <c r="R384" i="25"/>
  <c r="V384" i="25"/>
  <c r="BI384" i="25"/>
  <c r="O384" i="25"/>
  <c r="T384" i="25"/>
  <c r="N384" i="25"/>
  <c r="I385" i="25"/>
  <c r="H385" i="25" s="1"/>
  <c r="Z384" i="25"/>
  <c r="P384" i="25"/>
  <c r="AL384" i="25"/>
  <c r="X384" i="25"/>
  <c r="AQ384" i="25"/>
  <c r="AG384" i="25"/>
  <c r="L384" i="25"/>
  <c r="AW384" i="25"/>
  <c r="AX384" i="25"/>
  <c r="AZ384" i="25"/>
  <c r="AV384" i="25"/>
  <c r="AF384" i="25"/>
  <c r="K384" i="25"/>
  <c r="S384" i="25"/>
  <c r="AH384" i="25"/>
  <c r="W384" i="25"/>
  <c r="J385" i="25"/>
  <c r="AP384" i="25"/>
  <c r="M384" i="25"/>
  <c r="U384" i="25"/>
  <c r="AB384" i="25"/>
  <c r="BH384" i="25"/>
  <c r="Y384" i="25"/>
  <c r="BB384" i="25"/>
  <c r="AD384" i="25"/>
  <c r="AJ384" i="25"/>
  <c r="AC384" i="25"/>
  <c r="AA384" i="25"/>
  <c r="BG384" i="25"/>
  <c r="AU384" i="25"/>
  <c r="BE384" i="25"/>
  <c r="AO384" i="25"/>
  <c r="AT384" i="25"/>
  <c r="AS384" i="25"/>
  <c r="AY384" i="25"/>
  <c r="BC384" i="25"/>
  <c r="Q384" i="25"/>
  <c r="AK384" i="25"/>
  <c r="AN384" i="25"/>
  <c r="AM384" i="25"/>
  <c r="AE384" i="25"/>
  <c r="BD384" i="25"/>
  <c r="BF384" i="25"/>
  <c r="AF380" i="28"/>
  <c r="AB380" i="28"/>
  <c r="AY380" i="28"/>
  <c r="AW380" i="28"/>
  <c r="BF380" i="28"/>
  <c r="BC380" i="28"/>
  <c r="AJ380" i="28"/>
  <c r="S380" i="28"/>
  <c r="AA380" i="28"/>
  <c r="AH380" i="28"/>
  <c r="M380" i="28"/>
  <c r="AZ380" i="28"/>
  <c r="AM380" i="28"/>
  <c r="AP380" i="28"/>
  <c r="AQ380" i="28"/>
  <c r="AV380" i="28"/>
  <c r="I381" i="28"/>
  <c r="H381" i="28" s="1"/>
  <c r="U380" i="28"/>
  <c r="V380" i="28"/>
  <c r="AI380" i="28"/>
  <c r="L380" i="28"/>
  <c r="Y380" i="28"/>
  <c r="Z380" i="28"/>
  <c r="AG380" i="28"/>
  <c r="AN380" i="28"/>
  <c r="R380" i="28"/>
  <c r="BG380" i="28"/>
  <c r="X380" i="28"/>
  <c r="T380" i="28"/>
  <c r="BE380" i="28"/>
  <c r="Q380" i="28"/>
  <c r="AK380" i="28"/>
  <c r="AC380" i="28"/>
  <c r="AO380" i="28"/>
  <c r="AS380" i="28"/>
  <c r="P380" i="28"/>
  <c r="AT380" i="28"/>
  <c r="AR380" i="28"/>
  <c r="BA380" i="28"/>
  <c r="AX380" i="28"/>
  <c r="BB380" i="28"/>
  <c r="AE380" i="28"/>
  <c r="BH380" i="28"/>
  <c r="AD380" i="28"/>
  <c r="W380" i="28"/>
  <c r="J381" i="28"/>
  <c r="O380" i="28"/>
  <c r="BD380" i="28"/>
  <c r="AU380" i="28"/>
  <c r="AL380" i="28"/>
  <c r="K380" i="28"/>
  <c r="N380" i="28"/>
  <c r="AJ385" i="25" l="1"/>
  <c r="AG385" i="25"/>
  <c r="O385" i="25"/>
  <c r="X385" i="25"/>
  <c r="BD385" i="25"/>
  <c r="AA385" i="25"/>
  <c r="AC385" i="25"/>
  <c r="AF385" i="25"/>
  <c r="AH385" i="25"/>
  <c r="P385" i="25"/>
  <c r="AS385" i="25"/>
  <c r="AB385" i="25"/>
  <c r="AK385" i="25"/>
  <c r="BB385" i="25"/>
  <c r="AL385" i="25"/>
  <c r="K385" i="25"/>
  <c r="BH385" i="25"/>
  <c r="Z385" i="25"/>
  <c r="I386" i="25"/>
  <c r="H386" i="25" s="1"/>
  <c r="AW385" i="25"/>
  <c r="BE385" i="25"/>
  <c r="AE385" i="25"/>
  <c r="M385" i="25"/>
  <c r="J386" i="25"/>
  <c r="S385" i="25"/>
  <c r="AR385" i="25"/>
  <c r="AN385" i="25"/>
  <c r="AI385" i="25"/>
  <c r="AT385" i="25"/>
  <c r="BA385" i="25"/>
  <c r="U385" i="25"/>
  <c r="Y385" i="25"/>
  <c r="AX385" i="25"/>
  <c r="V385" i="25"/>
  <c r="AU385" i="25"/>
  <c r="AQ385" i="25"/>
  <c r="AY385" i="25"/>
  <c r="AP385" i="25"/>
  <c r="R385" i="25"/>
  <c r="AV385" i="25"/>
  <c r="BF385" i="25"/>
  <c r="AO385" i="25"/>
  <c r="W385" i="25"/>
  <c r="BG385" i="25"/>
  <c r="N385" i="25"/>
  <c r="AZ385" i="25"/>
  <c r="AM385" i="25"/>
  <c r="L385" i="25"/>
  <c r="Q385" i="25"/>
  <c r="BI385" i="25"/>
  <c r="T385" i="25"/>
  <c r="AD385" i="25"/>
  <c r="BC385" i="25"/>
  <c r="AN381" i="28"/>
  <c r="T381" i="28"/>
  <c r="AR381" i="28"/>
  <c r="AL381" i="28"/>
  <c r="AA381" i="28"/>
  <c r="AM381" i="28"/>
  <c r="AZ381" i="28"/>
  <c r="Y381" i="28"/>
  <c r="AC381" i="28"/>
  <c r="Q381" i="28"/>
  <c r="AD381" i="28"/>
  <c r="P381" i="28"/>
  <c r="BB381" i="28"/>
  <c r="L381" i="28"/>
  <c r="AB381" i="28"/>
  <c r="S381" i="28"/>
  <c r="AV381" i="28"/>
  <c r="AG381" i="28"/>
  <c r="AO381" i="28"/>
  <c r="BD381" i="28"/>
  <c r="BA381" i="28"/>
  <c r="AP381" i="28"/>
  <c r="J382" i="28"/>
  <c r="I382" i="28"/>
  <c r="H382" i="28" s="1"/>
  <c r="BF381" i="28"/>
  <c r="AF381" i="28"/>
  <c r="K381" i="28"/>
  <c r="U381" i="28"/>
  <c r="AE381" i="28"/>
  <c r="BC381" i="28"/>
  <c r="X381" i="28"/>
  <c r="AU381" i="28"/>
  <c r="AT381" i="28"/>
  <c r="V381" i="28"/>
  <c r="AQ381" i="28"/>
  <c r="AW381" i="28"/>
  <c r="R381" i="28"/>
  <c r="AJ381" i="28"/>
  <c r="AX381" i="28"/>
  <c r="Z381" i="28"/>
  <c r="AY381" i="28"/>
  <c r="AK381" i="28"/>
  <c r="W381" i="28"/>
  <c r="O381" i="28"/>
  <c r="BH381" i="28"/>
  <c r="BE381" i="28"/>
  <c r="N381" i="28"/>
  <c r="AS381" i="28"/>
  <c r="M381" i="28"/>
  <c r="AH381" i="28"/>
  <c r="AI381" i="28"/>
  <c r="BG381" i="28"/>
  <c r="AJ386" i="25" l="1"/>
  <c r="BF386" i="25"/>
  <c r="J387" i="25"/>
  <c r="L386" i="25"/>
  <c r="AB386" i="25"/>
  <c r="AM386" i="25"/>
  <c r="AH386" i="25"/>
  <c r="BH386" i="25"/>
  <c r="X386" i="25"/>
  <c r="AV386" i="25"/>
  <c r="AN386" i="25"/>
  <c r="V386" i="25"/>
  <c r="AC386" i="25"/>
  <c r="AD386" i="25"/>
  <c r="U386" i="25"/>
  <c r="AA386" i="25"/>
  <c r="T386" i="25"/>
  <c r="BA386" i="25"/>
  <c r="BC386" i="25"/>
  <c r="BE386" i="25"/>
  <c r="AK386" i="25"/>
  <c r="N386" i="25"/>
  <c r="BI386" i="25"/>
  <c r="M386" i="25"/>
  <c r="AO386" i="25"/>
  <c r="Q386" i="25"/>
  <c r="Z386" i="25"/>
  <c r="AZ386" i="25"/>
  <c r="I387" i="25"/>
  <c r="H387" i="25" s="1"/>
  <c r="K386" i="25"/>
  <c r="AF386" i="25"/>
  <c r="AW386" i="25"/>
  <c r="AU386" i="25"/>
  <c r="S386" i="25"/>
  <c r="W386" i="25"/>
  <c r="Y386" i="25"/>
  <c r="O386" i="25"/>
  <c r="AP386" i="25"/>
  <c r="AL386" i="25"/>
  <c r="BG386" i="25"/>
  <c r="AX386" i="25"/>
  <c r="R386" i="25"/>
  <c r="AI386" i="25"/>
  <c r="AE386" i="25"/>
  <c r="BD386" i="25"/>
  <c r="AQ386" i="25"/>
  <c r="P386" i="25"/>
  <c r="AG386" i="25"/>
  <c r="AS386" i="25"/>
  <c r="AT386" i="25"/>
  <c r="AR386" i="25"/>
  <c r="BB386" i="25"/>
  <c r="AY386" i="25"/>
  <c r="BD382" i="28"/>
  <c r="AC382" i="28"/>
  <c r="V382" i="28"/>
  <c r="T382" i="28"/>
  <c r="BF382" i="28"/>
  <c r="BC382" i="28"/>
  <c r="Z382" i="28"/>
  <c r="AX382" i="28"/>
  <c r="BH382" i="28"/>
  <c r="AH382" i="28"/>
  <c r="AZ382" i="28"/>
  <c r="BA382" i="28"/>
  <c r="AQ382" i="28"/>
  <c r="J383" i="28"/>
  <c r="X382" i="28"/>
  <c r="AP382" i="28"/>
  <c r="L382" i="28"/>
  <c r="AA382" i="28"/>
  <c r="U382" i="28"/>
  <c r="AU382" i="28"/>
  <c r="AB382" i="28"/>
  <c r="BB382" i="28"/>
  <c r="AJ382" i="28"/>
  <c r="O382" i="28"/>
  <c r="BE382" i="28"/>
  <c r="R382" i="28"/>
  <c r="M382" i="28"/>
  <c r="AO382" i="28"/>
  <c r="Y382" i="28"/>
  <c r="AN382" i="28"/>
  <c r="AK382" i="28"/>
  <c r="BG382" i="28"/>
  <c r="P382" i="28"/>
  <c r="AF382" i="28"/>
  <c r="AL382" i="28"/>
  <c r="AV382" i="28"/>
  <c r="Q382" i="28"/>
  <c r="AW382" i="28"/>
  <c r="AT382" i="28"/>
  <c r="AM382" i="28"/>
  <c r="AS382" i="28"/>
  <c r="AG382" i="28"/>
  <c r="AY382" i="28"/>
  <c r="I383" i="28"/>
  <c r="H383" i="28" s="1"/>
  <c r="AE382" i="28"/>
  <c r="AR382" i="28"/>
  <c r="W382" i="28"/>
  <c r="N382" i="28"/>
  <c r="AI382" i="28"/>
  <c r="S382" i="28"/>
  <c r="K382" i="28"/>
  <c r="AD382" i="28"/>
  <c r="O383" i="28" l="1"/>
  <c r="AJ383" i="28"/>
  <c r="BH383" i="28"/>
  <c r="I384" i="28"/>
  <c r="H384" i="28" s="1"/>
  <c r="AY383" i="28"/>
  <c r="AZ383" i="28"/>
  <c r="J384" i="28"/>
  <c r="BB383" i="28"/>
  <c r="BE383" i="28"/>
  <c r="AU383" i="28"/>
  <c r="AT383" i="28"/>
  <c r="P383" i="28"/>
  <c r="AL383" i="28"/>
  <c r="Q383" i="28"/>
  <c r="R383" i="28"/>
  <c r="AM383" i="28"/>
  <c r="AN383" i="28"/>
  <c r="BD383" i="28"/>
  <c r="M383" i="28"/>
  <c r="AG383" i="28"/>
  <c r="AS383" i="28"/>
  <c r="AD383" i="28"/>
  <c r="X383" i="28"/>
  <c r="Z383" i="28"/>
  <c r="AX383" i="28"/>
  <c r="S383" i="28"/>
  <c r="AR383" i="28"/>
  <c r="BG383" i="28"/>
  <c r="U383" i="28"/>
  <c r="BF383" i="28"/>
  <c r="AE383" i="28"/>
  <c r="AF383" i="28"/>
  <c r="AB383" i="28"/>
  <c r="AQ383" i="28"/>
  <c r="AV383" i="28"/>
  <c r="V383" i="28"/>
  <c r="AO383" i="28"/>
  <c r="BA383" i="28"/>
  <c r="AH383" i="28"/>
  <c r="AP383" i="28"/>
  <c r="AK383" i="28"/>
  <c r="W383" i="28"/>
  <c r="AC383" i="28"/>
  <c r="BC383" i="28"/>
  <c r="K383" i="28"/>
  <c r="T383" i="28"/>
  <c r="Y383" i="28"/>
  <c r="AI383" i="28"/>
  <c r="N383" i="28"/>
  <c r="AA383" i="28"/>
  <c r="L383" i="28"/>
  <c r="AW383" i="28"/>
  <c r="BG387" i="25"/>
  <c r="AJ387" i="25"/>
  <c r="AP387" i="25"/>
  <c r="BE387" i="25"/>
  <c r="AC387" i="25"/>
  <c r="Z387" i="25"/>
  <c r="BD387" i="25"/>
  <c r="AH387" i="25"/>
  <c r="AU387" i="25"/>
  <c r="AY387" i="25"/>
  <c r="W387" i="25"/>
  <c r="I388" i="25"/>
  <c r="H388" i="25" s="1"/>
  <c r="AQ387" i="25"/>
  <c r="AX387" i="25"/>
  <c r="AT387" i="25"/>
  <c r="K387" i="25"/>
  <c r="N387" i="25"/>
  <c r="AN387" i="25"/>
  <c r="BI387" i="25"/>
  <c r="AD387" i="25"/>
  <c r="M387" i="25"/>
  <c r="AL387" i="25"/>
  <c r="R387" i="25"/>
  <c r="BF387" i="25"/>
  <c r="AG387" i="25"/>
  <c r="X387" i="25"/>
  <c r="BA387" i="25"/>
  <c r="BB387" i="25"/>
  <c r="AW387" i="25"/>
  <c r="AE387" i="25"/>
  <c r="Y387" i="25"/>
  <c r="AK387" i="25"/>
  <c r="J388" i="25"/>
  <c r="P387" i="25"/>
  <c r="BH387" i="25"/>
  <c r="AB387" i="25"/>
  <c r="Q387" i="25"/>
  <c r="BC387" i="25"/>
  <c r="U387" i="25"/>
  <c r="AZ387" i="25"/>
  <c r="AI387" i="25"/>
  <c r="O387" i="25"/>
  <c r="AA387" i="25"/>
  <c r="T387" i="25"/>
  <c r="AM387" i="25"/>
  <c r="AO387" i="25"/>
  <c r="AV387" i="25"/>
  <c r="AS387" i="25"/>
  <c r="L387" i="25"/>
  <c r="V387" i="25"/>
  <c r="AR387" i="25"/>
  <c r="AF387" i="25"/>
  <c r="S387" i="25"/>
  <c r="AD384" i="28" l="1"/>
  <c r="AU384" i="28"/>
  <c r="K384" i="28"/>
  <c r="S384" i="28"/>
  <c r="AQ384" i="28"/>
  <c r="AG384" i="28"/>
  <c r="L384" i="28"/>
  <c r="AP384" i="28"/>
  <c r="M384" i="28"/>
  <c r="N384" i="28"/>
  <c r="Y384" i="28"/>
  <c r="X384" i="28"/>
  <c r="BH384" i="28"/>
  <c r="AY384" i="28"/>
  <c r="AM384" i="28"/>
  <c r="AR384" i="28"/>
  <c r="AT384" i="28"/>
  <c r="I385" i="28"/>
  <c r="H385" i="28" s="1"/>
  <c r="BC384" i="28"/>
  <c r="AX384" i="28"/>
  <c r="BF384" i="28"/>
  <c r="W384" i="28"/>
  <c r="AW384" i="28"/>
  <c r="O384" i="28"/>
  <c r="AH384" i="28"/>
  <c r="BB384" i="28"/>
  <c r="Z384" i="28"/>
  <c r="T384" i="28"/>
  <c r="AA384" i="28"/>
  <c r="R384" i="28"/>
  <c r="U384" i="28"/>
  <c r="AI384" i="28"/>
  <c r="AJ384" i="28"/>
  <c r="AL384" i="28"/>
  <c r="BE384" i="28"/>
  <c r="J385" i="28"/>
  <c r="AF384" i="28"/>
  <c r="P384" i="28"/>
  <c r="V384" i="28"/>
  <c r="AZ384" i="28"/>
  <c r="AS384" i="28"/>
  <c r="BD384" i="28"/>
  <c r="AE384" i="28"/>
  <c r="AB384" i="28"/>
  <c r="BA384" i="28"/>
  <c r="BG384" i="28"/>
  <c r="AK384" i="28"/>
  <c r="AN384" i="28"/>
  <c r="AV384" i="28"/>
  <c r="AO384" i="28"/>
  <c r="Q384" i="28"/>
  <c r="AC384" i="28"/>
  <c r="N388" i="25"/>
  <c r="AF388" i="25"/>
  <c r="BC388" i="25"/>
  <c r="AM388" i="25"/>
  <c r="AA388" i="25"/>
  <c r="V388" i="25"/>
  <c r="P388" i="25"/>
  <c r="AH388" i="25"/>
  <c r="AI388" i="25"/>
  <c r="AQ388" i="25"/>
  <c r="O388" i="25"/>
  <c r="Z388" i="25"/>
  <c r="AO388" i="25"/>
  <c r="M388" i="25"/>
  <c r="AG388" i="25"/>
  <c r="AJ388" i="25"/>
  <c r="T388" i="25"/>
  <c r="AR388" i="25"/>
  <c r="BD388" i="25"/>
  <c r="U388" i="25"/>
  <c r="BE388" i="25"/>
  <c r="AW388" i="25"/>
  <c r="AC388" i="25"/>
  <c r="BH388" i="25"/>
  <c r="AU388" i="25"/>
  <c r="AK388" i="25"/>
  <c r="AN388" i="25"/>
  <c r="AT388" i="25"/>
  <c r="BF388" i="25"/>
  <c r="J389" i="25"/>
  <c r="L388" i="25"/>
  <c r="AV388" i="25"/>
  <c r="AZ388" i="25"/>
  <c r="Q388" i="25"/>
  <c r="AX388" i="25"/>
  <c r="AD388" i="25"/>
  <c r="AB388" i="25"/>
  <c r="BA388" i="25"/>
  <c r="I389" i="25"/>
  <c r="H389" i="25" s="1"/>
  <c r="X388" i="25"/>
  <c r="BB388" i="25"/>
  <c r="AP388" i="25"/>
  <c r="AS388" i="25"/>
  <c r="R388" i="25"/>
  <c r="AL388" i="25"/>
  <c r="S388" i="25"/>
  <c r="BI388" i="25"/>
  <c r="AE388" i="25"/>
  <c r="K388" i="25"/>
  <c r="BG388" i="25"/>
  <c r="Y388" i="25"/>
  <c r="W388" i="25"/>
  <c r="AY388" i="25"/>
  <c r="AB389" i="25" l="1"/>
  <c r="R389" i="25"/>
  <c r="AG389" i="25"/>
  <c r="AQ389" i="25"/>
  <c r="M389" i="25"/>
  <c r="AA389" i="25"/>
  <c r="AV389" i="25"/>
  <c r="Q389" i="25"/>
  <c r="BE389" i="25"/>
  <c r="BC389" i="25"/>
  <c r="AC389" i="25"/>
  <c r="AP389" i="25"/>
  <c r="AE389" i="25"/>
  <c r="AH389" i="25"/>
  <c r="AI389" i="25"/>
  <c r="AX389" i="25"/>
  <c r="AT389" i="25"/>
  <c r="BD389" i="25"/>
  <c r="J390" i="25"/>
  <c r="AJ389" i="25"/>
  <c r="AM389" i="25"/>
  <c r="AK389" i="25"/>
  <c r="AR389" i="25"/>
  <c r="T389" i="25"/>
  <c r="BH389" i="25"/>
  <c r="U389" i="25"/>
  <c r="Y389" i="25"/>
  <c r="BI389" i="25"/>
  <c r="N389" i="25"/>
  <c r="AN389" i="25"/>
  <c r="I390" i="25"/>
  <c r="H390" i="25" s="1"/>
  <c r="K389" i="25"/>
  <c r="V389" i="25"/>
  <c r="X389" i="25"/>
  <c r="AW389" i="25"/>
  <c r="AL389" i="25"/>
  <c r="AY389" i="25"/>
  <c r="AZ389" i="25"/>
  <c r="S389" i="25"/>
  <c r="W389" i="25"/>
  <c r="P389" i="25"/>
  <c r="AS389" i="25"/>
  <c r="L389" i="25"/>
  <c r="AF389" i="25"/>
  <c r="AD389" i="25"/>
  <c r="AO389" i="25"/>
  <c r="O389" i="25"/>
  <c r="BA389" i="25"/>
  <c r="BB389" i="25"/>
  <c r="BG389" i="25"/>
  <c r="AU389" i="25"/>
  <c r="BF389" i="25"/>
  <c r="Z389" i="25"/>
  <c r="AO385" i="28"/>
  <c r="AL385" i="28"/>
  <c r="AI385" i="28"/>
  <c r="AJ385" i="28"/>
  <c r="AZ385" i="28"/>
  <c r="K385" i="28"/>
  <c r="AS385" i="28"/>
  <c r="AU385" i="28"/>
  <c r="BA385" i="28"/>
  <c r="N385" i="28"/>
  <c r="AV385" i="28"/>
  <c r="BD385" i="28"/>
  <c r="AH385" i="28"/>
  <c r="Y385" i="28"/>
  <c r="AP385" i="28"/>
  <c r="BE385" i="28"/>
  <c r="AG385" i="28"/>
  <c r="Z385" i="28"/>
  <c r="AR385" i="28"/>
  <c r="I386" i="28"/>
  <c r="H386" i="28" s="1"/>
  <c r="X385" i="28"/>
  <c r="AE385" i="28"/>
  <c r="T385" i="28"/>
  <c r="AW385" i="28"/>
  <c r="AN385" i="28"/>
  <c r="S385" i="28"/>
  <c r="AY385" i="28"/>
  <c r="BG385" i="28"/>
  <c r="AX385" i="28"/>
  <c r="Q385" i="28"/>
  <c r="AM385" i="28"/>
  <c r="O385" i="28"/>
  <c r="AQ385" i="28"/>
  <c r="AK385" i="28"/>
  <c r="BB385" i="28"/>
  <c r="AA385" i="28"/>
  <c r="AF385" i="28"/>
  <c r="AT385" i="28"/>
  <c r="BC385" i="28"/>
  <c r="U385" i="28"/>
  <c r="P385" i="28"/>
  <c r="L385" i="28"/>
  <c r="AC385" i="28"/>
  <c r="W385" i="28"/>
  <c r="BF385" i="28"/>
  <c r="M385" i="28"/>
  <c r="BH385" i="28"/>
  <c r="AB385" i="28"/>
  <c r="J386" i="28"/>
  <c r="R385" i="28"/>
  <c r="AD385" i="28"/>
  <c r="V385" i="28"/>
  <c r="BI390" i="25" l="1"/>
  <c r="BE390" i="25"/>
  <c r="BB390" i="25"/>
  <c r="AU390" i="25"/>
  <c r="AW390" i="25"/>
  <c r="AI390" i="25"/>
  <c r="BG390" i="25"/>
  <c r="AA390" i="25"/>
  <c r="AQ390" i="25"/>
  <c r="AL390" i="25"/>
  <c r="AJ390" i="25"/>
  <c r="AR390" i="25"/>
  <c r="K390" i="25"/>
  <c r="R390" i="25"/>
  <c r="L390" i="25"/>
  <c r="BH390" i="25"/>
  <c r="AC390" i="25"/>
  <c r="AM390" i="25"/>
  <c r="N390" i="25"/>
  <c r="AS390" i="25"/>
  <c r="O390" i="25"/>
  <c r="AF390" i="25"/>
  <c r="J391" i="25"/>
  <c r="U390" i="25"/>
  <c r="V390" i="25"/>
  <c r="AN390" i="25"/>
  <c r="AV390" i="25"/>
  <c r="Y390" i="25"/>
  <c r="AK390" i="25"/>
  <c r="AD390" i="25"/>
  <c r="AO390" i="25"/>
  <c r="AY390" i="25"/>
  <c r="W390" i="25"/>
  <c r="X390" i="25"/>
  <c r="S390" i="25"/>
  <c r="AX390" i="25"/>
  <c r="AB390" i="25"/>
  <c r="AZ390" i="25"/>
  <c r="AT390" i="25"/>
  <c r="BA390" i="25"/>
  <c r="AE390" i="25"/>
  <c r="I391" i="25"/>
  <c r="H391" i="25" s="1"/>
  <c r="BF390" i="25"/>
  <c r="M390" i="25"/>
  <c r="AG390" i="25"/>
  <c r="AP390" i="25"/>
  <c r="Z390" i="25"/>
  <c r="BC390" i="25"/>
  <c r="Q390" i="25"/>
  <c r="T390" i="25"/>
  <c r="P390" i="25"/>
  <c r="AH390" i="25"/>
  <c r="BD390" i="25"/>
  <c r="AS386" i="28"/>
  <c r="AO386" i="28"/>
  <c r="R386" i="28"/>
  <c r="BF386" i="28"/>
  <c r="K386" i="28"/>
  <c r="P386" i="28"/>
  <c r="AJ386" i="28"/>
  <c r="BC386" i="28"/>
  <c r="AI386" i="28"/>
  <c r="AA386" i="28"/>
  <c r="AB386" i="28"/>
  <c r="BG386" i="28"/>
  <c r="M386" i="28"/>
  <c r="AM386" i="28"/>
  <c r="AD386" i="28"/>
  <c r="BD386" i="28"/>
  <c r="AW386" i="28"/>
  <c r="BE386" i="28"/>
  <c r="BA386" i="28"/>
  <c r="AZ386" i="28"/>
  <c r="AK386" i="28"/>
  <c r="N386" i="28"/>
  <c r="S386" i="28"/>
  <c r="AN386" i="28"/>
  <c r="Q386" i="28"/>
  <c r="AL386" i="28"/>
  <c r="AT386" i="28"/>
  <c r="AX386" i="28"/>
  <c r="I387" i="28"/>
  <c r="H387" i="28" s="1"/>
  <c r="J387" i="28"/>
  <c r="AY386" i="28"/>
  <c r="AR386" i="28"/>
  <c r="L386" i="28"/>
  <c r="Y386" i="28"/>
  <c r="BH386" i="28"/>
  <c r="T386" i="28"/>
  <c r="BB386" i="28"/>
  <c r="W386" i="28"/>
  <c r="AQ386" i="28"/>
  <c r="AF386" i="28"/>
  <c r="AP386" i="28"/>
  <c r="U386" i="28"/>
  <c r="AH386" i="28"/>
  <c r="X386" i="28"/>
  <c r="AV386" i="28"/>
  <c r="AG386" i="28"/>
  <c r="O386" i="28"/>
  <c r="V386" i="28"/>
  <c r="Z386" i="28"/>
  <c r="AU386" i="28"/>
  <c r="AC386" i="28"/>
  <c r="AE386" i="28"/>
  <c r="AK387" i="28" l="1"/>
  <c r="AX387" i="28"/>
  <c r="Y387" i="28"/>
  <c r="BC387" i="28"/>
  <c r="AN387" i="28"/>
  <c r="AP387" i="28"/>
  <c r="AH387" i="28"/>
  <c r="AU387" i="28"/>
  <c r="BD387" i="28"/>
  <c r="T387" i="28"/>
  <c r="S387" i="28"/>
  <c r="V387" i="28"/>
  <c r="BG387" i="28"/>
  <c r="O387" i="28"/>
  <c r="AQ387" i="28"/>
  <c r="BH387" i="28"/>
  <c r="AJ387" i="28"/>
  <c r="L387" i="28"/>
  <c r="AV387" i="28"/>
  <c r="AS387" i="28"/>
  <c r="AW387" i="28"/>
  <c r="Z387" i="28"/>
  <c r="AY387" i="28"/>
  <c r="BF387" i="28"/>
  <c r="AT387" i="28"/>
  <c r="M387" i="28"/>
  <c r="AO387" i="28"/>
  <c r="BA387" i="28"/>
  <c r="R387" i="28"/>
  <c r="K387" i="28"/>
  <c r="BE387" i="28"/>
  <c r="AE387" i="28"/>
  <c r="AF387" i="28"/>
  <c r="N387" i="28"/>
  <c r="W387" i="28"/>
  <c r="AL387" i="28"/>
  <c r="AG387" i="28"/>
  <c r="AA387" i="28"/>
  <c r="AZ387" i="28"/>
  <c r="Q387" i="28"/>
  <c r="AI387" i="28"/>
  <c r="BB387" i="28"/>
  <c r="X387" i="28"/>
  <c r="J388" i="28"/>
  <c r="AM387" i="28"/>
  <c r="P387" i="28"/>
  <c r="I388" i="28"/>
  <c r="H388" i="28" s="1"/>
  <c r="AC387" i="28"/>
  <c r="U387" i="28"/>
  <c r="AB387" i="28"/>
  <c r="AD387" i="28"/>
  <c r="AR387" i="28"/>
  <c r="Q391" i="25"/>
  <c r="BF391" i="25"/>
  <c r="I392" i="25"/>
  <c r="H392" i="25" s="1"/>
  <c r="AY391" i="25"/>
  <c r="Y391" i="25"/>
  <c r="BC391" i="25"/>
  <c r="BH391" i="25"/>
  <c r="AI391" i="25"/>
  <c r="U391" i="25"/>
  <c r="P391" i="25"/>
  <c r="AD391" i="25"/>
  <c r="J392" i="25"/>
  <c r="W391" i="25"/>
  <c r="AQ391" i="25"/>
  <c r="BB391" i="25"/>
  <c r="AW391" i="25"/>
  <c r="N391" i="25"/>
  <c r="X391" i="25"/>
  <c r="O391" i="25"/>
  <c r="S391" i="25"/>
  <c r="BE391" i="25"/>
  <c r="AU391" i="25"/>
  <c r="Z391" i="25"/>
  <c r="M391" i="25"/>
  <c r="AB391" i="25"/>
  <c r="AO391" i="25"/>
  <c r="AN391" i="25"/>
  <c r="AG391" i="25"/>
  <c r="AE391" i="25"/>
  <c r="AP391" i="25"/>
  <c r="V391" i="25"/>
  <c r="BG391" i="25"/>
  <c r="AT391" i="25"/>
  <c r="AR391" i="25"/>
  <c r="AJ391" i="25"/>
  <c r="AA391" i="25"/>
  <c r="AL391" i="25"/>
  <c r="L391" i="25"/>
  <c r="AC391" i="25"/>
  <c r="AH391" i="25"/>
  <c r="BI391" i="25"/>
  <c r="R391" i="25"/>
  <c r="K391" i="25"/>
  <c r="AK391" i="25"/>
  <c r="T391" i="25"/>
  <c r="BA391" i="25"/>
  <c r="BD391" i="25"/>
  <c r="AM391" i="25"/>
  <c r="AS391" i="25"/>
  <c r="AV391" i="25"/>
  <c r="AZ391" i="25"/>
  <c r="AX391" i="25"/>
  <c r="AF391" i="25"/>
  <c r="K392" i="25" l="1"/>
  <c r="Q392" i="25"/>
  <c r="J393" i="25"/>
  <c r="AC392" i="25"/>
  <c r="AD392" i="25"/>
  <c r="AJ392" i="25"/>
  <c r="BA392" i="25"/>
  <c r="BE392" i="25"/>
  <c r="BB392" i="25"/>
  <c r="I393" i="25"/>
  <c r="H393" i="25" s="1"/>
  <c r="AS392" i="25"/>
  <c r="AB392" i="25"/>
  <c r="BF392" i="25"/>
  <c r="S392" i="25"/>
  <c r="BH392" i="25"/>
  <c r="AT392" i="25"/>
  <c r="AE392" i="25"/>
  <c r="AU392" i="25"/>
  <c r="R392" i="25"/>
  <c r="N392" i="25"/>
  <c r="AQ392" i="25"/>
  <c r="P392" i="25"/>
  <c r="AW392" i="25"/>
  <c r="AA392" i="25"/>
  <c r="X392" i="25"/>
  <c r="AM392" i="25"/>
  <c r="AX392" i="25"/>
  <c r="AV392" i="25"/>
  <c r="AN392" i="25"/>
  <c r="L392" i="25"/>
  <c r="BC392" i="25"/>
  <c r="Y392" i="25"/>
  <c r="AO392" i="25"/>
  <c r="V392" i="25"/>
  <c r="O392" i="25"/>
  <c r="W392" i="25"/>
  <c r="AP392" i="25"/>
  <c r="AI392" i="25"/>
  <c r="BG392" i="25"/>
  <c r="Z392" i="25"/>
  <c r="AF392" i="25"/>
  <c r="AK392" i="25"/>
  <c r="AY392" i="25"/>
  <c r="AH392" i="25"/>
  <c r="AG392" i="25"/>
  <c r="BI392" i="25"/>
  <c r="T392" i="25"/>
  <c r="AL392" i="25"/>
  <c r="M392" i="25"/>
  <c r="AZ392" i="25"/>
  <c r="AR392" i="25"/>
  <c r="BD392" i="25"/>
  <c r="U392" i="25"/>
  <c r="S388" i="28"/>
  <c r="R388" i="28"/>
  <c r="I389" i="28"/>
  <c r="H389" i="28" s="1"/>
  <c r="AE388" i="28"/>
  <c r="BH388" i="28"/>
  <c r="BB388" i="28"/>
  <c r="AK388" i="28"/>
  <c r="AW388" i="28"/>
  <c r="V388" i="28"/>
  <c r="AU388" i="28"/>
  <c r="AI388" i="28"/>
  <c r="L388" i="28"/>
  <c r="Y388" i="28"/>
  <c r="AQ388" i="28"/>
  <c r="BA388" i="28"/>
  <c r="AA388" i="28"/>
  <c r="BD388" i="28"/>
  <c r="AF388" i="28"/>
  <c r="AG388" i="28"/>
  <c r="AY388" i="28"/>
  <c r="AB388" i="28"/>
  <c r="U388" i="28"/>
  <c r="AT388" i="28"/>
  <c r="K388" i="28"/>
  <c r="AC388" i="28"/>
  <c r="AJ388" i="28"/>
  <c r="W388" i="28"/>
  <c r="BF388" i="28"/>
  <c r="X388" i="28"/>
  <c r="Q388" i="28"/>
  <c r="AH388" i="28"/>
  <c r="AR388" i="28"/>
  <c r="AX388" i="28"/>
  <c r="T388" i="28"/>
  <c r="J389" i="28"/>
  <c r="Z388" i="28"/>
  <c r="O388" i="28"/>
  <c r="AN388" i="28"/>
  <c r="N388" i="28"/>
  <c r="P388" i="28"/>
  <c r="AD388" i="28"/>
  <c r="AP388" i="28"/>
  <c r="AZ388" i="28"/>
  <c r="AS388" i="28"/>
  <c r="AO388" i="28"/>
  <c r="M388" i="28"/>
  <c r="BG388" i="28"/>
  <c r="BE388" i="28"/>
  <c r="AM388" i="28"/>
  <c r="BC388" i="28"/>
  <c r="AV388" i="28"/>
  <c r="AL388" i="28"/>
  <c r="BA389" i="28" l="1"/>
  <c r="BF389" i="28"/>
  <c r="T389" i="28"/>
  <c r="Y389" i="28"/>
  <c r="AM389" i="28"/>
  <c r="AF389" i="28"/>
  <c r="AU389" i="28"/>
  <c r="L389" i="28"/>
  <c r="AW389" i="28"/>
  <c r="AE389" i="28"/>
  <c r="AZ389" i="28"/>
  <c r="AI389" i="28"/>
  <c r="AR389" i="28"/>
  <c r="AO389" i="28"/>
  <c r="AN389" i="28"/>
  <c r="AS389" i="28"/>
  <c r="BE389" i="28"/>
  <c r="S389" i="28"/>
  <c r="M389" i="28"/>
  <c r="W389" i="28"/>
  <c r="R389" i="28"/>
  <c r="AT389" i="28"/>
  <c r="V389" i="28"/>
  <c r="BD389" i="28"/>
  <c r="BH389" i="28"/>
  <c r="AP389" i="28"/>
  <c r="AC389" i="28"/>
  <c r="Q389" i="28"/>
  <c r="K389" i="28"/>
  <c r="N389" i="28"/>
  <c r="AA389" i="28"/>
  <c r="Z389" i="28"/>
  <c r="BB389" i="28"/>
  <c r="P389" i="28"/>
  <c r="J390" i="28"/>
  <c r="AY389" i="28"/>
  <c r="AV389" i="28"/>
  <c r="AD389" i="28"/>
  <c r="BC389" i="28"/>
  <c r="AX389" i="28"/>
  <c r="AJ389" i="28"/>
  <c r="AQ389" i="28"/>
  <c r="AG389" i="28"/>
  <c r="AK389" i="28"/>
  <c r="U389" i="28"/>
  <c r="AH389" i="28"/>
  <c r="O389" i="28"/>
  <c r="AL389" i="28"/>
  <c r="I390" i="28"/>
  <c r="H390" i="28" s="1"/>
  <c r="AB389" i="28"/>
  <c r="BG389" i="28"/>
  <c r="X389" i="28"/>
  <c r="AW393" i="25"/>
  <c r="AN393" i="25"/>
  <c r="AS393" i="25"/>
  <c r="K393" i="25"/>
  <c r="BA393" i="25"/>
  <c r="BG393" i="25"/>
  <c r="AL393" i="25"/>
  <c r="BF393" i="25"/>
  <c r="AF393" i="25"/>
  <c r="AP393" i="25"/>
  <c r="BB393" i="25"/>
  <c r="P393" i="25"/>
  <c r="BH393" i="25"/>
  <c r="BC393" i="25"/>
  <c r="Z393" i="25"/>
  <c r="AM393" i="25"/>
  <c r="AQ393" i="25"/>
  <c r="BD393" i="25"/>
  <c r="L393" i="25"/>
  <c r="S393" i="25"/>
  <c r="AR393" i="25"/>
  <c r="BI393" i="25"/>
  <c r="AX393" i="25"/>
  <c r="AB393" i="25"/>
  <c r="AO393" i="25"/>
  <c r="AK393" i="25"/>
  <c r="I394" i="25"/>
  <c r="H394" i="25" s="1"/>
  <c r="V393" i="25"/>
  <c r="BE393" i="25"/>
  <c r="AD393" i="25"/>
  <c r="X393" i="25"/>
  <c r="AV393" i="25"/>
  <c r="Y393" i="25"/>
  <c r="AY393" i="25"/>
  <c r="AJ393" i="25"/>
  <c r="M393" i="25"/>
  <c r="N393" i="25"/>
  <c r="U393" i="25"/>
  <c r="AU393" i="25"/>
  <c r="AT393" i="25"/>
  <c r="AC393" i="25"/>
  <c r="AZ393" i="25"/>
  <c r="J394" i="25"/>
  <c r="AE393" i="25"/>
  <c r="AI393" i="25"/>
  <c r="W393" i="25"/>
  <c r="R393" i="25"/>
  <c r="AG393" i="25"/>
  <c r="AA393" i="25"/>
  <c r="Q393" i="25"/>
  <c r="AH393" i="25"/>
  <c r="O393" i="25"/>
  <c r="T393" i="25"/>
  <c r="W394" i="25" l="1"/>
  <c r="AZ394" i="25"/>
  <c r="BA394" i="25"/>
  <c r="AW394" i="25"/>
  <c r="T394" i="25"/>
  <c r="AG394" i="25"/>
  <c r="BF394" i="25"/>
  <c r="BB394" i="25"/>
  <c r="AT394" i="25"/>
  <c r="AM394" i="25"/>
  <c r="J395" i="25"/>
  <c r="N394" i="25"/>
  <c r="P394" i="25"/>
  <c r="AY394" i="25"/>
  <c r="I395" i="25"/>
  <c r="H395" i="25" s="1"/>
  <c r="BG394" i="25"/>
  <c r="AQ394" i="25"/>
  <c r="BH394" i="25"/>
  <c r="Q394" i="25"/>
  <c r="S394" i="25"/>
  <c r="M394" i="25"/>
  <c r="AH394" i="25"/>
  <c r="U394" i="25"/>
  <c r="AO394" i="25"/>
  <c r="AS394" i="25"/>
  <c r="AC394" i="25"/>
  <c r="K394" i="25"/>
  <c r="V394" i="25"/>
  <c r="AR394" i="25"/>
  <c r="BI394" i="25"/>
  <c r="AN394" i="25"/>
  <c r="AE394" i="25"/>
  <c r="R394" i="25"/>
  <c r="BD394" i="25"/>
  <c r="AV394" i="25"/>
  <c r="AP394" i="25"/>
  <c r="AX394" i="25"/>
  <c r="O394" i="25"/>
  <c r="AD394" i="25"/>
  <c r="AI394" i="25"/>
  <c r="AF394" i="25"/>
  <c r="AU394" i="25"/>
  <c r="AA394" i="25"/>
  <c r="AK394" i="25"/>
  <c r="BC394" i="25"/>
  <c r="X394" i="25"/>
  <c r="Z394" i="25"/>
  <c r="Y394" i="25"/>
  <c r="BE394" i="25"/>
  <c r="AB394" i="25"/>
  <c r="AL394" i="25"/>
  <c r="AJ394" i="25"/>
  <c r="L394" i="25"/>
  <c r="T390" i="28"/>
  <c r="M390" i="28"/>
  <c r="W390" i="28"/>
  <c r="BE390" i="28"/>
  <c r="I391" i="28"/>
  <c r="H391" i="28" s="1"/>
  <c r="BF390" i="28"/>
  <c r="K390" i="28"/>
  <c r="AI390" i="28"/>
  <c r="BA390" i="28"/>
  <c r="AO390" i="28"/>
  <c r="J391" i="28"/>
  <c r="N390" i="28"/>
  <c r="BD390" i="28"/>
  <c r="Q390" i="28"/>
  <c r="AL390" i="28"/>
  <c r="AV390" i="28"/>
  <c r="O390" i="28"/>
  <c r="AJ390" i="28"/>
  <c r="AC390" i="28"/>
  <c r="L390" i="28"/>
  <c r="BH390" i="28"/>
  <c r="AG390" i="28"/>
  <c r="AR390" i="28"/>
  <c r="Y390" i="28"/>
  <c r="P390" i="28"/>
  <c r="AX390" i="28"/>
  <c r="AS390" i="28"/>
  <c r="BG390" i="28"/>
  <c r="AU390" i="28"/>
  <c r="Z390" i="28"/>
  <c r="AT390" i="28"/>
  <c r="AK390" i="28"/>
  <c r="BB390" i="28"/>
  <c r="AA390" i="28"/>
  <c r="AW390" i="28"/>
  <c r="X390" i="28"/>
  <c r="AQ390" i="28"/>
  <c r="AD390" i="28"/>
  <c r="AY390" i="28"/>
  <c r="AB390" i="28"/>
  <c r="AE390" i="28"/>
  <c r="U390" i="28"/>
  <c r="AZ390" i="28"/>
  <c r="S390" i="28"/>
  <c r="R390" i="28"/>
  <c r="AH390" i="28"/>
  <c r="AM390" i="28"/>
  <c r="AN390" i="28"/>
  <c r="V390" i="28"/>
  <c r="AP390" i="28"/>
  <c r="BC390" i="28"/>
  <c r="AF390" i="28"/>
  <c r="M391" i="28" l="1"/>
  <c r="S391" i="28"/>
  <c r="U391" i="28"/>
  <c r="K391" i="28"/>
  <c r="T391" i="28"/>
  <c r="AN391" i="28"/>
  <c r="AE391" i="28"/>
  <c r="Z391" i="28"/>
  <c r="V391" i="28"/>
  <c r="AW391" i="28"/>
  <c r="X391" i="28"/>
  <c r="BC391" i="28"/>
  <c r="AH391" i="28"/>
  <c r="AT391" i="28"/>
  <c r="AF391" i="28"/>
  <c r="R391" i="28"/>
  <c r="AL391" i="28"/>
  <c r="P391" i="28"/>
  <c r="AG391" i="28"/>
  <c r="AJ391" i="28"/>
  <c r="BF391" i="28"/>
  <c r="AQ391" i="28"/>
  <c r="Y391" i="28"/>
  <c r="AS391" i="28"/>
  <c r="W391" i="28"/>
  <c r="AP391" i="28"/>
  <c r="L391" i="28"/>
  <c r="BA391" i="28"/>
  <c r="BH391" i="28"/>
  <c r="AY391" i="28"/>
  <c r="I392" i="28"/>
  <c r="H392" i="28" s="1"/>
  <c r="AD391" i="28"/>
  <c r="AO391" i="28"/>
  <c r="AK391" i="28"/>
  <c r="AI391" i="28"/>
  <c r="AB391" i="28"/>
  <c r="AM391" i="28"/>
  <c r="J392" i="28"/>
  <c r="AR391" i="28"/>
  <c r="AU391" i="28"/>
  <c r="AA391" i="28"/>
  <c r="N391" i="28"/>
  <c r="Q391" i="28"/>
  <c r="BD391" i="28"/>
  <c r="AZ391" i="28"/>
  <c r="AX391" i="28"/>
  <c r="BB391" i="28"/>
  <c r="AV391" i="28"/>
  <c r="O391" i="28"/>
  <c r="AC391" i="28"/>
  <c r="BG391" i="28"/>
  <c r="BE391" i="28"/>
  <c r="I396" i="25"/>
  <c r="H396" i="25" s="1"/>
  <c r="BC395" i="25"/>
  <c r="S395" i="25"/>
  <c r="AD395" i="25"/>
  <c r="Z395" i="25"/>
  <c r="AI395" i="25"/>
  <c r="AT395" i="25"/>
  <c r="O395" i="25"/>
  <c r="R395" i="25"/>
  <c r="AC395" i="25"/>
  <c r="AR395" i="25"/>
  <c r="BE395" i="25"/>
  <c r="K395" i="25"/>
  <c r="AO395" i="25"/>
  <c r="N395" i="25"/>
  <c r="AF395" i="25"/>
  <c r="AE395" i="25"/>
  <c r="BG395" i="25"/>
  <c r="AG395" i="25"/>
  <c r="X395" i="25"/>
  <c r="AZ395" i="25"/>
  <c r="Q395" i="25"/>
  <c r="T395" i="25"/>
  <c r="AQ395" i="25"/>
  <c r="L395" i="25"/>
  <c r="AP395" i="25"/>
  <c r="AU395" i="25"/>
  <c r="AJ395" i="25"/>
  <c r="AK395" i="25"/>
  <c r="BI395" i="25"/>
  <c r="AV395" i="25"/>
  <c r="AW395" i="25"/>
  <c r="AY395" i="25"/>
  <c r="AN395" i="25"/>
  <c r="V395" i="25"/>
  <c r="BB395" i="25"/>
  <c r="AM395" i="25"/>
  <c r="BF395" i="25"/>
  <c r="W395" i="25"/>
  <c r="J396" i="25"/>
  <c r="BH395" i="25"/>
  <c r="AS395" i="25"/>
  <c r="Y395" i="25"/>
  <c r="AH395" i="25"/>
  <c r="AB395" i="25"/>
  <c r="AA395" i="25"/>
  <c r="AL395" i="25"/>
  <c r="BA395" i="25"/>
  <c r="M395" i="25"/>
  <c r="BD395" i="25"/>
  <c r="P395" i="25"/>
  <c r="AX395" i="25"/>
  <c r="U395" i="25"/>
  <c r="AJ396" i="25" l="1"/>
  <c r="AP396" i="25"/>
  <c r="BI396" i="25"/>
  <c r="Z396" i="25"/>
  <c r="BA396" i="25"/>
  <c r="P396" i="25"/>
  <c r="Q396" i="25"/>
  <c r="M396" i="25"/>
  <c r="AH396" i="25"/>
  <c r="AS396" i="25"/>
  <c r="N396" i="25"/>
  <c r="AZ396" i="25"/>
  <c r="AU396" i="25"/>
  <c r="AC396" i="25"/>
  <c r="AF396" i="25"/>
  <c r="S396" i="25"/>
  <c r="AM396" i="25"/>
  <c r="T396" i="25"/>
  <c r="AR396" i="25"/>
  <c r="AO396" i="25"/>
  <c r="AT396" i="25"/>
  <c r="I397" i="25"/>
  <c r="H397" i="25" s="1"/>
  <c r="AG396" i="25"/>
  <c r="AQ396" i="25"/>
  <c r="R396" i="25"/>
  <c r="AX396" i="25"/>
  <c r="V396" i="25"/>
  <c r="BC396" i="25"/>
  <c r="Y396" i="25"/>
  <c r="AE396" i="25"/>
  <c r="AY396" i="25"/>
  <c r="AW396" i="25"/>
  <c r="X396" i="25"/>
  <c r="AN396" i="25"/>
  <c r="BG396" i="25"/>
  <c r="AD396" i="25"/>
  <c r="W396" i="25"/>
  <c r="O396" i="25"/>
  <c r="AV396" i="25"/>
  <c r="AL396" i="25"/>
  <c r="AA396" i="25"/>
  <c r="AB396" i="25"/>
  <c r="BE396" i="25"/>
  <c r="BD396" i="25"/>
  <c r="J397" i="25"/>
  <c r="BH396" i="25"/>
  <c r="L396" i="25"/>
  <c r="BB396" i="25"/>
  <c r="AK396" i="25"/>
  <c r="U396" i="25"/>
  <c r="BF396" i="25"/>
  <c r="AI396" i="25"/>
  <c r="K396" i="25"/>
  <c r="AL392" i="28"/>
  <c r="AE392" i="28"/>
  <c r="Z392" i="28"/>
  <c r="R392" i="28"/>
  <c r="AZ392" i="28"/>
  <c r="P392" i="28"/>
  <c r="AH392" i="28"/>
  <c r="AR392" i="28"/>
  <c r="BH392" i="28"/>
  <c r="W392" i="28"/>
  <c r="X392" i="28"/>
  <c r="V392" i="28"/>
  <c r="AI392" i="28"/>
  <c r="AM392" i="28"/>
  <c r="BB392" i="28"/>
  <c r="BE392" i="28"/>
  <c r="I393" i="28"/>
  <c r="H393" i="28" s="1"/>
  <c r="AN392" i="28"/>
  <c r="AS392" i="28"/>
  <c r="AB392" i="28"/>
  <c r="AJ392" i="28"/>
  <c r="AO392" i="28"/>
  <c r="AK392" i="28"/>
  <c r="U392" i="28"/>
  <c r="AD392" i="28"/>
  <c r="Y392" i="28"/>
  <c r="AQ392" i="28"/>
  <c r="AT392" i="28"/>
  <c r="BD392" i="28"/>
  <c r="BA392" i="28"/>
  <c r="M392" i="28"/>
  <c r="AW392" i="28"/>
  <c r="BF392" i="28"/>
  <c r="K392" i="28"/>
  <c r="N392" i="28"/>
  <c r="BG392" i="28"/>
  <c r="AP392" i="28"/>
  <c r="AX392" i="28"/>
  <c r="AY392" i="28"/>
  <c r="O392" i="28"/>
  <c r="AG392" i="28"/>
  <c r="AA392" i="28"/>
  <c r="S392" i="28"/>
  <c r="T392" i="28"/>
  <c r="BC392" i="28"/>
  <c r="AV392" i="28"/>
  <c r="AC392" i="28"/>
  <c r="AU392" i="28"/>
  <c r="L392" i="28"/>
  <c r="J393" i="28"/>
  <c r="AF392" i="28"/>
  <c r="Q392" i="28"/>
  <c r="AW397" i="25" l="1"/>
  <c r="W397" i="25"/>
  <c r="L397" i="25"/>
  <c r="I398" i="25"/>
  <c r="H398" i="25" s="1"/>
  <c r="Z397" i="25"/>
  <c r="V397" i="25"/>
  <c r="BC397" i="25"/>
  <c r="AQ397" i="25"/>
  <c r="AB397" i="25"/>
  <c r="K397" i="25"/>
  <c r="BD397" i="25"/>
  <c r="AD397" i="25"/>
  <c r="X397" i="25"/>
  <c r="AL397" i="25"/>
  <c r="S397" i="25"/>
  <c r="AF397" i="25"/>
  <c r="AI397" i="25"/>
  <c r="U397" i="25"/>
  <c r="J398" i="25"/>
  <c r="AT397" i="25"/>
  <c r="AG397" i="25"/>
  <c r="BA397" i="25"/>
  <c r="AH397" i="25"/>
  <c r="AX397" i="25"/>
  <c r="O397" i="25"/>
  <c r="T397" i="25"/>
  <c r="P397" i="25"/>
  <c r="Y397" i="25"/>
  <c r="AA397" i="25"/>
  <c r="Q397" i="25"/>
  <c r="BG397" i="25"/>
  <c r="AC397" i="25"/>
  <c r="BH397" i="25"/>
  <c r="AZ397" i="25"/>
  <c r="AJ397" i="25"/>
  <c r="M397" i="25"/>
  <c r="AY397" i="25"/>
  <c r="AN397" i="25"/>
  <c r="AP397" i="25"/>
  <c r="BI397" i="25"/>
  <c r="AM397" i="25"/>
  <c r="BF397" i="25"/>
  <c r="AV397" i="25"/>
  <c r="BB397" i="25"/>
  <c r="AR397" i="25"/>
  <c r="AS397" i="25"/>
  <c r="R397" i="25"/>
  <c r="AE397" i="25"/>
  <c r="AU397" i="25"/>
  <c r="AK397" i="25"/>
  <c r="AO397" i="25"/>
  <c r="BE397" i="25"/>
  <c r="N397" i="25"/>
  <c r="AN393" i="28"/>
  <c r="M393" i="28"/>
  <c r="AB393" i="28"/>
  <c r="BF393" i="28"/>
  <c r="BH393" i="28"/>
  <c r="AQ393" i="28"/>
  <c r="Q393" i="28"/>
  <c r="AM393" i="28"/>
  <c r="AU393" i="28"/>
  <c r="AX393" i="28"/>
  <c r="AW393" i="28"/>
  <c r="Y393" i="28"/>
  <c r="S393" i="28"/>
  <c r="Z393" i="28"/>
  <c r="AP393" i="28"/>
  <c r="R393" i="28"/>
  <c r="L393" i="28"/>
  <c r="U393" i="28"/>
  <c r="AG393" i="28"/>
  <c r="AI393" i="28"/>
  <c r="AS393" i="28"/>
  <c r="AZ393" i="28"/>
  <c r="O393" i="28"/>
  <c r="AT393" i="28"/>
  <c r="BC393" i="28"/>
  <c r="AF393" i="28"/>
  <c r="BD393" i="28"/>
  <c r="BG393" i="28"/>
  <c r="AC393" i="28"/>
  <c r="J394" i="28"/>
  <c r="X393" i="28"/>
  <c r="AR393" i="28"/>
  <c r="I394" i="28"/>
  <c r="H394" i="28" s="1"/>
  <c r="K393" i="28"/>
  <c r="AL393" i="28"/>
  <c r="V393" i="28"/>
  <c r="N393" i="28"/>
  <c r="AE393" i="28"/>
  <c r="W393" i="28"/>
  <c r="AO393" i="28"/>
  <c r="P393" i="28"/>
  <c r="T393" i="28"/>
  <c r="AY393" i="28"/>
  <c r="AV393" i="28"/>
  <c r="BE393" i="28"/>
  <c r="AJ393" i="28"/>
  <c r="AH393" i="28"/>
  <c r="AA393" i="28"/>
  <c r="BB393" i="28"/>
  <c r="AK393" i="28"/>
  <c r="AD393" i="28"/>
  <c r="BA393" i="28"/>
  <c r="AE394" i="28" l="1"/>
  <c r="AR394" i="28"/>
  <c r="AH394" i="28"/>
  <c r="BH394" i="28"/>
  <c r="X394" i="28"/>
  <c r="I395" i="28"/>
  <c r="H395" i="28" s="1"/>
  <c r="W394" i="28"/>
  <c r="K394" i="28"/>
  <c r="BC394" i="28"/>
  <c r="Y394" i="28"/>
  <c r="BE394" i="28"/>
  <c r="N394" i="28"/>
  <c r="AY394" i="28"/>
  <c r="O394" i="28"/>
  <c r="BD394" i="28"/>
  <c r="AD394" i="28"/>
  <c r="BB394" i="28"/>
  <c r="AI394" i="28"/>
  <c r="Q394" i="28"/>
  <c r="AX394" i="28"/>
  <c r="AJ394" i="28"/>
  <c r="P394" i="28"/>
  <c r="AF394" i="28"/>
  <c r="AQ394" i="28"/>
  <c r="AW394" i="28"/>
  <c r="AK394" i="28"/>
  <c r="T394" i="28"/>
  <c r="AU394" i="28"/>
  <c r="AS394" i="28"/>
  <c r="AZ394" i="28"/>
  <c r="U394" i="28"/>
  <c r="AV394" i="28"/>
  <c r="AP394" i="28"/>
  <c r="AL394" i="28"/>
  <c r="V394" i="28"/>
  <c r="AB394" i="28"/>
  <c r="M394" i="28"/>
  <c r="BF394" i="28"/>
  <c r="R394" i="28"/>
  <c r="Z394" i="28"/>
  <c r="AG394" i="28"/>
  <c r="AO394" i="28"/>
  <c r="AA394" i="28"/>
  <c r="BA394" i="28"/>
  <c r="BG394" i="28"/>
  <c r="AT394" i="28"/>
  <c r="J395" i="28"/>
  <c r="AN394" i="28"/>
  <c r="AM394" i="28"/>
  <c r="AC394" i="28"/>
  <c r="S394" i="28"/>
  <c r="L394" i="28"/>
  <c r="AR398" i="25"/>
  <c r="AY398" i="25"/>
  <c r="BE398" i="25"/>
  <c r="BH398" i="25"/>
  <c r="BG398" i="25"/>
  <c r="AS398" i="25"/>
  <c r="M398" i="25"/>
  <c r="AN398" i="25"/>
  <c r="AO398" i="25"/>
  <c r="R398" i="25"/>
  <c r="AL398" i="25"/>
  <c r="AT398" i="25"/>
  <c r="Z398" i="25"/>
  <c r="L398" i="25"/>
  <c r="P398" i="25"/>
  <c r="BB398" i="25"/>
  <c r="Y398" i="25"/>
  <c r="U398" i="25"/>
  <c r="AP398" i="25"/>
  <c r="BI398" i="25"/>
  <c r="O398" i="25"/>
  <c r="AD398" i="25"/>
  <c r="AX398" i="25"/>
  <c r="AQ398" i="25"/>
  <c r="AJ398" i="25"/>
  <c r="AH398" i="25"/>
  <c r="BA398" i="25"/>
  <c r="AZ398" i="25"/>
  <c r="AG398" i="25"/>
  <c r="AC398" i="25"/>
  <c r="BD398" i="25"/>
  <c r="Q398" i="25"/>
  <c r="AW398" i="25"/>
  <c r="AA398" i="25"/>
  <c r="AI398" i="25"/>
  <c r="BC398" i="25"/>
  <c r="AF398" i="25"/>
  <c r="V398" i="25"/>
  <c r="K398" i="25"/>
  <c r="T398" i="25"/>
  <c r="AU398" i="25"/>
  <c r="I399" i="25"/>
  <c r="H399" i="25" s="1"/>
  <c r="AK398" i="25"/>
  <c r="S398" i="25"/>
  <c r="AB398" i="25"/>
  <c r="AV398" i="25"/>
  <c r="X398" i="25"/>
  <c r="W398" i="25"/>
  <c r="AM398" i="25"/>
  <c r="BF398" i="25"/>
  <c r="J399" i="25"/>
  <c r="AE398" i="25"/>
  <c r="N398" i="25"/>
  <c r="AK399" i="25" l="1"/>
  <c r="AV399" i="25"/>
  <c r="AD399" i="25"/>
  <c r="AM399" i="25"/>
  <c r="AN399" i="25"/>
  <c r="W399" i="25"/>
  <c r="J400" i="25"/>
  <c r="AU399" i="25"/>
  <c r="T399" i="25"/>
  <c r="AT399" i="25"/>
  <c r="V399" i="25"/>
  <c r="M399" i="25"/>
  <c r="AS399" i="25"/>
  <c r="BF399" i="25"/>
  <c r="AH399" i="25"/>
  <c r="AJ399" i="25"/>
  <c r="BI399" i="25"/>
  <c r="AX399" i="25"/>
  <c r="BB399" i="25"/>
  <c r="AF399" i="25"/>
  <c r="AA399" i="25"/>
  <c r="BE399" i="25"/>
  <c r="BC399" i="25"/>
  <c r="U399" i="25"/>
  <c r="P399" i="25"/>
  <c r="Q399" i="25"/>
  <c r="S399" i="25"/>
  <c r="O399" i="25"/>
  <c r="AY399" i="25"/>
  <c r="AP399" i="25"/>
  <c r="Z399" i="25"/>
  <c r="BD399" i="25"/>
  <c r="L399" i="25"/>
  <c r="AB399" i="25"/>
  <c r="R399" i="25"/>
  <c r="AL399" i="25"/>
  <c r="AQ399" i="25"/>
  <c r="AW399" i="25"/>
  <c r="AE399" i="25"/>
  <c r="AI399" i="25"/>
  <c r="AO399" i="25"/>
  <c r="BA399" i="25"/>
  <c r="BH399" i="25"/>
  <c r="I400" i="25"/>
  <c r="H400" i="25" s="1"/>
  <c r="K399" i="25"/>
  <c r="N399" i="25"/>
  <c r="BG399" i="25"/>
  <c r="AC399" i="25"/>
  <c r="AR399" i="25"/>
  <c r="AZ399" i="25"/>
  <c r="X399" i="25"/>
  <c r="Y399" i="25"/>
  <c r="AG399" i="25"/>
  <c r="AB395" i="28"/>
  <c r="AZ395" i="28"/>
  <c r="AP395" i="28"/>
  <c r="AR395" i="28"/>
  <c r="AO395" i="28"/>
  <c r="AV395" i="28"/>
  <c r="J396" i="28"/>
  <c r="M395" i="28"/>
  <c r="AN395" i="28"/>
  <c r="AS395" i="28"/>
  <c r="AX395" i="28"/>
  <c r="AL395" i="28"/>
  <c r="AH395" i="28"/>
  <c r="W395" i="28"/>
  <c r="R395" i="28"/>
  <c r="BG395" i="28"/>
  <c r="O395" i="28"/>
  <c r="AF395" i="28"/>
  <c r="N395" i="28"/>
  <c r="U395" i="28"/>
  <c r="V395" i="28"/>
  <c r="BE395" i="28"/>
  <c r="BA395" i="28"/>
  <c r="AT395" i="28"/>
  <c r="AU395" i="28"/>
  <c r="S395" i="28"/>
  <c r="K395" i="28"/>
  <c r="AI395" i="28"/>
  <c r="AK395" i="28"/>
  <c r="T395" i="28"/>
  <c r="AJ395" i="28"/>
  <c r="AE395" i="28"/>
  <c r="BB395" i="28"/>
  <c r="Q395" i="28"/>
  <c r="AM395" i="28"/>
  <c r="AQ395" i="28"/>
  <c r="AC395" i="28"/>
  <c r="AD395" i="28"/>
  <c r="P395" i="28"/>
  <c r="Z395" i="28"/>
  <c r="AW395" i="28"/>
  <c r="BC395" i="28"/>
  <c r="BF395" i="28"/>
  <c r="X395" i="28"/>
  <c r="BH395" i="28"/>
  <c r="BD395" i="28"/>
  <c r="AG395" i="28"/>
  <c r="AY395" i="28"/>
  <c r="I396" i="28"/>
  <c r="H396" i="28" s="1"/>
  <c r="Y395" i="28"/>
  <c r="L395" i="28"/>
  <c r="AA395" i="28"/>
  <c r="O396" i="28" l="1"/>
  <c r="U396" i="28"/>
  <c r="AW396" i="28"/>
  <c r="BH396" i="28"/>
  <c r="R396" i="28"/>
  <c r="AP396" i="28"/>
  <c r="AD396" i="28"/>
  <c r="S396" i="28"/>
  <c r="AA396" i="28"/>
  <c r="AS396" i="28"/>
  <c r="BB396" i="28"/>
  <c r="Q396" i="28"/>
  <c r="AK396" i="28"/>
  <c r="BD396" i="28"/>
  <c r="AT396" i="28"/>
  <c r="AV396" i="28"/>
  <c r="I397" i="28"/>
  <c r="H397" i="28" s="1"/>
  <c r="AI396" i="28"/>
  <c r="AG396" i="28"/>
  <c r="BE396" i="28"/>
  <c r="Z396" i="28"/>
  <c r="AH396" i="28"/>
  <c r="AN396" i="28"/>
  <c r="J397" i="28"/>
  <c r="L396" i="28"/>
  <c r="AQ396" i="28"/>
  <c r="BA396" i="28"/>
  <c r="AY396" i="28"/>
  <c r="W396" i="28"/>
  <c r="AR396" i="28"/>
  <c r="M396" i="28"/>
  <c r="N396" i="28"/>
  <c r="K396" i="28"/>
  <c r="AB396" i="28"/>
  <c r="AJ396" i="28"/>
  <c r="Y396" i="28"/>
  <c r="P396" i="28"/>
  <c r="AM396" i="28"/>
  <c r="V396" i="28"/>
  <c r="AL396" i="28"/>
  <c r="AC396" i="28"/>
  <c r="BG396" i="28"/>
  <c r="AO396" i="28"/>
  <c r="BC396" i="28"/>
  <c r="AF396" i="28"/>
  <c r="AZ396" i="28"/>
  <c r="T396" i="28"/>
  <c r="AU396" i="28"/>
  <c r="AE396" i="28"/>
  <c r="AX396" i="28"/>
  <c r="X396" i="28"/>
  <c r="BF396" i="28"/>
  <c r="AS400" i="25"/>
  <c r="BG400" i="25"/>
  <c r="N400" i="25"/>
  <c r="AU400" i="25"/>
  <c r="R400" i="25"/>
  <c r="K400" i="25"/>
  <c r="X400" i="25"/>
  <c r="AV400" i="25"/>
  <c r="AQ400" i="25"/>
  <c r="AZ400" i="25"/>
  <c r="J401" i="25"/>
  <c r="AT400" i="25"/>
  <c r="Q400" i="25"/>
  <c r="T400" i="25"/>
  <c r="AR400" i="25"/>
  <c r="BF400" i="25"/>
  <c r="BA400" i="25"/>
  <c r="L400" i="25"/>
  <c r="M400" i="25"/>
  <c r="S400" i="25"/>
  <c r="AX400" i="25"/>
  <c r="AY400" i="25"/>
  <c r="O400" i="25"/>
  <c r="AH400" i="25"/>
  <c r="AE400" i="25"/>
  <c r="BH400" i="25"/>
  <c r="AK400" i="25"/>
  <c r="AL400" i="25"/>
  <c r="AB400" i="25"/>
  <c r="AW400" i="25"/>
  <c r="AJ400" i="25"/>
  <c r="V400" i="25"/>
  <c r="AD400" i="25"/>
  <c r="Z400" i="25"/>
  <c r="AO400" i="25"/>
  <c r="BB400" i="25"/>
  <c r="BI400" i="25"/>
  <c r="I401" i="25"/>
  <c r="H401" i="25" s="1"/>
  <c r="AP400" i="25"/>
  <c r="AF400" i="25"/>
  <c r="AC400" i="25"/>
  <c r="BC400" i="25"/>
  <c r="W400" i="25"/>
  <c r="AA400" i="25"/>
  <c r="AI400" i="25"/>
  <c r="BE400" i="25"/>
  <c r="P400" i="25"/>
  <c r="BD400" i="25"/>
  <c r="AM400" i="25"/>
  <c r="AG400" i="25"/>
  <c r="Y400" i="25"/>
  <c r="U400" i="25"/>
  <c r="AN400" i="25"/>
  <c r="J402" i="25" l="1"/>
  <c r="L401" i="25"/>
  <c r="AD401" i="25"/>
  <c r="T401" i="25"/>
  <c r="AR401" i="25"/>
  <c r="AG401" i="25"/>
  <c r="AH401" i="25"/>
  <c r="AE401" i="25"/>
  <c r="AF401" i="25"/>
  <c r="AV401" i="25"/>
  <c r="AK401" i="25"/>
  <c r="N401" i="25"/>
  <c r="AN401" i="25"/>
  <c r="AY401" i="25"/>
  <c r="AO401" i="25"/>
  <c r="AS401" i="25"/>
  <c r="S401" i="25"/>
  <c r="P401" i="25"/>
  <c r="AP401" i="25"/>
  <c r="AM401" i="25"/>
  <c r="K401" i="25"/>
  <c r="Y401" i="25"/>
  <c r="AT401" i="25"/>
  <c r="BG401" i="25"/>
  <c r="O401" i="25"/>
  <c r="BD401" i="25"/>
  <c r="W401" i="25"/>
  <c r="AJ401" i="25"/>
  <c r="AL401" i="25"/>
  <c r="BH401" i="25"/>
  <c r="BF401" i="25"/>
  <c r="R401" i="25"/>
  <c r="AX401" i="25"/>
  <c r="AB401" i="25"/>
  <c r="Z401" i="25"/>
  <c r="AZ401" i="25"/>
  <c r="Q401" i="25"/>
  <c r="BC401" i="25"/>
  <c r="BA401" i="25"/>
  <c r="BI401" i="25"/>
  <c r="BB401" i="25"/>
  <c r="AQ401" i="25"/>
  <c r="AI401" i="25"/>
  <c r="I402" i="25"/>
  <c r="H402" i="25" s="1"/>
  <c r="M401" i="25"/>
  <c r="X401" i="25"/>
  <c r="BE401" i="25"/>
  <c r="AC401" i="25"/>
  <c r="AU401" i="25"/>
  <c r="U401" i="25"/>
  <c r="V401" i="25"/>
  <c r="AA401" i="25"/>
  <c r="AW401" i="25"/>
  <c r="AC397" i="28"/>
  <c r="AJ397" i="28"/>
  <c r="R397" i="28"/>
  <c r="AW397" i="28"/>
  <c r="BB397" i="28"/>
  <c r="U397" i="28"/>
  <c r="AE397" i="28"/>
  <c r="BC397" i="28"/>
  <c r="N397" i="28"/>
  <c r="AZ397" i="28"/>
  <c r="BE397" i="28"/>
  <c r="V397" i="28"/>
  <c r="AA397" i="28"/>
  <c r="BA397" i="28"/>
  <c r="AS397" i="28"/>
  <c r="P397" i="28"/>
  <c r="AV397" i="28"/>
  <c r="AB397" i="28"/>
  <c r="AY397" i="28"/>
  <c r="J398" i="28"/>
  <c r="BH397" i="28"/>
  <c r="K397" i="28"/>
  <c r="T397" i="28"/>
  <c r="Y397" i="28"/>
  <c r="BF397" i="28"/>
  <c r="Z397" i="28"/>
  <c r="AR397" i="28"/>
  <c r="BG397" i="28"/>
  <c r="AQ397" i="28"/>
  <c r="AL397" i="28"/>
  <c r="M397" i="28"/>
  <c r="AT397" i="28"/>
  <c r="AD397" i="28"/>
  <c r="AX397" i="28"/>
  <c r="BD397" i="28"/>
  <c r="W397" i="28"/>
  <c r="AN397" i="28"/>
  <c r="AF397" i="28"/>
  <c r="AM397" i="28"/>
  <c r="AP397" i="28"/>
  <c r="O397" i="28"/>
  <c r="AK397" i="28"/>
  <c r="AH397" i="28"/>
  <c r="X397" i="28"/>
  <c r="AO397" i="28"/>
  <c r="Q397" i="28"/>
  <c r="S397" i="28"/>
  <c r="AI397" i="28"/>
  <c r="AG397" i="28"/>
  <c r="AU397" i="28"/>
  <c r="L397" i="28"/>
  <c r="I398" i="28"/>
  <c r="H398" i="28" s="1"/>
  <c r="AQ398" i="28" l="1"/>
  <c r="O398" i="28"/>
  <c r="AU398" i="28"/>
  <c r="AT398" i="28"/>
  <c r="Y398" i="28"/>
  <c r="AG398" i="28"/>
  <c r="BF398" i="28"/>
  <c r="AB398" i="28"/>
  <c r="AA398" i="28"/>
  <c r="AN398" i="28"/>
  <c r="I399" i="28"/>
  <c r="H399" i="28" s="1"/>
  <c r="AE398" i="28"/>
  <c r="K398" i="28"/>
  <c r="AM398" i="28"/>
  <c r="AY398" i="28"/>
  <c r="BE398" i="28"/>
  <c r="Q398" i="28"/>
  <c r="AI398" i="28"/>
  <c r="AZ398" i="28"/>
  <c r="BD398" i="28"/>
  <c r="AL398" i="28"/>
  <c r="X398" i="28"/>
  <c r="AD398" i="28"/>
  <c r="BA398" i="28"/>
  <c r="L398" i="28"/>
  <c r="W398" i="28"/>
  <c r="AR398" i="28"/>
  <c r="AW398" i="28"/>
  <c r="AK398" i="28"/>
  <c r="J399" i="28"/>
  <c r="AO398" i="28"/>
  <c r="AX398" i="28"/>
  <c r="BB398" i="28"/>
  <c r="N398" i="28"/>
  <c r="Z398" i="28"/>
  <c r="P398" i="28"/>
  <c r="R398" i="28"/>
  <c r="BC398" i="28"/>
  <c r="AS398" i="28"/>
  <c r="T398" i="28"/>
  <c r="AJ398" i="28"/>
  <c r="AF398" i="28"/>
  <c r="S398" i="28"/>
  <c r="AC398" i="28"/>
  <c r="BH398" i="28"/>
  <c r="AV398" i="28"/>
  <c r="BG398" i="28"/>
  <c r="M398" i="28"/>
  <c r="V398" i="28"/>
  <c r="AH398" i="28"/>
  <c r="AP398" i="28"/>
  <c r="U398" i="28"/>
  <c r="Q402" i="25"/>
  <c r="J403" i="25"/>
  <c r="AX402" i="25"/>
  <c r="I403" i="25"/>
  <c r="H403" i="25" s="1"/>
  <c r="AS402" i="25"/>
  <c r="AQ402" i="25"/>
  <c r="Z402" i="25"/>
  <c r="BC402" i="25"/>
  <c r="BG402" i="25"/>
  <c r="AC402" i="25"/>
  <c r="AV402" i="25"/>
  <c r="AP402" i="25"/>
  <c r="AL402" i="25"/>
  <c r="AI402" i="25"/>
  <c r="O402" i="25"/>
  <c r="AG402" i="25"/>
  <c r="BE402" i="25"/>
  <c r="BA402" i="25"/>
  <c r="AD402" i="25"/>
  <c r="S402" i="25"/>
  <c r="AU402" i="25"/>
  <c r="AK402" i="25"/>
  <c r="AR402" i="25"/>
  <c r="AF402" i="25"/>
  <c r="BD402" i="25"/>
  <c r="AA402" i="25"/>
  <c r="AJ402" i="25"/>
  <c r="AB402" i="25"/>
  <c r="R402" i="25"/>
  <c r="Y402" i="25"/>
  <c r="T402" i="25"/>
  <c r="X402" i="25"/>
  <c r="AY402" i="25"/>
  <c r="BF402" i="25"/>
  <c r="P402" i="25"/>
  <c r="AZ402" i="25"/>
  <c r="U402" i="25"/>
  <c r="M402" i="25"/>
  <c r="L402" i="25"/>
  <c r="BB402" i="25"/>
  <c r="AO402" i="25"/>
  <c r="W402" i="25"/>
  <c r="V402" i="25"/>
  <c r="BI402" i="25"/>
  <c r="K402" i="25"/>
  <c r="AT402" i="25"/>
  <c r="N402" i="25"/>
  <c r="AE402" i="25"/>
  <c r="BH402" i="25"/>
  <c r="AH402" i="25"/>
  <c r="AN402" i="25"/>
  <c r="AM402" i="25"/>
  <c r="AW402" i="25"/>
  <c r="AQ403" i="25" l="1"/>
  <c r="AM403" i="25"/>
  <c r="V403" i="25"/>
  <c r="BH403" i="25"/>
  <c r="AT403" i="25"/>
  <c r="AF403" i="25"/>
  <c r="L403" i="25"/>
  <c r="X403" i="25"/>
  <c r="Q403" i="25"/>
  <c r="BA403" i="25"/>
  <c r="Z403" i="25"/>
  <c r="W403" i="25"/>
  <c r="AW403" i="25"/>
  <c r="AZ403" i="25"/>
  <c r="AY403" i="25"/>
  <c r="AK403" i="25"/>
  <c r="AJ403" i="25"/>
  <c r="O403" i="25"/>
  <c r="AU403" i="25"/>
  <c r="S403" i="25"/>
  <c r="R403" i="25"/>
  <c r="AV403" i="25"/>
  <c r="BI403" i="25"/>
  <c r="AI403" i="25"/>
  <c r="AP403" i="25"/>
  <c r="AG403" i="25"/>
  <c r="AO403" i="25"/>
  <c r="P403" i="25"/>
  <c r="N403" i="25"/>
  <c r="AL403" i="25"/>
  <c r="AR403" i="25"/>
  <c r="AN403" i="25"/>
  <c r="BC403" i="25"/>
  <c r="AS403" i="25"/>
  <c r="AB403" i="25"/>
  <c r="T403" i="25"/>
  <c r="BE403" i="25"/>
  <c r="BG403" i="25"/>
  <c r="AC403" i="25"/>
  <c r="AE403" i="25"/>
  <c r="J404" i="25"/>
  <c r="I404" i="25"/>
  <c r="H404" i="25" s="1"/>
  <c r="AX403" i="25"/>
  <c r="M403" i="25"/>
  <c r="AA403" i="25"/>
  <c r="K403" i="25"/>
  <c r="BD403" i="25"/>
  <c r="U403" i="25"/>
  <c r="AH403" i="25"/>
  <c r="BB403" i="25"/>
  <c r="Y403" i="25"/>
  <c r="BF403" i="25"/>
  <c r="AD403" i="25"/>
  <c r="AP399" i="28"/>
  <c r="AT399" i="28"/>
  <c r="BH399" i="28"/>
  <c r="AO399" i="28"/>
  <c r="AD399" i="28"/>
  <c r="AK399" i="28"/>
  <c r="V399" i="28"/>
  <c r="AC399" i="28"/>
  <c r="Q399" i="28"/>
  <c r="AZ399" i="28"/>
  <c r="AU399" i="28"/>
  <c r="Y399" i="28"/>
  <c r="AQ399" i="28"/>
  <c r="BG399" i="28"/>
  <c r="M399" i="28"/>
  <c r="L399" i="28"/>
  <c r="R399" i="28"/>
  <c r="BA399" i="28"/>
  <c r="AA399" i="28"/>
  <c r="AH399" i="28"/>
  <c r="S399" i="28"/>
  <c r="AN399" i="28"/>
  <c r="P399" i="28"/>
  <c r="AI399" i="28"/>
  <c r="Z399" i="28"/>
  <c r="AJ399" i="28"/>
  <c r="AF399" i="28"/>
  <c r="AB399" i="28"/>
  <c r="AG399" i="28"/>
  <c r="BF399" i="28"/>
  <c r="AX399" i="28"/>
  <c r="AW399" i="28"/>
  <c r="AY399" i="28"/>
  <c r="U399" i="28"/>
  <c r="AL399" i="28"/>
  <c r="K399" i="28"/>
  <c r="BC399" i="28"/>
  <c r="AE399" i="28"/>
  <c r="X399" i="28"/>
  <c r="T399" i="28"/>
  <c r="BE399" i="28"/>
  <c r="J400" i="28"/>
  <c r="I400" i="28"/>
  <c r="H400" i="28" s="1"/>
  <c r="AV399" i="28"/>
  <c r="AM399" i="28"/>
  <c r="O399" i="28"/>
  <c r="W399" i="28"/>
  <c r="BB399" i="28"/>
  <c r="AS399" i="28"/>
  <c r="N399" i="28"/>
  <c r="BD399" i="28"/>
  <c r="AR399" i="28"/>
  <c r="AE400" i="28" l="1"/>
  <c r="BA400" i="28"/>
  <c r="Q400" i="28"/>
  <c r="AF400" i="28"/>
  <c r="BC400" i="28"/>
  <c r="X400" i="28"/>
  <c r="AR400" i="28"/>
  <c r="AK400" i="28"/>
  <c r="AM400" i="28"/>
  <c r="S400" i="28"/>
  <c r="I401" i="28"/>
  <c r="H401" i="28" s="1"/>
  <c r="Y400" i="28"/>
  <c r="AJ400" i="28"/>
  <c r="AG400" i="28"/>
  <c r="BG400" i="28"/>
  <c r="AL400" i="28"/>
  <c r="V400" i="28"/>
  <c r="AV400" i="28"/>
  <c r="M400" i="28"/>
  <c r="U400" i="28"/>
  <c r="AP400" i="28"/>
  <c r="AY400" i="28"/>
  <c r="BB400" i="28"/>
  <c r="AX400" i="28"/>
  <c r="AT400" i="28"/>
  <c r="AH400" i="28"/>
  <c r="AC400" i="28"/>
  <c r="AZ400" i="28"/>
  <c r="R400" i="28"/>
  <c r="BH400" i="28"/>
  <c r="AQ400" i="28"/>
  <c r="L400" i="28"/>
  <c r="AD400" i="28"/>
  <c r="P400" i="28"/>
  <c r="AB400" i="28"/>
  <c r="W400" i="28"/>
  <c r="J401" i="28"/>
  <c r="O400" i="28"/>
  <c r="AA400" i="28"/>
  <c r="N400" i="28"/>
  <c r="Z400" i="28"/>
  <c r="AO400" i="28"/>
  <c r="K400" i="28"/>
  <c r="AI400" i="28"/>
  <c r="T400" i="28"/>
  <c r="BD400" i="28"/>
  <c r="AN400" i="28"/>
  <c r="AW400" i="28"/>
  <c r="BF400" i="28"/>
  <c r="AS400" i="28"/>
  <c r="BE400" i="28"/>
  <c r="AU400" i="28"/>
  <c r="AN404" i="25"/>
  <c r="AV404" i="25"/>
  <c r="X404" i="25"/>
  <c r="W404" i="25"/>
  <c r="J405" i="25"/>
  <c r="AA404" i="25"/>
  <c r="V404" i="25"/>
  <c r="AT404" i="25"/>
  <c r="AB404" i="25"/>
  <c r="AR404" i="25"/>
  <c r="BD404" i="25"/>
  <c r="T404" i="25"/>
  <c r="AU404" i="25"/>
  <c r="AL404" i="25"/>
  <c r="BC404" i="25"/>
  <c r="BF404" i="25"/>
  <c r="BH404" i="25"/>
  <c r="AG404" i="25"/>
  <c r="AX404" i="25"/>
  <c r="AE404" i="25"/>
  <c r="AJ404" i="25"/>
  <c r="AW404" i="25"/>
  <c r="P404" i="25"/>
  <c r="AC404" i="25"/>
  <c r="AD404" i="25"/>
  <c r="BB404" i="25"/>
  <c r="AM404" i="25"/>
  <c r="Q404" i="25"/>
  <c r="AH404" i="25"/>
  <c r="BA404" i="25"/>
  <c r="L404" i="25"/>
  <c r="Z404" i="25"/>
  <c r="AO404" i="25"/>
  <c r="AK404" i="25"/>
  <c r="K404" i="25"/>
  <c r="R404" i="25"/>
  <c r="AY404" i="25"/>
  <c r="M404" i="25"/>
  <c r="BE404" i="25"/>
  <c r="AZ404" i="25"/>
  <c r="BI404" i="25"/>
  <c r="BG404" i="25"/>
  <c r="Y404" i="25"/>
  <c r="AQ404" i="25"/>
  <c r="AF404" i="25"/>
  <c r="AS404" i="25"/>
  <c r="AP404" i="25"/>
  <c r="U404" i="25"/>
  <c r="I405" i="25"/>
  <c r="H405" i="25" s="1"/>
  <c r="O404" i="25"/>
  <c r="N404" i="25"/>
  <c r="AI404" i="25"/>
  <c r="S404" i="25"/>
  <c r="AF405" i="25" l="1"/>
  <c r="AW405" i="25"/>
  <c r="AX405" i="25"/>
  <c r="P405" i="25"/>
  <c r="Y405" i="25"/>
  <c r="AY405" i="25"/>
  <c r="BE405" i="25"/>
  <c r="U405" i="25"/>
  <c r="AC405" i="25"/>
  <c r="AU405" i="25"/>
  <c r="S405" i="25"/>
  <c r="AD405" i="25"/>
  <c r="BB405" i="25"/>
  <c r="V405" i="25"/>
  <c r="BI405" i="25"/>
  <c r="AP405" i="25"/>
  <c r="K405" i="25"/>
  <c r="AS405" i="25"/>
  <c r="BC405" i="25"/>
  <c r="AH405" i="25"/>
  <c r="AZ405" i="25"/>
  <c r="AJ405" i="25"/>
  <c r="AK405" i="25"/>
  <c r="N405" i="25"/>
  <c r="AT405" i="25"/>
  <c r="Q405" i="25"/>
  <c r="AI405" i="25"/>
  <c r="AM405" i="25"/>
  <c r="W405" i="25"/>
  <c r="AR405" i="25"/>
  <c r="AN405" i="25"/>
  <c r="AB405" i="25"/>
  <c r="AO405" i="25"/>
  <c r="M405" i="25"/>
  <c r="BD405" i="25"/>
  <c r="AQ405" i="25"/>
  <c r="AG405" i="25"/>
  <c r="R405" i="25"/>
  <c r="AE405" i="25"/>
  <c r="BF405" i="25"/>
  <c r="T405" i="25"/>
  <c r="AL405" i="25"/>
  <c r="AA405" i="25"/>
  <c r="L405" i="25"/>
  <c r="BH405" i="25"/>
  <c r="BG405" i="25"/>
  <c r="BA405" i="25"/>
  <c r="Z405" i="25"/>
  <c r="I406" i="25"/>
  <c r="H406" i="25" s="1"/>
  <c r="J406" i="25"/>
  <c r="X405" i="25"/>
  <c r="O405" i="25"/>
  <c r="AV405" i="25"/>
  <c r="I402" i="28"/>
  <c r="H402" i="28" s="1"/>
  <c r="AY401" i="28"/>
  <c r="T401" i="28"/>
  <c r="Z401" i="28"/>
  <c r="Q401" i="28"/>
  <c r="U401" i="28"/>
  <c r="AH401" i="28"/>
  <c r="AM401" i="28"/>
  <c r="BD401" i="28"/>
  <c r="K401" i="28"/>
  <c r="AB401" i="28"/>
  <c r="Y401" i="28"/>
  <c r="BB401" i="28"/>
  <c r="AF401" i="28"/>
  <c r="BF401" i="28"/>
  <c r="AJ401" i="28"/>
  <c r="AC401" i="28"/>
  <c r="AL401" i="28"/>
  <c r="W401" i="28"/>
  <c r="BC401" i="28"/>
  <c r="AQ401" i="28"/>
  <c r="J402" i="28"/>
  <c r="BA401" i="28"/>
  <c r="AR401" i="28"/>
  <c r="AU401" i="28"/>
  <c r="AD401" i="28"/>
  <c r="V401" i="28"/>
  <c r="BG401" i="28"/>
  <c r="AW401" i="28"/>
  <c r="AO401" i="28"/>
  <c r="AN401" i="28"/>
  <c r="AS401" i="28"/>
  <c r="AK401" i="28"/>
  <c r="AG401" i="28"/>
  <c r="M401" i="28"/>
  <c r="AE401" i="28"/>
  <c r="BE401" i="28"/>
  <c r="O401" i="28"/>
  <c r="AT401" i="28"/>
  <c r="S401" i="28"/>
  <c r="AX401" i="28"/>
  <c r="X401" i="28"/>
  <c r="AA401" i="28"/>
  <c r="AI401" i="28"/>
  <c r="L401" i="28"/>
  <c r="AV401" i="28"/>
  <c r="BH401" i="28"/>
  <c r="AP401" i="28"/>
  <c r="N401" i="28"/>
  <c r="P401" i="28"/>
  <c r="AZ401" i="28"/>
  <c r="R401" i="28"/>
  <c r="O406" i="25" l="1"/>
  <c r="X406" i="25"/>
  <c r="Y406" i="25"/>
  <c r="N406" i="25"/>
  <c r="AK406" i="25"/>
  <c r="BA406" i="25"/>
  <c r="BE406" i="25"/>
  <c r="AG406" i="25"/>
  <c r="W406" i="25"/>
  <c r="AB406" i="25"/>
  <c r="BH406" i="25"/>
  <c r="P406" i="25"/>
  <c r="AX406" i="25"/>
  <c r="BI406" i="25"/>
  <c r="AA406" i="25"/>
  <c r="AD406" i="25"/>
  <c r="Q406" i="25"/>
  <c r="AV406" i="25"/>
  <c r="AP406" i="25"/>
  <c r="U406" i="25"/>
  <c r="AN406" i="25"/>
  <c r="L406" i="25"/>
  <c r="AJ406" i="25"/>
  <c r="I407" i="25"/>
  <c r="H407" i="25" s="1"/>
  <c r="T406" i="25"/>
  <c r="AH406" i="25"/>
  <c r="AU406" i="25"/>
  <c r="AW406" i="25"/>
  <c r="Z406" i="25"/>
  <c r="BF406" i="25"/>
  <c r="AY406" i="25"/>
  <c r="AM406" i="25"/>
  <c r="BC406" i="25"/>
  <c r="BB406" i="25"/>
  <c r="AO406" i="25"/>
  <c r="K406" i="25"/>
  <c r="AZ406" i="25"/>
  <c r="AC406" i="25"/>
  <c r="M406" i="25"/>
  <c r="BG406" i="25"/>
  <c r="AF406" i="25"/>
  <c r="V406" i="25"/>
  <c r="AI406" i="25"/>
  <c r="R406" i="25"/>
  <c r="AS406" i="25"/>
  <c r="AQ406" i="25"/>
  <c r="AL406" i="25"/>
  <c r="AE406" i="25"/>
  <c r="J407" i="25"/>
  <c r="BD406" i="25"/>
  <c r="S406" i="25"/>
  <c r="AT406" i="25"/>
  <c r="AR406" i="25"/>
  <c r="O402" i="28"/>
  <c r="W402" i="28"/>
  <c r="AM402" i="28"/>
  <c r="AN402" i="28"/>
  <c r="AZ402" i="28"/>
  <c r="U402" i="28"/>
  <c r="J403" i="28"/>
  <c r="L402" i="28"/>
  <c r="BA402" i="28"/>
  <c r="AD402" i="28"/>
  <c r="X402" i="28"/>
  <c r="AH402" i="28"/>
  <c r="AX402" i="28"/>
  <c r="AG402" i="28"/>
  <c r="T402" i="28"/>
  <c r="AK402" i="28"/>
  <c r="AU402" i="28"/>
  <c r="AC402" i="28"/>
  <c r="I403" i="28"/>
  <c r="H403" i="28" s="1"/>
  <c r="AY402" i="28"/>
  <c r="AR402" i="28"/>
  <c r="Y402" i="28"/>
  <c r="BG402" i="28"/>
  <c r="Z402" i="28"/>
  <c r="AL402" i="28"/>
  <c r="BB402" i="28"/>
  <c r="BD402" i="28"/>
  <c r="AB402" i="28"/>
  <c r="M402" i="28"/>
  <c r="S402" i="28"/>
  <c r="P402" i="28"/>
  <c r="K402" i="28"/>
  <c r="AJ402" i="28"/>
  <c r="BH402" i="28"/>
  <c r="BE402" i="28"/>
  <c r="AQ402" i="28"/>
  <c r="AE402" i="28"/>
  <c r="N402" i="28"/>
  <c r="AA402" i="28"/>
  <c r="AW402" i="28"/>
  <c r="AS402" i="28"/>
  <c r="BC402" i="28"/>
  <c r="R402" i="28"/>
  <c r="BF402" i="28"/>
  <c r="V402" i="28"/>
  <c r="AF402" i="28"/>
  <c r="AI402" i="28"/>
  <c r="AP402" i="28"/>
  <c r="AO402" i="28"/>
  <c r="AT402" i="28"/>
  <c r="Q402" i="28"/>
  <c r="AV402" i="28"/>
  <c r="BH403" i="28" l="1"/>
  <c r="X403" i="28"/>
  <c r="AE403" i="28"/>
  <c r="AD403" i="28"/>
  <c r="I404" i="28"/>
  <c r="H404" i="28" s="1"/>
  <c r="BA403" i="28"/>
  <c r="BB403" i="28"/>
  <c r="AH403" i="28"/>
  <c r="U403" i="28"/>
  <c r="BE403" i="28"/>
  <c r="Q403" i="28"/>
  <c r="BF403" i="28"/>
  <c r="AA403" i="28"/>
  <c r="AX403" i="28"/>
  <c r="AJ403" i="28"/>
  <c r="AR403" i="28"/>
  <c r="AI403" i="28"/>
  <c r="AY403" i="28"/>
  <c r="L403" i="28"/>
  <c r="Z403" i="28"/>
  <c r="AN403" i="28"/>
  <c r="AL403" i="28"/>
  <c r="AK403" i="28"/>
  <c r="AZ403" i="28"/>
  <c r="O403" i="28"/>
  <c r="AQ403" i="28"/>
  <c r="Y403" i="28"/>
  <c r="M403" i="28"/>
  <c r="S403" i="28"/>
  <c r="J404" i="28"/>
  <c r="AM403" i="28"/>
  <c r="R403" i="28"/>
  <c r="AO403" i="28"/>
  <c r="AW403" i="28"/>
  <c r="T403" i="28"/>
  <c r="AB403" i="28"/>
  <c r="N403" i="28"/>
  <c r="AU403" i="28"/>
  <c r="W403" i="28"/>
  <c r="AC403" i="28"/>
  <c r="BG403" i="28"/>
  <c r="P403" i="28"/>
  <c r="AF403" i="28"/>
  <c r="AT403" i="28"/>
  <c r="AG403" i="28"/>
  <c r="BC403" i="28"/>
  <c r="AP403" i="28"/>
  <c r="BD403" i="28"/>
  <c r="AV403" i="28"/>
  <c r="AS403" i="28"/>
  <c r="V403" i="28"/>
  <c r="K403" i="28"/>
  <c r="AQ407" i="25"/>
  <c r="AC407" i="25"/>
  <c r="AZ407" i="25"/>
  <c r="Q407" i="25"/>
  <c r="BD407" i="25"/>
  <c r="O407" i="25"/>
  <c r="AN407" i="25"/>
  <c r="AT407" i="25"/>
  <c r="AU407" i="25"/>
  <c r="AP407" i="25"/>
  <c r="M407" i="25"/>
  <c r="AH407" i="25"/>
  <c r="AK407" i="25"/>
  <c r="BC407" i="25"/>
  <c r="AM407" i="25"/>
  <c r="BI407" i="25"/>
  <c r="AX407" i="25"/>
  <c r="AB407" i="25"/>
  <c r="AW407" i="25"/>
  <c r="K407" i="25"/>
  <c r="I408" i="25"/>
  <c r="H408" i="25" s="1"/>
  <c r="AS407" i="25"/>
  <c r="W407" i="25"/>
  <c r="AE407" i="25"/>
  <c r="AL407" i="25"/>
  <c r="N407" i="25"/>
  <c r="AV407" i="25"/>
  <c r="AJ407" i="25"/>
  <c r="V407" i="25"/>
  <c r="BH407" i="25"/>
  <c r="AY407" i="25"/>
  <c r="BF407" i="25"/>
  <c r="BE407" i="25"/>
  <c r="BB407" i="25"/>
  <c r="X407" i="25"/>
  <c r="AG407" i="25"/>
  <c r="S407" i="25"/>
  <c r="Z407" i="25"/>
  <c r="BA407" i="25"/>
  <c r="L407" i="25"/>
  <c r="AO407" i="25"/>
  <c r="R407" i="25"/>
  <c r="Y407" i="25"/>
  <c r="J408" i="25"/>
  <c r="AA407" i="25"/>
  <c r="AD407" i="25"/>
  <c r="AR407" i="25"/>
  <c r="AI407" i="25"/>
  <c r="BG407" i="25"/>
  <c r="P407" i="25"/>
  <c r="AF407" i="25"/>
  <c r="U407" i="25"/>
  <c r="T407" i="25"/>
  <c r="AZ408" i="25" l="1"/>
  <c r="BB408" i="25"/>
  <c r="AH408" i="25"/>
  <c r="AB408" i="25"/>
  <c r="L408" i="25"/>
  <c r="AX408" i="25"/>
  <c r="I409" i="25"/>
  <c r="H409" i="25" s="1"/>
  <c r="BC408" i="25"/>
  <c r="AV408" i="25"/>
  <c r="BG408" i="25"/>
  <c r="AN408" i="25"/>
  <c r="BH408" i="25"/>
  <c r="AG408" i="25"/>
  <c r="R408" i="25"/>
  <c r="AS408" i="25"/>
  <c r="P408" i="25"/>
  <c r="Y408" i="25"/>
  <c r="AU408" i="25"/>
  <c r="BI408" i="25"/>
  <c r="J409" i="25"/>
  <c r="K408" i="25"/>
  <c r="AR408" i="25"/>
  <c r="Q408" i="25"/>
  <c r="AY408" i="25"/>
  <c r="W408" i="25"/>
  <c r="AQ408" i="25"/>
  <c r="T408" i="25"/>
  <c r="V408" i="25"/>
  <c r="AD408" i="25"/>
  <c r="AC408" i="25"/>
  <c r="AO408" i="25"/>
  <c r="X408" i="25"/>
  <c r="AP408" i="25"/>
  <c r="AW408" i="25"/>
  <c r="U408" i="25"/>
  <c r="Z408" i="25"/>
  <c r="N408" i="25"/>
  <c r="AI408" i="25"/>
  <c r="AA408" i="25"/>
  <c r="M408" i="25"/>
  <c r="O408" i="25"/>
  <c r="BD408" i="25"/>
  <c r="BA408" i="25"/>
  <c r="S408" i="25"/>
  <c r="AJ408" i="25"/>
  <c r="AK408" i="25"/>
  <c r="AM408" i="25"/>
  <c r="BE408" i="25"/>
  <c r="AL408" i="25"/>
  <c r="AT408" i="25"/>
  <c r="BF408" i="25"/>
  <c r="AE408" i="25"/>
  <c r="AF408" i="25"/>
  <c r="AA404" i="28"/>
  <c r="AO404" i="28"/>
  <c r="BD404" i="28"/>
  <c r="BG404" i="28"/>
  <c r="AZ404" i="28"/>
  <c r="X404" i="28"/>
  <c r="Q404" i="28"/>
  <c r="BB404" i="28"/>
  <c r="M404" i="28"/>
  <c r="AK404" i="28"/>
  <c r="AV404" i="28"/>
  <c r="AF404" i="28"/>
  <c r="W404" i="28"/>
  <c r="AN404" i="28"/>
  <c r="I405" i="28"/>
  <c r="H405" i="28" s="1"/>
  <c r="BH404" i="28"/>
  <c r="J405" i="28"/>
  <c r="Z404" i="28"/>
  <c r="N404" i="28"/>
  <c r="K404" i="28"/>
  <c r="AH404" i="28"/>
  <c r="BE404" i="28"/>
  <c r="AD404" i="28"/>
  <c r="P404" i="28"/>
  <c r="AG404" i="28"/>
  <c r="R404" i="28"/>
  <c r="S404" i="28"/>
  <c r="L404" i="28"/>
  <c r="U404" i="28"/>
  <c r="AL404" i="28"/>
  <c r="AX404" i="28"/>
  <c r="AQ404" i="28"/>
  <c r="AS404" i="28"/>
  <c r="AW404" i="28"/>
  <c r="BC404" i="28"/>
  <c r="AM404" i="28"/>
  <c r="Y404" i="28"/>
  <c r="AR404" i="28"/>
  <c r="AP404" i="28"/>
  <c r="BA404" i="28"/>
  <c r="AJ404" i="28"/>
  <c r="AE404" i="28"/>
  <c r="AI404" i="28"/>
  <c r="AB404" i="28"/>
  <c r="AT404" i="28"/>
  <c r="O404" i="28"/>
  <c r="BF404" i="28"/>
  <c r="AC404" i="28"/>
  <c r="AU404" i="28"/>
  <c r="V404" i="28"/>
  <c r="T404" i="28"/>
  <c r="AY404" i="28"/>
  <c r="V409" i="25" l="1"/>
  <c r="AL409" i="25"/>
  <c r="AI409" i="25"/>
  <c r="J410" i="25"/>
  <c r="AM409" i="25"/>
  <c r="AK409" i="25"/>
  <c r="AS409" i="25"/>
  <c r="BI409" i="25"/>
  <c r="AG409" i="25"/>
  <c r="AQ409" i="25"/>
  <c r="AN409" i="25"/>
  <c r="X409" i="25"/>
  <c r="AF409" i="25"/>
  <c r="BC409" i="25"/>
  <c r="P409" i="25"/>
  <c r="AA409" i="25"/>
  <c r="W409" i="25"/>
  <c r="AZ409" i="25"/>
  <c r="Z409" i="25"/>
  <c r="BG409" i="25"/>
  <c r="U409" i="25"/>
  <c r="K409" i="25"/>
  <c r="M409" i="25"/>
  <c r="N409" i="25"/>
  <c r="AT409" i="25"/>
  <c r="BA409" i="25"/>
  <c r="BB409" i="25"/>
  <c r="AO409" i="25"/>
  <c r="O409" i="25"/>
  <c r="AJ409" i="25"/>
  <c r="R409" i="25"/>
  <c r="Q409" i="25"/>
  <c r="AD409" i="25"/>
  <c r="T409" i="25"/>
  <c r="AX409" i="25"/>
  <c r="AH409" i="25"/>
  <c r="AR409" i="25"/>
  <c r="AY409" i="25"/>
  <c r="S409" i="25"/>
  <c r="BE409" i="25"/>
  <c r="I410" i="25"/>
  <c r="H410" i="25" s="1"/>
  <c r="BF409" i="25"/>
  <c r="AB409" i="25"/>
  <c r="Y409" i="25"/>
  <c r="AV409" i="25"/>
  <c r="AU409" i="25"/>
  <c r="L409" i="25"/>
  <c r="AE409" i="25"/>
  <c r="AP409" i="25"/>
  <c r="BH409" i="25"/>
  <c r="BD409" i="25"/>
  <c r="AC409" i="25"/>
  <c r="AW409" i="25"/>
  <c r="S405" i="28"/>
  <c r="AE405" i="28"/>
  <c r="AR405" i="28"/>
  <c r="AQ405" i="28"/>
  <c r="P405" i="28"/>
  <c r="AC405" i="28"/>
  <c r="N405" i="28"/>
  <c r="AM405" i="28"/>
  <c r="X405" i="28"/>
  <c r="AN405" i="28"/>
  <c r="Y405" i="28"/>
  <c r="AP405" i="28"/>
  <c r="BG405" i="28"/>
  <c r="AD405" i="28"/>
  <c r="L405" i="28"/>
  <c r="AG405" i="28"/>
  <c r="AI405" i="28"/>
  <c r="I406" i="28"/>
  <c r="H406" i="28" s="1"/>
  <c r="U405" i="28"/>
  <c r="M405" i="28"/>
  <c r="AV405" i="28"/>
  <c r="O405" i="28"/>
  <c r="BB405" i="28"/>
  <c r="AT405" i="28"/>
  <c r="T405" i="28"/>
  <c r="K405" i="28"/>
  <c r="W405" i="28"/>
  <c r="AY405" i="28"/>
  <c r="AZ405" i="28"/>
  <c r="V405" i="28"/>
  <c r="Z405" i="28"/>
  <c r="AK405" i="28"/>
  <c r="AW405" i="28"/>
  <c r="BF405" i="28"/>
  <c r="AX405" i="28"/>
  <c r="AO405" i="28"/>
  <c r="BH405" i="28"/>
  <c r="AH405" i="28"/>
  <c r="AL405" i="28"/>
  <c r="Q405" i="28"/>
  <c r="BE405" i="28"/>
  <c r="R405" i="28"/>
  <c r="BC405" i="28"/>
  <c r="AB405" i="28"/>
  <c r="AJ405" i="28"/>
  <c r="BA405" i="28"/>
  <c r="AS405" i="28"/>
  <c r="J406" i="28"/>
  <c r="AA405" i="28"/>
  <c r="BD405" i="28"/>
  <c r="AF405" i="28"/>
  <c r="AU405" i="28"/>
  <c r="AV410" i="25" l="1"/>
  <c r="S410" i="25"/>
  <c r="AF410" i="25"/>
  <c r="Z410" i="25"/>
  <c r="J411" i="25"/>
  <c r="BA410" i="25"/>
  <c r="T410" i="25"/>
  <c r="BG410" i="25"/>
  <c r="BB410" i="25"/>
  <c r="N410" i="25"/>
  <c r="AW410" i="25"/>
  <c r="AU410" i="25"/>
  <c r="BE410" i="25"/>
  <c r="AP410" i="25"/>
  <c r="K410" i="25"/>
  <c r="AN410" i="25"/>
  <c r="AB410" i="25"/>
  <c r="BC410" i="25"/>
  <c r="R410" i="25"/>
  <c r="AI410" i="25"/>
  <c r="AH410" i="25"/>
  <c r="BD410" i="25"/>
  <c r="AS410" i="25"/>
  <c r="AL410" i="25"/>
  <c r="Y410" i="25"/>
  <c r="BF410" i="25"/>
  <c r="AX410" i="25"/>
  <c r="BI410" i="25"/>
  <c r="O410" i="25"/>
  <c r="U410" i="25"/>
  <c r="AK410" i="25"/>
  <c r="AA410" i="25"/>
  <c r="AT410" i="25"/>
  <c r="AC410" i="25"/>
  <c r="W410" i="25"/>
  <c r="AY410" i="25"/>
  <c r="AD410" i="25"/>
  <c r="X410" i="25"/>
  <c r="I411" i="25"/>
  <c r="H411" i="25" s="1"/>
  <c r="L410" i="25"/>
  <c r="M410" i="25"/>
  <c r="AR410" i="25"/>
  <c r="AZ410" i="25"/>
  <c r="AQ410" i="25"/>
  <c r="AG410" i="25"/>
  <c r="AJ410" i="25"/>
  <c r="BH410" i="25"/>
  <c r="AO410" i="25"/>
  <c r="Q410" i="25"/>
  <c r="AE410" i="25"/>
  <c r="AM410" i="25"/>
  <c r="P410" i="25"/>
  <c r="V410" i="25"/>
  <c r="AP406" i="28"/>
  <c r="J407" i="28"/>
  <c r="R406" i="28"/>
  <c r="AW406" i="28"/>
  <c r="AE406" i="28"/>
  <c r="AG406" i="28"/>
  <c r="T406" i="28"/>
  <c r="AZ406" i="28"/>
  <c r="AR406" i="28"/>
  <c r="AL406" i="28"/>
  <c r="BB406" i="28"/>
  <c r="AA406" i="28"/>
  <c r="V406" i="28"/>
  <c r="AX406" i="28"/>
  <c r="Q406" i="28"/>
  <c r="S406" i="28"/>
  <c r="BF406" i="28"/>
  <c r="AD406" i="28"/>
  <c r="AV406" i="28"/>
  <c r="X406" i="28"/>
  <c r="BA406" i="28"/>
  <c r="AM406" i="28"/>
  <c r="M406" i="28"/>
  <c r="BE406" i="28"/>
  <c r="Z406" i="28"/>
  <c r="AJ406" i="28"/>
  <c r="AY406" i="28"/>
  <c r="AO406" i="28"/>
  <c r="BH406" i="28"/>
  <c r="I407" i="28"/>
  <c r="H407" i="28" s="1"/>
  <c r="O406" i="28"/>
  <c r="AK406" i="28"/>
  <c r="AU406" i="28"/>
  <c r="BC406" i="28"/>
  <c r="AF406" i="28"/>
  <c r="P406" i="28"/>
  <c r="AB406" i="28"/>
  <c r="K406" i="28"/>
  <c r="W406" i="28"/>
  <c r="U406" i="28"/>
  <c r="AC406" i="28"/>
  <c r="AS406" i="28"/>
  <c r="Y406" i="28"/>
  <c r="AH406" i="28"/>
  <c r="AQ406" i="28"/>
  <c r="N406" i="28"/>
  <c r="L406" i="28"/>
  <c r="AN406" i="28"/>
  <c r="AT406" i="28"/>
  <c r="AI406" i="28"/>
  <c r="BG406" i="28"/>
  <c r="BD406" i="28"/>
  <c r="AN407" i="28" l="1"/>
  <c r="BA407" i="28"/>
  <c r="AX407" i="28"/>
  <c r="K407" i="28"/>
  <c r="U407" i="28"/>
  <c r="AB407" i="28"/>
  <c r="M407" i="28"/>
  <c r="S407" i="28"/>
  <c r="X407" i="28"/>
  <c r="AS407" i="28"/>
  <c r="Y407" i="28"/>
  <c r="AG407" i="28"/>
  <c r="AY407" i="28"/>
  <c r="BE407" i="28"/>
  <c r="AD407" i="28"/>
  <c r="AQ407" i="28"/>
  <c r="O407" i="28"/>
  <c r="I408" i="28"/>
  <c r="H408" i="28" s="1"/>
  <c r="T407" i="28"/>
  <c r="AL407" i="28"/>
  <c r="AT407" i="28"/>
  <c r="BC407" i="28"/>
  <c r="BD407" i="28"/>
  <c r="J408" i="28"/>
  <c r="V407" i="28"/>
  <c r="AW407" i="28"/>
  <c r="BF407" i="28"/>
  <c r="AR407" i="28"/>
  <c r="AC407" i="28"/>
  <c r="AF407" i="28"/>
  <c r="R407" i="28"/>
  <c r="AU407" i="28"/>
  <c r="AJ407" i="28"/>
  <c r="BH407" i="28"/>
  <c r="AI407" i="28"/>
  <c r="AZ407" i="28"/>
  <c r="Q407" i="28"/>
  <c r="AO407" i="28"/>
  <c r="AE407" i="28"/>
  <c r="AV407" i="28"/>
  <c r="BB407" i="28"/>
  <c r="AK407" i="28"/>
  <c r="P407" i="28"/>
  <c r="AA407" i="28"/>
  <c r="W407" i="28"/>
  <c r="AM407" i="28"/>
  <c r="N407" i="28"/>
  <c r="AP407" i="28"/>
  <c r="Z407" i="28"/>
  <c r="L407" i="28"/>
  <c r="BG407" i="28"/>
  <c r="AH407" i="28"/>
  <c r="AF411" i="25"/>
  <c r="AW411" i="25"/>
  <c r="BH411" i="25"/>
  <c r="T411" i="25"/>
  <c r="AA411" i="25"/>
  <c r="K411" i="25"/>
  <c r="O411" i="25"/>
  <c r="AH411" i="25"/>
  <c r="Z411" i="25"/>
  <c r="AN411" i="25"/>
  <c r="AJ411" i="25"/>
  <c r="BD411" i="25"/>
  <c r="AR411" i="25"/>
  <c r="BB411" i="25"/>
  <c r="W411" i="25"/>
  <c r="AQ411" i="25"/>
  <c r="AD411" i="25"/>
  <c r="AU411" i="25"/>
  <c r="AV411" i="25"/>
  <c r="AY411" i="25"/>
  <c r="AS411" i="25"/>
  <c r="L411" i="25"/>
  <c r="P411" i="25"/>
  <c r="AG411" i="25"/>
  <c r="AO411" i="25"/>
  <c r="AB411" i="25"/>
  <c r="Y411" i="25"/>
  <c r="BE411" i="25"/>
  <c r="AC411" i="25"/>
  <c r="S411" i="25"/>
  <c r="AM411" i="25"/>
  <c r="J412" i="25"/>
  <c r="R411" i="25"/>
  <c r="AP411" i="25"/>
  <c r="AX411" i="25"/>
  <c r="BF411" i="25"/>
  <c r="AI411" i="25"/>
  <c r="N411" i="25"/>
  <c r="BC411" i="25"/>
  <c r="Q411" i="25"/>
  <c r="AT411" i="25"/>
  <c r="BI411" i="25"/>
  <c r="U411" i="25"/>
  <c r="BG411" i="25"/>
  <c r="X411" i="25"/>
  <c r="AE411" i="25"/>
  <c r="V411" i="25"/>
  <c r="BA411" i="25"/>
  <c r="AK411" i="25"/>
  <c r="AZ411" i="25"/>
  <c r="I412" i="25"/>
  <c r="H412" i="25" s="1"/>
  <c r="AL411" i="25"/>
  <c r="M411" i="25"/>
  <c r="AY408" i="28" l="1"/>
  <c r="M408" i="28"/>
  <c r="BF408" i="28"/>
  <c r="AP408" i="28"/>
  <c r="BB408" i="28"/>
  <c r="P408" i="28"/>
  <c r="T408" i="28"/>
  <c r="N408" i="28"/>
  <c r="Q408" i="28"/>
  <c r="W408" i="28"/>
  <c r="BC408" i="28"/>
  <c r="AD408" i="28"/>
  <c r="AL408" i="28"/>
  <c r="AM408" i="28"/>
  <c r="AF408" i="28"/>
  <c r="AX408" i="28"/>
  <c r="AJ408" i="28"/>
  <c r="AU408" i="28"/>
  <c r="BE408" i="28"/>
  <c r="J409" i="28"/>
  <c r="AB408" i="28"/>
  <c r="AC408" i="28"/>
  <c r="AT408" i="28"/>
  <c r="S408" i="28"/>
  <c r="X408" i="28"/>
  <c r="BG408" i="28"/>
  <c r="AQ408" i="28"/>
  <c r="I409" i="28"/>
  <c r="H409" i="28" s="1"/>
  <c r="AW408" i="28"/>
  <c r="BD408" i="28"/>
  <c r="AE408" i="28"/>
  <c r="V408" i="28"/>
  <c r="AA408" i="28"/>
  <c r="BH408" i="28"/>
  <c r="AS408" i="28"/>
  <c r="AN408" i="28"/>
  <c r="AK408" i="28"/>
  <c r="AG408" i="28"/>
  <c r="AO408" i="28"/>
  <c r="R408" i="28"/>
  <c r="AV408" i="28"/>
  <c r="K408" i="28"/>
  <c r="L408" i="28"/>
  <c r="O408" i="28"/>
  <c r="AZ408" i="28"/>
  <c r="Z408" i="28"/>
  <c r="AI408" i="28"/>
  <c r="AH408" i="28"/>
  <c r="AR408" i="28"/>
  <c r="BA408" i="28"/>
  <c r="Y408" i="28"/>
  <c r="U408" i="28"/>
  <c r="AH412" i="25"/>
  <c r="AK412" i="25"/>
  <c r="M412" i="25"/>
  <c r="BA412" i="25"/>
  <c r="BH412" i="25"/>
  <c r="K412" i="25"/>
  <c r="O412" i="25"/>
  <c r="V412" i="25"/>
  <c r="AX412" i="25"/>
  <c r="W412" i="25"/>
  <c r="AL412" i="25"/>
  <c r="AQ412" i="25"/>
  <c r="AM412" i="25"/>
  <c r="AS412" i="25"/>
  <c r="AI412" i="25"/>
  <c r="R412" i="25"/>
  <c r="AO412" i="25"/>
  <c r="AC412" i="25"/>
  <c r="AU412" i="25"/>
  <c r="BC412" i="25"/>
  <c r="P412" i="25"/>
  <c r="BI412" i="25"/>
  <c r="U412" i="25"/>
  <c r="AT412" i="25"/>
  <c r="AW412" i="25"/>
  <c r="AY412" i="25"/>
  <c r="BF412" i="25"/>
  <c r="S412" i="25"/>
  <c r="AE412" i="25"/>
  <c r="Q412" i="25"/>
  <c r="AZ412" i="25"/>
  <c r="N412" i="25"/>
  <c r="AA412" i="25"/>
  <c r="BG412" i="25"/>
  <c r="I413" i="25"/>
  <c r="H413" i="25" s="1"/>
  <c r="T412" i="25"/>
  <c r="J413" i="25"/>
  <c r="BE412" i="25"/>
  <c r="BD412" i="25"/>
  <c r="Y412" i="25"/>
  <c r="AN412" i="25"/>
  <c r="AP412" i="25"/>
  <c r="BB412" i="25"/>
  <c r="AD412" i="25"/>
  <c r="Z412" i="25"/>
  <c r="AR412" i="25"/>
  <c r="L412" i="25"/>
  <c r="AV412" i="25"/>
  <c r="AG412" i="25"/>
  <c r="AJ412" i="25"/>
  <c r="X412" i="25"/>
  <c r="AF412" i="25"/>
  <c r="AB412" i="25"/>
  <c r="AZ409" i="28" l="1"/>
  <c r="Q409" i="28"/>
  <c r="W409" i="28"/>
  <c r="N409" i="28"/>
  <c r="AO409" i="28"/>
  <c r="AJ409" i="28"/>
  <c r="R409" i="28"/>
  <c r="BF409" i="28"/>
  <c r="L409" i="28"/>
  <c r="AF409" i="28"/>
  <c r="BE409" i="28"/>
  <c r="J410" i="28"/>
  <c r="BC409" i="28"/>
  <c r="AH409" i="28"/>
  <c r="AT409" i="28"/>
  <c r="AW409" i="28"/>
  <c r="Z409" i="28"/>
  <c r="AA409" i="28"/>
  <c r="AD409" i="28"/>
  <c r="AM409" i="28"/>
  <c r="AR409" i="28"/>
  <c r="BD409" i="28"/>
  <c r="U409" i="28"/>
  <c r="AB409" i="28"/>
  <c r="BH409" i="28"/>
  <c r="X409" i="28"/>
  <c r="O409" i="28"/>
  <c r="AL409" i="28"/>
  <c r="AQ409" i="28"/>
  <c r="AV409" i="28"/>
  <c r="AU409" i="28"/>
  <c r="AP409" i="28"/>
  <c r="AE409" i="28"/>
  <c r="K409" i="28"/>
  <c r="M409" i="28"/>
  <c r="S409" i="28"/>
  <c r="AX409" i="28"/>
  <c r="P409" i="28"/>
  <c r="AY409" i="28"/>
  <c r="BG409" i="28"/>
  <c r="AK409" i="28"/>
  <c r="T409" i="28"/>
  <c r="BA409" i="28"/>
  <c r="AN409" i="28"/>
  <c r="AI409" i="28"/>
  <c r="AG409" i="28"/>
  <c r="I410" i="28"/>
  <c r="H410" i="28" s="1"/>
  <c r="V409" i="28"/>
  <c r="BB409" i="28"/>
  <c r="AS409" i="28"/>
  <c r="Y409" i="28"/>
  <c r="AC409" i="28"/>
  <c r="AJ413" i="25"/>
  <c r="BG413" i="25"/>
  <c r="O413" i="25"/>
  <c r="AY413" i="25"/>
  <c r="Y413" i="25"/>
  <c r="AU413" i="25"/>
  <c r="BI413" i="25"/>
  <c r="BC413" i="25"/>
  <c r="W413" i="25"/>
  <c r="J414" i="25"/>
  <c r="K413" i="25"/>
  <c r="AR413" i="25"/>
  <c r="AX413" i="25"/>
  <c r="AN413" i="25"/>
  <c r="AO413" i="25"/>
  <c r="AB413" i="25"/>
  <c r="AG413" i="25"/>
  <c r="AD413" i="25"/>
  <c r="BB413" i="25"/>
  <c r="AK413" i="25"/>
  <c r="AI413" i="25"/>
  <c r="L413" i="25"/>
  <c r="AT413" i="25"/>
  <c r="AE413" i="25"/>
  <c r="T413" i="25"/>
  <c r="AW413" i="25"/>
  <c r="X413" i="25"/>
  <c r="AL413" i="25"/>
  <c r="BA413" i="25"/>
  <c r="BE413" i="25"/>
  <c r="AP413" i="25"/>
  <c r="AS413" i="25"/>
  <c r="N413" i="25"/>
  <c r="AA413" i="25"/>
  <c r="AM413" i="25"/>
  <c r="R413" i="25"/>
  <c r="S413" i="25"/>
  <c r="V413" i="25"/>
  <c r="AC413" i="25"/>
  <c r="Z413" i="25"/>
  <c r="AV413" i="25"/>
  <c r="BH413" i="25"/>
  <c r="BD413" i="25"/>
  <c r="BF413" i="25"/>
  <c r="Q413" i="25"/>
  <c r="AZ413" i="25"/>
  <c r="P413" i="25"/>
  <c r="AQ413" i="25"/>
  <c r="AF413" i="25"/>
  <c r="I414" i="25"/>
  <c r="H414" i="25" s="1"/>
  <c r="M413" i="25"/>
  <c r="U413" i="25"/>
  <c r="AH413" i="25"/>
  <c r="AP414" i="25" l="1"/>
  <c r="BI414" i="25"/>
  <c r="AX414" i="25"/>
  <c r="V414" i="25"/>
  <c r="S414" i="25"/>
  <c r="AN414" i="25"/>
  <c r="AA414" i="25"/>
  <c r="AB414" i="25"/>
  <c r="BB414" i="25"/>
  <c r="AH414" i="25"/>
  <c r="AI414" i="25"/>
  <c r="Z414" i="25"/>
  <c r="AC414" i="25"/>
  <c r="N414" i="25"/>
  <c r="J415" i="25"/>
  <c r="BA414" i="25"/>
  <c r="Q414" i="25"/>
  <c r="U414" i="25"/>
  <c r="AQ414" i="25"/>
  <c r="AR414" i="25"/>
  <c r="AT414" i="25"/>
  <c r="AM414" i="25"/>
  <c r="AJ414" i="25"/>
  <c r="BE414" i="25"/>
  <c r="Y414" i="25"/>
  <c r="O414" i="25"/>
  <c r="AZ414" i="25"/>
  <c r="K414" i="25"/>
  <c r="BC414" i="25"/>
  <c r="BD414" i="25"/>
  <c r="AG414" i="25"/>
  <c r="I415" i="25"/>
  <c r="H415" i="25" s="1"/>
  <c r="BG414" i="25"/>
  <c r="AS414" i="25"/>
  <c r="W414" i="25"/>
  <c r="T414" i="25"/>
  <c r="AE414" i="25"/>
  <c r="AY414" i="25"/>
  <c r="R414" i="25"/>
  <c r="AO414" i="25"/>
  <c r="AV414" i="25"/>
  <c r="AU414" i="25"/>
  <c r="BF414" i="25"/>
  <c r="L414" i="25"/>
  <c r="BH414" i="25"/>
  <c r="AK414" i="25"/>
  <c r="AW414" i="25"/>
  <c r="M414" i="25"/>
  <c r="AL414" i="25"/>
  <c r="X414" i="25"/>
  <c r="AF414" i="25"/>
  <c r="P414" i="25"/>
  <c r="AD414" i="25"/>
  <c r="AP410" i="28"/>
  <c r="U410" i="28"/>
  <c r="AS410" i="28"/>
  <c r="BF410" i="28"/>
  <c r="M410" i="28"/>
  <c r="AG410" i="28"/>
  <c r="AT410" i="28"/>
  <c r="AE410" i="28"/>
  <c r="AF410" i="28"/>
  <c r="AV410" i="28"/>
  <c r="AU410" i="28"/>
  <c r="AX410" i="28"/>
  <c r="BA410" i="28"/>
  <c r="P410" i="28"/>
  <c r="AC410" i="28"/>
  <c r="Z410" i="28"/>
  <c r="AY410" i="28"/>
  <c r="BD410" i="28"/>
  <c r="AI410" i="28"/>
  <c r="AO410" i="28"/>
  <c r="Y410" i="28"/>
  <c r="AQ410" i="28"/>
  <c r="X410" i="28"/>
  <c r="AB410" i="28"/>
  <c r="AM410" i="28"/>
  <c r="W410" i="28"/>
  <c r="I411" i="28"/>
  <c r="H411" i="28" s="1"/>
  <c r="K410" i="28"/>
  <c r="T410" i="28"/>
  <c r="AJ410" i="28"/>
  <c r="N410" i="28"/>
  <c r="BE410" i="28"/>
  <c r="AA410" i="28"/>
  <c r="AK410" i="28"/>
  <c r="Q410" i="28"/>
  <c r="AR410" i="28"/>
  <c r="AZ410" i="28"/>
  <c r="AW410" i="28"/>
  <c r="AH410" i="28"/>
  <c r="L410" i="28"/>
  <c r="V410" i="28"/>
  <c r="AL410" i="28"/>
  <c r="BC410" i="28"/>
  <c r="BH410" i="28"/>
  <c r="J411" i="28"/>
  <c r="AN410" i="28"/>
  <c r="S410" i="28"/>
  <c r="O410" i="28"/>
  <c r="AD410" i="28"/>
  <c r="BB410" i="28"/>
  <c r="BG410" i="28"/>
  <c r="R410" i="28"/>
  <c r="AG415" i="25" l="1"/>
  <c r="AQ415" i="25"/>
  <c r="AA415" i="25"/>
  <c r="AJ415" i="25"/>
  <c r="AC415" i="25"/>
  <c r="AS415" i="25"/>
  <c r="I416" i="25"/>
  <c r="H416" i="25" s="1"/>
  <c r="AT415" i="25"/>
  <c r="AI415" i="25"/>
  <c r="AP415" i="25"/>
  <c r="AZ415" i="25"/>
  <c r="AO415" i="25"/>
  <c r="L415" i="25"/>
  <c r="J416" i="25"/>
  <c r="M415" i="25"/>
  <c r="AW415" i="25"/>
  <c r="BI415" i="25"/>
  <c r="O415" i="25"/>
  <c r="BA415" i="25"/>
  <c r="AN415" i="25"/>
  <c r="S415" i="25"/>
  <c r="Q415" i="25"/>
  <c r="AR415" i="25"/>
  <c r="AF415" i="25"/>
  <c r="V415" i="25"/>
  <c r="Z415" i="25"/>
  <c r="BB415" i="25"/>
  <c r="AX415" i="25"/>
  <c r="AE415" i="25"/>
  <c r="AK415" i="25"/>
  <c r="X415" i="25"/>
  <c r="N415" i="25"/>
  <c r="BC415" i="25"/>
  <c r="T415" i="25"/>
  <c r="AD415" i="25"/>
  <c r="U415" i="25"/>
  <c r="R415" i="25"/>
  <c r="AM415" i="25"/>
  <c r="BF415" i="25"/>
  <c r="P415" i="25"/>
  <c r="BD415" i="25"/>
  <c r="AB415" i="25"/>
  <c r="BH415" i="25"/>
  <c r="AL415" i="25"/>
  <c r="BG415" i="25"/>
  <c r="AY415" i="25"/>
  <c r="K415" i="25"/>
  <c r="AV415" i="25"/>
  <c r="BE415" i="25"/>
  <c r="AU415" i="25"/>
  <c r="AH415" i="25"/>
  <c r="W415" i="25"/>
  <c r="Y415" i="25"/>
  <c r="AA411" i="28"/>
  <c r="AU411" i="28"/>
  <c r="AZ411" i="28"/>
  <c r="K411" i="28"/>
  <c r="AV411" i="28"/>
  <c r="P411" i="28"/>
  <c r="BA411" i="28"/>
  <c r="AI411" i="28"/>
  <c r="N411" i="28"/>
  <c r="O411" i="28"/>
  <c r="AQ411" i="28"/>
  <c r="AR411" i="28"/>
  <c r="AF411" i="28"/>
  <c r="AN411" i="28"/>
  <c r="AW411" i="28"/>
  <c r="Z411" i="28"/>
  <c r="AL411" i="28"/>
  <c r="AO411" i="28"/>
  <c r="AX411" i="28"/>
  <c r="Q411" i="28"/>
  <c r="AK411" i="28"/>
  <c r="AT411" i="28"/>
  <c r="I412" i="28"/>
  <c r="H412" i="28" s="1"/>
  <c r="AM411" i="28"/>
  <c r="R411" i="28"/>
  <c r="AD411" i="28"/>
  <c r="X411" i="28"/>
  <c r="T411" i="28"/>
  <c r="AS411" i="28"/>
  <c r="BD411" i="28"/>
  <c r="S411" i="28"/>
  <c r="L411" i="28"/>
  <c r="W411" i="28"/>
  <c r="BF411" i="28"/>
  <c r="BC411" i="28"/>
  <c r="AC411" i="28"/>
  <c r="V411" i="28"/>
  <c r="AP411" i="28"/>
  <c r="AG411" i="28"/>
  <c r="BB411" i="28"/>
  <c r="AB411" i="28"/>
  <c r="BH411" i="28"/>
  <c r="U411" i="28"/>
  <c r="M411" i="28"/>
  <c r="J412" i="28"/>
  <c r="Y411" i="28"/>
  <c r="AH411" i="28"/>
  <c r="AE411" i="28"/>
  <c r="BG411" i="28"/>
  <c r="BE411" i="28"/>
  <c r="AY411" i="28"/>
  <c r="AJ411" i="28"/>
  <c r="AS416" i="25" l="1"/>
  <c r="BE416" i="25"/>
  <c r="P416" i="25"/>
  <c r="AD416" i="25"/>
  <c r="K416" i="25"/>
  <c r="AW416" i="25"/>
  <c r="BA416" i="25"/>
  <c r="Y416" i="25"/>
  <c r="BG416" i="25"/>
  <c r="AU416" i="25"/>
  <c r="Q416" i="25"/>
  <c r="J417" i="25"/>
  <c r="X416" i="25"/>
  <c r="AA416" i="25"/>
  <c r="S416" i="25"/>
  <c r="AF416" i="25"/>
  <c r="AT416" i="25"/>
  <c r="AH416" i="25"/>
  <c r="AM416" i="25"/>
  <c r="BD416" i="25"/>
  <c r="AK416" i="25"/>
  <c r="V416" i="25"/>
  <c r="AG416" i="25"/>
  <c r="AL416" i="25"/>
  <c r="T416" i="25"/>
  <c r="I417" i="25"/>
  <c r="H417" i="25" s="1"/>
  <c r="L416" i="25"/>
  <c r="W416" i="25"/>
  <c r="R416" i="25"/>
  <c r="BH416" i="25"/>
  <c r="AR416" i="25"/>
  <c r="AX416" i="25"/>
  <c r="AQ416" i="25"/>
  <c r="U416" i="25"/>
  <c r="AZ416" i="25"/>
  <c r="Z416" i="25"/>
  <c r="AV416" i="25"/>
  <c r="BB416" i="25"/>
  <c r="AI416" i="25"/>
  <c r="O416" i="25"/>
  <c r="BF416" i="25"/>
  <c r="M416" i="25"/>
  <c r="AE416" i="25"/>
  <c r="AJ416" i="25"/>
  <c r="BC416" i="25"/>
  <c r="BI416" i="25"/>
  <c r="AY416" i="25"/>
  <c r="AO416" i="25"/>
  <c r="AP416" i="25"/>
  <c r="N416" i="25"/>
  <c r="AC416" i="25"/>
  <c r="AN416" i="25"/>
  <c r="AB416" i="25"/>
  <c r="AL412" i="28"/>
  <c r="Y412" i="28"/>
  <c r="BD412" i="28"/>
  <c r="AZ412" i="28"/>
  <c r="N412" i="28"/>
  <c r="AA412" i="28"/>
  <c r="AP412" i="28"/>
  <c r="R412" i="28"/>
  <c r="BH412" i="28"/>
  <c r="P412" i="28"/>
  <c r="J413" i="28"/>
  <c r="T412" i="28"/>
  <c r="AQ412" i="28"/>
  <c r="Z412" i="28"/>
  <c r="AX412" i="28"/>
  <c r="BA412" i="28"/>
  <c r="AV412" i="28"/>
  <c r="BF412" i="28"/>
  <c r="AK412" i="28"/>
  <c r="AF412" i="28"/>
  <c r="AT412" i="28"/>
  <c r="X412" i="28"/>
  <c r="AH412" i="28"/>
  <c r="M412" i="28"/>
  <c r="AC412" i="28"/>
  <c r="L412" i="28"/>
  <c r="AW412" i="28"/>
  <c r="AM412" i="28"/>
  <c r="AI412" i="28"/>
  <c r="AO412" i="28"/>
  <c r="BB412" i="28"/>
  <c r="Q412" i="28"/>
  <c r="V412" i="28"/>
  <c r="AU412" i="28"/>
  <c r="AG412" i="28"/>
  <c r="I413" i="28"/>
  <c r="H413" i="28" s="1"/>
  <c r="BG412" i="28"/>
  <c r="AS412" i="28"/>
  <c r="AE412" i="28"/>
  <c r="AY412" i="28"/>
  <c r="W412" i="28"/>
  <c r="AB412" i="28"/>
  <c r="AR412" i="28"/>
  <c r="K412" i="28"/>
  <c r="AD412" i="28"/>
  <c r="BC412" i="28"/>
  <c r="O412" i="28"/>
  <c r="AN412" i="28"/>
  <c r="BE412" i="28"/>
  <c r="U412" i="28"/>
  <c r="S412" i="28"/>
  <c r="AJ412" i="28"/>
  <c r="AJ413" i="28" l="1"/>
  <c r="X413" i="28"/>
  <c r="AM413" i="28"/>
  <c r="W413" i="28"/>
  <c r="AV413" i="28"/>
  <c r="AA413" i="28"/>
  <c r="U413" i="28"/>
  <c r="V413" i="28"/>
  <c r="AI413" i="28"/>
  <c r="AG413" i="28"/>
  <c r="AP413" i="28"/>
  <c r="Y413" i="28"/>
  <c r="AY413" i="28"/>
  <c r="AN413" i="28"/>
  <c r="BF413" i="28"/>
  <c r="AW413" i="28"/>
  <c r="AK413" i="28"/>
  <c r="P413" i="28"/>
  <c r="R413" i="28"/>
  <c r="AR413" i="28"/>
  <c r="AD413" i="28"/>
  <c r="I414" i="28"/>
  <c r="H414" i="28" s="1"/>
  <c r="BB413" i="28"/>
  <c r="BG413" i="28"/>
  <c r="AL413" i="28"/>
  <c r="AH413" i="28"/>
  <c r="J414" i="28"/>
  <c r="AB413" i="28"/>
  <c r="AS413" i="28"/>
  <c r="K413" i="28"/>
  <c r="AF413" i="28"/>
  <c r="AE413" i="28"/>
  <c r="BD413" i="28"/>
  <c r="AC413" i="28"/>
  <c r="AZ413" i="28"/>
  <c r="AO413" i="28"/>
  <c r="Z413" i="28"/>
  <c r="S413" i="28"/>
  <c r="AU413" i="28"/>
  <c r="AT413" i="28"/>
  <c r="AX413" i="28"/>
  <c r="O413" i="28"/>
  <c r="BH413" i="28"/>
  <c r="BE413" i="28"/>
  <c r="T413" i="28"/>
  <c r="Q413" i="28"/>
  <c r="N413" i="28"/>
  <c r="L413" i="28"/>
  <c r="BA413" i="28"/>
  <c r="BC413" i="28"/>
  <c r="M413" i="28"/>
  <c r="AQ413" i="28"/>
  <c r="V417" i="25"/>
  <c r="Z417" i="25"/>
  <c r="AR417" i="25"/>
  <c r="P417" i="25"/>
  <c r="O417" i="25"/>
  <c r="AK417" i="25"/>
  <c r="BF417" i="25"/>
  <c r="L417" i="25"/>
  <c r="BG417" i="25"/>
  <c r="AZ417" i="25"/>
  <c r="AW417" i="25"/>
  <c r="S417" i="25"/>
  <c r="R417" i="25"/>
  <c r="AC417" i="25"/>
  <c r="AJ417" i="25"/>
  <c r="AM417" i="25"/>
  <c r="AA417" i="25"/>
  <c r="AO417" i="25"/>
  <c r="AP417" i="25"/>
  <c r="AL417" i="25"/>
  <c r="I418" i="25"/>
  <c r="H418" i="25" s="1"/>
  <c r="AT417" i="25"/>
  <c r="AE417" i="25"/>
  <c r="AQ417" i="25"/>
  <c r="AH417" i="25"/>
  <c r="AU417" i="25"/>
  <c r="BD417" i="25"/>
  <c r="N417" i="25"/>
  <c r="T417" i="25"/>
  <c r="AB417" i="25"/>
  <c r="BC417" i="25"/>
  <c r="K417" i="25"/>
  <c r="U417" i="25"/>
  <c r="BE417" i="25"/>
  <c r="W417" i="25"/>
  <c r="BB417" i="25"/>
  <c r="X417" i="25"/>
  <c r="AF417" i="25"/>
  <c r="AD417" i="25"/>
  <c r="BI417" i="25"/>
  <c r="AS417" i="25"/>
  <c r="AX417" i="25"/>
  <c r="AV417" i="25"/>
  <c r="BH417" i="25"/>
  <c r="BA417" i="25"/>
  <c r="J418" i="25"/>
  <c r="Q417" i="25"/>
  <c r="AN417" i="25"/>
  <c r="M417" i="25"/>
  <c r="Y417" i="25"/>
  <c r="AY417" i="25"/>
  <c r="AI417" i="25"/>
  <c r="AG417" i="25"/>
  <c r="AM414" i="28" l="1"/>
  <c r="S414" i="28"/>
  <c r="L414" i="28"/>
  <c r="M414" i="28"/>
  <c r="AL414" i="28"/>
  <c r="BB414" i="28"/>
  <c r="BA414" i="28"/>
  <c r="BG414" i="28"/>
  <c r="AQ414" i="28"/>
  <c r="BE414" i="28"/>
  <c r="AS414" i="28"/>
  <c r="AW414" i="28"/>
  <c r="X414" i="28"/>
  <c r="N414" i="28"/>
  <c r="P414" i="28"/>
  <c r="AY414" i="28"/>
  <c r="Y414" i="28"/>
  <c r="AZ414" i="28"/>
  <c r="AU414" i="28"/>
  <c r="BH414" i="28"/>
  <c r="AP414" i="28"/>
  <c r="AH414" i="28"/>
  <c r="BF414" i="28"/>
  <c r="AV414" i="28"/>
  <c r="BD414" i="28"/>
  <c r="AF414" i="28"/>
  <c r="R414" i="28"/>
  <c r="O414" i="28"/>
  <c r="AD414" i="28"/>
  <c r="AI414" i="28"/>
  <c r="AC414" i="28"/>
  <c r="BC414" i="28"/>
  <c r="AE414" i="28"/>
  <c r="J415" i="28"/>
  <c r="AG414" i="28"/>
  <c r="AO414" i="28"/>
  <c r="AB414" i="28"/>
  <c r="AX414" i="28"/>
  <c r="AN414" i="28"/>
  <c r="AK414" i="28"/>
  <c r="Z414" i="28"/>
  <c r="AA414" i="28"/>
  <c r="Q414" i="28"/>
  <c r="V414" i="28"/>
  <c r="K414" i="28"/>
  <c r="T414" i="28"/>
  <c r="AJ414" i="28"/>
  <c r="W414" i="28"/>
  <c r="AT414" i="28"/>
  <c r="AR414" i="28"/>
  <c r="I415" i="28"/>
  <c r="H415" i="28" s="1"/>
  <c r="U414" i="28"/>
  <c r="AX418" i="25"/>
  <c r="AR418" i="25"/>
  <c r="X418" i="25"/>
  <c r="T418" i="25"/>
  <c r="AE418" i="25"/>
  <c r="U418" i="25"/>
  <c r="Z418" i="25"/>
  <c r="AH418" i="25"/>
  <c r="AT418" i="25"/>
  <c r="BF418" i="25"/>
  <c r="AK418" i="25"/>
  <c r="AQ418" i="25"/>
  <c r="N418" i="25"/>
  <c r="AI418" i="25"/>
  <c r="AS418" i="25"/>
  <c r="AO418" i="25"/>
  <c r="AM418" i="25"/>
  <c r="AN418" i="25"/>
  <c r="AP418" i="25"/>
  <c r="O418" i="25"/>
  <c r="AV418" i="25"/>
  <c r="R418" i="25"/>
  <c r="BD418" i="25"/>
  <c r="AB418" i="25"/>
  <c r="BH418" i="25"/>
  <c r="AC418" i="25"/>
  <c r="BA418" i="25"/>
  <c r="AZ418" i="25"/>
  <c r="AY418" i="25"/>
  <c r="AA418" i="25"/>
  <c r="BC418" i="25"/>
  <c r="V418" i="25"/>
  <c r="W418" i="25"/>
  <c r="L418" i="25"/>
  <c r="BE418" i="25"/>
  <c r="S418" i="25"/>
  <c r="P418" i="25"/>
  <c r="BB418" i="25"/>
  <c r="Y418" i="25"/>
  <c r="J419" i="25"/>
  <c r="AG418" i="25"/>
  <c r="AF418" i="25"/>
  <c r="K418" i="25"/>
  <c r="Q418" i="25"/>
  <c r="BI418" i="25"/>
  <c r="AJ418" i="25"/>
  <c r="AW418" i="25"/>
  <c r="BG418" i="25"/>
  <c r="AD418" i="25"/>
  <c r="AL418" i="25"/>
  <c r="AU418" i="25"/>
  <c r="M418" i="25"/>
  <c r="I419" i="25"/>
  <c r="H419" i="25" s="1"/>
  <c r="J420" i="25" l="1"/>
  <c r="T419" i="25"/>
  <c r="V419" i="25"/>
  <c r="AY419" i="25"/>
  <c r="U419" i="25"/>
  <c r="AK419" i="25"/>
  <c r="AO419" i="25"/>
  <c r="K419" i="25"/>
  <c r="BF419" i="25"/>
  <c r="AL419" i="25"/>
  <c r="AE419" i="25"/>
  <c r="AH419" i="25"/>
  <c r="P419" i="25"/>
  <c r="AU419" i="25"/>
  <c r="AF419" i="25"/>
  <c r="AV419" i="25"/>
  <c r="AW419" i="25"/>
  <c r="AZ419" i="25"/>
  <c r="S419" i="25"/>
  <c r="AS419" i="25"/>
  <c r="Z419" i="25"/>
  <c r="W419" i="25"/>
  <c r="AG419" i="25"/>
  <c r="AM419" i="25"/>
  <c r="BH419" i="25"/>
  <c r="BA419" i="25"/>
  <c r="AC419" i="25"/>
  <c r="BD419" i="25"/>
  <c r="AJ419" i="25"/>
  <c r="M419" i="25"/>
  <c r="AN419" i="25"/>
  <c r="BB419" i="25"/>
  <c r="AP419" i="25"/>
  <c r="Q419" i="25"/>
  <c r="R419" i="25"/>
  <c r="AB419" i="25"/>
  <c r="BI419" i="25"/>
  <c r="AD419" i="25"/>
  <c r="BC419" i="25"/>
  <c r="AT419" i="25"/>
  <c r="L419" i="25"/>
  <c r="O419" i="25"/>
  <c r="AR419" i="25"/>
  <c r="AI419" i="25"/>
  <c r="AX419" i="25"/>
  <c r="AQ419" i="25"/>
  <c r="BE419" i="25"/>
  <c r="BG419" i="25"/>
  <c r="Y419" i="25"/>
  <c r="X419" i="25"/>
  <c r="N419" i="25"/>
  <c r="I420" i="25"/>
  <c r="H420" i="25" s="1"/>
  <c r="AA419" i="25"/>
  <c r="AU415" i="28"/>
  <c r="U415" i="28"/>
  <c r="AB415" i="28"/>
  <c r="BF415" i="28"/>
  <c r="AW415" i="28"/>
  <c r="X415" i="28"/>
  <c r="AJ415" i="28"/>
  <c r="AT415" i="28"/>
  <c r="AS415" i="28"/>
  <c r="BH415" i="28"/>
  <c r="L415" i="28"/>
  <c r="AK415" i="28"/>
  <c r="AM415" i="28"/>
  <c r="T415" i="28"/>
  <c r="BC415" i="28"/>
  <c r="AZ415" i="28"/>
  <c r="K415" i="28"/>
  <c r="M415" i="28"/>
  <c r="S415" i="28"/>
  <c r="Y415" i="28"/>
  <c r="AG415" i="28"/>
  <c r="AN415" i="28"/>
  <c r="AQ415" i="28"/>
  <c r="AV415" i="28"/>
  <c r="BB415" i="28"/>
  <c r="AE415" i="28"/>
  <c r="AP415" i="28"/>
  <c r="V415" i="28"/>
  <c r="AX415" i="28"/>
  <c r="BD415" i="28"/>
  <c r="AL415" i="28"/>
  <c r="BG415" i="28"/>
  <c r="Q415" i="28"/>
  <c r="AH415" i="28"/>
  <c r="W415" i="28"/>
  <c r="P415" i="28"/>
  <c r="BE415" i="28"/>
  <c r="R415" i="28"/>
  <c r="AO415" i="28"/>
  <c r="AY415" i="28"/>
  <c r="AC415" i="28"/>
  <c r="AD415" i="28"/>
  <c r="AI415" i="28"/>
  <c r="BA415" i="28"/>
  <c r="J416" i="28"/>
  <c r="AA415" i="28"/>
  <c r="AR415" i="28"/>
  <c r="Z415" i="28"/>
  <c r="I416" i="28"/>
  <c r="H416" i="28" s="1"/>
  <c r="AF415" i="28"/>
  <c r="N415" i="28"/>
  <c r="O415" i="28"/>
  <c r="AB416" i="28" l="1"/>
  <c r="AX416" i="28"/>
  <c r="N416" i="28"/>
  <c r="AG416" i="28"/>
  <c r="O416" i="28"/>
  <c r="M416" i="28"/>
  <c r="T416" i="28"/>
  <c r="BF416" i="28"/>
  <c r="AZ416" i="28"/>
  <c r="BE416" i="28"/>
  <c r="K416" i="28"/>
  <c r="S416" i="28"/>
  <c r="P416" i="28"/>
  <c r="W416" i="28"/>
  <c r="BB416" i="28"/>
  <c r="AV416" i="28"/>
  <c r="AC416" i="28"/>
  <c r="Y416" i="28"/>
  <c r="AK416" i="28"/>
  <c r="AN416" i="28"/>
  <c r="Z416" i="28"/>
  <c r="AQ416" i="28"/>
  <c r="J417" i="28"/>
  <c r="AS416" i="28"/>
  <c r="BG416" i="28"/>
  <c r="AO416" i="28"/>
  <c r="U416" i="28"/>
  <c r="AE416" i="28"/>
  <c r="BD416" i="28"/>
  <c r="AH416" i="28"/>
  <c r="X416" i="28"/>
  <c r="BH416" i="28"/>
  <c r="V416" i="28"/>
  <c r="I417" i="28"/>
  <c r="H417" i="28" s="1"/>
  <c r="Q416" i="28"/>
  <c r="BC416" i="28"/>
  <c r="AL416" i="28"/>
  <c r="BA416" i="28"/>
  <c r="AJ416" i="28"/>
  <c r="AY416" i="28"/>
  <c r="R416" i="28"/>
  <c r="AM416" i="28"/>
  <c r="L416" i="28"/>
  <c r="AT416" i="28"/>
  <c r="AU416" i="28"/>
  <c r="AW416" i="28"/>
  <c r="AF416" i="28"/>
  <c r="AR416" i="28"/>
  <c r="AA416" i="28"/>
  <c r="AI416" i="28"/>
  <c r="AD416" i="28"/>
  <c r="AP416" i="28"/>
  <c r="AF420" i="25"/>
  <c r="AU420" i="25"/>
  <c r="BB420" i="25"/>
  <c r="AL420" i="25"/>
  <c r="W420" i="25"/>
  <c r="AW420" i="25"/>
  <c r="AN420" i="25"/>
  <c r="P420" i="25"/>
  <c r="J421" i="25"/>
  <c r="AS420" i="25"/>
  <c r="BD420" i="25"/>
  <c r="AD420" i="25"/>
  <c r="AJ420" i="25"/>
  <c r="AA420" i="25"/>
  <c r="AP420" i="25"/>
  <c r="U420" i="25"/>
  <c r="AI420" i="25"/>
  <c r="R420" i="25"/>
  <c r="M420" i="25"/>
  <c r="AK420" i="25"/>
  <c r="L420" i="25"/>
  <c r="AY420" i="25"/>
  <c r="AO420" i="25"/>
  <c r="AQ420" i="25"/>
  <c r="AR420" i="25"/>
  <c r="BA420" i="25"/>
  <c r="BC420" i="25"/>
  <c r="Z420" i="25"/>
  <c r="BH420" i="25"/>
  <c r="I421" i="25"/>
  <c r="H421" i="25" s="1"/>
  <c r="BI420" i="25"/>
  <c r="Q420" i="25"/>
  <c r="K420" i="25"/>
  <c r="Y420" i="25"/>
  <c r="O420" i="25"/>
  <c r="AC420" i="25"/>
  <c r="BG420" i="25"/>
  <c r="AH420" i="25"/>
  <c r="AG420" i="25"/>
  <c r="AX420" i="25"/>
  <c r="N420" i="25"/>
  <c r="AT420" i="25"/>
  <c r="BF420" i="25"/>
  <c r="X420" i="25"/>
  <c r="AZ420" i="25"/>
  <c r="S420" i="25"/>
  <c r="AM420" i="25"/>
  <c r="AV420" i="25"/>
  <c r="T420" i="25"/>
  <c r="BE420" i="25"/>
  <c r="V420" i="25"/>
  <c r="AE420" i="25"/>
  <c r="AB420" i="25"/>
  <c r="AJ421" i="25" l="1"/>
  <c r="BH421" i="25"/>
  <c r="AN421" i="25"/>
  <c r="U421" i="25"/>
  <c r="L421" i="25"/>
  <c r="AR421" i="25"/>
  <c r="M421" i="25"/>
  <c r="AU421" i="25"/>
  <c r="BC421" i="25"/>
  <c r="O421" i="25"/>
  <c r="I422" i="25"/>
  <c r="H422" i="25" s="1"/>
  <c r="X421" i="25"/>
  <c r="AW421" i="25"/>
  <c r="BA421" i="25"/>
  <c r="BB421" i="25"/>
  <c r="Q421" i="25"/>
  <c r="AA421" i="25"/>
  <c r="AE421" i="25"/>
  <c r="AV421" i="25"/>
  <c r="AL421" i="25"/>
  <c r="V421" i="25"/>
  <c r="R421" i="25"/>
  <c r="AX421" i="25"/>
  <c r="AF421" i="25"/>
  <c r="P421" i="25"/>
  <c r="J422" i="25"/>
  <c r="AS421" i="25"/>
  <c r="Y421" i="25"/>
  <c r="AP421" i="25"/>
  <c r="Z421" i="25"/>
  <c r="AM421" i="25"/>
  <c r="BF421" i="25"/>
  <c r="AG421" i="25"/>
  <c r="AO421" i="25"/>
  <c r="W421" i="25"/>
  <c r="AD421" i="25"/>
  <c r="AC421" i="25"/>
  <c r="N421" i="25"/>
  <c r="BG421" i="25"/>
  <c r="AI421" i="25"/>
  <c r="AH421" i="25"/>
  <c r="T421" i="25"/>
  <c r="AT421" i="25"/>
  <c r="K421" i="25"/>
  <c r="BE421" i="25"/>
  <c r="BI421" i="25"/>
  <c r="AQ421" i="25"/>
  <c r="AY421" i="25"/>
  <c r="S421" i="25"/>
  <c r="AZ421" i="25"/>
  <c r="BD421" i="25"/>
  <c r="AB421" i="25"/>
  <c r="AK421" i="25"/>
  <c r="T417" i="28"/>
  <c r="Q417" i="28"/>
  <c r="AL417" i="28"/>
  <c r="O417" i="28"/>
  <c r="BD417" i="28"/>
  <c r="J418" i="28"/>
  <c r="AP417" i="28"/>
  <c r="AK417" i="28"/>
  <c r="AA417" i="28"/>
  <c r="Y417" i="28"/>
  <c r="BE417" i="28"/>
  <c r="K417" i="28"/>
  <c r="BH417" i="28"/>
  <c r="N417" i="28"/>
  <c r="V417" i="28"/>
  <c r="AJ417" i="28"/>
  <c r="AB417" i="28"/>
  <c r="BG417" i="28"/>
  <c r="W417" i="28"/>
  <c r="S417" i="28"/>
  <c r="AI417" i="28"/>
  <c r="AX417" i="28"/>
  <c r="AV417" i="28"/>
  <c r="AC417" i="28"/>
  <c r="BB417" i="28"/>
  <c r="BF417" i="28"/>
  <c r="BC417" i="28"/>
  <c r="AD417" i="28"/>
  <c r="AN417" i="28"/>
  <c r="P417" i="28"/>
  <c r="R417" i="28"/>
  <c r="Z417" i="28"/>
  <c r="BA417" i="28"/>
  <c r="X417" i="28"/>
  <c r="U417" i="28"/>
  <c r="AY417" i="28"/>
  <c r="I418" i="28"/>
  <c r="H418" i="28" s="1"/>
  <c r="L417" i="28"/>
  <c r="AS417" i="28"/>
  <c r="AT417" i="28"/>
  <c r="AO417" i="28"/>
  <c r="AH417" i="28"/>
  <c r="AE417" i="28"/>
  <c r="AU417" i="28"/>
  <c r="AM417" i="28"/>
  <c r="M417" i="28"/>
  <c r="AG417" i="28"/>
  <c r="AW417" i="28"/>
  <c r="AZ417" i="28"/>
  <c r="AQ417" i="28"/>
  <c r="AF417" i="28"/>
  <c r="AR417" i="28"/>
  <c r="AK422" i="25" l="1"/>
  <c r="AC422" i="25"/>
  <c r="K422" i="25"/>
  <c r="AM422" i="25"/>
  <c r="R422" i="25"/>
  <c r="AP422" i="25"/>
  <c r="BF422" i="25"/>
  <c r="M422" i="25"/>
  <c r="AU422" i="25"/>
  <c r="AH422" i="25"/>
  <c r="BD422" i="25"/>
  <c r="AZ422" i="25"/>
  <c r="X422" i="25"/>
  <c r="AJ422" i="25"/>
  <c r="AW422" i="25"/>
  <c r="AT422" i="25"/>
  <c r="AS422" i="25"/>
  <c r="AO422" i="25"/>
  <c r="AR422" i="25"/>
  <c r="Y422" i="25"/>
  <c r="BB422" i="25"/>
  <c r="BH422" i="25"/>
  <c r="AQ422" i="25"/>
  <c r="Q422" i="25"/>
  <c r="T422" i="25"/>
  <c r="AD422" i="25"/>
  <c r="P422" i="25"/>
  <c r="AX422" i="25"/>
  <c r="AV422" i="25"/>
  <c r="BE422" i="25"/>
  <c r="AA422" i="25"/>
  <c r="AY422" i="25"/>
  <c r="BI422" i="25"/>
  <c r="U422" i="25"/>
  <c r="AF422" i="25"/>
  <c r="V422" i="25"/>
  <c r="W422" i="25"/>
  <c r="BA422" i="25"/>
  <c r="S422" i="25"/>
  <c r="BC422" i="25"/>
  <c r="I423" i="25"/>
  <c r="H423" i="25" s="1"/>
  <c r="AG422" i="25"/>
  <c r="Z422" i="25"/>
  <c r="O422" i="25"/>
  <c r="L422" i="25"/>
  <c r="J423" i="25"/>
  <c r="BG422" i="25"/>
  <c r="AL422" i="25"/>
  <c r="AB422" i="25"/>
  <c r="N422" i="25"/>
  <c r="AI422" i="25"/>
  <c r="AN422" i="25"/>
  <c r="AE422" i="25"/>
  <c r="AV418" i="28"/>
  <c r="N418" i="28"/>
  <c r="AL418" i="28"/>
  <c r="BE418" i="28"/>
  <c r="BD418" i="28"/>
  <c r="BC418" i="28"/>
  <c r="I419" i="28"/>
  <c r="H419" i="28" s="1"/>
  <c r="AG418" i="28"/>
  <c r="Y418" i="28"/>
  <c r="V418" i="28"/>
  <c r="AE418" i="28"/>
  <c r="AP418" i="28"/>
  <c r="Z418" i="28"/>
  <c r="AZ418" i="28"/>
  <c r="AA418" i="28"/>
  <c r="M418" i="28"/>
  <c r="BG418" i="28"/>
  <c r="W418" i="28"/>
  <c r="BH418" i="28"/>
  <c r="AJ418" i="28"/>
  <c r="AT418" i="28"/>
  <c r="AQ418" i="28"/>
  <c r="AN418" i="28"/>
  <c r="AD418" i="28"/>
  <c r="P418" i="28"/>
  <c r="BF418" i="28"/>
  <c r="T418" i="28"/>
  <c r="AW418" i="28"/>
  <c r="K418" i="28"/>
  <c r="AK418" i="28"/>
  <c r="R418" i="28"/>
  <c r="AU418" i="28"/>
  <c r="AS418" i="28"/>
  <c r="AI418" i="28"/>
  <c r="O418" i="28"/>
  <c r="L418" i="28"/>
  <c r="BA418" i="28"/>
  <c r="BB418" i="28"/>
  <c r="AX418" i="28"/>
  <c r="AC418" i="28"/>
  <c r="Q418" i="28"/>
  <c r="AR418" i="28"/>
  <c r="AM418" i="28"/>
  <c r="U418" i="28"/>
  <c r="X418" i="28"/>
  <c r="S418" i="28"/>
  <c r="AB418" i="28"/>
  <c r="AF418" i="28"/>
  <c r="AY418" i="28"/>
  <c r="AH418" i="28"/>
  <c r="AO418" i="28"/>
  <c r="J419" i="28"/>
  <c r="AH419" i="28" l="1"/>
  <c r="AA419" i="28"/>
  <c r="AO419" i="28"/>
  <c r="AX419" i="28"/>
  <c r="AC419" i="28"/>
  <c r="BB419" i="28"/>
  <c r="AF419" i="28"/>
  <c r="AM419" i="28"/>
  <c r="AJ419" i="28"/>
  <c r="P419" i="28"/>
  <c r="AG419" i="28"/>
  <c r="S419" i="28"/>
  <c r="BF419" i="28"/>
  <c r="BA419" i="28"/>
  <c r="AQ419" i="28"/>
  <c r="U419" i="28"/>
  <c r="O419" i="28"/>
  <c r="AZ419" i="28"/>
  <c r="Y419" i="28"/>
  <c r="AY419" i="28"/>
  <c r="AI419" i="28"/>
  <c r="L419" i="28"/>
  <c r="I420" i="28"/>
  <c r="H420" i="28" s="1"/>
  <c r="AK419" i="28"/>
  <c r="AR419" i="28"/>
  <c r="AN419" i="28"/>
  <c r="M419" i="28"/>
  <c r="X419" i="28"/>
  <c r="AV419" i="28"/>
  <c r="BG419" i="28"/>
  <c r="R419" i="28"/>
  <c r="BD419" i="28"/>
  <c r="BH419" i="28"/>
  <c r="AW419" i="28"/>
  <c r="AP419" i="28"/>
  <c r="AL419" i="28"/>
  <c r="AT419" i="28"/>
  <c r="BC419" i="28"/>
  <c r="W419" i="28"/>
  <c r="T419" i="28"/>
  <c r="AD419" i="28"/>
  <c r="J420" i="28"/>
  <c r="N419" i="28"/>
  <c r="BE419" i="28"/>
  <c r="Z419" i="28"/>
  <c r="AE419" i="28"/>
  <c r="K419" i="28"/>
  <c r="AU419" i="28"/>
  <c r="AS419" i="28"/>
  <c r="AB419" i="28"/>
  <c r="Q419" i="28"/>
  <c r="V419" i="28"/>
  <c r="K423" i="25"/>
  <c r="AT423" i="25"/>
  <c r="AW423" i="25"/>
  <c r="S423" i="25"/>
  <c r="AL423" i="25"/>
  <c r="AK423" i="25"/>
  <c r="L423" i="25"/>
  <c r="BI423" i="25"/>
  <c r="AQ423" i="25"/>
  <c r="AY423" i="25"/>
  <c r="M423" i="25"/>
  <c r="AC423" i="25"/>
  <c r="T423" i="25"/>
  <c r="AR423" i="25"/>
  <c r="I424" i="25"/>
  <c r="H424" i="25" s="1"/>
  <c r="V423" i="25"/>
  <c r="N423" i="25"/>
  <c r="AX423" i="25"/>
  <c r="BF423" i="25"/>
  <c r="AH423" i="25"/>
  <c r="Y423" i="25"/>
  <c r="AE423" i="25"/>
  <c r="BA423" i="25"/>
  <c r="BC423" i="25"/>
  <c r="AN423" i="25"/>
  <c r="X423" i="25"/>
  <c r="BB423" i="25"/>
  <c r="AB423" i="25"/>
  <c r="AI423" i="25"/>
  <c r="AV423" i="25"/>
  <c r="BE423" i="25"/>
  <c r="AA423" i="25"/>
  <c r="AS423" i="25"/>
  <c r="R423" i="25"/>
  <c r="BG423" i="25"/>
  <c r="J424" i="25"/>
  <c r="W423" i="25"/>
  <c r="Q423" i="25"/>
  <c r="AO423" i="25"/>
  <c r="BD423" i="25"/>
  <c r="AZ423" i="25"/>
  <c r="U423" i="25"/>
  <c r="AP423" i="25"/>
  <c r="AM423" i="25"/>
  <c r="AD423" i="25"/>
  <c r="BH423" i="25"/>
  <c r="Z423" i="25"/>
  <c r="AG423" i="25"/>
  <c r="AJ423" i="25"/>
  <c r="AU423" i="25"/>
  <c r="O423" i="25"/>
  <c r="AF423" i="25"/>
  <c r="P423" i="25"/>
  <c r="AP420" i="28" l="1"/>
  <c r="AI420" i="28"/>
  <c r="AS420" i="28"/>
  <c r="R420" i="28"/>
  <c r="AG420" i="28"/>
  <c r="AK420" i="28"/>
  <c r="AM420" i="28"/>
  <c r="U420" i="28"/>
  <c r="AJ420" i="28"/>
  <c r="AX420" i="28"/>
  <c r="Z420" i="28"/>
  <c r="Q420" i="28"/>
  <c r="I421" i="28"/>
  <c r="H421" i="28" s="1"/>
  <c r="AR420" i="28"/>
  <c r="BE420" i="28"/>
  <c r="V420" i="28"/>
  <c r="AA420" i="28"/>
  <c r="AB420" i="28"/>
  <c r="AY420" i="28"/>
  <c r="P420" i="28"/>
  <c r="K420" i="28"/>
  <c r="AF420" i="28"/>
  <c r="AE420" i="28"/>
  <c r="AL420" i="28"/>
  <c r="X420" i="28"/>
  <c r="N420" i="28"/>
  <c r="AZ420" i="28"/>
  <c r="AW420" i="28"/>
  <c r="AV420" i="28"/>
  <c r="AT420" i="28"/>
  <c r="AO420" i="28"/>
  <c r="AQ420" i="28"/>
  <c r="W420" i="28"/>
  <c r="M420" i="28"/>
  <c r="O420" i="28"/>
  <c r="AN420" i="28"/>
  <c r="L420" i="28"/>
  <c r="BF420" i="28"/>
  <c r="BC420" i="28"/>
  <c r="S420" i="28"/>
  <c r="AH420" i="28"/>
  <c r="BH420" i="28"/>
  <c r="BD420" i="28"/>
  <c r="BB420" i="28"/>
  <c r="AU420" i="28"/>
  <c r="T420" i="28"/>
  <c r="AC420" i="28"/>
  <c r="J421" i="28"/>
  <c r="Y420" i="28"/>
  <c r="AD420" i="28"/>
  <c r="BG420" i="28"/>
  <c r="BA420" i="28"/>
  <c r="AH424" i="25"/>
  <c r="AT424" i="25"/>
  <c r="BI424" i="25"/>
  <c r="Y424" i="25"/>
  <c r="AP424" i="25"/>
  <c r="BH424" i="25"/>
  <c r="K424" i="25"/>
  <c r="L424" i="25"/>
  <c r="AU424" i="25"/>
  <c r="AN424" i="25"/>
  <c r="AY424" i="25"/>
  <c r="AW424" i="25"/>
  <c r="AF424" i="25"/>
  <c r="O424" i="25"/>
  <c r="AS424" i="25"/>
  <c r="AZ424" i="25"/>
  <c r="BB424" i="25"/>
  <c r="AV424" i="25"/>
  <c r="V424" i="25"/>
  <c r="AJ424" i="25"/>
  <c r="BC424" i="25"/>
  <c r="BA424" i="25"/>
  <c r="AO424" i="25"/>
  <c r="BE424" i="25"/>
  <c r="AR424" i="25"/>
  <c r="AC424" i="25"/>
  <c r="AQ424" i="25"/>
  <c r="T424" i="25"/>
  <c r="N424" i="25"/>
  <c r="W424" i="25"/>
  <c r="AI424" i="25"/>
  <c r="U424" i="25"/>
  <c r="AL424" i="25"/>
  <c r="AG424" i="25"/>
  <c r="BG424" i="25"/>
  <c r="BD424" i="25"/>
  <c r="AM424" i="25"/>
  <c r="AD424" i="25"/>
  <c r="Q424" i="25"/>
  <c r="P424" i="25"/>
  <c r="AK424" i="25"/>
  <c r="M424" i="25"/>
  <c r="AB424" i="25"/>
  <c r="X424" i="25"/>
  <c r="BF424" i="25"/>
  <c r="R424" i="25"/>
  <c r="I425" i="25"/>
  <c r="H425" i="25" s="1"/>
  <c r="Z424" i="25"/>
  <c r="AE424" i="25"/>
  <c r="J425" i="25"/>
  <c r="AA424" i="25"/>
  <c r="S424" i="25"/>
  <c r="AX424" i="25"/>
  <c r="AB421" i="28" l="1"/>
  <c r="AT421" i="28"/>
  <c r="N421" i="28"/>
  <c r="W421" i="28"/>
  <c r="BC421" i="28"/>
  <c r="R421" i="28"/>
  <c r="AC421" i="28"/>
  <c r="V421" i="28"/>
  <c r="AX421" i="28"/>
  <c r="Z421" i="28"/>
  <c r="AJ421" i="28"/>
  <c r="J422" i="28"/>
  <c r="BA421" i="28"/>
  <c r="X421" i="28"/>
  <c r="AL421" i="28"/>
  <c r="AG421" i="28"/>
  <c r="M421" i="28"/>
  <c r="AU421" i="28"/>
  <c r="AF421" i="28"/>
  <c r="P421" i="28"/>
  <c r="AH421" i="28"/>
  <c r="BH421" i="28"/>
  <c r="AE421" i="28"/>
  <c r="Q421" i="28"/>
  <c r="AP421" i="28"/>
  <c r="AK421" i="28"/>
  <c r="AM421" i="28"/>
  <c r="BG421" i="28"/>
  <c r="BD421" i="28"/>
  <c r="O421" i="28"/>
  <c r="AO421" i="28"/>
  <c r="AR421" i="28"/>
  <c r="BE421" i="28"/>
  <c r="S421" i="28"/>
  <c r="BB421" i="28"/>
  <c r="AZ421" i="28"/>
  <c r="I422" i="28"/>
  <c r="H422" i="28" s="1"/>
  <c r="BF421" i="28"/>
  <c r="AW421" i="28"/>
  <c r="AQ421" i="28"/>
  <c r="U421" i="28"/>
  <c r="AV421" i="28"/>
  <c r="Y421" i="28"/>
  <c r="K421" i="28"/>
  <c r="AD421" i="28"/>
  <c r="AN421" i="28"/>
  <c r="T421" i="28"/>
  <c r="AI421" i="28"/>
  <c r="AA421" i="28"/>
  <c r="AS421" i="28"/>
  <c r="AY421" i="28"/>
  <c r="L421" i="28"/>
  <c r="AW425" i="25"/>
  <c r="X425" i="25"/>
  <c r="AG425" i="25"/>
  <c r="BD425" i="25"/>
  <c r="AO425" i="25"/>
  <c r="AQ425" i="25"/>
  <c r="AR425" i="25"/>
  <c r="AA425" i="25"/>
  <c r="AY425" i="25"/>
  <c r="AS425" i="25"/>
  <c r="AU425" i="25"/>
  <c r="AV425" i="25"/>
  <c r="AH425" i="25"/>
  <c r="Z425" i="25"/>
  <c r="AZ425" i="25"/>
  <c r="BI425" i="25"/>
  <c r="AI425" i="25"/>
  <c r="AT425" i="25"/>
  <c r="AE425" i="25"/>
  <c r="AN425" i="25"/>
  <c r="BC425" i="25"/>
  <c r="L425" i="25"/>
  <c r="BG425" i="25"/>
  <c r="AB425" i="25"/>
  <c r="AP425" i="25"/>
  <c r="AX425" i="25"/>
  <c r="BH425" i="25"/>
  <c r="BA425" i="25"/>
  <c r="BF425" i="25"/>
  <c r="W425" i="25"/>
  <c r="AJ425" i="25"/>
  <c r="BB425" i="25"/>
  <c r="R425" i="25"/>
  <c r="I426" i="25"/>
  <c r="H426" i="25" s="1"/>
  <c r="M425" i="25"/>
  <c r="Y425" i="25"/>
  <c r="T425" i="25"/>
  <c r="J426" i="25"/>
  <c r="O425" i="25"/>
  <c r="AM425" i="25"/>
  <c r="AK425" i="25"/>
  <c r="S425" i="25"/>
  <c r="AC425" i="25"/>
  <c r="N425" i="25"/>
  <c r="P425" i="25"/>
  <c r="V425" i="25"/>
  <c r="BE425" i="25"/>
  <c r="AD425" i="25"/>
  <c r="K425" i="25"/>
  <c r="Q425" i="25"/>
  <c r="AF425" i="25"/>
  <c r="AL425" i="25"/>
  <c r="U425" i="25"/>
  <c r="X426" i="25" l="1"/>
  <c r="BF426" i="25"/>
  <c r="AI426" i="25"/>
  <c r="AC426" i="25"/>
  <c r="AL426" i="25"/>
  <c r="BE426" i="25"/>
  <c r="AW426" i="25"/>
  <c r="T426" i="25"/>
  <c r="AS426" i="25"/>
  <c r="U426" i="25"/>
  <c r="AV426" i="25"/>
  <c r="N426" i="25"/>
  <c r="AY426" i="25"/>
  <c r="W426" i="25"/>
  <c r="BI426" i="25"/>
  <c r="Q426" i="25"/>
  <c r="BD426" i="25"/>
  <c r="R426" i="25"/>
  <c r="M426" i="25"/>
  <c r="AH426" i="25"/>
  <c r="AZ426" i="25"/>
  <c r="AM426" i="25"/>
  <c r="Z426" i="25"/>
  <c r="AN426" i="25"/>
  <c r="AU426" i="25"/>
  <c r="AK426" i="25"/>
  <c r="AO426" i="25"/>
  <c r="AF426" i="25"/>
  <c r="AD426" i="25"/>
  <c r="AA426" i="25"/>
  <c r="AB426" i="25"/>
  <c r="BH426" i="25"/>
  <c r="V426" i="25"/>
  <c r="BA426" i="25"/>
  <c r="P426" i="25"/>
  <c r="BG426" i="25"/>
  <c r="AE426" i="25"/>
  <c r="K426" i="25"/>
  <c r="AX426" i="25"/>
  <c r="AJ426" i="25"/>
  <c r="L426" i="25"/>
  <c r="O426" i="25"/>
  <c r="AQ426" i="25"/>
  <c r="BB426" i="25"/>
  <c r="AP426" i="25"/>
  <c r="AT426" i="25"/>
  <c r="BC426" i="25"/>
  <c r="I427" i="25"/>
  <c r="H427" i="25" s="1"/>
  <c r="AR426" i="25"/>
  <c r="J427" i="25"/>
  <c r="S426" i="25"/>
  <c r="Y426" i="25"/>
  <c r="AG426" i="25"/>
  <c r="AP422" i="28"/>
  <c r="Z422" i="28"/>
  <c r="AM422" i="28"/>
  <c r="R422" i="28"/>
  <c r="AL422" i="28"/>
  <c r="BE422" i="28"/>
  <c r="Y422" i="28"/>
  <c r="AV422" i="28"/>
  <c r="AO422" i="28"/>
  <c r="AU422" i="28"/>
  <c r="K422" i="28"/>
  <c r="X422" i="28"/>
  <c r="AK422" i="28"/>
  <c r="S422" i="28"/>
  <c r="AA422" i="28"/>
  <c r="P422" i="28"/>
  <c r="AE422" i="28"/>
  <c r="AF422" i="28"/>
  <c r="AR422" i="28"/>
  <c r="W422" i="28"/>
  <c r="M422" i="28"/>
  <c r="T422" i="28"/>
  <c r="AY422" i="28"/>
  <c r="AZ422" i="28"/>
  <c r="AH422" i="28"/>
  <c r="AT422" i="28"/>
  <c r="V422" i="28"/>
  <c r="O422" i="28"/>
  <c r="AC422" i="28"/>
  <c r="AG422" i="28"/>
  <c r="N422" i="28"/>
  <c r="AS422" i="28"/>
  <c r="L422" i="28"/>
  <c r="AI422" i="28"/>
  <c r="BB422" i="28"/>
  <c r="I423" i="28"/>
  <c r="H423" i="28" s="1"/>
  <c r="AW422" i="28"/>
  <c r="U422" i="28"/>
  <c r="AJ422" i="28"/>
  <c r="BC422" i="28"/>
  <c r="AX422" i="28"/>
  <c r="AN422" i="28"/>
  <c r="J423" i="28"/>
  <c r="BH422" i="28"/>
  <c r="BD422" i="28"/>
  <c r="Q422" i="28"/>
  <c r="BF422" i="28"/>
  <c r="BG422" i="28"/>
  <c r="AQ422" i="28"/>
  <c r="AD422" i="28"/>
  <c r="BA422" i="28"/>
  <c r="AB422" i="28"/>
  <c r="I428" i="25" l="1"/>
  <c r="H428" i="25" s="1"/>
  <c r="AW427" i="25"/>
  <c r="AB427" i="25"/>
  <c r="BE427" i="25"/>
  <c r="Y427" i="25"/>
  <c r="Q427" i="25"/>
  <c r="N427" i="25"/>
  <c r="AV427" i="25"/>
  <c r="AP427" i="25"/>
  <c r="AN427" i="25"/>
  <c r="AS427" i="25"/>
  <c r="AQ427" i="25"/>
  <c r="BD427" i="25"/>
  <c r="AM427" i="25"/>
  <c r="AZ427" i="25"/>
  <c r="BI427" i="25"/>
  <c r="R427" i="25"/>
  <c r="AK427" i="25"/>
  <c r="AR427" i="25"/>
  <c r="Z427" i="25"/>
  <c r="AD427" i="25"/>
  <c r="V427" i="25"/>
  <c r="O427" i="25"/>
  <c r="AC427" i="25"/>
  <c r="K427" i="25"/>
  <c r="L427" i="25"/>
  <c r="BA427" i="25"/>
  <c r="BF427" i="25"/>
  <c r="W427" i="25"/>
  <c r="AO427" i="25"/>
  <c r="AG427" i="25"/>
  <c r="M427" i="25"/>
  <c r="AT427" i="25"/>
  <c r="AY427" i="25"/>
  <c r="AX427" i="25"/>
  <c r="X427" i="25"/>
  <c r="T427" i="25"/>
  <c r="AH427" i="25"/>
  <c r="P427" i="25"/>
  <c r="BB427" i="25"/>
  <c r="J428" i="25"/>
  <c r="AL427" i="25"/>
  <c r="AA427" i="25"/>
  <c r="AU427" i="25"/>
  <c r="AJ427" i="25"/>
  <c r="AI427" i="25"/>
  <c r="BC427" i="25"/>
  <c r="BG427" i="25"/>
  <c r="BH427" i="25"/>
  <c r="AE427" i="25"/>
  <c r="AF427" i="25"/>
  <c r="S427" i="25"/>
  <c r="U427" i="25"/>
  <c r="J424" i="28"/>
  <c r="AX423" i="28"/>
  <c r="BB423" i="28"/>
  <c r="AE423" i="28"/>
  <c r="BH423" i="28"/>
  <c r="AW423" i="28"/>
  <c r="AR423" i="28"/>
  <c r="I424" i="28"/>
  <c r="H424" i="28" s="1"/>
  <c r="BD423" i="28"/>
  <c r="AU423" i="28"/>
  <c r="AI423" i="28"/>
  <c r="AV423" i="28"/>
  <c r="AD423" i="28"/>
  <c r="BE423" i="28"/>
  <c r="AS423" i="28"/>
  <c r="AK423" i="28"/>
  <c r="S423" i="28"/>
  <c r="BF423" i="28"/>
  <c r="L423" i="28"/>
  <c r="BC423" i="28"/>
  <c r="AT423" i="28"/>
  <c r="W423" i="28"/>
  <c r="O423" i="28"/>
  <c r="AN423" i="28"/>
  <c r="Z423" i="28"/>
  <c r="U423" i="28"/>
  <c r="AZ423" i="28"/>
  <c r="Q423" i="28"/>
  <c r="AM423" i="28"/>
  <c r="BA423" i="28"/>
  <c r="AH423" i="28"/>
  <c r="P423" i="28"/>
  <c r="AC423" i="28"/>
  <c r="K423" i="28"/>
  <c r="AJ423" i="28"/>
  <c r="BG423" i="28"/>
  <c r="AF423" i="28"/>
  <c r="N423" i="28"/>
  <c r="AG423" i="28"/>
  <c r="V423" i="28"/>
  <c r="AP423" i="28"/>
  <c r="AA423" i="28"/>
  <c r="AO423" i="28"/>
  <c r="AB423" i="28"/>
  <c r="X423" i="28"/>
  <c r="R423" i="28"/>
  <c r="AL423" i="28"/>
  <c r="M423" i="28"/>
  <c r="T423" i="28"/>
  <c r="AQ423" i="28"/>
  <c r="Y423" i="28"/>
  <c r="AY423" i="28"/>
  <c r="O424" i="28" l="1"/>
  <c r="Y424" i="28"/>
  <c r="AZ424" i="28"/>
  <c r="AS424" i="28"/>
  <c r="J425" i="28"/>
  <c r="Q424" i="28"/>
  <c r="AG424" i="28"/>
  <c r="BD424" i="28"/>
  <c r="K424" i="28"/>
  <c r="R424" i="28"/>
  <c r="AD424" i="28"/>
  <c r="L424" i="28"/>
  <c r="BH424" i="28"/>
  <c r="P424" i="28"/>
  <c r="AA424" i="28"/>
  <c r="AY424" i="28"/>
  <c r="AN424" i="28"/>
  <c r="X424" i="28"/>
  <c r="BG424" i="28"/>
  <c r="M424" i="28"/>
  <c r="AO424" i="28"/>
  <c r="Z424" i="28"/>
  <c r="AC424" i="28"/>
  <c r="AH424" i="28"/>
  <c r="BA424" i="28"/>
  <c r="AJ424" i="28"/>
  <c r="AT424" i="28"/>
  <c r="AU424" i="28"/>
  <c r="U424" i="28"/>
  <c r="AE424" i="28"/>
  <c r="S424" i="28"/>
  <c r="BB424" i="28"/>
  <c r="AL424" i="28"/>
  <c r="AR424" i="28"/>
  <c r="AP424" i="28"/>
  <c r="V424" i="28"/>
  <c r="AI424" i="28"/>
  <c r="AV424" i="28"/>
  <c r="AX424" i="28"/>
  <c r="W424" i="28"/>
  <c r="AK424" i="28"/>
  <c r="T424" i="28"/>
  <c r="AF424" i="28"/>
  <c r="AQ424" i="28"/>
  <c r="BC424" i="28"/>
  <c r="I425" i="28"/>
  <c r="H425" i="28" s="1"/>
  <c r="BE424" i="28"/>
  <c r="BF424" i="28"/>
  <c r="N424" i="28"/>
  <c r="AB424" i="28"/>
  <c r="AM424" i="28"/>
  <c r="AW424" i="28"/>
  <c r="AH428" i="25"/>
  <c r="Q428" i="25"/>
  <c r="AI428" i="25"/>
  <c r="V428" i="25"/>
  <c r="BA428" i="25"/>
  <c r="M428" i="25"/>
  <c r="BC428" i="25"/>
  <c r="BH428" i="25"/>
  <c r="AF428" i="25"/>
  <c r="AA428" i="25"/>
  <c r="AR428" i="25"/>
  <c r="I429" i="25"/>
  <c r="H429" i="25" s="1"/>
  <c r="AV428" i="25"/>
  <c r="BG428" i="25"/>
  <c r="AQ428" i="25"/>
  <c r="AD428" i="25"/>
  <c r="AT428" i="25"/>
  <c r="AN428" i="25"/>
  <c r="BI428" i="25"/>
  <c r="AW428" i="25"/>
  <c r="AK428" i="25"/>
  <c r="AU428" i="25"/>
  <c r="BE428" i="25"/>
  <c r="AG428" i="25"/>
  <c r="R428" i="25"/>
  <c r="AJ428" i="25"/>
  <c r="J429" i="25"/>
  <c r="BD428" i="25"/>
  <c r="P428" i="25"/>
  <c r="S428" i="25"/>
  <c r="AS428" i="25"/>
  <c r="AZ428" i="25"/>
  <c r="AE428" i="25"/>
  <c r="Z428" i="25"/>
  <c r="X428" i="25"/>
  <c r="AB428" i="25"/>
  <c r="Y428" i="25"/>
  <c r="U428" i="25"/>
  <c r="AY428" i="25"/>
  <c r="AX428" i="25"/>
  <c r="BB428" i="25"/>
  <c r="T428" i="25"/>
  <c r="AO428" i="25"/>
  <c r="K428" i="25"/>
  <c r="AC428" i="25"/>
  <c r="O428" i="25"/>
  <c r="N428" i="25"/>
  <c r="AP428" i="25"/>
  <c r="W428" i="25"/>
  <c r="AL428" i="25"/>
  <c r="AM428" i="25"/>
  <c r="L428" i="25"/>
  <c r="BF428" i="25"/>
  <c r="AJ429" i="25" l="1"/>
  <c r="AT429" i="25"/>
  <c r="AO429" i="25"/>
  <c r="AP429" i="25"/>
  <c r="AF429" i="25"/>
  <c r="AC429" i="25"/>
  <c r="P429" i="25"/>
  <c r="AR429" i="25"/>
  <c r="Y429" i="25"/>
  <c r="AI429" i="25"/>
  <c r="BD429" i="25"/>
  <c r="AY429" i="25"/>
  <c r="AD429" i="25"/>
  <c r="O429" i="25"/>
  <c r="AZ429" i="25"/>
  <c r="BB429" i="25"/>
  <c r="V429" i="25"/>
  <c r="BG429" i="25"/>
  <c r="U429" i="25"/>
  <c r="AB429" i="25"/>
  <c r="AU429" i="25"/>
  <c r="K429" i="25"/>
  <c r="AG429" i="25"/>
  <c r="AX429" i="25"/>
  <c r="M429" i="25"/>
  <c r="X429" i="25"/>
  <c r="AE429" i="25"/>
  <c r="BH429" i="25"/>
  <c r="BI429" i="25"/>
  <c r="J430" i="25"/>
  <c r="AV429" i="25"/>
  <c r="I430" i="25"/>
  <c r="H430" i="25" s="1"/>
  <c r="AK429" i="25"/>
  <c r="Q429" i="25"/>
  <c r="L429" i="25"/>
  <c r="AH429" i="25"/>
  <c r="BE429" i="25"/>
  <c r="AA429" i="25"/>
  <c r="AS429" i="25"/>
  <c r="BC429" i="25"/>
  <c r="T429" i="25"/>
  <c r="BA429" i="25"/>
  <c r="BF429" i="25"/>
  <c r="R429" i="25"/>
  <c r="W429" i="25"/>
  <c r="AN429" i="25"/>
  <c r="AM429" i="25"/>
  <c r="Z429" i="25"/>
  <c r="N429" i="25"/>
  <c r="AW429" i="25"/>
  <c r="AL429" i="25"/>
  <c r="AQ429" i="25"/>
  <c r="S429" i="25"/>
  <c r="AE425" i="28"/>
  <c r="BD425" i="28"/>
  <c r="AY425" i="28"/>
  <c r="Z425" i="28"/>
  <c r="R425" i="28"/>
  <c r="AJ425" i="28"/>
  <c r="AG425" i="28"/>
  <c r="AR425" i="28"/>
  <c r="U425" i="28"/>
  <c r="AH425" i="28"/>
  <c r="AF425" i="28"/>
  <c r="BH425" i="28"/>
  <c r="AZ425" i="28"/>
  <c r="P425" i="28"/>
  <c r="V425" i="28"/>
  <c r="K425" i="28"/>
  <c r="S425" i="28"/>
  <c r="M425" i="28"/>
  <c r="L425" i="28"/>
  <c r="AC425" i="28"/>
  <c r="O425" i="28"/>
  <c r="BB425" i="28"/>
  <c r="Y425" i="28"/>
  <c r="BF425" i="28"/>
  <c r="AP425" i="28"/>
  <c r="AI425" i="28"/>
  <c r="AT425" i="28"/>
  <c r="AX425" i="28"/>
  <c r="AN425" i="28"/>
  <c r="Q425" i="28"/>
  <c r="AO425" i="28"/>
  <c r="AQ425" i="28"/>
  <c r="T425" i="28"/>
  <c r="BC425" i="28"/>
  <c r="AK425" i="28"/>
  <c r="X425" i="28"/>
  <c r="AA425" i="28"/>
  <c r="AS425" i="28"/>
  <c r="AU425" i="28"/>
  <c r="I426" i="28"/>
  <c r="H426" i="28" s="1"/>
  <c r="AV425" i="28"/>
  <c r="N425" i="28"/>
  <c r="W425" i="28"/>
  <c r="BG425" i="28"/>
  <c r="AD425" i="28"/>
  <c r="AW425" i="28"/>
  <c r="J426" i="28"/>
  <c r="BE425" i="28"/>
  <c r="AM425" i="28"/>
  <c r="AB425" i="28"/>
  <c r="BA425" i="28"/>
  <c r="AL425" i="28"/>
  <c r="AF430" i="25" l="1"/>
  <c r="AH430" i="25"/>
  <c r="AV430" i="25"/>
  <c r="V430" i="25"/>
  <c r="BH430" i="25"/>
  <c r="Q430" i="25"/>
  <c r="BA430" i="25"/>
  <c r="BE430" i="25"/>
  <c r="M430" i="25"/>
  <c r="AG430" i="25"/>
  <c r="AY430" i="25"/>
  <c r="W430" i="25"/>
  <c r="AJ430" i="25"/>
  <c r="BD430" i="25"/>
  <c r="AA430" i="25"/>
  <c r="Z430" i="25"/>
  <c r="J431" i="25"/>
  <c r="U430" i="25"/>
  <c r="AS430" i="25"/>
  <c r="Y430" i="25"/>
  <c r="S430" i="25"/>
  <c r="AR430" i="25"/>
  <c r="BF430" i="25"/>
  <c r="AQ430" i="25"/>
  <c r="AT430" i="25"/>
  <c r="X430" i="25"/>
  <c r="T430" i="25"/>
  <c r="AI430" i="25"/>
  <c r="BI430" i="25"/>
  <c r="AN430" i="25"/>
  <c r="AP430" i="25"/>
  <c r="AD430" i="25"/>
  <c r="AL430" i="25"/>
  <c r="BB430" i="25"/>
  <c r="AW430" i="25"/>
  <c r="L430" i="25"/>
  <c r="N430" i="25"/>
  <c r="P430" i="25"/>
  <c r="BC430" i="25"/>
  <c r="K430" i="25"/>
  <c r="BG430" i="25"/>
  <c r="AK430" i="25"/>
  <c r="R430" i="25"/>
  <c r="AZ430" i="25"/>
  <c r="AB430" i="25"/>
  <c r="AM430" i="25"/>
  <c r="O430" i="25"/>
  <c r="AU430" i="25"/>
  <c r="I431" i="25"/>
  <c r="H431" i="25" s="1"/>
  <c r="AC430" i="25"/>
  <c r="AE430" i="25"/>
  <c r="AX430" i="25"/>
  <c r="AO430" i="25"/>
  <c r="O426" i="28"/>
  <c r="AD426" i="28"/>
  <c r="AY426" i="28"/>
  <c r="AO426" i="28"/>
  <c r="AB426" i="28"/>
  <c r="BA426" i="28"/>
  <c r="S426" i="28"/>
  <c r="Y426" i="28"/>
  <c r="BH426" i="28"/>
  <c r="T426" i="28"/>
  <c r="Q426" i="28"/>
  <c r="J427" i="28"/>
  <c r="AV426" i="28"/>
  <c r="AM426" i="28"/>
  <c r="U426" i="28"/>
  <c r="X426" i="28"/>
  <c r="AC426" i="28"/>
  <c r="AT426" i="28"/>
  <c r="BB426" i="28"/>
  <c r="AU426" i="28"/>
  <c r="I427" i="28"/>
  <c r="H427" i="28" s="1"/>
  <c r="Z426" i="28"/>
  <c r="V426" i="28"/>
  <c r="AL426" i="28"/>
  <c r="AA426" i="28"/>
  <c r="AE426" i="28"/>
  <c r="AQ426" i="28"/>
  <c r="W426" i="28"/>
  <c r="AG426" i="28"/>
  <c r="P426" i="28"/>
  <c r="AZ426" i="28"/>
  <c r="BD426" i="28"/>
  <c r="BC426" i="28"/>
  <c r="BE426" i="28"/>
  <c r="AI426" i="28"/>
  <c r="K426" i="28"/>
  <c r="AR426" i="28"/>
  <c r="AS426" i="28"/>
  <c r="AW426" i="28"/>
  <c r="N426" i="28"/>
  <c r="AF426" i="28"/>
  <c r="AJ426" i="28"/>
  <c r="AH426" i="28"/>
  <c r="BF426" i="28"/>
  <c r="AK426" i="28"/>
  <c r="R426" i="28"/>
  <c r="AX426" i="28"/>
  <c r="AP426" i="28"/>
  <c r="AN426" i="28"/>
  <c r="BG426" i="28"/>
  <c r="L426" i="28"/>
  <c r="M426" i="28"/>
  <c r="AY431" i="25" l="1"/>
  <c r="AH431" i="25"/>
  <c r="AT431" i="25"/>
  <c r="AJ431" i="25"/>
  <c r="T431" i="25"/>
  <c r="AB431" i="25"/>
  <c r="AK431" i="25"/>
  <c r="AV431" i="25"/>
  <c r="AA431" i="25"/>
  <c r="AS431" i="25"/>
  <c r="V431" i="25"/>
  <c r="AI431" i="25"/>
  <c r="Z431" i="25"/>
  <c r="N431" i="25"/>
  <c r="J432" i="25"/>
  <c r="X431" i="25"/>
  <c r="BF431" i="25"/>
  <c r="O431" i="25"/>
  <c r="R431" i="25"/>
  <c r="AN431" i="25"/>
  <c r="L431" i="25"/>
  <c r="AW431" i="25"/>
  <c r="AP431" i="25"/>
  <c r="W431" i="25"/>
  <c r="K431" i="25"/>
  <c r="AZ431" i="25"/>
  <c r="AU431" i="25"/>
  <c r="AR431" i="25"/>
  <c r="Q431" i="25"/>
  <c r="BE431" i="25"/>
  <c r="AG431" i="25"/>
  <c r="I432" i="25"/>
  <c r="H432" i="25" s="1"/>
  <c r="AX431" i="25"/>
  <c r="AE431" i="25"/>
  <c r="AQ431" i="25"/>
  <c r="BC431" i="25"/>
  <c r="BH431" i="25"/>
  <c r="AM431" i="25"/>
  <c r="BD431" i="25"/>
  <c r="AD431" i="25"/>
  <c r="M431" i="25"/>
  <c r="BB431" i="25"/>
  <c r="AF431" i="25"/>
  <c r="BI431" i="25"/>
  <c r="AO431" i="25"/>
  <c r="AC431" i="25"/>
  <c r="AL431" i="25"/>
  <c r="S431" i="25"/>
  <c r="BA431" i="25"/>
  <c r="BG431" i="25"/>
  <c r="Y431" i="25"/>
  <c r="P431" i="25"/>
  <c r="U431" i="25"/>
  <c r="AN427" i="28"/>
  <c r="AV427" i="28"/>
  <c r="AH427" i="28"/>
  <c r="AO427" i="28"/>
  <c r="V427" i="28"/>
  <c r="AW427" i="28"/>
  <c r="AY427" i="28"/>
  <c r="R427" i="28"/>
  <c r="BH427" i="28"/>
  <c r="AJ427" i="28"/>
  <c r="Q427" i="28"/>
  <c r="AQ427" i="28"/>
  <c r="O427" i="28"/>
  <c r="AU427" i="28"/>
  <c r="M427" i="28"/>
  <c r="AM427" i="28"/>
  <c r="U427" i="28"/>
  <c r="AA427" i="28"/>
  <c r="AF427" i="28"/>
  <c r="W427" i="28"/>
  <c r="BE427" i="28"/>
  <c r="AL427" i="28"/>
  <c r="AS427" i="28"/>
  <c r="AG427" i="28"/>
  <c r="I428" i="28"/>
  <c r="H428" i="28" s="1"/>
  <c r="AZ427" i="28"/>
  <c r="AX427" i="28"/>
  <c r="BC427" i="28"/>
  <c r="AP427" i="28"/>
  <c r="BA427" i="28"/>
  <c r="AK427" i="28"/>
  <c r="AB427" i="28"/>
  <c r="N427" i="28"/>
  <c r="K427" i="28"/>
  <c r="AE427" i="28"/>
  <c r="X427" i="28"/>
  <c r="T427" i="28"/>
  <c r="BG427" i="28"/>
  <c r="L427" i="28"/>
  <c r="AT427" i="28"/>
  <c r="S427" i="28"/>
  <c r="BD427" i="28"/>
  <c r="BB427" i="28"/>
  <c r="AD427" i="28"/>
  <c r="J428" i="28"/>
  <c r="Y427" i="28"/>
  <c r="P427" i="28"/>
  <c r="AR427" i="28"/>
  <c r="AC427" i="28"/>
  <c r="AI427" i="28"/>
  <c r="BF427" i="28"/>
  <c r="Z427" i="28"/>
  <c r="AC432" i="25" l="1"/>
  <c r="BB432" i="25"/>
  <c r="AG432" i="25"/>
  <c r="AX432" i="25"/>
  <c r="O432" i="25"/>
  <c r="M432" i="25"/>
  <c r="Q432" i="25"/>
  <c r="AB432" i="25"/>
  <c r="S432" i="25"/>
  <c r="AN432" i="25"/>
  <c r="BG432" i="25"/>
  <c r="BI432" i="25"/>
  <c r="Y432" i="25"/>
  <c r="BF432" i="25"/>
  <c r="I433" i="25"/>
  <c r="H433" i="25" s="1"/>
  <c r="U432" i="25"/>
  <c r="V432" i="25"/>
  <c r="BD432" i="25"/>
  <c r="AJ432" i="25"/>
  <c r="AM432" i="25"/>
  <c r="BC432" i="25"/>
  <c r="N432" i="25"/>
  <c r="AS432" i="25"/>
  <c r="K432" i="25"/>
  <c r="AL432" i="25"/>
  <c r="BE432" i="25"/>
  <c r="AU432" i="25"/>
  <c r="AQ432" i="25"/>
  <c r="X432" i="25"/>
  <c r="AT432" i="25"/>
  <c r="AD432" i="25"/>
  <c r="AV432" i="25"/>
  <c r="AE432" i="25"/>
  <c r="AF432" i="25"/>
  <c r="AZ432" i="25"/>
  <c r="AR432" i="25"/>
  <c r="AH432" i="25"/>
  <c r="AW432" i="25"/>
  <c r="J433" i="25"/>
  <c r="AK432" i="25"/>
  <c r="L432" i="25"/>
  <c r="AY432" i="25"/>
  <c r="BH432" i="25"/>
  <c r="P432" i="25"/>
  <c r="BA432" i="25"/>
  <c r="AP432" i="25"/>
  <c r="T432" i="25"/>
  <c r="Z432" i="25"/>
  <c r="AO432" i="25"/>
  <c r="R432" i="25"/>
  <c r="W432" i="25"/>
  <c r="AA432" i="25"/>
  <c r="AI432" i="25"/>
  <c r="AK428" i="28"/>
  <c r="AV428" i="28"/>
  <c r="AN428" i="28"/>
  <c r="AW428" i="28"/>
  <c r="BA428" i="28"/>
  <c r="V428" i="28"/>
  <c r="R428" i="28"/>
  <c r="X428" i="28"/>
  <c r="M428" i="28"/>
  <c r="K428" i="28"/>
  <c r="O428" i="28"/>
  <c r="AI428" i="28"/>
  <c r="BH428" i="28"/>
  <c r="Q428" i="28"/>
  <c r="S428" i="28"/>
  <c r="AM428" i="28"/>
  <c r="T428" i="28"/>
  <c r="AH428" i="28"/>
  <c r="AF428" i="28"/>
  <c r="AE428" i="28"/>
  <c r="BD428" i="28"/>
  <c r="BF428" i="28"/>
  <c r="BC428" i="28"/>
  <c r="AX428" i="28"/>
  <c r="AR428" i="28"/>
  <c r="Z428" i="28"/>
  <c r="AO428" i="28"/>
  <c r="AC428" i="28"/>
  <c r="N428" i="28"/>
  <c r="I429" i="28"/>
  <c r="H429" i="28" s="1"/>
  <c r="L428" i="28"/>
  <c r="J429" i="28"/>
  <c r="AL428" i="28"/>
  <c r="BE428" i="28"/>
  <c r="AD428" i="28"/>
  <c r="AB428" i="28"/>
  <c r="AP428" i="28"/>
  <c r="U428" i="28"/>
  <c r="BB428" i="28"/>
  <c r="AU428" i="28"/>
  <c r="AA428" i="28"/>
  <c r="AG428" i="28"/>
  <c r="AQ428" i="28"/>
  <c r="P428" i="28"/>
  <c r="AT428" i="28"/>
  <c r="AY428" i="28"/>
  <c r="W428" i="28"/>
  <c r="BG428" i="28"/>
  <c r="AJ428" i="28"/>
  <c r="Y428" i="28"/>
  <c r="AZ428" i="28"/>
  <c r="AS428" i="28"/>
  <c r="AH429" i="28" l="1"/>
  <c r="S429" i="28"/>
  <c r="O429" i="28"/>
  <c r="AI429" i="28"/>
  <c r="AV429" i="28"/>
  <c r="AM429" i="28"/>
  <c r="AF429" i="28"/>
  <c r="Y429" i="28"/>
  <c r="U429" i="28"/>
  <c r="AC429" i="28"/>
  <c r="J430" i="28"/>
  <c r="R429" i="28"/>
  <c r="AK429" i="28"/>
  <c r="AA429" i="28"/>
  <c r="AS429" i="28"/>
  <c r="BH429" i="28"/>
  <c r="AG429" i="28"/>
  <c r="W429" i="28"/>
  <c r="N429" i="28"/>
  <c r="AU429" i="28"/>
  <c r="BD429" i="28"/>
  <c r="AQ429" i="28"/>
  <c r="AW429" i="28"/>
  <c r="AP429" i="28"/>
  <c r="K429" i="28"/>
  <c r="BF429" i="28"/>
  <c r="Z429" i="28"/>
  <c r="AL429" i="28"/>
  <c r="BA429" i="28"/>
  <c r="I430" i="28"/>
  <c r="H430" i="28" s="1"/>
  <c r="AN429" i="28"/>
  <c r="BC429" i="28"/>
  <c r="AD429" i="28"/>
  <c r="AO429" i="28"/>
  <c r="AJ429" i="28"/>
  <c r="M429" i="28"/>
  <c r="BE429" i="28"/>
  <c r="AT429" i="28"/>
  <c r="AX429" i="28"/>
  <c r="Q429" i="28"/>
  <c r="AZ429" i="28"/>
  <c r="BG429" i="28"/>
  <c r="V429" i="28"/>
  <c r="X429" i="28"/>
  <c r="L429" i="28"/>
  <c r="AR429" i="28"/>
  <c r="BB429" i="28"/>
  <c r="T429" i="28"/>
  <c r="AB429" i="28"/>
  <c r="P429" i="28"/>
  <c r="AY429" i="28"/>
  <c r="AE429" i="28"/>
  <c r="AY433" i="25"/>
  <c r="Z433" i="25"/>
  <c r="AL433" i="25"/>
  <c r="AK433" i="25"/>
  <c r="BF433" i="25"/>
  <c r="AC433" i="25"/>
  <c r="BG433" i="25"/>
  <c r="J434" i="25"/>
  <c r="X433" i="25"/>
  <c r="BI433" i="25"/>
  <c r="AJ433" i="25"/>
  <c r="U433" i="25"/>
  <c r="AR433" i="25"/>
  <c r="I434" i="25"/>
  <c r="H434" i="25" s="1"/>
  <c r="AO433" i="25"/>
  <c r="AM433" i="25"/>
  <c r="AF433" i="25"/>
  <c r="AT433" i="25"/>
  <c r="M433" i="25"/>
  <c r="O433" i="25"/>
  <c r="AZ433" i="25"/>
  <c r="AU433" i="25"/>
  <c r="BA433" i="25"/>
  <c r="K433" i="25"/>
  <c r="AA433" i="25"/>
  <c r="BE433" i="25"/>
  <c r="AQ433" i="25"/>
  <c r="R433" i="25"/>
  <c r="AS433" i="25"/>
  <c r="AP433" i="25"/>
  <c r="BB433" i="25"/>
  <c r="AI433" i="25"/>
  <c r="AN433" i="25"/>
  <c r="AH433" i="25"/>
  <c r="AB433" i="25"/>
  <c r="AV433" i="25"/>
  <c r="P433" i="25"/>
  <c r="AW433" i="25"/>
  <c r="BH433" i="25"/>
  <c r="Y433" i="25"/>
  <c r="W433" i="25"/>
  <c r="T433" i="25"/>
  <c r="S433" i="25"/>
  <c r="BD433" i="25"/>
  <c r="AD433" i="25"/>
  <c r="AX433" i="25"/>
  <c r="N433" i="25"/>
  <c r="V433" i="25"/>
  <c r="L433" i="25"/>
  <c r="BC433" i="25"/>
  <c r="AG433" i="25"/>
  <c r="AE433" i="25"/>
  <c r="Q433" i="25"/>
  <c r="J435" i="25" l="1"/>
  <c r="BG434" i="25"/>
  <c r="AD434" i="25"/>
  <c r="AA434" i="25"/>
  <c r="Q434" i="25"/>
  <c r="V434" i="25"/>
  <c r="BH434" i="25"/>
  <c r="BC434" i="25"/>
  <c r="AL434" i="25"/>
  <c r="N434" i="25"/>
  <c r="R434" i="25"/>
  <c r="AF434" i="25"/>
  <c r="O434" i="25"/>
  <c r="M434" i="25"/>
  <c r="BI434" i="25"/>
  <c r="P434" i="25"/>
  <c r="AE434" i="25"/>
  <c r="U434" i="25"/>
  <c r="Y434" i="25"/>
  <c r="AW434" i="25"/>
  <c r="K434" i="25"/>
  <c r="AT434" i="25"/>
  <c r="AO434" i="25"/>
  <c r="AZ434" i="25"/>
  <c r="BB434" i="25"/>
  <c r="AG434" i="25"/>
  <c r="I435" i="25"/>
  <c r="H435" i="25" s="1"/>
  <c r="AM434" i="25"/>
  <c r="AI434" i="25"/>
  <c r="BD434" i="25"/>
  <c r="AR434" i="25"/>
  <c r="Z434" i="25"/>
  <c r="AQ434" i="25"/>
  <c r="BA434" i="25"/>
  <c r="BE434" i="25"/>
  <c r="W434" i="25"/>
  <c r="AK434" i="25"/>
  <c r="AX434" i="25"/>
  <c r="AB434" i="25"/>
  <c r="X434" i="25"/>
  <c r="AS434" i="25"/>
  <c r="AU434" i="25"/>
  <c r="AP434" i="25"/>
  <c r="S434" i="25"/>
  <c r="T434" i="25"/>
  <c r="AJ434" i="25"/>
  <c r="BF434" i="25"/>
  <c r="AV434" i="25"/>
  <c r="AC434" i="25"/>
  <c r="AH434" i="25"/>
  <c r="AN434" i="25"/>
  <c r="AY434" i="25"/>
  <c r="L434" i="25"/>
  <c r="I431" i="28"/>
  <c r="H431" i="28" s="1"/>
  <c r="O430" i="28"/>
  <c r="K430" i="28"/>
  <c r="AL430" i="28"/>
  <c r="P430" i="28"/>
  <c r="AP430" i="28"/>
  <c r="N430" i="28"/>
  <c r="S430" i="28"/>
  <c r="AA430" i="28"/>
  <c r="AJ430" i="28"/>
  <c r="AM430" i="28"/>
  <c r="Y430" i="28"/>
  <c r="AB430" i="28"/>
  <c r="AQ430" i="28"/>
  <c r="AC430" i="28"/>
  <c r="AW430" i="28"/>
  <c r="AI430" i="28"/>
  <c r="BB430" i="28"/>
  <c r="AY430" i="28"/>
  <c r="R430" i="28"/>
  <c r="Q430" i="28"/>
  <c r="AV430" i="28"/>
  <c r="BG430" i="28"/>
  <c r="X430" i="28"/>
  <c r="AK430" i="28"/>
  <c r="AN430" i="28"/>
  <c r="J431" i="28"/>
  <c r="AG430" i="28"/>
  <c r="AO430" i="28"/>
  <c r="T430" i="28"/>
  <c r="V430" i="28"/>
  <c r="L430" i="28"/>
  <c r="AU430" i="28"/>
  <c r="BC430" i="28"/>
  <c r="U430" i="28"/>
  <c r="BE430" i="28"/>
  <c r="W430" i="28"/>
  <c r="BA430" i="28"/>
  <c r="BF430" i="28"/>
  <c r="AF430" i="28"/>
  <c r="AZ430" i="28"/>
  <c r="AT430" i="28"/>
  <c r="Z430" i="28"/>
  <c r="AE430" i="28"/>
  <c r="AH430" i="28"/>
  <c r="M430" i="28"/>
  <c r="AR430" i="28"/>
  <c r="AX430" i="28"/>
  <c r="AD430" i="28"/>
  <c r="BH430" i="28"/>
  <c r="AS430" i="28"/>
  <c r="BD430" i="28"/>
  <c r="AE431" i="28" l="1"/>
  <c r="M431" i="28"/>
  <c r="U431" i="28"/>
  <c r="AJ431" i="28"/>
  <c r="Y431" i="28"/>
  <c r="AM431" i="28"/>
  <c r="AF431" i="28"/>
  <c r="BE431" i="28"/>
  <c r="BH431" i="28"/>
  <c r="P431" i="28"/>
  <c r="AR431" i="28"/>
  <c r="I432" i="28"/>
  <c r="H432" i="28" s="1"/>
  <c r="AO431" i="28"/>
  <c r="T431" i="28"/>
  <c r="AZ431" i="28"/>
  <c r="W431" i="28"/>
  <c r="K431" i="28"/>
  <c r="R431" i="28"/>
  <c r="AP431" i="28"/>
  <c r="AU431" i="28"/>
  <c r="AG431" i="28"/>
  <c r="AB431" i="28"/>
  <c r="AS431" i="28"/>
  <c r="AW431" i="28"/>
  <c r="AK431" i="28"/>
  <c r="AH431" i="28"/>
  <c r="AX431" i="28"/>
  <c r="J432" i="28"/>
  <c r="L431" i="28"/>
  <c r="AN431" i="28"/>
  <c r="S431" i="28"/>
  <c r="BB431" i="28"/>
  <c r="V431" i="28"/>
  <c r="O431" i="28"/>
  <c r="AI431" i="28"/>
  <c r="Z431" i="28"/>
  <c r="AL431" i="28"/>
  <c r="AY431" i="28"/>
  <c r="AD431" i="28"/>
  <c r="N431" i="28"/>
  <c r="X431" i="28"/>
  <c r="AQ431" i="28"/>
  <c r="AV431" i="28"/>
  <c r="BC431" i="28"/>
  <c r="AC431" i="28"/>
  <c r="BG431" i="28"/>
  <c r="BD431" i="28"/>
  <c r="AA431" i="28"/>
  <c r="BF431" i="28"/>
  <c r="AT431" i="28"/>
  <c r="BA431" i="28"/>
  <c r="Q431" i="28"/>
  <c r="N435" i="25"/>
  <c r="AC435" i="25"/>
  <c r="AF435" i="25"/>
  <c r="AG435" i="25"/>
  <c r="AI435" i="25"/>
  <c r="AD435" i="25"/>
  <c r="Y435" i="25"/>
  <c r="P435" i="25"/>
  <c r="T435" i="25"/>
  <c r="AY435" i="25"/>
  <c r="Z435" i="25"/>
  <c r="AQ435" i="25"/>
  <c r="BB435" i="25"/>
  <c r="AH435" i="25"/>
  <c r="AM435" i="25"/>
  <c r="BC435" i="25"/>
  <c r="K435" i="25"/>
  <c r="O435" i="25"/>
  <c r="AO435" i="25"/>
  <c r="AK435" i="25"/>
  <c r="J436" i="25"/>
  <c r="BF435" i="25"/>
  <c r="W435" i="25"/>
  <c r="AR435" i="25"/>
  <c r="BA435" i="25"/>
  <c r="I436" i="25"/>
  <c r="H436" i="25" s="1"/>
  <c r="AU435" i="25"/>
  <c r="AN435" i="25"/>
  <c r="BG435" i="25"/>
  <c r="AE435" i="25"/>
  <c r="AP435" i="25"/>
  <c r="AV435" i="25"/>
  <c r="AL435" i="25"/>
  <c r="BE435" i="25"/>
  <c r="M435" i="25"/>
  <c r="X435" i="25"/>
  <c r="AX435" i="25"/>
  <c r="AW435" i="25"/>
  <c r="AJ435" i="25"/>
  <c r="AS435" i="25"/>
  <c r="S435" i="25"/>
  <c r="U435" i="25"/>
  <c r="BD435" i="25"/>
  <c r="BH435" i="25"/>
  <c r="AA435" i="25"/>
  <c r="BI435" i="25"/>
  <c r="R435" i="25"/>
  <c r="AT435" i="25"/>
  <c r="AB435" i="25"/>
  <c r="AZ435" i="25"/>
  <c r="V435" i="25"/>
  <c r="Q435" i="25"/>
  <c r="L435" i="25"/>
  <c r="AF436" i="25" l="1"/>
  <c r="AS436" i="25"/>
  <c r="AN436" i="25"/>
  <c r="K436" i="25"/>
  <c r="AT436" i="25"/>
  <c r="AY436" i="25"/>
  <c r="AG436" i="25"/>
  <c r="AH436" i="25"/>
  <c r="AI436" i="25"/>
  <c r="BF436" i="25"/>
  <c r="AZ436" i="25"/>
  <c r="O436" i="25"/>
  <c r="P436" i="25"/>
  <c r="AJ436" i="25"/>
  <c r="AU436" i="25"/>
  <c r="BC436" i="25"/>
  <c r="BE436" i="25"/>
  <c r="N436" i="25"/>
  <c r="AA436" i="25"/>
  <c r="BI436" i="25"/>
  <c r="V436" i="25"/>
  <c r="T436" i="25"/>
  <c r="U436" i="25"/>
  <c r="W436" i="25"/>
  <c r="BH436" i="25"/>
  <c r="S436" i="25"/>
  <c r="AQ436" i="25"/>
  <c r="BG436" i="25"/>
  <c r="AX436" i="25"/>
  <c r="R436" i="25"/>
  <c r="AW436" i="25"/>
  <c r="AL436" i="25"/>
  <c r="J437" i="25"/>
  <c r="AD436" i="25"/>
  <c r="AR436" i="25"/>
  <c r="AV436" i="25"/>
  <c r="AC436" i="25"/>
  <c r="AK436" i="25"/>
  <c r="AO436" i="25"/>
  <c r="L436" i="25"/>
  <c r="Z436" i="25"/>
  <c r="X436" i="25"/>
  <c r="I437" i="25"/>
  <c r="H437" i="25" s="1"/>
  <c r="BB436" i="25"/>
  <c r="Q436" i="25"/>
  <c r="BA436" i="25"/>
  <c r="BD436" i="25"/>
  <c r="M436" i="25"/>
  <c r="AM436" i="25"/>
  <c r="Y436" i="25"/>
  <c r="AE436" i="25"/>
  <c r="AB436" i="25"/>
  <c r="AP436" i="25"/>
  <c r="AI432" i="28"/>
  <c r="J433" i="28"/>
  <c r="AM432" i="28"/>
  <c r="AQ432" i="28"/>
  <c r="BF432" i="28"/>
  <c r="AA432" i="28"/>
  <c r="BC432" i="28"/>
  <c r="AL432" i="28"/>
  <c r="L432" i="28"/>
  <c r="AV432" i="28"/>
  <c r="T432" i="28"/>
  <c r="BE432" i="28"/>
  <c r="K432" i="28"/>
  <c r="X432" i="28"/>
  <c r="BA432" i="28"/>
  <c r="BD432" i="28"/>
  <c r="AS432" i="28"/>
  <c r="AX432" i="28"/>
  <c r="Y432" i="28"/>
  <c r="AJ432" i="28"/>
  <c r="AE432" i="28"/>
  <c r="AR432" i="28"/>
  <c r="AT432" i="28"/>
  <c r="AO432" i="28"/>
  <c r="AY432" i="28"/>
  <c r="W432" i="28"/>
  <c r="M432" i="28"/>
  <c r="S432" i="28"/>
  <c r="AF432" i="28"/>
  <c r="BB432" i="28"/>
  <c r="V432" i="28"/>
  <c r="AG432" i="28"/>
  <c r="P432" i="28"/>
  <c r="BG432" i="28"/>
  <c r="AC432" i="28"/>
  <c r="BH432" i="28"/>
  <c r="AU432" i="28"/>
  <c r="O432" i="28"/>
  <c r="AW432" i="28"/>
  <c r="AK432" i="28"/>
  <c r="AZ432" i="28"/>
  <c r="AB432" i="28"/>
  <c r="U432" i="28"/>
  <c r="I433" i="28"/>
  <c r="H433" i="28" s="1"/>
  <c r="R432" i="28"/>
  <c r="N432" i="28"/>
  <c r="Q432" i="28"/>
  <c r="AH432" i="28"/>
  <c r="AN432" i="28"/>
  <c r="AP432" i="28"/>
  <c r="AD432" i="28"/>
  <c r="Z432" i="28"/>
  <c r="O433" i="28" l="1"/>
  <c r="N433" i="28"/>
  <c r="Y433" i="28"/>
  <c r="AY433" i="28"/>
  <c r="BB433" i="28"/>
  <c r="AU433" i="28"/>
  <c r="AL433" i="28"/>
  <c r="P433" i="28"/>
  <c r="AN433" i="28"/>
  <c r="AC433" i="28"/>
  <c r="Z433" i="28"/>
  <c r="AV433" i="28"/>
  <c r="AA433" i="28"/>
  <c r="AM433" i="28"/>
  <c r="AS433" i="28"/>
  <c r="AT433" i="28"/>
  <c r="S433" i="28"/>
  <c r="AX433" i="28"/>
  <c r="AQ433" i="28"/>
  <c r="AR433" i="28"/>
  <c r="BD433" i="28"/>
  <c r="AF433" i="28"/>
  <c r="I434" i="28"/>
  <c r="H434" i="28" s="1"/>
  <c r="BE433" i="28"/>
  <c r="U433" i="28"/>
  <c r="BG433" i="28"/>
  <c r="AG433" i="28"/>
  <c r="M433" i="28"/>
  <c r="AP433" i="28"/>
  <c r="BA433" i="28"/>
  <c r="AK433" i="28"/>
  <c r="K433" i="28"/>
  <c r="AD433" i="28"/>
  <c r="AW433" i="28"/>
  <c r="AI433" i="28"/>
  <c r="BF433" i="28"/>
  <c r="W433" i="28"/>
  <c r="AB433" i="28"/>
  <c r="AO433" i="28"/>
  <c r="X433" i="28"/>
  <c r="AZ433" i="28"/>
  <c r="V433" i="28"/>
  <c r="BH433" i="28"/>
  <c r="R433" i="28"/>
  <c r="AE433" i="28"/>
  <c r="AJ433" i="28"/>
  <c r="AH433" i="28"/>
  <c r="Q433" i="28"/>
  <c r="J434" i="28"/>
  <c r="L433" i="28"/>
  <c r="T433" i="28"/>
  <c r="BC433" i="28"/>
  <c r="BH437" i="25"/>
  <c r="J438" i="25"/>
  <c r="AG437" i="25"/>
  <c r="AB437" i="25"/>
  <c r="P437" i="25"/>
  <c r="AZ437" i="25"/>
  <c r="AH437" i="25"/>
  <c r="R437" i="25"/>
  <c r="T437" i="25"/>
  <c r="AP437" i="25"/>
  <c r="AX437" i="25"/>
  <c r="BC437" i="25"/>
  <c r="Q437" i="25"/>
  <c r="S437" i="25"/>
  <c r="AI437" i="25"/>
  <c r="BD437" i="25"/>
  <c r="AA437" i="25"/>
  <c r="V437" i="25"/>
  <c r="I438" i="25"/>
  <c r="H438" i="25" s="1"/>
  <c r="AJ437" i="25"/>
  <c r="M437" i="25"/>
  <c r="AC437" i="25"/>
  <c r="Y437" i="25"/>
  <c r="AN437" i="25"/>
  <c r="AR437" i="25"/>
  <c r="AQ437" i="25"/>
  <c r="AD437" i="25"/>
  <c r="U437" i="25"/>
  <c r="BA437" i="25"/>
  <c r="AK437" i="25"/>
  <c r="K437" i="25"/>
  <c r="BB437" i="25"/>
  <c r="AY437" i="25"/>
  <c r="W437" i="25"/>
  <c r="AE437" i="25"/>
  <c r="AV437" i="25"/>
  <c r="AS437" i="25"/>
  <c r="AU437" i="25"/>
  <c r="BE437" i="25"/>
  <c r="AO437" i="25"/>
  <c r="Z437" i="25"/>
  <c r="AW437" i="25"/>
  <c r="BF437" i="25"/>
  <c r="X437" i="25"/>
  <c r="BI437" i="25"/>
  <c r="O437" i="25"/>
  <c r="AL437" i="25"/>
  <c r="AM437" i="25"/>
  <c r="BG437" i="25"/>
  <c r="AF437" i="25"/>
  <c r="N437" i="25"/>
  <c r="AT437" i="25"/>
  <c r="L437" i="25"/>
  <c r="AC434" i="28" l="1"/>
  <c r="AQ434" i="28"/>
  <c r="AR434" i="28"/>
  <c r="O434" i="28"/>
  <c r="AX434" i="28"/>
  <c r="P434" i="28"/>
  <c r="AM434" i="28"/>
  <c r="AF434" i="28"/>
  <c r="AN434" i="28"/>
  <c r="I435" i="28"/>
  <c r="H435" i="28" s="1"/>
  <c r="AT434" i="28"/>
  <c r="AJ434" i="28"/>
  <c r="AL434" i="28"/>
  <c r="N434" i="28"/>
  <c r="AH434" i="28"/>
  <c r="K434" i="28"/>
  <c r="AB434" i="28"/>
  <c r="Z434" i="28"/>
  <c r="AS434" i="28"/>
  <c r="L434" i="28"/>
  <c r="V434" i="28"/>
  <c r="R434" i="28"/>
  <c r="Y434" i="28"/>
  <c r="AP434" i="28"/>
  <c r="U434" i="28"/>
  <c r="BD434" i="28"/>
  <c r="X434" i="28"/>
  <c r="AA434" i="28"/>
  <c r="J435" i="28"/>
  <c r="AV434" i="28"/>
  <c r="AG434" i="28"/>
  <c r="AK434" i="28"/>
  <c r="BG434" i="28"/>
  <c r="BC434" i="28"/>
  <c r="S434" i="28"/>
  <c r="Q434" i="28"/>
  <c r="BF434" i="28"/>
  <c r="AU434" i="28"/>
  <c r="M434" i="28"/>
  <c r="BA434" i="28"/>
  <c r="BH434" i="28"/>
  <c r="AZ434" i="28"/>
  <c r="AY434" i="28"/>
  <c r="BE434" i="28"/>
  <c r="AI434" i="28"/>
  <c r="W434" i="28"/>
  <c r="AO434" i="28"/>
  <c r="AE434" i="28"/>
  <c r="AD434" i="28"/>
  <c r="AW434" i="28"/>
  <c r="T434" i="28"/>
  <c r="BB434" i="28"/>
  <c r="AN438" i="25"/>
  <c r="BB438" i="25"/>
  <c r="AF438" i="25"/>
  <c r="AS438" i="25"/>
  <c r="AL438" i="25"/>
  <c r="BG438" i="25"/>
  <c r="AE438" i="25"/>
  <c r="R438" i="25"/>
  <c r="BE438" i="25"/>
  <c r="AG438" i="25"/>
  <c r="AU438" i="25"/>
  <c r="O438" i="25"/>
  <c r="Q438" i="25"/>
  <c r="BI438" i="25"/>
  <c r="AQ438" i="25"/>
  <c r="T438" i="25"/>
  <c r="AY438" i="25"/>
  <c r="W438" i="25"/>
  <c r="V438" i="25"/>
  <c r="AR438" i="25"/>
  <c r="AV438" i="25"/>
  <c r="I439" i="25"/>
  <c r="H439" i="25" s="1"/>
  <c r="K438" i="25"/>
  <c r="AB438" i="25"/>
  <c r="AK438" i="25"/>
  <c r="L438" i="25"/>
  <c r="M438" i="25"/>
  <c r="BC438" i="25"/>
  <c r="AT438" i="25"/>
  <c r="P438" i="25"/>
  <c r="BD438" i="25"/>
  <c r="AO438" i="25"/>
  <c r="N438" i="25"/>
  <c r="AZ438" i="25"/>
  <c r="X438" i="25"/>
  <c r="AJ438" i="25"/>
  <c r="AA438" i="25"/>
  <c r="AC438" i="25"/>
  <c r="AW438" i="25"/>
  <c r="S438" i="25"/>
  <c r="AH438" i="25"/>
  <c r="AI438" i="25"/>
  <c r="AD438" i="25"/>
  <c r="U438" i="25"/>
  <c r="Y438" i="25"/>
  <c r="AX438" i="25"/>
  <c r="Z438" i="25"/>
  <c r="BF438" i="25"/>
  <c r="BA438" i="25"/>
  <c r="AP438" i="25"/>
  <c r="AM438" i="25"/>
  <c r="J439" i="25"/>
  <c r="BH438" i="25"/>
  <c r="BC435" i="28" l="1"/>
  <c r="AF435" i="28"/>
  <c r="J436" i="28"/>
  <c r="AB435" i="28"/>
  <c r="Y435" i="28"/>
  <c r="AL435" i="28"/>
  <c r="I436" i="28"/>
  <c r="H436" i="28" s="1"/>
  <c r="BD435" i="28"/>
  <c r="P435" i="28"/>
  <c r="M435" i="28"/>
  <c r="AH435" i="28"/>
  <c r="X435" i="28"/>
  <c r="V435" i="28"/>
  <c r="AI435" i="28"/>
  <c r="AZ435" i="28"/>
  <c r="K435" i="28"/>
  <c r="AV435" i="28"/>
  <c r="BE435" i="28"/>
  <c r="AJ435" i="28"/>
  <c r="AG435" i="28"/>
  <c r="Q435" i="28"/>
  <c r="U435" i="28"/>
  <c r="BG435" i="28"/>
  <c r="AC435" i="28"/>
  <c r="AX435" i="28"/>
  <c r="N435" i="28"/>
  <c r="W435" i="28"/>
  <c r="AM435" i="28"/>
  <c r="AK435" i="28"/>
  <c r="BF435" i="28"/>
  <c r="AP435" i="28"/>
  <c r="L435" i="28"/>
  <c r="AU435" i="28"/>
  <c r="AA435" i="28"/>
  <c r="AE435" i="28"/>
  <c r="AO435" i="28"/>
  <c r="AY435" i="28"/>
  <c r="AS435" i="28"/>
  <c r="AQ435" i="28"/>
  <c r="AT435" i="28"/>
  <c r="AD435" i="28"/>
  <c r="BA435" i="28"/>
  <c r="BB435" i="28"/>
  <c r="O435" i="28"/>
  <c r="S435" i="28"/>
  <c r="AR435" i="28"/>
  <c r="AN435" i="28"/>
  <c r="AW435" i="28"/>
  <c r="BH435" i="28"/>
  <c r="T435" i="28"/>
  <c r="Z435" i="28"/>
  <c r="R435" i="28"/>
  <c r="R439" i="25"/>
  <c r="O439" i="25"/>
  <c r="AM439" i="25"/>
  <c r="AU439" i="25"/>
  <c r="AT439" i="25"/>
  <c r="AC439" i="25"/>
  <c r="AO439" i="25"/>
  <c r="S439" i="25"/>
  <c r="AN439" i="25"/>
  <c r="AE439" i="25"/>
  <c r="AJ439" i="25"/>
  <c r="AY439" i="25"/>
  <c r="W439" i="25"/>
  <c r="N439" i="25"/>
  <c r="AK439" i="25"/>
  <c r="AX439" i="25"/>
  <c r="AS439" i="25"/>
  <c r="AI439" i="25"/>
  <c r="P439" i="25"/>
  <c r="J440" i="25"/>
  <c r="AZ439" i="25"/>
  <c r="AA439" i="25"/>
  <c r="U439" i="25"/>
  <c r="AL439" i="25"/>
  <c r="AF439" i="25"/>
  <c r="BF439" i="25"/>
  <c r="M439" i="25"/>
  <c r="V439" i="25"/>
  <c r="AR439" i="25"/>
  <c r="AP439" i="25"/>
  <c r="BC439" i="25"/>
  <c r="AB439" i="25"/>
  <c r="BG439" i="25"/>
  <c r="AV439" i="25"/>
  <c r="Z439" i="25"/>
  <c r="AD439" i="25"/>
  <c r="BE439" i="25"/>
  <c r="BI439" i="25"/>
  <c r="T439" i="25"/>
  <c r="AW439" i="25"/>
  <c r="X439" i="25"/>
  <c r="AG439" i="25"/>
  <c r="Q439" i="25"/>
  <c r="BB439" i="25"/>
  <c r="BH439" i="25"/>
  <c r="Y439" i="25"/>
  <c r="AH439" i="25"/>
  <c r="BD439" i="25"/>
  <c r="K439" i="25"/>
  <c r="L439" i="25"/>
  <c r="AQ439" i="25"/>
  <c r="BA439" i="25"/>
  <c r="I440" i="25"/>
  <c r="H440" i="25" s="1"/>
  <c r="BA440" i="25" l="1"/>
  <c r="AZ440" i="25"/>
  <c r="BD440" i="25"/>
  <c r="BB440" i="25"/>
  <c r="AF440" i="25"/>
  <c r="AU440" i="25"/>
  <c r="O440" i="25"/>
  <c r="Q440" i="25"/>
  <c r="BF440" i="25"/>
  <c r="AK440" i="25"/>
  <c r="AC440" i="25"/>
  <c r="N440" i="25"/>
  <c r="P440" i="25"/>
  <c r="S440" i="25"/>
  <c r="AH440" i="25"/>
  <c r="Y440" i="25"/>
  <c r="AN440" i="25"/>
  <c r="AE440" i="25"/>
  <c r="I441" i="25"/>
  <c r="H441" i="25" s="1"/>
  <c r="K440" i="25"/>
  <c r="AG440" i="25"/>
  <c r="AX440" i="25"/>
  <c r="BH440" i="25"/>
  <c r="T440" i="25"/>
  <c r="AL440" i="25"/>
  <c r="AD440" i="25"/>
  <c r="AO440" i="25"/>
  <c r="AP440" i="25"/>
  <c r="AB440" i="25"/>
  <c r="AM440" i="25"/>
  <c r="BE440" i="25"/>
  <c r="AY440" i="25"/>
  <c r="BC440" i="25"/>
  <c r="AV440" i="25"/>
  <c r="AT440" i="25"/>
  <c r="W440" i="25"/>
  <c r="BI440" i="25"/>
  <c r="V440" i="25"/>
  <c r="Z440" i="25"/>
  <c r="AW440" i="25"/>
  <c r="M440" i="25"/>
  <c r="X440" i="25"/>
  <c r="BG440" i="25"/>
  <c r="AQ440" i="25"/>
  <c r="R440" i="25"/>
  <c r="AI440" i="25"/>
  <c r="AS440" i="25"/>
  <c r="AR440" i="25"/>
  <c r="L440" i="25"/>
  <c r="U440" i="25"/>
  <c r="AA440" i="25"/>
  <c r="AJ440" i="25"/>
  <c r="J441" i="25"/>
  <c r="AW436" i="28"/>
  <c r="AD436" i="28"/>
  <c r="Y436" i="28"/>
  <c r="T436" i="28"/>
  <c r="AE436" i="28"/>
  <c r="AF436" i="28"/>
  <c r="AQ436" i="28"/>
  <c r="AI436" i="28"/>
  <c r="BH436" i="28"/>
  <c r="AH436" i="28"/>
  <c r="Q436" i="28"/>
  <c r="AU436" i="28"/>
  <c r="J437" i="28"/>
  <c r="AN436" i="28"/>
  <c r="BD436" i="28"/>
  <c r="AY436" i="28"/>
  <c r="AJ436" i="28"/>
  <c r="AC436" i="28"/>
  <c r="AK436" i="28"/>
  <c r="P436" i="28"/>
  <c r="I437" i="28"/>
  <c r="H437" i="28" s="1"/>
  <c r="AX436" i="28"/>
  <c r="AM436" i="28"/>
  <c r="O436" i="28"/>
  <c r="R436" i="28"/>
  <c r="AB436" i="28"/>
  <c r="AZ436" i="28"/>
  <c r="U436" i="28"/>
  <c r="AR436" i="28"/>
  <c r="AO436" i="28"/>
  <c r="S436" i="28"/>
  <c r="K436" i="28"/>
  <c r="W436" i="28"/>
  <c r="BB436" i="28"/>
  <c r="V436" i="28"/>
  <c r="AP436" i="28"/>
  <c r="BG436" i="28"/>
  <c r="BE436" i="28"/>
  <c r="AG436" i="28"/>
  <c r="M436" i="28"/>
  <c r="BC436" i="28"/>
  <c r="AA436" i="28"/>
  <c r="Z436" i="28"/>
  <c r="L436" i="28"/>
  <c r="AS436" i="28"/>
  <c r="X436" i="28"/>
  <c r="AL436" i="28"/>
  <c r="N436" i="28"/>
  <c r="AT436" i="28"/>
  <c r="BA436" i="28"/>
  <c r="AV436" i="28"/>
  <c r="BF436" i="28"/>
  <c r="AA441" i="25" l="1"/>
  <c r="AW441" i="25"/>
  <c r="AF441" i="25"/>
  <c r="AC441" i="25"/>
  <c r="O441" i="25"/>
  <c r="AG441" i="25"/>
  <c r="AQ441" i="25"/>
  <c r="AB441" i="25"/>
  <c r="V441" i="25"/>
  <c r="BD441" i="25"/>
  <c r="BB441" i="25"/>
  <c r="BE441" i="25"/>
  <c r="AH441" i="25"/>
  <c r="AI441" i="25"/>
  <c r="AS441" i="25"/>
  <c r="BH441" i="25"/>
  <c r="P441" i="25"/>
  <c r="AY441" i="25"/>
  <c r="T441" i="25"/>
  <c r="W441" i="25"/>
  <c r="AK441" i="25"/>
  <c r="AX441" i="25"/>
  <c r="X441" i="25"/>
  <c r="AZ441" i="25"/>
  <c r="BG441" i="25"/>
  <c r="AU441" i="25"/>
  <c r="AM441" i="25"/>
  <c r="BC441" i="25"/>
  <c r="R441" i="25"/>
  <c r="K441" i="25"/>
  <c r="AE441" i="25"/>
  <c r="AD441" i="25"/>
  <c r="Q441" i="25"/>
  <c r="Z441" i="25"/>
  <c r="I442" i="25"/>
  <c r="H442" i="25" s="1"/>
  <c r="AR441" i="25"/>
  <c r="AP441" i="25"/>
  <c r="AN441" i="25"/>
  <c r="N441" i="25"/>
  <c r="AO441" i="25"/>
  <c r="BA441" i="25"/>
  <c r="AL441" i="25"/>
  <c r="S441" i="25"/>
  <c r="J442" i="25"/>
  <c r="Y441" i="25"/>
  <c r="BF441" i="25"/>
  <c r="AV441" i="25"/>
  <c r="AJ441" i="25"/>
  <c r="AT441" i="25"/>
  <c r="BI441" i="25"/>
  <c r="M441" i="25"/>
  <c r="L441" i="25"/>
  <c r="U441" i="25"/>
  <c r="I438" i="28"/>
  <c r="H438" i="28" s="1"/>
  <c r="AX437" i="28"/>
  <c r="BG437" i="28"/>
  <c r="AY437" i="28"/>
  <c r="Q437" i="28"/>
  <c r="AG437" i="28"/>
  <c r="AU437" i="28"/>
  <c r="AC437" i="28"/>
  <c r="R437" i="28"/>
  <c r="W437" i="28"/>
  <c r="BF437" i="28"/>
  <c r="AO437" i="28"/>
  <c r="AK437" i="28"/>
  <c r="AB437" i="28"/>
  <c r="AJ437" i="28"/>
  <c r="BH437" i="28"/>
  <c r="AW437" i="28"/>
  <c r="AR437" i="28"/>
  <c r="O437" i="28"/>
  <c r="AD437" i="28"/>
  <c r="AE437" i="28"/>
  <c r="BC437" i="28"/>
  <c r="AA437" i="28"/>
  <c r="K437" i="28"/>
  <c r="AI437" i="28"/>
  <c r="BE437" i="28"/>
  <c r="S437" i="28"/>
  <c r="AP437" i="28"/>
  <c r="BD437" i="28"/>
  <c r="U437" i="28"/>
  <c r="L437" i="28"/>
  <c r="X437" i="28"/>
  <c r="N437" i="28"/>
  <c r="BB437" i="28"/>
  <c r="P437" i="28"/>
  <c r="T437" i="28"/>
  <c r="AF437" i="28"/>
  <c r="AL437" i="28"/>
  <c r="AT437" i="28"/>
  <c r="M437" i="28"/>
  <c r="AV437" i="28"/>
  <c r="AZ437" i="28"/>
  <c r="V437" i="28"/>
  <c r="AN437" i="28"/>
  <c r="AH437" i="28"/>
  <c r="BA437" i="28"/>
  <c r="J438" i="28"/>
  <c r="Z437" i="28"/>
  <c r="AM437" i="28"/>
  <c r="AQ437" i="28"/>
  <c r="AS437" i="28"/>
  <c r="Y437" i="28"/>
  <c r="M438" i="28" l="1"/>
  <c r="Q438" i="28"/>
  <c r="AV438" i="28"/>
  <c r="Z438" i="28"/>
  <c r="AJ438" i="28"/>
  <c r="BE438" i="28"/>
  <c r="AY438" i="28"/>
  <c r="BA438" i="28"/>
  <c r="AO438" i="28"/>
  <c r="BF438" i="28"/>
  <c r="O438" i="28"/>
  <c r="AQ438" i="28"/>
  <c r="AR438" i="28"/>
  <c r="P438" i="28"/>
  <c r="K438" i="28"/>
  <c r="X438" i="28"/>
  <c r="AD438" i="28"/>
  <c r="AL438" i="28"/>
  <c r="AZ438" i="28"/>
  <c r="Y438" i="28"/>
  <c r="AG438" i="28"/>
  <c r="BH438" i="28"/>
  <c r="L438" i="28"/>
  <c r="AU438" i="28"/>
  <c r="U438" i="28"/>
  <c r="AH438" i="28"/>
  <c r="W438" i="28"/>
  <c r="AM438" i="28"/>
  <c r="AW438" i="28"/>
  <c r="V438" i="28"/>
  <c r="I439" i="28"/>
  <c r="H439" i="28" s="1"/>
  <c r="R438" i="28"/>
  <c r="AN438" i="28"/>
  <c r="N438" i="28"/>
  <c r="BB438" i="28"/>
  <c r="S438" i="28"/>
  <c r="AP438" i="28"/>
  <c r="AT438" i="28"/>
  <c r="AE438" i="28"/>
  <c r="BC438" i="28"/>
  <c r="AC438" i="28"/>
  <c r="AF438" i="28"/>
  <c r="J439" i="28"/>
  <c r="BG438" i="28"/>
  <c r="T438" i="28"/>
  <c r="AK438" i="28"/>
  <c r="AB438" i="28"/>
  <c r="AX438" i="28"/>
  <c r="AA438" i="28"/>
  <c r="BD438" i="28"/>
  <c r="AS438" i="28"/>
  <c r="AI438" i="28"/>
  <c r="AE442" i="25"/>
  <c r="AT442" i="25"/>
  <c r="V442" i="25"/>
  <c r="N442" i="25"/>
  <c r="AJ442" i="25"/>
  <c r="AB442" i="25"/>
  <c r="L442" i="25"/>
  <c r="O442" i="25"/>
  <c r="AV442" i="25"/>
  <c r="BD442" i="25"/>
  <c r="AI442" i="25"/>
  <c r="AH442" i="25"/>
  <c r="I443" i="25"/>
  <c r="H443" i="25" s="1"/>
  <c r="Z442" i="25"/>
  <c r="W442" i="25"/>
  <c r="AA442" i="25"/>
  <c r="S442" i="25"/>
  <c r="AW442" i="25"/>
  <c r="BC442" i="25"/>
  <c r="M442" i="25"/>
  <c r="BB442" i="25"/>
  <c r="AU442" i="25"/>
  <c r="AZ442" i="25"/>
  <c r="AC442" i="25"/>
  <c r="AL442" i="25"/>
  <c r="AR442" i="25"/>
  <c r="AQ442" i="25"/>
  <c r="AG442" i="25"/>
  <c r="AM442" i="25"/>
  <c r="AY442" i="25"/>
  <c r="AN442" i="25"/>
  <c r="BG442" i="25"/>
  <c r="Q442" i="25"/>
  <c r="X442" i="25"/>
  <c r="Y442" i="25"/>
  <c r="AX442" i="25"/>
  <c r="AF442" i="25"/>
  <c r="AD442" i="25"/>
  <c r="BF442" i="25"/>
  <c r="AK442" i="25"/>
  <c r="P442" i="25"/>
  <c r="AS442" i="25"/>
  <c r="R442" i="25"/>
  <c r="BA442" i="25"/>
  <c r="AO442" i="25"/>
  <c r="BI442" i="25"/>
  <c r="BE442" i="25"/>
  <c r="BH442" i="25"/>
  <c r="U442" i="25"/>
  <c r="T442" i="25"/>
  <c r="AP442" i="25"/>
  <c r="K442" i="25"/>
  <c r="J443" i="25"/>
  <c r="AQ439" i="28" l="1"/>
  <c r="J440" i="28"/>
  <c r="Y439" i="28"/>
  <c r="AJ439" i="28"/>
  <c r="I440" i="28"/>
  <c r="H440" i="28" s="1"/>
  <c r="AC439" i="28"/>
  <c r="AK439" i="28"/>
  <c r="AO439" i="28"/>
  <c r="K439" i="28"/>
  <c r="U439" i="28"/>
  <c r="BC439" i="28"/>
  <c r="L439" i="28"/>
  <c r="AH439" i="28"/>
  <c r="AW439" i="28"/>
  <c r="BF439" i="28"/>
  <c r="O439" i="28"/>
  <c r="BB439" i="28"/>
  <c r="S439" i="28"/>
  <c r="AB439" i="28"/>
  <c r="R439" i="28"/>
  <c r="AI439" i="28"/>
  <c r="BA439" i="28"/>
  <c r="BH439" i="28"/>
  <c r="AP439" i="28"/>
  <c r="AT439" i="28"/>
  <c r="BD439" i="28"/>
  <c r="AE439" i="28"/>
  <c r="W439" i="28"/>
  <c r="AX439" i="28"/>
  <c r="AR439" i="28"/>
  <c r="BE439" i="28"/>
  <c r="AZ439" i="28"/>
  <c r="AL439" i="28"/>
  <c r="AF439" i="28"/>
  <c r="M439" i="28"/>
  <c r="N439" i="28"/>
  <c r="AY439" i="28"/>
  <c r="V439" i="28"/>
  <c r="AN439" i="28"/>
  <c r="BG439" i="28"/>
  <c r="AA439" i="28"/>
  <c r="Q439" i="28"/>
  <c r="Z439" i="28"/>
  <c r="P439" i="28"/>
  <c r="AV439" i="28"/>
  <c r="AD439" i="28"/>
  <c r="AG439" i="28"/>
  <c r="AM439" i="28"/>
  <c r="AS439" i="28"/>
  <c r="T439" i="28"/>
  <c r="AU439" i="28"/>
  <c r="X439" i="28"/>
  <c r="AN443" i="25"/>
  <c r="AS443" i="25"/>
  <c r="O443" i="25"/>
  <c r="BG443" i="25"/>
  <c r="AF443" i="25"/>
  <c r="AB443" i="25"/>
  <c r="K443" i="25"/>
  <c r="BC443" i="25"/>
  <c r="BA443" i="25"/>
  <c r="AY443" i="25"/>
  <c r="Z443" i="25"/>
  <c r="AJ443" i="25"/>
  <c r="X443" i="25"/>
  <c r="BI443" i="25"/>
  <c r="AP443" i="25"/>
  <c r="AK443" i="25"/>
  <c r="AD443" i="25"/>
  <c r="AE443" i="25"/>
  <c r="AA443" i="25"/>
  <c r="AV443" i="25"/>
  <c r="J444" i="25"/>
  <c r="U443" i="25"/>
  <c r="AL443" i="25"/>
  <c r="AC443" i="25"/>
  <c r="AQ443" i="25"/>
  <c r="W443" i="25"/>
  <c r="AH443" i="25"/>
  <c r="AG443" i="25"/>
  <c r="AO443" i="25"/>
  <c r="AR443" i="25"/>
  <c r="Q443" i="25"/>
  <c r="N443" i="25"/>
  <c r="BD443" i="25"/>
  <c r="AU443" i="25"/>
  <c r="V443" i="25"/>
  <c r="BB443" i="25"/>
  <c r="S443" i="25"/>
  <c r="BF443" i="25"/>
  <c r="AW443" i="25"/>
  <c r="M443" i="25"/>
  <c r="BH443" i="25"/>
  <c r="L443" i="25"/>
  <c r="Y443" i="25"/>
  <c r="AM443" i="25"/>
  <c r="BE443" i="25"/>
  <c r="P443" i="25"/>
  <c r="AI443" i="25"/>
  <c r="AT443" i="25"/>
  <c r="AZ443" i="25"/>
  <c r="I444" i="25"/>
  <c r="H444" i="25" s="1"/>
  <c r="T443" i="25"/>
  <c r="AX443" i="25"/>
  <c r="R443" i="25"/>
  <c r="AX444" i="25" l="1"/>
  <c r="AB444" i="25"/>
  <c r="W444" i="25"/>
  <c r="AT444" i="25"/>
  <c r="M444" i="25"/>
  <c r="AH444" i="25"/>
  <c r="AF444" i="25"/>
  <c r="R444" i="25"/>
  <c r="AG444" i="25"/>
  <c r="AU444" i="25"/>
  <c r="AW444" i="25"/>
  <c r="BF444" i="25"/>
  <c r="BH444" i="25"/>
  <c r="BD444" i="25"/>
  <c r="BG444" i="25"/>
  <c r="AP444" i="25"/>
  <c r="AE444" i="25"/>
  <c r="AY444" i="25"/>
  <c r="AN444" i="25"/>
  <c r="AZ444" i="25"/>
  <c r="AQ444" i="25"/>
  <c r="AC444" i="25"/>
  <c r="P444" i="25"/>
  <c r="AL444" i="25"/>
  <c r="Q444" i="25"/>
  <c r="AI444" i="25"/>
  <c r="L444" i="25"/>
  <c r="AJ444" i="25"/>
  <c r="AO444" i="25"/>
  <c r="BI444" i="25"/>
  <c r="Y444" i="25"/>
  <c r="BC444" i="25"/>
  <c r="T444" i="25"/>
  <c r="S444" i="25"/>
  <c r="X444" i="25"/>
  <c r="I445" i="25"/>
  <c r="H445" i="25" s="1"/>
  <c r="AV444" i="25"/>
  <c r="AR444" i="25"/>
  <c r="AS444" i="25"/>
  <c r="BB444" i="25"/>
  <c r="U444" i="25"/>
  <c r="V444" i="25"/>
  <c r="O444" i="25"/>
  <c r="AA444" i="25"/>
  <c r="AM444" i="25"/>
  <c r="BE444" i="25"/>
  <c r="K444" i="25"/>
  <c r="J445" i="25"/>
  <c r="Z444" i="25"/>
  <c r="AD444" i="25"/>
  <c r="AK444" i="25"/>
  <c r="BA444" i="25"/>
  <c r="N444" i="25"/>
  <c r="U440" i="28"/>
  <c r="Y440" i="28"/>
  <c r="AK440" i="28"/>
  <c r="BG440" i="28"/>
  <c r="BA440" i="28"/>
  <c r="AD440" i="28"/>
  <c r="AL440" i="28"/>
  <c r="AR440" i="28"/>
  <c r="BB440" i="28"/>
  <c r="M440" i="28"/>
  <c r="BE440" i="28"/>
  <c r="AZ440" i="28"/>
  <c r="Z440" i="28"/>
  <c r="L440" i="28"/>
  <c r="AI440" i="28"/>
  <c r="N440" i="28"/>
  <c r="AH440" i="28"/>
  <c r="AQ440" i="28"/>
  <c r="AO440" i="28"/>
  <c r="K440" i="28"/>
  <c r="AY440" i="28"/>
  <c r="BH440" i="28"/>
  <c r="AP440" i="28"/>
  <c r="O440" i="28"/>
  <c r="AF440" i="28"/>
  <c r="BD440" i="28"/>
  <c r="AV440" i="28"/>
  <c r="S440" i="28"/>
  <c r="I441" i="28"/>
  <c r="H441" i="28" s="1"/>
  <c r="X440" i="28"/>
  <c r="AW440" i="28"/>
  <c r="R440" i="28"/>
  <c r="BC440" i="28"/>
  <c r="AU440" i="28"/>
  <c r="AE440" i="28"/>
  <c r="AN440" i="28"/>
  <c r="AJ440" i="28"/>
  <c r="V440" i="28"/>
  <c r="AS440" i="28"/>
  <c r="J441" i="28"/>
  <c r="AC440" i="28"/>
  <c r="Q440" i="28"/>
  <c r="T440" i="28"/>
  <c r="AB440" i="28"/>
  <c r="AM440" i="28"/>
  <c r="AT440" i="28"/>
  <c r="W440" i="28"/>
  <c r="AA440" i="28"/>
  <c r="AG440" i="28"/>
  <c r="AX440" i="28"/>
  <c r="BF440" i="28"/>
  <c r="P440" i="28"/>
  <c r="T441" i="28" l="1"/>
  <c r="AQ441" i="28"/>
  <c r="AU441" i="28"/>
  <c r="S441" i="28"/>
  <c r="L441" i="28"/>
  <c r="AF441" i="28"/>
  <c r="AN441" i="28"/>
  <c r="AX441" i="28"/>
  <c r="U441" i="28"/>
  <c r="AY441" i="28"/>
  <c r="Z441" i="28"/>
  <c r="BE441" i="28"/>
  <c r="V441" i="28"/>
  <c r="P441" i="28"/>
  <c r="BC441" i="28"/>
  <c r="AE441" i="28"/>
  <c r="Y441" i="28"/>
  <c r="BH441" i="28"/>
  <c r="AC441" i="28"/>
  <c r="AT441" i="28"/>
  <c r="W441" i="28"/>
  <c r="AG441" i="28"/>
  <c r="X441" i="28"/>
  <c r="AK441" i="28"/>
  <c r="AM441" i="28"/>
  <c r="Q441" i="28"/>
  <c r="AR441" i="28"/>
  <c r="BG441" i="28"/>
  <c r="N441" i="28"/>
  <c r="AH441" i="28"/>
  <c r="M441" i="28"/>
  <c r="R441" i="28"/>
  <c r="AJ441" i="28"/>
  <c r="AA441" i="28"/>
  <c r="AO441" i="28"/>
  <c r="AS441" i="28"/>
  <c r="O441" i="28"/>
  <c r="AV441" i="28"/>
  <c r="AB441" i="28"/>
  <c r="AW441" i="28"/>
  <c r="K441" i="28"/>
  <c r="AI441" i="28"/>
  <c r="AP441" i="28"/>
  <c r="AL441" i="28"/>
  <c r="BA441" i="28"/>
  <c r="BB441" i="28"/>
  <c r="AZ441" i="28"/>
  <c r="J442" i="28"/>
  <c r="AD441" i="28"/>
  <c r="I442" i="28"/>
  <c r="H442" i="28" s="1"/>
  <c r="BD441" i="28"/>
  <c r="BF441" i="28"/>
  <c r="AV445" i="25"/>
  <c r="O445" i="25"/>
  <c r="AN445" i="25"/>
  <c r="Y445" i="25"/>
  <c r="P445" i="25"/>
  <c r="S445" i="25"/>
  <c r="AY445" i="25"/>
  <c r="AE445" i="25"/>
  <c r="AT445" i="25"/>
  <c r="V445" i="25"/>
  <c r="Z445" i="25"/>
  <c r="N445" i="25"/>
  <c r="M445" i="25"/>
  <c r="T445" i="25"/>
  <c r="AK445" i="25"/>
  <c r="BI445" i="25"/>
  <c r="K445" i="25"/>
  <c r="BD445" i="25"/>
  <c r="BC445" i="25"/>
  <c r="AX445" i="25"/>
  <c r="L445" i="25"/>
  <c r="AU445" i="25"/>
  <c r="AZ445" i="25"/>
  <c r="AF445" i="25"/>
  <c r="I446" i="25"/>
  <c r="H446" i="25" s="1"/>
  <c r="R445" i="25"/>
  <c r="BF445" i="25"/>
  <c r="AA445" i="25"/>
  <c r="AH445" i="25"/>
  <c r="AB445" i="25"/>
  <c r="J446" i="25"/>
  <c r="BE445" i="25"/>
  <c r="BG445" i="25"/>
  <c r="AO445" i="25"/>
  <c r="AJ445" i="25"/>
  <c r="Q445" i="25"/>
  <c r="BB445" i="25"/>
  <c r="AP445" i="25"/>
  <c r="BA445" i="25"/>
  <c r="AM445" i="25"/>
  <c r="X445" i="25"/>
  <c r="AW445" i="25"/>
  <c r="U445" i="25"/>
  <c r="AD445" i="25"/>
  <c r="AL445" i="25"/>
  <c r="AG445" i="25"/>
  <c r="AC445" i="25"/>
  <c r="BH445" i="25"/>
  <c r="AR445" i="25"/>
  <c r="AI445" i="25"/>
  <c r="AQ445" i="25"/>
  <c r="W445" i="25"/>
  <c r="AS445" i="25"/>
  <c r="AH446" i="25" l="1"/>
  <c r="AE446" i="25"/>
  <c r="U446" i="25"/>
  <c r="AY446" i="25"/>
  <c r="AN446" i="25"/>
  <c r="M446" i="25"/>
  <c r="AZ446" i="25"/>
  <c r="AT446" i="25"/>
  <c r="AQ446" i="25"/>
  <c r="Z446" i="25"/>
  <c r="AO446" i="25"/>
  <c r="AJ446" i="25"/>
  <c r="AV446" i="25"/>
  <c r="AX446" i="25"/>
  <c r="J447" i="25"/>
  <c r="Y446" i="25"/>
  <c r="AI446" i="25"/>
  <c r="O446" i="25"/>
  <c r="AB446" i="25"/>
  <c r="AS446" i="25"/>
  <c r="AM446" i="25"/>
  <c r="AK446" i="25"/>
  <c r="T446" i="25"/>
  <c r="BG446" i="25"/>
  <c r="AR446" i="25"/>
  <c r="AF446" i="25"/>
  <c r="BF446" i="25"/>
  <c r="AA446" i="25"/>
  <c r="BC446" i="25"/>
  <c r="AC446" i="25"/>
  <c r="AP446" i="25"/>
  <c r="BH446" i="25"/>
  <c r="V446" i="25"/>
  <c r="BI446" i="25"/>
  <c r="AG446" i="25"/>
  <c r="AD446" i="25"/>
  <c r="BA446" i="25"/>
  <c r="BE446" i="25"/>
  <c r="S446" i="25"/>
  <c r="Q446" i="25"/>
  <c r="R446" i="25"/>
  <c r="K446" i="25"/>
  <c r="AL446" i="25"/>
  <c r="AW446" i="25"/>
  <c r="W446" i="25"/>
  <c r="P446" i="25"/>
  <c r="BB446" i="25"/>
  <c r="BD446" i="25"/>
  <c r="L446" i="25"/>
  <c r="X446" i="25"/>
  <c r="I447" i="25"/>
  <c r="H447" i="25" s="1"/>
  <c r="AU446" i="25"/>
  <c r="N446" i="25"/>
  <c r="AE442" i="28"/>
  <c r="U442" i="28"/>
  <c r="BG442" i="28"/>
  <c r="BC442" i="28"/>
  <c r="AX442" i="28"/>
  <c r="N442" i="28"/>
  <c r="Q442" i="28"/>
  <c r="AF442" i="28"/>
  <c r="AH442" i="28"/>
  <c r="AB442" i="28"/>
  <c r="R442" i="28"/>
  <c r="W442" i="28"/>
  <c r="AM442" i="28"/>
  <c r="BD442" i="28"/>
  <c r="AG442" i="28"/>
  <c r="AS442" i="28"/>
  <c r="BA442" i="28"/>
  <c r="AL442" i="28"/>
  <c r="J443" i="28"/>
  <c r="AA442" i="28"/>
  <c r="AJ442" i="28"/>
  <c r="BB442" i="28"/>
  <c r="AO442" i="28"/>
  <c r="BE442" i="28"/>
  <c r="L442" i="28"/>
  <c r="AV442" i="28"/>
  <c r="AR442" i="28"/>
  <c r="AQ442" i="28"/>
  <c r="S442" i="28"/>
  <c r="AD442" i="28"/>
  <c r="BF442" i="28"/>
  <c r="AZ442" i="28"/>
  <c r="V442" i="28"/>
  <c r="T442" i="28"/>
  <c r="AK442" i="28"/>
  <c r="Y442" i="28"/>
  <c r="AN442" i="28"/>
  <c r="M442" i="28"/>
  <c r="AI442" i="28"/>
  <c r="K442" i="28"/>
  <c r="X442" i="28"/>
  <c r="Z442" i="28"/>
  <c r="BH442" i="28"/>
  <c r="AW442" i="28"/>
  <c r="AT442" i="28"/>
  <c r="AY442" i="28"/>
  <c r="P442" i="28"/>
  <c r="AU442" i="28"/>
  <c r="AC442" i="28"/>
  <c r="AP442" i="28"/>
  <c r="O442" i="28"/>
  <c r="I443" i="28"/>
  <c r="H443" i="28" s="1"/>
  <c r="AQ447" i="25" l="1"/>
  <c r="BF447" i="25"/>
  <c r="AX447" i="25"/>
  <c r="BI447" i="25"/>
  <c r="AF447" i="25"/>
  <c r="Y447" i="25"/>
  <c r="AJ447" i="25"/>
  <c r="I448" i="25"/>
  <c r="H448" i="25" s="1"/>
  <c r="AS447" i="25"/>
  <c r="BA447" i="25"/>
  <c r="X447" i="25"/>
  <c r="AP447" i="25"/>
  <c r="BC447" i="25"/>
  <c r="AG447" i="25"/>
  <c r="AZ447" i="25"/>
  <c r="AK447" i="25"/>
  <c r="AN447" i="25"/>
  <c r="BE447" i="25"/>
  <c r="AC447" i="25"/>
  <c r="R447" i="25"/>
  <c r="BH447" i="25"/>
  <c r="T447" i="25"/>
  <c r="N447" i="25"/>
  <c r="BB447" i="25"/>
  <c r="M447" i="25"/>
  <c r="U447" i="25"/>
  <c r="W447" i="25"/>
  <c r="BG447" i="25"/>
  <c r="AT447" i="25"/>
  <c r="AR447" i="25"/>
  <c r="AB447" i="25"/>
  <c r="AO447" i="25"/>
  <c r="BD447" i="25"/>
  <c r="S447" i="25"/>
  <c r="AV447" i="25"/>
  <c r="O447" i="25"/>
  <c r="AE447" i="25"/>
  <c r="AY447" i="25"/>
  <c r="AH447" i="25"/>
  <c r="V447" i="25"/>
  <c r="AI447" i="25"/>
  <c r="Z447" i="25"/>
  <c r="K447" i="25"/>
  <c r="AA447" i="25"/>
  <c r="AM447" i="25"/>
  <c r="P447" i="25"/>
  <c r="L447" i="25"/>
  <c r="AW447" i="25"/>
  <c r="AD447" i="25"/>
  <c r="AU447" i="25"/>
  <c r="J448" i="25"/>
  <c r="Q447" i="25"/>
  <c r="AL447" i="25"/>
  <c r="Q443" i="28"/>
  <c r="M443" i="28"/>
  <c r="AJ443" i="28"/>
  <c r="AD443" i="28"/>
  <c r="AK443" i="28"/>
  <c r="AA443" i="28"/>
  <c r="AF443" i="28"/>
  <c r="AQ443" i="28"/>
  <c r="AG443" i="28"/>
  <c r="P443" i="28"/>
  <c r="BB443" i="28"/>
  <c r="AR443" i="28"/>
  <c r="AE443" i="28"/>
  <c r="K443" i="28"/>
  <c r="AP443" i="28"/>
  <c r="BF443" i="28"/>
  <c r="W443" i="28"/>
  <c r="BD443" i="28"/>
  <c r="J444" i="28"/>
  <c r="AX443" i="28"/>
  <c r="AL443" i="28"/>
  <c r="L443" i="28"/>
  <c r="V443" i="28"/>
  <c r="AM443" i="28"/>
  <c r="AW443" i="28"/>
  <c r="AH443" i="28"/>
  <c r="BA443" i="28"/>
  <c r="AB443" i="28"/>
  <c r="AV443" i="28"/>
  <c r="Y443" i="28"/>
  <c r="AC443" i="28"/>
  <c r="AT443" i="28"/>
  <c r="BG443" i="28"/>
  <c r="T443" i="28"/>
  <c r="BH443" i="28"/>
  <c r="U443" i="28"/>
  <c r="I444" i="28"/>
  <c r="H444" i="28" s="1"/>
  <c r="BC443" i="28"/>
  <c r="N443" i="28"/>
  <c r="AU443" i="28"/>
  <c r="AI443" i="28"/>
  <c r="AY443" i="28"/>
  <c r="R443" i="28"/>
  <c r="S443" i="28"/>
  <c r="AO443" i="28"/>
  <c r="AZ443" i="28"/>
  <c r="AS443" i="28"/>
  <c r="AN443" i="28"/>
  <c r="Z443" i="28"/>
  <c r="O443" i="28"/>
  <c r="X443" i="28"/>
  <c r="BE443" i="28"/>
  <c r="AM448" i="25" l="1"/>
  <c r="AB448" i="25"/>
  <c r="T448" i="25"/>
  <c r="AH448" i="25"/>
  <c r="BI448" i="25"/>
  <c r="AQ448" i="25"/>
  <c r="AK448" i="25"/>
  <c r="O448" i="25"/>
  <c r="AX448" i="25"/>
  <c r="Z448" i="25"/>
  <c r="L448" i="25"/>
  <c r="R448" i="25"/>
  <c r="AP448" i="25"/>
  <c r="AZ448" i="25"/>
  <c r="AD448" i="25"/>
  <c r="AY448" i="25"/>
  <c r="BH448" i="25"/>
  <c r="AO448" i="25"/>
  <c r="BG448" i="25"/>
  <c r="AN448" i="25"/>
  <c r="BB448" i="25"/>
  <c r="AC448" i="25"/>
  <c r="V448" i="25"/>
  <c r="AI448" i="25"/>
  <c r="S448" i="25"/>
  <c r="AG448" i="25"/>
  <c r="AJ448" i="25"/>
  <c r="AF448" i="25"/>
  <c r="AU448" i="25"/>
  <c r="BF448" i="25"/>
  <c r="W448" i="25"/>
  <c r="BA448" i="25"/>
  <c r="AW448" i="25"/>
  <c r="N448" i="25"/>
  <c r="M448" i="25"/>
  <c r="AL448" i="25"/>
  <c r="Q448" i="25"/>
  <c r="AT448" i="25"/>
  <c r="AS448" i="25"/>
  <c r="K448" i="25"/>
  <c r="BE448" i="25"/>
  <c r="P448" i="25"/>
  <c r="J449" i="25"/>
  <c r="BC448" i="25"/>
  <c r="BD448" i="25"/>
  <c r="AA448" i="25"/>
  <c r="AR448" i="25"/>
  <c r="AE448" i="25"/>
  <c r="AV448" i="25"/>
  <c r="Y448" i="25"/>
  <c r="I449" i="25"/>
  <c r="H449" i="25" s="1"/>
  <c r="X448" i="25"/>
  <c r="U448" i="25"/>
  <c r="J445" i="28"/>
  <c r="BH444" i="28"/>
  <c r="M444" i="28"/>
  <c r="AU444" i="28"/>
  <c r="R444" i="28"/>
  <c r="V444" i="28"/>
  <c r="BC444" i="28"/>
  <c r="BF444" i="28"/>
  <c r="X444" i="28"/>
  <c r="S444" i="28"/>
  <c r="AE444" i="28"/>
  <c r="AI444" i="28"/>
  <c r="BG444" i="28"/>
  <c r="AA444" i="28"/>
  <c r="P444" i="28"/>
  <c r="Z444" i="28"/>
  <c r="BA444" i="28"/>
  <c r="T444" i="28"/>
  <c r="AR444" i="28"/>
  <c r="AC444" i="28"/>
  <c r="AD444" i="28"/>
  <c r="AG444" i="28"/>
  <c r="U444" i="28"/>
  <c r="AJ444" i="28"/>
  <c r="AO444" i="28"/>
  <c r="BD444" i="28"/>
  <c r="AX444" i="28"/>
  <c r="O444" i="28"/>
  <c r="L444" i="28"/>
  <c r="AT444" i="28"/>
  <c r="AY444" i="28"/>
  <c r="N444" i="28"/>
  <c r="AB444" i="28"/>
  <c r="AV444" i="28"/>
  <c r="BB444" i="28"/>
  <c r="BE444" i="28"/>
  <c r="AK444" i="28"/>
  <c r="I445" i="28"/>
  <c r="H445" i="28" s="1"/>
  <c r="AM444" i="28"/>
  <c r="AN444" i="28"/>
  <c r="K444" i="28"/>
  <c r="Q444" i="28"/>
  <c r="AH444" i="28"/>
  <c r="AL444" i="28"/>
  <c r="W444" i="28"/>
  <c r="AP444" i="28"/>
  <c r="AF444" i="28"/>
  <c r="AQ444" i="28"/>
  <c r="AW444" i="28"/>
  <c r="AZ444" i="28"/>
  <c r="AS444" i="28"/>
  <c r="Y444" i="28"/>
  <c r="BF445" i="28" l="1"/>
  <c r="BA445" i="28"/>
  <c r="BG445" i="28"/>
  <c r="AP445" i="28"/>
  <c r="X445" i="28"/>
  <c r="AT445" i="28"/>
  <c r="I446" i="28"/>
  <c r="H446" i="28" s="1"/>
  <c r="AJ445" i="28"/>
  <c r="L445" i="28"/>
  <c r="AV445" i="28"/>
  <c r="AU445" i="28"/>
  <c r="AL445" i="28"/>
  <c r="AG445" i="28"/>
  <c r="N445" i="28"/>
  <c r="M445" i="28"/>
  <c r="T445" i="28"/>
  <c r="AR445" i="28"/>
  <c r="O445" i="28"/>
  <c r="AB445" i="28"/>
  <c r="AW445" i="28"/>
  <c r="AS445" i="28"/>
  <c r="AK445" i="28"/>
  <c r="Z445" i="28"/>
  <c r="U445" i="28"/>
  <c r="AN445" i="28"/>
  <c r="P445" i="28"/>
  <c r="AQ445" i="28"/>
  <c r="AF445" i="28"/>
  <c r="BH445" i="28"/>
  <c r="Q445" i="28"/>
  <c r="BB445" i="28"/>
  <c r="BC445" i="28"/>
  <c r="AD445" i="28"/>
  <c r="Y445" i="28"/>
  <c r="K445" i="28"/>
  <c r="BD445" i="28"/>
  <c r="W445" i="28"/>
  <c r="AE445" i="28"/>
  <c r="AA445" i="28"/>
  <c r="S445" i="28"/>
  <c r="AO445" i="28"/>
  <c r="V445" i="28"/>
  <c r="AI445" i="28"/>
  <c r="AY445" i="28"/>
  <c r="R445" i="28"/>
  <c r="J446" i="28"/>
  <c r="AC445" i="28"/>
  <c r="BE445" i="28"/>
  <c r="AM445" i="28"/>
  <c r="AH445" i="28"/>
  <c r="AZ445" i="28"/>
  <c r="AX445" i="28"/>
  <c r="J450" i="25"/>
  <c r="BF449" i="25"/>
  <c r="AF449" i="25"/>
  <c r="AV449" i="25"/>
  <c r="AH449" i="25"/>
  <c r="BA449" i="25"/>
  <c r="AT449" i="25"/>
  <c r="Q449" i="25"/>
  <c r="N449" i="25"/>
  <c r="BE449" i="25"/>
  <c r="L449" i="25"/>
  <c r="BC449" i="25"/>
  <c r="AX449" i="25"/>
  <c r="AI449" i="25"/>
  <c r="AC449" i="25"/>
  <c r="AG449" i="25"/>
  <c r="BG449" i="25"/>
  <c r="AA449" i="25"/>
  <c r="K449" i="25"/>
  <c r="I450" i="25"/>
  <c r="H450" i="25" s="1"/>
  <c r="Y449" i="25"/>
  <c r="AE449" i="25"/>
  <c r="M449" i="25"/>
  <c r="AN449" i="25"/>
  <c r="P449" i="25"/>
  <c r="BB449" i="25"/>
  <c r="O449" i="25"/>
  <c r="AK449" i="25"/>
  <c r="AL449" i="25"/>
  <c r="AO449" i="25"/>
  <c r="BD449" i="25"/>
  <c r="V449" i="25"/>
  <c r="BH449" i="25"/>
  <c r="AW449" i="25"/>
  <c r="AR449" i="25"/>
  <c r="AD449" i="25"/>
  <c r="AQ449" i="25"/>
  <c r="Z449" i="25"/>
  <c r="AZ449" i="25"/>
  <c r="S449" i="25"/>
  <c r="AB449" i="25"/>
  <c r="R449" i="25"/>
  <c r="T449" i="25"/>
  <c r="AJ449" i="25"/>
  <c r="BI449" i="25"/>
  <c r="AP449" i="25"/>
  <c r="W449" i="25"/>
  <c r="AU449" i="25"/>
  <c r="AS449" i="25"/>
  <c r="X449" i="25"/>
  <c r="AM449" i="25"/>
  <c r="U449" i="25"/>
  <c r="AY449" i="25"/>
  <c r="AW446" i="28" l="1"/>
  <c r="AO446" i="28"/>
  <c r="T446" i="28"/>
  <c r="AN446" i="28"/>
  <c r="W446" i="28"/>
  <c r="N446" i="28"/>
  <c r="BF446" i="28"/>
  <c r="AS446" i="28"/>
  <c r="AU446" i="28"/>
  <c r="BB446" i="28"/>
  <c r="U446" i="28"/>
  <c r="K446" i="28"/>
  <c r="AP446" i="28"/>
  <c r="BH446" i="28"/>
  <c r="L446" i="28"/>
  <c r="AV446" i="28"/>
  <c r="J447" i="28"/>
  <c r="P446" i="28"/>
  <c r="AH446" i="28"/>
  <c r="I447" i="28"/>
  <c r="H447" i="28" s="1"/>
  <c r="AB446" i="28"/>
  <c r="AG446" i="28"/>
  <c r="AD446" i="28"/>
  <c r="Q446" i="28"/>
  <c r="S446" i="28"/>
  <c r="AY446" i="28"/>
  <c r="AK446" i="28"/>
  <c r="AC446" i="28"/>
  <c r="AI446" i="28"/>
  <c r="V446" i="28"/>
  <c r="AT446" i="28"/>
  <c r="BE446" i="28"/>
  <c r="BG446" i="28"/>
  <c r="AE446" i="28"/>
  <c r="AR446" i="28"/>
  <c r="AZ446" i="28"/>
  <c r="X446" i="28"/>
  <c r="O446" i="28"/>
  <c r="BD446" i="28"/>
  <c r="AX446" i="28"/>
  <c r="M446" i="28"/>
  <c r="BA446" i="28"/>
  <c r="AF446" i="28"/>
  <c r="AJ446" i="28"/>
  <c r="AL446" i="28"/>
  <c r="AQ446" i="28"/>
  <c r="AM446" i="28"/>
  <c r="Z446" i="28"/>
  <c r="BC446" i="28"/>
  <c r="R446" i="28"/>
  <c r="AA446" i="28"/>
  <c r="Y446" i="28"/>
  <c r="S450" i="25"/>
  <c r="L450" i="25"/>
  <c r="P450" i="25"/>
  <c r="AP450" i="25"/>
  <c r="BH450" i="25"/>
  <c r="AU450" i="25"/>
  <c r="Z450" i="25"/>
  <c r="R450" i="25"/>
  <c r="AA450" i="25"/>
  <c r="N450" i="25"/>
  <c r="AR450" i="25"/>
  <c r="AZ450" i="25"/>
  <c r="T450" i="25"/>
  <c r="AD450" i="25"/>
  <c r="J451" i="25"/>
  <c r="BD450" i="25"/>
  <c r="V450" i="25"/>
  <c r="BF450" i="25"/>
  <c r="AF450" i="25"/>
  <c r="AM450" i="25"/>
  <c r="K450" i="25"/>
  <c r="BA450" i="25"/>
  <c r="X450" i="25"/>
  <c r="BC450" i="25"/>
  <c r="W450" i="25"/>
  <c r="BB450" i="25"/>
  <c r="I451" i="25"/>
  <c r="H451" i="25" s="1"/>
  <c r="AH450" i="25"/>
  <c r="BI450" i="25"/>
  <c r="AQ450" i="25"/>
  <c r="BE450" i="25"/>
  <c r="AC450" i="25"/>
  <c r="AX450" i="25"/>
  <c r="AW450" i="25"/>
  <c r="AB450" i="25"/>
  <c r="AG450" i="25"/>
  <c r="AL450" i="25"/>
  <c r="M450" i="25"/>
  <c r="AK450" i="25"/>
  <c r="Y450" i="25"/>
  <c r="AI450" i="25"/>
  <c r="AO450" i="25"/>
  <c r="AE450" i="25"/>
  <c r="AJ450" i="25"/>
  <c r="AS450" i="25"/>
  <c r="AN450" i="25"/>
  <c r="Q450" i="25"/>
  <c r="AT450" i="25"/>
  <c r="AY450" i="25"/>
  <c r="AV450" i="25"/>
  <c r="BG450" i="25"/>
  <c r="U450" i="25"/>
  <c r="O450" i="25"/>
  <c r="W447" i="28" l="1"/>
  <c r="AA447" i="28"/>
  <c r="AB447" i="28"/>
  <c r="S447" i="28"/>
  <c r="AH447" i="28"/>
  <c r="AZ447" i="28"/>
  <c r="AP447" i="28"/>
  <c r="T447" i="28"/>
  <c r="N447" i="28"/>
  <c r="I448" i="28"/>
  <c r="H448" i="28" s="1"/>
  <c r="AX447" i="28"/>
  <c r="AU447" i="28"/>
  <c r="AM447" i="28"/>
  <c r="AO447" i="28"/>
  <c r="AF447" i="28"/>
  <c r="R447" i="28"/>
  <c r="O447" i="28"/>
  <c r="BA447" i="28"/>
  <c r="AN447" i="28"/>
  <c r="AJ447" i="28"/>
  <c r="L447" i="28"/>
  <c r="V447" i="28"/>
  <c r="Y447" i="28"/>
  <c r="U447" i="28"/>
  <c r="AC447" i="28"/>
  <c r="AQ447" i="28"/>
  <c r="AT447" i="28"/>
  <c r="BC447" i="28"/>
  <c r="AS447" i="28"/>
  <c r="Q447" i="28"/>
  <c r="AR447" i="28"/>
  <c r="AD447" i="28"/>
  <c r="J448" i="28"/>
  <c r="BG447" i="28"/>
  <c r="AW447" i="28"/>
  <c r="AV447" i="28"/>
  <c r="BD447" i="28"/>
  <c r="BF447" i="28"/>
  <c r="Z447" i="28"/>
  <c r="AY447" i="28"/>
  <c r="AE447" i="28"/>
  <c r="AL447" i="28"/>
  <c r="AI447" i="28"/>
  <c r="BH447" i="28"/>
  <c r="P447" i="28"/>
  <c r="BE447" i="28"/>
  <c r="K447" i="28"/>
  <c r="AK447" i="28"/>
  <c r="BB447" i="28"/>
  <c r="M447" i="28"/>
  <c r="X447" i="28"/>
  <c r="AG447" i="28"/>
  <c r="AM451" i="25"/>
  <c r="L451" i="25"/>
  <c r="AG451" i="25"/>
  <c r="AN451" i="25"/>
  <c r="M451" i="25"/>
  <c r="AZ451" i="25"/>
  <c r="N451" i="25"/>
  <c r="BA451" i="25"/>
  <c r="V451" i="25"/>
  <c r="T451" i="25"/>
  <c r="AH451" i="25"/>
  <c r="AR451" i="25"/>
  <c r="W451" i="25"/>
  <c r="S451" i="25"/>
  <c r="Z451" i="25"/>
  <c r="O451" i="25"/>
  <c r="BD451" i="25"/>
  <c r="BF451" i="25"/>
  <c r="I452" i="25"/>
  <c r="H452" i="25" s="1"/>
  <c r="BE451" i="25"/>
  <c r="AW451" i="25"/>
  <c r="AK451" i="25"/>
  <c r="K451" i="25"/>
  <c r="R451" i="25"/>
  <c r="AQ451" i="25"/>
  <c r="AY451" i="25"/>
  <c r="AD451" i="25"/>
  <c r="AP451" i="25"/>
  <c r="AV451" i="25"/>
  <c r="BB451" i="25"/>
  <c r="AO451" i="25"/>
  <c r="P451" i="25"/>
  <c r="BG451" i="25"/>
  <c r="BI451" i="25"/>
  <c r="AA451" i="25"/>
  <c r="AC451" i="25"/>
  <c r="U451" i="25"/>
  <c r="J452" i="25"/>
  <c r="AL451" i="25"/>
  <c r="BH451" i="25"/>
  <c r="BC451" i="25"/>
  <c r="AT451" i="25"/>
  <c r="AU451" i="25"/>
  <c r="AB451" i="25"/>
  <c r="AS451" i="25"/>
  <c r="AX451" i="25"/>
  <c r="Y451" i="25"/>
  <c r="AJ451" i="25"/>
  <c r="AI451" i="25"/>
  <c r="Q451" i="25"/>
  <c r="AE451" i="25"/>
  <c r="X451" i="25"/>
  <c r="AF451" i="25"/>
  <c r="N452" i="25" l="1"/>
  <c r="AS452" i="25"/>
  <c r="BB452" i="25"/>
  <c r="O452" i="25"/>
  <c r="AB452" i="25"/>
  <c r="AI452" i="25"/>
  <c r="BF452" i="25"/>
  <c r="L452" i="25"/>
  <c r="AR452" i="25"/>
  <c r="AM452" i="25"/>
  <c r="AG452" i="25"/>
  <c r="Y452" i="25"/>
  <c r="AH452" i="25"/>
  <c r="AP452" i="25"/>
  <c r="BE452" i="25"/>
  <c r="AZ452" i="25"/>
  <c r="AF452" i="25"/>
  <c r="AA452" i="25"/>
  <c r="AC452" i="25"/>
  <c r="BG452" i="25"/>
  <c r="BD452" i="25"/>
  <c r="BH452" i="25"/>
  <c r="AW452" i="25"/>
  <c r="M452" i="25"/>
  <c r="AL452" i="25"/>
  <c r="BC452" i="25"/>
  <c r="AT452" i="25"/>
  <c r="AU452" i="25"/>
  <c r="P452" i="25"/>
  <c r="AN452" i="25"/>
  <c r="J453" i="25"/>
  <c r="I453" i="25"/>
  <c r="H453" i="25" s="1"/>
  <c r="AX452" i="25"/>
  <c r="S452" i="25"/>
  <c r="AJ452" i="25"/>
  <c r="AY452" i="25"/>
  <c r="BI452" i="25"/>
  <c r="X452" i="25"/>
  <c r="Z452" i="25"/>
  <c r="T452" i="25"/>
  <c r="BA452" i="25"/>
  <c r="AV452" i="25"/>
  <c r="U452" i="25"/>
  <c r="W452" i="25"/>
  <c r="AO452" i="25"/>
  <c r="V452" i="25"/>
  <c r="Q452" i="25"/>
  <c r="AD452" i="25"/>
  <c r="AK452" i="25"/>
  <c r="R452" i="25"/>
  <c r="AE452" i="25"/>
  <c r="K452" i="25"/>
  <c r="AQ452" i="25"/>
  <c r="W448" i="28"/>
  <c r="S448" i="28"/>
  <c r="AE448" i="28"/>
  <c r="AI448" i="28"/>
  <c r="AN448" i="28"/>
  <c r="AU448" i="28"/>
  <c r="AL448" i="28"/>
  <c r="J449" i="28"/>
  <c r="AH448" i="28"/>
  <c r="AO448" i="28"/>
  <c r="O448" i="28"/>
  <c r="K448" i="28"/>
  <c r="BG448" i="28"/>
  <c r="AB448" i="28"/>
  <c r="T448" i="28"/>
  <c r="N448" i="28"/>
  <c r="AQ448" i="28"/>
  <c r="X448" i="28"/>
  <c r="BB448" i="28"/>
  <c r="BA448" i="28"/>
  <c r="AD448" i="28"/>
  <c r="AV448" i="28"/>
  <c r="AT448" i="28"/>
  <c r="AC448" i="28"/>
  <c r="BD448" i="28"/>
  <c r="AG448" i="28"/>
  <c r="U448" i="28"/>
  <c r="AK448" i="28"/>
  <c r="AF448" i="28"/>
  <c r="BF448" i="28"/>
  <c r="Q448" i="28"/>
  <c r="AW448" i="28"/>
  <c r="M448" i="28"/>
  <c r="AP448" i="28"/>
  <c r="AM448" i="28"/>
  <c r="P448" i="28"/>
  <c r="AR448" i="28"/>
  <c r="AZ448" i="28"/>
  <c r="R448" i="28"/>
  <c r="BC448" i="28"/>
  <c r="BH448" i="28"/>
  <c r="Z448" i="28"/>
  <c r="AA448" i="28"/>
  <c r="AS448" i="28"/>
  <c r="BE448" i="28"/>
  <c r="AX448" i="28"/>
  <c r="AY448" i="28"/>
  <c r="AJ448" i="28"/>
  <c r="I449" i="28"/>
  <c r="H449" i="28" s="1"/>
  <c r="Y448" i="28"/>
  <c r="L448" i="28"/>
  <c r="V448" i="28"/>
  <c r="AB453" i="25" l="1"/>
  <c r="AC453" i="25"/>
  <c r="AV453" i="25"/>
  <c r="BA453" i="25"/>
  <c r="AJ453" i="25"/>
  <c r="N453" i="25"/>
  <c r="AA453" i="25"/>
  <c r="P453" i="25"/>
  <c r="AK453" i="25"/>
  <c r="AZ453" i="25"/>
  <c r="Z453" i="25"/>
  <c r="AS453" i="25"/>
  <c r="AX453" i="25"/>
  <c r="BD453" i="25"/>
  <c r="AP453" i="25"/>
  <c r="AO453" i="25"/>
  <c r="Q453" i="25"/>
  <c r="AF453" i="25"/>
  <c r="R453" i="25"/>
  <c r="J454" i="25"/>
  <c r="BI453" i="25"/>
  <c r="AL453" i="25"/>
  <c r="AU453" i="25"/>
  <c r="AI453" i="25"/>
  <c r="BF453" i="25"/>
  <c r="BC453" i="25"/>
  <c r="AD453" i="25"/>
  <c r="AN453" i="25"/>
  <c r="T453" i="25"/>
  <c r="AR453" i="25"/>
  <c r="AM453" i="25"/>
  <c r="AY453" i="25"/>
  <c r="BE453" i="25"/>
  <c r="AQ453" i="25"/>
  <c r="W453" i="25"/>
  <c r="M453" i="25"/>
  <c r="K453" i="25"/>
  <c r="BH453" i="25"/>
  <c r="AG453" i="25"/>
  <c r="V453" i="25"/>
  <c r="I454" i="25"/>
  <c r="H454" i="25" s="1"/>
  <c r="AE453" i="25"/>
  <c r="O453" i="25"/>
  <c r="X453" i="25"/>
  <c r="AH453" i="25"/>
  <c r="Y453" i="25"/>
  <c r="U453" i="25"/>
  <c r="BG453" i="25"/>
  <c r="L453" i="25"/>
  <c r="S453" i="25"/>
  <c r="BB453" i="25"/>
  <c r="AT453" i="25"/>
  <c r="AW453" i="25"/>
  <c r="AZ449" i="28"/>
  <c r="AS449" i="28"/>
  <c r="J450" i="28"/>
  <c r="AW449" i="28"/>
  <c r="AL449" i="28"/>
  <c r="W449" i="28"/>
  <c r="AA449" i="28"/>
  <c r="AK449" i="28"/>
  <c r="N449" i="28"/>
  <c r="BC449" i="28"/>
  <c r="AJ449" i="28"/>
  <c r="AY449" i="28"/>
  <c r="L449" i="28"/>
  <c r="AV449" i="28"/>
  <c r="AG449" i="28"/>
  <c r="AD449" i="28"/>
  <c r="AI449" i="28"/>
  <c r="Y449" i="28"/>
  <c r="AT449" i="28"/>
  <c r="AB449" i="28"/>
  <c r="X449" i="28"/>
  <c r="V449" i="28"/>
  <c r="I450" i="28"/>
  <c r="H450" i="28" s="1"/>
  <c r="Q449" i="28"/>
  <c r="P449" i="28"/>
  <c r="AP449" i="28"/>
  <c r="R449" i="28"/>
  <c r="AQ449" i="28"/>
  <c r="BE449" i="28"/>
  <c r="AN449" i="28"/>
  <c r="AM449" i="28"/>
  <c r="T449" i="28"/>
  <c r="BG449" i="28"/>
  <c r="AR449" i="28"/>
  <c r="AF449" i="28"/>
  <c r="K449" i="28"/>
  <c r="AO449" i="28"/>
  <c r="BD449" i="28"/>
  <c r="Z449" i="28"/>
  <c r="AH449" i="28"/>
  <c r="O449" i="28"/>
  <c r="BA449" i="28"/>
  <c r="S449" i="28"/>
  <c r="AU449" i="28"/>
  <c r="AX449" i="28"/>
  <c r="BH449" i="28"/>
  <c r="BB449" i="28"/>
  <c r="AE449" i="28"/>
  <c r="AC449" i="28"/>
  <c r="BF449" i="28"/>
  <c r="U449" i="28"/>
  <c r="M449" i="28"/>
  <c r="AH450" i="28" l="1"/>
  <c r="BB450" i="28"/>
  <c r="BG450" i="28"/>
  <c r="AT450" i="28"/>
  <c r="S450" i="28"/>
  <c r="P450" i="28"/>
  <c r="L450" i="28"/>
  <c r="T450" i="28"/>
  <c r="AL450" i="28"/>
  <c r="AU450" i="28"/>
  <c r="BF450" i="28"/>
  <c r="AP450" i="28"/>
  <c r="X450" i="28"/>
  <c r="AG450" i="28"/>
  <c r="AM450" i="28"/>
  <c r="Y450" i="28"/>
  <c r="BA450" i="28"/>
  <c r="AD450" i="28"/>
  <c r="K450" i="28"/>
  <c r="AX450" i="28"/>
  <c r="AE450" i="28"/>
  <c r="AW450" i="28"/>
  <c r="AA450" i="28"/>
  <c r="AV450" i="28"/>
  <c r="AI450" i="28"/>
  <c r="W450" i="28"/>
  <c r="BD450" i="28"/>
  <c r="M450" i="28"/>
  <c r="V450" i="28"/>
  <c r="R450" i="28"/>
  <c r="BC450" i="28"/>
  <c r="AO450" i="28"/>
  <c r="J451" i="28"/>
  <c r="AB450" i="28"/>
  <c r="AR450" i="28"/>
  <c r="BE450" i="28"/>
  <c r="AZ450" i="28"/>
  <c r="Q450" i="28"/>
  <c r="AN450" i="28"/>
  <c r="BH450" i="28"/>
  <c r="O450" i="28"/>
  <c r="AS450" i="28"/>
  <c r="AK450" i="28"/>
  <c r="Z450" i="28"/>
  <c r="AY450" i="28"/>
  <c r="AF450" i="28"/>
  <c r="AQ450" i="28"/>
  <c r="N450" i="28"/>
  <c r="U450" i="28"/>
  <c r="AC450" i="28"/>
  <c r="AJ450" i="28"/>
  <c r="I451" i="28"/>
  <c r="H451" i="28" s="1"/>
  <c r="AZ454" i="25"/>
  <c r="AQ454" i="25"/>
  <c r="AX454" i="25"/>
  <c r="AS454" i="25"/>
  <c r="AU454" i="25"/>
  <c r="S454" i="25"/>
  <c r="AK454" i="25"/>
  <c r="AH454" i="25"/>
  <c r="AC454" i="25"/>
  <c r="AA454" i="25"/>
  <c r="V454" i="25"/>
  <c r="AE454" i="25"/>
  <c r="AB454" i="25"/>
  <c r="O454" i="25"/>
  <c r="AP454" i="25"/>
  <c r="P454" i="25"/>
  <c r="Q454" i="25"/>
  <c r="I455" i="25"/>
  <c r="H455" i="25" s="1"/>
  <c r="BE454" i="25"/>
  <c r="Y454" i="25"/>
  <c r="BH454" i="25"/>
  <c r="R454" i="25"/>
  <c r="AR454" i="25"/>
  <c r="K454" i="25"/>
  <c r="AI454" i="25"/>
  <c r="N454" i="25"/>
  <c r="BG454" i="25"/>
  <c r="BA454" i="25"/>
  <c r="J455" i="25"/>
  <c r="U454" i="25"/>
  <c r="Z454" i="25"/>
  <c r="AD454" i="25"/>
  <c r="AG454" i="25"/>
  <c r="T454" i="25"/>
  <c r="AT454" i="25"/>
  <c r="W454" i="25"/>
  <c r="L454" i="25"/>
  <c r="X454" i="25"/>
  <c r="BC454" i="25"/>
  <c r="AY454" i="25"/>
  <c r="AF454" i="25"/>
  <c r="BD454" i="25"/>
  <c r="AO454" i="25"/>
  <c r="BB454" i="25"/>
  <c r="BF454" i="25"/>
  <c r="AL454" i="25"/>
  <c r="AV454" i="25"/>
  <c r="BI454" i="25"/>
  <c r="M454" i="25"/>
  <c r="AM454" i="25"/>
  <c r="AW454" i="25"/>
  <c r="AJ454" i="25"/>
  <c r="AN454" i="25"/>
  <c r="I456" i="25" l="1"/>
  <c r="H456" i="25" s="1"/>
  <c r="AK455" i="25"/>
  <c r="AF455" i="25"/>
  <c r="L455" i="25"/>
  <c r="K455" i="25"/>
  <c r="AW455" i="25"/>
  <c r="Q455" i="25"/>
  <c r="O455" i="25"/>
  <c r="AD455" i="25"/>
  <c r="AX455" i="25"/>
  <c r="V455" i="25"/>
  <c r="S455" i="25"/>
  <c r="X455" i="25"/>
  <c r="AV455" i="25"/>
  <c r="AL455" i="25"/>
  <c r="AZ455" i="25"/>
  <c r="AR455" i="25"/>
  <c r="AU455" i="25"/>
  <c r="P455" i="25"/>
  <c r="Z455" i="25"/>
  <c r="AB455" i="25"/>
  <c r="AA455" i="25"/>
  <c r="AG455" i="25"/>
  <c r="BF455" i="25"/>
  <c r="U455" i="25"/>
  <c r="BH455" i="25"/>
  <c r="BE455" i="25"/>
  <c r="AH455" i="25"/>
  <c r="W455" i="25"/>
  <c r="AC455" i="25"/>
  <c r="AY455" i="25"/>
  <c r="T455" i="25"/>
  <c r="BB455" i="25"/>
  <c r="BI455" i="25"/>
  <c r="Y455" i="25"/>
  <c r="BC455" i="25"/>
  <c r="AO455" i="25"/>
  <c r="R455" i="25"/>
  <c r="AQ455" i="25"/>
  <c r="M455" i="25"/>
  <c r="BG455" i="25"/>
  <c r="BA455" i="25"/>
  <c r="AN455" i="25"/>
  <c r="AI455" i="25"/>
  <c r="AP455" i="25"/>
  <c r="AM455" i="25"/>
  <c r="AJ455" i="25"/>
  <c r="N455" i="25"/>
  <c r="AT455" i="25"/>
  <c r="J456" i="25"/>
  <c r="AS455" i="25"/>
  <c r="BD455" i="25"/>
  <c r="AE455" i="25"/>
  <c r="U451" i="28"/>
  <c r="J452" i="28"/>
  <c r="O451" i="28"/>
  <c r="W451" i="28"/>
  <c r="BE451" i="28"/>
  <c r="Q451" i="28"/>
  <c r="AP451" i="28"/>
  <c r="AD451" i="28"/>
  <c r="AT451" i="28"/>
  <c r="AS451" i="28"/>
  <c r="AU451" i="28"/>
  <c r="AR451" i="28"/>
  <c r="AO451" i="28"/>
  <c r="AH451" i="28"/>
  <c r="BG451" i="28"/>
  <c r="I452" i="28"/>
  <c r="H452" i="28" s="1"/>
  <c r="AW451" i="28"/>
  <c r="AQ451" i="28"/>
  <c r="BD451" i="28"/>
  <c r="BB451" i="28"/>
  <c r="AG451" i="28"/>
  <c r="AK451" i="28"/>
  <c r="AN451" i="28"/>
  <c r="BC451" i="28"/>
  <c r="BH451" i="28"/>
  <c r="V451" i="28"/>
  <c r="M451" i="28"/>
  <c r="R451" i="28"/>
  <c r="AM451" i="28"/>
  <c r="AJ451" i="28"/>
  <c r="AZ451" i="28"/>
  <c r="AI451" i="28"/>
  <c r="BF451" i="28"/>
  <c r="P451" i="28"/>
  <c r="BA451" i="28"/>
  <c r="Z451" i="28"/>
  <c r="AX451" i="28"/>
  <c r="AY451" i="28"/>
  <c r="AE451" i="28"/>
  <c r="AF451" i="28"/>
  <c r="L451" i="28"/>
  <c r="S451" i="28"/>
  <c r="AB451" i="28"/>
  <c r="AA451" i="28"/>
  <c r="N451" i="28"/>
  <c r="K451" i="28"/>
  <c r="AV451" i="28"/>
  <c r="AL451" i="28"/>
  <c r="Y451" i="28"/>
  <c r="X451" i="28"/>
  <c r="AC451" i="28"/>
  <c r="T451" i="28"/>
  <c r="AH452" i="28" l="1"/>
  <c r="T452" i="28"/>
  <c r="AB452" i="28"/>
  <c r="AG452" i="28"/>
  <c r="L452" i="28"/>
  <c r="Y452" i="28"/>
  <c r="AA452" i="28"/>
  <c r="J453" i="28"/>
  <c r="BB452" i="28"/>
  <c r="BC452" i="28"/>
  <c r="AK452" i="28"/>
  <c r="AR452" i="28"/>
  <c r="V452" i="28"/>
  <c r="BD452" i="28"/>
  <c r="AF452" i="28"/>
  <c r="M452" i="28"/>
  <c r="BG452" i="28"/>
  <c r="AV452" i="28"/>
  <c r="P452" i="28"/>
  <c r="AT452" i="28"/>
  <c r="AI452" i="28"/>
  <c r="O452" i="28"/>
  <c r="BE452" i="28"/>
  <c r="AJ452" i="28"/>
  <c r="BA452" i="28"/>
  <c r="AL452" i="28"/>
  <c r="AQ452" i="28"/>
  <c r="X452" i="28"/>
  <c r="AU452" i="28"/>
  <c r="AW452" i="28"/>
  <c r="AZ452" i="28"/>
  <c r="AC452" i="28"/>
  <c r="AY452" i="28"/>
  <c r="AX452" i="28"/>
  <c r="S452" i="28"/>
  <c r="AD452" i="28"/>
  <c r="I453" i="28"/>
  <c r="H453" i="28" s="1"/>
  <c r="W452" i="28"/>
  <c r="AN452" i="28"/>
  <c r="BH452" i="28"/>
  <c r="AP452" i="28"/>
  <c r="Z452" i="28"/>
  <c r="K452" i="28"/>
  <c r="AM452" i="28"/>
  <c r="AS452" i="28"/>
  <c r="N452" i="28"/>
  <c r="BF452" i="28"/>
  <c r="Q452" i="28"/>
  <c r="AE452" i="28"/>
  <c r="U452" i="28"/>
  <c r="R452" i="28"/>
  <c r="AO452" i="28"/>
  <c r="AK456" i="25"/>
  <c r="AZ456" i="25"/>
  <c r="AN456" i="25"/>
  <c r="BB456" i="25"/>
  <c r="I457" i="25"/>
  <c r="H457" i="25" s="1"/>
  <c r="AB456" i="25"/>
  <c r="AD456" i="25"/>
  <c r="Y456" i="25"/>
  <c r="Z456" i="25"/>
  <c r="BA456" i="25"/>
  <c r="AG456" i="25"/>
  <c r="BC456" i="25"/>
  <c r="AW456" i="25"/>
  <c r="J457" i="25"/>
  <c r="BE456" i="25"/>
  <c r="BH456" i="25"/>
  <c r="O456" i="25"/>
  <c r="AJ456" i="25"/>
  <c r="AL456" i="25"/>
  <c r="AM456" i="25"/>
  <c r="AT456" i="25"/>
  <c r="AR456" i="25"/>
  <c r="BG456" i="25"/>
  <c r="K456" i="25"/>
  <c r="M456" i="25"/>
  <c r="AA456" i="25"/>
  <c r="AH456" i="25"/>
  <c r="AQ456" i="25"/>
  <c r="L456" i="25"/>
  <c r="Q456" i="25"/>
  <c r="S456" i="25"/>
  <c r="AX456" i="25"/>
  <c r="BD456" i="25"/>
  <c r="AS456" i="25"/>
  <c r="AC456" i="25"/>
  <c r="W456" i="25"/>
  <c r="T456" i="25"/>
  <c r="P456" i="25"/>
  <c r="AO456" i="25"/>
  <c r="BF456" i="25"/>
  <c r="AP456" i="25"/>
  <c r="AV456" i="25"/>
  <c r="U456" i="25"/>
  <c r="R456" i="25"/>
  <c r="AE456" i="25"/>
  <c r="AY456" i="25"/>
  <c r="N456" i="25"/>
  <c r="AU456" i="25"/>
  <c r="AI456" i="25"/>
  <c r="BI456" i="25"/>
  <c r="X456" i="25"/>
  <c r="AF456" i="25"/>
  <c r="V456" i="25"/>
  <c r="P453" i="28" l="1"/>
  <c r="BE453" i="28"/>
  <c r="AT453" i="28"/>
  <c r="AZ453" i="28"/>
  <c r="AK453" i="28"/>
  <c r="AF453" i="28"/>
  <c r="U453" i="28"/>
  <c r="Y453" i="28"/>
  <c r="BC453" i="28"/>
  <c r="AG453" i="28"/>
  <c r="AR453" i="28"/>
  <c r="AW453" i="28"/>
  <c r="T453" i="28"/>
  <c r="Z453" i="28"/>
  <c r="W453" i="28"/>
  <c r="BA453" i="28"/>
  <c r="AJ453" i="28"/>
  <c r="X453" i="28"/>
  <c r="AU453" i="28"/>
  <c r="AS453" i="28"/>
  <c r="AP453" i="28"/>
  <c r="AC453" i="28"/>
  <c r="AI453" i="28"/>
  <c r="AO453" i="28"/>
  <c r="AX453" i="28"/>
  <c r="N453" i="28"/>
  <c r="BG453" i="28"/>
  <c r="AL453" i="28"/>
  <c r="AH453" i="28"/>
  <c r="S453" i="28"/>
  <c r="K453" i="28"/>
  <c r="AM453" i="28"/>
  <c r="Q453" i="28"/>
  <c r="AA453" i="28"/>
  <c r="V453" i="28"/>
  <c r="AB453" i="28"/>
  <c r="AE453" i="28"/>
  <c r="I454" i="28"/>
  <c r="H454" i="28" s="1"/>
  <c r="L453" i="28"/>
  <c r="BH453" i="28"/>
  <c r="AY453" i="28"/>
  <c r="BF453" i="28"/>
  <c r="O453" i="28"/>
  <c r="BD453" i="28"/>
  <c r="AN453" i="28"/>
  <c r="AV453" i="28"/>
  <c r="R453" i="28"/>
  <c r="BB453" i="28"/>
  <c r="AD453" i="28"/>
  <c r="AQ453" i="28"/>
  <c r="M453" i="28"/>
  <c r="J454" i="28"/>
  <c r="AE457" i="25"/>
  <c r="AX457" i="25"/>
  <c r="AS457" i="25"/>
  <c r="O457" i="25"/>
  <c r="AL457" i="25"/>
  <c r="AA457" i="25"/>
  <c r="BF457" i="25"/>
  <c r="AG457" i="25"/>
  <c r="W457" i="25"/>
  <c r="T457" i="25"/>
  <c r="AT457" i="25"/>
  <c r="AZ457" i="25"/>
  <c r="AI457" i="25"/>
  <c r="BD457" i="25"/>
  <c r="AY457" i="25"/>
  <c r="J458" i="25"/>
  <c r="AD457" i="25"/>
  <c r="M457" i="25"/>
  <c r="N457" i="25"/>
  <c r="K457" i="25"/>
  <c r="BB457" i="25"/>
  <c r="BE457" i="25"/>
  <c r="I458" i="25"/>
  <c r="H458" i="25" s="1"/>
  <c r="AR457" i="25"/>
  <c r="AJ457" i="25"/>
  <c r="AB457" i="25"/>
  <c r="X457" i="25"/>
  <c r="U457" i="25"/>
  <c r="BH457" i="25"/>
  <c r="L457" i="25"/>
  <c r="BI457" i="25"/>
  <c r="BG457" i="25"/>
  <c r="AV457" i="25"/>
  <c r="Z457" i="25"/>
  <c r="BC457" i="25"/>
  <c r="Q457" i="25"/>
  <c r="P457" i="25"/>
  <c r="Y457" i="25"/>
  <c r="BA457" i="25"/>
  <c r="AP457" i="25"/>
  <c r="AH457" i="25"/>
  <c r="AO457" i="25"/>
  <c r="S457" i="25"/>
  <c r="AQ457" i="25"/>
  <c r="R457" i="25"/>
  <c r="AF457" i="25"/>
  <c r="AN457" i="25"/>
  <c r="AW457" i="25"/>
  <c r="AM457" i="25"/>
  <c r="AK457" i="25"/>
  <c r="AC457" i="25"/>
  <c r="V457" i="25"/>
  <c r="AU457" i="25"/>
  <c r="AC454" i="28" l="1"/>
  <c r="AX454" i="28"/>
  <c r="BA454" i="28"/>
  <c r="AS454" i="28"/>
  <c r="P454" i="28"/>
  <c r="AM454" i="28"/>
  <c r="BF454" i="28"/>
  <c r="AV454" i="28"/>
  <c r="N454" i="28"/>
  <c r="W454" i="28"/>
  <c r="AI454" i="28"/>
  <c r="M454" i="28"/>
  <c r="AZ454" i="28"/>
  <c r="AG454" i="28"/>
  <c r="AT454" i="28"/>
  <c r="AU454" i="28"/>
  <c r="AP454" i="28"/>
  <c r="AB454" i="28"/>
  <c r="AE454" i="28"/>
  <c r="T454" i="28"/>
  <c r="BD454" i="28"/>
  <c r="AD454" i="28"/>
  <c r="U454" i="28"/>
  <c r="AF454" i="28"/>
  <c r="I455" i="28"/>
  <c r="H455" i="28" s="1"/>
  <c r="AW454" i="28"/>
  <c r="AK454" i="28"/>
  <c r="R454" i="28"/>
  <c r="V454" i="28"/>
  <c r="Q454" i="28"/>
  <c r="O454" i="28"/>
  <c r="Z454" i="28"/>
  <c r="BE454" i="28"/>
  <c r="BB454" i="28"/>
  <c r="BH454" i="28"/>
  <c r="AR454" i="28"/>
  <c r="Y454" i="28"/>
  <c r="X454" i="28"/>
  <c r="S454" i="28"/>
  <c r="AL454" i="28"/>
  <c r="AN454" i="28"/>
  <c r="J455" i="28"/>
  <c r="AH454" i="28"/>
  <c r="AY454" i="28"/>
  <c r="L454" i="28"/>
  <c r="AA454" i="28"/>
  <c r="AO454" i="28"/>
  <c r="AQ454" i="28"/>
  <c r="BC454" i="28"/>
  <c r="BG454" i="28"/>
  <c r="AJ454" i="28"/>
  <c r="K454" i="28"/>
  <c r="AA458" i="25"/>
  <c r="AW458" i="25"/>
  <c r="AT458" i="25"/>
  <c r="N458" i="25"/>
  <c r="X458" i="25"/>
  <c r="AZ458" i="25"/>
  <c r="P458" i="25"/>
  <c r="AG458" i="25"/>
  <c r="AO458" i="25"/>
  <c r="AP458" i="25"/>
  <c r="R458" i="25"/>
  <c r="AH458" i="25"/>
  <c r="AJ458" i="25"/>
  <c r="AK458" i="25"/>
  <c r="I459" i="25"/>
  <c r="H459" i="25" s="1"/>
  <c r="AI458" i="25"/>
  <c r="AX458" i="25"/>
  <c r="AF458" i="25"/>
  <c r="BG458" i="25"/>
  <c r="BF458" i="25"/>
  <c r="Z458" i="25"/>
  <c r="K458" i="25"/>
  <c r="BD458" i="25"/>
  <c r="Q458" i="25"/>
  <c r="Y458" i="25"/>
  <c r="V458" i="25"/>
  <c r="BA458" i="25"/>
  <c r="AS458" i="25"/>
  <c r="AU458" i="25"/>
  <c r="W458" i="25"/>
  <c r="J459" i="25"/>
  <c r="AL458" i="25"/>
  <c r="BB458" i="25"/>
  <c r="AV458" i="25"/>
  <c r="O458" i="25"/>
  <c r="M458" i="25"/>
  <c r="BH458" i="25"/>
  <c r="AR458" i="25"/>
  <c r="AN458" i="25"/>
  <c r="S458" i="25"/>
  <c r="BC458" i="25"/>
  <c r="BI458" i="25"/>
  <c r="AQ458" i="25"/>
  <c r="AY458" i="25"/>
  <c r="U458" i="25"/>
  <c r="L458" i="25"/>
  <c r="AD458" i="25"/>
  <c r="AB458" i="25"/>
  <c r="AC458" i="25"/>
  <c r="BE458" i="25"/>
  <c r="AM458" i="25"/>
  <c r="T458" i="25"/>
  <c r="AE458" i="25"/>
  <c r="R459" i="25" l="1"/>
  <c r="AC459" i="25"/>
  <c r="L459" i="25"/>
  <c r="AX459" i="25"/>
  <c r="W459" i="25"/>
  <c r="AY459" i="25"/>
  <c r="AR459" i="25"/>
  <c r="P459" i="25"/>
  <c r="BH459" i="25"/>
  <c r="AS459" i="25"/>
  <c r="BF459" i="25"/>
  <c r="Z459" i="25"/>
  <c r="AF459" i="25"/>
  <c r="Y459" i="25"/>
  <c r="N459" i="25"/>
  <c r="I460" i="25"/>
  <c r="H460" i="25" s="1"/>
  <c r="AW459" i="25"/>
  <c r="M459" i="25"/>
  <c r="BB459" i="25"/>
  <c r="AK459" i="25"/>
  <c r="AA459" i="25"/>
  <c r="AD459" i="25"/>
  <c r="O459" i="25"/>
  <c r="AB459" i="25"/>
  <c r="AI459" i="25"/>
  <c r="AJ459" i="25"/>
  <c r="BD459" i="25"/>
  <c r="J460" i="25"/>
  <c r="AH459" i="25"/>
  <c r="Q459" i="25"/>
  <c r="AZ459" i="25"/>
  <c r="BI459" i="25"/>
  <c r="AO459" i="25"/>
  <c r="K459" i="25"/>
  <c r="BC459" i="25"/>
  <c r="AN459" i="25"/>
  <c r="BE459" i="25"/>
  <c r="AG459" i="25"/>
  <c r="AL459" i="25"/>
  <c r="BG459" i="25"/>
  <c r="X459" i="25"/>
  <c r="BA459" i="25"/>
  <c r="T459" i="25"/>
  <c r="AP459" i="25"/>
  <c r="U459" i="25"/>
  <c r="AV459" i="25"/>
  <c r="AM459" i="25"/>
  <c r="S459" i="25"/>
  <c r="AE459" i="25"/>
  <c r="AQ459" i="25"/>
  <c r="AT459" i="25"/>
  <c r="AU459" i="25"/>
  <c r="V459" i="25"/>
  <c r="V455" i="28"/>
  <c r="BE455" i="28"/>
  <c r="AN455" i="28"/>
  <c r="AE455" i="28"/>
  <c r="N455" i="28"/>
  <c r="I456" i="28"/>
  <c r="H456" i="28" s="1"/>
  <c r="AT455" i="28"/>
  <c r="M455" i="28"/>
  <c r="AG455" i="28"/>
  <c r="AK455" i="28"/>
  <c r="BB455" i="28"/>
  <c r="P455" i="28"/>
  <c r="AB455" i="28"/>
  <c r="AH455" i="28"/>
  <c r="U455" i="28"/>
  <c r="AP455" i="28"/>
  <c r="AS455" i="28"/>
  <c r="AU455" i="28"/>
  <c r="AI455" i="28"/>
  <c r="AD455" i="28"/>
  <c r="AZ455" i="28"/>
  <c r="AJ455" i="28"/>
  <c r="Q455" i="28"/>
  <c r="J456" i="28"/>
  <c r="R455" i="28"/>
  <c r="T455" i="28"/>
  <c r="W455" i="28"/>
  <c r="K455" i="28"/>
  <c r="AY455" i="28"/>
  <c r="AQ455" i="28"/>
  <c r="AR455" i="28"/>
  <c r="AA455" i="28"/>
  <c r="BD455" i="28"/>
  <c r="AC455" i="28"/>
  <c r="O455" i="28"/>
  <c r="L455" i="28"/>
  <c r="AO455" i="28"/>
  <c r="AL455" i="28"/>
  <c r="AX455" i="28"/>
  <c r="X455" i="28"/>
  <c r="BG455" i="28"/>
  <c r="AF455" i="28"/>
  <c r="Z455" i="28"/>
  <c r="BF455" i="28"/>
  <c r="Y455" i="28"/>
  <c r="AV455" i="28"/>
  <c r="AM455" i="28"/>
  <c r="BC455" i="28"/>
  <c r="AW455" i="28"/>
  <c r="BA455" i="28"/>
  <c r="S455" i="28"/>
  <c r="BH455" i="28"/>
  <c r="AY460" i="25" l="1"/>
  <c r="AL460" i="25"/>
  <c r="L460" i="25"/>
  <c r="V460" i="25"/>
  <c r="BB460" i="25"/>
  <c r="W460" i="25"/>
  <c r="Y460" i="25"/>
  <c r="U460" i="25"/>
  <c r="AW460" i="25"/>
  <c r="AP460" i="25"/>
  <c r="K460" i="25"/>
  <c r="AZ460" i="25"/>
  <c r="X460" i="25"/>
  <c r="AA460" i="25"/>
  <c r="AQ460" i="25"/>
  <c r="BH460" i="25"/>
  <c r="AO460" i="25"/>
  <c r="AV460" i="25"/>
  <c r="AM460" i="25"/>
  <c r="BF460" i="25"/>
  <c r="AU460" i="25"/>
  <c r="T460" i="25"/>
  <c r="Z460" i="25"/>
  <c r="S460" i="25"/>
  <c r="BC460" i="25"/>
  <c r="AD460" i="25"/>
  <c r="P460" i="25"/>
  <c r="N460" i="25"/>
  <c r="O460" i="25"/>
  <c r="BD460" i="25"/>
  <c r="R460" i="25"/>
  <c r="AC460" i="25"/>
  <c r="AF460" i="25"/>
  <c r="AX460" i="25"/>
  <c r="AG460" i="25"/>
  <c r="AT460" i="25"/>
  <c r="AJ460" i="25"/>
  <c r="M460" i="25"/>
  <c r="Q460" i="25"/>
  <c r="AB460" i="25"/>
  <c r="BI460" i="25"/>
  <c r="J461" i="25"/>
  <c r="AK460" i="25"/>
  <c r="AS460" i="25"/>
  <c r="BA460" i="25"/>
  <c r="AI460" i="25"/>
  <c r="BG460" i="25"/>
  <c r="AN460" i="25"/>
  <c r="AR460" i="25"/>
  <c r="I461" i="25"/>
  <c r="H461" i="25" s="1"/>
  <c r="AH460" i="25"/>
  <c r="BE460" i="25"/>
  <c r="AE460" i="25"/>
  <c r="K456" i="28"/>
  <c r="W456" i="28"/>
  <c r="AK456" i="28"/>
  <c r="L456" i="28"/>
  <c r="X456" i="28"/>
  <c r="T456" i="28"/>
  <c r="AU456" i="28"/>
  <c r="AE456" i="28"/>
  <c r="BC456" i="28"/>
  <c r="V456" i="28"/>
  <c r="BE456" i="28"/>
  <c r="AB456" i="28"/>
  <c r="BF456" i="28"/>
  <c r="AT456" i="28"/>
  <c r="R456" i="28"/>
  <c r="AO456" i="28"/>
  <c r="Q456" i="28"/>
  <c r="AG456" i="28"/>
  <c r="AS456" i="28"/>
  <c r="M456" i="28"/>
  <c r="BB456" i="28"/>
  <c r="BA456" i="28"/>
  <c r="AR456" i="28"/>
  <c r="AI456" i="28"/>
  <c r="U456" i="28"/>
  <c r="Z456" i="28"/>
  <c r="AC456" i="28"/>
  <c r="AN456" i="28"/>
  <c r="AM456" i="28"/>
  <c r="AY456" i="28"/>
  <c r="AA456" i="28"/>
  <c r="AH456" i="28"/>
  <c r="AZ456" i="28"/>
  <c r="BD456" i="28"/>
  <c r="AW456" i="28"/>
  <c r="BH456" i="28"/>
  <c r="I457" i="28"/>
  <c r="H457" i="28" s="1"/>
  <c r="AP456" i="28"/>
  <c r="AQ456" i="28"/>
  <c r="AF456" i="28"/>
  <c r="AJ456" i="28"/>
  <c r="N456" i="28"/>
  <c r="AL456" i="28"/>
  <c r="AV456" i="28"/>
  <c r="O456" i="28"/>
  <c r="AD456" i="28"/>
  <c r="S456" i="28"/>
  <c r="BG456" i="28"/>
  <c r="Y456" i="28"/>
  <c r="P456" i="28"/>
  <c r="AX456" i="28"/>
  <c r="J457" i="28"/>
  <c r="I462" i="25" l="1"/>
  <c r="H462" i="25" s="1"/>
  <c r="K461" i="25"/>
  <c r="AB461" i="25"/>
  <c r="AD461" i="25"/>
  <c r="BA461" i="25"/>
  <c r="S461" i="25"/>
  <c r="BI461" i="25"/>
  <c r="AK461" i="25"/>
  <c r="AM461" i="25"/>
  <c r="AS461" i="25"/>
  <c r="AX461" i="25"/>
  <c r="P461" i="25"/>
  <c r="AY461" i="25"/>
  <c r="AI461" i="25"/>
  <c r="AO461" i="25"/>
  <c r="AR461" i="25"/>
  <c r="R461" i="25"/>
  <c r="BG461" i="25"/>
  <c r="Y461" i="25"/>
  <c r="M461" i="25"/>
  <c r="X461" i="25"/>
  <c r="W461" i="25"/>
  <c r="AV461" i="25"/>
  <c r="AG461" i="25"/>
  <c r="AE461" i="25"/>
  <c r="BH461" i="25"/>
  <c r="AC461" i="25"/>
  <c r="BD461" i="25"/>
  <c r="U461" i="25"/>
  <c r="AF461" i="25"/>
  <c r="BF461" i="25"/>
  <c r="AA461" i="25"/>
  <c r="AL461" i="25"/>
  <c r="AP461" i="25"/>
  <c r="J462" i="25"/>
  <c r="L461" i="25"/>
  <c r="AT461" i="25"/>
  <c r="AZ461" i="25"/>
  <c r="AJ461" i="25"/>
  <c r="AW461" i="25"/>
  <c r="BC461" i="25"/>
  <c r="O461" i="25"/>
  <c r="AN461" i="25"/>
  <c r="BE461" i="25"/>
  <c r="Z461" i="25"/>
  <c r="T461" i="25"/>
  <c r="AU461" i="25"/>
  <c r="BB461" i="25"/>
  <c r="AH461" i="25"/>
  <c r="Q461" i="25"/>
  <c r="N461" i="25"/>
  <c r="AQ461" i="25"/>
  <c r="V461" i="25"/>
  <c r="AN457" i="28"/>
  <c r="BD457" i="28"/>
  <c r="AB457" i="28"/>
  <c r="AW457" i="28"/>
  <c r="W457" i="28"/>
  <c r="AS457" i="28"/>
  <c r="BF457" i="28"/>
  <c r="AG457" i="28"/>
  <c r="AL457" i="28"/>
  <c r="AA457" i="28"/>
  <c r="BB457" i="28"/>
  <c r="BG457" i="28"/>
  <c r="AO457" i="28"/>
  <c r="BH457" i="28"/>
  <c r="K457" i="28"/>
  <c r="L457" i="28"/>
  <c r="T457" i="28"/>
  <c r="AJ457" i="28"/>
  <c r="AC457" i="28"/>
  <c r="I458" i="28"/>
  <c r="H458" i="28" s="1"/>
  <c r="BE457" i="28"/>
  <c r="AE457" i="28"/>
  <c r="AZ457" i="28"/>
  <c r="AD457" i="28"/>
  <c r="AU457" i="28"/>
  <c r="AI457" i="28"/>
  <c r="AQ457" i="28"/>
  <c r="N457" i="28"/>
  <c r="R457" i="28"/>
  <c r="BC457" i="28"/>
  <c r="M457" i="28"/>
  <c r="AY457" i="28"/>
  <c r="AK457" i="28"/>
  <c r="AF457" i="28"/>
  <c r="X457" i="28"/>
  <c r="U457" i="28"/>
  <c r="BA457" i="28"/>
  <c r="S457" i="28"/>
  <c r="AH457" i="28"/>
  <c r="P457" i="28"/>
  <c r="AP457" i="28"/>
  <c r="Z457" i="28"/>
  <c r="AX457" i="28"/>
  <c r="J458" i="28"/>
  <c r="AT457" i="28"/>
  <c r="AV457" i="28"/>
  <c r="AM457" i="28"/>
  <c r="V457" i="28"/>
  <c r="Y457" i="28"/>
  <c r="Q457" i="28"/>
  <c r="AR457" i="28"/>
  <c r="O457" i="28"/>
  <c r="AQ462" i="25" l="1"/>
  <c r="AF462" i="25"/>
  <c r="AW462" i="25"/>
  <c r="BE462" i="25"/>
  <c r="AB462" i="25"/>
  <c r="U462" i="25"/>
  <c r="AZ462" i="25"/>
  <c r="BF462" i="25"/>
  <c r="AP462" i="25"/>
  <c r="AI462" i="25"/>
  <c r="Z462" i="25"/>
  <c r="Q462" i="25"/>
  <c r="BA462" i="25"/>
  <c r="AM462" i="25"/>
  <c r="J463" i="25"/>
  <c r="R462" i="25"/>
  <c r="AH462" i="25"/>
  <c r="I463" i="25"/>
  <c r="H463" i="25" s="1"/>
  <c r="BD462" i="25"/>
  <c r="K462" i="25"/>
  <c r="AL462" i="25"/>
  <c r="P462" i="25"/>
  <c r="AO462" i="25"/>
  <c r="AJ462" i="25"/>
  <c r="BG462" i="25"/>
  <c r="AD462" i="25"/>
  <c r="Y462" i="25"/>
  <c r="AT462" i="25"/>
  <c r="BH462" i="25"/>
  <c r="V462" i="25"/>
  <c r="X462" i="25"/>
  <c r="AS462" i="25"/>
  <c r="O462" i="25"/>
  <c r="BI462" i="25"/>
  <c r="W462" i="25"/>
  <c r="AG462" i="25"/>
  <c r="AE462" i="25"/>
  <c r="AV462" i="25"/>
  <c r="T462" i="25"/>
  <c r="M462" i="25"/>
  <c r="AC462" i="25"/>
  <c r="AK462" i="25"/>
  <c r="AR462" i="25"/>
  <c r="AY462" i="25"/>
  <c r="L462" i="25"/>
  <c r="BC462" i="25"/>
  <c r="AU462" i="25"/>
  <c r="BB462" i="25"/>
  <c r="S462" i="25"/>
  <c r="N462" i="25"/>
  <c r="AN462" i="25"/>
  <c r="AA462" i="25"/>
  <c r="AX462" i="25"/>
  <c r="AH458" i="28"/>
  <c r="Y458" i="28"/>
  <c r="AY458" i="28"/>
  <c r="AQ458" i="28"/>
  <c r="BC458" i="28"/>
  <c r="R458" i="28"/>
  <c r="AM458" i="28"/>
  <c r="AB458" i="28"/>
  <c r="Z458" i="28"/>
  <c r="AS458" i="28"/>
  <c r="AA458" i="28"/>
  <c r="BD458" i="28"/>
  <c r="AN458" i="28"/>
  <c r="AG458" i="28"/>
  <c r="W458" i="28"/>
  <c r="L458" i="28"/>
  <c r="AU458" i="28"/>
  <c r="V458" i="28"/>
  <c r="AF458" i="28"/>
  <c r="AW458" i="28"/>
  <c r="O458" i="28"/>
  <c r="Q458" i="28"/>
  <c r="AI458" i="28"/>
  <c r="BG458" i="28"/>
  <c r="P458" i="28"/>
  <c r="AC458" i="28"/>
  <c r="AX458" i="28"/>
  <c r="BB458" i="28"/>
  <c r="AD458" i="28"/>
  <c r="J459" i="28"/>
  <c r="AT458" i="28"/>
  <c r="AE458" i="28"/>
  <c r="K458" i="28"/>
  <c r="AK458" i="28"/>
  <c r="AJ458" i="28"/>
  <c r="AR458" i="28"/>
  <c r="X458" i="28"/>
  <c r="AZ458" i="28"/>
  <c r="BA458" i="28"/>
  <c r="I459" i="28"/>
  <c r="H459" i="28" s="1"/>
  <c r="BE458" i="28"/>
  <c r="M458" i="28"/>
  <c r="BF458" i="28"/>
  <c r="AP458" i="28"/>
  <c r="AO458" i="28"/>
  <c r="N458" i="28"/>
  <c r="AL458" i="28"/>
  <c r="BH458" i="28"/>
  <c r="U458" i="28"/>
  <c r="T458" i="28"/>
  <c r="S458" i="28"/>
  <c r="AV458" i="28"/>
  <c r="M459" i="28" l="1"/>
  <c r="T459" i="28"/>
  <c r="AK459" i="28"/>
  <c r="Y459" i="28"/>
  <c r="AC459" i="28"/>
  <c r="AB459" i="28"/>
  <c r="R459" i="28"/>
  <c r="Z459" i="28"/>
  <c r="O459" i="28"/>
  <c r="BB459" i="28"/>
  <c r="J460" i="28"/>
  <c r="BC459" i="28"/>
  <c r="AA459" i="28"/>
  <c r="AD459" i="28"/>
  <c r="X459" i="28"/>
  <c r="AV459" i="28"/>
  <c r="BG459" i="28"/>
  <c r="AT459" i="28"/>
  <c r="AR459" i="28"/>
  <c r="N459" i="28"/>
  <c r="AX459" i="28"/>
  <c r="AH459" i="28"/>
  <c r="AL459" i="28"/>
  <c r="L459" i="28"/>
  <c r="Q459" i="28"/>
  <c r="BA459" i="28"/>
  <c r="BE459" i="28"/>
  <c r="AP459" i="28"/>
  <c r="AI459" i="28"/>
  <c r="P459" i="28"/>
  <c r="BH459" i="28"/>
  <c r="S459" i="28"/>
  <c r="BD459" i="28"/>
  <c r="U459" i="28"/>
  <c r="W459" i="28"/>
  <c r="AS459" i="28"/>
  <c r="AG459" i="28"/>
  <c r="AO459" i="28"/>
  <c r="AE459" i="28"/>
  <c r="V459" i="28"/>
  <c r="AF459" i="28"/>
  <c r="AQ459" i="28"/>
  <c r="K459" i="28"/>
  <c r="AZ459" i="28"/>
  <c r="AY459" i="28"/>
  <c r="AU459" i="28"/>
  <c r="AJ459" i="28"/>
  <c r="BF459" i="28"/>
  <c r="I460" i="28"/>
  <c r="H460" i="28" s="1"/>
  <c r="AW459" i="28"/>
  <c r="AM459" i="28"/>
  <c r="AN459" i="28"/>
  <c r="J464" i="25"/>
  <c r="BD463" i="25"/>
  <c r="O463" i="25"/>
  <c r="X463" i="25"/>
  <c r="AO463" i="25"/>
  <c r="T463" i="25"/>
  <c r="Y463" i="25"/>
  <c r="BH463" i="25"/>
  <c r="AT463" i="25"/>
  <c r="BG463" i="25"/>
  <c r="AE463" i="25"/>
  <c r="AU463" i="25"/>
  <c r="AD463" i="25"/>
  <c r="V463" i="25"/>
  <c r="AG463" i="25"/>
  <c r="BC463" i="25"/>
  <c r="K463" i="25"/>
  <c r="AV463" i="25"/>
  <c r="U463" i="25"/>
  <c r="AJ463" i="25"/>
  <c r="AX463" i="25"/>
  <c r="AI463" i="25"/>
  <c r="BA463" i="25"/>
  <c r="S463" i="25"/>
  <c r="P463" i="25"/>
  <c r="Z463" i="25"/>
  <c r="I464" i="25"/>
  <c r="H464" i="25" s="1"/>
  <c r="R463" i="25"/>
  <c r="W463" i="25"/>
  <c r="BE463" i="25"/>
  <c r="AK463" i="25"/>
  <c r="L463" i="25"/>
  <c r="AP463" i="25"/>
  <c r="AS463" i="25"/>
  <c r="AQ463" i="25"/>
  <c r="AR463" i="25"/>
  <c r="BB463" i="25"/>
  <c r="AY463" i="25"/>
  <c r="AB463" i="25"/>
  <c r="M463" i="25"/>
  <c r="AM463" i="25"/>
  <c r="BF463" i="25"/>
  <c r="AC463" i="25"/>
  <c r="AH463" i="25"/>
  <c r="AL463" i="25"/>
  <c r="AN463" i="25"/>
  <c r="AZ463" i="25"/>
  <c r="AF463" i="25"/>
  <c r="AA463" i="25"/>
  <c r="AW463" i="25"/>
  <c r="N463" i="25"/>
  <c r="BI463" i="25"/>
  <c r="Q463" i="25"/>
  <c r="AW464" i="25" l="1"/>
  <c r="K464" i="25"/>
  <c r="R464" i="25"/>
  <c r="O464" i="25"/>
  <c r="AX464" i="25"/>
  <c r="I465" i="25"/>
  <c r="H465" i="25" s="1"/>
  <c r="AK464" i="25"/>
  <c r="BI464" i="25"/>
  <c r="AR464" i="25"/>
  <c r="BC464" i="25"/>
  <c r="Y464" i="25"/>
  <c r="BG464" i="25"/>
  <c r="P464" i="25"/>
  <c r="Q464" i="25"/>
  <c r="V464" i="25"/>
  <c r="Z464" i="25"/>
  <c r="N464" i="25"/>
  <c r="AJ464" i="25"/>
  <c r="AN464" i="25"/>
  <c r="AE464" i="25"/>
  <c r="AL464" i="25"/>
  <c r="BE464" i="25"/>
  <c r="BF464" i="25"/>
  <c r="AO464" i="25"/>
  <c r="S464" i="25"/>
  <c r="AB464" i="25"/>
  <c r="AT464" i="25"/>
  <c r="X464" i="25"/>
  <c r="BD464" i="25"/>
  <c r="BB464" i="25"/>
  <c r="AG464" i="25"/>
  <c r="AC464" i="25"/>
  <c r="AP464" i="25"/>
  <c r="BA464" i="25"/>
  <c r="T464" i="25"/>
  <c r="J465" i="25"/>
  <c r="U464" i="25"/>
  <c r="AZ464" i="25"/>
  <c r="BH464" i="25"/>
  <c r="AA464" i="25"/>
  <c r="AQ464" i="25"/>
  <c r="AD464" i="25"/>
  <c r="AV464" i="25"/>
  <c r="L464" i="25"/>
  <c r="AU464" i="25"/>
  <c r="AF464" i="25"/>
  <c r="AM464" i="25"/>
  <c r="AY464" i="25"/>
  <c r="AS464" i="25"/>
  <c r="W464" i="25"/>
  <c r="AI464" i="25"/>
  <c r="M464" i="25"/>
  <c r="AH464" i="25"/>
  <c r="AY460" i="28"/>
  <c r="S460" i="28"/>
  <c r="R460" i="28"/>
  <c r="AJ460" i="28"/>
  <c r="AF460" i="28"/>
  <c r="AS460" i="28"/>
  <c r="W460" i="28"/>
  <c r="AQ460" i="28"/>
  <c r="AO460" i="28"/>
  <c r="K460" i="28"/>
  <c r="AX460" i="28"/>
  <c r="AR460" i="28"/>
  <c r="AK460" i="28"/>
  <c r="X460" i="28"/>
  <c r="AP460" i="28"/>
  <c r="T460" i="28"/>
  <c r="BC460" i="28"/>
  <c r="AN460" i="28"/>
  <c r="BB460" i="28"/>
  <c r="BF460" i="28"/>
  <c r="BH460" i="28"/>
  <c r="Q460" i="28"/>
  <c r="BE460" i="28"/>
  <c r="AE460" i="28"/>
  <c r="O460" i="28"/>
  <c r="AU460" i="28"/>
  <c r="AA460" i="28"/>
  <c r="BG460" i="28"/>
  <c r="AL460" i="28"/>
  <c r="Z460" i="28"/>
  <c r="AM460" i="28"/>
  <c r="M460" i="28"/>
  <c r="Y460" i="28"/>
  <c r="AW460" i="28"/>
  <c r="AI460" i="28"/>
  <c r="AC460" i="28"/>
  <c r="BD460" i="28"/>
  <c r="AT460" i="28"/>
  <c r="AB460" i="28"/>
  <c r="N460" i="28"/>
  <c r="V460" i="28"/>
  <c r="AV460" i="28"/>
  <c r="J461" i="28"/>
  <c r="L460" i="28"/>
  <c r="I461" i="28"/>
  <c r="H461" i="28" s="1"/>
  <c r="AD460" i="28"/>
  <c r="U460" i="28"/>
  <c r="AZ460" i="28"/>
  <c r="AH460" i="28"/>
  <c r="AG460" i="28"/>
  <c r="P460" i="28"/>
  <c r="BA460" i="28"/>
  <c r="AX461" i="28" l="1"/>
  <c r="BB461" i="28"/>
  <c r="I462" i="28"/>
  <c r="H462" i="28" s="1"/>
  <c r="AV461" i="28"/>
  <c r="AJ461" i="28"/>
  <c r="BH461" i="28"/>
  <c r="AW461" i="28"/>
  <c r="AS461" i="28"/>
  <c r="BA461" i="28"/>
  <c r="AR461" i="28"/>
  <c r="AM461" i="28"/>
  <c r="AI461" i="28"/>
  <c r="AA461" i="28"/>
  <c r="AU461" i="28"/>
  <c r="Q461" i="28"/>
  <c r="X461" i="28"/>
  <c r="O461" i="28"/>
  <c r="W461" i="28"/>
  <c r="M461" i="28"/>
  <c r="Y461" i="28"/>
  <c r="AC461" i="28"/>
  <c r="BC461" i="28"/>
  <c r="AY461" i="28"/>
  <c r="BD461" i="28"/>
  <c r="AN461" i="28"/>
  <c r="AB461" i="28"/>
  <c r="AZ461" i="28"/>
  <c r="T461" i="28"/>
  <c r="K461" i="28"/>
  <c r="BF461" i="28"/>
  <c r="V461" i="28"/>
  <c r="AE461" i="28"/>
  <c r="U461" i="28"/>
  <c r="R461" i="28"/>
  <c r="AP461" i="28"/>
  <c r="J462" i="28"/>
  <c r="AF461" i="28"/>
  <c r="BG461" i="28"/>
  <c r="BE461" i="28"/>
  <c r="AL461" i="28"/>
  <c r="AQ461" i="28"/>
  <c r="L461" i="28"/>
  <c r="AH461" i="28"/>
  <c r="S461" i="28"/>
  <c r="AD461" i="28"/>
  <c r="AK461" i="28"/>
  <c r="P461" i="28"/>
  <c r="N461" i="28"/>
  <c r="AG461" i="28"/>
  <c r="AT461" i="28"/>
  <c r="Z461" i="28"/>
  <c r="AO461" i="28"/>
  <c r="AY465" i="25"/>
  <c r="AD465" i="25"/>
  <c r="N465" i="25"/>
  <c r="Z465" i="25"/>
  <c r="Q465" i="25"/>
  <c r="V465" i="25"/>
  <c r="Y465" i="25"/>
  <c r="AB465" i="25"/>
  <c r="BH465" i="25"/>
  <c r="AA465" i="25"/>
  <c r="AW465" i="25"/>
  <c r="W465" i="25"/>
  <c r="U465" i="25"/>
  <c r="X465" i="25"/>
  <c r="J466" i="25"/>
  <c r="AG465" i="25"/>
  <c r="AU465" i="25"/>
  <c r="AI465" i="25"/>
  <c r="BA465" i="25"/>
  <c r="O465" i="25"/>
  <c r="AJ465" i="25"/>
  <c r="AM465" i="25"/>
  <c r="AF465" i="25"/>
  <c r="AR465" i="25"/>
  <c r="BB465" i="25"/>
  <c r="S465" i="25"/>
  <c r="BF465" i="25"/>
  <c r="P465" i="25"/>
  <c r="BD465" i="25"/>
  <c r="R465" i="25"/>
  <c r="AX465" i="25"/>
  <c r="AQ465" i="25"/>
  <c r="AN465" i="25"/>
  <c r="AL465" i="25"/>
  <c r="I466" i="25"/>
  <c r="H466" i="25" s="1"/>
  <c r="L465" i="25"/>
  <c r="BE465" i="25"/>
  <c r="AP465" i="25"/>
  <c r="AH465" i="25"/>
  <c r="AK465" i="25"/>
  <c r="T465" i="25"/>
  <c r="AS465" i="25"/>
  <c r="BG465" i="25"/>
  <c r="BC465" i="25"/>
  <c r="AV465" i="25"/>
  <c r="AZ465" i="25"/>
  <c r="AC465" i="25"/>
  <c r="AE465" i="25"/>
  <c r="BI465" i="25"/>
  <c r="AO465" i="25"/>
  <c r="AT465" i="25"/>
  <c r="M465" i="25"/>
  <c r="K465" i="25"/>
  <c r="O462" i="28" l="1"/>
  <c r="Y462" i="28"/>
  <c r="BE462" i="28"/>
  <c r="AT462" i="28"/>
  <c r="AX462" i="28"/>
  <c r="P462" i="28"/>
  <c r="BB462" i="28"/>
  <c r="AS462" i="28"/>
  <c r="M462" i="28"/>
  <c r="W462" i="28"/>
  <c r="BG462" i="28"/>
  <c r="AF462" i="28"/>
  <c r="K462" i="28"/>
  <c r="R462" i="28"/>
  <c r="Z462" i="28"/>
  <c r="AV462" i="28"/>
  <c r="I463" i="28"/>
  <c r="H463" i="28" s="1"/>
  <c r="AL462" i="28"/>
  <c r="BH462" i="28"/>
  <c r="L462" i="28"/>
  <c r="AI462" i="28"/>
  <c r="AA462" i="28"/>
  <c r="AD462" i="28"/>
  <c r="AG462" i="28"/>
  <c r="BF462" i="28"/>
  <c r="U462" i="28"/>
  <c r="BC462" i="28"/>
  <c r="AH462" i="28"/>
  <c r="V462" i="28"/>
  <c r="AU462" i="28"/>
  <c r="BA462" i="28"/>
  <c r="AB462" i="28"/>
  <c r="AQ462" i="28"/>
  <c r="AW462" i="28"/>
  <c r="J463" i="28"/>
  <c r="AM462" i="28"/>
  <c r="S462" i="28"/>
  <c r="AC462" i="28"/>
  <c r="AY462" i="28"/>
  <c r="AE462" i="28"/>
  <c r="BD462" i="28"/>
  <c r="T462" i="28"/>
  <c r="Q462" i="28"/>
  <c r="AP462" i="28"/>
  <c r="AZ462" i="28"/>
  <c r="AJ462" i="28"/>
  <c r="AK462" i="28"/>
  <c r="N462" i="28"/>
  <c r="AN462" i="28"/>
  <c r="AR462" i="28"/>
  <c r="X462" i="28"/>
  <c r="AO462" i="28"/>
  <c r="AH466" i="25"/>
  <c r="AZ466" i="25"/>
  <c r="AU466" i="25"/>
  <c r="BD466" i="25"/>
  <c r="AK466" i="25"/>
  <c r="AL466" i="25"/>
  <c r="AA466" i="25"/>
  <c r="AV466" i="25"/>
  <c r="BH466" i="25"/>
  <c r="AM466" i="25"/>
  <c r="BE466" i="25"/>
  <c r="AF466" i="25"/>
  <c r="Y466" i="25"/>
  <c r="AC466" i="25"/>
  <c r="AP466" i="25"/>
  <c r="AD466" i="25"/>
  <c r="BA466" i="25"/>
  <c r="T466" i="25"/>
  <c r="L466" i="25"/>
  <c r="N466" i="25"/>
  <c r="AT466" i="25"/>
  <c r="BB466" i="25"/>
  <c r="AR466" i="25"/>
  <c r="AO466" i="25"/>
  <c r="AQ466" i="25"/>
  <c r="Q466" i="25"/>
  <c r="V466" i="25"/>
  <c r="O466" i="25"/>
  <c r="AX466" i="25"/>
  <c r="AS466" i="25"/>
  <c r="S466" i="25"/>
  <c r="R466" i="25"/>
  <c r="X466" i="25"/>
  <c r="AW466" i="25"/>
  <c r="BF466" i="25"/>
  <c r="AG466" i="25"/>
  <c r="U466" i="25"/>
  <c r="Z466" i="25"/>
  <c r="M466" i="25"/>
  <c r="AE466" i="25"/>
  <c r="AJ466" i="25"/>
  <c r="AI466" i="25"/>
  <c r="AN466" i="25"/>
  <c r="BG466" i="25"/>
  <c r="BI466" i="25"/>
  <c r="I467" i="25"/>
  <c r="H467" i="25" s="1"/>
  <c r="J467" i="25"/>
  <c r="BC466" i="25"/>
  <c r="W466" i="25"/>
  <c r="AY466" i="25"/>
  <c r="P466" i="25"/>
  <c r="AB466" i="25"/>
  <c r="K466" i="25"/>
  <c r="AM463" i="28" l="1"/>
  <c r="AX463" i="28"/>
  <c r="AU463" i="28"/>
  <c r="AC463" i="28"/>
  <c r="K463" i="28"/>
  <c r="BA463" i="28"/>
  <c r="L463" i="28"/>
  <c r="BC463" i="28"/>
  <c r="Y463" i="28"/>
  <c r="AO463" i="28"/>
  <c r="AA463" i="28"/>
  <c r="S463" i="28"/>
  <c r="I464" i="28"/>
  <c r="H464" i="28" s="1"/>
  <c r="AS463" i="28"/>
  <c r="BD463" i="28"/>
  <c r="AE463" i="28"/>
  <c r="AB463" i="28"/>
  <c r="AP463" i="28"/>
  <c r="AI463" i="28"/>
  <c r="AV463" i="28"/>
  <c r="BB463" i="28"/>
  <c r="M463" i="28"/>
  <c r="AH463" i="28"/>
  <c r="AD463" i="28"/>
  <c r="AZ463" i="28"/>
  <c r="T463" i="28"/>
  <c r="X463" i="28"/>
  <c r="U463" i="28"/>
  <c r="P463" i="28"/>
  <c r="Z463" i="28"/>
  <c r="J464" i="28"/>
  <c r="R463" i="28"/>
  <c r="BH463" i="28"/>
  <c r="AT463" i="28"/>
  <c r="Q463" i="28"/>
  <c r="AN463" i="28"/>
  <c r="AF463" i="28"/>
  <c r="O463" i="28"/>
  <c r="W463" i="28"/>
  <c r="BF463" i="28"/>
  <c r="AG463" i="28"/>
  <c r="AJ463" i="28"/>
  <c r="AY463" i="28"/>
  <c r="BG463" i="28"/>
  <c r="AL463" i="28"/>
  <c r="N463" i="28"/>
  <c r="AR463" i="28"/>
  <c r="V463" i="28"/>
  <c r="AK463" i="28"/>
  <c r="AW463" i="28"/>
  <c r="BE463" i="28"/>
  <c r="AQ463" i="28"/>
  <c r="O467" i="25"/>
  <c r="BD467" i="25"/>
  <c r="AF467" i="25"/>
  <c r="K467" i="25"/>
  <c r="AV467" i="25"/>
  <c r="U467" i="25"/>
  <c r="BI467" i="25"/>
  <c r="W467" i="25"/>
  <c r="AK467" i="25"/>
  <c r="AM467" i="25"/>
  <c r="AP467" i="25"/>
  <c r="BF467" i="25"/>
  <c r="AG467" i="25"/>
  <c r="AR467" i="25"/>
  <c r="AZ467" i="25"/>
  <c r="AS467" i="25"/>
  <c r="AU467" i="25"/>
  <c r="S467" i="25"/>
  <c r="AO467" i="25"/>
  <c r="AH467" i="25"/>
  <c r="AQ467" i="25"/>
  <c r="L467" i="25"/>
  <c r="I468" i="25"/>
  <c r="H468" i="25" s="1"/>
  <c r="AX467" i="25"/>
  <c r="AI467" i="25"/>
  <c r="P467" i="25"/>
  <c r="AB467" i="25"/>
  <c r="X467" i="25"/>
  <c r="M467" i="25"/>
  <c r="Z467" i="25"/>
  <c r="Q467" i="25"/>
  <c r="BE467" i="25"/>
  <c r="AN467" i="25"/>
  <c r="AC467" i="25"/>
  <c r="AD467" i="25"/>
  <c r="AE467" i="25"/>
  <c r="BH467" i="25"/>
  <c r="R467" i="25"/>
  <c r="AT467" i="25"/>
  <c r="V467" i="25"/>
  <c r="BC467" i="25"/>
  <c r="AL467" i="25"/>
  <c r="BB467" i="25"/>
  <c r="T467" i="25"/>
  <c r="BA467" i="25"/>
  <c r="AY467" i="25"/>
  <c r="N467" i="25"/>
  <c r="J468" i="25"/>
  <c r="AA467" i="25"/>
  <c r="Y467" i="25"/>
  <c r="AJ467" i="25"/>
  <c r="AW467" i="25"/>
  <c r="BG467" i="25"/>
  <c r="K464" i="28" l="1"/>
  <c r="BE464" i="28"/>
  <c r="AS464" i="28"/>
  <c r="BA464" i="28"/>
  <c r="BC464" i="28"/>
  <c r="AI464" i="28"/>
  <c r="X464" i="28"/>
  <c r="Y464" i="28"/>
  <c r="AA464" i="28"/>
  <c r="M464" i="28"/>
  <c r="U464" i="28"/>
  <c r="O464" i="28"/>
  <c r="AY464" i="28"/>
  <c r="W464" i="28"/>
  <c r="AU464" i="28"/>
  <c r="AK464" i="28"/>
  <c r="P464" i="28"/>
  <c r="AF464" i="28"/>
  <c r="N464" i="28"/>
  <c r="Q464" i="28"/>
  <c r="BB464" i="28"/>
  <c r="L464" i="28"/>
  <c r="BD464" i="28"/>
  <c r="AO464" i="28"/>
  <c r="T464" i="28"/>
  <c r="AN464" i="28"/>
  <c r="AC464" i="28"/>
  <c r="AL464" i="28"/>
  <c r="AB464" i="28"/>
  <c r="AE464" i="28"/>
  <c r="AG464" i="28"/>
  <c r="S464" i="28"/>
  <c r="AD464" i="28"/>
  <c r="J465" i="28"/>
  <c r="AX464" i="28"/>
  <c r="AJ464" i="28"/>
  <c r="R464" i="28"/>
  <c r="AQ464" i="28"/>
  <c r="AM464" i="28"/>
  <c r="AV464" i="28"/>
  <c r="BG464" i="28"/>
  <c r="V464" i="28"/>
  <c r="AR464" i="28"/>
  <c r="AH464" i="28"/>
  <c r="AP464" i="28"/>
  <c r="AT464" i="28"/>
  <c r="BF464" i="28"/>
  <c r="I465" i="28"/>
  <c r="H465" i="28" s="1"/>
  <c r="AW464" i="28"/>
  <c r="Z464" i="28"/>
  <c r="BH464" i="28"/>
  <c r="AZ464" i="28"/>
  <c r="J469" i="25"/>
  <c r="P468" i="25"/>
  <c r="AX468" i="25"/>
  <c r="AE468" i="25"/>
  <c r="AC468" i="25"/>
  <c r="AP468" i="25"/>
  <c r="K468" i="25"/>
  <c r="AK468" i="25"/>
  <c r="AO468" i="25"/>
  <c r="BA468" i="25"/>
  <c r="AR468" i="25"/>
  <c r="BI468" i="25"/>
  <c r="L468" i="25"/>
  <c r="AY468" i="25"/>
  <c r="AV468" i="25"/>
  <c r="AM468" i="25"/>
  <c r="Q468" i="25"/>
  <c r="AJ468" i="25"/>
  <c r="N468" i="25"/>
  <c r="BB468" i="25"/>
  <c r="AN468" i="25"/>
  <c r="W468" i="25"/>
  <c r="AF468" i="25"/>
  <c r="Z468" i="25"/>
  <c r="AI468" i="25"/>
  <c r="BC468" i="25"/>
  <c r="AT468" i="25"/>
  <c r="AU468" i="25"/>
  <c r="S468" i="25"/>
  <c r="AZ468" i="25"/>
  <c r="AQ468" i="25"/>
  <c r="BH468" i="25"/>
  <c r="AW468" i="25"/>
  <c r="I469" i="25"/>
  <c r="H469" i="25" s="1"/>
  <c r="U468" i="25"/>
  <c r="BG468" i="25"/>
  <c r="R468" i="25"/>
  <c r="T468" i="25"/>
  <c r="AH468" i="25"/>
  <c r="M468" i="25"/>
  <c r="O468" i="25"/>
  <c r="V468" i="25"/>
  <c r="BD468" i="25"/>
  <c r="AB468" i="25"/>
  <c r="Y468" i="25"/>
  <c r="AG468" i="25"/>
  <c r="AA468" i="25"/>
  <c r="AS468" i="25"/>
  <c r="BE468" i="25"/>
  <c r="X468" i="25"/>
  <c r="BF468" i="25"/>
  <c r="AD468" i="25"/>
  <c r="AL468" i="25"/>
  <c r="AC469" i="25" l="1"/>
  <c r="V469" i="25"/>
  <c r="AV469" i="25"/>
  <c r="AY469" i="25"/>
  <c r="BE469" i="25"/>
  <c r="L469" i="25"/>
  <c r="AB469" i="25"/>
  <c r="M469" i="25"/>
  <c r="BG469" i="25"/>
  <c r="O469" i="25"/>
  <c r="AL469" i="25"/>
  <c r="BA469" i="25"/>
  <c r="AG469" i="25"/>
  <c r="AD469" i="25"/>
  <c r="BC469" i="25"/>
  <c r="AK469" i="25"/>
  <c r="K469" i="25"/>
  <c r="BH469" i="25"/>
  <c r="AU469" i="25"/>
  <c r="BB469" i="25"/>
  <c r="AM469" i="25"/>
  <c r="AZ469" i="25"/>
  <c r="AS469" i="25"/>
  <c r="X469" i="25"/>
  <c r="N469" i="25"/>
  <c r="T469" i="25"/>
  <c r="AW469" i="25"/>
  <c r="BF469" i="25"/>
  <c r="AJ469" i="25"/>
  <c r="J470" i="25"/>
  <c r="AX469" i="25"/>
  <c r="AQ469" i="25"/>
  <c r="AI469" i="25"/>
  <c r="U469" i="25"/>
  <c r="Y469" i="25"/>
  <c r="I470" i="25"/>
  <c r="H470" i="25" s="1"/>
  <c r="P469" i="25"/>
  <c r="AE469" i="25"/>
  <c r="AH469" i="25"/>
  <c r="S469" i="25"/>
  <c r="AP469" i="25"/>
  <c r="AN469" i="25"/>
  <c r="W469" i="25"/>
  <c r="AF469" i="25"/>
  <c r="R469" i="25"/>
  <c r="AA469" i="25"/>
  <c r="AT469" i="25"/>
  <c r="BI469" i="25"/>
  <c r="AO469" i="25"/>
  <c r="AR469" i="25"/>
  <c r="Q469" i="25"/>
  <c r="BD469" i="25"/>
  <c r="Z469" i="25"/>
  <c r="W465" i="28"/>
  <c r="AZ465" i="28"/>
  <c r="AO465" i="28"/>
  <c r="AV465" i="28"/>
  <c r="Q465" i="28"/>
  <c r="L465" i="28"/>
  <c r="V465" i="28"/>
  <c r="AS465" i="28"/>
  <c r="K465" i="28"/>
  <c r="AE465" i="28"/>
  <c r="AG465" i="28"/>
  <c r="AL465" i="28"/>
  <c r="I466" i="28"/>
  <c r="H466" i="28" s="1"/>
  <c r="AQ465" i="28"/>
  <c r="BG465" i="28"/>
  <c r="BH465" i="28"/>
  <c r="AY465" i="28"/>
  <c r="AI465" i="28"/>
  <c r="AK465" i="28"/>
  <c r="Z465" i="28"/>
  <c r="AM465" i="28"/>
  <c r="AH465" i="28"/>
  <c r="AP465" i="28"/>
  <c r="BD465" i="28"/>
  <c r="J466" i="28"/>
  <c r="AT465" i="28"/>
  <c r="M465" i="28"/>
  <c r="BE465" i="28"/>
  <c r="R465" i="28"/>
  <c r="AX465" i="28"/>
  <c r="AF465" i="28"/>
  <c r="P465" i="28"/>
  <c r="T465" i="28"/>
  <c r="O465" i="28"/>
  <c r="BF465" i="28"/>
  <c r="AA465" i="28"/>
  <c r="U465" i="28"/>
  <c r="BC465" i="28"/>
  <c r="S465" i="28"/>
  <c r="X465" i="28"/>
  <c r="AJ465" i="28"/>
  <c r="BB465" i="28"/>
  <c r="AU465" i="28"/>
  <c r="BA465" i="28"/>
  <c r="AW465" i="28"/>
  <c r="AC465" i="28"/>
  <c r="N465" i="28"/>
  <c r="AR465" i="28"/>
  <c r="AD465" i="28"/>
  <c r="AN465" i="28"/>
  <c r="Y465" i="28"/>
  <c r="AB465" i="28"/>
  <c r="AS470" i="25" l="1"/>
  <c r="AM470" i="25"/>
  <c r="BE470" i="25"/>
  <c r="T470" i="25"/>
  <c r="S470" i="25"/>
  <c r="BH470" i="25"/>
  <c r="L470" i="25"/>
  <c r="BA470" i="25"/>
  <c r="AA470" i="25"/>
  <c r="BB470" i="25"/>
  <c r="AJ470" i="25"/>
  <c r="BI470" i="25"/>
  <c r="AX470" i="25"/>
  <c r="Z470" i="25"/>
  <c r="X470" i="25"/>
  <c r="BC470" i="25"/>
  <c r="AC470" i="25"/>
  <c r="AG470" i="25"/>
  <c r="M470" i="25"/>
  <c r="U470" i="25"/>
  <c r="AT470" i="25"/>
  <c r="AL470" i="25"/>
  <c r="AU470" i="25"/>
  <c r="BF470" i="25"/>
  <c r="AD470" i="25"/>
  <c r="AI470" i="25"/>
  <c r="AH470" i="25"/>
  <c r="W470" i="25"/>
  <c r="AF470" i="25"/>
  <c r="BD470" i="25"/>
  <c r="V470" i="25"/>
  <c r="AB470" i="25"/>
  <c r="AY470" i="25"/>
  <c r="AK470" i="25"/>
  <c r="AQ470" i="25"/>
  <c r="N470" i="25"/>
  <c r="AN470" i="25"/>
  <c r="AE470" i="25"/>
  <c r="AV470" i="25"/>
  <c r="BG470" i="25"/>
  <c r="O470" i="25"/>
  <c r="Q470" i="25"/>
  <c r="AR470" i="25"/>
  <c r="AO470" i="25"/>
  <c r="R470" i="25"/>
  <c r="I471" i="25"/>
  <c r="H471" i="25" s="1"/>
  <c r="P470" i="25"/>
  <c r="AZ470" i="25"/>
  <c r="K470" i="25"/>
  <c r="AW470" i="25"/>
  <c r="J471" i="25"/>
  <c r="AP470" i="25"/>
  <c r="Y470" i="25"/>
  <c r="U466" i="28"/>
  <c r="V466" i="28"/>
  <c r="AM466" i="28"/>
  <c r="AN466" i="28"/>
  <c r="AE466" i="28"/>
  <c r="AC466" i="28"/>
  <c r="BE466" i="28"/>
  <c r="BH466" i="28"/>
  <c r="Q466" i="28"/>
  <c r="AF466" i="28"/>
  <c r="Y466" i="28"/>
  <c r="AJ466" i="28"/>
  <c r="AG466" i="28"/>
  <c r="L466" i="28"/>
  <c r="AZ466" i="28"/>
  <c r="I467" i="28"/>
  <c r="H467" i="28" s="1"/>
  <c r="AR466" i="28"/>
  <c r="M466" i="28"/>
  <c r="AX466" i="28"/>
  <c r="BA466" i="28"/>
  <c r="R466" i="28"/>
  <c r="AA466" i="28"/>
  <c r="BG466" i="28"/>
  <c r="W466" i="28"/>
  <c r="BC466" i="28"/>
  <c r="AH466" i="28"/>
  <c r="Z466" i="28"/>
  <c r="O466" i="28"/>
  <c r="P466" i="28"/>
  <c r="AU466" i="28"/>
  <c r="AV466" i="28"/>
  <c r="AS466" i="28"/>
  <c r="AY466" i="28"/>
  <c r="BF466" i="28"/>
  <c r="AD466" i="28"/>
  <c r="AL466" i="28"/>
  <c r="BB466" i="28"/>
  <c r="BD466" i="28"/>
  <c r="AT466" i="28"/>
  <c r="AQ466" i="28"/>
  <c r="S466" i="28"/>
  <c r="AW466" i="28"/>
  <c r="K466" i="28"/>
  <c r="J467" i="28"/>
  <c r="AO466" i="28"/>
  <c r="N466" i="28"/>
  <c r="AP466" i="28"/>
  <c r="T466" i="28"/>
  <c r="AI466" i="28"/>
  <c r="AK466" i="28"/>
  <c r="X466" i="28"/>
  <c r="AB466" i="28"/>
  <c r="AH471" i="25" l="1"/>
  <c r="M471" i="25"/>
  <c r="V471" i="25"/>
  <c r="BE471" i="25"/>
  <c r="X471" i="25"/>
  <c r="Y471" i="25"/>
  <c r="AC471" i="25"/>
  <c r="AR471" i="25"/>
  <c r="O471" i="25"/>
  <c r="AX471" i="25"/>
  <c r="AA471" i="25"/>
  <c r="Z471" i="25"/>
  <c r="BA471" i="25"/>
  <c r="AG471" i="25"/>
  <c r="AL471" i="25"/>
  <c r="BF471" i="25"/>
  <c r="BH471" i="25"/>
  <c r="AF471" i="25"/>
  <c r="AM471" i="25"/>
  <c r="BI471" i="25"/>
  <c r="L471" i="25"/>
  <c r="AP471" i="25"/>
  <c r="W471" i="25"/>
  <c r="S471" i="25"/>
  <c r="T471" i="25"/>
  <c r="AS471" i="25"/>
  <c r="BG471" i="25"/>
  <c r="P471" i="25"/>
  <c r="BB471" i="25"/>
  <c r="AK471" i="25"/>
  <c r="J472" i="25"/>
  <c r="Q471" i="25"/>
  <c r="N471" i="25"/>
  <c r="I472" i="25"/>
  <c r="H472" i="25" s="1"/>
  <c r="AZ471" i="25"/>
  <c r="BD471" i="25"/>
  <c r="AT471" i="25"/>
  <c r="BC471" i="25"/>
  <c r="AO471" i="25"/>
  <c r="AY471" i="25"/>
  <c r="AB471" i="25"/>
  <c r="AE471" i="25"/>
  <c r="AU471" i="25"/>
  <c r="AD471" i="25"/>
  <c r="AW471" i="25"/>
  <c r="AV471" i="25"/>
  <c r="AQ471" i="25"/>
  <c r="K471" i="25"/>
  <c r="U471" i="25"/>
  <c r="AJ471" i="25"/>
  <c r="AI471" i="25"/>
  <c r="AN471" i="25"/>
  <c r="R471" i="25"/>
  <c r="AG467" i="28"/>
  <c r="S467" i="28"/>
  <c r="BC467" i="28"/>
  <c r="Q467" i="28"/>
  <c r="N467" i="28"/>
  <c r="J468" i="28"/>
  <c r="AN467" i="28"/>
  <c r="O467" i="28"/>
  <c r="BG467" i="28"/>
  <c r="AY467" i="28"/>
  <c r="BD467" i="28"/>
  <c r="AF467" i="28"/>
  <c r="AS467" i="28"/>
  <c r="L467" i="28"/>
  <c r="AU467" i="28"/>
  <c r="AZ467" i="28"/>
  <c r="BB467" i="28"/>
  <c r="AE467" i="28"/>
  <c r="AV467" i="28"/>
  <c r="AH467" i="28"/>
  <c r="AR467" i="28"/>
  <c r="AQ467" i="28"/>
  <c r="AC467" i="28"/>
  <c r="AJ467" i="28"/>
  <c r="AW467" i="28"/>
  <c r="AO467" i="28"/>
  <c r="X467" i="28"/>
  <c r="AM467" i="28"/>
  <c r="I468" i="28"/>
  <c r="H468" i="28" s="1"/>
  <c r="P467" i="28"/>
  <c r="K467" i="28"/>
  <c r="AD467" i="28"/>
  <c r="AX467" i="28"/>
  <c r="AK467" i="28"/>
  <c r="Z467" i="28"/>
  <c r="BA467" i="28"/>
  <c r="U467" i="28"/>
  <c r="AL467" i="28"/>
  <c r="AI467" i="28"/>
  <c r="BF467" i="28"/>
  <c r="AB467" i="28"/>
  <c r="AA467" i="28"/>
  <c r="Y467" i="28"/>
  <c r="R467" i="28"/>
  <c r="W467" i="28"/>
  <c r="AT467" i="28"/>
  <c r="M467" i="28"/>
  <c r="BH467" i="28"/>
  <c r="BE467" i="28"/>
  <c r="T467" i="28"/>
  <c r="AP467" i="28"/>
  <c r="V467" i="28"/>
  <c r="AD468" i="28" l="1"/>
  <c r="V468" i="28"/>
  <c r="AP468" i="28"/>
  <c r="J469" i="28"/>
  <c r="K468" i="28"/>
  <c r="BF468" i="28"/>
  <c r="L468" i="28"/>
  <c r="W468" i="28"/>
  <c r="AK468" i="28"/>
  <c r="AC468" i="28"/>
  <c r="AQ468" i="28"/>
  <c r="AV468" i="28"/>
  <c r="X468" i="28"/>
  <c r="BB468" i="28"/>
  <c r="BG468" i="28"/>
  <c r="AS468" i="28"/>
  <c r="AU468" i="28"/>
  <c r="AJ468" i="28"/>
  <c r="AW468" i="28"/>
  <c r="AY468" i="28"/>
  <c r="BE468" i="28"/>
  <c r="M468" i="28"/>
  <c r="T468" i="28"/>
  <c r="AZ468" i="28"/>
  <c r="AR468" i="28"/>
  <c r="AM468" i="28"/>
  <c r="AX468" i="28"/>
  <c r="N468" i="28"/>
  <c r="AG468" i="28"/>
  <c r="AE468" i="28"/>
  <c r="I469" i="28"/>
  <c r="H469" i="28" s="1"/>
  <c r="BD468" i="28"/>
  <c r="AH468" i="28"/>
  <c r="AI468" i="28"/>
  <c r="Z468" i="28"/>
  <c r="BC468" i="28"/>
  <c r="BA468" i="28"/>
  <c r="P468" i="28"/>
  <c r="AN468" i="28"/>
  <c r="AT468" i="28"/>
  <c r="Y468" i="28"/>
  <c r="S468" i="28"/>
  <c r="AB468" i="28"/>
  <c r="R468" i="28"/>
  <c r="AO468" i="28"/>
  <c r="AF468" i="28"/>
  <c r="AA468" i="28"/>
  <c r="U468" i="28"/>
  <c r="AL468" i="28"/>
  <c r="O468" i="28"/>
  <c r="BH468" i="28"/>
  <c r="Q468" i="28"/>
  <c r="L472" i="25"/>
  <c r="N472" i="25"/>
  <c r="W472" i="25"/>
  <c r="U472" i="25"/>
  <c r="AB472" i="25"/>
  <c r="I473" i="25"/>
  <c r="H473" i="25" s="1"/>
  <c r="BB472" i="25"/>
  <c r="AJ472" i="25"/>
  <c r="AI472" i="25"/>
  <c r="T472" i="25"/>
  <c r="BE472" i="25"/>
  <c r="AH472" i="25"/>
  <c r="BC472" i="25"/>
  <c r="AF472" i="25"/>
  <c r="M472" i="25"/>
  <c r="X472" i="25"/>
  <c r="AQ472" i="25"/>
  <c r="BF472" i="25"/>
  <c r="S472" i="25"/>
  <c r="AZ472" i="25"/>
  <c r="AR472" i="25"/>
  <c r="P472" i="25"/>
  <c r="AK472" i="25"/>
  <c r="AD472" i="25"/>
  <c r="AC472" i="25"/>
  <c r="AT472" i="25"/>
  <c r="AO472" i="25"/>
  <c r="K472" i="25"/>
  <c r="AP472" i="25"/>
  <c r="O472" i="25"/>
  <c r="AL472" i="25"/>
  <c r="BG472" i="25"/>
  <c r="AU472" i="25"/>
  <c r="AV472" i="25"/>
  <c r="AX472" i="25"/>
  <c r="Z472" i="25"/>
  <c r="AG472" i="25"/>
  <c r="AY472" i="25"/>
  <c r="BD472" i="25"/>
  <c r="Y472" i="25"/>
  <c r="J473" i="25"/>
  <c r="BI472" i="25"/>
  <c r="AW472" i="25"/>
  <c r="R472" i="25"/>
  <c r="AA472" i="25"/>
  <c r="BH472" i="25"/>
  <c r="BA472" i="25"/>
  <c r="AN472" i="25"/>
  <c r="V472" i="25"/>
  <c r="Q472" i="25"/>
  <c r="AM472" i="25"/>
  <c r="AE472" i="25"/>
  <c r="AS472" i="25"/>
  <c r="Y473" i="25" l="1"/>
  <c r="S473" i="25"/>
  <c r="J474" i="25"/>
  <c r="V473" i="25"/>
  <c r="L473" i="25"/>
  <c r="Z473" i="25"/>
  <c r="AZ473" i="25"/>
  <c r="Q473" i="25"/>
  <c r="AN473" i="25"/>
  <c r="BH473" i="25"/>
  <c r="AT473" i="25"/>
  <c r="AQ473" i="25"/>
  <c r="AL473" i="25"/>
  <c r="U473" i="25"/>
  <c r="K473" i="25"/>
  <c r="AC473" i="25"/>
  <c r="BB473" i="25"/>
  <c r="AF473" i="25"/>
  <c r="AB473" i="25"/>
  <c r="M473" i="25"/>
  <c r="AX473" i="25"/>
  <c r="AK473" i="25"/>
  <c r="BC473" i="25"/>
  <c r="P473" i="25"/>
  <c r="AR473" i="25"/>
  <c r="AO473" i="25"/>
  <c r="BD473" i="25"/>
  <c r="AU473" i="25"/>
  <c r="AP473" i="25"/>
  <c r="AH473" i="25"/>
  <c r="X473" i="25"/>
  <c r="AD473" i="25"/>
  <c r="BI473" i="25"/>
  <c r="AI473" i="25"/>
  <c r="BG473" i="25"/>
  <c r="I474" i="25"/>
  <c r="H474" i="25" s="1"/>
  <c r="AJ473" i="25"/>
  <c r="O473" i="25"/>
  <c r="AA473" i="25"/>
  <c r="AV473" i="25"/>
  <c r="N473" i="25"/>
  <c r="R473" i="25"/>
  <c r="AS473" i="25"/>
  <c r="AW473" i="25"/>
  <c r="AG473" i="25"/>
  <c r="BF473" i="25"/>
  <c r="T473" i="25"/>
  <c r="BA473" i="25"/>
  <c r="AY473" i="25"/>
  <c r="W473" i="25"/>
  <c r="AM473" i="25"/>
  <c r="BE473" i="25"/>
  <c r="AE473" i="25"/>
  <c r="K469" i="28"/>
  <c r="BH469" i="28"/>
  <c r="AS469" i="28"/>
  <c r="AD469" i="28"/>
  <c r="AK469" i="28"/>
  <c r="BC469" i="28"/>
  <c r="AU469" i="28"/>
  <c r="AR469" i="28"/>
  <c r="AF469" i="28"/>
  <c r="BD469" i="28"/>
  <c r="AE469" i="28"/>
  <c r="S469" i="28"/>
  <c r="BG469" i="28"/>
  <c r="I470" i="28"/>
  <c r="H470" i="28" s="1"/>
  <c r="AY469" i="28"/>
  <c r="AT469" i="28"/>
  <c r="AM469" i="28"/>
  <c r="X469" i="28"/>
  <c r="AC469" i="28"/>
  <c r="L469" i="28"/>
  <c r="Y469" i="28"/>
  <c r="AA469" i="28"/>
  <c r="AV469" i="28"/>
  <c r="R469" i="28"/>
  <c r="AL469" i="28"/>
  <c r="AX469" i="28"/>
  <c r="AG469" i="28"/>
  <c r="AO469" i="28"/>
  <c r="AI469" i="28"/>
  <c r="BF469" i="28"/>
  <c r="T469" i="28"/>
  <c r="BA469" i="28"/>
  <c r="AQ469" i="28"/>
  <c r="BE469" i="28"/>
  <c r="V469" i="28"/>
  <c r="Z469" i="28"/>
  <c r="O469" i="28"/>
  <c r="AJ469" i="28"/>
  <c r="BB469" i="28"/>
  <c r="M469" i="28"/>
  <c r="Q469" i="28"/>
  <c r="AN469" i="28"/>
  <c r="AB469" i="28"/>
  <c r="J470" i="28"/>
  <c r="P469" i="28"/>
  <c r="AH469" i="28"/>
  <c r="W469" i="28"/>
  <c r="N469" i="28"/>
  <c r="AZ469" i="28"/>
  <c r="AP469" i="28"/>
  <c r="U469" i="28"/>
  <c r="AW469" i="28"/>
  <c r="AJ474" i="25" l="1"/>
  <c r="X474" i="25"/>
  <c r="AW474" i="25"/>
  <c r="AG474" i="25"/>
  <c r="AV474" i="25"/>
  <c r="AX474" i="25"/>
  <c r="I475" i="25"/>
  <c r="H475" i="25" s="1"/>
  <c r="Z474" i="25"/>
  <c r="K474" i="25"/>
  <c r="J475" i="25"/>
  <c r="AF474" i="25"/>
  <c r="BC474" i="25"/>
  <c r="M474" i="25"/>
  <c r="AU474" i="25"/>
  <c r="BF474" i="25"/>
  <c r="BA474" i="25"/>
  <c r="AK474" i="25"/>
  <c r="AM474" i="25"/>
  <c r="AR474" i="25"/>
  <c r="AH474" i="25"/>
  <c r="AY474" i="25"/>
  <c r="BD474" i="25"/>
  <c r="BH474" i="25"/>
  <c r="BG474" i="25"/>
  <c r="R474" i="25"/>
  <c r="AO474" i="25"/>
  <c r="N474" i="25"/>
  <c r="AZ474" i="25"/>
  <c r="S474" i="25"/>
  <c r="AI474" i="25"/>
  <c r="O474" i="25"/>
  <c r="AT474" i="25"/>
  <c r="V474" i="25"/>
  <c r="T474" i="25"/>
  <c r="AS474" i="25"/>
  <c r="AD474" i="25"/>
  <c r="W474" i="25"/>
  <c r="Y474" i="25"/>
  <c r="BE474" i="25"/>
  <c r="AB474" i="25"/>
  <c r="AN474" i="25"/>
  <c r="AC474" i="25"/>
  <c r="AA474" i="25"/>
  <c r="P474" i="25"/>
  <c r="BB474" i="25"/>
  <c r="AL474" i="25"/>
  <c r="Q474" i="25"/>
  <c r="U474" i="25"/>
  <c r="L474" i="25"/>
  <c r="BI474" i="25"/>
  <c r="AQ474" i="25"/>
  <c r="AP474" i="25"/>
  <c r="AE474" i="25"/>
  <c r="AC470" i="28"/>
  <c r="BD470" i="28"/>
  <c r="AK470" i="28"/>
  <c r="AT470" i="28"/>
  <c r="AI470" i="28"/>
  <c r="Q470" i="28"/>
  <c r="AV470" i="28"/>
  <c r="R470" i="28"/>
  <c r="S470" i="28"/>
  <c r="I471" i="28"/>
  <c r="H471" i="28" s="1"/>
  <c r="V470" i="28"/>
  <c r="N470" i="28"/>
  <c r="BC470" i="28"/>
  <c r="AX470" i="28"/>
  <c r="AM470" i="28"/>
  <c r="W470" i="28"/>
  <c r="O470" i="28"/>
  <c r="BG470" i="28"/>
  <c r="BE470" i="28"/>
  <c r="AE470" i="28"/>
  <c r="BF470" i="28"/>
  <c r="AG470" i="28"/>
  <c r="BH470" i="28"/>
  <c r="AD470" i="28"/>
  <c r="X470" i="28"/>
  <c r="T470" i="28"/>
  <c r="AW470" i="28"/>
  <c r="AR470" i="28"/>
  <c r="AH470" i="28"/>
  <c r="AN470" i="28"/>
  <c r="AS470" i="28"/>
  <c r="BA470" i="28"/>
  <c r="J471" i="28"/>
  <c r="AP470" i="28"/>
  <c r="AZ470" i="28"/>
  <c r="K470" i="28"/>
  <c r="BB470" i="28"/>
  <c r="AY470" i="28"/>
  <c r="L470" i="28"/>
  <c r="AF470" i="28"/>
  <c r="AL470" i="28"/>
  <c r="AQ470" i="28"/>
  <c r="M470" i="28"/>
  <c r="AB470" i="28"/>
  <c r="U470" i="28"/>
  <c r="Y470" i="28"/>
  <c r="AA470" i="28"/>
  <c r="AO470" i="28"/>
  <c r="AJ470" i="28"/>
  <c r="Z470" i="28"/>
  <c r="P470" i="28"/>
  <c r="AU470" i="28"/>
  <c r="R471" i="28" l="1"/>
  <c r="BB471" i="28"/>
  <c r="T471" i="28"/>
  <c r="BH471" i="28"/>
  <c r="N471" i="28"/>
  <c r="AU471" i="28"/>
  <c r="AY471" i="28"/>
  <c r="AG471" i="28"/>
  <c r="AO471" i="28"/>
  <c r="K471" i="28"/>
  <c r="BC471" i="28"/>
  <c r="X471" i="28"/>
  <c r="AJ471" i="28"/>
  <c r="BD471" i="28"/>
  <c r="I472" i="28"/>
  <c r="H472" i="28" s="1"/>
  <c r="U471" i="28"/>
  <c r="AR471" i="28"/>
  <c r="AX471" i="28"/>
  <c r="BE471" i="28"/>
  <c r="O471" i="28"/>
  <c r="V471" i="28"/>
  <c r="BA471" i="28"/>
  <c r="S471" i="28"/>
  <c r="AQ471" i="28"/>
  <c r="AW471" i="28"/>
  <c r="L471" i="28"/>
  <c r="Z471" i="28"/>
  <c r="AV471" i="28"/>
  <c r="AB471" i="28"/>
  <c r="J472" i="28"/>
  <c r="M471" i="28"/>
  <c r="AI471" i="28"/>
  <c r="P471" i="28"/>
  <c r="Q471" i="28"/>
  <c r="AP471" i="28"/>
  <c r="W471" i="28"/>
  <c r="AM471" i="28"/>
  <c r="AE471" i="28"/>
  <c r="AS471" i="28"/>
  <c r="AA471" i="28"/>
  <c r="AT471" i="28"/>
  <c r="AF471" i="28"/>
  <c r="BF471" i="28"/>
  <c r="BG471" i="28"/>
  <c r="AN471" i="28"/>
  <c r="AZ471" i="28"/>
  <c r="AK471" i="28"/>
  <c r="Y471" i="28"/>
  <c r="AH471" i="28"/>
  <c r="AL471" i="28"/>
  <c r="AD471" i="28"/>
  <c r="AC471" i="28"/>
  <c r="R475" i="25"/>
  <c r="AL475" i="25"/>
  <c r="S475" i="25"/>
  <c r="L475" i="25"/>
  <c r="W475" i="25"/>
  <c r="BD475" i="25"/>
  <c r="AP475" i="25"/>
  <c r="BG475" i="25"/>
  <c r="AT475" i="25"/>
  <c r="AD475" i="25"/>
  <c r="BI475" i="25"/>
  <c r="AA475" i="25"/>
  <c r="AY475" i="25"/>
  <c r="AF475" i="25"/>
  <c r="AO475" i="25"/>
  <c r="BC475" i="25"/>
  <c r="J476" i="25"/>
  <c r="AR475" i="25"/>
  <c r="AW475" i="25"/>
  <c r="AH475" i="25"/>
  <c r="T475" i="25"/>
  <c r="V475" i="25"/>
  <c r="X475" i="25"/>
  <c r="AJ475" i="25"/>
  <c r="K475" i="25"/>
  <c r="AS475" i="25"/>
  <c r="AK475" i="25"/>
  <c r="BF475" i="25"/>
  <c r="I476" i="25"/>
  <c r="H476" i="25" s="1"/>
  <c r="AX475" i="25"/>
  <c r="AI475" i="25"/>
  <c r="BE475" i="25"/>
  <c r="Y475" i="25"/>
  <c r="M475" i="25"/>
  <c r="AV475" i="25"/>
  <c r="U475" i="25"/>
  <c r="AZ475" i="25"/>
  <c r="P475" i="25"/>
  <c r="AM475" i="25"/>
  <c r="O475" i="25"/>
  <c r="BB475" i="25"/>
  <c r="BH475" i="25"/>
  <c r="AU475" i="25"/>
  <c r="Z475" i="25"/>
  <c r="AQ475" i="25"/>
  <c r="BA475" i="25"/>
  <c r="AG475" i="25"/>
  <c r="AC475" i="25"/>
  <c r="Q475" i="25"/>
  <c r="AE475" i="25"/>
  <c r="AN475" i="25"/>
  <c r="AB475" i="25"/>
  <c r="N475" i="25"/>
  <c r="U472" i="28" l="1"/>
  <c r="AS472" i="28"/>
  <c r="AF472" i="28"/>
  <c r="I473" i="28"/>
  <c r="H473" i="28" s="1"/>
  <c r="AV472" i="28"/>
  <c r="AO472" i="28"/>
  <c r="O472" i="28"/>
  <c r="BD472" i="28"/>
  <c r="L472" i="28"/>
  <c r="AM472" i="28"/>
  <c r="BG472" i="28"/>
  <c r="AC472" i="28"/>
  <c r="BA472" i="28"/>
  <c r="AI472" i="28"/>
  <c r="BC472" i="28"/>
  <c r="AY472" i="28"/>
  <c r="AW472" i="28"/>
  <c r="K472" i="28"/>
  <c r="P472" i="28"/>
  <c r="AB472" i="28"/>
  <c r="BF472" i="28"/>
  <c r="BB472" i="28"/>
  <c r="W472" i="28"/>
  <c r="BH472" i="28"/>
  <c r="R472" i="28"/>
  <c r="AA472" i="28"/>
  <c r="AU472" i="28"/>
  <c r="AK472" i="28"/>
  <c r="X472" i="28"/>
  <c r="AG472" i="28"/>
  <c r="AT472" i="28"/>
  <c r="M472" i="28"/>
  <c r="J473" i="28"/>
  <c r="S472" i="28"/>
  <c r="AN472" i="28"/>
  <c r="AX472" i="28"/>
  <c r="Y472" i="28"/>
  <c r="AH472" i="28"/>
  <c r="AZ472" i="28"/>
  <c r="Q472" i="28"/>
  <c r="AE472" i="28"/>
  <c r="AD472" i="28"/>
  <c r="AJ472" i="28"/>
  <c r="Z472" i="28"/>
  <c r="AR472" i="28"/>
  <c r="T472" i="28"/>
  <c r="AQ472" i="28"/>
  <c r="AL472" i="28"/>
  <c r="AP472" i="28"/>
  <c r="V472" i="28"/>
  <c r="N472" i="28"/>
  <c r="BE472" i="28"/>
  <c r="AL476" i="25"/>
  <c r="AT476" i="25"/>
  <c r="BI476" i="25"/>
  <c r="Q476" i="25"/>
  <c r="V476" i="25"/>
  <c r="AC476" i="25"/>
  <c r="AY476" i="25"/>
  <c r="AE476" i="25"/>
  <c r="AH476" i="25"/>
  <c r="AR476" i="25"/>
  <c r="U476" i="25"/>
  <c r="S476" i="25"/>
  <c r="T476" i="25"/>
  <c r="AJ476" i="25"/>
  <c r="I477" i="25"/>
  <c r="H477" i="25" s="1"/>
  <c r="L476" i="25"/>
  <c r="J477" i="25"/>
  <c r="P476" i="25"/>
  <c r="Y476" i="25"/>
  <c r="BH476" i="25"/>
  <c r="BB476" i="25"/>
  <c r="AA476" i="25"/>
  <c r="AF476" i="25"/>
  <c r="AZ476" i="25"/>
  <c r="BG476" i="25"/>
  <c r="BE476" i="25"/>
  <c r="Z476" i="25"/>
  <c r="AK476" i="25"/>
  <c r="X476" i="25"/>
  <c r="BD476" i="25"/>
  <c r="K476" i="25"/>
  <c r="AP476" i="25"/>
  <c r="BA476" i="25"/>
  <c r="AM476" i="25"/>
  <c r="AB476" i="25"/>
  <c r="AW476" i="25"/>
  <c r="AQ476" i="25"/>
  <c r="AG476" i="25"/>
  <c r="W476" i="25"/>
  <c r="BF476" i="25"/>
  <c r="AV476" i="25"/>
  <c r="M476" i="25"/>
  <c r="BC476" i="25"/>
  <c r="R476" i="25"/>
  <c r="AS476" i="25"/>
  <c r="AD476" i="25"/>
  <c r="O476" i="25"/>
  <c r="AI476" i="25"/>
  <c r="AN476" i="25"/>
  <c r="AU476" i="25"/>
  <c r="N476" i="25"/>
  <c r="AX476" i="25"/>
  <c r="AO476" i="25"/>
  <c r="AE477" i="25" l="1"/>
  <c r="AT477" i="25"/>
  <c r="K477" i="25"/>
  <c r="AD477" i="25"/>
  <c r="AX477" i="25"/>
  <c r="BB477" i="25"/>
  <c r="BI477" i="25"/>
  <c r="AA477" i="25"/>
  <c r="AZ477" i="25"/>
  <c r="AH477" i="25"/>
  <c r="BA477" i="25"/>
  <c r="V477" i="25"/>
  <c r="AI477" i="25"/>
  <c r="AJ477" i="25"/>
  <c r="AK477" i="25"/>
  <c r="J478" i="25"/>
  <c r="AB477" i="25"/>
  <c r="I478" i="25"/>
  <c r="H478" i="25" s="1"/>
  <c r="O477" i="25"/>
  <c r="X477" i="25"/>
  <c r="BC477" i="25"/>
  <c r="L477" i="25"/>
  <c r="BH477" i="25"/>
  <c r="U477" i="25"/>
  <c r="AW477" i="25"/>
  <c r="W477" i="25"/>
  <c r="AG477" i="25"/>
  <c r="BF477" i="25"/>
  <c r="AY477" i="25"/>
  <c r="R477" i="25"/>
  <c r="Y477" i="25"/>
  <c r="BE477" i="25"/>
  <c r="AM477" i="25"/>
  <c r="N477" i="25"/>
  <c r="AN477" i="25"/>
  <c r="AS477" i="25"/>
  <c r="AQ477" i="25"/>
  <c r="S477" i="25"/>
  <c r="AC477" i="25"/>
  <c r="P477" i="25"/>
  <c r="M477" i="25"/>
  <c r="BG477" i="25"/>
  <c r="AF477" i="25"/>
  <c r="AV477" i="25"/>
  <c r="AR477" i="25"/>
  <c r="AL477" i="25"/>
  <c r="Z477" i="25"/>
  <c r="T477" i="25"/>
  <c r="BD477" i="25"/>
  <c r="Q477" i="25"/>
  <c r="AO477" i="25"/>
  <c r="AU477" i="25"/>
  <c r="AP477" i="25"/>
  <c r="AQ473" i="28"/>
  <c r="U473" i="28"/>
  <c r="AU473" i="28"/>
  <c r="AK473" i="28"/>
  <c r="AC473" i="28"/>
  <c r="W473" i="28"/>
  <c r="AI473" i="28"/>
  <c r="AV473" i="28"/>
  <c r="BA473" i="28"/>
  <c r="AN473" i="28"/>
  <c r="Z473" i="28"/>
  <c r="I474" i="28"/>
  <c r="H474" i="28" s="1"/>
  <c r="AF473" i="28"/>
  <c r="P473" i="28"/>
  <c r="M473" i="28"/>
  <c r="J474" i="28"/>
  <c r="T473" i="28"/>
  <c r="AO473" i="28"/>
  <c r="AE473" i="28"/>
  <c r="AZ473" i="28"/>
  <c r="AM473" i="28"/>
  <c r="AH473" i="28"/>
  <c r="AY473" i="28"/>
  <c r="BE473" i="28"/>
  <c r="BB473" i="28"/>
  <c r="AL473" i="28"/>
  <c r="AW473" i="28"/>
  <c r="AX473" i="28"/>
  <c r="AT473" i="28"/>
  <c r="AP473" i="28"/>
  <c r="AS473" i="28"/>
  <c r="AB473" i="28"/>
  <c r="N473" i="28"/>
  <c r="BH473" i="28"/>
  <c r="BF473" i="28"/>
  <c r="AG473" i="28"/>
  <c r="BD473" i="28"/>
  <c r="Q473" i="28"/>
  <c r="L473" i="28"/>
  <c r="V473" i="28"/>
  <c r="K473" i="28"/>
  <c r="R473" i="28"/>
  <c r="AD473" i="28"/>
  <c r="AJ473" i="28"/>
  <c r="AA473" i="28"/>
  <c r="AR473" i="28"/>
  <c r="BC473" i="28"/>
  <c r="O473" i="28"/>
  <c r="Y473" i="28"/>
  <c r="S473" i="28"/>
  <c r="X473" i="28"/>
  <c r="BG473" i="28"/>
  <c r="BD474" i="28" l="1"/>
  <c r="Y474" i="28"/>
  <c r="S474" i="28"/>
  <c r="N474" i="28"/>
  <c r="AY474" i="28"/>
  <c r="AJ474" i="28"/>
  <c r="K474" i="28"/>
  <c r="J475" i="28"/>
  <c r="AO474" i="28"/>
  <c r="AD474" i="28"/>
  <c r="AS474" i="28"/>
  <c r="M474" i="28"/>
  <c r="AI474" i="28"/>
  <c r="AP474" i="28"/>
  <c r="BE474" i="28"/>
  <c r="BC474" i="28"/>
  <c r="AV474" i="28"/>
  <c r="W474" i="28"/>
  <c r="BA474" i="28"/>
  <c r="AA474" i="28"/>
  <c r="AT474" i="28"/>
  <c r="X474" i="28"/>
  <c r="AR474" i="28"/>
  <c r="P474" i="28"/>
  <c r="O474" i="28"/>
  <c r="AF474" i="28"/>
  <c r="I475" i="28"/>
  <c r="H475" i="28" s="1"/>
  <c r="AG474" i="28"/>
  <c r="BF474" i="28"/>
  <c r="BH474" i="28"/>
  <c r="AQ474" i="28"/>
  <c r="R474" i="28"/>
  <c r="AW474" i="28"/>
  <c r="AB474" i="28"/>
  <c r="V474" i="28"/>
  <c r="AC474" i="28"/>
  <c r="AN474" i="28"/>
  <c r="AZ474" i="28"/>
  <c r="AE474" i="28"/>
  <c r="BB474" i="28"/>
  <c r="BG474" i="28"/>
  <c r="Q474" i="28"/>
  <c r="U474" i="28"/>
  <c r="AM474" i="28"/>
  <c r="AK474" i="28"/>
  <c r="AX474" i="28"/>
  <c r="Z474" i="28"/>
  <c r="AU474" i="28"/>
  <c r="T474" i="28"/>
  <c r="AL474" i="28"/>
  <c r="L474" i="28"/>
  <c r="AH474" i="28"/>
  <c r="AV478" i="25"/>
  <c r="AR478" i="25"/>
  <c r="AG478" i="25"/>
  <c r="Y478" i="25"/>
  <c r="AS478" i="25"/>
  <c r="BA478" i="25"/>
  <c r="AO478" i="25"/>
  <c r="BE478" i="25"/>
  <c r="AP478" i="25"/>
  <c r="L478" i="25"/>
  <c r="V478" i="25"/>
  <c r="AI478" i="25"/>
  <c r="AQ478" i="25"/>
  <c r="AZ478" i="25"/>
  <c r="R478" i="25"/>
  <c r="J479" i="25"/>
  <c r="AU478" i="25"/>
  <c r="AC478" i="25"/>
  <c r="N478" i="25"/>
  <c r="AY478" i="25"/>
  <c r="BG478" i="25"/>
  <c r="AB478" i="25"/>
  <c r="T478" i="25"/>
  <c r="Q478" i="25"/>
  <c r="AA478" i="25"/>
  <c r="P478" i="25"/>
  <c r="AM478" i="25"/>
  <c r="M478" i="25"/>
  <c r="W478" i="25"/>
  <c r="BB478" i="25"/>
  <c r="AF478" i="25"/>
  <c r="BD478" i="25"/>
  <c r="AT478" i="25"/>
  <c r="BC478" i="25"/>
  <c r="AD478" i="25"/>
  <c r="AJ478" i="25"/>
  <c r="AK478" i="25"/>
  <c r="X478" i="25"/>
  <c r="BI478" i="25"/>
  <c r="Z478" i="25"/>
  <c r="AW478" i="25"/>
  <c r="AH478" i="25"/>
  <c r="AN478" i="25"/>
  <c r="U478" i="25"/>
  <c r="BH478" i="25"/>
  <c r="AL478" i="25"/>
  <c r="K478" i="25"/>
  <c r="I479" i="25"/>
  <c r="H479" i="25" s="1"/>
  <c r="AE478" i="25"/>
  <c r="S478" i="25"/>
  <c r="AX478" i="25"/>
  <c r="O478" i="25"/>
  <c r="BF478" i="25"/>
  <c r="AV475" i="28" l="1"/>
  <c r="BD475" i="28"/>
  <c r="AT475" i="28"/>
  <c r="AN475" i="28"/>
  <c r="U475" i="28"/>
  <c r="AG475" i="28"/>
  <c r="AP475" i="28"/>
  <c r="AH475" i="28"/>
  <c r="AS475" i="28"/>
  <c r="Y475" i="28"/>
  <c r="AR475" i="28"/>
  <c r="AL475" i="28"/>
  <c r="AJ475" i="28"/>
  <c r="BG475" i="28"/>
  <c r="AC475" i="28"/>
  <c r="AM475" i="28"/>
  <c r="Z475" i="28"/>
  <c r="N475" i="28"/>
  <c r="R475" i="28"/>
  <c r="AB475" i="28"/>
  <c r="BA475" i="28"/>
  <c r="BE475" i="28"/>
  <c r="P475" i="28"/>
  <c r="AW475" i="28"/>
  <c r="AD475" i="28"/>
  <c r="S475" i="28"/>
  <c r="AZ475" i="28"/>
  <c r="W475" i="28"/>
  <c r="AX475" i="28"/>
  <c r="AA475" i="28"/>
  <c r="K475" i="28"/>
  <c r="AQ475" i="28"/>
  <c r="J476" i="28"/>
  <c r="T475" i="28"/>
  <c r="BC475" i="28"/>
  <c r="X475" i="28"/>
  <c r="AO475" i="28"/>
  <c r="AK475" i="28"/>
  <c r="M475" i="28"/>
  <c r="BH475" i="28"/>
  <c r="V475" i="28"/>
  <c r="AI475" i="28"/>
  <c r="O475" i="28"/>
  <c r="Q475" i="28"/>
  <c r="AE475" i="28"/>
  <c r="L475" i="28"/>
  <c r="I476" i="28"/>
  <c r="H476" i="28" s="1"/>
  <c r="AU475" i="28"/>
  <c r="AY475" i="28"/>
  <c r="BB475" i="28"/>
  <c r="AF475" i="28"/>
  <c r="BF475" i="28"/>
  <c r="W479" i="25"/>
  <c r="Y479" i="25"/>
  <c r="AF479" i="25"/>
  <c r="AR479" i="25"/>
  <c r="K479" i="25"/>
  <c r="X479" i="25"/>
  <c r="BA479" i="25"/>
  <c r="AX479" i="25"/>
  <c r="AS479" i="25"/>
  <c r="BH479" i="25"/>
  <c r="Z479" i="25"/>
  <c r="AG479" i="25"/>
  <c r="AH479" i="25"/>
  <c r="R479" i="25"/>
  <c r="BG479" i="25"/>
  <c r="BD479" i="25"/>
  <c r="AT479" i="25"/>
  <c r="U479" i="25"/>
  <c r="AL479" i="25"/>
  <c r="M479" i="25"/>
  <c r="S479" i="25"/>
  <c r="BF479" i="25"/>
  <c r="AD479" i="25"/>
  <c r="I480" i="25"/>
  <c r="H480" i="25" s="1"/>
  <c r="AV479" i="25"/>
  <c r="J480" i="25"/>
  <c r="P479" i="25"/>
  <c r="AA479" i="25"/>
  <c r="AB479" i="25"/>
  <c r="BI479" i="25"/>
  <c r="AK479" i="25"/>
  <c r="N479" i="25"/>
  <c r="L479" i="25"/>
  <c r="AZ479" i="25"/>
  <c r="Q479" i="25"/>
  <c r="T479" i="25"/>
  <c r="AU479" i="25"/>
  <c r="AW479" i="25"/>
  <c r="BC479" i="25"/>
  <c r="AY479" i="25"/>
  <c r="AN479" i="25"/>
  <c r="AJ479" i="25"/>
  <c r="O479" i="25"/>
  <c r="AI479" i="25"/>
  <c r="AP479" i="25"/>
  <c r="V479" i="25"/>
  <c r="AC479" i="25"/>
  <c r="AM479" i="25"/>
  <c r="AE479" i="25"/>
  <c r="AQ479" i="25"/>
  <c r="BB479" i="25"/>
  <c r="AO479" i="25"/>
  <c r="BE479" i="25"/>
  <c r="AG480" i="25" l="1"/>
  <c r="M480" i="25"/>
  <c r="U480" i="25"/>
  <c r="AK480" i="25"/>
  <c r="AQ480" i="25"/>
  <c r="AZ480" i="25"/>
  <c r="X480" i="25"/>
  <c r="AY480" i="25"/>
  <c r="AO480" i="25"/>
  <c r="AM480" i="25"/>
  <c r="AP480" i="25"/>
  <c r="O480" i="25"/>
  <c r="Q480" i="25"/>
  <c r="AB480" i="25"/>
  <c r="R480" i="25"/>
  <c r="T480" i="25"/>
  <c r="K480" i="25"/>
  <c r="Y480" i="25"/>
  <c r="AV480" i="25"/>
  <c r="V480" i="25"/>
  <c r="J481" i="25"/>
  <c r="AR480" i="25"/>
  <c r="AS480" i="25"/>
  <c r="BD480" i="25"/>
  <c r="Z480" i="25"/>
  <c r="AL480" i="25"/>
  <c r="S480" i="25"/>
  <c r="AH480" i="25"/>
  <c r="AI480" i="25"/>
  <c r="AN480" i="25"/>
  <c r="AF480" i="25"/>
  <c r="P480" i="25"/>
  <c r="I481" i="25"/>
  <c r="H481" i="25" s="1"/>
  <c r="BG480" i="25"/>
  <c r="AX480" i="25"/>
  <c r="AD480" i="25"/>
  <c r="W480" i="25"/>
  <c r="AJ480" i="25"/>
  <c r="BI480" i="25"/>
  <c r="AU480" i="25"/>
  <c r="AW480" i="25"/>
  <c r="N480" i="25"/>
  <c r="BE480" i="25"/>
  <c r="BH480" i="25"/>
  <c r="AA480" i="25"/>
  <c r="BC480" i="25"/>
  <c r="AT480" i="25"/>
  <c r="BA480" i="25"/>
  <c r="BF480" i="25"/>
  <c r="AC480" i="25"/>
  <c r="AE480" i="25"/>
  <c r="L480" i="25"/>
  <c r="BB480" i="25"/>
  <c r="M476" i="28"/>
  <c r="I477" i="28"/>
  <c r="H477" i="28" s="1"/>
  <c r="AF476" i="28"/>
  <c r="O476" i="28"/>
  <c r="BD476" i="28"/>
  <c r="Z476" i="28"/>
  <c r="AL476" i="28"/>
  <c r="AH476" i="28"/>
  <c r="AP476" i="28"/>
  <c r="N476" i="28"/>
  <c r="BF476" i="28"/>
  <c r="AG476" i="28"/>
  <c r="BC476" i="28"/>
  <c r="AQ476" i="28"/>
  <c r="R476" i="28"/>
  <c r="T476" i="28"/>
  <c r="BH476" i="28"/>
  <c r="S476" i="28"/>
  <c r="AR476" i="28"/>
  <c r="AI476" i="28"/>
  <c r="L476" i="28"/>
  <c r="Q476" i="28"/>
  <c r="Y476" i="28"/>
  <c r="AN476" i="28"/>
  <c r="AA476" i="28"/>
  <c r="AU476" i="28"/>
  <c r="AK476" i="28"/>
  <c r="AM476" i="28"/>
  <c r="K476" i="28"/>
  <c r="AZ476" i="28"/>
  <c r="AS476" i="28"/>
  <c r="AX476" i="28"/>
  <c r="AO476" i="28"/>
  <c r="U476" i="28"/>
  <c r="BE476" i="28"/>
  <c r="P476" i="28"/>
  <c r="AW476" i="28"/>
  <c r="BG476" i="28"/>
  <c r="AJ476" i="28"/>
  <c r="AT476" i="28"/>
  <c r="BB476" i="28"/>
  <c r="AD476" i="28"/>
  <c r="W476" i="28"/>
  <c r="BA476" i="28"/>
  <c r="J477" i="28"/>
  <c r="X476" i="28"/>
  <c r="AB476" i="28"/>
  <c r="AV476" i="28"/>
  <c r="V476" i="28"/>
  <c r="AY476" i="28"/>
  <c r="AE476" i="28"/>
  <c r="AC476" i="28"/>
  <c r="AZ477" i="28" l="1"/>
  <c r="BE477" i="28"/>
  <c r="AJ477" i="28"/>
  <c r="T477" i="28"/>
  <c r="AF477" i="28"/>
  <c r="AH477" i="28"/>
  <c r="W477" i="28"/>
  <c r="AV477" i="28"/>
  <c r="AG477" i="28"/>
  <c r="AE477" i="28"/>
  <c r="BA477" i="28"/>
  <c r="S477" i="28"/>
  <c r="AP477" i="28"/>
  <c r="AA477" i="28"/>
  <c r="AL477" i="28"/>
  <c r="BH477" i="28"/>
  <c r="O477" i="28"/>
  <c r="AR477" i="28"/>
  <c r="J478" i="28"/>
  <c r="R477" i="28"/>
  <c r="Z477" i="28"/>
  <c r="L477" i="28"/>
  <c r="V477" i="28"/>
  <c r="AW477" i="28"/>
  <c r="M477" i="28"/>
  <c r="K477" i="28"/>
  <c r="AQ477" i="28"/>
  <c r="BC477" i="28"/>
  <c r="I478" i="28"/>
  <c r="H478" i="28" s="1"/>
  <c r="AX477" i="28"/>
  <c r="Y477" i="28"/>
  <c r="AO477" i="28"/>
  <c r="P477" i="28"/>
  <c r="X477" i="28"/>
  <c r="U477" i="28"/>
  <c r="AC477" i="28"/>
  <c r="AK477" i="28"/>
  <c r="AT477" i="28"/>
  <c r="AM477" i="28"/>
  <c r="BG477" i="28"/>
  <c r="AI477" i="28"/>
  <c r="AB477" i="28"/>
  <c r="BF477" i="28"/>
  <c r="BD477" i="28"/>
  <c r="AN477" i="28"/>
  <c r="AS477" i="28"/>
  <c r="AD477" i="28"/>
  <c r="Q477" i="28"/>
  <c r="BB477" i="28"/>
  <c r="AY477" i="28"/>
  <c r="AU477" i="28"/>
  <c r="N477" i="28"/>
  <c r="AR481" i="25"/>
  <c r="L481" i="25"/>
  <c r="V481" i="25"/>
  <c r="Z481" i="25"/>
  <c r="AF481" i="25"/>
  <c r="BC481" i="25"/>
  <c r="AH481" i="25"/>
  <c r="O481" i="25"/>
  <c r="AO481" i="25"/>
  <c r="I482" i="25"/>
  <c r="H482" i="25" s="1"/>
  <c r="BH481" i="25"/>
  <c r="AC481" i="25"/>
  <c r="AL481" i="25"/>
  <c r="Y481" i="25"/>
  <c r="Q481" i="25"/>
  <c r="AI481" i="25"/>
  <c r="S481" i="25"/>
  <c r="AW481" i="25"/>
  <c r="AG481" i="25"/>
  <c r="BB481" i="25"/>
  <c r="AA481" i="25"/>
  <c r="M481" i="25"/>
  <c r="W481" i="25"/>
  <c r="AQ481" i="25"/>
  <c r="AJ481" i="25"/>
  <c r="AP481" i="25"/>
  <c r="AK481" i="25"/>
  <c r="AD481" i="25"/>
  <c r="AB481" i="25"/>
  <c r="AU481" i="25"/>
  <c r="AN481" i="25"/>
  <c r="BD481" i="25"/>
  <c r="BG481" i="25"/>
  <c r="N481" i="25"/>
  <c r="BI481" i="25"/>
  <c r="AZ481" i="25"/>
  <c r="BA481" i="25"/>
  <c r="BF481" i="25"/>
  <c r="U481" i="25"/>
  <c r="AY481" i="25"/>
  <c r="BE481" i="25"/>
  <c r="K481" i="25"/>
  <c r="AT481" i="25"/>
  <c r="T481" i="25"/>
  <c r="J482" i="25"/>
  <c r="X481" i="25"/>
  <c r="R481" i="25"/>
  <c r="P481" i="25"/>
  <c r="AV481" i="25"/>
  <c r="AE481" i="25"/>
  <c r="AM481" i="25"/>
  <c r="AX481" i="25"/>
  <c r="AS481" i="25"/>
  <c r="AG478" i="28" l="1"/>
  <c r="AM478" i="28"/>
  <c r="W478" i="28"/>
  <c r="P478" i="28"/>
  <c r="AL478" i="28"/>
  <c r="AK478" i="28"/>
  <c r="O478" i="28"/>
  <c r="Q478" i="28"/>
  <c r="U478" i="28"/>
  <c r="R478" i="28"/>
  <c r="AO478" i="28"/>
  <c r="BD478" i="28"/>
  <c r="BF478" i="28"/>
  <c r="AR478" i="28"/>
  <c r="AB478" i="28"/>
  <c r="AZ478" i="28"/>
  <c r="AW478" i="28"/>
  <c r="X478" i="28"/>
  <c r="L478" i="28"/>
  <c r="AS478" i="28"/>
  <c r="AD478" i="28"/>
  <c r="BG478" i="28"/>
  <c r="AJ478" i="28"/>
  <c r="S478" i="28"/>
  <c r="AP478" i="28"/>
  <c r="K478" i="28"/>
  <c r="AQ478" i="28"/>
  <c r="AH478" i="28"/>
  <c r="AF478" i="28"/>
  <c r="AV478" i="28"/>
  <c r="AT478" i="28"/>
  <c r="N478" i="28"/>
  <c r="Z478" i="28"/>
  <c r="I479" i="28"/>
  <c r="H479" i="28" s="1"/>
  <c r="Y478" i="28"/>
  <c r="AI478" i="28"/>
  <c r="BH478" i="28"/>
  <c r="BB478" i="28"/>
  <c r="AE478" i="28"/>
  <c r="J479" i="28"/>
  <c r="AY478" i="28"/>
  <c r="AU478" i="28"/>
  <c r="M478" i="28"/>
  <c r="T478" i="28"/>
  <c r="V478" i="28"/>
  <c r="BE478" i="28"/>
  <c r="AC478" i="28"/>
  <c r="AX478" i="28"/>
  <c r="AN478" i="28"/>
  <c r="AA478" i="28"/>
  <c r="BC478" i="28"/>
  <c r="BA478" i="28"/>
  <c r="S482" i="25"/>
  <c r="T482" i="25"/>
  <c r="AS482" i="25"/>
  <c r="AF482" i="25"/>
  <c r="AX482" i="25"/>
  <c r="AL482" i="25"/>
  <c r="BC482" i="25"/>
  <c r="AC482" i="25"/>
  <c r="BF482" i="25"/>
  <c r="AR482" i="25"/>
  <c r="M482" i="25"/>
  <c r="J483" i="25"/>
  <c r="L482" i="25"/>
  <c r="U482" i="25"/>
  <c r="Q482" i="25"/>
  <c r="N482" i="25"/>
  <c r="K482" i="25"/>
  <c r="BB482" i="25"/>
  <c r="I483" i="25"/>
  <c r="H483" i="25" s="1"/>
  <c r="Z482" i="25"/>
  <c r="AI482" i="25"/>
  <c r="BA482" i="25"/>
  <c r="Y482" i="25"/>
  <c r="BG482" i="25"/>
  <c r="AO482" i="25"/>
  <c r="AD482" i="25"/>
  <c r="R482" i="25"/>
  <c r="W482" i="25"/>
  <c r="AT482" i="25"/>
  <c r="AZ482" i="25"/>
  <c r="X482" i="25"/>
  <c r="O482" i="25"/>
  <c r="BE482" i="25"/>
  <c r="P482" i="25"/>
  <c r="BI482" i="25"/>
  <c r="AH482" i="25"/>
  <c r="AQ482" i="25"/>
  <c r="BH482" i="25"/>
  <c r="AU482" i="25"/>
  <c r="AG482" i="25"/>
  <c r="AB482" i="25"/>
  <c r="V482" i="25"/>
  <c r="BD482" i="25"/>
  <c r="AP482" i="25"/>
  <c r="AN482" i="25"/>
  <c r="AW482" i="25"/>
  <c r="AE482" i="25"/>
  <c r="AK482" i="25"/>
  <c r="AY482" i="25"/>
  <c r="AJ482" i="25"/>
  <c r="AV482" i="25"/>
  <c r="AM482" i="25"/>
  <c r="AA482" i="25"/>
  <c r="AR479" i="28" l="1"/>
  <c r="AN479" i="28"/>
  <c r="T479" i="28"/>
  <c r="S479" i="28"/>
  <c r="P479" i="28"/>
  <c r="AC479" i="28"/>
  <c r="AO479" i="28"/>
  <c r="AZ479" i="28"/>
  <c r="BH479" i="28"/>
  <c r="O479" i="28"/>
  <c r="BE479" i="28"/>
  <c r="AL479" i="28"/>
  <c r="AW479" i="28"/>
  <c r="AA479" i="28"/>
  <c r="BB479" i="28"/>
  <c r="BD479" i="28"/>
  <c r="I480" i="28"/>
  <c r="H480" i="28" s="1"/>
  <c r="Z479" i="28"/>
  <c r="BF479" i="28"/>
  <c r="L479" i="28"/>
  <c r="V479" i="28"/>
  <c r="AQ479" i="28"/>
  <c r="BG479" i="28"/>
  <c r="AY479" i="28"/>
  <c r="AU479" i="28"/>
  <c r="U479" i="28"/>
  <c r="W479" i="28"/>
  <c r="AB479" i="28"/>
  <c r="Y479" i="28"/>
  <c r="AG479" i="28"/>
  <c r="AD479" i="28"/>
  <c r="X479" i="28"/>
  <c r="AX479" i="28"/>
  <c r="AE479" i="28"/>
  <c r="R479" i="28"/>
  <c r="Q479" i="28"/>
  <c r="AT479" i="28"/>
  <c r="J480" i="28"/>
  <c r="AV479" i="28"/>
  <c r="AM479" i="28"/>
  <c r="BA479" i="28"/>
  <c r="AH479" i="28"/>
  <c r="AF479" i="28"/>
  <c r="AJ479" i="28"/>
  <c r="BC479" i="28"/>
  <c r="AP479" i="28"/>
  <c r="M479" i="28"/>
  <c r="AS479" i="28"/>
  <c r="N479" i="28"/>
  <c r="K479" i="28"/>
  <c r="AI479" i="28"/>
  <c r="AK479" i="28"/>
  <c r="AI483" i="25"/>
  <c r="Y483" i="25"/>
  <c r="N483" i="25"/>
  <c r="AM483" i="25"/>
  <c r="U483" i="25"/>
  <c r="AZ483" i="25"/>
  <c r="AJ483" i="25"/>
  <c r="X483" i="25"/>
  <c r="AG483" i="25"/>
  <c r="AH483" i="25"/>
  <c r="Z483" i="25"/>
  <c r="AS483" i="25"/>
  <c r="BH483" i="25"/>
  <c r="BG483" i="25"/>
  <c r="AB483" i="25"/>
  <c r="AK483" i="25"/>
  <c r="BD483" i="25"/>
  <c r="I484" i="25"/>
  <c r="H484" i="25" s="1"/>
  <c r="T483" i="25"/>
  <c r="P483" i="25"/>
  <c r="AA483" i="25"/>
  <c r="BA483" i="25"/>
  <c r="AY483" i="25"/>
  <c r="AV483" i="25"/>
  <c r="AP483" i="25"/>
  <c r="BF483" i="25"/>
  <c r="AT483" i="25"/>
  <c r="AN483" i="25"/>
  <c r="AF483" i="25"/>
  <c r="AR483" i="25"/>
  <c r="AQ483" i="25"/>
  <c r="R483" i="25"/>
  <c r="S483" i="25"/>
  <c r="AX483" i="25"/>
  <c r="M483" i="25"/>
  <c r="O483" i="25"/>
  <c r="AD483" i="25"/>
  <c r="AU483" i="25"/>
  <c r="AC483" i="25"/>
  <c r="J484" i="25"/>
  <c r="BB483" i="25"/>
  <c r="L483" i="25"/>
  <c r="AO483" i="25"/>
  <c r="AW483" i="25"/>
  <c r="BI483" i="25"/>
  <c r="AL483" i="25"/>
  <c r="Q483" i="25"/>
  <c r="K483" i="25"/>
  <c r="BC483" i="25"/>
  <c r="V483" i="25"/>
  <c r="BE483" i="25"/>
  <c r="W483" i="25"/>
  <c r="AE483" i="25"/>
  <c r="BH480" i="28" l="1"/>
  <c r="AY480" i="28"/>
  <c r="AM480" i="28"/>
  <c r="AP480" i="28"/>
  <c r="S480" i="28"/>
  <c r="BF480" i="28"/>
  <c r="AN480" i="28"/>
  <c r="AC480" i="28"/>
  <c r="AV480" i="28"/>
  <c r="AA480" i="28"/>
  <c r="X480" i="28"/>
  <c r="AU480" i="28"/>
  <c r="AG480" i="28"/>
  <c r="BC480" i="28"/>
  <c r="Y480" i="28"/>
  <c r="I481" i="28"/>
  <c r="H481" i="28" s="1"/>
  <c r="W480" i="28"/>
  <c r="AE480" i="28"/>
  <c r="L480" i="28"/>
  <c r="Q480" i="28"/>
  <c r="BG480" i="28"/>
  <c r="P480" i="28"/>
  <c r="AO480" i="28"/>
  <c r="T480" i="28"/>
  <c r="M480" i="28"/>
  <c r="U480" i="28"/>
  <c r="AT480" i="28"/>
  <c r="AS480" i="28"/>
  <c r="AF480" i="28"/>
  <c r="AQ480" i="28"/>
  <c r="R480" i="28"/>
  <c r="BB480" i="28"/>
  <c r="K480" i="28"/>
  <c r="O480" i="28"/>
  <c r="V480" i="28"/>
  <c r="AZ480" i="28"/>
  <c r="AW480" i="28"/>
  <c r="J481" i="28"/>
  <c r="BD480" i="28"/>
  <c r="AJ480" i="28"/>
  <c r="AB480" i="28"/>
  <c r="AH480" i="28"/>
  <c r="AD480" i="28"/>
  <c r="AI480" i="28"/>
  <c r="AR480" i="28"/>
  <c r="AK480" i="28"/>
  <c r="BE480" i="28"/>
  <c r="BA480" i="28"/>
  <c r="Z480" i="28"/>
  <c r="AX480" i="28"/>
  <c r="AL480" i="28"/>
  <c r="N480" i="28"/>
  <c r="Z484" i="25"/>
  <c r="AH484" i="25"/>
  <c r="AE484" i="25"/>
  <c r="X484" i="25"/>
  <c r="Y484" i="25"/>
  <c r="K484" i="25"/>
  <c r="AG484" i="25"/>
  <c r="BF484" i="25"/>
  <c r="BI484" i="25"/>
  <c r="V484" i="25"/>
  <c r="AU484" i="25"/>
  <c r="W484" i="25"/>
  <c r="BA484" i="25"/>
  <c r="AK484" i="25"/>
  <c r="AV484" i="25"/>
  <c r="S484" i="25"/>
  <c r="U484" i="25"/>
  <c r="AC484" i="25"/>
  <c r="AX484" i="25"/>
  <c r="I485" i="25"/>
  <c r="H485" i="25" s="1"/>
  <c r="L484" i="25"/>
  <c r="AM484" i="25"/>
  <c r="AO484" i="25"/>
  <c r="AZ484" i="25"/>
  <c r="AW484" i="25"/>
  <c r="AJ484" i="25"/>
  <c r="BE484" i="25"/>
  <c r="AQ484" i="25"/>
  <c r="AN484" i="25"/>
  <c r="AF484" i="25"/>
  <c r="AA484" i="25"/>
  <c r="BG484" i="25"/>
  <c r="BB484" i="25"/>
  <c r="R484" i="25"/>
  <c r="AI484" i="25"/>
  <c r="AL484" i="25"/>
  <c r="AD484" i="25"/>
  <c r="O484" i="25"/>
  <c r="T484" i="25"/>
  <c r="AT484" i="25"/>
  <c r="P484" i="25"/>
  <c r="J485" i="25"/>
  <c r="AS484" i="25"/>
  <c r="BD484" i="25"/>
  <c r="AR484" i="25"/>
  <c r="M484" i="25"/>
  <c r="Q484" i="25"/>
  <c r="AB484" i="25"/>
  <c r="AY484" i="25"/>
  <c r="BH484" i="25"/>
  <c r="BC484" i="25"/>
  <c r="AP484" i="25"/>
  <c r="N484" i="25"/>
  <c r="AV485" i="25" l="1"/>
  <c r="O485" i="25"/>
  <c r="M485" i="25"/>
  <c r="AL485" i="25"/>
  <c r="AM485" i="25"/>
  <c r="J486" i="25"/>
  <c r="AB485" i="25"/>
  <c r="BF485" i="25"/>
  <c r="AE485" i="25"/>
  <c r="AD485" i="25"/>
  <c r="AC485" i="25"/>
  <c r="R485" i="25"/>
  <c r="Q485" i="25"/>
  <c r="K485" i="25"/>
  <c r="U485" i="25"/>
  <c r="AO485" i="25"/>
  <c r="Z485" i="25"/>
  <c r="BB485" i="25"/>
  <c r="AQ485" i="25"/>
  <c r="AR485" i="25"/>
  <c r="AW485" i="25"/>
  <c r="AG485" i="25"/>
  <c r="N485" i="25"/>
  <c r="X485" i="25"/>
  <c r="BE485" i="25"/>
  <c r="AN485" i="25"/>
  <c r="BC485" i="25"/>
  <c r="S485" i="25"/>
  <c r="AT485" i="25"/>
  <c r="AS485" i="25"/>
  <c r="BA485" i="25"/>
  <c r="Y485" i="25"/>
  <c r="AP485" i="25"/>
  <c r="L485" i="25"/>
  <c r="AK485" i="25"/>
  <c r="AU485" i="25"/>
  <c r="BI485" i="25"/>
  <c r="V485" i="25"/>
  <c r="AF485" i="25"/>
  <c r="AI485" i="25"/>
  <c r="AY485" i="25"/>
  <c r="BD485" i="25"/>
  <c r="BG485" i="25"/>
  <c r="AA485" i="25"/>
  <c r="I486" i="25"/>
  <c r="H486" i="25" s="1"/>
  <c r="AZ485" i="25"/>
  <c r="T485" i="25"/>
  <c r="AH485" i="25"/>
  <c r="AJ485" i="25"/>
  <c r="BH485" i="25"/>
  <c r="W485" i="25"/>
  <c r="P485" i="25"/>
  <c r="AX485" i="25"/>
  <c r="BE481" i="28"/>
  <c r="AA481" i="28"/>
  <c r="K481" i="28"/>
  <c r="BD481" i="28"/>
  <c r="AC481" i="28"/>
  <c r="BB481" i="28"/>
  <c r="Y481" i="28"/>
  <c r="AG481" i="28"/>
  <c r="AQ481" i="28"/>
  <c r="U481" i="28"/>
  <c r="AJ481" i="28"/>
  <c r="AT481" i="28"/>
  <c r="BA481" i="28"/>
  <c r="BG481" i="28"/>
  <c r="X481" i="28"/>
  <c r="N481" i="28"/>
  <c r="AM481" i="28"/>
  <c r="T481" i="28"/>
  <c r="AU481" i="28"/>
  <c r="AP481" i="28"/>
  <c r="AE481" i="28"/>
  <c r="AV481" i="28"/>
  <c r="Q481" i="28"/>
  <c r="AL481" i="28"/>
  <c r="AI481" i="28"/>
  <c r="AR481" i="28"/>
  <c r="AH481" i="28"/>
  <c r="AY481" i="28"/>
  <c r="O481" i="28"/>
  <c r="R481" i="28"/>
  <c r="AX481" i="28"/>
  <c r="P481" i="28"/>
  <c r="AK481" i="28"/>
  <c r="AS481" i="28"/>
  <c r="AB481" i="28"/>
  <c r="BC481" i="28"/>
  <c r="BH481" i="28"/>
  <c r="AD481" i="28"/>
  <c r="S481" i="28"/>
  <c r="W481" i="28"/>
  <c r="V481" i="28"/>
  <c r="AO481" i="28"/>
  <c r="AZ481" i="28"/>
  <c r="Z481" i="28"/>
  <c r="L481" i="28"/>
  <c r="M481" i="28"/>
  <c r="I482" i="28"/>
  <c r="H482" i="28" s="1"/>
  <c r="AF481" i="28"/>
  <c r="AW481" i="28"/>
  <c r="AN481" i="28"/>
  <c r="J482" i="28"/>
  <c r="BF481" i="28"/>
  <c r="U482" i="28" l="1"/>
  <c r="BF482" i="28"/>
  <c r="R482" i="28"/>
  <c r="AJ482" i="28"/>
  <c r="AO482" i="28"/>
  <c r="BA482" i="28"/>
  <c r="AE482" i="28"/>
  <c r="K482" i="28"/>
  <c r="Y482" i="28"/>
  <c r="BE482" i="28"/>
  <c r="AU482" i="28"/>
  <c r="W482" i="28"/>
  <c r="L482" i="28"/>
  <c r="AI482" i="28"/>
  <c r="X482" i="28"/>
  <c r="AF482" i="28"/>
  <c r="BD482" i="28"/>
  <c r="T482" i="28"/>
  <c r="AM482" i="28"/>
  <c r="AA482" i="28"/>
  <c r="O482" i="28"/>
  <c r="AD482" i="28"/>
  <c r="AG482" i="28"/>
  <c r="I483" i="28"/>
  <c r="H483" i="28" s="1"/>
  <c r="BB482" i="28"/>
  <c r="AK482" i="28"/>
  <c r="AQ482" i="28"/>
  <c r="AP482" i="28"/>
  <c r="AL482" i="28"/>
  <c r="BC482" i="28"/>
  <c r="P482" i="28"/>
  <c r="AR482" i="28"/>
  <c r="AH482" i="28"/>
  <c r="Q482" i="28"/>
  <c r="AT482" i="28"/>
  <c r="AN482" i="28"/>
  <c r="Z482" i="28"/>
  <c r="S482" i="28"/>
  <c r="AS482" i="28"/>
  <c r="AY482" i="28"/>
  <c r="AV482" i="28"/>
  <c r="AW482" i="28"/>
  <c r="AB482" i="28"/>
  <c r="AX482" i="28"/>
  <c r="N482" i="28"/>
  <c r="V482" i="28"/>
  <c r="BG482" i="28"/>
  <c r="BH482" i="28"/>
  <c r="M482" i="28"/>
  <c r="AC482" i="28"/>
  <c r="J483" i="28"/>
  <c r="AZ482" i="28"/>
  <c r="AJ486" i="25"/>
  <c r="BA486" i="25"/>
  <c r="BE486" i="25"/>
  <c r="AY486" i="25"/>
  <c r="AQ486" i="25"/>
  <c r="AS486" i="25"/>
  <c r="AI486" i="25"/>
  <c r="BD486" i="25"/>
  <c r="J487" i="25"/>
  <c r="AL486" i="25"/>
  <c r="BB486" i="25"/>
  <c r="AV486" i="25"/>
  <c r="AA486" i="25"/>
  <c r="W486" i="25"/>
  <c r="V486" i="25"/>
  <c r="T486" i="25"/>
  <c r="AM486" i="25"/>
  <c r="Y486" i="25"/>
  <c r="N486" i="25"/>
  <c r="AT486" i="25"/>
  <c r="AZ486" i="25"/>
  <c r="M486" i="25"/>
  <c r="AN486" i="25"/>
  <c r="R486" i="25"/>
  <c r="AF486" i="25"/>
  <c r="AG486" i="25"/>
  <c r="P486" i="25"/>
  <c r="AD486" i="25"/>
  <c r="AR486" i="25"/>
  <c r="X486" i="25"/>
  <c r="AK486" i="25"/>
  <c r="O486" i="25"/>
  <c r="AE486" i="25"/>
  <c r="BH486" i="25"/>
  <c r="Q486" i="25"/>
  <c r="BG486" i="25"/>
  <c r="I487" i="25"/>
  <c r="H487" i="25" s="1"/>
  <c r="AH486" i="25"/>
  <c r="AW486" i="25"/>
  <c r="AP486" i="25"/>
  <c r="L486" i="25"/>
  <c r="AO486" i="25"/>
  <c r="U486" i="25"/>
  <c r="BF486" i="25"/>
  <c r="Z486" i="25"/>
  <c r="S486" i="25"/>
  <c r="AX486" i="25"/>
  <c r="BI486" i="25"/>
  <c r="AB486" i="25"/>
  <c r="AC486" i="25"/>
  <c r="K486" i="25"/>
  <c r="AU486" i="25"/>
  <c r="BC486" i="25"/>
  <c r="J488" i="25" l="1"/>
  <c r="AF487" i="25"/>
  <c r="U487" i="25"/>
  <c r="AZ487" i="25"/>
  <c r="S487" i="25"/>
  <c r="BD487" i="25"/>
  <c r="AJ487" i="25"/>
  <c r="AD487" i="25"/>
  <c r="AO487" i="25"/>
  <c r="AR487" i="25"/>
  <c r="AS487" i="25"/>
  <c r="AA487" i="25"/>
  <c r="AE487" i="25"/>
  <c r="R487" i="25"/>
  <c r="V487" i="25"/>
  <c r="BG487" i="25"/>
  <c r="AU487" i="25"/>
  <c r="AY487" i="25"/>
  <c r="AN487" i="25"/>
  <c r="T487" i="25"/>
  <c r="I488" i="25"/>
  <c r="H488" i="25" s="1"/>
  <c r="AT487" i="25"/>
  <c r="W487" i="25"/>
  <c r="AH487" i="25"/>
  <c r="Z487" i="25"/>
  <c r="AG487" i="25"/>
  <c r="AL487" i="25"/>
  <c r="O487" i="25"/>
  <c r="N487" i="25"/>
  <c r="BI487" i="25"/>
  <c r="M487" i="25"/>
  <c r="BC487" i="25"/>
  <c r="AW487" i="25"/>
  <c r="K487" i="25"/>
  <c r="BH487" i="25"/>
  <c r="L487" i="25"/>
  <c r="Y487" i="25"/>
  <c r="BB487" i="25"/>
  <c r="AI487" i="25"/>
  <c r="AK487" i="25"/>
  <c r="P487" i="25"/>
  <c r="AQ487" i="25"/>
  <c r="BF487" i="25"/>
  <c r="BE487" i="25"/>
  <c r="AC487" i="25"/>
  <c r="AX487" i="25"/>
  <c r="BA487" i="25"/>
  <c r="AV487" i="25"/>
  <c r="Q487" i="25"/>
  <c r="AB487" i="25"/>
  <c r="AM487" i="25"/>
  <c r="X487" i="25"/>
  <c r="AP487" i="25"/>
  <c r="AP483" i="28"/>
  <c r="AG483" i="28"/>
  <c r="Z483" i="28"/>
  <c r="AN483" i="28"/>
  <c r="AM483" i="28"/>
  <c r="O483" i="28"/>
  <c r="AB483" i="28"/>
  <c r="AD483" i="28"/>
  <c r="AY483" i="28"/>
  <c r="BA483" i="28"/>
  <c r="AU483" i="28"/>
  <c r="AE483" i="28"/>
  <c r="S483" i="28"/>
  <c r="BE483" i="28"/>
  <c r="J484" i="28"/>
  <c r="AJ483" i="28"/>
  <c r="BC483" i="28"/>
  <c r="BB483" i="28"/>
  <c r="V483" i="28"/>
  <c r="T483" i="28"/>
  <c r="AK483" i="28"/>
  <c r="AA483" i="28"/>
  <c r="L483" i="28"/>
  <c r="BG483" i="28"/>
  <c r="AZ483" i="28"/>
  <c r="I484" i="28"/>
  <c r="H484" i="28" s="1"/>
  <c r="AW483" i="28"/>
  <c r="AX483" i="28"/>
  <c r="BF483" i="28"/>
  <c r="AI483" i="28"/>
  <c r="M483" i="28"/>
  <c r="BH483" i="28"/>
  <c r="X483" i="28"/>
  <c r="AC483" i="28"/>
  <c r="K483" i="28"/>
  <c r="AL483" i="28"/>
  <c r="AO483" i="28"/>
  <c r="AT483" i="28"/>
  <c r="Y483" i="28"/>
  <c r="U483" i="28"/>
  <c r="AF483" i="28"/>
  <c r="N483" i="28"/>
  <c r="W483" i="28"/>
  <c r="AV483" i="28"/>
  <c r="P483" i="28"/>
  <c r="AS483" i="28"/>
  <c r="AQ483" i="28"/>
  <c r="AR483" i="28"/>
  <c r="R483" i="28"/>
  <c r="BD483" i="28"/>
  <c r="Q483" i="28"/>
  <c r="AH483" i="28"/>
  <c r="AT484" i="28" l="1"/>
  <c r="AE484" i="28"/>
  <c r="AY484" i="28"/>
  <c r="BB484" i="28"/>
  <c r="BA484" i="28"/>
  <c r="AI484" i="28"/>
  <c r="AS484" i="28"/>
  <c r="AW484" i="28"/>
  <c r="BE484" i="28"/>
  <c r="AO484" i="28"/>
  <c r="AU484" i="28"/>
  <c r="V484" i="28"/>
  <c r="AK484" i="28"/>
  <c r="K484" i="28"/>
  <c r="Q484" i="28"/>
  <c r="AM484" i="28"/>
  <c r="BC484" i="28"/>
  <c r="AB484" i="28"/>
  <c r="BH484" i="28"/>
  <c r="I485" i="28"/>
  <c r="H485" i="28" s="1"/>
  <c r="AX484" i="28"/>
  <c r="AN484" i="28"/>
  <c r="L484" i="28"/>
  <c r="P484" i="28"/>
  <c r="AZ484" i="28"/>
  <c r="BG484" i="28"/>
  <c r="AA484" i="28"/>
  <c r="M484" i="28"/>
  <c r="AD484" i="28"/>
  <c r="X484" i="28"/>
  <c r="AP484" i="28"/>
  <c r="J485" i="28"/>
  <c r="O484" i="28"/>
  <c r="AJ484" i="28"/>
  <c r="T484" i="28"/>
  <c r="Z484" i="28"/>
  <c r="AF484" i="28"/>
  <c r="AH484" i="28"/>
  <c r="BD484" i="28"/>
  <c r="AL484" i="28"/>
  <c r="BF484" i="28"/>
  <c r="S484" i="28"/>
  <c r="AV484" i="28"/>
  <c r="W484" i="28"/>
  <c r="Y484" i="28"/>
  <c r="AC484" i="28"/>
  <c r="R484" i="28"/>
  <c r="AQ484" i="28"/>
  <c r="U484" i="28"/>
  <c r="AG484" i="28"/>
  <c r="N484" i="28"/>
  <c r="AR484" i="28"/>
  <c r="T488" i="25"/>
  <c r="AL488" i="25"/>
  <c r="X488" i="25"/>
  <c r="BD488" i="25"/>
  <c r="BH488" i="25"/>
  <c r="S488" i="25"/>
  <c r="BB488" i="25"/>
  <c r="AE488" i="25"/>
  <c r="Q488" i="25"/>
  <c r="BI488" i="25"/>
  <c r="AB488" i="25"/>
  <c r="AV488" i="25"/>
  <c r="K488" i="25"/>
  <c r="AS488" i="25"/>
  <c r="Y488" i="25"/>
  <c r="AO488" i="25"/>
  <c r="BF488" i="25"/>
  <c r="AI488" i="25"/>
  <c r="BA488" i="25"/>
  <c r="AN488" i="25"/>
  <c r="J489" i="25"/>
  <c r="W488" i="25"/>
  <c r="BE488" i="25"/>
  <c r="AQ488" i="25"/>
  <c r="AT488" i="25"/>
  <c r="AU488" i="25"/>
  <c r="AW488" i="25"/>
  <c r="Z488" i="25"/>
  <c r="N488" i="25"/>
  <c r="AA488" i="25"/>
  <c r="V488" i="25"/>
  <c r="M488" i="25"/>
  <c r="AM488" i="25"/>
  <c r="AF488" i="25"/>
  <c r="AZ488" i="25"/>
  <c r="AH488" i="25"/>
  <c r="BC488" i="25"/>
  <c r="AP488" i="25"/>
  <c r="L488" i="25"/>
  <c r="AG488" i="25"/>
  <c r="AD488" i="25"/>
  <c r="AR488" i="25"/>
  <c r="AK488" i="25"/>
  <c r="BG488" i="25"/>
  <c r="AY488" i="25"/>
  <c r="O488" i="25"/>
  <c r="I489" i="25"/>
  <c r="H489" i="25" s="1"/>
  <c r="R488" i="25"/>
  <c r="AC488" i="25"/>
  <c r="AJ488" i="25"/>
  <c r="U488" i="25"/>
  <c r="AX488" i="25"/>
  <c r="P488" i="25"/>
  <c r="M485" i="28" l="1"/>
  <c r="Y485" i="28"/>
  <c r="AK485" i="28"/>
  <c r="AE485" i="28"/>
  <c r="AY485" i="28"/>
  <c r="AW485" i="28"/>
  <c r="AO485" i="28"/>
  <c r="AJ485" i="28"/>
  <c r="BE485" i="28"/>
  <c r="AQ485" i="28"/>
  <c r="AA485" i="28"/>
  <c r="BD485" i="28"/>
  <c r="AD485" i="28"/>
  <c r="BA485" i="28"/>
  <c r="N485" i="28"/>
  <c r="AI485" i="28"/>
  <c r="T485" i="28"/>
  <c r="I486" i="28"/>
  <c r="H486" i="28" s="1"/>
  <c r="S485" i="28"/>
  <c r="BH485" i="28"/>
  <c r="AN485" i="28"/>
  <c r="K485" i="28"/>
  <c r="AG485" i="28"/>
  <c r="Z485" i="28"/>
  <c r="AT485" i="28"/>
  <c r="U485" i="28"/>
  <c r="Q485" i="28"/>
  <c r="AC485" i="28"/>
  <c r="L485" i="28"/>
  <c r="V485" i="28"/>
  <c r="AP485" i="28"/>
  <c r="AR485" i="28"/>
  <c r="AF485" i="28"/>
  <c r="AU485" i="28"/>
  <c r="O485" i="28"/>
  <c r="R485" i="28"/>
  <c r="J486" i="28"/>
  <c r="P485" i="28"/>
  <c r="AS485" i="28"/>
  <c r="AH485" i="28"/>
  <c r="AZ485" i="28"/>
  <c r="BC485" i="28"/>
  <c r="AB485" i="28"/>
  <c r="AX485" i="28"/>
  <c r="AV485" i="28"/>
  <c r="X485" i="28"/>
  <c r="BF485" i="28"/>
  <c r="AM485" i="28"/>
  <c r="W485" i="28"/>
  <c r="BG485" i="28"/>
  <c r="BB485" i="28"/>
  <c r="AL485" i="28"/>
  <c r="AB489" i="25"/>
  <c r="U489" i="25"/>
  <c r="AR489" i="25"/>
  <c r="M489" i="25"/>
  <c r="BG489" i="25"/>
  <c r="W489" i="25"/>
  <c r="I490" i="25"/>
  <c r="H490" i="25" s="1"/>
  <c r="AH489" i="25"/>
  <c r="P489" i="25"/>
  <c r="BE489" i="25"/>
  <c r="V489" i="25"/>
  <c r="BI489" i="25"/>
  <c r="AS489" i="25"/>
  <c r="BF489" i="25"/>
  <c r="AY489" i="25"/>
  <c r="AT489" i="25"/>
  <c r="T489" i="25"/>
  <c r="AP489" i="25"/>
  <c r="R489" i="25"/>
  <c r="BH489" i="25"/>
  <c r="J490" i="25"/>
  <c r="BB489" i="25"/>
  <c r="AQ489" i="25"/>
  <c r="AW489" i="25"/>
  <c r="S489" i="25"/>
  <c r="AZ489" i="25"/>
  <c r="BD489" i="25"/>
  <c r="O489" i="25"/>
  <c r="AJ489" i="25"/>
  <c r="Y489" i="25"/>
  <c r="N489" i="25"/>
  <c r="K489" i="25"/>
  <c r="AG489" i="25"/>
  <c r="AU489" i="25"/>
  <c r="AF489" i="25"/>
  <c r="AA489" i="25"/>
  <c r="BA489" i="25"/>
  <c r="AE489" i="25"/>
  <c r="X489" i="25"/>
  <c r="AX489" i="25"/>
  <c r="AM489" i="25"/>
  <c r="L489" i="25"/>
  <c r="Z489" i="25"/>
  <c r="AK489" i="25"/>
  <c r="AI489" i="25"/>
  <c r="AO489" i="25"/>
  <c r="AD489" i="25"/>
  <c r="AV489" i="25"/>
  <c r="AL489" i="25"/>
  <c r="Q489" i="25"/>
  <c r="AC489" i="25"/>
  <c r="BC489" i="25"/>
  <c r="AN489" i="25"/>
  <c r="AY490" i="25" l="1"/>
  <c r="BD490" i="25"/>
  <c r="AW490" i="25"/>
  <c r="T490" i="25"/>
  <c r="AO490" i="25"/>
  <c r="X490" i="25"/>
  <c r="AV490" i="25"/>
  <c r="AA490" i="25"/>
  <c r="AI490" i="25"/>
  <c r="AF490" i="25"/>
  <c r="U490" i="25"/>
  <c r="O490" i="25"/>
  <c r="Z490" i="25"/>
  <c r="BA490" i="25"/>
  <c r="V490" i="25"/>
  <c r="AU490" i="25"/>
  <c r="AC490" i="25"/>
  <c r="AT490" i="25"/>
  <c r="AH490" i="25"/>
  <c r="J491" i="25"/>
  <c r="K490" i="25"/>
  <c r="P490" i="25"/>
  <c r="S490" i="25"/>
  <c r="L490" i="25"/>
  <c r="AD490" i="25"/>
  <c r="AB490" i="25"/>
  <c r="AM490" i="25"/>
  <c r="AL490" i="25"/>
  <c r="BI490" i="25"/>
  <c r="AG490" i="25"/>
  <c r="BF490" i="25"/>
  <c r="N490" i="25"/>
  <c r="M490" i="25"/>
  <c r="BH490" i="25"/>
  <c r="W490" i="25"/>
  <c r="Q490" i="25"/>
  <c r="AR490" i="25"/>
  <c r="BB490" i="25"/>
  <c r="AE490" i="25"/>
  <c r="AN490" i="25"/>
  <c r="AP490" i="25"/>
  <c r="BE490" i="25"/>
  <c r="AJ490" i="25"/>
  <c r="AQ490" i="25"/>
  <c r="Y490" i="25"/>
  <c r="BC490" i="25"/>
  <c r="AS490" i="25"/>
  <c r="AK490" i="25"/>
  <c r="AZ490" i="25"/>
  <c r="I491" i="25"/>
  <c r="H491" i="25" s="1"/>
  <c r="BG490" i="25"/>
  <c r="AX490" i="25"/>
  <c r="R490" i="25"/>
  <c r="AG486" i="28"/>
  <c r="AY486" i="28"/>
  <c r="AB486" i="28"/>
  <c r="AP486" i="28"/>
  <c r="AR486" i="28"/>
  <c r="X486" i="28"/>
  <c r="BD486" i="28"/>
  <c r="AU486" i="28"/>
  <c r="BB486" i="28"/>
  <c r="AQ486" i="28"/>
  <c r="K486" i="28"/>
  <c r="T486" i="28"/>
  <c r="BE486" i="28"/>
  <c r="AL486" i="28"/>
  <c r="AA486" i="28"/>
  <c r="AZ486" i="28"/>
  <c r="BA486" i="28"/>
  <c r="AE486" i="28"/>
  <c r="AV486" i="28"/>
  <c r="AF486" i="28"/>
  <c r="AS486" i="28"/>
  <c r="AC486" i="28"/>
  <c r="AW486" i="28"/>
  <c r="O486" i="28"/>
  <c r="AO486" i="28"/>
  <c r="AN486" i="28"/>
  <c r="I487" i="28"/>
  <c r="H487" i="28" s="1"/>
  <c r="U486" i="28"/>
  <c r="AH486" i="28"/>
  <c r="Y486" i="28"/>
  <c r="P486" i="28"/>
  <c r="BG486" i="28"/>
  <c r="AK486" i="28"/>
  <c r="AI486" i="28"/>
  <c r="AJ486" i="28"/>
  <c r="L486" i="28"/>
  <c r="N486" i="28"/>
  <c r="AT486" i="28"/>
  <c r="Q486" i="28"/>
  <c r="V486" i="28"/>
  <c r="AX486" i="28"/>
  <c r="AM486" i="28"/>
  <c r="Z486" i="28"/>
  <c r="BF486" i="28"/>
  <c r="R486" i="28"/>
  <c r="BC486" i="28"/>
  <c r="W486" i="28"/>
  <c r="J487" i="28"/>
  <c r="S486" i="28"/>
  <c r="BH486" i="28"/>
  <c r="M486" i="28"/>
  <c r="AD486" i="28"/>
  <c r="S491" i="25" l="1"/>
  <c r="N491" i="25"/>
  <c r="T491" i="25"/>
  <c r="AY491" i="25"/>
  <c r="K491" i="25"/>
  <c r="AU491" i="25"/>
  <c r="AZ491" i="25"/>
  <c r="AX491" i="25"/>
  <c r="AR491" i="25"/>
  <c r="BB491" i="25"/>
  <c r="M491" i="25"/>
  <c r="I492" i="25"/>
  <c r="H492" i="25" s="1"/>
  <c r="Z491" i="25"/>
  <c r="BH491" i="25"/>
  <c r="X491" i="25"/>
  <c r="AW491" i="25"/>
  <c r="BG491" i="25"/>
  <c r="AK491" i="25"/>
  <c r="AB491" i="25"/>
  <c r="R491" i="25"/>
  <c r="AG491" i="25"/>
  <c r="AI491" i="25"/>
  <c r="AJ491" i="25"/>
  <c r="AO491" i="25"/>
  <c r="AP491" i="25"/>
  <c r="AM491" i="25"/>
  <c r="AS491" i="25"/>
  <c r="BF491" i="25"/>
  <c r="AT491" i="25"/>
  <c r="P491" i="25"/>
  <c r="AL491" i="25"/>
  <c r="Q491" i="25"/>
  <c r="L491" i="25"/>
  <c r="V491" i="25"/>
  <c r="W491" i="25"/>
  <c r="O491" i="25"/>
  <c r="BC491" i="25"/>
  <c r="AQ491" i="25"/>
  <c r="BD491" i="25"/>
  <c r="BE491" i="25"/>
  <c r="J492" i="25"/>
  <c r="AN491" i="25"/>
  <c r="AV491" i="25"/>
  <c r="AF491" i="25"/>
  <c r="AA491" i="25"/>
  <c r="AD491" i="25"/>
  <c r="BI491" i="25"/>
  <c r="BA491" i="25"/>
  <c r="AE491" i="25"/>
  <c r="Y491" i="25"/>
  <c r="U491" i="25"/>
  <c r="AC491" i="25"/>
  <c r="AH491" i="25"/>
  <c r="BA487" i="28"/>
  <c r="BB487" i="28"/>
  <c r="AX487" i="28"/>
  <c r="AB487" i="28"/>
  <c r="BC487" i="28"/>
  <c r="AZ487" i="28"/>
  <c r="AH487" i="28"/>
  <c r="W487" i="28"/>
  <c r="T487" i="28"/>
  <c r="AI487" i="28"/>
  <c r="AV487" i="28"/>
  <c r="Z487" i="28"/>
  <c r="AE487" i="28"/>
  <c r="AG487" i="28"/>
  <c r="V487" i="28"/>
  <c r="AK487" i="28"/>
  <c r="BG487" i="28"/>
  <c r="AQ487" i="28"/>
  <c r="AJ487" i="28"/>
  <c r="AW487" i="28"/>
  <c r="AN487" i="28"/>
  <c r="R487" i="28"/>
  <c r="S487" i="28"/>
  <c r="Y487" i="28"/>
  <c r="BH487" i="28"/>
  <c r="M487" i="28"/>
  <c r="Q487" i="28"/>
  <c r="AC487" i="28"/>
  <c r="P487" i="28"/>
  <c r="AT487" i="28"/>
  <c r="J488" i="28"/>
  <c r="AU487" i="28"/>
  <c r="K487" i="28"/>
  <c r="I488" i="28"/>
  <c r="H488" i="28" s="1"/>
  <c r="N487" i="28"/>
  <c r="AR487" i="28"/>
  <c r="AY487" i="28"/>
  <c r="BD487" i="28"/>
  <c r="U487" i="28"/>
  <c r="AA487" i="28"/>
  <c r="BF487" i="28"/>
  <c r="L487" i="28"/>
  <c r="AF487" i="28"/>
  <c r="O487" i="28"/>
  <c r="AL487" i="28"/>
  <c r="AM487" i="28"/>
  <c r="AP487" i="28"/>
  <c r="BE487" i="28"/>
  <c r="AO487" i="28"/>
  <c r="AS487" i="28"/>
  <c r="AD487" i="28"/>
  <c r="X487" i="28"/>
  <c r="I489" i="28" l="1"/>
  <c r="H489" i="28" s="1"/>
  <c r="W488" i="28"/>
  <c r="AQ488" i="28"/>
  <c r="AJ488" i="28"/>
  <c r="AB488" i="28"/>
  <c r="AL488" i="28"/>
  <c r="AU488" i="28"/>
  <c r="BH488" i="28"/>
  <c r="X488" i="28"/>
  <c r="AG488" i="28"/>
  <c r="AC488" i="28"/>
  <c r="Z488" i="28"/>
  <c r="L488" i="28"/>
  <c r="V488" i="28"/>
  <c r="AZ488" i="28"/>
  <c r="AF488" i="28"/>
  <c r="AW488" i="28"/>
  <c r="AO488" i="28"/>
  <c r="Y488" i="28"/>
  <c r="AH488" i="28"/>
  <c r="BA488" i="28"/>
  <c r="AA488" i="28"/>
  <c r="AP488" i="28"/>
  <c r="AV488" i="28"/>
  <c r="AT488" i="28"/>
  <c r="BF488" i="28"/>
  <c r="BD488" i="28"/>
  <c r="BC488" i="28"/>
  <c r="BB488" i="28"/>
  <c r="AR488" i="28"/>
  <c r="Q488" i="28"/>
  <c r="AK488" i="28"/>
  <c r="N488" i="28"/>
  <c r="BE488" i="28"/>
  <c r="AX488" i="28"/>
  <c r="BG488" i="28"/>
  <c r="S488" i="28"/>
  <c r="O488" i="28"/>
  <c r="R488" i="28"/>
  <c r="J489" i="28"/>
  <c r="AI488" i="28"/>
  <c r="U488" i="28"/>
  <c r="AS488" i="28"/>
  <c r="AD488" i="28"/>
  <c r="AM488" i="28"/>
  <c r="AN488" i="28"/>
  <c r="AY488" i="28"/>
  <c r="M488" i="28"/>
  <c r="AE488" i="28"/>
  <c r="K488" i="28"/>
  <c r="P488" i="28"/>
  <c r="T488" i="28"/>
  <c r="AL492" i="25"/>
  <c r="AD492" i="25"/>
  <c r="Z492" i="25"/>
  <c r="AF492" i="25"/>
  <c r="AN492" i="25"/>
  <c r="T492" i="25"/>
  <c r="AQ492" i="25"/>
  <c r="BB492" i="25"/>
  <c r="P492" i="25"/>
  <c r="AG492" i="25"/>
  <c r="I493" i="25"/>
  <c r="H493" i="25" s="1"/>
  <c r="AZ492" i="25"/>
  <c r="R492" i="25"/>
  <c r="AX492" i="25"/>
  <c r="BA492" i="25"/>
  <c r="AM492" i="25"/>
  <c r="X492" i="25"/>
  <c r="AP492" i="25"/>
  <c r="AV492" i="25"/>
  <c r="AC492" i="25"/>
  <c r="N492" i="25"/>
  <c r="AA492" i="25"/>
  <c r="BG492" i="25"/>
  <c r="AI492" i="25"/>
  <c r="AK492" i="25"/>
  <c r="K492" i="25"/>
  <c r="BC492" i="25"/>
  <c r="AO492" i="25"/>
  <c r="AB492" i="25"/>
  <c r="BI492" i="25"/>
  <c r="AE492" i="25"/>
  <c r="AW492" i="25"/>
  <c r="U492" i="25"/>
  <c r="AT492" i="25"/>
  <c r="W492" i="25"/>
  <c r="S492" i="25"/>
  <c r="AU492" i="25"/>
  <c r="BH492" i="25"/>
  <c r="AJ492" i="25"/>
  <c r="Q492" i="25"/>
  <c r="O492" i="25"/>
  <c r="AS492" i="25"/>
  <c r="M492" i="25"/>
  <c r="Y492" i="25"/>
  <c r="BE492" i="25"/>
  <c r="J493" i="25"/>
  <c r="V492" i="25"/>
  <c r="AY492" i="25"/>
  <c r="AH492" i="25"/>
  <c r="BD492" i="25"/>
  <c r="AR492" i="25"/>
  <c r="BF492" i="25"/>
  <c r="L492" i="25"/>
  <c r="AU489" i="28" l="1"/>
  <c r="BB489" i="28"/>
  <c r="AC489" i="28"/>
  <c r="W489" i="28"/>
  <c r="Z489" i="28"/>
  <c r="J490" i="28"/>
  <c r="AI489" i="28"/>
  <c r="BC489" i="28"/>
  <c r="AL489" i="28"/>
  <c r="I490" i="28"/>
  <c r="H490" i="28" s="1"/>
  <c r="AX489" i="28"/>
  <c r="T489" i="28"/>
  <c r="AP489" i="28"/>
  <c r="R489" i="28"/>
  <c r="AH489" i="28"/>
  <c r="L489" i="28"/>
  <c r="AB489" i="28"/>
  <c r="AQ489" i="28"/>
  <c r="AJ489" i="28"/>
  <c r="Y489" i="28"/>
  <c r="AE489" i="28"/>
  <c r="AA489" i="28"/>
  <c r="S489" i="28"/>
  <c r="BD489" i="28"/>
  <c r="P489" i="28"/>
  <c r="BG489" i="28"/>
  <c r="AW489" i="28"/>
  <c r="N489" i="28"/>
  <c r="AG489" i="28"/>
  <c r="AS489" i="28"/>
  <c r="AY489" i="28"/>
  <c r="AR489" i="28"/>
  <c r="K489" i="28"/>
  <c r="AD489" i="28"/>
  <c r="O489" i="28"/>
  <c r="AO489" i="28"/>
  <c r="X489" i="28"/>
  <c r="AT489" i="28"/>
  <c r="BF489" i="28"/>
  <c r="AV489" i="28"/>
  <c r="AF489" i="28"/>
  <c r="AK489" i="28"/>
  <c r="V489" i="28"/>
  <c r="BE489" i="28"/>
  <c r="AM489" i="28"/>
  <c r="BA489" i="28"/>
  <c r="AZ489" i="28"/>
  <c r="BH489" i="28"/>
  <c r="M489" i="28"/>
  <c r="Q489" i="28"/>
  <c r="AN489" i="28"/>
  <c r="U489" i="28"/>
  <c r="BB493" i="25"/>
  <c r="Y493" i="25"/>
  <c r="AJ493" i="25"/>
  <c r="N493" i="25"/>
  <c r="AS493" i="25"/>
  <c r="X493" i="25"/>
  <c r="AK493" i="25"/>
  <c r="BI493" i="25"/>
  <c r="AF493" i="25"/>
  <c r="AC493" i="25"/>
  <c r="R493" i="25"/>
  <c r="AN493" i="25"/>
  <c r="V493" i="25"/>
  <c r="AH493" i="25"/>
  <c r="AD493" i="25"/>
  <c r="P493" i="25"/>
  <c r="AO493" i="25"/>
  <c r="BA493" i="25"/>
  <c r="AX493" i="25"/>
  <c r="BC493" i="25"/>
  <c r="AG493" i="25"/>
  <c r="AZ493" i="25"/>
  <c r="AL493" i="25"/>
  <c r="AB493" i="25"/>
  <c r="Z493" i="25"/>
  <c r="BH493" i="25"/>
  <c r="BE493" i="25"/>
  <c r="AT493" i="25"/>
  <c r="AW493" i="25"/>
  <c r="AQ493" i="25"/>
  <c r="AY493" i="25"/>
  <c r="L493" i="25"/>
  <c r="S493" i="25"/>
  <c r="J494" i="25"/>
  <c r="M493" i="25"/>
  <c r="O493" i="25"/>
  <c r="AV493" i="25"/>
  <c r="AM493" i="25"/>
  <c r="AA493" i="25"/>
  <c r="BF493" i="25"/>
  <c r="K493" i="25"/>
  <c r="AE493" i="25"/>
  <c r="Q493" i="25"/>
  <c r="AI493" i="25"/>
  <c r="AR493" i="25"/>
  <c r="AU493" i="25"/>
  <c r="W493" i="25"/>
  <c r="U493" i="25"/>
  <c r="BG493" i="25"/>
  <c r="BD493" i="25"/>
  <c r="T493" i="25"/>
  <c r="I494" i="25"/>
  <c r="H494" i="25" s="1"/>
  <c r="AP493" i="25"/>
  <c r="O494" i="25" l="1"/>
  <c r="BD494" i="25"/>
  <c r="M494" i="25"/>
  <c r="R494" i="25"/>
  <c r="BI494" i="25"/>
  <c r="AJ494" i="25"/>
  <c r="AN494" i="25"/>
  <c r="J495" i="25"/>
  <c r="AM494" i="25"/>
  <c r="AB494" i="25"/>
  <c r="AZ494" i="25"/>
  <c r="S494" i="25"/>
  <c r="AF494" i="25"/>
  <c r="AG494" i="25"/>
  <c r="Z494" i="25"/>
  <c r="U494" i="25"/>
  <c r="AO494" i="25"/>
  <c r="I495" i="25"/>
  <c r="H495" i="25" s="1"/>
  <c r="AH494" i="25"/>
  <c r="BF494" i="25"/>
  <c r="L494" i="25"/>
  <c r="W494" i="25"/>
  <c r="BH494" i="25"/>
  <c r="AV494" i="25"/>
  <c r="AQ494" i="25"/>
  <c r="AT494" i="25"/>
  <c r="BC494" i="25"/>
  <c r="AU494" i="25"/>
  <c r="Y494" i="25"/>
  <c r="AD494" i="25"/>
  <c r="AW494" i="25"/>
  <c r="AA494" i="25"/>
  <c r="BE494" i="25"/>
  <c r="T494" i="25"/>
  <c r="Q494" i="25"/>
  <c r="N494" i="25"/>
  <c r="K494" i="25"/>
  <c r="AP494" i="25"/>
  <c r="AL494" i="25"/>
  <c r="P494" i="25"/>
  <c r="AE494" i="25"/>
  <c r="AK494" i="25"/>
  <c r="BB494" i="25"/>
  <c r="AS494" i="25"/>
  <c r="AR494" i="25"/>
  <c r="AY494" i="25"/>
  <c r="AC494" i="25"/>
  <c r="V494" i="25"/>
  <c r="AX494" i="25"/>
  <c r="BA494" i="25"/>
  <c r="BG494" i="25"/>
  <c r="X494" i="25"/>
  <c r="AI494" i="25"/>
  <c r="BE490" i="28"/>
  <c r="AT490" i="28"/>
  <c r="O490" i="28"/>
  <c r="AO490" i="28"/>
  <c r="J491" i="28"/>
  <c r="S490" i="28"/>
  <c r="AP490" i="28"/>
  <c r="U490" i="28"/>
  <c r="AW490" i="28"/>
  <c r="AV490" i="28"/>
  <c r="AC490" i="28"/>
  <c r="BD490" i="28"/>
  <c r="AM490" i="28"/>
  <c r="AH490" i="28"/>
  <c r="V490" i="28"/>
  <c r="AG490" i="28"/>
  <c r="BC490" i="28"/>
  <c r="M490" i="28"/>
  <c r="AB490" i="28"/>
  <c r="AE490" i="28"/>
  <c r="BG490" i="28"/>
  <c r="P490" i="28"/>
  <c r="AL490" i="28"/>
  <c r="AA490" i="28"/>
  <c r="BB490" i="28"/>
  <c r="AN490" i="28"/>
  <c r="AZ490" i="28"/>
  <c r="W490" i="28"/>
  <c r="AY490" i="28"/>
  <c r="AS490" i="28"/>
  <c r="BF490" i="28"/>
  <c r="AQ490" i="28"/>
  <c r="Y490" i="28"/>
  <c r="AK490" i="28"/>
  <c r="T490" i="28"/>
  <c r="AJ490" i="28"/>
  <c r="AF490" i="28"/>
  <c r="N490" i="28"/>
  <c r="Z490" i="28"/>
  <c r="AX490" i="28"/>
  <c r="L490" i="28"/>
  <c r="R490" i="28"/>
  <c r="Q490" i="28"/>
  <c r="I491" i="28"/>
  <c r="H491" i="28" s="1"/>
  <c r="X490" i="28"/>
  <c r="BA490" i="28"/>
  <c r="BH490" i="28"/>
  <c r="K490" i="28"/>
  <c r="AI490" i="28"/>
  <c r="AR490" i="28"/>
  <c r="AD490" i="28"/>
  <c r="AU490" i="28"/>
  <c r="AO491" i="28" l="1"/>
  <c r="X491" i="28"/>
  <c r="AC491" i="28"/>
  <c r="AI491" i="28"/>
  <c r="Q491" i="28"/>
  <c r="Z491" i="28"/>
  <c r="AA491" i="28"/>
  <c r="BH491" i="28"/>
  <c r="AX491" i="28"/>
  <c r="K491" i="28"/>
  <c r="U491" i="28"/>
  <c r="AY491" i="28"/>
  <c r="AF491" i="28"/>
  <c r="AH491" i="28"/>
  <c r="AN491" i="28"/>
  <c r="S491" i="28"/>
  <c r="AT491" i="28"/>
  <c r="AE491" i="28"/>
  <c r="V491" i="28"/>
  <c r="I492" i="28"/>
  <c r="H492" i="28" s="1"/>
  <c r="AJ491" i="28"/>
  <c r="AW491" i="28"/>
  <c r="AV491" i="28"/>
  <c r="BC491" i="28"/>
  <c r="BE491" i="28"/>
  <c r="R491" i="28"/>
  <c r="L491" i="28"/>
  <c r="M491" i="28"/>
  <c r="BD491" i="28"/>
  <c r="AB491" i="28"/>
  <c r="O491" i="28"/>
  <c r="P491" i="28"/>
  <c r="W491" i="28"/>
  <c r="BA491" i="28"/>
  <c r="AM491" i="28"/>
  <c r="AS491" i="28"/>
  <c r="BF491" i="28"/>
  <c r="AR491" i="28"/>
  <c r="AD491" i="28"/>
  <c r="AK491" i="28"/>
  <c r="AQ491" i="28"/>
  <c r="BG491" i="28"/>
  <c r="N491" i="28"/>
  <c r="J492" i="28"/>
  <c r="T491" i="28"/>
  <c r="Y491" i="28"/>
  <c r="AL491" i="28"/>
  <c r="AP491" i="28"/>
  <c r="AU491" i="28"/>
  <c r="AZ491" i="28"/>
  <c r="AG491" i="28"/>
  <c r="BB491" i="28"/>
  <c r="AJ495" i="25"/>
  <c r="T495" i="25"/>
  <c r="AU495" i="25"/>
  <c r="BB495" i="25"/>
  <c r="K495" i="25"/>
  <c r="BI495" i="25"/>
  <c r="W495" i="25"/>
  <c r="AA495" i="25"/>
  <c r="AL495" i="25"/>
  <c r="AW495" i="25"/>
  <c r="AS495" i="25"/>
  <c r="I496" i="25"/>
  <c r="H496" i="25" s="1"/>
  <c r="N495" i="25"/>
  <c r="AP495" i="25"/>
  <c r="AZ495" i="25"/>
  <c r="U495" i="25"/>
  <c r="Y495" i="25"/>
  <c r="AT495" i="25"/>
  <c r="AG495" i="25"/>
  <c r="AV495" i="25"/>
  <c r="AH495" i="25"/>
  <c r="AK495" i="25"/>
  <c r="L495" i="25"/>
  <c r="Q495" i="25"/>
  <c r="AC495" i="25"/>
  <c r="AI495" i="25"/>
  <c r="AN495" i="25"/>
  <c r="S495" i="25"/>
  <c r="BE495" i="25"/>
  <c r="BG495" i="25"/>
  <c r="AF495" i="25"/>
  <c r="R495" i="25"/>
  <c r="BA495" i="25"/>
  <c r="AQ495" i="25"/>
  <c r="P495" i="25"/>
  <c r="AY495" i="25"/>
  <c r="V495" i="25"/>
  <c r="O495" i="25"/>
  <c r="M495" i="25"/>
  <c r="X495" i="25"/>
  <c r="AO495" i="25"/>
  <c r="BC495" i="25"/>
  <c r="BF495" i="25"/>
  <c r="Z495" i="25"/>
  <c r="AX495" i="25"/>
  <c r="BD495" i="25"/>
  <c r="AD495" i="25"/>
  <c r="AE495" i="25"/>
  <c r="AB495" i="25"/>
  <c r="AR495" i="25"/>
  <c r="BH495" i="25"/>
  <c r="AM495" i="25"/>
  <c r="J496" i="25"/>
  <c r="AP492" i="28" l="1"/>
  <c r="Z492" i="28"/>
  <c r="N492" i="28"/>
  <c r="BE492" i="28"/>
  <c r="AC492" i="28"/>
  <c r="AH492" i="28"/>
  <c r="AL492" i="28"/>
  <c r="K492" i="28"/>
  <c r="AB492" i="28"/>
  <c r="I493" i="28"/>
  <c r="H493" i="28" s="1"/>
  <c r="AF492" i="28"/>
  <c r="AV492" i="28"/>
  <c r="W492" i="28"/>
  <c r="J493" i="28"/>
  <c r="AT492" i="28"/>
  <c r="AY492" i="28"/>
  <c r="AR492" i="28"/>
  <c r="AS492" i="28"/>
  <c r="V492" i="28"/>
  <c r="P492" i="28"/>
  <c r="U492" i="28"/>
  <c r="BA492" i="28"/>
  <c r="AJ492" i="28"/>
  <c r="AQ492" i="28"/>
  <c r="AG492" i="28"/>
  <c r="L492" i="28"/>
  <c r="BB492" i="28"/>
  <c r="T492" i="28"/>
  <c r="AA492" i="28"/>
  <c r="AE492" i="28"/>
  <c r="M492" i="28"/>
  <c r="BH492" i="28"/>
  <c r="X492" i="28"/>
  <c r="BF492" i="28"/>
  <c r="Q492" i="28"/>
  <c r="S492" i="28"/>
  <c r="AZ492" i="28"/>
  <c r="AM492" i="28"/>
  <c r="AI492" i="28"/>
  <c r="R492" i="28"/>
  <c r="AU492" i="28"/>
  <c r="O492" i="28"/>
  <c r="AD492" i="28"/>
  <c r="BD492" i="28"/>
  <c r="AK492" i="28"/>
  <c r="AN492" i="28"/>
  <c r="AO492" i="28"/>
  <c r="AX492" i="28"/>
  <c r="Y492" i="28"/>
  <c r="BC492" i="28"/>
  <c r="BG492" i="28"/>
  <c r="AW492" i="28"/>
  <c r="W496" i="25"/>
  <c r="BB496" i="25"/>
  <c r="AV496" i="25"/>
  <c r="AZ496" i="25"/>
  <c r="AD496" i="25"/>
  <c r="BC496" i="25"/>
  <c r="BH496" i="25"/>
  <c r="S496" i="25"/>
  <c r="BD496" i="25"/>
  <c r="BA496" i="25"/>
  <c r="AL496" i="25"/>
  <c r="K496" i="25"/>
  <c r="BF496" i="25"/>
  <c r="P496" i="25"/>
  <c r="M496" i="25"/>
  <c r="AG496" i="25"/>
  <c r="AS496" i="25"/>
  <c r="AR496" i="25"/>
  <c r="AW496" i="25"/>
  <c r="AJ496" i="25"/>
  <c r="AQ496" i="25"/>
  <c r="AF496" i="25"/>
  <c r="AO496" i="25"/>
  <c r="AE496" i="25"/>
  <c r="AH496" i="25"/>
  <c r="AN496" i="25"/>
  <c r="I497" i="25"/>
  <c r="H497" i="25" s="1"/>
  <c r="AA496" i="25"/>
  <c r="BI496" i="25"/>
  <c r="AU496" i="25"/>
  <c r="O496" i="25"/>
  <c r="BG496" i="25"/>
  <c r="R496" i="25"/>
  <c r="L496" i="25"/>
  <c r="AK496" i="25"/>
  <c r="AB496" i="25"/>
  <c r="Q496" i="25"/>
  <c r="T496" i="25"/>
  <c r="Y496" i="25"/>
  <c r="X496" i="25"/>
  <c r="J497" i="25"/>
  <c r="V496" i="25"/>
  <c r="AX496" i="25"/>
  <c r="AM496" i="25"/>
  <c r="Z496" i="25"/>
  <c r="AP496" i="25"/>
  <c r="BE496" i="25"/>
  <c r="N496" i="25"/>
  <c r="AT496" i="25"/>
  <c r="AY496" i="25"/>
  <c r="AI496" i="25"/>
  <c r="U496" i="25"/>
  <c r="AC496" i="25"/>
  <c r="Q497" i="25" l="1"/>
  <c r="AC497" i="25"/>
  <c r="AK497" i="25"/>
  <c r="BD497" i="25"/>
  <c r="AR497" i="25"/>
  <c r="BI497" i="25"/>
  <c r="AG497" i="25"/>
  <c r="AP497" i="25"/>
  <c r="AZ497" i="25"/>
  <c r="T497" i="25"/>
  <c r="N497" i="25"/>
  <c r="AV497" i="25"/>
  <c r="AU497" i="25"/>
  <c r="O497" i="25"/>
  <c r="V497" i="25"/>
  <c r="X497" i="25"/>
  <c r="AX497" i="25"/>
  <c r="S497" i="25"/>
  <c r="I498" i="25"/>
  <c r="H498" i="25" s="1"/>
  <c r="AT497" i="25"/>
  <c r="AA497" i="25"/>
  <c r="L497" i="25"/>
  <c r="K497" i="25"/>
  <c r="Y497" i="25"/>
  <c r="AL497" i="25"/>
  <c r="AE497" i="25"/>
  <c r="BH497" i="25"/>
  <c r="AW497" i="25"/>
  <c r="U497" i="25"/>
  <c r="AJ497" i="25"/>
  <c r="Z497" i="25"/>
  <c r="AO497" i="25"/>
  <c r="AQ497" i="25"/>
  <c r="BC497" i="25"/>
  <c r="M497" i="25"/>
  <c r="AY497" i="25"/>
  <c r="W497" i="25"/>
  <c r="AB497" i="25"/>
  <c r="AH497" i="25"/>
  <c r="AI497" i="25"/>
  <c r="AM497" i="25"/>
  <c r="AD497" i="25"/>
  <c r="R497" i="25"/>
  <c r="BF497" i="25"/>
  <c r="J498" i="25"/>
  <c r="BG497" i="25"/>
  <c r="BA497" i="25"/>
  <c r="AS497" i="25"/>
  <c r="BB497" i="25"/>
  <c r="AF497" i="25"/>
  <c r="BE497" i="25"/>
  <c r="P497" i="25"/>
  <c r="AN497" i="25"/>
  <c r="V493" i="28"/>
  <c r="AX493" i="28"/>
  <c r="AL493" i="28"/>
  <c r="AN493" i="28"/>
  <c r="AO493" i="28"/>
  <c r="K493" i="28"/>
  <c r="O493" i="28"/>
  <c r="L493" i="28"/>
  <c r="Q493" i="28"/>
  <c r="AZ493" i="28"/>
  <c r="AC493" i="28"/>
  <c r="AK493" i="28"/>
  <c r="M493" i="28"/>
  <c r="AM493" i="28"/>
  <c r="AF493" i="28"/>
  <c r="X493" i="28"/>
  <c r="W493" i="28"/>
  <c r="BA493" i="28"/>
  <c r="AR493" i="28"/>
  <c r="AS493" i="28"/>
  <c r="S493" i="28"/>
  <c r="Z493" i="28"/>
  <c r="AH493" i="28"/>
  <c r="R493" i="28"/>
  <c r="U493" i="28"/>
  <c r="BH493" i="28"/>
  <c r="Y493" i="28"/>
  <c r="AT493" i="28"/>
  <c r="AG493" i="28"/>
  <c r="J494" i="28"/>
  <c r="AY493" i="28"/>
  <c r="AE493" i="28"/>
  <c r="BB493" i="28"/>
  <c r="BG493" i="28"/>
  <c r="BF493" i="28"/>
  <c r="BD493" i="28"/>
  <c r="AV493" i="28"/>
  <c r="AA493" i="28"/>
  <c r="AP493" i="28"/>
  <c r="AW493" i="28"/>
  <c r="P493" i="28"/>
  <c r="T493" i="28"/>
  <c r="BC493" i="28"/>
  <c r="AQ493" i="28"/>
  <c r="AJ493" i="28"/>
  <c r="BE493" i="28"/>
  <c r="AB493" i="28"/>
  <c r="AU493" i="28"/>
  <c r="AD493" i="28"/>
  <c r="N493" i="28"/>
  <c r="I494" i="28"/>
  <c r="H494" i="28" s="1"/>
  <c r="AI493" i="28"/>
  <c r="X498" i="25" l="1"/>
  <c r="BI498" i="25"/>
  <c r="AL498" i="25"/>
  <c r="L498" i="25"/>
  <c r="AU498" i="25"/>
  <c r="W498" i="25"/>
  <c r="AR498" i="25"/>
  <c r="BD498" i="25"/>
  <c r="AG498" i="25"/>
  <c r="Z498" i="25"/>
  <c r="AZ498" i="25"/>
  <c r="I499" i="25"/>
  <c r="H499" i="25" s="1"/>
  <c r="M498" i="25"/>
  <c r="N498" i="25"/>
  <c r="AV498" i="25"/>
  <c r="R498" i="25"/>
  <c r="BE498" i="25"/>
  <c r="BB498" i="25"/>
  <c r="AN498" i="25"/>
  <c r="Y498" i="25"/>
  <c r="AM498" i="25"/>
  <c r="AW498" i="25"/>
  <c r="S498" i="25"/>
  <c r="U498" i="25"/>
  <c r="K498" i="25"/>
  <c r="AJ498" i="25"/>
  <c r="AT498" i="25"/>
  <c r="J499" i="25"/>
  <c r="AI498" i="25"/>
  <c r="BH498" i="25"/>
  <c r="AH498" i="25"/>
  <c r="BA498" i="25"/>
  <c r="V498" i="25"/>
  <c r="AF498" i="25"/>
  <c r="O498" i="25"/>
  <c r="BF498" i="25"/>
  <c r="AD498" i="25"/>
  <c r="P498" i="25"/>
  <c r="BG498" i="25"/>
  <c r="Q498" i="25"/>
  <c r="T498" i="25"/>
  <c r="AK498" i="25"/>
  <c r="AP498" i="25"/>
  <c r="AO498" i="25"/>
  <c r="AX498" i="25"/>
  <c r="AB498" i="25"/>
  <c r="AA498" i="25"/>
  <c r="BC498" i="25"/>
  <c r="AS498" i="25"/>
  <c r="AQ498" i="25"/>
  <c r="AC498" i="25"/>
  <c r="AE498" i="25"/>
  <c r="AY498" i="25"/>
  <c r="AS494" i="28"/>
  <c r="AH494" i="28"/>
  <c r="BD494" i="28"/>
  <c r="AF494" i="28"/>
  <c r="Q494" i="28"/>
  <c r="Y494" i="28"/>
  <c r="AP494" i="28"/>
  <c r="AT494" i="28"/>
  <c r="AC494" i="28"/>
  <c r="I495" i="28"/>
  <c r="H495" i="28" s="1"/>
  <c r="Z494" i="28"/>
  <c r="AM494" i="28"/>
  <c r="BF494" i="28"/>
  <c r="X494" i="28"/>
  <c r="L494" i="28"/>
  <c r="AW494" i="28"/>
  <c r="AK494" i="28"/>
  <c r="V494" i="28"/>
  <c r="O494" i="28"/>
  <c r="N494" i="28"/>
  <c r="AB494" i="28"/>
  <c r="S494" i="28"/>
  <c r="U494" i="28"/>
  <c r="AR494" i="28"/>
  <c r="BA494" i="28"/>
  <c r="P494" i="28"/>
  <c r="BH494" i="28"/>
  <c r="AL494" i="28"/>
  <c r="AX494" i="28"/>
  <c r="BB494" i="28"/>
  <c r="AO494" i="28"/>
  <c r="AQ494" i="28"/>
  <c r="AG494" i="28"/>
  <c r="W494" i="28"/>
  <c r="BG494" i="28"/>
  <c r="AZ494" i="28"/>
  <c r="K494" i="28"/>
  <c r="AV494" i="28"/>
  <c r="BC494" i="28"/>
  <c r="AI494" i="28"/>
  <c r="AE494" i="28"/>
  <c r="J495" i="28"/>
  <c r="BE494" i="28"/>
  <c r="AA494" i="28"/>
  <c r="AN494" i="28"/>
  <c r="T494" i="28"/>
  <c r="M494" i="28"/>
  <c r="AU494" i="28"/>
  <c r="AD494" i="28"/>
  <c r="R494" i="28"/>
  <c r="AJ494" i="28"/>
  <c r="AY494" i="28"/>
  <c r="AV499" i="25" l="1"/>
  <c r="M499" i="25"/>
  <c r="L499" i="25"/>
  <c r="AK499" i="25"/>
  <c r="U499" i="25"/>
  <c r="BF499" i="25"/>
  <c r="AC499" i="25"/>
  <c r="AF499" i="25"/>
  <c r="BI499" i="25"/>
  <c r="AY499" i="25"/>
  <c r="AD499" i="25"/>
  <c r="AM499" i="25"/>
  <c r="N499" i="25"/>
  <c r="AS499" i="25"/>
  <c r="AB499" i="25"/>
  <c r="AX499" i="25"/>
  <c r="J500" i="25"/>
  <c r="Y499" i="25"/>
  <c r="X499" i="25"/>
  <c r="AQ499" i="25"/>
  <c r="AL499" i="25"/>
  <c r="S499" i="25"/>
  <c r="AW499" i="25"/>
  <c r="AR499" i="25"/>
  <c r="T499" i="25"/>
  <c r="AU499" i="25"/>
  <c r="V499" i="25"/>
  <c r="AE499" i="25"/>
  <c r="BC499" i="25"/>
  <c r="BA499" i="25"/>
  <c r="AN499" i="25"/>
  <c r="BE499" i="25"/>
  <c r="AT499" i="25"/>
  <c r="BB499" i="25"/>
  <c r="BD499" i="25"/>
  <c r="Q499" i="25"/>
  <c r="P499" i="25"/>
  <c r="BH499" i="25"/>
  <c r="K499" i="25"/>
  <c r="W499" i="25"/>
  <c r="BG499" i="25"/>
  <c r="AZ499" i="25"/>
  <c r="R499" i="25"/>
  <c r="O499" i="25"/>
  <c r="AA499" i="25"/>
  <c r="AI499" i="25"/>
  <c r="AH499" i="25"/>
  <c r="AP499" i="25"/>
  <c r="Z499" i="25"/>
  <c r="AJ499" i="25"/>
  <c r="I500" i="25"/>
  <c r="H500" i="25" s="1"/>
  <c r="AG499" i="25"/>
  <c r="AO499" i="25"/>
  <c r="N495" i="28"/>
  <c r="AE495" i="28"/>
  <c r="V495" i="28"/>
  <c r="AN495" i="28"/>
  <c r="AR495" i="28"/>
  <c r="L495" i="28"/>
  <c r="AX495" i="28"/>
  <c r="Y495" i="28"/>
  <c r="BG495" i="28"/>
  <c r="BE495" i="28"/>
  <c r="W495" i="28"/>
  <c r="O495" i="28"/>
  <c r="AK495" i="28"/>
  <c r="AM495" i="28"/>
  <c r="R495" i="28"/>
  <c r="BB495" i="28"/>
  <c r="AY495" i="28"/>
  <c r="U495" i="28"/>
  <c r="AQ495" i="28"/>
  <c r="Q495" i="28"/>
  <c r="AZ495" i="28"/>
  <c r="BD495" i="28"/>
  <c r="BC495" i="28"/>
  <c r="AF495" i="28"/>
  <c r="BH495" i="28"/>
  <c r="AW495" i="28"/>
  <c r="AD495" i="28"/>
  <c r="M495" i="28"/>
  <c r="AS495" i="28"/>
  <c r="BA495" i="28"/>
  <c r="I496" i="28"/>
  <c r="H496" i="28" s="1"/>
  <c r="K495" i="28"/>
  <c r="AG495" i="28"/>
  <c r="AC495" i="28"/>
  <c r="BF495" i="28"/>
  <c r="AH495" i="28"/>
  <c r="Z495" i="28"/>
  <c r="AL495" i="28"/>
  <c r="P495" i="28"/>
  <c r="AP495" i="28"/>
  <c r="AJ495" i="28"/>
  <c r="AT495" i="28"/>
  <c r="J496" i="28"/>
  <c r="AB495" i="28"/>
  <c r="AI495" i="28"/>
  <c r="X495" i="28"/>
  <c r="AA495" i="28"/>
  <c r="AU495" i="28"/>
  <c r="AO495" i="28"/>
  <c r="S495" i="28"/>
  <c r="AV495" i="28"/>
  <c r="T495" i="28"/>
  <c r="T500" i="25" l="1"/>
  <c r="AR500" i="25"/>
  <c r="BH500" i="25"/>
  <c r="P500" i="25"/>
  <c r="AM500" i="25"/>
  <c r="AS500" i="25"/>
  <c r="AA500" i="25"/>
  <c r="AW500" i="25"/>
  <c r="U500" i="25"/>
  <c r="AV500" i="25"/>
  <c r="AN500" i="25"/>
  <c r="AH500" i="25"/>
  <c r="BD500" i="25"/>
  <c r="BG500" i="25"/>
  <c r="I501" i="25"/>
  <c r="H501" i="25" s="1"/>
  <c r="BB500" i="25"/>
  <c r="AB500" i="25"/>
  <c r="AK500" i="25"/>
  <c r="BA500" i="25"/>
  <c r="L500" i="25"/>
  <c r="BF500" i="25"/>
  <c r="AL500" i="25"/>
  <c r="Y500" i="25"/>
  <c r="AF500" i="25"/>
  <c r="AY500" i="25"/>
  <c r="AZ500" i="25"/>
  <c r="AP500" i="25"/>
  <c r="M500" i="25"/>
  <c r="N500" i="25"/>
  <c r="K500" i="25"/>
  <c r="BE500" i="25"/>
  <c r="O500" i="25"/>
  <c r="BI500" i="25"/>
  <c r="X500" i="25"/>
  <c r="W500" i="25"/>
  <c r="Q500" i="25"/>
  <c r="AE500" i="25"/>
  <c r="J501" i="25"/>
  <c r="AO500" i="25"/>
  <c r="AD500" i="25"/>
  <c r="AC500" i="25"/>
  <c r="AU500" i="25"/>
  <c r="AI500" i="25"/>
  <c r="AX500" i="25"/>
  <c r="AQ500" i="25"/>
  <c r="BC500" i="25"/>
  <c r="V500" i="25"/>
  <c r="AG500" i="25"/>
  <c r="Z500" i="25"/>
  <c r="AJ500" i="25"/>
  <c r="S500" i="25"/>
  <c r="AT500" i="25"/>
  <c r="R500" i="25"/>
  <c r="I497" i="28"/>
  <c r="H497" i="28" s="1"/>
  <c r="AH496" i="28"/>
  <c r="AG496" i="28"/>
  <c r="BD496" i="28"/>
  <c r="AB496" i="28"/>
  <c r="AW496" i="28"/>
  <c r="R496" i="28"/>
  <c r="L496" i="28"/>
  <c r="BG496" i="28"/>
  <c r="U496" i="28"/>
  <c r="AQ496" i="28"/>
  <c r="BE496" i="28"/>
  <c r="AC496" i="28"/>
  <c r="K496" i="28"/>
  <c r="AF496" i="28"/>
  <c r="V496" i="28"/>
  <c r="N496" i="28"/>
  <c r="AV496" i="28"/>
  <c r="BA496" i="28"/>
  <c r="AA496" i="28"/>
  <c r="AR496" i="28"/>
  <c r="Z496" i="28"/>
  <c r="AY496" i="28"/>
  <c r="AS496" i="28"/>
  <c r="AJ496" i="28"/>
  <c r="X496" i="28"/>
  <c r="AN496" i="28"/>
  <c r="AU496" i="28"/>
  <c r="AZ496" i="28"/>
  <c r="AD496" i="28"/>
  <c r="AM496" i="28"/>
  <c r="AL496" i="28"/>
  <c r="Y496" i="28"/>
  <c r="BB496" i="28"/>
  <c r="AI496" i="28"/>
  <c r="AO496" i="28"/>
  <c r="AT496" i="28"/>
  <c r="BF496" i="28"/>
  <c r="Q496" i="28"/>
  <c r="BH496" i="28"/>
  <c r="AK496" i="28"/>
  <c r="AE496" i="28"/>
  <c r="P496" i="28"/>
  <c r="BC496" i="28"/>
  <c r="W496" i="28"/>
  <c r="S496" i="28"/>
  <c r="T496" i="28"/>
  <c r="AX496" i="28"/>
  <c r="M496" i="28"/>
  <c r="O496" i="28"/>
  <c r="AP496" i="28"/>
  <c r="J497" i="28"/>
  <c r="T501" i="25" l="1"/>
  <c r="BI501" i="25"/>
  <c r="AC501" i="25"/>
  <c r="M501" i="25"/>
  <c r="Z501" i="25"/>
  <c r="AR501" i="25"/>
  <c r="BH501" i="25"/>
  <c r="AO501" i="25"/>
  <c r="L501" i="25"/>
  <c r="V501" i="25"/>
  <c r="N501" i="25"/>
  <c r="Y501" i="25"/>
  <c r="AQ501" i="25"/>
  <c r="Q501" i="25"/>
  <c r="AA501" i="25"/>
  <c r="BG501" i="25"/>
  <c r="I502" i="25"/>
  <c r="H502" i="25" s="1"/>
  <c r="S501" i="25"/>
  <c r="AD501" i="25"/>
  <c r="AG501" i="25"/>
  <c r="BD501" i="25"/>
  <c r="AM501" i="25"/>
  <c r="BE501" i="25"/>
  <c r="AU501" i="25"/>
  <c r="AF501" i="25"/>
  <c r="O501" i="25"/>
  <c r="AS501" i="25"/>
  <c r="AN501" i="25"/>
  <c r="AP501" i="25"/>
  <c r="AW501" i="25"/>
  <c r="BF501" i="25"/>
  <c r="AX501" i="25"/>
  <c r="K501" i="25"/>
  <c r="J502" i="25"/>
  <c r="AL501" i="25"/>
  <c r="P501" i="25"/>
  <c r="BA501" i="25"/>
  <c r="AJ501" i="25"/>
  <c r="X501" i="25"/>
  <c r="AH501" i="25"/>
  <c r="AZ501" i="25"/>
  <c r="W501" i="25"/>
  <c r="AK501" i="25"/>
  <c r="AI501" i="25"/>
  <c r="U501" i="25"/>
  <c r="BC501" i="25"/>
  <c r="AE501" i="25"/>
  <c r="R501" i="25"/>
  <c r="AB501" i="25"/>
  <c r="AV501" i="25"/>
  <c r="BB501" i="25"/>
  <c r="AT501" i="25"/>
  <c r="AY501" i="25"/>
  <c r="AJ497" i="28"/>
  <c r="AW497" i="28"/>
  <c r="P497" i="28"/>
  <c r="L497" i="28"/>
  <c r="AC497" i="28"/>
  <c r="U497" i="28"/>
  <c r="BA497" i="28"/>
  <c r="W497" i="28"/>
  <c r="J498" i="28"/>
  <c r="BG497" i="28"/>
  <c r="AI497" i="28"/>
  <c r="AM497" i="28"/>
  <c r="BE497" i="28"/>
  <c r="AV497" i="28"/>
  <c r="Z497" i="28"/>
  <c r="BF497" i="28"/>
  <c r="AO497" i="28"/>
  <c r="V497" i="28"/>
  <c r="AN497" i="28"/>
  <c r="AY497" i="28"/>
  <c r="AX497" i="28"/>
  <c r="R497" i="28"/>
  <c r="BH497" i="28"/>
  <c r="AF497" i="28"/>
  <c r="O497" i="28"/>
  <c r="Q497" i="28"/>
  <c r="BD497" i="28"/>
  <c r="M497" i="28"/>
  <c r="AP497" i="28"/>
  <c r="X497" i="28"/>
  <c r="AE497" i="28"/>
  <c r="AU497" i="28"/>
  <c r="K497" i="28"/>
  <c r="AA497" i="28"/>
  <c r="AG497" i="28"/>
  <c r="AR497" i="28"/>
  <c r="I498" i="28"/>
  <c r="H498" i="28" s="1"/>
  <c r="AZ497" i="28"/>
  <c r="AH497" i="28"/>
  <c r="AB497" i="28"/>
  <c r="AK497" i="28"/>
  <c r="T497" i="28"/>
  <c r="AL497" i="28"/>
  <c r="BB497" i="28"/>
  <c r="Y497" i="28"/>
  <c r="AD497" i="28"/>
  <c r="S497" i="28"/>
  <c r="BC497" i="28"/>
  <c r="AQ497" i="28"/>
  <c r="AS497" i="28"/>
  <c r="AT497" i="28"/>
  <c r="N497" i="28"/>
  <c r="M498" i="28" l="1"/>
  <c r="AK498" i="28"/>
  <c r="AG498" i="28"/>
  <c r="Q498" i="28"/>
  <c r="N498" i="28"/>
  <c r="AX498" i="28"/>
  <c r="T498" i="28"/>
  <c r="BA498" i="28"/>
  <c r="AW498" i="28"/>
  <c r="AA498" i="28"/>
  <c r="P498" i="28"/>
  <c r="AM498" i="28"/>
  <c r="BF498" i="28"/>
  <c r="AE498" i="28"/>
  <c r="V498" i="28"/>
  <c r="AI498" i="28"/>
  <c r="AO498" i="28"/>
  <c r="X498" i="28"/>
  <c r="BB498" i="28"/>
  <c r="AU498" i="28"/>
  <c r="AF498" i="28"/>
  <c r="S498" i="28"/>
  <c r="Z498" i="28"/>
  <c r="AT498" i="28"/>
  <c r="BD498" i="28"/>
  <c r="AL498" i="28"/>
  <c r="AB498" i="28"/>
  <c r="BG498" i="28"/>
  <c r="AQ498" i="28"/>
  <c r="AY498" i="28"/>
  <c r="K498" i="28"/>
  <c r="AV498" i="28"/>
  <c r="O498" i="28"/>
  <c r="J499" i="28"/>
  <c r="BH498" i="28"/>
  <c r="AH498" i="28"/>
  <c r="U498" i="28"/>
  <c r="AZ498" i="28"/>
  <c r="Y498" i="28"/>
  <c r="AC498" i="28"/>
  <c r="I499" i="28"/>
  <c r="H499" i="28" s="1"/>
  <c r="R498" i="28"/>
  <c r="AR498" i="28"/>
  <c r="AJ498" i="28"/>
  <c r="AS498" i="28"/>
  <c r="AD498" i="28"/>
  <c r="AP498" i="28"/>
  <c r="AN498" i="28"/>
  <c r="W498" i="28"/>
  <c r="BE498" i="28"/>
  <c r="BC498" i="28"/>
  <c r="L498" i="28"/>
  <c r="M502" i="25"/>
  <c r="R502" i="25"/>
  <c r="V502" i="25"/>
  <c r="Q502" i="25"/>
  <c r="I503" i="25"/>
  <c r="H503" i="25" s="1"/>
  <c r="AR502" i="25"/>
  <c r="W502" i="25"/>
  <c r="AZ502" i="25"/>
  <c r="O502" i="25"/>
  <c r="BF502" i="25"/>
  <c r="BG502" i="25"/>
  <c r="N502" i="25"/>
  <c r="AG502" i="25"/>
  <c r="Y502" i="25"/>
  <c r="AI502" i="25"/>
  <c r="AF502" i="25"/>
  <c r="AP502" i="25"/>
  <c r="AB502" i="25"/>
  <c r="AH502" i="25"/>
  <c r="BB502" i="25"/>
  <c r="BE502" i="25"/>
  <c r="S502" i="25"/>
  <c r="AQ502" i="25"/>
  <c r="AX502" i="25"/>
  <c r="AD502" i="25"/>
  <c r="AE502" i="25"/>
  <c r="T502" i="25"/>
  <c r="X502" i="25"/>
  <c r="P502" i="25"/>
  <c r="AM502" i="25"/>
  <c r="AV502" i="25"/>
  <c r="BI502" i="25"/>
  <c r="AJ502" i="25"/>
  <c r="AA502" i="25"/>
  <c r="J503" i="25"/>
  <c r="AL502" i="25"/>
  <c r="AY502" i="25"/>
  <c r="Z502" i="25"/>
  <c r="AC502" i="25"/>
  <c r="K502" i="25"/>
  <c r="AW502" i="25"/>
  <c r="BA502" i="25"/>
  <c r="AT502" i="25"/>
  <c r="BC502" i="25"/>
  <c r="U502" i="25"/>
  <c r="AK502" i="25"/>
  <c r="L502" i="25"/>
  <c r="BH502" i="25"/>
  <c r="BD502" i="25"/>
  <c r="AU502" i="25"/>
  <c r="AN502" i="25"/>
  <c r="AS502" i="25"/>
  <c r="AO502" i="25"/>
  <c r="W503" i="25" l="1"/>
  <c r="N503" i="25"/>
  <c r="BB503" i="25"/>
  <c r="BD503" i="25"/>
  <c r="AB503" i="25"/>
  <c r="AE503" i="25"/>
  <c r="BF503" i="25"/>
  <c r="AF503" i="25"/>
  <c r="AJ503" i="25"/>
  <c r="I504" i="25"/>
  <c r="H504" i="25" s="1"/>
  <c r="BG503" i="25"/>
  <c r="AC503" i="25"/>
  <c r="AN503" i="25"/>
  <c r="AK503" i="25"/>
  <c r="L503" i="25"/>
  <c r="AO503" i="25"/>
  <c r="R503" i="25"/>
  <c r="T503" i="25"/>
  <c r="AU503" i="25"/>
  <c r="AX503" i="25"/>
  <c r="X503" i="25"/>
  <c r="Y503" i="25"/>
  <c r="BH503" i="25"/>
  <c r="BC503" i="25"/>
  <c r="AR503" i="25"/>
  <c r="AT503" i="25"/>
  <c r="AD503" i="25"/>
  <c r="AI503" i="25"/>
  <c r="AL503" i="25"/>
  <c r="P503" i="25"/>
  <c r="AV503" i="25"/>
  <c r="AS503" i="25"/>
  <c r="Q503" i="25"/>
  <c r="AA503" i="25"/>
  <c r="O503" i="25"/>
  <c r="AP503" i="25"/>
  <c r="U503" i="25"/>
  <c r="AQ503" i="25"/>
  <c r="V503" i="25"/>
  <c r="AG503" i="25"/>
  <c r="BA503" i="25"/>
  <c r="AM503" i="25"/>
  <c r="BI503" i="25"/>
  <c r="S503" i="25"/>
  <c r="M503" i="25"/>
  <c r="AW503" i="25"/>
  <c r="K503" i="25"/>
  <c r="AZ503" i="25"/>
  <c r="AY503" i="25"/>
  <c r="AH503" i="25"/>
  <c r="Z503" i="25"/>
  <c r="J504" i="25"/>
  <c r="BE503" i="25"/>
  <c r="AG499" i="28"/>
  <c r="AB499" i="28"/>
  <c r="W499" i="28"/>
  <c r="X499" i="28"/>
  <c r="BD499" i="28"/>
  <c r="AN499" i="28"/>
  <c r="R499" i="28"/>
  <c r="AQ499" i="28"/>
  <c r="Z499" i="28"/>
  <c r="AZ499" i="28"/>
  <c r="U499" i="28"/>
  <c r="AX499" i="28"/>
  <c r="AP499" i="28"/>
  <c r="AJ499" i="28"/>
  <c r="AV499" i="28"/>
  <c r="AU499" i="28"/>
  <c r="I500" i="28"/>
  <c r="H500" i="28" s="1"/>
  <c r="Y499" i="28"/>
  <c r="AM499" i="28"/>
  <c r="N499" i="28"/>
  <c r="BH499" i="28"/>
  <c r="M499" i="28"/>
  <c r="AA499" i="28"/>
  <c r="AD499" i="28"/>
  <c r="BG499" i="28"/>
  <c r="BA499" i="28"/>
  <c r="P499" i="28"/>
  <c r="AK499" i="28"/>
  <c r="AR499" i="28"/>
  <c r="AI499" i="28"/>
  <c r="AT499" i="28"/>
  <c r="AO499" i="28"/>
  <c r="BE499" i="28"/>
  <c r="AY499" i="28"/>
  <c r="BC499" i="28"/>
  <c r="Q499" i="28"/>
  <c r="L499" i="28"/>
  <c r="T499" i="28"/>
  <c r="AW499" i="28"/>
  <c r="AC499" i="28"/>
  <c r="AL499" i="28"/>
  <c r="AS499" i="28"/>
  <c r="AE499" i="28"/>
  <c r="V499" i="28"/>
  <c r="S499" i="28"/>
  <c r="J500" i="28"/>
  <c r="AH499" i="28"/>
  <c r="AF499" i="28"/>
  <c r="BB499" i="28"/>
  <c r="O499" i="28"/>
  <c r="BF499" i="28"/>
  <c r="K499" i="28"/>
  <c r="AT504" i="25" l="1"/>
  <c r="BG504" i="25"/>
  <c r="AK504" i="25"/>
  <c r="AG504" i="25"/>
  <c r="M504" i="25"/>
  <c r="X504" i="25"/>
  <c r="AU504" i="25"/>
  <c r="AD504" i="25"/>
  <c r="S504" i="25"/>
  <c r="J505" i="25"/>
  <c r="AY504" i="25"/>
  <c r="P504" i="25"/>
  <c r="BD504" i="25"/>
  <c r="AB504" i="25"/>
  <c r="AO504" i="25"/>
  <c r="BI504" i="25"/>
  <c r="AL504" i="25"/>
  <c r="O504" i="25"/>
  <c r="AZ504" i="25"/>
  <c r="BH504" i="25"/>
  <c r="N504" i="25"/>
  <c r="BA504" i="25"/>
  <c r="AM504" i="25"/>
  <c r="Q504" i="25"/>
  <c r="AA504" i="25"/>
  <c r="AF504" i="25"/>
  <c r="T504" i="25"/>
  <c r="L504" i="25"/>
  <c r="AX504" i="25"/>
  <c r="BC504" i="25"/>
  <c r="AV504" i="25"/>
  <c r="R504" i="25"/>
  <c r="AI504" i="25"/>
  <c r="AJ504" i="25"/>
  <c r="V504" i="25"/>
  <c r="BB504" i="25"/>
  <c r="I505" i="25"/>
  <c r="H505" i="25" s="1"/>
  <c r="AE504" i="25"/>
  <c r="AP504" i="25"/>
  <c r="BE504" i="25"/>
  <c r="U504" i="25"/>
  <c r="BF504" i="25"/>
  <c r="AW504" i="25"/>
  <c r="AS504" i="25"/>
  <c r="W504" i="25"/>
  <c r="AR504" i="25"/>
  <c r="AC504" i="25"/>
  <c r="Z504" i="25"/>
  <c r="Y504" i="25"/>
  <c r="AH504" i="25"/>
  <c r="K504" i="25"/>
  <c r="AN504" i="25"/>
  <c r="AQ504" i="25"/>
  <c r="BD500" i="28"/>
  <c r="BF500" i="28"/>
  <c r="AH500" i="28"/>
  <c r="X500" i="28"/>
  <c r="AB500" i="28"/>
  <c r="AE500" i="28"/>
  <c r="AT500" i="28"/>
  <c r="BH500" i="28"/>
  <c r="AS500" i="28"/>
  <c r="U500" i="28"/>
  <c r="O500" i="28"/>
  <c r="V500" i="28"/>
  <c r="AW500" i="28"/>
  <c r="AK500" i="28"/>
  <c r="BE500" i="28"/>
  <c r="AL500" i="28"/>
  <c r="AX500" i="28"/>
  <c r="AN500" i="28"/>
  <c r="N500" i="28"/>
  <c r="Z500" i="28"/>
  <c r="AQ500" i="28"/>
  <c r="I501" i="28"/>
  <c r="H501" i="28" s="1"/>
  <c r="L500" i="28"/>
  <c r="AC500" i="28"/>
  <c r="AO500" i="28"/>
  <c r="AY500" i="28"/>
  <c r="AV500" i="28"/>
  <c r="Q500" i="28"/>
  <c r="AM500" i="28"/>
  <c r="S500" i="28"/>
  <c r="T500" i="28"/>
  <c r="AA500" i="28"/>
  <c r="AR500" i="28"/>
  <c r="W500" i="28"/>
  <c r="J501" i="28"/>
  <c r="P500" i="28"/>
  <c r="AG500" i="28"/>
  <c r="AU500" i="28"/>
  <c r="BC500" i="28"/>
  <c r="AZ500" i="28"/>
  <c r="R500" i="28"/>
  <c r="AI500" i="28"/>
  <c r="AD500" i="28"/>
  <c r="K500" i="28"/>
  <c r="AP500" i="28"/>
  <c r="AJ500" i="28"/>
  <c r="M500" i="28"/>
  <c r="BA500" i="28"/>
  <c r="AF500" i="28"/>
  <c r="Y500" i="28"/>
  <c r="BB500" i="28"/>
  <c r="BG500" i="28"/>
  <c r="BI505" i="25" l="1"/>
  <c r="AQ505" i="25"/>
  <c r="AX505" i="25"/>
  <c r="BF505" i="25"/>
  <c r="BE505" i="25"/>
  <c r="K505" i="25"/>
  <c r="AY505" i="25"/>
  <c r="P505" i="25"/>
  <c r="BA505" i="25"/>
  <c r="AI505" i="25"/>
  <c r="O505" i="25"/>
  <c r="V505" i="25"/>
  <c r="X505" i="25"/>
  <c r="Q505" i="25"/>
  <c r="AN505" i="25"/>
  <c r="AW505" i="25"/>
  <c r="BD505" i="25"/>
  <c r="AE505" i="25"/>
  <c r="T505" i="25"/>
  <c r="AC505" i="25"/>
  <c r="BC505" i="25"/>
  <c r="AZ505" i="25"/>
  <c r="L505" i="25"/>
  <c r="AG505" i="25"/>
  <c r="AH505" i="25"/>
  <c r="AK505" i="25"/>
  <c r="W505" i="25"/>
  <c r="AF505" i="25"/>
  <c r="U505" i="25"/>
  <c r="J506" i="25"/>
  <c r="AJ505" i="25"/>
  <c r="BG505" i="25"/>
  <c r="AT505" i="25"/>
  <c r="AP505" i="25"/>
  <c r="AR505" i="25"/>
  <c r="S505" i="25"/>
  <c r="BH505" i="25"/>
  <c r="BB505" i="25"/>
  <c r="AB505" i="25"/>
  <c r="I506" i="25"/>
  <c r="H506" i="25" s="1"/>
  <c r="Y505" i="25"/>
  <c r="N505" i="25"/>
  <c r="AL505" i="25"/>
  <c r="AO505" i="25"/>
  <c r="M505" i="25"/>
  <c r="AM505" i="25"/>
  <c r="Z505" i="25"/>
  <c r="AU505" i="25"/>
  <c r="AV505" i="25"/>
  <c r="AD505" i="25"/>
  <c r="AA505" i="25"/>
  <c r="R505" i="25"/>
  <c r="AS505" i="25"/>
  <c r="V501" i="28"/>
  <c r="AQ501" i="28"/>
  <c r="Y501" i="28"/>
  <c r="AD501" i="28"/>
  <c r="AH501" i="28"/>
  <c r="AN501" i="28"/>
  <c r="U501" i="28"/>
  <c r="AB501" i="28"/>
  <c r="BC501" i="28"/>
  <c r="R501" i="28"/>
  <c r="AU501" i="28"/>
  <c r="AF501" i="28"/>
  <c r="AG501" i="28"/>
  <c r="BA501" i="28"/>
  <c r="AK501" i="28"/>
  <c r="AY501" i="28"/>
  <c r="L501" i="28"/>
  <c r="AV501" i="28"/>
  <c r="S501" i="28"/>
  <c r="X501" i="28"/>
  <c r="BG501" i="28"/>
  <c r="N501" i="28"/>
  <c r="BE501" i="28"/>
  <c r="AS501" i="28"/>
  <c r="AW501" i="28"/>
  <c r="O501" i="28"/>
  <c r="Q501" i="28"/>
  <c r="BH501" i="28"/>
  <c r="M501" i="28"/>
  <c r="AP501" i="28"/>
  <c r="J502" i="28"/>
  <c r="Z501" i="28"/>
  <c r="AM501" i="28"/>
  <c r="AJ501" i="28"/>
  <c r="BF501" i="28"/>
  <c r="K501" i="28"/>
  <c r="AT501" i="28"/>
  <c r="BB501" i="28"/>
  <c r="AI501" i="28"/>
  <c r="AR501" i="28"/>
  <c r="AL501" i="28"/>
  <c r="AE501" i="28"/>
  <c r="AC501" i="28"/>
  <c r="AZ501" i="28"/>
  <c r="P501" i="28"/>
  <c r="W501" i="28"/>
  <c r="I502" i="28"/>
  <c r="H502" i="28" s="1"/>
  <c r="AA501" i="28"/>
  <c r="AX501" i="28"/>
  <c r="T501" i="28"/>
  <c r="AO501" i="28"/>
  <c r="BD501" i="28"/>
  <c r="S506" i="25" l="1"/>
  <c r="O506" i="25"/>
  <c r="AV506" i="25"/>
  <c r="AB506" i="25"/>
  <c r="AG506" i="25"/>
  <c r="R506" i="25"/>
  <c r="AK506" i="25"/>
  <c r="AQ506" i="25"/>
  <c r="I507" i="25"/>
  <c r="H507" i="25" s="1"/>
  <c r="AS506" i="25"/>
  <c r="AU506" i="25"/>
  <c r="BF506" i="25"/>
  <c r="AN506" i="25"/>
  <c r="AM506" i="25"/>
  <c r="M506" i="25"/>
  <c r="BA506" i="25"/>
  <c r="BB506" i="25"/>
  <c r="Y506" i="25"/>
  <c r="AZ506" i="25"/>
  <c r="AJ506" i="25"/>
  <c r="AT506" i="25"/>
  <c r="K506" i="25"/>
  <c r="BH506" i="25"/>
  <c r="AC506" i="25"/>
  <c r="J507" i="25"/>
  <c r="V506" i="25"/>
  <c r="T506" i="25"/>
  <c r="BE506" i="25"/>
  <c r="AW506" i="25"/>
  <c r="AF506" i="25"/>
  <c r="AX506" i="25"/>
  <c r="AR506" i="25"/>
  <c r="AE506" i="25"/>
  <c r="W506" i="25"/>
  <c r="N506" i="25"/>
  <c r="Q506" i="25"/>
  <c r="U506" i="25"/>
  <c r="Z506" i="25"/>
  <c r="AL506" i="25"/>
  <c r="BG506" i="25"/>
  <c r="AI506" i="25"/>
  <c r="AO506" i="25"/>
  <c r="AD506" i="25"/>
  <c r="BD506" i="25"/>
  <c r="L506" i="25"/>
  <c r="BC506" i="25"/>
  <c r="AH506" i="25"/>
  <c r="AY506" i="25"/>
  <c r="BI506" i="25"/>
  <c r="AP506" i="25"/>
  <c r="P506" i="25"/>
  <c r="X506" i="25"/>
  <c r="AA506" i="25"/>
  <c r="AJ502" i="28"/>
  <c r="AV502" i="28"/>
  <c r="X502" i="28"/>
  <c r="Q502" i="28"/>
  <c r="AN502" i="28"/>
  <c r="AG502" i="28"/>
  <c r="BH502" i="28"/>
  <c r="AE502" i="28"/>
  <c r="M502" i="28"/>
  <c r="BG502" i="28"/>
  <c r="W502" i="28"/>
  <c r="AK502" i="28"/>
  <c r="I503" i="28"/>
  <c r="H503" i="28" s="1"/>
  <c r="O502" i="28"/>
  <c r="AS502" i="28"/>
  <c r="R502" i="28"/>
  <c r="AO502" i="28"/>
  <c r="AL502" i="28"/>
  <c r="AT502" i="28"/>
  <c r="Y502" i="28"/>
  <c r="AR502" i="28"/>
  <c r="S502" i="28"/>
  <c r="K502" i="28"/>
  <c r="N502" i="28"/>
  <c r="AB502" i="28"/>
  <c r="AQ502" i="28"/>
  <c r="Z502" i="28"/>
  <c r="BF502" i="28"/>
  <c r="AY502" i="28"/>
  <c r="AU502" i="28"/>
  <c r="T502" i="28"/>
  <c r="AA502" i="28"/>
  <c r="AC502" i="28"/>
  <c r="U502" i="28"/>
  <c r="AZ502" i="28"/>
  <c r="L502" i="28"/>
  <c r="AW502" i="28"/>
  <c r="BD502" i="28"/>
  <c r="AI502" i="28"/>
  <c r="V502" i="28"/>
  <c r="AD502" i="28"/>
  <c r="AX502" i="28"/>
  <c r="AF502" i="28"/>
  <c r="BE502" i="28"/>
  <c r="AM502" i="28"/>
  <c r="P502" i="28"/>
  <c r="BA502" i="28"/>
  <c r="BC502" i="28"/>
  <c r="AH502" i="28"/>
  <c r="AP502" i="28"/>
  <c r="BB502" i="28"/>
  <c r="J503" i="28"/>
  <c r="AD503" i="28" l="1"/>
  <c r="Q503" i="28"/>
  <c r="L503" i="28"/>
  <c r="P503" i="28"/>
  <c r="AB503" i="28"/>
  <c r="BD503" i="28"/>
  <c r="AO503" i="28"/>
  <c r="J504" i="28"/>
  <c r="AE503" i="28"/>
  <c r="AK503" i="28"/>
  <c r="AW503" i="28"/>
  <c r="BB503" i="28"/>
  <c r="M503" i="28"/>
  <c r="AI503" i="28"/>
  <c r="AQ503" i="28"/>
  <c r="AA503" i="28"/>
  <c r="T503" i="28"/>
  <c r="K503" i="28"/>
  <c r="V503" i="28"/>
  <c r="AH503" i="28"/>
  <c r="BG503" i="28"/>
  <c r="AL503" i="28"/>
  <c r="AZ503" i="28"/>
  <c r="BE503" i="28"/>
  <c r="AV503" i="28"/>
  <c r="N503" i="28"/>
  <c r="BF503" i="28"/>
  <c r="AU503" i="28"/>
  <c r="X503" i="28"/>
  <c r="AY503" i="28"/>
  <c r="S503" i="28"/>
  <c r="BC503" i="28"/>
  <c r="Y503" i="28"/>
  <c r="BA503" i="28"/>
  <c r="AG503" i="28"/>
  <c r="AN503" i="28"/>
  <c r="AX503" i="28"/>
  <c r="I504" i="28"/>
  <c r="H504" i="28" s="1"/>
  <c r="AT503" i="28"/>
  <c r="AM503" i="28"/>
  <c r="AS503" i="28"/>
  <c r="W503" i="28"/>
  <c r="AJ503" i="28"/>
  <c r="AP503" i="28"/>
  <c r="BH503" i="28"/>
  <c r="O503" i="28"/>
  <c r="AR503" i="28"/>
  <c r="AF503" i="28"/>
  <c r="U503" i="28"/>
  <c r="R503" i="28"/>
  <c r="AC503" i="28"/>
  <c r="Z503" i="28"/>
  <c r="BB507" i="25"/>
  <c r="AM507" i="25"/>
  <c r="AG507" i="25"/>
  <c r="AW507" i="25"/>
  <c r="BA507" i="25"/>
  <c r="BE507" i="25"/>
  <c r="I508" i="25"/>
  <c r="H508" i="25" s="1"/>
  <c r="AO507" i="25"/>
  <c r="AJ507" i="25"/>
  <c r="T507" i="25"/>
  <c r="P507" i="25"/>
  <c r="O507" i="25"/>
  <c r="N507" i="25"/>
  <c r="AY507" i="25"/>
  <c r="AV507" i="25"/>
  <c r="AI507" i="25"/>
  <c r="BH507" i="25"/>
  <c r="AP507" i="25"/>
  <c r="W507" i="25"/>
  <c r="AA507" i="25"/>
  <c r="J508" i="25"/>
  <c r="Y507" i="25"/>
  <c r="AL507" i="25"/>
  <c r="BI507" i="25"/>
  <c r="X507" i="25"/>
  <c r="AR507" i="25"/>
  <c r="AE507" i="25"/>
  <c r="AS507" i="25"/>
  <c r="AC507" i="25"/>
  <c r="AK507" i="25"/>
  <c r="BG507" i="25"/>
  <c r="Z507" i="25"/>
  <c r="AN507" i="25"/>
  <c r="Q507" i="25"/>
  <c r="AT507" i="25"/>
  <c r="AB507" i="25"/>
  <c r="AF507" i="25"/>
  <c r="AZ507" i="25"/>
  <c r="M507" i="25"/>
  <c r="AU507" i="25"/>
  <c r="R507" i="25"/>
  <c r="S507" i="25"/>
  <c r="K507" i="25"/>
  <c r="BC507" i="25"/>
  <c r="AD507" i="25"/>
  <c r="AH507" i="25"/>
  <c r="BD507" i="25"/>
  <c r="L507" i="25"/>
  <c r="BF507" i="25"/>
  <c r="AQ507" i="25"/>
  <c r="U507" i="25"/>
  <c r="V507" i="25"/>
  <c r="AX507" i="25"/>
  <c r="I505" i="28" l="1"/>
  <c r="H505" i="28" s="1"/>
  <c r="Y504" i="28"/>
  <c r="BF504" i="28"/>
  <c r="AV504" i="28"/>
  <c r="AM504" i="28"/>
  <c r="AE504" i="28"/>
  <c r="BD504" i="28"/>
  <c r="AL504" i="28"/>
  <c r="O504" i="28"/>
  <c r="BG504" i="28"/>
  <c r="BA504" i="28"/>
  <c r="BB504" i="28"/>
  <c r="AY504" i="28"/>
  <c r="V504" i="28"/>
  <c r="AP504" i="28"/>
  <c r="U504" i="28"/>
  <c r="M504" i="28"/>
  <c r="J505" i="28"/>
  <c r="K504" i="28"/>
  <c r="W504" i="28"/>
  <c r="AD504" i="28"/>
  <c r="AJ504" i="28"/>
  <c r="AT504" i="28"/>
  <c r="Z504" i="28"/>
  <c r="AA504" i="28"/>
  <c r="N504" i="28"/>
  <c r="AG504" i="28"/>
  <c r="AN504" i="28"/>
  <c r="AS504" i="28"/>
  <c r="BE504" i="28"/>
  <c r="AC504" i="28"/>
  <c r="AO504" i="28"/>
  <c r="AR504" i="28"/>
  <c r="AQ504" i="28"/>
  <c r="AX504" i="28"/>
  <c r="AW504" i="28"/>
  <c r="L504" i="28"/>
  <c r="AI504" i="28"/>
  <c r="R504" i="28"/>
  <c r="AK504" i="28"/>
  <c r="AB504" i="28"/>
  <c r="S504" i="28"/>
  <c r="AU504" i="28"/>
  <c r="BH504" i="28"/>
  <c r="AZ504" i="28"/>
  <c r="Q504" i="28"/>
  <c r="X504" i="28"/>
  <c r="BC504" i="28"/>
  <c r="T504" i="28"/>
  <c r="P504" i="28"/>
  <c r="AH504" i="28"/>
  <c r="AF504" i="28"/>
  <c r="AT508" i="25"/>
  <c r="AK508" i="25"/>
  <c r="J509" i="25"/>
  <c r="BA508" i="25"/>
  <c r="AI508" i="25"/>
  <c r="AJ508" i="25"/>
  <c r="AD508" i="25"/>
  <c r="AM508" i="25"/>
  <c r="AH508" i="25"/>
  <c r="AN508" i="25"/>
  <c r="AB508" i="25"/>
  <c r="BF508" i="25"/>
  <c r="Z508" i="25"/>
  <c r="AU508" i="25"/>
  <c r="BC508" i="25"/>
  <c r="P508" i="25"/>
  <c r="S508" i="25"/>
  <c r="U508" i="25"/>
  <c r="O508" i="25"/>
  <c r="BG508" i="25"/>
  <c r="AC508" i="25"/>
  <c r="X508" i="25"/>
  <c r="AA508" i="25"/>
  <c r="L508" i="25"/>
  <c r="AG508" i="25"/>
  <c r="W508" i="25"/>
  <c r="Q508" i="25"/>
  <c r="AO508" i="25"/>
  <c r="AS508" i="25"/>
  <c r="K508" i="25"/>
  <c r="AF508" i="25"/>
  <c r="AL508" i="25"/>
  <c r="Y508" i="25"/>
  <c r="AP508" i="25"/>
  <c r="AY508" i="25"/>
  <c r="BE508" i="25"/>
  <c r="T508" i="25"/>
  <c r="AR508" i="25"/>
  <c r="I509" i="25"/>
  <c r="H509" i="25" s="1"/>
  <c r="BH508" i="25"/>
  <c r="AW508" i="25"/>
  <c r="AX508" i="25"/>
  <c r="BD508" i="25"/>
  <c r="V508" i="25"/>
  <c r="N508" i="25"/>
  <c r="AQ508" i="25"/>
  <c r="BB508" i="25"/>
  <c r="AV508" i="25"/>
  <c r="AE508" i="25"/>
  <c r="AZ508" i="25"/>
  <c r="R508" i="25"/>
  <c r="M508" i="25"/>
  <c r="BI508" i="25"/>
  <c r="O505" i="28" l="1"/>
  <c r="AQ505" i="28"/>
  <c r="AT505" i="28"/>
  <c r="J506" i="28"/>
  <c r="Y505" i="28"/>
  <c r="R505" i="28"/>
  <c r="P505" i="28"/>
  <c r="T505" i="28"/>
  <c r="AZ505" i="28"/>
  <c r="BF505" i="28"/>
  <c r="AM505" i="28"/>
  <c r="BG505" i="28"/>
  <c r="K505" i="28"/>
  <c r="AW505" i="28"/>
  <c r="AI505" i="28"/>
  <c r="AA505" i="28"/>
  <c r="BE505" i="28"/>
  <c r="X505" i="28"/>
  <c r="BC505" i="28"/>
  <c r="AY505" i="28"/>
  <c r="AH505" i="28"/>
  <c r="V505" i="28"/>
  <c r="AC505" i="28"/>
  <c r="M505" i="28"/>
  <c r="AU505" i="28"/>
  <c r="AX505" i="28"/>
  <c r="AE505" i="28"/>
  <c r="Q505" i="28"/>
  <c r="AL505" i="28"/>
  <c r="AN505" i="28"/>
  <c r="AS505" i="28"/>
  <c r="AR505" i="28"/>
  <c r="AF505" i="28"/>
  <c r="AB505" i="28"/>
  <c r="U505" i="28"/>
  <c r="BH505" i="28"/>
  <c r="AD505" i="28"/>
  <c r="AG505" i="28"/>
  <c r="BA505" i="28"/>
  <c r="AK505" i="28"/>
  <c r="W505" i="28"/>
  <c r="N505" i="28"/>
  <c r="I506" i="28"/>
  <c r="H506" i="28" s="1"/>
  <c r="BB505" i="28"/>
  <c r="AO505" i="28"/>
  <c r="S505" i="28"/>
  <c r="AP505" i="28"/>
  <c r="L505" i="28"/>
  <c r="BD505" i="28"/>
  <c r="AJ505" i="28"/>
  <c r="AV505" i="28"/>
  <c r="Z505" i="28"/>
  <c r="M509" i="25"/>
  <c r="AW509" i="25"/>
  <c r="AU509" i="25"/>
  <c r="BC509" i="25"/>
  <c r="O509" i="25"/>
  <c r="BG509" i="25"/>
  <c r="AI509" i="25"/>
  <c r="AV509" i="25"/>
  <c r="AX509" i="25"/>
  <c r="I510" i="25"/>
  <c r="H510" i="25" s="1"/>
  <c r="AP509" i="25"/>
  <c r="J510" i="25"/>
  <c r="K509" i="25"/>
  <c r="AL509" i="25"/>
  <c r="S509" i="25"/>
  <c r="AS509" i="25"/>
  <c r="BB509" i="25"/>
  <c r="X509" i="25"/>
  <c r="BE509" i="25"/>
  <c r="BA509" i="25"/>
  <c r="Y509" i="25"/>
  <c r="AK509" i="25"/>
  <c r="U509" i="25"/>
  <c r="AF509" i="25"/>
  <c r="Q509" i="25"/>
  <c r="Z509" i="25"/>
  <c r="AB509" i="25"/>
  <c r="P509" i="25"/>
  <c r="W509" i="25"/>
  <c r="AY509" i="25"/>
  <c r="AC509" i="25"/>
  <c r="BD509" i="25"/>
  <c r="AT509" i="25"/>
  <c r="BF509" i="25"/>
  <c r="T509" i="25"/>
  <c r="AH509" i="25"/>
  <c r="AO509" i="25"/>
  <c r="AD509" i="25"/>
  <c r="AA509" i="25"/>
  <c r="L509" i="25"/>
  <c r="AM509" i="25"/>
  <c r="AZ509" i="25"/>
  <c r="V509" i="25"/>
  <c r="AG509" i="25"/>
  <c r="R509" i="25"/>
  <c r="AQ509" i="25"/>
  <c r="BH509" i="25"/>
  <c r="BI509" i="25"/>
  <c r="N509" i="25"/>
  <c r="AN509" i="25"/>
  <c r="AJ509" i="25"/>
  <c r="AR509" i="25"/>
  <c r="AE509" i="25"/>
  <c r="S510" i="25" l="1"/>
  <c r="AJ510" i="25"/>
  <c r="AS510" i="25"/>
  <c r="AT510" i="25"/>
  <c r="M510" i="25"/>
  <c r="Z510" i="25"/>
  <c r="J511" i="25"/>
  <c r="AU510" i="25"/>
  <c r="L510" i="25"/>
  <c r="AZ510" i="25"/>
  <c r="AM510" i="25"/>
  <c r="AR510" i="25"/>
  <c r="BG510" i="25"/>
  <c r="AI510" i="25"/>
  <c r="N510" i="25"/>
  <c r="Q510" i="25"/>
  <c r="AY510" i="25"/>
  <c r="AG510" i="25"/>
  <c r="U510" i="25"/>
  <c r="BI510" i="25"/>
  <c r="I511" i="25"/>
  <c r="H511" i="25" s="1"/>
  <c r="AV510" i="25"/>
  <c r="V510" i="25"/>
  <c r="X510" i="25"/>
  <c r="AL510" i="25"/>
  <c r="W510" i="25"/>
  <c r="AK510" i="25"/>
  <c r="BD510" i="25"/>
  <c r="P510" i="25"/>
  <c r="AW510" i="25"/>
  <c r="BC510" i="25"/>
  <c r="BB510" i="25"/>
  <c r="K510" i="25"/>
  <c r="T510" i="25"/>
  <c r="Y510" i="25"/>
  <c r="AD510" i="25"/>
  <c r="AA510" i="25"/>
  <c r="R510" i="25"/>
  <c r="AF510" i="25"/>
  <c r="AO510" i="25"/>
  <c r="AH510" i="25"/>
  <c r="BE510" i="25"/>
  <c r="AX510" i="25"/>
  <c r="BA510" i="25"/>
  <c r="AP510" i="25"/>
  <c r="O510" i="25"/>
  <c r="BF510" i="25"/>
  <c r="AB510" i="25"/>
  <c r="AN510" i="25"/>
  <c r="AE510" i="25"/>
  <c r="AC510" i="25"/>
  <c r="AQ510" i="25"/>
  <c r="BH510" i="25"/>
  <c r="AU506" i="28"/>
  <c r="X506" i="28"/>
  <c r="Z506" i="28"/>
  <c r="AE506" i="28"/>
  <c r="AW506" i="28"/>
  <c r="AJ506" i="28"/>
  <c r="R506" i="28"/>
  <c r="AF506" i="28"/>
  <c r="AL506" i="28"/>
  <c r="Q506" i="28"/>
  <c r="BD506" i="28"/>
  <c r="T506" i="28"/>
  <c r="I507" i="28"/>
  <c r="H507" i="28" s="1"/>
  <c r="AB506" i="28"/>
  <c r="BG506" i="28"/>
  <c r="V506" i="28"/>
  <c r="M506" i="28"/>
  <c r="N506" i="28"/>
  <c r="U506" i="28"/>
  <c r="AA506" i="28"/>
  <c r="AD506" i="28"/>
  <c r="AS506" i="28"/>
  <c r="AQ506" i="28"/>
  <c r="S506" i="28"/>
  <c r="BF506" i="28"/>
  <c r="Y506" i="28"/>
  <c r="BH506" i="28"/>
  <c r="AN506" i="28"/>
  <c r="AO506" i="28"/>
  <c r="K506" i="28"/>
  <c r="AI506" i="28"/>
  <c r="AM506" i="28"/>
  <c r="AT506" i="28"/>
  <c r="AG506" i="28"/>
  <c r="AV506" i="28"/>
  <c r="AZ506" i="28"/>
  <c r="W506" i="28"/>
  <c r="L506" i="28"/>
  <c r="BC506" i="28"/>
  <c r="AY506" i="28"/>
  <c r="P506" i="28"/>
  <c r="AR506" i="28"/>
  <c r="BA506" i="28"/>
  <c r="AK506" i="28"/>
  <c r="BB506" i="28"/>
  <c r="AC506" i="28"/>
  <c r="O506" i="28"/>
  <c r="AH506" i="28"/>
  <c r="J507" i="28"/>
  <c r="BE506" i="28"/>
  <c r="AX506" i="28"/>
  <c r="AP506" i="28"/>
  <c r="AA511" i="25" l="1"/>
  <c r="AZ511" i="25"/>
  <c r="AW511" i="25"/>
  <c r="N511" i="25"/>
  <c r="AH511" i="25"/>
  <c r="AS511" i="25"/>
  <c r="Q511" i="25"/>
  <c r="AD511" i="25"/>
  <c r="AR511" i="25"/>
  <c r="AF511" i="25"/>
  <c r="AK511" i="25"/>
  <c r="BD511" i="25"/>
  <c r="AL511" i="25"/>
  <c r="AI511" i="25"/>
  <c r="AU511" i="25"/>
  <c r="AQ511" i="25"/>
  <c r="AT511" i="25"/>
  <c r="Y511" i="25"/>
  <c r="U511" i="25"/>
  <c r="BI511" i="25"/>
  <c r="W511" i="25"/>
  <c r="AO511" i="25"/>
  <c r="M511" i="25"/>
  <c r="BA511" i="25"/>
  <c r="P511" i="25"/>
  <c r="X511" i="25"/>
  <c r="AV511" i="25"/>
  <c r="AN511" i="25"/>
  <c r="AB511" i="25"/>
  <c r="L511" i="25"/>
  <c r="Z511" i="25"/>
  <c r="AC511" i="25"/>
  <c r="BG511" i="25"/>
  <c r="AJ511" i="25"/>
  <c r="BB511" i="25"/>
  <c r="BE511" i="25"/>
  <c r="BC511" i="25"/>
  <c r="AE511" i="25"/>
  <c r="BF511" i="25"/>
  <c r="O511" i="25"/>
  <c r="T511" i="25"/>
  <c r="R511" i="25"/>
  <c r="AM511" i="25"/>
  <c r="K511" i="25"/>
  <c r="AY511" i="25"/>
  <c r="V511" i="25"/>
  <c r="AX511" i="25"/>
  <c r="AP511" i="25"/>
  <c r="S511" i="25"/>
  <c r="I512" i="25"/>
  <c r="H512" i="25" s="1"/>
  <c r="J512" i="25"/>
  <c r="AG511" i="25"/>
  <c r="BH511" i="25"/>
  <c r="Y507" i="28"/>
  <c r="AL507" i="28"/>
  <c r="AB507" i="28"/>
  <c r="AO507" i="28"/>
  <c r="BB507" i="28"/>
  <c r="AR507" i="28"/>
  <c r="AY507" i="28"/>
  <c r="AZ507" i="28"/>
  <c r="X507" i="28"/>
  <c r="BC507" i="28"/>
  <c r="P507" i="28"/>
  <c r="N507" i="28"/>
  <c r="J508" i="28"/>
  <c r="AX507" i="28"/>
  <c r="AN507" i="28"/>
  <c r="BG507" i="28"/>
  <c r="O507" i="28"/>
  <c r="AJ507" i="28"/>
  <c r="AM507" i="28"/>
  <c r="AW507" i="28"/>
  <c r="AC507" i="28"/>
  <c r="AE507" i="28"/>
  <c r="AA507" i="28"/>
  <c r="AT507" i="28"/>
  <c r="AP507" i="28"/>
  <c r="R507" i="28"/>
  <c r="AI507" i="28"/>
  <c r="M507" i="28"/>
  <c r="U507" i="28"/>
  <c r="W507" i="28"/>
  <c r="AQ507" i="28"/>
  <c r="BH507" i="28"/>
  <c r="V507" i="28"/>
  <c r="AG507" i="28"/>
  <c r="AH507" i="28"/>
  <c r="BA507" i="28"/>
  <c r="AF507" i="28"/>
  <c r="BD507" i="28"/>
  <c r="K507" i="28"/>
  <c r="BF507" i="28"/>
  <c r="I508" i="28"/>
  <c r="H508" i="28" s="1"/>
  <c r="S507" i="28"/>
  <c r="BE507" i="28"/>
  <c r="AU507" i="28"/>
  <c r="L507" i="28"/>
  <c r="AS507" i="28"/>
  <c r="AV507" i="28"/>
  <c r="Z507" i="28"/>
  <c r="Q507" i="28"/>
  <c r="AK507" i="28"/>
  <c r="T507" i="28"/>
  <c r="AD507" i="28"/>
  <c r="AO512" i="25" l="1"/>
  <c r="P512" i="25"/>
  <c r="AQ512" i="25"/>
  <c r="U512" i="25"/>
  <c r="L512" i="25"/>
  <c r="V512" i="25"/>
  <c r="AG512" i="25"/>
  <c r="AC512" i="25"/>
  <c r="N512" i="25"/>
  <c r="BE512" i="25"/>
  <c r="T512" i="25"/>
  <c r="M512" i="25"/>
  <c r="S512" i="25"/>
  <c r="AT512" i="25"/>
  <c r="AK512" i="25"/>
  <c r="AU512" i="25"/>
  <c r="BF512" i="25"/>
  <c r="AH512" i="25"/>
  <c r="O512" i="25"/>
  <c r="Q512" i="25"/>
  <c r="W512" i="25"/>
  <c r="Y512" i="25"/>
  <c r="AS512" i="25"/>
  <c r="AR512" i="25"/>
  <c r="AZ512" i="25"/>
  <c r="AA512" i="25"/>
  <c r="BB512" i="25"/>
  <c r="BD512" i="25"/>
  <c r="AW512" i="25"/>
  <c r="R512" i="25"/>
  <c r="AB512" i="25"/>
  <c r="X512" i="25"/>
  <c r="AL512" i="25"/>
  <c r="AE512" i="25"/>
  <c r="AD512" i="25"/>
  <c r="BH512" i="25"/>
  <c r="AM512" i="25"/>
  <c r="K512" i="25"/>
  <c r="BA512" i="25"/>
  <c r="AJ512" i="25"/>
  <c r="AY512" i="25"/>
  <c r="Z512" i="25"/>
  <c r="J513" i="25"/>
  <c r="AI512" i="25"/>
  <c r="AF512" i="25"/>
  <c r="BC512" i="25"/>
  <c r="AX512" i="25"/>
  <c r="BG512" i="25"/>
  <c r="AN512" i="25"/>
  <c r="AP512" i="25"/>
  <c r="BI512" i="25"/>
  <c r="I513" i="25"/>
  <c r="H513" i="25" s="1"/>
  <c r="AV512" i="25"/>
  <c r="AO508" i="28"/>
  <c r="Q508" i="28"/>
  <c r="N508" i="28"/>
  <c r="AW508" i="28"/>
  <c r="BD508" i="28"/>
  <c r="AI508" i="28"/>
  <c r="BC508" i="28"/>
  <c r="AT508" i="28"/>
  <c r="AF508" i="28"/>
  <c r="AD508" i="28"/>
  <c r="BB508" i="28"/>
  <c r="K508" i="28"/>
  <c r="AX508" i="28"/>
  <c r="Y508" i="28"/>
  <c r="BE508" i="28"/>
  <c r="AR508" i="28"/>
  <c r="AJ508" i="28"/>
  <c r="BA508" i="28"/>
  <c r="R508" i="28"/>
  <c r="T508" i="28"/>
  <c r="AH508" i="28"/>
  <c r="I509" i="28"/>
  <c r="H509" i="28" s="1"/>
  <c r="P508" i="28"/>
  <c r="AP508" i="28"/>
  <c r="U508" i="28"/>
  <c r="S508" i="28"/>
  <c r="AY508" i="28"/>
  <c r="BG508" i="28"/>
  <c r="BF508" i="28"/>
  <c r="AM508" i="28"/>
  <c r="W508" i="28"/>
  <c r="AV508" i="28"/>
  <c r="AZ508" i="28"/>
  <c r="AE508" i="28"/>
  <c r="BH508" i="28"/>
  <c r="AQ508" i="28"/>
  <c r="J509" i="28"/>
  <c r="AG508" i="28"/>
  <c r="AA508" i="28"/>
  <c r="AB508" i="28"/>
  <c r="AN508" i="28"/>
  <c r="AC508" i="28"/>
  <c r="AL508" i="28"/>
  <c r="M508" i="28"/>
  <c r="Z508" i="28"/>
  <c r="O508" i="28"/>
  <c r="V508" i="28"/>
  <c r="AU508" i="28"/>
  <c r="AK508" i="28"/>
  <c r="AS508" i="28"/>
  <c r="X508" i="28"/>
  <c r="L508" i="28"/>
  <c r="AK513" i="25" l="1"/>
  <c r="AR513" i="25"/>
  <c r="AN513" i="25"/>
  <c r="AU513" i="25"/>
  <c r="AO513" i="25"/>
  <c r="AT513" i="25"/>
  <c r="O513" i="25"/>
  <c r="AQ513" i="25"/>
  <c r="M513" i="25"/>
  <c r="AX513" i="25"/>
  <c r="AY513" i="25"/>
  <c r="AI513" i="25"/>
  <c r="BF513" i="25"/>
  <c r="S513" i="25"/>
  <c r="T513" i="25"/>
  <c r="AW513" i="25"/>
  <c r="U513" i="25"/>
  <c r="I514" i="25"/>
  <c r="H514" i="25" s="1"/>
  <c r="AM513" i="25"/>
  <c r="AL513" i="25"/>
  <c r="AV513" i="25"/>
  <c r="BG513" i="25"/>
  <c r="L513" i="25"/>
  <c r="AF513" i="25"/>
  <c r="AJ513" i="25"/>
  <c r="AD513" i="25"/>
  <c r="X513" i="25"/>
  <c r="J514" i="25"/>
  <c r="AA513" i="25"/>
  <c r="BC513" i="25"/>
  <c r="AC513" i="25"/>
  <c r="R513" i="25"/>
  <c r="AH513" i="25"/>
  <c r="BB513" i="25"/>
  <c r="AB513" i="25"/>
  <c r="AS513" i="25"/>
  <c r="BH513" i="25"/>
  <c r="AE513" i="25"/>
  <c r="N513" i="25"/>
  <c r="W513" i="25"/>
  <c r="Y513" i="25"/>
  <c r="Z513" i="25"/>
  <c r="V513" i="25"/>
  <c r="BA513" i="25"/>
  <c r="P513" i="25"/>
  <c r="Q513" i="25"/>
  <c r="BD513" i="25"/>
  <c r="BE513" i="25"/>
  <c r="BI513" i="25"/>
  <c r="K513" i="25"/>
  <c r="AP513" i="25"/>
  <c r="AZ513" i="25"/>
  <c r="AG513" i="25"/>
  <c r="Y509" i="28"/>
  <c r="L509" i="28"/>
  <c r="BC509" i="28"/>
  <c r="BB509" i="28"/>
  <c r="AF509" i="28"/>
  <c r="AN509" i="28"/>
  <c r="AS509" i="28"/>
  <c r="W509" i="28"/>
  <c r="T509" i="28"/>
  <c r="Q509" i="28"/>
  <c r="AW509" i="28"/>
  <c r="V509" i="28"/>
  <c r="AL509" i="28"/>
  <c r="BF509" i="28"/>
  <c r="AQ509" i="28"/>
  <c r="AY509" i="28"/>
  <c r="AU509" i="28"/>
  <c r="AA509" i="28"/>
  <c r="AP509" i="28"/>
  <c r="Z509" i="28"/>
  <c r="I510" i="28"/>
  <c r="H510" i="28" s="1"/>
  <c r="P509" i="28"/>
  <c r="J510" i="28"/>
  <c r="BE509" i="28"/>
  <c r="AI509" i="28"/>
  <c r="M509" i="28"/>
  <c r="BA509" i="28"/>
  <c r="K509" i="28"/>
  <c r="AJ509" i="28"/>
  <c r="BD509" i="28"/>
  <c r="AB509" i="28"/>
  <c r="AT509" i="28"/>
  <c r="X509" i="28"/>
  <c r="AD509" i="28"/>
  <c r="AO509" i="28"/>
  <c r="AE509" i="28"/>
  <c r="AZ509" i="28"/>
  <c r="AC509" i="28"/>
  <c r="AX509" i="28"/>
  <c r="AV509" i="28"/>
  <c r="R509" i="28"/>
  <c r="BH509" i="28"/>
  <c r="O509" i="28"/>
  <c r="AR509" i="28"/>
  <c r="U509" i="28"/>
  <c r="BG509" i="28"/>
  <c r="N509" i="28"/>
  <c r="AK509" i="28"/>
  <c r="S509" i="28"/>
  <c r="AH509" i="28"/>
  <c r="AM509" i="28"/>
  <c r="AG509" i="28"/>
  <c r="W514" i="25" l="1"/>
  <c r="S514" i="25"/>
  <c r="AK514" i="25"/>
  <c r="AV514" i="25"/>
  <c r="AG514" i="25"/>
  <c r="BI514" i="25"/>
  <c r="AH514" i="25"/>
  <c r="AO514" i="25"/>
  <c r="Q514" i="25"/>
  <c r="AU514" i="25"/>
  <c r="J515" i="25"/>
  <c r="AE514" i="25"/>
  <c r="BH514" i="25"/>
  <c r="AW514" i="25"/>
  <c r="T514" i="25"/>
  <c r="Z514" i="25"/>
  <c r="AR514" i="25"/>
  <c r="AB514" i="25"/>
  <c r="AN514" i="25"/>
  <c r="M514" i="25"/>
  <c r="AJ514" i="25"/>
  <c r="AA514" i="25"/>
  <c r="AD514" i="25"/>
  <c r="AS514" i="25"/>
  <c r="K514" i="25"/>
  <c r="AX514" i="25"/>
  <c r="P514" i="25"/>
  <c r="AY514" i="25"/>
  <c r="I515" i="25"/>
  <c r="H515" i="25" s="1"/>
  <c r="Y514" i="25"/>
  <c r="BD514" i="25"/>
  <c r="AZ514" i="25"/>
  <c r="BC514" i="25"/>
  <c r="R514" i="25"/>
  <c r="U514" i="25"/>
  <c r="AL514" i="25"/>
  <c r="AM514" i="25"/>
  <c r="BE514" i="25"/>
  <c r="O514" i="25"/>
  <c r="BG514" i="25"/>
  <c r="AF514" i="25"/>
  <c r="AI514" i="25"/>
  <c r="V514" i="25"/>
  <c r="AC514" i="25"/>
  <c r="BA514" i="25"/>
  <c r="AP514" i="25"/>
  <c r="BB514" i="25"/>
  <c r="AQ514" i="25"/>
  <c r="N514" i="25"/>
  <c r="L514" i="25"/>
  <c r="AT514" i="25"/>
  <c r="BF514" i="25"/>
  <c r="X514" i="25"/>
  <c r="I511" i="28"/>
  <c r="H511" i="28" s="1"/>
  <c r="AC510" i="28"/>
  <c r="K510" i="28"/>
  <c r="V510" i="28"/>
  <c r="BE510" i="28"/>
  <c r="BH510" i="28"/>
  <c r="AO510" i="28"/>
  <c r="AV510" i="28"/>
  <c r="AD510" i="28"/>
  <c r="AT510" i="28"/>
  <c r="AA510" i="28"/>
  <c r="J511" i="28"/>
  <c r="BC510" i="28"/>
  <c r="BB510" i="28"/>
  <c r="AL510" i="28"/>
  <c r="AG510" i="28"/>
  <c r="AU510" i="28"/>
  <c r="BD510" i="28"/>
  <c r="AS510" i="28"/>
  <c r="AY510" i="28"/>
  <c r="AX510" i="28"/>
  <c r="AH510" i="28"/>
  <c r="P510" i="28"/>
  <c r="AP510" i="28"/>
  <c r="AE510" i="28"/>
  <c r="W510" i="28"/>
  <c r="AB510" i="28"/>
  <c r="S510" i="28"/>
  <c r="R510" i="28"/>
  <c r="U510" i="28"/>
  <c r="AJ510" i="28"/>
  <c r="BF510" i="28"/>
  <c r="AN510" i="28"/>
  <c r="T510" i="28"/>
  <c r="AW510" i="28"/>
  <c r="L510" i="28"/>
  <c r="X510" i="28"/>
  <c r="Y510" i="28"/>
  <c r="AM510" i="28"/>
  <c r="M510" i="28"/>
  <c r="AQ510" i="28"/>
  <c r="AI510" i="28"/>
  <c r="BG510" i="28"/>
  <c r="AR510" i="28"/>
  <c r="AZ510" i="28"/>
  <c r="N510" i="28"/>
  <c r="O510" i="28"/>
  <c r="AK510" i="28"/>
  <c r="BA510" i="28"/>
  <c r="Z510" i="28"/>
  <c r="Q510" i="28"/>
  <c r="AF510" i="28"/>
  <c r="AV515" i="25" l="1"/>
  <c r="AI515" i="25"/>
  <c r="AG515" i="25"/>
  <c r="AB515" i="25"/>
  <c r="AH515" i="25"/>
  <c r="BE515" i="25"/>
  <c r="AA515" i="25"/>
  <c r="AZ515" i="25"/>
  <c r="AX515" i="25"/>
  <c r="BH515" i="25"/>
  <c r="U515" i="25"/>
  <c r="AW515" i="25"/>
  <c r="AR515" i="25"/>
  <c r="K515" i="25"/>
  <c r="X515" i="25"/>
  <c r="Z515" i="25"/>
  <c r="Q515" i="25"/>
  <c r="BB515" i="25"/>
  <c r="V515" i="25"/>
  <c r="AJ515" i="25"/>
  <c r="L515" i="25"/>
  <c r="S515" i="25"/>
  <c r="N515" i="25"/>
  <c r="J516" i="25"/>
  <c r="AU515" i="25"/>
  <c r="AC515" i="25"/>
  <c r="AK515" i="25"/>
  <c r="AP515" i="25"/>
  <c r="T515" i="25"/>
  <c r="R515" i="25"/>
  <c r="AL515" i="25"/>
  <c r="BA515" i="25"/>
  <c r="AE515" i="25"/>
  <c r="P515" i="25"/>
  <c r="AN515" i="25"/>
  <c r="BC515" i="25"/>
  <c r="W515" i="25"/>
  <c r="AY515" i="25"/>
  <c r="AD515" i="25"/>
  <c r="Y515" i="25"/>
  <c r="O515" i="25"/>
  <c r="BG515" i="25"/>
  <c r="M515" i="25"/>
  <c r="AQ515" i="25"/>
  <c r="BD515" i="25"/>
  <c r="AO515" i="25"/>
  <c r="BI515" i="25"/>
  <c r="I516" i="25"/>
  <c r="H516" i="25" s="1"/>
  <c r="AF515" i="25"/>
  <c r="AT515" i="25"/>
  <c r="AS515" i="25"/>
  <c r="BF515" i="25"/>
  <c r="AM515" i="25"/>
  <c r="AQ511" i="28"/>
  <c r="O511" i="28"/>
  <c r="X511" i="28"/>
  <c r="AY511" i="28"/>
  <c r="AJ511" i="28"/>
  <c r="K511" i="28"/>
  <c r="R511" i="28"/>
  <c r="AR511" i="28"/>
  <c r="I512" i="28"/>
  <c r="H512" i="28" s="1"/>
  <c r="U511" i="28"/>
  <c r="Q511" i="28"/>
  <c r="L511" i="28"/>
  <c r="AO511" i="28"/>
  <c r="M511" i="28"/>
  <c r="AX511" i="28"/>
  <c r="W511" i="28"/>
  <c r="AB511" i="28"/>
  <c r="AZ511" i="28"/>
  <c r="BH511" i="28"/>
  <c r="AV511" i="28"/>
  <c r="BB511" i="28"/>
  <c r="AF511" i="28"/>
  <c r="AT511" i="28"/>
  <c r="P511" i="28"/>
  <c r="AE511" i="28"/>
  <c r="V511" i="28"/>
  <c r="AS511" i="28"/>
  <c r="J512" i="28"/>
  <c r="BD511" i="28"/>
  <c r="AK511" i="28"/>
  <c r="AN511" i="28"/>
  <c r="N511" i="28"/>
  <c r="BA511" i="28"/>
  <c r="AD511" i="28"/>
  <c r="AG511" i="28"/>
  <c r="AA511" i="28"/>
  <c r="T511" i="28"/>
  <c r="Z511" i="28"/>
  <c r="BE511" i="28"/>
  <c r="AU511" i="28"/>
  <c r="BF511" i="28"/>
  <c r="AI511" i="28"/>
  <c r="AW511" i="28"/>
  <c r="BG511" i="28"/>
  <c r="AC511" i="28"/>
  <c r="AH511" i="28"/>
  <c r="AM511" i="28"/>
  <c r="Y511" i="28"/>
  <c r="AL511" i="28"/>
  <c r="BC511" i="28"/>
  <c r="S511" i="28"/>
  <c r="AP511" i="28"/>
  <c r="L516" i="25" l="1"/>
  <c r="AY516" i="25"/>
  <c r="BC516" i="25"/>
  <c r="BH516" i="25"/>
  <c r="S516" i="25"/>
  <c r="BG516" i="25"/>
  <c r="AU516" i="25"/>
  <c r="AJ516" i="25"/>
  <c r="K516" i="25"/>
  <c r="AQ516" i="25"/>
  <c r="P516" i="25"/>
  <c r="V516" i="25"/>
  <c r="T516" i="25"/>
  <c r="AF516" i="25"/>
  <c r="AV516" i="25"/>
  <c r="W516" i="25"/>
  <c r="AB516" i="25"/>
  <c r="AG516" i="25"/>
  <c r="AA516" i="25"/>
  <c r="AP516" i="25"/>
  <c r="Q516" i="25"/>
  <c r="AM516" i="25"/>
  <c r="Z516" i="25"/>
  <c r="J517" i="25"/>
  <c r="M516" i="25"/>
  <c r="BB516" i="25"/>
  <c r="AS516" i="25"/>
  <c r="AT516" i="25"/>
  <c r="AO516" i="25"/>
  <c r="AZ516" i="25"/>
  <c r="N516" i="25"/>
  <c r="AW516" i="25"/>
  <c r="BA516" i="25"/>
  <c r="X516" i="25"/>
  <c r="AR516" i="25"/>
  <c r="U516" i="25"/>
  <c r="AI516" i="25"/>
  <c r="AK516" i="25"/>
  <c r="BF516" i="25"/>
  <c r="AX516" i="25"/>
  <c r="O516" i="25"/>
  <c r="BI516" i="25"/>
  <c r="I517" i="25"/>
  <c r="H517" i="25" s="1"/>
  <c r="BD516" i="25"/>
  <c r="AC516" i="25"/>
  <c r="R516" i="25"/>
  <c r="AH516" i="25"/>
  <c r="AN516" i="25"/>
  <c r="AL516" i="25"/>
  <c r="AE516" i="25"/>
  <c r="AD516" i="25"/>
  <c r="Y516" i="25"/>
  <c r="BE516" i="25"/>
  <c r="AY512" i="28"/>
  <c r="S512" i="28"/>
  <c r="AT512" i="28"/>
  <c r="Y512" i="28"/>
  <c r="AM512" i="28"/>
  <c r="AG512" i="28"/>
  <c r="O512" i="28"/>
  <c r="I513" i="28"/>
  <c r="H513" i="28" s="1"/>
  <c r="AI512" i="28"/>
  <c r="BG512" i="28"/>
  <c r="Z512" i="28"/>
  <c r="AW512" i="28"/>
  <c r="AP512" i="28"/>
  <c r="L512" i="28"/>
  <c r="AA512" i="28"/>
  <c r="BC512" i="28"/>
  <c r="T512" i="28"/>
  <c r="BF512" i="28"/>
  <c r="BB512" i="28"/>
  <c r="J513" i="28"/>
  <c r="M512" i="28"/>
  <c r="X512" i="28"/>
  <c r="AU512" i="28"/>
  <c r="AZ512" i="28"/>
  <c r="AK512" i="28"/>
  <c r="N512" i="28"/>
  <c r="U512" i="28"/>
  <c r="AE512" i="28"/>
  <c r="R512" i="28"/>
  <c r="AR512" i="28"/>
  <c r="Q512" i="28"/>
  <c r="AS512" i="28"/>
  <c r="AF512" i="28"/>
  <c r="W512" i="28"/>
  <c r="AV512" i="28"/>
  <c r="AN512" i="28"/>
  <c r="AB512" i="28"/>
  <c r="AH512" i="28"/>
  <c r="AX512" i="28"/>
  <c r="P512" i="28"/>
  <c r="K512" i="28"/>
  <c r="AJ512" i="28"/>
  <c r="AO512" i="28"/>
  <c r="AD512" i="28"/>
  <c r="V512" i="28"/>
  <c r="AQ512" i="28"/>
  <c r="AL512" i="28"/>
  <c r="BD512" i="28"/>
  <c r="AC512" i="28"/>
  <c r="BE512" i="28"/>
  <c r="BA512" i="28"/>
  <c r="BH512" i="28"/>
  <c r="S517" i="25" l="1"/>
  <c r="R517" i="25"/>
  <c r="Y517" i="25"/>
  <c r="BH517" i="25"/>
  <c r="AJ517" i="25"/>
  <c r="AC517" i="25"/>
  <c r="BG517" i="25"/>
  <c r="AA517" i="25"/>
  <c r="BC517" i="25"/>
  <c r="AX517" i="25"/>
  <c r="T517" i="25"/>
  <c r="X517" i="25"/>
  <c r="L517" i="25"/>
  <c r="AZ517" i="25"/>
  <c r="BD517" i="25"/>
  <c r="AQ517" i="25"/>
  <c r="AM517" i="25"/>
  <c r="BA517" i="25"/>
  <c r="AO517" i="25"/>
  <c r="W517" i="25"/>
  <c r="AG517" i="25"/>
  <c r="I518" i="25"/>
  <c r="H518" i="25" s="1"/>
  <c r="AB517" i="25"/>
  <c r="BB517" i="25"/>
  <c r="BE517" i="25"/>
  <c r="AL517" i="25"/>
  <c r="Q517" i="25"/>
  <c r="AT517" i="25"/>
  <c r="U517" i="25"/>
  <c r="AD517" i="25"/>
  <c r="M517" i="25"/>
  <c r="AP517" i="25"/>
  <c r="Z517" i="25"/>
  <c r="K517" i="25"/>
  <c r="AH517" i="25"/>
  <c r="AE517" i="25"/>
  <c r="P517" i="25"/>
  <c r="J518" i="25"/>
  <c r="BI517" i="25"/>
  <c r="AU517" i="25"/>
  <c r="AY517" i="25"/>
  <c r="AF517" i="25"/>
  <c r="BF517" i="25"/>
  <c r="N517" i="25"/>
  <c r="AV517" i="25"/>
  <c r="AK517" i="25"/>
  <c r="AN517" i="25"/>
  <c r="AR517" i="25"/>
  <c r="V517" i="25"/>
  <c r="AI517" i="25"/>
  <c r="AS517" i="25"/>
  <c r="AW517" i="25"/>
  <c r="O517" i="25"/>
  <c r="AS513" i="28"/>
  <c r="AE513" i="28"/>
  <c r="AI513" i="28"/>
  <c r="R513" i="28"/>
  <c r="AA513" i="28"/>
  <c r="AZ513" i="28"/>
  <c r="U513" i="28"/>
  <c r="AU513" i="28"/>
  <c r="J514" i="28"/>
  <c r="L513" i="28"/>
  <c r="M513" i="28"/>
  <c r="AY513" i="28"/>
  <c r="AK513" i="28"/>
  <c r="I514" i="28"/>
  <c r="H514" i="28" s="1"/>
  <c r="AP513" i="28"/>
  <c r="AO513" i="28"/>
  <c r="BA513" i="28"/>
  <c r="AV513" i="28"/>
  <c r="K513" i="28"/>
  <c r="T513" i="28"/>
  <c r="N513" i="28"/>
  <c r="BB513" i="28"/>
  <c r="AH513" i="28"/>
  <c r="AX513" i="28"/>
  <c r="AG513" i="28"/>
  <c r="AL513" i="28"/>
  <c r="AR513" i="28"/>
  <c r="X513" i="28"/>
  <c r="BF513" i="28"/>
  <c r="P513" i="28"/>
  <c r="AC513" i="28"/>
  <c r="BC513" i="28"/>
  <c r="AB513" i="28"/>
  <c r="AF513" i="28"/>
  <c r="AQ513" i="28"/>
  <c r="Q513" i="28"/>
  <c r="AM513" i="28"/>
  <c r="V513" i="28"/>
  <c r="BE513" i="28"/>
  <c r="AW513" i="28"/>
  <c r="BD513" i="28"/>
  <c r="O513" i="28"/>
  <c r="Z513" i="28"/>
  <c r="AJ513" i="28"/>
  <c r="AT513" i="28"/>
  <c r="S513" i="28"/>
  <c r="BH513" i="28"/>
  <c r="BG513" i="28"/>
  <c r="Y513" i="28"/>
  <c r="AD513" i="28"/>
  <c r="AN513" i="28"/>
  <c r="W513" i="28"/>
  <c r="AG518" i="25" l="1"/>
  <c r="AP518" i="25"/>
  <c r="BA518" i="25"/>
  <c r="AC518" i="25"/>
  <c r="Y518" i="25"/>
  <c r="AL518" i="25"/>
  <c r="AW518" i="25"/>
  <c r="M518" i="25"/>
  <c r="AX518" i="25"/>
  <c r="AA518" i="25"/>
  <c r="AH518" i="25"/>
  <c r="N518" i="25"/>
  <c r="AF518" i="25"/>
  <c r="X518" i="25"/>
  <c r="AB518" i="25"/>
  <c r="R518" i="25"/>
  <c r="AY518" i="25"/>
  <c r="BC518" i="25"/>
  <c r="AN518" i="25"/>
  <c r="AO518" i="25"/>
  <c r="BE518" i="25"/>
  <c r="AR518" i="25"/>
  <c r="AT518" i="25"/>
  <c r="AK518" i="25"/>
  <c r="S518" i="25"/>
  <c r="V518" i="25"/>
  <c r="I519" i="25"/>
  <c r="H519" i="25" s="1"/>
  <c r="BG518" i="25"/>
  <c r="AM518" i="25"/>
  <c r="U518" i="25"/>
  <c r="BB518" i="25"/>
  <c r="AU518" i="25"/>
  <c r="J519" i="25"/>
  <c r="T518" i="25"/>
  <c r="P518" i="25"/>
  <c r="AS518" i="25"/>
  <c r="BI518" i="25"/>
  <c r="AZ518" i="25"/>
  <c r="BD518" i="25"/>
  <c r="O518" i="25"/>
  <c r="BF518" i="25"/>
  <c r="K518" i="25"/>
  <c r="AD518" i="25"/>
  <c r="BH518" i="25"/>
  <c r="AJ518" i="25"/>
  <c r="AE518" i="25"/>
  <c r="AQ518" i="25"/>
  <c r="Z518" i="25"/>
  <c r="L518" i="25"/>
  <c r="AV518" i="25"/>
  <c r="W518" i="25"/>
  <c r="Q518" i="25"/>
  <c r="AI518" i="25"/>
  <c r="AH514" i="28"/>
  <c r="BD514" i="28"/>
  <c r="AR514" i="28"/>
  <c r="AY514" i="28"/>
  <c r="L514" i="28"/>
  <c r="AQ514" i="28"/>
  <c r="AI514" i="28"/>
  <c r="X514" i="28"/>
  <c r="AM514" i="28"/>
  <c r="AD514" i="28"/>
  <c r="Z514" i="28"/>
  <c r="AU514" i="28"/>
  <c r="BF514" i="28"/>
  <c r="J515" i="28"/>
  <c r="BG514" i="28"/>
  <c r="Y514" i="28"/>
  <c r="M514" i="28"/>
  <c r="AW514" i="28"/>
  <c r="AL514" i="28"/>
  <c r="W514" i="28"/>
  <c r="O514" i="28"/>
  <c r="AC514" i="28"/>
  <c r="Q514" i="28"/>
  <c r="AZ514" i="28"/>
  <c r="P514" i="28"/>
  <c r="AP514" i="28"/>
  <c r="N514" i="28"/>
  <c r="AF514" i="28"/>
  <c r="AN514" i="28"/>
  <c r="AJ514" i="28"/>
  <c r="AG514" i="28"/>
  <c r="BC514" i="28"/>
  <c r="I515" i="28"/>
  <c r="H515" i="28" s="1"/>
  <c r="AT514" i="28"/>
  <c r="AE514" i="28"/>
  <c r="BH514" i="28"/>
  <c r="BA514" i="28"/>
  <c r="S514" i="28"/>
  <c r="AB514" i="28"/>
  <c r="AO514" i="28"/>
  <c r="U514" i="28"/>
  <c r="R514" i="28"/>
  <c r="BB514" i="28"/>
  <c r="AV514" i="28"/>
  <c r="BE514" i="28"/>
  <c r="AA514" i="28"/>
  <c r="K514" i="28"/>
  <c r="AX514" i="28"/>
  <c r="AS514" i="28"/>
  <c r="AK514" i="28"/>
  <c r="V514" i="28"/>
  <c r="T514" i="28"/>
  <c r="K515" i="28" l="1"/>
  <c r="T515" i="28"/>
  <c r="AR515" i="28"/>
  <c r="AX515" i="28"/>
  <c r="J516" i="28"/>
  <c r="R515" i="28"/>
  <c r="AN515" i="28"/>
  <c r="BD515" i="28"/>
  <c r="M515" i="28"/>
  <c r="AP515" i="28"/>
  <c r="AI515" i="28"/>
  <c r="P515" i="28"/>
  <c r="AQ515" i="28"/>
  <c r="AW515" i="28"/>
  <c r="BG515" i="28"/>
  <c r="Q515" i="28"/>
  <c r="AZ515" i="28"/>
  <c r="O515" i="28"/>
  <c r="AJ515" i="28"/>
  <c r="AB515" i="28"/>
  <c r="BH515" i="28"/>
  <c r="AF515" i="28"/>
  <c r="Y515" i="28"/>
  <c r="W515" i="28"/>
  <c r="AO515" i="28"/>
  <c r="BC515" i="28"/>
  <c r="AY515" i="28"/>
  <c r="AE515" i="28"/>
  <c r="AT515" i="28"/>
  <c r="AC515" i="28"/>
  <c r="N515" i="28"/>
  <c r="AU515" i="28"/>
  <c r="BA515" i="28"/>
  <c r="S515" i="28"/>
  <c r="L515" i="28"/>
  <c r="X515" i="28"/>
  <c r="Z515" i="28"/>
  <c r="AM515" i="28"/>
  <c r="BE515" i="28"/>
  <c r="AD515" i="28"/>
  <c r="AL515" i="28"/>
  <c r="AV515" i="28"/>
  <c r="AK515" i="28"/>
  <c r="V515" i="28"/>
  <c r="BF515" i="28"/>
  <c r="AS515" i="28"/>
  <c r="I516" i="28"/>
  <c r="H516" i="28" s="1"/>
  <c r="AG515" i="28"/>
  <c r="AH515" i="28"/>
  <c r="BB515" i="28"/>
  <c r="AA515" i="28"/>
  <c r="U515" i="28"/>
  <c r="AK519" i="25"/>
  <c r="AP519" i="25"/>
  <c r="L519" i="25"/>
  <c r="J520" i="25"/>
  <c r="BI519" i="25"/>
  <c r="U519" i="25"/>
  <c r="BF519" i="25"/>
  <c r="S519" i="25"/>
  <c r="BG519" i="25"/>
  <c r="P519" i="25"/>
  <c r="AA519" i="25"/>
  <c r="AC519" i="25"/>
  <c r="AJ519" i="25"/>
  <c r="AO519" i="25"/>
  <c r="BC519" i="25"/>
  <c r="W519" i="25"/>
  <c r="AG519" i="25"/>
  <c r="AY519" i="25"/>
  <c r="AM519" i="25"/>
  <c r="AN519" i="25"/>
  <c r="Y519" i="25"/>
  <c r="T519" i="25"/>
  <c r="V519" i="25"/>
  <c r="K519" i="25"/>
  <c r="AS519" i="25"/>
  <c r="AI519" i="25"/>
  <c r="AU519" i="25"/>
  <c r="BB519" i="25"/>
  <c r="X519" i="25"/>
  <c r="N519" i="25"/>
  <c r="AQ519" i="25"/>
  <c r="AT519" i="25"/>
  <c r="AD519" i="25"/>
  <c r="AR519" i="25"/>
  <c r="I520" i="25"/>
  <c r="H520" i="25" s="1"/>
  <c r="Z519" i="25"/>
  <c r="AX519" i="25"/>
  <c r="M519" i="25"/>
  <c r="AE519" i="25"/>
  <c r="BE519" i="25"/>
  <c r="AH519" i="25"/>
  <c r="AB519" i="25"/>
  <c r="BH519" i="25"/>
  <c r="AV519" i="25"/>
  <c r="AW519" i="25"/>
  <c r="AL519" i="25"/>
  <c r="R519" i="25"/>
  <c r="BD519" i="25"/>
  <c r="O519" i="25"/>
  <c r="BA519" i="25"/>
  <c r="Q519" i="25"/>
  <c r="AZ519" i="25"/>
  <c r="AF519" i="25"/>
  <c r="AO520" i="25" l="1"/>
  <c r="AA520" i="25"/>
  <c r="AR520" i="25"/>
  <c r="AE520" i="25"/>
  <c r="AL520" i="25"/>
  <c r="AZ520" i="25"/>
  <c r="AC520" i="25"/>
  <c r="P520" i="25"/>
  <c r="AY520" i="25"/>
  <c r="K520" i="25"/>
  <c r="I521" i="25"/>
  <c r="H521" i="25" s="1"/>
  <c r="W520" i="25"/>
  <c r="Y520" i="25"/>
  <c r="BH520" i="25"/>
  <c r="M520" i="25"/>
  <c r="AS520" i="25"/>
  <c r="AK520" i="25"/>
  <c r="V520" i="25"/>
  <c r="X520" i="25"/>
  <c r="L520" i="25"/>
  <c r="J521" i="25"/>
  <c r="T520" i="25"/>
  <c r="O520" i="25"/>
  <c r="BC520" i="25"/>
  <c r="AU520" i="25"/>
  <c r="BF520" i="25"/>
  <c r="AT520" i="25"/>
  <c r="R520" i="25"/>
  <c r="AQ520" i="25"/>
  <c r="AP520" i="25"/>
  <c r="BB520" i="25"/>
  <c r="AV520" i="25"/>
  <c r="AX520" i="25"/>
  <c r="U520" i="25"/>
  <c r="N520" i="25"/>
  <c r="Z520" i="25"/>
  <c r="S520" i="25"/>
  <c r="AH520" i="25"/>
  <c r="AB520" i="25"/>
  <c r="BE520" i="25"/>
  <c r="BG520" i="25"/>
  <c r="BD520" i="25"/>
  <c r="BA520" i="25"/>
  <c r="AM520" i="25"/>
  <c r="AW520" i="25"/>
  <c r="AI520" i="25"/>
  <c r="AD520" i="25"/>
  <c r="BI520" i="25"/>
  <c r="AJ520" i="25"/>
  <c r="AF520" i="25"/>
  <c r="AN520" i="25"/>
  <c r="Q520" i="25"/>
  <c r="AG520" i="25"/>
  <c r="AC516" i="28"/>
  <c r="T516" i="28"/>
  <c r="L516" i="28"/>
  <c r="AP516" i="28"/>
  <c r="U516" i="28"/>
  <c r="BD516" i="28"/>
  <c r="AR516" i="28"/>
  <c r="AX516" i="28"/>
  <c r="AI516" i="28"/>
  <c r="AY516" i="28"/>
  <c r="AZ516" i="28"/>
  <c r="AO516" i="28"/>
  <c r="BB516" i="28"/>
  <c r="BC516" i="28"/>
  <c r="AS516" i="28"/>
  <c r="Z516" i="28"/>
  <c r="AA516" i="28"/>
  <c r="BA516" i="28"/>
  <c r="N516" i="28"/>
  <c r="AV516" i="28"/>
  <c r="AJ516" i="28"/>
  <c r="O516" i="28"/>
  <c r="Y516" i="28"/>
  <c r="AB516" i="28"/>
  <c r="AF516" i="28"/>
  <c r="R516" i="28"/>
  <c r="AE516" i="28"/>
  <c r="Q516" i="28"/>
  <c r="I517" i="28"/>
  <c r="H517" i="28" s="1"/>
  <c r="K516" i="28"/>
  <c r="AG516" i="28"/>
  <c r="AM516" i="28"/>
  <c r="J517" i="28"/>
  <c r="V516" i="28"/>
  <c r="BE516" i="28"/>
  <c r="AH516" i="28"/>
  <c r="BF516" i="28"/>
  <c r="P516" i="28"/>
  <c r="X516" i="28"/>
  <c r="AD516" i="28"/>
  <c r="BH516" i="28"/>
  <c r="AK516" i="28"/>
  <c r="AQ516" i="28"/>
  <c r="S516" i="28"/>
  <c r="BG516" i="28"/>
  <c r="AN516" i="28"/>
  <c r="AU516" i="28"/>
  <c r="AL516" i="28"/>
  <c r="AW516" i="28"/>
  <c r="AT516" i="28"/>
  <c r="M516" i="28"/>
  <c r="W516" i="28"/>
  <c r="L517" i="28" l="1"/>
  <c r="T517" i="28"/>
  <c r="AN517" i="28"/>
  <c r="I518" i="28"/>
  <c r="H518" i="28" s="1"/>
  <c r="AE517" i="28"/>
  <c r="R517" i="28"/>
  <c r="M517" i="28"/>
  <c r="V517" i="28"/>
  <c r="AT517" i="28"/>
  <c r="O517" i="28"/>
  <c r="AJ517" i="28"/>
  <c r="AM517" i="28"/>
  <c r="BC517" i="28"/>
  <c r="AB517" i="28"/>
  <c r="AK517" i="28"/>
  <c r="AX517" i="28"/>
  <c r="P517" i="28"/>
  <c r="AI517" i="28"/>
  <c r="N517" i="28"/>
  <c r="AH517" i="28"/>
  <c r="AO517" i="28"/>
  <c r="AR517" i="28"/>
  <c r="BG517" i="28"/>
  <c r="Q517" i="28"/>
  <c r="AW517" i="28"/>
  <c r="S517" i="28"/>
  <c r="AL517" i="28"/>
  <c r="AU517" i="28"/>
  <c r="Y517" i="28"/>
  <c r="AV517" i="28"/>
  <c r="U517" i="28"/>
  <c r="AD517" i="28"/>
  <c r="BD517" i="28"/>
  <c r="AZ517" i="28"/>
  <c r="BA517" i="28"/>
  <c r="AY517" i="28"/>
  <c r="BB517" i="28"/>
  <c r="BF517" i="28"/>
  <c r="AF517" i="28"/>
  <c r="AS517" i="28"/>
  <c r="BH517" i="28"/>
  <c r="AA517" i="28"/>
  <c r="K517" i="28"/>
  <c r="AQ517" i="28"/>
  <c r="J518" i="28"/>
  <c r="BE517" i="28"/>
  <c r="X517" i="28"/>
  <c r="AC517" i="28"/>
  <c r="AP517" i="28"/>
  <c r="AG517" i="28"/>
  <c r="W517" i="28"/>
  <c r="Z517" i="28"/>
  <c r="AI521" i="25"/>
  <c r="P521" i="25"/>
  <c r="Z521" i="25"/>
  <c r="J522" i="25"/>
  <c r="BH521" i="25"/>
  <c r="AX521" i="25"/>
  <c r="N521" i="25"/>
  <c r="AV521" i="25"/>
  <c r="AT521" i="25"/>
  <c r="O521" i="25"/>
  <c r="AN521" i="25"/>
  <c r="AP521" i="25"/>
  <c r="L521" i="25"/>
  <c r="BD521" i="25"/>
  <c r="AE521" i="25"/>
  <c r="W521" i="25"/>
  <c r="BF521" i="25"/>
  <c r="AA521" i="25"/>
  <c r="AW521" i="25"/>
  <c r="BA521" i="25"/>
  <c r="M521" i="25"/>
  <c r="AU521" i="25"/>
  <c r="AM521" i="25"/>
  <c r="AO521" i="25"/>
  <c r="Y521" i="25"/>
  <c r="BB521" i="25"/>
  <c r="BI521" i="25"/>
  <c r="AQ521" i="25"/>
  <c r="T521" i="25"/>
  <c r="AJ521" i="25"/>
  <c r="S521" i="25"/>
  <c r="AH521" i="25"/>
  <c r="R521" i="25"/>
  <c r="AK521" i="25"/>
  <c r="BG521" i="25"/>
  <c r="X521" i="25"/>
  <c r="AF521" i="25"/>
  <c r="AG521" i="25"/>
  <c r="BC521" i="25"/>
  <c r="AC521" i="25"/>
  <c r="AR521" i="25"/>
  <c r="AS521" i="25"/>
  <c r="V521" i="25"/>
  <c r="AD521" i="25"/>
  <c r="AL521" i="25"/>
  <c r="BE521" i="25"/>
  <c r="U521" i="25"/>
  <c r="AY521" i="25"/>
  <c r="AZ521" i="25"/>
  <c r="I522" i="25"/>
  <c r="H522" i="25" s="1"/>
  <c r="Q521" i="25"/>
  <c r="K521" i="25"/>
  <c r="AB521" i="25"/>
  <c r="U518" i="28" l="1"/>
  <c r="BG518" i="28"/>
  <c r="AR518" i="28"/>
  <c r="BA518" i="28"/>
  <c r="J519" i="28"/>
  <c r="BB518" i="28"/>
  <c r="BF518" i="28"/>
  <c r="BD518" i="28"/>
  <c r="AB518" i="28"/>
  <c r="K518" i="28"/>
  <c r="BH518" i="28"/>
  <c r="AK518" i="28"/>
  <c r="L518" i="28"/>
  <c r="M518" i="28"/>
  <c r="AM518" i="28"/>
  <c r="N518" i="28"/>
  <c r="AL518" i="28"/>
  <c r="AY518" i="28"/>
  <c r="AN518" i="28"/>
  <c r="AQ518" i="28"/>
  <c r="R518" i="28"/>
  <c r="AC518" i="28"/>
  <c r="AJ518" i="28"/>
  <c r="S518" i="28"/>
  <c r="V518" i="28"/>
  <c r="W518" i="28"/>
  <c r="AG518" i="28"/>
  <c r="AA518" i="28"/>
  <c r="AT518" i="28"/>
  <c r="Z518" i="28"/>
  <c r="BC518" i="28"/>
  <c r="AF518" i="28"/>
  <c r="O518" i="28"/>
  <c r="BE518" i="28"/>
  <c r="T518" i="28"/>
  <c r="AX518" i="28"/>
  <c r="AH518" i="28"/>
  <c r="AW518" i="28"/>
  <c r="X518" i="28"/>
  <c r="AZ518" i="28"/>
  <c r="AP518" i="28"/>
  <c r="P518" i="28"/>
  <c r="AI518" i="28"/>
  <c r="AU518" i="28"/>
  <c r="AD518" i="28"/>
  <c r="Y518" i="28"/>
  <c r="AE518" i="28"/>
  <c r="AV518" i="28"/>
  <c r="AO518" i="28"/>
  <c r="AS518" i="28"/>
  <c r="I519" i="28"/>
  <c r="H519" i="28" s="1"/>
  <c r="Q518" i="28"/>
  <c r="Z522" i="25"/>
  <c r="O522" i="25"/>
  <c r="AY522" i="25"/>
  <c r="N522" i="25"/>
  <c r="BF522" i="25"/>
  <c r="AR522" i="25"/>
  <c r="X522" i="25"/>
  <c r="U522" i="25"/>
  <c r="V522" i="25"/>
  <c r="AX522" i="25"/>
  <c r="Y522" i="25"/>
  <c r="AK522" i="25"/>
  <c r="AU522" i="25"/>
  <c r="AB522" i="25"/>
  <c r="BD522" i="25"/>
  <c r="K522" i="25"/>
  <c r="M522" i="25"/>
  <c r="AM522" i="25"/>
  <c r="AD522" i="25"/>
  <c r="I523" i="25"/>
  <c r="H523" i="25" s="1"/>
  <c r="AV522" i="25"/>
  <c r="BG522" i="25"/>
  <c r="W522" i="25"/>
  <c r="AO522" i="25"/>
  <c r="AW522" i="25"/>
  <c r="L522" i="25"/>
  <c r="R522" i="25"/>
  <c r="BI522" i="25"/>
  <c r="BE522" i="25"/>
  <c r="AL522" i="25"/>
  <c r="T522" i="25"/>
  <c r="AC522" i="25"/>
  <c r="BB522" i="25"/>
  <c r="AG522" i="25"/>
  <c r="AS522" i="25"/>
  <c r="AH522" i="25"/>
  <c r="BA522" i="25"/>
  <c r="BC522" i="25"/>
  <c r="AF522" i="25"/>
  <c r="AT522" i="25"/>
  <c r="S522" i="25"/>
  <c r="AE522" i="25"/>
  <c r="AP522" i="25"/>
  <c r="AZ522" i="25"/>
  <c r="AI522" i="25"/>
  <c r="AN522" i="25"/>
  <c r="AJ522" i="25"/>
  <c r="J523" i="25"/>
  <c r="BH522" i="25"/>
  <c r="AA522" i="25"/>
  <c r="Q522" i="25"/>
  <c r="P522" i="25"/>
  <c r="AQ522" i="25"/>
  <c r="AQ519" i="28" l="1"/>
  <c r="AM519" i="28"/>
  <c r="M519" i="28"/>
  <c r="AE519" i="28"/>
  <c r="AT519" i="28"/>
  <c r="BC519" i="28"/>
  <c r="AS519" i="28"/>
  <c r="BD519" i="28"/>
  <c r="AC519" i="28"/>
  <c r="BB519" i="28"/>
  <c r="AO519" i="28"/>
  <c r="L519" i="28"/>
  <c r="O519" i="28"/>
  <c r="I520" i="28"/>
  <c r="H520" i="28" s="1"/>
  <c r="BG519" i="28"/>
  <c r="AX519" i="28"/>
  <c r="AV519" i="28"/>
  <c r="R519" i="28"/>
  <c r="AG519" i="28"/>
  <c r="AU519" i="28"/>
  <c r="AN519" i="28"/>
  <c r="Y519" i="28"/>
  <c r="AF519" i="28"/>
  <c r="AR519" i="28"/>
  <c r="AH519" i="28"/>
  <c r="V519" i="28"/>
  <c r="K519" i="28"/>
  <c r="BH519" i="28"/>
  <c r="Z519" i="28"/>
  <c r="AJ519" i="28"/>
  <c r="AZ519" i="28"/>
  <c r="BE519" i="28"/>
  <c r="N519" i="28"/>
  <c r="Q519" i="28"/>
  <c r="W519" i="28"/>
  <c r="AL519" i="28"/>
  <c r="AA519" i="28"/>
  <c r="X519" i="28"/>
  <c r="AB519" i="28"/>
  <c r="BA519" i="28"/>
  <c r="AP519" i="28"/>
  <c r="S519" i="28"/>
  <c r="AY519" i="28"/>
  <c r="J520" i="28"/>
  <c r="P519" i="28"/>
  <c r="AD519" i="28"/>
  <c r="AW519" i="28"/>
  <c r="AI519" i="28"/>
  <c r="AK519" i="28"/>
  <c r="T519" i="28"/>
  <c r="BF519" i="28"/>
  <c r="U519" i="28"/>
  <c r="AQ523" i="25"/>
  <c r="AJ523" i="25"/>
  <c r="S523" i="25"/>
  <c r="AL523" i="25"/>
  <c r="AU523" i="25"/>
  <c r="AN523" i="25"/>
  <c r="J524" i="25"/>
  <c r="AG523" i="25"/>
  <c r="AT523" i="25"/>
  <c r="M523" i="25"/>
  <c r="AV523" i="25"/>
  <c r="U523" i="25"/>
  <c r="BG523" i="25"/>
  <c r="BI523" i="25"/>
  <c r="L523" i="25"/>
  <c r="R523" i="25"/>
  <c r="BE523" i="25"/>
  <c r="K523" i="25"/>
  <c r="BC523" i="25"/>
  <c r="BA523" i="25"/>
  <c r="AH523" i="25"/>
  <c r="W523" i="25"/>
  <c r="BH523" i="25"/>
  <c r="AX523" i="25"/>
  <c r="AF523" i="25"/>
  <c r="AY523" i="25"/>
  <c r="AO523" i="25"/>
  <c r="BB523" i="25"/>
  <c r="AC523" i="25"/>
  <c r="AR523" i="25"/>
  <c r="Q523" i="25"/>
  <c r="V523" i="25"/>
  <c r="T523" i="25"/>
  <c r="N523" i="25"/>
  <c r="I524" i="25"/>
  <c r="H524" i="25" s="1"/>
  <c r="Z523" i="25"/>
  <c r="AZ523" i="25"/>
  <c r="AK523" i="25"/>
  <c r="BD523" i="25"/>
  <c r="O523" i="25"/>
  <c r="AW523" i="25"/>
  <c r="AS523" i="25"/>
  <c r="AE523" i="25"/>
  <c r="BF523" i="25"/>
  <c r="AB523" i="25"/>
  <c r="AA523" i="25"/>
  <c r="AD523" i="25"/>
  <c r="Y523" i="25"/>
  <c r="AI523" i="25"/>
  <c r="X523" i="25"/>
  <c r="P523" i="25"/>
  <c r="AM523" i="25"/>
  <c r="AP523" i="25"/>
  <c r="AJ524" i="25" l="1"/>
  <c r="AM524" i="25"/>
  <c r="AT524" i="25"/>
  <c r="AQ524" i="25"/>
  <c r="AK524" i="25"/>
  <c r="R524" i="25"/>
  <c r="K524" i="25"/>
  <c r="AH524" i="25"/>
  <c r="BF524" i="25"/>
  <c r="AW524" i="25"/>
  <c r="O524" i="25"/>
  <c r="AF524" i="25"/>
  <c r="AZ524" i="25"/>
  <c r="J525" i="25"/>
  <c r="BC524" i="25"/>
  <c r="BG524" i="25"/>
  <c r="BB524" i="25"/>
  <c r="AY524" i="25"/>
  <c r="V524" i="25"/>
  <c r="N524" i="25"/>
  <c r="U524" i="25"/>
  <c r="AN524" i="25"/>
  <c r="AP524" i="25"/>
  <c r="AV524" i="25"/>
  <c r="BI524" i="25"/>
  <c r="M524" i="25"/>
  <c r="L524" i="25"/>
  <c r="BD524" i="25"/>
  <c r="T524" i="25"/>
  <c r="AL524" i="25"/>
  <c r="AR524" i="25"/>
  <c r="AB524" i="25"/>
  <c r="S524" i="25"/>
  <c r="BA524" i="25"/>
  <c r="AS524" i="25"/>
  <c r="I525" i="25"/>
  <c r="H525" i="25" s="1"/>
  <c r="Z524" i="25"/>
  <c r="AA524" i="25"/>
  <c r="BH524" i="25"/>
  <c r="AG524" i="25"/>
  <c r="AO524" i="25"/>
  <c r="X524" i="25"/>
  <c r="AX524" i="25"/>
  <c r="AU524" i="25"/>
  <c r="Y524" i="25"/>
  <c r="BE524" i="25"/>
  <c r="P524" i="25"/>
  <c r="AD524" i="25"/>
  <c r="AC524" i="25"/>
  <c r="AI524" i="25"/>
  <c r="Q524" i="25"/>
  <c r="AE524" i="25"/>
  <c r="W524" i="25"/>
  <c r="AY520" i="28"/>
  <c r="AT520" i="28"/>
  <c r="AC520" i="28"/>
  <c r="BE520" i="28"/>
  <c r="AW520" i="28"/>
  <c r="AH520" i="28"/>
  <c r="BA520" i="28"/>
  <c r="AP520" i="28"/>
  <c r="BF520" i="28"/>
  <c r="BD520" i="28"/>
  <c r="W520" i="28"/>
  <c r="U520" i="28"/>
  <c r="AO520" i="28"/>
  <c r="AX520" i="28"/>
  <c r="S520" i="28"/>
  <c r="AQ520" i="28"/>
  <c r="BH520" i="28"/>
  <c r="AN520" i="28"/>
  <c r="N520" i="28"/>
  <c r="AU520" i="28"/>
  <c r="BB520" i="28"/>
  <c r="T520" i="28"/>
  <c r="AE520" i="28"/>
  <c r="P520" i="28"/>
  <c r="O520" i="28"/>
  <c r="AG520" i="28"/>
  <c r="J521" i="28"/>
  <c r="AM520" i="28"/>
  <c r="BG520" i="28"/>
  <c r="AF520" i="28"/>
  <c r="AJ520" i="28"/>
  <c r="Q520" i="28"/>
  <c r="AB520" i="28"/>
  <c r="L520" i="28"/>
  <c r="AK520" i="28"/>
  <c r="AD520" i="28"/>
  <c r="V520" i="28"/>
  <c r="AA520" i="28"/>
  <c r="Y520" i="28"/>
  <c r="R520" i="28"/>
  <c r="AI520" i="28"/>
  <c r="M520" i="28"/>
  <c r="BC520" i="28"/>
  <c r="AZ520" i="28"/>
  <c r="X520" i="28"/>
  <c r="AL520" i="28"/>
  <c r="AV520" i="28"/>
  <c r="I521" i="28"/>
  <c r="H521" i="28" s="1"/>
  <c r="AR520" i="28"/>
  <c r="Z520" i="28"/>
  <c r="K520" i="28"/>
  <c r="AS520" i="28"/>
  <c r="AB525" i="25" l="1"/>
  <c r="BB525" i="25"/>
  <c r="U525" i="25"/>
  <c r="AT525" i="25"/>
  <c r="AV525" i="25"/>
  <c r="AY525" i="25"/>
  <c r="AK525" i="25"/>
  <c r="Y525" i="25"/>
  <c r="AU525" i="25"/>
  <c r="K525" i="25"/>
  <c r="AW525" i="25"/>
  <c r="M525" i="25"/>
  <c r="AF525" i="25"/>
  <c r="AX525" i="25"/>
  <c r="AQ525" i="25"/>
  <c r="AS525" i="25"/>
  <c r="W525" i="25"/>
  <c r="AH525" i="25"/>
  <c r="AJ525" i="25"/>
  <c r="S525" i="25"/>
  <c r="AE525" i="25"/>
  <c r="AO525" i="25"/>
  <c r="BI525" i="25"/>
  <c r="AL525" i="25"/>
  <c r="AN525" i="25"/>
  <c r="BG525" i="25"/>
  <c r="L525" i="25"/>
  <c r="AR525" i="25"/>
  <c r="BH525" i="25"/>
  <c r="O525" i="25"/>
  <c r="BC525" i="25"/>
  <c r="BD525" i="25"/>
  <c r="AZ525" i="25"/>
  <c r="AA525" i="25"/>
  <c r="AI525" i="25"/>
  <c r="AD525" i="25"/>
  <c r="P525" i="25"/>
  <c r="X525" i="25"/>
  <c r="T525" i="25"/>
  <c r="AP525" i="25"/>
  <c r="R525" i="25"/>
  <c r="V525" i="25"/>
  <c r="Z525" i="25"/>
  <c r="BA525" i="25"/>
  <c r="AM525" i="25"/>
  <c r="AG525" i="25"/>
  <c r="N525" i="25"/>
  <c r="BE525" i="25"/>
  <c r="I526" i="25"/>
  <c r="H526" i="25" s="1"/>
  <c r="Q525" i="25"/>
  <c r="BF525" i="25"/>
  <c r="AC525" i="25"/>
  <c r="J526" i="25"/>
  <c r="AV521" i="28"/>
  <c r="AY521" i="28"/>
  <c r="AW521" i="28"/>
  <c r="AI521" i="28"/>
  <c r="M521" i="28"/>
  <c r="T521" i="28"/>
  <c r="BB521" i="28"/>
  <c r="R521" i="28"/>
  <c r="AM521" i="28"/>
  <c r="AQ521" i="28"/>
  <c r="AO521" i="28"/>
  <c r="W521" i="28"/>
  <c r="AS521" i="28"/>
  <c r="Y521" i="28"/>
  <c r="BF521" i="28"/>
  <c r="BG521" i="28"/>
  <c r="AN521" i="28"/>
  <c r="J522" i="28"/>
  <c r="BH521" i="28"/>
  <c r="BA521" i="28"/>
  <c r="L521" i="28"/>
  <c r="S521" i="28"/>
  <c r="I522" i="28"/>
  <c r="H522" i="28" s="1"/>
  <c r="AR521" i="28"/>
  <c r="U521" i="28"/>
  <c r="AK521" i="28"/>
  <c r="BC521" i="28"/>
  <c r="V521" i="28"/>
  <c r="AU521" i="28"/>
  <c r="X521" i="28"/>
  <c r="AL521" i="28"/>
  <c r="O521" i="28"/>
  <c r="AP521" i="28"/>
  <c r="Z521" i="28"/>
  <c r="AT521" i="28"/>
  <c r="AD521" i="28"/>
  <c r="AB521" i="28"/>
  <c r="AZ521" i="28"/>
  <c r="BE521" i="28"/>
  <c r="BD521" i="28"/>
  <c r="AG521" i="28"/>
  <c r="AA521" i="28"/>
  <c r="AE521" i="28"/>
  <c r="K521" i="28"/>
  <c r="AH521" i="28"/>
  <c r="AJ521" i="28"/>
  <c r="N521" i="28"/>
  <c r="AF521" i="28"/>
  <c r="P521" i="28"/>
  <c r="Q521" i="28"/>
  <c r="AX521" i="28"/>
  <c r="AC521" i="28"/>
  <c r="AE526" i="25" l="1"/>
  <c r="AG526" i="25"/>
  <c r="T526" i="25"/>
  <c r="X526" i="25"/>
  <c r="AU526" i="25"/>
  <c r="AN526" i="25"/>
  <c r="BF526" i="25"/>
  <c r="AM526" i="25"/>
  <c r="AW526" i="25"/>
  <c r="J527" i="25"/>
  <c r="AZ526" i="25"/>
  <c r="BB526" i="25"/>
  <c r="K526" i="25"/>
  <c r="L526" i="25"/>
  <c r="AR526" i="25"/>
  <c r="BH526" i="25"/>
  <c r="AP526" i="25"/>
  <c r="AY526" i="25"/>
  <c r="Z526" i="25"/>
  <c r="AS526" i="25"/>
  <c r="Y526" i="25"/>
  <c r="AH526" i="25"/>
  <c r="AI526" i="25"/>
  <c r="U526" i="25"/>
  <c r="O526" i="25"/>
  <c r="AB526" i="25"/>
  <c r="AA526" i="25"/>
  <c r="I527" i="25"/>
  <c r="H527" i="25" s="1"/>
  <c r="S526" i="25"/>
  <c r="BD526" i="25"/>
  <c r="BA526" i="25"/>
  <c r="M526" i="25"/>
  <c r="P526" i="25"/>
  <c r="W526" i="25"/>
  <c r="BE526" i="25"/>
  <c r="AV526" i="25"/>
  <c r="AJ526" i="25"/>
  <c r="AT526" i="25"/>
  <c r="BC526" i="25"/>
  <c r="BG526" i="25"/>
  <c r="R526" i="25"/>
  <c r="AF526" i="25"/>
  <c r="V526" i="25"/>
  <c r="AD526" i="25"/>
  <c r="Q526" i="25"/>
  <c r="AL526" i="25"/>
  <c r="N526" i="25"/>
  <c r="AO526" i="25"/>
  <c r="AQ526" i="25"/>
  <c r="AX526" i="25"/>
  <c r="AC526" i="25"/>
  <c r="BI526" i="25"/>
  <c r="AK526" i="25"/>
  <c r="W522" i="28"/>
  <c r="X522" i="28"/>
  <c r="Y522" i="28"/>
  <c r="AI522" i="28"/>
  <c r="AP522" i="28"/>
  <c r="U522" i="28"/>
  <c r="AT522" i="28"/>
  <c r="R522" i="28"/>
  <c r="AQ522" i="28"/>
  <c r="AG522" i="28"/>
  <c r="N522" i="28"/>
  <c r="BH522" i="28"/>
  <c r="P522" i="28"/>
  <c r="AL522" i="28"/>
  <c r="Q522" i="28"/>
  <c r="AE522" i="28"/>
  <c r="AD522" i="28"/>
  <c r="AF522" i="28"/>
  <c r="S522" i="28"/>
  <c r="BC522" i="28"/>
  <c r="BD522" i="28"/>
  <c r="AO522" i="28"/>
  <c r="AX522" i="28"/>
  <c r="BE522" i="28"/>
  <c r="AJ522" i="28"/>
  <c r="L522" i="28"/>
  <c r="AY522" i="28"/>
  <c r="BF522" i="28"/>
  <c r="BA522" i="28"/>
  <c r="Z522" i="28"/>
  <c r="AK522" i="28"/>
  <c r="AB522" i="28"/>
  <c r="J523" i="28"/>
  <c r="AV522" i="28"/>
  <c r="I523" i="28"/>
  <c r="H523" i="28" s="1"/>
  <c r="AW522" i="28"/>
  <c r="AN522" i="28"/>
  <c r="AA522" i="28"/>
  <c r="AH522" i="28"/>
  <c r="V522" i="28"/>
  <c r="AM522" i="28"/>
  <c r="AU522" i="28"/>
  <c r="T522" i="28"/>
  <c r="O522" i="28"/>
  <c r="AS522" i="28"/>
  <c r="AR522" i="28"/>
  <c r="AC522" i="28"/>
  <c r="M522" i="28"/>
  <c r="AZ522" i="28"/>
  <c r="BG522" i="28"/>
  <c r="K522" i="28"/>
  <c r="BB522" i="28"/>
  <c r="AF523" i="28" l="1"/>
  <c r="M523" i="28"/>
  <c r="AV523" i="28"/>
  <c r="Z523" i="28"/>
  <c r="I524" i="28"/>
  <c r="H524" i="28" s="1"/>
  <c r="BH523" i="28"/>
  <c r="AZ523" i="28"/>
  <c r="BE523" i="28"/>
  <c r="K523" i="28"/>
  <c r="Y523" i="28"/>
  <c r="V523" i="28"/>
  <c r="AD523" i="28"/>
  <c r="AH523" i="28"/>
  <c r="P523" i="28"/>
  <c r="BD523" i="28"/>
  <c r="X523" i="28"/>
  <c r="S523" i="28"/>
  <c r="BB523" i="28"/>
  <c r="AN523" i="28"/>
  <c r="AQ523" i="28"/>
  <c r="W523" i="28"/>
  <c r="AW523" i="28"/>
  <c r="AI523" i="28"/>
  <c r="AP523" i="28"/>
  <c r="AX523" i="28"/>
  <c r="L523" i="28"/>
  <c r="N523" i="28"/>
  <c r="AO523" i="28"/>
  <c r="T523" i="28"/>
  <c r="J524" i="28"/>
  <c r="AT523" i="28"/>
  <c r="AB523" i="28"/>
  <c r="AR523" i="28"/>
  <c r="AS523" i="28"/>
  <c r="AK523" i="28"/>
  <c r="AY523" i="28"/>
  <c r="R523" i="28"/>
  <c r="BA523" i="28"/>
  <c r="AA523" i="28"/>
  <c r="U523" i="28"/>
  <c r="Q523" i="28"/>
  <c r="O523" i="28"/>
  <c r="BF523" i="28"/>
  <c r="AC523" i="28"/>
  <c r="AE523" i="28"/>
  <c r="AU523" i="28"/>
  <c r="BC523" i="28"/>
  <c r="AG523" i="28"/>
  <c r="AL523" i="28"/>
  <c r="AJ523" i="28"/>
  <c r="BG523" i="28"/>
  <c r="AM523" i="28"/>
  <c r="I528" i="25"/>
  <c r="H528" i="25" s="1"/>
  <c r="P527" i="25"/>
  <c r="AH527" i="25"/>
  <c r="AU527" i="25"/>
  <c r="BB527" i="25"/>
  <c r="BG527" i="25"/>
  <c r="AL527" i="25"/>
  <c r="AQ527" i="25"/>
  <c r="J528" i="25"/>
  <c r="AY527" i="25"/>
  <c r="N527" i="25"/>
  <c r="AR527" i="25"/>
  <c r="X527" i="25"/>
  <c r="AZ527" i="25"/>
  <c r="AS527" i="25"/>
  <c r="AW527" i="25"/>
  <c r="W527" i="25"/>
  <c r="AT527" i="25"/>
  <c r="AB527" i="25"/>
  <c r="BI527" i="25"/>
  <c r="L527" i="25"/>
  <c r="BH527" i="25"/>
  <c r="R527" i="25"/>
  <c r="S527" i="25"/>
  <c r="V527" i="25"/>
  <c r="AV527" i="25"/>
  <c r="T527" i="25"/>
  <c r="AG527" i="25"/>
  <c r="AA527" i="25"/>
  <c r="AD527" i="25"/>
  <c r="BF527" i="25"/>
  <c r="AJ527" i="25"/>
  <c r="K527" i="25"/>
  <c r="AM527" i="25"/>
  <c r="AX527" i="25"/>
  <c r="AE527" i="25"/>
  <c r="BD527" i="25"/>
  <c r="Z527" i="25"/>
  <c r="AI527" i="25"/>
  <c r="O527" i="25"/>
  <c r="AK527" i="25"/>
  <c r="M527" i="25"/>
  <c r="AP527" i="25"/>
  <c r="BE527" i="25"/>
  <c r="BA527" i="25"/>
  <c r="AN527" i="25"/>
  <c r="BC527" i="25"/>
  <c r="AO527" i="25"/>
  <c r="Q527" i="25"/>
  <c r="AF527" i="25"/>
  <c r="Y527" i="25"/>
  <c r="AC527" i="25"/>
  <c r="U527" i="25"/>
  <c r="BC524" i="28" l="1"/>
  <c r="AP524" i="28"/>
  <c r="W524" i="28"/>
  <c r="X524" i="28"/>
  <c r="AN524" i="28"/>
  <c r="U524" i="28"/>
  <c r="AK524" i="28"/>
  <c r="AS524" i="28"/>
  <c r="AA524" i="28"/>
  <c r="AU524" i="28"/>
  <c r="AE524" i="28"/>
  <c r="J525" i="28"/>
  <c r="I525" i="28"/>
  <c r="H525" i="28" s="1"/>
  <c r="K524" i="28"/>
  <c r="AC524" i="28"/>
  <c r="L524" i="28"/>
  <c r="BG524" i="28"/>
  <c r="AI524" i="28"/>
  <c r="AB524" i="28"/>
  <c r="V524" i="28"/>
  <c r="AM524" i="28"/>
  <c r="AT524" i="28"/>
  <c r="BE524" i="28"/>
  <c r="AG524" i="28"/>
  <c r="AR524" i="28"/>
  <c r="Y524" i="28"/>
  <c r="BA524" i="28"/>
  <c r="Q524" i="28"/>
  <c r="AV524" i="28"/>
  <c r="Z524" i="28"/>
  <c r="T524" i="28"/>
  <c r="AZ524" i="28"/>
  <c r="R524" i="28"/>
  <c r="BD524" i="28"/>
  <c r="P524" i="28"/>
  <c r="BH524" i="28"/>
  <c r="BF524" i="28"/>
  <c r="N524" i="28"/>
  <c r="AL524" i="28"/>
  <c r="AO524" i="28"/>
  <c r="AY524" i="28"/>
  <c r="O524" i="28"/>
  <c r="S524" i="28"/>
  <c r="BB524" i="28"/>
  <c r="AW524" i="28"/>
  <c r="M524" i="28"/>
  <c r="AQ524" i="28"/>
  <c r="AD524" i="28"/>
  <c r="AX524" i="28"/>
  <c r="AF524" i="28"/>
  <c r="AH524" i="28"/>
  <c r="AJ524" i="28"/>
  <c r="AK528" i="25"/>
  <c r="AR528" i="25"/>
  <c r="Q528" i="25"/>
  <c r="AM528" i="25"/>
  <c r="BB528" i="25"/>
  <c r="AN528" i="25"/>
  <c r="AZ528" i="25"/>
  <c r="AX528" i="25"/>
  <c r="M528" i="25"/>
  <c r="AT528" i="25"/>
  <c r="V528" i="25"/>
  <c r="AV528" i="25"/>
  <c r="AL528" i="25"/>
  <c r="N528" i="25"/>
  <c r="Y528" i="25"/>
  <c r="AW528" i="25"/>
  <c r="X528" i="25"/>
  <c r="U528" i="25"/>
  <c r="BD528" i="25"/>
  <c r="AS528" i="25"/>
  <c r="AG528" i="25"/>
  <c r="J529" i="25"/>
  <c r="BI528" i="25"/>
  <c r="P528" i="25"/>
  <c r="AH528" i="25"/>
  <c r="Z528" i="25"/>
  <c r="AB528" i="25"/>
  <c r="R528" i="25"/>
  <c r="BF528" i="25"/>
  <c r="AQ528" i="25"/>
  <c r="S528" i="25"/>
  <c r="AJ528" i="25"/>
  <c r="AY528" i="25"/>
  <c r="AD528" i="25"/>
  <c r="AU528" i="25"/>
  <c r="BC528" i="25"/>
  <c r="K528" i="25"/>
  <c r="AA528" i="25"/>
  <c r="BA528" i="25"/>
  <c r="L528" i="25"/>
  <c r="W528" i="25"/>
  <c r="AO528" i="25"/>
  <c r="AP528" i="25"/>
  <c r="T528" i="25"/>
  <c r="AI528" i="25"/>
  <c r="BE528" i="25"/>
  <c r="AC528" i="25"/>
  <c r="BH528" i="25"/>
  <c r="I529" i="25"/>
  <c r="H529" i="25" s="1"/>
  <c r="AF528" i="25"/>
  <c r="O528" i="25"/>
  <c r="AE528" i="25"/>
  <c r="BG528" i="25"/>
  <c r="AA529" i="25" l="1"/>
  <c r="X529" i="25"/>
  <c r="AW529" i="25"/>
  <c r="V529" i="25"/>
  <c r="Y529" i="25"/>
  <c r="AR529" i="25"/>
  <c r="K529" i="25"/>
  <c r="AN529" i="25"/>
  <c r="M529" i="25"/>
  <c r="S529" i="25"/>
  <c r="BF529" i="25"/>
  <c r="AH529" i="25"/>
  <c r="AI529" i="25"/>
  <c r="Q529" i="25"/>
  <c r="J530" i="25"/>
  <c r="BD529" i="25"/>
  <c r="AE529" i="25"/>
  <c r="BA529" i="25"/>
  <c r="AM529" i="25"/>
  <c r="AP529" i="25"/>
  <c r="BB529" i="25"/>
  <c r="AX529" i="25"/>
  <c r="AJ529" i="25"/>
  <c r="AO529" i="25"/>
  <c r="AK529" i="25"/>
  <c r="I530" i="25"/>
  <c r="H530" i="25" s="1"/>
  <c r="BI529" i="25"/>
  <c r="AU529" i="25"/>
  <c r="U529" i="25"/>
  <c r="AG529" i="25"/>
  <c r="AT529" i="25"/>
  <c r="AD529" i="25"/>
  <c r="W529" i="25"/>
  <c r="AQ529" i="25"/>
  <c r="AB529" i="25"/>
  <c r="AS529" i="25"/>
  <c r="L529" i="25"/>
  <c r="Z529" i="25"/>
  <c r="BG529" i="25"/>
  <c r="N529" i="25"/>
  <c r="R529" i="25"/>
  <c r="AL529" i="25"/>
  <c r="AV529" i="25"/>
  <c r="O529" i="25"/>
  <c r="BH529" i="25"/>
  <c r="BE529" i="25"/>
  <c r="BC529" i="25"/>
  <c r="AC529" i="25"/>
  <c r="P529" i="25"/>
  <c r="AY529" i="25"/>
  <c r="AF529" i="25"/>
  <c r="T529" i="25"/>
  <c r="AZ529" i="25"/>
  <c r="Y525" i="28"/>
  <c r="AI525" i="28"/>
  <c r="AT525" i="28"/>
  <c r="Z525" i="28"/>
  <c r="AJ525" i="28"/>
  <c r="P525" i="28"/>
  <c r="W525" i="28"/>
  <c r="S525" i="28"/>
  <c r="I526" i="28"/>
  <c r="H526" i="28" s="1"/>
  <c r="X525" i="28"/>
  <c r="V525" i="28"/>
  <c r="AC525" i="28"/>
  <c r="AF525" i="28"/>
  <c r="BH525" i="28"/>
  <c r="K525" i="28"/>
  <c r="AA525" i="28"/>
  <c r="AP525" i="28"/>
  <c r="AK525" i="28"/>
  <c r="AR525" i="28"/>
  <c r="BB525" i="28"/>
  <c r="AV525" i="28"/>
  <c r="AG525" i="28"/>
  <c r="BD525" i="28"/>
  <c r="AX525" i="28"/>
  <c r="AO525" i="28"/>
  <c r="BE525" i="28"/>
  <c r="AS525" i="28"/>
  <c r="AU525" i="28"/>
  <c r="BA525" i="28"/>
  <c r="BC525" i="28"/>
  <c r="U525" i="28"/>
  <c r="N525" i="28"/>
  <c r="BF525" i="28"/>
  <c r="AY525" i="28"/>
  <c r="BG525" i="28"/>
  <c r="AN525" i="28"/>
  <c r="AL525" i="28"/>
  <c r="J526" i="28"/>
  <c r="AB525" i="28"/>
  <c r="O525" i="28"/>
  <c r="M525" i="28"/>
  <c r="AZ525" i="28"/>
  <c r="Q525" i="28"/>
  <c r="AW525" i="28"/>
  <c r="R525" i="28"/>
  <c r="AH525" i="28"/>
  <c r="AM525" i="28"/>
  <c r="AD525" i="28"/>
  <c r="T525" i="28"/>
  <c r="AQ525" i="28"/>
  <c r="AE525" i="28"/>
  <c r="L525" i="28"/>
  <c r="M530" i="25" l="1"/>
  <c r="AG530" i="25"/>
  <c r="I531" i="25"/>
  <c r="H531" i="25" s="1"/>
  <c r="L530" i="25"/>
  <c r="BC530" i="25"/>
  <c r="BF530" i="25"/>
  <c r="BE530" i="25"/>
  <c r="K530" i="25"/>
  <c r="AA530" i="25"/>
  <c r="V530" i="25"/>
  <c r="J531" i="25"/>
  <c r="BA530" i="25"/>
  <c r="AR530" i="25"/>
  <c r="AK530" i="25"/>
  <c r="P530" i="25"/>
  <c r="BI530" i="25"/>
  <c r="AS530" i="25"/>
  <c r="AP530" i="25"/>
  <c r="S530" i="25"/>
  <c r="AL530" i="25"/>
  <c r="AW530" i="25"/>
  <c r="BG530" i="25"/>
  <c r="Z530" i="25"/>
  <c r="R530" i="25"/>
  <c r="Y530" i="25"/>
  <c r="AB530" i="25"/>
  <c r="O530" i="25"/>
  <c r="AH530" i="25"/>
  <c r="N530" i="25"/>
  <c r="AT530" i="25"/>
  <c r="BH530" i="25"/>
  <c r="AJ530" i="25"/>
  <c r="AM530" i="25"/>
  <c r="AQ530" i="25"/>
  <c r="AY530" i="25"/>
  <c r="AU530" i="25"/>
  <c r="T530" i="25"/>
  <c r="AC530" i="25"/>
  <c r="Q530" i="25"/>
  <c r="AZ530" i="25"/>
  <c r="AI530" i="25"/>
  <c r="BD530" i="25"/>
  <c r="AF530" i="25"/>
  <c r="W530" i="25"/>
  <c r="AN530" i="25"/>
  <c r="U530" i="25"/>
  <c r="AO530" i="25"/>
  <c r="X530" i="25"/>
  <c r="AE530" i="25"/>
  <c r="BB530" i="25"/>
  <c r="AX530" i="25"/>
  <c r="AV530" i="25"/>
  <c r="AD530" i="25"/>
  <c r="O526" i="28"/>
  <c r="AG526" i="28"/>
  <c r="AI526" i="28"/>
  <c r="BH526" i="28"/>
  <c r="AZ526" i="28"/>
  <c r="AK526" i="28"/>
  <c r="Q526" i="28"/>
  <c r="BB526" i="28"/>
  <c r="Z526" i="28"/>
  <c r="AH526" i="28"/>
  <c r="K526" i="28"/>
  <c r="AY526" i="28"/>
  <c r="AM526" i="28"/>
  <c r="Y526" i="28"/>
  <c r="N526" i="28"/>
  <c r="BD526" i="28"/>
  <c r="R526" i="28"/>
  <c r="M526" i="28"/>
  <c r="W526" i="28"/>
  <c r="AT526" i="28"/>
  <c r="AX526" i="28"/>
  <c r="BC526" i="28"/>
  <c r="AB526" i="28"/>
  <c r="AQ526" i="28"/>
  <c r="BA526" i="28"/>
  <c r="AR526" i="28"/>
  <c r="AA526" i="28"/>
  <c r="BF526" i="28"/>
  <c r="AW526" i="28"/>
  <c r="AE526" i="28"/>
  <c r="T526" i="28"/>
  <c r="AN526" i="28"/>
  <c r="X526" i="28"/>
  <c r="AP526" i="28"/>
  <c r="AO526" i="28"/>
  <c r="AV526" i="28"/>
  <c r="AF526" i="28"/>
  <c r="J527" i="28"/>
  <c r="P526" i="28"/>
  <c r="U526" i="28"/>
  <c r="I527" i="28"/>
  <c r="H527" i="28" s="1"/>
  <c r="AD526" i="28"/>
  <c r="AU526" i="28"/>
  <c r="AC526" i="28"/>
  <c r="V526" i="28"/>
  <c r="AL526" i="28"/>
  <c r="BE526" i="28"/>
  <c r="L526" i="28"/>
  <c r="AJ526" i="28"/>
  <c r="S526" i="28"/>
  <c r="BG526" i="28"/>
  <c r="AS526" i="28"/>
  <c r="AV527" i="28" l="1"/>
  <c r="T527" i="28"/>
  <c r="N527" i="28"/>
  <c r="AN527" i="28"/>
  <c r="X527" i="28"/>
  <c r="AX527" i="28"/>
  <c r="U527" i="28"/>
  <c r="AW527" i="28"/>
  <c r="J528" i="28"/>
  <c r="Y527" i="28"/>
  <c r="P527" i="28"/>
  <c r="AZ527" i="28"/>
  <c r="AA527" i="28"/>
  <c r="AY527" i="28"/>
  <c r="BC527" i="28"/>
  <c r="AG527" i="28"/>
  <c r="O527" i="28"/>
  <c r="BH527" i="28"/>
  <c r="Z527" i="28"/>
  <c r="V527" i="28"/>
  <c r="AQ527" i="28"/>
  <c r="R527" i="28"/>
  <c r="AS527" i="28"/>
  <c r="AJ527" i="28"/>
  <c r="AU527" i="28"/>
  <c r="K527" i="28"/>
  <c r="AP527" i="28"/>
  <c r="AB527" i="28"/>
  <c r="BB527" i="28"/>
  <c r="AR527" i="28"/>
  <c r="S527" i="28"/>
  <c r="BA527" i="28"/>
  <c r="Q527" i="28"/>
  <c r="M527" i="28"/>
  <c r="AH527" i="28"/>
  <c r="BD527" i="28"/>
  <c r="BG527" i="28"/>
  <c r="L527" i="28"/>
  <c r="BF527" i="28"/>
  <c r="AM527" i="28"/>
  <c r="AE527" i="28"/>
  <c r="AK527" i="28"/>
  <c r="AL527" i="28"/>
  <c r="W527" i="28"/>
  <c r="I528" i="28"/>
  <c r="H528" i="28" s="1"/>
  <c r="AI527" i="28"/>
  <c r="AD527" i="28"/>
  <c r="AF527" i="28"/>
  <c r="AO527" i="28"/>
  <c r="BE527" i="28"/>
  <c r="AC527" i="28"/>
  <c r="AT527" i="28"/>
  <c r="AH531" i="25"/>
  <c r="AY531" i="25"/>
  <c r="Z531" i="25"/>
  <c r="AN531" i="25"/>
  <c r="AQ531" i="25"/>
  <c r="AC531" i="25"/>
  <c r="AR531" i="25"/>
  <c r="N531" i="25"/>
  <c r="T531" i="25"/>
  <c r="O531" i="25"/>
  <c r="AG531" i="25"/>
  <c r="AD531" i="25"/>
  <c r="AZ531" i="25"/>
  <c r="AV531" i="25"/>
  <c r="J532" i="25"/>
  <c r="BE531" i="25"/>
  <c r="M531" i="25"/>
  <c r="L531" i="25"/>
  <c r="P531" i="25"/>
  <c r="AT531" i="25"/>
  <c r="BD531" i="25"/>
  <c r="AS531" i="25"/>
  <c r="BG531" i="25"/>
  <c r="AF531" i="25"/>
  <c r="V531" i="25"/>
  <c r="BF531" i="25"/>
  <c r="BH531" i="25"/>
  <c r="S531" i="25"/>
  <c r="AM531" i="25"/>
  <c r="BC531" i="25"/>
  <c r="AA531" i="25"/>
  <c r="BI531" i="25"/>
  <c r="X531" i="25"/>
  <c r="I532" i="25"/>
  <c r="H532" i="25" s="1"/>
  <c r="AX531" i="25"/>
  <c r="AO531" i="25"/>
  <c r="AW531" i="25"/>
  <c r="Q531" i="25"/>
  <c r="AK531" i="25"/>
  <c r="AJ531" i="25"/>
  <c r="AU531" i="25"/>
  <c r="AB531" i="25"/>
  <c r="K531" i="25"/>
  <c r="AL531" i="25"/>
  <c r="W531" i="25"/>
  <c r="AE531" i="25"/>
  <c r="BB531" i="25"/>
  <c r="Y531" i="25"/>
  <c r="U531" i="25"/>
  <c r="AI531" i="25"/>
  <c r="R531" i="25"/>
  <c r="BA531" i="25"/>
  <c r="AP531" i="25"/>
  <c r="T528" i="28" l="1"/>
  <c r="BD528" i="28"/>
  <c r="AC528" i="28"/>
  <c r="AU528" i="28"/>
  <c r="N528" i="28"/>
  <c r="M528" i="28"/>
  <c r="AP528" i="28"/>
  <c r="AX528" i="28"/>
  <c r="AQ528" i="28"/>
  <c r="AY528" i="28"/>
  <c r="BB528" i="28"/>
  <c r="AI528" i="28"/>
  <c r="AB528" i="28"/>
  <c r="BE528" i="28"/>
  <c r="AV528" i="28"/>
  <c r="V528" i="28"/>
  <c r="S528" i="28"/>
  <c r="BA528" i="28"/>
  <c r="BC528" i="28"/>
  <c r="BG528" i="28"/>
  <c r="AS528" i="28"/>
  <c r="AN528" i="28"/>
  <c r="Q528" i="28"/>
  <c r="Z528" i="28"/>
  <c r="P528" i="28"/>
  <c r="AE528" i="28"/>
  <c r="U528" i="28"/>
  <c r="W528" i="28"/>
  <c r="O528" i="28"/>
  <c r="AF528" i="28"/>
  <c r="AD528" i="28"/>
  <c r="AL528" i="28"/>
  <c r="AH528" i="28"/>
  <c r="K528" i="28"/>
  <c r="AT528" i="28"/>
  <c r="J529" i="28"/>
  <c r="BF528" i="28"/>
  <c r="X528" i="28"/>
  <c r="AG528" i="28"/>
  <c r="I529" i="28"/>
  <c r="H529" i="28" s="1"/>
  <c r="AZ528" i="28"/>
  <c r="AK528" i="28"/>
  <c r="AJ528" i="28"/>
  <c r="AR528" i="28"/>
  <c r="R528" i="28"/>
  <c r="AA528" i="28"/>
  <c r="AO528" i="28"/>
  <c r="BH528" i="28"/>
  <c r="Y528" i="28"/>
  <c r="AM528" i="28"/>
  <c r="AW528" i="28"/>
  <c r="L528" i="28"/>
  <c r="U532" i="25"/>
  <c r="AC532" i="25"/>
  <c r="BA532" i="25"/>
  <c r="BH532" i="25"/>
  <c r="BE532" i="25"/>
  <c r="AB532" i="25"/>
  <c r="M532" i="25"/>
  <c r="AA532" i="25"/>
  <c r="AM532" i="25"/>
  <c r="BF532" i="25"/>
  <c r="Y532" i="25"/>
  <c r="BC532" i="25"/>
  <c r="AE532" i="25"/>
  <c r="AW532" i="25"/>
  <c r="AV532" i="25"/>
  <c r="P532" i="25"/>
  <c r="T532" i="25"/>
  <c r="J533" i="25"/>
  <c r="AY532" i="25"/>
  <c r="X532" i="25"/>
  <c r="AG532" i="25"/>
  <c r="AK532" i="25"/>
  <c r="L532" i="25"/>
  <c r="AN532" i="25"/>
  <c r="AF532" i="25"/>
  <c r="AU532" i="25"/>
  <c r="AZ532" i="25"/>
  <c r="BI532" i="25"/>
  <c r="K532" i="25"/>
  <c r="O532" i="25"/>
  <c r="AS532" i="25"/>
  <c r="N532" i="25"/>
  <c r="AI532" i="25"/>
  <c r="I533" i="25"/>
  <c r="H533" i="25" s="1"/>
  <c r="BG532" i="25"/>
  <c r="AX532" i="25"/>
  <c r="AD532" i="25"/>
  <c r="AO532" i="25"/>
  <c r="AH532" i="25"/>
  <c r="V532" i="25"/>
  <c r="AJ532" i="25"/>
  <c r="R532" i="25"/>
  <c r="AT532" i="25"/>
  <c r="Z532" i="25"/>
  <c r="Q532" i="25"/>
  <c r="AQ532" i="25"/>
  <c r="AR532" i="25"/>
  <c r="W532" i="25"/>
  <c r="AP532" i="25"/>
  <c r="AL532" i="25"/>
  <c r="BB532" i="25"/>
  <c r="BD532" i="25"/>
  <c r="S532" i="25"/>
  <c r="I534" i="25" l="1"/>
  <c r="H534" i="25" s="1"/>
  <c r="BB533" i="25"/>
  <c r="AV533" i="25"/>
  <c r="BG533" i="25"/>
  <c r="AR533" i="25"/>
  <c r="K533" i="25"/>
  <c r="AZ533" i="25"/>
  <c r="BC533" i="25"/>
  <c r="AJ533" i="25"/>
  <c r="AA533" i="25"/>
  <c r="R533" i="25"/>
  <c r="AW533" i="25"/>
  <c r="AO533" i="25"/>
  <c r="S533" i="25"/>
  <c r="AQ533" i="25"/>
  <c r="AS533" i="25"/>
  <c r="AH533" i="25"/>
  <c r="X533" i="25"/>
  <c r="P533" i="25"/>
  <c r="Q533" i="25"/>
  <c r="U533" i="25"/>
  <c r="AE533" i="25"/>
  <c r="BD533" i="25"/>
  <c r="J534" i="25"/>
  <c r="AD533" i="25"/>
  <c r="AT533" i="25"/>
  <c r="T533" i="25"/>
  <c r="BA533" i="25"/>
  <c r="BI533" i="25"/>
  <c r="Y533" i="25"/>
  <c r="AL533" i="25"/>
  <c r="BH533" i="25"/>
  <c r="N533" i="25"/>
  <c r="L533" i="25"/>
  <c r="AM533" i="25"/>
  <c r="V533" i="25"/>
  <c r="Z533" i="25"/>
  <c r="AF533" i="25"/>
  <c r="AN533" i="25"/>
  <c r="AX533" i="25"/>
  <c r="AU533" i="25"/>
  <c r="AC533" i="25"/>
  <c r="AI533" i="25"/>
  <c r="M533" i="25"/>
  <c r="BE533" i="25"/>
  <c r="AP533" i="25"/>
  <c r="BF533" i="25"/>
  <c r="AB533" i="25"/>
  <c r="O533" i="25"/>
  <c r="W533" i="25"/>
  <c r="AG533" i="25"/>
  <c r="AK533" i="25"/>
  <c r="AY533" i="25"/>
  <c r="AH529" i="28"/>
  <c r="AL529" i="28"/>
  <c r="AB529" i="28"/>
  <c r="AY529" i="28"/>
  <c r="AG529" i="28"/>
  <c r="BF529" i="28"/>
  <c r="Y529" i="28"/>
  <c r="AW529" i="28"/>
  <c r="AE529" i="28"/>
  <c r="AF529" i="28"/>
  <c r="BE529" i="28"/>
  <c r="AZ529" i="28"/>
  <c r="P529" i="28"/>
  <c r="AX529" i="28"/>
  <c r="AI529" i="28"/>
  <c r="J530" i="28"/>
  <c r="AK529" i="28"/>
  <c r="AS529" i="28"/>
  <c r="AC529" i="28"/>
  <c r="BD529" i="28"/>
  <c r="BH529" i="28"/>
  <c r="T529" i="28"/>
  <c r="R529" i="28"/>
  <c r="I530" i="28"/>
  <c r="H530" i="28" s="1"/>
  <c r="BG529" i="28"/>
  <c r="L529" i="28"/>
  <c r="X529" i="28"/>
  <c r="Z529" i="28"/>
  <c r="AP529" i="28"/>
  <c r="BB529" i="28"/>
  <c r="AM529" i="28"/>
  <c r="O529" i="28"/>
  <c r="S529" i="28"/>
  <c r="M529" i="28"/>
  <c r="AA529" i="28"/>
  <c r="AQ529" i="28"/>
  <c r="V529" i="28"/>
  <c r="BC529" i="28"/>
  <c r="BA529" i="28"/>
  <c r="AR529" i="28"/>
  <c r="Q529" i="28"/>
  <c r="AO529" i="28"/>
  <c r="AT529" i="28"/>
  <c r="N529" i="28"/>
  <c r="W529" i="28"/>
  <c r="AJ529" i="28"/>
  <c r="AV529" i="28"/>
  <c r="AD529" i="28"/>
  <c r="K529" i="28"/>
  <c r="AU529" i="28"/>
  <c r="AN529" i="28"/>
  <c r="U529" i="28"/>
  <c r="AH530" i="28" l="1"/>
  <c r="I531" i="28"/>
  <c r="H531" i="28" s="1"/>
  <c r="O530" i="28"/>
  <c r="AP530" i="28"/>
  <c r="X530" i="28"/>
  <c r="BH530" i="28"/>
  <c r="Z530" i="28"/>
  <c r="BG530" i="28"/>
  <c r="M530" i="28"/>
  <c r="R530" i="28"/>
  <c r="AR530" i="28"/>
  <c r="AV530" i="28"/>
  <c r="Q530" i="28"/>
  <c r="S530" i="28"/>
  <c r="AE530" i="28"/>
  <c r="AM530" i="28"/>
  <c r="AG530" i="28"/>
  <c r="V530" i="28"/>
  <c r="U530" i="28"/>
  <c r="P530" i="28"/>
  <c r="AY530" i="28"/>
  <c r="AD530" i="28"/>
  <c r="AN530" i="28"/>
  <c r="BF530" i="28"/>
  <c r="AA530" i="28"/>
  <c r="BD530" i="28"/>
  <c r="Y530" i="28"/>
  <c r="N530" i="28"/>
  <c r="AO530" i="28"/>
  <c r="BE530" i="28"/>
  <c r="L530" i="28"/>
  <c r="K530" i="28"/>
  <c r="AJ530" i="28"/>
  <c r="AC530" i="28"/>
  <c r="AK530" i="28"/>
  <c r="AF530" i="28"/>
  <c r="BC530" i="28"/>
  <c r="AQ530" i="28"/>
  <c r="AL530" i="28"/>
  <c r="AX530" i="28"/>
  <c r="AB530" i="28"/>
  <c r="AI530" i="28"/>
  <c r="W530" i="28"/>
  <c r="AW530" i="28"/>
  <c r="AU530" i="28"/>
  <c r="AT530" i="28"/>
  <c r="J531" i="28"/>
  <c r="BA530" i="28"/>
  <c r="AS530" i="28"/>
  <c r="AZ530" i="28"/>
  <c r="BB530" i="28"/>
  <c r="T530" i="28"/>
  <c r="K534" i="25"/>
  <c r="BB534" i="25"/>
  <c r="S534" i="25"/>
  <c r="U534" i="25"/>
  <c r="AT534" i="25"/>
  <c r="V534" i="25"/>
  <c r="AQ534" i="25"/>
  <c r="M534" i="25"/>
  <c r="AS534" i="25"/>
  <c r="AD534" i="25"/>
  <c r="AH534" i="25"/>
  <c r="AZ534" i="25"/>
  <c r="BG534" i="25"/>
  <c r="BD534" i="25"/>
  <c r="AU534" i="25"/>
  <c r="AR534" i="25"/>
  <c r="AC534" i="25"/>
  <c r="AB534" i="25"/>
  <c r="X534" i="25"/>
  <c r="AM534" i="25"/>
  <c r="T534" i="25"/>
  <c r="AW534" i="25"/>
  <c r="AG534" i="25"/>
  <c r="I535" i="25"/>
  <c r="H535" i="25" s="1"/>
  <c r="AE534" i="25"/>
  <c r="R534" i="25"/>
  <c r="W534" i="25"/>
  <c r="AA534" i="25"/>
  <c r="BC534" i="25"/>
  <c r="AJ534" i="25"/>
  <c r="BI534" i="25"/>
  <c r="AL534" i="25"/>
  <c r="AV534" i="25"/>
  <c r="L534" i="25"/>
  <c r="AN534" i="25"/>
  <c r="O534" i="25"/>
  <c r="Y534" i="25"/>
  <c r="BH534" i="25"/>
  <c r="AO534" i="25"/>
  <c r="Q534" i="25"/>
  <c r="AK534" i="25"/>
  <c r="P534" i="25"/>
  <c r="AP534" i="25"/>
  <c r="AX534" i="25"/>
  <c r="AI534" i="25"/>
  <c r="Z534" i="25"/>
  <c r="BF534" i="25"/>
  <c r="AY534" i="25"/>
  <c r="N534" i="25"/>
  <c r="BE534" i="25"/>
  <c r="BA534" i="25"/>
  <c r="J535" i="25"/>
  <c r="AF534" i="25"/>
  <c r="BB531" i="28" l="1"/>
  <c r="Y531" i="28"/>
  <c r="AI531" i="28"/>
  <c r="P531" i="28"/>
  <c r="N531" i="28"/>
  <c r="AT531" i="28"/>
  <c r="K531" i="28"/>
  <c r="AO531" i="28"/>
  <c r="AH531" i="28"/>
  <c r="AL531" i="28"/>
  <c r="M531" i="28"/>
  <c r="BC531" i="28"/>
  <c r="AF531" i="28"/>
  <c r="J532" i="28"/>
  <c r="AU531" i="28"/>
  <c r="AG531" i="28"/>
  <c r="W531" i="28"/>
  <c r="AD531" i="28"/>
  <c r="BG531" i="28"/>
  <c r="AP531" i="28"/>
  <c r="AK531" i="28"/>
  <c r="V531" i="28"/>
  <c r="AR531" i="28"/>
  <c r="AJ531" i="28"/>
  <c r="Z531" i="28"/>
  <c r="AA531" i="28"/>
  <c r="AS531" i="28"/>
  <c r="L531" i="28"/>
  <c r="AV531" i="28"/>
  <c r="AN531" i="28"/>
  <c r="AE531" i="28"/>
  <c r="R531" i="28"/>
  <c r="O531" i="28"/>
  <c r="BA531" i="28"/>
  <c r="U531" i="28"/>
  <c r="AQ531" i="28"/>
  <c r="AM531" i="28"/>
  <c r="S531" i="28"/>
  <c r="BD531" i="28"/>
  <c r="BF531" i="28"/>
  <c r="AY531" i="28"/>
  <c r="T531" i="28"/>
  <c r="X531" i="28"/>
  <c r="I532" i="28"/>
  <c r="H532" i="28" s="1"/>
  <c r="Q531" i="28"/>
  <c r="AX531" i="28"/>
  <c r="AC531" i="28"/>
  <c r="AZ531" i="28"/>
  <c r="AW531" i="28"/>
  <c r="AB531" i="28"/>
  <c r="BE531" i="28"/>
  <c r="BH531" i="28"/>
  <c r="AK535" i="25"/>
  <c r="BA535" i="25"/>
  <c r="T535" i="25"/>
  <c r="R535" i="25"/>
  <c r="AC535" i="25"/>
  <c r="AN535" i="25"/>
  <c r="AI535" i="25"/>
  <c r="M535" i="25"/>
  <c r="AP535" i="25"/>
  <c r="AX535" i="25"/>
  <c r="AT535" i="25"/>
  <c r="AR535" i="25"/>
  <c r="AW535" i="25"/>
  <c r="Z535" i="25"/>
  <c r="AL535" i="25"/>
  <c r="W535" i="25"/>
  <c r="AQ535" i="25"/>
  <c r="BF535" i="25"/>
  <c r="BI535" i="25"/>
  <c r="AG535" i="25"/>
  <c r="AO535" i="25"/>
  <c r="AS535" i="25"/>
  <c r="BH535" i="25"/>
  <c r="U535" i="25"/>
  <c r="AF535" i="25"/>
  <c r="AM535" i="25"/>
  <c r="BD535" i="25"/>
  <c r="Y535" i="25"/>
  <c r="I536" i="25"/>
  <c r="H536" i="25" s="1"/>
  <c r="AU535" i="25"/>
  <c r="AY535" i="25"/>
  <c r="AH535" i="25"/>
  <c r="BG535" i="25"/>
  <c r="L535" i="25"/>
  <c r="BB535" i="25"/>
  <c r="K535" i="25"/>
  <c r="AZ535" i="25"/>
  <c r="Q535" i="25"/>
  <c r="AB535" i="25"/>
  <c r="AV535" i="25"/>
  <c r="P535" i="25"/>
  <c r="BE535" i="25"/>
  <c r="V535" i="25"/>
  <c r="N535" i="25"/>
  <c r="AA535" i="25"/>
  <c r="AJ535" i="25"/>
  <c r="J536" i="25"/>
  <c r="X535" i="25"/>
  <c r="AE535" i="25"/>
  <c r="O535" i="25"/>
  <c r="BC535" i="25"/>
  <c r="AD535" i="25"/>
  <c r="S535" i="25"/>
  <c r="AN532" i="28" l="1"/>
  <c r="BH532" i="28"/>
  <c r="BC532" i="28"/>
  <c r="S532" i="28"/>
  <c r="Y532" i="28"/>
  <c r="I533" i="28"/>
  <c r="H533" i="28" s="1"/>
  <c r="AO532" i="28"/>
  <c r="BD532" i="28"/>
  <c r="AU532" i="28"/>
  <c r="AH532" i="28"/>
  <c r="N532" i="28"/>
  <c r="AX532" i="28"/>
  <c r="R532" i="28"/>
  <c r="U532" i="28"/>
  <c r="T532" i="28"/>
  <c r="AC532" i="28"/>
  <c r="AS532" i="28"/>
  <c r="AE532" i="28"/>
  <c r="AL532" i="28"/>
  <c r="AP532" i="28"/>
  <c r="O532" i="28"/>
  <c r="AK532" i="28"/>
  <c r="BB532" i="28"/>
  <c r="Q532" i="28"/>
  <c r="BF532" i="28"/>
  <c r="AY532" i="28"/>
  <c r="K532" i="28"/>
  <c r="AM532" i="28"/>
  <c r="AZ532" i="28"/>
  <c r="AT532" i="28"/>
  <c r="Z532" i="28"/>
  <c r="AW532" i="28"/>
  <c r="AQ532" i="28"/>
  <c r="W532" i="28"/>
  <c r="AJ532" i="28"/>
  <c r="J533" i="28"/>
  <c r="BE532" i="28"/>
  <c r="AA532" i="28"/>
  <c r="P532" i="28"/>
  <c r="AF532" i="28"/>
  <c r="X532" i="28"/>
  <c r="AD532" i="28"/>
  <c r="BG532" i="28"/>
  <c r="V532" i="28"/>
  <c r="L532" i="28"/>
  <c r="BA532" i="28"/>
  <c r="AR532" i="28"/>
  <c r="M532" i="28"/>
  <c r="AG532" i="28"/>
  <c r="AB532" i="28"/>
  <c r="AI532" i="28"/>
  <c r="AV532" i="28"/>
  <c r="AU536" i="25"/>
  <c r="AN536" i="25"/>
  <c r="AP536" i="25"/>
  <c r="AZ536" i="25"/>
  <c r="BH536" i="25"/>
  <c r="K536" i="25"/>
  <c r="Q536" i="25"/>
  <c r="Y536" i="25"/>
  <c r="AW536" i="25"/>
  <c r="AB536" i="25"/>
  <c r="X536" i="25"/>
  <c r="BB536" i="25"/>
  <c r="Z536" i="25"/>
  <c r="AK536" i="25"/>
  <c r="AS536" i="25"/>
  <c r="L536" i="25"/>
  <c r="AA536" i="25"/>
  <c r="AC536" i="25"/>
  <c r="BE536" i="25"/>
  <c r="AO536" i="25"/>
  <c r="J537" i="25"/>
  <c r="O536" i="25"/>
  <c r="N536" i="25"/>
  <c r="P536" i="25"/>
  <c r="AT536" i="25"/>
  <c r="AH536" i="25"/>
  <c r="T536" i="25"/>
  <c r="BD536" i="25"/>
  <c r="AV536" i="25"/>
  <c r="AM536" i="25"/>
  <c r="AX536" i="25"/>
  <c r="AD536" i="25"/>
  <c r="AR536" i="25"/>
  <c r="BC536" i="25"/>
  <c r="M536" i="25"/>
  <c r="BA536" i="25"/>
  <c r="AQ536" i="25"/>
  <c r="BG536" i="25"/>
  <c r="AL536" i="25"/>
  <c r="I537" i="25"/>
  <c r="H537" i="25" s="1"/>
  <c r="U536" i="25"/>
  <c r="BF536" i="25"/>
  <c r="AJ536" i="25"/>
  <c r="BI536" i="25"/>
  <c r="AF536" i="25"/>
  <c r="R536" i="25"/>
  <c r="AG536" i="25"/>
  <c r="AE536" i="25"/>
  <c r="AI536" i="25"/>
  <c r="S536" i="25"/>
  <c r="W536" i="25"/>
  <c r="V536" i="25"/>
  <c r="AY536" i="25"/>
  <c r="AM533" i="28" l="1"/>
  <c r="AR533" i="28"/>
  <c r="AW533" i="28"/>
  <c r="AT533" i="28"/>
  <c r="AA533" i="28"/>
  <c r="AC533" i="28"/>
  <c r="AX533" i="28"/>
  <c r="O533" i="28"/>
  <c r="AJ533" i="28"/>
  <c r="AF533" i="28"/>
  <c r="AO533" i="28"/>
  <c r="I534" i="28"/>
  <c r="H534" i="28" s="1"/>
  <c r="AD533" i="28"/>
  <c r="BB533" i="28"/>
  <c r="AS533" i="28"/>
  <c r="L533" i="28"/>
  <c r="BC533" i="28"/>
  <c r="BA533" i="28"/>
  <c r="BD533" i="28"/>
  <c r="AL533" i="28"/>
  <c r="AV533" i="28"/>
  <c r="J534" i="28"/>
  <c r="BG533" i="28"/>
  <c r="AN533" i="28"/>
  <c r="AE533" i="28"/>
  <c r="AH533" i="28"/>
  <c r="K533" i="28"/>
  <c r="U533" i="28"/>
  <c r="Z533" i="28"/>
  <c r="R533" i="28"/>
  <c r="M533" i="28"/>
  <c r="AG533" i="28"/>
  <c r="AI533" i="28"/>
  <c r="Y533" i="28"/>
  <c r="BE533" i="28"/>
  <c r="AU533" i="28"/>
  <c r="Q533" i="28"/>
  <c r="AP533" i="28"/>
  <c r="BH533" i="28"/>
  <c r="AZ533" i="28"/>
  <c r="V533" i="28"/>
  <c r="AB533" i="28"/>
  <c r="P533" i="28"/>
  <c r="X533" i="28"/>
  <c r="AY533" i="28"/>
  <c r="AK533" i="28"/>
  <c r="T533" i="28"/>
  <c r="N533" i="28"/>
  <c r="W533" i="28"/>
  <c r="AQ533" i="28"/>
  <c r="BF533" i="28"/>
  <c r="S533" i="28"/>
  <c r="AR537" i="25"/>
  <c r="AB537" i="25"/>
  <c r="N537" i="25"/>
  <c r="K537" i="25"/>
  <c r="P537" i="25"/>
  <c r="X537" i="25"/>
  <c r="AD537" i="25"/>
  <c r="AV537" i="25"/>
  <c r="BB537" i="25"/>
  <c r="BG537" i="25"/>
  <c r="T537" i="25"/>
  <c r="AK537" i="25"/>
  <c r="L537" i="25"/>
  <c r="AA537" i="25"/>
  <c r="W537" i="25"/>
  <c r="AE537" i="25"/>
  <c r="BA537" i="25"/>
  <c r="AL537" i="25"/>
  <c r="BI537" i="25"/>
  <c r="BE537" i="25"/>
  <c r="AG537" i="25"/>
  <c r="AM537" i="25"/>
  <c r="AT537" i="25"/>
  <c r="Q537" i="25"/>
  <c r="AC537" i="25"/>
  <c r="AF537" i="25"/>
  <c r="BF537" i="25"/>
  <c r="AP537" i="25"/>
  <c r="AH537" i="25"/>
  <c r="Y537" i="25"/>
  <c r="AJ537" i="25"/>
  <c r="O537" i="25"/>
  <c r="J538" i="25"/>
  <c r="AZ537" i="25"/>
  <c r="AI537" i="25"/>
  <c r="S537" i="25"/>
  <c r="AW537" i="25"/>
  <c r="M537" i="25"/>
  <c r="AO537" i="25"/>
  <c r="U537" i="25"/>
  <c r="R537" i="25"/>
  <c r="I538" i="25"/>
  <c r="H538" i="25" s="1"/>
  <c r="AN537" i="25"/>
  <c r="AY537" i="25"/>
  <c r="Z537" i="25"/>
  <c r="V537" i="25"/>
  <c r="AX537" i="25"/>
  <c r="AU537" i="25"/>
  <c r="AQ537" i="25"/>
  <c r="AS537" i="25"/>
  <c r="BC537" i="25"/>
  <c r="BD537" i="25"/>
  <c r="BH537" i="25"/>
  <c r="AY538" i="25" l="1"/>
  <c r="BE538" i="25"/>
  <c r="AM538" i="25"/>
  <c r="R538" i="25"/>
  <c r="AV538" i="25"/>
  <c r="BB538" i="25"/>
  <c r="X538" i="25"/>
  <c r="AG538" i="25"/>
  <c r="J539" i="25"/>
  <c r="AJ538" i="25"/>
  <c r="N538" i="25"/>
  <c r="AA538" i="25"/>
  <c r="V538" i="25"/>
  <c r="AI538" i="25"/>
  <c r="T538" i="25"/>
  <c r="W538" i="25"/>
  <c r="AS538" i="25"/>
  <c r="AW538" i="25"/>
  <c r="AF538" i="25"/>
  <c r="Y538" i="25"/>
  <c r="BF538" i="25"/>
  <c r="AC538" i="25"/>
  <c r="P538" i="25"/>
  <c r="BA538" i="25"/>
  <c r="AK538" i="25"/>
  <c r="AQ538" i="25"/>
  <c r="Q538" i="25"/>
  <c r="L538" i="25"/>
  <c r="AD538" i="25"/>
  <c r="AT538" i="25"/>
  <c r="O538" i="25"/>
  <c r="AN538" i="25"/>
  <c r="S538" i="25"/>
  <c r="BG538" i="25"/>
  <c r="BI538" i="25"/>
  <c r="AL538" i="25"/>
  <c r="I539" i="25"/>
  <c r="H539" i="25" s="1"/>
  <c r="BH538" i="25"/>
  <c r="AB538" i="25"/>
  <c r="AH538" i="25"/>
  <c r="AR538" i="25"/>
  <c r="BD538" i="25"/>
  <c r="BC538" i="25"/>
  <c r="AU538" i="25"/>
  <c r="AP538" i="25"/>
  <c r="AX538" i="25"/>
  <c r="AO538" i="25"/>
  <c r="K538" i="25"/>
  <c r="M538" i="25"/>
  <c r="U538" i="25"/>
  <c r="AZ538" i="25"/>
  <c r="AE538" i="25"/>
  <c r="Z538" i="25"/>
  <c r="R534" i="28"/>
  <c r="AH534" i="28"/>
  <c r="U534" i="28"/>
  <c r="AY534" i="28"/>
  <c r="AV534" i="28"/>
  <c r="AB534" i="28"/>
  <c r="AX534" i="28"/>
  <c r="BB534" i="28"/>
  <c r="Y534" i="28"/>
  <c r="X534" i="28"/>
  <c r="AP534" i="28"/>
  <c r="O534" i="28"/>
  <c r="Q534" i="28"/>
  <c r="N534" i="28"/>
  <c r="V534" i="28"/>
  <c r="BE534" i="28"/>
  <c r="AL534" i="28"/>
  <c r="AK534" i="28"/>
  <c r="W534" i="28"/>
  <c r="I535" i="28"/>
  <c r="H535" i="28" s="1"/>
  <c r="L534" i="28"/>
  <c r="S534" i="28"/>
  <c r="BA534" i="28"/>
  <c r="AI534" i="28"/>
  <c r="AN534" i="28"/>
  <c r="AW534" i="28"/>
  <c r="AS534" i="28"/>
  <c r="Z534" i="28"/>
  <c r="J535" i="28"/>
  <c r="T534" i="28"/>
  <c r="AE534" i="28"/>
  <c r="BC534" i="28"/>
  <c r="P534" i="28"/>
  <c r="AC534" i="28"/>
  <c r="K534" i="28"/>
  <c r="AG534" i="28"/>
  <c r="AF534" i="28"/>
  <c r="AJ534" i="28"/>
  <c r="AT534" i="28"/>
  <c r="AR534" i="28"/>
  <c r="AO534" i="28"/>
  <c r="AQ534" i="28"/>
  <c r="M534" i="28"/>
  <c r="AM534" i="28"/>
  <c r="BF534" i="28"/>
  <c r="BG534" i="28"/>
  <c r="AU534" i="28"/>
  <c r="AA534" i="28"/>
  <c r="AZ534" i="28"/>
  <c r="BD534" i="28"/>
  <c r="BH534" i="28"/>
  <c r="AD534" i="28"/>
  <c r="P535" i="28" l="1"/>
  <c r="AT535" i="28"/>
  <c r="N535" i="28"/>
  <c r="AB535" i="28"/>
  <c r="AH535" i="28"/>
  <c r="W535" i="28"/>
  <c r="AD535" i="28"/>
  <c r="U535" i="28"/>
  <c r="AO535" i="28"/>
  <c r="BB535" i="28"/>
  <c r="M535" i="28"/>
  <c r="AS535" i="28"/>
  <c r="AC535" i="28"/>
  <c r="AG535" i="28"/>
  <c r="X535" i="28"/>
  <c r="AJ535" i="28"/>
  <c r="AI535" i="28"/>
  <c r="AV535" i="28"/>
  <c r="BD535" i="28"/>
  <c r="AQ535" i="28"/>
  <c r="AY535" i="28"/>
  <c r="Y535" i="28"/>
  <c r="L535" i="28"/>
  <c r="AA535" i="28"/>
  <c r="AX535" i="28"/>
  <c r="J536" i="28"/>
  <c r="S535" i="28"/>
  <c r="T535" i="28"/>
  <c r="AW535" i="28"/>
  <c r="BC535" i="28"/>
  <c r="R535" i="28"/>
  <c r="Q535" i="28"/>
  <c r="BF535" i="28"/>
  <c r="AE535" i="28"/>
  <c r="BE535" i="28"/>
  <c r="AP535" i="28"/>
  <c r="O535" i="28"/>
  <c r="AU535" i="28"/>
  <c r="AK535" i="28"/>
  <c r="AR535" i="28"/>
  <c r="BG535" i="28"/>
  <c r="I536" i="28"/>
  <c r="H536" i="28" s="1"/>
  <c r="AN535" i="28"/>
  <c r="K535" i="28"/>
  <c r="BH535" i="28"/>
  <c r="BA535" i="28"/>
  <c r="AF535" i="28"/>
  <c r="AZ535" i="28"/>
  <c r="AL535" i="28"/>
  <c r="V535" i="28"/>
  <c r="Z535" i="28"/>
  <c r="AM535" i="28"/>
  <c r="AR539" i="25"/>
  <c r="K539" i="25"/>
  <c r="AT539" i="25"/>
  <c r="AI539" i="25"/>
  <c r="AF539" i="25"/>
  <c r="AP539" i="25"/>
  <c r="AJ539" i="25"/>
  <c r="BD539" i="25"/>
  <c r="AK539" i="25"/>
  <c r="AN539" i="25"/>
  <c r="BA539" i="25"/>
  <c r="AE539" i="25"/>
  <c r="N539" i="25"/>
  <c r="AA539" i="25"/>
  <c r="AD539" i="25"/>
  <c r="AG539" i="25"/>
  <c r="AW539" i="25"/>
  <c r="S539" i="25"/>
  <c r="AZ539" i="25"/>
  <c r="AS539" i="25"/>
  <c r="AX539" i="25"/>
  <c r="AB539" i="25"/>
  <c r="U539" i="25"/>
  <c r="T539" i="25"/>
  <c r="AQ539" i="25"/>
  <c r="BE539" i="25"/>
  <c r="BG539" i="25"/>
  <c r="Z539" i="25"/>
  <c r="M539" i="25"/>
  <c r="Y539" i="25"/>
  <c r="BI539" i="25"/>
  <c r="AC539" i="25"/>
  <c r="R539" i="25"/>
  <c r="AM539" i="25"/>
  <c r="BH539" i="25"/>
  <c r="I540" i="25"/>
  <c r="H540" i="25" s="1"/>
  <c r="W539" i="25"/>
  <c r="P539" i="25"/>
  <c r="O539" i="25"/>
  <c r="BC539" i="25"/>
  <c r="AL539" i="25"/>
  <c r="BF539" i="25"/>
  <c r="V539" i="25"/>
  <c r="L539" i="25"/>
  <c r="Q539" i="25"/>
  <c r="AY539" i="25"/>
  <c r="J540" i="25"/>
  <c r="BB539" i="25"/>
  <c r="X539" i="25"/>
  <c r="AU539" i="25"/>
  <c r="AH539" i="25"/>
  <c r="AO539" i="25"/>
  <c r="AV539" i="25"/>
  <c r="N536" i="28" l="1"/>
  <c r="AO536" i="28"/>
  <c r="AU536" i="28"/>
  <c r="AK536" i="28"/>
  <c r="BD536" i="28"/>
  <c r="AX536" i="28"/>
  <c r="BA536" i="28"/>
  <c r="AJ536" i="28"/>
  <c r="W536" i="28"/>
  <c r="AM536" i="28"/>
  <c r="S536" i="28"/>
  <c r="I537" i="28"/>
  <c r="H537" i="28" s="1"/>
  <c r="U536" i="28"/>
  <c r="T536" i="28"/>
  <c r="AW536" i="28"/>
  <c r="J537" i="28"/>
  <c r="Z536" i="28"/>
  <c r="AI536" i="28"/>
  <c r="AE536" i="28"/>
  <c r="K536" i="28"/>
  <c r="AL536" i="28"/>
  <c r="AA536" i="28"/>
  <c r="AF536" i="28"/>
  <c r="BB536" i="28"/>
  <c r="AP536" i="28"/>
  <c r="X536" i="28"/>
  <c r="Q536" i="28"/>
  <c r="R536" i="28"/>
  <c r="AT536" i="28"/>
  <c r="BG536" i="28"/>
  <c r="AG536" i="28"/>
  <c r="AV536" i="28"/>
  <c r="BF536" i="28"/>
  <c r="AB536" i="28"/>
  <c r="V536" i="28"/>
  <c r="AR536" i="28"/>
  <c r="O536" i="28"/>
  <c r="M536" i="28"/>
  <c r="AH536" i="28"/>
  <c r="AZ536" i="28"/>
  <c r="AY536" i="28"/>
  <c r="AN536" i="28"/>
  <c r="BH536" i="28"/>
  <c r="L536" i="28"/>
  <c r="AQ536" i="28"/>
  <c r="AD536" i="28"/>
  <c r="AC536" i="28"/>
  <c r="AS536" i="28"/>
  <c r="P536" i="28"/>
  <c r="BE536" i="28"/>
  <c r="Y536" i="28"/>
  <c r="BC536" i="28"/>
  <c r="P540" i="25"/>
  <c r="BE540" i="25"/>
  <c r="O540" i="25"/>
  <c r="J541" i="25"/>
  <c r="W540" i="25"/>
  <c r="BB540" i="25"/>
  <c r="Z540" i="25"/>
  <c r="AN540" i="25"/>
  <c r="S540" i="25"/>
  <c r="AR540" i="25"/>
  <c r="AJ540" i="25"/>
  <c r="Y540" i="25"/>
  <c r="BF540" i="25"/>
  <c r="U540" i="25"/>
  <c r="I541" i="25"/>
  <c r="H541" i="25" s="1"/>
  <c r="BI540" i="25"/>
  <c r="N540" i="25"/>
  <c r="AC540" i="25"/>
  <c r="AE540" i="25"/>
  <c r="M540" i="25"/>
  <c r="BD540" i="25"/>
  <c r="AP540" i="25"/>
  <c r="AY540" i="25"/>
  <c r="T540" i="25"/>
  <c r="AX540" i="25"/>
  <c r="BC540" i="25"/>
  <c r="AF540" i="25"/>
  <c r="AW540" i="25"/>
  <c r="AZ540" i="25"/>
  <c r="V540" i="25"/>
  <c r="AQ540" i="25"/>
  <c r="L540" i="25"/>
  <c r="AL540" i="25"/>
  <c r="BA540" i="25"/>
  <c r="R540" i="25"/>
  <c r="AV540" i="25"/>
  <c r="AT540" i="25"/>
  <c r="K540" i="25"/>
  <c r="BH540" i="25"/>
  <c r="AD540" i="25"/>
  <c r="AM540" i="25"/>
  <c r="BG540" i="25"/>
  <c r="AG540" i="25"/>
  <c r="AI540" i="25"/>
  <c r="X540" i="25"/>
  <c r="AU540" i="25"/>
  <c r="AH540" i="25"/>
  <c r="AO540" i="25"/>
  <c r="AA540" i="25"/>
  <c r="AB540" i="25"/>
  <c r="AS540" i="25"/>
  <c r="Q540" i="25"/>
  <c r="AK540" i="25"/>
  <c r="AJ537" i="28" l="1"/>
  <c r="P537" i="28"/>
  <c r="AO537" i="28"/>
  <c r="Y537" i="28"/>
  <c r="V537" i="28"/>
  <c r="AD537" i="28"/>
  <c r="AC537" i="28"/>
  <c r="BC537" i="28"/>
  <c r="AE537" i="28"/>
  <c r="K537" i="28"/>
  <c r="AU537" i="28"/>
  <c r="AS537" i="28"/>
  <c r="AH537" i="28"/>
  <c r="BG537" i="28"/>
  <c r="BF537" i="28"/>
  <c r="BD537" i="28"/>
  <c r="U537" i="28"/>
  <c r="AR537" i="28"/>
  <c r="AI537" i="28"/>
  <c r="X537" i="28"/>
  <c r="AX537" i="28"/>
  <c r="AQ537" i="28"/>
  <c r="T537" i="28"/>
  <c r="AG537" i="28"/>
  <c r="S537" i="28"/>
  <c r="BB537" i="28"/>
  <c r="W537" i="28"/>
  <c r="AF537" i="28"/>
  <c r="M537" i="28"/>
  <c r="AM537" i="28"/>
  <c r="O537" i="28"/>
  <c r="AB537" i="28"/>
  <c r="R537" i="28"/>
  <c r="AP537" i="28"/>
  <c r="AT537" i="28"/>
  <c r="J538" i="28"/>
  <c r="Q537" i="28"/>
  <c r="AV537" i="28"/>
  <c r="BE537" i="28"/>
  <c r="BA537" i="28"/>
  <c r="AN537" i="28"/>
  <c r="I538" i="28"/>
  <c r="H538" i="28" s="1"/>
  <c r="AA537" i="28"/>
  <c r="AW537" i="28"/>
  <c r="L537" i="28"/>
  <c r="AK537" i="28"/>
  <c r="Z537" i="28"/>
  <c r="N537" i="28"/>
  <c r="AL537" i="28"/>
  <c r="BH537" i="28"/>
  <c r="AY537" i="28"/>
  <c r="AZ537" i="28"/>
  <c r="N541" i="25"/>
  <c r="AH541" i="25"/>
  <c r="AS541" i="25"/>
  <c r="P541" i="25"/>
  <c r="AW541" i="25"/>
  <c r="X541" i="25"/>
  <c r="U541" i="25"/>
  <c r="AO541" i="25"/>
  <c r="BH541" i="25"/>
  <c r="AG541" i="25"/>
  <c r="AM541" i="25"/>
  <c r="S541" i="25"/>
  <c r="BG541" i="25"/>
  <c r="AA541" i="25"/>
  <c r="V541" i="25"/>
  <c r="BB541" i="25"/>
  <c r="BF541" i="25"/>
  <c r="M541" i="25"/>
  <c r="Y541" i="25"/>
  <c r="I542" i="25"/>
  <c r="H542" i="25" s="1"/>
  <c r="Q541" i="25"/>
  <c r="AR541" i="25"/>
  <c r="L541" i="25"/>
  <c r="AD541" i="25"/>
  <c r="AE541" i="25"/>
  <c r="BC541" i="25"/>
  <c r="R541" i="25"/>
  <c r="AY541" i="25"/>
  <c r="AQ541" i="25"/>
  <c r="AP541" i="25"/>
  <c r="AL541" i="25"/>
  <c r="K541" i="25"/>
  <c r="W541" i="25"/>
  <c r="O541" i="25"/>
  <c r="T541" i="25"/>
  <c r="AU541" i="25"/>
  <c r="AV541" i="25"/>
  <c r="AB541" i="25"/>
  <c r="AN541" i="25"/>
  <c r="BI541" i="25"/>
  <c r="AF541" i="25"/>
  <c r="AT541" i="25"/>
  <c r="AJ541" i="25"/>
  <c r="BE541" i="25"/>
  <c r="AX541" i="25"/>
  <c r="Z541" i="25"/>
  <c r="J542" i="25"/>
  <c r="AC541" i="25"/>
  <c r="AZ541" i="25"/>
  <c r="BD541" i="25"/>
  <c r="BA541" i="25"/>
  <c r="AK541" i="25"/>
  <c r="AI541" i="25"/>
  <c r="AB538" i="28" l="1"/>
  <c r="S538" i="28"/>
  <c r="AZ538" i="28"/>
  <c r="L538" i="28"/>
  <c r="AN538" i="28"/>
  <c r="AS538" i="28"/>
  <c r="AH538" i="28"/>
  <c r="AD538" i="28"/>
  <c r="AT538" i="28"/>
  <c r="P538" i="28"/>
  <c r="AV538" i="28"/>
  <c r="O538" i="28"/>
  <c r="AK538" i="28"/>
  <c r="AJ538" i="28"/>
  <c r="N538" i="28"/>
  <c r="Z538" i="28"/>
  <c r="AF538" i="28"/>
  <c r="AQ538" i="28"/>
  <c r="BH538" i="28"/>
  <c r="U538" i="28"/>
  <c r="AI538" i="28"/>
  <c r="AC538" i="28"/>
  <c r="BC538" i="28"/>
  <c r="I539" i="28"/>
  <c r="H539" i="28" s="1"/>
  <c r="T538" i="28"/>
  <c r="K538" i="28"/>
  <c r="AA538" i="28"/>
  <c r="R538" i="28"/>
  <c r="V538" i="28"/>
  <c r="BE538" i="28"/>
  <c r="BG538" i="28"/>
  <c r="AM538" i="28"/>
  <c r="BF538" i="28"/>
  <c r="AG538" i="28"/>
  <c r="AP538" i="28"/>
  <c r="Y538" i="28"/>
  <c r="AX538" i="28"/>
  <c r="Q538" i="28"/>
  <c r="W538" i="28"/>
  <c r="AE538" i="28"/>
  <c r="AW538" i="28"/>
  <c r="AO538" i="28"/>
  <c r="BA538" i="28"/>
  <c r="BD538" i="28"/>
  <c r="AU538" i="28"/>
  <c r="X538" i="28"/>
  <c r="J539" i="28"/>
  <c r="AY538" i="28"/>
  <c r="BB538" i="28"/>
  <c r="M538" i="28"/>
  <c r="AL538" i="28"/>
  <c r="AR538" i="28"/>
  <c r="AQ542" i="25"/>
  <c r="Q542" i="25"/>
  <c r="W542" i="25"/>
  <c r="I543" i="25"/>
  <c r="H543" i="25" s="1"/>
  <c r="AR542" i="25"/>
  <c r="AH542" i="25"/>
  <c r="AV542" i="25"/>
  <c r="BA542" i="25"/>
  <c r="AS542" i="25"/>
  <c r="M542" i="25"/>
  <c r="N542" i="25"/>
  <c r="J543" i="25"/>
  <c r="K542" i="25"/>
  <c r="AX542" i="25"/>
  <c r="X542" i="25"/>
  <c r="AC542" i="25"/>
  <c r="BG542" i="25"/>
  <c r="U542" i="25"/>
  <c r="BB542" i="25"/>
  <c r="AY542" i="25"/>
  <c r="O542" i="25"/>
  <c r="AL542" i="25"/>
  <c r="AU542" i="25"/>
  <c r="S542" i="25"/>
  <c r="AO542" i="25"/>
  <c r="AN542" i="25"/>
  <c r="AZ542" i="25"/>
  <c r="AW542" i="25"/>
  <c r="BD542" i="25"/>
  <c r="AA542" i="25"/>
  <c r="Y542" i="25"/>
  <c r="L542" i="25"/>
  <c r="AF542" i="25"/>
  <c r="AD542" i="25"/>
  <c r="BE542" i="25"/>
  <c r="AK542" i="25"/>
  <c r="AB542" i="25"/>
  <c r="BH542" i="25"/>
  <c r="BC542" i="25"/>
  <c r="P542" i="25"/>
  <c r="BF542" i="25"/>
  <c r="R542" i="25"/>
  <c r="AE542" i="25"/>
  <c r="T542" i="25"/>
  <c r="AT542" i="25"/>
  <c r="AJ542" i="25"/>
  <c r="V542" i="25"/>
  <c r="AI542" i="25"/>
  <c r="BI542" i="25"/>
  <c r="AP542" i="25"/>
  <c r="Z542" i="25"/>
  <c r="AG542" i="25"/>
  <c r="AM542" i="25"/>
  <c r="AK543" i="25" l="1"/>
  <c r="BB543" i="25"/>
  <c r="Z543" i="25"/>
  <c r="BF543" i="25"/>
  <c r="AE543" i="25"/>
  <c r="V543" i="25"/>
  <c r="AM543" i="25"/>
  <c r="L543" i="25"/>
  <c r="O543" i="25"/>
  <c r="AA543" i="25"/>
  <c r="BD543" i="25"/>
  <c r="AU543" i="25"/>
  <c r="P543" i="25"/>
  <c r="M543" i="25"/>
  <c r="AO543" i="25"/>
  <c r="AS543" i="25"/>
  <c r="BH543" i="25"/>
  <c r="BA543" i="25"/>
  <c r="R543" i="25"/>
  <c r="AG543" i="25"/>
  <c r="BI543" i="25"/>
  <c r="AZ543" i="25"/>
  <c r="BC543" i="25"/>
  <c r="AW543" i="25"/>
  <c r="BE543" i="25"/>
  <c r="AC543" i="25"/>
  <c r="I544" i="25"/>
  <c r="H544" i="25" s="1"/>
  <c r="J544" i="25"/>
  <c r="AJ543" i="25"/>
  <c r="X543" i="25"/>
  <c r="Y543" i="25"/>
  <c r="AD543" i="25"/>
  <c r="AB543" i="25"/>
  <c r="AQ543" i="25"/>
  <c r="AT543" i="25"/>
  <c r="AN543" i="25"/>
  <c r="AP543" i="25"/>
  <c r="W543" i="25"/>
  <c r="AL543" i="25"/>
  <c r="U543" i="25"/>
  <c r="S543" i="25"/>
  <c r="N543" i="25"/>
  <c r="BG543" i="25"/>
  <c r="AY543" i="25"/>
  <c r="Q543" i="25"/>
  <c r="T543" i="25"/>
  <c r="AV543" i="25"/>
  <c r="AF543" i="25"/>
  <c r="K543" i="25"/>
  <c r="AX543" i="25"/>
  <c r="AI543" i="25"/>
  <c r="AR543" i="25"/>
  <c r="AH543" i="25"/>
  <c r="AU539" i="28"/>
  <c r="AZ539" i="28"/>
  <c r="BA539" i="28"/>
  <c r="AQ539" i="28"/>
  <c r="AX539" i="28"/>
  <c r="AI539" i="28"/>
  <c r="Y539" i="28"/>
  <c r="W539" i="28"/>
  <c r="K539" i="28"/>
  <c r="U539" i="28"/>
  <c r="Q539" i="28"/>
  <c r="AE539" i="28"/>
  <c r="M539" i="28"/>
  <c r="AM539" i="28"/>
  <c r="AR539" i="28"/>
  <c r="P539" i="28"/>
  <c r="BC539" i="28"/>
  <c r="AV539" i="28"/>
  <c r="AY539" i="28"/>
  <c r="AD539" i="28"/>
  <c r="O539" i="28"/>
  <c r="AW539" i="28"/>
  <c r="X539" i="28"/>
  <c r="AH539" i="28"/>
  <c r="AF539" i="28"/>
  <c r="BF539" i="28"/>
  <c r="AJ539" i="28"/>
  <c r="AL539" i="28"/>
  <c r="AS539" i="28"/>
  <c r="BG539" i="28"/>
  <c r="AP539" i="28"/>
  <c r="V539" i="28"/>
  <c r="I540" i="28"/>
  <c r="H540" i="28" s="1"/>
  <c r="AA539" i="28"/>
  <c r="R539" i="28"/>
  <c r="Z539" i="28"/>
  <c r="AT539" i="28"/>
  <c r="AC539" i="28"/>
  <c r="L539" i="28"/>
  <c r="N539" i="28"/>
  <c r="BH539" i="28"/>
  <c r="AO539" i="28"/>
  <c r="BB539" i="28"/>
  <c r="J540" i="28"/>
  <c r="AN539" i="28"/>
  <c r="BD539" i="28"/>
  <c r="AB539" i="28"/>
  <c r="BE539" i="28"/>
  <c r="AK539" i="28"/>
  <c r="T539" i="28"/>
  <c r="AG539" i="28"/>
  <c r="S539" i="28"/>
  <c r="T544" i="25" l="1"/>
  <c r="AP544" i="25"/>
  <c r="J545" i="25"/>
  <c r="L544" i="25"/>
  <c r="V544" i="25"/>
  <c r="AB544" i="25"/>
  <c r="X544" i="25"/>
  <c r="AI544" i="25"/>
  <c r="AM544" i="25"/>
  <c r="K544" i="25"/>
  <c r="BA544" i="25"/>
  <c r="BG544" i="25"/>
  <c r="BF544" i="25"/>
  <c r="AN544" i="25"/>
  <c r="AC544" i="25"/>
  <c r="U544" i="25"/>
  <c r="BB544" i="25"/>
  <c r="Z544" i="25"/>
  <c r="AE544" i="25"/>
  <c r="AU544" i="25"/>
  <c r="Y544" i="25"/>
  <c r="O544" i="25"/>
  <c r="AR544" i="25"/>
  <c r="AY544" i="25"/>
  <c r="P544" i="25"/>
  <c r="R544" i="25"/>
  <c r="AL544" i="25"/>
  <c r="AF544" i="25"/>
  <c r="AA544" i="25"/>
  <c r="S544" i="25"/>
  <c r="AT544" i="25"/>
  <c r="M544" i="25"/>
  <c r="I545" i="25"/>
  <c r="H545" i="25" s="1"/>
  <c r="AK544" i="25"/>
  <c r="AQ544" i="25"/>
  <c r="AS544" i="25"/>
  <c r="W544" i="25"/>
  <c r="N544" i="25"/>
  <c r="AD544" i="25"/>
  <c r="BC544" i="25"/>
  <c r="AH544" i="25"/>
  <c r="Q544" i="25"/>
  <c r="AZ544" i="25"/>
  <c r="BE544" i="25"/>
  <c r="AJ544" i="25"/>
  <c r="BD544" i="25"/>
  <c r="BI544" i="25"/>
  <c r="AO544" i="25"/>
  <c r="BH544" i="25"/>
  <c r="AG544" i="25"/>
  <c r="AX544" i="25"/>
  <c r="AW544" i="25"/>
  <c r="AV544" i="25"/>
  <c r="AM540" i="28"/>
  <c r="U540" i="28"/>
  <c r="AP540" i="28"/>
  <c r="AO540" i="28"/>
  <c r="AY540" i="28"/>
  <c r="AX540" i="28"/>
  <c r="AF540" i="28"/>
  <c r="BC540" i="28"/>
  <c r="BD540" i="28"/>
  <c r="AA540" i="28"/>
  <c r="BE540" i="28"/>
  <c r="AR540" i="28"/>
  <c r="I541" i="28"/>
  <c r="H541" i="28" s="1"/>
  <c r="AS540" i="28"/>
  <c r="BA540" i="28"/>
  <c r="M540" i="28"/>
  <c r="AK540" i="28"/>
  <c r="Q540" i="28"/>
  <c r="S540" i="28"/>
  <c r="AB540" i="28"/>
  <c r="R540" i="28"/>
  <c r="AL540" i="28"/>
  <c r="X540" i="28"/>
  <c r="N540" i="28"/>
  <c r="T540" i="28"/>
  <c r="AC540" i="28"/>
  <c r="AZ540" i="28"/>
  <c r="BF540" i="28"/>
  <c r="AT540" i="28"/>
  <c r="AH540" i="28"/>
  <c r="BG540" i="28"/>
  <c r="Z540" i="28"/>
  <c r="AW540" i="28"/>
  <c r="BH540" i="28"/>
  <c r="AQ540" i="28"/>
  <c r="O540" i="28"/>
  <c r="AG540" i="28"/>
  <c r="AJ540" i="28"/>
  <c r="AD540" i="28"/>
  <c r="AI540" i="28"/>
  <c r="AU540" i="28"/>
  <c r="L540" i="28"/>
  <c r="V540" i="28"/>
  <c r="AE540" i="28"/>
  <c r="P540" i="28"/>
  <c r="AN540" i="28"/>
  <c r="W540" i="28"/>
  <c r="AV540" i="28"/>
  <c r="Y540" i="28"/>
  <c r="K540" i="28"/>
  <c r="BB540" i="28"/>
  <c r="J541" i="28"/>
  <c r="AH545" i="25" l="1"/>
  <c r="K545" i="25"/>
  <c r="O545" i="25"/>
  <c r="Q545" i="25"/>
  <c r="P545" i="25"/>
  <c r="BF545" i="25"/>
  <c r="R545" i="25"/>
  <c r="AK545" i="25"/>
  <c r="BD545" i="25"/>
  <c r="AW545" i="25"/>
  <c r="AL545" i="25"/>
  <c r="S545" i="25"/>
  <c r="AY545" i="25"/>
  <c r="BA545" i="25"/>
  <c r="AD545" i="25"/>
  <c r="AO545" i="25"/>
  <c r="AQ545" i="25"/>
  <c r="AN545" i="25"/>
  <c r="AI545" i="25"/>
  <c r="V545" i="25"/>
  <c r="BB545" i="25"/>
  <c r="Y545" i="25"/>
  <c r="BE545" i="25"/>
  <c r="BI545" i="25"/>
  <c r="I546" i="25"/>
  <c r="H546" i="25" s="1"/>
  <c r="M545" i="25"/>
  <c r="AV545" i="25"/>
  <c r="U545" i="25"/>
  <c r="J546" i="25"/>
  <c r="AT545" i="25"/>
  <c r="AR545" i="25"/>
  <c r="AC545" i="25"/>
  <c r="Z545" i="25"/>
  <c r="AB545" i="25"/>
  <c r="BC545" i="25"/>
  <c r="T545" i="25"/>
  <c r="BG545" i="25"/>
  <c r="AA545" i="25"/>
  <c r="AU545" i="25"/>
  <c r="AM545" i="25"/>
  <c r="N545" i="25"/>
  <c r="AZ545" i="25"/>
  <c r="AX545" i="25"/>
  <c r="L545" i="25"/>
  <c r="X545" i="25"/>
  <c r="W545" i="25"/>
  <c r="AS545" i="25"/>
  <c r="BH545" i="25"/>
  <c r="AG545" i="25"/>
  <c r="AE545" i="25"/>
  <c r="AP545" i="25"/>
  <c r="AJ545" i="25"/>
  <c r="AF545" i="25"/>
  <c r="U541" i="28"/>
  <c r="AP541" i="28"/>
  <c r="J542" i="28"/>
  <c r="AG541" i="28"/>
  <c r="AI541" i="28"/>
  <c r="AQ541" i="28"/>
  <c r="M541" i="28"/>
  <c r="AY541" i="28"/>
  <c r="BC541" i="28"/>
  <c r="I542" i="28"/>
  <c r="H542" i="28" s="1"/>
  <c r="AR541" i="28"/>
  <c r="AN541" i="28"/>
  <c r="N541" i="28"/>
  <c r="AE541" i="28"/>
  <c r="Z541" i="28"/>
  <c r="Y541" i="28"/>
  <c r="AM541" i="28"/>
  <c r="BA541" i="28"/>
  <c r="Q541" i="28"/>
  <c r="AB541" i="28"/>
  <c r="P541" i="28"/>
  <c r="AW541" i="28"/>
  <c r="L541" i="28"/>
  <c r="AZ541" i="28"/>
  <c r="R541" i="28"/>
  <c r="BD541" i="28"/>
  <c r="V541" i="28"/>
  <c r="BH541" i="28"/>
  <c r="AO541" i="28"/>
  <c r="AK541" i="28"/>
  <c r="AS541" i="28"/>
  <c r="K541" i="28"/>
  <c r="AD541" i="28"/>
  <c r="AA541" i="28"/>
  <c r="AC541" i="28"/>
  <c r="AT541" i="28"/>
  <c r="AH541" i="28"/>
  <c r="BE541" i="28"/>
  <c r="AX541" i="28"/>
  <c r="AL541" i="28"/>
  <c r="AF541" i="28"/>
  <c r="AU541" i="28"/>
  <c r="T541" i="28"/>
  <c r="W541" i="28"/>
  <c r="AV541" i="28"/>
  <c r="AJ541" i="28"/>
  <c r="S541" i="28"/>
  <c r="X541" i="28"/>
  <c r="BG541" i="28"/>
  <c r="O541" i="28"/>
  <c r="BB541" i="28"/>
  <c r="BF541" i="28"/>
  <c r="AM542" i="28" l="1"/>
  <c r="BG542" i="28"/>
  <c r="AE542" i="28"/>
  <c r="AL542" i="28"/>
  <c r="M542" i="28"/>
  <c r="P542" i="28"/>
  <c r="AZ542" i="28"/>
  <c r="AG542" i="28"/>
  <c r="BA542" i="28"/>
  <c r="O542" i="28"/>
  <c r="BF542" i="28"/>
  <c r="U542" i="28"/>
  <c r="AN542" i="28"/>
  <c r="X542" i="28"/>
  <c r="AY542" i="28"/>
  <c r="R542" i="28"/>
  <c r="AV542" i="28"/>
  <c r="BD542" i="28"/>
  <c r="AT542" i="28"/>
  <c r="BE542" i="28"/>
  <c r="T542" i="28"/>
  <c r="AX542" i="28"/>
  <c r="AI542" i="28"/>
  <c r="AP542" i="28"/>
  <c r="V542" i="28"/>
  <c r="AR542" i="28"/>
  <c r="BC542" i="28"/>
  <c r="Z542" i="28"/>
  <c r="W542" i="28"/>
  <c r="AU542" i="28"/>
  <c r="J543" i="28"/>
  <c r="AS542" i="28"/>
  <c r="AJ542" i="28"/>
  <c r="AQ542" i="28"/>
  <c r="AH542" i="28"/>
  <c r="BH542" i="28"/>
  <c r="AA542" i="28"/>
  <c r="AF542" i="28"/>
  <c r="AW542" i="28"/>
  <c r="AK542" i="28"/>
  <c r="AO542" i="28"/>
  <c r="K542" i="28"/>
  <c r="Y542" i="28"/>
  <c r="AB542" i="28"/>
  <c r="I543" i="28"/>
  <c r="H543" i="28" s="1"/>
  <c r="Q542" i="28"/>
  <c r="AC542" i="28"/>
  <c r="BB542" i="28"/>
  <c r="AD542" i="28"/>
  <c r="L542" i="28"/>
  <c r="S542" i="28"/>
  <c r="N542" i="28"/>
  <c r="Q546" i="25"/>
  <c r="O546" i="25"/>
  <c r="I547" i="25"/>
  <c r="H547" i="25" s="1"/>
  <c r="AR546" i="25"/>
  <c r="AH546" i="25"/>
  <c r="BD546" i="25"/>
  <c r="T546" i="25"/>
  <c r="AU546" i="25"/>
  <c r="Z546" i="25"/>
  <c r="AP546" i="25"/>
  <c r="AF546" i="25"/>
  <c r="AG546" i="25"/>
  <c r="AQ546" i="25"/>
  <c r="AZ546" i="25"/>
  <c r="AL546" i="25"/>
  <c r="BH546" i="25"/>
  <c r="AN546" i="25"/>
  <c r="AS546" i="25"/>
  <c r="Y546" i="25"/>
  <c r="W546" i="25"/>
  <c r="AJ546" i="25"/>
  <c r="X546" i="25"/>
  <c r="AC546" i="25"/>
  <c r="AO546" i="25"/>
  <c r="BB546" i="25"/>
  <c r="BF546" i="25"/>
  <c r="AT546" i="25"/>
  <c r="AW546" i="25"/>
  <c r="AY546" i="25"/>
  <c r="BA546" i="25"/>
  <c r="AA546" i="25"/>
  <c r="AI546" i="25"/>
  <c r="N546" i="25"/>
  <c r="BG546" i="25"/>
  <c r="BE546" i="25"/>
  <c r="AB546" i="25"/>
  <c r="BC546" i="25"/>
  <c r="P546" i="25"/>
  <c r="AX546" i="25"/>
  <c r="AM546" i="25"/>
  <c r="AD546" i="25"/>
  <c r="BI546" i="25"/>
  <c r="R546" i="25"/>
  <c r="AV546" i="25"/>
  <c r="V546" i="25"/>
  <c r="K546" i="25"/>
  <c r="M546" i="25"/>
  <c r="U546" i="25"/>
  <c r="S546" i="25"/>
  <c r="J547" i="25"/>
  <c r="L546" i="25"/>
  <c r="AK546" i="25"/>
  <c r="AE546" i="25"/>
  <c r="BB543" i="28" l="1"/>
  <c r="V543" i="28"/>
  <c r="AF543" i="28"/>
  <c r="AX543" i="28"/>
  <c r="AJ543" i="28"/>
  <c r="AT543" i="28"/>
  <c r="AN543" i="28"/>
  <c r="AA543" i="28"/>
  <c r="O543" i="28"/>
  <c r="AH543" i="28"/>
  <c r="N543" i="28"/>
  <c r="AG543" i="28"/>
  <c r="AK543" i="28"/>
  <c r="P543" i="28"/>
  <c r="BD543" i="28"/>
  <c r="AU543" i="28"/>
  <c r="J544" i="28"/>
  <c r="X543" i="28"/>
  <c r="W543" i="28"/>
  <c r="AY543" i="28"/>
  <c r="Q543" i="28"/>
  <c r="U543" i="28"/>
  <c r="AD543" i="28"/>
  <c r="I544" i="28"/>
  <c r="H544" i="28" s="1"/>
  <c r="K543" i="28"/>
  <c r="M543" i="28"/>
  <c r="AC543" i="28"/>
  <c r="AR543" i="28"/>
  <c r="AE543" i="28"/>
  <c r="BE543" i="28"/>
  <c r="AI543" i="28"/>
  <c r="Y543" i="28"/>
  <c r="AQ543" i="28"/>
  <c r="S543" i="28"/>
  <c r="BH543" i="28"/>
  <c r="L543" i="28"/>
  <c r="BC543" i="28"/>
  <c r="AP543" i="28"/>
  <c r="R543" i="28"/>
  <c r="AM543" i="28"/>
  <c r="AZ543" i="28"/>
  <c r="BF543" i="28"/>
  <c r="AW543" i="28"/>
  <c r="AO543" i="28"/>
  <c r="AB543" i="28"/>
  <c r="AS543" i="28"/>
  <c r="T543" i="28"/>
  <c r="Z543" i="28"/>
  <c r="BA543" i="28"/>
  <c r="BG543" i="28"/>
  <c r="AL543" i="28"/>
  <c r="AV543" i="28"/>
  <c r="AK547" i="25"/>
  <c r="V547" i="25"/>
  <c r="K547" i="25"/>
  <c r="AI547" i="25"/>
  <c r="X547" i="25"/>
  <c r="AN547" i="25"/>
  <c r="AW547" i="25"/>
  <c r="U547" i="25"/>
  <c r="AD547" i="25"/>
  <c r="N547" i="25"/>
  <c r="R547" i="25"/>
  <c r="Z547" i="25"/>
  <c r="BC547" i="25"/>
  <c r="Q547" i="25"/>
  <c r="I548" i="25"/>
  <c r="H548" i="25" s="1"/>
  <c r="T547" i="25"/>
  <c r="AY547" i="25"/>
  <c r="AV547" i="25"/>
  <c r="AQ547" i="25"/>
  <c r="AS547" i="25"/>
  <c r="BG547" i="25"/>
  <c r="BE547" i="25"/>
  <c r="L547" i="25"/>
  <c r="AZ547" i="25"/>
  <c r="J548" i="25"/>
  <c r="AT547" i="25"/>
  <c r="AR547" i="25"/>
  <c r="AO547" i="25"/>
  <c r="W547" i="25"/>
  <c r="AB547" i="25"/>
  <c r="AH547" i="25"/>
  <c r="AL547" i="25"/>
  <c r="AC547" i="25"/>
  <c r="BD547" i="25"/>
  <c r="O547" i="25"/>
  <c r="BB547" i="25"/>
  <c r="AA547" i="25"/>
  <c r="BH547" i="25"/>
  <c r="AM547" i="25"/>
  <c r="BI547" i="25"/>
  <c r="M547" i="25"/>
  <c r="AF547" i="25"/>
  <c r="S547" i="25"/>
  <c r="AU547" i="25"/>
  <c r="P547" i="25"/>
  <c r="AJ547" i="25"/>
  <c r="AX547" i="25"/>
  <c r="BF547" i="25"/>
  <c r="BA547" i="25"/>
  <c r="AG547" i="25"/>
  <c r="Y547" i="25"/>
  <c r="AP547" i="25"/>
  <c r="AE547" i="25"/>
  <c r="W544" i="28" l="1"/>
  <c r="AY544" i="28"/>
  <c r="AA544" i="28"/>
  <c r="R544" i="28"/>
  <c r="AW544" i="28"/>
  <c r="AG544" i="28"/>
  <c r="P544" i="28"/>
  <c r="AT544" i="28"/>
  <c r="AS544" i="28"/>
  <c r="O544" i="28"/>
  <c r="AP544" i="28"/>
  <c r="BB544" i="28"/>
  <c r="AO544" i="28"/>
  <c r="AB544" i="28"/>
  <c r="AU544" i="28"/>
  <c r="BA544" i="28"/>
  <c r="AZ544" i="28"/>
  <c r="L544" i="28"/>
  <c r="AN544" i="28"/>
  <c r="BF544" i="28"/>
  <c r="BG544" i="28"/>
  <c r="S544" i="28"/>
  <c r="K544" i="28"/>
  <c r="AI544" i="28"/>
  <c r="V544" i="28"/>
  <c r="AL544" i="28"/>
  <c r="J545" i="28"/>
  <c r="AC544" i="28"/>
  <c r="U544" i="28"/>
  <c r="Y544" i="28"/>
  <c r="BE544" i="28"/>
  <c r="M544" i="28"/>
  <c r="Z544" i="28"/>
  <c r="Q544" i="28"/>
  <c r="AX544" i="28"/>
  <c r="AH544" i="28"/>
  <c r="AV544" i="28"/>
  <c r="X544" i="28"/>
  <c r="AE544" i="28"/>
  <c r="AR544" i="28"/>
  <c r="AF544" i="28"/>
  <c r="T544" i="28"/>
  <c r="BH544" i="28"/>
  <c r="AD544" i="28"/>
  <c r="AQ544" i="28"/>
  <c r="AJ544" i="28"/>
  <c r="I545" i="28"/>
  <c r="H545" i="28" s="1"/>
  <c r="BD544" i="28"/>
  <c r="N544" i="28"/>
  <c r="AM544" i="28"/>
  <c r="BC544" i="28"/>
  <c r="AK544" i="28"/>
  <c r="X548" i="25"/>
  <c r="AX548" i="25"/>
  <c r="L548" i="25"/>
  <c r="P548" i="25"/>
  <c r="AJ548" i="25"/>
  <c r="Z548" i="25"/>
  <c r="N548" i="25"/>
  <c r="AF548" i="25"/>
  <c r="AO548" i="25"/>
  <c r="K548" i="25"/>
  <c r="AA548" i="25"/>
  <c r="W548" i="25"/>
  <c r="I549" i="25"/>
  <c r="H549" i="25" s="1"/>
  <c r="O548" i="25"/>
  <c r="AQ548" i="25"/>
  <c r="R548" i="25"/>
  <c r="J549" i="25"/>
  <c r="BD548" i="25"/>
  <c r="BF548" i="25"/>
  <c r="AM548" i="25"/>
  <c r="AT548" i="25"/>
  <c r="AR548" i="25"/>
  <c r="AW548" i="25"/>
  <c r="Q548" i="25"/>
  <c r="AN548" i="25"/>
  <c r="AE548" i="25"/>
  <c r="AV548" i="25"/>
  <c r="AU548" i="25"/>
  <c r="AD548" i="25"/>
  <c r="BA548" i="25"/>
  <c r="AI548" i="25"/>
  <c r="AL548" i="25"/>
  <c r="M548" i="25"/>
  <c r="T548" i="25"/>
  <c r="AP548" i="25"/>
  <c r="AZ548" i="25"/>
  <c r="BI548" i="25"/>
  <c r="S548" i="25"/>
  <c r="AB548" i="25"/>
  <c r="AK548" i="25"/>
  <c r="BG548" i="25"/>
  <c r="BE548" i="25"/>
  <c r="AS548" i="25"/>
  <c r="BC548" i="25"/>
  <c r="AY548" i="25"/>
  <c r="V548" i="25"/>
  <c r="BB548" i="25"/>
  <c r="Y548" i="25"/>
  <c r="AC548" i="25"/>
  <c r="U548" i="25"/>
  <c r="AG548" i="25"/>
  <c r="AH548" i="25"/>
  <c r="BH548" i="25"/>
  <c r="AN545" i="28" l="1"/>
  <c r="AF545" i="28"/>
  <c r="I546" i="28"/>
  <c r="H546" i="28" s="1"/>
  <c r="AC545" i="28"/>
  <c r="AL545" i="28"/>
  <c r="AM545" i="28"/>
  <c r="AW545" i="28"/>
  <c r="S545" i="28"/>
  <c r="AK545" i="28"/>
  <c r="J546" i="28"/>
  <c r="M545" i="28"/>
  <c r="AX545" i="28"/>
  <c r="AV545" i="28"/>
  <c r="AI545" i="28"/>
  <c r="AS545" i="28"/>
  <c r="AR545" i="28"/>
  <c r="AJ545" i="28"/>
  <c r="W545" i="28"/>
  <c r="Q545" i="28"/>
  <c r="Y545" i="28"/>
  <c r="AH545" i="28"/>
  <c r="AP545" i="28"/>
  <c r="R545" i="28"/>
  <c r="V545" i="28"/>
  <c r="BH545" i="28"/>
  <c r="BA545" i="28"/>
  <c r="O545" i="28"/>
  <c r="Z545" i="28"/>
  <c r="P545" i="28"/>
  <c r="AG545" i="28"/>
  <c r="N545" i="28"/>
  <c r="AB545" i="28"/>
  <c r="BF545" i="28"/>
  <c r="BD545" i="28"/>
  <c r="U545" i="28"/>
  <c r="AA545" i="28"/>
  <c r="L545" i="28"/>
  <c r="BE545" i="28"/>
  <c r="K545" i="28"/>
  <c r="AU545" i="28"/>
  <c r="AY545" i="28"/>
  <c r="AQ545" i="28"/>
  <c r="AE545" i="28"/>
  <c r="BG545" i="28"/>
  <c r="AT545" i="28"/>
  <c r="AD545" i="28"/>
  <c r="T545" i="28"/>
  <c r="AZ545" i="28"/>
  <c r="X545" i="28"/>
  <c r="AO545" i="28"/>
  <c r="BC545" i="28"/>
  <c r="BB545" i="28"/>
  <c r="AO549" i="25"/>
  <c r="AE549" i="25"/>
  <c r="N549" i="25"/>
  <c r="W549" i="25"/>
  <c r="AW549" i="25"/>
  <c r="BB549" i="25"/>
  <c r="AX549" i="25"/>
  <c r="AG549" i="25"/>
  <c r="AJ549" i="25"/>
  <c r="AN549" i="25"/>
  <c r="AD549" i="25"/>
  <c r="T549" i="25"/>
  <c r="AM549" i="25"/>
  <c r="BA549" i="25"/>
  <c r="Q549" i="25"/>
  <c r="X549" i="25"/>
  <c r="R549" i="25"/>
  <c r="AA549" i="25"/>
  <c r="L549" i="25"/>
  <c r="BH549" i="25"/>
  <c r="J550" i="25"/>
  <c r="AP549" i="25"/>
  <c r="I550" i="25"/>
  <c r="H550" i="25" s="1"/>
  <c r="Z549" i="25"/>
  <c r="AT549" i="25"/>
  <c r="BD549" i="25"/>
  <c r="AV549" i="25"/>
  <c r="BI549" i="25"/>
  <c r="AK549" i="25"/>
  <c r="V549" i="25"/>
  <c r="BE549" i="25"/>
  <c r="AI549" i="25"/>
  <c r="BC549" i="25"/>
  <c r="K549" i="25"/>
  <c r="AS549" i="25"/>
  <c r="M549" i="25"/>
  <c r="BG549" i="25"/>
  <c r="AZ549" i="25"/>
  <c r="AU549" i="25"/>
  <c r="U549" i="25"/>
  <c r="AH549" i="25"/>
  <c r="AQ549" i="25"/>
  <c r="AB549" i="25"/>
  <c r="O549" i="25"/>
  <c r="AR549" i="25"/>
  <c r="S549" i="25"/>
  <c r="Y549" i="25"/>
  <c r="P549" i="25"/>
  <c r="AC549" i="25"/>
  <c r="AY549" i="25"/>
  <c r="AF549" i="25"/>
  <c r="AL549" i="25"/>
  <c r="BF549" i="25"/>
  <c r="T550" i="25" l="1"/>
  <c r="I551" i="25"/>
  <c r="H551" i="25" s="1"/>
  <c r="R550" i="25"/>
  <c r="AB550" i="25"/>
  <c r="Z550" i="25"/>
  <c r="AM550" i="25"/>
  <c r="AY550" i="25"/>
  <c r="AG550" i="25"/>
  <c r="AP550" i="25"/>
  <c r="AI550" i="25"/>
  <c r="AZ550" i="25"/>
  <c r="BC550" i="25"/>
  <c r="U550" i="25"/>
  <c r="AR550" i="25"/>
  <c r="AH550" i="25"/>
  <c r="AS550" i="25"/>
  <c r="M550" i="25"/>
  <c r="AL550" i="25"/>
  <c r="Q550" i="25"/>
  <c r="BD550" i="25"/>
  <c r="J551" i="25"/>
  <c r="K550" i="25"/>
  <c r="BG550" i="25"/>
  <c r="L550" i="25"/>
  <c r="AC550" i="25"/>
  <c r="AQ550" i="25"/>
  <c r="BA550" i="25"/>
  <c r="BB550" i="25"/>
  <c r="AD550" i="25"/>
  <c r="AW550" i="25"/>
  <c r="AX550" i="25"/>
  <c r="AA550" i="25"/>
  <c r="AJ550" i="25"/>
  <c r="X550" i="25"/>
  <c r="Y550" i="25"/>
  <c r="AN550" i="25"/>
  <c r="BE550" i="25"/>
  <c r="W550" i="25"/>
  <c r="S550" i="25"/>
  <c r="BH550" i="25"/>
  <c r="AT550" i="25"/>
  <c r="BI550" i="25"/>
  <c r="BF550" i="25"/>
  <c r="AO550" i="25"/>
  <c r="O550" i="25"/>
  <c r="V550" i="25"/>
  <c r="AK550" i="25"/>
  <c r="P550" i="25"/>
  <c r="N550" i="25"/>
  <c r="AU550" i="25"/>
  <c r="AV550" i="25"/>
  <c r="AF550" i="25"/>
  <c r="AE550" i="25"/>
  <c r="BC546" i="28"/>
  <c r="I547" i="28"/>
  <c r="H547" i="28" s="1"/>
  <c r="J547" i="28"/>
  <c r="Q546" i="28"/>
  <c r="AW546" i="28"/>
  <c r="AK546" i="28"/>
  <c r="AP546" i="28"/>
  <c r="N546" i="28"/>
  <c r="AE546" i="28"/>
  <c r="W546" i="28"/>
  <c r="AF546" i="28"/>
  <c r="P546" i="28"/>
  <c r="AA546" i="28"/>
  <c r="AC546" i="28"/>
  <c r="R546" i="28"/>
  <c r="AV546" i="28"/>
  <c r="AU546" i="28"/>
  <c r="AN546" i="28"/>
  <c r="BD546" i="28"/>
  <c r="T546" i="28"/>
  <c r="AJ546" i="28"/>
  <c r="AI546" i="28"/>
  <c r="Y546" i="28"/>
  <c r="V546" i="28"/>
  <c r="AX546" i="28"/>
  <c r="AD546" i="28"/>
  <c r="AB546" i="28"/>
  <c r="L546" i="28"/>
  <c r="AS546" i="28"/>
  <c r="BA546" i="28"/>
  <c r="BH546" i="28"/>
  <c r="O546" i="28"/>
  <c r="X546" i="28"/>
  <c r="BE546" i="28"/>
  <c r="K546" i="28"/>
  <c r="AT546" i="28"/>
  <c r="AH546" i="28"/>
  <c r="BG546" i="28"/>
  <c r="U546" i="28"/>
  <c r="AL546" i="28"/>
  <c r="AM546" i="28"/>
  <c r="AG546" i="28"/>
  <c r="AZ546" i="28"/>
  <c r="AY546" i="28"/>
  <c r="Z546" i="28"/>
  <c r="BB546" i="28"/>
  <c r="AQ546" i="28"/>
  <c r="M546" i="28"/>
  <c r="BF546" i="28"/>
  <c r="AR546" i="28"/>
  <c r="S546" i="28"/>
  <c r="AO546" i="28"/>
  <c r="X551" i="25" l="1"/>
  <c r="AC551" i="25"/>
  <c r="AB551" i="25"/>
  <c r="AQ551" i="25"/>
  <c r="L551" i="25"/>
  <c r="AO551" i="25"/>
  <c r="Y551" i="25"/>
  <c r="AS551" i="25"/>
  <c r="BE551" i="25"/>
  <c r="AD551" i="25"/>
  <c r="AK551" i="25"/>
  <c r="AJ551" i="25"/>
  <c r="S551" i="25"/>
  <c r="AZ551" i="25"/>
  <c r="K551" i="25"/>
  <c r="AL551" i="25"/>
  <c r="Z551" i="25"/>
  <c r="AH551" i="25"/>
  <c r="BB551" i="25"/>
  <c r="BF551" i="25"/>
  <c r="W551" i="25"/>
  <c r="I552" i="25"/>
  <c r="H552" i="25" s="1"/>
  <c r="R551" i="25"/>
  <c r="BD551" i="25"/>
  <c r="V551" i="25"/>
  <c r="P551" i="25"/>
  <c r="BG551" i="25"/>
  <c r="BH551" i="25"/>
  <c r="AW551" i="25"/>
  <c r="AP551" i="25"/>
  <c r="AU551" i="25"/>
  <c r="N551" i="25"/>
  <c r="T551" i="25"/>
  <c r="AA551" i="25"/>
  <c r="AM551" i="25"/>
  <c r="BA551" i="25"/>
  <c r="AX551" i="25"/>
  <c r="AI551" i="25"/>
  <c r="BI551" i="25"/>
  <c r="O551" i="25"/>
  <c r="AY551" i="25"/>
  <c r="U551" i="25"/>
  <c r="AT551" i="25"/>
  <c r="AV551" i="25"/>
  <c r="J552" i="25"/>
  <c r="M551" i="25"/>
  <c r="AE551" i="25"/>
  <c r="AF551" i="25"/>
  <c r="AG551" i="25"/>
  <c r="Q551" i="25"/>
  <c r="AN551" i="25"/>
  <c r="AR551" i="25"/>
  <c r="BC551" i="25"/>
  <c r="BA547" i="28"/>
  <c r="Q547" i="28"/>
  <c r="BG547" i="28"/>
  <c r="AD547" i="28"/>
  <c r="AT547" i="28"/>
  <c r="BH547" i="28"/>
  <c r="J548" i="28"/>
  <c r="AF547" i="28"/>
  <c r="P547" i="28"/>
  <c r="W547" i="28"/>
  <c r="BE547" i="28"/>
  <c r="AN547" i="28"/>
  <c r="AW547" i="28"/>
  <c r="AG547" i="28"/>
  <c r="AO547" i="28"/>
  <c r="K547" i="28"/>
  <c r="O547" i="28"/>
  <c r="AM547" i="28"/>
  <c r="AY547" i="28"/>
  <c r="AH547" i="28"/>
  <c r="R547" i="28"/>
  <c r="BB547" i="28"/>
  <c r="AC547" i="28"/>
  <c r="AX547" i="28"/>
  <c r="N547" i="28"/>
  <c r="AR547" i="28"/>
  <c r="U547" i="28"/>
  <c r="AZ547" i="28"/>
  <c r="Y547" i="28"/>
  <c r="BC547" i="28"/>
  <c r="AU547" i="28"/>
  <c r="L547" i="28"/>
  <c r="BD547" i="28"/>
  <c r="AP547" i="28"/>
  <c r="AL547" i="28"/>
  <c r="AA547" i="28"/>
  <c r="AE547" i="28"/>
  <c r="S547" i="28"/>
  <c r="M547" i="28"/>
  <c r="AS547" i="28"/>
  <c r="X547" i="28"/>
  <c r="AV547" i="28"/>
  <c r="AB547" i="28"/>
  <c r="AJ547" i="28"/>
  <c r="AI547" i="28"/>
  <c r="I548" i="28"/>
  <c r="H548" i="28" s="1"/>
  <c r="Z547" i="28"/>
  <c r="AK547" i="28"/>
  <c r="T547" i="28"/>
  <c r="BF547" i="28"/>
  <c r="V547" i="28"/>
  <c r="AQ547" i="28"/>
  <c r="AZ548" i="28" l="1"/>
  <c r="L548" i="28"/>
  <c r="U548" i="28"/>
  <c r="AH548" i="28"/>
  <c r="V548" i="28"/>
  <c r="AP548" i="28"/>
  <c r="BE548" i="28"/>
  <c r="AX548" i="28"/>
  <c r="AL548" i="28"/>
  <c r="AV548" i="28"/>
  <c r="AM548" i="28"/>
  <c r="X548" i="28"/>
  <c r="Q548" i="28"/>
  <c r="K548" i="28"/>
  <c r="AK548" i="28"/>
  <c r="BB548" i="28"/>
  <c r="S548" i="28"/>
  <c r="BF548" i="28"/>
  <c r="AE548" i="28"/>
  <c r="Y548" i="28"/>
  <c r="AO548" i="28"/>
  <c r="BG548" i="28"/>
  <c r="AD548" i="28"/>
  <c r="BD548" i="28"/>
  <c r="T548" i="28"/>
  <c r="Z548" i="28"/>
  <c r="P548" i="28"/>
  <c r="AI548" i="28"/>
  <c r="O548" i="28"/>
  <c r="R548" i="28"/>
  <c r="J549" i="28"/>
  <c r="N548" i="28"/>
  <c r="AA548" i="28"/>
  <c r="AR548" i="28"/>
  <c r="AS548" i="28"/>
  <c r="AN548" i="28"/>
  <c r="W548" i="28"/>
  <c r="AW548" i="28"/>
  <c r="M548" i="28"/>
  <c r="AC548" i="28"/>
  <c r="BC548" i="28"/>
  <c r="AU548" i="28"/>
  <c r="I549" i="28"/>
  <c r="H549" i="28" s="1"/>
  <c r="AB548" i="28"/>
  <c r="BA548" i="28"/>
  <c r="AG548" i="28"/>
  <c r="AT548" i="28"/>
  <c r="AQ548" i="28"/>
  <c r="AF548" i="28"/>
  <c r="AY548" i="28"/>
  <c r="BH548" i="28"/>
  <c r="AJ548" i="28"/>
  <c r="V552" i="25"/>
  <c r="BA552" i="25"/>
  <c r="AI552" i="25"/>
  <c r="I553" i="25"/>
  <c r="H553" i="25" s="1"/>
  <c r="AA552" i="25"/>
  <c r="BG552" i="25"/>
  <c r="P552" i="25"/>
  <c r="AP552" i="25"/>
  <c r="AM552" i="25"/>
  <c r="AQ552" i="25"/>
  <c r="AC552" i="25"/>
  <c r="N552" i="25"/>
  <c r="L552" i="25"/>
  <c r="AR552" i="25"/>
  <c r="AX552" i="25"/>
  <c r="AZ552" i="25"/>
  <c r="AT552" i="25"/>
  <c r="AD552" i="25"/>
  <c r="S552" i="25"/>
  <c r="AJ552" i="25"/>
  <c r="BI552" i="25"/>
  <c r="AY552" i="25"/>
  <c r="AV552" i="25"/>
  <c r="AL552" i="25"/>
  <c r="BE552" i="25"/>
  <c r="AW552" i="25"/>
  <c r="AU552" i="25"/>
  <c r="X552" i="25"/>
  <c r="BB552" i="25"/>
  <c r="Q552" i="25"/>
  <c r="AH552" i="25"/>
  <c r="Y552" i="25"/>
  <c r="AS552" i="25"/>
  <c r="Z552" i="25"/>
  <c r="M552" i="25"/>
  <c r="AF552" i="25"/>
  <c r="AG552" i="25"/>
  <c r="BH552" i="25"/>
  <c r="R552" i="25"/>
  <c r="O552" i="25"/>
  <c r="AK552" i="25"/>
  <c r="BC552" i="25"/>
  <c r="BD552" i="25"/>
  <c r="BF552" i="25"/>
  <c r="J553" i="25"/>
  <c r="T552" i="25"/>
  <c r="AN552" i="25"/>
  <c r="W552" i="25"/>
  <c r="AE552" i="25"/>
  <c r="AB552" i="25"/>
  <c r="U552" i="25"/>
  <c r="AO552" i="25"/>
  <c r="K552" i="25"/>
  <c r="BA549" i="28" l="1"/>
  <c r="AO549" i="28"/>
  <c r="I550" i="28"/>
  <c r="H550" i="28" s="1"/>
  <c r="AM549" i="28"/>
  <c r="R549" i="28"/>
  <c r="AJ549" i="28"/>
  <c r="Y549" i="28"/>
  <c r="K549" i="28"/>
  <c r="AL549" i="28"/>
  <c r="U549" i="28"/>
  <c r="O549" i="28"/>
  <c r="Z549" i="28"/>
  <c r="P549" i="28"/>
  <c r="AE549" i="28"/>
  <c r="V549" i="28"/>
  <c r="AH549" i="28"/>
  <c r="AV549" i="28"/>
  <c r="AI549" i="28"/>
  <c r="BC549" i="28"/>
  <c r="AC549" i="28"/>
  <c r="W549" i="28"/>
  <c r="AR549" i="28"/>
  <c r="AW549" i="28"/>
  <c r="Q549" i="28"/>
  <c r="BF549" i="28"/>
  <c r="L549" i="28"/>
  <c r="X549" i="28"/>
  <c r="AN549" i="28"/>
  <c r="AK549" i="28"/>
  <c r="AS549" i="28"/>
  <c r="S549" i="28"/>
  <c r="AQ549" i="28"/>
  <c r="AU549" i="28"/>
  <c r="AZ549" i="28"/>
  <c r="BD549" i="28"/>
  <c r="AG549" i="28"/>
  <c r="AT549" i="28"/>
  <c r="BB549" i="28"/>
  <c r="AX549" i="28"/>
  <c r="AA549" i="28"/>
  <c r="AP549" i="28"/>
  <c r="AD549" i="28"/>
  <c r="J550" i="28"/>
  <c r="N549" i="28"/>
  <c r="BH549" i="28"/>
  <c r="AB549" i="28"/>
  <c r="M549" i="28"/>
  <c r="BG549" i="28"/>
  <c r="AF549" i="28"/>
  <c r="AY549" i="28"/>
  <c r="T549" i="28"/>
  <c r="BE549" i="28"/>
  <c r="R553" i="25"/>
  <c r="AP553" i="25"/>
  <c r="I554" i="25"/>
  <c r="H554" i="25" s="1"/>
  <c r="AD553" i="25"/>
  <c r="BH553" i="25"/>
  <c r="AN553" i="25"/>
  <c r="AI553" i="25"/>
  <c r="AQ553" i="25"/>
  <c r="BD553" i="25"/>
  <c r="O553" i="25"/>
  <c r="BG553" i="25"/>
  <c r="AY553" i="25"/>
  <c r="U553" i="25"/>
  <c r="W553" i="25"/>
  <c r="AX553" i="25"/>
  <c r="AF553" i="25"/>
  <c r="AZ553" i="25"/>
  <c r="AU553" i="25"/>
  <c r="BC553" i="25"/>
  <c r="AJ553" i="25"/>
  <c r="BE553" i="25"/>
  <c r="BF553" i="25"/>
  <c r="J554" i="25"/>
  <c r="K553" i="25"/>
  <c r="Y553" i="25"/>
  <c r="Z553" i="25"/>
  <c r="AC553" i="25"/>
  <c r="AM553" i="25"/>
  <c r="AO553" i="25"/>
  <c r="M553" i="25"/>
  <c r="AR553" i="25"/>
  <c r="P553" i="25"/>
  <c r="T553" i="25"/>
  <c r="BI553" i="25"/>
  <c r="AH553" i="25"/>
  <c r="AB553" i="25"/>
  <c r="AL553" i="25"/>
  <c r="AA553" i="25"/>
  <c r="BA553" i="25"/>
  <c r="AV553" i="25"/>
  <c r="N553" i="25"/>
  <c r="L553" i="25"/>
  <c r="AW553" i="25"/>
  <c r="AS553" i="25"/>
  <c r="AT553" i="25"/>
  <c r="BB553" i="25"/>
  <c r="AK553" i="25"/>
  <c r="X553" i="25"/>
  <c r="V553" i="25"/>
  <c r="S553" i="25"/>
  <c r="Q553" i="25"/>
  <c r="AG553" i="25"/>
  <c r="AE553" i="25"/>
  <c r="N554" i="25" l="1"/>
  <c r="AT554" i="25"/>
  <c r="AK554" i="25"/>
  <c r="AU554" i="25"/>
  <c r="AN554" i="25"/>
  <c r="AQ554" i="25"/>
  <c r="Q554" i="25"/>
  <c r="AC554" i="25"/>
  <c r="X554" i="25"/>
  <c r="Z554" i="25"/>
  <c r="BF554" i="25"/>
  <c r="M554" i="25"/>
  <c r="AL554" i="25"/>
  <c r="AF554" i="25"/>
  <c r="AB554" i="25"/>
  <c r="L554" i="25"/>
  <c r="AX554" i="25"/>
  <c r="AP554" i="25"/>
  <c r="AA554" i="25"/>
  <c r="W554" i="25"/>
  <c r="BE554" i="25"/>
  <c r="J555" i="25"/>
  <c r="Y554" i="25"/>
  <c r="AZ554" i="25"/>
  <c r="AW554" i="25"/>
  <c r="AS554" i="25"/>
  <c r="AI554" i="25"/>
  <c r="BD554" i="25"/>
  <c r="BH554" i="25"/>
  <c r="BG554" i="25"/>
  <c r="BB554" i="25"/>
  <c r="AV554" i="25"/>
  <c r="AM554" i="25"/>
  <c r="AO554" i="25"/>
  <c r="AG554" i="25"/>
  <c r="U554" i="25"/>
  <c r="S554" i="25"/>
  <c r="AR554" i="25"/>
  <c r="BA554" i="25"/>
  <c r="T554" i="25"/>
  <c r="AY554" i="25"/>
  <c r="AH554" i="25"/>
  <c r="AD554" i="25"/>
  <c r="AJ554" i="25"/>
  <c r="P554" i="25"/>
  <c r="O554" i="25"/>
  <c r="I555" i="25"/>
  <c r="H555" i="25" s="1"/>
  <c r="R554" i="25"/>
  <c r="K554" i="25"/>
  <c r="V554" i="25"/>
  <c r="AE554" i="25"/>
  <c r="BI554" i="25"/>
  <c r="BC554" i="25"/>
  <c r="BA550" i="28"/>
  <c r="AZ550" i="28"/>
  <c r="AG550" i="28"/>
  <c r="BC550" i="28"/>
  <c r="AV550" i="28"/>
  <c r="K550" i="28"/>
  <c r="W550" i="28"/>
  <c r="AX550" i="28"/>
  <c r="AY550" i="28"/>
  <c r="AO550" i="28"/>
  <c r="AM550" i="28"/>
  <c r="Y550" i="28"/>
  <c r="AN550" i="28"/>
  <c r="AL550" i="28"/>
  <c r="AR550" i="28"/>
  <c r="O550" i="28"/>
  <c r="BD550" i="28"/>
  <c r="AH550" i="28"/>
  <c r="P550" i="28"/>
  <c r="AJ550" i="28"/>
  <c r="T550" i="28"/>
  <c r="X550" i="28"/>
  <c r="U550" i="28"/>
  <c r="AD550" i="28"/>
  <c r="AQ550" i="28"/>
  <c r="AC550" i="28"/>
  <c r="S550" i="28"/>
  <c r="AK550" i="28"/>
  <c r="AW550" i="28"/>
  <c r="V550" i="28"/>
  <c r="BH550" i="28"/>
  <c r="BF550" i="28"/>
  <c r="AS550" i="28"/>
  <c r="AB550" i="28"/>
  <c r="AA550" i="28"/>
  <c r="AE550" i="28"/>
  <c r="AT550" i="28"/>
  <c r="AP550" i="28"/>
  <c r="BE550" i="28"/>
  <c r="R550" i="28"/>
  <c r="AI550" i="28"/>
  <c r="L550" i="28"/>
  <c r="I551" i="28"/>
  <c r="H551" i="28" s="1"/>
  <c r="Q550" i="28"/>
  <c r="BB550" i="28"/>
  <c r="Z550" i="28"/>
  <c r="BG550" i="28"/>
  <c r="AF550" i="28"/>
  <c r="J551" i="28"/>
  <c r="AU550" i="28"/>
  <c r="M550" i="28"/>
  <c r="N550" i="28"/>
  <c r="AB555" i="25" l="1"/>
  <c r="AO555" i="25"/>
  <c r="T555" i="25"/>
  <c r="AM555" i="25"/>
  <c r="M555" i="25"/>
  <c r="AS555" i="25"/>
  <c r="P555" i="25"/>
  <c r="N555" i="25"/>
  <c r="AH555" i="25"/>
  <c r="BC555" i="25"/>
  <c r="I556" i="25"/>
  <c r="H556" i="25" s="1"/>
  <c r="J556" i="25"/>
  <c r="W555" i="25"/>
  <c r="AL555" i="25"/>
  <c r="K555" i="25"/>
  <c r="AR555" i="25"/>
  <c r="R555" i="25"/>
  <c r="AT555" i="25"/>
  <c r="AE555" i="25"/>
  <c r="AV555" i="25"/>
  <c r="AX555" i="25"/>
  <c r="BB555" i="25"/>
  <c r="AF555" i="25"/>
  <c r="AY555" i="25"/>
  <c r="Z555" i="25"/>
  <c r="BE555" i="25"/>
  <c r="S555" i="25"/>
  <c r="AU555" i="25"/>
  <c r="L555" i="25"/>
  <c r="AA555" i="25"/>
  <c r="AK555" i="25"/>
  <c r="AP555" i="25"/>
  <c r="AC555" i="25"/>
  <c r="BA555" i="25"/>
  <c r="AJ555" i="25"/>
  <c r="AD555" i="25"/>
  <c r="AG555" i="25"/>
  <c r="BH555" i="25"/>
  <c r="Q555" i="25"/>
  <c r="BG555" i="25"/>
  <c r="X555" i="25"/>
  <c r="AN555" i="25"/>
  <c r="AZ555" i="25"/>
  <c r="U555" i="25"/>
  <c r="AW555" i="25"/>
  <c r="BD555" i="25"/>
  <c r="BF555" i="25"/>
  <c r="BI555" i="25"/>
  <c r="AI555" i="25"/>
  <c r="AQ555" i="25"/>
  <c r="Y555" i="25"/>
  <c r="O555" i="25"/>
  <c r="V555" i="25"/>
  <c r="T551" i="28"/>
  <c r="AS551" i="28"/>
  <c r="AG551" i="28"/>
  <c r="AQ551" i="28"/>
  <c r="AJ551" i="28"/>
  <c r="AV551" i="28"/>
  <c r="P551" i="28"/>
  <c r="AT551" i="28"/>
  <c r="BE551" i="28"/>
  <c r="BC551" i="28"/>
  <c r="BA551" i="28"/>
  <c r="U551" i="28"/>
  <c r="AK551" i="28"/>
  <c r="AA551" i="28"/>
  <c r="AL551" i="28"/>
  <c r="Q551" i="28"/>
  <c r="AW551" i="28"/>
  <c r="K551" i="28"/>
  <c r="V551" i="28"/>
  <c r="I552" i="28"/>
  <c r="H552" i="28" s="1"/>
  <c r="AN551" i="28"/>
  <c r="AC551" i="28"/>
  <c r="BG551" i="28"/>
  <c r="AO551" i="28"/>
  <c r="AR551" i="28"/>
  <c r="R551" i="28"/>
  <c r="BH551" i="28"/>
  <c r="J552" i="28"/>
  <c r="AX551" i="28"/>
  <c r="AE551" i="28"/>
  <c r="L551" i="28"/>
  <c r="AF551" i="28"/>
  <c r="AP551" i="28"/>
  <c r="AY551" i="28"/>
  <c r="X551" i="28"/>
  <c r="AU551" i="28"/>
  <c r="AI551" i="28"/>
  <c r="AZ551" i="28"/>
  <c r="BB551" i="28"/>
  <c r="M551" i="28"/>
  <c r="Z551" i="28"/>
  <c r="W551" i="28"/>
  <c r="BD551" i="28"/>
  <c r="Y551" i="28"/>
  <c r="AM551" i="28"/>
  <c r="N551" i="28"/>
  <c r="AB551" i="28"/>
  <c r="AH551" i="28"/>
  <c r="O551" i="28"/>
  <c r="AD551" i="28"/>
  <c r="S551" i="28"/>
  <c r="BF551" i="28"/>
  <c r="AS552" i="28" l="1"/>
  <c r="AT552" i="28"/>
  <c r="J553" i="28"/>
  <c r="V552" i="28"/>
  <c r="AU552" i="28"/>
  <c r="M552" i="28"/>
  <c r="U552" i="28"/>
  <c r="AL552" i="28"/>
  <c r="X552" i="28"/>
  <c r="Q552" i="28"/>
  <c r="S552" i="28"/>
  <c r="Y552" i="28"/>
  <c r="AP552" i="28"/>
  <c r="AF552" i="28"/>
  <c r="R552" i="28"/>
  <c r="BD552" i="28"/>
  <c r="BG552" i="28"/>
  <c r="BA552" i="28"/>
  <c r="T552" i="28"/>
  <c r="AE552" i="28"/>
  <c r="AV552" i="28"/>
  <c r="N552" i="28"/>
  <c r="AX552" i="28"/>
  <c r="O552" i="28"/>
  <c r="AN552" i="28"/>
  <c r="AR552" i="28"/>
  <c r="AJ552" i="28"/>
  <c r="AG552" i="28"/>
  <c r="BF552" i="28"/>
  <c r="AK552" i="28"/>
  <c r="AO552" i="28"/>
  <c r="AH552" i="28"/>
  <c r="BE552" i="28"/>
  <c r="W552" i="28"/>
  <c r="I553" i="28"/>
  <c r="H553" i="28" s="1"/>
  <c r="AQ552" i="28"/>
  <c r="BH552" i="28"/>
  <c r="AW552" i="28"/>
  <c r="AB552" i="28"/>
  <c r="AI552" i="28"/>
  <c r="Z552" i="28"/>
  <c r="BC552" i="28"/>
  <c r="BB552" i="28"/>
  <c r="AD552" i="28"/>
  <c r="P552" i="28"/>
  <c r="AA552" i="28"/>
  <c r="AZ552" i="28"/>
  <c r="AM552" i="28"/>
  <c r="AY552" i="28"/>
  <c r="K552" i="28"/>
  <c r="AC552" i="28"/>
  <c r="L552" i="28"/>
  <c r="AG556" i="25"/>
  <c r="AS556" i="25"/>
  <c r="P556" i="25"/>
  <c r="AZ556" i="25"/>
  <c r="AB556" i="25"/>
  <c r="L556" i="25"/>
  <c r="AM556" i="25"/>
  <c r="AN556" i="25"/>
  <c r="Q556" i="25"/>
  <c r="O556" i="25"/>
  <c r="AH556" i="25"/>
  <c r="Y556" i="25"/>
  <c r="AO556" i="25"/>
  <c r="AI556" i="25"/>
  <c r="Z556" i="25"/>
  <c r="AU556" i="25"/>
  <c r="AP556" i="25"/>
  <c r="AA556" i="25"/>
  <c r="I557" i="25"/>
  <c r="H557" i="25" s="1"/>
  <c r="BH556" i="25"/>
  <c r="N556" i="25"/>
  <c r="AW556" i="25"/>
  <c r="U556" i="25"/>
  <c r="BA556" i="25"/>
  <c r="AR556" i="25"/>
  <c r="AX556" i="25"/>
  <c r="AJ556" i="25"/>
  <c r="BC556" i="25"/>
  <c r="AF556" i="25"/>
  <c r="BD556" i="25"/>
  <c r="AY556" i="25"/>
  <c r="AD556" i="25"/>
  <c r="J557" i="25"/>
  <c r="AE556" i="25"/>
  <c r="K556" i="25"/>
  <c r="AL556" i="25"/>
  <c r="AV556" i="25"/>
  <c r="AC556" i="25"/>
  <c r="AK556" i="25"/>
  <c r="BF556" i="25"/>
  <c r="X556" i="25"/>
  <c r="M556" i="25"/>
  <c r="AQ556" i="25"/>
  <c r="BB556" i="25"/>
  <c r="S556" i="25"/>
  <c r="V556" i="25"/>
  <c r="BE556" i="25"/>
  <c r="AT556" i="25"/>
  <c r="BI556" i="25"/>
  <c r="T556" i="25"/>
  <c r="BG556" i="25"/>
  <c r="R556" i="25"/>
  <c r="W556" i="25"/>
  <c r="V553" i="28" l="1"/>
  <c r="AP553" i="28"/>
  <c r="J554" i="28"/>
  <c r="AO553" i="28"/>
  <c r="BH553" i="28"/>
  <c r="AF553" i="28"/>
  <c r="Q553" i="28"/>
  <c r="W553" i="28"/>
  <c r="U553" i="28"/>
  <c r="Y553" i="28"/>
  <c r="I554" i="28"/>
  <c r="H554" i="28" s="1"/>
  <c r="AG553" i="28"/>
  <c r="AN553" i="28"/>
  <c r="K553" i="28"/>
  <c r="AY553" i="28"/>
  <c r="AX553" i="28"/>
  <c r="S553" i="28"/>
  <c r="AK553" i="28"/>
  <c r="AE553" i="28"/>
  <c r="BA553" i="28"/>
  <c r="P553" i="28"/>
  <c r="AW553" i="28"/>
  <c r="AB553" i="28"/>
  <c r="AD553" i="28"/>
  <c r="O553" i="28"/>
  <c r="AZ553" i="28"/>
  <c r="Z553" i="28"/>
  <c r="BG553" i="28"/>
  <c r="AT553" i="28"/>
  <c r="AU553" i="28"/>
  <c r="N553" i="28"/>
  <c r="AH553" i="28"/>
  <c r="AI553" i="28"/>
  <c r="AM553" i="28"/>
  <c r="AQ553" i="28"/>
  <c r="BD553" i="28"/>
  <c r="X553" i="28"/>
  <c r="T553" i="28"/>
  <c r="AS553" i="28"/>
  <c r="AL553" i="28"/>
  <c r="AJ553" i="28"/>
  <c r="L553" i="28"/>
  <c r="AA553" i="28"/>
  <c r="AC553" i="28"/>
  <c r="BE553" i="28"/>
  <c r="AR553" i="28"/>
  <c r="M553" i="28"/>
  <c r="BB553" i="28"/>
  <c r="BC553" i="28"/>
  <c r="R553" i="28"/>
  <c r="BF553" i="28"/>
  <c r="AV553" i="28"/>
  <c r="AG557" i="25"/>
  <c r="AX557" i="25"/>
  <c r="T557" i="25"/>
  <c r="R557" i="25"/>
  <c r="AB557" i="25"/>
  <c r="AS557" i="25"/>
  <c r="AH557" i="25"/>
  <c r="AT557" i="25"/>
  <c r="BA557" i="25"/>
  <c r="X557" i="25"/>
  <c r="Y557" i="25"/>
  <c r="AM557" i="25"/>
  <c r="AL557" i="25"/>
  <c r="AP557" i="25"/>
  <c r="I558" i="25"/>
  <c r="H558" i="25" s="1"/>
  <c r="AU557" i="25"/>
  <c r="AR557" i="25"/>
  <c r="AY557" i="25"/>
  <c r="AW557" i="25"/>
  <c r="BB557" i="25"/>
  <c r="BG557" i="25"/>
  <c r="BC557" i="25"/>
  <c r="N557" i="25"/>
  <c r="BH557" i="25"/>
  <c r="W557" i="25"/>
  <c r="AV557" i="25"/>
  <c r="S557" i="25"/>
  <c r="AI557" i="25"/>
  <c r="AF557" i="25"/>
  <c r="V557" i="25"/>
  <c r="Z557" i="25"/>
  <c r="AC557" i="25"/>
  <c r="AE557" i="25"/>
  <c r="Q557" i="25"/>
  <c r="AZ557" i="25"/>
  <c r="AO557" i="25"/>
  <c r="BF557" i="25"/>
  <c r="AD557" i="25"/>
  <c r="AQ557" i="25"/>
  <c r="J558" i="25"/>
  <c r="AA557" i="25"/>
  <c r="AJ557" i="25"/>
  <c r="L557" i="25"/>
  <c r="U557" i="25"/>
  <c r="AK557" i="25"/>
  <c r="K557" i="25"/>
  <c r="BD557" i="25"/>
  <c r="O557" i="25"/>
  <c r="BE557" i="25"/>
  <c r="BI557" i="25"/>
  <c r="P557" i="25"/>
  <c r="AN557" i="25"/>
  <c r="M557" i="25"/>
  <c r="BF558" i="25" l="1"/>
  <c r="AO558" i="25"/>
  <c r="AJ558" i="25"/>
  <c r="T558" i="25"/>
  <c r="R558" i="25"/>
  <c r="Z558" i="25"/>
  <c r="Y558" i="25"/>
  <c r="AV558" i="25"/>
  <c r="AU558" i="25"/>
  <c r="BD558" i="25"/>
  <c r="BA558" i="25"/>
  <c r="AD558" i="25"/>
  <c r="P558" i="25"/>
  <c r="I559" i="25"/>
  <c r="H559" i="25" s="1"/>
  <c r="AP558" i="25"/>
  <c r="AC558" i="25"/>
  <c r="AA558" i="25"/>
  <c r="O558" i="25"/>
  <c r="AX558" i="25"/>
  <c r="AN558" i="25"/>
  <c r="U558" i="25"/>
  <c r="BC558" i="25"/>
  <c r="AI558" i="25"/>
  <c r="X558" i="25"/>
  <c r="BB558" i="25"/>
  <c r="AT558" i="25"/>
  <c r="Q558" i="25"/>
  <c r="BE558" i="25"/>
  <c r="AY558" i="25"/>
  <c r="L558" i="25"/>
  <c r="M558" i="25"/>
  <c r="AS558" i="25"/>
  <c r="AM558" i="25"/>
  <c r="N558" i="25"/>
  <c r="J559" i="25"/>
  <c r="BI558" i="25"/>
  <c r="V558" i="25"/>
  <c r="AB558" i="25"/>
  <c r="AK558" i="25"/>
  <c r="AF558" i="25"/>
  <c r="AE558" i="25"/>
  <c r="S558" i="25"/>
  <c r="AL558" i="25"/>
  <c r="W558" i="25"/>
  <c r="AZ558" i="25"/>
  <c r="K558" i="25"/>
  <c r="AH558" i="25"/>
  <c r="AW558" i="25"/>
  <c r="BG558" i="25"/>
  <c r="AG558" i="25"/>
  <c r="AR558" i="25"/>
  <c r="BH558" i="25"/>
  <c r="AQ558" i="25"/>
  <c r="AJ554" i="28"/>
  <c r="AO554" i="28"/>
  <c r="BE554" i="28"/>
  <c r="O554" i="28"/>
  <c r="V554" i="28"/>
  <c r="N554" i="28"/>
  <c r="AK554" i="28"/>
  <c r="AG554" i="28"/>
  <c r="AQ554" i="28"/>
  <c r="I555" i="28"/>
  <c r="H555" i="28" s="1"/>
  <c r="M554" i="28"/>
  <c r="AT554" i="28"/>
  <c r="Q554" i="28"/>
  <c r="AD554" i="28"/>
  <c r="BH554" i="28"/>
  <c r="R554" i="28"/>
  <c r="AW554" i="28"/>
  <c r="X554" i="28"/>
  <c r="AN554" i="28"/>
  <c r="AL554" i="28"/>
  <c r="AM554" i="28"/>
  <c r="BC554" i="28"/>
  <c r="AI554" i="28"/>
  <c r="L554" i="28"/>
  <c r="AZ554" i="28"/>
  <c r="BB554" i="28"/>
  <c r="K554" i="28"/>
  <c r="AR554" i="28"/>
  <c r="AS554" i="28"/>
  <c r="AB554" i="28"/>
  <c r="AE554" i="28"/>
  <c r="U554" i="28"/>
  <c r="J555" i="28"/>
  <c r="BD554" i="28"/>
  <c r="BF554" i="28"/>
  <c r="S554" i="28"/>
  <c r="Z554" i="28"/>
  <c r="BG554" i="28"/>
  <c r="AC554" i="28"/>
  <c r="W554" i="28"/>
  <c r="P554" i="28"/>
  <c r="AU554" i="28"/>
  <c r="AV554" i="28"/>
  <c r="AF554" i="28"/>
  <c r="AY554" i="28"/>
  <c r="Y554" i="28"/>
  <c r="T554" i="28"/>
  <c r="AX554" i="28"/>
  <c r="BA554" i="28"/>
  <c r="AA554" i="28"/>
  <c r="AH554" i="28"/>
  <c r="AP554" i="28"/>
  <c r="AD555" i="28" l="1"/>
  <c r="AT555" i="28"/>
  <c r="AQ555" i="28"/>
  <c r="AP555" i="28"/>
  <c r="K555" i="28"/>
  <c r="AA555" i="28"/>
  <c r="BG555" i="28"/>
  <c r="BB555" i="28"/>
  <c r="AJ555" i="28"/>
  <c r="AF555" i="28"/>
  <c r="BC555" i="28"/>
  <c r="R555" i="28"/>
  <c r="U555" i="28"/>
  <c r="I556" i="28"/>
  <c r="H556" i="28" s="1"/>
  <c r="BD555" i="28"/>
  <c r="AL555" i="28"/>
  <c r="AK555" i="28"/>
  <c r="L555" i="28"/>
  <c r="AE555" i="28"/>
  <c r="AO555" i="28"/>
  <c r="BE555" i="28"/>
  <c r="M555" i="28"/>
  <c r="O555" i="28"/>
  <c r="AM555" i="28"/>
  <c r="BA555" i="28"/>
  <c r="Z555" i="28"/>
  <c r="W555" i="28"/>
  <c r="J556" i="28"/>
  <c r="BH555" i="28"/>
  <c r="P555" i="28"/>
  <c r="AX555" i="28"/>
  <c r="BF555" i="28"/>
  <c r="AV555" i="28"/>
  <c r="AZ555" i="28"/>
  <c r="Y555" i="28"/>
  <c r="AG555" i="28"/>
  <c r="AB555" i="28"/>
  <c r="AR555" i="28"/>
  <c r="AI555" i="28"/>
  <c r="AS555" i="28"/>
  <c r="Q555" i="28"/>
  <c r="X555" i="28"/>
  <c r="S555" i="28"/>
  <c r="N555" i="28"/>
  <c r="AH555" i="28"/>
  <c r="AC555" i="28"/>
  <c r="AW555" i="28"/>
  <c r="T555" i="28"/>
  <c r="V555" i="28"/>
  <c r="AN555" i="28"/>
  <c r="AY555" i="28"/>
  <c r="AU555" i="28"/>
  <c r="X559" i="25"/>
  <c r="BD559" i="25"/>
  <c r="AX559" i="25"/>
  <c r="K559" i="25"/>
  <c r="AQ559" i="25"/>
  <c r="Z559" i="25"/>
  <c r="Y559" i="25"/>
  <c r="AN559" i="25"/>
  <c r="AW559" i="25"/>
  <c r="AC559" i="25"/>
  <c r="S559" i="25"/>
  <c r="AZ559" i="25"/>
  <c r="U559" i="25"/>
  <c r="BE559" i="25"/>
  <c r="AF559" i="25"/>
  <c r="AP559" i="25"/>
  <c r="W559" i="25"/>
  <c r="AY559" i="25"/>
  <c r="AL559" i="25"/>
  <c r="AH559" i="25"/>
  <c r="BA559" i="25"/>
  <c r="AR559" i="25"/>
  <c r="AD559" i="25"/>
  <c r="BH559" i="25"/>
  <c r="BC559" i="25"/>
  <c r="BI559" i="25"/>
  <c r="O559" i="25"/>
  <c r="R559" i="25"/>
  <c r="M559" i="25"/>
  <c r="Q559" i="25"/>
  <c r="P559" i="25"/>
  <c r="AS559" i="25"/>
  <c r="T559" i="25"/>
  <c r="AK559" i="25"/>
  <c r="BG559" i="25"/>
  <c r="AG559" i="25"/>
  <c r="AT559" i="25"/>
  <c r="AO559" i="25"/>
  <c r="L559" i="25"/>
  <c r="BF559" i="25"/>
  <c r="AA559" i="25"/>
  <c r="V559" i="25"/>
  <c r="AB559" i="25"/>
  <c r="I560" i="25"/>
  <c r="H560" i="25" s="1"/>
  <c r="AU559" i="25"/>
  <c r="AI559" i="25"/>
  <c r="AJ559" i="25"/>
  <c r="J560" i="25"/>
  <c r="AE559" i="25"/>
  <c r="N559" i="25"/>
  <c r="AM559" i="25"/>
  <c r="BB559" i="25"/>
  <c r="AV559" i="25"/>
  <c r="AA556" i="28" l="1"/>
  <c r="AH556" i="28"/>
  <c r="S556" i="28"/>
  <c r="I557" i="28"/>
  <c r="H557" i="28" s="1"/>
  <c r="AX556" i="28"/>
  <c r="K556" i="28"/>
  <c r="AL556" i="28"/>
  <c r="BB556" i="28"/>
  <c r="U556" i="28"/>
  <c r="X556" i="28"/>
  <c r="L556" i="28"/>
  <c r="AC556" i="28"/>
  <c r="O556" i="28"/>
  <c r="Q556" i="28"/>
  <c r="AN556" i="28"/>
  <c r="N556" i="28"/>
  <c r="AT556" i="28"/>
  <c r="AU556" i="28"/>
  <c r="T556" i="28"/>
  <c r="AG556" i="28"/>
  <c r="W556" i="28"/>
  <c r="AK556" i="28"/>
  <c r="BA556" i="28"/>
  <c r="AM556" i="28"/>
  <c r="AF556" i="28"/>
  <c r="Y556" i="28"/>
  <c r="BE556" i="28"/>
  <c r="AJ556" i="28"/>
  <c r="Z556" i="28"/>
  <c r="BC556" i="28"/>
  <c r="V556" i="28"/>
  <c r="AR556" i="28"/>
  <c r="AP556" i="28"/>
  <c r="AY556" i="28"/>
  <c r="AZ556" i="28"/>
  <c r="R556" i="28"/>
  <c r="AO556" i="28"/>
  <c r="P556" i="28"/>
  <c r="BG556" i="28"/>
  <c r="AD556" i="28"/>
  <c r="AI556" i="28"/>
  <c r="AS556" i="28"/>
  <c r="AQ556" i="28"/>
  <c r="AB556" i="28"/>
  <c r="BD556" i="28"/>
  <c r="M556" i="28"/>
  <c r="BF556" i="28"/>
  <c r="AV556" i="28"/>
  <c r="AW556" i="28"/>
  <c r="AE556" i="28"/>
  <c r="J557" i="28"/>
  <c r="BH556" i="28"/>
  <c r="Z560" i="25"/>
  <c r="Y560" i="25"/>
  <c r="AP560" i="25"/>
  <c r="AN560" i="25"/>
  <c r="P560" i="25"/>
  <c r="W560" i="25"/>
  <c r="BE560" i="25"/>
  <c r="AD560" i="25"/>
  <c r="BG560" i="25"/>
  <c r="AW560" i="25"/>
  <c r="Q560" i="25"/>
  <c r="M560" i="25"/>
  <c r="AA560" i="25"/>
  <c r="AS560" i="25"/>
  <c r="AF560" i="25"/>
  <c r="R560" i="25"/>
  <c r="BF560" i="25"/>
  <c r="AZ560" i="25"/>
  <c r="J561" i="25"/>
  <c r="AB560" i="25"/>
  <c r="AM560" i="25"/>
  <c r="AQ560" i="25"/>
  <c r="AR560" i="25"/>
  <c r="AE560" i="25"/>
  <c r="AI560" i="25"/>
  <c r="AY560" i="25"/>
  <c r="AJ560" i="25"/>
  <c r="U560" i="25"/>
  <c r="BH560" i="25"/>
  <c r="AU560" i="25"/>
  <c r="AT560" i="25"/>
  <c r="AH560" i="25"/>
  <c r="AO560" i="25"/>
  <c r="AV560" i="25"/>
  <c r="K560" i="25"/>
  <c r="BI560" i="25"/>
  <c r="BD560" i="25"/>
  <c r="S560" i="25"/>
  <c r="V560" i="25"/>
  <c r="L560" i="25"/>
  <c r="AX560" i="25"/>
  <c r="O560" i="25"/>
  <c r="AK560" i="25"/>
  <c r="I561" i="25"/>
  <c r="H561" i="25" s="1"/>
  <c r="AC560" i="25"/>
  <c r="BA560" i="25"/>
  <c r="BB560" i="25"/>
  <c r="AG560" i="25"/>
  <c r="AL560" i="25"/>
  <c r="N560" i="25"/>
  <c r="BC560" i="25"/>
  <c r="T560" i="25"/>
  <c r="X560" i="25"/>
  <c r="AY557" i="28" l="1"/>
  <c r="AD557" i="28"/>
  <c r="AN557" i="28"/>
  <c r="AU557" i="28"/>
  <c r="K557" i="28"/>
  <c r="AX557" i="28"/>
  <c r="AE557" i="28"/>
  <c r="X557" i="28"/>
  <c r="AB557" i="28"/>
  <c r="O557" i="28"/>
  <c r="N557" i="28"/>
  <c r="AP557" i="28"/>
  <c r="AS557" i="28"/>
  <c r="R557" i="28"/>
  <c r="AG557" i="28"/>
  <c r="AH557" i="28"/>
  <c r="AJ557" i="28"/>
  <c r="AT557" i="28"/>
  <c r="AF557" i="28"/>
  <c r="AR557" i="28"/>
  <c r="BF557" i="28"/>
  <c r="AA557" i="28"/>
  <c r="AL557" i="28"/>
  <c r="M557" i="28"/>
  <c r="W557" i="28"/>
  <c r="J558" i="28"/>
  <c r="P557" i="28"/>
  <c r="AK557" i="28"/>
  <c r="AM557" i="28"/>
  <c r="S557" i="28"/>
  <c r="T557" i="28"/>
  <c r="Q557" i="28"/>
  <c r="AQ557" i="28"/>
  <c r="BA557" i="28"/>
  <c r="Z557" i="28"/>
  <c r="L557" i="28"/>
  <c r="U557" i="28"/>
  <c r="I558" i="28"/>
  <c r="H558" i="28" s="1"/>
  <c r="BD557" i="28"/>
  <c r="AI557" i="28"/>
  <c r="BE557" i="28"/>
  <c r="AZ557" i="28"/>
  <c r="BH557" i="28"/>
  <c r="BB557" i="28"/>
  <c r="AC557" i="28"/>
  <c r="AW557" i="28"/>
  <c r="AO557" i="28"/>
  <c r="V557" i="28"/>
  <c r="AV557" i="28"/>
  <c r="Y557" i="28"/>
  <c r="BC557" i="28"/>
  <c r="BG557" i="28"/>
  <c r="AU561" i="25"/>
  <c r="AF561" i="25"/>
  <c r="BE561" i="25"/>
  <c r="BI561" i="25"/>
  <c r="AY561" i="25"/>
  <c r="AN561" i="25"/>
  <c r="L561" i="25"/>
  <c r="AJ561" i="25"/>
  <c r="Y561" i="25"/>
  <c r="V561" i="25"/>
  <c r="BF561" i="25"/>
  <c r="S561" i="25"/>
  <c r="AM561" i="25"/>
  <c r="AS561" i="25"/>
  <c r="J562" i="25"/>
  <c r="K561" i="25"/>
  <c r="AI561" i="25"/>
  <c r="AD561" i="25"/>
  <c r="AT561" i="25"/>
  <c r="BG561" i="25"/>
  <c r="M561" i="25"/>
  <c r="AK561" i="25"/>
  <c r="AL561" i="25"/>
  <c r="Z561" i="25"/>
  <c r="AH561" i="25"/>
  <c r="BA561" i="25"/>
  <c r="BD561" i="25"/>
  <c r="X561" i="25"/>
  <c r="N561" i="25"/>
  <c r="AW561" i="25"/>
  <c r="AE561" i="25"/>
  <c r="AQ561" i="25"/>
  <c r="O561" i="25"/>
  <c r="AC561" i="25"/>
  <c r="AG561" i="25"/>
  <c r="AV561" i="25"/>
  <c r="Q561" i="25"/>
  <c r="R561" i="25"/>
  <c r="BC561" i="25"/>
  <c r="AO561" i="25"/>
  <c r="AX561" i="25"/>
  <c r="T561" i="25"/>
  <c r="AA561" i="25"/>
  <c r="W561" i="25"/>
  <c r="AR561" i="25"/>
  <c r="BH561" i="25"/>
  <c r="AZ561" i="25"/>
  <c r="AB561" i="25"/>
  <c r="AP561" i="25"/>
  <c r="P561" i="25"/>
  <c r="I562" i="25"/>
  <c r="H562" i="25" s="1"/>
  <c r="U561" i="25"/>
  <c r="BB561" i="25"/>
  <c r="M558" i="28" l="1"/>
  <c r="BA558" i="28"/>
  <c r="J559" i="28"/>
  <c r="I559" i="28"/>
  <c r="H559" i="28" s="1"/>
  <c r="AL558" i="28"/>
  <c r="AO558" i="28"/>
  <c r="P558" i="28"/>
  <c r="AY558" i="28"/>
  <c r="AE558" i="28"/>
  <c r="AF558" i="28"/>
  <c r="K558" i="28"/>
  <c r="AJ558" i="28"/>
  <c r="BF558" i="28"/>
  <c r="AD558" i="28"/>
  <c r="AV558" i="28"/>
  <c r="W558" i="28"/>
  <c r="BE558" i="28"/>
  <c r="AK558" i="28"/>
  <c r="AR558" i="28"/>
  <c r="AC558" i="28"/>
  <c r="U558" i="28"/>
  <c r="T558" i="28"/>
  <c r="BD558" i="28"/>
  <c r="O558" i="28"/>
  <c r="AI558" i="28"/>
  <c r="AP558" i="28"/>
  <c r="Y558" i="28"/>
  <c r="AZ558" i="28"/>
  <c r="X558" i="28"/>
  <c r="Z558" i="28"/>
  <c r="L558" i="28"/>
  <c r="N558" i="28"/>
  <c r="AA558" i="28"/>
  <c r="AH558" i="28"/>
  <c r="AX558" i="28"/>
  <c r="AT558" i="28"/>
  <c r="AN558" i="28"/>
  <c r="R558" i="28"/>
  <c r="AM558" i="28"/>
  <c r="AG558" i="28"/>
  <c r="AQ558" i="28"/>
  <c r="AS558" i="28"/>
  <c r="AU558" i="28"/>
  <c r="Q558" i="28"/>
  <c r="BH558" i="28"/>
  <c r="AB558" i="28"/>
  <c r="BB558" i="28"/>
  <c r="BG558" i="28"/>
  <c r="AW558" i="28"/>
  <c r="V558" i="28"/>
  <c r="S558" i="28"/>
  <c r="BC558" i="28"/>
  <c r="K562" i="25"/>
  <c r="BA562" i="25"/>
  <c r="AQ562" i="25"/>
  <c r="BD562" i="25"/>
  <c r="AW562" i="25"/>
  <c r="O562" i="25"/>
  <c r="W562" i="25"/>
  <c r="N562" i="25"/>
  <c r="BI562" i="25"/>
  <c r="L562" i="25"/>
  <c r="T562" i="25"/>
  <c r="Q562" i="25"/>
  <c r="AL562" i="25"/>
  <c r="Z562" i="25"/>
  <c r="AT562" i="25"/>
  <c r="AD562" i="25"/>
  <c r="AB562" i="25"/>
  <c r="P562" i="25"/>
  <c r="U562" i="25"/>
  <c r="AA562" i="25"/>
  <c r="AM562" i="25"/>
  <c r="AS562" i="25"/>
  <c r="BH562" i="25"/>
  <c r="BE562" i="25"/>
  <c r="AH562" i="25"/>
  <c r="AV562" i="25"/>
  <c r="R562" i="25"/>
  <c r="I563" i="25"/>
  <c r="H563" i="25" s="1"/>
  <c r="AE562" i="25"/>
  <c r="AU562" i="25"/>
  <c r="AC562" i="25"/>
  <c r="AZ562" i="25"/>
  <c r="Y562" i="25"/>
  <c r="BC562" i="25"/>
  <c r="AR562" i="25"/>
  <c r="BG562" i="25"/>
  <c r="V562" i="25"/>
  <c r="X562" i="25"/>
  <c r="AI562" i="25"/>
  <c r="BF562" i="25"/>
  <c r="AF562" i="25"/>
  <c r="J563" i="25"/>
  <c r="AK562" i="25"/>
  <c r="AJ562" i="25"/>
  <c r="M562" i="25"/>
  <c r="S562" i="25"/>
  <c r="AG562" i="25"/>
  <c r="AN562" i="25"/>
  <c r="AY562" i="25"/>
  <c r="BB562" i="25"/>
  <c r="AO562" i="25"/>
  <c r="AX562" i="25"/>
  <c r="AP562" i="25"/>
  <c r="M563" i="25" l="1"/>
  <c r="I564" i="25"/>
  <c r="H564" i="25" s="1"/>
  <c r="O563" i="25"/>
  <c r="U563" i="25"/>
  <c r="X563" i="25"/>
  <c r="AO563" i="25"/>
  <c r="N563" i="25"/>
  <c r="AH563" i="25"/>
  <c r="BI563" i="25"/>
  <c r="Q563" i="25"/>
  <c r="BD563" i="25"/>
  <c r="AG563" i="25"/>
  <c r="AA563" i="25"/>
  <c r="AD563" i="25"/>
  <c r="BC563" i="25"/>
  <c r="AX563" i="25"/>
  <c r="AF563" i="25"/>
  <c r="AQ563" i="25"/>
  <c r="V563" i="25"/>
  <c r="R563" i="25"/>
  <c r="AB563" i="25"/>
  <c r="AR563" i="25"/>
  <c r="AJ563" i="25"/>
  <c r="BF563" i="25"/>
  <c r="AU563" i="25"/>
  <c r="AZ563" i="25"/>
  <c r="AW563" i="25"/>
  <c r="AC563" i="25"/>
  <c r="BG563" i="25"/>
  <c r="AT563" i="25"/>
  <c r="AV563" i="25"/>
  <c r="T563" i="25"/>
  <c r="Z563" i="25"/>
  <c r="AE563" i="25"/>
  <c r="AK563" i="25"/>
  <c r="BB563" i="25"/>
  <c r="BA563" i="25"/>
  <c r="AM563" i="25"/>
  <c r="L563" i="25"/>
  <c r="S563" i="25"/>
  <c r="AL563" i="25"/>
  <c r="AI563" i="25"/>
  <c r="K563" i="25"/>
  <c r="J564" i="25"/>
  <c r="Y563" i="25"/>
  <c r="BH563" i="25"/>
  <c r="AS563" i="25"/>
  <c r="AP563" i="25"/>
  <c r="BE563" i="25"/>
  <c r="W563" i="25"/>
  <c r="AY563" i="25"/>
  <c r="AN563" i="25"/>
  <c r="P563" i="25"/>
  <c r="AR559" i="28"/>
  <c r="AL559" i="28"/>
  <c r="AV559" i="28"/>
  <c r="AX559" i="28"/>
  <c r="L559" i="28"/>
  <c r="R559" i="28"/>
  <c r="AJ559" i="28"/>
  <c r="BD559" i="28"/>
  <c r="W559" i="28"/>
  <c r="AW559" i="28"/>
  <c r="AB559" i="28"/>
  <c r="K559" i="28"/>
  <c r="X559" i="28"/>
  <c r="AA559" i="28"/>
  <c r="AP559" i="28"/>
  <c r="V559" i="28"/>
  <c r="P559" i="28"/>
  <c r="AE559" i="28"/>
  <c r="M559" i="28"/>
  <c r="N559" i="28"/>
  <c r="AU559" i="28"/>
  <c r="AN559" i="28"/>
  <c r="BC559" i="28"/>
  <c r="AY559" i="28"/>
  <c r="AO559" i="28"/>
  <c r="BH559" i="28"/>
  <c r="AG559" i="28"/>
  <c r="AF559" i="28"/>
  <c r="AQ559" i="28"/>
  <c r="BA559" i="28"/>
  <c r="AT559" i="28"/>
  <c r="U559" i="28"/>
  <c r="Y559" i="28"/>
  <c r="BE559" i="28"/>
  <c r="BG559" i="28"/>
  <c r="AK559" i="28"/>
  <c r="AS559" i="28"/>
  <c r="I560" i="28"/>
  <c r="H560" i="28" s="1"/>
  <c r="AC559" i="28"/>
  <c r="AI559" i="28"/>
  <c r="O559" i="28"/>
  <c r="J560" i="28"/>
  <c r="BF559" i="28"/>
  <c r="S559" i="28"/>
  <c r="AH559" i="28"/>
  <c r="AD559" i="28"/>
  <c r="Z559" i="28"/>
  <c r="T559" i="28"/>
  <c r="BB559" i="28"/>
  <c r="AZ559" i="28"/>
  <c r="AM559" i="28"/>
  <c r="Q559" i="28"/>
  <c r="I561" i="28" l="1"/>
  <c r="H561" i="28" s="1"/>
  <c r="AJ560" i="28"/>
  <c r="P560" i="28"/>
  <c r="BA560" i="28"/>
  <c r="J561" i="28"/>
  <c r="AI560" i="28"/>
  <c r="AA560" i="28"/>
  <c r="BD560" i="28"/>
  <c r="AN560" i="28"/>
  <c r="AD560" i="28"/>
  <c r="BE560" i="28"/>
  <c r="U560" i="28"/>
  <c r="AF560" i="28"/>
  <c r="N560" i="28"/>
  <c r="AS560" i="28"/>
  <c r="M560" i="28"/>
  <c r="AK560" i="28"/>
  <c r="AY560" i="28"/>
  <c r="R560" i="28"/>
  <c r="AG560" i="28"/>
  <c r="AO560" i="28"/>
  <c r="AR560" i="28"/>
  <c r="AH560" i="28"/>
  <c r="AE560" i="28"/>
  <c r="Q560" i="28"/>
  <c r="K560" i="28"/>
  <c r="Z560" i="28"/>
  <c r="S560" i="28"/>
  <c r="V560" i="28"/>
  <c r="BB560" i="28"/>
  <c r="BC560" i="28"/>
  <c r="BF560" i="28"/>
  <c r="AX560" i="28"/>
  <c r="AM560" i="28"/>
  <c r="AQ560" i="28"/>
  <c r="X560" i="28"/>
  <c r="T560" i="28"/>
  <c r="AV560" i="28"/>
  <c r="BG560" i="28"/>
  <c r="AU560" i="28"/>
  <c r="AW560" i="28"/>
  <c r="AP560" i="28"/>
  <c r="O560" i="28"/>
  <c r="W560" i="28"/>
  <c r="AB560" i="28"/>
  <c r="Y560" i="28"/>
  <c r="AT560" i="28"/>
  <c r="AC560" i="28"/>
  <c r="BH560" i="28"/>
  <c r="AZ560" i="28"/>
  <c r="L560" i="28"/>
  <c r="AL560" i="28"/>
  <c r="S564" i="25"/>
  <c r="BD564" i="25"/>
  <c r="BF564" i="25"/>
  <c r="AS564" i="25"/>
  <c r="AZ564" i="25"/>
  <c r="BB564" i="25"/>
  <c r="AU564" i="25"/>
  <c r="AD564" i="25"/>
  <c r="BG564" i="25"/>
  <c r="AJ564" i="25"/>
  <c r="M564" i="25"/>
  <c r="AC564" i="25"/>
  <c r="R564" i="25"/>
  <c r="AG564" i="25"/>
  <c r="V564" i="25"/>
  <c r="W564" i="25"/>
  <c r="Y564" i="25"/>
  <c r="AT564" i="25"/>
  <c r="AH564" i="25"/>
  <c r="AE564" i="25"/>
  <c r="AP564" i="25"/>
  <c r="N564" i="25"/>
  <c r="K564" i="25"/>
  <c r="BH564" i="25"/>
  <c r="Q564" i="25"/>
  <c r="AO564" i="25"/>
  <c r="BE564" i="25"/>
  <c r="AR564" i="25"/>
  <c r="I565" i="25"/>
  <c r="H565" i="25" s="1"/>
  <c r="O564" i="25"/>
  <c r="X564" i="25"/>
  <c r="AL564" i="25"/>
  <c r="AY564" i="25"/>
  <c r="AW564" i="25"/>
  <c r="T564" i="25"/>
  <c r="BC564" i="25"/>
  <c r="AK564" i="25"/>
  <c r="BI564" i="25"/>
  <c r="AV564" i="25"/>
  <c r="J565" i="25"/>
  <c r="AI564" i="25"/>
  <c r="P564" i="25"/>
  <c r="Z564" i="25"/>
  <c r="AX564" i="25"/>
  <c r="BA564" i="25"/>
  <c r="AB564" i="25"/>
  <c r="AF564" i="25"/>
  <c r="AQ564" i="25"/>
  <c r="AN564" i="25"/>
  <c r="AM564" i="25"/>
  <c r="AA564" i="25"/>
  <c r="U564" i="25"/>
  <c r="L564" i="25"/>
  <c r="AV565" i="25" l="1"/>
  <c r="P565" i="25"/>
  <c r="W565" i="25"/>
  <c r="L565" i="25"/>
  <c r="M565" i="25"/>
  <c r="AA565" i="25"/>
  <c r="BA565" i="25"/>
  <c r="AS565" i="25"/>
  <c r="AJ565" i="25"/>
  <c r="AD565" i="25"/>
  <c r="R565" i="25"/>
  <c r="AK565" i="25"/>
  <c r="BE565" i="25"/>
  <c r="AO565" i="25"/>
  <c r="AR565" i="25"/>
  <c r="BG565" i="25"/>
  <c r="AG565" i="25"/>
  <c r="BD565" i="25"/>
  <c r="AH565" i="25"/>
  <c r="Q565" i="25"/>
  <c r="Y565" i="25"/>
  <c r="N565" i="25"/>
  <c r="BF565" i="25"/>
  <c r="AF565" i="25"/>
  <c r="BI565" i="25"/>
  <c r="AI565" i="25"/>
  <c r="X565" i="25"/>
  <c r="AT565" i="25"/>
  <c r="AM565" i="25"/>
  <c r="V565" i="25"/>
  <c r="BB565" i="25"/>
  <c r="AY565" i="25"/>
  <c r="U565" i="25"/>
  <c r="Z565" i="25"/>
  <c r="BH565" i="25"/>
  <c r="AC565" i="25"/>
  <c r="AW565" i="25"/>
  <c r="AZ565" i="25"/>
  <c r="BC565" i="25"/>
  <c r="J566" i="25"/>
  <c r="K565" i="25"/>
  <c r="AP565" i="25"/>
  <c r="S565" i="25"/>
  <c r="AB565" i="25"/>
  <c r="AN565" i="25"/>
  <c r="T565" i="25"/>
  <c r="AL565" i="25"/>
  <c r="AE565" i="25"/>
  <c r="AU565" i="25"/>
  <c r="AX565" i="25"/>
  <c r="AQ565" i="25"/>
  <c r="I566" i="25"/>
  <c r="H566" i="25" s="1"/>
  <c r="O565" i="25"/>
  <c r="S561" i="28"/>
  <c r="AL561" i="28"/>
  <c r="AQ561" i="28"/>
  <c r="AM561" i="28"/>
  <c r="AP561" i="28"/>
  <c r="V561" i="28"/>
  <c r="O561" i="28"/>
  <c r="AI561" i="28"/>
  <c r="AF561" i="28"/>
  <c r="BD561" i="28"/>
  <c r="AS561" i="28"/>
  <c r="AC561" i="28"/>
  <c r="AV561" i="28"/>
  <c r="AO561" i="28"/>
  <c r="J562" i="28"/>
  <c r="U561" i="28"/>
  <c r="Q561" i="28"/>
  <c r="M561" i="28"/>
  <c r="AN561" i="28"/>
  <c r="AA561" i="28"/>
  <c r="T561" i="28"/>
  <c r="AZ561" i="28"/>
  <c r="AY561" i="28"/>
  <c r="N561" i="28"/>
  <c r="AH561" i="28"/>
  <c r="AG561" i="28"/>
  <c r="AW561" i="28"/>
  <c r="BA561" i="28"/>
  <c r="X561" i="28"/>
  <c r="BH561" i="28"/>
  <c r="BF561" i="28"/>
  <c r="BB561" i="28"/>
  <c r="BC561" i="28"/>
  <c r="AK561" i="28"/>
  <c r="AD561" i="28"/>
  <c r="K561" i="28"/>
  <c r="AB561" i="28"/>
  <c r="BG561" i="28"/>
  <c r="BE561" i="28"/>
  <c r="P561" i="28"/>
  <c r="W561" i="28"/>
  <c r="AJ561" i="28"/>
  <c r="AX561" i="28"/>
  <c r="I562" i="28"/>
  <c r="H562" i="28" s="1"/>
  <c r="AT561" i="28"/>
  <c r="AR561" i="28"/>
  <c r="AU561" i="28"/>
  <c r="Z561" i="28"/>
  <c r="AE561" i="28"/>
  <c r="R561" i="28"/>
  <c r="L561" i="28"/>
  <c r="Y561" i="28"/>
  <c r="AI566" i="25" l="1"/>
  <c r="BD566" i="25"/>
  <c r="T566" i="25"/>
  <c r="P566" i="25"/>
  <c r="W566" i="25"/>
  <c r="BH566" i="25"/>
  <c r="AB566" i="25"/>
  <c r="I567" i="25"/>
  <c r="H567" i="25" s="1"/>
  <c r="AG566" i="25"/>
  <c r="M566" i="25"/>
  <c r="AW566" i="25"/>
  <c r="AY566" i="25"/>
  <c r="R566" i="25"/>
  <c r="BA566" i="25"/>
  <c r="AS566" i="25"/>
  <c r="AE566" i="25"/>
  <c r="AN566" i="25"/>
  <c r="K566" i="25"/>
  <c r="BC566" i="25"/>
  <c r="AP566" i="25"/>
  <c r="BF566" i="25"/>
  <c r="X566" i="25"/>
  <c r="AF566" i="25"/>
  <c r="AK566" i="25"/>
  <c r="AJ566" i="25"/>
  <c r="AQ566" i="25"/>
  <c r="AX566" i="25"/>
  <c r="BG566" i="25"/>
  <c r="AV566" i="25"/>
  <c r="AM566" i="25"/>
  <c r="U566" i="25"/>
  <c r="Q566" i="25"/>
  <c r="AU566" i="25"/>
  <c r="N566" i="25"/>
  <c r="BB566" i="25"/>
  <c r="J567" i="25"/>
  <c r="Y566" i="25"/>
  <c r="AH566" i="25"/>
  <c r="BI566" i="25"/>
  <c r="AR566" i="25"/>
  <c r="AT566" i="25"/>
  <c r="AA566" i="25"/>
  <c r="AL566" i="25"/>
  <c r="Z566" i="25"/>
  <c r="V566" i="25"/>
  <c r="S566" i="25"/>
  <c r="AO566" i="25"/>
  <c r="AD566" i="25"/>
  <c r="AZ566" i="25"/>
  <c r="L566" i="25"/>
  <c r="BE566" i="25"/>
  <c r="AC566" i="25"/>
  <c r="O566" i="25"/>
  <c r="AU562" i="28"/>
  <c r="M562" i="28"/>
  <c r="AB562" i="28"/>
  <c r="AV562" i="28"/>
  <c r="AE562" i="28"/>
  <c r="U562" i="28"/>
  <c r="O562" i="28"/>
  <c r="P562" i="28"/>
  <c r="AP562" i="28"/>
  <c r="W562" i="28"/>
  <c r="S562" i="28"/>
  <c r="AM562" i="28"/>
  <c r="AR562" i="28"/>
  <c r="BD562" i="28"/>
  <c r="X562" i="28"/>
  <c r="L562" i="28"/>
  <c r="AI562" i="28"/>
  <c r="R562" i="28"/>
  <c r="AO562" i="28"/>
  <c r="AS562" i="28"/>
  <c r="BA562" i="28"/>
  <c r="Y562" i="28"/>
  <c r="AG562" i="28"/>
  <c r="AN562" i="28"/>
  <c r="AZ562" i="28"/>
  <c r="AF562" i="28"/>
  <c r="BC562" i="28"/>
  <c r="AH562" i="28"/>
  <c r="AY562" i="28"/>
  <c r="AL562" i="28"/>
  <c r="BE562" i="28"/>
  <c r="BB562" i="28"/>
  <c r="BH562" i="28"/>
  <c r="AT562" i="28"/>
  <c r="AK562" i="28"/>
  <c r="AA562" i="28"/>
  <c r="AX562" i="28"/>
  <c r="BG562" i="28"/>
  <c r="AC562" i="28"/>
  <c r="T562" i="28"/>
  <c r="V562" i="28"/>
  <c r="AD562" i="28"/>
  <c r="K562" i="28"/>
  <c r="BF562" i="28"/>
  <c r="I563" i="28"/>
  <c r="H563" i="28" s="1"/>
  <c r="J563" i="28"/>
  <c r="N562" i="28"/>
  <c r="Q562" i="28"/>
  <c r="AQ562" i="28"/>
  <c r="AW562" i="28"/>
  <c r="Z562" i="28"/>
  <c r="AJ562" i="28"/>
  <c r="AO567" i="25" l="1"/>
  <c r="AM567" i="25"/>
  <c r="AY567" i="25"/>
  <c r="M567" i="25"/>
  <c r="AV567" i="25"/>
  <c r="AF567" i="25"/>
  <c r="AH567" i="25"/>
  <c r="R567" i="25"/>
  <c r="AA567" i="25"/>
  <c r="AB567" i="25"/>
  <c r="BB567" i="25"/>
  <c r="AE567" i="25"/>
  <c r="K567" i="25"/>
  <c r="X567" i="25"/>
  <c r="AW567" i="25"/>
  <c r="BD567" i="25"/>
  <c r="I568" i="25"/>
  <c r="H568" i="25" s="1"/>
  <c r="Q567" i="25"/>
  <c r="AK567" i="25"/>
  <c r="AJ567" i="25"/>
  <c r="N567" i="25"/>
  <c r="U567" i="25"/>
  <c r="AL567" i="25"/>
  <c r="BG567" i="25"/>
  <c r="Z567" i="25"/>
  <c r="S567" i="25"/>
  <c r="AN567" i="25"/>
  <c r="J568" i="25"/>
  <c r="AD567" i="25"/>
  <c r="W567" i="25"/>
  <c r="AX567" i="25"/>
  <c r="AU567" i="25"/>
  <c r="AZ567" i="25"/>
  <c r="O567" i="25"/>
  <c r="AS567" i="25"/>
  <c r="AP567" i="25"/>
  <c r="T567" i="25"/>
  <c r="V567" i="25"/>
  <c r="AC567" i="25"/>
  <c r="L567" i="25"/>
  <c r="BI567" i="25"/>
  <c r="AR567" i="25"/>
  <c r="AG567" i="25"/>
  <c r="AQ567" i="25"/>
  <c r="Y567" i="25"/>
  <c r="BE567" i="25"/>
  <c r="BC567" i="25"/>
  <c r="BA567" i="25"/>
  <c r="BH567" i="25"/>
  <c r="BF567" i="25"/>
  <c r="P567" i="25"/>
  <c r="AT567" i="25"/>
  <c r="AI567" i="25"/>
  <c r="AZ563" i="28"/>
  <c r="AV563" i="28"/>
  <c r="N563" i="28"/>
  <c r="AX563" i="28"/>
  <c r="AE563" i="28"/>
  <c r="AL563" i="28"/>
  <c r="BE563" i="28"/>
  <c r="AM563" i="28"/>
  <c r="K563" i="28"/>
  <c r="BG563" i="28"/>
  <c r="Q563" i="28"/>
  <c r="AA563" i="28"/>
  <c r="AO563" i="28"/>
  <c r="X563" i="28"/>
  <c r="AI563" i="28"/>
  <c r="AH563" i="28"/>
  <c r="BF563" i="28"/>
  <c r="AC563" i="28"/>
  <c r="T563" i="28"/>
  <c r="AU563" i="28"/>
  <c r="AY563" i="28"/>
  <c r="P563" i="28"/>
  <c r="BC563" i="28"/>
  <c r="BA563" i="28"/>
  <c r="AJ563" i="28"/>
  <c r="AQ563" i="28"/>
  <c r="AB563" i="28"/>
  <c r="L563" i="28"/>
  <c r="AD563" i="28"/>
  <c r="Y563" i="28"/>
  <c r="BB563" i="28"/>
  <c r="AN563" i="28"/>
  <c r="O563" i="28"/>
  <c r="BD563" i="28"/>
  <c r="S563" i="28"/>
  <c r="Z563" i="28"/>
  <c r="AG563" i="28"/>
  <c r="V563" i="28"/>
  <c r="AT563" i="28"/>
  <c r="W563" i="28"/>
  <c r="J564" i="28"/>
  <c r="AS563" i="28"/>
  <c r="AK563" i="28"/>
  <c r="BH563" i="28"/>
  <c r="U563" i="28"/>
  <c r="AP563" i="28"/>
  <c r="AF563" i="28"/>
  <c r="I564" i="28"/>
  <c r="H564" i="28" s="1"/>
  <c r="AR563" i="28"/>
  <c r="AW563" i="28"/>
  <c r="R563" i="28"/>
  <c r="M563" i="28"/>
  <c r="AG564" i="28" l="1"/>
  <c r="AO564" i="28"/>
  <c r="AW564" i="28"/>
  <c r="AU564" i="28"/>
  <c r="P564" i="28"/>
  <c r="R564" i="28"/>
  <c r="M564" i="28"/>
  <c r="AZ564" i="28"/>
  <c r="AM564" i="28"/>
  <c r="AY564" i="28"/>
  <c r="AI564" i="28"/>
  <c r="V564" i="28"/>
  <c r="L564" i="28"/>
  <c r="AK564" i="28"/>
  <c r="AR564" i="28"/>
  <c r="BD564" i="28"/>
  <c r="AQ564" i="28"/>
  <c r="Q564" i="28"/>
  <c r="X564" i="28"/>
  <c r="Z564" i="28"/>
  <c r="AP564" i="28"/>
  <c r="AB564" i="28"/>
  <c r="AL564" i="28"/>
  <c r="AN564" i="28"/>
  <c r="AH564" i="28"/>
  <c r="AS564" i="28"/>
  <c r="O564" i="28"/>
  <c r="J565" i="28"/>
  <c r="S564" i="28"/>
  <c r="AX564" i="28"/>
  <c r="U564" i="28"/>
  <c r="N564" i="28"/>
  <c r="W564" i="28"/>
  <c r="BC564" i="28"/>
  <c r="BG564" i="28"/>
  <c r="AA564" i="28"/>
  <c r="AV564" i="28"/>
  <c r="BA564" i="28"/>
  <c r="BB564" i="28"/>
  <c r="Y564" i="28"/>
  <c r="BE564" i="28"/>
  <c r="I565" i="28"/>
  <c r="H565" i="28" s="1"/>
  <c r="BF564" i="28"/>
  <c r="BH564" i="28"/>
  <c r="AT564" i="28"/>
  <c r="T564" i="28"/>
  <c r="AJ564" i="28"/>
  <c r="AE564" i="28"/>
  <c r="K564" i="28"/>
  <c r="AD564" i="28"/>
  <c r="AF564" i="28"/>
  <c r="AC564" i="28"/>
  <c r="Y568" i="25"/>
  <c r="P568" i="25"/>
  <c r="AI568" i="25"/>
  <c r="AQ568" i="25"/>
  <c r="AS568" i="25"/>
  <c r="U568" i="25"/>
  <c r="V568" i="25"/>
  <c r="R568" i="25"/>
  <c r="X568" i="25"/>
  <c r="BG568" i="25"/>
  <c r="BF568" i="25"/>
  <c r="AL568" i="25"/>
  <c r="Q568" i="25"/>
  <c r="AC568" i="25"/>
  <c r="AJ568" i="25"/>
  <c r="L568" i="25"/>
  <c r="AZ568" i="25"/>
  <c r="BC568" i="25"/>
  <c r="AK568" i="25"/>
  <c r="AR568" i="25"/>
  <c r="AY568" i="25"/>
  <c r="BB568" i="25"/>
  <c r="AV568" i="25"/>
  <c r="AN568" i="25"/>
  <c r="BI568" i="25"/>
  <c r="BH568" i="25"/>
  <c r="BA568" i="25"/>
  <c r="AP568" i="25"/>
  <c r="AW568" i="25"/>
  <c r="AA568" i="25"/>
  <c r="T568" i="25"/>
  <c r="M568" i="25"/>
  <c r="AD568" i="25"/>
  <c r="I569" i="25"/>
  <c r="H569" i="25" s="1"/>
  <c r="BE568" i="25"/>
  <c r="K568" i="25"/>
  <c r="Z568" i="25"/>
  <c r="AB568" i="25"/>
  <c r="AH568" i="25"/>
  <c r="W568" i="25"/>
  <c r="S568" i="25"/>
  <c r="AE568" i="25"/>
  <c r="AU568" i="25"/>
  <c r="AO568" i="25"/>
  <c r="AM568" i="25"/>
  <c r="AX568" i="25"/>
  <c r="AT568" i="25"/>
  <c r="O568" i="25"/>
  <c r="AF568" i="25"/>
  <c r="J569" i="25"/>
  <c r="N568" i="25"/>
  <c r="AG568" i="25"/>
  <c r="BD568" i="25"/>
  <c r="AG565" i="28" l="1"/>
  <c r="O565" i="28"/>
  <c r="BC565" i="28"/>
  <c r="K565" i="28"/>
  <c r="AQ565" i="28"/>
  <c r="N565" i="28"/>
  <c r="J566" i="28"/>
  <c r="I566" i="28"/>
  <c r="H566" i="28" s="1"/>
  <c r="X565" i="28"/>
  <c r="Y565" i="28"/>
  <c r="R565" i="28"/>
  <c r="AL565" i="28"/>
  <c r="BD565" i="28"/>
  <c r="Z565" i="28"/>
  <c r="AC565" i="28"/>
  <c r="AW565" i="28"/>
  <c r="P565" i="28"/>
  <c r="BE565" i="28"/>
  <c r="AM565" i="28"/>
  <c r="BF565" i="28"/>
  <c r="L565" i="28"/>
  <c r="BG565" i="28"/>
  <c r="AK565" i="28"/>
  <c r="S565" i="28"/>
  <c r="AF565" i="28"/>
  <c r="BH565" i="28"/>
  <c r="AV565" i="28"/>
  <c r="AB565" i="28"/>
  <c r="AI565" i="28"/>
  <c r="AY565" i="28"/>
  <c r="AD565" i="28"/>
  <c r="T565" i="28"/>
  <c r="AP565" i="28"/>
  <c r="BA565" i="28"/>
  <c r="W565" i="28"/>
  <c r="AH565" i="28"/>
  <c r="AJ565" i="28"/>
  <c r="BB565" i="28"/>
  <c r="AA565" i="28"/>
  <c r="AE565" i="28"/>
  <c r="AR565" i="28"/>
  <c r="AT565" i="28"/>
  <c r="AX565" i="28"/>
  <c r="AO565" i="28"/>
  <c r="AU565" i="28"/>
  <c r="AN565" i="28"/>
  <c r="U565" i="28"/>
  <c r="AZ565" i="28"/>
  <c r="AS565" i="28"/>
  <c r="Q565" i="28"/>
  <c r="M565" i="28"/>
  <c r="V565" i="28"/>
  <c r="P569" i="25"/>
  <c r="AO569" i="25"/>
  <c r="AT569" i="25"/>
  <c r="BB569" i="25"/>
  <c r="BE569" i="25"/>
  <c r="AB569" i="25"/>
  <c r="S569" i="25"/>
  <c r="AQ569" i="25"/>
  <c r="V569" i="25"/>
  <c r="U569" i="25"/>
  <c r="R569" i="25"/>
  <c r="AY569" i="25"/>
  <c r="J570" i="25"/>
  <c r="AE569" i="25"/>
  <c r="AF569" i="25"/>
  <c r="AD569" i="25"/>
  <c r="BC569" i="25"/>
  <c r="I570" i="25"/>
  <c r="H570" i="25" s="1"/>
  <c r="BF569" i="25"/>
  <c r="O569" i="25"/>
  <c r="X569" i="25"/>
  <c r="AP569" i="25"/>
  <c r="N569" i="25"/>
  <c r="AV569" i="25"/>
  <c r="AJ569" i="25"/>
  <c r="AH569" i="25"/>
  <c r="L569" i="25"/>
  <c r="W569" i="25"/>
  <c r="AG569" i="25"/>
  <c r="AX569" i="25"/>
  <c r="BH569" i="25"/>
  <c r="AW569" i="25"/>
  <c r="AI569" i="25"/>
  <c r="AS569" i="25"/>
  <c r="AC569" i="25"/>
  <c r="K569" i="25"/>
  <c r="BD569" i="25"/>
  <c r="Q569" i="25"/>
  <c r="M569" i="25"/>
  <c r="BI569" i="25"/>
  <c r="T569" i="25"/>
  <c r="Y569" i="25"/>
  <c r="AR569" i="25"/>
  <c r="AU569" i="25"/>
  <c r="AL569" i="25"/>
  <c r="Z569" i="25"/>
  <c r="AZ569" i="25"/>
  <c r="BA569" i="25"/>
  <c r="AA569" i="25"/>
  <c r="AK569" i="25"/>
  <c r="AN569" i="25"/>
  <c r="AM569" i="25"/>
  <c r="BG569" i="25"/>
  <c r="X566" i="28" l="1"/>
  <c r="J567" i="28"/>
  <c r="AP566" i="28"/>
  <c r="AB566" i="28"/>
  <c r="AG566" i="28"/>
  <c r="R566" i="28"/>
  <c r="AL566" i="28"/>
  <c r="AX566" i="28"/>
  <c r="AR566" i="28"/>
  <c r="Y566" i="28"/>
  <c r="N566" i="28"/>
  <c r="AF566" i="28"/>
  <c r="AC566" i="28"/>
  <c r="BB566" i="28"/>
  <c r="I567" i="28"/>
  <c r="H567" i="28" s="1"/>
  <c r="BG566" i="28"/>
  <c r="L566" i="28"/>
  <c r="V566" i="28"/>
  <c r="AK566" i="28"/>
  <c r="AO566" i="28"/>
  <c r="AJ566" i="28"/>
  <c r="AI566" i="28"/>
  <c r="AE566" i="28"/>
  <c r="AV566" i="28"/>
  <c r="Q566" i="28"/>
  <c r="BF566" i="28"/>
  <c r="P566" i="28"/>
  <c r="U566" i="28"/>
  <c r="S566" i="28"/>
  <c r="BE566" i="28"/>
  <c r="AH566" i="28"/>
  <c r="K566" i="28"/>
  <c r="BD566" i="28"/>
  <c r="AA566" i="28"/>
  <c r="O566" i="28"/>
  <c r="BH566" i="28"/>
  <c r="Z566" i="28"/>
  <c r="AS566" i="28"/>
  <c r="AD566" i="28"/>
  <c r="T566" i="28"/>
  <c r="AW566" i="28"/>
  <c r="BC566" i="28"/>
  <c r="AN566" i="28"/>
  <c r="AZ566" i="28"/>
  <c r="AQ566" i="28"/>
  <c r="AU566" i="28"/>
  <c r="AT566" i="28"/>
  <c r="AY566" i="28"/>
  <c r="W566" i="28"/>
  <c r="BA566" i="28"/>
  <c r="AM566" i="28"/>
  <c r="M566" i="28"/>
  <c r="Q570" i="25"/>
  <c r="AR570" i="25"/>
  <c r="AZ570" i="25"/>
  <c r="AX570" i="25"/>
  <c r="AG570" i="25"/>
  <c r="AB570" i="25"/>
  <c r="AE570" i="25"/>
  <c r="AN570" i="25"/>
  <c r="V570" i="25"/>
  <c r="AC570" i="25"/>
  <c r="AQ570" i="25"/>
  <c r="U570" i="25"/>
  <c r="BB570" i="25"/>
  <c r="BD570" i="25"/>
  <c r="AS570" i="25"/>
  <c r="BC570" i="25"/>
  <c r="X570" i="25"/>
  <c r="K570" i="25"/>
  <c r="BG570" i="25"/>
  <c r="AD570" i="25"/>
  <c r="AA570" i="25"/>
  <c r="BH570" i="25"/>
  <c r="AK570" i="25"/>
  <c r="AV570" i="25"/>
  <c r="AI570" i="25"/>
  <c r="AF570" i="25"/>
  <c r="AP570" i="25"/>
  <c r="AM570" i="25"/>
  <c r="P570" i="25"/>
  <c r="M570" i="25"/>
  <c r="O570" i="25"/>
  <c r="J571" i="25"/>
  <c r="Z570" i="25"/>
  <c r="Y570" i="25"/>
  <c r="R570" i="25"/>
  <c r="AY570" i="25"/>
  <c r="N570" i="25"/>
  <c r="T570" i="25"/>
  <c r="AL570" i="25"/>
  <c r="S570" i="25"/>
  <c r="BE570" i="25"/>
  <c r="AU570" i="25"/>
  <c r="I571" i="25"/>
  <c r="H571" i="25" s="1"/>
  <c r="AH570" i="25"/>
  <c r="BI570" i="25"/>
  <c r="BA570" i="25"/>
  <c r="AO570" i="25"/>
  <c r="W570" i="25"/>
  <c r="BF570" i="25"/>
  <c r="AW570" i="25"/>
  <c r="L570" i="25"/>
  <c r="AJ570" i="25"/>
  <c r="AT570" i="25"/>
  <c r="AN571" i="25" l="1"/>
  <c r="AT571" i="25"/>
  <c r="W571" i="25"/>
  <c r="AB571" i="25"/>
  <c r="T571" i="25"/>
  <c r="AF571" i="25"/>
  <c r="AR571" i="25"/>
  <c r="AI571" i="25"/>
  <c r="AX571" i="25"/>
  <c r="AA571" i="25"/>
  <c r="AP571" i="25"/>
  <c r="AE571" i="25"/>
  <c r="P571" i="25"/>
  <c r="AS571" i="25"/>
  <c r="Y571" i="25"/>
  <c r="I572" i="25"/>
  <c r="H572" i="25" s="1"/>
  <c r="AU571" i="25"/>
  <c r="BI571" i="25"/>
  <c r="AQ571" i="25"/>
  <c r="J572" i="25"/>
  <c r="S571" i="25"/>
  <c r="BB571" i="25"/>
  <c r="AV571" i="25"/>
  <c r="BE571" i="25"/>
  <c r="L571" i="25"/>
  <c r="K571" i="25"/>
  <c r="AO571" i="25"/>
  <c r="Z571" i="25"/>
  <c r="V571" i="25"/>
  <c r="AJ571" i="25"/>
  <c r="AW571" i="25"/>
  <c r="AY571" i="25"/>
  <c r="AD571" i="25"/>
  <c r="U571" i="25"/>
  <c r="AK571" i="25"/>
  <c r="AZ571" i="25"/>
  <c r="O571" i="25"/>
  <c r="BC571" i="25"/>
  <c r="X571" i="25"/>
  <c r="R571" i="25"/>
  <c r="BD571" i="25"/>
  <c r="AH571" i="25"/>
  <c r="AL571" i="25"/>
  <c r="BA571" i="25"/>
  <c r="AC571" i="25"/>
  <c r="N571" i="25"/>
  <c r="AM571" i="25"/>
  <c r="BH571" i="25"/>
  <c r="BF571" i="25"/>
  <c r="BG571" i="25"/>
  <c r="AG571" i="25"/>
  <c r="Q571" i="25"/>
  <c r="M571" i="25"/>
  <c r="AB567" i="28"/>
  <c r="S567" i="28"/>
  <c r="BC567" i="28"/>
  <c r="AA567" i="28"/>
  <c r="BE567" i="28"/>
  <c r="AR567" i="28"/>
  <c r="I568" i="28"/>
  <c r="H568" i="28" s="1"/>
  <c r="AI567" i="28"/>
  <c r="AD567" i="28"/>
  <c r="V567" i="28"/>
  <c r="O567" i="28"/>
  <c r="U567" i="28"/>
  <c r="Q567" i="28"/>
  <c r="M567" i="28"/>
  <c r="L567" i="28"/>
  <c r="P567" i="28"/>
  <c r="Y567" i="28"/>
  <c r="AT567" i="28"/>
  <c r="Z567" i="28"/>
  <c r="AL567" i="28"/>
  <c r="AY567" i="28"/>
  <c r="BH567" i="28"/>
  <c r="AN567" i="28"/>
  <c r="AW567" i="28"/>
  <c r="AH567" i="28"/>
  <c r="BG567" i="28"/>
  <c r="BD567" i="28"/>
  <c r="AU567" i="28"/>
  <c r="AV567" i="28"/>
  <c r="BF567" i="28"/>
  <c r="N567" i="28"/>
  <c r="W567" i="28"/>
  <c r="R567" i="28"/>
  <c r="T567" i="28"/>
  <c r="K567" i="28"/>
  <c r="AG567" i="28"/>
  <c r="X567" i="28"/>
  <c r="AQ567" i="28"/>
  <c r="J568" i="28"/>
  <c r="AC567" i="28"/>
  <c r="AF567" i="28"/>
  <c r="AZ567" i="28"/>
  <c r="AE567" i="28"/>
  <c r="AJ567" i="28"/>
  <c r="AM567" i="28"/>
  <c r="AX567" i="28"/>
  <c r="BB567" i="28"/>
  <c r="AO567" i="28"/>
  <c r="AK567" i="28"/>
  <c r="BA567" i="28"/>
  <c r="AS567" i="28"/>
  <c r="AP567" i="28"/>
  <c r="AF568" i="28" l="1"/>
  <c r="R568" i="28"/>
  <c r="BE568" i="28"/>
  <c r="AN568" i="28"/>
  <c r="N568" i="28"/>
  <c r="T568" i="28"/>
  <c r="AS568" i="28"/>
  <c r="W568" i="28"/>
  <c r="AO568" i="28"/>
  <c r="AH568" i="28"/>
  <c r="AK568" i="28"/>
  <c r="AR568" i="28"/>
  <c r="P568" i="28"/>
  <c r="S568" i="28"/>
  <c r="I569" i="28"/>
  <c r="H569" i="28" s="1"/>
  <c r="AZ568" i="28"/>
  <c r="AB568" i="28"/>
  <c r="AC568" i="28"/>
  <c r="AJ568" i="28"/>
  <c r="BD568" i="28"/>
  <c r="AM568" i="28"/>
  <c r="K568" i="28"/>
  <c r="AQ568" i="28"/>
  <c r="Y568" i="28"/>
  <c r="U568" i="28"/>
  <c r="AE568" i="28"/>
  <c r="Z568" i="28"/>
  <c r="Q568" i="28"/>
  <c r="M568" i="28"/>
  <c r="AL568" i="28"/>
  <c r="BA568" i="28"/>
  <c r="V568" i="28"/>
  <c r="AD568" i="28"/>
  <c r="J569" i="28"/>
  <c r="BC568" i="28"/>
  <c r="AP568" i="28"/>
  <c r="AI568" i="28"/>
  <c r="AY568" i="28"/>
  <c r="AX568" i="28"/>
  <c r="AV568" i="28"/>
  <c r="BG568" i="28"/>
  <c r="O568" i="28"/>
  <c r="X568" i="28"/>
  <c r="L568" i="28"/>
  <c r="AU568" i="28"/>
  <c r="BB568" i="28"/>
  <c r="AT568" i="28"/>
  <c r="AG568" i="28"/>
  <c r="AW568" i="28"/>
  <c r="BH568" i="28"/>
  <c r="AA568" i="28"/>
  <c r="BF568" i="28"/>
  <c r="L572" i="25"/>
  <c r="BA572" i="25"/>
  <c r="U572" i="25"/>
  <c r="AL572" i="25"/>
  <c r="BF572" i="25"/>
  <c r="X572" i="25"/>
  <c r="AH572" i="25"/>
  <c r="AT572" i="25"/>
  <c r="BC572" i="25"/>
  <c r="W572" i="25"/>
  <c r="AG572" i="25"/>
  <c r="Z572" i="25"/>
  <c r="BB572" i="25"/>
  <c r="AM572" i="25"/>
  <c r="AE572" i="25"/>
  <c r="AB572" i="25"/>
  <c r="AI572" i="25"/>
  <c r="Y572" i="25"/>
  <c r="AA572" i="25"/>
  <c r="BG572" i="25"/>
  <c r="K572" i="25"/>
  <c r="Q572" i="25"/>
  <c r="AV572" i="25"/>
  <c r="AP572" i="25"/>
  <c r="M572" i="25"/>
  <c r="AY572" i="25"/>
  <c r="BD572" i="25"/>
  <c r="AD572" i="25"/>
  <c r="AX572" i="25"/>
  <c r="AN572" i="25"/>
  <c r="N572" i="25"/>
  <c r="AF572" i="25"/>
  <c r="BI572" i="25"/>
  <c r="AS572" i="25"/>
  <c r="AQ572" i="25"/>
  <c r="AU572" i="25"/>
  <c r="AJ572" i="25"/>
  <c r="AW572" i="25"/>
  <c r="AO572" i="25"/>
  <c r="R572" i="25"/>
  <c r="O572" i="25"/>
  <c r="AZ572" i="25"/>
  <c r="AR572" i="25"/>
  <c r="P572" i="25"/>
  <c r="S572" i="25"/>
  <c r="BE572" i="25"/>
  <c r="AC572" i="25"/>
  <c r="I573" i="25"/>
  <c r="H573" i="25" s="1"/>
  <c r="J573" i="25"/>
  <c r="T572" i="25"/>
  <c r="V572" i="25"/>
  <c r="AK572" i="25"/>
  <c r="BH572" i="25"/>
  <c r="J574" i="25" l="1"/>
  <c r="AZ573" i="25"/>
  <c r="V573" i="25"/>
  <c r="BC573" i="25"/>
  <c r="O573" i="25"/>
  <c r="AB573" i="25"/>
  <c r="AR573" i="25"/>
  <c r="BE573" i="25"/>
  <c r="BH573" i="25"/>
  <c r="AN573" i="25"/>
  <c r="AT573" i="25"/>
  <c r="AS573" i="25"/>
  <c r="BB573" i="25"/>
  <c r="AG573" i="25"/>
  <c r="BD573" i="25"/>
  <c r="W573" i="25"/>
  <c r="AC573" i="25"/>
  <c r="AV573" i="25"/>
  <c r="AY573" i="25"/>
  <c r="N573" i="25"/>
  <c r="BF573" i="25"/>
  <c r="AX573" i="25"/>
  <c r="AK573" i="25"/>
  <c r="AH573" i="25"/>
  <c r="X573" i="25"/>
  <c r="AM573" i="25"/>
  <c r="AU573" i="25"/>
  <c r="M573" i="25"/>
  <c r="R573" i="25"/>
  <c r="BA573" i="25"/>
  <c r="Y573" i="25"/>
  <c r="AO573" i="25"/>
  <c r="U573" i="25"/>
  <c r="L573" i="25"/>
  <c r="AA573" i="25"/>
  <c r="AI573" i="25"/>
  <c r="T573" i="25"/>
  <c r="Z573" i="25"/>
  <c r="AD573" i="25"/>
  <c r="AJ573" i="25"/>
  <c r="K573" i="25"/>
  <c r="BG573" i="25"/>
  <c r="AL573" i="25"/>
  <c r="Q573" i="25"/>
  <c r="AW573" i="25"/>
  <c r="P573" i="25"/>
  <c r="I574" i="25"/>
  <c r="H574" i="25" s="1"/>
  <c r="BI573" i="25"/>
  <c r="S573" i="25"/>
  <c r="AQ573" i="25"/>
  <c r="AP573" i="25"/>
  <c r="AF573" i="25"/>
  <c r="AE573" i="25"/>
  <c r="X569" i="28"/>
  <c r="S569" i="28"/>
  <c r="BE569" i="28"/>
  <c r="N569" i="28"/>
  <c r="AY569" i="28"/>
  <c r="Y569" i="28"/>
  <c r="V569" i="28"/>
  <c r="AJ569" i="28"/>
  <c r="R569" i="28"/>
  <c r="AV569" i="28"/>
  <c r="BD569" i="28"/>
  <c r="BG569" i="28"/>
  <c r="K569" i="28"/>
  <c r="Z569" i="28"/>
  <c r="I570" i="28"/>
  <c r="H570" i="28" s="1"/>
  <c r="AT569" i="28"/>
  <c r="AW569" i="28"/>
  <c r="AN569" i="28"/>
  <c r="BA569" i="28"/>
  <c r="AR569" i="28"/>
  <c r="BC569" i="28"/>
  <c r="L569" i="28"/>
  <c r="AS569" i="28"/>
  <c r="AU569" i="28"/>
  <c r="AQ569" i="28"/>
  <c r="AZ569" i="28"/>
  <c r="AC569" i="28"/>
  <c r="AG569" i="28"/>
  <c r="AD569" i="28"/>
  <c r="P569" i="28"/>
  <c r="AA569" i="28"/>
  <c r="Q569" i="28"/>
  <c r="BF569" i="28"/>
  <c r="AI569" i="28"/>
  <c r="AK569" i="28"/>
  <c r="J570" i="28"/>
  <c r="AL569" i="28"/>
  <c r="AB569" i="28"/>
  <c r="AO569" i="28"/>
  <c r="AF569" i="28"/>
  <c r="AH569" i="28"/>
  <c r="T569" i="28"/>
  <c r="BH569" i="28"/>
  <c r="M569" i="28"/>
  <c r="W569" i="28"/>
  <c r="BB569" i="28"/>
  <c r="AP569" i="28"/>
  <c r="AE569" i="28"/>
  <c r="AM569" i="28"/>
  <c r="U569" i="28"/>
  <c r="O569" i="28"/>
  <c r="AX569" i="28"/>
  <c r="V570" i="28" l="1"/>
  <c r="AV570" i="28"/>
  <c r="AY570" i="28"/>
  <c r="AW570" i="28"/>
  <c r="BD570" i="28"/>
  <c r="BE570" i="28"/>
  <c r="AC570" i="28"/>
  <c r="AI570" i="28"/>
  <c r="AN570" i="28"/>
  <c r="W570" i="28"/>
  <c r="Z570" i="28"/>
  <c r="AT570" i="28"/>
  <c r="AM570" i="28"/>
  <c r="AZ570" i="28"/>
  <c r="AJ570" i="28"/>
  <c r="BB570" i="28"/>
  <c r="K570" i="28"/>
  <c r="AR570" i="28"/>
  <c r="AD570" i="28"/>
  <c r="R570" i="28"/>
  <c r="N570" i="28"/>
  <c r="BF570" i="28"/>
  <c r="AO570" i="28"/>
  <c r="O570" i="28"/>
  <c r="BC570" i="28"/>
  <c r="S570" i="28"/>
  <c r="AS570" i="28"/>
  <c r="Y570" i="28"/>
  <c r="AQ570" i="28"/>
  <c r="AG570" i="28"/>
  <c r="J571" i="28"/>
  <c r="BA570" i="28"/>
  <c r="X570" i="28"/>
  <c r="AH570" i="28"/>
  <c r="AL570" i="28"/>
  <c r="BH570" i="28"/>
  <c r="AE570" i="28"/>
  <c r="AA570" i="28"/>
  <c r="I571" i="28"/>
  <c r="H571" i="28" s="1"/>
  <c r="AB570" i="28"/>
  <c r="AK570" i="28"/>
  <c r="AU570" i="28"/>
  <c r="AP570" i="28"/>
  <c r="AX570" i="28"/>
  <c r="Q570" i="28"/>
  <c r="P570" i="28"/>
  <c r="AF570" i="28"/>
  <c r="U570" i="28"/>
  <c r="L570" i="28"/>
  <c r="M570" i="28"/>
  <c r="T570" i="28"/>
  <c r="BG570" i="28"/>
  <c r="O574" i="25"/>
  <c r="BD574" i="25"/>
  <c r="P574" i="25"/>
  <c r="BH574" i="25"/>
  <c r="U574" i="25"/>
  <c r="AO574" i="25"/>
  <c r="AT574" i="25"/>
  <c r="K574" i="25"/>
  <c r="AL574" i="25"/>
  <c r="AC574" i="25"/>
  <c r="AD574" i="25"/>
  <c r="AU574" i="25"/>
  <c r="AF574" i="25"/>
  <c r="L574" i="25"/>
  <c r="BG574" i="25"/>
  <c r="AV574" i="25"/>
  <c r="AX574" i="25"/>
  <c r="S574" i="25"/>
  <c r="AQ574" i="25"/>
  <c r="Q574" i="25"/>
  <c r="AA574" i="25"/>
  <c r="BF574" i="25"/>
  <c r="AE574" i="25"/>
  <c r="AH574" i="25"/>
  <c r="V574" i="25"/>
  <c r="AI574" i="25"/>
  <c r="AJ574" i="25"/>
  <c r="AY574" i="25"/>
  <c r="Z574" i="25"/>
  <c r="BI574" i="25"/>
  <c r="AN574" i="25"/>
  <c r="AB574" i="25"/>
  <c r="AM574" i="25"/>
  <c r="AS574" i="25"/>
  <c r="BB574" i="25"/>
  <c r="T574" i="25"/>
  <c r="W574" i="25"/>
  <c r="BC574" i="25"/>
  <c r="Y574" i="25"/>
  <c r="J575" i="25"/>
  <c r="AR574" i="25"/>
  <c r="AW574" i="25"/>
  <c r="M574" i="25"/>
  <c r="BE574" i="25"/>
  <c r="AZ574" i="25"/>
  <c r="R574" i="25"/>
  <c r="AG574" i="25"/>
  <c r="X574" i="25"/>
  <c r="N574" i="25"/>
  <c r="I575" i="25"/>
  <c r="H575" i="25" s="1"/>
  <c r="AK574" i="25"/>
  <c r="AP574" i="25"/>
  <c r="BA574" i="25"/>
  <c r="BC571" i="28" l="1"/>
  <c r="AJ571" i="28"/>
  <c r="AE571" i="28"/>
  <c r="AV571" i="28"/>
  <c r="BD571" i="28"/>
  <c r="M571" i="28"/>
  <c r="AY571" i="28"/>
  <c r="S571" i="28"/>
  <c r="AL571" i="28"/>
  <c r="AF571" i="28"/>
  <c r="AG571" i="28"/>
  <c r="V571" i="28"/>
  <c r="AA571" i="28"/>
  <c r="AN571" i="28"/>
  <c r="X571" i="28"/>
  <c r="AO571" i="28"/>
  <c r="N571" i="28"/>
  <c r="AU571" i="28"/>
  <c r="BG571" i="28"/>
  <c r="R571" i="28"/>
  <c r="Q571" i="28"/>
  <c r="BF571" i="28"/>
  <c r="AT571" i="28"/>
  <c r="AK571" i="28"/>
  <c r="BH571" i="28"/>
  <c r="O571" i="28"/>
  <c r="AC571" i="28"/>
  <c r="U571" i="28"/>
  <c r="AS571" i="28"/>
  <c r="J572" i="28"/>
  <c r="BB571" i="28"/>
  <c r="AR571" i="28"/>
  <c r="AX571" i="28"/>
  <c r="L571" i="28"/>
  <c r="I572" i="28"/>
  <c r="H572" i="28" s="1"/>
  <c r="AZ571" i="28"/>
  <c r="AB571" i="28"/>
  <c r="BE571" i="28"/>
  <c r="AQ571" i="28"/>
  <c r="AP571" i="28"/>
  <c r="W571" i="28"/>
  <c r="P571" i="28"/>
  <c r="AM571" i="28"/>
  <c r="AH571" i="28"/>
  <c r="K571" i="28"/>
  <c r="BA571" i="28"/>
  <c r="T571" i="28"/>
  <c r="AW571" i="28"/>
  <c r="Y571" i="28"/>
  <c r="Z571" i="28"/>
  <c r="AD571" i="28"/>
  <c r="AI571" i="28"/>
  <c r="AY575" i="25"/>
  <c r="U575" i="25"/>
  <c r="V575" i="25"/>
  <c r="L575" i="25"/>
  <c r="AJ575" i="25"/>
  <c r="AU575" i="25"/>
  <c r="AO575" i="25"/>
  <c r="AN575" i="25"/>
  <c r="S575" i="25"/>
  <c r="BC575" i="25"/>
  <c r="BI575" i="25"/>
  <c r="AL575" i="25"/>
  <c r="AW575" i="25"/>
  <c r="T575" i="25"/>
  <c r="AH575" i="25"/>
  <c r="BG575" i="25"/>
  <c r="Y575" i="25"/>
  <c r="AK575" i="25"/>
  <c r="BB575" i="25"/>
  <c r="BD575" i="25"/>
  <c r="AQ575" i="25"/>
  <c r="AP575" i="25"/>
  <c r="M575" i="25"/>
  <c r="AB575" i="25"/>
  <c r="X575" i="25"/>
  <c r="I576" i="25"/>
  <c r="H576" i="25" s="1"/>
  <c r="AM575" i="25"/>
  <c r="O575" i="25"/>
  <c r="AZ575" i="25"/>
  <c r="AR575" i="25"/>
  <c r="J576" i="25"/>
  <c r="BF575" i="25"/>
  <c r="P575" i="25"/>
  <c r="BH575" i="25"/>
  <c r="Z575" i="25"/>
  <c r="AC575" i="25"/>
  <c r="AD575" i="25"/>
  <c r="Q575" i="25"/>
  <c r="AT575" i="25"/>
  <c r="AI575" i="25"/>
  <c r="AS575" i="25"/>
  <c r="AF575" i="25"/>
  <c r="W575" i="25"/>
  <c r="K575" i="25"/>
  <c r="R575" i="25"/>
  <c r="N575" i="25"/>
  <c r="AG575" i="25"/>
  <c r="AA575" i="25"/>
  <c r="BA575" i="25"/>
  <c r="AV575" i="25"/>
  <c r="BE575" i="25"/>
  <c r="AE575" i="25"/>
  <c r="AX575" i="25"/>
  <c r="AB572" i="28" l="1"/>
  <c r="AM572" i="28"/>
  <c r="BF572" i="28"/>
  <c r="S572" i="28"/>
  <c r="AY572" i="28"/>
  <c r="AL572" i="28"/>
  <c r="O572" i="28"/>
  <c r="AD572" i="28"/>
  <c r="BA572" i="28"/>
  <c r="AC572" i="28"/>
  <c r="BC572" i="28"/>
  <c r="AA572" i="28"/>
  <c r="X572" i="28"/>
  <c r="V572" i="28"/>
  <c r="U572" i="28"/>
  <c r="BE572" i="28"/>
  <c r="BH572" i="28"/>
  <c r="AO572" i="28"/>
  <c r="Q572" i="28"/>
  <c r="AE572" i="28"/>
  <c r="AS572" i="28"/>
  <c r="AW572" i="28"/>
  <c r="L572" i="28"/>
  <c r="BG572" i="28"/>
  <c r="AJ572" i="28"/>
  <c r="AX572" i="28"/>
  <c r="BB572" i="28"/>
  <c r="K572" i="28"/>
  <c r="BD572" i="28"/>
  <c r="AP572" i="28"/>
  <c r="J573" i="28"/>
  <c r="AV572" i="28"/>
  <c r="AK572" i="28"/>
  <c r="N572" i="28"/>
  <c r="AH572" i="28"/>
  <c r="AR572" i="28"/>
  <c r="T572" i="28"/>
  <c r="W572" i="28"/>
  <c r="P572" i="28"/>
  <c r="Y572" i="28"/>
  <c r="AZ572" i="28"/>
  <c r="AF572" i="28"/>
  <c r="AQ572" i="28"/>
  <c r="AG572" i="28"/>
  <c r="AI572" i="28"/>
  <c r="AU572" i="28"/>
  <c r="I573" i="28"/>
  <c r="H573" i="28" s="1"/>
  <c r="Z572" i="28"/>
  <c r="AN572" i="28"/>
  <c r="AT572" i="28"/>
  <c r="R572" i="28"/>
  <c r="M572" i="28"/>
  <c r="W576" i="25"/>
  <c r="AZ576" i="25"/>
  <c r="BB576" i="25"/>
  <c r="AN576" i="25"/>
  <c r="BC576" i="25"/>
  <c r="BF576" i="25"/>
  <c r="AI576" i="25"/>
  <c r="Y576" i="25"/>
  <c r="AO576" i="25"/>
  <c r="AQ576" i="25"/>
  <c r="AB576" i="25"/>
  <c r="AJ576" i="25"/>
  <c r="BA576" i="25"/>
  <c r="BD576" i="25"/>
  <c r="BE576" i="25"/>
  <c r="AT576" i="25"/>
  <c r="AV576" i="25"/>
  <c r="L576" i="25"/>
  <c r="AP576" i="25"/>
  <c r="BH576" i="25"/>
  <c r="M576" i="25"/>
  <c r="AL576" i="25"/>
  <c r="AK576" i="25"/>
  <c r="AH576" i="25"/>
  <c r="P576" i="25"/>
  <c r="AC576" i="25"/>
  <c r="K576" i="25"/>
  <c r="V576" i="25"/>
  <c r="AR576" i="25"/>
  <c r="AS576" i="25"/>
  <c r="BG576" i="25"/>
  <c r="N576" i="25"/>
  <c r="J577" i="25"/>
  <c r="AM576" i="25"/>
  <c r="O576" i="25"/>
  <c r="AW576" i="25"/>
  <c r="AD576" i="25"/>
  <c r="AG576" i="25"/>
  <c r="AU576" i="25"/>
  <c r="Q576" i="25"/>
  <c r="R576" i="25"/>
  <c r="T576" i="25"/>
  <c r="I577" i="25"/>
  <c r="H577" i="25" s="1"/>
  <c r="AA576" i="25"/>
  <c r="AF576" i="25"/>
  <c r="Z576" i="25"/>
  <c r="U576" i="25"/>
  <c r="BI576" i="25"/>
  <c r="AX576" i="25"/>
  <c r="S576" i="25"/>
  <c r="AY576" i="25"/>
  <c r="AE576" i="25"/>
  <c r="X576" i="25"/>
  <c r="J574" i="28" l="1"/>
  <c r="AK573" i="28"/>
  <c r="AO573" i="28"/>
  <c r="N573" i="28"/>
  <c r="AU573" i="28"/>
  <c r="BH573" i="28"/>
  <c r="AB573" i="28"/>
  <c r="BD573" i="28"/>
  <c r="BC573" i="28"/>
  <c r="Z573" i="28"/>
  <c r="M573" i="28"/>
  <c r="AF573" i="28"/>
  <c r="AA573" i="28"/>
  <c r="BA573" i="28"/>
  <c r="BG573" i="28"/>
  <c r="W573" i="28"/>
  <c r="Y573" i="28"/>
  <c r="O573" i="28"/>
  <c r="AW573" i="28"/>
  <c r="AM573" i="28"/>
  <c r="BE573" i="28"/>
  <c r="AS573" i="28"/>
  <c r="AC573" i="28"/>
  <c r="AX573" i="28"/>
  <c r="X573" i="28"/>
  <c r="I574" i="28"/>
  <c r="H574" i="28" s="1"/>
  <c r="U573" i="28"/>
  <c r="AL573" i="28"/>
  <c r="BB573" i="28"/>
  <c r="T573" i="28"/>
  <c r="S573" i="28"/>
  <c r="BF573" i="28"/>
  <c r="AD573" i="28"/>
  <c r="AH573" i="28"/>
  <c r="AG573" i="28"/>
  <c r="AE573" i="28"/>
  <c r="AZ573" i="28"/>
  <c r="AV573" i="28"/>
  <c r="P573" i="28"/>
  <c r="AJ573" i="28"/>
  <c r="AN573" i="28"/>
  <c r="AY573" i="28"/>
  <c r="AI573" i="28"/>
  <c r="V573" i="28"/>
  <c r="AR573" i="28"/>
  <c r="K573" i="28"/>
  <c r="R573" i="28"/>
  <c r="AQ573" i="28"/>
  <c r="AP573" i="28"/>
  <c r="L573" i="28"/>
  <c r="Q573" i="28"/>
  <c r="AT573" i="28"/>
  <c r="AP577" i="25"/>
  <c r="AQ577" i="25"/>
  <c r="AD577" i="25"/>
  <c r="AU577" i="25"/>
  <c r="AV577" i="25"/>
  <c r="AT577" i="25"/>
  <c r="O577" i="25"/>
  <c r="AR577" i="25"/>
  <c r="BF577" i="25"/>
  <c r="AO577" i="25"/>
  <c r="AZ577" i="25"/>
  <c r="AX577" i="25"/>
  <c r="J578" i="25"/>
  <c r="U577" i="25"/>
  <c r="BG577" i="25"/>
  <c r="AY577" i="25"/>
  <c r="Q577" i="25"/>
  <c r="AW577" i="25"/>
  <c r="I578" i="25"/>
  <c r="H578" i="25" s="1"/>
  <c r="BH577" i="25"/>
  <c r="BA577" i="25"/>
  <c r="BE577" i="25"/>
  <c r="AJ577" i="25"/>
  <c r="AB577" i="25"/>
  <c r="T577" i="25"/>
  <c r="W577" i="25"/>
  <c r="AK577" i="25"/>
  <c r="AS577" i="25"/>
  <c r="BI577" i="25"/>
  <c r="K577" i="25"/>
  <c r="AC577" i="25"/>
  <c r="Z577" i="25"/>
  <c r="L577" i="25"/>
  <c r="AM577" i="25"/>
  <c r="Y577" i="25"/>
  <c r="P577" i="25"/>
  <c r="M577" i="25"/>
  <c r="BC577" i="25"/>
  <c r="AF577" i="25"/>
  <c r="X577" i="25"/>
  <c r="AG577" i="25"/>
  <c r="R577" i="25"/>
  <c r="AE577" i="25"/>
  <c r="AH577" i="25"/>
  <c r="N577" i="25"/>
  <c r="BB577" i="25"/>
  <c r="V577" i="25"/>
  <c r="AL577" i="25"/>
  <c r="AI577" i="25"/>
  <c r="AN577" i="25"/>
  <c r="S577" i="25"/>
  <c r="AA577" i="25"/>
  <c r="BD577" i="25"/>
  <c r="AE578" i="25" l="1"/>
  <c r="BI578" i="25"/>
  <c r="AG578" i="25"/>
  <c r="AT578" i="25"/>
  <c r="AO578" i="25"/>
  <c r="AW578" i="25"/>
  <c r="V578" i="25"/>
  <c r="BG578" i="25"/>
  <c r="P578" i="25"/>
  <c r="AQ578" i="25"/>
  <c r="AC578" i="25"/>
  <c r="R578" i="25"/>
  <c r="AR578" i="25"/>
  <c r="Q578" i="25"/>
  <c r="AN578" i="25"/>
  <c r="BB578" i="25"/>
  <c r="BD578" i="25"/>
  <c r="AA578" i="25"/>
  <c r="BH578" i="25"/>
  <c r="J579" i="25"/>
  <c r="K578" i="25"/>
  <c r="AD578" i="25"/>
  <c r="AH578" i="25"/>
  <c r="AB578" i="25"/>
  <c r="T578" i="25"/>
  <c r="AP578" i="25"/>
  <c r="N578" i="25"/>
  <c r="AM578" i="25"/>
  <c r="BF578" i="25"/>
  <c r="Z578" i="25"/>
  <c r="W578" i="25"/>
  <c r="AY578" i="25"/>
  <c r="U578" i="25"/>
  <c r="S578" i="25"/>
  <c r="Y578" i="25"/>
  <c r="M578" i="25"/>
  <c r="AV578" i="25"/>
  <c r="AK578" i="25"/>
  <c r="BE578" i="25"/>
  <c r="AU578" i="25"/>
  <c r="X578" i="25"/>
  <c r="AL578" i="25"/>
  <c r="AZ578" i="25"/>
  <c r="AX578" i="25"/>
  <c r="I579" i="25"/>
  <c r="H579" i="25" s="1"/>
  <c r="AS578" i="25"/>
  <c r="L578" i="25"/>
  <c r="AJ578" i="25"/>
  <c r="AF578" i="25"/>
  <c r="AI578" i="25"/>
  <c r="BA578" i="25"/>
  <c r="O578" i="25"/>
  <c r="BC578" i="25"/>
  <c r="AX574" i="28"/>
  <c r="BC574" i="28"/>
  <c r="AM574" i="28"/>
  <c r="AB574" i="28"/>
  <c r="Q574" i="28"/>
  <c r="J575" i="28"/>
  <c r="BD574" i="28"/>
  <c r="AW574" i="28"/>
  <c r="AG574" i="28"/>
  <c r="BG574" i="28"/>
  <c r="AV574" i="28"/>
  <c r="P574" i="28"/>
  <c r="AF574" i="28"/>
  <c r="BB574" i="28"/>
  <c r="AQ574" i="28"/>
  <c r="K574" i="28"/>
  <c r="AE574" i="28"/>
  <c r="AO574" i="28"/>
  <c r="U574" i="28"/>
  <c r="Y574" i="28"/>
  <c r="O574" i="28"/>
  <c r="AL574" i="28"/>
  <c r="AD574" i="28"/>
  <c r="AC574" i="28"/>
  <c r="BH574" i="28"/>
  <c r="AA574" i="28"/>
  <c r="BF574" i="28"/>
  <c r="M574" i="28"/>
  <c r="R574" i="28"/>
  <c r="L574" i="28"/>
  <c r="T574" i="28"/>
  <c r="X574" i="28"/>
  <c r="AN574" i="28"/>
  <c r="N574" i="28"/>
  <c r="AT574" i="28"/>
  <c r="AS574" i="28"/>
  <c r="AY574" i="28"/>
  <c r="AH574" i="28"/>
  <c r="AK574" i="28"/>
  <c r="V574" i="28"/>
  <c r="I575" i="28"/>
  <c r="H575" i="28" s="1"/>
  <c r="AJ574" i="28"/>
  <c r="AI574" i="28"/>
  <c r="AZ574" i="28"/>
  <c r="S574" i="28"/>
  <c r="AP574" i="28"/>
  <c r="AU574" i="28"/>
  <c r="Z574" i="28"/>
  <c r="AR574" i="28"/>
  <c r="W574" i="28"/>
  <c r="BA574" i="28"/>
  <c r="BE574" i="28"/>
  <c r="Y579" i="25" l="1"/>
  <c r="S579" i="25"/>
  <c r="AV579" i="25"/>
  <c r="AY579" i="25"/>
  <c r="AW579" i="25"/>
  <c r="BC579" i="25"/>
  <c r="AB579" i="25"/>
  <c r="AS579" i="25"/>
  <c r="AR579" i="25"/>
  <c r="AC579" i="25"/>
  <c r="AJ579" i="25"/>
  <c r="AL579" i="25"/>
  <c r="W579" i="25"/>
  <c r="AI579" i="25"/>
  <c r="AX579" i="25"/>
  <c r="V579" i="25"/>
  <c r="AM579" i="25"/>
  <c r="O579" i="25"/>
  <c r="I580" i="25"/>
  <c r="H580" i="25" s="1"/>
  <c r="AK579" i="25"/>
  <c r="BE579" i="25"/>
  <c r="X579" i="25"/>
  <c r="AT579" i="25"/>
  <c r="K579" i="25"/>
  <c r="P579" i="25"/>
  <c r="BG579" i="25"/>
  <c r="AQ579" i="25"/>
  <c r="M579" i="25"/>
  <c r="BH579" i="25"/>
  <c r="AO579" i="25"/>
  <c r="AD579" i="25"/>
  <c r="AN579" i="25"/>
  <c r="N579" i="25"/>
  <c r="Z579" i="25"/>
  <c r="AZ579" i="25"/>
  <c r="J580" i="25"/>
  <c r="Q579" i="25"/>
  <c r="AF579" i="25"/>
  <c r="BI579" i="25"/>
  <c r="AA579" i="25"/>
  <c r="AH579" i="25"/>
  <c r="BA579" i="25"/>
  <c r="BB579" i="25"/>
  <c r="AE579" i="25"/>
  <c r="AG579" i="25"/>
  <c r="L579" i="25"/>
  <c r="T579" i="25"/>
  <c r="U579" i="25"/>
  <c r="BF579" i="25"/>
  <c r="R579" i="25"/>
  <c r="BD579" i="25"/>
  <c r="AU579" i="25"/>
  <c r="AP579" i="25"/>
  <c r="I576" i="28"/>
  <c r="H576" i="28" s="1"/>
  <c r="BF575" i="28"/>
  <c r="S575" i="28"/>
  <c r="AW575" i="28"/>
  <c r="P575" i="28"/>
  <c r="O575" i="28"/>
  <c r="Z575" i="28"/>
  <c r="AJ575" i="28"/>
  <c r="AN575" i="28"/>
  <c r="AB575" i="28"/>
  <c r="AS575" i="28"/>
  <c r="W575" i="28"/>
  <c r="BD575" i="28"/>
  <c r="AI575" i="28"/>
  <c r="BG575" i="28"/>
  <c r="AE575" i="28"/>
  <c r="M575" i="28"/>
  <c r="AK575" i="28"/>
  <c r="BH575" i="28"/>
  <c r="AY575" i="28"/>
  <c r="Q575" i="28"/>
  <c r="AT575" i="28"/>
  <c r="BB575" i="28"/>
  <c r="AR575" i="28"/>
  <c r="AO575" i="28"/>
  <c r="T575" i="28"/>
  <c r="AG575" i="28"/>
  <c r="AL575" i="28"/>
  <c r="V575" i="28"/>
  <c r="N575" i="28"/>
  <c r="AF575" i="28"/>
  <c r="BC575" i="28"/>
  <c r="K575" i="28"/>
  <c r="AA575" i="28"/>
  <c r="Y575" i="28"/>
  <c r="R575" i="28"/>
  <c r="J576" i="28"/>
  <c r="AV575" i="28"/>
  <c r="BA575" i="28"/>
  <c r="AP575" i="28"/>
  <c r="U575" i="28"/>
  <c r="L575" i="28"/>
  <c r="BE575" i="28"/>
  <c r="AZ575" i="28"/>
  <c r="AH575" i="28"/>
  <c r="AD575" i="28"/>
  <c r="AM575" i="28"/>
  <c r="X575" i="28"/>
  <c r="AX575" i="28"/>
  <c r="AU575" i="28"/>
  <c r="AQ575" i="28"/>
  <c r="AC575" i="28"/>
  <c r="AO576" i="28" l="1"/>
  <c r="T576" i="28"/>
  <c r="X576" i="28"/>
  <c r="U576" i="28"/>
  <c r="AX576" i="28"/>
  <c r="AK576" i="28"/>
  <c r="AH576" i="28"/>
  <c r="V576" i="28"/>
  <c r="AJ576" i="28"/>
  <c r="J577" i="28"/>
  <c r="AT576" i="28"/>
  <c r="Q576" i="28"/>
  <c r="BB576" i="28"/>
  <c r="AA576" i="28"/>
  <c r="AU576" i="28"/>
  <c r="AF576" i="28"/>
  <c r="AY576" i="28"/>
  <c r="BG576" i="28"/>
  <c r="AR576" i="28"/>
  <c r="AG576" i="28"/>
  <c r="O576" i="28"/>
  <c r="R576" i="28"/>
  <c r="AZ576" i="28"/>
  <c r="AP576" i="28"/>
  <c r="AB576" i="28"/>
  <c r="L576" i="28"/>
  <c r="AI576" i="28"/>
  <c r="BH576" i="28"/>
  <c r="BE576" i="28"/>
  <c r="AQ576" i="28"/>
  <c r="AS576" i="28"/>
  <c r="AM576" i="28"/>
  <c r="Z576" i="28"/>
  <c r="N576" i="28"/>
  <c r="I577" i="28"/>
  <c r="H577" i="28" s="1"/>
  <c r="P576" i="28"/>
  <c r="AV576" i="28"/>
  <c r="AW576" i="28"/>
  <c r="AC576" i="28"/>
  <c r="W576" i="28"/>
  <c r="AN576" i="28"/>
  <c r="K576" i="28"/>
  <c r="BD576" i="28"/>
  <c r="S576" i="28"/>
  <c r="BF576" i="28"/>
  <c r="AL576" i="28"/>
  <c r="M576" i="28"/>
  <c r="AD576" i="28"/>
  <c r="Y576" i="28"/>
  <c r="BC576" i="28"/>
  <c r="BA576" i="28"/>
  <c r="AE576" i="28"/>
  <c r="W580" i="25"/>
  <c r="Y580" i="25"/>
  <c r="S580" i="25"/>
  <c r="Q580" i="25"/>
  <c r="AA580" i="25"/>
  <c r="AK580" i="25"/>
  <c r="AT580" i="25"/>
  <c r="O580" i="25"/>
  <c r="BD580" i="25"/>
  <c r="BF580" i="25"/>
  <c r="AD580" i="25"/>
  <c r="AZ580" i="25"/>
  <c r="AF580" i="25"/>
  <c r="N580" i="25"/>
  <c r="Z580" i="25"/>
  <c r="AP580" i="25"/>
  <c r="I581" i="25"/>
  <c r="H581" i="25" s="1"/>
  <c r="V580" i="25"/>
  <c r="AU580" i="25"/>
  <c r="T580" i="25"/>
  <c r="P580" i="25"/>
  <c r="BI580" i="25"/>
  <c r="AR580" i="25"/>
  <c r="AE580" i="25"/>
  <c r="U580" i="25"/>
  <c r="BG580" i="25"/>
  <c r="K580" i="25"/>
  <c r="BB580" i="25"/>
  <c r="AW580" i="25"/>
  <c r="AH580" i="25"/>
  <c r="L580" i="25"/>
  <c r="AC580" i="25"/>
  <c r="AQ580" i="25"/>
  <c r="X580" i="25"/>
  <c r="AN580" i="25"/>
  <c r="AV580" i="25"/>
  <c r="BE580" i="25"/>
  <c r="BC580" i="25"/>
  <c r="J581" i="25"/>
  <c r="AB580" i="25"/>
  <c r="AG580" i="25"/>
  <c r="AY580" i="25"/>
  <c r="R580" i="25"/>
  <c r="AI580" i="25"/>
  <c r="AJ580" i="25"/>
  <c r="M580" i="25"/>
  <c r="AS580" i="25"/>
  <c r="BA580" i="25"/>
  <c r="AM580" i="25"/>
  <c r="AL580" i="25"/>
  <c r="BH580" i="25"/>
  <c r="AX580" i="25"/>
  <c r="AO580" i="25"/>
  <c r="AJ581" i="25" l="1"/>
  <c r="AK581" i="25"/>
  <c r="AV581" i="25"/>
  <c r="R581" i="25"/>
  <c r="AA581" i="25"/>
  <c r="AY581" i="25"/>
  <c r="AW581" i="25"/>
  <c r="J582" i="25"/>
  <c r="AZ581" i="25"/>
  <c r="W581" i="25"/>
  <c r="N581" i="25"/>
  <c r="AS581" i="25"/>
  <c r="AB581" i="25"/>
  <c r="BF581" i="25"/>
  <c r="P581" i="25"/>
  <c r="BH581" i="25"/>
  <c r="I582" i="25"/>
  <c r="H582" i="25" s="1"/>
  <c r="AQ581" i="25"/>
  <c r="X581" i="25"/>
  <c r="AR581" i="25"/>
  <c r="BD581" i="25"/>
  <c r="AE581" i="25"/>
  <c r="AC581" i="25"/>
  <c r="AP581" i="25"/>
  <c r="L581" i="25"/>
  <c r="Y581" i="25"/>
  <c r="O581" i="25"/>
  <c r="AM581" i="25"/>
  <c r="K581" i="25"/>
  <c r="BB581" i="25"/>
  <c r="U581" i="25"/>
  <c r="M581" i="25"/>
  <c r="AF581" i="25"/>
  <c r="T581" i="25"/>
  <c r="Z581" i="25"/>
  <c r="V581" i="25"/>
  <c r="BC581" i="25"/>
  <c r="AD581" i="25"/>
  <c r="AT581" i="25"/>
  <c r="AG581" i="25"/>
  <c r="AN581" i="25"/>
  <c r="Q581" i="25"/>
  <c r="AX581" i="25"/>
  <c r="S581" i="25"/>
  <c r="AU581" i="25"/>
  <c r="BI581" i="25"/>
  <c r="BG581" i="25"/>
  <c r="AO581" i="25"/>
  <c r="BA581" i="25"/>
  <c r="AI581" i="25"/>
  <c r="BE581" i="25"/>
  <c r="AH581" i="25"/>
  <c r="AL581" i="25"/>
  <c r="BC577" i="28"/>
  <c r="O577" i="28"/>
  <c r="X577" i="28"/>
  <c r="AK577" i="28"/>
  <c r="Z577" i="28"/>
  <c r="AX577" i="28"/>
  <c r="BG577" i="28"/>
  <c r="BE577" i="28"/>
  <c r="R577" i="28"/>
  <c r="S577" i="28"/>
  <c r="AH577" i="28"/>
  <c r="L577" i="28"/>
  <c r="N577" i="28"/>
  <c r="V577" i="28"/>
  <c r="AF577" i="28"/>
  <c r="AW577" i="28"/>
  <c r="AJ577" i="28"/>
  <c r="W577" i="28"/>
  <c r="AY577" i="28"/>
  <c r="AT577" i="28"/>
  <c r="BD577" i="28"/>
  <c r="BH577" i="28"/>
  <c r="P577" i="28"/>
  <c r="K577" i="28"/>
  <c r="AB577" i="28"/>
  <c r="AL577" i="28"/>
  <c r="AA577" i="28"/>
  <c r="BB577" i="28"/>
  <c r="AP577" i="28"/>
  <c r="Q577" i="28"/>
  <c r="BA577" i="28"/>
  <c r="AZ577" i="28"/>
  <c r="AI577" i="28"/>
  <c r="BF577" i="28"/>
  <c r="T577" i="28"/>
  <c r="AS577" i="28"/>
  <c r="U577" i="28"/>
  <c r="AE577" i="28"/>
  <c r="AV577" i="28"/>
  <c r="AQ577" i="28"/>
  <c r="M577" i="28"/>
  <c r="AC577" i="28"/>
  <c r="AO577" i="28"/>
  <c r="AN577" i="28"/>
  <c r="Y577" i="28"/>
  <c r="J578" i="28"/>
  <c r="I578" i="28"/>
  <c r="H578" i="28" s="1"/>
  <c r="AU577" i="28"/>
  <c r="AR577" i="28"/>
  <c r="AD577" i="28"/>
  <c r="AM577" i="28"/>
  <c r="AG577" i="28"/>
  <c r="AF582" i="25" l="1"/>
  <c r="BF582" i="25"/>
  <c r="Q582" i="25"/>
  <c r="P582" i="25"/>
  <c r="O582" i="25"/>
  <c r="AZ582" i="25"/>
  <c r="AH582" i="25"/>
  <c r="BG582" i="25"/>
  <c r="W582" i="25"/>
  <c r="I583" i="25"/>
  <c r="H583" i="25" s="1"/>
  <c r="AB582" i="25"/>
  <c r="K582" i="25"/>
  <c r="J583" i="25"/>
  <c r="AO582" i="25"/>
  <c r="V582" i="25"/>
  <c r="AL582" i="25"/>
  <c r="Z582" i="25"/>
  <c r="AK582" i="25"/>
  <c r="U582" i="25"/>
  <c r="AV582" i="25"/>
  <c r="AY582" i="25"/>
  <c r="AD582" i="25"/>
  <c r="S582" i="25"/>
  <c r="AI582" i="25"/>
  <c r="AQ582" i="25"/>
  <c r="AR582" i="25"/>
  <c r="AT582" i="25"/>
  <c r="AG582" i="25"/>
  <c r="Y582" i="25"/>
  <c r="AA582" i="25"/>
  <c r="R582" i="25"/>
  <c r="BB582" i="25"/>
  <c r="AX582" i="25"/>
  <c r="BH582" i="25"/>
  <c r="AS582" i="25"/>
  <c r="L582" i="25"/>
  <c r="AN582" i="25"/>
  <c r="AU582" i="25"/>
  <c r="AW582" i="25"/>
  <c r="BI582" i="25"/>
  <c r="AE582" i="25"/>
  <c r="AM582" i="25"/>
  <c r="AP582" i="25"/>
  <c r="BA582" i="25"/>
  <c r="T582" i="25"/>
  <c r="AJ582" i="25"/>
  <c r="X582" i="25"/>
  <c r="BD582" i="25"/>
  <c r="BE582" i="25"/>
  <c r="M582" i="25"/>
  <c r="BC582" i="25"/>
  <c r="AC582" i="25"/>
  <c r="N582" i="25"/>
  <c r="AK578" i="28"/>
  <c r="O578" i="28"/>
  <c r="BC578" i="28"/>
  <c r="AO578" i="28"/>
  <c r="AT578" i="28"/>
  <c r="AN578" i="28"/>
  <c r="R578" i="28"/>
  <c r="AG578" i="28"/>
  <c r="AL578" i="28"/>
  <c r="V578" i="28"/>
  <c r="AZ578" i="28"/>
  <c r="AW578" i="28"/>
  <c r="AX578" i="28"/>
  <c r="S578" i="28"/>
  <c r="AB578" i="28"/>
  <c r="AJ578" i="28"/>
  <c r="AP578" i="28"/>
  <c r="U578" i="28"/>
  <c r="AC578" i="28"/>
  <c r="AY578" i="28"/>
  <c r="BE578" i="28"/>
  <c r="BA578" i="28"/>
  <c r="L578" i="28"/>
  <c r="N578" i="28"/>
  <c r="M578" i="28"/>
  <c r="Q578" i="28"/>
  <c r="AA578" i="28"/>
  <c r="AS578" i="28"/>
  <c r="BF578" i="28"/>
  <c r="W578" i="28"/>
  <c r="AH578" i="28"/>
  <c r="AM578" i="28"/>
  <c r="AU578" i="28"/>
  <c r="BB578" i="28"/>
  <c r="X578" i="28"/>
  <c r="AR578" i="28"/>
  <c r="BH578" i="28"/>
  <c r="Y578" i="28"/>
  <c r="AQ578" i="28"/>
  <c r="J579" i="28"/>
  <c r="AE578" i="28"/>
  <c r="AI578" i="28"/>
  <c r="AF578" i="28"/>
  <c r="BD578" i="28"/>
  <c r="T578" i="28"/>
  <c r="I579" i="28"/>
  <c r="H579" i="28" s="1"/>
  <c r="Z578" i="28"/>
  <c r="K578" i="28"/>
  <c r="AV578" i="28"/>
  <c r="AD578" i="28"/>
  <c r="P578" i="28"/>
  <c r="BG578" i="28"/>
  <c r="AU579" i="28" l="1"/>
  <c r="AR579" i="28"/>
  <c r="BB579" i="28"/>
  <c r="Q579" i="28"/>
  <c r="AA579" i="28"/>
  <c r="BC579" i="28"/>
  <c r="AO579" i="28"/>
  <c r="I580" i="28"/>
  <c r="H580" i="28" s="1"/>
  <c r="AQ579" i="28"/>
  <c r="S579" i="28"/>
  <c r="AP579" i="28"/>
  <c r="AC579" i="28"/>
  <c r="AN579" i="28"/>
  <c r="T579" i="28"/>
  <c r="R579" i="28"/>
  <c r="AV579" i="28"/>
  <c r="U579" i="28"/>
  <c r="M579" i="28"/>
  <c r="Z579" i="28"/>
  <c r="AL579" i="28"/>
  <c r="X579" i="28"/>
  <c r="AI579" i="28"/>
  <c r="AH579" i="28"/>
  <c r="BE579" i="28"/>
  <c r="AT579" i="28"/>
  <c r="BG579" i="28"/>
  <c r="AK579" i="28"/>
  <c r="K579" i="28"/>
  <c r="BA579" i="28"/>
  <c r="W579" i="28"/>
  <c r="AW579" i="28"/>
  <c r="Y579" i="28"/>
  <c r="AD579" i="28"/>
  <c r="BD579" i="28"/>
  <c r="BH579" i="28"/>
  <c r="AX579" i="28"/>
  <c r="AE579" i="28"/>
  <c r="AG579" i="28"/>
  <c r="AM579" i="28"/>
  <c r="AB579" i="28"/>
  <c r="AJ579" i="28"/>
  <c r="J580" i="28"/>
  <c r="BF579" i="28"/>
  <c r="AF579" i="28"/>
  <c r="AY579" i="28"/>
  <c r="AS579" i="28"/>
  <c r="AZ579" i="28"/>
  <c r="L579" i="28"/>
  <c r="P579" i="28"/>
  <c r="O579" i="28"/>
  <c r="N579" i="28"/>
  <c r="V579" i="28"/>
  <c r="O583" i="25"/>
  <c r="AF583" i="25"/>
  <c r="AO583" i="25"/>
  <c r="I584" i="25"/>
  <c r="H584" i="25" s="1"/>
  <c r="P583" i="25"/>
  <c r="AW583" i="25"/>
  <c r="S583" i="25"/>
  <c r="AX583" i="25"/>
  <c r="AC583" i="25"/>
  <c r="AD583" i="25"/>
  <c r="Q583" i="25"/>
  <c r="BA583" i="25"/>
  <c r="AV583" i="25"/>
  <c r="BG583" i="25"/>
  <c r="N583" i="25"/>
  <c r="AY583" i="25"/>
  <c r="AB583" i="25"/>
  <c r="L583" i="25"/>
  <c r="BI583" i="25"/>
  <c r="W583" i="25"/>
  <c r="BB583" i="25"/>
  <c r="AE583" i="25"/>
  <c r="BF583" i="25"/>
  <c r="AH583" i="25"/>
  <c r="Z583" i="25"/>
  <c r="AA583" i="25"/>
  <c r="AU583" i="25"/>
  <c r="AN583" i="25"/>
  <c r="AR583" i="25"/>
  <c r="J584" i="25"/>
  <c r="AM583" i="25"/>
  <c r="BE583" i="25"/>
  <c r="BH583" i="25"/>
  <c r="BC583" i="25"/>
  <c r="AS583" i="25"/>
  <c r="BD583" i="25"/>
  <c r="X583" i="25"/>
  <c r="AP583" i="25"/>
  <c r="K583" i="25"/>
  <c r="AJ583" i="25"/>
  <c r="AT583" i="25"/>
  <c r="U583" i="25"/>
  <c r="AQ583" i="25"/>
  <c r="V583" i="25"/>
  <c r="AG583" i="25"/>
  <c r="AK583" i="25"/>
  <c r="AI583" i="25"/>
  <c r="AL583" i="25"/>
  <c r="T583" i="25"/>
  <c r="R583" i="25"/>
  <c r="AZ583" i="25"/>
  <c r="M583" i="25"/>
  <c r="Y583" i="25"/>
  <c r="AY580" i="28" l="1"/>
  <c r="AT580" i="28"/>
  <c r="BH580" i="28"/>
  <c r="AE580" i="28"/>
  <c r="AG580" i="28"/>
  <c r="AF580" i="28"/>
  <c r="BB580" i="28"/>
  <c r="AP580" i="28"/>
  <c r="BC580" i="28"/>
  <c r="AX580" i="28"/>
  <c r="BD580" i="28"/>
  <c r="J581" i="28"/>
  <c r="BA580" i="28"/>
  <c r="AU580" i="28"/>
  <c r="Q580" i="28"/>
  <c r="AK580" i="28"/>
  <c r="AJ580" i="28"/>
  <c r="AA580" i="28"/>
  <c r="AR580" i="28"/>
  <c r="R580" i="28"/>
  <c r="T580" i="28"/>
  <c r="BF580" i="28"/>
  <c r="K580" i="28"/>
  <c r="AH580" i="28"/>
  <c r="P580" i="28"/>
  <c r="N580" i="28"/>
  <c r="AW580" i="28"/>
  <c r="Y580" i="28"/>
  <c r="AO580" i="28"/>
  <c r="AC580" i="28"/>
  <c r="AM580" i="28"/>
  <c r="AZ580" i="28"/>
  <c r="V580" i="28"/>
  <c r="AI580" i="28"/>
  <c r="AN580" i="28"/>
  <c r="L580" i="28"/>
  <c r="O580" i="28"/>
  <c r="X580" i="28"/>
  <c r="AL580" i="28"/>
  <c r="Z580" i="28"/>
  <c r="I581" i="28"/>
  <c r="H581" i="28" s="1"/>
  <c r="BG580" i="28"/>
  <c r="U580" i="28"/>
  <c r="AB580" i="28"/>
  <c r="AD580" i="28"/>
  <c r="AQ580" i="28"/>
  <c r="M580" i="28"/>
  <c r="BE580" i="28"/>
  <c r="AS580" i="28"/>
  <c r="W580" i="28"/>
  <c r="AV580" i="28"/>
  <c r="S580" i="28"/>
  <c r="Q584" i="25"/>
  <c r="AR584" i="25"/>
  <c r="M584" i="25"/>
  <c r="AI584" i="25"/>
  <c r="BH584" i="25"/>
  <c r="AE584" i="25"/>
  <c r="AV584" i="25"/>
  <c r="AH584" i="25"/>
  <c r="AN584" i="25"/>
  <c r="I585" i="25"/>
  <c r="H585" i="25" s="1"/>
  <c r="AP584" i="25"/>
  <c r="AS584" i="25"/>
  <c r="AX584" i="25"/>
  <c r="AY584" i="25"/>
  <c r="Z584" i="25"/>
  <c r="BI584" i="25"/>
  <c r="S584" i="25"/>
  <c r="W584" i="25"/>
  <c r="AK584" i="25"/>
  <c r="AB584" i="25"/>
  <c r="T584" i="25"/>
  <c r="AC584" i="25"/>
  <c r="Y584" i="25"/>
  <c r="BB584" i="25"/>
  <c r="BE584" i="25"/>
  <c r="AG584" i="25"/>
  <c r="V584" i="25"/>
  <c r="AD584" i="25"/>
  <c r="AT584" i="25"/>
  <c r="P584" i="25"/>
  <c r="AZ584" i="25"/>
  <c r="AJ584" i="25"/>
  <c r="AU584" i="25"/>
  <c r="BA584" i="25"/>
  <c r="BF584" i="25"/>
  <c r="L584" i="25"/>
  <c r="O584" i="25"/>
  <c r="BD584" i="25"/>
  <c r="BC584" i="25"/>
  <c r="AM584" i="25"/>
  <c r="K584" i="25"/>
  <c r="AO584" i="25"/>
  <c r="AL584" i="25"/>
  <c r="AW584" i="25"/>
  <c r="J585" i="25"/>
  <c r="AF584" i="25"/>
  <c r="X584" i="25"/>
  <c r="U584" i="25"/>
  <c r="AQ584" i="25"/>
  <c r="AA584" i="25"/>
  <c r="BG584" i="25"/>
  <c r="N584" i="25"/>
  <c r="R584" i="25"/>
  <c r="BD581" i="28" l="1"/>
  <c r="AC581" i="28"/>
  <c r="X581" i="28"/>
  <c r="AI581" i="28"/>
  <c r="BG581" i="28"/>
  <c r="AG581" i="28"/>
  <c r="AQ581" i="28"/>
  <c r="M581" i="28"/>
  <c r="Q581" i="28"/>
  <c r="AN581" i="28"/>
  <c r="P581" i="28"/>
  <c r="AE581" i="28"/>
  <c r="AR581" i="28"/>
  <c r="S581" i="28"/>
  <c r="J582" i="28"/>
  <c r="U581" i="28"/>
  <c r="N581" i="28"/>
  <c r="AM581" i="28"/>
  <c r="V581" i="28"/>
  <c r="AS581" i="28"/>
  <c r="O581" i="28"/>
  <c r="AF581" i="28"/>
  <c r="AZ581" i="28"/>
  <c r="AW581" i="28"/>
  <c r="AV581" i="28"/>
  <c r="AP581" i="28"/>
  <c r="BC581" i="28"/>
  <c r="AJ581" i="28"/>
  <c r="AL581" i="28"/>
  <c r="AD581" i="28"/>
  <c r="AA581" i="28"/>
  <c r="AO581" i="28"/>
  <c r="BE581" i="28"/>
  <c r="AY581" i="28"/>
  <c r="BH581" i="28"/>
  <c r="Y581" i="28"/>
  <c r="AT581" i="28"/>
  <c r="K581" i="28"/>
  <c r="AK581" i="28"/>
  <c r="R581" i="28"/>
  <c r="L581" i="28"/>
  <c r="AU581" i="28"/>
  <c r="W581" i="28"/>
  <c r="BB581" i="28"/>
  <c r="T581" i="28"/>
  <c r="AB581" i="28"/>
  <c r="I582" i="28"/>
  <c r="H582" i="28" s="1"/>
  <c r="BA581" i="28"/>
  <c r="AX581" i="28"/>
  <c r="Z581" i="28"/>
  <c r="BF581" i="28"/>
  <c r="AH581" i="28"/>
  <c r="AM585" i="25"/>
  <c r="AR585" i="25"/>
  <c r="S585" i="25"/>
  <c r="BG585" i="25"/>
  <c r="AW585" i="25"/>
  <c r="BI585" i="25"/>
  <c r="AZ585" i="25"/>
  <c r="AI585" i="25"/>
  <c r="P585" i="25"/>
  <c r="AO585" i="25"/>
  <c r="AH585" i="25"/>
  <c r="AD585" i="25"/>
  <c r="BA585" i="25"/>
  <c r="AC585" i="25"/>
  <c r="AQ585" i="25"/>
  <c r="M585" i="25"/>
  <c r="N585" i="25"/>
  <c r="AS585" i="25"/>
  <c r="AF585" i="25"/>
  <c r="BB585" i="25"/>
  <c r="T585" i="25"/>
  <c r="AV585" i="25"/>
  <c r="BD585" i="25"/>
  <c r="AU585" i="25"/>
  <c r="AG585" i="25"/>
  <c r="V585" i="25"/>
  <c r="AA585" i="25"/>
  <c r="J586" i="25"/>
  <c r="W585" i="25"/>
  <c r="Y585" i="25"/>
  <c r="AL585" i="25"/>
  <c r="X585" i="25"/>
  <c r="BE585" i="25"/>
  <c r="R585" i="25"/>
  <c r="U585" i="25"/>
  <c r="BH585" i="25"/>
  <c r="Z585" i="25"/>
  <c r="AE585" i="25"/>
  <c r="AN585" i="25"/>
  <c r="AX585" i="25"/>
  <c r="AY585" i="25"/>
  <c r="BC585" i="25"/>
  <c r="AK585" i="25"/>
  <c r="K585" i="25"/>
  <c r="I586" i="25"/>
  <c r="H586" i="25" s="1"/>
  <c r="BF585" i="25"/>
  <c r="Q585" i="25"/>
  <c r="AT585" i="25"/>
  <c r="L585" i="25"/>
  <c r="AB585" i="25"/>
  <c r="AP585" i="25"/>
  <c r="O585" i="25"/>
  <c r="AJ585" i="25"/>
  <c r="AM586" i="25" l="1"/>
  <c r="K586" i="25"/>
  <c r="M586" i="25"/>
  <c r="AI586" i="25"/>
  <c r="AL586" i="25"/>
  <c r="T586" i="25"/>
  <c r="AJ586" i="25"/>
  <c r="AX586" i="25"/>
  <c r="AZ586" i="25"/>
  <c r="AA586" i="25"/>
  <c r="AF586" i="25"/>
  <c r="BI586" i="25"/>
  <c r="AQ586" i="25"/>
  <c r="BE586" i="25"/>
  <c r="BH586" i="25"/>
  <c r="V586" i="25"/>
  <c r="O586" i="25"/>
  <c r="AC586" i="25"/>
  <c r="AN586" i="25"/>
  <c r="AS586" i="25"/>
  <c r="AB586" i="25"/>
  <c r="BB586" i="25"/>
  <c r="BA586" i="25"/>
  <c r="AU586" i="25"/>
  <c r="AG586" i="25"/>
  <c r="W586" i="25"/>
  <c r="AH586" i="25"/>
  <c r="Y586" i="25"/>
  <c r="AW586" i="25"/>
  <c r="AO586" i="25"/>
  <c r="Z586" i="25"/>
  <c r="L586" i="25"/>
  <c r="P586" i="25"/>
  <c r="J587" i="25"/>
  <c r="AK586" i="25"/>
  <c r="BF586" i="25"/>
  <c r="S586" i="25"/>
  <c r="AE586" i="25"/>
  <c r="Q586" i="25"/>
  <c r="AR586" i="25"/>
  <c r="AD586" i="25"/>
  <c r="R586" i="25"/>
  <c r="AT586" i="25"/>
  <c r="N586" i="25"/>
  <c r="I587" i="25"/>
  <c r="H587" i="25" s="1"/>
  <c r="X586" i="25"/>
  <c r="BD586" i="25"/>
  <c r="AY586" i="25"/>
  <c r="AV586" i="25"/>
  <c r="BC586" i="25"/>
  <c r="AP586" i="25"/>
  <c r="BG586" i="25"/>
  <c r="U586" i="25"/>
  <c r="BA582" i="28"/>
  <c r="AE582" i="28"/>
  <c r="AR582" i="28"/>
  <c r="AI582" i="28"/>
  <c r="AX582" i="28"/>
  <c r="S582" i="28"/>
  <c r="BF582" i="28"/>
  <c r="O582" i="28"/>
  <c r="X582" i="28"/>
  <c r="BC582" i="28"/>
  <c r="M582" i="28"/>
  <c r="AP582" i="28"/>
  <c r="AS582" i="28"/>
  <c r="U582" i="28"/>
  <c r="BB582" i="28"/>
  <c r="AY582" i="28"/>
  <c r="AD582" i="28"/>
  <c r="AK582" i="28"/>
  <c r="AV582" i="28"/>
  <c r="P582" i="28"/>
  <c r="V582" i="28"/>
  <c r="T582" i="28"/>
  <c r="AU582" i="28"/>
  <c r="W582" i="28"/>
  <c r="AH582" i="28"/>
  <c r="AZ582" i="28"/>
  <c r="AM582" i="28"/>
  <c r="AL582" i="28"/>
  <c r="Q582" i="28"/>
  <c r="AT582" i="28"/>
  <c r="AO582" i="28"/>
  <c r="AB582" i="28"/>
  <c r="J583" i="28"/>
  <c r="AC582" i="28"/>
  <c r="AG582" i="28"/>
  <c r="L582" i="28"/>
  <c r="AQ582" i="28"/>
  <c r="BD582" i="28"/>
  <c r="Y582" i="28"/>
  <c r="AN582" i="28"/>
  <c r="K582" i="28"/>
  <c r="BH582" i="28"/>
  <c r="I583" i="28"/>
  <c r="H583" i="28" s="1"/>
  <c r="AF582" i="28"/>
  <c r="BE582" i="28"/>
  <c r="AW582" i="28"/>
  <c r="N582" i="28"/>
  <c r="AA582" i="28"/>
  <c r="AJ582" i="28"/>
  <c r="Z582" i="28"/>
  <c r="R582" i="28"/>
  <c r="BG582" i="28"/>
  <c r="I584" i="28" l="1"/>
  <c r="H584" i="28" s="1"/>
  <c r="AI583" i="28"/>
  <c r="W583" i="28"/>
  <c r="AQ583" i="28"/>
  <c r="AH583" i="28"/>
  <c r="AN583" i="28"/>
  <c r="AB583" i="28"/>
  <c r="BG583" i="28"/>
  <c r="V583" i="28"/>
  <c r="BB583" i="28"/>
  <c r="U583" i="28"/>
  <c r="R583" i="28"/>
  <c r="AO583" i="28"/>
  <c r="AX583" i="28"/>
  <c r="BE583" i="28"/>
  <c r="BC583" i="28"/>
  <c r="T583" i="28"/>
  <c r="Y583" i="28"/>
  <c r="AM583" i="28"/>
  <c r="Z583" i="28"/>
  <c r="X583" i="28"/>
  <c r="AW583" i="28"/>
  <c r="O583" i="28"/>
  <c r="AT583" i="28"/>
  <c r="AJ583" i="28"/>
  <c r="AD583" i="28"/>
  <c r="BA583" i="28"/>
  <c r="AC583" i="28"/>
  <c r="Q583" i="28"/>
  <c r="P583" i="28"/>
  <c r="AY583" i="28"/>
  <c r="AG583" i="28"/>
  <c r="AR583" i="28"/>
  <c r="N583" i="28"/>
  <c r="BF583" i="28"/>
  <c r="BD583" i="28"/>
  <c r="K583" i="28"/>
  <c r="L583" i="28"/>
  <c r="AA583" i="28"/>
  <c r="AP583" i="28"/>
  <c r="M583" i="28"/>
  <c r="AK583" i="28"/>
  <c r="AV583" i="28"/>
  <c r="J584" i="28"/>
  <c r="S583" i="28"/>
  <c r="AS583" i="28"/>
  <c r="BH583" i="28"/>
  <c r="AU583" i="28"/>
  <c r="AF583" i="28"/>
  <c r="AL583" i="28"/>
  <c r="AE583" i="28"/>
  <c r="AZ583" i="28"/>
  <c r="AT587" i="25"/>
  <c r="V587" i="25"/>
  <c r="BH587" i="25"/>
  <c r="X587" i="25"/>
  <c r="AK587" i="25"/>
  <c r="BE587" i="25"/>
  <c r="AO587" i="25"/>
  <c r="BF587" i="25"/>
  <c r="AR587" i="25"/>
  <c r="BB587" i="25"/>
  <c r="Y587" i="25"/>
  <c r="L587" i="25"/>
  <c r="Q587" i="25"/>
  <c r="AP587" i="25"/>
  <c r="S587" i="25"/>
  <c r="BI587" i="25"/>
  <c r="AY587" i="25"/>
  <c r="AC587" i="25"/>
  <c r="T587" i="25"/>
  <c r="AF587" i="25"/>
  <c r="AX587" i="25"/>
  <c r="AE587" i="25"/>
  <c r="AS587" i="25"/>
  <c r="K587" i="25"/>
  <c r="M587" i="25"/>
  <c r="W587" i="25"/>
  <c r="AG587" i="25"/>
  <c r="AA587" i="25"/>
  <c r="AU587" i="25"/>
  <c r="AN587" i="25"/>
  <c r="Z587" i="25"/>
  <c r="O587" i="25"/>
  <c r="BA587" i="25"/>
  <c r="BD587" i="25"/>
  <c r="AL587" i="25"/>
  <c r="AZ587" i="25"/>
  <c r="AJ587" i="25"/>
  <c r="AI587" i="25"/>
  <c r="AB587" i="25"/>
  <c r="N587" i="25"/>
  <c r="AM587" i="25"/>
  <c r="AQ587" i="25"/>
  <c r="AV587" i="25"/>
  <c r="AH587" i="25"/>
  <c r="P587" i="25"/>
  <c r="U587" i="25"/>
  <c r="BC587" i="25"/>
  <c r="R587" i="25"/>
  <c r="BG587" i="25"/>
  <c r="AW587" i="25"/>
  <c r="AD587" i="25"/>
  <c r="I588" i="25"/>
  <c r="H588" i="25" s="1"/>
  <c r="J588" i="25"/>
  <c r="AN584" i="28" l="1"/>
  <c r="W584" i="28"/>
  <c r="R584" i="28"/>
  <c r="K584" i="28"/>
  <c r="Z584" i="28"/>
  <c r="BF584" i="28"/>
  <c r="AH584" i="28"/>
  <c r="O584" i="28"/>
  <c r="P584" i="28"/>
  <c r="AL584" i="28"/>
  <c r="BG584" i="28"/>
  <c r="AI584" i="28"/>
  <c r="BB584" i="28"/>
  <c r="AA584" i="28"/>
  <c r="AF584" i="28"/>
  <c r="I585" i="28"/>
  <c r="H585" i="28" s="1"/>
  <c r="AG584" i="28"/>
  <c r="AM584" i="28"/>
  <c r="AD584" i="28"/>
  <c r="U584" i="28"/>
  <c r="AY584" i="28"/>
  <c r="AV584" i="28"/>
  <c r="N584" i="28"/>
  <c r="AO584" i="28"/>
  <c r="AX584" i="28"/>
  <c r="BH584" i="28"/>
  <c r="AP584" i="28"/>
  <c r="AW584" i="28"/>
  <c r="AZ584" i="28"/>
  <c r="AT584" i="28"/>
  <c r="BC584" i="28"/>
  <c r="Q584" i="28"/>
  <c r="L584" i="28"/>
  <c r="AS584" i="28"/>
  <c r="BA584" i="28"/>
  <c r="AU584" i="28"/>
  <c r="AJ584" i="28"/>
  <c r="BD584" i="28"/>
  <c r="V584" i="28"/>
  <c r="AR584" i="28"/>
  <c r="AQ584" i="28"/>
  <c r="BE584" i="28"/>
  <c r="AE584" i="28"/>
  <c r="J585" i="28"/>
  <c r="AK584" i="28"/>
  <c r="T584" i="28"/>
  <c r="AB584" i="28"/>
  <c r="M584" i="28"/>
  <c r="Y584" i="28"/>
  <c r="AC584" i="28"/>
  <c r="X584" i="28"/>
  <c r="S584" i="28"/>
  <c r="L588" i="25"/>
  <c r="AH588" i="25"/>
  <c r="AS588" i="25"/>
  <c r="AI588" i="25"/>
  <c r="BA588" i="25"/>
  <c r="BC588" i="25"/>
  <c r="AT588" i="25"/>
  <c r="AA588" i="25"/>
  <c r="AF588" i="25"/>
  <c r="U588" i="25"/>
  <c r="I589" i="25"/>
  <c r="H589" i="25" s="1"/>
  <c r="BD588" i="25"/>
  <c r="K588" i="25"/>
  <c r="AK588" i="25"/>
  <c r="AE588" i="25"/>
  <c r="AQ588" i="25"/>
  <c r="AG588" i="25"/>
  <c r="W588" i="25"/>
  <c r="AN588" i="25"/>
  <c r="AZ588" i="25"/>
  <c r="Q588" i="25"/>
  <c r="S588" i="25"/>
  <c r="P588" i="25"/>
  <c r="AX588" i="25"/>
  <c r="X588" i="25"/>
  <c r="AP588" i="25"/>
  <c r="AC588" i="25"/>
  <c r="BF588" i="25"/>
  <c r="BH588" i="25"/>
  <c r="AW588" i="25"/>
  <c r="BE588" i="25"/>
  <c r="AU588" i="25"/>
  <c r="N588" i="25"/>
  <c r="AY588" i="25"/>
  <c r="AR588" i="25"/>
  <c r="J589" i="25"/>
  <c r="BB588" i="25"/>
  <c r="V588" i="25"/>
  <c r="M588" i="25"/>
  <c r="AJ588" i="25"/>
  <c r="O588" i="25"/>
  <c r="T588" i="25"/>
  <c r="AB588" i="25"/>
  <c r="R588" i="25"/>
  <c r="AO588" i="25"/>
  <c r="BG588" i="25"/>
  <c r="Y588" i="25"/>
  <c r="AV588" i="25"/>
  <c r="AM588" i="25"/>
  <c r="BI588" i="25"/>
  <c r="Z588" i="25"/>
  <c r="AD588" i="25"/>
  <c r="AL588" i="25"/>
  <c r="M589" i="25" l="1"/>
  <c r="AJ589" i="25"/>
  <c r="AB589" i="25"/>
  <c r="AM589" i="25"/>
  <c r="O589" i="25"/>
  <c r="V589" i="25"/>
  <c r="AS589" i="25"/>
  <c r="U589" i="25"/>
  <c r="L589" i="25"/>
  <c r="BF589" i="25"/>
  <c r="BC589" i="25"/>
  <c r="N589" i="25"/>
  <c r="AF589" i="25"/>
  <c r="AU589" i="25"/>
  <c r="AC589" i="25"/>
  <c r="AN589" i="25"/>
  <c r="AE589" i="25"/>
  <c r="I590" i="25"/>
  <c r="H590" i="25" s="1"/>
  <c r="AO589" i="25"/>
  <c r="BB589" i="25"/>
  <c r="Z589" i="25"/>
  <c r="AP589" i="25"/>
  <c r="BG589" i="25"/>
  <c r="K589" i="25"/>
  <c r="R589" i="25"/>
  <c r="BI589" i="25"/>
  <c r="BD589" i="25"/>
  <c r="AD589" i="25"/>
  <c r="W589" i="25"/>
  <c r="AX589" i="25"/>
  <c r="AK589" i="25"/>
  <c r="AV589" i="25"/>
  <c r="Y589" i="25"/>
  <c r="AL589" i="25"/>
  <c r="AT589" i="25"/>
  <c r="J590" i="25"/>
  <c r="T589" i="25"/>
  <c r="AZ589" i="25"/>
  <c r="AA589" i="25"/>
  <c r="BH589" i="25"/>
  <c r="AI589" i="25"/>
  <c r="X589" i="25"/>
  <c r="AG589" i="25"/>
  <c r="AH589" i="25"/>
  <c r="AR589" i="25"/>
  <c r="BE589" i="25"/>
  <c r="Q589" i="25"/>
  <c r="S589" i="25"/>
  <c r="AQ589" i="25"/>
  <c r="P589" i="25"/>
  <c r="BA589" i="25"/>
  <c r="AY589" i="25"/>
  <c r="AW589" i="25"/>
  <c r="V585" i="28"/>
  <c r="U585" i="28"/>
  <c r="P585" i="28"/>
  <c r="BD585" i="28"/>
  <c r="AC585" i="28"/>
  <c r="AG585" i="28"/>
  <c r="X585" i="28"/>
  <c r="BA585" i="28"/>
  <c r="AI585" i="28"/>
  <c r="I586" i="28"/>
  <c r="H586" i="28" s="1"/>
  <c r="AN585" i="28"/>
  <c r="AZ585" i="28"/>
  <c r="AJ585" i="28"/>
  <c r="AE585" i="28"/>
  <c r="AY585" i="28"/>
  <c r="AM585" i="28"/>
  <c r="AP585" i="28"/>
  <c r="AQ585" i="28"/>
  <c r="L585" i="28"/>
  <c r="AT585" i="28"/>
  <c r="J586" i="28"/>
  <c r="AX585" i="28"/>
  <c r="AF585" i="28"/>
  <c r="AO585" i="28"/>
  <c r="AV585" i="28"/>
  <c r="N585" i="28"/>
  <c r="BG585" i="28"/>
  <c r="W585" i="28"/>
  <c r="AU585" i="28"/>
  <c r="AL585" i="28"/>
  <c r="Y585" i="28"/>
  <c r="K585" i="28"/>
  <c r="AH585" i="28"/>
  <c r="AS585" i="28"/>
  <c r="AA585" i="28"/>
  <c r="AR585" i="28"/>
  <c r="T585" i="28"/>
  <c r="BH585" i="28"/>
  <c r="AB585" i="28"/>
  <c r="BE585" i="28"/>
  <c r="Q585" i="28"/>
  <c r="BB585" i="28"/>
  <c r="AD585" i="28"/>
  <c r="R585" i="28"/>
  <c r="AK585" i="28"/>
  <c r="S585" i="28"/>
  <c r="Z585" i="28"/>
  <c r="AW585" i="28"/>
  <c r="BF585" i="28"/>
  <c r="O585" i="28"/>
  <c r="BC585" i="28"/>
  <c r="M585" i="28"/>
  <c r="AU590" i="25" l="1"/>
  <c r="BA590" i="25"/>
  <c r="AO590" i="25"/>
  <c r="AN590" i="25"/>
  <c r="AH590" i="25"/>
  <c r="AT590" i="25"/>
  <c r="AM590" i="25"/>
  <c r="U590" i="25"/>
  <c r="J591" i="25"/>
  <c r="Q590" i="25"/>
  <c r="AP590" i="25"/>
  <c r="AQ590" i="25"/>
  <c r="AB590" i="25"/>
  <c r="AR590" i="25"/>
  <c r="AA590" i="25"/>
  <c r="AK590" i="25"/>
  <c r="BI590" i="25"/>
  <c r="N590" i="25"/>
  <c r="S590" i="25"/>
  <c r="Z590" i="25"/>
  <c r="AV590" i="25"/>
  <c r="BH590" i="25"/>
  <c r="AG590" i="25"/>
  <c r="P590" i="25"/>
  <c r="R590" i="25"/>
  <c r="BF590" i="25"/>
  <c r="T590" i="25"/>
  <c r="M590" i="25"/>
  <c r="AI590" i="25"/>
  <c r="V590" i="25"/>
  <c r="BE590" i="25"/>
  <c r="AJ590" i="25"/>
  <c r="AE590" i="25"/>
  <c r="BD590" i="25"/>
  <c r="AS590" i="25"/>
  <c r="X590" i="25"/>
  <c r="BG590" i="25"/>
  <c r="AX590" i="25"/>
  <c r="AD590" i="25"/>
  <c r="I591" i="25"/>
  <c r="H591" i="25" s="1"/>
  <c r="K590" i="25"/>
  <c r="AC590" i="25"/>
  <c r="L590" i="25"/>
  <c r="AF590" i="25"/>
  <c r="AL590" i="25"/>
  <c r="BC590" i="25"/>
  <c r="AY590" i="25"/>
  <c r="O590" i="25"/>
  <c r="AW590" i="25"/>
  <c r="W590" i="25"/>
  <c r="AZ590" i="25"/>
  <c r="BB590" i="25"/>
  <c r="Y590" i="25"/>
  <c r="AN586" i="28"/>
  <c r="AR586" i="28"/>
  <c r="X586" i="28"/>
  <c r="BA586" i="28"/>
  <c r="AE586" i="28"/>
  <c r="I587" i="28"/>
  <c r="H587" i="28" s="1"/>
  <c r="K586" i="28"/>
  <c r="AZ586" i="28"/>
  <c r="AT586" i="28"/>
  <c r="AP586" i="28"/>
  <c r="AK586" i="28"/>
  <c r="BD586" i="28"/>
  <c r="P586" i="28"/>
  <c r="BF586" i="28"/>
  <c r="T586" i="28"/>
  <c r="AX586" i="28"/>
  <c r="AV586" i="28"/>
  <c r="AD586" i="28"/>
  <c r="BG586" i="28"/>
  <c r="AC586" i="28"/>
  <c r="Z586" i="28"/>
  <c r="M586" i="28"/>
  <c r="AG586" i="28"/>
  <c r="AI586" i="28"/>
  <c r="W586" i="28"/>
  <c r="N586" i="28"/>
  <c r="BB586" i="28"/>
  <c r="AU586" i="28"/>
  <c r="Y586" i="28"/>
  <c r="AQ586" i="28"/>
  <c r="O586" i="28"/>
  <c r="J587" i="28"/>
  <c r="BE586" i="28"/>
  <c r="AY586" i="28"/>
  <c r="AW586" i="28"/>
  <c r="S586" i="28"/>
  <c r="AM586" i="28"/>
  <c r="AH586" i="28"/>
  <c r="AA586" i="28"/>
  <c r="V586" i="28"/>
  <c r="U586" i="28"/>
  <c r="Q586" i="28"/>
  <c r="R586" i="28"/>
  <c r="AB586" i="28"/>
  <c r="AF586" i="28"/>
  <c r="AJ586" i="28"/>
  <c r="BC586" i="28"/>
  <c r="AS586" i="28"/>
  <c r="AL586" i="28"/>
  <c r="L586" i="28"/>
  <c r="AO586" i="28"/>
  <c r="BH586" i="28"/>
  <c r="BH587" i="28" l="1"/>
  <c r="O587" i="28"/>
  <c r="N587" i="28"/>
  <c r="S587" i="28"/>
  <c r="U587" i="28"/>
  <c r="BF587" i="28"/>
  <c r="L587" i="28"/>
  <c r="AT587" i="28"/>
  <c r="AO587" i="28"/>
  <c r="J588" i="28"/>
  <c r="AV587" i="28"/>
  <c r="T587" i="28"/>
  <c r="AQ587" i="28"/>
  <c r="AL587" i="28"/>
  <c r="AA587" i="28"/>
  <c r="AX587" i="28"/>
  <c r="AH587" i="28"/>
  <c r="BD587" i="28"/>
  <c r="AI587" i="28"/>
  <c r="R587" i="28"/>
  <c r="BG587" i="28"/>
  <c r="AD587" i="28"/>
  <c r="Z587" i="28"/>
  <c r="AF587" i="28"/>
  <c r="BC587" i="28"/>
  <c r="X587" i="28"/>
  <c r="BB587" i="28"/>
  <c r="AM587" i="28"/>
  <c r="Y587" i="28"/>
  <c r="AJ587" i="28"/>
  <c r="V587" i="28"/>
  <c r="M587" i="28"/>
  <c r="AZ587" i="28"/>
  <c r="AK587" i="28"/>
  <c r="AP587" i="28"/>
  <c r="W587" i="28"/>
  <c r="AY587" i="28"/>
  <c r="AU587" i="28"/>
  <c r="AR587" i="28"/>
  <c r="AB587" i="28"/>
  <c r="I588" i="28"/>
  <c r="H588" i="28" s="1"/>
  <c r="P587" i="28"/>
  <c r="AG587" i="28"/>
  <c r="BE587" i="28"/>
  <c r="Q587" i="28"/>
  <c r="AE587" i="28"/>
  <c r="AW587" i="28"/>
  <c r="BA587" i="28"/>
  <c r="AN587" i="28"/>
  <c r="AC587" i="28"/>
  <c r="K587" i="28"/>
  <c r="AS587" i="28"/>
  <c r="AP591" i="25"/>
  <c r="AN591" i="25"/>
  <c r="AM591" i="25"/>
  <c r="AQ591" i="25"/>
  <c r="AR591" i="25"/>
  <c r="AF591" i="25"/>
  <c r="AB591" i="25"/>
  <c r="O591" i="25"/>
  <c r="P591" i="25"/>
  <c r="Z591" i="25"/>
  <c r="AY591" i="25"/>
  <c r="AU591" i="25"/>
  <c r="L591" i="25"/>
  <c r="AV591" i="25"/>
  <c r="M591" i="25"/>
  <c r="AA591" i="25"/>
  <c r="AD591" i="25"/>
  <c r="AE591" i="25"/>
  <c r="AL591" i="25"/>
  <c r="AT591" i="25"/>
  <c r="AC591" i="25"/>
  <c r="AS591" i="25"/>
  <c r="T591" i="25"/>
  <c r="BH591" i="25"/>
  <c r="AI591" i="25"/>
  <c r="V591" i="25"/>
  <c r="K591" i="25"/>
  <c r="AO591" i="25"/>
  <c r="AZ591" i="25"/>
  <c r="I592" i="25"/>
  <c r="H592" i="25" s="1"/>
  <c r="BD591" i="25"/>
  <c r="AG591" i="25"/>
  <c r="BA591" i="25"/>
  <c r="R591" i="25"/>
  <c r="S591" i="25"/>
  <c r="BE591" i="25"/>
  <c r="N591" i="25"/>
  <c r="Y591" i="25"/>
  <c r="W591" i="25"/>
  <c r="AK591" i="25"/>
  <c r="Q591" i="25"/>
  <c r="AW591" i="25"/>
  <c r="BI591" i="25"/>
  <c r="BG591" i="25"/>
  <c r="AH591" i="25"/>
  <c r="BF591" i="25"/>
  <c r="U591" i="25"/>
  <c r="J592" i="25"/>
  <c r="BB591" i="25"/>
  <c r="BC591" i="25"/>
  <c r="AJ591" i="25"/>
  <c r="AX591" i="25"/>
  <c r="X591" i="25"/>
  <c r="W588" i="28" l="1"/>
  <c r="AM588" i="28"/>
  <c r="AG588" i="28"/>
  <c r="L588" i="28"/>
  <c r="S588" i="28"/>
  <c r="BB588" i="28"/>
  <c r="AU588" i="28"/>
  <c r="AH588" i="28"/>
  <c r="AV588" i="28"/>
  <c r="R588" i="28"/>
  <c r="BC588" i="28"/>
  <c r="AZ588" i="28"/>
  <c r="AC588" i="28"/>
  <c r="K588" i="28"/>
  <c r="BH588" i="28"/>
  <c r="Y588" i="28"/>
  <c r="BE588" i="28"/>
  <c r="AL588" i="28"/>
  <c r="Q588" i="28"/>
  <c r="AF588" i="28"/>
  <c r="V588" i="28"/>
  <c r="J589" i="28"/>
  <c r="AD588" i="28"/>
  <c r="U588" i="28"/>
  <c r="N588" i="28"/>
  <c r="BA588" i="28"/>
  <c r="AA588" i="28"/>
  <c r="AI588" i="28"/>
  <c r="AB588" i="28"/>
  <c r="AE588" i="28"/>
  <c r="AQ588" i="28"/>
  <c r="M588" i="28"/>
  <c r="AK588" i="28"/>
  <c r="AW588" i="28"/>
  <c r="BF588" i="28"/>
  <c r="P588" i="28"/>
  <c r="AS588" i="28"/>
  <c r="BG588" i="28"/>
  <c r="T588" i="28"/>
  <c r="AN588" i="28"/>
  <c r="Z588" i="28"/>
  <c r="AO588" i="28"/>
  <c r="AR588" i="28"/>
  <c r="AY588" i="28"/>
  <c r="I589" i="28"/>
  <c r="H589" i="28" s="1"/>
  <c r="X588" i="28"/>
  <c r="AP588" i="28"/>
  <c r="AT588" i="28"/>
  <c r="BD588" i="28"/>
  <c r="O588" i="28"/>
  <c r="AJ588" i="28"/>
  <c r="AX588" i="28"/>
  <c r="AP592" i="25"/>
  <c r="AV592" i="25"/>
  <c r="AY592" i="25"/>
  <c r="Q592" i="25"/>
  <c r="BB592" i="25"/>
  <c r="AB592" i="25"/>
  <c r="AO592" i="25"/>
  <c r="AS592" i="25"/>
  <c r="W592" i="25"/>
  <c r="BI592" i="25"/>
  <c r="I593" i="25"/>
  <c r="H593" i="25" s="1"/>
  <c r="BD592" i="25"/>
  <c r="AL592" i="25"/>
  <c r="AA592" i="25"/>
  <c r="Z592" i="25"/>
  <c r="AW592" i="25"/>
  <c r="AF592" i="25"/>
  <c r="BE592" i="25"/>
  <c r="AC592" i="25"/>
  <c r="AI592" i="25"/>
  <c r="AR592" i="25"/>
  <c r="AZ592" i="25"/>
  <c r="L592" i="25"/>
  <c r="BG592" i="25"/>
  <c r="AT592" i="25"/>
  <c r="BH592" i="25"/>
  <c r="BF592" i="25"/>
  <c r="K592" i="25"/>
  <c r="BA592" i="25"/>
  <c r="O592" i="25"/>
  <c r="U592" i="25"/>
  <c r="AN592" i="25"/>
  <c r="X592" i="25"/>
  <c r="AD592" i="25"/>
  <c r="T592" i="25"/>
  <c r="AH592" i="25"/>
  <c r="AG592" i="25"/>
  <c r="J593" i="25"/>
  <c r="R592" i="25"/>
  <c r="Y592" i="25"/>
  <c r="V592" i="25"/>
  <c r="M592" i="25"/>
  <c r="S592" i="25"/>
  <c r="BC592" i="25"/>
  <c r="P592" i="25"/>
  <c r="AE592" i="25"/>
  <c r="AK592" i="25"/>
  <c r="AM592" i="25"/>
  <c r="AQ592" i="25"/>
  <c r="AX592" i="25"/>
  <c r="N592" i="25"/>
  <c r="AJ592" i="25"/>
  <c r="AU592" i="25"/>
  <c r="R593" i="25" l="1"/>
  <c r="BH593" i="25"/>
  <c r="AW593" i="25"/>
  <c r="AY593" i="25"/>
  <c r="AK593" i="25"/>
  <c r="AB593" i="25"/>
  <c r="AV593" i="25"/>
  <c r="O593" i="25"/>
  <c r="Z593" i="25"/>
  <c r="BI593" i="25"/>
  <c r="AZ593" i="25"/>
  <c r="S593" i="25"/>
  <c r="AI593" i="25"/>
  <c r="BB593" i="25"/>
  <c r="BF593" i="25"/>
  <c r="BC593" i="25"/>
  <c r="K593" i="25"/>
  <c r="W593" i="25"/>
  <c r="AD593" i="25"/>
  <c r="AO593" i="25"/>
  <c r="I594" i="25"/>
  <c r="H594" i="25" s="1"/>
  <c r="T593" i="25"/>
  <c r="BG593" i="25"/>
  <c r="AU593" i="25"/>
  <c r="Q593" i="25"/>
  <c r="AX593" i="25"/>
  <c r="P593" i="25"/>
  <c r="Y593" i="25"/>
  <c r="AA593" i="25"/>
  <c r="AQ593" i="25"/>
  <c r="AT593" i="25"/>
  <c r="AF593" i="25"/>
  <c r="AH593" i="25"/>
  <c r="J594" i="25"/>
  <c r="U593" i="25"/>
  <c r="L593" i="25"/>
  <c r="BA593" i="25"/>
  <c r="M593" i="25"/>
  <c r="AS593" i="25"/>
  <c r="AC593" i="25"/>
  <c r="AJ593" i="25"/>
  <c r="BE593" i="25"/>
  <c r="AL593" i="25"/>
  <c r="BD593" i="25"/>
  <c r="AE593" i="25"/>
  <c r="N593" i="25"/>
  <c r="AN593" i="25"/>
  <c r="AP593" i="25"/>
  <c r="AM593" i="25"/>
  <c r="AR593" i="25"/>
  <c r="AG593" i="25"/>
  <c r="X593" i="25"/>
  <c r="V593" i="25"/>
  <c r="AH589" i="28"/>
  <c r="AM589" i="28"/>
  <c r="I590" i="28"/>
  <c r="H590" i="28" s="1"/>
  <c r="R589" i="28"/>
  <c r="AE589" i="28"/>
  <c r="AW589" i="28"/>
  <c r="BA589" i="28"/>
  <c r="Y589" i="28"/>
  <c r="BF589" i="28"/>
  <c r="AU589" i="28"/>
  <c r="AA589" i="28"/>
  <c r="T589" i="28"/>
  <c r="BE589" i="28"/>
  <c r="AS589" i="28"/>
  <c r="AV589" i="28"/>
  <c r="AB589" i="28"/>
  <c r="O589" i="28"/>
  <c r="AZ589" i="28"/>
  <c r="Z589" i="28"/>
  <c r="AY589" i="28"/>
  <c r="AT589" i="28"/>
  <c r="Q589" i="28"/>
  <c r="AK589" i="28"/>
  <c r="M589" i="28"/>
  <c r="BB589" i="28"/>
  <c r="AQ589" i="28"/>
  <c r="AR589" i="28"/>
  <c r="AF589" i="28"/>
  <c r="AD589" i="28"/>
  <c r="AJ589" i="28"/>
  <c r="AI589" i="28"/>
  <c r="AP589" i="28"/>
  <c r="AN589" i="28"/>
  <c r="N589" i="28"/>
  <c r="K589" i="28"/>
  <c r="AG589" i="28"/>
  <c r="S589" i="28"/>
  <c r="AO589" i="28"/>
  <c r="U589" i="28"/>
  <c r="BH589" i="28"/>
  <c r="AC589" i="28"/>
  <c r="BC589" i="28"/>
  <c r="W589" i="28"/>
  <c r="BD589" i="28"/>
  <c r="AL589" i="28"/>
  <c r="J590" i="28"/>
  <c r="P589" i="28"/>
  <c r="L589" i="28"/>
  <c r="X589" i="28"/>
  <c r="AX589" i="28"/>
  <c r="V589" i="28"/>
  <c r="BG589" i="28"/>
  <c r="AT594" i="25" l="1"/>
  <c r="AZ594" i="25"/>
  <c r="AH594" i="25"/>
  <c r="BB594" i="25"/>
  <c r="S594" i="25"/>
  <c r="AD594" i="25"/>
  <c r="BD594" i="25"/>
  <c r="AN594" i="25"/>
  <c r="BF594" i="25"/>
  <c r="AM594" i="25"/>
  <c r="V594" i="25"/>
  <c r="M594" i="25"/>
  <c r="O594" i="25"/>
  <c r="AV594" i="25"/>
  <c r="Q594" i="25"/>
  <c r="BH594" i="25"/>
  <c r="AE594" i="25"/>
  <c r="AI594" i="25"/>
  <c r="K594" i="25"/>
  <c r="BC594" i="25"/>
  <c r="BI594" i="25"/>
  <c r="J595" i="25"/>
  <c r="P594" i="25"/>
  <c r="AR594" i="25"/>
  <c r="T594" i="25"/>
  <c r="N594" i="25"/>
  <c r="AQ594" i="25"/>
  <c r="AW594" i="25"/>
  <c r="AY594" i="25"/>
  <c r="AS594" i="25"/>
  <c r="AP594" i="25"/>
  <c r="BG594" i="25"/>
  <c r="AO594" i="25"/>
  <c r="L594" i="25"/>
  <c r="AL594" i="25"/>
  <c r="X594" i="25"/>
  <c r="I595" i="25"/>
  <c r="H595" i="25" s="1"/>
  <c r="W594" i="25"/>
  <c r="Y594" i="25"/>
  <c r="BA594" i="25"/>
  <c r="U594" i="25"/>
  <c r="AC594" i="25"/>
  <c r="AX594" i="25"/>
  <c r="AG594" i="25"/>
  <c r="AJ594" i="25"/>
  <c r="AU594" i="25"/>
  <c r="AF594" i="25"/>
  <c r="R594" i="25"/>
  <c r="AB594" i="25"/>
  <c r="AA594" i="25"/>
  <c r="BE594" i="25"/>
  <c r="AK594" i="25"/>
  <c r="Z594" i="25"/>
  <c r="BC590" i="28"/>
  <c r="BD590" i="28"/>
  <c r="AC590" i="28"/>
  <c r="Q590" i="28"/>
  <c r="AK590" i="28"/>
  <c r="AQ590" i="28"/>
  <c r="AT590" i="28"/>
  <c r="O590" i="28"/>
  <c r="W590" i="28"/>
  <c r="AI590" i="28"/>
  <c r="BH590" i="28"/>
  <c r="AP590" i="28"/>
  <c r="AV590" i="28"/>
  <c r="AJ590" i="28"/>
  <c r="L590" i="28"/>
  <c r="S590" i="28"/>
  <c r="AD590" i="28"/>
  <c r="AE590" i="28"/>
  <c r="AW590" i="28"/>
  <c r="AO590" i="28"/>
  <c r="BE590" i="28"/>
  <c r="X590" i="28"/>
  <c r="BB590" i="28"/>
  <c r="Y590" i="28"/>
  <c r="AU590" i="28"/>
  <c r="N590" i="28"/>
  <c r="BG590" i="28"/>
  <c r="J591" i="28"/>
  <c r="BA590" i="28"/>
  <c r="T590" i="28"/>
  <c r="AF590" i="28"/>
  <c r="AA590" i="28"/>
  <c r="AG590" i="28"/>
  <c r="M590" i="28"/>
  <c r="AN590" i="28"/>
  <c r="AM590" i="28"/>
  <c r="AS590" i="28"/>
  <c r="AR590" i="28"/>
  <c r="AB590" i="28"/>
  <c r="V590" i="28"/>
  <c r="AZ590" i="28"/>
  <c r="I591" i="28"/>
  <c r="H591" i="28" s="1"/>
  <c r="AY590" i="28"/>
  <c r="AX590" i="28"/>
  <c r="BF590" i="28"/>
  <c r="R590" i="28"/>
  <c r="P590" i="28"/>
  <c r="U590" i="28"/>
  <c r="Z590" i="28"/>
  <c r="K590" i="28"/>
  <c r="AH590" i="28"/>
  <c r="AL590" i="28"/>
  <c r="W595" i="25" l="1"/>
  <c r="AM595" i="25"/>
  <c r="BF595" i="25"/>
  <c r="I596" i="25"/>
  <c r="H596" i="25" s="1"/>
  <c r="AJ595" i="25"/>
  <c r="K595" i="25"/>
  <c r="Y595" i="25"/>
  <c r="AQ595" i="25"/>
  <c r="AF595" i="25"/>
  <c r="X595" i="25"/>
  <c r="AD595" i="25"/>
  <c r="AN595" i="25"/>
  <c r="O595" i="25"/>
  <c r="AL595" i="25"/>
  <c r="AC595" i="25"/>
  <c r="AT595" i="25"/>
  <c r="BC595" i="25"/>
  <c r="AH595" i="25"/>
  <c r="P595" i="25"/>
  <c r="J596" i="25"/>
  <c r="AV595" i="25"/>
  <c r="BH595" i="25"/>
  <c r="BG595" i="25"/>
  <c r="BA595" i="25"/>
  <c r="Q595" i="25"/>
  <c r="AI595" i="25"/>
  <c r="L595" i="25"/>
  <c r="AS595" i="25"/>
  <c r="AO595" i="25"/>
  <c r="AR595" i="25"/>
  <c r="AU595" i="25"/>
  <c r="BB595" i="25"/>
  <c r="M595" i="25"/>
  <c r="T595" i="25"/>
  <c r="AK595" i="25"/>
  <c r="AW595" i="25"/>
  <c r="U595" i="25"/>
  <c r="AX595" i="25"/>
  <c r="S595" i="25"/>
  <c r="BD595" i="25"/>
  <c r="N595" i="25"/>
  <c r="V595" i="25"/>
  <c r="AG595" i="25"/>
  <c r="BI595" i="25"/>
  <c r="AB595" i="25"/>
  <c r="AZ595" i="25"/>
  <c r="BE595" i="25"/>
  <c r="AA595" i="25"/>
  <c r="AY595" i="25"/>
  <c r="AE595" i="25"/>
  <c r="R595" i="25"/>
  <c r="Z595" i="25"/>
  <c r="AP595" i="25"/>
  <c r="Y591" i="28"/>
  <c r="S591" i="28"/>
  <c r="O591" i="28"/>
  <c r="AR591" i="28"/>
  <c r="AF591" i="28"/>
  <c r="BD591" i="28"/>
  <c r="AA591" i="28"/>
  <c r="AQ591" i="28"/>
  <c r="BH591" i="28"/>
  <c r="BF591" i="28"/>
  <c r="AL591" i="28"/>
  <c r="AJ591" i="28"/>
  <c r="I592" i="28"/>
  <c r="H592" i="28" s="1"/>
  <c r="J592" i="28"/>
  <c r="M591" i="28"/>
  <c r="AI591" i="28"/>
  <c r="BA591" i="28"/>
  <c r="AB591" i="28"/>
  <c r="BE591" i="28"/>
  <c r="Q591" i="28"/>
  <c r="AU591" i="28"/>
  <c r="AG591" i="28"/>
  <c r="AC591" i="28"/>
  <c r="X591" i="28"/>
  <c r="K591" i="28"/>
  <c r="AV591" i="28"/>
  <c r="AN591" i="28"/>
  <c r="BG591" i="28"/>
  <c r="N591" i="28"/>
  <c r="AP591" i="28"/>
  <c r="AW591" i="28"/>
  <c r="BC591" i="28"/>
  <c r="U591" i="28"/>
  <c r="T591" i="28"/>
  <c r="AT591" i="28"/>
  <c r="W591" i="28"/>
  <c r="AY591" i="28"/>
  <c r="AO591" i="28"/>
  <c r="AX591" i="28"/>
  <c r="AE591" i="28"/>
  <c r="P591" i="28"/>
  <c r="AK591" i="28"/>
  <c r="AD591" i="28"/>
  <c r="L591" i="28"/>
  <c r="AS591" i="28"/>
  <c r="AM591" i="28"/>
  <c r="R591" i="28"/>
  <c r="AZ591" i="28"/>
  <c r="V591" i="28"/>
  <c r="AH591" i="28"/>
  <c r="BB591" i="28"/>
  <c r="Z591" i="28"/>
  <c r="Z596" i="25" l="1"/>
  <c r="AA596" i="25"/>
  <c r="J597" i="25"/>
  <c r="K596" i="25"/>
  <c r="AI596" i="25"/>
  <c r="AV596" i="25"/>
  <c r="AM596" i="25"/>
  <c r="AF596" i="25"/>
  <c r="AX596" i="25"/>
  <c r="AZ596" i="25"/>
  <c r="BC596" i="25"/>
  <c r="P596" i="25"/>
  <c r="V596" i="25"/>
  <c r="AJ596" i="25"/>
  <c r="AE596" i="25"/>
  <c r="AR596" i="25"/>
  <c r="AT596" i="25"/>
  <c r="X596" i="25"/>
  <c r="BG596" i="25"/>
  <c r="L596" i="25"/>
  <c r="BH596" i="25"/>
  <c r="AN596" i="25"/>
  <c r="AU596" i="25"/>
  <c r="AQ596" i="25"/>
  <c r="M596" i="25"/>
  <c r="AS596" i="25"/>
  <c r="AY596" i="25"/>
  <c r="W596" i="25"/>
  <c r="BD596" i="25"/>
  <c r="BA596" i="25"/>
  <c r="BE596" i="25"/>
  <c r="S596" i="25"/>
  <c r="N596" i="25"/>
  <c r="AD596" i="25"/>
  <c r="BF596" i="25"/>
  <c r="BB596" i="25"/>
  <c r="O596" i="25"/>
  <c r="AO596" i="25"/>
  <c r="BI596" i="25"/>
  <c r="Q596" i="25"/>
  <c r="AL596" i="25"/>
  <c r="U596" i="25"/>
  <c r="AB596" i="25"/>
  <c r="AK596" i="25"/>
  <c r="I597" i="25"/>
  <c r="H597" i="25" s="1"/>
  <c r="AH596" i="25"/>
  <c r="Y596" i="25"/>
  <c r="AC596" i="25"/>
  <c r="AG596" i="25"/>
  <c r="AW596" i="25"/>
  <c r="AP596" i="25"/>
  <c r="R596" i="25"/>
  <c r="T596" i="25"/>
  <c r="K592" i="28"/>
  <c r="M592" i="28"/>
  <c r="N592" i="28"/>
  <c r="V592" i="28"/>
  <c r="AN592" i="28"/>
  <c r="AX592" i="28"/>
  <c r="AS592" i="28"/>
  <c r="AL592" i="28"/>
  <c r="AT592" i="28"/>
  <c r="P592" i="28"/>
  <c r="BD592" i="28"/>
  <c r="AD592" i="28"/>
  <c r="AO592" i="28"/>
  <c r="BF592" i="28"/>
  <c r="BE592" i="28"/>
  <c r="AZ592" i="28"/>
  <c r="AE592" i="28"/>
  <c r="O592" i="28"/>
  <c r="BG592" i="28"/>
  <c r="AB592" i="28"/>
  <c r="AC592" i="28"/>
  <c r="AR592" i="28"/>
  <c r="R592" i="28"/>
  <c r="AG592" i="28"/>
  <c r="I593" i="28"/>
  <c r="H593" i="28" s="1"/>
  <c r="AV592" i="28"/>
  <c r="AA592" i="28"/>
  <c r="AI592" i="28"/>
  <c r="W592" i="28"/>
  <c r="AY592" i="28"/>
  <c r="AQ592" i="28"/>
  <c r="J593" i="28"/>
  <c r="U592" i="28"/>
  <c r="S592" i="28"/>
  <c r="AH592" i="28"/>
  <c r="AU592" i="28"/>
  <c r="AJ592" i="28"/>
  <c r="BH592" i="28"/>
  <c r="Q592" i="28"/>
  <c r="X592" i="28"/>
  <c r="L592" i="28"/>
  <c r="BA592" i="28"/>
  <c r="AW592" i="28"/>
  <c r="Z592" i="28"/>
  <c r="T592" i="28"/>
  <c r="BC592" i="28"/>
  <c r="AP592" i="28"/>
  <c r="AM592" i="28"/>
  <c r="Y592" i="28"/>
  <c r="AF592" i="28"/>
  <c r="BB592" i="28"/>
  <c r="AK592" i="28"/>
  <c r="BH593" i="28" l="1"/>
  <c r="AM593" i="28"/>
  <c r="AL593" i="28"/>
  <c r="R593" i="28"/>
  <c r="Z593" i="28"/>
  <c r="AC593" i="28"/>
  <c r="AF593" i="28"/>
  <c r="Y593" i="28"/>
  <c r="AE593" i="28"/>
  <c r="Q593" i="28"/>
  <c r="M593" i="28"/>
  <c r="BF593" i="28"/>
  <c r="AQ593" i="28"/>
  <c r="I594" i="28"/>
  <c r="H594" i="28" s="1"/>
  <c r="BG593" i="28"/>
  <c r="S593" i="28"/>
  <c r="AB593" i="28"/>
  <c r="X593" i="28"/>
  <c r="AX593" i="28"/>
  <c r="AN593" i="28"/>
  <c r="W593" i="28"/>
  <c r="AT593" i="28"/>
  <c r="K593" i="28"/>
  <c r="AY593" i="28"/>
  <c r="BC593" i="28"/>
  <c r="N593" i="28"/>
  <c r="BA593" i="28"/>
  <c r="AK593" i="28"/>
  <c r="AV593" i="28"/>
  <c r="P593" i="28"/>
  <c r="AH593" i="28"/>
  <c r="BE593" i="28"/>
  <c r="J594" i="28"/>
  <c r="AS593" i="28"/>
  <c r="L593" i="28"/>
  <c r="O593" i="28"/>
  <c r="AR593" i="28"/>
  <c r="AG593" i="28"/>
  <c r="AA593" i="28"/>
  <c r="AO593" i="28"/>
  <c r="U593" i="28"/>
  <c r="AZ593" i="28"/>
  <c r="V593" i="28"/>
  <c r="AD593" i="28"/>
  <c r="BB593" i="28"/>
  <c r="AJ593" i="28"/>
  <c r="AU593" i="28"/>
  <c r="BD593" i="28"/>
  <c r="AW593" i="28"/>
  <c r="AP593" i="28"/>
  <c r="AI593" i="28"/>
  <c r="T593" i="28"/>
  <c r="T597" i="25"/>
  <c r="AL597" i="25"/>
  <c r="X597" i="25"/>
  <c r="BF597" i="25"/>
  <c r="AC597" i="25"/>
  <c r="AM597" i="25"/>
  <c r="O597" i="25"/>
  <c r="BH597" i="25"/>
  <c r="P597" i="25"/>
  <c r="AA597" i="25"/>
  <c r="AJ597" i="25"/>
  <c r="Q597" i="25"/>
  <c r="AT597" i="25"/>
  <c r="R597" i="25"/>
  <c r="BG597" i="25"/>
  <c r="S597" i="25"/>
  <c r="AN597" i="25"/>
  <c r="AG597" i="25"/>
  <c r="V597" i="25"/>
  <c r="W597" i="25"/>
  <c r="AW597" i="25"/>
  <c r="Y597" i="25"/>
  <c r="N597" i="25"/>
  <c r="AI597" i="25"/>
  <c r="J598" i="25"/>
  <c r="AS597" i="25"/>
  <c r="K597" i="25"/>
  <c r="BD597" i="25"/>
  <c r="BA597" i="25"/>
  <c r="AV597" i="25"/>
  <c r="L597" i="25"/>
  <c r="AX597" i="25"/>
  <c r="BE597" i="25"/>
  <c r="AF597" i="25"/>
  <c r="BI597" i="25"/>
  <c r="AU597" i="25"/>
  <c r="U597" i="25"/>
  <c r="BC597" i="25"/>
  <c r="BB597" i="25"/>
  <c r="AD597" i="25"/>
  <c r="M597" i="25"/>
  <c r="AB597" i="25"/>
  <c r="AP597" i="25"/>
  <c r="I598" i="25"/>
  <c r="H598" i="25" s="1"/>
  <c r="AY597" i="25"/>
  <c r="AE597" i="25"/>
  <c r="AR597" i="25"/>
  <c r="AZ597" i="25"/>
  <c r="AK597" i="25"/>
  <c r="Z597" i="25"/>
  <c r="AQ597" i="25"/>
  <c r="AH597" i="25"/>
  <c r="AO597" i="25"/>
  <c r="Z598" i="25" l="1"/>
  <c r="BH598" i="25"/>
  <c r="AX598" i="25"/>
  <c r="V598" i="25"/>
  <c r="AL598" i="25"/>
  <c r="AV598" i="25"/>
  <c r="R598" i="25"/>
  <c r="U598" i="25"/>
  <c r="AK598" i="25"/>
  <c r="T598" i="25"/>
  <c r="J599" i="25"/>
  <c r="AJ598" i="25"/>
  <c r="M598" i="25"/>
  <c r="AN598" i="25"/>
  <c r="AR598" i="25"/>
  <c r="P598" i="25"/>
  <c r="AT598" i="25"/>
  <c r="Y598" i="25"/>
  <c r="BC598" i="25"/>
  <c r="AO598" i="25"/>
  <c r="Q598" i="25"/>
  <c r="AQ598" i="25"/>
  <c r="BG598" i="25"/>
  <c r="AE598" i="25"/>
  <c r="BA598" i="25"/>
  <c r="AM598" i="25"/>
  <c r="AW598" i="25"/>
  <c r="AU598" i="25"/>
  <c r="AP598" i="25"/>
  <c r="I599" i="25"/>
  <c r="H599" i="25" s="1"/>
  <c r="N598" i="25"/>
  <c r="BD598" i="25"/>
  <c r="AG598" i="25"/>
  <c r="BB598" i="25"/>
  <c r="O598" i="25"/>
  <c r="BF598" i="25"/>
  <c r="X598" i="25"/>
  <c r="AF598" i="25"/>
  <c r="AI598" i="25"/>
  <c r="AB598" i="25"/>
  <c r="AA598" i="25"/>
  <c r="S598" i="25"/>
  <c r="BI598" i="25"/>
  <c r="BE598" i="25"/>
  <c r="AS598" i="25"/>
  <c r="AY598" i="25"/>
  <c r="K598" i="25"/>
  <c r="L598" i="25"/>
  <c r="W598" i="25"/>
  <c r="AD598" i="25"/>
  <c r="AH598" i="25"/>
  <c r="AC598" i="25"/>
  <c r="AZ598" i="25"/>
  <c r="AA594" i="28"/>
  <c r="V594" i="28"/>
  <c r="J595" i="28"/>
  <c r="BE594" i="28"/>
  <c r="AI594" i="28"/>
  <c r="BD594" i="28"/>
  <c r="S594" i="28"/>
  <c r="AD594" i="28"/>
  <c r="AX594" i="28"/>
  <c r="I595" i="28"/>
  <c r="H595" i="28" s="1"/>
  <c r="AF594" i="28"/>
  <c r="AR594" i="28"/>
  <c r="K594" i="28"/>
  <c r="AK594" i="28"/>
  <c r="BH594" i="28"/>
  <c r="M594" i="28"/>
  <c r="L594" i="28"/>
  <c r="BC594" i="28"/>
  <c r="AT594" i="28"/>
  <c r="Y594" i="28"/>
  <c r="AV594" i="28"/>
  <c r="BB594" i="28"/>
  <c r="BA594" i="28"/>
  <c r="AZ594" i="28"/>
  <c r="AU594" i="28"/>
  <c r="AL594" i="28"/>
  <c r="AY594" i="28"/>
  <c r="AQ594" i="28"/>
  <c r="AM594" i="28"/>
  <c r="W594" i="28"/>
  <c r="R594" i="28"/>
  <c r="AG594" i="28"/>
  <c r="AP594" i="28"/>
  <c r="BF594" i="28"/>
  <c r="BG594" i="28"/>
  <c r="AN594" i="28"/>
  <c r="U594" i="28"/>
  <c r="AH594" i="28"/>
  <c r="P594" i="28"/>
  <c r="AE594" i="28"/>
  <c r="X594" i="28"/>
  <c r="AJ594" i="28"/>
  <c r="N594" i="28"/>
  <c r="Z594" i="28"/>
  <c r="AB594" i="28"/>
  <c r="T594" i="28"/>
  <c r="AW594" i="28"/>
  <c r="AS594" i="28"/>
  <c r="O594" i="28"/>
  <c r="AO594" i="28"/>
  <c r="AC594" i="28"/>
  <c r="Q594" i="28"/>
  <c r="P595" i="28" l="1"/>
  <c r="AT595" i="28"/>
  <c r="BD595" i="28"/>
  <c r="AD595" i="28"/>
  <c r="AN595" i="28"/>
  <c r="AY595" i="28"/>
  <c r="AV595" i="28"/>
  <c r="AH595" i="28"/>
  <c r="BA595" i="28"/>
  <c r="J596" i="28"/>
  <c r="AG595" i="28"/>
  <c r="AP595" i="28"/>
  <c r="Y595" i="28"/>
  <c r="S595" i="28"/>
  <c r="AB595" i="28"/>
  <c r="AR595" i="28"/>
  <c r="U595" i="28"/>
  <c r="AF595" i="28"/>
  <c r="Z595" i="28"/>
  <c r="Q595" i="28"/>
  <c r="BH595" i="28"/>
  <c r="AI595" i="28"/>
  <c r="AA595" i="28"/>
  <c r="AW595" i="28"/>
  <c r="BG595" i="28"/>
  <c r="X595" i="28"/>
  <c r="AC595" i="28"/>
  <c r="BB595" i="28"/>
  <c r="R595" i="28"/>
  <c r="W595" i="28"/>
  <c r="N595" i="28"/>
  <c r="K595" i="28"/>
  <c r="AU595" i="28"/>
  <c r="AX595" i="28"/>
  <c r="AS595" i="28"/>
  <c r="O595" i="28"/>
  <c r="AO595" i="28"/>
  <c r="V595" i="28"/>
  <c r="BE595" i="28"/>
  <c r="AK595" i="28"/>
  <c r="AZ595" i="28"/>
  <c r="L595" i="28"/>
  <c r="AE595" i="28"/>
  <c r="AJ595" i="28"/>
  <c r="AL595" i="28"/>
  <c r="AM595" i="28"/>
  <c r="BF595" i="28"/>
  <c r="I596" i="28"/>
  <c r="H596" i="28" s="1"/>
  <c r="T595" i="28"/>
  <c r="BC595" i="28"/>
  <c r="AQ595" i="28"/>
  <c r="M595" i="28"/>
  <c r="J600" i="25"/>
  <c r="Q599" i="25"/>
  <c r="M599" i="25"/>
  <c r="BF599" i="25"/>
  <c r="AO599" i="25"/>
  <c r="Z599" i="25"/>
  <c r="BC599" i="25"/>
  <c r="AN599" i="25"/>
  <c r="X599" i="25"/>
  <c r="P599" i="25"/>
  <c r="AX599" i="25"/>
  <c r="K599" i="25"/>
  <c r="BB599" i="25"/>
  <c r="S599" i="25"/>
  <c r="BD599" i="25"/>
  <c r="I600" i="25"/>
  <c r="H600" i="25" s="1"/>
  <c r="AW599" i="25"/>
  <c r="AD599" i="25"/>
  <c r="BI599" i="25"/>
  <c r="AA599" i="25"/>
  <c r="BE599" i="25"/>
  <c r="O599" i="25"/>
  <c r="R599" i="25"/>
  <c r="U599" i="25"/>
  <c r="V599" i="25"/>
  <c r="AI599" i="25"/>
  <c r="AG599" i="25"/>
  <c r="AV599" i="25"/>
  <c r="AE599" i="25"/>
  <c r="AJ599" i="25"/>
  <c r="AZ599" i="25"/>
  <c r="AM599" i="25"/>
  <c r="AU599" i="25"/>
  <c r="AK599" i="25"/>
  <c r="AP599" i="25"/>
  <c r="AQ599" i="25"/>
  <c r="AC599" i="25"/>
  <c r="BA599" i="25"/>
  <c r="Y599" i="25"/>
  <c r="AB599" i="25"/>
  <c r="BG599" i="25"/>
  <c r="AT599" i="25"/>
  <c r="AF599" i="25"/>
  <c r="BH599" i="25"/>
  <c r="AY599" i="25"/>
  <c r="AL599" i="25"/>
  <c r="N599" i="25"/>
  <c r="AR599" i="25"/>
  <c r="W599" i="25"/>
  <c r="L599" i="25"/>
  <c r="AH599" i="25"/>
  <c r="T599" i="25"/>
  <c r="AS599" i="25"/>
  <c r="AW596" i="28" l="1"/>
  <c r="X596" i="28"/>
  <c r="W596" i="28"/>
  <c r="R596" i="28"/>
  <c r="T596" i="28"/>
  <c r="AP596" i="28"/>
  <c r="AV596" i="28"/>
  <c r="O596" i="28"/>
  <c r="BC596" i="28"/>
  <c r="M596" i="28"/>
  <c r="AH596" i="28"/>
  <c r="AT596" i="28"/>
  <c r="AM596" i="28"/>
  <c r="BH596" i="28"/>
  <c r="BB596" i="28"/>
  <c r="N596" i="28"/>
  <c r="BA596" i="28"/>
  <c r="AK596" i="28"/>
  <c r="AY596" i="28"/>
  <c r="AI596" i="28"/>
  <c r="AN596" i="28"/>
  <c r="V596" i="28"/>
  <c r="BG596" i="28"/>
  <c r="AO596" i="28"/>
  <c r="U596" i="28"/>
  <c r="AA596" i="28"/>
  <c r="AS596" i="28"/>
  <c r="AD596" i="28"/>
  <c r="P596" i="28"/>
  <c r="AR596" i="28"/>
  <c r="AJ596" i="28"/>
  <c r="AQ596" i="28"/>
  <c r="L596" i="28"/>
  <c r="AG596" i="28"/>
  <c r="AL596" i="28"/>
  <c r="Z596" i="28"/>
  <c r="BD596" i="28"/>
  <c r="AB596" i="28"/>
  <c r="I597" i="28"/>
  <c r="H597" i="28" s="1"/>
  <c r="K596" i="28"/>
  <c r="AC596" i="28"/>
  <c r="Q596" i="28"/>
  <c r="AU596" i="28"/>
  <c r="AX596" i="28"/>
  <c r="Y596" i="28"/>
  <c r="S596" i="28"/>
  <c r="BE596" i="28"/>
  <c r="AZ596" i="28"/>
  <c r="J597" i="28"/>
  <c r="BF596" i="28"/>
  <c r="AF596" i="28"/>
  <c r="AE596" i="28"/>
  <c r="I601" i="25"/>
  <c r="H601" i="25" s="1"/>
  <c r="BH600" i="25"/>
  <c r="AN600" i="25"/>
  <c r="AC600" i="25"/>
  <c r="AQ600" i="25"/>
  <c r="BE600" i="25"/>
  <c r="BB600" i="25"/>
  <c r="BA600" i="25"/>
  <c r="AK600" i="25"/>
  <c r="J601" i="25"/>
  <c r="AH600" i="25"/>
  <c r="AP600" i="25"/>
  <c r="S600" i="25"/>
  <c r="AY600" i="25"/>
  <c r="W600" i="25"/>
  <c r="U600" i="25"/>
  <c r="Q600" i="25"/>
  <c r="X600" i="25"/>
  <c r="AF600" i="25"/>
  <c r="BC600" i="25"/>
  <c r="AD600" i="25"/>
  <c r="AM600" i="25"/>
  <c r="AJ600" i="25"/>
  <c r="O600" i="25"/>
  <c r="AL600" i="25"/>
  <c r="AR600" i="25"/>
  <c r="Y600" i="25"/>
  <c r="AU600" i="25"/>
  <c r="N600" i="25"/>
  <c r="AT600" i="25"/>
  <c r="AA600" i="25"/>
  <c r="R600" i="25"/>
  <c r="AV600" i="25"/>
  <c r="AB600" i="25"/>
  <c r="AX600" i="25"/>
  <c r="T600" i="25"/>
  <c r="BF600" i="25"/>
  <c r="BD600" i="25"/>
  <c r="BG600" i="25"/>
  <c r="BI600" i="25"/>
  <c r="P600" i="25"/>
  <c r="V600" i="25"/>
  <c r="L600" i="25"/>
  <c r="AE600" i="25"/>
  <c r="AZ600" i="25"/>
  <c r="AO600" i="25"/>
  <c r="M600" i="25"/>
  <c r="K600" i="25"/>
  <c r="AW600" i="25"/>
  <c r="AI600" i="25"/>
  <c r="AG600" i="25"/>
  <c r="Z600" i="25"/>
  <c r="AS600" i="25"/>
  <c r="AQ601" i="25" l="1"/>
  <c r="AZ601" i="25"/>
  <c r="V601" i="25"/>
  <c r="BC601" i="25"/>
  <c r="AR601" i="25"/>
  <c r="AN601" i="25"/>
  <c r="AO601" i="25"/>
  <c r="AW601" i="25"/>
  <c r="AK601" i="25"/>
  <c r="AS601" i="25"/>
  <c r="AF601" i="25"/>
  <c r="AU601" i="25"/>
  <c r="AG601" i="25"/>
  <c r="M601" i="25"/>
  <c r="BA601" i="25"/>
  <c r="J602" i="25"/>
  <c r="X601" i="25"/>
  <c r="AD601" i="25"/>
  <c r="AI601" i="25"/>
  <c r="P601" i="25"/>
  <c r="AY601" i="25"/>
  <c r="BH601" i="25"/>
  <c r="AH601" i="25"/>
  <c r="AJ601" i="25"/>
  <c r="AC601" i="25"/>
  <c r="BE601" i="25"/>
  <c r="T601" i="25"/>
  <c r="I602" i="25"/>
  <c r="H602" i="25" s="1"/>
  <c r="Y601" i="25"/>
  <c r="Z601" i="25"/>
  <c r="Q601" i="25"/>
  <c r="N601" i="25"/>
  <c r="L601" i="25"/>
  <c r="BB601" i="25"/>
  <c r="AV601" i="25"/>
  <c r="AP601" i="25"/>
  <c r="AA601" i="25"/>
  <c r="BG601" i="25"/>
  <c r="S601" i="25"/>
  <c r="BF601" i="25"/>
  <c r="AB601" i="25"/>
  <c r="AX601" i="25"/>
  <c r="AL601" i="25"/>
  <c r="O601" i="25"/>
  <c r="BD601" i="25"/>
  <c r="W601" i="25"/>
  <c r="U601" i="25"/>
  <c r="AT601" i="25"/>
  <c r="R601" i="25"/>
  <c r="BI601" i="25"/>
  <c r="AE601" i="25"/>
  <c r="K601" i="25"/>
  <c r="AM601" i="25"/>
  <c r="BD597" i="28"/>
  <c r="AB597" i="28"/>
  <c r="J598" i="28"/>
  <c r="N597" i="28"/>
  <c r="AK597" i="28"/>
  <c r="AR597" i="28"/>
  <c r="AH597" i="28"/>
  <c r="AM597" i="28"/>
  <c r="T597" i="28"/>
  <c r="BB597" i="28"/>
  <c r="P597" i="28"/>
  <c r="O597" i="28"/>
  <c r="S597" i="28"/>
  <c r="AZ597" i="28"/>
  <c r="Z597" i="28"/>
  <c r="AP597" i="28"/>
  <c r="AC597" i="28"/>
  <c r="AA597" i="28"/>
  <c r="BH597" i="28"/>
  <c r="BE597" i="28"/>
  <c r="X597" i="28"/>
  <c r="AO597" i="28"/>
  <c r="AY597" i="28"/>
  <c r="AU597" i="28"/>
  <c r="W597" i="28"/>
  <c r="V597" i="28"/>
  <c r="AL597" i="28"/>
  <c r="AX597" i="28"/>
  <c r="Q597" i="28"/>
  <c r="AI597" i="28"/>
  <c r="K597" i="28"/>
  <c r="L597" i="28"/>
  <c r="AF597" i="28"/>
  <c r="AD597" i="28"/>
  <c r="AT597" i="28"/>
  <c r="AN597" i="28"/>
  <c r="U597" i="28"/>
  <c r="Y597" i="28"/>
  <c r="AV597" i="28"/>
  <c r="AS597" i="28"/>
  <c r="BF597" i="28"/>
  <c r="BG597" i="28"/>
  <c r="I598" i="28"/>
  <c r="H598" i="28" s="1"/>
  <c r="BA597" i="28"/>
  <c r="AE597" i="28"/>
  <c r="AG597" i="28"/>
  <c r="AW597" i="28"/>
  <c r="R597" i="28"/>
  <c r="AJ597" i="28"/>
  <c r="BC597" i="28"/>
  <c r="M597" i="28"/>
  <c r="AQ597" i="28"/>
  <c r="I603" i="25" l="1"/>
  <c r="H603" i="25" s="1"/>
  <c r="AF602" i="25"/>
  <c r="BE602" i="25"/>
  <c r="BI602" i="25"/>
  <c r="BD602" i="25"/>
  <c r="AR602" i="25"/>
  <c r="AP602" i="25"/>
  <c r="V602" i="25"/>
  <c r="W602" i="25"/>
  <c r="Y602" i="25"/>
  <c r="Q602" i="25"/>
  <c r="T602" i="25"/>
  <c r="L602" i="25"/>
  <c r="AA602" i="25"/>
  <c r="O602" i="25"/>
  <c r="AQ602" i="25"/>
  <c r="BC602" i="25"/>
  <c r="AH602" i="25"/>
  <c r="AC602" i="25"/>
  <c r="AY602" i="25"/>
  <c r="AS602" i="25"/>
  <c r="R602" i="25"/>
  <c r="BB602" i="25"/>
  <c r="N602" i="25"/>
  <c r="AT602" i="25"/>
  <c r="AB602" i="25"/>
  <c r="AM602" i="25"/>
  <c r="BA602" i="25"/>
  <c r="AW602" i="25"/>
  <c r="J603" i="25"/>
  <c r="AG602" i="25"/>
  <c r="X602" i="25"/>
  <c r="K602" i="25"/>
  <c r="U602" i="25"/>
  <c r="BH602" i="25"/>
  <c r="AZ602" i="25"/>
  <c r="AX602" i="25"/>
  <c r="BF602" i="25"/>
  <c r="AK602" i="25"/>
  <c r="M602" i="25"/>
  <c r="AO602" i="25"/>
  <c r="S602" i="25"/>
  <c r="P602" i="25"/>
  <c r="AJ602" i="25"/>
  <c r="AU602" i="25"/>
  <c r="AL602" i="25"/>
  <c r="AD602" i="25"/>
  <c r="BG602" i="25"/>
  <c r="AV602" i="25"/>
  <c r="AE602" i="25"/>
  <c r="AI602" i="25"/>
  <c r="AN602" i="25"/>
  <c r="Z602" i="25"/>
  <c r="AH598" i="28"/>
  <c r="BD598" i="28"/>
  <c r="M598" i="28"/>
  <c r="R598" i="28"/>
  <c r="AM598" i="28"/>
  <c r="AB598" i="28"/>
  <c r="BG598" i="28"/>
  <c r="AQ598" i="28"/>
  <c r="Z598" i="28"/>
  <c r="AS598" i="28"/>
  <c r="AD598" i="28"/>
  <c r="AA598" i="28"/>
  <c r="K598" i="28"/>
  <c r="AG598" i="28"/>
  <c r="AK598" i="28"/>
  <c r="AN598" i="28"/>
  <c r="AE598" i="28"/>
  <c r="AX598" i="28"/>
  <c r="O598" i="28"/>
  <c r="AW598" i="28"/>
  <c r="AU598" i="28"/>
  <c r="P598" i="28"/>
  <c r="AV598" i="28"/>
  <c r="BB598" i="28"/>
  <c r="AL598" i="28"/>
  <c r="AO598" i="28"/>
  <c r="AP598" i="28"/>
  <c r="J599" i="28"/>
  <c r="BE598" i="28"/>
  <c r="AC598" i="28"/>
  <c r="Y598" i="28"/>
  <c r="S598" i="28"/>
  <c r="BC598" i="28"/>
  <c r="AI598" i="28"/>
  <c r="T598" i="28"/>
  <c r="AY598" i="28"/>
  <c r="U598" i="28"/>
  <c r="BF598" i="28"/>
  <c r="X598" i="28"/>
  <c r="AT598" i="28"/>
  <c r="I599" i="28"/>
  <c r="H599" i="28" s="1"/>
  <c r="W598" i="28"/>
  <c r="AR598" i="28"/>
  <c r="Q598" i="28"/>
  <c r="N598" i="28"/>
  <c r="L598" i="28"/>
  <c r="AF598" i="28"/>
  <c r="V598" i="28"/>
  <c r="AZ598" i="28"/>
  <c r="BH598" i="28"/>
  <c r="BA598" i="28"/>
  <c r="AJ598" i="28"/>
  <c r="AN603" i="25" l="1"/>
  <c r="BC603" i="25"/>
  <c r="I604" i="25"/>
  <c r="H604" i="25" s="1"/>
  <c r="BA603" i="25"/>
  <c r="W603" i="25"/>
  <c r="R603" i="25"/>
  <c r="T603" i="25"/>
  <c r="BG603" i="25"/>
  <c r="AO603" i="25"/>
  <c r="U603" i="25"/>
  <c r="BI603" i="25"/>
  <c r="X603" i="25"/>
  <c r="BF603" i="25"/>
  <c r="O603" i="25"/>
  <c r="J604" i="25"/>
  <c r="N603" i="25"/>
  <c r="AZ603" i="25"/>
  <c r="Q603" i="25"/>
  <c r="AK603" i="25"/>
  <c r="K603" i="25"/>
  <c r="BE603" i="25"/>
  <c r="AE603" i="25"/>
  <c r="AL603" i="25"/>
  <c r="AM603" i="25"/>
  <c r="AT603" i="25"/>
  <c r="AG603" i="25"/>
  <c r="AP603" i="25"/>
  <c r="BD603" i="25"/>
  <c r="AR603" i="25"/>
  <c r="L603" i="25"/>
  <c r="Y603" i="25"/>
  <c r="Z603" i="25"/>
  <c r="M603" i="25"/>
  <c r="P603" i="25"/>
  <c r="AW603" i="25"/>
  <c r="AA603" i="25"/>
  <c r="AS603" i="25"/>
  <c r="AH603" i="25"/>
  <c r="BH603" i="25"/>
  <c r="V603" i="25"/>
  <c r="AY603" i="25"/>
  <c r="AQ603" i="25"/>
  <c r="AC603" i="25"/>
  <c r="AI603" i="25"/>
  <c r="AD603" i="25"/>
  <c r="AU603" i="25"/>
  <c r="AB603" i="25"/>
  <c r="BB603" i="25"/>
  <c r="AX603" i="25"/>
  <c r="AF603" i="25"/>
  <c r="AJ603" i="25"/>
  <c r="AV603" i="25"/>
  <c r="S603" i="25"/>
  <c r="BD599" i="28"/>
  <c r="AA599" i="28"/>
  <c r="P599" i="28"/>
  <c r="L599" i="28"/>
  <c r="AN599" i="28"/>
  <c r="AX599" i="28"/>
  <c r="AE599" i="28"/>
  <c r="AM599" i="28"/>
  <c r="BB599" i="28"/>
  <c r="AW599" i="28"/>
  <c r="BA599" i="28"/>
  <c r="AS599" i="28"/>
  <c r="BE599" i="28"/>
  <c r="AO599" i="28"/>
  <c r="AC599" i="28"/>
  <c r="AZ599" i="28"/>
  <c r="AU599" i="28"/>
  <c r="Q599" i="28"/>
  <c r="T599" i="28"/>
  <c r="Z599" i="28"/>
  <c r="BH599" i="28"/>
  <c r="J600" i="28"/>
  <c r="AB599" i="28"/>
  <c r="Y599" i="28"/>
  <c r="AV599" i="28"/>
  <c r="BF599" i="28"/>
  <c r="X599" i="28"/>
  <c r="AL599" i="28"/>
  <c r="AR599" i="28"/>
  <c r="AG599" i="28"/>
  <c r="AT599" i="28"/>
  <c r="AD599" i="28"/>
  <c r="R599" i="28"/>
  <c r="M599" i="28"/>
  <c r="O599" i="28"/>
  <c r="BG599" i="28"/>
  <c r="AF599" i="28"/>
  <c r="AI599" i="28"/>
  <c r="I600" i="28"/>
  <c r="H600" i="28" s="1"/>
  <c r="AH599" i="28"/>
  <c r="AK599" i="28"/>
  <c r="BC599" i="28"/>
  <c r="U599" i="28"/>
  <c r="AY599" i="28"/>
  <c r="AQ599" i="28"/>
  <c r="K599" i="28"/>
  <c r="AJ599" i="28"/>
  <c r="N599" i="28"/>
  <c r="S599" i="28"/>
  <c r="W599" i="28"/>
  <c r="AP599" i="28"/>
  <c r="V599" i="28"/>
  <c r="AC604" i="25" l="1"/>
  <c r="BC604" i="25"/>
  <c r="T604" i="25"/>
  <c r="O604" i="25"/>
  <c r="AS604" i="25"/>
  <c r="N604" i="25"/>
  <c r="AP604" i="25"/>
  <c r="AA604" i="25"/>
  <c r="I605" i="25"/>
  <c r="H605" i="25" s="1"/>
  <c r="K604" i="25"/>
  <c r="AH604" i="25"/>
  <c r="BB604" i="25"/>
  <c r="L604" i="25"/>
  <c r="BD604" i="25"/>
  <c r="BI604" i="25"/>
  <c r="BG604" i="25"/>
  <c r="Y604" i="25"/>
  <c r="AG604" i="25"/>
  <c r="AT604" i="25"/>
  <c r="AL604" i="25"/>
  <c r="AV604" i="25"/>
  <c r="U604" i="25"/>
  <c r="AX604" i="25"/>
  <c r="S604" i="25"/>
  <c r="AQ604" i="25"/>
  <c r="P604" i="25"/>
  <c r="M604" i="25"/>
  <c r="R604" i="25"/>
  <c r="AI604" i="25"/>
  <c r="AR604" i="25"/>
  <c r="AY604" i="25"/>
  <c r="V604" i="25"/>
  <c r="AU604" i="25"/>
  <c r="AZ604" i="25"/>
  <c r="BH604" i="25"/>
  <c r="AM604" i="25"/>
  <c r="J605" i="25"/>
  <c r="BE604" i="25"/>
  <c r="Z604" i="25"/>
  <c r="AO604" i="25"/>
  <c r="AD604" i="25"/>
  <c r="W604" i="25"/>
  <c r="Q604" i="25"/>
  <c r="AE604" i="25"/>
  <c r="BA604" i="25"/>
  <c r="AB604" i="25"/>
  <c r="BF604" i="25"/>
  <c r="AK604" i="25"/>
  <c r="AJ604" i="25"/>
  <c r="AN604" i="25"/>
  <c r="AW604" i="25"/>
  <c r="AF604" i="25"/>
  <c r="X604" i="25"/>
  <c r="AE600" i="28"/>
  <c r="O600" i="28"/>
  <c r="BG600" i="28"/>
  <c r="AU600" i="28"/>
  <c r="AR600" i="28"/>
  <c r="BE600" i="28"/>
  <c r="L600" i="28"/>
  <c r="R600" i="28"/>
  <c r="AN600" i="28"/>
  <c r="AA600" i="28"/>
  <c r="BF600" i="28"/>
  <c r="AG600" i="28"/>
  <c r="AC600" i="28"/>
  <c r="AQ600" i="28"/>
  <c r="M600" i="28"/>
  <c r="AJ600" i="28"/>
  <c r="AP600" i="28"/>
  <c r="BC600" i="28"/>
  <c r="AY600" i="28"/>
  <c r="AF600" i="28"/>
  <c r="J601" i="28"/>
  <c r="AX600" i="28"/>
  <c r="Y600" i="28"/>
  <c r="T600" i="28"/>
  <c r="Z600" i="28"/>
  <c r="V600" i="28"/>
  <c r="BB600" i="28"/>
  <c r="AH600" i="28"/>
  <c r="BH600" i="28"/>
  <c r="I601" i="28"/>
  <c r="H601" i="28" s="1"/>
  <c r="Q600" i="28"/>
  <c r="BA600" i="28"/>
  <c r="S600" i="28"/>
  <c r="AD600" i="28"/>
  <c r="AK600" i="28"/>
  <c r="AI600" i="28"/>
  <c r="AB600" i="28"/>
  <c r="X600" i="28"/>
  <c r="AW600" i="28"/>
  <c r="N600" i="28"/>
  <c r="AS600" i="28"/>
  <c r="P600" i="28"/>
  <c r="W600" i="28"/>
  <c r="U600" i="28"/>
  <c r="AM600" i="28"/>
  <c r="AT600" i="28"/>
  <c r="AV600" i="28"/>
  <c r="K600" i="28"/>
  <c r="BD600" i="28"/>
  <c r="AL600" i="28"/>
  <c r="AO600" i="28"/>
  <c r="AZ600" i="28"/>
  <c r="P601" i="28" l="1"/>
  <c r="AD601" i="28"/>
  <c r="S601" i="28"/>
  <c r="V601" i="28"/>
  <c r="AX601" i="28"/>
  <c r="O601" i="28"/>
  <c r="AC601" i="28"/>
  <c r="J602" i="28"/>
  <c r="Y601" i="28"/>
  <c r="AZ601" i="28"/>
  <c r="AT601" i="28"/>
  <c r="BA601" i="28"/>
  <c r="AR601" i="28"/>
  <c r="AG601" i="28"/>
  <c r="AM601" i="28"/>
  <c r="R601" i="28"/>
  <c r="AO601" i="28"/>
  <c r="BD601" i="28"/>
  <c r="M601" i="28"/>
  <c r="AQ601" i="28"/>
  <c r="AV601" i="28"/>
  <c r="Z601" i="28"/>
  <c r="AK601" i="28"/>
  <c r="AW601" i="28"/>
  <c r="L601" i="28"/>
  <c r="BG601" i="28"/>
  <c r="AU601" i="28"/>
  <c r="X601" i="28"/>
  <c r="AF601" i="28"/>
  <c r="N601" i="28"/>
  <c r="AN601" i="28"/>
  <c r="AI601" i="28"/>
  <c r="AJ601" i="28"/>
  <c r="AY601" i="28"/>
  <c r="T601" i="28"/>
  <c r="BC601" i="28"/>
  <c r="BB601" i="28"/>
  <c r="AA601" i="28"/>
  <c r="BE601" i="28"/>
  <c r="AB601" i="28"/>
  <c r="Q601" i="28"/>
  <c r="U601" i="28"/>
  <c r="AL601" i="28"/>
  <c r="W601" i="28"/>
  <c r="BF601" i="28"/>
  <c r="K601" i="28"/>
  <c r="AH601" i="28"/>
  <c r="AS601" i="28"/>
  <c r="AE601" i="28"/>
  <c r="I602" i="28"/>
  <c r="H602" i="28" s="1"/>
  <c r="BH601" i="28"/>
  <c r="AP601" i="28"/>
  <c r="X605" i="25"/>
  <c r="AY605" i="25"/>
  <c r="W605" i="25"/>
  <c r="U605" i="25"/>
  <c r="AE605" i="25"/>
  <c r="BG605" i="25"/>
  <c r="I606" i="25"/>
  <c r="H606" i="25" s="1"/>
  <c r="AH605" i="25"/>
  <c r="AJ605" i="25"/>
  <c r="AT605" i="25"/>
  <c r="Y605" i="25"/>
  <c r="AN605" i="25"/>
  <c r="AA605" i="25"/>
  <c r="AP605" i="25"/>
  <c r="AV605" i="25"/>
  <c r="AQ605" i="25"/>
  <c r="T605" i="25"/>
  <c r="AS605" i="25"/>
  <c r="AW605" i="25"/>
  <c r="L605" i="25"/>
  <c r="AG605" i="25"/>
  <c r="Z605" i="25"/>
  <c r="AI605" i="25"/>
  <c r="AD605" i="25"/>
  <c r="AO605" i="25"/>
  <c r="M605" i="25"/>
  <c r="BA605" i="25"/>
  <c r="BI605" i="25"/>
  <c r="BC605" i="25"/>
  <c r="BH605" i="25"/>
  <c r="AX605" i="25"/>
  <c r="BD605" i="25"/>
  <c r="BE605" i="25"/>
  <c r="BF605" i="25"/>
  <c r="V605" i="25"/>
  <c r="BB605" i="25"/>
  <c r="AK605" i="25"/>
  <c r="N605" i="25"/>
  <c r="AF605" i="25"/>
  <c r="AZ605" i="25"/>
  <c r="AL605" i="25"/>
  <c r="Q605" i="25"/>
  <c r="AU605" i="25"/>
  <c r="K605" i="25"/>
  <c r="J606" i="25"/>
  <c r="AR605" i="25"/>
  <c r="O605" i="25"/>
  <c r="AM605" i="25"/>
  <c r="AB605" i="25"/>
  <c r="AC605" i="25"/>
  <c r="R605" i="25"/>
  <c r="S605" i="25"/>
  <c r="P605" i="25"/>
  <c r="AE602" i="28" l="1"/>
  <c r="U602" i="28"/>
  <c r="Q602" i="28"/>
  <c r="Y602" i="28"/>
  <c r="L602" i="28"/>
  <c r="BD602" i="28"/>
  <c r="N602" i="28"/>
  <c r="AP602" i="28"/>
  <c r="J603" i="28"/>
  <c r="BC602" i="28"/>
  <c r="AF602" i="28"/>
  <c r="X602" i="28"/>
  <c r="S602" i="28"/>
  <c r="AT602" i="28"/>
  <c r="AV602" i="28"/>
  <c r="V602" i="28"/>
  <c r="T602" i="28"/>
  <c r="AU602" i="28"/>
  <c r="AQ602" i="28"/>
  <c r="AK602" i="28"/>
  <c r="AY602" i="28"/>
  <c r="BA602" i="28"/>
  <c r="AD602" i="28"/>
  <c r="AL602" i="28"/>
  <c r="BH602" i="28"/>
  <c r="O602" i="28"/>
  <c r="W602" i="28"/>
  <c r="BB602" i="28"/>
  <c r="AH602" i="28"/>
  <c r="AW602" i="28"/>
  <c r="AO602" i="28"/>
  <c r="I603" i="28"/>
  <c r="H603" i="28" s="1"/>
  <c r="AB602" i="28"/>
  <c r="R602" i="28"/>
  <c r="AI602" i="28"/>
  <c r="AM602" i="28"/>
  <c r="AG602" i="28"/>
  <c r="AS602" i="28"/>
  <c r="BE602" i="28"/>
  <c r="M602" i="28"/>
  <c r="BF602" i="28"/>
  <c r="AZ602" i="28"/>
  <c r="AJ602" i="28"/>
  <c r="K602" i="28"/>
  <c r="Z602" i="28"/>
  <c r="AA602" i="28"/>
  <c r="P602" i="28"/>
  <c r="AR602" i="28"/>
  <c r="AN602" i="28"/>
  <c r="BG602" i="28"/>
  <c r="AX602" i="28"/>
  <c r="AC602" i="28"/>
  <c r="AQ606" i="25"/>
  <c r="AY606" i="25"/>
  <c r="AG606" i="25"/>
  <c r="Q606" i="25"/>
  <c r="N606" i="25"/>
  <c r="W606" i="25"/>
  <c r="AE606" i="25"/>
  <c r="AV606" i="25"/>
  <c r="AI606" i="25"/>
  <c r="R606" i="25"/>
  <c r="BA606" i="25"/>
  <c r="AZ606" i="25"/>
  <c r="AT606" i="25"/>
  <c r="L606" i="25"/>
  <c r="AF606" i="25"/>
  <c r="BF606" i="25"/>
  <c r="AR606" i="25"/>
  <c r="AK606" i="25"/>
  <c r="AS606" i="25"/>
  <c r="AM606" i="25"/>
  <c r="BD606" i="25"/>
  <c r="AN606" i="25"/>
  <c r="I607" i="25"/>
  <c r="H607" i="25" s="1"/>
  <c r="Z606" i="25"/>
  <c r="P606" i="25"/>
  <c r="Y606" i="25"/>
  <c r="BE606" i="25"/>
  <c r="AC606" i="25"/>
  <c r="AJ606" i="25"/>
  <c r="M606" i="25"/>
  <c r="V606" i="25"/>
  <c r="U606" i="25"/>
  <c r="BB606" i="25"/>
  <c r="AW606" i="25"/>
  <c r="O606" i="25"/>
  <c r="BC606" i="25"/>
  <c r="AL606" i="25"/>
  <c r="T606" i="25"/>
  <c r="BH606" i="25"/>
  <c r="AP606" i="25"/>
  <c r="BG606" i="25"/>
  <c r="AU606" i="25"/>
  <c r="K606" i="25"/>
  <c r="AB606" i="25"/>
  <c r="AH606" i="25"/>
  <c r="X606" i="25"/>
  <c r="S606" i="25"/>
  <c r="AX606" i="25"/>
  <c r="AO606" i="25"/>
  <c r="BI606" i="25"/>
  <c r="AA606" i="25"/>
  <c r="AD606" i="25"/>
  <c r="J607" i="25"/>
  <c r="S603" i="28" l="1"/>
  <c r="AK603" i="28"/>
  <c r="AQ603" i="28"/>
  <c r="AX603" i="28"/>
  <c r="AD603" i="28"/>
  <c r="AF603" i="28"/>
  <c r="I604" i="28"/>
  <c r="H604" i="28" s="1"/>
  <c r="Z603" i="28"/>
  <c r="AP603" i="28"/>
  <c r="J604" i="28"/>
  <c r="BA603" i="28"/>
  <c r="BH603" i="28"/>
  <c r="Y603" i="28"/>
  <c r="AN603" i="28"/>
  <c r="T603" i="28"/>
  <c r="BF603" i="28"/>
  <c r="AE603" i="28"/>
  <c r="BC603" i="28"/>
  <c r="AC603" i="28"/>
  <c r="AU603" i="28"/>
  <c r="AS603" i="28"/>
  <c r="AW603" i="28"/>
  <c r="N603" i="28"/>
  <c r="L603" i="28"/>
  <c r="Q603" i="28"/>
  <c r="P603" i="28"/>
  <c r="O603" i="28"/>
  <c r="BB603" i="28"/>
  <c r="R603" i="28"/>
  <c r="AB603" i="28"/>
  <c r="BG603" i="28"/>
  <c r="BD603" i="28"/>
  <c r="U603" i="28"/>
  <c r="AR603" i="28"/>
  <c r="AO603" i="28"/>
  <c r="AM603" i="28"/>
  <c r="AI603" i="28"/>
  <c r="AJ603" i="28"/>
  <c r="AG603" i="28"/>
  <c r="BE603" i="28"/>
  <c r="X603" i="28"/>
  <c r="K603" i="28"/>
  <c r="AV603" i="28"/>
  <c r="M603" i="28"/>
  <c r="AY603" i="28"/>
  <c r="V603" i="28"/>
  <c r="AT603" i="28"/>
  <c r="AA603" i="28"/>
  <c r="AL603" i="28"/>
  <c r="AH603" i="28"/>
  <c r="W603" i="28"/>
  <c r="AZ603" i="28"/>
  <c r="J608" i="25"/>
  <c r="AC607" i="25"/>
  <c r="AS607" i="25"/>
  <c r="U607" i="25"/>
  <c r="AY607" i="25"/>
  <c r="W607" i="25"/>
  <c r="BF607" i="25"/>
  <c r="P607" i="25"/>
  <c r="AG607" i="25"/>
  <c r="BG607" i="25"/>
  <c r="Z607" i="25"/>
  <c r="AZ607" i="25"/>
  <c r="AN607" i="25"/>
  <c r="BD607" i="25"/>
  <c r="Y607" i="25"/>
  <c r="AB607" i="25"/>
  <c r="AX607" i="25"/>
  <c r="BC607" i="25"/>
  <c r="AR607" i="25"/>
  <c r="AU607" i="25"/>
  <c r="AA607" i="25"/>
  <c r="Q607" i="25"/>
  <c r="I608" i="25"/>
  <c r="H608" i="25" s="1"/>
  <c r="M607" i="25"/>
  <c r="R607" i="25"/>
  <c r="BA607" i="25"/>
  <c r="L607" i="25"/>
  <c r="AO607" i="25"/>
  <c r="V607" i="25"/>
  <c r="K607" i="25"/>
  <c r="AT607" i="25"/>
  <c r="S607" i="25"/>
  <c r="AK607" i="25"/>
  <c r="AE607" i="25"/>
  <c r="T607" i="25"/>
  <c r="BH607" i="25"/>
  <c r="BI607" i="25"/>
  <c r="AP607" i="25"/>
  <c r="AW607" i="25"/>
  <c r="AQ607" i="25"/>
  <c r="AF607" i="25"/>
  <c r="AJ607" i="25"/>
  <c r="AI607" i="25"/>
  <c r="BB607" i="25"/>
  <c r="BE607" i="25"/>
  <c r="AL607" i="25"/>
  <c r="AD607" i="25"/>
  <c r="N607" i="25"/>
  <c r="AH607" i="25"/>
  <c r="O607" i="25"/>
  <c r="AV607" i="25"/>
  <c r="X607" i="25"/>
  <c r="AM607" i="25"/>
  <c r="AO604" i="28" l="1"/>
  <c r="AX604" i="28"/>
  <c r="I605" i="28"/>
  <c r="H605" i="28" s="1"/>
  <c r="AV604" i="28"/>
  <c r="BE604" i="28"/>
  <c r="AZ604" i="28"/>
  <c r="BA604" i="28"/>
  <c r="K604" i="28"/>
  <c r="X604" i="28"/>
  <c r="AN604" i="28"/>
  <c r="AH604" i="28"/>
  <c r="U604" i="28"/>
  <c r="J605" i="28"/>
  <c r="AE604" i="28"/>
  <c r="R604" i="28"/>
  <c r="Y604" i="28"/>
  <c r="Q604" i="28"/>
  <c r="AQ604" i="28"/>
  <c r="BC604" i="28"/>
  <c r="AS604" i="28"/>
  <c r="T604" i="28"/>
  <c r="AG604" i="28"/>
  <c r="P604" i="28"/>
  <c r="AL604" i="28"/>
  <c r="AJ604" i="28"/>
  <c r="AU604" i="28"/>
  <c r="AW604" i="28"/>
  <c r="AI604" i="28"/>
  <c r="Z604" i="28"/>
  <c r="BG604" i="28"/>
  <c r="N604" i="28"/>
  <c r="M604" i="28"/>
  <c r="BD604" i="28"/>
  <c r="BH604" i="28"/>
  <c r="AB604" i="28"/>
  <c r="AY604" i="28"/>
  <c r="V604" i="28"/>
  <c r="AD604" i="28"/>
  <c r="O604" i="28"/>
  <c r="AK604" i="28"/>
  <c r="AT604" i="28"/>
  <c r="BF604" i="28"/>
  <c r="S604" i="28"/>
  <c r="AR604" i="28"/>
  <c r="AC604" i="28"/>
  <c r="AA604" i="28"/>
  <c r="BB604" i="28"/>
  <c r="AP604" i="28"/>
  <c r="L604" i="28"/>
  <c r="AF604" i="28"/>
  <c r="AM604" i="28"/>
  <c r="W604" i="28"/>
  <c r="AJ608" i="25"/>
  <c r="AM608" i="25"/>
  <c r="AP608" i="25"/>
  <c r="AC608" i="25"/>
  <c r="K608" i="25"/>
  <c r="BB608" i="25"/>
  <c r="M608" i="25"/>
  <c r="AO608" i="25"/>
  <c r="AA608" i="25"/>
  <c r="T608" i="25"/>
  <c r="BA608" i="25"/>
  <c r="AU608" i="25"/>
  <c r="AB608" i="25"/>
  <c r="BD608" i="25"/>
  <c r="BG608" i="25"/>
  <c r="AH608" i="25"/>
  <c r="P608" i="25"/>
  <c r="BH608" i="25"/>
  <c r="O608" i="25"/>
  <c r="X608" i="25"/>
  <c r="U608" i="25"/>
  <c r="BI608" i="25"/>
  <c r="Z608" i="25"/>
  <c r="AE608" i="25"/>
  <c r="AD608" i="25"/>
  <c r="S608" i="25"/>
  <c r="AS608" i="25"/>
  <c r="AL608" i="25"/>
  <c r="AR608" i="25"/>
  <c r="AV608" i="25"/>
  <c r="Y608" i="25"/>
  <c r="AK608" i="25"/>
  <c r="AG608" i="25"/>
  <c r="BC608" i="25"/>
  <c r="V608" i="25"/>
  <c r="AY608" i="25"/>
  <c r="AX608" i="25"/>
  <c r="AF608" i="25"/>
  <c r="I609" i="25"/>
  <c r="H609" i="25" s="1"/>
  <c r="AI608" i="25"/>
  <c r="AN608" i="25"/>
  <c r="AT608" i="25"/>
  <c r="R608" i="25"/>
  <c r="L608" i="25"/>
  <c r="J609" i="25"/>
  <c r="W608" i="25"/>
  <c r="N608" i="25"/>
  <c r="AQ608" i="25"/>
  <c r="AW608" i="25"/>
  <c r="BE608" i="25"/>
  <c r="AZ608" i="25"/>
  <c r="BF608" i="25"/>
  <c r="Q608" i="25"/>
  <c r="U605" i="28" l="1"/>
  <c r="J606" i="28"/>
  <c r="R605" i="28"/>
  <c r="AD605" i="28"/>
  <c r="AF605" i="28"/>
  <c r="K605" i="28"/>
  <c r="AM605" i="28"/>
  <c r="AP605" i="28"/>
  <c r="X605" i="28"/>
  <c r="T605" i="28"/>
  <c r="W605" i="28"/>
  <c r="N605" i="28"/>
  <c r="BB605" i="28"/>
  <c r="AQ605" i="28"/>
  <c r="BE605" i="28"/>
  <c r="AA605" i="28"/>
  <c r="AL605" i="28"/>
  <c r="Y605" i="28"/>
  <c r="AY605" i="28"/>
  <c r="P605" i="28"/>
  <c r="BG605" i="28"/>
  <c r="BF605" i="28"/>
  <c r="AT605" i="28"/>
  <c r="M605" i="28"/>
  <c r="AI605" i="28"/>
  <c r="AR605" i="28"/>
  <c r="S605" i="28"/>
  <c r="AU605" i="28"/>
  <c r="Q605" i="28"/>
  <c r="AV605" i="28"/>
  <c r="AB605" i="28"/>
  <c r="AN605" i="28"/>
  <c r="AC605" i="28"/>
  <c r="AX605" i="28"/>
  <c r="BA605" i="28"/>
  <c r="O605" i="28"/>
  <c r="AO605" i="28"/>
  <c r="AK605" i="28"/>
  <c r="Z605" i="28"/>
  <c r="L605" i="28"/>
  <c r="BD605" i="28"/>
  <c r="BH605" i="28"/>
  <c r="AJ605" i="28"/>
  <c r="AH605" i="28"/>
  <c r="AW605" i="28"/>
  <c r="BC605" i="28"/>
  <c r="V605" i="28"/>
  <c r="I606" i="28"/>
  <c r="H606" i="28" s="1"/>
  <c r="AZ605" i="28"/>
  <c r="AE605" i="28"/>
  <c r="AG605" i="28"/>
  <c r="AS605" i="28"/>
  <c r="AN609" i="25"/>
  <c r="Q609" i="25"/>
  <c r="BE609" i="25"/>
  <c r="Z609" i="25"/>
  <c r="M609" i="25"/>
  <c r="AM609" i="25"/>
  <c r="AK609" i="25"/>
  <c r="AO609" i="25"/>
  <c r="AA609" i="25"/>
  <c r="AG609" i="25"/>
  <c r="AD609" i="25"/>
  <c r="BA609" i="25"/>
  <c r="AW609" i="25"/>
  <c r="AL609" i="25"/>
  <c r="BF609" i="25"/>
  <c r="P609" i="25"/>
  <c r="AP609" i="25"/>
  <c r="AZ609" i="25"/>
  <c r="AH609" i="25"/>
  <c r="R609" i="25"/>
  <c r="N609" i="25"/>
  <c r="AX609" i="25"/>
  <c r="W609" i="25"/>
  <c r="AR609" i="25"/>
  <c r="AE609" i="25"/>
  <c r="U609" i="25"/>
  <c r="AF609" i="25"/>
  <c r="S609" i="25"/>
  <c r="AC609" i="25"/>
  <c r="BB609" i="25"/>
  <c r="AY609" i="25"/>
  <c r="T609" i="25"/>
  <c r="AS609" i="25"/>
  <c r="BC609" i="25"/>
  <c r="AI609" i="25"/>
  <c r="L609" i="25"/>
  <c r="BG609" i="25"/>
  <c r="I610" i="25"/>
  <c r="H610" i="25" s="1"/>
  <c r="O609" i="25"/>
  <c r="AJ609" i="25"/>
  <c r="K609" i="25"/>
  <c r="AT609" i="25"/>
  <c r="V609" i="25"/>
  <c r="BD609" i="25"/>
  <c r="Y609" i="25"/>
  <c r="BI609" i="25"/>
  <c r="AU609" i="25"/>
  <c r="X609" i="25"/>
  <c r="BH609" i="25"/>
  <c r="AB609" i="25"/>
  <c r="J610" i="25"/>
  <c r="AV609" i="25"/>
  <c r="AQ609" i="25"/>
  <c r="R610" i="25" l="1"/>
  <c r="AC610" i="25"/>
  <c r="AH610" i="25"/>
  <c r="AU610" i="25"/>
  <c r="I611" i="25"/>
  <c r="H611" i="25" s="1"/>
  <c r="AI610" i="25"/>
  <c r="AQ610" i="25"/>
  <c r="L610" i="25"/>
  <c r="S610" i="25"/>
  <c r="AL610" i="25"/>
  <c r="O610" i="25"/>
  <c r="AA610" i="25"/>
  <c r="BG610" i="25"/>
  <c r="AZ610" i="25"/>
  <c r="AX610" i="25"/>
  <c r="W610" i="25"/>
  <c r="BH610" i="25"/>
  <c r="AW610" i="25"/>
  <c r="AJ610" i="25"/>
  <c r="AK610" i="25"/>
  <c r="Y610" i="25"/>
  <c r="AD610" i="25"/>
  <c r="AB610" i="25"/>
  <c r="Z610" i="25"/>
  <c r="AF610" i="25"/>
  <c r="BI610" i="25"/>
  <c r="AM610" i="25"/>
  <c r="AP610" i="25"/>
  <c r="K610" i="25"/>
  <c r="AE610" i="25"/>
  <c r="AV610" i="25"/>
  <c r="Q610" i="25"/>
  <c r="AN610" i="25"/>
  <c r="M610" i="25"/>
  <c r="BC610" i="25"/>
  <c r="AR610" i="25"/>
  <c r="BE610" i="25"/>
  <c r="BD610" i="25"/>
  <c r="N610" i="25"/>
  <c r="AT610" i="25"/>
  <c r="BA610" i="25"/>
  <c r="X610" i="25"/>
  <c r="BF610" i="25"/>
  <c r="AO610" i="25"/>
  <c r="BB610" i="25"/>
  <c r="P610" i="25"/>
  <c r="AY610" i="25"/>
  <c r="U610" i="25"/>
  <c r="AG610" i="25"/>
  <c r="T610" i="25"/>
  <c r="J611" i="25"/>
  <c r="AS610" i="25"/>
  <c r="V610" i="25"/>
  <c r="BC606" i="28"/>
  <c r="AS606" i="28"/>
  <c r="BA606" i="28"/>
  <c r="N606" i="28"/>
  <c r="L606" i="28"/>
  <c r="U606" i="28"/>
  <c r="P606" i="28"/>
  <c r="BH606" i="28"/>
  <c r="AZ606" i="28"/>
  <c r="AW606" i="28"/>
  <c r="AJ606" i="28"/>
  <c r="I607" i="28"/>
  <c r="H607" i="28" s="1"/>
  <c r="M606" i="28"/>
  <c r="AK606" i="28"/>
  <c r="AO606" i="28"/>
  <c r="AQ606" i="28"/>
  <c r="AL606" i="28"/>
  <c r="X606" i="28"/>
  <c r="AR606" i="28"/>
  <c r="K606" i="28"/>
  <c r="AU606" i="28"/>
  <c r="AF606" i="28"/>
  <c r="Q606" i="28"/>
  <c r="J607" i="28"/>
  <c r="BB606" i="28"/>
  <c r="AA606" i="28"/>
  <c r="AI606" i="28"/>
  <c r="AB606" i="28"/>
  <c r="AT606" i="28"/>
  <c r="AV606" i="28"/>
  <c r="BG606" i="28"/>
  <c r="Z606" i="28"/>
  <c r="V606" i="28"/>
  <c r="S606" i="28"/>
  <c r="AE606" i="28"/>
  <c r="AY606" i="28"/>
  <c r="O606" i="28"/>
  <c r="AH606" i="28"/>
  <c r="R606" i="28"/>
  <c r="BE606" i="28"/>
  <c r="T606" i="28"/>
  <c r="AX606" i="28"/>
  <c r="AM606" i="28"/>
  <c r="AD606" i="28"/>
  <c r="AG606" i="28"/>
  <c r="AP606" i="28"/>
  <c r="BD606" i="28"/>
  <c r="AC606" i="28"/>
  <c r="Y606" i="28"/>
  <c r="BF606" i="28"/>
  <c r="W606" i="28"/>
  <c r="AN606" i="28"/>
  <c r="I612" i="25" l="1"/>
  <c r="H612" i="25" s="1"/>
  <c r="AJ611" i="25"/>
  <c r="X611" i="25"/>
  <c r="BB611" i="25"/>
  <c r="BD611" i="25"/>
  <c r="AF611" i="25"/>
  <c r="BC611" i="25"/>
  <c r="AO611" i="25"/>
  <c r="P611" i="25"/>
  <c r="Y611" i="25"/>
  <c r="W611" i="25"/>
  <c r="K611" i="25"/>
  <c r="AI611" i="25"/>
  <c r="S611" i="25"/>
  <c r="BH611" i="25"/>
  <c r="AH611" i="25"/>
  <c r="AD611" i="25"/>
  <c r="AE611" i="25"/>
  <c r="Z611" i="25"/>
  <c r="BE611" i="25"/>
  <c r="AC611" i="25"/>
  <c r="AQ611" i="25"/>
  <c r="Q611" i="25"/>
  <c r="AP611" i="25"/>
  <c r="J612" i="25"/>
  <c r="AM611" i="25"/>
  <c r="BA611" i="25"/>
  <c r="AS611" i="25"/>
  <c r="AK611" i="25"/>
  <c r="O611" i="25"/>
  <c r="AZ611" i="25"/>
  <c r="AN611" i="25"/>
  <c r="AT611" i="25"/>
  <c r="BG611" i="25"/>
  <c r="R611" i="25"/>
  <c r="AY611" i="25"/>
  <c r="U611" i="25"/>
  <c r="L611" i="25"/>
  <c r="AX611" i="25"/>
  <c r="M611" i="25"/>
  <c r="AG611" i="25"/>
  <c r="AV611" i="25"/>
  <c r="AW611" i="25"/>
  <c r="N611" i="25"/>
  <c r="AL611" i="25"/>
  <c r="BF611" i="25"/>
  <c r="BI611" i="25"/>
  <c r="AB611" i="25"/>
  <c r="AA611" i="25"/>
  <c r="AU611" i="25"/>
  <c r="T611" i="25"/>
  <c r="AR611" i="25"/>
  <c r="V611" i="25"/>
  <c r="AF607" i="28"/>
  <c r="L607" i="28"/>
  <c r="AP607" i="28"/>
  <c r="N607" i="28"/>
  <c r="AE607" i="28"/>
  <c r="AX607" i="28"/>
  <c r="AI607" i="28"/>
  <c r="Q607" i="28"/>
  <c r="AY607" i="28"/>
  <c r="AC607" i="28"/>
  <c r="AH607" i="28"/>
  <c r="AR607" i="28"/>
  <c r="AO607" i="28"/>
  <c r="J608" i="28"/>
  <c r="S607" i="28"/>
  <c r="BE607" i="28"/>
  <c r="BH607" i="28"/>
  <c r="R607" i="28"/>
  <c r="AQ607" i="28"/>
  <c r="AZ607" i="28"/>
  <c r="X607" i="28"/>
  <c r="T607" i="28"/>
  <c r="AB607" i="28"/>
  <c r="M607" i="28"/>
  <c r="AD607" i="28"/>
  <c r="AN607" i="28"/>
  <c r="AJ607" i="28"/>
  <c r="AU607" i="28"/>
  <c r="AG607" i="28"/>
  <c r="P607" i="28"/>
  <c r="BA607" i="28"/>
  <c r="Y607" i="28"/>
  <c r="AM607" i="28"/>
  <c r="I608" i="28"/>
  <c r="H608" i="28" s="1"/>
  <c r="AL607" i="28"/>
  <c r="U607" i="28"/>
  <c r="W607" i="28"/>
  <c r="V607" i="28"/>
  <c r="BB607" i="28"/>
  <c r="BG607" i="28"/>
  <c r="AW607" i="28"/>
  <c r="BD607" i="28"/>
  <c r="AK607" i="28"/>
  <c r="O607" i="28"/>
  <c r="Z607" i="28"/>
  <c r="AT607" i="28"/>
  <c r="K607" i="28"/>
  <c r="AA607" i="28"/>
  <c r="BF607" i="28"/>
  <c r="BC607" i="28"/>
  <c r="AV607" i="28"/>
  <c r="AS607" i="28"/>
  <c r="AR612" i="25" l="1"/>
  <c r="BB612" i="25"/>
  <c r="Q612" i="25"/>
  <c r="L612" i="25"/>
  <c r="AK612" i="25"/>
  <c r="AM612" i="25"/>
  <c r="X612" i="25"/>
  <c r="AF612" i="25"/>
  <c r="M612" i="25"/>
  <c r="AV612" i="25"/>
  <c r="BG612" i="25"/>
  <c r="AY612" i="25"/>
  <c r="N612" i="25"/>
  <c r="AU612" i="25"/>
  <c r="Y612" i="25"/>
  <c r="AB612" i="25"/>
  <c r="AC612" i="25"/>
  <c r="S612" i="25"/>
  <c r="U612" i="25"/>
  <c r="BF612" i="25"/>
  <c r="AQ612" i="25"/>
  <c r="P612" i="25"/>
  <c r="AP612" i="25"/>
  <c r="V612" i="25"/>
  <c r="AH612" i="25"/>
  <c r="I613" i="25"/>
  <c r="H613" i="25" s="1"/>
  <c r="W612" i="25"/>
  <c r="AT612" i="25"/>
  <c r="AA612" i="25"/>
  <c r="BI612" i="25"/>
  <c r="AG612" i="25"/>
  <c r="AS612" i="25"/>
  <c r="BC612" i="25"/>
  <c r="T612" i="25"/>
  <c r="AJ612" i="25"/>
  <c r="O612" i="25"/>
  <c r="AD612" i="25"/>
  <c r="BA612" i="25"/>
  <c r="BD612" i="25"/>
  <c r="BE612" i="25"/>
  <c r="AN612" i="25"/>
  <c r="AO612" i="25"/>
  <c r="AX612" i="25"/>
  <c r="AE612" i="25"/>
  <c r="R612" i="25"/>
  <c r="J613" i="25"/>
  <c r="AZ612" i="25"/>
  <c r="AL612" i="25"/>
  <c r="BH612" i="25"/>
  <c r="Z612" i="25"/>
  <c r="AI612" i="25"/>
  <c r="AW612" i="25"/>
  <c r="K612" i="25"/>
  <c r="AS608" i="28"/>
  <c r="AQ608" i="28"/>
  <c r="K608" i="28"/>
  <c r="AW608" i="28"/>
  <c r="AK608" i="28"/>
  <c r="BD608" i="28"/>
  <c r="AH608" i="28"/>
  <c r="BG608" i="28"/>
  <c r="AE608" i="28"/>
  <c r="AG608" i="28"/>
  <c r="BH608" i="28"/>
  <c r="AF608" i="28"/>
  <c r="BC608" i="28"/>
  <c r="U608" i="28"/>
  <c r="AV608" i="28"/>
  <c r="AM608" i="28"/>
  <c r="N608" i="28"/>
  <c r="X608" i="28"/>
  <c r="J609" i="28"/>
  <c r="T608" i="28"/>
  <c r="AI608" i="28"/>
  <c r="AR608" i="28"/>
  <c r="Z608" i="28"/>
  <c r="BA608" i="28"/>
  <c r="AD608" i="28"/>
  <c r="Q608" i="28"/>
  <c r="S608" i="28"/>
  <c r="AO608" i="28"/>
  <c r="AX608" i="28"/>
  <c r="AZ608" i="28"/>
  <c r="V608" i="28"/>
  <c r="AB608" i="28"/>
  <c r="BE608" i="28"/>
  <c r="M608" i="28"/>
  <c r="AJ608" i="28"/>
  <c r="AY608" i="28"/>
  <c r="Y608" i="28"/>
  <c r="W608" i="28"/>
  <c r="BB608" i="28"/>
  <c r="L608" i="28"/>
  <c r="I609" i="28"/>
  <c r="H609" i="28" s="1"/>
  <c r="AN608" i="28"/>
  <c r="AL608" i="28"/>
  <c r="AA608" i="28"/>
  <c r="AU608" i="28"/>
  <c r="BF608" i="28"/>
  <c r="AT608" i="28"/>
  <c r="R608" i="28"/>
  <c r="O608" i="28"/>
  <c r="P608" i="28"/>
  <c r="AC608" i="28"/>
  <c r="AP608" i="28"/>
  <c r="AK613" i="25" l="1"/>
  <c r="AO613" i="25"/>
  <c r="AV613" i="25"/>
  <c r="BE613" i="25"/>
  <c r="BC613" i="25"/>
  <c r="K613" i="25"/>
  <c r="AP613" i="25"/>
  <c r="BI613" i="25"/>
  <c r="AR613" i="25"/>
  <c r="M613" i="25"/>
  <c r="AW613" i="25"/>
  <c r="BF613" i="25"/>
  <c r="X613" i="25"/>
  <c r="Q613" i="25"/>
  <c r="AQ613" i="25"/>
  <c r="AX613" i="25"/>
  <c r="V613" i="25"/>
  <c r="Y613" i="25"/>
  <c r="I614" i="25"/>
  <c r="H614" i="25" s="1"/>
  <c r="N613" i="25"/>
  <c r="W613" i="25"/>
  <c r="J614" i="25"/>
  <c r="AS613" i="25"/>
  <c r="AL613" i="25"/>
  <c r="AT613" i="25"/>
  <c r="U613" i="25"/>
  <c r="AB613" i="25"/>
  <c r="T613" i="25"/>
  <c r="AD613" i="25"/>
  <c r="AZ613" i="25"/>
  <c r="AA613" i="25"/>
  <c r="Z613" i="25"/>
  <c r="BD613" i="25"/>
  <c r="O613" i="25"/>
  <c r="AJ613" i="25"/>
  <c r="BG613" i="25"/>
  <c r="R613" i="25"/>
  <c r="L613" i="25"/>
  <c r="AE613" i="25"/>
  <c r="AF613" i="25"/>
  <c r="BA613" i="25"/>
  <c r="BH613" i="25"/>
  <c r="BB613" i="25"/>
  <c r="AM613" i="25"/>
  <c r="S613" i="25"/>
  <c r="AH613" i="25"/>
  <c r="AG613" i="25"/>
  <c r="AN613" i="25"/>
  <c r="AC613" i="25"/>
  <c r="AU613" i="25"/>
  <c r="P613" i="25"/>
  <c r="AI613" i="25"/>
  <c r="AY613" i="25"/>
  <c r="BE609" i="28"/>
  <c r="AA609" i="28"/>
  <c r="O609" i="28"/>
  <c r="Q609" i="28"/>
  <c r="AM609" i="28"/>
  <c r="Z609" i="28"/>
  <c r="N609" i="28"/>
  <c r="AU609" i="28"/>
  <c r="AG609" i="28"/>
  <c r="AB609" i="28"/>
  <c r="AR609" i="28"/>
  <c r="K609" i="28"/>
  <c r="AZ609" i="28"/>
  <c r="AC609" i="28"/>
  <c r="BA609" i="28"/>
  <c r="AK609" i="28"/>
  <c r="R609" i="28"/>
  <c r="S609" i="28"/>
  <c r="BD609" i="28"/>
  <c r="Y609" i="28"/>
  <c r="AS609" i="28"/>
  <c r="AH609" i="28"/>
  <c r="AI609" i="28"/>
  <c r="AO609" i="28"/>
  <c r="M609" i="28"/>
  <c r="L609" i="28"/>
  <c r="AW609" i="28"/>
  <c r="P609" i="28"/>
  <c r="BC609" i="28"/>
  <c r="AQ609" i="28"/>
  <c r="AJ609" i="28"/>
  <c r="BH609" i="28"/>
  <c r="AL609" i="28"/>
  <c r="BG609" i="28"/>
  <c r="AE609" i="28"/>
  <c r="AY609" i="28"/>
  <c r="V609" i="28"/>
  <c r="I610" i="28"/>
  <c r="H610" i="28" s="1"/>
  <c r="AP609" i="28"/>
  <c r="T609" i="28"/>
  <c r="BB609" i="28"/>
  <c r="BF609" i="28"/>
  <c r="AV609" i="28"/>
  <c r="AT609" i="28"/>
  <c r="AN609" i="28"/>
  <c r="AX609" i="28"/>
  <c r="J610" i="28"/>
  <c r="W609" i="28"/>
  <c r="U609" i="28"/>
  <c r="AF609" i="28"/>
  <c r="X609" i="28"/>
  <c r="AD609" i="28"/>
  <c r="AQ614" i="25" l="1"/>
  <c r="BB614" i="25"/>
  <c r="W614" i="25"/>
  <c r="Z614" i="25"/>
  <c r="N614" i="25"/>
  <c r="BF614" i="25"/>
  <c r="AD614" i="25"/>
  <c r="AM614" i="25"/>
  <c r="AR614" i="25"/>
  <c r="BD614" i="25"/>
  <c r="L614" i="25"/>
  <c r="Y614" i="25"/>
  <c r="AH614" i="25"/>
  <c r="AS614" i="25"/>
  <c r="AA614" i="25"/>
  <c r="AL614" i="25"/>
  <c r="AB614" i="25"/>
  <c r="K614" i="25"/>
  <c r="M614" i="25"/>
  <c r="AO614" i="25"/>
  <c r="O614" i="25"/>
  <c r="R614" i="25"/>
  <c r="V614" i="25"/>
  <c r="AV614" i="25"/>
  <c r="BG614" i="25"/>
  <c r="BE614" i="25"/>
  <c r="Q614" i="25"/>
  <c r="S614" i="25"/>
  <c r="AY614" i="25"/>
  <c r="AN614" i="25"/>
  <c r="T614" i="25"/>
  <c r="J615" i="25"/>
  <c r="U614" i="25"/>
  <c r="AU614" i="25"/>
  <c r="AG614" i="25"/>
  <c r="AZ614" i="25"/>
  <c r="BH614" i="25"/>
  <c r="BI614" i="25"/>
  <c r="AK614" i="25"/>
  <c r="AC614" i="25"/>
  <c r="AW614" i="25"/>
  <c r="AX614" i="25"/>
  <c r="AJ614" i="25"/>
  <c r="I615" i="25"/>
  <c r="H615" i="25" s="1"/>
  <c r="BA614" i="25"/>
  <c r="AP614" i="25"/>
  <c r="AI614" i="25"/>
  <c r="AT614" i="25"/>
  <c r="P614" i="25"/>
  <c r="BC614" i="25"/>
  <c r="AF614" i="25"/>
  <c r="X614" i="25"/>
  <c r="AE614" i="25"/>
  <c r="O610" i="28"/>
  <c r="AE610" i="28"/>
  <c r="BA610" i="28"/>
  <c r="AC610" i="28"/>
  <c r="AS610" i="28"/>
  <c r="AG610" i="28"/>
  <c r="T610" i="28"/>
  <c r="AN610" i="28"/>
  <c r="AZ610" i="28"/>
  <c r="AR610" i="28"/>
  <c r="L610" i="28"/>
  <c r="AJ610" i="28"/>
  <c r="K610" i="28"/>
  <c r="AU610" i="28"/>
  <c r="Y610" i="28"/>
  <c r="AT610" i="28"/>
  <c r="BB610" i="28"/>
  <c r="AM610" i="28"/>
  <c r="AA610" i="28"/>
  <c r="BH610" i="28"/>
  <c r="U610" i="28"/>
  <c r="BE610" i="28"/>
  <c r="AQ610" i="28"/>
  <c r="AP610" i="28"/>
  <c r="BD610" i="28"/>
  <c r="BF610" i="28"/>
  <c r="AL610" i="28"/>
  <c r="AF610" i="28"/>
  <c r="AB610" i="28"/>
  <c r="M610" i="28"/>
  <c r="N610" i="28"/>
  <c r="AO610" i="28"/>
  <c r="BC610" i="28"/>
  <c r="AX610" i="28"/>
  <c r="S610" i="28"/>
  <c r="AV610" i="28"/>
  <c r="I611" i="28"/>
  <c r="H611" i="28" s="1"/>
  <c r="Z610" i="28"/>
  <c r="AK610" i="28"/>
  <c r="BG610" i="28"/>
  <c r="AY610" i="28"/>
  <c r="R610" i="28"/>
  <c r="AI610" i="28"/>
  <c r="J611" i="28"/>
  <c r="AW610" i="28"/>
  <c r="X610" i="28"/>
  <c r="W610" i="28"/>
  <c r="P610" i="28"/>
  <c r="V610" i="28"/>
  <c r="AH610" i="28"/>
  <c r="Q610" i="28"/>
  <c r="AD610" i="28"/>
  <c r="AF615" i="25" l="1"/>
  <c r="O615" i="25"/>
  <c r="AT615" i="25"/>
  <c r="N615" i="25"/>
  <c r="S615" i="25"/>
  <c r="I616" i="25"/>
  <c r="H616" i="25" s="1"/>
  <c r="AY615" i="25"/>
  <c r="AI615" i="25"/>
  <c r="AS615" i="25"/>
  <c r="AZ615" i="25"/>
  <c r="T615" i="25"/>
  <c r="BB615" i="25"/>
  <c r="K615" i="25"/>
  <c r="Q615" i="25"/>
  <c r="J616" i="25"/>
  <c r="L615" i="25"/>
  <c r="X615" i="25"/>
  <c r="BH615" i="25"/>
  <c r="W615" i="25"/>
  <c r="P615" i="25"/>
  <c r="AM615" i="25"/>
  <c r="AC615" i="25"/>
  <c r="BF615" i="25"/>
  <c r="AU615" i="25"/>
  <c r="U615" i="25"/>
  <c r="AQ615" i="25"/>
  <c r="AX615" i="25"/>
  <c r="AW615" i="25"/>
  <c r="AJ615" i="25"/>
  <c r="AV615" i="25"/>
  <c r="AG615" i="25"/>
  <c r="BA615" i="25"/>
  <c r="AE615" i="25"/>
  <c r="Z615" i="25"/>
  <c r="Y615" i="25"/>
  <c r="M615" i="25"/>
  <c r="AO615" i="25"/>
  <c r="AL615" i="25"/>
  <c r="R615" i="25"/>
  <c r="BE615" i="25"/>
  <c r="AB615" i="25"/>
  <c r="AK615" i="25"/>
  <c r="AP615" i="25"/>
  <c r="V615" i="25"/>
  <c r="AA615" i="25"/>
  <c r="AN615" i="25"/>
  <c r="AR615" i="25"/>
  <c r="BI615" i="25"/>
  <c r="AD615" i="25"/>
  <c r="AH615" i="25"/>
  <c r="BC615" i="25"/>
  <c r="BD615" i="25"/>
  <c r="BG615" i="25"/>
  <c r="AW611" i="28"/>
  <c r="N611" i="28"/>
  <c r="AK611" i="28"/>
  <c r="AQ611" i="28"/>
  <c r="W611" i="28"/>
  <c r="AR611" i="28"/>
  <c r="AZ611" i="28"/>
  <c r="BE611" i="28"/>
  <c r="AH611" i="28"/>
  <c r="BB611" i="28"/>
  <c r="T611" i="28"/>
  <c r="U611" i="28"/>
  <c r="AI611" i="28"/>
  <c r="AC611" i="28"/>
  <c r="M611" i="28"/>
  <c r="K611" i="28"/>
  <c r="AN611" i="28"/>
  <c r="S611" i="28"/>
  <c r="O611" i="28"/>
  <c r="AB611" i="28"/>
  <c r="BH611" i="28"/>
  <c r="AO611" i="28"/>
  <c r="L611" i="28"/>
  <c r="I612" i="28"/>
  <c r="H612" i="28" s="1"/>
  <c r="Z611" i="28"/>
  <c r="J612" i="28"/>
  <c r="AV611" i="28"/>
  <c r="BC611" i="28"/>
  <c r="BF611" i="28"/>
  <c r="AM611" i="28"/>
  <c r="AJ611" i="28"/>
  <c r="AU611" i="28"/>
  <c r="AY611" i="28"/>
  <c r="Y611" i="28"/>
  <c r="AP611" i="28"/>
  <c r="R611" i="28"/>
  <c r="AE611" i="28"/>
  <c r="AA611" i="28"/>
  <c r="AL611" i="28"/>
  <c r="AS611" i="28"/>
  <c r="BG611" i="28"/>
  <c r="BA611" i="28"/>
  <c r="BD611" i="28"/>
  <c r="AT611" i="28"/>
  <c r="AX611" i="28"/>
  <c r="P611" i="28"/>
  <c r="Q611" i="28"/>
  <c r="X611" i="28"/>
  <c r="AD611" i="28"/>
  <c r="V611" i="28"/>
  <c r="AG611" i="28"/>
  <c r="AF611" i="28"/>
  <c r="AM616" i="25" l="1"/>
  <c r="AS616" i="25"/>
  <c r="Z616" i="25"/>
  <c r="Y616" i="25"/>
  <c r="J617" i="25"/>
  <c r="BA616" i="25"/>
  <c r="L616" i="25"/>
  <c r="I617" i="25"/>
  <c r="H617" i="25" s="1"/>
  <c r="T616" i="25"/>
  <c r="AG616" i="25"/>
  <c r="X616" i="25"/>
  <c r="AU616" i="25"/>
  <c r="AN616" i="25"/>
  <c r="BH616" i="25"/>
  <c r="O616" i="25"/>
  <c r="AL616" i="25"/>
  <c r="AO616" i="25"/>
  <c r="BD616" i="25"/>
  <c r="AJ616" i="25"/>
  <c r="AH616" i="25"/>
  <c r="BI616" i="25"/>
  <c r="W616" i="25"/>
  <c r="Q616" i="25"/>
  <c r="P616" i="25"/>
  <c r="BE616" i="25"/>
  <c r="AB616" i="25"/>
  <c r="AW616" i="25"/>
  <c r="AQ616" i="25"/>
  <c r="BF616" i="25"/>
  <c r="AF616" i="25"/>
  <c r="AZ616" i="25"/>
  <c r="AT616" i="25"/>
  <c r="BC616" i="25"/>
  <c r="BG616" i="25"/>
  <c r="U616" i="25"/>
  <c r="M616" i="25"/>
  <c r="S616" i="25"/>
  <c r="AC616" i="25"/>
  <c r="AX616" i="25"/>
  <c r="BB616" i="25"/>
  <c r="R616" i="25"/>
  <c r="AE616" i="25"/>
  <c r="AP616" i="25"/>
  <c r="AV616" i="25"/>
  <c r="AK616" i="25"/>
  <c r="AY616" i="25"/>
  <c r="AD616" i="25"/>
  <c r="AI616" i="25"/>
  <c r="N616" i="25"/>
  <c r="AR616" i="25"/>
  <c r="AA616" i="25"/>
  <c r="K616" i="25"/>
  <c r="V616" i="25"/>
  <c r="I613" i="28"/>
  <c r="H613" i="28" s="1"/>
  <c r="BB612" i="28"/>
  <c r="AF612" i="28"/>
  <c r="BE612" i="28"/>
  <c r="AC612" i="28"/>
  <c r="X612" i="28"/>
  <c r="AL612" i="28"/>
  <c r="O612" i="28"/>
  <c r="AZ612" i="28"/>
  <c r="AT612" i="28"/>
  <c r="AD612" i="28"/>
  <c r="AR612" i="28"/>
  <c r="BG612" i="28"/>
  <c r="Y612" i="28"/>
  <c r="AP612" i="28"/>
  <c r="Z612" i="28"/>
  <c r="AU612" i="28"/>
  <c r="AS612" i="28"/>
  <c r="L612" i="28"/>
  <c r="AY612" i="28"/>
  <c r="U612" i="28"/>
  <c r="AK612" i="28"/>
  <c r="W612" i="28"/>
  <c r="BD612" i="28"/>
  <c r="AN612" i="28"/>
  <c r="AJ612" i="28"/>
  <c r="AH612" i="28"/>
  <c r="S612" i="28"/>
  <c r="T612" i="28"/>
  <c r="N612" i="28"/>
  <c r="P612" i="28"/>
  <c r="J613" i="28"/>
  <c r="AW612" i="28"/>
  <c r="AQ612" i="28"/>
  <c r="AM612" i="28"/>
  <c r="AG612" i="28"/>
  <c r="R612" i="28"/>
  <c r="M612" i="28"/>
  <c r="AA612" i="28"/>
  <c r="BF612" i="28"/>
  <c r="BC612" i="28"/>
  <c r="AO612" i="28"/>
  <c r="AX612" i="28"/>
  <c r="AI612" i="28"/>
  <c r="Q612" i="28"/>
  <c r="AV612" i="28"/>
  <c r="AE612" i="28"/>
  <c r="V612" i="28"/>
  <c r="AB612" i="28"/>
  <c r="BH612" i="28"/>
  <c r="BA612" i="28"/>
  <c r="K612" i="28"/>
  <c r="Z613" i="28" l="1"/>
  <c r="AH613" i="28"/>
  <c r="N613" i="28"/>
  <c r="AG613" i="28"/>
  <c r="AL613" i="28"/>
  <c r="AY613" i="28"/>
  <c r="BE613" i="28"/>
  <c r="BH613" i="28"/>
  <c r="BA613" i="28"/>
  <c r="X613" i="28"/>
  <c r="AF613" i="28"/>
  <c r="R613" i="28"/>
  <c r="AJ613" i="28"/>
  <c r="AW613" i="28"/>
  <c r="AN613" i="28"/>
  <c r="O613" i="28"/>
  <c r="AS613" i="28"/>
  <c r="I614" i="28"/>
  <c r="H614" i="28" s="1"/>
  <c r="BB613" i="28"/>
  <c r="BG613" i="28"/>
  <c r="U613" i="28"/>
  <c r="J614" i="28"/>
  <c r="Q613" i="28"/>
  <c r="AI613" i="28"/>
  <c r="AX613" i="28"/>
  <c r="V613" i="28"/>
  <c r="L613" i="28"/>
  <c r="W613" i="28"/>
  <c r="AU613" i="28"/>
  <c r="AV613" i="28"/>
  <c r="AE613" i="28"/>
  <c r="AP613" i="28"/>
  <c r="AK613" i="28"/>
  <c r="AD613" i="28"/>
  <c r="BC613" i="28"/>
  <c r="Y613" i="28"/>
  <c r="AR613" i="28"/>
  <c r="AB613" i="28"/>
  <c r="AO613" i="28"/>
  <c r="BF613" i="28"/>
  <c r="P613" i="28"/>
  <c r="T613" i="28"/>
  <c r="AZ613" i="28"/>
  <c r="S613" i="28"/>
  <c r="AM613" i="28"/>
  <c r="AA613" i="28"/>
  <c r="AT613" i="28"/>
  <c r="M613" i="28"/>
  <c r="AQ613" i="28"/>
  <c r="BD613" i="28"/>
  <c r="AC613" i="28"/>
  <c r="K613" i="28"/>
  <c r="AQ617" i="25"/>
  <c r="AE617" i="25"/>
  <c r="AZ617" i="25"/>
  <c r="N617" i="25"/>
  <c r="AK617" i="25"/>
  <c r="BG617" i="25"/>
  <c r="X617" i="25"/>
  <c r="AM617" i="25"/>
  <c r="K617" i="25"/>
  <c r="AR617" i="25"/>
  <c r="BB617" i="25"/>
  <c r="Y617" i="25"/>
  <c r="AG617" i="25"/>
  <c r="AA617" i="25"/>
  <c r="P617" i="25"/>
  <c r="BD617" i="25"/>
  <c r="AY617" i="25"/>
  <c r="J618" i="25"/>
  <c r="BA617" i="25"/>
  <c r="I618" i="25"/>
  <c r="H618" i="25" s="1"/>
  <c r="AB617" i="25"/>
  <c r="BE617" i="25"/>
  <c r="U617" i="25"/>
  <c r="AN617" i="25"/>
  <c r="R617" i="25"/>
  <c r="Q617" i="25"/>
  <c r="AV617" i="25"/>
  <c r="T617" i="25"/>
  <c r="AS617" i="25"/>
  <c r="AL617" i="25"/>
  <c r="BC617" i="25"/>
  <c r="AX617" i="25"/>
  <c r="AO617" i="25"/>
  <c r="AJ617" i="25"/>
  <c r="O617" i="25"/>
  <c r="AP617" i="25"/>
  <c r="BF617" i="25"/>
  <c r="V617" i="25"/>
  <c r="M617" i="25"/>
  <c r="AF617" i="25"/>
  <c r="L617" i="25"/>
  <c r="AT617" i="25"/>
  <c r="Z617" i="25"/>
  <c r="AC617" i="25"/>
  <c r="S617" i="25"/>
  <c r="AD617" i="25"/>
  <c r="BI617" i="25"/>
  <c r="AW617" i="25"/>
  <c r="AU617" i="25"/>
  <c r="W617" i="25"/>
  <c r="BH617" i="25"/>
  <c r="AI617" i="25"/>
  <c r="AH617" i="25"/>
  <c r="AL614" i="28" l="1"/>
  <c r="BH614" i="28"/>
  <c r="BG614" i="28"/>
  <c r="AQ614" i="28"/>
  <c r="X614" i="28"/>
  <c r="AC614" i="28"/>
  <c r="O614" i="28"/>
  <c r="AU614" i="28"/>
  <c r="BE614" i="28"/>
  <c r="BD614" i="28"/>
  <c r="AG614" i="28"/>
  <c r="AS614" i="28"/>
  <c r="Z614" i="28"/>
  <c r="S614" i="28"/>
  <c r="J615" i="28"/>
  <c r="I615" i="28"/>
  <c r="H615" i="28" s="1"/>
  <c r="AX614" i="28"/>
  <c r="Y614" i="28"/>
  <c r="L614" i="28"/>
  <c r="Q614" i="28"/>
  <c r="AF614" i="28"/>
  <c r="AJ614" i="28"/>
  <c r="AP614" i="28"/>
  <c r="AV614" i="28"/>
  <c r="AH614" i="28"/>
  <c r="AB614" i="28"/>
  <c r="R614" i="28"/>
  <c r="AK614" i="28"/>
  <c r="V614" i="28"/>
  <c r="K614" i="28"/>
  <c r="AR614" i="28"/>
  <c r="AT614" i="28"/>
  <c r="BA614" i="28"/>
  <c r="BF614" i="28"/>
  <c r="T614" i="28"/>
  <c r="AD614" i="28"/>
  <c r="AZ614" i="28"/>
  <c r="AE614" i="28"/>
  <c r="AM614" i="28"/>
  <c r="BC614" i="28"/>
  <c r="N614" i="28"/>
  <c r="AY614" i="28"/>
  <c r="U614" i="28"/>
  <c r="AI614" i="28"/>
  <c r="AW614" i="28"/>
  <c r="BB614" i="28"/>
  <c r="P614" i="28"/>
  <c r="W614" i="28"/>
  <c r="M614" i="28"/>
  <c r="AN614" i="28"/>
  <c r="AO614" i="28"/>
  <c r="AA614" i="28"/>
  <c r="AY618" i="25"/>
  <c r="AF618" i="25"/>
  <c r="I619" i="25"/>
  <c r="H619" i="25" s="1"/>
  <c r="X618" i="25"/>
  <c r="AD618" i="25"/>
  <c r="AM618" i="25"/>
  <c r="BG618" i="25"/>
  <c r="AL618" i="25"/>
  <c r="BF618" i="25"/>
  <c r="AS618" i="25"/>
  <c r="BD618" i="25"/>
  <c r="O618" i="25"/>
  <c r="K618" i="25"/>
  <c r="AI618" i="25"/>
  <c r="AN618" i="25"/>
  <c r="L618" i="25"/>
  <c r="AE618" i="25"/>
  <c r="S618" i="25"/>
  <c r="J619" i="25"/>
  <c r="AC618" i="25"/>
  <c r="AU618" i="25"/>
  <c r="Q618" i="25"/>
  <c r="N618" i="25"/>
  <c r="AK618" i="25"/>
  <c r="V618" i="25"/>
  <c r="AG618" i="25"/>
  <c r="BH618" i="25"/>
  <c r="BB618" i="25"/>
  <c r="AQ618" i="25"/>
  <c r="AB618" i="25"/>
  <c r="BA618" i="25"/>
  <c r="P618" i="25"/>
  <c r="W618" i="25"/>
  <c r="AW618" i="25"/>
  <c r="M618" i="25"/>
  <c r="AX618" i="25"/>
  <c r="AO618" i="25"/>
  <c r="AJ618" i="25"/>
  <c r="R618" i="25"/>
  <c r="AH618" i="25"/>
  <c r="AP618" i="25"/>
  <c r="BC618" i="25"/>
  <c r="AZ618" i="25"/>
  <c r="AA618" i="25"/>
  <c r="U618" i="25"/>
  <c r="AR618" i="25"/>
  <c r="Z618" i="25"/>
  <c r="BI618" i="25"/>
  <c r="T618" i="25"/>
  <c r="BE618" i="25"/>
  <c r="AV618" i="25"/>
  <c r="Y618" i="25"/>
  <c r="AT618" i="25"/>
  <c r="BD615" i="28" l="1"/>
  <c r="AU615" i="28"/>
  <c r="N615" i="28"/>
  <c r="U615" i="28"/>
  <c r="AW615" i="28"/>
  <c r="AL615" i="28"/>
  <c r="AY615" i="28"/>
  <c r="J616" i="28"/>
  <c r="T615" i="28"/>
  <c r="BG615" i="28"/>
  <c r="Y615" i="28"/>
  <c r="AO615" i="28"/>
  <c r="BC615" i="28"/>
  <c r="X615" i="28"/>
  <c r="AC615" i="28"/>
  <c r="AD615" i="28"/>
  <c r="V615" i="28"/>
  <c r="BF615" i="28"/>
  <c r="O615" i="28"/>
  <c r="Z615" i="28"/>
  <c r="AH615" i="28"/>
  <c r="W615" i="28"/>
  <c r="L615" i="28"/>
  <c r="AN615" i="28"/>
  <c r="AV615" i="28"/>
  <c r="I616" i="28"/>
  <c r="H616" i="28" s="1"/>
  <c r="AR615" i="28"/>
  <c r="AK615" i="28"/>
  <c r="AJ615" i="28"/>
  <c r="BH615" i="28"/>
  <c r="AI615" i="28"/>
  <c r="AZ615" i="28"/>
  <c r="BB615" i="28"/>
  <c r="AQ615" i="28"/>
  <c r="P615" i="28"/>
  <c r="AX615" i="28"/>
  <c r="AP615" i="28"/>
  <c r="AB615" i="28"/>
  <c r="M615" i="28"/>
  <c r="AT615" i="28"/>
  <c r="AF615" i="28"/>
  <c r="R615" i="28"/>
  <c r="AE615" i="28"/>
  <c r="AM615" i="28"/>
  <c r="AS615" i="28"/>
  <c r="AA615" i="28"/>
  <c r="K615" i="28"/>
  <c r="Q615" i="28"/>
  <c r="AG615" i="28"/>
  <c r="BA615" i="28"/>
  <c r="S615" i="28"/>
  <c r="BE615" i="28"/>
  <c r="J620" i="25"/>
  <c r="W619" i="25"/>
  <c r="AN619" i="25"/>
  <c r="AD619" i="25"/>
  <c r="BA619" i="25"/>
  <c r="AC619" i="25"/>
  <c r="AW619" i="25"/>
  <c r="BB619" i="25"/>
  <c r="S619" i="25"/>
  <c r="BC619" i="25"/>
  <c r="BE619" i="25"/>
  <c r="AK619" i="25"/>
  <c r="AB619" i="25"/>
  <c r="BI619" i="25"/>
  <c r="AO619" i="25"/>
  <c r="Y619" i="25"/>
  <c r="BG619" i="25"/>
  <c r="U619" i="25"/>
  <c r="AX619" i="25"/>
  <c r="AE619" i="25"/>
  <c r="AH619" i="25"/>
  <c r="M619" i="25"/>
  <c r="AZ619" i="25"/>
  <c r="R619" i="25"/>
  <c r="AI619" i="25"/>
  <c r="L619" i="25"/>
  <c r="BD619" i="25"/>
  <c r="AU619" i="25"/>
  <c r="O619" i="25"/>
  <c r="AJ619" i="25"/>
  <c r="AL619" i="25"/>
  <c r="N619" i="25"/>
  <c r="T619" i="25"/>
  <c r="AG619" i="25"/>
  <c r="AQ619" i="25"/>
  <c r="AT619" i="25"/>
  <c r="X619" i="25"/>
  <c r="K619" i="25"/>
  <c r="BH619" i="25"/>
  <c r="AP619" i="25"/>
  <c r="AS619" i="25"/>
  <c r="V619" i="25"/>
  <c r="BF619" i="25"/>
  <c r="AM619" i="25"/>
  <c r="AV619" i="25"/>
  <c r="AY619" i="25"/>
  <c r="AA619" i="25"/>
  <c r="Q619" i="25"/>
  <c r="AR619" i="25"/>
  <c r="AF619" i="25"/>
  <c r="Z619" i="25"/>
  <c r="P619" i="25"/>
  <c r="I620" i="25"/>
  <c r="H620" i="25" s="1"/>
  <c r="AM616" i="28" l="1"/>
  <c r="L616" i="28"/>
  <c r="P616" i="28"/>
  <c r="K616" i="28"/>
  <c r="AV616" i="28"/>
  <c r="BH616" i="28"/>
  <c r="BC616" i="28"/>
  <c r="AB616" i="28"/>
  <c r="X616" i="28"/>
  <c r="AH616" i="28"/>
  <c r="AO616" i="28"/>
  <c r="AE616" i="28"/>
  <c r="AS616" i="28"/>
  <c r="BG616" i="28"/>
  <c r="AA616" i="28"/>
  <c r="AW616" i="28"/>
  <c r="BB616" i="28"/>
  <c r="N616" i="28"/>
  <c r="T616" i="28"/>
  <c r="S616" i="28"/>
  <c r="M616" i="28"/>
  <c r="AY616" i="28"/>
  <c r="AX616" i="28"/>
  <c r="V616" i="28"/>
  <c r="AK616" i="28"/>
  <c r="Z616" i="28"/>
  <c r="AI616" i="28"/>
  <c r="R616" i="28"/>
  <c r="AJ616" i="28"/>
  <c r="AD616" i="28"/>
  <c r="AZ616" i="28"/>
  <c r="AG616" i="28"/>
  <c r="AF616" i="28"/>
  <c r="O616" i="28"/>
  <c r="U616" i="28"/>
  <c r="AU616" i="28"/>
  <c r="AR616" i="28"/>
  <c r="BF616" i="28"/>
  <c r="J617" i="28"/>
  <c r="BD616" i="28"/>
  <c r="Y616" i="28"/>
  <c r="BE616" i="28"/>
  <c r="AL616" i="28"/>
  <c r="AT616" i="28"/>
  <c r="BA616" i="28"/>
  <c r="AN616" i="28"/>
  <c r="AC616" i="28"/>
  <c r="Q616" i="28"/>
  <c r="AQ616" i="28"/>
  <c r="I617" i="28"/>
  <c r="H617" i="28" s="1"/>
  <c r="W616" i="28"/>
  <c r="AP616" i="28"/>
  <c r="AA620" i="25"/>
  <c r="BG620" i="25"/>
  <c r="S620" i="25"/>
  <c r="AN620" i="25"/>
  <c r="AE620" i="25"/>
  <c r="O620" i="25"/>
  <c r="AV620" i="25"/>
  <c r="BB620" i="25"/>
  <c r="AS620" i="25"/>
  <c r="AW620" i="25"/>
  <c r="AX620" i="25"/>
  <c r="X620" i="25"/>
  <c r="BA620" i="25"/>
  <c r="AJ620" i="25"/>
  <c r="AT620" i="25"/>
  <c r="J621" i="25"/>
  <c r="AH620" i="25"/>
  <c r="BH620" i="25"/>
  <c r="I621" i="25"/>
  <c r="H621" i="25" s="1"/>
  <c r="AU620" i="25"/>
  <c r="BI620" i="25"/>
  <c r="AQ620" i="25"/>
  <c r="M620" i="25"/>
  <c r="Q620" i="25"/>
  <c r="P620" i="25"/>
  <c r="L620" i="25"/>
  <c r="AC620" i="25"/>
  <c r="AO620" i="25"/>
  <c r="AK620" i="25"/>
  <c r="BD620" i="25"/>
  <c r="AB620" i="25"/>
  <c r="N620" i="25"/>
  <c r="AD620" i="25"/>
  <c r="AY620" i="25"/>
  <c r="AL620" i="25"/>
  <c r="BC620" i="25"/>
  <c r="AI620" i="25"/>
  <c r="R620" i="25"/>
  <c r="T620" i="25"/>
  <c r="BE620" i="25"/>
  <c r="U620" i="25"/>
  <c r="BF620" i="25"/>
  <c r="V620" i="25"/>
  <c r="AM620" i="25"/>
  <c r="Y620" i="25"/>
  <c r="AR620" i="25"/>
  <c r="Z620" i="25"/>
  <c r="AG620" i="25"/>
  <c r="K620" i="25"/>
  <c r="AF620" i="25"/>
  <c r="W620" i="25"/>
  <c r="AZ620" i="25"/>
  <c r="AP620" i="25"/>
  <c r="AX621" i="25" l="1"/>
  <c r="AZ621" i="25"/>
  <c r="AY621" i="25"/>
  <c r="AL621" i="25"/>
  <c r="I622" i="25"/>
  <c r="H622" i="25" s="1"/>
  <c r="AT621" i="25"/>
  <c r="AH621" i="25"/>
  <c r="S621" i="25"/>
  <c r="Z621" i="25"/>
  <c r="AF621" i="25"/>
  <c r="K621" i="25"/>
  <c r="O621" i="25"/>
  <c r="Y621" i="25"/>
  <c r="AB621" i="25"/>
  <c r="U621" i="25"/>
  <c r="BD621" i="25"/>
  <c r="R621" i="25"/>
  <c r="AA621" i="25"/>
  <c r="AS621" i="25"/>
  <c r="AC621" i="25"/>
  <c r="AJ621" i="25"/>
  <c r="BF621" i="25"/>
  <c r="BG621" i="25"/>
  <c r="T621" i="25"/>
  <c r="J622" i="25"/>
  <c r="BB621" i="25"/>
  <c r="AM621" i="25"/>
  <c r="X621" i="25"/>
  <c r="AP621" i="25"/>
  <c r="AU621" i="25"/>
  <c r="AK621" i="25"/>
  <c r="AD621" i="25"/>
  <c r="AW621" i="25"/>
  <c r="N621" i="25"/>
  <c r="AQ621" i="25"/>
  <c r="M621" i="25"/>
  <c r="P621" i="25"/>
  <c r="BA621" i="25"/>
  <c r="BH621" i="25"/>
  <c r="AV621" i="25"/>
  <c r="Q621" i="25"/>
  <c r="AI621" i="25"/>
  <c r="AE621" i="25"/>
  <c r="W621" i="25"/>
  <c r="AG621" i="25"/>
  <c r="BC621" i="25"/>
  <c r="BI621" i="25"/>
  <c r="AO621" i="25"/>
  <c r="AN621" i="25"/>
  <c r="AR621" i="25"/>
  <c r="BE621" i="25"/>
  <c r="L621" i="25"/>
  <c r="V621" i="25"/>
  <c r="M617" i="28"/>
  <c r="T617" i="28"/>
  <c r="N617" i="28"/>
  <c r="AP617" i="28"/>
  <c r="U617" i="28"/>
  <c r="BA617" i="28"/>
  <c r="BH617" i="28"/>
  <c r="I618" i="28"/>
  <c r="H618" i="28" s="1"/>
  <c r="AK617" i="28"/>
  <c r="AF617" i="28"/>
  <c r="AZ617" i="28"/>
  <c r="W617" i="28"/>
  <c r="AO617" i="28"/>
  <c r="AJ617" i="28"/>
  <c r="J618" i="28"/>
  <c r="AW617" i="28"/>
  <c r="AR617" i="28"/>
  <c r="AQ617" i="28"/>
  <c r="Y617" i="28"/>
  <c r="AE617" i="28"/>
  <c r="AB617" i="28"/>
  <c r="AC617" i="28"/>
  <c r="AS617" i="28"/>
  <c r="X617" i="28"/>
  <c r="AU617" i="28"/>
  <c r="AX617" i="28"/>
  <c r="AI617" i="28"/>
  <c r="BC617" i="28"/>
  <c r="P617" i="28"/>
  <c r="AY617" i="28"/>
  <c r="AA617" i="28"/>
  <c r="K617" i="28"/>
  <c r="AL617" i="28"/>
  <c r="V617" i="28"/>
  <c r="AD617" i="28"/>
  <c r="BG617" i="28"/>
  <c r="BF617" i="28"/>
  <c r="Q617" i="28"/>
  <c r="AT617" i="28"/>
  <c r="S617" i="28"/>
  <c r="AG617" i="28"/>
  <c r="BB617" i="28"/>
  <c r="O617" i="28"/>
  <c r="BD617" i="28"/>
  <c r="AV617" i="28"/>
  <c r="Z617" i="28"/>
  <c r="AM617" i="28"/>
  <c r="R617" i="28"/>
  <c r="BE617" i="28"/>
  <c r="AH617" i="28"/>
  <c r="AN617" i="28"/>
  <c r="L617" i="28"/>
  <c r="BA622" i="25" l="1"/>
  <c r="AX622" i="25"/>
  <c r="J623" i="25"/>
  <c r="Q622" i="25"/>
  <c r="BE622" i="25"/>
  <c r="BD622" i="25"/>
  <c r="BC622" i="25"/>
  <c r="AE622" i="25"/>
  <c r="AP622" i="25"/>
  <c r="AF622" i="25"/>
  <c r="AJ622" i="25"/>
  <c r="O622" i="25"/>
  <c r="AD622" i="25"/>
  <c r="AI622" i="25"/>
  <c r="T622" i="25"/>
  <c r="AW622" i="25"/>
  <c r="AL622" i="25"/>
  <c r="BH622" i="25"/>
  <c r="X622" i="25"/>
  <c r="AZ622" i="25"/>
  <c r="AN622" i="25"/>
  <c r="Z622" i="25"/>
  <c r="W622" i="25"/>
  <c r="AY622" i="25"/>
  <c r="K622" i="25"/>
  <c r="BG622" i="25"/>
  <c r="V622" i="25"/>
  <c r="AQ622" i="25"/>
  <c r="AR622" i="25"/>
  <c r="BB622" i="25"/>
  <c r="M622" i="25"/>
  <c r="AV622" i="25"/>
  <c r="AG622" i="25"/>
  <c r="AO622" i="25"/>
  <c r="AM622" i="25"/>
  <c r="AC622" i="25"/>
  <c r="I623" i="25"/>
  <c r="H623" i="25" s="1"/>
  <c r="AB622" i="25"/>
  <c r="BI622" i="25"/>
  <c r="AT622" i="25"/>
  <c r="S622" i="25"/>
  <c r="AS622" i="25"/>
  <c r="BF622" i="25"/>
  <c r="AA622" i="25"/>
  <c r="L622" i="25"/>
  <c r="R622" i="25"/>
  <c r="AH622" i="25"/>
  <c r="U622" i="25"/>
  <c r="AK622" i="25"/>
  <c r="Y622" i="25"/>
  <c r="N622" i="25"/>
  <c r="AU622" i="25"/>
  <c r="P622" i="25"/>
  <c r="AA618" i="28"/>
  <c r="N618" i="28"/>
  <c r="AC618" i="28"/>
  <c r="T618" i="28"/>
  <c r="BH618" i="28"/>
  <c r="P618" i="28"/>
  <c r="AB618" i="28"/>
  <c r="AK618" i="28"/>
  <c r="K618" i="28"/>
  <c r="AS618" i="28"/>
  <c r="BB618" i="28"/>
  <c r="O618" i="28"/>
  <c r="BA618" i="28"/>
  <c r="AN618" i="28"/>
  <c r="AF618" i="28"/>
  <c r="AZ618" i="28"/>
  <c r="X618" i="28"/>
  <c r="R618" i="28"/>
  <c r="BC618" i="28"/>
  <c r="AP618" i="28"/>
  <c r="BF618" i="28"/>
  <c r="AH618" i="28"/>
  <c r="J619" i="28"/>
  <c r="Q618" i="28"/>
  <c r="W618" i="28"/>
  <c r="AV618" i="28"/>
  <c r="AI618" i="28"/>
  <c r="AE618" i="28"/>
  <c r="M618" i="28"/>
  <c r="AY618" i="28"/>
  <c r="AT618" i="28"/>
  <c r="S618" i="28"/>
  <c r="U618" i="28"/>
  <c r="AX618" i="28"/>
  <c r="AW618" i="28"/>
  <c r="BG618" i="28"/>
  <c r="L618" i="28"/>
  <c r="AD618" i="28"/>
  <c r="AJ618" i="28"/>
  <c r="BD618" i="28"/>
  <c r="AO618" i="28"/>
  <c r="BE618" i="28"/>
  <c r="Y618" i="28"/>
  <c r="AU618" i="28"/>
  <c r="I619" i="28"/>
  <c r="H619" i="28" s="1"/>
  <c r="Z618" i="28"/>
  <c r="AG618" i="28"/>
  <c r="AQ618" i="28"/>
  <c r="V618" i="28"/>
  <c r="AM618" i="28"/>
  <c r="AR618" i="28"/>
  <c r="AL618" i="28"/>
  <c r="X619" i="28" l="1"/>
  <c r="AY619" i="28"/>
  <c r="Z619" i="28"/>
  <c r="L619" i="28"/>
  <c r="AB619" i="28"/>
  <c r="AX619" i="28"/>
  <c r="AE619" i="28"/>
  <c r="AU619" i="28"/>
  <c r="AH619" i="28"/>
  <c r="P619" i="28"/>
  <c r="S619" i="28"/>
  <c r="BB619" i="28"/>
  <c r="AZ619" i="28"/>
  <c r="Q619" i="28"/>
  <c r="AW619" i="28"/>
  <c r="AI619" i="28"/>
  <c r="BC619" i="28"/>
  <c r="AJ619" i="28"/>
  <c r="W619" i="28"/>
  <c r="J620" i="28"/>
  <c r="BE619" i="28"/>
  <c r="Y619" i="28"/>
  <c r="T619" i="28"/>
  <c r="O619" i="28"/>
  <c r="V619" i="28"/>
  <c r="AD619" i="28"/>
  <c r="M619" i="28"/>
  <c r="R619" i="28"/>
  <c r="AQ619" i="28"/>
  <c r="K619" i="28"/>
  <c r="AS619" i="28"/>
  <c r="BH619" i="28"/>
  <c r="U619" i="28"/>
  <c r="AP619" i="28"/>
  <c r="BD619" i="28"/>
  <c r="AG619" i="28"/>
  <c r="BA619" i="28"/>
  <c r="AK619" i="28"/>
  <c r="AM619" i="28"/>
  <c r="BG619" i="28"/>
  <c r="AC619" i="28"/>
  <c r="AL619" i="28"/>
  <c r="AA619" i="28"/>
  <c r="AR619" i="28"/>
  <c r="AN619" i="28"/>
  <c r="AV619" i="28"/>
  <c r="AT619" i="28"/>
  <c r="BF619" i="28"/>
  <c r="AO619" i="28"/>
  <c r="I620" i="28"/>
  <c r="H620" i="28" s="1"/>
  <c r="AF619" i="28"/>
  <c r="N619" i="28"/>
  <c r="W623" i="25"/>
  <c r="R623" i="25"/>
  <c r="BE623" i="25"/>
  <c r="AB623" i="25"/>
  <c r="Y623" i="25"/>
  <c r="AJ623" i="25"/>
  <c r="M623" i="25"/>
  <c r="V623" i="25"/>
  <c r="AA623" i="25"/>
  <c r="AW623" i="25"/>
  <c r="T623" i="25"/>
  <c r="AI623" i="25"/>
  <c r="BB623" i="25"/>
  <c r="BG623" i="25"/>
  <c r="AE623" i="25"/>
  <c r="Q623" i="25"/>
  <c r="J624" i="25"/>
  <c r="BH623" i="25"/>
  <c r="BA623" i="25"/>
  <c r="AM623" i="25"/>
  <c r="L623" i="25"/>
  <c r="BI623" i="25"/>
  <c r="AR623" i="25"/>
  <c r="AK623" i="25"/>
  <c r="U623" i="25"/>
  <c r="Z623" i="25"/>
  <c r="AF623" i="25"/>
  <c r="I624" i="25"/>
  <c r="H624" i="25" s="1"/>
  <c r="AD623" i="25"/>
  <c r="AP623" i="25"/>
  <c r="N623" i="25"/>
  <c r="AN623" i="25"/>
  <c r="AV623" i="25"/>
  <c r="AX623" i="25"/>
  <c r="K623" i="25"/>
  <c r="X623" i="25"/>
  <c r="P623" i="25"/>
  <c r="AZ623" i="25"/>
  <c r="BF623" i="25"/>
  <c r="AY623" i="25"/>
  <c r="AT623" i="25"/>
  <c r="AC623" i="25"/>
  <c r="AU623" i="25"/>
  <c r="AL623" i="25"/>
  <c r="BD623" i="25"/>
  <c r="BC623" i="25"/>
  <c r="AO623" i="25"/>
  <c r="O623" i="25"/>
  <c r="S623" i="25"/>
  <c r="AQ623" i="25"/>
  <c r="AH623" i="25"/>
  <c r="AG623" i="25"/>
  <c r="AS623" i="25"/>
  <c r="AH620" i="28" l="1"/>
  <c r="AP620" i="28"/>
  <c r="AM620" i="28"/>
  <c r="AB620" i="28"/>
  <c r="AJ620" i="28"/>
  <c r="V620" i="28"/>
  <c r="AD620" i="28"/>
  <c r="O620" i="28"/>
  <c r="BH620" i="28"/>
  <c r="BF620" i="28"/>
  <c r="AF620" i="28"/>
  <c r="W620" i="28"/>
  <c r="AC620" i="28"/>
  <c r="AI620" i="28"/>
  <c r="AS620" i="28"/>
  <c r="AZ620" i="28"/>
  <c r="AU620" i="28"/>
  <c r="L620" i="28"/>
  <c r="AV620" i="28"/>
  <c r="AY620" i="28"/>
  <c r="X620" i="28"/>
  <c r="BB620" i="28"/>
  <c r="BC620" i="28"/>
  <c r="I621" i="28"/>
  <c r="H621" i="28" s="1"/>
  <c r="N620" i="28"/>
  <c r="AN620" i="28"/>
  <c r="AL620" i="28"/>
  <c r="BA620" i="28"/>
  <c r="AR620" i="28"/>
  <c r="AQ620" i="28"/>
  <c r="BD620" i="28"/>
  <c r="AW620" i="28"/>
  <c r="Q620" i="28"/>
  <c r="M620" i="28"/>
  <c r="T620" i="28"/>
  <c r="AG620" i="28"/>
  <c r="AE620" i="28"/>
  <c r="Y620" i="28"/>
  <c r="AO620" i="28"/>
  <c r="BE620" i="28"/>
  <c r="BG620" i="28"/>
  <c r="K620" i="28"/>
  <c r="P620" i="28"/>
  <c r="R620" i="28"/>
  <c r="AK620" i="28"/>
  <c r="AX620" i="28"/>
  <c r="U620" i="28"/>
  <c r="Z620" i="28"/>
  <c r="AT620" i="28"/>
  <c r="S620" i="28"/>
  <c r="AA620" i="28"/>
  <c r="J621" i="28"/>
  <c r="AU624" i="25"/>
  <c r="AK624" i="25"/>
  <c r="I625" i="25"/>
  <c r="H625" i="25" s="1"/>
  <c r="P624" i="25"/>
  <c r="AL624" i="25"/>
  <c r="AT624" i="25"/>
  <c r="AA624" i="25"/>
  <c r="AQ624" i="25"/>
  <c r="K624" i="25"/>
  <c r="BE624" i="25"/>
  <c r="AO624" i="25"/>
  <c r="AE624" i="25"/>
  <c r="R624" i="25"/>
  <c r="BF624" i="25"/>
  <c r="AS624" i="25"/>
  <c r="BA624" i="25"/>
  <c r="AC624" i="25"/>
  <c r="AR624" i="25"/>
  <c r="Q624" i="25"/>
  <c r="AV624" i="25"/>
  <c r="X624" i="25"/>
  <c r="AI624" i="25"/>
  <c r="AN624" i="25"/>
  <c r="AM624" i="25"/>
  <c r="BC624" i="25"/>
  <c r="BG624" i="25"/>
  <c r="AZ624" i="25"/>
  <c r="N624" i="25"/>
  <c r="T624" i="25"/>
  <c r="AW624" i="25"/>
  <c r="AD624" i="25"/>
  <c r="J625" i="25"/>
  <c r="AY624" i="25"/>
  <c r="AX624" i="25"/>
  <c r="BD624" i="25"/>
  <c r="Z624" i="25"/>
  <c r="AG624" i="25"/>
  <c r="AF624" i="25"/>
  <c r="BH624" i="25"/>
  <c r="BI624" i="25"/>
  <c r="AH624" i="25"/>
  <c r="W624" i="25"/>
  <c r="M624" i="25"/>
  <c r="AB624" i="25"/>
  <c r="L624" i="25"/>
  <c r="AJ624" i="25"/>
  <c r="U624" i="25"/>
  <c r="V624" i="25"/>
  <c r="BB624" i="25"/>
  <c r="O624" i="25"/>
  <c r="Y624" i="25"/>
  <c r="AP624" i="25"/>
  <c r="S624" i="25"/>
  <c r="AW621" i="28" l="1"/>
  <c r="X621" i="28"/>
  <c r="W621" i="28"/>
  <c r="AC621" i="28"/>
  <c r="AS621" i="28"/>
  <c r="AO621" i="28"/>
  <c r="V621" i="28"/>
  <c r="AI621" i="28"/>
  <c r="AK621" i="28"/>
  <c r="AL621" i="28"/>
  <c r="I622" i="28"/>
  <c r="H622" i="28" s="1"/>
  <c r="AH621" i="28"/>
  <c r="N621" i="28"/>
  <c r="BB621" i="28"/>
  <c r="Y621" i="28"/>
  <c r="AA621" i="28"/>
  <c r="AM621" i="28"/>
  <c r="R621" i="28"/>
  <c r="Q621" i="28"/>
  <c r="BD621" i="28"/>
  <c r="O621" i="28"/>
  <c r="AY621" i="28"/>
  <c r="AR621" i="28"/>
  <c r="T621" i="28"/>
  <c r="BG621" i="28"/>
  <c r="BH621" i="28"/>
  <c r="AD621" i="28"/>
  <c r="S621" i="28"/>
  <c r="BC621" i="28"/>
  <c r="M621" i="28"/>
  <c r="AG621" i="28"/>
  <c r="AU621" i="28"/>
  <c r="AZ621" i="28"/>
  <c r="AB621" i="28"/>
  <c r="L621" i="28"/>
  <c r="BE621" i="28"/>
  <c r="BA621" i="28"/>
  <c r="K621" i="28"/>
  <c r="AX621" i="28"/>
  <c r="AQ621" i="28"/>
  <c r="J622" i="28"/>
  <c r="AE621" i="28"/>
  <c r="AP621" i="28"/>
  <c r="AJ621" i="28"/>
  <c r="BF621" i="28"/>
  <c r="U621" i="28"/>
  <c r="AT621" i="28"/>
  <c r="AV621" i="28"/>
  <c r="P621" i="28"/>
  <c r="AF621" i="28"/>
  <c r="Z621" i="28"/>
  <c r="AN621" i="28"/>
  <c r="X625" i="25"/>
  <c r="BD625" i="25"/>
  <c r="BF625" i="25"/>
  <c r="AN625" i="25"/>
  <c r="AT625" i="25"/>
  <c r="M625" i="25"/>
  <c r="R625" i="25"/>
  <c r="BI625" i="25"/>
  <c r="AM625" i="25"/>
  <c r="AG625" i="25"/>
  <c r="P625" i="25"/>
  <c r="AZ625" i="25"/>
  <c r="Y625" i="25"/>
  <c r="AA625" i="25"/>
  <c r="AY625" i="25"/>
  <c r="T625" i="25"/>
  <c r="AE625" i="25"/>
  <c r="J626" i="25"/>
  <c r="AK625" i="25"/>
  <c r="AH625" i="25"/>
  <c r="BB625" i="25"/>
  <c r="AS625" i="25"/>
  <c r="AR625" i="25"/>
  <c r="AJ625" i="25"/>
  <c r="O625" i="25"/>
  <c r="Q625" i="25"/>
  <c r="AD625" i="25"/>
  <c r="AU625" i="25"/>
  <c r="W625" i="25"/>
  <c r="U625" i="25"/>
  <c r="S625" i="25"/>
  <c r="AV625" i="25"/>
  <c r="BG625" i="25"/>
  <c r="AI625" i="25"/>
  <c r="AF625" i="25"/>
  <c r="BC625" i="25"/>
  <c r="AB625" i="25"/>
  <c r="BH625" i="25"/>
  <c r="AO625" i="25"/>
  <c r="AC625" i="25"/>
  <c r="AL625" i="25"/>
  <c r="I626" i="25"/>
  <c r="H626" i="25" s="1"/>
  <c r="BE625" i="25"/>
  <c r="N625" i="25"/>
  <c r="K625" i="25"/>
  <c r="L625" i="25"/>
  <c r="AW625" i="25"/>
  <c r="Z625" i="25"/>
  <c r="BA625" i="25"/>
  <c r="AQ625" i="25"/>
  <c r="V625" i="25"/>
  <c r="AX625" i="25"/>
  <c r="AP625" i="25"/>
  <c r="AO622" i="28" l="1"/>
  <c r="R622" i="28"/>
  <c r="AI622" i="28"/>
  <c r="AU622" i="28"/>
  <c r="N622" i="28"/>
  <c r="BB622" i="28"/>
  <c r="AA622" i="28"/>
  <c r="AD622" i="28"/>
  <c r="J623" i="28"/>
  <c r="K622" i="28"/>
  <c r="BD622" i="28"/>
  <c r="AX622" i="28"/>
  <c r="AM622" i="28"/>
  <c r="T622" i="28"/>
  <c r="I623" i="28"/>
  <c r="H623" i="28" s="1"/>
  <c r="O622" i="28"/>
  <c r="V622" i="28"/>
  <c r="AV622" i="28"/>
  <c r="Y622" i="28"/>
  <c r="S622" i="28"/>
  <c r="AQ622" i="28"/>
  <c r="L622" i="28"/>
  <c r="BH622" i="28"/>
  <c r="BE622" i="28"/>
  <c r="Q622" i="28"/>
  <c r="AR622" i="28"/>
  <c r="BG622" i="28"/>
  <c r="AH622" i="28"/>
  <c r="AB622" i="28"/>
  <c r="BC622" i="28"/>
  <c r="M622" i="28"/>
  <c r="AW622" i="28"/>
  <c r="Z622" i="28"/>
  <c r="AG622" i="28"/>
  <c r="AP622" i="28"/>
  <c r="AL622" i="28"/>
  <c r="BA622" i="28"/>
  <c r="AN622" i="28"/>
  <c r="AY622" i="28"/>
  <c r="AF622" i="28"/>
  <c r="W622" i="28"/>
  <c r="P622" i="28"/>
  <c r="AJ622" i="28"/>
  <c r="AK622" i="28"/>
  <c r="AC622" i="28"/>
  <c r="X622" i="28"/>
  <c r="AT622" i="28"/>
  <c r="AE622" i="28"/>
  <c r="AZ622" i="28"/>
  <c r="U622" i="28"/>
  <c r="AS622" i="28"/>
  <c r="BF622" i="28"/>
  <c r="P626" i="25"/>
  <c r="Q626" i="25"/>
  <c r="Y626" i="25"/>
  <c r="AR626" i="25"/>
  <c r="AD626" i="25"/>
  <c r="AH626" i="25"/>
  <c r="S626" i="25"/>
  <c r="M626" i="25"/>
  <c r="AJ626" i="25"/>
  <c r="AZ626" i="25"/>
  <c r="O626" i="25"/>
  <c r="AI626" i="25"/>
  <c r="V626" i="25"/>
  <c r="L626" i="25"/>
  <c r="BB626" i="25"/>
  <c r="AN626" i="25"/>
  <c r="BI626" i="25"/>
  <c r="W626" i="25"/>
  <c r="K626" i="25"/>
  <c r="AW626" i="25"/>
  <c r="AU626" i="25"/>
  <c r="I627" i="25"/>
  <c r="H627" i="25" s="1"/>
  <c r="BD626" i="25"/>
  <c r="AQ626" i="25"/>
  <c r="AC626" i="25"/>
  <c r="J627" i="25"/>
  <c r="N626" i="25"/>
  <c r="AT626" i="25"/>
  <c r="BE626" i="25"/>
  <c r="AE626" i="25"/>
  <c r="BH626" i="25"/>
  <c r="BF626" i="25"/>
  <c r="AL626" i="25"/>
  <c r="AF626" i="25"/>
  <c r="AY626" i="25"/>
  <c r="AP626" i="25"/>
  <c r="BG626" i="25"/>
  <c r="T626" i="25"/>
  <c r="R626" i="25"/>
  <c r="Z626" i="25"/>
  <c r="BC626" i="25"/>
  <c r="AO626" i="25"/>
  <c r="AB626" i="25"/>
  <c r="X626" i="25"/>
  <c r="BA626" i="25"/>
  <c r="AX626" i="25"/>
  <c r="AS626" i="25"/>
  <c r="AK626" i="25"/>
  <c r="AA626" i="25"/>
  <c r="AM626" i="25"/>
  <c r="AV626" i="25"/>
  <c r="U626" i="25"/>
  <c r="AG626" i="25"/>
  <c r="X627" i="25" l="1"/>
  <c r="W627" i="25"/>
  <c r="AA627" i="25"/>
  <c r="AU627" i="25"/>
  <c r="AF627" i="25"/>
  <c r="AC627" i="25"/>
  <c r="AX627" i="25"/>
  <c r="AJ627" i="25"/>
  <c r="AE627" i="25"/>
  <c r="AB627" i="25"/>
  <c r="Q627" i="25"/>
  <c r="AM627" i="25"/>
  <c r="AD627" i="25"/>
  <c r="AV627" i="25"/>
  <c r="BB627" i="25"/>
  <c r="L627" i="25"/>
  <c r="N627" i="25"/>
  <c r="BC627" i="25"/>
  <c r="J628" i="25"/>
  <c r="K627" i="25"/>
  <c r="AQ627" i="25"/>
  <c r="R627" i="25"/>
  <c r="AO627" i="25"/>
  <c r="AH627" i="25"/>
  <c r="T627" i="25"/>
  <c r="S627" i="25"/>
  <c r="O627" i="25"/>
  <c r="AW627" i="25"/>
  <c r="BH627" i="25"/>
  <c r="BA627" i="25"/>
  <c r="BG627" i="25"/>
  <c r="M627" i="25"/>
  <c r="V627" i="25"/>
  <c r="AT627" i="25"/>
  <c r="BF627" i="25"/>
  <c r="AP627" i="25"/>
  <c r="AZ627" i="25"/>
  <c r="BD627" i="25"/>
  <c r="AG627" i="25"/>
  <c r="I628" i="25"/>
  <c r="H628" i="25" s="1"/>
  <c r="AS627" i="25"/>
  <c r="AL627" i="25"/>
  <c r="AN627" i="25"/>
  <c r="BI627" i="25"/>
  <c r="AY627" i="25"/>
  <c r="Y627" i="25"/>
  <c r="P627" i="25"/>
  <c r="U627" i="25"/>
  <c r="BE627" i="25"/>
  <c r="AK627" i="25"/>
  <c r="AR627" i="25"/>
  <c r="AI627" i="25"/>
  <c r="Z627" i="25"/>
  <c r="K623" i="28"/>
  <c r="AT623" i="28"/>
  <c r="AX623" i="28"/>
  <c r="O623" i="28"/>
  <c r="AR623" i="28"/>
  <c r="Y623" i="28"/>
  <c r="T623" i="28"/>
  <c r="AN623" i="28"/>
  <c r="AO623" i="28"/>
  <c r="AV623" i="28"/>
  <c r="U623" i="28"/>
  <c r="AW623" i="28"/>
  <c r="BA623" i="28"/>
  <c r="BD623" i="28"/>
  <c r="Q623" i="28"/>
  <c r="AL623" i="28"/>
  <c r="R623" i="28"/>
  <c r="AZ623" i="28"/>
  <c r="BF623" i="28"/>
  <c r="AM623" i="28"/>
  <c r="AJ623" i="28"/>
  <c r="M623" i="28"/>
  <c r="BH623" i="28"/>
  <c r="AU623" i="28"/>
  <c r="BE623" i="28"/>
  <c r="AB623" i="28"/>
  <c r="AC623" i="28"/>
  <c r="AP623" i="28"/>
  <c r="X623" i="28"/>
  <c r="W623" i="28"/>
  <c r="BB623" i="28"/>
  <c r="V623" i="28"/>
  <c r="L623" i="28"/>
  <c r="S623" i="28"/>
  <c r="AH623" i="28"/>
  <c r="AY623" i="28"/>
  <c r="I624" i="28"/>
  <c r="H624" i="28" s="1"/>
  <c r="AE623" i="28"/>
  <c r="AG623" i="28"/>
  <c r="J624" i="28"/>
  <c r="Z623" i="28"/>
  <c r="P623" i="28"/>
  <c r="AQ623" i="28"/>
  <c r="AF623" i="28"/>
  <c r="BC623" i="28"/>
  <c r="N623" i="28"/>
  <c r="AI623" i="28"/>
  <c r="AA623" i="28"/>
  <c r="AK623" i="28"/>
  <c r="AD623" i="28"/>
  <c r="AS623" i="28"/>
  <c r="BG623" i="28"/>
  <c r="AY624" i="28" l="1"/>
  <c r="K624" i="28"/>
  <c r="S624" i="28"/>
  <c r="BG624" i="28"/>
  <c r="U624" i="28"/>
  <c r="AN624" i="28"/>
  <c r="W624" i="28"/>
  <c r="X624" i="28"/>
  <c r="AJ624" i="28"/>
  <c r="R624" i="28"/>
  <c r="O624" i="28"/>
  <c r="AO624" i="28"/>
  <c r="AQ624" i="28"/>
  <c r="AX624" i="28"/>
  <c r="AF624" i="28"/>
  <c r="AC624" i="28"/>
  <c r="Q624" i="28"/>
  <c r="AE624" i="28"/>
  <c r="V624" i="28"/>
  <c r="AI624" i="28"/>
  <c r="P624" i="28"/>
  <c r="AW624" i="28"/>
  <c r="M624" i="28"/>
  <c r="BA624" i="28"/>
  <c r="AR624" i="28"/>
  <c r="AT624" i="28"/>
  <c r="Y624" i="28"/>
  <c r="Z624" i="28"/>
  <c r="AZ624" i="28"/>
  <c r="AB624" i="28"/>
  <c r="AG624" i="28"/>
  <c r="BE624" i="28"/>
  <c r="T624" i="28"/>
  <c r="BC624" i="28"/>
  <c r="BH624" i="28"/>
  <c r="AS624" i="28"/>
  <c r="I625" i="28"/>
  <c r="H625" i="28" s="1"/>
  <c r="L624" i="28"/>
  <c r="AV624" i="28"/>
  <c r="N624" i="28"/>
  <c r="J625" i="28"/>
  <c r="AL624" i="28"/>
  <c r="AH624" i="28"/>
  <c r="AM624" i="28"/>
  <c r="AK624" i="28"/>
  <c r="AA624" i="28"/>
  <c r="BF624" i="28"/>
  <c r="BB624" i="28"/>
  <c r="AU624" i="28"/>
  <c r="AD624" i="28"/>
  <c r="AP624" i="28"/>
  <c r="BD624" i="28"/>
  <c r="AV628" i="25"/>
  <c r="BA628" i="25"/>
  <c r="T628" i="25"/>
  <c r="BD628" i="25"/>
  <c r="BH628" i="25"/>
  <c r="AL628" i="25"/>
  <c r="W628" i="25"/>
  <c r="AB628" i="25"/>
  <c r="BI628" i="25"/>
  <c r="AR628" i="25"/>
  <c r="N628" i="25"/>
  <c r="AH628" i="25"/>
  <c r="AG628" i="25"/>
  <c r="AQ628" i="25"/>
  <c r="V628" i="25"/>
  <c r="AF628" i="25"/>
  <c r="K628" i="25"/>
  <c r="AA628" i="25"/>
  <c r="X628" i="25"/>
  <c r="BE628" i="25"/>
  <c r="AY628" i="25"/>
  <c r="BF628" i="25"/>
  <c r="R628" i="25"/>
  <c r="I629" i="25"/>
  <c r="H629" i="25" s="1"/>
  <c r="BB628" i="25"/>
  <c r="AS628" i="25"/>
  <c r="AX628" i="25"/>
  <c r="AT628" i="25"/>
  <c r="AE628" i="25"/>
  <c r="AN628" i="25"/>
  <c r="BG628" i="25"/>
  <c r="L628" i="25"/>
  <c r="AO628" i="25"/>
  <c r="AD628" i="25"/>
  <c r="AJ628" i="25"/>
  <c r="AK628" i="25"/>
  <c r="O628" i="25"/>
  <c r="Z628" i="25"/>
  <c r="AU628" i="25"/>
  <c r="BC628" i="25"/>
  <c r="Y628" i="25"/>
  <c r="U628" i="25"/>
  <c r="AZ628" i="25"/>
  <c r="S628" i="25"/>
  <c r="AM628" i="25"/>
  <c r="P628" i="25"/>
  <c r="J629" i="25"/>
  <c r="AC628" i="25"/>
  <c r="AI628" i="25"/>
  <c r="AW628" i="25"/>
  <c r="M628" i="25"/>
  <c r="Q628" i="25"/>
  <c r="AP628" i="25"/>
  <c r="R625" i="28" l="1"/>
  <c r="AQ625" i="28"/>
  <c r="AO625" i="28"/>
  <c r="I626" i="28"/>
  <c r="H626" i="28" s="1"/>
  <c r="M625" i="28"/>
  <c r="S625" i="28"/>
  <c r="AW625" i="28"/>
  <c r="Z625" i="28"/>
  <c r="O625" i="28"/>
  <c r="AI625" i="28"/>
  <c r="AM625" i="28"/>
  <c r="AA625" i="28"/>
  <c r="AX625" i="28"/>
  <c r="BB625" i="28"/>
  <c r="AF625" i="28"/>
  <c r="V625" i="28"/>
  <c r="AL625" i="28"/>
  <c r="AS625" i="28"/>
  <c r="BA625" i="28"/>
  <c r="AH625" i="28"/>
  <c r="AR625" i="28"/>
  <c r="AY625" i="28"/>
  <c r="AU625" i="28"/>
  <c r="AG625" i="28"/>
  <c r="J626" i="28"/>
  <c r="K625" i="28"/>
  <c r="AD625" i="28"/>
  <c r="AB625" i="28"/>
  <c r="U625" i="28"/>
  <c r="AJ625" i="28"/>
  <c r="AV625" i="28"/>
  <c r="AE625" i="28"/>
  <c r="AN625" i="28"/>
  <c r="N625" i="28"/>
  <c r="BH625" i="28"/>
  <c r="BD625" i="28"/>
  <c r="BE625" i="28"/>
  <c r="AP625" i="28"/>
  <c r="X625" i="28"/>
  <c r="AT625" i="28"/>
  <c r="BG625" i="28"/>
  <c r="Y625" i="28"/>
  <c r="BF625" i="28"/>
  <c r="AK625" i="28"/>
  <c r="AC625" i="28"/>
  <c r="BC625" i="28"/>
  <c r="P625" i="28"/>
  <c r="T625" i="28"/>
  <c r="W625" i="28"/>
  <c r="L625" i="28"/>
  <c r="AZ625" i="28"/>
  <c r="Q625" i="28"/>
  <c r="AR629" i="25"/>
  <c r="AD629" i="25"/>
  <c r="AI629" i="25"/>
  <c r="AS629" i="25"/>
  <c r="M629" i="25"/>
  <c r="AE629" i="25"/>
  <c r="BD629" i="25"/>
  <c r="AU629" i="25"/>
  <c r="AA629" i="25"/>
  <c r="AW629" i="25"/>
  <c r="BG629" i="25"/>
  <c r="Q629" i="25"/>
  <c r="AX629" i="25"/>
  <c r="Z629" i="25"/>
  <c r="L629" i="25"/>
  <c r="AG629" i="25"/>
  <c r="AN629" i="25"/>
  <c r="AH629" i="25"/>
  <c r="Y629" i="25"/>
  <c r="S629" i="25"/>
  <c r="BB629" i="25"/>
  <c r="AM629" i="25"/>
  <c r="N629" i="25"/>
  <c r="AK629" i="25"/>
  <c r="BH629" i="25"/>
  <c r="AO629" i="25"/>
  <c r="BF629" i="25"/>
  <c r="X629" i="25"/>
  <c r="O629" i="25"/>
  <c r="T629" i="25"/>
  <c r="U629" i="25"/>
  <c r="BA629" i="25"/>
  <c r="R629" i="25"/>
  <c r="AP629" i="25"/>
  <c r="BI629" i="25"/>
  <c r="W629" i="25"/>
  <c r="AV629" i="25"/>
  <c r="BE629" i="25"/>
  <c r="AT629" i="25"/>
  <c r="AY629" i="25"/>
  <c r="AB629" i="25"/>
  <c r="AC629" i="25"/>
  <c r="V629" i="25"/>
  <c r="AF629" i="25"/>
  <c r="AZ629" i="25"/>
  <c r="P629" i="25"/>
  <c r="AL629" i="25"/>
  <c r="I630" i="25"/>
  <c r="H630" i="25" s="1"/>
  <c r="AQ629" i="25"/>
  <c r="J630" i="25"/>
  <c r="AJ629" i="25"/>
  <c r="BC629" i="25"/>
  <c r="K629" i="25"/>
  <c r="W626" i="28" l="1"/>
  <c r="AH626" i="28"/>
  <c r="BB626" i="28"/>
  <c r="BD626" i="28"/>
  <c r="BG626" i="28"/>
  <c r="AG626" i="28"/>
  <c r="U626" i="28"/>
  <c r="Q626" i="28"/>
  <c r="AX626" i="28"/>
  <c r="Y626" i="28"/>
  <c r="AO626" i="28"/>
  <c r="AZ626" i="28"/>
  <c r="N626" i="28"/>
  <c r="AE626" i="28"/>
  <c r="BE626" i="28"/>
  <c r="M626" i="28"/>
  <c r="BH626" i="28"/>
  <c r="P626" i="28"/>
  <c r="BA626" i="28"/>
  <c r="AI626" i="28"/>
  <c r="AQ626" i="28"/>
  <c r="AL626" i="28"/>
  <c r="R626" i="28"/>
  <c r="V626" i="28"/>
  <c r="O626" i="28"/>
  <c r="AS626" i="28"/>
  <c r="J627" i="28"/>
  <c r="L626" i="28"/>
  <c r="AD626" i="28"/>
  <c r="AY626" i="28"/>
  <c r="AU626" i="28"/>
  <c r="AM626" i="28"/>
  <c r="AK626" i="28"/>
  <c r="AT626" i="28"/>
  <c r="AP626" i="28"/>
  <c r="AR626" i="28"/>
  <c r="AW626" i="28"/>
  <c r="AN626" i="28"/>
  <c r="AJ626" i="28"/>
  <c r="Z626" i="28"/>
  <c r="AF626" i="28"/>
  <c r="AB626" i="28"/>
  <c r="BF626" i="28"/>
  <c r="AC626" i="28"/>
  <c r="X626" i="28"/>
  <c r="T626" i="28"/>
  <c r="K626" i="28"/>
  <c r="I627" i="28"/>
  <c r="H627" i="28" s="1"/>
  <c r="BC626" i="28"/>
  <c r="AV626" i="28"/>
  <c r="AA626" i="28"/>
  <c r="S626" i="28"/>
  <c r="BB630" i="25"/>
  <c r="BI630" i="25"/>
  <c r="Y630" i="25"/>
  <c r="O630" i="25"/>
  <c r="W630" i="25"/>
  <c r="AL630" i="25"/>
  <c r="AW630" i="25"/>
  <c r="BC630" i="25"/>
  <c r="AK630" i="25"/>
  <c r="AN630" i="25"/>
  <c r="AP630" i="25"/>
  <c r="AT630" i="25"/>
  <c r="AX630" i="25"/>
  <c r="X630" i="25"/>
  <c r="AM630" i="25"/>
  <c r="T630" i="25"/>
  <c r="AU630" i="25"/>
  <c r="J631" i="25"/>
  <c r="Z630" i="25"/>
  <c r="AD630" i="25"/>
  <c r="L630" i="25"/>
  <c r="P630" i="25"/>
  <c r="AF630" i="25"/>
  <c r="BA630" i="25"/>
  <c r="AS630" i="25"/>
  <c r="BD630" i="25"/>
  <c r="R630" i="25"/>
  <c r="AZ630" i="25"/>
  <c r="U630" i="25"/>
  <c r="V630" i="25"/>
  <c r="AV630" i="25"/>
  <c r="AR630" i="25"/>
  <c r="AA630" i="25"/>
  <c r="S630" i="25"/>
  <c r="AE630" i="25"/>
  <c r="BE630" i="25"/>
  <c r="BG630" i="25"/>
  <c r="AY630" i="25"/>
  <c r="AG630" i="25"/>
  <c r="Q630" i="25"/>
  <c r="BH630" i="25"/>
  <c r="K630" i="25"/>
  <c r="M630" i="25"/>
  <c r="AC630" i="25"/>
  <c r="AJ630" i="25"/>
  <c r="AO630" i="25"/>
  <c r="N630" i="25"/>
  <c r="BF630" i="25"/>
  <c r="AH630" i="25"/>
  <c r="AI630" i="25"/>
  <c r="I631" i="25"/>
  <c r="H631" i="25" s="1"/>
  <c r="AB630" i="25"/>
  <c r="AQ630" i="25"/>
  <c r="BF627" i="28" l="1"/>
  <c r="Y627" i="28"/>
  <c r="BA627" i="28"/>
  <c r="AZ627" i="28"/>
  <c r="AJ627" i="28"/>
  <c r="AY627" i="28"/>
  <c r="BG627" i="28"/>
  <c r="AV627" i="28"/>
  <c r="M627" i="28"/>
  <c r="AF627" i="28"/>
  <c r="X627" i="28"/>
  <c r="BC627" i="28"/>
  <c r="W627" i="28"/>
  <c r="AE627" i="28"/>
  <c r="AK627" i="28"/>
  <c r="K627" i="28"/>
  <c r="AH627" i="28"/>
  <c r="BH627" i="28"/>
  <c r="AW627" i="28"/>
  <c r="AX627" i="28"/>
  <c r="AG627" i="28"/>
  <c r="BB627" i="28"/>
  <c r="O627" i="28"/>
  <c r="BD627" i="28"/>
  <c r="Z627" i="28"/>
  <c r="L627" i="28"/>
  <c r="AD627" i="28"/>
  <c r="AC627" i="28"/>
  <c r="V627" i="28"/>
  <c r="AO627" i="28"/>
  <c r="AI627" i="28"/>
  <c r="AU627" i="28"/>
  <c r="N627" i="28"/>
  <c r="AS627" i="28"/>
  <c r="AQ627" i="28"/>
  <c r="AB627" i="28"/>
  <c r="BE627" i="28"/>
  <c r="S627" i="28"/>
  <c r="AP627" i="28"/>
  <c r="AL627" i="28"/>
  <c r="AT627" i="28"/>
  <c r="AR627" i="28"/>
  <c r="P627" i="28"/>
  <c r="AM627" i="28"/>
  <c r="U627" i="28"/>
  <c r="T627" i="28"/>
  <c r="R627" i="28"/>
  <c r="J628" i="28"/>
  <c r="I628" i="28"/>
  <c r="H628" i="28" s="1"/>
  <c r="AN627" i="28"/>
  <c r="AA627" i="28"/>
  <c r="Q627" i="28"/>
  <c r="O631" i="25"/>
  <c r="Y631" i="25"/>
  <c r="AA631" i="25"/>
  <c r="AS631" i="25"/>
  <c r="AX631" i="25"/>
  <c r="AE631" i="25"/>
  <c r="AR631" i="25"/>
  <c r="V631" i="25"/>
  <c r="AH631" i="25"/>
  <c r="R631" i="25"/>
  <c r="AQ631" i="25"/>
  <c r="AF631" i="25"/>
  <c r="AI631" i="25"/>
  <c r="AT631" i="25"/>
  <c r="Q631" i="25"/>
  <c r="AV631" i="25"/>
  <c r="AB631" i="25"/>
  <c r="K631" i="25"/>
  <c r="BG631" i="25"/>
  <c r="BD631" i="25"/>
  <c r="W631" i="25"/>
  <c r="J632" i="25"/>
  <c r="AD631" i="25"/>
  <c r="BA631" i="25"/>
  <c r="BI631" i="25"/>
  <c r="AY631" i="25"/>
  <c r="BC631" i="25"/>
  <c r="AZ631" i="25"/>
  <c r="BE631" i="25"/>
  <c r="N631" i="25"/>
  <c r="S631" i="25"/>
  <c r="AU631" i="25"/>
  <c r="L631" i="25"/>
  <c r="Z631" i="25"/>
  <c r="BH631" i="25"/>
  <c r="T631" i="25"/>
  <c r="U631" i="25"/>
  <c r="AG631" i="25"/>
  <c r="AJ631" i="25"/>
  <c r="BB631" i="25"/>
  <c r="AO631" i="25"/>
  <c r="AC631" i="25"/>
  <c r="AK631" i="25"/>
  <c r="I632" i="25"/>
  <c r="H632" i="25" s="1"/>
  <c r="AN631" i="25"/>
  <c r="AM631" i="25"/>
  <c r="X631" i="25"/>
  <c r="AL631" i="25"/>
  <c r="M631" i="25"/>
  <c r="BF631" i="25"/>
  <c r="P631" i="25"/>
  <c r="AP631" i="25"/>
  <c r="AW631" i="25"/>
  <c r="AH628" i="28" l="1"/>
  <c r="P628" i="28"/>
  <c r="AX628" i="28"/>
  <c r="AN628" i="28"/>
  <c r="V628" i="28"/>
  <c r="Z628" i="28"/>
  <c r="AA628" i="28"/>
  <c r="AZ628" i="28"/>
  <c r="AD628" i="28"/>
  <c r="X628" i="28"/>
  <c r="AT628" i="28"/>
  <c r="BE628" i="28"/>
  <c r="BD628" i="28"/>
  <c r="AC628" i="28"/>
  <c r="BA628" i="28"/>
  <c r="AO628" i="28"/>
  <c r="AY628" i="28"/>
  <c r="R628" i="28"/>
  <c r="AB628" i="28"/>
  <c r="AR628" i="28"/>
  <c r="Y628" i="28"/>
  <c r="Q628" i="28"/>
  <c r="AV628" i="28"/>
  <c r="AQ628" i="28"/>
  <c r="M628" i="28"/>
  <c r="AJ628" i="28"/>
  <c r="O628" i="28"/>
  <c r="AK628" i="28"/>
  <c r="AL628" i="28"/>
  <c r="AP628" i="28"/>
  <c r="BB628" i="28"/>
  <c r="AW628" i="28"/>
  <c r="U628" i="28"/>
  <c r="AS628" i="28"/>
  <c r="J629" i="28"/>
  <c r="AE628" i="28"/>
  <c r="BF628" i="28"/>
  <c r="L628" i="28"/>
  <c r="S628" i="28"/>
  <c r="K628" i="28"/>
  <c r="AF628" i="28"/>
  <c r="AI628" i="28"/>
  <c r="I629" i="28"/>
  <c r="H629" i="28" s="1"/>
  <c r="AU628" i="28"/>
  <c r="N628" i="28"/>
  <c r="BG628" i="28"/>
  <c r="W628" i="28"/>
  <c r="T628" i="28"/>
  <c r="AM628" i="28"/>
  <c r="AG628" i="28"/>
  <c r="BH628" i="28"/>
  <c r="BC628" i="28"/>
  <c r="AI632" i="25"/>
  <c r="Y632" i="25"/>
  <c r="AG632" i="25"/>
  <c r="AK632" i="25"/>
  <c r="Z632" i="25"/>
  <c r="M632" i="25"/>
  <c r="K632" i="25"/>
  <c r="O632" i="25"/>
  <c r="AA632" i="25"/>
  <c r="U632" i="25"/>
  <c r="AH632" i="25"/>
  <c r="BC632" i="25"/>
  <c r="AM632" i="25"/>
  <c r="AJ632" i="25"/>
  <c r="X632" i="25"/>
  <c r="AQ632" i="25"/>
  <c r="AV632" i="25"/>
  <c r="BI632" i="25"/>
  <c r="W632" i="25"/>
  <c r="AY632" i="25"/>
  <c r="AU632" i="25"/>
  <c r="J633" i="25"/>
  <c r="AT632" i="25"/>
  <c r="AD632" i="25"/>
  <c r="AN632" i="25"/>
  <c r="AR632" i="25"/>
  <c r="T632" i="25"/>
  <c r="AE632" i="25"/>
  <c r="AS632" i="25"/>
  <c r="BG632" i="25"/>
  <c r="AW632" i="25"/>
  <c r="BH632" i="25"/>
  <c r="BA632" i="25"/>
  <c r="Q632" i="25"/>
  <c r="BD632" i="25"/>
  <c r="BF632" i="25"/>
  <c r="AO632" i="25"/>
  <c r="AP632" i="25"/>
  <c r="AF632" i="25"/>
  <c r="N632" i="25"/>
  <c r="I633" i="25"/>
  <c r="H633" i="25" s="1"/>
  <c r="AX632" i="25"/>
  <c r="R632" i="25"/>
  <c r="AZ632" i="25"/>
  <c r="BE632" i="25"/>
  <c r="AB632" i="25"/>
  <c r="AC632" i="25"/>
  <c r="BB632" i="25"/>
  <c r="AL632" i="25"/>
  <c r="V632" i="25"/>
  <c r="P632" i="25"/>
  <c r="S632" i="25"/>
  <c r="L632" i="25"/>
  <c r="K633" i="25" l="1"/>
  <c r="BE633" i="25"/>
  <c r="AN633" i="25"/>
  <c r="P633" i="25"/>
  <c r="BI633" i="25"/>
  <c r="M633" i="25"/>
  <c r="AT633" i="25"/>
  <c r="Y633" i="25"/>
  <c r="AW633" i="25"/>
  <c r="AV633" i="25"/>
  <c r="AX633" i="25"/>
  <c r="BH633" i="25"/>
  <c r="J634" i="25"/>
  <c r="AS633" i="25"/>
  <c r="AI633" i="25"/>
  <c r="BF633" i="25"/>
  <c r="AP633" i="25"/>
  <c r="AU633" i="25"/>
  <c r="AQ633" i="25"/>
  <c r="Z633" i="25"/>
  <c r="X633" i="25"/>
  <c r="AA633" i="25"/>
  <c r="AL633" i="25"/>
  <c r="AJ633" i="25"/>
  <c r="I634" i="25"/>
  <c r="H634" i="25" s="1"/>
  <c r="AC633" i="25"/>
  <c r="AM633" i="25"/>
  <c r="T633" i="25"/>
  <c r="BD633" i="25"/>
  <c r="AY633" i="25"/>
  <c r="U633" i="25"/>
  <c r="AG633" i="25"/>
  <c r="N633" i="25"/>
  <c r="W633" i="25"/>
  <c r="L633" i="25"/>
  <c r="AZ633" i="25"/>
  <c r="AO633" i="25"/>
  <c r="V633" i="25"/>
  <c r="AD633" i="25"/>
  <c r="BG633" i="25"/>
  <c r="AB633" i="25"/>
  <c r="AR633" i="25"/>
  <c r="AK633" i="25"/>
  <c r="BC633" i="25"/>
  <c r="AH633" i="25"/>
  <c r="BB633" i="25"/>
  <c r="S633" i="25"/>
  <c r="AF633" i="25"/>
  <c r="AE633" i="25"/>
  <c r="Q633" i="25"/>
  <c r="BA633" i="25"/>
  <c r="O633" i="25"/>
  <c r="R633" i="25"/>
  <c r="W629" i="28"/>
  <c r="AU629" i="28"/>
  <c r="AB629" i="28"/>
  <c r="AI629" i="28"/>
  <c r="AE629" i="28"/>
  <c r="AP629" i="28"/>
  <c r="AZ629" i="28"/>
  <c r="AJ629" i="28"/>
  <c r="AA629" i="28"/>
  <c r="AY629" i="28"/>
  <c r="Q629" i="28"/>
  <c r="M629" i="28"/>
  <c r="BG629" i="28"/>
  <c r="BE629" i="28"/>
  <c r="Z629" i="28"/>
  <c r="AH629" i="28"/>
  <c r="BF629" i="28"/>
  <c r="AT629" i="28"/>
  <c r="AX629" i="28"/>
  <c r="V629" i="28"/>
  <c r="AW629" i="28"/>
  <c r="L629" i="28"/>
  <c r="AC629" i="28"/>
  <c r="Y629" i="28"/>
  <c r="BA629" i="28"/>
  <c r="T629" i="28"/>
  <c r="AM629" i="28"/>
  <c r="U629" i="28"/>
  <c r="AQ629" i="28"/>
  <c r="AR629" i="28"/>
  <c r="S629" i="28"/>
  <c r="N629" i="28"/>
  <c r="J630" i="28"/>
  <c r="O629" i="28"/>
  <c r="I630" i="28"/>
  <c r="H630" i="28" s="1"/>
  <c r="AG629" i="28"/>
  <c r="AO629" i="28"/>
  <c r="AF629" i="28"/>
  <c r="AD629" i="28"/>
  <c r="AK629" i="28"/>
  <c r="X629" i="28"/>
  <c r="AL629" i="28"/>
  <c r="BH629" i="28"/>
  <c r="BB629" i="28"/>
  <c r="AN629" i="28"/>
  <c r="BC629" i="28"/>
  <c r="AV629" i="28"/>
  <c r="R629" i="28"/>
  <c r="K629" i="28"/>
  <c r="AS629" i="28"/>
  <c r="BD629" i="28"/>
  <c r="P629" i="28"/>
  <c r="AM634" i="25" l="1"/>
  <c r="BH634" i="25"/>
  <c r="J635" i="25"/>
  <c r="AZ634" i="25"/>
  <c r="AP634" i="25"/>
  <c r="AJ634" i="25"/>
  <c r="BA634" i="25"/>
  <c r="BF634" i="25"/>
  <c r="AQ634" i="25"/>
  <c r="BE634" i="25"/>
  <c r="AC634" i="25"/>
  <c r="L634" i="25"/>
  <c r="AR634" i="25"/>
  <c r="AO634" i="25"/>
  <c r="M634" i="25"/>
  <c r="T634" i="25"/>
  <c r="O634" i="25"/>
  <c r="BI634" i="25"/>
  <c r="AX634" i="25"/>
  <c r="BG634" i="25"/>
  <c r="W634" i="25"/>
  <c r="R634" i="25"/>
  <c r="AV634" i="25"/>
  <c r="P634" i="25"/>
  <c r="Z634" i="25"/>
  <c r="K634" i="25"/>
  <c r="AK634" i="25"/>
  <c r="AA634" i="25"/>
  <c r="Y634" i="25"/>
  <c r="AU634" i="25"/>
  <c r="S634" i="25"/>
  <c r="BB634" i="25"/>
  <c r="U634" i="25"/>
  <c r="AS634" i="25"/>
  <c r="X634" i="25"/>
  <c r="AY634" i="25"/>
  <c r="I635" i="25"/>
  <c r="H635" i="25" s="1"/>
  <c r="Q634" i="25"/>
  <c r="AL634" i="25"/>
  <c r="V634" i="25"/>
  <c r="AG634" i="25"/>
  <c r="AI634" i="25"/>
  <c r="AF634" i="25"/>
  <c r="BC634" i="25"/>
  <c r="AN634" i="25"/>
  <c r="AH634" i="25"/>
  <c r="N634" i="25"/>
  <c r="AW634" i="25"/>
  <c r="AB634" i="25"/>
  <c r="BD634" i="25"/>
  <c r="AD634" i="25"/>
  <c r="AT634" i="25"/>
  <c r="AE634" i="25"/>
  <c r="AW630" i="28"/>
  <c r="AP630" i="28"/>
  <c r="AD630" i="28"/>
  <c r="BD630" i="28"/>
  <c r="AG630" i="28"/>
  <c r="U630" i="28"/>
  <c r="L630" i="28"/>
  <c r="AO630" i="28"/>
  <c r="AF630" i="28"/>
  <c r="AU630" i="28"/>
  <c r="X630" i="28"/>
  <c r="AK630" i="28"/>
  <c r="AJ630" i="28"/>
  <c r="K630" i="28"/>
  <c r="AH630" i="28"/>
  <c r="AV630" i="28"/>
  <c r="O630" i="28"/>
  <c r="AM630" i="28"/>
  <c r="AY630" i="28"/>
  <c r="Z630" i="28"/>
  <c r="W630" i="28"/>
  <c r="AX630" i="28"/>
  <c r="AR630" i="28"/>
  <c r="I631" i="28"/>
  <c r="H631" i="28" s="1"/>
  <c r="J631" i="28"/>
  <c r="BF630" i="28"/>
  <c r="BH630" i="28"/>
  <c r="AC630" i="28"/>
  <c r="AA630" i="28"/>
  <c r="Y630" i="28"/>
  <c r="BA630" i="28"/>
  <c r="BC630" i="28"/>
  <c r="Q630" i="28"/>
  <c r="R630" i="28"/>
  <c r="BG630" i="28"/>
  <c r="N630" i="28"/>
  <c r="AL630" i="28"/>
  <c r="S630" i="28"/>
  <c r="P630" i="28"/>
  <c r="V630" i="28"/>
  <c r="BB630" i="28"/>
  <c r="AE630" i="28"/>
  <c r="AB630" i="28"/>
  <c r="M630" i="28"/>
  <c r="AQ630" i="28"/>
  <c r="AN630" i="28"/>
  <c r="T630" i="28"/>
  <c r="AZ630" i="28"/>
  <c r="AT630" i="28"/>
  <c r="AI630" i="28"/>
  <c r="AS630" i="28"/>
  <c r="BE630" i="28"/>
  <c r="AF631" i="28" l="1"/>
  <c r="U631" i="28"/>
  <c r="AO631" i="28"/>
  <c r="AI631" i="28"/>
  <c r="AC631" i="28"/>
  <c r="X631" i="28"/>
  <c r="BE631" i="28"/>
  <c r="BD631" i="28"/>
  <c r="AQ631" i="28"/>
  <c r="M631" i="28"/>
  <c r="V631" i="28"/>
  <c r="P631" i="28"/>
  <c r="AV631" i="28"/>
  <c r="O631" i="28"/>
  <c r="BG631" i="28"/>
  <c r="Q631" i="28"/>
  <c r="I632" i="28"/>
  <c r="H632" i="28" s="1"/>
  <c r="AM631" i="28"/>
  <c r="AY631" i="28"/>
  <c r="BF631" i="28"/>
  <c r="AD631" i="28"/>
  <c r="AZ631" i="28"/>
  <c r="AW631" i="28"/>
  <c r="AT631" i="28"/>
  <c r="AH631" i="28"/>
  <c r="BC631" i="28"/>
  <c r="AA631" i="28"/>
  <c r="AG631" i="28"/>
  <c r="AL631" i="28"/>
  <c r="AS631" i="28"/>
  <c r="BA631" i="28"/>
  <c r="Z631" i="28"/>
  <c r="AX631" i="28"/>
  <c r="AN631" i="28"/>
  <c r="W631" i="28"/>
  <c r="AR631" i="28"/>
  <c r="AE631" i="28"/>
  <c r="T631" i="28"/>
  <c r="BH631" i="28"/>
  <c r="AB631" i="28"/>
  <c r="AK631" i="28"/>
  <c r="S631" i="28"/>
  <c r="AJ631" i="28"/>
  <c r="J632" i="28"/>
  <c r="BB631" i="28"/>
  <c r="AP631" i="28"/>
  <c r="L631" i="28"/>
  <c r="AU631" i="28"/>
  <c r="K631" i="28"/>
  <c r="R631" i="28"/>
  <c r="Y631" i="28"/>
  <c r="N631" i="28"/>
  <c r="AJ635" i="25"/>
  <c r="AA635" i="25"/>
  <c r="AO635" i="25"/>
  <c r="BI635" i="25"/>
  <c r="AU635" i="25"/>
  <c r="AH635" i="25"/>
  <c r="Q635" i="25"/>
  <c r="P635" i="25"/>
  <c r="AK635" i="25"/>
  <c r="AM635" i="25"/>
  <c r="V635" i="25"/>
  <c r="AS635" i="25"/>
  <c r="S635" i="25"/>
  <c r="AW635" i="25"/>
  <c r="AN635" i="25"/>
  <c r="BG635" i="25"/>
  <c r="L635" i="25"/>
  <c r="I636" i="25"/>
  <c r="H636" i="25" s="1"/>
  <c r="AL635" i="25"/>
  <c r="AZ635" i="25"/>
  <c r="BB635" i="25"/>
  <c r="BF635" i="25"/>
  <c r="O635" i="25"/>
  <c r="AC635" i="25"/>
  <c r="BE635" i="25"/>
  <c r="BD635" i="25"/>
  <c r="T635" i="25"/>
  <c r="AV635" i="25"/>
  <c r="BC635" i="25"/>
  <c r="AQ635" i="25"/>
  <c r="R635" i="25"/>
  <c r="W635" i="25"/>
  <c r="Z635" i="25"/>
  <c r="X635" i="25"/>
  <c r="AE635" i="25"/>
  <c r="AI635" i="25"/>
  <c r="K635" i="25"/>
  <c r="BH635" i="25"/>
  <c r="AB635" i="25"/>
  <c r="AG635" i="25"/>
  <c r="U635" i="25"/>
  <c r="AF635" i="25"/>
  <c r="AR635" i="25"/>
  <c r="M635" i="25"/>
  <c r="AT635" i="25"/>
  <c r="AD635" i="25"/>
  <c r="AP635" i="25"/>
  <c r="AX635" i="25"/>
  <c r="BA635" i="25"/>
  <c r="N635" i="25"/>
  <c r="AY635" i="25"/>
  <c r="J636" i="25"/>
  <c r="Y635" i="25"/>
  <c r="AQ636" i="25" l="1"/>
  <c r="Q636" i="25"/>
  <c r="AX636" i="25"/>
  <c r="V636" i="25"/>
  <c r="AU636" i="25"/>
  <c r="AJ636" i="25"/>
  <c r="AI636" i="25"/>
  <c r="AK636" i="25"/>
  <c r="I637" i="25"/>
  <c r="H637" i="25" s="1"/>
  <c r="W636" i="25"/>
  <c r="AL636" i="25"/>
  <c r="N636" i="25"/>
  <c r="Z636" i="25"/>
  <c r="AC636" i="25"/>
  <c r="AN636" i="25"/>
  <c r="AY636" i="25"/>
  <c r="K636" i="25"/>
  <c r="BI636" i="25"/>
  <c r="L636" i="25"/>
  <c r="X636" i="25"/>
  <c r="AV636" i="25"/>
  <c r="AR636" i="25"/>
  <c r="BF636" i="25"/>
  <c r="AP636" i="25"/>
  <c r="AF636" i="25"/>
  <c r="AH636" i="25"/>
  <c r="AM636" i="25"/>
  <c r="BB636" i="25"/>
  <c r="AO636" i="25"/>
  <c r="AZ636" i="25"/>
  <c r="AG636" i="25"/>
  <c r="BG636" i="25"/>
  <c r="BH636" i="25"/>
  <c r="BD636" i="25"/>
  <c r="AS636" i="25"/>
  <c r="J637" i="25"/>
  <c r="R636" i="25"/>
  <c r="AD636" i="25"/>
  <c r="BE636" i="25"/>
  <c r="BA636" i="25"/>
  <c r="M636" i="25"/>
  <c r="AT636" i="25"/>
  <c r="AB636" i="25"/>
  <c r="AE636" i="25"/>
  <c r="Y636" i="25"/>
  <c r="BC636" i="25"/>
  <c r="AW636" i="25"/>
  <c r="S636" i="25"/>
  <c r="T636" i="25"/>
  <c r="O636" i="25"/>
  <c r="U636" i="25"/>
  <c r="AA636" i="25"/>
  <c r="P636" i="25"/>
  <c r="AS632" i="28"/>
  <c r="U632" i="28"/>
  <c r="K632" i="28"/>
  <c r="AQ632" i="28"/>
  <c r="N632" i="28"/>
  <c r="J633" i="28"/>
  <c r="AB632" i="28"/>
  <c r="AM632" i="28"/>
  <c r="AG632" i="28"/>
  <c r="BE632" i="28"/>
  <c r="O632" i="28"/>
  <c r="M632" i="28"/>
  <c r="BD632" i="28"/>
  <c r="V632" i="28"/>
  <c r="AT632" i="28"/>
  <c r="AJ632" i="28"/>
  <c r="Z632" i="28"/>
  <c r="AW632" i="28"/>
  <c r="X632" i="28"/>
  <c r="BA632" i="28"/>
  <c r="Y632" i="28"/>
  <c r="AI632" i="28"/>
  <c r="P632" i="28"/>
  <c r="AL632" i="28"/>
  <c r="BG632" i="28"/>
  <c r="AU632" i="28"/>
  <c r="S632" i="28"/>
  <c r="AN632" i="28"/>
  <c r="AA632" i="28"/>
  <c r="W632" i="28"/>
  <c r="AZ632" i="28"/>
  <c r="R632" i="28"/>
  <c r="BB632" i="28"/>
  <c r="AF632" i="28"/>
  <c r="AH632" i="28"/>
  <c r="AE632" i="28"/>
  <c r="AO632" i="28"/>
  <c r="AP632" i="28"/>
  <c r="AX632" i="28"/>
  <c r="AK632" i="28"/>
  <c r="T632" i="28"/>
  <c r="L632" i="28"/>
  <c r="AV632" i="28"/>
  <c r="BH632" i="28"/>
  <c r="AY632" i="28"/>
  <c r="BC632" i="28"/>
  <c r="AC632" i="28"/>
  <c r="AD632" i="28"/>
  <c r="I633" i="28"/>
  <c r="H633" i="28" s="1"/>
  <c r="Q632" i="28"/>
  <c r="AR632" i="28"/>
  <c r="BF632" i="28"/>
  <c r="U633" i="28" l="1"/>
  <c r="Z633" i="28"/>
  <c r="AI633" i="28"/>
  <c r="AZ633" i="28"/>
  <c r="L633" i="28"/>
  <c r="AE633" i="28"/>
  <c r="BB633" i="28"/>
  <c r="AM633" i="28"/>
  <c r="BD633" i="28"/>
  <c r="AL633" i="28"/>
  <c r="X633" i="28"/>
  <c r="AK633" i="28"/>
  <c r="AV633" i="28"/>
  <c r="AO633" i="28"/>
  <c r="BF633" i="28"/>
  <c r="BH633" i="28"/>
  <c r="O633" i="28"/>
  <c r="AB633" i="28"/>
  <c r="BG633" i="28"/>
  <c r="AT633" i="28"/>
  <c r="W633" i="28"/>
  <c r="J634" i="28"/>
  <c r="AQ633" i="28"/>
  <c r="AF633" i="28"/>
  <c r="Y633" i="28"/>
  <c r="AA633" i="28"/>
  <c r="T633" i="28"/>
  <c r="S633" i="28"/>
  <c r="AP633" i="28"/>
  <c r="AX633" i="28"/>
  <c r="BC633" i="28"/>
  <c r="Q633" i="28"/>
  <c r="BA633" i="28"/>
  <c r="BE633" i="28"/>
  <c r="AC633" i="28"/>
  <c r="AY633" i="28"/>
  <c r="AG633" i="28"/>
  <c r="AU633" i="28"/>
  <c r="AR633" i="28"/>
  <c r="P633" i="28"/>
  <c r="K633" i="28"/>
  <c r="AJ633" i="28"/>
  <c r="AH633" i="28"/>
  <c r="N633" i="28"/>
  <c r="AS633" i="28"/>
  <c r="R633" i="28"/>
  <c r="I634" i="28"/>
  <c r="H634" i="28" s="1"/>
  <c r="AD633" i="28"/>
  <c r="M633" i="28"/>
  <c r="AN633" i="28"/>
  <c r="V633" i="28"/>
  <c r="AW633" i="28"/>
  <c r="AL637" i="25"/>
  <c r="Q637" i="25"/>
  <c r="AE637" i="25"/>
  <c r="AT637" i="25"/>
  <c r="N637" i="25"/>
  <c r="V637" i="25"/>
  <c r="AB637" i="25"/>
  <c r="O637" i="25"/>
  <c r="R637" i="25"/>
  <c r="U637" i="25"/>
  <c r="X637" i="25"/>
  <c r="BH637" i="25"/>
  <c r="AJ637" i="25"/>
  <c r="Y637" i="25"/>
  <c r="AO637" i="25"/>
  <c r="AG637" i="25"/>
  <c r="AF637" i="25"/>
  <c r="AH637" i="25"/>
  <c r="AI637" i="25"/>
  <c r="AR637" i="25"/>
  <c r="M637" i="25"/>
  <c r="L637" i="25"/>
  <c r="BE637" i="25"/>
  <c r="AC637" i="25"/>
  <c r="AQ637" i="25"/>
  <c r="AV637" i="25"/>
  <c r="BD637" i="25"/>
  <c r="BC637" i="25"/>
  <c r="I638" i="25"/>
  <c r="H638" i="25" s="1"/>
  <c r="AA637" i="25"/>
  <c r="BG637" i="25"/>
  <c r="AY637" i="25"/>
  <c r="S637" i="25"/>
  <c r="Z637" i="25"/>
  <c r="P637" i="25"/>
  <c r="AD637" i="25"/>
  <c r="BF637" i="25"/>
  <c r="J638" i="25"/>
  <c r="AX637" i="25"/>
  <c r="AZ637" i="25"/>
  <c r="BI637" i="25"/>
  <c r="BB637" i="25"/>
  <c r="AS637" i="25"/>
  <c r="AW637" i="25"/>
  <c r="BA637" i="25"/>
  <c r="K637" i="25"/>
  <c r="W637" i="25"/>
  <c r="AM637" i="25"/>
  <c r="AK637" i="25"/>
  <c r="AN637" i="25"/>
  <c r="AU637" i="25"/>
  <c r="AP637" i="25"/>
  <c r="T637" i="25"/>
  <c r="O638" i="25" l="1"/>
  <c r="AQ638" i="25"/>
  <c r="AE638" i="25"/>
  <c r="AJ638" i="25"/>
  <c r="AU638" i="25"/>
  <c r="AA638" i="25"/>
  <c r="BB638" i="25"/>
  <c r="BE638" i="25"/>
  <c r="BH638" i="25"/>
  <c r="S638" i="25"/>
  <c r="W638" i="25"/>
  <c r="X638" i="25"/>
  <c r="AH638" i="25"/>
  <c r="AB638" i="25"/>
  <c r="AD638" i="25"/>
  <c r="AK638" i="25"/>
  <c r="J639" i="25"/>
  <c r="AL638" i="25"/>
  <c r="Q638" i="25"/>
  <c r="Y638" i="25"/>
  <c r="Z638" i="25"/>
  <c r="AS638" i="25"/>
  <c r="R638" i="25"/>
  <c r="AT638" i="25"/>
  <c r="L638" i="25"/>
  <c r="BA638" i="25"/>
  <c r="BC638" i="25"/>
  <c r="AN638" i="25"/>
  <c r="N638" i="25"/>
  <c r="AZ638" i="25"/>
  <c r="AY638" i="25"/>
  <c r="T638" i="25"/>
  <c r="K638" i="25"/>
  <c r="BG638" i="25"/>
  <c r="AO638" i="25"/>
  <c r="AG638" i="25"/>
  <c r="U638" i="25"/>
  <c r="AW638" i="25"/>
  <c r="AC638" i="25"/>
  <c r="AF638" i="25"/>
  <c r="AV638" i="25"/>
  <c r="AR638" i="25"/>
  <c r="AI638" i="25"/>
  <c r="BD638" i="25"/>
  <c r="AM638" i="25"/>
  <c r="I639" i="25"/>
  <c r="H639" i="25" s="1"/>
  <c r="BF638" i="25"/>
  <c r="M638" i="25"/>
  <c r="AP638" i="25"/>
  <c r="V638" i="25"/>
  <c r="BI638" i="25"/>
  <c r="AX638" i="25"/>
  <c r="P638" i="25"/>
  <c r="T634" i="28"/>
  <c r="AX634" i="28"/>
  <c r="AM634" i="28"/>
  <c r="AF634" i="28"/>
  <c r="BC634" i="28"/>
  <c r="BF634" i="28"/>
  <c r="BD634" i="28"/>
  <c r="AE634" i="28"/>
  <c r="Q634" i="28"/>
  <c r="AK634" i="28"/>
  <c r="BB634" i="28"/>
  <c r="N634" i="28"/>
  <c r="AI634" i="28"/>
  <c r="Z634" i="28"/>
  <c r="AN634" i="28"/>
  <c r="K634" i="28"/>
  <c r="Y634" i="28"/>
  <c r="AP634" i="28"/>
  <c r="U634" i="28"/>
  <c r="S634" i="28"/>
  <c r="M634" i="28"/>
  <c r="V634" i="28"/>
  <c r="AR634" i="28"/>
  <c r="AU634" i="28"/>
  <c r="AB634" i="28"/>
  <c r="AZ634" i="28"/>
  <c r="X634" i="28"/>
  <c r="AD634" i="28"/>
  <c r="AL634" i="28"/>
  <c r="AJ634" i="28"/>
  <c r="AQ634" i="28"/>
  <c r="I635" i="28"/>
  <c r="H635" i="28" s="1"/>
  <c r="AV634" i="28"/>
  <c r="AO634" i="28"/>
  <c r="R634" i="28"/>
  <c r="AH634" i="28"/>
  <c r="J635" i="28"/>
  <c r="BG634" i="28"/>
  <c r="P634" i="28"/>
  <c r="AW634" i="28"/>
  <c r="BE634" i="28"/>
  <c r="AS634" i="28"/>
  <c r="AC634" i="28"/>
  <c r="AY634" i="28"/>
  <c r="W634" i="28"/>
  <c r="L634" i="28"/>
  <c r="AG634" i="28"/>
  <c r="BH634" i="28"/>
  <c r="AT634" i="28"/>
  <c r="BA634" i="28"/>
  <c r="AA634" i="28"/>
  <c r="O634" i="28"/>
  <c r="AR635" i="28" l="1"/>
  <c r="V635" i="28"/>
  <c r="AD635" i="28"/>
  <c r="AJ635" i="28"/>
  <c r="Z635" i="28"/>
  <c r="AA635" i="28"/>
  <c r="AC635" i="28"/>
  <c r="AM635" i="28"/>
  <c r="I636" i="28"/>
  <c r="H636" i="28" s="1"/>
  <c r="AY635" i="28"/>
  <c r="BA635" i="28"/>
  <c r="AN635" i="28"/>
  <c r="J636" i="28"/>
  <c r="K635" i="28"/>
  <c r="S635" i="28"/>
  <c r="AI635" i="28"/>
  <c r="AT635" i="28"/>
  <c r="BD635" i="28"/>
  <c r="AU635" i="28"/>
  <c r="U635" i="28"/>
  <c r="BH635" i="28"/>
  <c r="AB635" i="28"/>
  <c r="BB635" i="28"/>
  <c r="Y635" i="28"/>
  <c r="N635" i="28"/>
  <c r="AV635" i="28"/>
  <c r="AP635" i="28"/>
  <c r="L635" i="28"/>
  <c r="BE635" i="28"/>
  <c r="T635" i="28"/>
  <c r="AG635" i="28"/>
  <c r="AS635" i="28"/>
  <c r="BF635" i="28"/>
  <c r="P635" i="28"/>
  <c r="AW635" i="28"/>
  <c r="BC635" i="28"/>
  <c r="AO635" i="28"/>
  <c r="AH635" i="28"/>
  <c r="O635" i="28"/>
  <c r="AE635" i="28"/>
  <c r="W635" i="28"/>
  <c r="AL635" i="28"/>
  <c r="R635" i="28"/>
  <c r="X635" i="28"/>
  <c r="M635" i="28"/>
  <c r="AX635" i="28"/>
  <c r="BG635" i="28"/>
  <c r="Q635" i="28"/>
  <c r="AZ635" i="28"/>
  <c r="AQ635" i="28"/>
  <c r="AF635" i="28"/>
  <c r="AK635" i="28"/>
  <c r="AX639" i="25"/>
  <c r="AJ639" i="25"/>
  <c r="W639" i="25"/>
  <c r="AK639" i="25"/>
  <c r="AN639" i="25"/>
  <c r="BE639" i="25"/>
  <c r="AF639" i="25"/>
  <c r="AR639" i="25"/>
  <c r="J640" i="25"/>
  <c r="AL639" i="25"/>
  <c r="AH639" i="25"/>
  <c r="N639" i="25"/>
  <c r="O639" i="25"/>
  <c r="AD639" i="25"/>
  <c r="BD639" i="25"/>
  <c r="AU639" i="25"/>
  <c r="Z639" i="25"/>
  <c r="BF639" i="25"/>
  <c r="BG639" i="25"/>
  <c r="AT639" i="25"/>
  <c r="AE639" i="25"/>
  <c r="BH639" i="25"/>
  <c r="AS639" i="25"/>
  <c r="T639" i="25"/>
  <c r="AY639" i="25"/>
  <c r="S639" i="25"/>
  <c r="AI639" i="25"/>
  <c r="L639" i="25"/>
  <c r="AC639" i="25"/>
  <c r="Q639" i="25"/>
  <c r="P639" i="25"/>
  <c r="I640" i="25"/>
  <c r="H640" i="25" s="1"/>
  <c r="BI639" i="25"/>
  <c r="AV639" i="25"/>
  <c r="X639" i="25"/>
  <c r="AP639" i="25"/>
  <c r="AA639" i="25"/>
  <c r="AB639" i="25"/>
  <c r="M639" i="25"/>
  <c r="AZ639" i="25"/>
  <c r="V639" i="25"/>
  <c r="AM639" i="25"/>
  <c r="Y639" i="25"/>
  <c r="AW639" i="25"/>
  <c r="BB639" i="25"/>
  <c r="R639" i="25"/>
  <c r="AQ639" i="25"/>
  <c r="K639" i="25"/>
  <c r="BA639" i="25"/>
  <c r="U639" i="25"/>
  <c r="AO639" i="25"/>
  <c r="AG639" i="25"/>
  <c r="BC639" i="25"/>
  <c r="AN640" i="25" l="1"/>
  <c r="AI640" i="25"/>
  <c r="AB640" i="25"/>
  <c r="AL640" i="25"/>
  <c r="Q640" i="25"/>
  <c r="AE640" i="25"/>
  <c r="AK640" i="25"/>
  <c r="AJ640" i="25"/>
  <c r="AV640" i="25"/>
  <c r="AX640" i="25"/>
  <c r="AD640" i="25"/>
  <c r="AA640" i="25"/>
  <c r="AR640" i="25"/>
  <c r="AT640" i="25"/>
  <c r="L640" i="25"/>
  <c r="M640" i="25"/>
  <c r="AY640" i="25"/>
  <c r="U640" i="25"/>
  <c r="AZ640" i="25"/>
  <c r="K640" i="25"/>
  <c r="I641" i="25"/>
  <c r="H641" i="25" s="1"/>
  <c r="BD640" i="25"/>
  <c r="R640" i="25"/>
  <c r="P640" i="25"/>
  <c r="BC640" i="25"/>
  <c r="BE640" i="25"/>
  <c r="BH640" i="25"/>
  <c r="AF640" i="25"/>
  <c r="X640" i="25"/>
  <c r="AH640" i="25"/>
  <c r="AO640" i="25"/>
  <c r="Y640" i="25"/>
  <c r="Z640" i="25"/>
  <c r="T640" i="25"/>
  <c r="W640" i="25"/>
  <c r="AS640" i="25"/>
  <c r="S640" i="25"/>
  <c r="AC640" i="25"/>
  <c r="O640" i="25"/>
  <c r="V640" i="25"/>
  <c r="N640" i="25"/>
  <c r="AM640" i="25"/>
  <c r="BF640" i="25"/>
  <c r="AQ640" i="25"/>
  <c r="J641" i="25"/>
  <c r="BG640" i="25"/>
  <c r="BA640" i="25"/>
  <c r="BI640" i="25"/>
  <c r="AG640" i="25"/>
  <c r="BB640" i="25"/>
  <c r="AP640" i="25"/>
  <c r="AW640" i="25"/>
  <c r="AU640" i="25"/>
  <c r="AS636" i="28"/>
  <c r="Y636" i="28"/>
  <c r="AC636" i="28"/>
  <c r="BC636" i="28"/>
  <c r="AD636" i="28"/>
  <c r="U636" i="28"/>
  <c r="AK636" i="28"/>
  <c r="AH636" i="28"/>
  <c r="S636" i="28"/>
  <c r="AQ636" i="28"/>
  <c r="O636" i="28"/>
  <c r="BF636" i="28"/>
  <c r="AF636" i="28"/>
  <c r="AL636" i="28"/>
  <c r="Z636" i="28"/>
  <c r="AX636" i="28"/>
  <c r="J637" i="28"/>
  <c r="T636" i="28"/>
  <c r="BB636" i="28"/>
  <c r="P636" i="28"/>
  <c r="AN636" i="28"/>
  <c r="BD636" i="28"/>
  <c r="AV636" i="28"/>
  <c r="V636" i="28"/>
  <c r="K636" i="28"/>
  <c r="Q636" i="28"/>
  <c r="AP636" i="28"/>
  <c r="W636" i="28"/>
  <c r="BG636" i="28"/>
  <c r="AB636" i="28"/>
  <c r="AA636" i="28"/>
  <c r="N636" i="28"/>
  <c r="AY636" i="28"/>
  <c r="L636" i="28"/>
  <c r="X636" i="28"/>
  <c r="BE636" i="28"/>
  <c r="AU636" i="28"/>
  <c r="AM636" i="28"/>
  <c r="M636" i="28"/>
  <c r="AJ636" i="28"/>
  <c r="AW636" i="28"/>
  <c r="BA636" i="28"/>
  <c r="AT636" i="28"/>
  <c r="AE636" i="28"/>
  <c r="AI636" i="28"/>
  <c r="AG636" i="28"/>
  <c r="BH636" i="28"/>
  <c r="R636" i="28"/>
  <c r="AO636" i="28"/>
  <c r="I637" i="28"/>
  <c r="H637" i="28" s="1"/>
  <c r="AR636" i="28"/>
  <c r="AZ636" i="28"/>
  <c r="AX637" i="28" l="1"/>
  <c r="BF637" i="28"/>
  <c r="AD637" i="28"/>
  <c r="AR637" i="28"/>
  <c r="BE637" i="28"/>
  <c r="N637" i="28"/>
  <c r="AT637" i="28"/>
  <c r="AM637" i="28"/>
  <c r="V637" i="28"/>
  <c r="BG637" i="28"/>
  <c r="AQ637" i="28"/>
  <c r="Z637" i="28"/>
  <c r="O637" i="28"/>
  <c r="AV637" i="28"/>
  <c r="AG637" i="28"/>
  <c r="X637" i="28"/>
  <c r="AW637" i="28"/>
  <c r="BD637" i="28"/>
  <c r="AC637" i="28"/>
  <c r="BB637" i="28"/>
  <c r="AK637" i="28"/>
  <c r="W637" i="28"/>
  <c r="AL637" i="28"/>
  <c r="AI637" i="28"/>
  <c r="AU637" i="28"/>
  <c r="AH637" i="28"/>
  <c r="J638" i="28"/>
  <c r="Y637" i="28"/>
  <c r="AN637" i="28"/>
  <c r="AA637" i="28"/>
  <c r="P637" i="28"/>
  <c r="BA637" i="28"/>
  <c r="AZ637" i="28"/>
  <c r="AJ637" i="28"/>
  <c r="BH637" i="28"/>
  <c r="AB637" i="28"/>
  <c r="AY637" i="28"/>
  <c r="K637" i="28"/>
  <c r="S637" i="28"/>
  <c r="T637" i="28"/>
  <c r="AS637" i="28"/>
  <c r="AP637" i="28"/>
  <c r="AF637" i="28"/>
  <c r="AE637" i="28"/>
  <c r="M637" i="28"/>
  <c r="AO637" i="28"/>
  <c r="I638" i="28"/>
  <c r="H638" i="28" s="1"/>
  <c r="Q637" i="28"/>
  <c r="L637" i="28"/>
  <c r="R637" i="28"/>
  <c r="U637" i="28"/>
  <c r="BC637" i="28"/>
  <c r="AH641" i="25"/>
  <c r="Y641" i="25"/>
  <c r="AT641" i="25"/>
  <c r="BG641" i="25"/>
  <c r="AR641" i="25"/>
  <c r="BI641" i="25"/>
  <c r="K641" i="25"/>
  <c r="V641" i="25"/>
  <c r="BB641" i="25"/>
  <c r="BH641" i="25"/>
  <c r="AQ641" i="25"/>
  <c r="AD641" i="25"/>
  <c r="L641" i="25"/>
  <c r="AJ641" i="25"/>
  <c r="AE641" i="25"/>
  <c r="R641" i="25"/>
  <c r="BF641" i="25"/>
  <c r="BA641" i="25"/>
  <c r="J642" i="25"/>
  <c r="BC641" i="25"/>
  <c r="N641" i="25"/>
  <c r="AF641" i="25"/>
  <c r="AI641" i="25"/>
  <c r="AY641" i="25"/>
  <c r="AX641" i="25"/>
  <c r="T641" i="25"/>
  <c r="AC641" i="25"/>
  <c r="O641" i="25"/>
  <c r="M641" i="25"/>
  <c r="Z641" i="25"/>
  <c r="AP641" i="25"/>
  <c r="BD641" i="25"/>
  <c r="X641" i="25"/>
  <c r="AS641" i="25"/>
  <c r="AV641" i="25"/>
  <c r="AO641" i="25"/>
  <c r="AA641" i="25"/>
  <c r="I642" i="25"/>
  <c r="H642" i="25" s="1"/>
  <c r="AW641" i="25"/>
  <c r="S641" i="25"/>
  <c r="BE641" i="25"/>
  <c r="AZ641" i="25"/>
  <c r="AL641" i="25"/>
  <c r="W641" i="25"/>
  <c r="AB641" i="25"/>
  <c r="AU641" i="25"/>
  <c r="AM641" i="25"/>
  <c r="P641" i="25"/>
  <c r="AK641" i="25"/>
  <c r="U641" i="25"/>
  <c r="AN641" i="25"/>
  <c r="Q641" i="25"/>
  <c r="AG641" i="25"/>
  <c r="W638" i="28" l="1"/>
  <c r="Q638" i="28"/>
  <c r="AV638" i="28"/>
  <c r="P638" i="28"/>
  <c r="K638" i="28"/>
  <c r="AW638" i="28"/>
  <c r="AY638" i="28"/>
  <c r="AH638" i="28"/>
  <c r="AU638" i="28"/>
  <c r="AF638" i="28"/>
  <c r="AS638" i="28"/>
  <c r="AI638" i="28"/>
  <c r="AB638" i="28"/>
  <c r="AE638" i="28"/>
  <c r="U638" i="28"/>
  <c r="Y638" i="28"/>
  <c r="V638" i="28"/>
  <c r="BF638" i="28"/>
  <c r="M638" i="28"/>
  <c r="BA638" i="28"/>
  <c r="R638" i="28"/>
  <c r="L638" i="28"/>
  <c r="AM638" i="28"/>
  <c r="BD638" i="28"/>
  <c r="O638" i="28"/>
  <c r="AZ638" i="28"/>
  <c r="BB638" i="28"/>
  <c r="BG638" i="28"/>
  <c r="AJ638" i="28"/>
  <c r="T638" i="28"/>
  <c r="AR638" i="28"/>
  <c r="S638" i="28"/>
  <c r="AN638" i="28"/>
  <c r="AX638" i="28"/>
  <c r="BE638" i="28"/>
  <c r="AL638" i="28"/>
  <c r="BH638" i="28"/>
  <c r="N638" i="28"/>
  <c r="AQ638" i="28"/>
  <c r="AP638" i="28"/>
  <c r="AT638" i="28"/>
  <c r="AK638" i="28"/>
  <c r="AO638" i="28"/>
  <c r="J639" i="28"/>
  <c r="X638" i="28"/>
  <c r="BC638" i="28"/>
  <c r="AC638" i="28"/>
  <c r="AA638" i="28"/>
  <c r="AD638" i="28"/>
  <c r="I639" i="28"/>
  <c r="H639" i="28" s="1"/>
  <c r="AG638" i="28"/>
  <c r="Z638" i="28"/>
  <c r="AZ642" i="25"/>
  <c r="V642" i="25"/>
  <c r="AV642" i="25"/>
  <c r="Y642" i="25"/>
  <c r="BH642" i="25"/>
  <c r="S642" i="25"/>
  <c r="AO642" i="25"/>
  <c r="AA642" i="25"/>
  <c r="BF642" i="25"/>
  <c r="AY642" i="25"/>
  <c r="BC642" i="25"/>
  <c r="J643" i="25"/>
  <c r="AS642" i="25"/>
  <c r="BB642" i="25"/>
  <c r="U642" i="25"/>
  <c r="AF642" i="25"/>
  <c r="AL642" i="25"/>
  <c r="AP642" i="25"/>
  <c r="AH642" i="25"/>
  <c r="BE642" i="25"/>
  <c r="AG642" i="25"/>
  <c r="AB642" i="25"/>
  <c r="AE642" i="25"/>
  <c r="BD642" i="25"/>
  <c r="AK642" i="25"/>
  <c r="AW642" i="25"/>
  <c r="W642" i="25"/>
  <c r="P642" i="25"/>
  <c r="AJ642" i="25"/>
  <c r="BA642" i="25"/>
  <c r="M642" i="25"/>
  <c r="L642" i="25"/>
  <c r="AM642" i="25"/>
  <c r="AN642" i="25"/>
  <c r="BI642" i="25"/>
  <c r="O642" i="25"/>
  <c r="AC642" i="25"/>
  <c r="Q642" i="25"/>
  <c r="AX642" i="25"/>
  <c r="BG642" i="25"/>
  <c r="Z642" i="25"/>
  <c r="I643" i="25"/>
  <c r="H643" i="25" s="1"/>
  <c r="R642" i="25"/>
  <c r="AD642" i="25"/>
  <c r="K642" i="25"/>
  <c r="X642" i="25"/>
  <c r="AR642" i="25"/>
  <c r="T642" i="25"/>
  <c r="AQ642" i="25"/>
  <c r="AI642" i="25"/>
  <c r="AT642" i="25"/>
  <c r="N642" i="25"/>
  <c r="AU642" i="25"/>
  <c r="AA643" i="25" l="1"/>
  <c r="AV643" i="25"/>
  <c r="T643" i="25"/>
  <c r="AU643" i="25"/>
  <c r="AB643" i="25"/>
  <c r="AF643" i="25"/>
  <c r="AG643" i="25"/>
  <c r="S643" i="25"/>
  <c r="BH643" i="25"/>
  <c r="AO643" i="25"/>
  <c r="BE643" i="25"/>
  <c r="AK643" i="25"/>
  <c r="X643" i="25"/>
  <c r="AN643" i="25"/>
  <c r="AJ643" i="25"/>
  <c r="Y643" i="25"/>
  <c r="AL643" i="25"/>
  <c r="AM643" i="25"/>
  <c r="AZ643" i="25"/>
  <c r="AC643" i="25"/>
  <c r="J644" i="25"/>
  <c r="W643" i="25"/>
  <c r="N643" i="25"/>
  <c r="BB643" i="25"/>
  <c r="V643" i="25"/>
  <c r="AY643" i="25"/>
  <c r="I644" i="25"/>
  <c r="H644" i="25" s="1"/>
  <c r="AX643" i="25"/>
  <c r="AP643" i="25"/>
  <c r="BD643" i="25"/>
  <c r="AQ643" i="25"/>
  <c r="K643" i="25"/>
  <c r="AI643" i="25"/>
  <c r="BA643" i="25"/>
  <c r="BC643" i="25"/>
  <c r="AH643" i="25"/>
  <c r="Q643" i="25"/>
  <c r="P643" i="25"/>
  <c r="M643" i="25"/>
  <c r="O643" i="25"/>
  <c r="AS643" i="25"/>
  <c r="AE643" i="25"/>
  <c r="BG643" i="25"/>
  <c r="BI643" i="25"/>
  <c r="L643" i="25"/>
  <c r="AD643" i="25"/>
  <c r="U643" i="25"/>
  <c r="AT643" i="25"/>
  <c r="R643" i="25"/>
  <c r="BF643" i="25"/>
  <c r="AR643" i="25"/>
  <c r="Z643" i="25"/>
  <c r="AW643" i="25"/>
  <c r="N639" i="28"/>
  <c r="AX639" i="28"/>
  <c r="AD639" i="28"/>
  <c r="AH639" i="28"/>
  <c r="AG639" i="28"/>
  <c r="AL639" i="28"/>
  <c r="AN639" i="28"/>
  <c r="U639" i="28"/>
  <c r="P639" i="28"/>
  <c r="AI639" i="28"/>
  <c r="AY639" i="28"/>
  <c r="AB639" i="28"/>
  <c r="AU639" i="28"/>
  <c r="AA639" i="28"/>
  <c r="BB639" i="28"/>
  <c r="BA639" i="28"/>
  <c r="AM639" i="28"/>
  <c r="AS639" i="28"/>
  <c r="AJ639" i="28"/>
  <c r="AF639" i="28"/>
  <c r="AR639" i="28"/>
  <c r="I640" i="28"/>
  <c r="H640" i="28" s="1"/>
  <c r="J640" i="28"/>
  <c r="BF639" i="28"/>
  <c r="S639" i="28"/>
  <c r="BD639" i="28"/>
  <c r="Z639" i="28"/>
  <c r="AT639" i="28"/>
  <c r="AK639" i="28"/>
  <c r="BG639" i="28"/>
  <c r="AQ639" i="28"/>
  <c r="L639" i="28"/>
  <c r="O639" i="28"/>
  <c r="AW639" i="28"/>
  <c r="Q639" i="28"/>
  <c r="AV639" i="28"/>
  <c r="BC639" i="28"/>
  <c r="AC639" i="28"/>
  <c r="BE639" i="28"/>
  <c r="X639" i="28"/>
  <c r="M639" i="28"/>
  <c r="AP639" i="28"/>
  <c r="AE639" i="28"/>
  <c r="AZ639" i="28"/>
  <c r="Y639" i="28"/>
  <c r="T639" i="28"/>
  <c r="R639" i="28"/>
  <c r="AO639" i="28"/>
  <c r="W639" i="28"/>
  <c r="BH639" i="28"/>
  <c r="V639" i="28"/>
  <c r="K639" i="28"/>
  <c r="W644" i="25" l="1"/>
  <c r="AD644" i="25"/>
  <c r="BC644" i="25"/>
  <c r="AS644" i="25"/>
  <c r="AF644" i="25"/>
  <c r="AE644" i="25"/>
  <c r="AQ644" i="25"/>
  <c r="S644" i="25"/>
  <c r="N644" i="25"/>
  <c r="K644" i="25"/>
  <c r="AN644" i="25"/>
  <c r="BF644" i="25"/>
  <c r="AZ644" i="25"/>
  <c r="AJ644" i="25"/>
  <c r="AX644" i="25"/>
  <c r="I645" i="25"/>
  <c r="H645" i="25" s="1"/>
  <c r="AW644" i="25"/>
  <c r="AK644" i="25"/>
  <c r="BG644" i="25"/>
  <c r="AG644" i="25"/>
  <c r="AH644" i="25"/>
  <c r="Z644" i="25"/>
  <c r="AB644" i="25"/>
  <c r="AU644" i="25"/>
  <c r="V644" i="25"/>
  <c r="BA644" i="25"/>
  <c r="AA644" i="25"/>
  <c r="P644" i="25"/>
  <c r="AL644" i="25"/>
  <c r="Y644" i="25"/>
  <c r="AT644" i="25"/>
  <c r="O644" i="25"/>
  <c r="U644" i="25"/>
  <c r="L644" i="25"/>
  <c r="R644" i="25"/>
  <c r="AY644" i="25"/>
  <c r="BB644" i="25"/>
  <c r="AO644" i="25"/>
  <c r="AI644" i="25"/>
  <c r="T644" i="25"/>
  <c r="AM644" i="25"/>
  <c r="BI644" i="25"/>
  <c r="Q644" i="25"/>
  <c r="BD644" i="25"/>
  <c r="AC644" i="25"/>
  <c r="AV644" i="25"/>
  <c r="AP644" i="25"/>
  <c r="M644" i="25"/>
  <c r="AR644" i="25"/>
  <c r="BE644" i="25"/>
  <c r="BH644" i="25"/>
  <c r="X644" i="25"/>
  <c r="J645" i="25"/>
  <c r="X640" i="28"/>
  <c r="W640" i="28"/>
  <c r="P640" i="28"/>
  <c r="AY640" i="28"/>
  <c r="AA640" i="28"/>
  <c r="AF640" i="28"/>
  <c r="AD640" i="28"/>
  <c r="AB640" i="28"/>
  <c r="Q640" i="28"/>
  <c r="S640" i="28"/>
  <c r="BE640" i="28"/>
  <c r="AK640" i="28"/>
  <c r="AU640" i="28"/>
  <c r="AC640" i="28"/>
  <c r="M640" i="28"/>
  <c r="BA640" i="28"/>
  <c r="Z640" i="28"/>
  <c r="BH640" i="28"/>
  <c r="R640" i="28"/>
  <c r="N640" i="28"/>
  <c r="L640" i="28"/>
  <c r="Y640" i="28"/>
  <c r="BF640" i="28"/>
  <c r="AR640" i="28"/>
  <c r="BG640" i="28"/>
  <c r="BD640" i="28"/>
  <c r="AN640" i="28"/>
  <c r="AX640" i="28"/>
  <c r="V640" i="28"/>
  <c r="AI640" i="28"/>
  <c r="I641" i="28"/>
  <c r="H641" i="28" s="1"/>
  <c r="AV640" i="28"/>
  <c r="O640" i="28"/>
  <c r="AM640" i="28"/>
  <c r="AE640" i="28"/>
  <c r="AH640" i="28"/>
  <c r="AS640" i="28"/>
  <c r="AG640" i="28"/>
  <c r="AO640" i="28"/>
  <c r="AT640" i="28"/>
  <c r="AJ640" i="28"/>
  <c r="BB640" i="28"/>
  <c r="AQ640" i="28"/>
  <c r="U640" i="28"/>
  <c r="AW640" i="28"/>
  <c r="BC640" i="28"/>
  <c r="AP640" i="28"/>
  <c r="AZ640" i="28"/>
  <c r="T640" i="28"/>
  <c r="J641" i="28"/>
  <c r="AL640" i="28"/>
  <c r="K640" i="28"/>
  <c r="AJ645" i="25" l="1"/>
  <c r="AK645" i="25"/>
  <c r="I646" i="25"/>
  <c r="H646" i="25" s="1"/>
  <c r="BC645" i="25"/>
  <c r="BG645" i="25"/>
  <c r="AL645" i="25"/>
  <c r="AQ645" i="25"/>
  <c r="V645" i="25"/>
  <c r="AC645" i="25"/>
  <c r="AY645" i="25"/>
  <c r="AH645" i="25"/>
  <c r="R645" i="25"/>
  <c r="N645" i="25"/>
  <c r="K645" i="25"/>
  <c r="AF645" i="25"/>
  <c r="AZ645" i="25"/>
  <c r="AE645" i="25"/>
  <c r="AG645" i="25"/>
  <c r="AP645" i="25"/>
  <c r="BD645" i="25"/>
  <c r="T645" i="25"/>
  <c r="P645" i="25"/>
  <c r="BE645" i="25"/>
  <c r="AI645" i="25"/>
  <c r="AO645" i="25"/>
  <c r="Y645" i="25"/>
  <c r="AB645" i="25"/>
  <c r="U645" i="25"/>
  <c r="Z645" i="25"/>
  <c r="AT645" i="25"/>
  <c r="BB645" i="25"/>
  <c r="BI645" i="25"/>
  <c r="BA645" i="25"/>
  <c r="AV645" i="25"/>
  <c r="S645" i="25"/>
  <c r="AX645" i="25"/>
  <c r="L645" i="25"/>
  <c r="X645" i="25"/>
  <c r="M645" i="25"/>
  <c r="AS645" i="25"/>
  <c r="AM645" i="25"/>
  <c r="AU645" i="25"/>
  <c r="J646" i="25"/>
  <c r="AR645" i="25"/>
  <c r="AA645" i="25"/>
  <c r="BF645" i="25"/>
  <c r="AD645" i="25"/>
  <c r="Q645" i="25"/>
  <c r="BH645" i="25"/>
  <c r="AN645" i="25"/>
  <c r="W645" i="25"/>
  <c r="AW645" i="25"/>
  <c r="O645" i="25"/>
  <c r="AX641" i="28"/>
  <c r="BD641" i="28"/>
  <c r="AQ641" i="28"/>
  <c r="AN641" i="28"/>
  <c r="J642" i="28"/>
  <c r="AA641" i="28"/>
  <c r="BE641" i="28"/>
  <c r="BC641" i="28"/>
  <c r="AK641" i="28"/>
  <c r="AZ641" i="28"/>
  <c r="AY641" i="28"/>
  <c r="BA641" i="28"/>
  <c r="AP641" i="28"/>
  <c r="AI641" i="28"/>
  <c r="U641" i="28"/>
  <c r="X641" i="28"/>
  <c r="Q641" i="28"/>
  <c r="AU641" i="28"/>
  <c r="W641" i="28"/>
  <c r="L641" i="28"/>
  <c r="BG641" i="28"/>
  <c r="AO641" i="28"/>
  <c r="Y641" i="28"/>
  <c r="V641" i="28"/>
  <c r="AG641" i="28"/>
  <c r="AS641" i="28"/>
  <c r="BH641" i="28"/>
  <c r="M641" i="28"/>
  <c r="AV641" i="28"/>
  <c r="AR641" i="28"/>
  <c r="BB641" i="28"/>
  <c r="AD641" i="28"/>
  <c r="AC641" i="28"/>
  <c r="AB641" i="28"/>
  <c r="AF641" i="28"/>
  <c r="I642" i="28"/>
  <c r="H642" i="28" s="1"/>
  <c r="O641" i="28"/>
  <c r="AL641" i="28"/>
  <c r="T641" i="28"/>
  <c r="Z641" i="28"/>
  <c r="N641" i="28"/>
  <c r="S641" i="28"/>
  <c r="R641" i="28"/>
  <c r="AW641" i="28"/>
  <c r="AT641" i="28"/>
  <c r="AJ641" i="28"/>
  <c r="K641" i="28"/>
  <c r="AM641" i="28"/>
  <c r="P641" i="28"/>
  <c r="AE641" i="28"/>
  <c r="BF641" i="28"/>
  <c r="AH641" i="28"/>
  <c r="AV646" i="25" l="1"/>
  <c r="L646" i="25"/>
  <c r="AI646" i="25"/>
  <c r="AJ646" i="25"/>
  <c r="Y646" i="25"/>
  <c r="AM646" i="25"/>
  <c r="AA646" i="25"/>
  <c r="O646" i="25"/>
  <c r="X646" i="25"/>
  <c r="AK646" i="25"/>
  <c r="W646" i="25"/>
  <c r="BA646" i="25"/>
  <c r="BD646" i="25"/>
  <c r="BH646" i="25"/>
  <c r="AN646" i="25"/>
  <c r="AW646" i="25"/>
  <c r="AX646" i="25"/>
  <c r="AE646" i="25"/>
  <c r="AU646" i="25"/>
  <c r="BF646" i="25"/>
  <c r="U646" i="25"/>
  <c r="S646" i="25"/>
  <c r="BC646" i="25"/>
  <c r="AP646" i="25"/>
  <c r="M646" i="25"/>
  <c r="Z646" i="25"/>
  <c r="AO646" i="25"/>
  <c r="BI646" i="25"/>
  <c r="AT646" i="25"/>
  <c r="J647" i="25"/>
  <c r="K646" i="25"/>
  <c r="I647" i="25"/>
  <c r="H647" i="25" s="1"/>
  <c r="P646" i="25"/>
  <c r="AC646" i="25"/>
  <c r="BB646" i="25"/>
  <c r="BE646" i="25"/>
  <c r="AG646" i="25"/>
  <c r="AS646" i="25"/>
  <c r="AL646" i="25"/>
  <c r="AZ646" i="25"/>
  <c r="AB646" i="25"/>
  <c r="AQ646" i="25"/>
  <c r="AY646" i="25"/>
  <c r="BG646" i="25"/>
  <c r="AH646" i="25"/>
  <c r="AR646" i="25"/>
  <c r="AF646" i="25"/>
  <c r="R646" i="25"/>
  <c r="Q646" i="25"/>
  <c r="AD646" i="25"/>
  <c r="V646" i="25"/>
  <c r="N646" i="25"/>
  <c r="T646" i="25"/>
  <c r="AP642" i="28"/>
  <c r="AD642" i="28"/>
  <c r="X642" i="28"/>
  <c r="AB642" i="28"/>
  <c r="U642" i="28"/>
  <c r="BF642" i="28"/>
  <c r="K642" i="28"/>
  <c r="L642" i="28"/>
  <c r="AK642" i="28"/>
  <c r="AO642" i="28"/>
  <c r="O642" i="28"/>
  <c r="AF642" i="28"/>
  <c r="AA642" i="28"/>
  <c r="V642" i="28"/>
  <c r="BG642" i="28"/>
  <c r="AE642" i="28"/>
  <c r="R642" i="28"/>
  <c r="N642" i="28"/>
  <c r="Y642" i="28"/>
  <c r="AV642" i="28"/>
  <c r="T642" i="28"/>
  <c r="AN642" i="28"/>
  <c r="Q642" i="28"/>
  <c r="AY642" i="28"/>
  <c r="AM642" i="28"/>
  <c r="P642" i="28"/>
  <c r="AI642" i="28"/>
  <c r="AW642" i="28"/>
  <c r="BB642" i="28"/>
  <c r="AS642" i="28"/>
  <c r="BH642" i="28"/>
  <c r="W642" i="28"/>
  <c r="BD642" i="28"/>
  <c r="AX642" i="28"/>
  <c r="AL642" i="28"/>
  <c r="BC642" i="28"/>
  <c r="S642" i="28"/>
  <c r="AC642" i="28"/>
  <c r="AJ642" i="28"/>
  <c r="I643" i="28"/>
  <c r="H643" i="28" s="1"/>
  <c r="BE642" i="28"/>
  <c r="AU642" i="28"/>
  <c r="AR642" i="28"/>
  <c r="Z642" i="28"/>
  <c r="J643" i="28"/>
  <c r="AG642" i="28"/>
  <c r="BA642" i="28"/>
  <c r="AT642" i="28"/>
  <c r="AQ642" i="28"/>
  <c r="M642" i="28"/>
  <c r="AH642" i="28"/>
  <c r="AZ642" i="28"/>
  <c r="AR647" i="25" l="1"/>
  <c r="N647" i="25"/>
  <c r="AS647" i="25"/>
  <c r="O647" i="25"/>
  <c r="AG647" i="25"/>
  <c r="AL647" i="25"/>
  <c r="M647" i="25"/>
  <c r="AH647" i="25"/>
  <c r="U647" i="25"/>
  <c r="BA647" i="25"/>
  <c r="BI647" i="25"/>
  <c r="AK647" i="25"/>
  <c r="AZ647" i="25"/>
  <c r="J648" i="25"/>
  <c r="Z647" i="25"/>
  <c r="BB647" i="25"/>
  <c r="R647" i="25"/>
  <c r="BD647" i="25"/>
  <c r="AY647" i="25"/>
  <c r="P647" i="25"/>
  <c r="AE647" i="25"/>
  <c r="X647" i="25"/>
  <c r="BC647" i="25"/>
  <c r="AM647" i="25"/>
  <c r="I648" i="25"/>
  <c r="H648" i="25" s="1"/>
  <c r="AU647" i="25"/>
  <c r="BE647" i="25"/>
  <c r="W647" i="25"/>
  <c r="AB647" i="25"/>
  <c r="AC647" i="25"/>
  <c r="AF647" i="25"/>
  <c r="K647" i="25"/>
  <c r="AO647" i="25"/>
  <c r="Y647" i="25"/>
  <c r="AP647" i="25"/>
  <c r="AI647" i="25"/>
  <c r="T647" i="25"/>
  <c r="AD647" i="25"/>
  <c r="AX647" i="25"/>
  <c r="BF647" i="25"/>
  <c r="AJ647" i="25"/>
  <c r="AV647" i="25"/>
  <c r="L647" i="25"/>
  <c r="AA647" i="25"/>
  <c r="BG647" i="25"/>
  <c r="S647" i="25"/>
  <c r="AT647" i="25"/>
  <c r="AW647" i="25"/>
  <c r="Q647" i="25"/>
  <c r="BH647" i="25"/>
  <c r="V647" i="25"/>
  <c r="AQ647" i="25"/>
  <c r="AN647" i="25"/>
  <c r="AV643" i="28"/>
  <c r="AB643" i="28"/>
  <c r="AD643" i="28"/>
  <c r="AZ643" i="28"/>
  <c r="BH643" i="28"/>
  <c r="AA643" i="28"/>
  <c r="U643" i="28"/>
  <c r="AJ643" i="28"/>
  <c r="R643" i="28"/>
  <c r="L643" i="28"/>
  <c r="P643" i="28"/>
  <c r="N643" i="28"/>
  <c r="AN643" i="28"/>
  <c r="AO643" i="28"/>
  <c r="AP643" i="28"/>
  <c r="AK643" i="28"/>
  <c r="J644" i="28"/>
  <c r="K643" i="28"/>
  <c r="BG643" i="28"/>
  <c r="AR643" i="28"/>
  <c r="S643" i="28"/>
  <c r="X643" i="28"/>
  <c r="M643" i="28"/>
  <c r="BD643" i="28"/>
  <c r="AQ643" i="28"/>
  <c r="AF643" i="28"/>
  <c r="AE643" i="28"/>
  <c r="AC643" i="28"/>
  <c r="AU643" i="28"/>
  <c r="AT643" i="28"/>
  <c r="AH643" i="28"/>
  <c r="W643" i="28"/>
  <c r="AG643" i="28"/>
  <c r="BF643" i="28"/>
  <c r="BB643" i="28"/>
  <c r="AW643" i="28"/>
  <c r="O643" i="28"/>
  <c r="BC643" i="28"/>
  <c r="BE643" i="28"/>
  <c r="Y643" i="28"/>
  <c r="AY643" i="28"/>
  <c r="Q643" i="28"/>
  <c r="BA643" i="28"/>
  <c r="AL643" i="28"/>
  <c r="I644" i="28"/>
  <c r="H644" i="28" s="1"/>
  <c r="Z643" i="28"/>
  <c r="AS643" i="28"/>
  <c r="V643" i="28"/>
  <c r="AM643" i="28"/>
  <c r="T643" i="28"/>
  <c r="AX643" i="28"/>
  <c r="AI643" i="28"/>
  <c r="W644" i="28" l="1"/>
  <c r="AA644" i="28"/>
  <c r="AJ644" i="28"/>
  <c r="BC644" i="28"/>
  <c r="BE644" i="28"/>
  <c r="AH644" i="28"/>
  <c r="AZ644" i="28"/>
  <c r="AD644" i="28"/>
  <c r="AQ644" i="28"/>
  <c r="Z644" i="28"/>
  <c r="M644" i="28"/>
  <c r="AK644" i="28"/>
  <c r="AV644" i="28"/>
  <c r="AI644" i="28"/>
  <c r="N644" i="28"/>
  <c r="AT644" i="28"/>
  <c r="AG644" i="28"/>
  <c r="K644" i="28"/>
  <c r="BH644" i="28"/>
  <c r="AL644" i="28"/>
  <c r="BF644" i="28"/>
  <c r="Q644" i="28"/>
  <c r="O644" i="28"/>
  <c r="BB644" i="28"/>
  <c r="AW644" i="28"/>
  <c r="BG644" i="28"/>
  <c r="Y644" i="28"/>
  <c r="BA644" i="28"/>
  <c r="AB644" i="28"/>
  <c r="AP644" i="28"/>
  <c r="X644" i="28"/>
  <c r="AN644" i="28"/>
  <c r="I645" i="28"/>
  <c r="H645" i="28" s="1"/>
  <c r="AY644" i="28"/>
  <c r="AM644" i="28"/>
  <c r="P644" i="28"/>
  <c r="T644" i="28"/>
  <c r="BD644" i="28"/>
  <c r="AX644" i="28"/>
  <c r="AR644" i="28"/>
  <c r="V644" i="28"/>
  <c r="AU644" i="28"/>
  <c r="AE644" i="28"/>
  <c r="AS644" i="28"/>
  <c r="AC644" i="28"/>
  <c r="AO644" i="28"/>
  <c r="L644" i="28"/>
  <c r="J645" i="28"/>
  <c r="U644" i="28"/>
  <c r="AF644" i="28"/>
  <c r="R644" i="28"/>
  <c r="S644" i="28"/>
  <c r="V648" i="25"/>
  <c r="AF648" i="25"/>
  <c r="AU648" i="25"/>
  <c r="BA648" i="25"/>
  <c r="BD648" i="25"/>
  <c r="AN648" i="25"/>
  <c r="S648" i="25"/>
  <c r="AW648" i="25"/>
  <c r="AH648" i="25"/>
  <c r="Z648" i="25"/>
  <c r="K648" i="25"/>
  <c r="AP648" i="25"/>
  <c r="AC648" i="25"/>
  <c r="AL648" i="25"/>
  <c r="AT648" i="25"/>
  <c r="J649" i="25"/>
  <c r="AK648" i="25"/>
  <c r="M648" i="25"/>
  <c r="AV648" i="25"/>
  <c r="BH648" i="25"/>
  <c r="BF648" i="25"/>
  <c r="AA648" i="25"/>
  <c r="BE648" i="25"/>
  <c r="AE648" i="25"/>
  <c r="AI648" i="25"/>
  <c r="X648" i="25"/>
  <c r="AD648" i="25"/>
  <c r="O648" i="25"/>
  <c r="AJ648" i="25"/>
  <c r="AG648" i="25"/>
  <c r="U648" i="25"/>
  <c r="AY648" i="25"/>
  <c r="AX648" i="25"/>
  <c r="T648" i="25"/>
  <c r="AO648" i="25"/>
  <c r="AM648" i="25"/>
  <c r="BI648" i="25"/>
  <c r="AS648" i="25"/>
  <c r="AZ648" i="25"/>
  <c r="Y648" i="25"/>
  <c r="BB648" i="25"/>
  <c r="Q648" i="25"/>
  <c r="AQ648" i="25"/>
  <c r="N648" i="25"/>
  <c r="BG648" i="25"/>
  <c r="AB648" i="25"/>
  <c r="BC648" i="25"/>
  <c r="L648" i="25"/>
  <c r="AR648" i="25"/>
  <c r="P648" i="25"/>
  <c r="W648" i="25"/>
  <c r="I649" i="25"/>
  <c r="H649" i="25" s="1"/>
  <c r="R648" i="25"/>
  <c r="P645" i="28" l="1"/>
  <c r="J646" i="28"/>
  <c r="AH645" i="28"/>
  <c r="I646" i="28"/>
  <c r="H646" i="28" s="1"/>
  <c r="AA645" i="28"/>
  <c r="AR645" i="28"/>
  <c r="O645" i="28"/>
  <c r="BF645" i="28"/>
  <c r="L645" i="28"/>
  <c r="V645" i="28"/>
  <c r="BG645" i="28"/>
  <c r="AC645" i="28"/>
  <c r="AK645" i="28"/>
  <c r="AJ645" i="28"/>
  <c r="BD645" i="28"/>
  <c r="AP645" i="28"/>
  <c r="BE645" i="28"/>
  <c r="AE645" i="28"/>
  <c r="X645" i="28"/>
  <c r="AZ645" i="28"/>
  <c r="AM645" i="28"/>
  <c r="AX645" i="28"/>
  <c r="BH645" i="28"/>
  <c r="AY645" i="28"/>
  <c r="AF645" i="28"/>
  <c r="Y645" i="28"/>
  <c r="R645" i="28"/>
  <c r="AU645" i="28"/>
  <c r="AB645" i="28"/>
  <c r="BA645" i="28"/>
  <c r="BC645" i="28"/>
  <c r="AQ645" i="28"/>
  <c r="W645" i="28"/>
  <c r="N645" i="28"/>
  <c r="AW645" i="28"/>
  <c r="AS645" i="28"/>
  <c r="AT645" i="28"/>
  <c r="BB645" i="28"/>
  <c r="U645" i="28"/>
  <c r="AI645" i="28"/>
  <c r="AL645" i="28"/>
  <c r="AN645" i="28"/>
  <c r="Z645" i="28"/>
  <c r="K645" i="28"/>
  <c r="T645" i="28"/>
  <c r="S645" i="28"/>
  <c r="AO645" i="28"/>
  <c r="M645" i="28"/>
  <c r="Q645" i="28"/>
  <c r="AG645" i="28"/>
  <c r="AD645" i="28"/>
  <c r="AV645" i="28"/>
  <c r="AH649" i="25"/>
  <c r="AP649" i="25"/>
  <c r="AU649" i="25"/>
  <c r="L649" i="25"/>
  <c r="BC649" i="25"/>
  <c r="AY649" i="25"/>
  <c r="AC649" i="25"/>
  <c r="S649" i="25"/>
  <c r="AR649" i="25"/>
  <c r="U649" i="25"/>
  <c r="Z649" i="25"/>
  <c r="AV649" i="25"/>
  <c r="BG649" i="25"/>
  <c r="BH649" i="25"/>
  <c r="P649" i="25"/>
  <c r="AQ649" i="25"/>
  <c r="BF649" i="25"/>
  <c r="AX649" i="25"/>
  <c r="Y649" i="25"/>
  <c r="R649" i="25"/>
  <c r="AZ649" i="25"/>
  <c r="BE649" i="25"/>
  <c r="BD649" i="25"/>
  <c r="AK649" i="25"/>
  <c r="AI649" i="25"/>
  <c r="V649" i="25"/>
  <c r="AM649" i="25"/>
  <c r="BI649" i="25"/>
  <c r="AN649" i="25"/>
  <c r="K649" i="25"/>
  <c r="W649" i="25"/>
  <c r="AL649" i="25"/>
  <c r="AO649" i="25"/>
  <c r="M649" i="25"/>
  <c r="Q649" i="25"/>
  <c r="AW649" i="25"/>
  <c r="AF649" i="25"/>
  <c r="BB649" i="25"/>
  <c r="O649" i="25"/>
  <c r="AT649" i="25"/>
  <c r="AJ649" i="25"/>
  <c r="AA649" i="25"/>
  <c r="AB649" i="25"/>
  <c r="I650" i="25"/>
  <c r="H650" i="25" s="1"/>
  <c r="T649" i="25"/>
  <c r="AG649" i="25"/>
  <c r="J650" i="25"/>
  <c r="X649" i="25"/>
  <c r="AS649" i="25"/>
  <c r="BA649" i="25"/>
  <c r="AD649" i="25"/>
  <c r="AE649" i="25"/>
  <c r="N649" i="25"/>
  <c r="X646" i="28" l="1"/>
  <c r="BA646" i="28"/>
  <c r="S646" i="28"/>
  <c r="AA646" i="28"/>
  <c r="AV646" i="28"/>
  <c r="AY646" i="28"/>
  <c r="AU646" i="28"/>
  <c r="Q646" i="28"/>
  <c r="BH646" i="28"/>
  <c r="AL646" i="28"/>
  <c r="T646" i="28"/>
  <c r="AN646" i="28"/>
  <c r="R646" i="28"/>
  <c r="BD646" i="28"/>
  <c r="AX646" i="28"/>
  <c r="AF646" i="28"/>
  <c r="BC646" i="28"/>
  <c r="AZ646" i="28"/>
  <c r="AW646" i="28"/>
  <c r="I647" i="28"/>
  <c r="H647" i="28" s="1"/>
  <c r="AH646" i="28"/>
  <c r="AG646" i="28"/>
  <c r="AQ646" i="28"/>
  <c r="AD646" i="28"/>
  <c r="L646" i="28"/>
  <c r="AE646" i="28"/>
  <c r="BE646" i="28"/>
  <c r="AO646" i="28"/>
  <c r="V646" i="28"/>
  <c r="BG646" i="28"/>
  <c r="AP646" i="28"/>
  <c r="J647" i="28"/>
  <c r="O646" i="28"/>
  <c r="AT646" i="28"/>
  <c r="AI646" i="28"/>
  <c r="P646" i="28"/>
  <c r="AK646" i="28"/>
  <c r="U646" i="28"/>
  <c r="AJ646" i="28"/>
  <c r="AB646" i="28"/>
  <c r="AC646" i="28"/>
  <c r="BF646" i="28"/>
  <c r="W646" i="28"/>
  <c r="M646" i="28"/>
  <c r="BB646" i="28"/>
  <c r="AS646" i="28"/>
  <c r="AR646" i="28"/>
  <c r="N646" i="28"/>
  <c r="AM646" i="28"/>
  <c r="Y646" i="28"/>
  <c r="Z646" i="28"/>
  <c r="K646" i="28"/>
  <c r="AJ650" i="25"/>
  <c r="X650" i="25"/>
  <c r="I651" i="25"/>
  <c r="H651" i="25" s="1"/>
  <c r="AX650" i="25"/>
  <c r="AS650" i="25"/>
  <c r="BF650" i="25"/>
  <c r="Z650" i="25"/>
  <c r="L650" i="25"/>
  <c r="AA650" i="25"/>
  <c r="J651" i="25"/>
  <c r="V650" i="25"/>
  <c r="BB650" i="25"/>
  <c r="AT650" i="25"/>
  <c r="AO650" i="25"/>
  <c r="AV650" i="25"/>
  <c r="BC650" i="25"/>
  <c r="W650" i="25"/>
  <c r="BE650" i="25"/>
  <c r="AD650" i="25"/>
  <c r="AL650" i="25"/>
  <c r="BD650" i="25"/>
  <c r="O650" i="25"/>
  <c r="BI650" i="25"/>
  <c r="M650" i="25"/>
  <c r="T650" i="25"/>
  <c r="AW650" i="25"/>
  <c r="AB650" i="25"/>
  <c r="AU650" i="25"/>
  <c r="BG650" i="25"/>
  <c r="AZ650" i="25"/>
  <c r="AN650" i="25"/>
  <c r="AP650" i="25"/>
  <c r="AF650" i="25"/>
  <c r="AQ650" i="25"/>
  <c r="U650" i="25"/>
  <c r="AH650" i="25"/>
  <c r="AC650" i="25"/>
  <c r="BH650" i="25"/>
  <c r="AY650" i="25"/>
  <c r="R650" i="25"/>
  <c r="AI650" i="25"/>
  <c r="BA650" i="25"/>
  <c r="N650" i="25"/>
  <c r="K650" i="25"/>
  <c r="AK650" i="25"/>
  <c r="AR650" i="25"/>
  <c r="AG650" i="25"/>
  <c r="Y650" i="25"/>
  <c r="S650" i="25"/>
  <c r="Q650" i="25"/>
  <c r="P650" i="25"/>
  <c r="AM650" i="25"/>
  <c r="AE650" i="25"/>
  <c r="AT651" i="25" l="1"/>
  <c r="AJ651" i="25"/>
  <c r="Q651" i="25"/>
  <c r="AI651" i="25"/>
  <c r="AN651" i="25"/>
  <c r="L651" i="25"/>
  <c r="BI651" i="25"/>
  <c r="Y651" i="25"/>
  <c r="AF651" i="25"/>
  <c r="AX651" i="25"/>
  <c r="X651" i="25"/>
  <c r="AB651" i="25"/>
  <c r="I652" i="25"/>
  <c r="H652" i="25" s="1"/>
  <c r="K651" i="25"/>
  <c r="AC651" i="25"/>
  <c r="J652" i="25"/>
  <c r="AZ651" i="25"/>
  <c r="BC651" i="25"/>
  <c r="Z651" i="25"/>
  <c r="V651" i="25"/>
  <c r="BH651" i="25"/>
  <c r="BE651" i="25"/>
  <c r="P651" i="25"/>
  <c r="AE651" i="25"/>
  <c r="BF651" i="25"/>
  <c r="AA651" i="25"/>
  <c r="AP651" i="25"/>
  <c r="N651" i="25"/>
  <c r="R651" i="25"/>
  <c r="U651" i="25"/>
  <c r="AY651" i="25"/>
  <c r="W651" i="25"/>
  <c r="AM651" i="25"/>
  <c r="AO651" i="25"/>
  <c r="AL651" i="25"/>
  <c r="AH651" i="25"/>
  <c r="AD651" i="25"/>
  <c r="AU651" i="25"/>
  <c r="T651" i="25"/>
  <c r="O651" i="25"/>
  <c r="BB651" i="25"/>
  <c r="AV651" i="25"/>
  <c r="BG651" i="25"/>
  <c r="AQ651" i="25"/>
  <c r="S651" i="25"/>
  <c r="AK651" i="25"/>
  <c r="M651" i="25"/>
  <c r="AR651" i="25"/>
  <c r="AS651" i="25"/>
  <c r="BA651" i="25"/>
  <c r="BD651" i="25"/>
  <c r="AW651" i="25"/>
  <c r="AG651" i="25"/>
  <c r="I648" i="28"/>
  <c r="H648" i="28" s="1"/>
  <c r="N647" i="28"/>
  <c r="AT647" i="28"/>
  <c r="M647" i="28"/>
  <c r="J648" i="28"/>
  <c r="BH647" i="28"/>
  <c r="BG647" i="28"/>
  <c r="AQ647" i="28"/>
  <c r="AM647" i="28"/>
  <c r="T647" i="28"/>
  <c r="BE647" i="28"/>
  <c r="BB647" i="28"/>
  <c r="S647" i="28"/>
  <c r="AV647" i="28"/>
  <c r="AF647" i="28"/>
  <c r="L647" i="28"/>
  <c r="P647" i="28"/>
  <c r="Z647" i="28"/>
  <c r="AK647" i="28"/>
  <c r="AW647" i="28"/>
  <c r="BC647" i="28"/>
  <c r="AG647" i="28"/>
  <c r="AH647" i="28"/>
  <c r="AR647" i="28"/>
  <c r="AN647" i="28"/>
  <c r="AE647" i="28"/>
  <c r="AJ647" i="28"/>
  <c r="Q647" i="28"/>
  <c r="R647" i="28"/>
  <c r="BF647" i="28"/>
  <c r="AO647" i="28"/>
  <c r="AU647" i="28"/>
  <c r="O647" i="28"/>
  <c r="AA647" i="28"/>
  <c r="AP647" i="28"/>
  <c r="AX647" i="28"/>
  <c r="AD647" i="28"/>
  <c r="AC647" i="28"/>
  <c r="X647" i="28"/>
  <c r="AI647" i="28"/>
  <c r="BD647" i="28"/>
  <c r="BA647" i="28"/>
  <c r="W647" i="28"/>
  <c r="Y647" i="28"/>
  <c r="AY647" i="28"/>
  <c r="AZ647" i="28"/>
  <c r="AL647" i="28"/>
  <c r="V647" i="28"/>
  <c r="AS647" i="28"/>
  <c r="AB647" i="28"/>
  <c r="U647" i="28"/>
  <c r="K647" i="28"/>
  <c r="W648" i="28" l="1"/>
  <c r="P648" i="28"/>
  <c r="Y648" i="28"/>
  <c r="AD648" i="28"/>
  <c r="X648" i="28"/>
  <c r="AH648" i="28"/>
  <c r="M648" i="28"/>
  <c r="AI648" i="28"/>
  <c r="K648" i="28"/>
  <c r="AO648" i="28"/>
  <c r="U648" i="28"/>
  <c r="T648" i="28"/>
  <c r="AP648" i="28"/>
  <c r="Z648" i="28"/>
  <c r="L648" i="28"/>
  <c r="AR648" i="28"/>
  <c r="AB648" i="28"/>
  <c r="AS648" i="28"/>
  <c r="N648" i="28"/>
  <c r="AW648" i="28"/>
  <c r="BD648" i="28"/>
  <c r="Q648" i="28"/>
  <c r="BB648" i="28"/>
  <c r="AF648" i="28"/>
  <c r="AX648" i="28"/>
  <c r="V648" i="28"/>
  <c r="AE648" i="28"/>
  <c r="S648" i="28"/>
  <c r="BG648" i="28"/>
  <c r="AU648" i="28"/>
  <c r="I649" i="28"/>
  <c r="H649" i="28" s="1"/>
  <c r="BE648" i="28"/>
  <c r="BF648" i="28"/>
  <c r="BA648" i="28"/>
  <c r="R648" i="28"/>
  <c r="AA648" i="28"/>
  <c r="AQ648" i="28"/>
  <c r="AK648" i="28"/>
  <c r="BC648" i="28"/>
  <c r="J649" i="28"/>
  <c r="AM648" i="28"/>
  <c r="AJ648" i="28"/>
  <c r="AL648" i="28"/>
  <c r="AY648" i="28"/>
  <c r="AV648" i="28"/>
  <c r="AG648" i="28"/>
  <c r="AT648" i="28"/>
  <c r="AZ648" i="28"/>
  <c r="O648" i="28"/>
  <c r="AC648" i="28"/>
  <c r="BH648" i="28"/>
  <c r="AN648" i="28"/>
  <c r="AB652" i="25"/>
  <c r="BC652" i="25"/>
  <c r="AE652" i="25"/>
  <c r="BI652" i="25"/>
  <c r="Y652" i="25"/>
  <c r="AV652" i="25"/>
  <c r="AC652" i="25"/>
  <c r="BG652" i="25"/>
  <c r="BD652" i="25"/>
  <c r="Z652" i="25"/>
  <c r="AR652" i="25"/>
  <c r="I653" i="25"/>
  <c r="H653" i="25" s="1"/>
  <c r="BE652" i="25"/>
  <c r="BA652" i="25"/>
  <c r="AX652" i="25"/>
  <c r="S652" i="25"/>
  <c r="AM652" i="25"/>
  <c r="AH652" i="25"/>
  <c r="AZ652" i="25"/>
  <c r="X652" i="25"/>
  <c r="AJ652" i="25"/>
  <c r="AL652" i="25"/>
  <c r="R652" i="25"/>
  <c r="Q652" i="25"/>
  <c r="O652" i="25"/>
  <c r="AY652" i="25"/>
  <c r="T652" i="25"/>
  <c r="AW652" i="25"/>
  <c r="L652" i="25"/>
  <c r="AN652" i="25"/>
  <c r="BB652" i="25"/>
  <c r="U652" i="25"/>
  <c r="AA652" i="25"/>
  <c r="AQ652" i="25"/>
  <c r="N652" i="25"/>
  <c r="AD652" i="25"/>
  <c r="BF652" i="25"/>
  <c r="AI652" i="25"/>
  <c r="AK652" i="25"/>
  <c r="AP652" i="25"/>
  <c r="AF652" i="25"/>
  <c r="J653" i="25"/>
  <c r="M652" i="25"/>
  <c r="K652" i="25"/>
  <c r="V652" i="25"/>
  <c r="AU652" i="25"/>
  <c r="W652" i="25"/>
  <c r="AT652" i="25"/>
  <c r="AG652" i="25"/>
  <c r="AS652" i="25"/>
  <c r="BH652" i="25"/>
  <c r="AO652" i="25"/>
  <c r="P652" i="25"/>
  <c r="AV653" i="25" l="1"/>
  <c r="K653" i="25"/>
  <c r="R653" i="25"/>
  <c r="W653" i="25"/>
  <c r="S653" i="25"/>
  <c r="AC653" i="25"/>
  <c r="BD653" i="25"/>
  <c r="L653" i="25"/>
  <c r="AE653" i="25"/>
  <c r="AM653" i="25"/>
  <c r="AQ653" i="25"/>
  <c r="T653" i="25"/>
  <c r="AJ653" i="25"/>
  <c r="AB653" i="25"/>
  <c r="AW653" i="25"/>
  <c r="AP653" i="25"/>
  <c r="AK653" i="25"/>
  <c r="AD653" i="25"/>
  <c r="AI653" i="25"/>
  <c r="BI653" i="25"/>
  <c r="AL653" i="25"/>
  <c r="AO653" i="25"/>
  <c r="J654" i="25"/>
  <c r="BG653" i="25"/>
  <c r="AT653" i="25"/>
  <c r="BF653" i="25"/>
  <c r="I654" i="25"/>
  <c r="H654" i="25" s="1"/>
  <c r="AA653" i="25"/>
  <c r="AX653" i="25"/>
  <c r="Q653" i="25"/>
  <c r="AZ653" i="25"/>
  <c r="BB653" i="25"/>
  <c r="BE653" i="25"/>
  <c r="U653" i="25"/>
  <c r="AS653" i="25"/>
  <c r="N653" i="25"/>
  <c r="AN653" i="25"/>
  <c r="BA653" i="25"/>
  <c r="M653" i="25"/>
  <c r="O653" i="25"/>
  <c r="AH653" i="25"/>
  <c r="AR653" i="25"/>
  <c r="BC653" i="25"/>
  <c r="P653" i="25"/>
  <c r="AY653" i="25"/>
  <c r="Y653" i="25"/>
  <c r="X653" i="25"/>
  <c r="AF653" i="25"/>
  <c r="AU653" i="25"/>
  <c r="V653" i="25"/>
  <c r="Z653" i="25"/>
  <c r="AG653" i="25"/>
  <c r="BH653" i="25"/>
  <c r="AG649" i="28"/>
  <c r="AW649" i="28"/>
  <c r="AH649" i="28"/>
  <c r="BH649" i="28"/>
  <c r="BB649" i="28"/>
  <c r="BD649" i="28"/>
  <c r="T649" i="28"/>
  <c r="AF649" i="28"/>
  <c r="M649" i="28"/>
  <c r="AE649" i="28"/>
  <c r="Z649" i="28"/>
  <c r="BG649" i="28"/>
  <c r="X649" i="28"/>
  <c r="AX649" i="28"/>
  <c r="AA649" i="28"/>
  <c r="BC649" i="28"/>
  <c r="AQ649" i="28"/>
  <c r="AV649" i="28"/>
  <c r="AT649" i="28"/>
  <c r="AL649" i="28"/>
  <c r="BF649" i="28"/>
  <c r="J650" i="28"/>
  <c r="AJ649" i="28"/>
  <c r="R649" i="28"/>
  <c r="BA649" i="28"/>
  <c r="AN649" i="28"/>
  <c r="AI649" i="28"/>
  <c r="AC649" i="28"/>
  <c r="AS649" i="28"/>
  <c r="Q649" i="28"/>
  <c r="Y649" i="28"/>
  <c r="AR649" i="28"/>
  <c r="N649" i="28"/>
  <c r="L649" i="28"/>
  <c r="AP649" i="28"/>
  <c r="AB649" i="28"/>
  <c r="I650" i="28"/>
  <c r="H650" i="28" s="1"/>
  <c r="O649" i="28"/>
  <c r="S649" i="28"/>
  <c r="BE649" i="28"/>
  <c r="AM649" i="28"/>
  <c r="AK649" i="28"/>
  <c r="K649" i="28"/>
  <c r="W649" i="28"/>
  <c r="P649" i="28"/>
  <c r="AD649" i="28"/>
  <c r="U649" i="28"/>
  <c r="AZ649" i="28"/>
  <c r="V649" i="28"/>
  <c r="AY649" i="28"/>
  <c r="AU649" i="28"/>
  <c r="AO649" i="28"/>
  <c r="W654" i="25" l="1"/>
  <c r="AB654" i="25"/>
  <c r="R654" i="25"/>
  <c r="AX654" i="25"/>
  <c r="AH654" i="25"/>
  <c r="AL654" i="25"/>
  <c r="AZ654" i="25"/>
  <c r="AM654" i="25"/>
  <c r="M654" i="25"/>
  <c r="V654" i="25"/>
  <c r="P654" i="25"/>
  <c r="AC654" i="25"/>
  <c r="BD654" i="25"/>
  <c r="BG654" i="25"/>
  <c r="Y654" i="25"/>
  <c r="BH654" i="25"/>
  <c r="U654" i="25"/>
  <c r="BB654" i="25"/>
  <c r="BI654" i="25"/>
  <c r="AI654" i="25"/>
  <c r="BC654" i="25"/>
  <c r="AJ654" i="25"/>
  <c r="BE654" i="25"/>
  <c r="AW654" i="25"/>
  <c r="X654" i="25"/>
  <c r="AG654" i="25"/>
  <c r="Q654" i="25"/>
  <c r="L654" i="25"/>
  <c r="Z654" i="25"/>
  <c r="N654" i="25"/>
  <c r="AR654" i="25"/>
  <c r="AQ654" i="25"/>
  <c r="AY654" i="25"/>
  <c r="AP654" i="25"/>
  <c r="AT654" i="25"/>
  <c r="AK654" i="25"/>
  <c r="O654" i="25"/>
  <c r="AA654" i="25"/>
  <c r="AS654" i="25"/>
  <c r="AD654" i="25"/>
  <c r="I655" i="25"/>
  <c r="H655" i="25" s="1"/>
  <c r="BF654" i="25"/>
  <c r="AU654" i="25"/>
  <c r="AF654" i="25"/>
  <c r="BA654" i="25"/>
  <c r="J655" i="25"/>
  <c r="T654" i="25"/>
  <c r="S654" i="25"/>
  <c r="K654" i="25"/>
  <c r="AE654" i="25"/>
  <c r="AV654" i="25"/>
  <c r="AO654" i="25"/>
  <c r="AN654" i="25"/>
  <c r="Q650" i="28"/>
  <c r="AP650" i="28"/>
  <c r="V650" i="28"/>
  <c r="AD650" i="28"/>
  <c r="AM650" i="28"/>
  <c r="Z650" i="28"/>
  <c r="AV650" i="28"/>
  <c r="W650" i="28"/>
  <c r="AR650" i="28"/>
  <c r="AC650" i="28"/>
  <c r="K650" i="28"/>
  <c r="BB650" i="28"/>
  <c r="I651" i="28"/>
  <c r="H651" i="28" s="1"/>
  <c r="N650" i="28"/>
  <c r="L650" i="28"/>
  <c r="AJ650" i="28"/>
  <c r="AB650" i="28"/>
  <c r="BD650" i="28"/>
  <c r="AF650" i="28"/>
  <c r="AO650" i="28"/>
  <c r="P650" i="28"/>
  <c r="AS650" i="28"/>
  <c r="AN650" i="28"/>
  <c r="J651" i="28"/>
  <c r="AK650" i="28"/>
  <c r="AA650" i="28"/>
  <c r="U650" i="28"/>
  <c r="AW650" i="28"/>
  <c r="T650" i="28"/>
  <c r="Y650" i="28"/>
  <c r="BE650" i="28"/>
  <c r="O650" i="28"/>
  <c r="AQ650" i="28"/>
  <c r="AY650" i="28"/>
  <c r="X650" i="28"/>
  <c r="BG650" i="28"/>
  <c r="BC650" i="28"/>
  <c r="AT650" i="28"/>
  <c r="M650" i="28"/>
  <c r="R650" i="28"/>
  <c r="AG650" i="28"/>
  <c r="AL650" i="28"/>
  <c r="BH650" i="28"/>
  <c r="BF650" i="28"/>
  <c r="AX650" i="28"/>
  <c r="AH650" i="28"/>
  <c r="AZ650" i="28"/>
  <c r="AU650" i="28"/>
  <c r="S650" i="28"/>
  <c r="BA650" i="28"/>
  <c r="AE650" i="28"/>
  <c r="AI650" i="28"/>
  <c r="AR655" i="25" l="1"/>
  <c r="R655" i="25"/>
  <c r="BG655" i="25"/>
  <c r="AD655" i="25"/>
  <c r="BE655" i="25"/>
  <c r="AF655" i="25"/>
  <c r="AC655" i="25"/>
  <c r="I656" i="25"/>
  <c r="H656" i="25" s="1"/>
  <c r="BC655" i="25"/>
  <c r="AX655" i="25"/>
  <c r="AO655" i="25"/>
  <c r="M655" i="25"/>
  <c r="AJ655" i="25"/>
  <c r="AT655" i="25"/>
  <c r="AA655" i="25"/>
  <c r="AN655" i="25"/>
  <c r="AM655" i="25"/>
  <c r="O655" i="25"/>
  <c r="AK655" i="25"/>
  <c r="AL655" i="25"/>
  <c r="AH655" i="25"/>
  <c r="AI655" i="25"/>
  <c r="BF655" i="25"/>
  <c r="AZ655" i="25"/>
  <c r="BB655" i="25"/>
  <c r="Y655" i="25"/>
  <c r="BI655" i="25"/>
  <c r="T655" i="25"/>
  <c r="AY655" i="25"/>
  <c r="AU655" i="25"/>
  <c r="AQ655" i="25"/>
  <c r="S655" i="25"/>
  <c r="BA655" i="25"/>
  <c r="W655" i="25"/>
  <c r="AE655" i="25"/>
  <c r="AS655" i="25"/>
  <c r="U655" i="25"/>
  <c r="K655" i="25"/>
  <c r="Z655" i="25"/>
  <c r="AB655" i="25"/>
  <c r="AV655" i="25"/>
  <c r="P655" i="25"/>
  <c r="J656" i="25"/>
  <c r="AP655" i="25"/>
  <c r="V655" i="25"/>
  <c r="Q655" i="25"/>
  <c r="L655" i="25"/>
  <c r="BH655" i="25"/>
  <c r="AW655" i="25"/>
  <c r="BD655" i="25"/>
  <c r="N655" i="25"/>
  <c r="AG655" i="25"/>
  <c r="X655" i="25"/>
  <c r="AC651" i="28"/>
  <c r="AW651" i="28"/>
  <c r="BF651" i="28"/>
  <c r="AI651" i="28"/>
  <c r="AO651" i="28"/>
  <c r="AG651" i="28"/>
  <c r="Q651" i="28"/>
  <c r="I652" i="28"/>
  <c r="H652" i="28" s="1"/>
  <c r="BA651" i="28"/>
  <c r="AU651" i="28"/>
  <c r="AX651" i="28"/>
  <c r="AP651" i="28"/>
  <c r="N651" i="28"/>
  <c r="AH651" i="28"/>
  <c r="BD651" i="28"/>
  <c r="V651" i="28"/>
  <c r="AN651" i="28"/>
  <c r="AE651" i="28"/>
  <c r="S651" i="28"/>
  <c r="T651" i="28"/>
  <c r="AA651" i="28"/>
  <c r="AK651" i="28"/>
  <c r="AS651" i="28"/>
  <c r="K651" i="28"/>
  <c r="BE651" i="28"/>
  <c r="BG651" i="28"/>
  <c r="BH651" i="28"/>
  <c r="AF651" i="28"/>
  <c r="Z651" i="28"/>
  <c r="Y651" i="28"/>
  <c r="P651" i="28"/>
  <c r="AD651" i="28"/>
  <c r="M651" i="28"/>
  <c r="R651" i="28"/>
  <c r="AL651" i="28"/>
  <c r="BC651" i="28"/>
  <c r="BB651" i="28"/>
  <c r="X651" i="28"/>
  <c r="L651" i="28"/>
  <c r="AT651" i="28"/>
  <c r="O651" i="28"/>
  <c r="AR651" i="28"/>
  <c r="AM651" i="28"/>
  <c r="W651" i="28"/>
  <c r="AZ651" i="28"/>
  <c r="AQ651" i="28"/>
  <c r="AJ651" i="28"/>
  <c r="J652" i="28"/>
  <c r="AY651" i="28"/>
  <c r="AB651" i="28"/>
  <c r="U651" i="28"/>
  <c r="AV651" i="28"/>
  <c r="Z656" i="25" l="1"/>
  <c r="BC656" i="25"/>
  <c r="BF656" i="25"/>
  <c r="AI656" i="25"/>
  <c r="AH656" i="25"/>
  <c r="AU656" i="25"/>
  <c r="AT656" i="25"/>
  <c r="AB656" i="25"/>
  <c r="AM656" i="25"/>
  <c r="W656" i="25"/>
  <c r="BI656" i="25"/>
  <c r="AL656" i="25"/>
  <c r="AC656" i="25"/>
  <c r="AJ656" i="25"/>
  <c r="BA656" i="25"/>
  <c r="P656" i="25"/>
  <c r="AV656" i="25"/>
  <c r="AE656" i="25"/>
  <c r="AG656" i="25"/>
  <c r="AF656" i="25"/>
  <c r="BE656" i="25"/>
  <c r="BH656" i="25"/>
  <c r="L656" i="25"/>
  <c r="BG656" i="25"/>
  <c r="X656" i="25"/>
  <c r="AN656" i="25"/>
  <c r="AS656" i="25"/>
  <c r="N656" i="25"/>
  <c r="AA656" i="25"/>
  <c r="AO656" i="25"/>
  <c r="O656" i="25"/>
  <c r="AZ656" i="25"/>
  <c r="Y656" i="25"/>
  <c r="AP656" i="25"/>
  <c r="R656" i="25"/>
  <c r="M656" i="25"/>
  <c r="K656" i="25"/>
  <c r="AY656" i="25"/>
  <c r="AX656" i="25"/>
  <c r="AD656" i="25"/>
  <c r="V656" i="25"/>
  <c r="J657" i="25"/>
  <c r="BB656" i="25"/>
  <c r="BD656" i="25"/>
  <c r="AQ656" i="25"/>
  <c r="I657" i="25"/>
  <c r="H657" i="25" s="1"/>
  <c r="AK656" i="25"/>
  <c r="S656" i="25"/>
  <c r="AW656" i="25"/>
  <c r="AR656" i="25"/>
  <c r="T656" i="25"/>
  <c r="U656" i="25"/>
  <c r="Q656" i="25"/>
  <c r="R652" i="28"/>
  <c r="BH652" i="28"/>
  <c r="T652" i="28"/>
  <c r="Q652" i="28"/>
  <c r="AK652" i="28"/>
  <c r="AM652" i="28"/>
  <c r="BC652" i="28"/>
  <c r="AU652" i="28"/>
  <c r="Z652" i="28"/>
  <c r="AS652" i="28"/>
  <c r="P652" i="28"/>
  <c r="AQ652" i="28"/>
  <c r="AY652" i="28"/>
  <c r="AF652" i="28"/>
  <c r="AW652" i="28"/>
  <c r="AV652" i="28"/>
  <c r="AT652" i="28"/>
  <c r="AI652" i="28"/>
  <c r="V652" i="28"/>
  <c r="AB652" i="28"/>
  <c r="AD652" i="28"/>
  <c r="BF652" i="28"/>
  <c r="M652" i="28"/>
  <c r="L652" i="28"/>
  <c r="X652" i="28"/>
  <c r="BD652" i="28"/>
  <c r="AC652" i="28"/>
  <c r="AH652" i="28"/>
  <c r="BG652" i="28"/>
  <c r="AG652" i="28"/>
  <c r="AX652" i="28"/>
  <c r="AR652" i="28"/>
  <c r="Y652" i="28"/>
  <c r="BB652" i="28"/>
  <c r="AO652" i="28"/>
  <c r="W652" i="28"/>
  <c r="U652" i="28"/>
  <c r="BA652" i="28"/>
  <c r="J653" i="28"/>
  <c r="K652" i="28"/>
  <c r="S652" i="28"/>
  <c r="AA652" i="28"/>
  <c r="AN652" i="28"/>
  <c r="AE652" i="28"/>
  <c r="I653" i="28"/>
  <c r="H653" i="28" s="1"/>
  <c r="AZ652" i="28"/>
  <c r="BE652" i="28"/>
  <c r="AL652" i="28"/>
  <c r="O652" i="28"/>
  <c r="AJ652" i="28"/>
  <c r="AP652" i="28"/>
  <c r="N652" i="28"/>
  <c r="X653" i="28" l="1"/>
  <c r="AI653" i="28"/>
  <c r="J654" i="28"/>
  <c r="BH653" i="28"/>
  <c r="AM653" i="28"/>
  <c r="P653" i="28"/>
  <c r="Z653" i="28"/>
  <c r="AD653" i="28"/>
  <c r="N653" i="28"/>
  <c r="AC653" i="28"/>
  <c r="K653" i="28"/>
  <c r="AW653" i="28"/>
  <c r="AU653" i="28"/>
  <c r="AZ653" i="28"/>
  <c r="BG653" i="28"/>
  <c r="AP653" i="28"/>
  <c r="BA653" i="28"/>
  <c r="AA653" i="28"/>
  <c r="AV653" i="28"/>
  <c r="BC653" i="28"/>
  <c r="R653" i="28"/>
  <c r="V653" i="28"/>
  <c r="AL653" i="28"/>
  <c r="BF653" i="28"/>
  <c r="AB653" i="28"/>
  <c r="AH653" i="28"/>
  <c r="T653" i="28"/>
  <c r="I654" i="28"/>
  <c r="H654" i="28" s="1"/>
  <c r="AQ653" i="28"/>
  <c r="BE653" i="28"/>
  <c r="AK653" i="28"/>
  <c r="AO653" i="28"/>
  <c r="S653" i="28"/>
  <c r="AF653" i="28"/>
  <c r="AX653" i="28"/>
  <c r="BD653" i="28"/>
  <c r="W653" i="28"/>
  <c r="AG653" i="28"/>
  <c r="AN653" i="28"/>
  <c r="O653" i="28"/>
  <c r="M653" i="28"/>
  <c r="AS653" i="28"/>
  <c r="U653" i="28"/>
  <c r="Q653" i="28"/>
  <c r="AT653" i="28"/>
  <c r="BB653" i="28"/>
  <c r="AY653" i="28"/>
  <c r="AE653" i="28"/>
  <c r="Y653" i="28"/>
  <c r="L653" i="28"/>
  <c r="AR653" i="28"/>
  <c r="AJ653" i="28"/>
  <c r="Y657" i="25"/>
  <c r="O657" i="25"/>
  <c r="AU657" i="25"/>
  <c r="AA657" i="25"/>
  <c r="AR657" i="25"/>
  <c r="AJ657" i="25"/>
  <c r="AK657" i="25"/>
  <c r="BA657" i="25"/>
  <c r="L657" i="25"/>
  <c r="Z657" i="25"/>
  <c r="U657" i="25"/>
  <c r="AF657" i="25"/>
  <c r="AG657" i="25"/>
  <c r="AM657" i="25"/>
  <c r="AS657" i="25"/>
  <c r="M657" i="25"/>
  <c r="AI657" i="25"/>
  <c r="J658" i="25"/>
  <c r="BG657" i="25"/>
  <c r="AP657" i="25"/>
  <c r="AT657" i="25"/>
  <c r="AB657" i="25"/>
  <c r="I658" i="25"/>
  <c r="H658" i="25" s="1"/>
  <c r="BE657" i="25"/>
  <c r="BB657" i="25"/>
  <c r="BC657" i="25"/>
  <c r="AD657" i="25"/>
  <c r="AO657" i="25"/>
  <c r="BI657" i="25"/>
  <c r="V657" i="25"/>
  <c r="T657" i="25"/>
  <c r="W657" i="25"/>
  <c r="AE657" i="25"/>
  <c r="AX657" i="25"/>
  <c r="AY657" i="25"/>
  <c r="AH657" i="25"/>
  <c r="AC657" i="25"/>
  <c r="AZ657" i="25"/>
  <c r="AN657" i="25"/>
  <c r="BH657" i="25"/>
  <c r="BF657" i="25"/>
  <c r="N657" i="25"/>
  <c r="K657" i="25"/>
  <c r="AW657" i="25"/>
  <c r="Q657" i="25"/>
  <c r="BD657" i="25"/>
  <c r="P657" i="25"/>
  <c r="AL657" i="25"/>
  <c r="AQ657" i="25"/>
  <c r="S657" i="25"/>
  <c r="X657" i="25"/>
  <c r="AV657" i="25"/>
  <c r="R657" i="25"/>
  <c r="K658" i="25" l="1"/>
  <c r="AC658" i="25"/>
  <c r="I659" i="25"/>
  <c r="H659" i="25" s="1"/>
  <c r="U658" i="25"/>
  <c r="AF658" i="25"/>
  <c r="O658" i="25"/>
  <c r="T658" i="25"/>
  <c r="BA658" i="25"/>
  <c r="AJ658" i="25"/>
  <c r="BB658" i="25"/>
  <c r="AG658" i="25"/>
  <c r="N658" i="25"/>
  <c r="M658" i="25"/>
  <c r="AE658" i="25"/>
  <c r="AQ658" i="25"/>
  <c r="BG658" i="25"/>
  <c r="BF658" i="25"/>
  <c r="Q658" i="25"/>
  <c r="AH658" i="25"/>
  <c r="AD658" i="25"/>
  <c r="Y658" i="25"/>
  <c r="AB658" i="25"/>
  <c r="AK658" i="25"/>
  <c r="Z658" i="25"/>
  <c r="J659" i="25"/>
  <c r="BD658" i="25"/>
  <c r="W658" i="25"/>
  <c r="L658" i="25"/>
  <c r="AI658" i="25"/>
  <c r="BE658" i="25"/>
  <c r="AN658" i="25"/>
  <c r="AW658" i="25"/>
  <c r="R658" i="25"/>
  <c r="V658" i="25"/>
  <c r="AS658" i="25"/>
  <c r="AA658" i="25"/>
  <c r="AP658" i="25"/>
  <c r="BH658" i="25"/>
  <c r="AL658" i="25"/>
  <c r="AM658" i="25"/>
  <c r="X658" i="25"/>
  <c r="BI658" i="25"/>
  <c r="AU658" i="25"/>
  <c r="P658" i="25"/>
  <c r="AO658" i="25"/>
  <c r="AY658" i="25"/>
  <c r="S658" i="25"/>
  <c r="AV658" i="25"/>
  <c r="AX658" i="25"/>
  <c r="AT658" i="25"/>
  <c r="AR658" i="25"/>
  <c r="AZ658" i="25"/>
  <c r="BC658" i="25"/>
  <c r="W654" i="28"/>
  <c r="BC654" i="28"/>
  <c r="Z654" i="28"/>
  <c r="AG654" i="28"/>
  <c r="AQ654" i="28"/>
  <c r="AL654" i="28"/>
  <c r="AH654" i="28"/>
  <c r="I655" i="28"/>
  <c r="H655" i="28" s="1"/>
  <c r="Q654" i="28"/>
  <c r="AJ654" i="28"/>
  <c r="AO654" i="28"/>
  <c r="AM654" i="28"/>
  <c r="AC654" i="28"/>
  <c r="AR654" i="28"/>
  <c r="AB654" i="28"/>
  <c r="AK654" i="28"/>
  <c r="AV654" i="28"/>
  <c r="AE654" i="28"/>
  <c r="BG654" i="28"/>
  <c r="P654" i="28"/>
  <c r="J655" i="28"/>
  <c r="BE654" i="28"/>
  <c r="BF654" i="28"/>
  <c r="AX654" i="28"/>
  <c r="AD654" i="28"/>
  <c r="O654" i="28"/>
  <c r="L654" i="28"/>
  <c r="N654" i="28"/>
  <c r="AP654" i="28"/>
  <c r="AI654" i="28"/>
  <c r="R654" i="28"/>
  <c r="V654" i="28"/>
  <c r="T654" i="28"/>
  <c r="BA654" i="28"/>
  <c r="AA654" i="28"/>
  <c r="AU654" i="28"/>
  <c r="AF654" i="28"/>
  <c r="S654" i="28"/>
  <c r="K654" i="28"/>
  <c r="BD654" i="28"/>
  <c r="X654" i="28"/>
  <c r="AS654" i="28"/>
  <c r="U654" i="28"/>
  <c r="AW654" i="28"/>
  <c r="AT654" i="28"/>
  <c r="AY654" i="28"/>
  <c r="Y654" i="28"/>
  <c r="M654" i="28"/>
  <c r="BH654" i="28"/>
  <c r="AZ654" i="28"/>
  <c r="AN654" i="28"/>
  <c r="BB654" i="28"/>
  <c r="N655" i="28" l="1"/>
  <c r="K655" i="28"/>
  <c r="P655" i="28"/>
  <c r="BG655" i="28"/>
  <c r="AR655" i="28"/>
  <c r="BA655" i="28"/>
  <c r="X655" i="28"/>
  <c r="AT655" i="28"/>
  <c r="Z655" i="28"/>
  <c r="U655" i="28"/>
  <c r="AM655" i="28"/>
  <c r="AJ655" i="28"/>
  <c r="BF655" i="28"/>
  <c r="AL655" i="28"/>
  <c r="AV655" i="28"/>
  <c r="AY655" i="28"/>
  <c r="AB655" i="28"/>
  <c r="AK655" i="28"/>
  <c r="AN655" i="28"/>
  <c r="AE655" i="28"/>
  <c r="AS655" i="28"/>
  <c r="AC655" i="28"/>
  <c r="AQ655" i="28"/>
  <c r="L655" i="28"/>
  <c r="V655" i="28"/>
  <c r="J656" i="28"/>
  <c r="BE655" i="28"/>
  <c r="AI655" i="28"/>
  <c r="AU655" i="28"/>
  <c r="BC655" i="28"/>
  <c r="AZ655" i="28"/>
  <c r="R655" i="28"/>
  <c r="AA655" i="28"/>
  <c r="W655" i="28"/>
  <c r="I656" i="28"/>
  <c r="H656" i="28" s="1"/>
  <c r="O655" i="28"/>
  <c r="Y655" i="28"/>
  <c r="T655" i="28"/>
  <c r="AO655" i="28"/>
  <c r="AH655" i="28"/>
  <c r="BB655" i="28"/>
  <c r="AD655" i="28"/>
  <c r="AW655" i="28"/>
  <c r="BD655" i="28"/>
  <c r="M655" i="28"/>
  <c r="AG655" i="28"/>
  <c r="S655" i="28"/>
  <c r="AF655" i="28"/>
  <c r="BH655" i="28"/>
  <c r="AP655" i="28"/>
  <c r="AX655" i="28"/>
  <c r="Q655" i="28"/>
  <c r="AU659" i="25"/>
  <c r="AR659" i="25"/>
  <c r="AV659" i="25"/>
  <c r="Q659" i="25"/>
  <c r="AL659" i="25"/>
  <c r="AT659" i="25"/>
  <c r="P659" i="25"/>
  <c r="AA659" i="25"/>
  <c r="BD659" i="25"/>
  <c r="N659" i="25"/>
  <c r="AE659" i="25"/>
  <c r="S659" i="25"/>
  <c r="T659" i="25"/>
  <c r="R659" i="25"/>
  <c r="BC659" i="25"/>
  <c r="AD659" i="25"/>
  <c r="BI659" i="25"/>
  <c r="AY659" i="25"/>
  <c r="AC659" i="25"/>
  <c r="AO659" i="25"/>
  <c r="AJ659" i="25"/>
  <c r="AW659" i="25"/>
  <c r="J660" i="25"/>
  <c r="BF659" i="25"/>
  <c r="AP659" i="25"/>
  <c r="L659" i="25"/>
  <c r="Y659" i="25"/>
  <c r="AI659" i="25"/>
  <c r="AK659" i="25"/>
  <c r="AG659" i="25"/>
  <c r="AN659" i="25"/>
  <c r="U659" i="25"/>
  <c r="V659" i="25"/>
  <c r="BB659" i="25"/>
  <c r="W659" i="25"/>
  <c r="BE659" i="25"/>
  <c r="M659" i="25"/>
  <c r="AX659" i="25"/>
  <c r="AF659" i="25"/>
  <c r="O659" i="25"/>
  <c r="X659" i="25"/>
  <c r="AB659" i="25"/>
  <c r="AH659" i="25"/>
  <c r="BG659" i="25"/>
  <c r="AM659" i="25"/>
  <c r="AZ659" i="25"/>
  <c r="BA659" i="25"/>
  <c r="BH659" i="25"/>
  <c r="I660" i="25"/>
  <c r="H660" i="25" s="1"/>
  <c r="AS659" i="25"/>
  <c r="Z659" i="25"/>
  <c r="AQ659" i="25"/>
  <c r="K659" i="25"/>
  <c r="AB656" i="28" l="1"/>
  <c r="AA656" i="28"/>
  <c r="P656" i="28"/>
  <c r="AC656" i="28"/>
  <c r="BA656" i="28"/>
  <c r="I657" i="28"/>
  <c r="H657" i="28" s="1"/>
  <c r="AV656" i="28"/>
  <c r="AK656" i="28"/>
  <c r="AU656" i="28"/>
  <c r="M656" i="28"/>
  <c r="AF656" i="28"/>
  <c r="W656" i="28"/>
  <c r="BF656" i="28"/>
  <c r="N656" i="28"/>
  <c r="BB656" i="28"/>
  <c r="AH656" i="28"/>
  <c r="J657" i="28"/>
  <c r="BH656" i="28"/>
  <c r="AJ656" i="28"/>
  <c r="T656" i="28"/>
  <c r="Q656" i="28"/>
  <c r="AS656" i="28"/>
  <c r="AL656" i="28"/>
  <c r="AP656" i="28"/>
  <c r="V656" i="28"/>
  <c r="AO656" i="28"/>
  <c r="AG656" i="28"/>
  <c r="Z656" i="28"/>
  <c r="U656" i="28"/>
  <c r="BG656" i="28"/>
  <c r="AM656" i="28"/>
  <c r="AX656" i="28"/>
  <c r="AI656" i="28"/>
  <c r="AR656" i="28"/>
  <c r="Y656" i="28"/>
  <c r="AY656" i="28"/>
  <c r="O656" i="28"/>
  <c r="AN656" i="28"/>
  <c r="AZ656" i="28"/>
  <c r="L656" i="28"/>
  <c r="AT656" i="28"/>
  <c r="S656" i="28"/>
  <c r="BD656" i="28"/>
  <c r="X656" i="28"/>
  <c r="AD656" i="28"/>
  <c r="BE656" i="28"/>
  <c r="AE656" i="28"/>
  <c r="BC656" i="28"/>
  <c r="K656" i="28"/>
  <c r="AQ656" i="28"/>
  <c r="R656" i="28"/>
  <c r="AW656" i="28"/>
  <c r="AO660" i="25"/>
  <c r="S660" i="25"/>
  <c r="Z660" i="25"/>
  <c r="U660" i="25"/>
  <c r="AF660" i="25"/>
  <c r="X660" i="25"/>
  <c r="M660" i="25"/>
  <c r="AV660" i="25"/>
  <c r="O660" i="25"/>
  <c r="AP660" i="25"/>
  <c r="N660" i="25"/>
  <c r="AL660" i="25"/>
  <c r="AX660" i="25"/>
  <c r="BC660" i="25"/>
  <c r="BB660" i="25"/>
  <c r="AY660" i="25"/>
  <c r="AB660" i="25"/>
  <c r="BI660" i="25"/>
  <c r="T660" i="25"/>
  <c r="AZ660" i="25"/>
  <c r="AT660" i="25"/>
  <c r="AS660" i="25"/>
  <c r="BF660" i="25"/>
  <c r="AE660" i="25"/>
  <c r="J661" i="25"/>
  <c r="L660" i="25"/>
  <c r="AH660" i="25"/>
  <c r="BE660" i="25"/>
  <c r="BH660" i="25"/>
  <c r="BD660" i="25"/>
  <c r="P660" i="25"/>
  <c r="AQ660" i="25"/>
  <c r="BA660" i="25"/>
  <c r="AI660" i="25"/>
  <c r="AM660" i="25"/>
  <c r="AC660" i="25"/>
  <c r="Y660" i="25"/>
  <c r="AD660" i="25"/>
  <c r="K660" i="25"/>
  <c r="AU660" i="25"/>
  <c r="BG660" i="25"/>
  <c r="R660" i="25"/>
  <c r="AG660" i="25"/>
  <c r="I661" i="25"/>
  <c r="H661" i="25" s="1"/>
  <c r="AN660" i="25"/>
  <c r="AW660" i="25"/>
  <c r="AK660" i="25"/>
  <c r="Q660" i="25"/>
  <c r="AA660" i="25"/>
  <c r="AR660" i="25"/>
  <c r="AJ660" i="25"/>
  <c r="V660" i="25"/>
  <c r="W660" i="25"/>
  <c r="W661" i="25" l="1"/>
  <c r="BF661" i="25"/>
  <c r="Y661" i="25"/>
  <c r="O661" i="25"/>
  <c r="L661" i="25"/>
  <c r="AC661" i="25"/>
  <c r="AM661" i="25"/>
  <c r="T661" i="25"/>
  <c r="AA661" i="25"/>
  <c r="AD661" i="25"/>
  <c r="AR661" i="25"/>
  <c r="BB661" i="25"/>
  <c r="AY661" i="25"/>
  <c r="AE661" i="25"/>
  <c r="Z661" i="25"/>
  <c r="J662" i="25"/>
  <c r="V661" i="25"/>
  <c r="BD661" i="25"/>
  <c r="X661" i="25"/>
  <c r="AG661" i="25"/>
  <c r="AN661" i="25"/>
  <c r="AX661" i="25"/>
  <c r="AW661" i="25"/>
  <c r="AO661" i="25"/>
  <c r="AV661" i="25"/>
  <c r="N661" i="25"/>
  <c r="AF661" i="25"/>
  <c r="BA661" i="25"/>
  <c r="U661" i="25"/>
  <c r="BC661" i="25"/>
  <c r="K661" i="25"/>
  <c r="M661" i="25"/>
  <c r="AZ661" i="25"/>
  <c r="AH661" i="25"/>
  <c r="AJ661" i="25"/>
  <c r="BE661" i="25"/>
  <c r="BH661" i="25"/>
  <c r="BI661" i="25"/>
  <c r="AQ661" i="25"/>
  <c r="AB661" i="25"/>
  <c r="AP661" i="25"/>
  <c r="AI661" i="25"/>
  <c r="AL661" i="25"/>
  <c r="BG661" i="25"/>
  <c r="S661" i="25"/>
  <c r="AS661" i="25"/>
  <c r="AK661" i="25"/>
  <c r="P661" i="25"/>
  <c r="R661" i="25"/>
  <c r="AT661" i="25"/>
  <c r="AU661" i="25"/>
  <c r="I662" i="25"/>
  <c r="H662" i="25" s="1"/>
  <c r="Q661" i="25"/>
  <c r="L657" i="28"/>
  <c r="BB657" i="28"/>
  <c r="T657" i="28"/>
  <c r="AB657" i="28"/>
  <c r="AW657" i="28"/>
  <c r="AT657" i="28"/>
  <c r="BE657" i="28"/>
  <c r="S657" i="28"/>
  <c r="AF657" i="28"/>
  <c r="AX657" i="28"/>
  <c r="U657" i="28"/>
  <c r="M657" i="28"/>
  <c r="AO657" i="28"/>
  <c r="AI657" i="28"/>
  <c r="R657" i="28"/>
  <c r="BF657" i="28"/>
  <c r="I658" i="28"/>
  <c r="H658" i="28" s="1"/>
  <c r="Q657" i="28"/>
  <c r="AU657" i="28"/>
  <c r="AE657" i="28"/>
  <c r="AQ657" i="28"/>
  <c r="AY657" i="28"/>
  <c r="AV657" i="28"/>
  <c r="O657" i="28"/>
  <c r="Y657" i="28"/>
  <c r="P657" i="28"/>
  <c r="BD657" i="28"/>
  <c r="AZ657" i="28"/>
  <c r="J658" i="28"/>
  <c r="AG657" i="28"/>
  <c r="W657" i="28"/>
  <c r="AC657" i="28"/>
  <c r="AS657" i="28"/>
  <c r="AM657" i="28"/>
  <c r="AA657" i="28"/>
  <c r="AL657" i="28"/>
  <c r="BC657" i="28"/>
  <c r="AK657" i="28"/>
  <c r="AN657" i="28"/>
  <c r="N657" i="28"/>
  <c r="BA657" i="28"/>
  <c r="AD657" i="28"/>
  <c r="Z657" i="28"/>
  <c r="AJ657" i="28"/>
  <c r="AR657" i="28"/>
  <c r="X657" i="28"/>
  <c r="BH657" i="28"/>
  <c r="AP657" i="28"/>
  <c r="K657" i="28"/>
  <c r="BG657" i="28"/>
  <c r="V657" i="28"/>
  <c r="AH657" i="28"/>
  <c r="AX658" i="28" l="1"/>
  <c r="AO658" i="28"/>
  <c r="R658" i="28"/>
  <c r="AH658" i="28"/>
  <c r="K658" i="28"/>
  <c r="AW658" i="28"/>
  <c r="X658" i="28"/>
  <c r="J659" i="28"/>
  <c r="S658" i="28"/>
  <c r="BD658" i="28"/>
  <c r="AN658" i="28"/>
  <c r="AM658" i="28"/>
  <c r="AK658" i="28"/>
  <c r="I659" i="28"/>
  <c r="H659" i="28" s="1"/>
  <c r="Z658" i="28"/>
  <c r="AT658" i="28"/>
  <c r="Y658" i="28"/>
  <c r="P658" i="28"/>
  <c r="BH658" i="28"/>
  <c r="AJ658" i="28"/>
  <c r="W658" i="28"/>
  <c r="O658" i="28"/>
  <c r="T658" i="28"/>
  <c r="BB658" i="28"/>
  <c r="AA658" i="28"/>
  <c r="N658" i="28"/>
  <c r="AR658" i="28"/>
  <c r="BG658" i="28"/>
  <c r="BC658" i="28"/>
  <c r="U658" i="28"/>
  <c r="AC658" i="28"/>
  <c r="V658" i="28"/>
  <c r="AZ658" i="28"/>
  <c r="AI658" i="28"/>
  <c r="AS658" i="28"/>
  <c r="BE658" i="28"/>
  <c r="AV658" i="28"/>
  <c r="BF658" i="28"/>
  <c r="L658" i="28"/>
  <c r="AE658" i="28"/>
  <c r="AB658" i="28"/>
  <c r="AL658" i="28"/>
  <c r="AY658" i="28"/>
  <c r="AD658" i="28"/>
  <c r="AG658" i="28"/>
  <c r="BA658" i="28"/>
  <c r="AF658" i="28"/>
  <c r="AU658" i="28"/>
  <c r="Q658" i="28"/>
  <c r="AP658" i="28"/>
  <c r="M658" i="28"/>
  <c r="AQ658" i="28"/>
  <c r="U662" i="25"/>
  <c r="AP662" i="25"/>
  <c r="V662" i="25"/>
  <c r="BG662" i="25"/>
  <c r="J663" i="25"/>
  <c r="N662" i="25"/>
  <c r="BA662" i="25"/>
  <c r="BB662" i="25"/>
  <c r="AV662" i="25"/>
  <c r="AM662" i="25"/>
  <c r="AZ662" i="25"/>
  <c r="BF662" i="25"/>
  <c r="AC662" i="25"/>
  <c r="AU662" i="25"/>
  <c r="BH662" i="25"/>
  <c r="BD662" i="25"/>
  <c r="Y662" i="25"/>
  <c r="M662" i="25"/>
  <c r="AK662" i="25"/>
  <c r="AH662" i="25"/>
  <c r="I663" i="25"/>
  <c r="H663" i="25" s="1"/>
  <c r="X662" i="25"/>
  <c r="AQ662" i="25"/>
  <c r="AN662" i="25"/>
  <c r="AL662" i="25"/>
  <c r="BE662" i="25"/>
  <c r="AJ662" i="25"/>
  <c r="AO662" i="25"/>
  <c r="AW662" i="25"/>
  <c r="AX662" i="25"/>
  <c r="Z662" i="25"/>
  <c r="AE662" i="25"/>
  <c r="AG662" i="25"/>
  <c r="BI662" i="25"/>
  <c r="AI662" i="25"/>
  <c r="AD662" i="25"/>
  <c r="L662" i="25"/>
  <c r="BC662" i="25"/>
  <c r="AY662" i="25"/>
  <c r="O662" i="25"/>
  <c r="P662" i="25"/>
  <c r="T662" i="25"/>
  <c r="K662" i="25"/>
  <c r="R662" i="25"/>
  <c r="Q662" i="25"/>
  <c r="AA662" i="25"/>
  <c r="S662" i="25"/>
  <c r="AS662" i="25"/>
  <c r="AB662" i="25"/>
  <c r="W662" i="25"/>
  <c r="AF662" i="25"/>
  <c r="AT662" i="25"/>
  <c r="AR662" i="25"/>
  <c r="AW659" i="28" l="1"/>
  <c r="AU659" i="28"/>
  <c r="AG659" i="28"/>
  <c r="AL659" i="28"/>
  <c r="AH659" i="28"/>
  <c r="S659" i="28"/>
  <c r="AA659" i="28"/>
  <c r="AR659" i="28"/>
  <c r="AT659" i="28"/>
  <c r="AM659" i="28"/>
  <c r="T659" i="28"/>
  <c r="BB659" i="28"/>
  <c r="AE659" i="28"/>
  <c r="X659" i="28"/>
  <c r="P659" i="28"/>
  <c r="V659" i="28"/>
  <c r="AB659" i="28"/>
  <c r="BA659" i="28"/>
  <c r="AD659" i="28"/>
  <c r="AC659" i="28"/>
  <c r="Q659" i="28"/>
  <c r="AK659" i="28"/>
  <c r="AS659" i="28"/>
  <c r="O659" i="28"/>
  <c r="AZ659" i="28"/>
  <c r="AP659" i="28"/>
  <c r="AQ659" i="28"/>
  <c r="Y659" i="28"/>
  <c r="AI659" i="28"/>
  <c r="U659" i="28"/>
  <c r="BG659" i="28"/>
  <c r="AF659" i="28"/>
  <c r="W659" i="28"/>
  <c r="BH659" i="28"/>
  <c r="I660" i="28"/>
  <c r="H660" i="28" s="1"/>
  <c r="L659" i="28"/>
  <c r="N659" i="28"/>
  <c r="AY659" i="28"/>
  <c r="AX659" i="28"/>
  <c r="BF659" i="28"/>
  <c r="K659" i="28"/>
  <c r="AO659" i="28"/>
  <c r="M659" i="28"/>
  <c r="R659" i="28"/>
  <c r="BE659" i="28"/>
  <c r="AV659" i="28"/>
  <c r="J660" i="28"/>
  <c r="BC659" i="28"/>
  <c r="Z659" i="28"/>
  <c r="AN659" i="28"/>
  <c r="AJ659" i="28"/>
  <c r="BD659" i="28"/>
  <c r="AF663" i="25"/>
  <c r="BC663" i="25"/>
  <c r="J664" i="25"/>
  <c r="Q663" i="25"/>
  <c r="Y663" i="25"/>
  <c r="AI663" i="25"/>
  <c r="AB663" i="25"/>
  <c r="BF663" i="25"/>
  <c r="AV663" i="25"/>
  <c r="AO663" i="25"/>
  <c r="AN663" i="25"/>
  <c r="R663" i="25"/>
  <c r="AP663" i="25"/>
  <c r="AR663" i="25"/>
  <c r="BI663" i="25"/>
  <c r="AJ663" i="25"/>
  <c r="AU663" i="25"/>
  <c r="AQ663" i="25"/>
  <c r="AZ663" i="25"/>
  <c r="U663" i="25"/>
  <c r="BA663" i="25"/>
  <c r="BE663" i="25"/>
  <c r="AD663" i="25"/>
  <c r="M663" i="25"/>
  <c r="O663" i="25"/>
  <c r="X663" i="25"/>
  <c r="AT663" i="25"/>
  <c r="BG663" i="25"/>
  <c r="P663" i="25"/>
  <c r="I664" i="25"/>
  <c r="H664" i="25" s="1"/>
  <c r="T663" i="25"/>
  <c r="W663" i="25"/>
  <c r="AH663" i="25"/>
  <c r="BH663" i="25"/>
  <c r="AC663" i="25"/>
  <c r="AG663" i="25"/>
  <c r="BD663" i="25"/>
  <c r="AA663" i="25"/>
  <c r="AX663" i="25"/>
  <c r="AM663" i="25"/>
  <c r="N663" i="25"/>
  <c r="AY663" i="25"/>
  <c r="AW663" i="25"/>
  <c r="BB663" i="25"/>
  <c r="AL663" i="25"/>
  <c r="S663" i="25"/>
  <c r="AS663" i="25"/>
  <c r="K663" i="25"/>
  <c r="V663" i="25"/>
  <c r="L663" i="25"/>
  <c r="AE663" i="25"/>
  <c r="Z663" i="25"/>
  <c r="AK663" i="25"/>
  <c r="Q664" i="25" l="1"/>
  <c r="AX664" i="25"/>
  <c r="U664" i="25"/>
  <c r="S664" i="25"/>
  <c r="AG664" i="25"/>
  <c r="AR664" i="25"/>
  <c r="AN664" i="25"/>
  <c r="AZ664" i="25"/>
  <c r="Z664" i="25"/>
  <c r="BB664" i="25"/>
  <c r="BE664" i="25"/>
  <c r="AD664" i="25"/>
  <c r="AY664" i="25"/>
  <c r="L664" i="25"/>
  <c r="O664" i="25"/>
  <c r="AV664" i="25"/>
  <c r="AI664" i="25"/>
  <c r="K664" i="25"/>
  <c r="N664" i="25"/>
  <c r="AW664" i="25"/>
  <c r="AT664" i="25"/>
  <c r="AJ664" i="25"/>
  <c r="BF664" i="25"/>
  <c r="V664" i="25"/>
  <c r="T664" i="25"/>
  <c r="AA664" i="25"/>
  <c r="I665" i="25"/>
  <c r="H665" i="25" s="1"/>
  <c r="BH664" i="25"/>
  <c r="AO664" i="25"/>
  <c r="P664" i="25"/>
  <c r="BD664" i="25"/>
  <c r="AS664" i="25"/>
  <c r="AK664" i="25"/>
  <c r="W664" i="25"/>
  <c r="AL664" i="25"/>
  <c r="AB664" i="25"/>
  <c r="AM664" i="25"/>
  <c r="AF664" i="25"/>
  <c r="R664" i="25"/>
  <c r="BC664" i="25"/>
  <c r="BI664" i="25"/>
  <c r="BG664" i="25"/>
  <c r="AU664" i="25"/>
  <c r="AP664" i="25"/>
  <c r="Y664" i="25"/>
  <c r="AQ664" i="25"/>
  <c r="AE664" i="25"/>
  <c r="X664" i="25"/>
  <c r="AH664" i="25"/>
  <c r="M664" i="25"/>
  <c r="BA664" i="25"/>
  <c r="J665" i="25"/>
  <c r="AC664" i="25"/>
  <c r="M660" i="28"/>
  <c r="J661" i="28"/>
  <c r="AW660" i="28"/>
  <c r="AK660" i="28"/>
  <c r="AQ660" i="28"/>
  <c r="AL660" i="28"/>
  <c r="AO660" i="28"/>
  <c r="R660" i="28"/>
  <c r="AZ660" i="28"/>
  <c r="BB660" i="28"/>
  <c r="S660" i="28"/>
  <c r="AT660" i="28"/>
  <c r="X660" i="28"/>
  <c r="U660" i="28"/>
  <c r="AF660" i="28"/>
  <c r="BD660" i="28"/>
  <c r="AC660" i="28"/>
  <c r="N660" i="28"/>
  <c r="BE660" i="28"/>
  <c r="W660" i="28"/>
  <c r="AV660" i="28"/>
  <c r="L660" i="28"/>
  <c r="O660" i="28"/>
  <c r="AP660" i="28"/>
  <c r="AN660" i="28"/>
  <c r="AH660" i="28"/>
  <c r="K660" i="28"/>
  <c r="BH660" i="28"/>
  <c r="AE660" i="28"/>
  <c r="I661" i="28"/>
  <c r="H661" i="28" s="1"/>
  <c r="AR660" i="28"/>
  <c r="BC660" i="28"/>
  <c r="BA660" i="28"/>
  <c r="AY660" i="28"/>
  <c r="AB660" i="28"/>
  <c r="P660" i="28"/>
  <c r="Q660" i="28"/>
  <c r="AA660" i="28"/>
  <c r="AS660" i="28"/>
  <c r="Y660" i="28"/>
  <c r="V660" i="28"/>
  <c r="AJ660" i="28"/>
  <c r="AM660" i="28"/>
  <c r="T660" i="28"/>
  <c r="BF660" i="28"/>
  <c r="AX660" i="28"/>
  <c r="AI660" i="28"/>
  <c r="AU660" i="28"/>
  <c r="Z660" i="28"/>
  <c r="BG660" i="28"/>
  <c r="AD660" i="28"/>
  <c r="AG660" i="28"/>
  <c r="Q661" i="28" l="1"/>
  <c r="AO661" i="28"/>
  <c r="BD661" i="28"/>
  <c r="L661" i="28"/>
  <c r="BH661" i="28"/>
  <c r="AA661" i="28"/>
  <c r="AE661" i="28"/>
  <c r="BC661" i="28"/>
  <c r="P661" i="28"/>
  <c r="Y661" i="28"/>
  <c r="AY661" i="28"/>
  <c r="BF661" i="28"/>
  <c r="AK661" i="28"/>
  <c r="AH661" i="28"/>
  <c r="AF661" i="28"/>
  <c r="K661" i="28"/>
  <c r="W661" i="28"/>
  <c r="AB661" i="28"/>
  <c r="M661" i="28"/>
  <c r="AU661" i="28"/>
  <c r="BB661" i="28"/>
  <c r="T661" i="28"/>
  <c r="BA661" i="28"/>
  <c r="AS661" i="28"/>
  <c r="R661" i="28"/>
  <c r="AZ661" i="28"/>
  <c r="V661" i="28"/>
  <c r="AT661" i="28"/>
  <c r="U661" i="28"/>
  <c r="AW661" i="28"/>
  <c r="AC661" i="28"/>
  <c r="J662" i="28"/>
  <c r="AV661" i="28"/>
  <c r="AR661" i="28"/>
  <c r="BG661" i="28"/>
  <c r="AD661" i="28"/>
  <c r="AI661" i="28"/>
  <c r="AP661" i="28"/>
  <c r="AQ661" i="28"/>
  <c r="N661" i="28"/>
  <c r="AN661" i="28"/>
  <c r="AJ661" i="28"/>
  <c r="BE661" i="28"/>
  <c r="AX661" i="28"/>
  <c r="I662" i="28"/>
  <c r="H662" i="28" s="1"/>
  <c r="S661" i="28"/>
  <c r="AL661" i="28"/>
  <c r="O661" i="28"/>
  <c r="AG661" i="28"/>
  <c r="X661" i="28"/>
  <c r="AM661" i="28"/>
  <c r="Z661" i="28"/>
  <c r="AF665" i="25"/>
  <c r="X665" i="25"/>
  <c r="I666" i="25"/>
  <c r="H666" i="25" s="1"/>
  <c r="P665" i="25"/>
  <c r="AQ665" i="25"/>
  <c r="AO665" i="25"/>
  <c r="AE665" i="25"/>
  <c r="T665" i="25"/>
  <c r="AJ665" i="25"/>
  <c r="AD665" i="25"/>
  <c r="AG665" i="25"/>
  <c r="Y665" i="25"/>
  <c r="BE665" i="25"/>
  <c r="AH665" i="25"/>
  <c r="AX665" i="25"/>
  <c r="AK665" i="25"/>
  <c r="W665" i="25"/>
  <c r="J666" i="25"/>
  <c r="AM665" i="25"/>
  <c r="K665" i="25"/>
  <c r="BI665" i="25"/>
  <c r="AB665" i="25"/>
  <c r="AI665" i="25"/>
  <c r="AS665" i="25"/>
  <c r="AV665" i="25"/>
  <c r="R665" i="25"/>
  <c r="AU665" i="25"/>
  <c r="Q665" i="25"/>
  <c r="BA665" i="25"/>
  <c r="AL665" i="25"/>
  <c r="AT665" i="25"/>
  <c r="BB665" i="25"/>
  <c r="BG665" i="25"/>
  <c r="L665" i="25"/>
  <c r="S665" i="25"/>
  <c r="AN665" i="25"/>
  <c r="Z665" i="25"/>
  <c r="BF665" i="25"/>
  <c r="AR665" i="25"/>
  <c r="AP665" i="25"/>
  <c r="O665" i="25"/>
  <c r="BC665" i="25"/>
  <c r="BH665" i="25"/>
  <c r="U665" i="25"/>
  <c r="AW665" i="25"/>
  <c r="V665" i="25"/>
  <c r="BD665" i="25"/>
  <c r="AZ665" i="25"/>
  <c r="M665" i="25"/>
  <c r="N665" i="25"/>
  <c r="AA665" i="25"/>
  <c r="AC665" i="25"/>
  <c r="AY665" i="25"/>
  <c r="BC662" i="28" l="1"/>
  <c r="K662" i="28"/>
  <c r="P662" i="28"/>
  <c r="AX662" i="28"/>
  <c r="T662" i="28"/>
  <c r="BF662" i="28"/>
  <c r="M662" i="28"/>
  <c r="I663" i="28"/>
  <c r="H663" i="28" s="1"/>
  <c r="AG662" i="28"/>
  <c r="Y662" i="28"/>
  <c r="N662" i="28"/>
  <c r="O662" i="28"/>
  <c r="AB662" i="28"/>
  <c r="Z662" i="28"/>
  <c r="AU662" i="28"/>
  <c r="L662" i="28"/>
  <c r="AK662" i="28"/>
  <c r="W662" i="28"/>
  <c r="AA662" i="28"/>
  <c r="Q662" i="28"/>
  <c r="R662" i="28"/>
  <c r="AV662" i="28"/>
  <c r="AQ662" i="28"/>
  <c r="BA662" i="28"/>
  <c r="J663" i="28"/>
  <c r="BG662" i="28"/>
  <c r="BH662" i="28"/>
  <c r="BD662" i="28"/>
  <c r="AS662" i="28"/>
  <c r="AO662" i="28"/>
  <c r="AT662" i="28"/>
  <c r="AP662" i="28"/>
  <c r="AE662" i="28"/>
  <c r="V662" i="28"/>
  <c r="AM662" i="28"/>
  <c r="AR662" i="28"/>
  <c r="AW662" i="28"/>
  <c r="AN662" i="28"/>
  <c r="AZ662" i="28"/>
  <c r="AC662" i="28"/>
  <c r="AJ662" i="28"/>
  <c r="AD662" i="28"/>
  <c r="AF662" i="28"/>
  <c r="U662" i="28"/>
  <c r="AL662" i="28"/>
  <c r="BB662" i="28"/>
  <c r="AH662" i="28"/>
  <c r="BE662" i="28"/>
  <c r="S662" i="28"/>
  <c r="AI662" i="28"/>
  <c r="X662" i="28"/>
  <c r="AY662" i="28"/>
  <c r="AJ666" i="25"/>
  <c r="BI666" i="25"/>
  <c r="Z666" i="25"/>
  <c r="AD666" i="25"/>
  <c r="AC666" i="25"/>
  <c r="BA666" i="25"/>
  <c r="BF666" i="25"/>
  <c r="N666" i="25"/>
  <c r="W666" i="25"/>
  <c r="O666" i="25"/>
  <c r="R666" i="25"/>
  <c r="U666" i="25"/>
  <c r="AG666" i="25"/>
  <c r="AV666" i="25"/>
  <c r="AT666" i="25"/>
  <c r="AY666" i="25"/>
  <c r="AU666" i="25"/>
  <c r="BB666" i="25"/>
  <c r="X666" i="25"/>
  <c r="Q666" i="25"/>
  <c r="AP666" i="25"/>
  <c r="V666" i="25"/>
  <c r="AI666" i="25"/>
  <c r="AE666" i="25"/>
  <c r="AL666" i="25"/>
  <c r="AM666" i="25"/>
  <c r="P666" i="25"/>
  <c r="AB666" i="25"/>
  <c r="AN666" i="25"/>
  <c r="AW666" i="25"/>
  <c r="BC666" i="25"/>
  <c r="AO666" i="25"/>
  <c r="AH666" i="25"/>
  <c r="K666" i="25"/>
  <c r="S666" i="25"/>
  <c r="AF666" i="25"/>
  <c r="T666" i="25"/>
  <c r="L666" i="25"/>
  <c r="BD666" i="25"/>
  <c r="I667" i="25"/>
  <c r="H667" i="25" s="1"/>
  <c r="Y666" i="25"/>
  <c r="BH666" i="25"/>
  <c r="BE666" i="25"/>
  <c r="AR666" i="25"/>
  <c r="M666" i="25"/>
  <c r="AZ666" i="25"/>
  <c r="AQ666" i="25"/>
  <c r="J667" i="25"/>
  <c r="AA666" i="25"/>
  <c r="BG666" i="25"/>
  <c r="AX666" i="25"/>
  <c r="AK666" i="25"/>
  <c r="AS666" i="25"/>
  <c r="AH663" i="28" l="1"/>
  <c r="AW663" i="28"/>
  <c r="Q663" i="28"/>
  <c r="S663" i="28"/>
  <c r="AM663" i="28"/>
  <c r="X663" i="28"/>
  <c r="AL663" i="28"/>
  <c r="AE663" i="28"/>
  <c r="W663" i="28"/>
  <c r="O663" i="28"/>
  <c r="AB663" i="28"/>
  <c r="BG663" i="28"/>
  <c r="BC663" i="28"/>
  <c r="AR663" i="28"/>
  <c r="V663" i="28"/>
  <c r="AV663" i="28"/>
  <c r="R663" i="28"/>
  <c r="M663" i="28"/>
  <c r="AQ663" i="28"/>
  <c r="AO663" i="28"/>
  <c r="T663" i="28"/>
  <c r="BH663" i="28"/>
  <c r="BA663" i="28"/>
  <c r="AY663" i="28"/>
  <c r="BB663" i="28"/>
  <c r="I664" i="28"/>
  <c r="H664" i="28" s="1"/>
  <c r="AD663" i="28"/>
  <c r="Z663" i="28"/>
  <c r="L663" i="28"/>
  <c r="AJ663" i="28"/>
  <c r="AP663" i="28"/>
  <c r="BD663" i="28"/>
  <c r="AZ663" i="28"/>
  <c r="AN663" i="28"/>
  <c r="AA663" i="28"/>
  <c r="AK663" i="28"/>
  <c r="N663" i="28"/>
  <c r="Y663" i="28"/>
  <c r="K663" i="28"/>
  <c r="P663" i="28"/>
  <c r="AI663" i="28"/>
  <c r="AF663" i="28"/>
  <c r="AT663" i="28"/>
  <c r="BF663" i="28"/>
  <c r="BE663" i="28"/>
  <c r="AU663" i="28"/>
  <c r="AS663" i="28"/>
  <c r="AC663" i="28"/>
  <c r="AG663" i="28"/>
  <c r="AX663" i="28"/>
  <c r="U663" i="28"/>
  <c r="J664" i="28"/>
  <c r="AC667" i="25"/>
  <c r="AD667" i="25"/>
  <c r="P667" i="25"/>
  <c r="AH667" i="25"/>
  <c r="Q667" i="25"/>
  <c r="AW667" i="25"/>
  <c r="AV667" i="25"/>
  <c r="AT667" i="25"/>
  <c r="BF667" i="25"/>
  <c r="AI667" i="25"/>
  <c r="W667" i="25"/>
  <c r="N667" i="25"/>
  <c r="L667" i="25"/>
  <c r="BD667" i="25"/>
  <c r="BG667" i="25"/>
  <c r="BH667" i="25"/>
  <c r="AQ667" i="25"/>
  <c r="R667" i="25"/>
  <c r="AY667" i="25"/>
  <c r="AF667" i="25"/>
  <c r="AL667" i="25"/>
  <c r="S667" i="25"/>
  <c r="O667" i="25"/>
  <c r="AU667" i="25"/>
  <c r="V667" i="25"/>
  <c r="M667" i="25"/>
  <c r="Z667" i="25"/>
  <c r="J668" i="25"/>
  <c r="AZ667" i="25"/>
  <c r="BI667" i="25"/>
  <c r="X667" i="25"/>
  <c r="AN667" i="25"/>
  <c r="BB667" i="25"/>
  <c r="AR667" i="25"/>
  <c r="AM667" i="25"/>
  <c r="AJ667" i="25"/>
  <c r="AP667" i="25"/>
  <c r="AE667" i="25"/>
  <c r="BE667" i="25"/>
  <c r="T667" i="25"/>
  <c r="BC667" i="25"/>
  <c r="AB667" i="25"/>
  <c r="AA667" i="25"/>
  <c r="AO667" i="25"/>
  <c r="K667" i="25"/>
  <c r="I668" i="25"/>
  <c r="H668" i="25" s="1"/>
  <c r="AK667" i="25"/>
  <c r="BA667" i="25"/>
  <c r="U667" i="25"/>
  <c r="AS667" i="25"/>
  <c r="AG667" i="25"/>
  <c r="Y667" i="25"/>
  <c r="AX667" i="25"/>
  <c r="AJ664" i="28" l="1"/>
  <c r="M664" i="28"/>
  <c r="AY664" i="28"/>
  <c r="AT664" i="28"/>
  <c r="AO664" i="28"/>
  <c r="AN664" i="28"/>
  <c r="O664" i="28"/>
  <c r="T664" i="28"/>
  <c r="Z664" i="28"/>
  <c r="AR664" i="28"/>
  <c r="AV664" i="28"/>
  <c r="BB664" i="28"/>
  <c r="AW664" i="28"/>
  <c r="N664" i="28"/>
  <c r="P664" i="28"/>
  <c r="V664" i="28"/>
  <c r="AX664" i="28"/>
  <c r="W664" i="28"/>
  <c r="BE664" i="28"/>
  <c r="AH664" i="28"/>
  <c r="BG664" i="28"/>
  <c r="X664" i="28"/>
  <c r="S664" i="28"/>
  <c r="AI664" i="28"/>
  <c r="BD664" i="28"/>
  <c r="BC664" i="28"/>
  <c r="I665" i="28"/>
  <c r="H665" i="28" s="1"/>
  <c r="AS664" i="28"/>
  <c r="AB664" i="28"/>
  <c r="AZ664" i="28"/>
  <c r="AP664" i="28"/>
  <c r="AD664" i="28"/>
  <c r="U664" i="28"/>
  <c r="J665" i="28"/>
  <c r="AM664" i="28"/>
  <c r="BF664" i="28"/>
  <c r="BH664" i="28"/>
  <c r="AG664" i="28"/>
  <c r="K664" i="28"/>
  <c r="AF664" i="28"/>
  <c r="L664" i="28"/>
  <c r="AC664" i="28"/>
  <c r="AU664" i="28"/>
  <c r="AQ664" i="28"/>
  <c r="Y664" i="28"/>
  <c r="AA664" i="28"/>
  <c r="BA664" i="28"/>
  <c r="Q664" i="28"/>
  <c r="R664" i="28"/>
  <c r="AK664" i="28"/>
  <c r="AE664" i="28"/>
  <c r="AL664" i="28"/>
  <c r="M668" i="25"/>
  <c r="O668" i="25"/>
  <c r="AV668" i="25"/>
  <c r="BF668" i="25"/>
  <c r="AU668" i="25"/>
  <c r="AI668" i="25"/>
  <c r="BI668" i="25"/>
  <c r="AR668" i="25"/>
  <c r="AG668" i="25"/>
  <c r="AJ668" i="25"/>
  <c r="Z668" i="25"/>
  <c r="W668" i="25"/>
  <c r="Q668" i="25"/>
  <c r="AQ668" i="25"/>
  <c r="AK668" i="25"/>
  <c r="P668" i="25"/>
  <c r="Y668" i="25"/>
  <c r="AH668" i="25"/>
  <c r="N668" i="25"/>
  <c r="BC668" i="25"/>
  <c r="AN668" i="25"/>
  <c r="T668" i="25"/>
  <c r="R668" i="25"/>
  <c r="AA668" i="25"/>
  <c r="AC668" i="25"/>
  <c r="AY668" i="25"/>
  <c r="BE668" i="25"/>
  <c r="V668" i="25"/>
  <c r="AB668" i="25"/>
  <c r="AE668" i="25"/>
  <c r="AS668" i="25"/>
  <c r="I669" i="25"/>
  <c r="H669" i="25" s="1"/>
  <c r="AF668" i="25"/>
  <c r="X668" i="25"/>
  <c r="BG668" i="25"/>
  <c r="AD668" i="25"/>
  <c r="AW668" i="25"/>
  <c r="AX668" i="25"/>
  <c r="S668" i="25"/>
  <c r="AZ668" i="25"/>
  <c r="BA668" i="25"/>
  <c r="BH668" i="25"/>
  <c r="AM668" i="25"/>
  <c r="AO668" i="25"/>
  <c r="AT668" i="25"/>
  <c r="U668" i="25"/>
  <c r="AP668" i="25"/>
  <c r="BD668" i="25"/>
  <c r="K668" i="25"/>
  <c r="AL668" i="25"/>
  <c r="J669" i="25"/>
  <c r="BB668" i="25"/>
  <c r="L668" i="25"/>
  <c r="AX669" i="25" l="1"/>
  <c r="BH669" i="25"/>
  <c r="W669" i="25"/>
  <c r="L669" i="25"/>
  <c r="AL669" i="25"/>
  <c r="R669" i="25"/>
  <c r="AC669" i="25"/>
  <c r="BF669" i="25"/>
  <c r="I670" i="25"/>
  <c r="H670" i="25" s="1"/>
  <c r="N669" i="25"/>
  <c r="BE669" i="25"/>
  <c r="J670" i="25"/>
  <c r="Y669" i="25"/>
  <c r="X669" i="25"/>
  <c r="AP669" i="25"/>
  <c r="Q669" i="25"/>
  <c r="AJ669" i="25"/>
  <c r="Z669" i="25"/>
  <c r="AB669" i="25"/>
  <c r="AY669" i="25"/>
  <c r="BC669" i="25"/>
  <c r="AG669" i="25"/>
  <c r="AU669" i="25"/>
  <c r="AD669" i="25"/>
  <c r="AI669" i="25"/>
  <c r="AK669" i="25"/>
  <c r="U669" i="25"/>
  <c r="BD669" i="25"/>
  <c r="O669" i="25"/>
  <c r="AQ669" i="25"/>
  <c r="T669" i="25"/>
  <c r="AZ669" i="25"/>
  <c r="AW669" i="25"/>
  <c r="V669" i="25"/>
  <c r="AT669" i="25"/>
  <c r="AR669" i="25"/>
  <c r="AF669" i="25"/>
  <c r="BG669" i="25"/>
  <c r="BA669" i="25"/>
  <c r="S669" i="25"/>
  <c r="BI669" i="25"/>
  <c r="M669" i="25"/>
  <c r="P669" i="25"/>
  <c r="K669" i="25"/>
  <c r="AV669" i="25"/>
  <c r="AS669" i="25"/>
  <c r="AA669" i="25"/>
  <c r="AE669" i="25"/>
  <c r="AO669" i="25"/>
  <c r="AH669" i="25"/>
  <c r="AM669" i="25"/>
  <c r="AN669" i="25"/>
  <c r="BB669" i="25"/>
  <c r="AN665" i="28"/>
  <c r="V665" i="28"/>
  <c r="Z665" i="28"/>
  <c r="O665" i="28"/>
  <c r="U665" i="28"/>
  <c r="AI665" i="28"/>
  <c r="AE665" i="28"/>
  <c r="BA665" i="28"/>
  <c r="BE665" i="28"/>
  <c r="AW665" i="28"/>
  <c r="AP665" i="28"/>
  <c r="T665" i="28"/>
  <c r="R665" i="28"/>
  <c r="AJ665" i="28"/>
  <c r="AH665" i="28"/>
  <c r="AG665" i="28"/>
  <c r="AZ665" i="28"/>
  <c r="BF665" i="28"/>
  <c r="AR665" i="28"/>
  <c r="AQ665" i="28"/>
  <c r="J666" i="28"/>
  <c r="AT665" i="28"/>
  <c r="AV665" i="28"/>
  <c r="BH665" i="28"/>
  <c r="AK665" i="28"/>
  <c r="AS665" i="28"/>
  <c r="Q665" i="28"/>
  <c r="I666" i="28"/>
  <c r="H666" i="28" s="1"/>
  <c r="AF665" i="28"/>
  <c r="K665" i="28"/>
  <c r="BB665" i="28"/>
  <c r="AY665" i="28"/>
  <c r="W665" i="28"/>
  <c r="L665" i="28"/>
  <c r="P665" i="28"/>
  <c r="BG665" i="28"/>
  <c r="X665" i="28"/>
  <c r="AM665" i="28"/>
  <c r="AC665" i="28"/>
  <c r="AU665" i="28"/>
  <c r="Y665" i="28"/>
  <c r="AB665" i="28"/>
  <c r="AD665" i="28"/>
  <c r="AA665" i="28"/>
  <c r="S665" i="28"/>
  <c r="AO665" i="28"/>
  <c r="M665" i="28"/>
  <c r="BD665" i="28"/>
  <c r="AL665" i="28"/>
  <c r="N665" i="28"/>
  <c r="AX665" i="28"/>
  <c r="BC665" i="28"/>
  <c r="R670" i="25" l="1"/>
  <c r="AL670" i="25"/>
  <c r="AC670" i="25"/>
  <c r="AW670" i="25"/>
  <c r="X670" i="25"/>
  <c r="BC670" i="25"/>
  <c r="Y670" i="25"/>
  <c r="AG670" i="25"/>
  <c r="AQ670" i="25"/>
  <c r="S670" i="25"/>
  <c r="AP670" i="25"/>
  <c r="AZ670" i="25"/>
  <c r="AU670" i="25"/>
  <c r="AB670" i="25"/>
  <c r="AM670" i="25"/>
  <c r="V670" i="25"/>
  <c r="AF670" i="25"/>
  <c r="BA670" i="25"/>
  <c r="Q670" i="25"/>
  <c r="BB670" i="25"/>
  <c r="BF670" i="25"/>
  <c r="AD670" i="25"/>
  <c r="N670" i="25"/>
  <c r="J671" i="25"/>
  <c r="BD670" i="25"/>
  <c r="W670" i="25"/>
  <c r="AV670" i="25"/>
  <c r="AI670" i="25"/>
  <c r="AE670" i="25"/>
  <c r="BG670" i="25"/>
  <c r="T670" i="25"/>
  <c r="AR670" i="25"/>
  <c r="AY670" i="25"/>
  <c r="AX670" i="25"/>
  <c r="AJ670" i="25"/>
  <c r="M670" i="25"/>
  <c r="O670" i="25"/>
  <c r="BH670" i="25"/>
  <c r="I671" i="25"/>
  <c r="H671" i="25" s="1"/>
  <c r="Z670" i="25"/>
  <c r="AH670" i="25"/>
  <c r="BE670" i="25"/>
  <c r="AO670" i="25"/>
  <c r="AS670" i="25"/>
  <c r="AN670" i="25"/>
  <c r="BI670" i="25"/>
  <c r="P670" i="25"/>
  <c r="K670" i="25"/>
  <c r="U670" i="25"/>
  <c r="L670" i="25"/>
  <c r="AK670" i="25"/>
  <c r="AA670" i="25"/>
  <c r="AT670" i="25"/>
  <c r="BF666" i="28"/>
  <c r="N666" i="28"/>
  <c r="AA666" i="28"/>
  <c r="AQ666" i="28"/>
  <c r="T666" i="28"/>
  <c r="AY666" i="28"/>
  <c r="AW666" i="28"/>
  <c r="BE666" i="28"/>
  <c r="AZ666" i="28"/>
  <c r="Y666" i="28"/>
  <c r="BH666" i="28"/>
  <c r="AO666" i="28"/>
  <c r="AH666" i="28"/>
  <c r="AV666" i="28"/>
  <c r="Z666" i="28"/>
  <c r="BD666" i="28"/>
  <c r="BA666" i="28"/>
  <c r="AL666" i="28"/>
  <c r="K666" i="28"/>
  <c r="AD666" i="28"/>
  <c r="AK666" i="28"/>
  <c r="AE666" i="28"/>
  <c r="U666" i="28"/>
  <c r="J667" i="28"/>
  <c r="AJ666" i="28"/>
  <c r="BG666" i="28"/>
  <c r="AM666" i="28"/>
  <c r="BC666" i="28"/>
  <c r="AC666" i="28"/>
  <c r="L666" i="28"/>
  <c r="Q666" i="28"/>
  <c r="AR666" i="28"/>
  <c r="AG666" i="28"/>
  <c r="AX666" i="28"/>
  <c r="AB666" i="28"/>
  <c r="AS666" i="28"/>
  <c r="M666" i="28"/>
  <c r="S666" i="28"/>
  <c r="V666" i="28"/>
  <c r="I667" i="28"/>
  <c r="H667" i="28" s="1"/>
  <c r="AT666" i="28"/>
  <c r="X666" i="28"/>
  <c r="W666" i="28"/>
  <c r="AF666" i="28"/>
  <c r="P666" i="28"/>
  <c r="BB666" i="28"/>
  <c r="AU666" i="28"/>
  <c r="AN666" i="28"/>
  <c r="R666" i="28"/>
  <c r="AI666" i="28"/>
  <c r="AP666" i="28"/>
  <c r="O666" i="28"/>
  <c r="O671" i="25" l="1"/>
  <c r="BB671" i="25"/>
  <c r="AX671" i="25"/>
  <c r="S671" i="25"/>
  <c r="AN671" i="25"/>
  <c r="BD671" i="25"/>
  <c r="AD671" i="25"/>
  <c r="BA671" i="25"/>
  <c r="AC671" i="25"/>
  <c r="BF671" i="25"/>
  <c r="AS671" i="25"/>
  <c r="AJ671" i="25"/>
  <c r="BG671" i="25"/>
  <c r="AR671" i="25"/>
  <c r="AG671" i="25"/>
  <c r="AK671" i="25"/>
  <c r="AQ671" i="25"/>
  <c r="BE671" i="25"/>
  <c r="Y671" i="25"/>
  <c r="J672" i="25"/>
  <c r="Z671" i="25"/>
  <c r="R671" i="25"/>
  <c r="W671" i="25"/>
  <c r="M671" i="25"/>
  <c r="AV671" i="25"/>
  <c r="V671" i="25"/>
  <c r="I672" i="25"/>
  <c r="H672" i="25" s="1"/>
  <c r="AE671" i="25"/>
  <c r="AA671" i="25"/>
  <c r="BC671" i="25"/>
  <c r="AO671" i="25"/>
  <c r="N671" i="25"/>
  <c r="AZ671" i="25"/>
  <c r="AT671" i="25"/>
  <c r="X671" i="25"/>
  <c r="K671" i="25"/>
  <c r="AM671" i="25"/>
  <c r="AB671" i="25"/>
  <c r="AW671" i="25"/>
  <c r="AI671" i="25"/>
  <c r="P671" i="25"/>
  <c r="AH671" i="25"/>
  <c r="AP671" i="25"/>
  <c r="AF671" i="25"/>
  <c r="U671" i="25"/>
  <c r="AY671" i="25"/>
  <c r="L671" i="25"/>
  <c r="BI671" i="25"/>
  <c r="BH671" i="25"/>
  <c r="AL671" i="25"/>
  <c r="T671" i="25"/>
  <c r="AU671" i="25"/>
  <c r="Q671" i="25"/>
  <c r="AY667" i="28"/>
  <c r="X667" i="28"/>
  <c r="BF667" i="28"/>
  <c r="AX667" i="28"/>
  <c r="AI667" i="28"/>
  <c r="AP667" i="28"/>
  <c r="AF667" i="28"/>
  <c r="N667" i="28"/>
  <c r="AC667" i="28"/>
  <c r="AU667" i="28"/>
  <c r="AG667" i="28"/>
  <c r="AE667" i="28"/>
  <c r="J668" i="28"/>
  <c r="BD667" i="28"/>
  <c r="O667" i="28"/>
  <c r="BE667" i="28"/>
  <c r="BB667" i="28"/>
  <c r="K667" i="28"/>
  <c r="BH667" i="28"/>
  <c r="AL667" i="28"/>
  <c r="BC667" i="28"/>
  <c r="AD667" i="28"/>
  <c r="U667" i="28"/>
  <c r="AV667" i="28"/>
  <c r="W667" i="28"/>
  <c r="Q667" i="28"/>
  <c r="AM667" i="28"/>
  <c r="AT667" i="28"/>
  <c r="AB667" i="28"/>
  <c r="BA667" i="28"/>
  <c r="AZ667" i="28"/>
  <c r="AJ667" i="28"/>
  <c r="P667" i="28"/>
  <c r="R667" i="28"/>
  <c r="AH667" i="28"/>
  <c r="I668" i="28"/>
  <c r="H668" i="28" s="1"/>
  <c r="V667" i="28"/>
  <c r="T667" i="28"/>
  <c r="AW667" i="28"/>
  <c r="AS667" i="28"/>
  <c r="AK667" i="28"/>
  <c r="AN667" i="28"/>
  <c r="Z667" i="28"/>
  <c r="Y667" i="28"/>
  <c r="AQ667" i="28"/>
  <c r="AR667" i="28"/>
  <c r="S667" i="28"/>
  <c r="M667" i="28"/>
  <c r="AA667" i="28"/>
  <c r="AO667" i="28"/>
  <c r="BG667" i="28"/>
  <c r="L667" i="28"/>
  <c r="P672" i="25" l="1"/>
  <c r="X672" i="25"/>
  <c r="AS672" i="25"/>
  <c r="AH672" i="25"/>
  <c r="J673" i="25"/>
  <c r="BI672" i="25"/>
  <c r="Q672" i="25"/>
  <c r="K672" i="25"/>
  <c r="W672" i="25"/>
  <c r="AM672" i="25"/>
  <c r="AD672" i="25"/>
  <c r="T672" i="25"/>
  <c r="BG672" i="25"/>
  <c r="S672" i="25"/>
  <c r="AW672" i="25"/>
  <c r="AE672" i="25"/>
  <c r="AN672" i="25"/>
  <c r="R672" i="25"/>
  <c r="L672" i="25"/>
  <c r="AY672" i="25"/>
  <c r="BB672" i="25"/>
  <c r="I673" i="25"/>
  <c r="H673" i="25" s="1"/>
  <c r="U672" i="25"/>
  <c r="AU672" i="25"/>
  <c r="BA672" i="25"/>
  <c r="AG672" i="25"/>
  <c r="AP672" i="25"/>
  <c r="AQ672" i="25"/>
  <c r="AA672" i="25"/>
  <c r="BH672" i="25"/>
  <c r="AV672" i="25"/>
  <c r="AF672" i="25"/>
  <c r="V672" i="25"/>
  <c r="Y672" i="25"/>
  <c r="AZ672" i="25"/>
  <c r="BE672" i="25"/>
  <c r="AT672" i="25"/>
  <c r="BC672" i="25"/>
  <c r="N672" i="25"/>
  <c r="BD672" i="25"/>
  <c r="AI672" i="25"/>
  <c r="AO672" i="25"/>
  <c r="AB672" i="25"/>
  <c r="AK672" i="25"/>
  <c r="Z672" i="25"/>
  <c r="AJ672" i="25"/>
  <c r="AX672" i="25"/>
  <c r="O672" i="25"/>
  <c r="AR672" i="25"/>
  <c r="AL672" i="25"/>
  <c r="BF672" i="25"/>
  <c r="M672" i="25"/>
  <c r="AC672" i="25"/>
  <c r="BD668" i="28"/>
  <c r="AB668" i="28"/>
  <c r="BG668" i="28"/>
  <c r="T668" i="28"/>
  <c r="AH668" i="28"/>
  <c r="V668" i="28"/>
  <c r="I669" i="28"/>
  <c r="H669" i="28" s="1"/>
  <c r="N668" i="28"/>
  <c r="W668" i="28"/>
  <c r="AM668" i="28"/>
  <c r="O668" i="28"/>
  <c r="X668" i="28"/>
  <c r="AI668" i="28"/>
  <c r="AE668" i="28"/>
  <c r="L668" i="28"/>
  <c r="AS668" i="28"/>
  <c r="AK668" i="28"/>
  <c r="BC668" i="28"/>
  <c r="AG668" i="28"/>
  <c r="S668" i="28"/>
  <c r="AL668" i="28"/>
  <c r="AX668" i="28"/>
  <c r="AU668" i="28"/>
  <c r="J669" i="28"/>
  <c r="AR668" i="28"/>
  <c r="Y668" i="28"/>
  <c r="AN668" i="28"/>
  <c r="AP668" i="28"/>
  <c r="AZ668" i="28"/>
  <c r="AT668" i="28"/>
  <c r="AY668" i="28"/>
  <c r="P668" i="28"/>
  <c r="AA668" i="28"/>
  <c r="M668" i="28"/>
  <c r="U668" i="28"/>
  <c r="Q668" i="28"/>
  <c r="AF668" i="28"/>
  <c r="AQ668" i="28"/>
  <c r="AC668" i="28"/>
  <c r="BB668" i="28"/>
  <c r="BF668" i="28"/>
  <c r="K668" i="28"/>
  <c r="R668" i="28"/>
  <c r="AV668" i="28"/>
  <c r="AD668" i="28"/>
  <c r="BA668" i="28"/>
  <c r="BH668" i="28"/>
  <c r="Z668" i="28"/>
  <c r="AW668" i="28"/>
  <c r="AO668" i="28"/>
  <c r="AJ668" i="28"/>
  <c r="BE668" i="28"/>
  <c r="AM669" i="28" l="1"/>
  <c r="AI669" i="28"/>
  <c r="L669" i="28"/>
  <c r="BB669" i="28"/>
  <c r="BG669" i="28"/>
  <c r="R669" i="28"/>
  <c r="AE669" i="28"/>
  <c r="P669" i="28"/>
  <c r="J670" i="28"/>
  <c r="AF669" i="28"/>
  <c r="AL669" i="28"/>
  <c r="AB669" i="28"/>
  <c r="AC669" i="28"/>
  <c r="BD669" i="28"/>
  <c r="T669" i="28"/>
  <c r="AW669" i="28"/>
  <c r="K669" i="28"/>
  <c r="U669" i="28"/>
  <c r="BH669" i="28"/>
  <c r="AO669" i="28"/>
  <c r="AK669" i="28"/>
  <c r="N669" i="28"/>
  <c r="BF669" i="28"/>
  <c r="Q669" i="28"/>
  <c r="X669" i="28"/>
  <c r="I670" i="28"/>
  <c r="H670" i="28" s="1"/>
  <c r="AQ669" i="28"/>
  <c r="M669" i="28"/>
  <c r="S669" i="28"/>
  <c r="AH669" i="28"/>
  <c r="AP669" i="28"/>
  <c r="Z669" i="28"/>
  <c r="AA669" i="28"/>
  <c r="AU669" i="28"/>
  <c r="BC669" i="28"/>
  <c r="V669" i="28"/>
  <c r="AV669" i="28"/>
  <c r="BA669" i="28"/>
  <c r="AG669" i="28"/>
  <c r="AN669" i="28"/>
  <c r="AR669" i="28"/>
  <c r="AD669" i="28"/>
  <c r="W669" i="28"/>
  <c r="AY669" i="28"/>
  <c r="AJ669" i="28"/>
  <c r="AX669" i="28"/>
  <c r="AT669" i="28"/>
  <c r="AZ669" i="28"/>
  <c r="Y669" i="28"/>
  <c r="AS669" i="28"/>
  <c r="BE669" i="28"/>
  <c r="O669" i="28"/>
  <c r="Q673" i="25"/>
  <c r="S673" i="25"/>
  <c r="AZ673" i="25"/>
  <c r="AM673" i="25"/>
  <c r="AU673" i="25"/>
  <c r="M673" i="25"/>
  <c r="N673" i="25"/>
  <c r="BG673" i="25"/>
  <c r="AL673" i="25"/>
  <c r="W673" i="25"/>
  <c r="BB673" i="25"/>
  <c r="AQ673" i="25"/>
  <c r="BF673" i="25"/>
  <c r="R673" i="25"/>
  <c r="K673" i="25"/>
  <c r="BA673" i="25"/>
  <c r="AK673" i="25"/>
  <c r="P673" i="25"/>
  <c r="V673" i="25"/>
  <c r="U673" i="25"/>
  <c r="AN673" i="25"/>
  <c r="AY673" i="25"/>
  <c r="AB673" i="25"/>
  <c r="AO673" i="25"/>
  <c r="AE673" i="25"/>
  <c r="AT673" i="25"/>
  <c r="I674" i="25"/>
  <c r="H674" i="25" s="1"/>
  <c r="AS673" i="25"/>
  <c r="Z673" i="25"/>
  <c r="T673" i="25"/>
  <c r="AJ673" i="25"/>
  <c r="AF673" i="25"/>
  <c r="O673" i="25"/>
  <c r="BE673" i="25"/>
  <c r="J674" i="25"/>
  <c r="AI673" i="25"/>
  <c r="AX673" i="25"/>
  <c r="L673" i="25"/>
  <c r="BD673" i="25"/>
  <c r="BC673" i="25"/>
  <c r="AA673" i="25"/>
  <c r="Y673" i="25"/>
  <c r="AD673" i="25"/>
  <c r="AG673" i="25"/>
  <c r="AW673" i="25"/>
  <c r="AR673" i="25"/>
  <c r="AP673" i="25"/>
  <c r="BH673" i="25"/>
  <c r="AC673" i="25"/>
  <c r="X673" i="25"/>
  <c r="BI673" i="25"/>
  <c r="AV673" i="25"/>
  <c r="AH673" i="25"/>
  <c r="AL674" i="25" l="1"/>
  <c r="AE674" i="25"/>
  <c r="AV674" i="25"/>
  <c r="BB674" i="25"/>
  <c r="AG674" i="25"/>
  <c r="AZ674" i="25"/>
  <c r="BC674" i="25"/>
  <c r="P674" i="25"/>
  <c r="AF674" i="25"/>
  <c r="Z674" i="25"/>
  <c r="AI674" i="25"/>
  <c r="AQ674" i="25"/>
  <c r="BG674" i="25"/>
  <c r="BE674" i="25"/>
  <c r="BH674" i="25"/>
  <c r="T674" i="25"/>
  <c r="AM674" i="25"/>
  <c r="AT674" i="25"/>
  <c r="AB674" i="25"/>
  <c r="K674" i="25"/>
  <c r="AD674" i="25"/>
  <c r="BD674" i="25"/>
  <c r="AS674" i="25"/>
  <c r="X674" i="25"/>
  <c r="R674" i="25"/>
  <c r="AU674" i="25"/>
  <c r="Y674" i="25"/>
  <c r="N674" i="25"/>
  <c r="AX674" i="25"/>
  <c r="AY674" i="25"/>
  <c r="M674" i="25"/>
  <c r="V674" i="25"/>
  <c r="Q674" i="25"/>
  <c r="AW674" i="25"/>
  <c r="AK674" i="25"/>
  <c r="I675" i="25"/>
  <c r="H675" i="25" s="1"/>
  <c r="AA674" i="25"/>
  <c r="L674" i="25"/>
  <c r="BA674" i="25"/>
  <c r="AP674" i="25"/>
  <c r="AJ674" i="25"/>
  <c r="S674" i="25"/>
  <c r="AN674" i="25"/>
  <c r="J675" i="25"/>
  <c r="O674" i="25"/>
  <c r="AH674" i="25"/>
  <c r="W674" i="25"/>
  <c r="BI674" i="25"/>
  <c r="AC674" i="25"/>
  <c r="AO674" i="25"/>
  <c r="BF674" i="25"/>
  <c r="AR674" i="25"/>
  <c r="U674" i="25"/>
  <c r="AQ670" i="28"/>
  <c r="I671" i="28"/>
  <c r="H671" i="28" s="1"/>
  <c r="BC670" i="28"/>
  <c r="K670" i="28"/>
  <c r="U670" i="28"/>
  <c r="AO670" i="28"/>
  <c r="O670" i="28"/>
  <c r="BF670" i="28"/>
  <c r="BD670" i="28"/>
  <c r="Z670" i="28"/>
  <c r="AX670" i="28"/>
  <c r="AK670" i="28"/>
  <c r="AT670" i="28"/>
  <c r="BA670" i="28"/>
  <c r="AY670" i="28"/>
  <c r="BB670" i="28"/>
  <c r="AL670" i="28"/>
  <c r="AM670" i="28"/>
  <c r="V670" i="28"/>
  <c r="M670" i="28"/>
  <c r="AU670" i="28"/>
  <c r="BG670" i="28"/>
  <c r="AB670" i="28"/>
  <c r="R670" i="28"/>
  <c r="AC670" i="28"/>
  <c r="AS670" i="28"/>
  <c r="BE670" i="28"/>
  <c r="X670" i="28"/>
  <c r="P670" i="28"/>
  <c r="AV670" i="28"/>
  <c r="AF670" i="28"/>
  <c r="AW670" i="28"/>
  <c r="AG670" i="28"/>
  <c r="N670" i="28"/>
  <c r="AZ670" i="28"/>
  <c r="AE670" i="28"/>
  <c r="AA670" i="28"/>
  <c r="J671" i="28"/>
  <c r="AJ670" i="28"/>
  <c r="Y670" i="28"/>
  <c r="AR670" i="28"/>
  <c r="W670" i="28"/>
  <c r="AH670" i="28"/>
  <c r="Q670" i="28"/>
  <c r="T670" i="28"/>
  <c r="BH670" i="28"/>
  <c r="AI670" i="28"/>
  <c r="AN670" i="28"/>
  <c r="AD670" i="28"/>
  <c r="AP670" i="28"/>
  <c r="S670" i="28"/>
  <c r="L670" i="28"/>
  <c r="I676" i="25" l="1"/>
  <c r="H676" i="25" s="1"/>
  <c r="K675" i="25"/>
  <c r="AX675" i="25"/>
  <c r="AM675" i="25"/>
  <c r="BC675" i="25"/>
  <c r="W675" i="25"/>
  <c r="AH675" i="25"/>
  <c r="AQ675" i="25"/>
  <c r="AK675" i="25"/>
  <c r="AY675" i="25"/>
  <c r="AD675" i="25"/>
  <c r="AZ675" i="25"/>
  <c r="BA675" i="25"/>
  <c r="BE675" i="25"/>
  <c r="AG675" i="25"/>
  <c r="AN675" i="25"/>
  <c r="AO675" i="25"/>
  <c r="U675" i="25"/>
  <c r="AI675" i="25"/>
  <c r="AE675" i="25"/>
  <c r="M675" i="25"/>
  <c r="T675" i="25"/>
  <c r="AL675" i="25"/>
  <c r="R675" i="25"/>
  <c r="AV675" i="25"/>
  <c r="AR675" i="25"/>
  <c r="AB675" i="25"/>
  <c r="BG675" i="25"/>
  <c r="AW675" i="25"/>
  <c r="AP675" i="25"/>
  <c r="AU675" i="25"/>
  <c r="L675" i="25"/>
  <c r="AT675" i="25"/>
  <c r="O675" i="25"/>
  <c r="S675" i="25"/>
  <c r="AF675" i="25"/>
  <c r="BD675" i="25"/>
  <c r="Q675" i="25"/>
  <c r="AS675" i="25"/>
  <c r="AJ675" i="25"/>
  <c r="BB675" i="25"/>
  <c r="BI675" i="25"/>
  <c r="J676" i="25"/>
  <c r="BH675" i="25"/>
  <c r="P675" i="25"/>
  <c r="X675" i="25"/>
  <c r="AC675" i="25"/>
  <c r="Y675" i="25"/>
  <c r="BF675" i="25"/>
  <c r="N675" i="25"/>
  <c r="V675" i="25"/>
  <c r="Z675" i="25"/>
  <c r="AA675" i="25"/>
  <c r="BB671" i="28"/>
  <c r="AV671" i="28"/>
  <c r="R671" i="28"/>
  <c r="AM671" i="28"/>
  <c r="N671" i="28"/>
  <c r="AZ671" i="28"/>
  <c r="AX671" i="28"/>
  <c r="K671" i="28"/>
  <c r="L671" i="28"/>
  <c r="BD671" i="28"/>
  <c r="S671" i="28"/>
  <c r="AE671" i="28"/>
  <c r="AT671" i="28"/>
  <c r="P671" i="28"/>
  <c r="AS671" i="28"/>
  <c r="BH671" i="28"/>
  <c r="AQ671" i="28"/>
  <c r="AG671" i="28"/>
  <c r="AJ671" i="28"/>
  <c r="AK671" i="28"/>
  <c r="J672" i="28"/>
  <c r="AH671" i="28"/>
  <c r="AN671" i="28"/>
  <c r="M671" i="28"/>
  <c r="I672" i="28"/>
  <c r="H672" i="28" s="1"/>
  <c r="AY671" i="28"/>
  <c r="AW671" i="28"/>
  <c r="O671" i="28"/>
  <c r="AP671" i="28"/>
  <c r="BG671" i="28"/>
  <c r="AA671" i="28"/>
  <c r="AR671" i="28"/>
  <c r="AF671" i="28"/>
  <c r="AU671" i="28"/>
  <c r="X671" i="28"/>
  <c r="AO671" i="28"/>
  <c r="AI671" i="28"/>
  <c r="Z671" i="28"/>
  <c r="BF671" i="28"/>
  <c r="AC671" i="28"/>
  <c r="Q671" i="28"/>
  <c r="W671" i="28"/>
  <c r="AL671" i="28"/>
  <c r="AB671" i="28"/>
  <c r="BE671" i="28"/>
  <c r="BA671" i="28"/>
  <c r="AD671" i="28"/>
  <c r="BC671" i="28"/>
  <c r="V671" i="28"/>
  <c r="U671" i="28"/>
  <c r="Y671" i="28"/>
  <c r="T671" i="28"/>
  <c r="AP672" i="28" l="1"/>
  <c r="AH672" i="28"/>
  <c r="AL672" i="28"/>
  <c r="J673" i="28"/>
  <c r="S672" i="28"/>
  <c r="BD672" i="28"/>
  <c r="R672" i="28"/>
  <c r="AE672" i="28"/>
  <c r="AN672" i="28"/>
  <c r="BB672" i="28"/>
  <c r="BH672" i="28"/>
  <c r="AT672" i="28"/>
  <c r="M672" i="28"/>
  <c r="AM672" i="28"/>
  <c r="AR672" i="28"/>
  <c r="L672" i="28"/>
  <c r="X672" i="28"/>
  <c r="AF672" i="28"/>
  <c r="U672" i="28"/>
  <c r="W672" i="28"/>
  <c r="N672" i="28"/>
  <c r="AS672" i="28"/>
  <c r="O672" i="28"/>
  <c r="BA672" i="28"/>
  <c r="Y672" i="28"/>
  <c r="AY672" i="28"/>
  <c r="P672" i="28"/>
  <c r="V672" i="28"/>
  <c r="Z672" i="28"/>
  <c r="I673" i="28"/>
  <c r="H673" i="28" s="1"/>
  <c r="AO672" i="28"/>
  <c r="AA672" i="28"/>
  <c r="AC672" i="28"/>
  <c r="AW672" i="28"/>
  <c r="AD672" i="28"/>
  <c r="BC672" i="28"/>
  <c r="AQ672" i="28"/>
  <c r="AG672" i="28"/>
  <c r="AI672" i="28"/>
  <c r="AZ672" i="28"/>
  <c r="AK672" i="28"/>
  <c r="AJ672" i="28"/>
  <c r="BE672" i="28"/>
  <c r="AX672" i="28"/>
  <c r="T672" i="28"/>
  <c r="Q672" i="28"/>
  <c r="AB672" i="28"/>
  <c r="BG672" i="28"/>
  <c r="AV672" i="28"/>
  <c r="AU672" i="28"/>
  <c r="K672" i="28"/>
  <c r="BF672" i="28"/>
  <c r="AX676" i="25"/>
  <c r="AY676" i="25"/>
  <c r="W676" i="25"/>
  <c r="AQ676" i="25"/>
  <c r="P676" i="25"/>
  <c r="AS676" i="25"/>
  <c r="AG676" i="25"/>
  <c r="BE676" i="25"/>
  <c r="AH676" i="25"/>
  <c r="S676" i="25"/>
  <c r="X676" i="25"/>
  <c r="AJ676" i="25"/>
  <c r="AO676" i="25"/>
  <c r="U676" i="25"/>
  <c r="BD676" i="25"/>
  <c r="BG676" i="25"/>
  <c r="AZ676" i="25"/>
  <c r="BA676" i="25"/>
  <c r="J677" i="25"/>
  <c r="M676" i="25"/>
  <c r="AV676" i="25"/>
  <c r="AU676" i="25"/>
  <c r="AP676" i="25"/>
  <c r="K676" i="25"/>
  <c r="BB676" i="25"/>
  <c r="AM676" i="25"/>
  <c r="AB676" i="25"/>
  <c r="AR676" i="25"/>
  <c r="R676" i="25"/>
  <c r="AW676" i="25"/>
  <c r="AA676" i="25"/>
  <c r="AI676" i="25"/>
  <c r="AL676" i="25"/>
  <c r="BI676" i="25"/>
  <c r="L676" i="25"/>
  <c r="BC676" i="25"/>
  <c r="AN676" i="25"/>
  <c r="AC676" i="25"/>
  <c r="BH676" i="25"/>
  <c r="V676" i="25"/>
  <c r="AT676" i="25"/>
  <c r="AE676" i="25"/>
  <c r="Y676" i="25"/>
  <c r="AD676" i="25"/>
  <c r="Z676" i="25"/>
  <c r="Q676" i="25"/>
  <c r="N676" i="25"/>
  <c r="I677" i="25"/>
  <c r="H677" i="25" s="1"/>
  <c r="AK676" i="25"/>
  <c r="T676" i="25"/>
  <c r="BF676" i="25"/>
  <c r="AF676" i="25"/>
  <c r="O676" i="25"/>
  <c r="AO673" i="28" l="1"/>
  <c r="BE673" i="28"/>
  <c r="AJ673" i="28"/>
  <c r="AM673" i="28"/>
  <c r="AA673" i="28"/>
  <c r="BC673" i="28"/>
  <c r="N673" i="28"/>
  <c r="AI673" i="28"/>
  <c r="AZ673" i="28"/>
  <c r="BG673" i="28"/>
  <c r="AT673" i="28"/>
  <c r="S673" i="28"/>
  <c r="AB673" i="28"/>
  <c r="X673" i="28"/>
  <c r="AP673" i="28"/>
  <c r="AR673" i="28"/>
  <c r="K673" i="28"/>
  <c r="AC673" i="28"/>
  <c r="BD673" i="28"/>
  <c r="AQ673" i="28"/>
  <c r="AK673" i="28"/>
  <c r="V673" i="28"/>
  <c r="AY673" i="28"/>
  <c r="M673" i="28"/>
  <c r="P673" i="28"/>
  <c r="W673" i="28"/>
  <c r="AL673" i="28"/>
  <c r="O673" i="28"/>
  <c r="U673" i="28"/>
  <c r="L673" i="28"/>
  <c r="BH673" i="28"/>
  <c r="BF673" i="28"/>
  <c r="AX673" i="28"/>
  <c r="AD673" i="28"/>
  <c r="J674" i="28"/>
  <c r="AN673" i="28"/>
  <c r="AW673" i="28"/>
  <c r="AU673" i="28"/>
  <c r="Y673" i="28"/>
  <c r="BA673" i="28"/>
  <c r="R673" i="28"/>
  <c r="AG673" i="28"/>
  <c r="BB673" i="28"/>
  <c r="AF673" i="28"/>
  <c r="Z673" i="28"/>
  <c r="AE673" i="28"/>
  <c r="T673" i="28"/>
  <c r="AV673" i="28"/>
  <c r="AS673" i="28"/>
  <c r="I674" i="28"/>
  <c r="H674" i="28" s="1"/>
  <c r="Q673" i="28"/>
  <c r="AH673" i="28"/>
  <c r="P677" i="25"/>
  <c r="BD677" i="25"/>
  <c r="V677" i="25"/>
  <c r="AF677" i="25"/>
  <c r="AV677" i="25"/>
  <c r="W677" i="25"/>
  <c r="AG677" i="25"/>
  <c r="AC677" i="25"/>
  <c r="AM677" i="25"/>
  <c r="X677" i="25"/>
  <c r="AE677" i="25"/>
  <c r="K677" i="25"/>
  <c r="S677" i="25"/>
  <c r="N677" i="25"/>
  <c r="T677" i="25"/>
  <c r="AS677" i="25"/>
  <c r="I678" i="25"/>
  <c r="H678" i="25" s="1"/>
  <c r="BB677" i="25"/>
  <c r="AI677" i="25"/>
  <c r="AA677" i="25"/>
  <c r="Z677" i="25"/>
  <c r="AZ677" i="25"/>
  <c r="BI677" i="25"/>
  <c r="AY677" i="25"/>
  <c r="AK677" i="25"/>
  <c r="O677" i="25"/>
  <c r="AQ677" i="25"/>
  <c r="BC677" i="25"/>
  <c r="AP677" i="25"/>
  <c r="AJ677" i="25"/>
  <c r="BG677" i="25"/>
  <c r="M677" i="25"/>
  <c r="AD677" i="25"/>
  <c r="AR677" i="25"/>
  <c r="BA677" i="25"/>
  <c r="AU677" i="25"/>
  <c r="J678" i="25"/>
  <c r="AT677" i="25"/>
  <c r="R677" i="25"/>
  <c r="AN677" i="25"/>
  <c r="BE677" i="25"/>
  <c r="BF677" i="25"/>
  <c r="AO677" i="25"/>
  <c r="AW677" i="25"/>
  <c r="AH677" i="25"/>
  <c r="BH677" i="25"/>
  <c r="Y677" i="25"/>
  <c r="AX677" i="25"/>
  <c r="L677" i="25"/>
  <c r="U677" i="25"/>
  <c r="AL677" i="25"/>
  <c r="Q677" i="25"/>
  <c r="AB677" i="25"/>
  <c r="AO678" i="25" l="1"/>
  <c r="BI678" i="25"/>
  <c r="N678" i="25"/>
  <c r="AI678" i="25"/>
  <c r="AY678" i="25"/>
  <c r="AA678" i="25"/>
  <c r="AL678" i="25"/>
  <c r="I679" i="25"/>
  <c r="H679" i="25" s="1"/>
  <c r="AN678" i="25"/>
  <c r="X678" i="25"/>
  <c r="AU678" i="25"/>
  <c r="BE678" i="25"/>
  <c r="Q678" i="25"/>
  <c r="AH678" i="25"/>
  <c r="AM678" i="25"/>
  <c r="AZ678" i="25"/>
  <c r="AQ678" i="25"/>
  <c r="AS678" i="25"/>
  <c r="T678" i="25"/>
  <c r="AR678" i="25"/>
  <c r="W678" i="25"/>
  <c r="S678" i="25"/>
  <c r="AX678" i="25"/>
  <c r="K678" i="25"/>
  <c r="AP678" i="25"/>
  <c r="M678" i="25"/>
  <c r="AC678" i="25"/>
  <c r="Y678" i="25"/>
  <c r="J679" i="25"/>
  <c r="AE678" i="25"/>
  <c r="BD678" i="25"/>
  <c r="Z678" i="25"/>
  <c r="BA678" i="25"/>
  <c r="BF678" i="25"/>
  <c r="BC678" i="25"/>
  <c r="AJ678" i="25"/>
  <c r="AV678" i="25"/>
  <c r="L678" i="25"/>
  <c r="V678" i="25"/>
  <c r="AW678" i="25"/>
  <c r="AF678" i="25"/>
  <c r="R678" i="25"/>
  <c r="U678" i="25"/>
  <c r="AG678" i="25"/>
  <c r="BH678" i="25"/>
  <c r="AD678" i="25"/>
  <c r="AT678" i="25"/>
  <c r="P678" i="25"/>
  <c r="O678" i="25"/>
  <c r="AK678" i="25"/>
  <c r="AB678" i="25"/>
  <c r="BB678" i="25"/>
  <c r="BG678" i="25"/>
  <c r="J675" i="28"/>
  <c r="AM674" i="28"/>
  <c r="M674" i="28"/>
  <c r="AI674" i="28"/>
  <c r="R674" i="28"/>
  <c r="AH674" i="28"/>
  <c r="V674" i="28"/>
  <c r="P674" i="28"/>
  <c r="AK674" i="28"/>
  <c r="BG674" i="28"/>
  <c r="Z674" i="28"/>
  <c r="O674" i="28"/>
  <c r="AQ674" i="28"/>
  <c r="AB674" i="28"/>
  <c r="I675" i="28"/>
  <c r="H675" i="28" s="1"/>
  <c r="BC674" i="28"/>
  <c r="W674" i="28"/>
  <c r="AG674" i="28"/>
  <c r="Q674" i="28"/>
  <c r="AU674" i="28"/>
  <c r="T674" i="28"/>
  <c r="AS674" i="28"/>
  <c r="X674" i="28"/>
  <c r="AL674" i="28"/>
  <c r="AT674" i="28"/>
  <c r="AJ674" i="28"/>
  <c r="AE674" i="28"/>
  <c r="N674" i="28"/>
  <c r="BH674" i="28"/>
  <c r="AD674" i="28"/>
  <c r="U674" i="28"/>
  <c r="BF674" i="28"/>
  <c r="AV674" i="28"/>
  <c r="AR674" i="28"/>
  <c r="AP674" i="28"/>
  <c r="Y674" i="28"/>
  <c r="AA674" i="28"/>
  <c r="BD674" i="28"/>
  <c r="AZ674" i="28"/>
  <c r="AX674" i="28"/>
  <c r="AN674" i="28"/>
  <c r="BE674" i="28"/>
  <c r="L674" i="28"/>
  <c r="S674" i="28"/>
  <c r="AW674" i="28"/>
  <c r="BB674" i="28"/>
  <c r="AC674" i="28"/>
  <c r="AO674" i="28"/>
  <c r="BA674" i="28"/>
  <c r="AY674" i="28"/>
  <c r="K674" i="28"/>
  <c r="AF674" i="28"/>
  <c r="AI679" i="25" l="1"/>
  <c r="AP679" i="25"/>
  <c r="AF679" i="25"/>
  <c r="AE679" i="25"/>
  <c r="AW679" i="25"/>
  <c r="AN679" i="25"/>
  <c r="AJ679" i="25"/>
  <c r="AU679" i="25"/>
  <c r="M679" i="25"/>
  <c r="AD679" i="25"/>
  <c r="BI679" i="25"/>
  <c r="V679" i="25"/>
  <c r="BD679" i="25"/>
  <c r="AM679" i="25"/>
  <c r="Z679" i="25"/>
  <c r="W679" i="25"/>
  <c r="BF679" i="25"/>
  <c r="N679" i="25"/>
  <c r="AC679" i="25"/>
  <c r="J680" i="25"/>
  <c r="AG679" i="25"/>
  <c r="BC679" i="25"/>
  <c r="AY679" i="25"/>
  <c r="AS679" i="25"/>
  <c r="T679" i="25"/>
  <c r="AV679" i="25"/>
  <c r="AH679" i="25"/>
  <c r="BB679" i="25"/>
  <c r="AX679" i="25"/>
  <c r="K679" i="25"/>
  <c r="AB679" i="25"/>
  <c r="AQ679" i="25"/>
  <c r="Y679" i="25"/>
  <c r="Q679" i="25"/>
  <c r="BA679" i="25"/>
  <c r="AK679" i="25"/>
  <c r="BH679" i="25"/>
  <c r="BG679" i="25"/>
  <c r="O679" i="25"/>
  <c r="S679" i="25"/>
  <c r="R679" i="25"/>
  <c r="L679" i="25"/>
  <c r="AL679" i="25"/>
  <c r="AT679" i="25"/>
  <c r="U679" i="25"/>
  <c r="AZ679" i="25"/>
  <c r="I680" i="25"/>
  <c r="H680" i="25" s="1"/>
  <c r="AA679" i="25"/>
  <c r="BE679" i="25"/>
  <c r="AR679" i="25"/>
  <c r="P679" i="25"/>
  <c r="X679" i="25"/>
  <c r="AO679" i="25"/>
  <c r="J676" i="28"/>
  <c r="X675" i="28"/>
  <c r="AT675" i="28"/>
  <c r="AX675" i="28"/>
  <c r="AE675" i="28"/>
  <c r="AI675" i="28"/>
  <c r="U675" i="28"/>
  <c r="S675" i="28"/>
  <c r="AB675" i="28"/>
  <c r="K675" i="28"/>
  <c r="AC675" i="28"/>
  <c r="AL675" i="28"/>
  <c r="AF675" i="28"/>
  <c r="BC675" i="28"/>
  <c r="AM675" i="28"/>
  <c r="W675" i="28"/>
  <c r="Z675" i="28"/>
  <c r="AK675" i="28"/>
  <c r="O675" i="28"/>
  <c r="M675" i="28"/>
  <c r="L675" i="28"/>
  <c r="AQ675" i="28"/>
  <c r="AY675" i="28"/>
  <c r="AR675" i="28"/>
  <c r="AA675" i="28"/>
  <c r="BE675" i="28"/>
  <c r="AP675" i="28"/>
  <c r="BB675" i="28"/>
  <c r="BA675" i="28"/>
  <c r="AH675" i="28"/>
  <c r="BD675" i="28"/>
  <c r="P675" i="28"/>
  <c r="V675" i="28"/>
  <c r="AN675" i="28"/>
  <c r="BH675" i="28"/>
  <c r="BG675" i="28"/>
  <c r="AZ675" i="28"/>
  <c r="Q675" i="28"/>
  <c r="AW675" i="28"/>
  <c r="AU675" i="28"/>
  <c r="R675" i="28"/>
  <c r="Y675" i="28"/>
  <c r="I676" i="28"/>
  <c r="H676" i="28" s="1"/>
  <c r="T675" i="28"/>
  <c r="AS675" i="28"/>
  <c r="AO675" i="28"/>
  <c r="AG675" i="28"/>
  <c r="BF675" i="28"/>
  <c r="AD675" i="28"/>
  <c r="AV675" i="28"/>
  <c r="AJ675" i="28"/>
  <c r="N675" i="28"/>
  <c r="AX676" i="28" l="1"/>
  <c r="AY676" i="28"/>
  <c r="AN676" i="28"/>
  <c r="J677" i="28"/>
  <c r="BE676" i="28"/>
  <c r="V676" i="28"/>
  <c r="AD676" i="28"/>
  <c r="T676" i="28"/>
  <c r="Q676" i="28"/>
  <c r="AI676" i="28"/>
  <c r="BH676" i="28"/>
  <c r="AO676" i="28"/>
  <c r="L676" i="28"/>
  <c r="AJ676" i="28"/>
  <c r="S676" i="28"/>
  <c r="AT676" i="28"/>
  <c r="Z676" i="28"/>
  <c r="I677" i="28"/>
  <c r="H677" i="28" s="1"/>
  <c r="X676" i="28"/>
  <c r="AZ676" i="28"/>
  <c r="BF676" i="28"/>
  <c r="AK676" i="28"/>
  <c r="AP676" i="28"/>
  <c r="AH676" i="28"/>
  <c r="AG676" i="28"/>
  <c r="P676" i="28"/>
  <c r="AQ676" i="28"/>
  <c r="W676" i="28"/>
  <c r="AF676" i="28"/>
  <c r="BB676" i="28"/>
  <c r="N676" i="28"/>
  <c r="AC676" i="28"/>
  <c r="AB676" i="28"/>
  <c r="AE676" i="28"/>
  <c r="AR676" i="28"/>
  <c r="AL676" i="28"/>
  <c r="BG676" i="28"/>
  <c r="AV676" i="28"/>
  <c r="AW676" i="28"/>
  <c r="O676" i="28"/>
  <c r="BA676" i="28"/>
  <c r="U676" i="28"/>
  <c r="AA676" i="28"/>
  <c r="M676" i="28"/>
  <c r="K676" i="28"/>
  <c r="BC676" i="28"/>
  <c r="AM676" i="28"/>
  <c r="AU676" i="28"/>
  <c r="BD676" i="28"/>
  <c r="R676" i="28"/>
  <c r="Y676" i="28"/>
  <c r="AS676" i="28"/>
  <c r="AH680" i="25"/>
  <c r="AT680" i="25"/>
  <c r="AE680" i="25"/>
  <c r="BA680" i="25"/>
  <c r="V680" i="25"/>
  <c r="AX680" i="25"/>
  <c r="AL680" i="25"/>
  <c r="W680" i="25"/>
  <c r="J681" i="25"/>
  <c r="AQ680" i="25"/>
  <c r="AJ680" i="25"/>
  <c r="L680" i="25"/>
  <c r="BI680" i="25"/>
  <c r="AN680" i="25"/>
  <c r="K680" i="25"/>
  <c r="AM680" i="25"/>
  <c r="O680" i="25"/>
  <c r="AB680" i="25"/>
  <c r="AP680" i="25"/>
  <c r="Q680" i="25"/>
  <c r="AO680" i="25"/>
  <c r="AW680" i="25"/>
  <c r="AF680" i="25"/>
  <c r="BE680" i="25"/>
  <c r="I681" i="25"/>
  <c r="H681" i="25" s="1"/>
  <c r="AV680" i="25"/>
  <c r="AK680" i="25"/>
  <c r="AI680" i="25"/>
  <c r="X680" i="25"/>
  <c r="BC680" i="25"/>
  <c r="BH680" i="25"/>
  <c r="P680" i="25"/>
  <c r="BG680" i="25"/>
  <c r="AA680" i="25"/>
  <c r="N680" i="25"/>
  <c r="BD680" i="25"/>
  <c r="BF680" i="25"/>
  <c r="S680" i="25"/>
  <c r="BB680" i="25"/>
  <c r="AD680" i="25"/>
  <c r="T680" i="25"/>
  <c r="Z680" i="25"/>
  <c r="AR680" i="25"/>
  <c r="AU680" i="25"/>
  <c r="Y680" i="25"/>
  <c r="AS680" i="25"/>
  <c r="R680" i="25"/>
  <c r="AY680" i="25"/>
  <c r="U680" i="25"/>
  <c r="AZ680" i="25"/>
  <c r="AC680" i="25"/>
  <c r="M680" i="25"/>
  <c r="AG680" i="25"/>
  <c r="AU681" i="25" l="1"/>
  <c r="K681" i="25"/>
  <c r="AX681" i="25"/>
  <c r="P681" i="25"/>
  <c r="Q681" i="25"/>
  <c r="Y681" i="25"/>
  <c r="M681" i="25"/>
  <c r="AI681" i="25"/>
  <c r="BB681" i="25"/>
  <c r="W681" i="25"/>
  <c r="T681" i="25"/>
  <c r="X681" i="25"/>
  <c r="AW681" i="25"/>
  <c r="AN681" i="25"/>
  <c r="AB681" i="25"/>
  <c r="BC681" i="25"/>
  <c r="AG681" i="25"/>
  <c r="BD681" i="25"/>
  <c r="J682" i="25"/>
  <c r="BF681" i="25"/>
  <c r="O681" i="25"/>
  <c r="AA681" i="25"/>
  <c r="BH681" i="25"/>
  <c r="AD681" i="25"/>
  <c r="V681" i="25"/>
  <c r="AK681" i="25"/>
  <c r="AV681" i="25"/>
  <c r="AE681" i="25"/>
  <c r="AQ681" i="25"/>
  <c r="BE681" i="25"/>
  <c r="AP681" i="25"/>
  <c r="AH681" i="25"/>
  <c r="BG681" i="25"/>
  <c r="I682" i="25"/>
  <c r="H682" i="25" s="1"/>
  <c r="BI681" i="25"/>
  <c r="AR681" i="25"/>
  <c r="AJ681" i="25"/>
  <c r="AC681" i="25"/>
  <c r="R681" i="25"/>
  <c r="AO681" i="25"/>
  <c r="AF681" i="25"/>
  <c r="BA681" i="25"/>
  <c r="AS681" i="25"/>
  <c r="Z681" i="25"/>
  <c r="AT681" i="25"/>
  <c r="AM681" i="25"/>
  <c r="N681" i="25"/>
  <c r="AZ681" i="25"/>
  <c r="L681" i="25"/>
  <c r="S681" i="25"/>
  <c r="AY681" i="25"/>
  <c r="AL681" i="25"/>
  <c r="U681" i="25"/>
  <c r="AH677" i="28"/>
  <c r="AA677" i="28"/>
  <c r="AD677" i="28"/>
  <c r="AX677" i="28"/>
  <c r="Z677" i="28"/>
  <c r="BF677" i="28"/>
  <c r="AI677" i="28"/>
  <c r="AU677" i="28"/>
  <c r="AV677" i="28"/>
  <c r="AF677" i="28"/>
  <c r="AC677" i="28"/>
  <c r="Q677" i="28"/>
  <c r="I678" i="28"/>
  <c r="H678" i="28" s="1"/>
  <c r="X677" i="28"/>
  <c r="AN677" i="28"/>
  <c r="BD677" i="28"/>
  <c r="BB677" i="28"/>
  <c r="AP677" i="28"/>
  <c r="R677" i="28"/>
  <c r="AR677" i="28"/>
  <c r="BE677" i="28"/>
  <c r="W677" i="28"/>
  <c r="V677" i="28"/>
  <c r="AS677" i="28"/>
  <c r="L677" i="28"/>
  <c r="N677" i="28"/>
  <c r="O677" i="28"/>
  <c r="AW677" i="28"/>
  <c r="U677" i="28"/>
  <c r="AZ677" i="28"/>
  <c r="BC677" i="28"/>
  <c r="BH677" i="28"/>
  <c r="T677" i="28"/>
  <c r="AG677" i="28"/>
  <c r="AO677" i="28"/>
  <c r="M677" i="28"/>
  <c r="AT677" i="28"/>
  <c r="AL677" i="28"/>
  <c r="AJ677" i="28"/>
  <c r="Y677" i="28"/>
  <c r="P677" i="28"/>
  <c r="BG677" i="28"/>
  <c r="S677" i="28"/>
  <c r="AB677" i="28"/>
  <c r="AY677" i="28"/>
  <c r="BA677" i="28"/>
  <c r="J678" i="28"/>
  <c r="AQ677" i="28"/>
  <c r="AM677" i="28"/>
  <c r="AE677" i="28"/>
  <c r="K677" i="28"/>
  <c r="AK677" i="28"/>
  <c r="Y682" i="25" l="1"/>
  <c r="AJ682" i="25"/>
  <c r="AU682" i="25"/>
  <c r="AD682" i="25"/>
  <c r="AR682" i="25"/>
  <c r="Z682" i="25"/>
  <c r="BB682" i="25"/>
  <c r="AF682" i="25"/>
  <c r="BI682" i="25"/>
  <c r="AN682" i="25"/>
  <c r="BE682" i="25"/>
  <c r="BC682" i="25"/>
  <c r="AH682" i="25"/>
  <c r="AA682" i="25"/>
  <c r="BD682" i="25"/>
  <c r="AE682" i="25"/>
  <c r="AO682" i="25"/>
  <c r="BG682" i="25"/>
  <c r="L682" i="25"/>
  <c r="AB682" i="25"/>
  <c r="AY682" i="25"/>
  <c r="M682" i="25"/>
  <c r="AT682" i="25"/>
  <c r="R682" i="25"/>
  <c r="P682" i="25"/>
  <c r="V682" i="25"/>
  <c r="W682" i="25"/>
  <c r="AZ682" i="25"/>
  <c r="AV682" i="25"/>
  <c r="BF682" i="25"/>
  <c r="I683" i="25"/>
  <c r="H683" i="25" s="1"/>
  <c r="AI682" i="25"/>
  <c r="K682" i="25"/>
  <c r="X682" i="25"/>
  <c r="BH682" i="25"/>
  <c r="U682" i="25"/>
  <c r="AQ682" i="25"/>
  <c r="AC682" i="25"/>
  <c r="AS682" i="25"/>
  <c r="N682" i="25"/>
  <c r="O682" i="25"/>
  <c r="T682" i="25"/>
  <c r="AM682" i="25"/>
  <c r="S682" i="25"/>
  <c r="AG682" i="25"/>
  <c r="AW682" i="25"/>
  <c r="J683" i="25"/>
  <c r="AP682" i="25"/>
  <c r="AK682" i="25"/>
  <c r="BA682" i="25"/>
  <c r="AL682" i="25"/>
  <c r="AX682" i="25"/>
  <c r="Q682" i="25"/>
  <c r="AU678" i="28"/>
  <c r="R678" i="28"/>
  <c r="AB678" i="28"/>
  <c r="AY678" i="28"/>
  <c r="O678" i="28"/>
  <c r="AO678" i="28"/>
  <c r="AR678" i="28"/>
  <c r="AX678" i="28"/>
  <c r="M678" i="28"/>
  <c r="V678" i="28"/>
  <c r="AL678" i="28"/>
  <c r="AZ678" i="28"/>
  <c r="AM678" i="28"/>
  <c r="P678" i="28"/>
  <c r="BC678" i="28"/>
  <c r="BG678" i="28"/>
  <c r="AQ678" i="28"/>
  <c r="I679" i="28"/>
  <c r="H679" i="28" s="1"/>
  <c r="AC678" i="28"/>
  <c r="AA678" i="28"/>
  <c r="L678" i="28"/>
  <c r="AE678" i="28"/>
  <c r="AJ678" i="28"/>
  <c r="BH678" i="28"/>
  <c r="AH678" i="28"/>
  <c r="AS678" i="28"/>
  <c r="X678" i="28"/>
  <c r="AK678" i="28"/>
  <c r="K678" i="28"/>
  <c r="AN678" i="28"/>
  <c r="AI678" i="28"/>
  <c r="BF678" i="28"/>
  <c r="BE678" i="28"/>
  <c r="AV678" i="28"/>
  <c r="W678" i="28"/>
  <c r="J679" i="28"/>
  <c r="Y678" i="28"/>
  <c r="S678" i="28"/>
  <c r="BB678" i="28"/>
  <c r="AW678" i="28"/>
  <c r="AF678" i="28"/>
  <c r="AP678" i="28"/>
  <c r="AG678" i="28"/>
  <c r="N678" i="28"/>
  <c r="AD678" i="28"/>
  <c r="AT678" i="28"/>
  <c r="BD678" i="28"/>
  <c r="T678" i="28"/>
  <c r="Q678" i="28"/>
  <c r="U678" i="28"/>
  <c r="BA678" i="28"/>
  <c r="Z678" i="28"/>
  <c r="Z679" i="28" l="1"/>
  <c r="AM679" i="28"/>
  <c r="BH679" i="28"/>
  <c r="AY679" i="28"/>
  <c r="AR679" i="28"/>
  <c r="AB679" i="28"/>
  <c r="T679" i="28"/>
  <c r="AG679" i="28"/>
  <c r="AN679" i="28"/>
  <c r="R679" i="28"/>
  <c r="AL679" i="28"/>
  <c r="BG679" i="28"/>
  <c r="AV679" i="28"/>
  <c r="U679" i="28"/>
  <c r="O679" i="28"/>
  <c r="BA679" i="28"/>
  <c r="BE679" i="28"/>
  <c r="AK679" i="28"/>
  <c r="AI679" i="28"/>
  <c r="K679" i="28"/>
  <c r="W679" i="28"/>
  <c r="AJ679" i="28"/>
  <c r="P679" i="28"/>
  <c r="BD679" i="28"/>
  <c r="AE679" i="28"/>
  <c r="AD679" i="28"/>
  <c r="AZ679" i="28"/>
  <c r="I680" i="28"/>
  <c r="H680" i="28" s="1"/>
  <c r="L679" i="28"/>
  <c r="AQ679" i="28"/>
  <c r="Y679" i="28"/>
  <c r="BC679" i="28"/>
  <c r="AC679" i="28"/>
  <c r="AA679" i="28"/>
  <c r="BF679" i="28"/>
  <c r="AF679" i="28"/>
  <c r="S679" i="28"/>
  <c r="X679" i="28"/>
  <c r="Q679" i="28"/>
  <c r="J680" i="28"/>
  <c r="AH679" i="28"/>
  <c r="N679" i="28"/>
  <c r="BB679" i="28"/>
  <c r="AS679" i="28"/>
  <c r="V679" i="28"/>
  <c r="AO679" i="28"/>
  <c r="AP679" i="28"/>
  <c r="AW679" i="28"/>
  <c r="AT679" i="28"/>
  <c r="M679" i="28"/>
  <c r="AU679" i="28"/>
  <c r="AX679" i="28"/>
  <c r="X683" i="25"/>
  <c r="AT683" i="25"/>
  <c r="AZ683" i="25"/>
  <c r="BD683" i="25"/>
  <c r="BH683" i="25"/>
  <c r="AF683" i="25"/>
  <c r="AU683" i="25"/>
  <c r="AH683" i="25"/>
  <c r="AC683" i="25"/>
  <c r="AS683" i="25"/>
  <c r="AK683" i="25"/>
  <c r="BA683" i="25"/>
  <c r="AB683" i="25"/>
  <c r="AO683" i="25"/>
  <c r="Q683" i="25"/>
  <c r="BC683" i="25"/>
  <c r="AE683" i="25"/>
  <c r="AG683" i="25"/>
  <c r="BF683" i="25"/>
  <c r="V683" i="25"/>
  <c r="Z683" i="25"/>
  <c r="I684" i="25"/>
  <c r="H684" i="25" s="1"/>
  <c r="BI683" i="25"/>
  <c r="AI683" i="25"/>
  <c r="P683" i="25"/>
  <c r="AL683" i="25"/>
  <c r="L683" i="25"/>
  <c r="R683" i="25"/>
  <c r="AX683" i="25"/>
  <c r="K683" i="25"/>
  <c r="AA683" i="25"/>
  <c r="AW683" i="25"/>
  <c r="BE683" i="25"/>
  <c r="J684" i="25"/>
  <c r="AJ683" i="25"/>
  <c r="T683" i="25"/>
  <c r="AP683" i="25"/>
  <c r="Y683" i="25"/>
  <c r="AM683" i="25"/>
  <c r="M683" i="25"/>
  <c r="W683" i="25"/>
  <c r="BG683" i="25"/>
  <c r="AN683" i="25"/>
  <c r="AR683" i="25"/>
  <c r="AD683" i="25"/>
  <c r="AQ683" i="25"/>
  <c r="N683" i="25"/>
  <c r="O683" i="25"/>
  <c r="AV683" i="25"/>
  <c r="U683" i="25"/>
  <c r="BB683" i="25"/>
  <c r="AY683" i="25"/>
  <c r="S683" i="25"/>
  <c r="BA684" i="25" l="1"/>
  <c r="V684" i="25"/>
  <c r="AI684" i="25"/>
  <c r="AL684" i="25"/>
  <c r="U684" i="25"/>
  <c r="AP684" i="25"/>
  <c r="BG684" i="25"/>
  <c r="BE684" i="25"/>
  <c r="AO684" i="25"/>
  <c r="R684" i="25"/>
  <c r="AT684" i="25"/>
  <c r="AR684" i="25"/>
  <c r="BD684" i="25"/>
  <c r="AU684" i="25"/>
  <c r="AY684" i="25"/>
  <c r="AV684" i="25"/>
  <c r="N684" i="25"/>
  <c r="AA684" i="25"/>
  <c r="AQ684" i="25"/>
  <c r="AG684" i="25"/>
  <c r="BB684" i="25"/>
  <c r="S684" i="25"/>
  <c r="AB684" i="25"/>
  <c r="AJ684" i="25"/>
  <c r="AC684" i="25"/>
  <c r="AX684" i="25"/>
  <c r="AH684" i="25"/>
  <c r="W684" i="25"/>
  <c r="AW684" i="25"/>
  <c r="O684" i="25"/>
  <c r="AS684" i="25"/>
  <c r="Q684" i="25"/>
  <c r="J685" i="25"/>
  <c r="M684" i="25"/>
  <c r="I685" i="25"/>
  <c r="H685" i="25" s="1"/>
  <c r="X684" i="25"/>
  <c r="BC684" i="25"/>
  <c r="Z684" i="25"/>
  <c r="BI684" i="25"/>
  <c r="K684" i="25"/>
  <c r="AE684" i="25"/>
  <c r="Y684" i="25"/>
  <c r="BF684" i="25"/>
  <c r="AD684" i="25"/>
  <c r="AF684" i="25"/>
  <c r="P684" i="25"/>
  <c r="AK684" i="25"/>
  <c r="AN684" i="25"/>
  <c r="T684" i="25"/>
  <c r="L684" i="25"/>
  <c r="AM684" i="25"/>
  <c r="AZ684" i="25"/>
  <c r="BH684" i="25"/>
  <c r="BD680" i="28"/>
  <c r="AZ680" i="28"/>
  <c r="AB680" i="28"/>
  <c r="AN680" i="28"/>
  <c r="AM680" i="28"/>
  <c r="AW680" i="28"/>
  <c r="AK680" i="28"/>
  <c r="Q680" i="28"/>
  <c r="W680" i="28"/>
  <c r="BG680" i="28"/>
  <c r="AL680" i="28"/>
  <c r="R680" i="28"/>
  <c r="BA680" i="28"/>
  <c r="N680" i="28"/>
  <c r="AX680" i="28"/>
  <c r="AG680" i="28"/>
  <c r="AC680" i="28"/>
  <c r="AY680" i="28"/>
  <c r="BF680" i="28"/>
  <c r="O680" i="28"/>
  <c r="K680" i="28"/>
  <c r="L680" i="28"/>
  <c r="AQ680" i="28"/>
  <c r="AT680" i="28"/>
  <c r="U680" i="28"/>
  <c r="AJ680" i="28"/>
  <c r="J681" i="28"/>
  <c r="AS680" i="28"/>
  <c r="AF680" i="28"/>
  <c r="BC680" i="28"/>
  <c r="AA680" i="28"/>
  <c r="BH680" i="28"/>
  <c r="AV680" i="28"/>
  <c r="AU680" i="28"/>
  <c r="M680" i="28"/>
  <c r="AI680" i="28"/>
  <c r="X680" i="28"/>
  <c r="Y680" i="28"/>
  <c r="AR680" i="28"/>
  <c r="Z680" i="28"/>
  <c r="BE680" i="28"/>
  <c r="BB680" i="28"/>
  <c r="AP680" i="28"/>
  <c r="AH680" i="28"/>
  <c r="V680" i="28"/>
  <c r="P680" i="28"/>
  <c r="AE680" i="28"/>
  <c r="T680" i="28"/>
  <c r="I681" i="28"/>
  <c r="H681" i="28" s="1"/>
  <c r="AO680" i="28"/>
  <c r="AD680" i="28"/>
  <c r="S680" i="28"/>
  <c r="Q681" i="28" l="1"/>
  <c r="AH681" i="28"/>
  <c r="BB681" i="28"/>
  <c r="AP681" i="28"/>
  <c r="BE681" i="28"/>
  <c r="R681" i="28"/>
  <c r="AS681" i="28"/>
  <c r="BG681" i="28"/>
  <c r="U681" i="28"/>
  <c r="I682" i="28"/>
  <c r="H682" i="28" s="1"/>
  <c r="AF681" i="28"/>
  <c r="Z681" i="28"/>
  <c r="BC681" i="28"/>
  <c r="AG681" i="28"/>
  <c r="AV681" i="28"/>
  <c r="AU681" i="28"/>
  <c r="X681" i="28"/>
  <c r="K681" i="28"/>
  <c r="BD681" i="28"/>
  <c r="AM681" i="28"/>
  <c r="V681" i="28"/>
  <c r="AB681" i="28"/>
  <c r="AO681" i="28"/>
  <c r="AD681" i="28"/>
  <c r="O681" i="28"/>
  <c r="AY681" i="28"/>
  <c r="AN681" i="28"/>
  <c r="AX681" i="28"/>
  <c r="P681" i="28"/>
  <c r="AQ681" i="28"/>
  <c r="AZ681" i="28"/>
  <c r="AJ681" i="28"/>
  <c r="AW681" i="28"/>
  <c r="J682" i="28"/>
  <c r="AL681" i="28"/>
  <c r="AC681" i="28"/>
  <c r="AA681" i="28"/>
  <c r="W681" i="28"/>
  <c r="AE681" i="28"/>
  <c r="BA681" i="28"/>
  <c r="M681" i="28"/>
  <c r="Y681" i="28"/>
  <c r="T681" i="28"/>
  <c r="N681" i="28"/>
  <c r="AI681" i="28"/>
  <c r="L681" i="28"/>
  <c r="S681" i="28"/>
  <c r="AR681" i="28"/>
  <c r="BF681" i="28"/>
  <c r="BH681" i="28"/>
  <c r="AT681" i="28"/>
  <c r="AK681" i="28"/>
  <c r="AN685" i="25"/>
  <c r="AB685" i="25"/>
  <c r="AY685" i="25"/>
  <c r="AD685" i="25"/>
  <c r="AP685" i="25"/>
  <c r="AT685" i="25"/>
  <c r="BA685" i="25"/>
  <c r="T685" i="25"/>
  <c r="L685" i="25"/>
  <c r="I686" i="25"/>
  <c r="H686" i="25" s="1"/>
  <c r="M685" i="25"/>
  <c r="AF685" i="25"/>
  <c r="AO685" i="25"/>
  <c r="Q685" i="25"/>
  <c r="AJ685" i="25"/>
  <c r="AH685" i="25"/>
  <c r="BH685" i="25"/>
  <c r="AI685" i="25"/>
  <c r="AU685" i="25"/>
  <c r="AM685" i="25"/>
  <c r="P685" i="25"/>
  <c r="BE685" i="25"/>
  <c r="AW685" i="25"/>
  <c r="X685" i="25"/>
  <c r="AV685" i="25"/>
  <c r="V685" i="25"/>
  <c r="K685" i="25"/>
  <c r="O685" i="25"/>
  <c r="AZ685" i="25"/>
  <c r="AX685" i="25"/>
  <c r="AQ685" i="25"/>
  <c r="BI685" i="25"/>
  <c r="BD685" i="25"/>
  <c r="Z685" i="25"/>
  <c r="S685" i="25"/>
  <c r="BB685" i="25"/>
  <c r="U685" i="25"/>
  <c r="BC685" i="25"/>
  <c r="AL685" i="25"/>
  <c r="AC685" i="25"/>
  <c r="AK685" i="25"/>
  <c r="Y685" i="25"/>
  <c r="N685" i="25"/>
  <c r="AS685" i="25"/>
  <c r="BF685" i="25"/>
  <c r="AE685" i="25"/>
  <c r="R685" i="25"/>
  <c r="AA685" i="25"/>
  <c r="BG685" i="25"/>
  <c r="J686" i="25"/>
  <c r="W685" i="25"/>
  <c r="AR685" i="25"/>
  <c r="AG685" i="25"/>
  <c r="AQ686" i="25" l="1"/>
  <c r="AR686" i="25"/>
  <c r="BF686" i="25"/>
  <c r="AN686" i="25"/>
  <c r="AF686" i="25"/>
  <c r="AU686" i="25"/>
  <c r="AZ686" i="25"/>
  <c r="AD686" i="25"/>
  <c r="O686" i="25"/>
  <c r="AP686" i="25"/>
  <c r="AX686" i="25"/>
  <c r="BE686" i="25"/>
  <c r="AS686" i="25"/>
  <c r="P686" i="25"/>
  <c r="BB686" i="25"/>
  <c r="AH686" i="25"/>
  <c r="Z686" i="25"/>
  <c r="AW686" i="25"/>
  <c r="AV686" i="25"/>
  <c r="BC686" i="25"/>
  <c r="W686" i="25"/>
  <c r="AY686" i="25"/>
  <c r="BG686" i="25"/>
  <c r="X686" i="25"/>
  <c r="AC686" i="25"/>
  <c r="AJ686" i="25"/>
  <c r="AB686" i="25"/>
  <c r="AA686" i="25"/>
  <c r="Y686" i="25"/>
  <c r="U686" i="25"/>
  <c r="AE686" i="25"/>
  <c r="AI686" i="25"/>
  <c r="V686" i="25"/>
  <c r="AO686" i="25"/>
  <c r="BI686" i="25"/>
  <c r="N686" i="25"/>
  <c r="T686" i="25"/>
  <c r="AT686" i="25"/>
  <c r="J687" i="25"/>
  <c r="R686" i="25"/>
  <c r="L686" i="25"/>
  <c r="AL686" i="25"/>
  <c r="Q686" i="25"/>
  <c r="I687" i="25"/>
  <c r="H687" i="25" s="1"/>
  <c r="BH686" i="25"/>
  <c r="AK686" i="25"/>
  <c r="AM686" i="25"/>
  <c r="S686" i="25"/>
  <c r="K686" i="25"/>
  <c r="BD686" i="25"/>
  <c r="AG686" i="25"/>
  <c r="BA686" i="25"/>
  <c r="M686" i="25"/>
  <c r="X682" i="28"/>
  <c r="M682" i="28"/>
  <c r="AR682" i="28"/>
  <c r="AA682" i="28"/>
  <c r="BD682" i="28"/>
  <c r="W682" i="28"/>
  <c r="N682" i="28"/>
  <c r="S682" i="28"/>
  <c r="BF682" i="28"/>
  <c r="AZ682" i="28"/>
  <c r="AT682" i="28"/>
  <c r="L682" i="28"/>
  <c r="AQ682" i="28"/>
  <c r="AC682" i="28"/>
  <c r="AN682" i="28"/>
  <c r="Y682" i="28"/>
  <c r="V682" i="28"/>
  <c r="AV682" i="28"/>
  <c r="K682" i="28"/>
  <c r="AY682" i="28"/>
  <c r="P682" i="28"/>
  <c r="AP682" i="28"/>
  <c r="BA682" i="28"/>
  <c r="AS682" i="28"/>
  <c r="Z682" i="28"/>
  <c r="AE682" i="28"/>
  <c r="BB682" i="28"/>
  <c r="AK682" i="28"/>
  <c r="Q682" i="28"/>
  <c r="R682" i="28"/>
  <c r="J683" i="28"/>
  <c r="AM682" i="28"/>
  <c r="AG682" i="28"/>
  <c r="BH682" i="28"/>
  <c r="T682" i="28"/>
  <c r="AX682" i="28"/>
  <c r="AI682" i="28"/>
  <c r="AU682" i="28"/>
  <c r="AH682" i="28"/>
  <c r="BG682" i="28"/>
  <c r="O682" i="28"/>
  <c r="BE682" i="28"/>
  <c r="BC682" i="28"/>
  <c r="AJ682" i="28"/>
  <c r="AF682" i="28"/>
  <c r="U682" i="28"/>
  <c r="I683" i="28"/>
  <c r="H683" i="28" s="1"/>
  <c r="AL682" i="28"/>
  <c r="AW682" i="28"/>
  <c r="AB682" i="28"/>
  <c r="AD682" i="28"/>
  <c r="AO682" i="28"/>
  <c r="AO683" i="28" l="1"/>
  <c r="BH683" i="28"/>
  <c r="BG683" i="28"/>
  <c r="AV683" i="28"/>
  <c r="AN683" i="28"/>
  <c r="AJ683" i="28"/>
  <c r="BC683" i="28"/>
  <c r="AX683" i="28"/>
  <c r="L683" i="28"/>
  <c r="AU683" i="28"/>
  <c r="AP683" i="28"/>
  <c r="AC683" i="28"/>
  <c r="AT683" i="28"/>
  <c r="J684" i="28"/>
  <c r="V683" i="28"/>
  <c r="M683" i="28"/>
  <c r="AF683" i="28"/>
  <c r="AA683" i="28"/>
  <c r="AS683" i="28"/>
  <c r="AD683" i="28"/>
  <c r="Y683" i="28"/>
  <c r="W683" i="28"/>
  <c r="AZ683" i="28"/>
  <c r="AY683" i="28"/>
  <c r="AR683" i="28"/>
  <c r="AI683" i="28"/>
  <c r="AK683" i="28"/>
  <c r="BA683" i="28"/>
  <c r="AL683" i="28"/>
  <c r="BE683" i="28"/>
  <c r="AH683" i="28"/>
  <c r="AG683" i="28"/>
  <c r="AQ683" i="28"/>
  <c r="X683" i="28"/>
  <c r="AB683" i="28"/>
  <c r="O683" i="28"/>
  <c r="P683" i="28"/>
  <c r="BD683" i="28"/>
  <c r="AW683" i="28"/>
  <c r="I684" i="28"/>
  <c r="H684" i="28" s="1"/>
  <c r="BB683" i="28"/>
  <c r="Z683" i="28"/>
  <c r="R683" i="28"/>
  <c r="S683" i="28"/>
  <c r="T683" i="28"/>
  <c r="U683" i="28"/>
  <c r="Q683" i="28"/>
  <c r="AE683" i="28"/>
  <c r="BF683" i="28"/>
  <c r="N683" i="28"/>
  <c r="AM683" i="28"/>
  <c r="K683" i="28"/>
  <c r="BE687" i="25"/>
  <c r="AU687" i="25"/>
  <c r="AD687" i="25"/>
  <c r="Q687" i="25"/>
  <c r="AG687" i="25"/>
  <c r="I688" i="25"/>
  <c r="H688" i="25" s="1"/>
  <c r="BA687" i="25"/>
  <c r="P687" i="25"/>
  <c r="R687" i="25"/>
  <c r="AV687" i="25"/>
  <c r="BF687" i="25"/>
  <c r="AR687" i="25"/>
  <c r="L687" i="25"/>
  <c r="Y687" i="25"/>
  <c r="AE687" i="25"/>
  <c r="BH687" i="25"/>
  <c r="J688" i="25"/>
  <c r="AO687" i="25"/>
  <c r="AM687" i="25"/>
  <c r="AB687" i="25"/>
  <c r="V687" i="25"/>
  <c r="AQ687" i="25"/>
  <c r="AZ687" i="25"/>
  <c r="AF687" i="25"/>
  <c r="M687" i="25"/>
  <c r="BD687" i="25"/>
  <c r="AY687" i="25"/>
  <c r="AK687" i="25"/>
  <c r="AJ687" i="25"/>
  <c r="BB687" i="25"/>
  <c r="T687" i="25"/>
  <c r="AA687" i="25"/>
  <c r="S687" i="25"/>
  <c r="BC687" i="25"/>
  <c r="AI687" i="25"/>
  <c r="AX687" i="25"/>
  <c r="AN687" i="25"/>
  <c r="X687" i="25"/>
  <c r="AP687" i="25"/>
  <c r="W687" i="25"/>
  <c r="U687" i="25"/>
  <c r="AL687" i="25"/>
  <c r="BG687" i="25"/>
  <c r="AT687" i="25"/>
  <c r="BI687" i="25"/>
  <c r="O687" i="25"/>
  <c r="Z687" i="25"/>
  <c r="AH687" i="25"/>
  <c r="AS687" i="25"/>
  <c r="N687" i="25"/>
  <c r="AC687" i="25"/>
  <c r="K687" i="25"/>
  <c r="AW687" i="25"/>
  <c r="BB684" i="28" l="1"/>
  <c r="V684" i="28"/>
  <c r="AM684" i="28"/>
  <c r="AO684" i="28"/>
  <c r="M684" i="28"/>
  <c r="AA684" i="28"/>
  <c r="BD684" i="28"/>
  <c r="AY684" i="28"/>
  <c r="Z684" i="28"/>
  <c r="BC684" i="28"/>
  <c r="BA684" i="28"/>
  <c r="AI684" i="28"/>
  <c r="T684" i="28"/>
  <c r="K684" i="28"/>
  <c r="AD684" i="28"/>
  <c r="O684" i="28"/>
  <c r="BG684" i="28"/>
  <c r="AX684" i="28"/>
  <c r="BH684" i="28"/>
  <c r="AC684" i="28"/>
  <c r="AS684" i="28"/>
  <c r="I685" i="28"/>
  <c r="H685" i="28" s="1"/>
  <c r="N684" i="28"/>
  <c r="AJ684" i="28"/>
  <c r="BE684" i="28"/>
  <c r="AN684" i="28"/>
  <c r="AE684" i="28"/>
  <c r="L684" i="28"/>
  <c r="Q684" i="28"/>
  <c r="AR684" i="28"/>
  <c r="W684" i="28"/>
  <c r="J685" i="28"/>
  <c r="R684" i="28"/>
  <c r="AP684" i="28"/>
  <c r="AW684" i="28"/>
  <c r="AQ684" i="28"/>
  <c r="U684" i="28"/>
  <c r="X684" i="28"/>
  <c r="AH684" i="28"/>
  <c r="P684" i="28"/>
  <c r="AK684" i="28"/>
  <c r="Y684" i="28"/>
  <c r="AG684" i="28"/>
  <c r="AU684" i="28"/>
  <c r="AV684" i="28"/>
  <c r="AF684" i="28"/>
  <c r="AT684" i="28"/>
  <c r="AB684" i="28"/>
  <c r="AZ684" i="28"/>
  <c r="AL684" i="28"/>
  <c r="BF684" i="28"/>
  <c r="S684" i="28"/>
  <c r="N688" i="25"/>
  <c r="AO688" i="25"/>
  <c r="AY688" i="25"/>
  <c r="O688" i="25"/>
  <c r="AA688" i="25"/>
  <c r="AP688" i="25"/>
  <c r="AI688" i="25"/>
  <c r="L688" i="25"/>
  <c r="AX688" i="25"/>
  <c r="AJ688" i="25"/>
  <c r="AV688" i="25"/>
  <c r="Y688" i="25"/>
  <c r="AM688" i="25"/>
  <c r="Q688" i="25"/>
  <c r="AC688" i="25"/>
  <c r="BH688" i="25"/>
  <c r="Z688" i="25"/>
  <c r="X688" i="25"/>
  <c r="AW688" i="25"/>
  <c r="K688" i="25"/>
  <c r="BC688" i="25"/>
  <c r="R688" i="25"/>
  <c r="AT688" i="25"/>
  <c r="BG688" i="25"/>
  <c r="AB688" i="25"/>
  <c r="T688" i="25"/>
  <c r="AE688" i="25"/>
  <c r="AU688" i="25"/>
  <c r="S688" i="25"/>
  <c r="W688" i="25"/>
  <c r="J689" i="25"/>
  <c r="AR688" i="25"/>
  <c r="BB688" i="25"/>
  <c r="BD688" i="25"/>
  <c r="BF688" i="25"/>
  <c r="AD688" i="25"/>
  <c r="AN688" i="25"/>
  <c r="V688" i="25"/>
  <c r="M688" i="25"/>
  <c r="I689" i="25"/>
  <c r="H689" i="25" s="1"/>
  <c r="P688" i="25"/>
  <c r="BA688" i="25"/>
  <c r="AK688" i="25"/>
  <c r="BE688" i="25"/>
  <c r="AL688" i="25"/>
  <c r="AH688" i="25"/>
  <c r="AZ688" i="25"/>
  <c r="U688" i="25"/>
  <c r="AS688" i="25"/>
  <c r="AQ688" i="25"/>
  <c r="BI688" i="25"/>
  <c r="AF688" i="25"/>
  <c r="AG688" i="25"/>
  <c r="N689" i="25" l="1"/>
  <c r="Z689" i="25"/>
  <c r="BE689" i="25"/>
  <c r="AE689" i="25"/>
  <c r="BC689" i="25"/>
  <c r="AL689" i="25"/>
  <c r="X689" i="25"/>
  <c r="BD689" i="25"/>
  <c r="AY689" i="25"/>
  <c r="Y689" i="25"/>
  <c r="BI689" i="25"/>
  <c r="AQ689" i="25"/>
  <c r="V689" i="25"/>
  <c r="O689" i="25"/>
  <c r="AV689" i="25"/>
  <c r="BG689" i="25"/>
  <c r="AT689" i="25"/>
  <c r="AR689" i="25"/>
  <c r="I690" i="25"/>
  <c r="H690" i="25" s="1"/>
  <c r="S689" i="25"/>
  <c r="AS689" i="25"/>
  <c r="AM689" i="25"/>
  <c r="AN689" i="25"/>
  <c r="AF689" i="25"/>
  <c r="BH689" i="25"/>
  <c r="M689" i="25"/>
  <c r="AP689" i="25"/>
  <c r="J690" i="25"/>
  <c r="AK689" i="25"/>
  <c r="AH689" i="25"/>
  <c r="AW689" i="25"/>
  <c r="AA689" i="25"/>
  <c r="AJ689" i="25"/>
  <c r="BA689" i="25"/>
  <c r="AU689" i="25"/>
  <c r="AC689" i="25"/>
  <c r="L689" i="25"/>
  <c r="K689" i="25"/>
  <c r="AG689" i="25"/>
  <c r="AB689" i="25"/>
  <c r="P689" i="25"/>
  <c r="AI689" i="25"/>
  <c r="BB689" i="25"/>
  <c r="AX689" i="25"/>
  <c r="U689" i="25"/>
  <c r="AD689" i="25"/>
  <c r="R689" i="25"/>
  <c r="AZ689" i="25"/>
  <c r="BF689" i="25"/>
  <c r="AO689" i="25"/>
  <c r="Q689" i="25"/>
  <c r="T689" i="25"/>
  <c r="W689" i="25"/>
  <c r="AE685" i="28"/>
  <c r="AO685" i="28"/>
  <c r="U685" i="28"/>
  <c r="AW685" i="28"/>
  <c r="S685" i="28"/>
  <c r="Y685" i="28"/>
  <c r="AT685" i="28"/>
  <c r="V685" i="28"/>
  <c r="AU685" i="28"/>
  <c r="I686" i="28"/>
  <c r="H686" i="28" s="1"/>
  <c r="AC685" i="28"/>
  <c r="AS685" i="28"/>
  <c r="K685" i="28"/>
  <c r="J686" i="28"/>
  <c r="W685" i="28"/>
  <c r="BE685" i="28"/>
  <c r="AH685" i="28"/>
  <c r="N685" i="28"/>
  <c r="AN685" i="28"/>
  <c r="BH685" i="28"/>
  <c r="Q685" i="28"/>
  <c r="X685" i="28"/>
  <c r="AY685" i="28"/>
  <c r="AQ685" i="28"/>
  <c r="R685" i="28"/>
  <c r="AZ685" i="28"/>
  <c r="AL685" i="28"/>
  <c r="L685" i="28"/>
  <c r="AG685" i="28"/>
  <c r="AX685" i="28"/>
  <c r="T685" i="28"/>
  <c r="AM685" i="28"/>
  <c r="Z685" i="28"/>
  <c r="BC685" i="28"/>
  <c r="AA685" i="28"/>
  <c r="P685" i="28"/>
  <c r="O685" i="28"/>
  <c r="BF685" i="28"/>
  <c r="AI685" i="28"/>
  <c r="AV685" i="28"/>
  <c r="M685" i="28"/>
  <c r="AF685" i="28"/>
  <c r="BB685" i="28"/>
  <c r="BD685" i="28"/>
  <c r="BG685" i="28"/>
  <c r="AR685" i="28"/>
  <c r="AB685" i="28"/>
  <c r="AJ685" i="28"/>
  <c r="AP685" i="28"/>
  <c r="AK685" i="28"/>
  <c r="AD685" i="28"/>
  <c r="BA685" i="28"/>
  <c r="AX690" i="25" l="1"/>
  <c r="AE690" i="25"/>
  <c r="S690" i="25"/>
  <c r="AI690" i="25"/>
  <c r="AF690" i="25"/>
  <c r="AT690" i="25"/>
  <c r="AN690" i="25"/>
  <c r="Q690" i="25"/>
  <c r="BA690" i="25"/>
  <c r="O690" i="25"/>
  <c r="BG690" i="25"/>
  <c r="L690" i="25"/>
  <c r="AB690" i="25"/>
  <c r="AO690" i="25"/>
  <c r="AC690" i="25"/>
  <c r="X690" i="25"/>
  <c r="AQ690" i="25"/>
  <c r="R690" i="25"/>
  <c r="J691" i="25"/>
  <c r="BF690" i="25"/>
  <c r="M690" i="25"/>
  <c r="AZ690" i="25"/>
  <c r="AM690" i="25"/>
  <c r="AG690" i="25"/>
  <c r="BH690" i="25"/>
  <c r="BC690" i="25"/>
  <c r="N690" i="25"/>
  <c r="AJ690" i="25"/>
  <c r="U690" i="25"/>
  <c r="AP690" i="25"/>
  <c r="BB690" i="25"/>
  <c r="AV690" i="25"/>
  <c r="Z690" i="25"/>
  <c r="AS690" i="25"/>
  <c r="P690" i="25"/>
  <c r="T690" i="25"/>
  <c r="AW690" i="25"/>
  <c r="BE690" i="25"/>
  <c r="I691" i="25"/>
  <c r="H691" i="25" s="1"/>
  <c r="AA690" i="25"/>
  <c r="AU690" i="25"/>
  <c r="AL690" i="25"/>
  <c r="BD690" i="25"/>
  <c r="AY690" i="25"/>
  <c r="Y690" i="25"/>
  <c r="AR690" i="25"/>
  <c r="W690" i="25"/>
  <c r="V690" i="25"/>
  <c r="AK690" i="25"/>
  <c r="AH690" i="25"/>
  <c r="K690" i="25"/>
  <c r="BI690" i="25"/>
  <c r="AD690" i="25"/>
  <c r="AQ686" i="28"/>
  <c r="BF686" i="28"/>
  <c r="P686" i="28"/>
  <c r="L686" i="28"/>
  <c r="AG686" i="28"/>
  <c r="U686" i="28"/>
  <c r="AL686" i="28"/>
  <c r="BG686" i="28"/>
  <c r="BA686" i="28"/>
  <c r="I687" i="28"/>
  <c r="H687" i="28" s="1"/>
  <c r="AY686" i="28"/>
  <c r="AE686" i="28"/>
  <c r="AA686" i="28"/>
  <c r="N686" i="28"/>
  <c r="J687" i="28"/>
  <c r="AD686" i="28"/>
  <c r="Q686" i="28"/>
  <c r="BH686" i="28"/>
  <c r="AH686" i="28"/>
  <c r="Y686" i="28"/>
  <c r="BC686" i="28"/>
  <c r="AB686" i="28"/>
  <c r="AZ686" i="28"/>
  <c r="AO686" i="28"/>
  <c r="T686" i="28"/>
  <c r="AJ686" i="28"/>
  <c r="AW686" i="28"/>
  <c r="AX686" i="28"/>
  <c r="X686" i="28"/>
  <c r="O686" i="28"/>
  <c r="AM686" i="28"/>
  <c r="AS686" i="28"/>
  <c r="AP686" i="28"/>
  <c r="AK686" i="28"/>
  <c r="AF686" i="28"/>
  <c r="BE686" i="28"/>
  <c r="W686" i="28"/>
  <c r="AT686" i="28"/>
  <c r="Z686" i="28"/>
  <c r="M686" i="28"/>
  <c r="AR686" i="28"/>
  <c r="V686" i="28"/>
  <c r="AU686" i="28"/>
  <c r="BB686" i="28"/>
  <c r="S686" i="28"/>
  <c r="AI686" i="28"/>
  <c r="K686" i="28"/>
  <c r="BD686" i="28"/>
  <c r="AV686" i="28"/>
  <c r="R686" i="28"/>
  <c r="AN686" i="28"/>
  <c r="AC686" i="28"/>
  <c r="AC687" i="28" l="1"/>
  <c r="AF687" i="28"/>
  <c r="BF687" i="28"/>
  <c r="J688" i="28"/>
  <c r="U687" i="28"/>
  <c r="AX687" i="28"/>
  <c r="BH687" i="28"/>
  <c r="AD687" i="28"/>
  <c r="AH687" i="28"/>
  <c r="AB687" i="28"/>
  <c r="BG687" i="28"/>
  <c r="AS687" i="28"/>
  <c r="AW687" i="28"/>
  <c r="X687" i="28"/>
  <c r="AY687" i="28"/>
  <c r="AN687" i="28"/>
  <c r="O687" i="28"/>
  <c r="AP687" i="28"/>
  <c r="AM687" i="28"/>
  <c r="BD687" i="28"/>
  <c r="AT687" i="28"/>
  <c r="BA687" i="28"/>
  <c r="AI687" i="28"/>
  <c r="AO687" i="28"/>
  <c r="P687" i="28"/>
  <c r="AQ687" i="28"/>
  <c r="AK687" i="28"/>
  <c r="Q687" i="28"/>
  <c r="K687" i="28"/>
  <c r="BC687" i="28"/>
  <c r="AV687" i="28"/>
  <c r="Z687" i="28"/>
  <c r="L687" i="28"/>
  <c r="V687" i="28"/>
  <c r="N687" i="28"/>
  <c r="I688" i="28"/>
  <c r="H688" i="28" s="1"/>
  <c r="T687" i="28"/>
  <c r="AE687" i="28"/>
  <c r="AG687" i="28"/>
  <c r="Y687" i="28"/>
  <c r="W687" i="28"/>
  <c r="R687" i="28"/>
  <c r="BE687" i="28"/>
  <c r="AU687" i="28"/>
  <c r="AL687" i="28"/>
  <c r="M687" i="28"/>
  <c r="AJ687" i="28"/>
  <c r="S687" i="28"/>
  <c r="AA687" i="28"/>
  <c r="BB687" i="28"/>
  <c r="AR687" i="28"/>
  <c r="AZ687" i="28"/>
  <c r="AF691" i="25"/>
  <c r="AR691" i="25"/>
  <c r="AU691" i="25"/>
  <c r="R691" i="25"/>
  <c r="AS691" i="25"/>
  <c r="AO691" i="25"/>
  <c r="BF691" i="25"/>
  <c r="AL691" i="25"/>
  <c r="AI691" i="25"/>
  <c r="Q691" i="25"/>
  <c r="BG691" i="25"/>
  <c r="AT691" i="25"/>
  <c r="AN691" i="25"/>
  <c r="AV691" i="25"/>
  <c r="I692" i="25"/>
  <c r="H692" i="25" s="1"/>
  <c r="BI691" i="25"/>
  <c r="AK691" i="25"/>
  <c r="U691" i="25"/>
  <c r="AP691" i="25"/>
  <c r="AA691" i="25"/>
  <c r="AH691" i="25"/>
  <c r="BH691" i="25"/>
  <c r="O691" i="25"/>
  <c r="K691" i="25"/>
  <c r="M691" i="25"/>
  <c r="T691" i="25"/>
  <c r="Z691" i="25"/>
  <c r="AD691" i="25"/>
  <c r="AZ691" i="25"/>
  <c r="S691" i="25"/>
  <c r="AY691" i="25"/>
  <c r="N691" i="25"/>
  <c r="V691" i="25"/>
  <c r="L691" i="25"/>
  <c r="W691" i="25"/>
  <c r="AG691" i="25"/>
  <c r="BC691" i="25"/>
  <c r="AW691" i="25"/>
  <c r="BA691" i="25"/>
  <c r="AE691" i="25"/>
  <c r="AB691" i="25"/>
  <c r="BE691" i="25"/>
  <c r="AC691" i="25"/>
  <c r="Y691" i="25"/>
  <c r="X691" i="25"/>
  <c r="BD691" i="25"/>
  <c r="J692" i="25"/>
  <c r="AQ691" i="25"/>
  <c r="BB691" i="25"/>
  <c r="AM691" i="25"/>
  <c r="AX691" i="25"/>
  <c r="AJ691" i="25"/>
  <c r="P691" i="25"/>
  <c r="AO688" i="28" l="1"/>
  <c r="AD688" i="28"/>
  <c r="AN688" i="28"/>
  <c r="N688" i="28"/>
  <c r="P688" i="28"/>
  <c r="AI688" i="28"/>
  <c r="M688" i="28"/>
  <c r="AB688" i="28"/>
  <c r="AS688" i="28"/>
  <c r="AU688" i="28"/>
  <c r="AT688" i="28"/>
  <c r="BF688" i="28"/>
  <c r="AQ688" i="28"/>
  <c r="J689" i="28"/>
  <c r="AM688" i="28"/>
  <c r="AH688" i="28"/>
  <c r="AX688" i="28"/>
  <c r="R688" i="28"/>
  <c r="BB688" i="28"/>
  <c r="I689" i="28"/>
  <c r="H689" i="28" s="1"/>
  <c r="AK688" i="28"/>
  <c r="AA688" i="28"/>
  <c r="AJ688" i="28"/>
  <c r="AC688" i="28"/>
  <c r="AR688" i="28"/>
  <c r="BC688" i="28"/>
  <c r="O688" i="28"/>
  <c r="W688" i="28"/>
  <c r="L688" i="28"/>
  <c r="X688" i="28"/>
  <c r="AV688" i="28"/>
  <c r="Y688" i="28"/>
  <c r="Z688" i="28"/>
  <c r="Q688" i="28"/>
  <c r="BG688" i="28"/>
  <c r="AE688" i="28"/>
  <c r="BE688" i="28"/>
  <c r="AG688" i="28"/>
  <c r="T688" i="28"/>
  <c r="S688" i="28"/>
  <c r="AW688" i="28"/>
  <c r="U688" i="28"/>
  <c r="AZ688" i="28"/>
  <c r="BA688" i="28"/>
  <c r="AF688" i="28"/>
  <c r="AL688" i="28"/>
  <c r="BD688" i="28"/>
  <c r="AY688" i="28"/>
  <c r="AP688" i="28"/>
  <c r="V688" i="28"/>
  <c r="K688" i="28"/>
  <c r="BH688" i="28"/>
  <c r="AE692" i="25"/>
  <c r="O692" i="25"/>
  <c r="BC692" i="25"/>
  <c r="I693" i="25"/>
  <c r="H693" i="25" s="1"/>
  <c r="AD692" i="25"/>
  <c r="Q692" i="25"/>
  <c r="AX692" i="25"/>
  <c r="AP692" i="25"/>
  <c r="AK692" i="25"/>
  <c r="AL692" i="25"/>
  <c r="AV692" i="25"/>
  <c r="AA692" i="25"/>
  <c r="AO692" i="25"/>
  <c r="W692" i="25"/>
  <c r="R692" i="25"/>
  <c r="Z692" i="25"/>
  <c r="L692" i="25"/>
  <c r="AM692" i="25"/>
  <c r="AU692" i="25"/>
  <c r="AN692" i="25"/>
  <c r="BE692" i="25"/>
  <c r="AC692" i="25"/>
  <c r="AH692" i="25"/>
  <c r="AQ692" i="25"/>
  <c r="BH692" i="25"/>
  <c r="BD692" i="25"/>
  <c r="Y692" i="25"/>
  <c r="AY692" i="25"/>
  <c r="BF692" i="25"/>
  <c r="X692" i="25"/>
  <c r="BA692" i="25"/>
  <c r="AZ692" i="25"/>
  <c r="V692" i="25"/>
  <c r="M692" i="25"/>
  <c r="T692" i="25"/>
  <c r="S692" i="25"/>
  <c r="U692" i="25"/>
  <c r="P692" i="25"/>
  <c r="AS692" i="25"/>
  <c r="BI692" i="25"/>
  <c r="N692" i="25"/>
  <c r="AW692" i="25"/>
  <c r="AR692" i="25"/>
  <c r="AJ692" i="25"/>
  <c r="AG692" i="25"/>
  <c r="AT692" i="25"/>
  <c r="AI692" i="25"/>
  <c r="BB692" i="25"/>
  <c r="BG692" i="25"/>
  <c r="AB692" i="25"/>
  <c r="AF692" i="25"/>
  <c r="J693" i="25"/>
  <c r="K692" i="25"/>
  <c r="Z689" i="28" l="1"/>
  <c r="Q689" i="28"/>
  <c r="I690" i="28"/>
  <c r="H690" i="28" s="1"/>
  <c r="AE689" i="28"/>
  <c r="AJ689" i="28"/>
  <c r="P689" i="28"/>
  <c r="N689" i="28"/>
  <c r="AQ689" i="28"/>
  <c r="AS689" i="28"/>
  <c r="AA689" i="28"/>
  <c r="X689" i="28"/>
  <c r="O689" i="28"/>
  <c r="AC689" i="28"/>
  <c r="AM689" i="28"/>
  <c r="AB689" i="28"/>
  <c r="AW689" i="28"/>
  <c r="AF689" i="28"/>
  <c r="T689" i="28"/>
  <c r="BB689" i="28"/>
  <c r="AT689" i="28"/>
  <c r="BF689" i="28"/>
  <c r="U689" i="28"/>
  <c r="J690" i="28"/>
  <c r="AP689" i="28"/>
  <c r="AI689" i="28"/>
  <c r="Y689" i="28"/>
  <c r="BC689" i="28"/>
  <c r="BD689" i="28"/>
  <c r="BA689" i="28"/>
  <c r="AN689" i="28"/>
  <c r="L689" i="28"/>
  <c r="AX689" i="28"/>
  <c r="AV689" i="28"/>
  <c r="BG689" i="28"/>
  <c r="M689" i="28"/>
  <c r="R689" i="28"/>
  <c r="V689" i="28"/>
  <c r="AZ689" i="28"/>
  <c r="AK689" i="28"/>
  <c r="S689" i="28"/>
  <c r="AY689" i="28"/>
  <c r="AG689" i="28"/>
  <c r="AH689" i="28"/>
  <c r="AD689" i="28"/>
  <c r="BH689" i="28"/>
  <c r="W689" i="28"/>
  <c r="BE689" i="28"/>
  <c r="K689" i="28"/>
  <c r="AR689" i="28"/>
  <c r="AU689" i="28"/>
  <c r="AL689" i="28"/>
  <c r="AO689" i="28"/>
  <c r="BB693" i="25"/>
  <c r="K693" i="25"/>
  <c r="AQ693" i="25"/>
  <c r="AS693" i="25"/>
  <c r="BI693" i="25"/>
  <c r="AC693" i="25"/>
  <c r="AV693" i="25"/>
  <c r="AP693" i="25"/>
  <c r="AM693" i="25"/>
  <c r="X693" i="25"/>
  <c r="L693" i="25"/>
  <c r="AI693" i="25"/>
  <c r="M693" i="25"/>
  <c r="S693" i="25"/>
  <c r="V693" i="25"/>
  <c r="AF693" i="25"/>
  <c r="AR693" i="25"/>
  <c r="AO693" i="25"/>
  <c r="U693" i="25"/>
  <c r="BD693" i="25"/>
  <c r="Y693" i="25"/>
  <c r="AJ693" i="25"/>
  <c r="J694" i="25"/>
  <c r="AZ693" i="25"/>
  <c r="AB693" i="25"/>
  <c r="AL693" i="25"/>
  <c r="AG693" i="25"/>
  <c r="BF693" i="25"/>
  <c r="BC693" i="25"/>
  <c r="AX693" i="25"/>
  <c r="BG693" i="25"/>
  <c r="AU693" i="25"/>
  <c r="AK693" i="25"/>
  <c r="Q693" i="25"/>
  <c r="AY693" i="25"/>
  <c r="AA693" i="25"/>
  <c r="O693" i="25"/>
  <c r="P693" i="25"/>
  <c r="N693" i="25"/>
  <c r="AH693" i="25"/>
  <c r="R693" i="25"/>
  <c r="I694" i="25"/>
  <c r="H694" i="25" s="1"/>
  <c r="T693" i="25"/>
  <c r="AW693" i="25"/>
  <c r="BH693" i="25"/>
  <c r="AE693" i="25"/>
  <c r="BA693" i="25"/>
  <c r="AD693" i="25"/>
  <c r="AT693" i="25"/>
  <c r="BE693" i="25"/>
  <c r="W693" i="25"/>
  <c r="Z693" i="25"/>
  <c r="AN693" i="25"/>
  <c r="AV690" i="28" l="1"/>
  <c r="AN690" i="28"/>
  <c r="AI690" i="28"/>
  <c r="AY690" i="28"/>
  <c r="J691" i="28"/>
  <c r="L690" i="28"/>
  <c r="M690" i="28"/>
  <c r="AA690" i="28"/>
  <c r="K690" i="28"/>
  <c r="BB690" i="28"/>
  <c r="AC690" i="28"/>
  <c r="Y690" i="28"/>
  <c r="AX690" i="28"/>
  <c r="BC690" i="28"/>
  <c r="AQ690" i="28"/>
  <c r="AZ690" i="28"/>
  <c r="S690" i="28"/>
  <c r="U690" i="28"/>
  <c r="O690" i="28"/>
  <c r="AE690" i="28"/>
  <c r="BA690" i="28"/>
  <c r="AG690" i="28"/>
  <c r="P690" i="28"/>
  <c r="AK690" i="28"/>
  <c r="BG690" i="28"/>
  <c r="AU690" i="28"/>
  <c r="BH690" i="28"/>
  <c r="AF690" i="28"/>
  <c r="T690" i="28"/>
  <c r="W690" i="28"/>
  <c r="I691" i="28"/>
  <c r="H691" i="28" s="1"/>
  <c r="AJ690" i="28"/>
  <c r="R690" i="28"/>
  <c r="AT690" i="28"/>
  <c r="Z690" i="28"/>
  <c r="BF690" i="28"/>
  <c r="AB690" i="28"/>
  <c r="V690" i="28"/>
  <c r="N690" i="28"/>
  <c r="AL690" i="28"/>
  <c r="AH690" i="28"/>
  <c r="X690" i="28"/>
  <c r="AD690" i="28"/>
  <c r="AW690" i="28"/>
  <c r="BD690" i="28"/>
  <c r="AO690" i="28"/>
  <c r="BE690" i="28"/>
  <c r="AR690" i="28"/>
  <c r="AM690" i="28"/>
  <c r="AP690" i="28"/>
  <c r="Q690" i="28"/>
  <c r="AS690" i="28"/>
  <c r="J695" i="25"/>
  <c r="K694" i="25"/>
  <c r="R694" i="25"/>
  <c r="AR694" i="25"/>
  <c r="AY694" i="25"/>
  <c r="Y694" i="25"/>
  <c r="T694" i="25"/>
  <c r="AM694" i="25"/>
  <c r="O694" i="25"/>
  <c r="N694" i="25"/>
  <c r="BC694" i="25"/>
  <c r="W694" i="25"/>
  <c r="AO694" i="25"/>
  <c r="AK694" i="25"/>
  <c r="BB694" i="25"/>
  <c r="AJ694" i="25"/>
  <c r="V694" i="25"/>
  <c r="AC694" i="25"/>
  <c r="AT694" i="25"/>
  <c r="Q694" i="25"/>
  <c r="AF694" i="25"/>
  <c r="S694" i="25"/>
  <c r="AX694" i="25"/>
  <c r="BH694" i="25"/>
  <c r="AH694" i="25"/>
  <c r="BD694" i="25"/>
  <c r="AI694" i="25"/>
  <c r="I695" i="25"/>
  <c r="H695" i="25" s="1"/>
  <c r="L694" i="25"/>
  <c r="AU694" i="25"/>
  <c r="P694" i="25"/>
  <c r="AA694" i="25"/>
  <c r="AG694" i="25"/>
  <c r="AN694" i="25"/>
  <c r="X694" i="25"/>
  <c r="AQ694" i="25"/>
  <c r="AE694" i="25"/>
  <c r="M694" i="25"/>
  <c r="BA694" i="25"/>
  <c r="AV694" i="25"/>
  <c r="BG694" i="25"/>
  <c r="AW694" i="25"/>
  <c r="AB694" i="25"/>
  <c r="BE694" i="25"/>
  <c r="BF694" i="25"/>
  <c r="AP694" i="25"/>
  <c r="U694" i="25"/>
  <c r="AS694" i="25"/>
  <c r="AZ694" i="25"/>
  <c r="BI694" i="25"/>
  <c r="AD694" i="25"/>
  <c r="AL694" i="25"/>
  <c r="Z694" i="25"/>
  <c r="R691" i="28" l="1"/>
  <c r="M691" i="28"/>
  <c r="N691" i="28"/>
  <c r="AF691" i="28"/>
  <c r="BD691" i="28"/>
  <c r="AN691" i="28"/>
  <c r="AQ691" i="28"/>
  <c r="AH691" i="28"/>
  <c r="AP691" i="28"/>
  <c r="AK691" i="28"/>
  <c r="AI691" i="28"/>
  <c r="AW691" i="28"/>
  <c r="AZ691" i="28"/>
  <c r="AY691" i="28"/>
  <c r="AV691" i="28"/>
  <c r="W691" i="28"/>
  <c r="BH691" i="28"/>
  <c r="P691" i="28"/>
  <c r="AO691" i="28"/>
  <c r="AA691" i="28"/>
  <c r="BB691" i="28"/>
  <c r="K691" i="28"/>
  <c r="Y691" i="28"/>
  <c r="AU691" i="28"/>
  <c r="AJ691" i="28"/>
  <c r="AT691" i="28"/>
  <c r="BE691" i="28"/>
  <c r="X691" i="28"/>
  <c r="AR691" i="28"/>
  <c r="BA691" i="28"/>
  <c r="BC691" i="28"/>
  <c r="S691" i="28"/>
  <c r="U691" i="28"/>
  <c r="AC691" i="28"/>
  <c r="BG691" i="28"/>
  <c r="Q691" i="28"/>
  <c r="AB691" i="28"/>
  <c r="T691" i="28"/>
  <c r="L691" i="28"/>
  <c r="BF691" i="28"/>
  <c r="AE691" i="28"/>
  <c r="J692" i="28"/>
  <c r="AM691" i="28"/>
  <c r="AS691" i="28"/>
  <c r="V691" i="28"/>
  <c r="AD691" i="28"/>
  <c r="AL691" i="28"/>
  <c r="AX691" i="28"/>
  <c r="I692" i="28"/>
  <c r="H692" i="28" s="1"/>
  <c r="Z691" i="28"/>
  <c r="AG691" i="28"/>
  <c r="O691" i="28"/>
  <c r="AZ695" i="25"/>
  <c r="AU695" i="25"/>
  <c r="BC695" i="25"/>
  <c r="AS695" i="25"/>
  <c r="AV695" i="25"/>
  <c r="AH695" i="25"/>
  <c r="AX695" i="25"/>
  <c r="O695" i="25"/>
  <c r="W695" i="25"/>
  <c r="L695" i="25"/>
  <c r="AB695" i="25"/>
  <c r="AN695" i="25"/>
  <c r="AT695" i="25"/>
  <c r="AK695" i="25"/>
  <c r="Q695" i="25"/>
  <c r="Y695" i="25"/>
  <c r="M695" i="25"/>
  <c r="BG695" i="25"/>
  <c r="AR695" i="25"/>
  <c r="AL695" i="25"/>
  <c r="AJ695" i="25"/>
  <c r="BB695" i="25"/>
  <c r="AI695" i="25"/>
  <c r="T695" i="25"/>
  <c r="BH695" i="25"/>
  <c r="K695" i="25"/>
  <c r="N695" i="25"/>
  <c r="AY695" i="25"/>
  <c r="AA695" i="25"/>
  <c r="R695" i="25"/>
  <c r="X695" i="25"/>
  <c r="AF695" i="25"/>
  <c r="AE695" i="25"/>
  <c r="Z695" i="25"/>
  <c r="I696" i="25"/>
  <c r="H696" i="25" s="1"/>
  <c r="AQ695" i="25"/>
  <c r="S695" i="25"/>
  <c r="AO695" i="25"/>
  <c r="AM695" i="25"/>
  <c r="AW695" i="25"/>
  <c r="BF695" i="25"/>
  <c r="AD695" i="25"/>
  <c r="J696" i="25"/>
  <c r="BA695" i="25"/>
  <c r="BD695" i="25"/>
  <c r="AC695" i="25"/>
  <c r="BE695" i="25"/>
  <c r="AP695" i="25"/>
  <c r="P695" i="25"/>
  <c r="AG695" i="25"/>
  <c r="U695" i="25"/>
  <c r="BI695" i="25"/>
  <c r="V695" i="25"/>
  <c r="U696" i="25" l="1"/>
  <c r="BA696" i="25"/>
  <c r="AJ696" i="25"/>
  <c r="AX696" i="25"/>
  <c r="AU696" i="25"/>
  <c r="V696" i="25"/>
  <c r="X696" i="25"/>
  <c r="AD696" i="25"/>
  <c r="AQ696" i="25"/>
  <c r="BB696" i="25"/>
  <c r="Y696" i="25"/>
  <c r="AY696" i="25"/>
  <c r="AA696" i="25"/>
  <c r="S696" i="25"/>
  <c r="AN696" i="25"/>
  <c r="AH696" i="25"/>
  <c r="AS696" i="25"/>
  <c r="J697" i="25"/>
  <c r="AE696" i="25"/>
  <c r="AM696" i="25"/>
  <c r="AV696" i="25"/>
  <c r="AT696" i="25"/>
  <c r="AP696" i="25"/>
  <c r="BD696" i="25"/>
  <c r="AC696" i="25"/>
  <c r="AW696" i="25"/>
  <c r="AO696" i="25"/>
  <c r="Z696" i="25"/>
  <c r="BC696" i="25"/>
  <c r="BF696" i="25"/>
  <c r="AF696" i="25"/>
  <c r="AR696" i="25"/>
  <c r="R696" i="25"/>
  <c r="BI696" i="25"/>
  <c r="AL696" i="25"/>
  <c r="AK696" i="25"/>
  <c r="M696" i="25"/>
  <c r="I697" i="25"/>
  <c r="H697" i="25" s="1"/>
  <c r="BE696" i="25"/>
  <c r="BH696" i="25"/>
  <c r="AB696" i="25"/>
  <c r="Q696" i="25"/>
  <c r="AZ696" i="25"/>
  <c r="K696" i="25"/>
  <c r="N696" i="25"/>
  <c r="W696" i="25"/>
  <c r="O696" i="25"/>
  <c r="AG696" i="25"/>
  <c r="AI696" i="25"/>
  <c r="BG696" i="25"/>
  <c r="T696" i="25"/>
  <c r="L696" i="25"/>
  <c r="P696" i="25"/>
  <c r="AE692" i="28"/>
  <c r="AV692" i="28"/>
  <c r="AA692" i="28"/>
  <c r="AT692" i="28"/>
  <c r="AL692" i="28"/>
  <c r="AJ692" i="28"/>
  <c r="AF692" i="28"/>
  <c r="AZ692" i="28"/>
  <c r="N692" i="28"/>
  <c r="AP692" i="28"/>
  <c r="O692" i="28"/>
  <c r="AU692" i="28"/>
  <c r="Q692" i="28"/>
  <c r="L692" i="28"/>
  <c r="AS692" i="28"/>
  <c r="X692" i="28"/>
  <c r="U692" i="28"/>
  <c r="AQ692" i="28"/>
  <c r="BF692" i="28"/>
  <c r="Y692" i="28"/>
  <c r="AG692" i="28"/>
  <c r="BC692" i="28"/>
  <c r="BH692" i="28"/>
  <c r="I693" i="28"/>
  <c r="H693" i="28" s="1"/>
  <c r="AD692" i="28"/>
  <c r="M692" i="28"/>
  <c r="W692" i="28"/>
  <c r="AB692" i="28"/>
  <c r="BG692" i="28"/>
  <c r="BD692" i="28"/>
  <c r="AR692" i="28"/>
  <c r="AY692" i="28"/>
  <c r="AW692" i="28"/>
  <c r="AO692" i="28"/>
  <c r="AC692" i="28"/>
  <c r="AM692" i="28"/>
  <c r="P692" i="28"/>
  <c r="S692" i="28"/>
  <c r="AH692" i="28"/>
  <c r="R692" i="28"/>
  <c r="BA692" i="28"/>
  <c r="Z692" i="28"/>
  <c r="J693" i="28"/>
  <c r="AN692" i="28"/>
  <c r="V692" i="28"/>
  <c r="BE692" i="28"/>
  <c r="T692" i="28"/>
  <c r="AI692" i="28"/>
  <c r="AK692" i="28"/>
  <c r="BB692" i="28"/>
  <c r="K692" i="28"/>
  <c r="AX692" i="28"/>
  <c r="AP693" i="28" l="1"/>
  <c r="BE693" i="28"/>
  <c r="AF693" i="28"/>
  <c r="BG693" i="28"/>
  <c r="AD693" i="28"/>
  <c r="AH693" i="28"/>
  <c r="AR693" i="28"/>
  <c r="Z693" i="28"/>
  <c r="AX693" i="28"/>
  <c r="AW693" i="28"/>
  <c r="AC693" i="28"/>
  <c r="U693" i="28"/>
  <c r="AN693" i="28"/>
  <c r="Q693" i="28"/>
  <c r="AA693" i="28"/>
  <c r="P693" i="28"/>
  <c r="BH693" i="28"/>
  <c r="AK693" i="28"/>
  <c r="AG693" i="28"/>
  <c r="Y693" i="28"/>
  <c r="T693" i="28"/>
  <c r="AL693" i="28"/>
  <c r="I694" i="28"/>
  <c r="H694" i="28" s="1"/>
  <c r="BF693" i="28"/>
  <c r="BB693" i="28"/>
  <c r="N693" i="28"/>
  <c r="K693" i="28"/>
  <c r="W693" i="28"/>
  <c r="AQ693" i="28"/>
  <c r="AB693" i="28"/>
  <c r="O693" i="28"/>
  <c r="M693" i="28"/>
  <c r="AZ693" i="28"/>
  <c r="AI693" i="28"/>
  <c r="AU693" i="28"/>
  <c r="R693" i="28"/>
  <c r="X693" i="28"/>
  <c r="AY693" i="28"/>
  <c r="BC693" i="28"/>
  <c r="AO693" i="28"/>
  <c r="S693" i="28"/>
  <c r="AV693" i="28"/>
  <c r="AM693" i="28"/>
  <c r="BA693" i="28"/>
  <c r="BD693" i="28"/>
  <c r="AJ693" i="28"/>
  <c r="AT693" i="28"/>
  <c r="AS693" i="28"/>
  <c r="L693" i="28"/>
  <c r="J694" i="28"/>
  <c r="V693" i="28"/>
  <c r="AE693" i="28"/>
  <c r="AJ697" i="25"/>
  <c r="AF697" i="25"/>
  <c r="AO697" i="25"/>
  <c r="K697" i="25"/>
  <c r="P697" i="25"/>
  <c r="R697" i="25"/>
  <c r="W697" i="25"/>
  <c r="V697" i="25"/>
  <c r="I698" i="25"/>
  <c r="H698" i="25" s="1"/>
  <c r="AP697" i="25"/>
  <c r="AL697" i="25"/>
  <c r="T697" i="25"/>
  <c r="AC697" i="25"/>
  <c r="AK697" i="25"/>
  <c r="AS697" i="25"/>
  <c r="AQ697" i="25"/>
  <c r="AM697" i="25"/>
  <c r="AR697" i="25"/>
  <c r="AW697" i="25"/>
  <c r="AH697" i="25"/>
  <c r="X697" i="25"/>
  <c r="BI697" i="25"/>
  <c r="N697" i="25"/>
  <c r="AY697" i="25"/>
  <c r="L697" i="25"/>
  <c r="AT697" i="25"/>
  <c r="BA697" i="25"/>
  <c r="AI697" i="25"/>
  <c r="BB697" i="25"/>
  <c r="Y697" i="25"/>
  <c r="AD697" i="25"/>
  <c r="AV697" i="25"/>
  <c r="AZ697" i="25"/>
  <c r="AX697" i="25"/>
  <c r="AE697" i="25"/>
  <c r="BE697" i="25"/>
  <c r="AN697" i="25"/>
  <c r="U697" i="25"/>
  <c r="BD697" i="25"/>
  <c r="Z697" i="25"/>
  <c r="Q697" i="25"/>
  <c r="BC697" i="25"/>
  <c r="J698" i="25"/>
  <c r="BF697" i="25"/>
  <c r="O697" i="25"/>
  <c r="BG697" i="25"/>
  <c r="AU697" i="25"/>
  <c r="S697" i="25"/>
  <c r="AA697" i="25"/>
  <c r="AB697" i="25"/>
  <c r="BH697" i="25"/>
  <c r="AG697" i="25"/>
  <c r="M697" i="25"/>
  <c r="AM698" i="25" l="1"/>
  <c r="BB698" i="25"/>
  <c r="BF698" i="25"/>
  <c r="AG698" i="25"/>
  <c r="V698" i="25"/>
  <c r="BI698" i="25"/>
  <c r="N698" i="25"/>
  <c r="AA698" i="25"/>
  <c r="AF698" i="25"/>
  <c r="AX698" i="25"/>
  <c r="AP698" i="25"/>
  <c r="Y698" i="25"/>
  <c r="O698" i="25"/>
  <c r="AE698" i="25"/>
  <c r="AO698" i="25"/>
  <c r="AQ698" i="25"/>
  <c r="AU698" i="25"/>
  <c r="AB698" i="25"/>
  <c r="BE698" i="25"/>
  <c r="AK698" i="25"/>
  <c r="X698" i="25"/>
  <c r="S698" i="25"/>
  <c r="T698" i="25"/>
  <c r="AS698" i="25"/>
  <c r="I699" i="25"/>
  <c r="H699" i="25" s="1"/>
  <c r="R698" i="25"/>
  <c r="AD698" i="25"/>
  <c r="AN698" i="25"/>
  <c r="Q698" i="25"/>
  <c r="AJ698" i="25"/>
  <c r="BG698" i="25"/>
  <c r="AY698" i="25"/>
  <c r="W698" i="25"/>
  <c r="AT698" i="25"/>
  <c r="Z698" i="25"/>
  <c r="K698" i="25"/>
  <c r="AZ698" i="25"/>
  <c r="BA698" i="25"/>
  <c r="BC698" i="25"/>
  <c r="AL698" i="25"/>
  <c r="P698" i="25"/>
  <c r="M698" i="25"/>
  <c r="J699" i="25"/>
  <c r="AI698" i="25"/>
  <c r="BH698" i="25"/>
  <c r="U698" i="25"/>
  <c r="AW698" i="25"/>
  <c r="AV698" i="25"/>
  <c r="AH698" i="25"/>
  <c r="L698" i="25"/>
  <c r="AR698" i="25"/>
  <c r="BD698" i="25"/>
  <c r="AC698" i="25"/>
  <c r="BD694" i="28"/>
  <c r="AE694" i="28"/>
  <c r="AJ694" i="28"/>
  <c r="AX694" i="28"/>
  <c r="L694" i="28"/>
  <c r="AL694" i="28"/>
  <c r="BF694" i="28"/>
  <c r="V694" i="28"/>
  <c r="W694" i="28"/>
  <c r="P694" i="28"/>
  <c r="AB694" i="28"/>
  <c r="N694" i="28"/>
  <c r="AI694" i="28"/>
  <c r="AD694" i="28"/>
  <c r="AR694" i="28"/>
  <c r="AU694" i="28"/>
  <c r="AH694" i="28"/>
  <c r="AN694" i="28"/>
  <c r="I695" i="28"/>
  <c r="H695" i="28" s="1"/>
  <c r="U694" i="28"/>
  <c r="BG694" i="28"/>
  <c r="X694" i="28"/>
  <c r="AV694" i="28"/>
  <c r="BE694" i="28"/>
  <c r="J695" i="28"/>
  <c r="M694" i="28"/>
  <c r="Z694" i="28"/>
  <c r="BH694" i="28"/>
  <c r="AG694" i="28"/>
  <c r="AM694" i="28"/>
  <c r="AT694" i="28"/>
  <c r="AC694" i="28"/>
  <c r="BC694" i="28"/>
  <c r="AY694" i="28"/>
  <c r="BA694" i="28"/>
  <c r="Q694" i="28"/>
  <c r="AF694" i="28"/>
  <c r="AQ694" i="28"/>
  <c r="AS694" i="28"/>
  <c r="S694" i="28"/>
  <c r="K694" i="28"/>
  <c r="T694" i="28"/>
  <c r="O694" i="28"/>
  <c r="R694" i="28"/>
  <c r="AO694" i="28"/>
  <c r="AW694" i="28"/>
  <c r="Y694" i="28"/>
  <c r="AZ694" i="28"/>
  <c r="AA694" i="28"/>
  <c r="BB694" i="28"/>
  <c r="AP694" i="28"/>
  <c r="AK694" i="28"/>
  <c r="BD695" i="28" l="1"/>
  <c r="BG695" i="28"/>
  <c r="AR695" i="28"/>
  <c r="AD695" i="28"/>
  <c r="AL695" i="28"/>
  <c r="Z695" i="28"/>
  <c r="AS695" i="28"/>
  <c r="AA695" i="28"/>
  <c r="AK695" i="28"/>
  <c r="AO695" i="28"/>
  <c r="O695" i="28"/>
  <c r="BA695" i="28"/>
  <c r="BC695" i="28"/>
  <c r="P695" i="28"/>
  <c r="W695" i="28"/>
  <c r="AN695" i="28"/>
  <c r="U695" i="28"/>
  <c r="AV695" i="28"/>
  <c r="AE695" i="28"/>
  <c r="S695" i="28"/>
  <c r="Q695" i="28"/>
  <c r="AU695" i="28"/>
  <c r="BB695" i="28"/>
  <c r="BF695" i="28"/>
  <c r="AX695" i="28"/>
  <c r="X695" i="28"/>
  <c r="AT695" i="28"/>
  <c r="AY695" i="28"/>
  <c r="K695" i="28"/>
  <c r="AC695" i="28"/>
  <c r="AH695" i="28"/>
  <c r="AB695" i="28"/>
  <c r="BH695" i="28"/>
  <c r="AP695" i="28"/>
  <c r="AF695" i="28"/>
  <c r="J696" i="28"/>
  <c r="R695" i="28"/>
  <c r="L695" i="28"/>
  <c r="AG695" i="28"/>
  <c r="I696" i="28"/>
  <c r="H696" i="28" s="1"/>
  <c r="V695" i="28"/>
  <c r="BE695" i="28"/>
  <c r="AQ695" i="28"/>
  <c r="AI695" i="28"/>
  <c r="AZ695" i="28"/>
  <c r="AM695" i="28"/>
  <c r="Y695" i="28"/>
  <c r="M695" i="28"/>
  <c r="AW695" i="28"/>
  <c r="N695" i="28"/>
  <c r="T695" i="28"/>
  <c r="AJ695" i="28"/>
  <c r="AG699" i="25"/>
  <c r="J700" i="25"/>
  <c r="AP699" i="25"/>
  <c r="AM699" i="25"/>
  <c r="AE699" i="25"/>
  <c r="BD699" i="25"/>
  <c r="AU699" i="25"/>
  <c r="BG699" i="25"/>
  <c r="AR699" i="25"/>
  <c r="AI699" i="25"/>
  <c r="P699" i="25"/>
  <c r="AT699" i="25"/>
  <c r="R699" i="25"/>
  <c r="AO699" i="25"/>
  <c r="AW699" i="25"/>
  <c r="AB699" i="25"/>
  <c r="Q699" i="25"/>
  <c r="V699" i="25"/>
  <c r="AH699" i="25"/>
  <c r="BI699" i="25"/>
  <c r="AS699" i="25"/>
  <c r="I700" i="25"/>
  <c r="H700" i="25" s="1"/>
  <c r="AY699" i="25"/>
  <c r="Z699" i="25"/>
  <c r="U699" i="25"/>
  <c r="L699" i="25"/>
  <c r="X699" i="25"/>
  <c r="AJ699" i="25"/>
  <c r="BF699" i="25"/>
  <c r="M699" i="25"/>
  <c r="BC699" i="25"/>
  <c r="BA699" i="25"/>
  <c r="AD699" i="25"/>
  <c r="S699" i="25"/>
  <c r="AQ699" i="25"/>
  <c r="AA699" i="25"/>
  <c r="T699" i="25"/>
  <c r="AX699" i="25"/>
  <c r="AK699" i="25"/>
  <c r="Y699" i="25"/>
  <c r="BE699" i="25"/>
  <c r="N699" i="25"/>
  <c r="W699" i="25"/>
  <c r="AZ699" i="25"/>
  <c r="BH699" i="25"/>
  <c r="AC699" i="25"/>
  <c r="O699" i="25"/>
  <c r="AL699" i="25"/>
  <c r="AV699" i="25"/>
  <c r="K699" i="25"/>
  <c r="AF699" i="25"/>
  <c r="BB699" i="25"/>
  <c r="AN699" i="25"/>
  <c r="M700" i="25" l="1"/>
  <c r="AB700" i="25"/>
  <c r="AC700" i="25"/>
  <c r="BC700" i="25"/>
  <c r="L700" i="25"/>
  <c r="X700" i="25"/>
  <c r="Z700" i="25"/>
  <c r="BG700" i="25"/>
  <c r="I701" i="25"/>
  <c r="H701" i="25" s="1"/>
  <c r="BI700" i="25"/>
  <c r="AK700" i="25"/>
  <c r="K700" i="25"/>
  <c r="AG700" i="25"/>
  <c r="AO700" i="25"/>
  <c r="AH700" i="25"/>
  <c r="AS700" i="25"/>
  <c r="AL700" i="25"/>
  <c r="AP700" i="25"/>
  <c r="BA700" i="25"/>
  <c r="AN700" i="25"/>
  <c r="AZ700" i="25"/>
  <c r="O700" i="25"/>
  <c r="AV700" i="25"/>
  <c r="AX700" i="25"/>
  <c r="AI700" i="25"/>
  <c r="N700" i="25"/>
  <c r="AA700" i="25"/>
  <c r="BD700" i="25"/>
  <c r="AD700" i="25"/>
  <c r="AR700" i="25"/>
  <c r="BE700" i="25"/>
  <c r="AF700" i="25"/>
  <c r="W700" i="25"/>
  <c r="T700" i="25"/>
  <c r="Y700" i="25"/>
  <c r="S700" i="25"/>
  <c r="J701" i="25"/>
  <c r="AT700" i="25"/>
  <c r="AU700" i="25"/>
  <c r="BH700" i="25"/>
  <c r="BB700" i="25"/>
  <c r="U700" i="25"/>
  <c r="AJ700" i="25"/>
  <c r="AM700" i="25"/>
  <c r="Q700" i="25"/>
  <c r="V700" i="25"/>
  <c r="AW700" i="25"/>
  <c r="AQ700" i="25"/>
  <c r="AE700" i="25"/>
  <c r="P700" i="25"/>
  <c r="AY700" i="25"/>
  <c r="R700" i="25"/>
  <c r="BF700" i="25"/>
  <c r="AQ696" i="28"/>
  <c r="BF696" i="28"/>
  <c r="BE696" i="28"/>
  <c r="M696" i="28"/>
  <c r="N696" i="28"/>
  <c r="AB696" i="28"/>
  <c r="AR696" i="28"/>
  <c r="AX696" i="28"/>
  <c r="T696" i="28"/>
  <c r="Y696" i="28"/>
  <c r="AK696" i="28"/>
  <c r="AV696" i="28"/>
  <c r="BH696" i="28"/>
  <c r="Z696" i="28"/>
  <c r="AL696" i="28"/>
  <c r="I697" i="28"/>
  <c r="H697" i="28" s="1"/>
  <c r="V696" i="28"/>
  <c r="AD696" i="28"/>
  <c r="R696" i="28"/>
  <c r="AY696" i="28"/>
  <c r="BC696" i="28"/>
  <c r="K696" i="28"/>
  <c r="S696" i="28"/>
  <c r="AF696" i="28"/>
  <c r="AE696" i="28"/>
  <c r="BD696" i="28"/>
  <c r="AC696" i="28"/>
  <c r="AW696" i="28"/>
  <c r="P696" i="28"/>
  <c r="BA696" i="28"/>
  <c r="X696" i="28"/>
  <c r="AT696" i="28"/>
  <c r="AZ696" i="28"/>
  <c r="Q696" i="28"/>
  <c r="AU696" i="28"/>
  <c r="W696" i="28"/>
  <c r="AP696" i="28"/>
  <c r="BG696" i="28"/>
  <c r="O696" i="28"/>
  <c r="AG696" i="28"/>
  <c r="AM696" i="28"/>
  <c r="U696" i="28"/>
  <c r="AA696" i="28"/>
  <c r="AI696" i="28"/>
  <c r="AH696" i="28"/>
  <c r="AS696" i="28"/>
  <c r="AO696" i="28"/>
  <c r="AJ696" i="28"/>
  <c r="BB696" i="28"/>
  <c r="J697" i="28"/>
  <c r="AN696" i="28"/>
  <c r="L696" i="28"/>
  <c r="AV701" i="25" l="1"/>
  <c r="AL701" i="25"/>
  <c r="AB701" i="25"/>
  <c r="BB701" i="25"/>
  <c r="T701" i="25"/>
  <c r="AQ701" i="25"/>
  <c r="W701" i="25"/>
  <c r="Z701" i="25"/>
  <c r="AM701" i="25"/>
  <c r="BE701" i="25"/>
  <c r="I702" i="25"/>
  <c r="H702" i="25" s="1"/>
  <c r="AO701" i="25"/>
  <c r="AC701" i="25"/>
  <c r="J702" i="25"/>
  <c r="AP701" i="25"/>
  <c r="AF701" i="25"/>
  <c r="AG701" i="25"/>
  <c r="P701" i="25"/>
  <c r="AE701" i="25"/>
  <c r="AT701" i="25"/>
  <c r="AX701" i="25"/>
  <c r="AN701" i="25"/>
  <c r="AY701" i="25"/>
  <c r="S701" i="25"/>
  <c r="AU701" i="25"/>
  <c r="AZ701" i="25"/>
  <c r="O701" i="25"/>
  <c r="BF701" i="25"/>
  <c r="X701" i="25"/>
  <c r="M701" i="25"/>
  <c r="BC701" i="25"/>
  <c r="BI701" i="25"/>
  <c r="AW701" i="25"/>
  <c r="BD701" i="25"/>
  <c r="AS701" i="25"/>
  <c r="AH701" i="25"/>
  <c r="K701" i="25"/>
  <c r="U701" i="25"/>
  <c r="BG701" i="25"/>
  <c r="AJ701" i="25"/>
  <c r="L701" i="25"/>
  <c r="V701" i="25"/>
  <c r="Y701" i="25"/>
  <c r="AR701" i="25"/>
  <c r="R701" i="25"/>
  <c r="AA701" i="25"/>
  <c r="BA701" i="25"/>
  <c r="AI701" i="25"/>
  <c r="AD701" i="25"/>
  <c r="N701" i="25"/>
  <c r="Q701" i="25"/>
  <c r="BH701" i="25"/>
  <c r="AK701" i="25"/>
  <c r="AL697" i="28"/>
  <c r="AZ697" i="28"/>
  <c r="X697" i="28"/>
  <c r="S697" i="28"/>
  <c r="K697" i="28"/>
  <c r="AN697" i="28"/>
  <c r="AK697" i="28"/>
  <c r="AU697" i="28"/>
  <c r="Z697" i="28"/>
  <c r="AH697" i="28"/>
  <c r="BG697" i="28"/>
  <c r="AS697" i="28"/>
  <c r="BA697" i="28"/>
  <c r="AF697" i="28"/>
  <c r="R697" i="28"/>
  <c r="AA697" i="28"/>
  <c r="BD697" i="28"/>
  <c r="AC697" i="28"/>
  <c r="AJ697" i="28"/>
  <c r="T697" i="28"/>
  <c r="M697" i="28"/>
  <c r="BH697" i="28"/>
  <c r="J698" i="28"/>
  <c r="AW697" i="28"/>
  <c r="AY697" i="28"/>
  <c r="AR697" i="28"/>
  <c r="O697" i="28"/>
  <c r="AV697" i="28"/>
  <c r="BC697" i="28"/>
  <c r="AQ697" i="28"/>
  <c r="U697" i="28"/>
  <c r="W697" i="28"/>
  <c r="AG697" i="28"/>
  <c r="BB697" i="28"/>
  <c r="Q697" i="28"/>
  <c r="BF697" i="28"/>
  <c r="AM697" i="28"/>
  <c r="AP697" i="28"/>
  <c r="AT697" i="28"/>
  <c r="AI697" i="28"/>
  <c r="I698" i="28"/>
  <c r="H698" i="28" s="1"/>
  <c r="BE697" i="28"/>
  <c r="AO697" i="28"/>
  <c r="L697" i="28"/>
  <c r="N697" i="28"/>
  <c r="Y697" i="28"/>
  <c r="V697" i="28"/>
  <c r="P697" i="28"/>
  <c r="AE697" i="28"/>
  <c r="AD697" i="28"/>
  <c r="AB697" i="28"/>
  <c r="AX697" i="28"/>
  <c r="AV698" i="28" l="1"/>
  <c r="BG698" i="28"/>
  <c r="AW698" i="28"/>
  <c r="K698" i="28"/>
  <c r="BE698" i="28"/>
  <c r="BH698" i="28"/>
  <c r="T698" i="28"/>
  <c r="BF698" i="28"/>
  <c r="Y698" i="28"/>
  <c r="AK698" i="28"/>
  <c r="Q698" i="28"/>
  <c r="AD698" i="28"/>
  <c r="I699" i="28"/>
  <c r="H699" i="28" s="1"/>
  <c r="AP698" i="28"/>
  <c r="AX698" i="28"/>
  <c r="U698" i="28"/>
  <c r="AZ698" i="28"/>
  <c r="AH698" i="28"/>
  <c r="O698" i="28"/>
  <c r="AS698" i="28"/>
  <c r="AF698" i="28"/>
  <c r="AL698" i="28"/>
  <c r="AJ698" i="28"/>
  <c r="L698" i="28"/>
  <c r="V698" i="28"/>
  <c r="Z698" i="28"/>
  <c r="W698" i="28"/>
  <c r="S698" i="28"/>
  <c r="AA698" i="28"/>
  <c r="R698" i="28"/>
  <c r="M698" i="28"/>
  <c r="X698" i="28"/>
  <c r="AC698" i="28"/>
  <c r="AY698" i="28"/>
  <c r="AR698" i="28"/>
  <c r="AI698" i="28"/>
  <c r="BB698" i="28"/>
  <c r="AQ698" i="28"/>
  <c r="BA698" i="28"/>
  <c r="BC698" i="28"/>
  <c r="P698" i="28"/>
  <c r="AO698" i="28"/>
  <c r="AM698" i="28"/>
  <c r="AT698" i="28"/>
  <c r="J699" i="28"/>
  <c r="N698" i="28"/>
  <c r="AN698" i="28"/>
  <c r="AE698" i="28"/>
  <c r="AG698" i="28"/>
  <c r="AB698" i="28"/>
  <c r="BD698" i="28"/>
  <c r="AU698" i="28"/>
  <c r="X702" i="25"/>
  <c r="J703" i="25"/>
  <c r="BD702" i="25"/>
  <c r="V702" i="25"/>
  <c r="AN702" i="25"/>
  <c r="AK702" i="25"/>
  <c r="K702" i="25"/>
  <c r="AP702" i="25"/>
  <c r="M702" i="25"/>
  <c r="AC702" i="25"/>
  <c r="BE702" i="25"/>
  <c r="AD702" i="25"/>
  <c r="AR702" i="25"/>
  <c r="Y702" i="25"/>
  <c r="AA702" i="25"/>
  <c r="Q702" i="25"/>
  <c r="BC702" i="25"/>
  <c r="AO702" i="25"/>
  <c r="AZ702" i="25"/>
  <c r="BH702" i="25"/>
  <c r="P702" i="25"/>
  <c r="Z702" i="25"/>
  <c r="AU702" i="25"/>
  <c r="AT702" i="25"/>
  <c r="AJ702" i="25"/>
  <c r="AQ702" i="25"/>
  <c r="BG702" i="25"/>
  <c r="AI702" i="25"/>
  <c r="AW702" i="25"/>
  <c r="AB702" i="25"/>
  <c r="N702" i="25"/>
  <c r="AS702" i="25"/>
  <c r="BA702" i="25"/>
  <c r="AL702" i="25"/>
  <c r="AE702" i="25"/>
  <c r="AF702" i="25"/>
  <c r="R702" i="25"/>
  <c r="AY702" i="25"/>
  <c r="AG702" i="25"/>
  <c r="AH702" i="25"/>
  <c r="S702" i="25"/>
  <c r="W702" i="25"/>
  <c r="I703" i="25"/>
  <c r="H703" i="25" s="1"/>
  <c r="BF702" i="25"/>
  <c r="L702" i="25"/>
  <c r="U702" i="25"/>
  <c r="AV702" i="25"/>
  <c r="T702" i="25"/>
  <c r="BI702" i="25"/>
  <c r="AX702" i="25"/>
  <c r="AM702" i="25"/>
  <c r="BB702" i="25"/>
  <c r="O702" i="25"/>
  <c r="U699" i="28" l="1"/>
  <c r="AU699" i="28"/>
  <c r="K699" i="28"/>
  <c r="AT699" i="28"/>
  <c r="T699" i="28"/>
  <c r="R699" i="28"/>
  <c r="N699" i="28"/>
  <c r="X699" i="28"/>
  <c r="AR699" i="28"/>
  <c r="Y699" i="28"/>
  <c r="AN699" i="28"/>
  <c r="AJ699" i="28"/>
  <c r="BF699" i="28"/>
  <c r="AS699" i="28"/>
  <c r="Q699" i="28"/>
  <c r="I700" i="28"/>
  <c r="H700" i="28" s="1"/>
  <c r="AC699" i="28"/>
  <c r="AE699" i="28"/>
  <c r="AW699" i="28"/>
  <c r="O699" i="28"/>
  <c r="AF699" i="28"/>
  <c r="AB699" i="28"/>
  <c r="AK699" i="28"/>
  <c r="AM699" i="28"/>
  <c r="AX699" i="28"/>
  <c r="AG699" i="28"/>
  <c r="AI699" i="28"/>
  <c r="AP699" i="28"/>
  <c r="V699" i="28"/>
  <c r="AA699" i="28"/>
  <c r="J700" i="28"/>
  <c r="BG699" i="28"/>
  <c r="BB699" i="28"/>
  <c r="P699" i="28"/>
  <c r="BE699" i="28"/>
  <c r="AL699" i="28"/>
  <c r="M699" i="28"/>
  <c r="AO699" i="28"/>
  <c r="S699" i="28"/>
  <c r="AZ699" i="28"/>
  <c r="AV699" i="28"/>
  <c r="L699" i="28"/>
  <c r="BH699" i="28"/>
  <c r="BD699" i="28"/>
  <c r="Z699" i="28"/>
  <c r="AY699" i="28"/>
  <c r="AD699" i="28"/>
  <c r="BC699" i="28"/>
  <c r="AH699" i="28"/>
  <c r="BA699" i="28"/>
  <c r="W699" i="28"/>
  <c r="AQ699" i="28"/>
  <c r="AY703" i="25"/>
  <c r="AK703" i="25"/>
  <c r="V703" i="25"/>
  <c r="AM703" i="25"/>
  <c r="AO703" i="25"/>
  <c r="AF703" i="25"/>
  <c r="AZ703" i="25"/>
  <c r="AJ703" i="25"/>
  <c r="BH703" i="25"/>
  <c r="K703" i="25"/>
  <c r="AI703" i="25"/>
  <c r="BD703" i="25"/>
  <c r="BA703" i="25"/>
  <c r="AV703" i="25"/>
  <c r="BF703" i="25"/>
  <c r="M703" i="25"/>
  <c r="AS703" i="25"/>
  <c r="P703" i="25"/>
  <c r="AG703" i="25"/>
  <c r="AH703" i="25"/>
  <c r="O703" i="25"/>
  <c r="AP703" i="25"/>
  <c r="AA703" i="25"/>
  <c r="AW703" i="25"/>
  <c r="R703" i="25"/>
  <c r="AX703" i="25"/>
  <c r="AL703" i="25"/>
  <c r="S703" i="25"/>
  <c r="N703" i="25"/>
  <c r="BC703" i="25"/>
  <c r="AQ703" i="25"/>
  <c r="J704" i="25"/>
  <c r="BE703" i="25"/>
  <c r="AR703" i="25"/>
  <c r="T703" i="25"/>
  <c r="AD703" i="25"/>
  <c r="W703" i="25"/>
  <c r="AB703" i="25"/>
  <c r="BB703" i="25"/>
  <c r="BG703" i="25"/>
  <c r="Z703" i="25"/>
  <c r="L703" i="25"/>
  <c r="I704" i="25"/>
  <c r="H704" i="25" s="1"/>
  <c r="AU703" i="25"/>
  <c r="BI703" i="25"/>
  <c r="AE703" i="25"/>
  <c r="Q703" i="25"/>
  <c r="AC703" i="25"/>
  <c r="U703" i="25"/>
  <c r="X703" i="25"/>
  <c r="AT703" i="25"/>
  <c r="AN703" i="25"/>
  <c r="Y703" i="25"/>
  <c r="AQ700" i="28" l="1"/>
  <c r="AU700" i="28"/>
  <c r="AN700" i="28"/>
  <c r="AO700" i="28"/>
  <c r="AX700" i="28"/>
  <c r="W700" i="28"/>
  <c r="P700" i="28"/>
  <c r="BG700" i="28"/>
  <c r="AP700" i="28"/>
  <c r="L700" i="28"/>
  <c r="AF700" i="28"/>
  <c r="AR700" i="28"/>
  <c r="AT700" i="28"/>
  <c r="AK700" i="28"/>
  <c r="R700" i="28"/>
  <c r="AS700" i="28"/>
  <c r="I701" i="28"/>
  <c r="H701" i="28" s="1"/>
  <c r="BE700" i="28"/>
  <c r="AI700" i="28"/>
  <c r="N700" i="28"/>
  <c r="BB700" i="28"/>
  <c r="AA700" i="28"/>
  <c r="K700" i="28"/>
  <c r="AD700" i="28"/>
  <c r="S700" i="28"/>
  <c r="BH700" i="28"/>
  <c r="AW700" i="28"/>
  <c r="BC700" i="28"/>
  <c r="AH700" i="28"/>
  <c r="Z700" i="28"/>
  <c r="BA700" i="28"/>
  <c r="AC700" i="28"/>
  <c r="O700" i="28"/>
  <c r="T700" i="28"/>
  <c r="V700" i="28"/>
  <c r="BD700" i="28"/>
  <c r="BF700" i="28"/>
  <c r="M700" i="28"/>
  <c r="J701" i="28"/>
  <c r="Q700" i="28"/>
  <c r="AB700" i="28"/>
  <c r="AM700" i="28"/>
  <c r="AY700" i="28"/>
  <c r="AJ700" i="28"/>
  <c r="AV700" i="28"/>
  <c r="U700" i="28"/>
  <c r="AG700" i="28"/>
  <c r="AZ700" i="28"/>
  <c r="Y700" i="28"/>
  <c r="X700" i="28"/>
  <c r="AE700" i="28"/>
  <c r="AL700" i="28"/>
  <c r="AT704" i="25"/>
  <c r="M704" i="25"/>
  <c r="AV704" i="25"/>
  <c r="AA704" i="25"/>
  <c r="O704" i="25"/>
  <c r="AX704" i="25"/>
  <c r="Q704" i="25"/>
  <c r="AG704" i="25"/>
  <c r="L704" i="25"/>
  <c r="AO704" i="25"/>
  <c r="R704" i="25"/>
  <c r="I705" i="25"/>
  <c r="H705" i="25" s="1"/>
  <c r="U704" i="25"/>
  <c r="S704" i="25"/>
  <c r="AN704" i="25"/>
  <c r="BG704" i="25"/>
  <c r="V704" i="25"/>
  <c r="BH704" i="25"/>
  <c r="AK704" i="25"/>
  <c r="BC704" i="25"/>
  <c r="T704" i="25"/>
  <c r="AS704" i="25"/>
  <c r="AR704" i="25"/>
  <c r="K704" i="25"/>
  <c r="W704" i="25"/>
  <c r="AJ704" i="25"/>
  <c r="BF704" i="25"/>
  <c r="AW704" i="25"/>
  <c r="AD704" i="25"/>
  <c r="AP704" i="25"/>
  <c r="AM704" i="25"/>
  <c r="AY704" i="25"/>
  <c r="X704" i="25"/>
  <c r="AU704" i="25"/>
  <c r="Z704" i="25"/>
  <c r="AL704" i="25"/>
  <c r="BI704" i="25"/>
  <c r="N704" i="25"/>
  <c r="BE704" i="25"/>
  <c r="J705" i="25"/>
  <c r="Y704" i="25"/>
  <c r="BA704" i="25"/>
  <c r="AB704" i="25"/>
  <c r="AZ704" i="25"/>
  <c r="BB704" i="25"/>
  <c r="AC704" i="25"/>
  <c r="AI704" i="25"/>
  <c r="AH704" i="25"/>
  <c r="P704" i="25"/>
  <c r="BD704" i="25"/>
  <c r="AE704" i="25"/>
  <c r="AQ704" i="25"/>
  <c r="AF704" i="25"/>
  <c r="S705" i="25" l="1"/>
  <c r="R705" i="25"/>
  <c r="AQ705" i="25"/>
  <c r="AA705" i="25"/>
  <c r="AW705" i="25"/>
  <c r="BG705" i="25"/>
  <c r="AD705" i="25"/>
  <c r="BE705" i="25"/>
  <c r="AS705" i="25"/>
  <c r="AH705" i="25"/>
  <c r="AF705" i="25"/>
  <c r="AB705" i="25"/>
  <c r="AR705" i="25"/>
  <c r="K705" i="25"/>
  <c r="L705" i="25"/>
  <c r="M705" i="25"/>
  <c r="AU705" i="25"/>
  <c r="P705" i="25"/>
  <c r="X705" i="25"/>
  <c r="BB705" i="25"/>
  <c r="AN705" i="25"/>
  <c r="AJ705" i="25"/>
  <c r="AO705" i="25"/>
  <c r="T705" i="25"/>
  <c r="O705" i="25"/>
  <c r="AI705" i="25"/>
  <c r="I706" i="25"/>
  <c r="H706" i="25" s="1"/>
  <c r="AC705" i="25"/>
  <c r="BI705" i="25"/>
  <c r="AL705" i="25"/>
  <c r="J706" i="25"/>
  <c r="BD705" i="25"/>
  <c r="AX705" i="25"/>
  <c r="BC705" i="25"/>
  <c r="BA705" i="25"/>
  <c r="BF705" i="25"/>
  <c r="AE705" i="25"/>
  <c r="Y705" i="25"/>
  <c r="AV705" i="25"/>
  <c r="V705" i="25"/>
  <c r="AY705" i="25"/>
  <c r="N705" i="25"/>
  <c r="AP705" i="25"/>
  <c r="AT705" i="25"/>
  <c r="AG705" i="25"/>
  <c r="AZ705" i="25"/>
  <c r="Z705" i="25"/>
  <c r="Q705" i="25"/>
  <c r="BH705" i="25"/>
  <c r="W705" i="25"/>
  <c r="AK705" i="25"/>
  <c r="AM705" i="25"/>
  <c r="U705" i="25"/>
  <c r="S701" i="28"/>
  <c r="AY701" i="28"/>
  <c r="AC701" i="28"/>
  <c r="AR701" i="28"/>
  <c r="AE701" i="28"/>
  <c r="U701" i="28"/>
  <c r="K701" i="28"/>
  <c r="Y701" i="28"/>
  <c r="BG701" i="28"/>
  <c r="BH701" i="28"/>
  <c r="AB701" i="28"/>
  <c r="AJ701" i="28"/>
  <c r="Q701" i="28"/>
  <c r="BB701" i="28"/>
  <c r="L701" i="28"/>
  <c r="R701" i="28"/>
  <c r="AI701" i="28"/>
  <c r="J702" i="28"/>
  <c r="BF701" i="28"/>
  <c r="BC701" i="28"/>
  <c r="AO701" i="28"/>
  <c r="AN701" i="28"/>
  <c r="AL701" i="28"/>
  <c r="I702" i="28"/>
  <c r="H702" i="28" s="1"/>
  <c r="AA701" i="28"/>
  <c r="AZ701" i="28"/>
  <c r="N701" i="28"/>
  <c r="BE701" i="28"/>
  <c r="AS701" i="28"/>
  <c r="W701" i="28"/>
  <c r="AP701" i="28"/>
  <c r="AQ701" i="28"/>
  <c r="X701" i="28"/>
  <c r="Z701" i="28"/>
  <c r="AT701" i="28"/>
  <c r="BD701" i="28"/>
  <c r="AW701" i="28"/>
  <c r="AH701" i="28"/>
  <c r="O701" i="28"/>
  <c r="AV701" i="28"/>
  <c r="AF701" i="28"/>
  <c r="BA701" i="28"/>
  <c r="AG701" i="28"/>
  <c r="V701" i="28"/>
  <c r="P701" i="28"/>
  <c r="T701" i="28"/>
  <c r="AX701" i="28"/>
  <c r="AK701" i="28"/>
  <c r="AM701" i="28"/>
  <c r="AD701" i="28"/>
  <c r="M701" i="28"/>
  <c r="AU701" i="28"/>
  <c r="AT702" i="28" l="1"/>
  <c r="BG702" i="28"/>
  <c r="AS702" i="28"/>
  <c r="AI702" i="28"/>
  <c r="AZ702" i="28"/>
  <c r="AL702" i="28"/>
  <c r="I703" i="28"/>
  <c r="H703" i="28" s="1"/>
  <c r="AW702" i="28"/>
  <c r="K702" i="28"/>
  <c r="N702" i="28"/>
  <c r="AB702" i="28"/>
  <c r="AE702" i="28"/>
  <c r="W702" i="28"/>
  <c r="M702" i="28"/>
  <c r="Z702" i="28"/>
  <c r="Q702" i="28"/>
  <c r="AK702" i="28"/>
  <c r="R702" i="28"/>
  <c r="AP702" i="28"/>
  <c r="BC702" i="28"/>
  <c r="BH702" i="28"/>
  <c r="AX702" i="28"/>
  <c r="AY702" i="28"/>
  <c r="AH702" i="28"/>
  <c r="X702" i="28"/>
  <c r="BA702" i="28"/>
  <c r="Y702" i="28"/>
  <c r="AG702" i="28"/>
  <c r="AQ702" i="28"/>
  <c r="BB702" i="28"/>
  <c r="AN702" i="28"/>
  <c r="AA702" i="28"/>
  <c r="J703" i="28"/>
  <c r="S702" i="28"/>
  <c r="AO702" i="28"/>
  <c r="O702" i="28"/>
  <c r="L702" i="28"/>
  <c r="T702" i="28"/>
  <c r="AU702" i="28"/>
  <c r="AV702" i="28"/>
  <c r="BD702" i="28"/>
  <c r="V702" i="28"/>
  <c r="AJ702" i="28"/>
  <c r="AF702" i="28"/>
  <c r="BF702" i="28"/>
  <c r="P702" i="28"/>
  <c r="AM702" i="28"/>
  <c r="AR702" i="28"/>
  <c r="BE702" i="28"/>
  <c r="U702" i="28"/>
  <c r="AC702" i="28"/>
  <c r="AD702" i="28"/>
  <c r="AT706" i="25"/>
  <c r="AX706" i="25"/>
  <c r="AP706" i="25"/>
  <c r="AC706" i="25"/>
  <c r="O706" i="25"/>
  <c r="AK706" i="25"/>
  <c r="AL706" i="25"/>
  <c r="AQ706" i="25"/>
  <c r="BD706" i="25"/>
  <c r="S706" i="25"/>
  <c r="AR706" i="25"/>
  <c r="AW706" i="25"/>
  <c r="AF706" i="25"/>
  <c r="J707" i="25"/>
  <c r="AB706" i="25"/>
  <c r="AV706" i="25"/>
  <c r="AN706" i="25"/>
  <c r="AU706" i="25"/>
  <c r="AD706" i="25"/>
  <c r="M706" i="25"/>
  <c r="AY706" i="25"/>
  <c r="AZ706" i="25"/>
  <c r="AA706" i="25"/>
  <c r="K706" i="25"/>
  <c r="U706" i="25"/>
  <c r="AG706" i="25"/>
  <c r="AI706" i="25"/>
  <c r="T706" i="25"/>
  <c r="BE706" i="25"/>
  <c r="AH706" i="25"/>
  <c r="BB706" i="25"/>
  <c r="AJ706" i="25"/>
  <c r="BC706" i="25"/>
  <c r="AS706" i="25"/>
  <c r="BA706" i="25"/>
  <c r="W706" i="25"/>
  <c r="N706" i="25"/>
  <c r="P706" i="25"/>
  <c r="BF706" i="25"/>
  <c r="AM706" i="25"/>
  <c r="AE706" i="25"/>
  <c r="BG706" i="25"/>
  <c r="BH706" i="25"/>
  <c r="L706" i="25"/>
  <c r="Y706" i="25"/>
  <c r="Z706" i="25"/>
  <c r="X706" i="25"/>
  <c r="BI706" i="25"/>
  <c r="R706" i="25"/>
  <c r="V706" i="25"/>
  <c r="Q706" i="25"/>
  <c r="AO706" i="25"/>
  <c r="I707" i="25"/>
  <c r="H707" i="25" s="1"/>
  <c r="AB707" i="25" l="1"/>
  <c r="W707" i="25"/>
  <c r="AT707" i="25"/>
  <c r="BI707" i="25"/>
  <c r="AV707" i="25"/>
  <c r="AR707" i="25"/>
  <c r="K707" i="25"/>
  <c r="AD707" i="25"/>
  <c r="AF707" i="25"/>
  <c r="BD707" i="25"/>
  <c r="BH707" i="25"/>
  <c r="V707" i="25"/>
  <c r="AZ707" i="25"/>
  <c r="BB707" i="25"/>
  <c r="AK707" i="25"/>
  <c r="AJ707" i="25"/>
  <c r="T707" i="25"/>
  <c r="X707" i="25"/>
  <c r="BE707" i="25"/>
  <c r="AP707" i="25"/>
  <c r="AS707" i="25"/>
  <c r="Z707" i="25"/>
  <c r="R707" i="25"/>
  <c r="J708" i="25"/>
  <c r="AI707" i="25"/>
  <c r="Y707" i="25"/>
  <c r="Q707" i="25"/>
  <c r="AU707" i="25"/>
  <c r="AH707" i="25"/>
  <c r="AL707" i="25"/>
  <c r="S707" i="25"/>
  <c r="AX707" i="25"/>
  <c r="M707" i="25"/>
  <c r="AG707" i="25"/>
  <c r="AW707" i="25"/>
  <c r="AQ707" i="25"/>
  <c r="AM707" i="25"/>
  <c r="AC707" i="25"/>
  <c r="BA707" i="25"/>
  <c r="I708" i="25"/>
  <c r="H708" i="25" s="1"/>
  <c r="AE707" i="25"/>
  <c r="U707" i="25"/>
  <c r="AA707" i="25"/>
  <c r="N707" i="25"/>
  <c r="BG707" i="25"/>
  <c r="AN707" i="25"/>
  <c r="AO707" i="25"/>
  <c r="BF707" i="25"/>
  <c r="L707" i="25"/>
  <c r="O707" i="25"/>
  <c r="AY707" i="25"/>
  <c r="P707" i="25"/>
  <c r="BC707" i="25"/>
  <c r="BG703" i="28"/>
  <c r="J704" i="28"/>
  <c r="AJ703" i="28"/>
  <c r="AT703" i="28"/>
  <c r="M703" i="28"/>
  <c r="AY703" i="28"/>
  <c r="AR703" i="28"/>
  <c r="AQ703" i="28"/>
  <c r="AE703" i="28"/>
  <c r="V703" i="28"/>
  <c r="R703" i="28"/>
  <c r="X703" i="28"/>
  <c r="U703" i="28"/>
  <c r="AB703" i="28"/>
  <c r="AH703" i="28"/>
  <c r="AU703" i="28"/>
  <c r="P703" i="28"/>
  <c r="AG703" i="28"/>
  <c r="AP703" i="28"/>
  <c r="AA703" i="28"/>
  <c r="BE703" i="28"/>
  <c r="BB703" i="28"/>
  <c r="BC703" i="28"/>
  <c r="AN703" i="28"/>
  <c r="AI703" i="28"/>
  <c r="AC703" i="28"/>
  <c r="Y703" i="28"/>
  <c r="AF703" i="28"/>
  <c r="AW703" i="28"/>
  <c r="BD703" i="28"/>
  <c r="AV703" i="28"/>
  <c r="AO703" i="28"/>
  <c r="AK703" i="28"/>
  <c r="BH703" i="28"/>
  <c r="Q703" i="28"/>
  <c r="I704" i="28"/>
  <c r="H704" i="28" s="1"/>
  <c r="AX703" i="28"/>
  <c r="N703" i="28"/>
  <c r="AZ703" i="28"/>
  <c r="L703" i="28"/>
  <c r="BA703" i="28"/>
  <c r="BF703" i="28"/>
  <c r="W703" i="28"/>
  <c r="AS703" i="28"/>
  <c r="T703" i="28"/>
  <c r="K703" i="28"/>
  <c r="AM703" i="28"/>
  <c r="O703" i="28"/>
  <c r="Z703" i="28"/>
  <c r="S703" i="28"/>
  <c r="AL703" i="28"/>
  <c r="AD703" i="28"/>
  <c r="AA704" i="28" l="1"/>
  <c r="AK704" i="28"/>
  <c r="AL704" i="28"/>
  <c r="V704" i="28"/>
  <c r="AM704" i="28"/>
  <c r="M704" i="28"/>
  <c r="X704" i="28"/>
  <c r="AP704" i="28"/>
  <c r="BG704" i="28"/>
  <c r="R704" i="28"/>
  <c r="AG704" i="28"/>
  <c r="AE704" i="28"/>
  <c r="K704" i="28"/>
  <c r="P704" i="28"/>
  <c r="AR704" i="28"/>
  <c r="AC704" i="28"/>
  <c r="J705" i="28"/>
  <c r="BF704" i="28"/>
  <c r="BC704" i="28"/>
  <c r="W704" i="28"/>
  <c r="AY704" i="28"/>
  <c r="AW704" i="28"/>
  <c r="AZ704" i="28"/>
  <c r="AB704" i="28"/>
  <c r="O704" i="28"/>
  <c r="AU704" i="28"/>
  <c r="AT704" i="28"/>
  <c r="AS704" i="28"/>
  <c r="BH704" i="28"/>
  <c r="AQ704" i="28"/>
  <c r="S704" i="28"/>
  <c r="AO704" i="28"/>
  <c r="Z704" i="28"/>
  <c r="AJ704" i="28"/>
  <c r="AD704" i="28"/>
  <c r="BB704" i="28"/>
  <c r="BE704" i="28"/>
  <c r="AF704" i="28"/>
  <c r="BD704" i="28"/>
  <c r="L704" i="28"/>
  <c r="AX704" i="28"/>
  <c r="BA704" i="28"/>
  <c r="I705" i="28"/>
  <c r="H705" i="28" s="1"/>
  <c r="U704" i="28"/>
  <c r="T704" i="28"/>
  <c r="AN704" i="28"/>
  <c r="Q704" i="28"/>
  <c r="AH704" i="28"/>
  <c r="N704" i="28"/>
  <c r="AV704" i="28"/>
  <c r="AI704" i="28"/>
  <c r="Y704" i="28"/>
  <c r="AY708" i="25"/>
  <c r="AL708" i="25"/>
  <c r="AG708" i="25"/>
  <c r="AP708" i="25"/>
  <c r="AH708" i="25"/>
  <c r="O708" i="25"/>
  <c r="AW708" i="25"/>
  <c r="BE708" i="25"/>
  <c r="L708" i="25"/>
  <c r="AM708" i="25"/>
  <c r="I709" i="25"/>
  <c r="H709" i="25" s="1"/>
  <c r="N708" i="25"/>
  <c r="M708" i="25"/>
  <c r="AK708" i="25"/>
  <c r="BI708" i="25"/>
  <c r="AR708" i="25"/>
  <c r="AB708" i="25"/>
  <c r="AF708" i="25"/>
  <c r="K708" i="25"/>
  <c r="BH708" i="25"/>
  <c r="AT708" i="25"/>
  <c r="AC708" i="25"/>
  <c r="BC708" i="25"/>
  <c r="AS708" i="25"/>
  <c r="T708" i="25"/>
  <c r="AU708" i="25"/>
  <c r="Y708" i="25"/>
  <c r="Q708" i="25"/>
  <c r="AZ708" i="25"/>
  <c r="BG708" i="25"/>
  <c r="J709" i="25"/>
  <c r="X708" i="25"/>
  <c r="AN708" i="25"/>
  <c r="R708" i="25"/>
  <c r="Z708" i="25"/>
  <c r="BB708" i="25"/>
  <c r="AQ708" i="25"/>
  <c r="AX708" i="25"/>
  <c r="P708" i="25"/>
  <c r="BA708" i="25"/>
  <c r="BD708" i="25"/>
  <c r="BF708" i="25"/>
  <c r="S708" i="25"/>
  <c r="AD708" i="25"/>
  <c r="AJ708" i="25"/>
  <c r="AO708" i="25"/>
  <c r="AV708" i="25"/>
  <c r="V708" i="25"/>
  <c r="AI708" i="25"/>
  <c r="W708" i="25"/>
  <c r="U708" i="25"/>
  <c r="AA708" i="25"/>
  <c r="AE708" i="25"/>
  <c r="I710" i="25" l="1"/>
  <c r="H710" i="25" s="1"/>
  <c r="AA709" i="25"/>
  <c r="AM709" i="25"/>
  <c r="T709" i="25"/>
  <c r="AH709" i="25"/>
  <c r="AR709" i="25"/>
  <c r="AV709" i="25"/>
  <c r="U709" i="25"/>
  <c r="K709" i="25"/>
  <c r="P709" i="25"/>
  <c r="R709" i="25"/>
  <c r="AW709" i="25"/>
  <c r="S709" i="25"/>
  <c r="AJ709" i="25"/>
  <c r="BF709" i="25"/>
  <c r="BA709" i="25"/>
  <c r="M709" i="25"/>
  <c r="X709" i="25"/>
  <c r="AB709" i="25"/>
  <c r="AG709" i="25"/>
  <c r="AY709" i="25"/>
  <c r="AK709" i="25"/>
  <c r="Z709" i="25"/>
  <c r="W709" i="25"/>
  <c r="AI709" i="25"/>
  <c r="BC709" i="25"/>
  <c r="AN709" i="25"/>
  <c r="AT709" i="25"/>
  <c r="AX709" i="25"/>
  <c r="AD709" i="25"/>
  <c r="O709" i="25"/>
  <c r="BE709" i="25"/>
  <c r="BG709" i="25"/>
  <c r="AZ709" i="25"/>
  <c r="L709" i="25"/>
  <c r="N709" i="25"/>
  <c r="AP709" i="25"/>
  <c r="BI709" i="25"/>
  <c r="AL709" i="25"/>
  <c r="AU709" i="25"/>
  <c r="AO709" i="25"/>
  <c r="AE709" i="25"/>
  <c r="Y709" i="25"/>
  <c r="AS709" i="25"/>
  <c r="BD709" i="25"/>
  <c r="BH709" i="25"/>
  <c r="Q709" i="25"/>
  <c r="BB709" i="25"/>
  <c r="AC709" i="25"/>
  <c r="V709" i="25"/>
  <c r="AF709" i="25"/>
  <c r="AQ709" i="25"/>
  <c r="J710" i="25"/>
  <c r="U705" i="28"/>
  <c r="AQ705" i="28"/>
  <c r="AS705" i="28"/>
  <c r="AO705" i="28"/>
  <c r="N705" i="28"/>
  <c r="L705" i="28"/>
  <c r="AV705" i="28"/>
  <c r="AN705" i="28"/>
  <c r="BG705" i="28"/>
  <c r="AL705" i="28"/>
  <c r="W705" i="28"/>
  <c r="Y705" i="28"/>
  <c r="X705" i="28"/>
  <c r="AT705" i="28"/>
  <c r="AF705" i="28"/>
  <c r="AY705" i="28"/>
  <c r="AH705" i="28"/>
  <c r="Q705" i="28"/>
  <c r="AB705" i="28"/>
  <c r="R705" i="28"/>
  <c r="AP705" i="28"/>
  <c r="AR705" i="28"/>
  <c r="AJ705" i="28"/>
  <c r="I706" i="28"/>
  <c r="H706" i="28" s="1"/>
  <c r="AX705" i="28"/>
  <c r="AC705" i="28"/>
  <c r="BD705" i="28"/>
  <c r="AK705" i="28"/>
  <c r="AA705" i="28"/>
  <c r="AI705" i="28"/>
  <c r="S705" i="28"/>
  <c r="BE705" i="28"/>
  <c r="M705" i="28"/>
  <c r="AZ705" i="28"/>
  <c r="K705" i="28"/>
  <c r="AG705" i="28"/>
  <c r="O705" i="28"/>
  <c r="BH705" i="28"/>
  <c r="P705" i="28"/>
  <c r="AW705" i="28"/>
  <c r="T705" i="28"/>
  <c r="AD705" i="28"/>
  <c r="BC705" i="28"/>
  <c r="AU705" i="28"/>
  <c r="BA705" i="28"/>
  <c r="J706" i="28"/>
  <c r="Z705" i="28"/>
  <c r="V705" i="28"/>
  <c r="BB705" i="28"/>
  <c r="BF705" i="28"/>
  <c r="AM705" i="28"/>
  <c r="AE705" i="28"/>
  <c r="S710" i="25" l="1"/>
  <c r="I711" i="25"/>
  <c r="H711" i="25" s="1"/>
  <c r="W710" i="25"/>
  <c r="AQ710" i="25"/>
  <c r="AL710" i="25"/>
  <c r="R710" i="25"/>
  <c r="BE710" i="25"/>
  <c r="U710" i="25"/>
  <c r="BB710" i="25"/>
  <c r="AX710" i="25"/>
  <c r="AH710" i="25"/>
  <c r="T710" i="25"/>
  <c r="AP710" i="25"/>
  <c r="Y710" i="25"/>
  <c r="BC710" i="25"/>
  <c r="P710" i="25"/>
  <c r="Q710" i="25"/>
  <c r="BH710" i="25"/>
  <c r="V710" i="25"/>
  <c r="AF710" i="25"/>
  <c r="AD710" i="25"/>
  <c r="Z710" i="25"/>
  <c r="L710" i="25"/>
  <c r="BI710" i="25"/>
  <c r="X710" i="25"/>
  <c r="AZ710" i="25"/>
  <c r="AM710" i="25"/>
  <c r="K710" i="25"/>
  <c r="AV710" i="25"/>
  <c r="AN710" i="25"/>
  <c r="AG710" i="25"/>
  <c r="AC710" i="25"/>
  <c r="O710" i="25"/>
  <c r="N710" i="25"/>
  <c r="AW710" i="25"/>
  <c r="BD710" i="25"/>
  <c r="BA710" i="25"/>
  <c r="AT710" i="25"/>
  <c r="AR710" i="25"/>
  <c r="BG710" i="25"/>
  <c r="AB710" i="25"/>
  <c r="BF710" i="25"/>
  <c r="AS710" i="25"/>
  <c r="AY710" i="25"/>
  <c r="AK710" i="25"/>
  <c r="J711" i="25"/>
  <c r="AO710" i="25"/>
  <c r="AA710" i="25"/>
  <c r="AU710" i="25"/>
  <c r="M710" i="25"/>
  <c r="AJ710" i="25"/>
  <c r="AI710" i="25"/>
  <c r="AE710" i="25"/>
  <c r="Q706" i="28"/>
  <c r="AS706" i="28"/>
  <c r="AH706" i="28"/>
  <c r="AP706" i="28"/>
  <c r="Z706" i="28"/>
  <c r="U706" i="28"/>
  <c r="AR706" i="28"/>
  <c r="O706" i="28"/>
  <c r="AB706" i="28"/>
  <c r="AK706" i="28"/>
  <c r="AO706" i="28"/>
  <c r="R706" i="28"/>
  <c r="AX706" i="28"/>
  <c r="BA706" i="28"/>
  <c r="X706" i="28"/>
  <c r="T706" i="28"/>
  <c r="M706" i="28"/>
  <c r="AF706" i="28"/>
  <c r="S706" i="28"/>
  <c r="AJ706" i="28"/>
  <c r="AM706" i="28"/>
  <c r="N706" i="28"/>
  <c r="AL706" i="28"/>
  <c r="AQ706" i="28"/>
  <c r="P706" i="28"/>
  <c r="AZ706" i="28"/>
  <c r="BF706" i="28"/>
  <c r="AT706" i="28"/>
  <c r="AV706" i="28"/>
  <c r="AW706" i="28"/>
  <c r="BH706" i="28"/>
  <c r="BG706" i="28"/>
  <c r="AU706" i="28"/>
  <c r="V706" i="28"/>
  <c r="AC706" i="28"/>
  <c r="BD706" i="28"/>
  <c r="AN706" i="28"/>
  <c r="J707" i="28"/>
  <c r="K706" i="28"/>
  <c r="AI706" i="28"/>
  <c r="Y706" i="28"/>
  <c r="BC706" i="28"/>
  <c r="BB706" i="28"/>
  <c r="BE706" i="28"/>
  <c r="AA706" i="28"/>
  <c r="AD706" i="28"/>
  <c r="W706" i="28"/>
  <c r="AY706" i="28"/>
  <c r="L706" i="28"/>
  <c r="I707" i="28"/>
  <c r="H707" i="28" s="1"/>
  <c r="AG706" i="28"/>
  <c r="AE706" i="28"/>
  <c r="AP711" i="25" l="1"/>
  <c r="AQ711" i="25"/>
  <c r="W711" i="25"/>
  <c r="X711" i="25"/>
  <c r="U711" i="25"/>
  <c r="AJ711" i="25"/>
  <c r="AF711" i="25"/>
  <c r="AH711" i="25"/>
  <c r="BC711" i="25"/>
  <c r="AY711" i="25"/>
  <c r="P711" i="25"/>
  <c r="AE711" i="25"/>
  <c r="R711" i="25"/>
  <c r="AO711" i="25"/>
  <c r="AC711" i="25"/>
  <c r="BH711" i="25"/>
  <c r="AW711" i="25"/>
  <c r="AR711" i="25"/>
  <c r="K711" i="25"/>
  <c r="AT711" i="25"/>
  <c r="AV711" i="25"/>
  <c r="BG711" i="25"/>
  <c r="AM711" i="25"/>
  <c r="AD711" i="25"/>
  <c r="AI711" i="25"/>
  <c r="Q711" i="25"/>
  <c r="BF711" i="25"/>
  <c r="AU711" i="25"/>
  <c r="AK711" i="25"/>
  <c r="Y711" i="25"/>
  <c r="BB711" i="25"/>
  <c r="AS711" i="25"/>
  <c r="AA711" i="25"/>
  <c r="I712" i="25"/>
  <c r="H712" i="25" s="1"/>
  <c r="AZ711" i="25"/>
  <c r="L711" i="25"/>
  <c r="S711" i="25"/>
  <c r="V711" i="25"/>
  <c r="N711" i="25"/>
  <c r="BI711" i="25"/>
  <c r="BD711" i="25"/>
  <c r="AN711" i="25"/>
  <c r="BE711" i="25"/>
  <c r="AG711" i="25"/>
  <c r="AB711" i="25"/>
  <c r="Z711" i="25"/>
  <c r="M711" i="25"/>
  <c r="BA711" i="25"/>
  <c r="O711" i="25"/>
  <c r="J712" i="25"/>
  <c r="AX711" i="25"/>
  <c r="AL711" i="25"/>
  <c r="T711" i="25"/>
  <c r="N707" i="28"/>
  <c r="J708" i="28"/>
  <c r="AX707" i="28"/>
  <c r="AZ707" i="28"/>
  <c r="AN707" i="28"/>
  <c r="AJ707" i="28"/>
  <c r="BF707" i="28"/>
  <c r="AP707" i="28"/>
  <c r="AE707" i="28"/>
  <c r="AW707" i="28"/>
  <c r="Z707" i="28"/>
  <c r="AD707" i="28"/>
  <c r="BE707" i="28"/>
  <c r="BA707" i="28"/>
  <c r="Q707" i="28"/>
  <c r="BG707" i="28"/>
  <c r="P707" i="28"/>
  <c r="BB707" i="28"/>
  <c r="AU707" i="28"/>
  <c r="AO707" i="28"/>
  <c r="X707" i="28"/>
  <c r="AM707" i="28"/>
  <c r="L707" i="28"/>
  <c r="T707" i="28"/>
  <c r="AH707" i="28"/>
  <c r="AS707" i="28"/>
  <c r="R707" i="28"/>
  <c r="O707" i="28"/>
  <c r="AK707" i="28"/>
  <c r="Y707" i="28"/>
  <c r="AC707" i="28"/>
  <c r="M707" i="28"/>
  <c r="AR707" i="28"/>
  <c r="AT707" i="28"/>
  <c r="AF707" i="28"/>
  <c r="AI707" i="28"/>
  <c r="BD707" i="28"/>
  <c r="S707" i="28"/>
  <c r="BC707" i="28"/>
  <c r="AL707" i="28"/>
  <c r="AV707" i="28"/>
  <c r="BH707" i="28"/>
  <c r="AG707" i="28"/>
  <c r="AQ707" i="28"/>
  <c r="I708" i="28"/>
  <c r="H708" i="28" s="1"/>
  <c r="AA707" i="28"/>
  <c r="K707" i="28"/>
  <c r="U707" i="28"/>
  <c r="AB707" i="28"/>
  <c r="V707" i="28"/>
  <c r="AY707" i="28"/>
  <c r="W707" i="28"/>
  <c r="AQ712" i="25" l="1"/>
  <c r="M712" i="25"/>
  <c r="L712" i="25"/>
  <c r="AZ712" i="25"/>
  <c r="BF712" i="25"/>
  <c r="BC712" i="25"/>
  <c r="AD712" i="25"/>
  <c r="S712" i="25"/>
  <c r="K712" i="25"/>
  <c r="AL712" i="25"/>
  <c r="AE712" i="25"/>
  <c r="AY712" i="25"/>
  <c r="BI712" i="25"/>
  <c r="AJ712" i="25"/>
  <c r="AR712" i="25"/>
  <c r="AK712" i="25"/>
  <c r="N712" i="25"/>
  <c r="AU712" i="25"/>
  <c r="P712" i="25"/>
  <c r="AS712" i="25"/>
  <c r="I713" i="25"/>
  <c r="H713" i="25" s="1"/>
  <c r="AA712" i="25"/>
  <c r="W712" i="25"/>
  <c r="X712" i="25"/>
  <c r="O712" i="25"/>
  <c r="BD712" i="25"/>
  <c r="R712" i="25"/>
  <c r="AO712" i="25"/>
  <c r="AB712" i="25"/>
  <c r="AM712" i="25"/>
  <c r="AW712" i="25"/>
  <c r="BE712" i="25"/>
  <c r="U712" i="25"/>
  <c r="Q712" i="25"/>
  <c r="T712" i="25"/>
  <c r="AX712" i="25"/>
  <c r="AC712" i="25"/>
  <c r="AT712" i="25"/>
  <c r="AI712" i="25"/>
  <c r="J713" i="25"/>
  <c r="V712" i="25"/>
  <c r="AH712" i="25"/>
  <c r="BH712" i="25"/>
  <c r="AP712" i="25"/>
  <c r="BA712" i="25"/>
  <c r="Y712" i="25"/>
  <c r="AG712" i="25"/>
  <c r="AN712" i="25"/>
  <c r="AV712" i="25"/>
  <c r="AF712" i="25"/>
  <c r="BB712" i="25"/>
  <c r="Z712" i="25"/>
  <c r="BG712" i="25"/>
  <c r="AB708" i="28"/>
  <c r="AM708" i="28"/>
  <c r="AK708" i="28"/>
  <c r="AJ708" i="28"/>
  <c r="AV708" i="28"/>
  <c r="V708" i="28"/>
  <c r="AR708" i="28"/>
  <c r="Q708" i="28"/>
  <c r="L708" i="28"/>
  <c r="AH708" i="28"/>
  <c r="BG708" i="28"/>
  <c r="AE708" i="28"/>
  <c r="X708" i="28"/>
  <c r="Z708" i="28"/>
  <c r="J709" i="28"/>
  <c r="AC708" i="28"/>
  <c r="K708" i="28"/>
  <c r="W708" i="28"/>
  <c r="AD708" i="28"/>
  <c r="M708" i="28"/>
  <c r="BF708" i="28"/>
  <c r="AI708" i="28"/>
  <c r="AG708" i="28"/>
  <c r="BC708" i="28"/>
  <c r="AX708" i="28"/>
  <c r="I709" i="28"/>
  <c r="H709" i="28" s="1"/>
  <c r="AF708" i="28"/>
  <c r="U708" i="28"/>
  <c r="AZ708" i="28"/>
  <c r="BA708" i="28"/>
  <c r="S708" i="28"/>
  <c r="AU708" i="28"/>
  <c r="BB708" i="28"/>
  <c r="R708" i="28"/>
  <c r="AL708" i="28"/>
  <c r="AW708" i="28"/>
  <c r="Y708" i="28"/>
  <c r="P708" i="28"/>
  <c r="AT708" i="28"/>
  <c r="AQ708" i="28"/>
  <c r="O708" i="28"/>
  <c r="BE708" i="28"/>
  <c r="AY708" i="28"/>
  <c r="BH708" i="28"/>
  <c r="AN708" i="28"/>
  <c r="BD708" i="28"/>
  <c r="T708" i="28"/>
  <c r="AO708" i="28"/>
  <c r="AS708" i="28"/>
  <c r="AP708" i="28"/>
  <c r="N708" i="28"/>
  <c r="AA708" i="28"/>
  <c r="AB713" i="25" l="1"/>
  <c r="AU713" i="25"/>
  <c r="AJ713" i="25"/>
  <c r="Q713" i="25"/>
  <c r="K713" i="25"/>
  <c r="AN713" i="25"/>
  <c r="AV713" i="25"/>
  <c r="BD713" i="25"/>
  <c r="AK713" i="25"/>
  <c r="AY713" i="25"/>
  <c r="AO713" i="25"/>
  <c r="AP713" i="25"/>
  <c r="BF713" i="25"/>
  <c r="AL713" i="25"/>
  <c r="BH713" i="25"/>
  <c r="AM713" i="25"/>
  <c r="BG713" i="25"/>
  <c r="N713" i="25"/>
  <c r="U713" i="25"/>
  <c r="L713" i="25"/>
  <c r="O713" i="25"/>
  <c r="AI713" i="25"/>
  <c r="BI713" i="25"/>
  <c r="AW713" i="25"/>
  <c r="R713" i="25"/>
  <c r="AG713" i="25"/>
  <c r="AT713" i="25"/>
  <c r="P713" i="25"/>
  <c r="Z713" i="25"/>
  <c r="AF713" i="25"/>
  <c r="W713" i="25"/>
  <c r="I714" i="25"/>
  <c r="H714" i="25" s="1"/>
  <c r="V713" i="25"/>
  <c r="S713" i="25"/>
  <c r="AX713" i="25"/>
  <c r="J714" i="25"/>
  <c r="BC713" i="25"/>
  <c r="AH713" i="25"/>
  <c r="BE713" i="25"/>
  <c r="AQ713" i="25"/>
  <c r="BB713" i="25"/>
  <c r="BA713" i="25"/>
  <c r="AZ713" i="25"/>
  <c r="AE713" i="25"/>
  <c r="AD713" i="25"/>
  <c r="X713" i="25"/>
  <c r="Y713" i="25"/>
  <c r="M713" i="25"/>
  <c r="AS713" i="25"/>
  <c r="AA713" i="25"/>
  <c r="AR713" i="25"/>
  <c r="AC713" i="25"/>
  <c r="T713" i="25"/>
  <c r="AP709" i="28"/>
  <c r="AQ709" i="28"/>
  <c r="Z709" i="28"/>
  <c r="I710" i="28"/>
  <c r="H710" i="28" s="1"/>
  <c r="V709" i="28"/>
  <c r="AK709" i="28"/>
  <c r="J710" i="28"/>
  <c r="M709" i="28"/>
  <c r="AA709" i="28"/>
  <c r="BH709" i="28"/>
  <c r="AT709" i="28"/>
  <c r="AY709" i="28"/>
  <c r="BG709" i="28"/>
  <c r="U709" i="28"/>
  <c r="AZ709" i="28"/>
  <c r="AH709" i="28"/>
  <c r="P709" i="28"/>
  <c r="AF709" i="28"/>
  <c r="N709" i="28"/>
  <c r="BC709" i="28"/>
  <c r="AS709" i="28"/>
  <c r="W709" i="28"/>
  <c r="BE709" i="28"/>
  <c r="AN709" i="28"/>
  <c r="O709" i="28"/>
  <c r="AJ709" i="28"/>
  <c r="X709" i="28"/>
  <c r="R709" i="28"/>
  <c r="K709" i="28"/>
  <c r="AM709" i="28"/>
  <c r="AO709" i="28"/>
  <c r="Y709" i="28"/>
  <c r="AR709" i="28"/>
  <c r="AL709" i="28"/>
  <c r="AV709" i="28"/>
  <c r="Q709" i="28"/>
  <c r="AE709" i="28"/>
  <c r="AX709" i="28"/>
  <c r="AW709" i="28"/>
  <c r="BA709" i="28"/>
  <c r="L709" i="28"/>
  <c r="BF709" i="28"/>
  <c r="AD709" i="28"/>
  <c r="BD709" i="28"/>
  <c r="AG709" i="28"/>
  <c r="AC709" i="28"/>
  <c r="S709" i="28"/>
  <c r="AU709" i="28"/>
  <c r="BB709" i="28"/>
  <c r="T709" i="28"/>
  <c r="AI709" i="28"/>
  <c r="AB709" i="28"/>
  <c r="I711" i="28" l="1"/>
  <c r="H711" i="28" s="1"/>
  <c r="AU710" i="28"/>
  <c r="T710" i="28"/>
  <c r="AS710" i="28"/>
  <c r="AO710" i="28"/>
  <c r="BD710" i="28"/>
  <c r="BA710" i="28"/>
  <c r="U710" i="28"/>
  <c r="AH710" i="28"/>
  <c r="AR710" i="28"/>
  <c r="BH710" i="28"/>
  <c r="AV710" i="28"/>
  <c r="AQ710" i="28"/>
  <c r="J711" i="28"/>
  <c r="V710" i="28"/>
  <c r="Y710" i="28"/>
  <c r="Q710" i="28"/>
  <c r="S710" i="28"/>
  <c r="AP710" i="28"/>
  <c r="W710" i="28"/>
  <c r="BB710" i="28"/>
  <c r="AI710" i="28"/>
  <c r="Z710" i="28"/>
  <c r="AL710" i="28"/>
  <c r="AD710" i="28"/>
  <c r="AE710" i="28"/>
  <c r="X710" i="28"/>
  <c r="AA710" i="28"/>
  <c r="R710" i="28"/>
  <c r="N710" i="28"/>
  <c r="BF710" i="28"/>
  <c r="L710" i="28"/>
  <c r="AY710" i="28"/>
  <c r="AC710" i="28"/>
  <c r="K710" i="28"/>
  <c r="AM710" i="28"/>
  <c r="AW710" i="28"/>
  <c r="P710" i="28"/>
  <c r="O710" i="28"/>
  <c r="AK710" i="28"/>
  <c r="BE710" i="28"/>
  <c r="BC710" i="28"/>
  <c r="AG710" i="28"/>
  <c r="AN710" i="28"/>
  <c r="AT710" i="28"/>
  <c r="AX710" i="28"/>
  <c r="AB710" i="28"/>
  <c r="BG710" i="28"/>
  <c r="AJ710" i="28"/>
  <c r="AF710" i="28"/>
  <c r="M710" i="28"/>
  <c r="AZ710" i="28"/>
  <c r="AR714" i="25"/>
  <c r="AM714" i="25"/>
  <c r="AI714" i="25"/>
  <c r="BG714" i="25"/>
  <c r="U714" i="25"/>
  <c r="AZ714" i="25"/>
  <c r="BD714" i="25"/>
  <c r="O714" i="25"/>
  <c r="AQ714" i="25"/>
  <c r="AL714" i="25"/>
  <c r="AG714" i="25"/>
  <c r="J715" i="25"/>
  <c r="AC714" i="25"/>
  <c r="Z714" i="25"/>
  <c r="AK714" i="25"/>
  <c r="S714" i="25"/>
  <c r="BI714" i="25"/>
  <c r="BE714" i="25"/>
  <c r="W714" i="25"/>
  <c r="L714" i="25"/>
  <c r="Q714" i="25"/>
  <c r="AU714" i="25"/>
  <c r="Y714" i="25"/>
  <c r="AO714" i="25"/>
  <c r="AD714" i="25"/>
  <c r="AN714" i="25"/>
  <c r="N714" i="25"/>
  <c r="T714" i="25"/>
  <c r="BH714" i="25"/>
  <c r="AB714" i="25"/>
  <c r="AP714" i="25"/>
  <c r="AH714" i="25"/>
  <c r="BA714" i="25"/>
  <c r="AX714" i="25"/>
  <c r="AW714" i="25"/>
  <c r="BB714" i="25"/>
  <c r="AF714" i="25"/>
  <c r="AV714" i="25"/>
  <c r="I715" i="25"/>
  <c r="H715" i="25" s="1"/>
  <c r="AY714" i="25"/>
  <c r="P714" i="25"/>
  <c r="V714" i="25"/>
  <c r="BC714" i="25"/>
  <c r="X714" i="25"/>
  <c r="AA714" i="25"/>
  <c r="AJ714" i="25"/>
  <c r="K714" i="25"/>
  <c r="R714" i="25"/>
  <c r="AS714" i="25"/>
  <c r="AT714" i="25"/>
  <c r="AE714" i="25"/>
  <c r="M714" i="25"/>
  <c r="BF714" i="25"/>
  <c r="J716" i="25" l="1"/>
  <c r="AJ715" i="25"/>
  <c r="K715" i="25"/>
  <c r="L715" i="25"/>
  <c r="P715" i="25"/>
  <c r="AG715" i="25"/>
  <c r="I716" i="25"/>
  <c r="H716" i="25" s="1"/>
  <c r="BA715" i="25"/>
  <c r="N715" i="25"/>
  <c r="AZ715" i="25"/>
  <c r="AX715" i="25"/>
  <c r="BC715" i="25"/>
  <c r="AR715" i="25"/>
  <c r="AV715" i="25"/>
  <c r="U715" i="25"/>
  <c r="AD715" i="25"/>
  <c r="BF715" i="25"/>
  <c r="AA715" i="25"/>
  <c r="M715" i="25"/>
  <c r="AK715" i="25"/>
  <c r="W715" i="25"/>
  <c r="S715" i="25"/>
  <c r="AS715" i="25"/>
  <c r="AN715" i="25"/>
  <c r="AO715" i="25"/>
  <c r="AI715" i="25"/>
  <c r="O715" i="25"/>
  <c r="AU715" i="25"/>
  <c r="BH715" i="25"/>
  <c r="AC715" i="25"/>
  <c r="AW715" i="25"/>
  <c r="AL715" i="25"/>
  <c r="AQ715" i="25"/>
  <c r="Z715" i="25"/>
  <c r="AY715" i="25"/>
  <c r="X715" i="25"/>
  <c r="AB715" i="25"/>
  <c r="BD715" i="25"/>
  <c r="AF715" i="25"/>
  <c r="BE715" i="25"/>
  <c r="BG715" i="25"/>
  <c r="R715" i="25"/>
  <c r="AM715" i="25"/>
  <c r="V715" i="25"/>
  <c r="Q715" i="25"/>
  <c r="T715" i="25"/>
  <c r="AP715" i="25"/>
  <c r="AE715" i="25"/>
  <c r="BB715" i="25"/>
  <c r="BI715" i="25"/>
  <c r="AT715" i="25"/>
  <c r="Y715" i="25"/>
  <c r="AH715" i="25"/>
  <c r="BB711" i="28"/>
  <c r="AM711" i="28"/>
  <c r="AG711" i="28"/>
  <c r="AH711" i="28"/>
  <c r="AD711" i="28"/>
  <c r="AI711" i="28"/>
  <c r="AW711" i="28"/>
  <c r="AQ711" i="28"/>
  <c r="AR711" i="28"/>
  <c r="AA711" i="28"/>
  <c r="AK711" i="28"/>
  <c r="BG711" i="28"/>
  <c r="S711" i="28"/>
  <c r="L711" i="28"/>
  <c r="AF711" i="28"/>
  <c r="I712" i="28"/>
  <c r="H712" i="28" s="1"/>
  <c r="AN711" i="28"/>
  <c r="AZ711" i="28"/>
  <c r="AE711" i="28"/>
  <c r="Z711" i="28"/>
  <c r="T711" i="28"/>
  <c r="X711" i="28"/>
  <c r="AC711" i="28"/>
  <c r="AX711" i="28"/>
  <c r="O711" i="28"/>
  <c r="AY711" i="28"/>
  <c r="AT711" i="28"/>
  <c r="Q711" i="28"/>
  <c r="M711" i="28"/>
  <c r="AO711" i="28"/>
  <c r="AV711" i="28"/>
  <c r="V711" i="28"/>
  <c r="BE711" i="28"/>
  <c r="BA711" i="28"/>
  <c r="J712" i="28"/>
  <c r="W711" i="28"/>
  <c r="K711" i="28"/>
  <c r="AU711" i="28"/>
  <c r="AP711" i="28"/>
  <c r="AB711" i="28"/>
  <c r="R711" i="28"/>
  <c r="N711" i="28"/>
  <c r="BC711" i="28"/>
  <c r="AL711" i="28"/>
  <c r="BH711" i="28"/>
  <c r="AS711" i="28"/>
  <c r="BF711" i="28"/>
  <c r="U711" i="28"/>
  <c r="BD711" i="28"/>
  <c r="AJ711" i="28"/>
  <c r="Y711" i="28"/>
  <c r="P711" i="28"/>
  <c r="J713" i="28" l="1"/>
  <c r="AN712" i="28"/>
  <c r="W712" i="28"/>
  <c r="BH712" i="28"/>
  <c r="AY712" i="28"/>
  <c r="AS712" i="28"/>
  <c r="BE712" i="28"/>
  <c r="AZ712" i="28"/>
  <c r="S712" i="28"/>
  <c r="AI712" i="28"/>
  <c r="AE712" i="28"/>
  <c r="X712" i="28"/>
  <c r="AK712" i="28"/>
  <c r="O712" i="28"/>
  <c r="I713" i="28"/>
  <c r="H713" i="28" s="1"/>
  <c r="AM712" i="28"/>
  <c r="U712" i="28"/>
  <c r="T712" i="28"/>
  <c r="AA712" i="28"/>
  <c r="BD712" i="28"/>
  <c r="Z712" i="28"/>
  <c r="AP712" i="28"/>
  <c r="AG712" i="28"/>
  <c r="AC712" i="28"/>
  <c r="K712" i="28"/>
  <c r="AH712" i="28"/>
  <c r="AW712" i="28"/>
  <c r="BA712" i="28"/>
  <c r="BB712" i="28"/>
  <c r="AU712" i="28"/>
  <c r="AO712" i="28"/>
  <c r="Q712" i="28"/>
  <c r="R712" i="28"/>
  <c r="AV712" i="28"/>
  <c r="V712" i="28"/>
  <c r="AF712" i="28"/>
  <c r="N712" i="28"/>
  <c r="AR712" i="28"/>
  <c r="AQ712" i="28"/>
  <c r="Y712" i="28"/>
  <c r="BG712" i="28"/>
  <c r="AX712" i="28"/>
  <c r="AT712" i="28"/>
  <c r="AB712" i="28"/>
  <c r="BF712" i="28"/>
  <c r="M712" i="28"/>
  <c r="L712" i="28"/>
  <c r="P712" i="28"/>
  <c r="BC712" i="28"/>
  <c r="AJ712" i="28"/>
  <c r="AD712" i="28"/>
  <c r="AL712" i="28"/>
  <c r="X716" i="25"/>
  <c r="AH716" i="25"/>
  <c r="AD716" i="25"/>
  <c r="O716" i="25"/>
  <c r="V716" i="25"/>
  <c r="AR716" i="25"/>
  <c r="AZ716" i="25"/>
  <c r="AC716" i="25"/>
  <c r="Y716" i="25"/>
  <c r="BF716" i="25"/>
  <c r="S716" i="25"/>
  <c r="AM716" i="25"/>
  <c r="BD716" i="25"/>
  <c r="P716" i="25"/>
  <c r="BA716" i="25"/>
  <c r="AV716" i="25"/>
  <c r="AW716" i="25"/>
  <c r="AG716" i="25"/>
  <c r="AQ716" i="25"/>
  <c r="BG716" i="25"/>
  <c r="Q716" i="25"/>
  <c r="AE716" i="25"/>
  <c r="AT716" i="25"/>
  <c r="AN716" i="25"/>
  <c r="AP716" i="25"/>
  <c r="L716" i="25"/>
  <c r="BB716" i="25"/>
  <c r="M716" i="25"/>
  <c r="I717" i="25"/>
  <c r="H717" i="25" s="1"/>
  <c r="J717" i="25"/>
  <c r="BC716" i="25"/>
  <c r="AY716" i="25"/>
  <c r="AX716" i="25"/>
  <c r="N716" i="25"/>
  <c r="T716" i="25"/>
  <c r="AJ716" i="25"/>
  <c r="AU716" i="25"/>
  <c r="BI716" i="25"/>
  <c r="U716" i="25"/>
  <c r="W716" i="25"/>
  <c r="BE716" i="25"/>
  <c r="AS716" i="25"/>
  <c r="K716" i="25"/>
  <c r="AA716" i="25"/>
  <c r="AF716" i="25"/>
  <c r="R716" i="25"/>
  <c r="AK716" i="25"/>
  <c r="Z716" i="25"/>
  <c r="AO716" i="25"/>
  <c r="AB716" i="25"/>
  <c r="BH716" i="25"/>
  <c r="AI716" i="25"/>
  <c r="AL716" i="25"/>
  <c r="AP717" i="25" l="1"/>
  <c r="L717" i="25"/>
  <c r="N717" i="25"/>
  <c r="AF717" i="25"/>
  <c r="AS717" i="25"/>
  <c r="J718" i="25"/>
  <c r="K717" i="25"/>
  <c r="AR717" i="25"/>
  <c r="AZ717" i="25"/>
  <c r="O717" i="25"/>
  <c r="AQ717" i="25"/>
  <c r="BI717" i="25"/>
  <c r="BC717" i="25"/>
  <c r="AK717" i="25"/>
  <c r="BG717" i="25"/>
  <c r="X717" i="25"/>
  <c r="AE717" i="25"/>
  <c r="AB717" i="25"/>
  <c r="U717" i="25"/>
  <c r="AW717" i="25"/>
  <c r="AD717" i="25"/>
  <c r="AV717" i="25"/>
  <c r="R717" i="25"/>
  <c r="S717" i="25"/>
  <c r="BB717" i="25"/>
  <c r="BE717" i="25"/>
  <c r="I718" i="25"/>
  <c r="H718" i="25" s="1"/>
  <c r="BH717" i="25"/>
  <c r="AN717" i="25"/>
  <c r="AU717" i="25"/>
  <c r="AI717" i="25"/>
  <c r="AJ717" i="25"/>
  <c r="V717" i="25"/>
  <c r="AY717" i="25"/>
  <c r="P717" i="25"/>
  <c r="AL717" i="25"/>
  <c r="AA717" i="25"/>
  <c r="AG717" i="25"/>
  <c r="Z717" i="25"/>
  <c r="M717" i="25"/>
  <c r="AX717" i="25"/>
  <c r="AC717" i="25"/>
  <c r="BF717" i="25"/>
  <c r="AM717" i="25"/>
  <c r="AT717" i="25"/>
  <c r="AH717" i="25"/>
  <c r="AO717" i="25"/>
  <c r="W717" i="25"/>
  <c r="T717" i="25"/>
  <c r="Y717" i="25"/>
  <c r="Q717" i="25"/>
  <c r="BD717" i="25"/>
  <c r="BA717" i="25"/>
  <c r="U713" i="28"/>
  <c r="BE713" i="28"/>
  <c r="N713" i="28"/>
  <c r="AL713" i="28"/>
  <c r="AQ713" i="28"/>
  <c r="AX713" i="28"/>
  <c r="BB713" i="28"/>
  <c r="AD713" i="28"/>
  <c r="AF713" i="28"/>
  <c r="M713" i="28"/>
  <c r="BG713" i="28"/>
  <c r="AC713" i="28"/>
  <c r="Q713" i="28"/>
  <c r="O713" i="28"/>
  <c r="BF713" i="28"/>
  <c r="AE713" i="28"/>
  <c r="AW713" i="28"/>
  <c r="Y713" i="28"/>
  <c r="AR713" i="28"/>
  <c r="AU713" i="28"/>
  <c r="V713" i="28"/>
  <c r="K713" i="28"/>
  <c r="AO713" i="28"/>
  <c r="P713" i="28"/>
  <c r="W713" i="28"/>
  <c r="AT713" i="28"/>
  <c r="AK713" i="28"/>
  <c r="L713" i="28"/>
  <c r="AA713" i="28"/>
  <c r="S713" i="28"/>
  <c r="X713" i="28"/>
  <c r="AZ713" i="28"/>
  <c r="J714" i="28"/>
  <c r="BH713" i="28"/>
  <c r="AM713" i="28"/>
  <c r="AN713" i="28"/>
  <c r="AV713" i="28"/>
  <c r="Z713" i="28"/>
  <c r="AP713" i="28"/>
  <c r="AB713" i="28"/>
  <c r="R713" i="28"/>
  <c r="AG713" i="28"/>
  <c r="AY713" i="28"/>
  <c r="BC713" i="28"/>
  <c r="AJ713" i="28"/>
  <c r="AI713" i="28"/>
  <c r="BD713" i="28"/>
  <c r="T713" i="28"/>
  <c r="AH713" i="28"/>
  <c r="I714" i="28"/>
  <c r="H714" i="28" s="1"/>
  <c r="BA713" i="28"/>
  <c r="AS713" i="28"/>
  <c r="AN714" i="28" l="1"/>
  <c r="BC714" i="28"/>
  <c r="AV714" i="28"/>
  <c r="AX714" i="28"/>
  <c r="AO714" i="28"/>
  <c r="U714" i="28"/>
  <c r="AA714" i="28"/>
  <c r="BA714" i="28"/>
  <c r="AD714" i="28"/>
  <c r="Z714" i="28"/>
  <c r="Y714" i="28"/>
  <c r="AY714" i="28"/>
  <c r="I715" i="28"/>
  <c r="H715" i="28" s="1"/>
  <c r="AZ714" i="28"/>
  <c r="AT714" i="28"/>
  <c r="P714" i="28"/>
  <c r="AP714" i="28"/>
  <c r="BB714" i="28"/>
  <c r="AS714" i="28"/>
  <c r="W714" i="28"/>
  <c r="BG714" i="28"/>
  <c r="AM714" i="28"/>
  <c r="AU714" i="28"/>
  <c r="S714" i="28"/>
  <c r="BH714" i="28"/>
  <c r="M714" i="28"/>
  <c r="AQ714" i="28"/>
  <c r="AJ714" i="28"/>
  <c r="T714" i="28"/>
  <c r="BE714" i="28"/>
  <c r="BF714" i="28"/>
  <c r="AB714" i="28"/>
  <c r="AE714" i="28"/>
  <c r="AF714" i="28"/>
  <c r="AG714" i="28"/>
  <c r="AK714" i="28"/>
  <c r="N714" i="28"/>
  <c r="AI714" i="28"/>
  <c r="J715" i="28"/>
  <c r="R714" i="28"/>
  <c r="AH714" i="28"/>
  <c r="V714" i="28"/>
  <c r="AR714" i="28"/>
  <c r="AW714" i="28"/>
  <c r="BD714" i="28"/>
  <c r="K714" i="28"/>
  <c r="AC714" i="28"/>
  <c r="L714" i="28"/>
  <c r="O714" i="28"/>
  <c r="Q714" i="28"/>
  <c r="AL714" i="28"/>
  <c r="X714" i="28"/>
  <c r="AA718" i="25"/>
  <c r="AN718" i="25"/>
  <c r="AT718" i="25"/>
  <c r="BC718" i="25"/>
  <c r="O718" i="25"/>
  <c r="BD718" i="25"/>
  <c r="AF718" i="25"/>
  <c r="AU718" i="25"/>
  <c r="AC718" i="25"/>
  <c r="AB718" i="25"/>
  <c r="M718" i="25"/>
  <c r="AZ718" i="25"/>
  <c r="AG718" i="25"/>
  <c r="AO718" i="25"/>
  <c r="N718" i="25"/>
  <c r="U718" i="25"/>
  <c r="BG718" i="25"/>
  <c r="R718" i="25"/>
  <c r="BI718" i="25"/>
  <c r="K718" i="25"/>
  <c r="BF718" i="25"/>
  <c r="X718" i="25"/>
  <c r="Q718" i="25"/>
  <c r="AX718" i="25"/>
  <c r="AH718" i="25"/>
  <c r="Z718" i="25"/>
  <c r="AM718" i="25"/>
  <c r="AQ718" i="25"/>
  <c r="AL718" i="25"/>
  <c r="AE718" i="25"/>
  <c r="W718" i="25"/>
  <c r="AI718" i="25"/>
  <c r="AJ718" i="25"/>
  <c r="AY718" i="25"/>
  <c r="P718" i="25"/>
  <c r="J719" i="25"/>
  <c r="AD718" i="25"/>
  <c r="BB718" i="25"/>
  <c r="AK718" i="25"/>
  <c r="BA718" i="25"/>
  <c r="L718" i="25"/>
  <c r="V718" i="25"/>
  <c r="AS718" i="25"/>
  <c r="Y718" i="25"/>
  <c r="AW718" i="25"/>
  <c r="T718" i="25"/>
  <c r="AR718" i="25"/>
  <c r="AV718" i="25"/>
  <c r="BE718" i="25"/>
  <c r="I719" i="25"/>
  <c r="H719" i="25" s="1"/>
  <c r="BH718" i="25"/>
  <c r="S718" i="25"/>
  <c r="AP718" i="25"/>
  <c r="W715" i="28" l="1"/>
  <c r="AV715" i="28"/>
  <c r="U715" i="28"/>
  <c r="BA715" i="28"/>
  <c r="BD715" i="28"/>
  <c r="AZ715" i="28"/>
  <c r="AH715" i="28"/>
  <c r="AK715" i="28"/>
  <c r="P715" i="28"/>
  <c r="BC715" i="28"/>
  <c r="AT715" i="28"/>
  <c r="BH715" i="28"/>
  <c r="BE715" i="28"/>
  <c r="AG715" i="28"/>
  <c r="L715" i="28"/>
  <c r="AQ715" i="28"/>
  <c r="AD715" i="28"/>
  <c r="I716" i="28"/>
  <c r="H716" i="28" s="1"/>
  <c r="X715" i="28"/>
  <c r="AN715" i="28"/>
  <c r="AS715" i="28"/>
  <c r="AC715" i="28"/>
  <c r="M715" i="28"/>
  <c r="J716" i="28"/>
  <c r="T715" i="28"/>
  <c r="AE715" i="28"/>
  <c r="AI715" i="28"/>
  <c r="AW715" i="28"/>
  <c r="AX715" i="28"/>
  <c r="AM715" i="28"/>
  <c r="AL715" i="28"/>
  <c r="N715" i="28"/>
  <c r="BF715" i="28"/>
  <c r="S715" i="28"/>
  <c r="AJ715" i="28"/>
  <c r="BB715" i="28"/>
  <c r="Q715" i="28"/>
  <c r="R715" i="28"/>
  <c r="AO715" i="28"/>
  <c r="AU715" i="28"/>
  <c r="K715" i="28"/>
  <c r="AA715" i="28"/>
  <c r="O715" i="28"/>
  <c r="BG715" i="28"/>
  <c r="AF715" i="28"/>
  <c r="Y715" i="28"/>
  <c r="AR715" i="28"/>
  <c r="AY715" i="28"/>
  <c r="V715" i="28"/>
  <c r="Z715" i="28"/>
  <c r="AB715" i="28"/>
  <c r="AP715" i="28"/>
  <c r="AK719" i="25"/>
  <c r="AX719" i="25"/>
  <c r="R719" i="25"/>
  <c r="BE719" i="25"/>
  <c r="AC719" i="25"/>
  <c r="AM719" i="25"/>
  <c r="M719" i="25"/>
  <c r="Z719" i="25"/>
  <c r="AV719" i="25"/>
  <c r="AQ719" i="25"/>
  <c r="BG719" i="25"/>
  <c r="AL719" i="25"/>
  <c r="Y719" i="25"/>
  <c r="BD719" i="25"/>
  <c r="AZ719" i="25"/>
  <c r="AN719" i="25"/>
  <c r="O719" i="25"/>
  <c r="AT719" i="25"/>
  <c r="AJ719" i="25"/>
  <c r="P719" i="25"/>
  <c r="AP719" i="25"/>
  <c r="I720" i="25"/>
  <c r="H720" i="25" s="1"/>
  <c r="BB719" i="25"/>
  <c r="L719" i="25"/>
  <c r="AW719" i="25"/>
  <c r="AO719" i="25"/>
  <c r="AS719" i="25"/>
  <c r="X719" i="25"/>
  <c r="AG719" i="25"/>
  <c r="K719" i="25"/>
  <c r="AE719" i="25"/>
  <c r="N719" i="25"/>
  <c r="BI719" i="25"/>
  <c r="S719" i="25"/>
  <c r="BC719" i="25"/>
  <c r="AU719" i="25"/>
  <c r="BF719" i="25"/>
  <c r="AR719" i="25"/>
  <c r="BH719" i="25"/>
  <c r="AB719" i="25"/>
  <c r="Q719" i="25"/>
  <c r="AH719" i="25"/>
  <c r="T719" i="25"/>
  <c r="U719" i="25"/>
  <c r="AI719" i="25"/>
  <c r="AF719" i="25"/>
  <c r="W719" i="25"/>
  <c r="BA719" i="25"/>
  <c r="V719" i="25"/>
  <c r="AY719" i="25"/>
  <c r="AD719" i="25"/>
  <c r="J720" i="25"/>
  <c r="AA719" i="25"/>
  <c r="U716" i="28" l="1"/>
  <c r="L716" i="28"/>
  <c r="AO716" i="28"/>
  <c r="AW716" i="28"/>
  <c r="W716" i="28"/>
  <c r="BA716" i="28"/>
  <c r="AB716" i="28"/>
  <c r="J717" i="28"/>
  <c r="AE716" i="28"/>
  <c r="I717" i="28"/>
  <c r="H717" i="28" s="1"/>
  <c r="Q716" i="28"/>
  <c r="BC716" i="28"/>
  <c r="AU716" i="28"/>
  <c r="N716" i="28"/>
  <c r="AP716" i="28"/>
  <c r="AF716" i="28"/>
  <c r="BB716" i="28"/>
  <c r="AT716" i="28"/>
  <c r="AA716" i="28"/>
  <c r="T716" i="28"/>
  <c r="BH716" i="28"/>
  <c r="BF716" i="28"/>
  <c r="AR716" i="28"/>
  <c r="AZ716" i="28"/>
  <c r="AQ716" i="28"/>
  <c r="Z716" i="28"/>
  <c r="BD716" i="28"/>
  <c r="O716" i="28"/>
  <c r="AS716" i="28"/>
  <c r="V716" i="28"/>
  <c r="AK716" i="28"/>
  <c r="K716" i="28"/>
  <c r="M716" i="28"/>
  <c r="AC716" i="28"/>
  <c r="AV716" i="28"/>
  <c r="AX716" i="28"/>
  <c r="AG716" i="28"/>
  <c r="BE716" i="28"/>
  <c r="AJ716" i="28"/>
  <c r="P716" i="28"/>
  <c r="AI716" i="28"/>
  <c r="BG716" i="28"/>
  <c r="S716" i="28"/>
  <c r="AN716" i="28"/>
  <c r="AL716" i="28"/>
  <c r="Y716" i="28"/>
  <c r="X716" i="28"/>
  <c r="R716" i="28"/>
  <c r="AY716" i="28"/>
  <c r="AD716" i="28"/>
  <c r="AH716" i="28"/>
  <c r="AM716" i="28"/>
  <c r="AQ720" i="25"/>
  <c r="U720" i="25"/>
  <c r="BD720" i="25"/>
  <c r="AY720" i="25"/>
  <c r="BG720" i="25"/>
  <c r="V720" i="25"/>
  <c r="J721" i="25"/>
  <c r="Q720" i="25"/>
  <c r="BB720" i="25"/>
  <c r="AW720" i="25"/>
  <c r="O720" i="25"/>
  <c r="AJ720" i="25"/>
  <c r="AB720" i="25"/>
  <c r="AM720" i="25"/>
  <c r="AR720" i="25"/>
  <c r="AK720" i="25"/>
  <c r="T720" i="25"/>
  <c r="AO720" i="25"/>
  <c r="AL720" i="25"/>
  <c r="Y720" i="25"/>
  <c r="K720" i="25"/>
  <c r="AU720" i="25"/>
  <c r="I721" i="25"/>
  <c r="H721" i="25" s="1"/>
  <c r="BE720" i="25"/>
  <c r="P720" i="25"/>
  <c r="BC720" i="25"/>
  <c r="Z720" i="25"/>
  <c r="W720" i="25"/>
  <c r="N720" i="25"/>
  <c r="AX720" i="25"/>
  <c r="AI720" i="25"/>
  <c r="AN720" i="25"/>
  <c r="BF720" i="25"/>
  <c r="AF720" i="25"/>
  <c r="L720" i="25"/>
  <c r="R720" i="25"/>
  <c r="AS720" i="25"/>
  <c r="AT720" i="25"/>
  <c r="AV720" i="25"/>
  <c r="AG720" i="25"/>
  <c r="AZ720" i="25"/>
  <c r="S720" i="25"/>
  <c r="BI720" i="25"/>
  <c r="M720" i="25"/>
  <c r="BH720" i="25"/>
  <c r="AA720" i="25"/>
  <c r="AC720" i="25"/>
  <c r="BA720" i="25"/>
  <c r="X720" i="25"/>
  <c r="AH720" i="25"/>
  <c r="AE720" i="25"/>
  <c r="AD720" i="25"/>
  <c r="AP720" i="25"/>
  <c r="AP721" i="25" l="1"/>
  <c r="AN721" i="25"/>
  <c r="AK721" i="25"/>
  <c r="AY721" i="25"/>
  <c r="L721" i="25"/>
  <c r="AL721" i="25"/>
  <c r="BF721" i="25"/>
  <c r="AU721" i="25"/>
  <c r="AS721" i="25"/>
  <c r="AC721" i="25"/>
  <c r="AR721" i="25"/>
  <c r="BE721" i="25"/>
  <c r="AM721" i="25"/>
  <c r="Q721" i="25"/>
  <c r="BB721" i="25"/>
  <c r="BI721" i="25"/>
  <c r="BH721" i="25"/>
  <c r="X721" i="25"/>
  <c r="AA721" i="25"/>
  <c r="BD721" i="25"/>
  <c r="AF721" i="25"/>
  <c r="J722" i="25"/>
  <c r="BG721" i="25"/>
  <c r="BC721" i="25"/>
  <c r="AW721" i="25"/>
  <c r="P721" i="25"/>
  <c r="I722" i="25"/>
  <c r="H722" i="25" s="1"/>
  <c r="AE721" i="25"/>
  <c r="AT721" i="25"/>
  <c r="O721" i="25"/>
  <c r="T721" i="25"/>
  <c r="K721" i="25"/>
  <c r="AX721" i="25"/>
  <c r="U721" i="25"/>
  <c r="AZ721" i="25"/>
  <c r="N721" i="25"/>
  <c r="AB721" i="25"/>
  <c r="V721" i="25"/>
  <c r="R721" i="25"/>
  <c r="AO721" i="25"/>
  <c r="AQ721" i="25"/>
  <c r="AD721" i="25"/>
  <c r="W721" i="25"/>
  <c r="Y721" i="25"/>
  <c r="AH721" i="25"/>
  <c r="AG721" i="25"/>
  <c r="AV721" i="25"/>
  <c r="Z721" i="25"/>
  <c r="S721" i="25"/>
  <c r="M721" i="25"/>
  <c r="AJ721" i="25"/>
  <c r="AI721" i="25"/>
  <c r="BA721" i="25"/>
  <c r="U717" i="28"/>
  <c r="AH717" i="28"/>
  <c r="AQ717" i="28"/>
  <c r="AO717" i="28"/>
  <c r="BH717" i="28"/>
  <c r="S717" i="28"/>
  <c r="BC717" i="28"/>
  <c r="AW717" i="28"/>
  <c r="AZ717" i="28"/>
  <c r="AU717" i="28"/>
  <c r="AC717" i="28"/>
  <c r="AP717" i="28"/>
  <c r="AT717" i="28"/>
  <c r="M717" i="28"/>
  <c r="AG717" i="28"/>
  <c r="Z717" i="28"/>
  <c r="AF717" i="28"/>
  <c r="K717" i="28"/>
  <c r="W717" i="28"/>
  <c r="BD717" i="28"/>
  <c r="Y717" i="28"/>
  <c r="AJ717" i="28"/>
  <c r="X717" i="28"/>
  <c r="AD717" i="28"/>
  <c r="BE717" i="28"/>
  <c r="AY717" i="28"/>
  <c r="AX717" i="28"/>
  <c r="T717" i="28"/>
  <c r="I718" i="28"/>
  <c r="H718" i="28" s="1"/>
  <c r="AN717" i="28"/>
  <c r="AM717" i="28"/>
  <c r="J718" i="28"/>
  <c r="N717" i="28"/>
  <c r="AB717" i="28"/>
  <c r="V717" i="28"/>
  <c r="BF717" i="28"/>
  <c r="L717" i="28"/>
  <c r="AR717" i="28"/>
  <c r="P717" i="28"/>
  <c r="AI717" i="28"/>
  <c r="BA717" i="28"/>
  <c r="BG717" i="28"/>
  <c r="O717" i="28"/>
  <c r="Q717" i="28"/>
  <c r="AV717" i="28"/>
  <c r="AS717" i="28"/>
  <c r="AA717" i="28"/>
  <c r="AE717" i="28"/>
  <c r="R717" i="28"/>
  <c r="AK717" i="28"/>
  <c r="BB717" i="28"/>
  <c r="AL717" i="28"/>
  <c r="Q722" i="25" l="1"/>
  <c r="AR722" i="25"/>
  <c r="AQ722" i="25"/>
  <c r="L722" i="25"/>
  <c r="K722" i="25"/>
  <c r="J723" i="25"/>
  <c r="AM722" i="25"/>
  <c r="AG722" i="25"/>
  <c r="AS722" i="25"/>
  <c r="AT722" i="25"/>
  <c r="AF722" i="25"/>
  <c r="AV722" i="25"/>
  <c r="AB722" i="25"/>
  <c r="BA722" i="25"/>
  <c r="AA722" i="25"/>
  <c r="AI722" i="25"/>
  <c r="Z722" i="25"/>
  <c r="AW722" i="25"/>
  <c r="AX722" i="25"/>
  <c r="AK722" i="25"/>
  <c r="BD722" i="25"/>
  <c r="I723" i="25"/>
  <c r="H723" i="25" s="1"/>
  <c r="R722" i="25"/>
  <c r="BB722" i="25"/>
  <c r="AE722" i="25"/>
  <c r="U722" i="25"/>
  <c r="BC722" i="25"/>
  <c r="AZ722" i="25"/>
  <c r="S722" i="25"/>
  <c r="BI722" i="25"/>
  <c r="AL722" i="25"/>
  <c r="N722" i="25"/>
  <c r="BF722" i="25"/>
  <c r="AC722" i="25"/>
  <c r="AU722" i="25"/>
  <c r="AP722" i="25"/>
  <c r="P722" i="25"/>
  <c r="BH722" i="25"/>
  <c r="M722" i="25"/>
  <c r="AD722" i="25"/>
  <c r="AO722" i="25"/>
  <c r="W722" i="25"/>
  <c r="O722" i="25"/>
  <c r="BG722" i="25"/>
  <c r="BE722" i="25"/>
  <c r="AN722" i="25"/>
  <c r="AY722" i="25"/>
  <c r="AJ722" i="25"/>
  <c r="AH722" i="25"/>
  <c r="Y722" i="25"/>
  <c r="V722" i="25"/>
  <c r="X722" i="25"/>
  <c r="T722" i="25"/>
  <c r="AN718" i="28"/>
  <c r="BD718" i="28"/>
  <c r="AF718" i="28"/>
  <c r="Z718" i="28"/>
  <c r="AL718" i="28"/>
  <c r="AO718" i="28"/>
  <c r="X718" i="28"/>
  <c r="R718" i="28"/>
  <c r="AM718" i="28"/>
  <c r="Q718" i="28"/>
  <c r="AU718" i="28"/>
  <c r="BC718" i="28"/>
  <c r="P718" i="28"/>
  <c r="AV718" i="28"/>
  <c r="AT718" i="28"/>
  <c r="V718" i="28"/>
  <c r="BA718" i="28"/>
  <c r="T718" i="28"/>
  <c r="AG718" i="28"/>
  <c r="AQ718" i="28"/>
  <c r="BH718" i="28"/>
  <c r="L718" i="28"/>
  <c r="AY718" i="28"/>
  <c r="AE718" i="28"/>
  <c r="AW718" i="28"/>
  <c r="Y718" i="28"/>
  <c r="O718" i="28"/>
  <c r="AJ718" i="28"/>
  <c r="I719" i="28"/>
  <c r="H719" i="28" s="1"/>
  <c r="S718" i="28"/>
  <c r="N718" i="28"/>
  <c r="AP718" i="28"/>
  <c r="AR718" i="28"/>
  <c r="BF718" i="28"/>
  <c r="BB718" i="28"/>
  <c r="AB718" i="28"/>
  <c r="BG718" i="28"/>
  <c r="AD718" i="28"/>
  <c r="BE718" i="28"/>
  <c r="M718" i="28"/>
  <c r="AA718" i="28"/>
  <c r="W718" i="28"/>
  <c r="AK718" i="28"/>
  <c r="AS718" i="28"/>
  <c r="AC718" i="28"/>
  <c r="J719" i="28"/>
  <c r="K718" i="28"/>
  <c r="AI718" i="28"/>
  <c r="AH718" i="28"/>
  <c r="U718" i="28"/>
  <c r="AX718" i="28"/>
  <c r="AZ718" i="28"/>
  <c r="AX723" i="25" l="1"/>
  <c r="BA723" i="25"/>
  <c r="K723" i="25"/>
  <c r="AM723" i="25"/>
  <c r="AD723" i="25"/>
  <c r="AZ723" i="25"/>
  <c r="AA723" i="25"/>
  <c r="M723" i="25"/>
  <c r="BE723" i="25"/>
  <c r="AU723" i="25"/>
  <c r="S723" i="25"/>
  <c r="AL723" i="25"/>
  <c r="AF723" i="25"/>
  <c r="Q723" i="25"/>
  <c r="AH723" i="25"/>
  <c r="AW723" i="25"/>
  <c r="Z723" i="25"/>
  <c r="BB723" i="25"/>
  <c r="X723" i="25"/>
  <c r="T723" i="25"/>
  <c r="N723" i="25"/>
  <c r="BI723" i="25"/>
  <c r="AY723" i="25"/>
  <c r="P723" i="25"/>
  <c r="AC723" i="25"/>
  <c r="AS723" i="25"/>
  <c r="W723" i="25"/>
  <c r="AT723" i="25"/>
  <c r="BD723" i="25"/>
  <c r="Y723" i="25"/>
  <c r="O723" i="25"/>
  <c r="AE723" i="25"/>
  <c r="BF723" i="25"/>
  <c r="BH723" i="25"/>
  <c r="V723" i="25"/>
  <c r="AN723" i="25"/>
  <c r="AI723" i="25"/>
  <c r="AO723" i="25"/>
  <c r="AV723" i="25"/>
  <c r="I724" i="25"/>
  <c r="H724" i="25" s="1"/>
  <c r="J724" i="25"/>
  <c r="L723" i="25"/>
  <c r="AB723" i="25"/>
  <c r="AK723" i="25"/>
  <c r="BG723" i="25"/>
  <c r="AP723" i="25"/>
  <c r="AG723" i="25"/>
  <c r="AR723" i="25"/>
  <c r="AJ723" i="25"/>
  <c r="AQ723" i="25"/>
  <c r="U723" i="25"/>
  <c r="R723" i="25"/>
  <c r="BC723" i="25"/>
  <c r="P719" i="28"/>
  <c r="S719" i="28"/>
  <c r="AV719" i="28"/>
  <c r="BF719" i="28"/>
  <c r="BA719" i="28"/>
  <c r="AU719" i="28"/>
  <c r="M719" i="28"/>
  <c r="AN719" i="28"/>
  <c r="AJ719" i="28"/>
  <c r="V719" i="28"/>
  <c r="AW719" i="28"/>
  <c r="O719" i="28"/>
  <c r="AC719" i="28"/>
  <c r="L719" i="28"/>
  <c r="AG719" i="28"/>
  <c r="AD719" i="28"/>
  <c r="BH719" i="28"/>
  <c r="AS719" i="28"/>
  <c r="AY719" i="28"/>
  <c r="N719" i="28"/>
  <c r="AP719" i="28"/>
  <c r="BC719" i="28"/>
  <c r="R719" i="28"/>
  <c r="AI719" i="28"/>
  <c r="J720" i="28"/>
  <c r="AE719" i="28"/>
  <c r="AH719" i="28"/>
  <c r="BE719" i="28"/>
  <c r="X719" i="28"/>
  <c r="AT719" i="28"/>
  <c r="Y719" i="28"/>
  <c r="T719" i="28"/>
  <c r="BB719" i="28"/>
  <c r="AA719" i="28"/>
  <c r="AM719" i="28"/>
  <c r="Z719" i="28"/>
  <c r="K719" i="28"/>
  <c r="AF719" i="28"/>
  <c r="AL719" i="28"/>
  <c r="AX719" i="28"/>
  <c r="AK719" i="28"/>
  <c r="U719" i="28"/>
  <c r="Q719" i="28"/>
  <c r="I720" i="28"/>
  <c r="H720" i="28" s="1"/>
  <c r="AQ719" i="28"/>
  <c r="AO719" i="28"/>
  <c r="BD719" i="28"/>
  <c r="AR719" i="28"/>
  <c r="BG719" i="28"/>
  <c r="W719" i="28"/>
  <c r="AB719" i="28"/>
  <c r="AZ719" i="28"/>
  <c r="M724" i="25" l="1"/>
  <c r="AB724" i="25"/>
  <c r="AU724" i="25"/>
  <c r="BF724" i="25"/>
  <c r="Q724" i="25"/>
  <c r="AH724" i="25"/>
  <c r="J725" i="25"/>
  <c r="L724" i="25"/>
  <c r="K724" i="25"/>
  <c r="AC724" i="25"/>
  <c r="AJ724" i="25"/>
  <c r="I725" i="25"/>
  <c r="H725" i="25" s="1"/>
  <c r="BE724" i="25"/>
  <c r="U724" i="25"/>
  <c r="N724" i="25"/>
  <c r="AT724" i="25"/>
  <c r="BI724" i="25"/>
  <c r="AG724" i="25"/>
  <c r="X724" i="25"/>
  <c r="AR724" i="25"/>
  <c r="W724" i="25"/>
  <c r="AO724" i="25"/>
  <c r="T724" i="25"/>
  <c r="P724" i="25"/>
  <c r="AF724" i="25"/>
  <c r="AY724" i="25"/>
  <c r="AD724" i="25"/>
  <c r="R724" i="25"/>
  <c r="AX724" i="25"/>
  <c r="BB724" i="25"/>
  <c r="BG724" i="25"/>
  <c r="BC724" i="25"/>
  <c r="AK724" i="25"/>
  <c r="AN724" i="25"/>
  <c r="BA724" i="25"/>
  <c r="AS724" i="25"/>
  <c r="BD724" i="25"/>
  <c r="AQ724" i="25"/>
  <c r="AI724" i="25"/>
  <c r="V724" i="25"/>
  <c r="AP724" i="25"/>
  <c r="AV724" i="25"/>
  <c r="Y724" i="25"/>
  <c r="AL724" i="25"/>
  <c r="AW724" i="25"/>
  <c r="AZ724" i="25"/>
  <c r="BH724" i="25"/>
  <c r="AA724" i="25"/>
  <c r="AE724" i="25"/>
  <c r="AM724" i="25"/>
  <c r="S724" i="25"/>
  <c r="Z724" i="25"/>
  <c r="O724" i="25"/>
  <c r="P720" i="28"/>
  <c r="AX720" i="28"/>
  <c r="K720" i="28"/>
  <c r="Y720" i="28"/>
  <c r="AJ720" i="28"/>
  <c r="M720" i="28"/>
  <c r="U720" i="28"/>
  <c r="X720" i="28"/>
  <c r="AR720" i="28"/>
  <c r="AO720" i="28"/>
  <c r="AE720" i="28"/>
  <c r="V720" i="28"/>
  <c r="AF720" i="28"/>
  <c r="BG720" i="28"/>
  <c r="AN720" i="28"/>
  <c r="AP720" i="28"/>
  <c r="L720" i="28"/>
  <c r="BD720" i="28"/>
  <c r="AY720" i="28"/>
  <c r="BF720" i="28"/>
  <c r="T720" i="28"/>
  <c r="AZ720" i="28"/>
  <c r="AG720" i="28"/>
  <c r="AV720" i="28"/>
  <c r="AK720" i="28"/>
  <c r="R720" i="28"/>
  <c r="Z720" i="28"/>
  <c r="Q720" i="28"/>
  <c r="BB720" i="28"/>
  <c r="I721" i="28"/>
  <c r="H721" i="28" s="1"/>
  <c r="J721" i="28"/>
  <c r="BC720" i="28"/>
  <c r="O720" i="28"/>
  <c r="AS720" i="28"/>
  <c r="AW720" i="28"/>
  <c r="AM720" i="28"/>
  <c r="AC720" i="28"/>
  <c r="N720" i="28"/>
  <c r="AQ720" i="28"/>
  <c r="W720" i="28"/>
  <c r="BH720" i="28"/>
  <c r="BA720" i="28"/>
  <c r="S720" i="28"/>
  <c r="AI720" i="28"/>
  <c r="AA720" i="28"/>
  <c r="AT720" i="28"/>
  <c r="AL720" i="28"/>
  <c r="AB720" i="28"/>
  <c r="AH720" i="28"/>
  <c r="AD720" i="28"/>
  <c r="AU720" i="28"/>
  <c r="BE720" i="28"/>
  <c r="Y721" i="28" l="1"/>
  <c r="AG721" i="28"/>
  <c r="AD721" i="28"/>
  <c r="AC721" i="28"/>
  <c r="BF721" i="28"/>
  <c r="AR721" i="28"/>
  <c r="AA721" i="28"/>
  <c r="AJ721" i="28"/>
  <c r="AN721" i="28"/>
  <c r="AT721" i="28"/>
  <c r="AQ721" i="28"/>
  <c r="AL721" i="28"/>
  <c r="W721" i="28"/>
  <c r="AO721" i="28"/>
  <c r="AP721" i="28"/>
  <c r="AZ721" i="28"/>
  <c r="AK721" i="28"/>
  <c r="AW721" i="28"/>
  <c r="N721" i="28"/>
  <c r="AF721" i="28"/>
  <c r="K721" i="28"/>
  <c r="BD721" i="28"/>
  <c r="AV721" i="28"/>
  <c r="AY721" i="28"/>
  <c r="Q721" i="28"/>
  <c r="AS721" i="28"/>
  <c r="U721" i="28"/>
  <c r="BA721" i="28"/>
  <c r="BE721" i="28"/>
  <c r="AE721" i="28"/>
  <c r="I722" i="28"/>
  <c r="H722" i="28" s="1"/>
  <c r="R721" i="28"/>
  <c r="O721" i="28"/>
  <c r="AX721" i="28"/>
  <c r="BH721" i="28"/>
  <c r="AH721" i="28"/>
  <c r="S721" i="28"/>
  <c r="AU721" i="28"/>
  <c r="BB721" i="28"/>
  <c r="BG721" i="28"/>
  <c r="BC721" i="28"/>
  <c r="X721" i="28"/>
  <c r="Z721" i="28"/>
  <c r="J722" i="28"/>
  <c r="AM721" i="28"/>
  <c r="P721" i="28"/>
  <c r="AI721" i="28"/>
  <c r="AB721" i="28"/>
  <c r="L721" i="28"/>
  <c r="V721" i="28"/>
  <c r="T721" i="28"/>
  <c r="M721" i="28"/>
  <c r="AG725" i="25"/>
  <c r="U725" i="25"/>
  <c r="AH725" i="25"/>
  <c r="W725" i="25"/>
  <c r="K725" i="25"/>
  <c r="Z725" i="25"/>
  <c r="S725" i="25"/>
  <c r="AN725" i="25"/>
  <c r="BH725" i="25"/>
  <c r="AP725" i="25"/>
  <c r="BD725" i="25"/>
  <c r="AT725" i="25"/>
  <c r="L725" i="25"/>
  <c r="AS725" i="25"/>
  <c r="BI725" i="25"/>
  <c r="R725" i="25"/>
  <c r="AU725" i="25"/>
  <c r="Y725" i="25"/>
  <c r="X725" i="25"/>
  <c r="AZ725" i="25"/>
  <c r="N725" i="25"/>
  <c r="Q725" i="25"/>
  <c r="AO725" i="25"/>
  <c r="BB725" i="25"/>
  <c r="P725" i="25"/>
  <c r="I726" i="25"/>
  <c r="H726" i="25" s="1"/>
  <c r="AJ725" i="25"/>
  <c r="BG725" i="25"/>
  <c r="T725" i="25"/>
  <c r="AI725" i="25"/>
  <c r="AL725" i="25"/>
  <c r="AK725" i="25"/>
  <c r="AR725" i="25"/>
  <c r="M725" i="25"/>
  <c r="AB725" i="25"/>
  <c r="O725" i="25"/>
  <c r="AM725" i="25"/>
  <c r="V725" i="25"/>
  <c r="BA725" i="25"/>
  <c r="BC725" i="25"/>
  <c r="AY725" i="25"/>
  <c r="AC725" i="25"/>
  <c r="AX725" i="25"/>
  <c r="AV725" i="25"/>
  <c r="AD725" i="25"/>
  <c r="BF725" i="25"/>
  <c r="J726" i="25"/>
  <c r="AA725" i="25"/>
  <c r="AW725" i="25"/>
  <c r="AE725" i="25"/>
  <c r="AF725" i="25"/>
  <c r="BE725" i="25"/>
  <c r="AQ725" i="25"/>
  <c r="AD722" i="28" l="1"/>
  <c r="AG722" i="28"/>
  <c r="AJ722" i="28"/>
  <c r="AN722" i="28"/>
  <c r="AK722" i="28"/>
  <c r="BF722" i="28"/>
  <c r="AL722" i="28"/>
  <c r="AX722" i="28"/>
  <c r="BD722" i="28"/>
  <c r="S722" i="28"/>
  <c r="M722" i="28"/>
  <c r="BB722" i="28"/>
  <c r="Z722" i="28"/>
  <c r="I723" i="28"/>
  <c r="H723" i="28" s="1"/>
  <c r="AE722" i="28"/>
  <c r="AC722" i="28"/>
  <c r="AI722" i="28"/>
  <c r="AW722" i="28"/>
  <c r="V722" i="28"/>
  <c r="AB722" i="28"/>
  <c r="AR722" i="28"/>
  <c r="AU722" i="28"/>
  <c r="AQ722" i="28"/>
  <c r="BC722" i="28"/>
  <c r="BG722" i="28"/>
  <c r="P722" i="28"/>
  <c r="AO722" i="28"/>
  <c r="AV722" i="28"/>
  <c r="U722" i="28"/>
  <c r="W722" i="28"/>
  <c r="X722" i="28"/>
  <c r="J723" i="28"/>
  <c r="L722" i="28"/>
  <c r="T722" i="28"/>
  <c r="AH722" i="28"/>
  <c r="Q722" i="28"/>
  <c r="N722" i="28"/>
  <c r="AZ722" i="28"/>
  <c r="R722" i="28"/>
  <c r="AT722" i="28"/>
  <c r="K722" i="28"/>
  <c r="AM722" i="28"/>
  <c r="AY722" i="28"/>
  <c r="AA722" i="28"/>
  <c r="BH722" i="28"/>
  <c r="Y722" i="28"/>
  <c r="O722" i="28"/>
  <c r="AS722" i="28"/>
  <c r="AF722" i="28"/>
  <c r="AP722" i="28"/>
  <c r="BE722" i="28"/>
  <c r="BA722" i="28"/>
  <c r="AD726" i="25"/>
  <c r="AL726" i="25"/>
  <c r="AE726" i="25"/>
  <c r="AN726" i="25"/>
  <c r="AV726" i="25"/>
  <c r="M726" i="25"/>
  <c r="AW726" i="25"/>
  <c r="K726" i="25"/>
  <c r="AK726" i="25"/>
  <c r="AI726" i="25"/>
  <c r="AA726" i="25"/>
  <c r="R726" i="25"/>
  <c r="AZ726" i="25"/>
  <c r="BC726" i="25"/>
  <c r="AG726" i="25"/>
  <c r="BF726" i="25"/>
  <c r="BA726" i="25"/>
  <c r="AP726" i="25"/>
  <c r="P726" i="25"/>
  <c r="BI726" i="25"/>
  <c r="BD726" i="25"/>
  <c r="Y726" i="25"/>
  <c r="BG726" i="25"/>
  <c r="J727" i="25"/>
  <c r="AF726" i="25"/>
  <c r="I727" i="25"/>
  <c r="H727" i="25" s="1"/>
  <c r="N726" i="25"/>
  <c r="AC726" i="25"/>
  <c r="Z726" i="25"/>
  <c r="BE726" i="25"/>
  <c r="AO726" i="25"/>
  <c r="AS726" i="25"/>
  <c r="AQ726" i="25"/>
  <c r="AY726" i="25"/>
  <c r="AM726" i="25"/>
  <c r="O726" i="25"/>
  <c r="V726" i="25"/>
  <c r="AU726" i="25"/>
  <c r="L726" i="25"/>
  <c r="U726" i="25"/>
  <c r="X726" i="25"/>
  <c r="T726" i="25"/>
  <c r="AJ726" i="25"/>
  <c r="AB726" i="25"/>
  <c r="S726" i="25"/>
  <c r="BB726" i="25"/>
  <c r="AH726" i="25"/>
  <c r="W726" i="25"/>
  <c r="AX726" i="25"/>
  <c r="BH726" i="25"/>
  <c r="AR726" i="25"/>
  <c r="AT726" i="25"/>
  <c r="Q726" i="25"/>
  <c r="BD723" i="28" l="1"/>
  <c r="AB723" i="28"/>
  <c r="BG723" i="28"/>
  <c r="AD723" i="28"/>
  <c r="N723" i="28"/>
  <c r="AA723" i="28"/>
  <c r="BF723" i="28"/>
  <c r="AM723" i="28"/>
  <c r="AY723" i="28"/>
  <c r="R723" i="28"/>
  <c r="AL723" i="28"/>
  <c r="BB723" i="28"/>
  <c r="AJ723" i="28"/>
  <c r="AN723" i="28"/>
  <c r="Q723" i="28"/>
  <c r="AP723" i="28"/>
  <c r="AH723" i="28"/>
  <c r="M723" i="28"/>
  <c r="J724" i="28"/>
  <c r="BE723" i="28"/>
  <c r="AT723" i="28"/>
  <c r="AK723" i="28"/>
  <c r="V723" i="28"/>
  <c r="AC723" i="28"/>
  <c r="BH723" i="28"/>
  <c r="K723" i="28"/>
  <c r="AG723" i="28"/>
  <c r="AS723" i="28"/>
  <c r="AX723" i="28"/>
  <c r="BC723" i="28"/>
  <c r="BA723" i="28"/>
  <c r="AO723" i="28"/>
  <c r="AI723" i="28"/>
  <c r="AZ723" i="28"/>
  <c r="I724" i="28"/>
  <c r="H724" i="28" s="1"/>
  <c r="Y723" i="28"/>
  <c r="AE723" i="28"/>
  <c r="U723" i="28"/>
  <c r="AF723" i="28"/>
  <c r="AW723" i="28"/>
  <c r="L723" i="28"/>
  <c r="T723" i="28"/>
  <c r="AV723" i="28"/>
  <c r="P723" i="28"/>
  <c r="W723" i="28"/>
  <c r="AU723" i="28"/>
  <c r="AQ723" i="28"/>
  <c r="AR723" i="28"/>
  <c r="X723" i="28"/>
  <c r="O723" i="28"/>
  <c r="Z723" i="28"/>
  <c r="S723" i="28"/>
  <c r="W727" i="25"/>
  <c r="AB727" i="25"/>
  <c r="M727" i="25"/>
  <c r="AL727" i="25"/>
  <c r="AV727" i="25"/>
  <c r="AW727" i="25"/>
  <c r="S727" i="25"/>
  <c r="AO727" i="25"/>
  <c r="AD727" i="25"/>
  <c r="Z727" i="25"/>
  <c r="BA727" i="25"/>
  <c r="AZ727" i="25"/>
  <c r="V727" i="25"/>
  <c r="AM727" i="25"/>
  <c r="BI727" i="25"/>
  <c r="AA727" i="25"/>
  <c r="AP727" i="25"/>
  <c r="AC727" i="25"/>
  <c r="N727" i="25"/>
  <c r="AE727" i="25"/>
  <c r="J728" i="25"/>
  <c r="BE727" i="25"/>
  <c r="I728" i="25"/>
  <c r="H728" i="25" s="1"/>
  <c r="T727" i="25"/>
  <c r="Y727" i="25"/>
  <c r="AI727" i="25"/>
  <c r="O727" i="25"/>
  <c r="BH727" i="25"/>
  <c r="AX727" i="25"/>
  <c r="AK727" i="25"/>
  <c r="AQ727" i="25"/>
  <c r="AG727" i="25"/>
  <c r="P727" i="25"/>
  <c r="AT727" i="25"/>
  <c r="BC727" i="25"/>
  <c r="R727" i="25"/>
  <c r="AR727" i="25"/>
  <c r="L727" i="25"/>
  <c r="AH727" i="25"/>
  <c r="AU727" i="25"/>
  <c r="X727" i="25"/>
  <c r="BF727" i="25"/>
  <c r="K727" i="25"/>
  <c r="AS727" i="25"/>
  <c r="AJ727" i="25"/>
  <c r="BB727" i="25"/>
  <c r="AY727" i="25"/>
  <c r="AN727" i="25"/>
  <c r="U727" i="25"/>
  <c r="BG727" i="25"/>
  <c r="AF727" i="25"/>
  <c r="Q727" i="25"/>
  <c r="BD727" i="25"/>
  <c r="AU724" i="28" l="1"/>
  <c r="AG724" i="28"/>
  <c r="AD724" i="28"/>
  <c r="AP724" i="28"/>
  <c r="V724" i="28"/>
  <c r="Z724" i="28"/>
  <c r="AI724" i="28"/>
  <c r="Y724" i="28"/>
  <c r="AS724" i="28"/>
  <c r="AZ724" i="28"/>
  <c r="AX724" i="28"/>
  <c r="AK724" i="28"/>
  <c r="AV724" i="28"/>
  <c r="AO724" i="28"/>
  <c r="AB724" i="28"/>
  <c r="AC724" i="28"/>
  <c r="T724" i="28"/>
  <c r="BB724" i="28"/>
  <c r="AL724" i="28"/>
  <c r="X724" i="28"/>
  <c r="P724" i="28"/>
  <c r="AR724" i="28"/>
  <c r="L724" i="28"/>
  <c r="I725" i="28"/>
  <c r="H725" i="28" s="1"/>
  <c r="BF724" i="28"/>
  <c r="BG724" i="28"/>
  <c r="AW724" i="28"/>
  <c r="AH724" i="28"/>
  <c r="BC724" i="28"/>
  <c r="K724" i="28"/>
  <c r="U724" i="28"/>
  <c r="AN724" i="28"/>
  <c r="AE724" i="28"/>
  <c r="BE724" i="28"/>
  <c r="AM724" i="28"/>
  <c r="BD724" i="28"/>
  <c r="BA724" i="28"/>
  <c r="R724" i="28"/>
  <c r="O724" i="28"/>
  <c r="AA724" i="28"/>
  <c r="AQ724" i="28"/>
  <c r="N724" i="28"/>
  <c r="J725" i="28"/>
  <c r="AF724" i="28"/>
  <c r="AY724" i="28"/>
  <c r="AT724" i="28"/>
  <c r="AJ724" i="28"/>
  <c r="S724" i="28"/>
  <c r="Q724" i="28"/>
  <c r="W724" i="28"/>
  <c r="M724" i="28"/>
  <c r="BH724" i="28"/>
  <c r="AV728" i="25"/>
  <c r="AS728" i="25"/>
  <c r="V728" i="25"/>
  <c r="AY728" i="25"/>
  <c r="AK728" i="25"/>
  <c r="BI728" i="25"/>
  <c r="AA728" i="25"/>
  <c r="S728" i="25"/>
  <c r="BF728" i="25"/>
  <c r="AJ728" i="25"/>
  <c r="L728" i="25"/>
  <c r="BE728" i="25"/>
  <c r="AQ728" i="25"/>
  <c r="J729" i="25"/>
  <c r="Q728" i="25"/>
  <c r="P728" i="25"/>
  <c r="BA728" i="25"/>
  <c r="AD728" i="25"/>
  <c r="AZ728" i="25"/>
  <c r="T728" i="25"/>
  <c r="AE728" i="25"/>
  <c r="AL728" i="25"/>
  <c r="W728" i="25"/>
  <c r="BH728" i="25"/>
  <c r="AH728" i="25"/>
  <c r="K728" i="25"/>
  <c r="AP728" i="25"/>
  <c r="M728" i="25"/>
  <c r="AB728" i="25"/>
  <c r="Y728" i="25"/>
  <c r="AI728" i="25"/>
  <c r="I729" i="25"/>
  <c r="H729" i="25" s="1"/>
  <c r="AG728" i="25"/>
  <c r="AO728" i="25"/>
  <c r="X728" i="25"/>
  <c r="AC728" i="25"/>
  <c r="AN728" i="25"/>
  <c r="BC728" i="25"/>
  <c r="BG728" i="25"/>
  <c r="N728" i="25"/>
  <c r="AU728" i="25"/>
  <c r="AT728" i="25"/>
  <c r="AF728" i="25"/>
  <c r="AR728" i="25"/>
  <c r="U728" i="25"/>
  <c r="BB728" i="25"/>
  <c r="Z728" i="25"/>
  <c r="BD728" i="25"/>
  <c r="O728" i="25"/>
  <c r="R728" i="25"/>
  <c r="AW728" i="25"/>
  <c r="AX728" i="25"/>
  <c r="AM728" i="25"/>
  <c r="V725" i="28" l="1"/>
  <c r="BF725" i="28"/>
  <c r="S725" i="28"/>
  <c r="Y725" i="28"/>
  <c r="N725" i="28"/>
  <c r="BH725" i="28"/>
  <c r="L725" i="28"/>
  <c r="P725" i="28"/>
  <c r="U725" i="28"/>
  <c r="BE725" i="28"/>
  <c r="AL725" i="28"/>
  <c r="AU725" i="28"/>
  <c r="AZ725" i="28"/>
  <c r="BD725" i="28"/>
  <c r="T725" i="28"/>
  <c r="AA725" i="28"/>
  <c r="X725" i="28"/>
  <c r="AC725" i="28"/>
  <c r="BC725" i="28"/>
  <c r="BA725" i="28"/>
  <c r="AS725" i="28"/>
  <c r="BB725" i="28"/>
  <c r="AG725" i="28"/>
  <c r="AX725" i="28"/>
  <c r="AF725" i="28"/>
  <c r="O725" i="28"/>
  <c r="AO725" i="28"/>
  <c r="M725" i="28"/>
  <c r="AM725" i="28"/>
  <c r="AP725" i="28"/>
  <c r="AN725" i="28"/>
  <c r="AV725" i="28"/>
  <c r="AJ725" i="28"/>
  <c r="AI725" i="28"/>
  <c r="AT725" i="28"/>
  <c r="Z725" i="28"/>
  <c r="K725" i="28"/>
  <c r="I726" i="28"/>
  <c r="H726" i="28" s="1"/>
  <c r="AD725" i="28"/>
  <c r="BG725" i="28"/>
  <c r="W725" i="28"/>
  <c r="AR725" i="28"/>
  <c r="AQ725" i="28"/>
  <c r="AK725" i="28"/>
  <c r="R725" i="28"/>
  <c r="J726" i="28"/>
  <c r="AW725" i="28"/>
  <c r="AB725" i="28"/>
  <c r="AE725" i="28"/>
  <c r="AY725" i="28"/>
  <c r="Q725" i="28"/>
  <c r="AH725" i="28"/>
  <c r="AA729" i="25"/>
  <c r="AW729" i="25"/>
  <c r="AX729" i="25"/>
  <c r="I730" i="25"/>
  <c r="H730" i="25" s="1"/>
  <c r="BH729" i="25"/>
  <c r="AO729" i="25"/>
  <c r="AK729" i="25"/>
  <c r="BD729" i="25"/>
  <c r="AZ729" i="25"/>
  <c r="BG729" i="25"/>
  <c r="Q729" i="25"/>
  <c r="T729" i="25"/>
  <c r="W729" i="25"/>
  <c r="AQ729" i="25"/>
  <c r="AV729" i="25"/>
  <c r="BE729" i="25"/>
  <c r="AJ729" i="25"/>
  <c r="AG729" i="25"/>
  <c r="AM729" i="25"/>
  <c r="K729" i="25"/>
  <c r="V729" i="25"/>
  <c r="AI729" i="25"/>
  <c r="AS729" i="25"/>
  <c r="AT729" i="25"/>
  <c r="Z729" i="25"/>
  <c r="M729" i="25"/>
  <c r="J730" i="25"/>
  <c r="X729" i="25"/>
  <c r="BB729" i="25"/>
  <c r="BI729" i="25"/>
  <c r="BC729" i="25"/>
  <c r="O729" i="25"/>
  <c r="AU729" i="25"/>
  <c r="BA729" i="25"/>
  <c r="AY729" i="25"/>
  <c r="AL729" i="25"/>
  <c r="AR729" i="25"/>
  <c r="U729" i="25"/>
  <c r="AH729" i="25"/>
  <c r="BF729" i="25"/>
  <c r="L729" i="25"/>
  <c r="S729" i="25"/>
  <c r="AC729" i="25"/>
  <c r="Y729" i="25"/>
  <c r="AD729" i="25"/>
  <c r="AF729" i="25"/>
  <c r="R729" i="25"/>
  <c r="AB729" i="25"/>
  <c r="P729" i="25"/>
  <c r="AP729" i="25"/>
  <c r="AE729" i="25"/>
  <c r="AN729" i="25"/>
  <c r="N729" i="25"/>
  <c r="R730" i="25" l="1"/>
  <c r="BC730" i="25"/>
  <c r="BH730" i="25"/>
  <c r="AL730" i="25"/>
  <c r="AX730" i="25"/>
  <c r="AQ730" i="25"/>
  <c r="W730" i="25"/>
  <c r="X730" i="25"/>
  <c r="BA730" i="25"/>
  <c r="BD730" i="25"/>
  <c r="L730" i="25"/>
  <c r="P730" i="25"/>
  <c r="AP730" i="25"/>
  <c r="AF730" i="25"/>
  <c r="AJ730" i="25"/>
  <c r="V730" i="25"/>
  <c r="AM730" i="25"/>
  <c r="S730" i="25"/>
  <c r="AR730" i="25"/>
  <c r="AN730" i="25"/>
  <c r="I731" i="25"/>
  <c r="H731" i="25" s="1"/>
  <c r="AU730" i="25"/>
  <c r="J731" i="25"/>
  <c r="AK730" i="25"/>
  <c r="AB730" i="25"/>
  <c r="BG730" i="25"/>
  <c r="BF730" i="25"/>
  <c r="AS730" i="25"/>
  <c r="BE730" i="25"/>
  <c r="BB730" i="25"/>
  <c r="Q730" i="25"/>
  <c r="Z730" i="25"/>
  <c r="Y730" i="25"/>
  <c r="K730" i="25"/>
  <c r="AC730" i="25"/>
  <c r="AT730" i="25"/>
  <c r="AE730" i="25"/>
  <c r="M730" i="25"/>
  <c r="AO730" i="25"/>
  <c r="AI730" i="25"/>
  <c r="AY730" i="25"/>
  <c r="BI730" i="25"/>
  <c r="N730" i="25"/>
  <c r="AD730" i="25"/>
  <c r="AA730" i="25"/>
  <c r="AG730" i="25"/>
  <c r="T730" i="25"/>
  <c r="U730" i="25"/>
  <c r="AV730" i="25"/>
  <c r="AH730" i="25"/>
  <c r="O730" i="25"/>
  <c r="AZ730" i="25"/>
  <c r="AW730" i="25"/>
  <c r="BB726" i="28"/>
  <c r="BF726" i="28"/>
  <c r="AP726" i="28"/>
  <c r="BE726" i="28"/>
  <c r="AK726" i="28"/>
  <c r="Q726" i="28"/>
  <c r="AS726" i="28"/>
  <c r="V726" i="28"/>
  <c r="AH726" i="28"/>
  <c r="AY726" i="28"/>
  <c r="W726" i="28"/>
  <c r="AT726" i="28"/>
  <c r="AF726" i="28"/>
  <c r="I727" i="28"/>
  <c r="H727" i="28" s="1"/>
  <c r="M726" i="28"/>
  <c r="AD726" i="28"/>
  <c r="T726" i="28"/>
  <c r="BG726" i="28"/>
  <c r="AU726" i="28"/>
  <c r="AN726" i="28"/>
  <c r="BH726" i="28"/>
  <c r="J727" i="28"/>
  <c r="Z726" i="28"/>
  <c r="N726" i="28"/>
  <c r="L726" i="28"/>
  <c r="BC726" i="28"/>
  <c r="Y726" i="28"/>
  <c r="AV726" i="28"/>
  <c r="AJ726" i="28"/>
  <c r="AW726" i="28"/>
  <c r="K726" i="28"/>
  <c r="P726" i="28"/>
  <c r="S726" i="28"/>
  <c r="BD726" i="28"/>
  <c r="AQ726" i="28"/>
  <c r="AZ726" i="28"/>
  <c r="AA726" i="28"/>
  <c r="AB726" i="28"/>
  <c r="U726" i="28"/>
  <c r="AC726" i="28"/>
  <c r="O726" i="28"/>
  <c r="AL726" i="28"/>
  <c r="R726" i="28"/>
  <c r="AM726" i="28"/>
  <c r="AR726" i="28"/>
  <c r="BA726" i="28"/>
  <c r="AE726" i="28"/>
  <c r="AO726" i="28"/>
  <c r="AG726" i="28"/>
  <c r="AX726" i="28"/>
  <c r="AI726" i="28"/>
  <c r="X726" i="28"/>
  <c r="L731" i="25" l="1"/>
  <c r="BC731" i="25"/>
  <c r="AL731" i="25"/>
  <c r="AA731" i="25"/>
  <c r="BF731" i="25"/>
  <c r="AM731" i="25"/>
  <c r="Z731" i="25"/>
  <c r="BE731" i="25"/>
  <c r="AD731" i="25"/>
  <c r="AT731" i="25"/>
  <c r="P731" i="25"/>
  <c r="AY731" i="25"/>
  <c r="W731" i="25"/>
  <c r="BH731" i="25"/>
  <c r="AN731" i="25"/>
  <c r="AH731" i="25"/>
  <c r="BA731" i="25"/>
  <c r="X731" i="25"/>
  <c r="AK731" i="25"/>
  <c r="AZ731" i="25"/>
  <c r="AQ731" i="25"/>
  <c r="V731" i="25"/>
  <c r="AC731" i="25"/>
  <c r="AE731" i="25"/>
  <c r="AG731" i="25"/>
  <c r="BB731" i="25"/>
  <c r="AS731" i="25"/>
  <c r="N731" i="25"/>
  <c r="AU731" i="25"/>
  <c r="M731" i="25"/>
  <c r="AR731" i="25"/>
  <c r="AI731" i="25"/>
  <c r="BG731" i="25"/>
  <c r="AW731" i="25"/>
  <c r="AB731" i="25"/>
  <c r="J732" i="25"/>
  <c r="AX731" i="25"/>
  <c r="U731" i="25"/>
  <c r="AO731" i="25"/>
  <c r="Y731" i="25"/>
  <c r="O731" i="25"/>
  <c r="AF731" i="25"/>
  <c r="S731" i="25"/>
  <c r="Q731" i="25"/>
  <c r="AJ731" i="25"/>
  <c r="R731" i="25"/>
  <c r="AP731" i="25"/>
  <c r="K731" i="25"/>
  <c r="T731" i="25"/>
  <c r="BI731" i="25"/>
  <c r="I732" i="25"/>
  <c r="H732" i="25" s="1"/>
  <c r="AV731" i="25"/>
  <c r="BD731" i="25"/>
  <c r="AZ727" i="28"/>
  <c r="V727" i="28"/>
  <c r="AM727" i="28"/>
  <c r="BC727" i="28"/>
  <c r="BE727" i="28"/>
  <c r="AH727" i="28"/>
  <c r="O727" i="28"/>
  <c r="AN727" i="28"/>
  <c r="J728" i="28"/>
  <c r="AU727" i="28"/>
  <c r="Z727" i="28"/>
  <c r="AX727" i="28"/>
  <c r="BD727" i="28"/>
  <c r="AK727" i="28"/>
  <c r="AY727" i="28"/>
  <c r="AW727" i="28"/>
  <c r="AD727" i="28"/>
  <c r="W727" i="28"/>
  <c r="AJ727" i="28"/>
  <c r="R727" i="28"/>
  <c r="AV727" i="28"/>
  <c r="AE727" i="28"/>
  <c r="Q727" i="28"/>
  <c r="T727" i="28"/>
  <c r="M727" i="28"/>
  <c r="Y727" i="28"/>
  <c r="AR727" i="28"/>
  <c r="BH727" i="28"/>
  <c r="AT727" i="28"/>
  <c r="BA727" i="28"/>
  <c r="L727" i="28"/>
  <c r="AC727" i="28"/>
  <c r="BG727" i="28"/>
  <c r="AP727" i="28"/>
  <c r="AO727" i="28"/>
  <c r="K727" i="28"/>
  <c r="AQ727" i="28"/>
  <c r="AL727" i="28"/>
  <c r="BF727" i="28"/>
  <c r="AI727" i="28"/>
  <c r="S727" i="28"/>
  <c r="BB727" i="28"/>
  <c r="AA727" i="28"/>
  <c r="N727" i="28"/>
  <c r="AG727" i="28"/>
  <c r="AB727" i="28"/>
  <c r="I728" i="28"/>
  <c r="H728" i="28" s="1"/>
  <c r="U727" i="28"/>
  <c r="AS727" i="28"/>
  <c r="X727" i="28"/>
  <c r="P727" i="28"/>
  <c r="AF727" i="28"/>
  <c r="N728" i="28" l="1"/>
  <c r="T728" i="28"/>
  <c r="AJ728" i="28"/>
  <c r="AN728" i="28"/>
  <c r="AW728" i="28"/>
  <c r="BG728" i="28"/>
  <c r="AA728" i="28"/>
  <c r="AS728" i="28"/>
  <c r="BH728" i="28"/>
  <c r="AY728" i="28"/>
  <c r="AE728" i="28"/>
  <c r="AB728" i="28"/>
  <c r="S728" i="28"/>
  <c r="AQ728" i="28"/>
  <c r="X728" i="28"/>
  <c r="AI728" i="28"/>
  <c r="BC728" i="28"/>
  <c r="BB728" i="28"/>
  <c r="Q728" i="28"/>
  <c r="AT728" i="28"/>
  <c r="L728" i="28"/>
  <c r="AX728" i="28"/>
  <c r="AO728" i="28"/>
  <c r="O728" i="28"/>
  <c r="AG728" i="28"/>
  <c r="BA728" i="28"/>
  <c r="BD728" i="28"/>
  <c r="J729" i="28"/>
  <c r="K728" i="28"/>
  <c r="Y728" i="28"/>
  <c r="AU728" i="28"/>
  <c r="V728" i="28"/>
  <c r="AF728" i="28"/>
  <c r="W728" i="28"/>
  <c r="AZ728" i="28"/>
  <c r="AP728" i="28"/>
  <c r="AR728" i="28"/>
  <c r="AL728" i="28"/>
  <c r="P728" i="28"/>
  <c r="AC728" i="28"/>
  <c r="AD728" i="28"/>
  <c r="AM728" i="28"/>
  <c r="M728" i="28"/>
  <c r="AV728" i="28"/>
  <c r="U728" i="28"/>
  <c r="AK728" i="28"/>
  <c r="BF728" i="28"/>
  <c r="BE728" i="28"/>
  <c r="R728" i="28"/>
  <c r="I729" i="28"/>
  <c r="H729" i="28" s="1"/>
  <c r="AH728" i="28"/>
  <c r="Z728" i="28"/>
  <c r="L732" i="25"/>
  <c r="N732" i="25"/>
  <c r="AO732" i="25"/>
  <c r="Q732" i="25"/>
  <c r="AQ732" i="25"/>
  <c r="AK732" i="25"/>
  <c r="AY732" i="25"/>
  <c r="BD732" i="25"/>
  <c r="AH732" i="25"/>
  <c r="Y732" i="25"/>
  <c r="BF732" i="25"/>
  <c r="AR732" i="25"/>
  <c r="X732" i="25"/>
  <c r="AZ732" i="25"/>
  <c r="P732" i="25"/>
  <c r="J733" i="25"/>
  <c r="BB732" i="25"/>
  <c r="AJ732" i="25"/>
  <c r="I733" i="25"/>
  <c r="H733" i="25" s="1"/>
  <c r="AS732" i="25"/>
  <c r="AU732" i="25"/>
  <c r="AM732" i="25"/>
  <c r="BG732" i="25"/>
  <c r="AT732" i="25"/>
  <c r="AE732" i="25"/>
  <c r="R732" i="25"/>
  <c r="AW732" i="25"/>
  <c r="AF732" i="25"/>
  <c r="T732" i="25"/>
  <c r="O732" i="25"/>
  <c r="AI732" i="25"/>
  <c r="BC732" i="25"/>
  <c r="AD732" i="25"/>
  <c r="AC732" i="25"/>
  <c r="U732" i="25"/>
  <c r="AX732" i="25"/>
  <c r="AL732" i="25"/>
  <c r="BH732" i="25"/>
  <c r="W732" i="25"/>
  <c r="BI732" i="25"/>
  <c r="K732" i="25"/>
  <c r="BA732" i="25"/>
  <c r="M732" i="25"/>
  <c r="AP732" i="25"/>
  <c r="BE732" i="25"/>
  <c r="AG732" i="25"/>
  <c r="AB732" i="25"/>
  <c r="AA732" i="25"/>
  <c r="S732" i="25"/>
  <c r="Z732" i="25"/>
  <c r="AN732" i="25"/>
  <c r="AV732" i="25"/>
  <c r="V732" i="25"/>
  <c r="AB729" i="28" l="1"/>
  <c r="Q729" i="28"/>
  <c r="M729" i="28"/>
  <c r="AI729" i="28"/>
  <c r="AV729" i="28"/>
  <c r="AZ729" i="28"/>
  <c r="AJ729" i="28"/>
  <c r="R729" i="28"/>
  <c r="O729" i="28"/>
  <c r="AX729" i="28"/>
  <c r="AA729" i="28"/>
  <c r="W729" i="28"/>
  <c r="S729" i="28"/>
  <c r="AF729" i="28"/>
  <c r="AL729" i="28"/>
  <c r="AT729" i="28"/>
  <c r="AG729" i="28"/>
  <c r="BE729" i="28"/>
  <c r="AE729" i="28"/>
  <c r="BH729" i="28"/>
  <c r="BA729" i="28"/>
  <c r="X729" i="28"/>
  <c r="BD729" i="28"/>
  <c r="AP729" i="28"/>
  <c r="BF729" i="28"/>
  <c r="V729" i="28"/>
  <c r="AU729" i="28"/>
  <c r="AS729" i="28"/>
  <c r="AD729" i="28"/>
  <c r="AH729" i="28"/>
  <c r="AW729" i="28"/>
  <c r="AM729" i="28"/>
  <c r="BB729" i="28"/>
  <c r="T729" i="28"/>
  <c r="AK729" i="28"/>
  <c r="AC729" i="28"/>
  <c r="AN729" i="28"/>
  <c r="AY729" i="28"/>
  <c r="BC729" i="28"/>
  <c r="N729" i="28"/>
  <c r="AR729" i="28"/>
  <c r="Y729" i="28"/>
  <c r="Z729" i="28"/>
  <c r="P729" i="28"/>
  <c r="L729" i="28"/>
  <c r="K729" i="28"/>
  <c r="AO729" i="28"/>
  <c r="AQ729" i="28"/>
  <c r="BG729" i="28"/>
  <c r="U729" i="28"/>
  <c r="I730" i="28"/>
  <c r="H730" i="28" s="1"/>
  <c r="J730" i="28"/>
  <c r="T733" i="25"/>
  <c r="AH733" i="25"/>
  <c r="AL733" i="25"/>
  <c r="BH733" i="25"/>
  <c r="AI733" i="25"/>
  <c r="AQ733" i="25"/>
  <c r="BC733" i="25"/>
  <c r="AY733" i="25"/>
  <c r="AB733" i="25"/>
  <c r="Y733" i="25"/>
  <c r="AW733" i="25"/>
  <c r="V733" i="25"/>
  <c r="AU733" i="25"/>
  <c r="BE733" i="25"/>
  <c r="X733" i="25"/>
  <c r="BB733" i="25"/>
  <c r="AF733" i="25"/>
  <c r="AX733" i="25"/>
  <c r="N733" i="25"/>
  <c r="AT733" i="25"/>
  <c r="S733" i="25"/>
  <c r="AO733" i="25"/>
  <c r="AD733" i="25"/>
  <c r="BA733" i="25"/>
  <c r="M733" i="25"/>
  <c r="AS733" i="25"/>
  <c r="O733" i="25"/>
  <c r="AP733" i="25"/>
  <c r="AC733" i="25"/>
  <c r="K733" i="25"/>
  <c r="BI733" i="25"/>
  <c r="P733" i="25"/>
  <c r="BF733" i="25"/>
  <c r="R733" i="25"/>
  <c r="Z733" i="25"/>
  <c r="W733" i="25"/>
  <c r="AG733" i="25"/>
  <c r="BD733" i="25"/>
  <c r="AA733" i="25"/>
  <c r="I734" i="25"/>
  <c r="H734" i="25" s="1"/>
  <c r="AM733" i="25"/>
  <c r="AJ733" i="25"/>
  <c r="J734" i="25"/>
  <c r="BG733" i="25"/>
  <c r="AR733" i="25"/>
  <c r="AK733" i="25"/>
  <c r="AE733" i="25"/>
  <c r="AN733" i="25"/>
  <c r="L733" i="25"/>
  <c r="U733" i="25"/>
  <c r="Q733" i="25"/>
  <c r="AZ733" i="25"/>
  <c r="AV733" i="25"/>
  <c r="AC734" i="25" l="1"/>
  <c r="I735" i="25"/>
  <c r="H735" i="25" s="1"/>
  <c r="BB734" i="25"/>
  <c r="AU734" i="25"/>
  <c r="W734" i="25"/>
  <c r="AD734" i="25"/>
  <c r="Z734" i="25"/>
  <c r="BD734" i="25"/>
  <c r="Y734" i="25"/>
  <c r="S734" i="25"/>
  <c r="AI734" i="25"/>
  <c r="AQ734" i="25"/>
  <c r="T734" i="25"/>
  <c r="BE734" i="25"/>
  <c r="AY734" i="25"/>
  <c r="AE734" i="25"/>
  <c r="BG734" i="25"/>
  <c r="BI734" i="25"/>
  <c r="AT734" i="25"/>
  <c r="U734" i="25"/>
  <c r="AO734" i="25"/>
  <c r="AX734" i="25"/>
  <c r="AM734" i="25"/>
  <c r="AN734" i="25"/>
  <c r="AF734" i="25"/>
  <c r="M734" i="25"/>
  <c r="AR734" i="25"/>
  <c r="AB734" i="25"/>
  <c r="L734" i="25"/>
  <c r="P734" i="25"/>
  <c r="R734" i="25"/>
  <c r="V734" i="25"/>
  <c r="AJ734" i="25"/>
  <c r="N734" i="25"/>
  <c r="AZ734" i="25"/>
  <c r="AK734" i="25"/>
  <c r="AL734" i="25"/>
  <c r="AV734" i="25"/>
  <c r="Q734" i="25"/>
  <c r="K734" i="25"/>
  <c r="BA734" i="25"/>
  <c r="AS734" i="25"/>
  <c r="BH734" i="25"/>
  <c r="AG734" i="25"/>
  <c r="BF734" i="25"/>
  <c r="O734" i="25"/>
  <c r="X734" i="25"/>
  <c r="AW734" i="25"/>
  <c r="AP734" i="25"/>
  <c r="AA734" i="25"/>
  <c r="AH734" i="25"/>
  <c r="BC734" i="25"/>
  <c r="J735" i="25"/>
  <c r="L730" i="28"/>
  <c r="I731" i="28"/>
  <c r="H731" i="28" s="1"/>
  <c r="Y730" i="28"/>
  <c r="AS730" i="28"/>
  <c r="T730" i="28"/>
  <c r="BD730" i="28"/>
  <c r="AZ730" i="28"/>
  <c r="AM730" i="28"/>
  <c r="AT730" i="28"/>
  <c r="BE730" i="28"/>
  <c r="AV730" i="28"/>
  <c r="BB730" i="28"/>
  <c r="AL730" i="28"/>
  <c r="P730" i="28"/>
  <c r="O730" i="28"/>
  <c r="AR730" i="28"/>
  <c r="AQ730" i="28"/>
  <c r="U730" i="28"/>
  <c r="AD730" i="28"/>
  <c r="AX730" i="28"/>
  <c r="AB730" i="28"/>
  <c r="X730" i="28"/>
  <c r="AG730" i="28"/>
  <c r="M730" i="28"/>
  <c r="AI730" i="28"/>
  <c r="BH730" i="28"/>
  <c r="AN730" i="28"/>
  <c r="AA730" i="28"/>
  <c r="AP730" i="28"/>
  <c r="AU730" i="28"/>
  <c r="AK730" i="28"/>
  <c r="AC730" i="28"/>
  <c r="N730" i="28"/>
  <c r="AH730" i="28"/>
  <c r="K730" i="28"/>
  <c r="J731" i="28"/>
  <c r="BC730" i="28"/>
  <c r="AE730" i="28"/>
  <c r="S730" i="28"/>
  <c r="R730" i="28"/>
  <c r="BA730" i="28"/>
  <c r="BG730" i="28"/>
  <c r="AO730" i="28"/>
  <c r="W730" i="28"/>
  <c r="AW730" i="28"/>
  <c r="Z730" i="28"/>
  <c r="V730" i="28"/>
  <c r="AF730" i="28"/>
  <c r="Q730" i="28"/>
  <c r="BF730" i="28"/>
  <c r="AY730" i="28"/>
  <c r="AJ730" i="28"/>
  <c r="V735" i="25" l="1"/>
  <c r="L735" i="25"/>
  <c r="AM735" i="25"/>
  <c r="X735" i="25"/>
  <c r="W735" i="25"/>
  <c r="AF735" i="25"/>
  <c r="AV735" i="25"/>
  <c r="AI735" i="25"/>
  <c r="AZ735" i="25"/>
  <c r="O735" i="25"/>
  <c r="AA735" i="25"/>
  <c r="AJ735" i="25"/>
  <c r="Q735" i="25"/>
  <c r="BG735" i="25"/>
  <c r="AL735" i="25"/>
  <c r="AX735" i="25"/>
  <c r="BA735" i="25"/>
  <c r="AB735" i="25"/>
  <c r="AW735" i="25"/>
  <c r="AK735" i="25"/>
  <c r="Y735" i="25"/>
  <c r="AS735" i="25"/>
  <c r="AQ735" i="25"/>
  <c r="K735" i="25"/>
  <c r="AU735" i="25"/>
  <c r="Z735" i="25"/>
  <c r="R735" i="25"/>
  <c r="N735" i="25"/>
  <c r="AP735" i="25"/>
  <c r="BE735" i="25"/>
  <c r="P735" i="25"/>
  <c r="BD735" i="25"/>
  <c r="AC735" i="25"/>
  <c r="AO735" i="25"/>
  <c r="S735" i="25"/>
  <c r="AD735" i="25"/>
  <c r="U735" i="25"/>
  <c r="AR735" i="25"/>
  <c r="BH735" i="25"/>
  <c r="AH735" i="25"/>
  <c r="BI735" i="25"/>
  <c r="BC735" i="25"/>
  <c r="AG735" i="25"/>
  <c r="BB735" i="25"/>
  <c r="BF735" i="25"/>
  <c r="T735" i="25"/>
  <c r="AE735" i="25"/>
  <c r="AN735" i="25"/>
  <c r="M735" i="25"/>
  <c r="AT735" i="25"/>
  <c r="J736" i="25"/>
  <c r="I736" i="25"/>
  <c r="H736" i="25" s="1"/>
  <c r="AY735" i="25"/>
  <c r="Z731" i="28"/>
  <c r="AJ731" i="28"/>
  <c r="AV731" i="28"/>
  <c r="BH731" i="28"/>
  <c r="AH731" i="28"/>
  <c r="S731" i="28"/>
  <c r="BD731" i="28"/>
  <c r="W731" i="28"/>
  <c r="AX731" i="28"/>
  <c r="Q731" i="28"/>
  <c r="J732" i="28"/>
  <c r="M731" i="28"/>
  <c r="AN731" i="28"/>
  <c r="AP731" i="28"/>
  <c r="X731" i="28"/>
  <c r="Y731" i="28"/>
  <c r="N731" i="28"/>
  <c r="AQ731" i="28"/>
  <c r="AI731" i="28"/>
  <c r="AU731" i="28"/>
  <c r="I732" i="28"/>
  <c r="H732" i="28" s="1"/>
  <c r="AY731" i="28"/>
  <c r="BF731" i="28"/>
  <c r="AB731" i="28"/>
  <c r="P731" i="28"/>
  <c r="BE731" i="28"/>
  <c r="AS731" i="28"/>
  <c r="AC731" i="28"/>
  <c r="AO731" i="28"/>
  <c r="R731" i="28"/>
  <c r="AD731" i="28"/>
  <c r="L731" i="28"/>
  <c r="AT731" i="28"/>
  <c r="AA731" i="28"/>
  <c r="K731" i="28"/>
  <c r="AK731" i="28"/>
  <c r="V731" i="28"/>
  <c r="T731" i="28"/>
  <c r="AZ731" i="28"/>
  <c r="BB731" i="28"/>
  <c r="AR731" i="28"/>
  <c r="AF731" i="28"/>
  <c r="AL731" i="28"/>
  <c r="U731" i="28"/>
  <c r="BG731" i="28"/>
  <c r="AW731" i="28"/>
  <c r="AE731" i="28"/>
  <c r="O731" i="28"/>
  <c r="BA731" i="28"/>
  <c r="AM731" i="28"/>
  <c r="BC731" i="28"/>
  <c r="AG731" i="28"/>
  <c r="V732" i="28" l="1"/>
  <c r="AA732" i="28"/>
  <c r="AW732" i="28"/>
  <c r="AO732" i="28"/>
  <c r="J733" i="28"/>
  <c r="AP732" i="28"/>
  <c r="AK732" i="28"/>
  <c r="AU732" i="28"/>
  <c r="AD732" i="28"/>
  <c r="AR732" i="28"/>
  <c r="Q732" i="28"/>
  <c r="W732" i="28"/>
  <c r="X732" i="28"/>
  <c r="BA732" i="28"/>
  <c r="AZ732" i="28"/>
  <c r="AE732" i="28"/>
  <c r="AX732" i="28"/>
  <c r="BC732" i="28"/>
  <c r="BH732" i="28"/>
  <c r="BE732" i="28"/>
  <c r="AN732" i="28"/>
  <c r="Z732" i="28"/>
  <c r="AV732" i="28"/>
  <c r="AL732" i="28"/>
  <c r="AG732" i="28"/>
  <c r="AJ732" i="28"/>
  <c r="AH732" i="28"/>
  <c r="U732" i="28"/>
  <c r="S732" i="28"/>
  <c r="I733" i="28"/>
  <c r="H733" i="28" s="1"/>
  <c r="O732" i="28"/>
  <c r="BD732" i="28"/>
  <c r="R732" i="28"/>
  <c r="M732" i="28"/>
  <c r="N732" i="28"/>
  <c r="P732" i="28"/>
  <c r="AQ732" i="28"/>
  <c r="K732" i="28"/>
  <c r="AF732" i="28"/>
  <c r="BB732" i="28"/>
  <c r="AS732" i="28"/>
  <c r="AC732" i="28"/>
  <c r="Y732" i="28"/>
  <c r="AB732" i="28"/>
  <c r="BF732" i="28"/>
  <c r="BG732" i="28"/>
  <c r="L732" i="28"/>
  <c r="AI732" i="28"/>
  <c r="T732" i="28"/>
  <c r="AM732" i="28"/>
  <c r="AY732" i="28"/>
  <c r="AT732" i="28"/>
  <c r="P736" i="25"/>
  <c r="BG736" i="25"/>
  <c r="AG736" i="25"/>
  <c r="AX736" i="25"/>
  <c r="R736" i="25"/>
  <c r="AH736" i="25"/>
  <c r="AP736" i="25"/>
  <c r="AI736" i="25"/>
  <c r="L736" i="25"/>
  <c r="BE736" i="25"/>
  <c r="S736" i="25"/>
  <c r="K736" i="25"/>
  <c r="Q736" i="25"/>
  <c r="T736" i="25"/>
  <c r="AL736" i="25"/>
  <c r="AO736" i="25"/>
  <c r="BF736" i="25"/>
  <c r="AT736" i="25"/>
  <c r="BA736" i="25"/>
  <c r="Y736" i="25"/>
  <c r="AZ736" i="25"/>
  <c r="AK736" i="25"/>
  <c r="AR736" i="25"/>
  <c r="AC736" i="25"/>
  <c r="N736" i="25"/>
  <c r="BB736" i="25"/>
  <c r="AE736" i="25"/>
  <c r="W736" i="25"/>
  <c r="AD736" i="25"/>
  <c r="M736" i="25"/>
  <c r="BH736" i="25"/>
  <c r="AJ736" i="25"/>
  <c r="J737" i="25"/>
  <c r="U736" i="25"/>
  <c r="Z736" i="25"/>
  <c r="AW736" i="25"/>
  <c r="AB736" i="25"/>
  <c r="AM736" i="25"/>
  <c r="V736" i="25"/>
  <c r="BC736" i="25"/>
  <c r="AF736" i="25"/>
  <c r="AY736" i="25"/>
  <c r="AA736" i="25"/>
  <c r="X736" i="25"/>
  <c r="AN736" i="25"/>
  <c r="O736" i="25"/>
  <c r="BD736" i="25"/>
  <c r="AQ736" i="25"/>
  <c r="I737" i="25"/>
  <c r="H737" i="25" s="1"/>
  <c r="BI736" i="25"/>
  <c r="AV736" i="25"/>
  <c r="AU736" i="25"/>
  <c r="AS736" i="25"/>
  <c r="I734" i="28" l="1"/>
  <c r="H734" i="28" s="1"/>
  <c r="O733" i="28"/>
  <c r="Q733" i="28"/>
  <c r="AU733" i="28"/>
  <c r="AD733" i="28"/>
  <c r="AR733" i="28"/>
  <c r="Z733" i="28"/>
  <c r="AB733" i="28"/>
  <c r="M733" i="28"/>
  <c r="AM733" i="28"/>
  <c r="AW733" i="28"/>
  <c r="AL733" i="28"/>
  <c r="AS733" i="28"/>
  <c r="L733" i="28"/>
  <c r="J734" i="28"/>
  <c r="U733" i="28"/>
  <c r="AN733" i="28"/>
  <c r="AH733" i="28"/>
  <c r="AG733" i="28"/>
  <c r="AO733" i="28"/>
  <c r="AI733" i="28"/>
  <c r="X733" i="28"/>
  <c r="AA733" i="28"/>
  <c r="BD733" i="28"/>
  <c r="AZ733" i="28"/>
  <c r="AC733" i="28"/>
  <c r="AP733" i="28"/>
  <c r="AX733" i="28"/>
  <c r="W733" i="28"/>
  <c r="BE733" i="28"/>
  <c r="AE733" i="28"/>
  <c r="V733" i="28"/>
  <c r="AV733" i="28"/>
  <c r="S733" i="28"/>
  <c r="K733" i="28"/>
  <c r="AQ733" i="28"/>
  <c r="T733" i="28"/>
  <c r="BC733" i="28"/>
  <c r="AJ733" i="28"/>
  <c r="AY733" i="28"/>
  <c r="AT733" i="28"/>
  <c r="AK733" i="28"/>
  <c r="BF733" i="28"/>
  <c r="BA733" i="28"/>
  <c r="BB733" i="28"/>
  <c r="N733" i="28"/>
  <c r="Y733" i="28"/>
  <c r="BG733" i="28"/>
  <c r="BH733" i="28"/>
  <c r="R733" i="28"/>
  <c r="P733" i="28"/>
  <c r="AF733" i="28"/>
  <c r="Y737" i="25"/>
  <c r="R737" i="25"/>
  <c r="AK737" i="25"/>
  <c r="AC737" i="25"/>
  <c r="AB737" i="25"/>
  <c r="AD737" i="25"/>
  <c r="N737" i="25"/>
  <c r="AG737" i="25"/>
  <c r="Z737" i="25"/>
  <c r="T737" i="25"/>
  <c r="U737" i="25"/>
  <c r="P737" i="25"/>
  <c r="AA737" i="25"/>
  <c r="AW737" i="25"/>
  <c r="BE737" i="25"/>
  <c r="AV737" i="25"/>
  <c r="J738" i="25"/>
  <c r="BF737" i="25"/>
  <c r="AT737" i="25"/>
  <c r="BI737" i="25"/>
  <c r="AZ737" i="25"/>
  <c r="AS737" i="25"/>
  <c r="BD737" i="25"/>
  <c r="AN737" i="25"/>
  <c r="S737" i="25"/>
  <c r="AU737" i="25"/>
  <c r="AQ737" i="25"/>
  <c r="AP737" i="25"/>
  <c r="X737" i="25"/>
  <c r="AY737" i="25"/>
  <c r="BH737" i="25"/>
  <c r="AX737" i="25"/>
  <c r="AL737" i="25"/>
  <c r="I738" i="25"/>
  <c r="H738" i="25" s="1"/>
  <c r="BB737" i="25"/>
  <c r="W737" i="25"/>
  <c r="BA737" i="25"/>
  <c r="Q737" i="25"/>
  <c r="AM737" i="25"/>
  <c r="V737" i="25"/>
  <c r="AF737" i="25"/>
  <c r="M737" i="25"/>
  <c r="AI737" i="25"/>
  <c r="AH737" i="25"/>
  <c r="AO737" i="25"/>
  <c r="BG737" i="25"/>
  <c r="BC737" i="25"/>
  <c r="L737" i="25"/>
  <c r="AJ737" i="25"/>
  <c r="AE737" i="25"/>
  <c r="K737" i="25"/>
  <c r="AR737" i="25"/>
  <c r="O737" i="25"/>
  <c r="J735" i="28" l="1"/>
  <c r="AG734" i="28"/>
  <c r="P734" i="28"/>
  <c r="AD734" i="28"/>
  <c r="AH734" i="28"/>
  <c r="AL734" i="28"/>
  <c r="AE734" i="28"/>
  <c r="BF734" i="28"/>
  <c r="AO734" i="28"/>
  <c r="T734" i="28"/>
  <c r="BD734" i="28"/>
  <c r="Y734" i="28"/>
  <c r="BA734" i="28"/>
  <c r="AQ734" i="28"/>
  <c r="M734" i="28"/>
  <c r="BE734" i="28"/>
  <c r="AU734" i="28"/>
  <c r="U734" i="28"/>
  <c r="AN734" i="28"/>
  <c r="BG734" i="28"/>
  <c r="AC734" i="28"/>
  <c r="R734" i="28"/>
  <c r="AP734" i="28"/>
  <c r="AV734" i="28"/>
  <c r="O734" i="28"/>
  <c r="N734" i="28"/>
  <c r="L734" i="28"/>
  <c r="Q734" i="28"/>
  <c r="AF734" i="28"/>
  <c r="AW734" i="28"/>
  <c r="K734" i="28"/>
  <c r="AK734" i="28"/>
  <c r="BH734" i="28"/>
  <c r="AZ734" i="28"/>
  <c r="AT734" i="28"/>
  <c r="AR734" i="28"/>
  <c r="AI734" i="28"/>
  <c r="AA734" i="28"/>
  <c r="AX734" i="28"/>
  <c r="AS734" i="28"/>
  <c r="V734" i="28"/>
  <c r="X734" i="28"/>
  <c r="AB734" i="28"/>
  <c r="I735" i="28"/>
  <c r="H735" i="28" s="1"/>
  <c r="AJ734" i="28"/>
  <c r="W734" i="28"/>
  <c r="BB734" i="28"/>
  <c r="AM734" i="28"/>
  <c r="AY734" i="28"/>
  <c r="S734" i="28"/>
  <c r="Z734" i="28"/>
  <c r="BC734" i="28"/>
  <c r="AC738" i="25"/>
  <c r="W738" i="25"/>
  <c r="AI738" i="25"/>
  <c r="AQ738" i="25"/>
  <c r="AK738" i="25"/>
  <c r="J739" i="25"/>
  <c r="U738" i="25"/>
  <c r="AR738" i="25"/>
  <c r="AZ738" i="25"/>
  <c r="S738" i="25"/>
  <c r="BA738" i="25"/>
  <c r="AN738" i="25"/>
  <c r="AX738" i="25"/>
  <c r="R738" i="25"/>
  <c r="AG738" i="25"/>
  <c r="M738" i="25"/>
  <c r="Q738" i="25"/>
  <c r="AU738" i="25"/>
  <c r="AL738" i="25"/>
  <c r="AT738" i="25"/>
  <c r="Z738" i="25"/>
  <c r="AO738" i="25"/>
  <c r="AF738" i="25"/>
  <c r="AV738" i="25"/>
  <c r="T738" i="25"/>
  <c r="AA738" i="25"/>
  <c r="AM738" i="25"/>
  <c r="AS738" i="25"/>
  <c r="BC738" i="25"/>
  <c r="Y738" i="25"/>
  <c r="N738" i="25"/>
  <c r="BF738" i="25"/>
  <c r="AP738" i="25"/>
  <c r="X738" i="25"/>
  <c r="AY738" i="25"/>
  <c r="AD738" i="25"/>
  <c r="BG738" i="25"/>
  <c r="L738" i="25"/>
  <c r="BH738" i="25"/>
  <c r="AH738" i="25"/>
  <c r="K738" i="25"/>
  <c r="AW738" i="25"/>
  <c r="P738" i="25"/>
  <c r="BB738" i="25"/>
  <c r="BE738" i="25"/>
  <c r="AE738" i="25"/>
  <c r="AJ738" i="25"/>
  <c r="BI738" i="25"/>
  <c r="AB738" i="25"/>
  <c r="V738" i="25"/>
  <c r="BD738" i="25"/>
  <c r="O738" i="25"/>
  <c r="I739" i="25"/>
  <c r="H739" i="25" s="1"/>
  <c r="K739" i="25" l="1"/>
  <c r="AN739" i="25"/>
  <c r="AQ739" i="25"/>
  <c r="AI739" i="25"/>
  <c r="BH739" i="25"/>
  <c r="AD739" i="25"/>
  <c r="P739" i="25"/>
  <c r="N739" i="25"/>
  <c r="T739" i="25"/>
  <c r="V739" i="25"/>
  <c r="AK739" i="25"/>
  <c r="AG739" i="25"/>
  <c r="AS739" i="25"/>
  <c r="AJ739" i="25"/>
  <c r="AF739" i="25"/>
  <c r="X739" i="25"/>
  <c r="AW739" i="25"/>
  <c r="BI739" i="25"/>
  <c r="AH739" i="25"/>
  <c r="W739" i="25"/>
  <c r="AC739" i="25"/>
  <c r="Y739" i="25"/>
  <c r="AM739" i="25"/>
  <c r="BD739" i="25"/>
  <c r="Z739" i="25"/>
  <c r="AB739" i="25"/>
  <c r="AZ739" i="25"/>
  <c r="BG739" i="25"/>
  <c r="S739" i="25"/>
  <c r="AT739" i="25"/>
  <c r="I740" i="25"/>
  <c r="H740" i="25" s="1"/>
  <c r="J740" i="25"/>
  <c r="AA739" i="25"/>
  <c r="BF739" i="25"/>
  <c r="AY739" i="25"/>
  <c r="AR739" i="25"/>
  <c r="BB739" i="25"/>
  <c r="M739" i="25"/>
  <c r="AE739" i="25"/>
  <c r="AX739" i="25"/>
  <c r="AU739" i="25"/>
  <c r="BA739" i="25"/>
  <c r="BE739" i="25"/>
  <c r="AO739" i="25"/>
  <c r="U739" i="25"/>
  <c r="Q739" i="25"/>
  <c r="R739" i="25"/>
  <c r="BC739" i="25"/>
  <c r="O739" i="25"/>
  <c r="AP739" i="25"/>
  <c r="L739" i="25"/>
  <c r="AV739" i="25"/>
  <c r="AL739" i="25"/>
  <c r="BB735" i="28"/>
  <c r="AR735" i="28"/>
  <c r="BF735" i="28"/>
  <c r="AE735" i="28"/>
  <c r="M735" i="28"/>
  <c r="BC735" i="28"/>
  <c r="AV735" i="28"/>
  <c r="L735" i="28"/>
  <c r="AQ735" i="28"/>
  <c r="AM735" i="28"/>
  <c r="W735" i="28"/>
  <c r="AB735" i="28"/>
  <c r="AZ735" i="28"/>
  <c r="Y735" i="28"/>
  <c r="AJ735" i="28"/>
  <c r="O735" i="28"/>
  <c r="AP735" i="28"/>
  <c r="AS735" i="28"/>
  <c r="U735" i="28"/>
  <c r="AL735" i="28"/>
  <c r="BA735" i="28"/>
  <c r="AA735" i="28"/>
  <c r="BE735" i="28"/>
  <c r="AX735" i="28"/>
  <c r="AW735" i="28"/>
  <c r="T735" i="28"/>
  <c r="BH735" i="28"/>
  <c r="X735" i="28"/>
  <c r="AU735" i="28"/>
  <c r="BD735" i="28"/>
  <c r="AI735" i="28"/>
  <c r="BG735" i="28"/>
  <c r="R735" i="28"/>
  <c r="K735" i="28"/>
  <c r="P735" i="28"/>
  <c r="I736" i="28"/>
  <c r="H736" i="28" s="1"/>
  <c r="V735" i="28"/>
  <c r="AF735" i="28"/>
  <c r="N735" i="28"/>
  <c r="AG735" i="28"/>
  <c r="AT735" i="28"/>
  <c r="AH735" i="28"/>
  <c r="AY735" i="28"/>
  <c r="AN735" i="28"/>
  <c r="AD735" i="28"/>
  <c r="AO735" i="28"/>
  <c r="S735" i="28"/>
  <c r="Q735" i="28"/>
  <c r="AK735" i="28"/>
  <c r="Z735" i="28"/>
  <c r="AC735" i="28"/>
  <c r="J736" i="28"/>
  <c r="AM736" i="28" l="1"/>
  <c r="V736" i="28"/>
  <c r="AV736" i="28"/>
  <c r="W736" i="28"/>
  <c r="AI736" i="28"/>
  <c r="S736" i="28"/>
  <c r="AT736" i="28"/>
  <c r="Y736" i="28"/>
  <c r="I737" i="28"/>
  <c r="H737" i="28" s="1"/>
  <c r="AJ736" i="28"/>
  <c r="AG736" i="28"/>
  <c r="AC736" i="28"/>
  <c r="AX736" i="28"/>
  <c r="AR736" i="28"/>
  <c r="X736" i="28"/>
  <c r="O736" i="28"/>
  <c r="AP736" i="28"/>
  <c r="BG736" i="28"/>
  <c r="BA736" i="28"/>
  <c r="AE736" i="28"/>
  <c r="BH736" i="28"/>
  <c r="AY736" i="28"/>
  <c r="AB736" i="28"/>
  <c r="U736" i="28"/>
  <c r="N736" i="28"/>
  <c r="AU736" i="28"/>
  <c r="BC736" i="28"/>
  <c r="M736" i="28"/>
  <c r="BB736" i="28"/>
  <c r="AA736" i="28"/>
  <c r="K736" i="28"/>
  <c r="AH736" i="28"/>
  <c r="BD736" i="28"/>
  <c r="BE736" i="28"/>
  <c r="AQ736" i="28"/>
  <c r="AZ736" i="28"/>
  <c r="P736" i="28"/>
  <c r="AD736" i="28"/>
  <c r="AW736" i="28"/>
  <c r="R736" i="28"/>
  <c r="AF736" i="28"/>
  <c r="J737" i="28"/>
  <c r="BF736" i="28"/>
  <c r="L736" i="28"/>
  <c r="Z736" i="28"/>
  <c r="AO736" i="28"/>
  <c r="AS736" i="28"/>
  <c r="AK736" i="28"/>
  <c r="AN736" i="28"/>
  <c r="Q736" i="28"/>
  <c r="AL736" i="28"/>
  <c r="T736" i="28"/>
  <c r="L740" i="25"/>
  <c r="M740" i="25"/>
  <c r="AK740" i="25"/>
  <c r="AR740" i="25"/>
  <c r="AQ740" i="25"/>
  <c r="BF740" i="25"/>
  <c r="BE740" i="25"/>
  <c r="BG740" i="25"/>
  <c r="Z740" i="25"/>
  <c r="AX740" i="25"/>
  <c r="AC740" i="25"/>
  <c r="AS740" i="25"/>
  <c r="BD740" i="25"/>
  <c r="N740" i="25"/>
  <c r="BI740" i="25"/>
  <c r="AM740" i="25"/>
  <c r="AT740" i="25"/>
  <c r="AY740" i="25"/>
  <c r="V740" i="25"/>
  <c r="Y740" i="25"/>
  <c r="AO740" i="25"/>
  <c r="AB740" i="25"/>
  <c r="AN740" i="25"/>
  <c r="AL740" i="25"/>
  <c r="BH740" i="25"/>
  <c r="AF740" i="25"/>
  <c r="Q740" i="25"/>
  <c r="T740" i="25"/>
  <c r="I741" i="25"/>
  <c r="H741" i="25" s="1"/>
  <c r="K740" i="25"/>
  <c r="BC740" i="25"/>
  <c r="AP740" i="25"/>
  <c r="AZ740" i="25"/>
  <c r="AI740" i="25"/>
  <c r="AH740" i="25"/>
  <c r="AE740" i="25"/>
  <c r="AU740" i="25"/>
  <c r="AD740" i="25"/>
  <c r="P740" i="25"/>
  <c r="O740" i="25"/>
  <c r="AA740" i="25"/>
  <c r="U740" i="25"/>
  <c r="S740" i="25"/>
  <c r="J741" i="25"/>
  <c r="AJ740" i="25"/>
  <c r="BA740" i="25"/>
  <c r="BB740" i="25"/>
  <c r="W740" i="25"/>
  <c r="X740" i="25"/>
  <c r="R740" i="25"/>
  <c r="AW740" i="25"/>
  <c r="AV740" i="25"/>
  <c r="AG740" i="25"/>
  <c r="AX741" i="25" l="1"/>
  <c r="AW741" i="25"/>
  <c r="O741" i="25"/>
  <c r="S741" i="25"/>
  <c r="V741" i="25"/>
  <c r="BE741" i="25"/>
  <c r="AD741" i="25"/>
  <c r="BB741" i="25"/>
  <c r="AC741" i="25"/>
  <c r="BA741" i="25"/>
  <c r="AK741" i="25"/>
  <c r="AP741" i="25"/>
  <c r="AZ741" i="25"/>
  <c r="BD741" i="25"/>
  <c r="AF741" i="25"/>
  <c r="BI741" i="25"/>
  <c r="M741" i="25"/>
  <c r="AH741" i="25"/>
  <c r="AR741" i="25"/>
  <c r="AI741" i="25"/>
  <c r="Y741" i="25"/>
  <c r="K741" i="25"/>
  <c r="T741" i="25"/>
  <c r="AL741" i="25"/>
  <c r="N741" i="25"/>
  <c r="R741" i="25"/>
  <c r="U741" i="25"/>
  <c r="AS741" i="25"/>
  <c r="I742" i="25"/>
  <c r="H742" i="25" s="1"/>
  <c r="AT741" i="25"/>
  <c r="BC741" i="25"/>
  <c r="AB741" i="25"/>
  <c r="L741" i="25"/>
  <c r="BH741" i="25"/>
  <c r="AY741" i="25"/>
  <c r="AV741" i="25"/>
  <c r="Z741" i="25"/>
  <c r="AJ741" i="25"/>
  <c r="AQ741" i="25"/>
  <c r="X741" i="25"/>
  <c r="AG741" i="25"/>
  <c r="P741" i="25"/>
  <c r="AA741" i="25"/>
  <c r="AU741" i="25"/>
  <c r="AN741" i="25"/>
  <c r="BF741" i="25"/>
  <c r="AM741" i="25"/>
  <c r="J742" i="25"/>
  <c r="AO741" i="25"/>
  <c r="AE741" i="25"/>
  <c r="BG741" i="25"/>
  <c r="W741" i="25"/>
  <c r="Q741" i="25"/>
  <c r="BA737" i="28"/>
  <c r="AM737" i="28"/>
  <c r="AH737" i="28"/>
  <c r="T737" i="28"/>
  <c r="P737" i="28"/>
  <c r="BE737" i="28"/>
  <c r="AI737" i="28"/>
  <c r="AJ737" i="28"/>
  <c r="S737" i="28"/>
  <c r="Q737" i="28"/>
  <c r="AA737" i="28"/>
  <c r="AY737" i="28"/>
  <c r="L737" i="28"/>
  <c r="AK737" i="28"/>
  <c r="BG737" i="28"/>
  <c r="AB737" i="28"/>
  <c r="BC737" i="28"/>
  <c r="W737" i="28"/>
  <c r="AF737" i="28"/>
  <c r="AU737" i="28"/>
  <c r="M737" i="28"/>
  <c r="AO737" i="28"/>
  <c r="U737" i="28"/>
  <c r="AE737" i="28"/>
  <c r="AV737" i="28"/>
  <c r="O737" i="28"/>
  <c r="I738" i="28"/>
  <c r="H738" i="28" s="1"/>
  <c r="K737" i="28"/>
  <c r="X737" i="28"/>
  <c r="AD737" i="28"/>
  <c r="AX737" i="28"/>
  <c r="BF737" i="28"/>
  <c r="AS737" i="28"/>
  <c r="Y737" i="28"/>
  <c r="AQ737" i="28"/>
  <c r="AN737" i="28"/>
  <c r="AL737" i="28"/>
  <c r="AC737" i="28"/>
  <c r="AR737" i="28"/>
  <c r="BD737" i="28"/>
  <c r="N737" i="28"/>
  <c r="BH737" i="28"/>
  <c r="Z737" i="28"/>
  <c r="R737" i="28"/>
  <c r="BB737" i="28"/>
  <c r="J738" i="28"/>
  <c r="AZ737" i="28"/>
  <c r="AT737" i="28"/>
  <c r="AW737" i="28"/>
  <c r="AG737" i="28"/>
  <c r="V737" i="28"/>
  <c r="AP737" i="28"/>
  <c r="W742" i="25" l="1"/>
  <c r="AB742" i="25"/>
  <c r="N742" i="25"/>
  <c r="O742" i="25"/>
  <c r="AQ742" i="25"/>
  <c r="M742" i="25"/>
  <c r="BA742" i="25"/>
  <c r="AK742" i="25"/>
  <c r="Z742" i="25"/>
  <c r="AP742" i="25"/>
  <c r="AE742" i="25"/>
  <c r="Y742" i="25"/>
  <c r="AJ742" i="25"/>
  <c r="L742" i="25"/>
  <c r="R742" i="25"/>
  <c r="Q742" i="25"/>
  <c r="BH742" i="25"/>
  <c r="K742" i="25"/>
  <c r="BF742" i="25"/>
  <c r="AH742" i="25"/>
  <c r="AZ742" i="25"/>
  <c r="AL742" i="25"/>
  <c r="AA742" i="25"/>
  <c r="I743" i="25"/>
  <c r="H743" i="25" s="1"/>
  <c r="BD742" i="25"/>
  <c r="AY742" i="25"/>
  <c r="AM742" i="25"/>
  <c r="S742" i="25"/>
  <c r="P742" i="25"/>
  <c r="AW742" i="25"/>
  <c r="BG742" i="25"/>
  <c r="AI742" i="25"/>
  <c r="BI742" i="25"/>
  <c r="AS742" i="25"/>
  <c r="X742" i="25"/>
  <c r="BB742" i="25"/>
  <c r="AD742" i="25"/>
  <c r="AX742" i="25"/>
  <c r="AV742" i="25"/>
  <c r="AF742" i="25"/>
  <c r="AU742" i="25"/>
  <c r="AO742" i="25"/>
  <c r="BE742" i="25"/>
  <c r="V742" i="25"/>
  <c r="AG742" i="25"/>
  <c r="BC742" i="25"/>
  <c r="AT742" i="25"/>
  <c r="U742" i="25"/>
  <c r="AR742" i="25"/>
  <c r="T742" i="25"/>
  <c r="J743" i="25"/>
  <c r="AC742" i="25"/>
  <c r="AN742" i="25"/>
  <c r="AE738" i="28"/>
  <c r="I739" i="28"/>
  <c r="H739" i="28" s="1"/>
  <c r="O738" i="28"/>
  <c r="AN738" i="28"/>
  <c r="AY738" i="28"/>
  <c r="AW738" i="28"/>
  <c r="AP738" i="28"/>
  <c r="AJ738" i="28"/>
  <c r="P738" i="28"/>
  <c r="BA738" i="28"/>
  <c r="AZ738" i="28"/>
  <c r="AR738" i="28"/>
  <c r="BG738" i="28"/>
  <c r="AO738" i="28"/>
  <c r="AQ738" i="28"/>
  <c r="K738" i="28"/>
  <c r="U738" i="28"/>
  <c r="BH738" i="28"/>
  <c r="AU738" i="28"/>
  <c r="AC738" i="28"/>
  <c r="AG738" i="28"/>
  <c r="AI738" i="28"/>
  <c r="AD738" i="28"/>
  <c r="L738" i="28"/>
  <c r="X738" i="28"/>
  <c r="AT738" i="28"/>
  <c r="AM738" i="28"/>
  <c r="Y738" i="28"/>
  <c r="AH738" i="28"/>
  <c r="BF738" i="28"/>
  <c r="V738" i="28"/>
  <c r="AX738" i="28"/>
  <c r="BB738" i="28"/>
  <c r="N738" i="28"/>
  <c r="M738" i="28"/>
  <c r="Q738" i="28"/>
  <c r="Z738" i="28"/>
  <c r="AB738" i="28"/>
  <c r="AL738" i="28"/>
  <c r="AA738" i="28"/>
  <c r="BC738" i="28"/>
  <c r="T738" i="28"/>
  <c r="AS738" i="28"/>
  <c r="J739" i="28"/>
  <c r="AV738" i="28"/>
  <c r="R738" i="28"/>
  <c r="S738" i="28"/>
  <c r="BD738" i="28"/>
  <c r="W738" i="28"/>
  <c r="AF738" i="28"/>
  <c r="AK738" i="28"/>
  <c r="BE738" i="28"/>
  <c r="AJ743" i="25" l="1"/>
  <c r="O743" i="25"/>
  <c r="BD743" i="25"/>
  <c r="AX743" i="25"/>
  <c r="AF743" i="25"/>
  <c r="AW743" i="25"/>
  <c r="AK743" i="25"/>
  <c r="AR743" i="25"/>
  <c r="BI743" i="25"/>
  <c r="K743" i="25"/>
  <c r="J744" i="25"/>
  <c r="AD743" i="25"/>
  <c r="AM743" i="25"/>
  <c r="AN743" i="25"/>
  <c r="AC743" i="25"/>
  <c r="AO743" i="25"/>
  <c r="BE743" i="25"/>
  <c r="S743" i="25"/>
  <c r="AP743" i="25"/>
  <c r="BA743" i="25"/>
  <c r="AI743" i="25"/>
  <c r="W743" i="25"/>
  <c r="AH743" i="25"/>
  <c r="X743" i="25"/>
  <c r="L743" i="25"/>
  <c r="N743" i="25"/>
  <c r="AZ743" i="25"/>
  <c r="T743" i="25"/>
  <c r="Z743" i="25"/>
  <c r="I744" i="25"/>
  <c r="H744" i="25" s="1"/>
  <c r="P743" i="25"/>
  <c r="BH743" i="25"/>
  <c r="AY743" i="25"/>
  <c r="Q743" i="25"/>
  <c r="AE743" i="25"/>
  <c r="BF743" i="25"/>
  <c r="AV743" i="25"/>
  <c r="AU743" i="25"/>
  <c r="AA743" i="25"/>
  <c r="BG743" i="25"/>
  <c r="M743" i="25"/>
  <c r="AS743" i="25"/>
  <c r="BB743" i="25"/>
  <c r="V743" i="25"/>
  <c r="AT743" i="25"/>
  <c r="AL743" i="25"/>
  <c r="BC743" i="25"/>
  <c r="Y743" i="25"/>
  <c r="AQ743" i="25"/>
  <c r="AB743" i="25"/>
  <c r="R743" i="25"/>
  <c r="AG743" i="25"/>
  <c r="U743" i="25"/>
  <c r="AT739" i="28"/>
  <c r="K739" i="28"/>
  <c r="AW739" i="28"/>
  <c r="BD739" i="28"/>
  <c r="BC739" i="28"/>
  <c r="AC739" i="28"/>
  <c r="AU739" i="28"/>
  <c r="M739" i="28"/>
  <c r="BF739" i="28"/>
  <c r="AD739" i="28"/>
  <c r="BA739" i="28"/>
  <c r="AM739" i="28"/>
  <c r="BG739" i="28"/>
  <c r="AO739" i="28"/>
  <c r="AS739" i="28"/>
  <c r="AR739" i="28"/>
  <c r="P739" i="28"/>
  <c r="X739" i="28"/>
  <c r="AH739" i="28"/>
  <c r="Y739" i="28"/>
  <c r="J740" i="28"/>
  <c r="R739" i="28"/>
  <c r="BE739" i="28"/>
  <c r="U739" i="28"/>
  <c r="AA739" i="28"/>
  <c r="AX739" i="28"/>
  <c r="Z739" i="28"/>
  <c r="AQ739" i="28"/>
  <c r="AP739" i="28"/>
  <c r="AB739" i="28"/>
  <c r="AG739" i="28"/>
  <c r="O739" i="28"/>
  <c r="AJ739" i="28"/>
  <c r="Q739" i="28"/>
  <c r="AN739" i="28"/>
  <c r="N739" i="28"/>
  <c r="AE739" i="28"/>
  <c r="AY739" i="28"/>
  <c r="BB739" i="28"/>
  <c r="W739" i="28"/>
  <c r="AV739" i="28"/>
  <c r="AK739" i="28"/>
  <c r="L739" i="28"/>
  <c r="I740" i="28"/>
  <c r="H740" i="28" s="1"/>
  <c r="S739" i="28"/>
  <c r="AI739" i="28"/>
  <c r="V739" i="28"/>
  <c r="BH739" i="28"/>
  <c r="AZ739" i="28"/>
  <c r="AF739" i="28"/>
  <c r="AL739" i="28"/>
  <c r="T739" i="28"/>
  <c r="X744" i="25" l="1"/>
  <c r="J745" i="25"/>
  <c r="BF744" i="25"/>
  <c r="AV744" i="25"/>
  <c r="L744" i="25"/>
  <c r="AI744" i="25"/>
  <c r="P744" i="25"/>
  <c r="M744" i="25"/>
  <c r="AW744" i="25"/>
  <c r="I745" i="25"/>
  <c r="H745" i="25" s="1"/>
  <c r="AT744" i="25"/>
  <c r="BH744" i="25"/>
  <c r="AM744" i="25"/>
  <c r="AF744" i="25"/>
  <c r="AP744" i="25"/>
  <c r="U744" i="25"/>
  <c r="AE744" i="25"/>
  <c r="K744" i="25"/>
  <c r="AN744" i="25"/>
  <c r="O744" i="25"/>
  <c r="AS744" i="25"/>
  <c r="T744" i="25"/>
  <c r="AL744" i="25"/>
  <c r="AQ744" i="25"/>
  <c r="AD744" i="25"/>
  <c r="N744" i="25"/>
  <c r="AG744" i="25"/>
  <c r="Y744" i="25"/>
  <c r="AJ744" i="25"/>
  <c r="BD744" i="25"/>
  <c r="AU744" i="25"/>
  <c r="AB744" i="25"/>
  <c r="Z744" i="25"/>
  <c r="BB744" i="25"/>
  <c r="AK744" i="25"/>
  <c r="BC744" i="25"/>
  <c r="AY744" i="25"/>
  <c r="BG744" i="25"/>
  <c r="AX744" i="25"/>
  <c r="W744" i="25"/>
  <c r="R744" i="25"/>
  <c r="AO744" i="25"/>
  <c r="V744" i="25"/>
  <c r="S744" i="25"/>
  <c r="AC744" i="25"/>
  <c r="AA744" i="25"/>
  <c r="Q744" i="25"/>
  <c r="AH744" i="25"/>
  <c r="BA744" i="25"/>
  <c r="AZ744" i="25"/>
  <c r="BI744" i="25"/>
  <c r="AR744" i="25"/>
  <c r="BE744" i="25"/>
  <c r="Z740" i="28"/>
  <c r="U740" i="28"/>
  <c r="AP740" i="28"/>
  <c r="AW740" i="28"/>
  <c r="J741" i="28"/>
  <c r="AH740" i="28"/>
  <c r="AG740" i="28"/>
  <c r="AS740" i="28"/>
  <c r="AM740" i="28"/>
  <c r="BE740" i="28"/>
  <c r="AY740" i="28"/>
  <c r="AX740" i="28"/>
  <c r="AT740" i="28"/>
  <c r="BB740" i="28"/>
  <c r="O740" i="28"/>
  <c r="AI740" i="28"/>
  <c r="AB740" i="28"/>
  <c r="T740" i="28"/>
  <c r="AF740" i="28"/>
  <c r="M740" i="28"/>
  <c r="BG740" i="28"/>
  <c r="AE740" i="28"/>
  <c r="S740" i="28"/>
  <c r="L740" i="28"/>
  <c r="BC740" i="28"/>
  <c r="V740" i="28"/>
  <c r="K740" i="28"/>
  <c r="BH740" i="28"/>
  <c r="AA740" i="28"/>
  <c r="AZ740" i="28"/>
  <c r="AQ740" i="28"/>
  <c r="R740" i="28"/>
  <c r="I741" i="28"/>
  <c r="H741" i="28" s="1"/>
  <c r="N740" i="28"/>
  <c r="BF740" i="28"/>
  <c r="X740" i="28"/>
  <c r="BA740" i="28"/>
  <c r="AN740" i="28"/>
  <c r="Q740" i="28"/>
  <c r="P740" i="28"/>
  <c r="W740" i="28"/>
  <c r="AU740" i="28"/>
  <c r="AL740" i="28"/>
  <c r="AO740" i="28"/>
  <c r="AK740" i="28"/>
  <c r="AJ740" i="28"/>
  <c r="Y740" i="28"/>
  <c r="AC740" i="28"/>
  <c r="AD740" i="28"/>
  <c r="BD740" i="28"/>
  <c r="AR740" i="28"/>
  <c r="AV740" i="28"/>
  <c r="AU741" i="28" l="1"/>
  <c r="AB741" i="28"/>
  <c r="AJ741" i="28"/>
  <c r="BB741" i="28"/>
  <c r="O741" i="28"/>
  <c r="BC741" i="28"/>
  <c r="X741" i="28"/>
  <c r="AX741" i="28"/>
  <c r="AK741" i="28"/>
  <c r="AY741" i="28"/>
  <c r="AO741" i="28"/>
  <c r="AZ741" i="28"/>
  <c r="S741" i="28"/>
  <c r="BD741" i="28"/>
  <c r="Y741" i="28"/>
  <c r="AR741" i="28"/>
  <c r="AV741" i="28"/>
  <c r="Z741" i="28"/>
  <c r="AQ741" i="28"/>
  <c r="AT741" i="28"/>
  <c r="AM741" i="28"/>
  <c r="AF741" i="28"/>
  <c r="AN741" i="28"/>
  <c r="BH741" i="28"/>
  <c r="BG741" i="28"/>
  <c r="AI741" i="28"/>
  <c r="I742" i="28"/>
  <c r="H742" i="28" s="1"/>
  <c r="AH741" i="28"/>
  <c r="BA741" i="28"/>
  <c r="BE741" i="28"/>
  <c r="L741" i="28"/>
  <c r="AA741" i="28"/>
  <c r="AW741" i="28"/>
  <c r="AD741" i="28"/>
  <c r="AC741" i="28"/>
  <c r="K741" i="28"/>
  <c r="AE741" i="28"/>
  <c r="W741" i="28"/>
  <c r="R741" i="28"/>
  <c r="Q741" i="28"/>
  <c r="AP741" i="28"/>
  <c r="M741" i="28"/>
  <c r="AG741" i="28"/>
  <c r="AL741" i="28"/>
  <c r="BF741" i="28"/>
  <c r="N741" i="28"/>
  <c r="T741" i="28"/>
  <c r="V741" i="28"/>
  <c r="P741" i="28"/>
  <c r="J742" i="28"/>
  <c r="U741" i="28"/>
  <c r="AS741" i="28"/>
  <c r="AD745" i="25"/>
  <c r="AS745" i="25"/>
  <c r="AM745" i="25"/>
  <c r="AW745" i="25"/>
  <c r="BG745" i="25"/>
  <c r="V745" i="25"/>
  <c r="U745" i="25"/>
  <c r="BH745" i="25"/>
  <c r="L745" i="25"/>
  <c r="AE745" i="25"/>
  <c r="AV745" i="25"/>
  <c r="AH745" i="25"/>
  <c r="I746" i="25"/>
  <c r="H746" i="25" s="1"/>
  <c r="AP745" i="25"/>
  <c r="Q745" i="25"/>
  <c r="BA745" i="25"/>
  <c r="AU745" i="25"/>
  <c r="K745" i="25"/>
  <c r="P745" i="25"/>
  <c r="Y745" i="25"/>
  <c r="T745" i="25"/>
  <c r="R745" i="25"/>
  <c r="AN745" i="25"/>
  <c r="AF745" i="25"/>
  <c r="AL745" i="25"/>
  <c r="O745" i="25"/>
  <c r="BC745" i="25"/>
  <c r="AC745" i="25"/>
  <c r="AQ745" i="25"/>
  <c r="M745" i="25"/>
  <c r="AA745" i="25"/>
  <c r="AJ745" i="25"/>
  <c r="AR745" i="25"/>
  <c r="BF745" i="25"/>
  <c r="BI745" i="25"/>
  <c r="AB745" i="25"/>
  <c r="AK745" i="25"/>
  <c r="AZ745" i="25"/>
  <c r="BD745" i="25"/>
  <c r="J746" i="25"/>
  <c r="Z745" i="25"/>
  <c r="AI745" i="25"/>
  <c r="AY745" i="25"/>
  <c r="X745" i="25"/>
  <c r="AX745" i="25"/>
  <c r="BE745" i="25"/>
  <c r="S745" i="25"/>
  <c r="BB745" i="25"/>
  <c r="AT745" i="25"/>
  <c r="W745" i="25"/>
  <c r="N745" i="25"/>
  <c r="AG745" i="25"/>
  <c r="AO745" i="25"/>
  <c r="AS742" i="28" l="1"/>
  <c r="AV742" i="28"/>
  <c r="AB742" i="28"/>
  <c r="AR742" i="28"/>
  <c r="R742" i="28"/>
  <c r="U742" i="28"/>
  <c r="I743" i="28"/>
  <c r="H743" i="28" s="1"/>
  <c r="O742" i="28"/>
  <c r="AY742" i="28"/>
  <c r="J743" i="28"/>
  <c r="AP742" i="28"/>
  <c r="Y742" i="28"/>
  <c r="AI742" i="28"/>
  <c r="AN742" i="28"/>
  <c r="M742" i="28"/>
  <c r="N742" i="28"/>
  <c r="AJ742" i="28"/>
  <c r="T742" i="28"/>
  <c r="S742" i="28"/>
  <c r="AO742" i="28"/>
  <c r="AE742" i="28"/>
  <c r="AD742" i="28"/>
  <c r="P742" i="28"/>
  <c r="AA742" i="28"/>
  <c r="BD742" i="28"/>
  <c r="BB742" i="28"/>
  <c r="X742" i="28"/>
  <c r="L742" i="28"/>
  <c r="AQ742" i="28"/>
  <c r="BC742" i="28"/>
  <c r="AM742" i="28"/>
  <c r="AC742" i="28"/>
  <c r="Z742" i="28"/>
  <c r="AZ742" i="28"/>
  <c r="BG742" i="28"/>
  <c r="AW742" i="28"/>
  <c r="AL742" i="28"/>
  <c r="BA742" i="28"/>
  <c r="AK742" i="28"/>
  <c r="AG742" i="28"/>
  <c r="Q742" i="28"/>
  <c r="W742" i="28"/>
  <c r="AH742" i="28"/>
  <c r="BF742" i="28"/>
  <c r="AF742" i="28"/>
  <c r="AX742" i="28"/>
  <c r="BE742" i="28"/>
  <c r="BH742" i="28"/>
  <c r="K742" i="28"/>
  <c r="V742" i="28"/>
  <c r="AT742" i="28"/>
  <c r="AU742" i="28"/>
  <c r="BE746" i="25"/>
  <c r="N746" i="25"/>
  <c r="Y746" i="25"/>
  <c r="W746" i="25"/>
  <c r="AB746" i="25"/>
  <c r="Q746" i="25"/>
  <c r="AR746" i="25"/>
  <c r="BC746" i="25"/>
  <c r="J747" i="25"/>
  <c r="AY746" i="25"/>
  <c r="AG746" i="25"/>
  <c r="L746" i="25"/>
  <c r="BD746" i="25"/>
  <c r="AO746" i="25"/>
  <c r="AP746" i="25"/>
  <c r="K746" i="25"/>
  <c r="AZ746" i="25"/>
  <c r="AU746" i="25"/>
  <c r="AN746" i="25"/>
  <c r="AC746" i="25"/>
  <c r="AJ746" i="25"/>
  <c r="AK746" i="25"/>
  <c r="O746" i="25"/>
  <c r="AV746" i="25"/>
  <c r="R746" i="25"/>
  <c r="BG746" i="25"/>
  <c r="BI746" i="25"/>
  <c r="X746" i="25"/>
  <c r="AX746" i="25"/>
  <c r="I747" i="25"/>
  <c r="H747" i="25" s="1"/>
  <c r="BB746" i="25"/>
  <c r="M746" i="25"/>
  <c r="BH746" i="25"/>
  <c r="AD746" i="25"/>
  <c r="AI746" i="25"/>
  <c r="AE746" i="25"/>
  <c r="AM746" i="25"/>
  <c r="AS746" i="25"/>
  <c r="AL746" i="25"/>
  <c r="S746" i="25"/>
  <c r="AW746" i="25"/>
  <c r="AT746" i="25"/>
  <c r="Z746" i="25"/>
  <c r="BF746" i="25"/>
  <c r="AH746" i="25"/>
  <c r="AA746" i="25"/>
  <c r="U746" i="25"/>
  <c r="AQ746" i="25"/>
  <c r="T746" i="25"/>
  <c r="P746" i="25"/>
  <c r="BA746" i="25"/>
  <c r="AF746" i="25"/>
  <c r="V746" i="25"/>
  <c r="X743" i="28" l="1"/>
  <c r="AN743" i="28"/>
  <c r="AB743" i="28"/>
  <c r="K743" i="28"/>
  <c r="AG743" i="28"/>
  <c r="BB743" i="28"/>
  <c r="BC743" i="28"/>
  <c r="AQ743" i="28"/>
  <c r="AR743" i="28"/>
  <c r="AK743" i="28"/>
  <c r="BA743" i="28"/>
  <c r="W743" i="28"/>
  <c r="S743" i="28"/>
  <c r="AV743" i="28"/>
  <c r="U743" i="28"/>
  <c r="AZ743" i="28"/>
  <c r="Z743" i="28"/>
  <c r="P743" i="28"/>
  <c r="AI743" i="28"/>
  <c r="BH743" i="28"/>
  <c r="AM743" i="28"/>
  <c r="AT743" i="28"/>
  <c r="L743" i="28"/>
  <c r="AO743" i="28"/>
  <c r="AU743" i="28"/>
  <c r="AC743" i="28"/>
  <c r="I744" i="28"/>
  <c r="H744" i="28" s="1"/>
  <c r="AS743" i="28"/>
  <c r="AH743" i="28"/>
  <c r="AW743" i="28"/>
  <c r="R743" i="28"/>
  <c r="BD743" i="28"/>
  <c r="AP743" i="28"/>
  <c r="AL743" i="28"/>
  <c r="T743" i="28"/>
  <c r="BE743" i="28"/>
  <c r="N743" i="28"/>
  <c r="M743" i="28"/>
  <c r="AF743" i="28"/>
  <c r="BG743" i="28"/>
  <c r="Q743" i="28"/>
  <c r="O743" i="28"/>
  <c r="BF743" i="28"/>
  <c r="J744" i="28"/>
  <c r="V743" i="28"/>
  <c r="Y743" i="28"/>
  <c r="AD743" i="28"/>
  <c r="AA743" i="28"/>
  <c r="AE743" i="28"/>
  <c r="AJ743" i="28"/>
  <c r="AX743" i="28"/>
  <c r="AY743" i="28"/>
  <c r="AS747" i="25"/>
  <c r="AQ747" i="25"/>
  <c r="AZ747" i="25"/>
  <c r="AV747" i="25"/>
  <c r="AR747" i="25"/>
  <c r="P747" i="25"/>
  <c r="AU747" i="25"/>
  <c r="T747" i="25"/>
  <c r="AY747" i="25"/>
  <c r="AB747" i="25"/>
  <c r="AI747" i="25"/>
  <c r="AE747" i="25"/>
  <c r="U747" i="25"/>
  <c r="AL747" i="25"/>
  <c r="AM747" i="25"/>
  <c r="Z747" i="25"/>
  <c r="O747" i="25"/>
  <c r="AK747" i="25"/>
  <c r="AC747" i="25"/>
  <c r="W747" i="25"/>
  <c r="K747" i="25"/>
  <c r="AD747" i="25"/>
  <c r="AP747" i="25"/>
  <c r="AO747" i="25"/>
  <c r="Q747" i="25"/>
  <c r="I748" i="25"/>
  <c r="H748" i="25" s="1"/>
  <c r="BF747" i="25"/>
  <c r="L747" i="25"/>
  <c r="AG747" i="25"/>
  <c r="BD747" i="25"/>
  <c r="BE747" i="25"/>
  <c r="AJ747" i="25"/>
  <c r="AN747" i="25"/>
  <c r="R747" i="25"/>
  <c r="BH747" i="25"/>
  <c r="BB747" i="25"/>
  <c r="AW747" i="25"/>
  <c r="BA747" i="25"/>
  <c r="Y747" i="25"/>
  <c r="AX747" i="25"/>
  <c r="J748" i="25"/>
  <c r="N747" i="25"/>
  <c r="AH747" i="25"/>
  <c r="AA747" i="25"/>
  <c r="V747" i="25"/>
  <c r="AF747" i="25"/>
  <c r="X747" i="25"/>
  <c r="S747" i="25"/>
  <c r="M747" i="25"/>
  <c r="BG747" i="25"/>
  <c r="AT747" i="25"/>
  <c r="BC747" i="25"/>
  <c r="BI747" i="25"/>
  <c r="I745" i="28" l="1"/>
  <c r="H745" i="28" s="1"/>
  <c r="Q744" i="28"/>
  <c r="BD744" i="28"/>
  <c r="K744" i="28"/>
  <c r="AV744" i="28"/>
  <c r="AY744" i="28"/>
  <c r="AS744" i="28"/>
  <c r="O744" i="28"/>
  <c r="AI744" i="28"/>
  <c r="Y744" i="28"/>
  <c r="AD744" i="28"/>
  <c r="AP744" i="28"/>
  <c r="AZ744" i="28"/>
  <c r="X744" i="28"/>
  <c r="T744" i="28"/>
  <c r="AH744" i="28"/>
  <c r="BG744" i="28"/>
  <c r="AU744" i="28"/>
  <c r="AC744" i="28"/>
  <c r="AL744" i="28"/>
  <c r="AO744" i="28"/>
  <c r="BB744" i="28"/>
  <c r="W744" i="28"/>
  <c r="BC744" i="28"/>
  <c r="AX744" i="28"/>
  <c r="M744" i="28"/>
  <c r="S744" i="28"/>
  <c r="AA744" i="28"/>
  <c r="AM744" i="28"/>
  <c r="AJ744" i="28"/>
  <c r="BH744" i="28"/>
  <c r="L744" i="28"/>
  <c r="AF744" i="28"/>
  <c r="AQ744" i="28"/>
  <c r="BF744" i="28"/>
  <c r="Z744" i="28"/>
  <c r="AK744" i="28"/>
  <c r="P744" i="28"/>
  <c r="AE744" i="28"/>
  <c r="AB744" i="28"/>
  <c r="J745" i="28"/>
  <c r="AT744" i="28"/>
  <c r="N744" i="28"/>
  <c r="BA744" i="28"/>
  <c r="AG744" i="28"/>
  <c r="AN744" i="28"/>
  <c r="AR744" i="28"/>
  <c r="U744" i="28"/>
  <c r="BE744" i="28"/>
  <c r="AW744" i="28"/>
  <c r="R744" i="28"/>
  <c r="V744" i="28"/>
  <c r="AW748" i="25"/>
  <c r="BE748" i="25"/>
  <c r="AP748" i="25"/>
  <c r="AM748" i="25"/>
  <c r="BA748" i="25"/>
  <c r="AF748" i="25"/>
  <c r="AQ748" i="25"/>
  <c r="AO748" i="25"/>
  <c r="BB748" i="25"/>
  <c r="N748" i="25"/>
  <c r="P748" i="25"/>
  <c r="BH748" i="25"/>
  <c r="AS748" i="25"/>
  <c r="AC748" i="25"/>
  <c r="AH748" i="25"/>
  <c r="T748" i="25"/>
  <c r="M748" i="25"/>
  <c r="AY748" i="25"/>
  <c r="AX748" i="25"/>
  <c r="BC748" i="25"/>
  <c r="AL748" i="25"/>
  <c r="W748" i="25"/>
  <c r="BF748" i="25"/>
  <c r="AI748" i="25"/>
  <c r="AU748" i="25"/>
  <c r="X748" i="25"/>
  <c r="Q748" i="25"/>
  <c r="V748" i="25"/>
  <c r="U748" i="25"/>
  <c r="Y748" i="25"/>
  <c r="L748" i="25"/>
  <c r="AZ748" i="25"/>
  <c r="S748" i="25"/>
  <c r="O748" i="25"/>
  <c r="AV748" i="25"/>
  <c r="AR748" i="25"/>
  <c r="K748" i="25"/>
  <c r="BI748" i="25"/>
  <c r="AK748" i="25"/>
  <c r="BD748" i="25"/>
  <c r="J749" i="25"/>
  <c r="AT748" i="25"/>
  <c r="AJ748" i="25"/>
  <c r="AG748" i="25"/>
  <c r="AA748" i="25"/>
  <c r="AB748" i="25"/>
  <c r="Z748" i="25"/>
  <c r="AN748" i="25"/>
  <c r="BG748" i="25"/>
  <c r="I749" i="25"/>
  <c r="H749" i="25" s="1"/>
  <c r="AD748" i="25"/>
  <c r="R748" i="25"/>
  <c r="AE748" i="25"/>
  <c r="I750" i="25" l="1"/>
  <c r="H750" i="25" s="1"/>
  <c r="BE749" i="25"/>
  <c r="BH749" i="25"/>
  <c r="AV749" i="25"/>
  <c r="AH749" i="25"/>
  <c r="T749" i="25"/>
  <c r="AU749" i="25"/>
  <c r="U749" i="25"/>
  <c r="AY749" i="25"/>
  <c r="AA749" i="25"/>
  <c r="AR749" i="25"/>
  <c r="BG749" i="25"/>
  <c r="BB749" i="25"/>
  <c r="BD749" i="25"/>
  <c r="Z749" i="25"/>
  <c r="AI749" i="25"/>
  <c r="AS749" i="25"/>
  <c r="AP749" i="25"/>
  <c r="P749" i="25"/>
  <c r="AL749" i="25"/>
  <c r="AT749" i="25"/>
  <c r="O749" i="25"/>
  <c r="AB749" i="25"/>
  <c r="K749" i="25"/>
  <c r="M749" i="25"/>
  <c r="Q749" i="25"/>
  <c r="BF749" i="25"/>
  <c r="AZ749" i="25"/>
  <c r="V749" i="25"/>
  <c r="AC749" i="25"/>
  <c r="J750" i="25"/>
  <c r="BC749" i="25"/>
  <c r="AE749" i="25"/>
  <c r="Y749" i="25"/>
  <c r="BI749" i="25"/>
  <c r="AJ749" i="25"/>
  <c r="BA749" i="25"/>
  <c r="S749" i="25"/>
  <c r="AQ749" i="25"/>
  <c r="N749" i="25"/>
  <c r="W749" i="25"/>
  <c r="AW749" i="25"/>
  <c r="AM749" i="25"/>
  <c r="L749" i="25"/>
  <c r="AD749" i="25"/>
  <c r="R749" i="25"/>
  <c r="AO749" i="25"/>
  <c r="AF749" i="25"/>
  <c r="AX749" i="25"/>
  <c r="X749" i="25"/>
  <c r="AK749" i="25"/>
  <c r="AN749" i="25"/>
  <c r="AG749" i="25"/>
  <c r="W745" i="28"/>
  <c r="AA745" i="28"/>
  <c r="AK745" i="28"/>
  <c r="Z745" i="28"/>
  <c r="AY745" i="28"/>
  <c r="AJ745" i="28"/>
  <c r="AN745" i="28"/>
  <c r="AQ745" i="28"/>
  <c r="T745" i="28"/>
  <c r="BE745" i="28"/>
  <c r="I746" i="28"/>
  <c r="H746" i="28" s="1"/>
  <c r="AW745" i="28"/>
  <c r="BB745" i="28"/>
  <c r="AF745" i="28"/>
  <c r="O745" i="28"/>
  <c r="J746" i="28"/>
  <c r="AG745" i="28"/>
  <c r="K745" i="28"/>
  <c r="AT745" i="28"/>
  <c r="AD745" i="28"/>
  <c r="AO745" i="28"/>
  <c r="AS745" i="28"/>
  <c r="AI745" i="28"/>
  <c r="R745" i="28"/>
  <c r="BG745" i="28"/>
  <c r="S745" i="28"/>
  <c r="AU745" i="28"/>
  <c r="AH745" i="28"/>
  <c r="AP745" i="28"/>
  <c r="AZ745" i="28"/>
  <c r="P745" i="28"/>
  <c r="L745" i="28"/>
  <c r="U745" i="28"/>
  <c r="BD745" i="28"/>
  <c r="N745" i="28"/>
  <c r="AX745" i="28"/>
  <c r="AR745" i="28"/>
  <c r="M745" i="28"/>
  <c r="AE745" i="28"/>
  <c r="AM745" i="28"/>
  <c r="Y745" i="28"/>
  <c r="V745" i="28"/>
  <c r="AL745" i="28"/>
  <c r="BA745" i="28"/>
  <c r="Q745" i="28"/>
  <c r="BC745" i="28"/>
  <c r="AC745" i="28"/>
  <c r="AV745" i="28"/>
  <c r="AB745" i="28"/>
  <c r="BH745" i="28"/>
  <c r="BF745" i="28"/>
  <c r="X745" i="28"/>
  <c r="T750" i="25" l="1"/>
  <c r="R750" i="25"/>
  <c r="AX750" i="25"/>
  <c r="N750" i="25"/>
  <c r="AY750" i="25"/>
  <c r="V750" i="25"/>
  <c r="AT750" i="25"/>
  <c r="P750" i="25"/>
  <c r="BD750" i="25"/>
  <c r="AC750" i="25"/>
  <c r="AG750" i="25"/>
  <c r="AH750" i="25"/>
  <c r="AJ750" i="25"/>
  <c r="BB750" i="25"/>
  <c r="AZ750" i="25"/>
  <c r="BG750" i="25"/>
  <c r="AD750" i="25"/>
  <c r="AQ750" i="25"/>
  <c r="AW750" i="25"/>
  <c r="O750" i="25"/>
  <c r="AR750" i="25"/>
  <c r="K750" i="25"/>
  <c r="M750" i="25"/>
  <c r="AU750" i="25"/>
  <c r="Z750" i="25"/>
  <c r="AL750" i="25"/>
  <c r="U750" i="25"/>
  <c r="X750" i="25"/>
  <c r="AM750" i="25"/>
  <c r="BE750" i="25"/>
  <c r="AO750" i="25"/>
  <c r="BF750" i="25"/>
  <c r="AB750" i="25"/>
  <c r="AE750" i="25"/>
  <c r="AN750" i="25"/>
  <c r="AS750" i="25"/>
  <c r="W750" i="25"/>
  <c r="Q750" i="25"/>
  <c r="AP750" i="25"/>
  <c r="BI750" i="25"/>
  <c r="J751" i="25"/>
  <c r="I751" i="25"/>
  <c r="H751" i="25" s="1"/>
  <c r="BA750" i="25"/>
  <c r="Y750" i="25"/>
  <c r="AI750" i="25"/>
  <c r="BH750" i="25"/>
  <c r="AV750" i="25"/>
  <c r="L750" i="25"/>
  <c r="AF750" i="25"/>
  <c r="S750" i="25"/>
  <c r="AK750" i="25"/>
  <c r="AA750" i="25"/>
  <c r="BC750" i="25"/>
  <c r="BC746" i="28"/>
  <c r="Q746" i="28"/>
  <c r="K746" i="28"/>
  <c r="BH746" i="28"/>
  <c r="W746" i="28"/>
  <c r="AF746" i="28"/>
  <c r="AT746" i="28"/>
  <c r="AZ746" i="28"/>
  <c r="Z746" i="28"/>
  <c r="AM746" i="28"/>
  <c r="AS746" i="28"/>
  <c r="O746" i="28"/>
  <c r="J747" i="28"/>
  <c r="AG746" i="28"/>
  <c r="AN746" i="28"/>
  <c r="BD746" i="28"/>
  <c r="I747" i="28"/>
  <c r="H747" i="28" s="1"/>
  <c r="M746" i="28"/>
  <c r="AC746" i="28"/>
  <c r="BE746" i="28"/>
  <c r="AO746" i="28"/>
  <c r="BF746" i="28"/>
  <c r="AA746" i="28"/>
  <c r="AD746" i="28"/>
  <c r="S746" i="28"/>
  <c r="AX746" i="28"/>
  <c r="AI746" i="28"/>
  <c r="AY746" i="28"/>
  <c r="BB746" i="28"/>
  <c r="AH746" i="28"/>
  <c r="AW746" i="28"/>
  <c r="AE746" i="28"/>
  <c r="N746" i="28"/>
  <c r="AP746" i="28"/>
  <c r="BA746" i="28"/>
  <c r="P746" i="28"/>
  <c r="AJ746" i="28"/>
  <c r="R746" i="28"/>
  <c r="U746" i="28"/>
  <c r="AL746" i="28"/>
  <c r="L746" i="28"/>
  <c r="V746" i="28"/>
  <c r="AK746" i="28"/>
  <c r="AR746" i="28"/>
  <c r="Y746" i="28"/>
  <c r="AU746" i="28"/>
  <c r="X746" i="28"/>
  <c r="BG746" i="28"/>
  <c r="T746" i="28"/>
  <c r="AV746" i="28"/>
  <c r="AQ746" i="28"/>
  <c r="AB746" i="28"/>
  <c r="AH751" i="25" l="1"/>
  <c r="AQ751" i="25"/>
  <c r="AY751" i="25"/>
  <c r="P751" i="25"/>
  <c r="AC751" i="25"/>
  <c r="AK751" i="25"/>
  <c r="AV751" i="25"/>
  <c r="L751" i="25"/>
  <c r="AX751" i="25"/>
  <c r="T751" i="25"/>
  <c r="AT751" i="25"/>
  <c r="W751" i="25"/>
  <c r="R751" i="25"/>
  <c r="BA751" i="25"/>
  <c r="Y751" i="25"/>
  <c r="Q751" i="25"/>
  <c r="BD751" i="25"/>
  <c r="AI751" i="25"/>
  <c r="AW751" i="25"/>
  <c r="AN751" i="25"/>
  <c r="BH751" i="25"/>
  <c r="M751" i="25"/>
  <c r="AM751" i="25"/>
  <c r="AZ751" i="25"/>
  <c r="BG751" i="25"/>
  <c r="BE751" i="25"/>
  <c r="AD751" i="25"/>
  <c r="K751" i="25"/>
  <c r="AJ751" i="25"/>
  <c r="AS751" i="25"/>
  <c r="AP751" i="25"/>
  <c r="AA751" i="25"/>
  <c r="V751" i="25"/>
  <c r="S751" i="25"/>
  <c r="Z751" i="25"/>
  <c r="J752" i="25"/>
  <c r="O751" i="25"/>
  <c r="AR751" i="25"/>
  <c r="BF751" i="25"/>
  <c r="AL751" i="25"/>
  <c r="AO751" i="25"/>
  <c r="BC751" i="25"/>
  <c r="AE751" i="25"/>
  <c r="U751" i="25"/>
  <c r="AF751" i="25"/>
  <c r="AG751" i="25"/>
  <c r="AB751" i="25"/>
  <c r="N751" i="25"/>
  <c r="BI751" i="25"/>
  <c r="BB751" i="25"/>
  <c r="X751" i="25"/>
  <c r="AU751" i="25"/>
  <c r="I752" i="25"/>
  <c r="H752" i="25" s="1"/>
  <c r="BC747" i="28"/>
  <c r="AV747" i="28"/>
  <c r="BD747" i="28"/>
  <c r="AQ747" i="28"/>
  <c r="P747" i="28"/>
  <c r="X747" i="28"/>
  <c r="W747" i="28"/>
  <c r="R747" i="28"/>
  <c r="N747" i="28"/>
  <c r="Q747" i="28"/>
  <c r="BA747" i="28"/>
  <c r="AJ747" i="28"/>
  <c r="AN747" i="28"/>
  <c r="AT747" i="28"/>
  <c r="BF747" i="28"/>
  <c r="AI747" i="28"/>
  <c r="AC747" i="28"/>
  <c r="BE747" i="28"/>
  <c r="AA747" i="28"/>
  <c r="AG747" i="28"/>
  <c r="AS747" i="28"/>
  <c r="Y747" i="28"/>
  <c r="K747" i="28"/>
  <c r="AD747" i="28"/>
  <c r="O747" i="28"/>
  <c r="L747" i="28"/>
  <c r="S747" i="28"/>
  <c r="I748" i="28"/>
  <c r="H748" i="28" s="1"/>
  <c r="AM747" i="28"/>
  <c r="M747" i="28"/>
  <c r="AE747" i="28"/>
  <c r="BG747" i="28"/>
  <c r="AP747" i="28"/>
  <c r="AU747" i="28"/>
  <c r="AY747" i="28"/>
  <c r="AF747" i="28"/>
  <c r="AL747" i="28"/>
  <c r="AK747" i="28"/>
  <c r="AH747" i="28"/>
  <c r="AZ747" i="28"/>
  <c r="V747" i="28"/>
  <c r="AO747" i="28"/>
  <c r="AB747" i="28"/>
  <c r="J748" i="28"/>
  <c r="Z747" i="28"/>
  <c r="AX747" i="28"/>
  <c r="BH747" i="28"/>
  <c r="AW747" i="28"/>
  <c r="AR747" i="28"/>
  <c r="BB747" i="28"/>
  <c r="T747" i="28"/>
  <c r="U747" i="28"/>
  <c r="AA748" i="28" l="1"/>
  <c r="AU748" i="28"/>
  <c r="BH748" i="28"/>
  <c r="AB748" i="28"/>
  <c r="S748" i="28"/>
  <c r="AL748" i="28"/>
  <c r="AW748" i="28"/>
  <c r="Q748" i="28"/>
  <c r="X748" i="28"/>
  <c r="AG748" i="28"/>
  <c r="AF748" i="28"/>
  <c r="I749" i="28"/>
  <c r="H749" i="28" s="1"/>
  <c r="W748" i="28"/>
  <c r="AV748" i="28"/>
  <c r="J749" i="28"/>
  <c r="R748" i="28"/>
  <c r="AO748" i="28"/>
  <c r="AJ748" i="28"/>
  <c r="V748" i="28"/>
  <c r="BC748" i="28"/>
  <c r="K748" i="28"/>
  <c r="AZ748" i="28"/>
  <c r="AD748" i="28"/>
  <c r="O748" i="28"/>
  <c r="AS748" i="28"/>
  <c r="Z748" i="28"/>
  <c r="AP748" i="28"/>
  <c r="BB748" i="28"/>
  <c r="AR748" i="28"/>
  <c r="AH748" i="28"/>
  <c r="L748" i="28"/>
  <c r="BD748" i="28"/>
  <c r="AM748" i="28"/>
  <c r="AQ748" i="28"/>
  <c r="P748" i="28"/>
  <c r="BE748" i="28"/>
  <c r="AI748" i="28"/>
  <c r="AY748" i="28"/>
  <c r="BA748" i="28"/>
  <c r="M748" i="28"/>
  <c r="BF748" i="28"/>
  <c r="N748" i="28"/>
  <c r="AT748" i="28"/>
  <c r="T748" i="28"/>
  <c r="AX748" i="28"/>
  <c r="AE748" i="28"/>
  <c r="U748" i="28"/>
  <c r="BG748" i="28"/>
  <c r="AN748" i="28"/>
  <c r="Y748" i="28"/>
  <c r="AK748" i="28"/>
  <c r="AC748" i="28"/>
  <c r="AQ752" i="25"/>
  <c r="W752" i="25"/>
  <c r="T752" i="25"/>
  <c r="AH752" i="25"/>
  <c r="AF752" i="25"/>
  <c r="BE752" i="25"/>
  <c r="Q752" i="25"/>
  <c r="AI752" i="25"/>
  <c r="AJ752" i="25"/>
  <c r="AE752" i="25"/>
  <c r="AA752" i="25"/>
  <c r="AM752" i="25"/>
  <c r="K752" i="25"/>
  <c r="AL752" i="25"/>
  <c r="AC752" i="25"/>
  <c r="BB752" i="25"/>
  <c r="AO752" i="25"/>
  <c r="AV752" i="25"/>
  <c r="AZ752" i="25"/>
  <c r="BH752" i="25"/>
  <c r="AN752" i="25"/>
  <c r="J753" i="25"/>
  <c r="AP752" i="25"/>
  <c r="U752" i="25"/>
  <c r="R752" i="25"/>
  <c r="N752" i="25"/>
  <c r="P752" i="25"/>
  <c r="V752" i="25"/>
  <c r="BA752" i="25"/>
  <c r="L752" i="25"/>
  <c r="AS752" i="25"/>
  <c r="AB752" i="25"/>
  <c r="BI752" i="25"/>
  <c r="AD752" i="25"/>
  <c r="BF752" i="25"/>
  <c r="O752" i="25"/>
  <c r="AW752" i="25"/>
  <c r="BG752" i="25"/>
  <c r="X752" i="25"/>
  <c r="AK752" i="25"/>
  <c r="AR752" i="25"/>
  <c r="AX752" i="25"/>
  <c r="M752" i="25"/>
  <c r="Y752" i="25"/>
  <c r="BC752" i="25"/>
  <c r="AT752" i="25"/>
  <c r="AU752" i="25"/>
  <c r="S752" i="25"/>
  <c r="AY752" i="25"/>
  <c r="Z752" i="25"/>
  <c r="AG752" i="25"/>
  <c r="I753" i="25"/>
  <c r="H753" i="25" s="1"/>
  <c r="BD752" i="25"/>
  <c r="AK753" i="25" l="1"/>
  <c r="P753" i="25"/>
  <c r="Q753" i="25"/>
  <c r="BH753" i="25"/>
  <c r="S753" i="25"/>
  <c r="I754" i="25"/>
  <c r="H754" i="25" s="1"/>
  <c r="AR753" i="25"/>
  <c r="BB753" i="25"/>
  <c r="AV753" i="25"/>
  <c r="V753" i="25"/>
  <c r="AZ753" i="25"/>
  <c r="Y753" i="25"/>
  <c r="AT753" i="25"/>
  <c r="J754" i="25"/>
  <c r="AD753" i="25"/>
  <c r="BF753" i="25"/>
  <c r="M753" i="25"/>
  <c r="L753" i="25"/>
  <c r="Z753" i="25"/>
  <c r="AM753" i="25"/>
  <c r="AO753" i="25"/>
  <c r="BD753" i="25"/>
  <c r="O753" i="25"/>
  <c r="AL753" i="25"/>
  <c r="AA753" i="25"/>
  <c r="BG753" i="25"/>
  <c r="BC753" i="25"/>
  <c r="U753" i="25"/>
  <c r="BI753" i="25"/>
  <c r="BA753" i="25"/>
  <c r="AN753" i="25"/>
  <c r="AY753" i="25"/>
  <c r="AW753" i="25"/>
  <c r="AS753" i="25"/>
  <c r="AG753" i="25"/>
  <c r="AF753" i="25"/>
  <c r="T753" i="25"/>
  <c r="AU753" i="25"/>
  <c r="X753" i="25"/>
  <c r="N753" i="25"/>
  <c r="BE753" i="25"/>
  <c r="R753" i="25"/>
  <c r="W753" i="25"/>
  <c r="AQ753" i="25"/>
  <c r="AX753" i="25"/>
  <c r="AH753" i="25"/>
  <c r="AI753" i="25"/>
  <c r="K753" i="25"/>
  <c r="AC753" i="25"/>
  <c r="AP753" i="25"/>
  <c r="AJ753" i="25"/>
  <c r="AE753" i="25"/>
  <c r="AB753" i="25"/>
  <c r="X749" i="28"/>
  <c r="AH749" i="28"/>
  <c r="AQ749" i="28"/>
  <c r="AU749" i="28"/>
  <c r="U749" i="28"/>
  <c r="BD749" i="28"/>
  <c r="AJ749" i="28"/>
  <c r="AY749" i="28"/>
  <c r="N749" i="28"/>
  <c r="AC749" i="28"/>
  <c r="AX749" i="28"/>
  <c r="O749" i="28"/>
  <c r="Y749" i="28"/>
  <c r="AA749" i="28"/>
  <c r="BH749" i="28"/>
  <c r="AP749" i="28"/>
  <c r="AI749" i="28"/>
  <c r="P749" i="28"/>
  <c r="AV749" i="28"/>
  <c r="BE749" i="28"/>
  <c r="AB749" i="28"/>
  <c r="R749" i="28"/>
  <c r="AT749" i="28"/>
  <c r="J750" i="28"/>
  <c r="T749" i="28"/>
  <c r="W749" i="28"/>
  <c r="K749" i="28"/>
  <c r="AK749" i="28"/>
  <c r="V749" i="28"/>
  <c r="Q749" i="28"/>
  <c r="AS749" i="28"/>
  <c r="AE749" i="28"/>
  <c r="S749" i="28"/>
  <c r="I750" i="28"/>
  <c r="H750" i="28" s="1"/>
  <c r="BF749" i="28"/>
  <c r="AR749" i="28"/>
  <c r="Z749" i="28"/>
  <c r="AL749" i="28"/>
  <c r="AN749" i="28"/>
  <c r="AF749" i="28"/>
  <c r="BG749" i="28"/>
  <c r="AZ749" i="28"/>
  <c r="AM749" i="28"/>
  <c r="AG749" i="28"/>
  <c r="AW749" i="28"/>
  <c r="BB749" i="28"/>
  <c r="L749" i="28"/>
  <c r="BA749" i="28"/>
  <c r="AD749" i="28"/>
  <c r="AO749" i="28"/>
  <c r="M749" i="28"/>
  <c r="BC749" i="28"/>
  <c r="BD750" i="28" l="1"/>
  <c r="T750" i="28"/>
  <c r="Z750" i="28"/>
  <c r="AF750" i="28"/>
  <c r="AB750" i="28"/>
  <c r="AC750" i="28"/>
  <c r="AV750" i="28"/>
  <c r="AK750" i="28"/>
  <c r="V750" i="28"/>
  <c r="AS750" i="28"/>
  <c r="AW750" i="28"/>
  <c r="Y750" i="28"/>
  <c r="AN750" i="28"/>
  <c r="BE750" i="28"/>
  <c r="AI750" i="28"/>
  <c r="AP750" i="28"/>
  <c r="S750" i="28"/>
  <c r="AQ750" i="28"/>
  <c r="AO750" i="28"/>
  <c r="R750" i="28"/>
  <c r="L750" i="28"/>
  <c r="Q750" i="28"/>
  <c r="J751" i="28"/>
  <c r="W750" i="28"/>
  <c r="AD750" i="28"/>
  <c r="AG750" i="28"/>
  <c r="BB750" i="28"/>
  <c r="BG750" i="28"/>
  <c r="BH750" i="28"/>
  <c r="X750" i="28"/>
  <c r="AE750" i="28"/>
  <c r="AX750" i="28"/>
  <c r="O750" i="28"/>
  <c r="U750" i="28"/>
  <c r="N750" i="28"/>
  <c r="K750" i="28"/>
  <c r="AZ750" i="28"/>
  <c r="I751" i="28"/>
  <c r="H751" i="28" s="1"/>
  <c r="AA750" i="28"/>
  <c r="AM750" i="28"/>
  <c r="BF750" i="28"/>
  <c r="AL750" i="28"/>
  <c r="AH750" i="28"/>
  <c r="P750" i="28"/>
  <c r="AU750" i="28"/>
  <c r="AJ750" i="28"/>
  <c r="BC750" i="28"/>
  <c r="AY750" i="28"/>
  <c r="AR750" i="28"/>
  <c r="M750" i="28"/>
  <c r="AT750" i="28"/>
  <c r="BA750" i="28"/>
  <c r="BH754" i="25"/>
  <c r="X754" i="25"/>
  <c r="AL754" i="25"/>
  <c r="AI754" i="25"/>
  <c r="J755" i="25"/>
  <c r="N754" i="25"/>
  <c r="M754" i="25"/>
  <c r="AE754" i="25"/>
  <c r="S754" i="25"/>
  <c r="I755" i="25"/>
  <c r="H755" i="25" s="1"/>
  <c r="L754" i="25"/>
  <c r="BG754" i="25"/>
  <c r="Y754" i="25"/>
  <c r="AB754" i="25"/>
  <c r="AZ754" i="25"/>
  <c r="AV754" i="25"/>
  <c r="AS754" i="25"/>
  <c r="AQ754" i="25"/>
  <c r="AY754" i="25"/>
  <c r="AH754" i="25"/>
  <c r="AT754" i="25"/>
  <c r="V754" i="25"/>
  <c r="W754" i="25"/>
  <c r="AU754" i="25"/>
  <c r="AD754" i="25"/>
  <c r="P754" i="25"/>
  <c r="T754" i="25"/>
  <c r="AM754" i="25"/>
  <c r="AW754" i="25"/>
  <c r="AC754" i="25"/>
  <c r="BB754" i="25"/>
  <c r="R754" i="25"/>
  <c r="AP754" i="25"/>
  <c r="AN754" i="25"/>
  <c r="AO754" i="25"/>
  <c r="BF754" i="25"/>
  <c r="BA754" i="25"/>
  <c r="AR754" i="25"/>
  <c r="BD754" i="25"/>
  <c r="AF754" i="25"/>
  <c r="AX754" i="25"/>
  <c r="AK754" i="25"/>
  <c r="AJ754" i="25"/>
  <c r="O754" i="25"/>
  <c r="U754" i="25"/>
  <c r="BC754" i="25"/>
  <c r="Z754" i="25"/>
  <c r="K754" i="25"/>
  <c r="Q754" i="25"/>
  <c r="BI754" i="25"/>
  <c r="AG754" i="25"/>
  <c r="AA754" i="25"/>
  <c r="BE754" i="25"/>
  <c r="BD751" i="28" l="1"/>
  <c r="BG751" i="28"/>
  <c r="AT751" i="28"/>
  <c r="J752" i="28"/>
  <c r="AZ751" i="28"/>
  <c r="Q751" i="28"/>
  <c r="AH751" i="28"/>
  <c r="BE751" i="28"/>
  <c r="AG751" i="28"/>
  <c r="AJ751" i="28"/>
  <c r="BH751" i="28"/>
  <c r="I752" i="28"/>
  <c r="H752" i="28" s="1"/>
  <c r="Z751" i="28"/>
  <c r="AK751" i="28"/>
  <c r="AM751" i="28"/>
  <c r="AA751" i="28"/>
  <c r="AF751" i="28"/>
  <c r="AE751" i="28"/>
  <c r="AQ751" i="28"/>
  <c r="O751" i="28"/>
  <c r="S751" i="28"/>
  <c r="AV751" i="28"/>
  <c r="BA751" i="28"/>
  <c r="AL751" i="28"/>
  <c r="BB751" i="28"/>
  <c r="M751" i="28"/>
  <c r="V751" i="28"/>
  <c r="AO751" i="28"/>
  <c r="AY751" i="28"/>
  <c r="AD751" i="28"/>
  <c r="L751" i="28"/>
  <c r="AN751" i="28"/>
  <c r="AI751" i="28"/>
  <c r="AX751" i="28"/>
  <c r="AU751" i="28"/>
  <c r="AW751" i="28"/>
  <c r="X751" i="28"/>
  <c r="Y751" i="28"/>
  <c r="N751" i="28"/>
  <c r="K751" i="28"/>
  <c r="R751" i="28"/>
  <c r="W751" i="28"/>
  <c r="BF751" i="28"/>
  <c r="AS751" i="28"/>
  <c r="AP751" i="28"/>
  <c r="AR751" i="28"/>
  <c r="P751" i="28"/>
  <c r="AC751" i="28"/>
  <c r="BC751" i="28"/>
  <c r="AB751" i="28"/>
  <c r="T751" i="28"/>
  <c r="U751" i="28"/>
  <c r="AD755" i="25"/>
  <c r="Q755" i="25"/>
  <c r="AY755" i="25"/>
  <c r="AZ755" i="25"/>
  <c r="AH755" i="25"/>
  <c r="AT755" i="25"/>
  <c r="Z755" i="25"/>
  <c r="BF755" i="25"/>
  <c r="V755" i="25"/>
  <c r="AR755" i="25"/>
  <c r="AX755" i="25"/>
  <c r="BC755" i="25"/>
  <c r="BD755" i="25"/>
  <c r="N755" i="25"/>
  <c r="AP755" i="25"/>
  <c r="M755" i="25"/>
  <c r="O755" i="25"/>
  <c r="AC755" i="25"/>
  <c r="BB755" i="25"/>
  <c r="K755" i="25"/>
  <c r="AA755" i="25"/>
  <c r="R755" i="25"/>
  <c r="AM755" i="25"/>
  <c r="AU755" i="25"/>
  <c r="X755" i="25"/>
  <c r="BE755" i="25"/>
  <c r="AQ755" i="25"/>
  <c r="BH755" i="25"/>
  <c r="AE755" i="25"/>
  <c r="AL755" i="25"/>
  <c r="Y755" i="25"/>
  <c r="I756" i="25"/>
  <c r="H756" i="25" s="1"/>
  <c r="BG755" i="25"/>
  <c r="AB755" i="25"/>
  <c r="AN755" i="25"/>
  <c r="AS755" i="25"/>
  <c r="AO755" i="25"/>
  <c r="P755" i="25"/>
  <c r="AJ755" i="25"/>
  <c r="BI755" i="25"/>
  <c r="BA755" i="25"/>
  <c r="AV755" i="25"/>
  <c r="AW755" i="25"/>
  <c r="AF755" i="25"/>
  <c r="S755" i="25"/>
  <c r="AG755" i="25"/>
  <c r="AI755" i="25"/>
  <c r="T755" i="25"/>
  <c r="L755" i="25"/>
  <c r="AK755" i="25"/>
  <c r="U755" i="25"/>
  <c r="J756" i="25"/>
  <c r="W755" i="25"/>
  <c r="BF752" i="28" l="1"/>
  <c r="AH752" i="28"/>
  <c r="AF752" i="28"/>
  <c r="M752" i="28"/>
  <c r="V752" i="28"/>
  <c r="BC752" i="28"/>
  <c r="AA752" i="28"/>
  <c r="AM752" i="28"/>
  <c r="AB752" i="28"/>
  <c r="AQ752" i="28"/>
  <c r="AG752" i="28"/>
  <c r="I753" i="28"/>
  <c r="H753" i="28" s="1"/>
  <c r="AZ752" i="28"/>
  <c r="BE752" i="28"/>
  <c r="AY752" i="28"/>
  <c r="AN752" i="28"/>
  <c r="AP752" i="28"/>
  <c r="BB752" i="28"/>
  <c r="R752" i="28"/>
  <c r="AU752" i="28"/>
  <c r="N752" i="28"/>
  <c r="AO752" i="28"/>
  <c r="AJ752" i="28"/>
  <c r="W752" i="28"/>
  <c r="BH752" i="28"/>
  <c r="AK752" i="28"/>
  <c r="O752" i="28"/>
  <c r="X752" i="28"/>
  <c r="AI752" i="28"/>
  <c r="AS752" i="28"/>
  <c r="AV752" i="28"/>
  <c r="BG752" i="28"/>
  <c r="Z752" i="28"/>
  <c r="AC752" i="28"/>
  <c r="K752" i="28"/>
  <c r="Q752" i="28"/>
  <c r="P752" i="28"/>
  <c r="U752" i="28"/>
  <c r="T752" i="28"/>
  <c r="AX752" i="28"/>
  <c r="BD752" i="28"/>
  <c r="AL752" i="28"/>
  <c r="L752" i="28"/>
  <c r="AR752" i="28"/>
  <c r="Y752" i="28"/>
  <c r="S752" i="28"/>
  <c r="AE752" i="28"/>
  <c r="J753" i="28"/>
  <c r="AD752" i="28"/>
  <c r="AT752" i="28"/>
  <c r="AW752" i="28"/>
  <c r="BA752" i="28"/>
  <c r="BH756" i="25"/>
  <c r="BE756" i="25"/>
  <c r="AX756" i="25"/>
  <c r="BG756" i="25"/>
  <c r="AE756" i="25"/>
  <c r="N756" i="25"/>
  <c r="V756" i="25"/>
  <c r="BF756" i="25"/>
  <c r="AT756" i="25"/>
  <c r="P756" i="25"/>
  <c r="AG756" i="25"/>
  <c r="AR756" i="25"/>
  <c r="AC756" i="25"/>
  <c r="O756" i="25"/>
  <c r="M756" i="25"/>
  <c r="AN756" i="25"/>
  <c r="AY756" i="25"/>
  <c r="AF756" i="25"/>
  <c r="AL756" i="25"/>
  <c r="R756" i="25"/>
  <c r="J757" i="25"/>
  <c r="W756" i="25"/>
  <c r="Y756" i="25"/>
  <c r="Q756" i="25"/>
  <c r="AU756" i="25"/>
  <c r="AO756" i="25"/>
  <c r="BD756" i="25"/>
  <c r="BI756" i="25"/>
  <c r="K756" i="25"/>
  <c r="BC756" i="25"/>
  <c r="AV756" i="25"/>
  <c r="AZ756" i="25"/>
  <c r="AW756" i="25"/>
  <c r="Z756" i="25"/>
  <c r="X756" i="25"/>
  <c r="AS756" i="25"/>
  <c r="AK756" i="25"/>
  <c r="L756" i="25"/>
  <c r="AH756" i="25"/>
  <c r="S756" i="25"/>
  <c r="T756" i="25"/>
  <c r="AQ756" i="25"/>
  <c r="AJ756" i="25"/>
  <c r="AM756" i="25"/>
  <c r="AI756" i="25"/>
  <c r="I757" i="25"/>
  <c r="H757" i="25" s="1"/>
  <c r="AP756" i="25"/>
  <c r="AD756" i="25"/>
  <c r="AA756" i="25"/>
  <c r="AB756" i="25"/>
  <c r="BA756" i="25"/>
  <c r="BB756" i="25"/>
  <c r="U756" i="25"/>
  <c r="AC753" i="28" l="1"/>
  <c r="L753" i="28"/>
  <c r="J754" i="28"/>
  <c r="AH753" i="28"/>
  <c r="I754" i="28"/>
  <c r="H754" i="28" s="1"/>
  <c r="V753" i="28"/>
  <c r="W753" i="28"/>
  <c r="AN753" i="28"/>
  <c r="Y753" i="28"/>
  <c r="M753" i="28"/>
  <c r="AI753" i="28"/>
  <c r="AE753" i="28"/>
  <c r="AT753" i="28"/>
  <c r="Z753" i="28"/>
  <c r="T753" i="28"/>
  <c r="AY753" i="28"/>
  <c r="AG753" i="28"/>
  <c r="BB753" i="28"/>
  <c r="BC753" i="28"/>
  <c r="AX753" i="28"/>
  <c r="BG753" i="28"/>
  <c r="AU753" i="28"/>
  <c r="AR753" i="28"/>
  <c r="N753" i="28"/>
  <c r="BH753" i="28"/>
  <c r="AP753" i="28"/>
  <c r="R753" i="28"/>
  <c r="AB753" i="28"/>
  <c r="AJ753" i="28"/>
  <c r="K753" i="28"/>
  <c r="O753" i="28"/>
  <c r="AW753" i="28"/>
  <c r="AM753" i="28"/>
  <c r="AK753" i="28"/>
  <c r="P753" i="28"/>
  <c r="AQ753" i="28"/>
  <c r="X753" i="28"/>
  <c r="AF753" i="28"/>
  <c r="BF753" i="28"/>
  <c r="BA753" i="28"/>
  <c r="BE753" i="28"/>
  <c r="AZ753" i="28"/>
  <c r="AS753" i="28"/>
  <c r="AV753" i="28"/>
  <c r="AO753" i="28"/>
  <c r="Q753" i="28"/>
  <c r="BD753" i="28"/>
  <c r="AL753" i="28"/>
  <c r="AA753" i="28"/>
  <c r="U753" i="28"/>
  <c r="AD753" i="28"/>
  <c r="S753" i="28"/>
  <c r="O757" i="25"/>
  <c r="Y757" i="25"/>
  <c r="P757" i="25"/>
  <c r="AD757" i="25"/>
  <c r="AC757" i="25"/>
  <c r="R757" i="25"/>
  <c r="AO757" i="25"/>
  <c r="AS757" i="25"/>
  <c r="AL757" i="25"/>
  <c r="AU757" i="25"/>
  <c r="AX757" i="25"/>
  <c r="AR757" i="25"/>
  <c r="N757" i="25"/>
  <c r="AJ757" i="25"/>
  <c r="AE757" i="25"/>
  <c r="AA757" i="25"/>
  <c r="BF757" i="25"/>
  <c r="L757" i="25"/>
  <c r="AT757" i="25"/>
  <c r="K757" i="25"/>
  <c r="BC757" i="25"/>
  <c r="AH757" i="25"/>
  <c r="M757" i="25"/>
  <c r="BA757" i="25"/>
  <c r="I758" i="25"/>
  <c r="H758" i="25" s="1"/>
  <c r="J758" i="25"/>
  <c r="AM757" i="25"/>
  <c r="AI757" i="25"/>
  <c r="W757" i="25"/>
  <c r="AK757" i="25"/>
  <c r="BD757" i="25"/>
  <c r="AN757" i="25"/>
  <c r="AQ757" i="25"/>
  <c r="AB757" i="25"/>
  <c r="V757" i="25"/>
  <c r="T757" i="25"/>
  <c r="AF757" i="25"/>
  <c r="AZ757" i="25"/>
  <c r="BB757" i="25"/>
  <c r="X757" i="25"/>
  <c r="BH757" i="25"/>
  <c r="AV757" i="25"/>
  <c r="AP757" i="25"/>
  <c r="AG757" i="25"/>
  <c r="BE757" i="25"/>
  <c r="BG757" i="25"/>
  <c r="Z757" i="25"/>
  <c r="AW757" i="25"/>
  <c r="AY757" i="25"/>
  <c r="BI757" i="25"/>
  <c r="Q757" i="25"/>
  <c r="S757" i="25"/>
  <c r="U757" i="25"/>
  <c r="S758" i="25" l="1"/>
  <c r="AN758" i="25"/>
  <c r="L758" i="25"/>
  <c r="AO758" i="25"/>
  <c r="AU758" i="25"/>
  <c r="AC758" i="25"/>
  <c r="I759" i="25"/>
  <c r="H759" i="25" s="1"/>
  <c r="AV758" i="25"/>
  <c r="BG758" i="25"/>
  <c r="J759" i="25"/>
  <c r="Q758" i="25"/>
  <c r="AB758" i="25"/>
  <c r="AH758" i="25"/>
  <c r="AQ758" i="25"/>
  <c r="AI758" i="25"/>
  <c r="AS758" i="25"/>
  <c r="AM758" i="25"/>
  <c r="AF758" i="25"/>
  <c r="AT758" i="25"/>
  <c r="U758" i="25"/>
  <c r="BD758" i="25"/>
  <c r="AK758" i="25"/>
  <c r="Z758" i="25"/>
  <c r="V758" i="25"/>
  <c r="AJ758" i="25"/>
  <c r="BC758" i="25"/>
  <c r="BI758" i="25"/>
  <c r="O758" i="25"/>
  <c r="N758" i="25"/>
  <c r="BH758" i="25"/>
  <c r="Y758" i="25"/>
  <c r="BA758" i="25"/>
  <c r="M758" i="25"/>
  <c r="AD758" i="25"/>
  <c r="BB758" i="25"/>
  <c r="AA758" i="25"/>
  <c r="R758" i="25"/>
  <c r="AP758" i="25"/>
  <c r="X758" i="25"/>
  <c r="AY758" i="25"/>
  <c r="P758" i="25"/>
  <c r="BF758" i="25"/>
  <c r="T758" i="25"/>
  <c r="AL758" i="25"/>
  <c r="AG758" i="25"/>
  <c r="AZ758" i="25"/>
  <c r="AX758" i="25"/>
  <c r="AW758" i="25"/>
  <c r="K758" i="25"/>
  <c r="W758" i="25"/>
  <c r="AE758" i="25"/>
  <c r="AR758" i="25"/>
  <c r="BE758" i="25"/>
  <c r="Y754" i="28"/>
  <c r="AT754" i="28"/>
  <c r="AJ754" i="28"/>
  <c r="N754" i="28"/>
  <c r="I755" i="28"/>
  <c r="H755" i="28" s="1"/>
  <c r="AO754" i="28"/>
  <c r="V754" i="28"/>
  <c r="AZ754" i="28"/>
  <c r="AP754" i="28"/>
  <c r="AC754" i="28"/>
  <c r="K754" i="28"/>
  <c r="AM754" i="28"/>
  <c r="AU754" i="28"/>
  <c r="S754" i="28"/>
  <c r="AG754" i="28"/>
  <c r="T754" i="28"/>
  <c r="X754" i="28"/>
  <c r="Q754" i="28"/>
  <c r="O754" i="28"/>
  <c r="AS754" i="28"/>
  <c r="M754" i="28"/>
  <c r="AF754" i="28"/>
  <c r="BG754" i="28"/>
  <c r="AD754" i="28"/>
  <c r="AY754" i="28"/>
  <c r="AI754" i="28"/>
  <c r="AW754" i="28"/>
  <c r="BD754" i="28"/>
  <c r="AV754" i="28"/>
  <c r="BB754" i="28"/>
  <c r="W754" i="28"/>
  <c r="BF754" i="28"/>
  <c r="J755" i="28"/>
  <c r="BH754" i="28"/>
  <c r="AK754" i="28"/>
  <c r="BE754" i="28"/>
  <c r="U754" i="28"/>
  <c r="AQ754" i="28"/>
  <c r="AX754" i="28"/>
  <c r="Z754" i="28"/>
  <c r="AB754" i="28"/>
  <c r="AH754" i="28"/>
  <c r="AL754" i="28"/>
  <c r="AN754" i="28"/>
  <c r="R754" i="28"/>
  <c r="AA754" i="28"/>
  <c r="P754" i="28"/>
  <c r="AR754" i="28"/>
  <c r="AE754" i="28"/>
  <c r="L754" i="28"/>
  <c r="BC754" i="28"/>
  <c r="BA754" i="28"/>
  <c r="Y755" i="28" l="1"/>
  <c r="AZ755" i="28"/>
  <c r="J756" i="28"/>
  <c r="V755" i="28"/>
  <c r="I756" i="28"/>
  <c r="H756" i="28" s="1"/>
  <c r="BF755" i="28"/>
  <c r="BG755" i="28"/>
  <c r="AT755" i="28"/>
  <c r="AX755" i="28"/>
  <c r="BD755" i="28"/>
  <c r="BE755" i="28"/>
  <c r="BH755" i="28"/>
  <c r="R755" i="28"/>
  <c r="BC755" i="28"/>
  <c r="AC755" i="28"/>
  <c r="K755" i="28"/>
  <c r="AG755" i="28"/>
  <c r="AP755" i="28"/>
  <c r="AJ755" i="28"/>
  <c r="BB755" i="28"/>
  <c r="AQ755" i="28"/>
  <c r="M755" i="28"/>
  <c r="Q755" i="28"/>
  <c r="AF755" i="28"/>
  <c r="X755" i="28"/>
  <c r="AH755" i="28"/>
  <c r="AV755" i="28"/>
  <c r="BA755" i="28"/>
  <c r="N755" i="28"/>
  <c r="T755" i="28"/>
  <c r="AN755" i="28"/>
  <c r="AB755" i="28"/>
  <c r="AY755" i="28"/>
  <c r="AD755" i="28"/>
  <c r="O755" i="28"/>
  <c r="AS755" i="28"/>
  <c r="AL755" i="28"/>
  <c r="P755" i="28"/>
  <c r="AM755" i="28"/>
  <c r="L755" i="28"/>
  <c r="U755" i="28"/>
  <c r="S755" i="28"/>
  <c r="AU755" i="28"/>
  <c r="W755" i="28"/>
  <c r="AA755" i="28"/>
  <c r="AE755" i="28"/>
  <c r="Z755" i="28"/>
  <c r="AO755" i="28"/>
  <c r="AI755" i="28"/>
  <c r="AW755" i="28"/>
  <c r="AK755" i="28"/>
  <c r="AR755" i="28"/>
  <c r="Q759" i="25"/>
  <c r="BG759" i="25"/>
  <c r="AR759" i="25"/>
  <c r="AD759" i="25"/>
  <c r="AJ759" i="25"/>
  <c r="AQ759" i="25"/>
  <c r="AT759" i="25"/>
  <c r="O759" i="25"/>
  <c r="X759" i="25"/>
  <c r="T759" i="25"/>
  <c r="M759" i="25"/>
  <c r="AX759" i="25"/>
  <c r="AH759" i="25"/>
  <c r="BA759" i="25"/>
  <c r="AA759" i="25"/>
  <c r="AS759" i="25"/>
  <c r="I760" i="25"/>
  <c r="H760" i="25" s="1"/>
  <c r="V759" i="25"/>
  <c r="AC759" i="25"/>
  <c r="P759" i="25"/>
  <c r="L759" i="25"/>
  <c r="U759" i="25"/>
  <c r="N759" i="25"/>
  <c r="AG759" i="25"/>
  <c r="AB759" i="25"/>
  <c r="AZ759" i="25"/>
  <c r="AL759" i="25"/>
  <c r="K759" i="25"/>
  <c r="J760" i="25"/>
  <c r="AP759" i="25"/>
  <c r="AO759" i="25"/>
  <c r="R759" i="25"/>
  <c r="Z759" i="25"/>
  <c r="BE759" i="25"/>
  <c r="Y759" i="25"/>
  <c r="W759" i="25"/>
  <c r="BC759" i="25"/>
  <c r="BF759" i="25"/>
  <c r="S759" i="25"/>
  <c r="AF759" i="25"/>
  <c r="AE759" i="25"/>
  <c r="AK759" i="25"/>
  <c r="AY759" i="25"/>
  <c r="BH759" i="25"/>
  <c r="BI759" i="25"/>
  <c r="BD759" i="25"/>
  <c r="AW759" i="25"/>
  <c r="AI759" i="25"/>
  <c r="AV759" i="25"/>
  <c r="AN759" i="25"/>
  <c r="AM759" i="25"/>
  <c r="BB759" i="25"/>
  <c r="AU759" i="25"/>
  <c r="O760" i="25" l="1"/>
  <c r="AS760" i="25"/>
  <c r="BC760" i="25"/>
  <c r="AF760" i="25"/>
  <c r="K760" i="25"/>
  <c r="AT760" i="25"/>
  <c r="Z760" i="25"/>
  <c r="AJ760" i="25"/>
  <c r="AQ760" i="25"/>
  <c r="AH760" i="25"/>
  <c r="AC760" i="25"/>
  <c r="S760" i="25"/>
  <c r="AY760" i="25"/>
  <c r="BB760" i="25"/>
  <c r="R760" i="25"/>
  <c r="BE760" i="25"/>
  <c r="AX760" i="25"/>
  <c r="AU760" i="25"/>
  <c r="AK760" i="25"/>
  <c r="AG760" i="25"/>
  <c r="AA760" i="25"/>
  <c r="AB760" i="25"/>
  <c r="T760" i="25"/>
  <c r="Q760" i="25"/>
  <c r="W760" i="25"/>
  <c r="Y760" i="25"/>
  <c r="AZ760" i="25"/>
  <c r="BD760" i="25"/>
  <c r="BI760" i="25"/>
  <c r="BA760" i="25"/>
  <c r="P760" i="25"/>
  <c r="AR760" i="25"/>
  <c r="BH760" i="25"/>
  <c r="U760" i="25"/>
  <c r="BF760" i="25"/>
  <c r="N760" i="25"/>
  <c r="AM760" i="25"/>
  <c r="AW760" i="25"/>
  <c r="AE760" i="25"/>
  <c r="L760" i="25"/>
  <c r="V760" i="25"/>
  <c r="AD760" i="25"/>
  <c r="AP760" i="25"/>
  <c r="X760" i="25"/>
  <c r="AN760" i="25"/>
  <c r="AI760" i="25"/>
  <c r="BG760" i="25"/>
  <c r="AO760" i="25"/>
  <c r="AV760" i="25"/>
  <c r="AL760" i="25"/>
  <c r="M760" i="25"/>
  <c r="W756" i="28"/>
  <c r="AI756" i="28"/>
  <c r="AM756" i="28"/>
  <c r="AP756" i="28"/>
  <c r="AG756" i="28"/>
  <c r="AC756" i="28"/>
  <c r="BC756" i="28"/>
  <c r="AK756" i="28"/>
  <c r="X756" i="28"/>
  <c r="K756" i="28"/>
  <c r="S756" i="28"/>
  <c r="M756" i="28"/>
  <c r="Q756" i="28"/>
  <c r="AA756" i="28"/>
  <c r="BE756" i="28"/>
  <c r="AU756" i="28"/>
  <c r="BB756" i="28"/>
  <c r="AS756" i="28"/>
  <c r="BG756" i="28"/>
  <c r="V756" i="28"/>
  <c r="AB756" i="28"/>
  <c r="AH756" i="28"/>
  <c r="AV756" i="28"/>
  <c r="O756" i="28"/>
  <c r="N756" i="28"/>
  <c r="AW756" i="28"/>
  <c r="BA756" i="28"/>
  <c r="AX756" i="28"/>
  <c r="AR756" i="28"/>
  <c r="BF756" i="28"/>
  <c r="AT756" i="28"/>
  <c r="AE756" i="28"/>
  <c r="AO756" i="28"/>
  <c r="BH756" i="28"/>
  <c r="AN756" i="28"/>
  <c r="Z756" i="28"/>
  <c r="T756" i="28"/>
  <c r="AY756" i="28"/>
  <c r="Y756" i="28"/>
  <c r="BD756" i="28"/>
  <c r="J757" i="28"/>
  <c r="R756" i="28"/>
  <c r="AZ756" i="28"/>
  <c r="AF756" i="28"/>
  <c r="AL756" i="28"/>
  <c r="P756" i="28"/>
  <c r="AJ756" i="28"/>
  <c r="L756" i="28"/>
  <c r="AQ756" i="28"/>
  <c r="AD756" i="28"/>
  <c r="U756" i="28"/>
  <c r="I757" i="28"/>
  <c r="H757" i="28" s="1"/>
  <c r="L7" i="24"/>
  <c r="L14" i="24"/>
  <c r="M11" i="24"/>
  <c r="M14" i="24"/>
  <c r="BB757" i="28" l="1"/>
  <c r="AM757" i="28"/>
  <c r="J758" i="28"/>
  <c r="BF757" i="28"/>
  <c r="AC757" i="28"/>
  <c r="AV757" i="28"/>
  <c r="S757" i="28"/>
  <c r="O757" i="28"/>
  <c r="AI757" i="28"/>
  <c r="AF757" i="28"/>
  <c r="AZ757" i="28"/>
  <c r="T757" i="28"/>
  <c r="Z757" i="28"/>
  <c r="BH757" i="28"/>
  <c r="AN757" i="28"/>
  <c r="AQ757" i="28"/>
  <c r="AY757" i="28"/>
  <c r="P757" i="28"/>
  <c r="BG757" i="28"/>
  <c r="AT757" i="28"/>
  <c r="AH757" i="28"/>
  <c r="AD757" i="28"/>
  <c r="AP757" i="28"/>
  <c r="Q757" i="28"/>
  <c r="AX757" i="28"/>
  <c r="AR757" i="28"/>
  <c r="I758" i="28"/>
  <c r="H758" i="28" s="1"/>
  <c r="AW757" i="28"/>
  <c r="N757" i="28"/>
  <c r="AB757" i="28"/>
  <c r="AS757" i="28"/>
  <c r="K757" i="28"/>
  <c r="X757" i="28"/>
  <c r="AO757" i="28"/>
  <c r="AL757" i="28"/>
  <c r="M757" i="28"/>
  <c r="AE757" i="28"/>
  <c r="R757" i="28"/>
  <c r="AA757" i="28"/>
  <c r="L757" i="28"/>
  <c r="BD757" i="28"/>
  <c r="AJ757" i="28"/>
  <c r="BC757" i="28"/>
  <c r="BE757" i="28"/>
  <c r="AG757" i="28"/>
  <c r="W757" i="28"/>
  <c r="V757" i="28"/>
  <c r="AU757" i="28"/>
  <c r="Y757" i="28"/>
  <c r="U757" i="28"/>
  <c r="BA757" i="28"/>
  <c r="AK757" i="28"/>
  <c r="M6" i="24"/>
  <c r="M13" i="24"/>
  <c r="L11" i="24"/>
  <c r="M5" i="24"/>
  <c r="M10" i="24"/>
  <c r="M8" i="24"/>
  <c r="L10" i="24"/>
  <c r="M9" i="24"/>
  <c r="M12" i="24"/>
  <c r="M7" i="24"/>
  <c r="L5" i="24"/>
  <c r="L9" i="24"/>
  <c r="L12" i="24"/>
  <c r="L6" i="24"/>
  <c r="L8" i="24"/>
  <c r="L13" i="24"/>
  <c r="BB758" i="28" l="1"/>
  <c r="AH758" i="28"/>
  <c r="W758" i="28"/>
  <c r="T758" i="28"/>
  <c r="X758" i="28"/>
  <c r="Z758" i="28"/>
  <c r="BC758" i="28"/>
  <c r="AV758" i="28"/>
  <c r="BG758" i="28"/>
  <c r="Y758" i="28"/>
  <c r="AX758" i="28"/>
  <c r="N758" i="28"/>
  <c r="Q758" i="28"/>
  <c r="AO758" i="28"/>
  <c r="AY758" i="28"/>
  <c r="J759" i="28"/>
  <c r="AL758" i="28"/>
  <c r="AU758" i="28"/>
  <c r="L758" i="28"/>
  <c r="AS758" i="28"/>
  <c r="AE758" i="28"/>
  <c r="R758" i="28"/>
  <c r="BF758" i="28"/>
  <c r="AF758" i="28"/>
  <c r="S758" i="28"/>
  <c r="M758" i="28"/>
  <c r="V758" i="28"/>
  <c r="AB758" i="28"/>
  <c r="AN758" i="28"/>
  <c r="AZ758" i="28"/>
  <c r="BA758" i="28"/>
  <c r="O758" i="28"/>
  <c r="AI758" i="28"/>
  <c r="AQ758" i="28"/>
  <c r="AR758" i="28"/>
  <c r="AT758" i="28"/>
  <c r="AG758" i="28"/>
  <c r="AA758" i="28"/>
  <c r="I759" i="28"/>
  <c r="H759" i="28" s="1"/>
  <c r="P758" i="28"/>
  <c r="AW758" i="28"/>
  <c r="BD758" i="28"/>
  <c r="AD758" i="28"/>
  <c r="AP758" i="28"/>
  <c r="U758" i="28"/>
  <c r="AJ758" i="28"/>
  <c r="BE758" i="28"/>
  <c r="AM758" i="28"/>
  <c r="AK758" i="28"/>
  <c r="K758" i="28"/>
  <c r="BH758" i="28"/>
  <c r="AC758" i="28"/>
  <c r="BE759" i="28" l="1"/>
  <c r="T759" i="28"/>
  <c r="AX759" i="28"/>
  <c r="AQ759" i="28"/>
  <c r="AB759" i="28"/>
  <c r="J760" i="28"/>
  <c r="W759" i="28"/>
  <c r="AK759" i="28"/>
  <c r="BD759" i="28"/>
  <c r="Z759" i="28"/>
  <c r="AA759" i="28"/>
  <c r="BF759" i="28"/>
  <c r="N759" i="28"/>
  <c r="AM759" i="28"/>
  <c r="AR759" i="28"/>
  <c r="BG759" i="28"/>
  <c r="R759" i="28"/>
  <c r="BA759" i="28"/>
  <c r="U759" i="28"/>
  <c r="AS759" i="28"/>
  <c r="AZ759" i="28"/>
  <c r="AC759" i="28"/>
  <c r="K759" i="28"/>
  <c r="AN759" i="28"/>
  <c r="BH759" i="28"/>
  <c r="AH759" i="28"/>
  <c r="BC759" i="28"/>
  <c r="AG759" i="28"/>
  <c r="I760" i="28"/>
  <c r="H760" i="28" s="1"/>
  <c r="AF759" i="28"/>
  <c r="AW759" i="28"/>
  <c r="AE759" i="28"/>
  <c r="Q759" i="28"/>
  <c r="P759" i="28"/>
  <c r="AY759" i="28"/>
  <c r="X759" i="28"/>
  <c r="AU759" i="28"/>
  <c r="Y759" i="28"/>
  <c r="AD759" i="28"/>
  <c r="O759" i="28"/>
  <c r="V759" i="28"/>
  <c r="M759" i="28"/>
  <c r="AV759" i="28"/>
  <c r="L759" i="28"/>
  <c r="AP759" i="28"/>
  <c r="AO759" i="28"/>
  <c r="AJ759" i="28"/>
  <c r="AL759" i="28"/>
  <c r="AT759" i="28"/>
  <c r="BB759" i="28"/>
  <c r="AI759" i="28"/>
  <c r="S759" i="28"/>
  <c r="BB760" i="28" l="1"/>
  <c r="V760" i="28"/>
  <c r="AY760" i="28"/>
  <c r="BD760" i="28"/>
  <c r="AO760" i="28"/>
  <c r="AB760" i="28"/>
  <c r="N760" i="28"/>
  <c r="K760" i="28"/>
  <c r="S760" i="28"/>
  <c r="X760" i="28"/>
  <c r="AD760" i="28"/>
  <c r="Q760" i="28"/>
  <c r="I761" i="28"/>
  <c r="H761" i="28" s="1"/>
  <c r="AV760" i="28"/>
  <c r="AC760" i="28"/>
  <c r="Z760" i="28"/>
  <c r="M760" i="28"/>
  <c r="P760" i="28"/>
  <c r="AQ760" i="28"/>
  <c r="Y760" i="28"/>
  <c r="BC760" i="28"/>
  <c r="BE760" i="28"/>
  <c r="AU760" i="28"/>
  <c r="BG760" i="28"/>
  <c r="AL760" i="28"/>
  <c r="AA760" i="28"/>
  <c r="AF760" i="28"/>
  <c r="AX760" i="28"/>
  <c r="R760" i="28"/>
  <c r="AN760" i="28"/>
  <c r="AP760" i="28"/>
  <c r="O760" i="28"/>
  <c r="AZ760" i="28"/>
  <c r="AR760" i="28"/>
  <c r="AT760" i="28"/>
  <c r="AM760" i="28"/>
  <c r="L760" i="28"/>
  <c r="U760" i="28"/>
  <c r="BF760" i="28"/>
  <c r="AE760" i="28"/>
  <c r="AH760" i="28"/>
  <c r="AG760" i="28"/>
  <c r="W760" i="28"/>
  <c r="T760" i="28"/>
  <c r="AJ760" i="28"/>
  <c r="J761" i="28"/>
  <c r="AS760" i="28"/>
  <c r="BA760" i="28"/>
  <c r="BH760" i="28"/>
  <c r="AW760" i="28"/>
  <c r="AI760" i="28"/>
  <c r="AK760" i="28"/>
  <c r="AD761" i="28" l="1"/>
  <c r="L761" i="28"/>
  <c r="V761" i="28"/>
  <c r="BG761" i="28"/>
  <c r="U761" i="28"/>
  <c r="AT761" i="28"/>
  <c r="AX761" i="28"/>
  <c r="BF761" i="28"/>
  <c r="X761" i="28"/>
  <c r="K761" i="28"/>
  <c r="AZ761" i="28"/>
  <c r="AF761" i="28"/>
  <c r="AH761" i="28"/>
  <c r="T761" i="28"/>
  <c r="O761" i="28"/>
  <c r="AC761" i="28"/>
  <c r="BD761" i="28"/>
  <c r="AV761" i="28"/>
  <c r="Z761" i="28"/>
  <c r="AU761" i="28"/>
  <c r="AQ761" i="28"/>
  <c r="BE761" i="28"/>
  <c r="AB761" i="28"/>
  <c r="AM761" i="28"/>
  <c r="AS761" i="28"/>
  <c r="Q761" i="28"/>
  <c r="AJ761" i="28"/>
  <c r="R761" i="28"/>
  <c r="AW761" i="28"/>
  <c r="AO761" i="28"/>
  <c r="AR761" i="28"/>
  <c r="AN761" i="28"/>
  <c r="AY761" i="28"/>
  <c r="I762" i="28"/>
  <c r="H762" i="28" s="1"/>
  <c r="W761" i="28"/>
  <c r="BH761" i="28"/>
  <c r="BA761" i="28"/>
  <c r="AA761" i="28"/>
  <c r="P761" i="28"/>
  <c r="M761" i="28"/>
  <c r="AP761" i="28"/>
  <c r="S761" i="28"/>
  <c r="AK761" i="28"/>
  <c r="AG761" i="28"/>
  <c r="AE761" i="28"/>
  <c r="BC761" i="28"/>
  <c r="AL761" i="28"/>
  <c r="N761" i="28"/>
  <c r="Y761" i="28"/>
  <c r="AI761" i="28"/>
  <c r="J762" i="28"/>
  <c r="BB761" i="28"/>
  <c r="AD762" i="28" l="1"/>
  <c r="AO762" i="28"/>
  <c r="AG762" i="28"/>
  <c r="AX762" i="28"/>
  <c r="AY762" i="28"/>
  <c r="S762" i="28"/>
  <c r="N762" i="28"/>
  <c r="BF762" i="28"/>
  <c r="AT762" i="28"/>
  <c r="AB762" i="28"/>
  <c r="U762" i="28"/>
  <c r="AJ762" i="28"/>
  <c r="AW762" i="28"/>
  <c r="AM762" i="28"/>
  <c r="AQ762" i="28"/>
  <c r="BG762" i="28"/>
  <c r="L762" i="28"/>
  <c r="AN762" i="28"/>
  <c r="BH762" i="28"/>
  <c r="I763" i="28"/>
  <c r="H763" i="28" s="1"/>
  <c r="AZ762" i="28"/>
  <c r="R762" i="28"/>
  <c r="AE762" i="28"/>
  <c r="BE762" i="28"/>
  <c r="X762" i="28"/>
  <c r="BB762" i="28"/>
  <c r="Z762" i="28"/>
  <c r="AC762" i="28"/>
  <c r="K762" i="28"/>
  <c r="AH762" i="28"/>
  <c r="BA762" i="28"/>
  <c r="T762" i="28"/>
  <c r="W762" i="28"/>
  <c r="AR762" i="28"/>
  <c r="O762" i="28"/>
  <c r="V762" i="28"/>
  <c r="AI762" i="28"/>
  <c r="AA762" i="28"/>
  <c r="AU762" i="28"/>
  <c r="AS762" i="28"/>
  <c r="AV762" i="28"/>
  <c r="AK762" i="28"/>
  <c r="P762" i="28"/>
  <c r="AF762" i="28"/>
  <c r="Q762" i="28"/>
  <c r="BC762" i="28"/>
  <c r="AP762" i="28"/>
  <c r="Y762" i="28"/>
  <c r="M762" i="28"/>
  <c r="AL762" i="28"/>
  <c r="J763" i="28"/>
  <c r="BD762" i="28"/>
  <c r="AL763" i="28" l="1"/>
  <c r="S763" i="28"/>
  <c r="V763" i="28"/>
  <c r="AS763" i="28"/>
  <c r="M763" i="28"/>
  <c r="L763" i="28"/>
  <c r="Y763" i="28"/>
  <c r="AQ763" i="28"/>
  <c r="AP763" i="28"/>
  <c r="AZ763" i="28"/>
  <c r="AG763" i="28"/>
  <c r="Q763" i="28"/>
  <c r="AT763" i="28"/>
  <c r="AY763" i="28"/>
  <c r="AX763" i="28"/>
  <c r="AO763" i="28"/>
  <c r="BG763" i="28"/>
  <c r="R763" i="28"/>
  <c r="N763" i="28"/>
  <c r="BD763" i="28"/>
  <c r="BE763" i="28"/>
  <c r="BF763" i="28"/>
  <c r="O763" i="28"/>
  <c r="AB763" i="28"/>
  <c r="AM763" i="28"/>
  <c r="AA763" i="28"/>
  <c r="AV763" i="28"/>
  <c r="AJ763" i="28"/>
  <c r="AC763" i="28"/>
  <c r="AF763" i="28"/>
  <c r="AR763" i="28"/>
  <c r="X763" i="28"/>
  <c r="AU763" i="28"/>
  <c r="K763" i="28"/>
  <c r="P763" i="28"/>
  <c r="BH763" i="28"/>
  <c r="AD763" i="28"/>
  <c r="AH763" i="28"/>
  <c r="BA763" i="28"/>
  <c r="BB763" i="28"/>
  <c r="T763" i="28"/>
  <c r="W763" i="28"/>
  <c r="I764" i="28"/>
  <c r="H764" i="28" s="1"/>
  <c r="J764" i="28"/>
  <c r="Z763" i="28"/>
  <c r="U763" i="28"/>
  <c r="AN763" i="28"/>
  <c r="AE763" i="28"/>
  <c r="BC763" i="28"/>
  <c r="AI763" i="28"/>
  <c r="AW763" i="28"/>
  <c r="AK763" i="28"/>
  <c r="W764" i="28" l="1"/>
  <c r="Y764" i="28"/>
  <c r="N764" i="28"/>
  <c r="AB764" i="28"/>
  <c r="AW764" i="28"/>
  <c r="K764" i="28"/>
  <c r="AC764" i="28"/>
  <c r="AI764" i="28"/>
  <c r="AK764" i="28"/>
  <c r="R764" i="28"/>
  <c r="L764" i="28"/>
  <c r="BG764" i="28"/>
  <c r="AL764" i="28"/>
  <c r="AY764" i="28"/>
  <c r="BF764" i="28"/>
  <c r="M764" i="28"/>
  <c r="AQ764" i="28"/>
  <c r="AT764" i="28"/>
  <c r="U764" i="28"/>
  <c r="AR764" i="28"/>
  <c r="BA764" i="28"/>
  <c r="S764" i="28"/>
  <c r="AS764" i="28"/>
  <c r="AZ764" i="28"/>
  <c r="AE764" i="28"/>
  <c r="BD764" i="28"/>
  <c r="V764" i="28"/>
  <c r="AO764" i="28"/>
  <c r="AF764" i="28"/>
  <c r="AJ764" i="28"/>
  <c r="BB764" i="28"/>
  <c r="T764" i="28"/>
  <c r="AA764" i="28"/>
  <c r="AU764" i="28"/>
  <c r="AD764" i="28"/>
  <c r="Q764" i="28"/>
  <c r="AX764" i="28"/>
  <c r="BC764" i="28"/>
  <c r="AH764" i="28"/>
  <c r="X764" i="28"/>
  <c r="AP764" i="28"/>
  <c r="BE764" i="28"/>
  <c r="AN764" i="28"/>
  <c r="O764" i="28"/>
  <c r="AG764" i="28"/>
  <c r="P764" i="28"/>
  <c r="BH764" i="28"/>
  <c r="Z764" i="28"/>
  <c r="J765" i="28"/>
  <c r="AV764" i="28"/>
  <c r="AM764" i="28"/>
  <c r="I765" i="28"/>
  <c r="H765" i="28" s="1"/>
  <c r="R765" i="28" l="1"/>
  <c r="AR765" i="28"/>
  <c r="P765" i="28"/>
  <c r="AP765" i="28"/>
  <c r="AQ765" i="28"/>
  <c r="M765" i="28"/>
  <c r="AH765" i="28"/>
  <c r="AA765" i="28"/>
  <c r="J766" i="28"/>
  <c r="W765" i="28"/>
  <c r="S765" i="28"/>
  <c r="AD765" i="28"/>
  <c r="AT765" i="28"/>
  <c r="BH765" i="28"/>
  <c r="AM765" i="28"/>
  <c r="AW765" i="28"/>
  <c r="BF765" i="28"/>
  <c r="AL765" i="28"/>
  <c r="AS765" i="28"/>
  <c r="AC765" i="28"/>
  <c r="N765" i="28"/>
  <c r="Z765" i="28"/>
  <c r="AY765" i="28"/>
  <c r="L765" i="28"/>
  <c r="BA765" i="28"/>
  <c r="BC765" i="28"/>
  <c r="BD765" i="28"/>
  <c r="X765" i="28"/>
  <c r="I766" i="28"/>
  <c r="H766" i="28" s="1"/>
  <c r="AE765" i="28"/>
  <c r="AB765" i="28"/>
  <c r="BG765" i="28"/>
  <c r="AV765" i="28"/>
  <c r="Q765" i="28"/>
  <c r="AI765" i="28"/>
  <c r="AZ765" i="28"/>
  <c r="Y765" i="28"/>
  <c r="T765" i="28"/>
  <c r="AX765" i="28"/>
  <c r="AG765" i="28"/>
  <c r="U765" i="28"/>
  <c r="BB765" i="28"/>
  <c r="AN765" i="28"/>
  <c r="K765" i="28"/>
  <c r="V765" i="28"/>
  <c r="BE765" i="28"/>
  <c r="AO765" i="28"/>
  <c r="AU765" i="28"/>
  <c r="O765" i="28"/>
  <c r="AF765" i="28"/>
  <c r="AJ765" i="28"/>
  <c r="AK765" i="28"/>
  <c r="W766" i="28" l="1"/>
  <c r="AA766" i="28"/>
  <c r="AQ766" i="28"/>
  <c r="P766" i="28"/>
  <c r="AT766" i="28"/>
  <c r="N766" i="28"/>
  <c r="AZ766" i="28"/>
  <c r="Y766" i="28"/>
  <c r="X766" i="28"/>
  <c r="AG766" i="28"/>
  <c r="AR766" i="28"/>
  <c r="M766" i="28"/>
  <c r="BC766" i="28"/>
  <c r="I767" i="28"/>
  <c r="H767" i="28" s="1"/>
  <c r="BA766" i="28"/>
  <c r="AC766" i="28"/>
  <c r="Z766" i="28"/>
  <c r="AY766" i="28"/>
  <c r="AH766" i="28"/>
  <c r="AM766" i="28"/>
  <c r="AB766" i="28"/>
  <c r="AJ766" i="28"/>
  <c r="AW766" i="28"/>
  <c r="S766" i="28"/>
  <c r="BD766" i="28"/>
  <c r="BF766" i="28"/>
  <c r="AP766" i="28"/>
  <c r="AD766" i="28"/>
  <c r="U766" i="28"/>
  <c r="BB766" i="28"/>
  <c r="K766" i="28"/>
  <c r="J767" i="28"/>
  <c r="BE766" i="28"/>
  <c r="AX766" i="28"/>
  <c r="R766" i="28"/>
  <c r="AO766" i="28"/>
  <c r="AF766" i="28"/>
  <c r="V766" i="28"/>
  <c r="AI766" i="28"/>
  <c r="AU766" i="28"/>
  <c r="BH766" i="28"/>
  <c r="AN766" i="28"/>
  <c r="L766" i="28"/>
  <c r="BG766" i="28"/>
  <c r="T766" i="28"/>
  <c r="AE766" i="28"/>
  <c r="O766" i="28"/>
  <c r="AV766" i="28"/>
  <c r="AL766" i="28"/>
  <c r="AK766" i="28"/>
  <c r="AS766" i="28"/>
  <c r="Q766" i="28"/>
  <c r="X767" i="28" l="1"/>
  <c r="J768" i="28"/>
  <c r="AT767" i="28"/>
  <c r="T767" i="28"/>
  <c r="K767" i="28"/>
  <c r="AU767" i="28"/>
  <c r="AH767" i="28"/>
  <c r="AX767" i="28"/>
  <c r="AV767" i="28"/>
  <c r="AQ767" i="28"/>
  <c r="BH767" i="28"/>
  <c r="AS767" i="28"/>
  <c r="AO767" i="28"/>
  <c r="AD767" i="28"/>
  <c r="AZ767" i="28"/>
  <c r="U767" i="28"/>
  <c r="BF767" i="28"/>
  <c r="AM767" i="28"/>
  <c r="AN767" i="28"/>
  <c r="BE767" i="28"/>
  <c r="M767" i="28"/>
  <c r="AA767" i="28"/>
  <c r="O767" i="28"/>
  <c r="AB767" i="28"/>
  <c r="AL767" i="28"/>
  <c r="BD767" i="28"/>
  <c r="AK767" i="28"/>
  <c r="R767" i="28"/>
  <c r="AF767" i="28"/>
  <c r="AG767" i="28"/>
  <c r="Q767" i="28"/>
  <c r="N767" i="28"/>
  <c r="P767" i="28"/>
  <c r="AC767" i="28"/>
  <c r="V767" i="28"/>
  <c r="BG767" i="28"/>
  <c r="AE767" i="28"/>
  <c r="Z767" i="28"/>
  <c r="W767" i="28"/>
  <c r="AP767" i="28"/>
  <c r="BB767" i="28"/>
  <c r="I768" i="28"/>
  <c r="H768" i="28" s="1"/>
  <c r="S767" i="28"/>
  <c r="AI767" i="28"/>
  <c r="AW767" i="28"/>
  <c r="AR767" i="28"/>
  <c r="AJ767" i="28"/>
  <c r="AY767" i="28"/>
  <c r="BA767" i="28"/>
  <c r="BC767" i="28"/>
  <c r="L767" i="28"/>
  <c r="Y767" i="28"/>
  <c r="T768" i="28" l="1"/>
  <c r="AS768" i="28"/>
  <c r="AC768" i="28"/>
  <c r="AZ768" i="28"/>
  <c r="AJ768" i="28"/>
  <c r="V768" i="28"/>
  <c r="AW768" i="28"/>
  <c r="I769" i="28"/>
  <c r="H769" i="28" s="1"/>
  <c r="BE768" i="28"/>
  <c r="BH768" i="28"/>
  <c r="AY768" i="28"/>
  <c r="M768" i="28"/>
  <c r="AV768" i="28"/>
  <c r="BF768" i="28"/>
  <c r="AT768" i="28"/>
  <c r="AX768" i="28"/>
  <c r="AD768" i="28"/>
  <c r="BA768" i="28"/>
  <c r="AN768" i="28"/>
  <c r="BG768" i="28"/>
  <c r="K768" i="28"/>
  <c r="AQ768" i="28"/>
  <c r="AG768" i="28"/>
  <c r="AE768" i="28"/>
  <c r="AK768" i="28"/>
  <c r="AL768" i="28"/>
  <c r="W768" i="28"/>
  <c r="J769" i="28"/>
  <c r="S768" i="28"/>
  <c r="N768" i="28"/>
  <c r="AH768" i="28"/>
  <c r="Z768" i="28"/>
  <c r="AI768" i="28"/>
  <c r="L768" i="28"/>
  <c r="AR768" i="28"/>
  <c r="R768" i="28"/>
  <c r="Q768" i="28"/>
  <c r="BC768" i="28"/>
  <c r="AB768" i="28"/>
  <c r="AU768" i="28"/>
  <c r="O768" i="28"/>
  <c r="AO768" i="28"/>
  <c r="X768" i="28"/>
  <c r="AA768" i="28"/>
  <c r="AM768" i="28"/>
  <c r="U768" i="28"/>
  <c r="P768" i="28"/>
  <c r="BB768" i="28"/>
  <c r="AF768" i="28"/>
  <c r="AP768" i="28"/>
  <c r="Y768" i="28"/>
  <c r="BD768" i="28"/>
  <c r="AI769" i="28" l="1"/>
  <c r="AK769" i="28"/>
  <c r="AE769" i="28"/>
  <c r="AR769" i="28"/>
  <c r="AD769" i="28"/>
  <c r="AU769" i="28"/>
  <c r="T769" i="28"/>
  <c r="AY769" i="28"/>
  <c r="Q769" i="28"/>
  <c r="R769" i="28"/>
  <c r="BD769" i="28"/>
  <c r="AX769" i="28"/>
  <c r="AA769" i="28"/>
  <c r="V769" i="28"/>
  <c r="Y769" i="28"/>
  <c r="W769" i="28"/>
  <c r="AH769" i="28"/>
  <c r="AC769" i="28"/>
  <c r="AW769" i="28"/>
  <c r="BE769" i="28"/>
  <c r="AT769" i="28"/>
  <c r="AO769" i="28"/>
  <c r="AV769" i="28"/>
  <c r="P769" i="28"/>
  <c r="Z769" i="28"/>
  <c r="BF769" i="28"/>
  <c r="BB769" i="28"/>
  <c r="BG769" i="28"/>
  <c r="AG769" i="28"/>
  <c r="AB769" i="28"/>
  <c r="S769" i="28"/>
  <c r="J770" i="28"/>
  <c r="AP769" i="28"/>
  <c r="AF769" i="28"/>
  <c r="AJ769" i="28"/>
  <c r="I770" i="28"/>
  <c r="H770" i="28" s="1"/>
  <c r="AZ769" i="28"/>
  <c r="X769" i="28"/>
  <c r="AL769" i="28"/>
  <c r="L769" i="28"/>
  <c r="N769" i="28"/>
  <c r="O769" i="28"/>
  <c r="M769" i="28"/>
  <c r="AQ769" i="28"/>
  <c r="AN769" i="28"/>
  <c r="AM769" i="28"/>
  <c r="K769" i="28"/>
  <c r="BC769" i="28"/>
  <c r="BA769" i="28"/>
  <c r="AS769" i="28"/>
  <c r="U769" i="28"/>
  <c r="BH769" i="28"/>
  <c r="Z770" i="28" l="1"/>
  <c r="AX770" i="28"/>
  <c r="AK770" i="28"/>
  <c r="AB770" i="28"/>
  <c r="AQ770" i="28"/>
  <c r="L770" i="28"/>
  <c r="AN770" i="28"/>
  <c r="AH770" i="28"/>
  <c r="AT770" i="28"/>
  <c r="AJ770" i="28"/>
  <c r="BA770" i="28"/>
  <c r="BC770" i="28"/>
  <c r="BB770" i="28"/>
  <c r="AI770" i="28"/>
  <c r="U770" i="28"/>
  <c r="AZ770" i="28"/>
  <c r="AV770" i="28"/>
  <c r="AF770" i="28"/>
  <c r="Y770" i="28"/>
  <c r="I771" i="28"/>
  <c r="H771" i="28" s="1"/>
  <c r="J771" i="28"/>
  <c r="S770" i="28"/>
  <c r="Q770" i="28"/>
  <c r="AU770" i="28"/>
  <c r="AM770" i="28"/>
  <c r="R770" i="28"/>
  <c r="BF770" i="28"/>
  <c r="O770" i="28"/>
  <c r="W770" i="28"/>
  <c r="N770" i="28"/>
  <c r="AO770" i="28"/>
  <c r="BD770" i="28"/>
  <c r="V770" i="28"/>
  <c r="T770" i="28"/>
  <c r="BE770" i="28"/>
  <c r="X770" i="28"/>
  <c r="AR770" i="28"/>
  <c r="AP770" i="28"/>
  <c r="BG770" i="28"/>
  <c r="AD770" i="28"/>
  <c r="AE770" i="28"/>
  <c r="AG770" i="28"/>
  <c r="AS770" i="28"/>
  <c r="P770" i="28"/>
  <c r="K770" i="28"/>
  <c r="AY770" i="28"/>
  <c r="AA770" i="28"/>
  <c r="AL770" i="28"/>
  <c r="M770" i="28"/>
  <c r="AC770" i="28"/>
  <c r="AW770" i="28"/>
  <c r="BH770" i="28"/>
  <c r="AC771" i="28" l="1"/>
  <c r="AR771" i="28"/>
  <c r="AU771" i="28"/>
  <c r="AS771" i="28"/>
  <c r="Y771" i="28"/>
  <c r="BE771" i="28"/>
  <c r="AY771" i="28"/>
  <c r="AH771" i="28"/>
  <c r="AP771" i="28"/>
  <c r="J772" i="28"/>
  <c r="R771" i="28"/>
  <c r="K771" i="28"/>
  <c r="Q771" i="28"/>
  <c r="AT771" i="28"/>
  <c r="AE771" i="28"/>
  <c r="AW771" i="28"/>
  <c r="N771" i="28"/>
  <c r="P771" i="28"/>
  <c r="AX771" i="28"/>
  <c r="AI771" i="28"/>
  <c r="AL771" i="28"/>
  <c r="BG771" i="28"/>
  <c r="AG771" i="28"/>
  <c r="BF771" i="28"/>
  <c r="V771" i="28"/>
  <c r="AK771" i="28"/>
  <c r="AM771" i="28"/>
  <c r="Z771" i="28"/>
  <c r="AF771" i="28"/>
  <c r="AJ771" i="28"/>
  <c r="AB771" i="28"/>
  <c r="M771" i="28"/>
  <c r="W771" i="28"/>
  <c r="BC771" i="28"/>
  <c r="BA771" i="28"/>
  <c r="U771" i="28"/>
  <c r="I772" i="28"/>
  <c r="H772" i="28" s="1"/>
  <c r="AN771" i="28"/>
  <c r="AO771" i="28"/>
  <c r="X771" i="28"/>
  <c r="BD771" i="28"/>
  <c r="AQ771" i="28"/>
  <c r="T771" i="28"/>
  <c r="BH771" i="28"/>
  <c r="O771" i="28"/>
  <c r="AA771" i="28"/>
  <c r="S771" i="28"/>
  <c r="AV771" i="28"/>
  <c r="L771" i="28"/>
  <c r="BB771" i="28"/>
  <c r="AZ771" i="28"/>
  <c r="AD771" i="28"/>
  <c r="J773" i="28" l="1"/>
  <c r="AT772" i="28"/>
  <c r="AI772" i="28"/>
  <c r="AQ772" i="28"/>
  <c r="AH772" i="28"/>
  <c r="BB772" i="28"/>
  <c r="AA772" i="28"/>
  <c r="BF772" i="28"/>
  <c r="AK772" i="28"/>
  <c r="AO772" i="28"/>
  <c r="BA772" i="28"/>
  <c r="Q772" i="28"/>
  <c r="AB772" i="28"/>
  <c r="K772" i="28"/>
  <c r="V772" i="28"/>
  <c r="AW772" i="28"/>
  <c r="AJ772" i="28"/>
  <c r="Y772" i="28"/>
  <c r="P772" i="28"/>
  <c r="S772" i="28"/>
  <c r="AM772" i="28"/>
  <c r="AF772" i="28"/>
  <c r="T772" i="28"/>
  <c r="AV772" i="28"/>
  <c r="AD772" i="28"/>
  <c r="AZ772" i="28"/>
  <c r="BG772" i="28"/>
  <c r="AC772" i="28"/>
  <c r="AG772" i="28"/>
  <c r="AU772" i="28"/>
  <c r="O772" i="28"/>
  <c r="BD772" i="28"/>
  <c r="AE772" i="28"/>
  <c r="L772" i="28"/>
  <c r="R772" i="28"/>
  <c r="AX772" i="28"/>
  <c r="AR772" i="28"/>
  <c r="Z772" i="28"/>
  <c r="BE772" i="28"/>
  <c r="I773" i="28"/>
  <c r="H773" i="28" s="1"/>
  <c r="AP772" i="28"/>
  <c r="AL772" i="28"/>
  <c r="N772" i="28"/>
  <c r="BC772" i="28"/>
  <c r="X772" i="28"/>
  <c r="AS772" i="28"/>
  <c r="U772" i="28"/>
  <c r="AY772" i="28"/>
  <c r="W772" i="28"/>
  <c r="AN772" i="28"/>
  <c r="M772" i="28"/>
  <c r="BH772" i="28"/>
  <c r="BH773" i="28" l="1"/>
  <c r="Z773" i="28"/>
  <c r="AG773" i="28"/>
  <c r="W773" i="28"/>
  <c r="AY773" i="28"/>
  <c r="I774" i="28"/>
  <c r="H774" i="28" s="1"/>
  <c r="AL773" i="28"/>
  <c r="Q773" i="28"/>
  <c r="O773" i="28"/>
  <c r="AU773" i="28"/>
  <c r="AW773" i="28"/>
  <c r="AV773" i="28"/>
  <c r="AF773" i="28"/>
  <c r="P773" i="28"/>
  <c r="AI773" i="28"/>
  <c r="BD773" i="28"/>
  <c r="V773" i="28"/>
  <c r="R773" i="28"/>
  <c r="AZ773" i="28"/>
  <c r="M773" i="28"/>
  <c r="AC773" i="28"/>
  <c r="BE773" i="28"/>
  <c r="T773" i="28"/>
  <c r="AB773" i="28"/>
  <c r="L773" i="28"/>
  <c r="AQ773" i="28"/>
  <c r="AH773" i="28"/>
  <c r="AX773" i="28"/>
  <c r="BF773" i="28"/>
  <c r="S773" i="28"/>
  <c r="AT773" i="28"/>
  <c r="BG773" i="28"/>
  <c r="AD773" i="28"/>
  <c r="X773" i="28"/>
  <c r="AP773" i="28"/>
  <c r="AS773" i="28"/>
  <c r="AN773" i="28"/>
  <c r="AE773" i="28"/>
  <c r="Y773" i="28"/>
  <c r="AO773" i="28"/>
  <c r="BA773" i="28"/>
  <c r="N773" i="28"/>
  <c r="BC773" i="28"/>
  <c r="AR773" i="28"/>
  <c r="AJ773" i="28"/>
  <c r="AK773" i="28"/>
  <c r="BB773" i="28"/>
  <c r="K773" i="28"/>
  <c r="J774" i="28"/>
  <c r="U773" i="28"/>
  <c r="AM773" i="28"/>
  <c r="AA773" i="28"/>
  <c r="S774" i="28" l="1"/>
  <c r="W774" i="28"/>
  <c r="AS774" i="28"/>
  <c r="AU774" i="28"/>
  <c r="BG774" i="28"/>
  <c r="V774" i="28"/>
  <c r="BF774" i="28"/>
  <c r="BE774" i="28"/>
  <c r="K774" i="28"/>
  <c r="AM774" i="28"/>
  <c r="AA774" i="28"/>
  <c r="AF774" i="28"/>
  <c r="P774" i="28"/>
  <c r="Y774" i="28"/>
  <c r="AY774" i="28"/>
  <c r="AG774" i="28"/>
  <c r="AT774" i="28"/>
  <c r="BH774" i="28"/>
  <c r="AI774" i="28"/>
  <c r="BD774" i="28"/>
  <c r="AX774" i="28"/>
  <c r="O774" i="28"/>
  <c r="N774" i="28"/>
  <c r="AK774" i="28"/>
  <c r="J775" i="28"/>
  <c r="AV774" i="28"/>
  <c r="U774" i="28"/>
  <c r="T774" i="28"/>
  <c r="R774" i="28"/>
  <c r="AE774" i="28"/>
  <c r="AP774" i="28"/>
  <c r="L774" i="28"/>
  <c r="BA774" i="28"/>
  <c r="BB774" i="28"/>
  <c r="Z774" i="28"/>
  <c r="AD774" i="28"/>
  <c r="X774" i="28"/>
  <c r="AB774" i="28"/>
  <c r="AN774" i="28"/>
  <c r="AR774" i="28"/>
  <c r="AL774" i="28"/>
  <c r="AQ774" i="28"/>
  <c r="M774" i="28"/>
  <c r="AJ774" i="28"/>
  <c r="AH774" i="28"/>
  <c r="BC774" i="28"/>
  <c r="AO774" i="28"/>
  <c r="AZ774" i="28"/>
  <c r="I775" i="28"/>
  <c r="H775" i="28" s="1"/>
  <c r="AW774" i="28"/>
  <c r="Q774" i="28"/>
  <c r="AC774" i="28"/>
  <c r="AA775" i="28" l="1"/>
  <c r="AQ775" i="28"/>
  <c r="K775" i="28"/>
  <c r="P775" i="28"/>
  <c r="Z775" i="28"/>
  <c r="Q775" i="28"/>
  <c r="AB775" i="28"/>
  <c r="AL775" i="28"/>
  <c r="AH775" i="28"/>
  <c r="AV775" i="28"/>
  <c r="J776" i="28"/>
  <c r="AX775" i="28"/>
  <c r="I776" i="28"/>
  <c r="H776" i="28" s="1"/>
  <c r="BC775" i="28"/>
  <c r="T775" i="28"/>
  <c r="AS775" i="28"/>
  <c r="AT775" i="28"/>
  <c r="AC775" i="28"/>
  <c r="AP775" i="28"/>
  <c r="AZ775" i="28"/>
  <c r="O775" i="28"/>
  <c r="AK775" i="28"/>
  <c r="AD775" i="28"/>
  <c r="BE775" i="28"/>
  <c r="U775" i="28"/>
  <c r="AY775" i="28"/>
  <c r="AE775" i="28"/>
  <c r="AN775" i="28"/>
  <c r="AU775" i="28"/>
  <c r="AF775" i="28"/>
  <c r="W775" i="28"/>
  <c r="L775" i="28"/>
  <c r="V775" i="28"/>
  <c r="S775" i="28"/>
  <c r="BG775" i="28"/>
  <c r="Y775" i="28"/>
  <c r="R775" i="28"/>
  <c r="AR775" i="28"/>
  <c r="BD775" i="28"/>
  <c r="BA775" i="28"/>
  <c r="AM775" i="28"/>
  <c r="BH775" i="28"/>
  <c r="AI775" i="28"/>
  <c r="M775" i="28"/>
  <c r="AG775" i="28"/>
  <c r="AO775" i="28"/>
  <c r="N775" i="28"/>
  <c r="X775" i="28"/>
  <c r="BB775" i="28"/>
  <c r="AW775" i="28"/>
  <c r="AJ775" i="28"/>
  <c r="BF775" i="28"/>
  <c r="AX776" i="28" l="1"/>
  <c r="AP776" i="28"/>
  <c r="AG776" i="28"/>
  <c r="AE776" i="28"/>
  <c r="M776" i="28"/>
  <c r="BC776" i="28"/>
  <c r="AR776" i="28"/>
  <c r="BD776" i="28"/>
  <c r="AQ776" i="28"/>
  <c r="S776" i="28"/>
  <c r="O776" i="28"/>
  <c r="BE776" i="28"/>
  <c r="AY776" i="28"/>
  <c r="BF776" i="28"/>
  <c r="N776" i="28"/>
  <c r="AB776" i="28"/>
  <c r="AM776" i="28"/>
  <c r="AL776" i="28"/>
  <c r="AA776" i="28"/>
  <c r="AJ776" i="28"/>
  <c r="AI776" i="28"/>
  <c r="BA776" i="28"/>
  <c r="Y776" i="28"/>
  <c r="BB776" i="28"/>
  <c r="BG776" i="28"/>
  <c r="K776" i="28"/>
  <c r="R776" i="28"/>
  <c r="AF776" i="28"/>
  <c r="U776" i="28"/>
  <c r="I777" i="28"/>
  <c r="H777" i="28" s="1"/>
  <c r="Z776" i="28"/>
  <c r="P776" i="28"/>
  <c r="W776" i="28"/>
  <c r="Q776" i="28"/>
  <c r="AW776" i="28"/>
  <c r="AH776" i="28"/>
  <c r="J777" i="28"/>
  <c r="AK776" i="28"/>
  <c r="AT776" i="28"/>
  <c r="V776" i="28"/>
  <c r="AU776" i="28"/>
  <c r="AD776" i="28"/>
  <c r="T776" i="28"/>
  <c r="AV776" i="28"/>
  <c r="AZ776" i="28"/>
  <c r="AO776" i="28"/>
  <c r="L776" i="28"/>
  <c r="AC776" i="28"/>
  <c r="AN776" i="28"/>
  <c r="BH776" i="28"/>
  <c r="X776" i="28"/>
  <c r="AS776" i="28"/>
  <c r="BC777" i="28" l="1"/>
  <c r="AI777" i="28"/>
  <c r="BE777" i="28"/>
  <c r="AH777" i="28"/>
  <c r="AL777" i="28"/>
  <c r="J778" i="28"/>
  <c r="AR777" i="28"/>
  <c r="AU777" i="28"/>
  <c r="AA777" i="28"/>
  <c r="AS777" i="28"/>
  <c r="AF777" i="28"/>
  <c r="K777" i="28"/>
  <c r="AG777" i="28"/>
  <c r="AZ777" i="28"/>
  <c r="BH777" i="28"/>
  <c r="AD777" i="28"/>
  <c r="AN777" i="28"/>
  <c r="AY777" i="28"/>
  <c r="BG777" i="28"/>
  <c r="BD777" i="28"/>
  <c r="AC777" i="28"/>
  <c r="AX777" i="28"/>
  <c r="S777" i="28"/>
  <c r="X777" i="28"/>
  <c r="Q777" i="28"/>
  <c r="AW777" i="28"/>
  <c r="BA777" i="28"/>
  <c r="AE777" i="28"/>
  <c r="I778" i="28"/>
  <c r="H778" i="28" s="1"/>
  <c r="N777" i="28"/>
  <c r="AO777" i="28"/>
  <c r="BF777" i="28"/>
  <c r="W777" i="28"/>
  <c r="AT777" i="28"/>
  <c r="V777" i="28"/>
  <c r="O777" i="28"/>
  <c r="M777" i="28"/>
  <c r="AQ777" i="28"/>
  <c r="AV777" i="28"/>
  <c r="AJ777" i="28"/>
  <c r="T777" i="28"/>
  <c r="AP777" i="28"/>
  <c r="R777" i="28"/>
  <c r="Y777" i="28"/>
  <c r="BB777" i="28"/>
  <c r="U777" i="28"/>
  <c r="AB777" i="28"/>
  <c r="AM777" i="28"/>
  <c r="P777" i="28"/>
  <c r="L777" i="28"/>
  <c r="Z777" i="28"/>
  <c r="AK777" i="28"/>
  <c r="I779" i="28" l="1"/>
  <c r="H779" i="28" s="1"/>
  <c r="AS778" i="28"/>
  <c r="AT778" i="28"/>
  <c r="K778" i="28"/>
  <c r="AW778" i="28"/>
  <c r="AO778" i="28"/>
  <c r="AF778" i="28"/>
  <c r="AV778" i="28"/>
  <c r="Q778" i="28"/>
  <c r="AR778" i="28"/>
  <c r="AH778" i="28"/>
  <c r="AD778" i="28"/>
  <c r="AI778" i="28"/>
  <c r="Y778" i="28"/>
  <c r="AJ778" i="28"/>
  <c r="T778" i="28"/>
  <c r="AC778" i="28"/>
  <c r="AZ778" i="28"/>
  <c r="BB778" i="28"/>
  <c r="BF778" i="28"/>
  <c r="AY778" i="28"/>
  <c r="AN778" i="28"/>
  <c r="BD778" i="28"/>
  <c r="AL778" i="28"/>
  <c r="L778" i="28"/>
  <c r="BG778" i="28"/>
  <c r="AU778" i="28"/>
  <c r="AK778" i="28"/>
  <c r="AA778" i="28"/>
  <c r="BA778" i="28"/>
  <c r="AM778" i="28"/>
  <c r="AX778" i="28"/>
  <c r="O778" i="28"/>
  <c r="BH778" i="28"/>
  <c r="AE778" i="28"/>
  <c r="J779" i="28"/>
  <c r="AP778" i="28"/>
  <c r="P778" i="28"/>
  <c r="AG778" i="28"/>
  <c r="BC778" i="28"/>
  <c r="N778" i="28"/>
  <c r="U778" i="28"/>
  <c r="AQ778" i="28"/>
  <c r="S778" i="28"/>
  <c r="BE778" i="28"/>
  <c r="V778" i="28"/>
  <c r="Z778" i="28"/>
  <c r="M778" i="28"/>
  <c r="X778" i="28"/>
  <c r="R778" i="28"/>
  <c r="AB778" i="28"/>
  <c r="W778" i="28"/>
  <c r="BG779" i="28" l="1"/>
  <c r="AB779" i="28"/>
  <c r="AR779" i="28"/>
  <c r="AC779" i="28"/>
  <c r="AF779" i="28"/>
  <c r="V779" i="28"/>
  <c r="N779" i="28"/>
  <c r="AG779" i="28"/>
  <c r="BF779" i="28"/>
  <c r="AN779" i="28"/>
  <c r="AL779" i="28"/>
  <c r="T779" i="28"/>
  <c r="AT779" i="28"/>
  <c r="U779" i="28"/>
  <c r="AD779" i="28"/>
  <c r="Z779" i="28"/>
  <c r="AU779" i="28"/>
  <c r="W779" i="28"/>
  <c r="AS779" i="28"/>
  <c r="AZ779" i="28"/>
  <c r="K779" i="28"/>
  <c r="BA779" i="28"/>
  <c r="I780" i="28"/>
  <c r="H780" i="28" s="1"/>
  <c r="BH779" i="28"/>
  <c r="AI779" i="28"/>
  <c r="Y779" i="28"/>
  <c r="R779" i="28"/>
  <c r="AY779" i="28"/>
  <c r="X779" i="28"/>
  <c r="AV779" i="28"/>
  <c r="P779" i="28"/>
  <c r="J780" i="28"/>
  <c r="AK779" i="28"/>
  <c r="AQ779" i="28"/>
  <c r="L779" i="28"/>
  <c r="Q779" i="28"/>
  <c r="AX779" i="28"/>
  <c r="AJ779" i="28"/>
  <c r="BD779" i="28"/>
  <c r="S779" i="28"/>
  <c r="O779" i="28"/>
  <c r="BB779" i="28"/>
  <c r="BE779" i="28"/>
  <c r="AA779" i="28"/>
  <c r="M779" i="28"/>
  <c r="AH779" i="28"/>
  <c r="AO779" i="28"/>
  <c r="AP779" i="28"/>
  <c r="AE779" i="28"/>
  <c r="AM779" i="28"/>
  <c r="AW779" i="28"/>
  <c r="BC779" i="28"/>
  <c r="Y780" i="28" l="1"/>
  <c r="AN780" i="28"/>
  <c r="AH780" i="28"/>
  <c r="AF780" i="28"/>
  <c r="S780" i="28"/>
  <c r="AW780" i="28"/>
  <c r="BE780" i="28"/>
  <c r="M780" i="28"/>
  <c r="AT780" i="28"/>
  <c r="AQ780" i="28"/>
  <c r="U780" i="28"/>
  <c r="AU780" i="28"/>
  <c r="J781" i="28"/>
  <c r="K780" i="28"/>
  <c r="N780" i="28"/>
  <c r="AA780" i="28"/>
  <c r="AK780" i="28"/>
  <c r="AY780" i="28"/>
  <c r="BD780" i="28"/>
  <c r="AB780" i="28"/>
  <c r="AL780" i="28"/>
  <c r="R780" i="28"/>
  <c r="AX780" i="28"/>
  <c r="W780" i="28"/>
  <c r="AM780" i="28"/>
  <c r="T780" i="28"/>
  <c r="AO780" i="28"/>
  <c r="O780" i="28"/>
  <c r="AD780" i="28"/>
  <c r="Z780" i="28"/>
  <c r="BH780" i="28"/>
  <c r="X780" i="28"/>
  <c r="Q780" i="28"/>
  <c r="AP780" i="28"/>
  <c r="BB780" i="28"/>
  <c r="L780" i="28"/>
  <c r="BF780" i="28"/>
  <c r="AS780" i="28"/>
  <c r="BA780" i="28"/>
  <c r="AI780" i="28"/>
  <c r="V780" i="28"/>
  <c r="BC780" i="28"/>
  <c r="AR780" i="28"/>
  <c r="AG780" i="28"/>
  <c r="AV780" i="28"/>
  <c r="BG780" i="28"/>
  <c r="AE780" i="28"/>
  <c r="I781" i="28"/>
  <c r="H781" i="28" s="1"/>
  <c r="AC780" i="28"/>
  <c r="AJ780" i="28"/>
  <c r="P780" i="28"/>
  <c r="AZ780" i="28"/>
  <c r="AV781" i="28" l="1"/>
  <c r="AL781" i="28"/>
  <c r="AT781" i="28"/>
  <c r="AE781" i="28"/>
  <c r="AJ781" i="28"/>
  <c r="Q781" i="28"/>
  <c r="R781" i="28"/>
  <c r="X781" i="28"/>
  <c r="K781" i="28"/>
  <c r="BB781" i="28"/>
  <c r="AP781" i="28"/>
  <c r="AZ781" i="28"/>
  <c r="AQ781" i="28"/>
  <c r="AK781" i="28"/>
  <c r="O781" i="28"/>
  <c r="Y781" i="28"/>
  <c r="BC781" i="28"/>
  <c r="S781" i="28"/>
  <c r="BH781" i="28"/>
  <c r="AI781" i="28"/>
  <c r="AD781" i="28"/>
  <c r="I782" i="28"/>
  <c r="H782" i="28" s="1"/>
  <c r="AB781" i="28"/>
  <c r="AC781" i="28"/>
  <c r="AM781" i="28"/>
  <c r="BF781" i="28"/>
  <c r="AR781" i="28"/>
  <c r="AO781" i="28"/>
  <c r="BG781" i="28"/>
  <c r="AH781" i="28"/>
  <c r="BD781" i="28"/>
  <c r="AU781" i="28"/>
  <c r="M781" i="28"/>
  <c r="V781" i="28"/>
  <c r="BA781" i="28"/>
  <c r="AW781" i="28"/>
  <c r="BE781" i="28"/>
  <c r="AG781" i="28"/>
  <c r="AS781" i="28"/>
  <c r="AX781" i="28"/>
  <c r="AA781" i="28"/>
  <c r="T781" i="28"/>
  <c r="N781" i="28"/>
  <c r="Z781" i="28"/>
  <c r="W781" i="28"/>
  <c r="U781" i="28"/>
  <c r="AY781" i="28"/>
  <c r="AN781" i="28"/>
  <c r="AF781" i="28"/>
  <c r="P781" i="28"/>
  <c r="J782" i="28"/>
  <c r="L781" i="28"/>
  <c r="AD782" i="28" l="1"/>
  <c r="X782" i="28"/>
  <c r="V782" i="28"/>
  <c r="AW782" i="28"/>
  <c r="K782" i="28"/>
  <c r="AC782" i="28"/>
  <c r="O782" i="28"/>
  <c r="AO782" i="28"/>
  <c r="Q782" i="28"/>
  <c r="BF782" i="28"/>
  <c r="AY782" i="28"/>
  <c r="AI782" i="28"/>
  <c r="AT782" i="28"/>
  <c r="AG782" i="28"/>
  <c r="BD782" i="28"/>
  <c r="AB782" i="28"/>
  <c r="P782" i="28"/>
  <c r="I783" i="28"/>
  <c r="H783" i="28" s="1"/>
  <c r="BH782" i="28"/>
  <c r="AN782" i="28"/>
  <c r="L782" i="28"/>
  <c r="AH782" i="28"/>
  <c r="T782" i="28"/>
  <c r="AU782" i="28"/>
  <c r="AX782" i="28"/>
  <c r="AJ782" i="28"/>
  <c r="S782" i="28"/>
  <c r="BG782" i="28"/>
  <c r="M782" i="28"/>
  <c r="AP782" i="28"/>
  <c r="AL782" i="28"/>
  <c r="AV782" i="28"/>
  <c r="Y782" i="28"/>
  <c r="J783" i="28"/>
  <c r="W782" i="28"/>
  <c r="AS782" i="28"/>
  <c r="Z782" i="28"/>
  <c r="R782" i="28"/>
  <c r="BC782" i="28"/>
  <c r="AZ782" i="28"/>
  <c r="U782" i="28"/>
  <c r="AM782" i="28"/>
  <c r="AE782" i="28"/>
  <c r="BE782" i="28"/>
  <c r="AR782" i="28"/>
  <c r="BB782" i="28"/>
  <c r="AQ782" i="28"/>
  <c r="AA782" i="28"/>
  <c r="N782" i="28"/>
  <c r="AF782" i="28"/>
  <c r="BA782" i="28"/>
  <c r="AK782" i="28"/>
  <c r="BC783" i="28" l="1"/>
  <c r="AW783" i="28"/>
  <c r="AE783" i="28"/>
  <c r="AD783" i="28"/>
  <c r="AF783" i="28"/>
  <c r="AT783" i="28"/>
  <c r="AV783" i="28"/>
  <c r="O783" i="28"/>
  <c r="AQ783" i="28"/>
  <c r="AO783" i="28"/>
  <c r="T783" i="28"/>
  <c r="AL783" i="28"/>
  <c r="BD783" i="28"/>
  <c r="BH783" i="28"/>
  <c r="AM783" i="28"/>
  <c r="U783" i="28"/>
  <c r="M783" i="28"/>
  <c r="AI783" i="28"/>
  <c r="BG783" i="28"/>
  <c r="AC783" i="28"/>
  <c r="Q783" i="28"/>
  <c r="P783" i="28"/>
  <c r="L783" i="28"/>
  <c r="BB783" i="28"/>
  <c r="X783" i="28"/>
  <c r="I784" i="28"/>
  <c r="H784" i="28" s="1"/>
  <c r="V783" i="28"/>
  <c r="BE783" i="28"/>
  <c r="Z783" i="28"/>
  <c r="N783" i="28"/>
  <c r="J784" i="28"/>
  <c r="AK783" i="28"/>
  <c r="AG783" i="28"/>
  <c r="Y783" i="28"/>
  <c r="BF783" i="28"/>
  <c r="AR783" i="28"/>
  <c r="AA783" i="28"/>
  <c r="K783" i="28"/>
  <c r="AZ783" i="28"/>
  <c r="AN783" i="28"/>
  <c r="AY783" i="28"/>
  <c r="AS783" i="28"/>
  <c r="AU783" i="28"/>
  <c r="AJ783" i="28"/>
  <c r="BA783" i="28"/>
  <c r="AX783" i="28"/>
  <c r="AH783" i="28"/>
  <c r="AP783" i="28"/>
  <c r="R783" i="28"/>
  <c r="AB783" i="28"/>
  <c r="S783" i="28"/>
  <c r="W783" i="28"/>
  <c r="AA784" i="28" l="1"/>
  <c r="AS784" i="28"/>
  <c r="M784" i="28"/>
  <c r="AD784" i="28"/>
  <c r="BA784" i="28"/>
  <c r="AU784" i="28"/>
  <c r="Z784" i="28"/>
  <c r="BF784" i="28"/>
  <c r="I785" i="28"/>
  <c r="H785" i="28" s="1"/>
  <c r="BG784" i="28"/>
  <c r="N784" i="28"/>
  <c r="AC784" i="28"/>
  <c r="Q784" i="28"/>
  <c r="L784" i="28"/>
  <c r="U784" i="28"/>
  <c r="AV784" i="28"/>
  <c r="BH784" i="28"/>
  <c r="P784" i="28"/>
  <c r="BE784" i="28"/>
  <c r="W784" i="28"/>
  <c r="AL784" i="28"/>
  <c r="AT784" i="28"/>
  <c r="J785" i="28"/>
  <c r="AJ784" i="28"/>
  <c r="AM784" i="28"/>
  <c r="AQ784" i="28"/>
  <c r="AG784" i="28"/>
  <c r="BC784" i="28"/>
  <c r="V784" i="28"/>
  <c r="AY784" i="28"/>
  <c r="AX784" i="28"/>
  <c r="AF784" i="28"/>
  <c r="AP784" i="28"/>
  <c r="T784" i="28"/>
  <c r="AN784" i="28"/>
  <c r="AR784" i="28"/>
  <c r="AH784" i="28"/>
  <c r="AZ784" i="28"/>
  <c r="Y784" i="28"/>
  <c r="S784" i="28"/>
  <c r="AB784" i="28"/>
  <c r="AO784" i="28"/>
  <c r="AW784" i="28"/>
  <c r="R784" i="28"/>
  <c r="AK784" i="28"/>
  <c r="K784" i="28"/>
  <c r="O784" i="28"/>
  <c r="AI784" i="28"/>
  <c r="BB784" i="28"/>
  <c r="AE784" i="28"/>
  <c r="X784" i="28"/>
  <c r="BD784" i="28"/>
  <c r="BC785" i="28" l="1"/>
  <c r="X785" i="28"/>
  <c r="L785" i="28"/>
  <c r="AZ785" i="28"/>
  <c r="T785" i="28"/>
  <c r="Q785" i="28"/>
  <c r="AC785" i="28"/>
  <c r="V785" i="28"/>
  <c r="BH785" i="28"/>
  <c r="AH785" i="28"/>
  <c r="AW785" i="28"/>
  <c r="AO785" i="28"/>
  <c r="AQ785" i="28"/>
  <c r="AP785" i="28"/>
  <c r="BB785" i="28"/>
  <c r="AV785" i="28"/>
  <c r="U785" i="28"/>
  <c r="Z785" i="28"/>
  <c r="BG785" i="28"/>
  <c r="AD785" i="28"/>
  <c r="BE785" i="28"/>
  <c r="J786" i="28"/>
  <c r="BD785" i="28"/>
  <c r="BF785" i="28"/>
  <c r="AI785" i="28"/>
  <c r="M785" i="28"/>
  <c r="O785" i="28"/>
  <c r="I786" i="28"/>
  <c r="H786" i="28" s="1"/>
  <c r="Y785" i="28"/>
  <c r="AF785" i="28"/>
  <c r="K785" i="28"/>
  <c r="AB785" i="28"/>
  <c r="AU785" i="28"/>
  <c r="BA785" i="28"/>
  <c r="AJ785" i="28"/>
  <c r="W785" i="28"/>
  <c r="S785" i="28"/>
  <c r="AL785" i="28"/>
  <c r="AE785" i="28"/>
  <c r="AY785" i="28"/>
  <c r="AA785" i="28"/>
  <c r="AT785" i="28"/>
  <c r="AG785" i="28"/>
  <c r="AX785" i="28"/>
  <c r="R785" i="28"/>
  <c r="AN785" i="28"/>
  <c r="AS785" i="28"/>
  <c r="P785" i="28"/>
  <c r="N785" i="28"/>
  <c r="AK785" i="28"/>
  <c r="AM785" i="28"/>
  <c r="AR785" i="28"/>
  <c r="AO786" i="28" l="1"/>
  <c r="AS786" i="28"/>
  <c r="AM786" i="28"/>
  <c r="X786" i="28"/>
  <c r="O786" i="28"/>
  <c r="K786" i="28"/>
  <c r="Y786" i="28"/>
  <c r="BG786" i="28"/>
  <c r="AJ786" i="28"/>
  <c r="AX786" i="28"/>
  <c r="Z786" i="28"/>
  <c r="AF786" i="28"/>
  <c r="U786" i="28"/>
  <c r="BF786" i="28"/>
  <c r="M786" i="28"/>
  <c r="AA786" i="28"/>
  <c r="T786" i="28"/>
  <c r="AG786" i="28"/>
  <c r="V786" i="28"/>
  <c r="AU786" i="28"/>
  <c r="AE786" i="28"/>
  <c r="AD786" i="28"/>
  <c r="AH786" i="28"/>
  <c r="R786" i="28"/>
  <c r="AT786" i="28"/>
  <c r="AC786" i="28"/>
  <c r="I787" i="28"/>
  <c r="H787" i="28" s="1"/>
  <c r="AK786" i="28"/>
  <c r="Q786" i="28"/>
  <c r="AL786" i="28"/>
  <c r="AN786" i="28"/>
  <c r="BA786" i="28"/>
  <c r="N786" i="28"/>
  <c r="BD786" i="28"/>
  <c r="AR786" i="28"/>
  <c r="AB786" i="28"/>
  <c r="P786" i="28"/>
  <c r="AY786" i="28"/>
  <c r="J787" i="28"/>
  <c r="AW786" i="28"/>
  <c r="AI786" i="28"/>
  <c r="AQ786" i="28"/>
  <c r="AP786" i="28"/>
  <c r="BC786" i="28"/>
  <c r="L786" i="28"/>
  <c r="BB786" i="28"/>
  <c r="S786" i="28"/>
  <c r="BH786" i="28"/>
  <c r="AV786" i="28"/>
  <c r="BE786" i="28"/>
  <c r="W786" i="28"/>
  <c r="AZ786" i="28"/>
  <c r="L787" i="28" l="1"/>
  <c r="Y787" i="28"/>
  <c r="AZ787" i="28"/>
  <c r="AE787" i="28"/>
  <c r="R787" i="28"/>
  <c r="AX787" i="28"/>
  <c r="AS787" i="28"/>
  <c r="Z787" i="28"/>
  <c r="AV787" i="28"/>
  <c r="S787" i="28"/>
  <c r="AO787" i="28"/>
  <c r="AY787" i="28"/>
  <c r="X787" i="28"/>
  <c r="AN787" i="28"/>
  <c r="BA787" i="28"/>
  <c r="O787" i="28"/>
  <c r="K787" i="28"/>
  <c r="J788" i="28"/>
  <c r="BC787" i="28"/>
  <c r="AD787" i="28"/>
  <c r="AK787" i="28"/>
  <c r="AI787" i="28"/>
  <c r="BG787" i="28"/>
  <c r="W787" i="28"/>
  <c r="AQ787" i="28"/>
  <c r="AM787" i="28"/>
  <c r="AJ787" i="28"/>
  <c r="AU787" i="28"/>
  <c r="BH787" i="28"/>
  <c r="AR787" i="28"/>
  <c r="Q787" i="28"/>
  <c r="V787" i="28"/>
  <c r="AT787" i="28"/>
  <c r="BB787" i="28"/>
  <c r="BF787" i="28"/>
  <c r="AB787" i="28"/>
  <c r="BE787" i="28"/>
  <c r="AW787" i="28"/>
  <c r="AH787" i="28"/>
  <c r="P787" i="28"/>
  <c r="AC787" i="28"/>
  <c r="N787" i="28"/>
  <c r="AA787" i="28"/>
  <c r="AG787" i="28"/>
  <c r="T787" i="28"/>
  <c r="I788" i="28"/>
  <c r="H788" i="28" s="1"/>
  <c r="M787" i="28"/>
  <c r="U787" i="28"/>
  <c r="AP787" i="28"/>
  <c r="BD787" i="28"/>
  <c r="AL787" i="28"/>
  <c r="AF787" i="28"/>
  <c r="Q788" i="28" l="1"/>
  <c r="AE788" i="28"/>
  <c r="AC788" i="28"/>
  <c r="O788" i="28"/>
  <c r="AS788" i="28"/>
  <c r="AN788" i="28"/>
  <c r="X788" i="28"/>
  <c r="BF788" i="28"/>
  <c r="R788" i="28"/>
  <c r="AR788" i="28"/>
  <c r="AI788" i="28"/>
  <c r="AV788" i="28"/>
  <c r="AJ788" i="28"/>
  <c r="AT788" i="28"/>
  <c r="AY788" i="28"/>
  <c r="BG788" i="28"/>
  <c r="AP788" i="28"/>
  <c r="AG788" i="28"/>
  <c r="T788" i="28"/>
  <c r="AU788" i="28"/>
  <c r="AA788" i="28"/>
  <c r="J789" i="28"/>
  <c r="S788" i="28"/>
  <c r="AK788" i="28"/>
  <c r="BC788" i="28"/>
  <c r="AB788" i="28"/>
  <c r="AM788" i="28"/>
  <c r="AQ788" i="28"/>
  <c r="I789" i="28"/>
  <c r="H789" i="28" s="1"/>
  <c r="Z788" i="28"/>
  <c r="AH788" i="28"/>
  <c r="V788" i="28"/>
  <c r="K788" i="28"/>
  <c r="M788" i="28"/>
  <c r="BA788" i="28"/>
  <c r="AW788" i="28"/>
  <c r="BD788" i="28"/>
  <c r="Y788" i="28"/>
  <c r="AO788" i="28"/>
  <c r="U788" i="28"/>
  <c r="AX788" i="28"/>
  <c r="AF788" i="28"/>
  <c r="AD788" i="28"/>
  <c r="BB788" i="28"/>
  <c r="AL788" i="28"/>
  <c r="W788" i="28"/>
  <c r="BH788" i="28"/>
  <c r="AZ788" i="28"/>
  <c r="BE788" i="28"/>
  <c r="L788" i="28"/>
  <c r="P788" i="28"/>
  <c r="N788" i="28"/>
  <c r="AF789" i="28" l="1"/>
  <c r="U789" i="28"/>
  <c r="Q789" i="28"/>
  <c r="J790" i="28"/>
  <c r="P789" i="28"/>
  <c r="AZ789" i="28"/>
  <c r="BA789" i="28"/>
  <c r="AP789" i="28"/>
  <c r="T789" i="28"/>
  <c r="AO789" i="28"/>
  <c r="W789" i="28"/>
  <c r="R789" i="28"/>
  <c r="AM789" i="28"/>
  <c r="AK789" i="28"/>
  <c r="Y789" i="28"/>
  <c r="BD789" i="28"/>
  <c r="AG789" i="28"/>
  <c r="AY789" i="28"/>
  <c r="AE789" i="28"/>
  <c r="AT789" i="28"/>
  <c r="BC789" i="28"/>
  <c r="BF789" i="28"/>
  <c r="AS789" i="28"/>
  <c r="AC789" i="28"/>
  <c r="L789" i="28"/>
  <c r="BE789" i="28"/>
  <c r="AW789" i="28"/>
  <c r="N789" i="28"/>
  <c r="AA789" i="28"/>
  <c r="BH789" i="28"/>
  <c r="Z789" i="28"/>
  <c r="S789" i="28"/>
  <c r="AL789" i="28"/>
  <c r="AV789" i="28"/>
  <c r="AB789" i="28"/>
  <c r="AJ789" i="28"/>
  <c r="AI789" i="28"/>
  <c r="AQ789" i="28"/>
  <c r="AD789" i="28"/>
  <c r="X789" i="28"/>
  <c r="AX789" i="28"/>
  <c r="V789" i="28"/>
  <c r="I790" i="28"/>
  <c r="H790" i="28" s="1"/>
  <c r="AN789" i="28"/>
  <c r="M789" i="28"/>
  <c r="AH789" i="28"/>
  <c r="K789" i="28"/>
  <c r="O789" i="28"/>
  <c r="BG789" i="28"/>
  <c r="BB789" i="28"/>
  <c r="AR789" i="28"/>
  <c r="AU789" i="28"/>
  <c r="BF790" i="28" l="1"/>
  <c r="AE790" i="28"/>
  <c r="V790" i="28"/>
  <c r="BH790" i="28"/>
  <c r="AO790" i="28"/>
  <c r="AU790" i="28"/>
  <c r="AX790" i="28"/>
  <c r="BA790" i="28"/>
  <c r="AZ790" i="28"/>
  <c r="AQ790" i="28"/>
  <c r="P790" i="28"/>
  <c r="T790" i="28"/>
  <c r="AL790" i="28"/>
  <c r="AC790" i="28"/>
  <c r="AJ790" i="28"/>
  <c r="K790" i="28"/>
  <c r="AB790" i="28"/>
  <c r="AP790" i="28"/>
  <c r="AV790" i="28"/>
  <c r="R790" i="28"/>
  <c r="Z790" i="28"/>
  <c r="AK790" i="28"/>
  <c r="O790" i="28"/>
  <c r="Q790" i="28"/>
  <c r="AR790" i="28"/>
  <c r="X790" i="28"/>
  <c r="I791" i="28"/>
  <c r="H791" i="28" s="1"/>
  <c r="BC790" i="28"/>
  <c r="AT790" i="28"/>
  <c r="AF790" i="28"/>
  <c r="AW790" i="28"/>
  <c r="AA790" i="28"/>
  <c r="AH790" i="28"/>
  <c r="W790" i="28"/>
  <c r="J791" i="28"/>
  <c r="U790" i="28"/>
  <c r="AD790" i="28"/>
  <c r="BB790" i="28"/>
  <c r="AS790" i="28"/>
  <c r="BG790" i="28"/>
  <c r="AY790" i="28"/>
  <c r="L790" i="28"/>
  <c r="AM790" i="28"/>
  <c r="S790" i="28"/>
  <c r="N790" i="28"/>
  <c r="AI790" i="28"/>
  <c r="BE790" i="28"/>
  <c r="Y790" i="28"/>
  <c r="AG790" i="28"/>
  <c r="M790" i="28"/>
  <c r="AN790" i="28"/>
  <c r="BD790" i="28"/>
  <c r="BF791" i="28" l="1"/>
  <c r="AV791" i="28"/>
  <c r="T791" i="28"/>
  <c r="AO791" i="28"/>
  <c r="AM791" i="28"/>
  <c r="Z791" i="28"/>
  <c r="AP791" i="28"/>
  <c r="BE791" i="28"/>
  <c r="AU791" i="28"/>
  <c r="AN791" i="28"/>
  <c r="AI791" i="28"/>
  <c r="AC791" i="28"/>
  <c r="Y791" i="28"/>
  <c r="K791" i="28"/>
  <c r="R791" i="28"/>
  <c r="BD791" i="28"/>
  <c r="BA791" i="28"/>
  <c r="Q791" i="28"/>
  <c r="AJ791" i="28"/>
  <c r="AW791" i="28"/>
  <c r="BG791" i="28"/>
  <c r="AB791" i="28"/>
  <c r="AT791" i="28"/>
  <c r="AQ791" i="28"/>
  <c r="J792" i="28"/>
  <c r="BC791" i="28"/>
  <c r="AK791" i="28"/>
  <c r="AH791" i="28"/>
  <c r="U791" i="28"/>
  <c r="AF791" i="28"/>
  <c r="I792" i="28"/>
  <c r="H792" i="28" s="1"/>
  <c r="AE791" i="28"/>
  <c r="P791" i="28"/>
  <c r="BB791" i="28"/>
  <c r="O791" i="28"/>
  <c r="BH791" i="28"/>
  <c r="L791" i="28"/>
  <c r="N791" i="28"/>
  <c r="AS791" i="28"/>
  <c r="W791" i="28"/>
  <c r="AG791" i="28"/>
  <c r="AL791" i="28"/>
  <c r="M791" i="28"/>
  <c r="AY791" i="28"/>
  <c r="AX791" i="28"/>
  <c r="AR791" i="28"/>
  <c r="S791" i="28"/>
  <c r="AD791" i="28"/>
  <c r="AA791" i="28"/>
  <c r="X791" i="28"/>
  <c r="V791" i="28"/>
  <c r="AZ791" i="28"/>
  <c r="U792" i="28" l="1"/>
  <c r="R792" i="28"/>
  <c r="Q792" i="28"/>
  <c r="AK792" i="28"/>
  <c r="BA792" i="28"/>
  <c r="N792" i="28"/>
  <c r="AF792" i="28"/>
  <c r="AR792" i="28"/>
  <c r="J793" i="28"/>
  <c r="AC792" i="28"/>
  <c r="AY792" i="28"/>
  <c r="S792" i="28"/>
  <c r="L792" i="28"/>
  <c r="BH792" i="28"/>
  <c r="X792" i="28"/>
  <c r="AB792" i="28"/>
  <c r="V792" i="28"/>
  <c r="AI792" i="28"/>
  <c r="AL792" i="28"/>
  <c r="K792" i="28"/>
  <c r="AZ792" i="28"/>
  <c r="AH792" i="28"/>
  <c r="AQ792" i="28"/>
  <c r="BF792" i="28"/>
  <c r="BG792" i="28"/>
  <c r="AP792" i="28"/>
  <c r="AT792" i="28"/>
  <c r="Y792" i="28"/>
  <c r="T792" i="28"/>
  <c r="I793" i="28"/>
  <c r="H793" i="28" s="1"/>
  <c r="BC792" i="28"/>
  <c r="Z792" i="28"/>
  <c r="AX792" i="28"/>
  <c r="AD792" i="28"/>
  <c r="W792" i="28"/>
  <c r="AJ792" i="28"/>
  <c r="O792" i="28"/>
  <c r="AE792" i="28"/>
  <c r="P792" i="28"/>
  <c r="AU792" i="28"/>
  <c r="AN792" i="28"/>
  <c r="AV792" i="28"/>
  <c r="AG792" i="28"/>
  <c r="AM792" i="28"/>
  <c r="BE792" i="28"/>
  <c r="BD792" i="28"/>
  <c r="AW792" i="28"/>
  <c r="AS792" i="28"/>
  <c r="BB792" i="28"/>
  <c r="M792" i="28"/>
  <c r="AO792" i="28"/>
  <c r="AA792" i="28"/>
  <c r="BC793" i="28" l="1"/>
  <c r="T793" i="28"/>
  <c r="R793" i="28"/>
  <c r="I794" i="28"/>
  <c r="H794" i="28" s="1"/>
  <c r="AF793" i="28"/>
  <c r="AS793" i="28"/>
  <c r="AH793" i="28"/>
  <c r="M793" i="28"/>
  <c r="AJ793" i="28"/>
  <c r="N793" i="28"/>
  <c r="AD793" i="28"/>
  <c r="AY793" i="28"/>
  <c r="AT793" i="28"/>
  <c r="V793" i="28"/>
  <c r="J794" i="28"/>
  <c r="BG793" i="28"/>
  <c r="AB793" i="28"/>
  <c r="AN793" i="28"/>
  <c r="Y793" i="28"/>
  <c r="AZ793" i="28"/>
  <c r="AQ793" i="28"/>
  <c r="Q793" i="28"/>
  <c r="X793" i="28"/>
  <c r="AR793" i="28"/>
  <c r="S793" i="28"/>
  <c r="AL793" i="28"/>
  <c r="AU793" i="28"/>
  <c r="BE793" i="28"/>
  <c r="BB793" i="28"/>
  <c r="AI793" i="28"/>
  <c r="W793" i="28"/>
  <c r="AV793" i="28"/>
  <c r="BD793" i="28"/>
  <c r="BA793" i="28"/>
  <c r="AP793" i="28"/>
  <c r="U793" i="28"/>
  <c r="AA793" i="28"/>
  <c r="Z793" i="28"/>
  <c r="O793" i="28"/>
  <c r="AM793" i="28"/>
  <c r="AK793" i="28"/>
  <c r="AG793" i="28"/>
  <c r="K793" i="28"/>
  <c r="AW793" i="28"/>
  <c r="P793" i="28"/>
  <c r="AE793" i="28"/>
  <c r="AC793" i="28"/>
  <c r="BH793" i="28"/>
  <c r="L793" i="28"/>
  <c r="BF793" i="28"/>
  <c r="AO793" i="28"/>
  <c r="AX793" i="28"/>
  <c r="AJ794" i="28" l="1"/>
  <c r="AL794" i="28"/>
  <c r="AB794" i="28"/>
  <c r="J795" i="28"/>
  <c r="AF794" i="28"/>
  <c r="BH794" i="28"/>
  <c r="BC794" i="28"/>
  <c r="AE794" i="28"/>
  <c r="Q794" i="28"/>
  <c r="W794" i="28"/>
  <c r="AV794" i="28"/>
  <c r="AR794" i="28"/>
  <c r="Y794" i="28"/>
  <c r="BG794" i="28"/>
  <c r="AG794" i="28"/>
  <c r="T794" i="28"/>
  <c r="AX794" i="28"/>
  <c r="BD794" i="28"/>
  <c r="AY794" i="28"/>
  <c r="K794" i="28"/>
  <c r="AU794" i="28"/>
  <c r="O794" i="28"/>
  <c r="R794" i="28"/>
  <c r="L794" i="28"/>
  <c r="BF794" i="28"/>
  <c r="AT794" i="28"/>
  <c r="AZ794" i="28"/>
  <c r="BE794" i="28"/>
  <c r="U794" i="28"/>
  <c r="N794" i="28"/>
  <c r="BB794" i="28"/>
  <c r="BA794" i="28"/>
  <c r="P794" i="28"/>
  <c r="AS794" i="28"/>
  <c r="AI794" i="28"/>
  <c r="V794" i="28"/>
  <c r="M794" i="28"/>
  <c r="AC794" i="28"/>
  <c r="AH794" i="28"/>
  <c r="AK794" i="28"/>
  <c r="AN794" i="28"/>
  <c r="X794" i="28"/>
  <c r="AD794" i="28"/>
  <c r="AW794" i="28"/>
  <c r="AP794" i="28"/>
  <c r="S794" i="28"/>
  <c r="AA794" i="28"/>
  <c r="AQ794" i="28"/>
  <c r="AM794" i="28"/>
  <c r="AO794" i="28"/>
  <c r="I795" i="28"/>
  <c r="H795" i="28" s="1"/>
  <c r="Z794" i="28"/>
  <c r="O795" i="28" l="1"/>
  <c r="BG795" i="28"/>
  <c r="AS795" i="28"/>
  <c r="U795" i="28"/>
  <c r="T795" i="28"/>
  <c r="AE795" i="28"/>
  <c r="Z795" i="28"/>
  <c r="L795" i="28"/>
  <c r="AA795" i="28"/>
  <c r="AM795" i="28"/>
  <c r="BD795" i="28"/>
  <c r="AO795" i="28"/>
  <c r="AU795" i="28"/>
  <c r="P795" i="28"/>
  <c r="AC795" i="28"/>
  <c r="M795" i="28"/>
  <c r="AD795" i="28"/>
  <c r="AL795" i="28"/>
  <c r="AT795" i="28"/>
  <c r="AJ795" i="28"/>
  <c r="AZ795" i="28"/>
  <c r="J796" i="28"/>
  <c r="AY795" i="28"/>
  <c r="N795" i="28"/>
  <c r="AR795" i="28"/>
  <c r="BH795" i="28"/>
  <c r="AP795" i="28"/>
  <c r="W795" i="28"/>
  <c r="AW795" i="28"/>
  <c r="V795" i="28"/>
  <c r="AX795" i="28"/>
  <c r="AH795" i="28"/>
  <c r="AF795" i="28"/>
  <c r="Y795" i="28"/>
  <c r="AI795" i="28"/>
  <c r="I796" i="28"/>
  <c r="H796" i="28" s="1"/>
  <c r="AQ795" i="28"/>
  <c r="BC795" i="28"/>
  <c r="AG795" i="28"/>
  <c r="BE795" i="28"/>
  <c r="Q795" i="28"/>
  <c r="BF795" i="28"/>
  <c r="AV795" i="28"/>
  <c r="R795" i="28"/>
  <c r="K795" i="28"/>
  <c r="X795" i="28"/>
  <c r="BB795" i="28"/>
  <c r="AN795" i="28"/>
  <c r="BA795" i="28"/>
  <c r="S795" i="28"/>
  <c r="AB795" i="28"/>
  <c r="AK795" i="28"/>
  <c r="L796" i="28" l="1"/>
  <c r="AX796" i="28"/>
  <c r="Z796" i="28"/>
  <c r="BD796" i="28"/>
  <c r="U796" i="28"/>
  <c r="BG796" i="28"/>
  <c r="W796" i="28"/>
  <c r="AE796" i="28"/>
  <c r="I797" i="28"/>
  <c r="H797" i="28" s="1"/>
  <c r="AC796" i="28"/>
  <c r="BC796" i="28"/>
  <c r="N796" i="28"/>
  <c r="AO796" i="28"/>
  <c r="BH796" i="28"/>
  <c r="Y796" i="28"/>
  <c r="K796" i="28"/>
  <c r="AR796" i="28"/>
  <c r="AA796" i="28"/>
  <c r="X796" i="28"/>
  <c r="AI796" i="28"/>
  <c r="AV796" i="28"/>
  <c r="BA796" i="28"/>
  <c r="AP796" i="28"/>
  <c r="AL796" i="28"/>
  <c r="J797" i="28"/>
  <c r="AJ796" i="28"/>
  <c r="AU796" i="28"/>
  <c r="BB796" i="28"/>
  <c r="P796" i="28"/>
  <c r="AZ796" i="28"/>
  <c r="R796" i="28"/>
  <c r="Q796" i="28"/>
  <c r="AH796" i="28"/>
  <c r="S796" i="28"/>
  <c r="O796" i="28"/>
  <c r="AW796" i="28"/>
  <c r="AD796" i="28"/>
  <c r="AG796" i="28"/>
  <c r="BF796" i="28"/>
  <c r="M796" i="28"/>
  <c r="AT796" i="28"/>
  <c r="AQ796" i="28"/>
  <c r="AF796" i="28"/>
  <c r="AS796" i="28"/>
  <c r="AY796" i="28"/>
  <c r="V796" i="28"/>
  <c r="AB796" i="28"/>
  <c r="AM796" i="28"/>
  <c r="AK796" i="28"/>
  <c r="BE796" i="28"/>
  <c r="AN796" i="28"/>
  <c r="T796" i="28"/>
  <c r="Z797" i="28" l="1"/>
  <c r="R797" i="28"/>
  <c r="AB797" i="28"/>
  <c r="AU797" i="28"/>
  <c r="AL797" i="28"/>
  <c r="T797" i="28"/>
  <c r="M797" i="28"/>
  <c r="BH797" i="28"/>
  <c r="O797" i="28"/>
  <c r="AO797" i="28"/>
  <c r="AZ797" i="28"/>
  <c r="Y797" i="28"/>
  <c r="BA797" i="28"/>
  <c r="S797" i="28"/>
  <c r="BB797" i="28"/>
  <c r="V797" i="28"/>
  <c r="U797" i="28"/>
  <c r="AA797" i="28"/>
  <c r="BF797" i="28"/>
  <c r="BC797" i="28"/>
  <c r="AX797" i="28"/>
  <c r="BD797" i="28"/>
  <c r="P797" i="28"/>
  <c r="AH797" i="28"/>
  <c r="AM797" i="28"/>
  <c r="L797" i="28"/>
  <c r="AD797" i="28"/>
  <c r="W797" i="28"/>
  <c r="AP797" i="28"/>
  <c r="BE797" i="28"/>
  <c r="AG797" i="28"/>
  <c r="AK797" i="28"/>
  <c r="AI797" i="28"/>
  <c r="X797" i="28"/>
  <c r="AS797" i="28"/>
  <c r="AR797" i="28"/>
  <c r="I798" i="28"/>
  <c r="H798" i="28" s="1"/>
  <c r="AJ797" i="28"/>
  <c r="AN797" i="28"/>
  <c r="AY797" i="28"/>
  <c r="Q797" i="28"/>
  <c r="AE797" i="28"/>
  <c r="AF797" i="28"/>
  <c r="AT797" i="28"/>
  <c r="J798" i="28"/>
  <c r="AC797" i="28"/>
  <c r="BG797" i="28"/>
  <c r="N797" i="28"/>
  <c r="K797" i="28"/>
  <c r="AQ797" i="28"/>
  <c r="AV797" i="28"/>
  <c r="AW797" i="28"/>
  <c r="Y798" i="28" l="1"/>
  <c r="AO798" i="28"/>
  <c r="W798" i="28"/>
  <c r="U798" i="28"/>
  <c r="AT798" i="28"/>
  <c r="AQ798" i="28"/>
  <c r="BC798" i="28"/>
  <c r="Q798" i="28"/>
  <c r="AA798" i="28"/>
  <c r="BH798" i="28"/>
  <c r="AD798" i="28"/>
  <c r="P798" i="28"/>
  <c r="S798" i="28"/>
  <c r="R798" i="28"/>
  <c r="K798" i="28"/>
  <c r="AE798" i="28"/>
  <c r="AX798" i="28"/>
  <c r="M798" i="28"/>
  <c r="AZ798" i="28"/>
  <c r="AG798" i="28"/>
  <c r="AY798" i="28"/>
  <c r="N798" i="28"/>
  <c r="AH798" i="28"/>
  <c r="BB798" i="28"/>
  <c r="J799" i="28"/>
  <c r="BG798" i="28"/>
  <c r="AK798" i="28"/>
  <c r="BA798" i="28"/>
  <c r="BD798" i="28"/>
  <c r="AN798" i="28"/>
  <c r="AR798" i="28"/>
  <c r="L798" i="28"/>
  <c r="AW798" i="28"/>
  <c r="AM798" i="28"/>
  <c r="AC798" i="28"/>
  <c r="X798" i="28"/>
  <c r="AP798" i="28"/>
  <c r="AV798" i="28"/>
  <c r="BF798" i="28"/>
  <c r="T798" i="28"/>
  <c r="O798" i="28"/>
  <c r="AU798" i="28"/>
  <c r="V798" i="28"/>
  <c r="AI798" i="28"/>
  <c r="AS798" i="28"/>
  <c r="I799" i="28"/>
  <c r="H799" i="28" s="1"/>
  <c r="AB798" i="28"/>
  <c r="BE798" i="28"/>
  <c r="AJ798" i="28"/>
  <c r="AF798" i="28"/>
  <c r="AL798" i="28"/>
  <c r="Z798" i="28"/>
  <c r="AB799" i="28" l="1"/>
  <c r="O799" i="28"/>
  <c r="X799" i="28"/>
  <c r="AV799" i="28"/>
  <c r="AQ799" i="28"/>
  <c r="AW799" i="28"/>
  <c r="BG799" i="28"/>
  <c r="K799" i="28"/>
  <c r="AF799" i="28"/>
  <c r="BE799" i="28"/>
  <c r="BB799" i="28"/>
  <c r="AE799" i="28"/>
  <c r="BD799" i="28"/>
  <c r="AO799" i="28"/>
  <c r="AH799" i="28"/>
  <c r="Z799" i="28"/>
  <c r="AK799" i="28"/>
  <c r="AN799" i="28"/>
  <c r="BH799" i="28"/>
  <c r="W799" i="28"/>
  <c r="R799" i="28"/>
  <c r="AA799" i="28"/>
  <c r="AT799" i="28"/>
  <c r="AS799" i="28"/>
  <c r="AZ799" i="28"/>
  <c r="J800" i="28"/>
  <c r="BF799" i="28"/>
  <c r="AU799" i="28"/>
  <c r="AR799" i="28"/>
  <c r="AJ799" i="28"/>
  <c r="Q799" i="28"/>
  <c r="Y799" i="28"/>
  <c r="AD799" i="28"/>
  <c r="L799" i="28"/>
  <c r="BC799" i="28"/>
  <c r="P799" i="28"/>
  <c r="AL799" i="28"/>
  <c r="AX799" i="28"/>
  <c r="M799" i="28"/>
  <c r="AP799" i="28"/>
  <c r="U799" i="28"/>
  <c r="AM799" i="28"/>
  <c r="S799" i="28"/>
  <c r="AY799" i="28"/>
  <c r="AC799" i="28"/>
  <c r="V799" i="28"/>
  <c r="I800" i="28"/>
  <c r="H800" i="28" s="1"/>
  <c r="AI799" i="28"/>
  <c r="T799" i="28"/>
  <c r="BA799" i="28"/>
  <c r="N799" i="28"/>
  <c r="AG799" i="28"/>
  <c r="BF800" i="28" l="1"/>
  <c r="AS800" i="28"/>
  <c r="S800" i="28"/>
  <c r="AK800" i="28"/>
  <c r="AN800" i="28"/>
  <c r="AR800" i="28"/>
  <c r="AP800" i="28"/>
  <c r="AA800" i="28"/>
  <c r="Q800" i="28"/>
  <c r="Y800" i="28"/>
  <c r="W800" i="28"/>
  <c r="N800" i="28"/>
  <c r="M800" i="28"/>
  <c r="BD800" i="28"/>
  <c r="L800" i="28"/>
  <c r="T800" i="28"/>
  <c r="K800" i="28"/>
  <c r="X800" i="28"/>
  <c r="AC800" i="28"/>
  <c r="R800" i="28"/>
  <c r="BC800" i="28"/>
  <c r="AH800" i="28"/>
  <c r="AB800" i="28"/>
  <c r="I801" i="28"/>
  <c r="H801" i="28" s="1"/>
  <c r="BA800" i="28"/>
  <c r="AL800" i="28"/>
  <c r="Z800" i="28"/>
  <c r="AW800" i="28"/>
  <c r="AG800" i="28"/>
  <c r="U800" i="28"/>
  <c r="AX800" i="28"/>
  <c r="AZ800" i="28"/>
  <c r="BB800" i="28"/>
  <c r="AU800" i="28"/>
  <c r="AI800" i="28"/>
  <c r="BE800" i="28"/>
  <c r="AD800" i="28"/>
  <c r="BH800" i="28"/>
  <c r="AT800" i="28"/>
  <c r="V800" i="28"/>
  <c r="AQ800" i="28"/>
  <c r="AE800" i="28"/>
  <c r="O800" i="28"/>
  <c r="AO800" i="28"/>
  <c r="AF800" i="28"/>
  <c r="AY800" i="28"/>
  <c r="AJ800" i="28"/>
  <c r="J801" i="28"/>
  <c r="AM800" i="28"/>
  <c r="AV800" i="28"/>
  <c r="P800" i="28"/>
  <c r="BG800" i="28"/>
  <c r="AR801" i="28" l="1"/>
  <c r="Y801" i="28"/>
  <c r="X801" i="28"/>
  <c r="T801" i="28"/>
  <c r="AK801" i="28"/>
  <c r="AA801" i="28"/>
  <c r="AI801" i="28"/>
  <c r="J802" i="28"/>
  <c r="Q801" i="28"/>
  <c r="AP801" i="28"/>
  <c r="BB801" i="28"/>
  <c r="AN801" i="28"/>
  <c r="Z801" i="28"/>
  <c r="L801" i="28"/>
  <c r="AO801" i="28"/>
  <c r="AF801" i="28"/>
  <c r="M801" i="28"/>
  <c r="AX801" i="28"/>
  <c r="BE801" i="28"/>
  <c r="AW801" i="28"/>
  <c r="AH801" i="28"/>
  <c r="V801" i="28"/>
  <c r="AD801" i="28"/>
  <c r="BC801" i="28"/>
  <c r="W801" i="28"/>
  <c r="BG801" i="28"/>
  <c r="AB801" i="28"/>
  <c r="O801" i="28"/>
  <c r="BH801" i="28"/>
  <c r="BF801" i="28"/>
  <c r="I802" i="28"/>
  <c r="H802" i="28" s="1"/>
  <c r="AY801" i="28"/>
  <c r="AU801" i="28"/>
  <c r="BA801" i="28"/>
  <c r="P801" i="28"/>
  <c r="N801" i="28"/>
  <c r="AG801" i="28"/>
  <c r="AC801" i="28"/>
  <c r="AZ801" i="28"/>
  <c r="AL801" i="28"/>
  <c r="AJ801" i="28"/>
  <c r="AE801" i="28"/>
  <c r="K801" i="28"/>
  <c r="AQ801" i="28"/>
  <c r="R801" i="28"/>
  <c r="BD801" i="28"/>
  <c r="AM801" i="28"/>
  <c r="AV801" i="28"/>
  <c r="U801" i="28"/>
  <c r="AS801" i="28"/>
  <c r="S801" i="28"/>
  <c r="AT801" i="28"/>
  <c r="AC802" i="28" l="1"/>
  <c r="X802" i="28"/>
  <c r="AR802" i="28"/>
  <c r="T802" i="28"/>
  <c r="AY802" i="28"/>
  <c r="AN802" i="28"/>
  <c r="AT802" i="28"/>
  <c r="V802" i="28"/>
  <c r="Q802" i="28"/>
  <c r="AH802" i="28"/>
  <c r="AB802" i="28"/>
  <c r="N802" i="28"/>
  <c r="AD802" i="28"/>
  <c r="BE802" i="28"/>
  <c r="AW802" i="28"/>
  <c r="AS802" i="28"/>
  <c r="AX802" i="28"/>
  <c r="M802" i="28"/>
  <c r="AF802" i="28"/>
  <c r="AE802" i="28"/>
  <c r="AJ802" i="28"/>
  <c r="K802" i="28"/>
  <c r="AG802" i="28"/>
  <c r="BB802" i="28"/>
  <c r="U802" i="28"/>
  <c r="AO802" i="28"/>
  <c r="AM802" i="28"/>
  <c r="AI802" i="28"/>
  <c r="AP802" i="28"/>
  <c r="Z802" i="28"/>
  <c r="Y802" i="28"/>
  <c r="O802" i="28"/>
  <c r="AK802" i="28"/>
  <c r="AV802" i="28"/>
  <c r="S802" i="28"/>
  <c r="BC802" i="28"/>
  <c r="AQ802" i="28"/>
  <c r="BG802" i="28"/>
  <c r="J803" i="28"/>
  <c r="R802" i="28"/>
  <c r="P802" i="28"/>
  <c r="AL802" i="28"/>
  <c r="BA802" i="28"/>
  <c r="BF802" i="28"/>
  <c r="I803" i="28"/>
  <c r="H803" i="28" s="1"/>
  <c r="AU802" i="28"/>
  <c r="BH802" i="28"/>
  <c r="AZ802" i="28"/>
  <c r="BD802" i="28"/>
  <c r="AA802" i="28"/>
  <c r="W802" i="28"/>
  <c r="L802" i="28"/>
  <c r="X803" i="28" l="1"/>
  <c r="AQ803" i="28"/>
  <c r="BD803" i="28"/>
  <c r="AJ803" i="28"/>
  <c r="AL803" i="28"/>
  <c r="BH803" i="28"/>
  <c r="T803" i="28"/>
  <c r="BA803" i="28"/>
  <c r="N803" i="28"/>
  <c r="AN803" i="28"/>
  <c r="Q803" i="28"/>
  <c r="J804" i="28"/>
  <c r="AT803" i="28"/>
  <c r="K803" i="28"/>
  <c r="W803" i="28"/>
  <c r="AO803" i="28"/>
  <c r="AZ803" i="28"/>
  <c r="U803" i="28"/>
  <c r="Y803" i="28"/>
  <c r="AD803" i="28"/>
  <c r="AW803" i="28"/>
  <c r="AC803" i="28"/>
  <c r="R803" i="28"/>
  <c r="BB803" i="28"/>
  <c r="Z803" i="28"/>
  <c r="AV803" i="28"/>
  <c r="BF803" i="28"/>
  <c r="I804" i="28"/>
  <c r="H804" i="28" s="1"/>
  <c r="S803" i="28"/>
  <c r="AR803" i="28"/>
  <c r="AM803" i="28"/>
  <c r="L803" i="28"/>
  <c r="O803" i="28"/>
  <c r="AI803" i="28"/>
  <c r="P803" i="28"/>
  <c r="AS803" i="28"/>
  <c r="BE803" i="28"/>
  <c r="AE803" i="28"/>
  <c r="AG803" i="28"/>
  <c r="V803" i="28"/>
  <c r="AB803" i="28"/>
  <c r="AX803" i="28"/>
  <c r="AH803" i="28"/>
  <c r="AF803" i="28"/>
  <c r="AA803" i="28"/>
  <c r="AY803" i="28"/>
  <c r="BC803" i="28"/>
  <c r="BG803" i="28"/>
  <c r="AP803" i="28"/>
  <c r="M803" i="28"/>
  <c r="AU803" i="28"/>
  <c r="AK803" i="28"/>
  <c r="AU804" i="28" l="1"/>
  <c r="AJ804" i="28"/>
  <c r="AE804" i="28"/>
  <c r="BD804" i="28"/>
  <c r="AP804" i="28"/>
  <c r="R804" i="28"/>
  <c r="BG804" i="28"/>
  <c r="Y804" i="28"/>
  <c r="AQ804" i="28"/>
  <c r="AR804" i="28"/>
  <c r="AX804" i="28"/>
  <c r="BH804" i="28"/>
  <c r="BC804" i="28"/>
  <c r="BE804" i="28"/>
  <c r="AY804" i="28"/>
  <c r="AN804" i="28"/>
  <c r="AZ804" i="28"/>
  <c r="AF804" i="28"/>
  <c r="W804" i="28"/>
  <c r="AG804" i="28"/>
  <c r="P804" i="28"/>
  <c r="J805" i="28"/>
  <c r="V804" i="28"/>
  <c r="BF804" i="28"/>
  <c r="L804" i="28"/>
  <c r="AB804" i="28"/>
  <c r="BB804" i="28"/>
  <c r="AW804" i="28"/>
  <c r="I805" i="28"/>
  <c r="H805" i="28" s="1"/>
  <c r="N804" i="28"/>
  <c r="BA804" i="28"/>
  <c r="O804" i="28"/>
  <c r="U804" i="28"/>
  <c r="M804" i="28"/>
  <c r="Z804" i="28"/>
  <c r="AI804" i="28"/>
  <c r="AC804" i="28"/>
  <c r="AV804" i="28"/>
  <c r="AO804" i="28"/>
  <c r="AK804" i="28"/>
  <c r="AD804" i="28"/>
  <c r="Q804" i="28"/>
  <c r="X804" i="28"/>
  <c r="AA804" i="28"/>
  <c r="AT804" i="28"/>
  <c r="T804" i="28"/>
  <c r="K804" i="28"/>
  <c r="AL804" i="28"/>
  <c r="AM804" i="28"/>
  <c r="S804" i="28"/>
  <c r="AS804" i="28"/>
  <c r="AH804" i="28"/>
  <c r="AB805" i="28" l="1"/>
  <c r="AR805" i="28"/>
  <c r="AP805" i="28"/>
  <c r="AS805" i="28"/>
  <c r="AL805" i="28"/>
  <c r="R805" i="28"/>
  <c r="J806" i="28"/>
  <c r="U805" i="28"/>
  <c r="AF805" i="28"/>
  <c r="L805" i="28"/>
  <c r="AI805" i="28"/>
  <c r="BA805" i="28"/>
  <c r="AC805" i="28"/>
  <c r="AO805" i="28"/>
  <c r="V805" i="28"/>
  <c r="AM805" i="28"/>
  <c r="AA805" i="28"/>
  <c r="Q805" i="28"/>
  <c r="AT805" i="28"/>
  <c r="Y805" i="28"/>
  <c r="AG805" i="28"/>
  <c r="BD805" i="28"/>
  <c r="AD805" i="28"/>
  <c r="BC805" i="28"/>
  <c r="AZ805" i="28"/>
  <c r="BH805" i="28"/>
  <c r="AH805" i="28"/>
  <c r="AV805" i="28"/>
  <c r="N805" i="28"/>
  <c r="AE805" i="28"/>
  <c r="AU805" i="28"/>
  <c r="AY805" i="28"/>
  <c r="BF805" i="28"/>
  <c r="BG805" i="28"/>
  <c r="S805" i="28"/>
  <c r="K805" i="28"/>
  <c r="BB805" i="28"/>
  <c r="AN805" i="28"/>
  <c r="AW805" i="28"/>
  <c r="BE805" i="28"/>
  <c r="AK805" i="28"/>
  <c r="AQ805" i="28"/>
  <c r="I806" i="28"/>
  <c r="H806" i="28" s="1"/>
  <c r="AJ805" i="28"/>
  <c r="X805" i="28"/>
  <c r="P805" i="28"/>
  <c r="O805" i="28"/>
  <c r="AX805" i="28"/>
  <c r="T805" i="28"/>
  <c r="Z805" i="28"/>
  <c r="W805" i="28"/>
  <c r="M805" i="28"/>
  <c r="AW806" i="28" l="1"/>
  <c r="AV806" i="28"/>
  <c r="P806" i="28"/>
  <c r="BD806" i="28"/>
  <c r="Z806" i="28"/>
  <c r="AA806" i="28"/>
  <c r="BG806" i="28"/>
  <c r="BB806" i="28"/>
  <c r="AZ806" i="28"/>
  <c r="AY806" i="28"/>
  <c r="M806" i="28"/>
  <c r="T806" i="28"/>
  <c r="BE806" i="28"/>
  <c r="J807" i="28"/>
  <c r="AM806" i="28"/>
  <c r="AO806" i="28"/>
  <c r="AP806" i="28"/>
  <c r="AE806" i="28"/>
  <c r="W806" i="28"/>
  <c r="BC806" i="28"/>
  <c r="BH806" i="28"/>
  <c r="AH806" i="28"/>
  <c r="K806" i="28"/>
  <c r="Y806" i="28"/>
  <c r="S806" i="28"/>
  <c r="U806" i="28"/>
  <c r="N806" i="28"/>
  <c r="AB806" i="28"/>
  <c r="I807" i="28"/>
  <c r="H807" i="28" s="1"/>
  <c r="O806" i="28"/>
  <c r="R806" i="28"/>
  <c r="AQ806" i="28"/>
  <c r="AT806" i="28"/>
  <c r="AS806" i="28"/>
  <c r="Q806" i="28"/>
  <c r="X806" i="28"/>
  <c r="AG806" i="28"/>
  <c r="AX806" i="28"/>
  <c r="BA806" i="28"/>
  <c r="AF806" i="28"/>
  <c r="L806" i="28"/>
  <c r="AI806" i="28"/>
  <c r="AC806" i="28"/>
  <c r="AJ806" i="28"/>
  <c r="AL806" i="28"/>
  <c r="AK806" i="28"/>
  <c r="AD806" i="28"/>
  <c r="V806" i="28"/>
  <c r="BF806" i="28"/>
  <c r="AR806" i="28"/>
  <c r="AN806" i="28"/>
  <c r="AU806" i="28"/>
  <c r="BG807" i="28" l="1"/>
  <c r="Q807" i="28"/>
  <c r="BD807" i="28"/>
  <c r="P807" i="28"/>
  <c r="AI807" i="28"/>
  <c r="O807" i="28"/>
  <c r="BA807" i="28"/>
  <c r="AX807" i="28"/>
  <c r="AV807" i="28"/>
  <c r="T807" i="28"/>
  <c r="AE807" i="28"/>
  <c r="BH807" i="28"/>
  <c r="AL807" i="28"/>
  <c r="AC807" i="28"/>
  <c r="J808" i="28"/>
  <c r="AP807" i="28"/>
  <c r="AT807" i="28"/>
  <c r="AZ807" i="28"/>
  <c r="AW807" i="28"/>
  <c r="AK807" i="28"/>
  <c r="AH807" i="28"/>
  <c r="AR807" i="28"/>
  <c r="L807" i="28"/>
  <c r="AS807" i="28"/>
  <c r="Y807" i="28"/>
  <c r="I808" i="28"/>
  <c r="H808" i="28" s="1"/>
  <c r="AJ807" i="28"/>
  <c r="AF807" i="28"/>
  <c r="AG807" i="28"/>
  <c r="AO807" i="28"/>
  <c r="S807" i="28"/>
  <c r="W807" i="28"/>
  <c r="AY807" i="28"/>
  <c r="Z807" i="28"/>
  <c r="AA807" i="28"/>
  <c r="AU807" i="28"/>
  <c r="BB807" i="28"/>
  <c r="AN807" i="28"/>
  <c r="AD807" i="28"/>
  <c r="N807" i="28"/>
  <c r="V807" i="28"/>
  <c r="U807" i="28"/>
  <c r="AM807" i="28"/>
  <c r="BE807" i="28"/>
  <c r="M807" i="28"/>
  <c r="AB807" i="28"/>
  <c r="AQ807" i="28"/>
  <c r="K807" i="28"/>
  <c r="R807" i="28"/>
  <c r="X807" i="28"/>
  <c r="BC807" i="28"/>
  <c r="BF807" i="28"/>
  <c r="BG808" i="28" l="1"/>
  <c r="Q808" i="28"/>
  <c r="X808" i="28"/>
  <c r="AE808" i="28"/>
  <c r="AM808" i="28"/>
  <c r="AZ808" i="28"/>
  <c r="BH808" i="28"/>
  <c r="AB808" i="28"/>
  <c r="L808" i="28"/>
  <c r="AR808" i="28"/>
  <c r="AQ808" i="28"/>
  <c r="AV808" i="28"/>
  <c r="BD808" i="28"/>
  <c r="BE808" i="28"/>
  <c r="S808" i="28"/>
  <c r="BF808" i="28"/>
  <c r="AG808" i="28"/>
  <c r="I809" i="28"/>
  <c r="H809" i="28" s="1"/>
  <c r="AY808" i="28"/>
  <c r="AA808" i="28"/>
  <c r="P808" i="28"/>
  <c r="N808" i="28"/>
  <c r="Z808" i="28"/>
  <c r="U808" i="28"/>
  <c r="AD808" i="28"/>
  <c r="K808" i="28"/>
  <c r="O808" i="28"/>
  <c r="AI808" i="28"/>
  <c r="AN808" i="28"/>
  <c r="BA808" i="28"/>
  <c r="AK808" i="28"/>
  <c r="V808" i="28"/>
  <c r="R808" i="28"/>
  <c r="AS808" i="28"/>
  <c r="BB808" i="28"/>
  <c r="AJ808" i="28"/>
  <c r="T808" i="28"/>
  <c r="AX808" i="28"/>
  <c r="AF808" i="28"/>
  <c r="Y808" i="28"/>
  <c r="M808" i="28"/>
  <c r="AL808" i="28"/>
  <c r="AW808" i="28"/>
  <c r="AC808" i="28"/>
  <c r="BC808" i="28"/>
  <c r="AH808" i="28"/>
  <c r="W808" i="28"/>
  <c r="AT808" i="28"/>
  <c r="AO808" i="28"/>
  <c r="AP808" i="28"/>
  <c r="AU808" i="28"/>
  <c r="J809" i="28"/>
  <c r="AE809" i="28" l="1"/>
  <c r="AZ809" i="28"/>
  <c r="AM809" i="28"/>
  <c r="Q809" i="28"/>
  <c r="BC809" i="28"/>
  <c r="P809" i="28"/>
  <c r="AX809" i="28"/>
  <c r="AO809" i="28"/>
  <c r="J810" i="28"/>
  <c r="AD809" i="28"/>
  <c r="K809" i="28"/>
  <c r="AI809" i="28"/>
  <c r="AV809" i="28"/>
  <c r="M809" i="28"/>
  <c r="AU809" i="28"/>
  <c r="O809" i="28"/>
  <c r="BE809" i="28"/>
  <c r="AW809" i="28"/>
  <c r="U809" i="28"/>
  <c r="AA809" i="28"/>
  <c r="AQ809" i="28"/>
  <c r="BF809" i="28"/>
  <c r="AL809" i="28"/>
  <c r="BH809" i="28"/>
  <c r="AB809" i="28"/>
  <c r="AS809" i="28"/>
  <c r="X809" i="28"/>
  <c r="Y809" i="28"/>
  <c r="S809" i="28"/>
  <c r="AJ809" i="28"/>
  <c r="AF809" i="28"/>
  <c r="BA809" i="28"/>
  <c r="AK809" i="28"/>
  <c r="N809" i="28"/>
  <c r="AN809" i="28"/>
  <c r="AC809" i="28"/>
  <c r="AH809" i="28"/>
  <c r="W809" i="28"/>
  <c r="I810" i="28"/>
  <c r="H810" i="28" s="1"/>
  <c r="BD809" i="28"/>
  <c r="R809" i="28"/>
  <c r="AG809" i="28"/>
  <c r="AY809" i="28"/>
  <c r="Z809" i="28"/>
  <c r="BG809" i="28"/>
  <c r="AT809" i="28"/>
  <c r="AP809" i="28"/>
  <c r="AR809" i="28"/>
  <c r="T809" i="28"/>
  <c r="L809" i="28"/>
  <c r="BB809" i="28"/>
  <c r="V809" i="28"/>
  <c r="AI810" i="28" l="1"/>
  <c r="O810" i="28"/>
  <c r="N810" i="28"/>
  <c r="V810" i="28"/>
  <c r="W810" i="28"/>
  <c r="J811" i="28"/>
  <c r="BC810" i="28"/>
  <c r="AR810" i="28"/>
  <c r="S810" i="28"/>
  <c r="AM810" i="28"/>
  <c r="AW810" i="28"/>
  <c r="AX810" i="28"/>
  <c r="BA810" i="28"/>
  <c r="AJ810" i="28"/>
  <c r="AT810" i="28"/>
  <c r="AE810" i="28"/>
  <c r="T810" i="28"/>
  <c r="BD810" i="28"/>
  <c r="AB810" i="28"/>
  <c r="AH810" i="28"/>
  <c r="Q810" i="28"/>
  <c r="R810" i="28"/>
  <c r="BG810" i="28"/>
  <c r="AC810" i="28"/>
  <c r="BE810" i="28"/>
  <c r="AF810" i="28"/>
  <c r="BH810" i="28"/>
  <c r="AQ810" i="28"/>
  <c r="AL810" i="28"/>
  <c r="AD810" i="28"/>
  <c r="X810" i="28"/>
  <c r="BF810" i="28"/>
  <c r="U810" i="28"/>
  <c r="K810" i="28"/>
  <c r="AV810" i="28"/>
  <c r="M810" i="28"/>
  <c r="AA810" i="28"/>
  <c r="Y810" i="28"/>
  <c r="P810" i="28"/>
  <c r="AP810" i="28"/>
  <c r="AY810" i="28"/>
  <c r="AN810" i="28"/>
  <c r="I811" i="28"/>
  <c r="H811" i="28" s="1"/>
  <c r="AZ810" i="28"/>
  <c r="Z810" i="28"/>
  <c r="AS810" i="28"/>
  <c r="BB810" i="28"/>
  <c r="L810" i="28"/>
  <c r="AO810" i="28"/>
  <c r="AU810" i="28"/>
  <c r="AK810" i="28"/>
  <c r="AG810" i="28"/>
  <c r="BC811" i="28" l="1"/>
  <c r="AV811" i="28"/>
  <c r="AC811" i="28"/>
  <c r="T811" i="28"/>
  <c r="BG811" i="28"/>
  <c r="J812" i="28"/>
  <c r="BA811" i="28"/>
  <c r="AW811" i="28"/>
  <c r="AA811" i="28"/>
  <c r="AZ811" i="28"/>
  <c r="AH811" i="28"/>
  <c r="O811" i="28"/>
  <c r="AX811" i="28"/>
  <c r="Z811" i="28"/>
  <c r="BH811" i="28"/>
  <c r="AE811" i="28"/>
  <c r="P811" i="28"/>
  <c r="AB811" i="28"/>
  <c r="L811" i="28"/>
  <c r="AY811" i="28"/>
  <c r="X811" i="28"/>
  <c r="R811" i="28"/>
  <c r="AI811" i="28"/>
  <c r="AK811" i="28"/>
  <c r="AT811" i="28"/>
  <c r="AM811" i="28"/>
  <c r="BE811" i="28"/>
  <c r="AL811" i="28"/>
  <c r="N811" i="28"/>
  <c r="AS811" i="28"/>
  <c r="Y811" i="28"/>
  <c r="AD811" i="28"/>
  <c r="AG811" i="28"/>
  <c r="K811" i="28"/>
  <c r="BB811" i="28"/>
  <c r="AQ811" i="28"/>
  <c r="BD811" i="28"/>
  <c r="AJ811" i="28"/>
  <c r="U811" i="28"/>
  <c r="I812" i="28"/>
  <c r="H812" i="28" s="1"/>
  <c r="W811" i="28"/>
  <c r="AO811" i="28"/>
  <c r="Q811" i="28"/>
  <c r="AP811" i="28"/>
  <c r="AU811" i="28"/>
  <c r="AR811" i="28"/>
  <c r="BF811" i="28"/>
  <c r="S811" i="28"/>
  <c r="V811" i="28"/>
  <c r="M811" i="28"/>
  <c r="AF811" i="28"/>
  <c r="AN811" i="28"/>
  <c r="AB812" i="28" l="1"/>
  <c r="AN812" i="28"/>
  <c r="AH812" i="28"/>
  <c r="AP812" i="28"/>
  <c r="AR812" i="28"/>
  <c r="AU812" i="28"/>
  <c r="N812" i="28"/>
  <c r="L812" i="28"/>
  <c r="X812" i="28"/>
  <c r="AV812" i="28"/>
  <c r="BD812" i="28"/>
  <c r="AC812" i="28"/>
  <c r="Y812" i="28"/>
  <c r="AD812" i="28"/>
  <c r="BC812" i="28"/>
  <c r="AE812" i="28"/>
  <c r="I813" i="28"/>
  <c r="H813" i="28" s="1"/>
  <c r="BB812" i="28"/>
  <c r="AI812" i="28"/>
  <c r="J813" i="28"/>
  <c r="AY812" i="28"/>
  <c r="BE812" i="28"/>
  <c r="AG812" i="28"/>
  <c r="Z812" i="28"/>
  <c r="AO812" i="28"/>
  <c r="AW812" i="28"/>
  <c r="AK812" i="28"/>
  <c r="AZ812" i="28"/>
  <c r="BF812" i="28"/>
  <c r="AS812" i="28"/>
  <c r="AA812" i="28"/>
  <c r="AT812" i="28"/>
  <c r="BH812" i="28"/>
  <c r="W812" i="28"/>
  <c r="AX812" i="28"/>
  <c r="K812" i="28"/>
  <c r="V812" i="28"/>
  <c r="AL812" i="28"/>
  <c r="U812" i="28"/>
  <c r="AF812" i="28"/>
  <c r="AQ812" i="28"/>
  <c r="BA812" i="28"/>
  <c r="S812" i="28"/>
  <c r="P812" i="28"/>
  <c r="O812" i="28"/>
  <c r="M812" i="28"/>
  <c r="Q812" i="28"/>
  <c r="T812" i="28"/>
  <c r="AJ812" i="28"/>
  <c r="R812" i="28"/>
  <c r="BG812" i="28"/>
  <c r="AM812" i="28"/>
  <c r="Q813" i="28" l="1"/>
  <c r="AS813" i="28"/>
  <c r="M813" i="28"/>
  <c r="V813" i="28"/>
  <c r="S813" i="28"/>
  <c r="AQ813" i="28"/>
  <c r="BF813" i="28"/>
  <c r="AZ813" i="28"/>
  <c r="AH813" i="28"/>
  <c r="AJ813" i="28"/>
  <c r="AB813" i="28"/>
  <c r="BA813" i="28"/>
  <c r="AP813" i="28"/>
  <c r="N813" i="28"/>
  <c r="K813" i="28"/>
  <c r="AY813" i="28"/>
  <c r="AW813" i="28"/>
  <c r="BD813" i="28"/>
  <c r="AR813" i="28"/>
  <c r="Z813" i="28"/>
  <c r="P813" i="28"/>
  <c r="X813" i="28"/>
  <c r="AE813" i="28"/>
  <c r="Y813" i="28"/>
  <c r="BE813" i="28"/>
  <c r="AU813" i="28"/>
  <c r="AC813" i="28"/>
  <c r="AX813" i="28"/>
  <c r="BG813" i="28"/>
  <c r="AI813" i="28"/>
  <c r="J814" i="28"/>
  <c r="W813" i="28"/>
  <c r="I814" i="28"/>
  <c r="H814" i="28" s="1"/>
  <c r="AD813" i="28"/>
  <c r="AM813" i="28"/>
  <c r="AG813" i="28"/>
  <c r="AL813" i="28"/>
  <c r="T813" i="28"/>
  <c r="L813" i="28"/>
  <c r="AK813" i="28"/>
  <c r="AN813" i="28"/>
  <c r="R813" i="28"/>
  <c r="U813" i="28"/>
  <c r="BB813" i="28"/>
  <c r="AT813" i="28"/>
  <c r="AF813" i="28"/>
  <c r="AO813" i="28"/>
  <c r="AA813" i="28"/>
  <c r="BH813" i="28"/>
  <c r="O813" i="28"/>
  <c r="AV813" i="28"/>
  <c r="BC813" i="28"/>
  <c r="BF814" i="28" l="1"/>
  <c r="AU814" i="28"/>
  <c r="AV814" i="28"/>
  <c r="AQ814" i="28"/>
  <c r="N814" i="28"/>
  <c r="AL814" i="28"/>
  <c r="AF814" i="28"/>
  <c r="AW814" i="28"/>
  <c r="AA814" i="28"/>
  <c r="AT814" i="28"/>
  <c r="R814" i="28"/>
  <c r="AN814" i="28"/>
  <c r="AD814" i="28"/>
  <c r="J815" i="28"/>
  <c r="AJ814" i="28"/>
  <c r="AS814" i="28"/>
  <c r="P814" i="28"/>
  <c r="AO814" i="28"/>
  <c r="AB814" i="28"/>
  <c r="AR814" i="28"/>
  <c r="K814" i="28"/>
  <c r="X814" i="28"/>
  <c r="I815" i="28"/>
  <c r="H815" i="28" s="1"/>
  <c r="BG814" i="28"/>
  <c r="S814" i="28"/>
  <c r="AC814" i="28"/>
  <c r="L814" i="28"/>
  <c r="AK814" i="28"/>
  <c r="Z814" i="28"/>
  <c r="AX814" i="28"/>
  <c r="Q814" i="28"/>
  <c r="AE814" i="28"/>
  <c r="AH814" i="28"/>
  <c r="M814" i="28"/>
  <c r="BE814" i="28"/>
  <c r="T814" i="28"/>
  <c r="U814" i="28"/>
  <c r="BB814" i="28"/>
  <c r="BD814" i="28"/>
  <c r="AP814" i="28"/>
  <c r="V814" i="28"/>
  <c r="AI814" i="28"/>
  <c r="O814" i="28"/>
  <c r="BC814" i="28"/>
  <c r="BH814" i="28"/>
  <c r="BA814" i="28"/>
  <c r="AY814" i="28"/>
  <c r="AG814" i="28"/>
  <c r="Y814" i="28"/>
  <c r="W814" i="28"/>
  <c r="AZ814" i="28"/>
  <c r="AM814" i="28"/>
  <c r="BH815" i="28" l="1"/>
  <c r="U815" i="28"/>
  <c r="AV815" i="28"/>
  <c r="O815" i="28"/>
  <c r="Y815" i="28"/>
  <c r="T815" i="28"/>
  <c r="AC815" i="28"/>
  <c r="AF815" i="28"/>
  <c r="AI815" i="28"/>
  <c r="X815" i="28"/>
  <c r="AJ815" i="28"/>
  <c r="AW815" i="28"/>
  <c r="AP815" i="28"/>
  <c r="AK815" i="28"/>
  <c r="AX815" i="28"/>
  <c r="R815" i="28"/>
  <c r="AU815" i="28"/>
  <c r="S815" i="28"/>
  <c r="BD815" i="28"/>
  <c r="Q815" i="28"/>
  <c r="AL815" i="28"/>
  <c r="BF815" i="28"/>
  <c r="M815" i="28"/>
  <c r="BA815" i="28"/>
  <c r="AT815" i="28"/>
  <c r="AY815" i="28"/>
  <c r="AB815" i="28"/>
  <c r="AH815" i="28"/>
  <c r="AO815" i="28"/>
  <c r="AR815" i="28"/>
  <c r="AQ815" i="28"/>
  <c r="P815" i="28"/>
  <c r="V815" i="28"/>
  <c r="J816" i="28"/>
  <c r="AD815" i="28"/>
  <c r="AG815" i="28"/>
  <c r="BG815" i="28"/>
  <c r="AS815" i="28"/>
  <c r="Z815" i="28"/>
  <c r="AM815" i="28"/>
  <c r="N815" i="28"/>
  <c r="L815" i="28"/>
  <c r="AE815" i="28"/>
  <c r="AN815" i="28"/>
  <c r="I816" i="28"/>
  <c r="H816" i="28" s="1"/>
  <c r="AA815" i="28"/>
  <c r="BE815" i="28"/>
  <c r="BB815" i="28"/>
  <c r="AZ815" i="28"/>
  <c r="BC815" i="28"/>
  <c r="K815" i="28"/>
  <c r="W815" i="28"/>
  <c r="W816" i="28" l="1"/>
  <c r="AO816" i="28"/>
  <c r="V816" i="28"/>
  <c r="AX816" i="28"/>
  <c r="AJ816" i="28"/>
  <c r="O816" i="28"/>
  <c r="BA816" i="28"/>
  <c r="AD816" i="28"/>
  <c r="BE816" i="28"/>
  <c r="M816" i="28"/>
  <c r="AA816" i="28"/>
  <c r="I817" i="28"/>
  <c r="H817" i="28" s="1"/>
  <c r="AB816" i="28"/>
  <c r="AZ816" i="28"/>
  <c r="AW816" i="28"/>
  <c r="AN816" i="28"/>
  <c r="AT816" i="28"/>
  <c r="AL816" i="28"/>
  <c r="BF816" i="28"/>
  <c r="AC816" i="28"/>
  <c r="Z816" i="28"/>
  <c r="AY816" i="28"/>
  <c r="BC816" i="28"/>
  <c r="AK816" i="28"/>
  <c r="AU816" i="28"/>
  <c r="BH816" i="28"/>
  <c r="BG816" i="28"/>
  <c r="BD816" i="28"/>
  <c r="P816" i="28"/>
  <c r="AR816" i="28"/>
  <c r="R816" i="28"/>
  <c r="AM816" i="28"/>
  <c r="BB816" i="28"/>
  <c r="AG816" i="28"/>
  <c r="AQ816" i="28"/>
  <c r="X816" i="28"/>
  <c r="N816" i="28"/>
  <c r="U816" i="28"/>
  <c r="T816" i="28"/>
  <c r="L816" i="28"/>
  <c r="J817" i="28"/>
  <c r="AE816" i="28"/>
  <c r="AI816" i="28"/>
  <c r="AF816" i="28"/>
  <c r="S816" i="28"/>
  <c r="AV816" i="28"/>
  <c r="Y816" i="28"/>
  <c r="AH816" i="28"/>
  <c r="K816" i="28"/>
  <c r="AP816" i="28"/>
  <c r="Q816" i="28"/>
  <c r="AS816" i="28"/>
  <c r="AM817" i="28" l="1"/>
  <c r="AT817" i="28"/>
  <c r="T817" i="28"/>
  <c r="S817" i="28"/>
  <c r="AA817" i="28"/>
  <c r="Q817" i="28"/>
  <c r="AY817" i="28"/>
  <c r="AO817" i="28"/>
  <c r="AU817" i="28"/>
  <c r="AW817" i="28"/>
  <c r="J818" i="28"/>
  <c r="I818" i="28"/>
  <c r="H818" i="28" s="1"/>
  <c r="P817" i="28"/>
  <c r="BB817" i="28"/>
  <c r="N817" i="28"/>
  <c r="BG817" i="28"/>
  <c r="AL817" i="28"/>
  <c r="BE817" i="28"/>
  <c r="AC817" i="28"/>
  <c r="AI817" i="28"/>
  <c r="AR817" i="28"/>
  <c r="AB817" i="28"/>
  <c r="V817" i="28"/>
  <c r="W817" i="28"/>
  <c r="Z817" i="28"/>
  <c r="AX817" i="28"/>
  <c r="X817" i="28"/>
  <c r="AP817" i="28"/>
  <c r="R817" i="28"/>
  <c r="L817" i="28"/>
  <c r="BD817" i="28"/>
  <c r="U817" i="28"/>
  <c r="AS817" i="28"/>
  <c r="AK817" i="28"/>
  <c r="BH817" i="28"/>
  <c r="AN817" i="28"/>
  <c r="BF817" i="28"/>
  <c r="AQ817" i="28"/>
  <c r="AF817" i="28"/>
  <c r="AV817" i="28"/>
  <c r="BA817" i="28"/>
  <c r="AH817" i="28"/>
  <c r="AD817" i="28"/>
  <c r="O817" i="28"/>
  <c r="Y817" i="28"/>
  <c r="AE817" i="28"/>
  <c r="AZ817" i="28"/>
  <c r="AJ817" i="28"/>
  <c r="M817" i="28"/>
  <c r="K817" i="28"/>
  <c r="AG817" i="28"/>
  <c r="BC817" i="28"/>
  <c r="AF818" i="28" l="1"/>
  <c r="W818" i="28"/>
  <c r="BB818" i="28"/>
  <c r="AG818" i="28"/>
  <c r="AR818" i="28"/>
  <c r="AJ818" i="28"/>
  <c r="U818" i="28"/>
  <c r="P818" i="28"/>
  <c r="N818" i="28"/>
  <c r="R818" i="28"/>
  <c r="Y818" i="28"/>
  <c r="AC818" i="28"/>
  <c r="AP818" i="28"/>
  <c r="AK818" i="28"/>
  <c r="O818" i="28"/>
  <c r="AS818" i="28"/>
  <c r="M818" i="28"/>
  <c r="AM818" i="28"/>
  <c r="AO818" i="28"/>
  <c r="S818" i="28"/>
  <c r="AD818" i="28"/>
  <c r="J819" i="28"/>
  <c r="BD818" i="28"/>
  <c r="BE818" i="28"/>
  <c r="AQ818" i="28"/>
  <c r="X818" i="28"/>
  <c r="BH818" i="28"/>
  <c r="Q818" i="28"/>
  <c r="AE818" i="28"/>
  <c r="AW818" i="28"/>
  <c r="BF818" i="28"/>
  <c r="K818" i="28"/>
  <c r="AZ818" i="28"/>
  <c r="AL818" i="28"/>
  <c r="AB818" i="28"/>
  <c r="AH818" i="28"/>
  <c r="T818" i="28"/>
  <c r="V818" i="28"/>
  <c r="AX818" i="28"/>
  <c r="AA818" i="28"/>
  <c r="BA818" i="28"/>
  <c r="AU818" i="28"/>
  <c r="AY818" i="28"/>
  <c r="AN818" i="28"/>
  <c r="AT818" i="28"/>
  <c r="AV818" i="28"/>
  <c r="Z818" i="28"/>
  <c r="L818" i="28"/>
  <c r="I819" i="28"/>
  <c r="H819" i="28" s="1"/>
  <c r="BC818" i="28"/>
  <c r="AI818" i="28"/>
  <c r="BG818" i="28"/>
  <c r="AZ819" i="28" l="1"/>
  <c r="AU819" i="28"/>
  <c r="Q819" i="28"/>
  <c r="AW819" i="28"/>
  <c r="U819" i="28"/>
  <c r="BC819" i="28"/>
  <c r="AS819" i="28"/>
  <c r="M819" i="28"/>
  <c r="Z819" i="28"/>
  <c r="BE819" i="28"/>
  <c r="Y819" i="28"/>
  <c r="AE819" i="28"/>
  <c r="V819" i="28"/>
  <c r="AA819" i="28"/>
  <c r="BA819" i="28"/>
  <c r="I820" i="28"/>
  <c r="H820" i="28" s="1"/>
  <c r="AK819" i="28"/>
  <c r="BD819" i="28"/>
  <c r="O819" i="28"/>
  <c r="AC819" i="28"/>
  <c r="AO819" i="28"/>
  <c r="L819" i="28"/>
  <c r="BG819" i="28"/>
  <c r="AH819" i="28"/>
  <c r="BH819" i="28"/>
  <c r="AI819" i="28"/>
  <c r="K819" i="28"/>
  <c r="BB819" i="28"/>
  <c r="AV819" i="28"/>
  <c r="AD819" i="28"/>
  <c r="AM819" i="28"/>
  <c r="AB819" i="28"/>
  <c r="AJ819" i="28"/>
  <c r="W819" i="28"/>
  <c r="X819" i="28"/>
  <c r="AG819" i="28"/>
  <c r="J820" i="28"/>
  <c r="R819" i="28"/>
  <c r="S819" i="28"/>
  <c r="T819" i="28"/>
  <c r="AR819" i="28"/>
  <c r="AY819" i="28"/>
  <c r="AQ819" i="28"/>
  <c r="AP819" i="28"/>
  <c r="BF819" i="28"/>
  <c r="N819" i="28"/>
  <c r="AX819" i="28"/>
  <c r="AN819" i="28"/>
  <c r="P819" i="28"/>
  <c r="AL819" i="28"/>
  <c r="AF819" i="28"/>
  <c r="AT819" i="28"/>
  <c r="J821" i="28" l="1"/>
  <c r="AF820" i="28"/>
  <c r="Y820" i="28"/>
  <c r="L820" i="28"/>
  <c r="W820" i="28"/>
  <c r="R820" i="28"/>
  <c r="X820" i="28"/>
  <c r="AB820" i="28"/>
  <c r="BF820" i="28"/>
  <c r="BC820" i="28"/>
  <c r="N820" i="28"/>
  <c r="BB820" i="28"/>
  <c r="P820" i="28"/>
  <c r="U820" i="28"/>
  <c r="T820" i="28"/>
  <c r="AZ820" i="28"/>
  <c r="AN820" i="28"/>
  <c r="AO820" i="28"/>
  <c r="AW820" i="28"/>
  <c r="BH820" i="28"/>
  <c r="BD820" i="28"/>
  <c r="AL820" i="28"/>
  <c r="BE820" i="28"/>
  <c r="AV820" i="28"/>
  <c r="Z820" i="28"/>
  <c r="AI820" i="28"/>
  <c r="AS820" i="28"/>
  <c r="K820" i="28"/>
  <c r="V820" i="28"/>
  <c r="AA820" i="28"/>
  <c r="AG820" i="28"/>
  <c r="AR820" i="28"/>
  <c r="BG820" i="28"/>
  <c r="AT820" i="28"/>
  <c r="AH820" i="28"/>
  <c r="AP820" i="28"/>
  <c r="AU820" i="28"/>
  <c r="AK820" i="28"/>
  <c r="AC820" i="28"/>
  <c r="AJ820" i="28"/>
  <c r="AX820" i="28"/>
  <c r="AM820" i="28"/>
  <c r="M820" i="28"/>
  <c r="Q820" i="28"/>
  <c r="AD820" i="28"/>
  <c r="I821" i="28"/>
  <c r="H821" i="28" s="1"/>
  <c r="BA820" i="28"/>
  <c r="O820" i="28"/>
  <c r="S820" i="28"/>
  <c r="AQ820" i="28"/>
  <c r="AY820" i="28"/>
  <c r="AE820" i="28"/>
  <c r="BB821" i="28" l="1"/>
  <c r="V821" i="28"/>
  <c r="AU821" i="28"/>
  <c r="BF821" i="28"/>
  <c r="AX821" i="28"/>
  <c r="AY821" i="28"/>
  <c r="L821" i="28"/>
  <c r="S821" i="28"/>
  <c r="O821" i="28"/>
  <c r="AF821" i="28"/>
  <c r="AK821" i="28"/>
  <c r="W821" i="28"/>
  <c r="R821" i="28"/>
  <c r="J822" i="28"/>
  <c r="BE821" i="28"/>
  <c r="AZ821" i="28"/>
  <c r="N821" i="28"/>
  <c r="AN821" i="28"/>
  <c r="Y821" i="28"/>
  <c r="AV821" i="28"/>
  <c r="AW821" i="28"/>
  <c r="AA821" i="28"/>
  <c r="AI821" i="28"/>
  <c r="AJ821" i="28"/>
  <c r="Z821" i="28"/>
  <c r="AT821" i="28"/>
  <c r="K821" i="28"/>
  <c r="BH821" i="28"/>
  <c r="AC821" i="28"/>
  <c r="AP821" i="28"/>
  <c r="P821" i="28"/>
  <c r="AL821" i="28"/>
  <c r="AR821" i="28"/>
  <c r="BG821" i="28"/>
  <c r="T821" i="28"/>
  <c r="BA821" i="28"/>
  <c r="AQ821" i="28"/>
  <c r="AD821" i="28"/>
  <c r="BD821" i="28"/>
  <c r="AG821" i="28"/>
  <c r="Q821" i="28"/>
  <c r="AS821" i="28"/>
  <c r="AE821" i="28"/>
  <c r="AH821" i="28"/>
  <c r="X821" i="28"/>
  <c r="AM821" i="28"/>
  <c r="BC821" i="28"/>
  <c r="I822" i="28"/>
  <c r="H822" i="28" s="1"/>
  <c r="U821" i="28"/>
  <c r="M821" i="28"/>
  <c r="AO821" i="28"/>
  <c r="AB821" i="28"/>
  <c r="J823" i="28" l="1"/>
  <c r="U822" i="28"/>
  <c r="AK822" i="28"/>
  <c r="AB822" i="28"/>
  <c r="N822" i="28"/>
  <c r="AY822" i="28"/>
  <c r="AL822" i="28"/>
  <c r="K822" i="28"/>
  <c r="AF822" i="28"/>
  <c r="AZ822" i="28"/>
  <c r="O822" i="28"/>
  <c r="BB822" i="28"/>
  <c r="Q822" i="28"/>
  <c r="AW822" i="28"/>
  <c r="I823" i="28"/>
  <c r="H823" i="28" s="1"/>
  <c r="AI822" i="28"/>
  <c r="AS822" i="28"/>
  <c r="AV822" i="28"/>
  <c r="AA822" i="28"/>
  <c r="BG822" i="28"/>
  <c r="Y822" i="28"/>
  <c r="BH822" i="28"/>
  <c r="AN822" i="28"/>
  <c r="AP822" i="28"/>
  <c r="BE822" i="28"/>
  <c r="AM822" i="28"/>
  <c r="AH822" i="28"/>
  <c r="AX822" i="28"/>
  <c r="BD822" i="28"/>
  <c r="R822" i="28"/>
  <c r="AU822" i="28"/>
  <c r="AD822" i="28"/>
  <c r="AT822" i="28"/>
  <c r="Z822" i="28"/>
  <c r="AC822" i="28"/>
  <c r="AE822" i="28"/>
  <c r="L822" i="28"/>
  <c r="X822" i="28"/>
  <c r="T822" i="28"/>
  <c r="AG822" i="28"/>
  <c r="P822" i="28"/>
  <c r="BC822" i="28"/>
  <c r="V822" i="28"/>
  <c r="AJ822" i="28"/>
  <c r="AR822" i="28"/>
  <c r="M822" i="28"/>
  <c r="BF822" i="28"/>
  <c r="AQ822" i="28"/>
  <c r="W822" i="28"/>
  <c r="BA822" i="28"/>
  <c r="S822" i="28"/>
  <c r="AO822" i="28"/>
  <c r="BG823" i="28" l="1"/>
  <c r="AQ823" i="28"/>
  <c r="Y823" i="28"/>
  <c r="AS823" i="28"/>
  <c r="AG823" i="28"/>
  <c r="AH823" i="28"/>
  <c r="AV823" i="28"/>
  <c r="N823" i="28"/>
  <c r="Z823" i="28"/>
  <c r="AF823" i="28"/>
  <c r="R823" i="28"/>
  <c r="AA823" i="28"/>
  <c r="P823" i="28"/>
  <c r="AY823" i="28"/>
  <c r="AW823" i="28"/>
  <c r="O823" i="28"/>
  <c r="AX823" i="28"/>
  <c r="K823" i="28"/>
  <c r="AP823" i="28"/>
  <c r="AT823" i="28"/>
  <c r="X823" i="28"/>
  <c r="BH823" i="28"/>
  <c r="BB823" i="28"/>
  <c r="AD823" i="28"/>
  <c r="U823" i="28"/>
  <c r="AU823" i="28"/>
  <c r="AZ823" i="28"/>
  <c r="AL823" i="28"/>
  <c r="BA823" i="28"/>
  <c r="AC823" i="28"/>
  <c r="AR823" i="28"/>
  <c r="BE823" i="28"/>
  <c r="AE823" i="28"/>
  <c r="AI823" i="28"/>
  <c r="BD823" i="28"/>
  <c r="BC823" i="28"/>
  <c r="BF823" i="28"/>
  <c r="AJ823" i="28"/>
  <c r="AB823" i="28"/>
  <c r="T823" i="28"/>
  <c r="J824" i="28"/>
  <c r="AK823" i="28"/>
  <c r="L823" i="28"/>
  <c r="M823" i="28"/>
  <c r="V823" i="28"/>
  <c r="AM823" i="28"/>
  <c r="AO823" i="28"/>
  <c r="W823" i="28"/>
  <c r="AN823" i="28"/>
  <c r="Q823" i="28"/>
  <c r="S823" i="28"/>
  <c r="I824" i="28"/>
  <c r="H824" i="28" s="1"/>
  <c r="AG824" i="28" l="1"/>
  <c r="AW824" i="28"/>
  <c r="AJ824" i="28"/>
  <c r="O824" i="28"/>
  <c r="AP824" i="28"/>
  <c r="AO824" i="28"/>
  <c r="AS824" i="28"/>
  <c r="AT824" i="28"/>
  <c r="Q824" i="28"/>
  <c r="AU824" i="28"/>
  <c r="N824" i="28"/>
  <c r="AV824" i="28"/>
  <c r="AQ824" i="28"/>
  <c r="S824" i="28"/>
  <c r="L824" i="28"/>
  <c r="BC824" i="28"/>
  <c r="AL824" i="28"/>
  <c r="AX824" i="28"/>
  <c r="AA824" i="28"/>
  <c r="AF824" i="28"/>
  <c r="U824" i="28"/>
  <c r="AY824" i="28"/>
  <c r="BA824" i="28"/>
  <c r="V824" i="28"/>
  <c r="Z824" i="28"/>
  <c r="AR824" i="28"/>
  <c r="W824" i="28"/>
  <c r="P824" i="28"/>
  <c r="BD824" i="28"/>
  <c r="AZ824" i="28"/>
  <c r="R824" i="28"/>
  <c r="BF824" i="28"/>
  <c r="BG824" i="28"/>
  <c r="BH824" i="28"/>
  <c r="X824" i="28"/>
  <c r="BE824" i="28"/>
  <c r="J825" i="28"/>
  <c r="AK824" i="28"/>
  <c r="AC824" i="28"/>
  <c r="I825" i="28"/>
  <c r="H825" i="28" s="1"/>
  <c r="Y824" i="28"/>
  <c r="AH824" i="28"/>
  <c r="AN824" i="28"/>
  <c r="M824" i="28"/>
  <c r="AB824" i="28"/>
  <c r="AE824" i="28"/>
  <c r="T824" i="28"/>
  <c r="AM824" i="28"/>
  <c r="BB824" i="28"/>
  <c r="AI824" i="28"/>
  <c r="K824" i="28"/>
  <c r="AD824" i="28"/>
  <c r="P825" i="28" l="1"/>
  <c r="AD825" i="28"/>
  <c r="AK825" i="28"/>
  <c r="AX825" i="28"/>
  <c r="K825" i="28"/>
  <c r="AT825" i="28"/>
  <c r="AV825" i="28"/>
  <c r="BC825" i="28"/>
  <c r="R825" i="28"/>
  <c r="S825" i="28"/>
  <c r="O825" i="28"/>
  <c r="I826" i="28"/>
  <c r="H826" i="28" s="1"/>
  <c r="Q825" i="28"/>
  <c r="AO825" i="28"/>
  <c r="N825" i="28"/>
  <c r="AP825" i="28"/>
  <c r="AH825" i="28"/>
  <c r="AM825" i="28"/>
  <c r="AU825" i="28"/>
  <c r="AY825" i="28"/>
  <c r="AE825" i="28"/>
  <c r="Y825" i="28"/>
  <c r="AF825" i="28"/>
  <c r="M825" i="28"/>
  <c r="BB825" i="28"/>
  <c r="AW825" i="28"/>
  <c r="Z825" i="28"/>
  <c r="BD825" i="28"/>
  <c r="AB825" i="28"/>
  <c r="BF825" i="28"/>
  <c r="AC825" i="28"/>
  <c r="AI825" i="28"/>
  <c r="BH825" i="28"/>
  <c r="J826" i="28"/>
  <c r="T825" i="28"/>
  <c r="W825" i="28"/>
  <c r="AZ825" i="28"/>
  <c r="X825" i="28"/>
  <c r="BG825" i="28"/>
  <c r="AR825" i="28"/>
  <c r="AN825" i="28"/>
  <c r="L825" i="28"/>
  <c r="AQ825" i="28"/>
  <c r="AJ825" i="28"/>
  <c r="AL825" i="28"/>
  <c r="AA825" i="28"/>
  <c r="V825" i="28"/>
  <c r="BA825" i="28"/>
  <c r="U825" i="28"/>
  <c r="AS825" i="28"/>
  <c r="BE825" i="28"/>
  <c r="AG825" i="28"/>
  <c r="BF826" i="28" l="1"/>
  <c r="AC826" i="28"/>
  <c r="U826" i="28"/>
  <c r="M826" i="28"/>
  <c r="AZ826" i="28"/>
  <c r="J827" i="28"/>
  <c r="AY826" i="28"/>
  <c r="BC826" i="28"/>
  <c r="AA826" i="28"/>
  <c r="N826" i="28"/>
  <c r="AR826" i="28"/>
  <c r="L826" i="28"/>
  <c r="R826" i="28"/>
  <c r="S826" i="28"/>
  <c r="W826" i="28"/>
  <c r="Q826" i="28"/>
  <c r="AO826" i="28"/>
  <c r="AS826" i="28"/>
  <c r="AU826" i="28"/>
  <c r="Y826" i="28"/>
  <c r="O826" i="28"/>
  <c r="T826" i="28"/>
  <c r="BG826" i="28"/>
  <c r="X826" i="28"/>
  <c r="BH826" i="28"/>
  <c r="P826" i="28"/>
  <c r="AV826" i="28"/>
  <c r="AX826" i="28"/>
  <c r="AJ826" i="28"/>
  <c r="BE826" i="28"/>
  <c r="AP826" i="28"/>
  <c r="AB826" i="28"/>
  <c r="AH826" i="28"/>
  <c r="AM826" i="28"/>
  <c r="AG826" i="28"/>
  <c r="AQ826" i="28"/>
  <c r="I827" i="28"/>
  <c r="H827" i="28" s="1"/>
  <c r="AI826" i="28"/>
  <c r="AT826" i="28"/>
  <c r="BA826" i="28"/>
  <c r="AE826" i="28"/>
  <c r="BB826" i="28"/>
  <c r="AL826" i="28"/>
  <c r="V826" i="28"/>
  <c r="BD826" i="28"/>
  <c r="AF826" i="28"/>
  <c r="AD826" i="28"/>
  <c r="AK826" i="28"/>
  <c r="AW826" i="28"/>
  <c r="AN826" i="28"/>
  <c r="Z826" i="28"/>
  <c r="K826" i="28"/>
  <c r="BE827" i="28" l="1"/>
  <c r="N827" i="28"/>
  <c r="T827" i="28"/>
  <c r="AQ827" i="28"/>
  <c r="BF827" i="28"/>
  <c r="AU827" i="28"/>
  <c r="BG827" i="28"/>
  <c r="X827" i="28"/>
  <c r="AT827" i="28"/>
  <c r="BH827" i="28"/>
  <c r="K827" i="28"/>
  <c r="AH827" i="28"/>
  <c r="AG827" i="28"/>
  <c r="AE827" i="28"/>
  <c r="AI827" i="28"/>
  <c r="O827" i="28"/>
  <c r="AC827" i="28"/>
  <c r="AL827" i="28"/>
  <c r="AS827" i="28"/>
  <c r="I828" i="28"/>
  <c r="H828" i="28" s="1"/>
  <c r="Z827" i="28"/>
  <c r="M827" i="28"/>
  <c r="AV827" i="28"/>
  <c r="Y827" i="28"/>
  <c r="AX827" i="28"/>
  <c r="BD827" i="28"/>
  <c r="J828" i="28"/>
  <c r="S827" i="28"/>
  <c r="AZ827" i="28"/>
  <c r="BB827" i="28"/>
  <c r="Q827" i="28"/>
  <c r="W827" i="28"/>
  <c r="L827" i="28"/>
  <c r="BC827" i="28"/>
  <c r="R827" i="28"/>
  <c r="AD827" i="28"/>
  <c r="AW827" i="28"/>
  <c r="AN827" i="28"/>
  <c r="AF827" i="28"/>
  <c r="AJ827" i="28"/>
  <c r="AK827" i="28"/>
  <c r="AM827" i="28"/>
  <c r="AO827" i="28"/>
  <c r="AP827" i="28"/>
  <c r="V827" i="28"/>
  <c r="BA827" i="28"/>
  <c r="AB827" i="28"/>
  <c r="AY827" i="28"/>
  <c r="P827" i="28"/>
  <c r="AR827" i="28"/>
  <c r="U827" i="28"/>
  <c r="AA827" i="28"/>
  <c r="Q828" i="28" l="1"/>
  <c r="AO828" i="28"/>
  <c r="BB828" i="28"/>
  <c r="S828" i="28"/>
  <c r="P828" i="28"/>
  <c r="AY828" i="28"/>
  <c r="BC828" i="28"/>
  <c r="M828" i="28"/>
  <c r="BD828" i="28"/>
  <c r="N828" i="28"/>
  <c r="BH828" i="28"/>
  <c r="AJ828" i="28"/>
  <c r="L828" i="28"/>
  <c r="AN828" i="28"/>
  <c r="AU828" i="28"/>
  <c r="BE828" i="28"/>
  <c r="AI828" i="28"/>
  <c r="AW828" i="28"/>
  <c r="K828" i="28"/>
  <c r="AZ828" i="28"/>
  <c r="Z828" i="28"/>
  <c r="R828" i="28"/>
  <c r="AE828" i="28"/>
  <c r="AM828" i="28"/>
  <c r="AF828" i="28"/>
  <c r="AH828" i="28"/>
  <c r="AR828" i="28"/>
  <c r="Y828" i="28"/>
  <c r="BF828" i="28"/>
  <c r="AB828" i="28"/>
  <c r="AQ828" i="28"/>
  <c r="AC828" i="28"/>
  <c r="BA828" i="28"/>
  <c r="AV828" i="28"/>
  <c r="T828" i="28"/>
  <c r="J829" i="28"/>
  <c r="O828" i="28"/>
  <c r="V828" i="28"/>
  <c r="AG828" i="28"/>
  <c r="AD828" i="28"/>
  <c r="AL828" i="28"/>
  <c r="AT828" i="28"/>
  <c r="AP828" i="28"/>
  <c r="BG828" i="28"/>
  <c r="AK828" i="28"/>
  <c r="AX828" i="28"/>
  <c r="W828" i="28"/>
  <c r="I829" i="28"/>
  <c r="H829" i="28" s="1"/>
  <c r="X828" i="28"/>
  <c r="AS828" i="28"/>
  <c r="U828" i="28"/>
  <c r="AA828" i="28"/>
  <c r="X829" i="28" l="1"/>
  <c r="O829" i="28"/>
  <c r="AL829" i="28"/>
  <c r="Q829" i="28"/>
  <c r="AM829" i="28"/>
  <c r="AX829" i="28"/>
  <c r="AN829" i="28"/>
  <c r="AR829" i="28"/>
  <c r="AE829" i="28"/>
  <c r="L829" i="28"/>
  <c r="T829" i="28"/>
  <c r="AY829" i="28"/>
  <c r="BG829" i="28"/>
  <c r="S829" i="28"/>
  <c r="AO829" i="28"/>
  <c r="BH829" i="28"/>
  <c r="AA829" i="28"/>
  <c r="AV829" i="28"/>
  <c r="BF829" i="28"/>
  <c r="BB829" i="28"/>
  <c r="AH829" i="28"/>
  <c r="AI829" i="28"/>
  <c r="AW829" i="28"/>
  <c r="P829" i="28"/>
  <c r="AS829" i="28"/>
  <c r="AT829" i="28"/>
  <c r="K829" i="28"/>
  <c r="U829" i="28"/>
  <c r="AP829" i="28"/>
  <c r="J830" i="28"/>
  <c r="AU829" i="28"/>
  <c r="AZ829" i="28"/>
  <c r="AC829" i="28"/>
  <c r="AB829" i="28"/>
  <c r="BE829" i="28"/>
  <c r="I830" i="28"/>
  <c r="H830" i="28" s="1"/>
  <c r="W829" i="28"/>
  <c r="AF829" i="28"/>
  <c r="Y829" i="28"/>
  <c r="AG829" i="28"/>
  <c r="AJ829" i="28"/>
  <c r="M829" i="28"/>
  <c r="BC829" i="28"/>
  <c r="Z829" i="28"/>
  <c r="AK829" i="28"/>
  <c r="N829" i="28"/>
  <c r="AQ829" i="28"/>
  <c r="BA829" i="28"/>
  <c r="AD829" i="28"/>
  <c r="V829" i="28"/>
  <c r="R829" i="28"/>
  <c r="BD829" i="28"/>
  <c r="AC830" i="28" l="1"/>
  <c r="AW830" i="28"/>
  <c r="J831" i="28"/>
  <c r="AZ830" i="28"/>
  <c r="M830" i="28"/>
  <c r="X830" i="28"/>
  <c r="AX830" i="28"/>
  <c r="AT830" i="28"/>
  <c r="I831" i="28"/>
  <c r="H831" i="28" s="1"/>
  <c r="AQ830" i="28"/>
  <c r="BB830" i="28"/>
  <c r="AH830" i="28"/>
  <c r="BE830" i="28"/>
  <c r="Q830" i="28"/>
  <c r="T830" i="28"/>
  <c r="AE830" i="28"/>
  <c r="BH830" i="28"/>
  <c r="AD830" i="28"/>
  <c r="N830" i="28"/>
  <c r="AJ830" i="28"/>
  <c r="AY830" i="28"/>
  <c r="AI830" i="28"/>
  <c r="AV830" i="28"/>
  <c r="BC830" i="28"/>
  <c r="K830" i="28"/>
  <c r="AG830" i="28"/>
  <c r="AN830" i="28"/>
  <c r="U830" i="28"/>
  <c r="W830" i="28"/>
  <c r="AF830" i="28"/>
  <c r="AR830" i="28"/>
  <c r="AU830" i="28"/>
  <c r="AL830" i="28"/>
  <c r="AM830" i="28"/>
  <c r="R830" i="28"/>
  <c r="Y830" i="28"/>
  <c r="BF830" i="28"/>
  <c r="Z830" i="28"/>
  <c r="AS830" i="28"/>
  <c r="AB830" i="28"/>
  <c r="O830" i="28"/>
  <c r="AA830" i="28"/>
  <c r="AP830" i="28"/>
  <c r="AK830" i="28"/>
  <c r="BG830" i="28"/>
  <c r="BA830" i="28"/>
  <c r="S830" i="28"/>
  <c r="P830" i="28"/>
  <c r="BD830" i="28"/>
  <c r="V830" i="28"/>
  <c r="AO830" i="28"/>
  <c r="L830" i="28"/>
  <c r="L831" i="28" l="1"/>
  <c r="W831" i="28"/>
  <c r="AZ831" i="28"/>
  <c r="AI831" i="28"/>
  <c r="AT831" i="28"/>
  <c r="AM831" i="28"/>
  <c r="AQ831" i="28"/>
  <c r="AU831" i="28"/>
  <c r="BB831" i="28"/>
  <c r="AR831" i="28"/>
  <c r="AA831" i="28"/>
  <c r="AO831" i="28"/>
  <c r="AS831" i="28"/>
  <c r="AK831" i="28"/>
  <c r="AC831" i="28"/>
  <c r="N831" i="28"/>
  <c r="BA831" i="28"/>
  <c r="BF831" i="28"/>
  <c r="P831" i="28"/>
  <c r="AH831" i="28"/>
  <c r="AP831" i="28"/>
  <c r="AX831" i="28"/>
  <c r="J832" i="28"/>
  <c r="V831" i="28"/>
  <c r="K831" i="28"/>
  <c r="M831" i="28"/>
  <c r="AN831" i="28"/>
  <c r="AG831" i="28"/>
  <c r="AL831" i="28"/>
  <c r="I832" i="28"/>
  <c r="H832" i="28" s="1"/>
  <c r="AY831" i="28"/>
  <c r="BD831" i="28"/>
  <c r="BC831" i="28"/>
  <c r="BH831" i="28"/>
  <c r="AE831" i="28"/>
  <c r="Y831" i="28"/>
  <c r="AD831" i="28"/>
  <c r="AJ831" i="28"/>
  <c r="BE831" i="28"/>
  <c r="S831" i="28"/>
  <c r="AV831" i="28"/>
  <c r="R831" i="28"/>
  <c r="BG831" i="28"/>
  <c r="Q831" i="28"/>
  <c r="O831" i="28"/>
  <c r="U831" i="28"/>
  <c r="X831" i="28"/>
  <c r="Z831" i="28"/>
  <c r="AW831" i="28"/>
  <c r="AF831" i="28"/>
  <c r="T831" i="28"/>
  <c r="AB831" i="28"/>
  <c r="P832" i="28" l="1"/>
  <c r="AU832" i="28"/>
  <c r="AB832" i="28"/>
  <c r="AV832" i="28"/>
  <c r="BE832" i="28"/>
  <c r="Q832" i="28"/>
  <c r="AN832" i="28"/>
  <c r="BB832" i="28"/>
  <c r="AW832" i="28"/>
  <c r="AZ832" i="28"/>
  <c r="O832" i="28"/>
  <c r="N832" i="28"/>
  <c r="V832" i="28"/>
  <c r="AP832" i="28"/>
  <c r="K832" i="28"/>
  <c r="X832" i="28"/>
  <c r="AO832" i="28"/>
  <c r="R832" i="28"/>
  <c r="AH832" i="28"/>
  <c r="AR832" i="28"/>
  <c r="AE832" i="28"/>
  <c r="M832" i="28"/>
  <c r="BC832" i="28"/>
  <c r="BH832" i="28"/>
  <c r="W832" i="28"/>
  <c r="Y832" i="28"/>
  <c r="AX832" i="28"/>
  <c r="AY832" i="28"/>
  <c r="J833" i="28"/>
  <c r="U832" i="28"/>
  <c r="AI832" i="28"/>
  <c r="AQ832" i="28"/>
  <c r="AL832" i="28"/>
  <c r="L832" i="28"/>
  <c r="AD832" i="28"/>
  <c r="AC832" i="28"/>
  <c r="AF832" i="28"/>
  <c r="AJ832" i="28"/>
  <c r="T832" i="28"/>
  <c r="AA832" i="28"/>
  <c r="AT832" i="28"/>
  <c r="AS832" i="28"/>
  <c r="BD832" i="28"/>
  <c r="AG832" i="28"/>
  <c r="Z832" i="28"/>
  <c r="AK832" i="28"/>
  <c r="BA832" i="28"/>
  <c r="BF832" i="28"/>
  <c r="BG832" i="28"/>
  <c r="S832" i="28"/>
  <c r="I833" i="28"/>
  <c r="H833" i="28" s="1"/>
  <c r="AM832" i="28"/>
  <c r="W833" i="28" l="1"/>
  <c r="AF833" i="28"/>
  <c r="BC833" i="28"/>
  <c r="L833" i="28"/>
  <c r="BE833" i="28"/>
  <c r="AX833" i="28"/>
  <c r="S833" i="28"/>
  <c r="AY833" i="28"/>
  <c r="AJ833" i="28"/>
  <c r="BH833" i="28"/>
  <c r="AZ833" i="28"/>
  <c r="AS833" i="28"/>
  <c r="K833" i="28"/>
  <c r="Q833" i="28"/>
  <c r="AG833" i="28"/>
  <c r="R833" i="28"/>
  <c r="AT833" i="28"/>
  <c r="M833" i="28"/>
  <c r="AD833" i="28"/>
  <c r="AP833" i="28"/>
  <c r="J834" i="28"/>
  <c r="P833" i="28"/>
  <c r="V833" i="28"/>
  <c r="BF833" i="28"/>
  <c r="AE833" i="28"/>
  <c r="O833" i="28"/>
  <c r="BG833" i="28"/>
  <c r="Y833" i="28"/>
  <c r="AK833" i="28"/>
  <c r="BD833" i="28"/>
  <c r="I834" i="28"/>
  <c r="H834" i="28" s="1"/>
  <c r="AU833" i="28"/>
  <c r="AH833" i="28"/>
  <c r="AL833" i="28"/>
  <c r="T833" i="28"/>
  <c r="AR833" i="28"/>
  <c r="Z833" i="28"/>
  <c r="X833" i="28"/>
  <c r="AC833" i="28"/>
  <c r="AI833" i="28"/>
  <c r="AA833" i="28"/>
  <c r="AO833" i="28"/>
  <c r="AB833" i="28"/>
  <c r="AW833" i="28"/>
  <c r="AN833" i="28"/>
  <c r="AM833" i="28"/>
  <c r="N833" i="28"/>
  <c r="AV833" i="28"/>
  <c r="BA833" i="28"/>
  <c r="U833" i="28"/>
  <c r="AQ833" i="28"/>
  <c r="BB833" i="28"/>
  <c r="I835" i="28" l="1"/>
  <c r="H835" i="28" s="1"/>
  <c r="AD834" i="28"/>
  <c r="T834" i="28"/>
  <c r="AR834" i="28"/>
  <c r="BG834" i="28"/>
  <c r="W834" i="28"/>
  <c r="AC834" i="28"/>
  <c r="AT834" i="28"/>
  <c r="R834" i="28"/>
  <c r="AI834" i="28"/>
  <c r="M834" i="28"/>
  <c r="BA834" i="28"/>
  <c r="BE834" i="28"/>
  <c r="AO834" i="28"/>
  <c r="BF834" i="28"/>
  <c r="AG834" i="28"/>
  <c r="AY834" i="28"/>
  <c r="AP834" i="28"/>
  <c r="V834" i="28"/>
  <c r="AU834" i="28"/>
  <c r="Q834" i="28"/>
  <c r="Z834" i="28"/>
  <c r="AA834" i="28"/>
  <c r="Y834" i="28"/>
  <c r="S834" i="28"/>
  <c r="BB834" i="28"/>
  <c r="AV834" i="28"/>
  <c r="BH834" i="28"/>
  <c r="AN834" i="28"/>
  <c r="AB834" i="28"/>
  <c r="AS834" i="28"/>
  <c r="U834" i="28"/>
  <c r="O834" i="28"/>
  <c r="AJ834" i="28"/>
  <c r="AQ834" i="28"/>
  <c r="AE834" i="28"/>
  <c r="AK834" i="28"/>
  <c r="AH834" i="28"/>
  <c r="BD834" i="28"/>
  <c r="L834" i="28"/>
  <c r="K834" i="28"/>
  <c r="AF834" i="28"/>
  <c r="AL834" i="28"/>
  <c r="BC834" i="28"/>
  <c r="AW834" i="28"/>
  <c r="AX834" i="28"/>
  <c r="P834" i="28"/>
  <c r="AM834" i="28"/>
  <c r="N834" i="28"/>
  <c r="J835" i="28"/>
  <c r="X834" i="28"/>
  <c r="AZ834" i="28"/>
  <c r="Y835" i="28" l="1"/>
  <c r="AS835" i="28"/>
  <c r="AN835" i="28"/>
  <c r="AD835" i="28"/>
  <c r="L835" i="28"/>
  <c r="AG835" i="28"/>
  <c r="AO835" i="28"/>
  <c r="AY835" i="28"/>
  <c r="AE835" i="28"/>
  <c r="BD835" i="28"/>
  <c r="BE835" i="28"/>
  <c r="J836" i="28"/>
  <c r="V835" i="28"/>
  <c r="AA835" i="28"/>
  <c r="AB835" i="28"/>
  <c r="AQ835" i="28"/>
  <c r="AX835" i="28"/>
  <c r="AZ835" i="28"/>
  <c r="BH835" i="28"/>
  <c r="K835" i="28"/>
  <c r="N835" i="28"/>
  <c r="AM835" i="28"/>
  <c r="Q835" i="28"/>
  <c r="BG835" i="28"/>
  <c r="AP835" i="28"/>
  <c r="AK835" i="28"/>
  <c r="S835" i="28"/>
  <c r="AT835" i="28"/>
  <c r="AL835" i="28"/>
  <c r="AF835" i="28"/>
  <c r="AI835" i="28"/>
  <c r="X835" i="28"/>
  <c r="P835" i="28"/>
  <c r="R835" i="28"/>
  <c r="AU835" i="28"/>
  <c r="AV835" i="28"/>
  <c r="O835" i="28"/>
  <c r="BC835" i="28"/>
  <c r="I836" i="28"/>
  <c r="H836" i="28" s="1"/>
  <c r="M835" i="28"/>
  <c r="AJ835" i="28"/>
  <c r="AC835" i="28"/>
  <c r="BF835" i="28"/>
  <c r="W835" i="28"/>
  <c r="AW835" i="28"/>
  <c r="T835" i="28"/>
  <c r="BA835" i="28"/>
  <c r="U835" i="28"/>
  <c r="AR835" i="28"/>
  <c r="BB835" i="28"/>
  <c r="Z835" i="28"/>
  <c r="AH835" i="28"/>
  <c r="BG836" i="28" l="1"/>
  <c r="AW836" i="28"/>
  <c r="P836" i="28"/>
  <c r="I837" i="28"/>
  <c r="H837" i="28" s="1"/>
  <c r="AM836" i="28"/>
  <c r="T836" i="28"/>
  <c r="AJ836" i="28"/>
  <c r="AO836" i="28"/>
  <c r="AI836" i="28"/>
  <c r="AH836" i="28"/>
  <c r="AG836" i="28"/>
  <c r="AU836" i="28"/>
  <c r="AZ836" i="28"/>
  <c r="BH836" i="28"/>
  <c r="AE836" i="28"/>
  <c r="AC836" i="28"/>
  <c r="AF836" i="28"/>
  <c r="BF836" i="28"/>
  <c r="O836" i="28"/>
  <c r="BD836" i="28"/>
  <c r="AB836" i="28"/>
  <c r="R836" i="28"/>
  <c r="AV836" i="28"/>
  <c r="AN836" i="28"/>
  <c r="BE836" i="28"/>
  <c r="J837" i="28"/>
  <c r="AA836" i="28"/>
  <c r="L836" i="28"/>
  <c r="K836" i="28"/>
  <c r="AY836" i="28"/>
  <c r="AP836" i="28"/>
  <c r="AR836" i="28"/>
  <c r="Z836" i="28"/>
  <c r="X836" i="28"/>
  <c r="V836" i="28"/>
  <c r="M836" i="28"/>
  <c r="Y836" i="28"/>
  <c r="AT836" i="28"/>
  <c r="AL836" i="28"/>
  <c r="BB836" i="28"/>
  <c r="AD836" i="28"/>
  <c r="BC836" i="28"/>
  <c r="S836" i="28"/>
  <c r="AX836" i="28"/>
  <c r="U836" i="28"/>
  <c r="AK836" i="28"/>
  <c r="Q836" i="28"/>
  <c r="BA836" i="28"/>
  <c r="AS836" i="28"/>
  <c r="N836" i="28"/>
  <c r="W836" i="28"/>
  <c r="AQ836" i="28"/>
  <c r="Y837" i="28" l="1"/>
  <c r="K837" i="28"/>
  <c r="AR837" i="28"/>
  <c r="AH837" i="28"/>
  <c r="X837" i="28"/>
  <c r="AW837" i="28"/>
  <c r="AX837" i="28"/>
  <c r="AL837" i="28"/>
  <c r="AK837" i="28"/>
  <c r="AT837" i="28"/>
  <c r="AV837" i="28"/>
  <c r="N837" i="28"/>
  <c r="BG837" i="28"/>
  <c r="AM837" i="28"/>
  <c r="Q837" i="28"/>
  <c r="M837" i="28"/>
  <c r="P837" i="28"/>
  <c r="BF837" i="28"/>
  <c r="AD837" i="28"/>
  <c r="AY837" i="28"/>
  <c r="T837" i="28"/>
  <c r="AE837" i="28"/>
  <c r="U837" i="28"/>
  <c r="AU837" i="28"/>
  <c r="BB837" i="28"/>
  <c r="AQ837" i="28"/>
  <c r="J838" i="28"/>
  <c r="O837" i="28"/>
  <c r="BC837" i="28"/>
  <c r="Z837" i="28"/>
  <c r="L837" i="28"/>
  <c r="V837" i="28"/>
  <c r="AG837" i="28"/>
  <c r="W837" i="28"/>
  <c r="R837" i="28"/>
  <c r="I838" i="28"/>
  <c r="H838" i="28" s="1"/>
  <c r="AC837" i="28"/>
  <c r="S837" i="28"/>
  <c r="AI837" i="28"/>
  <c r="AP837" i="28"/>
  <c r="BE837" i="28"/>
  <c r="AZ837" i="28"/>
  <c r="AO837" i="28"/>
  <c r="AB837" i="28"/>
  <c r="AS837" i="28"/>
  <c r="AN837" i="28"/>
  <c r="BD837" i="28"/>
  <c r="AA837" i="28"/>
  <c r="AJ837" i="28"/>
  <c r="BA837" i="28"/>
  <c r="BH837" i="28"/>
  <c r="AF837" i="28"/>
  <c r="BD838" i="28" l="1"/>
  <c r="AI838" i="28"/>
  <c r="BE838" i="28"/>
  <c r="Z838" i="28"/>
  <c r="BF838" i="28"/>
  <c r="AU838" i="28"/>
  <c r="L838" i="28"/>
  <c r="AF838" i="28"/>
  <c r="AW838" i="28"/>
  <c r="AE838" i="28"/>
  <c r="Q838" i="28"/>
  <c r="Y838" i="28"/>
  <c r="AK838" i="28"/>
  <c r="AB838" i="28"/>
  <c r="M838" i="28"/>
  <c r="K838" i="28"/>
  <c r="X838" i="28"/>
  <c r="AM838" i="28"/>
  <c r="BG838" i="28"/>
  <c r="S838" i="28"/>
  <c r="BH838" i="28"/>
  <c r="BA838" i="28"/>
  <c r="AP838" i="28"/>
  <c r="AX838" i="28"/>
  <c r="AY838" i="28"/>
  <c r="T838" i="28"/>
  <c r="AV838" i="28"/>
  <c r="P838" i="28"/>
  <c r="AS838" i="28"/>
  <c r="I839" i="28"/>
  <c r="H839" i="28" s="1"/>
  <c r="W838" i="28"/>
  <c r="U838" i="28"/>
  <c r="AN838" i="28"/>
  <c r="N838" i="28"/>
  <c r="R838" i="28"/>
  <c r="O838" i="28"/>
  <c r="AQ838" i="28"/>
  <c r="AA838" i="28"/>
  <c r="BB838" i="28"/>
  <c r="AT838" i="28"/>
  <c r="AL838" i="28"/>
  <c r="AC838" i="28"/>
  <c r="AO838" i="28"/>
  <c r="V838" i="28"/>
  <c r="AH838" i="28"/>
  <c r="AD838" i="28"/>
  <c r="AJ838" i="28"/>
  <c r="AZ838" i="28"/>
  <c r="J839" i="28"/>
  <c r="AG838" i="28"/>
  <c r="AR838" i="28"/>
  <c r="BC838" i="28"/>
  <c r="I840" i="28" l="1"/>
  <c r="H840" i="28" s="1"/>
  <c r="AU839" i="28"/>
  <c r="M839" i="28"/>
  <c r="Q839" i="28"/>
  <c r="AG839" i="28"/>
  <c r="AX839" i="28"/>
  <c r="AF839" i="28"/>
  <c r="AB839" i="28"/>
  <c r="AH839" i="28"/>
  <c r="V839" i="28"/>
  <c r="Z839" i="28"/>
  <c r="L839" i="28"/>
  <c r="BE839" i="28"/>
  <c r="O839" i="28"/>
  <c r="BD839" i="28"/>
  <c r="BB839" i="28"/>
  <c r="AV839" i="28"/>
  <c r="Y839" i="28"/>
  <c r="AK839" i="28"/>
  <c r="W839" i="28"/>
  <c r="BF839" i="28"/>
  <c r="AA839" i="28"/>
  <c r="BH839" i="28"/>
  <c r="AN839" i="28"/>
  <c r="AC839" i="28"/>
  <c r="AJ839" i="28"/>
  <c r="R839" i="28"/>
  <c r="AT839" i="28"/>
  <c r="AP839" i="28"/>
  <c r="AY839" i="28"/>
  <c r="AO839" i="28"/>
  <c r="T839" i="28"/>
  <c r="K839" i="28"/>
  <c r="AR839" i="28"/>
  <c r="AD839" i="28"/>
  <c r="U839" i="28"/>
  <c r="P839" i="28"/>
  <c r="BG839" i="28"/>
  <c r="N839" i="28"/>
  <c r="AW839" i="28"/>
  <c r="AL839" i="28"/>
  <c r="AS839" i="28"/>
  <c r="AM839" i="28"/>
  <c r="X839" i="28"/>
  <c r="AE839" i="28"/>
  <c r="AI839" i="28"/>
  <c r="AZ839" i="28"/>
  <c r="BA839" i="28"/>
  <c r="BC839" i="28"/>
  <c r="S839" i="28"/>
  <c r="AQ839" i="28"/>
  <c r="J840" i="28"/>
  <c r="X840" i="28" l="1"/>
  <c r="AY840" i="28"/>
  <c r="AZ840" i="28"/>
  <c r="W840" i="28"/>
  <c r="AI840" i="28"/>
  <c r="BA840" i="28"/>
  <c r="AV840" i="28"/>
  <c r="R840" i="28"/>
  <c r="BD840" i="28"/>
  <c r="AG840" i="28"/>
  <c r="Q840" i="28"/>
  <c r="BH840" i="28"/>
  <c r="AW840" i="28"/>
  <c r="AX840" i="28"/>
  <c r="AH840" i="28"/>
  <c r="AB840" i="28"/>
  <c r="AA840" i="28"/>
  <c r="AS840" i="28"/>
  <c r="AP840" i="28"/>
  <c r="AK840" i="28"/>
  <c r="AN840" i="28"/>
  <c r="AC840" i="28"/>
  <c r="BE840" i="28"/>
  <c r="AT840" i="28"/>
  <c r="S840" i="28"/>
  <c r="AR840" i="28"/>
  <c r="BG840" i="28"/>
  <c r="AF840" i="28"/>
  <c r="AE840" i="28"/>
  <c r="U840" i="28"/>
  <c r="T840" i="28"/>
  <c r="AJ840" i="28"/>
  <c r="N840" i="28"/>
  <c r="AO840" i="28"/>
  <c r="Z840" i="28"/>
  <c r="L840" i="28"/>
  <c r="BF840" i="28"/>
  <c r="I841" i="28"/>
  <c r="H841" i="28" s="1"/>
  <c r="AL840" i="28"/>
  <c r="J841" i="28"/>
  <c r="P840" i="28"/>
  <c r="AD840" i="28"/>
  <c r="BB840" i="28"/>
  <c r="O840" i="28"/>
  <c r="AU840" i="28"/>
  <c r="M840" i="28"/>
  <c r="K840" i="28"/>
  <c r="V840" i="28"/>
  <c r="AQ840" i="28"/>
  <c r="AM840" i="28"/>
  <c r="BC840" i="28"/>
  <c r="Y840" i="28"/>
  <c r="AP841" i="28" l="1"/>
  <c r="AN841" i="28"/>
  <c r="AT841" i="28"/>
  <c r="K841" i="28"/>
  <c r="O841" i="28"/>
  <c r="AR841" i="28"/>
  <c r="AB841" i="28"/>
  <c r="AX841" i="28"/>
  <c r="Y841" i="28"/>
  <c r="X841" i="28"/>
  <c r="N841" i="28"/>
  <c r="T841" i="28"/>
  <c r="L841" i="28"/>
  <c r="AV841" i="28"/>
  <c r="Q841" i="28"/>
  <c r="M841" i="28"/>
  <c r="BH841" i="28"/>
  <c r="BA841" i="28"/>
  <c r="R841" i="28"/>
  <c r="BD841" i="28"/>
  <c r="AA841" i="28"/>
  <c r="AW841" i="28"/>
  <c r="BF841" i="28"/>
  <c r="AO841" i="28"/>
  <c r="AY841" i="28"/>
  <c r="BB841" i="28"/>
  <c r="W841" i="28"/>
  <c r="Z841" i="28"/>
  <c r="AZ841" i="28"/>
  <c r="BC841" i="28"/>
  <c r="V841" i="28"/>
  <c r="AJ841" i="28"/>
  <c r="AF841" i="28"/>
  <c r="AE841" i="28"/>
  <c r="U841" i="28"/>
  <c r="BE841" i="28"/>
  <c r="J842" i="28"/>
  <c r="AQ841" i="28"/>
  <c r="S841" i="28"/>
  <c r="BG841" i="28"/>
  <c r="AI841" i="28"/>
  <c r="AK841" i="28"/>
  <c r="AM841" i="28"/>
  <c r="I842" i="28"/>
  <c r="H842" i="28" s="1"/>
  <c r="AU841" i="28"/>
  <c r="AH841" i="28"/>
  <c r="AS841" i="28"/>
  <c r="P841" i="28"/>
  <c r="AG841" i="28"/>
  <c r="AD841" i="28"/>
  <c r="AC841" i="28"/>
  <c r="AL841" i="28"/>
  <c r="AY842" i="28" l="1"/>
  <c r="AP842" i="28"/>
  <c r="V842" i="28"/>
  <c r="N842" i="28"/>
  <c r="T842" i="28"/>
  <c r="AB842" i="28"/>
  <c r="AS842" i="28"/>
  <c r="AZ842" i="28"/>
  <c r="AR842" i="28"/>
  <c r="BB842" i="28"/>
  <c r="AW842" i="28"/>
  <c r="W842" i="28"/>
  <c r="R842" i="28"/>
  <c r="U842" i="28"/>
  <c r="AC842" i="28"/>
  <c r="Y842" i="28"/>
  <c r="AO842" i="28"/>
  <c r="X842" i="28"/>
  <c r="P842" i="28"/>
  <c r="AN842" i="28"/>
  <c r="I843" i="28"/>
  <c r="H843" i="28" s="1"/>
  <c r="AV842" i="28"/>
  <c r="BE842" i="28"/>
  <c r="AG842" i="28"/>
  <c r="BG842" i="28"/>
  <c r="AD842" i="28"/>
  <c r="M842" i="28"/>
  <c r="BD842" i="28"/>
  <c r="AA842" i="28"/>
  <c r="BH842" i="28"/>
  <c r="AJ842" i="28"/>
  <c r="BA842" i="28"/>
  <c r="AU842" i="28"/>
  <c r="Z842" i="28"/>
  <c r="AH842" i="28"/>
  <c r="AX842" i="28"/>
  <c r="AK842" i="28"/>
  <c r="AL842" i="28"/>
  <c r="S842" i="28"/>
  <c r="AQ842" i="28"/>
  <c r="AM842" i="28"/>
  <c r="L842" i="28"/>
  <c r="J843" i="28"/>
  <c r="Q842" i="28"/>
  <c r="BF842" i="28"/>
  <c r="AI842" i="28"/>
  <c r="AT842" i="28"/>
  <c r="BC842" i="28"/>
  <c r="AE842" i="28"/>
  <c r="K842" i="28"/>
  <c r="AF842" i="28"/>
  <c r="O842" i="28"/>
  <c r="BD843" i="28" l="1"/>
  <c r="AT843" i="28"/>
  <c r="AU843" i="28"/>
  <c r="AV843" i="28"/>
  <c r="Z843" i="28"/>
  <c r="AP843" i="28"/>
  <c r="AQ843" i="28"/>
  <c r="N843" i="28"/>
  <c r="Q843" i="28"/>
  <c r="S843" i="28"/>
  <c r="BF843" i="28"/>
  <c r="U843" i="28"/>
  <c r="K843" i="28"/>
  <c r="J844" i="28"/>
  <c r="AG843" i="28"/>
  <c r="Y843" i="28"/>
  <c r="AM843" i="28"/>
  <c r="AZ843" i="28"/>
  <c r="L843" i="28"/>
  <c r="AB843" i="28"/>
  <c r="AX843" i="28"/>
  <c r="AC843" i="28"/>
  <c r="AH843" i="28"/>
  <c r="BG843" i="28"/>
  <c r="AR843" i="28"/>
  <c r="R843" i="28"/>
  <c r="AJ843" i="28"/>
  <c r="AW843" i="28"/>
  <c r="BE843" i="28"/>
  <c r="BC843" i="28"/>
  <c r="W843" i="28"/>
  <c r="M843" i="28"/>
  <c r="O843" i="28"/>
  <c r="AO843" i="28"/>
  <c r="AY843" i="28"/>
  <c r="T843" i="28"/>
  <c r="X843" i="28"/>
  <c r="AI843" i="28"/>
  <c r="AE843" i="28"/>
  <c r="AL843" i="28"/>
  <c r="P843" i="28"/>
  <c r="AD843" i="28"/>
  <c r="AK843" i="28"/>
  <c r="AA843" i="28"/>
  <c r="I844" i="28"/>
  <c r="H844" i="28" s="1"/>
  <c r="AS843" i="28"/>
  <c r="BA843" i="28"/>
  <c r="BH843" i="28"/>
  <c r="AN843" i="28"/>
  <c r="BB843" i="28"/>
  <c r="AF843" i="28"/>
  <c r="V843" i="28"/>
  <c r="BB844" i="28" l="1"/>
  <c r="AG844" i="28"/>
  <c r="W844" i="28"/>
  <c r="AM844" i="28"/>
  <c r="AV844" i="28"/>
  <c r="Q844" i="28"/>
  <c r="AP844" i="28"/>
  <c r="AZ844" i="28"/>
  <c r="AX844" i="28"/>
  <c r="AH844" i="28"/>
  <c r="BH844" i="28"/>
  <c r="AI844" i="28"/>
  <c r="AN844" i="28"/>
  <c r="AO844" i="28"/>
  <c r="I845" i="28"/>
  <c r="H845" i="28" s="1"/>
  <c r="AR844" i="28"/>
  <c r="BE844" i="28"/>
  <c r="M844" i="28"/>
  <c r="L844" i="28"/>
  <c r="J845" i="28"/>
  <c r="Z844" i="28"/>
  <c r="AW844" i="28"/>
  <c r="R844" i="28"/>
  <c r="Y844" i="28"/>
  <c r="AA844" i="28"/>
  <c r="BG844" i="28"/>
  <c r="AB844" i="28"/>
  <c r="AY844" i="28"/>
  <c r="K844" i="28"/>
  <c r="N844" i="28"/>
  <c r="U844" i="28"/>
  <c r="BA844" i="28"/>
  <c r="AJ844" i="28"/>
  <c r="O844" i="28"/>
  <c r="BC844" i="28"/>
  <c r="AT844" i="28"/>
  <c r="AU844" i="28"/>
  <c r="AS844" i="28"/>
  <c r="T844" i="28"/>
  <c r="AD844" i="28"/>
  <c r="AF844" i="28"/>
  <c r="BF844" i="28"/>
  <c r="S844" i="28"/>
  <c r="AK844" i="28"/>
  <c r="P844" i="28"/>
  <c r="X844" i="28"/>
  <c r="AC844" i="28"/>
  <c r="BD844" i="28"/>
  <c r="AE844" i="28"/>
  <c r="AL844" i="28"/>
  <c r="V844" i="28"/>
  <c r="AQ844" i="28"/>
  <c r="BE845" i="28" l="1"/>
  <c r="AI845" i="28"/>
  <c r="AB845" i="28"/>
  <c r="AJ845" i="28"/>
  <c r="BH845" i="28"/>
  <c r="AF845" i="28"/>
  <c r="P845" i="28"/>
  <c r="AO845" i="28"/>
  <c r="AT845" i="28"/>
  <c r="AS845" i="28"/>
  <c r="L845" i="28"/>
  <c r="Y845" i="28"/>
  <c r="AC845" i="28"/>
  <c r="V845" i="28"/>
  <c r="BF845" i="28"/>
  <c r="AP845" i="28"/>
  <c r="AK845" i="28"/>
  <c r="AU845" i="28"/>
  <c r="AQ845" i="28"/>
  <c r="R845" i="28"/>
  <c r="AR845" i="28"/>
  <c r="AX845" i="28"/>
  <c r="N845" i="28"/>
  <c r="AZ845" i="28"/>
  <c r="S845" i="28"/>
  <c r="J846" i="28"/>
  <c r="K845" i="28"/>
  <c r="BC845" i="28"/>
  <c r="I846" i="28"/>
  <c r="H846" i="28" s="1"/>
  <c r="T845" i="28"/>
  <c r="AN845" i="28"/>
  <c r="AA845" i="28"/>
  <c r="AW845" i="28"/>
  <c r="AM845" i="28"/>
  <c r="X845" i="28"/>
  <c r="AG845" i="28"/>
  <c r="U845" i="28"/>
  <c r="BG845" i="28"/>
  <c r="BB845" i="28"/>
  <c r="AH845" i="28"/>
  <c r="BA845" i="28"/>
  <c r="AE845" i="28"/>
  <c r="AL845" i="28"/>
  <c r="M845" i="28"/>
  <c r="AY845" i="28"/>
  <c r="O845" i="28"/>
  <c r="Z845" i="28"/>
  <c r="Q845" i="28"/>
  <c r="W845" i="28"/>
  <c r="AV845" i="28"/>
  <c r="AD845" i="28"/>
  <c r="BD845" i="28"/>
  <c r="BH846" i="28" l="1"/>
  <c r="R846" i="28"/>
  <c r="AC846" i="28"/>
  <c r="AK846" i="28"/>
  <c r="AF846" i="28"/>
  <c r="BF846" i="28"/>
  <c r="P846" i="28"/>
  <c r="AE846" i="28"/>
  <c r="AX846" i="28"/>
  <c r="AH846" i="28"/>
  <c r="AG846" i="28"/>
  <c r="T846" i="28"/>
  <c r="AI846" i="28"/>
  <c r="AZ846" i="28"/>
  <c r="AO846" i="28"/>
  <c r="BG846" i="28"/>
  <c r="BA846" i="28"/>
  <c r="L846" i="28"/>
  <c r="AN846" i="28"/>
  <c r="BD846" i="28"/>
  <c r="AB846" i="28"/>
  <c r="AJ846" i="28"/>
  <c r="AY846" i="28"/>
  <c r="AS846" i="28"/>
  <c r="J847" i="28"/>
  <c r="Q846" i="28"/>
  <c r="U846" i="28"/>
  <c r="W846" i="28"/>
  <c r="AA846" i="28"/>
  <c r="K846" i="28"/>
  <c r="AW846" i="28"/>
  <c r="S846" i="28"/>
  <c r="BE846" i="28"/>
  <c r="AP846" i="28"/>
  <c r="O846" i="28"/>
  <c r="AR846" i="28"/>
  <c r="Z846" i="28"/>
  <c r="I847" i="28"/>
  <c r="H847" i="28" s="1"/>
  <c r="AL846" i="28"/>
  <c r="AT846" i="28"/>
  <c r="AU846" i="28"/>
  <c r="BB846" i="28"/>
  <c r="AM846" i="28"/>
  <c r="Y846" i="28"/>
  <c r="N846" i="28"/>
  <c r="AD846" i="28"/>
  <c r="X846" i="28"/>
  <c r="AQ846" i="28"/>
  <c r="BC846" i="28"/>
  <c r="V846" i="28"/>
  <c r="M846" i="28"/>
  <c r="AV846" i="28"/>
  <c r="BD847" i="28" l="1"/>
  <c r="I848" i="28"/>
  <c r="H848" i="28" s="1"/>
  <c r="Y847" i="28"/>
  <c r="N847" i="28"/>
  <c r="AA847" i="28"/>
  <c r="AQ847" i="28"/>
  <c r="BG847" i="28"/>
  <c r="AR847" i="28"/>
  <c r="AM847" i="28"/>
  <c r="AZ847" i="28"/>
  <c r="AN847" i="28"/>
  <c r="W847" i="28"/>
  <c r="AG847" i="28"/>
  <c r="BA847" i="28"/>
  <c r="AD847" i="28"/>
  <c r="BF847" i="28"/>
  <c r="AY847" i="28"/>
  <c r="AP847" i="28"/>
  <c r="S847" i="28"/>
  <c r="O847" i="28"/>
  <c r="Q847" i="28"/>
  <c r="Z847" i="28"/>
  <c r="AT847" i="28"/>
  <c r="AB847" i="28"/>
  <c r="AL847" i="28"/>
  <c r="P847" i="28"/>
  <c r="R847" i="28"/>
  <c r="AX847" i="28"/>
  <c r="U847" i="28"/>
  <c r="BE847" i="28"/>
  <c r="AO847" i="28"/>
  <c r="AV847" i="28"/>
  <c r="T847" i="28"/>
  <c r="X847" i="28"/>
  <c r="AC847" i="28"/>
  <c r="AK847" i="28"/>
  <c r="L847" i="28"/>
  <c r="BH847" i="28"/>
  <c r="AF847" i="28"/>
  <c r="J848" i="28"/>
  <c r="AU847" i="28"/>
  <c r="BC847" i="28"/>
  <c r="AE847" i="28"/>
  <c r="K847" i="28"/>
  <c r="M847" i="28"/>
  <c r="AW847" i="28"/>
  <c r="V847" i="28"/>
  <c r="BB847" i="28"/>
  <c r="AS847" i="28"/>
  <c r="AI847" i="28"/>
  <c r="AJ847" i="28"/>
  <c r="AH847" i="28"/>
  <c r="AU848" i="28" l="1"/>
  <c r="AV848" i="28"/>
  <c r="W848" i="28"/>
  <c r="AY848" i="28"/>
  <c r="X848" i="28"/>
  <c r="BD848" i="28"/>
  <c r="R848" i="28"/>
  <c r="M848" i="28"/>
  <c r="O848" i="28"/>
  <c r="AI848" i="28"/>
  <c r="AN848" i="28"/>
  <c r="AS848" i="28"/>
  <c r="K848" i="28"/>
  <c r="BH848" i="28"/>
  <c r="AD848" i="28"/>
  <c r="AP848" i="28"/>
  <c r="AG848" i="28"/>
  <c r="BB848" i="28"/>
  <c r="AH848" i="28"/>
  <c r="BC848" i="28"/>
  <c r="T848" i="28"/>
  <c r="BF848" i="28"/>
  <c r="AA848" i="28"/>
  <c r="AW848" i="28"/>
  <c r="Q848" i="28"/>
  <c r="AC848" i="28"/>
  <c r="AQ848" i="28"/>
  <c r="Z848" i="28"/>
  <c r="AF848" i="28"/>
  <c r="AM848" i="28"/>
  <c r="BG848" i="28"/>
  <c r="N848" i="28"/>
  <c r="AK848" i="28"/>
  <c r="AX848" i="28"/>
  <c r="U848" i="28"/>
  <c r="V848" i="28"/>
  <c r="S848" i="28"/>
  <c r="AZ848" i="28"/>
  <c r="AL848" i="28"/>
  <c r="AR848" i="28"/>
  <c r="P848" i="28"/>
  <c r="AB848" i="28"/>
  <c r="I849" i="28"/>
  <c r="H849" i="28" s="1"/>
  <c r="Y848" i="28"/>
  <c r="AO848" i="28"/>
  <c r="BA848" i="28"/>
  <c r="AJ848" i="28"/>
  <c r="BE848" i="28"/>
  <c r="L848" i="28"/>
  <c r="AE848" i="28"/>
  <c r="J849" i="28"/>
  <c r="AT848" i="28"/>
  <c r="AZ849" i="28" l="1"/>
  <c r="AW849" i="28"/>
  <c r="V849" i="28"/>
  <c r="AY849" i="28"/>
  <c r="BB849" i="28"/>
  <c r="T849" i="28"/>
  <c r="L849" i="28"/>
  <c r="J850" i="28"/>
  <c r="S849" i="28"/>
  <c r="X849" i="28"/>
  <c r="BE849" i="28"/>
  <c r="Z849" i="28"/>
  <c r="AH849" i="28"/>
  <c r="BC849" i="28"/>
  <c r="AD849" i="28"/>
  <c r="U849" i="28"/>
  <c r="Y849" i="28"/>
  <c r="AQ849" i="28"/>
  <c r="AN849" i="28"/>
  <c r="AJ849" i="28"/>
  <c r="Q849" i="28"/>
  <c r="P849" i="28"/>
  <c r="AO849" i="28"/>
  <c r="AR849" i="28"/>
  <c r="AE849" i="28"/>
  <c r="AS849" i="28"/>
  <c r="AX849" i="28"/>
  <c r="W849" i="28"/>
  <c r="M849" i="28"/>
  <c r="BA849" i="28"/>
  <c r="AP849" i="28"/>
  <c r="AU849" i="28"/>
  <c r="AA849" i="28"/>
  <c r="AL849" i="28"/>
  <c r="BG849" i="28"/>
  <c r="AT849" i="28"/>
  <c r="BD849" i="28"/>
  <c r="AK849" i="28"/>
  <c r="AC849" i="28"/>
  <c r="AG849" i="28"/>
  <c r="N849" i="28"/>
  <c r="O849" i="28"/>
  <c r="R849" i="28"/>
  <c r="K849" i="28"/>
  <c r="BH849" i="28"/>
  <c r="AM849" i="28"/>
  <c r="I850" i="28"/>
  <c r="H850" i="28" s="1"/>
  <c r="BF849" i="28"/>
  <c r="AB849" i="28"/>
  <c r="AF849" i="28"/>
  <c r="AV849" i="28"/>
  <c r="AI849" i="28"/>
  <c r="BB850" i="28" l="1"/>
  <c r="AS850" i="28"/>
  <c r="W850" i="28"/>
  <c r="AW850" i="28"/>
  <c r="BC850" i="28"/>
  <c r="AX850" i="28"/>
  <c r="X850" i="28"/>
  <c r="BD850" i="28"/>
  <c r="BF850" i="28"/>
  <c r="AT850" i="28"/>
  <c r="AZ850" i="28"/>
  <c r="I851" i="28"/>
  <c r="H851" i="28" s="1"/>
  <c r="AY850" i="28"/>
  <c r="AV850" i="28"/>
  <c r="U850" i="28"/>
  <c r="V850" i="28"/>
  <c r="R850" i="28"/>
  <c r="T850" i="28"/>
  <c r="N850" i="28"/>
  <c r="AH850" i="28"/>
  <c r="AK850" i="28"/>
  <c r="Q850" i="28"/>
  <c r="AF850" i="28"/>
  <c r="O850" i="28"/>
  <c r="Y850" i="28"/>
  <c r="AB850" i="28"/>
  <c r="J851" i="28"/>
  <c r="AL850" i="28"/>
  <c r="K850" i="28"/>
  <c r="P850" i="28"/>
  <c r="AA850" i="28"/>
  <c r="AM850" i="28"/>
  <c r="AP850" i="28"/>
  <c r="BA850" i="28"/>
  <c r="BG850" i="28"/>
  <c r="AN850" i="28"/>
  <c r="AO850" i="28"/>
  <c r="M850" i="28"/>
  <c r="L850" i="28"/>
  <c r="BH850" i="28"/>
  <c r="S850" i="28"/>
  <c r="AG850" i="28"/>
  <c r="AC850" i="28"/>
  <c r="AD850" i="28"/>
  <c r="AU850" i="28"/>
  <c r="AE850" i="28"/>
  <c r="Z850" i="28"/>
  <c r="AQ850" i="28"/>
  <c r="BE850" i="28"/>
  <c r="AJ850" i="28"/>
  <c r="AR850" i="28"/>
  <c r="AI850" i="28"/>
  <c r="AD851" i="28" l="1"/>
  <c r="AJ851" i="28"/>
  <c r="AI851" i="28"/>
  <c r="AU851" i="28"/>
  <c r="AQ851" i="28"/>
  <c r="T851" i="28"/>
  <c r="AY851" i="28"/>
  <c r="AV851" i="28"/>
  <c r="R851" i="28"/>
  <c r="AX851" i="28"/>
  <c r="Z851" i="28"/>
  <c r="BH851" i="28"/>
  <c r="U851" i="28"/>
  <c r="AS851" i="28"/>
  <c r="AA851" i="28"/>
  <c r="K851" i="28"/>
  <c r="V851" i="28"/>
  <c r="I852" i="28"/>
  <c r="H852" i="28" s="1"/>
  <c r="AN851" i="28"/>
  <c r="S851" i="28"/>
  <c r="AB851" i="28"/>
  <c r="AC851" i="28"/>
  <c r="BD851" i="28"/>
  <c r="AM851" i="28"/>
  <c r="L851" i="28"/>
  <c r="AF851" i="28"/>
  <c r="AW851" i="28"/>
  <c r="AZ851" i="28"/>
  <c r="P851" i="28"/>
  <c r="BE851" i="28"/>
  <c r="AK851" i="28"/>
  <c r="BF851" i="28"/>
  <c r="M851" i="28"/>
  <c r="O851" i="28"/>
  <c r="AL851" i="28"/>
  <c r="AG851" i="28"/>
  <c r="AO851" i="28"/>
  <c r="N851" i="28"/>
  <c r="BB851" i="28"/>
  <c r="AP851" i="28"/>
  <c r="AT851" i="28"/>
  <c r="BA851" i="28"/>
  <c r="W851" i="28"/>
  <c r="X851" i="28"/>
  <c r="AE851" i="28"/>
  <c r="BC851" i="28"/>
  <c r="J852" i="28"/>
  <c r="AH851" i="28"/>
  <c r="BG851" i="28"/>
  <c r="Y851" i="28"/>
  <c r="AR851" i="28"/>
  <c r="Q851" i="28"/>
  <c r="BE852" i="28" l="1"/>
  <c r="AT852" i="28"/>
  <c r="P852" i="28"/>
  <c r="AZ852" i="28"/>
  <c r="S852" i="28"/>
  <c r="AD852" i="28"/>
  <c r="Q852" i="28"/>
  <c r="AE852" i="28"/>
  <c r="AH852" i="28"/>
  <c r="BH852" i="28"/>
  <c r="AR852" i="28"/>
  <c r="L852" i="28"/>
  <c r="K852" i="28"/>
  <c r="Z852" i="28"/>
  <c r="AA852" i="28"/>
  <c r="AC852" i="28"/>
  <c r="O852" i="28"/>
  <c r="M852" i="28"/>
  <c r="V852" i="28"/>
  <c r="AF852" i="28"/>
  <c r="AV852" i="28"/>
  <c r="BG852" i="28"/>
  <c r="AN852" i="28"/>
  <c r="BA852" i="28"/>
  <c r="BB852" i="28"/>
  <c r="Y852" i="28"/>
  <c r="AX852" i="28"/>
  <c r="AP852" i="28"/>
  <c r="W852" i="28"/>
  <c r="AJ852" i="28"/>
  <c r="AB852" i="28"/>
  <c r="AO852" i="28"/>
  <c r="AU852" i="28"/>
  <c r="AI852" i="28"/>
  <c r="R852" i="28"/>
  <c r="AW852" i="28"/>
  <c r="AS852" i="28"/>
  <c r="AK852" i="28"/>
  <c r="AQ852" i="28"/>
  <c r="J853" i="28"/>
  <c r="AL852" i="28"/>
  <c r="AM852" i="28"/>
  <c r="BC852" i="28"/>
  <c r="BF852" i="28"/>
  <c r="T852" i="28"/>
  <c r="AY852" i="28"/>
  <c r="N852" i="28"/>
  <c r="I853" i="28"/>
  <c r="H853" i="28" s="1"/>
  <c r="X852" i="28"/>
  <c r="AG852" i="28"/>
  <c r="U852" i="28"/>
  <c r="BD852" i="28"/>
  <c r="BE853" i="28" l="1"/>
  <c r="AL853" i="28"/>
  <c r="Z853" i="28"/>
  <c r="AQ853" i="28"/>
  <c r="BF853" i="28"/>
  <c r="V853" i="28"/>
  <c r="BG853" i="28"/>
  <c r="AF853" i="28"/>
  <c r="AO853" i="28"/>
  <c r="AG853" i="28"/>
  <c r="R853" i="28"/>
  <c r="AH853" i="28"/>
  <c r="AV853" i="28"/>
  <c r="U853" i="28"/>
  <c r="T853" i="28"/>
  <c r="J854" i="28"/>
  <c r="AB853" i="28"/>
  <c r="BA853" i="28"/>
  <c r="BH853" i="28"/>
  <c r="Y853" i="28"/>
  <c r="AR853" i="28"/>
  <c r="S853" i="28"/>
  <c r="AA853" i="28"/>
  <c r="AN853" i="28"/>
  <c r="L853" i="28"/>
  <c r="AI853" i="28"/>
  <c r="Q853" i="28"/>
  <c r="AP853" i="28"/>
  <c r="O853" i="28"/>
  <c r="BC853" i="28"/>
  <c r="AY853" i="28"/>
  <c r="AW853" i="28"/>
  <c r="AT853" i="28"/>
  <c r="AK853" i="28"/>
  <c r="AS853" i="28"/>
  <c r="AE853" i="28"/>
  <c r="W853" i="28"/>
  <c r="AJ853" i="28"/>
  <c r="M853" i="28"/>
  <c r="AC853" i="28"/>
  <c r="AD853" i="28"/>
  <c r="AX853" i="28"/>
  <c r="X853" i="28"/>
  <c r="N853" i="28"/>
  <c r="AZ853" i="28"/>
  <c r="BD853" i="28"/>
  <c r="P853" i="28"/>
  <c r="K853" i="28"/>
  <c r="AU853" i="28"/>
  <c r="I854" i="28"/>
  <c r="H854" i="28" s="1"/>
  <c r="AM853" i="28"/>
  <c r="BB853" i="28"/>
  <c r="BE854" i="28" l="1"/>
  <c r="AI854" i="28"/>
  <c r="Z854" i="28"/>
  <c r="AU854" i="28"/>
  <c r="AB854" i="28"/>
  <c r="N854" i="28"/>
  <c r="BH854" i="28"/>
  <c r="Y854" i="28"/>
  <c r="AE854" i="28"/>
  <c r="AW854" i="28"/>
  <c r="K854" i="28"/>
  <c r="S854" i="28"/>
  <c r="R854" i="28"/>
  <c r="AZ854" i="28"/>
  <c r="J855" i="28"/>
  <c r="O854" i="28"/>
  <c r="BF854" i="28"/>
  <c r="AD854" i="28"/>
  <c r="AQ854" i="28"/>
  <c r="T854" i="28"/>
  <c r="U854" i="28"/>
  <c r="AC854" i="28"/>
  <c r="BA854" i="28"/>
  <c r="AT854" i="28"/>
  <c r="Q854" i="28"/>
  <c r="AX854" i="28"/>
  <c r="AK854" i="28"/>
  <c r="AO854" i="28"/>
  <c r="W854" i="28"/>
  <c r="AJ854" i="28"/>
  <c r="V854" i="28"/>
  <c r="AL854" i="28"/>
  <c r="I855" i="28"/>
  <c r="H855" i="28" s="1"/>
  <c r="AS854" i="28"/>
  <c r="P854" i="28"/>
  <c r="BG854" i="28"/>
  <c r="AH854" i="28"/>
  <c r="BC854" i="28"/>
  <c r="AA854" i="28"/>
  <c r="AR854" i="28"/>
  <c r="L854" i="28"/>
  <c r="AN854" i="28"/>
  <c r="AG854" i="28"/>
  <c r="BB854" i="28"/>
  <c r="AY854" i="28"/>
  <c r="M854" i="28"/>
  <c r="AM854" i="28"/>
  <c r="AP854" i="28"/>
  <c r="BD854" i="28"/>
  <c r="AV854" i="28"/>
  <c r="X854" i="28"/>
  <c r="AF854" i="28"/>
  <c r="U855" i="28" l="1"/>
  <c r="AQ855" i="28"/>
  <c r="S855" i="28"/>
  <c r="O855" i="28"/>
  <c r="P855" i="28"/>
  <c r="BA855" i="28"/>
  <c r="X855" i="28"/>
  <c r="W855" i="28"/>
  <c r="AX855" i="28"/>
  <c r="AY855" i="28"/>
  <c r="AZ855" i="28"/>
  <c r="BE855" i="28"/>
  <c r="AC855" i="28"/>
  <c r="AE855" i="28"/>
  <c r="AF855" i="28"/>
  <c r="AJ855" i="28"/>
  <c r="AI855" i="28"/>
  <c r="AG855" i="28"/>
  <c r="BB855" i="28"/>
  <c r="Q855" i="28"/>
  <c r="R855" i="28"/>
  <c r="AD855" i="28"/>
  <c r="T855" i="28"/>
  <c r="AP855" i="28"/>
  <c r="AM855" i="28"/>
  <c r="M855" i="28"/>
  <c r="J856" i="28"/>
  <c r="AN855" i="28"/>
  <c r="AO855" i="28"/>
  <c r="I856" i="28"/>
  <c r="H856" i="28" s="1"/>
  <c r="AB855" i="28"/>
  <c r="AU855" i="28"/>
  <c r="AW855" i="28"/>
  <c r="V855" i="28"/>
  <c r="Z855" i="28"/>
  <c r="BD855" i="28"/>
  <c r="BG855" i="28"/>
  <c r="BH855" i="28"/>
  <c r="Y855" i="28"/>
  <c r="BF855" i="28"/>
  <c r="AA855" i="28"/>
  <c r="L855" i="28"/>
  <c r="N855" i="28"/>
  <c r="AR855" i="28"/>
  <c r="AK855" i="28"/>
  <c r="AL855" i="28"/>
  <c r="BC855" i="28"/>
  <c r="AS855" i="28"/>
  <c r="AT855" i="28"/>
  <c r="AV855" i="28"/>
  <c r="AH855" i="28"/>
  <c r="K855" i="28"/>
  <c r="S856" i="28" l="1"/>
  <c r="AA856" i="28"/>
  <c r="W856" i="28"/>
  <c r="M856" i="28"/>
  <c r="BE856" i="28"/>
  <c r="AQ856" i="28"/>
  <c r="J857" i="28"/>
  <c r="U856" i="28"/>
  <c r="BF856" i="28"/>
  <c r="AR856" i="28"/>
  <c r="Q856" i="28"/>
  <c r="AB856" i="28"/>
  <c r="BG856" i="28"/>
  <c r="AI856" i="28"/>
  <c r="BA856" i="28"/>
  <c r="AJ856" i="28"/>
  <c r="AM856" i="28"/>
  <c r="Y856" i="28"/>
  <c r="I857" i="28"/>
  <c r="H857" i="28" s="1"/>
  <c r="AS856" i="28"/>
  <c r="K856" i="28"/>
  <c r="AV856" i="28"/>
  <c r="L856" i="28"/>
  <c r="AO856" i="28"/>
  <c r="R856" i="28"/>
  <c r="AW856" i="28"/>
  <c r="AY856" i="28"/>
  <c r="AG856" i="28"/>
  <c r="P856" i="28"/>
  <c r="X856" i="28"/>
  <c r="AL856" i="28"/>
  <c r="N856" i="28"/>
  <c r="AC856" i="28"/>
  <c r="AD856" i="28"/>
  <c r="AT856" i="28"/>
  <c r="BD856" i="28"/>
  <c r="BH856" i="28"/>
  <c r="AP856" i="28"/>
  <c r="V856" i="28"/>
  <c r="AH856" i="28"/>
  <c r="AK856" i="28"/>
  <c r="T856" i="28"/>
  <c r="BC856" i="28"/>
  <c r="AU856" i="28"/>
  <c r="Z856" i="28"/>
  <c r="AX856" i="28"/>
  <c r="AE856" i="28"/>
  <c r="O856" i="28"/>
  <c r="AZ856" i="28"/>
  <c r="AF856" i="28"/>
  <c r="AN856" i="28"/>
  <c r="BB856" i="28"/>
  <c r="J858" i="28" l="1"/>
  <c r="AO857" i="28"/>
  <c r="I858" i="28"/>
  <c r="H858" i="28" s="1"/>
  <c r="L857" i="28"/>
  <c r="AS857" i="28"/>
  <c r="K857" i="28"/>
  <c r="X857" i="28"/>
  <c r="BF857" i="28"/>
  <c r="AE857" i="28"/>
  <c r="BA857" i="28"/>
  <c r="BE857" i="28"/>
  <c r="AY857" i="28"/>
  <c r="AR857" i="28"/>
  <c r="Z857" i="28"/>
  <c r="AT857" i="28"/>
  <c r="M857" i="28"/>
  <c r="AA857" i="28"/>
  <c r="AU857" i="28"/>
  <c r="BC857" i="28"/>
  <c r="AI857" i="28"/>
  <c r="AB857" i="28"/>
  <c r="Y857" i="28"/>
  <c r="BG857" i="28"/>
  <c r="AF857" i="28"/>
  <c r="Q857" i="28"/>
  <c r="AQ857" i="28"/>
  <c r="AZ857" i="28"/>
  <c r="AN857" i="28"/>
  <c r="AW857" i="28"/>
  <c r="U857" i="28"/>
  <c r="AX857" i="28"/>
  <c r="AK857" i="28"/>
  <c r="O857" i="28"/>
  <c r="R857" i="28"/>
  <c r="V857" i="28"/>
  <c r="AC857" i="28"/>
  <c r="AJ857" i="28"/>
  <c r="BB857" i="28"/>
  <c r="S857" i="28"/>
  <c r="BD857" i="28"/>
  <c r="AL857" i="28"/>
  <c r="AM857" i="28"/>
  <c r="AV857" i="28"/>
  <c r="AG857" i="28"/>
  <c r="AD857" i="28"/>
  <c r="P857" i="28"/>
  <c r="T857" i="28"/>
  <c r="W857" i="28"/>
  <c r="N857" i="28"/>
  <c r="BH857" i="28"/>
  <c r="AP857" i="28"/>
  <c r="AH857" i="28"/>
  <c r="J859" i="28" l="1"/>
  <c r="AO858" i="28"/>
  <c r="AS858" i="28"/>
  <c r="AP858" i="28"/>
  <c r="AT858" i="28"/>
  <c r="V858" i="28"/>
  <c r="BC858" i="28"/>
  <c r="BE858" i="28"/>
  <c r="AZ858" i="28"/>
  <c r="AX858" i="28"/>
  <c r="AJ858" i="28"/>
  <c r="AR858" i="28"/>
  <c r="I859" i="28"/>
  <c r="H859" i="28" s="1"/>
  <c r="O858" i="28"/>
  <c r="BG858" i="28"/>
  <c r="AK858" i="28"/>
  <c r="W858" i="28"/>
  <c r="BB858" i="28"/>
  <c r="Z858" i="28"/>
  <c r="R858" i="28"/>
  <c r="AQ858" i="28"/>
  <c r="AN858" i="28"/>
  <c r="AD858" i="28"/>
  <c r="BH858" i="28"/>
  <c r="AG858" i="28"/>
  <c r="Q858" i="28"/>
  <c r="AB858" i="28"/>
  <c r="AY858" i="28"/>
  <c r="T858" i="28"/>
  <c r="BF858" i="28"/>
  <c r="P858" i="28"/>
  <c r="Y858" i="28"/>
  <c r="S858" i="28"/>
  <c r="X858" i="28"/>
  <c r="U858" i="28"/>
  <c r="AU858" i="28"/>
  <c r="AW858" i="28"/>
  <c r="AE858" i="28"/>
  <c r="AF858" i="28"/>
  <c r="AH858" i="28"/>
  <c r="K858" i="28"/>
  <c r="AV858" i="28"/>
  <c r="AA858" i="28"/>
  <c r="AI858" i="28"/>
  <c r="AL858" i="28"/>
  <c r="N858" i="28"/>
  <c r="BD858" i="28"/>
  <c r="AM858" i="28"/>
  <c r="BA858" i="28"/>
  <c r="M858" i="28"/>
  <c r="AC858" i="28"/>
  <c r="L858" i="28"/>
  <c r="BF859" i="28" l="1"/>
  <c r="AL859" i="28"/>
  <c r="AE859" i="28"/>
  <c r="AM859" i="28"/>
  <c r="AO859" i="28"/>
  <c r="AV859" i="28"/>
  <c r="AQ859" i="28"/>
  <c r="AX859" i="28"/>
  <c r="AZ859" i="28"/>
  <c r="K859" i="28"/>
  <c r="O859" i="28"/>
  <c r="P859" i="28"/>
  <c r="AD859" i="28"/>
  <c r="U859" i="28"/>
  <c r="BG859" i="28"/>
  <c r="Q859" i="28"/>
  <c r="Y859" i="28"/>
  <c r="M859" i="28"/>
  <c r="BE859" i="28"/>
  <c r="BB859" i="28"/>
  <c r="V859" i="28"/>
  <c r="AR859" i="28"/>
  <c r="AJ859" i="28"/>
  <c r="AA859" i="28"/>
  <c r="W859" i="28"/>
  <c r="AN859" i="28"/>
  <c r="BD859" i="28"/>
  <c r="AH859" i="28"/>
  <c r="AF859" i="28"/>
  <c r="L859" i="28"/>
  <c r="R859" i="28"/>
  <c r="BC859" i="28"/>
  <c r="X859" i="28"/>
  <c r="AG859" i="28"/>
  <c r="AB859" i="28"/>
  <c r="BA859" i="28"/>
  <c r="S859" i="28"/>
  <c r="I860" i="28"/>
  <c r="H860" i="28" s="1"/>
  <c r="AI859" i="28"/>
  <c r="N859" i="28"/>
  <c r="BH859" i="28"/>
  <c r="J860" i="28"/>
  <c r="AC859" i="28"/>
  <c r="AW859" i="28"/>
  <c r="AS859" i="28"/>
  <c r="AT859" i="28"/>
  <c r="AU859" i="28"/>
  <c r="Z859" i="28"/>
  <c r="AK859" i="28"/>
  <c r="AY859" i="28"/>
  <c r="T859" i="28"/>
  <c r="AP859" i="28"/>
  <c r="BF860" i="28" l="1"/>
  <c r="AS860" i="28"/>
  <c r="U860" i="28"/>
  <c r="AU860" i="28"/>
  <c r="AL860" i="28"/>
  <c r="X860" i="28"/>
  <c r="AC860" i="28"/>
  <c r="BH860" i="28"/>
  <c r="AE860" i="28"/>
  <c r="AV860" i="28"/>
  <c r="AX860" i="28"/>
  <c r="AY860" i="28"/>
  <c r="M860" i="28"/>
  <c r="AB860" i="28"/>
  <c r="AI860" i="28"/>
  <c r="AG860" i="28"/>
  <c r="BA860" i="28"/>
  <c r="V860" i="28"/>
  <c r="AM860" i="28"/>
  <c r="J861" i="28"/>
  <c r="AT860" i="28"/>
  <c r="K860" i="28"/>
  <c r="AJ860" i="28"/>
  <c r="AQ860" i="28"/>
  <c r="AP860" i="28"/>
  <c r="W860" i="28"/>
  <c r="L860" i="28"/>
  <c r="AA860" i="28"/>
  <c r="BG860" i="28"/>
  <c r="O860" i="28"/>
  <c r="Y860" i="28"/>
  <c r="AD860" i="28"/>
  <c r="Z860" i="28"/>
  <c r="AW860" i="28"/>
  <c r="I861" i="28"/>
  <c r="H861" i="28" s="1"/>
  <c r="AZ860" i="28"/>
  <c r="BE860" i="28"/>
  <c r="P860" i="28"/>
  <c r="T860" i="28"/>
  <c r="R860" i="28"/>
  <c r="AN860" i="28"/>
  <c r="AH860" i="28"/>
  <c r="BD860" i="28"/>
  <c r="AF860" i="28"/>
  <c r="Q860" i="28"/>
  <c r="AO860" i="28"/>
  <c r="BB860" i="28"/>
  <c r="BC860" i="28"/>
  <c r="N860" i="28"/>
  <c r="AR860" i="28"/>
  <c r="S860" i="28"/>
  <c r="AK860" i="28"/>
  <c r="BH861" i="28" l="1"/>
  <c r="AD861" i="28"/>
  <c r="J862" i="28"/>
  <c r="AQ861" i="28"/>
  <c r="AZ861" i="28"/>
  <c r="AO861" i="28"/>
  <c r="AV861" i="28"/>
  <c r="T861" i="28"/>
  <c r="P861" i="28"/>
  <c r="AH861" i="28"/>
  <c r="X861" i="28"/>
  <c r="AS861" i="28"/>
  <c r="Q861" i="28"/>
  <c r="AJ861" i="28"/>
  <c r="AB861" i="28"/>
  <c r="V861" i="28"/>
  <c r="R861" i="28"/>
  <c r="I862" i="28"/>
  <c r="H862" i="28" s="1"/>
  <c r="L861" i="28"/>
  <c r="BG861" i="28"/>
  <c r="AI861" i="28"/>
  <c r="U861" i="28"/>
  <c r="M861" i="28"/>
  <c r="AF861" i="28"/>
  <c r="AW861" i="28"/>
  <c r="AN861" i="28"/>
  <c r="AU861" i="28"/>
  <c r="S861" i="28"/>
  <c r="AX861" i="28"/>
  <c r="AC861" i="28"/>
  <c r="AG861" i="28"/>
  <c r="AP861" i="28"/>
  <c r="AE861" i="28"/>
  <c r="Y861" i="28"/>
  <c r="AL861" i="28"/>
  <c r="BC861" i="28"/>
  <c r="BB861" i="28"/>
  <c r="AR861" i="28"/>
  <c r="BD861" i="28"/>
  <c r="BE861" i="28"/>
  <c r="AA861" i="28"/>
  <c r="O861" i="28"/>
  <c r="N861" i="28"/>
  <c r="AY861" i="28"/>
  <c r="W861" i="28"/>
  <c r="K861" i="28"/>
  <c r="BA861" i="28"/>
  <c r="AT861" i="28"/>
  <c r="AK861" i="28"/>
  <c r="AM861" i="28"/>
  <c r="Z861" i="28"/>
  <c r="BF861" i="28"/>
  <c r="AX862" i="28" l="1"/>
  <c r="AF862" i="28"/>
  <c r="R862" i="28"/>
  <c r="BB862" i="28"/>
  <c r="X862" i="28"/>
  <c r="T862" i="28"/>
  <c r="BC862" i="28"/>
  <c r="BA862" i="28"/>
  <c r="BF862" i="28"/>
  <c r="AC862" i="28"/>
  <c r="AT862" i="28"/>
  <c r="Z862" i="28"/>
  <c r="BD862" i="28"/>
  <c r="I863" i="28"/>
  <c r="H863" i="28" s="1"/>
  <c r="AJ862" i="28"/>
  <c r="BE862" i="28"/>
  <c r="AL862" i="28"/>
  <c r="Y862" i="28"/>
  <c r="AB862" i="28"/>
  <c r="P862" i="28"/>
  <c r="AH862" i="28"/>
  <c r="W862" i="28"/>
  <c r="BH862" i="28"/>
  <c r="AE862" i="28"/>
  <c r="Q862" i="28"/>
  <c r="AZ862" i="28"/>
  <c r="AV862" i="28"/>
  <c r="S862" i="28"/>
  <c r="N862" i="28"/>
  <c r="AN862" i="28"/>
  <c r="AM862" i="28"/>
  <c r="AQ862" i="28"/>
  <c r="AR862" i="28"/>
  <c r="AY862" i="28"/>
  <c r="AO862" i="28"/>
  <c r="AP862" i="28"/>
  <c r="AS862" i="28"/>
  <c r="AU862" i="28"/>
  <c r="O862" i="28"/>
  <c r="AK862" i="28"/>
  <c r="AW862" i="28"/>
  <c r="AG862" i="28"/>
  <c r="BG862" i="28"/>
  <c r="L862" i="28"/>
  <c r="U862" i="28"/>
  <c r="J863" i="28"/>
  <c r="K862" i="28"/>
  <c r="AD862" i="28"/>
  <c r="M862" i="28"/>
  <c r="V862" i="28"/>
  <c r="AI862" i="28"/>
  <c r="AA862" i="28"/>
  <c r="BB863" i="28" l="1"/>
  <c r="AE863" i="28"/>
  <c r="Q863" i="28"/>
  <c r="AT863" i="28"/>
  <c r="P863" i="28"/>
  <c r="W863" i="28"/>
  <c r="AF863" i="28"/>
  <c r="O863" i="28"/>
  <c r="Y863" i="28"/>
  <c r="AN863" i="28"/>
  <c r="AV863" i="28"/>
  <c r="BF863" i="28"/>
  <c r="R863" i="28"/>
  <c r="BE863" i="28"/>
  <c r="AC863" i="28"/>
  <c r="BC863" i="28"/>
  <c r="AJ863" i="28"/>
  <c r="AA863" i="28"/>
  <c r="T863" i="28"/>
  <c r="I864" i="28"/>
  <c r="H864" i="28" s="1"/>
  <c r="BH863" i="28"/>
  <c r="AW863" i="28"/>
  <c r="BD863" i="28"/>
  <c r="L863" i="28"/>
  <c r="U863" i="28"/>
  <c r="Z863" i="28"/>
  <c r="AX863" i="28"/>
  <c r="AB863" i="28"/>
  <c r="M863" i="28"/>
  <c r="AL863" i="28"/>
  <c r="AU863" i="28"/>
  <c r="AG863" i="28"/>
  <c r="K863" i="28"/>
  <c r="X863" i="28"/>
  <c r="BG863" i="28"/>
  <c r="AD863" i="28"/>
  <c r="AY863" i="28"/>
  <c r="S863" i="28"/>
  <c r="AO863" i="28"/>
  <c r="AR863" i="28"/>
  <c r="AP863" i="28"/>
  <c r="AS863" i="28"/>
  <c r="BA863" i="28"/>
  <c r="AI863" i="28"/>
  <c r="AH863" i="28"/>
  <c r="V863" i="28"/>
  <c r="N863" i="28"/>
  <c r="AQ863" i="28"/>
  <c r="J864" i="28"/>
  <c r="AK863" i="28"/>
  <c r="AM863" i="28"/>
  <c r="AZ863" i="28"/>
  <c r="R864" i="28" l="1"/>
  <c r="AN864" i="28"/>
  <c r="AO864" i="28"/>
  <c r="AJ864" i="28"/>
  <c r="AQ864" i="28"/>
  <c r="AK864" i="28"/>
  <c r="AG864" i="28"/>
  <c r="M864" i="28"/>
  <c r="AF864" i="28"/>
  <c r="Q864" i="28"/>
  <c r="K864" i="28"/>
  <c r="AZ864" i="28"/>
  <c r="AA864" i="28"/>
  <c r="AR864" i="28"/>
  <c r="U864" i="28"/>
  <c r="BG864" i="28"/>
  <c r="BA864" i="28"/>
  <c r="AP864" i="28"/>
  <c r="BB864" i="28"/>
  <c r="W864" i="28"/>
  <c r="BD864" i="28"/>
  <c r="AM864" i="28"/>
  <c r="AD864" i="28"/>
  <c r="AC864" i="28"/>
  <c r="V864" i="28"/>
  <c r="I865" i="28"/>
  <c r="H865" i="28" s="1"/>
  <c r="AT864" i="28"/>
  <c r="J865" i="28"/>
  <c r="AW864" i="28"/>
  <c r="L864" i="28"/>
  <c r="AH864" i="28"/>
  <c r="AX864" i="28"/>
  <c r="AY864" i="28"/>
  <c r="O864" i="28"/>
  <c r="S864" i="28"/>
  <c r="BF864" i="28"/>
  <c r="AU864" i="28"/>
  <c r="Z864" i="28"/>
  <c r="AS864" i="28"/>
  <c r="P864" i="28"/>
  <c r="AL864" i="28"/>
  <c r="BC864" i="28"/>
  <c r="N864" i="28"/>
  <c r="AI864" i="28"/>
  <c r="X864" i="28"/>
  <c r="AV864" i="28"/>
  <c r="AE864" i="28"/>
  <c r="Y864" i="28"/>
  <c r="AB864" i="28"/>
  <c r="T864" i="28"/>
  <c r="BH864" i="28"/>
  <c r="BE864" i="28"/>
  <c r="AT865" i="28" l="1"/>
  <c r="AS865" i="28"/>
  <c r="AU865" i="28"/>
  <c r="AZ865" i="28"/>
  <c r="AY865" i="28"/>
  <c r="AQ865" i="28"/>
  <c r="AI865" i="28"/>
  <c r="V865" i="28"/>
  <c r="BB865" i="28"/>
  <c r="R865" i="28"/>
  <c r="AV865" i="28"/>
  <c r="AP865" i="28"/>
  <c r="AX865" i="28"/>
  <c r="M865" i="28"/>
  <c r="AF865" i="28"/>
  <c r="S865" i="28"/>
  <c r="AN865" i="28"/>
  <c r="AE865" i="28"/>
  <c r="BA865" i="28"/>
  <c r="AW865" i="28"/>
  <c r="X865" i="28"/>
  <c r="AR865" i="28"/>
  <c r="P865" i="28"/>
  <c r="BC865" i="28"/>
  <c r="AG865" i="28"/>
  <c r="AJ865" i="28"/>
  <c r="W865" i="28"/>
  <c r="Z865" i="28"/>
  <c r="AO865" i="28"/>
  <c r="AH865" i="28"/>
  <c r="K865" i="28"/>
  <c r="U865" i="28"/>
  <c r="I866" i="28"/>
  <c r="H866" i="28" s="1"/>
  <c r="T865" i="28"/>
  <c r="AK865" i="28"/>
  <c r="BF865" i="28"/>
  <c r="BG865" i="28"/>
  <c r="BH865" i="28"/>
  <c r="AA865" i="28"/>
  <c r="Q865" i="28"/>
  <c r="BD865" i="28"/>
  <c r="J866" i="28"/>
  <c r="AD865" i="28"/>
  <c r="O865" i="28"/>
  <c r="N865" i="28"/>
  <c r="L865" i="28"/>
  <c r="BE865" i="28"/>
  <c r="Y865" i="28"/>
  <c r="AC865" i="28"/>
  <c r="AB865" i="28"/>
  <c r="AM865" i="28"/>
  <c r="AL865" i="28"/>
  <c r="U866" i="28" l="1"/>
  <c r="AO866" i="28"/>
  <c r="Z866" i="28"/>
  <c r="R866" i="28"/>
  <c r="W866" i="28"/>
  <c r="Y866" i="28"/>
  <c r="BE866" i="28"/>
  <c r="AT866" i="28"/>
  <c r="AD866" i="28"/>
  <c r="K866" i="28"/>
  <c r="AV866" i="28"/>
  <c r="AQ866" i="28"/>
  <c r="AC866" i="28"/>
  <c r="M866" i="28"/>
  <c r="AF866" i="28"/>
  <c r="Q866" i="28"/>
  <c r="AX866" i="28"/>
  <c r="BA866" i="28"/>
  <c r="AE866" i="28"/>
  <c r="AU866" i="28"/>
  <c r="T866" i="28"/>
  <c r="AW866" i="28"/>
  <c r="S866" i="28"/>
  <c r="AR866" i="28"/>
  <c r="AH866" i="28"/>
  <c r="AG866" i="28"/>
  <c r="AY866" i="28"/>
  <c r="BF866" i="28"/>
  <c r="BH866" i="28"/>
  <c r="J867" i="28"/>
  <c r="O866" i="28"/>
  <c r="AJ866" i="28"/>
  <c r="P866" i="28"/>
  <c r="BC866" i="28"/>
  <c r="AB866" i="28"/>
  <c r="AS866" i="28"/>
  <c r="I867" i="28"/>
  <c r="H867" i="28" s="1"/>
  <c r="AP866" i="28"/>
  <c r="AA866" i="28"/>
  <c r="BB866" i="28"/>
  <c r="V866" i="28"/>
  <c r="BG866" i="28"/>
  <c r="AZ866" i="28"/>
  <c r="BD866" i="28"/>
  <c r="N866" i="28"/>
  <c r="AI866" i="28"/>
  <c r="AL866" i="28"/>
  <c r="AK866" i="28"/>
  <c r="AM866" i="28"/>
  <c r="X866" i="28"/>
  <c r="L866" i="28"/>
  <c r="AN866" i="28"/>
  <c r="S867" i="28" l="1"/>
  <c r="Q867" i="28"/>
  <c r="Y867" i="28"/>
  <c r="U867" i="28"/>
  <c r="AA867" i="28"/>
  <c r="AM867" i="28"/>
  <c r="AQ867" i="28"/>
  <c r="O867" i="28"/>
  <c r="K867" i="28"/>
  <c r="AK867" i="28"/>
  <c r="AX867" i="28"/>
  <c r="AI867" i="28"/>
  <c r="AZ867" i="28"/>
  <c r="AE867" i="28"/>
  <c r="AR867" i="28"/>
  <c r="R867" i="28"/>
  <c r="M867" i="28"/>
  <c r="L867" i="28"/>
  <c r="BG867" i="28"/>
  <c r="AY867" i="28"/>
  <c r="X867" i="28"/>
  <c r="P867" i="28"/>
  <c r="BF867" i="28"/>
  <c r="AD867" i="28"/>
  <c r="J868" i="28"/>
  <c r="AB867" i="28"/>
  <c r="AP867" i="28"/>
  <c r="AW867" i="28"/>
  <c r="AG867" i="28"/>
  <c r="BB867" i="28"/>
  <c r="I868" i="28"/>
  <c r="H868" i="28" s="1"/>
  <c r="BE867" i="28"/>
  <c r="AC867" i="28"/>
  <c r="AN867" i="28"/>
  <c r="BC867" i="28"/>
  <c r="W867" i="28"/>
  <c r="V867" i="28"/>
  <c r="AU867" i="28"/>
  <c r="BA867" i="28"/>
  <c r="BD867" i="28"/>
  <c r="AO867" i="28"/>
  <c r="N867" i="28"/>
  <c r="AS867" i="28"/>
  <c r="Z867" i="28"/>
  <c r="AV867" i="28"/>
  <c r="AF867" i="28"/>
  <c r="BH867" i="28"/>
  <c r="AH867" i="28"/>
  <c r="T867" i="28"/>
  <c r="AL867" i="28"/>
  <c r="AT867" i="28"/>
  <c r="AJ867" i="28"/>
  <c r="BG868" i="28" l="1"/>
  <c r="AE868" i="28"/>
  <c r="AV868" i="28"/>
  <c r="L868" i="28"/>
  <c r="AB868" i="28"/>
  <c r="P868" i="28"/>
  <c r="O868" i="28"/>
  <c r="AI868" i="28"/>
  <c r="BE868" i="28"/>
  <c r="Y868" i="28"/>
  <c r="T868" i="28"/>
  <c r="X868" i="28"/>
  <c r="AF868" i="28"/>
  <c r="AK868" i="28"/>
  <c r="AS868" i="28"/>
  <c r="AT868" i="28"/>
  <c r="AG868" i="28"/>
  <c r="BH868" i="28"/>
  <c r="AY868" i="28"/>
  <c r="N868" i="28"/>
  <c r="BF868" i="28"/>
  <c r="BC868" i="28"/>
  <c r="AH868" i="28"/>
  <c r="V868" i="28"/>
  <c r="BA868" i="28"/>
  <c r="AJ868" i="28"/>
  <c r="AN868" i="28"/>
  <c r="AO868" i="28"/>
  <c r="AP868" i="28"/>
  <c r="J869" i="28"/>
  <c r="AW868" i="28"/>
  <c r="AD868" i="28"/>
  <c r="U868" i="28"/>
  <c r="AM868" i="28"/>
  <c r="AQ868" i="28"/>
  <c r="AR868" i="28"/>
  <c r="S868" i="28"/>
  <c r="AZ868" i="28"/>
  <c r="AC868" i="28"/>
  <c r="K868" i="28"/>
  <c r="W868" i="28"/>
  <c r="Z868" i="28"/>
  <c r="AA868" i="28"/>
  <c r="Q868" i="28"/>
  <c r="AL868" i="28"/>
  <c r="AU868" i="28"/>
  <c r="BD868" i="28"/>
  <c r="R868" i="28"/>
  <c r="M868" i="28"/>
  <c r="AX868" i="28"/>
  <c r="BB868" i="28"/>
  <c r="I869" i="28"/>
  <c r="H869" i="28" s="1"/>
  <c r="BC869" i="28" l="1"/>
  <c r="AO869" i="28"/>
  <c r="L869" i="28"/>
  <c r="N869" i="28"/>
  <c r="I870" i="28"/>
  <c r="H870" i="28" s="1"/>
  <c r="AJ869" i="28"/>
  <c r="AP869" i="28"/>
  <c r="O869" i="28"/>
  <c r="BF869" i="28"/>
  <c r="AV869" i="28"/>
  <c r="AM869" i="28"/>
  <c r="AK869" i="28"/>
  <c r="X869" i="28"/>
  <c r="AG869" i="28"/>
  <c r="J870" i="28"/>
  <c r="AI869" i="28"/>
  <c r="AH869" i="28"/>
  <c r="BE869" i="28"/>
  <c r="AF869" i="28"/>
  <c r="AB869" i="28"/>
  <c r="AN869" i="28"/>
  <c r="S869" i="28"/>
  <c r="V869" i="28"/>
  <c r="AD869" i="28"/>
  <c r="AR869" i="28"/>
  <c r="W869" i="28"/>
  <c r="P869" i="28"/>
  <c r="BH869" i="28"/>
  <c r="AY869" i="28"/>
  <c r="BB869" i="28"/>
  <c r="AX869" i="28"/>
  <c r="K869" i="28"/>
  <c r="Z869" i="28"/>
  <c r="AQ869" i="28"/>
  <c r="AW869" i="28"/>
  <c r="AZ869" i="28"/>
  <c r="M869" i="28"/>
  <c r="AT869" i="28"/>
  <c r="AU869" i="28"/>
  <c r="AL869" i="28"/>
  <c r="BD869" i="28"/>
  <c r="U869" i="28"/>
  <c r="AC869" i="28"/>
  <c r="AA869" i="28"/>
  <c r="AS869" i="28"/>
  <c r="T869" i="28"/>
  <c r="BA869" i="28"/>
  <c r="Q869" i="28"/>
  <c r="AE869" i="28"/>
  <c r="BG869" i="28"/>
  <c r="R869" i="28"/>
  <c r="Y869" i="28"/>
  <c r="AU870" i="28" l="1"/>
  <c r="R870" i="28"/>
  <c r="AV870" i="28"/>
  <c r="I871" i="28"/>
  <c r="H871" i="28" s="1"/>
  <c r="AZ870" i="28"/>
  <c r="AY870" i="28"/>
  <c r="W870" i="28"/>
  <c r="Y870" i="28"/>
  <c r="BB870" i="28"/>
  <c r="AH870" i="28"/>
  <c r="BF870" i="28"/>
  <c r="AN870" i="28"/>
  <c r="Q870" i="28"/>
  <c r="AJ870" i="28"/>
  <c r="AO870" i="28"/>
  <c r="AC870" i="28"/>
  <c r="K870" i="28"/>
  <c r="AD870" i="28"/>
  <c r="P870" i="28"/>
  <c r="AP870" i="28"/>
  <c r="T870" i="28"/>
  <c r="AE870" i="28"/>
  <c r="AF870" i="28"/>
  <c r="AB870" i="28"/>
  <c r="AT870" i="28"/>
  <c r="AM870" i="28"/>
  <c r="U870" i="28"/>
  <c r="M870" i="28"/>
  <c r="AG870" i="28"/>
  <c r="X870" i="28"/>
  <c r="S870" i="28"/>
  <c r="O870" i="28"/>
  <c r="V870" i="28"/>
  <c r="AI870" i="28"/>
  <c r="BE870" i="28"/>
  <c r="AL870" i="28"/>
  <c r="AW870" i="28"/>
  <c r="AK870" i="28"/>
  <c r="AQ870" i="28"/>
  <c r="Z870" i="28"/>
  <c r="BA870" i="28"/>
  <c r="BG870" i="28"/>
  <c r="AA870" i="28"/>
  <c r="AS870" i="28"/>
  <c r="N870" i="28"/>
  <c r="BH870" i="28"/>
  <c r="BC870" i="28"/>
  <c r="BD870" i="28"/>
  <c r="L870" i="28"/>
  <c r="AR870" i="28"/>
  <c r="AX870" i="28"/>
  <c r="J871" i="28"/>
  <c r="BG871" i="28" l="1"/>
  <c r="AF871" i="28"/>
  <c r="AN871" i="28"/>
  <c r="O871" i="28"/>
  <c r="AM871" i="28"/>
  <c r="AZ871" i="28"/>
  <c r="Z871" i="28"/>
  <c r="AY871" i="28"/>
  <c r="AL871" i="28"/>
  <c r="AQ871" i="28"/>
  <c r="AH871" i="28"/>
  <c r="BB871" i="28"/>
  <c r="BD871" i="28"/>
  <c r="AB871" i="28"/>
  <c r="AP871" i="28"/>
  <c r="Q871" i="28"/>
  <c r="AV871" i="28"/>
  <c r="P871" i="28"/>
  <c r="BC871" i="28"/>
  <c r="L871" i="28"/>
  <c r="AT871" i="28"/>
  <c r="Y871" i="28"/>
  <c r="BH871" i="28"/>
  <c r="V871" i="28"/>
  <c r="AK871" i="28"/>
  <c r="T871" i="28"/>
  <c r="J872" i="28"/>
  <c r="AJ871" i="28"/>
  <c r="N871" i="28"/>
  <c r="S871" i="28"/>
  <c r="AA871" i="28"/>
  <c r="X871" i="28"/>
  <c r="AI871" i="28"/>
  <c r="AX871" i="28"/>
  <c r="BF871" i="28"/>
  <c r="BE871" i="28"/>
  <c r="AW871" i="28"/>
  <c r="U871" i="28"/>
  <c r="W871" i="28"/>
  <c r="AG871" i="28"/>
  <c r="AS871" i="28"/>
  <c r="AO871" i="28"/>
  <c r="AD871" i="28"/>
  <c r="AR871" i="28"/>
  <c r="R871" i="28"/>
  <c r="M871" i="28"/>
  <c r="AU871" i="28"/>
  <c r="BA871" i="28"/>
  <c r="K871" i="28"/>
  <c r="I872" i="28"/>
  <c r="H872" i="28" s="1"/>
  <c r="AE871" i="28"/>
  <c r="AC871" i="28"/>
  <c r="V872" i="28" l="1"/>
  <c r="AS872" i="28"/>
  <c r="AW872" i="28"/>
  <c r="AI872" i="28"/>
  <c r="AJ872" i="28"/>
  <c r="AA872" i="28"/>
  <c r="J873" i="28"/>
  <c r="AZ872" i="28"/>
  <c r="N872" i="28"/>
  <c r="X872" i="28"/>
  <c r="L872" i="28"/>
  <c r="S872" i="28"/>
  <c r="AH872" i="28"/>
  <c r="AG872" i="28"/>
  <c r="Q872" i="28"/>
  <c r="W872" i="28"/>
  <c r="Y872" i="28"/>
  <c r="AV872" i="28"/>
  <c r="AC872" i="28"/>
  <c r="AK872" i="28"/>
  <c r="K872" i="28"/>
  <c r="T872" i="28"/>
  <c r="AD872" i="28"/>
  <c r="BB872" i="28"/>
  <c r="AM872" i="28"/>
  <c r="AQ872" i="28"/>
  <c r="BC872" i="28"/>
  <c r="AO872" i="28"/>
  <c r="BE872" i="28"/>
  <c r="AF872" i="28"/>
  <c r="BG872" i="28"/>
  <c r="R872" i="28"/>
  <c r="AX872" i="28"/>
  <c r="I873" i="28"/>
  <c r="H873" i="28" s="1"/>
  <c r="AR872" i="28"/>
  <c r="AB872" i="28"/>
  <c r="BD872" i="28"/>
  <c r="BF872" i="28"/>
  <c r="AP872" i="28"/>
  <c r="AU872" i="28"/>
  <c r="M872" i="28"/>
  <c r="BH872" i="28"/>
  <c r="Z872" i="28"/>
  <c r="AE872" i="28"/>
  <c r="BA872" i="28"/>
  <c r="O872" i="28"/>
  <c r="AN872" i="28"/>
  <c r="U872" i="28"/>
  <c r="AT872" i="28"/>
  <c r="AY872" i="28"/>
  <c r="AL872" i="28"/>
  <c r="P872" i="28"/>
  <c r="BC873" i="28" l="1"/>
  <c r="AB873" i="28"/>
  <c r="Z873" i="28"/>
  <c r="M873" i="28"/>
  <c r="AW873" i="28"/>
  <c r="AJ873" i="28"/>
  <c r="L873" i="28"/>
  <c r="AC873" i="28"/>
  <c r="J874" i="28"/>
  <c r="AP873" i="28"/>
  <c r="BA873" i="28"/>
  <c r="V873" i="28"/>
  <c r="AI873" i="28"/>
  <c r="O873" i="28"/>
  <c r="R873" i="28"/>
  <c r="BF873" i="28"/>
  <c r="S873" i="28"/>
  <c r="AU873" i="28"/>
  <c r="AZ873" i="28"/>
  <c r="I874" i="28"/>
  <c r="H874" i="28" s="1"/>
  <c r="AO873" i="28"/>
  <c r="AD873" i="28"/>
  <c r="AS873" i="28"/>
  <c r="AH873" i="28"/>
  <c r="AG873" i="28"/>
  <c r="AE873" i="28"/>
  <c r="P873" i="28"/>
  <c r="X873" i="28"/>
  <c r="T873" i="28"/>
  <c r="BG873" i="28"/>
  <c r="AK873" i="28"/>
  <c r="Y873" i="28"/>
  <c r="AY873" i="28"/>
  <c r="BE873" i="28"/>
  <c r="AT873" i="28"/>
  <c r="AA873" i="28"/>
  <c r="BB873" i="28"/>
  <c r="AR873" i="28"/>
  <c r="AV873" i="28"/>
  <c r="AN873" i="28"/>
  <c r="BD873" i="28"/>
  <c r="W873" i="28"/>
  <c r="Q873" i="28"/>
  <c r="U873" i="28"/>
  <c r="AM873" i="28"/>
  <c r="N873" i="28"/>
  <c r="AQ873" i="28"/>
  <c r="AF873" i="28"/>
  <c r="K873" i="28"/>
  <c r="AL873" i="28"/>
  <c r="AX873" i="28"/>
  <c r="BH873" i="28"/>
  <c r="BB874" i="28" l="1"/>
  <c r="AJ874" i="28"/>
  <c r="BG874" i="28"/>
  <c r="P874" i="28"/>
  <c r="Z874" i="28"/>
  <c r="N874" i="28"/>
  <c r="T874" i="28"/>
  <c r="M874" i="28"/>
  <c r="BH874" i="28"/>
  <c r="AK874" i="28"/>
  <c r="O874" i="28"/>
  <c r="Y874" i="28"/>
  <c r="AX874" i="28"/>
  <c r="AI874" i="28"/>
  <c r="AY874" i="28"/>
  <c r="R874" i="28"/>
  <c r="W874" i="28"/>
  <c r="AU874" i="28"/>
  <c r="BD874" i="28"/>
  <c r="AA874" i="28"/>
  <c r="I875" i="28"/>
  <c r="H875" i="28" s="1"/>
  <c r="S874" i="28"/>
  <c r="AM874" i="28"/>
  <c r="AE874" i="28"/>
  <c r="AV874" i="28"/>
  <c r="BC874" i="28"/>
  <c r="K874" i="28"/>
  <c r="AR874" i="28"/>
  <c r="L874" i="28"/>
  <c r="J875" i="28"/>
  <c r="AZ874" i="28"/>
  <c r="AT874" i="28"/>
  <c r="AB874" i="28"/>
  <c r="Q874" i="28"/>
  <c r="AN874" i="28"/>
  <c r="AD874" i="28"/>
  <c r="U874" i="28"/>
  <c r="AH874" i="28"/>
  <c r="AW874" i="28"/>
  <c r="BE874" i="28"/>
  <c r="AP874" i="28"/>
  <c r="AQ874" i="28"/>
  <c r="AO874" i="28"/>
  <c r="AC874" i="28"/>
  <c r="AL874" i="28"/>
  <c r="AG874" i="28"/>
  <c r="AS874" i="28"/>
  <c r="BA874" i="28"/>
  <c r="BF874" i="28"/>
  <c r="V874" i="28"/>
  <c r="X874" i="28"/>
  <c r="AF874" i="28"/>
  <c r="BC875" i="28" l="1"/>
  <c r="AN875" i="28"/>
  <c r="N875" i="28"/>
  <c r="AF875" i="28"/>
  <c r="BG875" i="28"/>
  <c r="AU875" i="28"/>
  <c r="AD875" i="28"/>
  <c r="AM875" i="28"/>
  <c r="AE875" i="28"/>
  <c r="S875" i="28"/>
  <c r="W875" i="28"/>
  <c r="Z875" i="28"/>
  <c r="J876" i="28"/>
  <c r="K875" i="28"/>
  <c r="AQ875" i="28"/>
  <c r="AI875" i="28"/>
  <c r="M875" i="28"/>
  <c r="AT875" i="28"/>
  <c r="AP875" i="28"/>
  <c r="AB875" i="28"/>
  <c r="L875" i="28"/>
  <c r="AH875" i="28"/>
  <c r="BE875" i="28"/>
  <c r="AS875" i="28"/>
  <c r="AV875" i="28"/>
  <c r="Y875" i="28"/>
  <c r="X875" i="28"/>
  <c r="AC875" i="28"/>
  <c r="AZ875" i="28"/>
  <c r="P875" i="28"/>
  <c r="AW875" i="28"/>
  <c r="AR875" i="28"/>
  <c r="AA875" i="28"/>
  <c r="BB875" i="28"/>
  <c r="R875" i="28"/>
  <c r="BD875" i="28"/>
  <c r="Q875" i="28"/>
  <c r="AL875" i="28"/>
  <c r="T875" i="28"/>
  <c r="BF875" i="28"/>
  <c r="AJ875" i="28"/>
  <c r="O875" i="28"/>
  <c r="AX875" i="28"/>
  <c r="BA875" i="28"/>
  <c r="AK875" i="28"/>
  <c r="AG875" i="28"/>
  <c r="V875" i="28"/>
  <c r="AO875" i="28"/>
  <c r="I876" i="28"/>
  <c r="H876" i="28" s="1"/>
  <c r="U875" i="28"/>
  <c r="AY875" i="28"/>
  <c r="BH875" i="28"/>
  <c r="O876" i="28" l="1"/>
  <c r="W876" i="28"/>
  <c r="AR876" i="28"/>
  <c r="AU876" i="28"/>
  <c r="BH876" i="28"/>
  <c r="AW876" i="28"/>
  <c r="AO876" i="28"/>
  <c r="I877" i="28"/>
  <c r="H877" i="28" s="1"/>
  <c r="X876" i="28"/>
  <c r="P876" i="28"/>
  <c r="BD876" i="28"/>
  <c r="AJ876" i="28"/>
  <c r="R876" i="28"/>
  <c r="Z876" i="28"/>
  <c r="AM876" i="28"/>
  <c r="AE876" i="28"/>
  <c r="AP876" i="28"/>
  <c r="AI876" i="28"/>
  <c r="AV876" i="28"/>
  <c r="AH876" i="28"/>
  <c r="AX876" i="28"/>
  <c r="Y876" i="28"/>
  <c r="AZ876" i="28"/>
  <c r="AT876" i="28"/>
  <c r="M876" i="28"/>
  <c r="AK876" i="28"/>
  <c r="U876" i="28"/>
  <c r="V876" i="28"/>
  <c r="L876" i="28"/>
  <c r="AY876" i="28"/>
  <c r="BF876" i="28"/>
  <c r="AN876" i="28"/>
  <c r="AQ876" i="28"/>
  <c r="AL876" i="28"/>
  <c r="J877" i="28"/>
  <c r="K876" i="28"/>
  <c r="AB876" i="28"/>
  <c r="AA876" i="28"/>
  <c r="AC876" i="28"/>
  <c r="AG876" i="28"/>
  <c r="AD876" i="28"/>
  <c r="BB876" i="28"/>
  <c r="N876" i="28"/>
  <c r="BG876" i="28"/>
  <c r="BC876" i="28"/>
  <c r="BE876" i="28"/>
  <c r="AS876" i="28"/>
  <c r="T876" i="28"/>
  <c r="S876" i="28"/>
  <c r="Q876" i="28"/>
  <c r="BA876" i="28"/>
  <c r="AF876" i="28"/>
  <c r="AE877" i="28" l="1"/>
  <c r="AT877" i="28"/>
  <c r="K877" i="28"/>
  <c r="AD877" i="28"/>
  <c r="AS877" i="28"/>
  <c r="Q877" i="28"/>
  <c r="AQ877" i="28"/>
  <c r="AO877" i="28"/>
  <c r="W877" i="28"/>
  <c r="X877" i="28"/>
  <c r="AJ877" i="28"/>
  <c r="AK877" i="28"/>
  <c r="AI877" i="28"/>
  <c r="S877" i="28"/>
  <c r="M877" i="28"/>
  <c r="AR877" i="28"/>
  <c r="R877" i="28"/>
  <c r="AV877" i="28"/>
  <c r="AW877" i="28"/>
  <c r="BD877" i="28"/>
  <c r="BH877" i="28"/>
  <c r="AC877" i="28"/>
  <c r="AL877" i="28"/>
  <c r="BC877" i="28"/>
  <c r="U877" i="28"/>
  <c r="AA877" i="28"/>
  <c r="BE877" i="28"/>
  <c r="AX877" i="28"/>
  <c r="N877" i="28"/>
  <c r="BG877" i="28"/>
  <c r="I878" i="28"/>
  <c r="H878" i="28" s="1"/>
  <c r="J878" i="28"/>
  <c r="BF877" i="28"/>
  <c r="AH877" i="28"/>
  <c r="V877" i="28"/>
  <c r="T877" i="28"/>
  <c r="AM877" i="28"/>
  <c r="AB877" i="28"/>
  <c r="Y877" i="28"/>
  <c r="AF877" i="28"/>
  <c r="BB877" i="28"/>
  <c r="AU877" i="28"/>
  <c r="AP877" i="28"/>
  <c r="L877" i="28"/>
  <c r="BA877" i="28"/>
  <c r="AZ877" i="28"/>
  <c r="AY877" i="28"/>
  <c r="Z877" i="28"/>
  <c r="O877" i="28"/>
  <c r="P877" i="28"/>
  <c r="AN877" i="28"/>
  <c r="AG877" i="28"/>
  <c r="Q878" i="28" l="1"/>
  <c r="Y878" i="28"/>
  <c r="J879" i="28"/>
  <c r="BF878" i="28"/>
  <c r="W878" i="28"/>
  <c r="AU878" i="28"/>
  <c r="AK878" i="28"/>
  <c r="BB878" i="28"/>
  <c r="AS878" i="28"/>
  <c r="M878" i="28"/>
  <c r="BD878" i="28"/>
  <c r="R878" i="28"/>
  <c r="BH878" i="28"/>
  <c r="AP878" i="28"/>
  <c r="AG878" i="28"/>
  <c r="AN878" i="28"/>
  <c r="K878" i="28"/>
  <c r="T878" i="28"/>
  <c r="AR878" i="28"/>
  <c r="AT878" i="28"/>
  <c r="L878" i="28"/>
  <c r="AX878" i="28"/>
  <c r="AA878" i="28"/>
  <c r="AV878" i="28"/>
  <c r="P878" i="28"/>
  <c r="S878" i="28"/>
  <c r="U878" i="28"/>
  <c r="AY878" i="28"/>
  <c r="BE878" i="28"/>
  <c r="AC878" i="28"/>
  <c r="AM878" i="28"/>
  <c r="O878" i="28"/>
  <c r="AH878" i="28"/>
  <c r="AJ878" i="28"/>
  <c r="AQ878" i="28"/>
  <c r="AO878" i="28"/>
  <c r="AD878" i="28"/>
  <c r="BC878" i="28"/>
  <c r="BG878" i="28"/>
  <c r="AI878" i="28"/>
  <c r="X878" i="28"/>
  <c r="AZ878" i="28"/>
  <c r="AE878" i="28"/>
  <c r="BA878" i="28"/>
  <c r="N878" i="28"/>
  <c r="I879" i="28"/>
  <c r="H879" i="28" s="1"/>
  <c r="Z878" i="28"/>
  <c r="AB878" i="28"/>
  <c r="AF878" i="28"/>
  <c r="AL878" i="28"/>
  <c r="V878" i="28"/>
  <c r="AW878" i="28"/>
  <c r="Y879" i="28" l="1"/>
  <c r="N879" i="28"/>
  <c r="M879" i="28"/>
  <c r="T879" i="28"/>
  <c r="AH879" i="28"/>
  <c r="AP879" i="28"/>
  <c r="BB879" i="28"/>
  <c r="AZ879" i="28"/>
  <c r="L879" i="28"/>
  <c r="AB879" i="28"/>
  <c r="AV879" i="28"/>
  <c r="O879" i="28"/>
  <c r="AO879" i="28"/>
  <c r="K879" i="28"/>
  <c r="AJ879" i="28"/>
  <c r="X879" i="28"/>
  <c r="AL879" i="28"/>
  <c r="AM879" i="28"/>
  <c r="AA879" i="28"/>
  <c r="V879" i="28"/>
  <c r="R879" i="28"/>
  <c r="AF879" i="28"/>
  <c r="AS879" i="28"/>
  <c r="S879" i="28"/>
  <c r="AR879" i="28"/>
  <c r="AI879" i="28"/>
  <c r="BH879" i="28"/>
  <c r="AT879" i="28"/>
  <c r="AW879" i="28"/>
  <c r="Q879" i="28"/>
  <c r="AX879" i="28"/>
  <c r="BA879" i="28"/>
  <c r="BG879" i="28"/>
  <c r="I880" i="28"/>
  <c r="H880" i="28" s="1"/>
  <c r="AN879" i="28"/>
  <c r="AD879" i="28"/>
  <c r="AU879" i="28"/>
  <c r="BF879" i="28"/>
  <c r="P879" i="28"/>
  <c r="U879" i="28"/>
  <c r="AY879" i="28"/>
  <c r="AE879" i="28"/>
  <c r="BE879" i="28"/>
  <c r="J880" i="28"/>
  <c r="AG879" i="28"/>
  <c r="BD879" i="28"/>
  <c r="AK879" i="28"/>
  <c r="BC879" i="28"/>
  <c r="AQ879" i="28"/>
  <c r="W879" i="28"/>
  <c r="AC879" i="28"/>
  <c r="Z879" i="28"/>
  <c r="W880" i="28" l="1"/>
  <c r="AC880" i="28"/>
  <c r="AD880" i="28"/>
  <c r="K880" i="28"/>
  <c r="AU880" i="28"/>
  <c r="AZ880" i="28"/>
  <c r="AN880" i="28"/>
  <c r="AM880" i="28"/>
  <c r="I881" i="28"/>
  <c r="H881" i="28" s="1"/>
  <c r="AQ880" i="28"/>
  <c r="AA880" i="28"/>
  <c r="AK880" i="28"/>
  <c r="M880" i="28"/>
  <c r="AX880" i="28"/>
  <c r="S880" i="28"/>
  <c r="AR880" i="28"/>
  <c r="AH880" i="28"/>
  <c r="AS880" i="28"/>
  <c r="AW880" i="28"/>
  <c r="AT880" i="28"/>
  <c r="AG880" i="28"/>
  <c r="BC880" i="28"/>
  <c r="BE880" i="28"/>
  <c r="X880" i="28"/>
  <c r="P880" i="28"/>
  <c r="BF880" i="28"/>
  <c r="AY880" i="28"/>
  <c r="AF880" i="28"/>
  <c r="AV880" i="28"/>
  <c r="AB880" i="28"/>
  <c r="R880" i="28"/>
  <c r="AJ880" i="28"/>
  <c r="J881" i="28"/>
  <c r="Q880" i="28"/>
  <c r="U880" i="28"/>
  <c r="BH880" i="28"/>
  <c r="V880" i="28"/>
  <c r="T880" i="28"/>
  <c r="AO880" i="28"/>
  <c r="O880" i="28"/>
  <c r="L880" i="28"/>
  <c r="BB880" i="28"/>
  <c r="AP880" i="28"/>
  <c r="Z880" i="28"/>
  <c r="BD880" i="28"/>
  <c r="Y880" i="28"/>
  <c r="AL880" i="28"/>
  <c r="BA880" i="28"/>
  <c r="AE880" i="28"/>
  <c r="AI880" i="28"/>
  <c r="N880" i="28"/>
  <c r="BG880" i="28"/>
  <c r="BC881" i="28" l="1"/>
  <c r="AA881" i="28"/>
  <c r="AL881" i="28"/>
  <c r="T881" i="28"/>
  <c r="AK881" i="28"/>
  <c r="N881" i="28"/>
  <c r="AZ881" i="28"/>
  <c r="AH881" i="28"/>
  <c r="S881" i="28"/>
  <c r="AI881" i="28"/>
  <c r="BD881" i="28"/>
  <c r="K881" i="28"/>
  <c r="BE881" i="28"/>
  <c r="AT881" i="28"/>
  <c r="Y881" i="28"/>
  <c r="Z881" i="28"/>
  <c r="BH881" i="28"/>
  <c r="J882" i="28"/>
  <c r="AD881" i="28"/>
  <c r="M881" i="28"/>
  <c r="Q881" i="28"/>
  <c r="AC881" i="28"/>
  <c r="V881" i="28"/>
  <c r="O881" i="28"/>
  <c r="AQ881" i="28"/>
  <c r="I882" i="28"/>
  <c r="H882" i="28" s="1"/>
  <c r="AN881" i="28"/>
  <c r="AU881" i="28"/>
  <c r="X881" i="28"/>
  <c r="BF881" i="28"/>
  <c r="P881" i="28"/>
  <c r="AJ881" i="28"/>
  <c r="AR881" i="28"/>
  <c r="AF881" i="28"/>
  <c r="AW881" i="28"/>
  <c r="BA881" i="28"/>
  <c r="BB881" i="28"/>
  <c r="R881" i="28"/>
  <c r="BG881" i="28"/>
  <c r="AM881" i="28"/>
  <c r="AV881" i="28"/>
  <c r="AO881" i="28"/>
  <c r="AG881" i="28"/>
  <c r="AY881" i="28"/>
  <c r="W881" i="28"/>
  <c r="AS881" i="28"/>
  <c r="AE881" i="28"/>
  <c r="AB881" i="28"/>
  <c r="L881" i="28"/>
  <c r="AP881" i="28"/>
  <c r="U881" i="28"/>
  <c r="AX881" i="28"/>
  <c r="BG882" i="28" l="1"/>
  <c r="P882" i="28"/>
  <c r="AH882" i="28"/>
  <c r="AJ882" i="28"/>
  <c r="O882" i="28"/>
  <c r="AZ882" i="28"/>
  <c r="AD882" i="28"/>
  <c r="AM882" i="28"/>
  <c r="AG882" i="28"/>
  <c r="BH882" i="28"/>
  <c r="M882" i="28"/>
  <c r="AP882" i="28"/>
  <c r="AB882" i="28"/>
  <c r="I883" i="28"/>
  <c r="H883" i="28" s="1"/>
  <c r="AW882" i="28"/>
  <c r="Q882" i="28"/>
  <c r="AL882" i="28"/>
  <c r="AF882" i="28"/>
  <c r="AC882" i="28"/>
  <c r="AN882" i="28"/>
  <c r="AK882" i="28"/>
  <c r="R882" i="28"/>
  <c r="AS882" i="28"/>
  <c r="K882" i="28"/>
  <c r="BA882" i="28"/>
  <c r="AT882" i="28"/>
  <c r="BF882" i="28"/>
  <c r="Y882" i="28"/>
  <c r="T882" i="28"/>
  <c r="AU882" i="28"/>
  <c r="BD882" i="28"/>
  <c r="AA882" i="28"/>
  <c r="AY882" i="28"/>
  <c r="AI882" i="28"/>
  <c r="AR882" i="28"/>
  <c r="V882" i="28"/>
  <c r="BB882" i="28"/>
  <c r="N882" i="28"/>
  <c r="X882" i="28"/>
  <c r="W882" i="28"/>
  <c r="AQ882" i="28"/>
  <c r="S882" i="28"/>
  <c r="AO882" i="28"/>
  <c r="BE882" i="28"/>
  <c r="AX882" i="28"/>
  <c r="J883" i="28"/>
  <c r="L882" i="28"/>
  <c r="U882" i="28"/>
  <c r="BC882" i="28"/>
  <c r="AE882" i="28"/>
  <c r="Z882" i="28"/>
  <c r="AV882" i="28"/>
  <c r="L883" i="28" l="1"/>
  <c r="AM883" i="28"/>
  <c r="AF883" i="28"/>
  <c r="AL883" i="28"/>
  <c r="AW883" i="28"/>
  <c r="AZ883" i="28"/>
  <c r="R883" i="28"/>
  <c r="AN883" i="28"/>
  <c r="X883" i="28"/>
  <c r="AH883" i="28"/>
  <c r="AX883" i="28"/>
  <c r="AQ883" i="28"/>
  <c r="V883" i="28"/>
  <c r="P883" i="28"/>
  <c r="O883" i="28"/>
  <c r="AY883" i="28"/>
  <c r="Z883" i="28"/>
  <c r="BB883" i="28"/>
  <c r="AD883" i="28"/>
  <c r="AS883" i="28"/>
  <c r="U883" i="28"/>
  <c r="AR883" i="28"/>
  <c r="T883" i="28"/>
  <c r="AK883" i="28"/>
  <c r="Q883" i="28"/>
  <c r="AE883" i="28"/>
  <c r="N883" i="28"/>
  <c r="AC883" i="28"/>
  <c r="AA883" i="28"/>
  <c r="BH883" i="28"/>
  <c r="BA883" i="28"/>
  <c r="K883" i="28"/>
  <c r="J884" i="28"/>
  <c r="AI883" i="28"/>
  <c r="BF883" i="28"/>
  <c r="I884" i="28"/>
  <c r="H884" i="28" s="1"/>
  <c r="AG883" i="28"/>
  <c r="AV883" i="28"/>
  <c r="BD883" i="28"/>
  <c r="AO883" i="28"/>
  <c r="AB883" i="28"/>
  <c r="BC883" i="28"/>
  <c r="AP883" i="28"/>
  <c r="BE883" i="28"/>
  <c r="S883" i="28"/>
  <c r="W883" i="28"/>
  <c r="AT883" i="28"/>
  <c r="M883" i="28"/>
  <c r="AU883" i="28"/>
  <c r="Y883" i="28"/>
  <c r="BG883" i="28"/>
  <c r="AJ883" i="28"/>
  <c r="L884" i="28" l="1"/>
  <c r="AQ884" i="28"/>
  <c r="BB884" i="28"/>
  <c r="AE884" i="28"/>
  <c r="AR884" i="28"/>
  <c r="BE884" i="28"/>
  <c r="K884" i="28"/>
  <c r="BA884" i="28"/>
  <c r="AC884" i="28"/>
  <c r="X884" i="28"/>
  <c r="N884" i="28"/>
  <c r="AI884" i="28"/>
  <c r="S884" i="28"/>
  <c r="BH884" i="28"/>
  <c r="I885" i="28"/>
  <c r="H885" i="28" s="1"/>
  <c r="W884" i="28"/>
  <c r="U884" i="28"/>
  <c r="J885" i="28"/>
  <c r="AU884" i="28"/>
  <c r="M884" i="28"/>
  <c r="AH884" i="28"/>
  <c r="AL884" i="28"/>
  <c r="BF884" i="28"/>
  <c r="AD884" i="28"/>
  <c r="AA884" i="28"/>
  <c r="AV884" i="28"/>
  <c r="AG884" i="28"/>
  <c r="V884" i="28"/>
  <c r="BC884" i="28"/>
  <c r="BD884" i="28"/>
  <c r="AF884" i="28"/>
  <c r="R884" i="28"/>
  <c r="Z884" i="28"/>
  <c r="AX884" i="28"/>
  <c r="T884" i="28"/>
  <c r="AP884" i="28"/>
  <c r="AK884" i="28"/>
  <c r="O884" i="28"/>
  <c r="AO884" i="28"/>
  <c r="BG884" i="28"/>
  <c r="AN884" i="28"/>
  <c r="AJ884" i="28"/>
  <c r="AS884" i="28"/>
  <c r="AW884" i="28"/>
  <c r="AZ884" i="28"/>
  <c r="AT884" i="28"/>
  <c r="AM884" i="28"/>
  <c r="Y884" i="28"/>
  <c r="AY884" i="28"/>
  <c r="P884" i="28"/>
  <c r="Q884" i="28"/>
  <c r="AB884" i="28"/>
  <c r="U885" i="28" l="1"/>
  <c r="AC885" i="28"/>
  <c r="BB885" i="28"/>
  <c r="I886" i="28"/>
  <c r="H886" i="28" s="1"/>
  <c r="O885" i="28"/>
  <c r="BF885" i="28"/>
  <c r="AK885" i="28"/>
  <c r="BD885" i="28"/>
  <c r="Z885" i="28"/>
  <c r="BG885" i="28"/>
  <c r="AD885" i="28"/>
  <c r="AX885" i="28"/>
  <c r="AU885" i="28"/>
  <c r="BH885" i="28"/>
  <c r="AQ885" i="28"/>
  <c r="AN885" i="28"/>
  <c r="AB885" i="28"/>
  <c r="AE885" i="28"/>
  <c r="Q885" i="28"/>
  <c r="K885" i="28"/>
  <c r="AR885" i="28"/>
  <c r="AY885" i="28"/>
  <c r="BA885" i="28"/>
  <c r="W885" i="28"/>
  <c r="AZ885" i="28"/>
  <c r="AO885" i="28"/>
  <c r="AM885" i="28"/>
  <c r="T885" i="28"/>
  <c r="AL885" i="28"/>
  <c r="BC885" i="28"/>
  <c r="S885" i="28"/>
  <c r="AJ885" i="28"/>
  <c r="M885" i="28"/>
  <c r="AW885" i="28"/>
  <c r="AS885" i="28"/>
  <c r="AT885" i="28"/>
  <c r="AG885" i="28"/>
  <c r="AF885" i="28"/>
  <c r="AA885" i="28"/>
  <c r="BE885" i="28"/>
  <c r="V885" i="28"/>
  <c r="AP885" i="28"/>
  <c r="X885" i="28"/>
  <c r="AH885" i="28"/>
  <c r="R885" i="28"/>
  <c r="Y885" i="28"/>
  <c r="AI885" i="28"/>
  <c r="N885" i="28"/>
  <c r="L885" i="28"/>
  <c r="J886" i="28"/>
  <c r="AV885" i="28"/>
  <c r="P885" i="28"/>
  <c r="BC886" i="28" l="1"/>
  <c r="AF886" i="28"/>
  <c r="Z886" i="28"/>
  <c r="AY886" i="28"/>
  <c r="V886" i="28"/>
  <c r="T886" i="28"/>
  <c r="AA886" i="28"/>
  <c r="N886" i="28"/>
  <c r="K886" i="28"/>
  <c r="AZ886" i="28"/>
  <c r="AK886" i="28"/>
  <c r="BF886" i="28"/>
  <c r="AP886" i="28"/>
  <c r="BD886" i="28"/>
  <c r="J887" i="28"/>
  <c r="AQ886" i="28"/>
  <c r="I887" i="28"/>
  <c r="H887" i="28" s="1"/>
  <c r="AO886" i="28"/>
  <c r="AW886" i="28"/>
  <c r="X886" i="28"/>
  <c r="BG886" i="28"/>
  <c r="AG886" i="28"/>
  <c r="AB886" i="28"/>
  <c r="AU886" i="28"/>
  <c r="BA886" i="28"/>
  <c r="AJ886" i="28"/>
  <c r="AE886" i="28"/>
  <c r="Y886" i="28"/>
  <c r="AI886" i="28"/>
  <c r="BH886" i="28"/>
  <c r="AD886" i="28"/>
  <c r="P886" i="28"/>
  <c r="M886" i="28"/>
  <c r="AC886" i="28"/>
  <c r="R886" i="28"/>
  <c r="AS886" i="28"/>
  <c r="AT886" i="28"/>
  <c r="AX886" i="28"/>
  <c r="AR886" i="28"/>
  <c r="U886" i="28"/>
  <c r="AH886" i="28"/>
  <c r="L886" i="28"/>
  <c r="S886" i="28"/>
  <c r="BE886" i="28"/>
  <c r="Q886" i="28"/>
  <c r="W886" i="28"/>
  <c r="BB886" i="28"/>
  <c r="AM886" i="28"/>
  <c r="O886" i="28"/>
  <c r="AL886" i="28"/>
  <c r="AV886" i="28"/>
  <c r="AN886" i="28"/>
  <c r="AD887" i="28" l="1"/>
  <c r="I888" i="28"/>
  <c r="H888" i="28" s="1"/>
  <c r="U887" i="28"/>
  <c r="AI887" i="28"/>
  <c r="AP887" i="28"/>
  <c r="AX887" i="28"/>
  <c r="AE887" i="28"/>
  <c r="N887" i="28"/>
  <c r="T887" i="28"/>
  <c r="AS887" i="28"/>
  <c r="AW887" i="28"/>
  <c r="AN887" i="28"/>
  <c r="BG887" i="28"/>
  <c r="AQ887" i="28"/>
  <c r="J888" i="28"/>
  <c r="BB887" i="28"/>
  <c r="AO887" i="28"/>
  <c r="AV887" i="28"/>
  <c r="R887" i="28"/>
  <c r="BF887" i="28"/>
  <c r="L887" i="28"/>
  <c r="Y887" i="28"/>
  <c r="AT887" i="28"/>
  <c r="M887" i="28"/>
  <c r="BD887" i="28"/>
  <c r="BA887" i="28"/>
  <c r="O887" i="28"/>
  <c r="AF887" i="28"/>
  <c r="AR887" i="28"/>
  <c r="AK887" i="28"/>
  <c r="AL887" i="28"/>
  <c r="AA887" i="28"/>
  <c r="AJ887" i="28"/>
  <c r="V887" i="28"/>
  <c r="AH887" i="28"/>
  <c r="S887" i="28"/>
  <c r="AC887" i="28"/>
  <c r="BH887" i="28"/>
  <c r="AU887" i="28"/>
  <c r="BC887" i="28"/>
  <c r="Q887" i="28"/>
  <c r="X887" i="28"/>
  <c r="AZ887" i="28"/>
  <c r="Z887" i="28"/>
  <c r="AG887" i="28"/>
  <c r="AB887" i="28"/>
  <c r="AM887" i="28"/>
  <c r="K887" i="28"/>
  <c r="W887" i="28"/>
  <c r="BE887" i="28"/>
  <c r="AY887" i="28"/>
  <c r="P887" i="28"/>
  <c r="AS888" i="28" l="1"/>
  <c r="X888" i="28"/>
  <c r="V888" i="28"/>
  <c r="AQ888" i="28"/>
  <c r="Y888" i="28"/>
  <c r="AK888" i="28"/>
  <c r="AB888" i="28"/>
  <c r="BF888" i="28"/>
  <c r="AN888" i="28"/>
  <c r="AY888" i="28"/>
  <c r="AD888" i="28"/>
  <c r="BC888" i="28"/>
  <c r="AG888" i="28"/>
  <c r="AR888" i="28"/>
  <c r="AP888" i="28"/>
  <c r="L888" i="28"/>
  <c r="BH888" i="28"/>
  <c r="BD888" i="28"/>
  <c r="Q888" i="28"/>
  <c r="BE888" i="28"/>
  <c r="M888" i="28"/>
  <c r="AT888" i="28"/>
  <c r="I889" i="28"/>
  <c r="H889" i="28" s="1"/>
  <c r="AO888" i="28"/>
  <c r="AA888" i="28"/>
  <c r="AZ888" i="28"/>
  <c r="AH888" i="28"/>
  <c r="P888" i="28"/>
  <c r="AV888" i="28"/>
  <c r="N888" i="28"/>
  <c r="K888" i="28"/>
  <c r="AF888" i="28"/>
  <c r="W888" i="28"/>
  <c r="BA888" i="28"/>
  <c r="T888" i="28"/>
  <c r="AJ888" i="28"/>
  <c r="AE888" i="28"/>
  <c r="BG888" i="28"/>
  <c r="U888" i="28"/>
  <c r="AW888" i="28"/>
  <c r="AX888" i="28"/>
  <c r="R888" i="28"/>
  <c r="S888" i="28"/>
  <c r="AU888" i="28"/>
  <c r="AL888" i="28"/>
  <c r="AC888" i="28"/>
  <c r="O888" i="28"/>
  <c r="BB888" i="28"/>
  <c r="Z888" i="28"/>
  <c r="AM888" i="28"/>
  <c r="J889" i="28"/>
  <c r="AI888" i="28"/>
  <c r="AW889" i="28" l="1"/>
  <c r="AR889" i="28"/>
  <c r="AV889" i="28"/>
  <c r="U889" i="28"/>
  <c r="AF889" i="28"/>
  <c r="BD889" i="28"/>
  <c r="AM889" i="28"/>
  <c r="BC889" i="28"/>
  <c r="AX889" i="28"/>
  <c r="Y889" i="28"/>
  <c r="AY889" i="28"/>
  <c r="BE889" i="28"/>
  <c r="AH889" i="28"/>
  <c r="T889" i="28"/>
  <c r="AZ889" i="28"/>
  <c r="AJ889" i="28"/>
  <c r="S889" i="28"/>
  <c r="AA889" i="28"/>
  <c r="O889" i="28"/>
  <c r="Z889" i="28"/>
  <c r="AC889" i="28"/>
  <c r="W889" i="28"/>
  <c r="AQ889" i="28"/>
  <c r="AN889" i="28"/>
  <c r="AE889" i="28"/>
  <c r="AT889" i="28"/>
  <c r="V889" i="28"/>
  <c r="AU889" i="28"/>
  <c r="BA889" i="28"/>
  <c r="BH889" i="28"/>
  <c r="I890" i="28"/>
  <c r="H890" i="28" s="1"/>
  <c r="AG889" i="28"/>
  <c r="AB889" i="28"/>
  <c r="AS889" i="28"/>
  <c r="M889" i="28"/>
  <c r="BG889" i="28"/>
  <c r="N889" i="28"/>
  <c r="AP889" i="28"/>
  <c r="AI889" i="28"/>
  <c r="AL889" i="28"/>
  <c r="K889" i="28"/>
  <c r="AK889" i="28"/>
  <c r="J890" i="28"/>
  <c r="AO889" i="28"/>
  <c r="L889" i="28"/>
  <c r="P889" i="28"/>
  <c r="R889" i="28"/>
  <c r="X889" i="28"/>
  <c r="Q889" i="28"/>
  <c r="BB889" i="28"/>
  <c r="AD889" i="28"/>
  <c r="BF889" i="28"/>
  <c r="AY890" i="28" l="1"/>
  <c r="L890" i="28"/>
  <c r="R890" i="28"/>
  <c r="U890" i="28"/>
  <c r="AO890" i="28"/>
  <c r="O890" i="28"/>
  <c r="T890" i="28"/>
  <c r="Q890" i="28"/>
  <c r="BB890" i="28"/>
  <c r="AH890" i="28"/>
  <c r="N890" i="28"/>
  <c r="AL890" i="28"/>
  <c r="AU890" i="28"/>
  <c r="AP890" i="28"/>
  <c r="BA890" i="28"/>
  <c r="AB890" i="28"/>
  <c r="AE890" i="28"/>
  <c r="BC890" i="28"/>
  <c r="AC890" i="28"/>
  <c r="P890" i="28"/>
  <c r="AW890" i="28"/>
  <c r="J891" i="28"/>
  <c r="AG890" i="28"/>
  <c r="AM890" i="28"/>
  <c r="AR890" i="28"/>
  <c r="AK890" i="28"/>
  <c r="Z890" i="28"/>
  <c r="BE890" i="28"/>
  <c r="X890" i="28"/>
  <c r="AX890" i="28"/>
  <c r="AS890" i="28"/>
  <c r="BH890" i="28"/>
  <c r="AD890" i="28"/>
  <c r="Y890" i="28"/>
  <c r="BG890" i="28"/>
  <c r="AF890" i="28"/>
  <c r="K890" i="28"/>
  <c r="M890" i="28"/>
  <c r="I891" i="28"/>
  <c r="H891" i="28" s="1"/>
  <c r="W890" i="28"/>
  <c r="AV890" i="28"/>
  <c r="AI890" i="28"/>
  <c r="AZ890" i="28"/>
  <c r="V890" i="28"/>
  <c r="AT890" i="28"/>
  <c r="AJ890" i="28"/>
  <c r="AA890" i="28"/>
  <c r="BF890" i="28"/>
  <c r="S890" i="28"/>
  <c r="AN890" i="28"/>
  <c r="AQ890" i="28"/>
  <c r="BD890" i="28"/>
  <c r="I892" i="28" l="1"/>
  <c r="H892" i="28" s="1"/>
  <c r="J892" i="28"/>
  <c r="AK891" i="28"/>
  <c r="S891" i="28"/>
  <c r="BG891" i="28"/>
  <c r="AM891" i="28"/>
  <c r="AX891" i="28"/>
  <c r="AH891" i="28"/>
  <c r="Z891" i="28"/>
  <c r="AW891" i="28"/>
  <c r="W891" i="28"/>
  <c r="L891" i="28"/>
  <c r="BE891" i="28"/>
  <c r="P891" i="28"/>
  <c r="BF891" i="28"/>
  <c r="AE891" i="28"/>
  <c r="AG891" i="28"/>
  <c r="AO891" i="28"/>
  <c r="AU891" i="28"/>
  <c r="AR891" i="28"/>
  <c r="AZ891" i="28"/>
  <c r="AS891" i="28"/>
  <c r="AT891" i="28"/>
  <c r="Q891" i="28"/>
  <c r="AB891" i="28"/>
  <c r="T891" i="28"/>
  <c r="AY891" i="28"/>
  <c r="AL891" i="28"/>
  <c r="O891" i="28"/>
  <c r="BH891" i="28"/>
  <c r="Y891" i="28"/>
  <c r="AI891" i="28"/>
  <c r="M891" i="28"/>
  <c r="AN891" i="28"/>
  <c r="BA891" i="28"/>
  <c r="U891" i="28"/>
  <c r="AV891" i="28"/>
  <c r="N891" i="28"/>
  <c r="V891" i="28"/>
  <c r="BC891" i="28"/>
  <c r="AF891" i="28"/>
  <c r="AD891" i="28"/>
  <c r="AJ891" i="28"/>
  <c r="R891" i="28"/>
  <c r="K891" i="28"/>
  <c r="BB891" i="28"/>
  <c r="AP891" i="28"/>
  <c r="AC891" i="28"/>
  <c r="X891" i="28"/>
  <c r="AA891" i="28"/>
  <c r="AQ891" i="28"/>
  <c r="BD891" i="28"/>
  <c r="I893" i="28" l="1"/>
  <c r="H893" i="28" s="1"/>
  <c r="J893" i="28"/>
  <c r="K892" i="28"/>
  <c r="L892" i="28"/>
  <c r="M892" i="28"/>
  <c r="N892" i="28"/>
  <c r="O892" i="28"/>
  <c r="P892" i="28"/>
  <c r="Q892" i="28"/>
  <c r="R892" i="28"/>
  <c r="S892" i="28"/>
  <c r="T892" i="28"/>
  <c r="U892" i="28"/>
  <c r="V892" i="28"/>
  <c r="W892" i="28"/>
  <c r="X892" i="28"/>
  <c r="Y892" i="28"/>
  <c r="Z892" i="28"/>
  <c r="AA892" i="28"/>
  <c r="AB892" i="28"/>
  <c r="AC892" i="28"/>
  <c r="AD892" i="28"/>
  <c r="AE892" i="28"/>
  <c r="AF892" i="28"/>
  <c r="AG892" i="28"/>
  <c r="AH892" i="28"/>
  <c r="AI892" i="28"/>
  <c r="AJ892" i="28"/>
  <c r="AK892" i="28"/>
  <c r="AL892" i="28"/>
  <c r="AM892" i="28"/>
  <c r="AN892" i="28"/>
  <c r="AO892" i="28"/>
  <c r="AP892" i="28"/>
  <c r="AQ892" i="28"/>
  <c r="AR892" i="28"/>
  <c r="AS892" i="28"/>
  <c r="AT892" i="28"/>
  <c r="AU892" i="28"/>
  <c r="AV892" i="28"/>
  <c r="AW892" i="28"/>
  <c r="AX892" i="28"/>
  <c r="AY892" i="28"/>
  <c r="AZ892" i="28"/>
  <c r="BA892" i="28"/>
  <c r="BB892" i="28"/>
  <c r="BC892" i="28"/>
  <c r="BD892" i="28"/>
  <c r="BE892" i="28"/>
  <c r="BF892" i="28"/>
  <c r="BG892" i="28"/>
  <c r="BH892" i="28"/>
  <c r="J894" i="28" l="1"/>
  <c r="I894" i="28"/>
  <c r="H894" i="28" s="1"/>
  <c r="K893" i="28"/>
  <c r="L893" i="28"/>
  <c r="M893" i="28"/>
  <c r="N893" i="28"/>
  <c r="O893" i="28"/>
  <c r="P893" i="28"/>
  <c r="Q893" i="28"/>
  <c r="R893" i="28"/>
  <c r="S893" i="28"/>
  <c r="T893" i="28"/>
  <c r="U893" i="28"/>
  <c r="V893" i="28"/>
  <c r="W893" i="28"/>
  <c r="X893" i="28"/>
  <c r="Y893" i="28"/>
  <c r="Z893" i="28"/>
  <c r="AA893" i="28"/>
  <c r="AB893" i="28"/>
  <c r="AC893" i="28"/>
  <c r="AD893" i="28"/>
  <c r="AE893" i="28"/>
  <c r="AF893" i="28"/>
  <c r="AG893" i="28"/>
  <c r="AH893" i="28"/>
  <c r="AI893" i="28"/>
  <c r="AJ893" i="28"/>
  <c r="AK893" i="28"/>
  <c r="AL893" i="28"/>
  <c r="AM893" i="28"/>
  <c r="AN893" i="28"/>
  <c r="AO893" i="28"/>
  <c r="AP893" i="28"/>
  <c r="AQ893" i="28"/>
  <c r="AR893" i="28"/>
  <c r="AS893" i="28"/>
  <c r="AT893" i="28"/>
  <c r="AU893" i="28"/>
  <c r="AV893" i="28"/>
  <c r="AW893" i="28"/>
  <c r="AX893" i="28"/>
  <c r="AY893" i="28"/>
  <c r="AZ893" i="28"/>
  <c r="BA893" i="28"/>
  <c r="BB893" i="28"/>
  <c r="BC893" i="28"/>
  <c r="BD893" i="28"/>
  <c r="BE893" i="28"/>
  <c r="BF893" i="28"/>
  <c r="BG893" i="28"/>
  <c r="BH893" i="28"/>
  <c r="I895" i="28" l="1"/>
  <c r="H895" i="28" s="1"/>
  <c r="J895" i="28"/>
  <c r="K894" i="28"/>
  <c r="L894" i="28"/>
  <c r="M894" i="28"/>
  <c r="N894" i="28"/>
  <c r="O894" i="28"/>
  <c r="P894" i="28"/>
  <c r="Q894" i="28"/>
  <c r="R894" i="28"/>
  <c r="S894" i="28"/>
  <c r="T894" i="28"/>
  <c r="U894" i="28"/>
  <c r="V894" i="28"/>
  <c r="W894" i="28"/>
  <c r="X894" i="28"/>
  <c r="Y894" i="28"/>
  <c r="Z894" i="28"/>
  <c r="AA894" i="28"/>
  <c r="AB894" i="28"/>
  <c r="AC894" i="28"/>
  <c r="AD894" i="28"/>
  <c r="AE894" i="28"/>
  <c r="AF894" i="28"/>
  <c r="AG894" i="28"/>
  <c r="AH894" i="28"/>
  <c r="AI894" i="28"/>
  <c r="AJ894" i="28"/>
  <c r="AK894" i="28"/>
  <c r="AL894" i="28"/>
  <c r="AM894" i="28"/>
  <c r="AN894" i="28"/>
  <c r="AO894" i="28"/>
  <c r="AP894" i="28"/>
  <c r="AQ894" i="28"/>
  <c r="AR894" i="28"/>
  <c r="AS894" i="28"/>
  <c r="AT894" i="28"/>
  <c r="AU894" i="28"/>
  <c r="AV894" i="28"/>
  <c r="AW894" i="28"/>
  <c r="AX894" i="28"/>
  <c r="AY894" i="28"/>
  <c r="AZ894" i="28"/>
  <c r="BA894" i="28"/>
  <c r="BB894" i="28"/>
  <c r="BC894" i="28"/>
  <c r="BD894" i="28"/>
  <c r="BE894" i="28"/>
  <c r="BF894" i="28"/>
  <c r="BG894" i="28"/>
  <c r="BH894" i="28"/>
  <c r="I896" i="28" l="1"/>
  <c r="H896" i="28" s="1"/>
  <c r="J896" i="28"/>
  <c r="K895" i="28"/>
  <c r="L895" i="28"/>
  <c r="M895" i="28"/>
  <c r="N895" i="28"/>
  <c r="O895" i="28"/>
  <c r="P895" i="28"/>
  <c r="Q895" i="28"/>
  <c r="R895" i="28"/>
  <c r="S895" i="28"/>
  <c r="T895" i="28"/>
  <c r="U895" i="28"/>
  <c r="V895" i="28"/>
  <c r="W895" i="28"/>
  <c r="X895" i="28"/>
  <c r="Y895" i="28"/>
  <c r="Z895" i="28"/>
  <c r="AA895" i="28"/>
  <c r="AB895" i="28"/>
  <c r="AC895" i="28"/>
  <c r="AD895" i="28"/>
  <c r="AE895" i="28"/>
  <c r="AF895" i="28"/>
  <c r="AG895" i="28"/>
  <c r="AH895" i="28"/>
  <c r="AI895" i="28"/>
  <c r="AJ895" i="28"/>
  <c r="AK895" i="28"/>
  <c r="AL895" i="28"/>
  <c r="AM895" i="28"/>
  <c r="AN895" i="28"/>
  <c r="AO895" i="28"/>
  <c r="AP895" i="28"/>
  <c r="AQ895" i="28"/>
  <c r="AR895" i="28"/>
  <c r="AS895" i="28"/>
  <c r="AT895" i="28"/>
  <c r="AU895" i="28"/>
  <c r="AV895" i="28"/>
  <c r="AW895" i="28"/>
  <c r="AX895" i="28"/>
  <c r="AY895" i="28"/>
  <c r="AZ895" i="28"/>
  <c r="BA895" i="28"/>
  <c r="BB895" i="28"/>
  <c r="BC895" i="28"/>
  <c r="BD895" i="28"/>
  <c r="BE895" i="28"/>
  <c r="BF895" i="28"/>
  <c r="BG895" i="28"/>
  <c r="BH895" i="28"/>
  <c r="J897" i="28" l="1"/>
  <c r="I897" i="28"/>
  <c r="H897" i="28" s="1"/>
  <c r="K896" i="28"/>
  <c r="L896" i="28"/>
  <c r="M896" i="28"/>
  <c r="N896" i="28"/>
  <c r="O896" i="28"/>
  <c r="P896" i="28"/>
  <c r="Q896" i="28"/>
  <c r="R896" i="28"/>
  <c r="S896" i="28"/>
  <c r="T896" i="28"/>
  <c r="U896" i="28"/>
  <c r="V896" i="28"/>
  <c r="W896" i="28"/>
  <c r="X896" i="28"/>
  <c r="Y896" i="28"/>
  <c r="Z896" i="28"/>
  <c r="AA896" i="28"/>
  <c r="AB896" i="28"/>
  <c r="AC896" i="28"/>
  <c r="AD896" i="28"/>
  <c r="AE896" i="28"/>
  <c r="AF896" i="28"/>
  <c r="AG896" i="28"/>
  <c r="AH896" i="28"/>
  <c r="AI896" i="28"/>
  <c r="AJ896" i="28"/>
  <c r="AK896" i="28"/>
  <c r="AL896" i="28"/>
  <c r="AM896" i="28"/>
  <c r="AN896" i="28"/>
  <c r="AO896" i="28"/>
  <c r="AP896" i="28"/>
  <c r="AQ896" i="28"/>
  <c r="AR896" i="28"/>
  <c r="AS896" i="28"/>
  <c r="AT896" i="28"/>
  <c r="AU896" i="28"/>
  <c r="AV896" i="28"/>
  <c r="AW896" i="28"/>
  <c r="AX896" i="28"/>
  <c r="AY896" i="28"/>
  <c r="AZ896" i="28"/>
  <c r="BA896" i="28"/>
  <c r="BB896" i="28"/>
  <c r="BC896" i="28"/>
  <c r="BD896" i="28"/>
  <c r="BE896" i="28"/>
  <c r="BF896" i="28"/>
  <c r="BG896" i="28"/>
  <c r="BH896" i="28"/>
  <c r="J898" i="28" l="1"/>
  <c r="I898" i="28"/>
  <c r="H898" i="28" s="1"/>
  <c r="K897" i="28"/>
  <c r="L897" i="28"/>
  <c r="M897" i="28"/>
  <c r="N897" i="28"/>
  <c r="O897" i="28"/>
  <c r="P897" i="28"/>
  <c r="Q897" i="28"/>
  <c r="R897" i="28"/>
  <c r="S897" i="28"/>
  <c r="T897" i="28"/>
  <c r="U897" i="28"/>
  <c r="V897" i="28"/>
  <c r="W897" i="28"/>
  <c r="X897" i="28"/>
  <c r="Y897" i="28"/>
  <c r="Z897" i="28"/>
  <c r="AA897" i="28"/>
  <c r="AB897" i="28"/>
  <c r="AC897" i="28"/>
  <c r="AD897" i="28"/>
  <c r="AE897" i="28"/>
  <c r="AF897" i="28"/>
  <c r="AG897" i="28"/>
  <c r="AH897" i="28"/>
  <c r="AI897" i="28"/>
  <c r="AJ897" i="28"/>
  <c r="AK897" i="28"/>
  <c r="AL897" i="28"/>
  <c r="AM897" i="28"/>
  <c r="AN897" i="28"/>
  <c r="AO897" i="28"/>
  <c r="AP897" i="28"/>
  <c r="AQ897" i="28"/>
  <c r="AR897" i="28"/>
  <c r="AS897" i="28"/>
  <c r="AT897" i="28"/>
  <c r="AU897" i="28"/>
  <c r="AV897" i="28"/>
  <c r="AW897" i="28"/>
  <c r="AX897" i="28"/>
  <c r="AY897" i="28"/>
  <c r="AZ897" i="28"/>
  <c r="BA897" i="28"/>
  <c r="BB897" i="28"/>
  <c r="BC897" i="28"/>
  <c r="BD897" i="28"/>
  <c r="BE897" i="28"/>
  <c r="BF897" i="28"/>
  <c r="BG897" i="28"/>
  <c r="BH897" i="28"/>
  <c r="I899" i="28" l="1"/>
  <c r="H899" i="28" s="1"/>
  <c r="J899" i="28"/>
  <c r="K898" i="28"/>
  <c r="L898" i="28"/>
  <c r="M898" i="28"/>
  <c r="N898" i="28"/>
  <c r="O898" i="28"/>
  <c r="P898" i="28"/>
  <c r="Q898" i="28"/>
  <c r="R898" i="28"/>
  <c r="S898" i="28"/>
  <c r="T898" i="28"/>
  <c r="U898" i="28"/>
  <c r="V898" i="28"/>
  <c r="W898" i="28"/>
  <c r="X898" i="28"/>
  <c r="Y898" i="28"/>
  <c r="Z898" i="28"/>
  <c r="AA898" i="28"/>
  <c r="AB898" i="28"/>
  <c r="AC898" i="28"/>
  <c r="AD898" i="28"/>
  <c r="AE898" i="28"/>
  <c r="AF898" i="28"/>
  <c r="AG898" i="28"/>
  <c r="AH898" i="28"/>
  <c r="AI898" i="28"/>
  <c r="AJ898" i="28"/>
  <c r="AK898" i="28"/>
  <c r="AL898" i="28"/>
  <c r="AM898" i="28"/>
  <c r="AN898" i="28"/>
  <c r="AO898" i="28"/>
  <c r="AP898" i="28"/>
  <c r="AQ898" i="28"/>
  <c r="AR898" i="28"/>
  <c r="AS898" i="28"/>
  <c r="AT898" i="28"/>
  <c r="AU898" i="28"/>
  <c r="AV898" i="28"/>
  <c r="AW898" i="28"/>
  <c r="AX898" i="28"/>
  <c r="AY898" i="28"/>
  <c r="AZ898" i="28"/>
  <c r="BA898" i="28"/>
  <c r="BB898" i="28"/>
  <c r="BC898" i="28"/>
  <c r="BD898" i="28"/>
  <c r="BE898" i="28"/>
  <c r="BF898" i="28"/>
  <c r="BG898" i="28"/>
  <c r="BH898" i="28"/>
  <c r="I900" i="28" l="1"/>
  <c r="H900" i="28" s="1"/>
  <c r="J900" i="28"/>
  <c r="K899" i="28"/>
  <c r="L899" i="28"/>
  <c r="M899" i="28"/>
  <c r="N899" i="28"/>
  <c r="O899" i="28"/>
  <c r="P899" i="28"/>
  <c r="Q899" i="28"/>
  <c r="R899" i="28"/>
  <c r="S899" i="28"/>
  <c r="T899" i="28"/>
  <c r="U899" i="28"/>
  <c r="V899" i="28"/>
  <c r="W899" i="28"/>
  <c r="X899" i="28"/>
  <c r="Y899" i="28"/>
  <c r="Z899" i="28"/>
  <c r="AA899" i="28"/>
  <c r="AB899" i="28"/>
  <c r="AC899" i="28"/>
  <c r="AD899" i="28"/>
  <c r="AE899" i="28"/>
  <c r="AF899" i="28"/>
  <c r="AG899" i="28"/>
  <c r="AH899" i="28"/>
  <c r="AI899" i="28"/>
  <c r="AJ899" i="28"/>
  <c r="AK899" i="28"/>
  <c r="AL899" i="28"/>
  <c r="AM899" i="28"/>
  <c r="AN899" i="28"/>
  <c r="AO899" i="28"/>
  <c r="AP899" i="28"/>
  <c r="AQ899" i="28"/>
  <c r="AR899" i="28"/>
  <c r="AS899" i="28"/>
  <c r="AT899" i="28"/>
  <c r="AU899" i="28"/>
  <c r="AV899" i="28"/>
  <c r="AW899" i="28"/>
  <c r="AX899" i="28"/>
  <c r="AY899" i="28"/>
  <c r="AZ899" i="28"/>
  <c r="BA899" i="28"/>
  <c r="BB899" i="28"/>
  <c r="BC899" i="28"/>
  <c r="BD899" i="28"/>
  <c r="BE899" i="28"/>
  <c r="BF899" i="28"/>
  <c r="BG899" i="28"/>
  <c r="BH899" i="28"/>
  <c r="J901" i="28" l="1"/>
  <c r="I901" i="28"/>
  <c r="H901" i="28" s="1"/>
  <c r="K900" i="28"/>
  <c r="L900" i="28"/>
  <c r="M900" i="28"/>
  <c r="N900" i="28"/>
  <c r="O900" i="28"/>
  <c r="P900" i="28"/>
  <c r="Q900" i="28"/>
  <c r="R900" i="28"/>
  <c r="S900" i="28"/>
  <c r="T900" i="28"/>
  <c r="U900" i="28"/>
  <c r="V900" i="28"/>
  <c r="W900" i="28"/>
  <c r="X900" i="28"/>
  <c r="Y900" i="28"/>
  <c r="Z900" i="28"/>
  <c r="AA900" i="28"/>
  <c r="AB900" i="28"/>
  <c r="AC900" i="28"/>
  <c r="AD900" i="28"/>
  <c r="AE900" i="28"/>
  <c r="AF900" i="28"/>
  <c r="AG900" i="28"/>
  <c r="AH900" i="28"/>
  <c r="AI900" i="28"/>
  <c r="AJ900" i="28"/>
  <c r="AK900" i="28"/>
  <c r="AL900" i="28"/>
  <c r="AM900" i="28"/>
  <c r="AN900" i="28"/>
  <c r="AO900" i="28"/>
  <c r="AP900" i="28"/>
  <c r="AQ900" i="28"/>
  <c r="AR900" i="28"/>
  <c r="AS900" i="28"/>
  <c r="AT900" i="28"/>
  <c r="AU900" i="28"/>
  <c r="AV900" i="28"/>
  <c r="AW900" i="28"/>
  <c r="AX900" i="28"/>
  <c r="AY900" i="28"/>
  <c r="AZ900" i="28"/>
  <c r="BA900" i="28"/>
  <c r="BB900" i="28"/>
  <c r="BC900" i="28"/>
  <c r="BD900" i="28"/>
  <c r="BE900" i="28"/>
  <c r="BF900" i="28"/>
  <c r="BG900" i="28"/>
  <c r="BH900" i="28"/>
  <c r="J902" i="28" l="1"/>
  <c r="I902" i="28"/>
  <c r="H902" i="28" s="1"/>
  <c r="K901" i="28"/>
  <c r="L901" i="28"/>
  <c r="M901" i="28"/>
  <c r="N901" i="28"/>
  <c r="O901" i="28"/>
  <c r="P901" i="28"/>
  <c r="Q901" i="28"/>
  <c r="R901" i="28"/>
  <c r="S901" i="28"/>
  <c r="T901" i="28"/>
  <c r="U901" i="28"/>
  <c r="V901" i="28"/>
  <c r="W901" i="28"/>
  <c r="X901" i="28"/>
  <c r="Y901" i="28"/>
  <c r="Z901" i="28"/>
  <c r="AA901" i="28"/>
  <c r="AB901" i="28"/>
  <c r="AC901" i="28"/>
  <c r="AD901" i="28"/>
  <c r="AE901" i="28"/>
  <c r="AF901" i="28"/>
  <c r="AG901" i="28"/>
  <c r="AH901" i="28"/>
  <c r="AI901" i="28"/>
  <c r="AJ901" i="28"/>
  <c r="AK901" i="28"/>
  <c r="AL901" i="28"/>
  <c r="AM901" i="28"/>
  <c r="AN901" i="28"/>
  <c r="AO901" i="28"/>
  <c r="AP901" i="28"/>
  <c r="AQ901" i="28"/>
  <c r="AR901" i="28"/>
  <c r="AS901" i="28"/>
  <c r="AT901" i="28"/>
  <c r="AU901" i="28"/>
  <c r="AV901" i="28"/>
  <c r="AW901" i="28"/>
  <c r="AX901" i="28"/>
  <c r="AY901" i="28"/>
  <c r="AZ901" i="28"/>
  <c r="BA901" i="28"/>
  <c r="BB901" i="28"/>
  <c r="BC901" i="28"/>
  <c r="BD901" i="28"/>
  <c r="BE901" i="28"/>
  <c r="BF901" i="28"/>
  <c r="BG901" i="28"/>
  <c r="BH901" i="28"/>
  <c r="I903" i="28" l="1"/>
  <c r="H903" i="28" s="1"/>
  <c r="J903" i="28"/>
  <c r="K902" i="28"/>
  <c r="L902" i="28"/>
  <c r="M902" i="28"/>
  <c r="N902" i="28"/>
  <c r="O902" i="28"/>
  <c r="P902" i="28"/>
  <c r="Q902" i="28"/>
  <c r="R902" i="28"/>
  <c r="S902" i="28"/>
  <c r="T902" i="28"/>
  <c r="U902" i="28"/>
  <c r="V902" i="28"/>
  <c r="W902" i="28"/>
  <c r="X902" i="28"/>
  <c r="Y902" i="28"/>
  <c r="Z902" i="28"/>
  <c r="AA902" i="28"/>
  <c r="AB902" i="28"/>
  <c r="AC902" i="28"/>
  <c r="AD902" i="28"/>
  <c r="AE902" i="28"/>
  <c r="AF902" i="28"/>
  <c r="AG902" i="28"/>
  <c r="AH902" i="28"/>
  <c r="AI902" i="28"/>
  <c r="AJ902" i="28"/>
  <c r="AK902" i="28"/>
  <c r="AL902" i="28"/>
  <c r="AM902" i="28"/>
  <c r="AN902" i="28"/>
  <c r="AO902" i="28"/>
  <c r="AP902" i="28"/>
  <c r="AQ902" i="28"/>
  <c r="AR902" i="28"/>
  <c r="AS902" i="28"/>
  <c r="AT902" i="28"/>
  <c r="AU902" i="28"/>
  <c r="AV902" i="28"/>
  <c r="AW902" i="28"/>
  <c r="AX902" i="28"/>
  <c r="AY902" i="28"/>
  <c r="AZ902" i="28"/>
  <c r="BA902" i="28"/>
  <c r="BB902" i="28"/>
  <c r="BC902" i="28"/>
  <c r="BD902" i="28"/>
  <c r="BE902" i="28"/>
  <c r="BF902" i="28"/>
  <c r="BG902" i="28"/>
  <c r="BH902" i="28"/>
  <c r="J904" i="28" l="1"/>
  <c r="I904" i="28"/>
  <c r="H904" i="28" s="1"/>
  <c r="K903" i="28"/>
  <c r="L903" i="28"/>
  <c r="M903" i="28"/>
  <c r="N903" i="28"/>
  <c r="O903" i="28"/>
  <c r="P903" i="28"/>
  <c r="Q903" i="28"/>
  <c r="R903" i="28"/>
  <c r="S903" i="28"/>
  <c r="T903" i="28"/>
  <c r="U903" i="28"/>
  <c r="V903" i="28"/>
  <c r="W903" i="28"/>
  <c r="X903" i="28"/>
  <c r="Y903" i="28"/>
  <c r="Z903" i="28"/>
  <c r="AA903" i="28"/>
  <c r="AB903" i="28"/>
  <c r="AC903" i="28"/>
  <c r="AD903" i="28"/>
  <c r="AE903" i="28"/>
  <c r="AF903" i="28"/>
  <c r="AG903" i="28"/>
  <c r="AH903" i="28"/>
  <c r="AI903" i="28"/>
  <c r="AJ903" i="28"/>
  <c r="AK903" i="28"/>
  <c r="AL903" i="28"/>
  <c r="AM903" i="28"/>
  <c r="AN903" i="28"/>
  <c r="AO903" i="28"/>
  <c r="AP903" i="28"/>
  <c r="AQ903" i="28"/>
  <c r="AR903" i="28"/>
  <c r="AS903" i="28"/>
  <c r="AT903" i="28"/>
  <c r="AU903" i="28"/>
  <c r="AV903" i="28"/>
  <c r="AW903" i="28"/>
  <c r="AX903" i="28"/>
  <c r="AY903" i="28"/>
  <c r="AZ903" i="28"/>
  <c r="BA903" i="28"/>
  <c r="BB903" i="28"/>
  <c r="BC903" i="28"/>
  <c r="BD903" i="28"/>
  <c r="BE903" i="28"/>
  <c r="BF903" i="28"/>
  <c r="BG903" i="28"/>
  <c r="BH903" i="28"/>
  <c r="J905" i="28" l="1"/>
  <c r="I905" i="28"/>
  <c r="H905" i="28" s="1"/>
  <c r="K904" i="28"/>
  <c r="L904" i="28"/>
  <c r="M904" i="28"/>
  <c r="N904" i="28"/>
  <c r="O904" i="28"/>
  <c r="P904" i="28"/>
  <c r="Q904" i="28"/>
  <c r="R904" i="28"/>
  <c r="S904" i="28"/>
  <c r="T904" i="28"/>
  <c r="U904" i="28"/>
  <c r="V904" i="28"/>
  <c r="W904" i="28"/>
  <c r="X904" i="28"/>
  <c r="Y904" i="28"/>
  <c r="Z904" i="28"/>
  <c r="AA904" i="28"/>
  <c r="AB904" i="28"/>
  <c r="AC904" i="28"/>
  <c r="AD904" i="28"/>
  <c r="AE904" i="28"/>
  <c r="AF904" i="28"/>
  <c r="AG904" i="28"/>
  <c r="AH904" i="28"/>
  <c r="AI904" i="28"/>
  <c r="AJ904" i="28"/>
  <c r="AK904" i="28"/>
  <c r="AL904" i="28"/>
  <c r="AM904" i="28"/>
  <c r="AN904" i="28"/>
  <c r="AO904" i="28"/>
  <c r="AP904" i="28"/>
  <c r="AQ904" i="28"/>
  <c r="AR904" i="28"/>
  <c r="AS904" i="28"/>
  <c r="AT904" i="28"/>
  <c r="AU904" i="28"/>
  <c r="AV904" i="28"/>
  <c r="AW904" i="28"/>
  <c r="AX904" i="28"/>
  <c r="AY904" i="28"/>
  <c r="AZ904" i="28"/>
  <c r="BA904" i="28"/>
  <c r="BB904" i="28"/>
  <c r="BC904" i="28"/>
  <c r="BD904" i="28"/>
  <c r="BE904" i="28"/>
  <c r="BF904" i="28"/>
  <c r="BG904" i="28"/>
  <c r="BH904" i="28"/>
  <c r="J906" i="28" l="1"/>
  <c r="I906" i="28"/>
  <c r="H906" i="28" s="1"/>
  <c r="K905" i="28"/>
  <c r="L905" i="28"/>
  <c r="M905" i="28"/>
  <c r="N905" i="28"/>
  <c r="O905" i="28"/>
  <c r="P905" i="28"/>
  <c r="Q905" i="28"/>
  <c r="R905" i="28"/>
  <c r="S905" i="28"/>
  <c r="T905" i="28"/>
  <c r="U905" i="28"/>
  <c r="V905" i="28"/>
  <c r="W905" i="28"/>
  <c r="X905" i="28"/>
  <c r="Y905" i="28"/>
  <c r="Z905" i="28"/>
  <c r="AA905" i="28"/>
  <c r="AB905" i="28"/>
  <c r="AC905" i="28"/>
  <c r="AD905" i="28"/>
  <c r="AE905" i="28"/>
  <c r="AF905" i="28"/>
  <c r="AG905" i="28"/>
  <c r="AH905" i="28"/>
  <c r="AI905" i="28"/>
  <c r="AJ905" i="28"/>
  <c r="AK905" i="28"/>
  <c r="AL905" i="28"/>
  <c r="AM905" i="28"/>
  <c r="AN905" i="28"/>
  <c r="AO905" i="28"/>
  <c r="AP905" i="28"/>
  <c r="AQ905" i="28"/>
  <c r="AR905" i="28"/>
  <c r="AS905" i="28"/>
  <c r="AT905" i="28"/>
  <c r="AU905" i="28"/>
  <c r="AV905" i="28"/>
  <c r="AW905" i="28"/>
  <c r="AX905" i="28"/>
  <c r="AY905" i="28"/>
  <c r="AZ905" i="28"/>
  <c r="BA905" i="28"/>
  <c r="BB905" i="28"/>
  <c r="BC905" i="28"/>
  <c r="BD905" i="28"/>
  <c r="BE905" i="28"/>
  <c r="BF905" i="28"/>
  <c r="BG905" i="28"/>
  <c r="BH905" i="28"/>
  <c r="I907" i="28" l="1"/>
  <c r="H907" i="28" s="1"/>
  <c r="J907" i="28"/>
  <c r="K906" i="28"/>
  <c r="L906" i="28"/>
  <c r="M906" i="28"/>
  <c r="N906" i="28"/>
  <c r="O906" i="28"/>
  <c r="P906" i="28"/>
  <c r="Q906" i="28"/>
  <c r="R906" i="28"/>
  <c r="S906" i="28"/>
  <c r="T906" i="28"/>
  <c r="U906" i="28"/>
  <c r="V906" i="28"/>
  <c r="W906" i="28"/>
  <c r="X906" i="28"/>
  <c r="Y906" i="28"/>
  <c r="Z906" i="28"/>
  <c r="AA906" i="28"/>
  <c r="AB906" i="28"/>
  <c r="AC906" i="28"/>
  <c r="AD906" i="28"/>
  <c r="AE906" i="28"/>
  <c r="AF906" i="28"/>
  <c r="AG906" i="28"/>
  <c r="AH906" i="28"/>
  <c r="AI906" i="28"/>
  <c r="AJ906" i="28"/>
  <c r="AK906" i="28"/>
  <c r="AL906" i="28"/>
  <c r="AM906" i="28"/>
  <c r="AN906" i="28"/>
  <c r="AO906" i="28"/>
  <c r="AP906" i="28"/>
  <c r="AQ906" i="28"/>
  <c r="AR906" i="28"/>
  <c r="AS906" i="28"/>
  <c r="AT906" i="28"/>
  <c r="AU906" i="28"/>
  <c r="AV906" i="28"/>
  <c r="AW906" i="28"/>
  <c r="AX906" i="28"/>
  <c r="AY906" i="28"/>
  <c r="AZ906" i="28"/>
  <c r="BA906" i="28"/>
  <c r="BB906" i="28"/>
  <c r="BC906" i="28"/>
  <c r="BD906" i="28"/>
  <c r="BE906" i="28"/>
  <c r="BF906" i="28"/>
  <c r="BG906" i="28"/>
  <c r="BH906" i="28"/>
  <c r="I908" i="28" l="1"/>
  <c r="H908" i="28" s="1"/>
  <c r="J908" i="28"/>
  <c r="K907" i="28"/>
  <c r="L907" i="28"/>
  <c r="M907" i="28"/>
  <c r="N907" i="28"/>
  <c r="O907" i="28"/>
  <c r="P907" i="28"/>
  <c r="Q907" i="28"/>
  <c r="R907" i="28"/>
  <c r="S907" i="28"/>
  <c r="T907" i="28"/>
  <c r="U907" i="28"/>
  <c r="V907" i="28"/>
  <c r="W907" i="28"/>
  <c r="X907" i="28"/>
  <c r="Y907" i="28"/>
  <c r="Z907" i="28"/>
  <c r="AA907" i="28"/>
  <c r="AB907" i="28"/>
  <c r="AC907" i="28"/>
  <c r="AD907" i="28"/>
  <c r="AE907" i="28"/>
  <c r="AF907" i="28"/>
  <c r="AG907" i="28"/>
  <c r="AH907" i="28"/>
  <c r="AI907" i="28"/>
  <c r="AJ907" i="28"/>
  <c r="AK907" i="28"/>
  <c r="AL907" i="28"/>
  <c r="AM907" i="28"/>
  <c r="AN907" i="28"/>
  <c r="AO907" i="28"/>
  <c r="AP907" i="28"/>
  <c r="AQ907" i="28"/>
  <c r="AR907" i="28"/>
  <c r="AS907" i="28"/>
  <c r="AT907" i="28"/>
  <c r="AU907" i="28"/>
  <c r="AV907" i="28"/>
  <c r="AW907" i="28"/>
  <c r="AX907" i="28"/>
  <c r="AY907" i="28"/>
  <c r="AZ907" i="28"/>
  <c r="BA907" i="28"/>
  <c r="BB907" i="28"/>
  <c r="BC907" i="28"/>
  <c r="BD907" i="28"/>
  <c r="BE907" i="28"/>
  <c r="BF907" i="28"/>
  <c r="BG907" i="28"/>
  <c r="BH907" i="28"/>
  <c r="J909" i="28" l="1"/>
  <c r="I909" i="28"/>
  <c r="H909" i="28" s="1"/>
  <c r="K908" i="28"/>
  <c r="L908" i="28"/>
  <c r="M908" i="28"/>
  <c r="N908" i="28"/>
  <c r="O908" i="28"/>
  <c r="P908" i="28"/>
  <c r="Q908" i="28"/>
  <c r="R908" i="28"/>
  <c r="S908" i="28"/>
  <c r="T908" i="28"/>
  <c r="U908" i="28"/>
  <c r="V908" i="28"/>
  <c r="W908" i="28"/>
  <c r="X908" i="28"/>
  <c r="Y908" i="28"/>
  <c r="Z908" i="28"/>
  <c r="AA908" i="28"/>
  <c r="AB908" i="28"/>
  <c r="AC908" i="28"/>
  <c r="AD908" i="28"/>
  <c r="AE908" i="28"/>
  <c r="AF908" i="28"/>
  <c r="AG908" i="28"/>
  <c r="AH908" i="28"/>
  <c r="AI908" i="28"/>
  <c r="AJ908" i="28"/>
  <c r="AK908" i="28"/>
  <c r="AL908" i="28"/>
  <c r="AM908" i="28"/>
  <c r="AN908" i="28"/>
  <c r="AO908" i="28"/>
  <c r="AP908" i="28"/>
  <c r="AQ908" i="28"/>
  <c r="AR908" i="28"/>
  <c r="AS908" i="28"/>
  <c r="AT908" i="28"/>
  <c r="AU908" i="28"/>
  <c r="AV908" i="28"/>
  <c r="AW908" i="28"/>
  <c r="AX908" i="28"/>
  <c r="AY908" i="28"/>
  <c r="AZ908" i="28"/>
  <c r="BA908" i="28"/>
  <c r="BB908" i="28"/>
  <c r="BC908" i="28"/>
  <c r="BD908" i="28"/>
  <c r="BE908" i="28"/>
  <c r="BF908" i="28"/>
  <c r="BG908" i="28"/>
  <c r="BH908" i="28"/>
  <c r="J910" i="28" l="1"/>
  <c r="I910" i="28"/>
  <c r="H910" i="28" s="1"/>
  <c r="K909" i="28"/>
  <c r="L909" i="28"/>
  <c r="M909" i="28"/>
  <c r="N909" i="28"/>
  <c r="O909" i="28"/>
  <c r="P909" i="28"/>
  <c r="Q909" i="28"/>
  <c r="R909" i="28"/>
  <c r="S909" i="28"/>
  <c r="T909" i="28"/>
  <c r="U909" i="28"/>
  <c r="V909" i="28"/>
  <c r="W909" i="28"/>
  <c r="X909" i="28"/>
  <c r="Y909" i="28"/>
  <c r="Z909" i="28"/>
  <c r="AA909" i="28"/>
  <c r="AB909" i="28"/>
  <c r="AC909" i="28"/>
  <c r="AD909" i="28"/>
  <c r="AE909" i="28"/>
  <c r="AF909" i="28"/>
  <c r="AG909" i="28"/>
  <c r="AH909" i="28"/>
  <c r="AI909" i="28"/>
  <c r="AJ909" i="28"/>
  <c r="AK909" i="28"/>
  <c r="AL909" i="28"/>
  <c r="AM909" i="28"/>
  <c r="AN909" i="28"/>
  <c r="AO909" i="28"/>
  <c r="AP909" i="28"/>
  <c r="AQ909" i="28"/>
  <c r="AR909" i="28"/>
  <c r="AS909" i="28"/>
  <c r="AT909" i="28"/>
  <c r="AU909" i="28"/>
  <c r="AV909" i="28"/>
  <c r="AW909" i="28"/>
  <c r="AX909" i="28"/>
  <c r="AY909" i="28"/>
  <c r="AZ909" i="28"/>
  <c r="BA909" i="28"/>
  <c r="BB909" i="28"/>
  <c r="BC909" i="28"/>
  <c r="BD909" i="28"/>
  <c r="BE909" i="28"/>
  <c r="BF909" i="28"/>
  <c r="BG909" i="28"/>
  <c r="BH909" i="28"/>
  <c r="I911" i="28" l="1"/>
  <c r="H911" i="28" s="1"/>
  <c r="J911" i="28"/>
  <c r="K910" i="28"/>
  <c r="L910" i="28"/>
  <c r="M910" i="28"/>
  <c r="N910" i="28"/>
  <c r="O910" i="28"/>
  <c r="P910" i="28"/>
  <c r="Q910" i="28"/>
  <c r="R910" i="28"/>
  <c r="S910" i="28"/>
  <c r="T910" i="28"/>
  <c r="U910" i="28"/>
  <c r="V910" i="28"/>
  <c r="W910" i="28"/>
  <c r="X910" i="28"/>
  <c r="Y910" i="28"/>
  <c r="Z910" i="28"/>
  <c r="AA910" i="28"/>
  <c r="AB910" i="28"/>
  <c r="AC910" i="28"/>
  <c r="AD910" i="28"/>
  <c r="AE910" i="28"/>
  <c r="AF910" i="28"/>
  <c r="AG910" i="28"/>
  <c r="AH910" i="28"/>
  <c r="AI910" i="28"/>
  <c r="AJ910" i="28"/>
  <c r="AK910" i="28"/>
  <c r="AL910" i="28"/>
  <c r="AM910" i="28"/>
  <c r="AN910" i="28"/>
  <c r="AO910" i="28"/>
  <c r="AP910" i="28"/>
  <c r="AQ910" i="28"/>
  <c r="AR910" i="28"/>
  <c r="AS910" i="28"/>
  <c r="AT910" i="28"/>
  <c r="AU910" i="28"/>
  <c r="AV910" i="28"/>
  <c r="AW910" i="28"/>
  <c r="AX910" i="28"/>
  <c r="AY910" i="28"/>
  <c r="AZ910" i="28"/>
  <c r="BA910" i="28"/>
  <c r="BB910" i="28"/>
  <c r="BC910" i="28"/>
  <c r="BD910" i="28"/>
  <c r="BE910" i="28"/>
  <c r="BF910" i="28"/>
  <c r="BG910" i="28"/>
  <c r="BH910" i="28"/>
  <c r="I912" i="28" l="1"/>
  <c r="H912" i="28" s="1"/>
  <c r="J912" i="28"/>
  <c r="K911" i="28"/>
  <c r="L911" i="28"/>
  <c r="M911" i="28"/>
  <c r="N911" i="28"/>
  <c r="O911" i="28"/>
  <c r="P911" i="28"/>
  <c r="Q911" i="28"/>
  <c r="R911" i="28"/>
  <c r="S911" i="28"/>
  <c r="T911" i="28"/>
  <c r="U911" i="28"/>
  <c r="V911" i="28"/>
  <c r="W911" i="28"/>
  <c r="X911" i="28"/>
  <c r="Y911" i="28"/>
  <c r="Z911" i="28"/>
  <c r="AA911" i="28"/>
  <c r="AB911" i="28"/>
  <c r="AC911" i="28"/>
  <c r="AD911" i="28"/>
  <c r="AE911" i="28"/>
  <c r="AF911" i="28"/>
  <c r="AG911" i="28"/>
  <c r="AH911" i="28"/>
  <c r="AI911" i="28"/>
  <c r="AJ911" i="28"/>
  <c r="AK911" i="28"/>
  <c r="AL911" i="28"/>
  <c r="AM911" i="28"/>
  <c r="AN911" i="28"/>
  <c r="AO911" i="28"/>
  <c r="AP911" i="28"/>
  <c r="AQ911" i="28"/>
  <c r="AR911" i="28"/>
  <c r="AS911" i="28"/>
  <c r="AT911" i="28"/>
  <c r="AU911" i="28"/>
  <c r="AV911" i="28"/>
  <c r="AW911" i="28"/>
  <c r="AX911" i="28"/>
  <c r="AY911" i="28"/>
  <c r="AZ911" i="28"/>
  <c r="BA911" i="28"/>
  <c r="BB911" i="28"/>
  <c r="BC911" i="28"/>
  <c r="BD911" i="28"/>
  <c r="BE911" i="28"/>
  <c r="BF911" i="28"/>
  <c r="BG911" i="28"/>
  <c r="BH911" i="28"/>
  <c r="I913" i="28" l="1"/>
  <c r="H913" i="28" s="1"/>
  <c r="J913" i="28"/>
  <c r="K912" i="28"/>
  <c r="L912" i="28"/>
  <c r="M912" i="28"/>
  <c r="N912" i="28"/>
  <c r="O912" i="28"/>
  <c r="P912" i="28"/>
  <c r="Q912" i="28"/>
  <c r="R912" i="28"/>
  <c r="S912" i="28"/>
  <c r="T912" i="28"/>
  <c r="U912" i="28"/>
  <c r="V912" i="28"/>
  <c r="W912" i="28"/>
  <c r="X912" i="28"/>
  <c r="Y912" i="28"/>
  <c r="Z912" i="28"/>
  <c r="AA912" i="28"/>
  <c r="AB912" i="28"/>
  <c r="AC912" i="28"/>
  <c r="AD912" i="28"/>
  <c r="AE912" i="28"/>
  <c r="AF912" i="28"/>
  <c r="AG912" i="28"/>
  <c r="AH912" i="28"/>
  <c r="AI912" i="28"/>
  <c r="AJ912" i="28"/>
  <c r="AK912" i="28"/>
  <c r="AL912" i="28"/>
  <c r="AM912" i="28"/>
  <c r="AN912" i="28"/>
  <c r="AO912" i="28"/>
  <c r="AP912" i="28"/>
  <c r="AQ912" i="28"/>
  <c r="AR912" i="28"/>
  <c r="AS912" i="28"/>
  <c r="AT912" i="28"/>
  <c r="AU912" i="28"/>
  <c r="AV912" i="28"/>
  <c r="AW912" i="28"/>
  <c r="AX912" i="28"/>
  <c r="AY912" i="28"/>
  <c r="AZ912" i="28"/>
  <c r="BA912" i="28"/>
  <c r="BB912" i="28"/>
  <c r="BC912" i="28"/>
  <c r="BD912" i="28"/>
  <c r="BE912" i="28"/>
  <c r="BF912" i="28"/>
  <c r="BG912" i="28"/>
  <c r="BH912" i="28"/>
  <c r="J914" i="28" l="1"/>
  <c r="I914" i="28"/>
  <c r="H914" i="28" s="1"/>
  <c r="K913" i="28"/>
  <c r="L913" i="28"/>
  <c r="M913" i="28"/>
  <c r="N913" i="28"/>
  <c r="O913" i="28"/>
  <c r="P913" i="28"/>
  <c r="Q913" i="28"/>
  <c r="R913" i="28"/>
  <c r="S913" i="28"/>
  <c r="T913" i="28"/>
  <c r="U913" i="28"/>
  <c r="V913" i="28"/>
  <c r="W913" i="28"/>
  <c r="X913" i="28"/>
  <c r="Y913" i="28"/>
  <c r="Z913" i="28"/>
  <c r="AA913" i="28"/>
  <c r="AB913" i="28"/>
  <c r="AC913" i="28"/>
  <c r="AD913" i="28"/>
  <c r="AE913" i="28"/>
  <c r="AF913" i="28"/>
  <c r="AG913" i="28"/>
  <c r="AH913" i="28"/>
  <c r="AI913" i="28"/>
  <c r="AJ913" i="28"/>
  <c r="AK913" i="28"/>
  <c r="AL913" i="28"/>
  <c r="AM913" i="28"/>
  <c r="AN913" i="28"/>
  <c r="AO913" i="28"/>
  <c r="AP913" i="28"/>
  <c r="AQ913" i="28"/>
  <c r="AR913" i="28"/>
  <c r="AS913" i="28"/>
  <c r="AT913" i="28"/>
  <c r="AU913" i="28"/>
  <c r="AV913" i="28"/>
  <c r="AW913" i="28"/>
  <c r="AX913" i="28"/>
  <c r="AY913" i="28"/>
  <c r="AZ913" i="28"/>
  <c r="BA913" i="28"/>
  <c r="BB913" i="28"/>
  <c r="BC913" i="28"/>
  <c r="BD913" i="28"/>
  <c r="BE913" i="28"/>
  <c r="BF913" i="28"/>
  <c r="BG913" i="28"/>
  <c r="BH913" i="28"/>
  <c r="I915" i="28" l="1"/>
  <c r="H915" i="28" s="1"/>
  <c r="J915" i="28"/>
  <c r="K914" i="28"/>
  <c r="L914" i="28"/>
  <c r="M914" i="28"/>
  <c r="N914" i="28"/>
  <c r="O914" i="28"/>
  <c r="P914" i="28"/>
  <c r="Q914" i="28"/>
  <c r="R914" i="28"/>
  <c r="S914" i="28"/>
  <c r="T914" i="28"/>
  <c r="U914" i="28"/>
  <c r="V914" i="28"/>
  <c r="W914" i="28"/>
  <c r="X914" i="28"/>
  <c r="Y914" i="28"/>
  <c r="Z914" i="28"/>
  <c r="AA914" i="28"/>
  <c r="AB914" i="28"/>
  <c r="AC914" i="28"/>
  <c r="AD914" i="28"/>
  <c r="AE914" i="28"/>
  <c r="AF914" i="28"/>
  <c r="AG914" i="28"/>
  <c r="AH914" i="28"/>
  <c r="AI914" i="28"/>
  <c r="AJ914" i="28"/>
  <c r="AK914" i="28"/>
  <c r="AL914" i="28"/>
  <c r="AM914" i="28"/>
  <c r="AN914" i="28"/>
  <c r="AO914" i="28"/>
  <c r="AP914" i="28"/>
  <c r="AQ914" i="28"/>
  <c r="AR914" i="28"/>
  <c r="AS914" i="28"/>
  <c r="AT914" i="28"/>
  <c r="AU914" i="28"/>
  <c r="AV914" i="28"/>
  <c r="AW914" i="28"/>
  <c r="AX914" i="28"/>
  <c r="AY914" i="28"/>
  <c r="AZ914" i="28"/>
  <c r="BA914" i="28"/>
  <c r="BB914" i="28"/>
  <c r="BC914" i="28"/>
  <c r="BD914" i="28"/>
  <c r="BE914" i="28"/>
  <c r="BF914" i="28"/>
  <c r="BG914" i="28"/>
  <c r="BH914" i="28"/>
  <c r="J916" i="28" l="1"/>
  <c r="I916" i="28"/>
  <c r="H916" i="28" s="1"/>
  <c r="K915" i="28"/>
  <c r="L915" i="28"/>
  <c r="M915" i="28"/>
  <c r="N915" i="28"/>
  <c r="O915" i="28"/>
  <c r="P915" i="28"/>
  <c r="Q915" i="28"/>
  <c r="R915" i="28"/>
  <c r="S915" i="28"/>
  <c r="T915" i="28"/>
  <c r="U915" i="28"/>
  <c r="V915" i="28"/>
  <c r="W915" i="28"/>
  <c r="X915" i="28"/>
  <c r="Y915" i="28"/>
  <c r="Z915" i="28"/>
  <c r="AA915" i="28"/>
  <c r="AB915" i="28"/>
  <c r="AC915" i="28"/>
  <c r="AD915" i="28"/>
  <c r="AE915" i="28"/>
  <c r="AF915" i="28"/>
  <c r="AG915" i="28"/>
  <c r="AH915" i="28"/>
  <c r="AI915" i="28"/>
  <c r="AJ915" i="28"/>
  <c r="AK915" i="28"/>
  <c r="AL915" i="28"/>
  <c r="AM915" i="28"/>
  <c r="AN915" i="28"/>
  <c r="AO915" i="28"/>
  <c r="AP915" i="28"/>
  <c r="AQ915" i="28"/>
  <c r="AR915" i="28"/>
  <c r="AS915" i="28"/>
  <c r="AT915" i="28"/>
  <c r="AU915" i="28"/>
  <c r="AV915" i="28"/>
  <c r="AW915" i="28"/>
  <c r="AX915" i="28"/>
  <c r="AY915" i="28"/>
  <c r="AZ915" i="28"/>
  <c r="BA915" i="28"/>
  <c r="BB915" i="28"/>
  <c r="BC915" i="28"/>
  <c r="BD915" i="28"/>
  <c r="BE915" i="28"/>
  <c r="BF915" i="28"/>
  <c r="BG915" i="28"/>
  <c r="BH915" i="28"/>
  <c r="I917" i="28" l="1"/>
  <c r="H917" i="28" s="1"/>
  <c r="J917" i="28"/>
  <c r="K916" i="28"/>
  <c r="L916" i="28"/>
  <c r="M916" i="28"/>
  <c r="N916" i="28"/>
  <c r="O916" i="28"/>
  <c r="P916" i="28"/>
  <c r="Q916" i="28"/>
  <c r="R916" i="28"/>
  <c r="S916" i="28"/>
  <c r="T916" i="28"/>
  <c r="U916" i="28"/>
  <c r="V916" i="28"/>
  <c r="W916" i="28"/>
  <c r="X916" i="28"/>
  <c r="Y916" i="28"/>
  <c r="Z916" i="28"/>
  <c r="AA916" i="28"/>
  <c r="AB916" i="28"/>
  <c r="AC916" i="28"/>
  <c r="AD916" i="28"/>
  <c r="AE916" i="28"/>
  <c r="AF916" i="28"/>
  <c r="AG916" i="28"/>
  <c r="AH916" i="28"/>
  <c r="AI916" i="28"/>
  <c r="AJ916" i="28"/>
  <c r="AK916" i="28"/>
  <c r="AL916" i="28"/>
  <c r="AM916" i="28"/>
  <c r="AN916" i="28"/>
  <c r="AO916" i="28"/>
  <c r="AP916" i="28"/>
  <c r="AQ916" i="28"/>
  <c r="AR916" i="28"/>
  <c r="AS916" i="28"/>
  <c r="AT916" i="28"/>
  <c r="AU916" i="28"/>
  <c r="AV916" i="28"/>
  <c r="AW916" i="28"/>
  <c r="AX916" i="28"/>
  <c r="AY916" i="28"/>
  <c r="AZ916" i="28"/>
  <c r="BA916" i="28"/>
  <c r="BB916" i="28"/>
  <c r="BC916" i="28"/>
  <c r="BD916" i="28"/>
  <c r="BE916" i="28"/>
  <c r="BF916" i="28"/>
  <c r="BG916" i="28"/>
  <c r="BH916" i="28"/>
  <c r="J918" i="28" l="1"/>
  <c r="I918" i="28"/>
  <c r="H918" i="28" s="1"/>
  <c r="K917" i="28"/>
  <c r="L917" i="28"/>
  <c r="M917" i="28"/>
  <c r="N917" i="28"/>
  <c r="O917" i="28"/>
  <c r="P917" i="28"/>
  <c r="Q917" i="28"/>
  <c r="R917" i="28"/>
  <c r="S917" i="28"/>
  <c r="T917" i="28"/>
  <c r="U917" i="28"/>
  <c r="V917" i="28"/>
  <c r="W917" i="28"/>
  <c r="X917" i="28"/>
  <c r="Y917" i="28"/>
  <c r="Z917" i="28"/>
  <c r="AA917" i="28"/>
  <c r="AB917" i="28"/>
  <c r="AC917" i="28"/>
  <c r="AD917" i="28"/>
  <c r="AE917" i="28"/>
  <c r="AF917" i="28"/>
  <c r="AG917" i="28"/>
  <c r="AH917" i="28"/>
  <c r="AI917" i="28"/>
  <c r="AJ917" i="28"/>
  <c r="AK917" i="28"/>
  <c r="AL917" i="28"/>
  <c r="AM917" i="28"/>
  <c r="AN917" i="28"/>
  <c r="AO917" i="28"/>
  <c r="AP917" i="28"/>
  <c r="AQ917" i="28"/>
  <c r="AR917" i="28"/>
  <c r="AS917" i="28"/>
  <c r="AT917" i="28"/>
  <c r="AU917" i="28"/>
  <c r="AV917" i="28"/>
  <c r="AW917" i="28"/>
  <c r="AX917" i="28"/>
  <c r="AY917" i="28"/>
  <c r="AZ917" i="28"/>
  <c r="BA917" i="28"/>
  <c r="BB917" i="28"/>
  <c r="BC917" i="28"/>
  <c r="BD917" i="28"/>
  <c r="BE917" i="28"/>
  <c r="BF917" i="28"/>
  <c r="BG917" i="28"/>
  <c r="BH917" i="28"/>
  <c r="I919" i="28" l="1"/>
  <c r="H919" i="28" s="1"/>
  <c r="J919" i="28"/>
  <c r="K918" i="28"/>
  <c r="L918" i="28"/>
  <c r="M918" i="28"/>
  <c r="N918" i="28"/>
  <c r="O918" i="28"/>
  <c r="P918" i="28"/>
  <c r="Q918" i="28"/>
  <c r="R918" i="28"/>
  <c r="S918" i="28"/>
  <c r="T918" i="28"/>
  <c r="U918" i="28"/>
  <c r="V918" i="28"/>
  <c r="W918" i="28"/>
  <c r="X918" i="28"/>
  <c r="Y918" i="28"/>
  <c r="Z918" i="28"/>
  <c r="AA918" i="28"/>
  <c r="AB918" i="28"/>
  <c r="AC918" i="28"/>
  <c r="AD918" i="28"/>
  <c r="AE918" i="28"/>
  <c r="AF918" i="28"/>
  <c r="AG918" i="28"/>
  <c r="AH918" i="28"/>
  <c r="AI918" i="28"/>
  <c r="AJ918" i="28"/>
  <c r="AK918" i="28"/>
  <c r="AL918" i="28"/>
  <c r="AM918" i="28"/>
  <c r="AN918" i="28"/>
  <c r="AO918" i="28"/>
  <c r="AP918" i="28"/>
  <c r="AQ918" i="28"/>
  <c r="AR918" i="28"/>
  <c r="AS918" i="28"/>
  <c r="AT918" i="28"/>
  <c r="AU918" i="28"/>
  <c r="AV918" i="28"/>
  <c r="AW918" i="28"/>
  <c r="AX918" i="28"/>
  <c r="AY918" i="28"/>
  <c r="AZ918" i="28"/>
  <c r="BA918" i="28"/>
  <c r="BB918" i="28"/>
  <c r="BC918" i="28"/>
  <c r="BD918" i="28"/>
  <c r="BE918" i="28"/>
  <c r="BF918" i="28"/>
  <c r="BG918" i="28"/>
  <c r="BH918" i="28"/>
  <c r="J920" i="28" l="1"/>
  <c r="I920" i="28"/>
  <c r="H920" i="28" s="1"/>
  <c r="K919" i="28"/>
  <c r="L919" i="28"/>
  <c r="M919" i="28"/>
  <c r="N919" i="28"/>
  <c r="O919" i="28"/>
  <c r="P919" i="28"/>
  <c r="Q919" i="28"/>
  <c r="R919" i="28"/>
  <c r="S919" i="28"/>
  <c r="T919" i="28"/>
  <c r="U919" i="28"/>
  <c r="V919" i="28"/>
  <c r="W919" i="28"/>
  <c r="X919" i="28"/>
  <c r="Y919" i="28"/>
  <c r="Z919" i="28"/>
  <c r="AA919" i="28"/>
  <c r="AB919" i="28"/>
  <c r="AC919" i="28"/>
  <c r="AD919" i="28"/>
  <c r="AE919" i="28"/>
  <c r="AF919" i="28"/>
  <c r="AG919" i="28"/>
  <c r="AH919" i="28"/>
  <c r="AI919" i="28"/>
  <c r="AJ919" i="28"/>
  <c r="AK919" i="28"/>
  <c r="AL919" i="28"/>
  <c r="AM919" i="28"/>
  <c r="AN919" i="28"/>
  <c r="AO919" i="28"/>
  <c r="AP919" i="28"/>
  <c r="AQ919" i="28"/>
  <c r="AR919" i="28"/>
  <c r="AS919" i="28"/>
  <c r="AT919" i="28"/>
  <c r="AU919" i="28"/>
  <c r="AV919" i="28"/>
  <c r="AW919" i="28"/>
  <c r="AX919" i="28"/>
  <c r="AY919" i="28"/>
  <c r="AZ919" i="28"/>
  <c r="BA919" i="28"/>
  <c r="BB919" i="28"/>
  <c r="BC919" i="28"/>
  <c r="BD919" i="28"/>
  <c r="BE919" i="28"/>
  <c r="BF919" i="28"/>
  <c r="BG919" i="28"/>
  <c r="BH919" i="28"/>
  <c r="I921" i="28" l="1"/>
  <c r="H921" i="28" s="1"/>
  <c r="J921" i="28"/>
  <c r="K920" i="28"/>
  <c r="L920" i="28"/>
  <c r="M920" i="28"/>
  <c r="N920" i="28"/>
  <c r="O920" i="28"/>
  <c r="P920" i="28"/>
  <c r="Q920" i="28"/>
  <c r="R920" i="28"/>
  <c r="S920" i="28"/>
  <c r="T920" i="28"/>
  <c r="U920" i="28"/>
  <c r="V920" i="28"/>
  <c r="W920" i="28"/>
  <c r="X920" i="28"/>
  <c r="Y920" i="28"/>
  <c r="Z920" i="28"/>
  <c r="AA920" i="28"/>
  <c r="AB920" i="28"/>
  <c r="AC920" i="28"/>
  <c r="AD920" i="28"/>
  <c r="AE920" i="28"/>
  <c r="AF920" i="28"/>
  <c r="AG920" i="28"/>
  <c r="AH920" i="28"/>
  <c r="AI920" i="28"/>
  <c r="AJ920" i="28"/>
  <c r="AK920" i="28"/>
  <c r="AL920" i="28"/>
  <c r="AM920" i="28"/>
  <c r="AN920" i="28"/>
  <c r="AO920" i="28"/>
  <c r="AP920" i="28"/>
  <c r="AQ920" i="28"/>
  <c r="AR920" i="28"/>
  <c r="AS920" i="28"/>
  <c r="AT920" i="28"/>
  <c r="AU920" i="28"/>
  <c r="AV920" i="28"/>
  <c r="AW920" i="28"/>
  <c r="AX920" i="28"/>
  <c r="AY920" i="28"/>
  <c r="AZ920" i="28"/>
  <c r="BA920" i="28"/>
  <c r="BB920" i="28"/>
  <c r="BC920" i="28"/>
  <c r="BD920" i="28"/>
  <c r="BE920" i="28"/>
  <c r="BF920" i="28"/>
  <c r="BG920" i="28"/>
  <c r="BH920" i="28"/>
  <c r="J922" i="28" l="1"/>
  <c r="I922" i="28"/>
  <c r="H922" i="28" s="1"/>
  <c r="K921" i="28"/>
  <c r="L921" i="28"/>
  <c r="M921" i="28"/>
  <c r="N921" i="28"/>
  <c r="O921" i="28"/>
  <c r="P921" i="28"/>
  <c r="Q921" i="28"/>
  <c r="R921" i="28"/>
  <c r="S921" i="28"/>
  <c r="T921" i="28"/>
  <c r="U921" i="28"/>
  <c r="V921" i="28"/>
  <c r="W921" i="28"/>
  <c r="X921" i="28"/>
  <c r="Y921" i="28"/>
  <c r="Z921" i="28"/>
  <c r="AA921" i="28"/>
  <c r="AB921" i="28"/>
  <c r="AC921" i="28"/>
  <c r="AD921" i="28"/>
  <c r="AE921" i="28"/>
  <c r="AF921" i="28"/>
  <c r="AG921" i="28"/>
  <c r="AH921" i="28"/>
  <c r="AI921" i="28"/>
  <c r="AJ921" i="28"/>
  <c r="AK921" i="28"/>
  <c r="AL921" i="28"/>
  <c r="AM921" i="28"/>
  <c r="AN921" i="28"/>
  <c r="AO921" i="28"/>
  <c r="AP921" i="28"/>
  <c r="AQ921" i="28"/>
  <c r="AR921" i="28"/>
  <c r="AS921" i="28"/>
  <c r="AT921" i="28"/>
  <c r="AU921" i="28"/>
  <c r="AV921" i="28"/>
  <c r="AW921" i="28"/>
  <c r="AX921" i="28"/>
  <c r="AY921" i="28"/>
  <c r="AZ921" i="28"/>
  <c r="BA921" i="28"/>
  <c r="BB921" i="28"/>
  <c r="BC921" i="28"/>
  <c r="BD921" i="28"/>
  <c r="BE921" i="28"/>
  <c r="BF921" i="28"/>
  <c r="BG921" i="28"/>
  <c r="BH921" i="28"/>
  <c r="I923" i="28" l="1"/>
  <c r="H923" i="28" s="1"/>
  <c r="J923" i="28"/>
  <c r="K922" i="28"/>
  <c r="L922" i="28"/>
  <c r="M922" i="28"/>
  <c r="N922" i="28"/>
  <c r="O922" i="28"/>
  <c r="P922" i="28"/>
  <c r="Q922" i="28"/>
  <c r="R922" i="28"/>
  <c r="S922" i="28"/>
  <c r="T922" i="28"/>
  <c r="U922" i="28"/>
  <c r="V922" i="28"/>
  <c r="W922" i="28"/>
  <c r="X922" i="28"/>
  <c r="Y922" i="28"/>
  <c r="Z922" i="28"/>
  <c r="AA922" i="28"/>
  <c r="AB922" i="28"/>
  <c r="AC922" i="28"/>
  <c r="AD922" i="28"/>
  <c r="AE922" i="28"/>
  <c r="AF922" i="28"/>
  <c r="AG922" i="28"/>
  <c r="AH922" i="28"/>
  <c r="AI922" i="28"/>
  <c r="AJ922" i="28"/>
  <c r="AK922" i="28"/>
  <c r="AL922" i="28"/>
  <c r="AM922" i="28"/>
  <c r="AN922" i="28"/>
  <c r="AO922" i="28"/>
  <c r="AP922" i="28"/>
  <c r="AQ922" i="28"/>
  <c r="AR922" i="28"/>
  <c r="AS922" i="28"/>
  <c r="AT922" i="28"/>
  <c r="AU922" i="28"/>
  <c r="AV922" i="28"/>
  <c r="AW922" i="28"/>
  <c r="AX922" i="28"/>
  <c r="AY922" i="28"/>
  <c r="AZ922" i="28"/>
  <c r="BA922" i="28"/>
  <c r="BB922" i="28"/>
  <c r="BC922" i="28"/>
  <c r="BD922" i="28"/>
  <c r="BE922" i="28"/>
  <c r="BF922" i="28"/>
  <c r="BG922" i="28"/>
  <c r="BH922" i="28"/>
  <c r="K923" i="28" l="1"/>
  <c r="I924" i="28"/>
  <c r="H924" i="28" s="1"/>
  <c r="L923" i="28"/>
  <c r="J924" i="28"/>
  <c r="M923" i="28"/>
  <c r="N923" i="28"/>
  <c r="O923" i="28"/>
  <c r="P923" i="28"/>
  <c r="Q923" i="28"/>
  <c r="R923" i="28"/>
  <c r="S923" i="28"/>
  <c r="T923" i="28"/>
  <c r="U923" i="28"/>
  <c r="V923" i="28"/>
  <c r="W923" i="28"/>
  <c r="X923" i="28"/>
  <c r="Y923" i="28"/>
  <c r="Z923" i="28"/>
  <c r="AA923" i="28"/>
  <c r="AB923" i="28"/>
  <c r="AC923" i="28"/>
  <c r="AD923" i="28"/>
  <c r="AE923" i="28"/>
  <c r="AF923" i="28"/>
  <c r="AG923" i="28"/>
  <c r="AH923" i="28"/>
  <c r="AI923" i="28"/>
  <c r="AJ923" i="28"/>
  <c r="AK923" i="28"/>
  <c r="AL923" i="28"/>
  <c r="AM923" i="28"/>
  <c r="AN923" i="28"/>
  <c r="AO923" i="28"/>
  <c r="AP923" i="28"/>
  <c r="AQ923" i="28"/>
  <c r="AR923" i="28"/>
  <c r="AS923" i="28"/>
  <c r="AT923" i="28"/>
  <c r="AU923" i="28"/>
  <c r="AV923" i="28"/>
  <c r="AW923" i="28"/>
  <c r="AX923" i="28"/>
  <c r="AY923" i="28"/>
  <c r="AZ923" i="28"/>
  <c r="BA923" i="28"/>
  <c r="BB923" i="28"/>
  <c r="BC923" i="28"/>
  <c r="BD923" i="28"/>
  <c r="BE923" i="28"/>
  <c r="BF923" i="28"/>
  <c r="BG923" i="28"/>
  <c r="BH923" i="28"/>
  <c r="I925" i="28" l="1"/>
  <c r="H925" i="28" s="1"/>
  <c r="J925" i="28"/>
  <c r="L924" i="28"/>
  <c r="K924" i="28"/>
  <c r="M924" i="28"/>
  <c r="N924" i="28"/>
  <c r="O924" i="28"/>
  <c r="P924" i="28"/>
  <c r="Q924" i="28"/>
  <c r="R924" i="28"/>
  <c r="S924" i="28"/>
  <c r="T924" i="28"/>
  <c r="U924" i="28"/>
  <c r="V924" i="28"/>
  <c r="W924" i="28"/>
  <c r="X924" i="28"/>
  <c r="Y924" i="28"/>
  <c r="Z924" i="28"/>
  <c r="AA924" i="28"/>
  <c r="AB924" i="28"/>
  <c r="AC924" i="28"/>
  <c r="AD924" i="28"/>
  <c r="AE924" i="28"/>
  <c r="AF924" i="28"/>
  <c r="AG924" i="28"/>
  <c r="AH924" i="28"/>
  <c r="AI924" i="28"/>
  <c r="AJ924" i="28"/>
  <c r="AK924" i="28"/>
  <c r="AL924" i="28"/>
  <c r="AM924" i="28"/>
  <c r="AN924" i="28"/>
  <c r="AO924" i="28"/>
  <c r="AP924" i="28"/>
  <c r="AQ924" i="28"/>
  <c r="AR924" i="28"/>
  <c r="AS924" i="28"/>
  <c r="AT924" i="28"/>
  <c r="AU924" i="28"/>
  <c r="AV924" i="28"/>
  <c r="AW924" i="28"/>
  <c r="AX924" i="28"/>
  <c r="AY924" i="28"/>
  <c r="AZ924" i="28"/>
  <c r="BA924" i="28"/>
  <c r="BB924" i="28"/>
  <c r="BC924" i="28"/>
  <c r="BD924" i="28"/>
  <c r="BE924" i="28"/>
  <c r="BF924" i="28"/>
  <c r="BG924" i="28"/>
  <c r="BH924" i="28"/>
  <c r="I926" i="28" l="1"/>
  <c r="H926" i="28" s="1"/>
  <c r="L925" i="28"/>
  <c r="J926" i="28"/>
  <c r="K925" i="28"/>
  <c r="M925" i="28"/>
  <c r="N925" i="28"/>
  <c r="O925" i="28"/>
  <c r="P925" i="28"/>
  <c r="Q925" i="28"/>
  <c r="R925" i="28"/>
  <c r="S925" i="28"/>
  <c r="T925" i="28"/>
  <c r="U925" i="28"/>
  <c r="V925" i="28"/>
  <c r="W925" i="28"/>
  <c r="X925" i="28"/>
  <c r="Y925" i="28"/>
  <c r="Z925" i="28"/>
  <c r="AA925" i="28"/>
  <c r="AB925" i="28"/>
  <c r="AC925" i="28"/>
  <c r="AD925" i="28"/>
  <c r="AE925" i="28"/>
  <c r="AF925" i="28"/>
  <c r="AG925" i="28"/>
  <c r="AH925" i="28"/>
  <c r="AI925" i="28"/>
  <c r="AJ925" i="28"/>
  <c r="AK925" i="28"/>
  <c r="AL925" i="28"/>
  <c r="AM925" i="28"/>
  <c r="AN925" i="28"/>
  <c r="AO925" i="28"/>
  <c r="AP925" i="28"/>
  <c r="AQ925" i="28"/>
  <c r="AR925" i="28"/>
  <c r="AS925" i="28"/>
  <c r="AT925" i="28"/>
  <c r="AU925" i="28"/>
  <c r="AV925" i="28"/>
  <c r="AW925" i="28"/>
  <c r="AX925" i="28"/>
  <c r="AY925" i="28"/>
  <c r="AZ925" i="28"/>
  <c r="BA925" i="28"/>
  <c r="BB925" i="28"/>
  <c r="BC925" i="28"/>
  <c r="BD925" i="28"/>
  <c r="BE925" i="28"/>
  <c r="BF925" i="28"/>
  <c r="BG925" i="28"/>
  <c r="BH925" i="28"/>
  <c r="L926" i="28" l="1"/>
  <c r="M926" i="28"/>
  <c r="J927" i="28"/>
  <c r="I927" i="28"/>
  <c r="H927" i="28" s="1"/>
  <c r="N926" i="28"/>
  <c r="K926" i="28"/>
  <c r="O926" i="28"/>
  <c r="P926" i="28"/>
  <c r="Q926" i="28"/>
  <c r="R926" i="28"/>
  <c r="S926" i="28"/>
  <c r="T926" i="28"/>
  <c r="U926" i="28"/>
  <c r="V926" i="28"/>
  <c r="W926" i="28"/>
  <c r="X926" i="28"/>
  <c r="Y926" i="28"/>
  <c r="Z926" i="28"/>
  <c r="AA926" i="28"/>
  <c r="AB926" i="28"/>
  <c r="AC926" i="28"/>
  <c r="AD926" i="28"/>
  <c r="AE926" i="28"/>
  <c r="AF926" i="28"/>
  <c r="AG926" i="28"/>
  <c r="AH926" i="28"/>
  <c r="AI926" i="28"/>
  <c r="AJ926" i="28"/>
  <c r="AK926" i="28"/>
  <c r="AL926" i="28"/>
  <c r="AM926" i="28"/>
  <c r="AN926" i="28"/>
  <c r="AO926" i="28"/>
  <c r="AP926" i="28"/>
  <c r="AQ926" i="28"/>
  <c r="AR926" i="28"/>
  <c r="AS926" i="28"/>
  <c r="AT926" i="28"/>
  <c r="AU926" i="28"/>
  <c r="AV926" i="28"/>
  <c r="AW926" i="28"/>
  <c r="AX926" i="28"/>
  <c r="AY926" i="28"/>
  <c r="AZ926" i="28"/>
  <c r="BA926" i="28"/>
  <c r="BB926" i="28"/>
  <c r="BC926" i="28"/>
  <c r="BD926" i="28"/>
  <c r="BE926" i="28"/>
  <c r="BF926" i="28"/>
  <c r="BG926" i="28"/>
  <c r="BH926" i="28"/>
  <c r="I928" i="28" l="1"/>
  <c r="H928" i="28" s="1"/>
  <c r="O927" i="28"/>
  <c r="K927" i="28"/>
  <c r="M927" i="28"/>
  <c r="L927" i="28"/>
  <c r="N927" i="28"/>
  <c r="J928" i="28"/>
  <c r="P927" i="28"/>
  <c r="Q927" i="28"/>
  <c r="R927" i="28"/>
  <c r="S927" i="28"/>
  <c r="T927" i="28"/>
  <c r="U927" i="28"/>
  <c r="V927" i="28"/>
  <c r="W927" i="28"/>
  <c r="X927" i="28"/>
  <c r="Y927" i="28"/>
  <c r="Z927" i="28"/>
  <c r="AA927" i="28"/>
  <c r="AB927" i="28"/>
  <c r="AC927" i="28"/>
  <c r="AD927" i="28"/>
  <c r="AE927" i="28"/>
  <c r="AF927" i="28"/>
  <c r="AG927" i="28"/>
  <c r="AH927" i="28"/>
  <c r="AI927" i="28"/>
  <c r="AJ927" i="28"/>
  <c r="AK927" i="28"/>
  <c r="AL927" i="28"/>
  <c r="AM927" i="28"/>
  <c r="AN927" i="28"/>
  <c r="AO927" i="28"/>
  <c r="AP927" i="28"/>
  <c r="AQ927" i="28"/>
  <c r="AR927" i="28"/>
  <c r="AS927" i="28"/>
  <c r="AT927" i="28"/>
  <c r="AU927" i="28"/>
  <c r="AV927" i="28"/>
  <c r="AW927" i="28"/>
  <c r="AX927" i="28"/>
  <c r="AY927" i="28"/>
  <c r="AZ927" i="28"/>
  <c r="BA927" i="28"/>
  <c r="BB927" i="28"/>
  <c r="BC927" i="28"/>
  <c r="BD927" i="28"/>
  <c r="BE927" i="28"/>
  <c r="BF927" i="28"/>
  <c r="BG927" i="28"/>
  <c r="BH927" i="28"/>
  <c r="L928" i="28" l="1"/>
  <c r="I929" i="28"/>
  <c r="H929" i="28" s="1"/>
  <c r="M928" i="28"/>
  <c r="J929" i="28"/>
  <c r="O928" i="28"/>
  <c r="N928" i="28"/>
  <c r="P928" i="28"/>
  <c r="K928" i="28"/>
  <c r="Q928" i="28"/>
  <c r="R928" i="28"/>
  <c r="S928" i="28"/>
  <c r="T928" i="28"/>
  <c r="U928" i="28"/>
  <c r="V928" i="28"/>
  <c r="W928" i="28"/>
  <c r="X928" i="28"/>
  <c r="Y928" i="28"/>
  <c r="Z928" i="28"/>
  <c r="AA928" i="28"/>
  <c r="AB928" i="28"/>
  <c r="AC928" i="28"/>
  <c r="AD928" i="28"/>
  <c r="AE928" i="28"/>
  <c r="AF928" i="28"/>
  <c r="AG928" i="28"/>
  <c r="AH928" i="28"/>
  <c r="AI928" i="28"/>
  <c r="AJ928" i="28"/>
  <c r="AK928" i="28"/>
  <c r="AL928" i="28"/>
  <c r="AM928" i="28"/>
  <c r="AN928" i="28"/>
  <c r="AO928" i="28"/>
  <c r="AP928" i="28"/>
  <c r="AQ928" i="28"/>
  <c r="AR928" i="28"/>
  <c r="AS928" i="28"/>
  <c r="AT928" i="28"/>
  <c r="AU928" i="28"/>
  <c r="AV928" i="28"/>
  <c r="AW928" i="28"/>
  <c r="AX928" i="28"/>
  <c r="AY928" i="28"/>
  <c r="AZ928" i="28"/>
  <c r="BA928" i="28"/>
  <c r="BB928" i="28"/>
  <c r="BC928" i="28"/>
  <c r="BD928" i="28"/>
  <c r="BE928" i="28"/>
  <c r="BF928" i="28"/>
  <c r="BG928" i="28"/>
  <c r="BH928" i="28"/>
  <c r="P929" i="28" l="1"/>
  <c r="J930" i="28"/>
  <c r="O929" i="28"/>
  <c r="M929" i="28"/>
  <c r="K929" i="28"/>
  <c r="I930" i="28"/>
  <c r="H930" i="28" s="1"/>
  <c r="N929" i="28"/>
  <c r="Q929" i="28"/>
  <c r="L929" i="28"/>
  <c r="R929" i="28"/>
  <c r="S929" i="28"/>
  <c r="T929" i="28"/>
  <c r="U929" i="28"/>
  <c r="V929" i="28"/>
  <c r="W929" i="28"/>
  <c r="X929" i="28"/>
  <c r="Y929" i="28"/>
  <c r="Z929" i="28"/>
  <c r="AA929" i="28"/>
  <c r="AB929" i="28"/>
  <c r="AC929" i="28"/>
  <c r="AD929" i="28"/>
  <c r="AE929" i="28"/>
  <c r="AF929" i="28"/>
  <c r="AG929" i="28"/>
  <c r="AH929" i="28"/>
  <c r="AI929" i="28"/>
  <c r="AJ929" i="28"/>
  <c r="AK929" i="28"/>
  <c r="AL929" i="28"/>
  <c r="AM929" i="28"/>
  <c r="AN929" i="28"/>
  <c r="AO929" i="28"/>
  <c r="AP929" i="28"/>
  <c r="AQ929" i="28"/>
  <c r="AR929" i="28"/>
  <c r="AS929" i="28"/>
  <c r="AT929" i="28"/>
  <c r="AU929" i="28"/>
  <c r="AV929" i="28"/>
  <c r="AW929" i="28"/>
  <c r="AX929" i="28"/>
  <c r="AY929" i="28"/>
  <c r="AZ929" i="28"/>
  <c r="BA929" i="28"/>
  <c r="BB929" i="28"/>
  <c r="BC929" i="28"/>
  <c r="BD929" i="28"/>
  <c r="BE929" i="28"/>
  <c r="BF929" i="28"/>
  <c r="BG929" i="28"/>
  <c r="BH929" i="28"/>
  <c r="L930" i="28" l="1"/>
  <c r="M930" i="28"/>
  <c r="R930" i="28"/>
  <c r="K930" i="28"/>
  <c r="I931" i="28"/>
  <c r="H931" i="28" s="1"/>
  <c r="N930" i="28"/>
  <c r="P930" i="28"/>
  <c r="J931" i="28"/>
  <c r="Q930" i="28"/>
  <c r="O930" i="28"/>
  <c r="S930" i="28"/>
  <c r="T930" i="28"/>
  <c r="U930" i="28"/>
  <c r="V930" i="28"/>
  <c r="W930" i="28"/>
  <c r="X930" i="28"/>
  <c r="Y930" i="28"/>
  <c r="Z930" i="28"/>
  <c r="AA930" i="28"/>
  <c r="AB930" i="28"/>
  <c r="AC930" i="28"/>
  <c r="AD930" i="28"/>
  <c r="AE930" i="28"/>
  <c r="AF930" i="28"/>
  <c r="AG930" i="28"/>
  <c r="AH930" i="28"/>
  <c r="AI930" i="28"/>
  <c r="AJ930" i="28"/>
  <c r="AK930" i="28"/>
  <c r="AL930" i="28"/>
  <c r="AM930" i="28"/>
  <c r="AN930" i="28"/>
  <c r="AO930" i="28"/>
  <c r="AP930" i="28"/>
  <c r="AQ930" i="28"/>
  <c r="AR930" i="28"/>
  <c r="AS930" i="28"/>
  <c r="AT930" i="28"/>
  <c r="AU930" i="28"/>
  <c r="AV930" i="28"/>
  <c r="AW930" i="28"/>
  <c r="AX930" i="28"/>
  <c r="AY930" i="28"/>
  <c r="AZ930" i="28"/>
  <c r="BA930" i="28"/>
  <c r="BB930" i="28"/>
  <c r="BC930" i="28"/>
  <c r="BD930" i="28"/>
  <c r="BE930" i="28"/>
  <c r="BF930" i="28"/>
  <c r="BG930" i="28"/>
  <c r="BH930" i="28"/>
  <c r="S931" i="28" l="1"/>
  <c r="O931" i="28"/>
  <c r="R931" i="28"/>
  <c r="Q931" i="28"/>
  <c r="K931" i="28"/>
  <c r="P931" i="28"/>
  <c r="N931" i="28"/>
  <c r="M931" i="28"/>
  <c r="L931" i="28"/>
  <c r="I932" i="28"/>
  <c r="H932" i="28" s="1"/>
  <c r="J932" i="28"/>
  <c r="T931" i="28"/>
  <c r="U931" i="28"/>
  <c r="V931" i="28"/>
  <c r="W931" i="28"/>
  <c r="X931" i="28"/>
  <c r="Y931" i="28"/>
  <c r="Z931" i="28"/>
  <c r="AA931" i="28"/>
  <c r="AB931" i="28"/>
  <c r="AC931" i="28"/>
  <c r="AD931" i="28"/>
  <c r="AE931" i="28"/>
  <c r="AF931" i="28"/>
  <c r="AG931" i="28"/>
  <c r="AH931" i="28"/>
  <c r="AI931" i="28"/>
  <c r="AJ931" i="28"/>
  <c r="AK931" i="28"/>
  <c r="AL931" i="28"/>
  <c r="AM931" i="28"/>
  <c r="AN931" i="28"/>
  <c r="AO931" i="28"/>
  <c r="AP931" i="28"/>
  <c r="AQ931" i="28"/>
  <c r="AR931" i="28"/>
  <c r="AS931" i="28"/>
  <c r="AT931" i="28"/>
  <c r="AU931" i="28"/>
  <c r="AV931" i="28"/>
  <c r="AW931" i="28"/>
  <c r="AX931" i="28"/>
  <c r="AY931" i="28"/>
  <c r="AZ931" i="28"/>
  <c r="BA931" i="28"/>
  <c r="BB931" i="28"/>
  <c r="BC931" i="28"/>
  <c r="BD931" i="28"/>
  <c r="BE931" i="28"/>
  <c r="BF931" i="28"/>
  <c r="BG931" i="28"/>
  <c r="BH931" i="28"/>
  <c r="L932" i="28" l="1"/>
  <c r="K932" i="28"/>
  <c r="Q932" i="28"/>
  <c r="I933" i="28"/>
  <c r="H933" i="28" s="1"/>
  <c r="T932" i="28"/>
  <c r="N932" i="28"/>
  <c r="S932" i="28"/>
  <c r="R932" i="28"/>
  <c r="M932" i="28"/>
  <c r="P932" i="28"/>
  <c r="J933" i="28"/>
  <c r="O932" i="28"/>
  <c r="U932" i="28"/>
  <c r="V932" i="28"/>
  <c r="W932" i="28"/>
  <c r="X932" i="28"/>
  <c r="Y932" i="28"/>
  <c r="Z932" i="28"/>
  <c r="AA932" i="28"/>
  <c r="AB932" i="28"/>
  <c r="AC932" i="28"/>
  <c r="AD932" i="28"/>
  <c r="AE932" i="28"/>
  <c r="AF932" i="28"/>
  <c r="AG932" i="28"/>
  <c r="AH932" i="28"/>
  <c r="AI932" i="28"/>
  <c r="AJ932" i="28"/>
  <c r="AK932" i="28"/>
  <c r="AL932" i="28"/>
  <c r="AM932" i="28"/>
  <c r="AN932" i="28"/>
  <c r="AO932" i="28"/>
  <c r="AP932" i="28"/>
  <c r="AQ932" i="28"/>
  <c r="AR932" i="28"/>
  <c r="AS932" i="28"/>
  <c r="AT932" i="28"/>
  <c r="AU932" i="28"/>
  <c r="AV932" i="28"/>
  <c r="AW932" i="28"/>
  <c r="AX932" i="28"/>
  <c r="AY932" i="28"/>
  <c r="AZ932" i="28"/>
  <c r="BA932" i="28"/>
  <c r="BB932" i="28"/>
  <c r="BC932" i="28"/>
  <c r="BD932" i="28"/>
  <c r="BE932" i="28"/>
  <c r="BF932" i="28"/>
  <c r="BG932" i="28"/>
  <c r="BH932" i="28"/>
  <c r="S933" i="28" l="1"/>
  <c r="U933" i="28"/>
  <c r="J934" i="28"/>
  <c r="O933" i="28"/>
  <c r="Q933" i="28"/>
  <c r="R933" i="28"/>
  <c r="M933" i="28"/>
  <c r="T933" i="28"/>
  <c r="L933" i="28"/>
  <c r="K933" i="28"/>
  <c r="I934" i="28"/>
  <c r="H934" i="28" s="1"/>
  <c r="N933" i="28"/>
  <c r="P933" i="28"/>
  <c r="V933" i="28"/>
  <c r="W933" i="28"/>
  <c r="X933" i="28"/>
  <c r="Y933" i="28"/>
  <c r="Z933" i="28"/>
  <c r="AA933" i="28"/>
  <c r="AB933" i="28"/>
  <c r="AC933" i="28"/>
  <c r="AD933" i="28"/>
  <c r="AE933" i="28"/>
  <c r="AF933" i="28"/>
  <c r="AG933" i="28"/>
  <c r="AH933" i="28"/>
  <c r="AI933" i="28"/>
  <c r="AJ933" i="28"/>
  <c r="AK933" i="28"/>
  <c r="AL933" i="28"/>
  <c r="AM933" i="28"/>
  <c r="AN933" i="28"/>
  <c r="AO933" i="28"/>
  <c r="AP933" i="28"/>
  <c r="AQ933" i="28"/>
  <c r="AR933" i="28"/>
  <c r="AS933" i="28"/>
  <c r="AT933" i="28"/>
  <c r="AU933" i="28"/>
  <c r="AV933" i="28"/>
  <c r="AW933" i="28"/>
  <c r="AX933" i="28"/>
  <c r="AY933" i="28"/>
  <c r="AZ933" i="28"/>
  <c r="BA933" i="28"/>
  <c r="BB933" i="28"/>
  <c r="BC933" i="28"/>
  <c r="BD933" i="28"/>
  <c r="BE933" i="28"/>
  <c r="BF933" i="28"/>
  <c r="BG933" i="28"/>
  <c r="BH933" i="28"/>
  <c r="V934" i="28" l="1"/>
  <c r="U934" i="28"/>
  <c r="O934" i="28"/>
  <c r="R934" i="28"/>
  <c r="Q934" i="28"/>
  <c r="T934" i="28"/>
  <c r="J935" i="28"/>
  <c r="I935" i="28"/>
  <c r="H935" i="28" s="1"/>
  <c r="N934" i="28"/>
  <c r="M934" i="28"/>
  <c r="L934" i="28"/>
  <c r="S934" i="28"/>
  <c r="P934" i="28"/>
  <c r="K934" i="28"/>
  <c r="W934" i="28"/>
  <c r="X934" i="28"/>
  <c r="Y934" i="28"/>
  <c r="Z934" i="28"/>
  <c r="AA934" i="28"/>
  <c r="AB934" i="28"/>
  <c r="AC934" i="28"/>
  <c r="AD934" i="28"/>
  <c r="AE934" i="28"/>
  <c r="AF934" i="28"/>
  <c r="AG934" i="28"/>
  <c r="AH934" i="28"/>
  <c r="AI934" i="28"/>
  <c r="AJ934" i="28"/>
  <c r="AK934" i="28"/>
  <c r="AL934" i="28"/>
  <c r="AM934" i="28"/>
  <c r="AN934" i="28"/>
  <c r="AO934" i="28"/>
  <c r="AP934" i="28"/>
  <c r="AQ934" i="28"/>
  <c r="AR934" i="28"/>
  <c r="AS934" i="28"/>
  <c r="AT934" i="28"/>
  <c r="AU934" i="28"/>
  <c r="AV934" i="28"/>
  <c r="AW934" i="28"/>
  <c r="AX934" i="28"/>
  <c r="AY934" i="28"/>
  <c r="AZ934" i="28"/>
  <c r="BA934" i="28"/>
  <c r="BB934" i="28"/>
  <c r="BC934" i="28"/>
  <c r="BD934" i="28"/>
  <c r="BE934" i="28"/>
  <c r="BF934" i="28"/>
  <c r="BG934" i="28"/>
  <c r="BH934" i="28"/>
  <c r="U935" i="28" l="1"/>
  <c r="L935" i="28"/>
  <c r="K935" i="28"/>
  <c r="R935" i="28"/>
  <c r="Q935" i="28"/>
  <c r="J936" i="28"/>
  <c r="W935" i="28"/>
  <c r="N935" i="28"/>
  <c r="M935" i="28"/>
  <c r="T935" i="28"/>
  <c r="S935" i="28"/>
  <c r="I936" i="28"/>
  <c r="H936" i="28" s="1"/>
  <c r="V935" i="28"/>
  <c r="P935" i="28"/>
  <c r="O935" i="28"/>
  <c r="X935" i="28"/>
  <c r="Y935" i="28"/>
  <c r="Z935" i="28"/>
  <c r="AA935" i="28"/>
  <c r="AB935" i="28"/>
  <c r="AC935" i="28"/>
  <c r="AD935" i="28"/>
  <c r="AE935" i="28"/>
  <c r="AF935" i="28"/>
  <c r="AG935" i="28"/>
  <c r="AH935" i="28"/>
  <c r="AI935" i="28"/>
  <c r="AJ935" i="28"/>
  <c r="AK935" i="28"/>
  <c r="AL935" i="28"/>
  <c r="AM935" i="28"/>
  <c r="AN935" i="28"/>
  <c r="AO935" i="28"/>
  <c r="AP935" i="28"/>
  <c r="AQ935" i="28"/>
  <c r="AR935" i="28"/>
  <c r="AS935" i="28"/>
  <c r="AT935" i="28"/>
  <c r="AU935" i="28"/>
  <c r="AV935" i="28"/>
  <c r="AW935" i="28"/>
  <c r="AX935" i="28"/>
  <c r="AY935" i="28"/>
  <c r="AZ935" i="28"/>
  <c r="BA935" i="28"/>
  <c r="BB935" i="28"/>
  <c r="BC935" i="28"/>
  <c r="BD935" i="28"/>
  <c r="BE935" i="28"/>
  <c r="BF935" i="28"/>
  <c r="BG935" i="28"/>
  <c r="BH935" i="28"/>
  <c r="L936" i="28" l="1"/>
  <c r="K936" i="28"/>
  <c r="X936" i="28"/>
  <c r="W936" i="28"/>
  <c r="I937" i="28"/>
  <c r="H937" i="28" s="1"/>
  <c r="V936" i="28"/>
  <c r="U936" i="28"/>
  <c r="Q936" i="28"/>
  <c r="T936" i="28"/>
  <c r="R936" i="28"/>
  <c r="S936" i="28"/>
  <c r="P936" i="28"/>
  <c r="J937" i="28"/>
  <c r="O936" i="28"/>
  <c r="N936" i="28"/>
  <c r="M936" i="28"/>
  <c r="Y936" i="28"/>
  <c r="Z936" i="28"/>
  <c r="AA936" i="28"/>
  <c r="AB936" i="28"/>
  <c r="AC936" i="28"/>
  <c r="AD936" i="28"/>
  <c r="AE936" i="28"/>
  <c r="AF936" i="28"/>
  <c r="AG936" i="28"/>
  <c r="AH936" i="28"/>
  <c r="AI936" i="28"/>
  <c r="AJ936" i="28"/>
  <c r="AK936" i="28"/>
  <c r="AL936" i="28"/>
  <c r="AM936" i="28"/>
  <c r="AN936" i="28"/>
  <c r="AO936" i="28"/>
  <c r="AP936" i="28"/>
  <c r="AQ936" i="28"/>
  <c r="AR936" i="28"/>
  <c r="AS936" i="28"/>
  <c r="AT936" i="28"/>
  <c r="AU936" i="28"/>
  <c r="AV936" i="28"/>
  <c r="AW936" i="28"/>
  <c r="AX936" i="28"/>
  <c r="AY936" i="28"/>
  <c r="AZ936" i="28"/>
  <c r="BA936" i="28"/>
  <c r="BB936" i="28"/>
  <c r="BC936" i="28"/>
  <c r="BD936" i="28"/>
  <c r="BE936" i="28"/>
  <c r="BF936" i="28"/>
  <c r="BG936" i="28"/>
  <c r="BH936" i="28"/>
  <c r="S937" i="28" l="1"/>
  <c r="I938" i="28"/>
  <c r="H938" i="28" s="1"/>
  <c r="N937" i="28"/>
  <c r="Y937" i="28"/>
  <c r="J938" i="28"/>
  <c r="O937" i="28"/>
  <c r="Q937" i="28"/>
  <c r="K937" i="28"/>
  <c r="U937" i="28"/>
  <c r="V937" i="28"/>
  <c r="T937" i="28"/>
  <c r="P937" i="28"/>
  <c r="X937" i="28"/>
  <c r="W937" i="28"/>
  <c r="M937" i="28"/>
  <c r="R937" i="28"/>
  <c r="L937" i="28"/>
  <c r="Z937" i="28"/>
  <c r="AA937" i="28"/>
  <c r="AB937" i="28"/>
  <c r="AC937" i="28"/>
  <c r="AD937" i="28"/>
  <c r="AE937" i="28"/>
  <c r="AF937" i="28"/>
  <c r="AG937" i="28"/>
  <c r="AH937" i="28"/>
  <c r="AI937" i="28"/>
  <c r="AJ937" i="28"/>
  <c r="AK937" i="28"/>
  <c r="AL937" i="28"/>
  <c r="AM937" i="28"/>
  <c r="AN937" i="28"/>
  <c r="AO937" i="28"/>
  <c r="AP937" i="28"/>
  <c r="AQ937" i="28"/>
  <c r="AR937" i="28"/>
  <c r="AS937" i="28"/>
  <c r="AT937" i="28"/>
  <c r="AU937" i="28"/>
  <c r="AV937" i="28"/>
  <c r="AW937" i="28"/>
  <c r="AX937" i="28"/>
  <c r="AY937" i="28"/>
  <c r="AZ937" i="28"/>
  <c r="BA937" i="28"/>
  <c r="BB937" i="28"/>
  <c r="BC937" i="28"/>
  <c r="BD937" i="28"/>
  <c r="BE937" i="28"/>
  <c r="BF937" i="28"/>
  <c r="BG937" i="28"/>
  <c r="BH937" i="28"/>
  <c r="V938" i="28" l="1"/>
  <c r="Y938" i="28"/>
  <c r="J939" i="28"/>
  <c r="K938" i="28"/>
  <c r="R938" i="28"/>
  <c r="U938" i="28"/>
  <c r="L938" i="28"/>
  <c r="X938" i="28"/>
  <c r="S938" i="28"/>
  <c r="I939" i="28"/>
  <c r="H939" i="28" s="1"/>
  <c r="N938" i="28"/>
  <c r="Q938" i="28"/>
  <c r="T938" i="28"/>
  <c r="Z938" i="28"/>
  <c r="M938" i="28"/>
  <c r="P938" i="28"/>
  <c r="O938" i="28"/>
  <c r="W938" i="28"/>
  <c r="AA938" i="28"/>
  <c r="AB938" i="28"/>
  <c r="AC938" i="28"/>
  <c r="AD938" i="28"/>
  <c r="AE938" i="28"/>
  <c r="AF938" i="28"/>
  <c r="AG938" i="28"/>
  <c r="AH938" i="28"/>
  <c r="AI938" i="28"/>
  <c r="AJ938" i="28"/>
  <c r="AK938" i="28"/>
  <c r="AL938" i="28"/>
  <c r="AM938" i="28"/>
  <c r="AN938" i="28"/>
  <c r="AO938" i="28"/>
  <c r="AP938" i="28"/>
  <c r="AQ938" i="28"/>
  <c r="AR938" i="28"/>
  <c r="AS938" i="28"/>
  <c r="AT938" i="28"/>
  <c r="AU938" i="28"/>
  <c r="AV938" i="28"/>
  <c r="AW938" i="28"/>
  <c r="AX938" i="28"/>
  <c r="AY938" i="28"/>
  <c r="AZ938" i="28"/>
  <c r="BA938" i="28"/>
  <c r="BB938" i="28"/>
  <c r="BC938" i="28"/>
  <c r="BD938" i="28"/>
  <c r="BE938" i="28"/>
  <c r="BF938" i="28"/>
  <c r="BG938" i="28"/>
  <c r="BH938" i="28"/>
  <c r="U939" i="28" l="1"/>
  <c r="X939" i="28"/>
  <c r="J940" i="28"/>
  <c r="O939" i="28"/>
  <c r="Z939" i="28"/>
  <c r="V939" i="28"/>
  <c r="R939" i="28"/>
  <c r="Q939" i="28"/>
  <c r="T939" i="28"/>
  <c r="AA939" i="28"/>
  <c r="K939" i="28"/>
  <c r="I940" i="28"/>
  <c r="H940" i="28" s="1"/>
  <c r="M939" i="28"/>
  <c r="P939" i="28"/>
  <c r="W939" i="28"/>
  <c r="N939" i="28"/>
  <c r="Y939" i="28"/>
  <c r="L939" i="28"/>
  <c r="S939" i="28"/>
  <c r="AB939" i="28"/>
  <c r="AC939" i="28"/>
  <c r="AD939" i="28"/>
  <c r="AE939" i="28"/>
  <c r="AF939" i="28"/>
  <c r="AG939" i="28"/>
  <c r="AH939" i="28"/>
  <c r="AI939" i="28"/>
  <c r="AJ939" i="28"/>
  <c r="AK939" i="28"/>
  <c r="AL939" i="28"/>
  <c r="AM939" i="28"/>
  <c r="AN939" i="28"/>
  <c r="AO939" i="28"/>
  <c r="AP939" i="28"/>
  <c r="AQ939" i="28"/>
  <c r="AR939" i="28"/>
  <c r="AS939" i="28"/>
  <c r="AT939" i="28"/>
  <c r="AU939" i="28"/>
  <c r="AV939" i="28"/>
  <c r="AW939" i="28"/>
  <c r="AX939" i="28"/>
  <c r="AY939" i="28"/>
  <c r="AZ939" i="28"/>
  <c r="BA939" i="28"/>
  <c r="BB939" i="28"/>
  <c r="BC939" i="28"/>
  <c r="BD939" i="28"/>
  <c r="BE939" i="28"/>
  <c r="BF939" i="28"/>
  <c r="BG939" i="28"/>
  <c r="BH939" i="28"/>
  <c r="AB940" i="28" l="1"/>
  <c r="L940" i="28"/>
  <c r="S940" i="28"/>
  <c r="Z940" i="28"/>
  <c r="X940" i="28"/>
  <c r="J941" i="28"/>
  <c r="O940" i="28"/>
  <c r="V940" i="28"/>
  <c r="M940" i="28"/>
  <c r="T940" i="28"/>
  <c r="AA940" i="28"/>
  <c r="K940" i="28"/>
  <c r="R940" i="28"/>
  <c r="U940" i="28"/>
  <c r="Q940" i="28"/>
  <c r="P940" i="28"/>
  <c r="W940" i="28"/>
  <c r="I941" i="28"/>
  <c r="H941" i="28" s="1"/>
  <c r="N940" i="28"/>
  <c r="Y940" i="28"/>
  <c r="AC940" i="28"/>
  <c r="AD940" i="28"/>
  <c r="AE940" i="28"/>
  <c r="AF940" i="28"/>
  <c r="AG940" i="28"/>
  <c r="AH940" i="28"/>
  <c r="AI940" i="28"/>
  <c r="AJ940" i="28"/>
  <c r="AK940" i="28"/>
  <c r="AL940" i="28"/>
  <c r="AM940" i="28"/>
  <c r="AN940" i="28"/>
  <c r="AO940" i="28"/>
  <c r="AP940" i="28"/>
  <c r="AQ940" i="28"/>
  <c r="AR940" i="28"/>
  <c r="AS940" i="28"/>
  <c r="AT940" i="28"/>
  <c r="AU940" i="28"/>
  <c r="AV940" i="28"/>
  <c r="AW940" i="28"/>
  <c r="AX940" i="28"/>
  <c r="AY940" i="28"/>
  <c r="AZ940" i="28"/>
  <c r="BA940" i="28"/>
  <c r="BB940" i="28"/>
  <c r="BC940" i="28"/>
  <c r="BD940" i="28"/>
  <c r="BE940" i="28"/>
  <c r="BF940" i="28"/>
  <c r="BG940" i="28"/>
  <c r="BH940" i="28"/>
  <c r="S941" i="28" l="1"/>
  <c r="Z941" i="28"/>
  <c r="Y941" i="28"/>
  <c r="T941" i="28"/>
  <c r="J942" i="28"/>
  <c r="O941" i="28"/>
  <c r="V941" i="28"/>
  <c r="U941" i="28"/>
  <c r="X941" i="28"/>
  <c r="AA941" i="28"/>
  <c r="K941" i="28"/>
  <c r="R941" i="28"/>
  <c r="Q941" i="28"/>
  <c r="P941" i="28"/>
  <c r="AB941" i="28"/>
  <c r="W941" i="28"/>
  <c r="I942" i="28"/>
  <c r="H942" i="28" s="1"/>
  <c r="N941" i="28"/>
  <c r="AC941" i="28"/>
  <c r="M941" i="28"/>
  <c r="L941" i="28"/>
  <c r="AD941" i="28"/>
  <c r="AE941" i="28"/>
  <c r="AF941" i="28"/>
  <c r="AG941" i="28"/>
  <c r="AH941" i="28"/>
  <c r="AI941" i="28"/>
  <c r="AJ941" i="28"/>
  <c r="AK941" i="28"/>
  <c r="AL941" i="28"/>
  <c r="AM941" i="28"/>
  <c r="AN941" i="28"/>
  <c r="AO941" i="28"/>
  <c r="AP941" i="28"/>
  <c r="AQ941" i="28"/>
  <c r="AR941" i="28"/>
  <c r="AS941" i="28"/>
  <c r="AT941" i="28"/>
  <c r="AU941" i="28"/>
  <c r="AV941" i="28"/>
  <c r="AW941" i="28"/>
  <c r="AX941" i="28"/>
  <c r="AY941" i="28"/>
  <c r="AZ941" i="28"/>
  <c r="BA941" i="28"/>
  <c r="BB941" i="28"/>
  <c r="BC941" i="28"/>
  <c r="BD941" i="28"/>
  <c r="BE941" i="28"/>
  <c r="BF941" i="28"/>
  <c r="BG941" i="28"/>
  <c r="BH941" i="28"/>
  <c r="V942" i="28" l="1"/>
  <c r="U942" i="28"/>
  <c r="X942" i="28"/>
  <c r="O942" i="28"/>
  <c r="R942" i="28"/>
  <c r="Q942" i="28"/>
  <c r="T942" i="28"/>
  <c r="I943" i="28"/>
  <c r="H943" i="28" s="1"/>
  <c r="AD942" i="28"/>
  <c r="N942" i="28"/>
  <c r="AC942" i="28"/>
  <c r="M942" i="28"/>
  <c r="P942" i="28"/>
  <c r="AA942" i="28"/>
  <c r="S942" i="28"/>
  <c r="Z942" i="28"/>
  <c r="Y942" i="28"/>
  <c r="AB942" i="28"/>
  <c r="L942" i="28"/>
  <c r="K942" i="28"/>
  <c r="W942" i="28"/>
  <c r="J943" i="28"/>
  <c r="AE942" i="28"/>
  <c r="AF942" i="28"/>
  <c r="AG942" i="28"/>
  <c r="AH942" i="28"/>
  <c r="AI942" i="28"/>
  <c r="AJ942" i="28"/>
  <c r="AK942" i="28"/>
  <c r="AL942" i="28"/>
  <c r="AM942" i="28"/>
  <c r="AN942" i="28"/>
  <c r="AO942" i="28"/>
  <c r="AP942" i="28"/>
  <c r="AQ942" i="28"/>
  <c r="AR942" i="28"/>
  <c r="AS942" i="28"/>
  <c r="AT942" i="28"/>
  <c r="AU942" i="28"/>
  <c r="AV942" i="28"/>
  <c r="AW942" i="28"/>
  <c r="AX942" i="28"/>
  <c r="AY942" i="28"/>
  <c r="AZ942" i="28"/>
  <c r="BA942" i="28"/>
  <c r="BB942" i="28"/>
  <c r="BC942" i="28"/>
  <c r="BD942" i="28"/>
  <c r="BE942" i="28"/>
  <c r="BF942" i="28"/>
  <c r="BG942" i="28"/>
  <c r="BH942" i="28"/>
  <c r="U943" i="28" l="1"/>
  <c r="X943" i="28"/>
  <c r="J944" i="28"/>
  <c r="AE943" i="28"/>
  <c r="O943" i="28"/>
  <c r="V943" i="28"/>
  <c r="R943" i="28"/>
  <c r="Q943" i="28"/>
  <c r="T943" i="28"/>
  <c r="AA943" i="28"/>
  <c r="K943" i="28"/>
  <c r="AD943" i="28"/>
  <c r="I944" i="28"/>
  <c r="H944" i="28" s="1"/>
  <c r="AC943" i="28"/>
  <c r="M943" i="28"/>
  <c r="P943" i="28"/>
  <c r="W943" i="28"/>
  <c r="Z943" i="28"/>
  <c r="Y943" i="28"/>
  <c r="AB943" i="28"/>
  <c r="L943" i="28"/>
  <c r="S943" i="28"/>
  <c r="N943" i="28"/>
  <c r="AF943" i="28"/>
  <c r="AG943" i="28"/>
  <c r="AH943" i="28"/>
  <c r="AI943" i="28"/>
  <c r="AJ943" i="28"/>
  <c r="AK943" i="28"/>
  <c r="AL943" i="28"/>
  <c r="AM943" i="28"/>
  <c r="AN943" i="28"/>
  <c r="AO943" i="28"/>
  <c r="AP943" i="28"/>
  <c r="AQ943" i="28"/>
  <c r="AR943" i="28"/>
  <c r="AS943" i="28"/>
  <c r="AT943" i="28"/>
  <c r="AU943" i="28"/>
  <c r="AV943" i="28"/>
  <c r="AW943" i="28"/>
  <c r="AX943" i="28"/>
  <c r="AY943" i="28"/>
  <c r="AZ943" i="28"/>
  <c r="BA943" i="28"/>
  <c r="BB943" i="28"/>
  <c r="BC943" i="28"/>
  <c r="BD943" i="28"/>
  <c r="BE943" i="28"/>
  <c r="BF943" i="28"/>
  <c r="BG943" i="28"/>
  <c r="BH943" i="28"/>
  <c r="AB944" i="28" l="1"/>
  <c r="L944" i="28"/>
  <c r="S944" i="28"/>
  <c r="Z944" i="28"/>
  <c r="AC944" i="28"/>
  <c r="X944" i="28"/>
  <c r="J945" i="28"/>
  <c r="AE944" i="28"/>
  <c r="O944" i="28"/>
  <c r="V944" i="28"/>
  <c r="M944" i="28"/>
  <c r="T944" i="28"/>
  <c r="AA944" i="28"/>
  <c r="K944" i="28"/>
  <c r="R944" i="28"/>
  <c r="Q944" i="28"/>
  <c r="Y944" i="28"/>
  <c r="AF944" i="28"/>
  <c r="P944" i="28"/>
  <c r="W944" i="28"/>
  <c r="I945" i="28"/>
  <c r="H945" i="28" s="1"/>
  <c r="AD944" i="28"/>
  <c r="N944" i="28"/>
  <c r="U944" i="28"/>
  <c r="AG944" i="28"/>
  <c r="AH944" i="28"/>
  <c r="AI944" i="28"/>
  <c r="AJ944" i="28"/>
  <c r="AK944" i="28"/>
  <c r="AL944" i="28"/>
  <c r="AM944" i="28"/>
  <c r="AN944" i="28"/>
  <c r="AO944" i="28"/>
  <c r="AP944" i="28"/>
  <c r="AQ944" i="28"/>
  <c r="AR944" i="28"/>
  <c r="AS944" i="28"/>
  <c r="AT944" i="28"/>
  <c r="AU944" i="28"/>
  <c r="AV944" i="28"/>
  <c r="AW944" i="28"/>
  <c r="AX944" i="28"/>
  <c r="AY944" i="28"/>
  <c r="AZ944" i="28"/>
  <c r="BA944" i="28"/>
  <c r="BB944" i="28"/>
  <c r="BC944" i="28"/>
  <c r="BD944" i="28"/>
  <c r="BE944" i="28"/>
  <c r="BF944" i="28"/>
  <c r="BG944" i="28"/>
  <c r="BH944" i="28"/>
  <c r="S945" i="28" l="1"/>
  <c r="Z945" i="28"/>
  <c r="Y945" i="28"/>
  <c r="P945" i="28"/>
  <c r="AF945" i="28"/>
  <c r="J946" i="28"/>
  <c r="AE945" i="28"/>
  <c r="O945" i="28"/>
  <c r="V945" i="28"/>
  <c r="U945" i="28"/>
  <c r="AA945" i="28"/>
  <c r="K945" i="28"/>
  <c r="R945" i="28"/>
  <c r="AG945" i="28"/>
  <c r="Q945" i="28"/>
  <c r="AB945" i="28"/>
  <c r="W945" i="28"/>
  <c r="I946" i="28"/>
  <c r="H946" i="28" s="1"/>
  <c r="AD945" i="28"/>
  <c r="N945" i="28"/>
  <c r="AC945" i="28"/>
  <c r="M945" i="28"/>
  <c r="L945" i="28"/>
  <c r="X945" i="28"/>
  <c r="T945" i="28"/>
  <c r="AH945" i="28"/>
  <c r="AI945" i="28"/>
  <c r="AJ945" i="28"/>
  <c r="AK945" i="28"/>
  <c r="AL945" i="28"/>
  <c r="AM945" i="28"/>
  <c r="AN945" i="28"/>
  <c r="AO945" i="28"/>
  <c r="AP945" i="28"/>
  <c r="AQ945" i="28"/>
  <c r="AR945" i="28"/>
  <c r="AS945" i="28"/>
  <c r="AT945" i="28"/>
  <c r="AU945" i="28"/>
  <c r="AV945" i="28"/>
  <c r="AW945" i="28"/>
  <c r="AX945" i="28"/>
  <c r="AY945" i="28"/>
  <c r="AZ945" i="28"/>
  <c r="BA945" i="28"/>
  <c r="BB945" i="28"/>
  <c r="BC945" i="28"/>
  <c r="BD945" i="28"/>
  <c r="BE945" i="28"/>
  <c r="BF945" i="28"/>
  <c r="BG945" i="28"/>
  <c r="BH945" i="28"/>
  <c r="V946" i="28" l="1"/>
  <c r="U946" i="28"/>
  <c r="X946" i="28"/>
  <c r="J947" i="28"/>
  <c r="AH946" i="28"/>
  <c r="R946" i="28"/>
  <c r="AG946" i="28"/>
  <c r="Q946" i="28"/>
  <c r="T946" i="28"/>
  <c r="S946" i="28"/>
  <c r="AA946" i="28"/>
  <c r="I947" i="28"/>
  <c r="H947" i="28" s="1"/>
  <c r="AD946" i="28"/>
  <c r="N946" i="28"/>
  <c r="AC946" i="28"/>
  <c r="M946" i="28"/>
  <c r="AF946" i="28"/>
  <c r="P946" i="28"/>
  <c r="W946" i="28"/>
  <c r="AE946" i="28"/>
  <c r="Z946" i="28"/>
  <c r="Y946" i="28"/>
  <c r="AB946" i="28"/>
  <c r="L946" i="28"/>
  <c r="K946" i="28"/>
  <c r="O946" i="28"/>
  <c r="AI946" i="28"/>
  <c r="AJ946" i="28"/>
  <c r="AK946" i="28"/>
  <c r="AL946" i="28"/>
  <c r="AM946" i="28"/>
  <c r="AN946" i="28"/>
  <c r="AO946" i="28"/>
  <c r="AP946" i="28"/>
  <c r="AQ946" i="28"/>
  <c r="AR946" i="28"/>
  <c r="AS946" i="28"/>
  <c r="AT946" i="28"/>
  <c r="AU946" i="28"/>
  <c r="AV946" i="28"/>
  <c r="AW946" i="28"/>
  <c r="AX946" i="28"/>
  <c r="AY946" i="28"/>
  <c r="AZ946" i="28"/>
  <c r="BA946" i="28"/>
  <c r="BB946" i="28"/>
  <c r="BC946" i="28"/>
  <c r="BD946" i="28"/>
  <c r="BE946" i="28"/>
  <c r="BF946" i="28"/>
  <c r="BG946" i="28"/>
  <c r="BH946" i="28"/>
  <c r="U947" i="28" l="1"/>
  <c r="AB947" i="28"/>
  <c r="L947" i="28"/>
  <c r="AE947" i="28"/>
  <c r="O947" i="28"/>
  <c r="R947" i="28"/>
  <c r="N947" i="28"/>
  <c r="AG947" i="28"/>
  <c r="Q947" i="28"/>
  <c r="X947" i="28"/>
  <c r="AA947" i="28"/>
  <c r="K947" i="28"/>
  <c r="I948" i="28"/>
  <c r="H948" i="28" s="1"/>
  <c r="Z947" i="28"/>
  <c r="AC947" i="28"/>
  <c r="M947" i="28"/>
  <c r="T947" i="28"/>
  <c r="J948" i="28"/>
  <c r="W947" i="28"/>
  <c r="V947" i="28"/>
  <c r="Y947" i="28"/>
  <c r="AF947" i="28"/>
  <c r="P947" i="28"/>
  <c r="AI947" i="28"/>
  <c r="S947" i="28"/>
  <c r="AH947" i="28"/>
  <c r="AD947" i="28"/>
  <c r="AJ947" i="28"/>
  <c r="AK947" i="28"/>
  <c r="AL947" i="28"/>
  <c r="AM947" i="28"/>
  <c r="AN947" i="28"/>
  <c r="AO947" i="28"/>
  <c r="AP947" i="28"/>
  <c r="AQ947" i="28"/>
  <c r="AR947" i="28"/>
  <c r="AS947" i="28"/>
  <c r="AT947" i="28"/>
  <c r="AU947" i="28"/>
  <c r="AV947" i="28"/>
  <c r="AW947" i="28"/>
  <c r="AX947" i="28"/>
  <c r="AY947" i="28"/>
  <c r="AZ947" i="28"/>
  <c r="BA947" i="28"/>
  <c r="BB947" i="28"/>
  <c r="BC947" i="28"/>
  <c r="BD947" i="28"/>
  <c r="BE947" i="28"/>
  <c r="BF947" i="28"/>
  <c r="BG947" i="28"/>
  <c r="BH947" i="28"/>
  <c r="AB948" i="28" l="1"/>
  <c r="L948" i="28"/>
  <c r="AI948" i="28"/>
  <c r="S948" i="28"/>
  <c r="Z948" i="28"/>
  <c r="X948" i="28"/>
  <c r="J949" i="28"/>
  <c r="AE948" i="28"/>
  <c r="O948" i="28"/>
  <c r="V948" i="28"/>
  <c r="AC948" i="28"/>
  <c r="U948" i="28"/>
  <c r="AJ948" i="28"/>
  <c r="T948" i="28"/>
  <c r="AA948" i="28"/>
  <c r="K948" i="28"/>
  <c r="AH948" i="28"/>
  <c r="R948" i="28"/>
  <c r="M948" i="28"/>
  <c r="Y948" i="28"/>
  <c r="AF948" i="28"/>
  <c r="P948" i="28"/>
  <c r="W948" i="28"/>
  <c r="I949" i="28"/>
  <c r="H949" i="28" s="1"/>
  <c r="AD948" i="28"/>
  <c r="N948" i="28"/>
  <c r="AG948" i="28"/>
  <c r="Q948" i="28"/>
  <c r="AK948" i="28"/>
  <c r="AL948" i="28"/>
  <c r="AM948" i="28"/>
  <c r="AN948" i="28"/>
  <c r="AO948" i="28"/>
  <c r="AP948" i="28"/>
  <c r="AQ948" i="28"/>
  <c r="AR948" i="28"/>
  <c r="AS948" i="28"/>
  <c r="AT948" i="28"/>
  <c r="AU948" i="28"/>
  <c r="AV948" i="28"/>
  <c r="AW948" i="28"/>
  <c r="AX948" i="28"/>
  <c r="AY948" i="28"/>
  <c r="AZ948" i="28"/>
  <c r="BA948" i="28"/>
  <c r="BB948" i="28"/>
  <c r="BC948" i="28"/>
  <c r="BD948" i="28"/>
  <c r="BE948" i="28"/>
  <c r="BF948" i="28"/>
  <c r="BG948" i="28"/>
  <c r="BH948" i="28"/>
  <c r="AI949" i="28" l="1"/>
  <c r="S949" i="28"/>
  <c r="Z949" i="28"/>
  <c r="Y949" i="28"/>
  <c r="AJ949" i="28"/>
  <c r="AB949" i="28"/>
  <c r="J950" i="28"/>
  <c r="AE949" i="28"/>
  <c r="O949" i="28"/>
  <c r="V949" i="28"/>
  <c r="AK949" i="28"/>
  <c r="U949" i="28"/>
  <c r="T949" i="28"/>
  <c r="AF949" i="28"/>
  <c r="AA949" i="28"/>
  <c r="K949" i="28"/>
  <c r="AH949" i="28"/>
  <c r="R949" i="28"/>
  <c r="AG949" i="28"/>
  <c r="Q949" i="28"/>
  <c r="X949" i="28"/>
  <c r="P949" i="28"/>
  <c r="W949" i="28"/>
  <c r="I950" i="28"/>
  <c r="H950" i="28" s="1"/>
  <c r="AD949" i="28"/>
  <c r="N949" i="28"/>
  <c r="AC949" i="28"/>
  <c r="M949" i="28"/>
  <c r="L949" i="28"/>
  <c r="AL949" i="28"/>
  <c r="AM949" i="28"/>
  <c r="AN949" i="28"/>
  <c r="AO949" i="28"/>
  <c r="AP949" i="28"/>
  <c r="AQ949" i="28"/>
  <c r="AR949" i="28"/>
  <c r="AS949" i="28"/>
  <c r="AT949" i="28"/>
  <c r="AU949" i="28"/>
  <c r="AV949" i="28"/>
  <c r="AW949" i="28"/>
  <c r="AX949" i="28"/>
  <c r="AY949" i="28"/>
  <c r="AZ949" i="28"/>
  <c r="BA949" i="28"/>
  <c r="BB949" i="28"/>
  <c r="BC949" i="28"/>
  <c r="BD949" i="28"/>
  <c r="BE949" i="28"/>
  <c r="BF949" i="28"/>
  <c r="BG949" i="28"/>
  <c r="BH949" i="28"/>
  <c r="AL950" i="28" l="1"/>
  <c r="V950" i="28"/>
  <c r="AK950" i="28"/>
  <c r="U950" i="28"/>
  <c r="X950" i="28"/>
  <c r="J951" i="28"/>
  <c r="K950" i="28"/>
  <c r="AH950" i="28"/>
  <c r="R950" i="28"/>
  <c r="AG950" i="28"/>
  <c r="Q950" i="28"/>
  <c r="AJ950" i="28"/>
  <c r="T950" i="28"/>
  <c r="AI950" i="28"/>
  <c r="AA950" i="28"/>
  <c r="I951" i="28"/>
  <c r="H951" i="28" s="1"/>
  <c r="AD950" i="28"/>
  <c r="N950" i="28"/>
  <c r="AC950" i="28"/>
  <c r="M950" i="28"/>
  <c r="AF950" i="28"/>
  <c r="P950" i="28"/>
  <c r="S950" i="28"/>
  <c r="AE950" i="28"/>
  <c r="W950" i="28"/>
  <c r="Z950" i="28"/>
  <c r="Y950" i="28"/>
  <c r="AB950" i="28"/>
  <c r="L950" i="28"/>
  <c r="O950" i="28"/>
  <c r="AM950" i="28"/>
  <c r="AN950" i="28"/>
  <c r="AO950" i="28"/>
  <c r="AP950" i="28"/>
  <c r="AQ950" i="28"/>
  <c r="AR950" i="28"/>
  <c r="AS950" i="28"/>
  <c r="AT950" i="28"/>
  <c r="AU950" i="28"/>
  <c r="AV950" i="28"/>
  <c r="AW950" i="28"/>
  <c r="AX950" i="28"/>
  <c r="AY950" i="28"/>
  <c r="AZ950" i="28"/>
  <c r="BA950" i="28"/>
  <c r="BB950" i="28"/>
  <c r="BC950" i="28"/>
  <c r="BD950" i="28"/>
  <c r="BE950" i="28"/>
  <c r="BF950" i="28"/>
  <c r="BG950" i="28"/>
  <c r="BH950" i="28"/>
  <c r="AK951" i="28" l="1"/>
  <c r="U951" i="28"/>
  <c r="X951" i="28"/>
  <c r="J952" i="28"/>
  <c r="AE951" i="28"/>
  <c r="O951" i="28"/>
  <c r="AD951" i="28"/>
  <c r="Z951" i="28"/>
  <c r="AG951" i="28"/>
  <c r="Q951" i="28"/>
  <c r="AJ951" i="28"/>
  <c r="T951" i="28"/>
  <c r="AA951" i="28"/>
  <c r="K951" i="28"/>
  <c r="N951" i="28"/>
  <c r="AL951" i="28"/>
  <c r="V951" i="28"/>
  <c r="AC951" i="28"/>
  <c r="M951" i="28"/>
  <c r="AF951" i="28"/>
  <c r="P951" i="28"/>
  <c r="AM951" i="28"/>
  <c r="W951" i="28"/>
  <c r="I952" i="28"/>
  <c r="H952" i="28" s="1"/>
  <c r="AH951" i="28"/>
  <c r="Y951" i="28"/>
  <c r="AB951" i="28"/>
  <c r="L951" i="28"/>
  <c r="AI951" i="28"/>
  <c r="S951" i="28"/>
  <c r="R951" i="28"/>
  <c r="AN951" i="28"/>
  <c r="AO951" i="28"/>
  <c r="AP951" i="28"/>
  <c r="AQ951" i="28"/>
  <c r="AR951" i="28"/>
  <c r="AS951" i="28"/>
  <c r="AT951" i="28"/>
  <c r="AU951" i="28"/>
  <c r="AV951" i="28"/>
  <c r="AW951" i="28"/>
  <c r="AX951" i="28"/>
  <c r="AY951" i="28"/>
  <c r="AZ951" i="28"/>
  <c r="BA951" i="28"/>
  <c r="BB951" i="28"/>
  <c r="BC951" i="28"/>
  <c r="BD951" i="28"/>
  <c r="BE951" i="28"/>
  <c r="BF951" i="28"/>
  <c r="BG951" i="28"/>
  <c r="BH951" i="28"/>
  <c r="AB952" i="28" l="1"/>
  <c r="L952" i="28"/>
  <c r="AI952" i="28"/>
  <c r="S952" i="28"/>
  <c r="Z952" i="28"/>
  <c r="AK952" i="28"/>
  <c r="AC952" i="28"/>
  <c r="AN952" i="28"/>
  <c r="X952" i="28"/>
  <c r="J953" i="28"/>
  <c r="AE952" i="28"/>
  <c r="O952" i="28"/>
  <c r="AL952" i="28"/>
  <c r="V952" i="28"/>
  <c r="U952" i="28"/>
  <c r="AG952" i="28"/>
  <c r="AJ952" i="28"/>
  <c r="T952" i="28"/>
  <c r="AA952" i="28"/>
  <c r="K952" i="28"/>
  <c r="AH952" i="28"/>
  <c r="R952" i="28"/>
  <c r="Y952" i="28"/>
  <c r="AF952" i="28"/>
  <c r="P952" i="28"/>
  <c r="AM952" i="28"/>
  <c r="W952" i="28"/>
  <c r="I953" i="28"/>
  <c r="H953" i="28" s="1"/>
  <c r="AD952" i="28"/>
  <c r="N952" i="28"/>
  <c r="Q952" i="28"/>
  <c r="M952" i="28"/>
  <c r="AO952" i="28"/>
  <c r="AP952" i="28"/>
  <c r="AQ952" i="28"/>
  <c r="AR952" i="28"/>
  <c r="AS952" i="28"/>
  <c r="AT952" i="28"/>
  <c r="AU952" i="28"/>
  <c r="AV952" i="28"/>
  <c r="AW952" i="28"/>
  <c r="AX952" i="28"/>
  <c r="AY952" i="28"/>
  <c r="AZ952" i="28"/>
  <c r="BA952" i="28"/>
  <c r="BB952" i="28"/>
  <c r="BC952" i="28"/>
  <c r="BD952" i="28"/>
  <c r="BE952" i="28"/>
  <c r="BF952" i="28"/>
  <c r="BG952" i="28"/>
  <c r="BH952" i="28"/>
  <c r="AI953" i="28" l="1"/>
  <c r="S953" i="28"/>
  <c r="Z953" i="28"/>
  <c r="AO953" i="28"/>
  <c r="Y953" i="28"/>
  <c r="AF953" i="28"/>
  <c r="AN953" i="28"/>
  <c r="X953" i="28"/>
  <c r="J954" i="28"/>
  <c r="AE953" i="28"/>
  <c r="O953" i="28"/>
  <c r="AL953" i="28"/>
  <c r="V953" i="28"/>
  <c r="AK953" i="28"/>
  <c r="U953" i="28"/>
  <c r="AJ953" i="28"/>
  <c r="P953" i="28"/>
  <c r="AA953" i="28"/>
  <c r="K953" i="28"/>
  <c r="AH953" i="28"/>
  <c r="R953" i="28"/>
  <c r="AG953" i="28"/>
  <c r="Q953" i="28"/>
  <c r="T953" i="28"/>
  <c r="L953" i="28"/>
  <c r="AM953" i="28"/>
  <c r="W953" i="28"/>
  <c r="I954" i="28"/>
  <c r="H954" i="28" s="1"/>
  <c r="AD953" i="28"/>
  <c r="N953" i="28"/>
  <c r="AC953" i="28"/>
  <c r="M953" i="28"/>
  <c r="AB953" i="28"/>
  <c r="AP953" i="28"/>
  <c r="AQ953" i="28"/>
  <c r="AR953" i="28"/>
  <c r="AS953" i="28"/>
  <c r="AT953" i="28"/>
  <c r="AU953" i="28"/>
  <c r="AV953" i="28"/>
  <c r="AW953" i="28"/>
  <c r="AX953" i="28"/>
  <c r="AY953" i="28"/>
  <c r="AZ953" i="28"/>
  <c r="BA953" i="28"/>
  <c r="BB953" i="28"/>
  <c r="BC953" i="28"/>
  <c r="BD953" i="28"/>
  <c r="BE953" i="28"/>
  <c r="BF953" i="28"/>
  <c r="BG953" i="28"/>
  <c r="BH953" i="28"/>
  <c r="AL954" i="28" l="1"/>
  <c r="V954" i="28"/>
  <c r="AK954" i="28"/>
  <c r="U954" i="28"/>
  <c r="AN954" i="28"/>
  <c r="X954" i="28"/>
  <c r="J955" i="28"/>
  <c r="K954" i="28"/>
  <c r="W954" i="28"/>
  <c r="AH954" i="28"/>
  <c r="R954" i="28"/>
  <c r="AG954" i="28"/>
  <c r="Q954" i="28"/>
  <c r="AJ954" i="28"/>
  <c r="T954" i="28"/>
  <c r="AM954" i="28"/>
  <c r="AI954" i="28"/>
  <c r="I955" i="28"/>
  <c r="H955" i="28" s="1"/>
  <c r="AD954" i="28"/>
  <c r="N954" i="28"/>
  <c r="AC954" i="28"/>
  <c r="M954" i="28"/>
  <c r="AF954" i="28"/>
  <c r="P954" i="28"/>
  <c r="AE954" i="28"/>
  <c r="S954" i="28"/>
  <c r="AP954" i="28"/>
  <c r="Z954" i="28"/>
  <c r="AO954" i="28"/>
  <c r="Y954" i="28"/>
  <c r="AB954" i="28"/>
  <c r="L954" i="28"/>
  <c r="O954" i="28"/>
  <c r="AA954" i="28"/>
  <c r="AQ954" i="28"/>
  <c r="AR954" i="28"/>
  <c r="AS954" i="28"/>
  <c r="AT954" i="28"/>
  <c r="AU954" i="28"/>
  <c r="AV954" i="28"/>
  <c r="AW954" i="28"/>
  <c r="AX954" i="28"/>
  <c r="AY954" i="28"/>
  <c r="AZ954" i="28"/>
  <c r="BA954" i="28"/>
  <c r="BB954" i="28"/>
  <c r="BC954" i="28"/>
  <c r="BD954" i="28"/>
  <c r="BE954" i="28"/>
  <c r="BF954" i="28"/>
  <c r="BG954" i="28"/>
  <c r="BH954" i="28"/>
  <c r="AK955" i="28" l="1"/>
  <c r="U955" i="28"/>
  <c r="AN955" i="28"/>
  <c r="X955" i="28"/>
  <c r="J956" i="28"/>
  <c r="AE955" i="28"/>
  <c r="O955" i="28"/>
  <c r="Z955" i="28"/>
  <c r="R955" i="28"/>
  <c r="AG955" i="28"/>
  <c r="Q955" i="28"/>
  <c r="AJ955" i="28"/>
  <c r="T955" i="28"/>
  <c r="AQ955" i="28"/>
  <c r="AA955" i="28"/>
  <c r="K955" i="28"/>
  <c r="N955" i="28"/>
  <c r="I956" i="28"/>
  <c r="H956" i="28" s="1"/>
  <c r="AC955" i="28"/>
  <c r="M955" i="28"/>
  <c r="AF955" i="28"/>
  <c r="P955" i="28"/>
  <c r="AM955" i="28"/>
  <c r="W955" i="28"/>
  <c r="AL955" i="28"/>
  <c r="AD955" i="28"/>
  <c r="AO955" i="28"/>
  <c r="Y955" i="28"/>
  <c r="AB955" i="28"/>
  <c r="L955" i="28"/>
  <c r="AI955" i="28"/>
  <c r="S955" i="28"/>
  <c r="AP955" i="28"/>
  <c r="V955" i="28"/>
  <c r="AH955" i="28"/>
  <c r="AR955" i="28"/>
  <c r="AS955" i="28"/>
  <c r="AT955" i="28"/>
  <c r="AU955" i="28"/>
  <c r="AV955" i="28"/>
  <c r="AW955" i="28"/>
  <c r="AX955" i="28"/>
  <c r="AY955" i="28"/>
  <c r="AZ955" i="28"/>
  <c r="BA955" i="28"/>
  <c r="BB955" i="28"/>
  <c r="BC955" i="28"/>
  <c r="BD955" i="28"/>
  <c r="BE955" i="28"/>
  <c r="BF955" i="28"/>
  <c r="BG955" i="28"/>
  <c r="BH955" i="28"/>
  <c r="AR956" i="28" l="1"/>
  <c r="AB956" i="28"/>
  <c r="L956" i="28"/>
  <c r="AI956" i="28"/>
  <c r="S956" i="28"/>
  <c r="AP956" i="28"/>
  <c r="Z956" i="28"/>
  <c r="AG956" i="28"/>
  <c r="Y956" i="28"/>
  <c r="AN956" i="28"/>
  <c r="X956" i="28"/>
  <c r="J957" i="28"/>
  <c r="AE956" i="28"/>
  <c r="O956" i="28"/>
  <c r="AL956" i="28"/>
  <c r="V956" i="28"/>
  <c r="AK956" i="28"/>
  <c r="Q956" i="28"/>
  <c r="AJ956" i="28"/>
  <c r="T956" i="28"/>
  <c r="AQ956" i="28"/>
  <c r="AA956" i="28"/>
  <c r="K956" i="28"/>
  <c r="AH956" i="28"/>
  <c r="R956" i="28"/>
  <c r="U956" i="28"/>
  <c r="AC956" i="28"/>
  <c r="M956" i="28"/>
  <c r="AF956" i="28"/>
  <c r="P956" i="28"/>
  <c r="AM956" i="28"/>
  <c r="W956" i="28"/>
  <c r="I957" i="28"/>
  <c r="H957" i="28" s="1"/>
  <c r="AD956" i="28"/>
  <c r="N956" i="28"/>
  <c r="AO956" i="28"/>
  <c r="AS956" i="28"/>
  <c r="AT956" i="28"/>
  <c r="AU956" i="28"/>
  <c r="AV956" i="28"/>
  <c r="AW956" i="28"/>
  <c r="AX956" i="28"/>
  <c r="AY956" i="28"/>
  <c r="AZ956" i="28"/>
  <c r="BA956" i="28"/>
  <c r="BB956" i="28"/>
  <c r="BC956" i="28"/>
  <c r="BD956" i="28"/>
  <c r="BE956" i="28"/>
  <c r="BF956" i="28"/>
  <c r="BG956" i="28"/>
  <c r="BH956" i="28"/>
  <c r="AI957" i="28" l="1"/>
  <c r="S957" i="28"/>
  <c r="AP957" i="28"/>
  <c r="Z957" i="28"/>
  <c r="AO957" i="28"/>
  <c r="Y957" i="28"/>
  <c r="AR957" i="28"/>
  <c r="T957" i="28"/>
  <c r="J958" i="28"/>
  <c r="AE957" i="28"/>
  <c r="O957" i="28"/>
  <c r="AL957" i="28"/>
  <c r="V957" i="28"/>
  <c r="AK957" i="28"/>
  <c r="U957" i="28"/>
  <c r="AF957" i="28"/>
  <c r="AB957" i="28"/>
  <c r="AN957" i="28"/>
  <c r="AQ957" i="28"/>
  <c r="AA957" i="28"/>
  <c r="K957" i="28"/>
  <c r="AH957" i="28"/>
  <c r="R957" i="28"/>
  <c r="AG957" i="28"/>
  <c r="Q957" i="28"/>
  <c r="P957" i="28"/>
  <c r="L957" i="28"/>
  <c r="X957" i="28"/>
  <c r="AM957" i="28"/>
  <c r="W957" i="28"/>
  <c r="I958" i="28"/>
  <c r="H958" i="28" s="1"/>
  <c r="AD957" i="28"/>
  <c r="N957" i="28"/>
  <c r="AS957" i="28"/>
  <c r="AC957" i="28"/>
  <c r="M957" i="28"/>
  <c r="AJ957" i="28"/>
  <c r="AT957" i="28"/>
  <c r="AU957" i="28"/>
  <c r="AV957" i="28"/>
  <c r="AW957" i="28"/>
  <c r="AX957" i="28"/>
  <c r="AY957" i="28"/>
  <c r="AZ957" i="28"/>
  <c r="BA957" i="28"/>
  <c r="BB957" i="28"/>
  <c r="BC957" i="28"/>
  <c r="BD957" i="28"/>
  <c r="BE957" i="28"/>
  <c r="BF957" i="28"/>
  <c r="BG957" i="28"/>
  <c r="BH957" i="28"/>
  <c r="AL958" i="28" l="1"/>
  <c r="V958" i="28"/>
  <c r="AK958" i="28"/>
  <c r="U958" i="28"/>
  <c r="AN958" i="28"/>
  <c r="X958" i="28"/>
  <c r="O958" i="28"/>
  <c r="J959" i="28"/>
  <c r="AH958" i="28"/>
  <c r="R958" i="28"/>
  <c r="AG958" i="28"/>
  <c r="Q958" i="28"/>
  <c r="AJ958" i="28"/>
  <c r="T958" i="28"/>
  <c r="AQ958" i="28"/>
  <c r="AM958" i="28"/>
  <c r="AE958" i="28"/>
  <c r="I959" i="28"/>
  <c r="H959" i="28" s="1"/>
  <c r="AT958" i="28"/>
  <c r="AD958" i="28"/>
  <c r="N958" i="28"/>
  <c r="AS958" i="28"/>
  <c r="AC958" i="28"/>
  <c r="M958" i="28"/>
  <c r="AF958" i="28"/>
  <c r="P958" i="28"/>
  <c r="AA958" i="28"/>
  <c r="W958" i="28"/>
  <c r="AI958" i="28"/>
  <c r="AP958" i="28"/>
  <c r="Z958" i="28"/>
  <c r="AO958" i="28"/>
  <c r="Y958" i="28"/>
  <c r="AR958" i="28"/>
  <c r="AB958" i="28"/>
  <c r="L958" i="28"/>
  <c r="K958" i="28"/>
  <c r="S958" i="28"/>
  <c r="AU958" i="28"/>
  <c r="AV958" i="28"/>
  <c r="AW958" i="28"/>
  <c r="AX958" i="28"/>
  <c r="AY958" i="28"/>
  <c r="AZ958" i="28"/>
  <c r="BA958" i="28"/>
  <c r="BB958" i="28"/>
  <c r="BC958" i="28"/>
  <c r="BD958" i="28"/>
  <c r="BE958" i="28"/>
  <c r="BF958" i="28"/>
  <c r="BG958" i="28"/>
  <c r="BH958" i="28"/>
  <c r="AK959" i="28" l="1"/>
  <c r="U959" i="28"/>
  <c r="AN959" i="28"/>
  <c r="X959" i="28"/>
  <c r="J960" i="28"/>
  <c r="AU959" i="28"/>
  <c r="AE959" i="28"/>
  <c r="O959" i="28"/>
  <c r="V959" i="28"/>
  <c r="R959" i="28"/>
  <c r="AD959" i="28"/>
  <c r="AG959" i="28"/>
  <c r="Q959" i="28"/>
  <c r="AJ959" i="28"/>
  <c r="T959" i="28"/>
  <c r="AQ959" i="28"/>
  <c r="AA959" i="28"/>
  <c r="K959" i="28"/>
  <c r="Z959" i="28"/>
  <c r="AP959" i="28"/>
  <c r="N959" i="28"/>
  <c r="AS959" i="28"/>
  <c r="AC959" i="28"/>
  <c r="M959" i="28"/>
  <c r="AF959" i="28"/>
  <c r="P959" i="28"/>
  <c r="AM959" i="28"/>
  <c r="W959" i="28"/>
  <c r="I960" i="28"/>
  <c r="H960" i="28" s="1"/>
  <c r="AO959" i="28"/>
  <c r="Y959" i="28"/>
  <c r="AR959" i="28"/>
  <c r="AB959" i="28"/>
  <c r="L959" i="28"/>
  <c r="AI959" i="28"/>
  <c r="S959" i="28"/>
  <c r="AL959" i="28"/>
  <c r="AH959" i="28"/>
  <c r="AT959" i="28"/>
  <c r="AV959" i="28"/>
  <c r="AW959" i="28"/>
  <c r="AX959" i="28"/>
  <c r="AY959" i="28"/>
  <c r="AZ959" i="28"/>
  <c r="BA959" i="28"/>
  <c r="BB959" i="28"/>
  <c r="BC959" i="28"/>
  <c r="BD959" i="28"/>
  <c r="BE959" i="28"/>
  <c r="BF959" i="28"/>
  <c r="BG959" i="28"/>
  <c r="BH959" i="28"/>
  <c r="AR960" i="28" l="1"/>
  <c r="AB960" i="28"/>
  <c r="L960" i="28"/>
  <c r="AI960" i="28"/>
  <c r="S960" i="28"/>
  <c r="AP960" i="28"/>
  <c r="Z960" i="28"/>
  <c r="AC960" i="28"/>
  <c r="AN960" i="28"/>
  <c r="X960" i="28"/>
  <c r="J961" i="28"/>
  <c r="AU960" i="28"/>
  <c r="AE960" i="28"/>
  <c r="O960" i="28"/>
  <c r="AL960" i="28"/>
  <c r="V960" i="28"/>
  <c r="AG960" i="28"/>
  <c r="M960" i="28"/>
  <c r="AO960" i="28"/>
  <c r="AJ960" i="28"/>
  <c r="T960" i="28"/>
  <c r="AQ960" i="28"/>
  <c r="AA960" i="28"/>
  <c r="K960" i="28"/>
  <c r="AH960" i="28"/>
  <c r="R960" i="28"/>
  <c r="Q960" i="28"/>
  <c r="Y960" i="28"/>
  <c r="AV960" i="28"/>
  <c r="AF960" i="28"/>
  <c r="P960" i="28"/>
  <c r="AM960" i="28"/>
  <c r="W960" i="28"/>
  <c r="I961" i="28"/>
  <c r="H961" i="28" s="1"/>
  <c r="AT960" i="28"/>
  <c r="AD960" i="28"/>
  <c r="N960" i="28"/>
  <c r="AS960" i="28"/>
  <c r="U960" i="28"/>
  <c r="AK960" i="28"/>
  <c r="AW960" i="28"/>
  <c r="AX960" i="28"/>
  <c r="AY960" i="28"/>
  <c r="AZ960" i="28"/>
  <c r="BA960" i="28"/>
  <c r="BB960" i="28"/>
  <c r="BC960" i="28"/>
  <c r="BD960" i="28"/>
  <c r="BE960" i="28"/>
  <c r="BF960" i="28"/>
  <c r="BG960" i="28"/>
  <c r="BH960" i="28"/>
  <c r="AI961" i="28" l="1"/>
  <c r="S961" i="28"/>
  <c r="AP961" i="28"/>
  <c r="Z961" i="28"/>
  <c r="AO961" i="28"/>
  <c r="Y961" i="28"/>
  <c r="P961" i="28"/>
  <c r="J962" i="28"/>
  <c r="AU961" i="28"/>
  <c r="AE961" i="28"/>
  <c r="O961" i="28"/>
  <c r="AL961" i="28"/>
  <c r="V961" i="28"/>
  <c r="AK961" i="28"/>
  <c r="U961" i="28"/>
  <c r="AR961" i="28"/>
  <c r="AN961" i="28"/>
  <c r="AJ961" i="28"/>
  <c r="AQ961" i="28"/>
  <c r="AA961" i="28"/>
  <c r="K961" i="28"/>
  <c r="AH961" i="28"/>
  <c r="R961" i="28"/>
  <c r="AW961" i="28"/>
  <c r="AG961" i="28"/>
  <c r="Q961" i="28"/>
  <c r="AB961" i="28"/>
  <c r="X961" i="28"/>
  <c r="T961" i="28"/>
  <c r="AM961" i="28"/>
  <c r="W961" i="28"/>
  <c r="I962" i="28"/>
  <c r="H962" i="28" s="1"/>
  <c r="AT961" i="28"/>
  <c r="AD961" i="28"/>
  <c r="N961" i="28"/>
  <c r="AS961" i="28"/>
  <c r="AC961" i="28"/>
  <c r="M961" i="28"/>
  <c r="L961" i="28"/>
  <c r="AF961" i="28"/>
  <c r="AV961" i="28"/>
  <c r="AX961" i="28"/>
  <c r="AY961" i="28"/>
  <c r="AZ961" i="28"/>
  <c r="BA961" i="28"/>
  <c r="BB961" i="28"/>
  <c r="BC961" i="28"/>
  <c r="BD961" i="28"/>
  <c r="BE961" i="28"/>
  <c r="BF961" i="28"/>
  <c r="BG961" i="28"/>
  <c r="BH961" i="28"/>
  <c r="AL962" i="28" l="1"/>
  <c r="V962" i="28"/>
  <c r="AK962" i="28"/>
  <c r="U962" i="28"/>
  <c r="AN962" i="28"/>
  <c r="X962" i="28"/>
  <c r="AI962" i="28"/>
  <c r="J963" i="28"/>
  <c r="AX962" i="28"/>
  <c r="AH962" i="28"/>
  <c r="R962" i="28"/>
  <c r="AW962" i="28"/>
  <c r="AG962" i="28"/>
  <c r="Q962" i="28"/>
  <c r="AJ962" i="28"/>
  <c r="T962" i="28"/>
  <c r="AM962" i="28"/>
  <c r="S962" i="28"/>
  <c r="AU962" i="28"/>
  <c r="AA962" i="28"/>
  <c r="I963" i="28"/>
  <c r="H963" i="28" s="1"/>
  <c r="AT962" i="28"/>
  <c r="AD962" i="28"/>
  <c r="N962" i="28"/>
  <c r="AS962" i="28"/>
  <c r="AC962" i="28"/>
  <c r="M962" i="28"/>
  <c r="AV962" i="28"/>
  <c r="AF962" i="28"/>
  <c r="P962" i="28"/>
  <c r="W962" i="28"/>
  <c r="AQ962" i="28"/>
  <c r="AE962" i="28"/>
  <c r="AP962" i="28"/>
  <c r="Z962" i="28"/>
  <c r="AO962" i="28"/>
  <c r="Y962" i="28"/>
  <c r="AR962" i="28"/>
  <c r="AB962" i="28"/>
  <c r="L962" i="28"/>
  <c r="K962" i="28"/>
  <c r="O962" i="28"/>
  <c r="AY962" i="28"/>
  <c r="AZ962" i="28"/>
  <c r="BA962" i="28"/>
  <c r="BB962" i="28"/>
  <c r="BC962" i="28"/>
  <c r="BD962" i="28"/>
  <c r="BE962" i="28"/>
  <c r="BF962" i="28"/>
  <c r="BG962" i="28"/>
  <c r="BH962" i="28"/>
  <c r="AK963" i="28" l="1"/>
  <c r="U963" i="28"/>
  <c r="AN963" i="28"/>
  <c r="X963" i="28"/>
  <c r="J964" i="28"/>
  <c r="AU963" i="28"/>
  <c r="AE963" i="28"/>
  <c r="O963" i="28"/>
  <c r="R963" i="28"/>
  <c r="AD963" i="28"/>
  <c r="AP963" i="28"/>
  <c r="AW963" i="28"/>
  <c r="AG963" i="28"/>
  <c r="Q963" i="28"/>
  <c r="AJ963" i="28"/>
  <c r="T963" i="28"/>
  <c r="AQ963" i="28"/>
  <c r="AA963" i="28"/>
  <c r="K963" i="28"/>
  <c r="AL963" i="28"/>
  <c r="N963" i="28"/>
  <c r="Z963" i="28"/>
  <c r="AS963" i="28"/>
  <c r="AC963" i="28"/>
  <c r="M963" i="28"/>
  <c r="AV963" i="28"/>
  <c r="AF963" i="28"/>
  <c r="P963" i="28"/>
  <c r="AM963" i="28"/>
  <c r="W963" i="28"/>
  <c r="AX963" i="28"/>
  <c r="I964" i="28"/>
  <c r="H964" i="28" s="1"/>
  <c r="V963" i="28"/>
  <c r="AO963" i="28"/>
  <c r="Y963" i="28"/>
  <c r="AR963" i="28"/>
  <c r="AB963" i="28"/>
  <c r="L963" i="28"/>
  <c r="AY963" i="28"/>
  <c r="AI963" i="28"/>
  <c r="S963" i="28"/>
  <c r="AH963" i="28"/>
  <c r="AT963" i="28"/>
  <c r="AZ963" i="28"/>
  <c r="BA963" i="28"/>
  <c r="BB963" i="28"/>
  <c r="BC963" i="28"/>
  <c r="BD963" i="28"/>
  <c r="BE963" i="28"/>
  <c r="BF963" i="28"/>
  <c r="BG963" i="28"/>
  <c r="BH963" i="28"/>
  <c r="AR964" i="28" l="1"/>
  <c r="AB964" i="28"/>
  <c r="L964" i="28"/>
  <c r="AY964" i="28"/>
  <c r="AI964" i="28"/>
  <c r="S964" i="28"/>
  <c r="AP964" i="28"/>
  <c r="Z964" i="28"/>
  <c r="AS964" i="28"/>
  <c r="AO964" i="28"/>
  <c r="AN964" i="28"/>
  <c r="X964" i="28"/>
  <c r="J965" i="28"/>
  <c r="AU964" i="28"/>
  <c r="AE964" i="28"/>
  <c r="O964" i="28"/>
  <c r="AL964" i="28"/>
  <c r="V964" i="28"/>
  <c r="AC964" i="28"/>
  <c r="Y964" i="28"/>
  <c r="AK964" i="28"/>
  <c r="AZ964" i="28"/>
  <c r="AJ964" i="28"/>
  <c r="T964" i="28"/>
  <c r="AQ964" i="28"/>
  <c r="AA964" i="28"/>
  <c r="K964" i="28"/>
  <c r="AX964" i="28"/>
  <c r="AH964" i="28"/>
  <c r="R964" i="28"/>
  <c r="M964" i="28"/>
  <c r="AW964" i="28"/>
  <c r="U964" i="28"/>
  <c r="AV964" i="28"/>
  <c r="AF964" i="28"/>
  <c r="P964" i="28"/>
  <c r="AM964" i="28"/>
  <c r="W964" i="28"/>
  <c r="I965" i="28"/>
  <c r="H965" i="28" s="1"/>
  <c r="AT964" i="28"/>
  <c r="AD964" i="28"/>
  <c r="N964" i="28"/>
  <c r="Q964" i="28"/>
  <c r="AG964" i="28"/>
  <c r="BA964" i="28"/>
  <c r="BB964" i="28"/>
  <c r="BC964" i="28"/>
  <c r="BD964" i="28"/>
  <c r="BE964" i="28"/>
  <c r="BF964" i="28"/>
  <c r="BG964" i="28"/>
  <c r="BH964" i="28"/>
  <c r="AY965" i="28" l="1"/>
  <c r="AI965" i="28"/>
  <c r="S965" i="28"/>
  <c r="AP965" i="28"/>
  <c r="Z965" i="28"/>
  <c r="AO965" i="28"/>
  <c r="Y965" i="28"/>
  <c r="AJ965" i="28"/>
  <c r="AV965" i="28"/>
  <c r="L965" i="28"/>
  <c r="J966" i="28"/>
  <c r="AU965" i="28"/>
  <c r="AE965" i="28"/>
  <c r="O965" i="28"/>
  <c r="AL965" i="28"/>
  <c r="V965" i="28"/>
  <c r="BA965" i="28"/>
  <c r="AK965" i="28"/>
  <c r="U965" i="28"/>
  <c r="AN965" i="28"/>
  <c r="T965" i="28"/>
  <c r="AF965" i="28"/>
  <c r="AQ965" i="28"/>
  <c r="AA965" i="28"/>
  <c r="K965" i="28"/>
  <c r="AX965" i="28"/>
  <c r="AH965" i="28"/>
  <c r="R965" i="28"/>
  <c r="AW965" i="28"/>
  <c r="AG965" i="28"/>
  <c r="Q965" i="28"/>
  <c r="X965" i="28"/>
  <c r="P965" i="28"/>
  <c r="AM965" i="28"/>
  <c r="W965" i="28"/>
  <c r="I966" i="28"/>
  <c r="H966" i="28" s="1"/>
  <c r="AT965" i="28"/>
  <c r="AD965" i="28"/>
  <c r="N965" i="28"/>
  <c r="AS965" i="28"/>
  <c r="AC965" i="28"/>
  <c r="M965" i="28"/>
  <c r="AZ965" i="28"/>
  <c r="AB965" i="28"/>
  <c r="AR965" i="28"/>
  <c r="BB965" i="28"/>
  <c r="BC965" i="28"/>
  <c r="BD965" i="28"/>
  <c r="BE965" i="28"/>
  <c r="BF965" i="28"/>
  <c r="BG965" i="28"/>
  <c r="BH965" i="28"/>
  <c r="BB966" i="28" l="1"/>
  <c r="AL966" i="28"/>
  <c r="V966" i="28"/>
  <c r="BA966" i="28"/>
  <c r="AK966" i="28"/>
  <c r="U966" i="28"/>
  <c r="AN966" i="28"/>
  <c r="X966" i="28"/>
  <c r="AY966" i="28"/>
  <c r="J967" i="28"/>
  <c r="AM966" i="28"/>
  <c r="K966" i="28"/>
  <c r="AX966" i="28"/>
  <c r="AH966" i="28"/>
  <c r="R966" i="28"/>
  <c r="AW966" i="28"/>
  <c r="AG966" i="28"/>
  <c r="Q966" i="28"/>
  <c r="AZ966" i="28"/>
  <c r="AJ966" i="28"/>
  <c r="T966" i="28"/>
  <c r="AI966" i="28"/>
  <c r="AU966" i="28"/>
  <c r="W966" i="28"/>
  <c r="I967" i="28"/>
  <c r="H967" i="28" s="1"/>
  <c r="AT966" i="28"/>
  <c r="AD966" i="28"/>
  <c r="N966" i="28"/>
  <c r="AS966" i="28"/>
  <c r="AC966" i="28"/>
  <c r="M966" i="28"/>
  <c r="AV966" i="28"/>
  <c r="AF966" i="28"/>
  <c r="P966" i="28"/>
  <c r="S966" i="28"/>
  <c r="AE966" i="28"/>
  <c r="AQ966" i="28"/>
  <c r="AP966" i="28"/>
  <c r="Z966" i="28"/>
  <c r="AO966" i="28"/>
  <c r="Y966" i="28"/>
  <c r="AR966" i="28"/>
  <c r="AB966" i="28"/>
  <c r="L966" i="28"/>
  <c r="O966" i="28"/>
  <c r="AA966" i="28"/>
  <c r="BC966" i="28"/>
  <c r="BD966" i="28"/>
  <c r="BE966" i="28"/>
  <c r="BF966" i="28"/>
  <c r="BG966" i="28"/>
  <c r="BH966" i="28"/>
  <c r="BA967" i="28" l="1"/>
  <c r="AK967" i="28"/>
  <c r="U967" i="28"/>
  <c r="AN967" i="28"/>
  <c r="X967" i="28"/>
  <c r="J968" i="28"/>
  <c r="AU967" i="28"/>
  <c r="AE967" i="28"/>
  <c r="O967" i="28"/>
  <c r="AD967" i="28"/>
  <c r="Z967" i="28"/>
  <c r="AL967" i="28"/>
  <c r="AW967" i="28"/>
  <c r="AG967" i="28"/>
  <c r="Q967" i="28"/>
  <c r="AZ967" i="28"/>
  <c r="AJ967" i="28"/>
  <c r="T967" i="28"/>
  <c r="AQ967" i="28"/>
  <c r="AA967" i="28"/>
  <c r="K967" i="28"/>
  <c r="N967" i="28"/>
  <c r="AX967" i="28"/>
  <c r="V967" i="28"/>
  <c r="Y967" i="28"/>
  <c r="AR967" i="28"/>
  <c r="L967" i="28"/>
  <c r="AI967" i="28"/>
  <c r="AT967" i="28"/>
  <c r="BB967" i="28"/>
  <c r="AS967" i="28"/>
  <c r="AC967" i="28"/>
  <c r="M967" i="28"/>
  <c r="AV967" i="28"/>
  <c r="AF967" i="28"/>
  <c r="P967" i="28"/>
  <c r="BC967" i="28"/>
  <c r="AM967" i="28"/>
  <c r="W967" i="28"/>
  <c r="I968" i="28"/>
  <c r="H968" i="28" s="1"/>
  <c r="AH967" i="28"/>
  <c r="R967" i="28"/>
  <c r="AO967" i="28"/>
  <c r="AB967" i="28"/>
  <c r="AY967" i="28"/>
  <c r="S967" i="28"/>
  <c r="AP967" i="28"/>
  <c r="BD967" i="28"/>
  <c r="BE967" i="28"/>
  <c r="BF967" i="28"/>
  <c r="BG967" i="28"/>
  <c r="BH967" i="28"/>
  <c r="AR968" i="28" l="1"/>
  <c r="AB968" i="28"/>
  <c r="L968" i="28"/>
  <c r="AY968" i="28"/>
  <c r="AI968" i="28"/>
  <c r="S968" i="28"/>
  <c r="AP968" i="28"/>
  <c r="Z968" i="28"/>
  <c r="AK968" i="28"/>
  <c r="AG968" i="28"/>
  <c r="BD968" i="28"/>
  <c r="AN968" i="28"/>
  <c r="X968" i="28"/>
  <c r="J969" i="28"/>
  <c r="AU968" i="28"/>
  <c r="AE968" i="28"/>
  <c r="O968" i="28"/>
  <c r="BB968" i="28"/>
  <c r="AL968" i="28"/>
  <c r="V968" i="28"/>
  <c r="AO968" i="28"/>
  <c r="U968" i="28"/>
  <c r="Q968" i="28"/>
  <c r="AZ968" i="28"/>
  <c r="AJ968" i="28"/>
  <c r="T968" i="28"/>
  <c r="AQ968" i="28"/>
  <c r="AA968" i="28"/>
  <c r="K968" i="28"/>
  <c r="AX968" i="28"/>
  <c r="AH968" i="28"/>
  <c r="R968" i="28"/>
  <c r="Y968" i="28"/>
  <c r="AC968" i="28"/>
  <c r="AS968" i="28"/>
  <c r="AV968" i="28"/>
  <c r="AF968" i="28"/>
  <c r="P968" i="28"/>
  <c r="BC968" i="28"/>
  <c r="AM968" i="28"/>
  <c r="W968" i="28"/>
  <c r="I969" i="28"/>
  <c r="H969" i="28" s="1"/>
  <c r="AT968" i="28"/>
  <c r="AD968" i="28"/>
  <c r="N968" i="28"/>
  <c r="BA968" i="28"/>
  <c r="AW968" i="28"/>
  <c r="M968" i="28"/>
  <c r="BE968" i="28"/>
  <c r="BF968" i="28"/>
  <c r="BG968" i="28"/>
  <c r="BH968" i="28"/>
  <c r="AS969" i="28" l="1"/>
  <c r="BD969" i="28"/>
  <c r="AN969" i="28"/>
  <c r="AI969" i="28"/>
  <c r="S969" i="28"/>
  <c r="BC969" i="28"/>
  <c r="AD969" i="28"/>
  <c r="N969" i="28"/>
  <c r="AL969" i="28"/>
  <c r="U969" i="28"/>
  <c r="T969" i="28"/>
  <c r="X969" i="28"/>
  <c r="AQ969" i="28"/>
  <c r="BE969" i="28"/>
  <c r="AO969" i="28"/>
  <c r="AZ969" i="28"/>
  <c r="AE969" i="28"/>
  <c r="O969" i="28"/>
  <c r="AU969" i="28"/>
  <c r="Z969" i="28"/>
  <c r="I970" i="28"/>
  <c r="H970" i="28" s="1"/>
  <c r="AG969" i="28"/>
  <c r="Q969" i="28"/>
  <c r="AY969" i="28"/>
  <c r="BA969" i="28"/>
  <c r="AK969" i="28"/>
  <c r="AV969" i="28"/>
  <c r="AX969" i="28"/>
  <c r="AA969" i="28"/>
  <c r="K969" i="28"/>
  <c r="AM969" i="28"/>
  <c r="V969" i="28"/>
  <c r="BB969" i="28"/>
  <c r="AC969" i="28"/>
  <c r="M969" i="28"/>
  <c r="AF969" i="28"/>
  <c r="AB969" i="28"/>
  <c r="AW969" i="28"/>
  <c r="AR969" i="28"/>
  <c r="AP969" i="28"/>
  <c r="W969" i="28"/>
  <c r="J970" i="28"/>
  <c r="AH969" i="28"/>
  <c r="R969" i="28"/>
  <c r="AT969" i="28"/>
  <c r="Y969" i="28"/>
  <c r="AJ969" i="28"/>
  <c r="P969" i="28"/>
  <c r="L969" i="28"/>
  <c r="BF969" i="28"/>
  <c r="BG969" i="28"/>
  <c r="BH969" i="28"/>
  <c r="AZ970" i="28" l="1"/>
  <c r="AJ970" i="28"/>
  <c r="T970" i="28"/>
  <c r="AQ970" i="28"/>
  <c r="AA970" i="28"/>
  <c r="K970" i="28"/>
  <c r="AC970" i="28"/>
  <c r="AX970" i="28"/>
  <c r="R970" i="28"/>
  <c r="AG970" i="28"/>
  <c r="N970" i="28"/>
  <c r="AD970" i="28"/>
  <c r="AV970" i="28"/>
  <c r="AF970" i="28"/>
  <c r="P970" i="28"/>
  <c r="BC970" i="28"/>
  <c r="AM970" i="28"/>
  <c r="W970" i="28"/>
  <c r="BA970" i="28"/>
  <c r="U970" i="28"/>
  <c r="AP970" i="28"/>
  <c r="BE970" i="28"/>
  <c r="Y970" i="28"/>
  <c r="AL970" i="28"/>
  <c r="BB970" i="28"/>
  <c r="AR970" i="28"/>
  <c r="AB970" i="28"/>
  <c r="L970" i="28"/>
  <c r="AY970" i="28"/>
  <c r="AI970" i="28"/>
  <c r="S970" i="28"/>
  <c r="AS970" i="28"/>
  <c r="M970" i="28"/>
  <c r="AH970" i="28"/>
  <c r="AW970" i="28"/>
  <c r="Q970" i="28"/>
  <c r="V970" i="28"/>
  <c r="BD970" i="28"/>
  <c r="AN970" i="28"/>
  <c r="X970" i="28"/>
  <c r="J971" i="28"/>
  <c r="AU970" i="28"/>
  <c r="AE970" i="28"/>
  <c r="O970" i="28"/>
  <c r="AK970" i="28"/>
  <c r="BF970" i="28"/>
  <c r="Z970" i="28"/>
  <c r="AO970" i="28"/>
  <c r="AT970" i="28"/>
  <c r="I971" i="28"/>
  <c r="H971" i="28" s="1"/>
  <c r="BG970" i="28"/>
  <c r="BH970" i="28"/>
  <c r="BG971" i="28" l="1"/>
  <c r="AQ971" i="28"/>
  <c r="AA971" i="28"/>
  <c r="K971" i="28"/>
  <c r="AX971" i="28"/>
  <c r="AH971" i="28"/>
  <c r="R971" i="28"/>
  <c r="AN971" i="28"/>
  <c r="BA971" i="28"/>
  <c r="U971" i="28"/>
  <c r="AR971" i="28"/>
  <c r="L971" i="28"/>
  <c r="Q971" i="28"/>
  <c r="BC971" i="28"/>
  <c r="AM971" i="28"/>
  <c r="W971" i="28"/>
  <c r="I972" i="28"/>
  <c r="H972" i="28" s="1"/>
  <c r="AT971" i="28"/>
  <c r="AD971" i="28"/>
  <c r="N971" i="28"/>
  <c r="AF971" i="28"/>
  <c r="AS971" i="28"/>
  <c r="M971" i="28"/>
  <c r="AJ971" i="28"/>
  <c r="BE971" i="28"/>
  <c r="AG971" i="28"/>
  <c r="AY971" i="28"/>
  <c r="AI971" i="28"/>
  <c r="S971" i="28"/>
  <c r="BF971" i="28"/>
  <c r="AP971" i="28"/>
  <c r="Z971" i="28"/>
  <c r="BD971" i="28"/>
  <c r="X971" i="28"/>
  <c r="AK971" i="28"/>
  <c r="AB971" i="28"/>
  <c r="Y971" i="28"/>
  <c r="AO971" i="28"/>
  <c r="J972" i="28"/>
  <c r="AU971" i="28"/>
  <c r="AE971" i="28"/>
  <c r="O971" i="28"/>
  <c r="BB971" i="28"/>
  <c r="AL971" i="28"/>
  <c r="V971" i="28"/>
  <c r="AV971" i="28"/>
  <c r="P971" i="28"/>
  <c r="AC971" i="28"/>
  <c r="AZ971" i="28"/>
  <c r="T971" i="28"/>
  <c r="AW971" i="28"/>
  <c r="BH971" i="28"/>
  <c r="I973" i="28" l="1"/>
  <c r="H973" i="28" s="1"/>
  <c r="AT972" i="28"/>
  <c r="AD972" i="28"/>
  <c r="N972" i="28"/>
  <c r="AS972" i="28"/>
  <c r="AC972" i="28"/>
  <c r="M972" i="28"/>
  <c r="AI972" i="28"/>
  <c r="BD972" i="28"/>
  <c r="X972" i="28"/>
  <c r="AU972" i="28"/>
  <c r="O972" i="28"/>
  <c r="AB972" i="28"/>
  <c r="BF972" i="28"/>
  <c r="AP972" i="28"/>
  <c r="Z972" i="28"/>
  <c r="BE972" i="28"/>
  <c r="AO972" i="28"/>
  <c r="Y972" i="28"/>
  <c r="BG972" i="28"/>
  <c r="AA972" i="28"/>
  <c r="AV972" i="28"/>
  <c r="P972" i="28"/>
  <c r="AM972" i="28"/>
  <c r="AJ972" i="28"/>
  <c r="AZ972" i="28"/>
  <c r="BB972" i="28"/>
  <c r="AL972" i="28"/>
  <c r="V972" i="28"/>
  <c r="BA972" i="28"/>
  <c r="AK972" i="28"/>
  <c r="U972" i="28"/>
  <c r="AY972" i="28"/>
  <c r="S972" i="28"/>
  <c r="AN972" i="28"/>
  <c r="J973" i="28"/>
  <c r="AE972" i="28"/>
  <c r="AR972" i="28"/>
  <c r="T972" i="28"/>
  <c r="AX972" i="28"/>
  <c r="AH972" i="28"/>
  <c r="R972" i="28"/>
  <c r="AW972" i="28"/>
  <c r="AG972" i="28"/>
  <c r="Q972" i="28"/>
  <c r="AQ972" i="28"/>
  <c r="K972" i="28"/>
  <c r="AF972" i="28"/>
  <c r="BC972" i="28"/>
  <c r="W972" i="28"/>
  <c r="BH972" i="28"/>
  <c r="L972" i="28"/>
  <c r="BE973" i="28" l="1"/>
  <c r="AO973" i="28"/>
  <c r="Y973" i="28"/>
  <c r="BH973" i="28"/>
  <c r="AR973" i="28"/>
  <c r="AB973" i="28"/>
  <c r="L973" i="28"/>
  <c r="AL973" i="28"/>
  <c r="BG973" i="28"/>
  <c r="AA973" i="28"/>
  <c r="AX973" i="28"/>
  <c r="R973" i="28"/>
  <c r="W973" i="28"/>
  <c r="BA973" i="28"/>
  <c r="AK973" i="28"/>
  <c r="U973" i="28"/>
  <c r="BD973" i="28"/>
  <c r="AN973" i="28"/>
  <c r="X973" i="28"/>
  <c r="I974" i="28"/>
  <c r="H974" i="28" s="1"/>
  <c r="AD973" i="28"/>
  <c r="AY973" i="28"/>
  <c r="S973" i="28"/>
  <c r="AP973" i="28"/>
  <c r="AU973" i="28"/>
  <c r="J974" i="28"/>
  <c r="AW973" i="28"/>
  <c r="AG973" i="28"/>
  <c r="Q973" i="28"/>
  <c r="AZ973" i="28"/>
  <c r="AJ973" i="28"/>
  <c r="T973" i="28"/>
  <c r="BB973" i="28"/>
  <c r="V973" i="28"/>
  <c r="AQ973" i="28"/>
  <c r="K973" i="28"/>
  <c r="AH973" i="28"/>
  <c r="O973" i="28"/>
  <c r="AE973" i="28"/>
  <c r="AS973" i="28"/>
  <c r="AC973" i="28"/>
  <c r="M973" i="28"/>
  <c r="AV973" i="28"/>
  <c r="AF973" i="28"/>
  <c r="P973" i="28"/>
  <c r="AT973" i="28"/>
  <c r="N973" i="28"/>
  <c r="AI973" i="28"/>
  <c r="BF973" i="28"/>
  <c r="Z973" i="28"/>
  <c r="AM973" i="28"/>
  <c r="BC973" i="28"/>
  <c r="BH974" i="28" l="1"/>
  <c r="AR974" i="28"/>
  <c r="AB974" i="28"/>
  <c r="L974" i="28"/>
  <c r="AY974" i="28"/>
  <c r="AI974" i="28"/>
  <c r="S974" i="28"/>
  <c r="AW974" i="28"/>
  <c r="Q974" i="28"/>
  <c r="AL974" i="28"/>
  <c r="BA974" i="28"/>
  <c r="U974" i="28"/>
  <c r="AX974" i="28"/>
  <c r="BD974" i="28"/>
  <c r="AN974" i="28"/>
  <c r="X974" i="28"/>
  <c r="J975" i="28"/>
  <c r="AU974" i="28"/>
  <c r="AE974" i="28"/>
  <c r="O974" i="28"/>
  <c r="AO974" i="28"/>
  <c r="I975" i="28"/>
  <c r="H975" i="28" s="1"/>
  <c r="AD974" i="28"/>
  <c r="AS974" i="28"/>
  <c r="M974" i="28"/>
  <c r="R974" i="28"/>
  <c r="AZ974" i="28"/>
  <c r="AJ974" i="28"/>
  <c r="T974" i="28"/>
  <c r="BG974" i="28"/>
  <c r="AQ974" i="28"/>
  <c r="AA974" i="28"/>
  <c r="K974" i="28"/>
  <c r="AG974" i="28"/>
  <c r="BB974" i="28"/>
  <c r="V974" i="28"/>
  <c r="AK974" i="28"/>
  <c r="BF974" i="28"/>
  <c r="AH974" i="28"/>
  <c r="AV974" i="28"/>
  <c r="AF974" i="28"/>
  <c r="P974" i="28"/>
  <c r="BC974" i="28"/>
  <c r="AM974" i="28"/>
  <c r="W974" i="28"/>
  <c r="BE974" i="28"/>
  <c r="Y974" i="28"/>
  <c r="AT974" i="28"/>
  <c r="N974" i="28"/>
  <c r="AC974" i="28"/>
  <c r="Z974" i="28"/>
  <c r="AP974" i="28"/>
  <c r="J976" i="28" l="1"/>
  <c r="AU975" i="28"/>
  <c r="AE975" i="28"/>
  <c r="O975" i="28"/>
  <c r="BB975" i="28"/>
  <c r="AL975" i="28"/>
  <c r="V975" i="28"/>
  <c r="AZ975" i="28"/>
  <c r="T975" i="28"/>
  <c r="AO975" i="28"/>
  <c r="BD975" i="28"/>
  <c r="X975" i="28"/>
  <c r="AC975" i="28"/>
  <c r="BG975" i="28"/>
  <c r="AQ975" i="28"/>
  <c r="AA975" i="28"/>
  <c r="K975" i="28"/>
  <c r="AX975" i="28"/>
  <c r="AH975" i="28"/>
  <c r="R975" i="28"/>
  <c r="AR975" i="28"/>
  <c r="L975" i="28"/>
  <c r="AG975" i="28"/>
  <c r="AV975" i="28"/>
  <c r="P975" i="28"/>
  <c r="BA975" i="28"/>
  <c r="BC975" i="28"/>
  <c r="AM975" i="28"/>
  <c r="W975" i="28"/>
  <c r="I976" i="28"/>
  <c r="H976" i="28" s="1"/>
  <c r="AT975" i="28"/>
  <c r="AD975" i="28"/>
  <c r="N975" i="28"/>
  <c r="AJ975" i="28"/>
  <c r="BE975" i="28"/>
  <c r="Y975" i="28"/>
  <c r="AN975" i="28"/>
  <c r="AK975" i="28"/>
  <c r="U975" i="28"/>
  <c r="AY975" i="28"/>
  <c r="AI975" i="28"/>
  <c r="S975" i="28"/>
  <c r="BF975" i="28"/>
  <c r="AP975" i="28"/>
  <c r="Z975" i="28"/>
  <c r="BH975" i="28"/>
  <c r="AB975" i="28"/>
  <c r="AW975" i="28"/>
  <c r="Q975" i="28"/>
  <c r="AF975" i="28"/>
  <c r="M975" i="28"/>
  <c r="AS975" i="28"/>
  <c r="I977" i="28" l="1"/>
  <c r="H977" i="28" s="1"/>
  <c r="AT976" i="28"/>
  <c r="AD976" i="28"/>
  <c r="N976" i="28"/>
  <c r="AS976" i="28"/>
  <c r="AC976" i="28"/>
  <c r="M976" i="28"/>
  <c r="AM976" i="28"/>
  <c r="BH976" i="28"/>
  <c r="AB976" i="28"/>
  <c r="AY976" i="28"/>
  <c r="S976" i="28"/>
  <c r="AN976" i="28"/>
  <c r="BF976" i="28"/>
  <c r="AP976" i="28"/>
  <c r="Z976" i="28"/>
  <c r="BE976" i="28"/>
  <c r="AO976" i="28"/>
  <c r="Y976" i="28"/>
  <c r="J977" i="28"/>
  <c r="AE976" i="28"/>
  <c r="AZ976" i="28"/>
  <c r="T976" i="28"/>
  <c r="AQ976" i="28"/>
  <c r="K976" i="28"/>
  <c r="BD976" i="28"/>
  <c r="BB976" i="28"/>
  <c r="AL976" i="28"/>
  <c r="V976" i="28"/>
  <c r="BA976" i="28"/>
  <c r="AK976" i="28"/>
  <c r="U976" i="28"/>
  <c r="BC976" i="28"/>
  <c r="W976" i="28"/>
  <c r="AR976" i="28"/>
  <c r="L976" i="28"/>
  <c r="AI976" i="28"/>
  <c r="AV976" i="28"/>
  <c r="X976" i="28"/>
  <c r="AX976" i="28"/>
  <c r="AH976" i="28"/>
  <c r="R976" i="28"/>
  <c r="AW976" i="28"/>
  <c r="AG976" i="28"/>
  <c r="Q976" i="28"/>
  <c r="AU976" i="28"/>
  <c r="O976" i="28"/>
  <c r="AJ976" i="28"/>
  <c r="BG976" i="28"/>
  <c r="AA976" i="28"/>
  <c r="P976" i="28"/>
  <c r="AF976" i="28"/>
  <c r="BE977" i="28" l="1"/>
  <c r="AO977" i="28"/>
  <c r="Y977" i="28"/>
  <c r="BH977" i="28"/>
  <c r="AR977" i="28"/>
  <c r="AB977" i="28"/>
  <c r="L977" i="28"/>
  <c r="AH977" i="28"/>
  <c r="BC977" i="28"/>
  <c r="W977" i="28"/>
  <c r="AT977" i="28"/>
  <c r="N977" i="28"/>
  <c r="AY977" i="28"/>
  <c r="BA977" i="28"/>
  <c r="AK977" i="28"/>
  <c r="U977" i="28"/>
  <c r="BD977" i="28"/>
  <c r="AN977" i="28"/>
  <c r="X977" i="28"/>
  <c r="BF977" i="28"/>
  <c r="Z977" i="28"/>
  <c r="AU977" i="28"/>
  <c r="O977" i="28"/>
  <c r="AL977" i="28"/>
  <c r="BG977" i="28"/>
  <c r="S977" i="28"/>
  <c r="AW977" i="28"/>
  <c r="AG977" i="28"/>
  <c r="Q977" i="28"/>
  <c r="AZ977" i="28"/>
  <c r="AJ977" i="28"/>
  <c r="T977" i="28"/>
  <c r="AX977" i="28"/>
  <c r="R977" i="28"/>
  <c r="AM977" i="28"/>
  <c r="I978" i="28"/>
  <c r="H978" i="28" s="1"/>
  <c r="AD977" i="28"/>
  <c r="AA977" i="28"/>
  <c r="AQ977" i="28"/>
  <c r="AS977" i="28"/>
  <c r="AC977" i="28"/>
  <c r="M977" i="28"/>
  <c r="AV977" i="28"/>
  <c r="AF977" i="28"/>
  <c r="P977" i="28"/>
  <c r="AP977" i="28"/>
  <c r="J978" i="28"/>
  <c r="AE977" i="28"/>
  <c r="BB977" i="28"/>
  <c r="V977" i="28"/>
  <c r="AI977" i="28"/>
  <c r="K977" i="28"/>
  <c r="BH978" i="28" l="1"/>
  <c r="AR978" i="28"/>
  <c r="AB978" i="28"/>
  <c r="L978" i="28"/>
  <c r="AY978" i="28"/>
  <c r="AI978" i="28"/>
  <c r="S978" i="28"/>
  <c r="AS978" i="28"/>
  <c r="M978" i="28"/>
  <c r="AH978" i="28"/>
  <c r="AW978" i="28"/>
  <c r="Q978" i="28"/>
  <c r="AD978" i="28"/>
  <c r="BD978" i="28"/>
  <c r="AN978" i="28"/>
  <c r="X978" i="28"/>
  <c r="J979" i="28"/>
  <c r="AU978" i="28"/>
  <c r="AE978" i="28"/>
  <c r="O978" i="28"/>
  <c r="AK978" i="28"/>
  <c r="BF978" i="28"/>
  <c r="Z978" i="28"/>
  <c r="AO978" i="28"/>
  <c r="AL978" i="28"/>
  <c r="N978" i="28"/>
  <c r="AZ978" i="28"/>
  <c r="AJ978" i="28"/>
  <c r="T978" i="28"/>
  <c r="BG978" i="28"/>
  <c r="AQ978" i="28"/>
  <c r="AA978" i="28"/>
  <c r="K978" i="28"/>
  <c r="AC978" i="28"/>
  <c r="AX978" i="28"/>
  <c r="R978" i="28"/>
  <c r="AG978" i="28"/>
  <c r="BB978" i="28"/>
  <c r="V978" i="28"/>
  <c r="AV978" i="28"/>
  <c r="AF978" i="28"/>
  <c r="P978" i="28"/>
  <c r="BC978" i="28"/>
  <c r="AM978" i="28"/>
  <c r="W978" i="28"/>
  <c r="BA978" i="28"/>
  <c r="U978" i="28"/>
  <c r="AP978" i="28"/>
  <c r="BE978" i="28"/>
  <c r="Y978" i="28"/>
  <c r="I979" i="28"/>
  <c r="H979" i="28" s="1"/>
  <c r="AT978" i="28"/>
  <c r="J980" i="28" l="1"/>
  <c r="AU979" i="28"/>
  <c r="AE979" i="28"/>
  <c r="O979" i="28"/>
  <c r="BB979" i="28"/>
  <c r="AL979" i="28"/>
  <c r="V979" i="28"/>
  <c r="BA979" i="28"/>
  <c r="AF979" i="28"/>
  <c r="AS979" i="28"/>
  <c r="M979" i="28"/>
  <c r="AB979" i="28"/>
  <c r="Q979" i="28"/>
  <c r="BG979" i="28"/>
  <c r="AQ979" i="28"/>
  <c r="AA979" i="28"/>
  <c r="K979" i="28"/>
  <c r="AX979" i="28"/>
  <c r="AH979" i="28"/>
  <c r="R979" i="28"/>
  <c r="AW979" i="28"/>
  <c r="X979" i="28"/>
  <c r="AK979" i="28"/>
  <c r="BD979" i="28"/>
  <c r="T979" i="28"/>
  <c r="AO979" i="28"/>
  <c r="BC979" i="28"/>
  <c r="AM979" i="28"/>
  <c r="W979" i="28"/>
  <c r="I980" i="28"/>
  <c r="H980" i="28" s="1"/>
  <c r="AT979" i="28"/>
  <c r="AD979" i="28"/>
  <c r="N979" i="28"/>
  <c r="AV979" i="28"/>
  <c r="P979" i="28"/>
  <c r="AC979" i="28"/>
  <c r="AR979" i="28"/>
  <c r="L979" i="28"/>
  <c r="Y979" i="28"/>
  <c r="AY979" i="28"/>
  <c r="AI979" i="28"/>
  <c r="S979" i="28"/>
  <c r="BF979" i="28"/>
  <c r="AP979" i="28"/>
  <c r="Z979" i="28"/>
  <c r="BE979" i="28"/>
  <c r="AN979" i="28"/>
  <c r="BH979" i="28"/>
  <c r="U979" i="28"/>
  <c r="AJ979" i="28"/>
  <c r="AZ979" i="28"/>
  <c r="AG979" i="28"/>
  <c r="I981" i="28" l="1"/>
  <c r="H981" i="28" s="1"/>
  <c r="AT980" i="28"/>
  <c r="AD980" i="28"/>
  <c r="N980" i="28"/>
  <c r="AS980" i="28"/>
  <c r="AC980" i="28"/>
  <c r="M980" i="28"/>
  <c r="AV980" i="28"/>
  <c r="AF980" i="28"/>
  <c r="P980" i="28"/>
  <c r="AA980" i="28"/>
  <c r="W980" i="28"/>
  <c r="J981" i="28"/>
  <c r="BF980" i="28"/>
  <c r="AP980" i="28"/>
  <c r="Z980" i="28"/>
  <c r="BE980" i="28"/>
  <c r="AO980" i="28"/>
  <c r="Y980" i="28"/>
  <c r="BH980" i="28"/>
  <c r="AR980" i="28"/>
  <c r="AB980" i="28"/>
  <c r="L980" i="28"/>
  <c r="K980" i="28"/>
  <c r="AY980" i="28"/>
  <c r="O980" i="28"/>
  <c r="BB980" i="28"/>
  <c r="AL980" i="28"/>
  <c r="V980" i="28"/>
  <c r="BA980" i="28"/>
  <c r="AK980" i="28"/>
  <c r="U980" i="28"/>
  <c r="BD980" i="28"/>
  <c r="AN980" i="28"/>
  <c r="X980" i="28"/>
  <c r="BG980" i="28"/>
  <c r="BC980" i="28"/>
  <c r="AI980" i="28"/>
  <c r="AU980" i="28"/>
  <c r="AX980" i="28"/>
  <c r="AH980" i="28"/>
  <c r="R980" i="28"/>
  <c r="AW980" i="28"/>
  <c r="AG980" i="28"/>
  <c r="Q980" i="28"/>
  <c r="AZ980" i="28"/>
  <c r="AJ980" i="28"/>
  <c r="T980" i="28"/>
  <c r="AQ980" i="28"/>
  <c r="AM980" i="28"/>
  <c r="S980" i="28"/>
  <c r="AE980" i="28"/>
  <c r="BE981" i="28" l="1"/>
  <c r="AO981" i="28"/>
  <c r="Y981" i="28"/>
  <c r="BH981" i="28"/>
  <c r="AR981" i="28"/>
  <c r="AB981" i="28"/>
  <c r="L981" i="28"/>
  <c r="AY981" i="28"/>
  <c r="AI981" i="28"/>
  <c r="S981" i="28"/>
  <c r="AL981" i="28"/>
  <c r="R981" i="28"/>
  <c r="N981" i="28"/>
  <c r="BA981" i="28"/>
  <c r="AK981" i="28"/>
  <c r="U981" i="28"/>
  <c r="BD981" i="28"/>
  <c r="AN981" i="28"/>
  <c r="X981" i="28"/>
  <c r="J982" i="28"/>
  <c r="AU981" i="28"/>
  <c r="AE981" i="28"/>
  <c r="O981" i="28"/>
  <c r="V981" i="28"/>
  <c r="I982" i="28"/>
  <c r="H982" i="28" s="1"/>
  <c r="BF981" i="28"/>
  <c r="AW981" i="28"/>
  <c r="AG981" i="28"/>
  <c r="Q981" i="28"/>
  <c r="AZ981" i="28"/>
  <c r="AJ981" i="28"/>
  <c r="T981" i="28"/>
  <c r="BG981" i="28"/>
  <c r="AQ981" i="28"/>
  <c r="AA981" i="28"/>
  <c r="K981" i="28"/>
  <c r="AX981" i="28"/>
  <c r="AT981" i="28"/>
  <c r="Z981" i="28"/>
  <c r="AS981" i="28"/>
  <c r="AC981" i="28"/>
  <c r="M981" i="28"/>
  <c r="AV981" i="28"/>
  <c r="AF981" i="28"/>
  <c r="P981" i="28"/>
  <c r="BC981" i="28"/>
  <c r="AM981" i="28"/>
  <c r="W981" i="28"/>
  <c r="BB981" i="28"/>
  <c r="AH981" i="28"/>
  <c r="AD981" i="28"/>
  <c r="AP981" i="28"/>
  <c r="BH982" i="28" l="1"/>
  <c r="AR982" i="28"/>
  <c r="AB982" i="28"/>
  <c r="L982" i="28"/>
  <c r="AY982" i="28"/>
  <c r="AI982" i="28"/>
  <c r="S982" i="28"/>
  <c r="BF982" i="28"/>
  <c r="AP982" i="28"/>
  <c r="Z982" i="28"/>
  <c r="AW982" i="28"/>
  <c r="AC982" i="28"/>
  <c r="Y982" i="28"/>
  <c r="BD982" i="28"/>
  <c r="AN982" i="28"/>
  <c r="X982" i="28"/>
  <c r="J983" i="28"/>
  <c r="AU982" i="28"/>
  <c r="AE982" i="28"/>
  <c r="O982" i="28"/>
  <c r="BB982" i="28"/>
  <c r="AL982" i="28"/>
  <c r="V982" i="28"/>
  <c r="AG982" i="28"/>
  <c r="M982" i="28"/>
  <c r="U982" i="28"/>
  <c r="AZ982" i="28"/>
  <c r="AJ982" i="28"/>
  <c r="T982" i="28"/>
  <c r="BG982" i="28"/>
  <c r="AQ982" i="28"/>
  <c r="AA982" i="28"/>
  <c r="K982" i="28"/>
  <c r="AX982" i="28"/>
  <c r="AH982" i="28"/>
  <c r="R982" i="28"/>
  <c r="Q982" i="28"/>
  <c r="BE982" i="28"/>
  <c r="BA982" i="28"/>
  <c r="AV982" i="28"/>
  <c r="AF982" i="28"/>
  <c r="P982" i="28"/>
  <c r="BC982" i="28"/>
  <c r="AM982" i="28"/>
  <c r="W982" i="28"/>
  <c r="I983" i="28"/>
  <c r="H983" i="28" s="1"/>
  <c r="AT982" i="28"/>
  <c r="AD982" i="28"/>
  <c r="N982" i="28"/>
  <c r="AS982" i="28"/>
  <c r="AO982" i="28"/>
  <c r="AK982" i="28"/>
  <c r="J984" i="28" l="1"/>
  <c r="AU983" i="28"/>
  <c r="AE983" i="28"/>
  <c r="O983" i="28"/>
  <c r="BB983" i="28"/>
  <c r="AL983" i="28"/>
  <c r="V983" i="28"/>
  <c r="BA983" i="28"/>
  <c r="AK983" i="28"/>
  <c r="U983" i="28"/>
  <c r="AR983" i="28"/>
  <c r="AN983" i="28"/>
  <c r="T983" i="28"/>
  <c r="AY983" i="28"/>
  <c r="S983" i="28"/>
  <c r="AP983" i="28"/>
  <c r="BE983" i="28"/>
  <c r="Y983" i="28"/>
  <c r="AJ983" i="28"/>
  <c r="BG983" i="28"/>
  <c r="AQ983" i="28"/>
  <c r="AA983" i="28"/>
  <c r="K983" i="28"/>
  <c r="AX983" i="28"/>
  <c r="AH983" i="28"/>
  <c r="R983" i="28"/>
  <c r="AW983" i="28"/>
  <c r="AG983" i="28"/>
  <c r="Q983" i="28"/>
  <c r="AB983" i="28"/>
  <c r="X983" i="28"/>
  <c r="AF983" i="28"/>
  <c r="BH983" i="28"/>
  <c r="BC983" i="28"/>
  <c r="AM983" i="28"/>
  <c r="W983" i="28"/>
  <c r="I984" i="28"/>
  <c r="H984" i="28" s="1"/>
  <c r="AT983" i="28"/>
  <c r="AD983" i="28"/>
  <c r="N983" i="28"/>
  <c r="AS983" i="28"/>
  <c r="AC983" i="28"/>
  <c r="M983" i="28"/>
  <c r="L983" i="28"/>
  <c r="AZ983" i="28"/>
  <c r="AV983" i="28"/>
  <c r="AI983" i="28"/>
  <c r="BF983" i="28"/>
  <c r="Z983" i="28"/>
  <c r="AO983" i="28"/>
  <c r="BD983" i="28"/>
  <c r="P983" i="28"/>
  <c r="I985" i="28" l="1"/>
  <c r="H985" i="28" s="1"/>
  <c r="AX984" i="28"/>
  <c r="AH984" i="28"/>
  <c r="R984" i="28"/>
  <c r="BA984" i="28"/>
  <c r="AK984" i="28"/>
  <c r="U984" i="28"/>
  <c r="AZ984" i="28"/>
  <c r="AJ984" i="28"/>
  <c r="T984" i="28"/>
  <c r="AM984" i="28"/>
  <c r="S984" i="28"/>
  <c r="AQ984" i="28"/>
  <c r="BF984" i="28"/>
  <c r="AT984" i="28"/>
  <c r="AD984" i="28"/>
  <c r="N984" i="28"/>
  <c r="AW984" i="28"/>
  <c r="AG984" i="28"/>
  <c r="Q984" i="28"/>
  <c r="AV984" i="28"/>
  <c r="AF984" i="28"/>
  <c r="P984" i="28"/>
  <c r="W984" i="28"/>
  <c r="AU984" i="28"/>
  <c r="AA984" i="28"/>
  <c r="BG984" i="28"/>
  <c r="AP984" i="28"/>
  <c r="Z984" i="28"/>
  <c r="J985" i="28"/>
  <c r="AS984" i="28"/>
  <c r="AC984" i="28"/>
  <c r="M984" i="28"/>
  <c r="AR984" i="28"/>
  <c r="AB984" i="28"/>
  <c r="L984" i="28"/>
  <c r="AY984" i="28"/>
  <c r="AE984" i="28"/>
  <c r="BH984" i="28"/>
  <c r="BB984" i="28"/>
  <c r="AL984" i="28"/>
  <c r="V984" i="28"/>
  <c r="BE984" i="28"/>
  <c r="AO984" i="28"/>
  <c r="Y984" i="28"/>
  <c r="BD984" i="28"/>
  <c r="AN984" i="28"/>
  <c r="X984" i="28"/>
  <c r="BC984" i="28"/>
  <c r="AI984" i="28"/>
  <c r="O984" i="28"/>
  <c r="K984" i="28"/>
  <c r="BE985" i="28" l="1"/>
  <c r="AO985" i="28"/>
  <c r="Y985" i="28"/>
  <c r="BG985" i="28"/>
  <c r="AL985" i="28"/>
  <c r="P985" i="28"/>
  <c r="AZ985" i="28"/>
  <c r="AE985" i="28"/>
  <c r="I986" i="28"/>
  <c r="H986" i="28" s="1"/>
  <c r="AN985" i="28"/>
  <c r="S985" i="28"/>
  <c r="BH985" i="28"/>
  <c r="AH985" i="28"/>
  <c r="BA985" i="28"/>
  <c r="AK985" i="28"/>
  <c r="U985" i="28"/>
  <c r="BB985" i="28"/>
  <c r="AF985" i="28"/>
  <c r="K985" i="28"/>
  <c r="AU985" i="28"/>
  <c r="Z985" i="28"/>
  <c r="BD985" i="28"/>
  <c r="AI985" i="28"/>
  <c r="N985" i="28"/>
  <c r="AM985" i="28"/>
  <c r="L985" i="28"/>
  <c r="AW985" i="28"/>
  <c r="AG985" i="28"/>
  <c r="Q985" i="28"/>
  <c r="AV985" i="28"/>
  <c r="AA985" i="28"/>
  <c r="J986" i="28"/>
  <c r="AP985" i="28"/>
  <c r="T985" i="28"/>
  <c r="AY985" i="28"/>
  <c r="AD985" i="28"/>
  <c r="AR985" i="28"/>
  <c r="R985" i="28"/>
  <c r="AX985" i="28"/>
  <c r="AS985" i="28"/>
  <c r="AC985" i="28"/>
  <c r="M985" i="28"/>
  <c r="AQ985" i="28"/>
  <c r="V985" i="28"/>
  <c r="BF985" i="28"/>
  <c r="AJ985" i="28"/>
  <c r="O985" i="28"/>
  <c r="AT985" i="28"/>
  <c r="X985" i="28"/>
  <c r="W985" i="28"/>
  <c r="BC985" i="28"/>
  <c r="AB985" i="28"/>
  <c r="BH986" i="28" l="1"/>
  <c r="AR986" i="28"/>
  <c r="AB986" i="28"/>
  <c r="L986" i="28"/>
  <c r="AQ986" i="28"/>
  <c r="V986" i="28"/>
  <c r="BF986" i="28"/>
  <c r="AK986" i="28"/>
  <c r="O986" i="28"/>
  <c r="AT986" i="28"/>
  <c r="Y986" i="28"/>
  <c r="AH986" i="28"/>
  <c r="AS986" i="28"/>
  <c r="BD986" i="28"/>
  <c r="AN986" i="28"/>
  <c r="X986" i="28"/>
  <c r="BG986" i="28"/>
  <c r="AL986" i="28"/>
  <c r="Q986" i="28"/>
  <c r="BA986" i="28"/>
  <c r="AE986" i="28"/>
  <c r="I987" i="28"/>
  <c r="H987" i="28" s="1"/>
  <c r="AO986" i="28"/>
  <c r="S986" i="28"/>
  <c r="M986" i="28"/>
  <c r="W986" i="28"/>
  <c r="AZ986" i="28"/>
  <c r="AJ986" i="28"/>
  <c r="T986" i="28"/>
  <c r="BB986" i="28"/>
  <c r="AG986" i="28"/>
  <c r="K986" i="28"/>
  <c r="AU986" i="28"/>
  <c r="Z986" i="28"/>
  <c r="BE986" i="28"/>
  <c r="AI986" i="28"/>
  <c r="N986" i="28"/>
  <c r="AX986" i="28"/>
  <c r="R986" i="28"/>
  <c r="AV986" i="28"/>
  <c r="AF986" i="28"/>
  <c r="P986" i="28"/>
  <c r="AW986" i="28"/>
  <c r="AA986" i="28"/>
  <c r="J987" i="28"/>
  <c r="AP986" i="28"/>
  <c r="U986" i="28"/>
  <c r="AY986" i="28"/>
  <c r="AD986" i="28"/>
  <c r="BC986" i="28"/>
  <c r="AC986" i="28"/>
  <c r="AM986" i="28"/>
  <c r="J988" i="28" l="1"/>
  <c r="AU987" i="28"/>
  <c r="AE987" i="28"/>
  <c r="O987" i="28"/>
  <c r="AW987" i="28"/>
  <c r="AB987" i="28"/>
  <c r="BF987" i="28"/>
  <c r="AK987" i="28"/>
  <c r="P987" i="28"/>
  <c r="AT987" i="28"/>
  <c r="Y987" i="28"/>
  <c r="X987" i="28"/>
  <c r="AH987" i="28"/>
  <c r="BG987" i="28"/>
  <c r="AQ987" i="28"/>
  <c r="AA987" i="28"/>
  <c r="K987" i="28"/>
  <c r="AR987" i="28"/>
  <c r="V987" i="28"/>
  <c r="BA987" i="28"/>
  <c r="AF987" i="28"/>
  <c r="I988" i="28"/>
  <c r="H988" i="28" s="1"/>
  <c r="AO987" i="28"/>
  <c r="T987" i="28"/>
  <c r="AN987" i="28"/>
  <c r="M987" i="28"/>
  <c r="BC987" i="28"/>
  <c r="AM987" i="28"/>
  <c r="W987" i="28"/>
  <c r="BH987" i="28"/>
  <c r="AL987" i="28"/>
  <c r="Q987" i="28"/>
  <c r="AV987" i="28"/>
  <c r="Z987" i="28"/>
  <c r="BE987" i="28"/>
  <c r="AJ987" i="28"/>
  <c r="N987" i="28"/>
  <c r="R987" i="28"/>
  <c r="AX987" i="28"/>
  <c r="AY987" i="28"/>
  <c r="AI987" i="28"/>
  <c r="S987" i="28"/>
  <c r="BB987" i="28"/>
  <c r="AG987" i="28"/>
  <c r="L987" i="28"/>
  <c r="AP987" i="28"/>
  <c r="U987" i="28"/>
  <c r="AZ987" i="28"/>
  <c r="AD987" i="28"/>
  <c r="AS987" i="28"/>
  <c r="BD987" i="28"/>
  <c r="AC987" i="28"/>
  <c r="J989" i="28" l="1"/>
  <c r="AU988" i="28"/>
  <c r="AE988" i="28"/>
  <c r="BF988" i="28"/>
  <c r="AP988" i="28"/>
  <c r="Z988" i="28"/>
  <c r="BD988" i="28"/>
  <c r="X988" i="28"/>
  <c r="AS988" i="28"/>
  <c r="P988" i="28"/>
  <c r="AR988" i="28"/>
  <c r="O988" i="28"/>
  <c r="BE988" i="28"/>
  <c r="BG988" i="28"/>
  <c r="AQ988" i="28"/>
  <c r="AA988" i="28"/>
  <c r="BB988" i="28"/>
  <c r="AL988" i="28"/>
  <c r="V988" i="28"/>
  <c r="AV988" i="28"/>
  <c r="Q988" i="28"/>
  <c r="AK988" i="28"/>
  <c r="K988" i="28"/>
  <c r="AJ988" i="28"/>
  <c r="AO988" i="28"/>
  <c r="Y988" i="28"/>
  <c r="BC988" i="28"/>
  <c r="AM988" i="28"/>
  <c r="W988" i="28"/>
  <c r="AX988" i="28"/>
  <c r="AH988" i="28"/>
  <c r="R988" i="28"/>
  <c r="AN988" i="28"/>
  <c r="L988" i="28"/>
  <c r="AC988" i="28"/>
  <c r="BH988" i="28"/>
  <c r="AB988" i="28"/>
  <c r="M988" i="28"/>
  <c r="S988" i="28"/>
  <c r="AY988" i="28"/>
  <c r="AI988" i="28"/>
  <c r="I989" i="28"/>
  <c r="H989" i="28" s="1"/>
  <c r="AT988" i="28"/>
  <c r="AD988" i="28"/>
  <c r="N988" i="28"/>
  <c r="AF988" i="28"/>
  <c r="BA988" i="28"/>
  <c r="U988" i="28"/>
  <c r="AZ988" i="28"/>
  <c r="T988" i="28"/>
  <c r="AG988" i="28"/>
  <c r="AW988" i="28"/>
  <c r="I990" i="28" l="1"/>
  <c r="H990" i="28" s="1"/>
  <c r="AT989" i="28"/>
  <c r="AD989" i="28"/>
  <c r="N989" i="28"/>
  <c r="AS989" i="28"/>
  <c r="AC989" i="28"/>
  <c r="M989" i="28"/>
  <c r="AI989" i="28"/>
  <c r="BD989" i="28"/>
  <c r="X989" i="28"/>
  <c r="AU989" i="28"/>
  <c r="O989" i="28"/>
  <c r="L989" i="28"/>
  <c r="BF989" i="28"/>
  <c r="AP989" i="28"/>
  <c r="Z989" i="28"/>
  <c r="BE989" i="28"/>
  <c r="AO989" i="28"/>
  <c r="Y989" i="28"/>
  <c r="BG989" i="28"/>
  <c r="AA989" i="28"/>
  <c r="AV989" i="28"/>
  <c r="P989" i="28"/>
  <c r="AM989" i="28"/>
  <c r="AZ989" i="28"/>
  <c r="AJ989" i="28"/>
  <c r="BB989" i="28"/>
  <c r="AL989" i="28"/>
  <c r="V989" i="28"/>
  <c r="BA989" i="28"/>
  <c r="AK989" i="28"/>
  <c r="U989" i="28"/>
  <c r="AY989" i="28"/>
  <c r="S989" i="28"/>
  <c r="AN989" i="28"/>
  <c r="J990" i="28"/>
  <c r="AE989" i="28"/>
  <c r="T989" i="28"/>
  <c r="BH989" i="28"/>
  <c r="AX989" i="28"/>
  <c r="AH989" i="28"/>
  <c r="R989" i="28"/>
  <c r="AW989" i="28"/>
  <c r="AG989" i="28"/>
  <c r="Q989" i="28"/>
  <c r="AQ989" i="28"/>
  <c r="K989" i="28"/>
  <c r="AF989" i="28"/>
  <c r="BC989" i="28"/>
  <c r="W989" i="28"/>
  <c r="AR989" i="28"/>
  <c r="AB989" i="28"/>
  <c r="BE990" i="28" l="1"/>
  <c r="AO990" i="28"/>
  <c r="Y990" i="28"/>
  <c r="BH990" i="28"/>
  <c r="AR990" i="28"/>
  <c r="AB990" i="28"/>
  <c r="L990" i="28"/>
  <c r="AL990" i="28"/>
  <c r="BG990" i="28"/>
  <c r="AA990" i="28"/>
  <c r="AX990" i="28"/>
  <c r="R990" i="28"/>
  <c r="W990" i="28"/>
  <c r="BA990" i="28"/>
  <c r="AK990" i="28"/>
  <c r="U990" i="28"/>
  <c r="BD990" i="28"/>
  <c r="AN990" i="28"/>
  <c r="X990" i="28"/>
  <c r="I991" i="28"/>
  <c r="H991" i="28" s="1"/>
  <c r="AD990" i="28"/>
  <c r="AY990" i="28"/>
  <c r="S990" i="28"/>
  <c r="AP990" i="28"/>
  <c r="J991" i="28"/>
  <c r="AU990" i="28"/>
  <c r="AW990" i="28"/>
  <c r="AG990" i="28"/>
  <c r="Q990" i="28"/>
  <c r="AZ990" i="28"/>
  <c r="AJ990" i="28"/>
  <c r="T990" i="28"/>
  <c r="BB990" i="28"/>
  <c r="V990" i="28"/>
  <c r="AQ990" i="28"/>
  <c r="K990" i="28"/>
  <c r="AH990" i="28"/>
  <c r="AE990" i="28"/>
  <c r="O990" i="28"/>
  <c r="AS990" i="28"/>
  <c r="AC990" i="28"/>
  <c r="M990" i="28"/>
  <c r="AV990" i="28"/>
  <c r="AF990" i="28"/>
  <c r="P990" i="28"/>
  <c r="AT990" i="28"/>
  <c r="N990" i="28"/>
  <c r="AI990" i="28"/>
  <c r="BF990" i="28"/>
  <c r="Z990" i="28"/>
  <c r="BC990" i="28"/>
  <c r="AM990" i="28"/>
  <c r="BH991" i="28" l="1"/>
  <c r="AR991" i="28"/>
  <c r="AB991" i="28"/>
  <c r="L991" i="28"/>
  <c r="AY991" i="28"/>
  <c r="AI991" i="28"/>
  <c r="S991" i="28"/>
  <c r="AW991" i="28"/>
  <c r="Q991" i="28"/>
  <c r="AL991" i="28"/>
  <c r="BA991" i="28"/>
  <c r="U991" i="28"/>
  <c r="BF991" i="28"/>
  <c r="BD991" i="28"/>
  <c r="AN991" i="28"/>
  <c r="X991" i="28"/>
  <c r="J992" i="28"/>
  <c r="AU991" i="28"/>
  <c r="AE991" i="28"/>
  <c r="O991" i="28"/>
  <c r="AO991" i="28"/>
  <c r="I992" i="28"/>
  <c r="H992" i="28" s="1"/>
  <c r="AD991" i="28"/>
  <c r="AS991" i="28"/>
  <c r="M991" i="28"/>
  <c r="Z991" i="28"/>
  <c r="AZ991" i="28"/>
  <c r="AJ991" i="28"/>
  <c r="T991" i="28"/>
  <c r="BG991" i="28"/>
  <c r="AQ991" i="28"/>
  <c r="AA991" i="28"/>
  <c r="K991" i="28"/>
  <c r="AG991" i="28"/>
  <c r="BB991" i="28"/>
  <c r="V991" i="28"/>
  <c r="AK991" i="28"/>
  <c r="AP991" i="28"/>
  <c r="AX991" i="28"/>
  <c r="AV991" i="28"/>
  <c r="AF991" i="28"/>
  <c r="P991" i="28"/>
  <c r="BC991" i="28"/>
  <c r="AM991" i="28"/>
  <c r="W991" i="28"/>
  <c r="BE991" i="28"/>
  <c r="Y991" i="28"/>
  <c r="AT991" i="28"/>
  <c r="N991" i="28"/>
  <c r="AC991" i="28"/>
  <c r="AH991" i="28"/>
  <c r="R991" i="28"/>
  <c r="BE992" i="28" l="1"/>
  <c r="BD992" i="28"/>
  <c r="BC992" i="28"/>
  <c r="AI992" i="28"/>
  <c r="S992" i="28"/>
  <c r="BB992" i="28"/>
  <c r="AH992" i="28"/>
  <c r="R992" i="28"/>
  <c r="AJ992" i="28"/>
  <c r="AY992" i="28"/>
  <c r="Q992" i="28"/>
  <c r="X992" i="28"/>
  <c r="AS992" i="28"/>
  <c r="BA992" i="28"/>
  <c r="AZ992" i="28"/>
  <c r="AU992" i="28"/>
  <c r="AE992" i="28"/>
  <c r="O992" i="28"/>
  <c r="AT992" i="28"/>
  <c r="AD992" i="28"/>
  <c r="N992" i="28"/>
  <c r="AB992" i="28"/>
  <c r="AO992" i="28"/>
  <c r="AX992" i="28"/>
  <c r="P992" i="28"/>
  <c r="M992" i="28"/>
  <c r="AW992" i="28"/>
  <c r="AV992" i="28"/>
  <c r="AQ992" i="28"/>
  <c r="AA992" i="28"/>
  <c r="K992" i="28"/>
  <c r="AP992" i="28"/>
  <c r="Z992" i="28"/>
  <c r="BF992" i="28"/>
  <c r="T992" i="28"/>
  <c r="AG992" i="28"/>
  <c r="AN992" i="28"/>
  <c r="BG992" i="28"/>
  <c r="AK992" i="28"/>
  <c r="BH992" i="28"/>
  <c r="J993" i="28"/>
  <c r="AM992" i="28"/>
  <c r="W992" i="28"/>
  <c r="I993" i="28"/>
  <c r="H993" i="28" s="1"/>
  <c r="AL992" i="28"/>
  <c r="V992" i="28"/>
  <c r="AR992" i="28"/>
  <c r="L992" i="28"/>
  <c r="Y992" i="28"/>
  <c r="AF992" i="28"/>
  <c r="U992" i="28"/>
  <c r="AC992" i="28"/>
  <c r="BH993" i="28" l="1"/>
  <c r="AR993" i="28"/>
  <c r="AB993" i="28"/>
  <c r="L993" i="28"/>
  <c r="AY993" i="28"/>
  <c r="AI993" i="28"/>
  <c r="S993" i="28"/>
  <c r="AX993" i="28"/>
  <c r="R993" i="28"/>
  <c r="AG993" i="28"/>
  <c r="AK993" i="28"/>
  <c r="AD993" i="28"/>
  <c r="M993" i="28"/>
  <c r="BD993" i="28"/>
  <c r="AN993" i="28"/>
  <c r="X993" i="28"/>
  <c r="J994" i="28"/>
  <c r="AU993" i="28"/>
  <c r="AE993" i="28"/>
  <c r="O993" i="28"/>
  <c r="AP993" i="28"/>
  <c r="BE993" i="28"/>
  <c r="Y993" i="28"/>
  <c r="U993" i="28"/>
  <c r="N993" i="28"/>
  <c r="BB993" i="28"/>
  <c r="AZ993" i="28"/>
  <c r="AJ993" i="28"/>
  <c r="T993" i="28"/>
  <c r="BG993" i="28"/>
  <c r="AQ993" i="28"/>
  <c r="AA993" i="28"/>
  <c r="K993" i="28"/>
  <c r="AH993" i="28"/>
  <c r="AW993" i="28"/>
  <c r="Q993" i="28"/>
  <c r="I994" i="28"/>
  <c r="H994" i="28" s="1"/>
  <c r="AS993" i="28"/>
  <c r="AL993" i="28"/>
  <c r="AV993" i="28"/>
  <c r="AF993" i="28"/>
  <c r="P993" i="28"/>
  <c r="BC993" i="28"/>
  <c r="AM993" i="28"/>
  <c r="W993" i="28"/>
  <c r="BF993" i="28"/>
  <c r="Z993" i="28"/>
  <c r="AO993" i="28"/>
  <c r="BA993" i="28"/>
  <c r="AT993" i="28"/>
  <c r="AC993" i="28"/>
  <c r="V993" i="28"/>
  <c r="J995" i="28" l="1"/>
  <c r="AU994" i="28"/>
  <c r="AE994" i="28"/>
  <c r="O994" i="28"/>
  <c r="BB994" i="28"/>
  <c r="AL994" i="28"/>
  <c r="V994" i="28"/>
  <c r="AS994" i="28"/>
  <c r="M994" i="28"/>
  <c r="AJ994" i="28"/>
  <c r="AV994" i="28"/>
  <c r="AO994" i="28"/>
  <c r="X994" i="28"/>
  <c r="BG994" i="28"/>
  <c r="AQ994" i="28"/>
  <c r="AA994" i="28"/>
  <c r="K994" i="28"/>
  <c r="AX994" i="28"/>
  <c r="AH994" i="28"/>
  <c r="R994" i="28"/>
  <c r="AK994" i="28"/>
  <c r="BH994" i="28"/>
  <c r="AB994" i="28"/>
  <c r="AF994" i="28"/>
  <c r="Y994" i="28"/>
  <c r="Q994" i="28"/>
  <c r="BC994" i="28"/>
  <c r="AM994" i="28"/>
  <c r="W994" i="28"/>
  <c r="I995" i="28"/>
  <c r="H995" i="28" s="1"/>
  <c r="AT994" i="28"/>
  <c r="AD994" i="28"/>
  <c r="N994" i="28"/>
  <c r="AC994" i="28"/>
  <c r="AZ994" i="28"/>
  <c r="T994" i="28"/>
  <c r="P994" i="28"/>
  <c r="BD994" i="28"/>
  <c r="AW994" i="28"/>
  <c r="AY994" i="28"/>
  <c r="AI994" i="28"/>
  <c r="S994" i="28"/>
  <c r="BF994" i="28"/>
  <c r="AP994" i="28"/>
  <c r="Z994" i="28"/>
  <c r="BA994" i="28"/>
  <c r="U994" i="28"/>
  <c r="AR994" i="28"/>
  <c r="L994" i="28"/>
  <c r="BE994" i="28"/>
  <c r="AN994" i="28"/>
  <c r="AG994" i="28"/>
  <c r="C22" i="31" l="1"/>
  <c r="C23" i="31"/>
  <c r="C24" i="31"/>
  <c r="C20" i="31"/>
  <c r="I996" i="28"/>
  <c r="H996" i="28" s="1"/>
  <c r="AT995" i="28"/>
  <c r="AD995" i="28"/>
  <c r="N995" i="28"/>
  <c r="AS995" i="28"/>
  <c r="AC995" i="28"/>
  <c r="M995" i="28"/>
  <c r="AF995" i="28"/>
  <c r="BC995" i="28"/>
  <c r="W995" i="28"/>
  <c r="AA995" i="28"/>
  <c r="T995" i="28"/>
  <c r="AB995" i="28"/>
  <c r="BF995" i="28"/>
  <c r="AP995" i="28"/>
  <c r="Z995" i="28"/>
  <c r="BE995" i="28"/>
  <c r="AO995" i="28"/>
  <c r="Y995" i="28"/>
  <c r="BD995" i="28"/>
  <c r="X995" i="28"/>
  <c r="AU995" i="28"/>
  <c r="O995" i="28"/>
  <c r="K995" i="28"/>
  <c r="AY995" i="28"/>
  <c r="L995" i="28"/>
  <c r="BB995" i="28"/>
  <c r="AL995" i="28"/>
  <c r="V995" i="28"/>
  <c r="BA995" i="28"/>
  <c r="AK995" i="28"/>
  <c r="U995" i="28"/>
  <c r="AV995" i="28"/>
  <c r="P995" i="28"/>
  <c r="AM995" i="28"/>
  <c r="BG995" i="28"/>
  <c r="AZ995" i="28"/>
  <c r="AI995" i="28"/>
  <c r="BH995" i="28"/>
  <c r="AX995" i="28"/>
  <c r="AH995" i="28"/>
  <c r="R995" i="28"/>
  <c r="AW995" i="28"/>
  <c r="AG995" i="28"/>
  <c r="Q995" i="28"/>
  <c r="AN995" i="28"/>
  <c r="J996" i="28"/>
  <c r="AE995" i="28"/>
  <c r="AQ995" i="28"/>
  <c r="AJ995" i="28"/>
  <c r="S995" i="28"/>
  <c r="AR995" i="28"/>
  <c r="C35" i="31" l="1"/>
  <c r="C38" i="31" s="1"/>
  <c r="D22" i="31"/>
  <c r="D23" i="31"/>
  <c r="D24" i="31"/>
  <c r="D20" i="31"/>
  <c r="BE996" i="28"/>
  <c r="AO996" i="28"/>
  <c r="Y996" i="28"/>
  <c r="BH996" i="28"/>
  <c r="AR996" i="28"/>
  <c r="AB996" i="28"/>
  <c r="L996" i="28"/>
  <c r="AI996" i="28"/>
  <c r="BF996" i="28"/>
  <c r="Z996" i="28"/>
  <c r="V996" i="28"/>
  <c r="O996" i="28"/>
  <c r="N996" i="28"/>
  <c r="BA996" i="28"/>
  <c r="AK996" i="28"/>
  <c r="U996" i="28"/>
  <c r="BD996" i="28"/>
  <c r="AN996" i="28"/>
  <c r="X996" i="28"/>
  <c r="BG996" i="28"/>
  <c r="AA996" i="28"/>
  <c r="AX996" i="28"/>
  <c r="R996" i="28"/>
  <c r="J997" i="28"/>
  <c r="I997" i="28"/>
  <c r="H997" i="28" s="1"/>
  <c r="AM996" i="28"/>
  <c r="AW996" i="28"/>
  <c r="AG996" i="28"/>
  <c r="Q996" i="28"/>
  <c r="AZ996" i="28"/>
  <c r="AJ996" i="28"/>
  <c r="T996" i="28"/>
  <c r="AY996" i="28"/>
  <c r="S996" i="28"/>
  <c r="AP996" i="28"/>
  <c r="BB996" i="28"/>
  <c r="AU996" i="28"/>
  <c r="AT996" i="28"/>
  <c r="W996" i="28"/>
  <c r="AS996" i="28"/>
  <c r="AC996" i="28"/>
  <c r="M996" i="28"/>
  <c r="AV996" i="28"/>
  <c r="AF996" i="28"/>
  <c r="P996" i="28"/>
  <c r="AQ996" i="28"/>
  <c r="K996" i="28"/>
  <c r="AH996" i="28"/>
  <c r="AL996" i="28"/>
  <c r="AE996" i="28"/>
  <c r="AD996" i="28"/>
  <c r="BC996" i="28"/>
  <c r="D52" i="31" l="1"/>
  <c r="G52" i="31" s="1"/>
  <c r="BH997" i="28"/>
  <c r="AR997" i="28"/>
  <c r="AB997" i="28"/>
  <c r="L997" i="28"/>
  <c r="AY997" i="28"/>
  <c r="AI997" i="28"/>
  <c r="S997" i="28"/>
  <c r="BB997" i="28"/>
  <c r="V997" i="28"/>
  <c r="AK997" i="28"/>
  <c r="AW997" i="28"/>
  <c r="AP997" i="28"/>
  <c r="Y997" i="28"/>
  <c r="BD997" i="28"/>
  <c r="AN997" i="28"/>
  <c r="X997" i="28"/>
  <c r="J998" i="28"/>
  <c r="AU997" i="28"/>
  <c r="AE997" i="28"/>
  <c r="O997" i="28"/>
  <c r="AT997" i="28"/>
  <c r="N997" i="28"/>
  <c r="AC997" i="28"/>
  <c r="AG997" i="28"/>
  <c r="Z997" i="28"/>
  <c r="AX997" i="28"/>
  <c r="AZ997" i="28"/>
  <c r="AJ997" i="28"/>
  <c r="T997" i="28"/>
  <c r="BG997" i="28"/>
  <c r="AQ997" i="28"/>
  <c r="AA997" i="28"/>
  <c r="K997" i="28"/>
  <c r="AL997" i="28"/>
  <c r="BA997" i="28"/>
  <c r="U997" i="28"/>
  <c r="Q997" i="28"/>
  <c r="BE997" i="28"/>
  <c r="AH997" i="28"/>
  <c r="AV997" i="28"/>
  <c r="AF997" i="28"/>
  <c r="P997" i="28"/>
  <c r="BC997" i="28"/>
  <c r="AM997" i="28"/>
  <c r="W997" i="28"/>
  <c r="I998" i="28"/>
  <c r="H998" i="28" s="1"/>
  <c r="AD997" i="28"/>
  <c r="AS997" i="28"/>
  <c r="M997" i="28"/>
  <c r="BF997" i="28"/>
  <c r="AO997" i="28"/>
  <c r="R997" i="28"/>
  <c r="D35" i="31"/>
  <c r="D42" i="31" s="1"/>
  <c r="D43" i="31" s="1"/>
  <c r="E20" i="31"/>
  <c r="D53" i="31" s="1"/>
  <c r="G53" i="31" s="1"/>
  <c r="E22" i="31"/>
  <c r="E23" i="31"/>
  <c r="E24" i="31"/>
  <c r="E35" i="31" l="1"/>
  <c r="E42" i="31" s="1"/>
  <c r="E43" i="31" s="1"/>
  <c r="D38" i="31"/>
  <c r="F24" i="31"/>
  <c r="F20" i="31"/>
  <c r="D54" i="31" s="1"/>
  <c r="G54" i="31" s="1"/>
  <c r="F22" i="31"/>
  <c r="F23" i="31"/>
  <c r="J999" i="28"/>
  <c r="AU998" i="28"/>
  <c r="AE998" i="28"/>
  <c r="O998" i="28"/>
  <c r="BB998" i="28"/>
  <c r="AL998" i="28"/>
  <c r="V998" i="28"/>
  <c r="AW998" i="28"/>
  <c r="Q998" i="28"/>
  <c r="AF998" i="28"/>
  <c r="AR998" i="28"/>
  <c r="AK998" i="28"/>
  <c r="T998" i="28"/>
  <c r="BG998" i="28"/>
  <c r="AQ998" i="28"/>
  <c r="AA998" i="28"/>
  <c r="K998" i="28"/>
  <c r="AX998" i="28"/>
  <c r="AH998" i="28"/>
  <c r="R998" i="28"/>
  <c r="AO998" i="28"/>
  <c r="BD998" i="28"/>
  <c r="X998" i="28"/>
  <c r="AB998" i="28"/>
  <c r="U998" i="28"/>
  <c r="AS998" i="28"/>
  <c r="BC998" i="28"/>
  <c r="AM998" i="28"/>
  <c r="W998" i="28"/>
  <c r="I999" i="28"/>
  <c r="H999" i="28" s="1"/>
  <c r="AT998" i="28"/>
  <c r="AD998" i="28"/>
  <c r="N998" i="28"/>
  <c r="AG998" i="28"/>
  <c r="AV998" i="28"/>
  <c r="P998" i="28"/>
  <c r="L998" i="28"/>
  <c r="AZ998" i="28"/>
  <c r="AC998" i="28"/>
  <c r="AY998" i="28"/>
  <c r="AI998" i="28"/>
  <c r="S998" i="28"/>
  <c r="BF998" i="28"/>
  <c r="AP998" i="28"/>
  <c r="Z998" i="28"/>
  <c r="BE998" i="28"/>
  <c r="Y998" i="28"/>
  <c r="AN998" i="28"/>
  <c r="BH998" i="28"/>
  <c r="BA998" i="28"/>
  <c r="AJ998" i="28"/>
  <c r="M998" i="28"/>
  <c r="E38" i="31" l="1"/>
  <c r="G20" i="31"/>
  <c r="D55" i="31" s="1"/>
  <c r="G55" i="31" s="1"/>
  <c r="G22" i="31"/>
  <c r="G23" i="31"/>
  <c r="G24" i="31"/>
  <c r="I1000" i="28"/>
  <c r="H1000" i="28" s="1"/>
  <c r="AT999" i="28"/>
  <c r="AD999" i="28"/>
  <c r="N999" i="28"/>
  <c r="AS999" i="28"/>
  <c r="AC999" i="28"/>
  <c r="M999" i="28"/>
  <c r="AJ999" i="28"/>
  <c r="BG999" i="28"/>
  <c r="AA999" i="28"/>
  <c r="AM999" i="28"/>
  <c r="P999" i="28"/>
  <c r="O999" i="28"/>
  <c r="BF999" i="28"/>
  <c r="AP999" i="28"/>
  <c r="Z999" i="28"/>
  <c r="BE999" i="28"/>
  <c r="AO999" i="28"/>
  <c r="Y999" i="28"/>
  <c r="BH999" i="28"/>
  <c r="AB999" i="28"/>
  <c r="AY999" i="28"/>
  <c r="S999" i="28"/>
  <c r="W999" i="28"/>
  <c r="J1000" i="28"/>
  <c r="BD999" i="28"/>
  <c r="BB999" i="28"/>
  <c r="AL999" i="28"/>
  <c r="V999" i="28"/>
  <c r="BA999" i="28"/>
  <c r="AK999" i="28"/>
  <c r="U999" i="28"/>
  <c r="AZ999" i="28"/>
  <c r="T999" i="28"/>
  <c r="AQ999" i="28"/>
  <c r="K999" i="28"/>
  <c r="AV999" i="28"/>
  <c r="AU999" i="28"/>
  <c r="AN999" i="28"/>
  <c r="AX999" i="28"/>
  <c r="AH999" i="28"/>
  <c r="R999" i="28"/>
  <c r="AW999" i="28"/>
  <c r="AG999" i="28"/>
  <c r="Q999" i="28"/>
  <c r="AR999" i="28"/>
  <c r="L999" i="28"/>
  <c r="AI999" i="28"/>
  <c r="BC999" i="28"/>
  <c r="AF999" i="28"/>
  <c r="AE999" i="28"/>
  <c r="X999" i="28"/>
  <c r="F35" i="31"/>
  <c r="F42" i="31" s="1"/>
  <c r="F43" i="31" s="1"/>
  <c r="H24" i="31" l="1"/>
  <c r="H20" i="31"/>
  <c r="D56" i="31" s="1"/>
  <c r="G56" i="31" s="1"/>
  <c r="H23" i="31"/>
  <c r="H22" i="31"/>
  <c r="F38" i="31"/>
  <c r="BE1000" i="28"/>
  <c r="AO1000" i="28"/>
  <c r="Y1000" i="28"/>
  <c r="BH1000" i="28"/>
  <c r="AR1000" i="28"/>
  <c r="AB1000" i="28"/>
  <c r="L1000" i="28"/>
  <c r="AM1000" i="28"/>
  <c r="I1001" i="28"/>
  <c r="H1001" i="28" s="1"/>
  <c r="AD1000" i="28"/>
  <c r="AH1000" i="28"/>
  <c r="AA1000" i="28"/>
  <c r="Z1000" i="28"/>
  <c r="BA1000" i="28"/>
  <c r="AK1000" i="28"/>
  <c r="U1000" i="28"/>
  <c r="BD1000" i="28"/>
  <c r="AN1000" i="28"/>
  <c r="X1000" i="28"/>
  <c r="J1001" i="28"/>
  <c r="AE1000" i="28"/>
  <c r="BB1000" i="28"/>
  <c r="V1000" i="28"/>
  <c r="R1000" i="28"/>
  <c r="K1000" i="28"/>
  <c r="S1000" i="28"/>
  <c r="AW1000" i="28"/>
  <c r="AG1000" i="28"/>
  <c r="Q1000" i="28"/>
  <c r="AZ1000" i="28"/>
  <c r="AJ1000" i="28"/>
  <c r="T1000" i="28"/>
  <c r="BC1000" i="28"/>
  <c r="W1000" i="28"/>
  <c r="AT1000" i="28"/>
  <c r="N1000" i="28"/>
  <c r="BG1000" i="28"/>
  <c r="BF1000" i="28"/>
  <c r="AY1000" i="28"/>
  <c r="AS1000" i="28"/>
  <c r="AC1000" i="28"/>
  <c r="M1000" i="28"/>
  <c r="AV1000" i="28"/>
  <c r="AF1000" i="28"/>
  <c r="P1000" i="28"/>
  <c r="AU1000" i="28"/>
  <c r="O1000" i="28"/>
  <c r="AL1000" i="28"/>
  <c r="AX1000" i="28"/>
  <c r="AQ1000" i="28"/>
  <c r="AP1000" i="28"/>
  <c r="AI1000" i="28"/>
  <c r="G35" i="31"/>
  <c r="G42" i="31" s="1"/>
  <c r="G43" i="31" s="1"/>
  <c r="G38" i="31" l="1"/>
  <c r="I20" i="31"/>
  <c r="D57" i="31" s="1"/>
  <c r="G57" i="31" s="1"/>
  <c r="I24" i="31"/>
  <c r="I22" i="31"/>
  <c r="I23" i="31"/>
  <c r="AV1001" i="28"/>
  <c r="AF1001" i="28"/>
  <c r="P1001" i="28"/>
  <c r="BC1001" i="28"/>
  <c r="AM1001" i="28"/>
  <c r="W1001" i="28"/>
  <c r="Z1001" i="28"/>
  <c r="AS1001" i="28"/>
  <c r="AL1001" i="28"/>
  <c r="U1001" i="28"/>
  <c r="AT1001" i="28"/>
  <c r="BH1001" i="28"/>
  <c r="AR1001" i="28"/>
  <c r="AB1001" i="28"/>
  <c r="L1001" i="28"/>
  <c r="AY1001" i="28"/>
  <c r="AI1001" i="28"/>
  <c r="S1001" i="28"/>
  <c r="AX1001" i="28"/>
  <c r="R1001" i="28"/>
  <c r="AG1001" i="28"/>
  <c r="AC1001" i="28"/>
  <c r="V1001" i="28"/>
  <c r="AD1001" i="28"/>
  <c r="AO1001" i="28"/>
  <c r="BD1001" i="28"/>
  <c r="AN1001" i="28"/>
  <c r="X1001" i="28"/>
  <c r="J1002" i="28"/>
  <c r="AU1001" i="28"/>
  <c r="AE1001" i="28"/>
  <c r="O1001" i="28"/>
  <c r="AP1001" i="28"/>
  <c r="BE1001" i="28"/>
  <c r="Y1001" i="28"/>
  <c r="M1001" i="28"/>
  <c r="BA1001" i="28"/>
  <c r="N1001" i="28"/>
  <c r="BF1001" i="28"/>
  <c r="AZ1001" i="28"/>
  <c r="AJ1001" i="28"/>
  <c r="T1001" i="28"/>
  <c r="BG1001" i="28"/>
  <c r="AQ1001" i="28"/>
  <c r="AA1001" i="28"/>
  <c r="K1001" i="28"/>
  <c r="AH1001" i="28"/>
  <c r="AW1001" i="28"/>
  <c r="Q1001" i="28"/>
  <c r="BB1001" i="28"/>
  <c r="AK1001" i="28"/>
  <c r="I1002" i="28"/>
  <c r="H1002" i="28" s="1"/>
  <c r="H35" i="31"/>
  <c r="H42" i="31" s="1"/>
  <c r="H43" i="31" s="1"/>
  <c r="H38" i="31" l="1"/>
  <c r="J24" i="31"/>
  <c r="J23" i="31"/>
  <c r="J20" i="31"/>
  <c r="D58" i="31" s="1"/>
  <c r="G58" i="31" s="1"/>
  <c r="J22" i="31"/>
  <c r="J1003" i="28"/>
  <c r="AU1002" i="28"/>
  <c r="AE1002" i="28"/>
  <c r="O1002" i="28"/>
  <c r="BB1002" i="28"/>
  <c r="AL1002" i="28"/>
  <c r="V1002" i="28"/>
  <c r="AS1002" i="28"/>
  <c r="M1002" i="28"/>
  <c r="AJ1002" i="28"/>
  <c r="BD1002" i="28"/>
  <c r="AG1002" i="28"/>
  <c r="P1002" i="28"/>
  <c r="BG1002" i="28"/>
  <c r="AQ1002" i="28"/>
  <c r="AA1002" i="28"/>
  <c r="K1002" i="28"/>
  <c r="AX1002" i="28"/>
  <c r="AH1002" i="28"/>
  <c r="R1002" i="28"/>
  <c r="AK1002" i="28"/>
  <c r="BH1002" i="28"/>
  <c r="AB1002" i="28"/>
  <c r="AN1002" i="28"/>
  <c r="Q1002" i="28"/>
  <c r="AO1002" i="28"/>
  <c r="BC1002" i="28"/>
  <c r="AM1002" i="28"/>
  <c r="W1002" i="28"/>
  <c r="I1003" i="28"/>
  <c r="H1003" i="28" s="1"/>
  <c r="AT1002" i="28"/>
  <c r="AD1002" i="28"/>
  <c r="N1002" i="28"/>
  <c r="AC1002" i="28"/>
  <c r="AZ1002" i="28"/>
  <c r="T1002" i="28"/>
  <c r="X1002" i="28"/>
  <c r="AV1002" i="28"/>
  <c r="Y1002" i="28"/>
  <c r="AY1002" i="28"/>
  <c r="AI1002" i="28"/>
  <c r="S1002" i="28"/>
  <c r="BF1002" i="28"/>
  <c r="AP1002" i="28"/>
  <c r="Z1002" i="28"/>
  <c r="BA1002" i="28"/>
  <c r="U1002" i="28"/>
  <c r="AR1002" i="28"/>
  <c r="L1002" i="28"/>
  <c r="AW1002" i="28"/>
  <c r="AF1002" i="28"/>
  <c r="BE1002" i="28"/>
  <c r="I35" i="31"/>
  <c r="I42" i="31" s="1"/>
  <c r="I43" i="31" s="1"/>
  <c r="I38" i="31" l="1"/>
  <c r="K20" i="31"/>
  <c r="D59" i="31" s="1"/>
  <c r="G59" i="31" s="1"/>
  <c r="K22" i="31"/>
  <c r="K24" i="31"/>
  <c r="K23" i="31"/>
  <c r="I1004" i="28"/>
  <c r="H1004" i="28" s="1"/>
  <c r="AT1003" i="28"/>
  <c r="AD1003" i="28"/>
  <c r="N1003" i="28"/>
  <c r="AS1003" i="28"/>
  <c r="AC1003" i="28"/>
  <c r="M1003" i="28"/>
  <c r="AF1003" i="28"/>
  <c r="BC1003" i="28"/>
  <c r="W1003" i="28"/>
  <c r="S1003" i="28"/>
  <c r="L1003" i="28"/>
  <c r="K1003" i="28"/>
  <c r="BF1003" i="28"/>
  <c r="AP1003" i="28"/>
  <c r="Z1003" i="28"/>
  <c r="BE1003" i="28"/>
  <c r="AO1003" i="28"/>
  <c r="Y1003" i="28"/>
  <c r="BD1003" i="28"/>
  <c r="X1003" i="28"/>
  <c r="AU1003" i="28"/>
  <c r="O1003" i="28"/>
  <c r="BH1003" i="28"/>
  <c r="BG1003" i="28"/>
  <c r="AZ1003" i="28"/>
  <c r="BB1003" i="28"/>
  <c r="AL1003" i="28"/>
  <c r="V1003" i="28"/>
  <c r="BA1003" i="28"/>
  <c r="AK1003" i="28"/>
  <c r="U1003" i="28"/>
  <c r="AV1003" i="28"/>
  <c r="P1003" i="28"/>
  <c r="AM1003" i="28"/>
  <c r="AY1003" i="28"/>
  <c r="AR1003" i="28"/>
  <c r="AQ1003" i="28"/>
  <c r="AJ1003" i="28"/>
  <c r="AX1003" i="28"/>
  <c r="AH1003" i="28"/>
  <c r="R1003" i="28"/>
  <c r="AW1003" i="28"/>
  <c r="AG1003" i="28"/>
  <c r="Q1003" i="28"/>
  <c r="AN1003" i="28"/>
  <c r="J1004" i="28"/>
  <c r="AE1003" i="28"/>
  <c r="AI1003" i="28"/>
  <c r="AB1003" i="28"/>
  <c r="AA1003" i="28"/>
  <c r="T1003" i="28"/>
  <c r="J35" i="31"/>
  <c r="J42" i="31" s="1"/>
  <c r="J43" i="31" s="1"/>
  <c r="J38" i="31" l="1"/>
  <c r="BE1004" i="28"/>
  <c r="AO1004" i="28"/>
  <c r="Y1004" i="28"/>
  <c r="BH1004" i="28"/>
  <c r="AR1004" i="28"/>
  <c r="AB1004" i="28"/>
  <c r="L1004" i="28"/>
  <c r="AI1004" i="28"/>
  <c r="BF1004" i="28"/>
  <c r="Z1004" i="28"/>
  <c r="AD1004" i="28"/>
  <c r="W1004" i="28"/>
  <c r="J1005" i="28"/>
  <c r="BA1004" i="28"/>
  <c r="AK1004" i="28"/>
  <c r="U1004" i="28"/>
  <c r="BD1004" i="28"/>
  <c r="AN1004" i="28"/>
  <c r="X1004" i="28"/>
  <c r="BG1004" i="28"/>
  <c r="AA1004" i="28"/>
  <c r="AX1004" i="28"/>
  <c r="R1004" i="28"/>
  <c r="N1004" i="28"/>
  <c r="BB1004" i="28"/>
  <c r="AU1004" i="28"/>
  <c r="AW1004" i="28"/>
  <c r="AG1004" i="28"/>
  <c r="Q1004" i="28"/>
  <c r="AZ1004" i="28"/>
  <c r="AJ1004" i="28"/>
  <c r="T1004" i="28"/>
  <c r="AY1004" i="28"/>
  <c r="S1004" i="28"/>
  <c r="AP1004" i="28"/>
  <c r="I1005" i="28"/>
  <c r="H1005" i="28" s="1"/>
  <c r="BC1004" i="28"/>
  <c r="AL1004" i="28"/>
  <c r="AE1004" i="28"/>
  <c r="AS1004" i="28"/>
  <c r="AC1004" i="28"/>
  <c r="M1004" i="28"/>
  <c r="AV1004" i="28"/>
  <c r="AF1004" i="28"/>
  <c r="P1004" i="28"/>
  <c r="AQ1004" i="28"/>
  <c r="K1004" i="28"/>
  <c r="AH1004" i="28"/>
  <c r="AT1004" i="28"/>
  <c r="AM1004" i="28"/>
  <c r="V1004" i="28"/>
  <c r="O1004" i="28"/>
  <c r="L24" i="31"/>
  <c r="L22" i="31"/>
  <c r="L20" i="31"/>
  <c r="D60" i="31" s="1"/>
  <c r="G60" i="31" s="1"/>
  <c r="L23" i="31"/>
  <c r="K35" i="31"/>
  <c r="K42" i="31" s="1"/>
  <c r="K43" i="31" s="1"/>
  <c r="K38" i="31" l="1"/>
  <c r="L35" i="31"/>
  <c r="L42" i="31" s="1"/>
  <c r="L43" i="31" s="1"/>
  <c r="M20" i="31"/>
  <c r="D61" i="31" s="1"/>
  <c r="G61" i="31" s="1"/>
  <c r="M22" i="31"/>
  <c r="M23" i="31"/>
  <c r="M24" i="31"/>
  <c r="BH1005" i="28"/>
  <c r="AR1005" i="28"/>
  <c r="AB1005" i="28"/>
  <c r="L1005" i="28"/>
  <c r="AY1005" i="28"/>
  <c r="AI1005" i="28"/>
  <c r="S1005" i="28"/>
  <c r="BB1005" i="28"/>
  <c r="V1005" i="28"/>
  <c r="AK1005" i="28"/>
  <c r="BE1005" i="28"/>
  <c r="AH1005" i="28"/>
  <c r="Q1005" i="28"/>
  <c r="BD1005" i="28"/>
  <c r="AN1005" i="28"/>
  <c r="X1005" i="28"/>
  <c r="J1006" i="28"/>
  <c r="AU1005" i="28"/>
  <c r="AE1005" i="28"/>
  <c r="O1005" i="28"/>
  <c r="AT1005" i="28"/>
  <c r="N1005" i="28"/>
  <c r="AC1005" i="28"/>
  <c r="AO1005" i="28"/>
  <c r="R1005" i="28"/>
  <c r="BF1005" i="28"/>
  <c r="AZ1005" i="28"/>
  <c r="AJ1005" i="28"/>
  <c r="T1005" i="28"/>
  <c r="BG1005" i="28"/>
  <c r="AQ1005" i="28"/>
  <c r="AA1005" i="28"/>
  <c r="K1005" i="28"/>
  <c r="AL1005" i="28"/>
  <c r="BA1005" i="28"/>
  <c r="U1005" i="28"/>
  <c r="Y1005" i="28"/>
  <c r="AW1005" i="28"/>
  <c r="AP1005" i="28"/>
  <c r="AV1005" i="28"/>
  <c r="AF1005" i="28"/>
  <c r="P1005" i="28"/>
  <c r="BC1005" i="28"/>
  <c r="AM1005" i="28"/>
  <c r="W1005" i="28"/>
  <c r="I1006" i="28"/>
  <c r="H1006" i="28" s="1"/>
  <c r="AD1005" i="28"/>
  <c r="AS1005" i="28"/>
  <c r="M1005" i="28"/>
  <c r="AX1005" i="28"/>
  <c r="AG1005" i="28"/>
  <c r="Z1005" i="28"/>
  <c r="L38" i="31" l="1"/>
  <c r="N20" i="31"/>
  <c r="D62" i="31" s="1"/>
  <c r="G62" i="31" s="1"/>
  <c r="N22" i="31"/>
  <c r="N23" i="31"/>
  <c r="N24" i="31"/>
  <c r="J1007" i="28"/>
  <c r="AU1006" i="28"/>
  <c r="AE1006" i="28"/>
  <c r="O1006" i="28"/>
  <c r="BB1006" i="28"/>
  <c r="AL1006" i="28"/>
  <c r="V1006" i="28"/>
  <c r="AW1006" i="28"/>
  <c r="Q1006" i="28"/>
  <c r="AF1006" i="28"/>
  <c r="AJ1006" i="28"/>
  <c r="M1006" i="28"/>
  <c r="L1006" i="28"/>
  <c r="BG1006" i="28"/>
  <c r="AQ1006" i="28"/>
  <c r="AA1006" i="28"/>
  <c r="K1006" i="28"/>
  <c r="AX1006" i="28"/>
  <c r="AH1006" i="28"/>
  <c r="R1006" i="28"/>
  <c r="AO1006" i="28"/>
  <c r="BD1006" i="28"/>
  <c r="X1006" i="28"/>
  <c r="T1006" i="28"/>
  <c r="BH1006" i="28"/>
  <c r="U1006" i="28"/>
  <c r="BC1006" i="28"/>
  <c r="AM1006" i="28"/>
  <c r="W1006" i="28"/>
  <c r="I1007" i="28"/>
  <c r="H1007" i="28" s="1"/>
  <c r="AT1006" i="28"/>
  <c r="AD1006" i="28"/>
  <c r="N1006" i="28"/>
  <c r="AG1006" i="28"/>
  <c r="AV1006" i="28"/>
  <c r="P1006" i="28"/>
  <c r="AS1006" i="28"/>
  <c r="AR1006" i="28"/>
  <c r="BA1006" i="28"/>
  <c r="AY1006" i="28"/>
  <c r="AI1006" i="28"/>
  <c r="S1006" i="28"/>
  <c r="BF1006" i="28"/>
  <c r="AP1006" i="28"/>
  <c r="Z1006" i="28"/>
  <c r="BE1006" i="28"/>
  <c r="Y1006" i="28"/>
  <c r="AN1006" i="28"/>
  <c r="AZ1006" i="28"/>
  <c r="AC1006" i="28"/>
  <c r="AB1006" i="28"/>
  <c r="AK1006" i="28"/>
  <c r="M35" i="31"/>
  <c r="M42" i="31" s="1"/>
  <c r="M43" i="31" s="1"/>
  <c r="M38" i="31" l="1"/>
  <c r="O20" i="31"/>
  <c r="D63" i="31" s="1"/>
  <c r="G63" i="31" s="1"/>
  <c r="O22" i="31"/>
  <c r="O23" i="31"/>
  <c r="O24" i="31"/>
  <c r="I1008" i="28"/>
  <c r="H1008" i="28" s="1"/>
  <c r="AT1007" i="28"/>
  <c r="AD1007" i="28"/>
  <c r="N1007" i="28"/>
  <c r="AS1007" i="28"/>
  <c r="AC1007" i="28"/>
  <c r="M1007" i="28"/>
  <c r="AJ1007" i="28"/>
  <c r="BG1007" i="28"/>
  <c r="AA1007" i="28"/>
  <c r="AU1007" i="28"/>
  <c r="AN1007" i="28"/>
  <c r="W1007" i="28"/>
  <c r="BF1007" i="28"/>
  <c r="AP1007" i="28"/>
  <c r="Z1007" i="28"/>
  <c r="BE1007" i="28"/>
  <c r="AO1007" i="28"/>
  <c r="Y1007" i="28"/>
  <c r="BH1007" i="28"/>
  <c r="AB1007" i="28"/>
  <c r="AY1007" i="28"/>
  <c r="S1007" i="28"/>
  <c r="AE1007" i="28"/>
  <c r="X1007" i="28"/>
  <c r="AF1007" i="28"/>
  <c r="BB1007" i="28"/>
  <c r="AL1007" i="28"/>
  <c r="V1007" i="28"/>
  <c r="BA1007" i="28"/>
  <c r="AK1007" i="28"/>
  <c r="U1007" i="28"/>
  <c r="AZ1007" i="28"/>
  <c r="T1007" i="28"/>
  <c r="AQ1007" i="28"/>
  <c r="K1007" i="28"/>
  <c r="O1007" i="28"/>
  <c r="BC1007" i="28"/>
  <c r="P1007" i="28"/>
  <c r="AX1007" i="28"/>
  <c r="AH1007" i="28"/>
  <c r="R1007" i="28"/>
  <c r="AW1007" i="28"/>
  <c r="AG1007" i="28"/>
  <c r="Q1007" i="28"/>
  <c r="AR1007" i="28"/>
  <c r="L1007" i="28"/>
  <c r="AI1007" i="28"/>
  <c r="J1008" i="28"/>
  <c r="BD1007" i="28"/>
  <c r="AM1007" i="28"/>
  <c r="AV1007" i="28"/>
  <c r="N35" i="31"/>
  <c r="N42" i="31" s="1"/>
  <c r="N43" i="31" s="1"/>
  <c r="N38" i="31" l="1"/>
  <c r="P20" i="31"/>
  <c r="D64" i="31" s="1"/>
  <c r="G64" i="31" s="1"/>
  <c r="P22" i="31"/>
  <c r="P23" i="31"/>
  <c r="P24" i="31"/>
  <c r="BE1008" i="28"/>
  <c r="AO1008" i="28"/>
  <c r="Y1008" i="28"/>
  <c r="BH1008" i="28"/>
  <c r="AR1008" i="28"/>
  <c r="AB1008" i="28"/>
  <c r="L1008" i="28"/>
  <c r="AM1008" i="28"/>
  <c r="I1009" i="28"/>
  <c r="H1009" i="28" s="1"/>
  <c r="AD1008" i="28"/>
  <c r="AP1008" i="28"/>
  <c r="S1008" i="28"/>
  <c r="AQ1008" i="28"/>
  <c r="BA1008" i="28"/>
  <c r="AK1008" i="28"/>
  <c r="U1008" i="28"/>
  <c r="BD1008" i="28"/>
  <c r="AN1008" i="28"/>
  <c r="X1008" i="28"/>
  <c r="J1009" i="28"/>
  <c r="AE1008" i="28"/>
  <c r="BB1008" i="28"/>
  <c r="V1008" i="28"/>
  <c r="Z1008" i="28"/>
  <c r="AX1008" i="28"/>
  <c r="AA1008" i="28"/>
  <c r="AW1008" i="28"/>
  <c r="AG1008" i="28"/>
  <c r="Q1008" i="28"/>
  <c r="AZ1008" i="28"/>
  <c r="AJ1008" i="28"/>
  <c r="T1008" i="28"/>
  <c r="BC1008" i="28"/>
  <c r="W1008" i="28"/>
  <c r="AT1008" i="28"/>
  <c r="N1008" i="28"/>
  <c r="AY1008" i="28"/>
  <c r="AH1008" i="28"/>
  <c r="K1008" i="28"/>
  <c r="AS1008" i="28"/>
  <c r="AC1008" i="28"/>
  <c r="M1008" i="28"/>
  <c r="AV1008" i="28"/>
  <c r="AF1008" i="28"/>
  <c r="P1008" i="28"/>
  <c r="AU1008" i="28"/>
  <c r="O1008" i="28"/>
  <c r="AL1008" i="28"/>
  <c r="BF1008" i="28"/>
  <c r="AI1008" i="28"/>
  <c r="R1008" i="28"/>
  <c r="BG1008" i="28"/>
  <c r="O35" i="31"/>
  <c r="O42" i="31" s="1"/>
  <c r="O43" i="31" s="1"/>
  <c r="O38" i="31" l="1"/>
  <c r="Q20" i="31"/>
  <c r="D65" i="31" s="1"/>
  <c r="G65" i="31" s="1"/>
  <c r="Q22" i="31"/>
  <c r="Q23" i="31"/>
  <c r="Q24" i="31"/>
  <c r="BH1009" i="28"/>
  <c r="AR1009" i="28"/>
  <c r="AB1009" i="28"/>
  <c r="L1009" i="28"/>
  <c r="AY1009" i="28"/>
  <c r="AI1009" i="28"/>
  <c r="S1009" i="28"/>
  <c r="AX1009" i="28"/>
  <c r="R1009" i="28"/>
  <c r="AG1009" i="28"/>
  <c r="AK1009" i="28"/>
  <c r="AD1009" i="28"/>
  <c r="M1009" i="28"/>
  <c r="BD1009" i="28"/>
  <c r="AN1009" i="28"/>
  <c r="X1009" i="28"/>
  <c r="J1010" i="28"/>
  <c r="AU1009" i="28"/>
  <c r="AE1009" i="28"/>
  <c r="O1009" i="28"/>
  <c r="AP1009" i="28"/>
  <c r="BE1009" i="28"/>
  <c r="Y1009" i="28"/>
  <c r="U1009" i="28"/>
  <c r="N1009" i="28"/>
  <c r="BB1009" i="28"/>
  <c r="AZ1009" i="28"/>
  <c r="AJ1009" i="28"/>
  <c r="T1009" i="28"/>
  <c r="BG1009" i="28"/>
  <c r="AQ1009" i="28"/>
  <c r="AA1009" i="28"/>
  <c r="K1009" i="28"/>
  <c r="AH1009" i="28"/>
  <c r="AW1009" i="28"/>
  <c r="Q1009" i="28"/>
  <c r="I1010" i="28"/>
  <c r="H1010" i="28" s="1"/>
  <c r="AS1009" i="28"/>
  <c r="AL1009" i="28"/>
  <c r="AV1009" i="28"/>
  <c r="AF1009" i="28"/>
  <c r="P1009" i="28"/>
  <c r="BC1009" i="28"/>
  <c r="AM1009" i="28"/>
  <c r="W1009" i="28"/>
  <c r="BF1009" i="28"/>
  <c r="Z1009" i="28"/>
  <c r="AO1009" i="28"/>
  <c r="BA1009" i="28"/>
  <c r="AT1009" i="28"/>
  <c r="AC1009" i="28"/>
  <c r="V1009" i="28"/>
  <c r="P35" i="31"/>
  <c r="P42" i="31" s="1"/>
  <c r="P43" i="31" s="1"/>
  <c r="P38" i="31" l="1"/>
  <c r="R20" i="31"/>
  <c r="D66" i="31" s="1"/>
  <c r="G66" i="31" s="1"/>
  <c r="R22" i="31"/>
  <c r="R24" i="31"/>
  <c r="R23" i="31"/>
  <c r="J1011" i="28"/>
  <c r="AU1010" i="28"/>
  <c r="AE1010" i="28"/>
  <c r="O1010" i="28"/>
  <c r="BB1010" i="28"/>
  <c r="AL1010" i="28"/>
  <c r="V1010" i="28"/>
  <c r="AS1010" i="28"/>
  <c r="M1010" i="28"/>
  <c r="AJ1010" i="28"/>
  <c r="AV1010" i="28"/>
  <c r="AO1010" i="28"/>
  <c r="X1010" i="28"/>
  <c r="BG1010" i="28"/>
  <c r="AQ1010" i="28"/>
  <c r="AA1010" i="28"/>
  <c r="K1010" i="28"/>
  <c r="AX1010" i="28"/>
  <c r="AH1010" i="28"/>
  <c r="R1010" i="28"/>
  <c r="AK1010" i="28"/>
  <c r="BH1010" i="28"/>
  <c r="AB1010" i="28"/>
  <c r="AF1010" i="28"/>
  <c r="Y1010" i="28"/>
  <c r="AW1010" i="28"/>
  <c r="BC1010" i="28"/>
  <c r="AM1010" i="28"/>
  <c r="W1010" i="28"/>
  <c r="I1011" i="28"/>
  <c r="H1011" i="28" s="1"/>
  <c r="AT1010" i="28"/>
  <c r="AD1010" i="28"/>
  <c r="N1010" i="28"/>
  <c r="AC1010" i="28"/>
  <c r="AZ1010" i="28"/>
  <c r="T1010" i="28"/>
  <c r="P1010" i="28"/>
  <c r="BD1010" i="28"/>
  <c r="AG1010" i="28"/>
  <c r="AY1010" i="28"/>
  <c r="AI1010" i="28"/>
  <c r="S1010" i="28"/>
  <c r="BF1010" i="28"/>
  <c r="AP1010" i="28"/>
  <c r="Z1010" i="28"/>
  <c r="BA1010" i="28"/>
  <c r="U1010" i="28"/>
  <c r="AR1010" i="28"/>
  <c r="L1010" i="28"/>
  <c r="BE1010" i="28"/>
  <c r="AN1010" i="28"/>
  <c r="Q1010" i="28"/>
  <c r="Q35" i="31"/>
  <c r="Q42" i="31" s="1"/>
  <c r="Q43" i="31" s="1"/>
  <c r="Q38" i="31" l="1"/>
  <c r="S20" i="31"/>
  <c r="D67" i="31" s="1"/>
  <c r="G67" i="31" s="1"/>
  <c r="S22" i="31"/>
  <c r="S23" i="31"/>
  <c r="S24" i="31"/>
  <c r="I1012" i="28"/>
  <c r="H1012" i="28" s="1"/>
  <c r="AT1011" i="28"/>
  <c r="AD1011" i="28"/>
  <c r="N1011" i="28"/>
  <c r="AS1011" i="28"/>
  <c r="AC1011" i="28"/>
  <c r="M1011" i="28"/>
  <c r="AF1011" i="28"/>
  <c r="BC1011" i="28"/>
  <c r="W1011" i="28"/>
  <c r="AA1011" i="28"/>
  <c r="T1011" i="28"/>
  <c r="L1011" i="28"/>
  <c r="BF1011" i="28"/>
  <c r="AP1011" i="28"/>
  <c r="Z1011" i="28"/>
  <c r="BE1011" i="28"/>
  <c r="AO1011" i="28"/>
  <c r="Y1011" i="28"/>
  <c r="BD1011" i="28"/>
  <c r="X1011" i="28"/>
  <c r="AU1011" i="28"/>
  <c r="O1011" i="28"/>
  <c r="K1011" i="28"/>
  <c r="AY1011" i="28"/>
  <c r="BH1011" i="28"/>
  <c r="BB1011" i="28"/>
  <c r="AL1011" i="28"/>
  <c r="V1011" i="28"/>
  <c r="BA1011" i="28"/>
  <c r="AK1011" i="28"/>
  <c r="U1011" i="28"/>
  <c r="AV1011" i="28"/>
  <c r="P1011" i="28"/>
  <c r="AM1011" i="28"/>
  <c r="BG1011" i="28"/>
  <c r="AZ1011" i="28"/>
  <c r="AI1011" i="28"/>
  <c r="AR1011" i="28"/>
  <c r="AX1011" i="28"/>
  <c r="AH1011" i="28"/>
  <c r="R1011" i="28"/>
  <c r="AW1011" i="28"/>
  <c r="AG1011" i="28"/>
  <c r="Q1011" i="28"/>
  <c r="AN1011" i="28"/>
  <c r="J1012" i="28"/>
  <c r="AE1011" i="28"/>
  <c r="AQ1011" i="28"/>
  <c r="AJ1011" i="28"/>
  <c r="S1011" i="28"/>
  <c r="AB1011" i="28"/>
  <c r="R35" i="31"/>
  <c r="R42" i="31" s="1"/>
  <c r="R43" i="31" s="1"/>
  <c r="R38" i="31" l="1"/>
  <c r="T20" i="31"/>
  <c r="D68" i="31" s="1"/>
  <c r="G68" i="31" s="1"/>
  <c r="T22" i="31"/>
  <c r="T23" i="31"/>
  <c r="T24" i="31"/>
  <c r="BE1012" i="28"/>
  <c r="AO1012" i="28"/>
  <c r="Y1012" i="28"/>
  <c r="BH1012" i="28"/>
  <c r="AR1012" i="28"/>
  <c r="AB1012" i="28"/>
  <c r="L1012" i="28"/>
  <c r="AI1012" i="28"/>
  <c r="BF1012" i="28"/>
  <c r="Z1012" i="28"/>
  <c r="V1012" i="28"/>
  <c r="O1012" i="28"/>
  <c r="N1012" i="28"/>
  <c r="BA1012" i="28"/>
  <c r="AK1012" i="28"/>
  <c r="U1012" i="28"/>
  <c r="BD1012" i="28"/>
  <c r="AN1012" i="28"/>
  <c r="X1012" i="28"/>
  <c r="BG1012" i="28"/>
  <c r="AA1012" i="28"/>
  <c r="AX1012" i="28"/>
  <c r="R1012" i="28"/>
  <c r="J1013" i="28"/>
  <c r="I1013" i="28"/>
  <c r="H1013" i="28" s="1"/>
  <c r="W1012" i="28"/>
  <c r="AW1012" i="28"/>
  <c r="AG1012" i="28"/>
  <c r="Q1012" i="28"/>
  <c r="AZ1012" i="28"/>
  <c r="AJ1012" i="28"/>
  <c r="T1012" i="28"/>
  <c r="AY1012" i="28"/>
  <c r="S1012" i="28"/>
  <c r="AP1012" i="28"/>
  <c r="BB1012" i="28"/>
  <c r="AU1012" i="28"/>
  <c r="AT1012" i="28"/>
  <c r="BC1012" i="28"/>
  <c r="AS1012" i="28"/>
  <c r="AC1012" i="28"/>
  <c r="M1012" i="28"/>
  <c r="AV1012" i="28"/>
  <c r="AF1012" i="28"/>
  <c r="P1012" i="28"/>
  <c r="AQ1012" i="28"/>
  <c r="K1012" i="28"/>
  <c r="AH1012" i="28"/>
  <c r="AL1012" i="28"/>
  <c r="AE1012" i="28"/>
  <c r="AD1012" i="28"/>
  <c r="AM1012" i="28"/>
  <c r="S35" i="31"/>
  <c r="S42" i="31" s="1"/>
  <c r="S43" i="31" s="1"/>
  <c r="S38" i="31" l="1"/>
  <c r="BH1013" i="28"/>
  <c r="AR1013" i="28"/>
  <c r="AB1013" i="28"/>
  <c r="L1013" i="28"/>
  <c r="AY1013" i="28"/>
  <c r="AI1013" i="28"/>
  <c r="S1013" i="28"/>
  <c r="BB1013" i="28"/>
  <c r="V1013" i="28"/>
  <c r="AK1013" i="28"/>
  <c r="AW1013" i="28"/>
  <c r="AP1013" i="28"/>
  <c r="Y1013" i="28"/>
  <c r="BD1013" i="28"/>
  <c r="AN1013" i="28"/>
  <c r="X1013" i="28"/>
  <c r="J1014" i="28"/>
  <c r="AU1013" i="28"/>
  <c r="AE1013" i="28"/>
  <c r="O1013" i="28"/>
  <c r="AT1013" i="28"/>
  <c r="N1013" i="28"/>
  <c r="AC1013" i="28"/>
  <c r="AG1013" i="28"/>
  <c r="Z1013" i="28"/>
  <c r="AH1013" i="28"/>
  <c r="AZ1013" i="28"/>
  <c r="AJ1013" i="28"/>
  <c r="T1013" i="28"/>
  <c r="BG1013" i="28"/>
  <c r="AQ1013" i="28"/>
  <c r="AA1013" i="28"/>
  <c r="K1013" i="28"/>
  <c r="AL1013" i="28"/>
  <c r="BA1013" i="28"/>
  <c r="U1013" i="28"/>
  <c r="Q1013" i="28"/>
  <c r="BE1013" i="28"/>
  <c r="R1013" i="28"/>
  <c r="AV1013" i="28"/>
  <c r="AF1013" i="28"/>
  <c r="P1013" i="28"/>
  <c r="BC1013" i="28"/>
  <c r="AM1013" i="28"/>
  <c r="W1013" i="28"/>
  <c r="I1014" i="28"/>
  <c r="H1014" i="28" s="1"/>
  <c r="AD1013" i="28"/>
  <c r="AS1013" i="28"/>
  <c r="M1013" i="28"/>
  <c r="BF1013" i="28"/>
  <c r="AO1013" i="28"/>
  <c r="AX1013" i="28"/>
  <c r="U20" i="31"/>
  <c r="D69" i="31" s="1"/>
  <c r="G69" i="31" s="1"/>
  <c r="U22" i="31"/>
  <c r="U23" i="31"/>
  <c r="U24" i="31"/>
  <c r="T35" i="31"/>
  <c r="T42" i="31" s="1"/>
  <c r="T43" i="31" s="1"/>
  <c r="T38" i="31" l="1"/>
  <c r="U35" i="31"/>
  <c r="U42" i="31" s="1"/>
  <c r="U43" i="31" s="1"/>
  <c r="V20" i="31"/>
  <c r="D70" i="31" s="1"/>
  <c r="G70" i="31" s="1"/>
  <c r="V22" i="31"/>
  <c r="V23" i="31"/>
  <c r="V24" i="31"/>
  <c r="J1015" i="28"/>
  <c r="AU1014" i="28"/>
  <c r="AE1014" i="28"/>
  <c r="O1014" i="28"/>
  <c r="BB1014" i="28"/>
  <c r="AL1014" i="28"/>
  <c r="V1014" i="28"/>
  <c r="AW1014" i="28"/>
  <c r="Q1014" i="28"/>
  <c r="AF1014" i="28"/>
  <c r="AR1014" i="28"/>
  <c r="AK1014" i="28"/>
  <c r="T1014" i="28"/>
  <c r="BG1014" i="28"/>
  <c r="AQ1014" i="28"/>
  <c r="AA1014" i="28"/>
  <c r="K1014" i="28"/>
  <c r="AX1014" i="28"/>
  <c r="AH1014" i="28"/>
  <c r="R1014" i="28"/>
  <c r="AO1014" i="28"/>
  <c r="BD1014" i="28"/>
  <c r="X1014" i="28"/>
  <c r="AB1014" i="28"/>
  <c r="U1014" i="28"/>
  <c r="AS1014" i="28"/>
  <c r="BC1014" i="28"/>
  <c r="AM1014" i="28"/>
  <c r="W1014" i="28"/>
  <c r="I1015" i="28"/>
  <c r="H1015" i="28" s="1"/>
  <c r="AT1014" i="28"/>
  <c r="AD1014" i="28"/>
  <c r="N1014" i="28"/>
  <c r="AG1014" i="28"/>
  <c r="AV1014" i="28"/>
  <c r="P1014" i="28"/>
  <c r="L1014" i="28"/>
  <c r="AZ1014" i="28"/>
  <c r="AC1014" i="28"/>
  <c r="AY1014" i="28"/>
  <c r="AI1014" i="28"/>
  <c r="S1014" i="28"/>
  <c r="BF1014" i="28"/>
  <c r="AP1014" i="28"/>
  <c r="Z1014" i="28"/>
  <c r="BE1014" i="28"/>
  <c r="Y1014" i="28"/>
  <c r="AN1014" i="28"/>
  <c r="BH1014" i="28"/>
  <c r="BA1014" i="28"/>
  <c r="AJ1014" i="28"/>
  <c r="M1014" i="28"/>
  <c r="U38" i="31" l="1"/>
  <c r="W20" i="31"/>
  <c r="D71" i="31" s="1"/>
  <c r="G71" i="31" s="1"/>
  <c r="W22" i="31"/>
  <c r="W23" i="31"/>
  <c r="W24" i="31"/>
  <c r="I1016" i="28"/>
  <c r="H1016" i="28" s="1"/>
  <c r="AT1015" i="28"/>
  <c r="AD1015" i="28"/>
  <c r="N1015" i="28"/>
  <c r="AS1015" i="28"/>
  <c r="AC1015" i="28"/>
  <c r="M1015" i="28"/>
  <c r="AJ1015" i="28"/>
  <c r="BG1015" i="28"/>
  <c r="AA1015" i="28"/>
  <c r="AM1015" i="28"/>
  <c r="P1015" i="28"/>
  <c r="O1015" i="28"/>
  <c r="BF1015" i="28"/>
  <c r="AP1015" i="28"/>
  <c r="Z1015" i="28"/>
  <c r="BE1015" i="28"/>
  <c r="AO1015" i="28"/>
  <c r="Y1015" i="28"/>
  <c r="BH1015" i="28"/>
  <c r="AB1015" i="28"/>
  <c r="AY1015" i="28"/>
  <c r="S1015" i="28"/>
  <c r="W1015" i="28"/>
  <c r="J1016" i="28"/>
  <c r="BD1015" i="28"/>
  <c r="BB1015" i="28"/>
  <c r="AL1015" i="28"/>
  <c r="V1015" i="28"/>
  <c r="BA1015" i="28"/>
  <c r="AK1015" i="28"/>
  <c r="U1015" i="28"/>
  <c r="AZ1015" i="28"/>
  <c r="T1015" i="28"/>
  <c r="AQ1015" i="28"/>
  <c r="K1015" i="28"/>
  <c r="AV1015" i="28"/>
  <c r="AU1015" i="28"/>
  <c r="AN1015" i="28"/>
  <c r="AX1015" i="28"/>
  <c r="AH1015" i="28"/>
  <c r="R1015" i="28"/>
  <c r="AW1015" i="28"/>
  <c r="AG1015" i="28"/>
  <c r="Q1015" i="28"/>
  <c r="AR1015" i="28"/>
  <c r="L1015" i="28"/>
  <c r="AI1015" i="28"/>
  <c r="BC1015" i="28"/>
  <c r="AF1015" i="28"/>
  <c r="AE1015" i="28"/>
  <c r="X1015" i="28"/>
  <c r="V35" i="31"/>
  <c r="V42" i="31" s="1"/>
  <c r="V43" i="31" s="1"/>
  <c r="V38" i="31" l="1"/>
  <c r="X20" i="31"/>
  <c r="D72" i="31" s="1"/>
  <c r="G72" i="31" s="1"/>
  <c r="X22" i="31"/>
  <c r="X23" i="31"/>
  <c r="X24" i="31"/>
  <c r="BE1016" i="28"/>
  <c r="AO1016" i="28"/>
  <c r="Y1016" i="28"/>
  <c r="BH1016" i="28"/>
  <c r="AR1016" i="28"/>
  <c r="AB1016" i="28"/>
  <c r="L1016" i="28"/>
  <c r="AM1016" i="28"/>
  <c r="I1017" i="28"/>
  <c r="H1017" i="28" s="1"/>
  <c r="AD1016" i="28"/>
  <c r="AH1016" i="28"/>
  <c r="AA1016" i="28"/>
  <c r="Z1016" i="28"/>
  <c r="BA1016" i="28"/>
  <c r="AK1016" i="28"/>
  <c r="U1016" i="28"/>
  <c r="BD1016" i="28"/>
  <c r="AN1016" i="28"/>
  <c r="X1016" i="28"/>
  <c r="J1017" i="28"/>
  <c r="AE1016" i="28"/>
  <c r="BB1016" i="28"/>
  <c r="V1016" i="28"/>
  <c r="R1016" i="28"/>
  <c r="K1016" i="28"/>
  <c r="AY1016" i="28"/>
  <c r="AW1016" i="28"/>
  <c r="AG1016" i="28"/>
  <c r="Q1016" i="28"/>
  <c r="AZ1016" i="28"/>
  <c r="AJ1016" i="28"/>
  <c r="T1016" i="28"/>
  <c r="BC1016" i="28"/>
  <c r="W1016" i="28"/>
  <c r="AT1016" i="28"/>
  <c r="N1016" i="28"/>
  <c r="BG1016" i="28"/>
  <c r="BF1016" i="28"/>
  <c r="AI1016" i="28"/>
  <c r="AS1016" i="28"/>
  <c r="AC1016" i="28"/>
  <c r="M1016" i="28"/>
  <c r="AV1016" i="28"/>
  <c r="AF1016" i="28"/>
  <c r="P1016" i="28"/>
  <c r="AU1016" i="28"/>
  <c r="O1016" i="28"/>
  <c r="AL1016" i="28"/>
  <c r="AX1016" i="28"/>
  <c r="AQ1016" i="28"/>
  <c r="AP1016" i="28"/>
  <c r="S1016" i="28"/>
  <c r="W35" i="31"/>
  <c r="W42" i="31" s="1"/>
  <c r="W43" i="31" s="1"/>
  <c r="W38" i="31" l="1"/>
  <c r="BH1017" i="28"/>
  <c r="AR1017" i="28"/>
  <c r="AB1017" i="28"/>
  <c r="L1017" i="28"/>
  <c r="AY1017" i="28"/>
  <c r="AI1017" i="28"/>
  <c r="S1017" i="28"/>
  <c r="AX1017" i="28"/>
  <c r="R1017" i="28"/>
  <c r="AG1017" i="28"/>
  <c r="AC1017" i="28"/>
  <c r="V1017" i="28"/>
  <c r="N1017" i="28"/>
  <c r="BD1017" i="28"/>
  <c r="AN1017" i="28"/>
  <c r="X1017" i="28"/>
  <c r="J1018" i="28"/>
  <c r="AU1017" i="28"/>
  <c r="AE1017" i="28"/>
  <c r="O1017" i="28"/>
  <c r="AP1017" i="28"/>
  <c r="BE1017" i="28"/>
  <c r="Y1017" i="28"/>
  <c r="M1017" i="28"/>
  <c r="BA1017" i="28"/>
  <c r="I1018" i="28"/>
  <c r="H1018" i="28" s="1"/>
  <c r="AZ1017" i="28"/>
  <c r="AJ1017" i="28"/>
  <c r="T1017" i="28"/>
  <c r="BG1017" i="28"/>
  <c r="AQ1017" i="28"/>
  <c r="AA1017" i="28"/>
  <c r="K1017" i="28"/>
  <c r="AH1017" i="28"/>
  <c r="AW1017" i="28"/>
  <c r="Q1017" i="28"/>
  <c r="BB1017" i="28"/>
  <c r="AK1017" i="28"/>
  <c r="AT1017" i="28"/>
  <c r="AV1017" i="28"/>
  <c r="AF1017" i="28"/>
  <c r="P1017" i="28"/>
  <c r="BC1017" i="28"/>
  <c r="AM1017" i="28"/>
  <c r="W1017" i="28"/>
  <c r="BF1017" i="28"/>
  <c r="Z1017" i="28"/>
  <c r="AO1017" i="28"/>
  <c r="AS1017" i="28"/>
  <c r="AL1017" i="28"/>
  <c r="U1017" i="28"/>
  <c r="AD1017" i="28"/>
  <c r="Y20" i="31"/>
  <c r="Y22" i="31"/>
  <c r="Y23" i="31"/>
  <c r="Y24" i="31"/>
  <c r="X35" i="31"/>
  <c r="X42" i="31" s="1"/>
  <c r="X43" i="31" s="1"/>
  <c r="X38" i="31" l="1"/>
  <c r="Y35" i="31"/>
  <c r="Z24" i="31"/>
  <c r="Z22" i="31"/>
  <c r="Z23" i="31"/>
  <c r="Z20" i="31"/>
  <c r="J1019" i="28"/>
  <c r="AU1018" i="28"/>
  <c r="AE1018" i="28"/>
  <c r="O1018" i="28"/>
  <c r="BB1018" i="28"/>
  <c r="AL1018" i="28"/>
  <c r="V1018" i="28"/>
  <c r="AS1018" i="28"/>
  <c r="M1018" i="28"/>
  <c r="AJ1018" i="28"/>
  <c r="BD1018" i="28"/>
  <c r="AG1018" i="28"/>
  <c r="P1018" i="28"/>
  <c r="BG1018" i="28"/>
  <c r="AQ1018" i="28"/>
  <c r="AA1018" i="28"/>
  <c r="K1018" i="28"/>
  <c r="AX1018" i="28"/>
  <c r="AH1018" i="28"/>
  <c r="R1018" i="28"/>
  <c r="AK1018" i="28"/>
  <c r="BH1018" i="28"/>
  <c r="AB1018" i="28"/>
  <c r="AN1018" i="28"/>
  <c r="Q1018" i="28"/>
  <c r="Y1018" i="28"/>
  <c r="BC1018" i="28"/>
  <c r="AM1018" i="28"/>
  <c r="W1018" i="28"/>
  <c r="I1019" i="28"/>
  <c r="H1019" i="28" s="1"/>
  <c r="AT1018" i="28"/>
  <c r="AD1018" i="28"/>
  <c r="N1018" i="28"/>
  <c r="AC1018" i="28"/>
  <c r="AZ1018" i="28"/>
  <c r="T1018" i="28"/>
  <c r="X1018" i="28"/>
  <c r="AV1018" i="28"/>
  <c r="BE1018" i="28"/>
  <c r="AY1018" i="28"/>
  <c r="AI1018" i="28"/>
  <c r="S1018" i="28"/>
  <c r="BF1018" i="28"/>
  <c r="AP1018" i="28"/>
  <c r="Z1018" i="28"/>
  <c r="BA1018" i="28"/>
  <c r="U1018" i="28"/>
  <c r="AR1018" i="28"/>
  <c r="L1018" i="28"/>
  <c r="AW1018" i="28"/>
  <c r="AF1018" i="28"/>
  <c r="AO1018" i="28"/>
  <c r="C44" i="31" l="1"/>
  <c r="Y42" i="31"/>
  <c r="Y43" i="31" s="1"/>
  <c r="Y38" i="31"/>
  <c r="AA24" i="31"/>
  <c r="AA22" i="31"/>
  <c r="AA23" i="31"/>
  <c r="AA20" i="31"/>
  <c r="I1020" i="28"/>
  <c r="H1020" i="28" s="1"/>
  <c r="AT1019" i="28"/>
  <c r="AD1019" i="28"/>
  <c r="N1019" i="28"/>
  <c r="AS1019" i="28"/>
  <c r="AC1019" i="28"/>
  <c r="M1019" i="28"/>
  <c r="AF1019" i="28"/>
  <c r="BC1019" i="28"/>
  <c r="W1019" i="28"/>
  <c r="S1019" i="28"/>
  <c r="L1019" i="28"/>
  <c r="K1019" i="28"/>
  <c r="BF1019" i="28"/>
  <c r="AP1019" i="28"/>
  <c r="Z1019" i="28"/>
  <c r="BE1019" i="28"/>
  <c r="AO1019" i="28"/>
  <c r="Y1019" i="28"/>
  <c r="BD1019" i="28"/>
  <c r="X1019" i="28"/>
  <c r="AU1019" i="28"/>
  <c r="O1019" i="28"/>
  <c r="BH1019" i="28"/>
  <c r="BG1019" i="28"/>
  <c r="AJ1019" i="28"/>
  <c r="BB1019" i="28"/>
  <c r="AL1019" i="28"/>
  <c r="V1019" i="28"/>
  <c r="BA1019" i="28"/>
  <c r="AK1019" i="28"/>
  <c r="U1019" i="28"/>
  <c r="AV1019" i="28"/>
  <c r="P1019" i="28"/>
  <c r="AM1019" i="28"/>
  <c r="AY1019" i="28"/>
  <c r="AR1019" i="28"/>
  <c r="AQ1019" i="28"/>
  <c r="T1019" i="28"/>
  <c r="AX1019" i="28"/>
  <c r="AH1019" i="28"/>
  <c r="R1019" i="28"/>
  <c r="AW1019" i="28"/>
  <c r="AG1019" i="28"/>
  <c r="Q1019" i="28"/>
  <c r="AN1019" i="28"/>
  <c r="J1020" i="28"/>
  <c r="AE1019" i="28"/>
  <c r="AI1019" i="28"/>
  <c r="AB1019" i="28"/>
  <c r="AA1019" i="28"/>
  <c r="AZ1019" i="28"/>
  <c r="Z35" i="31"/>
  <c r="Z42" i="31" s="1"/>
  <c r="Z43" i="31" s="1"/>
  <c r="Z38" i="31" l="1"/>
  <c r="AA35" i="31"/>
  <c r="AA42" i="31" s="1"/>
  <c r="AA43" i="31" s="1"/>
  <c r="BE1020" i="28"/>
  <c r="AO1020" i="28"/>
  <c r="Y1020" i="28"/>
  <c r="BH1020" i="28"/>
  <c r="AR1020" i="28"/>
  <c r="AB1020" i="28"/>
  <c r="L1020" i="28"/>
  <c r="AI1020" i="28"/>
  <c r="BF1020" i="28"/>
  <c r="Z1020" i="28"/>
  <c r="AD1020" i="28"/>
  <c r="W1020" i="28"/>
  <c r="AU1020" i="28"/>
  <c r="BA1020" i="28"/>
  <c r="AK1020" i="28"/>
  <c r="U1020" i="28"/>
  <c r="BD1020" i="28"/>
  <c r="AN1020" i="28"/>
  <c r="X1020" i="28"/>
  <c r="BG1020" i="28"/>
  <c r="AA1020" i="28"/>
  <c r="AX1020" i="28"/>
  <c r="R1020" i="28"/>
  <c r="N1020" i="28"/>
  <c r="BB1020" i="28"/>
  <c r="AE1020" i="28"/>
  <c r="AW1020" i="28"/>
  <c r="AG1020" i="28"/>
  <c r="Q1020" i="28"/>
  <c r="AZ1020" i="28"/>
  <c r="AJ1020" i="28"/>
  <c r="T1020" i="28"/>
  <c r="AY1020" i="28"/>
  <c r="S1020" i="28"/>
  <c r="AP1020" i="28"/>
  <c r="I1021" i="28"/>
  <c r="H1021" i="28" s="1"/>
  <c r="BC1020" i="28"/>
  <c r="AL1020" i="28"/>
  <c r="O1020" i="28"/>
  <c r="AS1020" i="28"/>
  <c r="AC1020" i="28"/>
  <c r="M1020" i="28"/>
  <c r="AV1020" i="28"/>
  <c r="AF1020" i="28"/>
  <c r="P1020" i="28"/>
  <c r="AQ1020" i="28"/>
  <c r="K1020" i="28"/>
  <c r="AH1020" i="28"/>
  <c r="AT1020" i="28"/>
  <c r="AM1020" i="28"/>
  <c r="V1020" i="28"/>
  <c r="J1021" i="28"/>
  <c r="AB20" i="31"/>
  <c r="AB22" i="31"/>
  <c r="AB23" i="31"/>
  <c r="AB24" i="31"/>
  <c r="AA38" i="31" l="1"/>
  <c r="AC20" i="31"/>
  <c r="AC22" i="31"/>
  <c r="AC23" i="31"/>
  <c r="AC24" i="31"/>
  <c r="AB35" i="31"/>
  <c r="BH1021" i="28"/>
  <c r="AR1021" i="28"/>
  <c r="AB1021" i="28"/>
  <c r="L1021" i="28"/>
  <c r="AY1021" i="28"/>
  <c r="AI1021" i="28"/>
  <c r="S1021" i="28"/>
  <c r="BB1021" i="28"/>
  <c r="V1021" i="28"/>
  <c r="AK1021" i="28"/>
  <c r="BE1021" i="28"/>
  <c r="AH1021" i="28"/>
  <c r="Q1021" i="28"/>
  <c r="BD1021" i="28"/>
  <c r="AN1021" i="28"/>
  <c r="X1021" i="28"/>
  <c r="J1022" i="28"/>
  <c r="AU1021" i="28"/>
  <c r="AE1021" i="28"/>
  <c r="O1021" i="28"/>
  <c r="AT1021" i="28"/>
  <c r="N1021" i="28"/>
  <c r="AC1021" i="28"/>
  <c r="AO1021" i="28"/>
  <c r="R1021" i="28"/>
  <c r="BF1021" i="28"/>
  <c r="AZ1021" i="28"/>
  <c r="AJ1021" i="28"/>
  <c r="T1021" i="28"/>
  <c r="BG1021" i="28"/>
  <c r="AQ1021" i="28"/>
  <c r="AA1021" i="28"/>
  <c r="K1021" i="28"/>
  <c r="AL1021" i="28"/>
  <c r="BA1021" i="28"/>
  <c r="U1021" i="28"/>
  <c r="Y1021" i="28"/>
  <c r="AW1021" i="28"/>
  <c r="AP1021" i="28"/>
  <c r="AV1021" i="28"/>
  <c r="AF1021" i="28"/>
  <c r="P1021" i="28"/>
  <c r="BC1021" i="28"/>
  <c r="AM1021" i="28"/>
  <c r="W1021" i="28"/>
  <c r="I1022" i="28"/>
  <c r="H1022" i="28" s="1"/>
  <c r="AD1021" i="28"/>
  <c r="AS1021" i="28"/>
  <c r="M1021" i="28"/>
  <c r="AX1021" i="28"/>
  <c r="AG1021" i="28"/>
  <c r="Z1021" i="28"/>
  <c r="AB38" i="31" l="1"/>
  <c r="AD24" i="31"/>
  <c r="AD22" i="31"/>
  <c r="AD20" i="31"/>
  <c r="AD23" i="31"/>
  <c r="J1023" i="28"/>
  <c r="AU1022" i="28"/>
  <c r="AE1022" i="28"/>
  <c r="O1022" i="28"/>
  <c r="BB1022" i="28"/>
  <c r="AL1022" i="28"/>
  <c r="V1022" i="28"/>
  <c r="AW1022" i="28"/>
  <c r="Q1022" i="28"/>
  <c r="AF1022" i="28"/>
  <c r="AJ1022" i="28"/>
  <c r="M1022" i="28"/>
  <c r="L1022" i="28"/>
  <c r="BG1022" i="28"/>
  <c r="AQ1022" i="28"/>
  <c r="AA1022" i="28"/>
  <c r="K1022" i="28"/>
  <c r="AX1022" i="28"/>
  <c r="AH1022" i="28"/>
  <c r="R1022" i="28"/>
  <c r="AO1022" i="28"/>
  <c r="BD1022" i="28"/>
  <c r="X1022" i="28"/>
  <c r="T1022" i="28"/>
  <c r="BH1022" i="28"/>
  <c r="BA1022" i="28"/>
  <c r="BC1022" i="28"/>
  <c r="AM1022" i="28"/>
  <c r="W1022" i="28"/>
  <c r="I1023" i="28"/>
  <c r="H1023" i="28" s="1"/>
  <c r="AT1022" i="28"/>
  <c r="AD1022" i="28"/>
  <c r="N1022" i="28"/>
  <c r="AG1022" i="28"/>
  <c r="AV1022" i="28"/>
  <c r="P1022" i="28"/>
  <c r="AS1022" i="28"/>
  <c r="AR1022" i="28"/>
  <c r="AK1022" i="28"/>
  <c r="AY1022" i="28"/>
  <c r="AI1022" i="28"/>
  <c r="S1022" i="28"/>
  <c r="BF1022" i="28"/>
  <c r="AP1022" i="28"/>
  <c r="Z1022" i="28"/>
  <c r="BE1022" i="28"/>
  <c r="Y1022" i="28"/>
  <c r="AN1022" i="28"/>
  <c r="AZ1022" i="28"/>
  <c r="AC1022" i="28"/>
  <c r="AB1022" i="28"/>
  <c r="U1022" i="28"/>
  <c r="AC35" i="31"/>
  <c r="AC38" i="31" l="1"/>
  <c r="AD35" i="31"/>
  <c r="AD38" i="31" s="1"/>
  <c r="AE20" i="31"/>
  <c r="AE22" i="31"/>
  <c r="AE24" i="31"/>
  <c r="AE23" i="31"/>
  <c r="I1024" i="28"/>
  <c r="H1024" i="28" s="1"/>
  <c r="AT1023" i="28"/>
  <c r="AD1023" i="28"/>
  <c r="N1023" i="28"/>
  <c r="AS1023" i="28"/>
  <c r="AC1023" i="28"/>
  <c r="M1023" i="28"/>
  <c r="AJ1023" i="28"/>
  <c r="BG1023" i="28"/>
  <c r="AA1023" i="28"/>
  <c r="AU1023" i="28"/>
  <c r="AN1023" i="28"/>
  <c r="W1023" i="28"/>
  <c r="BF1023" i="28"/>
  <c r="AP1023" i="28"/>
  <c r="Z1023" i="28"/>
  <c r="BE1023" i="28"/>
  <c r="AO1023" i="28"/>
  <c r="Y1023" i="28"/>
  <c r="BH1023" i="28"/>
  <c r="AB1023" i="28"/>
  <c r="AY1023" i="28"/>
  <c r="S1023" i="28"/>
  <c r="AE1023" i="28"/>
  <c r="X1023" i="28"/>
  <c r="P1023" i="28"/>
  <c r="BB1023" i="28"/>
  <c r="AL1023" i="28"/>
  <c r="V1023" i="28"/>
  <c r="BA1023" i="28"/>
  <c r="AK1023" i="28"/>
  <c r="U1023" i="28"/>
  <c r="AZ1023" i="28"/>
  <c r="T1023" i="28"/>
  <c r="AQ1023" i="28"/>
  <c r="K1023" i="28"/>
  <c r="O1023" i="28"/>
  <c r="BC1023" i="28"/>
  <c r="AV1023" i="28"/>
  <c r="AX1023" i="28"/>
  <c r="AH1023" i="28"/>
  <c r="R1023" i="28"/>
  <c r="AW1023" i="28"/>
  <c r="AG1023" i="28"/>
  <c r="Q1023" i="28"/>
  <c r="AR1023" i="28"/>
  <c r="L1023" i="28"/>
  <c r="AI1023" i="28"/>
  <c r="J1024" i="28"/>
  <c r="BD1023" i="28"/>
  <c r="AM1023" i="28"/>
  <c r="AF1023" i="28"/>
  <c r="AF20" i="31" l="1"/>
  <c r="AF22" i="31"/>
  <c r="AF23" i="31"/>
  <c r="AF24" i="31"/>
  <c r="BE1024" i="28"/>
  <c r="AO1024" i="28"/>
  <c r="Y1024" i="28"/>
  <c r="BH1024" i="28"/>
  <c r="AR1024" i="28"/>
  <c r="AB1024" i="28"/>
  <c r="L1024" i="28"/>
  <c r="AM1024" i="28"/>
  <c r="I1025" i="28"/>
  <c r="H1025" i="28" s="1"/>
  <c r="AD1024" i="28"/>
  <c r="AP1024" i="28"/>
  <c r="S1024" i="28"/>
  <c r="AA1024" i="28"/>
  <c r="BA1024" i="28"/>
  <c r="AK1024" i="28"/>
  <c r="U1024" i="28"/>
  <c r="BD1024" i="28"/>
  <c r="AN1024" i="28"/>
  <c r="X1024" i="28"/>
  <c r="J1025" i="28"/>
  <c r="AE1024" i="28"/>
  <c r="BB1024" i="28"/>
  <c r="V1024" i="28"/>
  <c r="Z1024" i="28"/>
  <c r="AX1024" i="28"/>
  <c r="K1024" i="28"/>
  <c r="AW1024" i="28"/>
  <c r="AG1024" i="28"/>
  <c r="Q1024" i="28"/>
  <c r="AZ1024" i="28"/>
  <c r="AJ1024" i="28"/>
  <c r="T1024" i="28"/>
  <c r="BC1024" i="28"/>
  <c r="W1024" i="28"/>
  <c r="AT1024" i="28"/>
  <c r="N1024" i="28"/>
  <c r="AY1024" i="28"/>
  <c r="AH1024" i="28"/>
  <c r="BG1024" i="28"/>
  <c r="AS1024" i="28"/>
  <c r="AC1024" i="28"/>
  <c r="M1024" i="28"/>
  <c r="AV1024" i="28"/>
  <c r="AF1024" i="28"/>
  <c r="P1024" i="28"/>
  <c r="AU1024" i="28"/>
  <c r="O1024" i="28"/>
  <c r="AL1024" i="28"/>
  <c r="BF1024" i="28"/>
  <c r="AI1024" i="28"/>
  <c r="R1024" i="28"/>
  <c r="AQ1024" i="28"/>
  <c r="AE35" i="31"/>
  <c r="AE38" i="31" s="1"/>
  <c r="BH1025" i="28" l="1"/>
  <c r="AR1025" i="28"/>
  <c r="AB1025" i="28"/>
  <c r="L1025" i="28"/>
  <c r="AY1025" i="28"/>
  <c r="AI1025" i="28"/>
  <c r="S1025" i="28"/>
  <c r="AX1025" i="28"/>
  <c r="R1025" i="28"/>
  <c r="AG1025" i="28"/>
  <c r="AK1025" i="28"/>
  <c r="AD1025" i="28"/>
  <c r="M1025" i="28"/>
  <c r="BD1025" i="28"/>
  <c r="AN1025" i="28"/>
  <c r="X1025" i="28"/>
  <c r="J1026" i="28"/>
  <c r="AU1025" i="28"/>
  <c r="AE1025" i="28"/>
  <c r="O1025" i="28"/>
  <c r="AP1025" i="28"/>
  <c r="BE1025" i="28"/>
  <c r="Y1025" i="28"/>
  <c r="U1025" i="28"/>
  <c r="N1025" i="28"/>
  <c r="AL1025" i="28"/>
  <c r="AZ1025" i="28"/>
  <c r="AJ1025" i="28"/>
  <c r="T1025" i="28"/>
  <c r="BG1025" i="28"/>
  <c r="AQ1025" i="28"/>
  <c r="AA1025" i="28"/>
  <c r="K1025" i="28"/>
  <c r="AH1025" i="28"/>
  <c r="AW1025" i="28"/>
  <c r="Q1025" i="28"/>
  <c r="I1026" i="28"/>
  <c r="H1026" i="28" s="1"/>
  <c r="AS1025" i="28"/>
  <c r="V1025" i="28"/>
  <c r="AV1025" i="28"/>
  <c r="AF1025" i="28"/>
  <c r="P1025" i="28"/>
  <c r="BC1025" i="28"/>
  <c r="AM1025" i="28"/>
  <c r="W1025" i="28"/>
  <c r="BF1025" i="28"/>
  <c r="Z1025" i="28"/>
  <c r="AO1025" i="28"/>
  <c r="BA1025" i="28"/>
  <c r="AT1025" i="28"/>
  <c r="AC1025" i="28"/>
  <c r="BB1025" i="28"/>
  <c r="AG20" i="31"/>
  <c r="AG22" i="31"/>
  <c r="AG23" i="31"/>
  <c r="AG24" i="31"/>
  <c r="AF35" i="31"/>
  <c r="AF38" i="31" s="1"/>
  <c r="AG35" i="31" l="1"/>
  <c r="AG38" i="31" s="1"/>
  <c r="AH23" i="31"/>
  <c r="AH22" i="31"/>
  <c r="AH24" i="31"/>
  <c r="AH20" i="31"/>
  <c r="J1027" i="28"/>
  <c r="AU1026" i="28"/>
  <c r="AE1026" i="28"/>
  <c r="O1026" i="28"/>
  <c r="BB1026" i="28"/>
  <c r="AL1026" i="28"/>
  <c r="V1026" i="28"/>
  <c r="AS1026" i="28"/>
  <c r="M1026" i="28"/>
  <c r="AJ1026" i="28"/>
  <c r="AV1026" i="28"/>
  <c r="AO1026" i="28"/>
  <c r="X1026" i="28"/>
  <c r="BG1026" i="28"/>
  <c r="AQ1026" i="28"/>
  <c r="AA1026" i="28"/>
  <c r="K1026" i="28"/>
  <c r="AX1026" i="28"/>
  <c r="AH1026" i="28"/>
  <c r="R1026" i="28"/>
  <c r="AK1026" i="28"/>
  <c r="BH1026" i="28"/>
  <c r="AB1026" i="28"/>
  <c r="AF1026" i="28"/>
  <c r="Y1026" i="28"/>
  <c r="AW1026" i="28"/>
  <c r="BC1026" i="28"/>
  <c r="AM1026" i="28"/>
  <c r="W1026" i="28"/>
  <c r="I1027" i="28"/>
  <c r="H1027" i="28" s="1"/>
  <c r="AT1026" i="28"/>
  <c r="AD1026" i="28"/>
  <c r="N1026" i="28"/>
  <c r="AC1026" i="28"/>
  <c r="AZ1026" i="28"/>
  <c r="T1026" i="28"/>
  <c r="P1026" i="28"/>
  <c r="BD1026" i="28"/>
  <c r="AG1026" i="28"/>
  <c r="AY1026" i="28"/>
  <c r="AI1026" i="28"/>
  <c r="S1026" i="28"/>
  <c r="BF1026" i="28"/>
  <c r="AP1026" i="28"/>
  <c r="Z1026" i="28"/>
  <c r="BA1026" i="28"/>
  <c r="U1026" i="28"/>
  <c r="AR1026" i="28"/>
  <c r="L1026" i="28"/>
  <c r="BE1026" i="28"/>
  <c r="AN1026" i="28"/>
  <c r="Q1026" i="28"/>
  <c r="AI24" i="31" l="1"/>
  <c r="AI22" i="31"/>
  <c r="AI23" i="31"/>
  <c r="AI20" i="31"/>
  <c r="I1028" i="28"/>
  <c r="H1028" i="28" s="1"/>
  <c r="AT1027" i="28"/>
  <c r="AD1027" i="28"/>
  <c r="N1027" i="28"/>
  <c r="AS1027" i="28"/>
  <c r="AC1027" i="28"/>
  <c r="M1027" i="28"/>
  <c r="AF1027" i="28"/>
  <c r="BC1027" i="28"/>
  <c r="W1027" i="28"/>
  <c r="AA1027" i="28"/>
  <c r="T1027" i="28"/>
  <c r="BH1027" i="28"/>
  <c r="BF1027" i="28"/>
  <c r="AP1027" i="28"/>
  <c r="Z1027" i="28"/>
  <c r="BE1027" i="28"/>
  <c r="AO1027" i="28"/>
  <c r="Y1027" i="28"/>
  <c r="BD1027" i="28"/>
  <c r="X1027" i="28"/>
  <c r="AU1027" i="28"/>
  <c r="O1027" i="28"/>
  <c r="K1027" i="28"/>
  <c r="AY1027" i="28"/>
  <c r="AR1027" i="28"/>
  <c r="BB1027" i="28"/>
  <c r="AL1027" i="28"/>
  <c r="V1027" i="28"/>
  <c r="BA1027" i="28"/>
  <c r="AK1027" i="28"/>
  <c r="U1027" i="28"/>
  <c r="AV1027" i="28"/>
  <c r="P1027" i="28"/>
  <c r="AM1027" i="28"/>
  <c r="BG1027" i="28"/>
  <c r="AZ1027" i="28"/>
  <c r="AI1027" i="28"/>
  <c r="AB1027" i="28"/>
  <c r="AX1027" i="28"/>
  <c r="AH1027" i="28"/>
  <c r="R1027" i="28"/>
  <c r="AW1027" i="28"/>
  <c r="AG1027" i="28"/>
  <c r="Q1027" i="28"/>
  <c r="AN1027" i="28"/>
  <c r="J1028" i="28"/>
  <c r="AE1027" i="28"/>
  <c r="AQ1027" i="28"/>
  <c r="AJ1027" i="28"/>
  <c r="S1027" i="28"/>
  <c r="L1027" i="28"/>
  <c r="AH35" i="31"/>
  <c r="AH38" i="31" s="1"/>
  <c r="AJ24" i="31" l="1"/>
  <c r="AJ22" i="31"/>
  <c r="AJ23" i="31"/>
  <c r="AJ20" i="31"/>
  <c r="AI35" i="31"/>
  <c r="AI38" i="31" s="1"/>
  <c r="BE1028" i="28"/>
  <c r="AO1028" i="28"/>
  <c r="Y1028" i="28"/>
  <c r="BH1028" i="28"/>
  <c r="AR1028" i="28"/>
  <c r="AB1028" i="28"/>
  <c r="L1028" i="28"/>
  <c r="AI1028" i="28"/>
  <c r="BF1028" i="28"/>
  <c r="Z1028" i="28"/>
  <c r="V1028" i="28"/>
  <c r="O1028" i="28"/>
  <c r="N1028" i="28"/>
  <c r="BA1028" i="28"/>
  <c r="AK1028" i="28"/>
  <c r="U1028" i="28"/>
  <c r="BD1028" i="28"/>
  <c r="AN1028" i="28"/>
  <c r="X1028" i="28"/>
  <c r="BG1028" i="28"/>
  <c r="AA1028" i="28"/>
  <c r="AX1028" i="28"/>
  <c r="R1028" i="28"/>
  <c r="J1029" i="28"/>
  <c r="I1029" i="28"/>
  <c r="H1029" i="28" s="1"/>
  <c r="BC1028" i="28"/>
  <c r="AW1028" i="28"/>
  <c r="AG1028" i="28"/>
  <c r="Q1028" i="28"/>
  <c r="AZ1028" i="28"/>
  <c r="AJ1028" i="28"/>
  <c r="T1028" i="28"/>
  <c r="AY1028" i="28"/>
  <c r="S1028" i="28"/>
  <c r="AP1028" i="28"/>
  <c r="BB1028" i="28"/>
  <c r="AU1028" i="28"/>
  <c r="AT1028" i="28"/>
  <c r="AM1028" i="28"/>
  <c r="AS1028" i="28"/>
  <c r="AC1028" i="28"/>
  <c r="M1028" i="28"/>
  <c r="AV1028" i="28"/>
  <c r="AF1028" i="28"/>
  <c r="P1028" i="28"/>
  <c r="AQ1028" i="28"/>
  <c r="K1028" i="28"/>
  <c r="AH1028" i="28"/>
  <c r="AL1028" i="28"/>
  <c r="AE1028" i="28"/>
  <c r="AD1028" i="28"/>
  <c r="W1028" i="28"/>
  <c r="AK20" i="31" l="1"/>
  <c r="AK22" i="31"/>
  <c r="AK24" i="31"/>
  <c r="AK23" i="31"/>
  <c r="AJ35" i="31"/>
  <c r="AJ38" i="31" s="1"/>
  <c r="BH1029" i="28"/>
  <c r="AR1029" i="28"/>
  <c r="AB1029" i="28"/>
  <c r="L1029" i="28"/>
  <c r="AY1029" i="28"/>
  <c r="AI1029" i="28"/>
  <c r="S1029" i="28"/>
  <c r="BB1029" i="28"/>
  <c r="V1029" i="28"/>
  <c r="AK1029" i="28"/>
  <c r="AW1029" i="28"/>
  <c r="AP1029" i="28"/>
  <c r="Y1029" i="28"/>
  <c r="BD1029" i="28"/>
  <c r="AN1029" i="28"/>
  <c r="X1029" i="28"/>
  <c r="J1030" i="28"/>
  <c r="AU1029" i="28"/>
  <c r="AE1029" i="28"/>
  <c r="O1029" i="28"/>
  <c r="AT1029" i="28"/>
  <c r="N1029" i="28"/>
  <c r="AC1029" i="28"/>
  <c r="AG1029" i="28"/>
  <c r="Z1029" i="28"/>
  <c r="R1029" i="28"/>
  <c r="AZ1029" i="28"/>
  <c r="AJ1029" i="28"/>
  <c r="T1029" i="28"/>
  <c r="BG1029" i="28"/>
  <c r="AQ1029" i="28"/>
  <c r="AA1029" i="28"/>
  <c r="K1029" i="28"/>
  <c r="AL1029" i="28"/>
  <c r="BA1029" i="28"/>
  <c r="U1029" i="28"/>
  <c r="Q1029" i="28"/>
  <c r="BE1029" i="28"/>
  <c r="AX1029" i="28"/>
  <c r="AV1029" i="28"/>
  <c r="AF1029" i="28"/>
  <c r="P1029" i="28"/>
  <c r="BC1029" i="28"/>
  <c r="AM1029" i="28"/>
  <c r="W1029" i="28"/>
  <c r="I1030" i="28"/>
  <c r="H1030" i="28" s="1"/>
  <c r="AD1029" i="28"/>
  <c r="AS1029" i="28"/>
  <c r="M1029" i="28"/>
  <c r="BF1029" i="28"/>
  <c r="AO1029" i="28"/>
  <c r="AH1029" i="28"/>
  <c r="AL24" i="31" l="1"/>
  <c r="AL22" i="31"/>
  <c r="AL23" i="31"/>
  <c r="AL20" i="31"/>
  <c r="J1031" i="28"/>
  <c r="AU1030" i="28"/>
  <c r="AE1030" i="28"/>
  <c r="O1030" i="28"/>
  <c r="BB1030" i="28"/>
  <c r="AL1030" i="28"/>
  <c r="V1030" i="28"/>
  <c r="AW1030" i="28"/>
  <c r="Q1030" i="28"/>
  <c r="AF1030" i="28"/>
  <c r="AR1030" i="28"/>
  <c r="AK1030" i="28"/>
  <c r="T1030" i="28"/>
  <c r="BG1030" i="28"/>
  <c r="AQ1030" i="28"/>
  <c r="AA1030" i="28"/>
  <c r="K1030" i="28"/>
  <c r="AX1030" i="28"/>
  <c r="AH1030" i="28"/>
  <c r="R1030" i="28"/>
  <c r="AO1030" i="28"/>
  <c r="BD1030" i="28"/>
  <c r="X1030" i="28"/>
  <c r="AB1030" i="28"/>
  <c r="U1030" i="28"/>
  <c r="AC1030" i="28"/>
  <c r="BC1030" i="28"/>
  <c r="AM1030" i="28"/>
  <c r="W1030" i="28"/>
  <c r="I1031" i="28"/>
  <c r="H1031" i="28" s="1"/>
  <c r="AT1030" i="28"/>
  <c r="AD1030" i="28"/>
  <c r="N1030" i="28"/>
  <c r="AG1030" i="28"/>
  <c r="AV1030" i="28"/>
  <c r="P1030" i="28"/>
  <c r="L1030" i="28"/>
  <c r="AZ1030" i="28"/>
  <c r="M1030" i="28"/>
  <c r="AY1030" i="28"/>
  <c r="AI1030" i="28"/>
  <c r="S1030" i="28"/>
  <c r="BF1030" i="28"/>
  <c r="AP1030" i="28"/>
  <c r="Z1030" i="28"/>
  <c r="BE1030" i="28"/>
  <c r="Y1030" i="28"/>
  <c r="AN1030" i="28"/>
  <c r="BH1030" i="28"/>
  <c r="BA1030" i="28"/>
  <c r="AJ1030" i="28"/>
  <c r="AS1030" i="28"/>
  <c r="AK35" i="31"/>
  <c r="AK38" i="31" s="1"/>
  <c r="AM24" i="31" l="1"/>
  <c r="AM22" i="31"/>
  <c r="AM23" i="31"/>
  <c r="AM20" i="31"/>
  <c r="I1032" i="28"/>
  <c r="H1032" i="28" s="1"/>
  <c r="AT1031" i="28"/>
  <c r="AD1031" i="28"/>
  <c r="N1031" i="28"/>
  <c r="AS1031" i="28"/>
  <c r="AC1031" i="28"/>
  <c r="M1031" i="28"/>
  <c r="AJ1031" i="28"/>
  <c r="BG1031" i="28"/>
  <c r="AA1031" i="28"/>
  <c r="AM1031" i="28"/>
  <c r="P1031" i="28"/>
  <c r="O1031" i="28"/>
  <c r="BF1031" i="28"/>
  <c r="AP1031" i="28"/>
  <c r="Z1031" i="28"/>
  <c r="BE1031" i="28"/>
  <c r="AO1031" i="28"/>
  <c r="Y1031" i="28"/>
  <c r="BH1031" i="28"/>
  <c r="AB1031" i="28"/>
  <c r="AY1031" i="28"/>
  <c r="S1031" i="28"/>
  <c r="W1031" i="28"/>
  <c r="J1032" i="28"/>
  <c r="AN1031" i="28"/>
  <c r="BB1031" i="28"/>
  <c r="AL1031" i="28"/>
  <c r="V1031" i="28"/>
  <c r="BA1031" i="28"/>
  <c r="AK1031" i="28"/>
  <c r="U1031" i="28"/>
  <c r="AZ1031" i="28"/>
  <c r="T1031" i="28"/>
  <c r="AQ1031" i="28"/>
  <c r="K1031" i="28"/>
  <c r="AV1031" i="28"/>
  <c r="AU1031" i="28"/>
  <c r="X1031" i="28"/>
  <c r="AX1031" i="28"/>
  <c r="AH1031" i="28"/>
  <c r="R1031" i="28"/>
  <c r="AW1031" i="28"/>
  <c r="AG1031" i="28"/>
  <c r="Q1031" i="28"/>
  <c r="AR1031" i="28"/>
  <c r="L1031" i="28"/>
  <c r="AI1031" i="28"/>
  <c r="BC1031" i="28"/>
  <c r="AF1031" i="28"/>
  <c r="AE1031" i="28"/>
  <c r="BD1031" i="28"/>
  <c r="AL35" i="31"/>
  <c r="AL38" i="31" s="1"/>
  <c r="BE1032" i="28" l="1"/>
  <c r="AO1032" i="28"/>
  <c r="Y1032" i="28"/>
  <c r="BH1032" i="28"/>
  <c r="AR1032" i="28"/>
  <c r="AB1032" i="28"/>
  <c r="L1032" i="28"/>
  <c r="AM1032" i="28"/>
  <c r="I1033" i="28"/>
  <c r="H1033" i="28" s="1"/>
  <c r="AD1032" i="28"/>
  <c r="AH1032" i="28"/>
  <c r="AA1032" i="28"/>
  <c r="Z1032" i="28"/>
  <c r="BA1032" i="28"/>
  <c r="AK1032" i="28"/>
  <c r="U1032" i="28"/>
  <c r="BD1032" i="28"/>
  <c r="AN1032" i="28"/>
  <c r="X1032" i="28"/>
  <c r="J1033" i="28"/>
  <c r="AE1032" i="28"/>
  <c r="BB1032" i="28"/>
  <c r="V1032" i="28"/>
  <c r="R1032" i="28"/>
  <c r="K1032" i="28"/>
  <c r="AY1032" i="28"/>
  <c r="AW1032" i="28"/>
  <c r="AG1032" i="28"/>
  <c r="Q1032" i="28"/>
  <c r="AZ1032" i="28"/>
  <c r="AJ1032" i="28"/>
  <c r="T1032" i="28"/>
  <c r="BC1032" i="28"/>
  <c r="W1032" i="28"/>
  <c r="AT1032" i="28"/>
  <c r="N1032" i="28"/>
  <c r="BG1032" i="28"/>
  <c r="BF1032" i="28"/>
  <c r="AI1032" i="28"/>
  <c r="AS1032" i="28"/>
  <c r="AC1032" i="28"/>
  <c r="M1032" i="28"/>
  <c r="AV1032" i="28"/>
  <c r="AF1032" i="28"/>
  <c r="P1032" i="28"/>
  <c r="AU1032" i="28"/>
  <c r="O1032" i="28"/>
  <c r="AL1032" i="28"/>
  <c r="AX1032" i="28"/>
  <c r="AQ1032" i="28"/>
  <c r="AP1032" i="28"/>
  <c r="S1032" i="28"/>
  <c r="AN24" i="31"/>
  <c r="AN22" i="31"/>
  <c r="AN23" i="31"/>
  <c r="AN20" i="31"/>
  <c r="AM35" i="31"/>
  <c r="AM38" i="31" s="1"/>
  <c r="AN35" i="31" l="1"/>
  <c r="AN38" i="31" s="1"/>
  <c r="BH1033" i="28"/>
  <c r="AR1033" i="28"/>
  <c r="AB1033" i="28"/>
  <c r="L1033" i="28"/>
  <c r="AY1033" i="28"/>
  <c r="AI1033" i="28"/>
  <c r="S1033" i="28"/>
  <c r="AX1033" i="28"/>
  <c r="R1033" i="28"/>
  <c r="AG1033" i="28"/>
  <c r="AC1033" i="28"/>
  <c r="V1033" i="28"/>
  <c r="I1034" i="28"/>
  <c r="H1034" i="28" s="1"/>
  <c r="BD1033" i="28"/>
  <c r="AN1033" i="28"/>
  <c r="X1033" i="28"/>
  <c r="J1034" i="28"/>
  <c r="AU1033" i="28"/>
  <c r="AE1033" i="28"/>
  <c r="O1033" i="28"/>
  <c r="AP1033" i="28"/>
  <c r="BE1033" i="28"/>
  <c r="Y1033" i="28"/>
  <c r="M1033" i="28"/>
  <c r="BA1033" i="28"/>
  <c r="AT1033" i="28"/>
  <c r="AZ1033" i="28"/>
  <c r="AJ1033" i="28"/>
  <c r="T1033" i="28"/>
  <c r="BG1033" i="28"/>
  <c r="AQ1033" i="28"/>
  <c r="AA1033" i="28"/>
  <c r="K1033" i="28"/>
  <c r="AH1033" i="28"/>
  <c r="AW1033" i="28"/>
  <c r="Q1033" i="28"/>
  <c r="BB1033" i="28"/>
  <c r="AK1033" i="28"/>
  <c r="AD1033" i="28"/>
  <c r="AV1033" i="28"/>
  <c r="AF1033" i="28"/>
  <c r="P1033" i="28"/>
  <c r="BC1033" i="28"/>
  <c r="AM1033" i="28"/>
  <c r="W1033" i="28"/>
  <c r="BF1033" i="28"/>
  <c r="Z1033" i="28"/>
  <c r="AO1033" i="28"/>
  <c r="AS1033" i="28"/>
  <c r="AL1033" i="28"/>
  <c r="U1033" i="28"/>
  <c r="N1033" i="28"/>
  <c r="AO23" i="31"/>
  <c r="AO22" i="31"/>
  <c r="AO20" i="31"/>
  <c r="AO24" i="31"/>
  <c r="AO35" i="31" l="1"/>
  <c r="AO38" i="31" s="1"/>
  <c r="AP24" i="31"/>
  <c r="AP22" i="31"/>
  <c r="AP23" i="31"/>
  <c r="AP20" i="31"/>
  <c r="J1035" i="28"/>
  <c r="AU1034" i="28"/>
  <c r="AE1034" i="28"/>
  <c r="O1034" i="28"/>
  <c r="BB1034" i="28"/>
  <c r="AL1034" i="28"/>
  <c r="V1034" i="28"/>
  <c r="AS1034" i="28"/>
  <c r="M1034" i="28"/>
  <c r="AJ1034" i="28"/>
  <c r="BD1034" i="28"/>
  <c r="AG1034" i="28"/>
  <c r="P1034" i="28"/>
  <c r="BG1034" i="28"/>
  <c r="AQ1034" i="28"/>
  <c r="AA1034" i="28"/>
  <c r="K1034" i="28"/>
  <c r="AX1034" i="28"/>
  <c r="AH1034" i="28"/>
  <c r="R1034" i="28"/>
  <c r="AK1034" i="28"/>
  <c r="BH1034" i="28"/>
  <c r="AB1034" i="28"/>
  <c r="AN1034" i="28"/>
  <c r="Q1034" i="28"/>
  <c r="BE1034" i="28"/>
  <c r="BC1034" i="28"/>
  <c r="AM1034" i="28"/>
  <c r="W1034" i="28"/>
  <c r="I1035" i="28"/>
  <c r="H1035" i="28" s="1"/>
  <c r="AT1034" i="28"/>
  <c r="AD1034" i="28"/>
  <c r="N1034" i="28"/>
  <c r="AC1034" i="28"/>
  <c r="AZ1034" i="28"/>
  <c r="T1034" i="28"/>
  <c r="X1034" i="28"/>
  <c r="AV1034" i="28"/>
  <c r="AO1034" i="28"/>
  <c r="AY1034" i="28"/>
  <c r="AI1034" i="28"/>
  <c r="S1034" i="28"/>
  <c r="BF1034" i="28"/>
  <c r="AP1034" i="28"/>
  <c r="Z1034" i="28"/>
  <c r="BA1034" i="28"/>
  <c r="U1034" i="28"/>
  <c r="AR1034" i="28"/>
  <c r="L1034" i="28"/>
  <c r="AW1034" i="28"/>
  <c r="AF1034" i="28"/>
  <c r="Y1034" i="28"/>
  <c r="AP35" i="31" l="1"/>
  <c r="AP38" i="31" s="1"/>
  <c r="AQ24" i="31"/>
  <c r="AQ22" i="31"/>
  <c r="AQ23" i="31"/>
  <c r="AQ20" i="31"/>
  <c r="I1036" i="28"/>
  <c r="H1036" i="28" s="1"/>
  <c r="AT1035" i="28"/>
  <c r="AD1035" i="28"/>
  <c r="N1035" i="28"/>
  <c r="AS1035" i="28"/>
  <c r="AC1035" i="28"/>
  <c r="M1035" i="28"/>
  <c r="AF1035" i="28"/>
  <c r="BC1035" i="28"/>
  <c r="W1035" i="28"/>
  <c r="S1035" i="28"/>
  <c r="L1035" i="28"/>
  <c r="K1035" i="28"/>
  <c r="BF1035" i="28"/>
  <c r="AP1035" i="28"/>
  <c r="Z1035" i="28"/>
  <c r="BE1035" i="28"/>
  <c r="AO1035" i="28"/>
  <c r="Y1035" i="28"/>
  <c r="BD1035" i="28"/>
  <c r="X1035" i="28"/>
  <c r="AU1035" i="28"/>
  <c r="O1035" i="28"/>
  <c r="BH1035" i="28"/>
  <c r="BG1035" i="28"/>
  <c r="T1035" i="28"/>
  <c r="BB1035" i="28"/>
  <c r="AL1035" i="28"/>
  <c r="V1035" i="28"/>
  <c r="BA1035" i="28"/>
  <c r="AK1035" i="28"/>
  <c r="U1035" i="28"/>
  <c r="AV1035" i="28"/>
  <c r="P1035" i="28"/>
  <c r="AM1035" i="28"/>
  <c r="AY1035" i="28"/>
  <c r="AR1035" i="28"/>
  <c r="AQ1035" i="28"/>
  <c r="AZ1035" i="28"/>
  <c r="AX1035" i="28"/>
  <c r="AH1035" i="28"/>
  <c r="R1035" i="28"/>
  <c r="AW1035" i="28"/>
  <c r="AG1035" i="28"/>
  <c r="Q1035" i="28"/>
  <c r="AN1035" i="28"/>
  <c r="J1036" i="28"/>
  <c r="AE1035" i="28"/>
  <c r="AI1035" i="28"/>
  <c r="AB1035" i="28"/>
  <c r="AA1035" i="28"/>
  <c r="AJ1035" i="28"/>
  <c r="BE1036" i="28" l="1"/>
  <c r="AO1036" i="28"/>
  <c r="Y1036" i="28"/>
  <c r="BH1036" i="28"/>
  <c r="AR1036" i="28"/>
  <c r="AB1036" i="28"/>
  <c r="L1036" i="28"/>
  <c r="AI1036" i="28"/>
  <c r="BF1036" i="28"/>
  <c r="Z1036" i="28"/>
  <c r="AD1036" i="28"/>
  <c r="W1036" i="28"/>
  <c r="AE1036" i="28"/>
  <c r="BA1036" i="28"/>
  <c r="AK1036" i="28"/>
  <c r="U1036" i="28"/>
  <c r="BD1036" i="28"/>
  <c r="AN1036" i="28"/>
  <c r="X1036" i="28"/>
  <c r="BG1036" i="28"/>
  <c r="AA1036" i="28"/>
  <c r="AX1036" i="28"/>
  <c r="R1036" i="28"/>
  <c r="N1036" i="28"/>
  <c r="BB1036" i="28"/>
  <c r="O1036" i="28"/>
  <c r="AW1036" i="28"/>
  <c r="AG1036" i="28"/>
  <c r="Q1036" i="28"/>
  <c r="AZ1036" i="28"/>
  <c r="AJ1036" i="28"/>
  <c r="T1036" i="28"/>
  <c r="AY1036" i="28"/>
  <c r="S1036" i="28"/>
  <c r="AP1036" i="28"/>
  <c r="I1037" i="28"/>
  <c r="H1037" i="28" s="1"/>
  <c r="BC1036" i="28"/>
  <c r="AL1036" i="28"/>
  <c r="J1037" i="28"/>
  <c r="AS1036" i="28"/>
  <c r="AC1036" i="28"/>
  <c r="M1036" i="28"/>
  <c r="AV1036" i="28"/>
  <c r="AF1036" i="28"/>
  <c r="P1036" i="28"/>
  <c r="AQ1036" i="28"/>
  <c r="K1036" i="28"/>
  <c r="AH1036" i="28"/>
  <c r="AT1036" i="28"/>
  <c r="AM1036" i="28"/>
  <c r="V1036" i="28"/>
  <c r="AU1036" i="28"/>
  <c r="AQ35" i="31"/>
  <c r="AQ38" i="31" s="1"/>
  <c r="AR20" i="31"/>
  <c r="AR22" i="31"/>
  <c r="AR23" i="31"/>
  <c r="AR24" i="31"/>
  <c r="AS20" i="31" l="1"/>
  <c r="AS22" i="31"/>
  <c r="AS23" i="31"/>
  <c r="AS24" i="31"/>
  <c r="BH1037" i="28"/>
  <c r="AR1037" i="28"/>
  <c r="AB1037" i="28"/>
  <c r="L1037" i="28"/>
  <c r="AY1037" i="28"/>
  <c r="AI1037" i="28"/>
  <c r="S1037" i="28"/>
  <c r="BB1037" i="28"/>
  <c r="V1037" i="28"/>
  <c r="AK1037" i="28"/>
  <c r="BE1037" i="28"/>
  <c r="AX1037" i="28"/>
  <c r="AG1037" i="28"/>
  <c r="BD1037" i="28"/>
  <c r="AN1037" i="28"/>
  <c r="X1037" i="28"/>
  <c r="J1038" i="28"/>
  <c r="AU1037" i="28"/>
  <c r="AE1037" i="28"/>
  <c r="O1037" i="28"/>
  <c r="AT1037" i="28"/>
  <c r="N1037" i="28"/>
  <c r="AC1037" i="28"/>
  <c r="BF1037" i="28"/>
  <c r="AH1037" i="28"/>
  <c r="Q1037" i="28"/>
  <c r="AZ1037" i="28"/>
  <c r="AJ1037" i="28"/>
  <c r="T1037" i="28"/>
  <c r="BG1037" i="28"/>
  <c r="AQ1037" i="28"/>
  <c r="AA1037" i="28"/>
  <c r="K1037" i="28"/>
  <c r="AL1037" i="28"/>
  <c r="BA1037" i="28"/>
  <c r="U1037" i="28"/>
  <c r="AO1037" i="28"/>
  <c r="R1037" i="28"/>
  <c r="AP1037" i="28"/>
  <c r="AV1037" i="28"/>
  <c r="AF1037" i="28"/>
  <c r="P1037" i="28"/>
  <c r="BC1037" i="28"/>
  <c r="AM1037" i="28"/>
  <c r="W1037" i="28"/>
  <c r="I1038" i="28"/>
  <c r="H1038" i="28" s="1"/>
  <c r="AD1037" i="28"/>
  <c r="AS1037" i="28"/>
  <c r="M1037" i="28"/>
  <c r="Y1037" i="28"/>
  <c r="AW1037" i="28"/>
  <c r="Z1037" i="28"/>
  <c r="AR35" i="31"/>
  <c r="AR38" i="31" s="1"/>
  <c r="AT20" i="31" l="1"/>
  <c r="AT22" i="31"/>
  <c r="AT23" i="31"/>
  <c r="AT24" i="31"/>
  <c r="J1039" i="28"/>
  <c r="AU1038" i="28"/>
  <c r="AE1038" i="28"/>
  <c r="O1038" i="28"/>
  <c r="BB1038" i="28"/>
  <c r="AL1038" i="28"/>
  <c r="V1038" i="28"/>
  <c r="AW1038" i="28"/>
  <c r="Q1038" i="28"/>
  <c r="AF1038" i="28"/>
  <c r="AJ1038" i="28"/>
  <c r="AB1038" i="28"/>
  <c r="BA1038" i="28"/>
  <c r="BG1038" i="28"/>
  <c r="AQ1038" i="28"/>
  <c r="AA1038" i="28"/>
  <c r="K1038" i="28"/>
  <c r="AX1038" i="28"/>
  <c r="AH1038" i="28"/>
  <c r="R1038" i="28"/>
  <c r="AO1038" i="28"/>
  <c r="BD1038" i="28"/>
  <c r="X1038" i="28"/>
  <c r="T1038" i="28"/>
  <c r="L1038" i="28"/>
  <c r="U1038" i="28"/>
  <c r="BC1038" i="28"/>
  <c r="AM1038" i="28"/>
  <c r="W1038" i="28"/>
  <c r="I1039" i="28"/>
  <c r="H1039" i="28" s="1"/>
  <c r="AT1038" i="28"/>
  <c r="AD1038" i="28"/>
  <c r="N1038" i="28"/>
  <c r="AG1038" i="28"/>
  <c r="AV1038" i="28"/>
  <c r="P1038" i="28"/>
  <c r="BH1038" i="28"/>
  <c r="AK1038" i="28"/>
  <c r="AS1038" i="28"/>
  <c r="AY1038" i="28"/>
  <c r="AI1038" i="28"/>
  <c r="S1038" i="28"/>
  <c r="BF1038" i="28"/>
  <c r="AP1038" i="28"/>
  <c r="Z1038" i="28"/>
  <c r="BE1038" i="28"/>
  <c r="Y1038" i="28"/>
  <c r="AN1038" i="28"/>
  <c r="AZ1038" i="28"/>
  <c r="AR1038" i="28"/>
  <c r="AC1038" i="28"/>
  <c r="M1038" i="28"/>
  <c r="AS35" i="31"/>
  <c r="AS38" i="31" s="1"/>
  <c r="AU20" i="31" l="1"/>
  <c r="AU22" i="31"/>
  <c r="AU23" i="31"/>
  <c r="AU24" i="31"/>
  <c r="I1040" i="28"/>
  <c r="H1040" i="28" s="1"/>
  <c r="AT1039" i="28"/>
  <c r="AD1039" i="28"/>
  <c r="N1039" i="28"/>
  <c r="AS1039" i="28"/>
  <c r="AC1039" i="28"/>
  <c r="M1039" i="28"/>
  <c r="AJ1039" i="28"/>
  <c r="BG1039" i="28"/>
  <c r="AA1039" i="28"/>
  <c r="AU1039" i="28"/>
  <c r="AM1039" i="28"/>
  <c r="AN1039" i="28"/>
  <c r="BF1039" i="28"/>
  <c r="AP1039" i="28"/>
  <c r="Z1039" i="28"/>
  <c r="BE1039" i="28"/>
  <c r="AO1039" i="28"/>
  <c r="Y1039" i="28"/>
  <c r="BH1039" i="28"/>
  <c r="AB1039" i="28"/>
  <c r="AY1039" i="28"/>
  <c r="S1039" i="28"/>
  <c r="AE1039" i="28"/>
  <c r="W1039" i="28"/>
  <c r="AF1039" i="28"/>
  <c r="BB1039" i="28"/>
  <c r="AL1039" i="28"/>
  <c r="V1039" i="28"/>
  <c r="BA1039" i="28"/>
  <c r="AK1039" i="28"/>
  <c r="U1039" i="28"/>
  <c r="AZ1039" i="28"/>
  <c r="T1039" i="28"/>
  <c r="AQ1039" i="28"/>
  <c r="K1039" i="28"/>
  <c r="O1039" i="28"/>
  <c r="AV1039" i="28"/>
  <c r="BD1039" i="28"/>
  <c r="AX1039" i="28"/>
  <c r="AH1039" i="28"/>
  <c r="R1039" i="28"/>
  <c r="AW1039" i="28"/>
  <c r="AG1039" i="28"/>
  <c r="Q1039" i="28"/>
  <c r="AR1039" i="28"/>
  <c r="L1039" i="28"/>
  <c r="AI1039" i="28"/>
  <c r="J1040" i="28"/>
  <c r="BC1039" i="28"/>
  <c r="P1039" i="28"/>
  <c r="X1039" i="28"/>
  <c r="AT35" i="31"/>
  <c r="AT38" i="31" s="1"/>
  <c r="AV20" i="31" l="1"/>
  <c r="AV22" i="31"/>
  <c r="AV23" i="31"/>
  <c r="AV24" i="31"/>
  <c r="BE1040" i="28"/>
  <c r="AO1040" i="28"/>
  <c r="Y1040" i="28"/>
  <c r="BH1040" i="28"/>
  <c r="AR1040" i="28"/>
  <c r="AB1040" i="28"/>
  <c r="L1040" i="28"/>
  <c r="AM1040" i="28"/>
  <c r="I1041" i="28"/>
  <c r="H1041" i="28" s="1"/>
  <c r="AD1040" i="28"/>
  <c r="AP1040" i="28"/>
  <c r="R1040" i="28"/>
  <c r="S1040" i="28"/>
  <c r="BA1040" i="28"/>
  <c r="AK1040" i="28"/>
  <c r="U1040" i="28"/>
  <c r="BD1040" i="28"/>
  <c r="AN1040" i="28"/>
  <c r="X1040" i="28"/>
  <c r="J1041" i="28"/>
  <c r="AE1040" i="28"/>
  <c r="BB1040" i="28"/>
  <c r="V1040" i="28"/>
  <c r="Z1040" i="28"/>
  <c r="BG1040" i="28"/>
  <c r="AQ1040" i="28"/>
  <c r="AW1040" i="28"/>
  <c r="AG1040" i="28"/>
  <c r="Q1040" i="28"/>
  <c r="AZ1040" i="28"/>
  <c r="AJ1040" i="28"/>
  <c r="T1040" i="28"/>
  <c r="BC1040" i="28"/>
  <c r="W1040" i="28"/>
  <c r="AT1040" i="28"/>
  <c r="N1040" i="28"/>
  <c r="AX1040" i="28"/>
  <c r="AA1040" i="28"/>
  <c r="K1040" i="28"/>
  <c r="AS1040" i="28"/>
  <c r="AC1040" i="28"/>
  <c r="M1040" i="28"/>
  <c r="AV1040" i="28"/>
  <c r="AF1040" i="28"/>
  <c r="P1040" i="28"/>
  <c r="AU1040" i="28"/>
  <c r="O1040" i="28"/>
  <c r="AL1040" i="28"/>
  <c r="BF1040" i="28"/>
  <c r="AH1040" i="28"/>
  <c r="AY1040" i="28"/>
  <c r="AI1040" i="28"/>
  <c r="AU35" i="31"/>
  <c r="AU38" i="31" s="1"/>
  <c r="AW20" i="31" l="1"/>
  <c r="AW22" i="31"/>
  <c r="AW23" i="31"/>
  <c r="AW24" i="31"/>
  <c r="BH1041" i="28"/>
  <c r="AR1041" i="28"/>
  <c r="AB1041" i="28"/>
  <c r="L1041" i="28"/>
  <c r="AY1041" i="28"/>
  <c r="AI1041" i="28"/>
  <c r="S1041" i="28"/>
  <c r="AX1041" i="28"/>
  <c r="R1041" i="28"/>
  <c r="AG1041" i="28"/>
  <c r="AK1041" i="28"/>
  <c r="M1041" i="28"/>
  <c r="BB1041" i="28"/>
  <c r="BD1041" i="28"/>
  <c r="AN1041" i="28"/>
  <c r="X1041" i="28"/>
  <c r="J1042" i="28"/>
  <c r="AU1041" i="28"/>
  <c r="AE1041" i="28"/>
  <c r="O1041" i="28"/>
  <c r="AP1041" i="28"/>
  <c r="BE1041" i="28"/>
  <c r="Y1041" i="28"/>
  <c r="U1041" i="28"/>
  <c r="AL1041" i="28"/>
  <c r="V1041" i="28"/>
  <c r="AZ1041" i="28"/>
  <c r="AJ1041" i="28"/>
  <c r="T1041" i="28"/>
  <c r="BG1041" i="28"/>
  <c r="AQ1041" i="28"/>
  <c r="AA1041" i="28"/>
  <c r="K1041" i="28"/>
  <c r="AH1041" i="28"/>
  <c r="AW1041" i="28"/>
  <c r="Q1041" i="28"/>
  <c r="AS1041" i="28"/>
  <c r="I1042" i="28"/>
  <c r="H1042" i="28" s="1"/>
  <c r="AT1041" i="28"/>
  <c r="AV1041" i="28"/>
  <c r="AF1041" i="28"/>
  <c r="P1041" i="28"/>
  <c r="BC1041" i="28"/>
  <c r="AM1041" i="28"/>
  <c r="W1041" i="28"/>
  <c r="BF1041" i="28"/>
  <c r="Z1041" i="28"/>
  <c r="AO1041" i="28"/>
  <c r="BA1041" i="28"/>
  <c r="AC1041" i="28"/>
  <c r="AD1041" i="28"/>
  <c r="N1041" i="28"/>
  <c r="AV35" i="31"/>
  <c r="AV38" i="31" s="1"/>
  <c r="AX20" i="31" l="1"/>
  <c r="AX22" i="31"/>
  <c r="AX23" i="31"/>
  <c r="AX24" i="31"/>
  <c r="J1043" i="28"/>
  <c r="AU1042" i="28"/>
  <c r="AE1042" i="28"/>
  <c r="O1042" i="28"/>
  <c r="BB1042" i="28"/>
  <c r="AL1042" i="28"/>
  <c r="V1042" i="28"/>
  <c r="AS1042" i="28"/>
  <c r="M1042" i="28"/>
  <c r="AJ1042" i="28"/>
  <c r="AV1042" i="28"/>
  <c r="AN1042" i="28"/>
  <c r="AO1042" i="28"/>
  <c r="BG1042" i="28"/>
  <c r="AQ1042" i="28"/>
  <c r="AA1042" i="28"/>
  <c r="K1042" i="28"/>
  <c r="AX1042" i="28"/>
  <c r="AH1042" i="28"/>
  <c r="R1042" i="28"/>
  <c r="AK1042" i="28"/>
  <c r="BH1042" i="28"/>
  <c r="AB1042" i="28"/>
  <c r="AF1042" i="28"/>
  <c r="X1042" i="28"/>
  <c r="AG1042" i="28"/>
  <c r="BC1042" i="28"/>
  <c r="AM1042" i="28"/>
  <c r="W1042" i="28"/>
  <c r="I1043" i="28"/>
  <c r="H1043" i="28" s="1"/>
  <c r="AT1042" i="28"/>
  <c r="AD1042" i="28"/>
  <c r="N1042" i="28"/>
  <c r="AC1042" i="28"/>
  <c r="AZ1042" i="28"/>
  <c r="T1042" i="28"/>
  <c r="P1042" i="28"/>
  <c r="AW1042" i="28"/>
  <c r="Y1042" i="28"/>
  <c r="AY1042" i="28"/>
  <c r="AI1042" i="28"/>
  <c r="S1042" i="28"/>
  <c r="BF1042" i="28"/>
  <c r="AP1042" i="28"/>
  <c r="Z1042" i="28"/>
  <c r="BA1042" i="28"/>
  <c r="U1042" i="28"/>
  <c r="AR1042" i="28"/>
  <c r="L1042" i="28"/>
  <c r="BD1042" i="28"/>
  <c r="Q1042" i="28"/>
  <c r="BE1042" i="28"/>
  <c r="AW35" i="31"/>
  <c r="AW38" i="31" s="1"/>
  <c r="AY20" i="31" l="1"/>
  <c r="AY22" i="31"/>
  <c r="AY23" i="31"/>
  <c r="AY24" i="31"/>
  <c r="I1044" i="28"/>
  <c r="H1044" i="28" s="1"/>
  <c r="AT1043" i="28"/>
  <c r="AD1043" i="28"/>
  <c r="N1043" i="28"/>
  <c r="AS1043" i="28"/>
  <c r="AC1043" i="28"/>
  <c r="M1043" i="28"/>
  <c r="AF1043" i="28"/>
  <c r="BC1043" i="28"/>
  <c r="W1043" i="28"/>
  <c r="AA1043" i="28"/>
  <c r="S1043" i="28"/>
  <c r="T1043" i="28"/>
  <c r="BF1043" i="28"/>
  <c r="AP1043" i="28"/>
  <c r="Z1043" i="28"/>
  <c r="BE1043" i="28"/>
  <c r="AO1043" i="28"/>
  <c r="Y1043" i="28"/>
  <c r="BD1043" i="28"/>
  <c r="X1043" i="28"/>
  <c r="AU1043" i="28"/>
  <c r="O1043" i="28"/>
  <c r="K1043" i="28"/>
  <c r="BH1043" i="28"/>
  <c r="AR1043" i="28"/>
  <c r="BB1043" i="28"/>
  <c r="AL1043" i="28"/>
  <c r="V1043" i="28"/>
  <c r="BA1043" i="28"/>
  <c r="AK1043" i="28"/>
  <c r="U1043" i="28"/>
  <c r="AV1043" i="28"/>
  <c r="P1043" i="28"/>
  <c r="AM1043" i="28"/>
  <c r="BG1043" i="28"/>
  <c r="AY1043" i="28"/>
  <c r="AB1043" i="28"/>
  <c r="L1043" i="28"/>
  <c r="AX1043" i="28"/>
  <c r="AH1043" i="28"/>
  <c r="R1043" i="28"/>
  <c r="AW1043" i="28"/>
  <c r="AG1043" i="28"/>
  <c r="Q1043" i="28"/>
  <c r="AN1043" i="28"/>
  <c r="J1044" i="28"/>
  <c r="AE1043" i="28"/>
  <c r="AQ1043" i="28"/>
  <c r="AI1043" i="28"/>
  <c r="AZ1043" i="28"/>
  <c r="AJ1043" i="28"/>
  <c r="AX35" i="31"/>
  <c r="AX38" i="31" s="1"/>
  <c r="AZ20" i="31" l="1"/>
  <c r="AZ22" i="31"/>
  <c r="AZ24" i="31"/>
  <c r="AZ23" i="31"/>
  <c r="BE1044" i="28"/>
  <c r="AO1044" i="28"/>
  <c r="Y1044" i="28"/>
  <c r="BH1044" i="28"/>
  <c r="AR1044" i="28"/>
  <c r="AB1044" i="28"/>
  <c r="L1044" i="28"/>
  <c r="AI1044" i="28"/>
  <c r="BF1044" i="28"/>
  <c r="Z1044" i="28"/>
  <c r="V1044" i="28"/>
  <c r="N1044" i="28"/>
  <c r="BC1044" i="28"/>
  <c r="BA1044" i="28"/>
  <c r="AK1044" i="28"/>
  <c r="U1044" i="28"/>
  <c r="BD1044" i="28"/>
  <c r="AN1044" i="28"/>
  <c r="X1044" i="28"/>
  <c r="BG1044" i="28"/>
  <c r="AA1044" i="28"/>
  <c r="AX1044" i="28"/>
  <c r="R1044" i="28"/>
  <c r="I1045" i="28"/>
  <c r="H1045" i="28" s="1"/>
  <c r="AM1044" i="28"/>
  <c r="W1044" i="28"/>
  <c r="AW1044" i="28"/>
  <c r="AG1044" i="28"/>
  <c r="Q1044" i="28"/>
  <c r="AZ1044" i="28"/>
  <c r="AJ1044" i="28"/>
  <c r="T1044" i="28"/>
  <c r="AY1044" i="28"/>
  <c r="S1044" i="28"/>
  <c r="AP1044" i="28"/>
  <c r="BB1044" i="28"/>
  <c r="AT1044" i="28"/>
  <c r="J1045" i="28"/>
  <c r="AU1044" i="28"/>
  <c r="AS1044" i="28"/>
  <c r="AC1044" i="28"/>
  <c r="M1044" i="28"/>
  <c r="AV1044" i="28"/>
  <c r="AF1044" i="28"/>
  <c r="P1044" i="28"/>
  <c r="AQ1044" i="28"/>
  <c r="K1044" i="28"/>
  <c r="AH1044" i="28"/>
  <c r="AL1044" i="28"/>
  <c r="AD1044" i="28"/>
  <c r="AE1044" i="28"/>
  <c r="O1044" i="28"/>
  <c r="AY35" i="31"/>
  <c r="AY38" i="31" s="1"/>
  <c r="BH1045" i="28" l="1"/>
  <c r="AR1045" i="28"/>
  <c r="AB1045" i="28"/>
  <c r="L1045" i="28"/>
  <c r="AY1045" i="28"/>
  <c r="AI1045" i="28"/>
  <c r="S1045" i="28"/>
  <c r="BB1045" i="28"/>
  <c r="V1045" i="28"/>
  <c r="AK1045" i="28"/>
  <c r="AW1045" i="28"/>
  <c r="AO1045" i="28"/>
  <c r="AP1045" i="28"/>
  <c r="BD1045" i="28"/>
  <c r="AN1045" i="28"/>
  <c r="X1045" i="28"/>
  <c r="J1046" i="28"/>
  <c r="AU1045" i="28"/>
  <c r="AE1045" i="28"/>
  <c r="O1045" i="28"/>
  <c r="AT1045" i="28"/>
  <c r="N1045" i="28"/>
  <c r="AC1045" i="28"/>
  <c r="AG1045" i="28"/>
  <c r="Y1045" i="28"/>
  <c r="AH1045" i="28"/>
  <c r="AZ1045" i="28"/>
  <c r="AJ1045" i="28"/>
  <c r="T1045" i="28"/>
  <c r="BG1045" i="28"/>
  <c r="AQ1045" i="28"/>
  <c r="AA1045" i="28"/>
  <c r="K1045" i="28"/>
  <c r="AL1045" i="28"/>
  <c r="BA1045" i="28"/>
  <c r="U1045" i="28"/>
  <c r="Q1045" i="28"/>
  <c r="AX1045" i="28"/>
  <c r="BF1045" i="28"/>
  <c r="AV1045" i="28"/>
  <c r="AF1045" i="28"/>
  <c r="P1045" i="28"/>
  <c r="BC1045" i="28"/>
  <c r="AM1045" i="28"/>
  <c r="W1045" i="28"/>
  <c r="I1046" i="28"/>
  <c r="H1046" i="28" s="1"/>
  <c r="AD1045" i="28"/>
  <c r="AS1045" i="28"/>
  <c r="M1045" i="28"/>
  <c r="BE1045" i="28"/>
  <c r="R1045" i="28"/>
  <c r="Z1045" i="28"/>
  <c r="AZ35" i="31"/>
  <c r="C45" i="31" l="1"/>
  <c r="AZ38" i="31"/>
  <c r="C46" i="31" s="1"/>
  <c r="C47" i="31"/>
  <c r="J1047" i="28"/>
  <c r="AU1046" i="28"/>
  <c r="AE1046" i="28"/>
  <c r="O1046" i="28"/>
  <c r="BB1046" i="28"/>
  <c r="AL1046" i="28"/>
  <c r="V1046" i="28"/>
  <c r="AW1046" i="28"/>
  <c r="Q1046" i="28"/>
  <c r="AF1046" i="28"/>
  <c r="AR1046" i="28"/>
  <c r="AJ1046" i="28"/>
  <c r="U1046" i="28"/>
  <c r="AY1046" i="28"/>
  <c r="Z1046" i="28"/>
  <c r="AN1046" i="28"/>
  <c r="BA1046" i="28"/>
  <c r="BG1046" i="28"/>
  <c r="AQ1046" i="28"/>
  <c r="AA1046" i="28"/>
  <c r="K1046" i="28"/>
  <c r="AX1046" i="28"/>
  <c r="AH1046" i="28"/>
  <c r="R1046" i="28"/>
  <c r="AO1046" i="28"/>
  <c r="BD1046" i="28"/>
  <c r="X1046" i="28"/>
  <c r="AB1046" i="28"/>
  <c r="T1046" i="28"/>
  <c r="AS1046" i="28"/>
  <c r="AI1046" i="28"/>
  <c r="AP1046" i="28"/>
  <c r="Y1046" i="28"/>
  <c r="AZ1046" i="28"/>
  <c r="BC1046" i="28"/>
  <c r="AM1046" i="28"/>
  <c r="W1046" i="28"/>
  <c r="I1047" i="28"/>
  <c r="H1047" i="28" s="1"/>
  <c r="AT1046" i="28"/>
  <c r="AD1046" i="28"/>
  <c r="N1046" i="28"/>
  <c r="AG1046" i="28"/>
  <c r="AV1046" i="28"/>
  <c r="P1046" i="28"/>
  <c r="L1046" i="28"/>
  <c r="AC1046" i="28"/>
  <c r="M1046" i="28"/>
  <c r="S1046" i="28"/>
  <c r="BF1046" i="28"/>
  <c r="BE1046" i="28"/>
  <c r="BH1046" i="28"/>
  <c r="AK1046" i="28"/>
  <c r="I1048" i="28" l="1"/>
  <c r="H1048" i="28" s="1"/>
  <c r="AT1047" i="28"/>
  <c r="AD1047" i="28"/>
  <c r="N1047" i="28"/>
  <c r="AS1047" i="28"/>
  <c r="AC1047" i="28"/>
  <c r="M1047" i="28"/>
  <c r="AJ1047" i="28"/>
  <c r="BG1047" i="28"/>
  <c r="AA1047" i="28"/>
  <c r="AM1047" i="28"/>
  <c r="AE1047" i="28"/>
  <c r="BD1047" i="28"/>
  <c r="AH1047" i="28"/>
  <c r="AW1047" i="28"/>
  <c r="Q1047" i="28"/>
  <c r="L1047" i="28"/>
  <c r="BC1047" i="28"/>
  <c r="AF1047" i="28"/>
  <c r="BF1047" i="28"/>
  <c r="AP1047" i="28"/>
  <c r="Z1047" i="28"/>
  <c r="BE1047" i="28"/>
  <c r="AO1047" i="28"/>
  <c r="Y1047" i="28"/>
  <c r="BH1047" i="28"/>
  <c r="AB1047" i="28"/>
  <c r="AY1047" i="28"/>
  <c r="S1047" i="28"/>
  <c r="W1047" i="28"/>
  <c r="O1047" i="28"/>
  <c r="X1047" i="28"/>
  <c r="R1047" i="28"/>
  <c r="BB1047" i="28"/>
  <c r="AL1047" i="28"/>
  <c r="V1047" i="28"/>
  <c r="BA1047" i="28"/>
  <c r="AK1047" i="28"/>
  <c r="U1047" i="28"/>
  <c r="AZ1047" i="28"/>
  <c r="T1047" i="28"/>
  <c r="AQ1047" i="28"/>
  <c r="K1047" i="28"/>
  <c r="J1048" i="28"/>
  <c r="AN1047" i="28"/>
  <c r="P1047" i="28"/>
  <c r="AX1047" i="28"/>
  <c r="AG1047" i="28"/>
  <c r="AR1047" i="28"/>
  <c r="AI1047" i="28"/>
  <c r="AU1047" i="28"/>
  <c r="AV1047" i="28"/>
  <c r="Y2" i="27"/>
  <c r="BE1048" i="28" l="1"/>
  <c r="AO1048" i="28"/>
  <c r="Y1048" i="28"/>
  <c r="BH1048" i="28"/>
  <c r="AR1048" i="28"/>
  <c r="AB1048" i="28"/>
  <c r="L1048" i="28"/>
  <c r="AM1048" i="28"/>
  <c r="I1049" i="28"/>
  <c r="H1049" i="28" s="1"/>
  <c r="AD1048" i="28"/>
  <c r="AH1048" i="28"/>
  <c r="Z1048" i="28"/>
  <c r="K1048" i="28"/>
  <c r="AC1048" i="28"/>
  <c r="AQ1048" i="28"/>
  <c r="BA1048" i="28"/>
  <c r="AK1048" i="28"/>
  <c r="U1048" i="28"/>
  <c r="BD1048" i="28"/>
  <c r="AN1048" i="28"/>
  <c r="X1048" i="28"/>
  <c r="J1049" i="28"/>
  <c r="AE1048" i="28"/>
  <c r="BB1048" i="28"/>
  <c r="V1048" i="28"/>
  <c r="R1048" i="28"/>
  <c r="AY1048" i="28"/>
  <c r="AI1048" i="28"/>
  <c r="M1048" i="28"/>
  <c r="P1048" i="28"/>
  <c r="O1048" i="28"/>
  <c r="AX1048" i="28"/>
  <c r="AA1048" i="28"/>
  <c r="AW1048" i="28"/>
  <c r="AG1048" i="28"/>
  <c r="Q1048" i="28"/>
  <c r="AZ1048" i="28"/>
  <c r="AJ1048" i="28"/>
  <c r="T1048" i="28"/>
  <c r="BC1048" i="28"/>
  <c r="W1048" i="28"/>
  <c r="AT1048" i="28"/>
  <c r="N1048" i="28"/>
  <c r="BF1048" i="28"/>
  <c r="S1048" i="28"/>
  <c r="BG1048" i="28"/>
  <c r="AS1048" i="28"/>
  <c r="AV1048" i="28"/>
  <c r="AF1048" i="28"/>
  <c r="AU1048" i="28"/>
  <c r="AL1048" i="28"/>
  <c r="AP1048" i="28"/>
  <c r="BH1049" i="28" l="1"/>
  <c r="AR1049" i="28"/>
  <c r="AB1049" i="28"/>
  <c r="L1049" i="28"/>
  <c r="AY1049" i="28"/>
  <c r="AI1049" i="28"/>
  <c r="S1049" i="28"/>
  <c r="AX1049" i="28"/>
  <c r="R1049" i="28"/>
  <c r="AG1049" i="28"/>
  <c r="AC1049" i="28"/>
  <c r="U1049" i="28"/>
  <c r="V1049" i="28"/>
  <c r="BD1049" i="28"/>
  <c r="AN1049" i="28"/>
  <c r="X1049" i="28"/>
  <c r="J1050" i="28"/>
  <c r="AU1049" i="28"/>
  <c r="AE1049" i="28"/>
  <c r="O1049" i="28"/>
  <c r="AP1049" i="28"/>
  <c r="BE1049" i="28"/>
  <c r="Y1049" i="28"/>
  <c r="M1049" i="28"/>
  <c r="I1050" i="28"/>
  <c r="H1050" i="28" s="1"/>
  <c r="AT1049" i="28"/>
  <c r="AF1049" i="28"/>
  <c r="P1049" i="28"/>
  <c r="AM1049" i="28"/>
  <c r="BF1049" i="28"/>
  <c r="AO1049" i="28"/>
  <c r="AK1049" i="28"/>
  <c r="AL1049" i="28"/>
  <c r="AZ1049" i="28"/>
  <c r="AJ1049" i="28"/>
  <c r="T1049" i="28"/>
  <c r="BG1049" i="28"/>
  <c r="AQ1049" i="28"/>
  <c r="AA1049" i="28"/>
  <c r="K1049" i="28"/>
  <c r="AH1049" i="28"/>
  <c r="AW1049" i="28"/>
  <c r="Q1049" i="28"/>
  <c r="BA1049" i="28"/>
  <c r="AD1049" i="28"/>
  <c r="N1049" i="28"/>
  <c r="AV1049" i="28"/>
  <c r="BC1049" i="28"/>
  <c r="W1049" i="28"/>
  <c r="Z1049" i="28"/>
  <c r="AS1049" i="28"/>
  <c r="BB1049" i="28"/>
  <c r="J1051" i="28" l="1"/>
  <c r="AU1050" i="28"/>
  <c r="AE1050" i="28"/>
  <c r="O1050" i="28"/>
  <c r="BB1050" i="28"/>
  <c r="AL1050" i="28"/>
  <c r="V1050" i="28"/>
  <c r="AS1050" i="28"/>
  <c r="M1050" i="28"/>
  <c r="AJ1050" i="28"/>
  <c r="BD1050" i="28"/>
  <c r="AF1050" i="28"/>
  <c r="BE1050" i="28"/>
  <c r="S1050" i="28"/>
  <c r="U1050" i="28"/>
  <c r="AV1050" i="28"/>
  <c r="BG1050" i="28"/>
  <c r="AQ1050" i="28"/>
  <c r="AA1050" i="28"/>
  <c r="K1050" i="28"/>
  <c r="AX1050" i="28"/>
  <c r="AH1050" i="28"/>
  <c r="R1050" i="28"/>
  <c r="AK1050" i="28"/>
  <c r="BH1050" i="28"/>
  <c r="AB1050" i="28"/>
  <c r="AN1050" i="28"/>
  <c r="P1050" i="28"/>
  <c r="Y1050" i="28"/>
  <c r="AY1050" i="28"/>
  <c r="AP1050" i="28"/>
  <c r="BA1050" i="28"/>
  <c r="L1050" i="28"/>
  <c r="Q1050" i="28"/>
  <c r="BC1050" i="28"/>
  <c r="AM1050" i="28"/>
  <c r="W1050" i="28"/>
  <c r="I1051" i="28"/>
  <c r="H1051" i="28" s="1"/>
  <c r="AT1050" i="28"/>
  <c r="AD1050" i="28"/>
  <c r="N1050" i="28"/>
  <c r="AC1050" i="28"/>
  <c r="AZ1050" i="28"/>
  <c r="T1050" i="28"/>
  <c r="X1050" i="28"/>
  <c r="AO1050" i="28"/>
  <c r="AW1050" i="28"/>
  <c r="AI1050" i="28"/>
  <c r="BF1050" i="28"/>
  <c r="Z1050" i="28"/>
  <c r="AR1050" i="28"/>
  <c r="AG1050" i="28"/>
  <c r="I1052" i="28" l="1"/>
  <c r="H1052" i="28" s="1"/>
  <c r="AT1051" i="28"/>
  <c r="AD1051" i="28"/>
  <c r="N1051" i="28"/>
  <c r="AS1051" i="28"/>
  <c r="AC1051" i="28"/>
  <c r="M1051" i="28"/>
  <c r="AF1051" i="28"/>
  <c r="BC1051" i="28"/>
  <c r="W1051" i="28"/>
  <c r="S1051" i="28"/>
  <c r="K1051" i="28"/>
  <c r="L1051" i="28"/>
  <c r="AX1051" i="28"/>
  <c r="AG1051" i="28"/>
  <c r="J1052" i="28"/>
  <c r="AI1051" i="28"/>
  <c r="AB1051" i="28"/>
  <c r="BF1051" i="28"/>
  <c r="AP1051" i="28"/>
  <c r="Z1051" i="28"/>
  <c r="BE1051" i="28"/>
  <c r="AO1051" i="28"/>
  <c r="Y1051" i="28"/>
  <c r="BD1051" i="28"/>
  <c r="X1051" i="28"/>
  <c r="AU1051" i="28"/>
  <c r="O1051" i="28"/>
  <c r="BG1051" i="28"/>
  <c r="AZ1051" i="28"/>
  <c r="AJ1051" i="28"/>
  <c r="AH1051" i="28"/>
  <c r="AW1051" i="28"/>
  <c r="Q1051" i="28"/>
  <c r="AE1051" i="28"/>
  <c r="AR1051" i="28"/>
  <c r="BB1051" i="28"/>
  <c r="AL1051" i="28"/>
  <c r="V1051" i="28"/>
  <c r="BA1051" i="28"/>
  <c r="AK1051" i="28"/>
  <c r="U1051" i="28"/>
  <c r="AV1051" i="28"/>
  <c r="P1051" i="28"/>
  <c r="AM1051" i="28"/>
  <c r="AY1051" i="28"/>
  <c r="AQ1051" i="28"/>
  <c r="T1051" i="28"/>
  <c r="BH1051" i="28"/>
  <c r="R1051" i="28"/>
  <c r="AN1051" i="28"/>
  <c r="AA1051" i="28"/>
  <c r="BE1052" i="28" l="1"/>
  <c r="AO1052" i="28"/>
  <c r="Y1052" i="28"/>
  <c r="BH1052" i="28"/>
  <c r="AR1052" i="28"/>
  <c r="AB1052" i="28"/>
  <c r="L1052" i="28"/>
  <c r="AI1052" i="28"/>
  <c r="BF1052" i="28"/>
  <c r="Z1052" i="28"/>
  <c r="AD1052" i="28"/>
  <c r="V1052" i="28"/>
  <c r="W1052" i="28"/>
  <c r="M1052" i="28"/>
  <c r="BA1052" i="28"/>
  <c r="AK1052" i="28"/>
  <c r="U1052" i="28"/>
  <c r="BD1052" i="28"/>
  <c r="AN1052" i="28"/>
  <c r="X1052" i="28"/>
  <c r="BG1052" i="28"/>
  <c r="AA1052" i="28"/>
  <c r="AX1052" i="28"/>
  <c r="R1052" i="28"/>
  <c r="N1052" i="28"/>
  <c r="J1053" i="28"/>
  <c r="AU1052" i="28"/>
  <c r="AS1052" i="28"/>
  <c r="AF1052" i="28"/>
  <c r="AQ1052" i="28"/>
  <c r="AH1052" i="28"/>
  <c r="AL1052" i="28"/>
  <c r="BC1052" i="28"/>
  <c r="AW1052" i="28"/>
  <c r="AG1052" i="28"/>
  <c r="Q1052" i="28"/>
  <c r="AZ1052" i="28"/>
  <c r="AJ1052" i="28"/>
  <c r="T1052" i="28"/>
  <c r="AY1052" i="28"/>
  <c r="S1052" i="28"/>
  <c r="AP1052" i="28"/>
  <c r="I1053" i="28"/>
  <c r="H1053" i="28" s="1"/>
  <c r="BB1052" i="28"/>
  <c r="AE1052" i="28"/>
  <c r="O1052" i="28"/>
  <c r="AC1052" i="28"/>
  <c r="AV1052" i="28"/>
  <c r="P1052" i="28"/>
  <c r="K1052" i="28"/>
  <c r="AT1052" i="28"/>
  <c r="AM1052" i="28"/>
  <c r="BH1053" i="28" l="1"/>
  <c r="AR1053" i="28"/>
  <c r="AB1053" i="28"/>
  <c r="L1053" i="28"/>
  <c r="AY1053" i="28"/>
  <c r="AI1053" i="28"/>
  <c r="S1053" i="28"/>
  <c r="BB1053" i="28"/>
  <c r="V1053" i="28"/>
  <c r="AK1053" i="28"/>
  <c r="BE1053" i="28"/>
  <c r="AG1053" i="28"/>
  <c r="BF1053" i="28"/>
  <c r="AM1053" i="28"/>
  <c r="BD1053" i="28"/>
  <c r="AN1053" i="28"/>
  <c r="X1053" i="28"/>
  <c r="J1054" i="28"/>
  <c r="AU1053" i="28"/>
  <c r="AE1053" i="28"/>
  <c r="O1053" i="28"/>
  <c r="AT1053" i="28"/>
  <c r="N1053" i="28"/>
  <c r="AC1053" i="28"/>
  <c r="AO1053" i="28"/>
  <c r="Q1053" i="28"/>
  <c r="Z1053" i="28"/>
  <c r="AF1053" i="28"/>
  <c r="P1053" i="28"/>
  <c r="W1053" i="28"/>
  <c r="AD1053" i="28"/>
  <c r="M1053" i="28"/>
  <c r="AH1053" i="28"/>
  <c r="AZ1053" i="28"/>
  <c r="AJ1053" i="28"/>
  <c r="T1053" i="28"/>
  <c r="BG1053" i="28"/>
  <c r="AQ1053" i="28"/>
  <c r="AA1053" i="28"/>
  <c r="K1053" i="28"/>
  <c r="AL1053" i="28"/>
  <c r="BA1053" i="28"/>
  <c r="U1053" i="28"/>
  <c r="Y1053" i="28"/>
  <c r="AP1053" i="28"/>
  <c r="AX1053" i="28"/>
  <c r="AV1053" i="28"/>
  <c r="BC1053" i="28"/>
  <c r="I1054" i="28"/>
  <c r="H1054" i="28" s="1"/>
  <c r="AS1053" i="28"/>
  <c r="AW1053" i="28"/>
  <c r="R1053" i="28"/>
  <c r="J1055" i="28" l="1"/>
  <c r="AU1054" i="28"/>
  <c r="AE1054" i="28"/>
  <c r="O1054" i="28"/>
  <c r="BB1054" i="28"/>
  <c r="AL1054" i="28"/>
  <c r="V1054" i="28"/>
  <c r="AW1054" i="28"/>
  <c r="Q1054" i="28"/>
  <c r="AF1054" i="28"/>
  <c r="AJ1054" i="28"/>
  <c r="AB1054" i="28"/>
  <c r="AS1054" i="28"/>
  <c r="BG1054" i="28"/>
  <c r="AQ1054" i="28"/>
  <c r="AA1054" i="28"/>
  <c r="K1054" i="28"/>
  <c r="AX1054" i="28"/>
  <c r="AH1054" i="28"/>
  <c r="R1054" i="28"/>
  <c r="AO1054" i="28"/>
  <c r="BD1054" i="28"/>
  <c r="X1054" i="28"/>
  <c r="T1054" i="28"/>
  <c r="L1054" i="28"/>
  <c r="M1054" i="28"/>
  <c r="BC1054" i="28"/>
  <c r="AM1054" i="28"/>
  <c r="W1054" i="28"/>
  <c r="I1055" i="28"/>
  <c r="H1055" i="28" s="1"/>
  <c r="AT1054" i="28"/>
  <c r="AD1054" i="28"/>
  <c r="N1054" i="28"/>
  <c r="AG1054" i="28"/>
  <c r="AV1054" i="28"/>
  <c r="P1054" i="28"/>
  <c r="BH1054" i="28"/>
  <c r="BA1054" i="28"/>
  <c r="AK1054" i="28"/>
  <c r="AY1054" i="28"/>
  <c r="AI1054" i="28"/>
  <c r="S1054" i="28"/>
  <c r="BF1054" i="28"/>
  <c r="AP1054" i="28"/>
  <c r="Z1054" i="28"/>
  <c r="BE1054" i="28"/>
  <c r="Y1054" i="28"/>
  <c r="AN1054" i="28"/>
  <c r="AZ1054" i="28"/>
  <c r="AR1054" i="28"/>
  <c r="U1054" i="28"/>
  <c r="AC1054" i="28"/>
  <c r="I1056" i="28" l="1"/>
  <c r="H1056" i="28" s="1"/>
  <c r="AT1055" i="28"/>
  <c r="AD1055" i="28"/>
  <c r="N1055" i="28"/>
  <c r="AS1055" i="28"/>
  <c r="AC1055" i="28"/>
  <c r="M1055" i="28"/>
  <c r="AJ1055" i="28"/>
  <c r="BG1055" i="28"/>
  <c r="AA1055" i="28"/>
  <c r="AU1055" i="28"/>
  <c r="AM1055" i="28"/>
  <c r="X1055" i="28"/>
  <c r="BF1055" i="28"/>
  <c r="AP1055" i="28"/>
  <c r="Z1055" i="28"/>
  <c r="BE1055" i="28"/>
  <c r="AO1055" i="28"/>
  <c r="Y1055" i="28"/>
  <c r="BH1055" i="28"/>
  <c r="AB1055" i="28"/>
  <c r="AY1055" i="28"/>
  <c r="S1055" i="28"/>
  <c r="AE1055" i="28"/>
  <c r="W1055" i="28"/>
  <c r="AV1055" i="28"/>
  <c r="BB1055" i="28"/>
  <c r="AL1055" i="28"/>
  <c r="V1055" i="28"/>
  <c r="BA1055" i="28"/>
  <c r="AK1055" i="28"/>
  <c r="U1055" i="28"/>
  <c r="AZ1055" i="28"/>
  <c r="T1055" i="28"/>
  <c r="AQ1055" i="28"/>
  <c r="K1055" i="28"/>
  <c r="O1055" i="28"/>
  <c r="AF1055" i="28"/>
  <c r="P1055" i="28"/>
  <c r="AX1055" i="28"/>
  <c r="AH1055" i="28"/>
  <c r="R1055" i="28"/>
  <c r="AW1055" i="28"/>
  <c r="AG1055" i="28"/>
  <c r="Q1055" i="28"/>
  <c r="AR1055" i="28"/>
  <c r="L1055" i="28"/>
  <c r="AI1055" i="28"/>
  <c r="J1056" i="28"/>
  <c r="BC1055" i="28"/>
  <c r="BD1055" i="28"/>
  <c r="AN1055" i="28"/>
  <c r="BE1056" i="28" l="1"/>
  <c r="AO1056" i="28"/>
  <c r="Y1056" i="28"/>
  <c r="BH1056" i="28"/>
  <c r="AR1056" i="28"/>
  <c r="AB1056" i="28"/>
  <c r="L1056" i="28"/>
  <c r="AM1056" i="28"/>
  <c r="I1057" i="28"/>
  <c r="H1057" i="28" s="1"/>
  <c r="AD1056" i="28"/>
  <c r="AP1056" i="28"/>
  <c r="R1056" i="28"/>
  <c r="BG1056" i="28"/>
  <c r="BA1056" i="28"/>
  <c r="AK1056" i="28"/>
  <c r="U1056" i="28"/>
  <c r="BD1056" i="28"/>
  <c r="AN1056" i="28"/>
  <c r="X1056" i="28"/>
  <c r="J1057" i="28"/>
  <c r="AE1056" i="28"/>
  <c r="BB1056" i="28"/>
  <c r="V1056" i="28"/>
  <c r="Z1056" i="28"/>
  <c r="AQ1056" i="28"/>
  <c r="AA1056" i="28"/>
  <c r="AW1056" i="28"/>
  <c r="AG1056" i="28"/>
  <c r="Q1056" i="28"/>
  <c r="AZ1056" i="28"/>
  <c r="AJ1056" i="28"/>
  <c r="T1056" i="28"/>
  <c r="BC1056" i="28"/>
  <c r="W1056" i="28"/>
  <c r="AT1056" i="28"/>
  <c r="N1056" i="28"/>
  <c r="AX1056" i="28"/>
  <c r="K1056" i="28"/>
  <c r="AY1056" i="28"/>
  <c r="AS1056" i="28"/>
  <c r="AC1056" i="28"/>
  <c r="M1056" i="28"/>
  <c r="AV1056" i="28"/>
  <c r="AF1056" i="28"/>
  <c r="P1056" i="28"/>
  <c r="AU1056" i="28"/>
  <c r="O1056" i="28"/>
  <c r="AL1056" i="28"/>
  <c r="BF1056" i="28"/>
  <c r="AH1056" i="28"/>
  <c r="AI1056" i="28"/>
  <c r="S1056" i="28"/>
  <c r="BH1057" i="28" l="1"/>
  <c r="AR1057" i="28"/>
  <c r="AB1057" i="28"/>
  <c r="L1057" i="28"/>
  <c r="AY1057" i="28"/>
  <c r="AI1057" i="28"/>
  <c r="S1057" i="28"/>
  <c r="AX1057" i="28"/>
  <c r="R1057" i="28"/>
  <c r="AG1057" i="28"/>
  <c r="AK1057" i="28"/>
  <c r="M1057" i="28"/>
  <c r="N1057" i="28"/>
  <c r="BD1057" i="28"/>
  <c r="AN1057" i="28"/>
  <c r="X1057" i="28"/>
  <c r="J1058" i="28"/>
  <c r="AU1057" i="28"/>
  <c r="AE1057" i="28"/>
  <c r="O1057" i="28"/>
  <c r="AP1057" i="28"/>
  <c r="BE1057" i="28"/>
  <c r="Y1057" i="28"/>
  <c r="U1057" i="28"/>
  <c r="BB1057" i="28"/>
  <c r="AL1057" i="28"/>
  <c r="AZ1057" i="28"/>
  <c r="AJ1057" i="28"/>
  <c r="T1057" i="28"/>
  <c r="BG1057" i="28"/>
  <c r="AQ1057" i="28"/>
  <c r="AA1057" i="28"/>
  <c r="K1057" i="28"/>
  <c r="AH1057" i="28"/>
  <c r="AW1057" i="28"/>
  <c r="Q1057" i="28"/>
  <c r="AS1057" i="28"/>
  <c r="V1057" i="28"/>
  <c r="I1058" i="28"/>
  <c r="H1058" i="28" s="1"/>
  <c r="AV1057" i="28"/>
  <c r="AF1057" i="28"/>
  <c r="P1057" i="28"/>
  <c r="BC1057" i="28"/>
  <c r="AM1057" i="28"/>
  <c r="W1057" i="28"/>
  <c r="BF1057" i="28"/>
  <c r="Z1057" i="28"/>
  <c r="AO1057" i="28"/>
  <c r="BA1057" i="28"/>
  <c r="AC1057" i="28"/>
  <c r="AT1057" i="28"/>
  <c r="AD1057" i="28"/>
  <c r="J1059" i="28" l="1"/>
  <c r="AU1058" i="28"/>
  <c r="AE1058" i="28"/>
  <c r="O1058" i="28"/>
  <c r="BB1058" i="28"/>
  <c r="AL1058" i="28"/>
  <c r="V1058" i="28"/>
  <c r="AS1058" i="28"/>
  <c r="M1058" i="28"/>
  <c r="AJ1058" i="28"/>
  <c r="AV1058" i="28"/>
  <c r="AN1058" i="28"/>
  <c r="Y1058" i="28"/>
  <c r="BG1058" i="28"/>
  <c r="AQ1058" i="28"/>
  <c r="AA1058" i="28"/>
  <c r="K1058" i="28"/>
  <c r="AX1058" i="28"/>
  <c r="AH1058" i="28"/>
  <c r="R1058" i="28"/>
  <c r="AK1058" i="28"/>
  <c r="BH1058" i="28"/>
  <c r="AB1058" i="28"/>
  <c r="AF1058" i="28"/>
  <c r="X1058" i="28"/>
  <c r="AW1058" i="28"/>
  <c r="BC1058" i="28"/>
  <c r="AM1058" i="28"/>
  <c r="W1058" i="28"/>
  <c r="I1059" i="28"/>
  <c r="H1059" i="28" s="1"/>
  <c r="AT1058" i="28"/>
  <c r="AD1058" i="28"/>
  <c r="N1058" i="28"/>
  <c r="AC1058" i="28"/>
  <c r="AZ1058" i="28"/>
  <c r="T1058" i="28"/>
  <c r="P1058" i="28"/>
  <c r="AG1058" i="28"/>
  <c r="Q1058" i="28"/>
  <c r="AY1058" i="28"/>
  <c r="AI1058" i="28"/>
  <c r="S1058" i="28"/>
  <c r="BF1058" i="28"/>
  <c r="AP1058" i="28"/>
  <c r="Z1058" i="28"/>
  <c r="BA1058" i="28"/>
  <c r="U1058" i="28"/>
  <c r="AR1058" i="28"/>
  <c r="L1058" i="28"/>
  <c r="BD1058" i="28"/>
  <c r="BE1058" i="28"/>
  <c r="AO1058" i="28"/>
  <c r="I1060" i="28" l="1"/>
  <c r="H1060" i="28" s="1"/>
  <c r="AT1059" i="28"/>
  <c r="AD1059" i="28"/>
  <c r="N1059" i="28"/>
  <c r="AS1059" i="28"/>
  <c r="AC1059" i="28"/>
  <c r="M1059" i="28"/>
  <c r="AF1059" i="28"/>
  <c r="BC1059" i="28"/>
  <c r="W1059" i="28"/>
  <c r="AA1059" i="28"/>
  <c r="AY1059" i="28"/>
  <c r="L1059" i="28"/>
  <c r="BF1059" i="28"/>
  <c r="AP1059" i="28"/>
  <c r="Z1059" i="28"/>
  <c r="BE1059" i="28"/>
  <c r="AO1059" i="28"/>
  <c r="Y1059" i="28"/>
  <c r="BD1059" i="28"/>
  <c r="X1059" i="28"/>
  <c r="AU1059" i="28"/>
  <c r="O1059" i="28"/>
  <c r="K1059" i="28"/>
  <c r="AI1059" i="28"/>
  <c r="AR1059" i="28"/>
  <c r="BB1059" i="28"/>
  <c r="AL1059" i="28"/>
  <c r="V1059" i="28"/>
  <c r="BA1059" i="28"/>
  <c r="AK1059" i="28"/>
  <c r="U1059" i="28"/>
  <c r="AV1059" i="28"/>
  <c r="P1059" i="28"/>
  <c r="AM1059" i="28"/>
  <c r="BG1059" i="28"/>
  <c r="AZ1059" i="28"/>
  <c r="S1059" i="28"/>
  <c r="AB1059" i="28"/>
  <c r="AX1059" i="28"/>
  <c r="AH1059" i="28"/>
  <c r="R1059" i="28"/>
  <c r="AW1059" i="28"/>
  <c r="AG1059" i="28"/>
  <c r="Q1059" i="28"/>
  <c r="AN1059" i="28"/>
  <c r="J1060" i="28"/>
  <c r="AE1059" i="28"/>
  <c r="AQ1059" i="28"/>
  <c r="AJ1059" i="28"/>
  <c r="BH1059" i="28"/>
  <c r="T1059" i="28"/>
  <c r="BE1060" i="28" l="1"/>
  <c r="AO1060" i="28"/>
  <c r="Y1060" i="28"/>
  <c r="BH1060" i="28"/>
  <c r="AR1060" i="28"/>
  <c r="AB1060" i="28"/>
  <c r="L1060" i="28"/>
  <c r="AI1060" i="28"/>
  <c r="BF1060" i="28"/>
  <c r="Z1060" i="28"/>
  <c r="V1060" i="28"/>
  <c r="O1060" i="28"/>
  <c r="N1060" i="28"/>
  <c r="BA1060" i="28"/>
  <c r="AK1060" i="28"/>
  <c r="U1060" i="28"/>
  <c r="BD1060" i="28"/>
  <c r="AN1060" i="28"/>
  <c r="X1060" i="28"/>
  <c r="BG1060" i="28"/>
  <c r="AA1060" i="28"/>
  <c r="AX1060" i="28"/>
  <c r="R1060" i="28"/>
  <c r="J1061" i="28"/>
  <c r="I1061" i="28"/>
  <c r="H1061" i="28" s="1"/>
  <c r="BC1060" i="28"/>
  <c r="AW1060" i="28"/>
  <c r="AG1060" i="28"/>
  <c r="Q1060" i="28"/>
  <c r="AZ1060" i="28"/>
  <c r="AJ1060" i="28"/>
  <c r="T1060" i="28"/>
  <c r="AY1060" i="28"/>
  <c r="S1060" i="28"/>
  <c r="AP1060" i="28"/>
  <c r="BB1060" i="28"/>
  <c r="AU1060" i="28"/>
  <c r="AT1060" i="28"/>
  <c r="AM1060" i="28"/>
  <c r="AS1060" i="28"/>
  <c r="AC1060" i="28"/>
  <c r="M1060" i="28"/>
  <c r="AV1060" i="28"/>
  <c r="AF1060" i="28"/>
  <c r="P1060" i="28"/>
  <c r="AQ1060" i="28"/>
  <c r="K1060" i="28"/>
  <c r="AH1060" i="28"/>
  <c r="AL1060" i="28"/>
  <c r="AE1060" i="28"/>
  <c r="AD1060" i="28"/>
  <c r="W1060" i="28"/>
  <c r="BH1061" i="28" l="1"/>
  <c r="AR1061" i="28"/>
  <c r="AB1061" i="28"/>
  <c r="L1061" i="28"/>
  <c r="AY1061" i="28"/>
  <c r="AI1061" i="28"/>
  <c r="S1061" i="28"/>
  <c r="BB1061" i="28"/>
  <c r="V1061" i="28"/>
  <c r="AK1061" i="28"/>
  <c r="AW1061" i="28"/>
  <c r="AP1061" i="28"/>
  <c r="Y1061" i="28"/>
  <c r="BD1061" i="28"/>
  <c r="AN1061" i="28"/>
  <c r="X1061" i="28"/>
  <c r="J1062" i="28"/>
  <c r="AU1061" i="28"/>
  <c r="AE1061" i="28"/>
  <c r="O1061" i="28"/>
  <c r="AT1061" i="28"/>
  <c r="N1061" i="28"/>
  <c r="AC1061" i="28"/>
  <c r="AG1061" i="28"/>
  <c r="Z1061" i="28"/>
  <c r="R1061" i="28"/>
  <c r="AZ1061" i="28"/>
  <c r="AJ1061" i="28"/>
  <c r="T1061" i="28"/>
  <c r="BG1061" i="28"/>
  <c r="AQ1061" i="28"/>
  <c r="AA1061" i="28"/>
  <c r="K1061" i="28"/>
  <c r="AL1061" i="28"/>
  <c r="BA1061" i="28"/>
  <c r="U1061" i="28"/>
  <c r="Q1061" i="28"/>
  <c r="BE1061" i="28"/>
  <c r="AX1061" i="28"/>
  <c r="AV1061" i="28"/>
  <c r="AF1061" i="28"/>
  <c r="P1061" i="28"/>
  <c r="BC1061" i="28"/>
  <c r="AM1061" i="28"/>
  <c r="W1061" i="28"/>
  <c r="I1062" i="28"/>
  <c r="H1062" i="28" s="1"/>
  <c r="AD1061" i="28"/>
  <c r="AS1061" i="28"/>
  <c r="M1061" i="28"/>
  <c r="BF1061" i="28"/>
  <c r="AO1061" i="28"/>
  <c r="AH1061" i="28"/>
  <c r="J1063" i="28" l="1"/>
  <c r="AU1062" i="28"/>
  <c r="AE1062" i="28"/>
  <c r="O1062" i="28"/>
  <c r="BB1062" i="28"/>
  <c r="AL1062" i="28"/>
  <c r="V1062" i="28"/>
  <c r="AW1062" i="28"/>
  <c r="Q1062" i="28"/>
  <c r="AF1062" i="28"/>
  <c r="AR1062" i="28"/>
  <c r="AK1062" i="28"/>
  <c r="T1062" i="28"/>
  <c r="BG1062" i="28"/>
  <c r="AQ1062" i="28"/>
  <c r="AA1062" i="28"/>
  <c r="K1062" i="28"/>
  <c r="AX1062" i="28"/>
  <c r="AH1062" i="28"/>
  <c r="R1062" i="28"/>
  <c r="AO1062" i="28"/>
  <c r="BD1062" i="28"/>
  <c r="X1062" i="28"/>
  <c r="AB1062" i="28"/>
  <c r="U1062" i="28"/>
  <c r="AC1062" i="28"/>
  <c r="BC1062" i="28"/>
  <c r="AM1062" i="28"/>
  <c r="W1062" i="28"/>
  <c r="I1063" i="28"/>
  <c r="H1063" i="28" s="1"/>
  <c r="AT1062" i="28"/>
  <c r="AD1062" i="28"/>
  <c r="N1062" i="28"/>
  <c r="AG1062" i="28"/>
  <c r="AV1062" i="28"/>
  <c r="P1062" i="28"/>
  <c r="L1062" i="28"/>
  <c r="AZ1062" i="28"/>
  <c r="M1062" i="28"/>
  <c r="AY1062" i="28"/>
  <c r="AI1062" i="28"/>
  <c r="S1062" i="28"/>
  <c r="BF1062" i="28"/>
  <c r="AP1062" i="28"/>
  <c r="Z1062" i="28"/>
  <c r="BE1062" i="28"/>
  <c r="Y1062" i="28"/>
  <c r="AN1062" i="28"/>
  <c r="BH1062" i="28"/>
  <c r="BA1062" i="28"/>
  <c r="AJ1062" i="28"/>
  <c r="AS1062" i="28"/>
  <c r="I1064" i="28" l="1"/>
  <c r="H1064" i="28" s="1"/>
  <c r="AT1063" i="28"/>
  <c r="AD1063" i="28"/>
  <c r="N1063" i="28"/>
  <c r="AS1063" i="28"/>
  <c r="AC1063" i="28"/>
  <c r="M1063" i="28"/>
  <c r="AJ1063" i="28"/>
  <c r="BG1063" i="28"/>
  <c r="AA1063" i="28"/>
  <c r="AM1063" i="28"/>
  <c r="P1063" i="28"/>
  <c r="O1063" i="28"/>
  <c r="BF1063" i="28"/>
  <c r="AP1063" i="28"/>
  <c r="Z1063" i="28"/>
  <c r="BE1063" i="28"/>
  <c r="AO1063" i="28"/>
  <c r="Y1063" i="28"/>
  <c r="BH1063" i="28"/>
  <c r="AB1063" i="28"/>
  <c r="AY1063" i="28"/>
  <c r="S1063" i="28"/>
  <c r="W1063" i="28"/>
  <c r="J1064" i="28"/>
  <c r="AN1063" i="28"/>
  <c r="BB1063" i="28"/>
  <c r="AL1063" i="28"/>
  <c r="V1063" i="28"/>
  <c r="BA1063" i="28"/>
  <c r="AK1063" i="28"/>
  <c r="U1063" i="28"/>
  <c r="AZ1063" i="28"/>
  <c r="T1063" i="28"/>
  <c r="AQ1063" i="28"/>
  <c r="K1063" i="28"/>
  <c r="AV1063" i="28"/>
  <c r="AU1063" i="28"/>
  <c r="X1063" i="28"/>
  <c r="AX1063" i="28"/>
  <c r="AH1063" i="28"/>
  <c r="R1063" i="28"/>
  <c r="AW1063" i="28"/>
  <c r="AG1063" i="28"/>
  <c r="Q1063" i="28"/>
  <c r="AR1063" i="28"/>
  <c r="L1063" i="28"/>
  <c r="AI1063" i="28"/>
  <c r="BC1063" i="28"/>
  <c r="AF1063" i="28"/>
  <c r="AE1063" i="28"/>
  <c r="BD1063" i="28"/>
  <c r="BE1064" i="28" l="1"/>
  <c r="AO1064" i="28"/>
  <c r="Y1064" i="28"/>
  <c r="BH1064" i="28"/>
  <c r="AR1064" i="28"/>
  <c r="AB1064" i="28"/>
  <c r="L1064" i="28"/>
  <c r="AM1064" i="28"/>
  <c r="I1065" i="28"/>
  <c r="H1065" i="28" s="1"/>
  <c r="AD1064" i="28"/>
  <c r="AH1064" i="28"/>
  <c r="AA1064" i="28"/>
  <c r="Z1064" i="28"/>
  <c r="BA1064" i="28"/>
  <c r="AK1064" i="28"/>
  <c r="U1064" i="28"/>
  <c r="BD1064" i="28"/>
  <c r="AN1064" i="28"/>
  <c r="X1064" i="28"/>
  <c r="J1065" i="28"/>
  <c r="AE1064" i="28"/>
  <c r="BB1064" i="28"/>
  <c r="V1064" i="28"/>
  <c r="R1064" i="28"/>
  <c r="K1064" i="28"/>
  <c r="AY1064" i="28"/>
  <c r="AW1064" i="28"/>
  <c r="AG1064" i="28"/>
  <c r="Q1064" i="28"/>
  <c r="AZ1064" i="28"/>
  <c r="AJ1064" i="28"/>
  <c r="T1064" i="28"/>
  <c r="BC1064" i="28"/>
  <c r="W1064" i="28"/>
  <c r="AT1064" i="28"/>
  <c r="N1064" i="28"/>
  <c r="BG1064" i="28"/>
  <c r="BF1064" i="28"/>
  <c r="AI1064" i="28"/>
  <c r="AS1064" i="28"/>
  <c r="AC1064" i="28"/>
  <c r="M1064" i="28"/>
  <c r="AV1064" i="28"/>
  <c r="AF1064" i="28"/>
  <c r="P1064" i="28"/>
  <c r="AU1064" i="28"/>
  <c r="O1064" i="28"/>
  <c r="AL1064" i="28"/>
  <c r="AX1064" i="28"/>
  <c r="AQ1064" i="28"/>
  <c r="AP1064" i="28"/>
  <c r="S1064" i="28"/>
  <c r="BH1065" i="28" l="1"/>
  <c r="AR1065" i="28"/>
  <c r="AB1065" i="28"/>
  <c r="L1065" i="28"/>
  <c r="AY1065" i="28"/>
  <c r="AI1065" i="28"/>
  <c r="S1065" i="28"/>
  <c r="AX1065" i="28"/>
  <c r="R1065" i="28"/>
  <c r="AG1065" i="28"/>
  <c r="AC1065" i="28"/>
  <c r="V1065" i="28"/>
  <c r="I1066" i="28"/>
  <c r="H1066" i="28" s="1"/>
  <c r="BD1065" i="28"/>
  <c r="AN1065" i="28"/>
  <c r="X1065" i="28"/>
  <c r="J1066" i="28"/>
  <c r="AU1065" i="28"/>
  <c r="AE1065" i="28"/>
  <c r="O1065" i="28"/>
  <c r="AP1065" i="28"/>
  <c r="BE1065" i="28"/>
  <c r="Y1065" i="28"/>
  <c r="M1065" i="28"/>
  <c r="BA1065" i="28"/>
  <c r="AT1065" i="28"/>
  <c r="AZ1065" i="28"/>
  <c r="AJ1065" i="28"/>
  <c r="T1065" i="28"/>
  <c r="BG1065" i="28"/>
  <c r="AQ1065" i="28"/>
  <c r="AA1065" i="28"/>
  <c r="K1065" i="28"/>
  <c r="AH1065" i="28"/>
  <c r="AW1065" i="28"/>
  <c r="Q1065" i="28"/>
  <c r="BB1065" i="28"/>
  <c r="AK1065" i="28"/>
  <c r="AD1065" i="28"/>
  <c r="AV1065" i="28"/>
  <c r="AF1065" i="28"/>
  <c r="P1065" i="28"/>
  <c r="BC1065" i="28"/>
  <c r="AM1065" i="28"/>
  <c r="W1065" i="28"/>
  <c r="BF1065" i="28"/>
  <c r="Z1065" i="28"/>
  <c r="AO1065" i="28"/>
  <c r="AS1065" i="28"/>
  <c r="AL1065" i="28"/>
  <c r="U1065" i="28"/>
  <c r="N1065" i="28"/>
  <c r="J1067" i="28" l="1"/>
  <c r="AU1066" i="28"/>
  <c r="AE1066" i="28"/>
  <c r="O1066" i="28"/>
  <c r="BB1066" i="28"/>
  <c r="AL1066" i="28"/>
  <c r="V1066" i="28"/>
  <c r="AS1066" i="28"/>
  <c r="M1066" i="28"/>
  <c r="AJ1066" i="28"/>
  <c r="BD1066" i="28"/>
  <c r="AG1066" i="28"/>
  <c r="P1066" i="28"/>
  <c r="BG1066" i="28"/>
  <c r="AQ1066" i="28"/>
  <c r="AA1066" i="28"/>
  <c r="K1066" i="28"/>
  <c r="AX1066" i="28"/>
  <c r="AH1066" i="28"/>
  <c r="R1066" i="28"/>
  <c r="AK1066" i="28"/>
  <c r="BH1066" i="28"/>
  <c r="AB1066" i="28"/>
  <c r="AN1066" i="28"/>
  <c r="Q1066" i="28"/>
  <c r="BE1066" i="28"/>
  <c r="BC1066" i="28"/>
  <c r="AM1066" i="28"/>
  <c r="W1066" i="28"/>
  <c r="I1067" i="28"/>
  <c r="H1067" i="28" s="1"/>
  <c r="AT1066" i="28"/>
  <c r="AD1066" i="28"/>
  <c r="N1066" i="28"/>
  <c r="AC1066" i="28"/>
  <c r="AZ1066" i="28"/>
  <c r="T1066" i="28"/>
  <c r="X1066" i="28"/>
  <c r="AV1066" i="28"/>
  <c r="AO1066" i="28"/>
  <c r="AY1066" i="28"/>
  <c r="AI1066" i="28"/>
  <c r="S1066" i="28"/>
  <c r="BF1066" i="28"/>
  <c r="AP1066" i="28"/>
  <c r="Z1066" i="28"/>
  <c r="BA1066" i="28"/>
  <c r="U1066" i="28"/>
  <c r="AR1066" i="28"/>
  <c r="L1066" i="28"/>
  <c r="AW1066" i="28"/>
  <c r="AF1066" i="28"/>
  <c r="Y1066" i="28"/>
  <c r="I1068" i="28" l="1"/>
  <c r="H1068" i="28" s="1"/>
  <c r="AT1067" i="28"/>
  <c r="AD1067" i="28"/>
  <c r="N1067" i="28"/>
  <c r="AS1067" i="28"/>
  <c r="AC1067" i="28"/>
  <c r="M1067" i="28"/>
  <c r="AF1067" i="28"/>
  <c r="BC1067" i="28"/>
  <c r="W1067" i="28"/>
  <c r="S1067" i="28"/>
  <c r="L1067" i="28"/>
  <c r="K1067" i="28"/>
  <c r="BF1067" i="28"/>
  <c r="AP1067" i="28"/>
  <c r="Z1067" i="28"/>
  <c r="BE1067" i="28"/>
  <c r="AO1067" i="28"/>
  <c r="Y1067" i="28"/>
  <c r="BD1067" i="28"/>
  <c r="X1067" i="28"/>
  <c r="AU1067" i="28"/>
  <c r="O1067" i="28"/>
  <c r="BH1067" i="28"/>
  <c r="BG1067" i="28"/>
  <c r="T1067" i="28"/>
  <c r="BB1067" i="28"/>
  <c r="AL1067" i="28"/>
  <c r="V1067" i="28"/>
  <c r="BA1067" i="28"/>
  <c r="AK1067" i="28"/>
  <c r="U1067" i="28"/>
  <c r="AV1067" i="28"/>
  <c r="P1067" i="28"/>
  <c r="AM1067" i="28"/>
  <c r="AY1067" i="28"/>
  <c r="AR1067" i="28"/>
  <c r="AQ1067" i="28"/>
  <c r="AZ1067" i="28"/>
  <c r="AX1067" i="28"/>
  <c r="AH1067" i="28"/>
  <c r="R1067" i="28"/>
  <c r="AW1067" i="28"/>
  <c r="AG1067" i="28"/>
  <c r="Q1067" i="28"/>
  <c r="AN1067" i="28"/>
  <c r="J1068" i="28"/>
  <c r="AE1067" i="28"/>
  <c r="AI1067" i="28"/>
  <c r="AB1067" i="28"/>
  <c r="AA1067" i="28"/>
  <c r="AJ1067" i="28"/>
  <c r="BE1068" i="28" l="1"/>
  <c r="AO1068" i="28"/>
  <c r="Y1068" i="28"/>
  <c r="BH1068" i="28"/>
  <c r="AR1068" i="28"/>
  <c r="AB1068" i="28"/>
  <c r="L1068" i="28"/>
  <c r="AI1068" i="28"/>
  <c r="BF1068" i="28"/>
  <c r="Z1068" i="28"/>
  <c r="AD1068" i="28"/>
  <c r="W1068" i="28"/>
  <c r="AE1068" i="28"/>
  <c r="BA1068" i="28"/>
  <c r="AK1068" i="28"/>
  <c r="U1068" i="28"/>
  <c r="BD1068" i="28"/>
  <c r="AN1068" i="28"/>
  <c r="X1068" i="28"/>
  <c r="BG1068" i="28"/>
  <c r="AA1068" i="28"/>
  <c r="AX1068" i="28"/>
  <c r="R1068" i="28"/>
  <c r="N1068" i="28"/>
  <c r="BB1068" i="28"/>
  <c r="O1068" i="28"/>
  <c r="AW1068" i="28"/>
  <c r="AG1068" i="28"/>
  <c r="Q1068" i="28"/>
  <c r="AZ1068" i="28"/>
  <c r="AJ1068" i="28"/>
  <c r="T1068" i="28"/>
  <c r="AY1068" i="28"/>
  <c r="S1068" i="28"/>
  <c r="AP1068" i="28"/>
  <c r="I1069" i="28"/>
  <c r="H1069" i="28" s="1"/>
  <c r="BC1068" i="28"/>
  <c r="AL1068" i="28"/>
  <c r="J1069" i="28"/>
  <c r="AS1068" i="28"/>
  <c r="AC1068" i="28"/>
  <c r="M1068" i="28"/>
  <c r="AV1068" i="28"/>
  <c r="AF1068" i="28"/>
  <c r="P1068" i="28"/>
  <c r="AQ1068" i="28"/>
  <c r="K1068" i="28"/>
  <c r="AH1068" i="28"/>
  <c r="AT1068" i="28"/>
  <c r="AM1068" i="28"/>
  <c r="V1068" i="28"/>
  <c r="AU1068" i="28"/>
  <c r="J1070" i="28" l="1"/>
  <c r="AV1069" i="28"/>
  <c r="AF1069" i="28"/>
  <c r="P1069" i="28"/>
  <c r="AY1069" i="28"/>
  <c r="AI1069" i="28"/>
  <c r="S1069" i="28"/>
  <c r="BB1069" i="28"/>
  <c r="V1069" i="28"/>
  <c r="AK1069" i="28"/>
  <c r="BE1069" i="28"/>
  <c r="AH1069" i="28"/>
  <c r="Q1069" i="28"/>
  <c r="BH1069" i="28"/>
  <c r="AR1069" i="28"/>
  <c r="AB1069" i="28"/>
  <c r="L1069" i="28"/>
  <c r="AU1069" i="28"/>
  <c r="AE1069" i="28"/>
  <c r="O1069" i="28"/>
  <c r="AT1069" i="28"/>
  <c r="N1069" i="28"/>
  <c r="AC1069" i="28"/>
  <c r="AO1069" i="28"/>
  <c r="R1069" i="28"/>
  <c r="AP1069" i="28"/>
  <c r="BD1069" i="28"/>
  <c r="AN1069" i="28"/>
  <c r="X1069" i="28"/>
  <c r="BG1069" i="28"/>
  <c r="AQ1069" i="28"/>
  <c r="AA1069" i="28"/>
  <c r="K1069" i="28"/>
  <c r="AL1069" i="28"/>
  <c r="BA1069" i="28"/>
  <c r="U1069" i="28"/>
  <c r="Y1069" i="28"/>
  <c r="AW1069" i="28"/>
  <c r="Z1069" i="28"/>
  <c r="AZ1069" i="28"/>
  <c r="AJ1069" i="28"/>
  <c r="T1069" i="28"/>
  <c r="BC1069" i="28"/>
  <c r="AM1069" i="28"/>
  <c r="W1069" i="28"/>
  <c r="I1070" i="28"/>
  <c r="H1070" i="28" s="1"/>
  <c r="AD1069" i="28"/>
  <c r="AS1069" i="28"/>
  <c r="M1069" i="28"/>
  <c r="AX1069" i="28"/>
  <c r="AG1069" i="28"/>
  <c r="BF1069" i="28"/>
  <c r="J1071" i="28" l="1"/>
  <c r="AU1070" i="28"/>
  <c r="AE1070" i="28"/>
  <c r="O1070" i="28"/>
  <c r="BB1070" i="28"/>
  <c r="AL1070" i="28"/>
  <c r="V1070" i="28"/>
  <c r="AS1070" i="28"/>
  <c r="M1070" i="28"/>
  <c r="AJ1070" i="28"/>
  <c r="BE1070" i="28"/>
  <c r="AN1070" i="28"/>
  <c r="Q1070" i="28"/>
  <c r="BG1070" i="28"/>
  <c r="AQ1070" i="28"/>
  <c r="AA1070" i="28"/>
  <c r="K1070" i="28"/>
  <c r="AX1070" i="28"/>
  <c r="AH1070" i="28"/>
  <c r="R1070" i="28"/>
  <c r="AK1070" i="28"/>
  <c r="BH1070" i="28"/>
  <c r="AB1070" i="28"/>
  <c r="AO1070" i="28"/>
  <c r="X1070" i="28"/>
  <c r="AV1070" i="28"/>
  <c r="BC1070" i="28"/>
  <c r="AM1070" i="28"/>
  <c r="W1070" i="28"/>
  <c r="I1071" i="28"/>
  <c r="H1071" i="28" s="1"/>
  <c r="AT1070" i="28"/>
  <c r="AD1070" i="28"/>
  <c r="N1070" i="28"/>
  <c r="AC1070" i="28"/>
  <c r="AZ1070" i="28"/>
  <c r="T1070" i="28"/>
  <c r="Y1070" i="28"/>
  <c r="AF1070" i="28"/>
  <c r="P1070" i="28"/>
  <c r="AY1070" i="28"/>
  <c r="AI1070" i="28"/>
  <c r="S1070" i="28"/>
  <c r="BF1070" i="28"/>
  <c r="AP1070" i="28"/>
  <c r="Z1070" i="28"/>
  <c r="BA1070" i="28"/>
  <c r="U1070" i="28"/>
  <c r="AR1070" i="28"/>
  <c r="L1070" i="28"/>
  <c r="BD1070" i="28"/>
  <c r="AW1070" i="28"/>
  <c r="AG1070" i="28"/>
  <c r="I1072" i="28" l="1"/>
  <c r="H1072" i="28" s="1"/>
  <c r="AT1071" i="28"/>
  <c r="AD1071" i="28"/>
  <c r="N1071" i="28"/>
  <c r="AS1071" i="28"/>
  <c r="AC1071" i="28"/>
  <c r="M1071" i="28"/>
  <c r="AF1071" i="28"/>
  <c r="BC1071" i="28"/>
  <c r="W1071" i="28"/>
  <c r="T1071" i="28"/>
  <c r="AQ1071" i="28"/>
  <c r="BG1071" i="28"/>
  <c r="BF1071" i="28"/>
  <c r="AP1071" i="28"/>
  <c r="Z1071" i="28"/>
  <c r="BE1071" i="28"/>
  <c r="AO1071" i="28"/>
  <c r="Y1071" i="28"/>
  <c r="BD1071" i="28"/>
  <c r="X1071" i="28"/>
  <c r="AU1071" i="28"/>
  <c r="O1071" i="28"/>
  <c r="AY1071" i="28"/>
  <c r="K1071" i="28"/>
  <c r="AA1071" i="28"/>
  <c r="BB1071" i="28"/>
  <c r="AL1071" i="28"/>
  <c r="V1071" i="28"/>
  <c r="BA1071" i="28"/>
  <c r="AK1071" i="28"/>
  <c r="U1071" i="28"/>
  <c r="AV1071" i="28"/>
  <c r="P1071" i="28"/>
  <c r="AM1071" i="28"/>
  <c r="AZ1071" i="28"/>
  <c r="AI1071" i="28"/>
  <c r="BH1071" i="28"/>
  <c r="AR1071" i="28"/>
  <c r="AX1071" i="28"/>
  <c r="AH1071" i="28"/>
  <c r="R1071" i="28"/>
  <c r="AW1071" i="28"/>
  <c r="AG1071" i="28"/>
  <c r="Q1071" i="28"/>
  <c r="AN1071" i="28"/>
  <c r="J1072" i="28"/>
  <c r="AE1071" i="28"/>
  <c r="AJ1071" i="28"/>
  <c r="S1071" i="28"/>
  <c r="AB1071" i="28"/>
  <c r="L1071" i="28"/>
  <c r="BE1072" i="28" l="1"/>
  <c r="AO1072" i="28"/>
  <c r="Y1072" i="28"/>
  <c r="BH1072" i="28"/>
  <c r="AR1072" i="28"/>
  <c r="AB1072" i="28"/>
  <c r="L1072" i="28"/>
  <c r="AI1072" i="28"/>
  <c r="BF1072" i="28"/>
  <c r="Z1072" i="28"/>
  <c r="AE1072" i="28"/>
  <c r="AD1072" i="28"/>
  <c r="AM1072" i="28"/>
  <c r="BA1072" i="28"/>
  <c r="AK1072" i="28"/>
  <c r="U1072" i="28"/>
  <c r="BD1072" i="28"/>
  <c r="AN1072" i="28"/>
  <c r="X1072" i="28"/>
  <c r="BG1072" i="28"/>
  <c r="AA1072" i="28"/>
  <c r="AX1072" i="28"/>
  <c r="R1072" i="28"/>
  <c r="O1072" i="28"/>
  <c r="N1072" i="28"/>
  <c r="AL1072" i="28"/>
  <c r="AW1072" i="28"/>
  <c r="AG1072" i="28"/>
  <c r="Q1072" i="28"/>
  <c r="AZ1072" i="28"/>
  <c r="AJ1072" i="28"/>
  <c r="T1072" i="28"/>
  <c r="AY1072" i="28"/>
  <c r="S1072" i="28"/>
  <c r="AP1072" i="28"/>
  <c r="J1073" i="28"/>
  <c r="I1073" i="28"/>
  <c r="H1073" i="28" s="1"/>
  <c r="BB1072" i="28"/>
  <c r="BC1072" i="28"/>
  <c r="AS1072" i="28"/>
  <c r="AC1072" i="28"/>
  <c r="M1072" i="28"/>
  <c r="AV1072" i="28"/>
  <c r="AF1072" i="28"/>
  <c r="P1072" i="28"/>
  <c r="AQ1072" i="28"/>
  <c r="K1072" i="28"/>
  <c r="AH1072" i="28"/>
  <c r="AU1072" i="28"/>
  <c r="AT1072" i="28"/>
  <c r="V1072" i="28"/>
  <c r="W1072" i="28"/>
  <c r="BH1073" i="28" l="1"/>
  <c r="AR1073" i="28"/>
  <c r="AB1073" i="28"/>
  <c r="L1073" i="28"/>
  <c r="AY1073" i="28"/>
  <c r="AI1073" i="28"/>
  <c r="S1073" i="28"/>
  <c r="BB1073" i="28"/>
  <c r="V1073" i="28"/>
  <c r="AK1073" i="28"/>
  <c r="BF1073" i="28"/>
  <c r="AO1073" i="28"/>
  <c r="R1073" i="28"/>
  <c r="BD1073" i="28"/>
  <c r="AN1073" i="28"/>
  <c r="X1073" i="28"/>
  <c r="J1074" i="28"/>
  <c r="AU1073" i="28"/>
  <c r="AE1073" i="28"/>
  <c r="O1073" i="28"/>
  <c r="AT1073" i="28"/>
  <c r="N1073" i="28"/>
  <c r="AC1073" i="28"/>
  <c r="AP1073" i="28"/>
  <c r="Y1073" i="28"/>
  <c r="AW1073" i="28"/>
  <c r="AZ1073" i="28"/>
  <c r="AJ1073" i="28"/>
  <c r="T1073" i="28"/>
  <c r="BG1073" i="28"/>
  <c r="AQ1073" i="28"/>
  <c r="AA1073" i="28"/>
  <c r="K1073" i="28"/>
  <c r="AL1073" i="28"/>
  <c r="BA1073" i="28"/>
  <c r="U1073" i="28"/>
  <c r="Z1073" i="28"/>
  <c r="AG1073" i="28"/>
  <c r="Q1073" i="28"/>
  <c r="AV1073" i="28"/>
  <c r="AF1073" i="28"/>
  <c r="P1073" i="28"/>
  <c r="BC1073" i="28"/>
  <c r="AM1073" i="28"/>
  <c r="W1073" i="28"/>
  <c r="I1074" i="28"/>
  <c r="H1074" i="28" s="1"/>
  <c r="AD1073" i="28"/>
  <c r="AS1073" i="28"/>
  <c r="M1073" i="28"/>
  <c r="BE1073" i="28"/>
  <c r="AX1073" i="28"/>
  <c r="AH1073" i="28"/>
  <c r="J1075" i="28" l="1"/>
  <c r="AU1074" i="28"/>
  <c r="AE1074" i="28"/>
  <c r="O1074" i="28"/>
  <c r="BB1074" i="28"/>
  <c r="AL1074" i="28"/>
  <c r="V1074" i="28"/>
  <c r="AW1074" i="28"/>
  <c r="Q1074" i="28"/>
  <c r="AF1074" i="28"/>
  <c r="AK1074" i="28"/>
  <c r="T1074" i="28"/>
  <c r="BH1074" i="28"/>
  <c r="BG1074" i="28"/>
  <c r="AQ1074" i="28"/>
  <c r="AA1074" i="28"/>
  <c r="K1074" i="28"/>
  <c r="AX1074" i="28"/>
  <c r="AH1074" i="28"/>
  <c r="R1074" i="28"/>
  <c r="AO1074" i="28"/>
  <c r="BD1074" i="28"/>
  <c r="X1074" i="28"/>
  <c r="U1074" i="28"/>
  <c r="AR1074" i="28"/>
  <c r="AB1074" i="28"/>
  <c r="BC1074" i="28"/>
  <c r="AM1074" i="28"/>
  <c r="W1074" i="28"/>
  <c r="I1075" i="28"/>
  <c r="H1075" i="28" s="1"/>
  <c r="AT1074" i="28"/>
  <c r="AD1074" i="28"/>
  <c r="N1074" i="28"/>
  <c r="AG1074" i="28"/>
  <c r="AV1074" i="28"/>
  <c r="P1074" i="28"/>
  <c r="AZ1074" i="28"/>
  <c r="L1074" i="28"/>
  <c r="M1074" i="28"/>
  <c r="AY1074" i="28"/>
  <c r="AI1074" i="28"/>
  <c r="S1074" i="28"/>
  <c r="BF1074" i="28"/>
  <c r="AP1074" i="28"/>
  <c r="Z1074" i="28"/>
  <c r="BE1074" i="28"/>
  <c r="Y1074" i="28"/>
  <c r="AN1074" i="28"/>
  <c r="BA1074" i="28"/>
  <c r="AJ1074" i="28"/>
  <c r="AC1074" i="28"/>
  <c r="AS1074" i="28"/>
  <c r="I1076" i="28" l="1"/>
  <c r="H1076" i="28" s="1"/>
  <c r="AT1075" i="28"/>
  <c r="AD1075" i="28"/>
  <c r="N1075" i="28"/>
  <c r="AS1075" i="28"/>
  <c r="AC1075" i="28"/>
  <c r="M1075" i="28"/>
  <c r="AJ1075" i="28"/>
  <c r="BG1075" i="28"/>
  <c r="AA1075" i="28"/>
  <c r="AF1075" i="28"/>
  <c r="AE1075" i="28"/>
  <c r="AN1075" i="28"/>
  <c r="BF1075" i="28"/>
  <c r="AP1075" i="28"/>
  <c r="Z1075" i="28"/>
  <c r="BE1075" i="28"/>
  <c r="AO1075" i="28"/>
  <c r="Y1075" i="28"/>
  <c r="BH1075" i="28"/>
  <c r="AB1075" i="28"/>
  <c r="AY1075" i="28"/>
  <c r="S1075" i="28"/>
  <c r="P1075" i="28"/>
  <c r="O1075" i="28"/>
  <c r="AM1075" i="28"/>
  <c r="BB1075" i="28"/>
  <c r="AL1075" i="28"/>
  <c r="V1075" i="28"/>
  <c r="BA1075" i="28"/>
  <c r="AK1075" i="28"/>
  <c r="U1075" i="28"/>
  <c r="AZ1075" i="28"/>
  <c r="T1075" i="28"/>
  <c r="AQ1075" i="28"/>
  <c r="K1075" i="28"/>
  <c r="J1076" i="28"/>
  <c r="BC1075" i="28"/>
  <c r="BD1075" i="28"/>
  <c r="AX1075" i="28"/>
  <c r="AH1075" i="28"/>
  <c r="R1075" i="28"/>
  <c r="AW1075" i="28"/>
  <c r="AG1075" i="28"/>
  <c r="Q1075" i="28"/>
  <c r="AR1075" i="28"/>
  <c r="L1075" i="28"/>
  <c r="AI1075" i="28"/>
  <c r="AV1075" i="28"/>
  <c r="AU1075" i="28"/>
  <c r="W1075" i="28"/>
  <c r="X1075" i="28"/>
  <c r="BE1076" i="28" l="1"/>
  <c r="AO1076" i="28"/>
  <c r="Y1076" i="28"/>
  <c r="BH1076" i="28"/>
  <c r="AR1076" i="28"/>
  <c r="AB1076" i="28"/>
  <c r="L1076" i="28"/>
  <c r="AM1076" i="28"/>
  <c r="I1077" i="28"/>
  <c r="H1077" i="28" s="1"/>
  <c r="AD1076" i="28"/>
  <c r="AQ1076" i="28"/>
  <c r="AP1076" i="28"/>
  <c r="S1076" i="28"/>
  <c r="BA1076" i="28"/>
  <c r="AK1076" i="28"/>
  <c r="U1076" i="28"/>
  <c r="BD1076" i="28"/>
  <c r="AN1076" i="28"/>
  <c r="X1076" i="28"/>
  <c r="J1077" i="28"/>
  <c r="AE1076" i="28"/>
  <c r="BB1076" i="28"/>
  <c r="V1076" i="28"/>
  <c r="AA1076" i="28"/>
  <c r="Z1076" i="28"/>
  <c r="AX1076" i="28"/>
  <c r="AW1076" i="28"/>
  <c r="AG1076" i="28"/>
  <c r="Q1076" i="28"/>
  <c r="AZ1076" i="28"/>
  <c r="AJ1076" i="28"/>
  <c r="T1076" i="28"/>
  <c r="BC1076" i="28"/>
  <c r="W1076" i="28"/>
  <c r="AT1076" i="28"/>
  <c r="N1076" i="28"/>
  <c r="K1076" i="28"/>
  <c r="AH1076" i="28"/>
  <c r="R1076" i="28"/>
  <c r="AS1076" i="28"/>
  <c r="AC1076" i="28"/>
  <c r="M1076" i="28"/>
  <c r="AV1076" i="28"/>
  <c r="AF1076" i="28"/>
  <c r="P1076" i="28"/>
  <c r="AU1076" i="28"/>
  <c r="O1076" i="28"/>
  <c r="AL1076" i="28"/>
  <c r="BG1076" i="28"/>
  <c r="BF1076" i="28"/>
  <c r="AY1076" i="28"/>
  <c r="AI1076" i="28"/>
  <c r="BH1077" i="28" l="1"/>
  <c r="AR1077" i="28"/>
  <c r="AB1077" i="28"/>
  <c r="L1077" i="28"/>
  <c r="AY1077" i="28"/>
  <c r="AI1077" i="28"/>
  <c r="S1077" i="28"/>
  <c r="AX1077" i="28"/>
  <c r="R1077" i="28"/>
  <c r="AG1077" i="28"/>
  <c r="AL1077" i="28"/>
  <c r="U1077" i="28"/>
  <c r="AD1077" i="28"/>
  <c r="BD1077" i="28"/>
  <c r="AN1077" i="28"/>
  <c r="X1077" i="28"/>
  <c r="J1078" i="28"/>
  <c r="AU1077" i="28"/>
  <c r="AE1077" i="28"/>
  <c r="O1077" i="28"/>
  <c r="AP1077" i="28"/>
  <c r="BE1077" i="28"/>
  <c r="Y1077" i="28"/>
  <c r="V1077" i="28"/>
  <c r="AS1077" i="28"/>
  <c r="AC1077" i="28"/>
  <c r="AZ1077" i="28"/>
  <c r="AJ1077" i="28"/>
  <c r="T1077" i="28"/>
  <c r="BG1077" i="28"/>
  <c r="AQ1077" i="28"/>
  <c r="AA1077" i="28"/>
  <c r="K1077" i="28"/>
  <c r="AH1077" i="28"/>
  <c r="AW1077" i="28"/>
  <c r="Q1077" i="28"/>
  <c r="BA1077" i="28"/>
  <c r="M1077" i="28"/>
  <c r="AT1077" i="28"/>
  <c r="AV1077" i="28"/>
  <c r="AF1077" i="28"/>
  <c r="P1077" i="28"/>
  <c r="BC1077" i="28"/>
  <c r="AM1077" i="28"/>
  <c r="W1077" i="28"/>
  <c r="BF1077" i="28"/>
  <c r="Z1077" i="28"/>
  <c r="AO1077" i="28"/>
  <c r="BB1077" i="28"/>
  <c r="AK1077" i="28"/>
  <c r="I1078" i="28"/>
  <c r="H1078" i="28" s="1"/>
  <c r="N1077" i="28"/>
  <c r="J1079" i="28" l="1"/>
  <c r="AU1078" i="28"/>
  <c r="AE1078" i="28"/>
  <c r="O1078" i="28"/>
  <c r="BB1078" i="28"/>
  <c r="AL1078" i="28"/>
  <c r="V1078" i="28"/>
  <c r="AS1078" i="28"/>
  <c r="M1078" i="28"/>
  <c r="AJ1078" i="28"/>
  <c r="AW1078" i="28"/>
  <c r="AF1078" i="28"/>
  <c r="AO1078" i="28"/>
  <c r="BG1078" i="28"/>
  <c r="AQ1078" i="28"/>
  <c r="AA1078" i="28"/>
  <c r="K1078" i="28"/>
  <c r="AX1078" i="28"/>
  <c r="AH1078" i="28"/>
  <c r="R1078" i="28"/>
  <c r="AK1078" i="28"/>
  <c r="BH1078" i="28"/>
  <c r="AB1078" i="28"/>
  <c r="AG1078" i="28"/>
  <c r="P1078" i="28"/>
  <c r="AN1078" i="28"/>
  <c r="BC1078" i="28"/>
  <c r="AM1078" i="28"/>
  <c r="W1078" i="28"/>
  <c r="I1079" i="28"/>
  <c r="H1079" i="28" s="1"/>
  <c r="AT1078" i="28"/>
  <c r="AD1078" i="28"/>
  <c r="N1078" i="28"/>
  <c r="AC1078" i="28"/>
  <c r="AZ1078" i="28"/>
  <c r="T1078" i="28"/>
  <c r="Q1078" i="28"/>
  <c r="BD1078" i="28"/>
  <c r="BE1078" i="28"/>
  <c r="AY1078" i="28"/>
  <c r="AI1078" i="28"/>
  <c r="S1078" i="28"/>
  <c r="BF1078" i="28"/>
  <c r="AP1078" i="28"/>
  <c r="Z1078" i="28"/>
  <c r="BA1078" i="28"/>
  <c r="U1078" i="28"/>
  <c r="AR1078" i="28"/>
  <c r="L1078" i="28"/>
  <c r="AV1078" i="28"/>
  <c r="X1078" i="28"/>
  <c r="Y1078" i="28"/>
  <c r="I1080" i="28" l="1"/>
  <c r="H1080" i="28" s="1"/>
  <c r="AT1079" i="28"/>
  <c r="AD1079" i="28"/>
  <c r="N1079" i="28"/>
  <c r="AS1079" i="28"/>
  <c r="AC1079" i="28"/>
  <c r="M1079" i="28"/>
  <c r="AF1079" i="28"/>
  <c r="BC1079" i="28"/>
  <c r="W1079" i="28"/>
  <c r="AB1079" i="28"/>
  <c r="AA1079" i="28"/>
  <c r="T1079" i="28"/>
  <c r="BF1079" i="28"/>
  <c r="AP1079" i="28"/>
  <c r="Z1079" i="28"/>
  <c r="BE1079" i="28"/>
  <c r="AO1079" i="28"/>
  <c r="Y1079" i="28"/>
  <c r="BD1079" i="28"/>
  <c r="X1079" i="28"/>
  <c r="AU1079" i="28"/>
  <c r="O1079" i="28"/>
  <c r="L1079" i="28"/>
  <c r="K1079" i="28"/>
  <c r="AY1079" i="28"/>
  <c r="BB1079" i="28"/>
  <c r="AL1079" i="28"/>
  <c r="V1079" i="28"/>
  <c r="BA1079" i="28"/>
  <c r="AK1079" i="28"/>
  <c r="U1079" i="28"/>
  <c r="AV1079" i="28"/>
  <c r="P1079" i="28"/>
  <c r="AM1079" i="28"/>
  <c r="BH1079" i="28"/>
  <c r="BG1079" i="28"/>
  <c r="AI1079" i="28"/>
  <c r="S1079" i="28"/>
  <c r="AX1079" i="28"/>
  <c r="AH1079" i="28"/>
  <c r="R1079" i="28"/>
  <c r="AW1079" i="28"/>
  <c r="AG1079" i="28"/>
  <c r="Q1079" i="28"/>
  <c r="AN1079" i="28"/>
  <c r="J1080" i="28"/>
  <c r="AE1079" i="28"/>
  <c r="AR1079" i="28"/>
  <c r="AQ1079" i="28"/>
  <c r="AZ1079" i="28"/>
  <c r="AJ1079" i="28"/>
  <c r="BE1080" i="28" l="1"/>
  <c r="AO1080" i="28"/>
  <c r="Y1080" i="28"/>
  <c r="BH1080" i="28"/>
  <c r="AR1080" i="28"/>
  <c r="AB1080" i="28"/>
  <c r="L1080" i="28"/>
  <c r="AI1080" i="28"/>
  <c r="BF1080" i="28"/>
  <c r="Z1080" i="28"/>
  <c r="W1080" i="28"/>
  <c r="AT1080" i="28"/>
  <c r="I1081" i="28"/>
  <c r="H1081" i="28" s="1"/>
  <c r="BA1080" i="28"/>
  <c r="AK1080" i="28"/>
  <c r="U1080" i="28"/>
  <c r="BD1080" i="28"/>
  <c r="AN1080" i="28"/>
  <c r="X1080" i="28"/>
  <c r="BG1080" i="28"/>
  <c r="AA1080" i="28"/>
  <c r="AX1080" i="28"/>
  <c r="R1080" i="28"/>
  <c r="BB1080" i="28"/>
  <c r="N1080" i="28"/>
  <c r="AD1080" i="28"/>
  <c r="AW1080" i="28"/>
  <c r="AG1080" i="28"/>
  <c r="Q1080" i="28"/>
  <c r="AZ1080" i="28"/>
  <c r="AJ1080" i="28"/>
  <c r="T1080" i="28"/>
  <c r="AY1080" i="28"/>
  <c r="S1080" i="28"/>
  <c r="AP1080" i="28"/>
  <c r="BC1080" i="28"/>
  <c r="AL1080" i="28"/>
  <c r="J1081" i="28"/>
  <c r="AU1080" i="28"/>
  <c r="AS1080" i="28"/>
  <c r="AC1080" i="28"/>
  <c r="M1080" i="28"/>
  <c r="AV1080" i="28"/>
  <c r="AF1080" i="28"/>
  <c r="P1080" i="28"/>
  <c r="AQ1080" i="28"/>
  <c r="K1080" i="28"/>
  <c r="AH1080" i="28"/>
  <c r="AM1080" i="28"/>
  <c r="V1080" i="28"/>
  <c r="AE1080" i="28"/>
  <c r="O1080" i="28"/>
  <c r="BH1081" i="28" l="1"/>
  <c r="AR1081" i="28"/>
  <c r="AB1081" i="28"/>
  <c r="L1081" i="28"/>
  <c r="AY1081" i="28"/>
  <c r="AI1081" i="28"/>
  <c r="S1081" i="28"/>
  <c r="BB1081" i="28"/>
  <c r="V1081" i="28"/>
  <c r="AK1081" i="28"/>
  <c r="AX1081" i="28"/>
  <c r="AG1081" i="28"/>
  <c r="AP1081" i="28"/>
  <c r="BD1081" i="28"/>
  <c r="AN1081" i="28"/>
  <c r="X1081" i="28"/>
  <c r="J1082" i="28"/>
  <c r="AU1081" i="28"/>
  <c r="AE1081" i="28"/>
  <c r="O1081" i="28"/>
  <c r="AT1081" i="28"/>
  <c r="N1081" i="28"/>
  <c r="AC1081" i="28"/>
  <c r="AH1081" i="28"/>
  <c r="Q1081" i="28"/>
  <c r="AO1081" i="28"/>
  <c r="AZ1081" i="28"/>
  <c r="AJ1081" i="28"/>
  <c r="T1081" i="28"/>
  <c r="BG1081" i="28"/>
  <c r="AQ1081" i="28"/>
  <c r="AA1081" i="28"/>
  <c r="K1081" i="28"/>
  <c r="AL1081" i="28"/>
  <c r="BA1081" i="28"/>
  <c r="U1081" i="28"/>
  <c r="R1081" i="28"/>
  <c r="BE1081" i="28"/>
  <c r="Z1081" i="28"/>
  <c r="AV1081" i="28"/>
  <c r="AF1081" i="28"/>
  <c r="P1081" i="28"/>
  <c r="BC1081" i="28"/>
  <c r="AM1081" i="28"/>
  <c r="W1081" i="28"/>
  <c r="I1082" i="28"/>
  <c r="H1082" i="28" s="1"/>
  <c r="AD1081" i="28"/>
  <c r="AS1081" i="28"/>
  <c r="M1081" i="28"/>
  <c r="AW1081" i="28"/>
  <c r="Y1081" i="28"/>
  <c r="BF1081" i="28"/>
  <c r="J1083" i="28" l="1"/>
  <c r="AU1082" i="28"/>
  <c r="AE1082" i="28"/>
  <c r="O1082" i="28"/>
  <c r="BB1082" i="28"/>
  <c r="AL1082" i="28"/>
  <c r="V1082" i="28"/>
  <c r="AW1082" i="28"/>
  <c r="Q1082" i="28"/>
  <c r="AF1082" i="28"/>
  <c r="AC1082" i="28"/>
  <c r="AB1082" i="28"/>
  <c r="U1082" i="28"/>
  <c r="BG1082" i="28"/>
  <c r="AQ1082" i="28"/>
  <c r="AA1082" i="28"/>
  <c r="K1082" i="28"/>
  <c r="AX1082" i="28"/>
  <c r="AH1082" i="28"/>
  <c r="R1082" i="28"/>
  <c r="AO1082" i="28"/>
  <c r="BD1082" i="28"/>
  <c r="X1082" i="28"/>
  <c r="M1082" i="28"/>
  <c r="L1082" i="28"/>
  <c r="AZ1082" i="28"/>
  <c r="BC1082" i="28"/>
  <c r="AM1082" i="28"/>
  <c r="W1082" i="28"/>
  <c r="I1083" i="28"/>
  <c r="H1083" i="28" s="1"/>
  <c r="AT1082" i="28"/>
  <c r="AD1082" i="28"/>
  <c r="N1082" i="28"/>
  <c r="AG1082" i="28"/>
  <c r="AV1082" i="28"/>
  <c r="P1082" i="28"/>
  <c r="BH1082" i="28"/>
  <c r="AJ1082" i="28"/>
  <c r="T1082" i="28"/>
  <c r="AY1082" i="28"/>
  <c r="AI1082" i="28"/>
  <c r="S1082" i="28"/>
  <c r="BF1082" i="28"/>
  <c r="AP1082" i="28"/>
  <c r="Z1082" i="28"/>
  <c r="BE1082" i="28"/>
  <c r="Y1082" i="28"/>
  <c r="AN1082" i="28"/>
  <c r="AS1082" i="28"/>
  <c r="AR1082" i="28"/>
  <c r="BA1082" i="28"/>
  <c r="AK1082" i="28"/>
  <c r="I1084" i="28" l="1"/>
  <c r="H1084" i="28" s="1"/>
  <c r="AT1083" i="28"/>
  <c r="AD1083" i="28"/>
  <c r="N1083" i="28"/>
  <c r="AS1083" i="28"/>
  <c r="AC1083" i="28"/>
  <c r="M1083" i="28"/>
  <c r="AJ1083" i="28"/>
  <c r="BG1083" i="28"/>
  <c r="AA1083" i="28"/>
  <c r="AN1083" i="28"/>
  <c r="W1083" i="28"/>
  <c r="J1084" i="28"/>
  <c r="BF1083" i="28"/>
  <c r="AP1083" i="28"/>
  <c r="Z1083" i="28"/>
  <c r="BE1083" i="28"/>
  <c r="AO1083" i="28"/>
  <c r="Y1083" i="28"/>
  <c r="BH1083" i="28"/>
  <c r="AB1083" i="28"/>
  <c r="AY1083" i="28"/>
  <c r="S1083" i="28"/>
  <c r="X1083" i="28"/>
  <c r="AU1083" i="28"/>
  <c r="AE1083" i="28"/>
  <c r="BB1083" i="28"/>
  <c r="AL1083" i="28"/>
  <c r="V1083" i="28"/>
  <c r="BA1083" i="28"/>
  <c r="AK1083" i="28"/>
  <c r="U1083" i="28"/>
  <c r="AZ1083" i="28"/>
  <c r="T1083" i="28"/>
  <c r="AQ1083" i="28"/>
  <c r="K1083" i="28"/>
  <c r="BC1083" i="28"/>
  <c r="O1083" i="28"/>
  <c r="AV1083" i="28"/>
  <c r="AX1083" i="28"/>
  <c r="AH1083" i="28"/>
  <c r="R1083" i="28"/>
  <c r="AW1083" i="28"/>
  <c r="AG1083" i="28"/>
  <c r="Q1083" i="28"/>
  <c r="AR1083" i="28"/>
  <c r="L1083" i="28"/>
  <c r="AI1083" i="28"/>
  <c r="BD1083" i="28"/>
  <c r="AM1083" i="28"/>
  <c r="AF1083" i="28"/>
  <c r="P1083" i="28"/>
  <c r="BE1084" i="28" l="1"/>
  <c r="AO1084" i="28"/>
  <c r="Y1084" i="28"/>
  <c r="BH1084" i="28"/>
  <c r="AR1084" i="28"/>
  <c r="AB1084" i="28"/>
  <c r="L1084" i="28"/>
  <c r="AM1084" i="28"/>
  <c r="I1085" i="28"/>
  <c r="H1085" i="28" s="1"/>
  <c r="AD1084" i="28"/>
  <c r="AI1084" i="28"/>
  <c r="R1084" i="28"/>
  <c r="K1084" i="28"/>
  <c r="BA1084" i="28"/>
  <c r="AK1084" i="28"/>
  <c r="U1084" i="28"/>
  <c r="BD1084" i="28"/>
  <c r="AN1084" i="28"/>
  <c r="X1084" i="28"/>
  <c r="J1085" i="28"/>
  <c r="AE1084" i="28"/>
  <c r="BB1084" i="28"/>
  <c r="V1084" i="28"/>
  <c r="S1084" i="28"/>
  <c r="BF1084" i="28"/>
  <c r="AP1084" i="28"/>
  <c r="AW1084" i="28"/>
  <c r="AG1084" i="28"/>
  <c r="Q1084" i="28"/>
  <c r="AZ1084" i="28"/>
  <c r="AJ1084" i="28"/>
  <c r="T1084" i="28"/>
  <c r="BC1084" i="28"/>
  <c r="W1084" i="28"/>
  <c r="AT1084" i="28"/>
  <c r="N1084" i="28"/>
  <c r="AX1084" i="28"/>
  <c r="Z1084" i="28"/>
  <c r="BG1084" i="28"/>
  <c r="AS1084" i="28"/>
  <c r="AC1084" i="28"/>
  <c r="M1084" i="28"/>
  <c r="AV1084" i="28"/>
  <c r="AF1084" i="28"/>
  <c r="P1084" i="28"/>
  <c r="AU1084" i="28"/>
  <c r="O1084" i="28"/>
  <c r="AL1084" i="28"/>
  <c r="AY1084" i="28"/>
  <c r="AH1084" i="28"/>
  <c r="AQ1084" i="28"/>
  <c r="AA1084" i="28"/>
  <c r="BH1085" i="28" l="1"/>
  <c r="AR1085" i="28"/>
  <c r="AB1085" i="28"/>
  <c r="L1085" i="28"/>
  <c r="AY1085" i="28"/>
  <c r="AI1085" i="28"/>
  <c r="S1085" i="28"/>
  <c r="AX1085" i="28"/>
  <c r="R1085" i="28"/>
  <c r="AG1085" i="28"/>
  <c r="AT1085" i="28"/>
  <c r="AC1085" i="28"/>
  <c r="V1085" i="28"/>
  <c r="BD1085" i="28"/>
  <c r="AN1085" i="28"/>
  <c r="X1085" i="28"/>
  <c r="J1086" i="28"/>
  <c r="AU1085" i="28"/>
  <c r="AE1085" i="28"/>
  <c r="O1085" i="28"/>
  <c r="AP1085" i="28"/>
  <c r="BE1085" i="28"/>
  <c r="Y1085" i="28"/>
  <c r="AD1085" i="28"/>
  <c r="M1085" i="28"/>
  <c r="BA1085" i="28"/>
  <c r="AZ1085" i="28"/>
  <c r="AJ1085" i="28"/>
  <c r="T1085" i="28"/>
  <c r="BG1085" i="28"/>
  <c r="AQ1085" i="28"/>
  <c r="AA1085" i="28"/>
  <c r="K1085" i="28"/>
  <c r="AH1085" i="28"/>
  <c r="AW1085" i="28"/>
  <c r="Q1085" i="28"/>
  <c r="N1085" i="28"/>
  <c r="AK1085" i="28"/>
  <c r="U1085" i="28"/>
  <c r="AV1085" i="28"/>
  <c r="AF1085" i="28"/>
  <c r="P1085" i="28"/>
  <c r="BC1085" i="28"/>
  <c r="AM1085" i="28"/>
  <c r="W1085" i="28"/>
  <c r="BF1085" i="28"/>
  <c r="Z1085" i="28"/>
  <c r="AO1085" i="28"/>
  <c r="I1086" i="28"/>
  <c r="H1086" i="28" s="1"/>
  <c r="AS1085" i="28"/>
  <c r="BB1085" i="28"/>
  <c r="AL1085" i="28"/>
  <c r="J1087" i="28" l="1"/>
  <c r="AU1086" i="28"/>
  <c r="AE1086" i="28"/>
  <c r="O1086" i="28"/>
  <c r="BB1086" i="28"/>
  <c r="AL1086" i="28"/>
  <c r="V1086" i="28"/>
  <c r="AS1086" i="28"/>
  <c r="M1086" i="28"/>
  <c r="AJ1086" i="28"/>
  <c r="BE1086" i="28"/>
  <c r="AN1086" i="28"/>
  <c r="AG1086" i="28"/>
  <c r="BG1086" i="28"/>
  <c r="AQ1086" i="28"/>
  <c r="AA1086" i="28"/>
  <c r="K1086" i="28"/>
  <c r="AX1086" i="28"/>
  <c r="AH1086" i="28"/>
  <c r="R1086" i="28"/>
  <c r="AK1086" i="28"/>
  <c r="BH1086" i="28"/>
  <c r="AB1086" i="28"/>
  <c r="AO1086" i="28"/>
  <c r="X1086" i="28"/>
  <c r="AF1086" i="28"/>
  <c r="BC1086" i="28"/>
  <c r="AM1086" i="28"/>
  <c r="W1086" i="28"/>
  <c r="I1087" i="28"/>
  <c r="H1087" i="28" s="1"/>
  <c r="AT1086" i="28"/>
  <c r="AD1086" i="28"/>
  <c r="N1086" i="28"/>
  <c r="AC1086" i="28"/>
  <c r="AZ1086" i="28"/>
  <c r="T1086" i="28"/>
  <c r="Y1086" i="28"/>
  <c r="AV1086" i="28"/>
  <c r="Q1086" i="28"/>
  <c r="AY1086" i="28"/>
  <c r="AI1086" i="28"/>
  <c r="S1086" i="28"/>
  <c r="BF1086" i="28"/>
  <c r="AP1086" i="28"/>
  <c r="Z1086" i="28"/>
  <c r="BA1086" i="28"/>
  <c r="U1086" i="28"/>
  <c r="AR1086" i="28"/>
  <c r="L1086" i="28"/>
  <c r="BD1086" i="28"/>
  <c r="P1086" i="28"/>
  <c r="AW1086" i="28"/>
  <c r="I1088" i="28" l="1"/>
  <c r="H1088" i="28" s="1"/>
  <c r="AT1087" i="28"/>
  <c r="AD1087" i="28"/>
  <c r="N1087" i="28"/>
  <c r="AS1087" i="28"/>
  <c r="AC1087" i="28"/>
  <c r="M1087" i="28"/>
  <c r="AF1087" i="28"/>
  <c r="BC1087" i="28"/>
  <c r="W1087" i="28"/>
  <c r="T1087" i="28"/>
  <c r="BG1087" i="28"/>
  <c r="AQ1087" i="28"/>
  <c r="BF1087" i="28"/>
  <c r="AP1087" i="28"/>
  <c r="Z1087" i="28"/>
  <c r="BE1087" i="28"/>
  <c r="AO1087" i="28"/>
  <c r="Y1087" i="28"/>
  <c r="BD1087" i="28"/>
  <c r="X1087" i="28"/>
  <c r="AU1087" i="28"/>
  <c r="O1087" i="28"/>
  <c r="AY1087" i="28"/>
  <c r="AA1087" i="28"/>
  <c r="K1087" i="28"/>
  <c r="BB1087" i="28"/>
  <c r="AL1087" i="28"/>
  <c r="V1087" i="28"/>
  <c r="BA1087" i="28"/>
  <c r="AK1087" i="28"/>
  <c r="U1087" i="28"/>
  <c r="AV1087" i="28"/>
  <c r="P1087" i="28"/>
  <c r="AM1087" i="28"/>
  <c r="AZ1087" i="28"/>
  <c r="AI1087" i="28"/>
  <c r="AR1087" i="28"/>
  <c r="BH1087" i="28"/>
  <c r="AX1087" i="28"/>
  <c r="AH1087" i="28"/>
  <c r="R1087" i="28"/>
  <c r="AW1087" i="28"/>
  <c r="AG1087" i="28"/>
  <c r="Q1087" i="28"/>
  <c r="AN1087" i="28"/>
  <c r="J1088" i="28"/>
  <c r="AE1087" i="28"/>
  <c r="AJ1087" i="28"/>
  <c r="S1087" i="28"/>
  <c r="L1087" i="28"/>
  <c r="AB1087" i="28"/>
  <c r="BE1088" i="28" l="1"/>
  <c r="AO1088" i="28"/>
  <c r="Y1088" i="28"/>
  <c r="BH1088" i="28"/>
  <c r="AR1088" i="28"/>
  <c r="AB1088" i="28"/>
  <c r="L1088" i="28"/>
  <c r="AI1088" i="28"/>
  <c r="BF1088" i="28"/>
  <c r="Z1088" i="28"/>
  <c r="AE1088" i="28"/>
  <c r="AD1088" i="28"/>
  <c r="W1088" i="28"/>
  <c r="BA1088" i="28"/>
  <c r="AK1088" i="28"/>
  <c r="U1088" i="28"/>
  <c r="BD1088" i="28"/>
  <c r="AN1088" i="28"/>
  <c r="X1088" i="28"/>
  <c r="BG1088" i="28"/>
  <c r="AA1088" i="28"/>
  <c r="AX1088" i="28"/>
  <c r="R1088" i="28"/>
  <c r="O1088" i="28"/>
  <c r="N1088" i="28"/>
  <c r="BB1088" i="28"/>
  <c r="AW1088" i="28"/>
  <c r="AG1088" i="28"/>
  <c r="Q1088" i="28"/>
  <c r="AZ1088" i="28"/>
  <c r="AJ1088" i="28"/>
  <c r="T1088" i="28"/>
  <c r="AY1088" i="28"/>
  <c r="S1088" i="28"/>
  <c r="AP1088" i="28"/>
  <c r="J1089" i="28"/>
  <c r="I1089" i="28"/>
  <c r="H1089" i="28" s="1"/>
  <c r="AL1088" i="28"/>
  <c r="V1088" i="28"/>
  <c r="AS1088" i="28"/>
  <c r="AC1088" i="28"/>
  <c r="M1088" i="28"/>
  <c r="AV1088" i="28"/>
  <c r="AF1088" i="28"/>
  <c r="P1088" i="28"/>
  <c r="AQ1088" i="28"/>
  <c r="K1088" i="28"/>
  <c r="AH1088" i="28"/>
  <c r="AU1088" i="28"/>
  <c r="AT1088" i="28"/>
  <c r="BC1088" i="28"/>
  <c r="AM1088" i="28"/>
  <c r="BH1089" i="28" l="1"/>
  <c r="AR1089" i="28"/>
  <c r="AB1089" i="28"/>
  <c r="L1089" i="28"/>
  <c r="AY1089" i="28"/>
  <c r="AI1089" i="28"/>
  <c r="S1089" i="28"/>
  <c r="BB1089" i="28"/>
  <c r="V1089" i="28"/>
  <c r="AK1089" i="28"/>
  <c r="BF1089" i="28"/>
  <c r="AO1089" i="28"/>
  <c r="AH1089" i="28"/>
  <c r="BD1089" i="28"/>
  <c r="AN1089" i="28"/>
  <c r="X1089" i="28"/>
  <c r="J1090" i="28"/>
  <c r="AU1089" i="28"/>
  <c r="AE1089" i="28"/>
  <c r="O1089" i="28"/>
  <c r="AT1089" i="28"/>
  <c r="N1089" i="28"/>
  <c r="AC1089" i="28"/>
  <c r="AP1089" i="28"/>
  <c r="Y1089" i="28"/>
  <c r="AG1089" i="28"/>
  <c r="AZ1089" i="28"/>
  <c r="AJ1089" i="28"/>
  <c r="T1089" i="28"/>
  <c r="BG1089" i="28"/>
  <c r="AQ1089" i="28"/>
  <c r="AA1089" i="28"/>
  <c r="K1089" i="28"/>
  <c r="AL1089" i="28"/>
  <c r="BA1089" i="28"/>
  <c r="U1089" i="28"/>
  <c r="Z1089" i="28"/>
  <c r="AW1089" i="28"/>
  <c r="AX1089" i="28"/>
  <c r="AV1089" i="28"/>
  <c r="AF1089" i="28"/>
  <c r="P1089" i="28"/>
  <c r="BC1089" i="28"/>
  <c r="AM1089" i="28"/>
  <c r="W1089" i="28"/>
  <c r="I1090" i="28"/>
  <c r="H1090" i="28" s="1"/>
  <c r="AD1089" i="28"/>
  <c r="AS1089" i="28"/>
  <c r="M1089" i="28"/>
  <c r="BE1089" i="28"/>
  <c r="Q1089" i="28"/>
  <c r="R1089" i="28"/>
  <c r="J1091" i="28" l="1"/>
  <c r="AU1090" i="28"/>
  <c r="AE1090" i="28"/>
  <c r="O1090" i="28"/>
  <c r="BB1090" i="28"/>
  <c r="AL1090" i="28"/>
  <c r="V1090" i="28"/>
  <c r="AW1090" i="28"/>
  <c r="Q1090" i="28"/>
  <c r="AF1090" i="28"/>
  <c r="AK1090" i="28"/>
  <c r="T1090" i="28"/>
  <c r="M1090" i="28"/>
  <c r="BG1090" i="28"/>
  <c r="AQ1090" i="28"/>
  <c r="AA1090" i="28"/>
  <c r="K1090" i="28"/>
  <c r="AX1090" i="28"/>
  <c r="AH1090" i="28"/>
  <c r="R1090" i="28"/>
  <c r="AO1090" i="28"/>
  <c r="BD1090" i="28"/>
  <c r="X1090" i="28"/>
  <c r="U1090" i="28"/>
  <c r="BH1090" i="28"/>
  <c r="AR1090" i="28"/>
  <c r="BC1090" i="28"/>
  <c r="AM1090" i="28"/>
  <c r="W1090" i="28"/>
  <c r="I1091" i="28"/>
  <c r="H1091" i="28" s="1"/>
  <c r="AT1090" i="28"/>
  <c r="AD1090" i="28"/>
  <c r="N1090" i="28"/>
  <c r="AG1090" i="28"/>
  <c r="AV1090" i="28"/>
  <c r="P1090" i="28"/>
  <c r="AZ1090" i="28"/>
  <c r="AB1090" i="28"/>
  <c r="L1090" i="28"/>
  <c r="AY1090" i="28"/>
  <c r="AI1090" i="28"/>
  <c r="S1090" i="28"/>
  <c r="BF1090" i="28"/>
  <c r="AP1090" i="28"/>
  <c r="Z1090" i="28"/>
  <c r="BE1090" i="28"/>
  <c r="Y1090" i="28"/>
  <c r="AN1090" i="28"/>
  <c r="BA1090" i="28"/>
  <c r="AJ1090" i="28"/>
  <c r="AS1090" i="28"/>
  <c r="AC1090" i="28"/>
  <c r="I1092" i="28" l="1"/>
  <c r="H1092" i="28" s="1"/>
  <c r="AT1091" i="28"/>
  <c r="AD1091" i="28"/>
  <c r="N1091" i="28"/>
  <c r="AS1091" i="28"/>
  <c r="AC1091" i="28"/>
  <c r="M1091" i="28"/>
  <c r="AJ1091" i="28"/>
  <c r="BG1091" i="28"/>
  <c r="AA1091" i="28"/>
  <c r="AF1091" i="28"/>
  <c r="AE1091" i="28"/>
  <c r="X1091" i="28"/>
  <c r="BF1091" i="28"/>
  <c r="AP1091" i="28"/>
  <c r="Z1091" i="28"/>
  <c r="BE1091" i="28"/>
  <c r="AO1091" i="28"/>
  <c r="Y1091" i="28"/>
  <c r="BH1091" i="28"/>
  <c r="AB1091" i="28"/>
  <c r="AY1091" i="28"/>
  <c r="S1091" i="28"/>
  <c r="P1091" i="28"/>
  <c r="O1091" i="28"/>
  <c r="BC1091" i="28"/>
  <c r="BB1091" i="28"/>
  <c r="AL1091" i="28"/>
  <c r="V1091" i="28"/>
  <c r="BA1091" i="28"/>
  <c r="AK1091" i="28"/>
  <c r="U1091" i="28"/>
  <c r="AZ1091" i="28"/>
  <c r="T1091" i="28"/>
  <c r="AQ1091" i="28"/>
  <c r="K1091" i="28"/>
  <c r="J1092" i="28"/>
  <c r="AM1091" i="28"/>
  <c r="W1091" i="28"/>
  <c r="AX1091" i="28"/>
  <c r="AH1091" i="28"/>
  <c r="R1091" i="28"/>
  <c r="AW1091" i="28"/>
  <c r="AG1091" i="28"/>
  <c r="Q1091" i="28"/>
  <c r="AR1091" i="28"/>
  <c r="L1091" i="28"/>
  <c r="AI1091" i="28"/>
  <c r="AV1091" i="28"/>
  <c r="AU1091" i="28"/>
  <c r="BD1091" i="28"/>
  <c r="AN1091" i="28"/>
  <c r="BE1092" i="28" l="1"/>
  <c r="AO1092" i="28"/>
  <c r="Y1092" i="28"/>
  <c r="BH1092" i="28"/>
  <c r="AR1092" i="28"/>
  <c r="AB1092" i="28"/>
  <c r="L1092" i="28"/>
  <c r="AM1092" i="28"/>
  <c r="I1093" i="28"/>
  <c r="H1093" i="28" s="1"/>
  <c r="AD1092" i="28"/>
  <c r="AQ1092" i="28"/>
  <c r="AP1092" i="28"/>
  <c r="AI1092" i="28"/>
  <c r="BA1092" i="28"/>
  <c r="AK1092" i="28"/>
  <c r="U1092" i="28"/>
  <c r="BD1092" i="28"/>
  <c r="AN1092" i="28"/>
  <c r="X1092" i="28"/>
  <c r="J1093" i="28"/>
  <c r="AE1092" i="28"/>
  <c r="BB1092" i="28"/>
  <c r="V1092" i="28"/>
  <c r="AA1092" i="28"/>
  <c r="Z1092" i="28"/>
  <c r="AH1092" i="28"/>
  <c r="AW1092" i="28"/>
  <c r="AG1092" i="28"/>
  <c r="Q1092" i="28"/>
  <c r="AZ1092" i="28"/>
  <c r="AJ1092" i="28"/>
  <c r="T1092" i="28"/>
  <c r="BC1092" i="28"/>
  <c r="W1092" i="28"/>
  <c r="AT1092" i="28"/>
  <c r="N1092" i="28"/>
  <c r="K1092" i="28"/>
  <c r="AX1092" i="28"/>
  <c r="AY1092" i="28"/>
  <c r="AS1092" i="28"/>
  <c r="AC1092" i="28"/>
  <c r="M1092" i="28"/>
  <c r="AV1092" i="28"/>
  <c r="AF1092" i="28"/>
  <c r="P1092" i="28"/>
  <c r="AU1092" i="28"/>
  <c r="O1092" i="28"/>
  <c r="AL1092" i="28"/>
  <c r="BG1092" i="28"/>
  <c r="BF1092" i="28"/>
  <c r="R1092" i="28"/>
  <c r="S1092" i="28"/>
  <c r="BH1093" i="28" l="1"/>
  <c r="AR1093" i="28"/>
  <c r="AB1093" i="28"/>
  <c r="L1093" i="28"/>
  <c r="AY1093" i="28"/>
  <c r="AI1093" i="28"/>
  <c r="S1093" i="28"/>
  <c r="AX1093" i="28"/>
  <c r="R1093" i="28"/>
  <c r="AG1093" i="28"/>
  <c r="AL1093" i="28"/>
  <c r="U1093" i="28"/>
  <c r="AS1093" i="28"/>
  <c r="BD1093" i="28"/>
  <c r="AN1093" i="28"/>
  <c r="X1093" i="28"/>
  <c r="J1094" i="28"/>
  <c r="AU1093" i="28"/>
  <c r="AE1093" i="28"/>
  <c r="O1093" i="28"/>
  <c r="AP1093" i="28"/>
  <c r="BE1093" i="28"/>
  <c r="Y1093" i="28"/>
  <c r="V1093" i="28"/>
  <c r="AC1093" i="28"/>
  <c r="M1093" i="28"/>
  <c r="AZ1093" i="28"/>
  <c r="AJ1093" i="28"/>
  <c r="T1093" i="28"/>
  <c r="BG1093" i="28"/>
  <c r="AQ1093" i="28"/>
  <c r="AA1093" i="28"/>
  <c r="K1093" i="28"/>
  <c r="AH1093" i="28"/>
  <c r="AW1093" i="28"/>
  <c r="Q1093" i="28"/>
  <c r="BA1093" i="28"/>
  <c r="AT1093" i="28"/>
  <c r="AD1093" i="28"/>
  <c r="AV1093" i="28"/>
  <c r="AF1093" i="28"/>
  <c r="P1093" i="28"/>
  <c r="BC1093" i="28"/>
  <c r="AM1093" i="28"/>
  <c r="W1093" i="28"/>
  <c r="BF1093" i="28"/>
  <c r="Z1093" i="28"/>
  <c r="AO1093" i="28"/>
  <c r="BB1093" i="28"/>
  <c r="AK1093" i="28"/>
  <c r="N1093" i="28"/>
  <c r="I1094" i="28"/>
  <c r="H1094" i="28" s="1"/>
  <c r="J1095" i="28" l="1"/>
  <c r="AU1094" i="28"/>
  <c r="AE1094" i="28"/>
  <c r="O1094" i="28"/>
  <c r="BB1094" i="28"/>
  <c r="AL1094" i="28"/>
  <c r="V1094" i="28"/>
  <c r="AS1094" i="28"/>
  <c r="M1094" i="28"/>
  <c r="AJ1094" i="28"/>
  <c r="AW1094" i="28"/>
  <c r="AF1094" i="28"/>
  <c r="Y1094" i="28"/>
  <c r="BG1094" i="28"/>
  <c r="AQ1094" i="28"/>
  <c r="AA1094" i="28"/>
  <c r="K1094" i="28"/>
  <c r="AX1094" i="28"/>
  <c r="AH1094" i="28"/>
  <c r="R1094" i="28"/>
  <c r="AK1094" i="28"/>
  <c r="BH1094" i="28"/>
  <c r="AB1094" i="28"/>
  <c r="AG1094" i="28"/>
  <c r="P1094" i="28"/>
  <c r="BD1094" i="28"/>
  <c r="BC1094" i="28"/>
  <c r="AM1094" i="28"/>
  <c r="W1094" i="28"/>
  <c r="I1095" i="28"/>
  <c r="H1095" i="28" s="1"/>
  <c r="AT1094" i="28"/>
  <c r="AD1094" i="28"/>
  <c r="N1094" i="28"/>
  <c r="AC1094" i="28"/>
  <c r="AZ1094" i="28"/>
  <c r="T1094" i="28"/>
  <c r="Q1094" i="28"/>
  <c r="AN1094" i="28"/>
  <c r="X1094" i="28"/>
  <c r="AY1094" i="28"/>
  <c r="AI1094" i="28"/>
  <c r="S1094" i="28"/>
  <c r="BF1094" i="28"/>
  <c r="AP1094" i="28"/>
  <c r="Z1094" i="28"/>
  <c r="BA1094" i="28"/>
  <c r="U1094" i="28"/>
  <c r="AR1094" i="28"/>
  <c r="L1094" i="28"/>
  <c r="AV1094" i="28"/>
  <c r="BE1094" i="28"/>
  <c r="AO1094" i="28"/>
  <c r="I1096" i="28" l="1"/>
  <c r="H1096" i="28" s="1"/>
  <c r="BE1095" i="28"/>
  <c r="AZ1095" i="28"/>
  <c r="AH1095" i="28"/>
  <c r="R1095" i="28"/>
  <c r="AS1095" i="28"/>
  <c r="AC1095" i="28"/>
  <c r="M1095" i="28"/>
  <c r="X1095" i="28"/>
  <c r="AM1095" i="28"/>
  <c r="AR1095" i="28"/>
  <c r="AA1095" i="28"/>
  <c r="S1095" i="28"/>
  <c r="BF1095" i="28"/>
  <c r="BA1095" i="28"/>
  <c r="AT1095" i="28"/>
  <c r="AD1095" i="28"/>
  <c r="N1095" i="28"/>
  <c r="AO1095" i="28"/>
  <c r="Y1095" i="28"/>
  <c r="AV1095" i="28"/>
  <c r="P1095" i="28"/>
  <c r="AE1095" i="28"/>
  <c r="AB1095" i="28"/>
  <c r="K1095" i="28"/>
  <c r="AJ1095" i="28"/>
  <c r="BB1095" i="28"/>
  <c r="AW1095" i="28"/>
  <c r="AP1095" i="28"/>
  <c r="Z1095" i="28"/>
  <c r="BG1095" i="28"/>
  <c r="AK1095" i="28"/>
  <c r="U1095" i="28"/>
  <c r="AN1095" i="28"/>
  <c r="J1096" i="28"/>
  <c r="W1095" i="28"/>
  <c r="L1095" i="28"/>
  <c r="BD1095" i="28"/>
  <c r="AI1095" i="28"/>
  <c r="AX1095" i="28"/>
  <c r="BH1095" i="28"/>
  <c r="AL1095" i="28"/>
  <c r="V1095" i="28"/>
  <c r="AY1095" i="28"/>
  <c r="AG1095" i="28"/>
  <c r="Q1095" i="28"/>
  <c r="AF1095" i="28"/>
  <c r="AU1095" i="28"/>
  <c r="O1095" i="28"/>
  <c r="AQ1095" i="28"/>
  <c r="BC1095" i="28"/>
  <c r="T1095" i="28"/>
  <c r="BE1096" i="28" l="1"/>
  <c r="AO1096" i="28"/>
  <c r="Y1096" i="28"/>
  <c r="BH1096" i="28"/>
  <c r="AR1096" i="28"/>
  <c r="AB1096" i="28"/>
  <c r="L1096" i="28"/>
  <c r="AM1096" i="28"/>
  <c r="I1097" i="28"/>
  <c r="H1097" i="28" s="1"/>
  <c r="AD1096" i="28"/>
  <c r="AQ1096" i="28"/>
  <c r="AP1096" i="28"/>
  <c r="AX1096" i="28"/>
  <c r="BA1096" i="28"/>
  <c r="AK1096" i="28"/>
  <c r="U1096" i="28"/>
  <c r="BD1096" i="28"/>
  <c r="AN1096" i="28"/>
  <c r="X1096" i="28"/>
  <c r="J1097" i="28"/>
  <c r="AE1096" i="28"/>
  <c r="BB1096" i="28"/>
  <c r="V1096" i="28"/>
  <c r="AA1096" i="28"/>
  <c r="Z1096" i="28"/>
  <c r="R1096" i="28"/>
  <c r="AW1096" i="28"/>
  <c r="AG1096" i="28"/>
  <c r="Q1096" i="28"/>
  <c r="AZ1096" i="28"/>
  <c r="AJ1096" i="28"/>
  <c r="T1096" i="28"/>
  <c r="BC1096" i="28"/>
  <c r="W1096" i="28"/>
  <c r="AT1096" i="28"/>
  <c r="N1096" i="28"/>
  <c r="K1096" i="28"/>
  <c r="AY1096" i="28"/>
  <c r="AI1096" i="28"/>
  <c r="AS1096" i="28"/>
  <c r="AC1096" i="28"/>
  <c r="M1096" i="28"/>
  <c r="AV1096" i="28"/>
  <c r="AF1096" i="28"/>
  <c r="P1096" i="28"/>
  <c r="AU1096" i="28"/>
  <c r="O1096" i="28"/>
  <c r="AL1096" i="28"/>
  <c r="BG1096" i="28"/>
  <c r="BF1096" i="28"/>
  <c r="S1096" i="28"/>
  <c r="AH1096" i="28"/>
  <c r="BH1097" i="28" l="1"/>
  <c r="AR1097" i="28"/>
  <c r="AB1097" i="28"/>
  <c r="L1097" i="28"/>
  <c r="AY1097" i="28"/>
  <c r="AI1097" i="28"/>
  <c r="S1097" i="28"/>
  <c r="AX1097" i="28"/>
  <c r="R1097" i="28"/>
  <c r="AG1097" i="28"/>
  <c r="AL1097" i="28"/>
  <c r="U1097" i="28"/>
  <c r="AT1097" i="28"/>
  <c r="BD1097" i="28"/>
  <c r="AN1097" i="28"/>
  <c r="X1097" i="28"/>
  <c r="J1098" i="28"/>
  <c r="AU1097" i="28"/>
  <c r="AE1097" i="28"/>
  <c r="O1097" i="28"/>
  <c r="AP1097" i="28"/>
  <c r="BE1097" i="28"/>
  <c r="Y1097" i="28"/>
  <c r="V1097" i="28"/>
  <c r="I1098" i="28"/>
  <c r="H1098" i="28" s="1"/>
  <c r="N1097" i="28"/>
  <c r="AZ1097" i="28"/>
  <c r="AJ1097" i="28"/>
  <c r="T1097" i="28"/>
  <c r="BG1097" i="28"/>
  <c r="AQ1097" i="28"/>
  <c r="AA1097" i="28"/>
  <c r="K1097" i="28"/>
  <c r="AH1097" i="28"/>
  <c r="AW1097" i="28"/>
  <c r="Q1097" i="28"/>
  <c r="BA1097" i="28"/>
  <c r="AD1097" i="28"/>
  <c r="AS1097" i="28"/>
  <c r="AV1097" i="28"/>
  <c r="AF1097" i="28"/>
  <c r="P1097" i="28"/>
  <c r="BC1097" i="28"/>
  <c r="AM1097" i="28"/>
  <c r="W1097" i="28"/>
  <c r="BF1097" i="28"/>
  <c r="Z1097" i="28"/>
  <c r="AO1097" i="28"/>
  <c r="BB1097" i="28"/>
  <c r="AK1097" i="28"/>
  <c r="AC1097" i="28"/>
  <c r="M1097" i="28"/>
  <c r="J1099" i="28" l="1"/>
  <c r="AU1098" i="28"/>
  <c r="AE1098" i="28"/>
  <c r="O1098" i="28"/>
  <c r="BB1098" i="28"/>
  <c r="AL1098" i="28"/>
  <c r="V1098" i="28"/>
  <c r="AS1098" i="28"/>
  <c r="M1098" i="28"/>
  <c r="AJ1098" i="28"/>
  <c r="AW1098" i="28"/>
  <c r="AF1098" i="28"/>
  <c r="BE1098" i="28"/>
  <c r="BG1098" i="28"/>
  <c r="AQ1098" i="28"/>
  <c r="AA1098" i="28"/>
  <c r="K1098" i="28"/>
  <c r="AX1098" i="28"/>
  <c r="AH1098" i="28"/>
  <c r="R1098" i="28"/>
  <c r="AK1098" i="28"/>
  <c r="BH1098" i="28"/>
  <c r="AB1098" i="28"/>
  <c r="AG1098" i="28"/>
  <c r="P1098" i="28"/>
  <c r="Y1098" i="28"/>
  <c r="BC1098" i="28"/>
  <c r="AM1098" i="28"/>
  <c r="W1098" i="28"/>
  <c r="I1099" i="28"/>
  <c r="H1099" i="28" s="1"/>
  <c r="AT1098" i="28"/>
  <c r="AD1098" i="28"/>
  <c r="N1098" i="28"/>
  <c r="AC1098" i="28"/>
  <c r="AZ1098" i="28"/>
  <c r="T1098" i="28"/>
  <c r="Q1098" i="28"/>
  <c r="AO1098" i="28"/>
  <c r="X1098" i="28"/>
  <c r="AY1098" i="28"/>
  <c r="AI1098" i="28"/>
  <c r="S1098" i="28"/>
  <c r="BF1098" i="28"/>
  <c r="AP1098" i="28"/>
  <c r="Z1098" i="28"/>
  <c r="BA1098" i="28"/>
  <c r="U1098" i="28"/>
  <c r="AR1098" i="28"/>
  <c r="L1098" i="28"/>
  <c r="AV1098" i="28"/>
  <c r="AN1098" i="28"/>
  <c r="BD1098" i="28"/>
  <c r="I1100" i="28" l="1"/>
  <c r="H1100" i="28" s="1"/>
  <c r="AT1099" i="28"/>
  <c r="AD1099" i="28"/>
  <c r="N1099" i="28"/>
  <c r="AS1099" i="28"/>
  <c r="AC1099" i="28"/>
  <c r="M1099" i="28"/>
  <c r="AF1099" i="28"/>
  <c r="BC1099" i="28"/>
  <c r="W1099" i="28"/>
  <c r="AB1099" i="28"/>
  <c r="AA1099" i="28"/>
  <c r="AY1099" i="28"/>
  <c r="BF1099" i="28"/>
  <c r="AP1099" i="28"/>
  <c r="Z1099" i="28"/>
  <c r="BE1099" i="28"/>
  <c r="AO1099" i="28"/>
  <c r="Y1099" i="28"/>
  <c r="BD1099" i="28"/>
  <c r="X1099" i="28"/>
  <c r="AU1099" i="28"/>
  <c r="O1099" i="28"/>
  <c r="L1099" i="28"/>
  <c r="K1099" i="28"/>
  <c r="S1099" i="28"/>
  <c r="BB1099" i="28"/>
  <c r="AL1099" i="28"/>
  <c r="V1099" i="28"/>
  <c r="BA1099" i="28"/>
  <c r="AK1099" i="28"/>
  <c r="U1099" i="28"/>
  <c r="AV1099" i="28"/>
  <c r="P1099" i="28"/>
  <c r="AM1099" i="28"/>
  <c r="BH1099" i="28"/>
  <c r="BG1099" i="28"/>
  <c r="AZ1099" i="28"/>
  <c r="AJ1099" i="28"/>
  <c r="AX1099" i="28"/>
  <c r="AH1099" i="28"/>
  <c r="R1099" i="28"/>
  <c r="AW1099" i="28"/>
  <c r="AG1099" i="28"/>
  <c r="Q1099" i="28"/>
  <c r="AN1099" i="28"/>
  <c r="J1100" i="28"/>
  <c r="AE1099" i="28"/>
  <c r="AR1099" i="28"/>
  <c r="AQ1099" i="28"/>
  <c r="T1099" i="28"/>
  <c r="AI1099" i="28"/>
  <c r="BE1100" i="28" l="1"/>
  <c r="AO1100" i="28"/>
  <c r="Y1100" i="28"/>
  <c r="BH1100" i="28"/>
  <c r="AR1100" i="28"/>
  <c r="AB1100" i="28"/>
  <c r="L1100" i="28"/>
  <c r="AI1100" i="28"/>
  <c r="BF1100" i="28"/>
  <c r="Z1100" i="28"/>
  <c r="W1100" i="28"/>
  <c r="J1101" i="28"/>
  <c r="AU1100" i="28"/>
  <c r="BA1100" i="28"/>
  <c r="AK1100" i="28"/>
  <c r="U1100" i="28"/>
  <c r="BD1100" i="28"/>
  <c r="AN1100" i="28"/>
  <c r="X1100" i="28"/>
  <c r="BG1100" i="28"/>
  <c r="AA1100" i="28"/>
  <c r="AX1100" i="28"/>
  <c r="R1100" i="28"/>
  <c r="BB1100" i="28"/>
  <c r="AE1100" i="28"/>
  <c r="O1100" i="28"/>
  <c r="AW1100" i="28"/>
  <c r="AG1100" i="28"/>
  <c r="Q1100" i="28"/>
  <c r="AZ1100" i="28"/>
  <c r="AJ1100" i="28"/>
  <c r="T1100" i="28"/>
  <c r="AY1100" i="28"/>
  <c r="S1100" i="28"/>
  <c r="AP1100" i="28"/>
  <c r="BC1100" i="28"/>
  <c r="AL1100" i="28"/>
  <c r="I1101" i="28"/>
  <c r="H1101" i="28" s="1"/>
  <c r="AT1100" i="28"/>
  <c r="AS1100" i="28"/>
  <c r="AC1100" i="28"/>
  <c r="M1100" i="28"/>
  <c r="AV1100" i="28"/>
  <c r="AF1100" i="28"/>
  <c r="P1100" i="28"/>
  <c r="AQ1100" i="28"/>
  <c r="K1100" i="28"/>
  <c r="AH1100" i="28"/>
  <c r="AM1100" i="28"/>
  <c r="V1100" i="28"/>
  <c r="AD1100" i="28"/>
  <c r="N1100" i="28"/>
  <c r="BH1101" i="28" l="1"/>
  <c r="AR1101" i="28"/>
  <c r="AB1101" i="28"/>
  <c r="L1101" i="28"/>
  <c r="AY1101" i="28"/>
  <c r="AI1101" i="28"/>
  <c r="S1101" i="28"/>
  <c r="BB1101" i="28"/>
  <c r="V1101" i="28"/>
  <c r="AK1101" i="28"/>
  <c r="AX1101" i="28"/>
  <c r="AG1101" i="28"/>
  <c r="BF1101" i="28"/>
  <c r="BD1101" i="28"/>
  <c r="AN1101" i="28"/>
  <c r="X1101" i="28"/>
  <c r="J1102" i="28"/>
  <c r="AU1101" i="28"/>
  <c r="AE1101" i="28"/>
  <c r="O1101" i="28"/>
  <c r="AT1101" i="28"/>
  <c r="N1101" i="28"/>
  <c r="AC1101" i="28"/>
  <c r="AH1101" i="28"/>
  <c r="Q1101" i="28"/>
  <c r="Z1101" i="28"/>
  <c r="AZ1101" i="28"/>
  <c r="AJ1101" i="28"/>
  <c r="T1101" i="28"/>
  <c r="BG1101" i="28"/>
  <c r="AQ1101" i="28"/>
  <c r="AA1101" i="28"/>
  <c r="K1101" i="28"/>
  <c r="AL1101" i="28"/>
  <c r="BA1101" i="28"/>
  <c r="U1101" i="28"/>
  <c r="R1101" i="28"/>
  <c r="AP1101" i="28"/>
  <c r="BE1101" i="28"/>
  <c r="AV1101" i="28"/>
  <c r="AF1101" i="28"/>
  <c r="P1101" i="28"/>
  <c r="BC1101" i="28"/>
  <c r="AM1101" i="28"/>
  <c r="W1101" i="28"/>
  <c r="I1102" i="28"/>
  <c r="H1102" i="28" s="1"/>
  <c r="AD1101" i="28"/>
  <c r="AS1101" i="28"/>
  <c r="M1101" i="28"/>
  <c r="AW1101" i="28"/>
  <c r="AO1101" i="28"/>
  <c r="Y1101" i="28"/>
  <c r="J1103" i="28" l="1"/>
  <c r="AU1102" i="28"/>
  <c r="AE1102" i="28"/>
  <c r="O1102" i="28"/>
  <c r="BB1102" i="28"/>
  <c r="AL1102" i="28"/>
  <c r="V1102" i="28"/>
  <c r="AW1102" i="28"/>
  <c r="Q1102" i="28"/>
  <c r="AF1102" i="28"/>
  <c r="AC1102" i="28"/>
  <c r="AB1102" i="28"/>
  <c r="AZ1102" i="28"/>
  <c r="AI1102" i="28"/>
  <c r="BF1102" i="28"/>
  <c r="Z1102" i="28"/>
  <c r="AN1102" i="28"/>
  <c r="U1102" i="28"/>
  <c r="BG1102" i="28"/>
  <c r="AQ1102" i="28"/>
  <c r="AA1102" i="28"/>
  <c r="K1102" i="28"/>
  <c r="AX1102" i="28"/>
  <c r="AH1102" i="28"/>
  <c r="R1102" i="28"/>
  <c r="AO1102" i="28"/>
  <c r="BD1102" i="28"/>
  <c r="X1102" i="28"/>
  <c r="M1102" i="28"/>
  <c r="L1102" i="28"/>
  <c r="T1102" i="28"/>
  <c r="AY1102" i="28"/>
  <c r="AP1102" i="28"/>
  <c r="BE1102" i="28"/>
  <c r="AS1102" i="28"/>
  <c r="AJ1102" i="28"/>
  <c r="BC1102" i="28"/>
  <c r="AM1102" i="28"/>
  <c r="W1102" i="28"/>
  <c r="I1103" i="28"/>
  <c r="H1103" i="28" s="1"/>
  <c r="AT1102" i="28"/>
  <c r="AD1102" i="28"/>
  <c r="N1102" i="28"/>
  <c r="AG1102" i="28"/>
  <c r="AV1102" i="28"/>
  <c r="P1102" i="28"/>
  <c r="BH1102" i="28"/>
  <c r="BA1102" i="28"/>
  <c r="AK1102" i="28"/>
  <c r="S1102" i="28"/>
  <c r="Y1102" i="28"/>
  <c r="AR1102" i="28"/>
  <c r="I1104" i="28" l="1"/>
  <c r="H1104" i="28" s="1"/>
  <c r="AT1103" i="28"/>
  <c r="AD1103" i="28"/>
  <c r="N1103" i="28"/>
  <c r="AS1103" i="28"/>
  <c r="AC1103" i="28"/>
  <c r="M1103" i="28"/>
  <c r="AJ1103" i="28"/>
  <c r="BG1103" i="28"/>
  <c r="AA1103" i="28"/>
  <c r="AN1103" i="28"/>
  <c r="W1103" i="28"/>
  <c r="AV1103" i="28"/>
  <c r="BF1103" i="28"/>
  <c r="AP1103" i="28"/>
  <c r="Z1103" i="28"/>
  <c r="BE1103" i="28"/>
  <c r="AO1103" i="28"/>
  <c r="Y1103" i="28"/>
  <c r="BH1103" i="28"/>
  <c r="AB1103" i="28"/>
  <c r="AY1103" i="28"/>
  <c r="S1103" i="28"/>
  <c r="X1103" i="28"/>
  <c r="AF1103" i="28"/>
  <c r="P1103" i="28"/>
  <c r="BB1103" i="28"/>
  <c r="AL1103" i="28"/>
  <c r="V1103" i="28"/>
  <c r="BA1103" i="28"/>
  <c r="AK1103" i="28"/>
  <c r="U1103" i="28"/>
  <c r="AZ1103" i="28"/>
  <c r="T1103" i="28"/>
  <c r="AQ1103" i="28"/>
  <c r="K1103" i="28"/>
  <c r="BC1103" i="28"/>
  <c r="J1104" i="28"/>
  <c r="O1103" i="28"/>
  <c r="AX1103" i="28"/>
  <c r="AH1103" i="28"/>
  <c r="R1103" i="28"/>
  <c r="AW1103" i="28"/>
  <c r="AG1103" i="28"/>
  <c r="Q1103" i="28"/>
  <c r="AR1103" i="28"/>
  <c r="L1103" i="28"/>
  <c r="AI1103" i="28"/>
  <c r="BD1103" i="28"/>
  <c r="AM1103" i="28"/>
  <c r="AE1103" i="28"/>
  <c r="AU1103" i="28"/>
  <c r="BE1104" i="28" l="1"/>
  <c r="AO1104" i="28"/>
  <c r="Y1104" i="28"/>
  <c r="BH1104" i="28"/>
  <c r="AR1104" i="28"/>
  <c r="AB1104" i="28"/>
  <c r="L1104" i="28"/>
  <c r="AM1104" i="28"/>
  <c r="I1105" i="28"/>
  <c r="H1105" i="28" s="1"/>
  <c r="AD1104" i="28"/>
  <c r="AI1104" i="28"/>
  <c r="R1104" i="28"/>
  <c r="BG1104" i="28"/>
  <c r="BA1104" i="28"/>
  <c r="AK1104" i="28"/>
  <c r="U1104" i="28"/>
  <c r="BD1104" i="28"/>
  <c r="AN1104" i="28"/>
  <c r="X1104" i="28"/>
  <c r="J1105" i="28"/>
  <c r="AE1104" i="28"/>
  <c r="BB1104" i="28"/>
  <c r="V1104" i="28"/>
  <c r="S1104" i="28"/>
  <c r="AQ1104" i="28"/>
  <c r="AA1104" i="28"/>
  <c r="AW1104" i="28"/>
  <c r="AG1104" i="28"/>
  <c r="Q1104" i="28"/>
  <c r="AZ1104" i="28"/>
  <c r="AJ1104" i="28"/>
  <c r="T1104" i="28"/>
  <c r="BC1104" i="28"/>
  <c r="W1104" i="28"/>
  <c r="AT1104" i="28"/>
  <c r="N1104" i="28"/>
  <c r="AX1104" i="28"/>
  <c r="K1104" i="28"/>
  <c r="BF1104" i="28"/>
  <c r="AS1104" i="28"/>
  <c r="AC1104" i="28"/>
  <c r="M1104" i="28"/>
  <c r="AV1104" i="28"/>
  <c r="AF1104" i="28"/>
  <c r="P1104" i="28"/>
  <c r="AU1104" i="28"/>
  <c r="O1104" i="28"/>
  <c r="AL1104" i="28"/>
  <c r="AY1104" i="28"/>
  <c r="AH1104" i="28"/>
  <c r="AP1104" i="28"/>
  <c r="Z1104" i="28"/>
  <c r="BH1105" i="28" l="1"/>
  <c r="AR1105" i="28"/>
  <c r="AB1105" i="28"/>
  <c r="L1105" i="28"/>
  <c r="AY1105" i="28"/>
  <c r="AI1105" i="28"/>
  <c r="S1105" i="28"/>
  <c r="AX1105" i="28"/>
  <c r="R1105" i="28"/>
  <c r="AG1105" i="28"/>
  <c r="AT1105" i="28"/>
  <c r="AC1105" i="28"/>
  <c r="BA1105" i="28"/>
  <c r="BD1105" i="28"/>
  <c r="AN1105" i="28"/>
  <c r="X1105" i="28"/>
  <c r="J1106" i="28"/>
  <c r="AU1105" i="28"/>
  <c r="AE1105" i="28"/>
  <c r="O1105" i="28"/>
  <c r="AP1105" i="28"/>
  <c r="BE1105" i="28"/>
  <c r="Y1105" i="28"/>
  <c r="AD1105" i="28"/>
  <c r="M1105" i="28"/>
  <c r="U1105" i="28"/>
  <c r="AZ1105" i="28"/>
  <c r="AJ1105" i="28"/>
  <c r="T1105" i="28"/>
  <c r="BG1105" i="28"/>
  <c r="AQ1105" i="28"/>
  <c r="AA1105" i="28"/>
  <c r="K1105" i="28"/>
  <c r="AH1105" i="28"/>
  <c r="AW1105" i="28"/>
  <c r="Q1105" i="28"/>
  <c r="N1105" i="28"/>
  <c r="BB1105" i="28"/>
  <c r="AL1105" i="28"/>
  <c r="AV1105" i="28"/>
  <c r="AF1105" i="28"/>
  <c r="P1105" i="28"/>
  <c r="BC1105" i="28"/>
  <c r="AM1105" i="28"/>
  <c r="W1105" i="28"/>
  <c r="BF1105" i="28"/>
  <c r="Z1105" i="28"/>
  <c r="AO1105" i="28"/>
  <c r="I1106" i="28"/>
  <c r="H1106" i="28" s="1"/>
  <c r="AS1105" i="28"/>
  <c r="V1105" i="28"/>
  <c r="AK1105" i="28"/>
  <c r="J1107" i="28" l="1"/>
  <c r="AU1106" i="28"/>
  <c r="AE1106" i="28"/>
  <c r="O1106" i="28"/>
  <c r="BB1106" i="28"/>
  <c r="AL1106" i="28"/>
  <c r="V1106" i="28"/>
  <c r="AS1106" i="28"/>
  <c r="M1106" i="28"/>
  <c r="AJ1106" i="28"/>
  <c r="BE1106" i="28"/>
  <c r="AN1106" i="28"/>
  <c r="AW1106" i="28"/>
  <c r="BG1106" i="28"/>
  <c r="AQ1106" i="28"/>
  <c r="AA1106" i="28"/>
  <c r="K1106" i="28"/>
  <c r="AX1106" i="28"/>
  <c r="AH1106" i="28"/>
  <c r="R1106" i="28"/>
  <c r="AK1106" i="28"/>
  <c r="BH1106" i="28"/>
  <c r="AB1106" i="28"/>
  <c r="AO1106" i="28"/>
  <c r="X1106" i="28"/>
  <c r="Q1106" i="28"/>
  <c r="BC1106" i="28"/>
  <c r="AM1106" i="28"/>
  <c r="W1106" i="28"/>
  <c r="I1107" i="28"/>
  <c r="H1107" i="28" s="1"/>
  <c r="AT1106" i="28"/>
  <c r="AD1106" i="28"/>
  <c r="N1106" i="28"/>
  <c r="AC1106" i="28"/>
  <c r="AZ1106" i="28"/>
  <c r="T1106" i="28"/>
  <c r="Y1106" i="28"/>
  <c r="AG1106" i="28"/>
  <c r="AV1106" i="28"/>
  <c r="AY1106" i="28"/>
  <c r="AI1106" i="28"/>
  <c r="S1106" i="28"/>
  <c r="BF1106" i="28"/>
  <c r="AP1106" i="28"/>
  <c r="Z1106" i="28"/>
  <c r="BA1106" i="28"/>
  <c r="U1106" i="28"/>
  <c r="AR1106" i="28"/>
  <c r="L1106" i="28"/>
  <c r="BD1106" i="28"/>
  <c r="AF1106" i="28"/>
  <c r="P1106" i="28"/>
  <c r="I1108" i="28" l="1"/>
  <c r="H1108" i="28" s="1"/>
  <c r="AT1107" i="28"/>
  <c r="AD1107" i="28"/>
  <c r="N1107" i="28"/>
  <c r="AS1107" i="28"/>
  <c r="AC1107" i="28"/>
  <c r="M1107" i="28"/>
  <c r="AF1107" i="28"/>
  <c r="BC1107" i="28"/>
  <c r="W1107" i="28"/>
  <c r="T1107" i="28"/>
  <c r="AR1107" i="28"/>
  <c r="BH1107" i="28"/>
  <c r="BF1107" i="28"/>
  <c r="AP1107" i="28"/>
  <c r="Z1107" i="28"/>
  <c r="BE1107" i="28"/>
  <c r="AO1107" i="28"/>
  <c r="Y1107" i="28"/>
  <c r="BD1107" i="28"/>
  <c r="X1107" i="28"/>
  <c r="AU1107" i="28"/>
  <c r="O1107" i="28"/>
  <c r="AY1107" i="28"/>
  <c r="L1107" i="28"/>
  <c r="AB1107" i="28"/>
  <c r="BB1107" i="28"/>
  <c r="AL1107" i="28"/>
  <c r="V1107" i="28"/>
  <c r="BA1107" i="28"/>
  <c r="AK1107" i="28"/>
  <c r="U1107" i="28"/>
  <c r="AV1107" i="28"/>
  <c r="P1107" i="28"/>
  <c r="AM1107" i="28"/>
  <c r="AZ1107" i="28"/>
  <c r="AI1107" i="28"/>
  <c r="AQ1107" i="28"/>
  <c r="BG1107" i="28"/>
  <c r="AX1107" i="28"/>
  <c r="AH1107" i="28"/>
  <c r="R1107" i="28"/>
  <c r="AW1107" i="28"/>
  <c r="AG1107" i="28"/>
  <c r="Q1107" i="28"/>
  <c r="AN1107" i="28"/>
  <c r="J1108" i="28"/>
  <c r="AE1107" i="28"/>
  <c r="AJ1107" i="28"/>
  <c r="S1107" i="28"/>
  <c r="K1107" i="28"/>
  <c r="AA1107" i="28"/>
  <c r="BE1108" i="28" l="1"/>
  <c r="AO1108" i="28"/>
  <c r="Y1108" i="28"/>
  <c r="BH1108" i="28"/>
  <c r="AR1108" i="28"/>
  <c r="AB1108" i="28"/>
  <c r="L1108" i="28"/>
  <c r="AI1108" i="28"/>
  <c r="BF1108" i="28"/>
  <c r="Z1108" i="28"/>
  <c r="AE1108" i="28"/>
  <c r="AD1108" i="28"/>
  <c r="BB1108" i="28"/>
  <c r="BA1108" i="28"/>
  <c r="AK1108" i="28"/>
  <c r="U1108" i="28"/>
  <c r="BD1108" i="28"/>
  <c r="AN1108" i="28"/>
  <c r="X1108" i="28"/>
  <c r="BG1108" i="28"/>
  <c r="AA1108" i="28"/>
  <c r="AX1108" i="28"/>
  <c r="R1108" i="28"/>
  <c r="O1108" i="28"/>
  <c r="N1108" i="28"/>
  <c r="V1108" i="28"/>
  <c r="AW1108" i="28"/>
  <c r="AG1108" i="28"/>
  <c r="Q1108" i="28"/>
  <c r="AZ1108" i="28"/>
  <c r="AJ1108" i="28"/>
  <c r="T1108" i="28"/>
  <c r="AY1108" i="28"/>
  <c r="S1108" i="28"/>
  <c r="AP1108" i="28"/>
  <c r="J1109" i="28"/>
  <c r="I1109" i="28"/>
  <c r="H1109" i="28" s="1"/>
  <c r="BC1108" i="28"/>
  <c r="AM1108" i="28"/>
  <c r="AS1108" i="28"/>
  <c r="AC1108" i="28"/>
  <c r="M1108" i="28"/>
  <c r="AV1108" i="28"/>
  <c r="AF1108" i="28"/>
  <c r="P1108" i="28"/>
  <c r="AQ1108" i="28"/>
  <c r="K1108" i="28"/>
  <c r="AH1108" i="28"/>
  <c r="AU1108" i="28"/>
  <c r="AT1108" i="28"/>
  <c r="W1108" i="28"/>
  <c r="AL1108" i="28"/>
  <c r="BH1109" i="28" l="1"/>
  <c r="AR1109" i="28"/>
  <c r="AB1109" i="28"/>
  <c r="L1109" i="28"/>
  <c r="AY1109" i="28"/>
  <c r="AI1109" i="28"/>
  <c r="S1109" i="28"/>
  <c r="BB1109" i="28"/>
  <c r="V1109" i="28"/>
  <c r="AK1109" i="28"/>
  <c r="BF1109" i="28"/>
  <c r="AO1109" i="28"/>
  <c r="AX1109" i="28"/>
  <c r="BD1109" i="28"/>
  <c r="AN1109" i="28"/>
  <c r="X1109" i="28"/>
  <c r="J1110" i="28"/>
  <c r="AU1109" i="28"/>
  <c r="AE1109" i="28"/>
  <c r="O1109" i="28"/>
  <c r="AT1109" i="28"/>
  <c r="N1109" i="28"/>
  <c r="AC1109" i="28"/>
  <c r="AP1109" i="28"/>
  <c r="Y1109" i="28"/>
  <c r="R1109" i="28"/>
  <c r="AZ1109" i="28"/>
  <c r="AJ1109" i="28"/>
  <c r="T1109" i="28"/>
  <c r="BG1109" i="28"/>
  <c r="AQ1109" i="28"/>
  <c r="AA1109" i="28"/>
  <c r="K1109" i="28"/>
  <c r="AL1109" i="28"/>
  <c r="BA1109" i="28"/>
  <c r="U1109" i="28"/>
  <c r="Z1109" i="28"/>
  <c r="AH1109" i="28"/>
  <c r="AW1109" i="28"/>
  <c r="AV1109" i="28"/>
  <c r="AF1109" i="28"/>
  <c r="P1109" i="28"/>
  <c r="BC1109" i="28"/>
  <c r="AM1109" i="28"/>
  <c r="W1109" i="28"/>
  <c r="I1110" i="28"/>
  <c r="H1110" i="28" s="1"/>
  <c r="AD1109" i="28"/>
  <c r="AS1109" i="28"/>
  <c r="M1109" i="28"/>
  <c r="BE1109" i="28"/>
  <c r="AG1109" i="28"/>
  <c r="Q1109" i="28"/>
  <c r="J1111" i="28" l="1"/>
  <c r="AU1110" i="28"/>
  <c r="AE1110" i="28"/>
  <c r="O1110" i="28"/>
  <c r="BB1110" i="28"/>
  <c r="AL1110" i="28"/>
  <c r="V1110" i="28"/>
  <c r="AW1110" i="28"/>
  <c r="Q1110" i="28"/>
  <c r="AF1110" i="28"/>
  <c r="AK1110" i="28"/>
  <c r="T1110" i="28"/>
  <c r="L1110" i="28"/>
  <c r="BG1110" i="28"/>
  <c r="AQ1110" i="28"/>
  <c r="AA1110" i="28"/>
  <c r="K1110" i="28"/>
  <c r="AX1110" i="28"/>
  <c r="AH1110" i="28"/>
  <c r="R1110" i="28"/>
  <c r="AO1110" i="28"/>
  <c r="BD1110" i="28"/>
  <c r="X1110" i="28"/>
  <c r="U1110" i="28"/>
  <c r="AS1110" i="28"/>
  <c r="AC1110" i="28"/>
  <c r="BC1110" i="28"/>
  <c r="AM1110" i="28"/>
  <c r="W1110" i="28"/>
  <c r="I1111" i="28"/>
  <c r="H1111" i="28" s="1"/>
  <c r="AT1110" i="28"/>
  <c r="AD1110" i="28"/>
  <c r="N1110" i="28"/>
  <c r="AG1110" i="28"/>
  <c r="AV1110" i="28"/>
  <c r="P1110" i="28"/>
  <c r="AZ1110" i="28"/>
  <c r="M1110" i="28"/>
  <c r="AB1110" i="28"/>
  <c r="AY1110" i="28"/>
  <c r="AI1110" i="28"/>
  <c r="S1110" i="28"/>
  <c r="BF1110" i="28"/>
  <c r="AP1110" i="28"/>
  <c r="Z1110" i="28"/>
  <c r="BE1110" i="28"/>
  <c r="Y1110" i="28"/>
  <c r="AN1110" i="28"/>
  <c r="BA1110" i="28"/>
  <c r="AJ1110" i="28"/>
  <c r="AR1110" i="28"/>
  <c r="BH1110" i="28"/>
  <c r="I1112" i="28" l="1"/>
  <c r="H1112" i="28" s="1"/>
  <c r="AT1111" i="28"/>
  <c r="AD1111" i="28"/>
  <c r="N1111" i="28"/>
  <c r="AS1111" i="28"/>
  <c r="AC1111" i="28"/>
  <c r="M1111" i="28"/>
  <c r="AJ1111" i="28"/>
  <c r="BG1111" i="28"/>
  <c r="AA1111" i="28"/>
  <c r="AF1111" i="28"/>
  <c r="AE1111" i="28"/>
  <c r="BC1111" i="28"/>
  <c r="BF1111" i="28"/>
  <c r="AP1111" i="28"/>
  <c r="Z1111" i="28"/>
  <c r="BE1111" i="28"/>
  <c r="AO1111" i="28"/>
  <c r="Y1111" i="28"/>
  <c r="BH1111" i="28"/>
  <c r="AB1111" i="28"/>
  <c r="AY1111" i="28"/>
  <c r="S1111" i="28"/>
  <c r="P1111" i="28"/>
  <c r="O1111" i="28"/>
  <c r="W1111" i="28"/>
  <c r="BB1111" i="28"/>
  <c r="AL1111" i="28"/>
  <c r="V1111" i="28"/>
  <c r="BA1111" i="28"/>
  <c r="AK1111" i="28"/>
  <c r="U1111" i="28"/>
  <c r="AZ1111" i="28"/>
  <c r="T1111" i="28"/>
  <c r="AQ1111" i="28"/>
  <c r="K1111" i="28"/>
  <c r="J1112" i="28"/>
  <c r="BD1111" i="28"/>
  <c r="AN1111" i="28"/>
  <c r="AX1111" i="28"/>
  <c r="AH1111" i="28"/>
  <c r="R1111" i="28"/>
  <c r="AW1111" i="28"/>
  <c r="AG1111" i="28"/>
  <c r="Q1111" i="28"/>
  <c r="AR1111" i="28"/>
  <c r="L1111" i="28"/>
  <c r="AI1111" i="28"/>
  <c r="AV1111" i="28"/>
  <c r="AU1111" i="28"/>
  <c r="X1111" i="28"/>
  <c r="AM1111" i="28"/>
  <c r="BE1112" i="28" l="1"/>
  <c r="AO1112" i="28"/>
  <c r="Y1112" i="28"/>
  <c r="BH1112" i="28"/>
  <c r="AR1112" i="28"/>
  <c r="AB1112" i="28"/>
  <c r="L1112" i="28"/>
  <c r="AM1112" i="28"/>
  <c r="I1113" i="28"/>
  <c r="H1113" i="28" s="1"/>
  <c r="AD1112" i="28"/>
  <c r="AQ1112" i="28"/>
  <c r="AP1112" i="28"/>
  <c r="AY1112" i="28"/>
  <c r="BA1112" i="28"/>
  <c r="AK1112" i="28"/>
  <c r="U1112" i="28"/>
  <c r="BD1112" i="28"/>
  <c r="AN1112" i="28"/>
  <c r="X1112" i="28"/>
  <c r="J1113" i="28"/>
  <c r="AE1112" i="28"/>
  <c r="BB1112" i="28"/>
  <c r="V1112" i="28"/>
  <c r="AA1112" i="28"/>
  <c r="Z1112" i="28"/>
  <c r="S1112" i="28"/>
  <c r="AW1112" i="28"/>
  <c r="AG1112" i="28"/>
  <c r="Q1112" i="28"/>
  <c r="AZ1112" i="28"/>
  <c r="AJ1112" i="28"/>
  <c r="T1112" i="28"/>
  <c r="BC1112" i="28"/>
  <c r="W1112" i="28"/>
  <c r="AT1112" i="28"/>
  <c r="N1112" i="28"/>
  <c r="K1112" i="28"/>
  <c r="AI1112" i="28"/>
  <c r="AX1112" i="28"/>
  <c r="AS1112" i="28"/>
  <c r="AC1112" i="28"/>
  <c r="M1112" i="28"/>
  <c r="AV1112" i="28"/>
  <c r="AF1112" i="28"/>
  <c r="P1112" i="28"/>
  <c r="AU1112" i="28"/>
  <c r="O1112" i="28"/>
  <c r="AL1112" i="28"/>
  <c r="BG1112" i="28"/>
  <c r="BF1112" i="28"/>
  <c r="AH1112" i="28"/>
  <c r="R1112" i="28"/>
  <c r="BH1113" i="28" l="1"/>
  <c r="AR1113" i="28"/>
  <c r="AB1113" i="28"/>
  <c r="L1113" i="28"/>
  <c r="AY1113" i="28"/>
  <c r="AI1113" i="28"/>
  <c r="S1113" i="28"/>
  <c r="AX1113" i="28"/>
  <c r="R1113" i="28"/>
  <c r="AG1113" i="28"/>
  <c r="AL1113" i="28"/>
  <c r="U1113" i="28"/>
  <c r="M1113" i="28"/>
  <c r="BD1113" i="28"/>
  <c r="AN1113" i="28"/>
  <c r="X1113" i="28"/>
  <c r="J1114" i="28"/>
  <c r="AU1113" i="28"/>
  <c r="AE1113" i="28"/>
  <c r="O1113" i="28"/>
  <c r="AP1113" i="28"/>
  <c r="BE1113" i="28"/>
  <c r="Y1113" i="28"/>
  <c r="V1113" i="28"/>
  <c r="AT1113" i="28"/>
  <c r="I1114" i="28"/>
  <c r="H1114" i="28" s="1"/>
  <c r="AZ1113" i="28"/>
  <c r="AJ1113" i="28"/>
  <c r="T1113" i="28"/>
  <c r="BG1113" i="28"/>
  <c r="AQ1113" i="28"/>
  <c r="AA1113" i="28"/>
  <c r="K1113" i="28"/>
  <c r="AH1113" i="28"/>
  <c r="AW1113" i="28"/>
  <c r="Q1113" i="28"/>
  <c r="BA1113" i="28"/>
  <c r="N1113" i="28"/>
  <c r="AD1113" i="28"/>
  <c r="AV1113" i="28"/>
  <c r="AF1113" i="28"/>
  <c r="P1113" i="28"/>
  <c r="BC1113" i="28"/>
  <c r="AM1113" i="28"/>
  <c r="W1113" i="28"/>
  <c r="BF1113" i="28"/>
  <c r="Z1113" i="28"/>
  <c r="AO1113" i="28"/>
  <c r="BB1113" i="28"/>
  <c r="AK1113" i="28"/>
  <c r="AS1113" i="28"/>
  <c r="AC1113" i="28"/>
  <c r="J1115" i="28" l="1"/>
  <c r="AU1114" i="28"/>
  <c r="AE1114" i="28"/>
  <c r="O1114" i="28"/>
  <c r="BB1114" i="28"/>
  <c r="AL1114" i="28"/>
  <c r="V1114" i="28"/>
  <c r="AS1114" i="28"/>
  <c r="M1114" i="28"/>
  <c r="AJ1114" i="28"/>
  <c r="AW1114" i="28"/>
  <c r="AF1114" i="28"/>
  <c r="BD1114" i="28"/>
  <c r="BG1114" i="28"/>
  <c r="AQ1114" i="28"/>
  <c r="AA1114" i="28"/>
  <c r="K1114" i="28"/>
  <c r="AX1114" i="28"/>
  <c r="AH1114" i="28"/>
  <c r="R1114" i="28"/>
  <c r="AK1114" i="28"/>
  <c r="BH1114" i="28"/>
  <c r="AB1114" i="28"/>
  <c r="AG1114" i="28"/>
  <c r="P1114" i="28"/>
  <c r="X1114" i="28"/>
  <c r="BC1114" i="28"/>
  <c r="AM1114" i="28"/>
  <c r="W1114" i="28"/>
  <c r="I1115" i="28"/>
  <c r="H1115" i="28" s="1"/>
  <c r="AT1114" i="28"/>
  <c r="AD1114" i="28"/>
  <c r="N1114" i="28"/>
  <c r="AC1114" i="28"/>
  <c r="AZ1114" i="28"/>
  <c r="T1114" i="28"/>
  <c r="Q1114" i="28"/>
  <c r="BE1114" i="28"/>
  <c r="AO1114" i="28"/>
  <c r="AY1114" i="28"/>
  <c r="AI1114" i="28"/>
  <c r="S1114" i="28"/>
  <c r="BF1114" i="28"/>
  <c r="AP1114" i="28"/>
  <c r="Z1114" i="28"/>
  <c r="BA1114" i="28"/>
  <c r="U1114" i="28"/>
  <c r="AR1114" i="28"/>
  <c r="L1114" i="28"/>
  <c r="AV1114" i="28"/>
  <c r="Y1114" i="28"/>
  <c r="AN1114" i="28"/>
  <c r="I1116" i="28" l="1"/>
  <c r="H1116" i="28" s="1"/>
  <c r="AT1115" i="28"/>
  <c r="AD1115" i="28"/>
  <c r="N1115" i="28"/>
  <c r="AS1115" i="28"/>
  <c r="AC1115" i="28"/>
  <c r="M1115" i="28"/>
  <c r="AF1115" i="28"/>
  <c r="BC1115" i="28"/>
  <c r="W1115" i="28"/>
  <c r="AB1115" i="28"/>
  <c r="AA1115" i="28"/>
  <c r="AZ1115" i="28"/>
  <c r="BF1115" i="28"/>
  <c r="AP1115" i="28"/>
  <c r="Z1115" i="28"/>
  <c r="BE1115" i="28"/>
  <c r="AO1115" i="28"/>
  <c r="Y1115" i="28"/>
  <c r="BD1115" i="28"/>
  <c r="X1115" i="28"/>
  <c r="AU1115" i="28"/>
  <c r="O1115" i="28"/>
  <c r="L1115" i="28"/>
  <c r="K1115" i="28"/>
  <c r="T1115" i="28"/>
  <c r="BB1115" i="28"/>
  <c r="AL1115" i="28"/>
  <c r="V1115" i="28"/>
  <c r="BA1115" i="28"/>
  <c r="AK1115" i="28"/>
  <c r="U1115" i="28"/>
  <c r="AV1115" i="28"/>
  <c r="P1115" i="28"/>
  <c r="AM1115" i="28"/>
  <c r="BH1115" i="28"/>
  <c r="BG1115" i="28"/>
  <c r="AJ1115" i="28"/>
  <c r="S1115" i="28"/>
  <c r="AX1115" i="28"/>
  <c r="AH1115" i="28"/>
  <c r="R1115" i="28"/>
  <c r="AW1115" i="28"/>
  <c r="AG1115" i="28"/>
  <c r="Q1115" i="28"/>
  <c r="AN1115" i="28"/>
  <c r="J1116" i="28"/>
  <c r="AE1115" i="28"/>
  <c r="AR1115" i="28"/>
  <c r="AQ1115" i="28"/>
  <c r="AI1115" i="28"/>
  <c r="AY1115" i="28"/>
  <c r="BE1116" i="28" l="1"/>
  <c r="AO1116" i="28"/>
  <c r="Y1116" i="28"/>
  <c r="BH1116" i="28"/>
  <c r="AR1116" i="28"/>
  <c r="AB1116" i="28"/>
  <c r="L1116" i="28"/>
  <c r="AI1116" i="28"/>
  <c r="BF1116" i="28"/>
  <c r="Z1116" i="28"/>
  <c r="W1116" i="28"/>
  <c r="AU1116" i="28"/>
  <c r="J1117" i="28"/>
  <c r="BA1116" i="28"/>
  <c r="AK1116" i="28"/>
  <c r="U1116" i="28"/>
  <c r="BD1116" i="28"/>
  <c r="AN1116" i="28"/>
  <c r="X1116" i="28"/>
  <c r="BG1116" i="28"/>
  <c r="AA1116" i="28"/>
  <c r="AX1116" i="28"/>
  <c r="R1116" i="28"/>
  <c r="BB1116" i="28"/>
  <c r="O1116" i="28"/>
  <c r="AE1116" i="28"/>
  <c r="AW1116" i="28"/>
  <c r="AG1116" i="28"/>
  <c r="Q1116" i="28"/>
  <c r="AZ1116" i="28"/>
  <c r="AJ1116" i="28"/>
  <c r="T1116" i="28"/>
  <c r="AY1116" i="28"/>
  <c r="S1116" i="28"/>
  <c r="AP1116" i="28"/>
  <c r="BC1116" i="28"/>
  <c r="AL1116" i="28"/>
  <c r="AT1116" i="28"/>
  <c r="I1117" i="28"/>
  <c r="H1117" i="28" s="1"/>
  <c r="AS1116" i="28"/>
  <c r="AC1116" i="28"/>
  <c r="M1116" i="28"/>
  <c r="AV1116" i="28"/>
  <c r="AF1116" i="28"/>
  <c r="P1116" i="28"/>
  <c r="AQ1116" i="28"/>
  <c r="K1116" i="28"/>
  <c r="AH1116" i="28"/>
  <c r="AM1116" i="28"/>
  <c r="V1116" i="28"/>
  <c r="N1116" i="28"/>
  <c r="AD1116" i="28"/>
  <c r="BH1117" i="28" l="1"/>
  <c r="AR1117" i="28"/>
  <c r="AB1117" i="28"/>
  <c r="L1117" i="28"/>
  <c r="AY1117" i="28"/>
  <c r="AI1117" i="28"/>
  <c r="S1117" i="28"/>
  <c r="BB1117" i="28"/>
  <c r="V1117" i="28"/>
  <c r="AK1117" i="28"/>
  <c r="AX1117" i="28"/>
  <c r="AG1117" i="28"/>
  <c r="BE1117" i="28"/>
  <c r="BD1117" i="28"/>
  <c r="AN1117" i="28"/>
  <c r="X1117" i="28"/>
  <c r="J1118" i="28"/>
  <c r="AU1117" i="28"/>
  <c r="AE1117" i="28"/>
  <c r="O1117" i="28"/>
  <c r="AT1117" i="28"/>
  <c r="N1117" i="28"/>
  <c r="AC1117" i="28"/>
  <c r="AH1117" i="28"/>
  <c r="Q1117" i="28"/>
  <c r="Y1117" i="28"/>
  <c r="AZ1117" i="28"/>
  <c r="AJ1117" i="28"/>
  <c r="T1117" i="28"/>
  <c r="BG1117" i="28"/>
  <c r="AQ1117" i="28"/>
  <c r="AA1117" i="28"/>
  <c r="K1117" i="28"/>
  <c r="AL1117" i="28"/>
  <c r="BA1117" i="28"/>
  <c r="U1117" i="28"/>
  <c r="R1117" i="28"/>
  <c r="BF1117" i="28"/>
  <c r="AP1117" i="28"/>
  <c r="AV1117" i="28"/>
  <c r="AF1117" i="28"/>
  <c r="P1117" i="28"/>
  <c r="BC1117" i="28"/>
  <c r="AM1117" i="28"/>
  <c r="W1117" i="28"/>
  <c r="I1118" i="28"/>
  <c r="H1118" i="28" s="1"/>
  <c r="AD1117" i="28"/>
  <c r="AS1117" i="28"/>
  <c r="M1117" i="28"/>
  <c r="AW1117" i="28"/>
  <c r="Z1117" i="28"/>
  <c r="AO1117" i="28"/>
  <c r="J1119" i="28" l="1"/>
  <c r="AU1118" i="28"/>
  <c r="AE1118" i="28"/>
  <c r="O1118" i="28"/>
  <c r="BB1118" i="28"/>
  <c r="AL1118" i="28"/>
  <c r="V1118" i="28"/>
  <c r="AW1118" i="28"/>
  <c r="Q1118" i="28"/>
  <c r="AF1118" i="28"/>
  <c r="AC1118" i="28"/>
  <c r="AB1118" i="28"/>
  <c r="BA1118" i="28"/>
  <c r="BG1118" i="28"/>
  <c r="AQ1118" i="28"/>
  <c r="AA1118" i="28"/>
  <c r="K1118" i="28"/>
  <c r="AX1118" i="28"/>
  <c r="AH1118" i="28"/>
  <c r="R1118" i="28"/>
  <c r="AO1118" i="28"/>
  <c r="BD1118" i="28"/>
  <c r="X1118" i="28"/>
  <c r="M1118" i="28"/>
  <c r="L1118" i="28"/>
  <c r="U1118" i="28"/>
  <c r="BC1118" i="28"/>
  <c r="AM1118" i="28"/>
  <c r="W1118" i="28"/>
  <c r="I1119" i="28"/>
  <c r="H1119" i="28" s="1"/>
  <c r="AT1118" i="28"/>
  <c r="AD1118" i="28"/>
  <c r="N1118" i="28"/>
  <c r="AG1118" i="28"/>
  <c r="AV1118" i="28"/>
  <c r="P1118" i="28"/>
  <c r="BH1118" i="28"/>
  <c r="AK1118" i="28"/>
  <c r="AZ1118" i="28"/>
  <c r="AY1118" i="28"/>
  <c r="AI1118" i="28"/>
  <c r="S1118" i="28"/>
  <c r="BF1118" i="28"/>
  <c r="AP1118" i="28"/>
  <c r="Z1118" i="28"/>
  <c r="BE1118" i="28"/>
  <c r="Y1118" i="28"/>
  <c r="AN1118" i="28"/>
  <c r="AS1118" i="28"/>
  <c r="AR1118" i="28"/>
  <c r="AJ1118" i="28"/>
  <c r="T1118" i="28"/>
  <c r="I1120" i="28" l="1"/>
  <c r="H1120" i="28" s="1"/>
  <c r="AT1119" i="28"/>
  <c r="AD1119" i="28"/>
  <c r="N1119" i="28"/>
  <c r="AS1119" i="28"/>
  <c r="AC1119" i="28"/>
  <c r="M1119" i="28"/>
  <c r="AJ1119" i="28"/>
  <c r="BG1119" i="28"/>
  <c r="AA1119" i="28"/>
  <c r="AN1119" i="28"/>
  <c r="W1119" i="28"/>
  <c r="O1119" i="28"/>
  <c r="BF1119" i="28"/>
  <c r="AP1119" i="28"/>
  <c r="Z1119" i="28"/>
  <c r="BE1119" i="28"/>
  <c r="AO1119" i="28"/>
  <c r="Y1119" i="28"/>
  <c r="BH1119" i="28"/>
  <c r="AB1119" i="28"/>
  <c r="AY1119" i="28"/>
  <c r="S1119" i="28"/>
  <c r="X1119" i="28"/>
  <c r="AV1119" i="28"/>
  <c r="AF1119" i="28"/>
  <c r="BB1119" i="28"/>
  <c r="AL1119" i="28"/>
  <c r="V1119" i="28"/>
  <c r="BA1119" i="28"/>
  <c r="AK1119" i="28"/>
  <c r="U1119" i="28"/>
  <c r="AZ1119" i="28"/>
  <c r="T1119" i="28"/>
  <c r="AQ1119" i="28"/>
  <c r="K1119" i="28"/>
  <c r="BC1119" i="28"/>
  <c r="P1119" i="28"/>
  <c r="J1120" i="28"/>
  <c r="AX1119" i="28"/>
  <c r="AH1119" i="28"/>
  <c r="R1119" i="28"/>
  <c r="AW1119" i="28"/>
  <c r="AG1119" i="28"/>
  <c r="Q1119" i="28"/>
  <c r="AR1119" i="28"/>
  <c r="L1119" i="28"/>
  <c r="AI1119" i="28"/>
  <c r="BD1119" i="28"/>
  <c r="AM1119" i="28"/>
  <c r="AU1119" i="28"/>
  <c r="AE1119" i="28"/>
  <c r="BE1120" i="28" l="1"/>
  <c r="AO1120" i="28"/>
  <c r="Y1120" i="28"/>
  <c r="BH1120" i="28"/>
  <c r="AR1120" i="28"/>
  <c r="AB1120" i="28"/>
  <c r="L1120" i="28"/>
  <c r="AM1120" i="28"/>
  <c r="I1121" i="28"/>
  <c r="H1121" i="28" s="1"/>
  <c r="AD1120" i="28"/>
  <c r="AI1120" i="28"/>
  <c r="R1120" i="28"/>
  <c r="Z1120" i="28"/>
  <c r="BA1120" i="28"/>
  <c r="AK1120" i="28"/>
  <c r="U1120" i="28"/>
  <c r="BD1120" i="28"/>
  <c r="AN1120" i="28"/>
  <c r="X1120" i="28"/>
  <c r="J1121" i="28"/>
  <c r="AE1120" i="28"/>
  <c r="BB1120" i="28"/>
  <c r="V1120" i="28"/>
  <c r="S1120" i="28"/>
  <c r="BG1120" i="28"/>
  <c r="AQ1120" i="28"/>
  <c r="AW1120" i="28"/>
  <c r="AG1120" i="28"/>
  <c r="Q1120" i="28"/>
  <c r="AZ1120" i="28"/>
  <c r="AJ1120" i="28"/>
  <c r="T1120" i="28"/>
  <c r="BC1120" i="28"/>
  <c r="W1120" i="28"/>
  <c r="AT1120" i="28"/>
  <c r="N1120" i="28"/>
  <c r="AX1120" i="28"/>
  <c r="AA1120" i="28"/>
  <c r="K1120" i="28"/>
  <c r="AS1120" i="28"/>
  <c r="AC1120" i="28"/>
  <c r="M1120" i="28"/>
  <c r="AV1120" i="28"/>
  <c r="AF1120" i="28"/>
  <c r="P1120" i="28"/>
  <c r="AU1120" i="28"/>
  <c r="O1120" i="28"/>
  <c r="AL1120" i="28"/>
  <c r="AY1120" i="28"/>
  <c r="AH1120" i="28"/>
  <c r="BF1120" i="28"/>
  <c r="AP1120" i="28"/>
  <c r="BH1121" i="28" l="1"/>
  <c r="AR1121" i="28"/>
  <c r="AB1121" i="28"/>
  <c r="L1121" i="28"/>
  <c r="AY1121" i="28"/>
  <c r="AI1121" i="28"/>
  <c r="S1121" i="28"/>
  <c r="AX1121" i="28"/>
  <c r="R1121" i="28"/>
  <c r="AG1121" i="28"/>
  <c r="AT1121" i="28"/>
  <c r="AC1121" i="28"/>
  <c r="BB1121" i="28"/>
  <c r="BD1121" i="28"/>
  <c r="AN1121" i="28"/>
  <c r="X1121" i="28"/>
  <c r="J1122" i="28"/>
  <c r="AU1121" i="28"/>
  <c r="AE1121" i="28"/>
  <c r="O1121" i="28"/>
  <c r="AP1121" i="28"/>
  <c r="BE1121" i="28"/>
  <c r="Y1121" i="28"/>
  <c r="AD1121" i="28"/>
  <c r="M1121" i="28"/>
  <c r="V1121" i="28"/>
  <c r="AZ1121" i="28"/>
  <c r="AJ1121" i="28"/>
  <c r="T1121" i="28"/>
  <c r="BG1121" i="28"/>
  <c r="AQ1121" i="28"/>
  <c r="AA1121" i="28"/>
  <c r="K1121" i="28"/>
  <c r="AH1121" i="28"/>
  <c r="AW1121" i="28"/>
  <c r="Q1121" i="28"/>
  <c r="N1121" i="28"/>
  <c r="AL1121" i="28"/>
  <c r="BA1121" i="28"/>
  <c r="AV1121" i="28"/>
  <c r="AF1121" i="28"/>
  <c r="P1121" i="28"/>
  <c r="BC1121" i="28"/>
  <c r="AM1121" i="28"/>
  <c r="W1121" i="28"/>
  <c r="BF1121" i="28"/>
  <c r="Z1121" i="28"/>
  <c r="AO1121" i="28"/>
  <c r="I1122" i="28"/>
  <c r="H1122" i="28" s="1"/>
  <c r="AS1121" i="28"/>
  <c r="AK1121" i="28"/>
  <c r="U1121" i="28"/>
  <c r="J1123" i="28" l="1"/>
  <c r="AU1122" i="28"/>
  <c r="AE1122" i="28"/>
  <c r="O1122" i="28"/>
  <c r="BB1122" i="28"/>
  <c r="AL1122" i="28"/>
  <c r="V1122" i="28"/>
  <c r="AS1122" i="28"/>
  <c r="M1122" i="28"/>
  <c r="AJ1122" i="28"/>
  <c r="BE1122" i="28"/>
  <c r="AN1122" i="28"/>
  <c r="AV1122" i="28"/>
  <c r="BG1122" i="28"/>
  <c r="AQ1122" i="28"/>
  <c r="AA1122" i="28"/>
  <c r="K1122" i="28"/>
  <c r="AX1122" i="28"/>
  <c r="AH1122" i="28"/>
  <c r="R1122" i="28"/>
  <c r="AK1122" i="28"/>
  <c r="BH1122" i="28"/>
  <c r="AB1122" i="28"/>
  <c r="AO1122" i="28"/>
  <c r="X1122" i="28"/>
  <c r="P1122" i="28"/>
  <c r="BC1122" i="28"/>
  <c r="AM1122" i="28"/>
  <c r="W1122" i="28"/>
  <c r="I1123" i="28"/>
  <c r="H1123" i="28" s="1"/>
  <c r="AT1122" i="28"/>
  <c r="AD1122" i="28"/>
  <c r="N1122" i="28"/>
  <c r="AC1122" i="28"/>
  <c r="AZ1122" i="28"/>
  <c r="T1122" i="28"/>
  <c r="Y1122" i="28"/>
  <c r="AW1122" i="28"/>
  <c r="AG1122" i="28"/>
  <c r="AY1122" i="28"/>
  <c r="AI1122" i="28"/>
  <c r="S1122" i="28"/>
  <c r="BF1122" i="28"/>
  <c r="AP1122" i="28"/>
  <c r="Z1122" i="28"/>
  <c r="BA1122" i="28"/>
  <c r="U1122" i="28"/>
  <c r="AR1122" i="28"/>
  <c r="L1122" i="28"/>
  <c r="BD1122" i="28"/>
  <c r="Q1122" i="28"/>
  <c r="AF1122" i="28"/>
  <c r="I1124" i="28" l="1"/>
  <c r="H1124" i="28" s="1"/>
  <c r="AT1123" i="28"/>
  <c r="AD1123" i="28"/>
  <c r="N1123" i="28"/>
  <c r="AS1123" i="28"/>
  <c r="AC1123" i="28"/>
  <c r="M1123" i="28"/>
  <c r="AF1123" i="28"/>
  <c r="BC1123" i="28"/>
  <c r="W1123" i="28"/>
  <c r="T1123" i="28"/>
  <c r="BH1123" i="28"/>
  <c r="AR1123" i="28"/>
  <c r="BF1123" i="28"/>
  <c r="AP1123" i="28"/>
  <c r="Z1123" i="28"/>
  <c r="BE1123" i="28"/>
  <c r="AO1123" i="28"/>
  <c r="Y1123" i="28"/>
  <c r="BD1123" i="28"/>
  <c r="X1123" i="28"/>
  <c r="AU1123" i="28"/>
  <c r="O1123" i="28"/>
  <c r="AY1123" i="28"/>
  <c r="AB1123" i="28"/>
  <c r="L1123" i="28"/>
  <c r="BB1123" i="28"/>
  <c r="AL1123" i="28"/>
  <c r="V1123" i="28"/>
  <c r="BA1123" i="28"/>
  <c r="AK1123" i="28"/>
  <c r="U1123" i="28"/>
  <c r="AV1123" i="28"/>
  <c r="P1123" i="28"/>
  <c r="AM1123" i="28"/>
  <c r="AZ1123" i="28"/>
  <c r="AI1123" i="28"/>
  <c r="BG1123" i="28"/>
  <c r="AQ1123" i="28"/>
  <c r="AX1123" i="28"/>
  <c r="AH1123" i="28"/>
  <c r="R1123" i="28"/>
  <c r="AW1123" i="28"/>
  <c r="AG1123" i="28"/>
  <c r="Q1123" i="28"/>
  <c r="AN1123" i="28"/>
  <c r="J1124" i="28"/>
  <c r="AE1123" i="28"/>
  <c r="AJ1123" i="28"/>
  <c r="S1123" i="28"/>
  <c r="AA1123" i="28"/>
  <c r="K1123" i="28"/>
  <c r="BE1124" i="28" l="1"/>
  <c r="AO1124" i="28"/>
  <c r="Y1124" i="28"/>
  <c r="BH1124" i="28"/>
  <c r="AR1124" i="28"/>
  <c r="AB1124" i="28"/>
  <c r="L1124" i="28"/>
  <c r="AI1124" i="28"/>
  <c r="BF1124" i="28"/>
  <c r="Z1124" i="28"/>
  <c r="AE1124" i="28"/>
  <c r="AD1124" i="28"/>
  <c r="BC1124" i="28"/>
  <c r="BA1124" i="28"/>
  <c r="AK1124" i="28"/>
  <c r="U1124" i="28"/>
  <c r="BD1124" i="28"/>
  <c r="AN1124" i="28"/>
  <c r="X1124" i="28"/>
  <c r="BG1124" i="28"/>
  <c r="AA1124" i="28"/>
  <c r="AX1124" i="28"/>
  <c r="R1124" i="28"/>
  <c r="O1124" i="28"/>
  <c r="N1124" i="28"/>
  <c r="W1124" i="28"/>
  <c r="AW1124" i="28"/>
  <c r="AG1124" i="28"/>
  <c r="Q1124" i="28"/>
  <c r="AZ1124" i="28"/>
  <c r="AJ1124" i="28"/>
  <c r="T1124" i="28"/>
  <c r="AY1124" i="28"/>
  <c r="S1124" i="28"/>
  <c r="AP1124" i="28"/>
  <c r="J1125" i="28"/>
  <c r="I1125" i="28"/>
  <c r="H1125" i="28" s="1"/>
  <c r="AM1124" i="28"/>
  <c r="BB1124" i="28"/>
  <c r="AS1124" i="28"/>
  <c r="AC1124" i="28"/>
  <c r="M1124" i="28"/>
  <c r="AV1124" i="28"/>
  <c r="AF1124" i="28"/>
  <c r="P1124" i="28"/>
  <c r="AQ1124" i="28"/>
  <c r="K1124" i="28"/>
  <c r="AH1124" i="28"/>
  <c r="AU1124" i="28"/>
  <c r="AT1124" i="28"/>
  <c r="AL1124" i="28"/>
  <c r="V1124" i="28"/>
  <c r="BH1125" i="28" l="1"/>
  <c r="AR1125" i="28"/>
  <c r="AB1125" i="28"/>
  <c r="L1125" i="28"/>
  <c r="AY1125" i="28"/>
  <c r="AI1125" i="28"/>
  <c r="S1125" i="28"/>
  <c r="BB1125" i="28"/>
  <c r="V1125" i="28"/>
  <c r="AK1125" i="28"/>
  <c r="BF1125" i="28"/>
  <c r="AO1125" i="28"/>
  <c r="AW1125" i="28"/>
  <c r="BD1125" i="28"/>
  <c r="AN1125" i="28"/>
  <c r="X1125" i="28"/>
  <c r="J1126" i="28"/>
  <c r="AU1125" i="28"/>
  <c r="AE1125" i="28"/>
  <c r="O1125" i="28"/>
  <c r="AT1125" i="28"/>
  <c r="N1125" i="28"/>
  <c r="AC1125" i="28"/>
  <c r="AP1125" i="28"/>
  <c r="Y1125" i="28"/>
  <c r="Q1125" i="28"/>
  <c r="AZ1125" i="28"/>
  <c r="AJ1125" i="28"/>
  <c r="T1125" i="28"/>
  <c r="BG1125" i="28"/>
  <c r="AQ1125" i="28"/>
  <c r="AA1125" i="28"/>
  <c r="K1125" i="28"/>
  <c r="AL1125" i="28"/>
  <c r="BA1125" i="28"/>
  <c r="U1125" i="28"/>
  <c r="Z1125" i="28"/>
  <c r="AX1125" i="28"/>
  <c r="AH1125" i="28"/>
  <c r="AV1125" i="28"/>
  <c r="AF1125" i="28"/>
  <c r="P1125" i="28"/>
  <c r="BC1125" i="28"/>
  <c r="AM1125" i="28"/>
  <c r="W1125" i="28"/>
  <c r="I1126" i="28"/>
  <c r="H1126" i="28" s="1"/>
  <c r="AD1125" i="28"/>
  <c r="AS1125" i="28"/>
  <c r="M1125" i="28"/>
  <c r="BE1125" i="28"/>
  <c r="R1125" i="28"/>
  <c r="AG1125" i="28"/>
  <c r="J1127" i="28" l="1"/>
  <c r="AU1126" i="28"/>
  <c r="AE1126" i="28"/>
  <c r="O1126" i="28"/>
  <c r="BB1126" i="28"/>
  <c r="AL1126" i="28"/>
  <c r="V1126" i="28"/>
  <c r="AW1126" i="28"/>
  <c r="Q1126" i="28"/>
  <c r="AF1126" i="28"/>
  <c r="AK1126" i="28"/>
  <c r="T1126" i="28"/>
  <c r="AS1126" i="28"/>
  <c r="BG1126" i="28"/>
  <c r="AQ1126" i="28"/>
  <c r="AA1126" i="28"/>
  <c r="K1126" i="28"/>
  <c r="AX1126" i="28"/>
  <c r="AH1126" i="28"/>
  <c r="R1126" i="28"/>
  <c r="AO1126" i="28"/>
  <c r="BD1126" i="28"/>
  <c r="X1126" i="28"/>
  <c r="U1126" i="28"/>
  <c r="AC1126" i="28"/>
  <c r="M1126" i="28"/>
  <c r="BC1126" i="28"/>
  <c r="AM1126" i="28"/>
  <c r="W1126" i="28"/>
  <c r="I1127" i="28"/>
  <c r="H1127" i="28" s="1"/>
  <c r="AT1126" i="28"/>
  <c r="AD1126" i="28"/>
  <c r="N1126" i="28"/>
  <c r="AG1126" i="28"/>
  <c r="AV1126" i="28"/>
  <c r="P1126" i="28"/>
  <c r="AZ1126" i="28"/>
  <c r="BH1126" i="28"/>
  <c r="AR1126" i="28"/>
  <c r="AY1126" i="28"/>
  <c r="AI1126" i="28"/>
  <c r="S1126" i="28"/>
  <c r="BF1126" i="28"/>
  <c r="AP1126" i="28"/>
  <c r="Z1126" i="28"/>
  <c r="BE1126" i="28"/>
  <c r="Y1126" i="28"/>
  <c r="AN1126" i="28"/>
  <c r="BA1126" i="28"/>
  <c r="AJ1126" i="28"/>
  <c r="AB1126" i="28"/>
  <c r="L1126" i="28"/>
  <c r="I1128" i="28" l="1"/>
  <c r="H1128" i="28" s="1"/>
  <c r="AT1127" i="28"/>
  <c r="AD1127" i="28"/>
  <c r="N1127" i="28"/>
  <c r="AS1127" i="28"/>
  <c r="AC1127" i="28"/>
  <c r="M1127" i="28"/>
  <c r="AJ1127" i="28"/>
  <c r="BG1127" i="28"/>
  <c r="AA1127" i="28"/>
  <c r="AF1127" i="28"/>
  <c r="AE1127" i="28"/>
  <c r="BD1127" i="28"/>
  <c r="BF1127" i="28"/>
  <c r="AP1127" i="28"/>
  <c r="Z1127" i="28"/>
  <c r="BE1127" i="28"/>
  <c r="AO1127" i="28"/>
  <c r="Y1127" i="28"/>
  <c r="BH1127" i="28"/>
  <c r="AB1127" i="28"/>
  <c r="AY1127" i="28"/>
  <c r="S1127" i="28"/>
  <c r="P1127" i="28"/>
  <c r="O1127" i="28"/>
  <c r="X1127" i="28"/>
  <c r="BB1127" i="28"/>
  <c r="AL1127" i="28"/>
  <c r="V1127" i="28"/>
  <c r="BA1127" i="28"/>
  <c r="AK1127" i="28"/>
  <c r="U1127" i="28"/>
  <c r="AZ1127" i="28"/>
  <c r="T1127" i="28"/>
  <c r="AQ1127" i="28"/>
  <c r="K1127" i="28"/>
  <c r="J1128" i="28"/>
  <c r="AN1127" i="28"/>
  <c r="W1127" i="28"/>
  <c r="AX1127" i="28"/>
  <c r="AH1127" i="28"/>
  <c r="R1127" i="28"/>
  <c r="AW1127" i="28"/>
  <c r="AG1127" i="28"/>
  <c r="Q1127" i="28"/>
  <c r="AR1127" i="28"/>
  <c r="L1127" i="28"/>
  <c r="AI1127" i="28"/>
  <c r="AV1127" i="28"/>
  <c r="AU1127" i="28"/>
  <c r="AM1127" i="28"/>
  <c r="BC1127" i="28"/>
  <c r="BE1128" i="28" l="1"/>
  <c r="AO1128" i="28"/>
  <c r="Y1128" i="28"/>
  <c r="BH1128" i="28"/>
  <c r="AR1128" i="28"/>
  <c r="AB1128" i="28"/>
  <c r="L1128" i="28"/>
  <c r="AM1128" i="28"/>
  <c r="I1129" i="28"/>
  <c r="H1129" i="28" s="1"/>
  <c r="AD1128" i="28"/>
  <c r="AQ1128" i="28"/>
  <c r="AP1128" i="28"/>
  <c r="AX1128" i="28"/>
  <c r="BA1128" i="28"/>
  <c r="AK1128" i="28"/>
  <c r="U1128" i="28"/>
  <c r="BD1128" i="28"/>
  <c r="AN1128" i="28"/>
  <c r="X1128" i="28"/>
  <c r="J1129" i="28"/>
  <c r="AE1128" i="28"/>
  <c r="BB1128" i="28"/>
  <c r="V1128" i="28"/>
  <c r="AA1128" i="28"/>
  <c r="Z1128" i="28"/>
  <c r="R1128" i="28"/>
  <c r="AW1128" i="28"/>
  <c r="AG1128" i="28"/>
  <c r="Q1128" i="28"/>
  <c r="AZ1128" i="28"/>
  <c r="AJ1128" i="28"/>
  <c r="T1128" i="28"/>
  <c r="BC1128" i="28"/>
  <c r="W1128" i="28"/>
  <c r="AT1128" i="28"/>
  <c r="N1128" i="28"/>
  <c r="K1128" i="28"/>
  <c r="AY1128" i="28"/>
  <c r="AI1128" i="28"/>
  <c r="AS1128" i="28"/>
  <c r="AC1128" i="28"/>
  <c r="M1128" i="28"/>
  <c r="AV1128" i="28"/>
  <c r="AF1128" i="28"/>
  <c r="P1128" i="28"/>
  <c r="AU1128" i="28"/>
  <c r="O1128" i="28"/>
  <c r="AL1128" i="28"/>
  <c r="BG1128" i="28"/>
  <c r="BF1128" i="28"/>
  <c r="S1128" i="28"/>
  <c r="AH1128" i="28"/>
  <c r="BH1129" i="28" l="1"/>
  <c r="AR1129" i="28"/>
  <c r="AB1129" i="28"/>
  <c r="L1129" i="28"/>
  <c r="AY1129" i="28"/>
  <c r="AI1129" i="28"/>
  <c r="S1129" i="28"/>
  <c r="AX1129" i="28"/>
  <c r="R1129" i="28"/>
  <c r="AG1129" i="28"/>
  <c r="AL1129" i="28"/>
  <c r="U1129" i="28"/>
  <c r="AT1129" i="28"/>
  <c r="BD1129" i="28"/>
  <c r="AN1129" i="28"/>
  <c r="X1129" i="28"/>
  <c r="J1130" i="28"/>
  <c r="AU1129" i="28"/>
  <c r="AE1129" i="28"/>
  <c r="O1129" i="28"/>
  <c r="AP1129" i="28"/>
  <c r="BE1129" i="28"/>
  <c r="Y1129" i="28"/>
  <c r="V1129" i="28"/>
  <c r="I1130" i="28"/>
  <c r="H1130" i="28" s="1"/>
  <c r="N1129" i="28"/>
  <c r="AZ1129" i="28"/>
  <c r="AJ1129" i="28"/>
  <c r="T1129" i="28"/>
  <c r="BG1129" i="28"/>
  <c r="AQ1129" i="28"/>
  <c r="AA1129" i="28"/>
  <c r="K1129" i="28"/>
  <c r="AH1129" i="28"/>
  <c r="AW1129" i="28"/>
  <c r="Q1129" i="28"/>
  <c r="BA1129" i="28"/>
  <c r="AD1129" i="28"/>
  <c r="AS1129" i="28"/>
  <c r="AV1129" i="28"/>
  <c r="AF1129" i="28"/>
  <c r="P1129" i="28"/>
  <c r="BC1129" i="28"/>
  <c r="AM1129" i="28"/>
  <c r="W1129" i="28"/>
  <c r="BF1129" i="28"/>
  <c r="Z1129" i="28"/>
  <c r="AO1129" i="28"/>
  <c r="BB1129" i="28"/>
  <c r="AK1129" i="28"/>
  <c r="AC1129" i="28"/>
  <c r="M1129" i="28"/>
  <c r="J1131" i="28" l="1"/>
  <c r="AU1130" i="28"/>
  <c r="AE1130" i="28"/>
  <c r="O1130" i="28"/>
  <c r="BB1130" i="28"/>
  <c r="AL1130" i="28"/>
  <c r="V1130" i="28"/>
  <c r="AS1130" i="28"/>
  <c r="M1130" i="28"/>
  <c r="AJ1130" i="28"/>
  <c r="AW1130" i="28"/>
  <c r="AF1130" i="28"/>
  <c r="BE1130" i="28"/>
  <c r="BG1130" i="28"/>
  <c r="AQ1130" i="28"/>
  <c r="AA1130" i="28"/>
  <c r="K1130" i="28"/>
  <c r="AX1130" i="28"/>
  <c r="AH1130" i="28"/>
  <c r="R1130" i="28"/>
  <c r="AK1130" i="28"/>
  <c r="BH1130" i="28"/>
  <c r="AB1130" i="28"/>
  <c r="AG1130" i="28"/>
  <c r="P1130" i="28"/>
  <c r="Y1130" i="28"/>
  <c r="BC1130" i="28"/>
  <c r="AM1130" i="28"/>
  <c r="W1130" i="28"/>
  <c r="I1131" i="28"/>
  <c r="H1131" i="28" s="1"/>
  <c r="AT1130" i="28"/>
  <c r="AD1130" i="28"/>
  <c r="N1130" i="28"/>
  <c r="AC1130" i="28"/>
  <c r="AZ1130" i="28"/>
  <c r="T1130" i="28"/>
  <c r="Q1130" i="28"/>
  <c r="AO1130" i="28"/>
  <c r="BD1130" i="28"/>
  <c r="AY1130" i="28"/>
  <c r="AI1130" i="28"/>
  <c r="S1130" i="28"/>
  <c r="BF1130" i="28"/>
  <c r="AP1130" i="28"/>
  <c r="Z1130" i="28"/>
  <c r="BA1130" i="28"/>
  <c r="U1130" i="28"/>
  <c r="AR1130" i="28"/>
  <c r="L1130" i="28"/>
  <c r="AV1130" i="28"/>
  <c r="AN1130" i="28"/>
  <c r="X1130" i="28"/>
  <c r="I1132" i="28" l="1"/>
  <c r="H1132" i="28" s="1"/>
  <c r="AT1131" i="28"/>
  <c r="AD1131" i="28"/>
  <c r="N1131" i="28"/>
  <c r="AS1131" i="28"/>
  <c r="AC1131" i="28"/>
  <c r="M1131" i="28"/>
  <c r="AF1131" i="28"/>
  <c r="BC1131" i="28"/>
  <c r="W1131" i="28"/>
  <c r="AB1131" i="28"/>
  <c r="AA1131" i="28"/>
  <c r="AY1131" i="28"/>
  <c r="BF1131" i="28"/>
  <c r="AP1131" i="28"/>
  <c r="Z1131" i="28"/>
  <c r="BE1131" i="28"/>
  <c r="AO1131" i="28"/>
  <c r="Y1131" i="28"/>
  <c r="BD1131" i="28"/>
  <c r="X1131" i="28"/>
  <c r="AU1131" i="28"/>
  <c r="O1131" i="28"/>
  <c r="L1131" i="28"/>
  <c r="K1131" i="28"/>
  <c r="S1131" i="28"/>
  <c r="BB1131" i="28"/>
  <c r="AL1131" i="28"/>
  <c r="V1131" i="28"/>
  <c r="BA1131" i="28"/>
  <c r="AK1131" i="28"/>
  <c r="U1131" i="28"/>
  <c r="AV1131" i="28"/>
  <c r="P1131" i="28"/>
  <c r="AM1131" i="28"/>
  <c r="BH1131" i="28"/>
  <c r="BG1131" i="28"/>
  <c r="AZ1131" i="28"/>
  <c r="AJ1131" i="28"/>
  <c r="AX1131" i="28"/>
  <c r="AH1131" i="28"/>
  <c r="R1131" i="28"/>
  <c r="AW1131" i="28"/>
  <c r="AG1131" i="28"/>
  <c r="Q1131" i="28"/>
  <c r="AN1131" i="28"/>
  <c r="J1132" i="28"/>
  <c r="AE1131" i="28"/>
  <c r="AR1131" i="28"/>
  <c r="AQ1131" i="28"/>
  <c r="T1131" i="28"/>
  <c r="AI1131" i="28"/>
  <c r="BE1132" i="28" l="1"/>
  <c r="AO1132" i="28"/>
  <c r="Y1132" i="28"/>
  <c r="BH1132" i="28"/>
  <c r="AR1132" i="28"/>
  <c r="AB1132" i="28"/>
  <c r="L1132" i="28"/>
  <c r="AI1132" i="28"/>
  <c r="BF1132" i="28"/>
  <c r="Z1132" i="28"/>
  <c r="W1132" i="28"/>
  <c r="J1133" i="28"/>
  <c r="AU1132" i="28"/>
  <c r="BA1132" i="28"/>
  <c r="AK1132" i="28"/>
  <c r="U1132" i="28"/>
  <c r="BD1132" i="28"/>
  <c r="AN1132" i="28"/>
  <c r="X1132" i="28"/>
  <c r="BG1132" i="28"/>
  <c r="AA1132" i="28"/>
  <c r="AX1132" i="28"/>
  <c r="R1132" i="28"/>
  <c r="BB1132" i="28"/>
  <c r="AE1132" i="28"/>
  <c r="O1132" i="28"/>
  <c r="AW1132" i="28"/>
  <c r="AG1132" i="28"/>
  <c r="Q1132" i="28"/>
  <c r="AZ1132" i="28"/>
  <c r="AJ1132" i="28"/>
  <c r="T1132" i="28"/>
  <c r="AY1132" i="28"/>
  <c r="S1132" i="28"/>
  <c r="AP1132" i="28"/>
  <c r="BC1132" i="28"/>
  <c r="AL1132" i="28"/>
  <c r="I1133" i="28"/>
  <c r="H1133" i="28" s="1"/>
  <c r="N1132" i="28"/>
  <c r="AS1132" i="28"/>
  <c r="AC1132" i="28"/>
  <c r="M1132" i="28"/>
  <c r="AV1132" i="28"/>
  <c r="AF1132" i="28"/>
  <c r="P1132" i="28"/>
  <c r="AQ1132" i="28"/>
  <c r="K1132" i="28"/>
  <c r="AH1132" i="28"/>
  <c r="AM1132" i="28"/>
  <c r="V1132" i="28"/>
  <c r="AD1132" i="28"/>
  <c r="AT1132" i="28"/>
  <c r="BH1133" i="28" l="1"/>
  <c r="AR1133" i="28"/>
  <c r="AB1133" i="28"/>
  <c r="L1133" i="28"/>
  <c r="AY1133" i="28"/>
  <c r="AI1133" i="28"/>
  <c r="S1133" i="28"/>
  <c r="BB1133" i="28"/>
  <c r="V1133" i="28"/>
  <c r="AK1133" i="28"/>
  <c r="AX1133" i="28"/>
  <c r="AG1133" i="28"/>
  <c r="BF1133" i="28"/>
  <c r="BD1133" i="28"/>
  <c r="AN1133" i="28"/>
  <c r="X1133" i="28"/>
  <c r="J1134" i="28"/>
  <c r="AU1133" i="28"/>
  <c r="AE1133" i="28"/>
  <c r="O1133" i="28"/>
  <c r="AT1133" i="28"/>
  <c r="N1133" i="28"/>
  <c r="AC1133" i="28"/>
  <c r="AH1133" i="28"/>
  <c r="Q1133" i="28"/>
  <c r="Z1133" i="28"/>
  <c r="AZ1133" i="28"/>
  <c r="AJ1133" i="28"/>
  <c r="T1133" i="28"/>
  <c r="BG1133" i="28"/>
  <c r="AQ1133" i="28"/>
  <c r="AA1133" i="28"/>
  <c r="K1133" i="28"/>
  <c r="AL1133" i="28"/>
  <c r="BA1133" i="28"/>
  <c r="U1133" i="28"/>
  <c r="R1133" i="28"/>
  <c r="AP1133" i="28"/>
  <c r="BE1133" i="28"/>
  <c r="AV1133" i="28"/>
  <c r="AF1133" i="28"/>
  <c r="P1133" i="28"/>
  <c r="BC1133" i="28"/>
  <c r="AM1133" i="28"/>
  <c r="W1133" i="28"/>
  <c r="I1134" i="28"/>
  <c r="H1134" i="28" s="1"/>
  <c r="AD1133" i="28"/>
  <c r="AS1133" i="28"/>
  <c r="M1133" i="28"/>
  <c r="AW1133" i="28"/>
  <c r="AO1133" i="28"/>
  <c r="Y1133" i="28"/>
  <c r="I1135" i="28" l="1"/>
  <c r="H1135" i="28" s="1"/>
  <c r="AT1134" i="28"/>
  <c r="AD1134" i="28"/>
  <c r="BA1134" i="28"/>
  <c r="AS1134" i="28"/>
  <c r="X1134" i="28"/>
  <c r="BG1134" i="28"/>
  <c r="AG1134" i="28"/>
  <c r="N1134" i="28"/>
  <c r="Q1134" i="28"/>
  <c r="Y1134" i="28"/>
  <c r="M1134" i="28"/>
  <c r="U1134" i="28"/>
  <c r="BB1134" i="28"/>
  <c r="AL1134" i="28"/>
  <c r="V1134" i="28"/>
  <c r="BH1134" i="28"/>
  <c r="AI1134" i="28"/>
  <c r="O1134" i="28"/>
  <c r="AR1134" i="28"/>
  <c r="W1134" i="28"/>
  <c r="AK1134" i="28"/>
  <c r="AU1134" i="28"/>
  <c r="BD1134" i="28"/>
  <c r="AE1134" i="28"/>
  <c r="AQ1134" i="28"/>
  <c r="BF1134" i="28"/>
  <c r="AP1134" i="28"/>
  <c r="Z1134" i="28"/>
  <c r="AW1134" i="28"/>
  <c r="AN1134" i="28"/>
  <c r="S1134" i="28"/>
  <c r="AY1134" i="28"/>
  <c r="AB1134" i="28"/>
  <c r="AV1134" i="28"/>
  <c r="J1135" i="28"/>
  <c r="P1134" i="28"/>
  <c r="BC1134" i="28"/>
  <c r="T1134" i="28"/>
  <c r="AX1134" i="28"/>
  <c r="AH1134" i="28"/>
  <c r="BE1134" i="28"/>
  <c r="AZ1134" i="28"/>
  <c r="AC1134" i="28"/>
  <c r="K1134" i="28"/>
  <c r="AM1134" i="28"/>
  <c r="R1134" i="28"/>
  <c r="AA1134" i="28"/>
  <c r="AJ1134" i="28"/>
  <c r="AF1134" i="28"/>
  <c r="L1134" i="28"/>
  <c r="AO1134" i="28"/>
  <c r="BE1135" i="28" l="1"/>
  <c r="AO1135" i="28"/>
  <c r="Y1135" i="28"/>
  <c r="BH1135" i="28"/>
  <c r="AR1135" i="28"/>
  <c r="AB1135" i="28"/>
  <c r="L1135" i="28"/>
  <c r="AM1135" i="28"/>
  <c r="I1136" i="28"/>
  <c r="H1136" i="28" s="1"/>
  <c r="AD1135" i="28"/>
  <c r="AQ1135" i="28"/>
  <c r="AP1135" i="28"/>
  <c r="S1135" i="28"/>
  <c r="AH1135" i="28"/>
  <c r="BA1135" i="28"/>
  <c r="AK1135" i="28"/>
  <c r="U1135" i="28"/>
  <c r="BD1135" i="28"/>
  <c r="AN1135" i="28"/>
  <c r="X1135" i="28"/>
  <c r="J1136" i="28"/>
  <c r="AE1135" i="28"/>
  <c r="BB1135" i="28"/>
  <c r="V1135" i="28"/>
  <c r="AA1135" i="28"/>
  <c r="Z1135" i="28"/>
  <c r="R1135" i="28"/>
  <c r="AW1135" i="28"/>
  <c r="AG1135" i="28"/>
  <c r="Q1135" i="28"/>
  <c r="AZ1135" i="28"/>
  <c r="AJ1135" i="28"/>
  <c r="T1135" i="28"/>
  <c r="BC1135" i="28"/>
  <c r="W1135" i="28"/>
  <c r="AT1135" i="28"/>
  <c r="N1135" i="28"/>
  <c r="K1135" i="28"/>
  <c r="AI1135" i="28"/>
  <c r="AY1135" i="28"/>
  <c r="AS1135" i="28"/>
  <c r="AC1135" i="28"/>
  <c r="M1135" i="28"/>
  <c r="AV1135" i="28"/>
  <c r="AF1135" i="28"/>
  <c r="P1135" i="28"/>
  <c r="AU1135" i="28"/>
  <c r="O1135" i="28"/>
  <c r="AL1135" i="28"/>
  <c r="BG1135" i="28"/>
  <c r="BF1135" i="28"/>
  <c r="AX1135" i="28"/>
  <c r="BH1136" i="28" l="1"/>
  <c r="AR1136" i="28"/>
  <c r="AB1136" i="28"/>
  <c r="L1136" i="28"/>
  <c r="AY1136" i="28"/>
  <c r="AI1136" i="28"/>
  <c r="S1136" i="28"/>
  <c r="AX1136" i="28"/>
  <c r="R1136" i="28"/>
  <c r="AG1136" i="28"/>
  <c r="AL1136" i="28"/>
  <c r="U1136" i="28"/>
  <c r="M1136" i="28"/>
  <c r="BD1136" i="28"/>
  <c r="AN1136" i="28"/>
  <c r="X1136" i="28"/>
  <c r="J1137" i="28"/>
  <c r="AU1136" i="28"/>
  <c r="AE1136" i="28"/>
  <c r="O1136" i="28"/>
  <c r="AP1136" i="28"/>
  <c r="BE1136" i="28"/>
  <c r="Y1136" i="28"/>
  <c r="V1136" i="28"/>
  <c r="AT1136" i="28"/>
  <c r="AD1136" i="28"/>
  <c r="AZ1136" i="28"/>
  <c r="AJ1136" i="28"/>
  <c r="T1136" i="28"/>
  <c r="BG1136" i="28"/>
  <c r="AQ1136" i="28"/>
  <c r="AA1136" i="28"/>
  <c r="K1136" i="28"/>
  <c r="AH1136" i="28"/>
  <c r="AW1136" i="28"/>
  <c r="Q1136" i="28"/>
  <c r="BA1136" i="28"/>
  <c r="N1136" i="28"/>
  <c r="AC1136" i="28"/>
  <c r="AV1136" i="28"/>
  <c r="AF1136" i="28"/>
  <c r="P1136" i="28"/>
  <c r="BC1136" i="28"/>
  <c r="AM1136" i="28"/>
  <c r="W1136" i="28"/>
  <c r="BF1136" i="28"/>
  <c r="Z1136" i="28"/>
  <c r="AO1136" i="28"/>
  <c r="BB1136" i="28"/>
  <c r="AK1136" i="28"/>
  <c r="AS1136" i="28"/>
  <c r="I1137" i="28"/>
  <c r="H1137" i="28" s="1"/>
  <c r="J1138" i="28" l="1"/>
  <c r="AU1137" i="28"/>
  <c r="AE1137" i="28"/>
  <c r="O1137" i="28"/>
  <c r="BB1137" i="28"/>
  <c r="AL1137" i="28"/>
  <c r="V1137" i="28"/>
  <c r="AS1137" i="28"/>
  <c r="M1137" i="28"/>
  <c r="AJ1137" i="28"/>
  <c r="AW1137" i="28"/>
  <c r="AF1137" i="28"/>
  <c r="BD1137" i="28"/>
  <c r="BG1137" i="28"/>
  <c r="AQ1137" i="28"/>
  <c r="AA1137" i="28"/>
  <c r="K1137" i="28"/>
  <c r="AX1137" i="28"/>
  <c r="AH1137" i="28"/>
  <c r="R1137" i="28"/>
  <c r="AK1137" i="28"/>
  <c r="BH1137" i="28"/>
  <c r="AB1137" i="28"/>
  <c r="AG1137" i="28"/>
  <c r="P1137" i="28"/>
  <c r="X1137" i="28"/>
  <c r="Z1137" i="28"/>
  <c r="Y1137" i="28"/>
  <c r="BC1137" i="28"/>
  <c r="AM1137" i="28"/>
  <c r="W1137" i="28"/>
  <c r="I1138" i="28"/>
  <c r="H1138" i="28" s="1"/>
  <c r="AT1137" i="28"/>
  <c r="AD1137" i="28"/>
  <c r="N1137" i="28"/>
  <c r="AC1137" i="28"/>
  <c r="AZ1137" i="28"/>
  <c r="T1137" i="28"/>
  <c r="Q1137" i="28"/>
  <c r="BE1137" i="28"/>
  <c r="AO1137" i="28"/>
  <c r="AY1137" i="28"/>
  <c r="AI1137" i="28"/>
  <c r="S1137" i="28"/>
  <c r="BF1137" i="28"/>
  <c r="AP1137" i="28"/>
  <c r="BA1137" i="28"/>
  <c r="U1137" i="28"/>
  <c r="L1137" i="28"/>
  <c r="AV1137" i="28"/>
  <c r="AN1137" i="28"/>
  <c r="AR1137" i="28"/>
  <c r="I1139" i="28" l="1"/>
  <c r="H1139" i="28" s="1"/>
  <c r="AT1138" i="28"/>
  <c r="AD1138" i="28"/>
  <c r="N1138" i="28"/>
  <c r="AS1138" i="28"/>
  <c r="AC1138" i="28"/>
  <c r="M1138" i="28"/>
  <c r="AF1138" i="28"/>
  <c r="BC1138" i="28"/>
  <c r="W1138" i="28"/>
  <c r="AB1138" i="28"/>
  <c r="AA1138" i="28"/>
  <c r="AZ1138" i="28"/>
  <c r="BF1138" i="28"/>
  <c r="AP1138" i="28"/>
  <c r="Z1138" i="28"/>
  <c r="BE1138" i="28"/>
  <c r="AO1138" i="28"/>
  <c r="Y1138" i="28"/>
  <c r="BD1138" i="28"/>
  <c r="X1138" i="28"/>
  <c r="AU1138" i="28"/>
  <c r="O1138" i="28"/>
  <c r="L1138" i="28"/>
  <c r="K1138" i="28"/>
  <c r="AY1138" i="28"/>
  <c r="BB1138" i="28"/>
  <c r="AL1138" i="28"/>
  <c r="V1138" i="28"/>
  <c r="BA1138" i="28"/>
  <c r="AK1138" i="28"/>
  <c r="U1138" i="28"/>
  <c r="AV1138" i="28"/>
  <c r="P1138" i="28"/>
  <c r="AM1138" i="28"/>
  <c r="BH1138" i="28"/>
  <c r="BG1138" i="28"/>
  <c r="AJ1138" i="28"/>
  <c r="T1138" i="28"/>
  <c r="AX1138" i="28"/>
  <c r="AH1138" i="28"/>
  <c r="R1138" i="28"/>
  <c r="AW1138" i="28"/>
  <c r="AG1138" i="28"/>
  <c r="Q1138" i="28"/>
  <c r="AN1138" i="28"/>
  <c r="J1139" i="28"/>
  <c r="AE1138" i="28"/>
  <c r="AR1138" i="28"/>
  <c r="AQ1138" i="28"/>
  <c r="AI1138" i="28"/>
  <c r="S1138" i="28"/>
  <c r="BE1139" i="28" l="1"/>
  <c r="AO1139" i="28"/>
  <c r="Y1139" i="28"/>
  <c r="BH1139" i="28"/>
  <c r="AR1139" i="28"/>
  <c r="AB1139" i="28"/>
  <c r="L1139" i="28"/>
  <c r="AI1139" i="28"/>
  <c r="BF1139" i="28"/>
  <c r="Z1139" i="28"/>
  <c r="W1139" i="28"/>
  <c r="AU1139" i="28"/>
  <c r="J1140" i="28"/>
  <c r="BA1139" i="28"/>
  <c r="AK1139" i="28"/>
  <c r="U1139" i="28"/>
  <c r="BD1139" i="28"/>
  <c r="AN1139" i="28"/>
  <c r="X1139" i="28"/>
  <c r="BG1139" i="28"/>
  <c r="AA1139" i="28"/>
  <c r="AX1139" i="28"/>
  <c r="R1139" i="28"/>
  <c r="BB1139" i="28"/>
  <c r="O1139" i="28"/>
  <c r="I1140" i="28"/>
  <c r="H1140" i="28" s="1"/>
  <c r="AW1139" i="28"/>
  <c r="AG1139" i="28"/>
  <c r="Q1139" i="28"/>
  <c r="AZ1139" i="28"/>
  <c r="AJ1139" i="28"/>
  <c r="T1139" i="28"/>
  <c r="AY1139" i="28"/>
  <c r="S1139" i="28"/>
  <c r="AP1139" i="28"/>
  <c r="BC1139" i="28"/>
  <c r="AL1139" i="28"/>
  <c r="AT1139" i="28"/>
  <c r="AE1139" i="28"/>
  <c r="AS1139" i="28"/>
  <c r="AC1139" i="28"/>
  <c r="M1139" i="28"/>
  <c r="AV1139" i="28"/>
  <c r="AF1139" i="28"/>
  <c r="P1139" i="28"/>
  <c r="AQ1139" i="28"/>
  <c r="K1139" i="28"/>
  <c r="AH1139" i="28"/>
  <c r="AM1139" i="28"/>
  <c r="V1139" i="28"/>
  <c r="N1139" i="28"/>
  <c r="AD1139" i="28"/>
  <c r="BH1140" i="28" l="1"/>
  <c r="AR1140" i="28"/>
  <c r="AB1140" i="28"/>
  <c r="L1140" i="28"/>
  <c r="AY1140" i="28"/>
  <c r="AI1140" i="28"/>
  <c r="S1140" i="28"/>
  <c r="BB1140" i="28"/>
  <c r="V1140" i="28"/>
  <c r="AK1140" i="28"/>
  <c r="AX1140" i="28"/>
  <c r="AG1140" i="28"/>
  <c r="BE1140" i="28"/>
  <c r="BD1140" i="28"/>
  <c r="AN1140" i="28"/>
  <c r="X1140" i="28"/>
  <c r="J1141" i="28"/>
  <c r="AU1140" i="28"/>
  <c r="AE1140" i="28"/>
  <c r="O1140" i="28"/>
  <c r="AT1140" i="28"/>
  <c r="N1140" i="28"/>
  <c r="AC1140" i="28"/>
  <c r="AH1140" i="28"/>
  <c r="Q1140" i="28"/>
  <c r="Y1140" i="28"/>
  <c r="AZ1140" i="28"/>
  <c r="AJ1140" i="28"/>
  <c r="T1140" i="28"/>
  <c r="BG1140" i="28"/>
  <c r="AQ1140" i="28"/>
  <c r="AA1140" i="28"/>
  <c r="K1140" i="28"/>
  <c r="AL1140" i="28"/>
  <c r="BA1140" i="28"/>
  <c r="U1140" i="28"/>
  <c r="R1140" i="28"/>
  <c r="BF1140" i="28"/>
  <c r="AP1140" i="28"/>
  <c r="AV1140" i="28"/>
  <c r="AF1140" i="28"/>
  <c r="P1140" i="28"/>
  <c r="BC1140" i="28"/>
  <c r="AM1140" i="28"/>
  <c r="W1140" i="28"/>
  <c r="I1141" i="28"/>
  <c r="H1141" i="28" s="1"/>
  <c r="AD1140" i="28"/>
  <c r="AS1140" i="28"/>
  <c r="M1140" i="28"/>
  <c r="AW1140" i="28"/>
  <c r="Z1140" i="28"/>
  <c r="AO1140" i="28"/>
  <c r="J1142" i="28" l="1"/>
  <c r="AU1141" i="28"/>
  <c r="AE1141" i="28"/>
  <c r="O1141" i="28"/>
  <c r="BB1141" i="28"/>
  <c r="AL1141" i="28"/>
  <c r="V1141" i="28"/>
  <c r="AW1141" i="28"/>
  <c r="Q1141" i="28"/>
  <c r="AF1141" i="28"/>
  <c r="AC1141" i="28"/>
  <c r="AB1141" i="28"/>
  <c r="U1141" i="28"/>
  <c r="BG1141" i="28"/>
  <c r="AQ1141" i="28"/>
  <c r="AA1141" i="28"/>
  <c r="K1141" i="28"/>
  <c r="AX1141" i="28"/>
  <c r="AH1141" i="28"/>
  <c r="R1141" i="28"/>
  <c r="AO1141" i="28"/>
  <c r="BD1141" i="28"/>
  <c r="X1141" i="28"/>
  <c r="M1141" i="28"/>
  <c r="L1141" i="28"/>
  <c r="T1141" i="28"/>
  <c r="BC1141" i="28"/>
  <c r="AM1141" i="28"/>
  <c r="W1141" i="28"/>
  <c r="I1142" i="28"/>
  <c r="H1142" i="28" s="1"/>
  <c r="AT1141" i="28"/>
  <c r="AD1141" i="28"/>
  <c r="N1141" i="28"/>
  <c r="AG1141" i="28"/>
  <c r="AV1141" i="28"/>
  <c r="P1141" i="28"/>
  <c r="BH1141" i="28"/>
  <c r="AK1141" i="28"/>
  <c r="BA1141" i="28"/>
  <c r="AY1141" i="28"/>
  <c r="AI1141" i="28"/>
  <c r="S1141" i="28"/>
  <c r="BF1141" i="28"/>
  <c r="AP1141" i="28"/>
  <c r="Z1141" i="28"/>
  <c r="BE1141" i="28"/>
  <c r="Y1141" i="28"/>
  <c r="AN1141" i="28"/>
  <c r="AS1141" i="28"/>
  <c r="AR1141" i="28"/>
  <c r="AJ1141" i="28"/>
  <c r="AZ1141" i="28"/>
  <c r="I1143" i="28" l="1"/>
  <c r="H1143" i="28" s="1"/>
  <c r="AT1142" i="28"/>
  <c r="AD1142" i="28"/>
  <c r="N1142" i="28"/>
  <c r="AS1142" i="28"/>
  <c r="AC1142" i="28"/>
  <c r="M1142" i="28"/>
  <c r="AJ1142" i="28"/>
  <c r="BG1142" i="28"/>
  <c r="AA1142" i="28"/>
  <c r="AN1142" i="28"/>
  <c r="W1142" i="28"/>
  <c r="O1142" i="28"/>
  <c r="BF1142" i="28"/>
  <c r="AP1142" i="28"/>
  <c r="Z1142" i="28"/>
  <c r="BE1142" i="28"/>
  <c r="AO1142" i="28"/>
  <c r="Y1142" i="28"/>
  <c r="BH1142" i="28"/>
  <c r="AB1142" i="28"/>
  <c r="AY1142" i="28"/>
  <c r="S1142" i="28"/>
  <c r="X1142" i="28"/>
  <c r="AV1142" i="28"/>
  <c r="AF1142" i="28"/>
  <c r="BB1142" i="28"/>
  <c r="AL1142" i="28"/>
  <c r="V1142" i="28"/>
  <c r="BA1142" i="28"/>
  <c r="AK1142" i="28"/>
  <c r="U1142" i="28"/>
  <c r="AZ1142" i="28"/>
  <c r="T1142" i="28"/>
  <c r="AQ1142" i="28"/>
  <c r="K1142" i="28"/>
  <c r="BC1142" i="28"/>
  <c r="P1142" i="28"/>
  <c r="AE1142" i="28"/>
  <c r="AX1142" i="28"/>
  <c r="AH1142" i="28"/>
  <c r="R1142" i="28"/>
  <c r="AW1142" i="28"/>
  <c r="AG1142" i="28"/>
  <c r="Q1142" i="28"/>
  <c r="AR1142" i="28"/>
  <c r="L1142" i="28"/>
  <c r="AI1142" i="28"/>
  <c r="BD1142" i="28"/>
  <c r="AM1142" i="28"/>
  <c r="AU1142" i="28"/>
  <c r="J1143" i="28"/>
  <c r="BE1143" i="28" l="1"/>
  <c r="AO1143" i="28"/>
  <c r="Y1143" i="28"/>
  <c r="BH1143" i="28"/>
  <c r="AR1143" i="28"/>
  <c r="AB1143" i="28"/>
  <c r="L1143" i="28"/>
  <c r="AM1143" i="28"/>
  <c r="I1144" i="28"/>
  <c r="H1144" i="28" s="1"/>
  <c r="AD1143" i="28"/>
  <c r="AI1143" i="28"/>
  <c r="R1143" i="28"/>
  <c r="Z1143" i="28"/>
  <c r="BA1143" i="28"/>
  <c r="AK1143" i="28"/>
  <c r="U1143" i="28"/>
  <c r="BD1143" i="28"/>
  <c r="AN1143" i="28"/>
  <c r="X1143" i="28"/>
  <c r="J1144" i="28"/>
  <c r="AE1143" i="28"/>
  <c r="BB1143" i="28"/>
  <c r="V1143" i="28"/>
  <c r="S1143" i="28"/>
  <c r="BG1143" i="28"/>
  <c r="AQ1143" i="28"/>
  <c r="AW1143" i="28"/>
  <c r="AG1143" i="28"/>
  <c r="Q1143" i="28"/>
  <c r="AZ1143" i="28"/>
  <c r="AJ1143" i="28"/>
  <c r="T1143" i="28"/>
  <c r="BC1143" i="28"/>
  <c r="W1143" i="28"/>
  <c r="AT1143" i="28"/>
  <c r="N1143" i="28"/>
  <c r="AX1143" i="28"/>
  <c r="AA1143" i="28"/>
  <c r="AP1143" i="28"/>
  <c r="AS1143" i="28"/>
  <c r="AC1143" i="28"/>
  <c r="M1143" i="28"/>
  <c r="AV1143" i="28"/>
  <c r="AF1143" i="28"/>
  <c r="P1143" i="28"/>
  <c r="AU1143" i="28"/>
  <c r="O1143" i="28"/>
  <c r="AL1143" i="28"/>
  <c r="AY1143" i="28"/>
  <c r="AH1143" i="28"/>
  <c r="BF1143" i="28"/>
  <c r="K1143" i="28"/>
  <c r="BH1144" i="28" l="1"/>
  <c r="AR1144" i="28"/>
  <c r="AB1144" i="28"/>
  <c r="L1144" i="28"/>
  <c r="AY1144" i="28"/>
  <c r="AI1144" i="28"/>
  <c r="S1144" i="28"/>
  <c r="AX1144" i="28"/>
  <c r="R1144" i="28"/>
  <c r="AG1144" i="28"/>
  <c r="AT1144" i="28"/>
  <c r="AC1144" i="28"/>
  <c r="BB1144" i="28"/>
  <c r="BD1144" i="28"/>
  <c r="AN1144" i="28"/>
  <c r="X1144" i="28"/>
  <c r="J1145" i="28"/>
  <c r="AU1144" i="28"/>
  <c r="AE1144" i="28"/>
  <c r="O1144" i="28"/>
  <c r="AP1144" i="28"/>
  <c r="BE1144" i="28"/>
  <c r="Y1144" i="28"/>
  <c r="AD1144" i="28"/>
  <c r="M1144" i="28"/>
  <c r="BA1144" i="28"/>
  <c r="AZ1144" i="28"/>
  <c r="AJ1144" i="28"/>
  <c r="T1144" i="28"/>
  <c r="BG1144" i="28"/>
  <c r="AQ1144" i="28"/>
  <c r="AA1144" i="28"/>
  <c r="K1144" i="28"/>
  <c r="AH1144" i="28"/>
  <c r="AW1144" i="28"/>
  <c r="Q1144" i="28"/>
  <c r="N1144" i="28"/>
  <c r="AL1144" i="28"/>
  <c r="V1144" i="28"/>
  <c r="AV1144" i="28"/>
  <c r="AF1144" i="28"/>
  <c r="P1144" i="28"/>
  <c r="BC1144" i="28"/>
  <c r="AM1144" i="28"/>
  <c r="W1144" i="28"/>
  <c r="BF1144" i="28"/>
  <c r="Z1144" i="28"/>
  <c r="AO1144" i="28"/>
  <c r="I1145" i="28"/>
  <c r="H1145" i="28" s="1"/>
  <c r="AS1144" i="28"/>
  <c r="AK1144" i="28"/>
  <c r="U1144" i="28"/>
  <c r="J1146" i="28" l="1"/>
  <c r="AU1145" i="28"/>
  <c r="AE1145" i="28"/>
  <c r="O1145" i="28"/>
  <c r="BB1145" i="28"/>
  <c r="AL1145" i="28"/>
  <c r="V1145" i="28"/>
  <c r="AS1145" i="28"/>
  <c r="M1145" i="28"/>
  <c r="AJ1145" i="28"/>
  <c r="BE1145" i="28"/>
  <c r="AN1145" i="28"/>
  <c r="AV1145" i="28"/>
  <c r="BG1145" i="28"/>
  <c r="AQ1145" i="28"/>
  <c r="AA1145" i="28"/>
  <c r="K1145" i="28"/>
  <c r="AX1145" i="28"/>
  <c r="AH1145" i="28"/>
  <c r="R1145" i="28"/>
  <c r="AK1145" i="28"/>
  <c r="BH1145" i="28"/>
  <c r="AB1145" i="28"/>
  <c r="AO1145" i="28"/>
  <c r="X1145" i="28"/>
  <c r="P1145" i="28"/>
  <c r="BC1145" i="28"/>
  <c r="AM1145" i="28"/>
  <c r="W1145" i="28"/>
  <c r="I1146" i="28"/>
  <c r="H1146" i="28" s="1"/>
  <c r="AT1145" i="28"/>
  <c r="AD1145" i="28"/>
  <c r="N1145" i="28"/>
  <c r="AC1145" i="28"/>
  <c r="AZ1145" i="28"/>
  <c r="T1145" i="28"/>
  <c r="Y1145" i="28"/>
  <c r="AW1145" i="28"/>
  <c r="AG1145" i="28"/>
  <c r="AY1145" i="28"/>
  <c r="AI1145" i="28"/>
  <c r="S1145" i="28"/>
  <c r="BF1145" i="28"/>
  <c r="AP1145" i="28"/>
  <c r="Z1145" i="28"/>
  <c r="BA1145" i="28"/>
  <c r="U1145" i="28"/>
  <c r="AR1145" i="28"/>
  <c r="L1145" i="28"/>
  <c r="BD1145" i="28"/>
  <c r="Q1145" i="28"/>
  <c r="AF1145" i="28"/>
  <c r="BF1146" i="28" l="1"/>
  <c r="AP1146" i="28"/>
  <c r="Z1146" i="28"/>
  <c r="BE1146" i="28"/>
  <c r="AO1146" i="28"/>
  <c r="Y1146" i="28"/>
  <c r="BD1146" i="28"/>
  <c r="X1146" i="28"/>
  <c r="AM1146" i="28"/>
  <c r="AZ1146" i="28"/>
  <c r="AI1146" i="28"/>
  <c r="BG1146" i="28"/>
  <c r="AR1146" i="28"/>
  <c r="BB1146" i="28"/>
  <c r="AL1146" i="28"/>
  <c r="V1146" i="28"/>
  <c r="BA1146" i="28"/>
  <c r="AK1146" i="28"/>
  <c r="U1146" i="28"/>
  <c r="AV1146" i="28"/>
  <c r="P1146" i="28"/>
  <c r="AE1146" i="28"/>
  <c r="AJ1146" i="28"/>
  <c r="S1146" i="28"/>
  <c r="AA1146" i="28"/>
  <c r="AQ1146" i="28"/>
  <c r="AX1146" i="28"/>
  <c r="AH1146" i="28"/>
  <c r="R1146" i="28"/>
  <c r="AW1146" i="28"/>
  <c r="AG1146" i="28"/>
  <c r="Q1146" i="28"/>
  <c r="AN1146" i="28"/>
  <c r="BC1146" i="28"/>
  <c r="W1146" i="28"/>
  <c r="T1146" i="28"/>
  <c r="BH1146" i="28"/>
  <c r="L1146" i="28"/>
  <c r="AT1146" i="28"/>
  <c r="AD1146" i="28"/>
  <c r="N1146" i="28"/>
  <c r="AS1146" i="28"/>
  <c r="AC1146" i="28"/>
  <c r="M1146" i="28"/>
  <c r="AF1146" i="28"/>
  <c r="AU1146" i="28"/>
  <c r="O1146" i="28"/>
  <c r="AY1146" i="28"/>
  <c r="AB1146" i="28"/>
  <c r="K1146" i="28"/>
  <c r="K25" i="43" l="1"/>
  <c r="N43" i="43"/>
  <c r="K43" i="43"/>
  <c r="N42" i="43"/>
  <c r="K42" i="43"/>
  <c r="K24" i="43"/>
  <c r="O42" i="43"/>
  <c r="L42" i="43"/>
  <c r="N40" i="43"/>
  <c r="K40" i="43"/>
  <c r="K22" i="43"/>
  <c r="N41" i="43"/>
  <c r="K41" i="43"/>
  <c r="K23" i="43"/>
  <c r="L43" i="43"/>
  <c r="O43" i="43"/>
  <c r="O40" i="43"/>
  <c r="L40" i="43"/>
  <c r="O41" i="43"/>
  <c r="L41" i="43"/>
  <c r="K56" i="43" l="1"/>
  <c r="K62" i="43" s="1"/>
  <c r="J56" i="43"/>
  <c r="J62" i="43" s="1"/>
  <c r="M47" i="43"/>
  <c r="K48" i="43"/>
  <c r="M48" i="43"/>
  <c r="K47" i="43"/>
  <c r="K49" i="43"/>
  <c r="M49" i="43"/>
  <c r="K50" i="43"/>
  <c r="M50"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Stuart Wilson</author>
    <author>Adam McKinney</author>
  </authors>
  <commentList>
    <comment ref="Q4" authorId="0" shapeId="0" xr:uid="{B102B717-B636-41FC-BFCB-9709DB4D7D35}">
      <text>
        <r>
          <rPr>
            <b/>
            <sz val="9"/>
            <color indexed="81"/>
            <rFont val="Tahoma"/>
            <family val="2"/>
          </rPr>
          <t>Stuart Wilson:</t>
        </r>
        <r>
          <rPr>
            <sz val="9"/>
            <color indexed="81"/>
            <rFont val="Tahoma"/>
            <family val="2"/>
          </rPr>
          <t xml:space="preserve">
For multi-year capital projects (i.e., Base Yr $ is allocated over multiple years), this is year in which project is completed or commissioned. For all other projects (i.e., projects with multiple years of overnight capital spend OR projects where Base Yr $ is spent in one year or spent in each of several years), this is first year of spend.</t>
        </r>
      </text>
    </comment>
    <comment ref="R4" authorId="1" shapeId="0" xr:uid="{27A00474-E822-4DA8-A96F-A0633845A870}">
      <text>
        <r>
          <rPr>
            <b/>
            <sz val="9"/>
            <color indexed="81"/>
            <rFont val="Tahoma"/>
            <family val="2"/>
          </rPr>
          <t>Adam McKinney:</t>
        </r>
        <r>
          <rPr>
            <sz val="9"/>
            <color indexed="81"/>
            <rFont val="Tahoma"/>
            <family val="2"/>
          </rPr>
          <t xml:space="preserve">
frequency (in years) in which cost recurs; 100 implies a cost that does not recur</t>
        </r>
      </text>
    </comment>
    <comment ref="AA4" authorId="0" shapeId="0" xr:uid="{5FE2F6CC-8C9A-4062-9D73-2560B537EA86}">
      <text>
        <r>
          <rPr>
            <b/>
            <sz val="9"/>
            <color indexed="81"/>
            <rFont val="Tahoma"/>
            <family val="2"/>
          </rPr>
          <t>Stuart Wilson:</t>
        </r>
        <r>
          <rPr>
            <sz val="9"/>
            <color indexed="81"/>
            <rFont val="Tahoma"/>
            <family val="2"/>
          </rPr>
          <t xml:space="preserve">
Should be applied to all equipment, license fees, installation labor if incurred with equipment purchase.</t>
        </r>
      </text>
    </comment>
    <comment ref="AB4" authorId="1" shapeId="0" xr:uid="{489A8010-5111-4387-A434-2B773204534D}">
      <text>
        <r>
          <rPr>
            <b/>
            <sz val="9"/>
            <color indexed="81"/>
            <rFont val="Tahoma"/>
            <family val="2"/>
          </rPr>
          <t>Adam McKinney:</t>
        </r>
        <r>
          <rPr>
            <sz val="9"/>
            <color indexed="81"/>
            <rFont val="Tahoma"/>
            <family val="2"/>
          </rPr>
          <t xml:space="preserve">
1 if contingency applied, 0 if not</t>
        </r>
      </text>
    </comment>
    <comment ref="Q160" authorId="0" shapeId="0" xr:uid="{6CD6DBE9-725F-4D71-B832-EEF5E640BC7C}">
      <text>
        <r>
          <rPr>
            <b/>
            <sz val="9"/>
            <color indexed="81"/>
            <rFont val="Tahoma"/>
            <family val="2"/>
          </rPr>
          <t>Stuart Wilson:</t>
        </r>
        <r>
          <rPr>
            <sz val="9"/>
            <color indexed="81"/>
            <rFont val="Tahoma"/>
            <family val="2"/>
          </rPr>
          <t xml:space="preserve">
For multi-year capital projects (i.e., Base Yr $ is allocated over multiple years), this is year in which project is completed or commissioned. For all other projects (i.e., projects with multiple years of overnight capital spend OR projects where Base Yr $ is spent in one year or spent in each of several years), this is first year of spend.</t>
        </r>
      </text>
    </comment>
    <comment ref="R160" authorId="1" shapeId="0" xr:uid="{F51A2453-895E-474F-BFD3-EBF50BD5E2EA}">
      <text>
        <r>
          <rPr>
            <b/>
            <sz val="9"/>
            <color indexed="81"/>
            <rFont val="Tahoma"/>
            <family val="2"/>
          </rPr>
          <t>Adam McKinney:</t>
        </r>
        <r>
          <rPr>
            <sz val="9"/>
            <color indexed="81"/>
            <rFont val="Tahoma"/>
            <family val="2"/>
          </rPr>
          <t xml:space="preserve">
frequency (in years) in which cost recurs; 100 implies a cost that does not recur</t>
        </r>
      </text>
    </comment>
    <comment ref="AA160" authorId="0" shapeId="0" xr:uid="{AC544B12-2E69-4057-939E-8727700D7FA6}">
      <text>
        <r>
          <rPr>
            <b/>
            <sz val="9"/>
            <color indexed="81"/>
            <rFont val="Tahoma"/>
            <family val="2"/>
          </rPr>
          <t>Stuart Wilson:</t>
        </r>
        <r>
          <rPr>
            <sz val="9"/>
            <color indexed="81"/>
            <rFont val="Tahoma"/>
            <family val="2"/>
          </rPr>
          <t xml:space="preserve">
Should be applied to all equipment, license fees, installation labor if incurred with equipment purchase.</t>
        </r>
      </text>
    </comment>
    <comment ref="AB160" authorId="1" shapeId="0" xr:uid="{4CDCB61C-E546-4FEF-9C51-A7C6BB576686}">
      <text>
        <r>
          <rPr>
            <b/>
            <sz val="9"/>
            <color indexed="81"/>
            <rFont val="Tahoma"/>
            <family val="2"/>
          </rPr>
          <t>Adam McKinney:</t>
        </r>
        <r>
          <rPr>
            <sz val="9"/>
            <color indexed="81"/>
            <rFont val="Tahoma"/>
            <family val="2"/>
          </rPr>
          <t xml:space="preserve">
1 if contingency applied, 0 if not</t>
        </r>
      </text>
    </comment>
    <comment ref="CA160" authorId="0" shapeId="0" xr:uid="{80D09170-9688-4EE7-AC07-956134B2AAD2}">
      <text>
        <r>
          <rPr>
            <b/>
            <sz val="9"/>
            <color indexed="81"/>
            <rFont val="Tahoma"/>
            <family val="2"/>
          </rPr>
          <t>Stuart Wilson:</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<sst xmlns="http://schemas.openxmlformats.org/spreadsheetml/2006/main" count="753" uniqueCount="286">
  <si>
    <t>Open</t>
  </si>
  <si>
    <t>WACC</t>
  </si>
  <si>
    <t>Capital</t>
  </si>
  <si>
    <t>NGCC</t>
  </si>
  <si>
    <t>SCCT</t>
  </si>
  <si>
    <t>ECC%</t>
  </si>
  <si>
    <t>Total</t>
  </si>
  <si>
    <t>NPVRR</t>
  </si>
  <si>
    <t>Book Life</t>
  </si>
  <si>
    <t>Solar</t>
  </si>
  <si>
    <t>Wind</t>
  </si>
  <si>
    <t>ResID</t>
  </si>
  <si>
    <t>1st Year of Analysis Period</t>
  </si>
  <si>
    <t>Item</t>
  </si>
  <si>
    <t>O&amp;M</t>
  </si>
  <si>
    <t>Nominal Cash Flows</t>
  </si>
  <si>
    <t>Notes</t>
  </si>
  <si>
    <t>Inc</t>
  </si>
  <si>
    <t>Base Yr Value</t>
  </si>
  <si>
    <t>Units</t>
  </si>
  <si>
    <t>Comm Yr</t>
  </si>
  <si>
    <t>Rpt.</t>
  </si>
  <si>
    <t>Dur.</t>
  </si>
  <si>
    <t>Nominal Spend Profile</t>
  </si>
  <si>
    <t>Escalator</t>
  </si>
  <si>
    <t>Capital RR Profile</t>
  </si>
  <si>
    <t>RR Comm Year</t>
  </si>
  <si>
    <t>LU Nom</t>
  </si>
  <si>
    <t>LU Esc</t>
  </si>
  <si>
    <t>LU RR</t>
  </si>
  <si>
    <t>Tax</t>
  </si>
  <si>
    <t>Cont</t>
  </si>
  <si>
    <t>Profile</t>
  </si>
  <si>
    <t>Index</t>
  </si>
  <si>
    <t>Dollars</t>
  </si>
  <si>
    <t>Escalation Rates</t>
  </si>
  <si>
    <t>Rate</t>
  </si>
  <si>
    <t>Base Year for ALL Costs</t>
  </si>
  <si>
    <t>Technology</t>
  </si>
  <si>
    <t>Description</t>
  </si>
  <si>
    <t>Start Date</t>
  </si>
  <si>
    <t>Term (Years)</t>
  </si>
  <si>
    <t>Respondent</t>
  </si>
  <si>
    <t>XM System Upgrades</t>
  </si>
  <si>
    <t>Esc</t>
  </si>
  <si>
    <t>On-Going XM</t>
  </si>
  <si>
    <t>On-Going FGT</t>
  </si>
  <si>
    <t>$/MW-Yr</t>
  </si>
  <si>
    <t>Cost Item</t>
  </si>
  <si>
    <t>Cap/ O&amp;M</t>
  </si>
  <si>
    <t>ON_XM</t>
  </si>
  <si>
    <t>Asset Location</t>
  </si>
  <si>
    <t>XM Interconnect Point (TIP)</t>
  </si>
  <si>
    <t>XM Losses</t>
  </si>
  <si>
    <t>Delivered Capacity</t>
  </si>
  <si>
    <t>On-Going O&amp;M #2</t>
  </si>
  <si>
    <t>On-Going Capital #2</t>
  </si>
  <si>
    <t>Heat Rate</t>
  </si>
  <si>
    <t>Pipeline</t>
  </si>
  <si>
    <t>Fuel Fcst</t>
  </si>
  <si>
    <t>Energy Price</t>
  </si>
  <si>
    <t>On-Going Capital #1</t>
  </si>
  <si>
    <t>On-Going O&amp;M #1</t>
  </si>
  <si>
    <t>Capital &amp; Fixed Costs</t>
  </si>
  <si>
    <t>Variable Costs</t>
  </si>
  <si>
    <t>Start Cost</t>
  </si>
  <si>
    <t>Hourly Operating Cost</t>
  </si>
  <si>
    <t>Start Fuel</t>
  </si>
  <si>
    <t>$/MWh</t>
  </si>
  <si>
    <t>$/Start</t>
  </si>
  <si>
    <t>mmBtu/Start</t>
  </si>
  <si>
    <t>$/Hour</t>
  </si>
  <si>
    <t>Variable O&amp;M</t>
  </si>
  <si>
    <t>AltID</t>
  </si>
  <si>
    <t>Res Num</t>
  </si>
  <si>
    <t>StartYear</t>
  </si>
  <si>
    <t>Descr</t>
  </si>
  <si>
    <t>Line#</t>
  </si>
  <si>
    <t>Row Num</t>
  </si>
  <si>
    <t># columns per input</t>
  </si>
  <si>
    <t>ON_NGCC</t>
  </si>
  <si>
    <t>ON_SCCT</t>
  </si>
  <si>
    <t>ON_Firm PP</t>
  </si>
  <si>
    <t>ON_Solar</t>
  </si>
  <si>
    <t>ON_Wind</t>
  </si>
  <si>
    <t>ON_DSM</t>
  </si>
  <si>
    <t>Overnight Capital Investment</t>
  </si>
  <si>
    <t>Capital Investment w/ Profile</t>
  </si>
  <si>
    <t>CF</t>
  </si>
  <si>
    <t>Starts</t>
  </si>
  <si>
    <t>Hours</t>
  </si>
  <si>
    <t>Operating Scenario</t>
  </si>
  <si>
    <t>Annual Fuel Burn</t>
  </si>
  <si>
    <t>Delivered Generation</t>
  </si>
  <si>
    <t>Heat Rate (btu/kWh)</t>
  </si>
  <si>
    <t>MWh/Year</t>
  </si>
  <si>
    <t>Row</t>
  </si>
  <si>
    <t>NG_LGE</t>
  </si>
  <si>
    <t>0 = 1st Yr of Analysis Pd</t>
  </si>
  <si>
    <t>RFP Responses</t>
  </si>
  <si>
    <t>NGCC_Capital</t>
  </si>
  <si>
    <t>SCCT_Capital</t>
  </si>
  <si>
    <t>RRProfile</t>
  </si>
  <si>
    <t>BL</t>
  </si>
  <si>
    <t>Level</t>
  </si>
  <si>
    <t>Capital Escalation</t>
  </si>
  <si>
    <t>FCR</t>
  </si>
  <si>
    <t>YR1 ECC</t>
  </si>
  <si>
    <t>Overnight Capital</t>
  </si>
  <si>
    <t>Capital w/ Profile</t>
  </si>
  <si>
    <t>Note: Overnight profiles must begin with "ON_" and be listed first.</t>
  </si>
  <si>
    <t>Model Years</t>
  </si>
  <si>
    <t>K</t>
  </si>
  <si>
    <t>Yr1 ECC</t>
  </si>
  <si>
    <t>RR</t>
  </si>
  <si>
    <t>ECC</t>
  </si>
  <si>
    <t>PV</t>
  </si>
  <si>
    <t>if ON_</t>
  </si>
  <si>
    <t>if PV, value * K</t>
  </si>
  <si>
    <t>if ECC, K*yr1ECC*sumproduct(values,esc)</t>
  </si>
  <si>
    <t>else</t>
  </si>
  <si>
    <t>if PV, sum*K in commission year</t>
  </si>
  <si>
    <t>if ECC, sum*K*yr1ECC*offset(esc)</t>
  </si>
  <si>
    <t>if O&amp;M or CF, value</t>
  </si>
  <si>
    <t>Forecast / Resource</t>
  </si>
  <si>
    <t>Fixed-Time Inputs</t>
  </si>
  <si>
    <t>Transformed Profiles</t>
  </si>
  <si>
    <t>NPV*YR1 ECC</t>
  </si>
  <si>
    <t>RFP Respondent</t>
  </si>
  <si>
    <t>RFP Resource</t>
  </si>
  <si>
    <t xml:space="preserve">Note:  # columns per input needs to be the same for all inputs.  Inserting new inputs is OK but WILL require coordination with Detail worksheet.  </t>
  </si>
  <si>
    <t>Prop</t>
  </si>
  <si>
    <t>A</t>
  </si>
  <si>
    <t>B</t>
  </si>
  <si>
    <t>C</t>
  </si>
  <si>
    <t>D</t>
  </si>
  <si>
    <t>E</t>
  </si>
  <si>
    <t>D*E</t>
  </si>
  <si>
    <t>$</t>
  </si>
  <si>
    <t>$/Yr</t>
  </si>
  <si>
    <t>mmBtu/Yr</t>
  </si>
  <si>
    <t>Special Items</t>
  </si>
  <si>
    <t>Values (Units Vary)</t>
  </si>
  <si>
    <t>NPV (K Factor)</t>
  </si>
  <si>
    <t>if RR, sumproduct(values,profiles)</t>
  </si>
  <si>
    <t>if FCR, FCR*sum(up to book life # of values)…  In year 41, formula only sums 40 values.</t>
  </si>
  <si>
    <t>if RR, sum(nominal cash flows)*offset(Rrprofile)... (done)</t>
  </si>
  <si>
    <t>if FCR, sum*FCR if and(year&gt;=commission year,offset(RRProfile)&gt;0)</t>
  </si>
  <si>
    <t>Proposal ID</t>
  </si>
  <si>
    <t>Case</t>
  </si>
  <si>
    <t>Gen Alternative</t>
  </si>
  <si>
    <t>Inflation</t>
  </si>
  <si>
    <t>Note:  Enter capital escalation rates first.</t>
  </si>
  <si>
    <t>Proposal</t>
  </si>
  <si>
    <t>PPA_2.0</t>
  </si>
  <si>
    <t>PPA_0.0</t>
  </si>
  <si>
    <t>PPA_1.5</t>
  </si>
  <si>
    <t>PPA_2.5</t>
  </si>
  <si>
    <t>PPA_3.0</t>
  </si>
  <si>
    <t>Point of Interconnection to the Grid</t>
  </si>
  <si>
    <t>LGE</t>
  </si>
  <si>
    <t>TBD</t>
  </si>
  <si>
    <t>TGT</t>
  </si>
  <si>
    <t>Energy Capacity @ TIP</t>
  </si>
  <si>
    <t>Storage Capacity @ TIP</t>
  </si>
  <si>
    <t>Battery Duration (hours)</t>
  </si>
  <si>
    <t>LCOE</t>
  </si>
  <si>
    <t>ON_Solar_Storage</t>
  </si>
  <si>
    <t>ON_Wind_Solar_Storage</t>
  </si>
  <si>
    <t>ON_Storage</t>
  </si>
  <si>
    <t>Adj Start Date</t>
  </si>
  <si>
    <t>Levelized Cost of Energy ($/MWh)</t>
  </si>
  <si>
    <t>Levelized Cost of Storage ($/MWh-yr)</t>
  </si>
  <si>
    <t>Energy Degradation</t>
  </si>
  <si>
    <t>SolarDegrade</t>
  </si>
  <si>
    <t>WindDegrade</t>
  </si>
  <si>
    <t>1st Year Delivered Generation</t>
  </si>
  <si>
    <t>Base Year Delivered Generation</t>
  </si>
  <si>
    <t>MWh</t>
  </si>
  <si>
    <t>ON_Hydro</t>
  </si>
  <si>
    <t>Note:  INSERT rows to add additional resources.</t>
  </si>
  <si>
    <t>Ret Scen</t>
  </si>
  <si>
    <t>Gen Alt</t>
  </si>
  <si>
    <t>Res</t>
  </si>
  <si>
    <t>Res Row Num</t>
  </si>
  <si>
    <t>Gen Alt Row Num</t>
  </si>
  <si>
    <t>Evaluate Proposals Over Fixed Period</t>
  </si>
  <si>
    <t>1st Year of Fixed Period</t>
  </si>
  <si>
    <t>Last Year of Fixed Period</t>
  </si>
  <si>
    <t>Generation</t>
  </si>
  <si>
    <t>On-Going XM + Energy Price</t>
  </si>
  <si>
    <t>Total less On-Going XM and Energy</t>
  </si>
  <si>
    <t>Location</t>
  </si>
  <si>
    <t>Battery MWh</t>
  </si>
  <si>
    <t>Test</t>
  </si>
  <si>
    <t>QF Contract Begins</t>
  </si>
  <si>
    <t>Capacity</t>
  </si>
  <si>
    <t>QF Contract Term</t>
  </si>
  <si>
    <t>QF:  $/MW-Year</t>
  </si>
  <si>
    <t>Solar:  Single-Axis Tracking</t>
  </si>
  <si>
    <t>Solar:  Fixed Tilt</t>
  </si>
  <si>
    <t>Year</t>
  </si>
  <si>
    <t>NREL</t>
  </si>
  <si>
    <t>Greenfield</t>
  </si>
  <si>
    <t>SCCT Capital Esc.</t>
  </si>
  <si>
    <t>SCCT_O&amp;M</t>
  </si>
  <si>
    <t>SB SCCT (220 MW)</t>
  </si>
  <si>
    <t>Avoided Energy</t>
  </si>
  <si>
    <t>Market:  Solar</t>
  </si>
  <si>
    <t>Avoided Capacity</t>
  </si>
  <si>
    <t>20-Year Energy Payment for Contract Beginning:</t>
  </si>
  <si>
    <t>Market less Avoided Energy</t>
  </si>
  <si>
    <t>2-Year PPA</t>
  </si>
  <si>
    <t>LG&amp;E</t>
  </si>
  <si>
    <t>KU</t>
  </si>
  <si>
    <t>2024 BP TGT.Cane.Run.INV</t>
  </si>
  <si>
    <t>CR7 NG INV Fcst</t>
  </si>
  <si>
    <t>Base Year:</t>
  </si>
  <si>
    <t>Source: 2023 NREL ATB</t>
  </si>
  <si>
    <t>SCCT: Overnight Capital ($/kW; Real $)</t>
  </si>
  <si>
    <t>SCCT: Fixed O&amp;M ($/kW-yr; Real $)</t>
  </si>
  <si>
    <t>SCCT: Overnight Capital ($/kW; Nominal $)</t>
  </si>
  <si>
    <t>SCCT: Fixed O&amp;M ($/kW-yr; Nominal $)</t>
  </si>
  <si>
    <t>Table 1</t>
  </si>
  <si>
    <t>Solar: Single-Axis Tracking</t>
  </si>
  <si>
    <t>Solar: Fixed Tilt</t>
  </si>
  <si>
    <t>without line losses for transmission connected projects</t>
  </si>
  <si>
    <t>QF Avoided Energy</t>
  </si>
  <si>
    <t>Table 2</t>
  </si>
  <si>
    <t>Table 3</t>
  </si>
  <si>
    <t>QF All-In Avoided Cost Rates</t>
  </si>
  <si>
    <t>2022/2023 AC Rate</t>
  </si>
  <si>
    <t>with line losses</t>
  </si>
  <si>
    <t>Energy Losses</t>
  </si>
  <si>
    <t>Capacity Losses</t>
  </si>
  <si>
    <t>Table 4</t>
  </si>
  <si>
    <t>QF Avoided Energy, KU</t>
  </si>
  <si>
    <t>QF Avoided Energy, LG&amp;E</t>
  </si>
  <si>
    <t>Table 5</t>
  </si>
  <si>
    <t>Table 6</t>
  </si>
  <si>
    <t>QF All-In Avoided Cost Rate, KU</t>
  </si>
  <si>
    <t>QF All-In Avoided Cost Rate, LG&amp;E</t>
  </si>
  <si>
    <t>20-year Payments</t>
  </si>
  <si>
    <t>Market</t>
  </si>
  <si>
    <t>QF Avoided Capacity, 2025 Need</t>
  </si>
  <si>
    <t>QF Avoided Capacity, 2025 Need, KU</t>
  </si>
  <si>
    <t>QF Avoided Capacity, 2025 Need, LG&amp;E</t>
  </si>
  <si>
    <t>2020 RATE CASE TABLES</t>
  </si>
  <si>
    <t>UPDATES BASED ON 2024 BP</t>
  </si>
  <si>
    <t>$/kW</t>
  </si>
  <si>
    <t>FGT</t>
  </si>
  <si>
    <t>All-In Avoided Cost Rates</t>
  </si>
  <si>
    <t>Current Market Prices</t>
  </si>
  <si>
    <t>Levelized Cost of a CT</t>
  </si>
  <si>
    <t>NMS 2 Export Rates</t>
  </si>
  <si>
    <t>Energy</t>
  </si>
  <si>
    <t>Ancillary Services</t>
  </si>
  <si>
    <t>Generation Capacity</t>
  </si>
  <si>
    <t>Transmission Capacity</t>
  </si>
  <si>
    <t>Distribution Capacity</t>
  </si>
  <si>
    <t>Carbon Cost</t>
  </si>
  <si>
    <t>Environmental Compliance Cost</t>
  </si>
  <si>
    <t>Jobs Benefit</t>
  </si>
  <si>
    <t>NMS 2 Price for Excess Gen</t>
  </si>
  <si>
    <t>-</t>
  </si>
  <si>
    <t>Calculated Capacity Values:</t>
  </si>
  <si>
    <t>20-Year Capacity Payment for Contract Beginning:</t>
  </si>
  <si>
    <t>20-Year All-In Payment for Contract Beginning:</t>
  </si>
  <si>
    <t>Multiplier</t>
  </si>
  <si>
    <t xml:space="preserve">Availability </t>
  </si>
  <si>
    <t>Factor</t>
  </si>
  <si>
    <t>Other Tech</t>
  </si>
  <si>
    <t>NGCC: Overnight Capital ($/kW; Real $)</t>
  </si>
  <si>
    <t>NGCC: Fixed O&amp;M ($/kW-yr; Real $)</t>
  </si>
  <si>
    <t>NGCC: Overnight Capital ($/kW; Nominal $)</t>
  </si>
  <si>
    <t>NGCC: Fixed O&amp;M ($/kW-yr; Nominal $)</t>
  </si>
  <si>
    <t>NGCC Capital Esc.</t>
  </si>
  <si>
    <t>SB NGCC (631 MW)</t>
  </si>
  <si>
    <t>MCCC_27</t>
  </si>
  <si>
    <t>RR_MCCC_27</t>
  </si>
  <si>
    <t>NGCC_O&amp;M</t>
  </si>
  <si>
    <t>Analysis Pd (Yrs)</t>
  </si>
  <si>
    <t>Kfactor</t>
  </si>
  <si>
    <t>Count of Columns</t>
  </si>
  <si>
    <t>Fixed O&amp;M</t>
  </si>
  <si>
    <t>Firm Gas Transport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</si>
</sst>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_);[Red]\(&quot;$&quot;#,##0\)"/>
    <numFmt numFmtId="8" formatCode="&quot;$&quot;#,##0.00_);[Red]\(&quot;$&quot;#,##0.00\)"/>
    <numFmt numFmtId="43" formatCode="_(* #,##0.00_);_(* \(#,##0.00\);_(* &quot;-&quot;??_);_(@_)"/>
    <numFmt numFmtId="164" formatCode="0.0%"/>
    <numFmt numFmtId="165" formatCode="_(* #,##0_);_(* \(#,##0\);_(* &quot;-&quot;??_);_(@_)"/>
    <numFmt numFmtId="166" formatCode="#,##0.000000"/>
    <numFmt numFmtId="167" formatCode="#,##0.00000"/>
    <numFmt numFmtId="168" formatCode="#,##0.0000"/>
    <numFmt numFmtId="169" formatCode="0.00000"/>
    <numFmt numFmtId="170" formatCode="0.000%"/>
    <numFmt numFmtId="171" formatCode="&quot;$&quot;#,##0.0000_);[Red]\(&quot;$&quot;#,##0.0000\)"/>
    <numFmt numFmtId="172" formatCode="0.000"/>
    <numFmt numFmtId="173" formatCode="#,##0.000"/>
    <numFmt numFmtId="174" formatCode="&quot;$&quot;#,##0.00"/>
    <numFmt numFmtId="175" formatCode="#,##0.0"/>
    <numFmt numFmtId="176" formatCode="&quot;$&quot;#,##0.00000"/>
    <numFmt numFmtId="177" formatCode="0.0"/>
  </numFmts>
  <fonts count="13" x14ac:knownFonts="1">
    <font>
      <sz val="11"/>
      <color theme="1"/>
      <name val="Calibri"/>
      <family val="2"/>
      <scheme val="minor"/>
    </font>
    <font>
      <sz val="11"/>
      <color rgb="FFFF0000"/>
      <name val="Calibri"/>
      <family val="2"/>
      <scheme val="minor"/>
    </font>
    <font>
      <sz val="11"/>
      <color rgb="FF0070C0"/>
      <name val="Calibri"/>
      <family val="2"/>
      <scheme val="minor"/>
    </font>
    <font>
      <sz val="11"/>
      <name val="Calibri"/>
      <family val="2"/>
      <scheme val="minor"/>
    </font>
    <font>
      <sz val="10"/>
      <name val="Arial"/>
      <family val="2"/>
    </font>
    <font>
      <b/>
      <sz val="14"/>
      <color theme="1"/>
      <name val="Calibri"/>
      <family val="2"/>
      <scheme val="minor"/>
    </font>
    <font>
      <sz val="11"/>
      <color theme="1"/>
      <name val="Calibri"/>
      <family val="2"/>
      <scheme val="minor"/>
    </font>
    <font>
      <sz val="8"/>
      <name val="Calibri"/>
      <family val="2"/>
      <scheme val="minor"/>
    </font>
    <font>
      <b/>
      <sz val="9"/>
      <color indexed="81"/>
      <name val="Tahoma"/>
      <family val="2"/>
    </font>
    <font>
      <sz val="9"/>
      <color indexed="81"/>
      <name val="Tahoma"/>
      <family val="2"/>
    </font>
    <font>
      <sz val="11"/>
      <color rgb="FF7030A0"/>
      <name val="Calibri"/>
      <family val="2"/>
      <scheme val="minor"/>
    </font>
    <font>
      <u/>
      <sz val="11"/>
      <color theme="1"/>
      <name val="Calibri"/>
      <family val="2"/>
      <scheme val="minor"/>
    </font>
    <font>
      <b/>
      <sz val="11"/>
      <color theme="1"/>
      <name val="Calibri"/>
      <family val="2"/>
      <scheme val="minor"/>
    </font>
  </fonts>
  <fills count="7">
    <fill>
      <patternFill patternType="none"/>
    </fill>
    <fill>
      <patternFill patternType="gray125"/>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C000"/>
        <bgColor indexed="64"/>
      </patternFill>
    </fill>
  </fills>
  <borders count="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auto="1"/>
      </left>
      <right/>
      <top/>
      <bottom/>
      <diagonal/>
    </border>
    <border>
      <left style="medium">
        <color rgb="FF92D050"/>
      </left>
      <right style="medium">
        <color rgb="FF92D050"/>
      </right>
      <top style="medium">
        <color rgb="FF92D050"/>
      </top>
      <bottom style="medium">
        <color rgb="FF92D050"/>
      </bottom>
      <diagonal/>
    </border>
  </borders>
  <cellStyleXfs count="5">
    <xf numFmtId="0" fontId="0" fillId="0" borderId="0"/>
    <xf numFmtId="0" fontId="4" fillId="0" borderId="0"/>
    <xf numFmtId="43" fontId="4"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cellStyleXfs>
  <cellXfs count="184">
    <xf numFmtId="0" fontId="0" fillId="0" borderId="0" xfId="0"/>
    <xf numFmtId="0" fontId="2" fillId="0" borderId="0" xfId="0" applyFont="1"/>
    <xf numFmtId="0" fontId="0" fillId="0" borderId="0" xfId="0" applyAlignment="1">
      <alignment horizontal="right"/>
    </xf>
    <xf numFmtId="0" fontId="0" fillId="0" borderId="0" xfId="0" applyAlignment="1">
      <alignment horizontal="right" wrapText="1"/>
    </xf>
    <xf numFmtId="2" fontId="0" fillId="0" borderId="0" xfId="0" applyNumberFormat="1"/>
    <xf numFmtId="3" fontId="1" fillId="0" borderId="0" xfId="0" applyNumberFormat="1" applyFont="1"/>
    <xf numFmtId="3" fontId="0" fillId="0" borderId="0" xfId="0" applyNumberFormat="1"/>
    <xf numFmtId="3" fontId="3" fillId="0" borderId="0" xfId="0" applyNumberFormat="1" applyFont="1"/>
    <xf numFmtId="3" fontId="2" fillId="0" borderId="0" xfId="0" applyNumberFormat="1" applyFont="1"/>
    <xf numFmtId="3" fontId="0" fillId="0" borderId="0" xfId="0" applyNumberFormat="1" applyFill="1"/>
    <xf numFmtId="0" fontId="0" fillId="0" borderId="0" xfId="0" applyFill="1"/>
    <xf numFmtId="0" fontId="5" fillId="0" borderId="0" xfId="0" applyFont="1"/>
    <xf numFmtId="0" fontId="0" fillId="0" borderId="0" xfId="0" applyAlignment="1">
      <alignment horizontal="left" wrapText="1"/>
    </xf>
    <xf numFmtId="0" fontId="2" fillId="0" borderId="0" xfId="0" applyFont="1" applyFill="1"/>
    <xf numFmtId="3" fontId="2" fillId="0" borderId="0" xfId="0" applyNumberFormat="1" applyFont="1" applyFill="1"/>
    <xf numFmtId="43" fontId="0" fillId="0" borderId="0" xfId="3" applyFont="1"/>
    <xf numFmtId="0" fontId="2" fillId="0" borderId="0" xfId="0" applyFont="1" applyAlignment="1">
      <alignment horizontal="left"/>
    </xf>
    <xf numFmtId="1" fontId="0" fillId="0" borderId="0" xfId="0" applyNumberFormat="1"/>
    <xf numFmtId="0" fontId="3" fillId="0" borderId="0" xfId="0" applyFont="1"/>
    <xf numFmtId="10" fontId="2" fillId="0" borderId="0" xfId="0" applyNumberFormat="1" applyFont="1"/>
    <xf numFmtId="164" fontId="2" fillId="0" borderId="0" xfId="4" applyNumberFormat="1" applyFont="1"/>
    <xf numFmtId="4" fontId="0" fillId="0" borderId="0" xfId="0" applyNumberFormat="1"/>
    <xf numFmtId="0" fontId="2" fillId="0" borderId="0" xfId="0" applyFont="1" applyAlignment="1">
      <alignment horizontal="right"/>
    </xf>
    <xf numFmtId="165" fontId="0" fillId="0" borderId="0" xfId="0" applyNumberFormat="1"/>
    <xf numFmtId="164" fontId="0" fillId="0" borderId="0" xfId="4" applyNumberFormat="1" applyFont="1"/>
    <xf numFmtId="0" fontId="3" fillId="0" borderId="0" xfId="0" applyFont="1" applyAlignment="1">
      <alignment horizontal="left"/>
    </xf>
    <xf numFmtId="0" fontId="0" fillId="0" borderId="0" xfId="0" applyAlignment="1">
      <alignment horizontal="left"/>
    </xf>
    <xf numFmtId="0" fontId="1" fillId="0" borderId="0" xfId="0" applyFont="1"/>
    <xf numFmtId="3" fontId="2" fillId="0" borderId="0" xfId="0" applyNumberFormat="1" applyFont="1" applyAlignment="1">
      <alignment horizontal="right"/>
    </xf>
    <xf numFmtId="1" fontId="2" fillId="0" borderId="0" xfId="0" applyNumberFormat="1" applyFont="1" applyFill="1"/>
    <xf numFmtId="1" fontId="1" fillId="0" borderId="0" xfId="0" applyNumberFormat="1" applyFont="1"/>
    <xf numFmtId="164" fontId="3" fillId="0" borderId="0" xfId="4" applyNumberFormat="1" applyFont="1"/>
    <xf numFmtId="0" fontId="3" fillId="0" borderId="0" xfId="0" applyFont="1" applyAlignment="1">
      <alignment horizontal="right"/>
    </xf>
    <xf numFmtId="0" fontId="0" fillId="0" borderId="0" xfId="0" applyAlignment="1">
      <alignment wrapText="1"/>
    </xf>
    <xf numFmtId="10" fontId="2" fillId="0" borderId="0" xfId="0" applyNumberFormat="1" applyFont="1" applyFill="1"/>
    <xf numFmtId="0" fontId="3" fillId="0" borderId="0" xfId="0" applyFont="1" applyFill="1"/>
    <xf numFmtId="0" fontId="0" fillId="0" borderId="0" xfId="0" applyFill="1" applyAlignment="1">
      <alignment horizontal="right" wrapText="1"/>
    </xf>
    <xf numFmtId="0" fontId="0" fillId="0" borderId="0" xfId="0" quotePrefix="1"/>
    <xf numFmtId="9" fontId="2" fillId="0" borderId="0" xfId="0" applyNumberFormat="1" applyFont="1"/>
    <xf numFmtId="0" fontId="1" fillId="0" borderId="0" xfId="0" applyFont="1" applyAlignment="1">
      <alignment horizontal="left"/>
    </xf>
    <xf numFmtId="166" fontId="3" fillId="0" borderId="0" xfId="0" applyNumberFormat="1" applyFont="1"/>
    <xf numFmtId="167" fontId="0" fillId="0" borderId="0" xfId="0" applyNumberFormat="1"/>
    <xf numFmtId="168" fontId="0" fillId="0" borderId="0" xfId="0" applyNumberFormat="1"/>
    <xf numFmtId="0" fontId="3" fillId="0" borderId="0" xfId="0" applyFont="1" applyAlignment="1">
      <alignment wrapText="1"/>
    </xf>
    <xf numFmtId="9" fontId="2" fillId="0" borderId="0" xfId="4" applyFont="1" applyFill="1"/>
    <xf numFmtId="3" fontId="10" fillId="0" borderId="0" xfId="0" applyNumberFormat="1" applyFont="1"/>
    <xf numFmtId="8" fontId="2" fillId="0" borderId="0" xfId="4" applyNumberFormat="1" applyFont="1" applyFill="1"/>
    <xf numFmtId="164" fontId="2" fillId="0" borderId="0" xfId="4" applyNumberFormat="1" applyFont="1" applyFill="1"/>
    <xf numFmtId="9" fontId="2" fillId="0" borderId="0" xfId="4" applyFont="1"/>
    <xf numFmtId="169" fontId="3" fillId="0" borderId="0" xfId="0" applyNumberFormat="1" applyFont="1"/>
    <xf numFmtId="3" fontId="10" fillId="0" borderId="0" xfId="3" applyNumberFormat="1" applyFont="1" applyFill="1"/>
    <xf numFmtId="165" fontId="3" fillId="0" borderId="0" xfId="3" applyNumberFormat="1" applyFont="1" applyFill="1"/>
    <xf numFmtId="165" fontId="3" fillId="0" borderId="0" xfId="0" applyNumberFormat="1" applyFont="1"/>
    <xf numFmtId="10" fontId="2" fillId="0" borderId="0" xfId="4" applyNumberFormat="1" applyFont="1" applyBorder="1"/>
    <xf numFmtId="0" fontId="0" fillId="3" borderId="0" xfId="0" applyFill="1"/>
    <xf numFmtId="3" fontId="2" fillId="3" borderId="0" xfId="0" applyNumberFormat="1" applyFont="1" applyFill="1"/>
    <xf numFmtId="0" fontId="2" fillId="3" borderId="0" xfId="0" applyFont="1" applyFill="1"/>
    <xf numFmtId="0" fontId="2" fillId="3" borderId="0" xfId="0" applyFont="1" applyFill="1" applyAlignment="1">
      <alignment horizontal="right"/>
    </xf>
    <xf numFmtId="164" fontId="3" fillId="3" borderId="0" xfId="4" applyNumberFormat="1" applyFont="1" applyFill="1" applyAlignment="1">
      <alignment horizontal="right"/>
    </xf>
    <xf numFmtId="3" fontId="3" fillId="3" borderId="0" xfId="0" applyNumberFormat="1" applyFont="1" applyFill="1"/>
    <xf numFmtId="164" fontId="3" fillId="3" borderId="0" xfId="4" applyNumberFormat="1" applyFont="1" applyFill="1" applyAlignment="1">
      <alignment horizontal="left"/>
    </xf>
    <xf numFmtId="4" fontId="2" fillId="3" borderId="0" xfId="0" applyNumberFormat="1" applyFont="1" applyFill="1"/>
    <xf numFmtId="14" fontId="2" fillId="0" borderId="0" xfId="0" applyNumberFormat="1" applyFont="1" applyAlignment="1">
      <alignment horizontal="right"/>
    </xf>
    <xf numFmtId="0" fontId="3" fillId="3" borderId="0" xfId="0" applyFont="1" applyFill="1" applyAlignment="1">
      <alignment horizontal="right"/>
    </xf>
    <xf numFmtId="3" fontId="0" fillId="0" borderId="7" xfId="0" quotePrefix="1" applyNumberFormat="1" applyBorder="1"/>
    <xf numFmtId="9" fontId="3" fillId="0" borderId="0" xfId="4" applyFont="1"/>
    <xf numFmtId="164" fontId="3" fillId="0" borderId="0" xfId="4" applyNumberFormat="1" applyFont="1" applyFill="1" applyAlignment="1">
      <alignment horizontal="left"/>
    </xf>
    <xf numFmtId="164" fontId="3" fillId="0" borderId="0" xfId="4" applyNumberFormat="1" applyFont="1" applyFill="1" applyAlignment="1">
      <alignment horizontal="right"/>
    </xf>
    <xf numFmtId="3" fontId="3" fillId="0" borderId="0" xfId="0" applyNumberFormat="1" applyFont="1" applyFill="1"/>
    <xf numFmtId="0" fontId="3" fillId="0" borderId="0" xfId="0" applyFont="1" applyFill="1" applyAlignment="1">
      <alignment horizontal="right"/>
    </xf>
    <xf numFmtId="3" fontId="0" fillId="3" borderId="0" xfId="0" applyNumberFormat="1" applyFill="1"/>
    <xf numFmtId="3" fontId="3" fillId="0" borderId="0" xfId="4" applyNumberFormat="1" applyFont="1" applyFill="1" applyBorder="1"/>
    <xf numFmtId="3" fontId="1" fillId="0" borderId="0" xfId="0" applyNumberFormat="1" applyFont="1" applyFill="1"/>
    <xf numFmtId="0" fontId="3" fillId="0" borderId="0" xfId="0" applyFont="1" applyFill="1" applyAlignment="1">
      <alignment horizontal="left"/>
    </xf>
    <xf numFmtId="4" fontId="3" fillId="0" borderId="0" xfId="4" applyNumberFormat="1" applyFont="1" applyFill="1"/>
    <xf numFmtId="171" fontId="0" fillId="0" borderId="0" xfId="0" applyNumberFormat="1"/>
    <xf numFmtId="172" fontId="0" fillId="0" borderId="0" xfId="0" applyNumberFormat="1"/>
    <xf numFmtId="0" fontId="2" fillId="0" borderId="1" xfId="0" applyFont="1" applyBorder="1"/>
    <xf numFmtId="0" fontId="2" fillId="0" borderId="3" xfId="0" applyFont="1" applyBorder="1"/>
    <xf numFmtId="0" fontId="2" fillId="0" borderId="5" xfId="0" applyFont="1" applyBorder="1"/>
    <xf numFmtId="1" fontId="0" fillId="0" borderId="0" xfId="4" applyNumberFormat="1" applyFont="1"/>
    <xf numFmtId="2" fontId="0" fillId="0" borderId="0" xfId="4" applyNumberFormat="1" applyFont="1"/>
    <xf numFmtId="10" fontId="0" fillId="0" borderId="7" xfId="4" quotePrefix="1" applyNumberFormat="1" applyFont="1" applyBorder="1"/>
    <xf numFmtId="4" fontId="2" fillId="0" borderId="0" xfId="3" applyNumberFormat="1" applyFont="1" applyFill="1"/>
    <xf numFmtId="0" fontId="1" fillId="4" borderId="0" xfId="0" applyFont="1" applyFill="1" applyBorder="1" applyAlignment="1">
      <alignment horizontal="left"/>
    </xf>
    <xf numFmtId="0" fontId="1" fillId="4" borderId="0" xfId="0" applyFont="1" applyFill="1" applyBorder="1"/>
    <xf numFmtId="0" fontId="2" fillId="0" borderId="0" xfId="0" applyFont="1" applyFill="1" applyBorder="1"/>
    <xf numFmtId="0" fontId="3" fillId="0" borderId="0" xfId="0" applyFont="1" applyFill="1" applyBorder="1"/>
    <xf numFmtId="0" fontId="3" fillId="0" borderId="0" xfId="0" applyFont="1" applyFill="1" applyBorder="1" applyAlignment="1">
      <alignment horizontal="left"/>
    </xf>
    <xf numFmtId="0" fontId="2" fillId="0" borderId="0" xfId="0" applyFont="1" applyFill="1" applyBorder="1" applyAlignment="1">
      <alignment horizontal="left"/>
    </xf>
    <xf numFmtId="0" fontId="0" fillId="0" borderId="0" xfId="0" applyFill="1" applyBorder="1"/>
    <xf numFmtId="3" fontId="2" fillId="0" borderId="0" xfId="0" applyNumberFormat="1" applyFont="1" applyFill="1" applyBorder="1"/>
    <xf numFmtId="3" fontId="10" fillId="0" borderId="0" xfId="0" applyNumberFormat="1" applyFont="1" applyFill="1" applyBorder="1"/>
    <xf numFmtId="3" fontId="0" fillId="0" borderId="0" xfId="0" quotePrefix="1" applyNumberFormat="1" applyFill="1" applyBorder="1"/>
    <xf numFmtId="10" fontId="0" fillId="0" borderId="0" xfId="4" quotePrefix="1" applyNumberFormat="1" applyFont="1" applyFill="1" applyBorder="1"/>
    <xf numFmtId="1" fontId="0" fillId="0" borderId="0" xfId="4" applyNumberFormat="1" applyFont="1" applyFill="1" applyBorder="1"/>
    <xf numFmtId="2" fontId="0" fillId="0" borderId="0" xfId="4" applyNumberFormat="1" applyFont="1" applyFill="1" applyBorder="1"/>
    <xf numFmtId="164" fontId="0" fillId="0" borderId="0" xfId="4" applyNumberFormat="1" applyFont="1" applyFill="1" applyBorder="1"/>
    <xf numFmtId="0" fontId="0" fillId="0" borderId="0" xfId="0" applyFill="1" applyBorder="1" applyAlignment="1">
      <alignment horizontal="left"/>
    </xf>
    <xf numFmtId="0" fontId="3" fillId="5" borderId="0" xfId="0" applyFont="1" applyFill="1"/>
    <xf numFmtId="8" fontId="0" fillId="0" borderId="0" xfId="0" applyNumberFormat="1"/>
    <xf numFmtId="0" fontId="0" fillId="0" borderId="3" xfId="0" applyBorder="1" applyAlignment="1">
      <alignment horizontal="left"/>
    </xf>
    <xf numFmtId="3" fontId="0" fillId="0" borderId="3" xfId="0" quotePrefix="1" applyNumberFormat="1" applyBorder="1"/>
    <xf numFmtId="0" fontId="0" fillId="0" borderId="0" xfId="0" applyBorder="1" applyAlignment="1">
      <alignment horizontal="left"/>
    </xf>
    <xf numFmtId="3" fontId="0" fillId="0" borderId="3" xfId="0" quotePrefix="1" applyNumberFormat="1" applyFill="1" applyBorder="1"/>
    <xf numFmtId="3" fontId="0" fillId="0" borderId="0" xfId="0" quotePrefix="1" applyNumberFormat="1" applyFill="1"/>
    <xf numFmtId="170" fontId="2" fillId="0" borderId="0" xfId="4" applyNumberFormat="1" applyFont="1" applyBorder="1"/>
    <xf numFmtId="0" fontId="2" fillId="0" borderId="0" xfId="0" applyFont="1" applyBorder="1"/>
    <xf numFmtId="0" fontId="0" fillId="0" borderId="0" xfId="0" applyBorder="1"/>
    <xf numFmtId="173" fontId="2" fillId="0" borderId="0" xfId="0" applyNumberFormat="1" applyFont="1" applyFill="1"/>
    <xf numFmtId="14" fontId="2" fillId="0" borderId="0" xfId="0" applyNumberFormat="1" applyFont="1" applyFill="1" applyAlignment="1">
      <alignment horizontal="right"/>
    </xf>
    <xf numFmtId="3" fontId="0" fillId="0" borderId="0" xfId="0" applyNumberFormat="1" applyAlignment="1">
      <alignment horizontal="left" wrapText="1"/>
    </xf>
    <xf numFmtId="0" fontId="0" fillId="3" borderId="0" xfId="0" applyFill="1" applyAlignment="1">
      <alignment horizontal="left" wrapText="1"/>
    </xf>
    <xf numFmtId="0" fontId="3" fillId="3" borderId="0" xfId="0" applyFont="1" applyFill="1" applyAlignment="1">
      <alignment horizontal="left" wrapText="1"/>
    </xf>
    <xf numFmtId="0" fontId="0" fillId="0" borderId="0" xfId="0" applyFill="1" applyAlignment="1">
      <alignment horizontal="left" wrapText="1"/>
    </xf>
    <xf numFmtId="0" fontId="3" fillId="0" borderId="0" xfId="0" applyFont="1" applyFill="1" applyAlignment="1">
      <alignment horizontal="left" wrapText="1"/>
    </xf>
    <xf numFmtId="0" fontId="3" fillId="2" borderId="0" xfId="0" applyFont="1" applyFill="1"/>
    <xf numFmtId="0" fontId="3" fillId="3" borderId="0" xfId="0" applyFont="1" applyFill="1"/>
    <xf numFmtId="4" fontId="3" fillId="0" borderId="0" xfId="3" applyNumberFormat="1" applyFont="1" applyFill="1"/>
    <xf numFmtId="14" fontId="3" fillId="0" borderId="0" xfId="0" applyNumberFormat="1" applyFont="1" applyFill="1" applyAlignment="1">
      <alignment horizontal="right"/>
    </xf>
    <xf numFmtId="3" fontId="1" fillId="2" borderId="0" xfId="0" applyNumberFormat="1" applyFont="1" applyFill="1"/>
    <xf numFmtId="0" fontId="2" fillId="0" borderId="0" xfId="0" applyFont="1" applyFill="1" applyAlignment="1">
      <alignment horizontal="left"/>
    </xf>
    <xf numFmtId="0" fontId="3" fillId="4" borderId="0" xfId="0" applyFont="1" applyFill="1" applyBorder="1" applyAlignment="1">
      <alignment horizontal="left"/>
    </xf>
    <xf numFmtId="0" fontId="1" fillId="2" borderId="0" xfId="0" applyFont="1" applyFill="1" applyBorder="1" applyAlignment="1">
      <alignment horizontal="left"/>
    </xf>
    <xf numFmtId="0" fontId="0" fillId="0" borderId="0" xfId="0" applyFill="1" applyAlignment="1">
      <alignment horizontal="right"/>
    </xf>
    <xf numFmtId="0" fontId="2" fillId="0" borderId="3" xfId="0" applyFont="1" applyFill="1" applyBorder="1"/>
    <xf numFmtId="164" fontId="3" fillId="0" borderId="0" xfId="4" applyNumberFormat="1" applyFont="1" applyFill="1"/>
    <xf numFmtId="3" fontId="3" fillId="0" borderId="0" xfId="0" quotePrefix="1" applyNumberFormat="1" applyFont="1" applyFill="1"/>
    <xf numFmtId="3" fontId="11" fillId="0" borderId="0" xfId="0" applyNumberFormat="1" applyFont="1"/>
    <xf numFmtId="8" fontId="0" fillId="0" borderId="0" xfId="0" applyNumberFormat="1" applyFill="1"/>
    <xf numFmtId="6" fontId="0" fillId="0" borderId="0" xfId="0" applyNumberFormat="1" applyFill="1"/>
    <xf numFmtId="1" fontId="2" fillId="0" borderId="8" xfId="0" applyNumberFormat="1" applyFont="1" applyBorder="1"/>
    <xf numFmtId="0" fontId="0" fillId="2" borderId="0" xfId="0" applyFill="1" applyBorder="1"/>
    <xf numFmtId="0" fontId="3" fillId="2" borderId="0" xfId="0" applyFont="1" applyFill="1" applyBorder="1" applyAlignment="1">
      <alignment horizontal="left"/>
    </xf>
    <xf numFmtId="3" fontId="0" fillId="2" borderId="3" xfId="0" quotePrefix="1" applyNumberFormat="1" applyFill="1" applyBorder="1"/>
    <xf numFmtId="3" fontId="0" fillId="2" borderId="0" xfId="0" quotePrefix="1" applyNumberFormat="1" applyFill="1" applyBorder="1"/>
    <xf numFmtId="3" fontId="0" fillId="2" borderId="0" xfId="0" quotePrefix="1" applyNumberFormat="1" applyFill="1"/>
    <xf numFmtId="2" fontId="0" fillId="2" borderId="0" xfId="4" applyNumberFormat="1" applyFont="1" applyFill="1"/>
    <xf numFmtId="0" fontId="0" fillId="0" borderId="0" xfId="0" applyBorder="1" applyAlignment="1">
      <alignment horizontal="right" wrapText="1"/>
    </xf>
    <xf numFmtId="2" fontId="2" fillId="0" borderId="0" xfId="0" applyNumberFormat="1" applyFont="1" applyBorder="1"/>
    <xf numFmtId="2" fontId="0" fillId="0" borderId="0" xfId="0" applyNumberFormat="1" applyBorder="1"/>
    <xf numFmtId="0" fontId="0" fillId="0" borderId="0" xfId="0" applyBorder="1" applyAlignment="1">
      <alignment horizontal="right"/>
    </xf>
    <xf numFmtId="4" fontId="0" fillId="0" borderId="0" xfId="0" applyNumberFormat="1" applyBorder="1"/>
    <xf numFmtId="1" fontId="3" fillId="0" borderId="0" xfId="0" applyNumberFormat="1" applyFont="1" applyBorder="1"/>
    <xf numFmtId="3" fontId="0" fillId="0" borderId="0" xfId="0" applyNumberFormat="1" applyBorder="1"/>
    <xf numFmtId="9" fontId="2" fillId="0" borderId="0" xfId="4" applyNumberFormat="1" applyFont="1" applyFill="1"/>
    <xf numFmtId="2" fontId="2" fillId="0" borderId="0" xfId="0" applyNumberFormat="1" applyFont="1" applyFill="1" applyBorder="1"/>
    <xf numFmtId="2" fontId="0" fillId="0" borderId="0" xfId="0" applyNumberFormat="1" applyFill="1" applyBorder="1"/>
    <xf numFmtId="4" fontId="0" fillId="0" borderId="0" xfId="0" applyNumberFormat="1" applyFill="1" applyBorder="1"/>
    <xf numFmtId="170" fontId="2" fillId="0" borderId="0" xfId="0" applyNumberFormat="1" applyFont="1" applyBorder="1"/>
    <xf numFmtId="0" fontId="12" fillId="0" borderId="0" xfId="0" applyFont="1"/>
    <xf numFmtId="174" fontId="0" fillId="0" borderId="0" xfId="0" applyNumberFormat="1" applyAlignment="1">
      <alignment horizontal="left"/>
    </xf>
    <xf numFmtId="170" fontId="2" fillId="0" borderId="0" xfId="4" applyNumberFormat="1" applyFont="1"/>
    <xf numFmtId="2" fontId="0" fillId="0" borderId="0" xfId="0" applyNumberFormat="1" applyFill="1" applyBorder="1" applyAlignment="1">
      <alignment horizontal="right"/>
    </xf>
    <xf numFmtId="0" fontId="0" fillId="0" borderId="0" xfId="0" applyFill="1" applyBorder="1" applyAlignment="1">
      <alignment horizontal="right" wrapText="1"/>
    </xf>
    <xf numFmtId="175" fontId="0" fillId="0" borderId="0" xfId="0" applyNumberFormat="1"/>
    <xf numFmtId="175" fontId="2" fillId="0" borderId="0" xfId="0" applyNumberFormat="1" applyFont="1"/>
    <xf numFmtId="3" fontId="1" fillId="3" borderId="0" xfId="0" applyNumberFormat="1" applyFont="1" applyFill="1"/>
    <xf numFmtId="0" fontId="3" fillId="0" borderId="0" xfId="0" applyFont="1" applyBorder="1"/>
    <xf numFmtId="0" fontId="1" fillId="0" borderId="0" xfId="0" applyFont="1" applyBorder="1"/>
    <xf numFmtId="0" fontId="12" fillId="0" borderId="0" xfId="0" applyFont="1" applyBorder="1"/>
    <xf numFmtId="0" fontId="12" fillId="6" borderId="0" xfId="0" applyFont="1" applyFill="1"/>
    <xf numFmtId="0" fontId="0" fillId="6" borderId="0" xfId="0" applyFill="1"/>
    <xf numFmtId="0" fontId="12" fillId="2" borderId="0" xfId="0" applyFont="1" applyFill="1"/>
    <xf numFmtId="0" fontId="0" fillId="2" borderId="0" xfId="0" applyFill="1"/>
    <xf numFmtId="10" fontId="3" fillId="0" borderId="4" xfId="4" applyNumberFormat="1" applyFont="1" applyBorder="1"/>
    <xf numFmtId="10" fontId="2" fillId="0" borderId="4" xfId="4" applyNumberFormat="1" applyFont="1" applyFill="1" applyBorder="1"/>
    <xf numFmtId="10" fontId="2" fillId="0" borderId="4" xfId="4" applyNumberFormat="1" applyFont="1" applyBorder="1"/>
    <xf numFmtId="10" fontId="2" fillId="0" borderId="6" xfId="4" applyNumberFormat="1" applyFont="1" applyFill="1" applyBorder="1"/>
    <xf numFmtId="164" fontId="0" fillId="0" borderId="0" xfId="4" applyNumberFormat="1" applyFont="1" applyFill="1"/>
    <xf numFmtId="10" fontId="0" fillId="0" borderId="0" xfId="4" applyNumberFormat="1" applyFont="1"/>
    <xf numFmtId="176" fontId="0" fillId="0" borderId="0" xfId="0" applyNumberFormat="1"/>
    <xf numFmtId="176" fontId="12" fillId="0" borderId="0" xfId="0" applyNumberFormat="1" applyFont="1"/>
    <xf numFmtId="176" fontId="0" fillId="0" borderId="0" xfId="0" applyNumberFormat="1" applyAlignment="1">
      <alignment horizontal="right"/>
    </xf>
    <xf numFmtId="176" fontId="2" fillId="0" borderId="0" xfId="0" applyNumberFormat="1" applyFont="1"/>
    <xf numFmtId="176" fontId="2" fillId="0" borderId="0" xfId="0" applyNumberFormat="1" applyFont="1" applyAlignment="1">
      <alignment horizontal="right"/>
    </xf>
    <xf numFmtId="176" fontId="1" fillId="0" borderId="0" xfId="0" applyNumberFormat="1" applyFont="1"/>
    <xf numFmtId="0" fontId="1" fillId="3" borderId="0" xfId="0" applyFont="1" applyFill="1"/>
    <xf numFmtId="177" fontId="1" fillId="0" borderId="0" xfId="0" applyNumberFormat="1" applyFont="1"/>
    <xf numFmtId="10" fontId="3" fillId="0" borderId="2" xfId="4" applyNumberFormat="1" applyFont="1" applyBorder="1"/>
    <xf numFmtId="0" fontId="0" fillId="0" borderId="0" xfId="0" quotePrefix="1" applyAlignment="1">
      <alignment horizontal="right"/>
    </xf>
    <xf numFmtId="2" fontId="3" fillId="0" borderId="0" xfId="0" applyNumberFormat="1" applyFont="1"/>
    <xf numFmtId="0" fontId="0" fillId="0" borderId="0" xfId="0" applyFill="1" applyAlignment="1">
      <alignment horizontal="left"/>
    </xf>
    <xf numFmtId="174" fontId="0" fillId="0" borderId="0" xfId="0" applyNumberFormat="1" applyFill="1" applyAlignment="1">
      <alignment horizontal="left"/>
    </xf>
  </cellXfs>
  <cellStyles count="5">
    <cellStyle name="Comma" xfId="3" builtinId="3"/>
    <cellStyle name="Comma 2" xfId="2" xr:uid="{00000000-0005-0000-0000-000000000000}"/>
    <cellStyle name="Normal" xfId="0" builtinId="0"/>
    <cellStyle name="Normal 2" xfId="1" xr:uid="{00000000-0005-0000-0000-000002000000}"/>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ctrlProps/ctrlProp1.xml><?xml version="1.0" encoding="utf-8"?>
<formControlPr xmlns="http://schemas.microsoft.com/office/spreadsheetml/2009/9/main" objectType="Spin" dx="31" fmlaLink="$E$4" max="5" min="1" page="10" val="3"/>
</file>

<file path=xl/ctrlProps/ctrlProp2.xml><?xml version="1.0" encoding="utf-8"?>
<formControlPr xmlns="http://schemas.microsoft.com/office/spreadsheetml/2009/9/main" objectType="Spin" dx="31" fmlaLink="$C$7" max="500" min="1" page="10"/>
</file>

<file path=xl/ctrlProps/ctrlProp3.xml><?xml version="1.0" encoding="utf-8"?>
<formControlPr xmlns="http://schemas.microsoft.com/office/spreadsheetml/2009/9/main" objectType="Spin" dx="31" fmlaLink="SSSModel!$C$7" max="500" min="1" page="1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12700</xdr:colOff>
          <xdr:row>3</xdr:row>
          <xdr:rowOff>0</xdr:rowOff>
        </xdr:from>
        <xdr:to>
          <xdr:col>5</xdr:col>
          <xdr:colOff>228600</xdr:colOff>
          <xdr:row>4</xdr:row>
          <xdr:rowOff>19050</xdr:rowOff>
        </xdr:to>
        <xdr:sp macro="" textlink="">
          <xdr:nvSpPr>
            <xdr:cNvPr id="54273" name="Spinner 1" hidden="1">
              <a:extLst>
                <a:ext uri="{63B3BB69-23CF-44E3-9099-C40C66FF867C}">
                  <a14:compatExt spid="_x0000_s54273"/>
                </a:ext>
                <a:ext uri="{FF2B5EF4-FFF2-40B4-BE49-F238E27FC236}">
                  <a16:creationId xmlns:a16="http://schemas.microsoft.com/office/drawing/2014/main" id="{00000000-0008-0000-0200-000001D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0</xdr:rowOff>
        </xdr:from>
        <xdr:to>
          <xdr:col>3</xdr:col>
          <xdr:colOff>228600</xdr:colOff>
          <xdr:row>7</xdr:row>
          <xdr:rowOff>31750</xdr:rowOff>
        </xdr:to>
        <xdr:sp macro="" textlink="">
          <xdr:nvSpPr>
            <xdr:cNvPr id="54275" name="Spinner 3" hidden="1">
              <a:extLst>
                <a:ext uri="{63B3BB69-23CF-44E3-9099-C40C66FF867C}">
                  <a14:compatExt spid="_x0000_s54275"/>
                </a:ext>
                <a:ext uri="{FF2B5EF4-FFF2-40B4-BE49-F238E27FC236}">
                  <a16:creationId xmlns:a16="http://schemas.microsoft.com/office/drawing/2014/main" id="{00000000-0008-0000-0200-000003D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21</xdr:col>
          <xdr:colOff>412750</xdr:colOff>
          <xdr:row>0</xdr:row>
          <xdr:rowOff>31750</xdr:rowOff>
        </xdr:from>
        <xdr:to>
          <xdr:col>21</xdr:col>
          <xdr:colOff>622300</xdr:colOff>
          <xdr:row>0</xdr:row>
          <xdr:rowOff>228600</xdr:rowOff>
        </xdr:to>
        <xdr:sp macro="" textlink="">
          <xdr:nvSpPr>
            <xdr:cNvPr id="68609" name="Spinner 1" hidden="1">
              <a:extLst>
                <a:ext uri="{63B3BB69-23CF-44E3-9099-C40C66FF867C}">
                  <a14:compatExt spid="_x0000_s68609"/>
                </a:ext>
                <a:ext uri="{FF2B5EF4-FFF2-40B4-BE49-F238E27FC236}">
                  <a16:creationId xmlns:a16="http://schemas.microsoft.com/office/drawing/2014/main" id="{00000000-0008-0000-0500-0000010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CFC\Current_Files\KPIs%20-%202013%20MONTHLY%20PERFORMANCE%20REPORTS\03-2013\GL_LGE%20and%20KU%20Fuel%20Accounts%20-%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Projects\0226_AMIBusinessCase\Temp_StuWork\LGE_AMS_BusinessModel%20FINAL%20DRAFT_SAW.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 New Version"/>
      <sheetName val="Macro1"/>
    </sheetNames>
    <sheetDataSet>
      <sheetData sheetId="0">
        <row r="4">
          <cell r="K4" t="str">
            <v>01-Mar-13</v>
          </cell>
        </row>
      </sheetData>
      <sheetData sheetId="1">
        <row r="131">
          <cell r="A131" t="str">
            <v>Recover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puts &gt;"/>
      <sheetName val="General Inputs"/>
      <sheetName val="System Attributes"/>
      <sheetName val="AMS Benefit Inputs"/>
      <sheetName val="AMS Cost Inputs"/>
      <sheetName val="Benefits &gt;"/>
      <sheetName val="AMSBenefits"/>
      <sheetName val="Costs &gt;"/>
      <sheetName val="AMSCosts"/>
      <sheetName val="Timing &gt;"/>
      <sheetName val="Deployment Schedule"/>
      <sheetName val="Outputs &gt;"/>
      <sheetName val="Company Summary"/>
      <sheetName val="LGE Electric Summary"/>
      <sheetName val="LGE Gas Summary"/>
      <sheetName val="KU"/>
      <sheetName val="ODP"/>
      <sheetName val="CEM Inputs"/>
    </sheetNames>
    <sheetDataSet>
      <sheetData sheetId="0" refreshError="1"/>
      <sheetData sheetId="1" refreshError="1"/>
      <sheetData sheetId="2">
        <row r="17">
          <cell r="E17">
            <v>2018</v>
          </cell>
        </row>
      </sheetData>
      <sheetData sheetId="3">
        <row r="25">
          <cell r="E25">
            <v>981929</v>
          </cell>
        </row>
        <row r="31">
          <cell r="E31">
            <v>1315977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trlProp" Target="../ctrlProps/ctrlProp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EBB1D-5A88-42B9-BE4C-BA320C55C18B}">
  <dimension ref="A2:P64"/>
  <sheetViews>
    <sheetView tabSelected="1" workbookViewId="0">
      <selection activeCell="I2" sqref="I2"/>
    </sheetView>
  </sheetViews>
  <sheetFormatPr defaultRowHeight="14.5" x14ac:dyDescent="0.35"/>
  <cols>
    <col min="1" max="1" width="23.7265625" customWidth="1"/>
    <col min="2" max="7" width="16.453125" customWidth="1"/>
    <col min="8" max="8" width="1.81640625" bestFit="1" customWidth="1"/>
    <col min="9" max="9" width="23.7265625" customWidth="1"/>
    <col min="10" max="15" width="16.453125" customWidth="1"/>
  </cols>
  <sheetData>
    <row r="2" spans="1:16" x14ac:dyDescent="0.35">
      <c r="A2" s="161" t="s">
        <v>247</v>
      </c>
      <c r="B2" s="162"/>
      <c r="C2" s="162"/>
      <c r="D2" s="162"/>
      <c r="E2" s="162"/>
      <c r="F2" s="162"/>
      <c r="G2" s="162"/>
      <c r="I2" s="163" t="s">
        <v>248</v>
      </c>
      <c r="J2" s="164"/>
      <c r="K2" s="164"/>
      <c r="L2" s="164"/>
      <c r="M2" s="164"/>
      <c r="N2" s="164"/>
      <c r="O2" s="164"/>
      <c r="P2" s="10"/>
    </row>
    <row r="3" spans="1:16" x14ac:dyDescent="0.35">
      <c r="A3" s="150" t="s">
        <v>242</v>
      </c>
      <c r="I3" s="150" t="s">
        <v>242</v>
      </c>
    </row>
    <row r="5" spans="1:16" x14ac:dyDescent="0.35">
      <c r="A5" s="150" t="s">
        <v>226</v>
      </c>
      <c r="I5" s="150" t="s">
        <v>226</v>
      </c>
    </row>
    <row r="6" spans="1:16" x14ac:dyDescent="0.35">
      <c r="A6" t="s">
        <v>223</v>
      </c>
      <c r="B6" t="s">
        <v>227</v>
      </c>
      <c r="I6" t="s">
        <v>223</v>
      </c>
      <c r="J6" t="s">
        <v>227</v>
      </c>
    </row>
    <row r="7" spans="1:16" x14ac:dyDescent="0.35">
      <c r="B7" s="26" t="s">
        <v>212</v>
      </c>
      <c r="C7" s="26">
        <v>2022</v>
      </c>
      <c r="D7" s="26">
        <v>2023</v>
      </c>
      <c r="J7" s="26" t="s">
        <v>212</v>
      </c>
      <c r="K7" s="26">
        <v>2024</v>
      </c>
      <c r="L7" s="26">
        <v>2025</v>
      </c>
    </row>
    <row r="8" spans="1:16" x14ac:dyDescent="0.35">
      <c r="A8" t="s">
        <v>224</v>
      </c>
      <c r="B8" s="151">
        <v>22.938440781952423</v>
      </c>
      <c r="C8" s="151">
        <v>23.847477215313305</v>
      </c>
      <c r="D8" s="151">
        <v>23.919912065197636</v>
      </c>
      <c r="H8">
        <v>1</v>
      </c>
      <c r="I8" t="s">
        <v>224</v>
      </c>
      <c r="J8" s="151">
        <f ca="1">AVERAGE(OFFSET(Market!$B$4,0,$H8,2,1))</f>
        <v>29.0543788133178</v>
      </c>
      <c r="K8" s="151">
        <f ca="1">(OFFSET(Market!$B$4,K$7-Market!$B$4,$H8)+NPV(SSSModel!$C$2,OFFSET(Market!$B$4,K$7-Market!$B$4+1,$H8,19,1)))/(1+PV(SSSModel!$C$2,19,-1))</f>
        <v>30.514913491841508</v>
      </c>
      <c r="L8" s="151">
        <f ca="1">(OFFSET(Market!$B$4,L$7-Market!$B$4,$H8)+NPV(SSSModel!$C$2,OFFSET(Market!$B$4,L$7-Market!$B$4+1,$H8,19,1)))/(1+PV(SSSModel!$C$2,19,-1))</f>
        <v>30.896683736042895</v>
      </c>
    </row>
    <row r="9" spans="1:16" x14ac:dyDescent="0.35">
      <c r="A9" t="s">
        <v>225</v>
      </c>
      <c r="B9" s="151">
        <v>23.191001538923565</v>
      </c>
      <c r="C9" s="151">
        <v>24.073746044025217</v>
      </c>
      <c r="D9" s="151">
        <v>24.141873798976018</v>
      </c>
      <c r="H9">
        <v>2</v>
      </c>
      <c r="I9" t="s">
        <v>225</v>
      </c>
      <c r="J9" s="151">
        <f ca="1">AVERAGE(OFFSET(Market!$B$4,0,$H9,2,1))</f>
        <v>29.33250663453952</v>
      </c>
      <c r="K9" s="151">
        <f ca="1">(OFFSET(Market!$B$4,K$7-Market!$B$4,$H9)+NPV(SSSModel!$C$2,OFFSET(Market!$B$4,K$7-Market!$B$4+1,$H9,19,1)))/(1+PV(SSSModel!$C$2,19,-1))</f>
        <v>30.88746749553151</v>
      </c>
      <c r="L9" s="151">
        <f ca="1">(OFFSET(Market!$B$4,L$7-Market!$B$4,$H9)+NPV(SSSModel!$C$2,OFFSET(Market!$B$4,L$7-Market!$B$4+1,$H9,19,1)))/(1+PV(SSSModel!$C$2,19,-1))</f>
        <v>31.278013392717117</v>
      </c>
    </row>
    <row r="10" spans="1:16" x14ac:dyDescent="0.35">
      <c r="A10" t="s">
        <v>10</v>
      </c>
      <c r="B10" s="151">
        <v>22.512895191486834</v>
      </c>
      <c r="C10" s="151">
        <v>23.709405541249865</v>
      </c>
      <c r="D10" s="151">
        <v>23.827511621254324</v>
      </c>
      <c r="H10">
        <v>3</v>
      </c>
      <c r="I10" t="s">
        <v>10</v>
      </c>
      <c r="J10" s="151">
        <f ca="1">AVERAGE(OFFSET(Market!$B$4,0,$H10,2,1))</f>
        <v>27.941763642983766</v>
      </c>
      <c r="K10" s="151">
        <f ca="1">(OFFSET(Market!$B$4,K$7-Market!$B$4,$H10)+NPV(SSSModel!$C$2,OFFSET(Market!$B$4,K$7-Market!$B$4+1,$H10,19,1)))/(1+PV(SSSModel!$C$2,19,-1))</f>
        <v>29.896114359120315</v>
      </c>
      <c r="L10" s="151">
        <f ca="1">(OFFSET(Market!$B$4,L$7-Market!$B$4,$H10)+NPV(SSSModel!$C$2,OFFSET(Market!$B$4,L$7-Market!$B$4+1,$H10,19,1)))/(1+PV(SSSModel!$C$2,19,-1))</f>
        <v>30.325168215034722</v>
      </c>
    </row>
    <row r="11" spans="1:16" x14ac:dyDescent="0.35">
      <c r="A11" t="s">
        <v>271</v>
      </c>
      <c r="B11" s="151">
        <v>22.038414927846855</v>
      </c>
      <c r="C11" s="151">
        <v>22.983763025320979</v>
      </c>
      <c r="D11" s="151">
        <v>23.074165309689445</v>
      </c>
      <c r="H11">
        <v>4</v>
      </c>
      <c r="I11" t="s">
        <v>271</v>
      </c>
      <c r="J11" s="151">
        <f ca="1">AVERAGE(OFFSET(Market!$B$4,0,$H11,2,1))</f>
        <v>28.053484494840831</v>
      </c>
      <c r="K11" s="151">
        <f ca="1">(OFFSET(Market!$B$4,K$7-Market!$B$4,$H11)+NPV(SSSModel!$C$2,OFFSET(Market!$B$4,K$7-Market!$B$4+1,$H11,19,1)))/(1+PV(SSSModel!$C$2,19,-1))</f>
        <v>30.2723594578326</v>
      </c>
      <c r="L11" s="151">
        <f ca="1">(OFFSET(Market!$B$4,L$7-Market!$B$4,$H11)+NPV(SSSModel!$C$2,OFFSET(Market!$B$4,L$7-Market!$B$4+1,$H11,19,1)))/(1+PV(SSSModel!$C$2,19,-1))</f>
        <v>30.739384025324387</v>
      </c>
    </row>
    <row r="12" spans="1:16" x14ac:dyDescent="0.35">
      <c r="M12" s="10"/>
      <c r="N12" s="10"/>
      <c r="O12" s="10"/>
    </row>
    <row r="13" spans="1:16" x14ac:dyDescent="0.35">
      <c r="A13" t="s">
        <v>228</v>
      </c>
      <c r="B13" t="s">
        <v>244</v>
      </c>
      <c r="I13" t="s">
        <v>228</v>
      </c>
      <c r="J13" t="str">
        <f>"QF Avoided Capacity, "&amp;SSSModel!$C$9&amp;" Need"</f>
        <v>QF Avoided Capacity, 2032 Need</v>
      </c>
      <c r="M13" s="10"/>
      <c r="N13" s="10"/>
      <c r="O13" s="10"/>
    </row>
    <row r="14" spans="1:16" x14ac:dyDescent="0.35">
      <c r="B14" s="26" t="s">
        <v>212</v>
      </c>
      <c r="C14" s="26">
        <v>2022</v>
      </c>
      <c r="D14" s="26">
        <v>2023</v>
      </c>
      <c r="J14" s="26" t="str">
        <f>J7</f>
        <v>2-Year PPA</v>
      </c>
      <c r="K14" s="26">
        <f t="shared" ref="K14:L14" si="0">K7</f>
        <v>2024</v>
      </c>
      <c r="L14" s="26">
        <f t="shared" si="0"/>
        <v>2025</v>
      </c>
      <c r="M14" s="10"/>
      <c r="N14" s="182"/>
      <c r="O14" s="182"/>
    </row>
    <row r="15" spans="1:16" x14ac:dyDescent="0.35">
      <c r="A15" t="s">
        <v>224</v>
      </c>
      <c r="B15" s="151">
        <v>0</v>
      </c>
      <c r="C15" s="151">
        <v>15.614739806525451</v>
      </c>
      <c r="D15" s="151">
        <v>17.289665622473883</v>
      </c>
      <c r="H15">
        <f>H8</f>
        <v>1</v>
      </c>
      <c r="I15" t="str">
        <f>I8</f>
        <v>Solar: Single-Axis Tracking</v>
      </c>
      <c r="J15" s="151">
        <v>0</v>
      </c>
      <c r="K15" s="151">
        <f ca="1">-PMT(SSSModel!$C$2,20,NPV(SSSModel!$C$2,OFFSET(Market!$W$4,K$14-Market!$B$4,$H15-1,20)))</f>
        <v>16.229194972251307</v>
      </c>
      <c r="L15" s="151">
        <f ca="1">-PMT(SSSModel!$C$2,20,NPV(SSSModel!$C$2,OFFSET(Market!$W$4,L$14-Market!$B$4,$H15-1,20)))</f>
        <v>18.310513848269117</v>
      </c>
      <c r="M15" s="183"/>
      <c r="N15" s="183"/>
      <c r="O15" s="183"/>
    </row>
    <row r="16" spans="1:16" x14ac:dyDescent="0.35">
      <c r="A16" t="s">
        <v>225</v>
      </c>
      <c r="B16" s="151">
        <v>0</v>
      </c>
      <c r="C16" s="151">
        <v>18.803605045507819</v>
      </c>
      <c r="D16" s="151">
        <v>20.820586686819411</v>
      </c>
      <c r="H16">
        <f t="shared" ref="H16:H18" si="1">H9</f>
        <v>2</v>
      </c>
      <c r="I16" t="str">
        <f>I9</f>
        <v>Solar: Fixed Tilt</v>
      </c>
      <c r="J16" s="151">
        <v>0</v>
      </c>
      <c r="K16" s="151">
        <f ca="1">-PMT(SSSModel!$C$2,20,NPV(SSSModel!$C$2,OFFSET(Market!$W$4,K$14-Market!$B$4,$H16-1,20)))</f>
        <v>19.54354515322915</v>
      </c>
      <c r="L16" s="151">
        <f ca="1">-PMT(SSSModel!$C$2,20,NPV(SSSModel!$C$2,OFFSET(Market!$W$4,L$14-Market!$B$4,$H16-1,20)))</f>
        <v>22.049914045911184</v>
      </c>
      <c r="M16" s="183"/>
      <c r="N16" s="183"/>
      <c r="O16" s="183"/>
    </row>
    <row r="17" spans="1:15" x14ac:dyDescent="0.35">
      <c r="A17" t="s">
        <v>10</v>
      </c>
      <c r="B17" s="151">
        <v>0</v>
      </c>
      <c r="C17" s="151">
        <v>12.314440889477423</v>
      </c>
      <c r="D17" s="151">
        <v>13.635357869863936</v>
      </c>
      <c r="H17">
        <f t="shared" si="1"/>
        <v>3</v>
      </c>
      <c r="I17" t="str">
        <f>I10</f>
        <v>Wind</v>
      </c>
      <c r="J17" s="151">
        <v>0</v>
      </c>
      <c r="K17" s="151">
        <f ca="1">-PMT(SSSModel!$C$2,20,NPV(SSSModel!$C$2,OFFSET(Market!$W$4,K$14-Market!$B$4,$H17-1,20)))</f>
        <v>12.799026089827857</v>
      </c>
      <c r="L17" s="151">
        <f ca="1">-PMT(SSSModel!$C$2,20,NPV(SSSModel!$C$2,OFFSET(Market!$W$4,L$14-Market!$B$4,$H17-1,20)))</f>
        <v>14.440441738660123</v>
      </c>
      <c r="M17" s="183"/>
      <c r="N17" s="183"/>
      <c r="O17" s="183"/>
    </row>
    <row r="18" spans="1:15" x14ac:dyDescent="0.35">
      <c r="A18" t="s">
        <v>271</v>
      </c>
      <c r="B18" s="151">
        <v>0</v>
      </c>
      <c r="C18" s="151">
        <v>10.889180306201425</v>
      </c>
      <c r="D18" s="151">
        <v>12.057215728844334</v>
      </c>
      <c r="H18">
        <f t="shared" si="1"/>
        <v>4</v>
      </c>
      <c r="I18" t="str">
        <f>I11</f>
        <v>Other Tech</v>
      </c>
      <c r="J18" s="151">
        <v>0</v>
      </c>
      <c r="K18" s="151">
        <f ca="1">-PMT(SSSModel!$C$2,20,NPV(SSSModel!$C$2,OFFSET(Market!$W$4,K$14-Market!$B$4,$H18-1,20)))</f>
        <v>11.317680119363189</v>
      </c>
      <c r="L18" s="151">
        <f ca="1">-PMT(SSSModel!$C$2,20,NPV(SSSModel!$C$2,OFFSET(Market!$W$4,L$14-Market!$B$4,$H18-1,20)))</f>
        <v>12.769120027839097</v>
      </c>
      <c r="M18" s="183"/>
      <c r="N18" s="183"/>
      <c r="O18" s="183"/>
    </row>
    <row r="19" spans="1:15" x14ac:dyDescent="0.35">
      <c r="M19" s="10"/>
      <c r="N19" s="10"/>
      <c r="O19" s="10"/>
    </row>
    <row r="20" spans="1:15" x14ac:dyDescent="0.35">
      <c r="A20" t="s">
        <v>229</v>
      </c>
      <c r="B20" t="s">
        <v>230</v>
      </c>
      <c r="I20" t="s">
        <v>229</v>
      </c>
      <c r="J20" t="s">
        <v>230</v>
      </c>
      <c r="M20" s="10"/>
      <c r="N20" s="10"/>
      <c r="O20" s="10"/>
    </row>
    <row r="21" spans="1:15" x14ac:dyDescent="0.35">
      <c r="B21" s="26" t="s">
        <v>212</v>
      </c>
      <c r="C21" s="26" t="s">
        <v>231</v>
      </c>
      <c r="D21" s="26"/>
      <c r="J21" s="26" t="str">
        <f>J7</f>
        <v>2-Year PPA</v>
      </c>
      <c r="K21" s="26" t="str">
        <f>K14&amp;"/"&amp;L14&amp;" AC Rate"</f>
        <v>2024/2025 AC Rate</v>
      </c>
      <c r="L21" s="26"/>
      <c r="M21" s="182"/>
      <c r="N21" s="182"/>
      <c r="O21" s="10"/>
    </row>
    <row r="22" spans="1:15" x14ac:dyDescent="0.35">
      <c r="A22" t="s">
        <v>224</v>
      </c>
      <c r="B22" s="151">
        <v>22.938440781952423</v>
      </c>
      <c r="C22" s="151">
        <v>40.335897354755133</v>
      </c>
      <c r="D22" s="151"/>
      <c r="I22" t="str">
        <f>I8</f>
        <v>Solar: Single-Axis Tracking</v>
      </c>
      <c r="J22" s="151">
        <f ca="1">J8+J15</f>
        <v>29.0543788133178</v>
      </c>
      <c r="K22" s="151">
        <f ca="1">AVERAGE(K8:L8)+AVERAGE(K15:L15)</f>
        <v>47.975653024202416</v>
      </c>
      <c r="L22" s="151"/>
      <c r="M22" s="183"/>
      <c r="N22" s="183"/>
      <c r="O22" s="10"/>
    </row>
    <row r="23" spans="1:15" x14ac:dyDescent="0.35">
      <c r="A23" t="s">
        <v>225</v>
      </c>
      <c r="B23" s="151">
        <v>23.191001538923565</v>
      </c>
      <c r="C23" s="151">
        <v>43.919905787664234</v>
      </c>
      <c r="D23" s="151"/>
      <c r="I23" t="str">
        <f>I9</f>
        <v>Solar: Fixed Tilt</v>
      </c>
      <c r="J23" s="151">
        <f t="shared" ref="J23:J25" ca="1" si="2">J9+J16</f>
        <v>29.33250663453952</v>
      </c>
      <c r="K23" s="151">
        <f t="shared" ref="K23:K25" ca="1" si="3">AVERAGE(K9:L9)+AVERAGE(K16:L16)</f>
        <v>51.879470043694482</v>
      </c>
      <c r="L23" s="151"/>
      <c r="M23" s="10"/>
      <c r="N23" s="183"/>
      <c r="O23" s="10"/>
    </row>
    <row r="24" spans="1:15" x14ac:dyDescent="0.35">
      <c r="A24" t="s">
        <v>10</v>
      </c>
      <c r="B24" s="151">
        <v>22.512895191486834</v>
      </c>
      <c r="C24" s="151">
        <v>36.743357960922772</v>
      </c>
      <c r="D24" s="151"/>
      <c r="I24" t="str">
        <f>I10</f>
        <v>Wind</v>
      </c>
      <c r="J24" s="151">
        <f t="shared" ca="1" si="2"/>
        <v>27.941763642983766</v>
      </c>
      <c r="K24" s="151">
        <f t="shared" ca="1" si="3"/>
        <v>43.730375201321507</v>
      </c>
      <c r="L24" s="151"/>
      <c r="M24" s="10"/>
      <c r="N24" s="10"/>
      <c r="O24" s="10"/>
    </row>
    <row r="25" spans="1:15" x14ac:dyDescent="0.35">
      <c r="A25" t="s">
        <v>271</v>
      </c>
      <c r="B25" s="151">
        <v>22.038414927846855</v>
      </c>
      <c r="C25" s="151">
        <v>34.502162185028091</v>
      </c>
      <c r="I25" t="str">
        <f>I11</f>
        <v>Other Tech</v>
      </c>
      <c r="J25" s="151">
        <f t="shared" ca="1" si="2"/>
        <v>28.053484494840831</v>
      </c>
      <c r="K25" s="151">
        <f t="shared" ca="1" si="3"/>
        <v>42.549271815179637</v>
      </c>
      <c r="L25" s="151"/>
    </row>
    <row r="27" spans="1:15" x14ac:dyDescent="0.35">
      <c r="A27" s="150" t="s">
        <v>232</v>
      </c>
      <c r="B27" t="s">
        <v>214</v>
      </c>
      <c r="C27" t="s">
        <v>213</v>
      </c>
      <c r="I27" s="150" t="s">
        <v>232</v>
      </c>
      <c r="J27" t="s">
        <v>214</v>
      </c>
      <c r="K27" t="s">
        <v>213</v>
      </c>
    </row>
    <row r="28" spans="1:15" x14ac:dyDescent="0.35">
      <c r="A28" t="s">
        <v>233</v>
      </c>
      <c r="B28" s="152">
        <v>4.7480000000000001E-2</v>
      </c>
      <c r="C28" s="152">
        <v>2.7720000000000002E-2</v>
      </c>
      <c r="E28" s="152"/>
      <c r="I28" t="s">
        <v>233</v>
      </c>
      <c r="J28" s="152">
        <v>4.7480000000000001E-2</v>
      </c>
      <c r="K28" s="152">
        <v>2.7720000000000002E-2</v>
      </c>
      <c r="M28" s="152"/>
    </row>
    <row r="29" spans="1:15" x14ac:dyDescent="0.35">
      <c r="A29" t="s">
        <v>234</v>
      </c>
      <c r="B29" s="152">
        <v>6.4490000000000006E-2</v>
      </c>
      <c r="C29" s="152">
        <v>4.1390000000000003E-2</v>
      </c>
      <c r="E29" s="152"/>
      <c r="I29" t="s">
        <v>234</v>
      </c>
      <c r="J29" s="152">
        <v>6.4490000000000006E-2</v>
      </c>
      <c r="K29" s="152">
        <v>4.1390000000000003E-2</v>
      </c>
      <c r="M29" s="152"/>
    </row>
    <row r="30" spans="1:15" x14ac:dyDescent="0.35">
      <c r="B30" s="152"/>
      <c r="E30" s="152"/>
      <c r="J30" s="152"/>
      <c r="M30" s="152"/>
    </row>
    <row r="31" spans="1:15" x14ac:dyDescent="0.35">
      <c r="A31" t="s">
        <v>235</v>
      </c>
      <c r="B31" t="s">
        <v>236</v>
      </c>
      <c r="E31" t="s">
        <v>237</v>
      </c>
      <c r="I31" t="s">
        <v>235</v>
      </c>
      <c r="J31" t="s">
        <v>236</v>
      </c>
      <c r="M31" t="s">
        <v>237</v>
      </c>
    </row>
    <row r="32" spans="1:15" x14ac:dyDescent="0.35">
      <c r="B32" s="26" t="s">
        <v>212</v>
      </c>
      <c r="C32" s="26">
        <v>2022</v>
      </c>
      <c r="D32" s="26">
        <v>2023</v>
      </c>
      <c r="E32" s="26" t="s">
        <v>212</v>
      </c>
      <c r="F32" s="26">
        <v>2022</v>
      </c>
      <c r="G32" s="26">
        <v>2023</v>
      </c>
      <c r="J32" s="26" t="str">
        <f>J7</f>
        <v>2-Year PPA</v>
      </c>
      <c r="K32" s="26">
        <f>K7</f>
        <v>2024</v>
      </c>
      <c r="L32" s="26">
        <f>L7</f>
        <v>2025</v>
      </c>
      <c r="M32" s="26" t="str">
        <f>J7</f>
        <v>2-Year PPA</v>
      </c>
      <c r="N32" s="26">
        <f>K7</f>
        <v>2024</v>
      </c>
      <c r="O32" s="26">
        <f>L7</f>
        <v>2025</v>
      </c>
    </row>
    <row r="33" spans="1:15" x14ac:dyDescent="0.35">
      <c r="A33" t="s">
        <v>224</v>
      </c>
      <c r="B33" s="151">
        <v>24.027557950279522</v>
      </c>
      <c r="C33" s="151">
        <v>24.979755433496379</v>
      </c>
      <c r="D33" s="151">
        <v>25.055629490053217</v>
      </c>
      <c r="E33" s="151">
        <v>23.574294360428144</v>
      </c>
      <c r="F33" s="151">
        <v>24.508529283721789</v>
      </c>
      <c r="G33" s="151">
        <v>24.582972027644914</v>
      </c>
      <c r="I33" t="str">
        <f>I8</f>
        <v>Solar: Single-Axis Tracking</v>
      </c>
      <c r="J33" s="151">
        <f t="shared" ref="J33:L36" ca="1" si="4">J8*(1+$J$28)</f>
        <v>30.43388071937413</v>
      </c>
      <c r="K33" s="151">
        <f t="shared" ca="1" si="4"/>
        <v>31.963761584434142</v>
      </c>
      <c r="L33" s="151">
        <f t="shared" ca="1" si="4"/>
        <v>32.363658279830211</v>
      </c>
      <c r="M33" s="151">
        <f t="shared" ref="M33:O36" ca="1" si="5">J8*(1+$K$28)</f>
        <v>29.859766194022971</v>
      </c>
      <c r="N33" s="151">
        <f t="shared" ca="1" si="5"/>
        <v>31.360786893835353</v>
      </c>
      <c r="O33" s="151">
        <f t="shared" ca="1" si="5"/>
        <v>31.753139809206004</v>
      </c>
    </row>
    <row r="34" spans="1:15" x14ac:dyDescent="0.35">
      <c r="A34" t="s">
        <v>225</v>
      </c>
      <c r="B34" s="151">
        <v>24.292110291991655</v>
      </c>
      <c r="C34" s="151">
        <v>25.216767506195534</v>
      </c>
      <c r="D34" s="151">
        <v>25.288129966951399</v>
      </c>
      <c r="E34" s="151">
        <v>23.833856101582526</v>
      </c>
      <c r="F34" s="151">
        <v>24.741070284365595</v>
      </c>
      <c r="G34" s="151">
        <v>24.811086540683633</v>
      </c>
      <c r="I34" t="str">
        <f>I9</f>
        <v>Solar: Fixed Tilt</v>
      </c>
      <c r="J34" s="151">
        <f t="shared" ca="1" si="4"/>
        <v>30.725214049547457</v>
      </c>
      <c r="K34" s="151">
        <f t="shared" ca="1" si="4"/>
        <v>32.354004452219343</v>
      </c>
      <c r="L34" s="151">
        <f t="shared" ca="1" si="4"/>
        <v>32.763093468603323</v>
      </c>
      <c r="M34" s="151">
        <f t="shared" ca="1" si="5"/>
        <v>30.145603718448953</v>
      </c>
      <c r="N34" s="151">
        <f t="shared" ca="1" si="5"/>
        <v>31.743668094507644</v>
      </c>
      <c r="O34" s="151">
        <f t="shared" ca="1" si="5"/>
        <v>32.145039923963232</v>
      </c>
    </row>
    <row r="35" spans="1:15" x14ac:dyDescent="0.35">
      <c r="A35" t="s">
        <v>10</v>
      </c>
      <c r="B35" s="151">
        <v>23.581807455178627</v>
      </c>
      <c r="C35" s="151">
        <v>24.835128116348407</v>
      </c>
      <c r="D35" s="151">
        <v>24.958841873031478</v>
      </c>
      <c r="E35" s="151">
        <v>23.13695264619485</v>
      </c>
      <c r="F35" s="151">
        <v>24.36663026285331</v>
      </c>
      <c r="G35" s="151">
        <v>24.488010243395493</v>
      </c>
      <c r="I35" t="str">
        <f>I10</f>
        <v>Wind</v>
      </c>
      <c r="J35" s="151">
        <f t="shared" ca="1" si="4"/>
        <v>29.268438580752633</v>
      </c>
      <c r="K35" s="151">
        <f t="shared" ca="1" si="4"/>
        <v>31.315581868891346</v>
      </c>
      <c r="L35" s="151">
        <f t="shared" ca="1" si="4"/>
        <v>31.765007201884568</v>
      </c>
      <c r="M35" s="151">
        <f t="shared" ca="1" si="5"/>
        <v>28.716309331167274</v>
      </c>
      <c r="N35" s="151">
        <f t="shared" ca="1" si="5"/>
        <v>30.724834649155127</v>
      </c>
      <c r="O35" s="151">
        <f t="shared" ca="1" si="5"/>
        <v>31.165781877955485</v>
      </c>
    </row>
    <row r="36" spans="1:15" x14ac:dyDescent="0.35">
      <c r="A36" t="s">
        <v>271</v>
      </c>
      <c r="B36" s="151">
        <v>23.084798868621021</v>
      </c>
      <c r="C36" s="151">
        <v>24.07503209376322</v>
      </c>
      <c r="D36" s="151">
        <v>24.169726678593499</v>
      </c>
      <c r="E36" s="151">
        <v>22.649319789646768</v>
      </c>
      <c r="F36" s="151">
        <v>23.620872936382877</v>
      </c>
      <c r="G36" s="151">
        <v>23.713781172074036</v>
      </c>
      <c r="I36" t="str">
        <f>I11</f>
        <v>Other Tech</v>
      </c>
      <c r="J36" s="151">
        <f t="shared" ca="1" si="4"/>
        <v>29.385463938655871</v>
      </c>
      <c r="K36" s="151">
        <f t="shared" ca="1" si="4"/>
        <v>31.70969108489049</v>
      </c>
      <c r="L36" s="151">
        <f t="shared" ca="1" si="4"/>
        <v>32.198889978846786</v>
      </c>
      <c r="M36" s="151">
        <f t="shared" ca="1" si="5"/>
        <v>28.831127085037817</v>
      </c>
      <c r="N36" s="151">
        <f t="shared" ca="1" si="5"/>
        <v>31.111509262003718</v>
      </c>
      <c r="O36" s="151">
        <f t="shared" ca="1" si="5"/>
        <v>31.591479750506377</v>
      </c>
    </row>
    <row r="38" spans="1:15" x14ac:dyDescent="0.35">
      <c r="A38" t="s">
        <v>238</v>
      </c>
      <c r="B38" t="s">
        <v>245</v>
      </c>
      <c r="E38" t="s">
        <v>246</v>
      </c>
      <c r="I38" t="s">
        <v>238</v>
      </c>
      <c r="J38" t="str">
        <f>"QF Avoided Capacity, "&amp;SSSModel!$C$9&amp;" Need, KU"</f>
        <v>QF Avoided Capacity, 2032 Need, KU</v>
      </c>
      <c r="M38" t="str">
        <f>"QF Avoided Capacity, "&amp;SSSModel!$C$9&amp;" Need, LG&amp;E"</f>
        <v>QF Avoided Capacity, 2032 Need, LG&amp;E</v>
      </c>
    </row>
    <row r="39" spans="1:15" x14ac:dyDescent="0.35">
      <c r="B39" s="26" t="s">
        <v>212</v>
      </c>
      <c r="C39" s="26">
        <v>2022</v>
      </c>
      <c r="D39" s="26">
        <v>2023</v>
      </c>
      <c r="E39" s="26" t="s">
        <v>212</v>
      </c>
      <c r="F39" s="26">
        <v>2022</v>
      </c>
      <c r="G39" s="26">
        <v>2023</v>
      </c>
      <c r="J39" s="26" t="str">
        <f>J32</f>
        <v>2-Year PPA</v>
      </c>
      <c r="K39" s="26">
        <f t="shared" ref="K39:O39" si="6">K32</f>
        <v>2024</v>
      </c>
      <c r="L39" s="26">
        <f t="shared" si="6"/>
        <v>2025</v>
      </c>
      <c r="M39" s="26" t="str">
        <f t="shared" si="6"/>
        <v>2-Year PPA</v>
      </c>
      <c r="N39" s="26">
        <f t="shared" si="6"/>
        <v>2024</v>
      </c>
      <c r="O39" s="26">
        <f t="shared" si="6"/>
        <v>2025</v>
      </c>
    </row>
    <row r="40" spans="1:15" x14ac:dyDescent="0.35">
      <c r="A40" t="s">
        <v>224</v>
      </c>
      <c r="B40" s="151">
        <v>0</v>
      </c>
      <c r="C40" s="151">
        <v>16.621734376648277</v>
      </c>
      <c r="D40" s="151">
        <v>18.404676158467222</v>
      </c>
      <c r="E40" s="151">
        <v>0</v>
      </c>
      <c r="F40" s="151">
        <v>16.261033887117541</v>
      </c>
      <c r="G40" s="151">
        <v>18.005284882588079</v>
      </c>
      <c r="I40" t="str">
        <f>I8</f>
        <v>Solar: Single-Axis Tracking</v>
      </c>
      <c r="J40" s="151">
        <f t="shared" ref="J40:L43" si="7">J15*(1+$J$29)</f>
        <v>0</v>
      </c>
      <c r="K40" s="151">
        <f t="shared" ca="1" si="7"/>
        <v>17.275815756011792</v>
      </c>
      <c r="L40" s="151">
        <f t="shared" ca="1" si="7"/>
        <v>19.491358886343992</v>
      </c>
      <c r="M40" s="151">
        <f t="shared" ref="M40:O43" si="8">J15*(1+$K$29)</f>
        <v>0</v>
      </c>
      <c r="N40" s="151">
        <f t="shared" ca="1" si="8"/>
        <v>16.900921352152789</v>
      </c>
      <c r="O40" s="151">
        <f t="shared" ca="1" si="8"/>
        <v>19.068386016448976</v>
      </c>
    </row>
    <row r="41" spans="1:15" x14ac:dyDescent="0.35">
      <c r="A41" t="s">
        <v>225</v>
      </c>
      <c r="B41" s="151">
        <v>0</v>
      </c>
      <c r="C41" s="151">
        <v>20.016249534892616</v>
      </c>
      <c r="D41" s="151">
        <v>22.163306322252392</v>
      </c>
      <c r="E41" s="151">
        <v>0</v>
      </c>
      <c r="F41" s="151">
        <v>19.581886258341388</v>
      </c>
      <c r="G41" s="151">
        <v>21.682350769786868</v>
      </c>
      <c r="I41" t="str">
        <f>I9</f>
        <v>Solar: Fixed Tilt</v>
      </c>
      <c r="J41" s="151">
        <f t="shared" si="7"/>
        <v>0</v>
      </c>
      <c r="K41" s="151">
        <f t="shared" ca="1" si="7"/>
        <v>20.803908380160898</v>
      </c>
      <c r="L41" s="151">
        <f t="shared" ca="1" si="7"/>
        <v>23.471913002731995</v>
      </c>
      <c r="M41" s="151">
        <f t="shared" si="8"/>
        <v>0</v>
      </c>
      <c r="N41" s="151">
        <f t="shared" ca="1" si="8"/>
        <v>20.352452487121305</v>
      </c>
      <c r="O41" s="151">
        <f t="shared" ca="1" si="8"/>
        <v>22.962559988271448</v>
      </c>
    </row>
    <row r="42" spans="1:15" x14ac:dyDescent="0.35">
      <c r="A42" t="s">
        <v>10</v>
      </c>
      <c r="B42" s="151">
        <v>0</v>
      </c>
      <c r="C42" s="151">
        <v>13.108599182439821</v>
      </c>
      <c r="D42" s="151">
        <v>14.51470209889146</v>
      </c>
      <c r="E42" s="151">
        <v>0</v>
      </c>
      <c r="F42" s="151">
        <v>12.824135597892894</v>
      </c>
      <c r="G42" s="151">
        <v>14.199725332097605</v>
      </c>
      <c r="I42" t="str">
        <f>I10</f>
        <v>Wind</v>
      </c>
      <c r="J42" s="151">
        <f t="shared" si="7"/>
        <v>0</v>
      </c>
      <c r="K42" s="151">
        <f t="shared" ca="1" si="7"/>
        <v>13.624435282360855</v>
      </c>
      <c r="L42" s="151">
        <f t="shared" ca="1" si="7"/>
        <v>15.371705826386314</v>
      </c>
      <c r="M42" s="151">
        <f t="shared" si="8"/>
        <v>0</v>
      </c>
      <c r="N42" s="151">
        <f t="shared" ca="1" si="8"/>
        <v>13.328777779685833</v>
      </c>
      <c r="O42" s="151">
        <f t="shared" ca="1" si="8"/>
        <v>15.038131622223267</v>
      </c>
    </row>
    <row r="43" spans="1:15" x14ac:dyDescent="0.35">
      <c r="A43" t="s">
        <v>271</v>
      </c>
      <c r="B43" s="151">
        <v>0</v>
      </c>
      <c r="C43" s="151">
        <v>11.591423544148354</v>
      </c>
      <c r="D43" s="151">
        <v>12.834785571197504</v>
      </c>
      <c r="E43" s="151">
        <v>0</v>
      </c>
      <c r="F43" s="151">
        <v>11.339883479075102</v>
      </c>
      <c r="G43" s="151">
        <v>12.556263887861201</v>
      </c>
      <c r="I43" t="str">
        <f>I11</f>
        <v>Other Tech</v>
      </c>
      <c r="J43" s="151">
        <f t="shared" si="7"/>
        <v>0</v>
      </c>
      <c r="K43" s="151">
        <f t="shared" ca="1" si="7"/>
        <v>12.04755731026092</v>
      </c>
      <c r="L43" s="151">
        <f t="shared" ca="1" si="7"/>
        <v>13.592600578434439</v>
      </c>
      <c r="M43" s="151">
        <f t="shared" si="8"/>
        <v>0</v>
      </c>
      <c r="N43" s="151">
        <f t="shared" ca="1" si="8"/>
        <v>11.786118899503631</v>
      </c>
      <c r="O43" s="151">
        <f t="shared" ca="1" si="8"/>
        <v>13.297633905791358</v>
      </c>
    </row>
    <row r="45" spans="1:15" x14ac:dyDescent="0.35">
      <c r="A45" t="s">
        <v>239</v>
      </c>
      <c r="B45" t="s">
        <v>240</v>
      </c>
      <c r="D45" t="s">
        <v>241</v>
      </c>
      <c r="I45" t="s">
        <v>239</v>
      </c>
      <c r="J45" t="s">
        <v>240</v>
      </c>
      <c r="L45" t="s">
        <v>241</v>
      </c>
    </row>
    <row r="46" spans="1:15" x14ac:dyDescent="0.35">
      <c r="B46" t="s">
        <v>212</v>
      </c>
      <c r="C46" t="s">
        <v>231</v>
      </c>
      <c r="D46" t="s">
        <v>212</v>
      </c>
      <c r="E46" t="s">
        <v>231</v>
      </c>
      <c r="J46" t="str">
        <f>J21</f>
        <v>2-Year PPA</v>
      </c>
      <c r="K46" t="str">
        <f>K21</f>
        <v>2024/2025 AC Rate</v>
      </c>
      <c r="L46" t="str">
        <f>J21</f>
        <v>2-Year PPA</v>
      </c>
      <c r="M46" t="str">
        <f>K21</f>
        <v>2024/2025 AC Rate</v>
      </c>
    </row>
    <row r="47" spans="1:15" x14ac:dyDescent="0.35">
      <c r="A47" t="s">
        <v>224</v>
      </c>
      <c r="B47" s="151">
        <v>24.027557950279522</v>
      </c>
      <c r="C47" s="151">
        <v>42.530897729332551</v>
      </c>
      <c r="D47" s="151">
        <v>23.574294360428144</v>
      </c>
      <c r="E47" s="151">
        <v>41.678910040536159</v>
      </c>
      <c r="I47" t="str">
        <f>I8</f>
        <v>Solar: Single-Axis Tracking</v>
      </c>
      <c r="J47" s="151">
        <f ca="1">J33+J40</f>
        <v>30.43388071937413</v>
      </c>
      <c r="K47" s="151">
        <f ca="1">AVERAGE(K33:L33)+AVERAGE(K40:L40)</f>
        <v>50.54729725331007</v>
      </c>
      <c r="L47" s="151">
        <f ca="1">M33+M40</f>
        <v>29.859766194022971</v>
      </c>
      <c r="M47" s="151">
        <f ca="1">AVERAGE(N33:O33)+AVERAGE(N40:O40)</f>
        <v>49.54161703582156</v>
      </c>
    </row>
    <row r="48" spans="1:15" x14ac:dyDescent="0.35">
      <c r="A48" t="s">
        <v>225</v>
      </c>
      <c r="B48" s="151">
        <v>24.292110291991655</v>
      </c>
      <c r="C48" s="151">
        <v>46.342226665145972</v>
      </c>
      <c r="D48" s="151">
        <v>23.833856101582526</v>
      </c>
      <c r="E48" s="151">
        <v>45.408196926588744</v>
      </c>
      <c r="I48" t="str">
        <f t="shared" ref="I48:I50" si="9">I9</f>
        <v>Solar: Fixed Tilt</v>
      </c>
      <c r="J48" s="151">
        <f t="shared" ref="J48:J50" ca="1" si="10">J34+J41</f>
        <v>30.725214049547457</v>
      </c>
      <c r="K48" s="151">
        <f t="shared" ref="K48:K50" ca="1" si="11">AVERAGE(K34:L34)+AVERAGE(K41:L41)</f>
        <v>54.696459651857779</v>
      </c>
      <c r="L48" s="151">
        <f t="shared" ref="L48:L50" ca="1" si="12">M34+M41</f>
        <v>30.145603718448953</v>
      </c>
      <c r="M48" s="151">
        <f t="shared" ref="M48:M50" ca="1" si="13">AVERAGE(N34:O34)+AVERAGE(N41:O41)</f>
        <v>53.601860246931814</v>
      </c>
    </row>
    <row r="49" spans="1:13" x14ac:dyDescent="0.35">
      <c r="A49" t="s">
        <v>10</v>
      </c>
      <c r="B49" s="151">
        <v>23.581807455178627</v>
      </c>
      <c r="C49" s="151">
        <v>38.708635635355584</v>
      </c>
      <c r="D49" s="151">
        <v>23.13695264619485</v>
      </c>
      <c r="E49" s="151">
        <v>37.939250718119652</v>
      </c>
      <c r="I49" t="str">
        <f t="shared" si="9"/>
        <v>Wind</v>
      </c>
      <c r="J49" s="151">
        <f t="shared" ca="1" si="10"/>
        <v>29.268438580752633</v>
      </c>
      <c r="K49" s="151">
        <f t="shared" ca="1" si="11"/>
        <v>46.038365089761541</v>
      </c>
      <c r="L49" s="151">
        <f t="shared" ca="1" si="12"/>
        <v>28.716309331167274</v>
      </c>
      <c r="M49" s="151">
        <f t="shared" ca="1" si="13"/>
        <v>45.128762964509853</v>
      </c>
    </row>
    <row r="50" spans="1:13" x14ac:dyDescent="0.35">
      <c r="A50" t="s">
        <v>271</v>
      </c>
      <c r="B50" s="151">
        <v>23.084798868621021</v>
      </c>
      <c r="C50" s="151">
        <v>36.335483943851287</v>
      </c>
      <c r="D50" s="151">
        <v>22.649319789646768</v>
      </c>
      <c r="E50" s="151">
        <v>35.615400737696611</v>
      </c>
      <c r="I50" t="str">
        <f t="shared" si="9"/>
        <v>Other Tech</v>
      </c>
      <c r="J50" s="151">
        <f t="shared" ca="1" si="10"/>
        <v>29.385463938655871</v>
      </c>
      <c r="K50" s="151">
        <f t="shared" ca="1" si="11"/>
        <v>44.774369476216314</v>
      </c>
      <c r="L50" s="151">
        <f t="shared" ca="1" si="12"/>
        <v>28.831127085037817</v>
      </c>
      <c r="M50" s="151">
        <f t="shared" ca="1" si="13"/>
        <v>43.89337090890254</v>
      </c>
    </row>
    <row r="53" spans="1:13" x14ac:dyDescent="0.35">
      <c r="A53" t="s">
        <v>254</v>
      </c>
      <c r="B53" t="s">
        <v>214</v>
      </c>
      <c r="C53" t="s">
        <v>213</v>
      </c>
      <c r="I53" t="s">
        <v>254</v>
      </c>
      <c r="J53" t="s">
        <v>214</v>
      </c>
      <c r="K53" t="s">
        <v>213</v>
      </c>
    </row>
    <row r="54" spans="1:13" x14ac:dyDescent="0.35">
      <c r="A54" t="s">
        <v>255</v>
      </c>
      <c r="B54" s="171">
        <f>AVERAGE(C34:D34)/1000</f>
        <v>2.5252448736573466E-2</v>
      </c>
      <c r="C54" s="171">
        <f>AVERAGE(F34:G34)/1000</f>
        <v>2.4776078412524612E-2</v>
      </c>
      <c r="I54" t="str">
        <f>A54</f>
        <v>Energy</v>
      </c>
      <c r="J54" s="176">
        <f ca="1">AVERAGE(K34:L34)/1000</f>
        <v>3.2558548960411327E-2</v>
      </c>
      <c r="K54" s="176">
        <f ca="1">AVERAGE(N34:O34)/1000</f>
        <v>3.194435400923544E-2</v>
      </c>
    </row>
    <row r="55" spans="1:13" x14ac:dyDescent="0.35">
      <c r="A55" t="s">
        <v>256</v>
      </c>
      <c r="B55" s="174">
        <v>8.4000000000000003E-4</v>
      </c>
      <c r="C55" s="174">
        <v>8.1999999999999998E-4</v>
      </c>
      <c r="I55" t="str">
        <f t="shared" ref="I55:I62" si="14">A55</f>
        <v>Ancillary Services</v>
      </c>
      <c r="J55" s="171">
        <f>B55</f>
        <v>8.4000000000000003E-4</v>
      </c>
      <c r="K55" s="171">
        <f>C55</f>
        <v>8.1999999999999998E-4</v>
      </c>
    </row>
    <row r="56" spans="1:13" x14ac:dyDescent="0.35">
      <c r="A56" t="s">
        <v>257</v>
      </c>
      <c r="B56" s="174">
        <f>AVERAGE(19.99,22.13)/1000</f>
        <v>2.1059999999999999E-2</v>
      </c>
      <c r="C56" s="174">
        <f>AVERAGE(19.56,21.65)/1000</f>
        <v>2.0604999999999998E-2</v>
      </c>
      <c r="I56" t="str">
        <f t="shared" si="14"/>
        <v>Generation Capacity</v>
      </c>
      <c r="J56" s="176">
        <f ca="1">AVERAGE(K41:L41)/1000</f>
        <v>2.2137910691446445E-2</v>
      </c>
      <c r="K56" s="176">
        <f ca="1">AVERAGE(N41:O41)/1000</f>
        <v>2.1657506237696373E-2</v>
      </c>
    </row>
    <row r="57" spans="1:13" x14ac:dyDescent="0.35">
      <c r="A57" t="s">
        <v>258</v>
      </c>
      <c r="B57" s="174">
        <v>7.3200000000000001E-3</v>
      </c>
      <c r="C57" s="174">
        <f>B57</f>
        <v>7.3200000000000001E-3</v>
      </c>
      <c r="I57" t="str">
        <f t="shared" si="14"/>
        <v>Transmission Capacity</v>
      </c>
      <c r="J57" s="171">
        <f t="shared" ref="J57:J61" si="15">B57</f>
        <v>7.3200000000000001E-3</v>
      </c>
      <c r="K57" s="171">
        <f t="shared" ref="K57:K61" si="16">C57</f>
        <v>7.3200000000000001E-3</v>
      </c>
    </row>
    <row r="58" spans="1:13" x14ac:dyDescent="0.35">
      <c r="A58" t="s">
        <v>259</v>
      </c>
      <c r="B58" s="174">
        <v>1.8500000000000001E-3</v>
      </c>
      <c r="C58" s="174">
        <v>1.2899999999999999E-3</v>
      </c>
      <c r="I58" t="str">
        <f t="shared" si="14"/>
        <v>Distribution Capacity</v>
      </c>
      <c r="J58" s="171">
        <f t="shared" si="15"/>
        <v>1.8500000000000001E-3</v>
      </c>
      <c r="K58" s="171">
        <f t="shared" si="16"/>
        <v>1.2899999999999999E-3</v>
      </c>
    </row>
    <row r="59" spans="1:13" x14ac:dyDescent="0.35">
      <c r="A59" t="s">
        <v>260</v>
      </c>
      <c r="B59" s="174">
        <v>1.338E-2</v>
      </c>
      <c r="C59" s="174">
        <f>B59</f>
        <v>1.338E-2</v>
      </c>
      <c r="I59" t="str">
        <f t="shared" si="14"/>
        <v>Carbon Cost</v>
      </c>
      <c r="J59" s="171">
        <f t="shared" si="15"/>
        <v>1.338E-2</v>
      </c>
      <c r="K59" s="171">
        <f t="shared" si="16"/>
        <v>1.338E-2</v>
      </c>
    </row>
    <row r="60" spans="1:13" x14ac:dyDescent="0.35">
      <c r="A60" t="s">
        <v>261</v>
      </c>
      <c r="B60" s="174">
        <v>3.9699999999999996E-3</v>
      </c>
      <c r="C60" s="174">
        <v>1.0499999999999999E-3</v>
      </c>
      <c r="I60" t="str">
        <f t="shared" si="14"/>
        <v>Environmental Compliance Cost</v>
      </c>
      <c r="J60" s="171">
        <f t="shared" si="15"/>
        <v>3.9699999999999996E-3</v>
      </c>
      <c r="K60" s="171">
        <f t="shared" si="16"/>
        <v>1.0499999999999999E-3</v>
      </c>
    </row>
    <row r="61" spans="1:13" x14ac:dyDescent="0.35">
      <c r="A61" t="s">
        <v>262</v>
      </c>
      <c r="B61" s="175" t="s">
        <v>264</v>
      </c>
      <c r="C61" s="175" t="s">
        <v>264</v>
      </c>
      <c r="I61" t="str">
        <f t="shared" si="14"/>
        <v>Jobs Benefit</v>
      </c>
      <c r="J61" s="173" t="str">
        <f t="shared" si="15"/>
        <v>-</v>
      </c>
      <c r="K61" s="173" t="str">
        <f t="shared" si="16"/>
        <v>-</v>
      </c>
    </row>
    <row r="62" spans="1:13" x14ac:dyDescent="0.35">
      <c r="A62" t="s">
        <v>263</v>
      </c>
      <c r="B62" s="172">
        <f>SUM(B54:B61)</f>
        <v>7.367244873657347E-2</v>
      </c>
      <c r="C62" s="172">
        <f>SUM(C54:C61)</f>
        <v>6.9241078412524609E-2</v>
      </c>
      <c r="I62" t="str">
        <f t="shared" si="14"/>
        <v>NMS 2 Price for Excess Gen</v>
      </c>
      <c r="J62" s="172">
        <f ca="1">SUM(J54:J61)</f>
        <v>8.2056459651857774E-2</v>
      </c>
      <c r="K62" s="172">
        <f ca="1">SUM(K54:K61)</f>
        <v>7.7461860246931816E-2</v>
      </c>
    </row>
    <row r="64" spans="1:13" x14ac:dyDescent="0.35">
      <c r="A64" t="s">
        <v>265</v>
      </c>
      <c r="B64" s="171">
        <f>AVERAGE(C41:D41)/1000</f>
        <v>2.1089777928572501E-2</v>
      </c>
      <c r="C64" s="171">
        <f>AVERAGE(F41:G41)/1000</f>
        <v>2.0632118514064129E-2</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38C9-66D8-4EFD-BAFB-368800AF4D24}">
  <dimension ref="A1:BD44"/>
  <sheetViews>
    <sheetView zoomScaleNormal="100" workbookViewId="0"/>
  </sheetViews>
  <sheetFormatPr defaultColWidth="8.7265625" defaultRowHeight="14.5" x14ac:dyDescent="0.35"/>
  <cols>
    <col min="1" max="1" width="18" customWidth="1"/>
    <col min="2" max="2" width="21.7265625" customWidth="1"/>
    <col min="3" max="3" width="39" bestFit="1" customWidth="1"/>
    <col min="4" max="21" width="10.54296875" customWidth="1"/>
    <col min="22" max="22" width="12.1796875" customWidth="1"/>
    <col min="23" max="56" width="10.54296875" customWidth="1"/>
  </cols>
  <sheetData>
    <row r="1" spans="1:56" x14ac:dyDescent="0.35">
      <c r="A1" s="18" t="s">
        <v>125</v>
      </c>
    </row>
    <row r="3" spans="1:56" x14ac:dyDescent="0.35">
      <c r="A3" t="s">
        <v>124</v>
      </c>
      <c r="B3" t="s">
        <v>13</v>
      </c>
      <c r="C3" t="s">
        <v>16</v>
      </c>
      <c r="D3" s="25">
        <v>2021</v>
      </c>
      <c r="E3" s="25">
        <v>2022</v>
      </c>
      <c r="F3" s="25">
        <v>2023</v>
      </c>
      <c r="G3" s="25">
        <v>2024</v>
      </c>
      <c r="H3" s="25">
        <v>2025</v>
      </c>
      <c r="I3" s="25">
        <v>2026</v>
      </c>
      <c r="J3" s="25">
        <v>2027</v>
      </c>
      <c r="K3" s="25">
        <v>2028</v>
      </c>
      <c r="L3" s="25">
        <v>2029</v>
      </c>
      <c r="M3" s="25">
        <v>2030</v>
      </c>
      <c r="N3" s="25">
        <v>2031</v>
      </c>
      <c r="O3" s="25">
        <v>2032</v>
      </c>
      <c r="P3" s="25">
        <v>2033</v>
      </c>
      <c r="Q3" s="25">
        <v>2034</v>
      </c>
      <c r="R3" s="25">
        <v>2035</v>
      </c>
      <c r="S3" s="25">
        <v>2036</v>
      </c>
      <c r="T3" s="25">
        <v>2037</v>
      </c>
      <c r="U3" s="25">
        <v>2038</v>
      </c>
      <c r="V3" s="25">
        <v>2039</v>
      </c>
      <c r="W3" s="25">
        <v>2040</v>
      </c>
      <c r="X3" s="25">
        <v>2041</v>
      </c>
      <c r="Y3" s="25">
        <v>2042</v>
      </c>
      <c r="Z3" s="25">
        <v>2043</v>
      </c>
      <c r="AA3" s="25">
        <v>2044</v>
      </c>
      <c r="AB3" s="25">
        <v>2045</v>
      </c>
      <c r="AC3" s="25">
        <v>2046</v>
      </c>
      <c r="AD3" s="25">
        <v>2047</v>
      </c>
      <c r="AE3" s="25">
        <v>2048</v>
      </c>
      <c r="AF3" s="25">
        <v>2049</v>
      </c>
      <c r="AG3" s="25">
        <v>2050</v>
      </c>
      <c r="AH3" s="25">
        <v>2051</v>
      </c>
      <c r="AI3" s="25">
        <v>2052</v>
      </c>
      <c r="AJ3" s="25">
        <v>2053</v>
      </c>
      <c r="AK3" s="25">
        <v>2054</v>
      </c>
      <c r="AL3" s="25">
        <v>2055</v>
      </c>
      <c r="AM3" s="25">
        <v>2056</v>
      </c>
      <c r="AN3" s="25">
        <v>2057</v>
      </c>
      <c r="AO3" s="25">
        <v>2058</v>
      </c>
      <c r="AP3" s="25">
        <v>2059</v>
      </c>
      <c r="AQ3" s="25">
        <v>2060</v>
      </c>
      <c r="AR3" s="25">
        <v>2061</v>
      </c>
      <c r="AS3" s="25">
        <v>2062</v>
      </c>
      <c r="AT3" s="25">
        <v>2063</v>
      </c>
      <c r="AU3" s="25">
        <v>2064</v>
      </c>
      <c r="AV3" s="25">
        <v>2065</v>
      </c>
      <c r="AW3" s="25">
        <v>2066</v>
      </c>
      <c r="AX3" s="25">
        <v>2067</v>
      </c>
      <c r="AY3" s="25">
        <v>2068</v>
      </c>
      <c r="AZ3" s="25">
        <v>2069</v>
      </c>
      <c r="BA3" s="25">
        <v>2070</v>
      </c>
    </row>
    <row r="4" spans="1:56" x14ac:dyDescent="0.35">
      <c r="A4" s="1" t="s">
        <v>97</v>
      </c>
      <c r="B4" s="1" t="s">
        <v>216</v>
      </c>
      <c r="C4" s="1" t="s">
        <v>215</v>
      </c>
      <c r="D4" s="83">
        <v>2.8015582983269081</v>
      </c>
      <c r="E4" s="83">
        <v>3.9719288317472676</v>
      </c>
      <c r="F4" s="83">
        <v>4.0427402738574019</v>
      </c>
      <c r="G4" s="83">
        <v>3.3992283817722257</v>
      </c>
      <c r="H4" s="83">
        <v>3.8711263793011921</v>
      </c>
      <c r="I4" s="83">
        <v>3.8896352813836921</v>
      </c>
      <c r="J4" s="83">
        <v>3.9975463303825398</v>
      </c>
      <c r="K4" s="83">
        <v>4.1054604697865429</v>
      </c>
      <c r="L4" s="83">
        <v>4.2133777304997517</v>
      </c>
      <c r="M4" s="83">
        <v>4.3212981437352616</v>
      </c>
      <c r="N4" s="83">
        <v>4.429221741018293</v>
      </c>
      <c r="O4" s="83">
        <v>4.5371485541893239</v>
      </c>
      <c r="P4" s="83">
        <v>4.6450786154072308</v>
      </c>
      <c r="Q4" s="83">
        <v>4.7530119571524843</v>
      </c>
      <c r="R4" s="83">
        <v>4.8609486122303585</v>
      </c>
      <c r="S4" s="83">
        <v>4.9688886137741779</v>
      </c>
      <c r="T4" s="83">
        <v>5.076831995248603</v>
      </c>
      <c r="U4" s="83">
        <v>5.1847787904529392</v>
      </c>
      <c r="V4" s="83">
        <v>5.2927290335244859</v>
      </c>
      <c r="W4" s="83">
        <v>5.4006827589419171</v>
      </c>
      <c r="X4" s="83">
        <v>5.5086400015286889</v>
      </c>
      <c r="Y4" s="83">
        <v>5.6166007964564972</v>
      </c>
      <c r="Z4" s="83">
        <v>5.7245651792487493</v>
      </c>
      <c r="AA4" s="83">
        <v>5.832533185784091</v>
      </c>
      <c r="AB4" s="83">
        <v>5.940504852299954</v>
      </c>
      <c r="AC4" s="83">
        <v>6.0484802153961432</v>
      </c>
      <c r="AD4" s="83">
        <v>6.1564593120384634</v>
      </c>
      <c r="AE4" s="83">
        <v>6.2644421795623737</v>
      </c>
      <c r="AF4" s="83">
        <v>6.372428855676687</v>
      </c>
      <c r="AG4" s="83">
        <v>6.4804193784673192</v>
      </c>
      <c r="AH4" s="118" cm="1">
        <f t="array" ref="AH4">TREND($X$4:$AG$4,$X$3:$AG$3,AH3)</f>
        <v>6.5883723806597629</v>
      </c>
      <c r="AI4" s="118" cm="1">
        <f t="array" ref="AI4">TREND($X$4:$AG$4,$X$3:$AG$3,AI3)</f>
        <v>6.6963478324804839</v>
      </c>
      <c r="AJ4" s="118" cm="1">
        <f t="array" ref="AJ4">TREND($X$4:$AG$4,$X$3:$AG$3,AJ3)</f>
        <v>6.8043232843011765</v>
      </c>
      <c r="AK4" s="118" cm="1">
        <f t="array" ref="AK4">TREND($X$4:$AG$4,$X$3:$AG$3,AK3)</f>
        <v>6.9122987361218975</v>
      </c>
      <c r="AL4" s="118" cm="1">
        <f t="array" ref="AL4">TREND($X$4:$AG$4,$X$3:$AG$3,AL3)</f>
        <v>7.0202741879425901</v>
      </c>
      <c r="AM4" s="118" cm="1">
        <f t="array" ref="AM4">TREND($X$4:$AG$4,$X$3:$AG$3,AM3)</f>
        <v>7.1282496397633111</v>
      </c>
      <c r="AN4" s="118" cm="1">
        <f t="array" ref="AN4">TREND($X$4:$AG$4,$X$3:$AG$3,AN3)</f>
        <v>7.2362250915840036</v>
      </c>
      <c r="AO4" s="118" cm="1">
        <f t="array" ref="AO4">TREND($X$4:$AG$4,$X$3:$AG$3,AO3)</f>
        <v>7.3442005434047246</v>
      </c>
      <c r="AP4" s="118" cm="1">
        <f t="array" ref="AP4">TREND($X$4:$AG$4,$X$3:$AG$3,AP3)</f>
        <v>7.4521759952254172</v>
      </c>
      <c r="AQ4" s="118" cm="1">
        <f t="array" ref="AQ4">TREND($X$4:$AG$4,$X$3:$AG$3,AQ3)</f>
        <v>7.5601514470461382</v>
      </c>
      <c r="AR4" s="118" cm="1">
        <f t="array" ref="AR4">TREND($X$4:$AG$4,$X$3:$AG$3,AR3)</f>
        <v>7.6681268988668307</v>
      </c>
      <c r="AS4" s="118" cm="1">
        <f t="array" ref="AS4">TREND($X$4:$AG$4,$X$3:$AG$3,AS3)</f>
        <v>7.7761023506875233</v>
      </c>
      <c r="AT4" s="118" cm="1">
        <f t="array" ref="AT4">TREND($X$4:$AG$4,$X$3:$AG$3,AT3)</f>
        <v>7.8840778025082443</v>
      </c>
      <c r="AU4" s="118" cm="1">
        <f t="array" ref="AU4">TREND($X$4:$AG$4,$X$3:$AG$3,AU3)</f>
        <v>7.9920532543289369</v>
      </c>
      <c r="AV4" s="118" cm="1">
        <f t="array" ref="AV4">TREND($X$4:$AG$4,$X$3:$AG$3,AV3)</f>
        <v>8.1000287061496579</v>
      </c>
      <c r="AW4" s="118" cm="1">
        <f t="array" ref="AW4">TREND($X$4:$AG$4,$X$3:$AG$3,AW3)</f>
        <v>8.2080041579703504</v>
      </c>
      <c r="AX4" s="118" cm="1">
        <f t="array" ref="AX4">TREND($X$4:$AG$4,$X$3:$AG$3,AX3)</f>
        <v>8.3159796097910714</v>
      </c>
      <c r="AY4" s="118" cm="1">
        <f t="array" ref="AY4">TREND($X$4:$AG$4,$X$3:$AG$3,AY3)</f>
        <v>8.423955061611764</v>
      </c>
      <c r="AZ4" s="118" cm="1">
        <f t="array" ref="AZ4">TREND($X$4:$AG$4,$X$3:$AG$3,AZ3)</f>
        <v>8.531930513432485</v>
      </c>
      <c r="BA4" s="118" cm="1">
        <f t="array" ref="BA4">TREND($X$4:$AG$4,$X$3:$AG$3,BA3)</f>
        <v>8.6399059652531776</v>
      </c>
    </row>
    <row r="5" spans="1:56" x14ac:dyDescent="0.35">
      <c r="A5" s="1" t="s">
        <v>0</v>
      </c>
      <c r="B5" s="1"/>
      <c r="D5" s="8"/>
      <c r="E5" s="8"/>
      <c r="F5" s="8"/>
      <c r="G5" s="50"/>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row>
    <row r="6" spans="1:56" x14ac:dyDescent="0.35">
      <c r="A6" s="1" t="s">
        <v>0</v>
      </c>
      <c r="B6" s="1"/>
      <c r="D6" s="8"/>
      <c r="E6" s="8"/>
      <c r="F6" s="8"/>
      <c r="G6" s="50"/>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row>
    <row r="7" spans="1:56" x14ac:dyDescent="0.35">
      <c r="A7" s="1" t="s">
        <v>0</v>
      </c>
      <c r="B7" s="1"/>
      <c r="D7" s="8"/>
      <c r="E7" s="8"/>
      <c r="F7" s="8"/>
      <c r="G7" s="8"/>
      <c r="H7" s="8"/>
      <c r="I7" s="8"/>
      <c r="J7" s="8"/>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row>
    <row r="8" spans="1:56" x14ac:dyDescent="0.35">
      <c r="A8" s="18"/>
      <c r="B8" s="18"/>
      <c r="C8" s="18"/>
      <c r="D8" s="18"/>
      <c r="E8" s="18"/>
      <c r="F8" s="18"/>
      <c r="G8" s="51"/>
      <c r="H8" s="51"/>
      <c r="I8" s="51"/>
      <c r="J8" s="51"/>
      <c r="K8" s="51"/>
      <c r="L8" s="18"/>
      <c r="M8" s="18"/>
      <c r="N8" s="18"/>
      <c r="O8" s="18"/>
      <c r="P8" s="18"/>
    </row>
    <row r="9" spans="1:56" x14ac:dyDescent="0.35">
      <c r="A9" s="18"/>
      <c r="B9" s="18"/>
      <c r="C9" s="18"/>
      <c r="D9" s="18"/>
      <c r="E9" s="18"/>
      <c r="F9" s="18"/>
      <c r="G9" s="51"/>
      <c r="H9" s="51"/>
      <c r="I9" s="51"/>
      <c r="J9" s="51"/>
      <c r="K9" s="51"/>
      <c r="L9" s="18"/>
      <c r="M9" s="18"/>
      <c r="N9" s="18"/>
      <c r="O9" s="18"/>
      <c r="P9" s="18"/>
    </row>
    <row r="10" spans="1:56" x14ac:dyDescent="0.35">
      <c r="A10" s="18"/>
      <c r="B10" s="18"/>
      <c r="C10" s="18"/>
      <c r="D10" s="18"/>
      <c r="E10" s="18"/>
      <c r="F10" s="18"/>
      <c r="G10" s="51"/>
      <c r="H10" s="51"/>
      <c r="I10" s="51"/>
      <c r="J10" s="51"/>
      <c r="K10" s="51"/>
      <c r="L10" s="18"/>
      <c r="M10" s="18"/>
      <c r="N10" s="18"/>
      <c r="O10" s="18"/>
      <c r="P10" s="18"/>
    </row>
    <row r="11" spans="1:56" x14ac:dyDescent="0.35">
      <c r="A11" s="18"/>
      <c r="B11" s="18"/>
      <c r="C11" s="18"/>
      <c r="D11" s="18"/>
      <c r="E11" s="18"/>
      <c r="F11" s="18"/>
      <c r="G11" s="18"/>
      <c r="H11" s="18"/>
      <c r="I11" s="18"/>
      <c r="J11" s="18"/>
      <c r="K11" s="18"/>
      <c r="L11" s="18"/>
      <c r="M11" s="18"/>
      <c r="N11" s="18"/>
      <c r="O11" s="18"/>
      <c r="P11" s="18"/>
    </row>
    <row r="12" spans="1:56" x14ac:dyDescent="0.35">
      <c r="A12" s="18"/>
      <c r="B12" s="18"/>
      <c r="C12" s="18"/>
      <c r="D12" s="18"/>
      <c r="E12" s="18"/>
      <c r="F12" s="18"/>
      <c r="G12" s="18"/>
      <c r="H12" s="18"/>
      <c r="I12" s="18"/>
      <c r="J12" s="18"/>
      <c r="K12" s="18"/>
      <c r="L12" s="18"/>
      <c r="M12" s="18"/>
      <c r="N12" s="18"/>
      <c r="O12" s="18"/>
      <c r="P12" s="18"/>
    </row>
    <row r="13" spans="1:56" x14ac:dyDescent="0.35">
      <c r="A13" s="18"/>
      <c r="B13" s="18"/>
      <c r="C13" s="18"/>
      <c r="D13" s="18"/>
      <c r="E13" s="18"/>
      <c r="F13" s="18"/>
      <c r="G13" s="18"/>
      <c r="H13" s="18"/>
      <c r="I13" s="18"/>
      <c r="J13" s="18"/>
      <c r="K13" s="18"/>
      <c r="L13" s="18"/>
      <c r="M13" s="18"/>
      <c r="N13" s="18"/>
      <c r="O13" s="18"/>
      <c r="P13" s="18"/>
    </row>
    <row r="14" spans="1:56" x14ac:dyDescent="0.35">
      <c r="A14" s="18"/>
      <c r="B14" s="18"/>
      <c r="C14" s="18"/>
      <c r="D14" s="18"/>
      <c r="E14" s="18"/>
      <c r="F14" s="18"/>
      <c r="G14" s="7"/>
      <c r="H14" s="7"/>
      <c r="I14" s="7"/>
      <c r="J14" s="7"/>
      <c r="K14" s="7"/>
      <c r="L14" s="18"/>
      <c r="M14" s="18"/>
      <c r="N14" s="18"/>
      <c r="O14" s="18"/>
      <c r="P14" s="18"/>
    </row>
    <row r="15" spans="1:56" x14ac:dyDescent="0.35">
      <c r="A15" s="18"/>
      <c r="B15" s="18"/>
      <c r="C15" s="18"/>
      <c r="D15" s="18"/>
      <c r="E15" s="18"/>
      <c r="F15" s="18"/>
      <c r="G15" s="52"/>
      <c r="H15" s="52"/>
      <c r="I15" s="52"/>
      <c r="J15" s="52"/>
      <c r="K15" s="52"/>
      <c r="L15" s="18"/>
      <c r="M15" s="18"/>
      <c r="N15" s="18"/>
      <c r="O15" s="18"/>
      <c r="P15" s="18"/>
    </row>
    <row r="16" spans="1:56" x14ac:dyDescent="0.35">
      <c r="A16" s="18"/>
      <c r="B16" s="18"/>
      <c r="C16" s="18"/>
      <c r="D16" s="18"/>
      <c r="E16" s="18"/>
      <c r="F16" s="18"/>
      <c r="G16" s="7"/>
      <c r="H16" s="7"/>
      <c r="I16" s="7"/>
      <c r="J16" s="7"/>
      <c r="K16" s="7"/>
      <c r="L16" s="18"/>
      <c r="M16" s="18"/>
      <c r="N16" s="18"/>
      <c r="O16" s="18"/>
      <c r="P16" s="18"/>
    </row>
    <row r="17" spans="1:16" x14ac:dyDescent="0.35">
      <c r="A17" s="18"/>
      <c r="B17" s="18"/>
      <c r="C17" s="18"/>
      <c r="D17" s="18"/>
      <c r="E17" s="18"/>
      <c r="F17" s="18"/>
      <c r="G17" s="18"/>
      <c r="H17" s="18"/>
      <c r="I17" s="18"/>
      <c r="J17" s="18"/>
      <c r="K17" s="18"/>
      <c r="L17" s="18"/>
      <c r="M17" s="18"/>
      <c r="N17" s="18"/>
      <c r="O17" s="18"/>
      <c r="P17" s="18"/>
    </row>
    <row r="18" spans="1:16" x14ac:dyDescent="0.35">
      <c r="A18" s="18"/>
      <c r="B18" s="18"/>
      <c r="C18" s="18"/>
      <c r="D18" s="18"/>
      <c r="E18" s="18"/>
      <c r="F18" s="18"/>
      <c r="G18" s="18"/>
      <c r="H18" s="18"/>
      <c r="I18" s="18"/>
      <c r="J18" s="18"/>
      <c r="K18" s="18"/>
      <c r="L18" s="18"/>
      <c r="M18" s="18"/>
      <c r="N18" s="18"/>
      <c r="O18" s="18"/>
      <c r="P18" s="18"/>
    </row>
    <row r="19" spans="1:16" x14ac:dyDescent="0.35">
      <c r="A19" s="18"/>
      <c r="B19" s="18"/>
      <c r="C19" s="18"/>
      <c r="D19" s="18"/>
      <c r="E19" s="18"/>
      <c r="F19" s="18"/>
      <c r="G19" s="18"/>
      <c r="H19" s="18"/>
      <c r="I19" s="18"/>
      <c r="J19" s="18"/>
      <c r="K19" s="18"/>
      <c r="L19" s="18"/>
      <c r="M19" s="18"/>
      <c r="N19" s="18"/>
      <c r="O19" s="18"/>
      <c r="P19" s="18"/>
    </row>
    <row r="20" spans="1:16" x14ac:dyDescent="0.35">
      <c r="A20" s="18"/>
      <c r="B20" s="18"/>
      <c r="C20" s="18"/>
      <c r="D20" s="18"/>
      <c r="E20" s="18"/>
      <c r="F20" s="18"/>
      <c r="G20" s="18"/>
      <c r="H20" s="18"/>
      <c r="I20" s="18"/>
      <c r="J20" s="18"/>
      <c r="K20" s="18"/>
      <c r="L20" s="18"/>
      <c r="M20" s="18"/>
      <c r="N20" s="18"/>
      <c r="O20" s="18"/>
      <c r="P20" s="18"/>
    </row>
    <row r="21" spans="1:16" x14ac:dyDescent="0.35">
      <c r="A21" s="18"/>
      <c r="B21" s="18"/>
      <c r="C21" s="18"/>
      <c r="D21" s="18"/>
      <c r="E21" s="18"/>
      <c r="F21" s="18"/>
      <c r="G21" s="18"/>
      <c r="H21" s="18"/>
      <c r="I21" s="18"/>
      <c r="J21" s="18"/>
      <c r="K21" s="18"/>
      <c r="L21" s="18"/>
      <c r="M21" s="18"/>
      <c r="N21" s="18"/>
      <c r="O21" s="18"/>
      <c r="P21" s="18"/>
    </row>
    <row r="22" spans="1:16" x14ac:dyDescent="0.35">
      <c r="A22" s="18"/>
      <c r="B22" s="18"/>
      <c r="C22" s="18"/>
      <c r="D22" s="18"/>
      <c r="E22" s="18"/>
      <c r="F22" s="18"/>
      <c r="G22" s="18"/>
      <c r="H22" s="18"/>
      <c r="I22" s="18"/>
      <c r="J22" s="18"/>
      <c r="K22" s="18"/>
      <c r="L22" s="18"/>
      <c r="M22" s="18"/>
      <c r="N22" s="18"/>
      <c r="O22" s="18"/>
      <c r="P22" s="18"/>
    </row>
    <row r="23" spans="1:16" x14ac:dyDescent="0.35">
      <c r="A23" s="18"/>
      <c r="B23" s="18"/>
      <c r="C23" s="18"/>
      <c r="D23" s="18"/>
      <c r="E23" s="18"/>
      <c r="F23" s="18"/>
      <c r="G23" s="51"/>
      <c r="H23" s="51"/>
      <c r="I23" s="51"/>
      <c r="J23" s="51"/>
      <c r="K23" s="51"/>
      <c r="L23" s="51"/>
      <c r="M23" s="51"/>
      <c r="N23" s="51"/>
      <c r="O23" s="51"/>
      <c r="P23" s="51"/>
    </row>
    <row r="24" spans="1:16" x14ac:dyDescent="0.35">
      <c r="A24" s="18"/>
      <c r="B24" s="18"/>
      <c r="C24" s="18"/>
      <c r="D24" s="18"/>
      <c r="E24" s="18"/>
      <c r="F24" s="18"/>
      <c r="G24" s="51"/>
      <c r="H24" s="51"/>
      <c r="I24" s="51"/>
      <c r="J24" s="51"/>
      <c r="K24" s="51"/>
      <c r="L24" s="51"/>
      <c r="M24" s="51"/>
      <c r="N24" s="51"/>
      <c r="O24" s="51"/>
      <c r="P24" s="51"/>
    </row>
    <row r="25" spans="1:16" x14ac:dyDescent="0.35">
      <c r="A25" s="18"/>
      <c r="B25" s="18"/>
      <c r="C25" s="18"/>
      <c r="D25" s="18"/>
      <c r="E25" s="18"/>
      <c r="F25" s="18"/>
      <c r="G25" s="51"/>
      <c r="H25" s="51"/>
      <c r="I25" s="51"/>
      <c r="J25" s="51"/>
      <c r="K25" s="51"/>
      <c r="L25" s="51"/>
      <c r="M25" s="51"/>
      <c r="N25" s="51"/>
      <c r="O25" s="51"/>
      <c r="P25" s="51"/>
    </row>
    <row r="26" spans="1:16" x14ac:dyDescent="0.35">
      <c r="A26" s="18"/>
      <c r="B26" s="18"/>
      <c r="C26" s="18"/>
      <c r="D26" s="18"/>
      <c r="E26" s="18"/>
      <c r="F26" s="18"/>
      <c r="G26" s="51"/>
      <c r="H26" s="51"/>
      <c r="I26" s="51"/>
      <c r="J26" s="51"/>
      <c r="K26" s="51"/>
      <c r="L26" s="51"/>
      <c r="M26" s="51"/>
      <c r="N26" s="51"/>
      <c r="O26" s="51"/>
      <c r="P26" s="51"/>
    </row>
    <row r="27" spans="1:16" x14ac:dyDescent="0.35">
      <c r="A27" s="18"/>
      <c r="B27" s="18"/>
      <c r="C27" s="18"/>
      <c r="D27" s="18"/>
      <c r="E27" s="18"/>
      <c r="F27" s="18"/>
      <c r="G27" s="51"/>
      <c r="H27" s="51"/>
      <c r="I27" s="51"/>
      <c r="J27" s="51"/>
      <c r="K27" s="51"/>
      <c r="L27" s="51"/>
      <c r="M27" s="51"/>
      <c r="N27" s="51"/>
      <c r="O27" s="51"/>
      <c r="P27" s="51"/>
    </row>
    <row r="28" spans="1:16" x14ac:dyDescent="0.35">
      <c r="A28" s="18"/>
      <c r="B28" s="18"/>
      <c r="C28" s="18"/>
      <c r="D28" s="18"/>
      <c r="E28" s="18"/>
      <c r="F28" s="18"/>
      <c r="G28" s="51"/>
      <c r="H28" s="51"/>
      <c r="I28" s="51"/>
      <c r="J28" s="51"/>
      <c r="K28" s="51"/>
      <c r="L28" s="51"/>
      <c r="M28" s="51"/>
      <c r="N28" s="51"/>
      <c r="O28" s="51"/>
      <c r="P28" s="51"/>
    </row>
    <row r="29" spans="1:16" x14ac:dyDescent="0.35">
      <c r="A29" s="18"/>
      <c r="B29" s="18"/>
      <c r="C29" s="18"/>
      <c r="D29" s="18"/>
      <c r="E29" s="18"/>
      <c r="F29" s="18"/>
      <c r="G29" s="51"/>
      <c r="H29" s="51"/>
      <c r="I29" s="51"/>
      <c r="J29" s="51"/>
      <c r="K29" s="51"/>
      <c r="L29" s="51"/>
      <c r="M29" s="51"/>
      <c r="N29" s="51"/>
      <c r="O29" s="51"/>
      <c r="P29" s="51"/>
    </row>
    <row r="30" spans="1:16" x14ac:dyDescent="0.35">
      <c r="A30" s="18"/>
      <c r="B30" s="18"/>
      <c r="C30" s="18"/>
      <c r="D30" s="18"/>
      <c r="E30" s="18"/>
      <c r="F30" s="18"/>
      <c r="G30" s="51"/>
      <c r="H30" s="51"/>
      <c r="I30" s="51"/>
      <c r="J30" s="51"/>
      <c r="K30" s="51"/>
      <c r="L30" s="51"/>
      <c r="M30" s="51"/>
      <c r="N30" s="51"/>
      <c r="O30" s="51"/>
      <c r="P30" s="51"/>
    </row>
    <row r="31" spans="1:16" x14ac:dyDescent="0.35">
      <c r="A31" s="18"/>
      <c r="B31" s="18"/>
      <c r="C31" s="18"/>
      <c r="D31" s="18"/>
      <c r="E31" s="18"/>
      <c r="F31" s="18"/>
      <c r="G31" s="51"/>
      <c r="H31" s="51"/>
      <c r="I31" s="51"/>
      <c r="J31" s="51"/>
      <c r="K31" s="51"/>
      <c r="L31" s="51"/>
      <c r="M31" s="51"/>
      <c r="N31" s="51"/>
      <c r="O31" s="51"/>
      <c r="P31" s="51"/>
    </row>
    <row r="32" spans="1:16" x14ac:dyDescent="0.35">
      <c r="A32" s="18"/>
      <c r="B32" s="18"/>
      <c r="C32" s="18"/>
      <c r="D32" s="18"/>
      <c r="E32" s="18"/>
      <c r="F32" s="18"/>
      <c r="G32" s="51"/>
      <c r="H32" s="51"/>
      <c r="I32" s="51"/>
      <c r="J32" s="51"/>
      <c r="K32" s="51"/>
      <c r="L32" s="51"/>
      <c r="M32" s="51"/>
      <c r="N32" s="51"/>
      <c r="O32" s="51"/>
      <c r="P32" s="51"/>
    </row>
    <row r="33" spans="1:16" x14ac:dyDescent="0.35">
      <c r="A33" s="18"/>
      <c r="B33" s="18"/>
      <c r="C33" s="18"/>
      <c r="D33" s="18"/>
      <c r="E33" s="18"/>
      <c r="F33" s="18"/>
      <c r="G33" s="51"/>
      <c r="H33" s="51"/>
      <c r="I33" s="51"/>
      <c r="J33" s="51"/>
      <c r="K33" s="51"/>
      <c r="L33" s="51"/>
      <c r="M33" s="51"/>
      <c r="N33" s="51"/>
      <c r="O33" s="51"/>
      <c r="P33" s="51"/>
    </row>
    <row r="34" spans="1:16" x14ac:dyDescent="0.35">
      <c r="A34" s="18"/>
      <c r="B34" s="18"/>
      <c r="C34" s="18"/>
      <c r="D34" s="18"/>
      <c r="E34" s="18"/>
      <c r="F34" s="18"/>
      <c r="G34" s="51"/>
      <c r="H34" s="51"/>
      <c r="I34" s="51"/>
      <c r="J34" s="51"/>
      <c r="K34" s="51"/>
      <c r="L34" s="51"/>
      <c r="M34" s="51"/>
      <c r="N34" s="51"/>
      <c r="O34" s="51"/>
      <c r="P34" s="51"/>
    </row>
    <row r="35" spans="1:16" x14ac:dyDescent="0.35">
      <c r="A35" s="18"/>
      <c r="B35" s="18"/>
      <c r="C35" s="18"/>
      <c r="D35" s="18"/>
      <c r="E35" s="18"/>
      <c r="F35" s="18"/>
      <c r="G35" s="51"/>
      <c r="H35" s="51"/>
      <c r="I35" s="51"/>
      <c r="J35" s="51"/>
      <c r="K35" s="51"/>
      <c r="L35" s="51"/>
      <c r="M35" s="51"/>
      <c r="N35" s="51"/>
      <c r="O35" s="51"/>
      <c r="P35" s="51"/>
    </row>
    <row r="36" spans="1:16" x14ac:dyDescent="0.35">
      <c r="A36" s="18"/>
      <c r="B36" s="18"/>
      <c r="C36" s="18"/>
      <c r="D36" s="18"/>
      <c r="E36" s="18"/>
      <c r="F36" s="18"/>
      <c r="G36" s="51"/>
      <c r="H36" s="51"/>
      <c r="I36" s="51"/>
      <c r="J36" s="51"/>
      <c r="K36" s="51"/>
      <c r="L36" s="51"/>
      <c r="M36" s="51"/>
      <c r="N36" s="51"/>
      <c r="O36" s="51"/>
      <c r="P36" s="51"/>
    </row>
    <row r="37" spans="1:16" x14ac:dyDescent="0.35">
      <c r="A37" s="18"/>
      <c r="B37" s="18"/>
      <c r="C37" s="18"/>
      <c r="D37" s="18"/>
      <c r="E37" s="18"/>
      <c r="F37" s="18"/>
      <c r="G37" s="18"/>
      <c r="H37" s="18"/>
      <c r="I37" s="18"/>
      <c r="J37" s="18"/>
      <c r="K37" s="18"/>
      <c r="L37" s="18"/>
      <c r="M37" s="18"/>
      <c r="N37" s="18"/>
      <c r="O37" s="18"/>
      <c r="P37" s="18"/>
    </row>
    <row r="38" spans="1:16" x14ac:dyDescent="0.35">
      <c r="A38" s="18"/>
      <c r="B38" s="18"/>
      <c r="C38" s="18"/>
      <c r="D38" s="18"/>
      <c r="E38" s="18"/>
      <c r="F38" s="18"/>
      <c r="G38" s="52"/>
      <c r="H38" s="52"/>
      <c r="I38" s="52"/>
      <c r="J38" s="52"/>
      <c r="K38" s="52"/>
      <c r="L38" s="52"/>
      <c r="M38" s="52"/>
      <c r="N38" s="52"/>
      <c r="O38" s="52"/>
      <c r="P38" s="52"/>
    </row>
    <row r="39" spans="1:16" x14ac:dyDescent="0.35">
      <c r="A39" s="18"/>
      <c r="B39" s="18"/>
      <c r="C39" s="18"/>
      <c r="D39" s="18"/>
      <c r="E39" s="18"/>
      <c r="F39" s="18"/>
      <c r="G39" s="52"/>
      <c r="H39" s="52"/>
      <c r="I39" s="52"/>
      <c r="J39" s="52"/>
      <c r="K39" s="52"/>
      <c r="L39" s="52"/>
      <c r="M39" s="52"/>
      <c r="N39" s="52"/>
      <c r="O39" s="52"/>
      <c r="P39" s="52"/>
    </row>
    <row r="40" spans="1:16" x14ac:dyDescent="0.35">
      <c r="A40" s="18"/>
      <c r="B40" s="18"/>
      <c r="C40" s="18"/>
      <c r="D40" s="18"/>
      <c r="E40" s="18"/>
      <c r="F40" s="18"/>
      <c r="G40" s="52"/>
      <c r="H40" s="52"/>
      <c r="I40" s="52"/>
      <c r="J40" s="52"/>
      <c r="K40" s="52"/>
      <c r="L40" s="52"/>
      <c r="M40" s="52"/>
      <c r="N40" s="52"/>
      <c r="O40" s="52"/>
      <c r="P40" s="52"/>
    </row>
    <row r="41" spans="1:16" x14ac:dyDescent="0.35">
      <c r="A41" s="18"/>
      <c r="B41" s="18"/>
      <c r="C41" s="18"/>
      <c r="D41" s="18"/>
      <c r="E41" s="18"/>
      <c r="F41" s="18"/>
      <c r="G41" s="52"/>
      <c r="H41" s="52"/>
      <c r="I41" s="52"/>
      <c r="J41" s="52"/>
      <c r="K41" s="52"/>
      <c r="L41" s="52"/>
      <c r="M41" s="52"/>
      <c r="N41" s="52"/>
      <c r="O41" s="52"/>
      <c r="P41" s="52"/>
    </row>
    <row r="42" spans="1:16" x14ac:dyDescent="0.35">
      <c r="A42" s="18"/>
      <c r="B42" s="18"/>
      <c r="C42" s="18"/>
      <c r="D42" s="18"/>
      <c r="E42" s="18"/>
      <c r="F42" s="18"/>
      <c r="G42" s="52"/>
      <c r="H42" s="52"/>
      <c r="I42" s="52"/>
      <c r="J42" s="52"/>
      <c r="K42" s="52"/>
      <c r="L42" s="52"/>
      <c r="M42" s="52"/>
      <c r="N42" s="52"/>
      <c r="O42" s="52"/>
      <c r="P42" s="52"/>
    </row>
    <row r="44" spans="1:16" x14ac:dyDescent="0.35">
      <c r="G44" s="23"/>
      <c r="H44" s="23"/>
      <c r="I44" s="23"/>
      <c r="J44" s="23"/>
      <c r="K44" s="23"/>
      <c r="L44" s="23"/>
      <c r="M44" s="23"/>
      <c r="N44" s="23"/>
      <c r="O44" s="23"/>
      <c r="P44" s="23"/>
    </row>
  </sheetData>
  <autoFilter ref="A3:BA7" xr:uid="{F8DC4F48-AF1E-4043-B1C5-180F490ACAD6}"/>
  <pageMargins left="0.7" right="0.7" top="0.75" bottom="0.75" header="0.3" footer="0.3"/>
  <pageSetup orientation="portrait" horizontalDpi="1200" verticalDpi="1200" r:id="rId1"/>
  <headerFooter>
    <oddFooter>&amp;L&amp;1#&amp;"Calibri"&amp;14&amp;K000000Confidential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9F1F8-F02D-4FA2-8F33-EDC9BABCEEFF}">
  <dimension ref="A1:J7"/>
  <sheetViews>
    <sheetView workbookViewId="0"/>
  </sheetViews>
  <sheetFormatPr defaultRowHeight="14.5" x14ac:dyDescent="0.35"/>
  <cols>
    <col min="1" max="1" width="17.81640625" bestFit="1" customWidth="1"/>
  </cols>
  <sheetData>
    <row r="1" spans="1:10" x14ac:dyDescent="0.35">
      <c r="A1" t="s">
        <v>91</v>
      </c>
      <c r="B1" s="1">
        <v>1</v>
      </c>
      <c r="E1">
        <f>B1+1</f>
        <v>2</v>
      </c>
      <c r="H1">
        <f>E1+1</f>
        <v>3</v>
      </c>
    </row>
    <row r="2" spans="1:10" x14ac:dyDescent="0.35">
      <c r="A2" t="s">
        <v>38</v>
      </c>
      <c r="B2" s="2" t="s">
        <v>88</v>
      </c>
      <c r="C2" s="2" t="s">
        <v>89</v>
      </c>
      <c r="D2" s="2" t="s">
        <v>90</v>
      </c>
      <c r="E2" s="2" t="str">
        <f t="shared" ref="E2:J2" si="0">B2</f>
        <v>CF</v>
      </c>
      <c r="F2" s="2" t="str">
        <f t="shared" si="0"/>
        <v>Starts</v>
      </c>
      <c r="G2" s="2" t="str">
        <f t="shared" si="0"/>
        <v>Hours</v>
      </c>
      <c r="H2" s="2" t="str">
        <f t="shared" si="0"/>
        <v>CF</v>
      </c>
      <c r="I2" s="2" t="str">
        <f t="shared" si="0"/>
        <v>Starts</v>
      </c>
      <c r="J2" s="2" t="str">
        <f t="shared" si="0"/>
        <v>Hours</v>
      </c>
    </row>
    <row r="3" spans="1:10" x14ac:dyDescent="0.35">
      <c r="A3" s="1" t="s">
        <v>3</v>
      </c>
      <c r="B3" s="38">
        <v>0.85</v>
      </c>
      <c r="C3" s="1">
        <v>50</v>
      </c>
      <c r="D3" s="18">
        <f>8760*B3</f>
        <v>7446</v>
      </c>
      <c r="E3" s="38">
        <v>0.6</v>
      </c>
      <c r="F3" s="1">
        <v>100</v>
      </c>
      <c r="G3" s="18">
        <f>8760*E3</f>
        <v>5256</v>
      </c>
      <c r="H3" s="38">
        <v>0.4</v>
      </c>
      <c r="I3" s="1">
        <v>250</v>
      </c>
      <c r="J3" s="18">
        <f>8760*H3</f>
        <v>3504</v>
      </c>
    </row>
    <row r="4" spans="1:10" x14ac:dyDescent="0.35">
      <c r="A4" s="1" t="s">
        <v>4</v>
      </c>
      <c r="B4" s="38">
        <v>0.15</v>
      </c>
      <c r="C4" s="1">
        <v>110</v>
      </c>
      <c r="D4" s="18">
        <f>8760*B4</f>
        <v>1314</v>
      </c>
      <c r="E4" s="38">
        <v>0.1</v>
      </c>
      <c r="F4" s="1">
        <v>80</v>
      </c>
      <c r="G4" s="18">
        <f>8760*E4</f>
        <v>876</v>
      </c>
      <c r="H4" s="38">
        <v>0.05</v>
      </c>
      <c r="I4" s="1">
        <v>50</v>
      </c>
      <c r="J4" s="18">
        <f>8760*H4</f>
        <v>438</v>
      </c>
    </row>
    <row r="5" spans="1:10" x14ac:dyDescent="0.35">
      <c r="A5" s="13" t="s">
        <v>9</v>
      </c>
      <c r="B5" s="38">
        <v>0.25</v>
      </c>
      <c r="C5" s="1"/>
      <c r="D5" s="1"/>
      <c r="E5" s="38">
        <v>0.25</v>
      </c>
      <c r="F5" s="1"/>
      <c r="G5" s="1"/>
      <c r="H5" s="38">
        <v>0.25</v>
      </c>
      <c r="I5" s="1"/>
      <c r="J5" s="1"/>
    </row>
    <row r="6" spans="1:10" x14ac:dyDescent="0.35">
      <c r="A6" s="13" t="s">
        <v>10</v>
      </c>
      <c r="B6" s="38">
        <v>0.4</v>
      </c>
      <c r="C6" s="1"/>
      <c r="D6" s="1"/>
      <c r="E6" s="38">
        <v>0.4</v>
      </c>
      <c r="F6" s="1"/>
      <c r="G6" s="1"/>
      <c r="H6" s="38">
        <v>0.4</v>
      </c>
      <c r="I6" s="1"/>
      <c r="J6" s="1"/>
    </row>
    <row r="7" spans="1:10" x14ac:dyDescent="0.35">
      <c r="A7" s="1" t="s">
        <v>0</v>
      </c>
      <c r="B7" s="1"/>
      <c r="C7" s="1"/>
      <c r="D7" s="1"/>
      <c r="E7" s="1"/>
      <c r="F7" s="1"/>
      <c r="G7" s="1"/>
      <c r="H7" s="1"/>
      <c r="I7" s="1"/>
      <c r="J7" s="1"/>
    </row>
  </sheetData>
  <pageMargins left="0.7" right="0.7" top="0.75" bottom="0.75" header="0.3" footer="0.3"/>
  <pageSetup orientation="portrait" r:id="rId1"/>
  <headerFooter>
    <oddFooter>&amp;L&amp;1#&amp;"Calibri"&amp;14&amp;K000000Confidential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4E310-FD67-48B2-863F-E18257A0E2F2}">
  <dimension ref="A1:H50"/>
  <sheetViews>
    <sheetView workbookViewId="0"/>
  </sheetViews>
  <sheetFormatPr defaultRowHeight="14.5" x14ac:dyDescent="0.35"/>
  <cols>
    <col min="1" max="1" width="15.453125" bestFit="1" customWidth="1"/>
  </cols>
  <sheetData>
    <row r="1" spans="1:8" x14ac:dyDescent="0.35">
      <c r="A1" t="s">
        <v>1</v>
      </c>
      <c r="B1" s="19">
        <v>6.5500000000000003E-2</v>
      </c>
    </row>
    <row r="2" spans="1:8" x14ac:dyDescent="0.35">
      <c r="A2" t="s">
        <v>105</v>
      </c>
      <c r="B2" s="19">
        <v>0.02</v>
      </c>
    </row>
    <row r="3" spans="1:8" x14ac:dyDescent="0.35">
      <c r="A3" t="s">
        <v>103</v>
      </c>
      <c r="B3" s="1">
        <v>30</v>
      </c>
    </row>
    <row r="4" spans="1:8" x14ac:dyDescent="0.35">
      <c r="A4" t="s">
        <v>106</v>
      </c>
      <c r="B4" s="24">
        <f ca="1">-PMT($B$1,$B$3,$B$7)</f>
        <v>8.8073863949401573E-2</v>
      </c>
    </row>
    <row r="5" spans="1:8" x14ac:dyDescent="0.35">
      <c r="A5" t="s">
        <v>107</v>
      </c>
      <c r="B5" s="24">
        <f>((1-(1+B2)/(1+B1))/(1-((1+B2)/(1+B1))^B3))*(1+B1)</f>
        <v>6.2330772023111568E-2</v>
      </c>
    </row>
    <row r="7" spans="1:8" x14ac:dyDescent="0.35">
      <c r="A7" t="s">
        <v>143</v>
      </c>
      <c r="B7" s="75">
        <f ca="1">NPV($B$1,OFFSET(B11,0,0,$B$3,1))</f>
        <v>1.1441909591261885</v>
      </c>
      <c r="C7" s="75">
        <f ca="1">NPV($B$1,OFFSET(C11,0,0,$B$3,1))</f>
        <v>1.1441909591261874</v>
      </c>
      <c r="D7" s="75">
        <f ca="1">NPV($B$1,OFFSET(D11,0,0,$B$3,1))</f>
        <v>1.1441909591261876</v>
      </c>
    </row>
    <row r="9" spans="1:8" x14ac:dyDescent="0.35">
      <c r="B9" s="2" t="s">
        <v>132</v>
      </c>
      <c r="C9" s="2" t="s">
        <v>133</v>
      </c>
      <c r="D9" s="2" t="s">
        <v>134</v>
      </c>
      <c r="E9" s="2" t="s">
        <v>135</v>
      </c>
      <c r="F9" s="2" t="s">
        <v>136</v>
      </c>
      <c r="G9" s="2" t="s">
        <v>137</v>
      </c>
      <c r="H9" s="2"/>
    </row>
    <row r="10" spans="1:8" ht="29" x14ac:dyDescent="0.35">
      <c r="B10" s="2" t="s">
        <v>102</v>
      </c>
      <c r="C10" s="2" t="s">
        <v>104</v>
      </c>
      <c r="D10" s="2" t="s">
        <v>5</v>
      </c>
      <c r="E10" s="3" t="s">
        <v>127</v>
      </c>
      <c r="F10" s="2" t="s">
        <v>44</v>
      </c>
      <c r="G10" s="2" t="s">
        <v>5</v>
      </c>
    </row>
    <row r="11" spans="1:8" x14ac:dyDescent="0.35">
      <c r="A11">
        <v>0</v>
      </c>
      <c r="B11" s="20">
        <v>0.1237813</v>
      </c>
      <c r="C11" s="24">
        <f t="shared" ref="C11:C50" ca="1" si="0">-PMT($B$1,$B$3,$B$7)</f>
        <v>8.8073863949401573E-2</v>
      </c>
      <c r="D11" s="24">
        <f t="shared" ref="D11:D50" ca="1" si="1">$B$5*$B$7*(1+$B$2)^A11</f>
        <v>7.1318305824199818E-2</v>
      </c>
      <c r="E11" s="24">
        <f t="shared" ref="E11:E50" ca="1" si="2">$B$7*$B$5</f>
        <v>7.1318305824199818E-2</v>
      </c>
      <c r="F11" s="76">
        <f t="shared" ref="F11:F50" si="3">(1+$B$2)^A11</f>
        <v>1</v>
      </c>
      <c r="G11" s="24">
        <f ca="1">F11*E11</f>
        <v>7.1318305824199818E-2</v>
      </c>
      <c r="H11" s="15">
        <f ca="1">G11-D11</f>
        <v>0</v>
      </c>
    </row>
    <row r="12" spans="1:8" x14ac:dyDescent="0.35">
      <c r="A12">
        <v>1</v>
      </c>
      <c r="B12" s="20">
        <v>0.11986090000000001</v>
      </c>
      <c r="C12" s="24">
        <f t="shared" ca="1" si="0"/>
        <v>8.8073863949401573E-2</v>
      </c>
      <c r="D12" s="24">
        <f t="shared" ca="1" si="1"/>
        <v>7.2744671940683819E-2</v>
      </c>
      <c r="E12" s="24">
        <f t="shared" ca="1" si="2"/>
        <v>7.1318305824199818E-2</v>
      </c>
      <c r="F12" s="76">
        <f t="shared" si="3"/>
        <v>1.02</v>
      </c>
      <c r="G12" s="24">
        <f t="shared" ref="G12:G50" ca="1" si="4">F12*E12</f>
        <v>7.2744671940683819E-2</v>
      </c>
      <c r="H12" s="15">
        <f t="shared" ref="H12:H50" ca="1" si="5">G12-D12</f>
        <v>0</v>
      </c>
    </row>
    <row r="13" spans="1:8" x14ac:dyDescent="0.35">
      <c r="A13">
        <v>2</v>
      </c>
      <c r="B13" s="20">
        <v>0.1155429</v>
      </c>
      <c r="C13" s="24">
        <f t="shared" ca="1" si="0"/>
        <v>8.8073863949401573E-2</v>
      </c>
      <c r="D13" s="24">
        <f t="shared" ca="1" si="1"/>
        <v>7.4199565379497484E-2</v>
      </c>
      <c r="E13" s="24">
        <f t="shared" ca="1" si="2"/>
        <v>7.1318305824199818E-2</v>
      </c>
      <c r="F13" s="76">
        <f t="shared" si="3"/>
        <v>1.0404</v>
      </c>
      <c r="G13" s="24">
        <f t="shared" ca="1" si="4"/>
        <v>7.4199565379497484E-2</v>
      </c>
      <c r="H13" s="15">
        <f t="shared" ca="1" si="5"/>
        <v>0</v>
      </c>
    </row>
    <row r="14" spans="1:8" x14ac:dyDescent="0.35">
      <c r="A14">
        <v>3</v>
      </c>
      <c r="B14" s="20">
        <v>0.11142709999999999</v>
      </c>
      <c r="C14" s="24">
        <f t="shared" ca="1" si="0"/>
        <v>8.8073863949401573E-2</v>
      </c>
      <c r="D14" s="24">
        <f t="shared" ca="1" si="1"/>
        <v>7.5683556687087442E-2</v>
      </c>
      <c r="E14" s="24">
        <f t="shared" ca="1" si="2"/>
        <v>7.1318305824199818E-2</v>
      </c>
      <c r="F14" s="76">
        <f t="shared" si="3"/>
        <v>1.0612079999999999</v>
      </c>
      <c r="G14" s="24">
        <f t="shared" ca="1" si="4"/>
        <v>7.5683556687087442E-2</v>
      </c>
      <c r="H14" s="15">
        <f t="shared" ca="1" si="5"/>
        <v>0</v>
      </c>
    </row>
    <row r="15" spans="1:8" x14ac:dyDescent="0.35">
      <c r="A15">
        <v>4</v>
      </c>
      <c r="B15" s="20">
        <v>0.1074932</v>
      </c>
      <c r="C15" s="24">
        <f t="shared" ca="1" si="0"/>
        <v>8.8073863949401573E-2</v>
      </c>
      <c r="D15" s="24">
        <f t="shared" ca="1" si="1"/>
        <v>7.719722782082919E-2</v>
      </c>
      <c r="E15" s="24">
        <f t="shared" ca="1" si="2"/>
        <v>7.1318305824199818E-2</v>
      </c>
      <c r="F15" s="76">
        <f t="shared" si="3"/>
        <v>1.08243216</v>
      </c>
      <c r="G15" s="24">
        <f t="shared" ca="1" si="4"/>
        <v>7.719722782082919E-2</v>
      </c>
      <c r="H15" s="15">
        <f t="shared" ca="1" si="5"/>
        <v>0</v>
      </c>
    </row>
    <row r="16" spans="1:8" x14ac:dyDescent="0.35">
      <c r="A16">
        <v>5</v>
      </c>
      <c r="B16" s="20">
        <v>0.1037232</v>
      </c>
      <c r="C16" s="24">
        <f t="shared" ca="1" si="0"/>
        <v>8.8073863949401573E-2</v>
      </c>
      <c r="D16" s="24">
        <f t="shared" ca="1" si="1"/>
        <v>7.8741172377245774E-2</v>
      </c>
      <c r="E16" s="24">
        <f t="shared" ca="1" si="2"/>
        <v>7.1318305824199818E-2</v>
      </c>
      <c r="F16" s="76">
        <f t="shared" si="3"/>
        <v>1.1040808032</v>
      </c>
      <c r="G16" s="24">
        <f t="shared" ca="1" si="4"/>
        <v>7.8741172377245774E-2</v>
      </c>
      <c r="H16" s="15">
        <f t="shared" ca="1" si="5"/>
        <v>0</v>
      </c>
    </row>
    <row r="17" spans="1:8" x14ac:dyDescent="0.35">
      <c r="A17">
        <v>6</v>
      </c>
      <c r="B17" s="20">
        <v>0.1000674</v>
      </c>
      <c r="C17" s="24">
        <f t="shared" ca="1" si="0"/>
        <v>8.8073863949401573E-2</v>
      </c>
      <c r="D17" s="24">
        <f t="shared" ca="1" si="1"/>
        <v>8.0315995824790695E-2</v>
      </c>
      <c r="E17" s="24">
        <f t="shared" ca="1" si="2"/>
        <v>7.1318305824199818E-2</v>
      </c>
      <c r="F17" s="76">
        <f t="shared" si="3"/>
        <v>1.1261624192640001</v>
      </c>
      <c r="G17" s="24">
        <f t="shared" ca="1" si="4"/>
        <v>8.0315995824790695E-2</v>
      </c>
      <c r="H17" s="15">
        <f t="shared" ca="1" si="5"/>
        <v>0</v>
      </c>
    </row>
    <row r="18" spans="1:8" x14ac:dyDescent="0.35">
      <c r="A18">
        <v>7</v>
      </c>
      <c r="B18" s="20">
        <v>9.6448369999999992E-2</v>
      </c>
      <c r="C18" s="24">
        <f t="shared" ca="1" si="0"/>
        <v>8.8073863949401573E-2</v>
      </c>
      <c r="D18" s="24">
        <f t="shared" ca="1" si="1"/>
        <v>8.1922315741286486E-2</v>
      </c>
      <c r="E18" s="24">
        <f t="shared" ca="1" si="2"/>
        <v>7.1318305824199818E-2</v>
      </c>
      <c r="F18" s="76">
        <f t="shared" si="3"/>
        <v>1.1486856676492798</v>
      </c>
      <c r="G18" s="24">
        <f t="shared" ca="1" si="4"/>
        <v>8.1922315741286486E-2</v>
      </c>
      <c r="H18" s="15">
        <f t="shared" ca="1" si="5"/>
        <v>0</v>
      </c>
    </row>
    <row r="19" spans="1:8" x14ac:dyDescent="0.35">
      <c r="A19">
        <v>8</v>
      </c>
      <c r="B19" s="20">
        <v>9.2829349999999991E-2</v>
      </c>
      <c r="C19" s="24">
        <f t="shared" ca="1" si="0"/>
        <v>8.8073863949401573E-2</v>
      </c>
      <c r="D19" s="24">
        <f t="shared" ca="1" si="1"/>
        <v>8.3560762056112223E-2</v>
      </c>
      <c r="E19" s="24">
        <f t="shared" ca="1" si="2"/>
        <v>7.1318305824199818E-2</v>
      </c>
      <c r="F19" s="76">
        <f t="shared" si="3"/>
        <v>1.1716593810022655</v>
      </c>
      <c r="G19" s="24">
        <f t="shared" ca="1" si="4"/>
        <v>8.3560762056112223E-2</v>
      </c>
      <c r="H19" s="15">
        <f t="shared" ca="1" si="5"/>
        <v>0</v>
      </c>
    </row>
    <row r="20" spans="1:8" x14ac:dyDescent="0.35">
      <c r="A20">
        <v>9</v>
      </c>
      <c r="B20" s="20">
        <v>8.921032999999999E-2</v>
      </c>
      <c r="C20" s="24">
        <f t="shared" ca="1" si="0"/>
        <v>8.8073863949401573E-2</v>
      </c>
      <c r="D20" s="24">
        <f t="shared" ca="1" si="1"/>
        <v>8.5231977297234474E-2</v>
      </c>
      <c r="E20" s="24">
        <f t="shared" ca="1" si="2"/>
        <v>7.1318305824199818E-2</v>
      </c>
      <c r="F20" s="76">
        <f t="shared" si="3"/>
        <v>1.1950925686223108</v>
      </c>
      <c r="G20" s="24">
        <f t="shared" ca="1" si="4"/>
        <v>8.5231977297234474E-2</v>
      </c>
      <c r="H20" s="15">
        <f t="shared" ca="1" si="5"/>
        <v>0</v>
      </c>
    </row>
    <row r="21" spans="1:8" x14ac:dyDescent="0.35">
      <c r="A21">
        <v>10</v>
      </c>
      <c r="B21" s="20">
        <v>8.559130999999999E-2</v>
      </c>
      <c r="C21" s="24">
        <f t="shared" ca="1" si="0"/>
        <v>8.8073863949401573E-2</v>
      </c>
      <c r="D21" s="24">
        <f t="shared" ca="1" si="1"/>
        <v>8.693661684317916E-2</v>
      </c>
      <c r="E21" s="24">
        <f t="shared" ca="1" si="2"/>
        <v>7.1318305824199818E-2</v>
      </c>
      <c r="F21" s="76">
        <f t="shared" si="3"/>
        <v>1.2189944199947571</v>
      </c>
      <c r="G21" s="24">
        <f t="shared" ca="1" si="4"/>
        <v>8.693661684317916E-2</v>
      </c>
      <c r="H21" s="15">
        <f t="shared" ca="1" si="5"/>
        <v>0</v>
      </c>
    </row>
    <row r="22" spans="1:8" x14ac:dyDescent="0.35">
      <c r="A22">
        <v>11</v>
      </c>
      <c r="B22" s="20">
        <v>8.1972289999999989E-2</v>
      </c>
      <c r="C22" s="24">
        <f t="shared" ca="1" si="0"/>
        <v>8.8073863949401573E-2</v>
      </c>
      <c r="D22" s="24">
        <f t="shared" ca="1" si="1"/>
        <v>8.8675349180042731E-2</v>
      </c>
      <c r="E22" s="24">
        <f t="shared" ca="1" si="2"/>
        <v>7.1318305824199818E-2</v>
      </c>
      <c r="F22" s="76">
        <f t="shared" si="3"/>
        <v>1.243374308394652</v>
      </c>
      <c r="G22" s="24">
        <f t="shared" ca="1" si="4"/>
        <v>8.8675349180042731E-2</v>
      </c>
      <c r="H22" s="15">
        <f t="shared" ca="1" si="5"/>
        <v>0</v>
      </c>
    </row>
    <row r="23" spans="1:8" x14ac:dyDescent="0.35">
      <c r="A23">
        <v>12</v>
      </c>
      <c r="B23" s="20">
        <v>7.8353270000000003E-2</v>
      </c>
      <c r="C23" s="24">
        <f t="shared" ca="1" si="0"/>
        <v>8.8073863949401573E-2</v>
      </c>
      <c r="D23" s="24">
        <f t="shared" ca="1" si="1"/>
        <v>9.0448856163643607E-2</v>
      </c>
      <c r="E23" s="24">
        <f t="shared" ca="1" si="2"/>
        <v>7.1318305824199818E-2</v>
      </c>
      <c r="F23" s="76">
        <f t="shared" si="3"/>
        <v>1.2682417945625453</v>
      </c>
      <c r="G23" s="24">
        <f t="shared" ca="1" si="4"/>
        <v>9.0448856163643607E-2</v>
      </c>
      <c r="H23" s="15">
        <f t="shared" ca="1" si="5"/>
        <v>0</v>
      </c>
    </row>
    <row r="24" spans="1:8" x14ac:dyDescent="0.35">
      <c r="A24">
        <v>13</v>
      </c>
      <c r="B24" s="20">
        <v>7.4734239999999993E-2</v>
      </c>
      <c r="C24" s="24">
        <f t="shared" ca="1" si="0"/>
        <v>8.8073863949401573E-2</v>
      </c>
      <c r="D24" s="24">
        <f t="shared" ca="1" si="1"/>
        <v>9.2257833286916474E-2</v>
      </c>
      <c r="E24" s="24">
        <f t="shared" ca="1" si="2"/>
        <v>7.1318305824199818E-2</v>
      </c>
      <c r="F24" s="76">
        <f t="shared" si="3"/>
        <v>1.2936066304537961</v>
      </c>
      <c r="G24" s="24">
        <f t="shared" ca="1" si="4"/>
        <v>9.2257833286916474E-2</v>
      </c>
      <c r="H24" s="15">
        <f t="shared" ca="1" si="5"/>
        <v>0</v>
      </c>
    </row>
    <row r="25" spans="1:8" x14ac:dyDescent="0.35">
      <c r="A25">
        <v>14</v>
      </c>
      <c r="B25" s="20">
        <v>7.1115219999999993E-2</v>
      </c>
      <c r="C25" s="24">
        <f t="shared" ca="1" si="0"/>
        <v>8.8073863949401573E-2</v>
      </c>
      <c r="D25" s="24">
        <f t="shared" ca="1" si="1"/>
        <v>9.41029899526548E-2</v>
      </c>
      <c r="E25" s="24">
        <f t="shared" ca="1" si="2"/>
        <v>7.1318305824199818E-2</v>
      </c>
      <c r="F25" s="76">
        <f t="shared" si="3"/>
        <v>1.3194787630628722</v>
      </c>
      <c r="G25" s="24">
        <f t="shared" ca="1" si="4"/>
        <v>9.41029899526548E-2</v>
      </c>
      <c r="H25" s="15">
        <f t="shared" ca="1" si="5"/>
        <v>0</v>
      </c>
    </row>
    <row r="26" spans="1:8" x14ac:dyDescent="0.35">
      <c r="A26">
        <v>15</v>
      </c>
      <c r="B26" s="20">
        <v>6.7826899999999996E-2</v>
      </c>
      <c r="C26" s="24">
        <f t="shared" ca="1" si="0"/>
        <v>8.8073863949401573E-2</v>
      </c>
      <c r="D26" s="24">
        <f t="shared" ca="1" si="1"/>
        <v>9.5985049751707879E-2</v>
      </c>
      <c r="E26" s="24">
        <f t="shared" ca="1" si="2"/>
        <v>7.1318305824199818E-2</v>
      </c>
      <c r="F26" s="76">
        <f t="shared" si="3"/>
        <v>1.3458683383241292</v>
      </c>
      <c r="G26" s="24">
        <f t="shared" ca="1" si="4"/>
        <v>9.5985049751707879E-2</v>
      </c>
      <c r="H26" s="15">
        <f t="shared" ca="1" si="5"/>
        <v>0</v>
      </c>
    </row>
    <row r="27" spans="1:8" x14ac:dyDescent="0.35">
      <c r="A27">
        <v>16</v>
      </c>
      <c r="B27" s="20">
        <v>6.5199999999999994E-2</v>
      </c>
      <c r="C27" s="24">
        <f t="shared" ca="1" si="0"/>
        <v>8.8073863949401573E-2</v>
      </c>
      <c r="D27" s="24">
        <f t="shared" ca="1" si="1"/>
        <v>9.7904750746742056E-2</v>
      </c>
      <c r="E27" s="24">
        <f t="shared" ca="1" si="2"/>
        <v>7.1318305824199818E-2</v>
      </c>
      <c r="F27" s="76">
        <f t="shared" si="3"/>
        <v>1.372785705090612</v>
      </c>
      <c r="G27" s="24">
        <f t="shared" ca="1" si="4"/>
        <v>9.7904750746742056E-2</v>
      </c>
      <c r="H27" s="15">
        <f t="shared" ca="1" si="5"/>
        <v>0</v>
      </c>
    </row>
    <row r="28" spans="1:8" x14ac:dyDescent="0.35">
      <c r="A28">
        <v>17</v>
      </c>
      <c r="B28" s="20">
        <v>6.2903799999999996E-2</v>
      </c>
      <c r="C28" s="24">
        <f t="shared" ca="1" si="0"/>
        <v>8.8073863949401573E-2</v>
      </c>
      <c r="D28" s="24">
        <f t="shared" ca="1" si="1"/>
        <v>9.9862845761676894E-2</v>
      </c>
      <c r="E28" s="24">
        <f t="shared" ca="1" si="2"/>
        <v>7.1318305824199818E-2</v>
      </c>
      <c r="F28" s="76">
        <f t="shared" si="3"/>
        <v>1.4002414191924244</v>
      </c>
      <c r="G28" s="24">
        <f t="shared" ca="1" si="4"/>
        <v>9.9862845761676894E-2</v>
      </c>
      <c r="H28" s="15">
        <f t="shared" ca="1" si="5"/>
        <v>0</v>
      </c>
    </row>
    <row r="29" spans="1:8" x14ac:dyDescent="0.35">
      <c r="A29">
        <v>18</v>
      </c>
      <c r="B29" s="20">
        <v>6.0607610000000006E-2</v>
      </c>
      <c r="C29" s="24">
        <f t="shared" ca="1" si="0"/>
        <v>8.8073863949401573E-2</v>
      </c>
      <c r="D29" s="24">
        <f t="shared" ca="1" si="1"/>
        <v>0.10186010267691042</v>
      </c>
      <c r="E29" s="24">
        <f t="shared" ca="1" si="2"/>
        <v>7.1318305824199818E-2</v>
      </c>
      <c r="F29" s="76">
        <f t="shared" si="3"/>
        <v>1.4282462475762727</v>
      </c>
      <c r="G29" s="24">
        <f t="shared" ca="1" si="4"/>
        <v>0.10186010267691042</v>
      </c>
      <c r="H29" s="15">
        <f t="shared" ca="1" si="5"/>
        <v>0</v>
      </c>
    </row>
    <row r="30" spans="1:8" x14ac:dyDescent="0.35">
      <c r="A30">
        <v>19</v>
      </c>
      <c r="B30" s="20">
        <v>5.8311409999999994E-2</v>
      </c>
      <c r="C30" s="24">
        <f t="shared" ca="1" si="0"/>
        <v>8.8073863949401573E-2</v>
      </c>
      <c r="D30" s="24">
        <f t="shared" ca="1" si="1"/>
        <v>0.10389730473044863</v>
      </c>
      <c r="E30" s="24">
        <f t="shared" ca="1" si="2"/>
        <v>7.1318305824199818E-2</v>
      </c>
      <c r="F30" s="76">
        <f t="shared" si="3"/>
        <v>1.4568111725277981</v>
      </c>
      <c r="G30" s="24">
        <f t="shared" ca="1" si="4"/>
        <v>0.10389730473044863</v>
      </c>
      <c r="H30" s="15">
        <f t="shared" ca="1" si="5"/>
        <v>0</v>
      </c>
    </row>
    <row r="31" spans="1:8" x14ac:dyDescent="0.35">
      <c r="A31">
        <v>20</v>
      </c>
      <c r="B31" s="20">
        <v>5.6015209999999996E-2</v>
      </c>
      <c r="C31" s="24">
        <f t="shared" ca="1" si="0"/>
        <v>8.8073863949401573E-2</v>
      </c>
      <c r="D31" s="24">
        <f t="shared" ca="1" si="1"/>
        <v>0.10597525082505761</v>
      </c>
      <c r="E31" s="24">
        <f t="shared" ca="1" si="2"/>
        <v>7.1318305824199818E-2</v>
      </c>
      <c r="F31" s="76">
        <f t="shared" si="3"/>
        <v>1.4859473959783542</v>
      </c>
      <c r="G31" s="24">
        <f t="shared" ca="1" si="4"/>
        <v>0.10597525082505761</v>
      </c>
      <c r="H31" s="15">
        <f t="shared" ca="1" si="5"/>
        <v>0</v>
      </c>
    </row>
    <row r="32" spans="1:8" x14ac:dyDescent="0.35">
      <c r="A32">
        <v>21</v>
      </c>
      <c r="B32" s="20">
        <v>5.3719009999999998E-2</v>
      </c>
      <c r="C32" s="24">
        <f t="shared" ca="1" si="0"/>
        <v>8.8073863949401573E-2</v>
      </c>
      <c r="D32" s="24">
        <f t="shared" ca="1" si="1"/>
        <v>0.10809475584155875</v>
      </c>
      <c r="E32" s="24">
        <f t="shared" ca="1" si="2"/>
        <v>7.1318305824199818E-2</v>
      </c>
      <c r="F32" s="76">
        <f t="shared" si="3"/>
        <v>1.5156663438979212</v>
      </c>
      <c r="G32" s="24">
        <f t="shared" ca="1" si="4"/>
        <v>0.10809475584155875</v>
      </c>
      <c r="H32" s="15">
        <f t="shared" ca="1" si="5"/>
        <v>0</v>
      </c>
    </row>
    <row r="33" spans="1:8" x14ac:dyDescent="0.35">
      <c r="A33">
        <v>22</v>
      </c>
      <c r="B33" s="20">
        <v>5.1422820000000001E-2</v>
      </c>
      <c r="C33" s="24">
        <f t="shared" ca="1" si="0"/>
        <v>8.8073863949401573E-2</v>
      </c>
      <c r="D33" s="24">
        <f t="shared" ca="1" si="1"/>
        <v>0.11025665095838993</v>
      </c>
      <c r="E33" s="24">
        <f t="shared" ca="1" si="2"/>
        <v>7.1318305824199818E-2</v>
      </c>
      <c r="F33" s="76">
        <f t="shared" si="3"/>
        <v>1.5459796707758797</v>
      </c>
      <c r="G33" s="24">
        <f t="shared" ca="1" si="4"/>
        <v>0.11025665095838993</v>
      </c>
      <c r="H33" s="15">
        <f t="shared" ca="1" si="5"/>
        <v>0</v>
      </c>
    </row>
    <row r="34" spans="1:8" x14ac:dyDescent="0.35">
      <c r="A34">
        <v>23</v>
      </c>
      <c r="B34" s="20">
        <v>4.9126629999999998E-2</v>
      </c>
      <c r="C34" s="24">
        <f t="shared" ca="1" si="0"/>
        <v>8.8073863949401573E-2</v>
      </c>
      <c r="D34" s="24">
        <f t="shared" ca="1" si="1"/>
        <v>0.11246178397755772</v>
      </c>
      <c r="E34" s="24">
        <f t="shared" ca="1" si="2"/>
        <v>7.1318305824199818E-2</v>
      </c>
      <c r="F34" s="76">
        <f t="shared" si="3"/>
        <v>1.576899264191397</v>
      </c>
      <c r="G34" s="24">
        <f t="shared" ca="1" si="4"/>
        <v>0.11246178397755772</v>
      </c>
      <c r="H34" s="15">
        <f t="shared" ca="1" si="5"/>
        <v>0</v>
      </c>
    </row>
    <row r="35" spans="1:8" x14ac:dyDescent="0.35">
      <c r="A35">
        <v>24</v>
      </c>
      <c r="B35" s="20">
        <v>4.6830429999999999E-2</v>
      </c>
      <c r="C35" s="24">
        <f t="shared" ca="1" si="0"/>
        <v>8.8073863949401573E-2</v>
      </c>
      <c r="D35" s="24">
        <f t="shared" ca="1" si="1"/>
        <v>0.11471101965710888</v>
      </c>
      <c r="E35" s="24">
        <f t="shared" ca="1" si="2"/>
        <v>7.1318305824199818E-2</v>
      </c>
      <c r="F35" s="76">
        <f t="shared" si="3"/>
        <v>1.608437249475225</v>
      </c>
      <c r="G35" s="24">
        <f t="shared" ca="1" si="4"/>
        <v>0.11471101965710888</v>
      </c>
      <c r="H35" s="15">
        <f t="shared" ca="1" si="5"/>
        <v>0</v>
      </c>
    </row>
    <row r="36" spans="1:8" x14ac:dyDescent="0.35">
      <c r="A36">
        <v>25</v>
      </c>
      <c r="B36" s="20">
        <v>4.4534240000000003E-2</v>
      </c>
      <c r="C36" s="24">
        <f t="shared" ca="1" si="0"/>
        <v>8.8073863949401573E-2</v>
      </c>
      <c r="D36" s="24">
        <f t="shared" ca="1" si="1"/>
        <v>0.11700524005025105</v>
      </c>
      <c r="E36" s="24">
        <f t="shared" ca="1" si="2"/>
        <v>7.1318305824199818E-2</v>
      </c>
      <c r="F36" s="76">
        <f t="shared" si="3"/>
        <v>1.6406059944647295</v>
      </c>
      <c r="G36" s="24">
        <f t="shared" ca="1" si="4"/>
        <v>0.11700524005025105</v>
      </c>
      <c r="H36" s="15">
        <f t="shared" ca="1" si="5"/>
        <v>0</v>
      </c>
    </row>
    <row r="37" spans="1:8" x14ac:dyDescent="0.35">
      <c r="A37">
        <v>26</v>
      </c>
      <c r="B37" s="20">
        <v>4.2238050000000006E-2</v>
      </c>
      <c r="C37" s="24">
        <f t="shared" ca="1" si="0"/>
        <v>8.8073863949401573E-2</v>
      </c>
      <c r="D37" s="24">
        <f t="shared" ca="1" si="1"/>
        <v>0.11934534485125609</v>
      </c>
      <c r="E37" s="24">
        <f t="shared" ca="1" si="2"/>
        <v>7.1318305824199818E-2</v>
      </c>
      <c r="F37" s="76">
        <f t="shared" si="3"/>
        <v>1.6734181143540243</v>
      </c>
      <c r="G37" s="24">
        <f t="shared" ca="1" si="4"/>
        <v>0.11934534485125609</v>
      </c>
      <c r="H37" s="15">
        <f t="shared" ca="1" si="5"/>
        <v>0</v>
      </c>
    </row>
    <row r="38" spans="1:8" x14ac:dyDescent="0.35">
      <c r="A38">
        <v>27</v>
      </c>
      <c r="B38" s="20">
        <v>3.9941850000000001E-2</v>
      </c>
      <c r="C38" s="24">
        <f t="shared" ca="1" si="0"/>
        <v>8.8073863949401573E-2</v>
      </c>
      <c r="D38" s="24">
        <f t="shared" ca="1" si="1"/>
        <v>0.12173225174828119</v>
      </c>
      <c r="E38" s="24">
        <f t="shared" ca="1" si="2"/>
        <v>7.1318305824199818E-2</v>
      </c>
      <c r="F38" s="76">
        <f t="shared" si="3"/>
        <v>1.7068864766411045</v>
      </c>
      <c r="G38" s="24">
        <f t="shared" ca="1" si="4"/>
        <v>0.12173225174828119</v>
      </c>
      <c r="H38" s="15">
        <f t="shared" ca="1" si="5"/>
        <v>0</v>
      </c>
    </row>
    <row r="39" spans="1:8" x14ac:dyDescent="0.35">
      <c r="A39">
        <v>28</v>
      </c>
      <c r="B39" s="20">
        <v>3.7645659999999997E-2</v>
      </c>
      <c r="C39" s="24">
        <f t="shared" ca="1" si="0"/>
        <v>8.8073863949401573E-2</v>
      </c>
      <c r="D39" s="24">
        <f t="shared" ca="1" si="1"/>
        <v>0.12416689678324684</v>
      </c>
      <c r="E39" s="24">
        <f t="shared" ca="1" si="2"/>
        <v>7.1318305824199818E-2</v>
      </c>
      <c r="F39" s="76">
        <f t="shared" si="3"/>
        <v>1.7410242061739269</v>
      </c>
      <c r="G39" s="24">
        <f t="shared" ca="1" si="4"/>
        <v>0.12416689678324684</v>
      </c>
      <c r="H39" s="15">
        <f t="shared" ca="1" si="5"/>
        <v>0</v>
      </c>
    </row>
    <row r="40" spans="1:8" x14ac:dyDescent="0.35">
      <c r="A40">
        <v>29</v>
      </c>
      <c r="B40" s="20">
        <v>3.5349459999999999E-2</v>
      </c>
      <c r="C40" s="24">
        <f t="shared" ca="1" si="0"/>
        <v>8.8073863949401573E-2</v>
      </c>
      <c r="D40" s="24">
        <f t="shared" ca="1" si="1"/>
        <v>0.12665023471891176</v>
      </c>
      <c r="E40" s="24">
        <f t="shared" ca="1" si="2"/>
        <v>7.1318305824199818E-2</v>
      </c>
      <c r="F40" s="76">
        <f t="shared" si="3"/>
        <v>1.7758446902974052</v>
      </c>
      <c r="G40" s="24">
        <f t="shared" ca="1" si="4"/>
        <v>0.12665023471891176</v>
      </c>
      <c r="H40" s="15">
        <f t="shared" ca="1" si="5"/>
        <v>0</v>
      </c>
    </row>
    <row r="41" spans="1:8" x14ac:dyDescent="0.35">
      <c r="A41">
        <v>30</v>
      </c>
      <c r="B41" s="20"/>
      <c r="C41" s="24">
        <f t="shared" ca="1" si="0"/>
        <v>8.8073863949401573E-2</v>
      </c>
      <c r="D41" s="24">
        <f t="shared" ca="1" si="1"/>
        <v>0.12918323941328999</v>
      </c>
      <c r="E41" s="24">
        <f t="shared" ca="1" si="2"/>
        <v>7.1318305824199818E-2</v>
      </c>
      <c r="F41" s="76">
        <f t="shared" si="3"/>
        <v>1.8113615841033535</v>
      </c>
      <c r="G41" s="24">
        <f t="shared" ca="1" si="4"/>
        <v>0.12918323941328999</v>
      </c>
      <c r="H41" s="15">
        <f t="shared" ca="1" si="5"/>
        <v>0</v>
      </c>
    </row>
    <row r="42" spans="1:8" x14ac:dyDescent="0.35">
      <c r="A42">
        <v>31</v>
      </c>
      <c r="B42" s="20"/>
      <c r="C42" s="24">
        <f t="shared" ca="1" si="0"/>
        <v>8.8073863949401573E-2</v>
      </c>
      <c r="D42" s="24">
        <f t="shared" ca="1" si="1"/>
        <v>0.13176690420155576</v>
      </c>
      <c r="E42" s="24">
        <f t="shared" ca="1" si="2"/>
        <v>7.1318305824199818E-2</v>
      </c>
      <c r="F42" s="76">
        <f t="shared" si="3"/>
        <v>1.8475888157854201</v>
      </c>
      <c r="G42" s="24">
        <f t="shared" ca="1" si="4"/>
        <v>0.13176690420155576</v>
      </c>
      <c r="H42" s="15">
        <f t="shared" ca="1" si="5"/>
        <v>0</v>
      </c>
    </row>
    <row r="43" spans="1:8" x14ac:dyDescent="0.35">
      <c r="A43">
        <v>32</v>
      </c>
      <c r="B43" s="20"/>
      <c r="C43" s="24">
        <f t="shared" ca="1" si="0"/>
        <v>8.8073863949401573E-2</v>
      </c>
      <c r="D43" s="24">
        <f t="shared" ca="1" si="1"/>
        <v>0.13440224228558692</v>
      </c>
      <c r="E43" s="24">
        <f t="shared" ca="1" si="2"/>
        <v>7.1318305824199818E-2</v>
      </c>
      <c r="F43" s="76">
        <f t="shared" si="3"/>
        <v>1.8845405921011289</v>
      </c>
      <c r="G43" s="24">
        <f t="shared" ca="1" si="4"/>
        <v>0.13440224228558692</v>
      </c>
      <c r="H43" s="15">
        <f t="shared" ca="1" si="5"/>
        <v>0</v>
      </c>
    </row>
    <row r="44" spans="1:8" x14ac:dyDescent="0.35">
      <c r="A44">
        <v>33</v>
      </c>
      <c r="B44" s="20"/>
      <c r="C44" s="24">
        <f t="shared" ca="1" si="0"/>
        <v>8.8073863949401573E-2</v>
      </c>
      <c r="D44" s="24">
        <f t="shared" ca="1" si="1"/>
        <v>0.13709028713129867</v>
      </c>
      <c r="E44" s="24">
        <f t="shared" ca="1" si="2"/>
        <v>7.1318305824199818E-2</v>
      </c>
      <c r="F44" s="76">
        <f t="shared" si="3"/>
        <v>1.9222314039431516</v>
      </c>
      <c r="G44" s="24">
        <f t="shared" ca="1" si="4"/>
        <v>0.13709028713129867</v>
      </c>
      <c r="H44" s="15">
        <f t="shared" ca="1" si="5"/>
        <v>0</v>
      </c>
    </row>
    <row r="45" spans="1:8" x14ac:dyDescent="0.35">
      <c r="A45">
        <v>34</v>
      </c>
      <c r="B45" s="20"/>
      <c r="C45" s="24">
        <f t="shared" ca="1" si="0"/>
        <v>8.8073863949401573E-2</v>
      </c>
      <c r="D45" s="24">
        <f t="shared" ca="1" si="1"/>
        <v>0.13983209287392462</v>
      </c>
      <c r="E45" s="24">
        <f t="shared" ca="1" si="2"/>
        <v>7.1318305824199818E-2</v>
      </c>
      <c r="F45" s="76">
        <f t="shared" si="3"/>
        <v>1.9606760320220145</v>
      </c>
      <c r="G45" s="24">
        <f t="shared" ca="1" si="4"/>
        <v>0.13983209287392462</v>
      </c>
      <c r="H45" s="15">
        <f t="shared" ca="1" si="5"/>
        <v>0</v>
      </c>
    </row>
    <row r="46" spans="1:8" x14ac:dyDescent="0.35">
      <c r="A46">
        <v>35</v>
      </c>
      <c r="B46" s="20"/>
      <c r="C46" s="24">
        <f t="shared" ca="1" si="0"/>
        <v>8.8073863949401573E-2</v>
      </c>
      <c r="D46" s="24">
        <f t="shared" ca="1" si="1"/>
        <v>0.14262873473140311</v>
      </c>
      <c r="E46" s="24">
        <f t="shared" ca="1" si="2"/>
        <v>7.1318305824199818E-2</v>
      </c>
      <c r="F46" s="76">
        <f t="shared" si="3"/>
        <v>1.9998895526624547</v>
      </c>
      <c r="G46" s="24">
        <f t="shared" ca="1" si="4"/>
        <v>0.14262873473140311</v>
      </c>
      <c r="H46" s="15">
        <f t="shared" ca="1" si="5"/>
        <v>0</v>
      </c>
    </row>
    <row r="47" spans="1:8" x14ac:dyDescent="0.35">
      <c r="A47">
        <v>36</v>
      </c>
      <c r="B47" s="20"/>
      <c r="C47" s="24">
        <f t="shared" ca="1" si="0"/>
        <v>8.8073863949401573E-2</v>
      </c>
      <c r="D47" s="24">
        <f t="shared" ca="1" si="1"/>
        <v>0.14548130942603116</v>
      </c>
      <c r="E47" s="24">
        <f t="shared" ca="1" si="2"/>
        <v>7.1318305824199818E-2</v>
      </c>
      <c r="F47" s="76">
        <f t="shared" si="3"/>
        <v>2.0398873437157037</v>
      </c>
      <c r="G47" s="24">
        <f t="shared" ca="1" si="4"/>
        <v>0.14548130942603116</v>
      </c>
      <c r="H47" s="15">
        <f t="shared" ca="1" si="5"/>
        <v>0</v>
      </c>
    </row>
    <row r="48" spans="1:8" x14ac:dyDescent="0.35">
      <c r="A48">
        <v>37</v>
      </c>
      <c r="B48" s="20"/>
      <c r="C48" s="24">
        <f t="shared" ca="1" si="0"/>
        <v>8.8073863949401573E-2</v>
      </c>
      <c r="D48" s="24">
        <f t="shared" ca="1" si="1"/>
        <v>0.1483909356145518</v>
      </c>
      <c r="E48" s="24">
        <f t="shared" ca="1" si="2"/>
        <v>7.1318305824199818E-2</v>
      </c>
      <c r="F48" s="76">
        <f t="shared" si="3"/>
        <v>2.080685090590018</v>
      </c>
      <c r="G48" s="24">
        <f t="shared" ca="1" si="4"/>
        <v>0.1483909356145518</v>
      </c>
      <c r="H48" s="15">
        <f t="shared" ca="1" si="5"/>
        <v>0</v>
      </c>
    </row>
    <row r="49" spans="1:8" x14ac:dyDescent="0.35">
      <c r="A49">
        <v>38</v>
      </c>
      <c r="B49" s="20"/>
      <c r="C49" s="24">
        <f t="shared" ca="1" si="0"/>
        <v>8.8073863949401573E-2</v>
      </c>
      <c r="D49" s="24">
        <f t="shared" ca="1" si="1"/>
        <v>0.15135875432684287</v>
      </c>
      <c r="E49" s="24">
        <f t="shared" ca="1" si="2"/>
        <v>7.1318305824199818E-2</v>
      </c>
      <c r="F49" s="76">
        <f t="shared" si="3"/>
        <v>2.1222987924018186</v>
      </c>
      <c r="G49" s="24">
        <f t="shared" ca="1" si="4"/>
        <v>0.15135875432684287</v>
      </c>
      <c r="H49" s="15">
        <f t="shared" ca="1" si="5"/>
        <v>0</v>
      </c>
    </row>
    <row r="50" spans="1:8" x14ac:dyDescent="0.35">
      <c r="A50">
        <v>39</v>
      </c>
      <c r="B50" s="20"/>
      <c r="C50" s="24">
        <f t="shared" ca="1" si="0"/>
        <v>8.8073863949401573E-2</v>
      </c>
      <c r="D50" s="24">
        <f t="shared" ca="1" si="1"/>
        <v>0.15438592941337967</v>
      </c>
      <c r="E50" s="24">
        <f t="shared" ca="1" si="2"/>
        <v>7.1318305824199818E-2</v>
      </c>
      <c r="F50" s="76">
        <f t="shared" si="3"/>
        <v>2.1647447682498542</v>
      </c>
      <c r="G50" s="24">
        <f t="shared" ca="1" si="4"/>
        <v>0.15438592941337967</v>
      </c>
      <c r="H50" s="15">
        <f t="shared" ca="1" si="5"/>
        <v>0</v>
      </c>
    </row>
  </sheetData>
  <pageMargins left="0.7" right="0.7" top="0.75" bottom="0.75" header="0.3" footer="0.3"/>
  <pageSetup orientation="portrait" r:id="rId1"/>
  <headerFooter>
    <oddFooter>&amp;L&amp;1#&amp;"Calibri"&amp;14&amp;K000000Confidential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2CE84-4D92-48FC-8C05-85D180F1ADC2}">
  <dimension ref="A1"/>
  <sheetViews>
    <sheetView workbookViewId="0"/>
  </sheetViews>
  <sheetFormatPr defaultRowHeight="14.5" x14ac:dyDescent="0.35"/>
  <cols>
    <col min="2" max="2" width="23.54296875" customWidth="1"/>
    <col min="3" max="3" width="22.81640625" customWidth="1"/>
    <col min="4" max="4" width="21.26953125" customWidth="1"/>
  </cols>
  <sheetData/>
  <pageMargins left="0.7" right="0.7" top="0.75" bottom="0.75" header="0.3" footer="0.3"/>
  <pageSetup orientation="portrait" r:id="rId1"/>
  <headerFooter>
    <oddFooter>&amp;L&amp;1#&amp;"Calibri"&amp;14&amp;K000000Confidential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6FE7B-7C29-43B8-9683-87B7E3F0355B}">
  <dimension ref="A1:AB58"/>
  <sheetViews>
    <sheetView zoomScaleNormal="100" workbookViewId="0"/>
  </sheetViews>
  <sheetFormatPr defaultColWidth="8.7265625" defaultRowHeight="14.5" x14ac:dyDescent="0.35"/>
  <cols>
    <col min="1" max="1" width="6.26953125" style="108" bestFit="1" customWidth="1"/>
    <col min="2" max="2" width="22.81640625" style="108" bestFit="1" customWidth="1"/>
    <col min="3" max="14" width="10.1796875" style="108" customWidth="1"/>
    <col min="15" max="16384" width="8.7265625" style="108"/>
  </cols>
  <sheetData>
    <row r="1" spans="2:26" x14ac:dyDescent="0.35">
      <c r="K1" s="108">
        <v>1</v>
      </c>
      <c r="L1" s="108">
        <f>K1+1</f>
        <v>2</v>
      </c>
      <c r="M1" s="108">
        <f t="shared" ref="M1:Z1" si="0">L1+1</f>
        <v>3</v>
      </c>
      <c r="N1" s="108">
        <f t="shared" si="0"/>
        <v>4</v>
      </c>
      <c r="O1" s="108">
        <f t="shared" si="0"/>
        <v>5</v>
      </c>
      <c r="P1" s="108">
        <f t="shared" si="0"/>
        <v>6</v>
      </c>
      <c r="Q1" s="108">
        <f t="shared" si="0"/>
        <v>7</v>
      </c>
      <c r="R1" s="108">
        <f t="shared" si="0"/>
        <v>8</v>
      </c>
      <c r="S1" s="108">
        <f t="shared" si="0"/>
        <v>9</v>
      </c>
      <c r="T1" s="108">
        <f t="shared" si="0"/>
        <v>10</v>
      </c>
      <c r="U1" s="108">
        <f t="shared" si="0"/>
        <v>11</v>
      </c>
      <c r="V1" s="108">
        <f t="shared" si="0"/>
        <v>12</v>
      </c>
      <c r="W1" s="108">
        <f t="shared" si="0"/>
        <v>13</v>
      </c>
      <c r="X1" s="108">
        <f t="shared" si="0"/>
        <v>14</v>
      </c>
      <c r="Y1" s="108">
        <f t="shared" si="0"/>
        <v>15</v>
      </c>
      <c r="Z1" s="108">
        <f t="shared" si="0"/>
        <v>16</v>
      </c>
    </row>
    <row r="2" spans="2:26" x14ac:dyDescent="0.35">
      <c r="C2" s="108" t="s">
        <v>207</v>
      </c>
      <c r="H2" s="108" t="s">
        <v>243</v>
      </c>
      <c r="K2" s="108" t="s">
        <v>211</v>
      </c>
      <c r="O2" s="108">
        <v>1</v>
      </c>
      <c r="P2" s="108">
        <v>2</v>
      </c>
      <c r="Q2" s="108">
        <v>3</v>
      </c>
      <c r="R2" s="90">
        <v>4</v>
      </c>
      <c r="S2" s="108" t="s">
        <v>68</v>
      </c>
    </row>
    <row r="3" spans="2:26" ht="58" x14ac:dyDescent="0.35">
      <c r="B3" s="141" t="s">
        <v>201</v>
      </c>
      <c r="C3" s="138" t="s">
        <v>199</v>
      </c>
      <c r="D3" s="138" t="s">
        <v>200</v>
      </c>
      <c r="E3" s="138" t="s">
        <v>10</v>
      </c>
      <c r="F3" s="138" t="s">
        <v>271</v>
      </c>
      <c r="G3" s="138"/>
      <c r="H3" s="154" t="s">
        <v>208</v>
      </c>
      <c r="I3" s="138"/>
      <c r="J3" s="138" t="str">
        <f>B3</f>
        <v>Year</v>
      </c>
      <c r="K3" s="138" t="str">
        <f>C3</f>
        <v>Solar:  Single-Axis Tracking</v>
      </c>
      <c r="L3" s="138" t="str">
        <f>D3</f>
        <v>Solar:  Fixed Tilt</v>
      </c>
      <c r="N3" s="141" t="s">
        <v>4</v>
      </c>
      <c r="O3" s="138" t="str">
        <f ca="1">OFFSET($P$32,O$2,0)</f>
        <v>Solar:  Single-Axis Tracking</v>
      </c>
      <c r="P3" s="138" t="str">
        <f t="shared" ref="P3:R3" ca="1" si="1">OFFSET($P$32,P$2,0)</f>
        <v>Solar:  Fixed Tilt</v>
      </c>
      <c r="Q3" s="138" t="str">
        <f t="shared" ca="1" si="1"/>
        <v>Wind</v>
      </c>
      <c r="R3" s="138" t="str">
        <f t="shared" ca="1" si="1"/>
        <v>Other Tech</v>
      </c>
      <c r="S3" s="138" t="str">
        <f t="shared" ref="S3:Z3" ca="1" si="2">O3</f>
        <v>Solar:  Single-Axis Tracking</v>
      </c>
      <c r="T3" s="138" t="str">
        <f t="shared" ca="1" si="2"/>
        <v>Solar:  Fixed Tilt</v>
      </c>
      <c r="U3" s="138" t="str">
        <f t="shared" ca="1" si="2"/>
        <v>Wind</v>
      </c>
      <c r="V3" s="138" t="str">
        <f t="shared" ca="1" si="2"/>
        <v>Other Tech</v>
      </c>
      <c r="W3" s="138" t="str">
        <f t="shared" ca="1" si="2"/>
        <v>Solar:  Single-Axis Tracking</v>
      </c>
      <c r="X3" s="138" t="str">
        <f t="shared" ca="1" si="2"/>
        <v>Solar:  Fixed Tilt</v>
      </c>
      <c r="Y3" s="138" t="str">
        <f t="shared" ca="1" si="2"/>
        <v>Wind</v>
      </c>
      <c r="Z3" s="138" t="str">
        <f t="shared" ca="1" si="2"/>
        <v>Other Tech</v>
      </c>
    </row>
    <row r="4" spans="2:26" x14ac:dyDescent="0.35">
      <c r="B4" s="107">
        <v>2024</v>
      </c>
      <c r="C4" s="139">
        <v>27.359489077140204</v>
      </c>
      <c r="D4" s="139">
        <v>27.528738900443173</v>
      </c>
      <c r="E4" s="146">
        <v>26.915972578524141</v>
      </c>
      <c r="F4" s="139">
        <v>26.488865024348573</v>
      </c>
      <c r="G4" s="139"/>
      <c r="H4" s="146"/>
      <c r="I4" s="139"/>
      <c r="J4" s="143">
        <f t="shared" ref="J4:J27" si="3">B4</f>
        <v>2024</v>
      </c>
      <c r="K4" s="147"/>
      <c r="L4" s="147"/>
      <c r="N4" s="91">
        <v>189778.25353289477</v>
      </c>
      <c r="O4" s="144">
        <f t="shared" ref="O4:R27" ca="1" si="4">$N4*OFFSET($Q$32,O$2,0)</f>
        <v>70633.456209818411</v>
      </c>
      <c r="P4" s="144">
        <f t="shared" ca="1" si="4"/>
        <v>54657.390167847843</v>
      </c>
      <c r="Q4" s="144">
        <f t="shared" ca="1" si="4"/>
        <v>54384.992193054692</v>
      </c>
      <c r="R4" s="144">
        <f t="shared" ca="1" si="4"/>
        <v>189778.25353289477</v>
      </c>
      <c r="S4" s="142">
        <f t="shared" ref="S4:S27" ca="1" si="5">O4/(1*8760*OFFSET($R$32,O$2,0))</f>
        <v>31.065754242826937</v>
      </c>
      <c r="T4" s="142">
        <f t="shared" ref="T4:T27" ca="1" si="6">P4/(1*8760*OFFSET($R$32,P$2,0))</f>
        <v>37.410048483728751</v>
      </c>
      <c r="U4" s="142">
        <f t="shared" ref="U4:U27" ca="1" si="7">Q4/(1*8760*OFFSET($R$32,Q$2,0))</f>
        <v>24.499761062329885</v>
      </c>
      <c r="V4" s="142">
        <f t="shared" ref="V4:V27" ca="1" si="8">R4/(1*8760*OFFSET($R$32,R$2,0))</f>
        <v>21.664184193252829</v>
      </c>
      <c r="W4" s="140">
        <f>IF($B4&lt;SSSModel!$C$9,0,S4)</f>
        <v>0</v>
      </c>
      <c r="X4" s="140">
        <f>IF($B4&lt;SSSModel!$C$9,0,T4)</f>
        <v>0</v>
      </c>
      <c r="Y4" s="140">
        <f>IF($B4&lt;SSSModel!$C$9,0,U4)</f>
        <v>0</v>
      </c>
      <c r="Z4" s="140">
        <f>IF($B4&lt;SSSModel!$C$9,0,V4)</f>
        <v>0</v>
      </c>
    </row>
    <row r="5" spans="2:26" x14ac:dyDescent="0.35">
      <c r="B5" s="108">
        <f>B4+1</f>
        <v>2025</v>
      </c>
      <c r="C5" s="139">
        <v>30.749268549495397</v>
      </c>
      <c r="D5" s="139">
        <v>31.136274368635867</v>
      </c>
      <c r="E5" s="146">
        <v>28.967554707443394</v>
      </c>
      <c r="F5" s="139">
        <v>29.618103965333088</v>
      </c>
      <c r="G5" s="139"/>
      <c r="H5" s="147"/>
      <c r="I5" s="140"/>
      <c r="J5" s="143">
        <f t="shared" si="3"/>
        <v>2025</v>
      </c>
      <c r="K5" s="147"/>
      <c r="L5" s="147"/>
      <c r="N5" s="91">
        <v>192106.14434869739</v>
      </c>
      <c r="O5" s="144">
        <f t="shared" ca="1" si="4"/>
        <v>71499.872519054465</v>
      </c>
      <c r="P5" s="144">
        <f t="shared" ca="1" si="4"/>
        <v>55327.838094408718</v>
      </c>
      <c r="Q5" s="144">
        <f t="shared" ca="1" si="4"/>
        <v>55052.098784494396</v>
      </c>
      <c r="R5" s="144">
        <f t="shared" ca="1" si="4"/>
        <v>192106.14434869739</v>
      </c>
      <c r="S5" s="142">
        <f t="shared" ca="1" si="5"/>
        <v>31.446818367096181</v>
      </c>
      <c r="T5" s="142">
        <f t="shared" ca="1" si="6"/>
        <v>37.868934086598458</v>
      </c>
      <c r="U5" s="142">
        <f t="shared" ca="1" si="7"/>
        <v>24.800284266146129</v>
      </c>
      <c r="V5" s="142">
        <f t="shared" ca="1" si="8"/>
        <v>21.929925153960887</v>
      </c>
      <c r="W5" s="140">
        <f>IF($B5&lt;SSSModel!$C$9,0,S5)</f>
        <v>0</v>
      </c>
      <c r="X5" s="140">
        <f>IF($B5&lt;SSSModel!$C$9,0,T5)</f>
        <v>0</v>
      </c>
      <c r="Y5" s="140">
        <f>IF($B5&lt;SSSModel!$C$9,0,U5)</f>
        <v>0</v>
      </c>
      <c r="Z5" s="140">
        <f>IF($B5&lt;SSSModel!$C$9,0,V5)</f>
        <v>0</v>
      </c>
    </row>
    <row r="6" spans="2:26" x14ac:dyDescent="0.35">
      <c r="B6" s="108">
        <f t="shared" ref="B6:B27" si="9">B5+1</f>
        <v>2026</v>
      </c>
      <c r="C6" s="139">
        <v>30.850587550167834</v>
      </c>
      <c r="D6" s="139">
        <v>31.271600291738245</v>
      </c>
      <c r="E6" s="146">
        <v>28.412797163545498</v>
      </c>
      <c r="F6" s="139">
        <v>29.664709498986262</v>
      </c>
      <c r="G6" s="139"/>
      <c r="H6" s="147"/>
      <c r="I6" s="140"/>
      <c r="J6" s="143">
        <f t="shared" si="3"/>
        <v>2026</v>
      </c>
      <c r="K6" s="147"/>
      <c r="L6" s="147"/>
      <c r="N6" s="91">
        <v>194465.25307503261</v>
      </c>
      <c r="O6" s="144">
        <f t="shared" ca="1" si="4"/>
        <v>72377.907803992508</v>
      </c>
      <c r="P6" s="144">
        <f t="shared" ca="1" si="4"/>
        <v>56007.276985342178</v>
      </c>
      <c r="Q6" s="144">
        <f t="shared" ca="1" si="4"/>
        <v>55728.151531718511</v>
      </c>
      <c r="R6" s="144">
        <f t="shared" ca="1" si="4"/>
        <v>194465.25307503261</v>
      </c>
      <c r="S6" s="142">
        <f t="shared" ca="1" si="5"/>
        <v>31.832992707728607</v>
      </c>
      <c r="T6" s="142">
        <f t="shared" ca="1" si="6"/>
        <v>38.333973521768996</v>
      </c>
      <c r="U6" s="142">
        <f t="shared" ca="1" si="7"/>
        <v>25.104837601627487</v>
      </c>
      <c r="V6" s="142">
        <f t="shared" ca="1" si="8"/>
        <v>22.199229803085913</v>
      </c>
      <c r="W6" s="140">
        <f>IF($B6&lt;SSSModel!$C$9,0,S6)</f>
        <v>0</v>
      </c>
      <c r="X6" s="140">
        <f>IF($B6&lt;SSSModel!$C$9,0,T6)</f>
        <v>0</v>
      </c>
      <c r="Y6" s="140">
        <f>IF($B6&lt;SSSModel!$C$9,0,U6)</f>
        <v>0</v>
      </c>
      <c r="Z6" s="140">
        <f>IF($B6&lt;SSSModel!$C$9,0,V6)</f>
        <v>0</v>
      </c>
    </row>
    <row r="7" spans="2:26" x14ac:dyDescent="0.35">
      <c r="B7" s="108">
        <f t="shared" si="9"/>
        <v>2027</v>
      </c>
      <c r="C7" s="139">
        <v>30.976055185351782</v>
      </c>
      <c r="D7" s="139">
        <v>31.582428852746069</v>
      </c>
      <c r="E7" s="146">
        <v>29.337836206428083</v>
      </c>
      <c r="F7" s="139">
        <v>30.330931195485306</v>
      </c>
      <c r="G7" s="139"/>
      <c r="H7" s="147"/>
      <c r="I7" s="140"/>
      <c r="J7" s="143">
        <f t="shared" si="3"/>
        <v>2027</v>
      </c>
      <c r="K7" s="147"/>
      <c r="L7" s="147"/>
      <c r="N7" s="91">
        <v>196856.04365840199</v>
      </c>
      <c r="O7" s="144">
        <f t="shared" ca="1" si="4"/>
        <v>73267.734740607222</v>
      </c>
      <c r="P7" s="144">
        <f t="shared" ca="1" si="4"/>
        <v>56695.840460304215</v>
      </c>
      <c r="Q7" s="144">
        <f t="shared" ca="1" si="4"/>
        <v>56413.283388458018</v>
      </c>
      <c r="R7" s="144">
        <f t="shared" ca="1" si="4"/>
        <v>196856.04365840199</v>
      </c>
      <c r="S7" s="142">
        <f t="shared" ca="1" si="5"/>
        <v>32.22435321045419</v>
      </c>
      <c r="T7" s="142">
        <f t="shared" ca="1" si="6"/>
        <v>38.805258244719546</v>
      </c>
      <c r="U7" s="142">
        <f t="shared" ca="1" si="7"/>
        <v>25.413480962772475</v>
      </c>
      <c r="V7" s="142">
        <f t="shared" ca="1" si="8"/>
        <v>22.472151102557305</v>
      </c>
      <c r="W7" s="140">
        <f>IF($B7&lt;SSSModel!$C$9,0,S7)</f>
        <v>0</v>
      </c>
      <c r="X7" s="140">
        <f>IF($B7&lt;SSSModel!$C$9,0,T7)</f>
        <v>0</v>
      </c>
      <c r="Y7" s="140">
        <f>IF($B7&lt;SSSModel!$C$9,0,U7)</f>
        <v>0</v>
      </c>
      <c r="Z7" s="140">
        <f>IF($B7&lt;SSSModel!$C$9,0,V7)</f>
        <v>0</v>
      </c>
    </row>
    <row r="8" spans="2:26" x14ac:dyDescent="0.35">
      <c r="B8" s="108">
        <f t="shared" si="9"/>
        <v>2028</v>
      </c>
      <c r="C8" s="139">
        <v>29.733838907733254</v>
      </c>
      <c r="D8" s="139">
        <v>30.322999859835033</v>
      </c>
      <c r="E8" s="146">
        <v>28.369566756541047</v>
      </c>
      <c r="F8" s="139">
        <v>29.078485678149363</v>
      </c>
      <c r="G8" s="139"/>
      <c r="H8" s="147"/>
      <c r="I8" s="140"/>
      <c r="J8" s="143">
        <f t="shared" si="3"/>
        <v>2028</v>
      </c>
      <c r="K8" s="147"/>
      <c r="L8" s="147"/>
      <c r="N8" s="91">
        <v>199278.98764596463</v>
      </c>
      <c r="O8" s="144">
        <f t="shared" ca="1" si="4"/>
        <v>74169.528833757548</v>
      </c>
      <c r="P8" s="144">
        <f t="shared" ca="1" si="4"/>
        <v>57393.664327990395</v>
      </c>
      <c r="Q8" s="144">
        <f t="shared" ca="1" si="4"/>
        <v>57107.629486573853</v>
      </c>
      <c r="R8" s="144">
        <f t="shared" ca="1" si="4"/>
        <v>199278.98764596463</v>
      </c>
      <c r="S8" s="142">
        <f t="shared" ca="1" si="5"/>
        <v>32.62097706519269</v>
      </c>
      <c r="T8" s="142">
        <f t="shared" ca="1" si="6"/>
        <v>39.28288120920935</v>
      </c>
      <c r="U8" s="142">
        <f t="shared" ca="1" si="7"/>
        <v>25.726275224799998</v>
      </c>
      <c r="V8" s="142">
        <f t="shared" ca="1" si="8"/>
        <v>22.748742881959434</v>
      </c>
      <c r="W8" s="140">
        <f>IF($B8&lt;SSSModel!$C$9,0,S8)</f>
        <v>0</v>
      </c>
      <c r="X8" s="140">
        <f>IF($B8&lt;SSSModel!$C$9,0,T8)</f>
        <v>0</v>
      </c>
      <c r="Y8" s="140">
        <f>IF($B8&lt;SSSModel!$C$9,0,U8)</f>
        <v>0</v>
      </c>
      <c r="Z8" s="140">
        <f>IF($B8&lt;SSSModel!$C$9,0,V8)</f>
        <v>0</v>
      </c>
    </row>
    <row r="9" spans="2:26" x14ac:dyDescent="0.35">
      <c r="B9" s="108">
        <f t="shared" si="9"/>
        <v>2029</v>
      </c>
      <c r="C9" s="139">
        <v>28.886616170301522</v>
      </c>
      <c r="D9" s="139">
        <v>29.481804611923529</v>
      </c>
      <c r="E9" s="146">
        <v>27.987557005262143</v>
      </c>
      <c r="F9" s="139">
        <v>28.676628029722529</v>
      </c>
      <c r="G9" s="139"/>
      <c r="H9" s="147"/>
      <c r="I9" s="140"/>
      <c r="J9" s="143">
        <f t="shared" si="3"/>
        <v>2029</v>
      </c>
      <c r="K9" s="147"/>
      <c r="L9" s="147"/>
      <c r="N9" s="91">
        <v>201734.56431998324</v>
      </c>
      <c r="O9" s="144">
        <f t="shared" ca="1" si="4"/>
        <v>75083.468467226034</v>
      </c>
      <c r="P9" s="144">
        <f t="shared" ca="1" si="4"/>
        <v>58100.886624857179</v>
      </c>
      <c r="Q9" s="144">
        <f t="shared" ca="1" si="4"/>
        <v>57811.327174585305</v>
      </c>
      <c r="R9" s="144">
        <f t="shared" ca="1" si="4"/>
        <v>201734.56431998324</v>
      </c>
      <c r="S9" s="142">
        <f t="shared" ca="1" si="5"/>
        <v>33.022942728061736</v>
      </c>
      <c r="T9" s="142">
        <f t="shared" ca="1" si="6"/>
        <v>39.766936893780326</v>
      </c>
      <c r="U9" s="142">
        <f t="shared" ca="1" si="7"/>
        <v>26.043282261505912</v>
      </c>
      <c r="V9" s="142">
        <f t="shared" ca="1" si="8"/>
        <v>23.029059853879364</v>
      </c>
      <c r="W9" s="140">
        <f>IF($B9&lt;SSSModel!$C$9,0,S9)</f>
        <v>0</v>
      </c>
      <c r="X9" s="140">
        <f>IF($B9&lt;SSSModel!$C$9,0,T9)</f>
        <v>0</v>
      </c>
      <c r="Y9" s="140">
        <f>IF($B9&lt;SSSModel!$C$9,0,U9)</f>
        <v>0</v>
      </c>
      <c r="Z9" s="140">
        <f>IF($B9&lt;SSSModel!$C$9,0,V9)</f>
        <v>0</v>
      </c>
    </row>
    <row r="10" spans="2:26" x14ac:dyDescent="0.35">
      <c r="B10" s="108">
        <f t="shared" si="9"/>
        <v>2030</v>
      </c>
      <c r="C10" s="139">
        <v>29.485152310901164</v>
      </c>
      <c r="D10" s="139">
        <v>30.012428020184821</v>
      </c>
      <c r="E10" s="146">
        <v>28.336950617402056</v>
      </c>
      <c r="F10" s="139">
        <v>29.126188645435438</v>
      </c>
      <c r="G10" s="139"/>
      <c r="H10" s="147"/>
      <c r="I10" s="140"/>
      <c r="J10" s="143">
        <f t="shared" si="3"/>
        <v>2030</v>
      </c>
      <c r="K10" s="147"/>
      <c r="L10" s="147"/>
      <c r="N10" s="91">
        <v>204223.26083477528</v>
      </c>
      <c r="O10" s="144">
        <f t="shared" ca="1" si="4"/>
        <v>76009.734954690692</v>
      </c>
      <c r="P10" s="144">
        <f t="shared" ca="1" si="4"/>
        <v>58817.647654564804</v>
      </c>
      <c r="Q10" s="144">
        <f t="shared" ca="1" si="4"/>
        <v>58524.516056916269</v>
      </c>
      <c r="R10" s="144">
        <f t="shared" ca="1" si="4"/>
        <v>204223.26083477528</v>
      </c>
      <c r="S10" s="142">
        <f t="shared" ca="1" si="5"/>
        <v>33.430329943795115</v>
      </c>
      <c r="T10" s="142">
        <f t="shared" ca="1" si="6"/>
        <v>40.25752132875364</v>
      </c>
      <c r="U10" s="142">
        <f t="shared" ca="1" si="7"/>
        <v>26.364564962942982</v>
      </c>
      <c r="V10" s="142">
        <f t="shared" ca="1" si="8"/>
        <v>23.313157629540559</v>
      </c>
      <c r="W10" s="140">
        <f>IF($B10&lt;SSSModel!$C$9,0,S10)</f>
        <v>0</v>
      </c>
      <c r="X10" s="140">
        <f>IF($B10&lt;SSSModel!$C$9,0,T10)</f>
        <v>0</v>
      </c>
      <c r="Y10" s="140">
        <f>IF($B10&lt;SSSModel!$C$9,0,U10)</f>
        <v>0</v>
      </c>
      <c r="Z10" s="140">
        <f>IF($B10&lt;SSSModel!$C$9,0,V10)</f>
        <v>0</v>
      </c>
    </row>
    <row r="11" spans="2:26" x14ac:dyDescent="0.35">
      <c r="B11" s="108">
        <f t="shared" si="9"/>
        <v>2031</v>
      </c>
      <c r="C11" s="139">
        <v>29.887192394020758</v>
      </c>
      <c r="D11" s="139">
        <v>30.313559294688918</v>
      </c>
      <c r="E11" s="146">
        <v>29.017293492402114</v>
      </c>
      <c r="F11" s="139">
        <v>29.726418843846645</v>
      </c>
      <c r="G11" s="139"/>
      <c r="H11" s="147"/>
      <c r="I11" s="140"/>
      <c r="J11" s="143">
        <f t="shared" si="3"/>
        <v>2031</v>
      </c>
      <c r="K11" s="147"/>
      <c r="L11" s="147"/>
      <c r="N11" s="91">
        <v>206745.57235621734</v>
      </c>
      <c r="O11" s="144">
        <f t="shared" ca="1" si="4"/>
        <v>76948.512591646955</v>
      </c>
      <c r="P11" s="144">
        <f t="shared" ca="1" si="4"/>
        <v>59544.090028155406</v>
      </c>
      <c r="Q11" s="144">
        <f t="shared" ca="1" si="4"/>
        <v>59247.33803387318</v>
      </c>
      <c r="R11" s="144">
        <f t="shared" ca="1" si="4"/>
        <v>206745.57235621734</v>
      </c>
      <c r="S11" s="142">
        <f t="shared" ca="1" si="5"/>
        <v>33.843219768578898</v>
      </c>
      <c r="T11" s="142">
        <f t="shared" ca="1" si="6"/>
        <v>40.754732123729461</v>
      </c>
      <c r="U11" s="142">
        <f t="shared" ca="1" si="7"/>
        <v>26.690187253430448</v>
      </c>
      <c r="V11" s="142">
        <f t="shared" ca="1" si="8"/>
        <v>23.601092734728006</v>
      </c>
      <c r="W11" s="140">
        <f>IF($B11&lt;SSSModel!$C$9,0,S11)</f>
        <v>0</v>
      </c>
      <c r="X11" s="140">
        <f>IF($B11&lt;SSSModel!$C$9,0,T11)</f>
        <v>0</v>
      </c>
      <c r="Y11" s="140">
        <f>IF($B11&lt;SSSModel!$C$9,0,U11)</f>
        <v>0</v>
      </c>
      <c r="Z11" s="140">
        <f>IF($B11&lt;SSSModel!$C$9,0,V11)</f>
        <v>0</v>
      </c>
    </row>
    <row r="12" spans="2:26" x14ac:dyDescent="0.35">
      <c r="B12" s="108">
        <f t="shared" si="9"/>
        <v>2032</v>
      </c>
      <c r="C12" s="139">
        <v>30.476006185000067</v>
      </c>
      <c r="D12" s="139">
        <v>30.942557337800917</v>
      </c>
      <c r="E12" s="146">
        <v>29.724418704287533</v>
      </c>
      <c r="F12" s="139">
        <v>30.432365734405526</v>
      </c>
      <c r="G12" s="139"/>
      <c r="H12" s="147"/>
      <c r="I12" s="140"/>
      <c r="J12" s="143">
        <f t="shared" si="3"/>
        <v>2032</v>
      </c>
      <c r="K12" s="147"/>
      <c r="L12" s="147"/>
      <c r="N12" s="91">
        <v>209302.00220385191</v>
      </c>
      <c r="O12" s="144">
        <f t="shared" ca="1" si="4"/>
        <v>77899.988708298391</v>
      </c>
      <c r="P12" s="144">
        <f t="shared" ca="1" si="4"/>
        <v>60280.358704980783</v>
      </c>
      <c r="Q12" s="144">
        <f t="shared" ca="1" si="4"/>
        <v>59979.937342368765</v>
      </c>
      <c r="R12" s="144">
        <f t="shared" ca="1" si="4"/>
        <v>209302.00220385191</v>
      </c>
      <c r="S12" s="142">
        <f t="shared" ca="1" si="5"/>
        <v>34.261694593313642</v>
      </c>
      <c r="T12" s="142">
        <f t="shared" ca="1" si="6"/>
        <v>41.258668495599828</v>
      </c>
      <c r="U12" s="142">
        <f t="shared" ca="1" si="7"/>
        <v>27.020214109899538</v>
      </c>
      <c r="V12" s="142">
        <f t="shared" ca="1" si="8"/>
        <v>23.892922626010492</v>
      </c>
      <c r="W12" s="140">
        <f ca="1">IF($B12&lt;SSSModel!$C$9,0,S12)</f>
        <v>34.261694593313642</v>
      </c>
      <c r="X12" s="140">
        <f ca="1">IF($B12&lt;SSSModel!$C$9,0,T12)</f>
        <v>41.258668495599828</v>
      </c>
      <c r="Y12" s="140">
        <f ca="1">IF($B12&lt;SSSModel!$C$9,0,U12)</f>
        <v>27.020214109899538</v>
      </c>
      <c r="Z12" s="140">
        <f ca="1">IF($B12&lt;SSSModel!$C$9,0,V12)</f>
        <v>23.892922626010492</v>
      </c>
    </row>
    <row r="13" spans="2:26" x14ac:dyDescent="0.35">
      <c r="B13" s="108">
        <f t="shared" si="9"/>
        <v>2033</v>
      </c>
      <c r="C13" s="139">
        <v>30.814279469350755</v>
      </c>
      <c r="D13" s="139">
        <v>31.290889005671136</v>
      </c>
      <c r="E13" s="146">
        <v>29.870523774781581</v>
      </c>
      <c r="F13" s="139">
        <v>30.629378652327635</v>
      </c>
      <c r="G13" s="139"/>
      <c r="H13" s="147"/>
      <c r="I13" s="140"/>
      <c r="J13" s="143">
        <f t="shared" si="3"/>
        <v>2033</v>
      </c>
      <c r="K13" s="147"/>
      <c r="L13" s="147"/>
      <c r="N13" s="91">
        <v>211893.06199564607</v>
      </c>
      <c r="O13" s="144">
        <f t="shared" ca="1" si="4"/>
        <v>78864.35372343428</v>
      </c>
      <c r="P13" s="144">
        <f t="shared" ca="1" si="4"/>
        <v>61026.601034393774</v>
      </c>
      <c r="Q13" s="144">
        <f t="shared" ca="1" si="4"/>
        <v>60722.460597405669</v>
      </c>
      <c r="R13" s="144">
        <f t="shared" ca="1" si="4"/>
        <v>211893.06199564607</v>
      </c>
      <c r="S13" s="142">
        <f t="shared" ca="1" si="5"/>
        <v>34.685838167310621</v>
      </c>
      <c r="T13" s="142">
        <f t="shared" ca="1" si="6"/>
        <v>41.769431297084132</v>
      </c>
      <c r="U13" s="142">
        <f t="shared" ca="1" si="7"/>
        <v>27.354711580581363</v>
      </c>
      <c r="V13" s="142">
        <f t="shared" ca="1" si="8"/>
        <v>24.188705707265534</v>
      </c>
      <c r="W13" s="140">
        <f ca="1">IF($B13&lt;SSSModel!$C$9,0,S13)</f>
        <v>34.685838167310621</v>
      </c>
      <c r="X13" s="140">
        <f ca="1">IF($B13&lt;SSSModel!$C$9,0,T13)</f>
        <v>41.769431297084132</v>
      </c>
      <c r="Y13" s="140">
        <f ca="1">IF($B13&lt;SSSModel!$C$9,0,U13)</f>
        <v>27.354711580581363</v>
      </c>
      <c r="Z13" s="140">
        <f ca="1">IF($B13&lt;SSSModel!$C$9,0,V13)</f>
        <v>24.188705707265534</v>
      </c>
    </row>
    <row r="14" spans="2:26" x14ac:dyDescent="0.35">
      <c r="B14" s="108">
        <f t="shared" si="9"/>
        <v>2034</v>
      </c>
      <c r="C14" s="139">
        <v>30.496318217853652</v>
      </c>
      <c r="D14" s="139">
        <v>30.931556687740226</v>
      </c>
      <c r="E14" s="146">
        <v>30.194189104662374</v>
      </c>
      <c r="F14" s="139">
        <v>30.41643257625336</v>
      </c>
      <c r="G14" s="139"/>
      <c r="H14" s="147"/>
      <c r="I14" s="140"/>
      <c r="J14" s="143">
        <f t="shared" si="3"/>
        <v>2034</v>
      </c>
      <c r="K14" s="147"/>
      <c r="L14" s="147"/>
      <c r="N14" s="91">
        <v>214519.27179545406</v>
      </c>
      <c r="O14" s="144">
        <f t="shared" ca="1" si="4"/>
        <v>79841.801199313704</v>
      </c>
      <c r="P14" s="144">
        <f t="shared" ca="1" si="4"/>
        <v>61782.966798218498</v>
      </c>
      <c r="Q14" s="144">
        <f t="shared" ca="1" si="4"/>
        <v>61475.056834335017</v>
      </c>
      <c r="R14" s="144">
        <f t="shared" ca="1" si="4"/>
        <v>214519.27179545406</v>
      </c>
      <c r="S14" s="142">
        <f t="shared" ca="1" si="5"/>
        <v>35.115735622430776</v>
      </c>
      <c r="T14" s="142">
        <f t="shared" ca="1" si="6"/>
        <v>42.287123045797742</v>
      </c>
      <c r="U14" s="142">
        <f t="shared" ca="1" si="7"/>
        <v>27.693746804043844</v>
      </c>
      <c r="V14" s="142">
        <f t="shared" ca="1" si="8"/>
        <v>24.488501346513019</v>
      </c>
      <c r="W14" s="140">
        <f ca="1">IF($B14&lt;SSSModel!$C$9,0,S14)</f>
        <v>35.115735622430776</v>
      </c>
      <c r="X14" s="140">
        <f ca="1">IF($B14&lt;SSSModel!$C$9,0,T14)</f>
        <v>42.287123045797742</v>
      </c>
      <c r="Y14" s="140">
        <f ca="1">IF($B14&lt;SSSModel!$C$9,0,U14)</f>
        <v>27.693746804043844</v>
      </c>
      <c r="Z14" s="140">
        <f ca="1">IF($B14&lt;SSSModel!$C$9,0,V14)</f>
        <v>24.488501346513019</v>
      </c>
    </row>
    <row r="15" spans="2:26" x14ac:dyDescent="0.35">
      <c r="B15" s="108">
        <f t="shared" si="9"/>
        <v>2035</v>
      </c>
      <c r="C15" s="139">
        <v>31.028089329338204</v>
      </c>
      <c r="D15" s="139">
        <v>31.465240659695457</v>
      </c>
      <c r="E15" s="146">
        <v>30.882223236099328</v>
      </c>
      <c r="F15" s="139">
        <v>31.186437518409793</v>
      </c>
      <c r="G15" s="139"/>
      <c r="H15" s="147"/>
      <c r="I15" s="140"/>
      <c r="J15" s="143">
        <f t="shared" si="3"/>
        <v>2035</v>
      </c>
      <c r="K15" s="147"/>
      <c r="L15" s="147"/>
      <c r="N15" s="91">
        <v>217181.16026323475</v>
      </c>
      <c r="O15" s="144">
        <f t="shared" ca="1" si="4"/>
        <v>80832.527897574837</v>
      </c>
      <c r="P15" s="144">
        <f t="shared" ca="1" si="4"/>
        <v>62549.608254013991</v>
      </c>
      <c r="Q15" s="144">
        <f t="shared" ca="1" si="4"/>
        <v>62237.877551904443</v>
      </c>
      <c r="R15" s="144">
        <f t="shared" ca="1" si="4"/>
        <v>217181.16026323475</v>
      </c>
      <c r="S15" s="142">
        <f t="shared" ca="1" si="5"/>
        <v>35.551473497674515</v>
      </c>
      <c r="T15" s="142">
        <f t="shared" ca="1" si="6"/>
        <v>42.811847953863641</v>
      </c>
      <c r="U15" s="142">
        <f t="shared" ca="1" si="7"/>
        <v>28.037388028584328</v>
      </c>
      <c r="V15" s="142">
        <f t="shared" ca="1" si="8"/>
        <v>24.792369893063327</v>
      </c>
      <c r="W15" s="140">
        <f ca="1">IF($B15&lt;SSSModel!$C$9,0,S15)</f>
        <v>35.551473497674515</v>
      </c>
      <c r="X15" s="140">
        <f ca="1">IF($B15&lt;SSSModel!$C$9,0,T15)</f>
        <v>42.811847953863641</v>
      </c>
      <c r="Y15" s="140">
        <f ca="1">IF($B15&lt;SSSModel!$C$9,0,U15)</f>
        <v>28.037388028584328</v>
      </c>
      <c r="Z15" s="140">
        <f ca="1">IF($B15&lt;SSSModel!$C$9,0,V15)</f>
        <v>24.792369893063327</v>
      </c>
    </row>
    <row r="16" spans="2:26" x14ac:dyDescent="0.35">
      <c r="B16" s="108">
        <f t="shared" si="9"/>
        <v>2036</v>
      </c>
      <c r="C16" s="139">
        <v>31.49159815363069</v>
      </c>
      <c r="D16" s="139">
        <v>31.851644364772618</v>
      </c>
      <c r="E16" s="146">
        <v>31.301338374583835</v>
      </c>
      <c r="F16" s="139">
        <v>31.585507403632757</v>
      </c>
      <c r="G16" s="139"/>
      <c r="H16" s="147"/>
      <c r="I16" s="140"/>
      <c r="J16" s="143">
        <f t="shared" si="3"/>
        <v>2036</v>
      </c>
      <c r="K16" s="147"/>
      <c r="L16" s="147"/>
      <c r="N16" s="91">
        <v>219879.26480807841</v>
      </c>
      <c r="O16" s="144">
        <f t="shared" ca="1" si="4"/>
        <v>81836.733836189902</v>
      </c>
      <c r="P16" s="144">
        <f t="shared" ca="1" si="4"/>
        <v>63326.680179146875</v>
      </c>
      <c r="Q16" s="144">
        <f t="shared" ca="1" si="4"/>
        <v>63011.076756111128</v>
      </c>
      <c r="R16" s="144">
        <f t="shared" ca="1" si="4"/>
        <v>219879.26480807841</v>
      </c>
      <c r="S16" s="142">
        <f t="shared" ca="1" si="5"/>
        <v>35.993139764231444</v>
      </c>
      <c r="T16" s="142">
        <f t="shared" ca="1" si="6"/>
        <v>43.343711958077769</v>
      </c>
      <c r="U16" s="142">
        <f t="shared" ca="1" si="7"/>
        <v>28.385704631984826</v>
      </c>
      <c r="V16" s="142">
        <f t="shared" ca="1" si="8"/>
        <v>25.10037269498612</v>
      </c>
      <c r="W16" s="140">
        <f ca="1">IF($B16&lt;SSSModel!$C$9,0,S16)</f>
        <v>35.993139764231444</v>
      </c>
      <c r="X16" s="140">
        <f ca="1">IF($B16&lt;SSSModel!$C$9,0,T16)</f>
        <v>43.343711958077769</v>
      </c>
      <c r="Y16" s="140">
        <f ca="1">IF($B16&lt;SSSModel!$C$9,0,U16)</f>
        <v>28.385704631984826</v>
      </c>
      <c r="Z16" s="140">
        <f ca="1">IF($B16&lt;SSSModel!$C$9,0,V16)</f>
        <v>25.10037269498612</v>
      </c>
    </row>
    <row r="17" spans="2:28" x14ac:dyDescent="0.35">
      <c r="B17" s="108">
        <f t="shared" si="9"/>
        <v>2037</v>
      </c>
      <c r="C17" s="139">
        <v>32.077648956045415</v>
      </c>
      <c r="D17" s="139">
        <v>32.435132552373283</v>
      </c>
      <c r="E17" s="146">
        <v>31.897456722770134</v>
      </c>
      <c r="F17" s="139">
        <v>32.114159913955483</v>
      </c>
      <c r="G17" s="139"/>
      <c r="H17" s="147"/>
      <c r="I17" s="140"/>
      <c r="J17" s="143">
        <f t="shared" si="3"/>
        <v>2037</v>
      </c>
      <c r="K17" s="147"/>
      <c r="L17" s="147"/>
      <c r="N17" s="91">
        <v>222614.13174409512</v>
      </c>
      <c r="O17" s="144">
        <f t="shared" ca="1" si="4"/>
        <v>82854.622347485172</v>
      </c>
      <c r="P17" s="144">
        <f t="shared" ca="1" si="4"/>
        <v>64114.339915688302</v>
      </c>
      <c r="Q17" s="144">
        <f t="shared" ca="1" si="4"/>
        <v>63794.811004874944</v>
      </c>
      <c r="R17" s="144">
        <f t="shared" ca="1" si="4"/>
        <v>222614.13174409512</v>
      </c>
      <c r="S17" s="142">
        <f t="shared" ca="1" si="5"/>
        <v>36.440823850998534</v>
      </c>
      <c r="T17" s="142">
        <f t="shared" ca="1" si="6"/>
        <v>43.882822750638617</v>
      </c>
      <c r="U17" s="142">
        <f t="shared" ca="1" si="7"/>
        <v>28.738767141636711</v>
      </c>
      <c r="V17" s="142">
        <f t="shared" ca="1" si="8"/>
        <v>25.412572116905835</v>
      </c>
      <c r="W17" s="140">
        <f ca="1">IF($B17&lt;SSSModel!$C$9,0,S17)</f>
        <v>36.440823850998534</v>
      </c>
      <c r="X17" s="140">
        <f ca="1">IF($B17&lt;SSSModel!$C$9,0,T17)</f>
        <v>43.882822750638617</v>
      </c>
      <c r="Y17" s="140">
        <f ca="1">IF($B17&lt;SSSModel!$C$9,0,U17)</f>
        <v>28.738767141636711</v>
      </c>
      <c r="Z17" s="140">
        <f ca="1">IF($B17&lt;SSSModel!$C$9,0,V17)</f>
        <v>25.412572116905835</v>
      </c>
    </row>
    <row r="18" spans="2:28" x14ac:dyDescent="0.35">
      <c r="B18" s="108">
        <f t="shared" si="9"/>
        <v>2038</v>
      </c>
      <c r="C18" s="139">
        <v>32.619522637050984</v>
      </c>
      <c r="D18" s="139">
        <v>32.906960378328634</v>
      </c>
      <c r="E18" s="146">
        <v>32.769124989271695</v>
      </c>
      <c r="F18" s="139">
        <v>32.830072621774967</v>
      </c>
      <c r="G18" s="139"/>
      <c r="H18" s="147"/>
      <c r="I18" s="140"/>
      <c r="J18" s="143">
        <f t="shared" si="3"/>
        <v>2038</v>
      </c>
      <c r="K18" s="147"/>
      <c r="L18" s="147"/>
      <c r="N18" s="91">
        <v>225386.31644922172</v>
      </c>
      <c r="O18" s="144">
        <f t="shared" ca="1" si="4"/>
        <v>83886.400137247314</v>
      </c>
      <c r="P18" s="144">
        <f t="shared" ca="1" si="4"/>
        <v>64912.747416151367</v>
      </c>
      <c r="Q18" s="144">
        <f t="shared" ca="1" si="4"/>
        <v>64589.239453547976</v>
      </c>
      <c r="R18" s="144">
        <f t="shared" ca="1" si="4"/>
        <v>225386.31644922172</v>
      </c>
      <c r="S18" s="142">
        <f t="shared" ca="1" si="5"/>
        <v>36.894616670576042</v>
      </c>
      <c r="T18" s="142">
        <f t="shared" ca="1" si="6"/>
        <v>44.429289810451984</v>
      </c>
      <c r="U18" s="142">
        <f t="shared" ca="1" si="7"/>
        <v>29.096647255042196</v>
      </c>
      <c r="V18" s="142">
        <f t="shared" ca="1" si="8"/>
        <v>25.729031558130334</v>
      </c>
      <c r="W18" s="140">
        <f ca="1">IF($B18&lt;SSSModel!$C$9,0,S18)</f>
        <v>36.894616670576042</v>
      </c>
      <c r="X18" s="140">
        <f ca="1">IF($B18&lt;SSSModel!$C$9,0,T18)</f>
        <v>44.429289810451984</v>
      </c>
      <c r="Y18" s="140">
        <f ca="1">IF($B18&lt;SSSModel!$C$9,0,U18)</f>
        <v>29.096647255042196</v>
      </c>
      <c r="Z18" s="140">
        <f ca="1">IF($B18&lt;SSSModel!$C$9,0,V18)</f>
        <v>25.729031558130334</v>
      </c>
    </row>
    <row r="19" spans="2:28" x14ac:dyDescent="0.35">
      <c r="B19" s="108">
        <f t="shared" si="9"/>
        <v>2039</v>
      </c>
      <c r="C19" s="139">
        <v>31.296292380714721</v>
      </c>
      <c r="D19" s="139">
        <v>31.347522470212947</v>
      </c>
      <c r="E19" s="146">
        <v>33.178283375953292</v>
      </c>
      <c r="F19" s="139">
        <v>32.427988653966892</v>
      </c>
      <c r="G19" s="139"/>
      <c r="H19" s="147"/>
      <c r="I19" s="140"/>
      <c r="J19" s="143">
        <f t="shared" si="3"/>
        <v>2039</v>
      </c>
      <c r="K19" s="147"/>
      <c r="L19" s="147"/>
      <c r="N19" s="91">
        <v>228196.3835270027</v>
      </c>
      <c r="O19" s="144">
        <f t="shared" ca="1" si="4"/>
        <v>84932.277344936389</v>
      </c>
      <c r="P19" s="144">
        <f t="shared" ca="1" si="4"/>
        <v>65722.065290085098</v>
      </c>
      <c r="Q19" s="144">
        <f t="shared" ca="1" si="4"/>
        <v>65394.523901276283</v>
      </c>
      <c r="R19" s="144">
        <f t="shared" ca="1" si="4"/>
        <v>228196.3835270027</v>
      </c>
      <c r="S19" s="142">
        <f t="shared" ca="1" si="5"/>
        <v>37.354610645750178</v>
      </c>
      <c r="T19" s="142">
        <f t="shared" ca="1" si="6"/>
        <v>44.983224435022102</v>
      </c>
      <c r="U19" s="142">
        <f t="shared" ca="1" si="7"/>
        <v>29.459417860699713</v>
      </c>
      <c r="V19" s="142">
        <f t="shared" ca="1" si="8"/>
        <v>26.049815471119029</v>
      </c>
      <c r="W19" s="140">
        <f ca="1">IF($B19&lt;SSSModel!$C$9,0,S19)</f>
        <v>37.354610645750178</v>
      </c>
      <c r="X19" s="140">
        <f ca="1">IF($B19&lt;SSSModel!$C$9,0,T19)</f>
        <v>44.983224435022102</v>
      </c>
      <c r="Y19" s="140">
        <f ca="1">IF($B19&lt;SSSModel!$C$9,0,U19)</f>
        <v>29.459417860699713</v>
      </c>
      <c r="Z19" s="140">
        <f ca="1">IF($B19&lt;SSSModel!$C$9,0,V19)</f>
        <v>26.049815471119029</v>
      </c>
    </row>
    <row r="20" spans="2:28" x14ac:dyDescent="0.35">
      <c r="B20" s="108">
        <f t="shared" si="9"/>
        <v>2040</v>
      </c>
      <c r="C20" s="139">
        <v>31.38626228168599</v>
      </c>
      <c r="D20" s="139">
        <v>31.38377496802612</v>
      </c>
      <c r="E20" s="146">
        <v>32.969532130947115</v>
      </c>
      <c r="F20" s="139">
        <v>32.324806682199487</v>
      </c>
      <c r="G20" s="139"/>
      <c r="H20" s="147"/>
      <c r="I20" s="140"/>
      <c r="J20" s="143">
        <f t="shared" si="3"/>
        <v>2040</v>
      </c>
      <c r="K20" s="147"/>
      <c r="L20" s="147"/>
      <c r="N20" s="91">
        <v>231044.90697140282</v>
      </c>
      <c r="O20" s="144">
        <f t="shared" ca="1" si="4"/>
        <v>85992.467605027501</v>
      </c>
      <c r="P20" s="144">
        <f t="shared" ca="1" si="4"/>
        <v>66542.458851541567</v>
      </c>
      <c r="Q20" s="144">
        <f t="shared" ca="1" si="4"/>
        <v>66210.828838230402</v>
      </c>
      <c r="R20" s="144">
        <f t="shared" ca="1" si="4"/>
        <v>231044.90697140282</v>
      </c>
      <c r="S20" s="142">
        <f t="shared" ca="1" si="5"/>
        <v>37.820899736472192</v>
      </c>
      <c r="T20" s="142">
        <f t="shared" ca="1" si="6"/>
        <v>45.544739772940289</v>
      </c>
      <c r="U20" s="142">
        <f t="shared" ca="1" si="7"/>
        <v>29.827153059380684</v>
      </c>
      <c r="V20" s="142">
        <f t="shared" ca="1" si="8"/>
        <v>26.374989380297126</v>
      </c>
      <c r="W20" s="140">
        <f ca="1">IF($B20&lt;SSSModel!$C$9,0,S20)</f>
        <v>37.820899736472192</v>
      </c>
      <c r="X20" s="140">
        <f ca="1">IF($B20&lt;SSSModel!$C$9,0,T20)</f>
        <v>45.544739772940289</v>
      </c>
      <c r="Y20" s="140">
        <f ca="1">IF($B20&lt;SSSModel!$C$9,0,U20)</f>
        <v>29.827153059380684</v>
      </c>
      <c r="Z20" s="140">
        <f ca="1">IF($B20&lt;SSSModel!$C$9,0,V20)</f>
        <v>26.374989380297126</v>
      </c>
    </row>
    <row r="21" spans="2:28" x14ac:dyDescent="0.35">
      <c r="B21" s="108">
        <f t="shared" si="9"/>
        <v>2041</v>
      </c>
      <c r="C21" s="139">
        <v>32.20506304001961</v>
      </c>
      <c r="D21" s="139">
        <v>32.157447553334357</v>
      </c>
      <c r="E21" s="146">
        <v>33.619454359327975</v>
      </c>
      <c r="F21" s="139">
        <v>33.075231827768263</v>
      </c>
      <c r="G21" s="139"/>
      <c r="H21" s="147"/>
      <c r="I21" s="140"/>
      <c r="J21" s="143">
        <f t="shared" si="3"/>
        <v>2041</v>
      </c>
      <c r="K21" s="147"/>
      <c r="L21" s="147"/>
      <c r="N21" s="91">
        <v>233932.47033470846</v>
      </c>
      <c r="O21" s="144">
        <f t="shared" ca="1" si="4"/>
        <v>87067.188109501803</v>
      </c>
      <c r="P21" s="144">
        <f t="shared" ca="1" si="4"/>
        <v>67374.096167432566</v>
      </c>
      <c r="Q21" s="144">
        <f t="shared" ca="1" si="4"/>
        <v>67038.321493721131</v>
      </c>
      <c r="R21" s="144">
        <f t="shared" ca="1" si="4"/>
        <v>233932.47033470846</v>
      </c>
      <c r="S21" s="142">
        <f t="shared" ca="1" si="5"/>
        <v>38.293579467342909</v>
      </c>
      <c r="T21" s="142">
        <f t="shared" ca="1" si="6"/>
        <v>46.113950856982534</v>
      </c>
      <c r="U21" s="142">
        <f t="shared" ca="1" si="7"/>
        <v>30.199928185805081</v>
      </c>
      <c r="V21" s="142">
        <f t="shared" ca="1" si="8"/>
        <v>26.704619901222426</v>
      </c>
      <c r="W21" s="140">
        <f ca="1">IF($B21&lt;SSSModel!$C$9,0,S21)</f>
        <v>38.293579467342909</v>
      </c>
      <c r="X21" s="140">
        <f ca="1">IF($B21&lt;SSSModel!$C$9,0,T21)</f>
        <v>46.113950856982534</v>
      </c>
      <c r="Y21" s="140">
        <f ca="1">IF($B21&lt;SSSModel!$C$9,0,U21)</f>
        <v>30.199928185805081</v>
      </c>
      <c r="Z21" s="140">
        <f ca="1">IF($B21&lt;SSSModel!$C$9,0,V21)</f>
        <v>26.704619901222426</v>
      </c>
    </row>
    <row r="22" spans="2:28" x14ac:dyDescent="0.35">
      <c r="B22" s="108">
        <f t="shared" si="9"/>
        <v>2042</v>
      </c>
      <c r="C22" s="139">
        <v>32.718594210762419</v>
      </c>
      <c r="D22" s="139">
        <v>32.681630451416275</v>
      </c>
      <c r="E22" s="146">
        <v>34.315804827603806</v>
      </c>
      <c r="F22" s="139">
        <v>33.639991378424661</v>
      </c>
      <c r="G22" s="139"/>
      <c r="H22" s="147"/>
      <c r="I22" s="140"/>
      <c r="J22" s="143">
        <f t="shared" si="3"/>
        <v>2042</v>
      </c>
      <c r="K22" s="147"/>
      <c r="L22" s="147"/>
      <c r="N22" s="91">
        <v>236859.66689858027</v>
      </c>
      <c r="O22" s="144">
        <f t="shared" ca="1" si="4"/>
        <v>88156.659671510526</v>
      </c>
      <c r="P22" s="144">
        <f t="shared" ca="1" si="4"/>
        <v>68217.14810679396</v>
      </c>
      <c r="Q22" s="144">
        <f t="shared" ca="1" si="4"/>
        <v>67877.171885218238</v>
      </c>
      <c r="R22" s="144">
        <f t="shared" ca="1" si="4"/>
        <v>236859.66689858027</v>
      </c>
      <c r="S22" s="142">
        <f t="shared" ca="1" si="5"/>
        <v>38.77274695561325</v>
      </c>
      <c r="T22" s="142">
        <f t="shared" ca="1" si="6"/>
        <v>46.690974637828255</v>
      </c>
      <c r="U22" s="142">
        <f t="shared" ca="1" si="7"/>
        <v>30.577819830723723</v>
      </c>
      <c r="V22" s="142">
        <f t="shared" ca="1" si="8"/>
        <v>27.038774760111902</v>
      </c>
      <c r="W22" s="140">
        <f ca="1">IF($B22&lt;SSSModel!$C$9,0,S22)</f>
        <v>38.77274695561325</v>
      </c>
      <c r="X22" s="140">
        <f ca="1">IF($B22&lt;SSSModel!$C$9,0,T22)</f>
        <v>46.690974637828255</v>
      </c>
      <c r="Y22" s="140">
        <f ca="1">IF($B22&lt;SSSModel!$C$9,0,U22)</f>
        <v>30.577819830723723</v>
      </c>
      <c r="Z22" s="140">
        <f ca="1">IF($B22&lt;SSSModel!$C$9,0,V22)</f>
        <v>27.038774760111902</v>
      </c>
    </row>
    <row r="23" spans="2:28" x14ac:dyDescent="0.35">
      <c r="B23" s="108">
        <f t="shared" si="9"/>
        <v>2043</v>
      </c>
      <c r="C23" s="139">
        <v>33.395249095034181</v>
      </c>
      <c r="D23" s="139">
        <v>33.379280071379512</v>
      </c>
      <c r="E23" s="146">
        <v>34.965987027206708</v>
      </c>
      <c r="F23" s="139">
        <v>34.277587800656391</v>
      </c>
      <c r="G23" s="139"/>
      <c r="H23" s="147"/>
      <c r="I23" s="140"/>
      <c r="J23" s="143">
        <f t="shared" si="3"/>
        <v>2043</v>
      </c>
      <c r="K23" s="147"/>
      <c r="L23" s="147"/>
      <c r="N23" s="91">
        <v>239827.09984831483</v>
      </c>
      <c r="O23" s="144">
        <f t="shared" ca="1" si="4"/>
        <v>89261.106790233316</v>
      </c>
      <c r="P23" s="144">
        <f t="shared" ca="1" si="4"/>
        <v>69071.788390974136</v>
      </c>
      <c r="Q23" s="144">
        <f t="shared" ca="1" si="4"/>
        <v>68727.552868288854</v>
      </c>
      <c r="R23" s="144">
        <f t="shared" ca="1" si="4"/>
        <v>239827.09984831483</v>
      </c>
      <c r="S23" s="142">
        <f t="shared" ca="1" si="5"/>
        <v>39.258500939709968</v>
      </c>
      <c r="T23" s="142">
        <f t="shared" ca="1" si="6"/>
        <v>47.275930018411636</v>
      </c>
      <c r="U23" s="142">
        <f t="shared" ca="1" si="7"/>
        <v>30.960905863414926</v>
      </c>
      <c r="V23" s="142">
        <f t="shared" ca="1" si="8"/>
        <v>27.377522813734569</v>
      </c>
      <c r="W23" s="140">
        <f ca="1">IF($B23&lt;SSSModel!$C$9,0,S23)</f>
        <v>39.258500939709968</v>
      </c>
      <c r="X23" s="140">
        <f ca="1">IF($B23&lt;SSSModel!$C$9,0,T23)</f>
        <v>47.275930018411636</v>
      </c>
      <c r="Y23" s="140">
        <f ca="1">IF($B23&lt;SSSModel!$C$9,0,U23)</f>
        <v>30.960905863414926</v>
      </c>
      <c r="Z23" s="140">
        <f ca="1">IF($B23&lt;SSSModel!$C$9,0,V23)</f>
        <v>27.377522813734569</v>
      </c>
    </row>
    <row r="24" spans="2:28" x14ac:dyDescent="0.35">
      <c r="B24" s="108">
        <f t="shared" si="9"/>
        <v>2044</v>
      </c>
      <c r="C24" s="139">
        <v>34.194356080825493</v>
      </c>
      <c r="D24" s="139">
        <v>34.186350924020175</v>
      </c>
      <c r="E24" s="146">
        <v>36.044794218844508</v>
      </c>
      <c r="F24" s="139">
        <v>35.045848026810113</v>
      </c>
      <c r="G24" s="139"/>
      <c r="H24" s="147"/>
      <c r="I24" s="140"/>
      <c r="J24" s="143">
        <f t="shared" si="3"/>
        <v>2044</v>
      </c>
      <c r="K24" s="147"/>
      <c r="L24" s="147"/>
      <c r="N24" s="91">
        <v>242835.38245037966</v>
      </c>
      <c r="O24" s="144">
        <f t="shared" ca="1" si="4"/>
        <v>90380.757716954889</v>
      </c>
      <c r="P24" s="144">
        <f t="shared" ca="1" si="4"/>
        <v>69938.19364476527</v>
      </c>
      <c r="Q24" s="144">
        <f t="shared" ca="1" si="4"/>
        <v>69589.640187473924</v>
      </c>
      <c r="R24" s="144">
        <f t="shared" ca="1" si="4"/>
        <v>242835.38245037966</v>
      </c>
      <c r="S24" s="142">
        <f t="shared" ca="1" si="5"/>
        <v>39.75094180829727</v>
      </c>
      <c r="T24" s="142">
        <f t="shared" ca="1" si="6"/>
        <v>47.868937888918232</v>
      </c>
      <c r="U24" s="142">
        <f t="shared" ca="1" si="7"/>
        <v>31.349265454603689</v>
      </c>
      <c r="V24" s="142">
        <f t="shared" ca="1" si="8"/>
        <v>27.720934069678044</v>
      </c>
      <c r="W24" s="140">
        <f ca="1">IF($B24&lt;SSSModel!$C$9,0,S24)</f>
        <v>39.75094180829727</v>
      </c>
      <c r="X24" s="140">
        <f ca="1">IF($B24&lt;SSSModel!$C$9,0,T24)</f>
        <v>47.868937888918232</v>
      </c>
      <c r="Y24" s="140">
        <f ca="1">IF($B24&lt;SSSModel!$C$9,0,U24)</f>
        <v>31.349265454603689</v>
      </c>
      <c r="Z24" s="140">
        <f ca="1">IF($B24&lt;SSSModel!$C$9,0,V24)</f>
        <v>27.720934069678044</v>
      </c>
    </row>
    <row r="25" spans="2:28" x14ac:dyDescent="0.35">
      <c r="B25" s="108">
        <f t="shared" si="9"/>
        <v>2045</v>
      </c>
      <c r="C25" s="139">
        <v>35.476495971102416</v>
      </c>
      <c r="D25" s="139">
        <v>35.462006221299589</v>
      </c>
      <c r="E25" s="146">
        <v>36.814112108216143</v>
      </c>
      <c r="F25" s="139">
        <v>36.26420667094748</v>
      </c>
      <c r="G25" s="139"/>
      <c r="H25" s="147"/>
      <c r="I25" s="140"/>
      <c r="J25" s="143">
        <f t="shared" si="3"/>
        <v>2045</v>
      </c>
      <c r="K25" s="147"/>
      <c r="L25" s="147"/>
      <c r="N25" s="91">
        <v>245885.13823328289</v>
      </c>
      <c r="O25" s="144">
        <f t="shared" ca="1" si="4"/>
        <v>91515.844522382758</v>
      </c>
      <c r="P25" s="144">
        <f t="shared" ca="1" si="4"/>
        <v>70816.543448495009</v>
      </c>
      <c r="Q25" s="144">
        <f t="shared" ca="1" si="4"/>
        <v>70463.61252812024</v>
      </c>
      <c r="R25" s="144">
        <f t="shared" ca="1" si="4"/>
        <v>245885.13823328289</v>
      </c>
      <c r="S25" s="142">
        <f t="shared" ca="1" si="5"/>
        <v>40.250171629884221</v>
      </c>
      <c r="T25" s="142">
        <f t="shared" ca="1" si="6"/>
        <v>48.470121162438907</v>
      </c>
      <c r="U25" s="142">
        <f t="shared" ca="1" si="7"/>
        <v>31.742979099811389</v>
      </c>
      <c r="V25" s="142">
        <f t="shared" ca="1" si="8"/>
        <v>28.069079706995765</v>
      </c>
      <c r="W25" s="140">
        <f ca="1">IF($B25&lt;SSSModel!$C$9,0,S25)</f>
        <v>40.250171629884221</v>
      </c>
      <c r="X25" s="140">
        <f ca="1">IF($B25&lt;SSSModel!$C$9,0,T25)</f>
        <v>48.470121162438907</v>
      </c>
      <c r="Y25" s="140">
        <f ca="1">IF($B25&lt;SSSModel!$C$9,0,U25)</f>
        <v>31.742979099811389</v>
      </c>
      <c r="Z25" s="140">
        <f ca="1">IF($B25&lt;SSSModel!$C$9,0,V25)</f>
        <v>28.069079706995765</v>
      </c>
    </row>
    <row r="26" spans="2:28" x14ac:dyDescent="0.35">
      <c r="B26" s="108">
        <f t="shared" si="9"/>
        <v>2046</v>
      </c>
      <c r="C26" s="139">
        <v>35.766896937727097</v>
      </c>
      <c r="D26" s="139">
        <v>35.783226165475597</v>
      </c>
      <c r="E26" s="146">
        <v>37.227119092898114</v>
      </c>
      <c r="F26" s="139">
        <v>36.774541548087903</v>
      </c>
      <c r="G26" s="139"/>
      <c r="H26" s="147"/>
      <c r="I26" s="140"/>
      <c r="J26" s="143">
        <f t="shared" si="3"/>
        <v>2046</v>
      </c>
      <c r="K26" s="147"/>
      <c r="L26" s="147"/>
      <c r="N26" s="91">
        <v>248977.00117184385</v>
      </c>
      <c r="O26" s="144">
        <f t="shared" ca="1" si="4"/>
        <v>92666.603165230903</v>
      </c>
      <c r="P26" s="144">
        <f t="shared" ca="1" si="4"/>
        <v>71707.020391097612</v>
      </c>
      <c r="Q26" s="144">
        <f t="shared" ca="1" si="4"/>
        <v>71349.651569187117</v>
      </c>
      <c r="R26" s="144">
        <f t="shared" ca="1" si="4"/>
        <v>248977.00117184385</v>
      </c>
      <c r="S26" s="142">
        <f t="shared" ca="1" si="5"/>
        <v>40.756294182989024</v>
      </c>
      <c r="T26" s="142">
        <f t="shared" ca="1" si="6"/>
        <v>49.079604811294175</v>
      </c>
      <c r="U26" s="142">
        <f t="shared" ca="1" si="7"/>
        <v>32.142128643144531</v>
      </c>
      <c r="V26" s="142">
        <f t="shared" ca="1" si="8"/>
        <v>28.422032097242447</v>
      </c>
      <c r="W26" s="140">
        <f ca="1">IF($B26&lt;SSSModel!$C$9,0,S26)</f>
        <v>40.756294182989024</v>
      </c>
      <c r="X26" s="140">
        <f ca="1">IF($B26&lt;SSSModel!$C$9,0,T26)</f>
        <v>49.079604811294175</v>
      </c>
      <c r="Y26" s="140">
        <f ca="1">IF($B26&lt;SSSModel!$C$9,0,U26)</f>
        <v>32.142128643144531</v>
      </c>
      <c r="Z26" s="140">
        <f ca="1">IF($B26&lt;SSSModel!$C$9,0,V26)</f>
        <v>28.422032097242447</v>
      </c>
    </row>
    <row r="27" spans="2:28" x14ac:dyDescent="0.35">
      <c r="B27" s="108">
        <f t="shared" si="9"/>
        <v>2047</v>
      </c>
      <c r="C27" s="139">
        <v>36.685443514824449</v>
      </c>
      <c r="D27" s="139">
        <v>36.65901584523322</v>
      </c>
      <c r="E27" s="146">
        <v>38.23249657142815</v>
      </c>
      <c r="F27" s="139">
        <v>37.579360887128999</v>
      </c>
      <c r="G27" s="139"/>
      <c r="H27" s="147"/>
      <c r="I27" s="140"/>
      <c r="J27" s="143">
        <f t="shared" si="3"/>
        <v>2047</v>
      </c>
      <c r="K27" s="147"/>
      <c r="L27" s="147"/>
      <c r="N27" s="91">
        <v>252111.615874929</v>
      </c>
      <c r="O27" s="144">
        <f t="shared" ca="1" si="4"/>
        <v>93833.273562093003</v>
      </c>
      <c r="P27" s="144">
        <f t="shared" ca="1" si="4"/>
        <v>72609.810124183132</v>
      </c>
      <c r="Q27" s="144">
        <f t="shared" ca="1" si="4"/>
        <v>72247.942037046087</v>
      </c>
      <c r="R27" s="144">
        <f t="shared" ca="1" si="4"/>
        <v>252111.615874929</v>
      </c>
      <c r="S27" s="142">
        <f t="shared" ca="1" si="5"/>
        <v>41.269414986870366</v>
      </c>
      <c r="T27" s="142">
        <f t="shared" ca="1" si="6"/>
        <v>49.69751590404168</v>
      </c>
      <c r="U27" s="142">
        <f t="shared" ca="1" si="7"/>
        <v>32.546797301530837</v>
      </c>
      <c r="V27" s="142">
        <f t="shared" ca="1" si="8"/>
        <v>28.779864825905136</v>
      </c>
      <c r="W27" s="140">
        <f ca="1">IF($B27&lt;SSSModel!$C$9,0,S27)</f>
        <v>41.269414986870366</v>
      </c>
      <c r="X27" s="140">
        <f ca="1">IF($B27&lt;SSSModel!$C$9,0,T27)</f>
        <v>49.69751590404168</v>
      </c>
      <c r="Y27" s="140">
        <f ca="1">IF($B27&lt;SSSModel!$C$9,0,U27)</f>
        <v>32.546797301530837</v>
      </c>
      <c r="Z27" s="140">
        <f ca="1">IF($B27&lt;SSSModel!$C$9,0,V27)</f>
        <v>28.779864825905136</v>
      </c>
    </row>
    <row r="28" spans="2:28" x14ac:dyDescent="0.35">
      <c r="Y28" s="148"/>
      <c r="Z28" s="148"/>
      <c r="AA28" s="148"/>
      <c r="AB28" s="148"/>
    </row>
    <row r="29" spans="2:28" x14ac:dyDescent="0.35">
      <c r="H29" s="34"/>
      <c r="I29" s="90"/>
      <c r="J29" s="90"/>
      <c r="K29" s="90"/>
      <c r="L29" s="90"/>
      <c r="Y29" s="148"/>
      <c r="Z29" s="148"/>
      <c r="AA29" s="148"/>
      <c r="AB29" s="148"/>
    </row>
    <row r="30" spans="2:28" x14ac:dyDescent="0.35">
      <c r="I30" s="90"/>
      <c r="J30" s="90"/>
      <c r="K30" s="90"/>
      <c r="L30" s="90"/>
      <c r="Y30" s="142"/>
    </row>
    <row r="31" spans="2:28" x14ac:dyDescent="0.35">
      <c r="B31" s="160" t="s">
        <v>207</v>
      </c>
      <c r="D31" s="108" t="s">
        <v>210</v>
      </c>
      <c r="J31" s="90"/>
      <c r="K31" s="90"/>
      <c r="L31" s="90"/>
      <c r="Q31" s="108" t="s">
        <v>269</v>
      </c>
      <c r="R31" s="108" t="s">
        <v>196</v>
      </c>
      <c r="Y31" s="140"/>
    </row>
    <row r="32" spans="2:28" x14ac:dyDescent="0.35">
      <c r="C32" s="138" t="s">
        <v>212</v>
      </c>
      <c r="D32" s="108">
        <f>B4</f>
        <v>2024</v>
      </c>
      <c r="E32" s="108">
        <f>D32+1</f>
        <v>2025</v>
      </c>
      <c r="F32" s="108">
        <f t="shared" ref="F32:H32" si="10">E32+1</f>
        <v>2026</v>
      </c>
      <c r="G32" s="108">
        <f t="shared" si="10"/>
        <v>2027</v>
      </c>
      <c r="H32" s="108">
        <f t="shared" si="10"/>
        <v>2028</v>
      </c>
      <c r="I32" s="90"/>
      <c r="K32" s="90"/>
      <c r="L32" s="90"/>
      <c r="Q32" s="108" t="s">
        <v>268</v>
      </c>
      <c r="R32" s="108" t="s">
        <v>270</v>
      </c>
      <c r="X32" s="149"/>
      <c r="Y32" s="140"/>
      <c r="Z32" s="140"/>
      <c r="AA32" s="140"/>
      <c r="AB32" s="140"/>
    </row>
    <row r="33" spans="1:28" x14ac:dyDescent="0.35">
      <c r="A33" s="108">
        <v>1</v>
      </c>
      <c r="B33" s="108" t="str">
        <f ca="1">OFFSET($B$3,0,A33)</f>
        <v>Solar:  Single-Axis Tracking</v>
      </c>
      <c r="C33" s="153">
        <f ca="1">AVERAGE(OFFSET($B$4,0,A33,2,1))</f>
        <v>29.0543788133178</v>
      </c>
      <c r="D33" s="142">
        <f ca="1">(OFFSET($B$4,D$32-$B$4,$A33)+NPV(SSSModel!$C$2,OFFSET($B$4,D$32-$B$4+1,$A33,19,1)))/(1+PV(SSSModel!$C$2,19,-1))</f>
        <v>30.514913491841508</v>
      </c>
      <c r="E33" s="142">
        <f ca="1">(OFFSET($B$4,E$32-$B$4,$A33)+NPV(SSSModel!$C$2,OFFSET($B$4,E$32-$B$4+1,$A33,19,1)))/(1+PV(SSSModel!$C$2,19,-1))</f>
        <v>30.896683736042895</v>
      </c>
      <c r="F33" s="142">
        <f ca="1">(OFFSET($B$4,F$32-$B$4,$A33)+NPV(SSSModel!$C$2,OFFSET($B$4,F$32-$B$4+1,$A33,19,1)))/(1+PV(SSSModel!$C$2,19,-1))</f>
        <v>31.027437615845265</v>
      </c>
      <c r="G33" s="142">
        <f ca="1">(OFFSET($B$4,G$32-$B$4,$A33)+NPV(SSSModel!$C$2,OFFSET($B$4,G$32-$B$4+1,$A33,19,1)))/(1+PV(SSSModel!$C$2,19,-1))</f>
        <v>31.1649632249602</v>
      </c>
      <c r="H33" s="142">
        <f ca="1">(OFFSET($B$4,H$32-$B$4,$A33)+NPV(SSSModel!$C$2,OFFSET($B$4,H$32-$B$4+1,$A33,19,1)))/(1+PV(SSSModel!$C$2,19,-1))</f>
        <v>31.323595068874866</v>
      </c>
      <c r="I33" s="142"/>
      <c r="J33" s="142"/>
      <c r="K33" s="147"/>
      <c r="L33" s="90"/>
      <c r="P33" s="141" t="str">
        <f ca="1">OFFSET($B$3,0,A33)</f>
        <v>Solar:  Single-Axis Tracking</v>
      </c>
      <c r="Q33" s="47">
        <v>0.37218940998197841</v>
      </c>
      <c r="R33" s="47">
        <v>0.25955204144092059</v>
      </c>
      <c r="X33" s="149"/>
      <c r="Y33" s="140"/>
      <c r="Z33" s="140"/>
      <c r="AA33" s="140"/>
      <c r="AB33" s="140"/>
    </row>
    <row r="34" spans="1:28" x14ac:dyDescent="0.35">
      <c r="A34" s="108">
        <v>2</v>
      </c>
      <c r="B34" s="108" t="str">
        <f t="shared" ref="B34:B36" ca="1" si="11">OFFSET($B$3,0,A34)</f>
        <v>Solar:  Fixed Tilt</v>
      </c>
      <c r="C34" s="153">
        <f t="shared" ref="C34:C36" ca="1" si="12">AVERAGE(OFFSET($B$4,0,A34,2,1))</f>
        <v>29.33250663453952</v>
      </c>
      <c r="D34" s="142">
        <f ca="1">(OFFSET($B$4,D$32-$B$4,$A34)+NPV(SSSModel!$C$2,OFFSET($B$4,D$32-$B$4+1,$A34,19,1)))/(1+PV(SSSModel!$C$2,19,-1))</f>
        <v>30.88746749553151</v>
      </c>
      <c r="E34" s="142">
        <f ca="1">(OFFSET($B$4,E$32-$B$4,$A34)+NPV(SSSModel!$C$2,OFFSET($B$4,E$32-$B$4+1,$A34,19,1)))/(1+PV(SSSModel!$C$2,19,-1))</f>
        <v>31.278013392717117</v>
      </c>
      <c r="F34" s="142">
        <f ca="1">(OFFSET($B$4,F$32-$B$4,$A34)+NPV(SSSModel!$C$2,OFFSET($B$4,F$32-$B$4+1,$A34,19,1)))/(1+PV(SSSModel!$C$2,19,-1))</f>
        <v>31.398110303923239</v>
      </c>
      <c r="G34" s="142">
        <f ca="1">(OFFSET($B$4,G$32-$B$4,$A34)+NPV(SSSModel!$C$2,OFFSET($B$4,G$32-$B$4+1,$A34,19,1)))/(1+PV(SSSModel!$C$2,19,-1))</f>
        <v>31.52197179345611</v>
      </c>
      <c r="H34" s="142">
        <f ca="1">(OFFSET($B$4,H$32-$B$4,$A34)+NPV(SSSModel!$C$2,OFFSET($B$4,H$32-$B$4+1,$A34,19,1)))/(1+PV(SSSModel!$C$2,19,-1))</f>
        <v>31.648059644422879</v>
      </c>
      <c r="I34" s="142"/>
      <c r="J34" s="142"/>
      <c r="K34" s="147"/>
      <c r="L34" s="90"/>
      <c r="P34" s="141" t="str">
        <f t="shared" ref="P34:P36" ca="1" si="13">OFFSET($B$3,0,A34)</f>
        <v>Solar:  Fixed Tilt</v>
      </c>
      <c r="Q34" s="47">
        <v>0.28800660323483235</v>
      </c>
      <c r="R34" s="47">
        <v>0.16678481729491185</v>
      </c>
    </row>
    <row r="35" spans="1:28" x14ac:dyDescent="0.35">
      <c r="A35" s="108">
        <v>3</v>
      </c>
      <c r="B35" s="108" t="str">
        <f t="shared" ca="1" si="11"/>
        <v>Wind</v>
      </c>
      <c r="C35" s="153">
        <f t="shared" ca="1" si="12"/>
        <v>27.941763642983766</v>
      </c>
      <c r="D35" s="142">
        <f ca="1">(OFFSET($B$4,D$32-$B$4,$A35)+NPV(SSSModel!$C$2,OFFSET($B$4,D$32-$B$4+1,$A35,19,1)))/(1+PV(SSSModel!$C$2,19,-1))</f>
        <v>29.896114359120315</v>
      </c>
      <c r="E35" s="142">
        <f ca="1">(OFFSET($B$4,E$32-$B$4,$A35)+NPV(SSSModel!$C$2,OFFSET($B$4,E$32-$B$4+1,$A35,19,1)))/(1+PV(SSSModel!$C$2,19,-1))</f>
        <v>30.325168215034722</v>
      </c>
      <c r="F35" s="142">
        <f ca="1">(OFFSET($B$4,F$32-$B$4,$A35)+NPV(SSSModel!$C$2,OFFSET($B$4,F$32-$B$4+1,$A35,19,1)))/(1+PV(SSSModel!$C$2,19,-1))</f>
        <v>30.61509848898136</v>
      </c>
      <c r="G35" s="142">
        <f ca="1">(OFFSET($B$4,G$32-$B$4,$A35)+NPV(SSSModel!$C$2,OFFSET($B$4,G$32-$B$4+1,$A35,19,1)))/(1+PV(SSSModel!$C$2,19,-1))</f>
        <v>30.985147202748447</v>
      </c>
      <c r="H35" s="142">
        <f ca="1">(OFFSET($B$4,H$32-$B$4,$A35)+NPV(SSSModel!$C$2,OFFSET($B$4,H$32-$B$4+1,$A35,19,1)))/(1+PV(SSSModel!$C$2,19,-1))</f>
        <v>31.32090209326412</v>
      </c>
      <c r="I35" s="142"/>
      <c r="J35" s="142"/>
      <c r="K35" s="147"/>
      <c r="L35" s="90"/>
      <c r="P35" s="141" t="str">
        <f t="shared" ca="1" si="13"/>
        <v>Wind</v>
      </c>
      <c r="Q35" s="47">
        <v>0.28657125450692378</v>
      </c>
      <c r="R35" s="47">
        <v>0.25340379550375619</v>
      </c>
      <c r="Y35" s="140"/>
      <c r="Z35" s="140"/>
      <c r="AA35" s="140"/>
      <c r="AB35" s="140"/>
    </row>
    <row r="36" spans="1:28" x14ac:dyDescent="0.35">
      <c r="A36" s="90">
        <v>4</v>
      </c>
      <c r="B36" s="108" t="str">
        <f t="shared" ca="1" si="11"/>
        <v>Other Tech</v>
      </c>
      <c r="C36" s="153">
        <f t="shared" ca="1" si="12"/>
        <v>28.053484494840831</v>
      </c>
      <c r="D36" s="142">
        <f ca="1">(OFFSET($B$4,D$32-$B$4,$A36)+NPV(SSSModel!$C$2,OFFSET($B$4,D$32-$B$4+1,$A36,19,1)))/(1+PV(SSSModel!$C$2,19,-1))</f>
        <v>30.2723594578326</v>
      </c>
      <c r="E36" s="142">
        <f ca="1">(OFFSET($B$4,E$32-$B$4,$A36)+NPV(SSSModel!$C$2,OFFSET($B$4,E$32-$B$4+1,$A36,19,1)))/(1+PV(SSSModel!$C$2,19,-1))</f>
        <v>30.739384025324387</v>
      </c>
      <c r="F36" s="142">
        <f ca="1">(OFFSET($B$4,F$32-$B$4,$A36)+NPV(SSSModel!$C$2,OFFSET($B$4,F$32-$B$4+1,$A36,19,1)))/(1+PV(SSSModel!$C$2,19,-1))</f>
        <v>30.983082207314599</v>
      </c>
      <c r="G36" s="142">
        <f ca="1">(OFFSET($B$4,G$32-$B$4,$A36)+NPV(SSSModel!$C$2,OFFSET($B$4,G$32-$B$4+1,$A36,19,1)))/(1+PV(SSSModel!$C$2,19,-1))</f>
        <v>31.251569390863025</v>
      </c>
      <c r="H36" s="142">
        <f ca="1">(OFFSET($B$4,H$32-$B$4,$A36)+NPV(SSSModel!$C$2,OFFSET($B$4,H$32-$B$4+1,$A36,19,1)))/(1+PV(SSSModel!$C$2,19,-1))</f>
        <v>31.497555443083964</v>
      </c>
      <c r="I36" s="142"/>
      <c r="J36" s="142"/>
      <c r="K36" s="147"/>
      <c r="L36" s="90"/>
      <c r="P36" s="141" t="str">
        <f t="shared" ca="1" si="13"/>
        <v>Other Tech</v>
      </c>
      <c r="Q36" s="145">
        <v>1</v>
      </c>
      <c r="R36" s="47">
        <v>1</v>
      </c>
      <c r="Y36" s="140"/>
      <c r="Z36" s="140"/>
      <c r="AA36" s="140"/>
      <c r="AB36" s="140"/>
    </row>
    <row r="37" spans="1:28" x14ac:dyDescent="0.35">
      <c r="A37" s="90"/>
      <c r="C37" s="153"/>
      <c r="D37" s="142"/>
      <c r="E37" s="142"/>
      <c r="F37" s="142"/>
      <c r="G37" s="142"/>
      <c r="H37" s="142"/>
      <c r="I37" s="142"/>
      <c r="J37" s="142"/>
      <c r="K37" s="147"/>
      <c r="L37" s="90"/>
    </row>
    <row r="38" spans="1:28" x14ac:dyDescent="0.35">
      <c r="A38" s="103"/>
      <c r="B38" s="103"/>
      <c r="I38" s="90"/>
      <c r="J38" s="90"/>
      <c r="K38" s="90"/>
      <c r="L38" s="90"/>
      <c r="Y38" s="140"/>
    </row>
    <row r="39" spans="1:28" x14ac:dyDescent="0.35">
      <c r="B39" s="160" t="s">
        <v>209</v>
      </c>
      <c r="D39" s="108" t="s">
        <v>266</v>
      </c>
      <c r="I39" s="90"/>
      <c r="J39" s="90"/>
      <c r="K39" s="90"/>
      <c r="L39" s="90"/>
    </row>
    <row r="40" spans="1:28" x14ac:dyDescent="0.35">
      <c r="B40" s="108" t="s">
        <v>252</v>
      </c>
      <c r="C40" s="138" t="str">
        <f t="shared" ref="C40:H40" si="14">C32</f>
        <v>2-Year PPA</v>
      </c>
      <c r="D40" s="108">
        <f t="shared" si="14"/>
        <v>2024</v>
      </c>
      <c r="E40" s="108">
        <f t="shared" si="14"/>
        <v>2025</v>
      </c>
      <c r="F40" s="108">
        <f t="shared" si="14"/>
        <v>2026</v>
      </c>
      <c r="G40" s="108">
        <f t="shared" si="14"/>
        <v>2027</v>
      </c>
      <c r="H40" s="108">
        <f t="shared" si="14"/>
        <v>2028</v>
      </c>
      <c r="I40" s="90"/>
      <c r="J40" s="90"/>
      <c r="K40" s="90"/>
      <c r="L40" s="90"/>
    </row>
    <row r="41" spans="1:28" x14ac:dyDescent="0.35">
      <c r="A41" s="158">
        <f>A33</f>
        <v>1</v>
      </c>
      <c r="B41" s="108" t="str">
        <f ca="1">B33</f>
        <v>Solar:  Single-Axis Tracking</v>
      </c>
      <c r="C41" s="140">
        <v>0</v>
      </c>
      <c r="D41" s="148"/>
      <c r="E41" s="148"/>
      <c r="F41" s="148"/>
      <c r="G41" s="148"/>
      <c r="H41" s="148"/>
      <c r="I41" s="90"/>
      <c r="J41" s="90"/>
      <c r="K41" s="90"/>
      <c r="L41" s="90"/>
    </row>
    <row r="42" spans="1:28" x14ac:dyDescent="0.35">
      <c r="A42" s="158">
        <f>A34</f>
        <v>2</v>
      </c>
      <c r="B42" s="108" t="str">
        <f ca="1">B34</f>
        <v>Solar:  Fixed Tilt</v>
      </c>
      <c r="C42" s="140">
        <v>0</v>
      </c>
      <c r="D42" s="148"/>
      <c r="E42" s="148"/>
      <c r="F42" s="148"/>
      <c r="G42" s="148"/>
      <c r="H42" s="148"/>
    </row>
    <row r="43" spans="1:28" x14ac:dyDescent="0.35">
      <c r="A43" s="107"/>
      <c r="B43" s="108" t="s">
        <v>253</v>
      </c>
      <c r="C43" s="140"/>
      <c r="D43" s="142"/>
      <c r="E43" s="142"/>
      <c r="F43" s="142"/>
      <c r="G43" s="142"/>
      <c r="H43" s="142"/>
    </row>
    <row r="44" spans="1:28" x14ac:dyDescent="0.35">
      <c r="A44" s="159">
        <f>$W$1</f>
        <v>13</v>
      </c>
      <c r="B44" s="108" t="str">
        <f ca="1">B33</f>
        <v>Solar:  Single-Axis Tracking</v>
      </c>
      <c r="C44" s="147">
        <v>0</v>
      </c>
      <c r="D44" s="142">
        <f ca="1">(OFFSET($J$4,D$32-$J$4,$A44)+NPV(SSSModel!$C$2,OFFSET($J$4,D$32-$J$4+1,$A44,19,1)))/(1+PV(SSSModel!$C$2,19,-1))</f>
        <v>16.229194972251296</v>
      </c>
      <c r="E44" s="142">
        <f ca="1">(OFFSET($J$4,E$32-$J$4,$A44)+NPV(SSSModel!$C$2,OFFSET($J$4,E$32-$J$4+1,$A44,19,1)))/(1+PV(SSSModel!$C$2,19,-1))</f>
        <v>18.31051384826911</v>
      </c>
      <c r="F44" s="142">
        <f ca="1">(OFFSET($J$4,F$32-$J$4,$A44)+NPV(SSSModel!$C$2,OFFSET($J$4,F$32-$J$4+1,$A44,19,1)))/(1+PV(SSSModel!$C$2,19,-1))</f>
        <v>20.540947965515215</v>
      </c>
      <c r="G44" s="142">
        <f ca="1">(OFFSET($J$4,G$32-$J$4,$A44)+NPV(SSSModel!$C$2,OFFSET($J$4,G$32-$J$4+1,$A44,19,1)))/(1+PV(SSSModel!$C$2,19,-1))</f>
        <v>22.930440944560157</v>
      </c>
      <c r="H44" s="142">
        <f ca="1">(OFFSET($J$4,H$32-$J$4,$A44)+NPV(SSSModel!$C$2,OFFSET($J$4,H$32-$J$4+1,$A44,19,1)))/(1+PV(SSSModel!$C$2,19,-1))</f>
        <v>25.489590416226573</v>
      </c>
    </row>
    <row r="45" spans="1:28" x14ac:dyDescent="0.35">
      <c r="A45" s="158">
        <f>A44+1</f>
        <v>14</v>
      </c>
      <c r="B45" s="108" t="str">
        <f ca="1">B34</f>
        <v>Solar:  Fixed Tilt</v>
      </c>
      <c r="C45" s="147">
        <v>0</v>
      </c>
      <c r="D45" s="142">
        <f ca="1">(OFFSET($J$4,D$32-$J$4,$A45)+NPV(SSSModel!$C$2,OFFSET($J$4,D$32-$J$4+1,$A45,19,1)))/(1+PV(SSSModel!$C$2,19,-1))</f>
        <v>19.54354515322914</v>
      </c>
      <c r="E45" s="142">
        <f ca="1">(OFFSET($J$4,E$32-$J$4,$A45)+NPV(SSSModel!$C$2,OFFSET($J$4,E$32-$J$4+1,$A45,19,1)))/(1+PV(SSSModel!$C$2,19,-1))</f>
        <v>22.049914045911162</v>
      </c>
      <c r="F45" s="142">
        <f ca="1">(OFFSET($J$4,F$32-$J$4,$A45)+NPV(SSSModel!$C$2,OFFSET($J$4,F$32-$J$4+1,$A45,19,1)))/(1+PV(SSSModel!$C$2,19,-1))</f>
        <v>24.735850714749834</v>
      </c>
      <c r="G45" s="142">
        <f ca="1">(OFFSET($J$4,G$32-$J$4,$A45)+NPV(SSSModel!$C$2,OFFSET($J$4,G$32-$J$4+1,$A45,19,1)))/(1+PV(SSSModel!$C$2,19,-1))</f>
        <v>27.613329481203451</v>
      </c>
      <c r="H45" s="142">
        <f ca="1">(OFFSET($J$4,H$32-$J$4,$A45)+NPV(SSSModel!$C$2,OFFSET($J$4,H$32-$J$4+1,$A45,19,1)))/(1+PV(SSSModel!$C$2,19,-1))</f>
        <v>30.695112239922569</v>
      </c>
    </row>
    <row r="46" spans="1:28" x14ac:dyDescent="0.35">
      <c r="A46" s="158">
        <f t="shared" ref="A46:A47" si="15">A45+1</f>
        <v>15</v>
      </c>
      <c r="B46" s="108" t="str">
        <f ca="1">B35</f>
        <v>Wind</v>
      </c>
      <c r="C46" s="147">
        <v>0</v>
      </c>
      <c r="D46" s="142">
        <f ca="1">(OFFSET($J$4,D$32-$J$4,$A46)+NPV(SSSModel!$C$2,OFFSET($J$4,D$32-$J$4+1,$A46,19,1)))/(1+PV(SSSModel!$C$2,19,-1))</f>
        <v>12.799026089827853</v>
      </c>
      <c r="E46" s="142">
        <f ca="1">(OFFSET($J$4,E$32-$J$4,$A46)+NPV(SSSModel!$C$2,OFFSET($J$4,E$32-$J$4+1,$A46,19,1)))/(1+PV(SSSModel!$C$2,19,-1))</f>
        <v>14.440441738660112</v>
      </c>
      <c r="F46" s="142">
        <f ca="1">(OFFSET($J$4,F$32-$J$4,$A46)+NPV(SSSModel!$C$2,OFFSET($J$4,F$32-$J$4+1,$A46,19,1)))/(1+PV(SSSModel!$C$2,19,-1))</f>
        <v>16.199455941587946</v>
      </c>
      <c r="G46" s="142">
        <f ca="1">(OFFSET($J$4,G$32-$J$4,$A46)+NPV(SSSModel!$C$2,OFFSET($J$4,G$32-$J$4+1,$A46,19,1)))/(1+PV(SSSModel!$C$2,19,-1))</f>
        <v>18.083910656227086</v>
      </c>
      <c r="H46" s="142">
        <f ca="1">(OFFSET($J$4,H$32-$J$4,$A46)+NPV(SSSModel!$C$2,OFFSET($J$4,H$32-$J$4+1,$A46,19,1)))/(1+PV(SSSModel!$C$2,19,-1))</f>
        <v>20.102163620199203</v>
      </c>
    </row>
    <row r="47" spans="1:28" x14ac:dyDescent="0.35">
      <c r="A47" s="158">
        <f t="shared" si="15"/>
        <v>16</v>
      </c>
      <c r="B47" s="108" t="str">
        <f ca="1">B36</f>
        <v>Other Tech</v>
      </c>
      <c r="C47" s="147">
        <v>0</v>
      </c>
      <c r="D47" s="142">
        <f ca="1">(OFFSET($J$4,D$32-$J$4,$A47)+NPV(SSSModel!$C$2,OFFSET($J$4,D$32-$J$4+1,$A47,19,1)))/(1+PV(SSSModel!$C$2,19,-1))</f>
        <v>11.317680119363182</v>
      </c>
      <c r="E47" s="142">
        <f ca="1">(OFFSET($J$4,E$32-$J$4,$A47)+NPV(SSSModel!$C$2,OFFSET($J$4,E$32-$J$4+1,$A47,19,1)))/(1+PV(SSSModel!$C$2,19,-1))</f>
        <v>12.769120027839085</v>
      </c>
      <c r="F47" s="142">
        <f ca="1">(OFFSET($J$4,F$32-$J$4,$A47)+NPV(SSSModel!$C$2,OFFSET($J$4,F$32-$J$4+1,$A47,19,1)))/(1+PV(SSSModel!$C$2,19,-1))</f>
        <v>14.324547756045368</v>
      </c>
      <c r="G47" s="142">
        <f ca="1">(OFFSET($J$4,G$32-$J$4,$A47)+NPV(SSSModel!$C$2,OFFSET($J$4,G$32-$J$4+1,$A47,19,1)))/(1+PV(SSSModel!$C$2,19,-1))</f>
        <v>15.990897641577826</v>
      </c>
      <c r="H47" s="142">
        <f ca="1">(OFFSET($J$4,H$32-$J$4,$A47)+NPV(SSSModel!$C$2,OFFSET($J$4,H$32-$J$4+1,$A47,19,1)))/(1+PV(SSSModel!$C$2,19,-1))</f>
        <v>17.775560106196664</v>
      </c>
    </row>
    <row r="50" spans="2:8" x14ac:dyDescent="0.35">
      <c r="B50" s="160" t="s">
        <v>251</v>
      </c>
      <c r="D50" s="108" t="s">
        <v>267</v>
      </c>
    </row>
    <row r="51" spans="2:8" x14ac:dyDescent="0.35">
      <c r="B51" s="108" t="s">
        <v>252</v>
      </c>
      <c r="C51" s="108" t="str">
        <f t="shared" ref="C51:H51" si="16">C32</f>
        <v>2-Year PPA</v>
      </c>
      <c r="D51" s="108">
        <f t="shared" si="16"/>
        <v>2024</v>
      </c>
      <c r="E51" s="108">
        <f t="shared" si="16"/>
        <v>2025</v>
      </c>
      <c r="F51" s="108">
        <f t="shared" si="16"/>
        <v>2026</v>
      </c>
      <c r="G51" s="108">
        <f t="shared" si="16"/>
        <v>2027</v>
      </c>
      <c r="H51" s="108">
        <f t="shared" si="16"/>
        <v>2028</v>
      </c>
    </row>
    <row r="52" spans="2:8" x14ac:dyDescent="0.35">
      <c r="B52" s="108" t="str">
        <f ca="1">B44</f>
        <v>Solar:  Single-Axis Tracking</v>
      </c>
      <c r="C52" s="140">
        <f t="shared" ref="C52:C53" ca="1" si="17">C33+C41</f>
        <v>29.0543788133178</v>
      </c>
      <c r="D52" s="148"/>
      <c r="E52" s="148"/>
      <c r="F52" s="148"/>
      <c r="G52" s="148"/>
      <c r="H52" s="148"/>
    </row>
    <row r="53" spans="2:8" x14ac:dyDescent="0.35">
      <c r="B53" s="108" t="str">
        <f ca="1">B45</f>
        <v>Solar:  Fixed Tilt</v>
      </c>
      <c r="C53" s="140">
        <f t="shared" ca="1" si="17"/>
        <v>29.33250663453952</v>
      </c>
      <c r="D53" s="148"/>
      <c r="E53" s="148"/>
      <c r="F53" s="148"/>
      <c r="G53" s="148"/>
      <c r="H53" s="148"/>
    </row>
    <row r="54" spans="2:8" x14ac:dyDescent="0.35">
      <c r="B54" s="108" t="s">
        <v>253</v>
      </c>
    </row>
    <row r="55" spans="2:8" x14ac:dyDescent="0.35">
      <c r="B55" s="108" t="str">
        <f ca="1">B44</f>
        <v>Solar:  Single-Axis Tracking</v>
      </c>
      <c r="C55" s="140">
        <f t="shared" ref="C55:H58" ca="1" si="18">C33+C44</f>
        <v>29.0543788133178</v>
      </c>
      <c r="D55" s="142">
        <f t="shared" ca="1" si="18"/>
        <v>46.744108464092804</v>
      </c>
      <c r="E55" s="142">
        <f t="shared" ca="1" si="18"/>
        <v>49.207197584312006</v>
      </c>
      <c r="F55" s="142">
        <f t="shared" ca="1" si="18"/>
        <v>51.568385581360481</v>
      </c>
      <c r="G55" s="142">
        <f t="shared" ca="1" si="18"/>
        <v>54.095404169520357</v>
      </c>
      <c r="H55" s="142">
        <f t="shared" ca="1" si="18"/>
        <v>56.813185485101442</v>
      </c>
    </row>
    <row r="56" spans="2:8" x14ac:dyDescent="0.35">
      <c r="B56" s="108" t="str">
        <f ca="1">B45</f>
        <v>Solar:  Fixed Tilt</v>
      </c>
      <c r="C56" s="140">
        <f t="shared" ca="1" si="18"/>
        <v>29.33250663453952</v>
      </c>
      <c r="D56" s="142">
        <f t="shared" ca="1" si="18"/>
        <v>50.43101264876065</v>
      </c>
      <c r="E56" s="142">
        <f t="shared" ca="1" si="18"/>
        <v>53.327927438628279</v>
      </c>
      <c r="F56" s="142">
        <f t="shared" ca="1" si="18"/>
        <v>56.133961018673077</v>
      </c>
      <c r="G56" s="142">
        <f t="shared" ca="1" si="18"/>
        <v>59.135301274659561</v>
      </c>
      <c r="H56" s="142">
        <f t="shared" ca="1" si="18"/>
        <v>62.343171884345452</v>
      </c>
    </row>
    <row r="57" spans="2:8" x14ac:dyDescent="0.35">
      <c r="B57" s="108" t="str">
        <f ca="1">B46</f>
        <v>Wind</v>
      </c>
      <c r="C57" s="140">
        <f t="shared" ca="1" si="18"/>
        <v>27.941763642983766</v>
      </c>
      <c r="D57" s="142">
        <f t="shared" ca="1" si="18"/>
        <v>42.695140448948166</v>
      </c>
      <c r="E57" s="142">
        <f t="shared" ca="1" si="18"/>
        <v>44.765609953694835</v>
      </c>
      <c r="F57" s="142">
        <f t="shared" ca="1" si="18"/>
        <v>46.814554430569302</v>
      </c>
      <c r="G57" s="142">
        <f t="shared" ca="1" si="18"/>
        <v>49.069057858975533</v>
      </c>
      <c r="H57" s="142">
        <f t="shared" ca="1" si="18"/>
        <v>51.423065713463323</v>
      </c>
    </row>
    <row r="58" spans="2:8" x14ac:dyDescent="0.35">
      <c r="B58" s="108" t="str">
        <f ca="1">B47</f>
        <v>Other Tech</v>
      </c>
      <c r="C58" s="140">
        <f t="shared" ca="1" si="18"/>
        <v>28.053484494840831</v>
      </c>
      <c r="D58" s="142">
        <f t="shared" ca="1" si="18"/>
        <v>41.590039577195782</v>
      </c>
      <c r="E58" s="142">
        <f t="shared" ca="1" si="18"/>
        <v>43.50850405316347</v>
      </c>
      <c r="F58" s="142">
        <f t="shared" ca="1" si="18"/>
        <v>45.307629963359965</v>
      </c>
      <c r="G58" s="142">
        <f t="shared" ca="1" si="18"/>
        <v>47.24246703244085</v>
      </c>
      <c r="H58" s="142">
        <f t="shared" ca="1" si="18"/>
        <v>49.273115549280632</v>
      </c>
    </row>
  </sheetData>
  <pageMargins left="0.7" right="0.7" top="0.75" bottom="0.75" header="0.3" footer="0.3"/>
  <pageSetup orientation="portrait" r:id="rId1"/>
  <headerFooter>
    <oddFooter>&amp;L&amp;1#&amp;"Calibri"&amp;14&amp;K000000Confidential</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E2658-38F0-42E2-A51D-9769DAA8D74D}">
  <dimension ref="A2:AZ72"/>
  <sheetViews>
    <sheetView zoomScaleNormal="100" workbookViewId="0"/>
  </sheetViews>
  <sheetFormatPr defaultRowHeight="14.5" x14ac:dyDescent="0.35"/>
  <cols>
    <col min="1" max="1" width="10.1796875" customWidth="1"/>
    <col min="2" max="2" width="34.1796875" bestFit="1" customWidth="1"/>
    <col min="3" max="3" width="15" bestFit="1" customWidth="1"/>
    <col min="4" max="52" width="11.81640625" customWidth="1"/>
  </cols>
  <sheetData>
    <row r="2" spans="2:15" x14ac:dyDescent="0.35">
      <c r="B2" t="s">
        <v>1</v>
      </c>
      <c r="C2" s="34">
        <v>6.5500000000000003E-2</v>
      </c>
    </row>
    <row r="3" spans="2:15" x14ac:dyDescent="0.35">
      <c r="B3" t="s">
        <v>12</v>
      </c>
      <c r="C3" s="29">
        <v>2023</v>
      </c>
    </row>
    <row r="4" spans="2:15" x14ac:dyDescent="0.35">
      <c r="B4" t="s">
        <v>2</v>
      </c>
      <c r="C4" s="32" t="str" cm="1">
        <f t="array" ref="C4">INDEX($G$4:$K$4,1,E4)</f>
        <v>ECC</v>
      </c>
      <c r="E4" s="1">
        <v>3</v>
      </c>
      <c r="G4" t="s">
        <v>88</v>
      </c>
      <c r="H4" t="s">
        <v>114</v>
      </c>
      <c r="I4" t="s">
        <v>115</v>
      </c>
      <c r="J4" t="s">
        <v>116</v>
      </c>
      <c r="K4" t="s">
        <v>106</v>
      </c>
    </row>
    <row r="5" spans="2:15" x14ac:dyDescent="0.35">
      <c r="B5" t="s">
        <v>37</v>
      </c>
      <c r="C5" s="1">
        <v>2023</v>
      </c>
      <c r="E5" s="27"/>
      <c r="N5" s="35"/>
      <c r="O5" s="29"/>
    </row>
    <row r="6" spans="2:15" ht="15" thickBot="1" x14ac:dyDescent="0.4">
      <c r="B6" t="s">
        <v>91</v>
      </c>
      <c r="C6" s="1">
        <v>1</v>
      </c>
      <c r="N6" s="35"/>
      <c r="O6" s="68"/>
    </row>
    <row r="7" spans="2:15" ht="15" thickBot="1" x14ac:dyDescent="0.4">
      <c r="B7" t="s">
        <v>153</v>
      </c>
      <c r="C7" s="131">
        <v>1</v>
      </c>
    </row>
    <row r="8" spans="2:15" ht="15" thickBot="1" x14ac:dyDescent="0.4">
      <c r="B8" t="s">
        <v>186</v>
      </c>
      <c r="C8" s="131">
        <v>1</v>
      </c>
      <c r="N8" s="18"/>
      <c r="O8" s="29"/>
    </row>
    <row r="9" spans="2:15" x14ac:dyDescent="0.35">
      <c r="B9" t="s">
        <v>187</v>
      </c>
      <c r="C9" s="1">
        <v>2032</v>
      </c>
      <c r="N9" s="18"/>
      <c r="O9" s="29"/>
    </row>
    <row r="10" spans="2:15" x14ac:dyDescent="0.35">
      <c r="B10" t="s">
        <v>188</v>
      </c>
      <c r="C10" s="1">
        <v>2070</v>
      </c>
      <c r="N10" s="18"/>
      <c r="O10" s="29"/>
    </row>
    <row r="11" spans="2:15" x14ac:dyDescent="0.35">
      <c r="B11" t="s">
        <v>195</v>
      </c>
      <c r="C11" s="1">
        <v>2025</v>
      </c>
      <c r="N11" s="18"/>
      <c r="O11" s="29"/>
    </row>
    <row r="12" spans="2:15" x14ac:dyDescent="0.35">
      <c r="F12" s="1"/>
      <c r="N12" s="18"/>
      <c r="O12" s="29"/>
    </row>
    <row r="13" spans="2:15" x14ac:dyDescent="0.35">
      <c r="B13" s="12" t="s">
        <v>42</v>
      </c>
      <c r="C13" t="str">
        <f ca="1">OFFSET(Resources!C$26,$C$7,0)</f>
        <v>NREL</v>
      </c>
    </row>
    <row r="14" spans="2:15" x14ac:dyDescent="0.35">
      <c r="B14" s="12" t="s">
        <v>38</v>
      </c>
      <c r="C14" t="str">
        <f ca="1">OFFSET(Resources!D$26,$C$7,0)</f>
        <v>SCCT</v>
      </c>
    </row>
    <row r="15" spans="2:15" x14ac:dyDescent="0.35">
      <c r="B15" s="12" t="s">
        <v>39</v>
      </c>
      <c r="C15" t="str">
        <f ca="1">OFFSET(Resources!E$26,$C$7,0)</f>
        <v>SB SCCT (220 MW)</v>
      </c>
    </row>
    <row r="16" spans="2:15" x14ac:dyDescent="0.35">
      <c r="B16" s="12" t="s">
        <v>192</v>
      </c>
      <c r="C16" t="str">
        <f ca="1">OFFSET(Resources!F$26,$C$7,0)</f>
        <v>Greenfield</v>
      </c>
    </row>
    <row r="17" spans="1:52" x14ac:dyDescent="0.35">
      <c r="B17" s="12" t="s">
        <v>196</v>
      </c>
      <c r="C17">
        <f ca="1">OFFSET(Resources!$U$26,$C$7,0)</f>
        <v>220</v>
      </c>
    </row>
    <row r="19" spans="1:52" x14ac:dyDescent="0.35">
      <c r="B19" t="s">
        <v>48</v>
      </c>
      <c r="C19" s="27">
        <f>$C$5</f>
        <v>2023</v>
      </c>
      <c r="D19">
        <f>C19+1</f>
        <v>2024</v>
      </c>
      <c r="E19">
        <f t="shared" ref="E19:AZ19" si="0">D19+1</f>
        <v>2025</v>
      </c>
      <c r="F19">
        <f t="shared" si="0"/>
        <v>2026</v>
      </c>
      <c r="G19">
        <f t="shared" si="0"/>
        <v>2027</v>
      </c>
      <c r="H19">
        <f t="shared" si="0"/>
        <v>2028</v>
      </c>
      <c r="I19">
        <f t="shared" si="0"/>
        <v>2029</v>
      </c>
      <c r="J19">
        <f t="shared" si="0"/>
        <v>2030</v>
      </c>
      <c r="K19">
        <f t="shared" si="0"/>
        <v>2031</v>
      </c>
      <c r="L19">
        <f t="shared" si="0"/>
        <v>2032</v>
      </c>
      <c r="M19">
        <f t="shared" si="0"/>
        <v>2033</v>
      </c>
      <c r="N19">
        <f t="shared" si="0"/>
        <v>2034</v>
      </c>
      <c r="O19">
        <f t="shared" si="0"/>
        <v>2035</v>
      </c>
      <c r="P19">
        <f t="shared" si="0"/>
        <v>2036</v>
      </c>
      <c r="Q19">
        <f t="shared" si="0"/>
        <v>2037</v>
      </c>
      <c r="R19">
        <f t="shared" si="0"/>
        <v>2038</v>
      </c>
      <c r="S19">
        <f t="shared" si="0"/>
        <v>2039</v>
      </c>
      <c r="T19">
        <f t="shared" si="0"/>
        <v>2040</v>
      </c>
      <c r="U19">
        <f t="shared" si="0"/>
        <v>2041</v>
      </c>
      <c r="V19">
        <f t="shared" si="0"/>
        <v>2042</v>
      </c>
      <c r="W19">
        <f t="shared" si="0"/>
        <v>2043</v>
      </c>
      <c r="X19">
        <f t="shared" si="0"/>
        <v>2044</v>
      </c>
      <c r="Y19">
        <f t="shared" si="0"/>
        <v>2045</v>
      </c>
      <c r="Z19">
        <f t="shared" si="0"/>
        <v>2046</v>
      </c>
      <c r="AA19">
        <f t="shared" si="0"/>
        <v>2047</v>
      </c>
      <c r="AB19">
        <f t="shared" si="0"/>
        <v>2048</v>
      </c>
      <c r="AC19">
        <f t="shared" si="0"/>
        <v>2049</v>
      </c>
      <c r="AD19">
        <f t="shared" si="0"/>
        <v>2050</v>
      </c>
      <c r="AE19">
        <f t="shared" si="0"/>
        <v>2051</v>
      </c>
      <c r="AF19">
        <f t="shared" si="0"/>
        <v>2052</v>
      </c>
      <c r="AG19">
        <f t="shared" si="0"/>
        <v>2053</v>
      </c>
      <c r="AH19">
        <f t="shared" si="0"/>
        <v>2054</v>
      </c>
      <c r="AI19">
        <f t="shared" si="0"/>
        <v>2055</v>
      </c>
      <c r="AJ19">
        <f t="shared" si="0"/>
        <v>2056</v>
      </c>
      <c r="AK19">
        <f t="shared" si="0"/>
        <v>2057</v>
      </c>
      <c r="AL19">
        <f t="shared" si="0"/>
        <v>2058</v>
      </c>
      <c r="AM19">
        <f t="shared" si="0"/>
        <v>2059</v>
      </c>
      <c r="AN19">
        <f t="shared" si="0"/>
        <v>2060</v>
      </c>
      <c r="AO19">
        <f t="shared" si="0"/>
        <v>2061</v>
      </c>
      <c r="AP19">
        <f t="shared" si="0"/>
        <v>2062</v>
      </c>
      <c r="AQ19">
        <f t="shared" si="0"/>
        <v>2063</v>
      </c>
      <c r="AR19">
        <f t="shared" si="0"/>
        <v>2064</v>
      </c>
      <c r="AS19">
        <f t="shared" si="0"/>
        <v>2065</v>
      </c>
      <c r="AT19">
        <f t="shared" si="0"/>
        <v>2066</v>
      </c>
      <c r="AU19">
        <f t="shared" si="0"/>
        <v>2067</v>
      </c>
      <c r="AV19">
        <f t="shared" si="0"/>
        <v>2068</v>
      </c>
      <c r="AW19">
        <f t="shared" si="0"/>
        <v>2069</v>
      </c>
      <c r="AX19">
        <f t="shared" si="0"/>
        <v>2070</v>
      </c>
      <c r="AY19">
        <f t="shared" si="0"/>
        <v>2071</v>
      </c>
      <c r="AZ19">
        <f t="shared" si="0"/>
        <v>2072</v>
      </c>
    </row>
    <row r="20" spans="1:52" x14ac:dyDescent="0.35">
      <c r="A20">
        <v>1</v>
      </c>
      <c r="B20" t="str">
        <f ca="1">OFFSET(Resources!$CG$24,0,$A20-1)</f>
        <v>Overnight Capital</v>
      </c>
      <c r="C20" s="6">
        <f ca="1">SUMIF(Detail!$C$5:$C$154,$A20,Detail!CA$5:CA$154)*IF(AND($C$8=1,C$19&gt;$C$10),0,1)</f>
        <v>0</v>
      </c>
      <c r="D20" s="6">
        <f ca="1">SUMIF(Detail!$C$5:$C$154,$A20,Detail!CB$5:CB$154)*IF(AND($C$8=1,D$19&gt;$C$10),0,1)</f>
        <v>0</v>
      </c>
      <c r="E20" s="6">
        <f ca="1">SUMIF(Detail!$C$5:$C$154,$A20,Detail!CC$5:CC$154)*IF(AND($C$8=1,E$19&gt;$C$10),0,1)</f>
        <v>0</v>
      </c>
      <c r="F20" s="6">
        <f ca="1">SUMIF(Detail!$C$5:$C$154,$A20,Detail!CD$5:CD$154)*IF(AND($C$8=1,F$19&gt;$C$10),0,1)</f>
        <v>0</v>
      </c>
      <c r="G20" s="6">
        <f ca="1">SUMIF(Detail!$C$5:$C$154,$A20,Detail!CE$5:CE$154)*IF(AND($C$8=1,G$19&gt;$C$10),0,1)</f>
        <v>0</v>
      </c>
      <c r="H20" s="6">
        <f ca="1">SUMIF(Detail!$C$5:$C$154,$A20,Detail!CF$5:CF$154)*IF(AND($C$8=1,H$19&gt;$C$10),0,1)</f>
        <v>0</v>
      </c>
      <c r="I20" s="6">
        <f ca="1">SUMIF(Detail!$C$5:$C$154,$A20,Detail!CG$5:CG$154)*IF(AND($C$8=1,I$19&gt;$C$10),0,1)</f>
        <v>0</v>
      </c>
      <c r="J20" s="6">
        <f ca="1">SUMIF(Detail!$C$5:$C$154,$A20,Detail!CH$5:CH$154)*IF(AND($C$8=1,J$19&gt;$C$10),0,1)</f>
        <v>0</v>
      </c>
      <c r="K20" s="6">
        <f ca="1">SUMIF(Detail!$C$5:$C$154,$A20,Detail!CI$5:CI$154)*IF(AND($C$8=1,K$19&gt;$C$10),0,1)</f>
        <v>0</v>
      </c>
      <c r="L20" s="6">
        <f ca="1">SUMIF(Detail!$C$5:$C$154,$A20,Detail!CJ$5:CJ$154)*IF(AND($C$8=1,L$19&gt;$C$10),0,1)</f>
        <v>19537572.815155599</v>
      </c>
      <c r="M20" s="6">
        <f ca="1">SUMIF(Detail!$C$5:$C$154,$A20,Detail!CK$5:CK$154)*IF(AND($C$8=1,M$19&gt;$C$10),0,1)</f>
        <v>19744173.80559127</v>
      </c>
      <c r="N20" s="6">
        <f ca="1">SUMIF(Detail!$C$5:$C$154,$A20,Detail!CL$5:CL$154)*IF(AND($C$8=1,N$19&gt;$C$10),0,1)</f>
        <v>19952959.507999752</v>
      </c>
      <c r="O20" s="6">
        <f ca="1">SUMIF(Detail!$C$5:$C$154,$A20,Detail!CM$5:CM$154)*IF(AND($C$8=1,O$19&gt;$C$10),0,1)</f>
        <v>20163953.024721432</v>
      </c>
      <c r="P20" s="6">
        <f ca="1">SUMIF(Detail!$C$5:$C$154,$A20,Detail!CN$5:CN$154)*IF(AND($C$8=1,P$19&gt;$C$10),0,1)</f>
        <v>20377177.702393483</v>
      </c>
      <c r="Q20" s="6">
        <f ca="1">SUMIF(Detail!$C$5:$C$154,$A20,Detail!CO$5:CO$154)*IF(AND($C$8=1,Q$19&gt;$C$10),0,1)</f>
        <v>20592657.134533204</v>
      </c>
      <c r="R20" s="6">
        <f ca="1">SUMIF(Detail!$C$5:$C$154,$A20,Detail!CP$5:CP$154)*IF(AND($C$8=1,R$19&gt;$C$10),0,1)</f>
        <v>20810415.164148659</v>
      </c>
      <c r="S20" s="6">
        <f ca="1">SUMIF(Detail!$C$5:$C$154,$A20,Detail!CQ$5:CQ$154)*IF(AND($C$8=1,S$19&gt;$C$10),0,1)</f>
        <v>21030475.886376925</v>
      </c>
      <c r="T20" s="6">
        <f ca="1">SUMIF(Detail!$C$5:$C$154,$A20,Detail!CR$5:CR$154)*IF(AND($C$8=1,T$19&gt;$C$10),0,1)</f>
        <v>21252863.651150275</v>
      </c>
      <c r="U20" s="6">
        <f ca="1">SUMIF(Detail!$C$5:$C$154,$A20,Detail!CS$5:CS$154)*IF(AND($C$8=1,U$19&gt;$C$10),0,1)</f>
        <v>21477603.065890461</v>
      </c>
      <c r="V20" s="6">
        <f ca="1">SUMIF(Detail!$C$5:$C$154,$A20,Detail!CT$5:CT$154)*IF(AND($C$8=1,V$19&gt;$C$10),0,1)</f>
        <v>21704718.998231608</v>
      </c>
      <c r="W20" s="6">
        <f ca="1">SUMIF(Detail!$C$5:$C$154,$A20,Detail!CU$5:CU$154)*IF(AND($C$8=1,W$19&gt;$C$10),0,1)</f>
        <v>21934236.578771815</v>
      </c>
      <c r="X20" s="6">
        <f ca="1">SUMIF(Detail!$C$5:$C$154,$A20,Detail!CV$5:CV$154)*IF(AND($C$8=1,X$19&gt;$C$10),0,1)</f>
        <v>22166181.20385386</v>
      </c>
      <c r="Y20" s="6">
        <f ca="1">SUMIF(Detail!$C$5:$C$154,$A20,Detail!CW$5:CW$154)*IF(AND($C$8=1,Y$19&gt;$C$10),0,1)</f>
        <v>22400578.538375393</v>
      </c>
      <c r="Z20" s="6">
        <f ca="1">SUMIF(Detail!$C$5:$C$154,$A20,Detail!CX$5:CX$154)*IF(AND($C$8=1,Z$19&gt;$C$10),0,1)</f>
        <v>22637454.518628705</v>
      </c>
      <c r="AA20" s="6">
        <f ca="1">SUMIF(Detail!$C$5:$C$154,$A20,Detail!CY$5:CY$154)*IF(AND($C$8=1,AA$19&gt;$C$10),0,1)</f>
        <v>22876835.355170649</v>
      </c>
      <c r="AB20" s="6">
        <f ca="1">SUMIF(Detail!$C$5:$C$154,$A20,Detail!CZ$5:CZ$154)*IF(AND($C$8=1,AB$19&gt;$C$10),0,1)</f>
        <v>23118747.535722863</v>
      </c>
      <c r="AC20" s="6">
        <f ca="1">SUMIF(Detail!$C$5:$C$154,$A20,Detail!DA$5:DA$154)*IF(AND($C$8=1,AC$19&gt;$C$10),0,1)</f>
        <v>23363217.828102656</v>
      </c>
      <c r="AD20" s="6">
        <f ca="1">SUMIF(Detail!$C$5:$C$154,$A20,Detail!DB$5:DB$154)*IF(AND($C$8=1,AD$19&gt;$C$10),0,1)</f>
        <v>23610273.283184875</v>
      </c>
      <c r="AE20" s="6">
        <f ca="1">SUMIF(Detail!$C$5:$C$154,$A20,Detail!DC$5:DC$154)*IF(AND($C$8=1,AE$19&gt;$C$10),0,1)</f>
        <v>23859941.237895142</v>
      </c>
      <c r="AF20" s="6">
        <f ca="1">SUMIF(Detail!$C$5:$C$154,$A20,Detail!DD$5:DD$154)*IF(AND($C$8=1,AF$19&gt;$C$10),0,1)</f>
        <v>24112249.31823469</v>
      </c>
      <c r="AG20" s="6">
        <f ca="1">SUMIF(Detail!$C$5:$C$154,$A20,Detail!DE$5:DE$154)*IF(AND($C$8=1,AG$19&gt;$C$10),0,1)</f>
        <v>24367225.442337211</v>
      </c>
      <c r="AH20" s="6">
        <f ca="1">SUMIF(Detail!$C$5:$C$154,$A20,Detail!DF$5:DF$154)*IF(AND($C$8=1,AH$19&gt;$C$10),0,1)</f>
        <v>24624897.823558018</v>
      </c>
      <c r="AI20" s="6">
        <f ca="1">SUMIF(Detail!$C$5:$C$154,$A20,Detail!DG$5:DG$154)*IF(AND($C$8=1,AI$19&gt;$C$10),0,1)</f>
        <v>24885294.973595913</v>
      </c>
      <c r="AJ20" s="6">
        <f ca="1">SUMIF(Detail!$C$5:$C$154,$A20,Detail!DH$5:DH$154)*IF(AND($C$8=1,AJ$19&gt;$C$10),0,1)</f>
        <v>25148445.705647975</v>
      </c>
      <c r="AK20" s="6">
        <f ca="1">SUMIF(Detail!$C$5:$C$154,$A20,Detail!DI$5:DI$154)*IF(AND($C$8=1,AK$19&gt;$C$10),0,1)</f>
        <v>25414379.137597829</v>
      </c>
      <c r="AL20" s="6">
        <f ca="1">SUMIF(Detail!$C$5:$C$154,$A20,Detail!DJ$5:DJ$154)*IF(AND($C$8=1,AL$19&gt;$C$10),0,1)</f>
        <v>25683124.695237529</v>
      </c>
      <c r="AM20" s="6">
        <f ca="1">SUMIF(Detail!$C$5:$C$154,$A20,Detail!DK$5:DK$154)*IF(AND($C$8=1,AM$19&gt;$C$10),0,1)</f>
        <v>25954712.115523577</v>
      </c>
      <c r="AN20" s="6">
        <f ca="1">SUMIF(Detail!$C$5:$C$154,$A20,Detail!DL$5:DL$154)*IF(AND($C$8=1,AN$19&gt;$C$10),0,1)</f>
        <v>26229171.449867312</v>
      </c>
      <c r="AO20" s="6">
        <f ca="1">SUMIF(Detail!$C$5:$C$154,$A20,Detail!DM$5:DM$154)*IF(AND($C$8=1,AO$19&gt;$C$10),0,1)</f>
        <v>26506533.067460157</v>
      </c>
      <c r="AP20" s="6">
        <f ca="1">SUMIF(Detail!$C$5:$C$154,$A20,Detail!DN$5:DN$154)*IF(AND($C$8=1,AP$19&gt;$C$10),0,1)</f>
        <v>0</v>
      </c>
      <c r="AQ20" s="6">
        <f ca="1">SUMIF(Detail!$C$5:$C$154,$A20,Detail!DO$5:DO$154)*IF(AND($C$8=1,AQ$19&gt;$C$10),0,1)</f>
        <v>0</v>
      </c>
      <c r="AR20" s="6">
        <f ca="1">SUMIF(Detail!$C$5:$C$154,$A20,Detail!DP$5:DP$154)*IF(AND($C$8=1,AR$19&gt;$C$10),0,1)</f>
        <v>0</v>
      </c>
      <c r="AS20" s="6">
        <f ca="1">SUMIF(Detail!$C$5:$C$154,$A20,Detail!DQ$5:DQ$154)*IF(AND($C$8=1,AS$19&gt;$C$10),0,1)</f>
        <v>0</v>
      </c>
      <c r="AT20" s="6">
        <f ca="1">SUMIF(Detail!$C$5:$C$154,$A20,Detail!DR$5:DR$154)*IF(AND($C$8=1,AT$19&gt;$C$10),0,1)</f>
        <v>0</v>
      </c>
      <c r="AU20" s="6">
        <f ca="1">SUMIF(Detail!$C$5:$C$154,$A20,Detail!DS$5:DS$154)*IF(AND($C$8=1,AU$19&gt;$C$10),0,1)</f>
        <v>0</v>
      </c>
      <c r="AV20" s="6">
        <f ca="1">SUMIF(Detail!$C$5:$C$154,$A20,Detail!DT$5:DT$154)*IF(AND($C$8=1,AV$19&gt;$C$10),0,1)</f>
        <v>0</v>
      </c>
      <c r="AW20" s="6">
        <f ca="1">SUMIF(Detail!$C$5:$C$154,$A20,Detail!DU$5:DU$154)*IF(AND($C$8=1,AW$19&gt;$C$10),0,1)</f>
        <v>0</v>
      </c>
      <c r="AX20" s="6">
        <f ca="1">SUMIF(Detail!$C$5:$C$154,$A20,Detail!DV$5:DV$154)*IF(AND($C$8=1,AX$19&gt;$C$10),0,1)</f>
        <v>0</v>
      </c>
      <c r="AY20" s="6">
        <f ca="1">SUMIF(Detail!$C$5:$C$154,$A20,Detail!DW$5:DW$154)*IF(AND($C$8=1,AY$19&gt;$C$10),0,1)</f>
        <v>0</v>
      </c>
      <c r="AZ20" s="6">
        <f ca="1">SUMIF(Detail!$C$5:$C$154,$A20,Detail!DX$5:DX$154)*IF(AND($C$8=1,AZ$19&gt;$C$10),0,1)</f>
        <v>0</v>
      </c>
    </row>
    <row r="21" spans="1:52" x14ac:dyDescent="0.35">
      <c r="A21">
        <v>2</v>
      </c>
      <c r="B21" t="str">
        <f ca="1">OFFSET(Resources!$CG$24,0,$A21-1)</f>
        <v>Capital w/ Profile</v>
      </c>
      <c r="C21" s="6">
        <f ca="1">SUMIF(Detail!$C$5:$C$154,$A21,Detail!CA$5:CA$154)*IF(AND($C$8=1,C$19&gt;$C$10),0,1)</f>
        <v>0</v>
      </c>
      <c r="D21" s="6">
        <f ca="1">SUMIF(Detail!$C$5:$C$154,$A21,Detail!CB$5:CB$154)*IF(AND($C$8=1,D$19&gt;$C$10),0,1)</f>
        <v>0</v>
      </c>
      <c r="E21" s="6">
        <f ca="1">SUMIF(Detail!$C$5:$C$154,$A21,Detail!CC$5:CC$154)*IF(AND($C$8=1,E$19&gt;$C$10),0,1)</f>
        <v>0</v>
      </c>
      <c r="F21" s="6">
        <f ca="1">SUMIF(Detail!$C$5:$C$154,$A21,Detail!CD$5:CD$154)*IF(AND($C$8=1,F$19&gt;$C$10),0,1)</f>
        <v>0</v>
      </c>
      <c r="G21" s="6">
        <f ca="1">SUMIF(Detail!$C$5:$C$154,$A21,Detail!CE$5:CE$154)*IF(AND($C$8=1,G$19&gt;$C$10),0,1)</f>
        <v>0</v>
      </c>
      <c r="H21" s="6">
        <f ca="1">SUMIF(Detail!$C$5:$C$154,$A21,Detail!CF$5:CF$154)*IF(AND($C$8=1,H$19&gt;$C$10),0,1)</f>
        <v>0</v>
      </c>
      <c r="I21" s="6">
        <f ca="1">SUMIF(Detail!$C$5:$C$154,$A21,Detail!CG$5:CG$154)*IF(AND($C$8=1,I$19&gt;$C$10),0,1)</f>
        <v>0</v>
      </c>
      <c r="J21" s="6">
        <f ca="1">SUMIF(Detail!$C$5:$C$154,$A21,Detail!CH$5:CH$154)*IF(AND($C$8=1,J$19&gt;$C$10),0,1)</f>
        <v>0</v>
      </c>
      <c r="K21" s="6">
        <f ca="1">SUMIF(Detail!$C$5:$C$154,$A21,Detail!CI$5:CI$154)*IF(AND($C$8=1,K$19&gt;$C$10),0,1)</f>
        <v>0</v>
      </c>
      <c r="L21" s="6">
        <f ca="1">SUMIF(Detail!$C$5:$C$154,$A21,Detail!CJ$5:CJ$154)*IF(AND($C$8=1,L$19&gt;$C$10),0,1)</f>
        <v>0</v>
      </c>
      <c r="M21" s="6">
        <f ca="1">SUMIF(Detail!$C$5:$C$154,$A21,Detail!CK$5:CK$154)*IF(AND($C$8=1,M$19&gt;$C$10),0,1)</f>
        <v>0</v>
      </c>
      <c r="N21" s="6">
        <f ca="1">SUMIF(Detail!$C$5:$C$154,$A21,Detail!CL$5:CL$154)*IF(AND($C$8=1,N$19&gt;$C$10),0,1)</f>
        <v>0</v>
      </c>
      <c r="O21" s="6">
        <f ca="1">SUMIF(Detail!$C$5:$C$154,$A21,Detail!CM$5:CM$154)*IF(AND($C$8=1,O$19&gt;$C$10),0,1)</f>
        <v>0</v>
      </c>
      <c r="P21" s="6">
        <f ca="1">SUMIF(Detail!$C$5:$C$154,$A21,Detail!CN$5:CN$154)*IF(AND($C$8=1,P$19&gt;$C$10),0,1)</f>
        <v>0</v>
      </c>
      <c r="Q21" s="6">
        <f ca="1">SUMIF(Detail!$C$5:$C$154,$A21,Detail!CO$5:CO$154)*IF(AND($C$8=1,Q$19&gt;$C$10),0,1)</f>
        <v>0</v>
      </c>
      <c r="R21" s="6">
        <f ca="1">SUMIF(Detail!$C$5:$C$154,$A21,Detail!CP$5:CP$154)*IF(AND($C$8=1,R$19&gt;$C$10),0,1)</f>
        <v>0</v>
      </c>
      <c r="S21" s="6">
        <f ca="1">SUMIF(Detail!$C$5:$C$154,$A21,Detail!CQ$5:CQ$154)*IF(AND($C$8=1,S$19&gt;$C$10),0,1)</f>
        <v>0</v>
      </c>
      <c r="T21" s="6">
        <f ca="1">SUMIF(Detail!$C$5:$C$154,$A21,Detail!CR$5:CR$154)*IF(AND($C$8=1,T$19&gt;$C$10),0,1)</f>
        <v>0</v>
      </c>
      <c r="U21" s="6">
        <f ca="1">SUMIF(Detail!$C$5:$C$154,$A21,Detail!CS$5:CS$154)*IF(AND($C$8=1,U$19&gt;$C$10),0,1)</f>
        <v>0</v>
      </c>
      <c r="V21" s="6">
        <f ca="1">SUMIF(Detail!$C$5:$C$154,$A21,Detail!CT$5:CT$154)*IF(AND($C$8=1,V$19&gt;$C$10),0,1)</f>
        <v>0</v>
      </c>
      <c r="W21" s="6">
        <f ca="1">SUMIF(Detail!$C$5:$C$154,$A21,Detail!CU$5:CU$154)*IF(AND($C$8=1,W$19&gt;$C$10),0,1)</f>
        <v>0</v>
      </c>
      <c r="X21" s="6">
        <f ca="1">SUMIF(Detail!$C$5:$C$154,$A21,Detail!CV$5:CV$154)*IF(AND($C$8=1,X$19&gt;$C$10),0,1)</f>
        <v>0</v>
      </c>
      <c r="Y21" s="6">
        <f ca="1">SUMIF(Detail!$C$5:$C$154,$A21,Detail!CW$5:CW$154)*IF(AND($C$8=1,Y$19&gt;$C$10),0,1)</f>
        <v>0</v>
      </c>
      <c r="Z21" s="6">
        <f ca="1">SUMIF(Detail!$C$5:$C$154,$A21,Detail!CX$5:CX$154)*IF(AND($C$8=1,Z$19&gt;$C$10),0,1)</f>
        <v>0</v>
      </c>
      <c r="AA21" s="6">
        <f ca="1">SUMIF(Detail!$C$5:$C$154,$A21,Detail!CY$5:CY$154)*IF(AND($C$8=1,AA$19&gt;$C$10),0,1)</f>
        <v>0</v>
      </c>
      <c r="AB21" s="6">
        <f ca="1">SUMIF(Detail!$C$5:$C$154,$A21,Detail!CZ$5:CZ$154)*IF(AND($C$8=1,AB$19&gt;$C$10),0,1)</f>
        <v>0</v>
      </c>
      <c r="AC21" s="6">
        <f ca="1">SUMIF(Detail!$C$5:$C$154,$A21,Detail!DA$5:DA$154)*IF(AND($C$8=1,AC$19&gt;$C$10),0,1)</f>
        <v>0</v>
      </c>
      <c r="AD21" s="6">
        <f ca="1">SUMIF(Detail!$C$5:$C$154,$A21,Detail!DB$5:DB$154)*IF(AND($C$8=1,AD$19&gt;$C$10),0,1)</f>
        <v>0</v>
      </c>
      <c r="AE21" s="6">
        <f ca="1">SUMIF(Detail!$C$5:$C$154,$A21,Detail!DC$5:DC$154)*IF(AND($C$8=1,AE$19&gt;$C$10),0,1)</f>
        <v>0</v>
      </c>
      <c r="AF21" s="6">
        <f ca="1">SUMIF(Detail!$C$5:$C$154,$A21,Detail!DD$5:DD$154)*IF(AND($C$8=1,AF$19&gt;$C$10),0,1)</f>
        <v>0</v>
      </c>
      <c r="AG21" s="6">
        <f ca="1">SUMIF(Detail!$C$5:$C$154,$A21,Detail!DE$5:DE$154)*IF(AND($C$8=1,AG$19&gt;$C$10),0,1)</f>
        <v>0</v>
      </c>
      <c r="AH21" s="6">
        <f ca="1">SUMIF(Detail!$C$5:$C$154,$A21,Detail!DF$5:DF$154)*IF(AND($C$8=1,AH$19&gt;$C$10),0,1)</f>
        <v>0</v>
      </c>
      <c r="AI21" s="6">
        <f ca="1">SUMIF(Detail!$C$5:$C$154,$A21,Detail!DG$5:DG$154)*IF(AND($C$8=1,AI$19&gt;$C$10),0,1)</f>
        <v>0</v>
      </c>
      <c r="AJ21" s="6">
        <f ca="1">SUMIF(Detail!$C$5:$C$154,$A21,Detail!DH$5:DH$154)*IF(AND($C$8=1,AJ$19&gt;$C$10),0,1)</f>
        <v>0</v>
      </c>
      <c r="AK21" s="6">
        <f ca="1">SUMIF(Detail!$C$5:$C$154,$A21,Detail!DI$5:DI$154)*IF(AND($C$8=1,AK$19&gt;$C$10),0,1)</f>
        <v>0</v>
      </c>
      <c r="AL21" s="6">
        <f ca="1">SUMIF(Detail!$C$5:$C$154,$A21,Detail!DJ$5:DJ$154)*IF(AND($C$8=1,AL$19&gt;$C$10),0,1)</f>
        <v>0</v>
      </c>
      <c r="AM21" s="6">
        <f ca="1">SUMIF(Detail!$C$5:$C$154,$A21,Detail!DK$5:DK$154)*IF(AND($C$8=1,AM$19&gt;$C$10),0,1)</f>
        <v>0</v>
      </c>
      <c r="AN21" s="6">
        <f ca="1">SUMIF(Detail!$C$5:$C$154,$A21,Detail!DL$5:DL$154)*IF(AND($C$8=1,AN$19&gt;$C$10),0,1)</f>
        <v>0</v>
      </c>
      <c r="AO21" s="6">
        <f ca="1">SUMIF(Detail!$C$5:$C$154,$A21,Detail!DM$5:DM$154)*IF(AND($C$8=1,AO$19&gt;$C$10),0,1)</f>
        <v>0</v>
      </c>
      <c r="AP21" s="6">
        <f ca="1">SUMIF(Detail!$C$5:$C$154,$A21,Detail!DN$5:DN$154)*IF(AND($C$8=1,AP$19&gt;$C$10),0,1)</f>
        <v>0</v>
      </c>
      <c r="AQ21" s="6">
        <f ca="1">SUMIF(Detail!$C$5:$C$154,$A21,Detail!DO$5:DO$154)*IF(AND($C$8=1,AQ$19&gt;$C$10),0,1)</f>
        <v>0</v>
      </c>
      <c r="AR21" s="6">
        <f ca="1">SUMIF(Detail!$C$5:$C$154,$A21,Detail!DP$5:DP$154)*IF(AND($C$8=1,AR$19&gt;$C$10),0,1)</f>
        <v>0</v>
      </c>
      <c r="AS21" s="6">
        <f ca="1">SUMIF(Detail!$C$5:$C$154,$A21,Detail!DQ$5:DQ$154)*IF(AND($C$8=1,AS$19&gt;$C$10),0,1)</f>
        <v>0</v>
      </c>
      <c r="AT21" s="6">
        <f ca="1">SUMIF(Detail!$C$5:$C$154,$A21,Detail!DR$5:DR$154)*IF(AND($C$8=1,AT$19&gt;$C$10),0,1)</f>
        <v>0</v>
      </c>
      <c r="AU21" s="6">
        <f ca="1">SUMIF(Detail!$C$5:$C$154,$A21,Detail!DS$5:DS$154)*IF(AND($C$8=1,AU$19&gt;$C$10),0,1)</f>
        <v>0</v>
      </c>
      <c r="AV21" s="6">
        <f ca="1">SUMIF(Detail!$C$5:$C$154,$A21,Detail!DT$5:DT$154)*IF(AND($C$8=1,AV$19&gt;$C$10),0,1)</f>
        <v>0</v>
      </c>
      <c r="AW21" s="6">
        <f ca="1">SUMIF(Detail!$C$5:$C$154,$A21,Detail!DU$5:DU$154)*IF(AND($C$8=1,AW$19&gt;$C$10),0,1)</f>
        <v>0</v>
      </c>
      <c r="AX21" s="6">
        <f ca="1">SUMIF(Detail!$C$5:$C$154,$A21,Detail!DV$5:DV$154)*IF(AND($C$8=1,AX$19&gt;$C$10),0,1)</f>
        <v>0</v>
      </c>
      <c r="AY21" s="6">
        <f ca="1">SUMIF(Detail!$C$5:$C$154,$A21,Detail!DW$5:DW$154)*IF(AND($C$8=1,AY$19&gt;$C$10),0,1)</f>
        <v>0</v>
      </c>
      <c r="AZ21" s="6">
        <f ca="1">SUMIF(Detail!$C$5:$C$154,$A21,Detail!DX$5:DX$154)*IF(AND($C$8=1,AZ$19&gt;$C$10),0,1)</f>
        <v>0</v>
      </c>
    </row>
    <row r="22" spans="1:52" x14ac:dyDescent="0.35">
      <c r="A22">
        <v>3</v>
      </c>
      <c r="B22" t="str">
        <f ca="1">OFFSET(Resources!$CG$24,0,$A22-1)</f>
        <v>XM System Upgrades</v>
      </c>
      <c r="C22" s="6">
        <f ca="1">SUMIF(Detail!$C$5:$C$154,$A22,Detail!CA$5:CA$154)*IF(AND($C$8=1,C$19&gt;$C$10),0,1)</f>
        <v>0</v>
      </c>
      <c r="D22" s="6">
        <f ca="1">SUMIF(Detail!$C$5:$C$154,$A22,Detail!CB$5:CB$154)*IF(AND($C$8=1,D$19&gt;$C$10),0,1)</f>
        <v>0</v>
      </c>
      <c r="E22" s="6">
        <f ca="1">SUMIF(Detail!$C$5:$C$154,$A22,Detail!CC$5:CC$154)*IF(AND($C$8=1,E$19&gt;$C$10),0,1)</f>
        <v>0</v>
      </c>
      <c r="F22" s="6">
        <f ca="1">SUMIF(Detail!$C$5:$C$154,$A22,Detail!CD$5:CD$154)*IF(AND($C$8=1,F$19&gt;$C$10),0,1)</f>
        <v>0</v>
      </c>
      <c r="G22" s="6">
        <f ca="1">SUMIF(Detail!$C$5:$C$154,$A22,Detail!CE$5:CE$154)*IF(AND($C$8=1,G$19&gt;$C$10),0,1)</f>
        <v>0</v>
      </c>
      <c r="H22" s="6">
        <f ca="1">SUMIF(Detail!$C$5:$C$154,$A22,Detail!CF$5:CF$154)*IF(AND($C$8=1,H$19&gt;$C$10),0,1)</f>
        <v>0</v>
      </c>
      <c r="I22" s="6">
        <f ca="1">SUMIF(Detail!$C$5:$C$154,$A22,Detail!CG$5:CG$154)*IF(AND($C$8=1,I$19&gt;$C$10),0,1)</f>
        <v>0</v>
      </c>
      <c r="J22" s="6">
        <f ca="1">SUMIF(Detail!$C$5:$C$154,$A22,Detail!CH$5:CH$154)*IF(AND($C$8=1,J$19&gt;$C$10),0,1)</f>
        <v>0</v>
      </c>
      <c r="K22" s="6">
        <f ca="1">SUMIF(Detail!$C$5:$C$154,$A22,Detail!CI$5:CI$154)*IF(AND($C$8=1,K$19&gt;$C$10),0,1)</f>
        <v>0</v>
      </c>
      <c r="L22" s="6">
        <f ca="1">SUMIF(Detail!$C$5:$C$154,$A22,Detail!CJ$5:CJ$154)*IF(AND($C$8=1,L$19&gt;$C$10),0,1)</f>
        <v>0</v>
      </c>
      <c r="M22" s="6">
        <f ca="1">SUMIF(Detail!$C$5:$C$154,$A22,Detail!CK$5:CK$154)*IF(AND($C$8=1,M$19&gt;$C$10),0,1)</f>
        <v>0</v>
      </c>
      <c r="N22" s="6">
        <f ca="1">SUMIF(Detail!$C$5:$C$154,$A22,Detail!CL$5:CL$154)*IF(AND($C$8=1,N$19&gt;$C$10),0,1)</f>
        <v>0</v>
      </c>
      <c r="O22" s="6">
        <f ca="1">SUMIF(Detail!$C$5:$C$154,$A22,Detail!CM$5:CM$154)*IF(AND($C$8=1,O$19&gt;$C$10),0,1)</f>
        <v>0</v>
      </c>
      <c r="P22" s="6">
        <f ca="1">SUMIF(Detail!$C$5:$C$154,$A22,Detail!CN$5:CN$154)*IF(AND($C$8=1,P$19&gt;$C$10),0,1)</f>
        <v>0</v>
      </c>
      <c r="Q22" s="6">
        <f ca="1">SUMIF(Detail!$C$5:$C$154,$A22,Detail!CO$5:CO$154)*IF(AND($C$8=1,Q$19&gt;$C$10),0,1)</f>
        <v>0</v>
      </c>
      <c r="R22" s="6">
        <f ca="1">SUMIF(Detail!$C$5:$C$154,$A22,Detail!CP$5:CP$154)*IF(AND($C$8=1,R$19&gt;$C$10),0,1)</f>
        <v>0</v>
      </c>
      <c r="S22" s="6">
        <f ca="1">SUMIF(Detail!$C$5:$C$154,$A22,Detail!CQ$5:CQ$154)*IF(AND($C$8=1,S$19&gt;$C$10),0,1)</f>
        <v>0</v>
      </c>
      <c r="T22" s="6">
        <f ca="1">SUMIF(Detail!$C$5:$C$154,$A22,Detail!CR$5:CR$154)*IF(AND($C$8=1,T$19&gt;$C$10),0,1)</f>
        <v>0</v>
      </c>
      <c r="U22" s="6">
        <f ca="1">SUMIF(Detail!$C$5:$C$154,$A22,Detail!CS$5:CS$154)*IF(AND($C$8=1,U$19&gt;$C$10),0,1)</f>
        <v>0</v>
      </c>
      <c r="V22" s="6">
        <f ca="1">SUMIF(Detail!$C$5:$C$154,$A22,Detail!CT$5:CT$154)*IF(AND($C$8=1,V$19&gt;$C$10),0,1)</f>
        <v>0</v>
      </c>
      <c r="W22" s="6">
        <f ca="1">SUMIF(Detail!$C$5:$C$154,$A22,Detail!CU$5:CU$154)*IF(AND($C$8=1,W$19&gt;$C$10),0,1)</f>
        <v>0</v>
      </c>
      <c r="X22" s="6">
        <f ca="1">SUMIF(Detail!$C$5:$C$154,$A22,Detail!CV$5:CV$154)*IF(AND($C$8=1,X$19&gt;$C$10),0,1)</f>
        <v>0</v>
      </c>
      <c r="Y22" s="6">
        <f ca="1">SUMIF(Detail!$C$5:$C$154,$A22,Detail!CW$5:CW$154)*IF(AND($C$8=1,Y$19&gt;$C$10),0,1)</f>
        <v>0</v>
      </c>
      <c r="Z22" s="6">
        <f ca="1">SUMIF(Detail!$C$5:$C$154,$A22,Detail!CX$5:CX$154)*IF(AND($C$8=1,Z$19&gt;$C$10),0,1)</f>
        <v>0</v>
      </c>
      <c r="AA22" s="6">
        <f ca="1">SUMIF(Detail!$C$5:$C$154,$A22,Detail!CY$5:CY$154)*IF(AND($C$8=1,AA$19&gt;$C$10),0,1)</f>
        <v>0</v>
      </c>
      <c r="AB22" s="6">
        <f ca="1">SUMIF(Detail!$C$5:$C$154,$A22,Detail!CZ$5:CZ$154)*IF(AND($C$8=1,AB$19&gt;$C$10),0,1)</f>
        <v>0</v>
      </c>
      <c r="AC22" s="6">
        <f ca="1">SUMIF(Detail!$C$5:$C$154,$A22,Detail!DA$5:DA$154)*IF(AND($C$8=1,AC$19&gt;$C$10),0,1)</f>
        <v>0</v>
      </c>
      <c r="AD22" s="6">
        <f ca="1">SUMIF(Detail!$C$5:$C$154,$A22,Detail!DB$5:DB$154)*IF(AND($C$8=1,AD$19&gt;$C$10),0,1)</f>
        <v>0</v>
      </c>
      <c r="AE22" s="6">
        <f ca="1">SUMIF(Detail!$C$5:$C$154,$A22,Detail!DC$5:DC$154)*IF(AND($C$8=1,AE$19&gt;$C$10),0,1)</f>
        <v>0</v>
      </c>
      <c r="AF22" s="6">
        <f ca="1">SUMIF(Detail!$C$5:$C$154,$A22,Detail!DD$5:DD$154)*IF(AND($C$8=1,AF$19&gt;$C$10),0,1)</f>
        <v>0</v>
      </c>
      <c r="AG22" s="6">
        <f ca="1">SUMIF(Detail!$C$5:$C$154,$A22,Detail!DE$5:DE$154)*IF(AND($C$8=1,AG$19&gt;$C$10),0,1)</f>
        <v>0</v>
      </c>
      <c r="AH22" s="6">
        <f ca="1">SUMIF(Detail!$C$5:$C$154,$A22,Detail!DF$5:DF$154)*IF(AND($C$8=1,AH$19&gt;$C$10),0,1)</f>
        <v>0</v>
      </c>
      <c r="AI22" s="6">
        <f ca="1">SUMIF(Detail!$C$5:$C$154,$A22,Detail!DG$5:DG$154)*IF(AND($C$8=1,AI$19&gt;$C$10),0,1)</f>
        <v>0</v>
      </c>
      <c r="AJ22" s="6">
        <f ca="1">SUMIF(Detail!$C$5:$C$154,$A22,Detail!DH$5:DH$154)*IF(AND($C$8=1,AJ$19&gt;$C$10),0,1)</f>
        <v>0</v>
      </c>
      <c r="AK22" s="6">
        <f ca="1">SUMIF(Detail!$C$5:$C$154,$A22,Detail!DI$5:DI$154)*IF(AND($C$8=1,AK$19&gt;$C$10),0,1)</f>
        <v>0</v>
      </c>
      <c r="AL22" s="6">
        <f ca="1">SUMIF(Detail!$C$5:$C$154,$A22,Detail!DJ$5:DJ$154)*IF(AND($C$8=1,AL$19&gt;$C$10),0,1)</f>
        <v>0</v>
      </c>
      <c r="AM22" s="6">
        <f ca="1">SUMIF(Detail!$C$5:$C$154,$A22,Detail!DK$5:DK$154)*IF(AND($C$8=1,AM$19&gt;$C$10),0,1)</f>
        <v>0</v>
      </c>
      <c r="AN22" s="6">
        <f ca="1">SUMIF(Detail!$C$5:$C$154,$A22,Detail!DL$5:DL$154)*IF(AND($C$8=1,AN$19&gt;$C$10),0,1)</f>
        <v>0</v>
      </c>
      <c r="AO22" s="6">
        <f ca="1">SUMIF(Detail!$C$5:$C$154,$A22,Detail!DM$5:DM$154)*IF(AND($C$8=1,AO$19&gt;$C$10),0,1)</f>
        <v>0</v>
      </c>
      <c r="AP22" s="6">
        <f ca="1">SUMIF(Detail!$C$5:$C$154,$A22,Detail!DN$5:DN$154)*IF(AND($C$8=1,AP$19&gt;$C$10),0,1)</f>
        <v>0</v>
      </c>
      <c r="AQ22" s="6">
        <f ca="1">SUMIF(Detail!$C$5:$C$154,$A22,Detail!DO$5:DO$154)*IF(AND($C$8=1,AQ$19&gt;$C$10),0,1)</f>
        <v>0</v>
      </c>
      <c r="AR22" s="6">
        <f ca="1">SUMIF(Detail!$C$5:$C$154,$A22,Detail!DP$5:DP$154)*IF(AND($C$8=1,AR$19&gt;$C$10),0,1)</f>
        <v>0</v>
      </c>
      <c r="AS22" s="6">
        <f ca="1">SUMIF(Detail!$C$5:$C$154,$A22,Detail!DQ$5:DQ$154)*IF(AND($C$8=1,AS$19&gt;$C$10),0,1)</f>
        <v>0</v>
      </c>
      <c r="AT22" s="6">
        <f ca="1">SUMIF(Detail!$C$5:$C$154,$A22,Detail!DR$5:DR$154)*IF(AND($C$8=1,AT$19&gt;$C$10),0,1)</f>
        <v>0</v>
      </c>
      <c r="AU22" s="6">
        <f ca="1">SUMIF(Detail!$C$5:$C$154,$A22,Detail!DS$5:DS$154)*IF(AND($C$8=1,AU$19&gt;$C$10),0,1)</f>
        <v>0</v>
      </c>
      <c r="AV22" s="6">
        <f ca="1">SUMIF(Detail!$C$5:$C$154,$A22,Detail!DT$5:DT$154)*IF(AND($C$8=1,AV$19&gt;$C$10),0,1)</f>
        <v>0</v>
      </c>
      <c r="AW22" s="6">
        <f ca="1">SUMIF(Detail!$C$5:$C$154,$A22,Detail!DU$5:DU$154)*IF(AND($C$8=1,AW$19&gt;$C$10),0,1)</f>
        <v>0</v>
      </c>
      <c r="AX22" s="6">
        <f ca="1">SUMIF(Detail!$C$5:$C$154,$A22,Detail!DV$5:DV$154)*IF(AND($C$8=1,AX$19&gt;$C$10),0,1)</f>
        <v>0</v>
      </c>
      <c r="AY22" s="6">
        <f ca="1">SUMIF(Detail!$C$5:$C$154,$A22,Detail!DW$5:DW$154)*IF(AND($C$8=1,AY$19&gt;$C$10),0,1)</f>
        <v>0</v>
      </c>
      <c r="AZ22" s="6">
        <f ca="1">SUMIF(Detail!$C$5:$C$154,$A22,Detail!DX$5:DX$154)*IF(AND($C$8=1,AZ$19&gt;$C$10),0,1)</f>
        <v>0</v>
      </c>
    </row>
    <row r="23" spans="1:52" x14ac:dyDescent="0.35">
      <c r="A23">
        <v>4</v>
      </c>
      <c r="B23" t="str">
        <f ca="1">OFFSET(Resources!$CG$24,0,$A23-1)</f>
        <v>On-Going Capital #1</v>
      </c>
      <c r="C23" s="6">
        <f ca="1">SUMIF(Detail!$C$5:$C$154,$A23,Detail!CA$5:CA$154)*IF(AND($C$8=1,C$19&gt;$C$10),0,1)</f>
        <v>0</v>
      </c>
      <c r="D23" s="6">
        <f ca="1">SUMIF(Detail!$C$5:$C$154,$A23,Detail!CB$5:CB$154)*IF(AND($C$8=1,D$19&gt;$C$10),0,1)</f>
        <v>0</v>
      </c>
      <c r="E23" s="6">
        <f ca="1">SUMIF(Detail!$C$5:$C$154,$A23,Detail!CC$5:CC$154)*IF(AND($C$8=1,E$19&gt;$C$10),0,1)</f>
        <v>0</v>
      </c>
      <c r="F23" s="6">
        <f ca="1">SUMIF(Detail!$C$5:$C$154,$A23,Detail!CD$5:CD$154)*IF(AND($C$8=1,F$19&gt;$C$10),0,1)</f>
        <v>0</v>
      </c>
      <c r="G23" s="6">
        <f ca="1">SUMIF(Detail!$C$5:$C$154,$A23,Detail!CE$5:CE$154)*IF(AND($C$8=1,G$19&gt;$C$10),0,1)</f>
        <v>0</v>
      </c>
      <c r="H23" s="6">
        <f ca="1">SUMIF(Detail!$C$5:$C$154,$A23,Detail!CF$5:CF$154)*IF(AND($C$8=1,H$19&gt;$C$10),0,1)</f>
        <v>0</v>
      </c>
      <c r="I23" s="6">
        <f ca="1">SUMIF(Detail!$C$5:$C$154,$A23,Detail!CG$5:CG$154)*IF(AND($C$8=1,I$19&gt;$C$10),0,1)</f>
        <v>0</v>
      </c>
      <c r="J23" s="6">
        <f ca="1">SUMIF(Detail!$C$5:$C$154,$A23,Detail!CH$5:CH$154)*IF(AND($C$8=1,J$19&gt;$C$10),0,1)</f>
        <v>0</v>
      </c>
      <c r="K23" s="6">
        <f ca="1">SUMIF(Detail!$C$5:$C$154,$A23,Detail!CI$5:CI$154)*IF(AND($C$8=1,K$19&gt;$C$10),0,1)</f>
        <v>0</v>
      </c>
      <c r="L23" s="6">
        <f ca="1">SUMIF(Detail!$C$5:$C$154,$A23,Detail!CJ$5:CJ$154)*IF(AND($C$8=1,L$19&gt;$C$10),0,1)</f>
        <v>0</v>
      </c>
      <c r="M23" s="6">
        <f ca="1">SUMIF(Detail!$C$5:$C$154,$A23,Detail!CK$5:CK$154)*IF(AND($C$8=1,M$19&gt;$C$10),0,1)</f>
        <v>0</v>
      </c>
      <c r="N23" s="6">
        <f ca="1">SUMIF(Detail!$C$5:$C$154,$A23,Detail!CL$5:CL$154)*IF(AND($C$8=1,N$19&gt;$C$10),0,1)</f>
        <v>0</v>
      </c>
      <c r="O23" s="6">
        <f ca="1">SUMIF(Detail!$C$5:$C$154,$A23,Detail!CM$5:CM$154)*IF(AND($C$8=1,O$19&gt;$C$10),0,1)</f>
        <v>0</v>
      </c>
      <c r="P23" s="6">
        <f ca="1">SUMIF(Detail!$C$5:$C$154,$A23,Detail!CN$5:CN$154)*IF(AND($C$8=1,P$19&gt;$C$10),0,1)</f>
        <v>0</v>
      </c>
      <c r="Q23" s="6">
        <f ca="1">SUMIF(Detail!$C$5:$C$154,$A23,Detail!CO$5:CO$154)*IF(AND($C$8=1,Q$19&gt;$C$10),0,1)</f>
        <v>0</v>
      </c>
      <c r="R23" s="6">
        <f ca="1">SUMIF(Detail!$C$5:$C$154,$A23,Detail!CP$5:CP$154)*IF(AND($C$8=1,R$19&gt;$C$10),0,1)</f>
        <v>0</v>
      </c>
      <c r="S23" s="6">
        <f ca="1">SUMIF(Detail!$C$5:$C$154,$A23,Detail!CQ$5:CQ$154)*IF(AND($C$8=1,S$19&gt;$C$10),0,1)</f>
        <v>0</v>
      </c>
      <c r="T23" s="6">
        <f ca="1">SUMIF(Detail!$C$5:$C$154,$A23,Detail!CR$5:CR$154)*IF(AND($C$8=1,T$19&gt;$C$10),0,1)</f>
        <v>0</v>
      </c>
      <c r="U23" s="6">
        <f ca="1">SUMIF(Detail!$C$5:$C$154,$A23,Detail!CS$5:CS$154)*IF(AND($C$8=1,U$19&gt;$C$10),0,1)</f>
        <v>0</v>
      </c>
      <c r="V23" s="6">
        <f ca="1">SUMIF(Detail!$C$5:$C$154,$A23,Detail!CT$5:CT$154)*IF(AND($C$8=1,V$19&gt;$C$10),0,1)</f>
        <v>0</v>
      </c>
      <c r="W23" s="6">
        <f ca="1">SUMIF(Detail!$C$5:$C$154,$A23,Detail!CU$5:CU$154)*IF(AND($C$8=1,W$19&gt;$C$10),0,1)</f>
        <v>0</v>
      </c>
      <c r="X23" s="6">
        <f ca="1">SUMIF(Detail!$C$5:$C$154,$A23,Detail!CV$5:CV$154)*IF(AND($C$8=1,X$19&gt;$C$10),0,1)</f>
        <v>0</v>
      </c>
      <c r="Y23" s="6">
        <f ca="1">SUMIF(Detail!$C$5:$C$154,$A23,Detail!CW$5:CW$154)*IF(AND($C$8=1,Y$19&gt;$C$10),0,1)</f>
        <v>0</v>
      </c>
      <c r="Z23" s="6">
        <f ca="1">SUMIF(Detail!$C$5:$C$154,$A23,Detail!CX$5:CX$154)*IF(AND($C$8=1,Z$19&gt;$C$10),0,1)</f>
        <v>0</v>
      </c>
      <c r="AA23" s="6">
        <f ca="1">SUMIF(Detail!$C$5:$C$154,$A23,Detail!CY$5:CY$154)*IF(AND($C$8=1,AA$19&gt;$C$10),0,1)</f>
        <v>0</v>
      </c>
      <c r="AB23" s="6">
        <f ca="1">SUMIF(Detail!$C$5:$C$154,$A23,Detail!CZ$5:CZ$154)*IF(AND($C$8=1,AB$19&gt;$C$10),0,1)</f>
        <v>0</v>
      </c>
      <c r="AC23" s="6">
        <f ca="1">SUMIF(Detail!$C$5:$C$154,$A23,Detail!DA$5:DA$154)*IF(AND($C$8=1,AC$19&gt;$C$10),0,1)</f>
        <v>0</v>
      </c>
      <c r="AD23" s="6">
        <f ca="1">SUMIF(Detail!$C$5:$C$154,$A23,Detail!DB$5:DB$154)*IF(AND($C$8=1,AD$19&gt;$C$10),0,1)</f>
        <v>0</v>
      </c>
      <c r="AE23" s="6">
        <f ca="1">SUMIF(Detail!$C$5:$C$154,$A23,Detail!DC$5:DC$154)*IF(AND($C$8=1,AE$19&gt;$C$10),0,1)</f>
        <v>0</v>
      </c>
      <c r="AF23" s="6">
        <f ca="1">SUMIF(Detail!$C$5:$C$154,$A23,Detail!DD$5:DD$154)*IF(AND($C$8=1,AF$19&gt;$C$10),0,1)</f>
        <v>0</v>
      </c>
      <c r="AG23" s="6">
        <f ca="1">SUMIF(Detail!$C$5:$C$154,$A23,Detail!DE$5:DE$154)*IF(AND($C$8=1,AG$19&gt;$C$10),0,1)</f>
        <v>0</v>
      </c>
      <c r="AH23" s="6">
        <f ca="1">SUMIF(Detail!$C$5:$C$154,$A23,Detail!DF$5:DF$154)*IF(AND($C$8=1,AH$19&gt;$C$10),0,1)</f>
        <v>0</v>
      </c>
      <c r="AI23" s="6">
        <f ca="1">SUMIF(Detail!$C$5:$C$154,$A23,Detail!DG$5:DG$154)*IF(AND($C$8=1,AI$19&gt;$C$10),0,1)</f>
        <v>0</v>
      </c>
      <c r="AJ23" s="6">
        <f ca="1">SUMIF(Detail!$C$5:$C$154,$A23,Detail!DH$5:DH$154)*IF(AND($C$8=1,AJ$19&gt;$C$10),0,1)</f>
        <v>0</v>
      </c>
      <c r="AK23" s="6">
        <f ca="1">SUMIF(Detail!$C$5:$C$154,$A23,Detail!DI$5:DI$154)*IF(AND($C$8=1,AK$19&gt;$C$10),0,1)</f>
        <v>0</v>
      </c>
      <c r="AL23" s="6">
        <f ca="1">SUMIF(Detail!$C$5:$C$154,$A23,Detail!DJ$5:DJ$154)*IF(AND($C$8=1,AL$19&gt;$C$10),0,1)</f>
        <v>0</v>
      </c>
      <c r="AM23" s="6">
        <f ca="1">SUMIF(Detail!$C$5:$C$154,$A23,Detail!DK$5:DK$154)*IF(AND($C$8=1,AM$19&gt;$C$10),0,1)</f>
        <v>0</v>
      </c>
      <c r="AN23" s="6">
        <f ca="1">SUMIF(Detail!$C$5:$C$154,$A23,Detail!DL$5:DL$154)*IF(AND($C$8=1,AN$19&gt;$C$10),0,1)</f>
        <v>0</v>
      </c>
      <c r="AO23" s="6">
        <f ca="1">SUMIF(Detail!$C$5:$C$154,$A23,Detail!DM$5:DM$154)*IF(AND($C$8=1,AO$19&gt;$C$10),0,1)</f>
        <v>0</v>
      </c>
      <c r="AP23" s="6">
        <f ca="1">SUMIF(Detail!$C$5:$C$154,$A23,Detail!DN$5:DN$154)*IF(AND($C$8=1,AP$19&gt;$C$10),0,1)</f>
        <v>0</v>
      </c>
      <c r="AQ23" s="6">
        <f ca="1">SUMIF(Detail!$C$5:$C$154,$A23,Detail!DO$5:DO$154)*IF(AND($C$8=1,AQ$19&gt;$C$10),0,1)</f>
        <v>0</v>
      </c>
      <c r="AR23" s="6">
        <f ca="1">SUMIF(Detail!$C$5:$C$154,$A23,Detail!DP$5:DP$154)*IF(AND($C$8=1,AR$19&gt;$C$10),0,1)</f>
        <v>0</v>
      </c>
      <c r="AS23" s="6">
        <f ca="1">SUMIF(Detail!$C$5:$C$154,$A23,Detail!DQ$5:DQ$154)*IF(AND($C$8=1,AS$19&gt;$C$10),0,1)</f>
        <v>0</v>
      </c>
      <c r="AT23" s="6">
        <f ca="1">SUMIF(Detail!$C$5:$C$154,$A23,Detail!DR$5:DR$154)*IF(AND($C$8=1,AT$19&gt;$C$10),0,1)</f>
        <v>0</v>
      </c>
      <c r="AU23" s="6">
        <f ca="1">SUMIF(Detail!$C$5:$C$154,$A23,Detail!DS$5:DS$154)*IF(AND($C$8=1,AU$19&gt;$C$10),0,1)</f>
        <v>0</v>
      </c>
      <c r="AV23" s="6">
        <f ca="1">SUMIF(Detail!$C$5:$C$154,$A23,Detail!DT$5:DT$154)*IF(AND($C$8=1,AV$19&gt;$C$10),0,1)</f>
        <v>0</v>
      </c>
      <c r="AW23" s="6">
        <f ca="1">SUMIF(Detail!$C$5:$C$154,$A23,Detail!DU$5:DU$154)*IF(AND($C$8=1,AW$19&gt;$C$10),0,1)</f>
        <v>0</v>
      </c>
      <c r="AX23" s="6">
        <f ca="1">SUMIF(Detail!$C$5:$C$154,$A23,Detail!DV$5:DV$154)*IF(AND($C$8=1,AX$19&gt;$C$10),0,1)</f>
        <v>0</v>
      </c>
      <c r="AY23" s="6">
        <f ca="1">SUMIF(Detail!$C$5:$C$154,$A23,Detail!DW$5:DW$154)*IF(AND($C$8=1,AY$19&gt;$C$10),0,1)</f>
        <v>0</v>
      </c>
      <c r="AZ23" s="6">
        <f ca="1">SUMIF(Detail!$C$5:$C$154,$A23,Detail!DX$5:DX$154)*IF(AND($C$8=1,AZ$19&gt;$C$10),0,1)</f>
        <v>0</v>
      </c>
    </row>
    <row r="24" spans="1:52" x14ac:dyDescent="0.35">
      <c r="A24">
        <v>5</v>
      </c>
      <c r="B24" t="str">
        <f ca="1">OFFSET(Resources!$CG$24,0,$A24-1)</f>
        <v>On-Going Capital #2</v>
      </c>
      <c r="C24" s="6">
        <f ca="1">SUMIF(Detail!$C$5:$C$154,$A24,Detail!CA$5:CA$154)*IF(AND($C$8=1,C$19&gt;$C$10),0,1)</f>
        <v>0</v>
      </c>
      <c r="D24" s="6">
        <f ca="1">SUMIF(Detail!$C$5:$C$154,$A24,Detail!CB$5:CB$154)*IF(AND($C$8=1,D$19&gt;$C$10),0,1)</f>
        <v>0</v>
      </c>
      <c r="E24" s="6">
        <f ca="1">SUMIF(Detail!$C$5:$C$154,$A24,Detail!CC$5:CC$154)*IF(AND($C$8=1,E$19&gt;$C$10),0,1)</f>
        <v>0</v>
      </c>
      <c r="F24" s="6">
        <f ca="1">SUMIF(Detail!$C$5:$C$154,$A24,Detail!CD$5:CD$154)*IF(AND($C$8=1,F$19&gt;$C$10),0,1)</f>
        <v>0</v>
      </c>
      <c r="G24" s="6">
        <f ca="1">SUMIF(Detail!$C$5:$C$154,$A24,Detail!CE$5:CE$154)*IF(AND($C$8=1,G$19&gt;$C$10),0,1)</f>
        <v>0</v>
      </c>
      <c r="H24" s="6">
        <f ca="1">SUMIF(Detail!$C$5:$C$154,$A24,Detail!CF$5:CF$154)*IF(AND($C$8=1,H$19&gt;$C$10),0,1)</f>
        <v>0</v>
      </c>
      <c r="I24" s="6">
        <f ca="1">SUMIF(Detail!$C$5:$C$154,$A24,Detail!CG$5:CG$154)*IF(AND($C$8=1,I$19&gt;$C$10),0,1)</f>
        <v>0</v>
      </c>
      <c r="J24" s="6">
        <f ca="1">SUMIF(Detail!$C$5:$C$154,$A24,Detail!CH$5:CH$154)*IF(AND($C$8=1,J$19&gt;$C$10),0,1)</f>
        <v>0</v>
      </c>
      <c r="K24" s="6">
        <f ca="1">SUMIF(Detail!$C$5:$C$154,$A24,Detail!CI$5:CI$154)*IF(AND($C$8=1,K$19&gt;$C$10),0,1)</f>
        <v>0</v>
      </c>
      <c r="L24" s="6">
        <f ca="1">SUMIF(Detail!$C$5:$C$154,$A24,Detail!CJ$5:CJ$154)*IF(AND($C$8=1,L$19&gt;$C$10),0,1)</f>
        <v>0</v>
      </c>
      <c r="M24" s="6">
        <f ca="1">SUMIF(Detail!$C$5:$C$154,$A24,Detail!CK$5:CK$154)*IF(AND($C$8=1,M$19&gt;$C$10),0,1)</f>
        <v>0</v>
      </c>
      <c r="N24" s="6">
        <f ca="1">SUMIF(Detail!$C$5:$C$154,$A24,Detail!CL$5:CL$154)*IF(AND($C$8=1,N$19&gt;$C$10),0,1)</f>
        <v>0</v>
      </c>
      <c r="O24" s="6">
        <f ca="1">SUMIF(Detail!$C$5:$C$154,$A24,Detail!CM$5:CM$154)*IF(AND($C$8=1,O$19&gt;$C$10),0,1)</f>
        <v>0</v>
      </c>
      <c r="P24" s="6">
        <f ca="1">SUMIF(Detail!$C$5:$C$154,$A24,Detail!CN$5:CN$154)*IF(AND($C$8=1,P$19&gt;$C$10),0,1)</f>
        <v>0</v>
      </c>
      <c r="Q24" s="6">
        <f ca="1">SUMIF(Detail!$C$5:$C$154,$A24,Detail!CO$5:CO$154)*IF(AND($C$8=1,Q$19&gt;$C$10),0,1)</f>
        <v>0</v>
      </c>
      <c r="R24" s="6">
        <f ca="1">SUMIF(Detail!$C$5:$C$154,$A24,Detail!CP$5:CP$154)*IF(AND($C$8=1,R$19&gt;$C$10),0,1)</f>
        <v>0</v>
      </c>
      <c r="S24" s="6">
        <f ca="1">SUMIF(Detail!$C$5:$C$154,$A24,Detail!CQ$5:CQ$154)*IF(AND($C$8=1,S$19&gt;$C$10),0,1)</f>
        <v>0</v>
      </c>
      <c r="T24" s="6">
        <f ca="1">SUMIF(Detail!$C$5:$C$154,$A24,Detail!CR$5:CR$154)*IF(AND($C$8=1,T$19&gt;$C$10),0,1)</f>
        <v>0</v>
      </c>
      <c r="U24" s="6">
        <f ca="1">SUMIF(Detail!$C$5:$C$154,$A24,Detail!CS$5:CS$154)*IF(AND($C$8=1,U$19&gt;$C$10),0,1)</f>
        <v>0</v>
      </c>
      <c r="V24" s="6">
        <f ca="1">SUMIF(Detail!$C$5:$C$154,$A24,Detail!CT$5:CT$154)*IF(AND($C$8=1,V$19&gt;$C$10),0,1)</f>
        <v>0</v>
      </c>
      <c r="W24" s="6">
        <f ca="1">SUMIF(Detail!$C$5:$C$154,$A24,Detail!CU$5:CU$154)*IF(AND($C$8=1,W$19&gt;$C$10),0,1)</f>
        <v>0</v>
      </c>
      <c r="X24" s="6">
        <f ca="1">SUMIF(Detail!$C$5:$C$154,$A24,Detail!CV$5:CV$154)*IF(AND($C$8=1,X$19&gt;$C$10),0,1)</f>
        <v>0</v>
      </c>
      <c r="Y24" s="6">
        <f ca="1">SUMIF(Detail!$C$5:$C$154,$A24,Detail!CW$5:CW$154)*IF(AND($C$8=1,Y$19&gt;$C$10),0,1)</f>
        <v>0</v>
      </c>
      <c r="Z24" s="6">
        <f ca="1">SUMIF(Detail!$C$5:$C$154,$A24,Detail!CX$5:CX$154)*IF(AND($C$8=1,Z$19&gt;$C$10),0,1)</f>
        <v>0</v>
      </c>
      <c r="AA24" s="6">
        <f ca="1">SUMIF(Detail!$C$5:$C$154,$A24,Detail!CY$5:CY$154)*IF(AND($C$8=1,AA$19&gt;$C$10),0,1)</f>
        <v>0</v>
      </c>
      <c r="AB24" s="6">
        <f ca="1">SUMIF(Detail!$C$5:$C$154,$A24,Detail!CZ$5:CZ$154)*IF(AND($C$8=1,AB$19&gt;$C$10),0,1)</f>
        <v>0</v>
      </c>
      <c r="AC24" s="6">
        <f ca="1">SUMIF(Detail!$C$5:$C$154,$A24,Detail!DA$5:DA$154)*IF(AND($C$8=1,AC$19&gt;$C$10),0,1)</f>
        <v>0</v>
      </c>
      <c r="AD24" s="6">
        <f ca="1">SUMIF(Detail!$C$5:$C$154,$A24,Detail!DB$5:DB$154)*IF(AND($C$8=1,AD$19&gt;$C$10),0,1)</f>
        <v>0</v>
      </c>
      <c r="AE24" s="6">
        <f ca="1">SUMIF(Detail!$C$5:$C$154,$A24,Detail!DC$5:DC$154)*IF(AND($C$8=1,AE$19&gt;$C$10),0,1)</f>
        <v>0</v>
      </c>
      <c r="AF24" s="6">
        <f ca="1">SUMIF(Detail!$C$5:$C$154,$A24,Detail!DD$5:DD$154)*IF(AND($C$8=1,AF$19&gt;$C$10),0,1)</f>
        <v>0</v>
      </c>
      <c r="AG24" s="6">
        <f ca="1">SUMIF(Detail!$C$5:$C$154,$A24,Detail!DE$5:DE$154)*IF(AND($C$8=1,AG$19&gt;$C$10),0,1)</f>
        <v>0</v>
      </c>
      <c r="AH24" s="6">
        <f ca="1">SUMIF(Detail!$C$5:$C$154,$A24,Detail!DF$5:DF$154)*IF(AND($C$8=1,AH$19&gt;$C$10),0,1)</f>
        <v>0</v>
      </c>
      <c r="AI24" s="6">
        <f ca="1">SUMIF(Detail!$C$5:$C$154,$A24,Detail!DG$5:DG$154)*IF(AND($C$8=1,AI$19&gt;$C$10),0,1)</f>
        <v>0</v>
      </c>
      <c r="AJ24" s="6">
        <f ca="1">SUMIF(Detail!$C$5:$C$154,$A24,Detail!DH$5:DH$154)*IF(AND($C$8=1,AJ$19&gt;$C$10),0,1)</f>
        <v>0</v>
      </c>
      <c r="AK24" s="6">
        <f ca="1">SUMIF(Detail!$C$5:$C$154,$A24,Detail!DI$5:DI$154)*IF(AND($C$8=1,AK$19&gt;$C$10),0,1)</f>
        <v>0</v>
      </c>
      <c r="AL24" s="6">
        <f ca="1">SUMIF(Detail!$C$5:$C$154,$A24,Detail!DJ$5:DJ$154)*IF(AND($C$8=1,AL$19&gt;$C$10),0,1)</f>
        <v>0</v>
      </c>
      <c r="AM24" s="6">
        <f ca="1">SUMIF(Detail!$C$5:$C$154,$A24,Detail!DK$5:DK$154)*IF(AND($C$8=1,AM$19&gt;$C$10),0,1)</f>
        <v>0</v>
      </c>
      <c r="AN24" s="6">
        <f ca="1">SUMIF(Detail!$C$5:$C$154,$A24,Detail!DL$5:DL$154)*IF(AND($C$8=1,AN$19&gt;$C$10),0,1)</f>
        <v>0</v>
      </c>
      <c r="AO24" s="6">
        <f ca="1">SUMIF(Detail!$C$5:$C$154,$A24,Detail!DM$5:DM$154)*IF(AND($C$8=1,AO$19&gt;$C$10),0,1)</f>
        <v>0</v>
      </c>
      <c r="AP24" s="6">
        <f ca="1">SUMIF(Detail!$C$5:$C$154,$A24,Detail!DN$5:DN$154)*IF(AND($C$8=1,AP$19&gt;$C$10),0,1)</f>
        <v>0</v>
      </c>
      <c r="AQ24" s="6">
        <f ca="1">SUMIF(Detail!$C$5:$C$154,$A24,Detail!DO$5:DO$154)*IF(AND($C$8=1,AQ$19&gt;$C$10),0,1)</f>
        <v>0</v>
      </c>
      <c r="AR24" s="6">
        <f ca="1">SUMIF(Detail!$C$5:$C$154,$A24,Detail!DP$5:DP$154)*IF(AND($C$8=1,AR$19&gt;$C$10),0,1)</f>
        <v>0</v>
      </c>
      <c r="AS24" s="6">
        <f ca="1">SUMIF(Detail!$C$5:$C$154,$A24,Detail!DQ$5:DQ$154)*IF(AND($C$8=1,AS$19&gt;$C$10),0,1)</f>
        <v>0</v>
      </c>
      <c r="AT24" s="6">
        <f ca="1">SUMIF(Detail!$C$5:$C$154,$A24,Detail!DR$5:DR$154)*IF(AND($C$8=1,AT$19&gt;$C$10),0,1)</f>
        <v>0</v>
      </c>
      <c r="AU24" s="6">
        <f ca="1">SUMIF(Detail!$C$5:$C$154,$A24,Detail!DS$5:DS$154)*IF(AND($C$8=1,AU$19&gt;$C$10),0,1)</f>
        <v>0</v>
      </c>
      <c r="AV24" s="6">
        <f ca="1">SUMIF(Detail!$C$5:$C$154,$A24,Detail!DT$5:DT$154)*IF(AND($C$8=1,AV$19&gt;$C$10),0,1)</f>
        <v>0</v>
      </c>
      <c r="AW24" s="6">
        <f ca="1">SUMIF(Detail!$C$5:$C$154,$A24,Detail!DU$5:DU$154)*IF(AND($C$8=1,AW$19&gt;$C$10),0,1)</f>
        <v>0</v>
      </c>
      <c r="AX24" s="6">
        <f ca="1">SUMIF(Detail!$C$5:$C$154,$A24,Detail!DV$5:DV$154)*IF(AND($C$8=1,AX$19&gt;$C$10),0,1)</f>
        <v>0</v>
      </c>
      <c r="AY24" s="6">
        <f ca="1">SUMIF(Detail!$C$5:$C$154,$A24,Detail!DW$5:DW$154)*IF(AND($C$8=1,AY$19&gt;$C$10),0,1)</f>
        <v>0</v>
      </c>
      <c r="AZ24" s="6">
        <f ca="1">SUMIF(Detail!$C$5:$C$154,$A24,Detail!DX$5:DX$154)*IF(AND($C$8=1,AZ$19&gt;$C$10),0,1)</f>
        <v>0</v>
      </c>
    </row>
    <row r="25" spans="1:52" x14ac:dyDescent="0.35">
      <c r="A25">
        <v>6</v>
      </c>
      <c r="B25" t="str">
        <f ca="1">OFFSET(Resources!$CG$24,0,$A25-1)</f>
        <v>On-Going O&amp;M #1</v>
      </c>
      <c r="C25" s="6">
        <f ca="1">SUMIF(Detail!$C$5:$C$154,$A25,Detail!CA$5:CA$154)*IF(AND($C$8=1,C$19&gt;$C$10),0,1)</f>
        <v>0</v>
      </c>
      <c r="D25" s="6">
        <f ca="1">SUMIF(Detail!$C$5:$C$154,$A25,Detail!CB$5:CB$154)*IF(AND($C$8=1,D$19&gt;$C$10),0,1)</f>
        <v>0</v>
      </c>
      <c r="E25" s="6">
        <f ca="1">SUMIF(Detail!$C$5:$C$154,$A25,Detail!CC$5:CC$154)*IF(AND($C$8=1,E$19&gt;$C$10),0,1)</f>
        <v>0</v>
      </c>
      <c r="F25" s="6">
        <f ca="1">SUMIF(Detail!$C$5:$C$154,$A25,Detail!CD$5:CD$154)*IF(AND($C$8=1,F$19&gt;$C$10),0,1)</f>
        <v>0</v>
      </c>
      <c r="G25" s="6">
        <f ca="1">SUMIF(Detail!$C$5:$C$154,$A25,Detail!CE$5:CE$154)*IF(AND($C$8=1,G$19&gt;$C$10),0,1)</f>
        <v>0</v>
      </c>
      <c r="H25" s="6">
        <f ca="1">SUMIF(Detail!$C$5:$C$154,$A25,Detail!CF$5:CF$154)*IF(AND($C$8=1,H$19&gt;$C$10),0,1)</f>
        <v>0</v>
      </c>
      <c r="I25" s="6">
        <f ca="1">SUMIF(Detail!$C$5:$C$154,$A25,Detail!CG$5:CG$154)*IF(AND($C$8=1,I$19&gt;$C$10),0,1)</f>
        <v>0</v>
      </c>
      <c r="J25" s="6">
        <f ca="1">SUMIF(Detail!$C$5:$C$154,$A25,Detail!CH$5:CH$154)*IF(AND($C$8=1,J$19&gt;$C$10),0,1)</f>
        <v>0</v>
      </c>
      <c r="K25" s="6">
        <f ca="1">SUMIF(Detail!$C$5:$C$154,$A25,Detail!CI$5:CI$154)*IF(AND($C$8=1,K$19&gt;$C$10),0,1)</f>
        <v>0</v>
      </c>
      <c r="L25" s="6">
        <f ca="1">SUMIF(Detail!$C$5:$C$154,$A25,Detail!CJ$5:CJ$154)*IF(AND($C$8=1,L$19&gt;$C$10),0,1)</f>
        <v>6182057.0613382105</v>
      </c>
      <c r="M25" s="6">
        <f ca="1">SUMIF(Detail!$C$5:$C$154,$A25,Detail!CK$5:CK$154)*IF(AND($C$8=1,M$19&gt;$C$10),0,1)</f>
        <v>6305698.2025649752</v>
      </c>
      <c r="N25" s="6">
        <f ca="1">SUMIF(Detail!$C$5:$C$154,$A25,Detail!CL$5:CL$154)*IF(AND($C$8=1,N$19&gt;$C$10),0,1)</f>
        <v>6431812.1666162731</v>
      </c>
      <c r="O25" s="6">
        <f ca="1">SUMIF(Detail!$C$5:$C$154,$A25,Detail!CM$5:CM$154)*IF(AND($C$8=1,O$19&gt;$C$10),0,1)</f>
        <v>6560448.4099485995</v>
      </c>
      <c r="P25" s="6">
        <f ca="1">SUMIF(Detail!$C$5:$C$154,$A25,Detail!CN$5:CN$154)*IF(AND($C$8=1,P$19&gt;$C$10),0,1)</f>
        <v>6691657.3781475713</v>
      </c>
      <c r="Q25" s="6">
        <f ca="1">SUMIF(Detail!$C$5:$C$154,$A25,Detail!CO$5:CO$154)*IF(AND($C$8=1,Q$19&gt;$C$10),0,1)</f>
        <v>6825490.5257105231</v>
      </c>
      <c r="R25" s="6">
        <f ca="1">SUMIF(Detail!$C$5:$C$154,$A25,Detail!CP$5:CP$154)*IF(AND($C$8=1,R$19&gt;$C$10),0,1)</f>
        <v>6962000.336224732</v>
      </c>
      <c r="S25" s="6">
        <f ca="1">SUMIF(Detail!$C$5:$C$154,$A25,Detail!CQ$5:CQ$154)*IF(AND($C$8=1,S$19&gt;$C$10),0,1)</f>
        <v>7101240.3429492284</v>
      </c>
      <c r="T25" s="6">
        <f ca="1">SUMIF(Detail!$C$5:$C$154,$A25,Detail!CR$5:CR$154)*IF(AND($C$8=1,T$19&gt;$C$10),0,1)</f>
        <v>7243265.1498082131</v>
      </c>
      <c r="U25" s="6">
        <f ca="1">SUMIF(Detail!$C$5:$C$154,$A25,Detail!CS$5:CS$154)*IF(AND($C$8=1,U$19&gt;$C$10),0,1)</f>
        <v>7388130.4528043764</v>
      </c>
      <c r="V25" s="6">
        <f ca="1">SUMIF(Detail!$C$5:$C$154,$A25,Detail!CT$5:CT$154)*IF(AND($C$8=1,V$19&gt;$C$10),0,1)</f>
        <v>7535893.0618604636</v>
      </c>
      <c r="W25" s="6">
        <f ca="1">SUMIF(Detail!$C$5:$C$154,$A25,Detail!CU$5:CU$154)*IF(AND($C$8=1,W$19&gt;$C$10),0,1)</f>
        <v>7686610.9230976738</v>
      </c>
      <c r="X25" s="6">
        <f ca="1">SUMIF(Detail!$C$5:$C$154,$A25,Detail!CV$5:CV$154)*IF(AND($C$8=1,X$19&gt;$C$10),0,1)</f>
        <v>7840343.1415596269</v>
      </c>
      <c r="Y25" s="6">
        <f ca="1">SUMIF(Detail!$C$5:$C$154,$A25,Detail!CW$5:CW$154)*IF(AND($C$8=1,Y$19&gt;$C$10),0,1)</f>
        <v>7997150.0043908199</v>
      </c>
      <c r="Z25" s="6">
        <f ca="1">SUMIF(Detail!$C$5:$C$154,$A25,Detail!CX$5:CX$154)*IF(AND($C$8=1,Z$19&gt;$C$10),0,1)</f>
        <v>8157093.0044786343</v>
      </c>
      <c r="AA25" s="6">
        <f ca="1">SUMIF(Detail!$C$5:$C$154,$A25,Detail!CY$5:CY$154)*IF(AND($C$8=1,AA$19&gt;$C$10),0,1)</f>
        <v>8320234.8645682074</v>
      </c>
      <c r="AB25" s="6">
        <f ca="1">SUMIF(Detail!$C$5:$C$154,$A25,Detail!CZ$5:CZ$154)*IF(AND($C$8=1,AB$19&gt;$C$10),0,1)</f>
        <v>8486639.5618595723</v>
      </c>
      <c r="AC25" s="6">
        <f ca="1">SUMIF(Detail!$C$5:$C$154,$A25,Detail!DA$5:DA$154)*IF(AND($C$8=1,AC$19&gt;$C$10),0,1)</f>
        <v>8656372.3530967645</v>
      </c>
      <c r="AD25" s="6">
        <f ca="1">SUMIF(Detail!$C$5:$C$154,$A25,Detail!DB$5:DB$154)*IF(AND($C$8=1,AD$19&gt;$C$10),0,1)</f>
        <v>8829499.8001586981</v>
      </c>
      <c r="AE25" s="6">
        <f ca="1">SUMIF(Detail!$C$5:$C$154,$A25,Detail!DC$5:DC$154)*IF(AND($C$8=1,AE$19&gt;$C$10),0,1)</f>
        <v>9006089.7961618733</v>
      </c>
      <c r="AF25" s="6">
        <f ca="1">SUMIF(Detail!$C$5:$C$154,$A25,Detail!DD$5:DD$154)*IF(AND($C$8=1,AF$19&gt;$C$10),0,1)</f>
        <v>9186211.59208511</v>
      </c>
      <c r="AG25" s="6">
        <f ca="1">SUMIF(Detail!$C$5:$C$154,$A25,Detail!DE$5:DE$154)*IF(AND($C$8=1,AG$19&gt;$C$10),0,1)</f>
        <v>9369935.823926812</v>
      </c>
      <c r="AH25" s="6">
        <f ca="1">SUMIF(Detail!$C$5:$C$154,$A25,Detail!DF$5:DF$154)*IF(AND($C$8=1,AH$19&gt;$C$10),0,1)</f>
        <v>9557334.5404053461</v>
      </c>
      <c r="AI25" s="6">
        <f ca="1">SUMIF(Detail!$C$5:$C$154,$A25,Detail!DG$5:DG$154)*IF(AND($C$8=1,AI$19&gt;$C$10),0,1)</f>
        <v>9748481.231213456</v>
      </c>
      <c r="AJ25" s="6">
        <f ca="1">SUMIF(Detail!$C$5:$C$154,$A25,Detail!DH$5:DH$154)*IF(AND($C$8=1,AJ$19&gt;$C$10),0,1)</f>
        <v>9943450.8558377251</v>
      </c>
      <c r="AK25" s="6">
        <f ca="1">SUMIF(Detail!$C$5:$C$154,$A25,Detail!DI$5:DI$154)*IF(AND($C$8=1,AK$19&gt;$C$10),0,1)</f>
        <v>10142319.872954478</v>
      </c>
      <c r="AL25" s="6">
        <f ca="1">SUMIF(Detail!$C$5:$C$154,$A25,Detail!DJ$5:DJ$154)*IF(AND($C$8=1,AL$19&gt;$C$10),0,1)</f>
        <v>10345166.270413568</v>
      </c>
      <c r="AM25" s="6">
        <f ca="1">SUMIF(Detail!$C$5:$C$154,$A25,Detail!DK$5:DK$154)*IF(AND($C$8=1,AM$19&gt;$C$10),0,1)</f>
        <v>10552069.595821839</v>
      </c>
      <c r="AN25" s="6">
        <f ca="1">SUMIF(Detail!$C$5:$C$154,$A25,Detail!DL$5:DL$154)*IF(AND($C$8=1,AN$19&gt;$C$10),0,1)</f>
        <v>10763110.987738278</v>
      </c>
      <c r="AO25" s="6">
        <f ca="1">SUMIF(Detail!$C$5:$C$154,$A25,Detail!DM$5:DM$154)*IF(AND($C$8=1,AO$19&gt;$C$10),0,1)</f>
        <v>10978373.207493044</v>
      </c>
      <c r="AP25" s="6">
        <f ca="1">SUMIF(Detail!$C$5:$C$154,$A25,Detail!DN$5:DN$154)*IF(AND($C$8=1,AP$19&gt;$C$10),0,1)</f>
        <v>0</v>
      </c>
      <c r="AQ25" s="6">
        <f ca="1">SUMIF(Detail!$C$5:$C$154,$A25,Detail!DO$5:DO$154)*IF(AND($C$8=1,AQ$19&gt;$C$10),0,1)</f>
        <v>0</v>
      </c>
      <c r="AR25" s="6">
        <f ca="1">SUMIF(Detail!$C$5:$C$154,$A25,Detail!DP$5:DP$154)*IF(AND($C$8=1,AR$19&gt;$C$10),0,1)</f>
        <v>0</v>
      </c>
      <c r="AS25" s="6">
        <f ca="1">SUMIF(Detail!$C$5:$C$154,$A25,Detail!DQ$5:DQ$154)*IF(AND($C$8=1,AS$19&gt;$C$10),0,1)</f>
        <v>0</v>
      </c>
      <c r="AT25" s="6">
        <f ca="1">SUMIF(Detail!$C$5:$C$154,$A25,Detail!DR$5:DR$154)*IF(AND($C$8=1,AT$19&gt;$C$10),0,1)</f>
        <v>0</v>
      </c>
      <c r="AU25" s="6">
        <f ca="1">SUMIF(Detail!$C$5:$C$154,$A25,Detail!DS$5:DS$154)*IF(AND($C$8=1,AU$19&gt;$C$10),0,1)</f>
        <v>0</v>
      </c>
      <c r="AV25" s="6">
        <f ca="1">SUMIF(Detail!$C$5:$C$154,$A25,Detail!DT$5:DT$154)*IF(AND($C$8=1,AV$19&gt;$C$10),0,1)</f>
        <v>0</v>
      </c>
      <c r="AW25" s="6">
        <f ca="1">SUMIF(Detail!$C$5:$C$154,$A25,Detail!DU$5:DU$154)*IF(AND($C$8=1,AW$19&gt;$C$10),0,1)</f>
        <v>0</v>
      </c>
      <c r="AX25" s="6">
        <f ca="1">SUMIF(Detail!$C$5:$C$154,$A25,Detail!DV$5:DV$154)*IF(AND($C$8=1,AX$19&gt;$C$10),0,1)</f>
        <v>0</v>
      </c>
      <c r="AY25" s="6">
        <f ca="1">SUMIF(Detail!$C$5:$C$154,$A25,Detail!DW$5:DW$154)*IF(AND($C$8=1,AY$19&gt;$C$10),0,1)</f>
        <v>0</v>
      </c>
      <c r="AZ25" s="6">
        <f ca="1">SUMIF(Detail!$C$5:$C$154,$A25,Detail!DX$5:DX$154)*IF(AND($C$8=1,AZ$19&gt;$C$10),0,1)</f>
        <v>0</v>
      </c>
    </row>
    <row r="26" spans="1:52" x14ac:dyDescent="0.35">
      <c r="A26">
        <v>7</v>
      </c>
      <c r="B26" t="str">
        <f ca="1">OFFSET(Resources!$CG$24,0,$A26-1)</f>
        <v>On-Going O&amp;M #2</v>
      </c>
      <c r="C26" s="6">
        <f ca="1">SUMIF(Detail!$C$5:$C$154,$A26,Detail!CA$5:CA$154)*IF(AND($C$8=1,C$19&gt;$C$10),0,1)</f>
        <v>0</v>
      </c>
      <c r="D26" s="6">
        <f ca="1">SUMIF(Detail!$C$5:$C$154,$A26,Detail!CB$5:CB$154)*IF(AND($C$8=1,D$19&gt;$C$10),0,1)</f>
        <v>0</v>
      </c>
      <c r="E26" s="6">
        <f ca="1">SUMIF(Detail!$C$5:$C$154,$A26,Detail!CC$5:CC$154)*IF(AND($C$8=1,E$19&gt;$C$10),0,1)</f>
        <v>0</v>
      </c>
      <c r="F26" s="6">
        <f ca="1">SUMIF(Detail!$C$5:$C$154,$A26,Detail!CD$5:CD$154)*IF(AND($C$8=1,F$19&gt;$C$10),0,1)</f>
        <v>0</v>
      </c>
      <c r="G26" s="6">
        <f ca="1">SUMIF(Detail!$C$5:$C$154,$A26,Detail!CE$5:CE$154)*IF(AND($C$8=1,G$19&gt;$C$10),0,1)</f>
        <v>0</v>
      </c>
      <c r="H26" s="6">
        <f ca="1">SUMIF(Detail!$C$5:$C$154,$A26,Detail!CF$5:CF$154)*IF(AND($C$8=1,H$19&gt;$C$10),0,1)</f>
        <v>0</v>
      </c>
      <c r="I26" s="6">
        <f ca="1">SUMIF(Detail!$C$5:$C$154,$A26,Detail!CG$5:CG$154)*IF(AND($C$8=1,I$19&gt;$C$10),0,1)</f>
        <v>0</v>
      </c>
      <c r="J26" s="6">
        <f ca="1">SUMIF(Detail!$C$5:$C$154,$A26,Detail!CH$5:CH$154)*IF(AND($C$8=1,J$19&gt;$C$10),0,1)</f>
        <v>0</v>
      </c>
      <c r="K26" s="6">
        <f ca="1">SUMIF(Detail!$C$5:$C$154,$A26,Detail!CI$5:CI$154)*IF(AND($C$8=1,K$19&gt;$C$10),0,1)</f>
        <v>0</v>
      </c>
      <c r="L26" s="6">
        <f ca="1">SUMIF(Detail!$C$5:$C$154,$A26,Detail!CJ$5:CJ$154)*IF(AND($C$8=1,L$19&gt;$C$10),0,1)</f>
        <v>0</v>
      </c>
      <c r="M26" s="6">
        <f ca="1">SUMIF(Detail!$C$5:$C$154,$A26,Detail!CK$5:CK$154)*IF(AND($C$8=1,M$19&gt;$C$10),0,1)</f>
        <v>0</v>
      </c>
      <c r="N26" s="6">
        <f ca="1">SUMIF(Detail!$C$5:$C$154,$A26,Detail!CL$5:CL$154)*IF(AND($C$8=1,N$19&gt;$C$10),0,1)</f>
        <v>0</v>
      </c>
      <c r="O26" s="6">
        <f ca="1">SUMIF(Detail!$C$5:$C$154,$A26,Detail!CM$5:CM$154)*IF(AND($C$8=1,O$19&gt;$C$10),0,1)</f>
        <v>0</v>
      </c>
      <c r="P26" s="6">
        <f ca="1">SUMIF(Detail!$C$5:$C$154,$A26,Detail!CN$5:CN$154)*IF(AND($C$8=1,P$19&gt;$C$10),0,1)</f>
        <v>0</v>
      </c>
      <c r="Q26" s="6">
        <f ca="1">SUMIF(Detail!$C$5:$C$154,$A26,Detail!CO$5:CO$154)*IF(AND($C$8=1,Q$19&gt;$C$10),0,1)</f>
        <v>0</v>
      </c>
      <c r="R26" s="6">
        <f ca="1">SUMIF(Detail!$C$5:$C$154,$A26,Detail!CP$5:CP$154)*IF(AND($C$8=1,R$19&gt;$C$10),0,1)</f>
        <v>0</v>
      </c>
      <c r="S26" s="6">
        <f ca="1">SUMIF(Detail!$C$5:$C$154,$A26,Detail!CQ$5:CQ$154)*IF(AND($C$8=1,S$19&gt;$C$10),0,1)</f>
        <v>0</v>
      </c>
      <c r="T26" s="6">
        <f ca="1">SUMIF(Detail!$C$5:$C$154,$A26,Detail!CR$5:CR$154)*IF(AND($C$8=1,T$19&gt;$C$10),0,1)</f>
        <v>0</v>
      </c>
      <c r="U26" s="6">
        <f ca="1">SUMIF(Detail!$C$5:$C$154,$A26,Detail!CS$5:CS$154)*IF(AND($C$8=1,U$19&gt;$C$10),0,1)</f>
        <v>0</v>
      </c>
      <c r="V26" s="6">
        <f ca="1">SUMIF(Detail!$C$5:$C$154,$A26,Detail!CT$5:CT$154)*IF(AND($C$8=1,V$19&gt;$C$10),0,1)</f>
        <v>0</v>
      </c>
      <c r="W26" s="6">
        <f ca="1">SUMIF(Detail!$C$5:$C$154,$A26,Detail!CU$5:CU$154)*IF(AND($C$8=1,W$19&gt;$C$10),0,1)</f>
        <v>0</v>
      </c>
      <c r="X26" s="6">
        <f ca="1">SUMIF(Detail!$C$5:$C$154,$A26,Detail!CV$5:CV$154)*IF(AND($C$8=1,X$19&gt;$C$10),0,1)</f>
        <v>0</v>
      </c>
      <c r="Y26" s="6">
        <f ca="1">SUMIF(Detail!$C$5:$C$154,$A26,Detail!CW$5:CW$154)*IF(AND($C$8=1,Y$19&gt;$C$10),0,1)</f>
        <v>0</v>
      </c>
      <c r="Z26" s="6">
        <f ca="1">SUMIF(Detail!$C$5:$C$154,$A26,Detail!CX$5:CX$154)*IF(AND($C$8=1,Z$19&gt;$C$10),0,1)</f>
        <v>0</v>
      </c>
      <c r="AA26" s="6">
        <f ca="1">SUMIF(Detail!$C$5:$C$154,$A26,Detail!CY$5:CY$154)*IF(AND($C$8=1,AA$19&gt;$C$10),0,1)</f>
        <v>0</v>
      </c>
      <c r="AB26" s="6">
        <f ca="1">SUMIF(Detail!$C$5:$C$154,$A26,Detail!CZ$5:CZ$154)*IF(AND($C$8=1,AB$19&gt;$C$10),0,1)</f>
        <v>0</v>
      </c>
      <c r="AC26" s="6">
        <f ca="1">SUMIF(Detail!$C$5:$C$154,$A26,Detail!DA$5:DA$154)*IF(AND($C$8=1,AC$19&gt;$C$10),0,1)</f>
        <v>0</v>
      </c>
      <c r="AD26" s="6">
        <f ca="1">SUMIF(Detail!$C$5:$C$154,$A26,Detail!DB$5:DB$154)*IF(AND($C$8=1,AD$19&gt;$C$10),0,1)</f>
        <v>0</v>
      </c>
      <c r="AE26" s="6">
        <f ca="1">SUMIF(Detail!$C$5:$C$154,$A26,Detail!DC$5:DC$154)*IF(AND($C$8=1,AE$19&gt;$C$10),0,1)</f>
        <v>0</v>
      </c>
      <c r="AF26" s="6">
        <f ca="1">SUMIF(Detail!$C$5:$C$154,$A26,Detail!DD$5:DD$154)*IF(AND($C$8=1,AF$19&gt;$C$10),0,1)</f>
        <v>0</v>
      </c>
      <c r="AG26" s="6">
        <f ca="1">SUMIF(Detail!$C$5:$C$154,$A26,Detail!DE$5:DE$154)*IF(AND($C$8=1,AG$19&gt;$C$10),0,1)</f>
        <v>0</v>
      </c>
      <c r="AH26" s="6">
        <f ca="1">SUMIF(Detail!$C$5:$C$154,$A26,Detail!DF$5:DF$154)*IF(AND($C$8=1,AH$19&gt;$C$10),0,1)</f>
        <v>0</v>
      </c>
      <c r="AI26" s="6">
        <f ca="1">SUMIF(Detail!$C$5:$C$154,$A26,Detail!DG$5:DG$154)*IF(AND($C$8=1,AI$19&gt;$C$10),0,1)</f>
        <v>0</v>
      </c>
      <c r="AJ26" s="6">
        <f ca="1">SUMIF(Detail!$C$5:$C$154,$A26,Detail!DH$5:DH$154)*IF(AND($C$8=1,AJ$19&gt;$C$10),0,1)</f>
        <v>0</v>
      </c>
      <c r="AK26" s="6">
        <f ca="1">SUMIF(Detail!$C$5:$C$154,$A26,Detail!DI$5:DI$154)*IF(AND($C$8=1,AK$19&gt;$C$10),0,1)</f>
        <v>0</v>
      </c>
      <c r="AL26" s="6">
        <f ca="1">SUMIF(Detail!$C$5:$C$154,$A26,Detail!DJ$5:DJ$154)*IF(AND($C$8=1,AL$19&gt;$C$10),0,1)</f>
        <v>0</v>
      </c>
      <c r="AM26" s="6">
        <f ca="1">SUMIF(Detail!$C$5:$C$154,$A26,Detail!DK$5:DK$154)*IF(AND($C$8=1,AM$19&gt;$C$10),0,1)</f>
        <v>0</v>
      </c>
      <c r="AN26" s="6">
        <f ca="1">SUMIF(Detail!$C$5:$C$154,$A26,Detail!DL$5:DL$154)*IF(AND($C$8=1,AN$19&gt;$C$10),0,1)</f>
        <v>0</v>
      </c>
      <c r="AO26" s="6">
        <f ca="1">SUMIF(Detail!$C$5:$C$154,$A26,Detail!DM$5:DM$154)*IF(AND($C$8=1,AO$19&gt;$C$10),0,1)</f>
        <v>0</v>
      </c>
      <c r="AP26" s="6">
        <f ca="1">SUMIF(Detail!$C$5:$C$154,$A26,Detail!DN$5:DN$154)*IF(AND($C$8=1,AP$19&gt;$C$10),0,1)</f>
        <v>0</v>
      </c>
      <c r="AQ26" s="6">
        <f ca="1">SUMIF(Detail!$C$5:$C$154,$A26,Detail!DO$5:DO$154)*IF(AND($C$8=1,AQ$19&gt;$C$10),0,1)</f>
        <v>0</v>
      </c>
      <c r="AR26" s="6">
        <f ca="1">SUMIF(Detail!$C$5:$C$154,$A26,Detail!DP$5:DP$154)*IF(AND($C$8=1,AR$19&gt;$C$10),0,1)</f>
        <v>0</v>
      </c>
      <c r="AS26" s="6">
        <f ca="1">SUMIF(Detail!$C$5:$C$154,$A26,Detail!DQ$5:DQ$154)*IF(AND($C$8=1,AS$19&gt;$C$10),0,1)</f>
        <v>0</v>
      </c>
      <c r="AT26" s="6">
        <f ca="1">SUMIF(Detail!$C$5:$C$154,$A26,Detail!DR$5:DR$154)*IF(AND($C$8=1,AT$19&gt;$C$10),0,1)</f>
        <v>0</v>
      </c>
      <c r="AU26" s="6">
        <f ca="1">SUMIF(Detail!$C$5:$C$154,$A26,Detail!DS$5:DS$154)*IF(AND($C$8=1,AU$19&gt;$C$10),0,1)</f>
        <v>0</v>
      </c>
      <c r="AV26" s="6">
        <f ca="1">SUMIF(Detail!$C$5:$C$154,$A26,Detail!DT$5:DT$154)*IF(AND($C$8=1,AV$19&gt;$C$10),0,1)</f>
        <v>0</v>
      </c>
      <c r="AW26" s="6">
        <f ca="1">SUMIF(Detail!$C$5:$C$154,$A26,Detail!DU$5:DU$154)*IF(AND($C$8=1,AW$19&gt;$C$10),0,1)</f>
        <v>0</v>
      </c>
      <c r="AX26" s="6">
        <f ca="1">SUMIF(Detail!$C$5:$C$154,$A26,Detail!DV$5:DV$154)*IF(AND($C$8=1,AX$19&gt;$C$10),0,1)</f>
        <v>0</v>
      </c>
      <c r="AY26" s="6">
        <f ca="1">SUMIF(Detail!$C$5:$C$154,$A26,Detail!DW$5:DW$154)*IF(AND($C$8=1,AY$19&gt;$C$10),0,1)</f>
        <v>0</v>
      </c>
      <c r="AZ26" s="6">
        <f ca="1">SUMIF(Detail!$C$5:$C$154,$A26,Detail!DX$5:DX$154)*IF(AND($C$8=1,AZ$19&gt;$C$10),0,1)</f>
        <v>0</v>
      </c>
    </row>
    <row r="27" spans="1:52" x14ac:dyDescent="0.35">
      <c r="A27">
        <v>8</v>
      </c>
      <c r="B27" t="str">
        <f ca="1">OFFSET(Resources!$CG$24,0,$A27-1)</f>
        <v>On-Going XM</v>
      </c>
      <c r="C27" s="6">
        <f ca="1">SUMIF(Detail!$C$5:$C$154,$A27,Detail!CA$5:CA$154)*IF(AND($C$8=1,C$19&gt;$C$10),0,1)</f>
        <v>0</v>
      </c>
      <c r="D27" s="6">
        <f ca="1">SUMIF(Detail!$C$5:$C$154,$A27,Detail!CB$5:CB$154)*IF(AND($C$8=1,D$19&gt;$C$10),0,1)</f>
        <v>0</v>
      </c>
      <c r="E27" s="6">
        <f ca="1">SUMIF(Detail!$C$5:$C$154,$A27,Detail!CC$5:CC$154)*IF(AND($C$8=1,E$19&gt;$C$10),0,1)</f>
        <v>0</v>
      </c>
      <c r="F27" s="6">
        <f ca="1">SUMIF(Detail!$C$5:$C$154,$A27,Detail!CD$5:CD$154)*IF(AND($C$8=1,F$19&gt;$C$10),0,1)</f>
        <v>0</v>
      </c>
      <c r="G27" s="6">
        <f ca="1">SUMIF(Detail!$C$5:$C$154,$A27,Detail!CE$5:CE$154)*IF(AND($C$8=1,G$19&gt;$C$10),0,1)</f>
        <v>0</v>
      </c>
      <c r="H27" s="6">
        <f ca="1">SUMIF(Detail!$C$5:$C$154,$A27,Detail!CF$5:CF$154)*IF(AND($C$8=1,H$19&gt;$C$10),0,1)</f>
        <v>0</v>
      </c>
      <c r="I27" s="6">
        <f ca="1">SUMIF(Detail!$C$5:$C$154,$A27,Detail!CG$5:CG$154)*IF(AND($C$8=1,I$19&gt;$C$10),0,1)</f>
        <v>0</v>
      </c>
      <c r="J27" s="6">
        <f ca="1">SUMIF(Detail!$C$5:$C$154,$A27,Detail!CH$5:CH$154)*IF(AND($C$8=1,J$19&gt;$C$10),0,1)</f>
        <v>0</v>
      </c>
      <c r="K27" s="6">
        <f ca="1">SUMIF(Detail!$C$5:$C$154,$A27,Detail!CI$5:CI$154)*IF(AND($C$8=1,K$19&gt;$C$10),0,1)</f>
        <v>0</v>
      </c>
      <c r="L27" s="6">
        <f ca="1">SUMIF(Detail!$C$5:$C$154,$A27,Detail!CJ$5:CJ$154)*IF(AND($C$8=1,L$19&gt;$C$10),0,1)</f>
        <v>0</v>
      </c>
      <c r="M27" s="6">
        <f ca="1">SUMIF(Detail!$C$5:$C$154,$A27,Detail!CK$5:CK$154)*IF(AND($C$8=1,M$19&gt;$C$10),0,1)</f>
        <v>0</v>
      </c>
      <c r="N27" s="6">
        <f ca="1">SUMIF(Detail!$C$5:$C$154,$A27,Detail!CL$5:CL$154)*IF(AND($C$8=1,N$19&gt;$C$10),0,1)</f>
        <v>0</v>
      </c>
      <c r="O27" s="6">
        <f ca="1">SUMIF(Detail!$C$5:$C$154,$A27,Detail!CM$5:CM$154)*IF(AND($C$8=1,O$19&gt;$C$10),0,1)</f>
        <v>0</v>
      </c>
      <c r="P27" s="6">
        <f ca="1">SUMIF(Detail!$C$5:$C$154,$A27,Detail!CN$5:CN$154)*IF(AND($C$8=1,P$19&gt;$C$10),0,1)</f>
        <v>0</v>
      </c>
      <c r="Q27" s="6">
        <f ca="1">SUMIF(Detail!$C$5:$C$154,$A27,Detail!CO$5:CO$154)*IF(AND($C$8=1,Q$19&gt;$C$10),0,1)</f>
        <v>0</v>
      </c>
      <c r="R27" s="6">
        <f ca="1">SUMIF(Detail!$C$5:$C$154,$A27,Detail!CP$5:CP$154)*IF(AND($C$8=1,R$19&gt;$C$10),0,1)</f>
        <v>0</v>
      </c>
      <c r="S27" s="6">
        <f ca="1">SUMIF(Detail!$C$5:$C$154,$A27,Detail!CQ$5:CQ$154)*IF(AND($C$8=1,S$19&gt;$C$10),0,1)</f>
        <v>0</v>
      </c>
      <c r="T27" s="6">
        <f ca="1">SUMIF(Detail!$C$5:$C$154,$A27,Detail!CR$5:CR$154)*IF(AND($C$8=1,T$19&gt;$C$10),0,1)</f>
        <v>0</v>
      </c>
      <c r="U27" s="6">
        <f ca="1">SUMIF(Detail!$C$5:$C$154,$A27,Detail!CS$5:CS$154)*IF(AND($C$8=1,U$19&gt;$C$10),0,1)</f>
        <v>0</v>
      </c>
      <c r="V27" s="6">
        <f ca="1">SUMIF(Detail!$C$5:$C$154,$A27,Detail!CT$5:CT$154)*IF(AND($C$8=1,V$19&gt;$C$10),0,1)</f>
        <v>0</v>
      </c>
      <c r="W27" s="6">
        <f ca="1">SUMIF(Detail!$C$5:$C$154,$A27,Detail!CU$5:CU$154)*IF(AND($C$8=1,W$19&gt;$C$10),0,1)</f>
        <v>0</v>
      </c>
      <c r="X27" s="6">
        <f ca="1">SUMIF(Detail!$C$5:$C$154,$A27,Detail!CV$5:CV$154)*IF(AND($C$8=1,X$19&gt;$C$10),0,1)</f>
        <v>0</v>
      </c>
      <c r="Y27" s="6">
        <f ca="1">SUMIF(Detail!$C$5:$C$154,$A27,Detail!CW$5:CW$154)*IF(AND($C$8=1,Y$19&gt;$C$10),0,1)</f>
        <v>0</v>
      </c>
      <c r="Z27" s="6">
        <f ca="1">SUMIF(Detail!$C$5:$C$154,$A27,Detail!CX$5:CX$154)*IF(AND($C$8=1,Z$19&gt;$C$10),0,1)</f>
        <v>0</v>
      </c>
      <c r="AA27" s="6">
        <f ca="1">SUMIF(Detail!$C$5:$C$154,$A27,Detail!CY$5:CY$154)*IF(AND($C$8=1,AA$19&gt;$C$10),0,1)</f>
        <v>0</v>
      </c>
      <c r="AB27" s="6">
        <f ca="1">SUMIF(Detail!$C$5:$C$154,$A27,Detail!CZ$5:CZ$154)*IF(AND($C$8=1,AB$19&gt;$C$10),0,1)</f>
        <v>0</v>
      </c>
      <c r="AC27" s="6">
        <f ca="1">SUMIF(Detail!$C$5:$C$154,$A27,Detail!DA$5:DA$154)*IF(AND($C$8=1,AC$19&gt;$C$10),0,1)</f>
        <v>0</v>
      </c>
      <c r="AD27" s="6">
        <f ca="1">SUMIF(Detail!$C$5:$C$154,$A27,Detail!DB$5:DB$154)*IF(AND($C$8=1,AD$19&gt;$C$10),0,1)</f>
        <v>0</v>
      </c>
      <c r="AE27" s="6">
        <f ca="1">SUMIF(Detail!$C$5:$C$154,$A27,Detail!DC$5:DC$154)*IF(AND($C$8=1,AE$19&gt;$C$10),0,1)</f>
        <v>0</v>
      </c>
      <c r="AF27" s="6">
        <f ca="1">SUMIF(Detail!$C$5:$C$154,$A27,Detail!DD$5:DD$154)*IF(AND($C$8=1,AF$19&gt;$C$10),0,1)</f>
        <v>0</v>
      </c>
      <c r="AG27" s="6">
        <f ca="1">SUMIF(Detail!$C$5:$C$154,$A27,Detail!DE$5:DE$154)*IF(AND($C$8=1,AG$19&gt;$C$10),0,1)</f>
        <v>0</v>
      </c>
      <c r="AH27" s="6">
        <f ca="1">SUMIF(Detail!$C$5:$C$154,$A27,Detail!DF$5:DF$154)*IF(AND($C$8=1,AH$19&gt;$C$10),0,1)</f>
        <v>0</v>
      </c>
      <c r="AI27" s="6">
        <f ca="1">SUMIF(Detail!$C$5:$C$154,$A27,Detail!DG$5:DG$154)*IF(AND($C$8=1,AI$19&gt;$C$10),0,1)</f>
        <v>0</v>
      </c>
      <c r="AJ27" s="6">
        <f ca="1">SUMIF(Detail!$C$5:$C$154,$A27,Detail!DH$5:DH$154)*IF(AND($C$8=1,AJ$19&gt;$C$10),0,1)</f>
        <v>0</v>
      </c>
      <c r="AK27" s="6">
        <f ca="1">SUMIF(Detail!$C$5:$C$154,$A27,Detail!DI$5:DI$154)*IF(AND($C$8=1,AK$19&gt;$C$10),0,1)</f>
        <v>0</v>
      </c>
      <c r="AL27" s="6">
        <f ca="1">SUMIF(Detail!$C$5:$C$154,$A27,Detail!DJ$5:DJ$154)*IF(AND($C$8=1,AL$19&gt;$C$10),0,1)</f>
        <v>0</v>
      </c>
      <c r="AM27" s="6">
        <f ca="1">SUMIF(Detail!$C$5:$C$154,$A27,Detail!DK$5:DK$154)*IF(AND($C$8=1,AM$19&gt;$C$10),0,1)</f>
        <v>0</v>
      </c>
      <c r="AN27" s="6">
        <f ca="1">SUMIF(Detail!$C$5:$C$154,$A27,Detail!DL$5:DL$154)*IF(AND($C$8=1,AN$19&gt;$C$10),0,1)</f>
        <v>0</v>
      </c>
      <c r="AO27" s="6">
        <f ca="1">SUMIF(Detail!$C$5:$C$154,$A27,Detail!DM$5:DM$154)*IF(AND($C$8=1,AO$19&gt;$C$10),0,1)</f>
        <v>0</v>
      </c>
      <c r="AP27" s="6">
        <f ca="1">SUMIF(Detail!$C$5:$C$154,$A27,Detail!DN$5:DN$154)*IF(AND($C$8=1,AP$19&gt;$C$10),0,1)</f>
        <v>0</v>
      </c>
      <c r="AQ27" s="6">
        <f ca="1">SUMIF(Detail!$C$5:$C$154,$A27,Detail!DO$5:DO$154)*IF(AND($C$8=1,AQ$19&gt;$C$10),0,1)</f>
        <v>0</v>
      </c>
      <c r="AR27" s="6">
        <f ca="1">SUMIF(Detail!$C$5:$C$154,$A27,Detail!DP$5:DP$154)*IF(AND($C$8=1,AR$19&gt;$C$10),0,1)</f>
        <v>0</v>
      </c>
      <c r="AS27" s="6">
        <f ca="1">SUMIF(Detail!$C$5:$C$154,$A27,Detail!DQ$5:DQ$154)*IF(AND($C$8=1,AS$19&gt;$C$10),0,1)</f>
        <v>0</v>
      </c>
      <c r="AT27" s="6">
        <f ca="1">SUMIF(Detail!$C$5:$C$154,$A27,Detail!DR$5:DR$154)*IF(AND($C$8=1,AT$19&gt;$C$10),0,1)</f>
        <v>0</v>
      </c>
      <c r="AU27" s="6">
        <f ca="1">SUMIF(Detail!$C$5:$C$154,$A27,Detail!DS$5:DS$154)*IF(AND($C$8=1,AU$19&gt;$C$10),0,1)</f>
        <v>0</v>
      </c>
      <c r="AV27" s="6">
        <f ca="1">SUMIF(Detail!$C$5:$C$154,$A27,Detail!DT$5:DT$154)*IF(AND($C$8=1,AV$19&gt;$C$10),0,1)</f>
        <v>0</v>
      </c>
      <c r="AW27" s="6">
        <f ca="1">SUMIF(Detail!$C$5:$C$154,$A27,Detail!DU$5:DU$154)*IF(AND($C$8=1,AW$19&gt;$C$10),0,1)</f>
        <v>0</v>
      </c>
      <c r="AX27" s="6">
        <f ca="1">SUMIF(Detail!$C$5:$C$154,$A27,Detail!DV$5:DV$154)*IF(AND($C$8=1,AX$19&gt;$C$10),0,1)</f>
        <v>0</v>
      </c>
      <c r="AY27" s="6">
        <f ca="1">SUMIF(Detail!$C$5:$C$154,$A27,Detail!DW$5:DW$154)*IF(AND($C$8=1,AY$19&gt;$C$10),0,1)</f>
        <v>0</v>
      </c>
      <c r="AZ27" s="6">
        <f ca="1">SUMIF(Detail!$C$5:$C$154,$A27,Detail!DX$5:DX$154)*IF(AND($C$8=1,AZ$19&gt;$C$10),0,1)</f>
        <v>0</v>
      </c>
    </row>
    <row r="28" spans="1:52" x14ac:dyDescent="0.35">
      <c r="A28">
        <v>9</v>
      </c>
      <c r="B28" t="str">
        <f ca="1">OFFSET(Resources!$CG$24,0,$A28-1)</f>
        <v>On-Going FGT</v>
      </c>
      <c r="C28" s="6">
        <f ca="1">SUMIF(Detail!$C$5:$C$154,$A28,Detail!CA$5:CA$154)*IF(AND($C$8=1,C$19&gt;$C$10),0,1)</f>
        <v>0</v>
      </c>
      <c r="D28" s="6">
        <f ca="1">SUMIF(Detail!$C$5:$C$154,$A28,Detail!CB$5:CB$154)*IF(AND($C$8=1,D$19&gt;$C$10),0,1)</f>
        <v>0</v>
      </c>
      <c r="E28" s="6">
        <f ca="1">SUMIF(Detail!$C$5:$C$154,$A28,Detail!CC$5:CC$154)*IF(AND($C$8=1,E$19&gt;$C$10),0,1)</f>
        <v>0</v>
      </c>
      <c r="F28" s="6">
        <f ca="1">SUMIF(Detail!$C$5:$C$154,$A28,Detail!CD$5:CD$154)*IF(AND($C$8=1,F$19&gt;$C$10),0,1)</f>
        <v>0</v>
      </c>
      <c r="G28" s="6">
        <f ca="1">SUMIF(Detail!$C$5:$C$154,$A28,Detail!CE$5:CE$154)*IF(AND($C$8=1,G$19&gt;$C$10),0,1)</f>
        <v>0</v>
      </c>
      <c r="H28" s="6">
        <f ca="1">SUMIF(Detail!$C$5:$C$154,$A28,Detail!CF$5:CF$154)*IF(AND($C$8=1,H$19&gt;$C$10),0,1)</f>
        <v>0</v>
      </c>
      <c r="I28" s="6">
        <f ca="1">SUMIF(Detail!$C$5:$C$154,$A28,Detail!CG$5:CG$154)*IF(AND($C$8=1,I$19&gt;$C$10),0,1)</f>
        <v>0</v>
      </c>
      <c r="J28" s="6">
        <f ca="1">SUMIF(Detail!$C$5:$C$154,$A28,Detail!CH$5:CH$154)*IF(AND($C$8=1,J$19&gt;$C$10),0,1)</f>
        <v>0</v>
      </c>
      <c r="K28" s="6">
        <f ca="1">SUMIF(Detail!$C$5:$C$154,$A28,Detail!CI$5:CI$154)*IF(AND($C$8=1,K$19&gt;$C$10),0,1)</f>
        <v>0</v>
      </c>
      <c r="L28" s="6">
        <f ca="1">SUMIF(Detail!$C$5:$C$154,$A28,Detail!CJ$5:CJ$154)*IF(AND($C$8=1,L$19&gt;$C$10),0,1)</f>
        <v>4977997.1134044724</v>
      </c>
      <c r="M28" s="6">
        <f ca="1">SUMIF(Detail!$C$5:$C$154,$A28,Detail!CK$5:CK$154)*IF(AND($C$8=1,M$19&gt;$C$10),0,1)</f>
        <v>5027777.0845385175</v>
      </c>
      <c r="N28" s="6">
        <f ca="1">SUMIF(Detail!$C$5:$C$154,$A28,Detail!CL$5:CL$154)*IF(AND($C$8=1,N$19&gt;$C$10),0,1)</f>
        <v>5078054.8553839009</v>
      </c>
      <c r="O28" s="6">
        <f ca="1">SUMIF(Detail!$C$5:$C$154,$A28,Detail!CM$5:CM$154)*IF(AND($C$8=1,O$19&gt;$C$10),0,1)</f>
        <v>5128835.4039377403</v>
      </c>
      <c r="P28" s="6">
        <f ca="1">SUMIF(Detail!$C$5:$C$154,$A28,Detail!CN$5:CN$154)*IF(AND($C$8=1,P$19&gt;$C$10),0,1)</f>
        <v>5180123.7579771178</v>
      </c>
      <c r="Q28" s="6">
        <f ca="1">SUMIF(Detail!$C$5:$C$154,$A28,Detail!CO$5:CO$154)*IF(AND($C$8=1,Q$19&gt;$C$10),0,1)</f>
        <v>5231924.99555689</v>
      </c>
      <c r="R28" s="6">
        <f ca="1">SUMIF(Detail!$C$5:$C$154,$A28,Detail!CP$5:CP$154)*IF(AND($C$8=1,R$19&gt;$C$10),0,1)</f>
        <v>5284244.2455124576</v>
      </c>
      <c r="S28" s="6">
        <f ca="1">SUMIF(Detail!$C$5:$C$154,$A28,Detail!CQ$5:CQ$154)*IF(AND($C$8=1,S$19&gt;$C$10),0,1)</f>
        <v>5337086.6879675835</v>
      </c>
      <c r="T28" s="6">
        <f ca="1">SUMIF(Detail!$C$5:$C$154,$A28,Detail!CR$5:CR$154)*IF(AND($C$8=1,T$19&gt;$C$10),0,1)</f>
        <v>5390457.55484726</v>
      </c>
      <c r="U28" s="6">
        <f ca="1">SUMIF(Detail!$C$5:$C$154,$A28,Detail!CS$5:CS$154)*IF(AND($C$8=1,U$19&gt;$C$10),0,1)</f>
        <v>5444362.1303957328</v>
      </c>
      <c r="V28" s="6">
        <f ca="1">SUMIF(Detail!$C$5:$C$154,$A28,Detail!CT$5:CT$154)*IF(AND($C$8=1,V$19&gt;$C$10),0,1)</f>
        <v>5498805.7516996888</v>
      </c>
      <c r="W28" s="6">
        <f ca="1">SUMIF(Detail!$C$5:$C$154,$A28,Detail!CU$5:CU$154)*IF(AND($C$8=1,W$19&gt;$C$10),0,1)</f>
        <v>5553793.8092166856</v>
      </c>
      <c r="X28" s="6">
        <f ca="1">SUMIF(Detail!$C$5:$C$154,$A28,Detail!CV$5:CV$154)*IF(AND($C$8=1,X$19&gt;$C$10),0,1)</f>
        <v>5609331.7473088522</v>
      </c>
      <c r="Y28" s="6">
        <f ca="1">SUMIF(Detail!$C$5:$C$154,$A28,Detail!CW$5:CW$154)*IF(AND($C$8=1,Y$19&gt;$C$10),0,1)</f>
        <v>5665425.0647819424</v>
      </c>
      <c r="Z28" s="6">
        <f ca="1">SUMIF(Detail!$C$5:$C$154,$A28,Detail!CX$5:CX$154)*IF(AND($C$8=1,Z$19&gt;$C$10),0,1)</f>
        <v>5722079.3154297601</v>
      </c>
      <c r="AA28" s="6">
        <f ca="1">SUMIF(Detail!$C$5:$C$154,$A28,Detail!CY$5:CY$154)*IF(AND($C$8=1,AA$19&gt;$C$10),0,1)</f>
        <v>5779300.1085840594</v>
      </c>
      <c r="AB28" s="6">
        <f ca="1">SUMIF(Detail!$C$5:$C$154,$A28,Detail!CZ$5:CZ$154)*IF(AND($C$8=1,AB$19&gt;$C$10),0,1)</f>
        <v>5837093.1096699005</v>
      </c>
      <c r="AC28" s="6">
        <f ca="1">SUMIF(Detail!$C$5:$C$154,$A28,Detail!DA$5:DA$154)*IF(AND($C$8=1,AC$19&gt;$C$10),0,1)</f>
        <v>5895464.0407665996</v>
      </c>
      <c r="AD28" s="6">
        <f ca="1">SUMIF(Detail!$C$5:$C$154,$A28,Detail!DB$5:DB$154)*IF(AND($C$8=1,AD$19&gt;$C$10),0,1)</f>
        <v>5954418.6811742634</v>
      </c>
      <c r="AE28" s="6">
        <f ca="1">SUMIF(Detail!$C$5:$C$154,$A28,Detail!DC$5:DC$154)*IF(AND($C$8=1,AE$19&gt;$C$10),0,1)</f>
        <v>6013962.8679860067</v>
      </c>
      <c r="AF28" s="6">
        <f ca="1">SUMIF(Detail!$C$5:$C$154,$A28,Detail!DD$5:DD$154)*IF(AND($C$8=1,AF$19&gt;$C$10),0,1)</f>
        <v>6074102.496665867</v>
      </c>
      <c r="AG28" s="6">
        <f ca="1">SUMIF(Detail!$C$5:$C$154,$A28,Detail!DE$5:DE$154)*IF(AND($C$8=1,AG$19&gt;$C$10),0,1)</f>
        <v>6134843.521632527</v>
      </c>
      <c r="AH28" s="6">
        <f ca="1">SUMIF(Detail!$C$5:$C$154,$A28,Detail!DF$5:DF$154)*IF(AND($C$8=1,AH$19&gt;$C$10),0,1)</f>
        <v>6196191.9568488505</v>
      </c>
      <c r="AI28" s="6">
        <f ca="1">SUMIF(Detail!$C$5:$C$154,$A28,Detail!DG$5:DG$154)*IF(AND($C$8=1,AI$19&gt;$C$10),0,1)</f>
        <v>6258153.8764173407</v>
      </c>
      <c r="AJ28" s="6">
        <f ca="1">SUMIF(Detail!$C$5:$C$154,$A28,Detail!DH$5:DH$154)*IF(AND($C$8=1,AJ$19&gt;$C$10),0,1)</f>
        <v>6320735.4151815139</v>
      </c>
      <c r="AK28" s="6">
        <f ca="1">SUMIF(Detail!$C$5:$C$154,$A28,Detail!DI$5:DI$154)*IF(AND($C$8=1,AK$19&gt;$C$10),0,1)</f>
        <v>6383942.7693333291</v>
      </c>
      <c r="AL28" s="6">
        <f ca="1">SUMIF(Detail!$C$5:$C$154,$A28,Detail!DJ$5:DJ$154)*IF(AND($C$8=1,AL$19&gt;$C$10),0,1)</f>
        <v>6447782.1970266616</v>
      </c>
      <c r="AM28" s="6">
        <f ca="1">SUMIF(Detail!$C$5:$C$154,$A28,Detail!DK$5:DK$154)*IF(AND($C$8=1,AM$19&gt;$C$10),0,1)</f>
        <v>6512260.0189969288</v>
      </c>
      <c r="AN28" s="6">
        <f ca="1">SUMIF(Detail!$C$5:$C$154,$A28,Detail!DL$5:DL$154)*IF(AND($C$8=1,AN$19&gt;$C$10),0,1)</f>
        <v>6577382.6191868978</v>
      </c>
      <c r="AO28" s="6">
        <f ca="1">SUMIF(Detail!$C$5:$C$154,$A28,Detail!DM$5:DM$154)*IF(AND($C$8=1,AO$19&gt;$C$10),0,1)</f>
        <v>6643156.4453787673</v>
      </c>
      <c r="AP28" s="6">
        <f ca="1">SUMIF(Detail!$C$5:$C$154,$A28,Detail!DN$5:DN$154)*IF(AND($C$8=1,AP$19&gt;$C$10),0,1)</f>
        <v>0</v>
      </c>
      <c r="AQ28" s="6">
        <f ca="1">SUMIF(Detail!$C$5:$C$154,$A28,Detail!DO$5:DO$154)*IF(AND($C$8=1,AQ$19&gt;$C$10),0,1)</f>
        <v>0</v>
      </c>
      <c r="AR28" s="6">
        <f ca="1">SUMIF(Detail!$C$5:$C$154,$A28,Detail!DP$5:DP$154)*IF(AND($C$8=1,AR$19&gt;$C$10),0,1)</f>
        <v>0</v>
      </c>
      <c r="AS28" s="6">
        <f ca="1">SUMIF(Detail!$C$5:$C$154,$A28,Detail!DQ$5:DQ$154)*IF(AND($C$8=1,AS$19&gt;$C$10),0,1)</f>
        <v>0</v>
      </c>
      <c r="AT28" s="6">
        <f ca="1">SUMIF(Detail!$C$5:$C$154,$A28,Detail!DR$5:DR$154)*IF(AND($C$8=1,AT$19&gt;$C$10),0,1)</f>
        <v>0</v>
      </c>
      <c r="AU28" s="6">
        <f ca="1">SUMIF(Detail!$C$5:$C$154,$A28,Detail!DS$5:DS$154)*IF(AND($C$8=1,AU$19&gt;$C$10),0,1)</f>
        <v>0</v>
      </c>
      <c r="AV28" s="6">
        <f ca="1">SUMIF(Detail!$C$5:$C$154,$A28,Detail!DT$5:DT$154)*IF(AND($C$8=1,AV$19&gt;$C$10),0,1)</f>
        <v>0</v>
      </c>
      <c r="AW28" s="6">
        <f ca="1">SUMIF(Detail!$C$5:$C$154,$A28,Detail!DU$5:DU$154)*IF(AND($C$8=1,AW$19&gt;$C$10),0,1)</f>
        <v>0</v>
      </c>
      <c r="AX28" s="6">
        <f ca="1">SUMIF(Detail!$C$5:$C$154,$A28,Detail!DV$5:DV$154)*IF(AND($C$8=1,AX$19&gt;$C$10),0,1)</f>
        <v>0</v>
      </c>
      <c r="AY28" s="6">
        <f ca="1">SUMIF(Detail!$C$5:$C$154,$A28,Detail!DW$5:DW$154)*IF(AND($C$8=1,AY$19&gt;$C$10),0,1)</f>
        <v>0</v>
      </c>
      <c r="AZ28" s="6">
        <f ca="1">SUMIF(Detail!$C$5:$C$154,$A28,Detail!DX$5:DX$154)*IF(AND($C$8=1,AZ$19&gt;$C$10),0,1)</f>
        <v>0</v>
      </c>
    </row>
    <row r="29" spans="1:52" x14ac:dyDescent="0.35">
      <c r="A29">
        <v>10</v>
      </c>
      <c r="B29" t="str">
        <f ca="1">OFFSET(Resources!$CG$24,0,$A29-1)</f>
        <v>Annual Fuel Burn</v>
      </c>
      <c r="C29" s="6">
        <f ca="1">SUMIF(Detail!$C$5:$C$154,$A29,Detail!CA$5:CA$154)*IF(AND($C$8=1,C$19&gt;$C$10),0,1)</f>
        <v>0</v>
      </c>
      <c r="D29" s="6">
        <f ca="1">SUMIF(Detail!$C$5:$C$154,$A29,Detail!CB$5:CB$154)*IF(AND($C$8=1,D$19&gt;$C$10),0,1)</f>
        <v>0</v>
      </c>
      <c r="E29" s="6">
        <f ca="1">SUMIF(Detail!$C$5:$C$154,$A29,Detail!CC$5:CC$154)*IF(AND($C$8=1,E$19&gt;$C$10),0,1)</f>
        <v>0</v>
      </c>
      <c r="F29" s="6">
        <f ca="1">SUMIF(Detail!$C$5:$C$154,$A29,Detail!CD$5:CD$154)*IF(AND($C$8=1,F$19&gt;$C$10),0,1)</f>
        <v>0</v>
      </c>
      <c r="G29" s="6">
        <f ca="1">SUMIF(Detail!$C$5:$C$154,$A29,Detail!CE$5:CE$154)*IF(AND($C$8=1,G$19&gt;$C$10),0,1)</f>
        <v>0</v>
      </c>
      <c r="H29" s="6">
        <f ca="1">SUMIF(Detail!$C$5:$C$154,$A29,Detail!CF$5:CF$154)*IF(AND($C$8=1,H$19&gt;$C$10),0,1)</f>
        <v>0</v>
      </c>
      <c r="I29" s="6">
        <f ca="1">SUMIF(Detail!$C$5:$C$154,$A29,Detail!CG$5:CG$154)*IF(AND($C$8=1,I$19&gt;$C$10),0,1)</f>
        <v>0</v>
      </c>
      <c r="J29" s="6">
        <f ca="1">SUMIF(Detail!$C$5:$C$154,$A29,Detail!CH$5:CH$154)*IF(AND($C$8=1,J$19&gt;$C$10),0,1)</f>
        <v>0</v>
      </c>
      <c r="K29" s="6">
        <f ca="1">SUMIF(Detail!$C$5:$C$154,$A29,Detail!CI$5:CI$154)*IF(AND($C$8=1,K$19&gt;$C$10),0,1)</f>
        <v>0</v>
      </c>
      <c r="L29" s="6">
        <f ca="1">SUMIF(Detail!$C$5:$C$154,$A29,Detail!CJ$5:CJ$154)*IF(AND($C$8=1,L$19&gt;$C$10),0,1)</f>
        <v>0</v>
      </c>
      <c r="M29" s="6">
        <f ca="1">SUMIF(Detail!$C$5:$C$154,$A29,Detail!CK$5:CK$154)*IF(AND($C$8=1,M$19&gt;$C$10),0,1)</f>
        <v>0</v>
      </c>
      <c r="N29" s="6">
        <f ca="1">SUMIF(Detail!$C$5:$C$154,$A29,Detail!CL$5:CL$154)*IF(AND($C$8=1,N$19&gt;$C$10),0,1)</f>
        <v>0</v>
      </c>
      <c r="O29" s="6">
        <f ca="1">SUMIF(Detail!$C$5:$C$154,$A29,Detail!CM$5:CM$154)*IF(AND($C$8=1,O$19&gt;$C$10),0,1)</f>
        <v>0</v>
      </c>
      <c r="P29" s="6">
        <f ca="1">SUMIF(Detail!$C$5:$C$154,$A29,Detail!CN$5:CN$154)*IF(AND($C$8=1,P$19&gt;$C$10),0,1)</f>
        <v>0</v>
      </c>
      <c r="Q29" s="6">
        <f ca="1">SUMIF(Detail!$C$5:$C$154,$A29,Detail!CO$5:CO$154)*IF(AND($C$8=1,Q$19&gt;$C$10),0,1)</f>
        <v>0</v>
      </c>
      <c r="R29" s="6">
        <f ca="1">SUMIF(Detail!$C$5:$C$154,$A29,Detail!CP$5:CP$154)*IF(AND($C$8=1,R$19&gt;$C$10),0,1)</f>
        <v>0</v>
      </c>
      <c r="S29" s="6">
        <f ca="1">SUMIF(Detail!$C$5:$C$154,$A29,Detail!CQ$5:CQ$154)*IF(AND($C$8=1,S$19&gt;$C$10),0,1)</f>
        <v>0</v>
      </c>
      <c r="T29" s="6">
        <f ca="1">SUMIF(Detail!$C$5:$C$154,$A29,Detail!CR$5:CR$154)*IF(AND($C$8=1,T$19&gt;$C$10),0,1)</f>
        <v>0</v>
      </c>
      <c r="U29" s="6">
        <f ca="1">SUMIF(Detail!$C$5:$C$154,$A29,Detail!CS$5:CS$154)*IF(AND($C$8=1,U$19&gt;$C$10),0,1)</f>
        <v>0</v>
      </c>
      <c r="V29" s="6">
        <f ca="1">SUMIF(Detail!$C$5:$C$154,$A29,Detail!CT$5:CT$154)*IF(AND($C$8=1,V$19&gt;$C$10),0,1)</f>
        <v>0</v>
      </c>
      <c r="W29" s="6">
        <f ca="1">SUMIF(Detail!$C$5:$C$154,$A29,Detail!CU$5:CU$154)*IF(AND($C$8=1,W$19&gt;$C$10),0,1)</f>
        <v>0</v>
      </c>
      <c r="X29" s="6">
        <f ca="1">SUMIF(Detail!$C$5:$C$154,$A29,Detail!CV$5:CV$154)*IF(AND($C$8=1,X$19&gt;$C$10),0,1)</f>
        <v>0</v>
      </c>
      <c r="Y29" s="6">
        <f ca="1">SUMIF(Detail!$C$5:$C$154,$A29,Detail!CW$5:CW$154)*IF(AND($C$8=1,Y$19&gt;$C$10),0,1)</f>
        <v>0</v>
      </c>
      <c r="Z29" s="6">
        <f ca="1">SUMIF(Detail!$C$5:$C$154,$A29,Detail!CX$5:CX$154)*IF(AND($C$8=1,Z$19&gt;$C$10),0,1)</f>
        <v>0</v>
      </c>
      <c r="AA29" s="6">
        <f ca="1">SUMIF(Detail!$C$5:$C$154,$A29,Detail!CY$5:CY$154)*IF(AND($C$8=1,AA$19&gt;$C$10),0,1)</f>
        <v>0</v>
      </c>
      <c r="AB29" s="6">
        <f ca="1">SUMIF(Detail!$C$5:$C$154,$A29,Detail!CZ$5:CZ$154)*IF(AND($C$8=1,AB$19&gt;$C$10),0,1)</f>
        <v>0</v>
      </c>
      <c r="AC29" s="6">
        <f ca="1">SUMIF(Detail!$C$5:$C$154,$A29,Detail!DA$5:DA$154)*IF(AND($C$8=1,AC$19&gt;$C$10),0,1)</f>
        <v>0</v>
      </c>
      <c r="AD29" s="6">
        <f ca="1">SUMIF(Detail!$C$5:$C$154,$A29,Detail!DB$5:DB$154)*IF(AND($C$8=1,AD$19&gt;$C$10),0,1)</f>
        <v>0</v>
      </c>
      <c r="AE29" s="6">
        <f ca="1">SUMIF(Detail!$C$5:$C$154,$A29,Detail!DC$5:DC$154)*IF(AND($C$8=1,AE$19&gt;$C$10),0,1)</f>
        <v>0</v>
      </c>
      <c r="AF29" s="6">
        <f ca="1">SUMIF(Detail!$C$5:$C$154,$A29,Detail!DD$5:DD$154)*IF(AND($C$8=1,AF$19&gt;$C$10),0,1)</f>
        <v>0</v>
      </c>
      <c r="AG29" s="6">
        <f ca="1">SUMIF(Detail!$C$5:$C$154,$A29,Detail!DE$5:DE$154)*IF(AND($C$8=1,AG$19&gt;$C$10),0,1)</f>
        <v>0</v>
      </c>
      <c r="AH29" s="6">
        <f ca="1">SUMIF(Detail!$C$5:$C$154,$A29,Detail!DF$5:DF$154)*IF(AND($C$8=1,AH$19&gt;$C$10),0,1)</f>
        <v>0</v>
      </c>
      <c r="AI29" s="6">
        <f ca="1">SUMIF(Detail!$C$5:$C$154,$A29,Detail!DG$5:DG$154)*IF(AND($C$8=1,AI$19&gt;$C$10),0,1)</f>
        <v>0</v>
      </c>
      <c r="AJ29" s="6">
        <f ca="1">SUMIF(Detail!$C$5:$C$154,$A29,Detail!DH$5:DH$154)*IF(AND($C$8=1,AJ$19&gt;$C$10),0,1)</f>
        <v>0</v>
      </c>
      <c r="AK29" s="6">
        <f ca="1">SUMIF(Detail!$C$5:$C$154,$A29,Detail!DI$5:DI$154)*IF(AND($C$8=1,AK$19&gt;$C$10),0,1)</f>
        <v>0</v>
      </c>
      <c r="AL29" s="6">
        <f ca="1">SUMIF(Detail!$C$5:$C$154,$A29,Detail!DJ$5:DJ$154)*IF(AND($C$8=1,AL$19&gt;$C$10),0,1)</f>
        <v>0</v>
      </c>
      <c r="AM29" s="6">
        <f ca="1">SUMIF(Detail!$C$5:$C$154,$A29,Detail!DK$5:DK$154)*IF(AND($C$8=1,AM$19&gt;$C$10),0,1)</f>
        <v>0</v>
      </c>
      <c r="AN29" s="6">
        <f ca="1">SUMIF(Detail!$C$5:$C$154,$A29,Detail!DL$5:DL$154)*IF(AND($C$8=1,AN$19&gt;$C$10),0,1)</f>
        <v>0</v>
      </c>
      <c r="AO29" s="6">
        <f ca="1">SUMIF(Detail!$C$5:$C$154,$A29,Detail!DM$5:DM$154)*IF(AND($C$8=1,AO$19&gt;$C$10),0,1)</f>
        <v>0</v>
      </c>
      <c r="AP29" s="6">
        <f ca="1">SUMIF(Detail!$C$5:$C$154,$A29,Detail!DN$5:DN$154)*IF(AND($C$8=1,AP$19&gt;$C$10),0,1)</f>
        <v>0</v>
      </c>
      <c r="AQ29" s="6">
        <f ca="1">SUMIF(Detail!$C$5:$C$154,$A29,Detail!DO$5:DO$154)*IF(AND($C$8=1,AQ$19&gt;$C$10),0,1)</f>
        <v>0</v>
      </c>
      <c r="AR29" s="6">
        <f ca="1">SUMIF(Detail!$C$5:$C$154,$A29,Detail!DP$5:DP$154)*IF(AND($C$8=1,AR$19&gt;$C$10),0,1)</f>
        <v>0</v>
      </c>
      <c r="AS29" s="6">
        <f ca="1">SUMIF(Detail!$C$5:$C$154,$A29,Detail!DQ$5:DQ$154)*IF(AND($C$8=1,AS$19&gt;$C$10),0,1)</f>
        <v>0</v>
      </c>
      <c r="AT29" s="6">
        <f ca="1">SUMIF(Detail!$C$5:$C$154,$A29,Detail!DR$5:DR$154)*IF(AND($C$8=1,AT$19&gt;$C$10),0,1)</f>
        <v>0</v>
      </c>
      <c r="AU29" s="6">
        <f ca="1">SUMIF(Detail!$C$5:$C$154,$A29,Detail!DS$5:DS$154)*IF(AND($C$8=1,AU$19&gt;$C$10),0,1)</f>
        <v>0</v>
      </c>
      <c r="AV29" s="6">
        <f ca="1">SUMIF(Detail!$C$5:$C$154,$A29,Detail!DT$5:DT$154)*IF(AND($C$8=1,AV$19&gt;$C$10),0,1)</f>
        <v>0</v>
      </c>
      <c r="AW29" s="6">
        <f ca="1">SUMIF(Detail!$C$5:$C$154,$A29,Detail!DU$5:DU$154)*IF(AND($C$8=1,AW$19&gt;$C$10),0,1)</f>
        <v>0</v>
      </c>
      <c r="AX29" s="6">
        <f ca="1">SUMIF(Detail!$C$5:$C$154,$A29,Detail!DV$5:DV$154)*IF(AND($C$8=1,AX$19&gt;$C$10),0,1)</f>
        <v>0</v>
      </c>
      <c r="AY29" s="6">
        <f ca="1">SUMIF(Detail!$C$5:$C$154,$A29,Detail!DW$5:DW$154)*IF(AND($C$8=1,AY$19&gt;$C$10),0,1)</f>
        <v>0</v>
      </c>
      <c r="AZ29" s="6">
        <f ca="1">SUMIF(Detail!$C$5:$C$154,$A29,Detail!DX$5:DX$154)*IF(AND($C$8=1,AZ$19&gt;$C$10),0,1)</f>
        <v>0</v>
      </c>
    </row>
    <row r="30" spans="1:52" x14ac:dyDescent="0.35">
      <c r="A30">
        <v>11</v>
      </c>
      <c r="B30" t="str">
        <f ca="1">OFFSET(Resources!$CG$24,0,$A30-1)</f>
        <v>Energy Price</v>
      </c>
      <c r="C30" s="6">
        <f ca="1">SUMIF(Detail!$C$5:$C$154,$A30,Detail!CA$5:CA$154)*IF(AND($C$8=1,C$19&gt;$C$10),0,1)</f>
        <v>0</v>
      </c>
      <c r="D30" s="6">
        <f ca="1">SUMIF(Detail!$C$5:$C$154,$A30,Detail!CB$5:CB$154)*IF(AND($C$8=1,D$19&gt;$C$10),0,1)</f>
        <v>0</v>
      </c>
      <c r="E30" s="6">
        <f ca="1">SUMIF(Detail!$C$5:$C$154,$A30,Detail!CC$5:CC$154)*IF(AND($C$8=1,E$19&gt;$C$10),0,1)</f>
        <v>0</v>
      </c>
      <c r="F30" s="6">
        <f ca="1">SUMIF(Detail!$C$5:$C$154,$A30,Detail!CD$5:CD$154)*IF(AND($C$8=1,F$19&gt;$C$10),0,1)</f>
        <v>0</v>
      </c>
      <c r="G30" s="6">
        <f ca="1">SUMIF(Detail!$C$5:$C$154,$A30,Detail!CE$5:CE$154)*IF(AND($C$8=1,G$19&gt;$C$10),0,1)</f>
        <v>0</v>
      </c>
      <c r="H30" s="6">
        <f ca="1">SUMIF(Detail!$C$5:$C$154,$A30,Detail!CF$5:CF$154)*IF(AND($C$8=1,H$19&gt;$C$10),0,1)</f>
        <v>0</v>
      </c>
      <c r="I30" s="6">
        <f ca="1">SUMIF(Detail!$C$5:$C$154,$A30,Detail!CG$5:CG$154)*IF(AND($C$8=1,I$19&gt;$C$10),0,1)</f>
        <v>0</v>
      </c>
      <c r="J30" s="6">
        <f ca="1">SUMIF(Detail!$C$5:$C$154,$A30,Detail!CH$5:CH$154)*IF(AND($C$8=1,J$19&gt;$C$10),0,1)</f>
        <v>0</v>
      </c>
      <c r="K30" s="6">
        <f ca="1">SUMIF(Detail!$C$5:$C$154,$A30,Detail!CI$5:CI$154)*IF(AND($C$8=1,K$19&gt;$C$10),0,1)</f>
        <v>0</v>
      </c>
      <c r="L30" s="6">
        <f ca="1">SUMIF(Detail!$C$5:$C$154,$A30,Detail!CJ$5:CJ$154)*IF(AND($C$8=1,L$19&gt;$C$10),0,1)</f>
        <v>0</v>
      </c>
      <c r="M30" s="6">
        <f ca="1">SUMIF(Detail!$C$5:$C$154,$A30,Detail!CK$5:CK$154)*IF(AND($C$8=1,M$19&gt;$C$10),0,1)</f>
        <v>0</v>
      </c>
      <c r="N30" s="6">
        <f ca="1">SUMIF(Detail!$C$5:$C$154,$A30,Detail!CL$5:CL$154)*IF(AND($C$8=1,N$19&gt;$C$10),0,1)</f>
        <v>0</v>
      </c>
      <c r="O30" s="6">
        <f ca="1">SUMIF(Detail!$C$5:$C$154,$A30,Detail!CM$5:CM$154)*IF(AND($C$8=1,O$19&gt;$C$10),0,1)</f>
        <v>0</v>
      </c>
      <c r="P30" s="6">
        <f ca="1">SUMIF(Detail!$C$5:$C$154,$A30,Detail!CN$5:CN$154)*IF(AND($C$8=1,P$19&gt;$C$10),0,1)</f>
        <v>0</v>
      </c>
      <c r="Q30" s="6">
        <f ca="1">SUMIF(Detail!$C$5:$C$154,$A30,Detail!CO$5:CO$154)*IF(AND($C$8=1,Q$19&gt;$C$10),0,1)</f>
        <v>0</v>
      </c>
      <c r="R30" s="6">
        <f ca="1">SUMIF(Detail!$C$5:$C$154,$A30,Detail!CP$5:CP$154)*IF(AND($C$8=1,R$19&gt;$C$10),0,1)</f>
        <v>0</v>
      </c>
      <c r="S30" s="6">
        <f ca="1">SUMIF(Detail!$C$5:$C$154,$A30,Detail!CQ$5:CQ$154)*IF(AND($C$8=1,S$19&gt;$C$10),0,1)</f>
        <v>0</v>
      </c>
      <c r="T30" s="6">
        <f ca="1">SUMIF(Detail!$C$5:$C$154,$A30,Detail!CR$5:CR$154)*IF(AND($C$8=1,T$19&gt;$C$10),0,1)</f>
        <v>0</v>
      </c>
      <c r="U30" s="6">
        <f ca="1">SUMIF(Detail!$C$5:$C$154,$A30,Detail!CS$5:CS$154)*IF(AND($C$8=1,U$19&gt;$C$10),0,1)</f>
        <v>0</v>
      </c>
      <c r="V30" s="6">
        <f ca="1">SUMIF(Detail!$C$5:$C$154,$A30,Detail!CT$5:CT$154)*IF(AND($C$8=1,V$19&gt;$C$10),0,1)</f>
        <v>0</v>
      </c>
      <c r="W30" s="6">
        <f ca="1">SUMIF(Detail!$C$5:$C$154,$A30,Detail!CU$5:CU$154)*IF(AND($C$8=1,W$19&gt;$C$10),0,1)</f>
        <v>0</v>
      </c>
      <c r="X30" s="6">
        <f ca="1">SUMIF(Detail!$C$5:$C$154,$A30,Detail!CV$5:CV$154)*IF(AND($C$8=1,X$19&gt;$C$10),0,1)</f>
        <v>0</v>
      </c>
      <c r="Y30" s="6">
        <f ca="1">SUMIF(Detail!$C$5:$C$154,$A30,Detail!CW$5:CW$154)*IF(AND($C$8=1,Y$19&gt;$C$10),0,1)</f>
        <v>0</v>
      </c>
      <c r="Z30" s="6">
        <f ca="1">SUMIF(Detail!$C$5:$C$154,$A30,Detail!CX$5:CX$154)*IF(AND($C$8=1,Z$19&gt;$C$10),0,1)</f>
        <v>0</v>
      </c>
      <c r="AA30" s="6">
        <f ca="1">SUMIF(Detail!$C$5:$C$154,$A30,Detail!CY$5:CY$154)*IF(AND($C$8=1,AA$19&gt;$C$10),0,1)</f>
        <v>0</v>
      </c>
      <c r="AB30" s="6">
        <f ca="1">SUMIF(Detail!$C$5:$C$154,$A30,Detail!CZ$5:CZ$154)*IF(AND($C$8=1,AB$19&gt;$C$10),0,1)</f>
        <v>0</v>
      </c>
      <c r="AC30" s="6">
        <f ca="1">SUMIF(Detail!$C$5:$C$154,$A30,Detail!DA$5:DA$154)*IF(AND($C$8=1,AC$19&gt;$C$10),0,1)</f>
        <v>0</v>
      </c>
      <c r="AD30" s="6">
        <f ca="1">SUMIF(Detail!$C$5:$C$154,$A30,Detail!DB$5:DB$154)*IF(AND($C$8=1,AD$19&gt;$C$10),0,1)</f>
        <v>0</v>
      </c>
      <c r="AE30" s="6">
        <f ca="1">SUMIF(Detail!$C$5:$C$154,$A30,Detail!DC$5:DC$154)*IF(AND($C$8=1,AE$19&gt;$C$10),0,1)</f>
        <v>0</v>
      </c>
      <c r="AF30" s="6">
        <f ca="1">SUMIF(Detail!$C$5:$C$154,$A30,Detail!DD$5:DD$154)*IF(AND($C$8=1,AF$19&gt;$C$10),0,1)</f>
        <v>0</v>
      </c>
      <c r="AG30" s="6">
        <f ca="1">SUMIF(Detail!$C$5:$C$154,$A30,Detail!DE$5:DE$154)*IF(AND($C$8=1,AG$19&gt;$C$10),0,1)</f>
        <v>0</v>
      </c>
      <c r="AH30" s="6">
        <f ca="1">SUMIF(Detail!$C$5:$C$154,$A30,Detail!DF$5:DF$154)*IF(AND($C$8=1,AH$19&gt;$C$10),0,1)</f>
        <v>0</v>
      </c>
      <c r="AI30" s="6">
        <f ca="1">SUMIF(Detail!$C$5:$C$154,$A30,Detail!DG$5:DG$154)*IF(AND($C$8=1,AI$19&gt;$C$10),0,1)</f>
        <v>0</v>
      </c>
      <c r="AJ30" s="6">
        <f ca="1">SUMIF(Detail!$C$5:$C$154,$A30,Detail!DH$5:DH$154)*IF(AND($C$8=1,AJ$19&gt;$C$10),0,1)</f>
        <v>0</v>
      </c>
      <c r="AK30" s="6">
        <f ca="1">SUMIF(Detail!$C$5:$C$154,$A30,Detail!DI$5:DI$154)*IF(AND($C$8=1,AK$19&gt;$C$10),0,1)</f>
        <v>0</v>
      </c>
      <c r="AL30" s="6">
        <f ca="1">SUMIF(Detail!$C$5:$C$154,$A30,Detail!DJ$5:DJ$154)*IF(AND($C$8=1,AL$19&gt;$C$10),0,1)</f>
        <v>0</v>
      </c>
      <c r="AM30" s="6">
        <f ca="1">SUMIF(Detail!$C$5:$C$154,$A30,Detail!DK$5:DK$154)*IF(AND($C$8=1,AM$19&gt;$C$10),0,1)</f>
        <v>0</v>
      </c>
      <c r="AN30" s="6">
        <f ca="1">SUMIF(Detail!$C$5:$C$154,$A30,Detail!DL$5:DL$154)*IF(AND($C$8=1,AN$19&gt;$C$10),0,1)</f>
        <v>0</v>
      </c>
      <c r="AO30" s="6">
        <f ca="1">SUMIF(Detail!$C$5:$C$154,$A30,Detail!DM$5:DM$154)*IF(AND($C$8=1,AO$19&gt;$C$10),0,1)</f>
        <v>0</v>
      </c>
      <c r="AP30" s="6">
        <f ca="1">SUMIF(Detail!$C$5:$C$154,$A30,Detail!DN$5:DN$154)*IF(AND($C$8=1,AP$19&gt;$C$10),0,1)</f>
        <v>0</v>
      </c>
      <c r="AQ30" s="6">
        <f ca="1">SUMIF(Detail!$C$5:$C$154,$A30,Detail!DO$5:DO$154)*IF(AND($C$8=1,AQ$19&gt;$C$10),0,1)</f>
        <v>0</v>
      </c>
      <c r="AR30" s="6">
        <f ca="1">SUMIF(Detail!$C$5:$C$154,$A30,Detail!DP$5:DP$154)*IF(AND($C$8=1,AR$19&gt;$C$10),0,1)</f>
        <v>0</v>
      </c>
      <c r="AS30" s="6">
        <f ca="1">SUMIF(Detail!$C$5:$C$154,$A30,Detail!DQ$5:DQ$154)*IF(AND($C$8=1,AS$19&gt;$C$10),0,1)</f>
        <v>0</v>
      </c>
      <c r="AT30" s="6">
        <f ca="1">SUMIF(Detail!$C$5:$C$154,$A30,Detail!DR$5:DR$154)*IF(AND($C$8=1,AT$19&gt;$C$10),0,1)</f>
        <v>0</v>
      </c>
      <c r="AU30" s="6">
        <f ca="1">SUMIF(Detail!$C$5:$C$154,$A30,Detail!DS$5:DS$154)*IF(AND($C$8=1,AU$19&gt;$C$10),0,1)</f>
        <v>0</v>
      </c>
      <c r="AV30" s="6">
        <f ca="1">SUMIF(Detail!$C$5:$C$154,$A30,Detail!DT$5:DT$154)*IF(AND($C$8=1,AV$19&gt;$C$10),0,1)</f>
        <v>0</v>
      </c>
      <c r="AW30" s="6">
        <f ca="1">SUMIF(Detail!$C$5:$C$154,$A30,Detail!DU$5:DU$154)*IF(AND($C$8=1,AW$19&gt;$C$10),0,1)</f>
        <v>0</v>
      </c>
      <c r="AX30" s="6">
        <f ca="1">SUMIF(Detail!$C$5:$C$154,$A30,Detail!DV$5:DV$154)*IF(AND($C$8=1,AX$19&gt;$C$10),0,1)</f>
        <v>0</v>
      </c>
      <c r="AY30" s="6">
        <f ca="1">SUMIF(Detail!$C$5:$C$154,$A30,Detail!DW$5:DW$154)*IF(AND($C$8=1,AY$19&gt;$C$10),0,1)</f>
        <v>0</v>
      </c>
      <c r="AZ30" s="6">
        <f ca="1">SUMIF(Detail!$C$5:$C$154,$A30,Detail!DX$5:DX$154)*IF(AND($C$8=1,AZ$19&gt;$C$10),0,1)</f>
        <v>0</v>
      </c>
    </row>
    <row r="31" spans="1:52" x14ac:dyDescent="0.35">
      <c r="A31">
        <v>12</v>
      </c>
      <c r="B31" t="str">
        <f ca="1">OFFSET(Resources!$CG$24,0,$A31-1)</f>
        <v>Variable O&amp;M</v>
      </c>
      <c r="C31" s="6">
        <f ca="1">SUMIF(Detail!$C$5:$C$154,$A31,Detail!CA$5:CA$154)*IF(AND($C$8=1,C$19&gt;$C$10),0,1)</f>
        <v>0</v>
      </c>
      <c r="D31" s="6">
        <f ca="1">SUMIF(Detail!$C$5:$C$154,$A31,Detail!CB$5:CB$154)*IF(AND($C$8=1,D$19&gt;$C$10),0,1)</f>
        <v>0</v>
      </c>
      <c r="E31" s="6">
        <f ca="1">SUMIF(Detail!$C$5:$C$154,$A31,Detail!CC$5:CC$154)*IF(AND($C$8=1,E$19&gt;$C$10),0,1)</f>
        <v>0</v>
      </c>
      <c r="F31" s="6">
        <f ca="1">SUMIF(Detail!$C$5:$C$154,$A31,Detail!CD$5:CD$154)*IF(AND($C$8=1,F$19&gt;$C$10),0,1)</f>
        <v>0</v>
      </c>
      <c r="G31" s="6">
        <f ca="1">SUMIF(Detail!$C$5:$C$154,$A31,Detail!CE$5:CE$154)*IF(AND($C$8=1,G$19&gt;$C$10),0,1)</f>
        <v>0</v>
      </c>
      <c r="H31" s="6">
        <f ca="1">SUMIF(Detail!$C$5:$C$154,$A31,Detail!CF$5:CF$154)*IF(AND($C$8=1,H$19&gt;$C$10),0,1)</f>
        <v>0</v>
      </c>
      <c r="I31" s="6">
        <f ca="1">SUMIF(Detail!$C$5:$C$154,$A31,Detail!CG$5:CG$154)*IF(AND($C$8=1,I$19&gt;$C$10),0,1)</f>
        <v>0</v>
      </c>
      <c r="J31" s="6">
        <f ca="1">SUMIF(Detail!$C$5:$C$154,$A31,Detail!CH$5:CH$154)*IF(AND($C$8=1,J$19&gt;$C$10),0,1)</f>
        <v>0</v>
      </c>
      <c r="K31" s="6">
        <f ca="1">SUMIF(Detail!$C$5:$C$154,$A31,Detail!CI$5:CI$154)*IF(AND($C$8=1,K$19&gt;$C$10),0,1)</f>
        <v>0</v>
      </c>
      <c r="L31" s="6">
        <f ca="1">SUMIF(Detail!$C$5:$C$154,$A31,Detail!CJ$5:CJ$154)*IF(AND($C$8=1,L$19&gt;$C$10),0,1)</f>
        <v>0</v>
      </c>
      <c r="M31" s="6">
        <f ca="1">SUMIF(Detail!$C$5:$C$154,$A31,Detail!CK$5:CK$154)*IF(AND($C$8=1,M$19&gt;$C$10),0,1)</f>
        <v>0</v>
      </c>
      <c r="N31" s="6">
        <f ca="1">SUMIF(Detail!$C$5:$C$154,$A31,Detail!CL$5:CL$154)*IF(AND($C$8=1,N$19&gt;$C$10),0,1)</f>
        <v>0</v>
      </c>
      <c r="O31" s="6">
        <f ca="1">SUMIF(Detail!$C$5:$C$154,$A31,Detail!CM$5:CM$154)*IF(AND($C$8=1,O$19&gt;$C$10),0,1)</f>
        <v>0</v>
      </c>
      <c r="P31" s="6">
        <f ca="1">SUMIF(Detail!$C$5:$C$154,$A31,Detail!CN$5:CN$154)*IF(AND($C$8=1,P$19&gt;$C$10),0,1)</f>
        <v>0</v>
      </c>
      <c r="Q31" s="6">
        <f ca="1">SUMIF(Detail!$C$5:$C$154,$A31,Detail!CO$5:CO$154)*IF(AND($C$8=1,Q$19&gt;$C$10),0,1)</f>
        <v>0</v>
      </c>
      <c r="R31" s="6">
        <f ca="1">SUMIF(Detail!$C$5:$C$154,$A31,Detail!CP$5:CP$154)*IF(AND($C$8=1,R$19&gt;$C$10),0,1)</f>
        <v>0</v>
      </c>
      <c r="S31" s="6">
        <f ca="1">SUMIF(Detail!$C$5:$C$154,$A31,Detail!CQ$5:CQ$154)*IF(AND($C$8=1,S$19&gt;$C$10),0,1)</f>
        <v>0</v>
      </c>
      <c r="T31" s="6">
        <f ca="1">SUMIF(Detail!$C$5:$C$154,$A31,Detail!CR$5:CR$154)*IF(AND($C$8=1,T$19&gt;$C$10),0,1)</f>
        <v>0</v>
      </c>
      <c r="U31" s="6">
        <f ca="1">SUMIF(Detail!$C$5:$C$154,$A31,Detail!CS$5:CS$154)*IF(AND($C$8=1,U$19&gt;$C$10),0,1)</f>
        <v>0</v>
      </c>
      <c r="V31" s="6">
        <f ca="1">SUMIF(Detail!$C$5:$C$154,$A31,Detail!CT$5:CT$154)*IF(AND($C$8=1,V$19&gt;$C$10),0,1)</f>
        <v>0</v>
      </c>
      <c r="W31" s="6">
        <f ca="1">SUMIF(Detail!$C$5:$C$154,$A31,Detail!CU$5:CU$154)*IF(AND($C$8=1,W$19&gt;$C$10),0,1)</f>
        <v>0</v>
      </c>
      <c r="X31" s="6">
        <f ca="1">SUMIF(Detail!$C$5:$C$154,$A31,Detail!CV$5:CV$154)*IF(AND($C$8=1,X$19&gt;$C$10),0,1)</f>
        <v>0</v>
      </c>
      <c r="Y31" s="6">
        <f ca="1">SUMIF(Detail!$C$5:$C$154,$A31,Detail!CW$5:CW$154)*IF(AND($C$8=1,Y$19&gt;$C$10),0,1)</f>
        <v>0</v>
      </c>
      <c r="Z31" s="6">
        <f ca="1">SUMIF(Detail!$C$5:$C$154,$A31,Detail!CX$5:CX$154)*IF(AND($C$8=1,Z$19&gt;$C$10),0,1)</f>
        <v>0</v>
      </c>
      <c r="AA31" s="6">
        <f ca="1">SUMIF(Detail!$C$5:$C$154,$A31,Detail!CY$5:CY$154)*IF(AND($C$8=1,AA$19&gt;$C$10),0,1)</f>
        <v>0</v>
      </c>
      <c r="AB31" s="6">
        <f ca="1">SUMIF(Detail!$C$5:$C$154,$A31,Detail!CZ$5:CZ$154)*IF(AND($C$8=1,AB$19&gt;$C$10),0,1)</f>
        <v>0</v>
      </c>
      <c r="AC31" s="6">
        <f ca="1">SUMIF(Detail!$C$5:$C$154,$A31,Detail!DA$5:DA$154)*IF(AND($C$8=1,AC$19&gt;$C$10),0,1)</f>
        <v>0</v>
      </c>
      <c r="AD31" s="6">
        <f ca="1">SUMIF(Detail!$C$5:$C$154,$A31,Detail!DB$5:DB$154)*IF(AND($C$8=1,AD$19&gt;$C$10),0,1)</f>
        <v>0</v>
      </c>
      <c r="AE31" s="6">
        <f ca="1">SUMIF(Detail!$C$5:$C$154,$A31,Detail!DC$5:DC$154)*IF(AND($C$8=1,AE$19&gt;$C$10),0,1)</f>
        <v>0</v>
      </c>
      <c r="AF31" s="6">
        <f ca="1">SUMIF(Detail!$C$5:$C$154,$A31,Detail!DD$5:DD$154)*IF(AND($C$8=1,AF$19&gt;$C$10),0,1)</f>
        <v>0</v>
      </c>
      <c r="AG31" s="6">
        <f ca="1">SUMIF(Detail!$C$5:$C$154,$A31,Detail!DE$5:DE$154)*IF(AND($C$8=1,AG$19&gt;$C$10),0,1)</f>
        <v>0</v>
      </c>
      <c r="AH31" s="6">
        <f ca="1">SUMIF(Detail!$C$5:$C$154,$A31,Detail!DF$5:DF$154)*IF(AND($C$8=1,AH$19&gt;$C$10),0,1)</f>
        <v>0</v>
      </c>
      <c r="AI31" s="6">
        <f ca="1">SUMIF(Detail!$C$5:$C$154,$A31,Detail!DG$5:DG$154)*IF(AND($C$8=1,AI$19&gt;$C$10),0,1)</f>
        <v>0</v>
      </c>
      <c r="AJ31" s="6">
        <f ca="1">SUMIF(Detail!$C$5:$C$154,$A31,Detail!DH$5:DH$154)*IF(AND($C$8=1,AJ$19&gt;$C$10),0,1)</f>
        <v>0</v>
      </c>
      <c r="AK31" s="6">
        <f ca="1">SUMIF(Detail!$C$5:$C$154,$A31,Detail!DI$5:DI$154)*IF(AND($C$8=1,AK$19&gt;$C$10),0,1)</f>
        <v>0</v>
      </c>
      <c r="AL31" s="6">
        <f ca="1">SUMIF(Detail!$C$5:$C$154,$A31,Detail!DJ$5:DJ$154)*IF(AND($C$8=1,AL$19&gt;$C$10),0,1)</f>
        <v>0</v>
      </c>
      <c r="AM31" s="6">
        <f ca="1">SUMIF(Detail!$C$5:$C$154,$A31,Detail!DK$5:DK$154)*IF(AND($C$8=1,AM$19&gt;$C$10),0,1)</f>
        <v>0</v>
      </c>
      <c r="AN31" s="6">
        <f ca="1">SUMIF(Detail!$C$5:$C$154,$A31,Detail!DL$5:DL$154)*IF(AND($C$8=1,AN$19&gt;$C$10),0,1)</f>
        <v>0</v>
      </c>
      <c r="AO31" s="6">
        <f ca="1">SUMIF(Detail!$C$5:$C$154,$A31,Detail!DM$5:DM$154)*IF(AND($C$8=1,AO$19&gt;$C$10),0,1)</f>
        <v>0</v>
      </c>
      <c r="AP31" s="6">
        <f ca="1">SUMIF(Detail!$C$5:$C$154,$A31,Detail!DN$5:DN$154)*IF(AND($C$8=1,AP$19&gt;$C$10),0,1)</f>
        <v>0</v>
      </c>
      <c r="AQ31" s="6">
        <f ca="1">SUMIF(Detail!$C$5:$C$154,$A31,Detail!DO$5:DO$154)*IF(AND($C$8=1,AQ$19&gt;$C$10),0,1)</f>
        <v>0</v>
      </c>
      <c r="AR31" s="6">
        <f ca="1">SUMIF(Detail!$C$5:$C$154,$A31,Detail!DP$5:DP$154)*IF(AND($C$8=1,AR$19&gt;$C$10),0,1)</f>
        <v>0</v>
      </c>
      <c r="AS31" s="6">
        <f ca="1">SUMIF(Detail!$C$5:$C$154,$A31,Detail!DQ$5:DQ$154)*IF(AND($C$8=1,AS$19&gt;$C$10),0,1)</f>
        <v>0</v>
      </c>
      <c r="AT31" s="6">
        <f ca="1">SUMIF(Detail!$C$5:$C$154,$A31,Detail!DR$5:DR$154)*IF(AND($C$8=1,AT$19&gt;$C$10),0,1)</f>
        <v>0</v>
      </c>
      <c r="AU31" s="6">
        <f ca="1">SUMIF(Detail!$C$5:$C$154,$A31,Detail!DS$5:DS$154)*IF(AND($C$8=1,AU$19&gt;$C$10),0,1)</f>
        <v>0</v>
      </c>
      <c r="AV31" s="6">
        <f ca="1">SUMIF(Detail!$C$5:$C$154,$A31,Detail!DT$5:DT$154)*IF(AND($C$8=1,AV$19&gt;$C$10),0,1)</f>
        <v>0</v>
      </c>
      <c r="AW31" s="6">
        <f ca="1">SUMIF(Detail!$C$5:$C$154,$A31,Detail!DU$5:DU$154)*IF(AND($C$8=1,AW$19&gt;$C$10),0,1)</f>
        <v>0</v>
      </c>
      <c r="AX31" s="6">
        <f ca="1">SUMIF(Detail!$C$5:$C$154,$A31,Detail!DV$5:DV$154)*IF(AND($C$8=1,AX$19&gt;$C$10),0,1)</f>
        <v>0</v>
      </c>
      <c r="AY31" s="6">
        <f ca="1">SUMIF(Detail!$C$5:$C$154,$A31,Detail!DW$5:DW$154)*IF(AND($C$8=1,AY$19&gt;$C$10),0,1)</f>
        <v>0</v>
      </c>
      <c r="AZ31" s="6">
        <f ca="1">SUMIF(Detail!$C$5:$C$154,$A31,Detail!DX$5:DX$154)*IF(AND($C$8=1,AZ$19&gt;$C$10),0,1)</f>
        <v>0</v>
      </c>
    </row>
    <row r="32" spans="1:52" x14ac:dyDescent="0.35">
      <c r="A32">
        <v>13</v>
      </c>
      <c r="B32" t="str">
        <f ca="1">OFFSET(Resources!$CG$24,0,$A32-1)</f>
        <v>Start Cost</v>
      </c>
      <c r="C32" s="6">
        <f ca="1">SUMIF(Detail!$C$5:$C$154,$A32,Detail!CA$5:CA$154)*IF(AND($C$8=1,C$19&gt;$C$10),0,1)</f>
        <v>0</v>
      </c>
      <c r="D32" s="6">
        <f ca="1">SUMIF(Detail!$C$5:$C$154,$A32,Detail!CB$5:CB$154)*IF(AND($C$8=1,D$19&gt;$C$10),0,1)</f>
        <v>0</v>
      </c>
      <c r="E32" s="6">
        <f ca="1">SUMIF(Detail!$C$5:$C$154,$A32,Detail!CC$5:CC$154)*IF(AND($C$8=1,E$19&gt;$C$10),0,1)</f>
        <v>0</v>
      </c>
      <c r="F32" s="6">
        <f ca="1">SUMIF(Detail!$C$5:$C$154,$A32,Detail!CD$5:CD$154)*IF(AND($C$8=1,F$19&gt;$C$10),0,1)</f>
        <v>0</v>
      </c>
      <c r="G32" s="6">
        <f ca="1">SUMIF(Detail!$C$5:$C$154,$A32,Detail!CE$5:CE$154)*IF(AND($C$8=1,G$19&gt;$C$10),0,1)</f>
        <v>0</v>
      </c>
      <c r="H32" s="6">
        <f ca="1">SUMIF(Detail!$C$5:$C$154,$A32,Detail!CF$5:CF$154)*IF(AND($C$8=1,H$19&gt;$C$10),0,1)</f>
        <v>0</v>
      </c>
      <c r="I32" s="6">
        <f ca="1">SUMIF(Detail!$C$5:$C$154,$A32,Detail!CG$5:CG$154)*IF(AND($C$8=1,I$19&gt;$C$10),0,1)</f>
        <v>0</v>
      </c>
      <c r="J32" s="6">
        <f ca="1">SUMIF(Detail!$C$5:$C$154,$A32,Detail!CH$5:CH$154)*IF(AND($C$8=1,J$19&gt;$C$10),0,1)</f>
        <v>0</v>
      </c>
      <c r="K32" s="6">
        <f ca="1">SUMIF(Detail!$C$5:$C$154,$A32,Detail!CI$5:CI$154)*IF(AND($C$8=1,K$19&gt;$C$10),0,1)</f>
        <v>0</v>
      </c>
      <c r="L32" s="6">
        <f ca="1">SUMIF(Detail!$C$5:$C$154,$A32,Detail!CJ$5:CJ$154)*IF(AND($C$8=1,L$19&gt;$C$10),0,1)</f>
        <v>0</v>
      </c>
      <c r="M32" s="6">
        <f ca="1">SUMIF(Detail!$C$5:$C$154,$A32,Detail!CK$5:CK$154)*IF(AND($C$8=1,M$19&gt;$C$10),0,1)</f>
        <v>0</v>
      </c>
      <c r="N32" s="6">
        <f ca="1">SUMIF(Detail!$C$5:$C$154,$A32,Detail!CL$5:CL$154)*IF(AND($C$8=1,N$19&gt;$C$10),0,1)</f>
        <v>0</v>
      </c>
      <c r="O32" s="6">
        <f ca="1">SUMIF(Detail!$C$5:$C$154,$A32,Detail!CM$5:CM$154)*IF(AND($C$8=1,O$19&gt;$C$10),0,1)</f>
        <v>0</v>
      </c>
      <c r="P32" s="6">
        <f ca="1">SUMIF(Detail!$C$5:$C$154,$A32,Detail!CN$5:CN$154)*IF(AND($C$8=1,P$19&gt;$C$10),0,1)</f>
        <v>0</v>
      </c>
      <c r="Q32" s="6">
        <f ca="1">SUMIF(Detail!$C$5:$C$154,$A32,Detail!CO$5:CO$154)*IF(AND($C$8=1,Q$19&gt;$C$10),0,1)</f>
        <v>0</v>
      </c>
      <c r="R32" s="6">
        <f ca="1">SUMIF(Detail!$C$5:$C$154,$A32,Detail!CP$5:CP$154)*IF(AND($C$8=1,R$19&gt;$C$10),0,1)</f>
        <v>0</v>
      </c>
      <c r="S32" s="6">
        <f ca="1">SUMIF(Detail!$C$5:$C$154,$A32,Detail!CQ$5:CQ$154)*IF(AND($C$8=1,S$19&gt;$C$10),0,1)</f>
        <v>0</v>
      </c>
      <c r="T32" s="6">
        <f ca="1">SUMIF(Detail!$C$5:$C$154,$A32,Detail!CR$5:CR$154)*IF(AND($C$8=1,T$19&gt;$C$10),0,1)</f>
        <v>0</v>
      </c>
      <c r="U32" s="6">
        <f ca="1">SUMIF(Detail!$C$5:$C$154,$A32,Detail!CS$5:CS$154)*IF(AND($C$8=1,U$19&gt;$C$10),0,1)</f>
        <v>0</v>
      </c>
      <c r="V32" s="6">
        <f ca="1">SUMIF(Detail!$C$5:$C$154,$A32,Detail!CT$5:CT$154)*IF(AND($C$8=1,V$19&gt;$C$10),0,1)</f>
        <v>0</v>
      </c>
      <c r="W32" s="6">
        <f ca="1">SUMIF(Detail!$C$5:$C$154,$A32,Detail!CU$5:CU$154)*IF(AND($C$8=1,W$19&gt;$C$10),0,1)</f>
        <v>0</v>
      </c>
      <c r="X32" s="6">
        <f ca="1">SUMIF(Detail!$C$5:$C$154,$A32,Detail!CV$5:CV$154)*IF(AND($C$8=1,X$19&gt;$C$10),0,1)</f>
        <v>0</v>
      </c>
      <c r="Y32" s="6">
        <f ca="1">SUMIF(Detail!$C$5:$C$154,$A32,Detail!CW$5:CW$154)*IF(AND($C$8=1,Y$19&gt;$C$10),0,1)</f>
        <v>0</v>
      </c>
      <c r="Z32" s="6">
        <f ca="1">SUMIF(Detail!$C$5:$C$154,$A32,Detail!CX$5:CX$154)*IF(AND($C$8=1,Z$19&gt;$C$10),0,1)</f>
        <v>0</v>
      </c>
      <c r="AA32" s="6">
        <f ca="1">SUMIF(Detail!$C$5:$C$154,$A32,Detail!CY$5:CY$154)*IF(AND($C$8=1,AA$19&gt;$C$10),0,1)</f>
        <v>0</v>
      </c>
      <c r="AB32" s="6">
        <f ca="1">SUMIF(Detail!$C$5:$C$154,$A32,Detail!CZ$5:CZ$154)*IF(AND($C$8=1,AB$19&gt;$C$10),0,1)</f>
        <v>0</v>
      </c>
      <c r="AC32" s="6">
        <f ca="1">SUMIF(Detail!$C$5:$C$154,$A32,Detail!DA$5:DA$154)*IF(AND($C$8=1,AC$19&gt;$C$10),0,1)</f>
        <v>0</v>
      </c>
      <c r="AD32" s="6">
        <f ca="1">SUMIF(Detail!$C$5:$C$154,$A32,Detail!DB$5:DB$154)*IF(AND($C$8=1,AD$19&gt;$C$10),0,1)</f>
        <v>0</v>
      </c>
      <c r="AE32" s="6">
        <f ca="1">SUMIF(Detail!$C$5:$C$154,$A32,Detail!DC$5:DC$154)*IF(AND($C$8=1,AE$19&gt;$C$10),0,1)</f>
        <v>0</v>
      </c>
      <c r="AF32" s="6">
        <f ca="1">SUMIF(Detail!$C$5:$C$154,$A32,Detail!DD$5:DD$154)*IF(AND($C$8=1,AF$19&gt;$C$10),0,1)</f>
        <v>0</v>
      </c>
      <c r="AG32" s="6">
        <f ca="1">SUMIF(Detail!$C$5:$C$154,$A32,Detail!DE$5:DE$154)*IF(AND($C$8=1,AG$19&gt;$C$10),0,1)</f>
        <v>0</v>
      </c>
      <c r="AH32" s="6">
        <f ca="1">SUMIF(Detail!$C$5:$C$154,$A32,Detail!DF$5:DF$154)*IF(AND($C$8=1,AH$19&gt;$C$10),0,1)</f>
        <v>0</v>
      </c>
      <c r="AI32" s="6">
        <f ca="1">SUMIF(Detail!$C$5:$C$154,$A32,Detail!DG$5:DG$154)*IF(AND($C$8=1,AI$19&gt;$C$10),0,1)</f>
        <v>0</v>
      </c>
      <c r="AJ32" s="6">
        <f ca="1">SUMIF(Detail!$C$5:$C$154,$A32,Detail!DH$5:DH$154)*IF(AND($C$8=1,AJ$19&gt;$C$10),0,1)</f>
        <v>0</v>
      </c>
      <c r="AK32" s="6">
        <f ca="1">SUMIF(Detail!$C$5:$C$154,$A32,Detail!DI$5:DI$154)*IF(AND($C$8=1,AK$19&gt;$C$10),0,1)</f>
        <v>0</v>
      </c>
      <c r="AL32" s="6">
        <f ca="1">SUMIF(Detail!$C$5:$C$154,$A32,Detail!DJ$5:DJ$154)*IF(AND($C$8=1,AL$19&gt;$C$10),0,1)</f>
        <v>0</v>
      </c>
      <c r="AM32" s="6">
        <f ca="1">SUMIF(Detail!$C$5:$C$154,$A32,Detail!DK$5:DK$154)*IF(AND($C$8=1,AM$19&gt;$C$10),0,1)</f>
        <v>0</v>
      </c>
      <c r="AN32" s="6">
        <f ca="1">SUMIF(Detail!$C$5:$C$154,$A32,Detail!DL$5:DL$154)*IF(AND($C$8=1,AN$19&gt;$C$10),0,1)</f>
        <v>0</v>
      </c>
      <c r="AO32" s="6">
        <f ca="1">SUMIF(Detail!$C$5:$C$154,$A32,Detail!DM$5:DM$154)*IF(AND($C$8=1,AO$19&gt;$C$10),0,1)</f>
        <v>0</v>
      </c>
      <c r="AP32" s="6">
        <f ca="1">SUMIF(Detail!$C$5:$C$154,$A32,Detail!DN$5:DN$154)*IF(AND($C$8=1,AP$19&gt;$C$10),0,1)</f>
        <v>0</v>
      </c>
      <c r="AQ32" s="6">
        <f ca="1">SUMIF(Detail!$C$5:$C$154,$A32,Detail!DO$5:DO$154)*IF(AND($C$8=1,AQ$19&gt;$C$10),0,1)</f>
        <v>0</v>
      </c>
      <c r="AR32" s="6">
        <f ca="1">SUMIF(Detail!$C$5:$C$154,$A32,Detail!DP$5:DP$154)*IF(AND($C$8=1,AR$19&gt;$C$10),0,1)</f>
        <v>0</v>
      </c>
      <c r="AS32" s="6">
        <f ca="1">SUMIF(Detail!$C$5:$C$154,$A32,Detail!DQ$5:DQ$154)*IF(AND($C$8=1,AS$19&gt;$C$10),0,1)</f>
        <v>0</v>
      </c>
      <c r="AT32" s="6">
        <f ca="1">SUMIF(Detail!$C$5:$C$154,$A32,Detail!DR$5:DR$154)*IF(AND($C$8=1,AT$19&gt;$C$10),0,1)</f>
        <v>0</v>
      </c>
      <c r="AU32" s="6">
        <f ca="1">SUMIF(Detail!$C$5:$C$154,$A32,Detail!DS$5:DS$154)*IF(AND($C$8=1,AU$19&gt;$C$10),0,1)</f>
        <v>0</v>
      </c>
      <c r="AV32" s="6">
        <f ca="1">SUMIF(Detail!$C$5:$C$154,$A32,Detail!DT$5:DT$154)*IF(AND($C$8=1,AV$19&gt;$C$10),0,1)</f>
        <v>0</v>
      </c>
      <c r="AW32" s="6">
        <f ca="1">SUMIF(Detail!$C$5:$C$154,$A32,Detail!DU$5:DU$154)*IF(AND($C$8=1,AW$19&gt;$C$10),0,1)</f>
        <v>0</v>
      </c>
      <c r="AX32" s="6">
        <f ca="1">SUMIF(Detail!$C$5:$C$154,$A32,Detail!DV$5:DV$154)*IF(AND($C$8=1,AX$19&gt;$C$10),0,1)</f>
        <v>0</v>
      </c>
      <c r="AY32" s="6">
        <f ca="1">SUMIF(Detail!$C$5:$C$154,$A32,Detail!DW$5:DW$154)*IF(AND($C$8=1,AY$19&gt;$C$10),0,1)</f>
        <v>0</v>
      </c>
      <c r="AZ32" s="6">
        <f ca="1">SUMIF(Detail!$C$5:$C$154,$A32,Detail!DX$5:DX$154)*IF(AND($C$8=1,AZ$19&gt;$C$10),0,1)</f>
        <v>0</v>
      </c>
    </row>
    <row r="33" spans="1:52" x14ac:dyDescent="0.35">
      <c r="A33">
        <v>14</v>
      </c>
      <c r="B33" t="str">
        <f ca="1">OFFSET(Resources!$CG$24,0,$A33-1)</f>
        <v>Start Fuel</v>
      </c>
      <c r="C33" s="6">
        <f ca="1">SUMIF(Detail!$C$5:$C$154,$A33,Detail!CA$5:CA$154)*IF(AND($C$8=1,C$19&gt;$C$10),0,1)</f>
        <v>0</v>
      </c>
      <c r="D33" s="6">
        <f ca="1">SUMIF(Detail!$C$5:$C$154,$A33,Detail!CB$5:CB$154)*IF(AND($C$8=1,D$19&gt;$C$10),0,1)</f>
        <v>0</v>
      </c>
      <c r="E33" s="6">
        <f ca="1">SUMIF(Detail!$C$5:$C$154,$A33,Detail!CC$5:CC$154)*IF(AND($C$8=1,E$19&gt;$C$10),0,1)</f>
        <v>0</v>
      </c>
      <c r="F33" s="6">
        <f ca="1">SUMIF(Detail!$C$5:$C$154,$A33,Detail!CD$5:CD$154)*IF(AND($C$8=1,F$19&gt;$C$10),0,1)</f>
        <v>0</v>
      </c>
      <c r="G33" s="6">
        <f ca="1">SUMIF(Detail!$C$5:$C$154,$A33,Detail!CE$5:CE$154)*IF(AND($C$8=1,G$19&gt;$C$10),0,1)</f>
        <v>0</v>
      </c>
      <c r="H33" s="6">
        <f ca="1">SUMIF(Detail!$C$5:$C$154,$A33,Detail!CF$5:CF$154)*IF(AND($C$8=1,H$19&gt;$C$10),0,1)</f>
        <v>0</v>
      </c>
      <c r="I33" s="6">
        <f ca="1">SUMIF(Detail!$C$5:$C$154,$A33,Detail!CG$5:CG$154)*IF(AND($C$8=1,I$19&gt;$C$10),0,1)</f>
        <v>0</v>
      </c>
      <c r="J33" s="6">
        <f ca="1">SUMIF(Detail!$C$5:$C$154,$A33,Detail!CH$5:CH$154)*IF(AND($C$8=1,J$19&gt;$C$10),0,1)</f>
        <v>0</v>
      </c>
      <c r="K33" s="6">
        <f ca="1">SUMIF(Detail!$C$5:$C$154,$A33,Detail!CI$5:CI$154)*IF(AND($C$8=1,K$19&gt;$C$10),0,1)</f>
        <v>0</v>
      </c>
      <c r="L33" s="6">
        <f ca="1">SUMIF(Detail!$C$5:$C$154,$A33,Detail!CJ$5:CJ$154)*IF(AND($C$8=1,L$19&gt;$C$10),0,1)</f>
        <v>0</v>
      </c>
      <c r="M33" s="6">
        <f ca="1">SUMIF(Detail!$C$5:$C$154,$A33,Detail!CK$5:CK$154)*IF(AND($C$8=1,M$19&gt;$C$10),0,1)</f>
        <v>0</v>
      </c>
      <c r="N33" s="6">
        <f ca="1">SUMIF(Detail!$C$5:$C$154,$A33,Detail!CL$5:CL$154)*IF(AND($C$8=1,N$19&gt;$C$10),0,1)</f>
        <v>0</v>
      </c>
      <c r="O33" s="6">
        <f ca="1">SUMIF(Detail!$C$5:$C$154,$A33,Detail!CM$5:CM$154)*IF(AND($C$8=1,O$19&gt;$C$10),0,1)</f>
        <v>0</v>
      </c>
      <c r="P33" s="6">
        <f ca="1">SUMIF(Detail!$C$5:$C$154,$A33,Detail!CN$5:CN$154)*IF(AND($C$8=1,P$19&gt;$C$10),0,1)</f>
        <v>0</v>
      </c>
      <c r="Q33" s="6">
        <f ca="1">SUMIF(Detail!$C$5:$C$154,$A33,Detail!CO$5:CO$154)*IF(AND($C$8=1,Q$19&gt;$C$10),0,1)</f>
        <v>0</v>
      </c>
      <c r="R33" s="6">
        <f ca="1">SUMIF(Detail!$C$5:$C$154,$A33,Detail!CP$5:CP$154)*IF(AND($C$8=1,R$19&gt;$C$10),0,1)</f>
        <v>0</v>
      </c>
      <c r="S33" s="6">
        <f ca="1">SUMIF(Detail!$C$5:$C$154,$A33,Detail!CQ$5:CQ$154)*IF(AND($C$8=1,S$19&gt;$C$10),0,1)</f>
        <v>0</v>
      </c>
      <c r="T33" s="6">
        <f ca="1">SUMIF(Detail!$C$5:$C$154,$A33,Detail!CR$5:CR$154)*IF(AND($C$8=1,T$19&gt;$C$10),0,1)</f>
        <v>0</v>
      </c>
      <c r="U33" s="6">
        <f ca="1">SUMIF(Detail!$C$5:$C$154,$A33,Detail!CS$5:CS$154)*IF(AND($C$8=1,U$19&gt;$C$10),0,1)</f>
        <v>0</v>
      </c>
      <c r="V33" s="6">
        <f ca="1">SUMIF(Detail!$C$5:$C$154,$A33,Detail!CT$5:CT$154)*IF(AND($C$8=1,V$19&gt;$C$10),0,1)</f>
        <v>0</v>
      </c>
      <c r="W33" s="6">
        <f ca="1">SUMIF(Detail!$C$5:$C$154,$A33,Detail!CU$5:CU$154)*IF(AND($C$8=1,W$19&gt;$C$10),0,1)</f>
        <v>0</v>
      </c>
      <c r="X33" s="6">
        <f ca="1">SUMIF(Detail!$C$5:$C$154,$A33,Detail!CV$5:CV$154)*IF(AND($C$8=1,X$19&gt;$C$10),0,1)</f>
        <v>0</v>
      </c>
      <c r="Y33" s="6">
        <f ca="1">SUMIF(Detail!$C$5:$C$154,$A33,Detail!CW$5:CW$154)*IF(AND($C$8=1,Y$19&gt;$C$10),0,1)</f>
        <v>0</v>
      </c>
      <c r="Z33" s="6">
        <f ca="1">SUMIF(Detail!$C$5:$C$154,$A33,Detail!CX$5:CX$154)*IF(AND($C$8=1,Z$19&gt;$C$10),0,1)</f>
        <v>0</v>
      </c>
      <c r="AA33" s="6">
        <f ca="1">SUMIF(Detail!$C$5:$C$154,$A33,Detail!CY$5:CY$154)*IF(AND($C$8=1,AA$19&gt;$C$10),0,1)</f>
        <v>0</v>
      </c>
      <c r="AB33" s="6">
        <f ca="1">SUMIF(Detail!$C$5:$C$154,$A33,Detail!CZ$5:CZ$154)*IF(AND($C$8=1,AB$19&gt;$C$10),0,1)</f>
        <v>0</v>
      </c>
      <c r="AC33" s="6">
        <f ca="1">SUMIF(Detail!$C$5:$C$154,$A33,Detail!DA$5:DA$154)*IF(AND($C$8=1,AC$19&gt;$C$10),0,1)</f>
        <v>0</v>
      </c>
      <c r="AD33" s="6">
        <f ca="1">SUMIF(Detail!$C$5:$C$154,$A33,Detail!DB$5:DB$154)*IF(AND($C$8=1,AD$19&gt;$C$10),0,1)</f>
        <v>0</v>
      </c>
      <c r="AE33" s="6">
        <f ca="1">SUMIF(Detail!$C$5:$C$154,$A33,Detail!DC$5:DC$154)*IF(AND($C$8=1,AE$19&gt;$C$10),0,1)</f>
        <v>0</v>
      </c>
      <c r="AF33" s="6">
        <f ca="1">SUMIF(Detail!$C$5:$C$154,$A33,Detail!DD$5:DD$154)*IF(AND($C$8=1,AF$19&gt;$C$10),0,1)</f>
        <v>0</v>
      </c>
      <c r="AG33" s="6">
        <f ca="1">SUMIF(Detail!$C$5:$C$154,$A33,Detail!DE$5:DE$154)*IF(AND($C$8=1,AG$19&gt;$C$10),0,1)</f>
        <v>0</v>
      </c>
      <c r="AH33" s="6">
        <f ca="1">SUMIF(Detail!$C$5:$C$154,$A33,Detail!DF$5:DF$154)*IF(AND($C$8=1,AH$19&gt;$C$10),0,1)</f>
        <v>0</v>
      </c>
      <c r="AI33" s="6">
        <f ca="1">SUMIF(Detail!$C$5:$C$154,$A33,Detail!DG$5:DG$154)*IF(AND($C$8=1,AI$19&gt;$C$10),0,1)</f>
        <v>0</v>
      </c>
      <c r="AJ33" s="6">
        <f ca="1">SUMIF(Detail!$C$5:$C$154,$A33,Detail!DH$5:DH$154)*IF(AND($C$8=1,AJ$19&gt;$C$10),0,1)</f>
        <v>0</v>
      </c>
      <c r="AK33" s="6">
        <f ca="1">SUMIF(Detail!$C$5:$C$154,$A33,Detail!DI$5:DI$154)*IF(AND($C$8=1,AK$19&gt;$C$10),0,1)</f>
        <v>0</v>
      </c>
      <c r="AL33" s="6">
        <f ca="1">SUMIF(Detail!$C$5:$C$154,$A33,Detail!DJ$5:DJ$154)*IF(AND($C$8=1,AL$19&gt;$C$10),0,1)</f>
        <v>0</v>
      </c>
      <c r="AM33" s="6">
        <f ca="1">SUMIF(Detail!$C$5:$C$154,$A33,Detail!DK$5:DK$154)*IF(AND($C$8=1,AM$19&gt;$C$10),0,1)</f>
        <v>0</v>
      </c>
      <c r="AN33" s="6">
        <f ca="1">SUMIF(Detail!$C$5:$C$154,$A33,Detail!DL$5:DL$154)*IF(AND($C$8=1,AN$19&gt;$C$10),0,1)</f>
        <v>0</v>
      </c>
      <c r="AO33" s="6">
        <f ca="1">SUMIF(Detail!$C$5:$C$154,$A33,Detail!DM$5:DM$154)*IF(AND($C$8=1,AO$19&gt;$C$10),0,1)</f>
        <v>0</v>
      </c>
      <c r="AP33" s="6">
        <f ca="1">SUMIF(Detail!$C$5:$C$154,$A33,Detail!DN$5:DN$154)*IF(AND($C$8=1,AP$19&gt;$C$10),0,1)</f>
        <v>0</v>
      </c>
      <c r="AQ33" s="6">
        <f ca="1">SUMIF(Detail!$C$5:$C$154,$A33,Detail!DO$5:DO$154)*IF(AND($C$8=1,AQ$19&gt;$C$10),0,1)</f>
        <v>0</v>
      </c>
      <c r="AR33" s="6">
        <f ca="1">SUMIF(Detail!$C$5:$C$154,$A33,Detail!DP$5:DP$154)*IF(AND($C$8=1,AR$19&gt;$C$10),0,1)</f>
        <v>0</v>
      </c>
      <c r="AS33" s="6">
        <f ca="1">SUMIF(Detail!$C$5:$C$154,$A33,Detail!DQ$5:DQ$154)*IF(AND($C$8=1,AS$19&gt;$C$10),0,1)</f>
        <v>0</v>
      </c>
      <c r="AT33" s="6">
        <f ca="1">SUMIF(Detail!$C$5:$C$154,$A33,Detail!DR$5:DR$154)*IF(AND($C$8=1,AT$19&gt;$C$10),0,1)</f>
        <v>0</v>
      </c>
      <c r="AU33" s="6">
        <f ca="1">SUMIF(Detail!$C$5:$C$154,$A33,Detail!DS$5:DS$154)*IF(AND($C$8=1,AU$19&gt;$C$10),0,1)</f>
        <v>0</v>
      </c>
      <c r="AV33" s="6">
        <f ca="1">SUMIF(Detail!$C$5:$C$154,$A33,Detail!DT$5:DT$154)*IF(AND($C$8=1,AV$19&gt;$C$10),0,1)</f>
        <v>0</v>
      </c>
      <c r="AW33" s="6">
        <f ca="1">SUMIF(Detail!$C$5:$C$154,$A33,Detail!DU$5:DU$154)*IF(AND($C$8=1,AW$19&gt;$C$10),0,1)</f>
        <v>0</v>
      </c>
      <c r="AX33" s="6">
        <f ca="1">SUMIF(Detail!$C$5:$C$154,$A33,Detail!DV$5:DV$154)*IF(AND($C$8=1,AX$19&gt;$C$10),0,1)</f>
        <v>0</v>
      </c>
      <c r="AY33" s="6">
        <f ca="1">SUMIF(Detail!$C$5:$C$154,$A33,Detail!DW$5:DW$154)*IF(AND($C$8=1,AY$19&gt;$C$10),0,1)</f>
        <v>0</v>
      </c>
      <c r="AZ33" s="6">
        <f ca="1">SUMIF(Detail!$C$5:$C$154,$A33,Detail!DX$5:DX$154)*IF(AND($C$8=1,AZ$19&gt;$C$10),0,1)</f>
        <v>0</v>
      </c>
    </row>
    <row r="34" spans="1:52" x14ac:dyDescent="0.35">
      <c r="A34">
        <v>15</v>
      </c>
      <c r="B34" t="str">
        <f ca="1">OFFSET(Resources!$CG$24,0,$A34-1)</f>
        <v>Hourly Operating Cost</v>
      </c>
      <c r="C34" s="128">
        <f ca="1">SUMIF(Detail!$C$5:$C$154,$A34,Detail!CA$5:CA$154)*IF(AND($C$8=1,C$19&gt;$C$10),0,1)</f>
        <v>0</v>
      </c>
      <c r="D34" s="128">
        <f ca="1">SUMIF(Detail!$C$5:$C$154,$A34,Detail!CB$5:CB$154)*IF(AND($C$8=1,D$19&gt;$C$10),0,1)</f>
        <v>0</v>
      </c>
      <c r="E34" s="128">
        <f ca="1">SUMIF(Detail!$C$5:$C$154,$A34,Detail!CC$5:CC$154)*IF(AND($C$8=1,E$19&gt;$C$10),0,1)</f>
        <v>0</v>
      </c>
      <c r="F34" s="128">
        <f ca="1">SUMIF(Detail!$C$5:$C$154,$A34,Detail!CD$5:CD$154)*IF(AND($C$8=1,F$19&gt;$C$10),0,1)</f>
        <v>0</v>
      </c>
      <c r="G34" s="128">
        <f ca="1">SUMIF(Detail!$C$5:$C$154,$A34,Detail!CE$5:CE$154)*IF(AND($C$8=1,G$19&gt;$C$10),0,1)</f>
        <v>0</v>
      </c>
      <c r="H34" s="128">
        <f ca="1">SUMIF(Detail!$C$5:$C$154,$A34,Detail!CF$5:CF$154)*IF(AND($C$8=1,H$19&gt;$C$10),0,1)</f>
        <v>0</v>
      </c>
      <c r="I34" s="128">
        <f ca="1">SUMIF(Detail!$C$5:$C$154,$A34,Detail!CG$5:CG$154)*IF(AND($C$8=1,I$19&gt;$C$10),0,1)</f>
        <v>0</v>
      </c>
      <c r="J34" s="128">
        <f ca="1">SUMIF(Detail!$C$5:$C$154,$A34,Detail!CH$5:CH$154)*IF(AND($C$8=1,J$19&gt;$C$10),0,1)</f>
        <v>0</v>
      </c>
      <c r="K34" s="128">
        <f ca="1">SUMIF(Detail!$C$5:$C$154,$A34,Detail!CI$5:CI$154)*IF(AND($C$8=1,K$19&gt;$C$10),0,1)</f>
        <v>0</v>
      </c>
      <c r="L34" s="128">
        <f ca="1">SUMIF(Detail!$C$5:$C$154,$A34,Detail!CJ$5:CJ$154)*IF(AND($C$8=1,L$19&gt;$C$10),0,1)</f>
        <v>0</v>
      </c>
      <c r="M34" s="128">
        <f ca="1">SUMIF(Detail!$C$5:$C$154,$A34,Detail!CK$5:CK$154)*IF(AND($C$8=1,M$19&gt;$C$10),0,1)</f>
        <v>0</v>
      </c>
      <c r="N34" s="128">
        <f ca="1">SUMIF(Detail!$C$5:$C$154,$A34,Detail!CL$5:CL$154)*IF(AND($C$8=1,N$19&gt;$C$10),0,1)</f>
        <v>0</v>
      </c>
      <c r="O34" s="128">
        <f ca="1">SUMIF(Detail!$C$5:$C$154,$A34,Detail!CM$5:CM$154)*IF(AND($C$8=1,O$19&gt;$C$10),0,1)</f>
        <v>0</v>
      </c>
      <c r="P34" s="128">
        <f ca="1">SUMIF(Detail!$C$5:$C$154,$A34,Detail!CN$5:CN$154)*IF(AND($C$8=1,P$19&gt;$C$10),0,1)</f>
        <v>0</v>
      </c>
      <c r="Q34" s="128">
        <f ca="1">SUMIF(Detail!$C$5:$C$154,$A34,Detail!CO$5:CO$154)*IF(AND($C$8=1,Q$19&gt;$C$10),0,1)</f>
        <v>0</v>
      </c>
      <c r="R34" s="128">
        <f ca="1">SUMIF(Detail!$C$5:$C$154,$A34,Detail!CP$5:CP$154)*IF(AND($C$8=1,R$19&gt;$C$10),0,1)</f>
        <v>0</v>
      </c>
      <c r="S34" s="128">
        <f ca="1">SUMIF(Detail!$C$5:$C$154,$A34,Detail!CQ$5:CQ$154)*IF(AND($C$8=1,S$19&gt;$C$10),0,1)</f>
        <v>0</v>
      </c>
      <c r="T34" s="128">
        <f ca="1">SUMIF(Detail!$C$5:$C$154,$A34,Detail!CR$5:CR$154)*IF(AND($C$8=1,T$19&gt;$C$10),0,1)</f>
        <v>0</v>
      </c>
      <c r="U34" s="128">
        <f ca="1">SUMIF(Detail!$C$5:$C$154,$A34,Detail!CS$5:CS$154)*IF(AND($C$8=1,U$19&gt;$C$10),0,1)</f>
        <v>0</v>
      </c>
      <c r="V34" s="128">
        <f ca="1">SUMIF(Detail!$C$5:$C$154,$A34,Detail!CT$5:CT$154)*IF(AND($C$8=1,V$19&gt;$C$10),0,1)</f>
        <v>0</v>
      </c>
      <c r="W34" s="128">
        <f ca="1">SUMIF(Detail!$C$5:$C$154,$A34,Detail!CU$5:CU$154)*IF(AND($C$8=1,W$19&gt;$C$10),0,1)</f>
        <v>0</v>
      </c>
      <c r="X34" s="128">
        <f ca="1">SUMIF(Detail!$C$5:$C$154,$A34,Detail!CV$5:CV$154)*IF(AND($C$8=1,X$19&gt;$C$10),0,1)</f>
        <v>0</v>
      </c>
      <c r="Y34" s="128">
        <f ca="1">SUMIF(Detail!$C$5:$C$154,$A34,Detail!CW$5:CW$154)*IF(AND($C$8=1,Y$19&gt;$C$10),0,1)</f>
        <v>0</v>
      </c>
      <c r="Z34" s="128">
        <f ca="1">SUMIF(Detail!$C$5:$C$154,$A34,Detail!CX$5:CX$154)*IF(AND($C$8=1,Z$19&gt;$C$10),0,1)</f>
        <v>0</v>
      </c>
      <c r="AA34" s="128">
        <f ca="1">SUMIF(Detail!$C$5:$C$154,$A34,Detail!CY$5:CY$154)*IF(AND($C$8=1,AA$19&gt;$C$10),0,1)</f>
        <v>0</v>
      </c>
      <c r="AB34" s="128">
        <f ca="1">SUMIF(Detail!$C$5:$C$154,$A34,Detail!CZ$5:CZ$154)*IF(AND($C$8=1,AB$19&gt;$C$10),0,1)</f>
        <v>0</v>
      </c>
      <c r="AC34" s="128">
        <f ca="1">SUMIF(Detail!$C$5:$C$154,$A34,Detail!DA$5:DA$154)*IF(AND($C$8=1,AC$19&gt;$C$10),0,1)</f>
        <v>0</v>
      </c>
      <c r="AD34" s="128">
        <f ca="1">SUMIF(Detail!$C$5:$C$154,$A34,Detail!DB$5:DB$154)*IF(AND($C$8=1,AD$19&gt;$C$10),0,1)</f>
        <v>0</v>
      </c>
      <c r="AE34" s="128">
        <f ca="1">SUMIF(Detail!$C$5:$C$154,$A34,Detail!DC$5:DC$154)*IF(AND($C$8=1,AE$19&gt;$C$10),0,1)</f>
        <v>0</v>
      </c>
      <c r="AF34" s="128">
        <f ca="1">SUMIF(Detail!$C$5:$C$154,$A34,Detail!DD$5:DD$154)*IF(AND($C$8=1,AF$19&gt;$C$10),0,1)</f>
        <v>0</v>
      </c>
      <c r="AG34" s="128">
        <f ca="1">SUMIF(Detail!$C$5:$C$154,$A34,Detail!DE$5:DE$154)*IF(AND($C$8=1,AG$19&gt;$C$10),0,1)</f>
        <v>0</v>
      </c>
      <c r="AH34" s="128">
        <f ca="1">SUMIF(Detail!$C$5:$C$154,$A34,Detail!DF$5:DF$154)*IF(AND($C$8=1,AH$19&gt;$C$10),0,1)</f>
        <v>0</v>
      </c>
      <c r="AI34" s="128">
        <f ca="1">SUMIF(Detail!$C$5:$C$154,$A34,Detail!DG$5:DG$154)*IF(AND($C$8=1,AI$19&gt;$C$10),0,1)</f>
        <v>0</v>
      </c>
      <c r="AJ34" s="128">
        <f ca="1">SUMIF(Detail!$C$5:$C$154,$A34,Detail!DH$5:DH$154)*IF(AND($C$8=1,AJ$19&gt;$C$10),0,1)</f>
        <v>0</v>
      </c>
      <c r="AK34" s="128">
        <f ca="1">SUMIF(Detail!$C$5:$C$154,$A34,Detail!DI$5:DI$154)*IF(AND($C$8=1,AK$19&gt;$C$10),0,1)</f>
        <v>0</v>
      </c>
      <c r="AL34" s="128">
        <f ca="1">SUMIF(Detail!$C$5:$C$154,$A34,Detail!DJ$5:DJ$154)*IF(AND($C$8=1,AL$19&gt;$C$10),0,1)</f>
        <v>0</v>
      </c>
      <c r="AM34" s="128">
        <f ca="1">SUMIF(Detail!$C$5:$C$154,$A34,Detail!DK$5:DK$154)*IF(AND($C$8=1,AM$19&gt;$C$10),0,1)</f>
        <v>0</v>
      </c>
      <c r="AN34" s="128">
        <f ca="1">SUMIF(Detail!$C$5:$C$154,$A34,Detail!DL$5:DL$154)*IF(AND($C$8=1,AN$19&gt;$C$10),0,1)</f>
        <v>0</v>
      </c>
      <c r="AO34" s="128">
        <f ca="1">SUMIF(Detail!$C$5:$C$154,$A34,Detail!DM$5:DM$154)*IF(AND($C$8=1,AO$19&gt;$C$10),0,1)</f>
        <v>0</v>
      </c>
      <c r="AP34" s="128">
        <f ca="1">SUMIF(Detail!$C$5:$C$154,$A34,Detail!DN$5:DN$154)*IF(AND($C$8=1,AP$19&gt;$C$10),0,1)</f>
        <v>0</v>
      </c>
      <c r="AQ34" s="128">
        <f ca="1">SUMIF(Detail!$C$5:$C$154,$A34,Detail!DO$5:DO$154)*IF(AND($C$8=1,AQ$19&gt;$C$10),0,1)</f>
        <v>0</v>
      </c>
      <c r="AR34" s="128">
        <f ca="1">SUMIF(Detail!$C$5:$C$154,$A34,Detail!DP$5:DP$154)*IF(AND($C$8=1,AR$19&gt;$C$10),0,1)</f>
        <v>0</v>
      </c>
      <c r="AS34" s="128">
        <f ca="1">SUMIF(Detail!$C$5:$C$154,$A34,Detail!DQ$5:DQ$154)*IF(AND($C$8=1,AS$19&gt;$C$10),0,1)</f>
        <v>0</v>
      </c>
      <c r="AT34" s="128">
        <f ca="1">SUMIF(Detail!$C$5:$C$154,$A34,Detail!DR$5:DR$154)*IF(AND($C$8=1,AT$19&gt;$C$10),0,1)</f>
        <v>0</v>
      </c>
      <c r="AU34" s="128">
        <f ca="1">SUMIF(Detail!$C$5:$C$154,$A34,Detail!DS$5:DS$154)*IF(AND($C$8=1,AU$19&gt;$C$10),0,1)</f>
        <v>0</v>
      </c>
      <c r="AV34" s="128">
        <f ca="1">SUMIF(Detail!$C$5:$C$154,$A34,Detail!DT$5:DT$154)*IF(AND($C$8=1,AV$19&gt;$C$10),0,1)</f>
        <v>0</v>
      </c>
      <c r="AW34" s="128">
        <f ca="1">SUMIF(Detail!$C$5:$C$154,$A34,Detail!DU$5:DU$154)*IF(AND($C$8=1,AW$19&gt;$C$10),0,1)</f>
        <v>0</v>
      </c>
      <c r="AX34" s="128">
        <f ca="1">SUMIF(Detail!$C$5:$C$154,$A34,Detail!DV$5:DV$154)*IF(AND($C$8=1,AX$19&gt;$C$10),0,1)</f>
        <v>0</v>
      </c>
      <c r="AY34" s="128">
        <f ca="1">SUMIF(Detail!$C$5:$C$154,$A34,Detail!DW$5:DW$154)*IF(AND($C$8=1,AY$19&gt;$C$10),0,1)</f>
        <v>0</v>
      </c>
      <c r="AZ34" s="128">
        <f ca="1">SUMIF(Detail!$C$5:$C$154,$A34,Detail!DX$5:DX$154)*IF(AND($C$8=1,AZ$19&gt;$C$10),0,1)</f>
        <v>0</v>
      </c>
    </row>
    <row r="35" spans="1:52" x14ac:dyDescent="0.35">
      <c r="B35" t="s">
        <v>6</v>
      </c>
      <c r="C35" s="6">
        <f t="shared" ref="C35:AH35" ca="1" si="1">SUM(C20:C34)</f>
        <v>0</v>
      </c>
      <c r="D35" s="6">
        <f t="shared" ca="1" si="1"/>
        <v>0</v>
      </c>
      <c r="E35" s="6">
        <f t="shared" ca="1" si="1"/>
        <v>0</v>
      </c>
      <c r="F35" s="6">
        <f t="shared" ca="1" si="1"/>
        <v>0</v>
      </c>
      <c r="G35" s="6">
        <f t="shared" ca="1" si="1"/>
        <v>0</v>
      </c>
      <c r="H35" s="6">
        <f t="shared" ca="1" si="1"/>
        <v>0</v>
      </c>
      <c r="I35" s="6">
        <f t="shared" ca="1" si="1"/>
        <v>0</v>
      </c>
      <c r="J35" s="6">
        <f t="shared" ca="1" si="1"/>
        <v>0</v>
      </c>
      <c r="K35" s="6">
        <f t="shared" ca="1" si="1"/>
        <v>0</v>
      </c>
      <c r="L35" s="6">
        <f t="shared" ca="1" si="1"/>
        <v>30697626.989898283</v>
      </c>
      <c r="M35" s="6">
        <f t="shared" ca="1" si="1"/>
        <v>31077649.092694767</v>
      </c>
      <c r="N35" s="6">
        <f t="shared" ca="1" si="1"/>
        <v>31462826.529999927</v>
      </c>
      <c r="O35" s="6">
        <f t="shared" ca="1" si="1"/>
        <v>31853236.838607773</v>
      </c>
      <c r="P35" s="6">
        <f t="shared" ca="1" si="1"/>
        <v>32248958.838518173</v>
      </c>
      <c r="Q35" s="6">
        <f t="shared" ca="1" si="1"/>
        <v>32650072.655800618</v>
      </c>
      <c r="R35" s="6">
        <f t="shared" ca="1" si="1"/>
        <v>33056659.745885849</v>
      </c>
      <c r="S35" s="6">
        <f t="shared" ca="1" si="1"/>
        <v>33468802.917293735</v>
      </c>
      <c r="T35" s="6">
        <f t="shared" ca="1" si="1"/>
        <v>33886586.355805747</v>
      </c>
      <c r="U35" s="6">
        <f t="shared" ca="1" si="1"/>
        <v>34310095.649090573</v>
      </c>
      <c r="V35" s="6">
        <f t="shared" ca="1" si="1"/>
        <v>34739417.811791763</v>
      </c>
      <c r="W35" s="6">
        <f t="shared" ca="1" si="1"/>
        <v>35174641.311086178</v>
      </c>
      <c r="X35" s="6">
        <f t="shared" ca="1" si="1"/>
        <v>35615856.092722341</v>
      </c>
      <c r="Y35" s="6">
        <f t="shared" ca="1" si="1"/>
        <v>36063153.607548155</v>
      </c>
      <c r="Z35" s="6">
        <f t="shared" ca="1" si="1"/>
        <v>36516626.838537097</v>
      </c>
      <c r="AA35" s="6">
        <f t="shared" ca="1" si="1"/>
        <v>36976370.328322917</v>
      </c>
      <c r="AB35" s="6">
        <f t="shared" ca="1" si="1"/>
        <v>37442480.207252339</v>
      </c>
      <c r="AC35" s="6">
        <f t="shared" ca="1" si="1"/>
        <v>37915054.221966021</v>
      </c>
      <c r="AD35" s="6">
        <f t="shared" ca="1" si="1"/>
        <v>38394191.764517836</v>
      </c>
      <c r="AE35" s="6">
        <f t="shared" ca="1" si="1"/>
        <v>38879993.902043022</v>
      </c>
      <c r="AF35" s="6">
        <f t="shared" ca="1" si="1"/>
        <v>39372563.406985663</v>
      </c>
      <c r="AG35" s="6">
        <f t="shared" ca="1" si="1"/>
        <v>39872004.787896551</v>
      </c>
      <c r="AH35" s="6">
        <f t="shared" ca="1" si="1"/>
        <v>40378424.320812218</v>
      </c>
      <c r="AI35" s="6">
        <f t="shared" ref="AI35:AZ35" ca="1" si="2">SUM(AI20:AI34)</f>
        <v>40891930.081226707</v>
      </c>
      <c r="AJ35" s="6">
        <f t="shared" ca="1" si="2"/>
        <v>41412631.97666721</v>
      </c>
      <c r="AK35" s="6">
        <f t="shared" ca="1" si="2"/>
        <v>41940641.779885635</v>
      </c>
      <c r="AL35" s="6">
        <f t="shared" ca="1" si="2"/>
        <v>42476073.162677757</v>
      </c>
      <c r="AM35" s="6">
        <f t="shared" ca="1" si="2"/>
        <v>43019041.730342351</v>
      </c>
      <c r="AN35" s="6">
        <f t="shared" ca="1" si="2"/>
        <v>43569665.05679249</v>
      </c>
      <c r="AO35" s="6">
        <f t="shared" ca="1" si="2"/>
        <v>44128062.720331967</v>
      </c>
      <c r="AP35" s="6">
        <f t="shared" ca="1" si="2"/>
        <v>0</v>
      </c>
      <c r="AQ35" s="6">
        <f t="shared" ca="1" si="2"/>
        <v>0</v>
      </c>
      <c r="AR35" s="6">
        <f t="shared" ca="1" si="2"/>
        <v>0</v>
      </c>
      <c r="AS35" s="6">
        <f t="shared" ca="1" si="2"/>
        <v>0</v>
      </c>
      <c r="AT35" s="6">
        <f t="shared" ca="1" si="2"/>
        <v>0</v>
      </c>
      <c r="AU35" s="6">
        <f t="shared" ca="1" si="2"/>
        <v>0</v>
      </c>
      <c r="AV35" s="6">
        <f t="shared" ca="1" si="2"/>
        <v>0</v>
      </c>
      <c r="AW35" s="6">
        <f t="shared" ca="1" si="2"/>
        <v>0</v>
      </c>
      <c r="AX35" s="6">
        <f t="shared" ca="1" si="2"/>
        <v>0</v>
      </c>
      <c r="AY35" s="6">
        <f t="shared" ca="1" si="2"/>
        <v>0</v>
      </c>
      <c r="AZ35" s="6">
        <f t="shared" ca="1" si="2"/>
        <v>0</v>
      </c>
    </row>
    <row r="36" spans="1:52" x14ac:dyDescent="0.35">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row>
    <row r="37" spans="1:52" x14ac:dyDescent="0.35">
      <c r="B37" t="s">
        <v>190</v>
      </c>
      <c r="C37" s="6">
        <f t="shared" ref="C37:AH37" ca="1" si="3">C27+C30</f>
        <v>0</v>
      </c>
      <c r="D37" s="6">
        <f t="shared" ca="1" si="3"/>
        <v>0</v>
      </c>
      <c r="E37" s="6">
        <f t="shared" ca="1" si="3"/>
        <v>0</v>
      </c>
      <c r="F37" s="6">
        <f t="shared" ca="1" si="3"/>
        <v>0</v>
      </c>
      <c r="G37" s="6">
        <f t="shared" ca="1" si="3"/>
        <v>0</v>
      </c>
      <c r="H37" s="6">
        <f t="shared" ca="1" si="3"/>
        <v>0</v>
      </c>
      <c r="I37" s="6">
        <f t="shared" ca="1" si="3"/>
        <v>0</v>
      </c>
      <c r="J37" s="6">
        <f t="shared" ca="1" si="3"/>
        <v>0</v>
      </c>
      <c r="K37" s="6">
        <f t="shared" ca="1" si="3"/>
        <v>0</v>
      </c>
      <c r="L37" s="6">
        <f t="shared" ca="1" si="3"/>
        <v>0</v>
      </c>
      <c r="M37" s="6">
        <f t="shared" ca="1" si="3"/>
        <v>0</v>
      </c>
      <c r="N37" s="6">
        <f t="shared" ca="1" si="3"/>
        <v>0</v>
      </c>
      <c r="O37" s="6">
        <f t="shared" ca="1" si="3"/>
        <v>0</v>
      </c>
      <c r="P37" s="6">
        <f t="shared" ca="1" si="3"/>
        <v>0</v>
      </c>
      <c r="Q37" s="6">
        <f t="shared" ca="1" si="3"/>
        <v>0</v>
      </c>
      <c r="R37" s="6">
        <f t="shared" ca="1" si="3"/>
        <v>0</v>
      </c>
      <c r="S37" s="6">
        <f t="shared" ca="1" si="3"/>
        <v>0</v>
      </c>
      <c r="T37" s="6">
        <f t="shared" ca="1" si="3"/>
        <v>0</v>
      </c>
      <c r="U37" s="6">
        <f t="shared" ca="1" si="3"/>
        <v>0</v>
      </c>
      <c r="V37" s="6">
        <f t="shared" ca="1" si="3"/>
        <v>0</v>
      </c>
      <c r="W37" s="6">
        <f t="shared" ca="1" si="3"/>
        <v>0</v>
      </c>
      <c r="X37" s="6">
        <f t="shared" ca="1" si="3"/>
        <v>0</v>
      </c>
      <c r="Y37" s="6">
        <f t="shared" ca="1" si="3"/>
        <v>0</v>
      </c>
      <c r="Z37" s="6">
        <f t="shared" ca="1" si="3"/>
        <v>0</v>
      </c>
      <c r="AA37" s="6">
        <f t="shared" ca="1" si="3"/>
        <v>0</v>
      </c>
      <c r="AB37" s="6">
        <f t="shared" ca="1" si="3"/>
        <v>0</v>
      </c>
      <c r="AC37" s="6">
        <f t="shared" ca="1" si="3"/>
        <v>0</v>
      </c>
      <c r="AD37" s="6">
        <f t="shared" ca="1" si="3"/>
        <v>0</v>
      </c>
      <c r="AE37" s="6">
        <f t="shared" ca="1" si="3"/>
        <v>0</v>
      </c>
      <c r="AF37" s="6">
        <f t="shared" ca="1" si="3"/>
        <v>0</v>
      </c>
      <c r="AG37" s="6">
        <f t="shared" ca="1" si="3"/>
        <v>0</v>
      </c>
      <c r="AH37" s="6">
        <f t="shared" ca="1" si="3"/>
        <v>0</v>
      </c>
      <c r="AI37" s="6">
        <f t="shared" ref="AI37:AZ37" ca="1" si="4">AI27+AI30</f>
        <v>0</v>
      </c>
      <c r="AJ37" s="6">
        <f t="shared" ca="1" si="4"/>
        <v>0</v>
      </c>
      <c r="AK37" s="6">
        <f t="shared" ca="1" si="4"/>
        <v>0</v>
      </c>
      <c r="AL37" s="6">
        <f t="shared" ca="1" si="4"/>
        <v>0</v>
      </c>
      <c r="AM37" s="6">
        <f t="shared" ca="1" si="4"/>
        <v>0</v>
      </c>
      <c r="AN37" s="6">
        <f t="shared" ca="1" si="4"/>
        <v>0</v>
      </c>
      <c r="AO37" s="6">
        <f t="shared" ca="1" si="4"/>
        <v>0</v>
      </c>
      <c r="AP37" s="6">
        <f t="shared" ca="1" si="4"/>
        <v>0</v>
      </c>
      <c r="AQ37" s="6">
        <f t="shared" ca="1" si="4"/>
        <v>0</v>
      </c>
      <c r="AR37" s="6">
        <f t="shared" ca="1" si="4"/>
        <v>0</v>
      </c>
      <c r="AS37" s="6">
        <f t="shared" ca="1" si="4"/>
        <v>0</v>
      </c>
      <c r="AT37" s="6">
        <f t="shared" ca="1" si="4"/>
        <v>0</v>
      </c>
      <c r="AU37" s="6">
        <f t="shared" ca="1" si="4"/>
        <v>0</v>
      </c>
      <c r="AV37" s="6">
        <f t="shared" ca="1" si="4"/>
        <v>0</v>
      </c>
      <c r="AW37" s="6">
        <f t="shared" ca="1" si="4"/>
        <v>0</v>
      </c>
      <c r="AX37" s="6">
        <f t="shared" ca="1" si="4"/>
        <v>0</v>
      </c>
      <c r="AY37" s="6">
        <f t="shared" ca="1" si="4"/>
        <v>0</v>
      </c>
      <c r="AZ37" s="6">
        <f t="shared" ca="1" si="4"/>
        <v>0</v>
      </c>
    </row>
    <row r="38" spans="1:52" x14ac:dyDescent="0.35">
      <c r="B38" t="s">
        <v>191</v>
      </c>
      <c r="C38" s="6">
        <f t="shared" ref="C38:AH38" ca="1" si="5">C35-C37</f>
        <v>0</v>
      </c>
      <c r="D38" s="6">
        <f t="shared" ca="1" si="5"/>
        <v>0</v>
      </c>
      <c r="E38" s="6">
        <f t="shared" ca="1" si="5"/>
        <v>0</v>
      </c>
      <c r="F38" s="6">
        <f t="shared" ca="1" si="5"/>
        <v>0</v>
      </c>
      <c r="G38" s="6">
        <f t="shared" ca="1" si="5"/>
        <v>0</v>
      </c>
      <c r="H38" s="6">
        <f t="shared" ca="1" si="5"/>
        <v>0</v>
      </c>
      <c r="I38" s="6">
        <f t="shared" ca="1" si="5"/>
        <v>0</v>
      </c>
      <c r="J38" s="6">
        <f t="shared" ca="1" si="5"/>
        <v>0</v>
      </c>
      <c r="K38" s="6">
        <f t="shared" ca="1" si="5"/>
        <v>0</v>
      </c>
      <c r="L38" s="6">
        <f t="shared" ca="1" si="5"/>
        <v>30697626.989898283</v>
      </c>
      <c r="M38" s="6">
        <f t="shared" ca="1" si="5"/>
        <v>31077649.092694767</v>
      </c>
      <c r="N38" s="6">
        <f t="shared" ca="1" si="5"/>
        <v>31462826.529999927</v>
      </c>
      <c r="O38" s="6">
        <f t="shared" ca="1" si="5"/>
        <v>31853236.838607773</v>
      </c>
      <c r="P38" s="6">
        <f t="shared" ca="1" si="5"/>
        <v>32248958.838518173</v>
      </c>
      <c r="Q38" s="6">
        <f t="shared" ca="1" si="5"/>
        <v>32650072.655800618</v>
      </c>
      <c r="R38" s="6">
        <f t="shared" ca="1" si="5"/>
        <v>33056659.745885849</v>
      </c>
      <c r="S38" s="6">
        <f t="shared" ca="1" si="5"/>
        <v>33468802.917293735</v>
      </c>
      <c r="T38" s="6">
        <f t="shared" ca="1" si="5"/>
        <v>33886586.355805747</v>
      </c>
      <c r="U38" s="6">
        <f t="shared" ca="1" si="5"/>
        <v>34310095.649090573</v>
      </c>
      <c r="V38" s="6">
        <f t="shared" ca="1" si="5"/>
        <v>34739417.811791763</v>
      </c>
      <c r="W38" s="6">
        <f t="shared" ca="1" si="5"/>
        <v>35174641.311086178</v>
      </c>
      <c r="X38" s="6">
        <f t="shared" ca="1" si="5"/>
        <v>35615856.092722341</v>
      </c>
      <c r="Y38" s="6">
        <f t="shared" ca="1" si="5"/>
        <v>36063153.607548155</v>
      </c>
      <c r="Z38" s="6">
        <f t="shared" ca="1" si="5"/>
        <v>36516626.838537097</v>
      </c>
      <c r="AA38" s="6">
        <f t="shared" ca="1" si="5"/>
        <v>36976370.328322917</v>
      </c>
      <c r="AB38" s="6">
        <f t="shared" ca="1" si="5"/>
        <v>37442480.207252339</v>
      </c>
      <c r="AC38" s="6">
        <f t="shared" ca="1" si="5"/>
        <v>37915054.221966021</v>
      </c>
      <c r="AD38" s="6">
        <f t="shared" ca="1" si="5"/>
        <v>38394191.764517836</v>
      </c>
      <c r="AE38" s="6">
        <f t="shared" ca="1" si="5"/>
        <v>38879993.902043022</v>
      </c>
      <c r="AF38" s="6">
        <f t="shared" ca="1" si="5"/>
        <v>39372563.406985663</v>
      </c>
      <c r="AG38" s="6">
        <f t="shared" ca="1" si="5"/>
        <v>39872004.787896551</v>
      </c>
      <c r="AH38" s="6">
        <f t="shared" ca="1" si="5"/>
        <v>40378424.320812218</v>
      </c>
      <c r="AI38" s="6">
        <f t="shared" ref="AI38:AZ38" ca="1" si="6">AI35-AI37</f>
        <v>40891930.081226707</v>
      </c>
      <c r="AJ38" s="6">
        <f t="shared" ca="1" si="6"/>
        <v>41412631.97666721</v>
      </c>
      <c r="AK38" s="6">
        <f t="shared" ca="1" si="6"/>
        <v>41940641.779885635</v>
      </c>
      <c r="AL38" s="6">
        <f t="shared" ca="1" si="6"/>
        <v>42476073.162677757</v>
      </c>
      <c r="AM38" s="6">
        <f t="shared" ca="1" si="6"/>
        <v>43019041.730342351</v>
      </c>
      <c r="AN38" s="6">
        <f t="shared" ca="1" si="6"/>
        <v>43569665.05679249</v>
      </c>
      <c r="AO38" s="6">
        <f t="shared" ca="1" si="6"/>
        <v>44128062.720331967</v>
      </c>
      <c r="AP38" s="6">
        <f t="shared" ca="1" si="6"/>
        <v>0</v>
      </c>
      <c r="AQ38" s="6">
        <f t="shared" ca="1" si="6"/>
        <v>0</v>
      </c>
      <c r="AR38" s="6">
        <f t="shared" ca="1" si="6"/>
        <v>0</v>
      </c>
      <c r="AS38" s="6">
        <f t="shared" ca="1" si="6"/>
        <v>0</v>
      </c>
      <c r="AT38" s="6">
        <f t="shared" ca="1" si="6"/>
        <v>0</v>
      </c>
      <c r="AU38" s="6">
        <f t="shared" ca="1" si="6"/>
        <v>0</v>
      </c>
      <c r="AV38" s="6">
        <f t="shared" ca="1" si="6"/>
        <v>0</v>
      </c>
      <c r="AW38" s="6">
        <f t="shared" ca="1" si="6"/>
        <v>0</v>
      </c>
      <c r="AX38" s="6">
        <f t="shared" ca="1" si="6"/>
        <v>0</v>
      </c>
      <c r="AY38" s="6">
        <f t="shared" ca="1" si="6"/>
        <v>0</v>
      </c>
      <c r="AZ38" s="6">
        <f t="shared" ca="1" si="6"/>
        <v>0</v>
      </c>
    </row>
    <row r="39" spans="1:52" x14ac:dyDescent="0.35">
      <c r="B39" t="s">
        <v>189</v>
      </c>
      <c r="C39" s="6">
        <f ca="1">SUM(Detail!AC$161:AC$170)*IF(AND($C$8=1,C$19&gt;$C$10),0,1)</f>
        <v>0</v>
      </c>
      <c r="D39" s="6">
        <f ca="1">SUM(Detail!AD$161:AD$170)*IF(AND($C$8=1,D$19&gt;$C$10),0,1)</f>
        <v>0</v>
      </c>
      <c r="E39" s="6">
        <f ca="1">SUM(Detail!AE$161:AE$170)*IF(AND($C$8=1,E$19&gt;$C$10),0,1)</f>
        <v>0</v>
      </c>
      <c r="F39" s="6">
        <f ca="1">SUM(Detail!AF$161:AF$170)*IF(AND($C$8=1,F$19&gt;$C$10),0,1)</f>
        <v>0</v>
      </c>
      <c r="G39" s="6">
        <f ca="1">SUM(Detail!AG$161:AG$170)*IF(AND($C$8=1,G$19&gt;$C$10),0,1)</f>
        <v>0</v>
      </c>
      <c r="H39" s="6">
        <f ca="1">SUM(Detail!AH$161:AH$170)*IF(AND($C$8=1,H$19&gt;$C$10),0,1)</f>
        <v>0</v>
      </c>
      <c r="I39" s="6">
        <f ca="1">SUM(Detail!AI$161:AI$170)*IF(AND($C$8=1,I$19&gt;$C$10),0,1)</f>
        <v>0</v>
      </c>
      <c r="J39" s="6">
        <f ca="1">SUM(Detail!AJ$161:AJ$170)*IF(AND($C$8=1,J$19&gt;$C$10),0,1)</f>
        <v>0</v>
      </c>
      <c r="K39" s="6">
        <f ca="1">SUM(Detail!AK$161:AK$170)*IF(AND($C$8=1,K$19&gt;$C$10),0,1)</f>
        <v>0</v>
      </c>
      <c r="L39" s="6">
        <f ca="1">SUM(Detail!AL$161:AL$170)*IF(AND($C$8=1,L$19&gt;$C$10),0,1)</f>
        <v>289080</v>
      </c>
      <c r="M39" s="6">
        <f ca="1">SUM(Detail!AM$161:AM$170)*IF(AND($C$8=1,M$19&gt;$C$10),0,1)</f>
        <v>289080</v>
      </c>
      <c r="N39" s="6">
        <f ca="1">SUM(Detail!AN$161:AN$170)*IF(AND($C$8=1,N$19&gt;$C$10),0,1)</f>
        <v>289080</v>
      </c>
      <c r="O39" s="6">
        <f ca="1">SUM(Detail!AO$161:AO$170)*IF(AND($C$8=1,O$19&gt;$C$10),0,1)</f>
        <v>289080</v>
      </c>
      <c r="P39" s="6">
        <f ca="1">SUM(Detail!AP$161:AP$170)*IF(AND($C$8=1,P$19&gt;$C$10),0,1)</f>
        <v>289080</v>
      </c>
      <c r="Q39" s="6">
        <f ca="1">SUM(Detail!AQ$161:AQ$170)*IF(AND($C$8=1,Q$19&gt;$C$10),0,1)</f>
        <v>289080</v>
      </c>
      <c r="R39" s="6">
        <f ca="1">SUM(Detail!AR$161:AR$170)*IF(AND($C$8=1,R$19&gt;$C$10),0,1)</f>
        <v>289080</v>
      </c>
      <c r="S39" s="6">
        <f ca="1">SUM(Detail!AS$161:AS$170)*IF(AND($C$8=1,S$19&gt;$C$10),0,1)</f>
        <v>289080</v>
      </c>
      <c r="T39" s="6">
        <f ca="1">SUM(Detail!AT$161:AT$170)*IF(AND($C$8=1,T$19&gt;$C$10),0,1)</f>
        <v>289080</v>
      </c>
      <c r="U39" s="6">
        <f ca="1">SUM(Detail!AU$161:AU$170)*IF(AND($C$8=1,U$19&gt;$C$10),0,1)</f>
        <v>289080</v>
      </c>
      <c r="V39" s="6">
        <f ca="1">SUM(Detail!AV$161:AV$170)*IF(AND($C$8=1,V$19&gt;$C$10),0,1)</f>
        <v>289080</v>
      </c>
      <c r="W39" s="6">
        <f ca="1">SUM(Detail!AW$161:AW$170)*IF(AND($C$8=1,W$19&gt;$C$10),0,1)</f>
        <v>289080</v>
      </c>
      <c r="X39" s="6">
        <f ca="1">SUM(Detail!AX$161:AX$170)*IF(AND($C$8=1,X$19&gt;$C$10),0,1)</f>
        <v>289080</v>
      </c>
      <c r="Y39" s="6">
        <f ca="1">SUM(Detail!AY$161:AY$170)*IF(AND($C$8=1,Y$19&gt;$C$10),0,1)</f>
        <v>289080</v>
      </c>
      <c r="Z39" s="6">
        <f ca="1">SUM(Detail!AZ$161:AZ$170)*IF(AND($C$8=1,Z$19&gt;$C$10),0,1)</f>
        <v>289080</v>
      </c>
      <c r="AA39" s="6">
        <f ca="1">SUM(Detail!BA$161:BA$170)*IF(AND($C$8=1,AA$19&gt;$C$10),0,1)</f>
        <v>289080</v>
      </c>
      <c r="AB39" s="6">
        <f ca="1">SUM(Detail!BB$161:BB$170)*IF(AND($C$8=1,AB$19&gt;$C$10),0,1)</f>
        <v>289080</v>
      </c>
      <c r="AC39" s="6">
        <f ca="1">SUM(Detail!BC$161:BC$170)*IF(AND($C$8=1,AC$19&gt;$C$10),0,1)</f>
        <v>289080</v>
      </c>
      <c r="AD39" s="6">
        <f ca="1">SUM(Detail!BD$161:BD$170)*IF(AND($C$8=1,AD$19&gt;$C$10),0,1)</f>
        <v>289080</v>
      </c>
      <c r="AE39" s="6">
        <f ca="1">SUM(Detail!BE$161:BE$170)*IF(AND($C$8=1,AE$19&gt;$C$10),0,1)</f>
        <v>289080</v>
      </c>
      <c r="AF39" s="6">
        <f ca="1">SUM(Detail!BF$161:BF$170)*IF(AND($C$8=1,AF$19&gt;$C$10),0,1)</f>
        <v>289080</v>
      </c>
      <c r="AG39" s="6">
        <f ca="1">SUM(Detail!BG$161:BG$170)*IF(AND($C$8=1,AG$19&gt;$C$10),0,1)</f>
        <v>289080</v>
      </c>
      <c r="AH39" s="6">
        <f ca="1">SUM(Detail!BH$161:BH$170)*IF(AND($C$8=1,AH$19&gt;$C$10),0,1)</f>
        <v>289080</v>
      </c>
      <c r="AI39" s="6">
        <f ca="1">SUM(Detail!BI$161:BI$170)*IF(AND($C$8=1,AI$19&gt;$C$10),0,1)</f>
        <v>289080</v>
      </c>
      <c r="AJ39" s="6">
        <f ca="1">SUM(Detail!BJ$161:BJ$170)*IF(AND($C$8=1,AJ$19&gt;$C$10),0,1)</f>
        <v>289080</v>
      </c>
      <c r="AK39" s="6">
        <f ca="1">SUM(Detail!BK$161:BK$170)*IF(AND($C$8=1,AK$19&gt;$C$10),0,1)</f>
        <v>289080</v>
      </c>
      <c r="AL39" s="6">
        <f ca="1">SUM(Detail!BL$161:BL$170)*IF(AND($C$8=1,AL$19&gt;$C$10),0,1)</f>
        <v>289080</v>
      </c>
      <c r="AM39" s="6">
        <f ca="1">SUM(Detail!BM$161:BM$170)*IF(AND($C$8=1,AM$19&gt;$C$10),0,1)</f>
        <v>289080</v>
      </c>
      <c r="AN39" s="6">
        <f ca="1">SUM(Detail!BN$161:BN$170)*IF(AND($C$8=1,AN$19&gt;$C$10),0,1)</f>
        <v>289080</v>
      </c>
      <c r="AO39" s="6">
        <f ca="1">SUM(Detail!BO$161:BO$170)*IF(AND($C$8=1,AO$19&gt;$C$10),0,1)</f>
        <v>289080</v>
      </c>
      <c r="AP39" s="6">
        <f ca="1">SUM(Detail!BP$161:BP$170)*IF(AND($C$8=1,AP$19&gt;$C$10),0,1)</f>
        <v>0</v>
      </c>
      <c r="AQ39" s="6">
        <f ca="1">SUM(Detail!BQ$161:BQ$170)*IF(AND($C$8=1,AQ$19&gt;$C$10),0,1)</f>
        <v>0</v>
      </c>
      <c r="AR39" s="6">
        <f ca="1">SUM(Detail!BR$161:BR$170)*IF(AND($C$8=1,AR$19&gt;$C$10),0,1)</f>
        <v>0</v>
      </c>
      <c r="AS39" s="6">
        <f ca="1">SUM(Detail!BS$161:BS$170)*IF(AND($C$8=1,AS$19&gt;$C$10),0,1)</f>
        <v>0</v>
      </c>
      <c r="AT39" s="6">
        <f ca="1">SUM(Detail!BT$161:BT$170)*IF(AND($C$8=1,AT$19&gt;$C$10),0,1)</f>
        <v>0</v>
      </c>
      <c r="AU39" s="6">
        <f ca="1">SUM(Detail!BU$161:BU$170)*IF(AND($C$8=1,AU$19&gt;$C$10),0,1)</f>
        <v>0</v>
      </c>
      <c r="AV39" s="6">
        <f ca="1">SUM(Detail!BV$161:BV$170)*IF(AND($C$8=1,AV$19&gt;$C$10),0,1)</f>
        <v>0</v>
      </c>
      <c r="AW39" s="6">
        <f ca="1">SUM(Detail!BW$161:BW$170)*IF(AND($C$8=1,AW$19&gt;$C$10),0,1)</f>
        <v>0</v>
      </c>
      <c r="AX39" s="6">
        <f ca="1">SUM(Detail!BX$161:BX$170)*IF(AND($C$8=1,AX$19&gt;$C$10),0,1)</f>
        <v>0</v>
      </c>
      <c r="AY39" s="6">
        <f ca="1">SUM(Detail!BY$161:BY$170)*IF(AND($C$8=1,AY$19&gt;$C$10),0,1)</f>
        <v>0</v>
      </c>
      <c r="AZ39" s="6">
        <f ca="1">SUM(Detail!BZ$161:BZ$170)*IF(AND($C$8=1,AZ$19&gt;$C$10),0,1)</f>
        <v>0</v>
      </c>
    </row>
    <row r="40" spans="1:52" x14ac:dyDescent="0.35">
      <c r="B40" t="s">
        <v>193</v>
      </c>
      <c r="C40" s="6">
        <f ca="1">SUM(Detail!AC$181:AC$190)*IF(AND($C$8=1,C$19&gt;$C$10),0,1)</f>
        <v>0</v>
      </c>
      <c r="D40" s="6">
        <f ca="1">SUM(Detail!AD$181:AD$190)*IF(AND($C$8=1,D$19&gt;$C$10),0,1)</f>
        <v>0</v>
      </c>
      <c r="E40" s="6">
        <f ca="1">SUM(Detail!AE$181:AE$190)*IF(AND($C$8=1,E$19&gt;$C$10),0,1)</f>
        <v>0</v>
      </c>
      <c r="F40" s="6">
        <f ca="1">SUM(Detail!AF$181:AF$190)*IF(AND($C$8=1,F$19&gt;$C$10),0,1)</f>
        <v>0</v>
      </c>
      <c r="G40" s="6">
        <f ca="1">SUM(Detail!AG$181:AG$190)*IF(AND($C$8=1,G$19&gt;$C$10),0,1)</f>
        <v>0</v>
      </c>
      <c r="H40" s="6">
        <f ca="1">SUM(Detail!AH$181:AH$190)*IF(AND($C$8=1,H$19&gt;$C$10),0,1)</f>
        <v>0</v>
      </c>
      <c r="I40" s="6">
        <f ca="1">SUM(Detail!AI$181:AI$190)*IF(AND($C$8=1,I$19&gt;$C$10),0,1)</f>
        <v>0</v>
      </c>
      <c r="J40" s="6">
        <f ca="1">SUM(Detail!AJ$181:AJ$190)*IF(AND($C$8=1,J$19&gt;$C$10),0,1)</f>
        <v>0</v>
      </c>
      <c r="K40" s="6">
        <f ca="1">SUM(Detail!AK$181:AK$190)*IF(AND($C$8=1,K$19&gt;$C$10),0,1)</f>
        <v>0</v>
      </c>
      <c r="L40" s="6">
        <f ca="1">SUM(Detail!AL$181:AL$190)*IF(AND($C$8=1,L$19&gt;$C$10),0,1)</f>
        <v>0</v>
      </c>
      <c r="M40" s="6">
        <f ca="1">SUM(Detail!AM$181:AM$190)*IF(AND($C$8=1,M$19&gt;$C$10),0,1)</f>
        <v>0</v>
      </c>
      <c r="N40" s="6">
        <f ca="1">SUM(Detail!AN$181:AN$190)*IF(AND($C$8=1,N$19&gt;$C$10),0,1)</f>
        <v>0</v>
      </c>
      <c r="O40" s="6">
        <f ca="1">SUM(Detail!AO$181:AO$190)*IF(AND($C$8=1,O$19&gt;$C$10),0,1)</f>
        <v>0</v>
      </c>
      <c r="P40" s="6">
        <f ca="1">SUM(Detail!AP$181:AP$190)*IF(AND($C$8=1,P$19&gt;$C$10),0,1)</f>
        <v>0</v>
      </c>
      <c r="Q40" s="6">
        <f ca="1">SUM(Detail!AQ$181:AQ$190)*IF(AND($C$8=1,Q$19&gt;$C$10),0,1)</f>
        <v>0</v>
      </c>
      <c r="R40" s="6">
        <f ca="1">SUM(Detail!AR$181:AR$190)*IF(AND($C$8=1,R$19&gt;$C$10),0,1)</f>
        <v>0</v>
      </c>
      <c r="S40" s="6">
        <f ca="1">SUM(Detail!AS$181:AS$190)*IF(AND($C$8=1,S$19&gt;$C$10),0,1)</f>
        <v>0</v>
      </c>
      <c r="T40" s="6">
        <f ca="1">SUM(Detail!AT$181:AT$190)*IF(AND($C$8=1,T$19&gt;$C$10),0,1)</f>
        <v>0</v>
      </c>
      <c r="U40" s="6">
        <f ca="1">SUM(Detail!AU$181:AU$190)*IF(AND($C$8=1,U$19&gt;$C$10),0,1)</f>
        <v>0</v>
      </c>
      <c r="V40" s="6">
        <f ca="1">SUM(Detail!AV$181:AV$190)*IF(AND($C$8=1,V$19&gt;$C$10),0,1)</f>
        <v>0</v>
      </c>
      <c r="W40" s="6">
        <f ca="1">SUM(Detail!AW$181:AW$190)*IF(AND($C$8=1,W$19&gt;$C$10),0,1)</f>
        <v>0</v>
      </c>
      <c r="X40" s="6">
        <f ca="1">SUM(Detail!AX$181:AX$190)*IF(AND($C$8=1,X$19&gt;$C$10),0,1)</f>
        <v>0</v>
      </c>
      <c r="Y40" s="6">
        <f ca="1">SUM(Detail!AY$181:AY$190)*IF(AND($C$8=1,Y$19&gt;$C$10),0,1)</f>
        <v>0</v>
      </c>
      <c r="Z40" s="6">
        <f ca="1">SUM(Detail!AZ$181:AZ$190)*IF(AND($C$8=1,Z$19&gt;$C$10),0,1)</f>
        <v>0</v>
      </c>
      <c r="AA40" s="6">
        <f ca="1">SUM(Detail!BA$181:BA$190)*IF(AND($C$8=1,AA$19&gt;$C$10),0,1)</f>
        <v>0</v>
      </c>
      <c r="AB40" s="6">
        <f ca="1">SUM(Detail!BB$181:BB$190)*IF(AND($C$8=1,AB$19&gt;$C$10),0,1)</f>
        <v>0</v>
      </c>
      <c r="AC40" s="6">
        <f ca="1">SUM(Detail!BC$181:BC$190)*IF(AND($C$8=1,AC$19&gt;$C$10),0,1)</f>
        <v>0</v>
      </c>
      <c r="AD40" s="6">
        <f ca="1">SUM(Detail!BD$181:BD$190)*IF(AND($C$8=1,AD$19&gt;$C$10),0,1)</f>
        <v>0</v>
      </c>
      <c r="AE40" s="6">
        <f ca="1">SUM(Detail!BE$181:BE$190)*IF(AND($C$8=1,AE$19&gt;$C$10),0,1)</f>
        <v>0</v>
      </c>
      <c r="AF40" s="6">
        <f ca="1">SUM(Detail!BF$181:BF$190)*IF(AND($C$8=1,AF$19&gt;$C$10),0,1)</f>
        <v>0</v>
      </c>
      <c r="AG40" s="6">
        <f ca="1">SUM(Detail!BG$181:BG$190)*IF(AND($C$8=1,AG$19&gt;$C$10),0,1)</f>
        <v>0</v>
      </c>
      <c r="AH40" s="6">
        <f ca="1">SUM(Detail!BH$181:BH$190)*IF(AND($C$8=1,AH$19&gt;$C$10),0,1)</f>
        <v>0</v>
      </c>
      <c r="AI40" s="6">
        <f ca="1">SUM(Detail!BI$181:BI$190)*IF(AND($C$8=1,AI$19&gt;$C$10),0,1)</f>
        <v>0</v>
      </c>
      <c r="AJ40" s="6">
        <f ca="1">SUM(Detail!BJ$181:BJ$190)*IF(AND($C$8=1,AJ$19&gt;$C$10),0,1)</f>
        <v>0</v>
      </c>
      <c r="AK40" s="6">
        <f ca="1">SUM(Detail!BK$181:BK$190)*IF(AND($C$8=1,AK$19&gt;$C$10),0,1)</f>
        <v>0</v>
      </c>
      <c r="AL40" s="6">
        <f ca="1">SUM(Detail!BL$181:BL$190)*IF(AND($C$8=1,AL$19&gt;$C$10),0,1)</f>
        <v>0</v>
      </c>
      <c r="AM40" s="6">
        <f ca="1">SUM(Detail!BM$181:BM$190)*IF(AND($C$8=1,AM$19&gt;$C$10),0,1)</f>
        <v>0</v>
      </c>
      <c r="AN40" s="6">
        <f ca="1">SUM(Detail!BN$181:BN$190)*IF(AND($C$8=1,AN$19&gt;$C$10),0,1)</f>
        <v>0</v>
      </c>
      <c r="AO40" s="6">
        <f ca="1">SUM(Detail!BO$181:BO$190)*IF(AND($C$8=1,AO$19&gt;$C$10),0,1)</f>
        <v>0</v>
      </c>
      <c r="AP40" s="6">
        <f ca="1">SUM(Detail!BP$181:BP$190)*IF(AND($C$8=1,AP$19&gt;$C$10),0,1)</f>
        <v>0</v>
      </c>
      <c r="AQ40" s="6">
        <f ca="1">SUM(Detail!BQ$181:BQ$190)*IF(AND($C$8=1,AQ$19&gt;$C$10),0,1)</f>
        <v>0</v>
      </c>
      <c r="AR40" s="6">
        <f ca="1">SUM(Detail!BR$181:BR$190)*IF(AND($C$8=1,AR$19&gt;$C$10),0,1)</f>
        <v>0</v>
      </c>
      <c r="AS40" s="6">
        <f ca="1">SUM(Detail!BS$181:BS$190)*IF(AND($C$8=1,AS$19&gt;$C$10),0,1)</f>
        <v>0</v>
      </c>
      <c r="AT40" s="6">
        <f ca="1">SUM(Detail!BT$181:BT$190)*IF(AND($C$8=1,AT$19&gt;$C$10),0,1)</f>
        <v>0</v>
      </c>
      <c r="AU40" s="6">
        <f ca="1">SUM(Detail!BU$181:BU$190)*IF(AND($C$8=1,AU$19&gt;$C$10),0,1)</f>
        <v>0</v>
      </c>
      <c r="AV40" s="6">
        <f ca="1">SUM(Detail!BV$181:BV$190)*IF(AND($C$8=1,AV$19&gt;$C$10),0,1)</f>
        <v>0</v>
      </c>
      <c r="AW40" s="6">
        <f ca="1">SUM(Detail!BW$181:BW$190)*IF(AND($C$8=1,AW$19&gt;$C$10),0,1)</f>
        <v>0</v>
      </c>
      <c r="AX40" s="6">
        <f ca="1">SUM(Detail!BX$181:BX$190)*IF(AND($C$8=1,AX$19&gt;$C$10),0,1)</f>
        <v>0</v>
      </c>
      <c r="AY40" s="6">
        <f ca="1">SUM(Detail!BY$181:BY$190)*IF(AND($C$8=1,AY$19&gt;$C$10),0,1)</f>
        <v>0</v>
      </c>
      <c r="AZ40" s="6">
        <f ca="1">SUM(Detail!BZ$181:BZ$190)*IF(AND($C$8=1,AZ$19&gt;$C$10),0,1)</f>
        <v>0</v>
      </c>
    </row>
    <row r="41" spans="1:52" x14ac:dyDescent="0.35">
      <c r="B41" t="s">
        <v>197</v>
      </c>
      <c r="C41">
        <f t="shared" ref="C41:AH41" si="7">IF(AND(C19&gt;=$C$11,C19&lt;$C$11+20),$C$17,0)</f>
        <v>0</v>
      </c>
      <c r="D41">
        <f t="shared" si="7"/>
        <v>0</v>
      </c>
      <c r="E41">
        <f t="shared" ca="1" si="7"/>
        <v>220</v>
      </c>
      <c r="F41">
        <f t="shared" ca="1" si="7"/>
        <v>220</v>
      </c>
      <c r="G41">
        <f t="shared" ca="1" si="7"/>
        <v>220</v>
      </c>
      <c r="H41">
        <f t="shared" ca="1" si="7"/>
        <v>220</v>
      </c>
      <c r="I41">
        <f t="shared" ca="1" si="7"/>
        <v>220</v>
      </c>
      <c r="J41">
        <f t="shared" ca="1" si="7"/>
        <v>220</v>
      </c>
      <c r="K41">
        <f t="shared" ca="1" si="7"/>
        <v>220</v>
      </c>
      <c r="L41">
        <f t="shared" ca="1" si="7"/>
        <v>220</v>
      </c>
      <c r="M41">
        <f t="shared" ca="1" si="7"/>
        <v>220</v>
      </c>
      <c r="N41">
        <f t="shared" ca="1" si="7"/>
        <v>220</v>
      </c>
      <c r="O41">
        <f t="shared" ca="1" si="7"/>
        <v>220</v>
      </c>
      <c r="P41">
        <f t="shared" ca="1" si="7"/>
        <v>220</v>
      </c>
      <c r="Q41">
        <f t="shared" ca="1" si="7"/>
        <v>220</v>
      </c>
      <c r="R41">
        <f t="shared" ca="1" si="7"/>
        <v>220</v>
      </c>
      <c r="S41">
        <f t="shared" ca="1" si="7"/>
        <v>220</v>
      </c>
      <c r="T41">
        <f t="shared" ca="1" si="7"/>
        <v>220</v>
      </c>
      <c r="U41">
        <f t="shared" ca="1" si="7"/>
        <v>220</v>
      </c>
      <c r="V41">
        <f t="shared" ca="1" si="7"/>
        <v>220</v>
      </c>
      <c r="W41">
        <f t="shared" ca="1" si="7"/>
        <v>220</v>
      </c>
      <c r="X41">
        <f t="shared" ca="1" si="7"/>
        <v>220</v>
      </c>
      <c r="Y41">
        <f t="shared" si="7"/>
        <v>0</v>
      </c>
      <c r="Z41">
        <f t="shared" si="7"/>
        <v>0</v>
      </c>
      <c r="AA41">
        <f t="shared" si="7"/>
        <v>0</v>
      </c>
      <c r="AB41">
        <f t="shared" si="7"/>
        <v>0</v>
      </c>
      <c r="AC41">
        <f t="shared" si="7"/>
        <v>0</v>
      </c>
      <c r="AD41">
        <f t="shared" si="7"/>
        <v>0</v>
      </c>
      <c r="AE41">
        <f t="shared" si="7"/>
        <v>0</v>
      </c>
      <c r="AF41">
        <f t="shared" si="7"/>
        <v>0</v>
      </c>
      <c r="AG41">
        <f t="shared" si="7"/>
        <v>0</v>
      </c>
      <c r="AH41">
        <f t="shared" si="7"/>
        <v>0</v>
      </c>
      <c r="AI41">
        <f t="shared" ref="AI41:AZ41" si="8">IF(AND(AI19&gt;=$C$11,AI19&lt;$C$11+20),$C$17,0)</f>
        <v>0</v>
      </c>
      <c r="AJ41">
        <f t="shared" si="8"/>
        <v>0</v>
      </c>
      <c r="AK41">
        <f t="shared" si="8"/>
        <v>0</v>
      </c>
      <c r="AL41">
        <f t="shared" si="8"/>
        <v>0</v>
      </c>
      <c r="AM41">
        <f t="shared" si="8"/>
        <v>0</v>
      </c>
      <c r="AN41">
        <f t="shared" si="8"/>
        <v>0</v>
      </c>
      <c r="AO41">
        <f t="shared" si="8"/>
        <v>0</v>
      </c>
      <c r="AP41">
        <f t="shared" si="8"/>
        <v>0</v>
      </c>
      <c r="AQ41">
        <f t="shared" si="8"/>
        <v>0</v>
      </c>
      <c r="AR41">
        <f t="shared" si="8"/>
        <v>0</v>
      </c>
      <c r="AS41">
        <f t="shared" si="8"/>
        <v>0</v>
      </c>
      <c r="AT41">
        <f t="shared" si="8"/>
        <v>0</v>
      </c>
      <c r="AU41">
        <f t="shared" si="8"/>
        <v>0</v>
      </c>
      <c r="AV41">
        <f t="shared" si="8"/>
        <v>0</v>
      </c>
      <c r="AW41">
        <f t="shared" si="8"/>
        <v>0</v>
      </c>
      <c r="AX41">
        <f t="shared" si="8"/>
        <v>0</v>
      </c>
      <c r="AY41">
        <f t="shared" si="8"/>
        <v>0</v>
      </c>
      <c r="AZ41">
        <f t="shared" si="8"/>
        <v>0</v>
      </c>
    </row>
    <row r="42" spans="1:52" x14ac:dyDescent="0.35">
      <c r="D42" s="6">
        <f ca="1">D35/$C$17</f>
        <v>0</v>
      </c>
      <c r="E42" s="6">
        <f t="shared" ref="E42:AA42" ca="1" si="9">E35/$C$17</f>
        <v>0</v>
      </c>
      <c r="F42" s="6">
        <f t="shared" ca="1" si="9"/>
        <v>0</v>
      </c>
      <c r="G42" s="6">
        <f t="shared" ca="1" si="9"/>
        <v>0</v>
      </c>
      <c r="H42" s="6">
        <f t="shared" ca="1" si="9"/>
        <v>0</v>
      </c>
      <c r="I42" s="6">
        <f t="shared" ca="1" si="9"/>
        <v>0</v>
      </c>
      <c r="J42" s="6">
        <f t="shared" ca="1" si="9"/>
        <v>0</v>
      </c>
      <c r="K42" s="6">
        <f t="shared" ca="1" si="9"/>
        <v>0</v>
      </c>
      <c r="L42" s="6">
        <f t="shared" ca="1" si="9"/>
        <v>139534.66813590127</v>
      </c>
      <c r="M42" s="6">
        <f t="shared" ca="1" si="9"/>
        <v>141262.04133043074</v>
      </c>
      <c r="N42" s="6">
        <f t="shared" ca="1" si="9"/>
        <v>143012.84786363604</v>
      </c>
      <c r="O42" s="6">
        <f t="shared" ca="1" si="9"/>
        <v>144787.44017548987</v>
      </c>
      <c r="P42" s="6">
        <f t="shared" ca="1" si="9"/>
        <v>146586.17653871895</v>
      </c>
      <c r="Q42" s="6">
        <f t="shared" ca="1" si="9"/>
        <v>148409.42116273008</v>
      </c>
      <c r="R42" s="6">
        <f t="shared" ca="1" si="9"/>
        <v>150257.54429948115</v>
      </c>
      <c r="S42" s="6">
        <f t="shared" ca="1" si="9"/>
        <v>152130.92235133515</v>
      </c>
      <c r="T42" s="6">
        <f t="shared" ca="1" si="9"/>
        <v>154029.93798093521</v>
      </c>
      <c r="U42" s="6">
        <f t="shared" ca="1" si="9"/>
        <v>155954.98022313896</v>
      </c>
      <c r="V42" s="6">
        <f t="shared" ca="1" si="9"/>
        <v>157906.44459905347</v>
      </c>
      <c r="W42" s="6">
        <f t="shared" ca="1" si="9"/>
        <v>159884.7332322099</v>
      </c>
      <c r="X42" s="6">
        <f t="shared" ca="1" si="9"/>
        <v>161890.25496691975</v>
      </c>
      <c r="Y42" s="6">
        <f t="shared" ca="1" si="9"/>
        <v>163923.42548885525</v>
      </c>
      <c r="Z42" s="6">
        <f t="shared" ca="1" si="9"/>
        <v>165984.66744789589</v>
      </c>
      <c r="AA42" s="6">
        <f t="shared" ca="1" si="9"/>
        <v>168074.41058328599</v>
      </c>
      <c r="AB42" s="6"/>
      <c r="AC42" s="6"/>
    </row>
    <row r="43" spans="1:52" x14ac:dyDescent="0.35">
      <c r="D43" s="6">
        <f ca="1">D42*(1+50%)</f>
        <v>0</v>
      </c>
      <c r="E43" s="6">
        <f t="shared" ref="E43:AA43" ca="1" si="10">E42*(1+50%)</f>
        <v>0</v>
      </c>
      <c r="F43" s="6">
        <f t="shared" ca="1" si="10"/>
        <v>0</v>
      </c>
      <c r="G43" s="6">
        <f t="shared" ca="1" si="10"/>
        <v>0</v>
      </c>
      <c r="H43" s="6">
        <f t="shared" ca="1" si="10"/>
        <v>0</v>
      </c>
      <c r="I43" s="6">
        <f t="shared" ca="1" si="10"/>
        <v>0</v>
      </c>
      <c r="J43" s="6">
        <f t="shared" ca="1" si="10"/>
        <v>0</v>
      </c>
      <c r="K43" s="6">
        <f t="shared" ca="1" si="10"/>
        <v>0</v>
      </c>
      <c r="L43" s="6">
        <f t="shared" ca="1" si="10"/>
        <v>209302.00220385191</v>
      </c>
      <c r="M43" s="6">
        <f t="shared" ca="1" si="10"/>
        <v>211893.0619956461</v>
      </c>
      <c r="N43" s="6">
        <f t="shared" ca="1" si="10"/>
        <v>214519.27179545406</v>
      </c>
      <c r="O43" s="6">
        <f t="shared" ca="1" si="10"/>
        <v>217181.16026323481</v>
      </c>
      <c r="P43" s="6">
        <f t="shared" ca="1" si="10"/>
        <v>219879.26480807841</v>
      </c>
      <c r="Q43" s="6">
        <f t="shared" ca="1" si="10"/>
        <v>222614.13174409512</v>
      </c>
      <c r="R43" s="6">
        <f t="shared" ca="1" si="10"/>
        <v>225386.31644922172</v>
      </c>
      <c r="S43" s="6">
        <f t="shared" ca="1" si="10"/>
        <v>228196.3835270027</v>
      </c>
      <c r="T43" s="6">
        <f t="shared" ca="1" si="10"/>
        <v>231044.90697140282</v>
      </c>
      <c r="U43" s="6">
        <f t="shared" ca="1" si="10"/>
        <v>233932.47033470846</v>
      </c>
      <c r="V43" s="6">
        <f t="shared" ca="1" si="10"/>
        <v>236859.66689858021</v>
      </c>
      <c r="W43" s="6">
        <f t="shared" ca="1" si="10"/>
        <v>239827.09984831483</v>
      </c>
      <c r="X43" s="6">
        <f t="shared" ca="1" si="10"/>
        <v>242835.38245037961</v>
      </c>
      <c r="Y43" s="6">
        <f t="shared" ca="1" si="10"/>
        <v>245885.13823328289</v>
      </c>
      <c r="Z43" s="6">
        <f t="shared" ca="1" si="10"/>
        <v>248977.00117184385</v>
      </c>
      <c r="AA43" s="6">
        <f t="shared" ca="1" si="10"/>
        <v>252111.615874929</v>
      </c>
      <c r="AB43" s="6"/>
      <c r="AC43" s="6"/>
    </row>
    <row r="44" spans="1:52" x14ac:dyDescent="0.35">
      <c r="B44" t="s">
        <v>198</v>
      </c>
      <c r="C44" s="6">
        <f ca="1">(OFFSET($D$35,0,$C$11-$D$19)+NPV($C$2,OFFSET($E$35,0,$C$11-$D$19,1,19)))/(OFFSET($D$41,0,$C$11-$D$19)+NPV($C$2,OFFSET($E$41,0,$C$11-$D$19,1,19)))</f>
        <v>74571.660962580354</v>
      </c>
    </row>
    <row r="45" spans="1:52" x14ac:dyDescent="0.35">
      <c r="B45" t="s">
        <v>171</v>
      </c>
      <c r="C45" s="129">
        <f ca="1">IFERROR(IF(ISERROR(FIND("Storage",$C$14,1)),NPV($C$2,C35:AZ35),NPV($C$2,C37:AZ37))/NPV($C$2,C39:AZ39),0)</f>
        <v>120.85223262640662</v>
      </c>
    </row>
    <row r="46" spans="1:52" x14ac:dyDescent="0.35">
      <c r="B46" t="s">
        <v>172</v>
      </c>
      <c r="C46" s="130">
        <f ca="1">IF(ISERROR(FIND("Storage",$C$14,1)),0,NPV($C$2,C38:AZ38)/NPV($C$2,C40:AZ40))</f>
        <v>0</v>
      </c>
      <c r="I46" s="6"/>
    </row>
    <row r="47" spans="1:52" x14ac:dyDescent="0.35">
      <c r="B47" t="s">
        <v>7</v>
      </c>
      <c r="C47" s="130">
        <f ca="1">NPV($C$2,C35:AZ35)</f>
        <v>256414806.39103517</v>
      </c>
    </row>
    <row r="51" spans="3:7" x14ac:dyDescent="0.35">
      <c r="C51" t="s">
        <v>201</v>
      </c>
      <c r="D51" t="s">
        <v>2</v>
      </c>
      <c r="E51" t="s">
        <v>284</v>
      </c>
      <c r="F51" t="s">
        <v>285</v>
      </c>
      <c r="G51" t="s">
        <v>6</v>
      </c>
    </row>
    <row r="52" spans="3:7" x14ac:dyDescent="0.35">
      <c r="C52" s="27">
        <f>$D$19</f>
        <v>2024</v>
      </c>
      <c r="D52" s="6">
        <f ca="1">OFFSET($C$20,0,$C52-$C$19)/$C$17</f>
        <v>0</v>
      </c>
      <c r="E52" s="6">
        <f ca="1">OFFSET($C$20,5,$C52-$C$19)/$C$17</f>
        <v>0</v>
      </c>
      <c r="F52" s="6">
        <f ca="1">OFFSET($C$20,8,$C52-$C$19)/$C$17</f>
        <v>0</v>
      </c>
      <c r="G52" s="6">
        <f ca="1">SUM(D52:F52)</f>
        <v>0</v>
      </c>
    </row>
    <row r="53" spans="3:7" x14ac:dyDescent="0.35">
      <c r="C53">
        <f>C52+1</f>
        <v>2025</v>
      </c>
      <c r="D53" s="6">
        <f t="shared" ref="D53:D72" ca="1" si="11">OFFSET($C$20,0,$C53-$C$19)/$C$17</f>
        <v>0</v>
      </c>
      <c r="E53" s="6">
        <f t="shared" ref="E53:E72" ca="1" si="12">OFFSET($C$20,5,$C53-$C$19)/$C$17</f>
        <v>0</v>
      </c>
      <c r="F53" s="6">
        <f t="shared" ref="F53:F72" ca="1" si="13">OFFSET($C$20,8,$C53-$C$19)/$C$17</f>
        <v>0</v>
      </c>
      <c r="G53" s="6">
        <f t="shared" ref="G53:G72" ca="1" si="14">SUM(D53:F53)</f>
        <v>0</v>
      </c>
    </row>
    <row r="54" spans="3:7" x14ac:dyDescent="0.35">
      <c r="C54">
        <f t="shared" ref="C54:C72" si="15">C53+1</f>
        <v>2026</v>
      </c>
      <c r="D54" s="6">
        <f t="shared" ca="1" si="11"/>
        <v>0</v>
      </c>
      <c r="E54" s="6">
        <f t="shared" ca="1" si="12"/>
        <v>0</v>
      </c>
      <c r="F54" s="6">
        <f t="shared" ca="1" si="13"/>
        <v>0</v>
      </c>
      <c r="G54" s="6">
        <f t="shared" ca="1" si="14"/>
        <v>0</v>
      </c>
    </row>
    <row r="55" spans="3:7" x14ac:dyDescent="0.35">
      <c r="C55">
        <f t="shared" si="15"/>
        <v>2027</v>
      </c>
      <c r="D55" s="6">
        <f t="shared" ca="1" si="11"/>
        <v>0</v>
      </c>
      <c r="E55" s="6">
        <f t="shared" ca="1" si="12"/>
        <v>0</v>
      </c>
      <c r="F55" s="6">
        <f t="shared" ca="1" si="13"/>
        <v>0</v>
      </c>
      <c r="G55" s="6">
        <f t="shared" ca="1" si="14"/>
        <v>0</v>
      </c>
    </row>
    <row r="56" spans="3:7" x14ac:dyDescent="0.35">
      <c r="C56">
        <f t="shared" si="15"/>
        <v>2028</v>
      </c>
      <c r="D56" s="6">
        <f t="shared" ca="1" si="11"/>
        <v>0</v>
      </c>
      <c r="E56" s="6">
        <f t="shared" ca="1" si="12"/>
        <v>0</v>
      </c>
      <c r="F56" s="6">
        <f t="shared" ca="1" si="13"/>
        <v>0</v>
      </c>
      <c r="G56" s="6">
        <f t="shared" ca="1" si="14"/>
        <v>0</v>
      </c>
    </row>
    <row r="57" spans="3:7" x14ac:dyDescent="0.35">
      <c r="C57">
        <f t="shared" si="15"/>
        <v>2029</v>
      </c>
      <c r="D57" s="6">
        <f t="shared" ca="1" si="11"/>
        <v>0</v>
      </c>
      <c r="E57" s="6">
        <f t="shared" ca="1" si="12"/>
        <v>0</v>
      </c>
      <c r="F57" s="6">
        <f t="shared" ca="1" si="13"/>
        <v>0</v>
      </c>
      <c r="G57" s="6">
        <f t="shared" ca="1" si="14"/>
        <v>0</v>
      </c>
    </row>
    <row r="58" spans="3:7" x14ac:dyDescent="0.35">
      <c r="C58">
        <f t="shared" si="15"/>
        <v>2030</v>
      </c>
      <c r="D58" s="6">
        <f t="shared" ca="1" si="11"/>
        <v>0</v>
      </c>
      <c r="E58" s="6">
        <f t="shared" ca="1" si="12"/>
        <v>0</v>
      </c>
      <c r="F58" s="6">
        <f t="shared" ca="1" si="13"/>
        <v>0</v>
      </c>
      <c r="G58" s="6">
        <f t="shared" ca="1" si="14"/>
        <v>0</v>
      </c>
    </row>
    <row r="59" spans="3:7" x14ac:dyDescent="0.35">
      <c r="C59">
        <f t="shared" si="15"/>
        <v>2031</v>
      </c>
      <c r="D59" s="6">
        <f t="shared" ca="1" si="11"/>
        <v>0</v>
      </c>
      <c r="E59" s="6">
        <f t="shared" ca="1" si="12"/>
        <v>0</v>
      </c>
      <c r="F59" s="6">
        <f t="shared" ca="1" si="13"/>
        <v>0</v>
      </c>
      <c r="G59" s="6">
        <f t="shared" ca="1" si="14"/>
        <v>0</v>
      </c>
    </row>
    <row r="60" spans="3:7" x14ac:dyDescent="0.35">
      <c r="C60">
        <f t="shared" si="15"/>
        <v>2032</v>
      </c>
      <c r="D60" s="6">
        <f t="shared" ca="1" si="11"/>
        <v>88807.14915979818</v>
      </c>
      <c r="E60" s="6">
        <f t="shared" ca="1" si="12"/>
        <v>28100.259369719137</v>
      </c>
      <c r="F60" s="6">
        <f t="shared" ca="1" si="13"/>
        <v>22627.259606383966</v>
      </c>
      <c r="G60" s="6">
        <f t="shared" ca="1" si="14"/>
        <v>139534.66813590127</v>
      </c>
    </row>
    <row r="61" spans="3:7" x14ac:dyDescent="0.35">
      <c r="C61">
        <f t="shared" si="15"/>
        <v>2033</v>
      </c>
      <c r="D61" s="6">
        <f t="shared" ca="1" si="11"/>
        <v>89746.244570869414</v>
      </c>
      <c r="E61" s="6">
        <f t="shared" ca="1" si="12"/>
        <v>28662.264557113525</v>
      </c>
      <c r="F61" s="6">
        <f t="shared" ca="1" si="13"/>
        <v>22853.532202447808</v>
      </c>
      <c r="G61" s="6">
        <f t="shared" ca="1" si="14"/>
        <v>141262.04133043074</v>
      </c>
    </row>
    <row r="62" spans="3:7" x14ac:dyDescent="0.35">
      <c r="C62">
        <f t="shared" si="15"/>
        <v>2034</v>
      </c>
      <c r="D62" s="6">
        <f t="shared" ca="1" si="11"/>
        <v>90695.270490907962</v>
      </c>
      <c r="E62" s="6">
        <f t="shared" ca="1" si="12"/>
        <v>29235.509848255788</v>
      </c>
      <c r="F62" s="6">
        <f t="shared" ca="1" si="13"/>
        <v>23082.067524472277</v>
      </c>
      <c r="G62" s="6">
        <f t="shared" ca="1" si="14"/>
        <v>143012.84786363604</v>
      </c>
    </row>
    <row r="63" spans="3:7" x14ac:dyDescent="0.35">
      <c r="C63">
        <f t="shared" si="15"/>
        <v>2035</v>
      </c>
      <c r="D63" s="6">
        <f t="shared" ca="1" si="11"/>
        <v>91654.331930551969</v>
      </c>
      <c r="E63" s="6">
        <f t="shared" ca="1" si="12"/>
        <v>29820.220045220907</v>
      </c>
      <c r="F63" s="6">
        <f t="shared" ca="1" si="13"/>
        <v>23312.888199717003</v>
      </c>
      <c r="G63" s="6">
        <f t="shared" ca="1" si="14"/>
        <v>144787.44017548987</v>
      </c>
    </row>
    <row r="64" spans="3:7" x14ac:dyDescent="0.35">
      <c r="C64">
        <f t="shared" si="15"/>
        <v>2036</v>
      </c>
      <c r="D64" s="6">
        <f t="shared" ca="1" si="11"/>
        <v>92623.535010879466</v>
      </c>
      <c r="E64" s="6">
        <f t="shared" ca="1" si="12"/>
        <v>30416.624446125323</v>
      </c>
      <c r="F64" s="6">
        <f t="shared" ca="1" si="13"/>
        <v>23546.017081714173</v>
      </c>
      <c r="G64" s="6">
        <f t="shared" ca="1" si="14"/>
        <v>146586.17653871895</v>
      </c>
    </row>
    <row r="65" spans="3:7" x14ac:dyDescent="0.35">
      <c r="C65">
        <f t="shared" si="15"/>
        <v>2037</v>
      </c>
      <c r="D65" s="6">
        <f t="shared" ca="1" si="11"/>
        <v>93602.986975150925</v>
      </c>
      <c r="E65" s="6">
        <f t="shared" ca="1" si="12"/>
        <v>31024.956935047834</v>
      </c>
      <c r="F65" s="6">
        <f t="shared" ca="1" si="13"/>
        <v>23781.47725253132</v>
      </c>
      <c r="G65" s="6">
        <f t="shared" ca="1" si="14"/>
        <v>148409.42116273008</v>
      </c>
    </row>
    <row r="66" spans="3:7" x14ac:dyDescent="0.35">
      <c r="C66">
        <f t="shared" si="15"/>
        <v>2038</v>
      </c>
      <c r="D66" s="6">
        <f t="shared" ca="1" si="11"/>
        <v>94592.796200675715</v>
      </c>
      <c r="E66" s="6">
        <f t="shared" ca="1" si="12"/>
        <v>31645.456073748781</v>
      </c>
      <c r="F66" s="6">
        <f t="shared" ca="1" si="13"/>
        <v>24019.292025056624</v>
      </c>
      <c r="G66" s="6">
        <f t="shared" ca="1" si="14"/>
        <v>150257.54429948112</v>
      </c>
    </row>
    <row r="67" spans="3:7" x14ac:dyDescent="0.35">
      <c r="C67">
        <f t="shared" si="15"/>
        <v>2039</v>
      </c>
      <c r="D67" s="6">
        <f t="shared" ca="1" si="11"/>
        <v>95593.07221080421</v>
      </c>
      <c r="E67" s="6">
        <f t="shared" ca="1" si="12"/>
        <v>32278.365195223767</v>
      </c>
      <c r="F67" s="6">
        <f t="shared" ca="1" si="13"/>
        <v>24259.484945307198</v>
      </c>
      <c r="G67" s="6">
        <f t="shared" ca="1" si="14"/>
        <v>152130.92235133518</v>
      </c>
    </row>
    <row r="68" spans="3:7" x14ac:dyDescent="0.35">
      <c r="C68">
        <f t="shared" si="15"/>
        <v>2040</v>
      </c>
      <c r="D68" s="6">
        <f t="shared" ca="1" si="11"/>
        <v>96603.925687046707</v>
      </c>
      <c r="E68" s="6">
        <f t="shared" ca="1" si="12"/>
        <v>32923.932499128241</v>
      </c>
      <c r="F68" s="6">
        <f t="shared" ca="1" si="13"/>
        <v>24502.079794760273</v>
      </c>
      <c r="G68" s="6">
        <f t="shared" ca="1" si="14"/>
        <v>154029.93798093521</v>
      </c>
    </row>
    <row r="69" spans="3:7" x14ac:dyDescent="0.35">
      <c r="C69">
        <f t="shared" si="15"/>
        <v>2041</v>
      </c>
      <c r="D69" s="6">
        <f t="shared" ca="1" si="11"/>
        <v>97625.468481320277</v>
      </c>
      <c r="E69" s="6">
        <f t="shared" ca="1" si="12"/>
        <v>33582.411149110805</v>
      </c>
      <c r="F69" s="6">
        <f t="shared" ca="1" si="13"/>
        <v>24747.100592707877</v>
      </c>
      <c r="G69" s="6">
        <f t="shared" ca="1" si="14"/>
        <v>155954.98022313893</v>
      </c>
    </row>
    <row r="70" spans="3:7" x14ac:dyDescent="0.35">
      <c r="C70">
        <f t="shared" si="15"/>
        <v>2042</v>
      </c>
      <c r="D70" s="6">
        <f t="shared" ca="1" si="11"/>
        <v>98657.813628325486</v>
      </c>
      <c r="E70" s="6">
        <f t="shared" ca="1" si="12"/>
        <v>34254.059372093019</v>
      </c>
      <c r="F70" s="6">
        <f t="shared" ca="1" si="13"/>
        <v>24994.57159863495</v>
      </c>
      <c r="G70" s="6">
        <f t="shared" ca="1" si="14"/>
        <v>157906.44459905344</v>
      </c>
    </row>
    <row r="71" spans="3:7" x14ac:dyDescent="0.35">
      <c r="C71">
        <f t="shared" si="15"/>
        <v>2043</v>
      </c>
      <c r="D71" s="6">
        <f t="shared" ca="1" si="11"/>
        <v>99701.075358053698</v>
      </c>
      <c r="E71" s="6">
        <f t="shared" ca="1" si="12"/>
        <v>34939.140559534884</v>
      </c>
      <c r="F71" s="6">
        <f t="shared" ca="1" si="13"/>
        <v>25244.517314621298</v>
      </c>
      <c r="G71" s="6">
        <f t="shared" ca="1" si="14"/>
        <v>159884.7332322099</v>
      </c>
    </row>
    <row r="72" spans="3:7" x14ac:dyDescent="0.35">
      <c r="C72">
        <f t="shared" si="15"/>
        <v>2044</v>
      </c>
      <c r="D72" s="6">
        <f t="shared" ca="1" si="11"/>
        <v>100755.36910842663</v>
      </c>
      <c r="E72" s="6">
        <f t="shared" ca="1" si="12"/>
        <v>35637.923370725577</v>
      </c>
      <c r="F72" s="6">
        <f t="shared" ca="1" si="13"/>
        <v>25496.962487767509</v>
      </c>
      <c r="G72" s="6">
        <f t="shared" ca="1" si="14"/>
        <v>161890.25496691972</v>
      </c>
    </row>
  </sheetData>
  <pageMargins left="0.7" right="0.7" top="0.75" bottom="0.75" header="0.3" footer="0.3"/>
  <pageSetup orientation="portrait" r:id="rId1"/>
  <headerFooter>
    <oddFooter>&amp;L&amp;1#&amp;"Calibri"&amp;14&amp;K000000Confidential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4273" r:id="rId4" name="Spinner 1">
              <controlPr defaultSize="0" autoPict="0">
                <anchor moveWithCells="1" sizeWithCells="1">
                  <from>
                    <xdr:col>5</xdr:col>
                    <xdr:colOff>12700</xdr:colOff>
                    <xdr:row>3</xdr:row>
                    <xdr:rowOff>0</xdr:rowOff>
                  </from>
                  <to>
                    <xdr:col>5</xdr:col>
                    <xdr:colOff>228600</xdr:colOff>
                    <xdr:row>4</xdr:row>
                    <xdr:rowOff>19050</xdr:rowOff>
                  </to>
                </anchor>
              </controlPr>
            </control>
          </mc:Choice>
        </mc:AlternateContent>
        <mc:AlternateContent xmlns:mc="http://schemas.openxmlformats.org/markup-compatibility/2006">
          <mc:Choice Requires="x14">
            <control shapeId="54275" r:id="rId5" name="Spinner 3">
              <controlPr defaultSize="0" autoPict="0">
                <anchor moveWithCells="1" sizeWithCells="1">
                  <from>
                    <xdr:col>3</xdr:col>
                    <xdr:colOff>12700</xdr:colOff>
                    <xdr:row>6</xdr:row>
                    <xdr:rowOff>0</xdr:rowOff>
                  </from>
                  <to>
                    <xdr:col>3</xdr:col>
                    <xdr:colOff>228600</xdr:colOff>
                    <xdr:row>7</xdr:row>
                    <xdr:rowOff>31750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AD539-3AAA-4FA5-B7EB-C67785B236ED}">
  <dimension ref="A1:EG194"/>
  <sheetViews>
    <sheetView zoomScale="90" zoomScaleNormal="90" workbookViewId="0"/>
  </sheetViews>
  <sheetFormatPr defaultColWidth="8.7265625" defaultRowHeight="14.5" outlineLevelCol="1" x14ac:dyDescent="0.35"/>
  <cols>
    <col min="1" max="6" width="6.54296875" customWidth="1"/>
    <col min="7" max="7" width="5.7265625" customWidth="1"/>
    <col min="8" max="8" width="24.81640625" bestFit="1" customWidth="1"/>
    <col min="9" max="9" width="25.26953125" customWidth="1"/>
    <col min="10" max="10" width="5.7265625" customWidth="1"/>
    <col min="11" max="11" width="20.81640625" customWidth="1"/>
    <col min="12" max="12" width="20.453125" bestFit="1" customWidth="1"/>
    <col min="13" max="13" width="7.54296875" customWidth="1"/>
    <col min="14" max="14" width="3.54296875" customWidth="1"/>
    <col min="15" max="15" width="11.54296875" customWidth="1"/>
    <col min="16" max="16" width="11.54296875" bestFit="1" customWidth="1"/>
    <col min="17" max="17" width="8.453125" customWidth="1"/>
    <col min="18" max="19" width="4.453125" customWidth="1"/>
    <col min="20" max="20" width="14.1796875" customWidth="1"/>
    <col min="21" max="21" width="12.26953125" bestFit="1" customWidth="1"/>
    <col min="22" max="22" width="14.1796875" customWidth="1"/>
    <col min="23" max="23" width="6.453125" bestFit="1" customWidth="1"/>
    <col min="24" max="24" width="5.453125" customWidth="1"/>
    <col min="25" max="25" width="4.26953125" customWidth="1"/>
    <col min="26" max="26" width="6.1796875" customWidth="1"/>
    <col min="27" max="28" width="4.26953125" customWidth="1"/>
    <col min="29" max="33" width="12.54296875" customWidth="1"/>
    <col min="34" max="34" width="12.54296875" hidden="1" customWidth="1" outlineLevel="1"/>
    <col min="35" max="35" width="11.54296875" hidden="1" customWidth="1" outlineLevel="1"/>
    <col min="36" max="77" width="11" hidden="1" customWidth="1" outlineLevel="1"/>
    <col min="78" max="78" width="11" customWidth="1" collapsed="1"/>
    <col min="79" max="79" width="10.453125" customWidth="1"/>
    <col min="80" max="82" width="10.453125" customWidth="1" outlineLevel="1"/>
    <col min="83" max="83" width="11.1796875" customWidth="1" outlineLevel="1"/>
    <col min="84" max="96" width="10.453125" customWidth="1" outlineLevel="1"/>
    <col min="97" max="124" width="11.54296875" customWidth="1" outlineLevel="1"/>
    <col min="125" max="127" width="10.453125" customWidth="1" outlineLevel="1"/>
    <col min="128" max="128" width="10.453125" customWidth="1"/>
    <col min="129" max="133" width="10.81640625" customWidth="1"/>
  </cols>
  <sheetData>
    <row r="1" spans="1:137" x14ac:dyDescent="0.35">
      <c r="I1" s="7"/>
      <c r="L1" s="40"/>
      <c r="N1" s="7"/>
      <c r="O1" s="1"/>
      <c r="AC1" s="21"/>
      <c r="AD1" s="41"/>
      <c r="AE1" s="21"/>
      <c r="AF1" s="21"/>
      <c r="AG1" s="42"/>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W1" s="37"/>
      <c r="DX1" s="37"/>
      <c r="DY1" s="37"/>
    </row>
    <row r="2" spans="1:137" x14ac:dyDescent="0.35">
      <c r="I2" s="7"/>
      <c r="L2" s="40"/>
      <c r="N2" s="7"/>
      <c r="O2" s="1"/>
      <c r="AC2" s="21"/>
      <c r="AD2" s="41"/>
      <c r="AE2" s="21"/>
      <c r="AF2" s="21"/>
      <c r="AG2" s="42"/>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180" t="s">
        <v>281</v>
      </c>
      <c r="CB2" s="37">
        <v>50</v>
      </c>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row>
    <row r="3" spans="1:137" x14ac:dyDescent="0.35">
      <c r="G3" s="4"/>
      <c r="H3" s="4"/>
      <c r="I3" s="1"/>
      <c r="J3" s="4"/>
      <c r="K3" s="4"/>
      <c r="L3" s="1"/>
      <c r="M3" s="4"/>
      <c r="AC3" s="18" t="s">
        <v>15</v>
      </c>
      <c r="CA3" s="132" t="str" cm="1">
        <f t="array" ref="CA3">INDEX(SSSModel!$G$4:$K$4,0,SSSModel!$E$4)</f>
        <v>ECC</v>
      </c>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row>
    <row r="4" spans="1:137" ht="58" x14ac:dyDescent="0.35">
      <c r="A4" s="12" t="s">
        <v>181</v>
      </c>
      <c r="B4" s="12" t="s">
        <v>185</v>
      </c>
      <c r="C4" s="12" t="s">
        <v>48</v>
      </c>
      <c r="D4" s="12" t="s">
        <v>74</v>
      </c>
      <c r="E4" s="12" t="s">
        <v>184</v>
      </c>
      <c r="F4" s="12" t="s">
        <v>182</v>
      </c>
      <c r="G4" s="12" t="s">
        <v>183</v>
      </c>
      <c r="H4" s="12" t="s">
        <v>128</v>
      </c>
      <c r="I4" s="12" t="s">
        <v>129</v>
      </c>
      <c r="J4" s="12" t="s">
        <v>149</v>
      </c>
      <c r="K4" s="12" t="s">
        <v>13</v>
      </c>
      <c r="L4" s="12" t="s">
        <v>76</v>
      </c>
      <c r="M4" s="12" t="s">
        <v>49</v>
      </c>
      <c r="N4" s="33" t="s">
        <v>17</v>
      </c>
      <c r="O4" s="3" t="s">
        <v>18</v>
      </c>
      <c r="P4" s="12" t="s">
        <v>19</v>
      </c>
      <c r="Q4" s="3" t="s">
        <v>20</v>
      </c>
      <c r="R4" s="3" t="s">
        <v>21</v>
      </c>
      <c r="S4" s="3" t="s">
        <v>22</v>
      </c>
      <c r="T4" s="43" t="s">
        <v>23</v>
      </c>
      <c r="U4" s="43" t="s">
        <v>24</v>
      </c>
      <c r="V4" s="43" t="s">
        <v>25</v>
      </c>
      <c r="W4" s="12" t="s">
        <v>26</v>
      </c>
      <c r="X4" s="12" t="s">
        <v>27</v>
      </c>
      <c r="Y4" s="12" t="s">
        <v>28</v>
      </c>
      <c r="Z4" s="12" t="s">
        <v>29</v>
      </c>
      <c r="AA4" s="12" t="s">
        <v>30</v>
      </c>
      <c r="AB4" s="12" t="s">
        <v>31</v>
      </c>
      <c r="AC4" s="39">
        <f>SSSModel!$C$3</f>
        <v>2023</v>
      </c>
      <c r="AD4" s="26">
        <f t="shared" ref="AD4:BE4" si="0">AC4+1</f>
        <v>2024</v>
      </c>
      <c r="AE4" s="26">
        <f t="shared" si="0"/>
        <v>2025</v>
      </c>
      <c r="AF4" s="26">
        <f t="shared" si="0"/>
        <v>2026</v>
      </c>
      <c r="AG4" s="26">
        <f t="shared" si="0"/>
        <v>2027</v>
      </c>
      <c r="AH4" s="26">
        <f t="shared" si="0"/>
        <v>2028</v>
      </c>
      <c r="AI4" s="26">
        <f t="shared" si="0"/>
        <v>2029</v>
      </c>
      <c r="AJ4" s="26">
        <f t="shared" si="0"/>
        <v>2030</v>
      </c>
      <c r="AK4" s="26">
        <f t="shared" si="0"/>
        <v>2031</v>
      </c>
      <c r="AL4" s="26">
        <f t="shared" si="0"/>
        <v>2032</v>
      </c>
      <c r="AM4" s="26">
        <f t="shared" si="0"/>
        <v>2033</v>
      </c>
      <c r="AN4" s="26">
        <f t="shared" si="0"/>
        <v>2034</v>
      </c>
      <c r="AO4" s="26">
        <f t="shared" si="0"/>
        <v>2035</v>
      </c>
      <c r="AP4" s="26">
        <f t="shared" si="0"/>
        <v>2036</v>
      </c>
      <c r="AQ4" s="26">
        <f t="shared" si="0"/>
        <v>2037</v>
      </c>
      <c r="AR4" s="26">
        <f t="shared" si="0"/>
        <v>2038</v>
      </c>
      <c r="AS4" s="26">
        <f t="shared" si="0"/>
        <v>2039</v>
      </c>
      <c r="AT4" s="26">
        <f t="shared" si="0"/>
        <v>2040</v>
      </c>
      <c r="AU4" s="26">
        <f t="shared" si="0"/>
        <v>2041</v>
      </c>
      <c r="AV4" s="26">
        <f t="shared" si="0"/>
        <v>2042</v>
      </c>
      <c r="AW4" s="26">
        <f t="shared" si="0"/>
        <v>2043</v>
      </c>
      <c r="AX4" s="26">
        <f t="shared" si="0"/>
        <v>2044</v>
      </c>
      <c r="AY4" s="26">
        <f t="shared" si="0"/>
        <v>2045</v>
      </c>
      <c r="AZ4" s="26">
        <f t="shared" si="0"/>
        <v>2046</v>
      </c>
      <c r="BA4" s="26">
        <f t="shared" si="0"/>
        <v>2047</v>
      </c>
      <c r="BB4" s="26">
        <f t="shared" si="0"/>
        <v>2048</v>
      </c>
      <c r="BC4" s="26">
        <f t="shared" si="0"/>
        <v>2049</v>
      </c>
      <c r="BD4" s="26">
        <f t="shared" si="0"/>
        <v>2050</v>
      </c>
      <c r="BE4" s="26">
        <f t="shared" si="0"/>
        <v>2051</v>
      </c>
      <c r="BF4" s="26">
        <f t="shared" ref="BF4:BZ4" si="1">BE4+1</f>
        <v>2052</v>
      </c>
      <c r="BG4" s="26">
        <f t="shared" si="1"/>
        <v>2053</v>
      </c>
      <c r="BH4" s="26">
        <f t="shared" si="1"/>
        <v>2054</v>
      </c>
      <c r="BI4" s="26">
        <f t="shared" si="1"/>
        <v>2055</v>
      </c>
      <c r="BJ4" s="26">
        <f t="shared" si="1"/>
        <v>2056</v>
      </c>
      <c r="BK4" s="26">
        <f t="shared" si="1"/>
        <v>2057</v>
      </c>
      <c r="BL4" s="26">
        <f t="shared" si="1"/>
        <v>2058</v>
      </c>
      <c r="BM4" s="26">
        <f t="shared" si="1"/>
        <v>2059</v>
      </c>
      <c r="BN4" s="26">
        <f t="shared" si="1"/>
        <v>2060</v>
      </c>
      <c r="BO4" s="26">
        <f t="shared" si="1"/>
        <v>2061</v>
      </c>
      <c r="BP4" s="26">
        <f t="shared" si="1"/>
        <v>2062</v>
      </c>
      <c r="BQ4" s="26">
        <f t="shared" si="1"/>
        <v>2063</v>
      </c>
      <c r="BR4" s="26">
        <f t="shared" si="1"/>
        <v>2064</v>
      </c>
      <c r="BS4" s="26">
        <f t="shared" si="1"/>
        <v>2065</v>
      </c>
      <c r="BT4" s="26">
        <f t="shared" si="1"/>
        <v>2066</v>
      </c>
      <c r="BU4" s="26">
        <f t="shared" si="1"/>
        <v>2067</v>
      </c>
      <c r="BV4" s="26">
        <f t="shared" si="1"/>
        <v>2068</v>
      </c>
      <c r="BW4" s="26">
        <f t="shared" si="1"/>
        <v>2069</v>
      </c>
      <c r="BX4" s="26">
        <f t="shared" si="1"/>
        <v>2070</v>
      </c>
      <c r="BY4" s="26">
        <f t="shared" si="1"/>
        <v>2071</v>
      </c>
      <c r="BZ4" s="26">
        <f t="shared" si="1"/>
        <v>2072</v>
      </c>
      <c r="CA4" s="101">
        <f t="shared" ref="CA4:DM4" si="2">AC4</f>
        <v>2023</v>
      </c>
      <c r="CB4" s="103">
        <f t="shared" si="2"/>
        <v>2024</v>
      </c>
      <c r="CC4" s="26">
        <f t="shared" si="2"/>
        <v>2025</v>
      </c>
      <c r="CD4" s="26">
        <f t="shared" si="2"/>
        <v>2026</v>
      </c>
      <c r="CE4" s="26">
        <f t="shared" si="2"/>
        <v>2027</v>
      </c>
      <c r="CF4" s="26">
        <f t="shared" si="2"/>
        <v>2028</v>
      </c>
      <c r="CG4" s="26">
        <f t="shared" si="2"/>
        <v>2029</v>
      </c>
      <c r="CH4" s="26">
        <f t="shared" si="2"/>
        <v>2030</v>
      </c>
      <c r="CI4" s="26">
        <f t="shared" si="2"/>
        <v>2031</v>
      </c>
      <c r="CJ4" s="26">
        <f t="shared" si="2"/>
        <v>2032</v>
      </c>
      <c r="CK4" s="26">
        <f t="shared" si="2"/>
        <v>2033</v>
      </c>
      <c r="CL4" s="26">
        <f t="shared" si="2"/>
        <v>2034</v>
      </c>
      <c r="CM4" s="26">
        <f t="shared" si="2"/>
        <v>2035</v>
      </c>
      <c r="CN4" s="26">
        <f t="shared" si="2"/>
        <v>2036</v>
      </c>
      <c r="CO4" s="26">
        <f t="shared" si="2"/>
        <v>2037</v>
      </c>
      <c r="CP4" s="26">
        <f t="shared" si="2"/>
        <v>2038</v>
      </c>
      <c r="CQ4" s="26">
        <f t="shared" si="2"/>
        <v>2039</v>
      </c>
      <c r="CR4" s="26">
        <f t="shared" si="2"/>
        <v>2040</v>
      </c>
      <c r="CS4" s="26">
        <f t="shared" si="2"/>
        <v>2041</v>
      </c>
      <c r="CT4" s="26">
        <f t="shared" si="2"/>
        <v>2042</v>
      </c>
      <c r="CU4" s="26">
        <f t="shared" si="2"/>
        <v>2043</v>
      </c>
      <c r="CV4" s="26">
        <f t="shared" si="2"/>
        <v>2044</v>
      </c>
      <c r="CW4" s="26">
        <f t="shared" si="2"/>
        <v>2045</v>
      </c>
      <c r="CX4" s="26">
        <f t="shared" si="2"/>
        <v>2046</v>
      </c>
      <c r="CY4" s="26">
        <f t="shared" si="2"/>
        <v>2047</v>
      </c>
      <c r="CZ4" s="26">
        <f t="shared" si="2"/>
        <v>2048</v>
      </c>
      <c r="DA4" s="26">
        <f t="shared" si="2"/>
        <v>2049</v>
      </c>
      <c r="DB4" s="26">
        <f t="shared" si="2"/>
        <v>2050</v>
      </c>
      <c r="DC4" s="26">
        <f t="shared" si="2"/>
        <v>2051</v>
      </c>
      <c r="DD4" s="26">
        <f t="shared" si="2"/>
        <v>2052</v>
      </c>
      <c r="DE4" s="26">
        <f t="shared" si="2"/>
        <v>2053</v>
      </c>
      <c r="DF4" s="26">
        <f t="shared" si="2"/>
        <v>2054</v>
      </c>
      <c r="DG4" s="26">
        <f t="shared" si="2"/>
        <v>2055</v>
      </c>
      <c r="DH4" s="26">
        <f t="shared" si="2"/>
        <v>2056</v>
      </c>
      <c r="DI4" s="26">
        <f t="shared" si="2"/>
        <v>2057</v>
      </c>
      <c r="DJ4" s="26">
        <f t="shared" si="2"/>
        <v>2058</v>
      </c>
      <c r="DK4" s="26">
        <f t="shared" si="2"/>
        <v>2059</v>
      </c>
      <c r="DL4" s="26">
        <f t="shared" si="2"/>
        <v>2060</v>
      </c>
      <c r="DM4" s="26">
        <f t="shared" si="2"/>
        <v>2061</v>
      </c>
      <c r="DN4" s="26">
        <f t="shared" ref="DN4:DX4" si="3">BP4</f>
        <v>2062</v>
      </c>
      <c r="DO4" s="26">
        <f t="shared" si="3"/>
        <v>2063</v>
      </c>
      <c r="DP4" s="26">
        <f t="shared" si="3"/>
        <v>2064</v>
      </c>
      <c r="DQ4" s="26">
        <f t="shared" si="3"/>
        <v>2065</v>
      </c>
      <c r="DR4" s="26">
        <f t="shared" si="3"/>
        <v>2066</v>
      </c>
      <c r="DS4" s="26">
        <f t="shared" si="3"/>
        <v>2067</v>
      </c>
      <c r="DT4" s="26">
        <f t="shared" si="3"/>
        <v>2068</v>
      </c>
      <c r="DU4" s="26">
        <f t="shared" si="3"/>
        <v>2069</v>
      </c>
      <c r="DV4" s="26">
        <f t="shared" si="3"/>
        <v>2070</v>
      </c>
      <c r="DW4" s="26">
        <f t="shared" si="3"/>
        <v>2071</v>
      </c>
      <c r="DX4" s="26">
        <f t="shared" si="3"/>
        <v>2072</v>
      </c>
      <c r="DY4" s="64" t="s">
        <v>44</v>
      </c>
      <c r="DZ4" t="s">
        <v>8</v>
      </c>
      <c r="EA4" t="s">
        <v>112</v>
      </c>
      <c r="EB4" t="s">
        <v>113</v>
      </c>
      <c r="EC4" t="s">
        <v>106</v>
      </c>
    </row>
    <row r="5" spans="1:137" x14ac:dyDescent="0.35">
      <c r="C5" s="1">
        <v>1</v>
      </c>
      <c r="D5" s="1">
        <v>1</v>
      </c>
      <c r="E5" s="27">
        <f ca="1">OFFSET(GenAlts!$M$4,SSSModel!$C$7,$D5-1)</f>
        <v>1</v>
      </c>
      <c r="G5" s="25">
        <f ca="1">IF($E5=0,"",OFFSET(Resources!B$26,$E5,0))</f>
        <v>1</v>
      </c>
      <c r="H5" s="25" t="str">
        <f ca="1">IF($E5=0,"",OFFSET(Resources!C$26,$E5,0))</f>
        <v>NREL</v>
      </c>
      <c r="I5" s="25" t="str">
        <f ca="1">IF($E5=0,"",OFFSET(Resources!$E$26,$E5,0))</f>
        <v>SB SCCT (220 MW)</v>
      </c>
      <c r="J5" s="16">
        <v>1</v>
      </c>
      <c r="K5" s="16" t="s">
        <v>150</v>
      </c>
      <c r="L5" s="25" t="str">
        <f ca="1">OFFSET(Resources!$CG$24,0,$C5-1)</f>
        <v>Overnight Capital</v>
      </c>
      <c r="M5" s="25" t="str">
        <f ca="1">OFFSET(Resources!$CG$25,0,$C5-1)</f>
        <v>Capital</v>
      </c>
      <c r="N5" s="1">
        <v>1</v>
      </c>
      <c r="O5" s="7">
        <f ca="1">IF($E5=0,0,OFFSET(Resources!$CG$26,$E5,$C5-1))</f>
        <v>229748245.53279176</v>
      </c>
      <c r="P5" s="25" t="str">
        <f ca="1">OFFSET(Resources!$CG$26,0,$C5-1)</f>
        <v>$</v>
      </c>
      <c r="Q5" s="18">
        <f ca="1">IF($E5=0,0,OFFSET(GenAlts!$W$4,$E5,$D5-1))</f>
        <v>2032</v>
      </c>
      <c r="R5" s="1"/>
      <c r="T5" s="1"/>
      <c r="U5" s="25" t="str">
        <f ca="1">IF($E5=0,0,OFFSET(Resources!$AB$26,$E5,($C5-1)*Resources!$CI$20))</f>
        <v>SCCT_Capital</v>
      </c>
      <c r="V5" s="99" t="str">
        <f ca="1">IF($E5=0,"","ON_"&amp;OFFSET(Resources!$D$26,$E5,0))</f>
        <v>ON_SCCT</v>
      </c>
      <c r="W5">
        <f t="shared" ref="W5:W36" ca="1" si="4">Q5</f>
        <v>2032</v>
      </c>
      <c r="X5">
        <f>IF(T5="",0,MATCH(T5,Profiles!$A$3:$A$22,0))</f>
        <v>0</v>
      </c>
      <c r="Y5" s="10">
        <f ca="1">IF(U5=0,0,MATCH(U5,Escalation!$A$3:$A$18,0))</f>
        <v>2</v>
      </c>
      <c r="Z5">
        <f ca="1">IF(V5="",0,MATCH(V5,Profiles!$A$3:$A$22,0))</f>
        <v>2</v>
      </c>
      <c r="AA5" s="8"/>
      <c r="AB5" s="8">
        <v>0</v>
      </c>
      <c r="AC5" s="72">
        <f ca="1">IF(OR(AC$4&lt;$Q5,AC$4&gt;$Q5+IF($S5="",1000,$S5)-1),0,IF(MOD(AC$4-$Q5,IF($R5="",1000,$R5))=0,$O5,0))*IF($Y5&gt;0,(1+INDEX(Escalation!$B$3:$B$18,$Y5,0))^(AC$4-SSSModel!$C$5),1)*IF($X5=0,1,OFFSET(Profiles!$K$2,$X5,MAX(Profiles!$C$2,AC$4-$Q5)))*IF($AA5=1,(1+SSSModel!#REF!),1)</f>
        <v>0</v>
      </c>
      <c r="AD5" s="72">
        <f ca="1">IF(OR(AD$4&lt;$Q5,AD$4&gt;$Q5+IF($S5="",1000,$S5)-1),0,IF(MOD(AD$4-$Q5,IF($R5="",1000,$R5))=0,$O5,0))*IF($Y5&gt;0,(1+INDEX(Escalation!$B$3:$B$18,$Y5,0))^(AD$4-SSSModel!$C$5),1)*IF($X5=0,1,OFFSET(Profiles!$K$2,$X5,MAX(Profiles!$C$2,AD$4-$Q5)))*IF($AA5=1,(1+SSSModel!#REF!),1)</f>
        <v>0</v>
      </c>
      <c r="AE5" s="72">
        <f ca="1">IF(OR(AE$4&lt;$Q5,AE$4&gt;$Q5+IF($S5="",1000,$S5)-1),0,IF(MOD(AE$4-$Q5,IF($R5="",1000,$R5))=0,$O5,0))*IF($Y5&gt;0,(1+INDEX(Escalation!$B$3:$B$18,$Y5,0))^(AE$4-SSSModel!$C$5),1)*IF($X5=0,1,OFFSET(Profiles!$K$2,$X5,MAX(Profiles!$C$2,AE$4-$Q5)))*IF($AA5=1,(1+SSSModel!#REF!),1)</f>
        <v>0</v>
      </c>
      <c r="AF5" s="72">
        <f ca="1">IF(OR(AF$4&lt;$Q5,AF$4&gt;$Q5+IF($S5="",1000,$S5)-1),0,IF(MOD(AF$4-$Q5,IF($R5="",1000,$R5))=0,$O5,0))*IF($Y5&gt;0,(1+INDEX(Escalation!$B$3:$B$18,$Y5,0))^(AF$4-SSSModel!$C$5),1)*IF($X5=0,1,OFFSET(Profiles!$K$2,$X5,MAX(Profiles!$C$2,AF$4-$Q5)))*IF($AA5=1,(1+SSSModel!#REF!),1)</f>
        <v>0</v>
      </c>
      <c r="AG5" s="72">
        <f ca="1">IF(OR(AG$4&lt;$Q5,AG$4&gt;$Q5+IF($S5="",1000,$S5)-1),0,IF(MOD(AG$4-$Q5,IF($R5="",1000,$R5))=0,$O5,0))*IF($Y5&gt;0,(1+INDEX(Escalation!$B$3:$B$18,$Y5,0))^(AG$4-SSSModel!$C$5),1)*IF($X5=0,1,OFFSET(Profiles!$K$2,$X5,MAX(Profiles!$C$2,AG$4-$Q5)))*IF($AA5=1,(1+SSSModel!#REF!),1)</f>
        <v>0</v>
      </c>
      <c r="AH5" s="72">
        <f ca="1">IF(OR(AH$4&lt;$Q5,AH$4&gt;$Q5+IF($S5="",1000,$S5)-1),0,IF(MOD(AH$4-$Q5,IF($R5="",1000,$R5))=0,$O5,0))*IF($Y5&gt;0,(1+INDEX(Escalation!$B$3:$B$18,$Y5,0))^(AH$4-SSSModel!$C$5),1)*IF($X5=0,1,OFFSET(Profiles!$K$2,$X5,MAX(Profiles!$C$2,AH$4-$Q5)))*IF($AA5=1,(1+SSSModel!#REF!),1)</f>
        <v>0</v>
      </c>
      <c r="AI5" s="72">
        <f ca="1">IF(OR(AI$4&lt;$Q5,AI$4&gt;$Q5+IF($S5="",1000,$S5)-1),0,IF(MOD(AI$4-$Q5,IF($R5="",1000,$R5))=0,$O5,0))*IF($Y5&gt;0,(1+INDEX(Escalation!$B$3:$B$18,$Y5,0))^(AI$4-SSSModel!$C$5),1)*IF($X5=0,1,OFFSET(Profiles!$K$2,$X5,MAX(Profiles!$C$2,AI$4-$Q5)))*IF($AA5=1,(1+SSSModel!#REF!),1)</f>
        <v>0</v>
      </c>
      <c r="AJ5" s="72">
        <f ca="1">IF(OR(AJ$4&lt;$Q5,AJ$4&gt;$Q5+IF($S5="",1000,$S5)-1),0,IF(MOD(AJ$4-$Q5,IF($R5="",1000,$R5))=0,$O5,0))*IF($Y5&gt;0,(1+INDEX(Escalation!$B$3:$B$18,$Y5,0))^(AJ$4-SSSModel!$C$5),1)*IF($X5=0,1,OFFSET(Profiles!$K$2,$X5,MAX(Profiles!$C$2,AJ$4-$Q5)))*IF($AA5=1,(1+SSSModel!#REF!),1)</f>
        <v>0</v>
      </c>
      <c r="AK5" s="72">
        <f ca="1">IF(OR(AK$4&lt;$Q5,AK$4&gt;$Q5+IF($S5="",1000,$S5)-1),0,IF(MOD(AK$4-$Q5,IF($R5="",1000,$R5))=0,$O5,0))*IF($Y5&gt;0,(1+INDEX(Escalation!$B$3:$B$18,$Y5,0))^(AK$4-SSSModel!$C$5),1)*IF($X5=0,1,OFFSET(Profiles!$K$2,$X5,MAX(Profiles!$C$2,AK$4-$Q5)))*IF($AA5=1,(1+SSSModel!#REF!),1)</f>
        <v>0</v>
      </c>
      <c r="AL5" s="72">
        <f ca="1">IF(OR(AL$4&lt;$Q5,AL$4&gt;$Q5+IF($S5="",1000,$S5)-1),0,IF(MOD(AL$4-$Q5,IF($R5="",1000,$R5))=0,$O5,0))*IF($Y5&gt;0,(1+INDEX(Escalation!$B$3:$B$18,$Y5,0))^(AL$4-SSSModel!$C$5),1)*IF($X5=0,1,OFFSET(Profiles!$K$2,$X5,MAX(Profiles!$C$2,AL$4-$Q5)))*IF($AA5=1,(1+SSSModel!#REF!),1)</f>
        <v>252561649.76697206</v>
      </c>
      <c r="AM5" s="72">
        <f ca="1">IF(OR(AM$4&lt;$Q5,AM$4&gt;$Q5+IF($S5="",1000,$S5)-1),0,IF(MOD(AM$4-$Q5,IF($R5="",1000,$R5))=0,$O5,0))*IF($Y5&gt;0,(1+INDEX(Escalation!$B$3:$B$18,$Y5,0))^(AM$4-SSSModel!$C$5),1)*IF($X5=0,1,OFFSET(Profiles!$K$2,$X5,MAX(Profiles!$C$2,AM$4-$Q5)))*IF($AA5=1,(1+SSSModel!#REF!),1)</f>
        <v>0</v>
      </c>
      <c r="AN5" s="72">
        <f ca="1">IF(OR(AN$4&lt;$Q5,AN$4&gt;$Q5+IF($S5="",1000,$S5)-1),0,IF(MOD(AN$4-$Q5,IF($R5="",1000,$R5))=0,$O5,0))*IF($Y5&gt;0,(1+INDEX(Escalation!$B$3:$B$18,$Y5,0))^(AN$4-SSSModel!$C$5),1)*IF($X5=0,1,OFFSET(Profiles!$K$2,$X5,MAX(Profiles!$C$2,AN$4-$Q5)))*IF($AA5=1,(1+SSSModel!#REF!),1)</f>
        <v>0</v>
      </c>
      <c r="AO5" s="72">
        <f ca="1">IF(OR(AO$4&lt;$Q5,AO$4&gt;$Q5+IF($S5="",1000,$S5)-1),0,IF(MOD(AO$4-$Q5,IF($R5="",1000,$R5))=0,$O5,0))*IF($Y5&gt;0,(1+INDEX(Escalation!$B$3:$B$18,$Y5,0))^(AO$4-SSSModel!$C$5),1)*IF($X5=0,1,OFFSET(Profiles!$K$2,$X5,MAX(Profiles!$C$2,AO$4-$Q5)))*IF($AA5=1,(1+SSSModel!#REF!),1)</f>
        <v>0</v>
      </c>
      <c r="AP5" s="72">
        <f ca="1">IF(OR(AP$4&lt;$Q5,AP$4&gt;$Q5+IF($S5="",1000,$S5)-1),0,IF(MOD(AP$4-$Q5,IF($R5="",1000,$R5))=0,$O5,0))*IF($Y5&gt;0,(1+INDEX(Escalation!$B$3:$B$18,$Y5,0))^(AP$4-SSSModel!$C$5),1)*IF($X5=0,1,OFFSET(Profiles!$K$2,$X5,MAX(Profiles!$C$2,AP$4-$Q5)))*IF($AA5=1,(1+SSSModel!#REF!),1)</f>
        <v>0</v>
      </c>
      <c r="AQ5" s="72">
        <f ca="1">IF(OR(AQ$4&lt;$Q5,AQ$4&gt;$Q5+IF($S5="",1000,$S5)-1),0,IF(MOD(AQ$4-$Q5,IF($R5="",1000,$R5))=0,$O5,0))*IF($Y5&gt;0,(1+INDEX(Escalation!$B$3:$B$18,$Y5,0))^(AQ$4-SSSModel!$C$5),1)*IF($X5=0,1,OFFSET(Profiles!$K$2,$X5,MAX(Profiles!$C$2,AQ$4-$Q5)))*IF($AA5=1,(1+SSSModel!#REF!),1)</f>
        <v>0</v>
      </c>
      <c r="AR5" s="72">
        <f ca="1">IF(OR(AR$4&lt;$Q5,AR$4&gt;$Q5+IF($S5="",1000,$S5)-1),0,IF(MOD(AR$4-$Q5,IF($R5="",1000,$R5))=0,$O5,0))*IF($Y5&gt;0,(1+INDEX(Escalation!$B$3:$B$18,$Y5,0))^(AR$4-SSSModel!$C$5),1)*IF($X5=0,1,OFFSET(Profiles!$K$2,$X5,MAX(Profiles!$C$2,AR$4-$Q5)))*IF($AA5=1,(1+SSSModel!#REF!),1)</f>
        <v>0</v>
      </c>
      <c r="AS5" s="72">
        <f ca="1">IF(OR(AS$4&lt;$Q5,AS$4&gt;$Q5+IF($S5="",1000,$S5)-1),0,IF(MOD(AS$4-$Q5,IF($R5="",1000,$R5))=0,$O5,0))*IF($Y5&gt;0,(1+INDEX(Escalation!$B$3:$B$18,$Y5,0))^(AS$4-SSSModel!$C$5),1)*IF($X5=0,1,OFFSET(Profiles!$K$2,$X5,MAX(Profiles!$C$2,AS$4-$Q5)))*IF($AA5=1,(1+SSSModel!#REF!),1)</f>
        <v>0</v>
      </c>
      <c r="AT5" s="72">
        <f ca="1">IF(OR(AT$4&lt;$Q5,AT$4&gt;$Q5+IF($S5="",1000,$S5)-1),0,IF(MOD(AT$4-$Q5,IF($R5="",1000,$R5))=0,$O5,0))*IF($Y5&gt;0,(1+INDEX(Escalation!$B$3:$B$18,$Y5,0))^(AT$4-SSSModel!$C$5),1)*IF($X5=0,1,OFFSET(Profiles!$K$2,$X5,MAX(Profiles!$C$2,AT$4-$Q5)))*IF($AA5=1,(1+SSSModel!#REF!),1)</f>
        <v>0</v>
      </c>
      <c r="AU5" s="72">
        <f ca="1">IF(OR(AU$4&lt;$Q5,AU$4&gt;$Q5+IF($S5="",1000,$S5)-1),0,IF(MOD(AU$4-$Q5,IF($R5="",1000,$R5))=0,$O5,0))*IF($Y5&gt;0,(1+INDEX(Escalation!$B$3:$B$18,$Y5,0))^(AU$4-SSSModel!$C$5),1)*IF($X5=0,1,OFFSET(Profiles!$K$2,$X5,MAX(Profiles!$C$2,AU$4-$Q5)))*IF($AA5=1,(1+SSSModel!#REF!),1)</f>
        <v>0</v>
      </c>
      <c r="AV5" s="72">
        <f ca="1">IF(OR(AV$4&lt;$Q5,AV$4&gt;$Q5+IF($S5="",1000,$S5)-1),0,IF(MOD(AV$4-$Q5,IF($R5="",1000,$R5))=0,$O5,0))*IF($Y5&gt;0,(1+INDEX(Escalation!$B$3:$B$18,$Y5,0))^(AV$4-SSSModel!$C$5),1)*IF($X5=0,1,OFFSET(Profiles!$K$2,$X5,MAX(Profiles!$C$2,AV$4-$Q5)))*IF($AA5=1,(1+SSSModel!#REF!),1)</f>
        <v>0</v>
      </c>
      <c r="AW5" s="72">
        <f ca="1">IF(OR(AW$4&lt;$Q5,AW$4&gt;$Q5+IF($S5="",1000,$S5)-1),0,IF(MOD(AW$4-$Q5,IF($R5="",1000,$R5))=0,$O5,0))*IF($Y5&gt;0,(1+INDEX(Escalation!$B$3:$B$18,$Y5,0))^(AW$4-SSSModel!$C$5),1)*IF($X5=0,1,OFFSET(Profiles!$K$2,$X5,MAX(Profiles!$C$2,AW$4-$Q5)))*IF($AA5=1,(1+SSSModel!#REF!),1)</f>
        <v>0</v>
      </c>
      <c r="AX5" s="72">
        <f ca="1">IF(OR(AX$4&lt;$Q5,AX$4&gt;$Q5+IF($S5="",1000,$S5)-1),0,IF(MOD(AX$4-$Q5,IF($R5="",1000,$R5))=0,$O5,0))*IF($Y5&gt;0,(1+INDEX(Escalation!$B$3:$B$18,$Y5,0))^(AX$4-SSSModel!$C$5),1)*IF($X5=0,1,OFFSET(Profiles!$K$2,$X5,MAX(Profiles!$C$2,AX$4-$Q5)))*IF($AA5=1,(1+SSSModel!#REF!),1)</f>
        <v>0</v>
      </c>
      <c r="AY5" s="72">
        <f ca="1">IF(OR(AY$4&lt;$Q5,AY$4&gt;$Q5+IF($S5="",1000,$S5)-1),0,IF(MOD(AY$4-$Q5,IF($R5="",1000,$R5))=0,$O5,0))*IF($Y5&gt;0,(1+INDEX(Escalation!$B$3:$B$18,$Y5,0))^(AY$4-SSSModel!$C$5),1)*IF($X5=0,1,OFFSET(Profiles!$K$2,$X5,MAX(Profiles!$C$2,AY$4-$Q5)))*IF($AA5=1,(1+SSSModel!#REF!),1)</f>
        <v>0</v>
      </c>
      <c r="AZ5" s="72">
        <f ca="1">IF(OR(AZ$4&lt;$Q5,AZ$4&gt;$Q5+IF($S5="",1000,$S5)-1),0,IF(MOD(AZ$4-$Q5,IF($R5="",1000,$R5))=0,$O5,0))*IF($Y5&gt;0,(1+INDEX(Escalation!$B$3:$B$18,$Y5,0))^(AZ$4-SSSModel!$C$5),1)*IF($X5=0,1,OFFSET(Profiles!$K$2,$X5,MAX(Profiles!$C$2,AZ$4-$Q5)))*IF($AA5=1,(1+SSSModel!#REF!),1)</f>
        <v>0</v>
      </c>
      <c r="BA5" s="72">
        <f ca="1">IF(OR(BA$4&lt;$Q5,BA$4&gt;$Q5+IF($S5="",1000,$S5)-1),0,IF(MOD(BA$4-$Q5,IF($R5="",1000,$R5))=0,$O5,0))*IF($Y5&gt;0,(1+INDEX(Escalation!$B$3:$B$18,$Y5,0))^(BA$4-SSSModel!$C$5),1)*IF($X5=0,1,OFFSET(Profiles!$K$2,$X5,MAX(Profiles!$C$2,BA$4-$Q5)))*IF($AA5=1,(1+SSSModel!#REF!),1)</f>
        <v>0</v>
      </c>
      <c r="BB5" s="72">
        <f ca="1">IF(OR(BB$4&lt;$Q5,BB$4&gt;$Q5+IF($S5="",1000,$S5)-1),0,IF(MOD(BB$4-$Q5,IF($R5="",1000,$R5))=0,$O5,0))*IF($Y5&gt;0,(1+INDEX(Escalation!$B$3:$B$18,$Y5,0))^(BB$4-SSSModel!$C$5),1)*IF($X5=0,1,OFFSET(Profiles!$K$2,$X5,MAX(Profiles!$C$2,BB$4-$Q5)))*IF($AA5=1,(1+SSSModel!#REF!),1)</f>
        <v>0</v>
      </c>
      <c r="BC5" s="72">
        <f ca="1">IF(OR(BC$4&lt;$Q5,BC$4&gt;$Q5+IF($S5="",1000,$S5)-1),0,IF(MOD(BC$4-$Q5,IF($R5="",1000,$R5))=0,$O5,0))*IF($Y5&gt;0,(1+INDEX(Escalation!$B$3:$B$18,$Y5,0))^(BC$4-SSSModel!$C$5),1)*IF($X5=0,1,OFFSET(Profiles!$K$2,$X5,MAX(Profiles!$C$2,BC$4-$Q5)))*IF($AA5=1,(1+SSSModel!#REF!),1)</f>
        <v>0</v>
      </c>
      <c r="BD5" s="72">
        <f ca="1">IF(OR(BD$4&lt;$Q5,BD$4&gt;$Q5+IF($S5="",1000,$S5)-1),0,IF(MOD(BD$4-$Q5,IF($R5="",1000,$R5))=0,$O5,0))*IF($Y5&gt;0,(1+INDEX(Escalation!$B$3:$B$18,$Y5,0))^(BD$4-SSSModel!$C$5),1)*IF($X5=0,1,OFFSET(Profiles!$K$2,$X5,MAX(Profiles!$C$2,BD$4-$Q5)))*IF($AA5=1,(1+SSSModel!#REF!),1)</f>
        <v>0</v>
      </c>
      <c r="BE5" s="72">
        <f ca="1">IF(OR(BE$4&lt;$Q5,BE$4&gt;$Q5+IF($S5="",1000,$S5)-1),0,IF(MOD(BE$4-$Q5,IF($R5="",1000,$R5))=0,$O5,0))*IF($Y5&gt;0,(1+INDEX(Escalation!$B$3:$B$18,$Y5,0))^(BE$4-SSSModel!$C$5),1)*IF($X5=0,1,OFFSET(Profiles!$K$2,$X5,MAX(Profiles!$C$2,BE$4-$Q5)))*IF($AA5=1,(1+SSSModel!#REF!),1)</f>
        <v>0</v>
      </c>
      <c r="BF5" s="72">
        <f ca="1">IF(OR(BF$4&lt;$Q5,BF$4&gt;$Q5+IF($S5="",1000,$S5)-1),0,IF(MOD(BF$4-$Q5,IF($R5="",1000,$R5))=0,$O5,0))*IF($Y5&gt;0,(1+INDEX(Escalation!$B$3:$B$18,$Y5,0))^(BF$4-SSSModel!$C$5),1)*IF($X5=0,1,OFFSET(Profiles!$K$2,$X5,MAX(Profiles!$C$2,BF$4-$Q5)))*IF($AA5=1,(1+SSSModel!#REF!),1)</f>
        <v>0</v>
      </c>
      <c r="BG5" s="72">
        <f ca="1">IF(OR(BG$4&lt;$Q5,BG$4&gt;$Q5+IF($S5="",1000,$S5)-1),0,IF(MOD(BG$4-$Q5,IF($R5="",1000,$R5))=0,$O5,0))*IF($Y5&gt;0,(1+INDEX(Escalation!$B$3:$B$18,$Y5,0))^(BG$4-SSSModel!$C$5),1)*IF($X5=0,1,OFFSET(Profiles!$K$2,$X5,MAX(Profiles!$C$2,BG$4-$Q5)))*IF($AA5=1,(1+SSSModel!#REF!),1)</f>
        <v>0</v>
      </c>
      <c r="BH5" s="72">
        <f ca="1">IF(OR(BH$4&lt;$Q5,BH$4&gt;$Q5+IF($S5="",1000,$S5)-1),0,IF(MOD(BH$4-$Q5,IF($R5="",1000,$R5))=0,$O5,0))*IF($Y5&gt;0,(1+INDEX(Escalation!$B$3:$B$18,$Y5,0))^(BH$4-SSSModel!$C$5),1)*IF($X5=0,1,OFFSET(Profiles!$K$2,$X5,MAX(Profiles!$C$2,BH$4-$Q5)))*IF($AA5=1,(1+SSSModel!#REF!),1)</f>
        <v>0</v>
      </c>
      <c r="BI5" s="72">
        <f ca="1">IF(OR(BI$4&lt;$Q5,BI$4&gt;$Q5+IF($S5="",1000,$S5)-1),0,IF(MOD(BI$4-$Q5,IF($R5="",1000,$R5))=0,$O5,0))*IF($Y5&gt;0,(1+INDEX(Escalation!$B$3:$B$18,$Y5,0))^(BI$4-SSSModel!$C$5),1)*IF($X5=0,1,OFFSET(Profiles!$K$2,$X5,MAX(Profiles!$C$2,BI$4-$Q5)))*IF($AA5=1,(1+SSSModel!#REF!),1)</f>
        <v>0</v>
      </c>
      <c r="BJ5" s="72">
        <f ca="1">IF(OR(BJ$4&lt;$Q5,BJ$4&gt;$Q5+IF($S5="",1000,$S5)-1),0,IF(MOD(BJ$4-$Q5,IF($R5="",1000,$R5))=0,$O5,0))*IF($Y5&gt;0,(1+INDEX(Escalation!$B$3:$B$18,$Y5,0))^(BJ$4-SSSModel!$C$5),1)*IF($X5=0,1,OFFSET(Profiles!$K$2,$X5,MAX(Profiles!$C$2,BJ$4-$Q5)))*IF($AA5=1,(1+SSSModel!#REF!),1)</f>
        <v>0</v>
      </c>
      <c r="BK5" s="72">
        <f ca="1">IF(OR(BK$4&lt;$Q5,BK$4&gt;$Q5+IF($S5="",1000,$S5)-1),0,IF(MOD(BK$4-$Q5,IF($R5="",1000,$R5))=0,$O5,0))*IF($Y5&gt;0,(1+INDEX(Escalation!$B$3:$B$18,$Y5,0))^(BK$4-SSSModel!$C$5),1)*IF($X5=0,1,OFFSET(Profiles!$K$2,$X5,MAX(Profiles!$C$2,BK$4-$Q5)))*IF($AA5=1,(1+SSSModel!#REF!),1)</f>
        <v>0</v>
      </c>
      <c r="BL5" s="72">
        <f ca="1">IF(OR(BL$4&lt;$Q5,BL$4&gt;$Q5+IF($S5="",1000,$S5)-1),0,IF(MOD(BL$4-$Q5,IF($R5="",1000,$R5))=0,$O5,0))*IF($Y5&gt;0,(1+INDEX(Escalation!$B$3:$B$18,$Y5,0))^(BL$4-SSSModel!$C$5),1)*IF($X5=0,1,OFFSET(Profiles!$K$2,$X5,MAX(Profiles!$C$2,BL$4-$Q5)))*IF($AA5=1,(1+SSSModel!#REF!),1)</f>
        <v>0</v>
      </c>
      <c r="BM5" s="72">
        <f ca="1">IF(OR(BM$4&lt;$Q5,BM$4&gt;$Q5+IF($S5="",1000,$S5)-1),0,IF(MOD(BM$4-$Q5,IF($R5="",1000,$R5))=0,$O5,0))*IF($Y5&gt;0,(1+INDEX(Escalation!$B$3:$B$18,$Y5,0))^(BM$4-SSSModel!$C$5),1)*IF($X5=0,1,OFFSET(Profiles!$K$2,$X5,MAX(Profiles!$C$2,BM$4-$Q5)))*IF($AA5=1,(1+SSSModel!#REF!),1)</f>
        <v>0</v>
      </c>
      <c r="BN5" s="72">
        <f ca="1">IF(OR(BN$4&lt;$Q5,BN$4&gt;$Q5+IF($S5="",1000,$S5)-1),0,IF(MOD(BN$4-$Q5,IF($R5="",1000,$R5))=0,$O5,0))*IF($Y5&gt;0,(1+INDEX(Escalation!$B$3:$B$18,$Y5,0))^(BN$4-SSSModel!$C$5),1)*IF($X5=0,1,OFFSET(Profiles!$K$2,$X5,MAX(Profiles!$C$2,BN$4-$Q5)))*IF($AA5=1,(1+SSSModel!#REF!),1)</f>
        <v>0</v>
      </c>
      <c r="BO5" s="72">
        <f ca="1">IF(OR(BO$4&lt;$Q5,BO$4&gt;$Q5+IF($S5="",1000,$S5)-1),0,IF(MOD(BO$4-$Q5,IF($R5="",1000,$R5))=0,$O5,0))*IF($Y5&gt;0,(1+INDEX(Escalation!$B$3:$B$18,$Y5,0))^(BO$4-SSSModel!$C$5),1)*IF($X5=0,1,OFFSET(Profiles!$K$2,$X5,MAX(Profiles!$C$2,BO$4-$Q5)))*IF($AA5=1,(1+SSSModel!#REF!),1)</f>
        <v>0</v>
      </c>
      <c r="BP5" s="72">
        <f ca="1">IF(OR(BP$4&lt;$Q5,BP$4&gt;$Q5+IF($S5="",1000,$S5)-1),0,IF(MOD(BP$4-$Q5,IF($R5="",1000,$R5))=0,$O5,0))*IF($Y5&gt;0,(1+INDEX(Escalation!$B$3:$B$18,$Y5,0))^(BP$4-SSSModel!$C$5),1)*IF($X5=0,1,OFFSET(Profiles!$K$2,$X5,MAX(Profiles!$C$2,BP$4-$Q5)))*IF($AA5=1,(1+SSSModel!#REF!),1)</f>
        <v>0</v>
      </c>
      <c r="BQ5" s="72">
        <f ca="1">IF(OR(BQ$4&lt;$Q5,BQ$4&gt;$Q5+IF($S5="",1000,$S5)-1),0,IF(MOD(BQ$4-$Q5,IF($R5="",1000,$R5))=0,$O5,0))*IF($Y5&gt;0,(1+INDEX(Escalation!$B$3:$B$18,$Y5,0))^(BQ$4-SSSModel!$C$5),1)*IF($X5=0,1,OFFSET(Profiles!$K$2,$X5,MAX(Profiles!$C$2,BQ$4-$Q5)))*IF($AA5=1,(1+SSSModel!#REF!),1)</f>
        <v>0</v>
      </c>
      <c r="BR5" s="72">
        <f ca="1">IF(OR(BR$4&lt;$Q5,BR$4&gt;$Q5+IF($S5="",1000,$S5)-1),0,IF(MOD(BR$4-$Q5,IF($R5="",1000,$R5))=0,$O5,0))*IF($Y5&gt;0,(1+INDEX(Escalation!$B$3:$B$18,$Y5,0))^(BR$4-SSSModel!$C$5),1)*IF($X5=0,1,OFFSET(Profiles!$K$2,$X5,MAX(Profiles!$C$2,BR$4-$Q5)))*IF($AA5=1,(1+SSSModel!#REF!),1)</f>
        <v>0</v>
      </c>
      <c r="BS5" s="72">
        <f ca="1">IF(OR(BS$4&lt;$Q5,BS$4&gt;$Q5+IF($S5="",1000,$S5)-1),0,IF(MOD(BS$4-$Q5,IF($R5="",1000,$R5))=0,$O5,0))*IF($Y5&gt;0,(1+INDEX(Escalation!$B$3:$B$18,$Y5,0))^(BS$4-SSSModel!$C$5),1)*IF($X5=0,1,OFFSET(Profiles!$K$2,$X5,MAX(Profiles!$C$2,BS$4-$Q5)))*IF($AA5=1,(1+SSSModel!#REF!),1)</f>
        <v>0</v>
      </c>
      <c r="BT5" s="72">
        <f ca="1">IF(OR(BT$4&lt;$Q5,BT$4&gt;$Q5+IF($S5="",1000,$S5)-1),0,IF(MOD(BT$4-$Q5,IF($R5="",1000,$R5))=0,$O5,0))*IF($Y5&gt;0,(1+INDEX(Escalation!$B$3:$B$18,$Y5,0))^(BT$4-SSSModel!$C$5),1)*IF($X5=0,1,OFFSET(Profiles!$K$2,$X5,MAX(Profiles!$C$2,BT$4-$Q5)))*IF($AA5=1,(1+SSSModel!#REF!),1)</f>
        <v>0</v>
      </c>
      <c r="BU5" s="72">
        <f ca="1">IF(OR(BU$4&lt;$Q5,BU$4&gt;$Q5+IF($S5="",1000,$S5)-1),0,IF(MOD(BU$4-$Q5,IF($R5="",1000,$R5))=0,$O5,0))*IF($Y5&gt;0,(1+INDEX(Escalation!$B$3:$B$18,$Y5,0))^(BU$4-SSSModel!$C$5),1)*IF($X5=0,1,OFFSET(Profiles!$K$2,$X5,MAX(Profiles!$C$2,BU$4-$Q5)))*IF($AA5=1,(1+SSSModel!#REF!),1)</f>
        <v>0</v>
      </c>
      <c r="BV5" s="72">
        <f ca="1">IF(OR(BV$4&lt;$Q5,BV$4&gt;$Q5+IF($S5="",1000,$S5)-1),0,IF(MOD(BV$4-$Q5,IF($R5="",1000,$R5))=0,$O5,0))*IF($Y5&gt;0,(1+INDEX(Escalation!$B$3:$B$18,$Y5,0))^(BV$4-SSSModel!$C$5),1)*IF($X5=0,1,OFFSET(Profiles!$K$2,$X5,MAX(Profiles!$C$2,BV$4-$Q5)))*IF($AA5=1,(1+SSSModel!#REF!),1)</f>
        <v>0</v>
      </c>
      <c r="BW5" s="72">
        <f ca="1">IF(OR(BW$4&lt;$Q5,BW$4&gt;$Q5+IF($S5="",1000,$S5)-1),0,IF(MOD(BW$4-$Q5,IF($R5="",1000,$R5))=0,$O5,0))*IF($Y5&gt;0,(1+INDEX(Escalation!$B$3:$B$18,$Y5,0))^(BW$4-SSSModel!$C$5),1)*IF($X5=0,1,OFFSET(Profiles!$K$2,$X5,MAX(Profiles!$C$2,BW$4-$Q5)))*IF($AA5=1,(1+SSSModel!#REF!),1)</f>
        <v>0</v>
      </c>
      <c r="BX5" s="72">
        <f ca="1">IF(OR(BX$4&lt;$Q5,BX$4&gt;$Q5+IF($S5="",1000,$S5)-1),0,IF(MOD(BX$4-$Q5,IF($R5="",1000,$R5))=0,$O5,0))*IF($Y5&gt;0,(1+INDEX(Escalation!$B$3:$B$18,$Y5,0))^(BX$4-SSSModel!$C$5),1)*IF($X5=0,1,OFFSET(Profiles!$K$2,$X5,MAX(Profiles!$C$2,BX$4-$Q5)))*IF($AA5=1,(1+SSSModel!#REF!),1)</f>
        <v>0</v>
      </c>
      <c r="BY5" s="72">
        <f ca="1">IF(OR(BY$4&lt;$Q5,BY$4&gt;$Q5+IF($S5="",1000,$S5)-1),0,IF(MOD(BY$4-$Q5,IF($R5="",1000,$R5))=0,$O5,0))*IF($Y5&gt;0,(1+INDEX(Escalation!$B$3:$B$18,$Y5,0))^(BY$4-SSSModel!$C$5),1)*IF($X5=0,1,OFFSET(Profiles!$K$2,$X5,MAX(Profiles!$C$2,BY$4-$Q5)))*IF($AA5=1,(1+SSSModel!#REF!),1)</f>
        <v>0</v>
      </c>
      <c r="BZ5" s="72">
        <f ca="1">IF(OR(BZ$4&lt;$Q5,BZ$4&gt;$Q5+IF($S5="",1000,$S5)-1),0,IF(MOD(BZ$4-$Q5,IF($R5="",1000,$R5))=0,$O5,0))*IF($Y5&gt;0,(1+INDEX(Escalation!$B$3:$B$18,$Y5,0))^(BZ$4-SSSModel!$C$5),1)*IF($X5=0,1,OFFSET(Profiles!$K$2,$X5,MAX(Profiles!$C$2,BZ$4-$Q5)))*IF($AA5=1,(1+SSSModel!#REF!),1)</f>
        <v>0</v>
      </c>
      <c r="CA5" s="134">
        <f ca="1">IF(OR($Z5=0,SSSModel!$C$4="CF"),AC5,
IF(LEFT($V5,3)="ON_",
     IF(SSSModel!$C$4="RR",SUMPRODUCT(OFFSET($AC5,0,0,1,$CB$2),OFFSET(Profiles!$K$28,($Z5-1)*(Profiles!$I$26+1)+CA$4-SSSModel!$C$3+1,0,1,$CB$2)),
     IF(SSSModel!$C$4="ECC",$EA5*$EB5*SUMPRODUCT(OFFSET($AC5,0,MAX(0,CA$4-$DZ5-$CA$4+1),1,MIN($DZ5,CA$4-$CA$4+1)),OFFSET(Escalation!$K$24,($Y5-1)*(Escalation!$I$22+1)+CA$4-SSSModel!$C$3+1,MAX(0,CA$4-$DZ5-$CA$4+1),1,MIN($DZ5,CA$4-$CA$4+1))),
     IF(SSSModel!$C$4="PV",AC5*$EA5*(1+SSSModel!$C$2),
     IF(SSSModel!$C$4="FCR",$EC5*SUM(OFFSET($AC5,0,MAX(CA$4-$AC$4-$DZ5+1,0),1,MIN($DZ5,CA$4-$AC$4+1))),0)))),
SUM($AC5:$BZ5)*
     IF(SSSModel!$C$4="RR",OFFSET(Profiles!$K$2,$Z5,MAX(Profiles!$C$2,AC$4-$W5)),
     IF(SSSModel!$C$4="ECC",$EA5*$EB5*IF(MAX(Escalation!$C$2,AC$4-$W5)&gt;$DZ5-1,0,OFFSET(Escalation!$K$2,$Y5,MAX(Escalation!$C$2,AC$4-$W5))),
     IF(SSSModel!$C$4="PV",IF(CA$4=$W5,$EA5*(1+SSSModel!$C$2),0),
     IF(SSSModel!$C$4="FCR",IF(AND(CA$4&gt;=$W5,OFFSET(Profiles!$K$2,$Z5,MAX(Profiles!$C$2,AC$4-$W5))&gt;0),$EC5,0),0))))))</f>
        <v>0</v>
      </c>
      <c r="CB5" s="135">
        <f ca="1">IF(OR($Z5=0,SSSModel!$C$4="CF"),AD5,
IF(LEFT($V5,3)="ON_",
     IF(SSSModel!$C$4="RR",SUMPRODUCT(OFFSET($AC5,0,0,1,$CB$2),OFFSET(Profiles!$K$28,($Z5-1)*(Profiles!$I$26+1)+CB$4-SSSModel!$C$3+1,0,1,$CB$2)),
     IF(SSSModel!$C$4="ECC",$EA5*$EB5*SUMPRODUCT(OFFSET($AC5,0,MAX(0,CB$4-$DZ5-$CA$4+1),1,MIN($DZ5,CB$4-$CA$4+1)),OFFSET(Escalation!$K$24,($Y5-1)*(Escalation!$I$22+1)+CB$4-SSSModel!$C$3+1,MAX(0,CB$4-$DZ5-$CA$4+1),1,MIN($DZ5,CB$4-$CA$4+1))),
     IF(SSSModel!$C$4="PV",AD5*$EA5*(1+SSSModel!$C$2),
     IF(SSSModel!$C$4="FCR",$EC5*SUM(OFFSET($AC5,0,MAX(CB$4-$AC$4-$DZ5+1,0),1,MIN($DZ5,CB$4-$AC$4+1))),0)))),
SUM($AC5:$BZ5)*
     IF(SSSModel!$C$4="RR",OFFSET(Profiles!$K$2,$Z5,MAX(Profiles!$C$2,AD$4-$W5)),
     IF(SSSModel!$C$4="ECC",$EA5*$EB5*IF(MAX(Escalation!$C$2,AD$4-$W5)&gt;$DZ5-1,0,OFFSET(Escalation!$K$2,$Y5,MAX(Escalation!$C$2,AD$4-$W5))),
     IF(SSSModel!$C$4="PV",IF(CB$4=$W5,$EA5*(1+SSSModel!$C$2),0),
     IF(SSSModel!$C$4="FCR",IF(AND(CB$4&gt;=$W5,OFFSET(Profiles!$K$2,$Z5,MAX(Profiles!$C$2,AD$4-$W5))&gt;0),$EC5,0),0))))))</f>
        <v>0</v>
      </c>
      <c r="CC5" s="135">
        <f ca="1">IF(OR($Z5=0,SSSModel!$C$4="CF"),AE5,
IF(LEFT($V5,3)="ON_",
     IF(SSSModel!$C$4="RR",SUMPRODUCT(OFFSET($AC5,0,0,1,$CB$2),OFFSET(Profiles!$K$28,($Z5-1)*(Profiles!$I$26+1)+CC$4-SSSModel!$C$3+1,0,1,$CB$2)),
     IF(SSSModel!$C$4="ECC",$EA5*$EB5*SUMPRODUCT(OFFSET($AC5,0,MAX(0,CC$4-$DZ5-$CA$4+1),1,MIN($DZ5,CC$4-$CA$4+1)),OFFSET(Escalation!$K$24,($Y5-1)*(Escalation!$I$22+1)+CC$4-SSSModel!$C$3+1,MAX(0,CC$4-$DZ5-$CA$4+1),1,MIN($DZ5,CC$4-$CA$4+1))),
     IF(SSSModel!$C$4="PV",AE5*$EA5*(1+SSSModel!$C$2),
     IF(SSSModel!$C$4="FCR",$EC5*SUM(OFFSET($AC5,0,MAX(CC$4-$AC$4-$DZ5+1,0),1,MIN($DZ5,CC$4-$AC$4+1))),0)))),
SUM($AC5:$BZ5)*
     IF(SSSModel!$C$4="RR",OFFSET(Profiles!$K$2,$Z5,MAX(Profiles!$C$2,AE$4-$W5)),
     IF(SSSModel!$C$4="ECC",$EA5*$EB5*IF(MAX(Escalation!$C$2,AE$4-$W5)&gt;$DZ5-1,0,OFFSET(Escalation!$K$2,$Y5,MAX(Escalation!$C$2,AE$4-$W5))),
     IF(SSSModel!$C$4="PV",IF(CC$4=$W5,$EA5*(1+SSSModel!$C$2),0),
     IF(SSSModel!$C$4="FCR",IF(AND(CC$4&gt;=$W5,OFFSET(Profiles!$K$2,$Z5,MAX(Profiles!$C$2,AE$4-$W5))&gt;0),$EC5,0),0))))))</f>
        <v>0</v>
      </c>
      <c r="CD5" s="135">
        <f ca="1">IF(OR($Z5=0,SSSModel!$C$4="CF"),AF5,
IF(LEFT($V5,3)="ON_",
     IF(SSSModel!$C$4="RR",SUMPRODUCT(OFFSET($AC5,0,0,1,$CB$2),OFFSET(Profiles!$K$28,($Z5-1)*(Profiles!$I$26+1)+CD$4-SSSModel!$C$3+1,0,1,$CB$2)),
     IF(SSSModel!$C$4="ECC",$EA5*$EB5*SUMPRODUCT(OFFSET($AC5,0,MAX(0,CD$4-$DZ5-$CA$4+1),1,MIN($DZ5,CD$4-$CA$4+1)),OFFSET(Escalation!$K$24,($Y5-1)*(Escalation!$I$22+1)+CD$4-SSSModel!$C$3+1,MAX(0,CD$4-$DZ5-$CA$4+1),1,MIN($DZ5,CD$4-$CA$4+1))),
     IF(SSSModel!$C$4="PV",AF5*$EA5*(1+SSSModel!$C$2),
     IF(SSSModel!$C$4="FCR",$EC5*SUM(OFFSET($AC5,0,MAX(CD$4-$AC$4-$DZ5+1,0),1,MIN($DZ5,CD$4-$AC$4+1))),0)))),
SUM($AC5:$BZ5)*
     IF(SSSModel!$C$4="RR",OFFSET(Profiles!$K$2,$Z5,MAX(Profiles!$C$2,AF$4-$W5)),
     IF(SSSModel!$C$4="ECC",$EA5*$EB5*IF(MAX(Escalation!$C$2,AF$4-$W5)&gt;$DZ5-1,0,OFFSET(Escalation!$K$2,$Y5,MAX(Escalation!$C$2,AF$4-$W5))),
     IF(SSSModel!$C$4="PV",IF(CD$4=$W5,$EA5*(1+SSSModel!$C$2),0),
     IF(SSSModel!$C$4="FCR",IF(AND(CD$4&gt;=$W5,OFFSET(Profiles!$K$2,$Z5,MAX(Profiles!$C$2,AF$4-$W5))&gt;0),$EC5,0),0))))))</f>
        <v>0</v>
      </c>
      <c r="CE5" s="135">
        <f ca="1">IF(OR($Z5=0,SSSModel!$C$4="CF"),AG5,
IF(LEFT($V5,3)="ON_",
     IF(SSSModel!$C$4="RR",SUMPRODUCT(OFFSET($AC5,0,0,1,$CB$2),OFFSET(Profiles!$K$28,($Z5-1)*(Profiles!$I$26+1)+CE$4-SSSModel!$C$3+1,0,1,$CB$2)),
     IF(SSSModel!$C$4="ECC",$EA5*$EB5*SUMPRODUCT(OFFSET($AC5,0,MAX(0,CE$4-$DZ5-$CA$4+1),1,MIN($DZ5,CE$4-$CA$4+1)),OFFSET(Escalation!$K$24,($Y5-1)*(Escalation!$I$22+1)+CE$4-SSSModel!$C$3+1,MAX(0,CE$4-$DZ5-$CA$4+1),1,MIN($DZ5,CE$4-$CA$4+1))),
     IF(SSSModel!$C$4="PV",AG5*$EA5*(1+SSSModel!$C$2),
     IF(SSSModel!$C$4="FCR",$EC5*SUM(OFFSET($AC5,0,MAX(CE$4-$AC$4-$DZ5+1,0),1,MIN($DZ5,CE$4-$AC$4+1))),0)))),
SUM($AC5:$BZ5)*
     IF(SSSModel!$C$4="RR",OFFSET(Profiles!$K$2,$Z5,MAX(Profiles!$C$2,AG$4-$W5)),
     IF(SSSModel!$C$4="ECC",$EA5*$EB5*IF(MAX(Escalation!$C$2,AG$4-$W5)&gt;$DZ5-1,0,OFFSET(Escalation!$K$2,$Y5,MAX(Escalation!$C$2,AG$4-$W5))),
     IF(SSSModel!$C$4="PV",IF(CE$4=$W5,$EA5*(1+SSSModel!$C$2),0),
     IF(SSSModel!$C$4="FCR",IF(AND(CE$4&gt;=$W5,OFFSET(Profiles!$K$2,$Z5,MAX(Profiles!$C$2,AG$4-$W5))&gt;0),$EC5,0),0))))))</f>
        <v>0</v>
      </c>
      <c r="CF5" s="135">
        <f ca="1">IF(OR($Z5=0,SSSModel!$C$4="CF"),AH5,
IF(LEFT($V5,3)="ON_",
     IF(SSSModel!$C$4="RR",SUMPRODUCT(OFFSET($AC5,0,0,1,$CB$2),OFFSET(Profiles!$K$28,($Z5-1)*(Profiles!$I$26+1)+CF$4-SSSModel!$C$3+1,0,1,$CB$2)),
     IF(SSSModel!$C$4="ECC",$EA5*$EB5*SUMPRODUCT(OFFSET($AC5,0,MAX(0,CF$4-$DZ5-$CA$4+1),1,MIN($DZ5,CF$4-$CA$4+1)),OFFSET(Escalation!$K$24,($Y5-1)*(Escalation!$I$22+1)+CF$4-SSSModel!$C$3+1,MAX(0,CF$4-$DZ5-$CA$4+1),1,MIN($DZ5,CF$4-$CA$4+1))),
     IF(SSSModel!$C$4="PV",AH5*$EA5*(1+SSSModel!$C$2),
     IF(SSSModel!$C$4="FCR",$EC5*SUM(OFFSET($AC5,0,MAX(CF$4-$AC$4-$DZ5+1,0),1,MIN($DZ5,CF$4-$AC$4+1))),0)))),
SUM($AC5:$BZ5)*
     IF(SSSModel!$C$4="RR",OFFSET(Profiles!$K$2,$Z5,MAX(Profiles!$C$2,AH$4-$W5)),
     IF(SSSModel!$C$4="ECC",$EA5*$EB5*IF(MAX(Escalation!$C$2,AH$4-$W5)&gt;$DZ5-1,0,OFFSET(Escalation!$K$2,$Y5,MAX(Escalation!$C$2,AH$4-$W5))),
     IF(SSSModel!$C$4="PV",IF(CF$4=$W5,$EA5*(1+SSSModel!$C$2),0),
     IF(SSSModel!$C$4="FCR",IF(AND(CF$4&gt;=$W5,OFFSET(Profiles!$K$2,$Z5,MAX(Profiles!$C$2,AH$4-$W5))&gt;0),$EC5,0),0))))))</f>
        <v>0</v>
      </c>
      <c r="CG5" s="135">
        <f ca="1">IF(OR($Z5=0,SSSModel!$C$4="CF"),AI5,
IF(LEFT($V5,3)="ON_",
     IF(SSSModel!$C$4="RR",SUMPRODUCT(OFFSET($AC5,0,0,1,$CB$2),OFFSET(Profiles!$K$28,($Z5-1)*(Profiles!$I$26+1)+CG$4-SSSModel!$C$3+1,0,1,$CB$2)),
     IF(SSSModel!$C$4="ECC",$EA5*$EB5*SUMPRODUCT(OFFSET($AC5,0,MAX(0,CG$4-$DZ5-$CA$4+1),1,MIN($DZ5,CG$4-$CA$4+1)),OFFSET(Escalation!$K$24,($Y5-1)*(Escalation!$I$22+1)+CG$4-SSSModel!$C$3+1,MAX(0,CG$4-$DZ5-$CA$4+1),1,MIN($DZ5,CG$4-$CA$4+1))),
     IF(SSSModel!$C$4="PV",AI5*$EA5*(1+SSSModel!$C$2),
     IF(SSSModel!$C$4="FCR",$EC5*SUM(OFFSET($AC5,0,MAX(CG$4-$AC$4-$DZ5+1,0),1,MIN($DZ5,CG$4-$AC$4+1))),0)))),
SUM($AC5:$BZ5)*
     IF(SSSModel!$C$4="RR",OFFSET(Profiles!$K$2,$Z5,MAX(Profiles!$C$2,AI$4-$W5)),
     IF(SSSModel!$C$4="ECC",$EA5*$EB5*IF(MAX(Escalation!$C$2,AI$4-$W5)&gt;$DZ5-1,0,OFFSET(Escalation!$K$2,$Y5,MAX(Escalation!$C$2,AI$4-$W5))),
     IF(SSSModel!$C$4="PV",IF(CG$4=$W5,$EA5*(1+SSSModel!$C$2),0),
     IF(SSSModel!$C$4="FCR",IF(AND(CG$4&gt;=$W5,OFFSET(Profiles!$K$2,$Z5,MAX(Profiles!$C$2,AI$4-$W5))&gt;0),$EC5,0),0))))))</f>
        <v>0</v>
      </c>
      <c r="CH5" s="135">
        <f ca="1">IF(OR($Z5=0,SSSModel!$C$4="CF"),AJ5,
IF(LEFT($V5,3)="ON_",
     IF(SSSModel!$C$4="RR",SUMPRODUCT(OFFSET($AC5,0,0,1,$CB$2),OFFSET(Profiles!$K$28,($Z5-1)*(Profiles!$I$26+1)+CH$4-SSSModel!$C$3+1,0,1,$CB$2)),
     IF(SSSModel!$C$4="ECC",$EA5*$EB5*SUMPRODUCT(OFFSET($AC5,0,MAX(0,CH$4-$DZ5-$CA$4+1),1,MIN($DZ5,CH$4-$CA$4+1)),OFFSET(Escalation!$K$24,($Y5-1)*(Escalation!$I$22+1)+CH$4-SSSModel!$C$3+1,MAX(0,CH$4-$DZ5-$CA$4+1),1,MIN($DZ5,CH$4-$CA$4+1))),
     IF(SSSModel!$C$4="PV",AJ5*$EA5*(1+SSSModel!$C$2),
     IF(SSSModel!$C$4="FCR",$EC5*SUM(OFFSET($AC5,0,MAX(CH$4-$AC$4-$DZ5+1,0),1,MIN($DZ5,CH$4-$AC$4+1))),0)))),
SUM($AC5:$BZ5)*
     IF(SSSModel!$C$4="RR",OFFSET(Profiles!$K$2,$Z5,MAX(Profiles!$C$2,AJ$4-$W5)),
     IF(SSSModel!$C$4="ECC",$EA5*$EB5*IF(MAX(Escalation!$C$2,AJ$4-$W5)&gt;$DZ5-1,0,OFFSET(Escalation!$K$2,$Y5,MAX(Escalation!$C$2,AJ$4-$W5))),
     IF(SSSModel!$C$4="PV",IF(CH$4=$W5,$EA5*(1+SSSModel!$C$2),0),
     IF(SSSModel!$C$4="FCR",IF(AND(CH$4&gt;=$W5,OFFSET(Profiles!$K$2,$Z5,MAX(Profiles!$C$2,AJ$4-$W5))&gt;0),$EC5,0),0))))))</f>
        <v>0</v>
      </c>
      <c r="CI5" s="135">
        <f ca="1">IF(OR($Z5=0,SSSModel!$C$4="CF"),AK5,
IF(LEFT($V5,3)="ON_",
     IF(SSSModel!$C$4="RR",SUMPRODUCT(OFFSET($AC5,0,0,1,$CB$2),OFFSET(Profiles!$K$28,($Z5-1)*(Profiles!$I$26+1)+CI$4-SSSModel!$C$3+1,0,1,$CB$2)),
     IF(SSSModel!$C$4="ECC",$EA5*$EB5*SUMPRODUCT(OFFSET($AC5,0,MAX(0,CI$4-$DZ5-$CA$4+1),1,MIN($DZ5,CI$4-$CA$4+1)),OFFSET(Escalation!$K$24,($Y5-1)*(Escalation!$I$22+1)+CI$4-SSSModel!$C$3+1,MAX(0,CI$4-$DZ5-$CA$4+1),1,MIN($DZ5,CI$4-$CA$4+1))),
     IF(SSSModel!$C$4="PV",AK5*$EA5*(1+SSSModel!$C$2),
     IF(SSSModel!$C$4="FCR",$EC5*SUM(OFFSET($AC5,0,MAX(CI$4-$AC$4-$DZ5+1,0),1,MIN($DZ5,CI$4-$AC$4+1))),0)))),
SUM($AC5:$BZ5)*
     IF(SSSModel!$C$4="RR",OFFSET(Profiles!$K$2,$Z5,MAX(Profiles!$C$2,AK$4-$W5)),
     IF(SSSModel!$C$4="ECC",$EA5*$EB5*IF(MAX(Escalation!$C$2,AK$4-$W5)&gt;$DZ5-1,0,OFFSET(Escalation!$K$2,$Y5,MAX(Escalation!$C$2,AK$4-$W5))),
     IF(SSSModel!$C$4="PV",IF(CI$4=$W5,$EA5*(1+SSSModel!$C$2),0),
     IF(SSSModel!$C$4="FCR",IF(AND(CI$4&gt;=$W5,OFFSET(Profiles!$K$2,$Z5,MAX(Profiles!$C$2,AK$4-$W5))&gt;0),$EC5,0),0))))))</f>
        <v>0</v>
      </c>
      <c r="CJ5" s="135">
        <f ca="1">IF(OR($Z5=0,SSSModel!$C$4="CF"),AL5,
IF(LEFT($V5,3)="ON_",
     IF(SSSModel!$C$4="RR",SUMPRODUCT(OFFSET($AC5,0,0,1,$CB$2),OFFSET(Profiles!$K$28,($Z5-1)*(Profiles!$I$26+1)+CJ$4-SSSModel!$C$3+1,0,1,$CB$2)),
     IF(SSSModel!$C$4="ECC",$EA5*$EB5*SUMPRODUCT(OFFSET($AC5,0,MAX(0,CJ$4-$DZ5-$CA$4+1),1,MIN($DZ5,CJ$4-$CA$4+1)),OFFSET(Escalation!$K$24,($Y5-1)*(Escalation!$I$22+1)+CJ$4-SSSModel!$C$3+1,MAX(0,CJ$4-$DZ5-$CA$4+1),1,MIN($DZ5,CJ$4-$CA$4+1))),
     IF(SSSModel!$C$4="PV",AL5*$EA5*(1+SSSModel!$C$2),
     IF(SSSModel!$C$4="FCR",$EC5*SUM(OFFSET($AC5,0,MAX(CJ$4-$AC$4-$DZ5+1,0),1,MIN($DZ5,CJ$4-$AC$4+1))),0)))),
SUM($AC5:$BZ5)*
     IF(SSSModel!$C$4="RR",OFFSET(Profiles!$K$2,$Z5,MAX(Profiles!$C$2,AL$4-$W5)),
     IF(SSSModel!$C$4="ECC",$EA5*$EB5*IF(MAX(Escalation!$C$2,AL$4-$W5)&gt;$DZ5-1,0,OFFSET(Escalation!$K$2,$Y5,MAX(Escalation!$C$2,AL$4-$W5))),
     IF(SSSModel!$C$4="PV",IF(CJ$4=$W5,$EA5*(1+SSSModel!$C$2),0),
     IF(SSSModel!$C$4="FCR",IF(AND(CJ$4&gt;=$W5,OFFSET(Profiles!$K$2,$Z5,MAX(Profiles!$C$2,AL$4-$W5))&gt;0),$EC5,0),0))))))</f>
        <v>19537572.815155599</v>
      </c>
      <c r="CK5" s="135">
        <f ca="1">IF(OR($Z5=0,SSSModel!$C$4="CF"),AM5,
IF(LEFT($V5,3)="ON_",
     IF(SSSModel!$C$4="RR",SUMPRODUCT(OFFSET($AC5,0,0,1,$CB$2),OFFSET(Profiles!$K$28,($Z5-1)*(Profiles!$I$26+1)+CK$4-SSSModel!$C$3+1,0,1,$CB$2)),
     IF(SSSModel!$C$4="ECC",$EA5*$EB5*SUMPRODUCT(OFFSET($AC5,0,MAX(0,CK$4-$DZ5-$CA$4+1),1,MIN($DZ5,CK$4-$CA$4+1)),OFFSET(Escalation!$K$24,($Y5-1)*(Escalation!$I$22+1)+CK$4-SSSModel!$C$3+1,MAX(0,CK$4-$DZ5-$CA$4+1),1,MIN($DZ5,CK$4-$CA$4+1))),
     IF(SSSModel!$C$4="PV",AM5*$EA5*(1+SSSModel!$C$2),
     IF(SSSModel!$C$4="FCR",$EC5*SUM(OFFSET($AC5,0,MAX(CK$4-$AC$4-$DZ5+1,0),1,MIN($DZ5,CK$4-$AC$4+1))),0)))),
SUM($AC5:$BZ5)*
     IF(SSSModel!$C$4="RR",OFFSET(Profiles!$K$2,$Z5,MAX(Profiles!$C$2,AM$4-$W5)),
     IF(SSSModel!$C$4="ECC",$EA5*$EB5*IF(MAX(Escalation!$C$2,AM$4-$W5)&gt;$DZ5-1,0,OFFSET(Escalation!$K$2,$Y5,MAX(Escalation!$C$2,AM$4-$W5))),
     IF(SSSModel!$C$4="PV",IF(CK$4=$W5,$EA5*(1+SSSModel!$C$2),0),
     IF(SSSModel!$C$4="FCR",IF(AND(CK$4&gt;=$W5,OFFSET(Profiles!$K$2,$Z5,MAX(Profiles!$C$2,AM$4-$W5))&gt;0),$EC5,0),0))))))</f>
        <v>19744173.80559127</v>
      </c>
      <c r="CL5" s="135">
        <f ca="1">IF(OR($Z5=0,SSSModel!$C$4="CF"),AN5,
IF(LEFT($V5,3)="ON_",
     IF(SSSModel!$C$4="RR",SUMPRODUCT(OFFSET($AC5,0,0,1,$CB$2),OFFSET(Profiles!$K$28,($Z5-1)*(Profiles!$I$26+1)+CL$4-SSSModel!$C$3+1,0,1,$CB$2)),
     IF(SSSModel!$C$4="ECC",$EA5*$EB5*SUMPRODUCT(OFFSET($AC5,0,MAX(0,CL$4-$DZ5-$CA$4+1),1,MIN($DZ5,CL$4-$CA$4+1)),OFFSET(Escalation!$K$24,($Y5-1)*(Escalation!$I$22+1)+CL$4-SSSModel!$C$3+1,MAX(0,CL$4-$DZ5-$CA$4+1),1,MIN($DZ5,CL$4-$CA$4+1))),
     IF(SSSModel!$C$4="PV",AN5*$EA5*(1+SSSModel!$C$2),
     IF(SSSModel!$C$4="FCR",$EC5*SUM(OFFSET($AC5,0,MAX(CL$4-$AC$4-$DZ5+1,0),1,MIN($DZ5,CL$4-$AC$4+1))),0)))),
SUM($AC5:$BZ5)*
     IF(SSSModel!$C$4="RR",OFFSET(Profiles!$K$2,$Z5,MAX(Profiles!$C$2,AN$4-$W5)),
     IF(SSSModel!$C$4="ECC",$EA5*$EB5*IF(MAX(Escalation!$C$2,AN$4-$W5)&gt;$DZ5-1,0,OFFSET(Escalation!$K$2,$Y5,MAX(Escalation!$C$2,AN$4-$W5))),
     IF(SSSModel!$C$4="PV",IF(CL$4=$W5,$EA5*(1+SSSModel!$C$2),0),
     IF(SSSModel!$C$4="FCR",IF(AND(CL$4&gt;=$W5,OFFSET(Profiles!$K$2,$Z5,MAX(Profiles!$C$2,AN$4-$W5))&gt;0),$EC5,0),0))))))</f>
        <v>19952959.507999752</v>
      </c>
      <c r="CM5" s="135">
        <f ca="1">IF(OR($Z5=0,SSSModel!$C$4="CF"),AO5,
IF(LEFT($V5,3)="ON_",
     IF(SSSModel!$C$4="RR",SUMPRODUCT(OFFSET($AC5,0,0,1,$CB$2),OFFSET(Profiles!$K$28,($Z5-1)*(Profiles!$I$26+1)+CM$4-SSSModel!$C$3+1,0,1,$CB$2)),
     IF(SSSModel!$C$4="ECC",$EA5*$EB5*SUMPRODUCT(OFFSET($AC5,0,MAX(0,CM$4-$DZ5-$CA$4+1),1,MIN($DZ5,CM$4-$CA$4+1)),OFFSET(Escalation!$K$24,($Y5-1)*(Escalation!$I$22+1)+CM$4-SSSModel!$C$3+1,MAX(0,CM$4-$DZ5-$CA$4+1),1,MIN($DZ5,CM$4-$CA$4+1))),
     IF(SSSModel!$C$4="PV",AO5*$EA5*(1+SSSModel!$C$2),
     IF(SSSModel!$C$4="FCR",$EC5*SUM(OFFSET($AC5,0,MAX(CM$4-$AC$4-$DZ5+1,0),1,MIN($DZ5,CM$4-$AC$4+1))),0)))),
SUM($AC5:$BZ5)*
     IF(SSSModel!$C$4="RR",OFFSET(Profiles!$K$2,$Z5,MAX(Profiles!$C$2,AO$4-$W5)),
     IF(SSSModel!$C$4="ECC",$EA5*$EB5*IF(MAX(Escalation!$C$2,AO$4-$W5)&gt;$DZ5-1,0,OFFSET(Escalation!$K$2,$Y5,MAX(Escalation!$C$2,AO$4-$W5))),
     IF(SSSModel!$C$4="PV",IF(CM$4=$W5,$EA5*(1+SSSModel!$C$2),0),
     IF(SSSModel!$C$4="FCR",IF(AND(CM$4&gt;=$W5,OFFSET(Profiles!$K$2,$Z5,MAX(Profiles!$C$2,AO$4-$W5))&gt;0),$EC5,0),0))))))</f>
        <v>20163953.024721432</v>
      </c>
      <c r="CN5" s="135">
        <f ca="1">IF(OR($Z5=0,SSSModel!$C$4="CF"),AP5,
IF(LEFT($V5,3)="ON_",
     IF(SSSModel!$C$4="RR",SUMPRODUCT(OFFSET($AC5,0,0,1,$CB$2),OFFSET(Profiles!$K$28,($Z5-1)*(Profiles!$I$26+1)+CN$4-SSSModel!$C$3+1,0,1,$CB$2)),
     IF(SSSModel!$C$4="ECC",$EA5*$EB5*SUMPRODUCT(OFFSET($AC5,0,MAX(0,CN$4-$DZ5-$CA$4+1),1,MIN($DZ5,CN$4-$CA$4+1)),OFFSET(Escalation!$K$24,($Y5-1)*(Escalation!$I$22+1)+CN$4-SSSModel!$C$3+1,MAX(0,CN$4-$DZ5-$CA$4+1),1,MIN($DZ5,CN$4-$CA$4+1))),
     IF(SSSModel!$C$4="PV",AP5*$EA5*(1+SSSModel!$C$2),
     IF(SSSModel!$C$4="FCR",$EC5*SUM(OFFSET($AC5,0,MAX(CN$4-$AC$4-$DZ5+1,0),1,MIN($DZ5,CN$4-$AC$4+1))),0)))),
SUM($AC5:$BZ5)*
     IF(SSSModel!$C$4="RR",OFFSET(Profiles!$K$2,$Z5,MAX(Profiles!$C$2,AP$4-$W5)),
     IF(SSSModel!$C$4="ECC",$EA5*$EB5*IF(MAX(Escalation!$C$2,AP$4-$W5)&gt;$DZ5-1,0,OFFSET(Escalation!$K$2,$Y5,MAX(Escalation!$C$2,AP$4-$W5))),
     IF(SSSModel!$C$4="PV",IF(CN$4=$W5,$EA5*(1+SSSModel!$C$2),0),
     IF(SSSModel!$C$4="FCR",IF(AND(CN$4&gt;=$W5,OFFSET(Profiles!$K$2,$Z5,MAX(Profiles!$C$2,AP$4-$W5))&gt;0),$EC5,0),0))))))</f>
        <v>20377177.702393483</v>
      </c>
      <c r="CO5" s="135">
        <f ca="1">IF(OR($Z5=0,SSSModel!$C$4="CF"),AQ5,
IF(LEFT($V5,3)="ON_",
     IF(SSSModel!$C$4="RR",SUMPRODUCT(OFFSET($AC5,0,0,1,$CB$2),OFFSET(Profiles!$K$28,($Z5-1)*(Profiles!$I$26+1)+CO$4-SSSModel!$C$3+1,0,1,$CB$2)),
     IF(SSSModel!$C$4="ECC",$EA5*$EB5*SUMPRODUCT(OFFSET($AC5,0,MAX(0,CO$4-$DZ5-$CA$4+1),1,MIN($DZ5,CO$4-$CA$4+1)),OFFSET(Escalation!$K$24,($Y5-1)*(Escalation!$I$22+1)+CO$4-SSSModel!$C$3+1,MAX(0,CO$4-$DZ5-$CA$4+1),1,MIN($DZ5,CO$4-$CA$4+1))),
     IF(SSSModel!$C$4="PV",AQ5*$EA5*(1+SSSModel!$C$2),
     IF(SSSModel!$C$4="FCR",$EC5*SUM(OFFSET($AC5,0,MAX(CO$4-$AC$4-$DZ5+1,0),1,MIN($DZ5,CO$4-$AC$4+1))),0)))),
SUM($AC5:$BZ5)*
     IF(SSSModel!$C$4="RR",OFFSET(Profiles!$K$2,$Z5,MAX(Profiles!$C$2,AQ$4-$W5)),
     IF(SSSModel!$C$4="ECC",$EA5*$EB5*IF(MAX(Escalation!$C$2,AQ$4-$W5)&gt;$DZ5-1,0,OFFSET(Escalation!$K$2,$Y5,MAX(Escalation!$C$2,AQ$4-$W5))),
     IF(SSSModel!$C$4="PV",IF(CO$4=$W5,$EA5*(1+SSSModel!$C$2),0),
     IF(SSSModel!$C$4="FCR",IF(AND(CO$4&gt;=$W5,OFFSET(Profiles!$K$2,$Z5,MAX(Profiles!$C$2,AQ$4-$W5))&gt;0),$EC5,0),0))))))</f>
        <v>20592657.134533204</v>
      </c>
      <c r="CP5" s="135">
        <f ca="1">IF(OR($Z5=0,SSSModel!$C$4="CF"),AR5,
IF(LEFT($V5,3)="ON_",
     IF(SSSModel!$C$4="RR",SUMPRODUCT(OFFSET($AC5,0,0,1,$CB$2),OFFSET(Profiles!$K$28,($Z5-1)*(Profiles!$I$26+1)+CP$4-SSSModel!$C$3+1,0,1,$CB$2)),
     IF(SSSModel!$C$4="ECC",$EA5*$EB5*SUMPRODUCT(OFFSET($AC5,0,MAX(0,CP$4-$DZ5-$CA$4+1),1,MIN($DZ5,CP$4-$CA$4+1)),OFFSET(Escalation!$K$24,($Y5-1)*(Escalation!$I$22+1)+CP$4-SSSModel!$C$3+1,MAX(0,CP$4-$DZ5-$CA$4+1),1,MIN($DZ5,CP$4-$CA$4+1))),
     IF(SSSModel!$C$4="PV",AR5*$EA5*(1+SSSModel!$C$2),
     IF(SSSModel!$C$4="FCR",$EC5*SUM(OFFSET($AC5,0,MAX(CP$4-$AC$4-$DZ5+1,0),1,MIN($DZ5,CP$4-$AC$4+1))),0)))),
SUM($AC5:$BZ5)*
     IF(SSSModel!$C$4="RR",OFFSET(Profiles!$K$2,$Z5,MAX(Profiles!$C$2,AR$4-$W5)),
     IF(SSSModel!$C$4="ECC",$EA5*$EB5*IF(MAX(Escalation!$C$2,AR$4-$W5)&gt;$DZ5-1,0,OFFSET(Escalation!$K$2,$Y5,MAX(Escalation!$C$2,AR$4-$W5))),
     IF(SSSModel!$C$4="PV",IF(CP$4=$W5,$EA5*(1+SSSModel!$C$2),0),
     IF(SSSModel!$C$4="FCR",IF(AND(CP$4&gt;=$W5,OFFSET(Profiles!$K$2,$Z5,MAX(Profiles!$C$2,AR$4-$W5))&gt;0),$EC5,0),0))))))</f>
        <v>20810415.164148659</v>
      </c>
      <c r="CQ5" s="135">
        <f ca="1">IF(OR($Z5=0,SSSModel!$C$4="CF"),AS5,
IF(LEFT($V5,3)="ON_",
     IF(SSSModel!$C$4="RR",SUMPRODUCT(OFFSET($AC5,0,0,1,$CB$2),OFFSET(Profiles!$K$28,($Z5-1)*(Profiles!$I$26+1)+CQ$4-SSSModel!$C$3+1,0,1,$CB$2)),
     IF(SSSModel!$C$4="ECC",$EA5*$EB5*SUMPRODUCT(OFFSET($AC5,0,MAX(0,CQ$4-$DZ5-$CA$4+1),1,MIN($DZ5,CQ$4-$CA$4+1)),OFFSET(Escalation!$K$24,($Y5-1)*(Escalation!$I$22+1)+CQ$4-SSSModel!$C$3+1,MAX(0,CQ$4-$DZ5-$CA$4+1),1,MIN($DZ5,CQ$4-$CA$4+1))),
     IF(SSSModel!$C$4="PV",AS5*$EA5*(1+SSSModel!$C$2),
     IF(SSSModel!$C$4="FCR",$EC5*SUM(OFFSET($AC5,0,MAX(CQ$4-$AC$4-$DZ5+1,0),1,MIN($DZ5,CQ$4-$AC$4+1))),0)))),
SUM($AC5:$BZ5)*
     IF(SSSModel!$C$4="RR",OFFSET(Profiles!$K$2,$Z5,MAX(Profiles!$C$2,AS$4-$W5)),
     IF(SSSModel!$C$4="ECC",$EA5*$EB5*IF(MAX(Escalation!$C$2,AS$4-$W5)&gt;$DZ5-1,0,OFFSET(Escalation!$K$2,$Y5,MAX(Escalation!$C$2,AS$4-$W5))),
     IF(SSSModel!$C$4="PV",IF(CQ$4=$W5,$EA5*(1+SSSModel!$C$2),0),
     IF(SSSModel!$C$4="FCR",IF(AND(CQ$4&gt;=$W5,OFFSET(Profiles!$K$2,$Z5,MAX(Profiles!$C$2,AS$4-$W5))&gt;0),$EC5,0),0))))))</f>
        <v>21030475.886376925</v>
      </c>
      <c r="CR5" s="135">
        <f ca="1">IF(OR($Z5=0,SSSModel!$C$4="CF"),AT5,
IF(LEFT($V5,3)="ON_",
     IF(SSSModel!$C$4="RR",SUMPRODUCT(OFFSET($AC5,0,0,1,$CB$2),OFFSET(Profiles!$K$28,($Z5-1)*(Profiles!$I$26+1)+CR$4-SSSModel!$C$3+1,0,1,$CB$2)),
     IF(SSSModel!$C$4="ECC",$EA5*$EB5*SUMPRODUCT(OFFSET($AC5,0,MAX(0,CR$4-$DZ5-$CA$4+1),1,MIN($DZ5,CR$4-$CA$4+1)),OFFSET(Escalation!$K$24,($Y5-1)*(Escalation!$I$22+1)+CR$4-SSSModel!$C$3+1,MAX(0,CR$4-$DZ5-$CA$4+1),1,MIN($DZ5,CR$4-$CA$4+1))),
     IF(SSSModel!$C$4="PV",AT5*$EA5*(1+SSSModel!$C$2),
     IF(SSSModel!$C$4="FCR",$EC5*SUM(OFFSET($AC5,0,MAX(CR$4-$AC$4-$DZ5+1,0),1,MIN($DZ5,CR$4-$AC$4+1))),0)))),
SUM($AC5:$BZ5)*
     IF(SSSModel!$C$4="RR",OFFSET(Profiles!$K$2,$Z5,MAX(Profiles!$C$2,AT$4-$W5)),
     IF(SSSModel!$C$4="ECC",$EA5*$EB5*IF(MAX(Escalation!$C$2,AT$4-$W5)&gt;$DZ5-1,0,OFFSET(Escalation!$K$2,$Y5,MAX(Escalation!$C$2,AT$4-$W5))),
     IF(SSSModel!$C$4="PV",IF(CR$4=$W5,$EA5*(1+SSSModel!$C$2),0),
     IF(SSSModel!$C$4="FCR",IF(AND(CR$4&gt;=$W5,OFFSET(Profiles!$K$2,$Z5,MAX(Profiles!$C$2,AT$4-$W5))&gt;0),$EC5,0),0))))))</f>
        <v>21252863.651150275</v>
      </c>
      <c r="CS5" s="135">
        <f ca="1">IF(OR($Z5=0,SSSModel!$C$4="CF"),AU5,
IF(LEFT($V5,3)="ON_",
     IF(SSSModel!$C$4="RR",SUMPRODUCT(OFFSET($AC5,0,0,1,$CB$2),OFFSET(Profiles!$K$28,($Z5-1)*(Profiles!$I$26+1)+CS$4-SSSModel!$C$3+1,0,1,$CB$2)),
     IF(SSSModel!$C$4="ECC",$EA5*$EB5*SUMPRODUCT(OFFSET($AC5,0,MAX(0,CS$4-$DZ5-$CA$4+1),1,MIN($DZ5,CS$4-$CA$4+1)),OFFSET(Escalation!$K$24,($Y5-1)*(Escalation!$I$22+1)+CS$4-SSSModel!$C$3+1,MAX(0,CS$4-$DZ5-$CA$4+1),1,MIN($DZ5,CS$4-$CA$4+1))),
     IF(SSSModel!$C$4="PV",AU5*$EA5*(1+SSSModel!$C$2),
     IF(SSSModel!$C$4="FCR",$EC5*SUM(OFFSET($AC5,0,MAX(CS$4-$AC$4-$DZ5+1,0),1,MIN($DZ5,CS$4-$AC$4+1))),0)))),
SUM($AC5:$BZ5)*
     IF(SSSModel!$C$4="RR",OFFSET(Profiles!$K$2,$Z5,MAX(Profiles!$C$2,AU$4-$W5)),
     IF(SSSModel!$C$4="ECC",$EA5*$EB5*IF(MAX(Escalation!$C$2,AU$4-$W5)&gt;$DZ5-1,0,OFFSET(Escalation!$K$2,$Y5,MAX(Escalation!$C$2,AU$4-$W5))),
     IF(SSSModel!$C$4="PV",IF(CS$4=$W5,$EA5*(1+SSSModel!$C$2),0),
     IF(SSSModel!$C$4="FCR",IF(AND(CS$4&gt;=$W5,OFFSET(Profiles!$K$2,$Z5,MAX(Profiles!$C$2,AU$4-$W5))&gt;0),$EC5,0),0))))))</f>
        <v>21477603.065890461</v>
      </c>
      <c r="CT5" s="135">
        <f ca="1">IF(OR($Z5=0,SSSModel!$C$4="CF"),AV5,
IF(LEFT($V5,3)="ON_",
     IF(SSSModel!$C$4="RR",SUMPRODUCT(OFFSET($AC5,0,0,1,$CB$2),OFFSET(Profiles!$K$28,($Z5-1)*(Profiles!$I$26+1)+CT$4-SSSModel!$C$3+1,0,1,$CB$2)),
     IF(SSSModel!$C$4="ECC",$EA5*$EB5*SUMPRODUCT(OFFSET($AC5,0,MAX(0,CT$4-$DZ5-$CA$4+1),1,MIN($DZ5,CT$4-$CA$4+1)),OFFSET(Escalation!$K$24,($Y5-1)*(Escalation!$I$22+1)+CT$4-SSSModel!$C$3+1,MAX(0,CT$4-$DZ5-$CA$4+1),1,MIN($DZ5,CT$4-$CA$4+1))),
     IF(SSSModel!$C$4="PV",AV5*$EA5*(1+SSSModel!$C$2),
     IF(SSSModel!$C$4="FCR",$EC5*SUM(OFFSET($AC5,0,MAX(CT$4-$AC$4-$DZ5+1,0),1,MIN($DZ5,CT$4-$AC$4+1))),0)))),
SUM($AC5:$BZ5)*
     IF(SSSModel!$C$4="RR",OFFSET(Profiles!$K$2,$Z5,MAX(Profiles!$C$2,AV$4-$W5)),
     IF(SSSModel!$C$4="ECC",$EA5*$EB5*IF(MAX(Escalation!$C$2,AV$4-$W5)&gt;$DZ5-1,0,OFFSET(Escalation!$K$2,$Y5,MAX(Escalation!$C$2,AV$4-$W5))),
     IF(SSSModel!$C$4="PV",IF(CT$4=$W5,$EA5*(1+SSSModel!$C$2),0),
     IF(SSSModel!$C$4="FCR",IF(AND(CT$4&gt;=$W5,OFFSET(Profiles!$K$2,$Z5,MAX(Profiles!$C$2,AV$4-$W5))&gt;0),$EC5,0),0))))))</f>
        <v>21704718.998231608</v>
      </c>
      <c r="CU5" s="135">
        <f ca="1">IF(OR($Z5=0,SSSModel!$C$4="CF"),AW5,
IF(LEFT($V5,3)="ON_",
     IF(SSSModel!$C$4="RR",SUMPRODUCT(OFFSET($AC5,0,0,1,$CB$2),OFFSET(Profiles!$K$28,($Z5-1)*(Profiles!$I$26+1)+CU$4-SSSModel!$C$3+1,0,1,$CB$2)),
     IF(SSSModel!$C$4="ECC",$EA5*$EB5*SUMPRODUCT(OFFSET($AC5,0,MAX(0,CU$4-$DZ5-$CA$4+1),1,MIN($DZ5,CU$4-$CA$4+1)),OFFSET(Escalation!$K$24,($Y5-1)*(Escalation!$I$22+1)+CU$4-SSSModel!$C$3+1,MAX(0,CU$4-$DZ5-$CA$4+1),1,MIN($DZ5,CU$4-$CA$4+1))),
     IF(SSSModel!$C$4="PV",AW5*$EA5*(1+SSSModel!$C$2),
     IF(SSSModel!$C$4="FCR",$EC5*SUM(OFFSET($AC5,0,MAX(CU$4-$AC$4-$DZ5+1,0),1,MIN($DZ5,CU$4-$AC$4+1))),0)))),
SUM($AC5:$BZ5)*
     IF(SSSModel!$C$4="RR",OFFSET(Profiles!$K$2,$Z5,MAX(Profiles!$C$2,AW$4-$W5)),
     IF(SSSModel!$C$4="ECC",$EA5*$EB5*IF(MAX(Escalation!$C$2,AW$4-$W5)&gt;$DZ5-1,0,OFFSET(Escalation!$K$2,$Y5,MAX(Escalation!$C$2,AW$4-$W5))),
     IF(SSSModel!$C$4="PV",IF(CU$4=$W5,$EA5*(1+SSSModel!$C$2),0),
     IF(SSSModel!$C$4="FCR",IF(AND(CU$4&gt;=$W5,OFFSET(Profiles!$K$2,$Z5,MAX(Profiles!$C$2,AW$4-$W5))&gt;0),$EC5,0),0))))))</f>
        <v>21934236.578771815</v>
      </c>
      <c r="CV5" s="135">
        <f ca="1">IF(OR($Z5=0,SSSModel!$C$4="CF"),AX5,
IF(LEFT($V5,3)="ON_",
     IF(SSSModel!$C$4="RR",SUMPRODUCT(OFFSET($AC5,0,0,1,$CB$2),OFFSET(Profiles!$K$28,($Z5-1)*(Profiles!$I$26+1)+CV$4-SSSModel!$C$3+1,0,1,$CB$2)),
     IF(SSSModel!$C$4="ECC",$EA5*$EB5*SUMPRODUCT(OFFSET($AC5,0,MAX(0,CV$4-$DZ5-$CA$4+1),1,MIN($DZ5,CV$4-$CA$4+1)),OFFSET(Escalation!$K$24,($Y5-1)*(Escalation!$I$22+1)+CV$4-SSSModel!$C$3+1,MAX(0,CV$4-$DZ5-$CA$4+1),1,MIN($DZ5,CV$4-$CA$4+1))),
     IF(SSSModel!$C$4="PV",AX5*$EA5*(1+SSSModel!$C$2),
     IF(SSSModel!$C$4="FCR",$EC5*SUM(OFFSET($AC5,0,MAX(CV$4-$AC$4-$DZ5+1,0),1,MIN($DZ5,CV$4-$AC$4+1))),0)))),
SUM($AC5:$BZ5)*
     IF(SSSModel!$C$4="RR",OFFSET(Profiles!$K$2,$Z5,MAX(Profiles!$C$2,AX$4-$W5)),
     IF(SSSModel!$C$4="ECC",$EA5*$EB5*IF(MAX(Escalation!$C$2,AX$4-$W5)&gt;$DZ5-1,0,OFFSET(Escalation!$K$2,$Y5,MAX(Escalation!$C$2,AX$4-$W5))),
     IF(SSSModel!$C$4="PV",IF(CV$4=$W5,$EA5*(1+SSSModel!$C$2),0),
     IF(SSSModel!$C$4="FCR",IF(AND(CV$4&gt;=$W5,OFFSET(Profiles!$K$2,$Z5,MAX(Profiles!$C$2,AX$4-$W5))&gt;0),$EC5,0),0))))))</f>
        <v>22166181.20385386</v>
      </c>
      <c r="CW5" s="135">
        <f ca="1">IF(OR($Z5=0,SSSModel!$C$4="CF"),AY5,
IF(LEFT($V5,3)="ON_",
     IF(SSSModel!$C$4="RR",SUMPRODUCT(OFFSET($AC5,0,0,1,$CB$2),OFFSET(Profiles!$K$28,($Z5-1)*(Profiles!$I$26+1)+CW$4-SSSModel!$C$3+1,0,1,$CB$2)),
     IF(SSSModel!$C$4="ECC",$EA5*$EB5*SUMPRODUCT(OFFSET($AC5,0,MAX(0,CW$4-$DZ5-$CA$4+1),1,MIN($DZ5,CW$4-$CA$4+1)),OFFSET(Escalation!$K$24,($Y5-1)*(Escalation!$I$22+1)+CW$4-SSSModel!$C$3+1,MAX(0,CW$4-$DZ5-$CA$4+1),1,MIN($DZ5,CW$4-$CA$4+1))),
     IF(SSSModel!$C$4="PV",AY5*$EA5*(1+SSSModel!$C$2),
     IF(SSSModel!$C$4="FCR",$EC5*SUM(OFFSET($AC5,0,MAX(CW$4-$AC$4-$DZ5+1,0),1,MIN($DZ5,CW$4-$AC$4+1))),0)))),
SUM($AC5:$BZ5)*
     IF(SSSModel!$C$4="RR",OFFSET(Profiles!$K$2,$Z5,MAX(Profiles!$C$2,AY$4-$W5)),
     IF(SSSModel!$C$4="ECC",$EA5*$EB5*IF(MAX(Escalation!$C$2,AY$4-$W5)&gt;$DZ5-1,0,OFFSET(Escalation!$K$2,$Y5,MAX(Escalation!$C$2,AY$4-$W5))),
     IF(SSSModel!$C$4="PV",IF(CW$4=$W5,$EA5*(1+SSSModel!$C$2),0),
     IF(SSSModel!$C$4="FCR",IF(AND(CW$4&gt;=$W5,OFFSET(Profiles!$K$2,$Z5,MAX(Profiles!$C$2,AY$4-$W5))&gt;0),$EC5,0),0))))))</f>
        <v>22400578.538375393</v>
      </c>
      <c r="CX5" s="135">
        <f ca="1">IF(OR($Z5=0,SSSModel!$C$4="CF"),AZ5,
IF(LEFT($V5,3)="ON_",
     IF(SSSModel!$C$4="RR",SUMPRODUCT(OFFSET($AC5,0,0,1,$CB$2),OFFSET(Profiles!$K$28,($Z5-1)*(Profiles!$I$26+1)+CX$4-SSSModel!$C$3+1,0,1,$CB$2)),
     IF(SSSModel!$C$4="ECC",$EA5*$EB5*SUMPRODUCT(OFFSET($AC5,0,MAX(0,CX$4-$DZ5-$CA$4+1),1,MIN($DZ5,CX$4-$CA$4+1)),OFFSET(Escalation!$K$24,($Y5-1)*(Escalation!$I$22+1)+CX$4-SSSModel!$C$3+1,MAX(0,CX$4-$DZ5-$CA$4+1),1,MIN($DZ5,CX$4-$CA$4+1))),
     IF(SSSModel!$C$4="PV",AZ5*$EA5*(1+SSSModel!$C$2),
     IF(SSSModel!$C$4="FCR",$EC5*SUM(OFFSET($AC5,0,MAX(CX$4-$AC$4-$DZ5+1,0),1,MIN($DZ5,CX$4-$AC$4+1))),0)))),
SUM($AC5:$BZ5)*
     IF(SSSModel!$C$4="RR",OFFSET(Profiles!$K$2,$Z5,MAX(Profiles!$C$2,AZ$4-$W5)),
     IF(SSSModel!$C$4="ECC",$EA5*$EB5*IF(MAX(Escalation!$C$2,AZ$4-$W5)&gt;$DZ5-1,0,OFFSET(Escalation!$K$2,$Y5,MAX(Escalation!$C$2,AZ$4-$W5))),
     IF(SSSModel!$C$4="PV",IF(CX$4=$W5,$EA5*(1+SSSModel!$C$2),0),
     IF(SSSModel!$C$4="FCR",IF(AND(CX$4&gt;=$W5,OFFSET(Profiles!$K$2,$Z5,MAX(Profiles!$C$2,AZ$4-$W5))&gt;0),$EC5,0),0))))))</f>
        <v>22637454.518628705</v>
      </c>
      <c r="CY5" s="135">
        <f ca="1">IF(OR($Z5=0,SSSModel!$C$4="CF"),BA5,
IF(LEFT($V5,3)="ON_",
     IF(SSSModel!$C$4="RR",SUMPRODUCT(OFFSET($AC5,0,0,1,$CB$2),OFFSET(Profiles!$K$28,($Z5-1)*(Profiles!$I$26+1)+CY$4-SSSModel!$C$3+1,0,1,$CB$2)),
     IF(SSSModel!$C$4="ECC",$EA5*$EB5*SUMPRODUCT(OFFSET($AC5,0,MAX(0,CY$4-$DZ5-$CA$4+1),1,MIN($DZ5,CY$4-$CA$4+1)),OFFSET(Escalation!$K$24,($Y5-1)*(Escalation!$I$22+1)+CY$4-SSSModel!$C$3+1,MAX(0,CY$4-$DZ5-$CA$4+1),1,MIN($DZ5,CY$4-$CA$4+1))),
     IF(SSSModel!$C$4="PV",BA5*$EA5*(1+SSSModel!$C$2),
     IF(SSSModel!$C$4="FCR",$EC5*SUM(OFFSET($AC5,0,MAX(CY$4-$AC$4-$DZ5+1,0),1,MIN($DZ5,CY$4-$AC$4+1))),0)))),
SUM($AC5:$BZ5)*
     IF(SSSModel!$C$4="RR",OFFSET(Profiles!$K$2,$Z5,MAX(Profiles!$C$2,BA$4-$W5)),
     IF(SSSModel!$C$4="ECC",$EA5*$EB5*IF(MAX(Escalation!$C$2,BA$4-$W5)&gt;$DZ5-1,0,OFFSET(Escalation!$K$2,$Y5,MAX(Escalation!$C$2,BA$4-$W5))),
     IF(SSSModel!$C$4="PV",IF(CY$4=$W5,$EA5*(1+SSSModel!$C$2),0),
     IF(SSSModel!$C$4="FCR",IF(AND(CY$4&gt;=$W5,OFFSET(Profiles!$K$2,$Z5,MAX(Profiles!$C$2,BA$4-$W5))&gt;0),$EC5,0),0))))))</f>
        <v>22876835.355170649</v>
      </c>
      <c r="CZ5" s="135">
        <f ca="1">IF(OR($Z5=0,SSSModel!$C$4="CF"),BB5,
IF(LEFT($V5,3)="ON_",
     IF(SSSModel!$C$4="RR",SUMPRODUCT(OFFSET($AC5,0,0,1,$CB$2),OFFSET(Profiles!$K$28,($Z5-1)*(Profiles!$I$26+1)+CZ$4-SSSModel!$C$3+1,0,1,$CB$2)),
     IF(SSSModel!$C$4="ECC",$EA5*$EB5*SUMPRODUCT(OFFSET($AC5,0,MAX(0,CZ$4-$DZ5-$CA$4+1),1,MIN($DZ5,CZ$4-$CA$4+1)),OFFSET(Escalation!$K$24,($Y5-1)*(Escalation!$I$22+1)+CZ$4-SSSModel!$C$3+1,MAX(0,CZ$4-$DZ5-$CA$4+1),1,MIN($DZ5,CZ$4-$CA$4+1))),
     IF(SSSModel!$C$4="PV",BB5*$EA5*(1+SSSModel!$C$2),
     IF(SSSModel!$C$4="FCR",$EC5*SUM(OFFSET($AC5,0,MAX(CZ$4-$AC$4-$DZ5+1,0),1,MIN($DZ5,CZ$4-$AC$4+1))),0)))),
SUM($AC5:$BZ5)*
     IF(SSSModel!$C$4="RR",OFFSET(Profiles!$K$2,$Z5,MAX(Profiles!$C$2,BB$4-$W5)),
     IF(SSSModel!$C$4="ECC",$EA5*$EB5*IF(MAX(Escalation!$C$2,BB$4-$W5)&gt;$DZ5-1,0,OFFSET(Escalation!$K$2,$Y5,MAX(Escalation!$C$2,BB$4-$W5))),
     IF(SSSModel!$C$4="PV",IF(CZ$4=$W5,$EA5*(1+SSSModel!$C$2),0),
     IF(SSSModel!$C$4="FCR",IF(AND(CZ$4&gt;=$W5,OFFSET(Profiles!$K$2,$Z5,MAX(Profiles!$C$2,BB$4-$W5))&gt;0),$EC5,0),0))))))</f>
        <v>23118747.535722863</v>
      </c>
      <c r="DA5" s="135">
        <f ca="1">IF(OR($Z5=0,SSSModel!$C$4="CF"),BC5,
IF(LEFT($V5,3)="ON_",
     IF(SSSModel!$C$4="RR",SUMPRODUCT(OFFSET($AC5,0,0,1,$CB$2),OFFSET(Profiles!$K$28,($Z5-1)*(Profiles!$I$26+1)+DA$4-SSSModel!$C$3+1,0,1,$CB$2)),
     IF(SSSModel!$C$4="ECC",$EA5*$EB5*SUMPRODUCT(OFFSET($AC5,0,MAX(0,DA$4-$DZ5-$CA$4+1),1,MIN($DZ5,DA$4-$CA$4+1)),OFFSET(Escalation!$K$24,($Y5-1)*(Escalation!$I$22+1)+DA$4-SSSModel!$C$3+1,MAX(0,DA$4-$DZ5-$CA$4+1),1,MIN($DZ5,DA$4-$CA$4+1))),
     IF(SSSModel!$C$4="PV",BC5*$EA5*(1+SSSModel!$C$2),
     IF(SSSModel!$C$4="FCR",$EC5*SUM(OFFSET($AC5,0,MAX(DA$4-$AC$4-$DZ5+1,0),1,MIN($DZ5,DA$4-$AC$4+1))),0)))),
SUM($AC5:$BZ5)*
     IF(SSSModel!$C$4="RR",OFFSET(Profiles!$K$2,$Z5,MAX(Profiles!$C$2,BC$4-$W5)),
     IF(SSSModel!$C$4="ECC",$EA5*$EB5*IF(MAX(Escalation!$C$2,BC$4-$W5)&gt;$DZ5-1,0,OFFSET(Escalation!$K$2,$Y5,MAX(Escalation!$C$2,BC$4-$W5))),
     IF(SSSModel!$C$4="PV",IF(DA$4=$W5,$EA5*(1+SSSModel!$C$2),0),
     IF(SSSModel!$C$4="FCR",IF(AND(DA$4&gt;=$W5,OFFSET(Profiles!$K$2,$Z5,MAX(Profiles!$C$2,BC$4-$W5))&gt;0),$EC5,0),0))))))</f>
        <v>23363217.828102656</v>
      </c>
      <c r="DB5" s="135">
        <f ca="1">IF(OR($Z5=0,SSSModel!$C$4="CF"),BD5,
IF(LEFT($V5,3)="ON_",
     IF(SSSModel!$C$4="RR",SUMPRODUCT(OFFSET($AC5,0,0,1,$CB$2),OFFSET(Profiles!$K$28,($Z5-1)*(Profiles!$I$26+1)+DB$4-SSSModel!$C$3+1,0,1,$CB$2)),
     IF(SSSModel!$C$4="ECC",$EA5*$EB5*SUMPRODUCT(OFFSET($AC5,0,MAX(0,DB$4-$DZ5-$CA$4+1),1,MIN($DZ5,DB$4-$CA$4+1)),OFFSET(Escalation!$K$24,($Y5-1)*(Escalation!$I$22+1)+DB$4-SSSModel!$C$3+1,MAX(0,DB$4-$DZ5-$CA$4+1),1,MIN($DZ5,DB$4-$CA$4+1))),
     IF(SSSModel!$C$4="PV",BD5*$EA5*(1+SSSModel!$C$2),
     IF(SSSModel!$C$4="FCR",$EC5*SUM(OFFSET($AC5,0,MAX(DB$4-$AC$4-$DZ5+1,0),1,MIN($DZ5,DB$4-$AC$4+1))),0)))),
SUM($AC5:$BZ5)*
     IF(SSSModel!$C$4="RR",OFFSET(Profiles!$K$2,$Z5,MAX(Profiles!$C$2,BD$4-$W5)),
     IF(SSSModel!$C$4="ECC",$EA5*$EB5*IF(MAX(Escalation!$C$2,BD$4-$W5)&gt;$DZ5-1,0,OFFSET(Escalation!$K$2,$Y5,MAX(Escalation!$C$2,BD$4-$W5))),
     IF(SSSModel!$C$4="PV",IF(DB$4=$W5,$EA5*(1+SSSModel!$C$2),0),
     IF(SSSModel!$C$4="FCR",IF(AND(DB$4&gt;=$W5,OFFSET(Profiles!$K$2,$Z5,MAX(Profiles!$C$2,BD$4-$W5))&gt;0),$EC5,0),0))))))</f>
        <v>23610273.283184875</v>
      </c>
      <c r="DC5" s="135">
        <f ca="1">IF(OR($Z5=0,SSSModel!$C$4="CF"),BE5,
IF(LEFT($V5,3)="ON_",
     IF(SSSModel!$C$4="RR",SUMPRODUCT(OFFSET($AC5,0,0,1,$CB$2),OFFSET(Profiles!$K$28,($Z5-1)*(Profiles!$I$26+1)+DC$4-SSSModel!$C$3+1,0,1,$CB$2)),
     IF(SSSModel!$C$4="ECC",$EA5*$EB5*SUMPRODUCT(OFFSET($AC5,0,MAX(0,DC$4-$DZ5-$CA$4+1),1,MIN($DZ5,DC$4-$CA$4+1)),OFFSET(Escalation!$K$24,($Y5-1)*(Escalation!$I$22+1)+DC$4-SSSModel!$C$3+1,MAX(0,DC$4-$DZ5-$CA$4+1),1,MIN($DZ5,DC$4-$CA$4+1))),
     IF(SSSModel!$C$4="PV",BE5*$EA5*(1+SSSModel!$C$2),
     IF(SSSModel!$C$4="FCR",$EC5*SUM(OFFSET($AC5,0,MAX(DC$4-$AC$4-$DZ5+1,0),1,MIN($DZ5,DC$4-$AC$4+1))),0)))),
SUM($AC5:$BZ5)*
     IF(SSSModel!$C$4="RR",OFFSET(Profiles!$K$2,$Z5,MAX(Profiles!$C$2,BE$4-$W5)),
     IF(SSSModel!$C$4="ECC",$EA5*$EB5*IF(MAX(Escalation!$C$2,BE$4-$W5)&gt;$DZ5-1,0,OFFSET(Escalation!$K$2,$Y5,MAX(Escalation!$C$2,BE$4-$W5))),
     IF(SSSModel!$C$4="PV",IF(DC$4=$W5,$EA5*(1+SSSModel!$C$2),0),
     IF(SSSModel!$C$4="FCR",IF(AND(DC$4&gt;=$W5,OFFSET(Profiles!$K$2,$Z5,MAX(Profiles!$C$2,BE$4-$W5))&gt;0),$EC5,0),0))))))</f>
        <v>23859941.237895142</v>
      </c>
      <c r="DD5" s="135">
        <f ca="1">IF(OR($Z5=0,SSSModel!$C$4="CF"),BF5,
IF(LEFT($V5,3)="ON_",
     IF(SSSModel!$C$4="RR",SUMPRODUCT(OFFSET($AC5,0,0,1,$CB$2),OFFSET(Profiles!$K$28,($Z5-1)*(Profiles!$I$26+1)+DD$4-SSSModel!$C$3+1,0,1,$CB$2)),
     IF(SSSModel!$C$4="ECC",$EA5*$EB5*SUMPRODUCT(OFFSET($AC5,0,MAX(0,DD$4-$DZ5-$CA$4+1),1,MIN($DZ5,DD$4-$CA$4+1)),OFFSET(Escalation!$K$24,($Y5-1)*(Escalation!$I$22+1)+DD$4-SSSModel!$C$3+1,MAX(0,DD$4-$DZ5-$CA$4+1),1,MIN($DZ5,DD$4-$CA$4+1))),
     IF(SSSModel!$C$4="PV",BF5*$EA5*(1+SSSModel!$C$2),
     IF(SSSModel!$C$4="FCR",$EC5*SUM(OFFSET($AC5,0,MAX(DD$4-$AC$4-$DZ5+1,0),1,MIN($DZ5,DD$4-$AC$4+1))),0)))),
SUM($AC5:$BZ5)*
     IF(SSSModel!$C$4="RR",OFFSET(Profiles!$K$2,$Z5,MAX(Profiles!$C$2,BF$4-$W5)),
     IF(SSSModel!$C$4="ECC",$EA5*$EB5*IF(MAX(Escalation!$C$2,BF$4-$W5)&gt;$DZ5-1,0,OFFSET(Escalation!$K$2,$Y5,MAX(Escalation!$C$2,BF$4-$W5))),
     IF(SSSModel!$C$4="PV",IF(DD$4=$W5,$EA5*(1+SSSModel!$C$2),0),
     IF(SSSModel!$C$4="FCR",IF(AND(DD$4&gt;=$W5,OFFSET(Profiles!$K$2,$Z5,MAX(Profiles!$C$2,BF$4-$W5))&gt;0),$EC5,0),0))))))</f>
        <v>24112249.31823469</v>
      </c>
      <c r="DE5" s="135">
        <f ca="1">IF(OR($Z5=0,SSSModel!$C$4="CF"),BG5,
IF(LEFT($V5,3)="ON_",
     IF(SSSModel!$C$4="RR",SUMPRODUCT(OFFSET($AC5,0,0,1,$CB$2),OFFSET(Profiles!$K$28,($Z5-1)*(Profiles!$I$26+1)+DE$4-SSSModel!$C$3+1,0,1,$CB$2)),
     IF(SSSModel!$C$4="ECC",$EA5*$EB5*SUMPRODUCT(OFFSET($AC5,0,MAX(0,DE$4-$DZ5-$CA$4+1),1,MIN($DZ5,DE$4-$CA$4+1)),OFFSET(Escalation!$K$24,($Y5-1)*(Escalation!$I$22+1)+DE$4-SSSModel!$C$3+1,MAX(0,DE$4-$DZ5-$CA$4+1),1,MIN($DZ5,DE$4-$CA$4+1))),
     IF(SSSModel!$C$4="PV",BG5*$EA5*(1+SSSModel!$C$2),
     IF(SSSModel!$C$4="FCR",$EC5*SUM(OFFSET($AC5,0,MAX(DE$4-$AC$4-$DZ5+1,0),1,MIN($DZ5,DE$4-$AC$4+1))),0)))),
SUM($AC5:$BZ5)*
     IF(SSSModel!$C$4="RR",OFFSET(Profiles!$K$2,$Z5,MAX(Profiles!$C$2,BG$4-$W5)),
     IF(SSSModel!$C$4="ECC",$EA5*$EB5*IF(MAX(Escalation!$C$2,BG$4-$W5)&gt;$DZ5-1,0,OFFSET(Escalation!$K$2,$Y5,MAX(Escalation!$C$2,BG$4-$W5))),
     IF(SSSModel!$C$4="PV",IF(DE$4=$W5,$EA5*(1+SSSModel!$C$2),0),
     IF(SSSModel!$C$4="FCR",IF(AND(DE$4&gt;=$W5,OFFSET(Profiles!$K$2,$Z5,MAX(Profiles!$C$2,BG$4-$W5))&gt;0),$EC5,0),0))))))</f>
        <v>24367225.442337211</v>
      </c>
      <c r="DF5" s="135">
        <f ca="1">IF(OR($Z5=0,SSSModel!$C$4="CF"),BH5,
IF(LEFT($V5,3)="ON_",
     IF(SSSModel!$C$4="RR",SUMPRODUCT(OFFSET($AC5,0,0,1,$CB$2),OFFSET(Profiles!$K$28,($Z5-1)*(Profiles!$I$26+1)+DF$4-SSSModel!$C$3+1,0,1,$CB$2)),
     IF(SSSModel!$C$4="ECC",$EA5*$EB5*SUMPRODUCT(OFFSET($AC5,0,MAX(0,DF$4-$DZ5-$CA$4+1),1,MIN($DZ5,DF$4-$CA$4+1)),OFFSET(Escalation!$K$24,($Y5-1)*(Escalation!$I$22+1)+DF$4-SSSModel!$C$3+1,MAX(0,DF$4-$DZ5-$CA$4+1),1,MIN($DZ5,DF$4-$CA$4+1))),
     IF(SSSModel!$C$4="PV",BH5*$EA5*(1+SSSModel!$C$2),
     IF(SSSModel!$C$4="FCR",$EC5*SUM(OFFSET($AC5,0,MAX(DF$4-$AC$4-$DZ5+1,0),1,MIN($DZ5,DF$4-$AC$4+1))),0)))),
SUM($AC5:$BZ5)*
     IF(SSSModel!$C$4="RR",OFFSET(Profiles!$K$2,$Z5,MAX(Profiles!$C$2,BH$4-$W5)),
     IF(SSSModel!$C$4="ECC",$EA5*$EB5*IF(MAX(Escalation!$C$2,BH$4-$W5)&gt;$DZ5-1,0,OFFSET(Escalation!$K$2,$Y5,MAX(Escalation!$C$2,BH$4-$W5))),
     IF(SSSModel!$C$4="PV",IF(DF$4=$W5,$EA5*(1+SSSModel!$C$2),0),
     IF(SSSModel!$C$4="FCR",IF(AND(DF$4&gt;=$W5,OFFSET(Profiles!$K$2,$Z5,MAX(Profiles!$C$2,BH$4-$W5))&gt;0),$EC5,0),0))))))</f>
        <v>24624897.823558018</v>
      </c>
      <c r="DG5" s="135">
        <f ca="1">IF(OR($Z5=0,SSSModel!$C$4="CF"),BI5,
IF(LEFT($V5,3)="ON_",
     IF(SSSModel!$C$4="RR",SUMPRODUCT(OFFSET($AC5,0,0,1,$CB$2),OFFSET(Profiles!$K$28,($Z5-1)*(Profiles!$I$26+1)+DG$4-SSSModel!$C$3+1,0,1,$CB$2)),
     IF(SSSModel!$C$4="ECC",$EA5*$EB5*SUMPRODUCT(OFFSET($AC5,0,MAX(0,DG$4-$DZ5-$CA$4+1),1,MIN($DZ5,DG$4-$CA$4+1)),OFFSET(Escalation!$K$24,($Y5-1)*(Escalation!$I$22+1)+DG$4-SSSModel!$C$3+1,MAX(0,DG$4-$DZ5-$CA$4+1),1,MIN($DZ5,DG$4-$CA$4+1))),
     IF(SSSModel!$C$4="PV",BI5*$EA5*(1+SSSModel!$C$2),
     IF(SSSModel!$C$4="FCR",$EC5*SUM(OFFSET($AC5,0,MAX(DG$4-$AC$4-$DZ5+1,0),1,MIN($DZ5,DG$4-$AC$4+1))),0)))),
SUM($AC5:$BZ5)*
     IF(SSSModel!$C$4="RR",OFFSET(Profiles!$K$2,$Z5,MAX(Profiles!$C$2,BI$4-$W5)),
     IF(SSSModel!$C$4="ECC",$EA5*$EB5*IF(MAX(Escalation!$C$2,BI$4-$W5)&gt;$DZ5-1,0,OFFSET(Escalation!$K$2,$Y5,MAX(Escalation!$C$2,BI$4-$W5))),
     IF(SSSModel!$C$4="PV",IF(DG$4=$W5,$EA5*(1+SSSModel!$C$2),0),
     IF(SSSModel!$C$4="FCR",IF(AND(DG$4&gt;=$W5,OFFSET(Profiles!$K$2,$Z5,MAX(Profiles!$C$2,BI$4-$W5))&gt;0),$EC5,0),0))))))</f>
        <v>24885294.973595913</v>
      </c>
      <c r="DH5" s="135">
        <f ca="1">IF(OR($Z5=0,SSSModel!$C$4="CF"),BJ5,
IF(LEFT($V5,3)="ON_",
     IF(SSSModel!$C$4="RR",SUMPRODUCT(OFFSET($AC5,0,0,1,$CB$2),OFFSET(Profiles!$K$28,($Z5-1)*(Profiles!$I$26+1)+DH$4-SSSModel!$C$3+1,0,1,$CB$2)),
     IF(SSSModel!$C$4="ECC",$EA5*$EB5*SUMPRODUCT(OFFSET($AC5,0,MAX(0,DH$4-$DZ5-$CA$4+1),1,MIN($DZ5,DH$4-$CA$4+1)),OFFSET(Escalation!$K$24,($Y5-1)*(Escalation!$I$22+1)+DH$4-SSSModel!$C$3+1,MAX(0,DH$4-$DZ5-$CA$4+1),1,MIN($DZ5,DH$4-$CA$4+1))),
     IF(SSSModel!$C$4="PV",BJ5*$EA5*(1+SSSModel!$C$2),
     IF(SSSModel!$C$4="FCR",$EC5*SUM(OFFSET($AC5,0,MAX(DH$4-$AC$4-$DZ5+1,0),1,MIN($DZ5,DH$4-$AC$4+1))),0)))),
SUM($AC5:$BZ5)*
     IF(SSSModel!$C$4="RR",OFFSET(Profiles!$K$2,$Z5,MAX(Profiles!$C$2,BJ$4-$W5)),
     IF(SSSModel!$C$4="ECC",$EA5*$EB5*IF(MAX(Escalation!$C$2,BJ$4-$W5)&gt;$DZ5-1,0,OFFSET(Escalation!$K$2,$Y5,MAX(Escalation!$C$2,BJ$4-$W5))),
     IF(SSSModel!$C$4="PV",IF(DH$4=$W5,$EA5*(1+SSSModel!$C$2),0),
     IF(SSSModel!$C$4="FCR",IF(AND(DH$4&gt;=$W5,OFFSET(Profiles!$K$2,$Z5,MAX(Profiles!$C$2,BJ$4-$W5))&gt;0),$EC5,0),0))))))</f>
        <v>25148445.705647975</v>
      </c>
      <c r="DI5" s="135">
        <f ca="1">IF(OR($Z5=0,SSSModel!$C$4="CF"),BK5,
IF(LEFT($V5,3)="ON_",
     IF(SSSModel!$C$4="RR",SUMPRODUCT(OFFSET($AC5,0,0,1,$CB$2),OFFSET(Profiles!$K$28,($Z5-1)*(Profiles!$I$26+1)+DI$4-SSSModel!$C$3+1,0,1,$CB$2)),
     IF(SSSModel!$C$4="ECC",$EA5*$EB5*SUMPRODUCT(OFFSET($AC5,0,MAX(0,DI$4-$DZ5-$CA$4+1),1,MIN($DZ5,DI$4-$CA$4+1)),OFFSET(Escalation!$K$24,($Y5-1)*(Escalation!$I$22+1)+DI$4-SSSModel!$C$3+1,MAX(0,DI$4-$DZ5-$CA$4+1),1,MIN($DZ5,DI$4-$CA$4+1))),
     IF(SSSModel!$C$4="PV",BK5*$EA5*(1+SSSModel!$C$2),
     IF(SSSModel!$C$4="FCR",$EC5*SUM(OFFSET($AC5,0,MAX(DI$4-$AC$4-$DZ5+1,0),1,MIN($DZ5,DI$4-$AC$4+1))),0)))),
SUM($AC5:$BZ5)*
     IF(SSSModel!$C$4="RR",OFFSET(Profiles!$K$2,$Z5,MAX(Profiles!$C$2,BK$4-$W5)),
     IF(SSSModel!$C$4="ECC",$EA5*$EB5*IF(MAX(Escalation!$C$2,BK$4-$W5)&gt;$DZ5-1,0,OFFSET(Escalation!$K$2,$Y5,MAX(Escalation!$C$2,BK$4-$W5))),
     IF(SSSModel!$C$4="PV",IF(DI$4=$W5,$EA5*(1+SSSModel!$C$2),0),
     IF(SSSModel!$C$4="FCR",IF(AND(DI$4&gt;=$W5,OFFSET(Profiles!$K$2,$Z5,MAX(Profiles!$C$2,BK$4-$W5))&gt;0),$EC5,0),0))))))</f>
        <v>25414379.137597829</v>
      </c>
      <c r="DJ5" s="135">
        <f ca="1">IF(OR($Z5=0,SSSModel!$C$4="CF"),BL5,
IF(LEFT($V5,3)="ON_",
     IF(SSSModel!$C$4="RR",SUMPRODUCT(OFFSET($AC5,0,0,1,$CB$2),OFFSET(Profiles!$K$28,($Z5-1)*(Profiles!$I$26+1)+DJ$4-SSSModel!$C$3+1,0,1,$CB$2)),
     IF(SSSModel!$C$4="ECC",$EA5*$EB5*SUMPRODUCT(OFFSET($AC5,0,MAX(0,DJ$4-$DZ5-$CA$4+1),1,MIN($DZ5,DJ$4-$CA$4+1)),OFFSET(Escalation!$K$24,($Y5-1)*(Escalation!$I$22+1)+DJ$4-SSSModel!$C$3+1,MAX(0,DJ$4-$DZ5-$CA$4+1),1,MIN($DZ5,DJ$4-$CA$4+1))),
     IF(SSSModel!$C$4="PV",BL5*$EA5*(1+SSSModel!$C$2),
     IF(SSSModel!$C$4="FCR",$EC5*SUM(OFFSET($AC5,0,MAX(DJ$4-$AC$4-$DZ5+1,0),1,MIN($DZ5,DJ$4-$AC$4+1))),0)))),
SUM($AC5:$BZ5)*
     IF(SSSModel!$C$4="RR",OFFSET(Profiles!$K$2,$Z5,MAX(Profiles!$C$2,BL$4-$W5)),
     IF(SSSModel!$C$4="ECC",$EA5*$EB5*IF(MAX(Escalation!$C$2,BL$4-$W5)&gt;$DZ5-1,0,OFFSET(Escalation!$K$2,$Y5,MAX(Escalation!$C$2,BL$4-$W5))),
     IF(SSSModel!$C$4="PV",IF(DJ$4=$W5,$EA5*(1+SSSModel!$C$2),0),
     IF(SSSModel!$C$4="FCR",IF(AND(DJ$4&gt;=$W5,OFFSET(Profiles!$K$2,$Z5,MAX(Profiles!$C$2,BL$4-$W5))&gt;0),$EC5,0),0))))))</f>
        <v>25683124.695237529</v>
      </c>
      <c r="DK5" s="135">
        <f ca="1">IF(OR($Z5=0,SSSModel!$C$4="CF"),BM5,
IF(LEFT($V5,3)="ON_",
     IF(SSSModel!$C$4="RR",SUMPRODUCT(OFFSET($AC5,0,0,1,$CB$2),OFFSET(Profiles!$K$28,($Z5-1)*(Profiles!$I$26+1)+DK$4-SSSModel!$C$3+1,0,1,$CB$2)),
     IF(SSSModel!$C$4="ECC",$EA5*$EB5*SUMPRODUCT(OFFSET($AC5,0,MAX(0,DK$4-$DZ5-$CA$4+1),1,MIN($DZ5,DK$4-$CA$4+1)),OFFSET(Escalation!$K$24,($Y5-1)*(Escalation!$I$22+1)+DK$4-SSSModel!$C$3+1,MAX(0,DK$4-$DZ5-$CA$4+1),1,MIN($DZ5,DK$4-$CA$4+1))),
     IF(SSSModel!$C$4="PV",BM5*$EA5*(1+SSSModel!$C$2),
     IF(SSSModel!$C$4="FCR",$EC5*SUM(OFFSET($AC5,0,MAX(DK$4-$AC$4-$DZ5+1,0),1,MIN($DZ5,DK$4-$AC$4+1))),0)))),
SUM($AC5:$BZ5)*
     IF(SSSModel!$C$4="RR",OFFSET(Profiles!$K$2,$Z5,MAX(Profiles!$C$2,BM$4-$W5)),
     IF(SSSModel!$C$4="ECC",$EA5*$EB5*IF(MAX(Escalation!$C$2,BM$4-$W5)&gt;$DZ5-1,0,OFFSET(Escalation!$K$2,$Y5,MAX(Escalation!$C$2,BM$4-$W5))),
     IF(SSSModel!$C$4="PV",IF(DK$4=$W5,$EA5*(1+SSSModel!$C$2),0),
     IF(SSSModel!$C$4="FCR",IF(AND(DK$4&gt;=$W5,OFFSET(Profiles!$K$2,$Z5,MAX(Profiles!$C$2,BM$4-$W5))&gt;0),$EC5,0),0))))))</f>
        <v>25954712.115523577</v>
      </c>
      <c r="DL5" s="135">
        <f ca="1">IF(OR($Z5=0,SSSModel!$C$4="CF"),BN5,
IF(LEFT($V5,3)="ON_",
     IF(SSSModel!$C$4="RR",SUMPRODUCT(OFFSET($AC5,0,0,1,$CB$2),OFFSET(Profiles!$K$28,($Z5-1)*(Profiles!$I$26+1)+DL$4-SSSModel!$C$3+1,0,1,$CB$2)),
     IF(SSSModel!$C$4="ECC",$EA5*$EB5*SUMPRODUCT(OFFSET($AC5,0,MAX(0,DL$4-$DZ5-$CA$4+1),1,MIN($DZ5,DL$4-$CA$4+1)),OFFSET(Escalation!$K$24,($Y5-1)*(Escalation!$I$22+1)+DL$4-SSSModel!$C$3+1,MAX(0,DL$4-$DZ5-$CA$4+1),1,MIN($DZ5,DL$4-$CA$4+1))),
     IF(SSSModel!$C$4="PV",BN5*$EA5*(1+SSSModel!$C$2),
     IF(SSSModel!$C$4="FCR",$EC5*SUM(OFFSET($AC5,0,MAX(DL$4-$AC$4-$DZ5+1,0),1,MIN($DZ5,DL$4-$AC$4+1))),0)))),
SUM($AC5:$BZ5)*
     IF(SSSModel!$C$4="RR",OFFSET(Profiles!$K$2,$Z5,MAX(Profiles!$C$2,BN$4-$W5)),
     IF(SSSModel!$C$4="ECC",$EA5*$EB5*IF(MAX(Escalation!$C$2,BN$4-$W5)&gt;$DZ5-1,0,OFFSET(Escalation!$K$2,$Y5,MAX(Escalation!$C$2,BN$4-$W5))),
     IF(SSSModel!$C$4="PV",IF(DL$4=$W5,$EA5*(1+SSSModel!$C$2),0),
     IF(SSSModel!$C$4="FCR",IF(AND(DL$4&gt;=$W5,OFFSET(Profiles!$K$2,$Z5,MAX(Profiles!$C$2,BN$4-$W5))&gt;0),$EC5,0),0))))))</f>
        <v>26229171.449867312</v>
      </c>
      <c r="DM5" s="135">
        <f ca="1">IF(OR($Z5=0,SSSModel!$C$4="CF"),BO5,
IF(LEFT($V5,3)="ON_",
     IF(SSSModel!$C$4="RR",SUMPRODUCT(OFFSET($AC5,0,0,1,$CB$2),OFFSET(Profiles!$K$28,($Z5-1)*(Profiles!$I$26+1)+DM$4-SSSModel!$C$3+1,0,1,$CB$2)),
     IF(SSSModel!$C$4="ECC",$EA5*$EB5*SUMPRODUCT(OFFSET($AC5,0,MAX(0,DM$4-$DZ5-$CA$4+1),1,MIN($DZ5,DM$4-$CA$4+1)),OFFSET(Escalation!$K$24,($Y5-1)*(Escalation!$I$22+1)+DM$4-SSSModel!$C$3+1,MAX(0,DM$4-$DZ5-$CA$4+1),1,MIN($DZ5,DM$4-$CA$4+1))),
     IF(SSSModel!$C$4="PV",BO5*$EA5*(1+SSSModel!$C$2),
     IF(SSSModel!$C$4="FCR",$EC5*SUM(OFFSET($AC5,0,MAX(DM$4-$AC$4-$DZ5+1,0),1,MIN($DZ5,DM$4-$AC$4+1))),0)))),
SUM($AC5:$BZ5)*
     IF(SSSModel!$C$4="RR",OFFSET(Profiles!$K$2,$Z5,MAX(Profiles!$C$2,BO$4-$W5)),
     IF(SSSModel!$C$4="ECC",$EA5*$EB5*IF(MAX(Escalation!$C$2,BO$4-$W5)&gt;$DZ5-1,0,OFFSET(Escalation!$K$2,$Y5,MAX(Escalation!$C$2,BO$4-$W5))),
     IF(SSSModel!$C$4="PV",IF(DM$4=$W5,$EA5*(1+SSSModel!$C$2),0),
     IF(SSSModel!$C$4="FCR",IF(AND(DM$4&gt;=$W5,OFFSET(Profiles!$K$2,$Z5,MAX(Profiles!$C$2,BO$4-$W5))&gt;0),$EC5,0),0))))))</f>
        <v>26506533.067460157</v>
      </c>
      <c r="DN5" s="135">
        <f ca="1">IF(OR($Z5=0,SSSModel!$C$4="CF"),BP5,
IF(LEFT($V5,3)="ON_",
     IF(SSSModel!$C$4="RR",SUMPRODUCT(OFFSET($AC5,0,0,1,$CB$2),OFFSET(Profiles!$K$28,($Z5-1)*(Profiles!$I$26+1)+DN$4-SSSModel!$C$3+1,0,1,$CB$2)),
     IF(SSSModel!$C$4="ECC",$EA5*$EB5*SUMPRODUCT(OFFSET($AC5,0,MAX(0,DN$4-$DZ5-$CA$4+1),1,MIN($DZ5,DN$4-$CA$4+1)),OFFSET(Escalation!$K$24,($Y5-1)*(Escalation!$I$22+1)+DN$4-SSSModel!$C$3+1,MAX(0,DN$4-$DZ5-$CA$4+1),1,MIN($DZ5,DN$4-$CA$4+1))),
     IF(SSSModel!$C$4="PV",BP5*$EA5*(1+SSSModel!$C$2),
     IF(SSSModel!$C$4="FCR",$EC5*SUM(OFFSET($AC5,0,MAX(DN$4-$AC$4-$DZ5+1,0),1,MIN($DZ5,DN$4-$AC$4+1))),0)))),
SUM($AC5:$BZ5)*
     IF(SSSModel!$C$4="RR",OFFSET(Profiles!$K$2,$Z5,MAX(Profiles!$C$2,BP$4-$W5)),
     IF(SSSModel!$C$4="ECC",$EA5*$EB5*IF(MAX(Escalation!$C$2,BP$4-$W5)&gt;$DZ5-1,0,OFFSET(Escalation!$K$2,$Y5,MAX(Escalation!$C$2,BP$4-$W5))),
     IF(SSSModel!$C$4="PV",IF(DN$4=$W5,$EA5*(1+SSSModel!$C$2),0),
     IF(SSSModel!$C$4="FCR",IF(AND(DN$4&gt;=$W5,OFFSET(Profiles!$K$2,$Z5,MAX(Profiles!$C$2,BP$4-$W5))&gt;0),$EC5,0),0))))))</f>
        <v>0</v>
      </c>
      <c r="DO5" s="135">
        <f ca="1">IF(OR($Z5=0,SSSModel!$C$4="CF"),BQ5,
IF(LEFT($V5,3)="ON_",
     IF(SSSModel!$C$4="RR",SUMPRODUCT(OFFSET($AC5,0,0,1,$CB$2),OFFSET(Profiles!$K$28,($Z5-1)*(Profiles!$I$26+1)+DO$4-SSSModel!$C$3+1,0,1,$CB$2)),
     IF(SSSModel!$C$4="ECC",$EA5*$EB5*SUMPRODUCT(OFFSET($AC5,0,MAX(0,DO$4-$DZ5-$CA$4+1),1,MIN($DZ5,DO$4-$CA$4+1)),OFFSET(Escalation!$K$24,($Y5-1)*(Escalation!$I$22+1)+DO$4-SSSModel!$C$3+1,MAX(0,DO$4-$DZ5-$CA$4+1),1,MIN($DZ5,DO$4-$CA$4+1))),
     IF(SSSModel!$C$4="PV",BQ5*$EA5*(1+SSSModel!$C$2),
     IF(SSSModel!$C$4="FCR",$EC5*SUM(OFFSET($AC5,0,MAX(DO$4-$AC$4-$DZ5+1,0),1,MIN($DZ5,DO$4-$AC$4+1))),0)))),
SUM($AC5:$BZ5)*
     IF(SSSModel!$C$4="RR",OFFSET(Profiles!$K$2,$Z5,MAX(Profiles!$C$2,BQ$4-$W5)),
     IF(SSSModel!$C$4="ECC",$EA5*$EB5*IF(MAX(Escalation!$C$2,BQ$4-$W5)&gt;$DZ5-1,0,OFFSET(Escalation!$K$2,$Y5,MAX(Escalation!$C$2,BQ$4-$W5))),
     IF(SSSModel!$C$4="PV",IF(DO$4=$W5,$EA5*(1+SSSModel!$C$2),0),
     IF(SSSModel!$C$4="FCR",IF(AND(DO$4&gt;=$W5,OFFSET(Profiles!$K$2,$Z5,MAX(Profiles!$C$2,BQ$4-$W5))&gt;0),$EC5,0),0))))))</f>
        <v>0</v>
      </c>
      <c r="DP5" s="135">
        <f ca="1">IF(OR($Z5=0,SSSModel!$C$4="CF"),BR5,
IF(LEFT($V5,3)="ON_",
     IF(SSSModel!$C$4="RR",SUMPRODUCT(OFFSET($AC5,0,0,1,$CB$2),OFFSET(Profiles!$K$28,($Z5-1)*(Profiles!$I$26+1)+DP$4-SSSModel!$C$3+1,0,1,$CB$2)),
     IF(SSSModel!$C$4="ECC",$EA5*$EB5*SUMPRODUCT(OFFSET($AC5,0,MAX(0,DP$4-$DZ5-$CA$4+1),1,MIN($DZ5,DP$4-$CA$4+1)),OFFSET(Escalation!$K$24,($Y5-1)*(Escalation!$I$22+1)+DP$4-SSSModel!$C$3+1,MAX(0,DP$4-$DZ5-$CA$4+1),1,MIN($DZ5,DP$4-$CA$4+1))),
     IF(SSSModel!$C$4="PV",BR5*$EA5*(1+SSSModel!$C$2),
     IF(SSSModel!$C$4="FCR",$EC5*SUM(OFFSET($AC5,0,MAX(DP$4-$AC$4-$DZ5+1,0),1,MIN($DZ5,DP$4-$AC$4+1))),0)))),
SUM($AC5:$BZ5)*
     IF(SSSModel!$C$4="RR",OFFSET(Profiles!$K$2,$Z5,MAX(Profiles!$C$2,BR$4-$W5)),
     IF(SSSModel!$C$4="ECC",$EA5*$EB5*IF(MAX(Escalation!$C$2,BR$4-$W5)&gt;$DZ5-1,0,OFFSET(Escalation!$K$2,$Y5,MAX(Escalation!$C$2,BR$4-$W5))),
     IF(SSSModel!$C$4="PV",IF(DP$4=$W5,$EA5*(1+SSSModel!$C$2),0),
     IF(SSSModel!$C$4="FCR",IF(AND(DP$4&gt;=$W5,OFFSET(Profiles!$K$2,$Z5,MAX(Profiles!$C$2,BR$4-$W5))&gt;0),$EC5,0),0))))))</f>
        <v>0</v>
      </c>
      <c r="DQ5" s="135">
        <f ca="1">IF(OR($Z5=0,SSSModel!$C$4="CF"),BS5,
IF(LEFT($V5,3)="ON_",
     IF(SSSModel!$C$4="RR",SUMPRODUCT(OFFSET($AC5,0,0,1,$CB$2),OFFSET(Profiles!$K$28,($Z5-1)*(Profiles!$I$26+1)+DQ$4-SSSModel!$C$3+1,0,1,$CB$2)),
     IF(SSSModel!$C$4="ECC",$EA5*$EB5*SUMPRODUCT(OFFSET($AC5,0,MAX(0,DQ$4-$DZ5-$CA$4+1),1,MIN($DZ5,DQ$4-$CA$4+1)),OFFSET(Escalation!$K$24,($Y5-1)*(Escalation!$I$22+1)+DQ$4-SSSModel!$C$3+1,MAX(0,DQ$4-$DZ5-$CA$4+1),1,MIN($DZ5,DQ$4-$CA$4+1))),
     IF(SSSModel!$C$4="PV",BS5*$EA5*(1+SSSModel!$C$2),
     IF(SSSModel!$C$4="FCR",$EC5*SUM(OFFSET($AC5,0,MAX(DQ$4-$AC$4-$DZ5+1,0),1,MIN($DZ5,DQ$4-$AC$4+1))),0)))),
SUM($AC5:$BZ5)*
     IF(SSSModel!$C$4="RR",OFFSET(Profiles!$K$2,$Z5,MAX(Profiles!$C$2,BS$4-$W5)),
     IF(SSSModel!$C$4="ECC",$EA5*$EB5*IF(MAX(Escalation!$C$2,BS$4-$W5)&gt;$DZ5-1,0,OFFSET(Escalation!$K$2,$Y5,MAX(Escalation!$C$2,BS$4-$W5))),
     IF(SSSModel!$C$4="PV",IF(DQ$4=$W5,$EA5*(1+SSSModel!$C$2),0),
     IF(SSSModel!$C$4="FCR",IF(AND(DQ$4&gt;=$W5,OFFSET(Profiles!$K$2,$Z5,MAX(Profiles!$C$2,BS$4-$W5))&gt;0),$EC5,0),0))))))</f>
        <v>0</v>
      </c>
      <c r="DR5" s="135">
        <f ca="1">IF(OR($Z5=0,SSSModel!$C$4="CF"),BT5,
IF(LEFT($V5,3)="ON_",
     IF(SSSModel!$C$4="RR",SUMPRODUCT(OFFSET($AC5,0,0,1,$CB$2),OFFSET(Profiles!$K$28,($Z5-1)*(Profiles!$I$26+1)+DR$4-SSSModel!$C$3+1,0,1,$CB$2)),
     IF(SSSModel!$C$4="ECC",$EA5*$EB5*SUMPRODUCT(OFFSET($AC5,0,MAX(0,DR$4-$DZ5-$CA$4+1),1,MIN($DZ5,DR$4-$CA$4+1)),OFFSET(Escalation!$K$24,($Y5-1)*(Escalation!$I$22+1)+DR$4-SSSModel!$C$3+1,MAX(0,DR$4-$DZ5-$CA$4+1),1,MIN($DZ5,DR$4-$CA$4+1))),
     IF(SSSModel!$C$4="PV",BT5*$EA5*(1+SSSModel!$C$2),
     IF(SSSModel!$C$4="FCR",$EC5*SUM(OFFSET($AC5,0,MAX(DR$4-$AC$4-$DZ5+1,0),1,MIN($DZ5,DR$4-$AC$4+1))),0)))),
SUM($AC5:$BZ5)*
     IF(SSSModel!$C$4="RR",OFFSET(Profiles!$K$2,$Z5,MAX(Profiles!$C$2,BT$4-$W5)),
     IF(SSSModel!$C$4="ECC",$EA5*$EB5*IF(MAX(Escalation!$C$2,BT$4-$W5)&gt;$DZ5-1,0,OFFSET(Escalation!$K$2,$Y5,MAX(Escalation!$C$2,BT$4-$W5))),
     IF(SSSModel!$C$4="PV",IF(DR$4=$W5,$EA5*(1+SSSModel!$C$2),0),
     IF(SSSModel!$C$4="FCR",IF(AND(DR$4&gt;=$W5,OFFSET(Profiles!$K$2,$Z5,MAX(Profiles!$C$2,BT$4-$W5))&gt;0),$EC5,0),0))))))</f>
        <v>0</v>
      </c>
      <c r="DS5" s="135">
        <f ca="1">IF(OR($Z5=0,SSSModel!$C$4="CF"),BU5,
IF(LEFT($V5,3)="ON_",
     IF(SSSModel!$C$4="RR",SUMPRODUCT(OFFSET($AC5,0,0,1,$CB$2),OFFSET(Profiles!$K$28,($Z5-1)*(Profiles!$I$26+1)+DS$4-SSSModel!$C$3+1,0,1,$CB$2)),
     IF(SSSModel!$C$4="ECC",$EA5*$EB5*SUMPRODUCT(OFFSET($AC5,0,MAX(0,DS$4-$DZ5-$CA$4+1),1,MIN($DZ5,DS$4-$CA$4+1)),OFFSET(Escalation!$K$24,($Y5-1)*(Escalation!$I$22+1)+DS$4-SSSModel!$C$3+1,MAX(0,DS$4-$DZ5-$CA$4+1),1,MIN($DZ5,DS$4-$CA$4+1))),
     IF(SSSModel!$C$4="PV",BU5*$EA5*(1+SSSModel!$C$2),
     IF(SSSModel!$C$4="FCR",$EC5*SUM(OFFSET($AC5,0,MAX(DS$4-$AC$4-$DZ5+1,0),1,MIN($DZ5,DS$4-$AC$4+1))),0)))),
SUM($AC5:$BZ5)*
     IF(SSSModel!$C$4="RR",OFFSET(Profiles!$K$2,$Z5,MAX(Profiles!$C$2,BU$4-$W5)),
     IF(SSSModel!$C$4="ECC",$EA5*$EB5*IF(MAX(Escalation!$C$2,BU$4-$W5)&gt;$DZ5-1,0,OFFSET(Escalation!$K$2,$Y5,MAX(Escalation!$C$2,BU$4-$W5))),
     IF(SSSModel!$C$4="PV",IF(DS$4=$W5,$EA5*(1+SSSModel!$C$2),0),
     IF(SSSModel!$C$4="FCR",IF(AND(DS$4&gt;=$W5,OFFSET(Profiles!$K$2,$Z5,MAX(Profiles!$C$2,BU$4-$W5))&gt;0),$EC5,0),0))))))</f>
        <v>0</v>
      </c>
      <c r="DT5" s="135">
        <f ca="1">IF(OR($Z5=0,SSSModel!$C$4="CF"),BV5,
IF(LEFT($V5,3)="ON_",
     IF(SSSModel!$C$4="RR",SUMPRODUCT(OFFSET($AC5,0,0,1,$CB$2),OFFSET(Profiles!$K$28,($Z5-1)*(Profiles!$I$26+1)+DT$4-SSSModel!$C$3+1,0,1,$CB$2)),
     IF(SSSModel!$C$4="ECC",$EA5*$EB5*SUMPRODUCT(OFFSET($AC5,0,MAX(0,DT$4-$DZ5-$CA$4+1),1,MIN($DZ5,DT$4-$CA$4+1)),OFFSET(Escalation!$K$24,($Y5-1)*(Escalation!$I$22+1)+DT$4-SSSModel!$C$3+1,MAX(0,DT$4-$DZ5-$CA$4+1),1,MIN($DZ5,DT$4-$CA$4+1))),
     IF(SSSModel!$C$4="PV",BV5*$EA5*(1+SSSModel!$C$2),
     IF(SSSModel!$C$4="FCR",$EC5*SUM(OFFSET($AC5,0,MAX(DT$4-$AC$4-$DZ5+1,0),1,MIN($DZ5,DT$4-$AC$4+1))),0)))),
SUM($AC5:$BZ5)*
     IF(SSSModel!$C$4="RR",OFFSET(Profiles!$K$2,$Z5,MAX(Profiles!$C$2,BV$4-$W5)),
     IF(SSSModel!$C$4="ECC",$EA5*$EB5*IF(MAX(Escalation!$C$2,BV$4-$W5)&gt;$DZ5-1,0,OFFSET(Escalation!$K$2,$Y5,MAX(Escalation!$C$2,BV$4-$W5))),
     IF(SSSModel!$C$4="PV",IF(DT$4=$W5,$EA5*(1+SSSModel!$C$2),0),
     IF(SSSModel!$C$4="FCR",IF(AND(DT$4&gt;=$W5,OFFSET(Profiles!$K$2,$Z5,MAX(Profiles!$C$2,BV$4-$W5))&gt;0),$EC5,0),0))))))</f>
        <v>0</v>
      </c>
      <c r="DU5" s="135">
        <f ca="1">IF(OR($Z5=0,SSSModel!$C$4="CF"),BW5,
IF(LEFT($V5,3)="ON_",
     IF(SSSModel!$C$4="RR",SUMPRODUCT(OFFSET($AC5,0,0,1,$CB$2),OFFSET(Profiles!$K$28,($Z5-1)*(Profiles!$I$26+1)+DU$4-SSSModel!$C$3+1,0,1,$CB$2)),
     IF(SSSModel!$C$4="ECC",$EA5*$EB5*SUMPRODUCT(OFFSET($AC5,0,MAX(0,DU$4-$DZ5-$CA$4+1),1,MIN($DZ5,DU$4-$CA$4+1)),OFFSET(Escalation!$K$24,($Y5-1)*(Escalation!$I$22+1)+DU$4-SSSModel!$C$3+1,MAX(0,DU$4-$DZ5-$CA$4+1),1,MIN($DZ5,DU$4-$CA$4+1))),
     IF(SSSModel!$C$4="PV",BW5*$EA5*(1+SSSModel!$C$2),
     IF(SSSModel!$C$4="FCR",$EC5*SUM(OFFSET($AC5,0,MAX(DU$4-$AC$4-$DZ5+1,0),1,MIN($DZ5,DU$4-$AC$4+1))),0)))),
SUM($AC5:$BZ5)*
     IF(SSSModel!$C$4="RR",OFFSET(Profiles!$K$2,$Z5,MAX(Profiles!$C$2,BW$4-$W5)),
     IF(SSSModel!$C$4="ECC",$EA5*$EB5*IF(MAX(Escalation!$C$2,BW$4-$W5)&gt;$DZ5-1,0,OFFSET(Escalation!$K$2,$Y5,MAX(Escalation!$C$2,BW$4-$W5))),
     IF(SSSModel!$C$4="PV",IF(DU$4=$W5,$EA5*(1+SSSModel!$C$2),0),
     IF(SSSModel!$C$4="FCR",IF(AND(DU$4&gt;=$W5,OFFSET(Profiles!$K$2,$Z5,MAX(Profiles!$C$2,BW$4-$W5))&gt;0),$EC5,0),0))))))</f>
        <v>0</v>
      </c>
      <c r="DV5" s="136">
        <f ca="1">IF(OR($Z5=0,SSSModel!$C$4="CF"),BX5,
IF(LEFT($V5,3)="ON_",
     IF(SSSModel!$C$4="RR",SUMPRODUCT(OFFSET($AC5,0,0,1,$CB$2),OFFSET(Profiles!$K$28,($Z5-1)*(Profiles!$I$26+1)+DV$4-SSSModel!$C$3+1,0,1,$CB$2)),
     IF(SSSModel!$C$4="ECC",$EA5*$EB5*SUMPRODUCT(OFFSET($AC5,0,MAX(0,DV$4-$DZ5-$CA$4+1),1,MIN($DZ5,DV$4-$CA$4+1)),OFFSET(Escalation!$K$24,($Y5-1)*(Escalation!$I$22+1)+DV$4-SSSModel!$C$3+1,MAX(0,DV$4-$DZ5-$CA$4+1),1,MIN($DZ5,DV$4-$CA$4+1))),
     IF(SSSModel!$C$4="PV",BX5*$EA5*(1+SSSModel!$C$2),
     IF(SSSModel!$C$4="FCR",$EC5*SUM(OFFSET($AC5,0,MAX(DV$4-$AC$4-$DZ5+1,0),1,MIN($DZ5,DV$4-$AC$4+1))),0)))),
SUM($AC5:$BZ5)*
     IF(SSSModel!$C$4="RR",OFFSET(Profiles!$K$2,$Z5,MAX(Profiles!$C$2,BX$4-$W5)),
     IF(SSSModel!$C$4="ECC",$EA5*$EB5*IF(MAX(Escalation!$C$2,BX$4-$W5)&gt;$DZ5-1,0,OFFSET(Escalation!$K$2,$Y5,MAX(Escalation!$C$2,BX$4-$W5))),
     IF(SSSModel!$C$4="PV",IF(DV$4=$W5,$EA5*(1+SSSModel!$C$2),0),
     IF(SSSModel!$C$4="FCR",IF(AND(DV$4&gt;=$W5,OFFSET(Profiles!$K$2,$Z5,MAX(Profiles!$C$2,BX$4-$W5))&gt;0),$EC5,0),0))))))</f>
        <v>0</v>
      </c>
      <c r="DW5" s="136">
        <f ca="1">IF(OR($Z5=0,SSSModel!$C$4="CF"),BY5,
IF(LEFT($V5,3)="ON_",
     IF(SSSModel!$C$4="RR",SUMPRODUCT(OFFSET($AC5,0,0,1,$CB$2),OFFSET(Profiles!$K$28,($Z5-1)*(Profiles!$I$26+1)+DW$4-SSSModel!$C$3+1,0,1,$CB$2)),
     IF(SSSModel!$C$4="ECC",$EA5*$EB5*SUMPRODUCT(OFFSET($AC5,0,MAX(0,DW$4-$DZ5-$CA$4+1),1,MIN($DZ5,DW$4-$CA$4+1)),OFFSET(Escalation!$K$24,($Y5-1)*(Escalation!$I$22+1)+DW$4-SSSModel!$C$3+1,MAX(0,DW$4-$DZ5-$CA$4+1),1,MIN($DZ5,DW$4-$CA$4+1))),
     IF(SSSModel!$C$4="PV",BY5*$EA5*(1+SSSModel!$C$2),
     IF(SSSModel!$C$4="FCR",$EC5*SUM(OFFSET($AC5,0,MAX(DW$4-$AC$4-$DZ5+1,0),1,MIN($DZ5,DW$4-$AC$4+1))),0)))),
SUM($AC5:$BZ5)*
     IF(SSSModel!$C$4="RR",OFFSET(Profiles!$K$2,$Z5,MAX(Profiles!$C$2,BY$4-$W5)),
     IF(SSSModel!$C$4="ECC",$EA5*$EB5*IF(MAX(Escalation!$C$2,BY$4-$W5)&gt;$DZ5-1,0,OFFSET(Escalation!$K$2,$Y5,MAX(Escalation!$C$2,BY$4-$W5))),
     IF(SSSModel!$C$4="PV",IF(DW$4=$W5,$EA5*(1+SSSModel!$C$2),0),
     IF(SSSModel!$C$4="FCR",IF(AND(DW$4&gt;=$W5,OFFSET(Profiles!$K$2,$Z5,MAX(Profiles!$C$2,BY$4-$W5))&gt;0),$EC5,0),0))))))</f>
        <v>0</v>
      </c>
      <c r="DX5" s="136">
        <f ca="1">IF(OR($Z5=0,SSSModel!$C$4="CF"),BZ5,
IF(LEFT($V5,3)="ON_",
     IF(SSSModel!$C$4="RR",SUMPRODUCT(OFFSET($AC5,0,0,1,$CB$2),OFFSET(Profiles!$K$28,($Z5-1)*(Profiles!$I$26+1)+DX$4-SSSModel!$C$3+1,0,1,$CB$2)),
     IF(SSSModel!$C$4="ECC",$EA5*$EB5*SUMPRODUCT(OFFSET($AC5,0,MAX(0,DX$4-$DZ5-$CA$4+1),1,MIN($DZ5,DX$4-$CA$4+1)),OFFSET(Escalation!$K$24,($Y5-1)*(Escalation!$I$22+1)+DX$4-SSSModel!$C$3+1,MAX(0,DX$4-$DZ5-$CA$4+1),1,MIN($DZ5,DX$4-$CA$4+1))),
     IF(SSSModel!$C$4="PV",BZ5*$EA5*(1+SSSModel!$C$2),
     IF(SSSModel!$C$4="FCR",$EC5*SUM(OFFSET($AC5,0,MAX(DX$4-$AC$4-$DZ5+1,0),1,MIN($DZ5,DX$4-$AC$4+1))),0)))),
SUM($AC5:$BZ5)*
     IF(SSSModel!$C$4="RR",OFFSET(Profiles!$K$2,$Z5,MAX(Profiles!$C$2,BZ$4-$W5)),
     IF(SSSModel!$C$4="ECC",$EA5*$EB5*IF(MAX(Escalation!$C$2,BZ$4-$W5)&gt;$DZ5-1,0,OFFSET(Escalation!$K$2,$Y5,MAX(Escalation!$C$2,BZ$4-$W5))),
     IF(SSSModel!$C$4="PV",IF(DX$4=$W5,$EA5*(1+SSSModel!$C$2),0),
     IF(SSSModel!$C$4="FCR",IF(AND(DX$4&gt;=$W5,OFFSET(Profiles!$K$2,$Z5,MAX(Profiles!$C$2,BZ$4-$W5))&gt;0),$EC5,0),0))))))</f>
        <v>0</v>
      </c>
      <c r="DY5" s="82">
        <f ca="1">IF($Y5=0,0,OFFSET(Escalation!$B$2,$Y5,0))</f>
        <v>1.0574547431777607E-2</v>
      </c>
      <c r="DZ5" s="80">
        <f ca="1">IF($Z5=0,0,COUNTIF(OFFSET(Profiles!$K$2,$Z5,0,1,50),"&gt;0"))</f>
        <v>30</v>
      </c>
      <c r="EA5" s="137">
        <f ca="1">IF($Z5=0,0,SUMPRODUCT(Profiles!$C$20:$BH$20,OFFSET(Profiles!$C$2,$Z5,0,1,Profiles!$B$1)))</f>
        <v>1.1205546122650223</v>
      </c>
      <c r="EB5" s="24">
        <f ca="1">IF($Z5=0,0,((1-(1+DY5)/(1+SSSModel!$C$2))/(1-((1+DY5)/(1+SSSModel!$C$2))^DZ5))*(1+SSSModel!$C$2))</f>
        <v>6.9035134661718706E-2</v>
      </c>
      <c r="EC5" s="24">
        <f ca="1">IF($Z5=0,0,-PMT(SSSModel!$C$2,DZ5,EA5))</f>
        <v>8.625446100699323E-2</v>
      </c>
      <c r="EF5" t="s">
        <v>123</v>
      </c>
    </row>
    <row r="6" spans="1:137" x14ac:dyDescent="0.35">
      <c r="C6" s="1">
        <v>1</v>
      </c>
      <c r="D6" s="1">
        <v>2</v>
      </c>
      <c r="E6" s="27">
        <f ca="1">OFFSET(GenAlts!$M$4,SSSModel!$C$7,$D6-1)</f>
        <v>0</v>
      </c>
      <c r="G6" s="25" t="str">
        <f ca="1">IF($E6=0,"",OFFSET(Resources!B$26,$E6,0))</f>
        <v/>
      </c>
      <c r="H6" s="25" t="str">
        <f ca="1">IF($E6=0,"",OFFSET(Resources!C$26,$E6,0))</f>
        <v/>
      </c>
      <c r="I6" s="25" t="str">
        <f ca="1">IF($E6=0,"",OFFSET(Resources!$E$26,$E6,0))</f>
        <v/>
      </c>
      <c r="J6" s="16">
        <v>1</v>
      </c>
      <c r="K6" s="16" t="s">
        <v>150</v>
      </c>
      <c r="L6" s="25" t="str">
        <f ca="1">OFFSET(Resources!$CG$24,0,$C6-1)</f>
        <v>Overnight Capital</v>
      </c>
      <c r="M6" s="25" t="str">
        <f ca="1">OFFSET(Resources!$CG$25,0,$C6-1)</f>
        <v>Capital</v>
      </c>
      <c r="N6" s="1">
        <v>1</v>
      </c>
      <c r="O6" s="7">
        <f ca="1">IF($E6=0,0,OFFSET(Resources!$CG$26,$E6,$C6-1))</f>
        <v>0</v>
      </c>
      <c r="P6" s="25" t="str">
        <f ca="1">OFFSET(Resources!$CG$26,0,$C6-1)</f>
        <v>$</v>
      </c>
      <c r="Q6" s="18">
        <f ca="1">IF($E6=0,0,OFFSET(GenAlts!$W$4,$E6,$D6-1))</f>
        <v>0</v>
      </c>
      <c r="R6" s="1"/>
      <c r="T6" s="1"/>
      <c r="U6" s="25">
        <f ca="1">IF($E6=0,0,OFFSET(Resources!$AB$26,$E6,($C6-1)*Resources!$CI$20))</f>
        <v>0</v>
      </c>
      <c r="V6" s="99" t="str">
        <f ca="1">IF($E6=0,"","ON_"&amp;OFFSET(Resources!$D$26,$E6,0))</f>
        <v/>
      </c>
      <c r="W6">
        <f t="shared" ca="1" si="4"/>
        <v>0</v>
      </c>
      <c r="X6">
        <f>IF(T6="",0,MATCH(T6,Profiles!$A$3:$A$22,0))</f>
        <v>0</v>
      </c>
      <c r="Y6" s="10">
        <f ca="1">IF(U6=0,0,MATCH(U6,Escalation!$A$3:$A$18,0))</f>
        <v>0</v>
      </c>
      <c r="Z6">
        <f ca="1">IF(V6="",0,MATCH(V6,Profiles!$A$3:$A$22,0))</f>
        <v>0</v>
      </c>
      <c r="AA6" s="8"/>
      <c r="AB6" s="8">
        <v>0</v>
      </c>
      <c r="AC6" s="72">
        <f ca="1">IF(OR(AC$4&lt;$Q6,AC$4&gt;$Q6+IF($S6="",1000,$S6)-1),0,IF(MOD(AC$4-$Q6,IF($R6="",1000,$R6))=0,$O6,0))*IF($Y6&gt;0,(1+INDEX(Escalation!$B$3:$B$18,$Y6,0))^(AC$4-SSSModel!$C$5),1)*IF($X6=0,1,OFFSET(Profiles!$K$2,$X6,MAX(Profiles!$C$2,AC$4-$Q6)))*IF($AA6=1,(1+SSSModel!#REF!),1)</f>
        <v>0</v>
      </c>
      <c r="AD6" s="72">
        <f ca="1">IF(OR(AD$4&lt;$Q6,AD$4&gt;$Q6+IF($S6="",1000,$S6)-1),0,IF(MOD(AD$4-$Q6,IF($R6="",1000,$R6))=0,$O6,0))*IF($Y6&gt;0,(1+INDEX(Escalation!$B$3:$B$18,$Y6,0))^(AD$4-SSSModel!$C$5),1)*IF($X6=0,1,OFFSET(Profiles!$K$2,$X6,MAX(Profiles!$C$2,AD$4-$Q6)))*IF($AA6=1,(1+SSSModel!#REF!),1)</f>
        <v>0</v>
      </c>
      <c r="AE6" s="72">
        <f ca="1">IF(OR(AE$4&lt;$Q6,AE$4&gt;$Q6+IF($S6="",1000,$S6)-1),0,IF(MOD(AE$4-$Q6,IF($R6="",1000,$R6))=0,$O6,0))*IF($Y6&gt;0,(1+INDEX(Escalation!$B$3:$B$18,$Y6,0))^(AE$4-SSSModel!$C$5),1)*IF($X6=0,1,OFFSET(Profiles!$K$2,$X6,MAX(Profiles!$C$2,AE$4-$Q6)))*IF($AA6=1,(1+SSSModel!#REF!),1)</f>
        <v>0</v>
      </c>
      <c r="AF6" s="72">
        <f ca="1">IF(OR(AF$4&lt;$Q6,AF$4&gt;$Q6+IF($S6="",1000,$S6)-1),0,IF(MOD(AF$4-$Q6,IF($R6="",1000,$R6))=0,$O6,0))*IF($Y6&gt;0,(1+INDEX(Escalation!$B$3:$B$18,$Y6,0))^(AF$4-SSSModel!$C$5),1)*IF($X6=0,1,OFFSET(Profiles!$K$2,$X6,MAX(Profiles!$C$2,AF$4-$Q6)))*IF($AA6=1,(1+SSSModel!#REF!),1)</f>
        <v>0</v>
      </c>
      <c r="AG6" s="72">
        <f ca="1">IF(OR(AG$4&lt;$Q6,AG$4&gt;$Q6+IF($S6="",1000,$S6)-1),0,IF(MOD(AG$4-$Q6,IF($R6="",1000,$R6))=0,$O6,0))*IF($Y6&gt;0,(1+INDEX(Escalation!$B$3:$B$18,$Y6,0))^(AG$4-SSSModel!$C$5),1)*IF($X6=0,1,OFFSET(Profiles!$K$2,$X6,MAX(Profiles!$C$2,AG$4-$Q6)))*IF($AA6=1,(1+SSSModel!#REF!),1)</f>
        <v>0</v>
      </c>
      <c r="AH6" s="72">
        <f ca="1">IF(OR(AH$4&lt;$Q6,AH$4&gt;$Q6+IF($S6="",1000,$S6)-1),0,IF(MOD(AH$4-$Q6,IF($R6="",1000,$R6))=0,$O6,0))*IF($Y6&gt;0,(1+INDEX(Escalation!$B$3:$B$18,$Y6,0))^(AH$4-SSSModel!$C$5),1)*IF($X6=0,1,OFFSET(Profiles!$K$2,$X6,MAX(Profiles!$C$2,AH$4-$Q6)))*IF($AA6=1,(1+SSSModel!#REF!),1)</f>
        <v>0</v>
      </c>
      <c r="AI6" s="72">
        <f ca="1">IF(OR(AI$4&lt;$Q6,AI$4&gt;$Q6+IF($S6="",1000,$S6)-1),0,IF(MOD(AI$4-$Q6,IF($R6="",1000,$R6))=0,$O6,0))*IF($Y6&gt;0,(1+INDEX(Escalation!$B$3:$B$18,$Y6,0))^(AI$4-SSSModel!$C$5),1)*IF($X6=0,1,OFFSET(Profiles!$K$2,$X6,MAX(Profiles!$C$2,AI$4-$Q6)))*IF($AA6=1,(1+SSSModel!#REF!),1)</f>
        <v>0</v>
      </c>
      <c r="AJ6" s="72">
        <f ca="1">IF(OR(AJ$4&lt;$Q6,AJ$4&gt;$Q6+IF($S6="",1000,$S6)-1),0,IF(MOD(AJ$4-$Q6,IF($R6="",1000,$R6))=0,$O6,0))*IF($Y6&gt;0,(1+INDEX(Escalation!$B$3:$B$18,$Y6,0))^(AJ$4-SSSModel!$C$5),1)*IF($X6=0,1,OFFSET(Profiles!$K$2,$X6,MAX(Profiles!$C$2,AJ$4-$Q6)))*IF($AA6=1,(1+SSSModel!#REF!),1)</f>
        <v>0</v>
      </c>
      <c r="AK6" s="72">
        <f ca="1">IF(OR(AK$4&lt;$Q6,AK$4&gt;$Q6+IF($S6="",1000,$S6)-1),0,IF(MOD(AK$4-$Q6,IF($R6="",1000,$R6))=0,$O6,0))*IF($Y6&gt;0,(1+INDEX(Escalation!$B$3:$B$18,$Y6,0))^(AK$4-SSSModel!$C$5),1)*IF($X6=0,1,OFFSET(Profiles!$K$2,$X6,MAX(Profiles!$C$2,AK$4-$Q6)))*IF($AA6=1,(1+SSSModel!#REF!),1)</f>
        <v>0</v>
      </c>
      <c r="AL6" s="72">
        <f ca="1">IF(OR(AL$4&lt;$Q6,AL$4&gt;$Q6+IF($S6="",1000,$S6)-1),0,IF(MOD(AL$4-$Q6,IF($R6="",1000,$R6))=0,$O6,0))*IF($Y6&gt;0,(1+INDEX(Escalation!$B$3:$B$18,$Y6,0))^(AL$4-SSSModel!$C$5),1)*IF($X6=0,1,OFFSET(Profiles!$K$2,$X6,MAX(Profiles!$C$2,AL$4-$Q6)))*IF($AA6=1,(1+SSSModel!#REF!),1)</f>
        <v>0</v>
      </c>
      <c r="AM6" s="72">
        <f ca="1">IF(OR(AM$4&lt;$Q6,AM$4&gt;$Q6+IF($S6="",1000,$S6)-1),0,IF(MOD(AM$4-$Q6,IF($R6="",1000,$R6))=0,$O6,0))*IF($Y6&gt;0,(1+INDEX(Escalation!$B$3:$B$18,$Y6,0))^(AM$4-SSSModel!$C$5),1)*IF($X6=0,1,OFFSET(Profiles!$K$2,$X6,MAX(Profiles!$C$2,AM$4-$Q6)))*IF($AA6=1,(1+SSSModel!#REF!),1)</f>
        <v>0</v>
      </c>
      <c r="AN6" s="72">
        <f ca="1">IF(OR(AN$4&lt;$Q6,AN$4&gt;$Q6+IF($S6="",1000,$S6)-1),0,IF(MOD(AN$4-$Q6,IF($R6="",1000,$R6))=0,$O6,0))*IF($Y6&gt;0,(1+INDEX(Escalation!$B$3:$B$18,$Y6,0))^(AN$4-SSSModel!$C$5),1)*IF($X6=0,1,OFFSET(Profiles!$K$2,$X6,MAX(Profiles!$C$2,AN$4-$Q6)))*IF($AA6=1,(1+SSSModel!#REF!),1)</f>
        <v>0</v>
      </c>
      <c r="AO6" s="72">
        <f ca="1">IF(OR(AO$4&lt;$Q6,AO$4&gt;$Q6+IF($S6="",1000,$S6)-1),0,IF(MOD(AO$4-$Q6,IF($R6="",1000,$R6))=0,$O6,0))*IF($Y6&gt;0,(1+INDEX(Escalation!$B$3:$B$18,$Y6,0))^(AO$4-SSSModel!$C$5),1)*IF($X6=0,1,OFFSET(Profiles!$K$2,$X6,MAX(Profiles!$C$2,AO$4-$Q6)))*IF($AA6=1,(1+SSSModel!#REF!),1)</f>
        <v>0</v>
      </c>
      <c r="AP6" s="72">
        <f ca="1">IF(OR(AP$4&lt;$Q6,AP$4&gt;$Q6+IF($S6="",1000,$S6)-1),0,IF(MOD(AP$4-$Q6,IF($R6="",1000,$R6))=0,$O6,0))*IF($Y6&gt;0,(1+INDEX(Escalation!$B$3:$B$18,$Y6,0))^(AP$4-SSSModel!$C$5),1)*IF($X6=0,1,OFFSET(Profiles!$K$2,$X6,MAX(Profiles!$C$2,AP$4-$Q6)))*IF($AA6=1,(1+SSSModel!#REF!),1)</f>
        <v>0</v>
      </c>
      <c r="AQ6" s="72">
        <f ca="1">IF(OR(AQ$4&lt;$Q6,AQ$4&gt;$Q6+IF($S6="",1000,$S6)-1),0,IF(MOD(AQ$4-$Q6,IF($R6="",1000,$R6))=0,$O6,0))*IF($Y6&gt;0,(1+INDEX(Escalation!$B$3:$B$18,$Y6,0))^(AQ$4-SSSModel!$C$5),1)*IF($X6=0,1,OFFSET(Profiles!$K$2,$X6,MAX(Profiles!$C$2,AQ$4-$Q6)))*IF($AA6=1,(1+SSSModel!#REF!),1)</f>
        <v>0</v>
      </c>
      <c r="AR6" s="72">
        <f ca="1">IF(OR(AR$4&lt;$Q6,AR$4&gt;$Q6+IF($S6="",1000,$S6)-1),0,IF(MOD(AR$4-$Q6,IF($R6="",1000,$R6))=0,$O6,0))*IF($Y6&gt;0,(1+INDEX(Escalation!$B$3:$B$18,$Y6,0))^(AR$4-SSSModel!$C$5),1)*IF($X6=0,1,OFFSET(Profiles!$K$2,$X6,MAX(Profiles!$C$2,AR$4-$Q6)))*IF($AA6=1,(1+SSSModel!#REF!),1)</f>
        <v>0</v>
      </c>
      <c r="AS6" s="72">
        <f ca="1">IF(OR(AS$4&lt;$Q6,AS$4&gt;$Q6+IF($S6="",1000,$S6)-1),0,IF(MOD(AS$4-$Q6,IF($R6="",1000,$R6))=0,$O6,0))*IF($Y6&gt;0,(1+INDEX(Escalation!$B$3:$B$18,$Y6,0))^(AS$4-SSSModel!$C$5),1)*IF($X6=0,1,OFFSET(Profiles!$K$2,$X6,MAX(Profiles!$C$2,AS$4-$Q6)))*IF($AA6=1,(1+SSSModel!#REF!),1)</f>
        <v>0</v>
      </c>
      <c r="AT6" s="72">
        <f ca="1">IF(OR(AT$4&lt;$Q6,AT$4&gt;$Q6+IF($S6="",1000,$S6)-1),0,IF(MOD(AT$4-$Q6,IF($R6="",1000,$R6))=0,$O6,0))*IF($Y6&gt;0,(1+INDEX(Escalation!$B$3:$B$18,$Y6,0))^(AT$4-SSSModel!$C$5),1)*IF($X6=0,1,OFFSET(Profiles!$K$2,$X6,MAX(Profiles!$C$2,AT$4-$Q6)))*IF($AA6=1,(1+SSSModel!#REF!),1)</f>
        <v>0</v>
      </c>
      <c r="AU6" s="72">
        <f ca="1">IF(OR(AU$4&lt;$Q6,AU$4&gt;$Q6+IF($S6="",1000,$S6)-1),0,IF(MOD(AU$4-$Q6,IF($R6="",1000,$R6))=0,$O6,0))*IF($Y6&gt;0,(1+INDEX(Escalation!$B$3:$B$18,$Y6,0))^(AU$4-SSSModel!$C$5),1)*IF($X6=0,1,OFFSET(Profiles!$K$2,$X6,MAX(Profiles!$C$2,AU$4-$Q6)))*IF($AA6=1,(1+SSSModel!#REF!),1)</f>
        <v>0</v>
      </c>
      <c r="AV6" s="72">
        <f ca="1">IF(OR(AV$4&lt;$Q6,AV$4&gt;$Q6+IF($S6="",1000,$S6)-1),0,IF(MOD(AV$4-$Q6,IF($R6="",1000,$R6))=0,$O6,0))*IF($Y6&gt;0,(1+INDEX(Escalation!$B$3:$B$18,$Y6,0))^(AV$4-SSSModel!$C$5),1)*IF($X6=0,1,OFFSET(Profiles!$K$2,$X6,MAX(Profiles!$C$2,AV$4-$Q6)))*IF($AA6=1,(1+SSSModel!#REF!),1)</f>
        <v>0</v>
      </c>
      <c r="AW6" s="72">
        <f ca="1">IF(OR(AW$4&lt;$Q6,AW$4&gt;$Q6+IF($S6="",1000,$S6)-1),0,IF(MOD(AW$4-$Q6,IF($R6="",1000,$R6))=0,$O6,0))*IF($Y6&gt;0,(1+INDEX(Escalation!$B$3:$B$18,$Y6,0))^(AW$4-SSSModel!$C$5),1)*IF($X6=0,1,OFFSET(Profiles!$K$2,$X6,MAX(Profiles!$C$2,AW$4-$Q6)))*IF($AA6=1,(1+SSSModel!#REF!),1)</f>
        <v>0</v>
      </c>
      <c r="AX6" s="72">
        <f ca="1">IF(OR(AX$4&lt;$Q6,AX$4&gt;$Q6+IF($S6="",1000,$S6)-1),0,IF(MOD(AX$4-$Q6,IF($R6="",1000,$R6))=0,$O6,0))*IF($Y6&gt;0,(1+INDEX(Escalation!$B$3:$B$18,$Y6,0))^(AX$4-SSSModel!$C$5),1)*IF($X6=0,1,OFFSET(Profiles!$K$2,$X6,MAX(Profiles!$C$2,AX$4-$Q6)))*IF($AA6=1,(1+SSSModel!#REF!),1)</f>
        <v>0</v>
      </c>
      <c r="AY6" s="72">
        <f ca="1">IF(OR(AY$4&lt;$Q6,AY$4&gt;$Q6+IF($S6="",1000,$S6)-1),0,IF(MOD(AY$4-$Q6,IF($R6="",1000,$R6))=0,$O6,0))*IF($Y6&gt;0,(1+INDEX(Escalation!$B$3:$B$18,$Y6,0))^(AY$4-SSSModel!$C$5),1)*IF($X6=0,1,OFFSET(Profiles!$K$2,$X6,MAX(Profiles!$C$2,AY$4-$Q6)))*IF($AA6=1,(1+SSSModel!#REF!),1)</f>
        <v>0</v>
      </c>
      <c r="AZ6" s="72">
        <f ca="1">IF(OR(AZ$4&lt;$Q6,AZ$4&gt;$Q6+IF($S6="",1000,$S6)-1),0,IF(MOD(AZ$4-$Q6,IF($R6="",1000,$R6))=0,$O6,0))*IF($Y6&gt;0,(1+INDEX(Escalation!$B$3:$B$18,$Y6,0))^(AZ$4-SSSModel!$C$5),1)*IF($X6=0,1,OFFSET(Profiles!$K$2,$X6,MAX(Profiles!$C$2,AZ$4-$Q6)))*IF($AA6=1,(1+SSSModel!#REF!),1)</f>
        <v>0</v>
      </c>
      <c r="BA6" s="72">
        <f ca="1">IF(OR(BA$4&lt;$Q6,BA$4&gt;$Q6+IF($S6="",1000,$S6)-1),0,IF(MOD(BA$4-$Q6,IF($R6="",1000,$R6))=0,$O6,0))*IF($Y6&gt;0,(1+INDEX(Escalation!$B$3:$B$18,$Y6,0))^(BA$4-SSSModel!$C$5),1)*IF($X6=0,1,OFFSET(Profiles!$K$2,$X6,MAX(Profiles!$C$2,BA$4-$Q6)))*IF($AA6=1,(1+SSSModel!#REF!),1)</f>
        <v>0</v>
      </c>
      <c r="BB6" s="72">
        <f ca="1">IF(OR(BB$4&lt;$Q6,BB$4&gt;$Q6+IF($S6="",1000,$S6)-1),0,IF(MOD(BB$4-$Q6,IF($R6="",1000,$R6))=0,$O6,0))*IF($Y6&gt;0,(1+INDEX(Escalation!$B$3:$B$18,$Y6,0))^(BB$4-SSSModel!$C$5),1)*IF($X6=0,1,OFFSET(Profiles!$K$2,$X6,MAX(Profiles!$C$2,BB$4-$Q6)))*IF($AA6=1,(1+SSSModel!#REF!),1)</f>
        <v>0</v>
      </c>
      <c r="BC6" s="72">
        <f ca="1">IF(OR(BC$4&lt;$Q6,BC$4&gt;$Q6+IF($S6="",1000,$S6)-1),0,IF(MOD(BC$4-$Q6,IF($R6="",1000,$R6))=0,$O6,0))*IF($Y6&gt;0,(1+INDEX(Escalation!$B$3:$B$18,$Y6,0))^(BC$4-SSSModel!$C$5),1)*IF($X6=0,1,OFFSET(Profiles!$K$2,$X6,MAX(Profiles!$C$2,BC$4-$Q6)))*IF($AA6=1,(1+SSSModel!#REF!),1)</f>
        <v>0</v>
      </c>
      <c r="BD6" s="72">
        <f ca="1">IF(OR(BD$4&lt;$Q6,BD$4&gt;$Q6+IF($S6="",1000,$S6)-1),0,IF(MOD(BD$4-$Q6,IF($R6="",1000,$R6))=0,$O6,0))*IF($Y6&gt;0,(1+INDEX(Escalation!$B$3:$B$18,$Y6,0))^(BD$4-SSSModel!$C$5),1)*IF($X6=0,1,OFFSET(Profiles!$K$2,$X6,MAX(Profiles!$C$2,BD$4-$Q6)))*IF($AA6=1,(1+SSSModel!#REF!),1)</f>
        <v>0</v>
      </c>
      <c r="BE6" s="72">
        <f ca="1">IF(OR(BE$4&lt;$Q6,BE$4&gt;$Q6+IF($S6="",1000,$S6)-1),0,IF(MOD(BE$4-$Q6,IF($R6="",1000,$R6))=0,$O6,0))*IF($Y6&gt;0,(1+INDEX(Escalation!$B$3:$B$18,$Y6,0))^(BE$4-SSSModel!$C$5),1)*IF($X6=0,1,OFFSET(Profiles!$K$2,$X6,MAX(Profiles!$C$2,BE$4-$Q6)))*IF($AA6=1,(1+SSSModel!#REF!),1)</f>
        <v>0</v>
      </c>
      <c r="BF6" s="72">
        <f ca="1">IF(OR(BF$4&lt;$Q6,BF$4&gt;$Q6+IF($S6="",1000,$S6)-1),0,IF(MOD(BF$4-$Q6,IF($R6="",1000,$R6))=0,$O6,0))*IF($Y6&gt;0,(1+INDEX(Escalation!$B$3:$B$18,$Y6,0))^(BF$4-SSSModel!$C$5),1)*IF($X6=0,1,OFFSET(Profiles!$K$2,$X6,MAX(Profiles!$C$2,BF$4-$Q6)))*IF($AA6=1,(1+SSSModel!#REF!),1)</f>
        <v>0</v>
      </c>
      <c r="BG6" s="72">
        <f ca="1">IF(OR(BG$4&lt;$Q6,BG$4&gt;$Q6+IF($S6="",1000,$S6)-1),0,IF(MOD(BG$4-$Q6,IF($R6="",1000,$R6))=0,$O6,0))*IF($Y6&gt;0,(1+INDEX(Escalation!$B$3:$B$18,$Y6,0))^(BG$4-SSSModel!$C$5),1)*IF($X6=0,1,OFFSET(Profiles!$K$2,$X6,MAX(Profiles!$C$2,BG$4-$Q6)))*IF($AA6=1,(1+SSSModel!#REF!),1)</f>
        <v>0</v>
      </c>
      <c r="BH6" s="72">
        <f ca="1">IF(OR(BH$4&lt;$Q6,BH$4&gt;$Q6+IF($S6="",1000,$S6)-1),0,IF(MOD(BH$4-$Q6,IF($R6="",1000,$R6))=0,$O6,0))*IF($Y6&gt;0,(1+INDEX(Escalation!$B$3:$B$18,$Y6,0))^(BH$4-SSSModel!$C$5),1)*IF($X6=0,1,OFFSET(Profiles!$K$2,$X6,MAX(Profiles!$C$2,BH$4-$Q6)))*IF($AA6=1,(1+SSSModel!#REF!),1)</f>
        <v>0</v>
      </c>
      <c r="BI6" s="72">
        <f ca="1">IF(OR(BI$4&lt;$Q6,BI$4&gt;$Q6+IF($S6="",1000,$S6)-1),0,IF(MOD(BI$4-$Q6,IF($R6="",1000,$R6))=0,$O6,0))*IF($Y6&gt;0,(1+INDEX(Escalation!$B$3:$B$18,$Y6,0))^(BI$4-SSSModel!$C$5),1)*IF($X6=0,1,OFFSET(Profiles!$K$2,$X6,MAX(Profiles!$C$2,BI$4-$Q6)))*IF($AA6=1,(1+SSSModel!#REF!),1)</f>
        <v>0</v>
      </c>
      <c r="BJ6" s="72">
        <f ca="1">IF(OR(BJ$4&lt;$Q6,BJ$4&gt;$Q6+IF($S6="",1000,$S6)-1),0,IF(MOD(BJ$4-$Q6,IF($R6="",1000,$R6))=0,$O6,0))*IF($Y6&gt;0,(1+INDEX(Escalation!$B$3:$B$18,$Y6,0))^(BJ$4-SSSModel!$C$5),1)*IF($X6=0,1,OFFSET(Profiles!$K$2,$X6,MAX(Profiles!$C$2,BJ$4-$Q6)))*IF($AA6=1,(1+SSSModel!#REF!),1)</f>
        <v>0</v>
      </c>
      <c r="BK6" s="72">
        <f ca="1">IF(OR(BK$4&lt;$Q6,BK$4&gt;$Q6+IF($S6="",1000,$S6)-1),0,IF(MOD(BK$4-$Q6,IF($R6="",1000,$R6))=0,$O6,0))*IF($Y6&gt;0,(1+INDEX(Escalation!$B$3:$B$18,$Y6,0))^(BK$4-SSSModel!$C$5),1)*IF($X6=0,1,OFFSET(Profiles!$K$2,$X6,MAX(Profiles!$C$2,BK$4-$Q6)))*IF($AA6=1,(1+SSSModel!#REF!),1)</f>
        <v>0</v>
      </c>
      <c r="BL6" s="72">
        <f ca="1">IF(OR(BL$4&lt;$Q6,BL$4&gt;$Q6+IF($S6="",1000,$S6)-1),0,IF(MOD(BL$4-$Q6,IF($R6="",1000,$R6))=0,$O6,0))*IF($Y6&gt;0,(1+INDEX(Escalation!$B$3:$B$18,$Y6,0))^(BL$4-SSSModel!$C$5),1)*IF($X6=0,1,OFFSET(Profiles!$K$2,$X6,MAX(Profiles!$C$2,BL$4-$Q6)))*IF($AA6=1,(1+SSSModel!#REF!),1)</f>
        <v>0</v>
      </c>
      <c r="BM6" s="72">
        <f ca="1">IF(OR(BM$4&lt;$Q6,BM$4&gt;$Q6+IF($S6="",1000,$S6)-1),0,IF(MOD(BM$4-$Q6,IF($R6="",1000,$R6))=0,$O6,0))*IF($Y6&gt;0,(1+INDEX(Escalation!$B$3:$B$18,$Y6,0))^(BM$4-SSSModel!$C$5),1)*IF($X6=0,1,OFFSET(Profiles!$K$2,$X6,MAX(Profiles!$C$2,BM$4-$Q6)))*IF($AA6=1,(1+SSSModel!#REF!),1)</f>
        <v>0</v>
      </c>
      <c r="BN6" s="72">
        <f ca="1">IF(OR(BN$4&lt;$Q6,BN$4&gt;$Q6+IF($S6="",1000,$S6)-1),0,IF(MOD(BN$4-$Q6,IF($R6="",1000,$R6))=0,$O6,0))*IF($Y6&gt;0,(1+INDEX(Escalation!$B$3:$B$18,$Y6,0))^(BN$4-SSSModel!$C$5),1)*IF($X6=0,1,OFFSET(Profiles!$K$2,$X6,MAX(Profiles!$C$2,BN$4-$Q6)))*IF($AA6=1,(1+SSSModel!#REF!),1)</f>
        <v>0</v>
      </c>
      <c r="BO6" s="72">
        <f ca="1">IF(OR(BO$4&lt;$Q6,BO$4&gt;$Q6+IF($S6="",1000,$S6)-1),0,IF(MOD(BO$4-$Q6,IF($R6="",1000,$R6))=0,$O6,0))*IF($Y6&gt;0,(1+INDEX(Escalation!$B$3:$B$18,$Y6,0))^(BO$4-SSSModel!$C$5),1)*IF($X6=0,1,OFFSET(Profiles!$K$2,$X6,MAX(Profiles!$C$2,BO$4-$Q6)))*IF($AA6=1,(1+SSSModel!#REF!),1)</f>
        <v>0</v>
      </c>
      <c r="BP6" s="72">
        <f ca="1">IF(OR(BP$4&lt;$Q6,BP$4&gt;$Q6+IF($S6="",1000,$S6)-1),0,IF(MOD(BP$4-$Q6,IF($R6="",1000,$R6))=0,$O6,0))*IF($Y6&gt;0,(1+INDEX(Escalation!$B$3:$B$18,$Y6,0))^(BP$4-SSSModel!$C$5),1)*IF($X6=0,1,OFFSET(Profiles!$K$2,$X6,MAX(Profiles!$C$2,BP$4-$Q6)))*IF($AA6=1,(1+SSSModel!#REF!),1)</f>
        <v>0</v>
      </c>
      <c r="BQ6" s="72">
        <f ca="1">IF(OR(BQ$4&lt;$Q6,BQ$4&gt;$Q6+IF($S6="",1000,$S6)-1),0,IF(MOD(BQ$4-$Q6,IF($R6="",1000,$R6))=0,$O6,0))*IF($Y6&gt;0,(1+INDEX(Escalation!$B$3:$B$18,$Y6,0))^(BQ$4-SSSModel!$C$5),1)*IF($X6=0,1,OFFSET(Profiles!$K$2,$X6,MAX(Profiles!$C$2,BQ$4-$Q6)))*IF($AA6=1,(1+SSSModel!#REF!),1)</f>
        <v>0</v>
      </c>
      <c r="BR6" s="72">
        <f ca="1">IF(OR(BR$4&lt;$Q6,BR$4&gt;$Q6+IF($S6="",1000,$S6)-1),0,IF(MOD(BR$4-$Q6,IF($R6="",1000,$R6))=0,$O6,0))*IF($Y6&gt;0,(1+INDEX(Escalation!$B$3:$B$18,$Y6,0))^(BR$4-SSSModel!$C$5),1)*IF($X6=0,1,OFFSET(Profiles!$K$2,$X6,MAX(Profiles!$C$2,BR$4-$Q6)))*IF($AA6=1,(1+SSSModel!#REF!),1)</f>
        <v>0</v>
      </c>
      <c r="BS6" s="72">
        <f ca="1">IF(OR(BS$4&lt;$Q6,BS$4&gt;$Q6+IF($S6="",1000,$S6)-1),0,IF(MOD(BS$4-$Q6,IF($R6="",1000,$R6))=0,$O6,0))*IF($Y6&gt;0,(1+INDEX(Escalation!$B$3:$B$18,$Y6,0))^(BS$4-SSSModel!$C$5),1)*IF($X6=0,1,OFFSET(Profiles!$K$2,$X6,MAX(Profiles!$C$2,BS$4-$Q6)))*IF($AA6=1,(1+SSSModel!#REF!),1)</f>
        <v>0</v>
      </c>
      <c r="BT6" s="72">
        <f ca="1">IF(OR(BT$4&lt;$Q6,BT$4&gt;$Q6+IF($S6="",1000,$S6)-1),0,IF(MOD(BT$4-$Q6,IF($R6="",1000,$R6))=0,$O6,0))*IF($Y6&gt;0,(1+INDEX(Escalation!$B$3:$B$18,$Y6,0))^(BT$4-SSSModel!$C$5),1)*IF($X6=0,1,OFFSET(Profiles!$K$2,$X6,MAX(Profiles!$C$2,BT$4-$Q6)))*IF($AA6=1,(1+SSSModel!#REF!),1)</f>
        <v>0</v>
      </c>
      <c r="BU6" s="72">
        <f ca="1">IF(OR(BU$4&lt;$Q6,BU$4&gt;$Q6+IF($S6="",1000,$S6)-1),0,IF(MOD(BU$4-$Q6,IF($R6="",1000,$R6))=0,$O6,0))*IF($Y6&gt;0,(1+INDEX(Escalation!$B$3:$B$18,$Y6,0))^(BU$4-SSSModel!$C$5),1)*IF($X6=0,1,OFFSET(Profiles!$K$2,$X6,MAX(Profiles!$C$2,BU$4-$Q6)))*IF($AA6=1,(1+SSSModel!#REF!),1)</f>
        <v>0</v>
      </c>
      <c r="BV6" s="72">
        <f ca="1">IF(OR(BV$4&lt;$Q6,BV$4&gt;$Q6+IF($S6="",1000,$S6)-1),0,IF(MOD(BV$4-$Q6,IF($R6="",1000,$R6))=0,$O6,0))*IF($Y6&gt;0,(1+INDEX(Escalation!$B$3:$B$18,$Y6,0))^(BV$4-SSSModel!$C$5),1)*IF($X6=0,1,OFFSET(Profiles!$K$2,$X6,MAX(Profiles!$C$2,BV$4-$Q6)))*IF($AA6=1,(1+SSSModel!#REF!),1)</f>
        <v>0</v>
      </c>
      <c r="BW6" s="72">
        <f ca="1">IF(OR(BW$4&lt;$Q6,BW$4&gt;$Q6+IF($S6="",1000,$S6)-1),0,IF(MOD(BW$4-$Q6,IF($R6="",1000,$R6))=0,$O6,0))*IF($Y6&gt;0,(1+INDEX(Escalation!$B$3:$B$18,$Y6,0))^(BW$4-SSSModel!$C$5),1)*IF($X6=0,1,OFFSET(Profiles!$K$2,$X6,MAX(Profiles!$C$2,BW$4-$Q6)))*IF($AA6=1,(1+SSSModel!#REF!),1)</f>
        <v>0</v>
      </c>
      <c r="BX6" s="72">
        <f ca="1">IF(OR(BX$4&lt;$Q6,BX$4&gt;$Q6+IF($S6="",1000,$S6)-1),0,IF(MOD(BX$4-$Q6,IF($R6="",1000,$R6))=0,$O6,0))*IF($Y6&gt;0,(1+INDEX(Escalation!$B$3:$B$18,$Y6,0))^(BX$4-SSSModel!$C$5),1)*IF($X6=0,1,OFFSET(Profiles!$K$2,$X6,MAX(Profiles!$C$2,BX$4-$Q6)))*IF($AA6=1,(1+SSSModel!#REF!),1)</f>
        <v>0</v>
      </c>
      <c r="BY6" s="72">
        <f ca="1">IF(OR(BY$4&lt;$Q6,BY$4&gt;$Q6+IF($S6="",1000,$S6)-1),0,IF(MOD(BY$4-$Q6,IF($R6="",1000,$R6))=0,$O6,0))*IF($Y6&gt;0,(1+INDEX(Escalation!$B$3:$B$18,$Y6,0))^(BY$4-SSSModel!$C$5),1)*IF($X6=0,1,OFFSET(Profiles!$K$2,$X6,MAX(Profiles!$C$2,BY$4-$Q6)))*IF($AA6=1,(1+SSSModel!#REF!),1)</f>
        <v>0</v>
      </c>
      <c r="BZ6" s="72">
        <f ca="1">IF(OR(BZ$4&lt;$Q6,BZ$4&gt;$Q6+IF($S6="",1000,$S6)-1),0,IF(MOD(BZ$4-$Q6,IF($R6="",1000,$R6))=0,$O6,0))*IF($Y6&gt;0,(1+INDEX(Escalation!$B$3:$B$18,$Y6,0))^(BZ$4-SSSModel!$C$5),1)*IF($X6=0,1,OFFSET(Profiles!$K$2,$X6,MAX(Profiles!$C$2,BZ$4-$Q6)))*IF($AA6=1,(1+SSSModel!#REF!),1)</f>
        <v>0</v>
      </c>
      <c r="CA6" s="134">
        <f ca="1">IF(OR($Z6=0,SSSModel!$C$4="CF"),AC6,
IF(LEFT($V6,3)="ON_",
     IF(SSSModel!$C$4="RR",SUMPRODUCT(OFFSET($AC6,0,0,1,$CB$2),OFFSET(Profiles!$K$28,($Z6-1)*(Profiles!$I$26+1)+CA$4-SSSModel!$C$3+1,0,1,$CB$2)),
     IF(SSSModel!$C$4="ECC",$EA6*$EB6*SUMPRODUCT(OFFSET($AC6,0,MAX(0,CA$4-$DZ6-$CA$4+1),1,MIN($DZ6,CA$4-$CA$4+1)),OFFSET(Escalation!$K$24,($Y6-1)*(Escalation!$I$22+1)+CA$4-SSSModel!$C$3+1,MAX(0,CA$4-$DZ6-$CA$4+1),1,MIN($DZ6,CA$4-$CA$4+1))),
     IF(SSSModel!$C$4="PV",AC6*$EA6*(1+SSSModel!$C$2),
     IF(SSSModel!$C$4="FCR",$EC6*SUM(OFFSET($AC6,0,MAX(CA$4-$AC$4-$DZ6+1,0),1,MIN($DZ6,CA$4-$AC$4+1))),0)))),
SUM($AC6:$BZ6)*
     IF(SSSModel!$C$4="RR",OFFSET(Profiles!$K$2,$Z6,MAX(Profiles!$C$2,AC$4-$W6)),
     IF(SSSModel!$C$4="ECC",$EA6*$EB6*IF(MAX(Escalation!$C$2,AC$4-$W6)&gt;$DZ6-1,0,OFFSET(Escalation!$K$2,$Y6,MAX(Escalation!$C$2,AC$4-$W6))),
     IF(SSSModel!$C$4="PV",IF(CA$4=$W6,$EA6*(1+SSSModel!$C$2),0),
     IF(SSSModel!$C$4="FCR",IF(AND(CA$4&gt;=$W6,OFFSET(Profiles!$K$2,$Z6,MAX(Profiles!$C$2,AC$4-$W6))&gt;0),$EC6,0),0))))))</f>
        <v>0</v>
      </c>
      <c r="CB6" s="135">
        <f ca="1">IF(OR($Z6=0,SSSModel!$C$4="CF"),AD6,
IF(LEFT($V6,3)="ON_",
     IF(SSSModel!$C$4="RR",SUMPRODUCT(OFFSET($AC6,0,0,1,$CB$2),OFFSET(Profiles!$K$28,($Z6-1)*(Profiles!$I$26+1)+CB$4-SSSModel!$C$3+1,0,1,$CB$2)),
     IF(SSSModel!$C$4="ECC",$EA6*$EB6*SUMPRODUCT(OFFSET($AC6,0,MAX(0,CB$4-$DZ6-$CA$4+1),1,MIN($DZ6,CB$4-$CA$4+1)),OFFSET(Escalation!$K$24,($Y6-1)*(Escalation!$I$22+1)+CB$4-SSSModel!$C$3+1,MAX(0,CB$4-$DZ6-$CA$4+1),1,MIN($DZ6,CB$4-$CA$4+1))),
     IF(SSSModel!$C$4="PV",AD6*$EA6*(1+SSSModel!$C$2),
     IF(SSSModel!$C$4="FCR",$EC6*SUM(OFFSET($AC6,0,MAX(CB$4-$AC$4-$DZ6+1,0),1,MIN($DZ6,CB$4-$AC$4+1))),0)))),
SUM($AC6:$BZ6)*
     IF(SSSModel!$C$4="RR",OFFSET(Profiles!$K$2,$Z6,MAX(Profiles!$C$2,AD$4-$W6)),
     IF(SSSModel!$C$4="ECC",$EA6*$EB6*IF(MAX(Escalation!$C$2,AD$4-$W6)&gt;$DZ6-1,0,OFFSET(Escalation!$K$2,$Y6,MAX(Escalation!$C$2,AD$4-$W6))),
     IF(SSSModel!$C$4="PV",IF(CB$4=$W6,$EA6*(1+SSSModel!$C$2),0),
     IF(SSSModel!$C$4="FCR",IF(AND(CB$4&gt;=$W6,OFFSET(Profiles!$K$2,$Z6,MAX(Profiles!$C$2,AD$4-$W6))&gt;0),$EC6,0),0))))))</f>
        <v>0</v>
      </c>
      <c r="CC6" s="135">
        <f ca="1">IF(OR($Z6=0,SSSModel!$C$4="CF"),AE6,
IF(LEFT($V6,3)="ON_",
     IF(SSSModel!$C$4="RR",SUMPRODUCT(OFFSET($AC6,0,0,1,$CB$2),OFFSET(Profiles!$K$28,($Z6-1)*(Profiles!$I$26+1)+CC$4-SSSModel!$C$3+1,0,1,$CB$2)),
     IF(SSSModel!$C$4="ECC",$EA6*$EB6*SUMPRODUCT(OFFSET($AC6,0,MAX(0,CC$4-$DZ6-$CA$4+1),1,MIN($DZ6,CC$4-$CA$4+1)),OFFSET(Escalation!$K$24,($Y6-1)*(Escalation!$I$22+1)+CC$4-SSSModel!$C$3+1,MAX(0,CC$4-$DZ6-$CA$4+1),1,MIN($DZ6,CC$4-$CA$4+1))),
     IF(SSSModel!$C$4="PV",AE6*$EA6*(1+SSSModel!$C$2),
     IF(SSSModel!$C$4="FCR",$EC6*SUM(OFFSET($AC6,0,MAX(CC$4-$AC$4-$DZ6+1,0),1,MIN($DZ6,CC$4-$AC$4+1))),0)))),
SUM($AC6:$BZ6)*
     IF(SSSModel!$C$4="RR",OFFSET(Profiles!$K$2,$Z6,MAX(Profiles!$C$2,AE$4-$W6)),
     IF(SSSModel!$C$4="ECC",$EA6*$EB6*IF(MAX(Escalation!$C$2,AE$4-$W6)&gt;$DZ6-1,0,OFFSET(Escalation!$K$2,$Y6,MAX(Escalation!$C$2,AE$4-$W6))),
     IF(SSSModel!$C$4="PV",IF(CC$4=$W6,$EA6*(1+SSSModel!$C$2),0),
     IF(SSSModel!$C$4="FCR",IF(AND(CC$4&gt;=$W6,OFFSET(Profiles!$K$2,$Z6,MAX(Profiles!$C$2,AE$4-$W6))&gt;0),$EC6,0),0))))))</f>
        <v>0</v>
      </c>
      <c r="CD6" s="135">
        <f ca="1">IF(OR($Z6=0,SSSModel!$C$4="CF"),AF6,
IF(LEFT($V6,3)="ON_",
     IF(SSSModel!$C$4="RR",SUMPRODUCT(OFFSET($AC6,0,0,1,$CB$2),OFFSET(Profiles!$K$28,($Z6-1)*(Profiles!$I$26+1)+CD$4-SSSModel!$C$3+1,0,1,$CB$2)),
     IF(SSSModel!$C$4="ECC",$EA6*$EB6*SUMPRODUCT(OFFSET($AC6,0,MAX(0,CD$4-$DZ6-$CA$4+1),1,MIN($DZ6,CD$4-$CA$4+1)),OFFSET(Escalation!$K$24,($Y6-1)*(Escalation!$I$22+1)+CD$4-SSSModel!$C$3+1,MAX(0,CD$4-$DZ6-$CA$4+1),1,MIN($DZ6,CD$4-$CA$4+1))),
     IF(SSSModel!$C$4="PV",AF6*$EA6*(1+SSSModel!$C$2),
     IF(SSSModel!$C$4="FCR",$EC6*SUM(OFFSET($AC6,0,MAX(CD$4-$AC$4-$DZ6+1,0),1,MIN($DZ6,CD$4-$AC$4+1))),0)))),
SUM($AC6:$BZ6)*
     IF(SSSModel!$C$4="RR",OFFSET(Profiles!$K$2,$Z6,MAX(Profiles!$C$2,AF$4-$W6)),
     IF(SSSModel!$C$4="ECC",$EA6*$EB6*IF(MAX(Escalation!$C$2,AF$4-$W6)&gt;$DZ6-1,0,OFFSET(Escalation!$K$2,$Y6,MAX(Escalation!$C$2,AF$4-$W6))),
     IF(SSSModel!$C$4="PV",IF(CD$4=$W6,$EA6*(1+SSSModel!$C$2),0),
     IF(SSSModel!$C$4="FCR",IF(AND(CD$4&gt;=$W6,OFFSET(Profiles!$K$2,$Z6,MAX(Profiles!$C$2,AF$4-$W6))&gt;0),$EC6,0),0))))))</f>
        <v>0</v>
      </c>
      <c r="CE6" s="135">
        <f ca="1">IF(OR($Z6=0,SSSModel!$C$4="CF"),AG6,
IF(LEFT($V6,3)="ON_",
     IF(SSSModel!$C$4="RR",SUMPRODUCT(OFFSET($AC6,0,0,1,$CB$2),OFFSET(Profiles!$K$28,($Z6-1)*(Profiles!$I$26+1)+CE$4-SSSModel!$C$3+1,0,1,$CB$2)),
     IF(SSSModel!$C$4="ECC",$EA6*$EB6*SUMPRODUCT(OFFSET($AC6,0,MAX(0,CE$4-$DZ6-$CA$4+1),1,MIN($DZ6,CE$4-$CA$4+1)),OFFSET(Escalation!$K$24,($Y6-1)*(Escalation!$I$22+1)+CE$4-SSSModel!$C$3+1,MAX(0,CE$4-$DZ6-$CA$4+1),1,MIN($DZ6,CE$4-$CA$4+1))),
     IF(SSSModel!$C$4="PV",AG6*$EA6*(1+SSSModel!$C$2),
     IF(SSSModel!$C$4="FCR",$EC6*SUM(OFFSET($AC6,0,MAX(CE$4-$AC$4-$DZ6+1,0),1,MIN($DZ6,CE$4-$AC$4+1))),0)))),
SUM($AC6:$BZ6)*
     IF(SSSModel!$C$4="RR",OFFSET(Profiles!$K$2,$Z6,MAX(Profiles!$C$2,AG$4-$W6)),
     IF(SSSModel!$C$4="ECC",$EA6*$EB6*IF(MAX(Escalation!$C$2,AG$4-$W6)&gt;$DZ6-1,0,OFFSET(Escalation!$K$2,$Y6,MAX(Escalation!$C$2,AG$4-$W6))),
     IF(SSSModel!$C$4="PV",IF(CE$4=$W6,$EA6*(1+SSSModel!$C$2),0),
     IF(SSSModel!$C$4="FCR",IF(AND(CE$4&gt;=$W6,OFFSET(Profiles!$K$2,$Z6,MAX(Profiles!$C$2,AG$4-$W6))&gt;0),$EC6,0),0))))))</f>
        <v>0</v>
      </c>
      <c r="CF6" s="135">
        <f ca="1">IF(OR($Z6=0,SSSModel!$C$4="CF"),AH6,
IF(LEFT($V6,3)="ON_",
     IF(SSSModel!$C$4="RR",SUMPRODUCT(OFFSET($AC6,0,0,1,$CB$2),OFFSET(Profiles!$K$28,($Z6-1)*(Profiles!$I$26+1)+CF$4-SSSModel!$C$3+1,0,1,$CB$2)),
     IF(SSSModel!$C$4="ECC",$EA6*$EB6*SUMPRODUCT(OFFSET($AC6,0,MAX(0,CF$4-$DZ6-$CA$4+1),1,MIN($DZ6,CF$4-$CA$4+1)),OFFSET(Escalation!$K$24,($Y6-1)*(Escalation!$I$22+1)+CF$4-SSSModel!$C$3+1,MAX(0,CF$4-$DZ6-$CA$4+1),1,MIN($DZ6,CF$4-$CA$4+1))),
     IF(SSSModel!$C$4="PV",AH6*$EA6*(1+SSSModel!$C$2),
     IF(SSSModel!$C$4="FCR",$EC6*SUM(OFFSET($AC6,0,MAX(CF$4-$AC$4-$DZ6+1,0),1,MIN($DZ6,CF$4-$AC$4+1))),0)))),
SUM($AC6:$BZ6)*
     IF(SSSModel!$C$4="RR",OFFSET(Profiles!$K$2,$Z6,MAX(Profiles!$C$2,AH$4-$W6)),
     IF(SSSModel!$C$4="ECC",$EA6*$EB6*IF(MAX(Escalation!$C$2,AH$4-$W6)&gt;$DZ6-1,0,OFFSET(Escalation!$K$2,$Y6,MAX(Escalation!$C$2,AH$4-$W6))),
     IF(SSSModel!$C$4="PV",IF(CF$4=$W6,$EA6*(1+SSSModel!$C$2),0),
     IF(SSSModel!$C$4="FCR",IF(AND(CF$4&gt;=$W6,OFFSET(Profiles!$K$2,$Z6,MAX(Profiles!$C$2,AH$4-$W6))&gt;0),$EC6,0),0))))))</f>
        <v>0</v>
      </c>
      <c r="CG6" s="135">
        <f ca="1">IF(OR($Z6=0,SSSModel!$C$4="CF"),AI6,
IF(LEFT($V6,3)="ON_",
     IF(SSSModel!$C$4="RR",SUMPRODUCT(OFFSET($AC6,0,0,1,$CB$2),OFFSET(Profiles!$K$28,($Z6-1)*(Profiles!$I$26+1)+CG$4-SSSModel!$C$3+1,0,1,$CB$2)),
     IF(SSSModel!$C$4="ECC",$EA6*$EB6*SUMPRODUCT(OFFSET($AC6,0,MAX(0,CG$4-$DZ6-$CA$4+1),1,MIN($DZ6,CG$4-$CA$4+1)),OFFSET(Escalation!$K$24,($Y6-1)*(Escalation!$I$22+1)+CG$4-SSSModel!$C$3+1,MAX(0,CG$4-$DZ6-$CA$4+1),1,MIN($DZ6,CG$4-$CA$4+1))),
     IF(SSSModel!$C$4="PV",AI6*$EA6*(1+SSSModel!$C$2),
     IF(SSSModel!$C$4="FCR",$EC6*SUM(OFFSET($AC6,0,MAX(CG$4-$AC$4-$DZ6+1,0),1,MIN($DZ6,CG$4-$AC$4+1))),0)))),
SUM($AC6:$BZ6)*
     IF(SSSModel!$C$4="RR",OFFSET(Profiles!$K$2,$Z6,MAX(Profiles!$C$2,AI$4-$W6)),
     IF(SSSModel!$C$4="ECC",$EA6*$EB6*IF(MAX(Escalation!$C$2,AI$4-$W6)&gt;$DZ6-1,0,OFFSET(Escalation!$K$2,$Y6,MAX(Escalation!$C$2,AI$4-$W6))),
     IF(SSSModel!$C$4="PV",IF(CG$4=$W6,$EA6*(1+SSSModel!$C$2),0),
     IF(SSSModel!$C$4="FCR",IF(AND(CG$4&gt;=$W6,OFFSET(Profiles!$K$2,$Z6,MAX(Profiles!$C$2,AI$4-$W6))&gt;0),$EC6,0),0))))))</f>
        <v>0</v>
      </c>
      <c r="CH6" s="135">
        <f ca="1">IF(OR($Z6=0,SSSModel!$C$4="CF"),AJ6,
IF(LEFT($V6,3)="ON_",
     IF(SSSModel!$C$4="RR",SUMPRODUCT(OFFSET($AC6,0,0,1,$CB$2),OFFSET(Profiles!$K$28,($Z6-1)*(Profiles!$I$26+1)+CH$4-SSSModel!$C$3+1,0,1,$CB$2)),
     IF(SSSModel!$C$4="ECC",$EA6*$EB6*SUMPRODUCT(OFFSET($AC6,0,MAX(0,CH$4-$DZ6-$CA$4+1),1,MIN($DZ6,CH$4-$CA$4+1)),OFFSET(Escalation!$K$24,($Y6-1)*(Escalation!$I$22+1)+CH$4-SSSModel!$C$3+1,MAX(0,CH$4-$DZ6-$CA$4+1),1,MIN($DZ6,CH$4-$CA$4+1))),
     IF(SSSModel!$C$4="PV",AJ6*$EA6*(1+SSSModel!$C$2),
     IF(SSSModel!$C$4="FCR",$EC6*SUM(OFFSET($AC6,0,MAX(CH$4-$AC$4-$DZ6+1,0),1,MIN($DZ6,CH$4-$AC$4+1))),0)))),
SUM($AC6:$BZ6)*
     IF(SSSModel!$C$4="RR",OFFSET(Profiles!$K$2,$Z6,MAX(Profiles!$C$2,AJ$4-$W6)),
     IF(SSSModel!$C$4="ECC",$EA6*$EB6*IF(MAX(Escalation!$C$2,AJ$4-$W6)&gt;$DZ6-1,0,OFFSET(Escalation!$K$2,$Y6,MAX(Escalation!$C$2,AJ$4-$W6))),
     IF(SSSModel!$C$4="PV",IF(CH$4=$W6,$EA6*(1+SSSModel!$C$2),0),
     IF(SSSModel!$C$4="FCR",IF(AND(CH$4&gt;=$W6,OFFSET(Profiles!$K$2,$Z6,MAX(Profiles!$C$2,AJ$4-$W6))&gt;0),$EC6,0),0))))))</f>
        <v>0</v>
      </c>
      <c r="CI6" s="135">
        <f ca="1">IF(OR($Z6=0,SSSModel!$C$4="CF"),AK6,
IF(LEFT($V6,3)="ON_",
     IF(SSSModel!$C$4="RR",SUMPRODUCT(OFFSET($AC6,0,0,1,$CB$2),OFFSET(Profiles!$K$28,($Z6-1)*(Profiles!$I$26+1)+CI$4-SSSModel!$C$3+1,0,1,$CB$2)),
     IF(SSSModel!$C$4="ECC",$EA6*$EB6*SUMPRODUCT(OFFSET($AC6,0,MAX(0,CI$4-$DZ6-$CA$4+1),1,MIN($DZ6,CI$4-$CA$4+1)),OFFSET(Escalation!$K$24,($Y6-1)*(Escalation!$I$22+1)+CI$4-SSSModel!$C$3+1,MAX(0,CI$4-$DZ6-$CA$4+1),1,MIN($DZ6,CI$4-$CA$4+1))),
     IF(SSSModel!$C$4="PV",AK6*$EA6*(1+SSSModel!$C$2),
     IF(SSSModel!$C$4="FCR",$EC6*SUM(OFFSET($AC6,0,MAX(CI$4-$AC$4-$DZ6+1,0),1,MIN($DZ6,CI$4-$AC$4+1))),0)))),
SUM($AC6:$BZ6)*
     IF(SSSModel!$C$4="RR",OFFSET(Profiles!$K$2,$Z6,MAX(Profiles!$C$2,AK$4-$W6)),
     IF(SSSModel!$C$4="ECC",$EA6*$EB6*IF(MAX(Escalation!$C$2,AK$4-$W6)&gt;$DZ6-1,0,OFFSET(Escalation!$K$2,$Y6,MAX(Escalation!$C$2,AK$4-$W6))),
     IF(SSSModel!$C$4="PV",IF(CI$4=$W6,$EA6*(1+SSSModel!$C$2),0),
     IF(SSSModel!$C$4="FCR",IF(AND(CI$4&gt;=$W6,OFFSET(Profiles!$K$2,$Z6,MAX(Profiles!$C$2,AK$4-$W6))&gt;0),$EC6,0),0))))))</f>
        <v>0</v>
      </c>
      <c r="CJ6" s="135">
        <f ca="1">IF(OR($Z6=0,SSSModel!$C$4="CF"),AL6,
IF(LEFT($V6,3)="ON_",
     IF(SSSModel!$C$4="RR",SUMPRODUCT(OFFSET($AC6,0,0,1,$CB$2),OFFSET(Profiles!$K$28,($Z6-1)*(Profiles!$I$26+1)+CJ$4-SSSModel!$C$3+1,0,1,$CB$2)),
     IF(SSSModel!$C$4="ECC",$EA6*$EB6*SUMPRODUCT(OFFSET($AC6,0,MAX(0,CJ$4-$DZ6-$CA$4+1),1,MIN($DZ6,CJ$4-$CA$4+1)),OFFSET(Escalation!$K$24,($Y6-1)*(Escalation!$I$22+1)+CJ$4-SSSModel!$C$3+1,MAX(0,CJ$4-$DZ6-$CA$4+1),1,MIN($DZ6,CJ$4-$CA$4+1))),
     IF(SSSModel!$C$4="PV",AL6*$EA6*(1+SSSModel!$C$2),
     IF(SSSModel!$C$4="FCR",$EC6*SUM(OFFSET($AC6,0,MAX(CJ$4-$AC$4-$DZ6+1,0),1,MIN($DZ6,CJ$4-$AC$4+1))),0)))),
SUM($AC6:$BZ6)*
     IF(SSSModel!$C$4="RR",OFFSET(Profiles!$K$2,$Z6,MAX(Profiles!$C$2,AL$4-$W6)),
     IF(SSSModel!$C$4="ECC",$EA6*$EB6*IF(MAX(Escalation!$C$2,AL$4-$W6)&gt;$DZ6-1,0,OFFSET(Escalation!$K$2,$Y6,MAX(Escalation!$C$2,AL$4-$W6))),
     IF(SSSModel!$C$4="PV",IF(CJ$4=$W6,$EA6*(1+SSSModel!$C$2),0),
     IF(SSSModel!$C$4="FCR",IF(AND(CJ$4&gt;=$W6,OFFSET(Profiles!$K$2,$Z6,MAX(Profiles!$C$2,AL$4-$W6))&gt;0),$EC6,0),0))))))</f>
        <v>0</v>
      </c>
      <c r="CK6" s="135">
        <f ca="1">IF(OR($Z6=0,SSSModel!$C$4="CF"),AM6,
IF(LEFT($V6,3)="ON_",
     IF(SSSModel!$C$4="RR",SUMPRODUCT(OFFSET($AC6,0,0,1,$CB$2),OFFSET(Profiles!$K$28,($Z6-1)*(Profiles!$I$26+1)+CK$4-SSSModel!$C$3+1,0,1,$CB$2)),
     IF(SSSModel!$C$4="ECC",$EA6*$EB6*SUMPRODUCT(OFFSET($AC6,0,MAX(0,CK$4-$DZ6-$CA$4+1),1,MIN($DZ6,CK$4-$CA$4+1)),OFFSET(Escalation!$K$24,($Y6-1)*(Escalation!$I$22+1)+CK$4-SSSModel!$C$3+1,MAX(0,CK$4-$DZ6-$CA$4+1),1,MIN($DZ6,CK$4-$CA$4+1))),
     IF(SSSModel!$C$4="PV",AM6*$EA6*(1+SSSModel!$C$2),
     IF(SSSModel!$C$4="FCR",$EC6*SUM(OFFSET($AC6,0,MAX(CK$4-$AC$4-$DZ6+1,0),1,MIN($DZ6,CK$4-$AC$4+1))),0)))),
SUM($AC6:$BZ6)*
     IF(SSSModel!$C$4="RR",OFFSET(Profiles!$K$2,$Z6,MAX(Profiles!$C$2,AM$4-$W6)),
     IF(SSSModel!$C$4="ECC",$EA6*$EB6*IF(MAX(Escalation!$C$2,AM$4-$W6)&gt;$DZ6-1,0,OFFSET(Escalation!$K$2,$Y6,MAX(Escalation!$C$2,AM$4-$W6))),
     IF(SSSModel!$C$4="PV",IF(CK$4=$W6,$EA6*(1+SSSModel!$C$2),0),
     IF(SSSModel!$C$4="FCR",IF(AND(CK$4&gt;=$W6,OFFSET(Profiles!$K$2,$Z6,MAX(Profiles!$C$2,AM$4-$W6))&gt;0),$EC6,0),0))))))</f>
        <v>0</v>
      </c>
      <c r="CL6" s="135">
        <f ca="1">IF(OR($Z6=0,SSSModel!$C$4="CF"),AN6,
IF(LEFT($V6,3)="ON_",
     IF(SSSModel!$C$4="RR",SUMPRODUCT(OFFSET($AC6,0,0,1,$CB$2),OFFSET(Profiles!$K$28,($Z6-1)*(Profiles!$I$26+1)+CL$4-SSSModel!$C$3+1,0,1,$CB$2)),
     IF(SSSModel!$C$4="ECC",$EA6*$EB6*SUMPRODUCT(OFFSET($AC6,0,MAX(0,CL$4-$DZ6-$CA$4+1),1,MIN($DZ6,CL$4-$CA$4+1)),OFFSET(Escalation!$K$24,($Y6-1)*(Escalation!$I$22+1)+CL$4-SSSModel!$C$3+1,MAX(0,CL$4-$DZ6-$CA$4+1),1,MIN($DZ6,CL$4-$CA$4+1))),
     IF(SSSModel!$C$4="PV",AN6*$EA6*(1+SSSModel!$C$2),
     IF(SSSModel!$C$4="FCR",$EC6*SUM(OFFSET($AC6,0,MAX(CL$4-$AC$4-$DZ6+1,0),1,MIN($DZ6,CL$4-$AC$4+1))),0)))),
SUM($AC6:$BZ6)*
     IF(SSSModel!$C$4="RR",OFFSET(Profiles!$K$2,$Z6,MAX(Profiles!$C$2,AN$4-$W6)),
     IF(SSSModel!$C$4="ECC",$EA6*$EB6*IF(MAX(Escalation!$C$2,AN$4-$W6)&gt;$DZ6-1,0,OFFSET(Escalation!$K$2,$Y6,MAX(Escalation!$C$2,AN$4-$W6))),
     IF(SSSModel!$C$4="PV",IF(CL$4=$W6,$EA6*(1+SSSModel!$C$2),0),
     IF(SSSModel!$C$4="FCR",IF(AND(CL$4&gt;=$W6,OFFSET(Profiles!$K$2,$Z6,MAX(Profiles!$C$2,AN$4-$W6))&gt;0),$EC6,0),0))))))</f>
        <v>0</v>
      </c>
      <c r="CM6" s="135">
        <f ca="1">IF(OR($Z6=0,SSSModel!$C$4="CF"),AO6,
IF(LEFT($V6,3)="ON_",
     IF(SSSModel!$C$4="RR",SUMPRODUCT(OFFSET($AC6,0,0,1,$CB$2),OFFSET(Profiles!$K$28,($Z6-1)*(Profiles!$I$26+1)+CM$4-SSSModel!$C$3+1,0,1,$CB$2)),
     IF(SSSModel!$C$4="ECC",$EA6*$EB6*SUMPRODUCT(OFFSET($AC6,0,MAX(0,CM$4-$DZ6-$CA$4+1),1,MIN($DZ6,CM$4-$CA$4+1)),OFFSET(Escalation!$K$24,($Y6-1)*(Escalation!$I$22+1)+CM$4-SSSModel!$C$3+1,MAX(0,CM$4-$DZ6-$CA$4+1),1,MIN($DZ6,CM$4-$CA$4+1))),
     IF(SSSModel!$C$4="PV",AO6*$EA6*(1+SSSModel!$C$2),
     IF(SSSModel!$C$4="FCR",$EC6*SUM(OFFSET($AC6,0,MAX(CM$4-$AC$4-$DZ6+1,0),1,MIN($DZ6,CM$4-$AC$4+1))),0)))),
SUM($AC6:$BZ6)*
     IF(SSSModel!$C$4="RR",OFFSET(Profiles!$K$2,$Z6,MAX(Profiles!$C$2,AO$4-$W6)),
     IF(SSSModel!$C$4="ECC",$EA6*$EB6*IF(MAX(Escalation!$C$2,AO$4-$W6)&gt;$DZ6-1,0,OFFSET(Escalation!$K$2,$Y6,MAX(Escalation!$C$2,AO$4-$W6))),
     IF(SSSModel!$C$4="PV",IF(CM$4=$W6,$EA6*(1+SSSModel!$C$2),0),
     IF(SSSModel!$C$4="FCR",IF(AND(CM$4&gt;=$W6,OFFSET(Profiles!$K$2,$Z6,MAX(Profiles!$C$2,AO$4-$W6))&gt;0),$EC6,0),0))))))</f>
        <v>0</v>
      </c>
      <c r="CN6" s="135">
        <f ca="1">IF(OR($Z6=0,SSSModel!$C$4="CF"),AP6,
IF(LEFT($V6,3)="ON_",
     IF(SSSModel!$C$4="RR",SUMPRODUCT(OFFSET($AC6,0,0,1,$CB$2),OFFSET(Profiles!$K$28,($Z6-1)*(Profiles!$I$26+1)+CN$4-SSSModel!$C$3+1,0,1,$CB$2)),
     IF(SSSModel!$C$4="ECC",$EA6*$EB6*SUMPRODUCT(OFFSET($AC6,0,MAX(0,CN$4-$DZ6-$CA$4+1),1,MIN($DZ6,CN$4-$CA$4+1)),OFFSET(Escalation!$K$24,($Y6-1)*(Escalation!$I$22+1)+CN$4-SSSModel!$C$3+1,MAX(0,CN$4-$DZ6-$CA$4+1),1,MIN($DZ6,CN$4-$CA$4+1))),
     IF(SSSModel!$C$4="PV",AP6*$EA6*(1+SSSModel!$C$2),
     IF(SSSModel!$C$4="FCR",$EC6*SUM(OFFSET($AC6,0,MAX(CN$4-$AC$4-$DZ6+1,0),1,MIN($DZ6,CN$4-$AC$4+1))),0)))),
SUM($AC6:$BZ6)*
     IF(SSSModel!$C$4="RR",OFFSET(Profiles!$K$2,$Z6,MAX(Profiles!$C$2,AP$4-$W6)),
     IF(SSSModel!$C$4="ECC",$EA6*$EB6*IF(MAX(Escalation!$C$2,AP$4-$W6)&gt;$DZ6-1,0,OFFSET(Escalation!$K$2,$Y6,MAX(Escalation!$C$2,AP$4-$W6))),
     IF(SSSModel!$C$4="PV",IF(CN$4=$W6,$EA6*(1+SSSModel!$C$2),0),
     IF(SSSModel!$C$4="FCR",IF(AND(CN$4&gt;=$W6,OFFSET(Profiles!$K$2,$Z6,MAX(Profiles!$C$2,AP$4-$W6))&gt;0),$EC6,0),0))))))</f>
        <v>0</v>
      </c>
      <c r="CO6" s="135">
        <f ca="1">IF(OR($Z6=0,SSSModel!$C$4="CF"),AQ6,
IF(LEFT($V6,3)="ON_",
     IF(SSSModel!$C$4="RR",SUMPRODUCT(OFFSET($AC6,0,0,1,$CB$2),OFFSET(Profiles!$K$28,($Z6-1)*(Profiles!$I$26+1)+CO$4-SSSModel!$C$3+1,0,1,$CB$2)),
     IF(SSSModel!$C$4="ECC",$EA6*$EB6*SUMPRODUCT(OFFSET($AC6,0,MAX(0,CO$4-$DZ6-$CA$4+1),1,MIN($DZ6,CO$4-$CA$4+1)),OFFSET(Escalation!$K$24,($Y6-1)*(Escalation!$I$22+1)+CO$4-SSSModel!$C$3+1,MAX(0,CO$4-$DZ6-$CA$4+1),1,MIN($DZ6,CO$4-$CA$4+1))),
     IF(SSSModel!$C$4="PV",AQ6*$EA6*(1+SSSModel!$C$2),
     IF(SSSModel!$C$4="FCR",$EC6*SUM(OFFSET($AC6,0,MAX(CO$4-$AC$4-$DZ6+1,0),1,MIN($DZ6,CO$4-$AC$4+1))),0)))),
SUM($AC6:$BZ6)*
     IF(SSSModel!$C$4="RR",OFFSET(Profiles!$K$2,$Z6,MAX(Profiles!$C$2,AQ$4-$W6)),
     IF(SSSModel!$C$4="ECC",$EA6*$EB6*IF(MAX(Escalation!$C$2,AQ$4-$W6)&gt;$DZ6-1,0,OFFSET(Escalation!$K$2,$Y6,MAX(Escalation!$C$2,AQ$4-$W6))),
     IF(SSSModel!$C$4="PV",IF(CO$4=$W6,$EA6*(1+SSSModel!$C$2),0),
     IF(SSSModel!$C$4="FCR",IF(AND(CO$4&gt;=$W6,OFFSET(Profiles!$K$2,$Z6,MAX(Profiles!$C$2,AQ$4-$W6))&gt;0),$EC6,0),0))))))</f>
        <v>0</v>
      </c>
      <c r="CP6" s="135">
        <f ca="1">IF(OR($Z6=0,SSSModel!$C$4="CF"),AR6,
IF(LEFT($V6,3)="ON_",
     IF(SSSModel!$C$4="RR",SUMPRODUCT(OFFSET($AC6,0,0,1,$CB$2),OFFSET(Profiles!$K$28,($Z6-1)*(Profiles!$I$26+1)+CP$4-SSSModel!$C$3+1,0,1,$CB$2)),
     IF(SSSModel!$C$4="ECC",$EA6*$EB6*SUMPRODUCT(OFFSET($AC6,0,MAX(0,CP$4-$DZ6-$CA$4+1),1,MIN($DZ6,CP$4-$CA$4+1)),OFFSET(Escalation!$K$24,($Y6-1)*(Escalation!$I$22+1)+CP$4-SSSModel!$C$3+1,MAX(0,CP$4-$DZ6-$CA$4+1),1,MIN($DZ6,CP$4-$CA$4+1))),
     IF(SSSModel!$C$4="PV",AR6*$EA6*(1+SSSModel!$C$2),
     IF(SSSModel!$C$4="FCR",$EC6*SUM(OFFSET($AC6,0,MAX(CP$4-$AC$4-$DZ6+1,0),1,MIN($DZ6,CP$4-$AC$4+1))),0)))),
SUM($AC6:$BZ6)*
     IF(SSSModel!$C$4="RR",OFFSET(Profiles!$K$2,$Z6,MAX(Profiles!$C$2,AR$4-$W6)),
     IF(SSSModel!$C$4="ECC",$EA6*$EB6*IF(MAX(Escalation!$C$2,AR$4-$W6)&gt;$DZ6-1,0,OFFSET(Escalation!$K$2,$Y6,MAX(Escalation!$C$2,AR$4-$W6))),
     IF(SSSModel!$C$4="PV",IF(CP$4=$W6,$EA6*(1+SSSModel!$C$2),0),
     IF(SSSModel!$C$4="FCR",IF(AND(CP$4&gt;=$W6,OFFSET(Profiles!$K$2,$Z6,MAX(Profiles!$C$2,AR$4-$W6))&gt;0),$EC6,0),0))))))</f>
        <v>0</v>
      </c>
      <c r="CQ6" s="135">
        <f ca="1">IF(OR($Z6=0,SSSModel!$C$4="CF"),AS6,
IF(LEFT($V6,3)="ON_",
     IF(SSSModel!$C$4="RR",SUMPRODUCT(OFFSET($AC6,0,0,1,$CB$2),OFFSET(Profiles!$K$28,($Z6-1)*(Profiles!$I$26+1)+CQ$4-SSSModel!$C$3+1,0,1,$CB$2)),
     IF(SSSModel!$C$4="ECC",$EA6*$EB6*SUMPRODUCT(OFFSET($AC6,0,MAX(0,CQ$4-$DZ6-$CA$4+1),1,MIN($DZ6,CQ$4-$CA$4+1)),OFFSET(Escalation!$K$24,($Y6-1)*(Escalation!$I$22+1)+CQ$4-SSSModel!$C$3+1,MAX(0,CQ$4-$DZ6-$CA$4+1),1,MIN($DZ6,CQ$4-$CA$4+1))),
     IF(SSSModel!$C$4="PV",AS6*$EA6*(1+SSSModel!$C$2),
     IF(SSSModel!$C$4="FCR",$EC6*SUM(OFFSET($AC6,0,MAX(CQ$4-$AC$4-$DZ6+1,0),1,MIN($DZ6,CQ$4-$AC$4+1))),0)))),
SUM($AC6:$BZ6)*
     IF(SSSModel!$C$4="RR",OFFSET(Profiles!$K$2,$Z6,MAX(Profiles!$C$2,AS$4-$W6)),
     IF(SSSModel!$C$4="ECC",$EA6*$EB6*IF(MAX(Escalation!$C$2,AS$4-$W6)&gt;$DZ6-1,0,OFFSET(Escalation!$K$2,$Y6,MAX(Escalation!$C$2,AS$4-$W6))),
     IF(SSSModel!$C$4="PV",IF(CQ$4=$W6,$EA6*(1+SSSModel!$C$2),0),
     IF(SSSModel!$C$4="FCR",IF(AND(CQ$4&gt;=$W6,OFFSET(Profiles!$K$2,$Z6,MAX(Profiles!$C$2,AS$4-$W6))&gt;0),$EC6,0),0))))))</f>
        <v>0</v>
      </c>
      <c r="CR6" s="135">
        <f ca="1">IF(OR($Z6=0,SSSModel!$C$4="CF"),AT6,
IF(LEFT($V6,3)="ON_",
     IF(SSSModel!$C$4="RR",SUMPRODUCT(OFFSET($AC6,0,0,1,$CB$2),OFFSET(Profiles!$K$28,($Z6-1)*(Profiles!$I$26+1)+CR$4-SSSModel!$C$3+1,0,1,$CB$2)),
     IF(SSSModel!$C$4="ECC",$EA6*$EB6*SUMPRODUCT(OFFSET($AC6,0,MAX(0,CR$4-$DZ6-$CA$4+1),1,MIN($DZ6,CR$4-$CA$4+1)),OFFSET(Escalation!$K$24,($Y6-1)*(Escalation!$I$22+1)+CR$4-SSSModel!$C$3+1,MAX(0,CR$4-$DZ6-$CA$4+1),1,MIN($DZ6,CR$4-$CA$4+1))),
     IF(SSSModel!$C$4="PV",AT6*$EA6*(1+SSSModel!$C$2),
     IF(SSSModel!$C$4="FCR",$EC6*SUM(OFFSET($AC6,0,MAX(CR$4-$AC$4-$DZ6+1,0),1,MIN($DZ6,CR$4-$AC$4+1))),0)))),
SUM($AC6:$BZ6)*
     IF(SSSModel!$C$4="RR",OFFSET(Profiles!$K$2,$Z6,MAX(Profiles!$C$2,AT$4-$W6)),
     IF(SSSModel!$C$4="ECC",$EA6*$EB6*IF(MAX(Escalation!$C$2,AT$4-$W6)&gt;$DZ6-1,0,OFFSET(Escalation!$K$2,$Y6,MAX(Escalation!$C$2,AT$4-$W6))),
     IF(SSSModel!$C$4="PV",IF(CR$4=$W6,$EA6*(1+SSSModel!$C$2),0),
     IF(SSSModel!$C$4="FCR",IF(AND(CR$4&gt;=$W6,OFFSET(Profiles!$K$2,$Z6,MAX(Profiles!$C$2,AT$4-$W6))&gt;0),$EC6,0),0))))))</f>
        <v>0</v>
      </c>
      <c r="CS6" s="135">
        <f ca="1">IF(OR($Z6=0,SSSModel!$C$4="CF"),AU6,
IF(LEFT($V6,3)="ON_",
     IF(SSSModel!$C$4="RR",SUMPRODUCT(OFFSET($AC6,0,0,1,$CB$2),OFFSET(Profiles!$K$28,($Z6-1)*(Profiles!$I$26+1)+CS$4-SSSModel!$C$3+1,0,1,$CB$2)),
     IF(SSSModel!$C$4="ECC",$EA6*$EB6*SUMPRODUCT(OFFSET($AC6,0,MAX(0,CS$4-$DZ6-$CA$4+1),1,MIN($DZ6,CS$4-$CA$4+1)),OFFSET(Escalation!$K$24,($Y6-1)*(Escalation!$I$22+1)+CS$4-SSSModel!$C$3+1,MAX(0,CS$4-$DZ6-$CA$4+1),1,MIN($DZ6,CS$4-$CA$4+1))),
     IF(SSSModel!$C$4="PV",AU6*$EA6*(1+SSSModel!$C$2),
     IF(SSSModel!$C$4="FCR",$EC6*SUM(OFFSET($AC6,0,MAX(CS$4-$AC$4-$DZ6+1,0),1,MIN($DZ6,CS$4-$AC$4+1))),0)))),
SUM($AC6:$BZ6)*
     IF(SSSModel!$C$4="RR",OFFSET(Profiles!$K$2,$Z6,MAX(Profiles!$C$2,AU$4-$W6)),
     IF(SSSModel!$C$4="ECC",$EA6*$EB6*IF(MAX(Escalation!$C$2,AU$4-$W6)&gt;$DZ6-1,0,OFFSET(Escalation!$K$2,$Y6,MAX(Escalation!$C$2,AU$4-$W6))),
     IF(SSSModel!$C$4="PV",IF(CS$4=$W6,$EA6*(1+SSSModel!$C$2),0),
     IF(SSSModel!$C$4="FCR",IF(AND(CS$4&gt;=$W6,OFFSET(Profiles!$K$2,$Z6,MAX(Profiles!$C$2,AU$4-$W6))&gt;0),$EC6,0),0))))))</f>
        <v>0</v>
      </c>
      <c r="CT6" s="135">
        <f ca="1">IF(OR($Z6=0,SSSModel!$C$4="CF"),AV6,
IF(LEFT($V6,3)="ON_",
     IF(SSSModel!$C$4="RR",SUMPRODUCT(OFFSET($AC6,0,0,1,$CB$2),OFFSET(Profiles!$K$28,($Z6-1)*(Profiles!$I$26+1)+CT$4-SSSModel!$C$3+1,0,1,$CB$2)),
     IF(SSSModel!$C$4="ECC",$EA6*$EB6*SUMPRODUCT(OFFSET($AC6,0,MAX(0,CT$4-$DZ6-$CA$4+1),1,MIN($DZ6,CT$4-$CA$4+1)),OFFSET(Escalation!$K$24,($Y6-1)*(Escalation!$I$22+1)+CT$4-SSSModel!$C$3+1,MAX(0,CT$4-$DZ6-$CA$4+1),1,MIN($DZ6,CT$4-$CA$4+1))),
     IF(SSSModel!$C$4="PV",AV6*$EA6*(1+SSSModel!$C$2),
     IF(SSSModel!$C$4="FCR",$EC6*SUM(OFFSET($AC6,0,MAX(CT$4-$AC$4-$DZ6+1,0),1,MIN($DZ6,CT$4-$AC$4+1))),0)))),
SUM($AC6:$BZ6)*
     IF(SSSModel!$C$4="RR",OFFSET(Profiles!$K$2,$Z6,MAX(Profiles!$C$2,AV$4-$W6)),
     IF(SSSModel!$C$4="ECC",$EA6*$EB6*IF(MAX(Escalation!$C$2,AV$4-$W6)&gt;$DZ6-1,0,OFFSET(Escalation!$K$2,$Y6,MAX(Escalation!$C$2,AV$4-$W6))),
     IF(SSSModel!$C$4="PV",IF(CT$4=$W6,$EA6*(1+SSSModel!$C$2),0),
     IF(SSSModel!$C$4="FCR",IF(AND(CT$4&gt;=$W6,OFFSET(Profiles!$K$2,$Z6,MAX(Profiles!$C$2,AV$4-$W6))&gt;0),$EC6,0),0))))))</f>
        <v>0</v>
      </c>
      <c r="CU6" s="135">
        <f ca="1">IF(OR($Z6=0,SSSModel!$C$4="CF"),AW6,
IF(LEFT($V6,3)="ON_",
     IF(SSSModel!$C$4="RR",SUMPRODUCT(OFFSET($AC6,0,0,1,$CB$2),OFFSET(Profiles!$K$28,($Z6-1)*(Profiles!$I$26+1)+CU$4-SSSModel!$C$3+1,0,1,$CB$2)),
     IF(SSSModel!$C$4="ECC",$EA6*$EB6*SUMPRODUCT(OFFSET($AC6,0,MAX(0,CU$4-$DZ6-$CA$4+1),1,MIN($DZ6,CU$4-$CA$4+1)),OFFSET(Escalation!$K$24,($Y6-1)*(Escalation!$I$22+1)+CU$4-SSSModel!$C$3+1,MAX(0,CU$4-$DZ6-$CA$4+1),1,MIN($DZ6,CU$4-$CA$4+1))),
     IF(SSSModel!$C$4="PV",AW6*$EA6*(1+SSSModel!$C$2),
     IF(SSSModel!$C$4="FCR",$EC6*SUM(OFFSET($AC6,0,MAX(CU$4-$AC$4-$DZ6+1,0),1,MIN($DZ6,CU$4-$AC$4+1))),0)))),
SUM($AC6:$BZ6)*
     IF(SSSModel!$C$4="RR",OFFSET(Profiles!$K$2,$Z6,MAX(Profiles!$C$2,AW$4-$W6)),
     IF(SSSModel!$C$4="ECC",$EA6*$EB6*IF(MAX(Escalation!$C$2,AW$4-$W6)&gt;$DZ6-1,0,OFFSET(Escalation!$K$2,$Y6,MAX(Escalation!$C$2,AW$4-$W6))),
     IF(SSSModel!$C$4="PV",IF(CU$4=$W6,$EA6*(1+SSSModel!$C$2),0),
     IF(SSSModel!$C$4="FCR",IF(AND(CU$4&gt;=$W6,OFFSET(Profiles!$K$2,$Z6,MAX(Profiles!$C$2,AW$4-$W6))&gt;0),$EC6,0),0))))))</f>
        <v>0</v>
      </c>
      <c r="CV6" s="135">
        <f ca="1">IF(OR($Z6=0,SSSModel!$C$4="CF"),AX6,
IF(LEFT($V6,3)="ON_",
     IF(SSSModel!$C$4="RR",SUMPRODUCT(OFFSET($AC6,0,0,1,$CB$2),OFFSET(Profiles!$K$28,($Z6-1)*(Profiles!$I$26+1)+CV$4-SSSModel!$C$3+1,0,1,$CB$2)),
     IF(SSSModel!$C$4="ECC",$EA6*$EB6*SUMPRODUCT(OFFSET($AC6,0,MAX(0,CV$4-$DZ6-$CA$4+1),1,MIN($DZ6,CV$4-$CA$4+1)),OFFSET(Escalation!$K$24,($Y6-1)*(Escalation!$I$22+1)+CV$4-SSSModel!$C$3+1,MAX(0,CV$4-$DZ6-$CA$4+1),1,MIN($DZ6,CV$4-$CA$4+1))),
     IF(SSSModel!$C$4="PV",AX6*$EA6*(1+SSSModel!$C$2),
     IF(SSSModel!$C$4="FCR",$EC6*SUM(OFFSET($AC6,0,MAX(CV$4-$AC$4-$DZ6+1,0),1,MIN($DZ6,CV$4-$AC$4+1))),0)))),
SUM($AC6:$BZ6)*
     IF(SSSModel!$C$4="RR",OFFSET(Profiles!$K$2,$Z6,MAX(Profiles!$C$2,AX$4-$W6)),
     IF(SSSModel!$C$4="ECC",$EA6*$EB6*IF(MAX(Escalation!$C$2,AX$4-$W6)&gt;$DZ6-1,0,OFFSET(Escalation!$K$2,$Y6,MAX(Escalation!$C$2,AX$4-$W6))),
     IF(SSSModel!$C$4="PV",IF(CV$4=$W6,$EA6*(1+SSSModel!$C$2),0),
     IF(SSSModel!$C$4="FCR",IF(AND(CV$4&gt;=$W6,OFFSET(Profiles!$K$2,$Z6,MAX(Profiles!$C$2,AX$4-$W6))&gt;0),$EC6,0),0))))))</f>
        <v>0</v>
      </c>
      <c r="CW6" s="135">
        <f ca="1">IF(OR($Z6=0,SSSModel!$C$4="CF"),AY6,
IF(LEFT($V6,3)="ON_",
     IF(SSSModel!$C$4="RR",SUMPRODUCT(OFFSET($AC6,0,0,1,$CB$2),OFFSET(Profiles!$K$28,($Z6-1)*(Profiles!$I$26+1)+CW$4-SSSModel!$C$3+1,0,1,$CB$2)),
     IF(SSSModel!$C$4="ECC",$EA6*$EB6*SUMPRODUCT(OFFSET($AC6,0,MAX(0,CW$4-$DZ6-$CA$4+1),1,MIN($DZ6,CW$4-$CA$4+1)),OFFSET(Escalation!$K$24,($Y6-1)*(Escalation!$I$22+1)+CW$4-SSSModel!$C$3+1,MAX(0,CW$4-$DZ6-$CA$4+1),1,MIN($DZ6,CW$4-$CA$4+1))),
     IF(SSSModel!$C$4="PV",AY6*$EA6*(1+SSSModel!$C$2),
     IF(SSSModel!$C$4="FCR",$EC6*SUM(OFFSET($AC6,0,MAX(CW$4-$AC$4-$DZ6+1,0),1,MIN($DZ6,CW$4-$AC$4+1))),0)))),
SUM($AC6:$BZ6)*
     IF(SSSModel!$C$4="RR",OFFSET(Profiles!$K$2,$Z6,MAX(Profiles!$C$2,AY$4-$W6)),
     IF(SSSModel!$C$4="ECC",$EA6*$EB6*IF(MAX(Escalation!$C$2,AY$4-$W6)&gt;$DZ6-1,0,OFFSET(Escalation!$K$2,$Y6,MAX(Escalation!$C$2,AY$4-$W6))),
     IF(SSSModel!$C$4="PV",IF(CW$4=$W6,$EA6*(1+SSSModel!$C$2),0),
     IF(SSSModel!$C$4="FCR",IF(AND(CW$4&gt;=$W6,OFFSET(Profiles!$K$2,$Z6,MAX(Profiles!$C$2,AY$4-$W6))&gt;0),$EC6,0),0))))))</f>
        <v>0</v>
      </c>
      <c r="CX6" s="135">
        <f ca="1">IF(OR($Z6=0,SSSModel!$C$4="CF"),AZ6,
IF(LEFT($V6,3)="ON_",
     IF(SSSModel!$C$4="RR",SUMPRODUCT(OFFSET($AC6,0,0,1,$CB$2),OFFSET(Profiles!$K$28,($Z6-1)*(Profiles!$I$26+1)+CX$4-SSSModel!$C$3+1,0,1,$CB$2)),
     IF(SSSModel!$C$4="ECC",$EA6*$EB6*SUMPRODUCT(OFFSET($AC6,0,MAX(0,CX$4-$DZ6-$CA$4+1),1,MIN($DZ6,CX$4-$CA$4+1)),OFFSET(Escalation!$K$24,($Y6-1)*(Escalation!$I$22+1)+CX$4-SSSModel!$C$3+1,MAX(0,CX$4-$DZ6-$CA$4+1),1,MIN($DZ6,CX$4-$CA$4+1))),
     IF(SSSModel!$C$4="PV",AZ6*$EA6*(1+SSSModel!$C$2),
     IF(SSSModel!$C$4="FCR",$EC6*SUM(OFFSET($AC6,0,MAX(CX$4-$AC$4-$DZ6+1,0),1,MIN($DZ6,CX$4-$AC$4+1))),0)))),
SUM($AC6:$BZ6)*
     IF(SSSModel!$C$4="RR",OFFSET(Profiles!$K$2,$Z6,MAX(Profiles!$C$2,AZ$4-$W6)),
     IF(SSSModel!$C$4="ECC",$EA6*$EB6*IF(MAX(Escalation!$C$2,AZ$4-$W6)&gt;$DZ6-1,0,OFFSET(Escalation!$K$2,$Y6,MAX(Escalation!$C$2,AZ$4-$W6))),
     IF(SSSModel!$C$4="PV",IF(CX$4=$W6,$EA6*(1+SSSModel!$C$2),0),
     IF(SSSModel!$C$4="FCR",IF(AND(CX$4&gt;=$W6,OFFSET(Profiles!$K$2,$Z6,MAX(Profiles!$C$2,AZ$4-$W6))&gt;0),$EC6,0),0))))))</f>
        <v>0</v>
      </c>
      <c r="CY6" s="135">
        <f ca="1">IF(OR($Z6=0,SSSModel!$C$4="CF"),BA6,
IF(LEFT($V6,3)="ON_",
     IF(SSSModel!$C$4="RR",SUMPRODUCT(OFFSET($AC6,0,0,1,$CB$2),OFFSET(Profiles!$K$28,($Z6-1)*(Profiles!$I$26+1)+CY$4-SSSModel!$C$3+1,0,1,$CB$2)),
     IF(SSSModel!$C$4="ECC",$EA6*$EB6*SUMPRODUCT(OFFSET($AC6,0,MAX(0,CY$4-$DZ6-$CA$4+1),1,MIN($DZ6,CY$4-$CA$4+1)),OFFSET(Escalation!$K$24,($Y6-1)*(Escalation!$I$22+1)+CY$4-SSSModel!$C$3+1,MAX(0,CY$4-$DZ6-$CA$4+1),1,MIN($DZ6,CY$4-$CA$4+1))),
     IF(SSSModel!$C$4="PV",BA6*$EA6*(1+SSSModel!$C$2),
     IF(SSSModel!$C$4="FCR",$EC6*SUM(OFFSET($AC6,0,MAX(CY$4-$AC$4-$DZ6+1,0),1,MIN($DZ6,CY$4-$AC$4+1))),0)))),
SUM($AC6:$BZ6)*
     IF(SSSModel!$C$4="RR",OFFSET(Profiles!$K$2,$Z6,MAX(Profiles!$C$2,BA$4-$W6)),
     IF(SSSModel!$C$4="ECC",$EA6*$EB6*IF(MAX(Escalation!$C$2,BA$4-$W6)&gt;$DZ6-1,0,OFFSET(Escalation!$K$2,$Y6,MAX(Escalation!$C$2,BA$4-$W6))),
     IF(SSSModel!$C$4="PV",IF(CY$4=$W6,$EA6*(1+SSSModel!$C$2),0),
     IF(SSSModel!$C$4="FCR",IF(AND(CY$4&gt;=$W6,OFFSET(Profiles!$K$2,$Z6,MAX(Profiles!$C$2,BA$4-$W6))&gt;0),$EC6,0),0))))))</f>
        <v>0</v>
      </c>
      <c r="CZ6" s="135">
        <f ca="1">IF(OR($Z6=0,SSSModel!$C$4="CF"),BB6,
IF(LEFT($V6,3)="ON_",
     IF(SSSModel!$C$4="RR",SUMPRODUCT(OFFSET($AC6,0,0,1,$CB$2),OFFSET(Profiles!$K$28,($Z6-1)*(Profiles!$I$26+1)+CZ$4-SSSModel!$C$3+1,0,1,$CB$2)),
     IF(SSSModel!$C$4="ECC",$EA6*$EB6*SUMPRODUCT(OFFSET($AC6,0,MAX(0,CZ$4-$DZ6-$CA$4+1),1,MIN($DZ6,CZ$4-$CA$4+1)),OFFSET(Escalation!$K$24,($Y6-1)*(Escalation!$I$22+1)+CZ$4-SSSModel!$C$3+1,MAX(0,CZ$4-$DZ6-$CA$4+1),1,MIN($DZ6,CZ$4-$CA$4+1))),
     IF(SSSModel!$C$4="PV",BB6*$EA6*(1+SSSModel!$C$2),
     IF(SSSModel!$C$4="FCR",$EC6*SUM(OFFSET($AC6,0,MAX(CZ$4-$AC$4-$DZ6+1,0),1,MIN($DZ6,CZ$4-$AC$4+1))),0)))),
SUM($AC6:$BZ6)*
     IF(SSSModel!$C$4="RR",OFFSET(Profiles!$K$2,$Z6,MAX(Profiles!$C$2,BB$4-$W6)),
     IF(SSSModel!$C$4="ECC",$EA6*$EB6*IF(MAX(Escalation!$C$2,BB$4-$W6)&gt;$DZ6-1,0,OFFSET(Escalation!$K$2,$Y6,MAX(Escalation!$C$2,BB$4-$W6))),
     IF(SSSModel!$C$4="PV",IF(CZ$4=$W6,$EA6*(1+SSSModel!$C$2),0),
     IF(SSSModel!$C$4="FCR",IF(AND(CZ$4&gt;=$W6,OFFSET(Profiles!$K$2,$Z6,MAX(Profiles!$C$2,BB$4-$W6))&gt;0),$EC6,0),0))))))</f>
        <v>0</v>
      </c>
      <c r="DA6" s="135">
        <f ca="1">IF(OR($Z6=0,SSSModel!$C$4="CF"),BC6,
IF(LEFT($V6,3)="ON_",
     IF(SSSModel!$C$4="RR",SUMPRODUCT(OFFSET($AC6,0,0,1,$CB$2),OFFSET(Profiles!$K$28,($Z6-1)*(Profiles!$I$26+1)+DA$4-SSSModel!$C$3+1,0,1,$CB$2)),
     IF(SSSModel!$C$4="ECC",$EA6*$EB6*SUMPRODUCT(OFFSET($AC6,0,MAX(0,DA$4-$DZ6-$CA$4+1),1,MIN($DZ6,DA$4-$CA$4+1)),OFFSET(Escalation!$K$24,($Y6-1)*(Escalation!$I$22+1)+DA$4-SSSModel!$C$3+1,MAX(0,DA$4-$DZ6-$CA$4+1),1,MIN($DZ6,DA$4-$CA$4+1))),
     IF(SSSModel!$C$4="PV",BC6*$EA6*(1+SSSModel!$C$2),
     IF(SSSModel!$C$4="FCR",$EC6*SUM(OFFSET($AC6,0,MAX(DA$4-$AC$4-$DZ6+1,0),1,MIN($DZ6,DA$4-$AC$4+1))),0)))),
SUM($AC6:$BZ6)*
     IF(SSSModel!$C$4="RR",OFFSET(Profiles!$K$2,$Z6,MAX(Profiles!$C$2,BC$4-$W6)),
     IF(SSSModel!$C$4="ECC",$EA6*$EB6*IF(MAX(Escalation!$C$2,BC$4-$W6)&gt;$DZ6-1,0,OFFSET(Escalation!$K$2,$Y6,MAX(Escalation!$C$2,BC$4-$W6))),
     IF(SSSModel!$C$4="PV",IF(DA$4=$W6,$EA6*(1+SSSModel!$C$2),0),
     IF(SSSModel!$C$4="FCR",IF(AND(DA$4&gt;=$W6,OFFSET(Profiles!$K$2,$Z6,MAX(Profiles!$C$2,BC$4-$W6))&gt;0),$EC6,0),0))))))</f>
        <v>0</v>
      </c>
      <c r="DB6" s="135">
        <f ca="1">IF(OR($Z6=0,SSSModel!$C$4="CF"),BD6,
IF(LEFT($V6,3)="ON_",
     IF(SSSModel!$C$4="RR",SUMPRODUCT(OFFSET($AC6,0,0,1,$CB$2),OFFSET(Profiles!$K$28,($Z6-1)*(Profiles!$I$26+1)+DB$4-SSSModel!$C$3+1,0,1,$CB$2)),
     IF(SSSModel!$C$4="ECC",$EA6*$EB6*SUMPRODUCT(OFFSET($AC6,0,MAX(0,DB$4-$DZ6-$CA$4+1),1,MIN($DZ6,DB$4-$CA$4+1)),OFFSET(Escalation!$K$24,($Y6-1)*(Escalation!$I$22+1)+DB$4-SSSModel!$C$3+1,MAX(0,DB$4-$DZ6-$CA$4+1),1,MIN($DZ6,DB$4-$CA$4+1))),
     IF(SSSModel!$C$4="PV",BD6*$EA6*(1+SSSModel!$C$2),
     IF(SSSModel!$C$4="FCR",$EC6*SUM(OFFSET($AC6,0,MAX(DB$4-$AC$4-$DZ6+1,0),1,MIN($DZ6,DB$4-$AC$4+1))),0)))),
SUM($AC6:$BZ6)*
     IF(SSSModel!$C$4="RR",OFFSET(Profiles!$K$2,$Z6,MAX(Profiles!$C$2,BD$4-$W6)),
     IF(SSSModel!$C$4="ECC",$EA6*$EB6*IF(MAX(Escalation!$C$2,BD$4-$W6)&gt;$DZ6-1,0,OFFSET(Escalation!$K$2,$Y6,MAX(Escalation!$C$2,BD$4-$W6))),
     IF(SSSModel!$C$4="PV",IF(DB$4=$W6,$EA6*(1+SSSModel!$C$2),0),
     IF(SSSModel!$C$4="FCR",IF(AND(DB$4&gt;=$W6,OFFSET(Profiles!$K$2,$Z6,MAX(Profiles!$C$2,BD$4-$W6))&gt;0),$EC6,0),0))))))</f>
        <v>0</v>
      </c>
      <c r="DC6" s="135">
        <f ca="1">IF(OR($Z6=0,SSSModel!$C$4="CF"),BE6,
IF(LEFT($V6,3)="ON_",
     IF(SSSModel!$C$4="RR",SUMPRODUCT(OFFSET($AC6,0,0,1,$CB$2),OFFSET(Profiles!$K$28,($Z6-1)*(Profiles!$I$26+1)+DC$4-SSSModel!$C$3+1,0,1,$CB$2)),
     IF(SSSModel!$C$4="ECC",$EA6*$EB6*SUMPRODUCT(OFFSET($AC6,0,MAX(0,DC$4-$DZ6-$CA$4+1),1,MIN($DZ6,DC$4-$CA$4+1)),OFFSET(Escalation!$K$24,($Y6-1)*(Escalation!$I$22+1)+DC$4-SSSModel!$C$3+1,MAX(0,DC$4-$DZ6-$CA$4+1),1,MIN($DZ6,DC$4-$CA$4+1))),
     IF(SSSModel!$C$4="PV",BE6*$EA6*(1+SSSModel!$C$2),
     IF(SSSModel!$C$4="FCR",$EC6*SUM(OFFSET($AC6,0,MAX(DC$4-$AC$4-$DZ6+1,0),1,MIN($DZ6,DC$4-$AC$4+1))),0)))),
SUM($AC6:$BZ6)*
     IF(SSSModel!$C$4="RR",OFFSET(Profiles!$K$2,$Z6,MAX(Profiles!$C$2,BE$4-$W6)),
     IF(SSSModel!$C$4="ECC",$EA6*$EB6*IF(MAX(Escalation!$C$2,BE$4-$W6)&gt;$DZ6-1,0,OFFSET(Escalation!$K$2,$Y6,MAX(Escalation!$C$2,BE$4-$W6))),
     IF(SSSModel!$C$4="PV",IF(DC$4=$W6,$EA6*(1+SSSModel!$C$2),0),
     IF(SSSModel!$C$4="FCR",IF(AND(DC$4&gt;=$W6,OFFSET(Profiles!$K$2,$Z6,MAX(Profiles!$C$2,BE$4-$W6))&gt;0),$EC6,0),0))))))</f>
        <v>0</v>
      </c>
      <c r="DD6" s="135">
        <f ca="1">IF(OR($Z6=0,SSSModel!$C$4="CF"),BF6,
IF(LEFT($V6,3)="ON_",
     IF(SSSModel!$C$4="RR",SUMPRODUCT(OFFSET($AC6,0,0,1,$CB$2),OFFSET(Profiles!$K$28,($Z6-1)*(Profiles!$I$26+1)+DD$4-SSSModel!$C$3+1,0,1,$CB$2)),
     IF(SSSModel!$C$4="ECC",$EA6*$EB6*SUMPRODUCT(OFFSET($AC6,0,MAX(0,DD$4-$DZ6-$CA$4+1),1,MIN($DZ6,DD$4-$CA$4+1)),OFFSET(Escalation!$K$24,($Y6-1)*(Escalation!$I$22+1)+DD$4-SSSModel!$C$3+1,MAX(0,DD$4-$DZ6-$CA$4+1),1,MIN($DZ6,DD$4-$CA$4+1))),
     IF(SSSModel!$C$4="PV",BF6*$EA6*(1+SSSModel!$C$2),
     IF(SSSModel!$C$4="FCR",$EC6*SUM(OFFSET($AC6,0,MAX(DD$4-$AC$4-$DZ6+1,0),1,MIN($DZ6,DD$4-$AC$4+1))),0)))),
SUM($AC6:$BZ6)*
     IF(SSSModel!$C$4="RR",OFFSET(Profiles!$K$2,$Z6,MAX(Profiles!$C$2,BF$4-$W6)),
     IF(SSSModel!$C$4="ECC",$EA6*$EB6*IF(MAX(Escalation!$C$2,BF$4-$W6)&gt;$DZ6-1,0,OFFSET(Escalation!$K$2,$Y6,MAX(Escalation!$C$2,BF$4-$W6))),
     IF(SSSModel!$C$4="PV",IF(DD$4=$W6,$EA6*(1+SSSModel!$C$2),0),
     IF(SSSModel!$C$4="FCR",IF(AND(DD$4&gt;=$W6,OFFSET(Profiles!$K$2,$Z6,MAX(Profiles!$C$2,BF$4-$W6))&gt;0),$EC6,0),0))))))</f>
        <v>0</v>
      </c>
      <c r="DE6" s="135">
        <f ca="1">IF(OR($Z6=0,SSSModel!$C$4="CF"),BG6,
IF(LEFT($V6,3)="ON_",
     IF(SSSModel!$C$4="RR",SUMPRODUCT(OFFSET($AC6,0,0,1,$CB$2),OFFSET(Profiles!$K$28,($Z6-1)*(Profiles!$I$26+1)+DE$4-SSSModel!$C$3+1,0,1,$CB$2)),
     IF(SSSModel!$C$4="ECC",$EA6*$EB6*SUMPRODUCT(OFFSET($AC6,0,MAX(0,DE$4-$DZ6-$CA$4+1),1,MIN($DZ6,DE$4-$CA$4+1)),OFFSET(Escalation!$K$24,($Y6-1)*(Escalation!$I$22+1)+DE$4-SSSModel!$C$3+1,MAX(0,DE$4-$DZ6-$CA$4+1),1,MIN($DZ6,DE$4-$CA$4+1))),
     IF(SSSModel!$C$4="PV",BG6*$EA6*(1+SSSModel!$C$2),
     IF(SSSModel!$C$4="FCR",$EC6*SUM(OFFSET($AC6,0,MAX(DE$4-$AC$4-$DZ6+1,0),1,MIN($DZ6,DE$4-$AC$4+1))),0)))),
SUM($AC6:$BZ6)*
     IF(SSSModel!$C$4="RR",OFFSET(Profiles!$K$2,$Z6,MAX(Profiles!$C$2,BG$4-$W6)),
     IF(SSSModel!$C$4="ECC",$EA6*$EB6*IF(MAX(Escalation!$C$2,BG$4-$W6)&gt;$DZ6-1,0,OFFSET(Escalation!$K$2,$Y6,MAX(Escalation!$C$2,BG$4-$W6))),
     IF(SSSModel!$C$4="PV",IF(DE$4=$W6,$EA6*(1+SSSModel!$C$2),0),
     IF(SSSModel!$C$4="FCR",IF(AND(DE$4&gt;=$W6,OFFSET(Profiles!$K$2,$Z6,MAX(Profiles!$C$2,BG$4-$W6))&gt;0),$EC6,0),0))))))</f>
        <v>0</v>
      </c>
      <c r="DF6" s="135">
        <f ca="1">IF(OR($Z6=0,SSSModel!$C$4="CF"),BH6,
IF(LEFT($V6,3)="ON_",
     IF(SSSModel!$C$4="RR",SUMPRODUCT(OFFSET($AC6,0,0,1,$CB$2),OFFSET(Profiles!$K$28,($Z6-1)*(Profiles!$I$26+1)+DF$4-SSSModel!$C$3+1,0,1,$CB$2)),
     IF(SSSModel!$C$4="ECC",$EA6*$EB6*SUMPRODUCT(OFFSET($AC6,0,MAX(0,DF$4-$DZ6-$CA$4+1),1,MIN($DZ6,DF$4-$CA$4+1)),OFFSET(Escalation!$K$24,($Y6-1)*(Escalation!$I$22+1)+DF$4-SSSModel!$C$3+1,MAX(0,DF$4-$DZ6-$CA$4+1),1,MIN($DZ6,DF$4-$CA$4+1))),
     IF(SSSModel!$C$4="PV",BH6*$EA6*(1+SSSModel!$C$2),
     IF(SSSModel!$C$4="FCR",$EC6*SUM(OFFSET($AC6,0,MAX(DF$4-$AC$4-$DZ6+1,0),1,MIN($DZ6,DF$4-$AC$4+1))),0)))),
SUM($AC6:$BZ6)*
     IF(SSSModel!$C$4="RR",OFFSET(Profiles!$K$2,$Z6,MAX(Profiles!$C$2,BH$4-$W6)),
     IF(SSSModel!$C$4="ECC",$EA6*$EB6*IF(MAX(Escalation!$C$2,BH$4-$W6)&gt;$DZ6-1,0,OFFSET(Escalation!$K$2,$Y6,MAX(Escalation!$C$2,BH$4-$W6))),
     IF(SSSModel!$C$4="PV",IF(DF$4=$W6,$EA6*(1+SSSModel!$C$2),0),
     IF(SSSModel!$C$4="FCR",IF(AND(DF$4&gt;=$W6,OFFSET(Profiles!$K$2,$Z6,MAX(Profiles!$C$2,BH$4-$W6))&gt;0),$EC6,0),0))))))</f>
        <v>0</v>
      </c>
      <c r="DG6" s="135">
        <f ca="1">IF(OR($Z6=0,SSSModel!$C$4="CF"),BI6,
IF(LEFT($V6,3)="ON_",
     IF(SSSModel!$C$4="RR",SUMPRODUCT(OFFSET($AC6,0,0,1,$CB$2),OFFSET(Profiles!$K$28,($Z6-1)*(Profiles!$I$26+1)+DG$4-SSSModel!$C$3+1,0,1,$CB$2)),
     IF(SSSModel!$C$4="ECC",$EA6*$EB6*SUMPRODUCT(OFFSET($AC6,0,MAX(0,DG$4-$DZ6-$CA$4+1),1,MIN($DZ6,DG$4-$CA$4+1)),OFFSET(Escalation!$K$24,($Y6-1)*(Escalation!$I$22+1)+DG$4-SSSModel!$C$3+1,MAX(0,DG$4-$DZ6-$CA$4+1),1,MIN($DZ6,DG$4-$CA$4+1))),
     IF(SSSModel!$C$4="PV",BI6*$EA6*(1+SSSModel!$C$2),
     IF(SSSModel!$C$4="FCR",$EC6*SUM(OFFSET($AC6,0,MAX(DG$4-$AC$4-$DZ6+1,0),1,MIN($DZ6,DG$4-$AC$4+1))),0)))),
SUM($AC6:$BZ6)*
     IF(SSSModel!$C$4="RR",OFFSET(Profiles!$K$2,$Z6,MAX(Profiles!$C$2,BI$4-$W6)),
     IF(SSSModel!$C$4="ECC",$EA6*$EB6*IF(MAX(Escalation!$C$2,BI$4-$W6)&gt;$DZ6-1,0,OFFSET(Escalation!$K$2,$Y6,MAX(Escalation!$C$2,BI$4-$W6))),
     IF(SSSModel!$C$4="PV",IF(DG$4=$W6,$EA6*(1+SSSModel!$C$2),0),
     IF(SSSModel!$C$4="FCR",IF(AND(DG$4&gt;=$W6,OFFSET(Profiles!$K$2,$Z6,MAX(Profiles!$C$2,BI$4-$W6))&gt;0),$EC6,0),0))))))</f>
        <v>0</v>
      </c>
      <c r="DH6" s="135">
        <f ca="1">IF(OR($Z6=0,SSSModel!$C$4="CF"),BJ6,
IF(LEFT($V6,3)="ON_",
     IF(SSSModel!$C$4="RR",SUMPRODUCT(OFFSET($AC6,0,0,1,$CB$2),OFFSET(Profiles!$K$28,($Z6-1)*(Profiles!$I$26+1)+DH$4-SSSModel!$C$3+1,0,1,$CB$2)),
     IF(SSSModel!$C$4="ECC",$EA6*$EB6*SUMPRODUCT(OFFSET($AC6,0,MAX(0,DH$4-$DZ6-$CA$4+1),1,MIN($DZ6,DH$4-$CA$4+1)),OFFSET(Escalation!$K$24,($Y6-1)*(Escalation!$I$22+1)+DH$4-SSSModel!$C$3+1,MAX(0,DH$4-$DZ6-$CA$4+1),1,MIN($DZ6,DH$4-$CA$4+1))),
     IF(SSSModel!$C$4="PV",BJ6*$EA6*(1+SSSModel!$C$2),
     IF(SSSModel!$C$4="FCR",$EC6*SUM(OFFSET($AC6,0,MAX(DH$4-$AC$4-$DZ6+1,0),1,MIN($DZ6,DH$4-$AC$4+1))),0)))),
SUM($AC6:$BZ6)*
     IF(SSSModel!$C$4="RR",OFFSET(Profiles!$K$2,$Z6,MAX(Profiles!$C$2,BJ$4-$W6)),
     IF(SSSModel!$C$4="ECC",$EA6*$EB6*IF(MAX(Escalation!$C$2,BJ$4-$W6)&gt;$DZ6-1,0,OFFSET(Escalation!$K$2,$Y6,MAX(Escalation!$C$2,BJ$4-$W6))),
     IF(SSSModel!$C$4="PV",IF(DH$4=$W6,$EA6*(1+SSSModel!$C$2),0),
     IF(SSSModel!$C$4="FCR",IF(AND(DH$4&gt;=$W6,OFFSET(Profiles!$K$2,$Z6,MAX(Profiles!$C$2,BJ$4-$W6))&gt;0),$EC6,0),0))))))</f>
        <v>0</v>
      </c>
      <c r="DI6" s="135">
        <f ca="1">IF(OR($Z6=0,SSSModel!$C$4="CF"),BK6,
IF(LEFT($V6,3)="ON_",
     IF(SSSModel!$C$4="RR",SUMPRODUCT(OFFSET($AC6,0,0,1,$CB$2),OFFSET(Profiles!$K$28,($Z6-1)*(Profiles!$I$26+1)+DI$4-SSSModel!$C$3+1,0,1,$CB$2)),
     IF(SSSModel!$C$4="ECC",$EA6*$EB6*SUMPRODUCT(OFFSET($AC6,0,MAX(0,DI$4-$DZ6-$CA$4+1),1,MIN($DZ6,DI$4-$CA$4+1)),OFFSET(Escalation!$K$24,($Y6-1)*(Escalation!$I$22+1)+DI$4-SSSModel!$C$3+1,MAX(0,DI$4-$DZ6-$CA$4+1),1,MIN($DZ6,DI$4-$CA$4+1))),
     IF(SSSModel!$C$4="PV",BK6*$EA6*(1+SSSModel!$C$2),
     IF(SSSModel!$C$4="FCR",$EC6*SUM(OFFSET($AC6,0,MAX(DI$4-$AC$4-$DZ6+1,0),1,MIN($DZ6,DI$4-$AC$4+1))),0)))),
SUM($AC6:$BZ6)*
     IF(SSSModel!$C$4="RR",OFFSET(Profiles!$K$2,$Z6,MAX(Profiles!$C$2,BK$4-$W6)),
     IF(SSSModel!$C$4="ECC",$EA6*$EB6*IF(MAX(Escalation!$C$2,BK$4-$W6)&gt;$DZ6-1,0,OFFSET(Escalation!$K$2,$Y6,MAX(Escalation!$C$2,BK$4-$W6))),
     IF(SSSModel!$C$4="PV",IF(DI$4=$W6,$EA6*(1+SSSModel!$C$2),0),
     IF(SSSModel!$C$4="FCR",IF(AND(DI$4&gt;=$W6,OFFSET(Profiles!$K$2,$Z6,MAX(Profiles!$C$2,BK$4-$W6))&gt;0),$EC6,0),0))))))</f>
        <v>0</v>
      </c>
      <c r="DJ6" s="135">
        <f ca="1">IF(OR($Z6=0,SSSModel!$C$4="CF"),BL6,
IF(LEFT($V6,3)="ON_",
     IF(SSSModel!$C$4="RR",SUMPRODUCT(OFFSET($AC6,0,0,1,$CB$2),OFFSET(Profiles!$K$28,($Z6-1)*(Profiles!$I$26+1)+DJ$4-SSSModel!$C$3+1,0,1,$CB$2)),
     IF(SSSModel!$C$4="ECC",$EA6*$EB6*SUMPRODUCT(OFFSET($AC6,0,MAX(0,DJ$4-$DZ6-$CA$4+1),1,MIN($DZ6,DJ$4-$CA$4+1)),OFFSET(Escalation!$K$24,($Y6-1)*(Escalation!$I$22+1)+DJ$4-SSSModel!$C$3+1,MAX(0,DJ$4-$DZ6-$CA$4+1),1,MIN($DZ6,DJ$4-$CA$4+1))),
     IF(SSSModel!$C$4="PV",BL6*$EA6*(1+SSSModel!$C$2),
     IF(SSSModel!$C$4="FCR",$EC6*SUM(OFFSET($AC6,0,MAX(DJ$4-$AC$4-$DZ6+1,0),1,MIN($DZ6,DJ$4-$AC$4+1))),0)))),
SUM($AC6:$BZ6)*
     IF(SSSModel!$C$4="RR",OFFSET(Profiles!$K$2,$Z6,MAX(Profiles!$C$2,BL$4-$W6)),
     IF(SSSModel!$C$4="ECC",$EA6*$EB6*IF(MAX(Escalation!$C$2,BL$4-$W6)&gt;$DZ6-1,0,OFFSET(Escalation!$K$2,$Y6,MAX(Escalation!$C$2,BL$4-$W6))),
     IF(SSSModel!$C$4="PV",IF(DJ$4=$W6,$EA6*(1+SSSModel!$C$2),0),
     IF(SSSModel!$C$4="FCR",IF(AND(DJ$4&gt;=$W6,OFFSET(Profiles!$K$2,$Z6,MAX(Profiles!$C$2,BL$4-$W6))&gt;0),$EC6,0),0))))))</f>
        <v>0</v>
      </c>
      <c r="DK6" s="135">
        <f ca="1">IF(OR($Z6=0,SSSModel!$C$4="CF"),BM6,
IF(LEFT($V6,3)="ON_",
     IF(SSSModel!$C$4="RR",SUMPRODUCT(OFFSET($AC6,0,0,1,$CB$2),OFFSET(Profiles!$K$28,($Z6-1)*(Profiles!$I$26+1)+DK$4-SSSModel!$C$3+1,0,1,$CB$2)),
     IF(SSSModel!$C$4="ECC",$EA6*$EB6*SUMPRODUCT(OFFSET($AC6,0,MAX(0,DK$4-$DZ6-$CA$4+1),1,MIN($DZ6,DK$4-$CA$4+1)),OFFSET(Escalation!$K$24,($Y6-1)*(Escalation!$I$22+1)+DK$4-SSSModel!$C$3+1,MAX(0,DK$4-$DZ6-$CA$4+1),1,MIN($DZ6,DK$4-$CA$4+1))),
     IF(SSSModel!$C$4="PV",BM6*$EA6*(1+SSSModel!$C$2),
     IF(SSSModel!$C$4="FCR",$EC6*SUM(OFFSET($AC6,0,MAX(DK$4-$AC$4-$DZ6+1,0),1,MIN($DZ6,DK$4-$AC$4+1))),0)))),
SUM($AC6:$BZ6)*
     IF(SSSModel!$C$4="RR",OFFSET(Profiles!$K$2,$Z6,MAX(Profiles!$C$2,BM$4-$W6)),
     IF(SSSModel!$C$4="ECC",$EA6*$EB6*IF(MAX(Escalation!$C$2,BM$4-$W6)&gt;$DZ6-1,0,OFFSET(Escalation!$K$2,$Y6,MAX(Escalation!$C$2,BM$4-$W6))),
     IF(SSSModel!$C$4="PV",IF(DK$4=$W6,$EA6*(1+SSSModel!$C$2),0),
     IF(SSSModel!$C$4="FCR",IF(AND(DK$4&gt;=$W6,OFFSET(Profiles!$K$2,$Z6,MAX(Profiles!$C$2,BM$4-$W6))&gt;0),$EC6,0),0))))))</f>
        <v>0</v>
      </c>
      <c r="DL6" s="135">
        <f ca="1">IF(OR($Z6=0,SSSModel!$C$4="CF"),BN6,
IF(LEFT($V6,3)="ON_",
     IF(SSSModel!$C$4="RR",SUMPRODUCT(OFFSET($AC6,0,0,1,$CB$2),OFFSET(Profiles!$K$28,($Z6-1)*(Profiles!$I$26+1)+DL$4-SSSModel!$C$3+1,0,1,$CB$2)),
     IF(SSSModel!$C$4="ECC",$EA6*$EB6*SUMPRODUCT(OFFSET($AC6,0,MAX(0,DL$4-$DZ6-$CA$4+1),1,MIN($DZ6,DL$4-$CA$4+1)),OFFSET(Escalation!$K$24,($Y6-1)*(Escalation!$I$22+1)+DL$4-SSSModel!$C$3+1,MAX(0,DL$4-$DZ6-$CA$4+1),1,MIN($DZ6,DL$4-$CA$4+1))),
     IF(SSSModel!$C$4="PV",BN6*$EA6*(1+SSSModel!$C$2),
     IF(SSSModel!$C$4="FCR",$EC6*SUM(OFFSET($AC6,0,MAX(DL$4-$AC$4-$DZ6+1,0),1,MIN($DZ6,DL$4-$AC$4+1))),0)))),
SUM($AC6:$BZ6)*
     IF(SSSModel!$C$4="RR",OFFSET(Profiles!$K$2,$Z6,MAX(Profiles!$C$2,BN$4-$W6)),
     IF(SSSModel!$C$4="ECC",$EA6*$EB6*IF(MAX(Escalation!$C$2,BN$4-$W6)&gt;$DZ6-1,0,OFFSET(Escalation!$K$2,$Y6,MAX(Escalation!$C$2,BN$4-$W6))),
     IF(SSSModel!$C$4="PV",IF(DL$4=$W6,$EA6*(1+SSSModel!$C$2),0),
     IF(SSSModel!$C$4="FCR",IF(AND(DL$4&gt;=$W6,OFFSET(Profiles!$K$2,$Z6,MAX(Profiles!$C$2,BN$4-$W6))&gt;0),$EC6,0),0))))))</f>
        <v>0</v>
      </c>
      <c r="DM6" s="135">
        <f ca="1">IF(OR($Z6=0,SSSModel!$C$4="CF"),BO6,
IF(LEFT($V6,3)="ON_",
     IF(SSSModel!$C$4="RR",SUMPRODUCT(OFFSET($AC6,0,0,1,$CB$2),OFFSET(Profiles!$K$28,($Z6-1)*(Profiles!$I$26+1)+DM$4-SSSModel!$C$3+1,0,1,$CB$2)),
     IF(SSSModel!$C$4="ECC",$EA6*$EB6*SUMPRODUCT(OFFSET($AC6,0,MAX(0,DM$4-$DZ6-$CA$4+1),1,MIN($DZ6,DM$4-$CA$4+1)),OFFSET(Escalation!$K$24,($Y6-1)*(Escalation!$I$22+1)+DM$4-SSSModel!$C$3+1,MAX(0,DM$4-$DZ6-$CA$4+1),1,MIN($DZ6,DM$4-$CA$4+1))),
     IF(SSSModel!$C$4="PV",BO6*$EA6*(1+SSSModel!$C$2),
     IF(SSSModel!$C$4="FCR",$EC6*SUM(OFFSET($AC6,0,MAX(DM$4-$AC$4-$DZ6+1,0),1,MIN($DZ6,DM$4-$AC$4+1))),0)))),
SUM($AC6:$BZ6)*
     IF(SSSModel!$C$4="RR",OFFSET(Profiles!$K$2,$Z6,MAX(Profiles!$C$2,BO$4-$W6)),
     IF(SSSModel!$C$4="ECC",$EA6*$EB6*IF(MAX(Escalation!$C$2,BO$4-$W6)&gt;$DZ6-1,0,OFFSET(Escalation!$K$2,$Y6,MAX(Escalation!$C$2,BO$4-$W6))),
     IF(SSSModel!$C$4="PV",IF(DM$4=$W6,$EA6*(1+SSSModel!$C$2),0),
     IF(SSSModel!$C$4="FCR",IF(AND(DM$4&gt;=$W6,OFFSET(Profiles!$K$2,$Z6,MAX(Profiles!$C$2,BO$4-$W6))&gt;0),$EC6,0),0))))))</f>
        <v>0</v>
      </c>
      <c r="DN6" s="135">
        <f ca="1">IF(OR($Z6=0,SSSModel!$C$4="CF"),BP6,
IF(LEFT($V6,3)="ON_",
     IF(SSSModel!$C$4="RR",SUMPRODUCT(OFFSET($AC6,0,0,1,$CB$2),OFFSET(Profiles!$K$28,($Z6-1)*(Profiles!$I$26+1)+DN$4-SSSModel!$C$3+1,0,1,$CB$2)),
     IF(SSSModel!$C$4="ECC",$EA6*$EB6*SUMPRODUCT(OFFSET($AC6,0,MAX(0,DN$4-$DZ6-$CA$4+1),1,MIN($DZ6,DN$4-$CA$4+1)),OFFSET(Escalation!$K$24,($Y6-1)*(Escalation!$I$22+1)+DN$4-SSSModel!$C$3+1,MAX(0,DN$4-$DZ6-$CA$4+1),1,MIN($DZ6,DN$4-$CA$4+1))),
     IF(SSSModel!$C$4="PV",BP6*$EA6*(1+SSSModel!$C$2),
     IF(SSSModel!$C$4="FCR",$EC6*SUM(OFFSET($AC6,0,MAX(DN$4-$AC$4-$DZ6+1,0),1,MIN($DZ6,DN$4-$AC$4+1))),0)))),
SUM($AC6:$BZ6)*
     IF(SSSModel!$C$4="RR",OFFSET(Profiles!$K$2,$Z6,MAX(Profiles!$C$2,BP$4-$W6)),
     IF(SSSModel!$C$4="ECC",$EA6*$EB6*IF(MAX(Escalation!$C$2,BP$4-$W6)&gt;$DZ6-1,0,OFFSET(Escalation!$K$2,$Y6,MAX(Escalation!$C$2,BP$4-$W6))),
     IF(SSSModel!$C$4="PV",IF(DN$4=$W6,$EA6*(1+SSSModel!$C$2),0),
     IF(SSSModel!$C$4="FCR",IF(AND(DN$4&gt;=$W6,OFFSET(Profiles!$K$2,$Z6,MAX(Profiles!$C$2,BP$4-$W6))&gt;0),$EC6,0),0))))))</f>
        <v>0</v>
      </c>
      <c r="DO6" s="135">
        <f ca="1">IF(OR($Z6=0,SSSModel!$C$4="CF"),BQ6,
IF(LEFT($V6,3)="ON_",
     IF(SSSModel!$C$4="RR",SUMPRODUCT(OFFSET($AC6,0,0,1,$CB$2),OFFSET(Profiles!$K$28,($Z6-1)*(Profiles!$I$26+1)+DO$4-SSSModel!$C$3+1,0,1,$CB$2)),
     IF(SSSModel!$C$4="ECC",$EA6*$EB6*SUMPRODUCT(OFFSET($AC6,0,MAX(0,DO$4-$DZ6-$CA$4+1),1,MIN($DZ6,DO$4-$CA$4+1)),OFFSET(Escalation!$K$24,($Y6-1)*(Escalation!$I$22+1)+DO$4-SSSModel!$C$3+1,MAX(0,DO$4-$DZ6-$CA$4+1),1,MIN($DZ6,DO$4-$CA$4+1))),
     IF(SSSModel!$C$4="PV",BQ6*$EA6*(1+SSSModel!$C$2),
     IF(SSSModel!$C$4="FCR",$EC6*SUM(OFFSET($AC6,0,MAX(DO$4-$AC$4-$DZ6+1,0),1,MIN($DZ6,DO$4-$AC$4+1))),0)))),
SUM($AC6:$BZ6)*
     IF(SSSModel!$C$4="RR",OFFSET(Profiles!$K$2,$Z6,MAX(Profiles!$C$2,BQ$4-$W6)),
     IF(SSSModel!$C$4="ECC",$EA6*$EB6*IF(MAX(Escalation!$C$2,BQ$4-$W6)&gt;$DZ6-1,0,OFFSET(Escalation!$K$2,$Y6,MAX(Escalation!$C$2,BQ$4-$W6))),
     IF(SSSModel!$C$4="PV",IF(DO$4=$W6,$EA6*(1+SSSModel!$C$2),0),
     IF(SSSModel!$C$4="FCR",IF(AND(DO$4&gt;=$W6,OFFSET(Profiles!$K$2,$Z6,MAX(Profiles!$C$2,BQ$4-$W6))&gt;0),$EC6,0),0))))))</f>
        <v>0</v>
      </c>
      <c r="DP6" s="135">
        <f ca="1">IF(OR($Z6=0,SSSModel!$C$4="CF"),BR6,
IF(LEFT($V6,3)="ON_",
     IF(SSSModel!$C$4="RR",SUMPRODUCT(OFFSET($AC6,0,0,1,$CB$2),OFFSET(Profiles!$K$28,($Z6-1)*(Profiles!$I$26+1)+DP$4-SSSModel!$C$3+1,0,1,$CB$2)),
     IF(SSSModel!$C$4="ECC",$EA6*$EB6*SUMPRODUCT(OFFSET($AC6,0,MAX(0,DP$4-$DZ6-$CA$4+1),1,MIN($DZ6,DP$4-$CA$4+1)),OFFSET(Escalation!$K$24,($Y6-1)*(Escalation!$I$22+1)+DP$4-SSSModel!$C$3+1,MAX(0,DP$4-$DZ6-$CA$4+1),1,MIN($DZ6,DP$4-$CA$4+1))),
     IF(SSSModel!$C$4="PV",BR6*$EA6*(1+SSSModel!$C$2),
     IF(SSSModel!$C$4="FCR",$EC6*SUM(OFFSET($AC6,0,MAX(DP$4-$AC$4-$DZ6+1,0),1,MIN($DZ6,DP$4-$AC$4+1))),0)))),
SUM($AC6:$BZ6)*
     IF(SSSModel!$C$4="RR",OFFSET(Profiles!$K$2,$Z6,MAX(Profiles!$C$2,BR$4-$W6)),
     IF(SSSModel!$C$4="ECC",$EA6*$EB6*IF(MAX(Escalation!$C$2,BR$4-$W6)&gt;$DZ6-1,0,OFFSET(Escalation!$K$2,$Y6,MAX(Escalation!$C$2,BR$4-$W6))),
     IF(SSSModel!$C$4="PV",IF(DP$4=$W6,$EA6*(1+SSSModel!$C$2),0),
     IF(SSSModel!$C$4="FCR",IF(AND(DP$4&gt;=$W6,OFFSET(Profiles!$K$2,$Z6,MAX(Profiles!$C$2,BR$4-$W6))&gt;0),$EC6,0),0))))))</f>
        <v>0</v>
      </c>
      <c r="DQ6" s="135">
        <f ca="1">IF(OR($Z6=0,SSSModel!$C$4="CF"),BS6,
IF(LEFT($V6,3)="ON_",
     IF(SSSModel!$C$4="RR",SUMPRODUCT(OFFSET($AC6,0,0,1,$CB$2),OFFSET(Profiles!$K$28,($Z6-1)*(Profiles!$I$26+1)+DQ$4-SSSModel!$C$3+1,0,1,$CB$2)),
     IF(SSSModel!$C$4="ECC",$EA6*$EB6*SUMPRODUCT(OFFSET($AC6,0,MAX(0,DQ$4-$DZ6-$CA$4+1),1,MIN($DZ6,DQ$4-$CA$4+1)),OFFSET(Escalation!$K$24,($Y6-1)*(Escalation!$I$22+1)+DQ$4-SSSModel!$C$3+1,MAX(0,DQ$4-$DZ6-$CA$4+1),1,MIN($DZ6,DQ$4-$CA$4+1))),
     IF(SSSModel!$C$4="PV",BS6*$EA6*(1+SSSModel!$C$2),
     IF(SSSModel!$C$4="FCR",$EC6*SUM(OFFSET($AC6,0,MAX(DQ$4-$AC$4-$DZ6+1,0),1,MIN($DZ6,DQ$4-$AC$4+1))),0)))),
SUM($AC6:$BZ6)*
     IF(SSSModel!$C$4="RR",OFFSET(Profiles!$K$2,$Z6,MAX(Profiles!$C$2,BS$4-$W6)),
     IF(SSSModel!$C$4="ECC",$EA6*$EB6*IF(MAX(Escalation!$C$2,BS$4-$W6)&gt;$DZ6-1,0,OFFSET(Escalation!$K$2,$Y6,MAX(Escalation!$C$2,BS$4-$W6))),
     IF(SSSModel!$C$4="PV",IF(DQ$4=$W6,$EA6*(1+SSSModel!$C$2),0),
     IF(SSSModel!$C$4="FCR",IF(AND(DQ$4&gt;=$W6,OFFSET(Profiles!$K$2,$Z6,MAX(Profiles!$C$2,BS$4-$W6))&gt;0),$EC6,0),0))))))</f>
        <v>0</v>
      </c>
      <c r="DR6" s="135">
        <f ca="1">IF(OR($Z6=0,SSSModel!$C$4="CF"),BT6,
IF(LEFT($V6,3)="ON_",
     IF(SSSModel!$C$4="RR",SUMPRODUCT(OFFSET($AC6,0,0,1,$CB$2),OFFSET(Profiles!$K$28,($Z6-1)*(Profiles!$I$26+1)+DR$4-SSSModel!$C$3+1,0,1,$CB$2)),
     IF(SSSModel!$C$4="ECC",$EA6*$EB6*SUMPRODUCT(OFFSET($AC6,0,MAX(0,DR$4-$DZ6-$CA$4+1),1,MIN($DZ6,DR$4-$CA$4+1)),OFFSET(Escalation!$K$24,($Y6-1)*(Escalation!$I$22+1)+DR$4-SSSModel!$C$3+1,MAX(0,DR$4-$DZ6-$CA$4+1),1,MIN($DZ6,DR$4-$CA$4+1))),
     IF(SSSModel!$C$4="PV",BT6*$EA6*(1+SSSModel!$C$2),
     IF(SSSModel!$C$4="FCR",$EC6*SUM(OFFSET($AC6,0,MAX(DR$4-$AC$4-$DZ6+1,0),1,MIN($DZ6,DR$4-$AC$4+1))),0)))),
SUM($AC6:$BZ6)*
     IF(SSSModel!$C$4="RR",OFFSET(Profiles!$K$2,$Z6,MAX(Profiles!$C$2,BT$4-$W6)),
     IF(SSSModel!$C$4="ECC",$EA6*$EB6*IF(MAX(Escalation!$C$2,BT$4-$W6)&gt;$DZ6-1,0,OFFSET(Escalation!$K$2,$Y6,MAX(Escalation!$C$2,BT$4-$W6))),
     IF(SSSModel!$C$4="PV",IF(DR$4=$W6,$EA6*(1+SSSModel!$C$2),0),
     IF(SSSModel!$C$4="FCR",IF(AND(DR$4&gt;=$W6,OFFSET(Profiles!$K$2,$Z6,MAX(Profiles!$C$2,BT$4-$W6))&gt;0),$EC6,0),0))))))</f>
        <v>0</v>
      </c>
      <c r="DS6" s="135">
        <f ca="1">IF(OR($Z6=0,SSSModel!$C$4="CF"),BU6,
IF(LEFT($V6,3)="ON_",
     IF(SSSModel!$C$4="RR",SUMPRODUCT(OFFSET($AC6,0,0,1,$CB$2),OFFSET(Profiles!$K$28,($Z6-1)*(Profiles!$I$26+1)+DS$4-SSSModel!$C$3+1,0,1,$CB$2)),
     IF(SSSModel!$C$4="ECC",$EA6*$EB6*SUMPRODUCT(OFFSET($AC6,0,MAX(0,DS$4-$DZ6-$CA$4+1),1,MIN($DZ6,DS$4-$CA$4+1)),OFFSET(Escalation!$K$24,($Y6-1)*(Escalation!$I$22+1)+DS$4-SSSModel!$C$3+1,MAX(0,DS$4-$DZ6-$CA$4+1),1,MIN($DZ6,DS$4-$CA$4+1))),
     IF(SSSModel!$C$4="PV",BU6*$EA6*(1+SSSModel!$C$2),
     IF(SSSModel!$C$4="FCR",$EC6*SUM(OFFSET($AC6,0,MAX(DS$4-$AC$4-$DZ6+1,0),1,MIN($DZ6,DS$4-$AC$4+1))),0)))),
SUM($AC6:$BZ6)*
     IF(SSSModel!$C$4="RR",OFFSET(Profiles!$K$2,$Z6,MAX(Profiles!$C$2,BU$4-$W6)),
     IF(SSSModel!$C$4="ECC",$EA6*$EB6*IF(MAX(Escalation!$C$2,BU$4-$W6)&gt;$DZ6-1,0,OFFSET(Escalation!$K$2,$Y6,MAX(Escalation!$C$2,BU$4-$W6))),
     IF(SSSModel!$C$4="PV",IF(DS$4=$W6,$EA6*(1+SSSModel!$C$2),0),
     IF(SSSModel!$C$4="FCR",IF(AND(DS$4&gt;=$W6,OFFSET(Profiles!$K$2,$Z6,MAX(Profiles!$C$2,BU$4-$W6))&gt;0),$EC6,0),0))))))</f>
        <v>0</v>
      </c>
      <c r="DT6" s="135">
        <f ca="1">IF(OR($Z6=0,SSSModel!$C$4="CF"),BV6,
IF(LEFT($V6,3)="ON_",
     IF(SSSModel!$C$4="RR",SUMPRODUCT(OFFSET($AC6,0,0,1,$CB$2),OFFSET(Profiles!$K$28,($Z6-1)*(Profiles!$I$26+1)+DT$4-SSSModel!$C$3+1,0,1,$CB$2)),
     IF(SSSModel!$C$4="ECC",$EA6*$EB6*SUMPRODUCT(OFFSET($AC6,0,MAX(0,DT$4-$DZ6-$CA$4+1),1,MIN($DZ6,DT$4-$CA$4+1)),OFFSET(Escalation!$K$24,($Y6-1)*(Escalation!$I$22+1)+DT$4-SSSModel!$C$3+1,MAX(0,DT$4-$DZ6-$CA$4+1),1,MIN($DZ6,DT$4-$CA$4+1))),
     IF(SSSModel!$C$4="PV",BV6*$EA6*(1+SSSModel!$C$2),
     IF(SSSModel!$C$4="FCR",$EC6*SUM(OFFSET($AC6,0,MAX(DT$4-$AC$4-$DZ6+1,0),1,MIN($DZ6,DT$4-$AC$4+1))),0)))),
SUM($AC6:$BZ6)*
     IF(SSSModel!$C$4="RR",OFFSET(Profiles!$K$2,$Z6,MAX(Profiles!$C$2,BV$4-$W6)),
     IF(SSSModel!$C$4="ECC",$EA6*$EB6*IF(MAX(Escalation!$C$2,BV$4-$W6)&gt;$DZ6-1,0,OFFSET(Escalation!$K$2,$Y6,MAX(Escalation!$C$2,BV$4-$W6))),
     IF(SSSModel!$C$4="PV",IF(DT$4=$W6,$EA6*(1+SSSModel!$C$2),0),
     IF(SSSModel!$C$4="FCR",IF(AND(DT$4&gt;=$W6,OFFSET(Profiles!$K$2,$Z6,MAX(Profiles!$C$2,BV$4-$W6))&gt;0),$EC6,0),0))))))</f>
        <v>0</v>
      </c>
      <c r="DU6" s="135">
        <f ca="1">IF(OR($Z6=0,SSSModel!$C$4="CF"),BW6,
IF(LEFT($V6,3)="ON_",
     IF(SSSModel!$C$4="RR",SUMPRODUCT(OFFSET($AC6,0,0,1,$CB$2),OFFSET(Profiles!$K$28,($Z6-1)*(Profiles!$I$26+1)+DU$4-SSSModel!$C$3+1,0,1,$CB$2)),
     IF(SSSModel!$C$4="ECC",$EA6*$EB6*SUMPRODUCT(OFFSET($AC6,0,MAX(0,DU$4-$DZ6-$CA$4+1),1,MIN($DZ6,DU$4-$CA$4+1)),OFFSET(Escalation!$K$24,($Y6-1)*(Escalation!$I$22+1)+DU$4-SSSModel!$C$3+1,MAX(0,DU$4-$DZ6-$CA$4+1),1,MIN($DZ6,DU$4-$CA$4+1))),
     IF(SSSModel!$C$4="PV",BW6*$EA6*(1+SSSModel!$C$2),
     IF(SSSModel!$C$4="FCR",$EC6*SUM(OFFSET($AC6,0,MAX(DU$4-$AC$4-$DZ6+1,0),1,MIN($DZ6,DU$4-$AC$4+1))),0)))),
SUM($AC6:$BZ6)*
     IF(SSSModel!$C$4="RR",OFFSET(Profiles!$K$2,$Z6,MAX(Profiles!$C$2,BW$4-$W6)),
     IF(SSSModel!$C$4="ECC",$EA6*$EB6*IF(MAX(Escalation!$C$2,BW$4-$W6)&gt;$DZ6-1,0,OFFSET(Escalation!$K$2,$Y6,MAX(Escalation!$C$2,BW$4-$W6))),
     IF(SSSModel!$C$4="PV",IF(DU$4=$W6,$EA6*(1+SSSModel!$C$2),0),
     IF(SSSModel!$C$4="FCR",IF(AND(DU$4&gt;=$W6,OFFSET(Profiles!$K$2,$Z6,MAX(Profiles!$C$2,BW$4-$W6))&gt;0),$EC6,0),0))))))</f>
        <v>0</v>
      </c>
      <c r="DV6" s="136">
        <f ca="1">IF(OR($Z6=0,SSSModel!$C$4="CF"),BX6,
IF(LEFT($V6,3)="ON_",
     IF(SSSModel!$C$4="RR",SUMPRODUCT(OFFSET($AC6,0,0,1,$CB$2),OFFSET(Profiles!$K$28,($Z6-1)*(Profiles!$I$26+1)+DV$4-SSSModel!$C$3+1,0,1,$CB$2)),
     IF(SSSModel!$C$4="ECC",$EA6*$EB6*SUMPRODUCT(OFFSET($AC6,0,MAX(0,DV$4-$DZ6-$CA$4+1),1,MIN($DZ6,DV$4-$CA$4+1)),OFFSET(Escalation!$K$24,($Y6-1)*(Escalation!$I$22+1)+DV$4-SSSModel!$C$3+1,MAX(0,DV$4-$DZ6-$CA$4+1),1,MIN($DZ6,DV$4-$CA$4+1))),
     IF(SSSModel!$C$4="PV",BX6*$EA6*(1+SSSModel!$C$2),
     IF(SSSModel!$C$4="FCR",$EC6*SUM(OFFSET($AC6,0,MAX(DV$4-$AC$4-$DZ6+1,0),1,MIN($DZ6,DV$4-$AC$4+1))),0)))),
SUM($AC6:$BZ6)*
     IF(SSSModel!$C$4="RR",OFFSET(Profiles!$K$2,$Z6,MAX(Profiles!$C$2,BX$4-$W6)),
     IF(SSSModel!$C$4="ECC",$EA6*$EB6*IF(MAX(Escalation!$C$2,BX$4-$W6)&gt;$DZ6-1,0,OFFSET(Escalation!$K$2,$Y6,MAX(Escalation!$C$2,BX$4-$W6))),
     IF(SSSModel!$C$4="PV",IF(DV$4=$W6,$EA6*(1+SSSModel!$C$2),0),
     IF(SSSModel!$C$4="FCR",IF(AND(DV$4&gt;=$W6,OFFSET(Profiles!$K$2,$Z6,MAX(Profiles!$C$2,BX$4-$W6))&gt;0),$EC6,0),0))))))</f>
        <v>0</v>
      </c>
      <c r="DW6" s="136">
        <f ca="1">IF(OR($Z6=0,SSSModel!$C$4="CF"),BY6,
IF(LEFT($V6,3)="ON_",
     IF(SSSModel!$C$4="RR",SUMPRODUCT(OFFSET($AC6,0,0,1,$CB$2),OFFSET(Profiles!$K$28,($Z6-1)*(Profiles!$I$26+1)+DW$4-SSSModel!$C$3+1,0,1,$CB$2)),
     IF(SSSModel!$C$4="ECC",$EA6*$EB6*SUMPRODUCT(OFFSET($AC6,0,MAX(0,DW$4-$DZ6-$CA$4+1),1,MIN($DZ6,DW$4-$CA$4+1)),OFFSET(Escalation!$K$24,($Y6-1)*(Escalation!$I$22+1)+DW$4-SSSModel!$C$3+1,MAX(0,DW$4-$DZ6-$CA$4+1),1,MIN($DZ6,DW$4-$CA$4+1))),
     IF(SSSModel!$C$4="PV",BY6*$EA6*(1+SSSModel!$C$2),
     IF(SSSModel!$C$4="FCR",$EC6*SUM(OFFSET($AC6,0,MAX(DW$4-$AC$4-$DZ6+1,0),1,MIN($DZ6,DW$4-$AC$4+1))),0)))),
SUM($AC6:$BZ6)*
     IF(SSSModel!$C$4="RR",OFFSET(Profiles!$K$2,$Z6,MAX(Profiles!$C$2,BY$4-$W6)),
     IF(SSSModel!$C$4="ECC",$EA6*$EB6*IF(MAX(Escalation!$C$2,BY$4-$W6)&gt;$DZ6-1,0,OFFSET(Escalation!$K$2,$Y6,MAX(Escalation!$C$2,BY$4-$W6))),
     IF(SSSModel!$C$4="PV",IF(DW$4=$W6,$EA6*(1+SSSModel!$C$2),0),
     IF(SSSModel!$C$4="FCR",IF(AND(DW$4&gt;=$W6,OFFSET(Profiles!$K$2,$Z6,MAX(Profiles!$C$2,BY$4-$W6))&gt;0),$EC6,0),0))))))</f>
        <v>0</v>
      </c>
      <c r="DX6" s="136">
        <f ca="1">IF(OR($Z6=0,SSSModel!$C$4="CF"),BZ6,
IF(LEFT($V6,3)="ON_",
     IF(SSSModel!$C$4="RR",SUMPRODUCT(OFFSET($AC6,0,0,1,$CB$2),OFFSET(Profiles!$K$28,($Z6-1)*(Profiles!$I$26+1)+DX$4-SSSModel!$C$3+1,0,1,$CB$2)),
     IF(SSSModel!$C$4="ECC",$EA6*$EB6*SUMPRODUCT(OFFSET($AC6,0,MAX(0,DX$4-$DZ6-$CA$4+1),1,MIN($DZ6,DX$4-$CA$4+1)),OFFSET(Escalation!$K$24,($Y6-1)*(Escalation!$I$22+1)+DX$4-SSSModel!$C$3+1,MAX(0,DX$4-$DZ6-$CA$4+1),1,MIN($DZ6,DX$4-$CA$4+1))),
     IF(SSSModel!$C$4="PV",BZ6*$EA6*(1+SSSModel!$C$2),
     IF(SSSModel!$C$4="FCR",$EC6*SUM(OFFSET($AC6,0,MAX(DX$4-$AC$4-$DZ6+1,0),1,MIN($DZ6,DX$4-$AC$4+1))),0)))),
SUM($AC6:$BZ6)*
     IF(SSSModel!$C$4="RR",OFFSET(Profiles!$K$2,$Z6,MAX(Profiles!$C$2,BZ$4-$W6)),
     IF(SSSModel!$C$4="ECC",$EA6*$EB6*IF(MAX(Escalation!$C$2,BZ$4-$W6)&gt;$DZ6-1,0,OFFSET(Escalation!$K$2,$Y6,MAX(Escalation!$C$2,BZ$4-$W6))),
     IF(SSSModel!$C$4="PV",IF(DX$4=$W6,$EA6*(1+SSSModel!$C$2),0),
     IF(SSSModel!$C$4="FCR",IF(AND(DX$4&gt;=$W6,OFFSET(Profiles!$K$2,$Z6,MAX(Profiles!$C$2,BZ$4-$W6))&gt;0),$EC6,0),0))))))</f>
        <v>0</v>
      </c>
      <c r="DY6" s="82">
        <f ca="1">IF($Y6=0,0,OFFSET(Escalation!$B$2,$Y6,0))</f>
        <v>0</v>
      </c>
      <c r="DZ6" s="80">
        <f ca="1">IF($Z6=0,0,COUNTIF(OFFSET(Profiles!$K$2,$Z6,0,1,50),"&gt;0"))</f>
        <v>0</v>
      </c>
      <c r="EA6" s="137">
        <f ca="1">IF($Z6=0,0,SUMPRODUCT(Profiles!$C$20:$BH$20,OFFSET(Profiles!$C$2,$Z6,0,1,Profiles!$B$1)))</f>
        <v>0</v>
      </c>
      <c r="EB6" s="24">
        <f ca="1">IF($Z6=0,0,((1-(1+DY6)/(1+SSSModel!$C$2))/(1-((1+DY6)/(1+SSSModel!$C$2))^DZ6))*(1+SSSModel!$C$2))</f>
        <v>0</v>
      </c>
      <c r="EC6" s="24">
        <f ca="1">IF($Z6=0,0,-PMT(SSSModel!$C$2,DZ6,EA6))</f>
        <v>0</v>
      </c>
      <c r="EF6" t="s">
        <v>117</v>
      </c>
    </row>
    <row r="7" spans="1:137" x14ac:dyDescent="0.35">
      <c r="C7" s="1">
        <v>1</v>
      </c>
      <c r="D7" s="1">
        <v>3</v>
      </c>
      <c r="E7" s="27">
        <f ca="1">OFFSET(GenAlts!$M$4,SSSModel!$C$7,$D7-1)</f>
        <v>0</v>
      </c>
      <c r="G7" s="25" t="str">
        <f ca="1">IF($E7=0,"",OFFSET(Resources!B$26,$E7,0))</f>
        <v/>
      </c>
      <c r="H7" s="25" t="str">
        <f ca="1">IF($E7=0,"",OFFSET(Resources!C$26,$E7,0))</f>
        <v/>
      </c>
      <c r="I7" s="25" t="str">
        <f ca="1">IF($E7=0,"",OFFSET(Resources!$E$26,$E7,0))</f>
        <v/>
      </c>
      <c r="J7" s="16">
        <v>1</v>
      </c>
      <c r="K7" s="16" t="s">
        <v>150</v>
      </c>
      <c r="L7" s="25" t="str">
        <f ca="1">OFFSET(Resources!$CG$24,0,$C7-1)</f>
        <v>Overnight Capital</v>
      </c>
      <c r="M7" s="25" t="str">
        <f ca="1">OFFSET(Resources!$CG$25,0,$C7-1)</f>
        <v>Capital</v>
      </c>
      <c r="N7" s="1">
        <v>1</v>
      </c>
      <c r="O7" s="7">
        <f ca="1">IF($E7=0,0,OFFSET(Resources!$CG$26,$E7,$C7-1))</f>
        <v>0</v>
      </c>
      <c r="P7" s="25" t="str">
        <f ca="1">OFFSET(Resources!$CG$26,0,$C7-1)</f>
        <v>$</v>
      </c>
      <c r="Q7" s="18">
        <f ca="1">IF($E7=0,0,OFFSET(GenAlts!$W$4,$E7,$D7-1))</f>
        <v>0</v>
      </c>
      <c r="R7" s="1"/>
      <c r="T7" s="1"/>
      <c r="U7" s="25">
        <f ca="1">IF($E7=0,0,OFFSET(Resources!$AB$26,$E7,($C7-1)*Resources!$CI$20))</f>
        <v>0</v>
      </c>
      <c r="V7" s="99" t="str">
        <f ca="1">IF($E7=0,"","ON_"&amp;OFFSET(Resources!$D$26,$E7,0))</f>
        <v/>
      </c>
      <c r="W7">
        <f t="shared" ca="1" si="4"/>
        <v>0</v>
      </c>
      <c r="X7">
        <f>IF(T7="",0,MATCH(T7,Profiles!$A$3:$A$22,0))</f>
        <v>0</v>
      </c>
      <c r="Y7" s="10">
        <f ca="1">IF(U7=0,0,MATCH(U7,Escalation!$A$3:$A$18,0))</f>
        <v>0</v>
      </c>
      <c r="Z7">
        <f ca="1">IF(V7="",0,MATCH(V7,Profiles!$A$3:$A$22,0))</f>
        <v>0</v>
      </c>
      <c r="AA7" s="8"/>
      <c r="AB7" s="8">
        <v>0</v>
      </c>
      <c r="AC7" s="72">
        <f ca="1">IF(OR(AC$4&lt;$Q7,AC$4&gt;$Q7+IF($S7="",1000,$S7)-1),0,IF(MOD(AC$4-$Q7,IF($R7="",1000,$R7))=0,$O7,0))*IF($Y7&gt;0,(1+INDEX(Escalation!$B$3:$B$18,$Y7,0))^(AC$4-SSSModel!$C$5),1)*IF($X7=0,1,OFFSET(Profiles!$K$2,$X7,MAX(Profiles!$C$2,AC$4-$Q7)))*IF($AA7=1,(1+SSSModel!#REF!),1)</f>
        <v>0</v>
      </c>
      <c r="AD7" s="72">
        <f ca="1">IF(OR(AD$4&lt;$Q7,AD$4&gt;$Q7+IF($S7="",1000,$S7)-1),0,IF(MOD(AD$4-$Q7,IF($R7="",1000,$R7))=0,$O7,0))*IF($Y7&gt;0,(1+INDEX(Escalation!$B$3:$B$18,$Y7,0))^(AD$4-SSSModel!$C$5),1)*IF($X7=0,1,OFFSET(Profiles!$K$2,$X7,MAX(Profiles!$C$2,AD$4-$Q7)))*IF($AA7=1,(1+SSSModel!#REF!),1)</f>
        <v>0</v>
      </c>
      <c r="AE7" s="72">
        <f ca="1">IF(OR(AE$4&lt;$Q7,AE$4&gt;$Q7+IF($S7="",1000,$S7)-1),0,IF(MOD(AE$4-$Q7,IF($R7="",1000,$R7))=0,$O7,0))*IF($Y7&gt;0,(1+INDEX(Escalation!$B$3:$B$18,$Y7,0))^(AE$4-SSSModel!$C$5),1)*IF($X7=0,1,OFFSET(Profiles!$K$2,$X7,MAX(Profiles!$C$2,AE$4-$Q7)))*IF($AA7=1,(1+SSSModel!#REF!),1)</f>
        <v>0</v>
      </c>
      <c r="AF7" s="72">
        <f ca="1">IF(OR(AF$4&lt;$Q7,AF$4&gt;$Q7+IF($S7="",1000,$S7)-1),0,IF(MOD(AF$4-$Q7,IF($R7="",1000,$R7))=0,$O7,0))*IF($Y7&gt;0,(1+INDEX(Escalation!$B$3:$B$18,$Y7,0))^(AF$4-SSSModel!$C$5),1)*IF($X7=0,1,OFFSET(Profiles!$K$2,$X7,MAX(Profiles!$C$2,AF$4-$Q7)))*IF($AA7=1,(1+SSSModel!#REF!),1)</f>
        <v>0</v>
      </c>
      <c r="AG7" s="72">
        <f ca="1">IF(OR(AG$4&lt;$Q7,AG$4&gt;$Q7+IF($S7="",1000,$S7)-1),0,IF(MOD(AG$4-$Q7,IF($R7="",1000,$R7))=0,$O7,0))*IF($Y7&gt;0,(1+INDEX(Escalation!$B$3:$B$18,$Y7,0))^(AG$4-SSSModel!$C$5),1)*IF($X7=0,1,OFFSET(Profiles!$K$2,$X7,MAX(Profiles!$C$2,AG$4-$Q7)))*IF($AA7=1,(1+SSSModel!#REF!),1)</f>
        <v>0</v>
      </c>
      <c r="AH7" s="72">
        <f ca="1">IF(OR(AH$4&lt;$Q7,AH$4&gt;$Q7+IF($S7="",1000,$S7)-1),0,IF(MOD(AH$4-$Q7,IF($R7="",1000,$R7))=0,$O7,0))*IF($Y7&gt;0,(1+INDEX(Escalation!$B$3:$B$18,$Y7,0))^(AH$4-SSSModel!$C$5),1)*IF($X7=0,1,OFFSET(Profiles!$K$2,$X7,MAX(Profiles!$C$2,AH$4-$Q7)))*IF($AA7=1,(1+SSSModel!#REF!),1)</f>
        <v>0</v>
      </c>
      <c r="AI7" s="72">
        <f ca="1">IF(OR(AI$4&lt;$Q7,AI$4&gt;$Q7+IF($S7="",1000,$S7)-1),0,IF(MOD(AI$4-$Q7,IF($R7="",1000,$R7))=0,$O7,0))*IF($Y7&gt;0,(1+INDEX(Escalation!$B$3:$B$18,$Y7,0))^(AI$4-SSSModel!$C$5),1)*IF($X7=0,1,OFFSET(Profiles!$K$2,$X7,MAX(Profiles!$C$2,AI$4-$Q7)))*IF($AA7=1,(1+SSSModel!#REF!),1)</f>
        <v>0</v>
      </c>
      <c r="AJ7" s="72">
        <f ca="1">IF(OR(AJ$4&lt;$Q7,AJ$4&gt;$Q7+IF($S7="",1000,$S7)-1),0,IF(MOD(AJ$4-$Q7,IF($R7="",1000,$R7))=0,$O7,0))*IF($Y7&gt;0,(1+INDEX(Escalation!$B$3:$B$18,$Y7,0))^(AJ$4-SSSModel!$C$5),1)*IF($X7=0,1,OFFSET(Profiles!$K$2,$X7,MAX(Profiles!$C$2,AJ$4-$Q7)))*IF($AA7=1,(1+SSSModel!#REF!),1)</f>
        <v>0</v>
      </c>
      <c r="AK7" s="72">
        <f ca="1">IF(OR(AK$4&lt;$Q7,AK$4&gt;$Q7+IF($S7="",1000,$S7)-1),0,IF(MOD(AK$4-$Q7,IF($R7="",1000,$R7))=0,$O7,0))*IF($Y7&gt;0,(1+INDEX(Escalation!$B$3:$B$18,$Y7,0))^(AK$4-SSSModel!$C$5),1)*IF($X7=0,1,OFFSET(Profiles!$K$2,$X7,MAX(Profiles!$C$2,AK$4-$Q7)))*IF($AA7=1,(1+SSSModel!#REF!),1)</f>
        <v>0</v>
      </c>
      <c r="AL7" s="72">
        <f ca="1">IF(OR(AL$4&lt;$Q7,AL$4&gt;$Q7+IF($S7="",1000,$S7)-1),0,IF(MOD(AL$4-$Q7,IF($R7="",1000,$R7))=0,$O7,0))*IF($Y7&gt;0,(1+INDEX(Escalation!$B$3:$B$18,$Y7,0))^(AL$4-SSSModel!$C$5),1)*IF($X7=0,1,OFFSET(Profiles!$K$2,$X7,MAX(Profiles!$C$2,AL$4-$Q7)))*IF($AA7=1,(1+SSSModel!#REF!),1)</f>
        <v>0</v>
      </c>
      <c r="AM7" s="72">
        <f ca="1">IF(OR(AM$4&lt;$Q7,AM$4&gt;$Q7+IF($S7="",1000,$S7)-1),0,IF(MOD(AM$4-$Q7,IF($R7="",1000,$R7))=0,$O7,0))*IF($Y7&gt;0,(1+INDEX(Escalation!$B$3:$B$18,$Y7,0))^(AM$4-SSSModel!$C$5),1)*IF($X7=0,1,OFFSET(Profiles!$K$2,$X7,MAX(Profiles!$C$2,AM$4-$Q7)))*IF($AA7=1,(1+SSSModel!#REF!),1)</f>
        <v>0</v>
      </c>
      <c r="AN7" s="72">
        <f ca="1">IF(OR(AN$4&lt;$Q7,AN$4&gt;$Q7+IF($S7="",1000,$S7)-1),0,IF(MOD(AN$4-$Q7,IF($R7="",1000,$R7))=0,$O7,0))*IF($Y7&gt;0,(1+INDEX(Escalation!$B$3:$B$18,$Y7,0))^(AN$4-SSSModel!$C$5),1)*IF($X7=0,1,OFFSET(Profiles!$K$2,$X7,MAX(Profiles!$C$2,AN$4-$Q7)))*IF($AA7=1,(1+SSSModel!#REF!),1)</f>
        <v>0</v>
      </c>
      <c r="AO7" s="72">
        <f ca="1">IF(OR(AO$4&lt;$Q7,AO$4&gt;$Q7+IF($S7="",1000,$S7)-1),0,IF(MOD(AO$4-$Q7,IF($R7="",1000,$R7))=0,$O7,0))*IF($Y7&gt;0,(1+INDEX(Escalation!$B$3:$B$18,$Y7,0))^(AO$4-SSSModel!$C$5),1)*IF($X7=0,1,OFFSET(Profiles!$K$2,$X7,MAX(Profiles!$C$2,AO$4-$Q7)))*IF($AA7=1,(1+SSSModel!#REF!),1)</f>
        <v>0</v>
      </c>
      <c r="AP7" s="72">
        <f ca="1">IF(OR(AP$4&lt;$Q7,AP$4&gt;$Q7+IF($S7="",1000,$S7)-1),0,IF(MOD(AP$4-$Q7,IF($R7="",1000,$R7))=0,$O7,0))*IF($Y7&gt;0,(1+INDEX(Escalation!$B$3:$B$18,$Y7,0))^(AP$4-SSSModel!$C$5),1)*IF($X7=0,1,OFFSET(Profiles!$K$2,$X7,MAX(Profiles!$C$2,AP$4-$Q7)))*IF($AA7=1,(1+SSSModel!#REF!),1)</f>
        <v>0</v>
      </c>
      <c r="AQ7" s="72">
        <f ca="1">IF(OR(AQ$4&lt;$Q7,AQ$4&gt;$Q7+IF($S7="",1000,$S7)-1),0,IF(MOD(AQ$4-$Q7,IF($R7="",1000,$R7))=0,$O7,0))*IF($Y7&gt;0,(1+INDEX(Escalation!$B$3:$B$18,$Y7,0))^(AQ$4-SSSModel!$C$5),1)*IF($X7=0,1,OFFSET(Profiles!$K$2,$X7,MAX(Profiles!$C$2,AQ$4-$Q7)))*IF($AA7=1,(1+SSSModel!#REF!),1)</f>
        <v>0</v>
      </c>
      <c r="AR7" s="72">
        <f ca="1">IF(OR(AR$4&lt;$Q7,AR$4&gt;$Q7+IF($S7="",1000,$S7)-1),0,IF(MOD(AR$4-$Q7,IF($R7="",1000,$R7))=0,$O7,0))*IF($Y7&gt;0,(1+INDEX(Escalation!$B$3:$B$18,$Y7,0))^(AR$4-SSSModel!$C$5),1)*IF($X7=0,1,OFFSET(Profiles!$K$2,$X7,MAX(Profiles!$C$2,AR$4-$Q7)))*IF($AA7=1,(1+SSSModel!#REF!),1)</f>
        <v>0</v>
      </c>
      <c r="AS7" s="72">
        <f ca="1">IF(OR(AS$4&lt;$Q7,AS$4&gt;$Q7+IF($S7="",1000,$S7)-1),0,IF(MOD(AS$4-$Q7,IF($R7="",1000,$R7))=0,$O7,0))*IF($Y7&gt;0,(1+INDEX(Escalation!$B$3:$B$18,$Y7,0))^(AS$4-SSSModel!$C$5),1)*IF($X7=0,1,OFFSET(Profiles!$K$2,$X7,MAX(Profiles!$C$2,AS$4-$Q7)))*IF($AA7=1,(1+SSSModel!#REF!),1)</f>
        <v>0</v>
      </c>
      <c r="AT7" s="72">
        <f ca="1">IF(OR(AT$4&lt;$Q7,AT$4&gt;$Q7+IF($S7="",1000,$S7)-1),0,IF(MOD(AT$4-$Q7,IF($R7="",1000,$R7))=0,$O7,0))*IF($Y7&gt;0,(1+INDEX(Escalation!$B$3:$B$18,$Y7,0))^(AT$4-SSSModel!$C$5),1)*IF($X7=0,1,OFFSET(Profiles!$K$2,$X7,MAX(Profiles!$C$2,AT$4-$Q7)))*IF($AA7=1,(1+SSSModel!#REF!),1)</f>
        <v>0</v>
      </c>
      <c r="AU7" s="72">
        <f ca="1">IF(OR(AU$4&lt;$Q7,AU$4&gt;$Q7+IF($S7="",1000,$S7)-1),0,IF(MOD(AU$4-$Q7,IF($R7="",1000,$R7))=0,$O7,0))*IF($Y7&gt;0,(1+INDEX(Escalation!$B$3:$B$18,$Y7,0))^(AU$4-SSSModel!$C$5),1)*IF($X7=0,1,OFFSET(Profiles!$K$2,$X7,MAX(Profiles!$C$2,AU$4-$Q7)))*IF($AA7=1,(1+SSSModel!#REF!),1)</f>
        <v>0</v>
      </c>
      <c r="AV7" s="72">
        <f ca="1">IF(OR(AV$4&lt;$Q7,AV$4&gt;$Q7+IF($S7="",1000,$S7)-1),0,IF(MOD(AV$4-$Q7,IF($R7="",1000,$R7))=0,$O7,0))*IF($Y7&gt;0,(1+INDEX(Escalation!$B$3:$B$18,$Y7,0))^(AV$4-SSSModel!$C$5),1)*IF($X7=0,1,OFFSET(Profiles!$K$2,$X7,MAX(Profiles!$C$2,AV$4-$Q7)))*IF($AA7=1,(1+SSSModel!#REF!),1)</f>
        <v>0</v>
      </c>
      <c r="AW7" s="72">
        <f ca="1">IF(OR(AW$4&lt;$Q7,AW$4&gt;$Q7+IF($S7="",1000,$S7)-1),0,IF(MOD(AW$4-$Q7,IF($R7="",1000,$R7))=0,$O7,0))*IF($Y7&gt;0,(1+INDEX(Escalation!$B$3:$B$18,$Y7,0))^(AW$4-SSSModel!$C$5),1)*IF($X7=0,1,OFFSET(Profiles!$K$2,$X7,MAX(Profiles!$C$2,AW$4-$Q7)))*IF($AA7=1,(1+SSSModel!#REF!),1)</f>
        <v>0</v>
      </c>
      <c r="AX7" s="72">
        <f ca="1">IF(OR(AX$4&lt;$Q7,AX$4&gt;$Q7+IF($S7="",1000,$S7)-1),0,IF(MOD(AX$4-$Q7,IF($R7="",1000,$R7))=0,$O7,0))*IF($Y7&gt;0,(1+INDEX(Escalation!$B$3:$B$18,$Y7,0))^(AX$4-SSSModel!$C$5),1)*IF($X7=0,1,OFFSET(Profiles!$K$2,$X7,MAX(Profiles!$C$2,AX$4-$Q7)))*IF($AA7=1,(1+SSSModel!#REF!),1)</f>
        <v>0</v>
      </c>
      <c r="AY7" s="72">
        <f ca="1">IF(OR(AY$4&lt;$Q7,AY$4&gt;$Q7+IF($S7="",1000,$S7)-1),0,IF(MOD(AY$4-$Q7,IF($R7="",1000,$R7))=0,$O7,0))*IF($Y7&gt;0,(1+INDEX(Escalation!$B$3:$B$18,$Y7,0))^(AY$4-SSSModel!$C$5),1)*IF($X7=0,1,OFFSET(Profiles!$K$2,$X7,MAX(Profiles!$C$2,AY$4-$Q7)))*IF($AA7=1,(1+SSSModel!#REF!),1)</f>
        <v>0</v>
      </c>
      <c r="AZ7" s="72">
        <f ca="1">IF(OR(AZ$4&lt;$Q7,AZ$4&gt;$Q7+IF($S7="",1000,$S7)-1),0,IF(MOD(AZ$4-$Q7,IF($R7="",1000,$R7))=0,$O7,0))*IF($Y7&gt;0,(1+INDEX(Escalation!$B$3:$B$18,$Y7,0))^(AZ$4-SSSModel!$C$5),1)*IF($X7=0,1,OFFSET(Profiles!$K$2,$X7,MAX(Profiles!$C$2,AZ$4-$Q7)))*IF($AA7=1,(1+SSSModel!#REF!),1)</f>
        <v>0</v>
      </c>
      <c r="BA7" s="72">
        <f ca="1">IF(OR(BA$4&lt;$Q7,BA$4&gt;$Q7+IF($S7="",1000,$S7)-1),0,IF(MOD(BA$4-$Q7,IF($R7="",1000,$R7))=0,$O7,0))*IF($Y7&gt;0,(1+INDEX(Escalation!$B$3:$B$18,$Y7,0))^(BA$4-SSSModel!$C$5),1)*IF($X7=0,1,OFFSET(Profiles!$K$2,$X7,MAX(Profiles!$C$2,BA$4-$Q7)))*IF($AA7=1,(1+SSSModel!#REF!),1)</f>
        <v>0</v>
      </c>
      <c r="BB7" s="72">
        <f ca="1">IF(OR(BB$4&lt;$Q7,BB$4&gt;$Q7+IF($S7="",1000,$S7)-1),0,IF(MOD(BB$4-$Q7,IF($R7="",1000,$R7))=0,$O7,0))*IF($Y7&gt;0,(1+INDEX(Escalation!$B$3:$B$18,$Y7,0))^(BB$4-SSSModel!$C$5),1)*IF($X7=0,1,OFFSET(Profiles!$K$2,$X7,MAX(Profiles!$C$2,BB$4-$Q7)))*IF($AA7=1,(1+SSSModel!#REF!),1)</f>
        <v>0</v>
      </c>
      <c r="BC7" s="72">
        <f ca="1">IF(OR(BC$4&lt;$Q7,BC$4&gt;$Q7+IF($S7="",1000,$S7)-1),0,IF(MOD(BC$4-$Q7,IF($R7="",1000,$R7))=0,$O7,0))*IF($Y7&gt;0,(1+INDEX(Escalation!$B$3:$B$18,$Y7,0))^(BC$4-SSSModel!$C$5),1)*IF($X7=0,1,OFFSET(Profiles!$K$2,$X7,MAX(Profiles!$C$2,BC$4-$Q7)))*IF($AA7=1,(1+SSSModel!#REF!),1)</f>
        <v>0</v>
      </c>
      <c r="BD7" s="72">
        <f ca="1">IF(OR(BD$4&lt;$Q7,BD$4&gt;$Q7+IF($S7="",1000,$S7)-1),0,IF(MOD(BD$4-$Q7,IF($R7="",1000,$R7))=0,$O7,0))*IF($Y7&gt;0,(1+INDEX(Escalation!$B$3:$B$18,$Y7,0))^(BD$4-SSSModel!$C$5),1)*IF($X7=0,1,OFFSET(Profiles!$K$2,$X7,MAX(Profiles!$C$2,BD$4-$Q7)))*IF($AA7=1,(1+SSSModel!#REF!),1)</f>
        <v>0</v>
      </c>
      <c r="BE7" s="72">
        <f ca="1">IF(OR(BE$4&lt;$Q7,BE$4&gt;$Q7+IF($S7="",1000,$S7)-1),0,IF(MOD(BE$4-$Q7,IF($R7="",1000,$R7))=0,$O7,0))*IF($Y7&gt;0,(1+INDEX(Escalation!$B$3:$B$18,$Y7,0))^(BE$4-SSSModel!$C$5),1)*IF($X7=0,1,OFFSET(Profiles!$K$2,$X7,MAX(Profiles!$C$2,BE$4-$Q7)))*IF($AA7=1,(1+SSSModel!#REF!),1)</f>
        <v>0</v>
      </c>
      <c r="BF7" s="72">
        <f ca="1">IF(OR(BF$4&lt;$Q7,BF$4&gt;$Q7+IF($S7="",1000,$S7)-1),0,IF(MOD(BF$4-$Q7,IF($R7="",1000,$R7))=0,$O7,0))*IF($Y7&gt;0,(1+INDEX(Escalation!$B$3:$B$18,$Y7,0))^(BF$4-SSSModel!$C$5),1)*IF($X7=0,1,OFFSET(Profiles!$K$2,$X7,MAX(Profiles!$C$2,BF$4-$Q7)))*IF($AA7=1,(1+SSSModel!#REF!),1)</f>
        <v>0</v>
      </c>
      <c r="BG7" s="72">
        <f ca="1">IF(OR(BG$4&lt;$Q7,BG$4&gt;$Q7+IF($S7="",1000,$S7)-1),0,IF(MOD(BG$4-$Q7,IF($R7="",1000,$R7))=0,$O7,0))*IF($Y7&gt;0,(1+INDEX(Escalation!$B$3:$B$18,$Y7,0))^(BG$4-SSSModel!$C$5),1)*IF($X7=0,1,OFFSET(Profiles!$K$2,$X7,MAX(Profiles!$C$2,BG$4-$Q7)))*IF($AA7=1,(1+SSSModel!#REF!),1)</f>
        <v>0</v>
      </c>
      <c r="BH7" s="72">
        <f ca="1">IF(OR(BH$4&lt;$Q7,BH$4&gt;$Q7+IF($S7="",1000,$S7)-1),0,IF(MOD(BH$4-$Q7,IF($R7="",1000,$R7))=0,$O7,0))*IF($Y7&gt;0,(1+INDEX(Escalation!$B$3:$B$18,$Y7,0))^(BH$4-SSSModel!$C$5),1)*IF($X7=0,1,OFFSET(Profiles!$K$2,$X7,MAX(Profiles!$C$2,BH$4-$Q7)))*IF($AA7=1,(1+SSSModel!#REF!),1)</f>
        <v>0</v>
      </c>
      <c r="BI7" s="72">
        <f ca="1">IF(OR(BI$4&lt;$Q7,BI$4&gt;$Q7+IF($S7="",1000,$S7)-1),0,IF(MOD(BI$4-$Q7,IF($R7="",1000,$R7))=0,$O7,0))*IF($Y7&gt;0,(1+INDEX(Escalation!$B$3:$B$18,$Y7,0))^(BI$4-SSSModel!$C$5),1)*IF($X7=0,1,OFFSET(Profiles!$K$2,$X7,MAX(Profiles!$C$2,BI$4-$Q7)))*IF($AA7=1,(1+SSSModel!#REF!),1)</f>
        <v>0</v>
      </c>
      <c r="BJ7" s="72">
        <f ca="1">IF(OR(BJ$4&lt;$Q7,BJ$4&gt;$Q7+IF($S7="",1000,$S7)-1),0,IF(MOD(BJ$4-$Q7,IF($R7="",1000,$R7))=0,$O7,0))*IF($Y7&gt;0,(1+INDEX(Escalation!$B$3:$B$18,$Y7,0))^(BJ$4-SSSModel!$C$5),1)*IF($X7=0,1,OFFSET(Profiles!$K$2,$X7,MAX(Profiles!$C$2,BJ$4-$Q7)))*IF($AA7=1,(1+SSSModel!#REF!),1)</f>
        <v>0</v>
      </c>
      <c r="BK7" s="72">
        <f ca="1">IF(OR(BK$4&lt;$Q7,BK$4&gt;$Q7+IF($S7="",1000,$S7)-1),0,IF(MOD(BK$4-$Q7,IF($R7="",1000,$R7))=0,$O7,0))*IF($Y7&gt;0,(1+INDEX(Escalation!$B$3:$B$18,$Y7,0))^(BK$4-SSSModel!$C$5),1)*IF($X7=0,1,OFFSET(Profiles!$K$2,$X7,MAX(Profiles!$C$2,BK$4-$Q7)))*IF($AA7=1,(1+SSSModel!#REF!),1)</f>
        <v>0</v>
      </c>
      <c r="BL7" s="72">
        <f ca="1">IF(OR(BL$4&lt;$Q7,BL$4&gt;$Q7+IF($S7="",1000,$S7)-1),0,IF(MOD(BL$4-$Q7,IF($R7="",1000,$R7))=0,$O7,0))*IF($Y7&gt;0,(1+INDEX(Escalation!$B$3:$B$18,$Y7,0))^(BL$4-SSSModel!$C$5),1)*IF($X7=0,1,OFFSET(Profiles!$K$2,$X7,MAX(Profiles!$C$2,BL$4-$Q7)))*IF($AA7=1,(1+SSSModel!#REF!),1)</f>
        <v>0</v>
      </c>
      <c r="BM7" s="72">
        <f ca="1">IF(OR(BM$4&lt;$Q7,BM$4&gt;$Q7+IF($S7="",1000,$S7)-1),0,IF(MOD(BM$4-$Q7,IF($R7="",1000,$R7))=0,$O7,0))*IF($Y7&gt;0,(1+INDEX(Escalation!$B$3:$B$18,$Y7,0))^(BM$4-SSSModel!$C$5),1)*IF($X7=0,1,OFFSET(Profiles!$K$2,$X7,MAX(Profiles!$C$2,BM$4-$Q7)))*IF($AA7=1,(1+SSSModel!#REF!),1)</f>
        <v>0</v>
      </c>
      <c r="BN7" s="72">
        <f ca="1">IF(OR(BN$4&lt;$Q7,BN$4&gt;$Q7+IF($S7="",1000,$S7)-1),0,IF(MOD(BN$4-$Q7,IF($R7="",1000,$R7))=0,$O7,0))*IF($Y7&gt;0,(1+INDEX(Escalation!$B$3:$B$18,$Y7,0))^(BN$4-SSSModel!$C$5),1)*IF($X7=0,1,OFFSET(Profiles!$K$2,$X7,MAX(Profiles!$C$2,BN$4-$Q7)))*IF($AA7=1,(1+SSSModel!#REF!),1)</f>
        <v>0</v>
      </c>
      <c r="BO7" s="72">
        <f ca="1">IF(OR(BO$4&lt;$Q7,BO$4&gt;$Q7+IF($S7="",1000,$S7)-1),0,IF(MOD(BO$4-$Q7,IF($R7="",1000,$R7))=0,$O7,0))*IF($Y7&gt;0,(1+INDEX(Escalation!$B$3:$B$18,$Y7,0))^(BO$4-SSSModel!$C$5),1)*IF($X7=0,1,OFFSET(Profiles!$K$2,$X7,MAX(Profiles!$C$2,BO$4-$Q7)))*IF($AA7=1,(1+SSSModel!#REF!),1)</f>
        <v>0</v>
      </c>
      <c r="BP7" s="72">
        <f ca="1">IF(OR(BP$4&lt;$Q7,BP$4&gt;$Q7+IF($S7="",1000,$S7)-1),0,IF(MOD(BP$4-$Q7,IF($R7="",1000,$R7))=0,$O7,0))*IF($Y7&gt;0,(1+INDEX(Escalation!$B$3:$B$18,$Y7,0))^(BP$4-SSSModel!$C$5),1)*IF($X7=0,1,OFFSET(Profiles!$K$2,$X7,MAX(Profiles!$C$2,BP$4-$Q7)))*IF($AA7=1,(1+SSSModel!#REF!),1)</f>
        <v>0</v>
      </c>
      <c r="BQ7" s="72">
        <f ca="1">IF(OR(BQ$4&lt;$Q7,BQ$4&gt;$Q7+IF($S7="",1000,$S7)-1),0,IF(MOD(BQ$4-$Q7,IF($R7="",1000,$R7))=0,$O7,0))*IF($Y7&gt;0,(1+INDEX(Escalation!$B$3:$B$18,$Y7,0))^(BQ$4-SSSModel!$C$5),1)*IF($X7=0,1,OFFSET(Profiles!$K$2,$X7,MAX(Profiles!$C$2,BQ$4-$Q7)))*IF($AA7=1,(1+SSSModel!#REF!),1)</f>
        <v>0</v>
      </c>
      <c r="BR7" s="72">
        <f ca="1">IF(OR(BR$4&lt;$Q7,BR$4&gt;$Q7+IF($S7="",1000,$S7)-1),0,IF(MOD(BR$4-$Q7,IF($R7="",1000,$R7))=0,$O7,0))*IF($Y7&gt;0,(1+INDEX(Escalation!$B$3:$B$18,$Y7,0))^(BR$4-SSSModel!$C$5),1)*IF($X7=0,1,OFFSET(Profiles!$K$2,$X7,MAX(Profiles!$C$2,BR$4-$Q7)))*IF($AA7=1,(1+SSSModel!#REF!),1)</f>
        <v>0</v>
      </c>
      <c r="BS7" s="72">
        <f ca="1">IF(OR(BS$4&lt;$Q7,BS$4&gt;$Q7+IF($S7="",1000,$S7)-1),0,IF(MOD(BS$4-$Q7,IF($R7="",1000,$R7))=0,$O7,0))*IF($Y7&gt;0,(1+INDEX(Escalation!$B$3:$B$18,$Y7,0))^(BS$4-SSSModel!$C$5),1)*IF($X7=0,1,OFFSET(Profiles!$K$2,$X7,MAX(Profiles!$C$2,BS$4-$Q7)))*IF($AA7=1,(1+SSSModel!#REF!),1)</f>
        <v>0</v>
      </c>
      <c r="BT7" s="72">
        <f ca="1">IF(OR(BT$4&lt;$Q7,BT$4&gt;$Q7+IF($S7="",1000,$S7)-1),0,IF(MOD(BT$4-$Q7,IF($R7="",1000,$R7))=0,$O7,0))*IF($Y7&gt;0,(1+INDEX(Escalation!$B$3:$B$18,$Y7,0))^(BT$4-SSSModel!$C$5),1)*IF($X7=0,1,OFFSET(Profiles!$K$2,$X7,MAX(Profiles!$C$2,BT$4-$Q7)))*IF($AA7=1,(1+SSSModel!#REF!),1)</f>
        <v>0</v>
      </c>
      <c r="BU7" s="72">
        <f ca="1">IF(OR(BU$4&lt;$Q7,BU$4&gt;$Q7+IF($S7="",1000,$S7)-1),0,IF(MOD(BU$4-$Q7,IF($R7="",1000,$R7))=0,$O7,0))*IF($Y7&gt;0,(1+INDEX(Escalation!$B$3:$B$18,$Y7,0))^(BU$4-SSSModel!$C$5),1)*IF($X7=0,1,OFFSET(Profiles!$K$2,$X7,MAX(Profiles!$C$2,BU$4-$Q7)))*IF($AA7=1,(1+SSSModel!#REF!),1)</f>
        <v>0</v>
      </c>
      <c r="BV7" s="72">
        <f ca="1">IF(OR(BV$4&lt;$Q7,BV$4&gt;$Q7+IF($S7="",1000,$S7)-1),0,IF(MOD(BV$4-$Q7,IF($R7="",1000,$R7))=0,$O7,0))*IF($Y7&gt;0,(1+INDEX(Escalation!$B$3:$B$18,$Y7,0))^(BV$4-SSSModel!$C$5),1)*IF($X7=0,1,OFFSET(Profiles!$K$2,$X7,MAX(Profiles!$C$2,BV$4-$Q7)))*IF($AA7=1,(1+SSSModel!#REF!),1)</f>
        <v>0</v>
      </c>
      <c r="BW7" s="72">
        <f ca="1">IF(OR(BW$4&lt;$Q7,BW$4&gt;$Q7+IF($S7="",1000,$S7)-1),0,IF(MOD(BW$4-$Q7,IF($R7="",1000,$R7))=0,$O7,0))*IF($Y7&gt;0,(1+INDEX(Escalation!$B$3:$B$18,$Y7,0))^(BW$4-SSSModel!$C$5),1)*IF($X7=0,1,OFFSET(Profiles!$K$2,$X7,MAX(Profiles!$C$2,BW$4-$Q7)))*IF($AA7=1,(1+SSSModel!#REF!),1)</f>
        <v>0</v>
      </c>
      <c r="BX7" s="72">
        <f ca="1">IF(OR(BX$4&lt;$Q7,BX$4&gt;$Q7+IF($S7="",1000,$S7)-1),0,IF(MOD(BX$4-$Q7,IF($R7="",1000,$R7))=0,$O7,0))*IF($Y7&gt;0,(1+INDEX(Escalation!$B$3:$B$18,$Y7,0))^(BX$4-SSSModel!$C$5),1)*IF($X7=0,1,OFFSET(Profiles!$K$2,$X7,MAX(Profiles!$C$2,BX$4-$Q7)))*IF($AA7=1,(1+SSSModel!#REF!),1)</f>
        <v>0</v>
      </c>
      <c r="BY7" s="72">
        <f ca="1">IF(OR(BY$4&lt;$Q7,BY$4&gt;$Q7+IF($S7="",1000,$S7)-1),0,IF(MOD(BY$4-$Q7,IF($R7="",1000,$R7))=0,$O7,0))*IF($Y7&gt;0,(1+INDEX(Escalation!$B$3:$B$18,$Y7,0))^(BY$4-SSSModel!$C$5),1)*IF($X7=0,1,OFFSET(Profiles!$K$2,$X7,MAX(Profiles!$C$2,BY$4-$Q7)))*IF($AA7=1,(1+SSSModel!#REF!),1)</f>
        <v>0</v>
      </c>
      <c r="BZ7" s="72">
        <f ca="1">IF(OR(BZ$4&lt;$Q7,BZ$4&gt;$Q7+IF($S7="",1000,$S7)-1),0,IF(MOD(BZ$4-$Q7,IF($R7="",1000,$R7))=0,$O7,0))*IF($Y7&gt;0,(1+INDEX(Escalation!$B$3:$B$18,$Y7,0))^(BZ$4-SSSModel!$C$5),1)*IF($X7=0,1,OFFSET(Profiles!$K$2,$X7,MAX(Profiles!$C$2,BZ$4-$Q7)))*IF($AA7=1,(1+SSSModel!#REF!),1)</f>
        <v>0</v>
      </c>
      <c r="CA7" s="134">
        <f ca="1">IF(OR($Z7=0,SSSModel!$C$4="CF"),AC7,
IF(LEFT($V7,3)="ON_",
     IF(SSSModel!$C$4="RR",SUMPRODUCT(OFFSET($AC7,0,0,1,$CB$2),OFFSET(Profiles!$K$28,($Z7-1)*(Profiles!$I$26+1)+CA$4-SSSModel!$C$3+1,0,1,$CB$2)),
     IF(SSSModel!$C$4="ECC",$EA7*$EB7*SUMPRODUCT(OFFSET($AC7,0,MAX(0,CA$4-$DZ7-$CA$4+1),1,MIN($DZ7,CA$4-$CA$4+1)),OFFSET(Escalation!$K$24,($Y7-1)*(Escalation!$I$22+1)+CA$4-SSSModel!$C$3+1,MAX(0,CA$4-$DZ7-$CA$4+1),1,MIN($DZ7,CA$4-$CA$4+1))),
     IF(SSSModel!$C$4="PV",AC7*$EA7*(1+SSSModel!$C$2),
     IF(SSSModel!$C$4="FCR",$EC7*SUM(OFFSET($AC7,0,MAX(CA$4-$AC$4-$DZ7+1,0),1,MIN($DZ7,CA$4-$AC$4+1))),0)))),
SUM($AC7:$BZ7)*
     IF(SSSModel!$C$4="RR",OFFSET(Profiles!$K$2,$Z7,MAX(Profiles!$C$2,AC$4-$W7)),
     IF(SSSModel!$C$4="ECC",$EA7*$EB7*IF(MAX(Escalation!$C$2,AC$4-$W7)&gt;$DZ7-1,0,OFFSET(Escalation!$K$2,$Y7,MAX(Escalation!$C$2,AC$4-$W7))),
     IF(SSSModel!$C$4="PV",IF(CA$4=$W7,$EA7*(1+SSSModel!$C$2),0),
     IF(SSSModel!$C$4="FCR",IF(AND(CA$4&gt;=$W7,OFFSET(Profiles!$K$2,$Z7,MAX(Profiles!$C$2,AC$4-$W7))&gt;0),$EC7,0),0))))))</f>
        <v>0</v>
      </c>
      <c r="CB7" s="135">
        <f ca="1">IF(OR($Z7=0,SSSModel!$C$4="CF"),AD7,
IF(LEFT($V7,3)="ON_",
     IF(SSSModel!$C$4="RR",SUMPRODUCT(OFFSET($AC7,0,0,1,$CB$2),OFFSET(Profiles!$K$28,($Z7-1)*(Profiles!$I$26+1)+CB$4-SSSModel!$C$3+1,0,1,$CB$2)),
     IF(SSSModel!$C$4="ECC",$EA7*$EB7*SUMPRODUCT(OFFSET($AC7,0,MAX(0,CB$4-$DZ7-$CA$4+1),1,MIN($DZ7,CB$4-$CA$4+1)),OFFSET(Escalation!$K$24,($Y7-1)*(Escalation!$I$22+1)+CB$4-SSSModel!$C$3+1,MAX(0,CB$4-$DZ7-$CA$4+1),1,MIN($DZ7,CB$4-$CA$4+1))),
     IF(SSSModel!$C$4="PV",AD7*$EA7*(1+SSSModel!$C$2),
     IF(SSSModel!$C$4="FCR",$EC7*SUM(OFFSET($AC7,0,MAX(CB$4-$AC$4-$DZ7+1,0),1,MIN($DZ7,CB$4-$AC$4+1))),0)))),
SUM($AC7:$BZ7)*
     IF(SSSModel!$C$4="RR",OFFSET(Profiles!$K$2,$Z7,MAX(Profiles!$C$2,AD$4-$W7)),
     IF(SSSModel!$C$4="ECC",$EA7*$EB7*IF(MAX(Escalation!$C$2,AD$4-$W7)&gt;$DZ7-1,0,OFFSET(Escalation!$K$2,$Y7,MAX(Escalation!$C$2,AD$4-$W7))),
     IF(SSSModel!$C$4="PV",IF(CB$4=$W7,$EA7*(1+SSSModel!$C$2),0),
     IF(SSSModel!$C$4="FCR",IF(AND(CB$4&gt;=$W7,OFFSET(Profiles!$K$2,$Z7,MAX(Profiles!$C$2,AD$4-$W7))&gt;0),$EC7,0),0))))))</f>
        <v>0</v>
      </c>
      <c r="CC7" s="135">
        <f ca="1">IF(OR($Z7=0,SSSModel!$C$4="CF"),AE7,
IF(LEFT($V7,3)="ON_",
     IF(SSSModel!$C$4="RR",SUMPRODUCT(OFFSET($AC7,0,0,1,$CB$2),OFFSET(Profiles!$K$28,($Z7-1)*(Profiles!$I$26+1)+CC$4-SSSModel!$C$3+1,0,1,$CB$2)),
     IF(SSSModel!$C$4="ECC",$EA7*$EB7*SUMPRODUCT(OFFSET($AC7,0,MAX(0,CC$4-$DZ7-$CA$4+1),1,MIN($DZ7,CC$4-$CA$4+1)),OFFSET(Escalation!$K$24,($Y7-1)*(Escalation!$I$22+1)+CC$4-SSSModel!$C$3+1,MAX(0,CC$4-$DZ7-$CA$4+1),1,MIN($DZ7,CC$4-$CA$4+1))),
     IF(SSSModel!$C$4="PV",AE7*$EA7*(1+SSSModel!$C$2),
     IF(SSSModel!$C$4="FCR",$EC7*SUM(OFFSET($AC7,0,MAX(CC$4-$AC$4-$DZ7+1,0),1,MIN($DZ7,CC$4-$AC$4+1))),0)))),
SUM($AC7:$BZ7)*
     IF(SSSModel!$C$4="RR",OFFSET(Profiles!$K$2,$Z7,MAX(Profiles!$C$2,AE$4-$W7)),
     IF(SSSModel!$C$4="ECC",$EA7*$EB7*IF(MAX(Escalation!$C$2,AE$4-$W7)&gt;$DZ7-1,0,OFFSET(Escalation!$K$2,$Y7,MAX(Escalation!$C$2,AE$4-$W7))),
     IF(SSSModel!$C$4="PV",IF(CC$4=$W7,$EA7*(1+SSSModel!$C$2),0),
     IF(SSSModel!$C$4="FCR",IF(AND(CC$4&gt;=$W7,OFFSET(Profiles!$K$2,$Z7,MAX(Profiles!$C$2,AE$4-$W7))&gt;0),$EC7,0),0))))))</f>
        <v>0</v>
      </c>
      <c r="CD7" s="135">
        <f ca="1">IF(OR($Z7=0,SSSModel!$C$4="CF"),AF7,
IF(LEFT($V7,3)="ON_",
     IF(SSSModel!$C$4="RR",SUMPRODUCT(OFFSET($AC7,0,0,1,$CB$2),OFFSET(Profiles!$K$28,($Z7-1)*(Profiles!$I$26+1)+CD$4-SSSModel!$C$3+1,0,1,$CB$2)),
     IF(SSSModel!$C$4="ECC",$EA7*$EB7*SUMPRODUCT(OFFSET($AC7,0,MAX(0,CD$4-$DZ7-$CA$4+1),1,MIN($DZ7,CD$4-$CA$4+1)),OFFSET(Escalation!$K$24,($Y7-1)*(Escalation!$I$22+1)+CD$4-SSSModel!$C$3+1,MAX(0,CD$4-$DZ7-$CA$4+1),1,MIN($DZ7,CD$4-$CA$4+1))),
     IF(SSSModel!$C$4="PV",AF7*$EA7*(1+SSSModel!$C$2),
     IF(SSSModel!$C$4="FCR",$EC7*SUM(OFFSET($AC7,0,MAX(CD$4-$AC$4-$DZ7+1,0),1,MIN($DZ7,CD$4-$AC$4+1))),0)))),
SUM($AC7:$BZ7)*
     IF(SSSModel!$C$4="RR",OFFSET(Profiles!$K$2,$Z7,MAX(Profiles!$C$2,AF$4-$W7)),
     IF(SSSModel!$C$4="ECC",$EA7*$EB7*IF(MAX(Escalation!$C$2,AF$4-$W7)&gt;$DZ7-1,0,OFFSET(Escalation!$K$2,$Y7,MAX(Escalation!$C$2,AF$4-$W7))),
     IF(SSSModel!$C$4="PV",IF(CD$4=$W7,$EA7*(1+SSSModel!$C$2),0),
     IF(SSSModel!$C$4="FCR",IF(AND(CD$4&gt;=$W7,OFFSET(Profiles!$K$2,$Z7,MAX(Profiles!$C$2,AF$4-$W7))&gt;0),$EC7,0),0))))))</f>
        <v>0</v>
      </c>
      <c r="CE7" s="135">
        <f ca="1">IF(OR($Z7=0,SSSModel!$C$4="CF"),AG7,
IF(LEFT($V7,3)="ON_",
     IF(SSSModel!$C$4="RR",SUMPRODUCT(OFFSET($AC7,0,0,1,$CB$2),OFFSET(Profiles!$K$28,($Z7-1)*(Profiles!$I$26+1)+CE$4-SSSModel!$C$3+1,0,1,$CB$2)),
     IF(SSSModel!$C$4="ECC",$EA7*$EB7*SUMPRODUCT(OFFSET($AC7,0,MAX(0,CE$4-$DZ7-$CA$4+1),1,MIN($DZ7,CE$4-$CA$4+1)),OFFSET(Escalation!$K$24,($Y7-1)*(Escalation!$I$22+1)+CE$4-SSSModel!$C$3+1,MAX(0,CE$4-$DZ7-$CA$4+1),1,MIN($DZ7,CE$4-$CA$4+1))),
     IF(SSSModel!$C$4="PV",AG7*$EA7*(1+SSSModel!$C$2),
     IF(SSSModel!$C$4="FCR",$EC7*SUM(OFFSET($AC7,0,MAX(CE$4-$AC$4-$DZ7+1,0),1,MIN($DZ7,CE$4-$AC$4+1))),0)))),
SUM($AC7:$BZ7)*
     IF(SSSModel!$C$4="RR",OFFSET(Profiles!$K$2,$Z7,MAX(Profiles!$C$2,AG$4-$W7)),
     IF(SSSModel!$C$4="ECC",$EA7*$EB7*IF(MAX(Escalation!$C$2,AG$4-$W7)&gt;$DZ7-1,0,OFFSET(Escalation!$K$2,$Y7,MAX(Escalation!$C$2,AG$4-$W7))),
     IF(SSSModel!$C$4="PV",IF(CE$4=$W7,$EA7*(1+SSSModel!$C$2),0),
     IF(SSSModel!$C$4="FCR",IF(AND(CE$4&gt;=$W7,OFFSET(Profiles!$K$2,$Z7,MAX(Profiles!$C$2,AG$4-$W7))&gt;0),$EC7,0),0))))))</f>
        <v>0</v>
      </c>
      <c r="CF7" s="135">
        <f ca="1">IF(OR($Z7=0,SSSModel!$C$4="CF"),AH7,
IF(LEFT($V7,3)="ON_",
     IF(SSSModel!$C$4="RR",SUMPRODUCT(OFFSET($AC7,0,0,1,$CB$2),OFFSET(Profiles!$K$28,($Z7-1)*(Profiles!$I$26+1)+CF$4-SSSModel!$C$3+1,0,1,$CB$2)),
     IF(SSSModel!$C$4="ECC",$EA7*$EB7*SUMPRODUCT(OFFSET($AC7,0,MAX(0,CF$4-$DZ7-$CA$4+1),1,MIN($DZ7,CF$4-$CA$4+1)),OFFSET(Escalation!$K$24,($Y7-1)*(Escalation!$I$22+1)+CF$4-SSSModel!$C$3+1,MAX(0,CF$4-$DZ7-$CA$4+1),1,MIN($DZ7,CF$4-$CA$4+1))),
     IF(SSSModel!$C$4="PV",AH7*$EA7*(1+SSSModel!$C$2),
     IF(SSSModel!$C$4="FCR",$EC7*SUM(OFFSET($AC7,0,MAX(CF$4-$AC$4-$DZ7+1,0),1,MIN($DZ7,CF$4-$AC$4+1))),0)))),
SUM($AC7:$BZ7)*
     IF(SSSModel!$C$4="RR",OFFSET(Profiles!$K$2,$Z7,MAX(Profiles!$C$2,AH$4-$W7)),
     IF(SSSModel!$C$4="ECC",$EA7*$EB7*IF(MAX(Escalation!$C$2,AH$4-$W7)&gt;$DZ7-1,0,OFFSET(Escalation!$K$2,$Y7,MAX(Escalation!$C$2,AH$4-$W7))),
     IF(SSSModel!$C$4="PV",IF(CF$4=$W7,$EA7*(1+SSSModel!$C$2),0),
     IF(SSSModel!$C$4="FCR",IF(AND(CF$4&gt;=$W7,OFFSET(Profiles!$K$2,$Z7,MAX(Profiles!$C$2,AH$4-$W7))&gt;0),$EC7,0),0))))))</f>
        <v>0</v>
      </c>
      <c r="CG7" s="135">
        <f ca="1">IF(OR($Z7=0,SSSModel!$C$4="CF"),AI7,
IF(LEFT($V7,3)="ON_",
     IF(SSSModel!$C$4="RR",SUMPRODUCT(OFFSET($AC7,0,0,1,$CB$2),OFFSET(Profiles!$K$28,($Z7-1)*(Profiles!$I$26+1)+CG$4-SSSModel!$C$3+1,0,1,$CB$2)),
     IF(SSSModel!$C$4="ECC",$EA7*$EB7*SUMPRODUCT(OFFSET($AC7,0,MAX(0,CG$4-$DZ7-$CA$4+1),1,MIN($DZ7,CG$4-$CA$4+1)),OFFSET(Escalation!$K$24,($Y7-1)*(Escalation!$I$22+1)+CG$4-SSSModel!$C$3+1,MAX(0,CG$4-$DZ7-$CA$4+1),1,MIN($DZ7,CG$4-$CA$4+1))),
     IF(SSSModel!$C$4="PV",AI7*$EA7*(1+SSSModel!$C$2),
     IF(SSSModel!$C$4="FCR",$EC7*SUM(OFFSET($AC7,0,MAX(CG$4-$AC$4-$DZ7+1,0),1,MIN($DZ7,CG$4-$AC$4+1))),0)))),
SUM($AC7:$BZ7)*
     IF(SSSModel!$C$4="RR",OFFSET(Profiles!$K$2,$Z7,MAX(Profiles!$C$2,AI$4-$W7)),
     IF(SSSModel!$C$4="ECC",$EA7*$EB7*IF(MAX(Escalation!$C$2,AI$4-$W7)&gt;$DZ7-1,0,OFFSET(Escalation!$K$2,$Y7,MAX(Escalation!$C$2,AI$4-$W7))),
     IF(SSSModel!$C$4="PV",IF(CG$4=$W7,$EA7*(1+SSSModel!$C$2),0),
     IF(SSSModel!$C$4="FCR",IF(AND(CG$4&gt;=$W7,OFFSET(Profiles!$K$2,$Z7,MAX(Profiles!$C$2,AI$4-$W7))&gt;0),$EC7,0),0))))))</f>
        <v>0</v>
      </c>
      <c r="CH7" s="135">
        <f ca="1">IF(OR($Z7=0,SSSModel!$C$4="CF"),AJ7,
IF(LEFT($V7,3)="ON_",
     IF(SSSModel!$C$4="RR",SUMPRODUCT(OFFSET($AC7,0,0,1,$CB$2),OFFSET(Profiles!$K$28,($Z7-1)*(Profiles!$I$26+1)+CH$4-SSSModel!$C$3+1,0,1,$CB$2)),
     IF(SSSModel!$C$4="ECC",$EA7*$EB7*SUMPRODUCT(OFFSET($AC7,0,MAX(0,CH$4-$DZ7-$CA$4+1),1,MIN($DZ7,CH$4-$CA$4+1)),OFFSET(Escalation!$K$24,($Y7-1)*(Escalation!$I$22+1)+CH$4-SSSModel!$C$3+1,MAX(0,CH$4-$DZ7-$CA$4+1),1,MIN($DZ7,CH$4-$CA$4+1))),
     IF(SSSModel!$C$4="PV",AJ7*$EA7*(1+SSSModel!$C$2),
     IF(SSSModel!$C$4="FCR",$EC7*SUM(OFFSET($AC7,0,MAX(CH$4-$AC$4-$DZ7+1,0),1,MIN($DZ7,CH$4-$AC$4+1))),0)))),
SUM($AC7:$BZ7)*
     IF(SSSModel!$C$4="RR",OFFSET(Profiles!$K$2,$Z7,MAX(Profiles!$C$2,AJ$4-$W7)),
     IF(SSSModel!$C$4="ECC",$EA7*$EB7*IF(MAX(Escalation!$C$2,AJ$4-$W7)&gt;$DZ7-1,0,OFFSET(Escalation!$K$2,$Y7,MAX(Escalation!$C$2,AJ$4-$W7))),
     IF(SSSModel!$C$4="PV",IF(CH$4=$W7,$EA7*(1+SSSModel!$C$2),0),
     IF(SSSModel!$C$4="FCR",IF(AND(CH$4&gt;=$W7,OFFSET(Profiles!$K$2,$Z7,MAX(Profiles!$C$2,AJ$4-$W7))&gt;0),$EC7,0),0))))))</f>
        <v>0</v>
      </c>
      <c r="CI7" s="135">
        <f ca="1">IF(OR($Z7=0,SSSModel!$C$4="CF"),AK7,
IF(LEFT($V7,3)="ON_",
     IF(SSSModel!$C$4="RR",SUMPRODUCT(OFFSET($AC7,0,0,1,$CB$2),OFFSET(Profiles!$K$28,($Z7-1)*(Profiles!$I$26+1)+CI$4-SSSModel!$C$3+1,0,1,$CB$2)),
     IF(SSSModel!$C$4="ECC",$EA7*$EB7*SUMPRODUCT(OFFSET($AC7,0,MAX(0,CI$4-$DZ7-$CA$4+1),1,MIN($DZ7,CI$4-$CA$4+1)),OFFSET(Escalation!$K$24,($Y7-1)*(Escalation!$I$22+1)+CI$4-SSSModel!$C$3+1,MAX(0,CI$4-$DZ7-$CA$4+1),1,MIN($DZ7,CI$4-$CA$4+1))),
     IF(SSSModel!$C$4="PV",AK7*$EA7*(1+SSSModel!$C$2),
     IF(SSSModel!$C$4="FCR",$EC7*SUM(OFFSET($AC7,0,MAX(CI$4-$AC$4-$DZ7+1,0),1,MIN($DZ7,CI$4-$AC$4+1))),0)))),
SUM($AC7:$BZ7)*
     IF(SSSModel!$C$4="RR",OFFSET(Profiles!$K$2,$Z7,MAX(Profiles!$C$2,AK$4-$W7)),
     IF(SSSModel!$C$4="ECC",$EA7*$EB7*IF(MAX(Escalation!$C$2,AK$4-$W7)&gt;$DZ7-1,0,OFFSET(Escalation!$K$2,$Y7,MAX(Escalation!$C$2,AK$4-$W7))),
     IF(SSSModel!$C$4="PV",IF(CI$4=$W7,$EA7*(1+SSSModel!$C$2),0),
     IF(SSSModel!$C$4="FCR",IF(AND(CI$4&gt;=$W7,OFFSET(Profiles!$K$2,$Z7,MAX(Profiles!$C$2,AK$4-$W7))&gt;0),$EC7,0),0))))))</f>
        <v>0</v>
      </c>
      <c r="CJ7" s="135">
        <f ca="1">IF(OR($Z7=0,SSSModel!$C$4="CF"),AL7,
IF(LEFT($V7,3)="ON_",
     IF(SSSModel!$C$4="RR",SUMPRODUCT(OFFSET($AC7,0,0,1,$CB$2),OFFSET(Profiles!$K$28,($Z7-1)*(Profiles!$I$26+1)+CJ$4-SSSModel!$C$3+1,0,1,$CB$2)),
     IF(SSSModel!$C$4="ECC",$EA7*$EB7*SUMPRODUCT(OFFSET($AC7,0,MAX(0,CJ$4-$DZ7-$CA$4+1),1,MIN($DZ7,CJ$4-$CA$4+1)),OFFSET(Escalation!$K$24,($Y7-1)*(Escalation!$I$22+1)+CJ$4-SSSModel!$C$3+1,MAX(0,CJ$4-$DZ7-$CA$4+1),1,MIN($DZ7,CJ$4-$CA$4+1))),
     IF(SSSModel!$C$4="PV",AL7*$EA7*(1+SSSModel!$C$2),
     IF(SSSModel!$C$4="FCR",$EC7*SUM(OFFSET($AC7,0,MAX(CJ$4-$AC$4-$DZ7+1,0),1,MIN($DZ7,CJ$4-$AC$4+1))),0)))),
SUM($AC7:$BZ7)*
     IF(SSSModel!$C$4="RR",OFFSET(Profiles!$K$2,$Z7,MAX(Profiles!$C$2,AL$4-$W7)),
     IF(SSSModel!$C$4="ECC",$EA7*$EB7*IF(MAX(Escalation!$C$2,AL$4-$W7)&gt;$DZ7-1,0,OFFSET(Escalation!$K$2,$Y7,MAX(Escalation!$C$2,AL$4-$W7))),
     IF(SSSModel!$C$4="PV",IF(CJ$4=$W7,$EA7*(1+SSSModel!$C$2),0),
     IF(SSSModel!$C$4="FCR",IF(AND(CJ$4&gt;=$W7,OFFSET(Profiles!$K$2,$Z7,MAX(Profiles!$C$2,AL$4-$W7))&gt;0),$EC7,0),0))))))</f>
        <v>0</v>
      </c>
      <c r="CK7" s="135">
        <f ca="1">IF(OR($Z7=0,SSSModel!$C$4="CF"),AM7,
IF(LEFT($V7,3)="ON_",
     IF(SSSModel!$C$4="RR",SUMPRODUCT(OFFSET($AC7,0,0,1,$CB$2),OFFSET(Profiles!$K$28,($Z7-1)*(Profiles!$I$26+1)+CK$4-SSSModel!$C$3+1,0,1,$CB$2)),
     IF(SSSModel!$C$4="ECC",$EA7*$EB7*SUMPRODUCT(OFFSET($AC7,0,MAX(0,CK$4-$DZ7-$CA$4+1),1,MIN($DZ7,CK$4-$CA$4+1)),OFFSET(Escalation!$K$24,($Y7-1)*(Escalation!$I$22+1)+CK$4-SSSModel!$C$3+1,MAX(0,CK$4-$DZ7-$CA$4+1),1,MIN($DZ7,CK$4-$CA$4+1))),
     IF(SSSModel!$C$4="PV",AM7*$EA7*(1+SSSModel!$C$2),
     IF(SSSModel!$C$4="FCR",$EC7*SUM(OFFSET($AC7,0,MAX(CK$4-$AC$4-$DZ7+1,0),1,MIN($DZ7,CK$4-$AC$4+1))),0)))),
SUM($AC7:$BZ7)*
     IF(SSSModel!$C$4="RR",OFFSET(Profiles!$K$2,$Z7,MAX(Profiles!$C$2,AM$4-$W7)),
     IF(SSSModel!$C$4="ECC",$EA7*$EB7*IF(MAX(Escalation!$C$2,AM$4-$W7)&gt;$DZ7-1,0,OFFSET(Escalation!$K$2,$Y7,MAX(Escalation!$C$2,AM$4-$W7))),
     IF(SSSModel!$C$4="PV",IF(CK$4=$W7,$EA7*(1+SSSModel!$C$2),0),
     IF(SSSModel!$C$4="FCR",IF(AND(CK$4&gt;=$W7,OFFSET(Profiles!$K$2,$Z7,MAX(Profiles!$C$2,AM$4-$W7))&gt;0),$EC7,0),0))))))</f>
        <v>0</v>
      </c>
      <c r="CL7" s="135">
        <f ca="1">IF(OR($Z7=0,SSSModel!$C$4="CF"),AN7,
IF(LEFT($V7,3)="ON_",
     IF(SSSModel!$C$4="RR",SUMPRODUCT(OFFSET($AC7,0,0,1,$CB$2),OFFSET(Profiles!$K$28,($Z7-1)*(Profiles!$I$26+1)+CL$4-SSSModel!$C$3+1,0,1,$CB$2)),
     IF(SSSModel!$C$4="ECC",$EA7*$EB7*SUMPRODUCT(OFFSET($AC7,0,MAX(0,CL$4-$DZ7-$CA$4+1),1,MIN($DZ7,CL$4-$CA$4+1)),OFFSET(Escalation!$K$24,($Y7-1)*(Escalation!$I$22+1)+CL$4-SSSModel!$C$3+1,MAX(0,CL$4-$DZ7-$CA$4+1),1,MIN($DZ7,CL$4-$CA$4+1))),
     IF(SSSModel!$C$4="PV",AN7*$EA7*(1+SSSModel!$C$2),
     IF(SSSModel!$C$4="FCR",$EC7*SUM(OFFSET($AC7,0,MAX(CL$4-$AC$4-$DZ7+1,0),1,MIN($DZ7,CL$4-$AC$4+1))),0)))),
SUM($AC7:$BZ7)*
     IF(SSSModel!$C$4="RR",OFFSET(Profiles!$K$2,$Z7,MAX(Profiles!$C$2,AN$4-$W7)),
     IF(SSSModel!$C$4="ECC",$EA7*$EB7*IF(MAX(Escalation!$C$2,AN$4-$W7)&gt;$DZ7-1,0,OFFSET(Escalation!$K$2,$Y7,MAX(Escalation!$C$2,AN$4-$W7))),
     IF(SSSModel!$C$4="PV",IF(CL$4=$W7,$EA7*(1+SSSModel!$C$2),0),
     IF(SSSModel!$C$4="FCR",IF(AND(CL$4&gt;=$W7,OFFSET(Profiles!$K$2,$Z7,MAX(Profiles!$C$2,AN$4-$W7))&gt;0),$EC7,0),0))))))</f>
        <v>0</v>
      </c>
      <c r="CM7" s="135">
        <f ca="1">IF(OR($Z7=0,SSSModel!$C$4="CF"),AO7,
IF(LEFT($V7,3)="ON_",
     IF(SSSModel!$C$4="RR",SUMPRODUCT(OFFSET($AC7,0,0,1,$CB$2),OFFSET(Profiles!$K$28,($Z7-1)*(Profiles!$I$26+1)+CM$4-SSSModel!$C$3+1,0,1,$CB$2)),
     IF(SSSModel!$C$4="ECC",$EA7*$EB7*SUMPRODUCT(OFFSET($AC7,0,MAX(0,CM$4-$DZ7-$CA$4+1),1,MIN($DZ7,CM$4-$CA$4+1)),OFFSET(Escalation!$K$24,($Y7-1)*(Escalation!$I$22+1)+CM$4-SSSModel!$C$3+1,MAX(0,CM$4-$DZ7-$CA$4+1),1,MIN($DZ7,CM$4-$CA$4+1))),
     IF(SSSModel!$C$4="PV",AO7*$EA7*(1+SSSModel!$C$2),
     IF(SSSModel!$C$4="FCR",$EC7*SUM(OFFSET($AC7,0,MAX(CM$4-$AC$4-$DZ7+1,0),1,MIN($DZ7,CM$4-$AC$4+1))),0)))),
SUM($AC7:$BZ7)*
     IF(SSSModel!$C$4="RR",OFFSET(Profiles!$K$2,$Z7,MAX(Profiles!$C$2,AO$4-$W7)),
     IF(SSSModel!$C$4="ECC",$EA7*$EB7*IF(MAX(Escalation!$C$2,AO$4-$W7)&gt;$DZ7-1,0,OFFSET(Escalation!$K$2,$Y7,MAX(Escalation!$C$2,AO$4-$W7))),
     IF(SSSModel!$C$4="PV",IF(CM$4=$W7,$EA7*(1+SSSModel!$C$2),0),
     IF(SSSModel!$C$4="FCR",IF(AND(CM$4&gt;=$W7,OFFSET(Profiles!$K$2,$Z7,MAX(Profiles!$C$2,AO$4-$W7))&gt;0),$EC7,0),0))))))</f>
        <v>0</v>
      </c>
      <c r="CN7" s="135">
        <f ca="1">IF(OR($Z7=0,SSSModel!$C$4="CF"),AP7,
IF(LEFT($V7,3)="ON_",
     IF(SSSModel!$C$4="RR",SUMPRODUCT(OFFSET($AC7,0,0,1,$CB$2),OFFSET(Profiles!$K$28,($Z7-1)*(Profiles!$I$26+1)+CN$4-SSSModel!$C$3+1,0,1,$CB$2)),
     IF(SSSModel!$C$4="ECC",$EA7*$EB7*SUMPRODUCT(OFFSET($AC7,0,MAX(0,CN$4-$DZ7-$CA$4+1),1,MIN($DZ7,CN$4-$CA$4+1)),OFFSET(Escalation!$K$24,($Y7-1)*(Escalation!$I$22+1)+CN$4-SSSModel!$C$3+1,MAX(0,CN$4-$DZ7-$CA$4+1),1,MIN($DZ7,CN$4-$CA$4+1))),
     IF(SSSModel!$C$4="PV",AP7*$EA7*(1+SSSModel!$C$2),
     IF(SSSModel!$C$4="FCR",$EC7*SUM(OFFSET($AC7,0,MAX(CN$4-$AC$4-$DZ7+1,0),1,MIN($DZ7,CN$4-$AC$4+1))),0)))),
SUM($AC7:$BZ7)*
     IF(SSSModel!$C$4="RR",OFFSET(Profiles!$K$2,$Z7,MAX(Profiles!$C$2,AP$4-$W7)),
     IF(SSSModel!$C$4="ECC",$EA7*$EB7*IF(MAX(Escalation!$C$2,AP$4-$W7)&gt;$DZ7-1,0,OFFSET(Escalation!$K$2,$Y7,MAX(Escalation!$C$2,AP$4-$W7))),
     IF(SSSModel!$C$4="PV",IF(CN$4=$W7,$EA7*(1+SSSModel!$C$2),0),
     IF(SSSModel!$C$4="FCR",IF(AND(CN$4&gt;=$W7,OFFSET(Profiles!$K$2,$Z7,MAX(Profiles!$C$2,AP$4-$W7))&gt;0),$EC7,0),0))))))</f>
        <v>0</v>
      </c>
      <c r="CO7" s="135">
        <f ca="1">IF(OR($Z7=0,SSSModel!$C$4="CF"),AQ7,
IF(LEFT($V7,3)="ON_",
     IF(SSSModel!$C$4="RR",SUMPRODUCT(OFFSET($AC7,0,0,1,$CB$2),OFFSET(Profiles!$K$28,($Z7-1)*(Profiles!$I$26+1)+CO$4-SSSModel!$C$3+1,0,1,$CB$2)),
     IF(SSSModel!$C$4="ECC",$EA7*$EB7*SUMPRODUCT(OFFSET($AC7,0,MAX(0,CO$4-$DZ7-$CA$4+1),1,MIN($DZ7,CO$4-$CA$4+1)),OFFSET(Escalation!$K$24,($Y7-1)*(Escalation!$I$22+1)+CO$4-SSSModel!$C$3+1,MAX(0,CO$4-$DZ7-$CA$4+1),1,MIN($DZ7,CO$4-$CA$4+1))),
     IF(SSSModel!$C$4="PV",AQ7*$EA7*(1+SSSModel!$C$2),
     IF(SSSModel!$C$4="FCR",$EC7*SUM(OFFSET($AC7,0,MAX(CO$4-$AC$4-$DZ7+1,0),1,MIN($DZ7,CO$4-$AC$4+1))),0)))),
SUM($AC7:$BZ7)*
     IF(SSSModel!$C$4="RR",OFFSET(Profiles!$K$2,$Z7,MAX(Profiles!$C$2,AQ$4-$W7)),
     IF(SSSModel!$C$4="ECC",$EA7*$EB7*IF(MAX(Escalation!$C$2,AQ$4-$W7)&gt;$DZ7-1,0,OFFSET(Escalation!$K$2,$Y7,MAX(Escalation!$C$2,AQ$4-$W7))),
     IF(SSSModel!$C$4="PV",IF(CO$4=$W7,$EA7*(1+SSSModel!$C$2),0),
     IF(SSSModel!$C$4="FCR",IF(AND(CO$4&gt;=$W7,OFFSET(Profiles!$K$2,$Z7,MAX(Profiles!$C$2,AQ$4-$W7))&gt;0),$EC7,0),0))))))</f>
        <v>0</v>
      </c>
      <c r="CP7" s="135">
        <f ca="1">IF(OR($Z7=0,SSSModel!$C$4="CF"),AR7,
IF(LEFT($V7,3)="ON_",
     IF(SSSModel!$C$4="RR",SUMPRODUCT(OFFSET($AC7,0,0,1,$CB$2),OFFSET(Profiles!$K$28,($Z7-1)*(Profiles!$I$26+1)+CP$4-SSSModel!$C$3+1,0,1,$CB$2)),
     IF(SSSModel!$C$4="ECC",$EA7*$EB7*SUMPRODUCT(OFFSET($AC7,0,MAX(0,CP$4-$DZ7-$CA$4+1),1,MIN($DZ7,CP$4-$CA$4+1)),OFFSET(Escalation!$K$24,($Y7-1)*(Escalation!$I$22+1)+CP$4-SSSModel!$C$3+1,MAX(0,CP$4-$DZ7-$CA$4+1),1,MIN($DZ7,CP$4-$CA$4+1))),
     IF(SSSModel!$C$4="PV",AR7*$EA7*(1+SSSModel!$C$2),
     IF(SSSModel!$C$4="FCR",$EC7*SUM(OFFSET($AC7,0,MAX(CP$4-$AC$4-$DZ7+1,0),1,MIN($DZ7,CP$4-$AC$4+1))),0)))),
SUM($AC7:$BZ7)*
     IF(SSSModel!$C$4="RR",OFFSET(Profiles!$K$2,$Z7,MAX(Profiles!$C$2,AR$4-$W7)),
     IF(SSSModel!$C$4="ECC",$EA7*$EB7*IF(MAX(Escalation!$C$2,AR$4-$W7)&gt;$DZ7-1,0,OFFSET(Escalation!$K$2,$Y7,MAX(Escalation!$C$2,AR$4-$W7))),
     IF(SSSModel!$C$4="PV",IF(CP$4=$W7,$EA7*(1+SSSModel!$C$2),0),
     IF(SSSModel!$C$4="FCR",IF(AND(CP$4&gt;=$W7,OFFSET(Profiles!$K$2,$Z7,MAX(Profiles!$C$2,AR$4-$W7))&gt;0),$EC7,0),0))))))</f>
        <v>0</v>
      </c>
      <c r="CQ7" s="135">
        <f ca="1">IF(OR($Z7=0,SSSModel!$C$4="CF"),AS7,
IF(LEFT($V7,3)="ON_",
     IF(SSSModel!$C$4="RR",SUMPRODUCT(OFFSET($AC7,0,0,1,$CB$2),OFFSET(Profiles!$K$28,($Z7-1)*(Profiles!$I$26+1)+CQ$4-SSSModel!$C$3+1,0,1,$CB$2)),
     IF(SSSModel!$C$4="ECC",$EA7*$EB7*SUMPRODUCT(OFFSET($AC7,0,MAX(0,CQ$4-$DZ7-$CA$4+1),1,MIN($DZ7,CQ$4-$CA$4+1)),OFFSET(Escalation!$K$24,($Y7-1)*(Escalation!$I$22+1)+CQ$4-SSSModel!$C$3+1,MAX(0,CQ$4-$DZ7-$CA$4+1),1,MIN($DZ7,CQ$4-$CA$4+1))),
     IF(SSSModel!$C$4="PV",AS7*$EA7*(1+SSSModel!$C$2),
     IF(SSSModel!$C$4="FCR",$EC7*SUM(OFFSET($AC7,0,MAX(CQ$4-$AC$4-$DZ7+1,0),1,MIN($DZ7,CQ$4-$AC$4+1))),0)))),
SUM($AC7:$BZ7)*
     IF(SSSModel!$C$4="RR",OFFSET(Profiles!$K$2,$Z7,MAX(Profiles!$C$2,AS$4-$W7)),
     IF(SSSModel!$C$4="ECC",$EA7*$EB7*IF(MAX(Escalation!$C$2,AS$4-$W7)&gt;$DZ7-1,0,OFFSET(Escalation!$K$2,$Y7,MAX(Escalation!$C$2,AS$4-$W7))),
     IF(SSSModel!$C$4="PV",IF(CQ$4=$W7,$EA7*(1+SSSModel!$C$2),0),
     IF(SSSModel!$C$4="FCR",IF(AND(CQ$4&gt;=$W7,OFFSET(Profiles!$K$2,$Z7,MAX(Profiles!$C$2,AS$4-$W7))&gt;0),$EC7,0),0))))))</f>
        <v>0</v>
      </c>
      <c r="CR7" s="135">
        <f ca="1">IF(OR($Z7=0,SSSModel!$C$4="CF"),AT7,
IF(LEFT($V7,3)="ON_",
     IF(SSSModel!$C$4="RR",SUMPRODUCT(OFFSET($AC7,0,0,1,$CB$2),OFFSET(Profiles!$K$28,($Z7-1)*(Profiles!$I$26+1)+CR$4-SSSModel!$C$3+1,0,1,$CB$2)),
     IF(SSSModel!$C$4="ECC",$EA7*$EB7*SUMPRODUCT(OFFSET($AC7,0,MAX(0,CR$4-$DZ7-$CA$4+1),1,MIN($DZ7,CR$4-$CA$4+1)),OFFSET(Escalation!$K$24,($Y7-1)*(Escalation!$I$22+1)+CR$4-SSSModel!$C$3+1,MAX(0,CR$4-$DZ7-$CA$4+1),1,MIN($DZ7,CR$4-$CA$4+1))),
     IF(SSSModel!$C$4="PV",AT7*$EA7*(1+SSSModel!$C$2),
     IF(SSSModel!$C$4="FCR",$EC7*SUM(OFFSET($AC7,0,MAX(CR$4-$AC$4-$DZ7+1,0),1,MIN($DZ7,CR$4-$AC$4+1))),0)))),
SUM($AC7:$BZ7)*
     IF(SSSModel!$C$4="RR",OFFSET(Profiles!$K$2,$Z7,MAX(Profiles!$C$2,AT$4-$W7)),
     IF(SSSModel!$C$4="ECC",$EA7*$EB7*IF(MAX(Escalation!$C$2,AT$4-$W7)&gt;$DZ7-1,0,OFFSET(Escalation!$K$2,$Y7,MAX(Escalation!$C$2,AT$4-$W7))),
     IF(SSSModel!$C$4="PV",IF(CR$4=$W7,$EA7*(1+SSSModel!$C$2),0),
     IF(SSSModel!$C$4="FCR",IF(AND(CR$4&gt;=$W7,OFFSET(Profiles!$K$2,$Z7,MAX(Profiles!$C$2,AT$4-$W7))&gt;0),$EC7,0),0))))))</f>
        <v>0</v>
      </c>
      <c r="CS7" s="135">
        <f ca="1">IF(OR($Z7=0,SSSModel!$C$4="CF"),AU7,
IF(LEFT($V7,3)="ON_",
     IF(SSSModel!$C$4="RR",SUMPRODUCT(OFFSET($AC7,0,0,1,$CB$2),OFFSET(Profiles!$K$28,($Z7-1)*(Profiles!$I$26+1)+CS$4-SSSModel!$C$3+1,0,1,$CB$2)),
     IF(SSSModel!$C$4="ECC",$EA7*$EB7*SUMPRODUCT(OFFSET($AC7,0,MAX(0,CS$4-$DZ7-$CA$4+1),1,MIN($DZ7,CS$4-$CA$4+1)),OFFSET(Escalation!$K$24,($Y7-1)*(Escalation!$I$22+1)+CS$4-SSSModel!$C$3+1,MAX(0,CS$4-$DZ7-$CA$4+1),1,MIN($DZ7,CS$4-$CA$4+1))),
     IF(SSSModel!$C$4="PV",AU7*$EA7*(1+SSSModel!$C$2),
     IF(SSSModel!$C$4="FCR",$EC7*SUM(OFFSET($AC7,0,MAX(CS$4-$AC$4-$DZ7+1,0),1,MIN($DZ7,CS$4-$AC$4+1))),0)))),
SUM($AC7:$BZ7)*
     IF(SSSModel!$C$4="RR",OFFSET(Profiles!$K$2,$Z7,MAX(Profiles!$C$2,AU$4-$W7)),
     IF(SSSModel!$C$4="ECC",$EA7*$EB7*IF(MAX(Escalation!$C$2,AU$4-$W7)&gt;$DZ7-1,0,OFFSET(Escalation!$K$2,$Y7,MAX(Escalation!$C$2,AU$4-$W7))),
     IF(SSSModel!$C$4="PV",IF(CS$4=$W7,$EA7*(1+SSSModel!$C$2),0),
     IF(SSSModel!$C$4="FCR",IF(AND(CS$4&gt;=$W7,OFFSET(Profiles!$K$2,$Z7,MAX(Profiles!$C$2,AU$4-$W7))&gt;0),$EC7,0),0))))))</f>
        <v>0</v>
      </c>
      <c r="CT7" s="135">
        <f ca="1">IF(OR($Z7=0,SSSModel!$C$4="CF"),AV7,
IF(LEFT($V7,3)="ON_",
     IF(SSSModel!$C$4="RR",SUMPRODUCT(OFFSET($AC7,0,0,1,$CB$2),OFFSET(Profiles!$K$28,($Z7-1)*(Profiles!$I$26+1)+CT$4-SSSModel!$C$3+1,0,1,$CB$2)),
     IF(SSSModel!$C$4="ECC",$EA7*$EB7*SUMPRODUCT(OFFSET($AC7,0,MAX(0,CT$4-$DZ7-$CA$4+1),1,MIN($DZ7,CT$4-$CA$4+1)),OFFSET(Escalation!$K$24,($Y7-1)*(Escalation!$I$22+1)+CT$4-SSSModel!$C$3+1,MAX(0,CT$4-$DZ7-$CA$4+1),1,MIN($DZ7,CT$4-$CA$4+1))),
     IF(SSSModel!$C$4="PV",AV7*$EA7*(1+SSSModel!$C$2),
     IF(SSSModel!$C$4="FCR",$EC7*SUM(OFFSET($AC7,0,MAX(CT$4-$AC$4-$DZ7+1,0),1,MIN($DZ7,CT$4-$AC$4+1))),0)))),
SUM($AC7:$BZ7)*
     IF(SSSModel!$C$4="RR",OFFSET(Profiles!$K$2,$Z7,MAX(Profiles!$C$2,AV$4-$W7)),
     IF(SSSModel!$C$4="ECC",$EA7*$EB7*IF(MAX(Escalation!$C$2,AV$4-$W7)&gt;$DZ7-1,0,OFFSET(Escalation!$K$2,$Y7,MAX(Escalation!$C$2,AV$4-$W7))),
     IF(SSSModel!$C$4="PV",IF(CT$4=$W7,$EA7*(1+SSSModel!$C$2),0),
     IF(SSSModel!$C$4="FCR",IF(AND(CT$4&gt;=$W7,OFFSET(Profiles!$K$2,$Z7,MAX(Profiles!$C$2,AV$4-$W7))&gt;0),$EC7,0),0))))))</f>
        <v>0</v>
      </c>
      <c r="CU7" s="135">
        <f ca="1">IF(OR($Z7=0,SSSModel!$C$4="CF"),AW7,
IF(LEFT($V7,3)="ON_",
     IF(SSSModel!$C$4="RR",SUMPRODUCT(OFFSET($AC7,0,0,1,$CB$2),OFFSET(Profiles!$K$28,($Z7-1)*(Profiles!$I$26+1)+CU$4-SSSModel!$C$3+1,0,1,$CB$2)),
     IF(SSSModel!$C$4="ECC",$EA7*$EB7*SUMPRODUCT(OFFSET($AC7,0,MAX(0,CU$4-$DZ7-$CA$4+1),1,MIN($DZ7,CU$4-$CA$4+1)),OFFSET(Escalation!$K$24,($Y7-1)*(Escalation!$I$22+1)+CU$4-SSSModel!$C$3+1,MAX(0,CU$4-$DZ7-$CA$4+1),1,MIN($DZ7,CU$4-$CA$4+1))),
     IF(SSSModel!$C$4="PV",AW7*$EA7*(1+SSSModel!$C$2),
     IF(SSSModel!$C$4="FCR",$EC7*SUM(OFFSET($AC7,0,MAX(CU$4-$AC$4-$DZ7+1,0),1,MIN($DZ7,CU$4-$AC$4+1))),0)))),
SUM($AC7:$BZ7)*
     IF(SSSModel!$C$4="RR",OFFSET(Profiles!$K$2,$Z7,MAX(Profiles!$C$2,AW$4-$W7)),
     IF(SSSModel!$C$4="ECC",$EA7*$EB7*IF(MAX(Escalation!$C$2,AW$4-$W7)&gt;$DZ7-1,0,OFFSET(Escalation!$K$2,$Y7,MAX(Escalation!$C$2,AW$4-$W7))),
     IF(SSSModel!$C$4="PV",IF(CU$4=$W7,$EA7*(1+SSSModel!$C$2),0),
     IF(SSSModel!$C$4="FCR",IF(AND(CU$4&gt;=$W7,OFFSET(Profiles!$K$2,$Z7,MAX(Profiles!$C$2,AW$4-$W7))&gt;0),$EC7,0),0))))))</f>
        <v>0</v>
      </c>
      <c r="CV7" s="135">
        <f ca="1">IF(OR($Z7=0,SSSModel!$C$4="CF"),AX7,
IF(LEFT($V7,3)="ON_",
     IF(SSSModel!$C$4="RR",SUMPRODUCT(OFFSET($AC7,0,0,1,$CB$2),OFFSET(Profiles!$K$28,($Z7-1)*(Profiles!$I$26+1)+CV$4-SSSModel!$C$3+1,0,1,$CB$2)),
     IF(SSSModel!$C$4="ECC",$EA7*$EB7*SUMPRODUCT(OFFSET($AC7,0,MAX(0,CV$4-$DZ7-$CA$4+1),1,MIN($DZ7,CV$4-$CA$4+1)),OFFSET(Escalation!$K$24,($Y7-1)*(Escalation!$I$22+1)+CV$4-SSSModel!$C$3+1,MAX(0,CV$4-$DZ7-$CA$4+1),1,MIN($DZ7,CV$4-$CA$4+1))),
     IF(SSSModel!$C$4="PV",AX7*$EA7*(1+SSSModel!$C$2),
     IF(SSSModel!$C$4="FCR",$EC7*SUM(OFFSET($AC7,0,MAX(CV$4-$AC$4-$DZ7+1,0),1,MIN($DZ7,CV$4-$AC$4+1))),0)))),
SUM($AC7:$BZ7)*
     IF(SSSModel!$C$4="RR",OFFSET(Profiles!$K$2,$Z7,MAX(Profiles!$C$2,AX$4-$W7)),
     IF(SSSModel!$C$4="ECC",$EA7*$EB7*IF(MAX(Escalation!$C$2,AX$4-$W7)&gt;$DZ7-1,0,OFFSET(Escalation!$K$2,$Y7,MAX(Escalation!$C$2,AX$4-$W7))),
     IF(SSSModel!$C$4="PV",IF(CV$4=$W7,$EA7*(1+SSSModel!$C$2),0),
     IF(SSSModel!$C$4="FCR",IF(AND(CV$4&gt;=$W7,OFFSET(Profiles!$K$2,$Z7,MAX(Profiles!$C$2,AX$4-$W7))&gt;0),$EC7,0),0))))))</f>
        <v>0</v>
      </c>
      <c r="CW7" s="135">
        <f ca="1">IF(OR($Z7=0,SSSModel!$C$4="CF"),AY7,
IF(LEFT($V7,3)="ON_",
     IF(SSSModel!$C$4="RR",SUMPRODUCT(OFFSET($AC7,0,0,1,$CB$2),OFFSET(Profiles!$K$28,($Z7-1)*(Profiles!$I$26+1)+CW$4-SSSModel!$C$3+1,0,1,$CB$2)),
     IF(SSSModel!$C$4="ECC",$EA7*$EB7*SUMPRODUCT(OFFSET($AC7,0,MAX(0,CW$4-$DZ7-$CA$4+1),1,MIN($DZ7,CW$4-$CA$4+1)),OFFSET(Escalation!$K$24,($Y7-1)*(Escalation!$I$22+1)+CW$4-SSSModel!$C$3+1,MAX(0,CW$4-$DZ7-$CA$4+1),1,MIN($DZ7,CW$4-$CA$4+1))),
     IF(SSSModel!$C$4="PV",AY7*$EA7*(1+SSSModel!$C$2),
     IF(SSSModel!$C$4="FCR",$EC7*SUM(OFFSET($AC7,0,MAX(CW$4-$AC$4-$DZ7+1,0),1,MIN($DZ7,CW$4-$AC$4+1))),0)))),
SUM($AC7:$BZ7)*
     IF(SSSModel!$C$4="RR",OFFSET(Profiles!$K$2,$Z7,MAX(Profiles!$C$2,AY$4-$W7)),
     IF(SSSModel!$C$4="ECC",$EA7*$EB7*IF(MAX(Escalation!$C$2,AY$4-$W7)&gt;$DZ7-1,0,OFFSET(Escalation!$K$2,$Y7,MAX(Escalation!$C$2,AY$4-$W7))),
     IF(SSSModel!$C$4="PV",IF(CW$4=$W7,$EA7*(1+SSSModel!$C$2),0),
     IF(SSSModel!$C$4="FCR",IF(AND(CW$4&gt;=$W7,OFFSET(Profiles!$K$2,$Z7,MAX(Profiles!$C$2,AY$4-$W7))&gt;0),$EC7,0),0))))))</f>
        <v>0</v>
      </c>
      <c r="CX7" s="135">
        <f ca="1">IF(OR($Z7=0,SSSModel!$C$4="CF"),AZ7,
IF(LEFT($V7,3)="ON_",
     IF(SSSModel!$C$4="RR",SUMPRODUCT(OFFSET($AC7,0,0,1,$CB$2),OFFSET(Profiles!$K$28,($Z7-1)*(Profiles!$I$26+1)+CX$4-SSSModel!$C$3+1,0,1,$CB$2)),
     IF(SSSModel!$C$4="ECC",$EA7*$EB7*SUMPRODUCT(OFFSET($AC7,0,MAX(0,CX$4-$DZ7-$CA$4+1),1,MIN($DZ7,CX$4-$CA$4+1)),OFFSET(Escalation!$K$24,($Y7-1)*(Escalation!$I$22+1)+CX$4-SSSModel!$C$3+1,MAX(0,CX$4-$DZ7-$CA$4+1),1,MIN($DZ7,CX$4-$CA$4+1))),
     IF(SSSModel!$C$4="PV",AZ7*$EA7*(1+SSSModel!$C$2),
     IF(SSSModel!$C$4="FCR",$EC7*SUM(OFFSET($AC7,0,MAX(CX$4-$AC$4-$DZ7+1,0),1,MIN($DZ7,CX$4-$AC$4+1))),0)))),
SUM($AC7:$BZ7)*
     IF(SSSModel!$C$4="RR",OFFSET(Profiles!$K$2,$Z7,MAX(Profiles!$C$2,AZ$4-$W7)),
     IF(SSSModel!$C$4="ECC",$EA7*$EB7*IF(MAX(Escalation!$C$2,AZ$4-$W7)&gt;$DZ7-1,0,OFFSET(Escalation!$K$2,$Y7,MAX(Escalation!$C$2,AZ$4-$W7))),
     IF(SSSModel!$C$4="PV",IF(CX$4=$W7,$EA7*(1+SSSModel!$C$2),0),
     IF(SSSModel!$C$4="FCR",IF(AND(CX$4&gt;=$W7,OFFSET(Profiles!$K$2,$Z7,MAX(Profiles!$C$2,AZ$4-$W7))&gt;0),$EC7,0),0))))))</f>
        <v>0</v>
      </c>
      <c r="CY7" s="135">
        <f ca="1">IF(OR($Z7=0,SSSModel!$C$4="CF"),BA7,
IF(LEFT($V7,3)="ON_",
     IF(SSSModel!$C$4="RR",SUMPRODUCT(OFFSET($AC7,0,0,1,$CB$2),OFFSET(Profiles!$K$28,($Z7-1)*(Profiles!$I$26+1)+CY$4-SSSModel!$C$3+1,0,1,$CB$2)),
     IF(SSSModel!$C$4="ECC",$EA7*$EB7*SUMPRODUCT(OFFSET($AC7,0,MAX(0,CY$4-$DZ7-$CA$4+1),1,MIN($DZ7,CY$4-$CA$4+1)),OFFSET(Escalation!$K$24,($Y7-1)*(Escalation!$I$22+1)+CY$4-SSSModel!$C$3+1,MAX(0,CY$4-$DZ7-$CA$4+1),1,MIN($DZ7,CY$4-$CA$4+1))),
     IF(SSSModel!$C$4="PV",BA7*$EA7*(1+SSSModel!$C$2),
     IF(SSSModel!$C$4="FCR",$EC7*SUM(OFFSET($AC7,0,MAX(CY$4-$AC$4-$DZ7+1,0),1,MIN($DZ7,CY$4-$AC$4+1))),0)))),
SUM($AC7:$BZ7)*
     IF(SSSModel!$C$4="RR",OFFSET(Profiles!$K$2,$Z7,MAX(Profiles!$C$2,BA$4-$W7)),
     IF(SSSModel!$C$4="ECC",$EA7*$EB7*IF(MAX(Escalation!$C$2,BA$4-$W7)&gt;$DZ7-1,0,OFFSET(Escalation!$K$2,$Y7,MAX(Escalation!$C$2,BA$4-$W7))),
     IF(SSSModel!$C$4="PV",IF(CY$4=$W7,$EA7*(1+SSSModel!$C$2),0),
     IF(SSSModel!$C$4="FCR",IF(AND(CY$4&gt;=$W7,OFFSET(Profiles!$K$2,$Z7,MAX(Profiles!$C$2,BA$4-$W7))&gt;0),$EC7,0),0))))))</f>
        <v>0</v>
      </c>
      <c r="CZ7" s="135">
        <f ca="1">IF(OR($Z7=0,SSSModel!$C$4="CF"),BB7,
IF(LEFT($V7,3)="ON_",
     IF(SSSModel!$C$4="RR",SUMPRODUCT(OFFSET($AC7,0,0,1,$CB$2),OFFSET(Profiles!$K$28,($Z7-1)*(Profiles!$I$26+1)+CZ$4-SSSModel!$C$3+1,0,1,$CB$2)),
     IF(SSSModel!$C$4="ECC",$EA7*$EB7*SUMPRODUCT(OFFSET($AC7,0,MAX(0,CZ$4-$DZ7-$CA$4+1),1,MIN($DZ7,CZ$4-$CA$4+1)),OFFSET(Escalation!$K$24,($Y7-1)*(Escalation!$I$22+1)+CZ$4-SSSModel!$C$3+1,MAX(0,CZ$4-$DZ7-$CA$4+1),1,MIN($DZ7,CZ$4-$CA$4+1))),
     IF(SSSModel!$C$4="PV",BB7*$EA7*(1+SSSModel!$C$2),
     IF(SSSModel!$C$4="FCR",$EC7*SUM(OFFSET($AC7,0,MAX(CZ$4-$AC$4-$DZ7+1,0),1,MIN($DZ7,CZ$4-$AC$4+1))),0)))),
SUM($AC7:$BZ7)*
     IF(SSSModel!$C$4="RR",OFFSET(Profiles!$K$2,$Z7,MAX(Profiles!$C$2,BB$4-$W7)),
     IF(SSSModel!$C$4="ECC",$EA7*$EB7*IF(MAX(Escalation!$C$2,BB$4-$W7)&gt;$DZ7-1,0,OFFSET(Escalation!$K$2,$Y7,MAX(Escalation!$C$2,BB$4-$W7))),
     IF(SSSModel!$C$4="PV",IF(CZ$4=$W7,$EA7*(1+SSSModel!$C$2),0),
     IF(SSSModel!$C$4="FCR",IF(AND(CZ$4&gt;=$W7,OFFSET(Profiles!$K$2,$Z7,MAX(Profiles!$C$2,BB$4-$W7))&gt;0),$EC7,0),0))))))</f>
        <v>0</v>
      </c>
      <c r="DA7" s="135">
        <f ca="1">IF(OR($Z7=0,SSSModel!$C$4="CF"),BC7,
IF(LEFT($V7,3)="ON_",
     IF(SSSModel!$C$4="RR",SUMPRODUCT(OFFSET($AC7,0,0,1,$CB$2),OFFSET(Profiles!$K$28,($Z7-1)*(Profiles!$I$26+1)+DA$4-SSSModel!$C$3+1,0,1,$CB$2)),
     IF(SSSModel!$C$4="ECC",$EA7*$EB7*SUMPRODUCT(OFFSET($AC7,0,MAX(0,DA$4-$DZ7-$CA$4+1),1,MIN($DZ7,DA$4-$CA$4+1)),OFFSET(Escalation!$K$24,($Y7-1)*(Escalation!$I$22+1)+DA$4-SSSModel!$C$3+1,MAX(0,DA$4-$DZ7-$CA$4+1),1,MIN($DZ7,DA$4-$CA$4+1))),
     IF(SSSModel!$C$4="PV",BC7*$EA7*(1+SSSModel!$C$2),
     IF(SSSModel!$C$4="FCR",$EC7*SUM(OFFSET($AC7,0,MAX(DA$4-$AC$4-$DZ7+1,0),1,MIN($DZ7,DA$4-$AC$4+1))),0)))),
SUM($AC7:$BZ7)*
     IF(SSSModel!$C$4="RR",OFFSET(Profiles!$K$2,$Z7,MAX(Profiles!$C$2,BC$4-$W7)),
     IF(SSSModel!$C$4="ECC",$EA7*$EB7*IF(MAX(Escalation!$C$2,BC$4-$W7)&gt;$DZ7-1,0,OFFSET(Escalation!$K$2,$Y7,MAX(Escalation!$C$2,BC$4-$W7))),
     IF(SSSModel!$C$4="PV",IF(DA$4=$W7,$EA7*(1+SSSModel!$C$2),0),
     IF(SSSModel!$C$4="FCR",IF(AND(DA$4&gt;=$W7,OFFSET(Profiles!$K$2,$Z7,MAX(Profiles!$C$2,BC$4-$W7))&gt;0),$EC7,0),0))))))</f>
        <v>0</v>
      </c>
      <c r="DB7" s="135">
        <f ca="1">IF(OR($Z7=0,SSSModel!$C$4="CF"),BD7,
IF(LEFT($V7,3)="ON_",
     IF(SSSModel!$C$4="RR",SUMPRODUCT(OFFSET($AC7,0,0,1,$CB$2),OFFSET(Profiles!$K$28,($Z7-1)*(Profiles!$I$26+1)+DB$4-SSSModel!$C$3+1,0,1,$CB$2)),
     IF(SSSModel!$C$4="ECC",$EA7*$EB7*SUMPRODUCT(OFFSET($AC7,0,MAX(0,DB$4-$DZ7-$CA$4+1),1,MIN($DZ7,DB$4-$CA$4+1)),OFFSET(Escalation!$K$24,($Y7-1)*(Escalation!$I$22+1)+DB$4-SSSModel!$C$3+1,MAX(0,DB$4-$DZ7-$CA$4+1),1,MIN($DZ7,DB$4-$CA$4+1))),
     IF(SSSModel!$C$4="PV",BD7*$EA7*(1+SSSModel!$C$2),
     IF(SSSModel!$C$4="FCR",$EC7*SUM(OFFSET($AC7,0,MAX(DB$4-$AC$4-$DZ7+1,0),1,MIN($DZ7,DB$4-$AC$4+1))),0)))),
SUM($AC7:$BZ7)*
     IF(SSSModel!$C$4="RR",OFFSET(Profiles!$K$2,$Z7,MAX(Profiles!$C$2,BD$4-$W7)),
     IF(SSSModel!$C$4="ECC",$EA7*$EB7*IF(MAX(Escalation!$C$2,BD$4-$W7)&gt;$DZ7-1,0,OFFSET(Escalation!$K$2,$Y7,MAX(Escalation!$C$2,BD$4-$W7))),
     IF(SSSModel!$C$4="PV",IF(DB$4=$W7,$EA7*(1+SSSModel!$C$2),0),
     IF(SSSModel!$C$4="FCR",IF(AND(DB$4&gt;=$W7,OFFSET(Profiles!$K$2,$Z7,MAX(Profiles!$C$2,BD$4-$W7))&gt;0),$EC7,0),0))))))</f>
        <v>0</v>
      </c>
      <c r="DC7" s="135">
        <f ca="1">IF(OR($Z7=0,SSSModel!$C$4="CF"),BE7,
IF(LEFT($V7,3)="ON_",
     IF(SSSModel!$C$4="RR",SUMPRODUCT(OFFSET($AC7,0,0,1,$CB$2),OFFSET(Profiles!$K$28,($Z7-1)*(Profiles!$I$26+1)+DC$4-SSSModel!$C$3+1,0,1,$CB$2)),
     IF(SSSModel!$C$4="ECC",$EA7*$EB7*SUMPRODUCT(OFFSET($AC7,0,MAX(0,DC$4-$DZ7-$CA$4+1),1,MIN($DZ7,DC$4-$CA$4+1)),OFFSET(Escalation!$K$24,($Y7-1)*(Escalation!$I$22+1)+DC$4-SSSModel!$C$3+1,MAX(0,DC$4-$DZ7-$CA$4+1),1,MIN($DZ7,DC$4-$CA$4+1))),
     IF(SSSModel!$C$4="PV",BE7*$EA7*(1+SSSModel!$C$2),
     IF(SSSModel!$C$4="FCR",$EC7*SUM(OFFSET($AC7,0,MAX(DC$4-$AC$4-$DZ7+1,0),1,MIN($DZ7,DC$4-$AC$4+1))),0)))),
SUM($AC7:$BZ7)*
     IF(SSSModel!$C$4="RR",OFFSET(Profiles!$K$2,$Z7,MAX(Profiles!$C$2,BE$4-$W7)),
     IF(SSSModel!$C$4="ECC",$EA7*$EB7*IF(MAX(Escalation!$C$2,BE$4-$W7)&gt;$DZ7-1,0,OFFSET(Escalation!$K$2,$Y7,MAX(Escalation!$C$2,BE$4-$W7))),
     IF(SSSModel!$C$4="PV",IF(DC$4=$W7,$EA7*(1+SSSModel!$C$2),0),
     IF(SSSModel!$C$4="FCR",IF(AND(DC$4&gt;=$W7,OFFSET(Profiles!$K$2,$Z7,MAX(Profiles!$C$2,BE$4-$W7))&gt;0),$EC7,0),0))))))</f>
        <v>0</v>
      </c>
      <c r="DD7" s="135">
        <f ca="1">IF(OR($Z7=0,SSSModel!$C$4="CF"),BF7,
IF(LEFT($V7,3)="ON_",
     IF(SSSModel!$C$4="RR",SUMPRODUCT(OFFSET($AC7,0,0,1,$CB$2),OFFSET(Profiles!$K$28,($Z7-1)*(Profiles!$I$26+1)+DD$4-SSSModel!$C$3+1,0,1,$CB$2)),
     IF(SSSModel!$C$4="ECC",$EA7*$EB7*SUMPRODUCT(OFFSET($AC7,0,MAX(0,DD$4-$DZ7-$CA$4+1),1,MIN($DZ7,DD$4-$CA$4+1)),OFFSET(Escalation!$K$24,($Y7-1)*(Escalation!$I$22+1)+DD$4-SSSModel!$C$3+1,MAX(0,DD$4-$DZ7-$CA$4+1),1,MIN($DZ7,DD$4-$CA$4+1))),
     IF(SSSModel!$C$4="PV",BF7*$EA7*(1+SSSModel!$C$2),
     IF(SSSModel!$C$4="FCR",$EC7*SUM(OFFSET($AC7,0,MAX(DD$4-$AC$4-$DZ7+1,0),1,MIN($DZ7,DD$4-$AC$4+1))),0)))),
SUM($AC7:$BZ7)*
     IF(SSSModel!$C$4="RR",OFFSET(Profiles!$K$2,$Z7,MAX(Profiles!$C$2,BF$4-$W7)),
     IF(SSSModel!$C$4="ECC",$EA7*$EB7*IF(MAX(Escalation!$C$2,BF$4-$W7)&gt;$DZ7-1,0,OFFSET(Escalation!$K$2,$Y7,MAX(Escalation!$C$2,BF$4-$W7))),
     IF(SSSModel!$C$4="PV",IF(DD$4=$W7,$EA7*(1+SSSModel!$C$2),0),
     IF(SSSModel!$C$4="FCR",IF(AND(DD$4&gt;=$W7,OFFSET(Profiles!$K$2,$Z7,MAX(Profiles!$C$2,BF$4-$W7))&gt;0),$EC7,0),0))))))</f>
        <v>0</v>
      </c>
      <c r="DE7" s="135">
        <f ca="1">IF(OR($Z7=0,SSSModel!$C$4="CF"),BG7,
IF(LEFT($V7,3)="ON_",
     IF(SSSModel!$C$4="RR",SUMPRODUCT(OFFSET($AC7,0,0,1,$CB$2),OFFSET(Profiles!$K$28,($Z7-1)*(Profiles!$I$26+1)+DE$4-SSSModel!$C$3+1,0,1,$CB$2)),
     IF(SSSModel!$C$4="ECC",$EA7*$EB7*SUMPRODUCT(OFFSET($AC7,0,MAX(0,DE$4-$DZ7-$CA$4+1),1,MIN($DZ7,DE$4-$CA$4+1)),OFFSET(Escalation!$K$24,($Y7-1)*(Escalation!$I$22+1)+DE$4-SSSModel!$C$3+1,MAX(0,DE$4-$DZ7-$CA$4+1),1,MIN($DZ7,DE$4-$CA$4+1))),
     IF(SSSModel!$C$4="PV",BG7*$EA7*(1+SSSModel!$C$2),
     IF(SSSModel!$C$4="FCR",$EC7*SUM(OFFSET($AC7,0,MAX(DE$4-$AC$4-$DZ7+1,0),1,MIN($DZ7,DE$4-$AC$4+1))),0)))),
SUM($AC7:$BZ7)*
     IF(SSSModel!$C$4="RR",OFFSET(Profiles!$K$2,$Z7,MAX(Profiles!$C$2,BG$4-$W7)),
     IF(SSSModel!$C$4="ECC",$EA7*$EB7*IF(MAX(Escalation!$C$2,BG$4-$W7)&gt;$DZ7-1,0,OFFSET(Escalation!$K$2,$Y7,MAX(Escalation!$C$2,BG$4-$W7))),
     IF(SSSModel!$C$4="PV",IF(DE$4=$W7,$EA7*(1+SSSModel!$C$2),0),
     IF(SSSModel!$C$4="FCR",IF(AND(DE$4&gt;=$W7,OFFSET(Profiles!$K$2,$Z7,MAX(Profiles!$C$2,BG$4-$W7))&gt;0),$EC7,0),0))))))</f>
        <v>0</v>
      </c>
      <c r="DF7" s="135">
        <f ca="1">IF(OR($Z7=0,SSSModel!$C$4="CF"),BH7,
IF(LEFT($V7,3)="ON_",
     IF(SSSModel!$C$4="RR",SUMPRODUCT(OFFSET($AC7,0,0,1,$CB$2),OFFSET(Profiles!$K$28,($Z7-1)*(Profiles!$I$26+1)+DF$4-SSSModel!$C$3+1,0,1,$CB$2)),
     IF(SSSModel!$C$4="ECC",$EA7*$EB7*SUMPRODUCT(OFFSET($AC7,0,MAX(0,DF$4-$DZ7-$CA$4+1),1,MIN($DZ7,DF$4-$CA$4+1)),OFFSET(Escalation!$K$24,($Y7-1)*(Escalation!$I$22+1)+DF$4-SSSModel!$C$3+1,MAX(0,DF$4-$DZ7-$CA$4+1),1,MIN($DZ7,DF$4-$CA$4+1))),
     IF(SSSModel!$C$4="PV",BH7*$EA7*(1+SSSModel!$C$2),
     IF(SSSModel!$C$4="FCR",$EC7*SUM(OFFSET($AC7,0,MAX(DF$4-$AC$4-$DZ7+1,0),1,MIN($DZ7,DF$4-$AC$4+1))),0)))),
SUM($AC7:$BZ7)*
     IF(SSSModel!$C$4="RR",OFFSET(Profiles!$K$2,$Z7,MAX(Profiles!$C$2,BH$4-$W7)),
     IF(SSSModel!$C$4="ECC",$EA7*$EB7*IF(MAX(Escalation!$C$2,BH$4-$W7)&gt;$DZ7-1,0,OFFSET(Escalation!$K$2,$Y7,MAX(Escalation!$C$2,BH$4-$W7))),
     IF(SSSModel!$C$4="PV",IF(DF$4=$W7,$EA7*(1+SSSModel!$C$2),0),
     IF(SSSModel!$C$4="FCR",IF(AND(DF$4&gt;=$W7,OFFSET(Profiles!$K$2,$Z7,MAX(Profiles!$C$2,BH$4-$W7))&gt;0),$EC7,0),0))))))</f>
        <v>0</v>
      </c>
      <c r="DG7" s="135">
        <f ca="1">IF(OR($Z7=0,SSSModel!$C$4="CF"),BI7,
IF(LEFT($V7,3)="ON_",
     IF(SSSModel!$C$4="RR",SUMPRODUCT(OFFSET($AC7,0,0,1,$CB$2),OFFSET(Profiles!$K$28,($Z7-1)*(Profiles!$I$26+1)+DG$4-SSSModel!$C$3+1,0,1,$CB$2)),
     IF(SSSModel!$C$4="ECC",$EA7*$EB7*SUMPRODUCT(OFFSET($AC7,0,MAX(0,DG$4-$DZ7-$CA$4+1),1,MIN($DZ7,DG$4-$CA$4+1)),OFFSET(Escalation!$K$24,($Y7-1)*(Escalation!$I$22+1)+DG$4-SSSModel!$C$3+1,MAX(0,DG$4-$DZ7-$CA$4+1),1,MIN($DZ7,DG$4-$CA$4+1))),
     IF(SSSModel!$C$4="PV",BI7*$EA7*(1+SSSModel!$C$2),
     IF(SSSModel!$C$4="FCR",$EC7*SUM(OFFSET($AC7,0,MAX(DG$4-$AC$4-$DZ7+1,0),1,MIN($DZ7,DG$4-$AC$4+1))),0)))),
SUM($AC7:$BZ7)*
     IF(SSSModel!$C$4="RR",OFFSET(Profiles!$K$2,$Z7,MAX(Profiles!$C$2,BI$4-$W7)),
     IF(SSSModel!$C$4="ECC",$EA7*$EB7*IF(MAX(Escalation!$C$2,BI$4-$W7)&gt;$DZ7-1,0,OFFSET(Escalation!$K$2,$Y7,MAX(Escalation!$C$2,BI$4-$W7))),
     IF(SSSModel!$C$4="PV",IF(DG$4=$W7,$EA7*(1+SSSModel!$C$2),0),
     IF(SSSModel!$C$4="FCR",IF(AND(DG$4&gt;=$W7,OFFSET(Profiles!$K$2,$Z7,MAX(Profiles!$C$2,BI$4-$W7))&gt;0),$EC7,0),0))))))</f>
        <v>0</v>
      </c>
      <c r="DH7" s="135">
        <f ca="1">IF(OR($Z7=0,SSSModel!$C$4="CF"),BJ7,
IF(LEFT($V7,3)="ON_",
     IF(SSSModel!$C$4="RR",SUMPRODUCT(OFFSET($AC7,0,0,1,$CB$2),OFFSET(Profiles!$K$28,($Z7-1)*(Profiles!$I$26+1)+DH$4-SSSModel!$C$3+1,0,1,$CB$2)),
     IF(SSSModel!$C$4="ECC",$EA7*$EB7*SUMPRODUCT(OFFSET($AC7,0,MAX(0,DH$4-$DZ7-$CA$4+1),1,MIN($DZ7,DH$4-$CA$4+1)),OFFSET(Escalation!$K$24,($Y7-1)*(Escalation!$I$22+1)+DH$4-SSSModel!$C$3+1,MAX(0,DH$4-$DZ7-$CA$4+1),1,MIN($DZ7,DH$4-$CA$4+1))),
     IF(SSSModel!$C$4="PV",BJ7*$EA7*(1+SSSModel!$C$2),
     IF(SSSModel!$C$4="FCR",$EC7*SUM(OFFSET($AC7,0,MAX(DH$4-$AC$4-$DZ7+1,0),1,MIN($DZ7,DH$4-$AC$4+1))),0)))),
SUM($AC7:$BZ7)*
     IF(SSSModel!$C$4="RR",OFFSET(Profiles!$K$2,$Z7,MAX(Profiles!$C$2,BJ$4-$W7)),
     IF(SSSModel!$C$4="ECC",$EA7*$EB7*IF(MAX(Escalation!$C$2,BJ$4-$W7)&gt;$DZ7-1,0,OFFSET(Escalation!$K$2,$Y7,MAX(Escalation!$C$2,BJ$4-$W7))),
     IF(SSSModel!$C$4="PV",IF(DH$4=$W7,$EA7*(1+SSSModel!$C$2),0),
     IF(SSSModel!$C$4="FCR",IF(AND(DH$4&gt;=$W7,OFFSET(Profiles!$K$2,$Z7,MAX(Profiles!$C$2,BJ$4-$W7))&gt;0),$EC7,0),0))))))</f>
        <v>0</v>
      </c>
      <c r="DI7" s="135">
        <f ca="1">IF(OR($Z7=0,SSSModel!$C$4="CF"),BK7,
IF(LEFT($V7,3)="ON_",
     IF(SSSModel!$C$4="RR",SUMPRODUCT(OFFSET($AC7,0,0,1,$CB$2),OFFSET(Profiles!$K$28,($Z7-1)*(Profiles!$I$26+1)+DI$4-SSSModel!$C$3+1,0,1,$CB$2)),
     IF(SSSModel!$C$4="ECC",$EA7*$EB7*SUMPRODUCT(OFFSET($AC7,0,MAX(0,DI$4-$DZ7-$CA$4+1),1,MIN($DZ7,DI$4-$CA$4+1)),OFFSET(Escalation!$K$24,($Y7-1)*(Escalation!$I$22+1)+DI$4-SSSModel!$C$3+1,MAX(0,DI$4-$DZ7-$CA$4+1),1,MIN($DZ7,DI$4-$CA$4+1))),
     IF(SSSModel!$C$4="PV",BK7*$EA7*(1+SSSModel!$C$2),
     IF(SSSModel!$C$4="FCR",$EC7*SUM(OFFSET($AC7,0,MAX(DI$4-$AC$4-$DZ7+1,0),1,MIN($DZ7,DI$4-$AC$4+1))),0)))),
SUM($AC7:$BZ7)*
     IF(SSSModel!$C$4="RR",OFFSET(Profiles!$K$2,$Z7,MAX(Profiles!$C$2,BK$4-$W7)),
     IF(SSSModel!$C$4="ECC",$EA7*$EB7*IF(MAX(Escalation!$C$2,BK$4-$W7)&gt;$DZ7-1,0,OFFSET(Escalation!$K$2,$Y7,MAX(Escalation!$C$2,BK$4-$W7))),
     IF(SSSModel!$C$4="PV",IF(DI$4=$W7,$EA7*(1+SSSModel!$C$2),0),
     IF(SSSModel!$C$4="FCR",IF(AND(DI$4&gt;=$W7,OFFSET(Profiles!$K$2,$Z7,MAX(Profiles!$C$2,BK$4-$W7))&gt;0),$EC7,0),0))))))</f>
        <v>0</v>
      </c>
      <c r="DJ7" s="135">
        <f ca="1">IF(OR($Z7=0,SSSModel!$C$4="CF"),BL7,
IF(LEFT($V7,3)="ON_",
     IF(SSSModel!$C$4="RR",SUMPRODUCT(OFFSET($AC7,0,0,1,$CB$2),OFFSET(Profiles!$K$28,($Z7-1)*(Profiles!$I$26+1)+DJ$4-SSSModel!$C$3+1,0,1,$CB$2)),
     IF(SSSModel!$C$4="ECC",$EA7*$EB7*SUMPRODUCT(OFFSET($AC7,0,MAX(0,DJ$4-$DZ7-$CA$4+1),1,MIN($DZ7,DJ$4-$CA$4+1)),OFFSET(Escalation!$K$24,($Y7-1)*(Escalation!$I$22+1)+DJ$4-SSSModel!$C$3+1,MAX(0,DJ$4-$DZ7-$CA$4+1),1,MIN($DZ7,DJ$4-$CA$4+1))),
     IF(SSSModel!$C$4="PV",BL7*$EA7*(1+SSSModel!$C$2),
     IF(SSSModel!$C$4="FCR",$EC7*SUM(OFFSET($AC7,0,MAX(DJ$4-$AC$4-$DZ7+1,0),1,MIN($DZ7,DJ$4-$AC$4+1))),0)))),
SUM($AC7:$BZ7)*
     IF(SSSModel!$C$4="RR",OFFSET(Profiles!$K$2,$Z7,MAX(Profiles!$C$2,BL$4-$W7)),
     IF(SSSModel!$C$4="ECC",$EA7*$EB7*IF(MAX(Escalation!$C$2,BL$4-$W7)&gt;$DZ7-1,0,OFFSET(Escalation!$K$2,$Y7,MAX(Escalation!$C$2,BL$4-$W7))),
     IF(SSSModel!$C$4="PV",IF(DJ$4=$W7,$EA7*(1+SSSModel!$C$2),0),
     IF(SSSModel!$C$4="FCR",IF(AND(DJ$4&gt;=$W7,OFFSET(Profiles!$K$2,$Z7,MAX(Profiles!$C$2,BL$4-$W7))&gt;0),$EC7,0),0))))))</f>
        <v>0</v>
      </c>
      <c r="DK7" s="135">
        <f ca="1">IF(OR($Z7=0,SSSModel!$C$4="CF"),BM7,
IF(LEFT($V7,3)="ON_",
     IF(SSSModel!$C$4="RR",SUMPRODUCT(OFFSET($AC7,0,0,1,$CB$2),OFFSET(Profiles!$K$28,($Z7-1)*(Profiles!$I$26+1)+DK$4-SSSModel!$C$3+1,0,1,$CB$2)),
     IF(SSSModel!$C$4="ECC",$EA7*$EB7*SUMPRODUCT(OFFSET($AC7,0,MAX(0,DK$4-$DZ7-$CA$4+1),1,MIN($DZ7,DK$4-$CA$4+1)),OFFSET(Escalation!$K$24,($Y7-1)*(Escalation!$I$22+1)+DK$4-SSSModel!$C$3+1,MAX(0,DK$4-$DZ7-$CA$4+1),1,MIN($DZ7,DK$4-$CA$4+1))),
     IF(SSSModel!$C$4="PV",BM7*$EA7*(1+SSSModel!$C$2),
     IF(SSSModel!$C$4="FCR",$EC7*SUM(OFFSET($AC7,0,MAX(DK$4-$AC$4-$DZ7+1,0),1,MIN($DZ7,DK$4-$AC$4+1))),0)))),
SUM($AC7:$BZ7)*
     IF(SSSModel!$C$4="RR",OFFSET(Profiles!$K$2,$Z7,MAX(Profiles!$C$2,BM$4-$W7)),
     IF(SSSModel!$C$4="ECC",$EA7*$EB7*IF(MAX(Escalation!$C$2,BM$4-$W7)&gt;$DZ7-1,0,OFFSET(Escalation!$K$2,$Y7,MAX(Escalation!$C$2,BM$4-$W7))),
     IF(SSSModel!$C$4="PV",IF(DK$4=$W7,$EA7*(1+SSSModel!$C$2),0),
     IF(SSSModel!$C$4="FCR",IF(AND(DK$4&gt;=$W7,OFFSET(Profiles!$K$2,$Z7,MAX(Profiles!$C$2,BM$4-$W7))&gt;0),$EC7,0),0))))))</f>
        <v>0</v>
      </c>
      <c r="DL7" s="135">
        <f ca="1">IF(OR($Z7=0,SSSModel!$C$4="CF"),BN7,
IF(LEFT($V7,3)="ON_",
     IF(SSSModel!$C$4="RR",SUMPRODUCT(OFFSET($AC7,0,0,1,$CB$2),OFFSET(Profiles!$K$28,($Z7-1)*(Profiles!$I$26+1)+DL$4-SSSModel!$C$3+1,0,1,$CB$2)),
     IF(SSSModel!$C$4="ECC",$EA7*$EB7*SUMPRODUCT(OFFSET($AC7,0,MAX(0,DL$4-$DZ7-$CA$4+1),1,MIN($DZ7,DL$4-$CA$4+1)),OFFSET(Escalation!$K$24,($Y7-1)*(Escalation!$I$22+1)+DL$4-SSSModel!$C$3+1,MAX(0,DL$4-$DZ7-$CA$4+1),1,MIN($DZ7,DL$4-$CA$4+1))),
     IF(SSSModel!$C$4="PV",BN7*$EA7*(1+SSSModel!$C$2),
     IF(SSSModel!$C$4="FCR",$EC7*SUM(OFFSET($AC7,0,MAX(DL$4-$AC$4-$DZ7+1,0),1,MIN($DZ7,DL$4-$AC$4+1))),0)))),
SUM($AC7:$BZ7)*
     IF(SSSModel!$C$4="RR",OFFSET(Profiles!$K$2,$Z7,MAX(Profiles!$C$2,BN$4-$W7)),
     IF(SSSModel!$C$4="ECC",$EA7*$EB7*IF(MAX(Escalation!$C$2,BN$4-$W7)&gt;$DZ7-1,0,OFFSET(Escalation!$K$2,$Y7,MAX(Escalation!$C$2,BN$4-$W7))),
     IF(SSSModel!$C$4="PV",IF(DL$4=$W7,$EA7*(1+SSSModel!$C$2),0),
     IF(SSSModel!$C$4="FCR",IF(AND(DL$4&gt;=$W7,OFFSET(Profiles!$K$2,$Z7,MAX(Profiles!$C$2,BN$4-$W7))&gt;0),$EC7,0),0))))))</f>
        <v>0</v>
      </c>
      <c r="DM7" s="135">
        <f ca="1">IF(OR($Z7=0,SSSModel!$C$4="CF"),BO7,
IF(LEFT($V7,3)="ON_",
     IF(SSSModel!$C$4="RR",SUMPRODUCT(OFFSET($AC7,0,0,1,$CB$2),OFFSET(Profiles!$K$28,($Z7-1)*(Profiles!$I$26+1)+DM$4-SSSModel!$C$3+1,0,1,$CB$2)),
     IF(SSSModel!$C$4="ECC",$EA7*$EB7*SUMPRODUCT(OFFSET($AC7,0,MAX(0,DM$4-$DZ7-$CA$4+1),1,MIN($DZ7,DM$4-$CA$4+1)),OFFSET(Escalation!$K$24,($Y7-1)*(Escalation!$I$22+1)+DM$4-SSSModel!$C$3+1,MAX(0,DM$4-$DZ7-$CA$4+1),1,MIN($DZ7,DM$4-$CA$4+1))),
     IF(SSSModel!$C$4="PV",BO7*$EA7*(1+SSSModel!$C$2),
     IF(SSSModel!$C$4="FCR",$EC7*SUM(OFFSET($AC7,0,MAX(DM$4-$AC$4-$DZ7+1,0),1,MIN($DZ7,DM$4-$AC$4+1))),0)))),
SUM($AC7:$BZ7)*
     IF(SSSModel!$C$4="RR",OFFSET(Profiles!$K$2,$Z7,MAX(Profiles!$C$2,BO$4-$W7)),
     IF(SSSModel!$C$4="ECC",$EA7*$EB7*IF(MAX(Escalation!$C$2,BO$4-$W7)&gt;$DZ7-1,0,OFFSET(Escalation!$K$2,$Y7,MAX(Escalation!$C$2,BO$4-$W7))),
     IF(SSSModel!$C$4="PV",IF(DM$4=$W7,$EA7*(1+SSSModel!$C$2),0),
     IF(SSSModel!$C$4="FCR",IF(AND(DM$4&gt;=$W7,OFFSET(Profiles!$K$2,$Z7,MAX(Profiles!$C$2,BO$4-$W7))&gt;0),$EC7,0),0))))))</f>
        <v>0</v>
      </c>
      <c r="DN7" s="135">
        <f ca="1">IF(OR($Z7=0,SSSModel!$C$4="CF"),BP7,
IF(LEFT($V7,3)="ON_",
     IF(SSSModel!$C$4="RR",SUMPRODUCT(OFFSET($AC7,0,0,1,$CB$2),OFFSET(Profiles!$K$28,($Z7-1)*(Profiles!$I$26+1)+DN$4-SSSModel!$C$3+1,0,1,$CB$2)),
     IF(SSSModel!$C$4="ECC",$EA7*$EB7*SUMPRODUCT(OFFSET($AC7,0,MAX(0,DN$4-$DZ7-$CA$4+1),1,MIN($DZ7,DN$4-$CA$4+1)),OFFSET(Escalation!$K$24,($Y7-1)*(Escalation!$I$22+1)+DN$4-SSSModel!$C$3+1,MAX(0,DN$4-$DZ7-$CA$4+1),1,MIN($DZ7,DN$4-$CA$4+1))),
     IF(SSSModel!$C$4="PV",BP7*$EA7*(1+SSSModel!$C$2),
     IF(SSSModel!$C$4="FCR",$EC7*SUM(OFFSET($AC7,0,MAX(DN$4-$AC$4-$DZ7+1,0),1,MIN($DZ7,DN$4-$AC$4+1))),0)))),
SUM($AC7:$BZ7)*
     IF(SSSModel!$C$4="RR",OFFSET(Profiles!$K$2,$Z7,MAX(Profiles!$C$2,BP$4-$W7)),
     IF(SSSModel!$C$4="ECC",$EA7*$EB7*IF(MAX(Escalation!$C$2,BP$4-$W7)&gt;$DZ7-1,0,OFFSET(Escalation!$K$2,$Y7,MAX(Escalation!$C$2,BP$4-$W7))),
     IF(SSSModel!$C$4="PV",IF(DN$4=$W7,$EA7*(1+SSSModel!$C$2),0),
     IF(SSSModel!$C$4="FCR",IF(AND(DN$4&gt;=$W7,OFFSET(Profiles!$K$2,$Z7,MAX(Profiles!$C$2,BP$4-$W7))&gt;0),$EC7,0),0))))))</f>
        <v>0</v>
      </c>
      <c r="DO7" s="135">
        <f ca="1">IF(OR($Z7=0,SSSModel!$C$4="CF"),BQ7,
IF(LEFT($V7,3)="ON_",
     IF(SSSModel!$C$4="RR",SUMPRODUCT(OFFSET($AC7,0,0,1,$CB$2),OFFSET(Profiles!$K$28,($Z7-1)*(Profiles!$I$26+1)+DO$4-SSSModel!$C$3+1,0,1,$CB$2)),
     IF(SSSModel!$C$4="ECC",$EA7*$EB7*SUMPRODUCT(OFFSET($AC7,0,MAX(0,DO$4-$DZ7-$CA$4+1),1,MIN($DZ7,DO$4-$CA$4+1)),OFFSET(Escalation!$K$24,($Y7-1)*(Escalation!$I$22+1)+DO$4-SSSModel!$C$3+1,MAX(0,DO$4-$DZ7-$CA$4+1),1,MIN($DZ7,DO$4-$CA$4+1))),
     IF(SSSModel!$C$4="PV",BQ7*$EA7*(1+SSSModel!$C$2),
     IF(SSSModel!$C$4="FCR",$EC7*SUM(OFFSET($AC7,0,MAX(DO$4-$AC$4-$DZ7+1,0),1,MIN($DZ7,DO$4-$AC$4+1))),0)))),
SUM($AC7:$BZ7)*
     IF(SSSModel!$C$4="RR",OFFSET(Profiles!$K$2,$Z7,MAX(Profiles!$C$2,BQ$4-$W7)),
     IF(SSSModel!$C$4="ECC",$EA7*$EB7*IF(MAX(Escalation!$C$2,BQ$4-$W7)&gt;$DZ7-1,0,OFFSET(Escalation!$K$2,$Y7,MAX(Escalation!$C$2,BQ$4-$W7))),
     IF(SSSModel!$C$4="PV",IF(DO$4=$W7,$EA7*(1+SSSModel!$C$2),0),
     IF(SSSModel!$C$4="FCR",IF(AND(DO$4&gt;=$W7,OFFSET(Profiles!$K$2,$Z7,MAX(Profiles!$C$2,BQ$4-$W7))&gt;0),$EC7,0),0))))))</f>
        <v>0</v>
      </c>
      <c r="DP7" s="135">
        <f ca="1">IF(OR($Z7=0,SSSModel!$C$4="CF"),BR7,
IF(LEFT($V7,3)="ON_",
     IF(SSSModel!$C$4="RR",SUMPRODUCT(OFFSET($AC7,0,0,1,$CB$2),OFFSET(Profiles!$K$28,($Z7-1)*(Profiles!$I$26+1)+DP$4-SSSModel!$C$3+1,0,1,$CB$2)),
     IF(SSSModel!$C$4="ECC",$EA7*$EB7*SUMPRODUCT(OFFSET($AC7,0,MAX(0,DP$4-$DZ7-$CA$4+1),1,MIN($DZ7,DP$4-$CA$4+1)),OFFSET(Escalation!$K$24,($Y7-1)*(Escalation!$I$22+1)+DP$4-SSSModel!$C$3+1,MAX(0,DP$4-$DZ7-$CA$4+1),1,MIN($DZ7,DP$4-$CA$4+1))),
     IF(SSSModel!$C$4="PV",BR7*$EA7*(1+SSSModel!$C$2),
     IF(SSSModel!$C$4="FCR",$EC7*SUM(OFFSET($AC7,0,MAX(DP$4-$AC$4-$DZ7+1,0),1,MIN($DZ7,DP$4-$AC$4+1))),0)))),
SUM($AC7:$BZ7)*
     IF(SSSModel!$C$4="RR",OFFSET(Profiles!$K$2,$Z7,MAX(Profiles!$C$2,BR$4-$W7)),
     IF(SSSModel!$C$4="ECC",$EA7*$EB7*IF(MAX(Escalation!$C$2,BR$4-$W7)&gt;$DZ7-1,0,OFFSET(Escalation!$K$2,$Y7,MAX(Escalation!$C$2,BR$4-$W7))),
     IF(SSSModel!$C$4="PV",IF(DP$4=$W7,$EA7*(1+SSSModel!$C$2),0),
     IF(SSSModel!$C$4="FCR",IF(AND(DP$4&gt;=$W7,OFFSET(Profiles!$K$2,$Z7,MAX(Profiles!$C$2,BR$4-$W7))&gt;0),$EC7,0),0))))))</f>
        <v>0</v>
      </c>
      <c r="DQ7" s="135">
        <f ca="1">IF(OR($Z7=0,SSSModel!$C$4="CF"),BS7,
IF(LEFT($V7,3)="ON_",
     IF(SSSModel!$C$4="RR",SUMPRODUCT(OFFSET($AC7,0,0,1,$CB$2),OFFSET(Profiles!$K$28,($Z7-1)*(Profiles!$I$26+1)+DQ$4-SSSModel!$C$3+1,0,1,$CB$2)),
     IF(SSSModel!$C$4="ECC",$EA7*$EB7*SUMPRODUCT(OFFSET($AC7,0,MAX(0,DQ$4-$DZ7-$CA$4+1),1,MIN($DZ7,DQ$4-$CA$4+1)),OFFSET(Escalation!$K$24,($Y7-1)*(Escalation!$I$22+1)+DQ$4-SSSModel!$C$3+1,MAX(0,DQ$4-$DZ7-$CA$4+1),1,MIN($DZ7,DQ$4-$CA$4+1))),
     IF(SSSModel!$C$4="PV",BS7*$EA7*(1+SSSModel!$C$2),
     IF(SSSModel!$C$4="FCR",$EC7*SUM(OFFSET($AC7,0,MAX(DQ$4-$AC$4-$DZ7+1,0),1,MIN($DZ7,DQ$4-$AC$4+1))),0)))),
SUM($AC7:$BZ7)*
     IF(SSSModel!$C$4="RR",OFFSET(Profiles!$K$2,$Z7,MAX(Profiles!$C$2,BS$4-$W7)),
     IF(SSSModel!$C$4="ECC",$EA7*$EB7*IF(MAX(Escalation!$C$2,BS$4-$W7)&gt;$DZ7-1,0,OFFSET(Escalation!$K$2,$Y7,MAX(Escalation!$C$2,BS$4-$W7))),
     IF(SSSModel!$C$4="PV",IF(DQ$4=$W7,$EA7*(1+SSSModel!$C$2),0),
     IF(SSSModel!$C$4="FCR",IF(AND(DQ$4&gt;=$W7,OFFSET(Profiles!$K$2,$Z7,MAX(Profiles!$C$2,BS$4-$W7))&gt;0),$EC7,0),0))))))</f>
        <v>0</v>
      </c>
      <c r="DR7" s="135">
        <f ca="1">IF(OR($Z7=0,SSSModel!$C$4="CF"),BT7,
IF(LEFT($V7,3)="ON_",
     IF(SSSModel!$C$4="RR",SUMPRODUCT(OFFSET($AC7,0,0,1,$CB$2),OFFSET(Profiles!$K$28,($Z7-1)*(Profiles!$I$26+1)+DR$4-SSSModel!$C$3+1,0,1,$CB$2)),
     IF(SSSModel!$C$4="ECC",$EA7*$EB7*SUMPRODUCT(OFFSET($AC7,0,MAX(0,DR$4-$DZ7-$CA$4+1),1,MIN($DZ7,DR$4-$CA$4+1)),OFFSET(Escalation!$K$24,($Y7-1)*(Escalation!$I$22+1)+DR$4-SSSModel!$C$3+1,MAX(0,DR$4-$DZ7-$CA$4+1),1,MIN($DZ7,DR$4-$CA$4+1))),
     IF(SSSModel!$C$4="PV",BT7*$EA7*(1+SSSModel!$C$2),
     IF(SSSModel!$C$4="FCR",$EC7*SUM(OFFSET($AC7,0,MAX(DR$4-$AC$4-$DZ7+1,0),1,MIN($DZ7,DR$4-$AC$4+1))),0)))),
SUM($AC7:$BZ7)*
     IF(SSSModel!$C$4="RR",OFFSET(Profiles!$K$2,$Z7,MAX(Profiles!$C$2,BT$4-$W7)),
     IF(SSSModel!$C$4="ECC",$EA7*$EB7*IF(MAX(Escalation!$C$2,BT$4-$W7)&gt;$DZ7-1,0,OFFSET(Escalation!$K$2,$Y7,MAX(Escalation!$C$2,BT$4-$W7))),
     IF(SSSModel!$C$4="PV",IF(DR$4=$W7,$EA7*(1+SSSModel!$C$2),0),
     IF(SSSModel!$C$4="FCR",IF(AND(DR$4&gt;=$W7,OFFSET(Profiles!$K$2,$Z7,MAX(Profiles!$C$2,BT$4-$W7))&gt;0),$EC7,0),0))))))</f>
        <v>0</v>
      </c>
      <c r="DS7" s="135">
        <f ca="1">IF(OR($Z7=0,SSSModel!$C$4="CF"),BU7,
IF(LEFT($V7,3)="ON_",
     IF(SSSModel!$C$4="RR",SUMPRODUCT(OFFSET($AC7,0,0,1,$CB$2),OFFSET(Profiles!$K$28,($Z7-1)*(Profiles!$I$26+1)+DS$4-SSSModel!$C$3+1,0,1,$CB$2)),
     IF(SSSModel!$C$4="ECC",$EA7*$EB7*SUMPRODUCT(OFFSET($AC7,0,MAX(0,DS$4-$DZ7-$CA$4+1),1,MIN($DZ7,DS$4-$CA$4+1)),OFFSET(Escalation!$K$24,($Y7-1)*(Escalation!$I$22+1)+DS$4-SSSModel!$C$3+1,MAX(0,DS$4-$DZ7-$CA$4+1),1,MIN($DZ7,DS$4-$CA$4+1))),
     IF(SSSModel!$C$4="PV",BU7*$EA7*(1+SSSModel!$C$2),
     IF(SSSModel!$C$4="FCR",$EC7*SUM(OFFSET($AC7,0,MAX(DS$4-$AC$4-$DZ7+1,0),1,MIN($DZ7,DS$4-$AC$4+1))),0)))),
SUM($AC7:$BZ7)*
     IF(SSSModel!$C$4="RR",OFFSET(Profiles!$K$2,$Z7,MAX(Profiles!$C$2,BU$4-$W7)),
     IF(SSSModel!$C$4="ECC",$EA7*$EB7*IF(MAX(Escalation!$C$2,BU$4-$W7)&gt;$DZ7-1,0,OFFSET(Escalation!$K$2,$Y7,MAX(Escalation!$C$2,BU$4-$W7))),
     IF(SSSModel!$C$4="PV",IF(DS$4=$W7,$EA7*(1+SSSModel!$C$2),0),
     IF(SSSModel!$C$4="FCR",IF(AND(DS$4&gt;=$W7,OFFSET(Profiles!$K$2,$Z7,MAX(Profiles!$C$2,BU$4-$W7))&gt;0),$EC7,0),0))))))</f>
        <v>0</v>
      </c>
      <c r="DT7" s="135">
        <f ca="1">IF(OR($Z7=0,SSSModel!$C$4="CF"),BV7,
IF(LEFT($V7,3)="ON_",
     IF(SSSModel!$C$4="RR",SUMPRODUCT(OFFSET($AC7,0,0,1,$CB$2),OFFSET(Profiles!$K$28,($Z7-1)*(Profiles!$I$26+1)+DT$4-SSSModel!$C$3+1,0,1,$CB$2)),
     IF(SSSModel!$C$4="ECC",$EA7*$EB7*SUMPRODUCT(OFFSET($AC7,0,MAX(0,DT$4-$DZ7-$CA$4+1),1,MIN($DZ7,DT$4-$CA$4+1)),OFFSET(Escalation!$K$24,($Y7-1)*(Escalation!$I$22+1)+DT$4-SSSModel!$C$3+1,MAX(0,DT$4-$DZ7-$CA$4+1),1,MIN($DZ7,DT$4-$CA$4+1))),
     IF(SSSModel!$C$4="PV",BV7*$EA7*(1+SSSModel!$C$2),
     IF(SSSModel!$C$4="FCR",$EC7*SUM(OFFSET($AC7,0,MAX(DT$4-$AC$4-$DZ7+1,0),1,MIN($DZ7,DT$4-$AC$4+1))),0)))),
SUM($AC7:$BZ7)*
     IF(SSSModel!$C$4="RR",OFFSET(Profiles!$K$2,$Z7,MAX(Profiles!$C$2,BV$4-$W7)),
     IF(SSSModel!$C$4="ECC",$EA7*$EB7*IF(MAX(Escalation!$C$2,BV$4-$W7)&gt;$DZ7-1,0,OFFSET(Escalation!$K$2,$Y7,MAX(Escalation!$C$2,BV$4-$W7))),
     IF(SSSModel!$C$4="PV",IF(DT$4=$W7,$EA7*(1+SSSModel!$C$2),0),
     IF(SSSModel!$C$4="FCR",IF(AND(DT$4&gt;=$W7,OFFSET(Profiles!$K$2,$Z7,MAX(Profiles!$C$2,BV$4-$W7))&gt;0),$EC7,0),0))))))</f>
        <v>0</v>
      </c>
      <c r="DU7" s="135">
        <f ca="1">IF(OR($Z7=0,SSSModel!$C$4="CF"),BW7,
IF(LEFT($V7,3)="ON_",
     IF(SSSModel!$C$4="RR",SUMPRODUCT(OFFSET($AC7,0,0,1,$CB$2),OFFSET(Profiles!$K$28,($Z7-1)*(Profiles!$I$26+1)+DU$4-SSSModel!$C$3+1,0,1,$CB$2)),
     IF(SSSModel!$C$4="ECC",$EA7*$EB7*SUMPRODUCT(OFFSET($AC7,0,MAX(0,DU$4-$DZ7-$CA$4+1),1,MIN($DZ7,DU$4-$CA$4+1)),OFFSET(Escalation!$K$24,($Y7-1)*(Escalation!$I$22+1)+DU$4-SSSModel!$C$3+1,MAX(0,DU$4-$DZ7-$CA$4+1),1,MIN($DZ7,DU$4-$CA$4+1))),
     IF(SSSModel!$C$4="PV",BW7*$EA7*(1+SSSModel!$C$2),
     IF(SSSModel!$C$4="FCR",$EC7*SUM(OFFSET($AC7,0,MAX(DU$4-$AC$4-$DZ7+1,0),1,MIN($DZ7,DU$4-$AC$4+1))),0)))),
SUM($AC7:$BZ7)*
     IF(SSSModel!$C$4="RR",OFFSET(Profiles!$K$2,$Z7,MAX(Profiles!$C$2,BW$4-$W7)),
     IF(SSSModel!$C$4="ECC",$EA7*$EB7*IF(MAX(Escalation!$C$2,BW$4-$W7)&gt;$DZ7-1,0,OFFSET(Escalation!$K$2,$Y7,MAX(Escalation!$C$2,BW$4-$W7))),
     IF(SSSModel!$C$4="PV",IF(DU$4=$W7,$EA7*(1+SSSModel!$C$2),0),
     IF(SSSModel!$C$4="FCR",IF(AND(DU$4&gt;=$W7,OFFSET(Profiles!$K$2,$Z7,MAX(Profiles!$C$2,BW$4-$W7))&gt;0),$EC7,0),0))))))</f>
        <v>0</v>
      </c>
      <c r="DV7" s="136">
        <f ca="1">IF(OR($Z7=0,SSSModel!$C$4="CF"),BX7,
IF(LEFT($V7,3)="ON_",
     IF(SSSModel!$C$4="RR",SUMPRODUCT(OFFSET($AC7,0,0,1,$CB$2),OFFSET(Profiles!$K$28,($Z7-1)*(Profiles!$I$26+1)+DV$4-SSSModel!$C$3+1,0,1,$CB$2)),
     IF(SSSModel!$C$4="ECC",$EA7*$EB7*SUMPRODUCT(OFFSET($AC7,0,MAX(0,DV$4-$DZ7-$CA$4+1),1,MIN($DZ7,DV$4-$CA$4+1)),OFFSET(Escalation!$K$24,($Y7-1)*(Escalation!$I$22+1)+DV$4-SSSModel!$C$3+1,MAX(0,DV$4-$DZ7-$CA$4+1),1,MIN($DZ7,DV$4-$CA$4+1))),
     IF(SSSModel!$C$4="PV",BX7*$EA7*(1+SSSModel!$C$2),
     IF(SSSModel!$C$4="FCR",$EC7*SUM(OFFSET($AC7,0,MAX(DV$4-$AC$4-$DZ7+1,0),1,MIN($DZ7,DV$4-$AC$4+1))),0)))),
SUM($AC7:$BZ7)*
     IF(SSSModel!$C$4="RR",OFFSET(Profiles!$K$2,$Z7,MAX(Profiles!$C$2,BX$4-$W7)),
     IF(SSSModel!$C$4="ECC",$EA7*$EB7*IF(MAX(Escalation!$C$2,BX$4-$W7)&gt;$DZ7-1,0,OFFSET(Escalation!$K$2,$Y7,MAX(Escalation!$C$2,BX$4-$W7))),
     IF(SSSModel!$C$4="PV",IF(DV$4=$W7,$EA7*(1+SSSModel!$C$2),0),
     IF(SSSModel!$C$4="FCR",IF(AND(DV$4&gt;=$W7,OFFSET(Profiles!$K$2,$Z7,MAX(Profiles!$C$2,BX$4-$W7))&gt;0),$EC7,0),0))))))</f>
        <v>0</v>
      </c>
      <c r="DW7" s="136">
        <f ca="1">IF(OR($Z7=0,SSSModel!$C$4="CF"),BY7,
IF(LEFT($V7,3)="ON_",
     IF(SSSModel!$C$4="RR",SUMPRODUCT(OFFSET($AC7,0,0,1,$CB$2),OFFSET(Profiles!$K$28,($Z7-1)*(Profiles!$I$26+1)+DW$4-SSSModel!$C$3+1,0,1,$CB$2)),
     IF(SSSModel!$C$4="ECC",$EA7*$EB7*SUMPRODUCT(OFFSET($AC7,0,MAX(0,DW$4-$DZ7-$CA$4+1),1,MIN($DZ7,DW$4-$CA$4+1)),OFFSET(Escalation!$K$24,($Y7-1)*(Escalation!$I$22+1)+DW$4-SSSModel!$C$3+1,MAX(0,DW$4-$DZ7-$CA$4+1),1,MIN($DZ7,DW$4-$CA$4+1))),
     IF(SSSModel!$C$4="PV",BY7*$EA7*(1+SSSModel!$C$2),
     IF(SSSModel!$C$4="FCR",$EC7*SUM(OFFSET($AC7,0,MAX(DW$4-$AC$4-$DZ7+1,0),1,MIN($DZ7,DW$4-$AC$4+1))),0)))),
SUM($AC7:$BZ7)*
     IF(SSSModel!$C$4="RR",OFFSET(Profiles!$K$2,$Z7,MAX(Profiles!$C$2,BY$4-$W7)),
     IF(SSSModel!$C$4="ECC",$EA7*$EB7*IF(MAX(Escalation!$C$2,BY$4-$W7)&gt;$DZ7-1,0,OFFSET(Escalation!$K$2,$Y7,MAX(Escalation!$C$2,BY$4-$W7))),
     IF(SSSModel!$C$4="PV",IF(DW$4=$W7,$EA7*(1+SSSModel!$C$2),0),
     IF(SSSModel!$C$4="FCR",IF(AND(DW$4&gt;=$W7,OFFSET(Profiles!$K$2,$Z7,MAX(Profiles!$C$2,BY$4-$W7))&gt;0),$EC7,0),0))))))</f>
        <v>0</v>
      </c>
      <c r="DX7" s="136">
        <f ca="1">IF(OR($Z7=0,SSSModel!$C$4="CF"),BZ7,
IF(LEFT($V7,3)="ON_",
     IF(SSSModel!$C$4="RR",SUMPRODUCT(OFFSET($AC7,0,0,1,$CB$2),OFFSET(Profiles!$K$28,($Z7-1)*(Profiles!$I$26+1)+DX$4-SSSModel!$C$3+1,0,1,$CB$2)),
     IF(SSSModel!$C$4="ECC",$EA7*$EB7*SUMPRODUCT(OFFSET($AC7,0,MAX(0,DX$4-$DZ7-$CA$4+1),1,MIN($DZ7,DX$4-$CA$4+1)),OFFSET(Escalation!$K$24,($Y7-1)*(Escalation!$I$22+1)+DX$4-SSSModel!$C$3+1,MAX(0,DX$4-$DZ7-$CA$4+1),1,MIN($DZ7,DX$4-$CA$4+1))),
     IF(SSSModel!$C$4="PV",BZ7*$EA7*(1+SSSModel!$C$2),
     IF(SSSModel!$C$4="FCR",$EC7*SUM(OFFSET($AC7,0,MAX(DX$4-$AC$4-$DZ7+1,0),1,MIN($DZ7,DX$4-$AC$4+1))),0)))),
SUM($AC7:$BZ7)*
     IF(SSSModel!$C$4="RR",OFFSET(Profiles!$K$2,$Z7,MAX(Profiles!$C$2,BZ$4-$W7)),
     IF(SSSModel!$C$4="ECC",$EA7*$EB7*IF(MAX(Escalation!$C$2,BZ$4-$W7)&gt;$DZ7-1,0,OFFSET(Escalation!$K$2,$Y7,MAX(Escalation!$C$2,BZ$4-$W7))),
     IF(SSSModel!$C$4="PV",IF(DX$4=$W7,$EA7*(1+SSSModel!$C$2),0),
     IF(SSSModel!$C$4="FCR",IF(AND(DX$4&gt;=$W7,OFFSET(Profiles!$K$2,$Z7,MAX(Profiles!$C$2,BZ$4-$W7))&gt;0),$EC7,0),0))))))</f>
        <v>0</v>
      </c>
      <c r="DY7" s="82">
        <f ca="1">IF($Y7=0,0,OFFSET(Escalation!$B$2,$Y7,0))</f>
        <v>0</v>
      </c>
      <c r="DZ7" s="80">
        <f ca="1">IF($Z7=0,0,COUNTIF(OFFSET(Profiles!$K$2,$Z7,0,1,50),"&gt;0"))</f>
        <v>0</v>
      </c>
      <c r="EA7" s="137">
        <f ca="1">IF($Z7=0,0,SUMPRODUCT(Profiles!$C$20:$BH$20,OFFSET(Profiles!$C$2,$Z7,0,1,Profiles!$B$1)))</f>
        <v>0</v>
      </c>
      <c r="EB7" s="24">
        <f ca="1">IF($Z7=0,0,((1-(1+DY7)/(1+SSSModel!$C$2))/(1-((1+DY7)/(1+SSSModel!$C$2))^DZ7))*(1+SSSModel!$C$2))</f>
        <v>0</v>
      </c>
      <c r="EC7" s="24">
        <f ca="1">IF($Z7=0,0,-PMT(SSSModel!$C$2,DZ7,EA7))</f>
        <v>0</v>
      </c>
      <c r="EG7" t="s">
        <v>144</v>
      </c>
    </row>
    <row r="8" spans="1:137" x14ac:dyDescent="0.35">
      <c r="C8" s="1">
        <v>1</v>
      </c>
      <c r="D8" s="1">
        <v>4</v>
      </c>
      <c r="E8" s="27">
        <f ca="1">OFFSET(GenAlts!$M$4,SSSModel!$C$7,$D8-1)</f>
        <v>0</v>
      </c>
      <c r="G8" s="25" t="str">
        <f ca="1">IF($E8=0,"",OFFSET(Resources!B$26,$E8,0))</f>
        <v/>
      </c>
      <c r="H8" s="25" t="str">
        <f ca="1">IF($E8=0,"",OFFSET(Resources!C$26,$E8,0))</f>
        <v/>
      </c>
      <c r="I8" s="25" t="str">
        <f ca="1">IF($E8=0,"",OFFSET(Resources!$E$26,$E8,0))</f>
        <v/>
      </c>
      <c r="J8" s="16">
        <v>1</v>
      </c>
      <c r="K8" s="16" t="s">
        <v>150</v>
      </c>
      <c r="L8" s="25" t="str">
        <f ca="1">OFFSET(Resources!$CG$24,0,$C8-1)</f>
        <v>Overnight Capital</v>
      </c>
      <c r="M8" s="25" t="str">
        <f ca="1">OFFSET(Resources!$CG$25,0,$C8-1)</f>
        <v>Capital</v>
      </c>
      <c r="N8" s="1">
        <v>1</v>
      </c>
      <c r="O8" s="7">
        <f ca="1">IF($E8=0,0,OFFSET(Resources!$CG$26,$E8,$C8-1))</f>
        <v>0</v>
      </c>
      <c r="P8" s="25" t="str">
        <f ca="1">OFFSET(Resources!$CG$26,0,$C8-1)</f>
        <v>$</v>
      </c>
      <c r="Q8" s="18">
        <f ca="1">IF($E8=0,0,OFFSET(GenAlts!$W$4,$E8,$D8-1))</f>
        <v>0</v>
      </c>
      <c r="R8" s="1"/>
      <c r="T8" s="1"/>
      <c r="U8" s="25">
        <f ca="1">IF($E8=0,0,OFFSET(Resources!$AB$26,$E8,($C8-1)*Resources!$CI$20))</f>
        <v>0</v>
      </c>
      <c r="V8" s="99" t="str">
        <f ca="1">IF($E8=0,"","ON_"&amp;OFFSET(Resources!$D$26,$E8,0))</f>
        <v/>
      </c>
      <c r="W8">
        <f t="shared" ca="1" si="4"/>
        <v>0</v>
      </c>
      <c r="X8">
        <f>IF(T8="",0,MATCH(T8,Profiles!$A$3:$A$22,0))</f>
        <v>0</v>
      </c>
      <c r="Y8" s="10">
        <f ca="1">IF(U8=0,0,MATCH(U8,Escalation!$A$3:$A$18,0))</f>
        <v>0</v>
      </c>
      <c r="Z8">
        <f ca="1">IF(V8="",0,MATCH(V8,Profiles!$A$3:$A$22,0))</f>
        <v>0</v>
      </c>
      <c r="AA8" s="8"/>
      <c r="AB8" s="8">
        <v>0</v>
      </c>
      <c r="AC8" s="72">
        <f ca="1">IF(OR(AC$4&lt;$Q8,AC$4&gt;$Q8+IF($S8="",1000,$S8)-1),0,IF(MOD(AC$4-$Q8,IF($R8="",1000,$R8))=0,$O8,0))*IF($Y8&gt;0,(1+INDEX(Escalation!$B$3:$B$18,$Y8,0))^(AC$4-SSSModel!$C$5),1)*IF($X8=0,1,OFFSET(Profiles!$K$2,$X8,MAX(Profiles!$C$2,AC$4-$Q8)))*IF($AA8=1,(1+SSSModel!#REF!),1)</f>
        <v>0</v>
      </c>
      <c r="AD8" s="72">
        <f ca="1">IF(OR(AD$4&lt;$Q8,AD$4&gt;$Q8+IF($S8="",1000,$S8)-1),0,IF(MOD(AD$4-$Q8,IF($R8="",1000,$R8))=0,$O8,0))*IF($Y8&gt;0,(1+INDEX(Escalation!$B$3:$B$18,$Y8,0))^(AD$4-SSSModel!$C$5),1)*IF($X8=0,1,OFFSET(Profiles!$K$2,$X8,MAX(Profiles!$C$2,AD$4-$Q8)))*IF($AA8=1,(1+SSSModel!#REF!),1)</f>
        <v>0</v>
      </c>
      <c r="AE8" s="72">
        <f ca="1">IF(OR(AE$4&lt;$Q8,AE$4&gt;$Q8+IF($S8="",1000,$S8)-1),0,IF(MOD(AE$4-$Q8,IF($R8="",1000,$R8))=0,$O8,0))*IF($Y8&gt;0,(1+INDEX(Escalation!$B$3:$B$18,$Y8,0))^(AE$4-SSSModel!$C$5),1)*IF($X8=0,1,OFFSET(Profiles!$K$2,$X8,MAX(Profiles!$C$2,AE$4-$Q8)))*IF($AA8=1,(1+SSSModel!#REF!),1)</f>
        <v>0</v>
      </c>
      <c r="AF8" s="72">
        <f ca="1">IF(OR(AF$4&lt;$Q8,AF$4&gt;$Q8+IF($S8="",1000,$S8)-1),0,IF(MOD(AF$4-$Q8,IF($R8="",1000,$R8))=0,$O8,0))*IF($Y8&gt;0,(1+INDEX(Escalation!$B$3:$B$18,$Y8,0))^(AF$4-SSSModel!$C$5),1)*IF($X8=0,1,OFFSET(Profiles!$K$2,$X8,MAX(Profiles!$C$2,AF$4-$Q8)))*IF($AA8=1,(1+SSSModel!#REF!),1)</f>
        <v>0</v>
      </c>
      <c r="AG8" s="72">
        <f ca="1">IF(OR(AG$4&lt;$Q8,AG$4&gt;$Q8+IF($S8="",1000,$S8)-1),0,IF(MOD(AG$4-$Q8,IF($R8="",1000,$R8))=0,$O8,0))*IF($Y8&gt;0,(1+INDEX(Escalation!$B$3:$B$18,$Y8,0))^(AG$4-SSSModel!$C$5),1)*IF($X8=0,1,OFFSET(Profiles!$K$2,$X8,MAX(Profiles!$C$2,AG$4-$Q8)))*IF($AA8=1,(1+SSSModel!#REF!),1)</f>
        <v>0</v>
      </c>
      <c r="AH8" s="72">
        <f ca="1">IF(OR(AH$4&lt;$Q8,AH$4&gt;$Q8+IF($S8="",1000,$S8)-1),0,IF(MOD(AH$4-$Q8,IF($R8="",1000,$R8))=0,$O8,0))*IF($Y8&gt;0,(1+INDEX(Escalation!$B$3:$B$18,$Y8,0))^(AH$4-SSSModel!$C$5),1)*IF($X8=0,1,OFFSET(Profiles!$K$2,$X8,MAX(Profiles!$C$2,AH$4-$Q8)))*IF($AA8=1,(1+SSSModel!#REF!),1)</f>
        <v>0</v>
      </c>
      <c r="AI8" s="72">
        <f ca="1">IF(OR(AI$4&lt;$Q8,AI$4&gt;$Q8+IF($S8="",1000,$S8)-1),0,IF(MOD(AI$4-$Q8,IF($R8="",1000,$R8))=0,$O8,0))*IF($Y8&gt;0,(1+INDEX(Escalation!$B$3:$B$18,$Y8,0))^(AI$4-SSSModel!$C$5),1)*IF($X8=0,1,OFFSET(Profiles!$K$2,$X8,MAX(Profiles!$C$2,AI$4-$Q8)))*IF($AA8=1,(1+SSSModel!#REF!),1)</f>
        <v>0</v>
      </c>
      <c r="AJ8" s="72">
        <f ca="1">IF(OR(AJ$4&lt;$Q8,AJ$4&gt;$Q8+IF($S8="",1000,$S8)-1),0,IF(MOD(AJ$4-$Q8,IF($R8="",1000,$R8))=0,$O8,0))*IF($Y8&gt;0,(1+INDEX(Escalation!$B$3:$B$18,$Y8,0))^(AJ$4-SSSModel!$C$5),1)*IF($X8=0,1,OFFSET(Profiles!$K$2,$X8,MAX(Profiles!$C$2,AJ$4-$Q8)))*IF($AA8=1,(1+SSSModel!#REF!),1)</f>
        <v>0</v>
      </c>
      <c r="AK8" s="72">
        <f ca="1">IF(OR(AK$4&lt;$Q8,AK$4&gt;$Q8+IF($S8="",1000,$S8)-1),0,IF(MOD(AK$4-$Q8,IF($R8="",1000,$R8))=0,$O8,0))*IF($Y8&gt;0,(1+INDEX(Escalation!$B$3:$B$18,$Y8,0))^(AK$4-SSSModel!$C$5),1)*IF($X8=0,1,OFFSET(Profiles!$K$2,$X8,MAX(Profiles!$C$2,AK$4-$Q8)))*IF($AA8=1,(1+SSSModel!#REF!),1)</f>
        <v>0</v>
      </c>
      <c r="AL8" s="72">
        <f ca="1">IF(OR(AL$4&lt;$Q8,AL$4&gt;$Q8+IF($S8="",1000,$S8)-1),0,IF(MOD(AL$4-$Q8,IF($R8="",1000,$R8))=0,$O8,0))*IF($Y8&gt;0,(1+INDEX(Escalation!$B$3:$B$18,$Y8,0))^(AL$4-SSSModel!$C$5),1)*IF($X8=0,1,OFFSET(Profiles!$K$2,$X8,MAX(Profiles!$C$2,AL$4-$Q8)))*IF($AA8=1,(1+SSSModel!#REF!),1)</f>
        <v>0</v>
      </c>
      <c r="AM8" s="72">
        <f ca="1">IF(OR(AM$4&lt;$Q8,AM$4&gt;$Q8+IF($S8="",1000,$S8)-1),0,IF(MOD(AM$4-$Q8,IF($R8="",1000,$R8))=0,$O8,0))*IF($Y8&gt;0,(1+INDEX(Escalation!$B$3:$B$18,$Y8,0))^(AM$4-SSSModel!$C$5),1)*IF($X8=0,1,OFFSET(Profiles!$K$2,$X8,MAX(Profiles!$C$2,AM$4-$Q8)))*IF($AA8=1,(1+SSSModel!#REF!),1)</f>
        <v>0</v>
      </c>
      <c r="AN8" s="72">
        <f ca="1">IF(OR(AN$4&lt;$Q8,AN$4&gt;$Q8+IF($S8="",1000,$S8)-1),0,IF(MOD(AN$4-$Q8,IF($R8="",1000,$R8))=0,$O8,0))*IF($Y8&gt;0,(1+INDEX(Escalation!$B$3:$B$18,$Y8,0))^(AN$4-SSSModel!$C$5),1)*IF($X8=0,1,OFFSET(Profiles!$K$2,$X8,MAX(Profiles!$C$2,AN$4-$Q8)))*IF($AA8=1,(1+SSSModel!#REF!),1)</f>
        <v>0</v>
      </c>
      <c r="AO8" s="72">
        <f ca="1">IF(OR(AO$4&lt;$Q8,AO$4&gt;$Q8+IF($S8="",1000,$S8)-1),0,IF(MOD(AO$4-$Q8,IF($R8="",1000,$R8))=0,$O8,0))*IF($Y8&gt;0,(1+INDEX(Escalation!$B$3:$B$18,$Y8,0))^(AO$4-SSSModel!$C$5),1)*IF($X8=0,1,OFFSET(Profiles!$K$2,$X8,MAX(Profiles!$C$2,AO$4-$Q8)))*IF($AA8=1,(1+SSSModel!#REF!),1)</f>
        <v>0</v>
      </c>
      <c r="AP8" s="72">
        <f ca="1">IF(OR(AP$4&lt;$Q8,AP$4&gt;$Q8+IF($S8="",1000,$S8)-1),0,IF(MOD(AP$4-$Q8,IF($R8="",1000,$R8))=0,$O8,0))*IF($Y8&gt;0,(1+INDEX(Escalation!$B$3:$B$18,$Y8,0))^(AP$4-SSSModel!$C$5),1)*IF($X8=0,1,OFFSET(Profiles!$K$2,$X8,MAX(Profiles!$C$2,AP$4-$Q8)))*IF($AA8=1,(1+SSSModel!#REF!),1)</f>
        <v>0</v>
      </c>
      <c r="AQ8" s="72">
        <f ca="1">IF(OR(AQ$4&lt;$Q8,AQ$4&gt;$Q8+IF($S8="",1000,$S8)-1),0,IF(MOD(AQ$4-$Q8,IF($R8="",1000,$R8))=0,$O8,0))*IF($Y8&gt;0,(1+INDEX(Escalation!$B$3:$B$18,$Y8,0))^(AQ$4-SSSModel!$C$5),1)*IF($X8=0,1,OFFSET(Profiles!$K$2,$X8,MAX(Profiles!$C$2,AQ$4-$Q8)))*IF($AA8=1,(1+SSSModel!#REF!),1)</f>
        <v>0</v>
      </c>
      <c r="AR8" s="72">
        <f ca="1">IF(OR(AR$4&lt;$Q8,AR$4&gt;$Q8+IF($S8="",1000,$S8)-1),0,IF(MOD(AR$4-$Q8,IF($R8="",1000,$R8))=0,$O8,0))*IF($Y8&gt;0,(1+INDEX(Escalation!$B$3:$B$18,$Y8,0))^(AR$4-SSSModel!$C$5),1)*IF($X8=0,1,OFFSET(Profiles!$K$2,$X8,MAX(Profiles!$C$2,AR$4-$Q8)))*IF($AA8=1,(1+SSSModel!#REF!),1)</f>
        <v>0</v>
      </c>
      <c r="AS8" s="72">
        <f ca="1">IF(OR(AS$4&lt;$Q8,AS$4&gt;$Q8+IF($S8="",1000,$S8)-1),0,IF(MOD(AS$4-$Q8,IF($R8="",1000,$R8))=0,$O8,0))*IF($Y8&gt;0,(1+INDEX(Escalation!$B$3:$B$18,$Y8,0))^(AS$4-SSSModel!$C$5),1)*IF($X8=0,1,OFFSET(Profiles!$K$2,$X8,MAX(Profiles!$C$2,AS$4-$Q8)))*IF($AA8=1,(1+SSSModel!#REF!),1)</f>
        <v>0</v>
      </c>
      <c r="AT8" s="72">
        <f ca="1">IF(OR(AT$4&lt;$Q8,AT$4&gt;$Q8+IF($S8="",1000,$S8)-1),0,IF(MOD(AT$4-$Q8,IF($R8="",1000,$R8))=0,$O8,0))*IF($Y8&gt;0,(1+INDEX(Escalation!$B$3:$B$18,$Y8,0))^(AT$4-SSSModel!$C$5),1)*IF($X8=0,1,OFFSET(Profiles!$K$2,$X8,MAX(Profiles!$C$2,AT$4-$Q8)))*IF($AA8=1,(1+SSSModel!#REF!),1)</f>
        <v>0</v>
      </c>
      <c r="AU8" s="72">
        <f ca="1">IF(OR(AU$4&lt;$Q8,AU$4&gt;$Q8+IF($S8="",1000,$S8)-1),0,IF(MOD(AU$4-$Q8,IF($R8="",1000,$R8))=0,$O8,0))*IF($Y8&gt;0,(1+INDEX(Escalation!$B$3:$B$18,$Y8,0))^(AU$4-SSSModel!$C$5),1)*IF($X8=0,1,OFFSET(Profiles!$K$2,$X8,MAX(Profiles!$C$2,AU$4-$Q8)))*IF($AA8=1,(1+SSSModel!#REF!),1)</f>
        <v>0</v>
      </c>
      <c r="AV8" s="72">
        <f ca="1">IF(OR(AV$4&lt;$Q8,AV$4&gt;$Q8+IF($S8="",1000,$S8)-1),0,IF(MOD(AV$4-$Q8,IF($R8="",1000,$R8))=0,$O8,0))*IF($Y8&gt;0,(1+INDEX(Escalation!$B$3:$B$18,$Y8,0))^(AV$4-SSSModel!$C$5),1)*IF($X8=0,1,OFFSET(Profiles!$K$2,$X8,MAX(Profiles!$C$2,AV$4-$Q8)))*IF($AA8=1,(1+SSSModel!#REF!),1)</f>
        <v>0</v>
      </c>
      <c r="AW8" s="72">
        <f ca="1">IF(OR(AW$4&lt;$Q8,AW$4&gt;$Q8+IF($S8="",1000,$S8)-1),0,IF(MOD(AW$4-$Q8,IF($R8="",1000,$R8))=0,$O8,0))*IF($Y8&gt;0,(1+INDEX(Escalation!$B$3:$B$18,$Y8,0))^(AW$4-SSSModel!$C$5),1)*IF($X8=0,1,OFFSET(Profiles!$K$2,$X8,MAX(Profiles!$C$2,AW$4-$Q8)))*IF($AA8=1,(1+SSSModel!#REF!),1)</f>
        <v>0</v>
      </c>
      <c r="AX8" s="72">
        <f ca="1">IF(OR(AX$4&lt;$Q8,AX$4&gt;$Q8+IF($S8="",1000,$S8)-1),0,IF(MOD(AX$4-$Q8,IF($R8="",1000,$R8))=0,$O8,0))*IF($Y8&gt;0,(1+INDEX(Escalation!$B$3:$B$18,$Y8,0))^(AX$4-SSSModel!$C$5),1)*IF($X8=0,1,OFFSET(Profiles!$K$2,$X8,MAX(Profiles!$C$2,AX$4-$Q8)))*IF($AA8=1,(1+SSSModel!#REF!),1)</f>
        <v>0</v>
      </c>
      <c r="AY8" s="72">
        <f ca="1">IF(OR(AY$4&lt;$Q8,AY$4&gt;$Q8+IF($S8="",1000,$S8)-1),0,IF(MOD(AY$4-$Q8,IF($R8="",1000,$R8))=0,$O8,0))*IF($Y8&gt;0,(1+INDEX(Escalation!$B$3:$B$18,$Y8,0))^(AY$4-SSSModel!$C$5),1)*IF($X8=0,1,OFFSET(Profiles!$K$2,$X8,MAX(Profiles!$C$2,AY$4-$Q8)))*IF($AA8=1,(1+SSSModel!#REF!),1)</f>
        <v>0</v>
      </c>
      <c r="AZ8" s="72">
        <f ca="1">IF(OR(AZ$4&lt;$Q8,AZ$4&gt;$Q8+IF($S8="",1000,$S8)-1),0,IF(MOD(AZ$4-$Q8,IF($R8="",1000,$R8))=0,$O8,0))*IF($Y8&gt;0,(1+INDEX(Escalation!$B$3:$B$18,$Y8,0))^(AZ$4-SSSModel!$C$5),1)*IF($X8=0,1,OFFSET(Profiles!$K$2,$X8,MAX(Profiles!$C$2,AZ$4-$Q8)))*IF($AA8=1,(1+SSSModel!#REF!),1)</f>
        <v>0</v>
      </c>
      <c r="BA8" s="72">
        <f ca="1">IF(OR(BA$4&lt;$Q8,BA$4&gt;$Q8+IF($S8="",1000,$S8)-1),0,IF(MOD(BA$4-$Q8,IF($R8="",1000,$R8))=0,$O8,0))*IF($Y8&gt;0,(1+INDEX(Escalation!$B$3:$B$18,$Y8,0))^(BA$4-SSSModel!$C$5),1)*IF($X8=0,1,OFFSET(Profiles!$K$2,$X8,MAX(Profiles!$C$2,BA$4-$Q8)))*IF($AA8=1,(1+SSSModel!#REF!),1)</f>
        <v>0</v>
      </c>
      <c r="BB8" s="72">
        <f ca="1">IF(OR(BB$4&lt;$Q8,BB$4&gt;$Q8+IF($S8="",1000,$S8)-1),0,IF(MOD(BB$4-$Q8,IF($R8="",1000,$R8))=0,$O8,0))*IF($Y8&gt;0,(1+INDEX(Escalation!$B$3:$B$18,$Y8,0))^(BB$4-SSSModel!$C$5),1)*IF($X8=0,1,OFFSET(Profiles!$K$2,$X8,MAX(Profiles!$C$2,BB$4-$Q8)))*IF($AA8=1,(1+SSSModel!#REF!),1)</f>
        <v>0</v>
      </c>
      <c r="BC8" s="72">
        <f ca="1">IF(OR(BC$4&lt;$Q8,BC$4&gt;$Q8+IF($S8="",1000,$S8)-1),0,IF(MOD(BC$4-$Q8,IF($R8="",1000,$R8))=0,$O8,0))*IF($Y8&gt;0,(1+INDEX(Escalation!$B$3:$B$18,$Y8,0))^(BC$4-SSSModel!$C$5),1)*IF($X8=0,1,OFFSET(Profiles!$K$2,$X8,MAX(Profiles!$C$2,BC$4-$Q8)))*IF($AA8=1,(1+SSSModel!#REF!),1)</f>
        <v>0</v>
      </c>
      <c r="BD8" s="72">
        <f ca="1">IF(OR(BD$4&lt;$Q8,BD$4&gt;$Q8+IF($S8="",1000,$S8)-1),0,IF(MOD(BD$4-$Q8,IF($R8="",1000,$R8))=0,$O8,0))*IF($Y8&gt;0,(1+INDEX(Escalation!$B$3:$B$18,$Y8,0))^(BD$4-SSSModel!$C$5),1)*IF($X8=0,1,OFFSET(Profiles!$K$2,$X8,MAX(Profiles!$C$2,BD$4-$Q8)))*IF($AA8=1,(1+SSSModel!#REF!),1)</f>
        <v>0</v>
      </c>
      <c r="BE8" s="72">
        <f ca="1">IF(OR(BE$4&lt;$Q8,BE$4&gt;$Q8+IF($S8="",1000,$S8)-1),0,IF(MOD(BE$4-$Q8,IF($R8="",1000,$R8))=0,$O8,0))*IF($Y8&gt;0,(1+INDEX(Escalation!$B$3:$B$18,$Y8,0))^(BE$4-SSSModel!$C$5),1)*IF($X8=0,1,OFFSET(Profiles!$K$2,$X8,MAX(Profiles!$C$2,BE$4-$Q8)))*IF($AA8=1,(1+SSSModel!#REF!),1)</f>
        <v>0</v>
      </c>
      <c r="BF8" s="72">
        <f ca="1">IF(OR(BF$4&lt;$Q8,BF$4&gt;$Q8+IF($S8="",1000,$S8)-1),0,IF(MOD(BF$4-$Q8,IF($R8="",1000,$R8))=0,$O8,0))*IF($Y8&gt;0,(1+INDEX(Escalation!$B$3:$B$18,$Y8,0))^(BF$4-SSSModel!$C$5),1)*IF($X8=0,1,OFFSET(Profiles!$K$2,$X8,MAX(Profiles!$C$2,BF$4-$Q8)))*IF($AA8=1,(1+SSSModel!#REF!),1)</f>
        <v>0</v>
      </c>
      <c r="BG8" s="72">
        <f ca="1">IF(OR(BG$4&lt;$Q8,BG$4&gt;$Q8+IF($S8="",1000,$S8)-1),0,IF(MOD(BG$4-$Q8,IF($R8="",1000,$R8))=0,$O8,0))*IF($Y8&gt;0,(1+INDEX(Escalation!$B$3:$B$18,$Y8,0))^(BG$4-SSSModel!$C$5),1)*IF($X8=0,1,OFFSET(Profiles!$K$2,$X8,MAX(Profiles!$C$2,BG$4-$Q8)))*IF($AA8=1,(1+SSSModel!#REF!),1)</f>
        <v>0</v>
      </c>
      <c r="BH8" s="72">
        <f ca="1">IF(OR(BH$4&lt;$Q8,BH$4&gt;$Q8+IF($S8="",1000,$S8)-1),0,IF(MOD(BH$4-$Q8,IF($R8="",1000,$R8))=0,$O8,0))*IF($Y8&gt;0,(1+INDEX(Escalation!$B$3:$B$18,$Y8,0))^(BH$4-SSSModel!$C$5),1)*IF($X8=0,1,OFFSET(Profiles!$K$2,$X8,MAX(Profiles!$C$2,BH$4-$Q8)))*IF($AA8=1,(1+SSSModel!#REF!),1)</f>
        <v>0</v>
      </c>
      <c r="BI8" s="72">
        <f ca="1">IF(OR(BI$4&lt;$Q8,BI$4&gt;$Q8+IF($S8="",1000,$S8)-1),0,IF(MOD(BI$4-$Q8,IF($R8="",1000,$R8))=0,$O8,0))*IF($Y8&gt;0,(1+INDEX(Escalation!$B$3:$B$18,$Y8,0))^(BI$4-SSSModel!$C$5),1)*IF($X8=0,1,OFFSET(Profiles!$K$2,$X8,MAX(Profiles!$C$2,BI$4-$Q8)))*IF($AA8=1,(1+SSSModel!#REF!),1)</f>
        <v>0</v>
      </c>
      <c r="BJ8" s="72">
        <f ca="1">IF(OR(BJ$4&lt;$Q8,BJ$4&gt;$Q8+IF($S8="",1000,$S8)-1),0,IF(MOD(BJ$4-$Q8,IF($R8="",1000,$R8))=0,$O8,0))*IF($Y8&gt;0,(1+INDEX(Escalation!$B$3:$B$18,$Y8,0))^(BJ$4-SSSModel!$C$5),1)*IF($X8=0,1,OFFSET(Profiles!$K$2,$X8,MAX(Profiles!$C$2,BJ$4-$Q8)))*IF($AA8=1,(1+SSSModel!#REF!),1)</f>
        <v>0</v>
      </c>
      <c r="BK8" s="72">
        <f ca="1">IF(OR(BK$4&lt;$Q8,BK$4&gt;$Q8+IF($S8="",1000,$S8)-1),0,IF(MOD(BK$4-$Q8,IF($R8="",1000,$R8))=0,$O8,0))*IF($Y8&gt;0,(1+INDEX(Escalation!$B$3:$B$18,$Y8,0))^(BK$4-SSSModel!$C$5),1)*IF($X8=0,1,OFFSET(Profiles!$K$2,$X8,MAX(Profiles!$C$2,BK$4-$Q8)))*IF($AA8=1,(1+SSSModel!#REF!),1)</f>
        <v>0</v>
      </c>
      <c r="BL8" s="72">
        <f ca="1">IF(OR(BL$4&lt;$Q8,BL$4&gt;$Q8+IF($S8="",1000,$S8)-1),0,IF(MOD(BL$4-$Q8,IF($R8="",1000,$R8))=0,$O8,0))*IF($Y8&gt;0,(1+INDEX(Escalation!$B$3:$B$18,$Y8,0))^(BL$4-SSSModel!$C$5),1)*IF($X8=0,1,OFFSET(Profiles!$K$2,$X8,MAX(Profiles!$C$2,BL$4-$Q8)))*IF($AA8=1,(1+SSSModel!#REF!),1)</f>
        <v>0</v>
      </c>
      <c r="BM8" s="72">
        <f ca="1">IF(OR(BM$4&lt;$Q8,BM$4&gt;$Q8+IF($S8="",1000,$S8)-1),0,IF(MOD(BM$4-$Q8,IF($R8="",1000,$R8))=0,$O8,0))*IF($Y8&gt;0,(1+INDEX(Escalation!$B$3:$B$18,$Y8,0))^(BM$4-SSSModel!$C$5),1)*IF($X8=0,1,OFFSET(Profiles!$K$2,$X8,MAX(Profiles!$C$2,BM$4-$Q8)))*IF($AA8=1,(1+SSSModel!#REF!),1)</f>
        <v>0</v>
      </c>
      <c r="BN8" s="72">
        <f ca="1">IF(OR(BN$4&lt;$Q8,BN$4&gt;$Q8+IF($S8="",1000,$S8)-1),0,IF(MOD(BN$4-$Q8,IF($R8="",1000,$R8))=0,$O8,0))*IF($Y8&gt;0,(1+INDEX(Escalation!$B$3:$B$18,$Y8,0))^(BN$4-SSSModel!$C$5),1)*IF($X8=0,1,OFFSET(Profiles!$K$2,$X8,MAX(Profiles!$C$2,BN$4-$Q8)))*IF($AA8=1,(1+SSSModel!#REF!),1)</f>
        <v>0</v>
      </c>
      <c r="BO8" s="72">
        <f ca="1">IF(OR(BO$4&lt;$Q8,BO$4&gt;$Q8+IF($S8="",1000,$S8)-1),0,IF(MOD(BO$4-$Q8,IF($R8="",1000,$R8))=0,$O8,0))*IF($Y8&gt;0,(1+INDEX(Escalation!$B$3:$B$18,$Y8,0))^(BO$4-SSSModel!$C$5),1)*IF($X8=0,1,OFFSET(Profiles!$K$2,$X8,MAX(Profiles!$C$2,BO$4-$Q8)))*IF($AA8=1,(1+SSSModel!#REF!),1)</f>
        <v>0</v>
      </c>
      <c r="BP8" s="72">
        <f ca="1">IF(OR(BP$4&lt;$Q8,BP$4&gt;$Q8+IF($S8="",1000,$S8)-1),0,IF(MOD(BP$4-$Q8,IF($R8="",1000,$R8))=0,$O8,0))*IF($Y8&gt;0,(1+INDEX(Escalation!$B$3:$B$18,$Y8,0))^(BP$4-SSSModel!$C$5),1)*IF($X8=0,1,OFFSET(Profiles!$K$2,$X8,MAX(Profiles!$C$2,BP$4-$Q8)))*IF($AA8=1,(1+SSSModel!#REF!),1)</f>
        <v>0</v>
      </c>
      <c r="BQ8" s="72">
        <f ca="1">IF(OR(BQ$4&lt;$Q8,BQ$4&gt;$Q8+IF($S8="",1000,$S8)-1),0,IF(MOD(BQ$4-$Q8,IF($R8="",1000,$R8))=0,$O8,0))*IF($Y8&gt;0,(1+INDEX(Escalation!$B$3:$B$18,$Y8,0))^(BQ$4-SSSModel!$C$5),1)*IF($X8=0,1,OFFSET(Profiles!$K$2,$X8,MAX(Profiles!$C$2,BQ$4-$Q8)))*IF($AA8=1,(1+SSSModel!#REF!),1)</f>
        <v>0</v>
      </c>
      <c r="BR8" s="72">
        <f ca="1">IF(OR(BR$4&lt;$Q8,BR$4&gt;$Q8+IF($S8="",1000,$S8)-1),0,IF(MOD(BR$4-$Q8,IF($R8="",1000,$R8))=0,$O8,0))*IF($Y8&gt;0,(1+INDEX(Escalation!$B$3:$B$18,$Y8,0))^(BR$4-SSSModel!$C$5),1)*IF($X8=0,1,OFFSET(Profiles!$K$2,$X8,MAX(Profiles!$C$2,BR$4-$Q8)))*IF($AA8=1,(1+SSSModel!#REF!),1)</f>
        <v>0</v>
      </c>
      <c r="BS8" s="72">
        <f ca="1">IF(OR(BS$4&lt;$Q8,BS$4&gt;$Q8+IF($S8="",1000,$S8)-1),0,IF(MOD(BS$4-$Q8,IF($R8="",1000,$R8))=0,$O8,0))*IF($Y8&gt;0,(1+INDEX(Escalation!$B$3:$B$18,$Y8,0))^(BS$4-SSSModel!$C$5),1)*IF($X8=0,1,OFFSET(Profiles!$K$2,$X8,MAX(Profiles!$C$2,BS$4-$Q8)))*IF($AA8=1,(1+SSSModel!#REF!),1)</f>
        <v>0</v>
      </c>
      <c r="BT8" s="72">
        <f ca="1">IF(OR(BT$4&lt;$Q8,BT$4&gt;$Q8+IF($S8="",1000,$S8)-1),0,IF(MOD(BT$4-$Q8,IF($R8="",1000,$R8))=0,$O8,0))*IF($Y8&gt;0,(1+INDEX(Escalation!$B$3:$B$18,$Y8,0))^(BT$4-SSSModel!$C$5),1)*IF($X8=0,1,OFFSET(Profiles!$K$2,$X8,MAX(Profiles!$C$2,BT$4-$Q8)))*IF($AA8=1,(1+SSSModel!#REF!),1)</f>
        <v>0</v>
      </c>
      <c r="BU8" s="72">
        <f ca="1">IF(OR(BU$4&lt;$Q8,BU$4&gt;$Q8+IF($S8="",1000,$S8)-1),0,IF(MOD(BU$4-$Q8,IF($R8="",1000,$R8))=0,$O8,0))*IF($Y8&gt;0,(1+INDEX(Escalation!$B$3:$B$18,$Y8,0))^(BU$4-SSSModel!$C$5),1)*IF($X8=0,1,OFFSET(Profiles!$K$2,$X8,MAX(Profiles!$C$2,BU$4-$Q8)))*IF($AA8=1,(1+SSSModel!#REF!),1)</f>
        <v>0</v>
      </c>
      <c r="BV8" s="72">
        <f ca="1">IF(OR(BV$4&lt;$Q8,BV$4&gt;$Q8+IF($S8="",1000,$S8)-1),0,IF(MOD(BV$4-$Q8,IF($R8="",1000,$R8))=0,$O8,0))*IF($Y8&gt;0,(1+INDEX(Escalation!$B$3:$B$18,$Y8,0))^(BV$4-SSSModel!$C$5),1)*IF($X8=0,1,OFFSET(Profiles!$K$2,$X8,MAX(Profiles!$C$2,BV$4-$Q8)))*IF($AA8=1,(1+SSSModel!#REF!),1)</f>
        <v>0</v>
      </c>
      <c r="BW8" s="72">
        <f ca="1">IF(OR(BW$4&lt;$Q8,BW$4&gt;$Q8+IF($S8="",1000,$S8)-1),0,IF(MOD(BW$4-$Q8,IF($R8="",1000,$R8))=0,$O8,0))*IF($Y8&gt;0,(1+INDEX(Escalation!$B$3:$B$18,$Y8,0))^(BW$4-SSSModel!$C$5),1)*IF($X8=0,1,OFFSET(Profiles!$K$2,$X8,MAX(Profiles!$C$2,BW$4-$Q8)))*IF($AA8=1,(1+SSSModel!#REF!),1)</f>
        <v>0</v>
      </c>
      <c r="BX8" s="72">
        <f ca="1">IF(OR(BX$4&lt;$Q8,BX$4&gt;$Q8+IF($S8="",1000,$S8)-1),0,IF(MOD(BX$4-$Q8,IF($R8="",1000,$R8))=0,$O8,0))*IF($Y8&gt;0,(1+INDEX(Escalation!$B$3:$B$18,$Y8,0))^(BX$4-SSSModel!$C$5),1)*IF($X8=0,1,OFFSET(Profiles!$K$2,$X8,MAX(Profiles!$C$2,BX$4-$Q8)))*IF($AA8=1,(1+SSSModel!#REF!),1)</f>
        <v>0</v>
      </c>
      <c r="BY8" s="72">
        <f ca="1">IF(OR(BY$4&lt;$Q8,BY$4&gt;$Q8+IF($S8="",1000,$S8)-1),0,IF(MOD(BY$4-$Q8,IF($R8="",1000,$R8))=0,$O8,0))*IF($Y8&gt;0,(1+INDEX(Escalation!$B$3:$B$18,$Y8,0))^(BY$4-SSSModel!$C$5),1)*IF($X8=0,1,OFFSET(Profiles!$K$2,$X8,MAX(Profiles!$C$2,BY$4-$Q8)))*IF($AA8=1,(1+SSSModel!#REF!),1)</f>
        <v>0</v>
      </c>
      <c r="BZ8" s="72">
        <f ca="1">IF(OR(BZ$4&lt;$Q8,BZ$4&gt;$Q8+IF($S8="",1000,$S8)-1),0,IF(MOD(BZ$4-$Q8,IF($R8="",1000,$R8))=0,$O8,0))*IF($Y8&gt;0,(1+INDEX(Escalation!$B$3:$B$18,$Y8,0))^(BZ$4-SSSModel!$C$5),1)*IF($X8=0,1,OFFSET(Profiles!$K$2,$X8,MAX(Profiles!$C$2,BZ$4-$Q8)))*IF($AA8=1,(1+SSSModel!#REF!),1)</f>
        <v>0</v>
      </c>
      <c r="CA8" s="134">
        <f ca="1">IF(OR($Z8=0,SSSModel!$C$4="CF"),AC8,
IF(LEFT($V8,3)="ON_",
     IF(SSSModel!$C$4="RR",SUMPRODUCT(OFFSET($AC8,0,0,1,$CB$2),OFFSET(Profiles!$K$28,($Z8-1)*(Profiles!$I$26+1)+CA$4-SSSModel!$C$3+1,0,1,$CB$2)),
     IF(SSSModel!$C$4="ECC",$EA8*$EB8*SUMPRODUCT(OFFSET($AC8,0,MAX(0,CA$4-$DZ8-$CA$4+1),1,MIN($DZ8,CA$4-$CA$4+1)),OFFSET(Escalation!$K$24,($Y8-1)*(Escalation!$I$22+1)+CA$4-SSSModel!$C$3+1,MAX(0,CA$4-$DZ8-$CA$4+1),1,MIN($DZ8,CA$4-$CA$4+1))),
     IF(SSSModel!$C$4="PV",AC8*$EA8*(1+SSSModel!$C$2),
     IF(SSSModel!$C$4="FCR",$EC8*SUM(OFFSET($AC8,0,MAX(CA$4-$AC$4-$DZ8+1,0),1,MIN($DZ8,CA$4-$AC$4+1))),0)))),
SUM($AC8:$BZ8)*
     IF(SSSModel!$C$4="RR",OFFSET(Profiles!$K$2,$Z8,MAX(Profiles!$C$2,AC$4-$W8)),
     IF(SSSModel!$C$4="ECC",$EA8*$EB8*IF(MAX(Escalation!$C$2,AC$4-$W8)&gt;$DZ8-1,0,OFFSET(Escalation!$K$2,$Y8,MAX(Escalation!$C$2,AC$4-$W8))),
     IF(SSSModel!$C$4="PV",IF(CA$4=$W8,$EA8*(1+SSSModel!$C$2),0),
     IF(SSSModel!$C$4="FCR",IF(AND(CA$4&gt;=$W8,OFFSET(Profiles!$K$2,$Z8,MAX(Profiles!$C$2,AC$4-$W8))&gt;0),$EC8,0),0))))))</f>
        <v>0</v>
      </c>
      <c r="CB8" s="135">
        <f ca="1">IF(OR($Z8=0,SSSModel!$C$4="CF"),AD8,
IF(LEFT($V8,3)="ON_",
     IF(SSSModel!$C$4="RR",SUMPRODUCT(OFFSET($AC8,0,0,1,$CB$2),OFFSET(Profiles!$K$28,($Z8-1)*(Profiles!$I$26+1)+CB$4-SSSModel!$C$3+1,0,1,$CB$2)),
     IF(SSSModel!$C$4="ECC",$EA8*$EB8*SUMPRODUCT(OFFSET($AC8,0,MAX(0,CB$4-$DZ8-$CA$4+1),1,MIN($DZ8,CB$4-$CA$4+1)),OFFSET(Escalation!$K$24,($Y8-1)*(Escalation!$I$22+1)+CB$4-SSSModel!$C$3+1,MAX(0,CB$4-$DZ8-$CA$4+1),1,MIN($DZ8,CB$4-$CA$4+1))),
     IF(SSSModel!$C$4="PV",AD8*$EA8*(1+SSSModel!$C$2),
     IF(SSSModel!$C$4="FCR",$EC8*SUM(OFFSET($AC8,0,MAX(CB$4-$AC$4-$DZ8+1,0),1,MIN($DZ8,CB$4-$AC$4+1))),0)))),
SUM($AC8:$BZ8)*
     IF(SSSModel!$C$4="RR",OFFSET(Profiles!$K$2,$Z8,MAX(Profiles!$C$2,AD$4-$W8)),
     IF(SSSModel!$C$4="ECC",$EA8*$EB8*IF(MAX(Escalation!$C$2,AD$4-$W8)&gt;$DZ8-1,0,OFFSET(Escalation!$K$2,$Y8,MAX(Escalation!$C$2,AD$4-$W8))),
     IF(SSSModel!$C$4="PV",IF(CB$4=$W8,$EA8*(1+SSSModel!$C$2),0),
     IF(SSSModel!$C$4="FCR",IF(AND(CB$4&gt;=$W8,OFFSET(Profiles!$K$2,$Z8,MAX(Profiles!$C$2,AD$4-$W8))&gt;0),$EC8,0),0))))))</f>
        <v>0</v>
      </c>
      <c r="CC8" s="135">
        <f ca="1">IF(OR($Z8=0,SSSModel!$C$4="CF"),AE8,
IF(LEFT($V8,3)="ON_",
     IF(SSSModel!$C$4="RR",SUMPRODUCT(OFFSET($AC8,0,0,1,$CB$2),OFFSET(Profiles!$K$28,($Z8-1)*(Profiles!$I$26+1)+CC$4-SSSModel!$C$3+1,0,1,$CB$2)),
     IF(SSSModel!$C$4="ECC",$EA8*$EB8*SUMPRODUCT(OFFSET($AC8,0,MAX(0,CC$4-$DZ8-$CA$4+1),1,MIN($DZ8,CC$4-$CA$4+1)),OFFSET(Escalation!$K$24,($Y8-1)*(Escalation!$I$22+1)+CC$4-SSSModel!$C$3+1,MAX(0,CC$4-$DZ8-$CA$4+1),1,MIN($DZ8,CC$4-$CA$4+1))),
     IF(SSSModel!$C$4="PV",AE8*$EA8*(1+SSSModel!$C$2),
     IF(SSSModel!$C$4="FCR",$EC8*SUM(OFFSET($AC8,0,MAX(CC$4-$AC$4-$DZ8+1,0),1,MIN($DZ8,CC$4-$AC$4+1))),0)))),
SUM($AC8:$BZ8)*
     IF(SSSModel!$C$4="RR",OFFSET(Profiles!$K$2,$Z8,MAX(Profiles!$C$2,AE$4-$W8)),
     IF(SSSModel!$C$4="ECC",$EA8*$EB8*IF(MAX(Escalation!$C$2,AE$4-$W8)&gt;$DZ8-1,0,OFFSET(Escalation!$K$2,$Y8,MAX(Escalation!$C$2,AE$4-$W8))),
     IF(SSSModel!$C$4="PV",IF(CC$4=$W8,$EA8*(1+SSSModel!$C$2),0),
     IF(SSSModel!$C$4="FCR",IF(AND(CC$4&gt;=$W8,OFFSET(Profiles!$K$2,$Z8,MAX(Profiles!$C$2,AE$4-$W8))&gt;0),$EC8,0),0))))))</f>
        <v>0</v>
      </c>
      <c r="CD8" s="135">
        <f ca="1">IF(OR($Z8=0,SSSModel!$C$4="CF"),AF8,
IF(LEFT($V8,3)="ON_",
     IF(SSSModel!$C$4="RR",SUMPRODUCT(OFFSET($AC8,0,0,1,$CB$2),OFFSET(Profiles!$K$28,($Z8-1)*(Profiles!$I$26+1)+CD$4-SSSModel!$C$3+1,0,1,$CB$2)),
     IF(SSSModel!$C$4="ECC",$EA8*$EB8*SUMPRODUCT(OFFSET($AC8,0,MAX(0,CD$4-$DZ8-$CA$4+1),1,MIN($DZ8,CD$4-$CA$4+1)),OFFSET(Escalation!$K$24,($Y8-1)*(Escalation!$I$22+1)+CD$4-SSSModel!$C$3+1,MAX(0,CD$4-$DZ8-$CA$4+1),1,MIN($DZ8,CD$4-$CA$4+1))),
     IF(SSSModel!$C$4="PV",AF8*$EA8*(1+SSSModel!$C$2),
     IF(SSSModel!$C$4="FCR",$EC8*SUM(OFFSET($AC8,0,MAX(CD$4-$AC$4-$DZ8+1,0),1,MIN($DZ8,CD$4-$AC$4+1))),0)))),
SUM($AC8:$BZ8)*
     IF(SSSModel!$C$4="RR",OFFSET(Profiles!$K$2,$Z8,MAX(Profiles!$C$2,AF$4-$W8)),
     IF(SSSModel!$C$4="ECC",$EA8*$EB8*IF(MAX(Escalation!$C$2,AF$4-$W8)&gt;$DZ8-1,0,OFFSET(Escalation!$K$2,$Y8,MAX(Escalation!$C$2,AF$4-$W8))),
     IF(SSSModel!$C$4="PV",IF(CD$4=$W8,$EA8*(1+SSSModel!$C$2),0),
     IF(SSSModel!$C$4="FCR",IF(AND(CD$4&gt;=$W8,OFFSET(Profiles!$K$2,$Z8,MAX(Profiles!$C$2,AF$4-$W8))&gt;0),$EC8,0),0))))))</f>
        <v>0</v>
      </c>
      <c r="CE8" s="135">
        <f ca="1">IF(OR($Z8=0,SSSModel!$C$4="CF"),AG8,
IF(LEFT($V8,3)="ON_",
     IF(SSSModel!$C$4="RR",SUMPRODUCT(OFFSET($AC8,0,0,1,$CB$2),OFFSET(Profiles!$K$28,($Z8-1)*(Profiles!$I$26+1)+CE$4-SSSModel!$C$3+1,0,1,$CB$2)),
     IF(SSSModel!$C$4="ECC",$EA8*$EB8*SUMPRODUCT(OFFSET($AC8,0,MAX(0,CE$4-$DZ8-$CA$4+1),1,MIN($DZ8,CE$4-$CA$4+1)),OFFSET(Escalation!$K$24,($Y8-1)*(Escalation!$I$22+1)+CE$4-SSSModel!$C$3+1,MAX(0,CE$4-$DZ8-$CA$4+1),1,MIN($DZ8,CE$4-$CA$4+1))),
     IF(SSSModel!$C$4="PV",AG8*$EA8*(1+SSSModel!$C$2),
     IF(SSSModel!$C$4="FCR",$EC8*SUM(OFFSET($AC8,0,MAX(CE$4-$AC$4-$DZ8+1,0),1,MIN($DZ8,CE$4-$AC$4+1))),0)))),
SUM($AC8:$BZ8)*
     IF(SSSModel!$C$4="RR",OFFSET(Profiles!$K$2,$Z8,MAX(Profiles!$C$2,AG$4-$W8)),
     IF(SSSModel!$C$4="ECC",$EA8*$EB8*IF(MAX(Escalation!$C$2,AG$4-$W8)&gt;$DZ8-1,0,OFFSET(Escalation!$K$2,$Y8,MAX(Escalation!$C$2,AG$4-$W8))),
     IF(SSSModel!$C$4="PV",IF(CE$4=$W8,$EA8*(1+SSSModel!$C$2),0),
     IF(SSSModel!$C$4="FCR",IF(AND(CE$4&gt;=$W8,OFFSET(Profiles!$K$2,$Z8,MAX(Profiles!$C$2,AG$4-$W8))&gt;0),$EC8,0),0))))))</f>
        <v>0</v>
      </c>
      <c r="CF8" s="135">
        <f ca="1">IF(OR($Z8=0,SSSModel!$C$4="CF"),AH8,
IF(LEFT($V8,3)="ON_",
     IF(SSSModel!$C$4="RR",SUMPRODUCT(OFFSET($AC8,0,0,1,$CB$2),OFFSET(Profiles!$K$28,($Z8-1)*(Profiles!$I$26+1)+CF$4-SSSModel!$C$3+1,0,1,$CB$2)),
     IF(SSSModel!$C$4="ECC",$EA8*$EB8*SUMPRODUCT(OFFSET($AC8,0,MAX(0,CF$4-$DZ8-$CA$4+1),1,MIN($DZ8,CF$4-$CA$4+1)),OFFSET(Escalation!$K$24,($Y8-1)*(Escalation!$I$22+1)+CF$4-SSSModel!$C$3+1,MAX(0,CF$4-$DZ8-$CA$4+1),1,MIN($DZ8,CF$4-$CA$4+1))),
     IF(SSSModel!$C$4="PV",AH8*$EA8*(1+SSSModel!$C$2),
     IF(SSSModel!$C$4="FCR",$EC8*SUM(OFFSET($AC8,0,MAX(CF$4-$AC$4-$DZ8+1,0),1,MIN($DZ8,CF$4-$AC$4+1))),0)))),
SUM($AC8:$BZ8)*
     IF(SSSModel!$C$4="RR",OFFSET(Profiles!$K$2,$Z8,MAX(Profiles!$C$2,AH$4-$W8)),
     IF(SSSModel!$C$4="ECC",$EA8*$EB8*IF(MAX(Escalation!$C$2,AH$4-$W8)&gt;$DZ8-1,0,OFFSET(Escalation!$K$2,$Y8,MAX(Escalation!$C$2,AH$4-$W8))),
     IF(SSSModel!$C$4="PV",IF(CF$4=$W8,$EA8*(1+SSSModel!$C$2),0),
     IF(SSSModel!$C$4="FCR",IF(AND(CF$4&gt;=$W8,OFFSET(Profiles!$K$2,$Z8,MAX(Profiles!$C$2,AH$4-$W8))&gt;0),$EC8,0),0))))))</f>
        <v>0</v>
      </c>
      <c r="CG8" s="135">
        <f ca="1">IF(OR($Z8=0,SSSModel!$C$4="CF"),AI8,
IF(LEFT($V8,3)="ON_",
     IF(SSSModel!$C$4="RR",SUMPRODUCT(OFFSET($AC8,0,0,1,$CB$2),OFFSET(Profiles!$K$28,($Z8-1)*(Profiles!$I$26+1)+CG$4-SSSModel!$C$3+1,0,1,$CB$2)),
     IF(SSSModel!$C$4="ECC",$EA8*$EB8*SUMPRODUCT(OFFSET($AC8,0,MAX(0,CG$4-$DZ8-$CA$4+1),1,MIN($DZ8,CG$4-$CA$4+1)),OFFSET(Escalation!$K$24,($Y8-1)*(Escalation!$I$22+1)+CG$4-SSSModel!$C$3+1,MAX(0,CG$4-$DZ8-$CA$4+1),1,MIN($DZ8,CG$4-$CA$4+1))),
     IF(SSSModel!$C$4="PV",AI8*$EA8*(1+SSSModel!$C$2),
     IF(SSSModel!$C$4="FCR",$EC8*SUM(OFFSET($AC8,0,MAX(CG$4-$AC$4-$DZ8+1,0),1,MIN($DZ8,CG$4-$AC$4+1))),0)))),
SUM($AC8:$BZ8)*
     IF(SSSModel!$C$4="RR",OFFSET(Profiles!$K$2,$Z8,MAX(Profiles!$C$2,AI$4-$W8)),
     IF(SSSModel!$C$4="ECC",$EA8*$EB8*IF(MAX(Escalation!$C$2,AI$4-$W8)&gt;$DZ8-1,0,OFFSET(Escalation!$K$2,$Y8,MAX(Escalation!$C$2,AI$4-$W8))),
     IF(SSSModel!$C$4="PV",IF(CG$4=$W8,$EA8*(1+SSSModel!$C$2),0),
     IF(SSSModel!$C$4="FCR",IF(AND(CG$4&gt;=$W8,OFFSET(Profiles!$K$2,$Z8,MAX(Profiles!$C$2,AI$4-$W8))&gt;0),$EC8,0),0))))))</f>
        <v>0</v>
      </c>
      <c r="CH8" s="135">
        <f ca="1">IF(OR($Z8=0,SSSModel!$C$4="CF"),AJ8,
IF(LEFT($V8,3)="ON_",
     IF(SSSModel!$C$4="RR",SUMPRODUCT(OFFSET($AC8,0,0,1,$CB$2),OFFSET(Profiles!$K$28,($Z8-1)*(Profiles!$I$26+1)+CH$4-SSSModel!$C$3+1,0,1,$CB$2)),
     IF(SSSModel!$C$4="ECC",$EA8*$EB8*SUMPRODUCT(OFFSET($AC8,0,MAX(0,CH$4-$DZ8-$CA$4+1),1,MIN($DZ8,CH$4-$CA$4+1)),OFFSET(Escalation!$K$24,($Y8-1)*(Escalation!$I$22+1)+CH$4-SSSModel!$C$3+1,MAX(0,CH$4-$DZ8-$CA$4+1),1,MIN($DZ8,CH$4-$CA$4+1))),
     IF(SSSModel!$C$4="PV",AJ8*$EA8*(1+SSSModel!$C$2),
     IF(SSSModel!$C$4="FCR",$EC8*SUM(OFFSET($AC8,0,MAX(CH$4-$AC$4-$DZ8+1,0),1,MIN($DZ8,CH$4-$AC$4+1))),0)))),
SUM($AC8:$BZ8)*
     IF(SSSModel!$C$4="RR",OFFSET(Profiles!$K$2,$Z8,MAX(Profiles!$C$2,AJ$4-$W8)),
     IF(SSSModel!$C$4="ECC",$EA8*$EB8*IF(MAX(Escalation!$C$2,AJ$4-$W8)&gt;$DZ8-1,0,OFFSET(Escalation!$K$2,$Y8,MAX(Escalation!$C$2,AJ$4-$W8))),
     IF(SSSModel!$C$4="PV",IF(CH$4=$W8,$EA8*(1+SSSModel!$C$2),0),
     IF(SSSModel!$C$4="FCR",IF(AND(CH$4&gt;=$W8,OFFSET(Profiles!$K$2,$Z8,MAX(Profiles!$C$2,AJ$4-$W8))&gt;0),$EC8,0),0))))))</f>
        <v>0</v>
      </c>
      <c r="CI8" s="135">
        <f ca="1">IF(OR($Z8=0,SSSModel!$C$4="CF"),AK8,
IF(LEFT($V8,3)="ON_",
     IF(SSSModel!$C$4="RR",SUMPRODUCT(OFFSET($AC8,0,0,1,$CB$2),OFFSET(Profiles!$K$28,($Z8-1)*(Profiles!$I$26+1)+CI$4-SSSModel!$C$3+1,0,1,$CB$2)),
     IF(SSSModel!$C$4="ECC",$EA8*$EB8*SUMPRODUCT(OFFSET($AC8,0,MAX(0,CI$4-$DZ8-$CA$4+1),1,MIN($DZ8,CI$4-$CA$4+1)),OFFSET(Escalation!$K$24,($Y8-1)*(Escalation!$I$22+1)+CI$4-SSSModel!$C$3+1,MAX(0,CI$4-$DZ8-$CA$4+1),1,MIN($DZ8,CI$4-$CA$4+1))),
     IF(SSSModel!$C$4="PV",AK8*$EA8*(1+SSSModel!$C$2),
     IF(SSSModel!$C$4="FCR",$EC8*SUM(OFFSET($AC8,0,MAX(CI$4-$AC$4-$DZ8+1,0),1,MIN($DZ8,CI$4-$AC$4+1))),0)))),
SUM($AC8:$BZ8)*
     IF(SSSModel!$C$4="RR",OFFSET(Profiles!$K$2,$Z8,MAX(Profiles!$C$2,AK$4-$W8)),
     IF(SSSModel!$C$4="ECC",$EA8*$EB8*IF(MAX(Escalation!$C$2,AK$4-$W8)&gt;$DZ8-1,0,OFFSET(Escalation!$K$2,$Y8,MAX(Escalation!$C$2,AK$4-$W8))),
     IF(SSSModel!$C$4="PV",IF(CI$4=$W8,$EA8*(1+SSSModel!$C$2),0),
     IF(SSSModel!$C$4="FCR",IF(AND(CI$4&gt;=$W8,OFFSET(Profiles!$K$2,$Z8,MAX(Profiles!$C$2,AK$4-$W8))&gt;0),$EC8,0),0))))))</f>
        <v>0</v>
      </c>
      <c r="CJ8" s="135">
        <f ca="1">IF(OR($Z8=0,SSSModel!$C$4="CF"),AL8,
IF(LEFT($V8,3)="ON_",
     IF(SSSModel!$C$4="RR",SUMPRODUCT(OFFSET($AC8,0,0,1,$CB$2),OFFSET(Profiles!$K$28,($Z8-1)*(Profiles!$I$26+1)+CJ$4-SSSModel!$C$3+1,0,1,$CB$2)),
     IF(SSSModel!$C$4="ECC",$EA8*$EB8*SUMPRODUCT(OFFSET($AC8,0,MAX(0,CJ$4-$DZ8-$CA$4+1),1,MIN($DZ8,CJ$4-$CA$4+1)),OFFSET(Escalation!$K$24,($Y8-1)*(Escalation!$I$22+1)+CJ$4-SSSModel!$C$3+1,MAX(0,CJ$4-$DZ8-$CA$4+1),1,MIN($DZ8,CJ$4-$CA$4+1))),
     IF(SSSModel!$C$4="PV",AL8*$EA8*(1+SSSModel!$C$2),
     IF(SSSModel!$C$4="FCR",$EC8*SUM(OFFSET($AC8,0,MAX(CJ$4-$AC$4-$DZ8+1,0),1,MIN($DZ8,CJ$4-$AC$4+1))),0)))),
SUM($AC8:$BZ8)*
     IF(SSSModel!$C$4="RR",OFFSET(Profiles!$K$2,$Z8,MAX(Profiles!$C$2,AL$4-$W8)),
     IF(SSSModel!$C$4="ECC",$EA8*$EB8*IF(MAX(Escalation!$C$2,AL$4-$W8)&gt;$DZ8-1,0,OFFSET(Escalation!$K$2,$Y8,MAX(Escalation!$C$2,AL$4-$W8))),
     IF(SSSModel!$C$4="PV",IF(CJ$4=$W8,$EA8*(1+SSSModel!$C$2),0),
     IF(SSSModel!$C$4="FCR",IF(AND(CJ$4&gt;=$W8,OFFSET(Profiles!$K$2,$Z8,MAX(Profiles!$C$2,AL$4-$W8))&gt;0),$EC8,0),0))))))</f>
        <v>0</v>
      </c>
      <c r="CK8" s="135">
        <f ca="1">IF(OR($Z8=0,SSSModel!$C$4="CF"),AM8,
IF(LEFT($V8,3)="ON_",
     IF(SSSModel!$C$4="RR",SUMPRODUCT(OFFSET($AC8,0,0,1,$CB$2),OFFSET(Profiles!$K$28,($Z8-1)*(Profiles!$I$26+1)+CK$4-SSSModel!$C$3+1,0,1,$CB$2)),
     IF(SSSModel!$C$4="ECC",$EA8*$EB8*SUMPRODUCT(OFFSET($AC8,0,MAX(0,CK$4-$DZ8-$CA$4+1),1,MIN($DZ8,CK$4-$CA$4+1)),OFFSET(Escalation!$K$24,($Y8-1)*(Escalation!$I$22+1)+CK$4-SSSModel!$C$3+1,MAX(0,CK$4-$DZ8-$CA$4+1),1,MIN($DZ8,CK$4-$CA$4+1))),
     IF(SSSModel!$C$4="PV",AM8*$EA8*(1+SSSModel!$C$2),
     IF(SSSModel!$C$4="FCR",$EC8*SUM(OFFSET($AC8,0,MAX(CK$4-$AC$4-$DZ8+1,0),1,MIN($DZ8,CK$4-$AC$4+1))),0)))),
SUM($AC8:$BZ8)*
     IF(SSSModel!$C$4="RR",OFFSET(Profiles!$K$2,$Z8,MAX(Profiles!$C$2,AM$4-$W8)),
     IF(SSSModel!$C$4="ECC",$EA8*$EB8*IF(MAX(Escalation!$C$2,AM$4-$W8)&gt;$DZ8-1,0,OFFSET(Escalation!$K$2,$Y8,MAX(Escalation!$C$2,AM$4-$W8))),
     IF(SSSModel!$C$4="PV",IF(CK$4=$W8,$EA8*(1+SSSModel!$C$2),0),
     IF(SSSModel!$C$4="FCR",IF(AND(CK$4&gt;=$W8,OFFSET(Profiles!$K$2,$Z8,MAX(Profiles!$C$2,AM$4-$W8))&gt;0),$EC8,0),0))))))</f>
        <v>0</v>
      </c>
      <c r="CL8" s="135">
        <f ca="1">IF(OR($Z8=0,SSSModel!$C$4="CF"),AN8,
IF(LEFT($V8,3)="ON_",
     IF(SSSModel!$C$4="RR",SUMPRODUCT(OFFSET($AC8,0,0,1,$CB$2),OFFSET(Profiles!$K$28,($Z8-1)*(Profiles!$I$26+1)+CL$4-SSSModel!$C$3+1,0,1,$CB$2)),
     IF(SSSModel!$C$4="ECC",$EA8*$EB8*SUMPRODUCT(OFFSET($AC8,0,MAX(0,CL$4-$DZ8-$CA$4+1),1,MIN($DZ8,CL$4-$CA$4+1)),OFFSET(Escalation!$K$24,($Y8-1)*(Escalation!$I$22+1)+CL$4-SSSModel!$C$3+1,MAX(0,CL$4-$DZ8-$CA$4+1),1,MIN($DZ8,CL$4-$CA$4+1))),
     IF(SSSModel!$C$4="PV",AN8*$EA8*(1+SSSModel!$C$2),
     IF(SSSModel!$C$4="FCR",$EC8*SUM(OFFSET($AC8,0,MAX(CL$4-$AC$4-$DZ8+1,0),1,MIN($DZ8,CL$4-$AC$4+1))),0)))),
SUM($AC8:$BZ8)*
     IF(SSSModel!$C$4="RR",OFFSET(Profiles!$K$2,$Z8,MAX(Profiles!$C$2,AN$4-$W8)),
     IF(SSSModel!$C$4="ECC",$EA8*$EB8*IF(MAX(Escalation!$C$2,AN$4-$W8)&gt;$DZ8-1,0,OFFSET(Escalation!$K$2,$Y8,MAX(Escalation!$C$2,AN$4-$W8))),
     IF(SSSModel!$C$4="PV",IF(CL$4=$W8,$EA8*(1+SSSModel!$C$2),0),
     IF(SSSModel!$C$4="FCR",IF(AND(CL$4&gt;=$W8,OFFSET(Profiles!$K$2,$Z8,MAX(Profiles!$C$2,AN$4-$W8))&gt;0),$EC8,0),0))))))</f>
        <v>0</v>
      </c>
      <c r="CM8" s="135">
        <f ca="1">IF(OR($Z8=0,SSSModel!$C$4="CF"),AO8,
IF(LEFT($V8,3)="ON_",
     IF(SSSModel!$C$4="RR",SUMPRODUCT(OFFSET($AC8,0,0,1,$CB$2),OFFSET(Profiles!$K$28,($Z8-1)*(Profiles!$I$26+1)+CM$4-SSSModel!$C$3+1,0,1,$CB$2)),
     IF(SSSModel!$C$4="ECC",$EA8*$EB8*SUMPRODUCT(OFFSET($AC8,0,MAX(0,CM$4-$DZ8-$CA$4+1),1,MIN($DZ8,CM$4-$CA$4+1)),OFFSET(Escalation!$K$24,($Y8-1)*(Escalation!$I$22+1)+CM$4-SSSModel!$C$3+1,MAX(0,CM$4-$DZ8-$CA$4+1),1,MIN($DZ8,CM$4-$CA$4+1))),
     IF(SSSModel!$C$4="PV",AO8*$EA8*(1+SSSModel!$C$2),
     IF(SSSModel!$C$4="FCR",$EC8*SUM(OFFSET($AC8,0,MAX(CM$4-$AC$4-$DZ8+1,0),1,MIN($DZ8,CM$4-$AC$4+1))),0)))),
SUM($AC8:$BZ8)*
     IF(SSSModel!$C$4="RR",OFFSET(Profiles!$K$2,$Z8,MAX(Profiles!$C$2,AO$4-$W8)),
     IF(SSSModel!$C$4="ECC",$EA8*$EB8*IF(MAX(Escalation!$C$2,AO$4-$W8)&gt;$DZ8-1,0,OFFSET(Escalation!$K$2,$Y8,MAX(Escalation!$C$2,AO$4-$W8))),
     IF(SSSModel!$C$4="PV",IF(CM$4=$W8,$EA8*(1+SSSModel!$C$2),0),
     IF(SSSModel!$C$4="FCR",IF(AND(CM$4&gt;=$W8,OFFSET(Profiles!$K$2,$Z8,MAX(Profiles!$C$2,AO$4-$W8))&gt;0),$EC8,0),0))))))</f>
        <v>0</v>
      </c>
      <c r="CN8" s="135">
        <f ca="1">IF(OR($Z8=0,SSSModel!$C$4="CF"),AP8,
IF(LEFT($V8,3)="ON_",
     IF(SSSModel!$C$4="RR",SUMPRODUCT(OFFSET($AC8,0,0,1,$CB$2),OFFSET(Profiles!$K$28,($Z8-1)*(Profiles!$I$26+1)+CN$4-SSSModel!$C$3+1,0,1,$CB$2)),
     IF(SSSModel!$C$4="ECC",$EA8*$EB8*SUMPRODUCT(OFFSET($AC8,0,MAX(0,CN$4-$DZ8-$CA$4+1),1,MIN($DZ8,CN$4-$CA$4+1)),OFFSET(Escalation!$K$24,($Y8-1)*(Escalation!$I$22+1)+CN$4-SSSModel!$C$3+1,MAX(0,CN$4-$DZ8-$CA$4+1),1,MIN($DZ8,CN$4-$CA$4+1))),
     IF(SSSModel!$C$4="PV",AP8*$EA8*(1+SSSModel!$C$2),
     IF(SSSModel!$C$4="FCR",$EC8*SUM(OFFSET($AC8,0,MAX(CN$4-$AC$4-$DZ8+1,0),1,MIN($DZ8,CN$4-$AC$4+1))),0)))),
SUM($AC8:$BZ8)*
     IF(SSSModel!$C$4="RR",OFFSET(Profiles!$K$2,$Z8,MAX(Profiles!$C$2,AP$4-$W8)),
     IF(SSSModel!$C$4="ECC",$EA8*$EB8*IF(MAX(Escalation!$C$2,AP$4-$W8)&gt;$DZ8-1,0,OFFSET(Escalation!$K$2,$Y8,MAX(Escalation!$C$2,AP$4-$W8))),
     IF(SSSModel!$C$4="PV",IF(CN$4=$W8,$EA8*(1+SSSModel!$C$2),0),
     IF(SSSModel!$C$4="FCR",IF(AND(CN$4&gt;=$W8,OFFSET(Profiles!$K$2,$Z8,MAX(Profiles!$C$2,AP$4-$W8))&gt;0),$EC8,0),0))))))</f>
        <v>0</v>
      </c>
      <c r="CO8" s="135">
        <f ca="1">IF(OR($Z8=0,SSSModel!$C$4="CF"),AQ8,
IF(LEFT($V8,3)="ON_",
     IF(SSSModel!$C$4="RR",SUMPRODUCT(OFFSET($AC8,0,0,1,$CB$2),OFFSET(Profiles!$K$28,($Z8-1)*(Profiles!$I$26+1)+CO$4-SSSModel!$C$3+1,0,1,$CB$2)),
     IF(SSSModel!$C$4="ECC",$EA8*$EB8*SUMPRODUCT(OFFSET($AC8,0,MAX(0,CO$4-$DZ8-$CA$4+1),1,MIN($DZ8,CO$4-$CA$4+1)),OFFSET(Escalation!$K$24,($Y8-1)*(Escalation!$I$22+1)+CO$4-SSSModel!$C$3+1,MAX(0,CO$4-$DZ8-$CA$4+1),1,MIN($DZ8,CO$4-$CA$4+1))),
     IF(SSSModel!$C$4="PV",AQ8*$EA8*(1+SSSModel!$C$2),
     IF(SSSModel!$C$4="FCR",$EC8*SUM(OFFSET($AC8,0,MAX(CO$4-$AC$4-$DZ8+1,0),1,MIN($DZ8,CO$4-$AC$4+1))),0)))),
SUM($AC8:$BZ8)*
     IF(SSSModel!$C$4="RR",OFFSET(Profiles!$K$2,$Z8,MAX(Profiles!$C$2,AQ$4-$W8)),
     IF(SSSModel!$C$4="ECC",$EA8*$EB8*IF(MAX(Escalation!$C$2,AQ$4-$W8)&gt;$DZ8-1,0,OFFSET(Escalation!$K$2,$Y8,MAX(Escalation!$C$2,AQ$4-$W8))),
     IF(SSSModel!$C$4="PV",IF(CO$4=$W8,$EA8*(1+SSSModel!$C$2),0),
     IF(SSSModel!$C$4="FCR",IF(AND(CO$4&gt;=$W8,OFFSET(Profiles!$K$2,$Z8,MAX(Profiles!$C$2,AQ$4-$W8))&gt;0),$EC8,0),0))))))</f>
        <v>0</v>
      </c>
      <c r="CP8" s="135">
        <f ca="1">IF(OR($Z8=0,SSSModel!$C$4="CF"),AR8,
IF(LEFT($V8,3)="ON_",
     IF(SSSModel!$C$4="RR",SUMPRODUCT(OFFSET($AC8,0,0,1,$CB$2),OFFSET(Profiles!$K$28,($Z8-1)*(Profiles!$I$26+1)+CP$4-SSSModel!$C$3+1,0,1,$CB$2)),
     IF(SSSModel!$C$4="ECC",$EA8*$EB8*SUMPRODUCT(OFFSET($AC8,0,MAX(0,CP$4-$DZ8-$CA$4+1),1,MIN($DZ8,CP$4-$CA$4+1)),OFFSET(Escalation!$K$24,($Y8-1)*(Escalation!$I$22+1)+CP$4-SSSModel!$C$3+1,MAX(0,CP$4-$DZ8-$CA$4+1),1,MIN($DZ8,CP$4-$CA$4+1))),
     IF(SSSModel!$C$4="PV",AR8*$EA8*(1+SSSModel!$C$2),
     IF(SSSModel!$C$4="FCR",$EC8*SUM(OFFSET($AC8,0,MAX(CP$4-$AC$4-$DZ8+1,0),1,MIN($DZ8,CP$4-$AC$4+1))),0)))),
SUM($AC8:$BZ8)*
     IF(SSSModel!$C$4="RR",OFFSET(Profiles!$K$2,$Z8,MAX(Profiles!$C$2,AR$4-$W8)),
     IF(SSSModel!$C$4="ECC",$EA8*$EB8*IF(MAX(Escalation!$C$2,AR$4-$W8)&gt;$DZ8-1,0,OFFSET(Escalation!$K$2,$Y8,MAX(Escalation!$C$2,AR$4-$W8))),
     IF(SSSModel!$C$4="PV",IF(CP$4=$W8,$EA8*(1+SSSModel!$C$2),0),
     IF(SSSModel!$C$4="FCR",IF(AND(CP$4&gt;=$W8,OFFSET(Profiles!$K$2,$Z8,MAX(Profiles!$C$2,AR$4-$W8))&gt;0),$EC8,0),0))))))</f>
        <v>0</v>
      </c>
      <c r="CQ8" s="135">
        <f ca="1">IF(OR($Z8=0,SSSModel!$C$4="CF"),AS8,
IF(LEFT($V8,3)="ON_",
     IF(SSSModel!$C$4="RR",SUMPRODUCT(OFFSET($AC8,0,0,1,$CB$2),OFFSET(Profiles!$K$28,($Z8-1)*(Profiles!$I$26+1)+CQ$4-SSSModel!$C$3+1,0,1,$CB$2)),
     IF(SSSModel!$C$4="ECC",$EA8*$EB8*SUMPRODUCT(OFFSET($AC8,0,MAX(0,CQ$4-$DZ8-$CA$4+1),1,MIN($DZ8,CQ$4-$CA$4+1)),OFFSET(Escalation!$K$24,($Y8-1)*(Escalation!$I$22+1)+CQ$4-SSSModel!$C$3+1,MAX(0,CQ$4-$DZ8-$CA$4+1),1,MIN($DZ8,CQ$4-$CA$4+1))),
     IF(SSSModel!$C$4="PV",AS8*$EA8*(1+SSSModel!$C$2),
     IF(SSSModel!$C$4="FCR",$EC8*SUM(OFFSET($AC8,0,MAX(CQ$4-$AC$4-$DZ8+1,0),1,MIN($DZ8,CQ$4-$AC$4+1))),0)))),
SUM($AC8:$BZ8)*
     IF(SSSModel!$C$4="RR",OFFSET(Profiles!$K$2,$Z8,MAX(Profiles!$C$2,AS$4-$W8)),
     IF(SSSModel!$C$4="ECC",$EA8*$EB8*IF(MAX(Escalation!$C$2,AS$4-$W8)&gt;$DZ8-1,0,OFFSET(Escalation!$K$2,$Y8,MAX(Escalation!$C$2,AS$4-$W8))),
     IF(SSSModel!$C$4="PV",IF(CQ$4=$W8,$EA8*(1+SSSModel!$C$2),0),
     IF(SSSModel!$C$4="FCR",IF(AND(CQ$4&gt;=$W8,OFFSET(Profiles!$K$2,$Z8,MAX(Profiles!$C$2,AS$4-$W8))&gt;0),$EC8,0),0))))))</f>
        <v>0</v>
      </c>
      <c r="CR8" s="135">
        <f ca="1">IF(OR($Z8=0,SSSModel!$C$4="CF"),AT8,
IF(LEFT($V8,3)="ON_",
     IF(SSSModel!$C$4="RR",SUMPRODUCT(OFFSET($AC8,0,0,1,$CB$2),OFFSET(Profiles!$K$28,($Z8-1)*(Profiles!$I$26+1)+CR$4-SSSModel!$C$3+1,0,1,$CB$2)),
     IF(SSSModel!$C$4="ECC",$EA8*$EB8*SUMPRODUCT(OFFSET($AC8,0,MAX(0,CR$4-$DZ8-$CA$4+1),1,MIN($DZ8,CR$4-$CA$4+1)),OFFSET(Escalation!$K$24,($Y8-1)*(Escalation!$I$22+1)+CR$4-SSSModel!$C$3+1,MAX(0,CR$4-$DZ8-$CA$4+1),1,MIN($DZ8,CR$4-$CA$4+1))),
     IF(SSSModel!$C$4="PV",AT8*$EA8*(1+SSSModel!$C$2),
     IF(SSSModel!$C$4="FCR",$EC8*SUM(OFFSET($AC8,0,MAX(CR$4-$AC$4-$DZ8+1,0),1,MIN($DZ8,CR$4-$AC$4+1))),0)))),
SUM($AC8:$BZ8)*
     IF(SSSModel!$C$4="RR",OFFSET(Profiles!$K$2,$Z8,MAX(Profiles!$C$2,AT$4-$W8)),
     IF(SSSModel!$C$4="ECC",$EA8*$EB8*IF(MAX(Escalation!$C$2,AT$4-$W8)&gt;$DZ8-1,0,OFFSET(Escalation!$K$2,$Y8,MAX(Escalation!$C$2,AT$4-$W8))),
     IF(SSSModel!$C$4="PV",IF(CR$4=$W8,$EA8*(1+SSSModel!$C$2),0),
     IF(SSSModel!$C$4="FCR",IF(AND(CR$4&gt;=$W8,OFFSET(Profiles!$K$2,$Z8,MAX(Profiles!$C$2,AT$4-$W8))&gt;0),$EC8,0),0))))))</f>
        <v>0</v>
      </c>
      <c r="CS8" s="135">
        <f ca="1">IF(OR($Z8=0,SSSModel!$C$4="CF"),AU8,
IF(LEFT($V8,3)="ON_",
     IF(SSSModel!$C$4="RR",SUMPRODUCT(OFFSET($AC8,0,0,1,$CB$2),OFFSET(Profiles!$K$28,($Z8-1)*(Profiles!$I$26+1)+CS$4-SSSModel!$C$3+1,0,1,$CB$2)),
     IF(SSSModel!$C$4="ECC",$EA8*$EB8*SUMPRODUCT(OFFSET($AC8,0,MAX(0,CS$4-$DZ8-$CA$4+1),1,MIN($DZ8,CS$4-$CA$4+1)),OFFSET(Escalation!$K$24,($Y8-1)*(Escalation!$I$22+1)+CS$4-SSSModel!$C$3+1,MAX(0,CS$4-$DZ8-$CA$4+1),1,MIN($DZ8,CS$4-$CA$4+1))),
     IF(SSSModel!$C$4="PV",AU8*$EA8*(1+SSSModel!$C$2),
     IF(SSSModel!$C$4="FCR",$EC8*SUM(OFFSET($AC8,0,MAX(CS$4-$AC$4-$DZ8+1,0),1,MIN($DZ8,CS$4-$AC$4+1))),0)))),
SUM($AC8:$BZ8)*
     IF(SSSModel!$C$4="RR",OFFSET(Profiles!$K$2,$Z8,MAX(Profiles!$C$2,AU$4-$W8)),
     IF(SSSModel!$C$4="ECC",$EA8*$EB8*IF(MAX(Escalation!$C$2,AU$4-$W8)&gt;$DZ8-1,0,OFFSET(Escalation!$K$2,$Y8,MAX(Escalation!$C$2,AU$4-$W8))),
     IF(SSSModel!$C$4="PV",IF(CS$4=$W8,$EA8*(1+SSSModel!$C$2),0),
     IF(SSSModel!$C$4="FCR",IF(AND(CS$4&gt;=$W8,OFFSET(Profiles!$K$2,$Z8,MAX(Profiles!$C$2,AU$4-$W8))&gt;0),$EC8,0),0))))))</f>
        <v>0</v>
      </c>
      <c r="CT8" s="135">
        <f ca="1">IF(OR($Z8=0,SSSModel!$C$4="CF"),AV8,
IF(LEFT($V8,3)="ON_",
     IF(SSSModel!$C$4="RR",SUMPRODUCT(OFFSET($AC8,0,0,1,$CB$2),OFFSET(Profiles!$K$28,($Z8-1)*(Profiles!$I$26+1)+CT$4-SSSModel!$C$3+1,0,1,$CB$2)),
     IF(SSSModel!$C$4="ECC",$EA8*$EB8*SUMPRODUCT(OFFSET($AC8,0,MAX(0,CT$4-$DZ8-$CA$4+1),1,MIN($DZ8,CT$4-$CA$4+1)),OFFSET(Escalation!$K$24,($Y8-1)*(Escalation!$I$22+1)+CT$4-SSSModel!$C$3+1,MAX(0,CT$4-$DZ8-$CA$4+1),1,MIN($DZ8,CT$4-$CA$4+1))),
     IF(SSSModel!$C$4="PV",AV8*$EA8*(1+SSSModel!$C$2),
     IF(SSSModel!$C$4="FCR",$EC8*SUM(OFFSET($AC8,0,MAX(CT$4-$AC$4-$DZ8+1,0),1,MIN($DZ8,CT$4-$AC$4+1))),0)))),
SUM($AC8:$BZ8)*
     IF(SSSModel!$C$4="RR",OFFSET(Profiles!$K$2,$Z8,MAX(Profiles!$C$2,AV$4-$W8)),
     IF(SSSModel!$C$4="ECC",$EA8*$EB8*IF(MAX(Escalation!$C$2,AV$4-$W8)&gt;$DZ8-1,0,OFFSET(Escalation!$K$2,$Y8,MAX(Escalation!$C$2,AV$4-$W8))),
     IF(SSSModel!$C$4="PV",IF(CT$4=$W8,$EA8*(1+SSSModel!$C$2),0),
     IF(SSSModel!$C$4="FCR",IF(AND(CT$4&gt;=$W8,OFFSET(Profiles!$K$2,$Z8,MAX(Profiles!$C$2,AV$4-$W8))&gt;0),$EC8,0),0))))))</f>
        <v>0</v>
      </c>
      <c r="CU8" s="135">
        <f ca="1">IF(OR($Z8=0,SSSModel!$C$4="CF"),AW8,
IF(LEFT($V8,3)="ON_",
     IF(SSSModel!$C$4="RR",SUMPRODUCT(OFFSET($AC8,0,0,1,$CB$2),OFFSET(Profiles!$K$28,($Z8-1)*(Profiles!$I$26+1)+CU$4-SSSModel!$C$3+1,0,1,$CB$2)),
     IF(SSSModel!$C$4="ECC",$EA8*$EB8*SUMPRODUCT(OFFSET($AC8,0,MAX(0,CU$4-$DZ8-$CA$4+1),1,MIN($DZ8,CU$4-$CA$4+1)),OFFSET(Escalation!$K$24,($Y8-1)*(Escalation!$I$22+1)+CU$4-SSSModel!$C$3+1,MAX(0,CU$4-$DZ8-$CA$4+1),1,MIN($DZ8,CU$4-$CA$4+1))),
     IF(SSSModel!$C$4="PV",AW8*$EA8*(1+SSSModel!$C$2),
     IF(SSSModel!$C$4="FCR",$EC8*SUM(OFFSET($AC8,0,MAX(CU$4-$AC$4-$DZ8+1,0),1,MIN($DZ8,CU$4-$AC$4+1))),0)))),
SUM($AC8:$BZ8)*
     IF(SSSModel!$C$4="RR",OFFSET(Profiles!$K$2,$Z8,MAX(Profiles!$C$2,AW$4-$W8)),
     IF(SSSModel!$C$4="ECC",$EA8*$EB8*IF(MAX(Escalation!$C$2,AW$4-$W8)&gt;$DZ8-1,0,OFFSET(Escalation!$K$2,$Y8,MAX(Escalation!$C$2,AW$4-$W8))),
     IF(SSSModel!$C$4="PV",IF(CU$4=$W8,$EA8*(1+SSSModel!$C$2),0),
     IF(SSSModel!$C$4="FCR",IF(AND(CU$4&gt;=$W8,OFFSET(Profiles!$K$2,$Z8,MAX(Profiles!$C$2,AW$4-$W8))&gt;0),$EC8,0),0))))))</f>
        <v>0</v>
      </c>
      <c r="CV8" s="135">
        <f ca="1">IF(OR($Z8=0,SSSModel!$C$4="CF"),AX8,
IF(LEFT($V8,3)="ON_",
     IF(SSSModel!$C$4="RR",SUMPRODUCT(OFFSET($AC8,0,0,1,$CB$2),OFFSET(Profiles!$K$28,($Z8-1)*(Profiles!$I$26+1)+CV$4-SSSModel!$C$3+1,0,1,$CB$2)),
     IF(SSSModel!$C$4="ECC",$EA8*$EB8*SUMPRODUCT(OFFSET($AC8,0,MAX(0,CV$4-$DZ8-$CA$4+1),1,MIN($DZ8,CV$4-$CA$4+1)),OFFSET(Escalation!$K$24,($Y8-1)*(Escalation!$I$22+1)+CV$4-SSSModel!$C$3+1,MAX(0,CV$4-$DZ8-$CA$4+1),1,MIN($DZ8,CV$4-$CA$4+1))),
     IF(SSSModel!$C$4="PV",AX8*$EA8*(1+SSSModel!$C$2),
     IF(SSSModel!$C$4="FCR",$EC8*SUM(OFFSET($AC8,0,MAX(CV$4-$AC$4-$DZ8+1,0),1,MIN($DZ8,CV$4-$AC$4+1))),0)))),
SUM($AC8:$BZ8)*
     IF(SSSModel!$C$4="RR",OFFSET(Profiles!$K$2,$Z8,MAX(Profiles!$C$2,AX$4-$W8)),
     IF(SSSModel!$C$4="ECC",$EA8*$EB8*IF(MAX(Escalation!$C$2,AX$4-$W8)&gt;$DZ8-1,0,OFFSET(Escalation!$K$2,$Y8,MAX(Escalation!$C$2,AX$4-$W8))),
     IF(SSSModel!$C$4="PV",IF(CV$4=$W8,$EA8*(1+SSSModel!$C$2),0),
     IF(SSSModel!$C$4="FCR",IF(AND(CV$4&gt;=$W8,OFFSET(Profiles!$K$2,$Z8,MAX(Profiles!$C$2,AX$4-$W8))&gt;0),$EC8,0),0))))))</f>
        <v>0</v>
      </c>
      <c r="CW8" s="135">
        <f ca="1">IF(OR($Z8=0,SSSModel!$C$4="CF"),AY8,
IF(LEFT($V8,3)="ON_",
     IF(SSSModel!$C$4="RR",SUMPRODUCT(OFFSET($AC8,0,0,1,$CB$2),OFFSET(Profiles!$K$28,($Z8-1)*(Profiles!$I$26+1)+CW$4-SSSModel!$C$3+1,0,1,$CB$2)),
     IF(SSSModel!$C$4="ECC",$EA8*$EB8*SUMPRODUCT(OFFSET($AC8,0,MAX(0,CW$4-$DZ8-$CA$4+1),1,MIN($DZ8,CW$4-$CA$4+1)),OFFSET(Escalation!$K$24,($Y8-1)*(Escalation!$I$22+1)+CW$4-SSSModel!$C$3+1,MAX(0,CW$4-$DZ8-$CA$4+1),1,MIN($DZ8,CW$4-$CA$4+1))),
     IF(SSSModel!$C$4="PV",AY8*$EA8*(1+SSSModel!$C$2),
     IF(SSSModel!$C$4="FCR",$EC8*SUM(OFFSET($AC8,0,MAX(CW$4-$AC$4-$DZ8+1,0),1,MIN($DZ8,CW$4-$AC$4+1))),0)))),
SUM($AC8:$BZ8)*
     IF(SSSModel!$C$4="RR",OFFSET(Profiles!$K$2,$Z8,MAX(Profiles!$C$2,AY$4-$W8)),
     IF(SSSModel!$C$4="ECC",$EA8*$EB8*IF(MAX(Escalation!$C$2,AY$4-$W8)&gt;$DZ8-1,0,OFFSET(Escalation!$K$2,$Y8,MAX(Escalation!$C$2,AY$4-$W8))),
     IF(SSSModel!$C$4="PV",IF(CW$4=$W8,$EA8*(1+SSSModel!$C$2),0),
     IF(SSSModel!$C$4="FCR",IF(AND(CW$4&gt;=$W8,OFFSET(Profiles!$K$2,$Z8,MAX(Profiles!$C$2,AY$4-$W8))&gt;0),$EC8,0),0))))))</f>
        <v>0</v>
      </c>
      <c r="CX8" s="135">
        <f ca="1">IF(OR($Z8=0,SSSModel!$C$4="CF"),AZ8,
IF(LEFT($V8,3)="ON_",
     IF(SSSModel!$C$4="RR",SUMPRODUCT(OFFSET($AC8,0,0,1,$CB$2),OFFSET(Profiles!$K$28,($Z8-1)*(Profiles!$I$26+1)+CX$4-SSSModel!$C$3+1,0,1,$CB$2)),
     IF(SSSModel!$C$4="ECC",$EA8*$EB8*SUMPRODUCT(OFFSET($AC8,0,MAX(0,CX$4-$DZ8-$CA$4+1),1,MIN($DZ8,CX$4-$CA$4+1)),OFFSET(Escalation!$K$24,($Y8-1)*(Escalation!$I$22+1)+CX$4-SSSModel!$C$3+1,MAX(0,CX$4-$DZ8-$CA$4+1),1,MIN($DZ8,CX$4-$CA$4+1))),
     IF(SSSModel!$C$4="PV",AZ8*$EA8*(1+SSSModel!$C$2),
     IF(SSSModel!$C$4="FCR",$EC8*SUM(OFFSET($AC8,0,MAX(CX$4-$AC$4-$DZ8+1,0),1,MIN($DZ8,CX$4-$AC$4+1))),0)))),
SUM($AC8:$BZ8)*
     IF(SSSModel!$C$4="RR",OFFSET(Profiles!$K$2,$Z8,MAX(Profiles!$C$2,AZ$4-$W8)),
     IF(SSSModel!$C$4="ECC",$EA8*$EB8*IF(MAX(Escalation!$C$2,AZ$4-$W8)&gt;$DZ8-1,0,OFFSET(Escalation!$K$2,$Y8,MAX(Escalation!$C$2,AZ$4-$W8))),
     IF(SSSModel!$C$4="PV",IF(CX$4=$W8,$EA8*(1+SSSModel!$C$2),0),
     IF(SSSModel!$C$4="FCR",IF(AND(CX$4&gt;=$W8,OFFSET(Profiles!$K$2,$Z8,MAX(Profiles!$C$2,AZ$4-$W8))&gt;0),$EC8,0),0))))))</f>
        <v>0</v>
      </c>
      <c r="CY8" s="135">
        <f ca="1">IF(OR($Z8=0,SSSModel!$C$4="CF"),BA8,
IF(LEFT($V8,3)="ON_",
     IF(SSSModel!$C$4="RR",SUMPRODUCT(OFFSET($AC8,0,0,1,$CB$2),OFFSET(Profiles!$K$28,($Z8-1)*(Profiles!$I$26+1)+CY$4-SSSModel!$C$3+1,0,1,$CB$2)),
     IF(SSSModel!$C$4="ECC",$EA8*$EB8*SUMPRODUCT(OFFSET($AC8,0,MAX(0,CY$4-$DZ8-$CA$4+1),1,MIN($DZ8,CY$4-$CA$4+1)),OFFSET(Escalation!$K$24,($Y8-1)*(Escalation!$I$22+1)+CY$4-SSSModel!$C$3+1,MAX(0,CY$4-$DZ8-$CA$4+1),1,MIN($DZ8,CY$4-$CA$4+1))),
     IF(SSSModel!$C$4="PV",BA8*$EA8*(1+SSSModel!$C$2),
     IF(SSSModel!$C$4="FCR",$EC8*SUM(OFFSET($AC8,0,MAX(CY$4-$AC$4-$DZ8+1,0),1,MIN($DZ8,CY$4-$AC$4+1))),0)))),
SUM($AC8:$BZ8)*
     IF(SSSModel!$C$4="RR",OFFSET(Profiles!$K$2,$Z8,MAX(Profiles!$C$2,BA$4-$W8)),
     IF(SSSModel!$C$4="ECC",$EA8*$EB8*IF(MAX(Escalation!$C$2,BA$4-$W8)&gt;$DZ8-1,0,OFFSET(Escalation!$K$2,$Y8,MAX(Escalation!$C$2,BA$4-$W8))),
     IF(SSSModel!$C$4="PV",IF(CY$4=$W8,$EA8*(1+SSSModel!$C$2),0),
     IF(SSSModel!$C$4="FCR",IF(AND(CY$4&gt;=$W8,OFFSET(Profiles!$K$2,$Z8,MAX(Profiles!$C$2,BA$4-$W8))&gt;0),$EC8,0),0))))))</f>
        <v>0</v>
      </c>
      <c r="CZ8" s="135">
        <f ca="1">IF(OR($Z8=0,SSSModel!$C$4="CF"),BB8,
IF(LEFT($V8,3)="ON_",
     IF(SSSModel!$C$4="RR",SUMPRODUCT(OFFSET($AC8,0,0,1,$CB$2),OFFSET(Profiles!$K$28,($Z8-1)*(Profiles!$I$26+1)+CZ$4-SSSModel!$C$3+1,0,1,$CB$2)),
     IF(SSSModel!$C$4="ECC",$EA8*$EB8*SUMPRODUCT(OFFSET($AC8,0,MAX(0,CZ$4-$DZ8-$CA$4+1),1,MIN($DZ8,CZ$4-$CA$4+1)),OFFSET(Escalation!$K$24,($Y8-1)*(Escalation!$I$22+1)+CZ$4-SSSModel!$C$3+1,MAX(0,CZ$4-$DZ8-$CA$4+1),1,MIN($DZ8,CZ$4-$CA$4+1))),
     IF(SSSModel!$C$4="PV",BB8*$EA8*(1+SSSModel!$C$2),
     IF(SSSModel!$C$4="FCR",$EC8*SUM(OFFSET($AC8,0,MAX(CZ$4-$AC$4-$DZ8+1,0),1,MIN($DZ8,CZ$4-$AC$4+1))),0)))),
SUM($AC8:$BZ8)*
     IF(SSSModel!$C$4="RR",OFFSET(Profiles!$K$2,$Z8,MAX(Profiles!$C$2,BB$4-$W8)),
     IF(SSSModel!$C$4="ECC",$EA8*$EB8*IF(MAX(Escalation!$C$2,BB$4-$W8)&gt;$DZ8-1,0,OFFSET(Escalation!$K$2,$Y8,MAX(Escalation!$C$2,BB$4-$W8))),
     IF(SSSModel!$C$4="PV",IF(CZ$4=$W8,$EA8*(1+SSSModel!$C$2),0),
     IF(SSSModel!$C$4="FCR",IF(AND(CZ$4&gt;=$W8,OFFSET(Profiles!$K$2,$Z8,MAX(Profiles!$C$2,BB$4-$W8))&gt;0),$EC8,0),0))))))</f>
        <v>0</v>
      </c>
      <c r="DA8" s="135">
        <f ca="1">IF(OR($Z8=0,SSSModel!$C$4="CF"),BC8,
IF(LEFT($V8,3)="ON_",
     IF(SSSModel!$C$4="RR",SUMPRODUCT(OFFSET($AC8,0,0,1,$CB$2),OFFSET(Profiles!$K$28,($Z8-1)*(Profiles!$I$26+1)+DA$4-SSSModel!$C$3+1,0,1,$CB$2)),
     IF(SSSModel!$C$4="ECC",$EA8*$EB8*SUMPRODUCT(OFFSET($AC8,0,MAX(0,DA$4-$DZ8-$CA$4+1),1,MIN($DZ8,DA$4-$CA$4+1)),OFFSET(Escalation!$K$24,($Y8-1)*(Escalation!$I$22+1)+DA$4-SSSModel!$C$3+1,MAX(0,DA$4-$DZ8-$CA$4+1),1,MIN($DZ8,DA$4-$CA$4+1))),
     IF(SSSModel!$C$4="PV",BC8*$EA8*(1+SSSModel!$C$2),
     IF(SSSModel!$C$4="FCR",$EC8*SUM(OFFSET($AC8,0,MAX(DA$4-$AC$4-$DZ8+1,0),1,MIN($DZ8,DA$4-$AC$4+1))),0)))),
SUM($AC8:$BZ8)*
     IF(SSSModel!$C$4="RR",OFFSET(Profiles!$K$2,$Z8,MAX(Profiles!$C$2,BC$4-$W8)),
     IF(SSSModel!$C$4="ECC",$EA8*$EB8*IF(MAX(Escalation!$C$2,BC$4-$W8)&gt;$DZ8-1,0,OFFSET(Escalation!$K$2,$Y8,MAX(Escalation!$C$2,BC$4-$W8))),
     IF(SSSModel!$C$4="PV",IF(DA$4=$W8,$EA8*(1+SSSModel!$C$2),0),
     IF(SSSModel!$C$4="FCR",IF(AND(DA$4&gt;=$W8,OFFSET(Profiles!$K$2,$Z8,MAX(Profiles!$C$2,BC$4-$W8))&gt;0),$EC8,0),0))))))</f>
        <v>0</v>
      </c>
      <c r="DB8" s="135">
        <f ca="1">IF(OR($Z8=0,SSSModel!$C$4="CF"),BD8,
IF(LEFT($V8,3)="ON_",
     IF(SSSModel!$C$4="RR",SUMPRODUCT(OFFSET($AC8,0,0,1,$CB$2),OFFSET(Profiles!$K$28,($Z8-1)*(Profiles!$I$26+1)+DB$4-SSSModel!$C$3+1,0,1,$CB$2)),
     IF(SSSModel!$C$4="ECC",$EA8*$EB8*SUMPRODUCT(OFFSET($AC8,0,MAX(0,DB$4-$DZ8-$CA$4+1),1,MIN($DZ8,DB$4-$CA$4+1)),OFFSET(Escalation!$K$24,($Y8-1)*(Escalation!$I$22+1)+DB$4-SSSModel!$C$3+1,MAX(0,DB$4-$DZ8-$CA$4+1),1,MIN($DZ8,DB$4-$CA$4+1))),
     IF(SSSModel!$C$4="PV",BD8*$EA8*(1+SSSModel!$C$2),
     IF(SSSModel!$C$4="FCR",$EC8*SUM(OFFSET($AC8,0,MAX(DB$4-$AC$4-$DZ8+1,0),1,MIN($DZ8,DB$4-$AC$4+1))),0)))),
SUM($AC8:$BZ8)*
     IF(SSSModel!$C$4="RR",OFFSET(Profiles!$K$2,$Z8,MAX(Profiles!$C$2,BD$4-$W8)),
     IF(SSSModel!$C$4="ECC",$EA8*$EB8*IF(MAX(Escalation!$C$2,BD$4-$W8)&gt;$DZ8-1,0,OFFSET(Escalation!$K$2,$Y8,MAX(Escalation!$C$2,BD$4-$W8))),
     IF(SSSModel!$C$4="PV",IF(DB$4=$W8,$EA8*(1+SSSModel!$C$2),0),
     IF(SSSModel!$C$4="FCR",IF(AND(DB$4&gt;=$W8,OFFSET(Profiles!$K$2,$Z8,MAX(Profiles!$C$2,BD$4-$W8))&gt;0),$EC8,0),0))))))</f>
        <v>0</v>
      </c>
      <c r="DC8" s="135">
        <f ca="1">IF(OR($Z8=0,SSSModel!$C$4="CF"),BE8,
IF(LEFT($V8,3)="ON_",
     IF(SSSModel!$C$4="RR",SUMPRODUCT(OFFSET($AC8,0,0,1,$CB$2),OFFSET(Profiles!$K$28,($Z8-1)*(Profiles!$I$26+1)+DC$4-SSSModel!$C$3+1,0,1,$CB$2)),
     IF(SSSModel!$C$4="ECC",$EA8*$EB8*SUMPRODUCT(OFFSET($AC8,0,MAX(0,DC$4-$DZ8-$CA$4+1),1,MIN($DZ8,DC$4-$CA$4+1)),OFFSET(Escalation!$K$24,($Y8-1)*(Escalation!$I$22+1)+DC$4-SSSModel!$C$3+1,MAX(0,DC$4-$DZ8-$CA$4+1),1,MIN($DZ8,DC$4-$CA$4+1))),
     IF(SSSModel!$C$4="PV",BE8*$EA8*(1+SSSModel!$C$2),
     IF(SSSModel!$C$4="FCR",$EC8*SUM(OFFSET($AC8,0,MAX(DC$4-$AC$4-$DZ8+1,0),1,MIN($DZ8,DC$4-$AC$4+1))),0)))),
SUM($AC8:$BZ8)*
     IF(SSSModel!$C$4="RR",OFFSET(Profiles!$K$2,$Z8,MAX(Profiles!$C$2,BE$4-$W8)),
     IF(SSSModel!$C$4="ECC",$EA8*$EB8*IF(MAX(Escalation!$C$2,BE$4-$W8)&gt;$DZ8-1,0,OFFSET(Escalation!$K$2,$Y8,MAX(Escalation!$C$2,BE$4-$W8))),
     IF(SSSModel!$C$4="PV",IF(DC$4=$W8,$EA8*(1+SSSModel!$C$2),0),
     IF(SSSModel!$C$4="FCR",IF(AND(DC$4&gt;=$W8,OFFSET(Profiles!$K$2,$Z8,MAX(Profiles!$C$2,BE$4-$W8))&gt;0),$EC8,0),0))))))</f>
        <v>0</v>
      </c>
      <c r="DD8" s="135">
        <f ca="1">IF(OR($Z8=0,SSSModel!$C$4="CF"),BF8,
IF(LEFT($V8,3)="ON_",
     IF(SSSModel!$C$4="RR",SUMPRODUCT(OFFSET($AC8,0,0,1,$CB$2),OFFSET(Profiles!$K$28,($Z8-1)*(Profiles!$I$26+1)+DD$4-SSSModel!$C$3+1,0,1,$CB$2)),
     IF(SSSModel!$C$4="ECC",$EA8*$EB8*SUMPRODUCT(OFFSET($AC8,0,MAX(0,DD$4-$DZ8-$CA$4+1),1,MIN($DZ8,DD$4-$CA$4+1)),OFFSET(Escalation!$K$24,($Y8-1)*(Escalation!$I$22+1)+DD$4-SSSModel!$C$3+1,MAX(0,DD$4-$DZ8-$CA$4+1),1,MIN($DZ8,DD$4-$CA$4+1))),
     IF(SSSModel!$C$4="PV",BF8*$EA8*(1+SSSModel!$C$2),
     IF(SSSModel!$C$4="FCR",$EC8*SUM(OFFSET($AC8,0,MAX(DD$4-$AC$4-$DZ8+1,0),1,MIN($DZ8,DD$4-$AC$4+1))),0)))),
SUM($AC8:$BZ8)*
     IF(SSSModel!$C$4="RR",OFFSET(Profiles!$K$2,$Z8,MAX(Profiles!$C$2,BF$4-$W8)),
     IF(SSSModel!$C$4="ECC",$EA8*$EB8*IF(MAX(Escalation!$C$2,BF$4-$W8)&gt;$DZ8-1,0,OFFSET(Escalation!$K$2,$Y8,MAX(Escalation!$C$2,BF$4-$W8))),
     IF(SSSModel!$C$4="PV",IF(DD$4=$W8,$EA8*(1+SSSModel!$C$2),0),
     IF(SSSModel!$C$4="FCR",IF(AND(DD$4&gt;=$W8,OFFSET(Profiles!$K$2,$Z8,MAX(Profiles!$C$2,BF$4-$W8))&gt;0),$EC8,0),0))))))</f>
        <v>0</v>
      </c>
      <c r="DE8" s="135">
        <f ca="1">IF(OR($Z8=0,SSSModel!$C$4="CF"),BG8,
IF(LEFT($V8,3)="ON_",
     IF(SSSModel!$C$4="RR",SUMPRODUCT(OFFSET($AC8,0,0,1,$CB$2),OFFSET(Profiles!$K$28,($Z8-1)*(Profiles!$I$26+1)+DE$4-SSSModel!$C$3+1,0,1,$CB$2)),
     IF(SSSModel!$C$4="ECC",$EA8*$EB8*SUMPRODUCT(OFFSET($AC8,0,MAX(0,DE$4-$DZ8-$CA$4+1),1,MIN($DZ8,DE$4-$CA$4+1)),OFFSET(Escalation!$K$24,($Y8-1)*(Escalation!$I$22+1)+DE$4-SSSModel!$C$3+1,MAX(0,DE$4-$DZ8-$CA$4+1),1,MIN($DZ8,DE$4-$CA$4+1))),
     IF(SSSModel!$C$4="PV",BG8*$EA8*(1+SSSModel!$C$2),
     IF(SSSModel!$C$4="FCR",$EC8*SUM(OFFSET($AC8,0,MAX(DE$4-$AC$4-$DZ8+1,0),1,MIN($DZ8,DE$4-$AC$4+1))),0)))),
SUM($AC8:$BZ8)*
     IF(SSSModel!$C$4="RR",OFFSET(Profiles!$K$2,$Z8,MAX(Profiles!$C$2,BG$4-$W8)),
     IF(SSSModel!$C$4="ECC",$EA8*$EB8*IF(MAX(Escalation!$C$2,BG$4-$W8)&gt;$DZ8-1,0,OFFSET(Escalation!$K$2,$Y8,MAX(Escalation!$C$2,BG$4-$W8))),
     IF(SSSModel!$C$4="PV",IF(DE$4=$W8,$EA8*(1+SSSModel!$C$2),0),
     IF(SSSModel!$C$4="FCR",IF(AND(DE$4&gt;=$W8,OFFSET(Profiles!$K$2,$Z8,MAX(Profiles!$C$2,BG$4-$W8))&gt;0),$EC8,0),0))))))</f>
        <v>0</v>
      </c>
      <c r="DF8" s="135">
        <f ca="1">IF(OR($Z8=0,SSSModel!$C$4="CF"),BH8,
IF(LEFT($V8,3)="ON_",
     IF(SSSModel!$C$4="RR",SUMPRODUCT(OFFSET($AC8,0,0,1,$CB$2),OFFSET(Profiles!$K$28,($Z8-1)*(Profiles!$I$26+1)+DF$4-SSSModel!$C$3+1,0,1,$CB$2)),
     IF(SSSModel!$C$4="ECC",$EA8*$EB8*SUMPRODUCT(OFFSET($AC8,0,MAX(0,DF$4-$DZ8-$CA$4+1),1,MIN($DZ8,DF$4-$CA$4+1)),OFFSET(Escalation!$K$24,($Y8-1)*(Escalation!$I$22+1)+DF$4-SSSModel!$C$3+1,MAX(0,DF$4-$DZ8-$CA$4+1),1,MIN($DZ8,DF$4-$CA$4+1))),
     IF(SSSModel!$C$4="PV",BH8*$EA8*(1+SSSModel!$C$2),
     IF(SSSModel!$C$4="FCR",$EC8*SUM(OFFSET($AC8,0,MAX(DF$4-$AC$4-$DZ8+1,0),1,MIN($DZ8,DF$4-$AC$4+1))),0)))),
SUM($AC8:$BZ8)*
     IF(SSSModel!$C$4="RR",OFFSET(Profiles!$K$2,$Z8,MAX(Profiles!$C$2,BH$4-$W8)),
     IF(SSSModel!$C$4="ECC",$EA8*$EB8*IF(MAX(Escalation!$C$2,BH$4-$W8)&gt;$DZ8-1,0,OFFSET(Escalation!$K$2,$Y8,MAX(Escalation!$C$2,BH$4-$W8))),
     IF(SSSModel!$C$4="PV",IF(DF$4=$W8,$EA8*(1+SSSModel!$C$2),0),
     IF(SSSModel!$C$4="FCR",IF(AND(DF$4&gt;=$W8,OFFSET(Profiles!$K$2,$Z8,MAX(Profiles!$C$2,BH$4-$W8))&gt;0),$EC8,0),0))))))</f>
        <v>0</v>
      </c>
      <c r="DG8" s="135">
        <f ca="1">IF(OR($Z8=0,SSSModel!$C$4="CF"),BI8,
IF(LEFT($V8,3)="ON_",
     IF(SSSModel!$C$4="RR",SUMPRODUCT(OFFSET($AC8,0,0,1,$CB$2),OFFSET(Profiles!$K$28,($Z8-1)*(Profiles!$I$26+1)+DG$4-SSSModel!$C$3+1,0,1,$CB$2)),
     IF(SSSModel!$C$4="ECC",$EA8*$EB8*SUMPRODUCT(OFFSET($AC8,0,MAX(0,DG$4-$DZ8-$CA$4+1),1,MIN($DZ8,DG$4-$CA$4+1)),OFFSET(Escalation!$K$24,($Y8-1)*(Escalation!$I$22+1)+DG$4-SSSModel!$C$3+1,MAX(0,DG$4-$DZ8-$CA$4+1),1,MIN($DZ8,DG$4-$CA$4+1))),
     IF(SSSModel!$C$4="PV",BI8*$EA8*(1+SSSModel!$C$2),
     IF(SSSModel!$C$4="FCR",$EC8*SUM(OFFSET($AC8,0,MAX(DG$4-$AC$4-$DZ8+1,0),1,MIN($DZ8,DG$4-$AC$4+1))),0)))),
SUM($AC8:$BZ8)*
     IF(SSSModel!$C$4="RR",OFFSET(Profiles!$K$2,$Z8,MAX(Profiles!$C$2,BI$4-$W8)),
     IF(SSSModel!$C$4="ECC",$EA8*$EB8*IF(MAX(Escalation!$C$2,BI$4-$W8)&gt;$DZ8-1,0,OFFSET(Escalation!$K$2,$Y8,MAX(Escalation!$C$2,BI$4-$W8))),
     IF(SSSModel!$C$4="PV",IF(DG$4=$W8,$EA8*(1+SSSModel!$C$2),0),
     IF(SSSModel!$C$4="FCR",IF(AND(DG$4&gt;=$W8,OFFSET(Profiles!$K$2,$Z8,MAX(Profiles!$C$2,BI$4-$W8))&gt;0),$EC8,0),0))))))</f>
        <v>0</v>
      </c>
      <c r="DH8" s="135">
        <f ca="1">IF(OR($Z8=0,SSSModel!$C$4="CF"),BJ8,
IF(LEFT($V8,3)="ON_",
     IF(SSSModel!$C$4="RR",SUMPRODUCT(OFFSET($AC8,0,0,1,$CB$2),OFFSET(Profiles!$K$28,($Z8-1)*(Profiles!$I$26+1)+DH$4-SSSModel!$C$3+1,0,1,$CB$2)),
     IF(SSSModel!$C$4="ECC",$EA8*$EB8*SUMPRODUCT(OFFSET($AC8,0,MAX(0,DH$4-$DZ8-$CA$4+1),1,MIN($DZ8,DH$4-$CA$4+1)),OFFSET(Escalation!$K$24,($Y8-1)*(Escalation!$I$22+1)+DH$4-SSSModel!$C$3+1,MAX(0,DH$4-$DZ8-$CA$4+1),1,MIN($DZ8,DH$4-$CA$4+1))),
     IF(SSSModel!$C$4="PV",BJ8*$EA8*(1+SSSModel!$C$2),
     IF(SSSModel!$C$4="FCR",$EC8*SUM(OFFSET($AC8,0,MAX(DH$4-$AC$4-$DZ8+1,0),1,MIN($DZ8,DH$4-$AC$4+1))),0)))),
SUM($AC8:$BZ8)*
     IF(SSSModel!$C$4="RR",OFFSET(Profiles!$K$2,$Z8,MAX(Profiles!$C$2,BJ$4-$W8)),
     IF(SSSModel!$C$4="ECC",$EA8*$EB8*IF(MAX(Escalation!$C$2,BJ$4-$W8)&gt;$DZ8-1,0,OFFSET(Escalation!$K$2,$Y8,MAX(Escalation!$C$2,BJ$4-$W8))),
     IF(SSSModel!$C$4="PV",IF(DH$4=$W8,$EA8*(1+SSSModel!$C$2),0),
     IF(SSSModel!$C$4="FCR",IF(AND(DH$4&gt;=$W8,OFFSET(Profiles!$K$2,$Z8,MAX(Profiles!$C$2,BJ$4-$W8))&gt;0),$EC8,0),0))))))</f>
        <v>0</v>
      </c>
      <c r="DI8" s="135">
        <f ca="1">IF(OR($Z8=0,SSSModel!$C$4="CF"),BK8,
IF(LEFT($V8,3)="ON_",
     IF(SSSModel!$C$4="RR",SUMPRODUCT(OFFSET($AC8,0,0,1,$CB$2),OFFSET(Profiles!$K$28,($Z8-1)*(Profiles!$I$26+1)+DI$4-SSSModel!$C$3+1,0,1,$CB$2)),
     IF(SSSModel!$C$4="ECC",$EA8*$EB8*SUMPRODUCT(OFFSET($AC8,0,MAX(0,DI$4-$DZ8-$CA$4+1),1,MIN($DZ8,DI$4-$CA$4+1)),OFFSET(Escalation!$K$24,($Y8-1)*(Escalation!$I$22+1)+DI$4-SSSModel!$C$3+1,MAX(0,DI$4-$DZ8-$CA$4+1),1,MIN($DZ8,DI$4-$CA$4+1))),
     IF(SSSModel!$C$4="PV",BK8*$EA8*(1+SSSModel!$C$2),
     IF(SSSModel!$C$4="FCR",$EC8*SUM(OFFSET($AC8,0,MAX(DI$4-$AC$4-$DZ8+1,0),1,MIN($DZ8,DI$4-$AC$4+1))),0)))),
SUM($AC8:$BZ8)*
     IF(SSSModel!$C$4="RR",OFFSET(Profiles!$K$2,$Z8,MAX(Profiles!$C$2,BK$4-$W8)),
     IF(SSSModel!$C$4="ECC",$EA8*$EB8*IF(MAX(Escalation!$C$2,BK$4-$W8)&gt;$DZ8-1,0,OFFSET(Escalation!$K$2,$Y8,MAX(Escalation!$C$2,BK$4-$W8))),
     IF(SSSModel!$C$4="PV",IF(DI$4=$W8,$EA8*(1+SSSModel!$C$2),0),
     IF(SSSModel!$C$4="FCR",IF(AND(DI$4&gt;=$W8,OFFSET(Profiles!$K$2,$Z8,MAX(Profiles!$C$2,BK$4-$W8))&gt;0),$EC8,0),0))))))</f>
        <v>0</v>
      </c>
      <c r="DJ8" s="135">
        <f ca="1">IF(OR($Z8=0,SSSModel!$C$4="CF"),BL8,
IF(LEFT($V8,3)="ON_",
     IF(SSSModel!$C$4="RR",SUMPRODUCT(OFFSET($AC8,0,0,1,$CB$2),OFFSET(Profiles!$K$28,($Z8-1)*(Profiles!$I$26+1)+DJ$4-SSSModel!$C$3+1,0,1,$CB$2)),
     IF(SSSModel!$C$4="ECC",$EA8*$EB8*SUMPRODUCT(OFFSET($AC8,0,MAX(0,DJ$4-$DZ8-$CA$4+1),1,MIN($DZ8,DJ$4-$CA$4+1)),OFFSET(Escalation!$K$24,($Y8-1)*(Escalation!$I$22+1)+DJ$4-SSSModel!$C$3+1,MAX(0,DJ$4-$DZ8-$CA$4+1),1,MIN($DZ8,DJ$4-$CA$4+1))),
     IF(SSSModel!$C$4="PV",BL8*$EA8*(1+SSSModel!$C$2),
     IF(SSSModel!$C$4="FCR",$EC8*SUM(OFFSET($AC8,0,MAX(DJ$4-$AC$4-$DZ8+1,0),1,MIN($DZ8,DJ$4-$AC$4+1))),0)))),
SUM($AC8:$BZ8)*
     IF(SSSModel!$C$4="RR",OFFSET(Profiles!$K$2,$Z8,MAX(Profiles!$C$2,BL$4-$W8)),
     IF(SSSModel!$C$4="ECC",$EA8*$EB8*IF(MAX(Escalation!$C$2,BL$4-$W8)&gt;$DZ8-1,0,OFFSET(Escalation!$K$2,$Y8,MAX(Escalation!$C$2,BL$4-$W8))),
     IF(SSSModel!$C$4="PV",IF(DJ$4=$W8,$EA8*(1+SSSModel!$C$2),0),
     IF(SSSModel!$C$4="FCR",IF(AND(DJ$4&gt;=$W8,OFFSET(Profiles!$K$2,$Z8,MAX(Profiles!$C$2,BL$4-$W8))&gt;0),$EC8,0),0))))))</f>
        <v>0</v>
      </c>
      <c r="DK8" s="135">
        <f ca="1">IF(OR($Z8=0,SSSModel!$C$4="CF"),BM8,
IF(LEFT($V8,3)="ON_",
     IF(SSSModel!$C$4="RR",SUMPRODUCT(OFFSET($AC8,0,0,1,$CB$2),OFFSET(Profiles!$K$28,($Z8-1)*(Profiles!$I$26+1)+DK$4-SSSModel!$C$3+1,0,1,$CB$2)),
     IF(SSSModel!$C$4="ECC",$EA8*$EB8*SUMPRODUCT(OFFSET($AC8,0,MAX(0,DK$4-$DZ8-$CA$4+1),1,MIN($DZ8,DK$4-$CA$4+1)),OFFSET(Escalation!$K$24,($Y8-1)*(Escalation!$I$22+1)+DK$4-SSSModel!$C$3+1,MAX(0,DK$4-$DZ8-$CA$4+1),1,MIN($DZ8,DK$4-$CA$4+1))),
     IF(SSSModel!$C$4="PV",BM8*$EA8*(1+SSSModel!$C$2),
     IF(SSSModel!$C$4="FCR",$EC8*SUM(OFFSET($AC8,0,MAX(DK$4-$AC$4-$DZ8+1,0),1,MIN($DZ8,DK$4-$AC$4+1))),0)))),
SUM($AC8:$BZ8)*
     IF(SSSModel!$C$4="RR",OFFSET(Profiles!$K$2,$Z8,MAX(Profiles!$C$2,BM$4-$W8)),
     IF(SSSModel!$C$4="ECC",$EA8*$EB8*IF(MAX(Escalation!$C$2,BM$4-$W8)&gt;$DZ8-1,0,OFFSET(Escalation!$K$2,$Y8,MAX(Escalation!$C$2,BM$4-$W8))),
     IF(SSSModel!$C$4="PV",IF(DK$4=$W8,$EA8*(1+SSSModel!$C$2),0),
     IF(SSSModel!$C$4="FCR",IF(AND(DK$4&gt;=$W8,OFFSET(Profiles!$K$2,$Z8,MAX(Profiles!$C$2,BM$4-$W8))&gt;0),$EC8,0),0))))))</f>
        <v>0</v>
      </c>
      <c r="DL8" s="135">
        <f ca="1">IF(OR($Z8=0,SSSModel!$C$4="CF"),BN8,
IF(LEFT($V8,3)="ON_",
     IF(SSSModel!$C$4="RR",SUMPRODUCT(OFFSET($AC8,0,0,1,$CB$2),OFFSET(Profiles!$K$28,($Z8-1)*(Profiles!$I$26+1)+DL$4-SSSModel!$C$3+1,0,1,$CB$2)),
     IF(SSSModel!$C$4="ECC",$EA8*$EB8*SUMPRODUCT(OFFSET($AC8,0,MAX(0,DL$4-$DZ8-$CA$4+1),1,MIN($DZ8,DL$4-$CA$4+1)),OFFSET(Escalation!$K$24,($Y8-1)*(Escalation!$I$22+1)+DL$4-SSSModel!$C$3+1,MAX(0,DL$4-$DZ8-$CA$4+1),1,MIN($DZ8,DL$4-$CA$4+1))),
     IF(SSSModel!$C$4="PV",BN8*$EA8*(1+SSSModel!$C$2),
     IF(SSSModel!$C$4="FCR",$EC8*SUM(OFFSET($AC8,0,MAX(DL$4-$AC$4-$DZ8+1,0),1,MIN($DZ8,DL$4-$AC$4+1))),0)))),
SUM($AC8:$BZ8)*
     IF(SSSModel!$C$4="RR",OFFSET(Profiles!$K$2,$Z8,MAX(Profiles!$C$2,BN$4-$W8)),
     IF(SSSModel!$C$4="ECC",$EA8*$EB8*IF(MAX(Escalation!$C$2,BN$4-$W8)&gt;$DZ8-1,0,OFFSET(Escalation!$K$2,$Y8,MAX(Escalation!$C$2,BN$4-$W8))),
     IF(SSSModel!$C$4="PV",IF(DL$4=$W8,$EA8*(1+SSSModel!$C$2),0),
     IF(SSSModel!$C$4="FCR",IF(AND(DL$4&gt;=$W8,OFFSET(Profiles!$K$2,$Z8,MAX(Profiles!$C$2,BN$4-$W8))&gt;0),$EC8,0),0))))))</f>
        <v>0</v>
      </c>
      <c r="DM8" s="135">
        <f ca="1">IF(OR($Z8=0,SSSModel!$C$4="CF"),BO8,
IF(LEFT($V8,3)="ON_",
     IF(SSSModel!$C$4="RR",SUMPRODUCT(OFFSET($AC8,0,0,1,$CB$2),OFFSET(Profiles!$K$28,($Z8-1)*(Profiles!$I$26+1)+DM$4-SSSModel!$C$3+1,0,1,$CB$2)),
     IF(SSSModel!$C$4="ECC",$EA8*$EB8*SUMPRODUCT(OFFSET($AC8,0,MAX(0,DM$4-$DZ8-$CA$4+1),1,MIN($DZ8,DM$4-$CA$4+1)),OFFSET(Escalation!$K$24,($Y8-1)*(Escalation!$I$22+1)+DM$4-SSSModel!$C$3+1,MAX(0,DM$4-$DZ8-$CA$4+1),1,MIN($DZ8,DM$4-$CA$4+1))),
     IF(SSSModel!$C$4="PV",BO8*$EA8*(1+SSSModel!$C$2),
     IF(SSSModel!$C$4="FCR",$EC8*SUM(OFFSET($AC8,0,MAX(DM$4-$AC$4-$DZ8+1,0),1,MIN($DZ8,DM$4-$AC$4+1))),0)))),
SUM($AC8:$BZ8)*
     IF(SSSModel!$C$4="RR",OFFSET(Profiles!$K$2,$Z8,MAX(Profiles!$C$2,BO$4-$W8)),
     IF(SSSModel!$C$4="ECC",$EA8*$EB8*IF(MAX(Escalation!$C$2,BO$4-$W8)&gt;$DZ8-1,0,OFFSET(Escalation!$K$2,$Y8,MAX(Escalation!$C$2,BO$4-$W8))),
     IF(SSSModel!$C$4="PV",IF(DM$4=$W8,$EA8*(1+SSSModel!$C$2),0),
     IF(SSSModel!$C$4="FCR",IF(AND(DM$4&gt;=$W8,OFFSET(Profiles!$K$2,$Z8,MAX(Profiles!$C$2,BO$4-$W8))&gt;0),$EC8,0),0))))))</f>
        <v>0</v>
      </c>
      <c r="DN8" s="135">
        <f ca="1">IF(OR($Z8=0,SSSModel!$C$4="CF"),BP8,
IF(LEFT($V8,3)="ON_",
     IF(SSSModel!$C$4="RR",SUMPRODUCT(OFFSET($AC8,0,0,1,$CB$2),OFFSET(Profiles!$K$28,($Z8-1)*(Profiles!$I$26+1)+DN$4-SSSModel!$C$3+1,0,1,$CB$2)),
     IF(SSSModel!$C$4="ECC",$EA8*$EB8*SUMPRODUCT(OFFSET($AC8,0,MAX(0,DN$4-$DZ8-$CA$4+1),1,MIN($DZ8,DN$4-$CA$4+1)),OFFSET(Escalation!$K$24,($Y8-1)*(Escalation!$I$22+1)+DN$4-SSSModel!$C$3+1,MAX(0,DN$4-$DZ8-$CA$4+1),1,MIN($DZ8,DN$4-$CA$4+1))),
     IF(SSSModel!$C$4="PV",BP8*$EA8*(1+SSSModel!$C$2),
     IF(SSSModel!$C$4="FCR",$EC8*SUM(OFFSET($AC8,0,MAX(DN$4-$AC$4-$DZ8+1,0),1,MIN($DZ8,DN$4-$AC$4+1))),0)))),
SUM($AC8:$BZ8)*
     IF(SSSModel!$C$4="RR",OFFSET(Profiles!$K$2,$Z8,MAX(Profiles!$C$2,BP$4-$W8)),
     IF(SSSModel!$C$4="ECC",$EA8*$EB8*IF(MAX(Escalation!$C$2,BP$4-$W8)&gt;$DZ8-1,0,OFFSET(Escalation!$K$2,$Y8,MAX(Escalation!$C$2,BP$4-$W8))),
     IF(SSSModel!$C$4="PV",IF(DN$4=$W8,$EA8*(1+SSSModel!$C$2),0),
     IF(SSSModel!$C$4="FCR",IF(AND(DN$4&gt;=$W8,OFFSET(Profiles!$K$2,$Z8,MAX(Profiles!$C$2,BP$4-$W8))&gt;0),$EC8,0),0))))))</f>
        <v>0</v>
      </c>
      <c r="DO8" s="135">
        <f ca="1">IF(OR($Z8=0,SSSModel!$C$4="CF"),BQ8,
IF(LEFT($V8,3)="ON_",
     IF(SSSModel!$C$4="RR",SUMPRODUCT(OFFSET($AC8,0,0,1,$CB$2),OFFSET(Profiles!$K$28,($Z8-1)*(Profiles!$I$26+1)+DO$4-SSSModel!$C$3+1,0,1,$CB$2)),
     IF(SSSModel!$C$4="ECC",$EA8*$EB8*SUMPRODUCT(OFFSET($AC8,0,MAX(0,DO$4-$DZ8-$CA$4+1),1,MIN($DZ8,DO$4-$CA$4+1)),OFFSET(Escalation!$K$24,($Y8-1)*(Escalation!$I$22+1)+DO$4-SSSModel!$C$3+1,MAX(0,DO$4-$DZ8-$CA$4+1),1,MIN($DZ8,DO$4-$CA$4+1))),
     IF(SSSModel!$C$4="PV",BQ8*$EA8*(1+SSSModel!$C$2),
     IF(SSSModel!$C$4="FCR",$EC8*SUM(OFFSET($AC8,0,MAX(DO$4-$AC$4-$DZ8+1,0),1,MIN($DZ8,DO$4-$AC$4+1))),0)))),
SUM($AC8:$BZ8)*
     IF(SSSModel!$C$4="RR",OFFSET(Profiles!$K$2,$Z8,MAX(Profiles!$C$2,BQ$4-$W8)),
     IF(SSSModel!$C$4="ECC",$EA8*$EB8*IF(MAX(Escalation!$C$2,BQ$4-$W8)&gt;$DZ8-1,0,OFFSET(Escalation!$K$2,$Y8,MAX(Escalation!$C$2,BQ$4-$W8))),
     IF(SSSModel!$C$4="PV",IF(DO$4=$W8,$EA8*(1+SSSModel!$C$2),0),
     IF(SSSModel!$C$4="FCR",IF(AND(DO$4&gt;=$W8,OFFSET(Profiles!$K$2,$Z8,MAX(Profiles!$C$2,BQ$4-$W8))&gt;0),$EC8,0),0))))))</f>
        <v>0</v>
      </c>
      <c r="DP8" s="135">
        <f ca="1">IF(OR($Z8=0,SSSModel!$C$4="CF"),BR8,
IF(LEFT($V8,3)="ON_",
     IF(SSSModel!$C$4="RR",SUMPRODUCT(OFFSET($AC8,0,0,1,$CB$2),OFFSET(Profiles!$K$28,($Z8-1)*(Profiles!$I$26+1)+DP$4-SSSModel!$C$3+1,0,1,$CB$2)),
     IF(SSSModel!$C$4="ECC",$EA8*$EB8*SUMPRODUCT(OFFSET($AC8,0,MAX(0,DP$4-$DZ8-$CA$4+1),1,MIN($DZ8,DP$4-$CA$4+1)),OFFSET(Escalation!$K$24,($Y8-1)*(Escalation!$I$22+1)+DP$4-SSSModel!$C$3+1,MAX(0,DP$4-$DZ8-$CA$4+1),1,MIN($DZ8,DP$4-$CA$4+1))),
     IF(SSSModel!$C$4="PV",BR8*$EA8*(1+SSSModel!$C$2),
     IF(SSSModel!$C$4="FCR",$EC8*SUM(OFFSET($AC8,0,MAX(DP$4-$AC$4-$DZ8+1,0),1,MIN($DZ8,DP$4-$AC$4+1))),0)))),
SUM($AC8:$BZ8)*
     IF(SSSModel!$C$4="RR",OFFSET(Profiles!$K$2,$Z8,MAX(Profiles!$C$2,BR$4-$W8)),
     IF(SSSModel!$C$4="ECC",$EA8*$EB8*IF(MAX(Escalation!$C$2,BR$4-$W8)&gt;$DZ8-1,0,OFFSET(Escalation!$K$2,$Y8,MAX(Escalation!$C$2,BR$4-$W8))),
     IF(SSSModel!$C$4="PV",IF(DP$4=$W8,$EA8*(1+SSSModel!$C$2),0),
     IF(SSSModel!$C$4="FCR",IF(AND(DP$4&gt;=$W8,OFFSET(Profiles!$K$2,$Z8,MAX(Profiles!$C$2,BR$4-$W8))&gt;0),$EC8,0),0))))))</f>
        <v>0</v>
      </c>
      <c r="DQ8" s="135">
        <f ca="1">IF(OR($Z8=0,SSSModel!$C$4="CF"),BS8,
IF(LEFT($V8,3)="ON_",
     IF(SSSModel!$C$4="RR",SUMPRODUCT(OFFSET($AC8,0,0,1,$CB$2),OFFSET(Profiles!$K$28,($Z8-1)*(Profiles!$I$26+1)+DQ$4-SSSModel!$C$3+1,0,1,$CB$2)),
     IF(SSSModel!$C$4="ECC",$EA8*$EB8*SUMPRODUCT(OFFSET($AC8,0,MAX(0,DQ$4-$DZ8-$CA$4+1),1,MIN($DZ8,DQ$4-$CA$4+1)),OFFSET(Escalation!$K$24,($Y8-1)*(Escalation!$I$22+1)+DQ$4-SSSModel!$C$3+1,MAX(0,DQ$4-$DZ8-$CA$4+1),1,MIN($DZ8,DQ$4-$CA$4+1))),
     IF(SSSModel!$C$4="PV",BS8*$EA8*(1+SSSModel!$C$2),
     IF(SSSModel!$C$4="FCR",$EC8*SUM(OFFSET($AC8,0,MAX(DQ$4-$AC$4-$DZ8+1,0),1,MIN($DZ8,DQ$4-$AC$4+1))),0)))),
SUM($AC8:$BZ8)*
     IF(SSSModel!$C$4="RR",OFFSET(Profiles!$K$2,$Z8,MAX(Profiles!$C$2,BS$4-$W8)),
     IF(SSSModel!$C$4="ECC",$EA8*$EB8*IF(MAX(Escalation!$C$2,BS$4-$W8)&gt;$DZ8-1,0,OFFSET(Escalation!$K$2,$Y8,MAX(Escalation!$C$2,BS$4-$W8))),
     IF(SSSModel!$C$4="PV",IF(DQ$4=$W8,$EA8*(1+SSSModel!$C$2),0),
     IF(SSSModel!$C$4="FCR",IF(AND(DQ$4&gt;=$W8,OFFSET(Profiles!$K$2,$Z8,MAX(Profiles!$C$2,BS$4-$W8))&gt;0),$EC8,0),0))))))</f>
        <v>0</v>
      </c>
      <c r="DR8" s="135">
        <f ca="1">IF(OR($Z8=0,SSSModel!$C$4="CF"),BT8,
IF(LEFT($V8,3)="ON_",
     IF(SSSModel!$C$4="RR",SUMPRODUCT(OFFSET($AC8,0,0,1,$CB$2),OFFSET(Profiles!$K$28,($Z8-1)*(Profiles!$I$26+1)+DR$4-SSSModel!$C$3+1,0,1,$CB$2)),
     IF(SSSModel!$C$4="ECC",$EA8*$EB8*SUMPRODUCT(OFFSET($AC8,0,MAX(0,DR$4-$DZ8-$CA$4+1),1,MIN($DZ8,DR$4-$CA$4+1)),OFFSET(Escalation!$K$24,($Y8-1)*(Escalation!$I$22+1)+DR$4-SSSModel!$C$3+1,MAX(0,DR$4-$DZ8-$CA$4+1),1,MIN($DZ8,DR$4-$CA$4+1))),
     IF(SSSModel!$C$4="PV",BT8*$EA8*(1+SSSModel!$C$2),
     IF(SSSModel!$C$4="FCR",$EC8*SUM(OFFSET($AC8,0,MAX(DR$4-$AC$4-$DZ8+1,0),1,MIN($DZ8,DR$4-$AC$4+1))),0)))),
SUM($AC8:$BZ8)*
     IF(SSSModel!$C$4="RR",OFFSET(Profiles!$K$2,$Z8,MAX(Profiles!$C$2,BT$4-$W8)),
     IF(SSSModel!$C$4="ECC",$EA8*$EB8*IF(MAX(Escalation!$C$2,BT$4-$W8)&gt;$DZ8-1,0,OFFSET(Escalation!$K$2,$Y8,MAX(Escalation!$C$2,BT$4-$W8))),
     IF(SSSModel!$C$4="PV",IF(DR$4=$W8,$EA8*(1+SSSModel!$C$2),0),
     IF(SSSModel!$C$4="FCR",IF(AND(DR$4&gt;=$W8,OFFSET(Profiles!$K$2,$Z8,MAX(Profiles!$C$2,BT$4-$W8))&gt;0),$EC8,0),0))))))</f>
        <v>0</v>
      </c>
      <c r="DS8" s="135">
        <f ca="1">IF(OR($Z8=0,SSSModel!$C$4="CF"),BU8,
IF(LEFT($V8,3)="ON_",
     IF(SSSModel!$C$4="RR",SUMPRODUCT(OFFSET($AC8,0,0,1,$CB$2),OFFSET(Profiles!$K$28,($Z8-1)*(Profiles!$I$26+1)+DS$4-SSSModel!$C$3+1,0,1,$CB$2)),
     IF(SSSModel!$C$4="ECC",$EA8*$EB8*SUMPRODUCT(OFFSET($AC8,0,MAX(0,DS$4-$DZ8-$CA$4+1),1,MIN($DZ8,DS$4-$CA$4+1)),OFFSET(Escalation!$K$24,($Y8-1)*(Escalation!$I$22+1)+DS$4-SSSModel!$C$3+1,MAX(0,DS$4-$DZ8-$CA$4+1),1,MIN($DZ8,DS$4-$CA$4+1))),
     IF(SSSModel!$C$4="PV",BU8*$EA8*(1+SSSModel!$C$2),
     IF(SSSModel!$C$4="FCR",$EC8*SUM(OFFSET($AC8,0,MAX(DS$4-$AC$4-$DZ8+1,0),1,MIN($DZ8,DS$4-$AC$4+1))),0)))),
SUM($AC8:$BZ8)*
     IF(SSSModel!$C$4="RR",OFFSET(Profiles!$K$2,$Z8,MAX(Profiles!$C$2,BU$4-$W8)),
     IF(SSSModel!$C$4="ECC",$EA8*$EB8*IF(MAX(Escalation!$C$2,BU$4-$W8)&gt;$DZ8-1,0,OFFSET(Escalation!$K$2,$Y8,MAX(Escalation!$C$2,BU$4-$W8))),
     IF(SSSModel!$C$4="PV",IF(DS$4=$W8,$EA8*(1+SSSModel!$C$2),0),
     IF(SSSModel!$C$4="FCR",IF(AND(DS$4&gt;=$W8,OFFSET(Profiles!$K$2,$Z8,MAX(Profiles!$C$2,BU$4-$W8))&gt;0),$EC8,0),0))))))</f>
        <v>0</v>
      </c>
      <c r="DT8" s="135">
        <f ca="1">IF(OR($Z8=0,SSSModel!$C$4="CF"),BV8,
IF(LEFT($V8,3)="ON_",
     IF(SSSModel!$C$4="RR",SUMPRODUCT(OFFSET($AC8,0,0,1,$CB$2),OFFSET(Profiles!$K$28,($Z8-1)*(Profiles!$I$26+1)+DT$4-SSSModel!$C$3+1,0,1,$CB$2)),
     IF(SSSModel!$C$4="ECC",$EA8*$EB8*SUMPRODUCT(OFFSET($AC8,0,MAX(0,DT$4-$DZ8-$CA$4+1),1,MIN($DZ8,DT$4-$CA$4+1)),OFFSET(Escalation!$K$24,($Y8-1)*(Escalation!$I$22+1)+DT$4-SSSModel!$C$3+1,MAX(0,DT$4-$DZ8-$CA$4+1),1,MIN($DZ8,DT$4-$CA$4+1))),
     IF(SSSModel!$C$4="PV",BV8*$EA8*(1+SSSModel!$C$2),
     IF(SSSModel!$C$4="FCR",$EC8*SUM(OFFSET($AC8,0,MAX(DT$4-$AC$4-$DZ8+1,0),1,MIN($DZ8,DT$4-$AC$4+1))),0)))),
SUM($AC8:$BZ8)*
     IF(SSSModel!$C$4="RR",OFFSET(Profiles!$K$2,$Z8,MAX(Profiles!$C$2,BV$4-$W8)),
     IF(SSSModel!$C$4="ECC",$EA8*$EB8*IF(MAX(Escalation!$C$2,BV$4-$W8)&gt;$DZ8-1,0,OFFSET(Escalation!$K$2,$Y8,MAX(Escalation!$C$2,BV$4-$W8))),
     IF(SSSModel!$C$4="PV",IF(DT$4=$W8,$EA8*(1+SSSModel!$C$2),0),
     IF(SSSModel!$C$4="FCR",IF(AND(DT$4&gt;=$W8,OFFSET(Profiles!$K$2,$Z8,MAX(Profiles!$C$2,BV$4-$W8))&gt;0),$EC8,0),0))))))</f>
        <v>0</v>
      </c>
      <c r="DU8" s="135">
        <f ca="1">IF(OR($Z8=0,SSSModel!$C$4="CF"),BW8,
IF(LEFT($V8,3)="ON_",
     IF(SSSModel!$C$4="RR",SUMPRODUCT(OFFSET($AC8,0,0,1,$CB$2),OFFSET(Profiles!$K$28,($Z8-1)*(Profiles!$I$26+1)+DU$4-SSSModel!$C$3+1,0,1,$CB$2)),
     IF(SSSModel!$C$4="ECC",$EA8*$EB8*SUMPRODUCT(OFFSET($AC8,0,MAX(0,DU$4-$DZ8-$CA$4+1),1,MIN($DZ8,DU$4-$CA$4+1)),OFFSET(Escalation!$K$24,($Y8-1)*(Escalation!$I$22+1)+DU$4-SSSModel!$C$3+1,MAX(0,DU$4-$DZ8-$CA$4+1),1,MIN($DZ8,DU$4-$CA$4+1))),
     IF(SSSModel!$C$4="PV",BW8*$EA8*(1+SSSModel!$C$2),
     IF(SSSModel!$C$4="FCR",$EC8*SUM(OFFSET($AC8,0,MAX(DU$4-$AC$4-$DZ8+1,0),1,MIN($DZ8,DU$4-$AC$4+1))),0)))),
SUM($AC8:$BZ8)*
     IF(SSSModel!$C$4="RR",OFFSET(Profiles!$K$2,$Z8,MAX(Profiles!$C$2,BW$4-$W8)),
     IF(SSSModel!$C$4="ECC",$EA8*$EB8*IF(MAX(Escalation!$C$2,BW$4-$W8)&gt;$DZ8-1,0,OFFSET(Escalation!$K$2,$Y8,MAX(Escalation!$C$2,BW$4-$W8))),
     IF(SSSModel!$C$4="PV",IF(DU$4=$W8,$EA8*(1+SSSModel!$C$2),0),
     IF(SSSModel!$C$4="FCR",IF(AND(DU$4&gt;=$W8,OFFSET(Profiles!$K$2,$Z8,MAX(Profiles!$C$2,BW$4-$W8))&gt;0),$EC8,0),0))))))</f>
        <v>0</v>
      </c>
      <c r="DV8" s="136">
        <f ca="1">IF(OR($Z8=0,SSSModel!$C$4="CF"),BX8,
IF(LEFT($V8,3)="ON_",
     IF(SSSModel!$C$4="RR",SUMPRODUCT(OFFSET($AC8,0,0,1,$CB$2),OFFSET(Profiles!$K$28,($Z8-1)*(Profiles!$I$26+1)+DV$4-SSSModel!$C$3+1,0,1,$CB$2)),
     IF(SSSModel!$C$4="ECC",$EA8*$EB8*SUMPRODUCT(OFFSET($AC8,0,MAX(0,DV$4-$DZ8-$CA$4+1),1,MIN($DZ8,DV$4-$CA$4+1)),OFFSET(Escalation!$K$24,($Y8-1)*(Escalation!$I$22+1)+DV$4-SSSModel!$C$3+1,MAX(0,DV$4-$DZ8-$CA$4+1),1,MIN($DZ8,DV$4-$CA$4+1))),
     IF(SSSModel!$C$4="PV",BX8*$EA8*(1+SSSModel!$C$2),
     IF(SSSModel!$C$4="FCR",$EC8*SUM(OFFSET($AC8,0,MAX(DV$4-$AC$4-$DZ8+1,0),1,MIN($DZ8,DV$4-$AC$4+1))),0)))),
SUM($AC8:$BZ8)*
     IF(SSSModel!$C$4="RR",OFFSET(Profiles!$K$2,$Z8,MAX(Profiles!$C$2,BX$4-$W8)),
     IF(SSSModel!$C$4="ECC",$EA8*$EB8*IF(MAX(Escalation!$C$2,BX$4-$W8)&gt;$DZ8-1,0,OFFSET(Escalation!$K$2,$Y8,MAX(Escalation!$C$2,BX$4-$W8))),
     IF(SSSModel!$C$4="PV",IF(DV$4=$W8,$EA8*(1+SSSModel!$C$2),0),
     IF(SSSModel!$C$4="FCR",IF(AND(DV$4&gt;=$W8,OFFSET(Profiles!$K$2,$Z8,MAX(Profiles!$C$2,BX$4-$W8))&gt;0),$EC8,0),0))))))</f>
        <v>0</v>
      </c>
      <c r="DW8" s="136">
        <f ca="1">IF(OR($Z8=0,SSSModel!$C$4="CF"),BY8,
IF(LEFT($V8,3)="ON_",
     IF(SSSModel!$C$4="RR",SUMPRODUCT(OFFSET($AC8,0,0,1,$CB$2),OFFSET(Profiles!$K$28,($Z8-1)*(Profiles!$I$26+1)+DW$4-SSSModel!$C$3+1,0,1,$CB$2)),
     IF(SSSModel!$C$4="ECC",$EA8*$EB8*SUMPRODUCT(OFFSET($AC8,0,MAX(0,DW$4-$DZ8-$CA$4+1),1,MIN($DZ8,DW$4-$CA$4+1)),OFFSET(Escalation!$K$24,($Y8-1)*(Escalation!$I$22+1)+DW$4-SSSModel!$C$3+1,MAX(0,DW$4-$DZ8-$CA$4+1),1,MIN($DZ8,DW$4-$CA$4+1))),
     IF(SSSModel!$C$4="PV",BY8*$EA8*(1+SSSModel!$C$2),
     IF(SSSModel!$C$4="FCR",$EC8*SUM(OFFSET($AC8,0,MAX(DW$4-$AC$4-$DZ8+1,0),1,MIN($DZ8,DW$4-$AC$4+1))),0)))),
SUM($AC8:$BZ8)*
     IF(SSSModel!$C$4="RR",OFFSET(Profiles!$K$2,$Z8,MAX(Profiles!$C$2,BY$4-$W8)),
     IF(SSSModel!$C$4="ECC",$EA8*$EB8*IF(MAX(Escalation!$C$2,BY$4-$W8)&gt;$DZ8-1,0,OFFSET(Escalation!$K$2,$Y8,MAX(Escalation!$C$2,BY$4-$W8))),
     IF(SSSModel!$C$4="PV",IF(DW$4=$W8,$EA8*(1+SSSModel!$C$2),0),
     IF(SSSModel!$C$4="FCR",IF(AND(DW$4&gt;=$W8,OFFSET(Profiles!$K$2,$Z8,MAX(Profiles!$C$2,BY$4-$W8))&gt;0),$EC8,0),0))))))</f>
        <v>0</v>
      </c>
      <c r="DX8" s="136">
        <f ca="1">IF(OR($Z8=0,SSSModel!$C$4="CF"),BZ8,
IF(LEFT($V8,3)="ON_",
     IF(SSSModel!$C$4="RR",SUMPRODUCT(OFFSET($AC8,0,0,1,$CB$2),OFFSET(Profiles!$K$28,($Z8-1)*(Profiles!$I$26+1)+DX$4-SSSModel!$C$3+1,0,1,$CB$2)),
     IF(SSSModel!$C$4="ECC",$EA8*$EB8*SUMPRODUCT(OFFSET($AC8,0,MAX(0,DX$4-$DZ8-$CA$4+1),1,MIN($DZ8,DX$4-$CA$4+1)),OFFSET(Escalation!$K$24,($Y8-1)*(Escalation!$I$22+1)+DX$4-SSSModel!$C$3+1,MAX(0,DX$4-$DZ8-$CA$4+1),1,MIN($DZ8,DX$4-$CA$4+1))),
     IF(SSSModel!$C$4="PV",BZ8*$EA8*(1+SSSModel!$C$2),
     IF(SSSModel!$C$4="FCR",$EC8*SUM(OFFSET($AC8,0,MAX(DX$4-$AC$4-$DZ8+1,0),1,MIN($DZ8,DX$4-$AC$4+1))),0)))),
SUM($AC8:$BZ8)*
     IF(SSSModel!$C$4="RR",OFFSET(Profiles!$K$2,$Z8,MAX(Profiles!$C$2,BZ$4-$W8)),
     IF(SSSModel!$C$4="ECC",$EA8*$EB8*IF(MAX(Escalation!$C$2,BZ$4-$W8)&gt;$DZ8-1,0,OFFSET(Escalation!$K$2,$Y8,MAX(Escalation!$C$2,BZ$4-$W8))),
     IF(SSSModel!$C$4="PV",IF(DX$4=$W8,$EA8*(1+SSSModel!$C$2),0),
     IF(SSSModel!$C$4="FCR",IF(AND(DX$4&gt;=$W8,OFFSET(Profiles!$K$2,$Z8,MAX(Profiles!$C$2,BZ$4-$W8))&gt;0),$EC8,0),0))))))</f>
        <v>0</v>
      </c>
      <c r="DY8" s="82">
        <f ca="1">IF($Y8=0,0,OFFSET(Escalation!$B$2,$Y8,0))</f>
        <v>0</v>
      </c>
      <c r="DZ8" s="80">
        <f ca="1">IF($Z8=0,0,COUNTIF(OFFSET(Profiles!$K$2,$Z8,0,1,50),"&gt;0"))</f>
        <v>0</v>
      </c>
      <c r="EA8" s="137">
        <f ca="1">IF($Z8=0,0,SUMPRODUCT(Profiles!$C$20:$BH$20,OFFSET(Profiles!$C$2,$Z8,0,1,Profiles!$B$1)))</f>
        <v>0</v>
      </c>
      <c r="EB8" s="24">
        <f ca="1">IF($Z8=0,0,((1-(1+DY8)/(1+SSSModel!$C$2))/(1-((1+DY8)/(1+SSSModel!$C$2))^DZ8))*(1+SSSModel!$C$2))</f>
        <v>0</v>
      </c>
      <c r="EC8" s="24">
        <f ca="1">IF($Z8=0,0,-PMT(SSSModel!$C$2,DZ8,EA8))</f>
        <v>0</v>
      </c>
      <c r="EG8" t="s">
        <v>119</v>
      </c>
    </row>
    <row r="9" spans="1:137" x14ac:dyDescent="0.35">
      <c r="C9" s="1">
        <v>1</v>
      </c>
      <c r="D9" s="1">
        <v>5</v>
      </c>
      <c r="E9" s="27">
        <f ca="1">OFFSET(GenAlts!$M$4,SSSModel!$C$7,$D9-1)</f>
        <v>0</v>
      </c>
      <c r="G9" s="25" t="str">
        <f ca="1">IF($E9=0,"",OFFSET(Resources!B$26,$E9,0))</f>
        <v/>
      </c>
      <c r="H9" s="25" t="str">
        <f ca="1">IF($E9=0,"",OFFSET(Resources!C$26,$E9,0))</f>
        <v/>
      </c>
      <c r="I9" s="25" t="str">
        <f ca="1">IF($E9=0,"",OFFSET(Resources!$E$26,$E9,0))</f>
        <v/>
      </c>
      <c r="J9" s="16">
        <v>1</v>
      </c>
      <c r="K9" s="16" t="s">
        <v>150</v>
      </c>
      <c r="L9" s="25" t="str">
        <f ca="1">OFFSET(Resources!$CG$24,0,$C9-1)</f>
        <v>Overnight Capital</v>
      </c>
      <c r="M9" s="25" t="str">
        <f ca="1">OFFSET(Resources!$CG$25,0,$C9-1)</f>
        <v>Capital</v>
      </c>
      <c r="N9" s="1">
        <v>1</v>
      </c>
      <c r="O9" s="7">
        <f ca="1">IF($E9=0,0,OFFSET(Resources!$CG$26,$E9,$C9-1))</f>
        <v>0</v>
      </c>
      <c r="P9" s="25" t="str">
        <f ca="1">OFFSET(Resources!$CG$26,0,$C9-1)</f>
        <v>$</v>
      </c>
      <c r="Q9" s="18">
        <f ca="1">IF($E9=0,0,OFFSET(GenAlts!$W$4,$E9,$D9-1))</f>
        <v>0</v>
      </c>
      <c r="R9" s="1"/>
      <c r="T9" s="1"/>
      <c r="U9" s="25">
        <f ca="1">IF($E9=0,0,OFFSET(Resources!$AB$26,$E9,($C9-1)*Resources!$CI$20))</f>
        <v>0</v>
      </c>
      <c r="V9" s="99" t="str">
        <f ca="1">IF($E9=0,"","ON_"&amp;OFFSET(Resources!$D$26,$E9,0))</f>
        <v/>
      </c>
      <c r="W9">
        <f t="shared" ca="1" si="4"/>
        <v>0</v>
      </c>
      <c r="X9">
        <f>IF(T9="",0,MATCH(T9,Profiles!$A$3:$A$22,0))</f>
        <v>0</v>
      </c>
      <c r="Y9" s="10">
        <f ca="1">IF(U9=0,0,MATCH(U9,Escalation!$A$3:$A$18,0))</f>
        <v>0</v>
      </c>
      <c r="Z9">
        <f ca="1">IF(V9="",0,MATCH(V9,Profiles!$A$3:$A$22,0))</f>
        <v>0</v>
      </c>
      <c r="AA9" s="8"/>
      <c r="AB9" s="8">
        <v>0</v>
      </c>
      <c r="AC9" s="72">
        <f ca="1">IF(OR(AC$4&lt;$Q9,AC$4&gt;$Q9+IF($S9="",1000,$S9)-1),0,IF(MOD(AC$4-$Q9,IF($R9="",1000,$R9))=0,$O9,0))*IF($Y9&gt;0,(1+INDEX(Escalation!$B$3:$B$18,$Y9,0))^(AC$4-SSSModel!$C$5),1)*IF($X9=0,1,OFFSET(Profiles!$K$2,$X9,MAX(Profiles!$C$2,AC$4-$Q9)))*IF($AA9=1,(1+SSSModel!#REF!),1)</f>
        <v>0</v>
      </c>
      <c r="AD9" s="72">
        <f ca="1">IF(OR(AD$4&lt;$Q9,AD$4&gt;$Q9+IF($S9="",1000,$S9)-1),0,IF(MOD(AD$4-$Q9,IF($R9="",1000,$R9))=0,$O9,0))*IF($Y9&gt;0,(1+INDEX(Escalation!$B$3:$B$18,$Y9,0))^(AD$4-SSSModel!$C$5),1)*IF($X9=0,1,OFFSET(Profiles!$K$2,$X9,MAX(Profiles!$C$2,AD$4-$Q9)))*IF($AA9=1,(1+SSSModel!#REF!),1)</f>
        <v>0</v>
      </c>
      <c r="AE9" s="72">
        <f ca="1">IF(OR(AE$4&lt;$Q9,AE$4&gt;$Q9+IF($S9="",1000,$S9)-1),0,IF(MOD(AE$4-$Q9,IF($R9="",1000,$R9))=0,$O9,0))*IF($Y9&gt;0,(1+INDEX(Escalation!$B$3:$B$18,$Y9,0))^(AE$4-SSSModel!$C$5),1)*IF($X9=0,1,OFFSET(Profiles!$K$2,$X9,MAX(Profiles!$C$2,AE$4-$Q9)))*IF($AA9=1,(1+SSSModel!#REF!),1)</f>
        <v>0</v>
      </c>
      <c r="AF9" s="72">
        <f ca="1">IF(OR(AF$4&lt;$Q9,AF$4&gt;$Q9+IF($S9="",1000,$S9)-1),0,IF(MOD(AF$4-$Q9,IF($R9="",1000,$R9))=0,$O9,0))*IF($Y9&gt;0,(1+INDEX(Escalation!$B$3:$B$18,$Y9,0))^(AF$4-SSSModel!$C$5),1)*IF($X9=0,1,OFFSET(Profiles!$K$2,$X9,MAX(Profiles!$C$2,AF$4-$Q9)))*IF($AA9=1,(1+SSSModel!#REF!),1)</f>
        <v>0</v>
      </c>
      <c r="AG9" s="72">
        <f ca="1">IF(OR(AG$4&lt;$Q9,AG$4&gt;$Q9+IF($S9="",1000,$S9)-1),0,IF(MOD(AG$4-$Q9,IF($R9="",1000,$R9))=0,$O9,0))*IF($Y9&gt;0,(1+INDEX(Escalation!$B$3:$B$18,$Y9,0))^(AG$4-SSSModel!$C$5),1)*IF($X9=0,1,OFFSET(Profiles!$K$2,$X9,MAX(Profiles!$C$2,AG$4-$Q9)))*IF($AA9=1,(1+SSSModel!#REF!),1)</f>
        <v>0</v>
      </c>
      <c r="AH9" s="72">
        <f ca="1">IF(OR(AH$4&lt;$Q9,AH$4&gt;$Q9+IF($S9="",1000,$S9)-1),0,IF(MOD(AH$4-$Q9,IF($R9="",1000,$R9))=0,$O9,0))*IF($Y9&gt;0,(1+INDEX(Escalation!$B$3:$B$18,$Y9,0))^(AH$4-SSSModel!$C$5),1)*IF($X9=0,1,OFFSET(Profiles!$K$2,$X9,MAX(Profiles!$C$2,AH$4-$Q9)))*IF($AA9=1,(1+SSSModel!#REF!),1)</f>
        <v>0</v>
      </c>
      <c r="AI9" s="72">
        <f ca="1">IF(OR(AI$4&lt;$Q9,AI$4&gt;$Q9+IF($S9="",1000,$S9)-1),0,IF(MOD(AI$4-$Q9,IF($R9="",1000,$R9))=0,$O9,0))*IF($Y9&gt;0,(1+INDEX(Escalation!$B$3:$B$18,$Y9,0))^(AI$4-SSSModel!$C$5),1)*IF($X9=0,1,OFFSET(Profiles!$K$2,$X9,MAX(Profiles!$C$2,AI$4-$Q9)))*IF($AA9=1,(1+SSSModel!#REF!),1)</f>
        <v>0</v>
      </c>
      <c r="AJ9" s="72">
        <f ca="1">IF(OR(AJ$4&lt;$Q9,AJ$4&gt;$Q9+IF($S9="",1000,$S9)-1),0,IF(MOD(AJ$4-$Q9,IF($R9="",1000,$R9))=0,$O9,0))*IF($Y9&gt;0,(1+INDEX(Escalation!$B$3:$B$18,$Y9,0))^(AJ$4-SSSModel!$C$5),1)*IF($X9=0,1,OFFSET(Profiles!$K$2,$X9,MAX(Profiles!$C$2,AJ$4-$Q9)))*IF($AA9=1,(1+SSSModel!#REF!),1)</f>
        <v>0</v>
      </c>
      <c r="AK9" s="72">
        <f ca="1">IF(OR(AK$4&lt;$Q9,AK$4&gt;$Q9+IF($S9="",1000,$S9)-1),0,IF(MOD(AK$4-$Q9,IF($R9="",1000,$R9))=0,$O9,0))*IF($Y9&gt;0,(1+INDEX(Escalation!$B$3:$B$18,$Y9,0))^(AK$4-SSSModel!$C$5),1)*IF($X9=0,1,OFFSET(Profiles!$K$2,$X9,MAX(Profiles!$C$2,AK$4-$Q9)))*IF($AA9=1,(1+SSSModel!#REF!),1)</f>
        <v>0</v>
      </c>
      <c r="AL9" s="72">
        <f ca="1">IF(OR(AL$4&lt;$Q9,AL$4&gt;$Q9+IF($S9="",1000,$S9)-1),0,IF(MOD(AL$4-$Q9,IF($R9="",1000,$R9))=0,$O9,0))*IF($Y9&gt;0,(1+INDEX(Escalation!$B$3:$B$18,$Y9,0))^(AL$4-SSSModel!$C$5),1)*IF($X9=0,1,OFFSET(Profiles!$K$2,$X9,MAX(Profiles!$C$2,AL$4-$Q9)))*IF($AA9=1,(1+SSSModel!#REF!),1)</f>
        <v>0</v>
      </c>
      <c r="AM9" s="72">
        <f ca="1">IF(OR(AM$4&lt;$Q9,AM$4&gt;$Q9+IF($S9="",1000,$S9)-1),0,IF(MOD(AM$4-$Q9,IF($R9="",1000,$R9))=0,$O9,0))*IF($Y9&gt;0,(1+INDEX(Escalation!$B$3:$B$18,$Y9,0))^(AM$4-SSSModel!$C$5),1)*IF($X9=0,1,OFFSET(Profiles!$K$2,$X9,MAX(Profiles!$C$2,AM$4-$Q9)))*IF($AA9=1,(1+SSSModel!#REF!),1)</f>
        <v>0</v>
      </c>
      <c r="AN9" s="72">
        <f ca="1">IF(OR(AN$4&lt;$Q9,AN$4&gt;$Q9+IF($S9="",1000,$S9)-1),0,IF(MOD(AN$4-$Q9,IF($R9="",1000,$R9))=0,$O9,0))*IF($Y9&gt;0,(1+INDEX(Escalation!$B$3:$B$18,$Y9,0))^(AN$4-SSSModel!$C$5),1)*IF($X9=0,1,OFFSET(Profiles!$K$2,$X9,MAX(Profiles!$C$2,AN$4-$Q9)))*IF($AA9=1,(1+SSSModel!#REF!),1)</f>
        <v>0</v>
      </c>
      <c r="AO9" s="72">
        <f ca="1">IF(OR(AO$4&lt;$Q9,AO$4&gt;$Q9+IF($S9="",1000,$S9)-1),0,IF(MOD(AO$4-$Q9,IF($R9="",1000,$R9))=0,$O9,0))*IF($Y9&gt;0,(1+INDEX(Escalation!$B$3:$B$18,$Y9,0))^(AO$4-SSSModel!$C$5),1)*IF($X9=0,1,OFFSET(Profiles!$K$2,$X9,MAX(Profiles!$C$2,AO$4-$Q9)))*IF($AA9=1,(1+SSSModel!#REF!),1)</f>
        <v>0</v>
      </c>
      <c r="AP9" s="72">
        <f ca="1">IF(OR(AP$4&lt;$Q9,AP$4&gt;$Q9+IF($S9="",1000,$S9)-1),0,IF(MOD(AP$4-$Q9,IF($R9="",1000,$R9))=0,$O9,0))*IF($Y9&gt;0,(1+INDEX(Escalation!$B$3:$B$18,$Y9,0))^(AP$4-SSSModel!$C$5),1)*IF($X9=0,1,OFFSET(Profiles!$K$2,$X9,MAX(Profiles!$C$2,AP$4-$Q9)))*IF($AA9=1,(1+SSSModel!#REF!),1)</f>
        <v>0</v>
      </c>
      <c r="AQ9" s="72">
        <f ca="1">IF(OR(AQ$4&lt;$Q9,AQ$4&gt;$Q9+IF($S9="",1000,$S9)-1),0,IF(MOD(AQ$4-$Q9,IF($R9="",1000,$R9))=0,$O9,0))*IF($Y9&gt;0,(1+INDEX(Escalation!$B$3:$B$18,$Y9,0))^(AQ$4-SSSModel!$C$5),1)*IF($X9=0,1,OFFSET(Profiles!$K$2,$X9,MAX(Profiles!$C$2,AQ$4-$Q9)))*IF($AA9=1,(1+SSSModel!#REF!),1)</f>
        <v>0</v>
      </c>
      <c r="AR9" s="72">
        <f ca="1">IF(OR(AR$4&lt;$Q9,AR$4&gt;$Q9+IF($S9="",1000,$S9)-1),0,IF(MOD(AR$4-$Q9,IF($R9="",1000,$R9))=0,$O9,0))*IF($Y9&gt;0,(1+INDEX(Escalation!$B$3:$B$18,$Y9,0))^(AR$4-SSSModel!$C$5),1)*IF($X9=0,1,OFFSET(Profiles!$K$2,$X9,MAX(Profiles!$C$2,AR$4-$Q9)))*IF($AA9=1,(1+SSSModel!#REF!),1)</f>
        <v>0</v>
      </c>
      <c r="AS9" s="72">
        <f ca="1">IF(OR(AS$4&lt;$Q9,AS$4&gt;$Q9+IF($S9="",1000,$S9)-1),0,IF(MOD(AS$4-$Q9,IF($R9="",1000,$R9))=0,$O9,0))*IF($Y9&gt;0,(1+INDEX(Escalation!$B$3:$B$18,$Y9,0))^(AS$4-SSSModel!$C$5),1)*IF($X9=0,1,OFFSET(Profiles!$K$2,$X9,MAX(Profiles!$C$2,AS$4-$Q9)))*IF($AA9=1,(1+SSSModel!#REF!),1)</f>
        <v>0</v>
      </c>
      <c r="AT9" s="72">
        <f ca="1">IF(OR(AT$4&lt;$Q9,AT$4&gt;$Q9+IF($S9="",1000,$S9)-1),0,IF(MOD(AT$4-$Q9,IF($R9="",1000,$R9))=0,$O9,0))*IF($Y9&gt;0,(1+INDEX(Escalation!$B$3:$B$18,$Y9,0))^(AT$4-SSSModel!$C$5),1)*IF($X9=0,1,OFFSET(Profiles!$K$2,$X9,MAX(Profiles!$C$2,AT$4-$Q9)))*IF($AA9=1,(1+SSSModel!#REF!),1)</f>
        <v>0</v>
      </c>
      <c r="AU9" s="72">
        <f ca="1">IF(OR(AU$4&lt;$Q9,AU$4&gt;$Q9+IF($S9="",1000,$S9)-1),0,IF(MOD(AU$4-$Q9,IF($R9="",1000,$R9))=0,$O9,0))*IF($Y9&gt;0,(1+INDEX(Escalation!$B$3:$B$18,$Y9,0))^(AU$4-SSSModel!$C$5),1)*IF($X9=0,1,OFFSET(Profiles!$K$2,$X9,MAX(Profiles!$C$2,AU$4-$Q9)))*IF($AA9=1,(1+SSSModel!#REF!),1)</f>
        <v>0</v>
      </c>
      <c r="AV9" s="72">
        <f ca="1">IF(OR(AV$4&lt;$Q9,AV$4&gt;$Q9+IF($S9="",1000,$S9)-1),0,IF(MOD(AV$4-$Q9,IF($R9="",1000,$R9))=0,$O9,0))*IF($Y9&gt;0,(1+INDEX(Escalation!$B$3:$B$18,$Y9,0))^(AV$4-SSSModel!$C$5),1)*IF($X9=0,1,OFFSET(Profiles!$K$2,$X9,MAX(Profiles!$C$2,AV$4-$Q9)))*IF($AA9=1,(1+SSSModel!#REF!),1)</f>
        <v>0</v>
      </c>
      <c r="AW9" s="72">
        <f ca="1">IF(OR(AW$4&lt;$Q9,AW$4&gt;$Q9+IF($S9="",1000,$S9)-1),0,IF(MOD(AW$4-$Q9,IF($R9="",1000,$R9))=0,$O9,0))*IF($Y9&gt;0,(1+INDEX(Escalation!$B$3:$B$18,$Y9,0))^(AW$4-SSSModel!$C$5),1)*IF($X9=0,1,OFFSET(Profiles!$K$2,$X9,MAX(Profiles!$C$2,AW$4-$Q9)))*IF($AA9=1,(1+SSSModel!#REF!),1)</f>
        <v>0</v>
      </c>
      <c r="AX9" s="72">
        <f ca="1">IF(OR(AX$4&lt;$Q9,AX$4&gt;$Q9+IF($S9="",1000,$S9)-1),0,IF(MOD(AX$4-$Q9,IF($R9="",1000,$R9))=0,$O9,0))*IF($Y9&gt;0,(1+INDEX(Escalation!$B$3:$B$18,$Y9,0))^(AX$4-SSSModel!$C$5),1)*IF($X9=0,1,OFFSET(Profiles!$K$2,$X9,MAX(Profiles!$C$2,AX$4-$Q9)))*IF($AA9=1,(1+SSSModel!#REF!),1)</f>
        <v>0</v>
      </c>
      <c r="AY9" s="72">
        <f ca="1">IF(OR(AY$4&lt;$Q9,AY$4&gt;$Q9+IF($S9="",1000,$S9)-1),0,IF(MOD(AY$4-$Q9,IF($R9="",1000,$R9))=0,$O9,0))*IF($Y9&gt;0,(1+INDEX(Escalation!$B$3:$B$18,$Y9,0))^(AY$4-SSSModel!$C$5),1)*IF($X9=0,1,OFFSET(Profiles!$K$2,$X9,MAX(Profiles!$C$2,AY$4-$Q9)))*IF($AA9=1,(1+SSSModel!#REF!),1)</f>
        <v>0</v>
      </c>
      <c r="AZ9" s="72">
        <f ca="1">IF(OR(AZ$4&lt;$Q9,AZ$4&gt;$Q9+IF($S9="",1000,$S9)-1),0,IF(MOD(AZ$4-$Q9,IF($R9="",1000,$R9))=0,$O9,0))*IF($Y9&gt;0,(1+INDEX(Escalation!$B$3:$B$18,$Y9,0))^(AZ$4-SSSModel!$C$5),1)*IF($X9=0,1,OFFSET(Profiles!$K$2,$X9,MAX(Profiles!$C$2,AZ$4-$Q9)))*IF($AA9=1,(1+SSSModel!#REF!),1)</f>
        <v>0</v>
      </c>
      <c r="BA9" s="72">
        <f ca="1">IF(OR(BA$4&lt;$Q9,BA$4&gt;$Q9+IF($S9="",1000,$S9)-1),0,IF(MOD(BA$4-$Q9,IF($R9="",1000,$R9))=0,$O9,0))*IF($Y9&gt;0,(1+INDEX(Escalation!$B$3:$B$18,$Y9,0))^(BA$4-SSSModel!$C$5),1)*IF($X9=0,1,OFFSET(Profiles!$K$2,$X9,MAX(Profiles!$C$2,BA$4-$Q9)))*IF($AA9=1,(1+SSSModel!#REF!),1)</f>
        <v>0</v>
      </c>
      <c r="BB9" s="72">
        <f ca="1">IF(OR(BB$4&lt;$Q9,BB$4&gt;$Q9+IF($S9="",1000,$S9)-1),0,IF(MOD(BB$4-$Q9,IF($R9="",1000,$R9))=0,$O9,0))*IF($Y9&gt;0,(1+INDEX(Escalation!$B$3:$B$18,$Y9,0))^(BB$4-SSSModel!$C$5),1)*IF($X9=0,1,OFFSET(Profiles!$K$2,$X9,MAX(Profiles!$C$2,BB$4-$Q9)))*IF($AA9=1,(1+SSSModel!#REF!),1)</f>
        <v>0</v>
      </c>
      <c r="BC9" s="72">
        <f ca="1">IF(OR(BC$4&lt;$Q9,BC$4&gt;$Q9+IF($S9="",1000,$S9)-1),0,IF(MOD(BC$4-$Q9,IF($R9="",1000,$R9))=0,$O9,0))*IF($Y9&gt;0,(1+INDEX(Escalation!$B$3:$B$18,$Y9,0))^(BC$4-SSSModel!$C$5),1)*IF($X9=0,1,OFFSET(Profiles!$K$2,$X9,MAX(Profiles!$C$2,BC$4-$Q9)))*IF($AA9=1,(1+SSSModel!#REF!),1)</f>
        <v>0</v>
      </c>
      <c r="BD9" s="72">
        <f ca="1">IF(OR(BD$4&lt;$Q9,BD$4&gt;$Q9+IF($S9="",1000,$S9)-1),0,IF(MOD(BD$4-$Q9,IF($R9="",1000,$R9))=0,$O9,0))*IF($Y9&gt;0,(1+INDEX(Escalation!$B$3:$B$18,$Y9,0))^(BD$4-SSSModel!$C$5),1)*IF($X9=0,1,OFFSET(Profiles!$K$2,$X9,MAX(Profiles!$C$2,BD$4-$Q9)))*IF($AA9=1,(1+SSSModel!#REF!),1)</f>
        <v>0</v>
      </c>
      <c r="BE9" s="72">
        <f ca="1">IF(OR(BE$4&lt;$Q9,BE$4&gt;$Q9+IF($S9="",1000,$S9)-1),0,IF(MOD(BE$4-$Q9,IF($R9="",1000,$R9))=0,$O9,0))*IF($Y9&gt;0,(1+INDEX(Escalation!$B$3:$B$18,$Y9,0))^(BE$4-SSSModel!$C$5),1)*IF($X9=0,1,OFFSET(Profiles!$K$2,$X9,MAX(Profiles!$C$2,BE$4-$Q9)))*IF($AA9=1,(1+SSSModel!#REF!),1)</f>
        <v>0</v>
      </c>
      <c r="BF9" s="72">
        <f ca="1">IF(OR(BF$4&lt;$Q9,BF$4&gt;$Q9+IF($S9="",1000,$S9)-1),0,IF(MOD(BF$4-$Q9,IF($R9="",1000,$R9))=0,$O9,0))*IF($Y9&gt;0,(1+INDEX(Escalation!$B$3:$B$18,$Y9,0))^(BF$4-SSSModel!$C$5),1)*IF($X9=0,1,OFFSET(Profiles!$K$2,$X9,MAX(Profiles!$C$2,BF$4-$Q9)))*IF($AA9=1,(1+SSSModel!#REF!),1)</f>
        <v>0</v>
      </c>
      <c r="BG9" s="72">
        <f ca="1">IF(OR(BG$4&lt;$Q9,BG$4&gt;$Q9+IF($S9="",1000,$S9)-1),0,IF(MOD(BG$4-$Q9,IF($R9="",1000,$R9))=0,$O9,0))*IF($Y9&gt;0,(1+INDEX(Escalation!$B$3:$B$18,$Y9,0))^(BG$4-SSSModel!$C$5),1)*IF($X9=0,1,OFFSET(Profiles!$K$2,$X9,MAX(Profiles!$C$2,BG$4-$Q9)))*IF($AA9=1,(1+SSSModel!#REF!),1)</f>
        <v>0</v>
      </c>
      <c r="BH9" s="72">
        <f ca="1">IF(OR(BH$4&lt;$Q9,BH$4&gt;$Q9+IF($S9="",1000,$S9)-1),0,IF(MOD(BH$4-$Q9,IF($R9="",1000,$R9))=0,$O9,0))*IF($Y9&gt;0,(1+INDEX(Escalation!$B$3:$B$18,$Y9,0))^(BH$4-SSSModel!$C$5),1)*IF($X9=0,1,OFFSET(Profiles!$K$2,$X9,MAX(Profiles!$C$2,BH$4-$Q9)))*IF($AA9=1,(1+SSSModel!#REF!),1)</f>
        <v>0</v>
      </c>
      <c r="BI9" s="72">
        <f ca="1">IF(OR(BI$4&lt;$Q9,BI$4&gt;$Q9+IF($S9="",1000,$S9)-1),0,IF(MOD(BI$4-$Q9,IF($R9="",1000,$R9))=0,$O9,0))*IF($Y9&gt;0,(1+INDEX(Escalation!$B$3:$B$18,$Y9,0))^(BI$4-SSSModel!$C$5),1)*IF($X9=0,1,OFFSET(Profiles!$K$2,$X9,MAX(Profiles!$C$2,BI$4-$Q9)))*IF($AA9=1,(1+SSSModel!#REF!),1)</f>
        <v>0</v>
      </c>
      <c r="BJ9" s="72">
        <f ca="1">IF(OR(BJ$4&lt;$Q9,BJ$4&gt;$Q9+IF($S9="",1000,$S9)-1),0,IF(MOD(BJ$4-$Q9,IF($R9="",1000,$R9))=0,$O9,0))*IF($Y9&gt;0,(1+INDEX(Escalation!$B$3:$B$18,$Y9,0))^(BJ$4-SSSModel!$C$5),1)*IF($X9=0,1,OFFSET(Profiles!$K$2,$X9,MAX(Profiles!$C$2,BJ$4-$Q9)))*IF($AA9=1,(1+SSSModel!#REF!),1)</f>
        <v>0</v>
      </c>
      <c r="BK9" s="72">
        <f ca="1">IF(OR(BK$4&lt;$Q9,BK$4&gt;$Q9+IF($S9="",1000,$S9)-1),0,IF(MOD(BK$4-$Q9,IF($R9="",1000,$R9))=0,$O9,0))*IF($Y9&gt;0,(1+INDEX(Escalation!$B$3:$B$18,$Y9,0))^(BK$4-SSSModel!$C$5),1)*IF($X9=0,1,OFFSET(Profiles!$K$2,$X9,MAX(Profiles!$C$2,BK$4-$Q9)))*IF($AA9=1,(1+SSSModel!#REF!),1)</f>
        <v>0</v>
      </c>
      <c r="BL9" s="72">
        <f ca="1">IF(OR(BL$4&lt;$Q9,BL$4&gt;$Q9+IF($S9="",1000,$S9)-1),0,IF(MOD(BL$4-$Q9,IF($R9="",1000,$R9))=0,$O9,0))*IF($Y9&gt;0,(1+INDEX(Escalation!$B$3:$B$18,$Y9,0))^(BL$4-SSSModel!$C$5),1)*IF($X9=0,1,OFFSET(Profiles!$K$2,$X9,MAX(Profiles!$C$2,BL$4-$Q9)))*IF($AA9=1,(1+SSSModel!#REF!),1)</f>
        <v>0</v>
      </c>
      <c r="BM9" s="72">
        <f ca="1">IF(OR(BM$4&lt;$Q9,BM$4&gt;$Q9+IF($S9="",1000,$S9)-1),0,IF(MOD(BM$4-$Q9,IF($R9="",1000,$R9))=0,$O9,0))*IF($Y9&gt;0,(1+INDEX(Escalation!$B$3:$B$18,$Y9,0))^(BM$4-SSSModel!$C$5),1)*IF($X9=0,1,OFFSET(Profiles!$K$2,$X9,MAX(Profiles!$C$2,BM$4-$Q9)))*IF($AA9=1,(1+SSSModel!#REF!),1)</f>
        <v>0</v>
      </c>
      <c r="BN9" s="72">
        <f ca="1">IF(OR(BN$4&lt;$Q9,BN$4&gt;$Q9+IF($S9="",1000,$S9)-1),0,IF(MOD(BN$4-$Q9,IF($R9="",1000,$R9))=0,$O9,0))*IF($Y9&gt;0,(1+INDEX(Escalation!$B$3:$B$18,$Y9,0))^(BN$4-SSSModel!$C$5),1)*IF($X9=0,1,OFFSET(Profiles!$K$2,$X9,MAX(Profiles!$C$2,BN$4-$Q9)))*IF($AA9=1,(1+SSSModel!#REF!),1)</f>
        <v>0</v>
      </c>
      <c r="BO9" s="72">
        <f ca="1">IF(OR(BO$4&lt;$Q9,BO$4&gt;$Q9+IF($S9="",1000,$S9)-1),0,IF(MOD(BO$4-$Q9,IF($R9="",1000,$R9))=0,$O9,0))*IF($Y9&gt;0,(1+INDEX(Escalation!$B$3:$B$18,$Y9,0))^(BO$4-SSSModel!$C$5),1)*IF($X9=0,1,OFFSET(Profiles!$K$2,$X9,MAX(Profiles!$C$2,BO$4-$Q9)))*IF($AA9=1,(1+SSSModel!#REF!),1)</f>
        <v>0</v>
      </c>
      <c r="BP9" s="72">
        <f ca="1">IF(OR(BP$4&lt;$Q9,BP$4&gt;$Q9+IF($S9="",1000,$S9)-1),0,IF(MOD(BP$4-$Q9,IF($R9="",1000,$R9))=0,$O9,0))*IF($Y9&gt;0,(1+INDEX(Escalation!$B$3:$B$18,$Y9,0))^(BP$4-SSSModel!$C$5),1)*IF($X9=0,1,OFFSET(Profiles!$K$2,$X9,MAX(Profiles!$C$2,BP$4-$Q9)))*IF($AA9=1,(1+SSSModel!#REF!),1)</f>
        <v>0</v>
      </c>
      <c r="BQ9" s="72">
        <f ca="1">IF(OR(BQ$4&lt;$Q9,BQ$4&gt;$Q9+IF($S9="",1000,$S9)-1),0,IF(MOD(BQ$4-$Q9,IF($R9="",1000,$R9))=0,$O9,0))*IF($Y9&gt;0,(1+INDEX(Escalation!$B$3:$B$18,$Y9,0))^(BQ$4-SSSModel!$C$5),1)*IF($X9=0,1,OFFSET(Profiles!$K$2,$X9,MAX(Profiles!$C$2,BQ$4-$Q9)))*IF($AA9=1,(1+SSSModel!#REF!),1)</f>
        <v>0</v>
      </c>
      <c r="BR9" s="72">
        <f ca="1">IF(OR(BR$4&lt;$Q9,BR$4&gt;$Q9+IF($S9="",1000,$S9)-1),0,IF(MOD(BR$4-$Q9,IF($R9="",1000,$R9))=0,$O9,0))*IF($Y9&gt;0,(1+INDEX(Escalation!$B$3:$B$18,$Y9,0))^(BR$4-SSSModel!$C$5),1)*IF($X9=0,1,OFFSET(Profiles!$K$2,$X9,MAX(Profiles!$C$2,BR$4-$Q9)))*IF($AA9=1,(1+SSSModel!#REF!),1)</f>
        <v>0</v>
      </c>
      <c r="BS9" s="72">
        <f ca="1">IF(OR(BS$4&lt;$Q9,BS$4&gt;$Q9+IF($S9="",1000,$S9)-1),0,IF(MOD(BS$4-$Q9,IF($R9="",1000,$R9))=0,$O9,0))*IF($Y9&gt;0,(1+INDEX(Escalation!$B$3:$B$18,$Y9,0))^(BS$4-SSSModel!$C$5),1)*IF($X9=0,1,OFFSET(Profiles!$K$2,$X9,MAX(Profiles!$C$2,BS$4-$Q9)))*IF($AA9=1,(1+SSSModel!#REF!),1)</f>
        <v>0</v>
      </c>
      <c r="BT9" s="72">
        <f ca="1">IF(OR(BT$4&lt;$Q9,BT$4&gt;$Q9+IF($S9="",1000,$S9)-1),0,IF(MOD(BT$4-$Q9,IF($R9="",1000,$R9))=0,$O9,0))*IF($Y9&gt;0,(1+INDEX(Escalation!$B$3:$B$18,$Y9,0))^(BT$4-SSSModel!$C$5),1)*IF($X9=0,1,OFFSET(Profiles!$K$2,$X9,MAX(Profiles!$C$2,BT$4-$Q9)))*IF($AA9=1,(1+SSSModel!#REF!),1)</f>
        <v>0</v>
      </c>
      <c r="BU9" s="72">
        <f ca="1">IF(OR(BU$4&lt;$Q9,BU$4&gt;$Q9+IF($S9="",1000,$S9)-1),0,IF(MOD(BU$4-$Q9,IF($R9="",1000,$R9))=0,$O9,0))*IF($Y9&gt;0,(1+INDEX(Escalation!$B$3:$B$18,$Y9,0))^(BU$4-SSSModel!$C$5),1)*IF($X9=0,1,OFFSET(Profiles!$K$2,$X9,MAX(Profiles!$C$2,BU$4-$Q9)))*IF($AA9=1,(1+SSSModel!#REF!),1)</f>
        <v>0</v>
      </c>
      <c r="BV9" s="72">
        <f ca="1">IF(OR(BV$4&lt;$Q9,BV$4&gt;$Q9+IF($S9="",1000,$S9)-1),0,IF(MOD(BV$4-$Q9,IF($R9="",1000,$R9))=0,$O9,0))*IF($Y9&gt;0,(1+INDEX(Escalation!$B$3:$B$18,$Y9,0))^(BV$4-SSSModel!$C$5),1)*IF($X9=0,1,OFFSET(Profiles!$K$2,$X9,MAX(Profiles!$C$2,BV$4-$Q9)))*IF($AA9=1,(1+SSSModel!#REF!),1)</f>
        <v>0</v>
      </c>
      <c r="BW9" s="72">
        <f ca="1">IF(OR(BW$4&lt;$Q9,BW$4&gt;$Q9+IF($S9="",1000,$S9)-1),0,IF(MOD(BW$4-$Q9,IF($R9="",1000,$R9))=0,$O9,0))*IF($Y9&gt;0,(1+INDEX(Escalation!$B$3:$B$18,$Y9,0))^(BW$4-SSSModel!$C$5),1)*IF($X9=0,1,OFFSET(Profiles!$K$2,$X9,MAX(Profiles!$C$2,BW$4-$Q9)))*IF($AA9=1,(1+SSSModel!#REF!),1)</f>
        <v>0</v>
      </c>
      <c r="BX9" s="72">
        <f ca="1">IF(OR(BX$4&lt;$Q9,BX$4&gt;$Q9+IF($S9="",1000,$S9)-1),0,IF(MOD(BX$4-$Q9,IF($R9="",1000,$R9))=0,$O9,0))*IF($Y9&gt;0,(1+INDEX(Escalation!$B$3:$B$18,$Y9,0))^(BX$4-SSSModel!$C$5),1)*IF($X9=0,1,OFFSET(Profiles!$K$2,$X9,MAX(Profiles!$C$2,BX$4-$Q9)))*IF($AA9=1,(1+SSSModel!#REF!),1)</f>
        <v>0</v>
      </c>
      <c r="BY9" s="72">
        <f ca="1">IF(OR(BY$4&lt;$Q9,BY$4&gt;$Q9+IF($S9="",1000,$S9)-1),0,IF(MOD(BY$4-$Q9,IF($R9="",1000,$R9))=0,$O9,0))*IF($Y9&gt;0,(1+INDEX(Escalation!$B$3:$B$18,$Y9,0))^(BY$4-SSSModel!$C$5),1)*IF($X9=0,1,OFFSET(Profiles!$K$2,$X9,MAX(Profiles!$C$2,BY$4-$Q9)))*IF($AA9=1,(1+SSSModel!#REF!),1)</f>
        <v>0</v>
      </c>
      <c r="BZ9" s="72">
        <f ca="1">IF(OR(BZ$4&lt;$Q9,BZ$4&gt;$Q9+IF($S9="",1000,$S9)-1),0,IF(MOD(BZ$4-$Q9,IF($R9="",1000,$R9))=0,$O9,0))*IF($Y9&gt;0,(1+INDEX(Escalation!$B$3:$B$18,$Y9,0))^(BZ$4-SSSModel!$C$5),1)*IF($X9=0,1,OFFSET(Profiles!$K$2,$X9,MAX(Profiles!$C$2,BZ$4-$Q9)))*IF($AA9=1,(1+SSSModel!#REF!),1)</f>
        <v>0</v>
      </c>
      <c r="CA9" s="134">
        <f ca="1">IF(OR($Z9=0,SSSModel!$C$4="CF"),AC9,
IF(LEFT($V9,3)="ON_",
     IF(SSSModel!$C$4="RR",SUMPRODUCT(OFFSET($AC9,0,0,1,$CB$2),OFFSET(Profiles!$K$28,($Z9-1)*(Profiles!$I$26+1)+CA$4-SSSModel!$C$3+1,0,1,$CB$2)),
     IF(SSSModel!$C$4="ECC",$EA9*$EB9*SUMPRODUCT(OFFSET($AC9,0,MAX(0,CA$4-$DZ9-$CA$4+1),1,MIN($DZ9,CA$4-$CA$4+1)),OFFSET(Escalation!$K$24,($Y9-1)*(Escalation!$I$22+1)+CA$4-SSSModel!$C$3+1,MAX(0,CA$4-$DZ9-$CA$4+1),1,MIN($DZ9,CA$4-$CA$4+1))),
     IF(SSSModel!$C$4="PV",AC9*$EA9*(1+SSSModel!$C$2),
     IF(SSSModel!$C$4="FCR",$EC9*SUM(OFFSET($AC9,0,MAX(CA$4-$AC$4-$DZ9+1,0),1,MIN($DZ9,CA$4-$AC$4+1))),0)))),
SUM($AC9:$BZ9)*
     IF(SSSModel!$C$4="RR",OFFSET(Profiles!$K$2,$Z9,MAX(Profiles!$C$2,AC$4-$W9)),
     IF(SSSModel!$C$4="ECC",$EA9*$EB9*IF(MAX(Escalation!$C$2,AC$4-$W9)&gt;$DZ9-1,0,OFFSET(Escalation!$K$2,$Y9,MAX(Escalation!$C$2,AC$4-$W9))),
     IF(SSSModel!$C$4="PV",IF(CA$4=$W9,$EA9*(1+SSSModel!$C$2),0),
     IF(SSSModel!$C$4="FCR",IF(AND(CA$4&gt;=$W9,OFFSET(Profiles!$K$2,$Z9,MAX(Profiles!$C$2,AC$4-$W9))&gt;0),$EC9,0),0))))))</f>
        <v>0</v>
      </c>
      <c r="CB9" s="135">
        <f ca="1">IF(OR($Z9=0,SSSModel!$C$4="CF"),AD9,
IF(LEFT($V9,3)="ON_",
     IF(SSSModel!$C$4="RR",SUMPRODUCT(OFFSET($AC9,0,0,1,$CB$2),OFFSET(Profiles!$K$28,($Z9-1)*(Profiles!$I$26+1)+CB$4-SSSModel!$C$3+1,0,1,$CB$2)),
     IF(SSSModel!$C$4="ECC",$EA9*$EB9*SUMPRODUCT(OFFSET($AC9,0,MAX(0,CB$4-$DZ9-$CA$4+1),1,MIN($DZ9,CB$4-$CA$4+1)),OFFSET(Escalation!$K$24,($Y9-1)*(Escalation!$I$22+1)+CB$4-SSSModel!$C$3+1,MAX(0,CB$4-$DZ9-$CA$4+1),1,MIN($DZ9,CB$4-$CA$4+1))),
     IF(SSSModel!$C$4="PV",AD9*$EA9*(1+SSSModel!$C$2),
     IF(SSSModel!$C$4="FCR",$EC9*SUM(OFFSET($AC9,0,MAX(CB$4-$AC$4-$DZ9+1,0),1,MIN($DZ9,CB$4-$AC$4+1))),0)))),
SUM($AC9:$BZ9)*
     IF(SSSModel!$C$4="RR",OFFSET(Profiles!$K$2,$Z9,MAX(Profiles!$C$2,AD$4-$W9)),
     IF(SSSModel!$C$4="ECC",$EA9*$EB9*IF(MAX(Escalation!$C$2,AD$4-$W9)&gt;$DZ9-1,0,OFFSET(Escalation!$K$2,$Y9,MAX(Escalation!$C$2,AD$4-$W9))),
     IF(SSSModel!$C$4="PV",IF(CB$4=$W9,$EA9*(1+SSSModel!$C$2),0),
     IF(SSSModel!$C$4="FCR",IF(AND(CB$4&gt;=$W9,OFFSET(Profiles!$K$2,$Z9,MAX(Profiles!$C$2,AD$4-$W9))&gt;0),$EC9,0),0))))))</f>
        <v>0</v>
      </c>
      <c r="CC9" s="135">
        <f ca="1">IF(OR($Z9=0,SSSModel!$C$4="CF"),AE9,
IF(LEFT($V9,3)="ON_",
     IF(SSSModel!$C$4="RR",SUMPRODUCT(OFFSET($AC9,0,0,1,$CB$2),OFFSET(Profiles!$K$28,($Z9-1)*(Profiles!$I$26+1)+CC$4-SSSModel!$C$3+1,0,1,$CB$2)),
     IF(SSSModel!$C$4="ECC",$EA9*$EB9*SUMPRODUCT(OFFSET($AC9,0,MAX(0,CC$4-$DZ9-$CA$4+1),1,MIN($DZ9,CC$4-$CA$4+1)),OFFSET(Escalation!$K$24,($Y9-1)*(Escalation!$I$22+1)+CC$4-SSSModel!$C$3+1,MAX(0,CC$4-$DZ9-$CA$4+1),1,MIN($DZ9,CC$4-$CA$4+1))),
     IF(SSSModel!$C$4="PV",AE9*$EA9*(1+SSSModel!$C$2),
     IF(SSSModel!$C$4="FCR",$EC9*SUM(OFFSET($AC9,0,MAX(CC$4-$AC$4-$DZ9+1,0),1,MIN($DZ9,CC$4-$AC$4+1))),0)))),
SUM($AC9:$BZ9)*
     IF(SSSModel!$C$4="RR",OFFSET(Profiles!$K$2,$Z9,MAX(Profiles!$C$2,AE$4-$W9)),
     IF(SSSModel!$C$4="ECC",$EA9*$EB9*IF(MAX(Escalation!$C$2,AE$4-$W9)&gt;$DZ9-1,0,OFFSET(Escalation!$K$2,$Y9,MAX(Escalation!$C$2,AE$4-$W9))),
     IF(SSSModel!$C$4="PV",IF(CC$4=$W9,$EA9*(1+SSSModel!$C$2),0),
     IF(SSSModel!$C$4="FCR",IF(AND(CC$4&gt;=$W9,OFFSET(Profiles!$K$2,$Z9,MAX(Profiles!$C$2,AE$4-$W9))&gt;0),$EC9,0),0))))))</f>
        <v>0</v>
      </c>
      <c r="CD9" s="135">
        <f ca="1">IF(OR($Z9=0,SSSModel!$C$4="CF"),AF9,
IF(LEFT($V9,3)="ON_",
     IF(SSSModel!$C$4="RR",SUMPRODUCT(OFFSET($AC9,0,0,1,$CB$2),OFFSET(Profiles!$K$28,($Z9-1)*(Profiles!$I$26+1)+CD$4-SSSModel!$C$3+1,0,1,$CB$2)),
     IF(SSSModel!$C$4="ECC",$EA9*$EB9*SUMPRODUCT(OFFSET($AC9,0,MAX(0,CD$4-$DZ9-$CA$4+1),1,MIN($DZ9,CD$4-$CA$4+1)),OFFSET(Escalation!$K$24,($Y9-1)*(Escalation!$I$22+1)+CD$4-SSSModel!$C$3+1,MAX(0,CD$4-$DZ9-$CA$4+1),1,MIN($DZ9,CD$4-$CA$4+1))),
     IF(SSSModel!$C$4="PV",AF9*$EA9*(1+SSSModel!$C$2),
     IF(SSSModel!$C$4="FCR",$EC9*SUM(OFFSET($AC9,0,MAX(CD$4-$AC$4-$DZ9+1,0),1,MIN($DZ9,CD$4-$AC$4+1))),0)))),
SUM($AC9:$BZ9)*
     IF(SSSModel!$C$4="RR",OFFSET(Profiles!$K$2,$Z9,MAX(Profiles!$C$2,AF$4-$W9)),
     IF(SSSModel!$C$4="ECC",$EA9*$EB9*IF(MAX(Escalation!$C$2,AF$4-$W9)&gt;$DZ9-1,0,OFFSET(Escalation!$K$2,$Y9,MAX(Escalation!$C$2,AF$4-$W9))),
     IF(SSSModel!$C$4="PV",IF(CD$4=$W9,$EA9*(1+SSSModel!$C$2),0),
     IF(SSSModel!$C$4="FCR",IF(AND(CD$4&gt;=$W9,OFFSET(Profiles!$K$2,$Z9,MAX(Profiles!$C$2,AF$4-$W9))&gt;0),$EC9,0),0))))))</f>
        <v>0</v>
      </c>
      <c r="CE9" s="135">
        <f ca="1">IF(OR($Z9=0,SSSModel!$C$4="CF"),AG9,
IF(LEFT($V9,3)="ON_",
     IF(SSSModel!$C$4="RR",SUMPRODUCT(OFFSET($AC9,0,0,1,$CB$2),OFFSET(Profiles!$K$28,($Z9-1)*(Profiles!$I$26+1)+CE$4-SSSModel!$C$3+1,0,1,$CB$2)),
     IF(SSSModel!$C$4="ECC",$EA9*$EB9*SUMPRODUCT(OFFSET($AC9,0,MAX(0,CE$4-$DZ9-$CA$4+1),1,MIN($DZ9,CE$4-$CA$4+1)),OFFSET(Escalation!$K$24,($Y9-1)*(Escalation!$I$22+1)+CE$4-SSSModel!$C$3+1,MAX(0,CE$4-$DZ9-$CA$4+1),1,MIN($DZ9,CE$4-$CA$4+1))),
     IF(SSSModel!$C$4="PV",AG9*$EA9*(1+SSSModel!$C$2),
     IF(SSSModel!$C$4="FCR",$EC9*SUM(OFFSET($AC9,0,MAX(CE$4-$AC$4-$DZ9+1,0),1,MIN($DZ9,CE$4-$AC$4+1))),0)))),
SUM($AC9:$BZ9)*
     IF(SSSModel!$C$4="RR",OFFSET(Profiles!$K$2,$Z9,MAX(Profiles!$C$2,AG$4-$W9)),
     IF(SSSModel!$C$4="ECC",$EA9*$EB9*IF(MAX(Escalation!$C$2,AG$4-$W9)&gt;$DZ9-1,0,OFFSET(Escalation!$K$2,$Y9,MAX(Escalation!$C$2,AG$4-$W9))),
     IF(SSSModel!$C$4="PV",IF(CE$4=$W9,$EA9*(1+SSSModel!$C$2),0),
     IF(SSSModel!$C$4="FCR",IF(AND(CE$4&gt;=$W9,OFFSET(Profiles!$K$2,$Z9,MAX(Profiles!$C$2,AG$4-$W9))&gt;0),$EC9,0),0))))))</f>
        <v>0</v>
      </c>
      <c r="CF9" s="135">
        <f ca="1">IF(OR($Z9=0,SSSModel!$C$4="CF"),AH9,
IF(LEFT($V9,3)="ON_",
     IF(SSSModel!$C$4="RR",SUMPRODUCT(OFFSET($AC9,0,0,1,$CB$2),OFFSET(Profiles!$K$28,($Z9-1)*(Profiles!$I$26+1)+CF$4-SSSModel!$C$3+1,0,1,$CB$2)),
     IF(SSSModel!$C$4="ECC",$EA9*$EB9*SUMPRODUCT(OFFSET($AC9,0,MAX(0,CF$4-$DZ9-$CA$4+1),1,MIN($DZ9,CF$4-$CA$4+1)),OFFSET(Escalation!$K$24,($Y9-1)*(Escalation!$I$22+1)+CF$4-SSSModel!$C$3+1,MAX(0,CF$4-$DZ9-$CA$4+1),1,MIN($DZ9,CF$4-$CA$4+1))),
     IF(SSSModel!$C$4="PV",AH9*$EA9*(1+SSSModel!$C$2),
     IF(SSSModel!$C$4="FCR",$EC9*SUM(OFFSET($AC9,0,MAX(CF$4-$AC$4-$DZ9+1,0),1,MIN($DZ9,CF$4-$AC$4+1))),0)))),
SUM($AC9:$BZ9)*
     IF(SSSModel!$C$4="RR",OFFSET(Profiles!$K$2,$Z9,MAX(Profiles!$C$2,AH$4-$W9)),
     IF(SSSModel!$C$4="ECC",$EA9*$EB9*IF(MAX(Escalation!$C$2,AH$4-$W9)&gt;$DZ9-1,0,OFFSET(Escalation!$K$2,$Y9,MAX(Escalation!$C$2,AH$4-$W9))),
     IF(SSSModel!$C$4="PV",IF(CF$4=$W9,$EA9*(1+SSSModel!$C$2),0),
     IF(SSSModel!$C$4="FCR",IF(AND(CF$4&gt;=$W9,OFFSET(Profiles!$K$2,$Z9,MAX(Profiles!$C$2,AH$4-$W9))&gt;0),$EC9,0),0))))))</f>
        <v>0</v>
      </c>
      <c r="CG9" s="135">
        <f ca="1">IF(OR($Z9=0,SSSModel!$C$4="CF"),AI9,
IF(LEFT($V9,3)="ON_",
     IF(SSSModel!$C$4="RR",SUMPRODUCT(OFFSET($AC9,0,0,1,$CB$2),OFFSET(Profiles!$K$28,($Z9-1)*(Profiles!$I$26+1)+CG$4-SSSModel!$C$3+1,0,1,$CB$2)),
     IF(SSSModel!$C$4="ECC",$EA9*$EB9*SUMPRODUCT(OFFSET($AC9,0,MAX(0,CG$4-$DZ9-$CA$4+1),1,MIN($DZ9,CG$4-$CA$4+1)),OFFSET(Escalation!$K$24,($Y9-1)*(Escalation!$I$22+1)+CG$4-SSSModel!$C$3+1,MAX(0,CG$4-$DZ9-$CA$4+1),1,MIN($DZ9,CG$4-$CA$4+1))),
     IF(SSSModel!$C$4="PV",AI9*$EA9*(1+SSSModel!$C$2),
     IF(SSSModel!$C$4="FCR",$EC9*SUM(OFFSET($AC9,0,MAX(CG$4-$AC$4-$DZ9+1,0),1,MIN($DZ9,CG$4-$AC$4+1))),0)))),
SUM($AC9:$BZ9)*
     IF(SSSModel!$C$4="RR",OFFSET(Profiles!$K$2,$Z9,MAX(Profiles!$C$2,AI$4-$W9)),
     IF(SSSModel!$C$4="ECC",$EA9*$EB9*IF(MAX(Escalation!$C$2,AI$4-$W9)&gt;$DZ9-1,0,OFFSET(Escalation!$K$2,$Y9,MAX(Escalation!$C$2,AI$4-$W9))),
     IF(SSSModel!$C$4="PV",IF(CG$4=$W9,$EA9*(1+SSSModel!$C$2),0),
     IF(SSSModel!$C$4="FCR",IF(AND(CG$4&gt;=$W9,OFFSET(Profiles!$K$2,$Z9,MAX(Profiles!$C$2,AI$4-$W9))&gt;0),$EC9,0),0))))))</f>
        <v>0</v>
      </c>
      <c r="CH9" s="135">
        <f ca="1">IF(OR($Z9=0,SSSModel!$C$4="CF"),AJ9,
IF(LEFT($V9,3)="ON_",
     IF(SSSModel!$C$4="RR",SUMPRODUCT(OFFSET($AC9,0,0,1,$CB$2),OFFSET(Profiles!$K$28,($Z9-1)*(Profiles!$I$26+1)+CH$4-SSSModel!$C$3+1,0,1,$CB$2)),
     IF(SSSModel!$C$4="ECC",$EA9*$EB9*SUMPRODUCT(OFFSET($AC9,0,MAX(0,CH$4-$DZ9-$CA$4+1),1,MIN($DZ9,CH$4-$CA$4+1)),OFFSET(Escalation!$K$24,($Y9-1)*(Escalation!$I$22+1)+CH$4-SSSModel!$C$3+1,MAX(0,CH$4-$DZ9-$CA$4+1),1,MIN($DZ9,CH$4-$CA$4+1))),
     IF(SSSModel!$C$4="PV",AJ9*$EA9*(1+SSSModel!$C$2),
     IF(SSSModel!$C$4="FCR",$EC9*SUM(OFFSET($AC9,0,MAX(CH$4-$AC$4-$DZ9+1,0),1,MIN($DZ9,CH$4-$AC$4+1))),0)))),
SUM($AC9:$BZ9)*
     IF(SSSModel!$C$4="RR",OFFSET(Profiles!$K$2,$Z9,MAX(Profiles!$C$2,AJ$4-$W9)),
     IF(SSSModel!$C$4="ECC",$EA9*$EB9*IF(MAX(Escalation!$C$2,AJ$4-$W9)&gt;$DZ9-1,0,OFFSET(Escalation!$K$2,$Y9,MAX(Escalation!$C$2,AJ$4-$W9))),
     IF(SSSModel!$C$4="PV",IF(CH$4=$W9,$EA9*(1+SSSModel!$C$2),0),
     IF(SSSModel!$C$4="FCR",IF(AND(CH$4&gt;=$W9,OFFSET(Profiles!$K$2,$Z9,MAX(Profiles!$C$2,AJ$4-$W9))&gt;0),$EC9,0),0))))))</f>
        <v>0</v>
      </c>
      <c r="CI9" s="135">
        <f ca="1">IF(OR($Z9=0,SSSModel!$C$4="CF"),AK9,
IF(LEFT($V9,3)="ON_",
     IF(SSSModel!$C$4="RR",SUMPRODUCT(OFFSET($AC9,0,0,1,$CB$2),OFFSET(Profiles!$K$28,($Z9-1)*(Profiles!$I$26+1)+CI$4-SSSModel!$C$3+1,0,1,$CB$2)),
     IF(SSSModel!$C$4="ECC",$EA9*$EB9*SUMPRODUCT(OFFSET($AC9,0,MAX(0,CI$4-$DZ9-$CA$4+1),1,MIN($DZ9,CI$4-$CA$4+1)),OFFSET(Escalation!$K$24,($Y9-1)*(Escalation!$I$22+1)+CI$4-SSSModel!$C$3+1,MAX(0,CI$4-$DZ9-$CA$4+1),1,MIN($DZ9,CI$4-$CA$4+1))),
     IF(SSSModel!$C$4="PV",AK9*$EA9*(1+SSSModel!$C$2),
     IF(SSSModel!$C$4="FCR",$EC9*SUM(OFFSET($AC9,0,MAX(CI$4-$AC$4-$DZ9+1,0),1,MIN($DZ9,CI$4-$AC$4+1))),0)))),
SUM($AC9:$BZ9)*
     IF(SSSModel!$C$4="RR",OFFSET(Profiles!$K$2,$Z9,MAX(Profiles!$C$2,AK$4-$W9)),
     IF(SSSModel!$C$4="ECC",$EA9*$EB9*IF(MAX(Escalation!$C$2,AK$4-$W9)&gt;$DZ9-1,0,OFFSET(Escalation!$K$2,$Y9,MAX(Escalation!$C$2,AK$4-$W9))),
     IF(SSSModel!$C$4="PV",IF(CI$4=$W9,$EA9*(1+SSSModel!$C$2),0),
     IF(SSSModel!$C$4="FCR",IF(AND(CI$4&gt;=$W9,OFFSET(Profiles!$K$2,$Z9,MAX(Profiles!$C$2,AK$4-$W9))&gt;0),$EC9,0),0))))))</f>
        <v>0</v>
      </c>
      <c r="CJ9" s="135">
        <f ca="1">IF(OR($Z9=0,SSSModel!$C$4="CF"),AL9,
IF(LEFT($V9,3)="ON_",
     IF(SSSModel!$C$4="RR",SUMPRODUCT(OFFSET($AC9,0,0,1,$CB$2),OFFSET(Profiles!$K$28,($Z9-1)*(Profiles!$I$26+1)+CJ$4-SSSModel!$C$3+1,0,1,$CB$2)),
     IF(SSSModel!$C$4="ECC",$EA9*$EB9*SUMPRODUCT(OFFSET($AC9,0,MAX(0,CJ$4-$DZ9-$CA$4+1),1,MIN($DZ9,CJ$4-$CA$4+1)),OFFSET(Escalation!$K$24,($Y9-1)*(Escalation!$I$22+1)+CJ$4-SSSModel!$C$3+1,MAX(0,CJ$4-$DZ9-$CA$4+1),1,MIN($DZ9,CJ$4-$CA$4+1))),
     IF(SSSModel!$C$4="PV",AL9*$EA9*(1+SSSModel!$C$2),
     IF(SSSModel!$C$4="FCR",$EC9*SUM(OFFSET($AC9,0,MAX(CJ$4-$AC$4-$DZ9+1,0),1,MIN($DZ9,CJ$4-$AC$4+1))),0)))),
SUM($AC9:$BZ9)*
     IF(SSSModel!$C$4="RR",OFFSET(Profiles!$K$2,$Z9,MAX(Profiles!$C$2,AL$4-$W9)),
     IF(SSSModel!$C$4="ECC",$EA9*$EB9*IF(MAX(Escalation!$C$2,AL$4-$W9)&gt;$DZ9-1,0,OFFSET(Escalation!$K$2,$Y9,MAX(Escalation!$C$2,AL$4-$W9))),
     IF(SSSModel!$C$4="PV",IF(CJ$4=$W9,$EA9*(1+SSSModel!$C$2),0),
     IF(SSSModel!$C$4="FCR",IF(AND(CJ$4&gt;=$W9,OFFSET(Profiles!$K$2,$Z9,MAX(Profiles!$C$2,AL$4-$W9))&gt;0),$EC9,0),0))))))</f>
        <v>0</v>
      </c>
      <c r="CK9" s="135">
        <f ca="1">IF(OR($Z9=0,SSSModel!$C$4="CF"),AM9,
IF(LEFT($V9,3)="ON_",
     IF(SSSModel!$C$4="RR",SUMPRODUCT(OFFSET($AC9,0,0,1,$CB$2),OFFSET(Profiles!$K$28,($Z9-1)*(Profiles!$I$26+1)+CK$4-SSSModel!$C$3+1,0,1,$CB$2)),
     IF(SSSModel!$C$4="ECC",$EA9*$EB9*SUMPRODUCT(OFFSET($AC9,0,MAX(0,CK$4-$DZ9-$CA$4+1),1,MIN($DZ9,CK$4-$CA$4+1)),OFFSET(Escalation!$K$24,($Y9-1)*(Escalation!$I$22+1)+CK$4-SSSModel!$C$3+1,MAX(0,CK$4-$DZ9-$CA$4+1),1,MIN($DZ9,CK$4-$CA$4+1))),
     IF(SSSModel!$C$4="PV",AM9*$EA9*(1+SSSModel!$C$2),
     IF(SSSModel!$C$4="FCR",$EC9*SUM(OFFSET($AC9,0,MAX(CK$4-$AC$4-$DZ9+1,0),1,MIN($DZ9,CK$4-$AC$4+1))),0)))),
SUM($AC9:$BZ9)*
     IF(SSSModel!$C$4="RR",OFFSET(Profiles!$K$2,$Z9,MAX(Profiles!$C$2,AM$4-$W9)),
     IF(SSSModel!$C$4="ECC",$EA9*$EB9*IF(MAX(Escalation!$C$2,AM$4-$W9)&gt;$DZ9-1,0,OFFSET(Escalation!$K$2,$Y9,MAX(Escalation!$C$2,AM$4-$W9))),
     IF(SSSModel!$C$4="PV",IF(CK$4=$W9,$EA9*(1+SSSModel!$C$2),0),
     IF(SSSModel!$C$4="FCR",IF(AND(CK$4&gt;=$W9,OFFSET(Profiles!$K$2,$Z9,MAX(Profiles!$C$2,AM$4-$W9))&gt;0),$EC9,0),0))))))</f>
        <v>0</v>
      </c>
      <c r="CL9" s="135">
        <f ca="1">IF(OR($Z9=0,SSSModel!$C$4="CF"),AN9,
IF(LEFT($V9,3)="ON_",
     IF(SSSModel!$C$4="RR",SUMPRODUCT(OFFSET($AC9,0,0,1,$CB$2),OFFSET(Profiles!$K$28,($Z9-1)*(Profiles!$I$26+1)+CL$4-SSSModel!$C$3+1,0,1,$CB$2)),
     IF(SSSModel!$C$4="ECC",$EA9*$EB9*SUMPRODUCT(OFFSET($AC9,0,MAX(0,CL$4-$DZ9-$CA$4+1),1,MIN($DZ9,CL$4-$CA$4+1)),OFFSET(Escalation!$K$24,($Y9-1)*(Escalation!$I$22+1)+CL$4-SSSModel!$C$3+1,MAX(0,CL$4-$DZ9-$CA$4+1),1,MIN($DZ9,CL$4-$CA$4+1))),
     IF(SSSModel!$C$4="PV",AN9*$EA9*(1+SSSModel!$C$2),
     IF(SSSModel!$C$4="FCR",$EC9*SUM(OFFSET($AC9,0,MAX(CL$4-$AC$4-$DZ9+1,0),1,MIN($DZ9,CL$4-$AC$4+1))),0)))),
SUM($AC9:$BZ9)*
     IF(SSSModel!$C$4="RR",OFFSET(Profiles!$K$2,$Z9,MAX(Profiles!$C$2,AN$4-$W9)),
     IF(SSSModel!$C$4="ECC",$EA9*$EB9*IF(MAX(Escalation!$C$2,AN$4-$W9)&gt;$DZ9-1,0,OFFSET(Escalation!$K$2,$Y9,MAX(Escalation!$C$2,AN$4-$W9))),
     IF(SSSModel!$C$4="PV",IF(CL$4=$W9,$EA9*(1+SSSModel!$C$2),0),
     IF(SSSModel!$C$4="FCR",IF(AND(CL$4&gt;=$W9,OFFSET(Profiles!$K$2,$Z9,MAX(Profiles!$C$2,AN$4-$W9))&gt;0),$EC9,0),0))))))</f>
        <v>0</v>
      </c>
      <c r="CM9" s="135">
        <f ca="1">IF(OR($Z9=0,SSSModel!$C$4="CF"),AO9,
IF(LEFT($V9,3)="ON_",
     IF(SSSModel!$C$4="RR",SUMPRODUCT(OFFSET($AC9,0,0,1,$CB$2),OFFSET(Profiles!$K$28,($Z9-1)*(Profiles!$I$26+1)+CM$4-SSSModel!$C$3+1,0,1,$CB$2)),
     IF(SSSModel!$C$4="ECC",$EA9*$EB9*SUMPRODUCT(OFFSET($AC9,0,MAX(0,CM$4-$DZ9-$CA$4+1),1,MIN($DZ9,CM$4-$CA$4+1)),OFFSET(Escalation!$K$24,($Y9-1)*(Escalation!$I$22+1)+CM$4-SSSModel!$C$3+1,MAX(0,CM$4-$DZ9-$CA$4+1),1,MIN($DZ9,CM$4-$CA$4+1))),
     IF(SSSModel!$C$4="PV",AO9*$EA9*(1+SSSModel!$C$2),
     IF(SSSModel!$C$4="FCR",$EC9*SUM(OFFSET($AC9,0,MAX(CM$4-$AC$4-$DZ9+1,0),1,MIN($DZ9,CM$4-$AC$4+1))),0)))),
SUM($AC9:$BZ9)*
     IF(SSSModel!$C$4="RR",OFFSET(Profiles!$K$2,$Z9,MAX(Profiles!$C$2,AO$4-$W9)),
     IF(SSSModel!$C$4="ECC",$EA9*$EB9*IF(MAX(Escalation!$C$2,AO$4-$W9)&gt;$DZ9-1,0,OFFSET(Escalation!$K$2,$Y9,MAX(Escalation!$C$2,AO$4-$W9))),
     IF(SSSModel!$C$4="PV",IF(CM$4=$W9,$EA9*(1+SSSModel!$C$2),0),
     IF(SSSModel!$C$4="FCR",IF(AND(CM$4&gt;=$W9,OFFSET(Profiles!$K$2,$Z9,MAX(Profiles!$C$2,AO$4-$W9))&gt;0),$EC9,0),0))))))</f>
        <v>0</v>
      </c>
      <c r="CN9" s="135">
        <f ca="1">IF(OR($Z9=0,SSSModel!$C$4="CF"),AP9,
IF(LEFT($V9,3)="ON_",
     IF(SSSModel!$C$4="RR",SUMPRODUCT(OFFSET($AC9,0,0,1,$CB$2),OFFSET(Profiles!$K$28,($Z9-1)*(Profiles!$I$26+1)+CN$4-SSSModel!$C$3+1,0,1,$CB$2)),
     IF(SSSModel!$C$4="ECC",$EA9*$EB9*SUMPRODUCT(OFFSET($AC9,0,MAX(0,CN$4-$DZ9-$CA$4+1),1,MIN($DZ9,CN$4-$CA$4+1)),OFFSET(Escalation!$K$24,($Y9-1)*(Escalation!$I$22+1)+CN$4-SSSModel!$C$3+1,MAX(0,CN$4-$DZ9-$CA$4+1),1,MIN($DZ9,CN$4-$CA$4+1))),
     IF(SSSModel!$C$4="PV",AP9*$EA9*(1+SSSModel!$C$2),
     IF(SSSModel!$C$4="FCR",$EC9*SUM(OFFSET($AC9,0,MAX(CN$4-$AC$4-$DZ9+1,0),1,MIN($DZ9,CN$4-$AC$4+1))),0)))),
SUM($AC9:$BZ9)*
     IF(SSSModel!$C$4="RR",OFFSET(Profiles!$K$2,$Z9,MAX(Profiles!$C$2,AP$4-$W9)),
     IF(SSSModel!$C$4="ECC",$EA9*$EB9*IF(MAX(Escalation!$C$2,AP$4-$W9)&gt;$DZ9-1,0,OFFSET(Escalation!$K$2,$Y9,MAX(Escalation!$C$2,AP$4-$W9))),
     IF(SSSModel!$C$4="PV",IF(CN$4=$W9,$EA9*(1+SSSModel!$C$2),0),
     IF(SSSModel!$C$4="FCR",IF(AND(CN$4&gt;=$W9,OFFSET(Profiles!$K$2,$Z9,MAX(Profiles!$C$2,AP$4-$W9))&gt;0),$EC9,0),0))))))</f>
        <v>0</v>
      </c>
      <c r="CO9" s="135">
        <f ca="1">IF(OR($Z9=0,SSSModel!$C$4="CF"),AQ9,
IF(LEFT($V9,3)="ON_",
     IF(SSSModel!$C$4="RR",SUMPRODUCT(OFFSET($AC9,0,0,1,$CB$2),OFFSET(Profiles!$K$28,($Z9-1)*(Profiles!$I$26+1)+CO$4-SSSModel!$C$3+1,0,1,$CB$2)),
     IF(SSSModel!$C$4="ECC",$EA9*$EB9*SUMPRODUCT(OFFSET($AC9,0,MAX(0,CO$4-$DZ9-$CA$4+1),1,MIN($DZ9,CO$4-$CA$4+1)),OFFSET(Escalation!$K$24,($Y9-1)*(Escalation!$I$22+1)+CO$4-SSSModel!$C$3+1,MAX(0,CO$4-$DZ9-$CA$4+1),1,MIN($DZ9,CO$4-$CA$4+1))),
     IF(SSSModel!$C$4="PV",AQ9*$EA9*(1+SSSModel!$C$2),
     IF(SSSModel!$C$4="FCR",$EC9*SUM(OFFSET($AC9,0,MAX(CO$4-$AC$4-$DZ9+1,0),1,MIN($DZ9,CO$4-$AC$4+1))),0)))),
SUM($AC9:$BZ9)*
     IF(SSSModel!$C$4="RR",OFFSET(Profiles!$K$2,$Z9,MAX(Profiles!$C$2,AQ$4-$W9)),
     IF(SSSModel!$C$4="ECC",$EA9*$EB9*IF(MAX(Escalation!$C$2,AQ$4-$W9)&gt;$DZ9-1,0,OFFSET(Escalation!$K$2,$Y9,MAX(Escalation!$C$2,AQ$4-$W9))),
     IF(SSSModel!$C$4="PV",IF(CO$4=$W9,$EA9*(1+SSSModel!$C$2),0),
     IF(SSSModel!$C$4="FCR",IF(AND(CO$4&gt;=$W9,OFFSET(Profiles!$K$2,$Z9,MAX(Profiles!$C$2,AQ$4-$W9))&gt;0),$EC9,0),0))))))</f>
        <v>0</v>
      </c>
      <c r="CP9" s="135">
        <f ca="1">IF(OR($Z9=0,SSSModel!$C$4="CF"),AR9,
IF(LEFT($V9,3)="ON_",
     IF(SSSModel!$C$4="RR",SUMPRODUCT(OFFSET($AC9,0,0,1,$CB$2),OFFSET(Profiles!$K$28,($Z9-1)*(Profiles!$I$26+1)+CP$4-SSSModel!$C$3+1,0,1,$CB$2)),
     IF(SSSModel!$C$4="ECC",$EA9*$EB9*SUMPRODUCT(OFFSET($AC9,0,MAX(0,CP$4-$DZ9-$CA$4+1),1,MIN($DZ9,CP$4-$CA$4+1)),OFFSET(Escalation!$K$24,($Y9-1)*(Escalation!$I$22+1)+CP$4-SSSModel!$C$3+1,MAX(0,CP$4-$DZ9-$CA$4+1),1,MIN($DZ9,CP$4-$CA$4+1))),
     IF(SSSModel!$C$4="PV",AR9*$EA9*(1+SSSModel!$C$2),
     IF(SSSModel!$C$4="FCR",$EC9*SUM(OFFSET($AC9,0,MAX(CP$4-$AC$4-$DZ9+1,0),1,MIN($DZ9,CP$4-$AC$4+1))),0)))),
SUM($AC9:$BZ9)*
     IF(SSSModel!$C$4="RR",OFFSET(Profiles!$K$2,$Z9,MAX(Profiles!$C$2,AR$4-$W9)),
     IF(SSSModel!$C$4="ECC",$EA9*$EB9*IF(MAX(Escalation!$C$2,AR$4-$W9)&gt;$DZ9-1,0,OFFSET(Escalation!$K$2,$Y9,MAX(Escalation!$C$2,AR$4-$W9))),
     IF(SSSModel!$C$4="PV",IF(CP$4=$W9,$EA9*(1+SSSModel!$C$2),0),
     IF(SSSModel!$C$4="FCR",IF(AND(CP$4&gt;=$W9,OFFSET(Profiles!$K$2,$Z9,MAX(Profiles!$C$2,AR$4-$W9))&gt;0),$EC9,0),0))))))</f>
        <v>0</v>
      </c>
      <c r="CQ9" s="135">
        <f ca="1">IF(OR($Z9=0,SSSModel!$C$4="CF"),AS9,
IF(LEFT($V9,3)="ON_",
     IF(SSSModel!$C$4="RR",SUMPRODUCT(OFFSET($AC9,0,0,1,$CB$2),OFFSET(Profiles!$K$28,($Z9-1)*(Profiles!$I$26+1)+CQ$4-SSSModel!$C$3+1,0,1,$CB$2)),
     IF(SSSModel!$C$4="ECC",$EA9*$EB9*SUMPRODUCT(OFFSET($AC9,0,MAX(0,CQ$4-$DZ9-$CA$4+1),1,MIN($DZ9,CQ$4-$CA$4+1)),OFFSET(Escalation!$K$24,($Y9-1)*(Escalation!$I$22+1)+CQ$4-SSSModel!$C$3+1,MAX(0,CQ$4-$DZ9-$CA$4+1),1,MIN($DZ9,CQ$4-$CA$4+1))),
     IF(SSSModel!$C$4="PV",AS9*$EA9*(1+SSSModel!$C$2),
     IF(SSSModel!$C$4="FCR",$EC9*SUM(OFFSET($AC9,0,MAX(CQ$4-$AC$4-$DZ9+1,0),1,MIN($DZ9,CQ$4-$AC$4+1))),0)))),
SUM($AC9:$BZ9)*
     IF(SSSModel!$C$4="RR",OFFSET(Profiles!$K$2,$Z9,MAX(Profiles!$C$2,AS$4-$W9)),
     IF(SSSModel!$C$4="ECC",$EA9*$EB9*IF(MAX(Escalation!$C$2,AS$4-$W9)&gt;$DZ9-1,0,OFFSET(Escalation!$K$2,$Y9,MAX(Escalation!$C$2,AS$4-$W9))),
     IF(SSSModel!$C$4="PV",IF(CQ$4=$W9,$EA9*(1+SSSModel!$C$2),0),
     IF(SSSModel!$C$4="FCR",IF(AND(CQ$4&gt;=$W9,OFFSET(Profiles!$K$2,$Z9,MAX(Profiles!$C$2,AS$4-$W9))&gt;0),$EC9,0),0))))))</f>
        <v>0</v>
      </c>
      <c r="CR9" s="135">
        <f ca="1">IF(OR($Z9=0,SSSModel!$C$4="CF"),AT9,
IF(LEFT($V9,3)="ON_",
     IF(SSSModel!$C$4="RR",SUMPRODUCT(OFFSET($AC9,0,0,1,$CB$2),OFFSET(Profiles!$K$28,($Z9-1)*(Profiles!$I$26+1)+CR$4-SSSModel!$C$3+1,0,1,$CB$2)),
     IF(SSSModel!$C$4="ECC",$EA9*$EB9*SUMPRODUCT(OFFSET($AC9,0,MAX(0,CR$4-$DZ9-$CA$4+1),1,MIN($DZ9,CR$4-$CA$4+1)),OFFSET(Escalation!$K$24,($Y9-1)*(Escalation!$I$22+1)+CR$4-SSSModel!$C$3+1,MAX(0,CR$4-$DZ9-$CA$4+1),1,MIN($DZ9,CR$4-$CA$4+1))),
     IF(SSSModel!$C$4="PV",AT9*$EA9*(1+SSSModel!$C$2),
     IF(SSSModel!$C$4="FCR",$EC9*SUM(OFFSET($AC9,0,MAX(CR$4-$AC$4-$DZ9+1,0),1,MIN($DZ9,CR$4-$AC$4+1))),0)))),
SUM($AC9:$BZ9)*
     IF(SSSModel!$C$4="RR",OFFSET(Profiles!$K$2,$Z9,MAX(Profiles!$C$2,AT$4-$W9)),
     IF(SSSModel!$C$4="ECC",$EA9*$EB9*IF(MAX(Escalation!$C$2,AT$4-$W9)&gt;$DZ9-1,0,OFFSET(Escalation!$K$2,$Y9,MAX(Escalation!$C$2,AT$4-$W9))),
     IF(SSSModel!$C$4="PV",IF(CR$4=$W9,$EA9*(1+SSSModel!$C$2),0),
     IF(SSSModel!$C$4="FCR",IF(AND(CR$4&gt;=$W9,OFFSET(Profiles!$K$2,$Z9,MAX(Profiles!$C$2,AT$4-$W9))&gt;0),$EC9,0),0))))))</f>
        <v>0</v>
      </c>
      <c r="CS9" s="135">
        <f ca="1">IF(OR($Z9=0,SSSModel!$C$4="CF"),AU9,
IF(LEFT($V9,3)="ON_",
     IF(SSSModel!$C$4="RR",SUMPRODUCT(OFFSET($AC9,0,0,1,$CB$2),OFFSET(Profiles!$K$28,($Z9-1)*(Profiles!$I$26+1)+CS$4-SSSModel!$C$3+1,0,1,$CB$2)),
     IF(SSSModel!$C$4="ECC",$EA9*$EB9*SUMPRODUCT(OFFSET($AC9,0,MAX(0,CS$4-$DZ9-$CA$4+1),1,MIN($DZ9,CS$4-$CA$4+1)),OFFSET(Escalation!$K$24,($Y9-1)*(Escalation!$I$22+1)+CS$4-SSSModel!$C$3+1,MAX(0,CS$4-$DZ9-$CA$4+1),1,MIN($DZ9,CS$4-$CA$4+1))),
     IF(SSSModel!$C$4="PV",AU9*$EA9*(1+SSSModel!$C$2),
     IF(SSSModel!$C$4="FCR",$EC9*SUM(OFFSET($AC9,0,MAX(CS$4-$AC$4-$DZ9+1,0),1,MIN($DZ9,CS$4-$AC$4+1))),0)))),
SUM($AC9:$BZ9)*
     IF(SSSModel!$C$4="RR",OFFSET(Profiles!$K$2,$Z9,MAX(Profiles!$C$2,AU$4-$W9)),
     IF(SSSModel!$C$4="ECC",$EA9*$EB9*IF(MAX(Escalation!$C$2,AU$4-$W9)&gt;$DZ9-1,0,OFFSET(Escalation!$K$2,$Y9,MAX(Escalation!$C$2,AU$4-$W9))),
     IF(SSSModel!$C$4="PV",IF(CS$4=$W9,$EA9*(1+SSSModel!$C$2),0),
     IF(SSSModel!$C$4="FCR",IF(AND(CS$4&gt;=$W9,OFFSET(Profiles!$K$2,$Z9,MAX(Profiles!$C$2,AU$4-$W9))&gt;0),$EC9,0),0))))))</f>
        <v>0</v>
      </c>
      <c r="CT9" s="135">
        <f ca="1">IF(OR($Z9=0,SSSModel!$C$4="CF"),AV9,
IF(LEFT($V9,3)="ON_",
     IF(SSSModel!$C$4="RR",SUMPRODUCT(OFFSET($AC9,0,0,1,$CB$2),OFFSET(Profiles!$K$28,($Z9-1)*(Profiles!$I$26+1)+CT$4-SSSModel!$C$3+1,0,1,$CB$2)),
     IF(SSSModel!$C$4="ECC",$EA9*$EB9*SUMPRODUCT(OFFSET($AC9,0,MAX(0,CT$4-$DZ9-$CA$4+1),1,MIN($DZ9,CT$4-$CA$4+1)),OFFSET(Escalation!$K$24,($Y9-1)*(Escalation!$I$22+1)+CT$4-SSSModel!$C$3+1,MAX(0,CT$4-$DZ9-$CA$4+1),1,MIN($DZ9,CT$4-$CA$4+1))),
     IF(SSSModel!$C$4="PV",AV9*$EA9*(1+SSSModel!$C$2),
     IF(SSSModel!$C$4="FCR",$EC9*SUM(OFFSET($AC9,0,MAX(CT$4-$AC$4-$DZ9+1,0),1,MIN($DZ9,CT$4-$AC$4+1))),0)))),
SUM($AC9:$BZ9)*
     IF(SSSModel!$C$4="RR",OFFSET(Profiles!$K$2,$Z9,MAX(Profiles!$C$2,AV$4-$W9)),
     IF(SSSModel!$C$4="ECC",$EA9*$EB9*IF(MAX(Escalation!$C$2,AV$4-$W9)&gt;$DZ9-1,0,OFFSET(Escalation!$K$2,$Y9,MAX(Escalation!$C$2,AV$4-$W9))),
     IF(SSSModel!$C$4="PV",IF(CT$4=$W9,$EA9*(1+SSSModel!$C$2),0),
     IF(SSSModel!$C$4="FCR",IF(AND(CT$4&gt;=$W9,OFFSET(Profiles!$K$2,$Z9,MAX(Profiles!$C$2,AV$4-$W9))&gt;0),$EC9,0),0))))))</f>
        <v>0</v>
      </c>
      <c r="CU9" s="135">
        <f ca="1">IF(OR($Z9=0,SSSModel!$C$4="CF"),AW9,
IF(LEFT($V9,3)="ON_",
     IF(SSSModel!$C$4="RR",SUMPRODUCT(OFFSET($AC9,0,0,1,$CB$2),OFFSET(Profiles!$K$28,($Z9-1)*(Profiles!$I$26+1)+CU$4-SSSModel!$C$3+1,0,1,$CB$2)),
     IF(SSSModel!$C$4="ECC",$EA9*$EB9*SUMPRODUCT(OFFSET($AC9,0,MAX(0,CU$4-$DZ9-$CA$4+1),1,MIN($DZ9,CU$4-$CA$4+1)),OFFSET(Escalation!$K$24,($Y9-1)*(Escalation!$I$22+1)+CU$4-SSSModel!$C$3+1,MAX(0,CU$4-$DZ9-$CA$4+1),1,MIN($DZ9,CU$4-$CA$4+1))),
     IF(SSSModel!$C$4="PV",AW9*$EA9*(1+SSSModel!$C$2),
     IF(SSSModel!$C$4="FCR",$EC9*SUM(OFFSET($AC9,0,MAX(CU$4-$AC$4-$DZ9+1,0),1,MIN($DZ9,CU$4-$AC$4+1))),0)))),
SUM($AC9:$BZ9)*
     IF(SSSModel!$C$4="RR",OFFSET(Profiles!$K$2,$Z9,MAX(Profiles!$C$2,AW$4-$W9)),
     IF(SSSModel!$C$4="ECC",$EA9*$EB9*IF(MAX(Escalation!$C$2,AW$4-$W9)&gt;$DZ9-1,0,OFFSET(Escalation!$K$2,$Y9,MAX(Escalation!$C$2,AW$4-$W9))),
     IF(SSSModel!$C$4="PV",IF(CU$4=$W9,$EA9*(1+SSSModel!$C$2),0),
     IF(SSSModel!$C$4="FCR",IF(AND(CU$4&gt;=$W9,OFFSET(Profiles!$K$2,$Z9,MAX(Profiles!$C$2,AW$4-$W9))&gt;0),$EC9,0),0))))))</f>
        <v>0</v>
      </c>
      <c r="CV9" s="135">
        <f ca="1">IF(OR($Z9=0,SSSModel!$C$4="CF"),AX9,
IF(LEFT($V9,3)="ON_",
     IF(SSSModel!$C$4="RR",SUMPRODUCT(OFFSET($AC9,0,0,1,$CB$2),OFFSET(Profiles!$K$28,($Z9-1)*(Profiles!$I$26+1)+CV$4-SSSModel!$C$3+1,0,1,$CB$2)),
     IF(SSSModel!$C$4="ECC",$EA9*$EB9*SUMPRODUCT(OFFSET($AC9,0,MAX(0,CV$4-$DZ9-$CA$4+1),1,MIN($DZ9,CV$4-$CA$4+1)),OFFSET(Escalation!$K$24,($Y9-1)*(Escalation!$I$22+1)+CV$4-SSSModel!$C$3+1,MAX(0,CV$4-$DZ9-$CA$4+1),1,MIN($DZ9,CV$4-$CA$4+1))),
     IF(SSSModel!$C$4="PV",AX9*$EA9*(1+SSSModel!$C$2),
     IF(SSSModel!$C$4="FCR",$EC9*SUM(OFFSET($AC9,0,MAX(CV$4-$AC$4-$DZ9+1,0),1,MIN($DZ9,CV$4-$AC$4+1))),0)))),
SUM($AC9:$BZ9)*
     IF(SSSModel!$C$4="RR",OFFSET(Profiles!$K$2,$Z9,MAX(Profiles!$C$2,AX$4-$W9)),
     IF(SSSModel!$C$4="ECC",$EA9*$EB9*IF(MAX(Escalation!$C$2,AX$4-$W9)&gt;$DZ9-1,0,OFFSET(Escalation!$K$2,$Y9,MAX(Escalation!$C$2,AX$4-$W9))),
     IF(SSSModel!$C$4="PV",IF(CV$4=$W9,$EA9*(1+SSSModel!$C$2),0),
     IF(SSSModel!$C$4="FCR",IF(AND(CV$4&gt;=$W9,OFFSET(Profiles!$K$2,$Z9,MAX(Profiles!$C$2,AX$4-$W9))&gt;0),$EC9,0),0))))))</f>
        <v>0</v>
      </c>
      <c r="CW9" s="135">
        <f ca="1">IF(OR($Z9=0,SSSModel!$C$4="CF"),AY9,
IF(LEFT($V9,3)="ON_",
     IF(SSSModel!$C$4="RR",SUMPRODUCT(OFFSET($AC9,0,0,1,$CB$2),OFFSET(Profiles!$K$28,($Z9-1)*(Profiles!$I$26+1)+CW$4-SSSModel!$C$3+1,0,1,$CB$2)),
     IF(SSSModel!$C$4="ECC",$EA9*$EB9*SUMPRODUCT(OFFSET($AC9,0,MAX(0,CW$4-$DZ9-$CA$4+1),1,MIN($DZ9,CW$4-$CA$4+1)),OFFSET(Escalation!$K$24,($Y9-1)*(Escalation!$I$22+1)+CW$4-SSSModel!$C$3+1,MAX(0,CW$4-$DZ9-$CA$4+1),1,MIN($DZ9,CW$4-$CA$4+1))),
     IF(SSSModel!$C$4="PV",AY9*$EA9*(1+SSSModel!$C$2),
     IF(SSSModel!$C$4="FCR",$EC9*SUM(OFFSET($AC9,0,MAX(CW$4-$AC$4-$DZ9+1,0),1,MIN($DZ9,CW$4-$AC$4+1))),0)))),
SUM($AC9:$BZ9)*
     IF(SSSModel!$C$4="RR",OFFSET(Profiles!$K$2,$Z9,MAX(Profiles!$C$2,AY$4-$W9)),
     IF(SSSModel!$C$4="ECC",$EA9*$EB9*IF(MAX(Escalation!$C$2,AY$4-$W9)&gt;$DZ9-1,0,OFFSET(Escalation!$K$2,$Y9,MAX(Escalation!$C$2,AY$4-$W9))),
     IF(SSSModel!$C$4="PV",IF(CW$4=$W9,$EA9*(1+SSSModel!$C$2),0),
     IF(SSSModel!$C$4="FCR",IF(AND(CW$4&gt;=$W9,OFFSET(Profiles!$K$2,$Z9,MAX(Profiles!$C$2,AY$4-$W9))&gt;0),$EC9,0),0))))))</f>
        <v>0</v>
      </c>
      <c r="CX9" s="135">
        <f ca="1">IF(OR($Z9=0,SSSModel!$C$4="CF"),AZ9,
IF(LEFT($V9,3)="ON_",
     IF(SSSModel!$C$4="RR",SUMPRODUCT(OFFSET($AC9,0,0,1,$CB$2),OFFSET(Profiles!$K$28,($Z9-1)*(Profiles!$I$26+1)+CX$4-SSSModel!$C$3+1,0,1,$CB$2)),
     IF(SSSModel!$C$4="ECC",$EA9*$EB9*SUMPRODUCT(OFFSET($AC9,0,MAX(0,CX$4-$DZ9-$CA$4+1),1,MIN($DZ9,CX$4-$CA$4+1)),OFFSET(Escalation!$K$24,($Y9-1)*(Escalation!$I$22+1)+CX$4-SSSModel!$C$3+1,MAX(0,CX$4-$DZ9-$CA$4+1),1,MIN($DZ9,CX$4-$CA$4+1))),
     IF(SSSModel!$C$4="PV",AZ9*$EA9*(1+SSSModel!$C$2),
     IF(SSSModel!$C$4="FCR",$EC9*SUM(OFFSET($AC9,0,MAX(CX$4-$AC$4-$DZ9+1,0),1,MIN($DZ9,CX$4-$AC$4+1))),0)))),
SUM($AC9:$BZ9)*
     IF(SSSModel!$C$4="RR",OFFSET(Profiles!$K$2,$Z9,MAX(Profiles!$C$2,AZ$4-$W9)),
     IF(SSSModel!$C$4="ECC",$EA9*$EB9*IF(MAX(Escalation!$C$2,AZ$4-$W9)&gt;$DZ9-1,0,OFFSET(Escalation!$K$2,$Y9,MAX(Escalation!$C$2,AZ$4-$W9))),
     IF(SSSModel!$C$4="PV",IF(CX$4=$W9,$EA9*(1+SSSModel!$C$2),0),
     IF(SSSModel!$C$4="FCR",IF(AND(CX$4&gt;=$W9,OFFSET(Profiles!$K$2,$Z9,MAX(Profiles!$C$2,AZ$4-$W9))&gt;0),$EC9,0),0))))))</f>
        <v>0</v>
      </c>
      <c r="CY9" s="135">
        <f ca="1">IF(OR($Z9=0,SSSModel!$C$4="CF"),BA9,
IF(LEFT($V9,3)="ON_",
     IF(SSSModel!$C$4="RR",SUMPRODUCT(OFFSET($AC9,0,0,1,$CB$2),OFFSET(Profiles!$K$28,($Z9-1)*(Profiles!$I$26+1)+CY$4-SSSModel!$C$3+1,0,1,$CB$2)),
     IF(SSSModel!$C$4="ECC",$EA9*$EB9*SUMPRODUCT(OFFSET($AC9,0,MAX(0,CY$4-$DZ9-$CA$4+1),1,MIN($DZ9,CY$4-$CA$4+1)),OFFSET(Escalation!$K$24,($Y9-1)*(Escalation!$I$22+1)+CY$4-SSSModel!$C$3+1,MAX(0,CY$4-$DZ9-$CA$4+1),1,MIN($DZ9,CY$4-$CA$4+1))),
     IF(SSSModel!$C$4="PV",BA9*$EA9*(1+SSSModel!$C$2),
     IF(SSSModel!$C$4="FCR",$EC9*SUM(OFFSET($AC9,0,MAX(CY$4-$AC$4-$DZ9+1,0),1,MIN($DZ9,CY$4-$AC$4+1))),0)))),
SUM($AC9:$BZ9)*
     IF(SSSModel!$C$4="RR",OFFSET(Profiles!$K$2,$Z9,MAX(Profiles!$C$2,BA$4-$W9)),
     IF(SSSModel!$C$4="ECC",$EA9*$EB9*IF(MAX(Escalation!$C$2,BA$4-$W9)&gt;$DZ9-1,0,OFFSET(Escalation!$K$2,$Y9,MAX(Escalation!$C$2,BA$4-$W9))),
     IF(SSSModel!$C$4="PV",IF(CY$4=$W9,$EA9*(1+SSSModel!$C$2),0),
     IF(SSSModel!$C$4="FCR",IF(AND(CY$4&gt;=$W9,OFFSET(Profiles!$K$2,$Z9,MAX(Profiles!$C$2,BA$4-$W9))&gt;0),$EC9,0),0))))))</f>
        <v>0</v>
      </c>
      <c r="CZ9" s="135">
        <f ca="1">IF(OR($Z9=0,SSSModel!$C$4="CF"),BB9,
IF(LEFT($V9,3)="ON_",
     IF(SSSModel!$C$4="RR",SUMPRODUCT(OFFSET($AC9,0,0,1,$CB$2),OFFSET(Profiles!$K$28,($Z9-1)*(Profiles!$I$26+1)+CZ$4-SSSModel!$C$3+1,0,1,$CB$2)),
     IF(SSSModel!$C$4="ECC",$EA9*$EB9*SUMPRODUCT(OFFSET($AC9,0,MAX(0,CZ$4-$DZ9-$CA$4+1),1,MIN($DZ9,CZ$4-$CA$4+1)),OFFSET(Escalation!$K$24,($Y9-1)*(Escalation!$I$22+1)+CZ$4-SSSModel!$C$3+1,MAX(0,CZ$4-$DZ9-$CA$4+1),1,MIN($DZ9,CZ$4-$CA$4+1))),
     IF(SSSModel!$C$4="PV",BB9*$EA9*(1+SSSModel!$C$2),
     IF(SSSModel!$C$4="FCR",$EC9*SUM(OFFSET($AC9,0,MAX(CZ$4-$AC$4-$DZ9+1,0),1,MIN($DZ9,CZ$4-$AC$4+1))),0)))),
SUM($AC9:$BZ9)*
     IF(SSSModel!$C$4="RR",OFFSET(Profiles!$K$2,$Z9,MAX(Profiles!$C$2,BB$4-$W9)),
     IF(SSSModel!$C$4="ECC",$EA9*$EB9*IF(MAX(Escalation!$C$2,BB$4-$W9)&gt;$DZ9-1,0,OFFSET(Escalation!$K$2,$Y9,MAX(Escalation!$C$2,BB$4-$W9))),
     IF(SSSModel!$C$4="PV",IF(CZ$4=$W9,$EA9*(1+SSSModel!$C$2),0),
     IF(SSSModel!$C$4="FCR",IF(AND(CZ$4&gt;=$W9,OFFSET(Profiles!$K$2,$Z9,MAX(Profiles!$C$2,BB$4-$W9))&gt;0),$EC9,0),0))))))</f>
        <v>0</v>
      </c>
      <c r="DA9" s="135">
        <f ca="1">IF(OR($Z9=0,SSSModel!$C$4="CF"),BC9,
IF(LEFT($V9,3)="ON_",
     IF(SSSModel!$C$4="RR",SUMPRODUCT(OFFSET($AC9,0,0,1,$CB$2),OFFSET(Profiles!$K$28,($Z9-1)*(Profiles!$I$26+1)+DA$4-SSSModel!$C$3+1,0,1,$CB$2)),
     IF(SSSModel!$C$4="ECC",$EA9*$EB9*SUMPRODUCT(OFFSET($AC9,0,MAX(0,DA$4-$DZ9-$CA$4+1),1,MIN($DZ9,DA$4-$CA$4+1)),OFFSET(Escalation!$K$24,($Y9-1)*(Escalation!$I$22+1)+DA$4-SSSModel!$C$3+1,MAX(0,DA$4-$DZ9-$CA$4+1),1,MIN($DZ9,DA$4-$CA$4+1))),
     IF(SSSModel!$C$4="PV",BC9*$EA9*(1+SSSModel!$C$2),
     IF(SSSModel!$C$4="FCR",$EC9*SUM(OFFSET($AC9,0,MAX(DA$4-$AC$4-$DZ9+1,0),1,MIN($DZ9,DA$4-$AC$4+1))),0)))),
SUM($AC9:$BZ9)*
     IF(SSSModel!$C$4="RR",OFFSET(Profiles!$K$2,$Z9,MAX(Profiles!$C$2,BC$4-$W9)),
     IF(SSSModel!$C$4="ECC",$EA9*$EB9*IF(MAX(Escalation!$C$2,BC$4-$W9)&gt;$DZ9-1,0,OFFSET(Escalation!$K$2,$Y9,MAX(Escalation!$C$2,BC$4-$W9))),
     IF(SSSModel!$C$4="PV",IF(DA$4=$W9,$EA9*(1+SSSModel!$C$2),0),
     IF(SSSModel!$C$4="FCR",IF(AND(DA$4&gt;=$W9,OFFSET(Profiles!$K$2,$Z9,MAX(Profiles!$C$2,BC$4-$W9))&gt;0),$EC9,0),0))))))</f>
        <v>0</v>
      </c>
      <c r="DB9" s="135">
        <f ca="1">IF(OR($Z9=0,SSSModel!$C$4="CF"),BD9,
IF(LEFT($V9,3)="ON_",
     IF(SSSModel!$C$4="RR",SUMPRODUCT(OFFSET($AC9,0,0,1,$CB$2),OFFSET(Profiles!$K$28,($Z9-1)*(Profiles!$I$26+1)+DB$4-SSSModel!$C$3+1,0,1,$CB$2)),
     IF(SSSModel!$C$4="ECC",$EA9*$EB9*SUMPRODUCT(OFFSET($AC9,0,MAX(0,DB$4-$DZ9-$CA$4+1),1,MIN($DZ9,DB$4-$CA$4+1)),OFFSET(Escalation!$K$24,($Y9-1)*(Escalation!$I$22+1)+DB$4-SSSModel!$C$3+1,MAX(0,DB$4-$DZ9-$CA$4+1),1,MIN($DZ9,DB$4-$CA$4+1))),
     IF(SSSModel!$C$4="PV",BD9*$EA9*(1+SSSModel!$C$2),
     IF(SSSModel!$C$4="FCR",$EC9*SUM(OFFSET($AC9,0,MAX(DB$4-$AC$4-$DZ9+1,0),1,MIN($DZ9,DB$4-$AC$4+1))),0)))),
SUM($AC9:$BZ9)*
     IF(SSSModel!$C$4="RR",OFFSET(Profiles!$K$2,$Z9,MAX(Profiles!$C$2,BD$4-$W9)),
     IF(SSSModel!$C$4="ECC",$EA9*$EB9*IF(MAX(Escalation!$C$2,BD$4-$W9)&gt;$DZ9-1,0,OFFSET(Escalation!$K$2,$Y9,MAX(Escalation!$C$2,BD$4-$W9))),
     IF(SSSModel!$C$4="PV",IF(DB$4=$W9,$EA9*(1+SSSModel!$C$2),0),
     IF(SSSModel!$C$4="FCR",IF(AND(DB$4&gt;=$W9,OFFSET(Profiles!$K$2,$Z9,MAX(Profiles!$C$2,BD$4-$W9))&gt;0),$EC9,0),0))))))</f>
        <v>0</v>
      </c>
      <c r="DC9" s="135">
        <f ca="1">IF(OR($Z9=0,SSSModel!$C$4="CF"),BE9,
IF(LEFT($V9,3)="ON_",
     IF(SSSModel!$C$4="RR",SUMPRODUCT(OFFSET($AC9,0,0,1,$CB$2),OFFSET(Profiles!$K$28,($Z9-1)*(Profiles!$I$26+1)+DC$4-SSSModel!$C$3+1,0,1,$CB$2)),
     IF(SSSModel!$C$4="ECC",$EA9*$EB9*SUMPRODUCT(OFFSET($AC9,0,MAX(0,DC$4-$DZ9-$CA$4+1),1,MIN($DZ9,DC$4-$CA$4+1)),OFFSET(Escalation!$K$24,($Y9-1)*(Escalation!$I$22+1)+DC$4-SSSModel!$C$3+1,MAX(0,DC$4-$DZ9-$CA$4+1),1,MIN($DZ9,DC$4-$CA$4+1))),
     IF(SSSModel!$C$4="PV",BE9*$EA9*(1+SSSModel!$C$2),
     IF(SSSModel!$C$4="FCR",$EC9*SUM(OFFSET($AC9,0,MAX(DC$4-$AC$4-$DZ9+1,0),1,MIN($DZ9,DC$4-$AC$4+1))),0)))),
SUM($AC9:$BZ9)*
     IF(SSSModel!$C$4="RR",OFFSET(Profiles!$K$2,$Z9,MAX(Profiles!$C$2,BE$4-$W9)),
     IF(SSSModel!$C$4="ECC",$EA9*$EB9*IF(MAX(Escalation!$C$2,BE$4-$W9)&gt;$DZ9-1,0,OFFSET(Escalation!$K$2,$Y9,MAX(Escalation!$C$2,BE$4-$W9))),
     IF(SSSModel!$C$4="PV",IF(DC$4=$W9,$EA9*(1+SSSModel!$C$2),0),
     IF(SSSModel!$C$4="FCR",IF(AND(DC$4&gt;=$W9,OFFSET(Profiles!$K$2,$Z9,MAX(Profiles!$C$2,BE$4-$W9))&gt;0),$EC9,0),0))))))</f>
        <v>0</v>
      </c>
      <c r="DD9" s="135">
        <f ca="1">IF(OR($Z9=0,SSSModel!$C$4="CF"),BF9,
IF(LEFT($V9,3)="ON_",
     IF(SSSModel!$C$4="RR",SUMPRODUCT(OFFSET($AC9,0,0,1,$CB$2),OFFSET(Profiles!$K$28,($Z9-1)*(Profiles!$I$26+1)+DD$4-SSSModel!$C$3+1,0,1,$CB$2)),
     IF(SSSModel!$C$4="ECC",$EA9*$EB9*SUMPRODUCT(OFFSET($AC9,0,MAX(0,DD$4-$DZ9-$CA$4+1),1,MIN($DZ9,DD$4-$CA$4+1)),OFFSET(Escalation!$K$24,($Y9-1)*(Escalation!$I$22+1)+DD$4-SSSModel!$C$3+1,MAX(0,DD$4-$DZ9-$CA$4+1),1,MIN($DZ9,DD$4-$CA$4+1))),
     IF(SSSModel!$C$4="PV",BF9*$EA9*(1+SSSModel!$C$2),
     IF(SSSModel!$C$4="FCR",$EC9*SUM(OFFSET($AC9,0,MAX(DD$4-$AC$4-$DZ9+1,0),1,MIN($DZ9,DD$4-$AC$4+1))),0)))),
SUM($AC9:$BZ9)*
     IF(SSSModel!$C$4="RR",OFFSET(Profiles!$K$2,$Z9,MAX(Profiles!$C$2,BF$4-$W9)),
     IF(SSSModel!$C$4="ECC",$EA9*$EB9*IF(MAX(Escalation!$C$2,BF$4-$W9)&gt;$DZ9-1,0,OFFSET(Escalation!$K$2,$Y9,MAX(Escalation!$C$2,BF$4-$W9))),
     IF(SSSModel!$C$4="PV",IF(DD$4=$W9,$EA9*(1+SSSModel!$C$2),0),
     IF(SSSModel!$C$4="FCR",IF(AND(DD$4&gt;=$W9,OFFSET(Profiles!$K$2,$Z9,MAX(Profiles!$C$2,BF$4-$W9))&gt;0),$EC9,0),0))))))</f>
        <v>0</v>
      </c>
      <c r="DE9" s="135">
        <f ca="1">IF(OR($Z9=0,SSSModel!$C$4="CF"),BG9,
IF(LEFT($V9,3)="ON_",
     IF(SSSModel!$C$4="RR",SUMPRODUCT(OFFSET($AC9,0,0,1,$CB$2),OFFSET(Profiles!$K$28,($Z9-1)*(Profiles!$I$26+1)+DE$4-SSSModel!$C$3+1,0,1,$CB$2)),
     IF(SSSModel!$C$4="ECC",$EA9*$EB9*SUMPRODUCT(OFFSET($AC9,0,MAX(0,DE$4-$DZ9-$CA$4+1),1,MIN($DZ9,DE$4-$CA$4+1)),OFFSET(Escalation!$K$24,($Y9-1)*(Escalation!$I$22+1)+DE$4-SSSModel!$C$3+1,MAX(0,DE$4-$DZ9-$CA$4+1),1,MIN($DZ9,DE$4-$CA$4+1))),
     IF(SSSModel!$C$4="PV",BG9*$EA9*(1+SSSModel!$C$2),
     IF(SSSModel!$C$4="FCR",$EC9*SUM(OFFSET($AC9,0,MAX(DE$4-$AC$4-$DZ9+1,0),1,MIN($DZ9,DE$4-$AC$4+1))),0)))),
SUM($AC9:$BZ9)*
     IF(SSSModel!$C$4="RR",OFFSET(Profiles!$K$2,$Z9,MAX(Profiles!$C$2,BG$4-$W9)),
     IF(SSSModel!$C$4="ECC",$EA9*$EB9*IF(MAX(Escalation!$C$2,BG$4-$W9)&gt;$DZ9-1,0,OFFSET(Escalation!$K$2,$Y9,MAX(Escalation!$C$2,BG$4-$W9))),
     IF(SSSModel!$C$4="PV",IF(DE$4=$W9,$EA9*(1+SSSModel!$C$2),0),
     IF(SSSModel!$C$4="FCR",IF(AND(DE$4&gt;=$W9,OFFSET(Profiles!$K$2,$Z9,MAX(Profiles!$C$2,BG$4-$W9))&gt;0),$EC9,0),0))))))</f>
        <v>0</v>
      </c>
      <c r="DF9" s="135">
        <f ca="1">IF(OR($Z9=0,SSSModel!$C$4="CF"),BH9,
IF(LEFT($V9,3)="ON_",
     IF(SSSModel!$C$4="RR",SUMPRODUCT(OFFSET($AC9,0,0,1,$CB$2),OFFSET(Profiles!$K$28,($Z9-1)*(Profiles!$I$26+1)+DF$4-SSSModel!$C$3+1,0,1,$CB$2)),
     IF(SSSModel!$C$4="ECC",$EA9*$EB9*SUMPRODUCT(OFFSET($AC9,0,MAX(0,DF$4-$DZ9-$CA$4+1),1,MIN($DZ9,DF$4-$CA$4+1)),OFFSET(Escalation!$K$24,($Y9-1)*(Escalation!$I$22+1)+DF$4-SSSModel!$C$3+1,MAX(0,DF$4-$DZ9-$CA$4+1),1,MIN($DZ9,DF$4-$CA$4+1))),
     IF(SSSModel!$C$4="PV",BH9*$EA9*(1+SSSModel!$C$2),
     IF(SSSModel!$C$4="FCR",$EC9*SUM(OFFSET($AC9,0,MAX(DF$4-$AC$4-$DZ9+1,0),1,MIN($DZ9,DF$4-$AC$4+1))),0)))),
SUM($AC9:$BZ9)*
     IF(SSSModel!$C$4="RR",OFFSET(Profiles!$K$2,$Z9,MAX(Profiles!$C$2,BH$4-$W9)),
     IF(SSSModel!$C$4="ECC",$EA9*$EB9*IF(MAX(Escalation!$C$2,BH$4-$W9)&gt;$DZ9-1,0,OFFSET(Escalation!$K$2,$Y9,MAX(Escalation!$C$2,BH$4-$W9))),
     IF(SSSModel!$C$4="PV",IF(DF$4=$W9,$EA9*(1+SSSModel!$C$2),0),
     IF(SSSModel!$C$4="FCR",IF(AND(DF$4&gt;=$W9,OFFSET(Profiles!$K$2,$Z9,MAX(Profiles!$C$2,BH$4-$W9))&gt;0),$EC9,0),0))))))</f>
        <v>0</v>
      </c>
      <c r="DG9" s="135">
        <f ca="1">IF(OR($Z9=0,SSSModel!$C$4="CF"),BI9,
IF(LEFT($V9,3)="ON_",
     IF(SSSModel!$C$4="RR",SUMPRODUCT(OFFSET($AC9,0,0,1,$CB$2),OFFSET(Profiles!$K$28,($Z9-1)*(Profiles!$I$26+1)+DG$4-SSSModel!$C$3+1,0,1,$CB$2)),
     IF(SSSModel!$C$4="ECC",$EA9*$EB9*SUMPRODUCT(OFFSET($AC9,0,MAX(0,DG$4-$DZ9-$CA$4+1),1,MIN($DZ9,DG$4-$CA$4+1)),OFFSET(Escalation!$K$24,($Y9-1)*(Escalation!$I$22+1)+DG$4-SSSModel!$C$3+1,MAX(0,DG$4-$DZ9-$CA$4+1),1,MIN($DZ9,DG$4-$CA$4+1))),
     IF(SSSModel!$C$4="PV",BI9*$EA9*(1+SSSModel!$C$2),
     IF(SSSModel!$C$4="FCR",$EC9*SUM(OFFSET($AC9,0,MAX(DG$4-$AC$4-$DZ9+1,0),1,MIN($DZ9,DG$4-$AC$4+1))),0)))),
SUM($AC9:$BZ9)*
     IF(SSSModel!$C$4="RR",OFFSET(Profiles!$K$2,$Z9,MAX(Profiles!$C$2,BI$4-$W9)),
     IF(SSSModel!$C$4="ECC",$EA9*$EB9*IF(MAX(Escalation!$C$2,BI$4-$W9)&gt;$DZ9-1,0,OFFSET(Escalation!$K$2,$Y9,MAX(Escalation!$C$2,BI$4-$W9))),
     IF(SSSModel!$C$4="PV",IF(DG$4=$W9,$EA9*(1+SSSModel!$C$2),0),
     IF(SSSModel!$C$4="FCR",IF(AND(DG$4&gt;=$W9,OFFSET(Profiles!$K$2,$Z9,MAX(Profiles!$C$2,BI$4-$W9))&gt;0),$EC9,0),0))))))</f>
        <v>0</v>
      </c>
      <c r="DH9" s="135">
        <f ca="1">IF(OR($Z9=0,SSSModel!$C$4="CF"),BJ9,
IF(LEFT($V9,3)="ON_",
     IF(SSSModel!$C$4="RR",SUMPRODUCT(OFFSET($AC9,0,0,1,$CB$2),OFFSET(Profiles!$K$28,($Z9-1)*(Profiles!$I$26+1)+DH$4-SSSModel!$C$3+1,0,1,$CB$2)),
     IF(SSSModel!$C$4="ECC",$EA9*$EB9*SUMPRODUCT(OFFSET($AC9,0,MAX(0,DH$4-$DZ9-$CA$4+1),1,MIN($DZ9,DH$4-$CA$4+1)),OFFSET(Escalation!$K$24,($Y9-1)*(Escalation!$I$22+1)+DH$4-SSSModel!$C$3+1,MAX(0,DH$4-$DZ9-$CA$4+1),1,MIN($DZ9,DH$4-$CA$4+1))),
     IF(SSSModel!$C$4="PV",BJ9*$EA9*(1+SSSModel!$C$2),
     IF(SSSModel!$C$4="FCR",$EC9*SUM(OFFSET($AC9,0,MAX(DH$4-$AC$4-$DZ9+1,0),1,MIN($DZ9,DH$4-$AC$4+1))),0)))),
SUM($AC9:$BZ9)*
     IF(SSSModel!$C$4="RR",OFFSET(Profiles!$K$2,$Z9,MAX(Profiles!$C$2,BJ$4-$W9)),
     IF(SSSModel!$C$4="ECC",$EA9*$EB9*IF(MAX(Escalation!$C$2,BJ$4-$W9)&gt;$DZ9-1,0,OFFSET(Escalation!$K$2,$Y9,MAX(Escalation!$C$2,BJ$4-$W9))),
     IF(SSSModel!$C$4="PV",IF(DH$4=$W9,$EA9*(1+SSSModel!$C$2),0),
     IF(SSSModel!$C$4="FCR",IF(AND(DH$4&gt;=$W9,OFFSET(Profiles!$K$2,$Z9,MAX(Profiles!$C$2,BJ$4-$W9))&gt;0),$EC9,0),0))))))</f>
        <v>0</v>
      </c>
      <c r="DI9" s="135">
        <f ca="1">IF(OR($Z9=0,SSSModel!$C$4="CF"),BK9,
IF(LEFT($V9,3)="ON_",
     IF(SSSModel!$C$4="RR",SUMPRODUCT(OFFSET($AC9,0,0,1,$CB$2),OFFSET(Profiles!$K$28,($Z9-1)*(Profiles!$I$26+1)+DI$4-SSSModel!$C$3+1,0,1,$CB$2)),
     IF(SSSModel!$C$4="ECC",$EA9*$EB9*SUMPRODUCT(OFFSET($AC9,0,MAX(0,DI$4-$DZ9-$CA$4+1),1,MIN($DZ9,DI$4-$CA$4+1)),OFFSET(Escalation!$K$24,($Y9-1)*(Escalation!$I$22+1)+DI$4-SSSModel!$C$3+1,MAX(0,DI$4-$DZ9-$CA$4+1),1,MIN($DZ9,DI$4-$CA$4+1))),
     IF(SSSModel!$C$4="PV",BK9*$EA9*(1+SSSModel!$C$2),
     IF(SSSModel!$C$4="FCR",$EC9*SUM(OFFSET($AC9,0,MAX(DI$4-$AC$4-$DZ9+1,0),1,MIN($DZ9,DI$4-$AC$4+1))),0)))),
SUM($AC9:$BZ9)*
     IF(SSSModel!$C$4="RR",OFFSET(Profiles!$K$2,$Z9,MAX(Profiles!$C$2,BK$4-$W9)),
     IF(SSSModel!$C$4="ECC",$EA9*$EB9*IF(MAX(Escalation!$C$2,BK$4-$W9)&gt;$DZ9-1,0,OFFSET(Escalation!$K$2,$Y9,MAX(Escalation!$C$2,BK$4-$W9))),
     IF(SSSModel!$C$4="PV",IF(DI$4=$W9,$EA9*(1+SSSModel!$C$2),0),
     IF(SSSModel!$C$4="FCR",IF(AND(DI$4&gt;=$W9,OFFSET(Profiles!$K$2,$Z9,MAX(Profiles!$C$2,BK$4-$W9))&gt;0),$EC9,0),0))))))</f>
        <v>0</v>
      </c>
      <c r="DJ9" s="135">
        <f ca="1">IF(OR($Z9=0,SSSModel!$C$4="CF"),BL9,
IF(LEFT($V9,3)="ON_",
     IF(SSSModel!$C$4="RR",SUMPRODUCT(OFFSET($AC9,0,0,1,$CB$2),OFFSET(Profiles!$K$28,($Z9-1)*(Profiles!$I$26+1)+DJ$4-SSSModel!$C$3+1,0,1,$CB$2)),
     IF(SSSModel!$C$4="ECC",$EA9*$EB9*SUMPRODUCT(OFFSET($AC9,0,MAX(0,DJ$4-$DZ9-$CA$4+1),1,MIN($DZ9,DJ$4-$CA$4+1)),OFFSET(Escalation!$K$24,($Y9-1)*(Escalation!$I$22+1)+DJ$4-SSSModel!$C$3+1,MAX(0,DJ$4-$DZ9-$CA$4+1),1,MIN($DZ9,DJ$4-$CA$4+1))),
     IF(SSSModel!$C$4="PV",BL9*$EA9*(1+SSSModel!$C$2),
     IF(SSSModel!$C$4="FCR",$EC9*SUM(OFFSET($AC9,0,MAX(DJ$4-$AC$4-$DZ9+1,0),1,MIN($DZ9,DJ$4-$AC$4+1))),0)))),
SUM($AC9:$BZ9)*
     IF(SSSModel!$C$4="RR",OFFSET(Profiles!$K$2,$Z9,MAX(Profiles!$C$2,BL$4-$W9)),
     IF(SSSModel!$C$4="ECC",$EA9*$EB9*IF(MAX(Escalation!$C$2,BL$4-$W9)&gt;$DZ9-1,0,OFFSET(Escalation!$K$2,$Y9,MAX(Escalation!$C$2,BL$4-$W9))),
     IF(SSSModel!$C$4="PV",IF(DJ$4=$W9,$EA9*(1+SSSModel!$C$2),0),
     IF(SSSModel!$C$4="FCR",IF(AND(DJ$4&gt;=$W9,OFFSET(Profiles!$K$2,$Z9,MAX(Profiles!$C$2,BL$4-$W9))&gt;0),$EC9,0),0))))))</f>
        <v>0</v>
      </c>
      <c r="DK9" s="135">
        <f ca="1">IF(OR($Z9=0,SSSModel!$C$4="CF"),BM9,
IF(LEFT($V9,3)="ON_",
     IF(SSSModel!$C$4="RR",SUMPRODUCT(OFFSET($AC9,0,0,1,$CB$2),OFFSET(Profiles!$K$28,($Z9-1)*(Profiles!$I$26+1)+DK$4-SSSModel!$C$3+1,0,1,$CB$2)),
     IF(SSSModel!$C$4="ECC",$EA9*$EB9*SUMPRODUCT(OFFSET($AC9,0,MAX(0,DK$4-$DZ9-$CA$4+1),1,MIN($DZ9,DK$4-$CA$4+1)),OFFSET(Escalation!$K$24,($Y9-1)*(Escalation!$I$22+1)+DK$4-SSSModel!$C$3+1,MAX(0,DK$4-$DZ9-$CA$4+1),1,MIN($DZ9,DK$4-$CA$4+1))),
     IF(SSSModel!$C$4="PV",BM9*$EA9*(1+SSSModel!$C$2),
     IF(SSSModel!$C$4="FCR",$EC9*SUM(OFFSET($AC9,0,MAX(DK$4-$AC$4-$DZ9+1,0),1,MIN($DZ9,DK$4-$AC$4+1))),0)))),
SUM($AC9:$BZ9)*
     IF(SSSModel!$C$4="RR",OFFSET(Profiles!$K$2,$Z9,MAX(Profiles!$C$2,BM$4-$W9)),
     IF(SSSModel!$C$4="ECC",$EA9*$EB9*IF(MAX(Escalation!$C$2,BM$4-$W9)&gt;$DZ9-1,0,OFFSET(Escalation!$K$2,$Y9,MAX(Escalation!$C$2,BM$4-$W9))),
     IF(SSSModel!$C$4="PV",IF(DK$4=$W9,$EA9*(1+SSSModel!$C$2),0),
     IF(SSSModel!$C$4="FCR",IF(AND(DK$4&gt;=$W9,OFFSET(Profiles!$K$2,$Z9,MAX(Profiles!$C$2,BM$4-$W9))&gt;0),$EC9,0),0))))))</f>
        <v>0</v>
      </c>
      <c r="DL9" s="135">
        <f ca="1">IF(OR($Z9=0,SSSModel!$C$4="CF"),BN9,
IF(LEFT($V9,3)="ON_",
     IF(SSSModel!$C$4="RR",SUMPRODUCT(OFFSET($AC9,0,0,1,$CB$2),OFFSET(Profiles!$K$28,($Z9-1)*(Profiles!$I$26+1)+DL$4-SSSModel!$C$3+1,0,1,$CB$2)),
     IF(SSSModel!$C$4="ECC",$EA9*$EB9*SUMPRODUCT(OFFSET($AC9,0,MAX(0,DL$4-$DZ9-$CA$4+1),1,MIN($DZ9,DL$4-$CA$4+1)),OFFSET(Escalation!$K$24,($Y9-1)*(Escalation!$I$22+1)+DL$4-SSSModel!$C$3+1,MAX(0,DL$4-$DZ9-$CA$4+1),1,MIN($DZ9,DL$4-$CA$4+1))),
     IF(SSSModel!$C$4="PV",BN9*$EA9*(1+SSSModel!$C$2),
     IF(SSSModel!$C$4="FCR",$EC9*SUM(OFFSET($AC9,0,MAX(DL$4-$AC$4-$DZ9+1,0),1,MIN($DZ9,DL$4-$AC$4+1))),0)))),
SUM($AC9:$BZ9)*
     IF(SSSModel!$C$4="RR",OFFSET(Profiles!$K$2,$Z9,MAX(Profiles!$C$2,BN$4-$W9)),
     IF(SSSModel!$C$4="ECC",$EA9*$EB9*IF(MAX(Escalation!$C$2,BN$4-$W9)&gt;$DZ9-1,0,OFFSET(Escalation!$K$2,$Y9,MAX(Escalation!$C$2,BN$4-$W9))),
     IF(SSSModel!$C$4="PV",IF(DL$4=$W9,$EA9*(1+SSSModel!$C$2),0),
     IF(SSSModel!$C$4="FCR",IF(AND(DL$4&gt;=$W9,OFFSET(Profiles!$K$2,$Z9,MAX(Profiles!$C$2,BN$4-$W9))&gt;0),$EC9,0),0))))))</f>
        <v>0</v>
      </c>
      <c r="DM9" s="135">
        <f ca="1">IF(OR($Z9=0,SSSModel!$C$4="CF"),BO9,
IF(LEFT($V9,3)="ON_",
     IF(SSSModel!$C$4="RR",SUMPRODUCT(OFFSET($AC9,0,0,1,$CB$2),OFFSET(Profiles!$K$28,($Z9-1)*(Profiles!$I$26+1)+DM$4-SSSModel!$C$3+1,0,1,$CB$2)),
     IF(SSSModel!$C$4="ECC",$EA9*$EB9*SUMPRODUCT(OFFSET($AC9,0,MAX(0,DM$4-$DZ9-$CA$4+1),1,MIN($DZ9,DM$4-$CA$4+1)),OFFSET(Escalation!$K$24,($Y9-1)*(Escalation!$I$22+1)+DM$4-SSSModel!$C$3+1,MAX(0,DM$4-$DZ9-$CA$4+1),1,MIN($DZ9,DM$4-$CA$4+1))),
     IF(SSSModel!$C$4="PV",BO9*$EA9*(1+SSSModel!$C$2),
     IF(SSSModel!$C$4="FCR",$EC9*SUM(OFFSET($AC9,0,MAX(DM$4-$AC$4-$DZ9+1,0),1,MIN($DZ9,DM$4-$AC$4+1))),0)))),
SUM($AC9:$BZ9)*
     IF(SSSModel!$C$4="RR",OFFSET(Profiles!$K$2,$Z9,MAX(Profiles!$C$2,BO$4-$W9)),
     IF(SSSModel!$C$4="ECC",$EA9*$EB9*IF(MAX(Escalation!$C$2,BO$4-$W9)&gt;$DZ9-1,0,OFFSET(Escalation!$K$2,$Y9,MAX(Escalation!$C$2,BO$4-$W9))),
     IF(SSSModel!$C$4="PV",IF(DM$4=$W9,$EA9*(1+SSSModel!$C$2),0),
     IF(SSSModel!$C$4="FCR",IF(AND(DM$4&gt;=$W9,OFFSET(Profiles!$K$2,$Z9,MAX(Profiles!$C$2,BO$4-$W9))&gt;0),$EC9,0),0))))))</f>
        <v>0</v>
      </c>
      <c r="DN9" s="135">
        <f ca="1">IF(OR($Z9=0,SSSModel!$C$4="CF"),BP9,
IF(LEFT($V9,3)="ON_",
     IF(SSSModel!$C$4="RR",SUMPRODUCT(OFFSET($AC9,0,0,1,$CB$2),OFFSET(Profiles!$K$28,($Z9-1)*(Profiles!$I$26+1)+DN$4-SSSModel!$C$3+1,0,1,$CB$2)),
     IF(SSSModel!$C$4="ECC",$EA9*$EB9*SUMPRODUCT(OFFSET($AC9,0,MAX(0,DN$4-$DZ9-$CA$4+1),1,MIN($DZ9,DN$4-$CA$4+1)),OFFSET(Escalation!$K$24,($Y9-1)*(Escalation!$I$22+1)+DN$4-SSSModel!$C$3+1,MAX(0,DN$4-$DZ9-$CA$4+1),1,MIN($DZ9,DN$4-$CA$4+1))),
     IF(SSSModel!$C$4="PV",BP9*$EA9*(1+SSSModel!$C$2),
     IF(SSSModel!$C$4="FCR",$EC9*SUM(OFFSET($AC9,0,MAX(DN$4-$AC$4-$DZ9+1,0),1,MIN($DZ9,DN$4-$AC$4+1))),0)))),
SUM($AC9:$BZ9)*
     IF(SSSModel!$C$4="RR",OFFSET(Profiles!$K$2,$Z9,MAX(Profiles!$C$2,BP$4-$W9)),
     IF(SSSModel!$C$4="ECC",$EA9*$EB9*IF(MAX(Escalation!$C$2,BP$4-$W9)&gt;$DZ9-1,0,OFFSET(Escalation!$K$2,$Y9,MAX(Escalation!$C$2,BP$4-$W9))),
     IF(SSSModel!$C$4="PV",IF(DN$4=$W9,$EA9*(1+SSSModel!$C$2),0),
     IF(SSSModel!$C$4="FCR",IF(AND(DN$4&gt;=$W9,OFFSET(Profiles!$K$2,$Z9,MAX(Profiles!$C$2,BP$4-$W9))&gt;0),$EC9,0),0))))))</f>
        <v>0</v>
      </c>
      <c r="DO9" s="135">
        <f ca="1">IF(OR($Z9=0,SSSModel!$C$4="CF"),BQ9,
IF(LEFT($V9,3)="ON_",
     IF(SSSModel!$C$4="RR",SUMPRODUCT(OFFSET($AC9,0,0,1,$CB$2),OFFSET(Profiles!$K$28,($Z9-1)*(Profiles!$I$26+1)+DO$4-SSSModel!$C$3+1,0,1,$CB$2)),
     IF(SSSModel!$C$4="ECC",$EA9*$EB9*SUMPRODUCT(OFFSET($AC9,0,MAX(0,DO$4-$DZ9-$CA$4+1),1,MIN($DZ9,DO$4-$CA$4+1)),OFFSET(Escalation!$K$24,($Y9-1)*(Escalation!$I$22+1)+DO$4-SSSModel!$C$3+1,MAX(0,DO$4-$DZ9-$CA$4+1),1,MIN($DZ9,DO$4-$CA$4+1))),
     IF(SSSModel!$C$4="PV",BQ9*$EA9*(1+SSSModel!$C$2),
     IF(SSSModel!$C$4="FCR",$EC9*SUM(OFFSET($AC9,0,MAX(DO$4-$AC$4-$DZ9+1,0),1,MIN($DZ9,DO$4-$AC$4+1))),0)))),
SUM($AC9:$BZ9)*
     IF(SSSModel!$C$4="RR",OFFSET(Profiles!$K$2,$Z9,MAX(Profiles!$C$2,BQ$4-$W9)),
     IF(SSSModel!$C$4="ECC",$EA9*$EB9*IF(MAX(Escalation!$C$2,BQ$4-$W9)&gt;$DZ9-1,0,OFFSET(Escalation!$K$2,$Y9,MAX(Escalation!$C$2,BQ$4-$W9))),
     IF(SSSModel!$C$4="PV",IF(DO$4=$W9,$EA9*(1+SSSModel!$C$2),0),
     IF(SSSModel!$C$4="FCR",IF(AND(DO$4&gt;=$W9,OFFSET(Profiles!$K$2,$Z9,MAX(Profiles!$C$2,BQ$4-$W9))&gt;0),$EC9,0),0))))))</f>
        <v>0</v>
      </c>
      <c r="DP9" s="135">
        <f ca="1">IF(OR($Z9=0,SSSModel!$C$4="CF"),BR9,
IF(LEFT($V9,3)="ON_",
     IF(SSSModel!$C$4="RR",SUMPRODUCT(OFFSET($AC9,0,0,1,$CB$2),OFFSET(Profiles!$K$28,($Z9-1)*(Profiles!$I$26+1)+DP$4-SSSModel!$C$3+1,0,1,$CB$2)),
     IF(SSSModel!$C$4="ECC",$EA9*$EB9*SUMPRODUCT(OFFSET($AC9,0,MAX(0,DP$4-$DZ9-$CA$4+1),1,MIN($DZ9,DP$4-$CA$4+1)),OFFSET(Escalation!$K$24,($Y9-1)*(Escalation!$I$22+1)+DP$4-SSSModel!$C$3+1,MAX(0,DP$4-$DZ9-$CA$4+1),1,MIN($DZ9,DP$4-$CA$4+1))),
     IF(SSSModel!$C$4="PV",BR9*$EA9*(1+SSSModel!$C$2),
     IF(SSSModel!$C$4="FCR",$EC9*SUM(OFFSET($AC9,0,MAX(DP$4-$AC$4-$DZ9+1,0),1,MIN($DZ9,DP$4-$AC$4+1))),0)))),
SUM($AC9:$BZ9)*
     IF(SSSModel!$C$4="RR",OFFSET(Profiles!$K$2,$Z9,MAX(Profiles!$C$2,BR$4-$W9)),
     IF(SSSModel!$C$4="ECC",$EA9*$EB9*IF(MAX(Escalation!$C$2,BR$4-$W9)&gt;$DZ9-1,0,OFFSET(Escalation!$K$2,$Y9,MAX(Escalation!$C$2,BR$4-$W9))),
     IF(SSSModel!$C$4="PV",IF(DP$4=$W9,$EA9*(1+SSSModel!$C$2),0),
     IF(SSSModel!$C$4="FCR",IF(AND(DP$4&gt;=$W9,OFFSET(Profiles!$K$2,$Z9,MAX(Profiles!$C$2,BR$4-$W9))&gt;0),$EC9,0),0))))))</f>
        <v>0</v>
      </c>
      <c r="DQ9" s="135">
        <f ca="1">IF(OR($Z9=0,SSSModel!$C$4="CF"),BS9,
IF(LEFT($V9,3)="ON_",
     IF(SSSModel!$C$4="RR",SUMPRODUCT(OFFSET($AC9,0,0,1,$CB$2),OFFSET(Profiles!$K$28,($Z9-1)*(Profiles!$I$26+1)+DQ$4-SSSModel!$C$3+1,0,1,$CB$2)),
     IF(SSSModel!$C$4="ECC",$EA9*$EB9*SUMPRODUCT(OFFSET($AC9,0,MAX(0,DQ$4-$DZ9-$CA$4+1),1,MIN($DZ9,DQ$4-$CA$4+1)),OFFSET(Escalation!$K$24,($Y9-1)*(Escalation!$I$22+1)+DQ$4-SSSModel!$C$3+1,MAX(0,DQ$4-$DZ9-$CA$4+1),1,MIN($DZ9,DQ$4-$CA$4+1))),
     IF(SSSModel!$C$4="PV",BS9*$EA9*(1+SSSModel!$C$2),
     IF(SSSModel!$C$4="FCR",$EC9*SUM(OFFSET($AC9,0,MAX(DQ$4-$AC$4-$DZ9+1,0),1,MIN($DZ9,DQ$4-$AC$4+1))),0)))),
SUM($AC9:$BZ9)*
     IF(SSSModel!$C$4="RR",OFFSET(Profiles!$K$2,$Z9,MAX(Profiles!$C$2,BS$4-$W9)),
     IF(SSSModel!$C$4="ECC",$EA9*$EB9*IF(MAX(Escalation!$C$2,BS$4-$W9)&gt;$DZ9-1,0,OFFSET(Escalation!$K$2,$Y9,MAX(Escalation!$C$2,BS$4-$W9))),
     IF(SSSModel!$C$4="PV",IF(DQ$4=$W9,$EA9*(1+SSSModel!$C$2),0),
     IF(SSSModel!$C$4="FCR",IF(AND(DQ$4&gt;=$W9,OFFSET(Profiles!$K$2,$Z9,MAX(Profiles!$C$2,BS$4-$W9))&gt;0),$EC9,0),0))))))</f>
        <v>0</v>
      </c>
      <c r="DR9" s="135">
        <f ca="1">IF(OR($Z9=0,SSSModel!$C$4="CF"),BT9,
IF(LEFT($V9,3)="ON_",
     IF(SSSModel!$C$4="RR",SUMPRODUCT(OFFSET($AC9,0,0,1,$CB$2),OFFSET(Profiles!$K$28,($Z9-1)*(Profiles!$I$26+1)+DR$4-SSSModel!$C$3+1,0,1,$CB$2)),
     IF(SSSModel!$C$4="ECC",$EA9*$EB9*SUMPRODUCT(OFFSET($AC9,0,MAX(0,DR$4-$DZ9-$CA$4+1),1,MIN($DZ9,DR$4-$CA$4+1)),OFFSET(Escalation!$K$24,($Y9-1)*(Escalation!$I$22+1)+DR$4-SSSModel!$C$3+1,MAX(0,DR$4-$DZ9-$CA$4+1),1,MIN($DZ9,DR$4-$CA$4+1))),
     IF(SSSModel!$C$4="PV",BT9*$EA9*(1+SSSModel!$C$2),
     IF(SSSModel!$C$4="FCR",$EC9*SUM(OFFSET($AC9,0,MAX(DR$4-$AC$4-$DZ9+1,0),1,MIN($DZ9,DR$4-$AC$4+1))),0)))),
SUM($AC9:$BZ9)*
     IF(SSSModel!$C$4="RR",OFFSET(Profiles!$K$2,$Z9,MAX(Profiles!$C$2,BT$4-$W9)),
     IF(SSSModel!$C$4="ECC",$EA9*$EB9*IF(MAX(Escalation!$C$2,BT$4-$W9)&gt;$DZ9-1,0,OFFSET(Escalation!$K$2,$Y9,MAX(Escalation!$C$2,BT$4-$W9))),
     IF(SSSModel!$C$4="PV",IF(DR$4=$W9,$EA9*(1+SSSModel!$C$2),0),
     IF(SSSModel!$C$4="FCR",IF(AND(DR$4&gt;=$W9,OFFSET(Profiles!$K$2,$Z9,MAX(Profiles!$C$2,BT$4-$W9))&gt;0),$EC9,0),0))))))</f>
        <v>0</v>
      </c>
      <c r="DS9" s="135">
        <f ca="1">IF(OR($Z9=0,SSSModel!$C$4="CF"),BU9,
IF(LEFT($V9,3)="ON_",
     IF(SSSModel!$C$4="RR",SUMPRODUCT(OFFSET($AC9,0,0,1,$CB$2),OFFSET(Profiles!$K$28,($Z9-1)*(Profiles!$I$26+1)+DS$4-SSSModel!$C$3+1,0,1,$CB$2)),
     IF(SSSModel!$C$4="ECC",$EA9*$EB9*SUMPRODUCT(OFFSET($AC9,0,MAX(0,DS$4-$DZ9-$CA$4+1),1,MIN($DZ9,DS$4-$CA$4+1)),OFFSET(Escalation!$K$24,($Y9-1)*(Escalation!$I$22+1)+DS$4-SSSModel!$C$3+1,MAX(0,DS$4-$DZ9-$CA$4+1),1,MIN($DZ9,DS$4-$CA$4+1))),
     IF(SSSModel!$C$4="PV",BU9*$EA9*(1+SSSModel!$C$2),
     IF(SSSModel!$C$4="FCR",$EC9*SUM(OFFSET($AC9,0,MAX(DS$4-$AC$4-$DZ9+1,0),1,MIN($DZ9,DS$4-$AC$4+1))),0)))),
SUM($AC9:$BZ9)*
     IF(SSSModel!$C$4="RR",OFFSET(Profiles!$K$2,$Z9,MAX(Profiles!$C$2,BU$4-$W9)),
     IF(SSSModel!$C$4="ECC",$EA9*$EB9*IF(MAX(Escalation!$C$2,BU$4-$W9)&gt;$DZ9-1,0,OFFSET(Escalation!$K$2,$Y9,MAX(Escalation!$C$2,BU$4-$W9))),
     IF(SSSModel!$C$4="PV",IF(DS$4=$W9,$EA9*(1+SSSModel!$C$2),0),
     IF(SSSModel!$C$4="FCR",IF(AND(DS$4&gt;=$W9,OFFSET(Profiles!$K$2,$Z9,MAX(Profiles!$C$2,BU$4-$W9))&gt;0),$EC9,0),0))))))</f>
        <v>0</v>
      </c>
      <c r="DT9" s="135">
        <f ca="1">IF(OR($Z9=0,SSSModel!$C$4="CF"),BV9,
IF(LEFT($V9,3)="ON_",
     IF(SSSModel!$C$4="RR",SUMPRODUCT(OFFSET($AC9,0,0,1,$CB$2),OFFSET(Profiles!$K$28,($Z9-1)*(Profiles!$I$26+1)+DT$4-SSSModel!$C$3+1,0,1,$CB$2)),
     IF(SSSModel!$C$4="ECC",$EA9*$EB9*SUMPRODUCT(OFFSET($AC9,0,MAX(0,DT$4-$DZ9-$CA$4+1),1,MIN($DZ9,DT$4-$CA$4+1)),OFFSET(Escalation!$K$24,($Y9-1)*(Escalation!$I$22+1)+DT$4-SSSModel!$C$3+1,MAX(0,DT$4-$DZ9-$CA$4+1),1,MIN($DZ9,DT$4-$CA$4+1))),
     IF(SSSModel!$C$4="PV",BV9*$EA9*(1+SSSModel!$C$2),
     IF(SSSModel!$C$4="FCR",$EC9*SUM(OFFSET($AC9,0,MAX(DT$4-$AC$4-$DZ9+1,0),1,MIN($DZ9,DT$4-$AC$4+1))),0)))),
SUM($AC9:$BZ9)*
     IF(SSSModel!$C$4="RR",OFFSET(Profiles!$K$2,$Z9,MAX(Profiles!$C$2,BV$4-$W9)),
     IF(SSSModel!$C$4="ECC",$EA9*$EB9*IF(MAX(Escalation!$C$2,BV$4-$W9)&gt;$DZ9-1,0,OFFSET(Escalation!$K$2,$Y9,MAX(Escalation!$C$2,BV$4-$W9))),
     IF(SSSModel!$C$4="PV",IF(DT$4=$W9,$EA9*(1+SSSModel!$C$2),0),
     IF(SSSModel!$C$4="FCR",IF(AND(DT$4&gt;=$W9,OFFSET(Profiles!$K$2,$Z9,MAX(Profiles!$C$2,BV$4-$W9))&gt;0),$EC9,0),0))))))</f>
        <v>0</v>
      </c>
      <c r="DU9" s="135">
        <f ca="1">IF(OR($Z9=0,SSSModel!$C$4="CF"),BW9,
IF(LEFT($V9,3)="ON_",
     IF(SSSModel!$C$4="RR",SUMPRODUCT(OFFSET($AC9,0,0,1,$CB$2),OFFSET(Profiles!$K$28,($Z9-1)*(Profiles!$I$26+1)+DU$4-SSSModel!$C$3+1,0,1,$CB$2)),
     IF(SSSModel!$C$4="ECC",$EA9*$EB9*SUMPRODUCT(OFFSET($AC9,0,MAX(0,DU$4-$DZ9-$CA$4+1),1,MIN($DZ9,DU$4-$CA$4+1)),OFFSET(Escalation!$K$24,($Y9-1)*(Escalation!$I$22+1)+DU$4-SSSModel!$C$3+1,MAX(0,DU$4-$DZ9-$CA$4+1),1,MIN($DZ9,DU$4-$CA$4+1))),
     IF(SSSModel!$C$4="PV",BW9*$EA9*(1+SSSModel!$C$2),
     IF(SSSModel!$C$4="FCR",$EC9*SUM(OFFSET($AC9,0,MAX(DU$4-$AC$4-$DZ9+1,0),1,MIN($DZ9,DU$4-$AC$4+1))),0)))),
SUM($AC9:$BZ9)*
     IF(SSSModel!$C$4="RR",OFFSET(Profiles!$K$2,$Z9,MAX(Profiles!$C$2,BW$4-$W9)),
     IF(SSSModel!$C$4="ECC",$EA9*$EB9*IF(MAX(Escalation!$C$2,BW$4-$W9)&gt;$DZ9-1,0,OFFSET(Escalation!$K$2,$Y9,MAX(Escalation!$C$2,BW$4-$W9))),
     IF(SSSModel!$C$4="PV",IF(DU$4=$W9,$EA9*(1+SSSModel!$C$2),0),
     IF(SSSModel!$C$4="FCR",IF(AND(DU$4&gt;=$W9,OFFSET(Profiles!$K$2,$Z9,MAX(Profiles!$C$2,BW$4-$W9))&gt;0),$EC9,0),0))))))</f>
        <v>0</v>
      </c>
      <c r="DV9" s="136">
        <f ca="1">IF(OR($Z9=0,SSSModel!$C$4="CF"),BX9,
IF(LEFT($V9,3)="ON_",
     IF(SSSModel!$C$4="RR",SUMPRODUCT(OFFSET($AC9,0,0,1,$CB$2),OFFSET(Profiles!$K$28,($Z9-1)*(Profiles!$I$26+1)+DV$4-SSSModel!$C$3+1,0,1,$CB$2)),
     IF(SSSModel!$C$4="ECC",$EA9*$EB9*SUMPRODUCT(OFFSET($AC9,0,MAX(0,DV$4-$DZ9-$CA$4+1),1,MIN($DZ9,DV$4-$CA$4+1)),OFFSET(Escalation!$K$24,($Y9-1)*(Escalation!$I$22+1)+DV$4-SSSModel!$C$3+1,MAX(0,DV$4-$DZ9-$CA$4+1),1,MIN($DZ9,DV$4-$CA$4+1))),
     IF(SSSModel!$C$4="PV",BX9*$EA9*(1+SSSModel!$C$2),
     IF(SSSModel!$C$4="FCR",$EC9*SUM(OFFSET($AC9,0,MAX(DV$4-$AC$4-$DZ9+1,0),1,MIN($DZ9,DV$4-$AC$4+1))),0)))),
SUM($AC9:$BZ9)*
     IF(SSSModel!$C$4="RR",OFFSET(Profiles!$K$2,$Z9,MAX(Profiles!$C$2,BX$4-$W9)),
     IF(SSSModel!$C$4="ECC",$EA9*$EB9*IF(MAX(Escalation!$C$2,BX$4-$W9)&gt;$DZ9-1,0,OFFSET(Escalation!$K$2,$Y9,MAX(Escalation!$C$2,BX$4-$W9))),
     IF(SSSModel!$C$4="PV",IF(DV$4=$W9,$EA9*(1+SSSModel!$C$2),0),
     IF(SSSModel!$C$4="FCR",IF(AND(DV$4&gt;=$W9,OFFSET(Profiles!$K$2,$Z9,MAX(Profiles!$C$2,BX$4-$W9))&gt;0),$EC9,0),0))))))</f>
        <v>0</v>
      </c>
      <c r="DW9" s="136">
        <f ca="1">IF(OR($Z9=0,SSSModel!$C$4="CF"),BY9,
IF(LEFT($V9,3)="ON_",
     IF(SSSModel!$C$4="RR",SUMPRODUCT(OFFSET($AC9,0,0,1,$CB$2),OFFSET(Profiles!$K$28,($Z9-1)*(Profiles!$I$26+1)+DW$4-SSSModel!$C$3+1,0,1,$CB$2)),
     IF(SSSModel!$C$4="ECC",$EA9*$EB9*SUMPRODUCT(OFFSET($AC9,0,MAX(0,DW$4-$DZ9-$CA$4+1),1,MIN($DZ9,DW$4-$CA$4+1)),OFFSET(Escalation!$K$24,($Y9-1)*(Escalation!$I$22+1)+DW$4-SSSModel!$C$3+1,MAX(0,DW$4-$DZ9-$CA$4+1),1,MIN($DZ9,DW$4-$CA$4+1))),
     IF(SSSModel!$C$4="PV",BY9*$EA9*(1+SSSModel!$C$2),
     IF(SSSModel!$C$4="FCR",$EC9*SUM(OFFSET($AC9,0,MAX(DW$4-$AC$4-$DZ9+1,0),1,MIN($DZ9,DW$4-$AC$4+1))),0)))),
SUM($AC9:$BZ9)*
     IF(SSSModel!$C$4="RR",OFFSET(Profiles!$K$2,$Z9,MAX(Profiles!$C$2,BY$4-$W9)),
     IF(SSSModel!$C$4="ECC",$EA9*$EB9*IF(MAX(Escalation!$C$2,BY$4-$W9)&gt;$DZ9-1,0,OFFSET(Escalation!$K$2,$Y9,MAX(Escalation!$C$2,BY$4-$W9))),
     IF(SSSModel!$C$4="PV",IF(DW$4=$W9,$EA9*(1+SSSModel!$C$2),0),
     IF(SSSModel!$C$4="FCR",IF(AND(DW$4&gt;=$W9,OFFSET(Profiles!$K$2,$Z9,MAX(Profiles!$C$2,BY$4-$W9))&gt;0),$EC9,0),0))))))</f>
        <v>0</v>
      </c>
      <c r="DX9" s="136">
        <f ca="1">IF(OR($Z9=0,SSSModel!$C$4="CF"),BZ9,
IF(LEFT($V9,3)="ON_",
     IF(SSSModel!$C$4="RR",SUMPRODUCT(OFFSET($AC9,0,0,1,$CB$2),OFFSET(Profiles!$K$28,($Z9-1)*(Profiles!$I$26+1)+DX$4-SSSModel!$C$3+1,0,1,$CB$2)),
     IF(SSSModel!$C$4="ECC",$EA9*$EB9*SUMPRODUCT(OFFSET($AC9,0,MAX(0,DX$4-$DZ9-$CA$4+1),1,MIN($DZ9,DX$4-$CA$4+1)),OFFSET(Escalation!$K$24,($Y9-1)*(Escalation!$I$22+1)+DX$4-SSSModel!$C$3+1,MAX(0,DX$4-$DZ9-$CA$4+1),1,MIN($DZ9,DX$4-$CA$4+1))),
     IF(SSSModel!$C$4="PV",BZ9*$EA9*(1+SSSModel!$C$2),
     IF(SSSModel!$C$4="FCR",$EC9*SUM(OFFSET($AC9,0,MAX(DX$4-$AC$4-$DZ9+1,0),1,MIN($DZ9,DX$4-$AC$4+1))),0)))),
SUM($AC9:$BZ9)*
     IF(SSSModel!$C$4="RR",OFFSET(Profiles!$K$2,$Z9,MAX(Profiles!$C$2,BZ$4-$W9)),
     IF(SSSModel!$C$4="ECC",$EA9*$EB9*IF(MAX(Escalation!$C$2,BZ$4-$W9)&gt;$DZ9-1,0,OFFSET(Escalation!$K$2,$Y9,MAX(Escalation!$C$2,BZ$4-$W9))),
     IF(SSSModel!$C$4="PV",IF(DX$4=$W9,$EA9*(1+SSSModel!$C$2),0),
     IF(SSSModel!$C$4="FCR",IF(AND(DX$4&gt;=$W9,OFFSET(Profiles!$K$2,$Z9,MAX(Profiles!$C$2,BZ$4-$W9))&gt;0),$EC9,0),0))))))</f>
        <v>0</v>
      </c>
      <c r="DY9" s="82">
        <f ca="1">IF($Y9=0,0,OFFSET(Escalation!$B$2,$Y9,0))</f>
        <v>0</v>
      </c>
      <c r="DZ9" s="80">
        <f ca="1">IF($Z9=0,0,COUNTIF(OFFSET(Profiles!$K$2,$Z9,0,1,50),"&gt;0"))</f>
        <v>0</v>
      </c>
      <c r="EA9" s="137">
        <f ca="1">IF($Z9=0,0,SUMPRODUCT(Profiles!$C$20:$BH$20,OFFSET(Profiles!$C$2,$Z9,0,1,Profiles!$B$1)))</f>
        <v>0</v>
      </c>
      <c r="EB9" s="24">
        <f ca="1">IF($Z9=0,0,((1-(1+DY9)/(1+SSSModel!$C$2))/(1-((1+DY9)/(1+SSSModel!$C$2))^DZ9))*(1+SSSModel!$C$2))</f>
        <v>0</v>
      </c>
      <c r="EC9" s="24">
        <f ca="1">IF($Z9=0,0,-PMT(SSSModel!$C$2,DZ9,EA9))</f>
        <v>0</v>
      </c>
      <c r="EG9" t="s">
        <v>118</v>
      </c>
    </row>
    <row r="10" spans="1:137" x14ac:dyDescent="0.35">
      <c r="C10" s="1">
        <v>1</v>
      </c>
      <c r="D10" s="1">
        <v>6</v>
      </c>
      <c r="E10" s="27">
        <f ca="1">OFFSET(GenAlts!$M$4,SSSModel!$C$7,$D10-1)</f>
        <v>0</v>
      </c>
      <c r="G10" s="25" t="str">
        <f ca="1">IF($E10=0,"",OFFSET(Resources!B$26,$E10,0))</f>
        <v/>
      </c>
      <c r="H10" s="25" t="str">
        <f ca="1">IF($E10=0,"",OFFSET(Resources!C$26,$E10,0))</f>
        <v/>
      </c>
      <c r="I10" s="25" t="str">
        <f ca="1">IF($E10=0,"",OFFSET(Resources!$E$26,$E10,0))</f>
        <v/>
      </c>
      <c r="J10" s="16">
        <v>1</v>
      </c>
      <c r="K10" s="16" t="s">
        <v>150</v>
      </c>
      <c r="L10" s="25" t="str">
        <f ca="1">OFFSET(Resources!$CG$24,0,$C10-1)</f>
        <v>Overnight Capital</v>
      </c>
      <c r="M10" s="25" t="str">
        <f ca="1">OFFSET(Resources!$CG$25,0,$C10-1)</f>
        <v>Capital</v>
      </c>
      <c r="N10" s="1">
        <v>1</v>
      </c>
      <c r="O10" s="7">
        <f ca="1">IF($E10=0,0,OFFSET(Resources!$CG$26,$E10,$C10-1))</f>
        <v>0</v>
      </c>
      <c r="P10" s="25" t="str">
        <f ca="1">OFFSET(Resources!$CG$26,0,$C10-1)</f>
        <v>$</v>
      </c>
      <c r="Q10" s="18">
        <f ca="1">IF($E10=0,0,OFFSET(GenAlts!$W$4,$E10,$D10-1))</f>
        <v>0</v>
      </c>
      <c r="R10" s="1"/>
      <c r="T10" s="1"/>
      <c r="U10" s="25">
        <f ca="1">IF($E10=0,0,OFFSET(Resources!$AB$26,$E10,($C10-1)*Resources!$CI$20))</f>
        <v>0</v>
      </c>
      <c r="V10" s="99" t="str">
        <f ca="1">IF($E10=0,"","ON_"&amp;OFFSET(Resources!$D$26,$E10,0))</f>
        <v/>
      </c>
      <c r="W10">
        <f t="shared" ca="1" si="4"/>
        <v>0</v>
      </c>
      <c r="X10">
        <f>IF(T10="",0,MATCH(T10,Profiles!$A$3:$A$22,0))</f>
        <v>0</v>
      </c>
      <c r="Y10" s="10">
        <f ca="1">IF(U10=0,0,MATCH(U10,Escalation!$A$3:$A$18,0))</f>
        <v>0</v>
      </c>
      <c r="Z10">
        <f ca="1">IF(V10="",0,MATCH(V10,Profiles!$A$3:$A$22,0))</f>
        <v>0</v>
      </c>
      <c r="AA10" s="8"/>
      <c r="AB10" s="8">
        <v>0</v>
      </c>
      <c r="AC10" s="72">
        <f ca="1">IF(OR(AC$4&lt;$Q10,AC$4&gt;$Q10+IF($S10="",1000,$S10)-1),0,IF(MOD(AC$4-$Q10,IF($R10="",1000,$R10))=0,$O10,0))*IF($Y10&gt;0,(1+INDEX(Escalation!$B$3:$B$18,$Y10,0))^(AC$4-SSSModel!$C$5),1)*IF($X10=0,1,OFFSET(Profiles!$K$2,$X10,MAX(Profiles!$C$2,AC$4-$Q10)))*IF($AA10=1,(1+SSSModel!#REF!),1)</f>
        <v>0</v>
      </c>
      <c r="AD10" s="72">
        <f ca="1">IF(OR(AD$4&lt;$Q10,AD$4&gt;$Q10+IF($S10="",1000,$S10)-1),0,IF(MOD(AD$4-$Q10,IF($R10="",1000,$R10))=0,$O10,0))*IF($Y10&gt;0,(1+INDEX(Escalation!$B$3:$B$18,$Y10,0))^(AD$4-SSSModel!$C$5),1)*IF($X10=0,1,OFFSET(Profiles!$K$2,$X10,MAX(Profiles!$C$2,AD$4-$Q10)))*IF($AA10=1,(1+SSSModel!#REF!),1)</f>
        <v>0</v>
      </c>
      <c r="AE10" s="72">
        <f ca="1">IF(OR(AE$4&lt;$Q10,AE$4&gt;$Q10+IF($S10="",1000,$S10)-1),0,IF(MOD(AE$4-$Q10,IF($R10="",1000,$R10))=0,$O10,0))*IF($Y10&gt;0,(1+INDEX(Escalation!$B$3:$B$18,$Y10,0))^(AE$4-SSSModel!$C$5),1)*IF($X10=0,1,OFFSET(Profiles!$K$2,$X10,MAX(Profiles!$C$2,AE$4-$Q10)))*IF($AA10=1,(1+SSSModel!#REF!),1)</f>
        <v>0</v>
      </c>
      <c r="AF10" s="72">
        <f ca="1">IF(OR(AF$4&lt;$Q10,AF$4&gt;$Q10+IF($S10="",1000,$S10)-1),0,IF(MOD(AF$4-$Q10,IF($R10="",1000,$R10))=0,$O10,0))*IF($Y10&gt;0,(1+INDEX(Escalation!$B$3:$B$18,$Y10,0))^(AF$4-SSSModel!$C$5),1)*IF($X10=0,1,OFFSET(Profiles!$K$2,$X10,MAX(Profiles!$C$2,AF$4-$Q10)))*IF($AA10=1,(1+SSSModel!#REF!),1)</f>
        <v>0</v>
      </c>
      <c r="AG10" s="72">
        <f ca="1">IF(OR(AG$4&lt;$Q10,AG$4&gt;$Q10+IF($S10="",1000,$S10)-1),0,IF(MOD(AG$4-$Q10,IF($R10="",1000,$R10))=0,$O10,0))*IF($Y10&gt;0,(1+INDEX(Escalation!$B$3:$B$18,$Y10,0))^(AG$4-SSSModel!$C$5),1)*IF($X10=0,1,OFFSET(Profiles!$K$2,$X10,MAX(Profiles!$C$2,AG$4-$Q10)))*IF($AA10=1,(1+SSSModel!#REF!),1)</f>
        <v>0</v>
      </c>
      <c r="AH10" s="72">
        <f ca="1">IF(OR(AH$4&lt;$Q10,AH$4&gt;$Q10+IF($S10="",1000,$S10)-1),0,IF(MOD(AH$4-$Q10,IF($R10="",1000,$R10))=0,$O10,0))*IF($Y10&gt;0,(1+INDEX(Escalation!$B$3:$B$18,$Y10,0))^(AH$4-SSSModel!$C$5),1)*IF($X10=0,1,OFFSET(Profiles!$K$2,$X10,MAX(Profiles!$C$2,AH$4-$Q10)))*IF($AA10=1,(1+SSSModel!#REF!),1)</f>
        <v>0</v>
      </c>
      <c r="AI10" s="72">
        <f ca="1">IF(OR(AI$4&lt;$Q10,AI$4&gt;$Q10+IF($S10="",1000,$S10)-1),0,IF(MOD(AI$4-$Q10,IF($R10="",1000,$R10))=0,$O10,0))*IF($Y10&gt;0,(1+INDEX(Escalation!$B$3:$B$18,$Y10,0))^(AI$4-SSSModel!$C$5),1)*IF($X10=0,1,OFFSET(Profiles!$K$2,$X10,MAX(Profiles!$C$2,AI$4-$Q10)))*IF($AA10=1,(1+SSSModel!#REF!),1)</f>
        <v>0</v>
      </c>
      <c r="AJ10" s="72">
        <f ca="1">IF(OR(AJ$4&lt;$Q10,AJ$4&gt;$Q10+IF($S10="",1000,$S10)-1),0,IF(MOD(AJ$4-$Q10,IF($R10="",1000,$R10))=0,$O10,0))*IF($Y10&gt;0,(1+INDEX(Escalation!$B$3:$B$18,$Y10,0))^(AJ$4-SSSModel!$C$5),1)*IF($X10=0,1,OFFSET(Profiles!$K$2,$X10,MAX(Profiles!$C$2,AJ$4-$Q10)))*IF($AA10=1,(1+SSSModel!#REF!),1)</f>
        <v>0</v>
      </c>
      <c r="AK10" s="72">
        <f ca="1">IF(OR(AK$4&lt;$Q10,AK$4&gt;$Q10+IF($S10="",1000,$S10)-1),0,IF(MOD(AK$4-$Q10,IF($R10="",1000,$R10))=0,$O10,0))*IF($Y10&gt;0,(1+INDEX(Escalation!$B$3:$B$18,$Y10,0))^(AK$4-SSSModel!$C$5),1)*IF($X10=0,1,OFFSET(Profiles!$K$2,$X10,MAX(Profiles!$C$2,AK$4-$Q10)))*IF($AA10=1,(1+SSSModel!#REF!),1)</f>
        <v>0</v>
      </c>
      <c r="AL10" s="72">
        <f ca="1">IF(OR(AL$4&lt;$Q10,AL$4&gt;$Q10+IF($S10="",1000,$S10)-1),0,IF(MOD(AL$4-$Q10,IF($R10="",1000,$R10))=0,$O10,0))*IF($Y10&gt;0,(1+INDEX(Escalation!$B$3:$B$18,$Y10,0))^(AL$4-SSSModel!$C$5),1)*IF($X10=0,1,OFFSET(Profiles!$K$2,$X10,MAX(Profiles!$C$2,AL$4-$Q10)))*IF($AA10=1,(1+SSSModel!#REF!),1)</f>
        <v>0</v>
      </c>
      <c r="AM10" s="72">
        <f ca="1">IF(OR(AM$4&lt;$Q10,AM$4&gt;$Q10+IF($S10="",1000,$S10)-1),0,IF(MOD(AM$4-$Q10,IF($R10="",1000,$R10))=0,$O10,0))*IF($Y10&gt;0,(1+INDEX(Escalation!$B$3:$B$18,$Y10,0))^(AM$4-SSSModel!$C$5),1)*IF($X10=0,1,OFFSET(Profiles!$K$2,$X10,MAX(Profiles!$C$2,AM$4-$Q10)))*IF($AA10=1,(1+SSSModel!#REF!),1)</f>
        <v>0</v>
      </c>
      <c r="AN10" s="72">
        <f ca="1">IF(OR(AN$4&lt;$Q10,AN$4&gt;$Q10+IF($S10="",1000,$S10)-1),0,IF(MOD(AN$4-$Q10,IF($R10="",1000,$R10))=0,$O10,0))*IF($Y10&gt;0,(1+INDEX(Escalation!$B$3:$B$18,$Y10,0))^(AN$4-SSSModel!$C$5),1)*IF($X10=0,1,OFFSET(Profiles!$K$2,$X10,MAX(Profiles!$C$2,AN$4-$Q10)))*IF($AA10=1,(1+SSSModel!#REF!),1)</f>
        <v>0</v>
      </c>
      <c r="AO10" s="72">
        <f ca="1">IF(OR(AO$4&lt;$Q10,AO$4&gt;$Q10+IF($S10="",1000,$S10)-1),0,IF(MOD(AO$4-$Q10,IF($R10="",1000,$R10))=0,$O10,0))*IF($Y10&gt;0,(1+INDEX(Escalation!$B$3:$B$18,$Y10,0))^(AO$4-SSSModel!$C$5),1)*IF($X10=0,1,OFFSET(Profiles!$K$2,$X10,MAX(Profiles!$C$2,AO$4-$Q10)))*IF($AA10=1,(1+SSSModel!#REF!),1)</f>
        <v>0</v>
      </c>
      <c r="AP10" s="72">
        <f ca="1">IF(OR(AP$4&lt;$Q10,AP$4&gt;$Q10+IF($S10="",1000,$S10)-1),0,IF(MOD(AP$4-$Q10,IF($R10="",1000,$R10))=0,$O10,0))*IF($Y10&gt;0,(1+INDEX(Escalation!$B$3:$B$18,$Y10,0))^(AP$4-SSSModel!$C$5),1)*IF($X10=0,1,OFFSET(Profiles!$K$2,$X10,MAX(Profiles!$C$2,AP$4-$Q10)))*IF($AA10=1,(1+SSSModel!#REF!),1)</f>
        <v>0</v>
      </c>
      <c r="AQ10" s="72">
        <f ca="1">IF(OR(AQ$4&lt;$Q10,AQ$4&gt;$Q10+IF($S10="",1000,$S10)-1),0,IF(MOD(AQ$4-$Q10,IF($R10="",1000,$R10))=0,$O10,0))*IF($Y10&gt;0,(1+INDEX(Escalation!$B$3:$B$18,$Y10,0))^(AQ$4-SSSModel!$C$5),1)*IF($X10=0,1,OFFSET(Profiles!$K$2,$X10,MAX(Profiles!$C$2,AQ$4-$Q10)))*IF($AA10=1,(1+SSSModel!#REF!),1)</f>
        <v>0</v>
      </c>
      <c r="AR10" s="72">
        <f ca="1">IF(OR(AR$4&lt;$Q10,AR$4&gt;$Q10+IF($S10="",1000,$S10)-1),0,IF(MOD(AR$4-$Q10,IF($R10="",1000,$R10))=0,$O10,0))*IF($Y10&gt;0,(1+INDEX(Escalation!$B$3:$B$18,$Y10,0))^(AR$4-SSSModel!$C$5),1)*IF($X10=0,1,OFFSET(Profiles!$K$2,$X10,MAX(Profiles!$C$2,AR$4-$Q10)))*IF($AA10=1,(1+SSSModel!#REF!),1)</f>
        <v>0</v>
      </c>
      <c r="AS10" s="72">
        <f ca="1">IF(OR(AS$4&lt;$Q10,AS$4&gt;$Q10+IF($S10="",1000,$S10)-1),0,IF(MOD(AS$4-$Q10,IF($R10="",1000,$R10))=0,$O10,0))*IF($Y10&gt;0,(1+INDEX(Escalation!$B$3:$B$18,$Y10,0))^(AS$4-SSSModel!$C$5),1)*IF($X10=0,1,OFFSET(Profiles!$K$2,$X10,MAX(Profiles!$C$2,AS$4-$Q10)))*IF($AA10=1,(1+SSSModel!#REF!),1)</f>
        <v>0</v>
      </c>
      <c r="AT10" s="72">
        <f ca="1">IF(OR(AT$4&lt;$Q10,AT$4&gt;$Q10+IF($S10="",1000,$S10)-1),0,IF(MOD(AT$4-$Q10,IF($R10="",1000,$R10))=0,$O10,0))*IF($Y10&gt;0,(1+INDEX(Escalation!$B$3:$B$18,$Y10,0))^(AT$4-SSSModel!$C$5),1)*IF($X10=0,1,OFFSET(Profiles!$K$2,$X10,MAX(Profiles!$C$2,AT$4-$Q10)))*IF($AA10=1,(1+SSSModel!#REF!),1)</f>
        <v>0</v>
      </c>
      <c r="AU10" s="72">
        <f ca="1">IF(OR(AU$4&lt;$Q10,AU$4&gt;$Q10+IF($S10="",1000,$S10)-1),0,IF(MOD(AU$4-$Q10,IF($R10="",1000,$R10))=0,$O10,0))*IF($Y10&gt;0,(1+INDEX(Escalation!$B$3:$B$18,$Y10,0))^(AU$4-SSSModel!$C$5),1)*IF($X10=0,1,OFFSET(Profiles!$K$2,$X10,MAX(Profiles!$C$2,AU$4-$Q10)))*IF($AA10=1,(1+SSSModel!#REF!),1)</f>
        <v>0</v>
      </c>
      <c r="AV10" s="72">
        <f ca="1">IF(OR(AV$4&lt;$Q10,AV$4&gt;$Q10+IF($S10="",1000,$S10)-1),0,IF(MOD(AV$4-$Q10,IF($R10="",1000,$R10))=0,$O10,0))*IF($Y10&gt;0,(1+INDEX(Escalation!$B$3:$B$18,$Y10,0))^(AV$4-SSSModel!$C$5),1)*IF($X10=0,1,OFFSET(Profiles!$K$2,$X10,MAX(Profiles!$C$2,AV$4-$Q10)))*IF($AA10=1,(1+SSSModel!#REF!),1)</f>
        <v>0</v>
      </c>
      <c r="AW10" s="72">
        <f ca="1">IF(OR(AW$4&lt;$Q10,AW$4&gt;$Q10+IF($S10="",1000,$S10)-1),0,IF(MOD(AW$4-$Q10,IF($R10="",1000,$R10))=0,$O10,0))*IF($Y10&gt;0,(1+INDEX(Escalation!$B$3:$B$18,$Y10,0))^(AW$4-SSSModel!$C$5),1)*IF($X10=0,1,OFFSET(Profiles!$K$2,$X10,MAX(Profiles!$C$2,AW$4-$Q10)))*IF($AA10=1,(1+SSSModel!#REF!),1)</f>
        <v>0</v>
      </c>
      <c r="AX10" s="72">
        <f ca="1">IF(OR(AX$4&lt;$Q10,AX$4&gt;$Q10+IF($S10="",1000,$S10)-1),0,IF(MOD(AX$4-$Q10,IF($R10="",1000,$R10))=0,$O10,0))*IF($Y10&gt;0,(1+INDEX(Escalation!$B$3:$B$18,$Y10,0))^(AX$4-SSSModel!$C$5),1)*IF($X10=0,1,OFFSET(Profiles!$K$2,$X10,MAX(Profiles!$C$2,AX$4-$Q10)))*IF($AA10=1,(1+SSSModel!#REF!),1)</f>
        <v>0</v>
      </c>
      <c r="AY10" s="72">
        <f ca="1">IF(OR(AY$4&lt;$Q10,AY$4&gt;$Q10+IF($S10="",1000,$S10)-1),0,IF(MOD(AY$4-$Q10,IF($R10="",1000,$R10))=0,$O10,0))*IF($Y10&gt;0,(1+INDEX(Escalation!$B$3:$B$18,$Y10,0))^(AY$4-SSSModel!$C$5),1)*IF($X10=0,1,OFFSET(Profiles!$K$2,$X10,MAX(Profiles!$C$2,AY$4-$Q10)))*IF($AA10=1,(1+SSSModel!#REF!),1)</f>
        <v>0</v>
      </c>
      <c r="AZ10" s="72">
        <f ca="1">IF(OR(AZ$4&lt;$Q10,AZ$4&gt;$Q10+IF($S10="",1000,$S10)-1),0,IF(MOD(AZ$4-$Q10,IF($R10="",1000,$R10))=0,$O10,0))*IF($Y10&gt;0,(1+INDEX(Escalation!$B$3:$B$18,$Y10,0))^(AZ$4-SSSModel!$C$5),1)*IF($X10=0,1,OFFSET(Profiles!$K$2,$X10,MAX(Profiles!$C$2,AZ$4-$Q10)))*IF($AA10=1,(1+SSSModel!#REF!),1)</f>
        <v>0</v>
      </c>
      <c r="BA10" s="72">
        <f ca="1">IF(OR(BA$4&lt;$Q10,BA$4&gt;$Q10+IF($S10="",1000,$S10)-1),0,IF(MOD(BA$4-$Q10,IF($R10="",1000,$R10))=0,$O10,0))*IF($Y10&gt;0,(1+INDEX(Escalation!$B$3:$B$18,$Y10,0))^(BA$4-SSSModel!$C$5),1)*IF($X10=0,1,OFFSET(Profiles!$K$2,$X10,MAX(Profiles!$C$2,BA$4-$Q10)))*IF($AA10=1,(1+SSSModel!#REF!),1)</f>
        <v>0</v>
      </c>
      <c r="BB10" s="72">
        <f ca="1">IF(OR(BB$4&lt;$Q10,BB$4&gt;$Q10+IF($S10="",1000,$S10)-1),0,IF(MOD(BB$4-$Q10,IF($R10="",1000,$R10))=0,$O10,0))*IF($Y10&gt;0,(1+INDEX(Escalation!$B$3:$B$18,$Y10,0))^(BB$4-SSSModel!$C$5),1)*IF($X10=0,1,OFFSET(Profiles!$K$2,$X10,MAX(Profiles!$C$2,BB$4-$Q10)))*IF($AA10=1,(1+SSSModel!#REF!),1)</f>
        <v>0</v>
      </c>
      <c r="BC10" s="72">
        <f ca="1">IF(OR(BC$4&lt;$Q10,BC$4&gt;$Q10+IF($S10="",1000,$S10)-1),0,IF(MOD(BC$4-$Q10,IF($R10="",1000,$R10))=0,$O10,0))*IF($Y10&gt;0,(1+INDEX(Escalation!$B$3:$B$18,$Y10,0))^(BC$4-SSSModel!$C$5),1)*IF($X10=0,1,OFFSET(Profiles!$K$2,$X10,MAX(Profiles!$C$2,BC$4-$Q10)))*IF($AA10=1,(1+SSSModel!#REF!),1)</f>
        <v>0</v>
      </c>
      <c r="BD10" s="72">
        <f ca="1">IF(OR(BD$4&lt;$Q10,BD$4&gt;$Q10+IF($S10="",1000,$S10)-1),0,IF(MOD(BD$4-$Q10,IF($R10="",1000,$R10))=0,$O10,0))*IF($Y10&gt;0,(1+INDEX(Escalation!$B$3:$B$18,$Y10,0))^(BD$4-SSSModel!$C$5),1)*IF($X10=0,1,OFFSET(Profiles!$K$2,$X10,MAX(Profiles!$C$2,BD$4-$Q10)))*IF($AA10=1,(1+SSSModel!#REF!),1)</f>
        <v>0</v>
      </c>
      <c r="BE10" s="72">
        <f ca="1">IF(OR(BE$4&lt;$Q10,BE$4&gt;$Q10+IF($S10="",1000,$S10)-1),0,IF(MOD(BE$4-$Q10,IF($R10="",1000,$R10))=0,$O10,0))*IF($Y10&gt;0,(1+INDEX(Escalation!$B$3:$B$18,$Y10,0))^(BE$4-SSSModel!$C$5),1)*IF($X10=0,1,OFFSET(Profiles!$K$2,$X10,MAX(Profiles!$C$2,BE$4-$Q10)))*IF($AA10=1,(1+SSSModel!#REF!),1)</f>
        <v>0</v>
      </c>
      <c r="BF10" s="72">
        <f ca="1">IF(OR(BF$4&lt;$Q10,BF$4&gt;$Q10+IF($S10="",1000,$S10)-1),0,IF(MOD(BF$4-$Q10,IF($R10="",1000,$R10))=0,$O10,0))*IF($Y10&gt;0,(1+INDEX(Escalation!$B$3:$B$18,$Y10,0))^(BF$4-SSSModel!$C$5),1)*IF($X10=0,1,OFFSET(Profiles!$K$2,$X10,MAX(Profiles!$C$2,BF$4-$Q10)))*IF($AA10=1,(1+SSSModel!#REF!),1)</f>
        <v>0</v>
      </c>
      <c r="BG10" s="72">
        <f ca="1">IF(OR(BG$4&lt;$Q10,BG$4&gt;$Q10+IF($S10="",1000,$S10)-1),0,IF(MOD(BG$4-$Q10,IF($R10="",1000,$R10))=0,$O10,0))*IF($Y10&gt;0,(1+INDEX(Escalation!$B$3:$B$18,$Y10,0))^(BG$4-SSSModel!$C$5),1)*IF($X10=0,1,OFFSET(Profiles!$K$2,$X10,MAX(Profiles!$C$2,BG$4-$Q10)))*IF($AA10=1,(1+SSSModel!#REF!),1)</f>
        <v>0</v>
      </c>
      <c r="BH10" s="72">
        <f ca="1">IF(OR(BH$4&lt;$Q10,BH$4&gt;$Q10+IF($S10="",1000,$S10)-1),0,IF(MOD(BH$4-$Q10,IF($R10="",1000,$R10))=0,$O10,0))*IF($Y10&gt;0,(1+INDEX(Escalation!$B$3:$B$18,$Y10,0))^(BH$4-SSSModel!$C$5),1)*IF($X10=0,1,OFFSET(Profiles!$K$2,$X10,MAX(Profiles!$C$2,BH$4-$Q10)))*IF($AA10=1,(1+SSSModel!#REF!),1)</f>
        <v>0</v>
      </c>
      <c r="BI10" s="72">
        <f ca="1">IF(OR(BI$4&lt;$Q10,BI$4&gt;$Q10+IF($S10="",1000,$S10)-1),0,IF(MOD(BI$4-$Q10,IF($R10="",1000,$R10))=0,$O10,0))*IF($Y10&gt;0,(1+INDEX(Escalation!$B$3:$B$18,$Y10,0))^(BI$4-SSSModel!$C$5),1)*IF($X10=0,1,OFFSET(Profiles!$K$2,$X10,MAX(Profiles!$C$2,BI$4-$Q10)))*IF($AA10=1,(1+SSSModel!#REF!),1)</f>
        <v>0</v>
      </c>
      <c r="BJ10" s="72">
        <f ca="1">IF(OR(BJ$4&lt;$Q10,BJ$4&gt;$Q10+IF($S10="",1000,$S10)-1),0,IF(MOD(BJ$4-$Q10,IF($R10="",1000,$R10))=0,$O10,0))*IF($Y10&gt;0,(1+INDEX(Escalation!$B$3:$B$18,$Y10,0))^(BJ$4-SSSModel!$C$5),1)*IF($X10=0,1,OFFSET(Profiles!$K$2,$X10,MAX(Profiles!$C$2,BJ$4-$Q10)))*IF($AA10=1,(1+SSSModel!#REF!),1)</f>
        <v>0</v>
      </c>
      <c r="BK10" s="72">
        <f ca="1">IF(OR(BK$4&lt;$Q10,BK$4&gt;$Q10+IF($S10="",1000,$S10)-1),0,IF(MOD(BK$4-$Q10,IF($R10="",1000,$R10))=0,$O10,0))*IF($Y10&gt;0,(1+INDEX(Escalation!$B$3:$B$18,$Y10,0))^(BK$4-SSSModel!$C$5),1)*IF($X10=0,1,OFFSET(Profiles!$K$2,$X10,MAX(Profiles!$C$2,BK$4-$Q10)))*IF($AA10=1,(1+SSSModel!#REF!),1)</f>
        <v>0</v>
      </c>
      <c r="BL10" s="72">
        <f ca="1">IF(OR(BL$4&lt;$Q10,BL$4&gt;$Q10+IF($S10="",1000,$S10)-1),0,IF(MOD(BL$4-$Q10,IF($R10="",1000,$R10))=0,$O10,0))*IF($Y10&gt;0,(1+INDEX(Escalation!$B$3:$B$18,$Y10,0))^(BL$4-SSSModel!$C$5),1)*IF($X10=0,1,OFFSET(Profiles!$K$2,$X10,MAX(Profiles!$C$2,BL$4-$Q10)))*IF($AA10=1,(1+SSSModel!#REF!),1)</f>
        <v>0</v>
      </c>
      <c r="BM10" s="72">
        <f ca="1">IF(OR(BM$4&lt;$Q10,BM$4&gt;$Q10+IF($S10="",1000,$S10)-1),0,IF(MOD(BM$4-$Q10,IF($R10="",1000,$R10))=0,$O10,0))*IF($Y10&gt;0,(1+INDEX(Escalation!$B$3:$B$18,$Y10,0))^(BM$4-SSSModel!$C$5),1)*IF($X10=0,1,OFFSET(Profiles!$K$2,$X10,MAX(Profiles!$C$2,BM$4-$Q10)))*IF($AA10=1,(1+SSSModel!#REF!),1)</f>
        <v>0</v>
      </c>
      <c r="BN10" s="72">
        <f ca="1">IF(OR(BN$4&lt;$Q10,BN$4&gt;$Q10+IF($S10="",1000,$S10)-1),0,IF(MOD(BN$4-$Q10,IF($R10="",1000,$R10))=0,$O10,0))*IF($Y10&gt;0,(1+INDEX(Escalation!$B$3:$B$18,$Y10,0))^(BN$4-SSSModel!$C$5),1)*IF($X10=0,1,OFFSET(Profiles!$K$2,$X10,MAX(Profiles!$C$2,BN$4-$Q10)))*IF($AA10=1,(1+SSSModel!#REF!),1)</f>
        <v>0</v>
      </c>
      <c r="BO10" s="72">
        <f ca="1">IF(OR(BO$4&lt;$Q10,BO$4&gt;$Q10+IF($S10="",1000,$S10)-1),0,IF(MOD(BO$4-$Q10,IF($R10="",1000,$R10))=0,$O10,0))*IF($Y10&gt;0,(1+INDEX(Escalation!$B$3:$B$18,$Y10,0))^(BO$4-SSSModel!$C$5),1)*IF($X10=0,1,OFFSET(Profiles!$K$2,$X10,MAX(Profiles!$C$2,BO$4-$Q10)))*IF($AA10=1,(1+SSSModel!#REF!),1)</f>
        <v>0</v>
      </c>
      <c r="BP10" s="72">
        <f ca="1">IF(OR(BP$4&lt;$Q10,BP$4&gt;$Q10+IF($S10="",1000,$S10)-1),0,IF(MOD(BP$4-$Q10,IF($R10="",1000,$R10))=0,$O10,0))*IF($Y10&gt;0,(1+INDEX(Escalation!$B$3:$B$18,$Y10,0))^(BP$4-SSSModel!$C$5),1)*IF($X10=0,1,OFFSET(Profiles!$K$2,$X10,MAX(Profiles!$C$2,BP$4-$Q10)))*IF($AA10=1,(1+SSSModel!#REF!),1)</f>
        <v>0</v>
      </c>
      <c r="BQ10" s="72">
        <f ca="1">IF(OR(BQ$4&lt;$Q10,BQ$4&gt;$Q10+IF($S10="",1000,$S10)-1),0,IF(MOD(BQ$4-$Q10,IF($R10="",1000,$R10))=0,$O10,0))*IF($Y10&gt;0,(1+INDEX(Escalation!$B$3:$B$18,$Y10,0))^(BQ$4-SSSModel!$C$5),1)*IF($X10=0,1,OFFSET(Profiles!$K$2,$X10,MAX(Profiles!$C$2,BQ$4-$Q10)))*IF($AA10=1,(1+SSSModel!#REF!),1)</f>
        <v>0</v>
      </c>
      <c r="BR10" s="72">
        <f ca="1">IF(OR(BR$4&lt;$Q10,BR$4&gt;$Q10+IF($S10="",1000,$S10)-1),0,IF(MOD(BR$4-$Q10,IF($R10="",1000,$R10))=0,$O10,0))*IF($Y10&gt;0,(1+INDEX(Escalation!$B$3:$B$18,$Y10,0))^(BR$4-SSSModel!$C$5),1)*IF($X10=0,1,OFFSET(Profiles!$K$2,$X10,MAX(Profiles!$C$2,BR$4-$Q10)))*IF($AA10=1,(1+SSSModel!#REF!),1)</f>
        <v>0</v>
      </c>
      <c r="BS10" s="72">
        <f ca="1">IF(OR(BS$4&lt;$Q10,BS$4&gt;$Q10+IF($S10="",1000,$S10)-1),0,IF(MOD(BS$4-$Q10,IF($R10="",1000,$R10))=0,$O10,0))*IF($Y10&gt;0,(1+INDEX(Escalation!$B$3:$B$18,$Y10,0))^(BS$4-SSSModel!$C$5),1)*IF($X10=0,1,OFFSET(Profiles!$K$2,$X10,MAX(Profiles!$C$2,BS$4-$Q10)))*IF($AA10=1,(1+SSSModel!#REF!),1)</f>
        <v>0</v>
      </c>
      <c r="BT10" s="72">
        <f ca="1">IF(OR(BT$4&lt;$Q10,BT$4&gt;$Q10+IF($S10="",1000,$S10)-1),0,IF(MOD(BT$4-$Q10,IF($R10="",1000,$R10))=0,$O10,0))*IF($Y10&gt;0,(1+INDEX(Escalation!$B$3:$B$18,$Y10,0))^(BT$4-SSSModel!$C$5),1)*IF($X10=0,1,OFFSET(Profiles!$K$2,$X10,MAX(Profiles!$C$2,BT$4-$Q10)))*IF($AA10=1,(1+SSSModel!#REF!),1)</f>
        <v>0</v>
      </c>
      <c r="BU10" s="72">
        <f ca="1">IF(OR(BU$4&lt;$Q10,BU$4&gt;$Q10+IF($S10="",1000,$S10)-1),0,IF(MOD(BU$4-$Q10,IF($R10="",1000,$R10))=0,$O10,0))*IF($Y10&gt;0,(1+INDEX(Escalation!$B$3:$B$18,$Y10,0))^(BU$4-SSSModel!$C$5),1)*IF($X10=0,1,OFFSET(Profiles!$K$2,$X10,MAX(Profiles!$C$2,BU$4-$Q10)))*IF($AA10=1,(1+SSSModel!#REF!),1)</f>
        <v>0</v>
      </c>
      <c r="BV10" s="72">
        <f ca="1">IF(OR(BV$4&lt;$Q10,BV$4&gt;$Q10+IF($S10="",1000,$S10)-1),0,IF(MOD(BV$4-$Q10,IF($R10="",1000,$R10))=0,$O10,0))*IF($Y10&gt;0,(1+INDEX(Escalation!$B$3:$B$18,$Y10,0))^(BV$4-SSSModel!$C$5),1)*IF($X10=0,1,OFFSET(Profiles!$K$2,$X10,MAX(Profiles!$C$2,BV$4-$Q10)))*IF($AA10=1,(1+SSSModel!#REF!),1)</f>
        <v>0</v>
      </c>
      <c r="BW10" s="72">
        <f ca="1">IF(OR(BW$4&lt;$Q10,BW$4&gt;$Q10+IF($S10="",1000,$S10)-1),0,IF(MOD(BW$4-$Q10,IF($R10="",1000,$R10))=0,$O10,0))*IF($Y10&gt;0,(1+INDEX(Escalation!$B$3:$B$18,$Y10,0))^(BW$4-SSSModel!$C$5),1)*IF($X10=0,1,OFFSET(Profiles!$K$2,$X10,MAX(Profiles!$C$2,BW$4-$Q10)))*IF($AA10=1,(1+SSSModel!#REF!),1)</f>
        <v>0</v>
      </c>
      <c r="BX10" s="72">
        <f ca="1">IF(OR(BX$4&lt;$Q10,BX$4&gt;$Q10+IF($S10="",1000,$S10)-1),0,IF(MOD(BX$4-$Q10,IF($R10="",1000,$R10))=0,$O10,0))*IF($Y10&gt;0,(1+INDEX(Escalation!$B$3:$B$18,$Y10,0))^(BX$4-SSSModel!$C$5),1)*IF($X10=0,1,OFFSET(Profiles!$K$2,$X10,MAX(Profiles!$C$2,BX$4-$Q10)))*IF($AA10=1,(1+SSSModel!#REF!),1)</f>
        <v>0</v>
      </c>
      <c r="BY10" s="72">
        <f ca="1">IF(OR(BY$4&lt;$Q10,BY$4&gt;$Q10+IF($S10="",1000,$S10)-1),0,IF(MOD(BY$4-$Q10,IF($R10="",1000,$R10))=0,$O10,0))*IF($Y10&gt;0,(1+INDEX(Escalation!$B$3:$B$18,$Y10,0))^(BY$4-SSSModel!$C$5),1)*IF($X10=0,1,OFFSET(Profiles!$K$2,$X10,MAX(Profiles!$C$2,BY$4-$Q10)))*IF($AA10=1,(1+SSSModel!#REF!),1)</f>
        <v>0</v>
      </c>
      <c r="BZ10" s="72">
        <f ca="1">IF(OR(BZ$4&lt;$Q10,BZ$4&gt;$Q10+IF($S10="",1000,$S10)-1),0,IF(MOD(BZ$4-$Q10,IF($R10="",1000,$R10))=0,$O10,0))*IF($Y10&gt;0,(1+INDEX(Escalation!$B$3:$B$18,$Y10,0))^(BZ$4-SSSModel!$C$5),1)*IF($X10=0,1,OFFSET(Profiles!$K$2,$X10,MAX(Profiles!$C$2,BZ$4-$Q10)))*IF($AA10=1,(1+SSSModel!#REF!),1)</f>
        <v>0</v>
      </c>
      <c r="CA10" s="134">
        <f ca="1">IF(OR($Z10=0,SSSModel!$C$4="CF"),AC10,
IF(LEFT($V10,3)="ON_",
     IF(SSSModel!$C$4="RR",SUMPRODUCT(OFFSET($AC10,0,0,1,$CB$2),OFFSET(Profiles!$K$28,($Z10-1)*(Profiles!$I$26+1)+CA$4-SSSModel!$C$3+1,0,1,$CB$2)),
     IF(SSSModel!$C$4="ECC",$EA10*$EB10*SUMPRODUCT(OFFSET($AC10,0,MAX(0,CA$4-$DZ10-$CA$4+1),1,MIN($DZ10,CA$4-$CA$4+1)),OFFSET(Escalation!$K$24,($Y10-1)*(Escalation!$I$22+1)+CA$4-SSSModel!$C$3+1,MAX(0,CA$4-$DZ10-$CA$4+1),1,MIN($DZ10,CA$4-$CA$4+1))),
     IF(SSSModel!$C$4="PV",AC10*$EA10*(1+SSSModel!$C$2),
     IF(SSSModel!$C$4="FCR",$EC10*SUM(OFFSET($AC10,0,MAX(CA$4-$AC$4-$DZ10+1,0),1,MIN($DZ10,CA$4-$AC$4+1))),0)))),
SUM($AC10:$BZ10)*
     IF(SSSModel!$C$4="RR",OFFSET(Profiles!$K$2,$Z10,MAX(Profiles!$C$2,AC$4-$W10)),
     IF(SSSModel!$C$4="ECC",$EA10*$EB10*IF(MAX(Escalation!$C$2,AC$4-$W10)&gt;$DZ10-1,0,OFFSET(Escalation!$K$2,$Y10,MAX(Escalation!$C$2,AC$4-$W10))),
     IF(SSSModel!$C$4="PV",IF(CA$4=$W10,$EA10*(1+SSSModel!$C$2),0),
     IF(SSSModel!$C$4="FCR",IF(AND(CA$4&gt;=$W10,OFFSET(Profiles!$K$2,$Z10,MAX(Profiles!$C$2,AC$4-$W10))&gt;0),$EC10,0),0))))))</f>
        <v>0</v>
      </c>
      <c r="CB10" s="135">
        <f ca="1">IF(OR($Z10=0,SSSModel!$C$4="CF"),AD10,
IF(LEFT($V10,3)="ON_",
     IF(SSSModel!$C$4="RR",SUMPRODUCT(OFFSET($AC10,0,0,1,$CB$2),OFFSET(Profiles!$K$28,($Z10-1)*(Profiles!$I$26+1)+CB$4-SSSModel!$C$3+1,0,1,$CB$2)),
     IF(SSSModel!$C$4="ECC",$EA10*$EB10*SUMPRODUCT(OFFSET($AC10,0,MAX(0,CB$4-$DZ10-$CA$4+1),1,MIN($DZ10,CB$4-$CA$4+1)),OFFSET(Escalation!$K$24,($Y10-1)*(Escalation!$I$22+1)+CB$4-SSSModel!$C$3+1,MAX(0,CB$4-$DZ10-$CA$4+1),1,MIN($DZ10,CB$4-$CA$4+1))),
     IF(SSSModel!$C$4="PV",AD10*$EA10*(1+SSSModel!$C$2),
     IF(SSSModel!$C$4="FCR",$EC10*SUM(OFFSET($AC10,0,MAX(CB$4-$AC$4-$DZ10+1,0),1,MIN($DZ10,CB$4-$AC$4+1))),0)))),
SUM($AC10:$BZ10)*
     IF(SSSModel!$C$4="RR",OFFSET(Profiles!$K$2,$Z10,MAX(Profiles!$C$2,AD$4-$W10)),
     IF(SSSModel!$C$4="ECC",$EA10*$EB10*IF(MAX(Escalation!$C$2,AD$4-$W10)&gt;$DZ10-1,0,OFFSET(Escalation!$K$2,$Y10,MAX(Escalation!$C$2,AD$4-$W10))),
     IF(SSSModel!$C$4="PV",IF(CB$4=$W10,$EA10*(1+SSSModel!$C$2),0),
     IF(SSSModel!$C$4="FCR",IF(AND(CB$4&gt;=$W10,OFFSET(Profiles!$K$2,$Z10,MAX(Profiles!$C$2,AD$4-$W10))&gt;0),$EC10,0),0))))))</f>
        <v>0</v>
      </c>
      <c r="CC10" s="135">
        <f ca="1">IF(OR($Z10=0,SSSModel!$C$4="CF"),AE10,
IF(LEFT($V10,3)="ON_",
     IF(SSSModel!$C$4="RR",SUMPRODUCT(OFFSET($AC10,0,0,1,$CB$2),OFFSET(Profiles!$K$28,($Z10-1)*(Profiles!$I$26+1)+CC$4-SSSModel!$C$3+1,0,1,$CB$2)),
     IF(SSSModel!$C$4="ECC",$EA10*$EB10*SUMPRODUCT(OFFSET($AC10,0,MAX(0,CC$4-$DZ10-$CA$4+1),1,MIN($DZ10,CC$4-$CA$4+1)),OFFSET(Escalation!$K$24,($Y10-1)*(Escalation!$I$22+1)+CC$4-SSSModel!$C$3+1,MAX(0,CC$4-$DZ10-$CA$4+1),1,MIN($DZ10,CC$4-$CA$4+1))),
     IF(SSSModel!$C$4="PV",AE10*$EA10*(1+SSSModel!$C$2),
     IF(SSSModel!$C$4="FCR",$EC10*SUM(OFFSET($AC10,0,MAX(CC$4-$AC$4-$DZ10+1,0),1,MIN($DZ10,CC$4-$AC$4+1))),0)))),
SUM($AC10:$BZ10)*
     IF(SSSModel!$C$4="RR",OFFSET(Profiles!$K$2,$Z10,MAX(Profiles!$C$2,AE$4-$W10)),
     IF(SSSModel!$C$4="ECC",$EA10*$EB10*IF(MAX(Escalation!$C$2,AE$4-$W10)&gt;$DZ10-1,0,OFFSET(Escalation!$K$2,$Y10,MAX(Escalation!$C$2,AE$4-$W10))),
     IF(SSSModel!$C$4="PV",IF(CC$4=$W10,$EA10*(1+SSSModel!$C$2),0),
     IF(SSSModel!$C$4="FCR",IF(AND(CC$4&gt;=$W10,OFFSET(Profiles!$K$2,$Z10,MAX(Profiles!$C$2,AE$4-$W10))&gt;0),$EC10,0),0))))))</f>
        <v>0</v>
      </c>
      <c r="CD10" s="135">
        <f ca="1">IF(OR($Z10=0,SSSModel!$C$4="CF"),AF10,
IF(LEFT($V10,3)="ON_",
     IF(SSSModel!$C$4="RR",SUMPRODUCT(OFFSET($AC10,0,0,1,$CB$2),OFFSET(Profiles!$K$28,($Z10-1)*(Profiles!$I$26+1)+CD$4-SSSModel!$C$3+1,0,1,$CB$2)),
     IF(SSSModel!$C$4="ECC",$EA10*$EB10*SUMPRODUCT(OFFSET($AC10,0,MAX(0,CD$4-$DZ10-$CA$4+1),1,MIN($DZ10,CD$4-$CA$4+1)),OFFSET(Escalation!$K$24,($Y10-1)*(Escalation!$I$22+1)+CD$4-SSSModel!$C$3+1,MAX(0,CD$4-$DZ10-$CA$4+1),1,MIN($DZ10,CD$4-$CA$4+1))),
     IF(SSSModel!$C$4="PV",AF10*$EA10*(1+SSSModel!$C$2),
     IF(SSSModel!$C$4="FCR",$EC10*SUM(OFFSET($AC10,0,MAX(CD$4-$AC$4-$DZ10+1,0),1,MIN($DZ10,CD$4-$AC$4+1))),0)))),
SUM($AC10:$BZ10)*
     IF(SSSModel!$C$4="RR",OFFSET(Profiles!$K$2,$Z10,MAX(Profiles!$C$2,AF$4-$W10)),
     IF(SSSModel!$C$4="ECC",$EA10*$EB10*IF(MAX(Escalation!$C$2,AF$4-$W10)&gt;$DZ10-1,0,OFFSET(Escalation!$K$2,$Y10,MAX(Escalation!$C$2,AF$4-$W10))),
     IF(SSSModel!$C$4="PV",IF(CD$4=$W10,$EA10*(1+SSSModel!$C$2),0),
     IF(SSSModel!$C$4="FCR",IF(AND(CD$4&gt;=$W10,OFFSET(Profiles!$K$2,$Z10,MAX(Profiles!$C$2,AF$4-$W10))&gt;0),$EC10,0),0))))))</f>
        <v>0</v>
      </c>
      <c r="CE10" s="135">
        <f ca="1">IF(OR($Z10=0,SSSModel!$C$4="CF"),AG10,
IF(LEFT($V10,3)="ON_",
     IF(SSSModel!$C$4="RR",SUMPRODUCT(OFFSET($AC10,0,0,1,$CB$2),OFFSET(Profiles!$K$28,($Z10-1)*(Profiles!$I$26+1)+CE$4-SSSModel!$C$3+1,0,1,$CB$2)),
     IF(SSSModel!$C$4="ECC",$EA10*$EB10*SUMPRODUCT(OFFSET($AC10,0,MAX(0,CE$4-$DZ10-$CA$4+1),1,MIN($DZ10,CE$4-$CA$4+1)),OFFSET(Escalation!$K$24,($Y10-1)*(Escalation!$I$22+1)+CE$4-SSSModel!$C$3+1,MAX(0,CE$4-$DZ10-$CA$4+1),1,MIN($DZ10,CE$4-$CA$4+1))),
     IF(SSSModel!$C$4="PV",AG10*$EA10*(1+SSSModel!$C$2),
     IF(SSSModel!$C$4="FCR",$EC10*SUM(OFFSET($AC10,0,MAX(CE$4-$AC$4-$DZ10+1,0),1,MIN($DZ10,CE$4-$AC$4+1))),0)))),
SUM($AC10:$BZ10)*
     IF(SSSModel!$C$4="RR",OFFSET(Profiles!$K$2,$Z10,MAX(Profiles!$C$2,AG$4-$W10)),
     IF(SSSModel!$C$4="ECC",$EA10*$EB10*IF(MAX(Escalation!$C$2,AG$4-$W10)&gt;$DZ10-1,0,OFFSET(Escalation!$K$2,$Y10,MAX(Escalation!$C$2,AG$4-$W10))),
     IF(SSSModel!$C$4="PV",IF(CE$4=$W10,$EA10*(1+SSSModel!$C$2),0),
     IF(SSSModel!$C$4="FCR",IF(AND(CE$4&gt;=$W10,OFFSET(Profiles!$K$2,$Z10,MAX(Profiles!$C$2,AG$4-$W10))&gt;0),$EC10,0),0))))))</f>
        <v>0</v>
      </c>
      <c r="CF10" s="135">
        <f ca="1">IF(OR($Z10=0,SSSModel!$C$4="CF"),AH10,
IF(LEFT($V10,3)="ON_",
     IF(SSSModel!$C$4="RR",SUMPRODUCT(OFFSET($AC10,0,0,1,$CB$2),OFFSET(Profiles!$K$28,($Z10-1)*(Profiles!$I$26+1)+CF$4-SSSModel!$C$3+1,0,1,$CB$2)),
     IF(SSSModel!$C$4="ECC",$EA10*$EB10*SUMPRODUCT(OFFSET($AC10,0,MAX(0,CF$4-$DZ10-$CA$4+1),1,MIN($DZ10,CF$4-$CA$4+1)),OFFSET(Escalation!$K$24,($Y10-1)*(Escalation!$I$22+1)+CF$4-SSSModel!$C$3+1,MAX(0,CF$4-$DZ10-$CA$4+1),1,MIN($DZ10,CF$4-$CA$4+1))),
     IF(SSSModel!$C$4="PV",AH10*$EA10*(1+SSSModel!$C$2),
     IF(SSSModel!$C$4="FCR",$EC10*SUM(OFFSET($AC10,0,MAX(CF$4-$AC$4-$DZ10+1,0),1,MIN($DZ10,CF$4-$AC$4+1))),0)))),
SUM($AC10:$BZ10)*
     IF(SSSModel!$C$4="RR",OFFSET(Profiles!$K$2,$Z10,MAX(Profiles!$C$2,AH$4-$W10)),
     IF(SSSModel!$C$4="ECC",$EA10*$EB10*IF(MAX(Escalation!$C$2,AH$4-$W10)&gt;$DZ10-1,0,OFFSET(Escalation!$K$2,$Y10,MAX(Escalation!$C$2,AH$4-$W10))),
     IF(SSSModel!$C$4="PV",IF(CF$4=$W10,$EA10*(1+SSSModel!$C$2),0),
     IF(SSSModel!$C$4="FCR",IF(AND(CF$4&gt;=$W10,OFFSET(Profiles!$K$2,$Z10,MAX(Profiles!$C$2,AH$4-$W10))&gt;0),$EC10,0),0))))))</f>
        <v>0</v>
      </c>
      <c r="CG10" s="135">
        <f ca="1">IF(OR($Z10=0,SSSModel!$C$4="CF"),AI10,
IF(LEFT($V10,3)="ON_",
     IF(SSSModel!$C$4="RR",SUMPRODUCT(OFFSET($AC10,0,0,1,$CB$2),OFFSET(Profiles!$K$28,($Z10-1)*(Profiles!$I$26+1)+CG$4-SSSModel!$C$3+1,0,1,$CB$2)),
     IF(SSSModel!$C$4="ECC",$EA10*$EB10*SUMPRODUCT(OFFSET($AC10,0,MAX(0,CG$4-$DZ10-$CA$4+1),1,MIN($DZ10,CG$4-$CA$4+1)),OFFSET(Escalation!$K$24,($Y10-1)*(Escalation!$I$22+1)+CG$4-SSSModel!$C$3+1,MAX(0,CG$4-$DZ10-$CA$4+1),1,MIN($DZ10,CG$4-$CA$4+1))),
     IF(SSSModel!$C$4="PV",AI10*$EA10*(1+SSSModel!$C$2),
     IF(SSSModel!$C$4="FCR",$EC10*SUM(OFFSET($AC10,0,MAX(CG$4-$AC$4-$DZ10+1,0),1,MIN($DZ10,CG$4-$AC$4+1))),0)))),
SUM($AC10:$BZ10)*
     IF(SSSModel!$C$4="RR",OFFSET(Profiles!$K$2,$Z10,MAX(Profiles!$C$2,AI$4-$W10)),
     IF(SSSModel!$C$4="ECC",$EA10*$EB10*IF(MAX(Escalation!$C$2,AI$4-$W10)&gt;$DZ10-1,0,OFFSET(Escalation!$K$2,$Y10,MAX(Escalation!$C$2,AI$4-$W10))),
     IF(SSSModel!$C$4="PV",IF(CG$4=$W10,$EA10*(1+SSSModel!$C$2),0),
     IF(SSSModel!$C$4="FCR",IF(AND(CG$4&gt;=$W10,OFFSET(Profiles!$K$2,$Z10,MAX(Profiles!$C$2,AI$4-$W10))&gt;0),$EC10,0),0))))))</f>
        <v>0</v>
      </c>
      <c r="CH10" s="135">
        <f ca="1">IF(OR($Z10=0,SSSModel!$C$4="CF"),AJ10,
IF(LEFT($V10,3)="ON_",
     IF(SSSModel!$C$4="RR",SUMPRODUCT(OFFSET($AC10,0,0,1,$CB$2),OFFSET(Profiles!$K$28,($Z10-1)*(Profiles!$I$26+1)+CH$4-SSSModel!$C$3+1,0,1,$CB$2)),
     IF(SSSModel!$C$4="ECC",$EA10*$EB10*SUMPRODUCT(OFFSET($AC10,0,MAX(0,CH$4-$DZ10-$CA$4+1),1,MIN($DZ10,CH$4-$CA$4+1)),OFFSET(Escalation!$K$24,($Y10-1)*(Escalation!$I$22+1)+CH$4-SSSModel!$C$3+1,MAX(0,CH$4-$DZ10-$CA$4+1),1,MIN($DZ10,CH$4-$CA$4+1))),
     IF(SSSModel!$C$4="PV",AJ10*$EA10*(1+SSSModel!$C$2),
     IF(SSSModel!$C$4="FCR",$EC10*SUM(OFFSET($AC10,0,MAX(CH$4-$AC$4-$DZ10+1,0),1,MIN($DZ10,CH$4-$AC$4+1))),0)))),
SUM($AC10:$BZ10)*
     IF(SSSModel!$C$4="RR",OFFSET(Profiles!$K$2,$Z10,MAX(Profiles!$C$2,AJ$4-$W10)),
     IF(SSSModel!$C$4="ECC",$EA10*$EB10*IF(MAX(Escalation!$C$2,AJ$4-$W10)&gt;$DZ10-1,0,OFFSET(Escalation!$K$2,$Y10,MAX(Escalation!$C$2,AJ$4-$W10))),
     IF(SSSModel!$C$4="PV",IF(CH$4=$W10,$EA10*(1+SSSModel!$C$2),0),
     IF(SSSModel!$C$4="FCR",IF(AND(CH$4&gt;=$W10,OFFSET(Profiles!$K$2,$Z10,MAX(Profiles!$C$2,AJ$4-$W10))&gt;0),$EC10,0),0))))))</f>
        <v>0</v>
      </c>
      <c r="CI10" s="135">
        <f ca="1">IF(OR($Z10=0,SSSModel!$C$4="CF"),AK10,
IF(LEFT($V10,3)="ON_",
     IF(SSSModel!$C$4="RR",SUMPRODUCT(OFFSET($AC10,0,0,1,$CB$2),OFFSET(Profiles!$K$28,($Z10-1)*(Profiles!$I$26+1)+CI$4-SSSModel!$C$3+1,0,1,$CB$2)),
     IF(SSSModel!$C$4="ECC",$EA10*$EB10*SUMPRODUCT(OFFSET($AC10,0,MAX(0,CI$4-$DZ10-$CA$4+1),1,MIN($DZ10,CI$4-$CA$4+1)),OFFSET(Escalation!$K$24,($Y10-1)*(Escalation!$I$22+1)+CI$4-SSSModel!$C$3+1,MAX(0,CI$4-$DZ10-$CA$4+1),1,MIN($DZ10,CI$4-$CA$4+1))),
     IF(SSSModel!$C$4="PV",AK10*$EA10*(1+SSSModel!$C$2),
     IF(SSSModel!$C$4="FCR",$EC10*SUM(OFFSET($AC10,0,MAX(CI$4-$AC$4-$DZ10+1,0),1,MIN($DZ10,CI$4-$AC$4+1))),0)))),
SUM($AC10:$BZ10)*
     IF(SSSModel!$C$4="RR",OFFSET(Profiles!$K$2,$Z10,MAX(Profiles!$C$2,AK$4-$W10)),
     IF(SSSModel!$C$4="ECC",$EA10*$EB10*IF(MAX(Escalation!$C$2,AK$4-$W10)&gt;$DZ10-1,0,OFFSET(Escalation!$K$2,$Y10,MAX(Escalation!$C$2,AK$4-$W10))),
     IF(SSSModel!$C$4="PV",IF(CI$4=$W10,$EA10*(1+SSSModel!$C$2),0),
     IF(SSSModel!$C$4="FCR",IF(AND(CI$4&gt;=$W10,OFFSET(Profiles!$K$2,$Z10,MAX(Profiles!$C$2,AK$4-$W10))&gt;0),$EC10,0),0))))))</f>
        <v>0</v>
      </c>
      <c r="CJ10" s="135">
        <f ca="1">IF(OR($Z10=0,SSSModel!$C$4="CF"),AL10,
IF(LEFT($V10,3)="ON_",
     IF(SSSModel!$C$4="RR",SUMPRODUCT(OFFSET($AC10,0,0,1,$CB$2),OFFSET(Profiles!$K$28,($Z10-1)*(Profiles!$I$26+1)+CJ$4-SSSModel!$C$3+1,0,1,$CB$2)),
     IF(SSSModel!$C$4="ECC",$EA10*$EB10*SUMPRODUCT(OFFSET($AC10,0,MAX(0,CJ$4-$DZ10-$CA$4+1),1,MIN($DZ10,CJ$4-$CA$4+1)),OFFSET(Escalation!$K$24,($Y10-1)*(Escalation!$I$22+1)+CJ$4-SSSModel!$C$3+1,MAX(0,CJ$4-$DZ10-$CA$4+1),1,MIN($DZ10,CJ$4-$CA$4+1))),
     IF(SSSModel!$C$4="PV",AL10*$EA10*(1+SSSModel!$C$2),
     IF(SSSModel!$C$4="FCR",$EC10*SUM(OFFSET($AC10,0,MAX(CJ$4-$AC$4-$DZ10+1,0),1,MIN($DZ10,CJ$4-$AC$4+1))),0)))),
SUM($AC10:$BZ10)*
     IF(SSSModel!$C$4="RR",OFFSET(Profiles!$K$2,$Z10,MAX(Profiles!$C$2,AL$4-$W10)),
     IF(SSSModel!$C$4="ECC",$EA10*$EB10*IF(MAX(Escalation!$C$2,AL$4-$W10)&gt;$DZ10-1,0,OFFSET(Escalation!$K$2,$Y10,MAX(Escalation!$C$2,AL$4-$W10))),
     IF(SSSModel!$C$4="PV",IF(CJ$4=$W10,$EA10*(1+SSSModel!$C$2),0),
     IF(SSSModel!$C$4="FCR",IF(AND(CJ$4&gt;=$W10,OFFSET(Profiles!$K$2,$Z10,MAX(Profiles!$C$2,AL$4-$W10))&gt;0),$EC10,0),0))))))</f>
        <v>0</v>
      </c>
      <c r="CK10" s="135">
        <f ca="1">IF(OR($Z10=0,SSSModel!$C$4="CF"),AM10,
IF(LEFT($V10,3)="ON_",
     IF(SSSModel!$C$4="RR",SUMPRODUCT(OFFSET($AC10,0,0,1,$CB$2),OFFSET(Profiles!$K$28,($Z10-1)*(Profiles!$I$26+1)+CK$4-SSSModel!$C$3+1,0,1,$CB$2)),
     IF(SSSModel!$C$4="ECC",$EA10*$EB10*SUMPRODUCT(OFFSET($AC10,0,MAX(0,CK$4-$DZ10-$CA$4+1),1,MIN($DZ10,CK$4-$CA$4+1)),OFFSET(Escalation!$K$24,($Y10-1)*(Escalation!$I$22+1)+CK$4-SSSModel!$C$3+1,MAX(0,CK$4-$DZ10-$CA$4+1),1,MIN($DZ10,CK$4-$CA$4+1))),
     IF(SSSModel!$C$4="PV",AM10*$EA10*(1+SSSModel!$C$2),
     IF(SSSModel!$C$4="FCR",$EC10*SUM(OFFSET($AC10,0,MAX(CK$4-$AC$4-$DZ10+1,0),1,MIN($DZ10,CK$4-$AC$4+1))),0)))),
SUM($AC10:$BZ10)*
     IF(SSSModel!$C$4="RR",OFFSET(Profiles!$K$2,$Z10,MAX(Profiles!$C$2,AM$4-$W10)),
     IF(SSSModel!$C$4="ECC",$EA10*$EB10*IF(MAX(Escalation!$C$2,AM$4-$W10)&gt;$DZ10-1,0,OFFSET(Escalation!$K$2,$Y10,MAX(Escalation!$C$2,AM$4-$W10))),
     IF(SSSModel!$C$4="PV",IF(CK$4=$W10,$EA10*(1+SSSModel!$C$2),0),
     IF(SSSModel!$C$4="FCR",IF(AND(CK$4&gt;=$W10,OFFSET(Profiles!$K$2,$Z10,MAX(Profiles!$C$2,AM$4-$W10))&gt;0),$EC10,0),0))))))</f>
        <v>0</v>
      </c>
      <c r="CL10" s="135">
        <f ca="1">IF(OR($Z10=0,SSSModel!$C$4="CF"),AN10,
IF(LEFT($V10,3)="ON_",
     IF(SSSModel!$C$4="RR",SUMPRODUCT(OFFSET($AC10,0,0,1,$CB$2),OFFSET(Profiles!$K$28,($Z10-1)*(Profiles!$I$26+1)+CL$4-SSSModel!$C$3+1,0,1,$CB$2)),
     IF(SSSModel!$C$4="ECC",$EA10*$EB10*SUMPRODUCT(OFFSET($AC10,0,MAX(0,CL$4-$DZ10-$CA$4+1),1,MIN($DZ10,CL$4-$CA$4+1)),OFFSET(Escalation!$K$24,($Y10-1)*(Escalation!$I$22+1)+CL$4-SSSModel!$C$3+1,MAX(0,CL$4-$DZ10-$CA$4+1),1,MIN($DZ10,CL$4-$CA$4+1))),
     IF(SSSModel!$C$4="PV",AN10*$EA10*(1+SSSModel!$C$2),
     IF(SSSModel!$C$4="FCR",$EC10*SUM(OFFSET($AC10,0,MAX(CL$4-$AC$4-$DZ10+1,0),1,MIN($DZ10,CL$4-$AC$4+1))),0)))),
SUM($AC10:$BZ10)*
     IF(SSSModel!$C$4="RR",OFFSET(Profiles!$K$2,$Z10,MAX(Profiles!$C$2,AN$4-$W10)),
     IF(SSSModel!$C$4="ECC",$EA10*$EB10*IF(MAX(Escalation!$C$2,AN$4-$W10)&gt;$DZ10-1,0,OFFSET(Escalation!$K$2,$Y10,MAX(Escalation!$C$2,AN$4-$W10))),
     IF(SSSModel!$C$4="PV",IF(CL$4=$W10,$EA10*(1+SSSModel!$C$2),0),
     IF(SSSModel!$C$4="FCR",IF(AND(CL$4&gt;=$W10,OFFSET(Profiles!$K$2,$Z10,MAX(Profiles!$C$2,AN$4-$W10))&gt;0),$EC10,0),0))))))</f>
        <v>0</v>
      </c>
      <c r="CM10" s="135">
        <f ca="1">IF(OR($Z10=0,SSSModel!$C$4="CF"),AO10,
IF(LEFT($V10,3)="ON_",
     IF(SSSModel!$C$4="RR",SUMPRODUCT(OFFSET($AC10,0,0,1,$CB$2),OFFSET(Profiles!$K$28,($Z10-1)*(Profiles!$I$26+1)+CM$4-SSSModel!$C$3+1,0,1,$CB$2)),
     IF(SSSModel!$C$4="ECC",$EA10*$EB10*SUMPRODUCT(OFFSET($AC10,0,MAX(0,CM$4-$DZ10-$CA$4+1),1,MIN($DZ10,CM$4-$CA$4+1)),OFFSET(Escalation!$K$24,($Y10-1)*(Escalation!$I$22+1)+CM$4-SSSModel!$C$3+1,MAX(0,CM$4-$DZ10-$CA$4+1),1,MIN($DZ10,CM$4-$CA$4+1))),
     IF(SSSModel!$C$4="PV",AO10*$EA10*(1+SSSModel!$C$2),
     IF(SSSModel!$C$4="FCR",$EC10*SUM(OFFSET($AC10,0,MAX(CM$4-$AC$4-$DZ10+1,0),1,MIN($DZ10,CM$4-$AC$4+1))),0)))),
SUM($AC10:$BZ10)*
     IF(SSSModel!$C$4="RR",OFFSET(Profiles!$K$2,$Z10,MAX(Profiles!$C$2,AO$4-$W10)),
     IF(SSSModel!$C$4="ECC",$EA10*$EB10*IF(MAX(Escalation!$C$2,AO$4-$W10)&gt;$DZ10-1,0,OFFSET(Escalation!$K$2,$Y10,MAX(Escalation!$C$2,AO$4-$W10))),
     IF(SSSModel!$C$4="PV",IF(CM$4=$W10,$EA10*(1+SSSModel!$C$2),0),
     IF(SSSModel!$C$4="FCR",IF(AND(CM$4&gt;=$W10,OFFSET(Profiles!$K$2,$Z10,MAX(Profiles!$C$2,AO$4-$W10))&gt;0),$EC10,0),0))))))</f>
        <v>0</v>
      </c>
      <c r="CN10" s="135">
        <f ca="1">IF(OR($Z10=0,SSSModel!$C$4="CF"),AP10,
IF(LEFT($V10,3)="ON_",
     IF(SSSModel!$C$4="RR",SUMPRODUCT(OFFSET($AC10,0,0,1,$CB$2),OFFSET(Profiles!$K$28,($Z10-1)*(Profiles!$I$26+1)+CN$4-SSSModel!$C$3+1,0,1,$CB$2)),
     IF(SSSModel!$C$4="ECC",$EA10*$EB10*SUMPRODUCT(OFFSET($AC10,0,MAX(0,CN$4-$DZ10-$CA$4+1),1,MIN($DZ10,CN$4-$CA$4+1)),OFFSET(Escalation!$K$24,($Y10-1)*(Escalation!$I$22+1)+CN$4-SSSModel!$C$3+1,MAX(0,CN$4-$DZ10-$CA$4+1),1,MIN($DZ10,CN$4-$CA$4+1))),
     IF(SSSModel!$C$4="PV",AP10*$EA10*(1+SSSModel!$C$2),
     IF(SSSModel!$C$4="FCR",$EC10*SUM(OFFSET($AC10,0,MAX(CN$4-$AC$4-$DZ10+1,0),1,MIN($DZ10,CN$4-$AC$4+1))),0)))),
SUM($AC10:$BZ10)*
     IF(SSSModel!$C$4="RR",OFFSET(Profiles!$K$2,$Z10,MAX(Profiles!$C$2,AP$4-$W10)),
     IF(SSSModel!$C$4="ECC",$EA10*$EB10*IF(MAX(Escalation!$C$2,AP$4-$W10)&gt;$DZ10-1,0,OFFSET(Escalation!$K$2,$Y10,MAX(Escalation!$C$2,AP$4-$W10))),
     IF(SSSModel!$C$4="PV",IF(CN$4=$W10,$EA10*(1+SSSModel!$C$2),0),
     IF(SSSModel!$C$4="FCR",IF(AND(CN$4&gt;=$W10,OFFSET(Profiles!$K$2,$Z10,MAX(Profiles!$C$2,AP$4-$W10))&gt;0),$EC10,0),0))))))</f>
        <v>0</v>
      </c>
      <c r="CO10" s="135">
        <f ca="1">IF(OR($Z10=0,SSSModel!$C$4="CF"),AQ10,
IF(LEFT($V10,3)="ON_",
     IF(SSSModel!$C$4="RR",SUMPRODUCT(OFFSET($AC10,0,0,1,$CB$2),OFFSET(Profiles!$K$28,($Z10-1)*(Profiles!$I$26+1)+CO$4-SSSModel!$C$3+1,0,1,$CB$2)),
     IF(SSSModel!$C$4="ECC",$EA10*$EB10*SUMPRODUCT(OFFSET($AC10,0,MAX(0,CO$4-$DZ10-$CA$4+1),1,MIN($DZ10,CO$4-$CA$4+1)),OFFSET(Escalation!$K$24,($Y10-1)*(Escalation!$I$22+1)+CO$4-SSSModel!$C$3+1,MAX(0,CO$4-$DZ10-$CA$4+1),1,MIN($DZ10,CO$4-$CA$4+1))),
     IF(SSSModel!$C$4="PV",AQ10*$EA10*(1+SSSModel!$C$2),
     IF(SSSModel!$C$4="FCR",$EC10*SUM(OFFSET($AC10,0,MAX(CO$4-$AC$4-$DZ10+1,0),1,MIN($DZ10,CO$4-$AC$4+1))),0)))),
SUM($AC10:$BZ10)*
     IF(SSSModel!$C$4="RR",OFFSET(Profiles!$K$2,$Z10,MAX(Profiles!$C$2,AQ$4-$W10)),
     IF(SSSModel!$C$4="ECC",$EA10*$EB10*IF(MAX(Escalation!$C$2,AQ$4-$W10)&gt;$DZ10-1,0,OFFSET(Escalation!$K$2,$Y10,MAX(Escalation!$C$2,AQ$4-$W10))),
     IF(SSSModel!$C$4="PV",IF(CO$4=$W10,$EA10*(1+SSSModel!$C$2),0),
     IF(SSSModel!$C$4="FCR",IF(AND(CO$4&gt;=$W10,OFFSET(Profiles!$K$2,$Z10,MAX(Profiles!$C$2,AQ$4-$W10))&gt;0),$EC10,0),0))))))</f>
        <v>0</v>
      </c>
      <c r="CP10" s="135">
        <f ca="1">IF(OR($Z10=0,SSSModel!$C$4="CF"),AR10,
IF(LEFT($V10,3)="ON_",
     IF(SSSModel!$C$4="RR",SUMPRODUCT(OFFSET($AC10,0,0,1,$CB$2),OFFSET(Profiles!$K$28,($Z10-1)*(Profiles!$I$26+1)+CP$4-SSSModel!$C$3+1,0,1,$CB$2)),
     IF(SSSModel!$C$4="ECC",$EA10*$EB10*SUMPRODUCT(OFFSET($AC10,0,MAX(0,CP$4-$DZ10-$CA$4+1),1,MIN($DZ10,CP$4-$CA$4+1)),OFFSET(Escalation!$K$24,($Y10-1)*(Escalation!$I$22+1)+CP$4-SSSModel!$C$3+1,MAX(0,CP$4-$DZ10-$CA$4+1),1,MIN($DZ10,CP$4-$CA$4+1))),
     IF(SSSModel!$C$4="PV",AR10*$EA10*(1+SSSModel!$C$2),
     IF(SSSModel!$C$4="FCR",$EC10*SUM(OFFSET($AC10,0,MAX(CP$4-$AC$4-$DZ10+1,0),1,MIN($DZ10,CP$4-$AC$4+1))),0)))),
SUM($AC10:$BZ10)*
     IF(SSSModel!$C$4="RR",OFFSET(Profiles!$K$2,$Z10,MAX(Profiles!$C$2,AR$4-$W10)),
     IF(SSSModel!$C$4="ECC",$EA10*$EB10*IF(MAX(Escalation!$C$2,AR$4-$W10)&gt;$DZ10-1,0,OFFSET(Escalation!$K$2,$Y10,MAX(Escalation!$C$2,AR$4-$W10))),
     IF(SSSModel!$C$4="PV",IF(CP$4=$W10,$EA10*(1+SSSModel!$C$2),0),
     IF(SSSModel!$C$4="FCR",IF(AND(CP$4&gt;=$W10,OFFSET(Profiles!$K$2,$Z10,MAX(Profiles!$C$2,AR$4-$W10))&gt;0),$EC10,0),0))))))</f>
        <v>0</v>
      </c>
      <c r="CQ10" s="135">
        <f ca="1">IF(OR($Z10=0,SSSModel!$C$4="CF"),AS10,
IF(LEFT($V10,3)="ON_",
     IF(SSSModel!$C$4="RR",SUMPRODUCT(OFFSET($AC10,0,0,1,$CB$2),OFFSET(Profiles!$K$28,($Z10-1)*(Profiles!$I$26+1)+CQ$4-SSSModel!$C$3+1,0,1,$CB$2)),
     IF(SSSModel!$C$4="ECC",$EA10*$EB10*SUMPRODUCT(OFFSET($AC10,0,MAX(0,CQ$4-$DZ10-$CA$4+1),1,MIN($DZ10,CQ$4-$CA$4+1)),OFFSET(Escalation!$K$24,($Y10-1)*(Escalation!$I$22+1)+CQ$4-SSSModel!$C$3+1,MAX(0,CQ$4-$DZ10-$CA$4+1),1,MIN($DZ10,CQ$4-$CA$4+1))),
     IF(SSSModel!$C$4="PV",AS10*$EA10*(1+SSSModel!$C$2),
     IF(SSSModel!$C$4="FCR",$EC10*SUM(OFFSET($AC10,0,MAX(CQ$4-$AC$4-$DZ10+1,0),1,MIN($DZ10,CQ$4-$AC$4+1))),0)))),
SUM($AC10:$BZ10)*
     IF(SSSModel!$C$4="RR",OFFSET(Profiles!$K$2,$Z10,MAX(Profiles!$C$2,AS$4-$W10)),
     IF(SSSModel!$C$4="ECC",$EA10*$EB10*IF(MAX(Escalation!$C$2,AS$4-$W10)&gt;$DZ10-1,0,OFFSET(Escalation!$K$2,$Y10,MAX(Escalation!$C$2,AS$4-$W10))),
     IF(SSSModel!$C$4="PV",IF(CQ$4=$W10,$EA10*(1+SSSModel!$C$2),0),
     IF(SSSModel!$C$4="FCR",IF(AND(CQ$4&gt;=$W10,OFFSET(Profiles!$K$2,$Z10,MAX(Profiles!$C$2,AS$4-$W10))&gt;0),$EC10,0),0))))))</f>
        <v>0</v>
      </c>
      <c r="CR10" s="135">
        <f ca="1">IF(OR($Z10=0,SSSModel!$C$4="CF"),AT10,
IF(LEFT($V10,3)="ON_",
     IF(SSSModel!$C$4="RR",SUMPRODUCT(OFFSET($AC10,0,0,1,$CB$2),OFFSET(Profiles!$K$28,($Z10-1)*(Profiles!$I$26+1)+CR$4-SSSModel!$C$3+1,0,1,$CB$2)),
     IF(SSSModel!$C$4="ECC",$EA10*$EB10*SUMPRODUCT(OFFSET($AC10,0,MAX(0,CR$4-$DZ10-$CA$4+1),1,MIN($DZ10,CR$4-$CA$4+1)),OFFSET(Escalation!$K$24,($Y10-1)*(Escalation!$I$22+1)+CR$4-SSSModel!$C$3+1,MAX(0,CR$4-$DZ10-$CA$4+1),1,MIN($DZ10,CR$4-$CA$4+1))),
     IF(SSSModel!$C$4="PV",AT10*$EA10*(1+SSSModel!$C$2),
     IF(SSSModel!$C$4="FCR",$EC10*SUM(OFFSET($AC10,0,MAX(CR$4-$AC$4-$DZ10+1,0),1,MIN($DZ10,CR$4-$AC$4+1))),0)))),
SUM($AC10:$BZ10)*
     IF(SSSModel!$C$4="RR",OFFSET(Profiles!$K$2,$Z10,MAX(Profiles!$C$2,AT$4-$W10)),
     IF(SSSModel!$C$4="ECC",$EA10*$EB10*IF(MAX(Escalation!$C$2,AT$4-$W10)&gt;$DZ10-1,0,OFFSET(Escalation!$K$2,$Y10,MAX(Escalation!$C$2,AT$4-$W10))),
     IF(SSSModel!$C$4="PV",IF(CR$4=$W10,$EA10*(1+SSSModel!$C$2),0),
     IF(SSSModel!$C$4="FCR",IF(AND(CR$4&gt;=$W10,OFFSET(Profiles!$K$2,$Z10,MAX(Profiles!$C$2,AT$4-$W10))&gt;0),$EC10,0),0))))))</f>
        <v>0</v>
      </c>
      <c r="CS10" s="135">
        <f ca="1">IF(OR($Z10=0,SSSModel!$C$4="CF"),AU10,
IF(LEFT($V10,3)="ON_",
     IF(SSSModel!$C$4="RR",SUMPRODUCT(OFFSET($AC10,0,0,1,$CB$2),OFFSET(Profiles!$K$28,($Z10-1)*(Profiles!$I$26+1)+CS$4-SSSModel!$C$3+1,0,1,$CB$2)),
     IF(SSSModel!$C$4="ECC",$EA10*$EB10*SUMPRODUCT(OFFSET($AC10,0,MAX(0,CS$4-$DZ10-$CA$4+1),1,MIN($DZ10,CS$4-$CA$4+1)),OFFSET(Escalation!$K$24,($Y10-1)*(Escalation!$I$22+1)+CS$4-SSSModel!$C$3+1,MAX(0,CS$4-$DZ10-$CA$4+1),1,MIN($DZ10,CS$4-$CA$4+1))),
     IF(SSSModel!$C$4="PV",AU10*$EA10*(1+SSSModel!$C$2),
     IF(SSSModel!$C$4="FCR",$EC10*SUM(OFFSET($AC10,0,MAX(CS$4-$AC$4-$DZ10+1,0),1,MIN($DZ10,CS$4-$AC$4+1))),0)))),
SUM($AC10:$BZ10)*
     IF(SSSModel!$C$4="RR",OFFSET(Profiles!$K$2,$Z10,MAX(Profiles!$C$2,AU$4-$W10)),
     IF(SSSModel!$C$4="ECC",$EA10*$EB10*IF(MAX(Escalation!$C$2,AU$4-$W10)&gt;$DZ10-1,0,OFFSET(Escalation!$K$2,$Y10,MAX(Escalation!$C$2,AU$4-$W10))),
     IF(SSSModel!$C$4="PV",IF(CS$4=$W10,$EA10*(1+SSSModel!$C$2),0),
     IF(SSSModel!$C$4="FCR",IF(AND(CS$4&gt;=$W10,OFFSET(Profiles!$K$2,$Z10,MAX(Profiles!$C$2,AU$4-$W10))&gt;0),$EC10,0),0))))))</f>
        <v>0</v>
      </c>
      <c r="CT10" s="135">
        <f ca="1">IF(OR($Z10=0,SSSModel!$C$4="CF"),AV10,
IF(LEFT($V10,3)="ON_",
     IF(SSSModel!$C$4="RR",SUMPRODUCT(OFFSET($AC10,0,0,1,$CB$2),OFFSET(Profiles!$K$28,($Z10-1)*(Profiles!$I$26+1)+CT$4-SSSModel!$C$3+1,0,1,$CB$2)),
     IF(SSSModel!$C$4="ECC",$EA10*$EB10*SUMPRODUCT(OFFSET($AC10,0,MAX(0,CT$4-$DZ10-$CA$4+1),1,MIN($DZ10,CT$4-$CA$4+1)),OFFSET(Escalation!$K$24,($Y10-1)*(Escalation!$I$22+1)+CT$4-SSSModel!$C$3+1,MAX(0,CT$4-$DZ10-$CA$4+1),1,MIN($DZ10,CT$4-$CA$4+1))),
     IF(SSSModel!$C$4="PV",AV10*$EA10*(1+SSSModel!$C$2),
     IF(SSSModel!$C$4="FCR",$EC10*SUM(OFFSET($AC10,0,MAX(CT$4-$AC$4-$DZ10+1,0),1,MIN($DZ10,CT$4-$AC$4+1))),0)))),
SUM($AC10:$BZ10)*
     IF(SSSModel!$C$4="RR",OFFSET(Profiles!$K$2,$Z10,MAX(Profiles!$C$2,AV$4-$W10)),
     IF(SSSModel!$C$4="ECC",$EA10*$EB10*IF(MAX(Escalation!$C$2,AV$4-$W10)&gt;$DZ10-1,0,OFFSET(Escalation!$K$2,$Y10,MAX(Escalation!$C$2,AV$4-$W10))),
     IF(SSSModel!$C$4="PV",IF(CT$4=$W10,$EA10*(1+SSSModel!$C$2),0),
     IF(SSSModel!$C$4="FCR",IF(AND(CT$4&gt;=$W10,OFFSET(Profiles!$K$2,$Z10,MAX(Profiles!$C$2,AV$4-$W10))&gt;0),$EC10,0),0))))))</f>
        <v>0</v>
      </c>
      <c r="CU10" s="135">
        <f ca="1">IF(OR($Z10=0,SSSModel!$C$4="CF"),AW10,
IF(LEFT($V10,3)="ON_",
     IF(SSSModel!$C$4="RR",SUMPRODUCT(OFFSET($AC10,0,0,1,$CB$2),OFFSET(Profiles!$K$28,($Z10-1)*(Profiles!$I$26+1)+CU$4-SSSModel!$C$3+1,0,1,$CB$2)),
     IF(SSSModel!$C$4="ECC",$EA10*$EB10*SUMPRODUCT(OFFSET($AC10,0,MAX(0,CU$4-$DZ10-$CA$4+1),1,MIN($DZ10,CU$4-$CA$4+1)),OFFSET(Escalation!$K$24,($Y10-1)*(Escalation!$I$22+1)+CU$4-SSSModel!$C$3+1,MAX(0,CU$4-$DZ10-$CA$4+1),1,MIN($DZ10,CU$4-$CA$4+1))),
     IF(SSSModel!$C$4="PV",AW10*$EA10*(1+SSSModel!$C$2),
     IF(SSSModel!$C$4="FCR",$EC10*SUM(OFFSET($AC10,0,MAX(CU$4-$AC$4-$DZ10+1,0),1,MIN($DZ10,CU$4-$AC$4+1))),0)))),
SUM($AC10:$BZ10)*
     IF(SSSModel!$C$4="RR",OFFSET(Profiles!$K$2,$Z10,MAX(Profiles!$C$2,AW$4-$W10)),
     IF(SSSModel!$C$4="ECC",$EA10*$EB10*IF(MAX(Escalation!$C$2,AW$4-$W10)&gt;$DZ10-1,0,OFFSET(Escalation!$K$2,$Y10,MAX(Escalation!$C$2,AW$4-$W10))),
     IF(SSSModel!$C$4="PV",IF(CU$4=$W10,$EA10*(1+SSSModel!$C$2),0),
     IF(SSSModel!$C$4="FCR",IF(AND(CU$4&gt;=$W10,OFFSET(Profiles!$K$2,$Z10,MAX(Profiles!$C$2,AW$4-$W10))&gt;0),$EC10,0),0))))))</f>
        <v>0</v>
      </c>
      <c r="CV10" s="135">
        <f ca="1">IF(OR($Z10=0,SSSModel!$C$4="CF"),AX10,
IF(LEFT($V10,3)="ON_",
     IF(SSSModel!$C$4="RR",SUMPRODUCT(OFFSET($AC10,0,0,1,$CB$2),OFFSET(Profiles!$K$28,($Z10-1)*(Profiles!$I$26+1)+CV$4-SSSModel!$C$3+1,0,1,$CB$2)),
     IF(SSSModel!$C$4="ECC",$EA10*$EB10*SUMPRODUCT(OFFSET($AC10,0,MAX(0,CV$4-$DZ10-$CA$4+1),1,MIN($DZ10,CV$4-$CA$4+1)),OFFSET(Escalation!$K$24,($Y10-1)*(Escalation!$I$22+1)+CV$4-SSSModel!$C$3+1,MAX(0,CV$4-$DZ10-$CA$4+1),1,MIN($DZ10,CV$4-$CA$4+1))),
     IF(SSSModel!$C$4="PV",AX10*$EA10*(1+SSSModel!$C$2),
     IF(SSSModel!$C$4="FCR",$EC10*SUM(OFFSET($AC10,0,MAX(CV$4-$AC$4-$DZ10+1,0),1,MIN($DZ10,CV$4-$AC$4+1))),0)))),
SUM($AC10:$BZ10)*
     IF(SSSModel!$C$4="RR",OFFSET(Profiles!$K$2,$Z10,MAX(Profiles!$C$2,AX$4-$W10)),
     IF(SSSModel!$C$4="ECC",$EA10*$EB10*IF(MAX(Escalation!$C$2,AX$4-$W10)&gt;$DZ10-1,0,OFFSET(Escalation!$K$2,$Y10,MAX(Escalation!$C$2,AX$4-$W10))),
     IF(SSSModel!$C$4="PV",IF(CV$4=$W10,$EA10*(1+SSSModel!$C$2),0),
     IF(SSSModel!$C$4="FCR",IF(AND(CV$4&gt;=$W10,OFFSET(Profiles!$K$2,$Z10,MAX(Profiles!$C$2,AX$4-$W10))&gt;0),$EC10,0),0))))))</f>
        <v>0</v>
      </c>
      <c r="CW10" s="135">
        <f ca="1">IF(OR($Z10=0,SSSModel!$C$4="CF"),AY10,
IF(LEFT($V10,3)="ON_",
     IF(SSSModel!$C$4="RR",SUMPRODUCT(OFFSET($AC10,0,0,1,$CB$2),OFFSET(Profiles!$K$28,($Z10-1)*(Profiles!$I$26+1)+CW$4-SSSModel!$C$3+1,0,1,$CB$2)),
     IF(SSSModel!$C$4="ECC",$EA10*$EB10*SUMPRODUCT(OFFSET($AC10,0,MAX(0,CW$4-$DZ10-$CA$4+1),1,MIN($DZ10,CW$4-$CA$4+1)),OFFSET(Escalation!$K$24,($Y10-1)*(Escalation!$I$22+1)+CW$4-SSSModel!$C$3+1,MAX(0,CW$4-$DZ10-$CA$4+1),1,MIN($DZ10,CW$4-$CA$4+1))),
     IF(SSSModel!$C$4="PV",AY10*$EA10*(1+SSSModel!$C$2),
     IF(SSSModel!$C$4="FCR",$EC10*SUM(OFFSET($AC10,0,MAX(CW$4-$AC$4-$DZ10+1,0),1,MIN($DZ10,CW$4-$AC$4+1))),0)))),
SUM($AC10:$BZ10)*
     IF(SSSModel!$C$4="RR",OFFSET(Profiles!$K$2,$Z10,MAX(Profiles!$C$2,AY$4-$W10)),
     IF(SSSModel!$C$4="ECC",$EA10*$EB10*IF(MAX(Escalation!$C$2,AY$4-$W10)&gt;$DZ10-1,0,OFFSET(Escalation!$K$2,$Y10,MAX(Escalation!$C$2,AY$4-$W10))),
     IF(SSSModel!$C$4="PV",IF(CW$4=$W10,$EA10*(1+SSSModel!$C$2),0),
     IF(SSSModel!$C$4="FCR",IF(AND(CW$4&gt;=$W10,OFFSET(Profiles!$K$2,$Z10,MAX(Profiles!$C$2,AY$4-$W10))&gt;0),$EC10,0),0))))))</f>
        <v>0</v>
      </c>
      <c r="CX10" s="135">
        <f ca="1">IF(OR($Z10=0,SSSModel!$C$4="CF"),AZ10,
IF(LEFT($V10,3)="ON_",
     IF(SSSModel!$C$4="RR",SUMPRODUCT(OFFSET($AC10,0,0,1,$CB$2),OFFSET(Profiles!$K$28,($Z10-1)*(Profiles!$I$26+1)+CX$4-SSSModel!$C$3+1,0,1,$CB$2)),
     IF(SSSModel!$C$4="ECC",$EA10*$EB10*SUMPRODUCT(OFFSET($AC10,0,MAX(0,CX$4-$DZ10-$CA$4+1),1,MIN($DZ10,CX$4-$CA$4+1)),OFFSET(Escalation!$K$24,($Y10-1)*(Escalation!$I$22+1)+CX$4-SSSModel!$C$3+1,MAX(0,CX$4-$DZ10-$CA$4+1),1,MIN($DZ10,CX$4-$CA$4+1))),
     IF(SSSModel!$C$4="PV",AZ10*$EA10*(1+SSSModel!$C$2),
     IF(SSSModel!$C$4="FCR",$EC10*SUM(OFFSET($AC10,0,MAX(CX$4-$AC$4-$DZ10+1,0),1,MIN($DZ10,CX$4-$AC$4+1))),0)))),
SUM($AC10:$BZ10)*
     IF(SSSModel!$C$4="RR",OFFSET(Profiles!$K$2,$Z10,MAX(Profiles!$C$2,AZ$4-$W10)),
     IF(SSSModel!$C$4="ECC",$EA10*$EB10*IF(MAX(Escalation!$C$2,AZ$4-$W10)&gt;$DZ10-1,0,OFFSET(Escalation!$K$2,$Y10,MAX(Escalation!$C$2,AZ$4-$W10))),
     IF(SSSModel!$C$4="PV",IF(CX$4=$W10,$EA10*(1+SSSModel!$C$2),0),
     IF(SSSModel!$C$4="FCR",IF(AND(CX$4&gt;=$W10,OFFSET(Profiles!$K$2,$Z10,MAX(Profiles!$C$2,AZ$4-$W10))&gt;0),$EC10,0),0))))))</f>
        <v>0</v>
      </c>
      <c r="CY10" s="135">
        <f ca="1">IF(OR($Z10=0,SSSModel!$C$4="CF"),BA10,
IF(LEFT($V10,3)="ON_",
     IF(SSSModel!$C$4="RR",SUMPRODUCT(OFFSET($AC10,0,0,1,$CB$2),OFFSET(Profiles!$K$28,($Z10-1)*(Profiles!$I$26+1)+CY$4-SSSModel!$C$3+1,0,1,$CB$2)),
     IF(SSSModel!$C$4="ECC",$EA10*$EB10*SUMPRODUCT(OFFSET($AC10,0,MAX(0,CY$4-$DZ10-$CA$4+1),1,MIN($DZ10,CY$4-$CA$4+1)),OFFSET(Escalation!$K$24,($Y10-1)*(Escalation!$I$22+1)+CY$4-SSSModel!$C$3+1,MAX(0,CY$4-$DZ10-$CA$4+1),1,MIN($DZ10,CY$4-$CA$4+1))),
     IF(SSSModel!$C$4="PV",BA10*$EA10*(1+SSSModel!$C$2),
     IF(SSSModel!$C$4="FCR",$EC10*SUM(OFFSET($AC10,0,MAX(CY$4-$AC$4-$DZ10+1,0),1,MIN($DZ10,CY$4-$AC$4+1))),0)))),
SUM($AC10:$BZ10)*
     IF(SSSModel!$C$4="RR",OFFSET(Profiles!$K$2,$Z10,MAX(Profiles!$C$2,BA$4-$W10)),
     IF(SSSModel!$C$4="ECC",$EA10*$EB10*IF(MAX(Escalation!$C$2,BA$4-$W10)&gt;$DZ10-1,0,OFFSET(Escalation!$K$2,$Y10,MAX(Escalation!$C$2,BA$4-$W10))),
     IF(SSSModel!$C$4="PV",IF(CY$4=$W10,$EA10*(1+SSSModel!$C$2),0),
     IF(SSSModel!$C$4="FCR",IF(AND(CY$4&gt;=$W10,OFFSET(Profiles!$K$2,$Z10,MAX(Profiles!$C$2,BA$4-$W10))&gt;0),$EC10,0),0))))))</f>
        <v>0</v>
      </c>
      <c r="CZ10" s="135">
        <f ca="1">IF(OR($Z10=0,SSSModel!$C$4="CF"),BB10,
IF(LEFT($V10,3)="ON_",
     IF(SSSModel!$C$4="RR",SUMPRODUCT(OFFSET($AC10,0,0,1,$CB$2),OFFSET(Profiles!$K$28,($Z10-1)*(Profiles!$I$26+1)+CZ$4-SSSModel!$C$3+1,0,1,$CB$2)),
     IF(SSSModel!$C$4="ECC",$EA10*$EB10*SUMPRODUCT(OFFSET($AC10,0,MAX(0,CZ$4-$DZ10-$CA$4+1),1,MIN($DZ10,CZ$4-$CA$4+1)),OFFSET(Escalation!$K$24,($Y10-1)*(Escalation!$I$22+1)+CZ$4-SSSModel!$C$3+1,MAX(0,CZ$4-$DZ10-$CA$4+1),1,MIN($DZ10,CZ$4-$CA$4+1))),
     IF(SSSModel!$C$4="PV",BB10*$EA10*(1+SSSModel!$C$2),
     IF(SSSModel!$C$4="FCR",$EC10*SUM(OFFSET($AC10,0,MAX(CZ$4-$AC$4-$DZ10+1,0),1,MIN($DZ10,CZ$4-$AC$4+1))),0)))),
SUM($AC10:$BZ10)*
     IF(SSSModel!$C$4="RR",OFFSET(Profiles!$K$2,$Z10,MAX(Profiles!$C$2,BB$4-$W10)),
     IF(SSSModel!$C$4="ECC",$EA10*$EB10*IF(MAX(Escalation!$C$2,BB$4-$W10)&gt;$DZ10-1,0,OFFSET(Escalation!$K$2,$Y10,MAX(Escalation!$C$2,BB$4-$W10))),
     IF(SSSModel!$C$4="PV",IF(CZ$4=$W10,$EA10*(1+SSSModel!$C$2),0),
     IF(SSSModel!$C$4="FCR",IF(AND(CZ$4&gt;=$W10,OFFSET(Profiles!$K$2,$Z10,MAX(Profiles!$C$2,BB$4-$W10))&gt;0),$EC10,0),0))))))</f>
        <v>0</v>
      </c>
      <c r="DA10" s="135">
        <f ca="1">IF(OR($Z10=0,SSSModel!$C$4="CF"),BC10,
IF(LEFT($V10,3)="ON_",
     IF(SSSModel!$C$4="RR",SUMPRODUCT(OFFSET($AC10,0,0,1,$CB$2),OFFSET(Profiles!$K$28,($Z10-1)*(Profiles!$I$26+1)+DA$4-SSSModel!$C$3+1,0,1,$CB$2)),
     IF(SSSModel!$C$4="ECC",$EA10*$EB10*SUMPRODUCT(OFFSET($AC10,0,MAX(0,DA$4-$DZ10-$CA$4+1),1,MIN($DZ10,DA$4-$CA$4+1)),OFFSET(Escalation!$K$24,($Y10-1)*(Escalation!$I$22+1)+DA$4-SSSModel!$C$3+1,MAX(0,DA$4-$DZ10-$CA$4+1),1,MIN($DZ10,DA$4-$CA$4+1))),
     IF(SSSModel!$C$4="PV",BC10*$EA10*(1+SSSModel!$C$2),
     IF(SSSModel!$C$4="FCR",$EC10*SUM(OFFSET($AC10,0,MAX(DA$4-$AC$4-$DZ10+1,0),1,MIN($DZ10,DA$4-$AC$4+1))),0)))),
SUM($AC10:$BZ10)*
     IF(SSSModel!$C$4="RR",OFFSET(Profiles!$K$2,$Z10,MAX(Profiles!$C$2,BC$4-$W10)),
     IF(SSSModel!$C$4="ECC",$EA10*$EB10*IF(MAX(Escalation!$C$2,BC$4-$W10)&gt;$DZ10-1,0,OFFSET(Escalation!$K$2,$Y10,MAX(Escalation!$C$2,BC$4-$W10))),
     IF(SSSModel!$C$4="PV",IF(DA$4=$W10,$EA10*(1+SSSModel!$C$2),0),
     IF(SSSModel!$C$4="FCR",IF(AND(DA$4&gt;=$W10,OFFSET(Profiles!$K$2,$Z10,MAX(Profiles!$C$2,BC$4-$W10))&gt;0),$EC10,0),0))))))</f>
        <v>0</v>
      </c>
      <c r="DB10" s="135">
        <f ca="1">IF(OR($Z10=0,SSSModel!$C$4="CF"),BD10,
IF(LEFT($V10,3)="ON_",
     IF(SSSModel!$C$4="RR",SUMPRODUCT(OFFSET($AC10,0,0,1,$CB$2),OFFSET(Profiles!$K$28,($Z10-1)*(Profiles!$I$26+1)+DB$4-SSSModel!$C$3+1,0,1,$CB$2)),
     IF(SSSModel!$C$4="ECC",$EA10*$EB10*SUMPRODUCT(OFFSET($AC10,0,MAX(0,DB$4-$DZ10-$CA$4+1),1,MIN($DZ10,DB$4-$CA$4+1)),OFFSET(Escalation!$K$24,($Y10-1)*(Escalation!$I$22+1)+DB$4-SSSModel!$C$3+1,MAX(0,DB$4-$DZ10-$CA$4+1),1,MIN($DZ10,DB$4-$CA$4+1))),
     IF(SSSModel!$C$4="PV",BD10*$EA10*(1+SSSModel!$C$2),
     IF(SSSModel!$C$4="FCR",$EC10*SUM(OFFSET($AC10,0,MAX(DB$4-$AC$4-$DZ10+1,0),1,MIN($DZ10,DB$4-$AC$4+1))),0)))),
SUM($AC10:$BZ10)*
     IF(SSSModel!$C$4="RR",OFFSET(Profiles!$K$2,$Z10,MAX(Profiles!$C$2,BD$4-$W10)),
     IF(SSSModel!$C$4="ECC",$EA10*$EB10*IF(MAX(Escalation!$C$2,BD$4-$W10)&gt;$DZ10-1,0,OFFSET(Escalation!$K$2,$Y10,MAX(Escalation!$C$2,BD$4-$W10))),
     IF(SSSModel!$C$4="PV",IF(DB$4=$W10,$EA10*(1+SSSModel!$C$2),0),
     IF(SSSModel!$C$4="FCR",IF(AND(DB$4&gt;=$W10,OFFSET(Profiles!$K$2,$Z10,MAX(Profiles!$C$2,BD$4-$W10))&gt;0),$EC10,0),0))))))</f>
        <v>0</v>
      </c>
      <c r="DC10" s="135">
        <f ca="1">IF(OR($Z10=0,SSSModel!$C$4="CF"),BE10,
IF(LEFT($V10,3)="ON_",
     IF(SSSModel!$C$4="RR",SUMPRODUCT(OFFSET($AC10,0,0,1,$CB$2),OFFSET(Profiles!$K$28,($Z10-1)*(Profiles!$I$26+1)+DC$4-SSSModel!$C$3+1,0,1,$CB$2)),
     IF(SSSModel!$C$4="ECC",$EA10*$EB10*SUMPRODUCT(OFFSET($AC10,0,MAX(0,DC$4-$DZ10-$CA$4+1),1,MIN($DZ10,DC$4-$CA$4+1)),OFFSET(Escalation!$K$24,($Y10-1)*(Escalation!$I$22+1)+DC$4-SSSModel!$C$3+1,MAX(0,DC$4-$DZ10-$CA$4+1),1,MIN($DZ10,DC$4-$CA$4+1))),
     IF(SSSModel!$C$4="PV",BE10*$EA10*(1+SSSModel!$C$2),
     IF(SSSModel!$C$4="FCR",$EC10*SUM(OFFSET($AC10,0,MAX(DC$4-$AC$4-$DZ10+1,0),1,MIN($DZ10,DC$4-$AC$4+1))),0)))),
SUM($AC10:$BZ10)*
     IF(SSSModel!$C$4="RR",OFFSET(Profiles!$K$2,$Z10,MAX(Profiles!$C$2,BE$4-$W10)),
     IF(SSSModel!$C$4="ECC",$EA10*$EB10*IF(MAX(Escalation!$C$2,BE$4-$W10)&gt;$DZ10-1,0,OFFSET(Escalation!$K$2,$Y10,MAX(Escalation!$C$2,BE$4-$W10))),
     IF(SSSModel!$C$4="PV",IF(DC$4=$W10,$EA10*(1+SSSModel!$C$2),0),
     IF(SSSModel!$C$4="FCR",IF(AND(DC$4&gt;=$W10,OFFSET(Profiles!$K$2,$Z10,MAX(Profiles!$C$2,BE$4-$W10))&gt;0),$EC10,0),0))))))</f>
        <v>0</v>
      </c>
      <c r="DD10" s="135">
        <f ca="1">IF(OR($Z10=0,SSSModel!$C$4="CF"),BF10,
IF(LEFT($V10,3)="ON_",
     IF(SSSModel!$C$4="RR",SUMPRODUCT(OFFSET($AC10,0,0,1,$CB$2),OFFSET(Profiles!$K$28,($Z10-1)*(Profiles!$I$26+1)+DD$4-SSSModel!$C$3+1,0,1,$CB$2)),
     IF(SSSModel!$C$4="ECC",$EA10*$EB10*SUMPRODUCT(OFFSET($AC10,0,MAX(0,DD$4-$DZ10-$CA$4+1),1,MIN($DZ10,DD$4-$CA$4+1)),OFFSET(Escalation!$K$24,($Y10-1)*(Escalation!$I$22+1)+DD$4-SSSModel!$C$3+1,MAX(0,DD$4-$DZ10-$CA$4+1),1,MIN($DZ10,DD$4-$CA$4+1))),
     IF(SSSModel!$C$4="PV",BF10*$EA10*(1+SSSModel!$C$2),
     IF(SSSModel!$C$4="FCR",$EC10*SUM(OFFSET($AC10,0,MAX(DD$4-$AC$4-$DZ10+1,0),1,MIN($DZ10,DD$4-$AC$4+1))),0)))),
SUM($AC10:$BZ10)*
     IF(SSSModel!$C$4="RR",OFFSET(Profiles!$K$2,$Z10,MAX(Profiles!$C$2,BF$4-$W10)),
     IF(SSSModel!$C$4="ECC",$EA10*$EB10*IF(MAX(Escalation!$C$2,BF$4-$W10)&gt;$DZ10-1,0,OFFSET(Escalation!$K$2,$Y10,MAX(Escalation!$C$2,BF$4-$W10))),
     IF(SSSModel!$C$4="PV",IF(DD$4=$W10,$EA10*(1+SSSModel!$C$2),0),
     IF(SSSModel!$C$4="FCR",IF(AND(DD$4&gt;=$W10,OFFSET(Profiles!$K$2,$Z10,MAX(Profiles!$C$2,BF$4-$W10))&gt;0),$EC10,0),0))))))</f>
        <v>0</v>
      </c>
      <c r="DE10" s="135">
        <f ca="1">IF(OR($Z10=0,SSSModel!$C$4="CF"),BG10,
IF(LEFT($V10,3)="ON_",
     IF(SSSModel!$C$4="RR",SUMPRODUCT(OFFSET($AC10,0,0,1,$CB$2),OFFSET(Profiles!$K$28,($Z10-1)*(Profiles!$I$26+1)+DE$4-SSSModel!$C$3+1,0,1,$CB$2)),
     IF(SSSModel!$C$4="ECC",$EA10*$EB10*SUMPRODUCT(OFFSET($AC10,0,MAX(0,DE$4-$DZ10-$CA$4+1),1,MIN($DZ10,DE$4-$CA$4+1)),OFFSET(Escalation!$K$24,($Y10-1)*(Escalation!$I$22+1)+DE$4-SSSModel!$C$3+1,MAX(0,DE$4-$DZ10-$CA$4+1),1,MIN($DZ10,DE$4-$CA$4+1))),
     IF(SSSModel!$C$4="PV",BG10*$EA10*(1+SSSModel!$C$2),
     IF(SSSModel!$C$4="FCR",$EC10*SUM(OFFSET($AC10,0,MAX(DE$4-$AC$4-$DZ10+1,0),1,MIN($DZ10,DE$4-$AC$4+1))),0)))),
SUM($AC10:$BZ10)*
     IF(SSSModel!$C$4="RR",OFFSET(Profiles!$K$2,$Z10,MAX(Profiles!$C$2,BG$4-$W10)),
     IF(SSSModel!$C$4="ECC",$EA10*$EB10*IF(MAX(Escalation!$C$2,BG$4-$W10)&gt;$DZ10-1,0,OFFSET(Escalation!$K$2,$Y10,MAX(Escalation!$C$2,BG$4-$W10))),
     IF(SSSModel!$C$4="PV",IF(DE$4=$W10,$EA10*(1+SSSModel!$C$2),0),
     IF(SSSModel!$C$4="FCR",IF(AND(DE$4&gt;=$W10,OFFSET(Profiles!$K$2,$Z10,MAX(Profiles!$C$2,BG$4-$W10))&gt;0),$EC10,0),0))))))</f>
        <v>0</v>
      </c>
      <c r="DF10" s="135">
        <f ca="1">IF(OR($Z10=0,SSSModel!$C$4="CF"),BH10,
IF(LEFT($V10,3)="ON_",
     IF(SSSModel!$C$4="RR",SUMPRODUCT(OFFSET($AC10,0,0,1,$CB$2),OFFSET(Profiles!$K$28,($Z10-1)*(Profiles!$I$26+1)+DF$4-SSSModel!$C$3+1,0,1,$CB$2)),
     IF(SSSModel!$C$4="ECC",$EA10*$EB10*SUMPRODUCT(OFFSET($AC10,0,MAX(0,DF$4-$DZ10-$CA$4+1),1,MIN($DZ10,DF$4-$CA$4+1)),OFFSET(Escalation!$K$24,($Y10-1)*(Escalation!$I$22+1)+DF$4-SSSModel!$C$3+1,MAX(0,DF$4-$DZ10-$CA$4+1),1,MIN($DZ10,DF$4-$CA$4+1))),
     IF(SSSModel!$C$4="PV",BH10*$EA10*(1+SSSModel!$C$2),
     IF(SSSModel!$C$4="FCR",$EC10*SUM(OFFSET($AC10,0,MAX(DF$4-$AC$4-$DZ10+1,0),1,MIN($DZ10,DF$4-$AC$4+1))),0)))),
SUM($AC10:$BZ10)*
     IF(SSSModel!$C$4="RR",OFFSET(Profiles!$K$2,$Z10,MAX(Profiles!$C$2,BH$4-$W10)),
     IF(SSSModel!$C$4="ECC",$EA10*$EB10*IF(MAX(Escalation!$C$2,BH$4-$W10)&gt;$DZ10-1,0,OFFSET(Escalation!$K$2,$Y10,MAX(Escalation!$C$2,BH$4-$W10))),
     IF(SSSModel!$C$4="PV",IF(DF$4=$W10,$EA10*(1+SSSModel!$C$2),0),
     IF(SSSModel!$C$4="FCR",IF(AND(DF$4&gt;=$W10,OFFSET(Profiles!$K$2,$Z10,MAX(Profiles!$C$2,BH$4-$W10))&gt;0),$EC10,0),0))))))</f>
        <v>0</v>
      </c>
      <c r="DG10" s="135">
        <f ca="1">IF(OR($Z10=0,SSSModel!$C$4="CF"),BI10,
IF(LEFT($V10,3)="ON_",
     IF(SSSModel!$C$4="RR",SUMPRODUCT(OFFSET($AC10,0,0,1,$CB$2),OFFSET(Profiles!$K$28,($Z10-1)*(Profiles!$I$26+1)+DG$4-SSSModel!$C$3+1,0,1,$CB$2)),
     IF(SSSModel!$C$4="ECC",$EA10*$EB10*SUMPRODUCT(OFFSET($AC10,0,MAX(0,DG$4-$DZ10-$CA$4+1),1,MIN($DZ10,DG$4-$CA$4+1)),OFFSET(Escalation!$K$24,($Y10-1)*(Escalation!$I$22+1)+DG$4-SSSModel!$C$3+1,MAX(0,DG$4-$DZ10-$CA$4+1),1,MIN($DZ10,DG$4-$CA$4+1))),
     IF(SSSModel!$C$4="PV",BI10*$EA10*(1+SSSModel!$C$2),
     IF(SSSModel!$C$4="FCR",$EC10*SUM(OFFSET($AC10,0,MAX(DG$4-$AC$4-$DZ10+1,0),1,MIN($DZ10,DG$4-$AC$4+1))),0)))),
SUM($AC10:$BZ10)*
     IF(SSSModel!$C$4="RR",OFFSET(Profiles!$K$2,$Z10,MAX(Profiles!$C$2,BI$4-$W10)),
     IF(SSSModel!$C$4="ECC",$EA10*$EB10*IF(MAX(Escalation!$C$2,BI$4-$W10)&gt;$DZ10-1,0,OFFSET(Escalation!$K$2,$Y10,MAX(Escalation!$C$2,BI$4-$W10))),
     IF(SSSModel!$C$4="PV",IF(DG$4=$W10,$EA10*(1+SSSModel!$C$2),0),
     IF(SSSModel!$C$4="FCR",IF(AND(DG$4&gt;=$W10,OFFSET(Profiles!$K$2,$Z10,MAX(Profiles!$C$2,BI$4-$W10))&gt;0),$EC10,0),0))))))</f>
        <v>0</v>
      </c>
      <c r="DH10" s="135">
        <f ca="1">IF(OR($Z10=0,SSSModel!$C$4="CF"),BJ10,
IF(LEFT($V10,3)="ON_",
     IF(SSSModel!$C$4="RR",SUMPRODUCT(OFFSET($AC10,0,0,1,$CB$2),OFFSET(Profiles!$K$28,($Z10-1)*(Profiles!$I$26+1)+DH$4-SSSModel!$C$3+1,0,1,$CB$2)),
     IF(SSSModel!$C$4="ECC",$EA10*$EB10*SUMPRODUCT(OFFSET($AC10,0,MAX(0,DH$4-$DZ10-$CA$4+1),1,MIN($DZ10,DH$4-$CA$4+1)),OFFSET(Escalation!$K$24,($Y10-1)*(Escalation!$I$22+1)+DH$4-SSSModel!$C$3+1,MAX(0,DH$4-$DZ10-$CA$4+1),1,MIN($DZ10,DH$4-$CA$4+1))),
     IF(SSSModel!$C$4="PV",BJ10*$EA10*(1+SSSModel!$C$2),
     IF(SSSModel!$C$4="FCR",$EC10*SUM(OFFSET($AC10,0,MAX(DH$4-$AC$4-$DZ10+1,0),1,MIN($DZ10,DH$4-$AC$4+1))),0)))),
SUM($AC10:$BZ10)*
     IF(SSSModel!$C$4="RR",OFFSET(Profiles!$K$2,$Z10,MAX(Profiles!$C$2,BJ$4-$W10)),
     IF(SSSModel!$C$4="ECC",$EA10*$EB10*IF(MAX(Escalation!$C$2,BJ$4-$W10)&gt;$DZ10-1,0,OFFSET(Escalation!$K$2,$Y10,MAX(Escalation!$C$2,BJ$4-$W10))),
     IF(SSSModel!$C$4="PV",IF(DH$4=$W10,$EA10*(1+SSSModel!$C$2),0),
     IF(SSSModel!$C$4="FCR",IF(AND(DH$4&gt;=$W10,OFFSET(Profiles!$K$2,$Z10,MAX(Profiles!$C$2,BJ$4-$W10))&gt;0),$EC10,0),0))))))</f>
        <v>0</v>
      </c>
      <c r="DI10" s="135">
        <f ca="1">IF(OR($Z10=0,SSSModel!$C$4="CF"),BK10,
IF(LEFT($V10,3)="ON_",
     IF(SSSModel!$C$4="RR",SUMPRODUCT(OFFSET($AC10,0,0,1,$CB$2),OFFSET(Profiles!$K$28,($Z10-1)*(Profiles!$I$26+1)+DI$4-SSSModel!$C$3+1,0,1,$CB$2)),
     IF(SSSModel!$C$4="ECC",$EA10*$EB10*SUMPRODUCT(OFFSET($AC10,0,MAX(0,DI$4-$DZ10-$CA$4+1),1,MIN($DZ10,DI$4-$CA$4+1)),OFFSET(Escalation!$K$24,($Y10-1)*(Escalation!$I$22+1)+DI$4-SSSModel!$C$3+1,MAX(0,DI$4-$DZ10-$CA$4+1),1,MIN($DZ10,DI$4-$CA$4+1))),
     IF(SSSModel!$C$4="PV",BK10*$EA10*(1+SSSModel!$C$2),
     IF(SSSModel!$C$4="FCR",$EC10*SUM(OFFSET($AC10,0,MAX(DI$4-$AC$4-$DZ10+1,0),1,MIN($DZ10,DI$4-$AC$4+1))),0)))),
SUM($AC10:$BZ10)*
     IF(SSSModel!$C$4="RR",OFFSET(Profiles!$K$2,$Z10,MAX(Profiles!$C$2,BK$4-$W10)),
     IF(SSSModel!$C$4="ECC",$EA10*$EB10*IF(MAX(Escalation!$C$2,BK$4-$W10)&gt;$DZ10-1,0,OFFSET(Escalation!$K$2,$Y10,MAX(Escalation!$C$2,BK$4-$W10))),
     IF(SSSModel!$C$4="PV",IF(DI$4=$W10,$EA10*(1+SSSModel!$C$2),0),
     IF(SSSModel!$C$4="FCR",IF(AND(DI$4&gt;=$W10,OFFSET(Profiles!$K$2,$Z10,MAX(Profiles!$C$2,BK$4-$W10))&gt;0),$EC10,0),0))))))</f>
        <v>0</v>
      </c>
      <c r="DJ10" s="135">
        <f ca="1">IF(OR($Z10=0,SSSModel!$C$4="CF"),BL10,
IF(LEFT($V10,3)="ON_",
     IF(SSSModel!$C$4="RR",SUMPRODUCT(OFFSET($AC10,0,0,1,$CB$2),OFFSET(Profiles!$K$28,($Z10-1)*(Profiles!$I$26+1)+DJ$4-SSSModel!$C$3+1,0,1,$CB$2)),
     IF(SSSModel!$C$4="ECC",$EA10*$EB10*SUMPRODUCT(OFFSET($AC10,0,MAX(0,DJ$4-$DZ10-$CA$4+1),1,MIN($DZ10,DJ$4-$CA$4+1)),OFFSET(Escalation!$K$24,($Y10-1)*(Escalation!$I$22+1)+DJ$4-SSSModel!$C$3+1,MAX(0,DJ$4-$DZ10-$CA$4+1),1,MIN($DZ10,DJ$4-$CA$4+1))),
     IF(SSSModel!$C$4="PV",BL10*$EA10*(1+SSSModel!$C$2),
     IF(SSSModel!$C$4="FCR",$EC10*SUM(OFFSET($AC10,0,MAX(DJ$4-$AC$4-$DZ10+1,0),1,MIN($DZ10,DJ$4-$AC$4+1))),0)))),
SUM($AC10:$BZ10)*
     IF(SSSModel!$C$4="RR",OFFSET(Profiles!$K$2,$Z10,MAX(Profiles!$C$2,BL$4-$W10)),
     IF(SSSModel!$C$4="ECC",$EA10*$EB10*IF(MAX(Escalation!$C$2,BL$4-$W10)&gt;$DZ10-1,0,OFFSET(Escalation!$K$2,$Y10,MAX(Escalation!$C$2,BL$4-$W10))),
     IF(SSSModel!$C$4="PV",IF(DJ$4=$W10,$EA10*(1+SSSModel!$C$2),0),
     IF(SSSModel!$C$4="FCR",IF(AND(DJ$4&gt;=$W10,OFFSET(Profiles!$K$2,$Z10,MAX(Profiles!$C$2,BL$4-$W10))&gt;0),$EC10,0),0))))))</f>
        <v>0</v>
      </c>
      <c r="DK10" s="135">
        <f ca="1">IF(OR($Z10=0,SSSModel!$C$4="CF"),BM10,
IF(LEFT($V10,3)="ON_",
     IF(SSSModel!$C$4="RR",SUMPRODUCT(OFFSET($AC10,0,0,1,$CB$2),OFFSET(Profiles!$K$28,($Z10-1)*(Profiles!$I$26+1)+DK$4-SSSModel!$C$3+1,0,1,$CB$2)),
     IF(SSSModel!$C$4="ECC",$EA10*$EB10*SUMPRODUCT(OFFSET($AC10,0,MAX(0,DK$4-$DZ10-$CA$4+1),1,MIN($DZ10,DK$4-$CA$4+1)),OFFSET(Escalation!$K$24,($Y10-1)*(Escalation!$I$22+1)+DK$4-SSSModel!$C$3+1,MAX(0,DK$4-$DZ10-$CA$4+1),1,MIN($DZ10,DK$4-$CA$4+1))),
     IF(SSSModel!$C$4="PV",BM10*$EA10*(1+SSSModel!$C$2),
     IF(SSSModel!$C$4="FCR",$EC10*SUM(OFFSET($AC10,0,MAX(DK$4-$AC$4-$DZ10+1,0),1,MIN($DZ10,DK$4-$AC$4+1))),0)))),
SUM($AC10:$BZ10)*
     IF(SSSModel!$C$4="RR",OFFSET(Profiles!$K$2,$Z10,MAX(Profiles!$C$2,BM$4-$W10)),
     IF(SSSModel!$C$4="ECC",$EA10*$EB10*IF(MAX(Escalation!$C$2,BM$4-$W10)&gt;$DZ10-1,0,OFFSET(Escalation!$K$2,$Y10,MAX(Escalation!$C$2,BM$4-$W10))),
     IF(SSSModel!$C$4="PV",IF(DK$4=$W10,$EA10*(1+SSSModel!$C$2),0),
     IF(SSSModel!$C$4="FCR",IF(AND(DK$4&gt;=$W10,OFFSET(Profiles!$K$2,$Z10,MAX(Profiles!$C$2,BM$4-$W10))&gt;0),$EC10,0),0))))))</f>
        <v>0</v>
      </c>
      <c r="DL10" s="135">
        <f ca="1">IF(OR($Z10=0,SSSModel!$C$4="CF"),BN10,
IF(LEFT($V10,3)="ON_",
     IF(SSSModel!$C$4="RR",SUMPRODUCT(OFFSET($AC10,0,0,1,$CB$2),OFFSET(Profiles!$K$28,($Z10-1)*(Profiles!$I$26+1)+DL$4-SSSModel!$C$3+1,0,1,$CB$2)),
     IF(SSSModel!$C$4="ECC",$EA10*$EB10*SUMPRODUCT(OFFSET($AC10,0,MAX(0,DL$4-$DZ10-$CA$4+1),1,MIN($DZ10,DL$4-$CA$4+1)),OFFSET(Escalation!$K$24,($Y10-1)*(Escalation!$I$22+1)+DL$4-SSSModel!$C$3+1,MAX(0,DL$4-$DZ10-$CA$4+1),1,MIN($DZ10,DL$4-$CA$4+1))),
     IF(SSSModel!$C$4="PV",BN10*$EA10*(1+SSSModel!$C$2),
     IF(SSSModel!$C$4="FCR",$EC10*SUM(OFFSET($AC10,0,MAX(DL$4-$AC$4-$DZ10+1,0),1,MIN($DZ10,DL$4-$AC$4+1))),0)))),
SUM($AC10:$BZ10)*
     IF(SSSModel!$C$4="RR",OFFSET(Profiles!$K$2,$Z10,MAX(Profiles!$C$2,BN$4-$W10)),
     IF(SSSModel!$C$4="ECC",$EA10*$EB10*IF(MAX(Escalation!$C$2,BN$4-$W10)&gt;$DZ10-1,0,OFFSET(Escalation!$K$2,$Y10,MAX(Escalation!$C$2,BN$4-$W10))),
     IF(SSSModel!$C$4="PV",IF(DL$4=$W10,$EA10*(1+SSSModel!$C$2),0),
     IF(SSSModel!$C$4="FCR",IF(AND(DL$4&gt;=$W10,OFFSET(Profiles!$K$2,$Z10,MAX(Profiles!$C$2,BN$4-$W10))&gt;0),$EC10,0),0))))))</f>
        <v>0</v>
      </c>
      <c r="DM10" s="135">
        <f ca="1">IF(OR($Z10=0,SSSModel!$C$4="CF"),BO10,
IF(LEFT($V10,3)="ON_",
     IF(SSSModel!$C$4="RR",SUMPRODUCT(OFFSET($AC10,0,0,1,$CB$2),OFFSET(Profiles!$K$28,($Z10-1)*(Profiles!$I$26+1)+DM$4-SSSModel!$C$3+1,0,1,$CB$2)),
     IF(SSSModel!$C$4="ECC",$EA10*$EB10*SUMPRODUCT(OFFSET($AC10,0,MAX(0,DM$4-$DZ10-$CA$4+1),1,MIN($DZ10,DM$4-$CA$4+1)),OFFSET(Escalation!$K$24,($Y10-1)*(Escalation!$I$22+1)+DM$4-SSSModel!$C$3+1,MAX(0,DM$4-$DZ10-$CA$4+1),1,MIN($DZ10,DM$4-$CA$4+1))),
     IF(SSSModel!$C$4="PV",BO10*$EA10*(1+SSSModel!$C$2),
     IF(SSSModel!$C$4="FCR",$EC10*SUM(OFFSET($AC10,0,MAX(DM$4-$AC$4-$DZ10+1,0),1,MIN($DZ10,DM$4-$AC$4+1))),0)))),
SUM($AC10:$BZ10)*
     IF(SSSModel!$C$4="RR",OFFSET(Profiles!$K$2,$Z10,MAX(Profiles!$C$2,BO$4-$W10)),
     IF(SSSModel!$C$4="ECC",$EA10*$EB10*IF(MAX(Escalation!$C$2,BO$4-$W10)&gt;$DZ10-1,0,OFFSET(Escalation!$K$2,$Y10,MAX(Escalation!$C$2,BO$4-$W10))),
     IF(SSSModel!$C$4="PV",IF(DM$4=$W10,$EA10*(1+SSSModel!$C$2),0),
     IF(SSSModel!$C$4="FCR",IF(AND(DM$4&gt;=$W10,OFFSET(Profiles!$K$2,$Z10,MAX(Profiles!$C$2,BO$4-$W10))&gt;0),$EC10,0),0))))))</f>
        <v>0</v>
      </c>
      <c r="DN10" s="135">
        <f ca="1">IF(OR($Z10=0,SSSModel!$C$4="CF"),BP10,
IF(LEFT($V10,3)="ON_",
     IF(SSSModel!$C$4="RR",SUMPRODUCT(OFFSET($AC10,0,0,1,$CB$2),OFFSET(Profiles!$K$28,($Z10-1)*(Profiles!$I$26+1)+DN$4-SSSModel!$C$3+1,0,1,$CB$2)),
     IF(SSSModel!$C$4="ECC",$EA10*$EB10*SUMPRODUCT(OFFSET($AC10,0,MAX(0,DN$4-$DZ10-$CA$4+1),1,MIN($DZ10,DN$4-$CA$4+1)),OFFSET(Escalation!$K$24,($Y10-1)*(Escalation!$I$22+1)+DN$4-SSSModel!$C$3+1,MAX(0,DN$4-$DZ10-$CA$4+1),1,MIN($DZ10,DN$4-$CA$4+1))),
     IF(SSSModel!$C$4="PV",BP10*$EA10*(1+SSSModel!$C$2),
     IF(SSSModel!$C$4="FCR",$EC10*SUM(OFFSET($AC10,0,MAX(DN$4-$AC$4-$DZ10+1,0),1,MIN($DZ10,DN$4-$AC$4+1))),0)))),
SUM($AC10:$BZ10)*
     IF(SSSModel!$C$4="RR",OFFSET(Profiles!$K$2,$Z10,MAX(Profiles!$C$2,BP$4-$W10)),
     IF(SSSModel!$C$4="ECC",$EA10*$EB10*IF(MAX(Escalation!$C$2,BP$4-$W10)&gt;$DZ10-1,0,OFFSET(Escalation!$K$2,$Y10,MAX(Escalation!$C$2,BP$4-$W10))),
     IF(SSSModel!$C$4="PV",IF(DN$4=$W10,$EA10*(1+SSSModel!$C$2),0),
     IF(SSSModel!$C$4="FCR",IF(AND(DN$4&gt;=$W10,OFFSET(Profiles!$K$2,$Z10,MAX(Profiles!$C$2,BP$4-$W10))&gt;0),$EC10,0),0))))))</f>
        <v>0</v>
      </c>
      <c r="DO10" s="135">
        <f ca="1">IF(OR($Z10=0,SSSModel!$C$4="CF"),BQ10,
IF(LEFT($V10,3)="ON_",
     IF(SSSModel!$C$4="RR",SUMPRODUCT(OFFSET($AC10,0,0,1,$CB$2),OFFSET(Profiles!$K$28,($Z10-1)*(Profiles!$I$26+1)+DO$4-SSSModel!$C$3+1,0,1,$CB$2)),
     IF(SSSModel!$C$4="ECC",$EA10*$EB10*SUMPRODUCT(OFFSET($AC10,0,MAX(0,DO$4-$DZ10-$CA$4+1),1,MIN($DZ10,DO$4-$CA$4+1)),OFFSET(Escalation!$K$24,($Y10-1)*(Escalation!$I$22+1)+DO$4-SSSModel!$C$3+1,MAX(0,DO$4-$DZ10-$CA$4+1),1,MIN($DZ10,DO$4-$CA$4+1))),
     IF(SSSModel!$C$4="PV",BQ10*$EA10*(1+SSSModel!$C$2),
     IF(SSSModel!$C$4="FCR",$EC10*SUM(OFFSET($AC10,0,MAX(DO$4-$AC$4-$DZ10+1,0),1,MIN($DZ10,DO$4-$AC$4+1))),0)))),
SUM($AC10:$BZ10)*
     IF(SSSModel!$C$4="RR",OFFSET(Profiles!$K$2,$Z10,MAX(Profiles!$C$2,BQ$4-$W10)),
     IF(SSSModel!$C$4="ECC",$EA10*$EB10*IF(MAX(Escalation!$C$2,BQ$4-$W10)&gt;$DZ10-1,0,OFFSET(Escalation!$K$2,$Y10,MAX(Escalation!$C$2,BQ$4-$W10))),
     IF(SSSModel!$C$4="PV",IF(DO$4=$W10,$EA10*(1+SSSModel!$C$2),0),
     IF(SSSModel!$C$4="FCR",IF(AND(DO$4&gt;=$W10,OFFSET(Profiles!$K$2,$Z10,MAX(Profiles!$C$2,BQ$4-$W10))&gt;0),$EC10,0),0))))))</f>
        <v>0</v>
      </c>
      <c r="DP10" s="135">
        <f ca="1">IF(OR($Z10=0,SSSModel!$C$4="CF"),BR10,
IF(LEFT($V10,3)="ON_",
     IF(SSSModel!$C$4="RR",SUMPRODUCT(OFFSET($AC10,0,0,1,$CB$2),OFFSET(Profiles!$K$28,($Z10-1)*(Profiles!$I$26+1)+DP$4-SSSModel!$C$3+1,0,1,$CB$2)),
     IF(SSSModel!$C$4="ECC",$EA10*$EB10*SUMPRODUCT(OFFSET($AC10,0,MAX(0,DP$4-$DZ10-$CA$4+1),1,MIN($DZ10,DP$4-$CA$4+1)),OFFSET(Escalation!$K$24,($Y10-1)*(Escalation!$I$22+1)+DP$4-SSSModel!$C$3+1,MAX(0,DP$4-$DZ10-$CA$4+1),1,MIN($DZ10,DP$4-$CA$4+1))),
     IF(SSSModel!$C$4="PV",BR10*$EA10*(1+SSSModel!$C$2),
     IF(SSSModel!$C$4="FCR",$EC10*SUM(OFFSET($AC10,0,MAX(DP$4-$AC$4-$DZ10+1,0),1,MIN($DZ10,DP$4-$AC$4+1))),0)))),
SUM($AC10:$BZ10)*
     IF(SSSModel!$C$4="RR",OFFSET(Profiles!$K$2,$Z10,MAX(Profiles!$C$2,BR$4-$W10)),
     IF(SSSModel!$C$4="ECC",$EA10*$EB10*IF(MAX(Escalation!$C$2,BR$4-$W10)&gt;$DZ10-1,0,OFFSET(Escalation!$K$2,$Y10,MAX(Escalation!$C$2,BR$4-$W10))),
     IF(SSSModel!$C$4="PV",IF(DP$4=$W10,$EA10*(1+SSSModel!$C$2),0),
     IF(SSSModel!$C$4="FCR",IF(AND(DP$4&gt;=$W10,OFFSET(Profiles!$K$2,$Z10,MAX(Profiles!$C$2,BR$4-$W10))&gt;0),$EC10,0),0))))))</f>
        <v>0</v>
      </c>
      <c r="DQ10" s="135">
        <f ca="1">IF(OR($Z10=0,SSSModel!$C$4="CF"),BS10,
IF(LEFT($V10,3)="ON_",
     IF(SSSModel!$C$4="RR",SUMPRODUCT(OFFSET($AC10,0,0,1,$CB$2),OFFSET(Profiles!$K$28,($Z10-1)*(Profiles!$I$26+1)+DQ$4-SSSModel!$C$3+1,0,1,$CB$2)),
     IF(SSSModel!$C$4="ECC",$EA10*$EB10*SUMPRODUCT(OFFSET($AC10,0,MAX(0,DQ$4-$DZ10-$CA$4+1),1,MIN($DZ10,DQ$4-$CA$4+1)),OFFSET(Escalation!$K$24,($Y10-1)*(Escalation!$I$22+1)+DQ$4-SSSModel!$C$3+1,MAX(0,DQ$4-$DZ10-$CA$4+1),1,MIN($DZ10,DQ$4-$CA$4+1))),
     IF(SSSModel!$C$4="PV",BS10*$EA10*(1+SSSModel!$C$2),
     IF(SSSModel!$C$4="FCR",$EC10*SUM(OFFSET($AC10,0,MAX(DQ$4-$AC$4-$DZ10+1,0),1,MIN($DZ10,DQ$4-$AC$4+1))),0)))),
SUM($AC10:$BZ10)*
     IF(SSSModel!$C$4="RR",OFFSET(Profiles!$K$2,$Z10,MAX(Profiles!$C$2,BS$4-$W10)),
     IF(SSSModel!$C$4="ECC",$EA10*$EB10*IF(MAX(Escalation!$C$2,BS$4-$W10)&gt;$DZ10-1,0,OFFSET(Escalation!$K$2,$Y10,MAX(Escalation!$C$2,BS$4-$W10))),
     IF(SSSModel!$C$4="PV",IF(DQ$4=$W10,$EA10*(1+SSSModel!$C$2),0),
     IF(SSSModel!$C$4="FCR",IF(AND(DQ$4&gt;=$W10,OFFSET(Profiles!$K$2,$Z10,MAX(Profiles!$C$2,BS$4-$W10))&gt;0),$EC10,0),0))))))</f>
        <v>0</v>
      </c>
      <c r="DR10" s="135">
        <f ca="1">IF(OR($Z10=0,SSSModel!$C$4="CF"),BT10,
IF(LEFT($V10,3)="ON_",
     IF(SSSModel!$C$4="RR",SUMPRODUCT(OFFSET($AC10,0,0,1,$CB$2),OFFSET(Profiles!$K$28,($Z10-1)*(Profiles!$I$26+1)+DR$4-SSSModel!$C$3+1,0,1,$CB$2)),
     IF(SSSModel!$C$4="ECC",$EA10*$EB10*SUMPRODUCT(OFFSET($AC10,0,MAX(0,DR$4-$DZ10-$CA$4+1),1,MIN($DZ10,DR$4-$CA$4+1)),OFFSET(Escalation!$K$24,($Y10-1)*(Escalation!$I$22+1)+DR$4-SSSModel!$C$3+1,MAX(0,DR$4-$DZ10-$CA$4+1),1,MIN($DZ10,DR$4-$CA$4+1))),
     IF(SSSModel!$C$4="PV",BT10*$EA10*(1+SSSModel!$C$2),
     IF(SSSModel!$C$4="FCR",$EC10*SUM(OFFSET($AC10,0,MAX(DR$4-$AC$4-$DZ10+1,0),1,MIN($DZ10,DR$4-$AC$4+1))),0)))),
SUM($AC10:$BZ10)*
     IF(SSSModel!$C$4="RR",OFFSET(Profiles!$K$2,$Z10,MAX(Profiles!$C$2,BT$4-$W10)),
     IF(SSSModel!$C$4="ECC",$EA10*$EB10*IF(MAX(Escalation!$C$2,BT$4-$W10)&gt;$DZ10-1,0,OFFSET(Escalation!$K$2,$Y10,MAX(Escalation!$C$2,BT$4-$W10))),
     IF(SSSModel!$C$4="PV",IF(DR$4=$W10,$EA10*(1+SSSModel!$C$2),0),
     IF(SSSModel!$C$4="FCR",IF(AND(DR$4&gt;=$W10,OFFSET(Profiles!$K$2,$Z10,MAX(Profiles!$C$2,BT$4-$W10))&gt;0),$EC10,0),0))))))</f>
        <v>0</v>
      </c>
      <c r="DS10" s="135">
        <f ca="1">IF(OR($Z10=0,SSSModel!$C$4="CF"),BU10,
IF(LEFT($V10,3)="ON_",
     IF(SSSModel!$C$4="RR",SUMPRODUCT(OFFSET($AC10,0,0,1,$CB$2),OFFSET(Profiles!$K$28,($Z10-1)*(Profiles!$I$26+1)+DS$4-SSSModel!$C$3+1,0,1,$CB$2)),
     IF(SSSModel!$C$4="ECC",$EA10*$EB10*SUMPRODUCT(OFFSET($AC10,0,MAX(0,DS$4-$DZ10-$CA$4+1),1,MIN($DZ10,DS$4-$CA$4+1)),OFFSET(Escalation!$K$24,($Y10-1)*(Escalation!$I$22+1)+DS$4-SSSModel!$C$3+1,MAX(0,DS$4-$DZ10-$CA$4+1),1,MIN($DZ10,DS$4-$CA$4+1))),
     IF(SSSModel!$C$4="PV",BU10*$EA10*(1+SSSModel!$C$2),
     IF(SSSModel!$C$4="FCR",$EC10*SUM(OFFSET($AC10,0,MAX(DS$4-$AC$4-$DZ10+1,0),1,MIN($DZ10,DS$4-$AC$4+1))),0)))),
SUM($AC10:$BZ10)*
     IF(SSSModel!$C$4="RR",OFFSET(Profiles!$K$2,$Z10,MAX(Profiles!$C$2,BU$4-$W10)),
     IF(SSSModel!$C$4="ECC",$EA10*$EB10*IF(MAX(Escalation!$C$2,BU$4-$W10)&gt;$DZ10-1,0,OFFSET(Escalation!$K$2,$Y10,MAX(Escalation!$C$2,BU$4-$W10))),
     IF(SSSModel!$C$4="PV",IF(DS$4=$W10,$EA10*(1+SSSModel!$C$2),0),
     IF(SSSModel!$C$4="FCR",IF(AND(DS$4&gt;=$W10,OFFSET(Profiles!$K$2,$Z10,MAX(Profiles!$C$2,BU$4-$W10))&gt;0),$EC10,0),0))))))</f>
        <v>0</v>
      </c>
      <c r="DT10" s="135">
        <f ca="1">IF(OR($Z10=0,SSSModel!$C$4="CF"),BV10,
IF(LEFT($V10,3)="ON_",
     IF(SSSModel!$C$4="RR",SUMPRODUCT(OFFSET($AC10,0,0,1,$CB$2),OFFSET(Profiles!$K$28,($Z10-1)*(Profiles!$I$26+1)+DT$4-SSSModel!$C$3+1,0,1,$CB$2)),
     IF(SSSModel!$C$4="ECC",$EA10*$EB10*SUMPRODUCT(OFFSET($AC10,0,MAX(0,DT$4-$DZ10-$CA$4+1),1,MIN($DZ10,DT$4-$CA$4+1)),OFFSET(Escalation!$K$24,($Y10-1)*(Escalation!$I$22+1)+DT$4-SSSModel!$C$3+1,MAX(0,DT$4-$DZ10-$CA$4+1),1,MIN($DZ10,DT$4-$CA$4+1))),
     IF(SSSModel!$C$4="PV",BV10*$EA10*(1+SSSModel!$C$2),
     IF(SSSModel!$C$4="FCR",$EC10*SUM(OFFSET($AC10,0,MAX(DT$4-$AC$4-$DZ10+1,0),1,MIN($DZ10,DT$4-$AC$4+1))),0)))),
SUM($AC10:$BZ10)*
     IF(SSSModel!$C$4="RR",OFFSET(Profiles!$K$2,$Z10,MAX(Profiles!$C$2,BV$4-$W10)),
     IF(SSSModel!$C$4="ECC",$EA10*$EB10*IF(MAX(Escalation!$C$2,BV$4-$W10)&gt;$DZ10-1,0,OFFSET(Escalation!$K$2,$Y10,MAX(Escalation!$C$2,BV$4-$W10))),
     IF(SSSModel!$C$4="PV",IF(DT$4=$W10,$EA10*(1+SSSModel!$C$2),0),
     IF(SSSModel!$C$4="FCR",IF(AND(DT$4&gt;=$W10,OFFSET(Profiles!$K$2,$Z10,MAX(Profiles!$C$2,BV$4-$W10))&gt;0),$EC10,0),0))))))</f>
        <v>0</v>
      </c>
      <c r="DU10" s="135">
        <f ca="1">IF(OR($Z10=0,SSSModel!$C$4="CF"),BW10,
IF(LEFT($V10,3)="ON_",
     IF(SSSModel!$C$4="RR",SUMPRODUCT(OFFSET($AC10,0,0,1,$CB$2),OFFSET(Profiles!$K$28,($Z10-1)*(Profiles!$I$26+1)+DU$4-SSSModel!$C$3+1,0,1,$CB$2)),
     IF(SSSModel!$C$4="ECC",$EA10*$EB10*SUMPRODUCT(OFFSET($AC10,0,MAX(0,DU$4-$DZ10-$CA$4+1),1,MIN($DZ10,DU$4-$CA$4+1)),OFFSET(Escalation!$K$24,($Y10-1)*(Escalation!$I$22+1)+DU$4-SSSModel!$C$3+1,MAX(0,DU$4-$DZ10-$CA$4+1),1,MIN($DZ10,DU$4-$CA$4+1))),
     IF(SSSModel!$C$4="PV",BW10*$EA10*(1+SSSModel!$C$2),
     IF(SSSModel!$C$4="FCR",$EC10*SUM(OFFSET($AC10,0,MAX(DU$4-$AC$4-$DZ10+1,0),1,MIN($DZ10,DU$4-$AC$4+1))),0)))),
SUM($AC10:$BZ10)*
     IF(SSSModel!$C$4="RR",OFFSET(Profiles!$K$2,$Z10,MAX(Profiles!$C$2,BW$4-$W10)),
     IF(SSSModel!$C$4="ECC",$EA10*$EB10*IF(MAX(Escalation!$C$2,BW$4-$W10)&gt;$DZ10-1,0,OFFSET(Escalation!$K$2,$Y10,MAX(Escalation!$C$2,BW$4-$W10))),
     IF(SSSModel!$C$4="PV",IF(DU$4=$W10,$EA10*(1+SSSModel!$C$2),0),
     IF(SSSModel!$C$4="FCR",IF(AND(DU$4&gt;=$W10,OFFSET(Profiles!$K$2,$Z10,MAX(Profiles!$C$2,BW$4-$W10))&gt;0),$EC10,0),0))))))</f>
        <v>0</v>
      </c>
      <c r="DV10" s="136">
        <f ca="1">IF(OR($Z10=0,SSSModel!$C$4="CF"),BX10,
IF(LEFT($V10,3)="ON_",
     IF(SSSModel!$C$4="RR",SUMPRODUCT(OFFSET($AC10,0,0,1,$CB$2),OFFSET(Profiles!$K$28,($Z10-1)*(Profiles!$I$26+1)+DV$4-SSSModel!$C$3+1,0,1,$CB$2)),
     IF(SSSModel!$C$4="ECC",$EA10*$EB10*SUMPRODUCT(OFFSET($AC10,0,MAX(0,DV$4-$DZ10-$CA$4+1),1,MIN($DZ10,DV$4-$CA$4+1)),OFFSET(Escalation!$K$24,($Y10-1)*(Escalation!$I$22+1)+DV$4-SSSModel!$C$3+1,MAX(0,DV$4-$DZ10-$CA$4+1),1,MIN($DZ10,DV$4-$CA$4+1))),
     IF(SSSModel!$C$4="PV",BX10*$EA10*(1+SSSModel!$C$2),
     IF(SSSModel!$C$4="FCR",$EC10*SUM(OFFSET($AC10,0,MAX(DV$4-$AC$4-$DZ10+1,0),1,MIN($DZ10,DV$4-$AC$4+1))),0)))),
SUM($AC10:$BZ10)*
     IF(SSSModel!$C$4="RR",OFFSET(Profiles!$K$2,$Z10,MAX(Profiles!$C$2,BX$4-$W10)),
     IF(SSSModel!$C$4="ECC",$EA10*$EB10*IF(MAX(Escalation!$C$2,BX$4-$W10)&gt;$DZ10-1,0,OFFSET(Escalation!$K$2,$Y10,MAX(Escalation!$C$2,BX$4-$W10))),
     IF(SSSModel!$C$4="PV",IF(DV$4=$W10,$EA10*(1+SSSModel!$C$2),0),
     IF(SSSModel!$C$4="FCR",IF(AND(DV$4&gt;=$W10,OFFSET(Profiles!$K$2,$Z10,MAX(Profiles!$C$2,BX$4-$W10))&gt;0),$EC10,0),0))))))</f>
        <v>0</v>
      </c>
      <c r="DW10" s="136">
        <f ca="1">IF(OR($Z10=0,SSSModel!$C$4="CF"),BY10,
IF(LEFT($V10,3)="ON_",
     IF(SSSModel!$C$4="RR",SUMPRODUCT(OFFSET($AC10,0,0,1,$CB$2),OFFSET(Profiles!$K$28,($Z10-1)*(Profiles!$I$26+1)+DW$4-SSSModel!$C$3+1,0,1,$CB$2)),
     IF(SSSModel!$C$4="ECC",$EA10*$EB10*SUMPRODUCT(OFFSET($AC10,0,MAX(0,DW$4-$DZ10-$CA$4+1),1,MIN($DZ10,DW$4-$CA$4+1)),OFFSET(Escalation!$K$24,($Y10-1)*(Escalation!$I$22+1)+DW$4-SSSModel!$C$3+1,MAX(0,DW$4-$DZ10-$CA$4+1),1,MIN($DZ10,DW$4-$CA$4+1))),
     IF(SSSModel!$C$4="PV",BY10*$EA10*(1+SSSModel!$C$2),
     IF(SSSModel!$C$4="FCR",$EC10*SUM(OFFSET($AC10,0,MAX(DW$4-$AC$4-$DZ10+1,0),1,MIN($DZ10,DW$4-$AC$4+1))),0)))),
SUM($AC10:$BZ10)*
     IF(SSSModel!$C$4="RR",OFFSET(Profiles!$K$2,$Z10,MAX(Profiles!$C$2,BY$4-$W10)),
     IF(SSSModel!$C$4="ECC",$EA10*$EB10*IF(MAX(Escalation!$C$2,BY$4-$W10)&gt;$DZ10-1,0,OFFSET(Escalation!$K$2,$Y10,MAX(Escalation!$C$2,BY$4-$W10))),
     IF(SSSModel!$C$4="PV",IF(DW$4=$W10,$EA10*(1+SSSModel!$C$2),0),
     IF(SSSModel!$C$4="FCR",IF(AND(DW$4&gt;=$W10,OFFSET(Profiles!$K$2,$Z10,MAX(Profiles!$C$2,BY$4-$W10))&gt;0),$EC10,0),0))))))</f>
        <v>0</v>
      </c>
      <c r="DX10" s="136">
        <f ca="1">IF(OR($Z10=0,SSSModel!$C$4="CF"),BZ10,
IF(LEFT($V10,3)="ON_",
     IF(SSSModel!$C$4="RR",SUMPRODUCT(OFFSET($AC10,0,0,1,$CB$2),OFFSET(Profiles!$K$28,($Z10-1)*(Profiles!$I$26+1)+DX$4-SSSModel!$C$3+1,0,1,$CB$2)),
     IF(SSSModel!$C$4="ECC",$EA10*$EB10*SUMPRODUCT(OFFSET($AC10,0,MAX(0,DX$4-$DZ10-$CA$4+1),1,MIN($DZ10,DX$4-$CA$4+1)),OFFSET(Escalation!$K$24,($Y10-1)*(Escalation!$I$22+1)+DX$4-SSSModel!$C$3+1,MAX(0,DX$4-$DZ10-$CA$4+1),1,MIN($DZ10,DX$4-$CA$4+1))),
     IF(SSSModel!$C$4="PV",BZ10*$EA10*(1+SSSModel!$C$2),
     IF(SSSModel!$C$4="FCR",$EC10*SUM(OFFSET($AC10,0,MAX(DX$4-$AC$4-$DZ10+1,0),1,MIN($DZ10,DX$4-$AC$4+1))),0)))),
SUM($AC10:$BZ10)*
     IF(SSSModel!$C$4="RR",OFFSET(Profiles!$K$2,$Z10,MAX(Profiles!$C$2,BZ$4-$W10)),
     IF(SSSModel!$C$4="ECC",$EA10*$EB10*IF(MAX(Escalation!$C$2,BZ$4-$W10)&gt;$DZ10-1,0,OFFSET(Escalation!$K$2,$Y10,MAX(Escalation!$C$2,BZ$4-$W10))),
     IF(SSSModel!$C$4="PV",IF(DX$4=$W10,$EA10*(1+SSSModel!$C$2),0),
     IF(SSSModel!$C$4="FCR",IF(AND(DX$4&gt;=$W10,OFFSET(Profiles!$K$2,$Z10,MAX(Profiles!$C$2,BZ$4-$W10))&gt;0),$EC10,0),0))))))</f>
        <v>0</v>
      </c>
      <c r="DY10" s="82">
        <f ca="1">IF($Y10=0,0,OFFSET(Escalation!$B$2,$Y10,0))</f>
        <v>0</v>
      </c>
      <c r="DZ10" s="80">
        <f ca="1">IF($Z10=0,0,COUNTIF(OFFSET(Profiles!$K$2,$Z10,0,1,50),"&gt;0"))</f>
        <v>0</v>
      </c>
      <c r="EA10" s="137">
        <f ca="1">IF($Z10=0,0,SUMPRODUCT(Profiles!$C$20:$BH$20,OFFSET(Profiles!$C$2,$Z10,0,1,Profiles!$B$1)))</f>
        <v>0</v>
      </c>
      <c r="EB10" s="24">
        <f ca="1">IF($Z10=0,0,((1-(1+DY10)/(1+SSSModel!$C$2))/(1-((1+DY10)/(1+SSSModel!$C$2))^DZ10))*(1+SSSModel!$C$2))</f>
        <v>0</v>
      </c>
      <c r="EC10" s="24">
        <f ca="1">IF($Z10=0,0,-PMT(SSSModel!$C$2,DZ10,EA10))</f>
        <v>0</v>
      </c>
      <c r="EG10" t="s">
        <v>145</v>
      </c>
    </row>
    <row r="11" spans="1:137" x14ac:dyDescent="0.35">
      <c r="C11" s="1">
        <v>1</v>
      </c>
      <c r="D11" s="1">
        <v>7</v>
      </c>
      <c r="E11" s="27">
        <f ca="1">OFFSET(GenAlts!$M$4,SSSModel!$C$7,$D11-1)</f>
        <v>0</v>
      </c>
      <c r="G11" s="25" t="str">
        <f ca="1">IF($E11=0,"",OFFSET(Resources!B$26,$E11,0))</f>
        <v/>
      </c>
      <c r="H11" s="25" t="str">
        <f ca="1">IF($E11=0,"",OFFSET(Resources!C$26,$E11,0))</f>
        <v/>
      </c>
      <c r="I11" s="25" t="str">
        <f ca="1">IF($E11=0,"",OFFSET(Resources!$E$26,$E11,0))</f>
        <v/>
      </c>
      <c r="J11" s="16">
        <v>1</v>
      </c>
      <c r="K11" s="16" t="s">
        <v>150</v>
      </c>
      <c r="L11" s="25" t="str">
        <f ca="1">OFFSET(Resources!$CG$24,0,$C11-1)</f>
        <v>Overnight Capital</v>
      </c>
      <c r="M11" s="25" t="str">
        <f ca="1">OFFSET(Resources!$CG$25,0,$C11-1)</f>
        <v>Capital</v>
      </c>
      <c r="N11" s="1">
        <v>1</v>
      </c>
      <c r="O11" s="7">
        <f ca="1">IF($E11=0,0,OFFSET(Resources!$CG$26,$E11,$C11-1))</f>
        <v>0</v>
      </c>
      <c r="P11" s="25" t="str">
        <f ca="1">OFFSET(Resources!$CG$26,0,$C11-1)</f>
        <v>$</v>
      </c>
      <c r="Q11" s="18">
        <f ca="1">IF($E11=0,0,OFFSET(GenAlts!$W$4,$E11,$D11-1))</f>
        <v>0</v>
      </c>
      <c r="R11" s="1"/>
      <c r="T11" s="1"/>
      <c r="U11" s="25">
        <f ca="1">IF($E11=0,0,OFFSET(Resources!$AB$26,$E11,($C11-1)*Resources!$CI$20))</f>
        <v>0</v>
      </c>
      <c r="V11" s="99" t="str">
        <f ca="1">IF($E11=0,"","ON_"&amp;OFFSET(Resources!$D$26,$E11,0))</f>
        <v/>
      </c>
      <c r="W11">
        <f t="shared" ca="1" si="4"/>
        <v>0</v>
      </c>
      <c r="X11">
        <f>IF(T11="",0,MATCH(T11,Profiles!$A$3:$A$22,0))</f>
        <v>0</v>
      </c>
      <c r="Y11" s="10">
        <f ca="1">IF(U11=0,0,MATCH(U11,Escalation!$A$3:$A$18,0))</f>
        <v>0</v>
      </c>
      <c r="Z11">
        <f ca="1">IF(V11="",0,MATCH(V11,Profiles!$A$3:$A$22,0))</f>
        <v>0</v>
      </c>
      <c r="AA11" s="8"/>
      <c r="AB11" s="8">
        <v>0</v>
      </c>
      <c r="AC11" s="72">
        <f ca="1">IF(OR(AC$4&lt;$Q11,AC$4&gt;$Q11+IF($S11="",1000,$S11)-1),0,IF(MOD(AC$4-$Q11,IF($R11="",1000,$R11))=0,$O11,0))*IF($Y11&gt;0,(1+INDEX(Escalation!$B$3:$B$18,$Y11,0))^(AC$4-SSSModel!$C$5),1)*IF($X11=0,1,OFFSET(Profiles!$K$2,$X11,MAX(Profiles!$C$2,AC$4-$Q11)))*IF($AA11=1,(1+SSSModel!#REF!),1)</f>
        <v>0</v>
      </c>
      <c r="AD11" s="72">
        <f ca="1">IF(OR(AD$4&lt;$Q11,AD$4&gt;$Q11+IF($S11="",1000,$S11)-1),0,IF(MOD(AD$4-$Q11,IF($R11="",1000,$R11))=0,$O11,0))*IF($Y11&gt;0,(1+INDEX(Escalation!$B$3:$B$18,$Y11,0))^(AD$4-SSSModel!$C$5),1)*IF($X11=0,1,OFFSET(Profiles!$K$2,$X11,MAX(Profiles!$C$2,AD$4-$Q11)))*IF($AA11=1,(1+SSSModel!#REF!),1)</f>
        <v>0</v>
      </c>
      <c r="AE11" s="72">
        <f ca="1">IF(OR(AE$4&lt;$Q11,AE$4&gt;$Q11+IF($S11="",1000,$S11)-1),0,IF(MOD(AE$4-$Q11,IF($R11="",1000,$R11))=0,$O11,0))*IF($Y11&gt;0,(1+INDEX(Escalation!$B$3:$B$18,$Y11,0))^(AE$4-SSSModel!$C$5),1)*IF($X11=0,1,OFFSET(Profiles!$K$2,$X11,MAX(Profiles!$C$2,AE$4-$Q11)))*IF($AA11=1,(1+SSSModel!#REF!),1)</f>
        <v>0</v>
      </c>
      <c r="AF11" s="72">
        <f ca="1">IF(OR(AF$4&lt;$Q11,AF$4&gt;$Q11+IF($S11="",1000,$S11)-1),0,IF(MOD(AF$4-$Q11,IF($R11="",1000,$R11))=0,$O11,0))*IF($Y11&gt;0,(1+INDEX(Escalation!$B$3:$B$18,$Y11,0))^(AF$4-SSSModel!$C$5),1)*IF($X11=0,1,OFFSET(Profiles!$K$2,$X11,MAX(Profiles!$C$2,AF$4-$Q11)))*IF($AA11=1,(1+SSSModel!#REF!),1)</f>
        <v>0</v>
      </c>
      <c r="AG11" s="72">
        <f ca="1">IF(OR(AG$4&lt;$Q11,AG$4&gt;$Q11+IF($S11="",1000,$S11)-1),0,IF(MOD(AG$4-$Q11,IF($R11="",1000,$R11))=0,$O11,0))*IF($Y11&gt;0,(1+INDEX(Escalation!$B$3:$B$18,$Y11,0))^(AG$4-SSSModel!$C$5),1)*IF($X11=0,1,OFFSET(Profiles!$K$2,$X11,MAX(Profiles!$C$2,AG$4-$Q11)))*IF($AA11=1,(1+SSSModel!#REF!),1)</f>
        <v>0</v>
      </c>
      <c r="AH11" s="72">
        <f ca="1">IF(OR(AH$4&lt;$Q11,AH$4&gt;$Q11+IF($S11="",1000,$S11)-1),0,IF(MOD(AH$4-$Q11,IF($R11="",1000,$R11))=0,$O11,0))*IF($Y11&gt;0,(1+INDEX(Escalation!$B$3:$B$18,$Y11,0))^(AH$4-SSSModel!$C$5),1)*IF($X11=0,1,OFFSET(Profiles!$K$2,$X11,MAX(Profiles!$C$2,AH$4-$Q11)))*IF($AA11=1,(1+SSSModel!#REF!),1)</f>
        <v>0</v>
      </c>
      <c r="AI11" s="72">
        <f ca="1">IF(OR(AI$4&lt;$Q11,AI$4&gt;$Q11+IF($S11="",1000,$S11)-1),0,IF(MOD(AI$4-$Q11,IF($R11="",1000,$R11))=0,$O11,0))*IF($Y11&gt;0,(1+INDEX(Escalation!$B$3:$B$18,$Y11,0))^(AI$4-SSSModel!$C$5),1)*IF($X11=0,1,OFFSET(Profiles!$K$2,$X11,MAX(Profiles!$C$2,AI$4-$Q11)))*IF($AA11=1,(1+SSSModel!#REF!),1)</f>
        <v>0</v>
      </c>
      <c r="AJ11" s="72">
        <f ca="1">IF(OR(AJ$4&lt;$Q11,AJ$4&gt;$Q11+IF($S11="",1000,$S11)-1),0,IF(MOD(AJ$4-$Q11,IF($R11="",1000,$R11))=0,$O11,0))*IF($Y11&gt;0,(1+INDEX(Escalation!$B$3:$B$18,$Y11,0))^(AJ$4-SSSModel!$C$5),1)*IF($X11=0,1,OFFSET(Profiles!$K$2,$X11,MAX(Profiles!$C$2,AJ$4-$Q11)))*IF($AA11=1,(1+SSSModel!#REF!),1)</f>
        <v>0</v>
      </c>
      <c r="AK11" s="72">
        <f ca="1">IF(OR(AK$4&lt;$Q11,AK$4&gt;$Q11+IF($S11="",1000,$S11)-1),0,IF(MOD(AK$4-$Q11,IF($R11="",1000,$R11))=0,$O11,0))*IF($Y11&gt;0,(1+INDEX(Escalation!$B$3:$B$18,$Y11,0))^(AK$4-SSSModel!$C$5),1)*IF($X11=0,1,OFFSET(Profiles!$K$2,$X11,MAX(Profiles!$C$2,AK$4-$Q11)))*IF($AA11=1,(1+SSSModel!#REF!),1)</f>
        <v>0</v>
      </c>
      <c r="AL11" s="72">
        <f ca="1">IF(OR(AL$4&lt;$Q11,AL$4&gt;$Q11+IF($S11="",1000,$S11)-1),0,IF(MOD(AL$4-$Q11,IF($R11="",1000,$R11))=0,$O11,0))*IF($Y11&gt;0,(1+INDEX(Escalation!$B$3:$B$18,$Y11,0))^(AL$4-SSSModel!$C$5),1)*IF($X11=0,1,OFFSET(Profiles!$K$2,$X11,MAX(Profiles!$C$2,AL$4-$Q11)))*IF($AA11=1,(1+SSSModel!#REF!),1)</f>
        <v>0</v>
      </c>
      <c r="AM11" s="72">
        <f ca="1">IF(OR(AM$4&lt;$Q11,AM$4&gt;$Q11+IF($S11="",1000,$S11)-1),0,IF(MOD(AM$4-$Q11,IF($R11="",1000,$R11))=0,$O11,0))*IF($Y11&gt;0,(1+INDEX(Escalation!$B$3:$B$18,$Y11,0))^(AM$4-SSSModel!$C$5),1)*IF($X11=0,1,OFFSET(Profiles!$K$2,$X11,MAX(Profiles!$C$2,AM$4-$Q11)))*IF($AA11=1,(1+SSSModel!#REF!),1)</f>
        <v>0</v>
      </c>
      <c r="AN11" s="72">
        <f ca="1">IF(OR(AN$4&lt;$Q11,AN$4&gt;$Q11+IF($S11="",1000,$S11)-1),0,IF(MOD(AN$4-$Q11,IF($R11="",1000,$R11))=0,$O11,0))*IF($Y11&gt;0,(1+INDEX(Escalation!$B$3:$B$18,$Y11,0))^(AN$4-SSSModel!$C$5),1)*IF($X11=0,1,OFFSET(Profiles!$K$2,$X11,MAX(Profiles!$C$2,AN$4-$Q11)))*IF($AA11=1,(1+SSSModel!#REF!),1)</f>
        <v>0</v>
      </c>
      <c r="AO11" s="72">
        <f ca="1">IF(OR(AO$4&lt;$Q11,AO$4&gt;$Q11+IF($S11="",1000,$S11)-1),0,IF(MOD(AO$4-$Q11,IF($R11="",1000,$R11))=0,$O11,0))*IF($Y11&gt;0,(1+INDEX(Escalation!$B$3:$B$18,$Y11,0))^(AO$4-SSSModel!$C$5),1)*IF($X11=0,1,OFFSET(Profiles!$K$2,$X11,MAX(Profiles!$C$2,AO$4-$Q11)))*IF($AA11=1,(1+SSSModel!#REF!),1)</f>
        <v>0</v>
      </c>
      <c r="AP11" s="72">
        <f ca="1">IF(OR(AP$4&lt;$Q11,AP$4&gt;$Q11+IF($S11="",1000,$S11)-1),0,IF(MOD(AP$4-$Q11,IF($R11="",1000,$R11))=0,$O11,0))*IF($Y11&gt;0,(1+INDEX(Escalation!$B$3:$B$18,$Y11,0))^(AP$4-SSSModel!$C$5),1)*IF($X11=0,1,OFFSET(Profiles!$K$2,$X11,MAX(Profiles!$C$2,AP$4-$Q11)))*IF($AA11=1,(1+SSSModel!#REF!),1)</f>
        <v>0</v>
      </c>
      <c r="AQ11" s="72">
        <f ca="1">IF(OR(AQ$4&lt;$Q11,AQ$4&gt;$Q11+IF($S11="",1000,$S11)-1),0,IF(MOD(AQ$4-$Q11,IF($R11="",1000,$R11))=0,$O11,0))*IF($Y11&gt;0,(1+INDEX(Escalation!$B$3:$B$18,$Y11,0))^(AQ$4-SSSModel!$C$5),1)*IF($X11=0,1,OFFSET(Profiles!$K$2,$X11,MAX(Profiles!$C$2,AQ$4-$Q11)))*IF($AA11=1,(1+SSSModel!#REF!),1)</f>
        <v>0</v>
      </c>
      <c r="AR11" s="72">
        <f ca="1">IF(OR(AR$4&lt;$Q11,AR$4&gt;$Q11+IF($S11="",1000,$S11)-1),0,IF(MOD(AR$4-$Q11,IF($R11="",1000,$R11))=0,$O11,0))*IF($Y11&gt;0,(1+INDEX(Escalation!$B$3:$B$18,$Y11,0))^(AR$4-SSSModel!$C$5),1)*IF($X11=0,1,OFFSET(Profiles!$K$2,$X11,MAX(Profiles!$C$2,AR$4-$Q11)))*IF($AA11=1,(1+SSSModel!#REF!),1)</f>
        <v>0</v>
      </c>
      <c r="AS11" s="72">
        <f ca="1">IF(OR(AS$4&lt;$Q11,AS$4&gt;$Q11+IF($S11="",1000,$S11)-1),0,IF(MOD(AS$4-$Q11,IF($R11="",1000,$R11))=0,$O11,0))*IF($Y11&gt;0,(1+INDEX(Escalation!$B$3:$B$18,$Y11,0))^(AS$4-SSSModel!$C$5),1)*IF($X11=0,1,OFFSET(Profiles!$K$2,$X11,MAX(Profiles!$C$2,AS$4-$Q11)))*IF($AA11=1,(1+SSSModel!#REF!),1)</f>
        <v>0</v>
      </c>
      <c r="AT11" s="72">
        <f ca="1">IF(OR(AT$4&lt;$Q11,AT$4&gt;$Q11+IF($S11="",1000,$S11)-1),0,IF(MOD(AT$4-$Q11,IF($R11="",1000,$R11))=0,$O11,0))*IF($Y11&gt;0,(1+INDEX(Escalation!$B$3:$B$18,$Y11,0))^(AT$4-SSSModel!$C$5),1)*IF($X11=0,1,OFFSET(Profiles!$K$2,$X11,MAX(Profiles!$C$2,AT$4-$Q11)))*IF($AA11=1,(1+SSSModel!#REF!),1)</f>
        <v>0</v>
      </c>
      <c r="AU11" s="72">
        <f ca="1">IF(OR(AU$4&lt;$Q11,AU$4&gt;$Q11+IF($S11="",1000,$S11)-1),0,IF(MOD(AU$4-$Q11,IF($R11="",1000,$R11))=0,$O11,0))*IF($Y11&gt;0,(1+INDEX(Escalation!$B$3:$B$18,$Y11,0))^(AU$4-SSSModel!$C$5),1)*IF($X11=0,1,OFFSET(Profiles!$K$2,$X11,MAX(Profiles!$C$2,AU$4-$Q11)))*IF($AA11=1,(1+SSSModel!#REF!),1)</f>
        <v>0</v>
      </c>
      <c r="AV11" s="72">
        <f ca="1">IF(OR(AV$4&lt;$Q11,AV$4&gt;$Q11+IF($S11="",1000,$S11)-1),0,IF(MOD(AV$4-$Q11,IF($R11="",1000,$R11))=0,$O11,0))*IF($Y11&gt;0,(1+INDEX(Escalation!$B$3:$B$18,$Y11,0))^(AV$4-SSSModel!$C$5),1)*IF($X11=0,1,OFFSET(Profiles!$K$2,$X11,MAX(Profiles!$C$2,AV$4-$Q11)))*IF($AA11=1,(1+SSSModel!#REF!),1)</f>
        <v>0</v>
      </c>
      <c r="AW11" s="72">
        <f ca="1">IF(OR(AW$4&lt;$Q11,AW$4&gt;$Q11+IF($S11="",1000,$S11)-1),0,IF(MOD(AW$4-$Q11,IF($R11="",1000,$R11))=0,$O11,0))*IF($Y11&gt;0,(1+INDEX(Escalation!$B$3:$B$18,$Y11,0))^(AW$4-SSSModel!$C$5),1)*IF($X11=0,1,OFFSET(Profiles!$K$2,$X11,MAX(Profiles!$C$2,AW$4-$Q11)))*IF($AA11=1,(1+SSSModel!#REF!),1)</f>
        <v>0</v>
      </c>
      <c r="AX11" s="72">
        <f ca="1">IF(OR(AX$4&lt;$Q11,AX$4&gt;$Q11+IF($S11="",1000,$S11)-1),0,IF(MOD(AX$4-$Q11,IF($R11="",1000,$R11))=0,$O11,0))*IF($Y11&gt;0,(1+INDEX(Escalation!$B$3:$B$18,$Y11,0))^(AX$4-SSSModel!$C$5),1)*IF($X11=0,1,OFFSET(Profiles!$K$2,$X11,MAX(Profiles!$C$2,AX$4-$Q11)))*IF($AA11=1,(1+SSSModel!#REF!),1)</f>
        <v>0</v>
      </c>
      <c r="AY11" s="72">
        <f ca="1">IF(OR(AY$4&lt;$Q11,AY$4&gt;$Q11+IF($S11="",1000,$S11)-1),0,IF(MOD(AY$4-$Q11,IF($R11="",1000,$R11))=0,$O11,0))*IF($Y11&gt;0,(1+INDEX(Escalation!$B$3:$B$18,$Y11,0))^(AY$4-SSSModel!$C$5),1)*IF($X11=0,1,OFFSET(Profiles!$K$2,$X11,MAX(Profiles!$C$2,AY$4-$Q11)))*IF($AA11=1,(1+SSSModel!#REF!),1)</f>
        <v>0</v>
      </c>
      <c r="AZ11" s="72">
        <f ca="1">IF(OR(AZ$4&lt;$Q11,AZ$4&gt;$Q11+IF($S11="",1000,$S11)-1),0,IF(MOD(AZ$4-$Q11,IF($R11="",1000,$R11))=0,$O11,0))*IF($Y11&gt;0,(1+INDEX(Escalation!$B$3:$B$18,$Y11,0))^(AZ$4-SSSModel!$C$5),1)*IF($X11=0,1,OFFSET(Profiles!$K$2,$X11,MAX(Profiles!$C$2,AZ$4-$Q11)))*IF($AA11=1,(1+SSSModel!#REF!),1)</f>
        <v>0</v>
      </c>
      <c r="BA11" s="72">
        <f ca="1">IF(OR(BA$4&lt;$Q11,BA$4&gt;$Q11+IF($S11="",1000,$S11)-1),0,IF(MOD(BA$4-$Q11,IF($R11="",1000,$R11))=0,$O11,0))*IF($Y11&gt;0,(1+INDEX(Escalation!$B$3:$B$18,$Y11,0))^(BA$4-SSSModel!$C$5),1)*IF($X11=0,1,OFFSET(Profiles!$K$2,$X11,MAX(Profiles!$C$2,BA$4-$Q11)))*IF($AA11=1,(1+SSSModel!#REF!),1)</f>
        <v>0</v>
      </c>
      <c r="BB11" s="72">
        <f ca="1">IF(OR(BB$4&lt;$Q11,BB$4&gt;$Q11+IF($S11="",1000,$S11)-1),0,IF(MOD(BB$4-$Q11,IF($R11="",1000,$R11))=0,$O11,0))*IF($Y11&gt;0,(1+INDEX(Escalation!$B$3:$B$18,$Y11,0))^(BB$4-SSSModel!$C$5),1)*IF($X11=0,1,OFFSET(Profiles!$K$2,$X11,MAX(Profiles!$C$2,BB$4-$Q11)))*IF($AA11=1,(1+SSSModel!#REF!),1)</f>
        <v>0</v>
      </c>
      <c r="BC11" s="72">
        <f ca="1">IF(OR(BC$4&lt;$Q11,BC$4&gt;$Q11+IF($S11="",1000,$S11)-1),0,IF(MOD(BC$4-$Q11,IF($R11="",1000,$R11))=0,$O11,0))*IF($Y11&gt;0,(1+INDEX(Escalation!$B$3:$B$18,$Y11,0))^(BC$4-SSSModel!$C$5),1)*IF($X11=0,1,OFFSET(Profiles!$K$2,$X11,MAX(Profiles!$C$2,BC$4-$Q11)))*IF($AA11=1,(1+SSSModel!#REF!),1)</f>
        <v>0</v>
      </c>
      <c r="BD11" s="72">
        <f ca="1">IF(OR(BD$4&lt;$Q11,BD$4&gt;$Q11+IF($S11="",1000,$S11)-1),0,IF(MOD(BD$4-$Q11,IF($R11="",1000,$R11))=0,$O11,0))*IF($Y11&gt;0,(1+INDEX(Escalation!$B$3:$B$18,$Y11,0))^(BD$4-SSSModel!$C$5),1)*IF($X11=0,1,OFFSET(Profiles!$K$2,$X11,MAX(Profiles!$C$2,BD$4-$Q11)))*IF($AA11=1,(1+SSSModel!#REF!),1)</f>
        <v>0</v>
      </c>
      <c r="BE11" s="72">
        <f ca="1">IF(OR(BE$4&lt;$Q11,BE$4&gt;$Q11+IF($S11="",1000,$S11)-1),0,IF(MOD(BE$4-$Q11,IF($R11="",1000,$R11))=0,$O11,0))*IF($Y11&gt;0,(1+INDEX(Escalation!$B$3:$B$18,$Y11,0))^(BE$4-SSSModel!$C$5),1)*IF($X11=0,1,OFFSET(Profiles!$K$2,$X11,MAX(Profiles!$C$2,BE$4-$Q11)))*IF($AA11=1,(1+SSSModel!#REF!),1)</f>
        <v>0</v>
      </c>
      <c r="BF11" s="72">
        <f ca="1">IF(OR(BF$4&lt;$Q11,BF$4&gt;$Q11+IF($S11="",1000,$S11)-1),0,IF(MOD(BF$4-$Q11,IF($R11="",1000,$R11))=0,$O11,0))*IF($Y11&gt;0,(1+INDEX(Escalation!$B$3:$B$18,$Y11,0))^(BF$4-SSSModel!$C$5),1)*IF($X11=0,1,OFFSET(Profiles!$K$2,$X11,MAX(Profiles!$C$2,BF$4-$Q11)))*IF($AA11=1,(1+SSSModel!#REF!),1)</f>
        <v>0</v>
      </c>
      <c r="BG11" s="72">
        <f ca="1">IF(OR(BG$4&lt;$Q11,BG$4&gt;$Q11+IF($S11="",1000,$S11)-1),0,IF(MOD(BG$4-$Q11,IF($R11="",1000,$R11))=0,$O11,0))*IF($Y11&gt;0,(1+INDEX(Escalation!$B$3:$B$18,$Y11,0))^(BG$4-SSSModel!$C$5),1)*IF($X11=0,1,OFFSET(Profiles!$K$2,$X11,MAX(Profiles!$C$2,BG$4-$Q11)))*IF($AA11=1,(1+SSSModel!#REF!),1)</f>
        <v>0</v>
      </c>
      <c r="BH11" s="72">
        <f ca="1">IF(OR(BH$4&lt;$Q11,BH$4&gt;$Q11+IF($S11="",1000,$S11)-1),0,IF(MOD(BH$4-$Q11,IF($R11="",1000,$R11))=0,$O11,0))*IF($Y11&gt;0,(1+INDEX(Escalation!$B$3:$B$18,$Y11,0))^(BH$4-SSSModel!$C$5),1)*IF($X11=0,1,OFFSET(Profiles!$K$2,$X11,MAX(Profiles!$C$2,BH$4-$Q11)))*IF($AA11=1,(1+SSSModel!#REF!),1)</f>
        <v>0</v>
      </c>
      <c r="BI11" s="72">
        <f ca="1">IF(OR(BI$4&lt;$Q11,BI$4&gt;$Q11+IF($S11="",1000,$S11)-1),0,IF(MOD(BI$4-$Q11,IF($R11="",1000,$R11))=0,$O11,0))*IF($Y11&gt;0,(1+INDEX(Escalation!$B$3:$B$18,$Y11,0))^(BI$4-SSSModel!$C$5),1)*IF($X11=0,1,OFFSET(Profiles!$K$2,$X11,MAX(Profiles!$C$2,BI$4-$Q11)))*IF($AA11=1,(1+SSSModel!#REF!),1)</f>
        <v>0</v>
      </c>
      <c r="BJ11" s="72">
        <f ca="1">IF(OR(BJ$4&lt;$Q11,BJ$4&gt;$Q11+IF($S11="",1000,$S11)-1),0,IF(MOD(BJ$4-$Q11,IF($R11="",1000,$R11))=0,$O11,0))*IF($Y11&gt;0,(1+INDEX(Escalation!$B$3:$B$18,$Y11,0))^(BJ$4-SSSModel!$C$5),1)*IF($X11=0,1,OFFSET(Profiles!$K$2,$X11,MAX(Profiles!$C$2,BJ$4-$Q11)))*IF($AA11=1,(1+SSSModel!#REF!),1)</f>
        <v>0</v>
      </c>
      <c r="BK11" s="72">
        <f ca="1">IF(OR(BK$4&lt;$Q11,BK$4&gt;$Q11+IF($S11="",1000,$S11)-1),0,IF(MOD(BK$4-$Q11,IF($R11="",1000,$R11))=0,$O11,0))*IF($Y11&gt;0,(1+INDEX(Escalation!$B$3:$B$18,$Y11,0))^(BK$4-SSSModel!$C$5),1)*IF($X11=0,1,OFFSET(Profiles!$K$2,$X11,MAX(Profiles!$C$2,BK$4-$Q11)))*IF($AA11=1,(1+SSSModel!#REF!),1)</f>
        <v>0</v>
      </c>
      <c r="BL11" s="72">
        <f ca="1">IF(OR(BL$4&lt;$Q11,BL$4&gt;$Q11+IF($S11="",1000,$S11)-1),0,IF(MOD(BL$4-$Q11,IF($R11="",1000,$R11))=0,$O11,0))*IF($Y11&gt;0,(1+INDEX(Escalation!$B$3:$B$18,$Y11,0))^(BL$4-SSSModel!$C$5),1)*IF($X11=0,1,OFFSET(Profiles!$K$2,$X11,MAX(Profiles!$C$2,BL$4-$Q11)))*IF($AA11=1,(1+SSSModel!#REF!),1)</f>
        <v>0</v>
      </c>
      <c r="BM11" s="72">
        <f ca="1">IF(OR(BM$4&lt;$Q11,BM$4&gt;$Q11+IF($S11="",1000,$S11)-1),0,IF(MOD(BM$4-$Q11,IF($R11="",1000,$R11))=0,$O11,0))*IF($Y11&gt;0,(1+INDEX(Escalation!$B$3:$B$18,$Y11,0))^(BM$4-SSSModel!$C$5),1)*IF($X11=0,1,OFFSET(Profiles!$K$2,$X11,MAX(Profiles!$C$2,BM$4-$Q11)))*IF($AA11=1,(1+SSSModel!#REF!),1)</f>
        <v>0</v>
      </c>
      <c r="BN11" s="72">
        <f ca="1">IF(OR(BN$4&lt;$Q11,BN$4&gt;$Q11+IF($S11="",1000,$S11)-1),0,IF(MOD(BN$4-$Q11,IF($R11="",1000,$R11))=0,$O11,0))*IF($Y11&gt;0,(1+INDEX(Escalation!$B$3:$B$18,$Y11,0))^(BN$4-SSSModel!$C$5),1)*IF($X11=0,1,OFFSET(Profiles!$K$2,$X11,MAX(Profiles!$C$2,BN$4-$Q11)))*IF($AA11=1,(1+SSSModel!#REF!),1)</f>
        <v>0</v>
      </c>
      <c r="BO11" s="72">
        <f ca="1">IF(OR(BO$4&lt;$Q11,BO$4&gt;$Q11+IF($S11="",1000,$S11)-1),0,IF(MOD(BO$4-$Q11,IF($R11="",1000,$R11))=0,$O11,0))*IF($Y11&gt;0,(1+INDEX(Escalation!$B$3:$B$18,$Y11,0))^(BO$4-SSSModel!$C$5),1)*IF($X11=0,1,OFFSET(Profiles!$K$2,$X11,MAX(Profiles!$C$2,BO$4-$Q11)))*IF($AA11=1,(1+SSSModel!#REF!),1)</f>
        <v>0</v>
      </c>
      <c r="BP11" s="72">
        <f ca="1">IF(OR(BP$4&lt;$Q11,BP$4&gt;$Q11+IF($S11="",1000,$S11)-1),0,IF(MOD(BP$4-$Q11,IF($R11="",1000,$R11))=0,$O11,0))*IF($Y11&gt;0,(1+INDEX(Escalation!$B$3:$B$18,$Y11,0))^(BP$4-SSSModel!$C$5),1)*IF($X11=0,1,OFFSET(Profiles!$K$2,$X11,MAX(Profiles!$C$2,BP$4-$Q11)))*IF($AA11=1,(1+SSSModel!#REF!),1)</f>
        <v>0</v>
      </c>
      <c r="BQ11" s="72">
        <f ca="1">IF(OR(BQ$4&lt;$Q11,BQ$4&gt;$Q11+IF($S11="",1000,$S11)-1),0,IF(MOD(BQ$4-$Q11,IF($R11="",1000,$R11))=0,$O11,0))*IF($Y11&gt;0,(1+INDEX(Escalation!$B$3:$B$18,$Y11,0))^(BQ$4-SSSModel!$C$5),1)*IF($X11=0,1,OFFSET(Profiles!$K$2,$X11,MAX(Profiles!$C$2,BQ$4-$Q11)))*IF($AA11=1,(1+SSSModel!#REF!),1)</f>
        <v>0</v>
      </c>
      <c r="BR11" s="72">
        <f ca="1">IF(OR(BR$4&lt;$Q11,BR$4&gt;$Q11+IF($S11="",1000,$S11)-1),0,IF(MOD(BR$4-$Q11,IF($R11="",1000,$R11))=0,$O11,0))*IF($Y11&gt;0,(1+INDEX(Escalation!$B$3:$B$18,$Y11,0))^(BR$4-SSSModel!$C$5),1)*IF($X11=0,1,OFFSET(Profiles!$K$2,$X11,MAX(Profiles!$C$2,BR$4-$Q11)))*IF($AA11=1,(1+SSSModel!#REF!),1)</f>
        <v>0</v>
      </c>
      <c r="BS11" s="72">
        <f ca="1">IF(OR(BS$4&lt;$Q11,BS$4&gt;$Q11+IF($S11="",1000,$S11)-1),0,IF(MOD(BS$4-$Q11,IF($R11="",1000,$R11))=0,$O11,0))*IF($Y11&gt;0,(1+INDEX(Escalation!$B$3:$B$18,$Y11,0))^(BS$4-SSSModel!$C$5),1)*IF($X11=0,1,OFFSET(Profiles!$K$2,$X11,MAX(Profiles!$C$2,BS$4-$Q11)))*IF($AA11=1,(1+SSSModel!#REF!),1)</f>
        <v>0</v>
      </c>
      <c r="BT11" s="72">
        <f ca="1">IF(OR(BT$4&lt;$Q11,BT$4&gt;$Q11+IF($S11="",1000,$S11)-1),0,IF(MOD(BT$4-$Q11,IF($R11="",1000,$R11))=0,$O11,0))*IF($Y11&gt;0,(1+INDEX(Escalation!$B$3:$B$18,$Y11,0))^(BT$4-SSSModel!$C$5),1)*IF($X11=0,1,OFFSET(Profiles!$K$2,$X11,MAX(Profiles!$C$2,BT$4-$Q11)))*IF($AA11=1,(1+SSSModel!#REF!),1)</f>
        <v>0</v>
      </c>
      <c r="BU11" s="72">
        <f ca="1">IF(OR(BU$4&lt;$Q11,BU$4&gt;$Q11+IF($S11="",1000,$S11)-1),0,IF(MOD(BU$4-$Q11,IF($R11="",1000,$R11))=0,$O11,0))*IF($Y11&gt;0,(1+INDEX(Escalation!$B$3:$B$18,$Y11,0))^(BU$4-SSSModel!$C$5),1)*IF($X11=0,1,OFFSET(Profiles!$K$2,$X11,MAX(Profiles!$C$2,BU$4-$Q11)))*IF($AA11=1,(1+SSSModel!#REF!),1)</f>
        <v>0</v>
      </c>
      <c r="BV11" s="72">
        <f ca="1">IF(OR(BV$4&lt;$Q11,BV$4&gt;$Q11+IF($S11="",1000,$S11)-1),0,IF(MOD(BV$4-$Q11,IF($R11="",1000,$R11))=0,$O11,0))*IF($Y11&gt;0,(1+INDEX(Escalation!$B$3:$B$18,$Y11,0))^(BV$4-SSSModel!$C$5),1)*IF($X11=0,1,OFFSET(Profiles!$K$2,$X11,MAX(Profiles!$C$2,BV$4-$Q11)))*IF($AA11=1,(1+SSSModel!#REF!),1)</f>
        <v>0</v>
      </c>
      <c r="BW11" s="72">
        <f ca="1">IF(OR(BW$4&lt;$Q11,BW$4&gt;$Q11+IF($S11="",1000,$S11)-1),0,IF(MOD(BW$4-$Q11,IF($R11="",1000,$R11))=0,$O11,0))*IF($Y11&gt;0,(1+INDEX(Escalation!$B$3:$B$18,$Y11,0))^(BW$4-SSSModel!$C$5),1)*IF($X11=0,1,OFFSET(Profiles!$K$2,$X11,MAX(Profiles!$C$2,BW$4-$Q11)))*IF($AA11=1,(1+SSSModel!#REF!),1)</f>
        <v>0</v>
      </c>
      <c r="BX11" s="72">
        <f ca="1">IF(OR(BX$4&lt;$Q11,BX$4&gt;$Q11+IF($S11="",1000,$S11)-1),0,IF(MOD(BX$4-$Q11,IF($R11="",1000,$R11))=0,$O11,0))*IF($Y11&gt;0,(1+INDEX(Escalation!$B$3:$B$18,$Y11,0))^(BX$4-SSSModel!$C$5),1)*IF($X11=0,1,OFFSET(Profiles!$K$2,$X11,MAX(Profiles!$C$2,BX$4-$Q11)))*IF($AA11=1,(1+SSSModel!#REF!),1)</f>
        <v>0</v>
      </c>
      <c r="BY11" s="72">
        <f ca="1">IF(OR(BY$4&lt;$Q11,BY$4&gt;$Q11+IF($S11="",1000,$S11)-1),0,IF(MOD(BY$4-$Q11,IF($R11="",1000,$R11))=0,$O11,0))*IF($Y11&gt;0,(1+INDEX(Escalation!$B$3:$B$18,$Y11,0))^(BY$4-SSSModel!$C$5),1)*IF($X11=0,1,OFFSET(Profiles!$K$2,$X11,MAX(Profiles!$C$2,BY$4-$Q11)))*IF($AA11=1,(1+SSSModel!#REF!),1)</f>
        <v>0</v>
      </c>
      <c r="BZ11" s="72">
        <f ca="1">IF(OR(BZ$4&lt;$Q11,BZ$4&gt;$Q11+IF($S11="",1000,$S11)-1),0,IF(MOD(BZ$4-$Q11,IF($R11="",1000,$R11))=0,$O11,0))*IF($Y11&gt;0,(1+INDEX(Escalation!$B$3:$B$18,$Y11,0))^(BZ$4-SSSModel!$C$5),1)*IF($X11=0,1,OFFSET(Profiles!$K$2,$X11,MAX(Profiles!$C$2,BZ$4-$Q11)))*IF($AA11=1,(1+SSSModel!#REF!),1)</f>
        <v>0</v>
      </c>
      <c r="CA11" s="134">
        <f ca="1">IF(OR($Z11=0,SSSModel!$C$4="CF"),AC11,
IF(LEFT($V11,3)="ON_",
     IF(SSSModel!$C$4="RR",SUMPRODUCT(OFFSET($AC11,0,0,1,$CB$2),OFFSET(Profiles!$K$28,($Z11-1)*(Profiles!$I$26+1)+CA$4-SSSModel!$C$3+1,0,1,$CB$2)),
     IF(SSSModel!$C$4="ECC",$EA11*$EB11*SUMPRODUCT(OFFSET($AC11,0,MAX(0,CA$4-$DZ11-$CA$4+1),1,MIN($DZ11,CA$4-$CA$4+1)),OFFSET(Escalation!$K$24,($Y11-1)*(Escalation!$I$22+1)+CA$4-SSSModel!$C$3+1,MAX(0,CA$4-$DZ11-$CA$4+1),1,MIN($DZ11,CA$4-$CA$4+1))),
     IF(SSSModel!$C$4="PV",AC11*$EA11*(1+SSSModel!$C$2),
     IF(SSSModel!$C$4="FCR",$EC11*SUM(OFFSET($AC11,0,MAX(CA$4-$AC$4-$DZ11+1,0),1,MIN($DZ11,CA$4-$AC$4+1))),0)))),
SUM($AC11:$BZ11)*
     IF(SSSModel!$C$4="RR",OFFSET(Profiles!$K$2,$Z11,MAX(Profiles!$C$2,AC$4-$W11)),
     IF(SSSModel!$C$4="ECC",$EA11*$EB11*IF(MAX(Escalation!$C$2,AC$4-$W11)&gt;$DZ11-1,0,OFFSET(Escalation!$K$2,$Y11,MAX(Escalation!$C$2,AC$4-$W11))),
     IF(SSSModel!$C$4="PV",IF(CA$4=$W11,$EA11*(1+SSSModel!$C$2),0),
     IF(SSSModel!$C$4="FCR",IF(AND(CA$4&gt;=$W11,OFFSET(Profiles!$K$2,$Z11,MAX(Profiles!$C$2,AC$4-$W11))&gt;0),$EC11,0),0))))))</f>
        <v>0</v>
      </c>
      <c r="CB11" s="135">
        <f ca="1">IF(OR($Z11=0,SSSModel!$C$4="CF"),AD11,
IF(LEFT($V11,3)="ON_",
     IF(SSSModel!$C$4="RR",SUMPRODUCT(OFFSET($AC11,0,0,1,$CB$2),OFFSET(Profiles!$K$28,($Z11-1)*(Profiles!$I$26+1)+CB$4-SSSModel!$C$3+1,0,1,$CB$2)),
     IF(SSSModel!$C$4="ECC",$EA11*$EB11*SUMPRODUCT(OFFSET($AC11,0,MAX(0,CB$4-$DZ11-$CA$4+1),1,MIN($DZ11,CB$4-$CA$4+1)),OFFSET(Escalation!$K$24,($Y11-1)*(Escalation!$I$22+1)+CB$4-SSSModel!$C$3+1,MAX(0,CB$4-$DZ11-$CA$4+1),1,MIN($DZ11,CB$4-$CA$4+1))),
     IF(SSSModel!$C$4="PV",AD11*$EA11*(1+SSSModel!$C$2),
     IF(SSSModel!$C$4="FCR",$EC11*SUM(OFFSET($AC11,0,MAX(CB$4-$AC$4-$DZ11+1,0),1,MIN($DZ11,CB$4-$AC$4+1))),0)))),
SUM($AC11:$BZ11)*
     IF(SSSModel!$C$4="RR",OFFSET(Profiles!$K$2,$Z11,MAX(Profiles!$C$2,AD$4-$W11)),
     IF(SSSModel!$C$4="ECC",$EA11*$EB11*IF(MAX(Escalation!$C$2,AD$4-$W11)&gt;$DZ11-1,0,OFFSET(Escalation!$K$2,$Y11,MAX(Escalation!$C$2,AD$4-$W11))),
     IF(SSSModel!$C$4="PV",IF(CB$4=$W11,$EA11*(1+SSSModel!$C$2),0),
     IF(SSSModel!$C$4="FCR",IF(AND(CB$4&gt;=$W11,OFFSET(Profiles!$K$2,$Z11,MAX(Profiles!$C$2,AD$4-$W11))&gt;0),$EC11,0),0))))))</f>
        <v>0</v>
      </c>
      <c r="CC11" s="135">
        <f ca="1">IF(OR($Z11=0,SSSModel!$C$4="CF"),AE11,
IF(LEFT($V11,3)="ON_",
     IF(SSSModel!$C$4="RR",SUMPRODUCT(OFFSET($AC11,0,0,1,$CB$2),OFFSET(Profiles!$K$28,($Z11-1)*(Profiles!$I$26+1)+CC$4-SSSModel!$C$3+1,0,1,$CB$2)),
     IF(SSSModel!$C$4="ECC",$EA11*$EB11*SUMPRODUCT(OFFSET($AC11,0,MAX(0,CC$4-$DZ11-$CA$4+1),1,MIN($DZ11,CC$4-$CA$4+1)),OFFSET(Escalation!$K$24,($Y11-1)*(Escalation!$I$22+1)+CC$4-SSSModel!$C$3+1,MAX(0,CC$4-$DZ11-$CA$4+1),1,MIN($DZ11,CC$4-$CA$4+1))),
     IF(SSSModel!$C$4="PV",AE11*$EA11*(1+SSSModel!$C$2),
     IF(SSSModel!$C$4="FCR",$EC11*SUM(OFFSET($AC11,0,MAX(CC$4-$AC$4-$DZ11+1,0),1,MIN($DZ11,CC$4-$AC$4+1))),0)))),
SUM($AC11:$BZ11)*
     IF(SSSModel!$C$4="RR",OFFSET(Profiles!$K$2,$Z11,MAX(Profiles!$C$2,AE$4-$W11)),
     IF(SSSModel!$C$4="ECC",$EA11*$EB11*IF(MAX(Escalation!$C$2,AE$4-$W11)&gt;$DZ11-1,0,OFFSET(Escalation!$K$2,$Y11,MAX(Escalation!$C$2,AE$4-$W11))),
     IF(SSSModel!$C$4="PV",IF(CC$4=$W11,$EA11*(1+SSSModel!$C$2),0),
     IF(SSSModel!$C$4="FCR",IF(AND(CC$4&gt;=$W11,OFFSET(Profiles!$K$2,$Z11,MAX(Profiles!$C$2,AE$4-$W11))&gt;0),$EC11,0),0))))))</f>
        <v>0</v>
      </c>
      <c r="CD11" s="135">
        <f ca="1">IF(OR($Z11=0,SSSModel!$C$4="CF"),AF11,
IF(LEFT($V11,3)="ON_",
     IF(SSSModel!$C$4="RR",SUMPRODUCT(OFFSET($AC11,0,0,1,$CB$2),OFFSET(Profiles!$K$28,($Z11-1)*(Profiles!$I$26+1)+CD$4-SSSModel!$C$3+1,0,1,$CB$2)),
     IF(SSSModel!$C$4="ECC",$EA11*$EB11*SUMPRODUCT(OFFSET($AC11,0,MAX(0,CD$4-$DZ11-$CA$4+1),1,MIN($DZ11,CD$4-$CA$4+1)),OFFSET(Escalation!$K$24,($Y11-1)*(Escalation!$I$22+1)+CD$4-SSSModel!$C$3+1,MAX(0,CD$4-$DZ11-$CA$4+1),1,MIN($DZ11,CD$4-$CA$4+1))),
     IF(SSSModel!$C$4="PV",AF11*$EA11*(1+SSSModel!$C$2),
     IF(SSSModel!$C$4="FCR",$EC11*SUM(OFFSET($AC11,0,MAX(CD$4-$AC$4-$DZ11+1,0),1,MIN($DZ11,CD$4-$AC$4+1))),0)))),
SUM($AC11:$BZ11)*
     IF(SSSModel!$C$4="RR",OFFSET(Profiles!$K$2,$Z11,MAX(Profiles!$C$2,AF$4-$W11)),
     IF(SSSModel!$C$4="ECC",$EA11*$EB11*IF(MAX(Escalation!$C$2,AF$4-$W11)&gt;$DZ11-1,0,OFFSET(Escalation!$K$2,$Y11,MAX(Escalation!$C$2,AF$4-$W11))),
     IF(SSSModel!$C$4="PV",IF(CD$4=$W11,$EA11*(1+SSSModel!$C$2),0),
     IF(SSSModel!$C$4="FCR",IF(AND(CD$4&gt;=$W11,OFFSET(Profiles!$K$2,$Z11,MAX(Profiles!$C$2,AF$4-$W11))&gt;0),$EC11,0),0))))))</f>
        <v>0</v>
      </c>
      <c r="CE11" s="135">
        <f ca="1">IF(OR($Z11=0,SSSModel!$C$4="CF"),AG11,
IF(LEFT($V11,3)="ON_",
     IF(SSSModel!$C$4="RR",SUMPRODUCT(OFFSET($AC11,0,0,1,$CB$2),OFFSET(Profiles!$K$28,($Z11-1)*(Profiles!$I$26+1)+CE$4-SSSModel!$C$3+1,0,1,$CB$2)),
     IF(SSSModel!$C$4="ECC",$EA11*$EB11*SUMPRODUCT(OFFSET($AC11,0,MAX(0,CE$4-$DZ11-$CA$4+1),1,MIN($DZ11,CE$4-$CA$4+1)),OFFSET(Escalation!$K$24,($Y11-1)*(Escalation!$I$22+1)+CE$4-SSSModel!$C$3+1,MAX(0,CE$4-$DZ11-$CA$4+1),1,MIN($DZ11,CE$4-$CA$4+1))),
     IF(SSSModel!$C$4="PV",AG11*$EA11*(1+SSSModel!$C$2),
     IF(SSSModel!$C$4="FCR",$EC11*SUM(OFFSET($AC11,0,MAX(CE$4-$AC$4-$DZ11+1,0),1,MIN($DZ11,CE$4-$AC$4+1))),0)))),
SUM($AC11:$BZ11)*
     IF(SSSModel!$C$4="RR",OFFSET(Profiles!$K$2,$Z11,MAX(Profiles!$C$2,AG$4-$W11)),
     IF(SSSModel!$C$4="ECC",$EA11*$EB11*IF(MAX(Escalation!$C$2,AG$4-$W11)&gt;$DZ11-1,0,OFFSET(Escalation!$K$2,$Y11,MAX(Escalation!$C$2,AG$4-$W11))),
     IF(SSSModel!$C$4="PV",IF(CE$4=$W11,$EA11*(1+SSSModel!$C$2),0),
     IF(SSSModel!$C$4="FCR",IF(AND(CE$4&gt;=$W11,OFFSET(Profiles!$K$2,$Z11,MAX(Profiles!$C$2,AG$4-$W11))&gt;0),$EC11,0),0))))))</f>
        <v>0</v>
      </c>
      <c r="CF11" s="135">
        <f ca="1">IF(OR($Z11=0,SSSModel!$C$4="CF"),AH11,
IF(LEFT($V11,3)="ON_",
     IF(SSSModel!$C$4="RR",SUMPRODUCT(OFFSET($AC11,0,0,1,$CB$2),OFFSET(Profiles!$K$28,($Z11-1)*(Profiles!$I$26+1)+CF$4-SSSModel!$C$3+1,0,1,$CB$2)),
     IF(SSSModel!$C$4="ECC",$EA11*$EB11*SUMPRODUCT(OFFSET($AC11,0,MAX(0,CF$4-$DZ11-$CA$4+1),1,MIN($DZ11,CF$4-$CA$4+1)),OFFSET(Escalation!$K$24,($Y11-1)*(Escalation!$I$22+1)+CF$4-SSSModel!$C$3+1,MAX(0,CF$4-$DZ11-$CA$4+1),1,MIN($DZ11,CF$4-$CA$4+1))),
     IF(SSSModel!$C$4="PV",AH11*$EA11*(1+SSSModel!$C$2),
     IF(SSSModel!$C$4="FCR",$EC11*SUM(OFFSET($AC11,0,MAX(CF$4-$AC$4-$DZ11+1,0),1,MIN($DZ11,CF$4-$AC$4+1))),0)))),
SUM($AC11:$BZ11)*
     IF(SSSModel!$C$4="RR",OFFSET(Profiles!$K$2,$Z11,MAX(Profiles!$C$2,AH$4-$W11)),
     IF(SSSModel!$C$4="ECC",$EA11*$EB11*IF(MAX(Escalation!$C$2,AH$4-$W11)&gt;$DZ11-1,0,OFFSET(Escalation!$K$2,$Y11,MAX(Escalation!$C$2,AH$4-$W11))),
     IF(SSSModel!$C$4="PV",IF(CF$4=$W11,$EA11*(1+SSSModel!$C$2),0),
     IF(SSSModel!$C$4="FCR",IF(AND(CF$4&gt;=$W11,OFFSET(Profiles!$K$2,$Z11,MAX(Profiles!$C$2,AH$4-$W11))&gt;0),$EC11,0),0))))))</f>
        <v>0</v>
      </c>
      <c r="CG11" s="135">
        <f ca="1">IF(OR($Z11=0,SSSModel!$C$4="CF"),AI11,
IF(LEFT($V11,3)="ON_",
     IF(SSSModel!$C$4="RR",SUMPRODUCT(OFFSET($AC11,0,0,1,$CB$2),OFFSET(Profiles!$K$28,($Z11-1)*(Profiles!$I$26+1)+CG$4-SSSModel!$C$3+1,0,1,$CB$2)),
     IF(SSSModel!$C$4="ECC",$EA11*$EB11*SUMPRODUCT(OFFSET($AC11,0,MAX(0,CG$4-$DZ11-$CA$4+1),1,MIN($DZ11,CG$4-$CA$4+1)),OFFSET(Escalation!$K$24,($Y11-1)*(Escalation!$I$22+1)+CG$4-SSSModel!$C$3+1,MAX(0,CG$4-$DZ11-$CA$4+1),1,MIN($DZ11,CG$4-$CA$4+1))),
     IF(SSSModel!$C$4="PV",AI11*$EA11*(1+SSSModel!$C$2),
     IF(SSSModel!$C$4="FCR",$EC11*SUM(OFFSET($AC11,0,MAX(CG$4-$AC$4-$DZ11+1,0),1,MIN($DZ11,CG$4-$AC$4+1))),0)))),
SUM($AC11:$BZ11)*
     IF(SSSModel!$C$4="RR",OFFSET(Profiles!$K$2,$Z11,MAX(Profiles!$C$2,AI$4-$W11)),
     IF(SSSModel!$C$4="ECC",$EA11*$EB11*IF(MAX(Escalation!$C$2,AI$4-$W11)&gt;$DZ11-1,0,OFFSET(Escalation!$K$2,$Y11,MAX(Escalation!$C$2,AI$4-$W11))),
     IF(SSSModel!$C$4="PV",IF(CG$4=$W11,$EA11*(1+SSSModel!$C$2),0),
     IF(SSSModel!$C$4="FCR",IF(AND(CG$4&gt;=$W11,OFFSET(Profiles!$K$2,$Z11,MAX(Profiles!$C$2,AI$4-$W11))&gt;0),$EC11,0),0))))))</f>
        <v>0</v>
      </c>
      <c r="CH11" s="135">
        <f ca="1">IF(OR($Z11=0,SSSModel!$C$4="CF"),AJ11,
IF(LEFT($V11,3)="ON_",
     IF(SSSModel!$C$4="RR",SUMPRODUCT(OFFSET($AC11,0,0,1,$CB$2),OFFSET(Profiles!$K$28,($Z11-1)*(Profiles!$I$26+1)+CH$4-SSSModel!$C$3+1,0,1,$CB$2)),
     IF(SSSModel!$C$4="ECC",$EA11*$EB11*SUMPRODUCT(OFFSET($AC11,0,MAX(0,CH$4-$DZ11-$CA$4+1),1,MIN($DZ11,CH$4-$CA$4+1)),OFFSET(Escalation!$K$24,($Y11-1)*(Escalation!$I$22+1)+CH$4-SSSModel!$C$3+1,MAX(0,CH$4-$DZ11-$CA$4+1),1,MIN($DZ11,CH$4-$CA$4+1))),
     IF(SSSModel!$C$4="PV",AJ11*$EA11*(1+SSSModel!$C$2),
     IF(SSSModel!$C$4="FCR",$EC11*SUM(OFFSET($AC11,0,MAX(CH$4-$AC$4-$DZ11+1,0),1,MIN($DZ11,CH$4-$AC$4+1))),0)))),
SUM($AC11:$BZ11)*
     IF(SSSModel!$C$4="RR",OFFSET(Profiles!$K$2,$Z11,MAX(Profiles!$C$2,AJ$4-$W11)),
     IF(SSSModel!$C$4="ECC",$EA11*$EB11*IF(MAX(Escalation!$C$2,AJ$4-$W11)&gt;$DZ11-1,0,OFFSET(Escalation!$K$2,$Y11,MAX(Escalation!$C$2,AJ$4-$W11))),
     IF(SSSModel!$C$4="PV",IF(CH$4=$W11,$EA11*(1+SSSModel!$C$2),0),
     IF(SSSModel!$C$4="FCR",IF(AND(CH$4&gt;=$W11,OFFSET(Profiles!$K$2,$Z11,MAX(Profiles!$C$2,AJ$4-$W11))&gt;0),$EC11,0),0))))))</f>
        <v>0</v>
      </c>
      <c r="CI11" s="135">
        <f ca="1">IF(OR($Z11=0,SSSModel!$C$4="CF"),AK11,
IF(LEFT($V11,3)="ON_",
     IF(SSSModel!$C$4="RR",SUMPRODUCT(OFFSET($AC11,0,0,1,$CB$2),OFFSET(Profiles!$K$28,($Z11-1)*(Profiles!$I$26+1)+CI$4-SSSModel!$C$3+1,0,1,$CB$2)),
     IF(SSSModel!$C$4="ECC",$EA11*$EB11*SUMPRODUCT(OFFSET($AC11,0,MAX(0,CI$4-$DZ11-$CA$4+1),1,MIN($DZ11,CI$4-$CA$4+1)),OFFSET(Escalation!$K$24,($Y11-1)*(Escalation!$I$22+1)+CI$4-SSSModel!$C$3+1,MAX(0,CI$4-$DZ11-$CA$4+1),1,MIN($DZ11,CI$4-$CA$4+1))),
     IF(SSSModel!$C$4="PV",AK11*$EA11*(1+SSSModel!$C$2),
     IF(SSSModel!$C$4="FCR",$EC11*SUM(OFFSET($AC11,0,MAX(CI$4-$AC$4-$DZ11+1,0),1,MIN($DZ11,CI$4-$AC$4+1))),0)))),
SUM($AC11:$BZ11)*
     IF(SSSModel!$C$4="RR",OFFSET(Profiles!$K$2,$Z11,MAX(Profiles!$C$2,AK$4-$W11)),
     IF(SSSModel!$C$4="ECC",$EA11*$EB11*IF(MAX(Escalation!$C$2,AK$4-$W11)&gt;$DZ11-1,0,OFFSET(Escalation!$K$2,$Y11,MAX(Escalation!$C$2,AK$4-$W11))),
     IF(SSSModel!$C$4="PV",IF(CI$4=$W11,$EA11*(1+SSSModel!$C$2),0),
     IF(SSSModel!$C$4="FCR",IF(AND(CI$4&gt;=$W11,OFFSET(Profiles!$K$2,$Z11,MAX(Profiles!$C$2,AK$4-$W11))&gt;0),$EC11,0),0))))))</f>
        <v>0</v>
      </c>
      <c r="CJ11" s="135">
        <f ca="1">IF(OR($Z11=0,SSSModel!$C$4="CF"),AL11,
IF(LEFT($V11,3)="ON_",
     IF(SSSModel!$C$4="RR",SUMPRODUCT(OFFSET($AC11,0,0,1,$CB$2),OFFSET(Profiles!$K$28,($Z11-1)*(Profiles!$I$26+1)+CJ$4-SSSModel!$C$3+1,0,1,$CB$2)),
     IF(SSSModel!$C$4="ECC",$EA11*$EB11*SUMPRODUCT(OFFSET($AC11,0,MAX(0,CJ$4-$DZ11-$CA$4+1),1,MIN($DZ11,CJ$4-$CA$4+1)),OFFSET(Escalation!$K$24,($Y11-1)*(Escalation!$I$22+1)+CJ$4-SSSModel!$C$3+1,MAX(0,CJ$4-$DZ11-$CA$4+1),1,MIN($DZ11,CJ$4-$CA$4+1))),
     IF(SSSModel!$C$4="PV",AL11*$EA11*(1+SSSModel!$C$2),
     IF(SSSModel!$C$4="FCR",$EC11*SUM(OFFSET($AC11,0,MAX(CJ$4-$AC$4-$DZ11+1,0),1,MIN($DZ11,CJ$4-$AC$4+1))),0)))),
SUM($AC11:$BZ11)*
     IF(SSSModel!$C$4="RR",OFFSET(Profiles!$K$2,$Z11,MAX(Profiles!$C$2,AL$4-$W11)),
     IF(SSSModel!$C$4="ECC",$EA11*$EB11*IF(MAX(Escalation!$C$2,AL$4-$W11)&gt;$DZ11-1,0,OFFSET(Escalation!$K$2,$Y11,MAX(Escalation!$C$2,AL$4-$W11))),
     IF(SSSModel!$C$4="PV",IF(CJ$4=$W11,$EA11*(1+SSSModel!$C$2),0),
     IF(SSSModel!$C$4="FCR",IF(AND(CJ$4&gt;=$W11,OFFSET(Profiles!$K$2,$Z11,MAX(Profiles!$C$2,AL$4-$W11))&gt;0),$EC11,0),0))))))</f>
        <v>0</v>
      </c>
      <c r="CK11" s="135">
        <f ca="1">IF(OR($Z11=0,SSSModel!$C$4="CF"),AM11,
IF(LEFT($V11,3)="ON_",
     IF(SSSModel!$C$4="RR",SUMPRODUCT(OFFSET($AC11,0,0,1,$CB$2),OFFSET(Profiles!$K$28,($Z11-1)*(Profiles!$I$26+1)+CK$4-SSSModel!$C$3+1,0,1,$CB$2)),
     IF(SSSModel!$C$4="ECC",$EA11*$EB11*SUMPRODUCT(OFFSET($AC11,0,MAX(0,CK$4-$DZ11-$CA$4+1),1,MIN($DZ11,CK$4-$CA$4+1)),OFFSET(Escalation!$K$24,($Y11-1)*(Escalation!$I$22+1)+CK$4-SSSModel!$C$3+1,MAX(0,CK$4-$DZ11-$CA$4+1),1,MIN($DZ11,CK$4-$CA$4+1))),
     IF(SSSModel!$C$4="PV",AM11*$EA11*(1+SSSModel!$C$2),
     IF(SSSModel!$C$4="FCR",$EC11*SUM(OFFSET($AC11,0,MAX(CK$4-$AC$4-$DZ11+1,0),1,MIN($DZ11,CK$4-$AC$4+1))),0)))),
SUM($AC11:$BZ11)*
     IF(SSSModel!$C$4="RR",OFFSET(Profiles!$K$2,$Z11,MAX(Profiles!$C$2,AM$4-$W11)),
     IF(SSSModel!$C$4="ECC",$EA11*$EB11*IF(MAX(Escalation!$C$2,AM$4-$W11)&gt;$DZ11-1,0,OFFSET(Escalation!$K$2,$Y11,MAX(Escalation!$C$2,AM$4-$W11))),
     IF(SSSModel!$C$4="PV",IF(CK$4=$W11,$EA11*(1+SSSModel!$C$2),0),
     IF(SSSModel!$C$4="FCR",IF(AND(CK$4&gt;=$W11,OFFSET(Profiles!$K$2,$Z11,MAX(Profiles!$C$2,AM$4-$W11))&gt;0),$EC11,0),0))))))</f>
        <v>0</v>
      </c>
      <c r="CL11" s="135">
        <f ca="1">IF(OR($Z11=0,SSSModel!$C$4="CF"),AN11,
IF(LEFT($V11,3)="ON_",
     IF(SSSModel!$C$4="RR",SUMPRODUCT(OFFSET($AC11,0,0,1,$CB$2),OFFSET(Profiles!$K$28,($Z11-1)*(Profiles!$I$26+1)+CL$4-SSSModel!$C$3+1,0,1,$CB$2)),
     IF(SSSModel!$C$4="ECC",$EA11*$EB11*SUMPRODUCT(OFFSET($AC11,0,MAX(0,CL$4-$DZ11-$CA$4+1),1,MIN($DZ11,CL$4-$CA$4+1)),OFFSET(Escalation!$K$24,($Y11-1)*(Escalation!$I$22+1)+CL$4-SSSModel!$C$3+1,MAX(0,CL$4-$DZ11-$CA$4+1),1,MIN($DZ11,CL$4-$CA$4+1))),
     IF(SSSModel!$C$4="PV",AN11*$EA11*(1+SSSModel!$C$2),
     IF(SSSModel!$C$4="FCR",$EC11*SUM(OFFSET($AC11,0,MAX(CL$4-$AC$4-$DZ11+1,0),1,MIN($DZ11,CL$4-$AC$4+1))),0)))),
SUM($AC11:$BZ11)*
     IF(SSSModel!$C$4="RR",OFFSET(Profiles!$K$2,$Z11,MAX(Profiles!$C$2,AN$4-$W11)),
     IF(SSSModel!$C$4="ECC",$EA11*$EB11*IF(MAX(Escalation!$C$2,AN$4-$W11)&gt;$DZ11-1,0,OFFSET(Escalation!$K$2,$Y11,MAX(Escalation!$C$2,AN$4-$W11))),
     IF(SSSModel!$C$4="PV",IF(CL$4=$W11,$EA11*(1+SSSModel!$C$2),0),
     IF(SSSModel!$C$4="FCR",IF(AND(CL$4&gt;=$W11,OFFSET(Profiles!$K$2,$Z11,MAX(Profiles!$C$2,AN$4-$W11))&gt;0),$EC11,0),0))))))</f>
        <v>0</v>
      </c>
      <c r="CM11" s="135">
        <f ca="1">IF(OR($Z11=0,SSSModel!$C$4="CF"),AO11,
IF(LEFT($V11,3)="ON_",
     IF(SSSModel!$C$4="RR",SUMPRODUCT(OFFSET($AC11,0,0,1,$CB$2),OFFSET(Profiles!$K$28,($Z11-1)*(Profiles!$I$26+1)+CM$4-SSSModel!$C$3+1,0,1,$CB$2)),
     IF(SSSModel!$C$4="ECC",$EA11*$EB11*SUMPRODUCT(OFFSET($AC11,0,MAX(0,CM$4-$DZ11-$CA$4+1),1,MIN($DZ11,CM$4-$CA$4+1)),OFFSET(Escalation!$K$24,($Y11-1)*(Escalation!$I$22+1)+CM$4-SSSModel!$C$3+1,MAX(0,CM$4-$DZ11-$CA$4+1),1,MIN($DZ11,CM$4-$CA$4+1))),
     IF(SSSModel!$C$4="PV",AO11*$EA11*(1+SSSModel!$C$2),
     IF(SSSModel!$C$4="FCR",$EC11*SUM(OFFSET($AC11,0,MAX(CM$4-$AC$4-$DZ11+1,0),1,MIN($DZ11,CM$4-$AC$4+1))),0)))),
SUM($AC11:$BZ11)*
     IF(SSSModel!$C$4="RR",OFFSET(Profiles!$K$2,$Z11,MAX(Profiles!$C$2,AO$4-$W11)),
     IF(SSSModel!$C$4="ECC",$EA11*$EB11*IF(MAX(Escalation!$C$2,AO$4-$W11)&gt;$DZ11-1,0,OFFSET(Escalation!$K$2,$Y11,MAX(Escalation!$C$2,AO$4-$W11))),
     IF(SSSModel!$C$4="PV",IF(CM$4=$W11,$EA11*(1+SSSModel!$C$2),0),
     IF(SSSModel!$C$4="FCR",IF(AND(CM$4&gt;=$W11,OFFSET(Profiles!$K$2,$Z11,MAX(Profiles!$C$2,AO$4-$W11))&gt;0),$EC11,0),0))))))</f>
        <v>0</v>
      </c>
      <c r="CN11" s="135">
        <f ca="1">IF(OR($Z11=0,SSSModel!$C$4="CF"),AP11,
IF(LEFT($V11,3)="ON_",
     IF(SSSModel!$C$4="RR",SUMPRODUCT(OFFSET($AC11,0,0,1,$CB$2),OFFSET(Profiles!$K$28,($Z11-1)*(Profiles!$I$26+1)+CN$4-SSSModel!$C$3+1,0,1,$CB$2)),
     IF(SSSModel!$C$4="ECC",$EA11*$EB11*SUMPRODUCT(OFFSET($AC11,0,MAX(0,CN$4-$DZ11-$CA$4+1),1,MIN($DZ11,CN$4-$CA$4+1)),OFFSET(Escalation!$K$24,($Y11-1)*(Escalation!$I$22+1)+CN$4-SSSModel!$C$3+1,MAX(0,CN$4-$DZ11-$CA$4+1),1,MIN($DZ11,CN$4-$CA$4+1))),
     IF(SSSModel!$C$4="PV",AP11*$EA11*(1+SSSModel!$C$2),
     IF(SSSModel!$C$4="FCR",$EC11*SUM(OFFSET($AC11,0,MAX(CN$4-$AC$4-$DZ11+1,0),1,MIN($DZ11,CN$4-$AC$4+1))),0)))),
SUM($AC11:$BZ11)*
     IF(SSSModel!$C$4="RR",OFFSET(Profiles!$K$2,$Z11,MAX(Profiles!$C$2,AP$4-$W11)),
     IF(SSSModel!$C$4="ECC",$EA11*$EB11*IF(MAX(Escalation!$C$2,AP$4-$W11)&gt;$DZ11-1,0,OFFSET(Escalation!$K$2,$Y11,MAX(Escalation!$C$2,AP$4-$W11))),
     IF(SSSModel!$C$4="PV",IF(CN$4=$W11,$EA11*(1+SSSModel!$C$2),0),
     IF(SSSModel!$C$4="FCR",IF(AND(CN$4&gt;=$W11,OFFSET(Profiles!$K$2,$Z11,MAX(Profiles!$C$2,AP$4-$W11))&gt;0),$EC11,0),0))))))</f>
        <v>0</v>
      </c>
      <c r="CO11" s="135">
        <f ca="1">IF(OR($Z11=0,SSSModel!$C$4="CF"),AQ11,
IF(LEFT($V11,3)="ON_",
     IF(SSSModel!$C$4="RR",SUMPRODUCT(OFFSET($AC11,0,0,1,$CB$2),OFFSET(Profiles!$K$28,($Z11-1)*(Profiles!$I$26+1)+CO$4-SSSModel!$C$3+1,0,1,$CB$2)),
     IF(SSSModel!$C$4="ECC",$EA11*$EB11*SUMPRODUCT(OFFSET($AC11,0,MAX(0,CO$4-$DZ11-$CA$4+1),1,MIN($DZ11,CO$4-$CA$4+1)),OFFSET(Escalation!$K$24,($Y11-1)*(Escalation!$I$22+1)+CO$4-SSSModel!$C$3+1,MAX(0,CO$4-$DZ11-$CA$4+1),1,MIN($DZ11,CO$4-$CA$4+1))),
     IF(SSSModel!$C$4="PV",AQ11*$EA11*(1+SSSModel!$C$2),
     IF(SSSModel!$C$4="FCR",$EC11*SUM(OFFSET($AC11,0,MAX(CO$4-$AC$4-$DZ11+1,0),1,MIN($DZ11,CO$4-$AC$4+1))),0)))),
SUM($AC11:$BZ11)*
     IF(SSSModel!$C$4="RR",OFFSET(Profiles!$K$2,$Z11,MAX(Profiles!$C$2,AQ$4-$W11)),
     IF(SSSModel!$C$4="ECC",$EA11*$EB11*IF(MAX(Escalation!$C$2,AQ$4-$W11)&gt;$DZ11-1,0,OFFSET(Escalation!$K$2,$Y11,MAX(Escalation!$C$2,AQ$4-$W11))),
     IF(SSSModel!$C$4="PV",IF(CO$4=$W11,$EA11*(1+SSSModel!$C$2),0),
     IF(SSSModel!$C$4="FCR",IF(AND(CO$4&gt;=$W11,OFFSET(Profiles!$K$2,$Z11,MAX(Profiles!$C$2,AQ$4-$W11))&gt;0),$EC11,0),0))))))</f>
        <v>0</v>
      </c>
      <c r="CP11" s="135">
        <f ca="1">IF(OR($Z11=0,SSSModel!$C$4="CF"),AR11,
IF(LEFT($V11,3)="ON_",
     IF(SSSModel!$C$4="RR",SUMPRODUCT(OFFSET($AC11,0,0,1,$CB$2),OFFSET(Profiles!$K$28,($Z11-1)*(Profiles!$I$26+1)+CP$4-SSSModel!$C$3+1,0,1,$CB$2)),
     IF(SSSModel!$C$4="ECC",$EA11*$EB11*SUMPRODUCT(OFFSET($AC11,0,MAX(0,CP$4-$DZ11-$CA$4+1),1,MIN($DZ11,CP$4-$CA$4+1)),OFFSET(Escalation!$K$24,($Y11-1)*(Escalation!$I$22+1)+CP$4-SSSModel!$C$3+1,MAX(0,CP$4-$DZ11-$CA$4+1),1,MIN($DZ11,CP$4-$CA$4+1))),
     IF(SSSModel!$C$4="PV",AR11*$EA11*(1+SSSModel!$C$2),
     IF(SSSModel!$C$4="FCR",$EC11*SUM(OFFSET($AC11,0,MAX(CP$4-$AC$4-$DZ11+1,0),1,MIN($DZ11,CP$4-$AC$4+1))),0)))),
SUM($AC11:$BZ11)*
     IF(SSSModel!$C$4="RR",OFFSET(Profiles!$K$2,$Z11,MAX(Profiles!$C$2,AR$4-$W11)),
     IF(SSSModel!$C$4="ECC",$EA11*$EB11*IF(MAX(Escalation!$C$2,AR$4-$W11)&gt;$DZ11-1,0,OFFSET(Escalation!$K$2,$Y11,MAX(Escalation!$C$2,AR$4-$W11))),
     IF(SSSModel!$C$4="PV",IF(CP$4=$W11,$EA11*(1+SSSModel!$C$2),0),
     IF(SSSModel!$C$4="FCR",IF(AND(CP$4&gt;=$W11,OFFSET(Profiles!$K$2,$Z11,MAX(Profiles!$C$2,AR$4-$W11))&gt;0),$EC11,0),0))))))</f>
        <v>0</v>
      </c>
      <c r="CQ11" s="135">
        <f ca="1">IF(OR($Z11=0,SSSModel!$C$4="CF"),AS11,
IF(LEFT($V11,3)="ON_",
     IF(SSSModel!$C$4="RR",SUMPRODUCT(OFFSET($AC11,0,0,1,$CB$2),OFFSET(Profiles!$K$28,($Z11-1)*(Profiles!$I$26+1)+CQ$4-SSSModel!$C$3+1,0,1,$CB$2)),
     IF(SSSModel!$C$4="ECC",$EA11*$EB11*SUMPRODUCT(OFFSET($AC11,0,MAX(0,CQ$4-$DZ11-$CA$4+1),1,MIN($DZ11,CQ$4-$CA$4+1)),OFFSET(Escalation!$K$24,($Y11-1)*(Escalation!$I$22+1)+CQ$4-SSSModel!$C$3+1,MAX(0,CQ$4-$DZ11-$CA$4+1),1,MIN($DZ11,CQ$4-$CA$4+1))),
     IF(SSSModel!$C$4="PV",AS11*$EA11*(1+SSSModel!$C$2),
     IF(SSSModel!$C$4="FCR",$EC11*SUM(OFFSET($AC11,0,MAX(CQ$4-$AC$4-$DZ11+1,0),1,MIN($DZ11,CQ$4-$AC$4+1))),0)))),
SUM($AC11:$BZ11)*
     IF(SSSModel!$C$4="RR",OFFSET(Profiles!$K$2,$Z11,MAX(Profiles!$C$2,AS$4-$W11)),
     IF(SSSModel!$C$4="ECC",$EA11*$EB11*IF(MAX(Escalation!$C$2,AS$4-$W11)&gt;$DZ11-1,0,OFFSET(Escalation!$K$2,$Y11,MAX(Escalation!$C$2,AS$4-$W11))),
     IF(SSSModel!$C$4="PV",IF(CQ$4=$W11,$EA11*(1+SSSModel!$C$2),0),
     IF(SSSModel!$C$4="FCR",IF(AND(CQ$4&gt;=$W11,OFFSET(Profiles!$K$2,$Z11,MAX(Profiles!$C$2,AS$4-$W11))&gt;0),$EC11,0),0))))))</f>
        <v>0</v>
      </c>
      <c r="CR11" s="135">
        <f ca="1">IF(OR($Z11=0,SSSModel!$C$4="CF"),AT11,
IF(LEFT($V11,3)="ON_",
     IF(SSSModel!$C$4="RR",SUMPRODUCT(OFFSET($AC11,0,0,1,$CB$2),OFFSET(Profiles!$K$28,($Z11-1)*(Profiles!$I$26+1)+CR$4-SSSModel!$C$3+1,0,1,$CB$2)),
     IF(SSSModel!$C$4="ECC",$EA11*$EB11*SUMPRODUCT(OFFSET($AC11,0,MAX(0,CR$4-$DZ11-$CA$4+1),1,MIN($DZ11,CR$4-$CA$4+1)),OFFSET(Escalation!$K$24,($Y11-1)*(Escalation!$I$22+1)+CR$4-SSSModel!$C$3+1,MAX(0,CR$4-$DZ11-$CA$4+1),1,MIN($DZ11,CR$4-$CA$4+1))),
     IF(SSSModel!$C$4="PV",AT11*$EA11*(1+SSSModel!$C$2),
     IF(SSSModel!$C$4="FCR",$EC11*SUM(OFFSET($AC11,0,MAX(CR$4-$AC$4-$DZ11+1,0),1,MIN($DZ11,CR$4-$AC$4+1))),0)))),
SUM($AC11:$BZ11)*
     IF(SSSModel!$C$4="RR",OFFSET(Profiles!$K$2,$Z11,MAX(Profiles!$C$2,AT$4-$W11)),
     IF(SSSModel!$C$4="ECC",$EA11*$EB11*IF(MAX(Escalation!$C$2,AT$4-$W11)&gt;$DZ11-1,0,OFFSET(Escalation!$K$2,$Y11,MAX(Escalation!$C$2,AT$4-$W11))),
     IF(SSSModel!$C$4="PV",IF(CR$4=$W11,$EA11*(1+SSSModel!$C$2),0),
     IF(SSSModel!$C$4="FCR",IF(AND(CR$4&gt;=$W11,OFFSET(Profiles!$K$2,$Z11,MAX(Profiles!$C$2,AT$4-$W11))&gt;0),$EC11,0),0))))))</f>
        <v>0</v>
      </c>
      <c r="CS11" s="135">
        <f ca="1">IF(OR($Z11=0,SSSModel!$C$4="CF"),AU11,
IF(LEFT($V11,3)="ON_",
     IF(SSSModel!$C$4="RR",SUMPRODUCT(OFFSET($AC11,0,0,1,$CB$2),OFFSET(Profiles!$K$28,($Z11-1)*(Profiles!$I$26+1)+CS$4-SSSModel!$C$3+1,0,1,$CB$2)),
     IF(SSSModel!$C$4="ECC",$EA11*$EB11*SUMPRODUCT(OFFSET($AC11,0,MAX(0,CS$4-$DZ11-$CA$4+1),1,MIN($DZ11,CS$4-$CA$4+1)),OFFSET(Escalation!$K$24,($Y11-1)*(Escalation!$I$22+1)+CS$4-SSSModel!$C$3+1,MAX(0,CS$4-$DZ11-$CA$4+1),1,MIN($DZ11,CS$4-$CA$4+1))),
     IF(SSSModel!$C$4="PV",AU11*$EA11*(1+SSSModel!$C$2),
     IF(SSSModel!$C$4="FCR",$EC11*SUM(OFFSET($AC11,0,MAX(CS$4-$AC$4-$DZ11+1,0),1,MIN($DZ11,CS$4-$AC$4+1))),0)))),
SUM($AC11:$BZ11)*
     IF(SSSModel!$C$4="RR",OFFSET(Profiles!$K$2,$Z11,MAX(Profiles!$C$2,AU$4-$W11)),
     IF(SSSModel!$C$4="ECC",$EA11*$EB11*IF(MAX(Escalation!$C$2,AU$4-$W11)&gt;$DZ11-1,0,OFFSET(Escalation!$K$2,$Y11,MAX(Escalation!$C$2,AU$4-$W11))),
     IF(SSSModel!$C$4="PV",IF(CS$4=$W11,$EA11*(1+SSSModel!$C$2),0),
     IF(SSSModel!$C$4="FCR",IF(AND(CS$4&gt;=$W11,OFFSET(Profiles!$K$2,$Z11,MAX(Profiles!$C$2,AU$4-$W11))&gt;0),$EC11,0),0))))))</f>
        <v>0</v>
      </c>
      <c r="CT11" s="135">
        <f ca="1">IF(OR($Z11=0,SSSModel!$C$4="CF"),AV11,
IF(LEFT($V11,3)="ON_",
     IF(SSSModel!$C$4="RR",SUMPRODUCT(OFFSET($AC11,0,0,1,$CB$2),OFFSET(Profiles!$K$28,($Z11-1)*(Profiles!$I$26+1)+CT$4-SSSModel!$C$3+1,0,1,$CB$2)),
     IF(SSSModel!$C$4="ECC",$EA11*$EB11*SUMPRODUCT(OFFSET($AC11,0,MAX(0,CT$4-$DZ11-$CA$4+1),1,MIN($DZ11,CT$4-$CA$4+1)),OFFSET(Escalation!$K$24,($Y11-1)*(Escalation!$I$22+1)+CT$4-SSSModel!$C$3+1,MAX(0,CT$4-$DZ11-$CA$4+1),1,MIN($DZ11,CT$4-$CA$4+1))),
     IF(SSSModel!$C$4="PV",AV11*$EA11*(1+SSSModel!$C$2),
     IF(SSSModel!$C$4="FCR",$EC11*SUM(OFFSET($AC11,0,MAX(CT$4-$AC$4-$DZ11+1,0),1,MIN($DZ11,CT$4-$AC$4+1))),0)))),
SUM($AC11:$BZ11)*
     IF(SSSModel!$C$4="RR",OFFSET(Profiles!$K$2,$Z11,MAX(Profiles!$C$2,AV$4-$W11)),
     IF(SSSModel!$C$4="ECC",$EA11*$EB11*IF(MAX(Escalation!$C$2,AV$4-$W11)&gt;$DZ11-1,0,OFFSET(Escalation!$K$2,$Y11,MAX(Escalation!$C$2,AV$4-$W11))),
     IF(SSSModel!$C$4="PV",IF(CT$4=$W11,$EA11*(1+SSSModel!$C$2),0),
     IF(SSSModel!$C$4="FCR",IF(AND(CT$4&gt;=$W11,OFFSET(Profiles!$K$2,$Z11,MAX(Profiles!$C$2,AV$4-$W11))&gt;0),$EC11,0),0))))))</f>
        <v>0</v>
      </c>
      <c r="CU11" s="135">
        <f ca="1">IF(OR($Z11=0,SSSModel!$C$4="CF"),AW11,
IF(LEFT($V11,3)="ON_",
     IF(SSSModel!$C$4="RR",SUMPRODUCT(OFFSET($AC11,0,0,1,$CB$2),OFFSET(Profiles!$K$28,($Z11-1)*(Profiles!$I$26+1)+CU$4-SSSModel!$C$3+1,0,1,$CB$2)),
     IF(SSSModel!$C$4="ECC",$EA11*$EB11*SUMPRODUCT(OFFSET($AC11,0,MAX(0,CU$4-$DZ11-$CA$4+1),1,MIN($DZ11,CU$4-$CA$4+1)),OFFSET(Escalation!$K$24,($Y11-1)*(Escalation!$I$22+1)+CU$4-SSSModel!$C$3+1,MAX(0,CU$4-$DZ11-$CA$4+1),1,MIN($DZ11,CU$4-$CA$4+1))),
     IF(SSSModel!$C$4="PV",AW11*$EA11*(1+SSSModel!$C$2),
     IF(SSSModel!$C$4="FCR",$EC11*SUM(OFFSET($AC11,0,MAX(CU$4-$AC$4-$DZ11+1,0),1,MIN($DZ11,CU$4-$AC$4+1))),0)))),
SUM($AC11:$BZ11)*
     IF(SSSModel!$C$4="RR",OFFSET(Profiles!$K$2,$Z11,MAX(Profiles!$C$2,AW$4-$W11)),
     IF(SSSModel!$C$4="ECC",$EA11*$EB11*IF(MAX(Escalation!$C$2,AW$4-$W11)&gt;$DZ11-1,0,OFFSET(Escalation!$K$2,$Y11,MAX(Escalation!$C$2,AW$4-$W11))),
     IF(SSSModel!$C$4="PV",IF(CU$4=$W11,$EA11*(1+SSSModel!$C$2),0),
     IF(SSSModel!$C$4="FCR",IF(AND(CU$4&gt;=$W11,OFFSET(Profiles!$K$2,$Z11,MAX(Profiles!$C$2,AW$4-$W11))&gt;0),$EC11,0),0))))))</f>
        <v>0</v>
      </c>
      <c r="CV11" s="135">
        <f ca="1">IF(OR($Z11=0,SSSModel!$C$4="CF"),AX11,
IF(LEFT($V11,3)="ON_",
     IF(SSSModel!$C$4="RR",SUMPRODUCT(OFFSET($AC11,0,0,1,$CB$2),OFFSET(Profiles!$K$28,($Z11-1)*(Profiles!$I$26+1)+CV$4-SSSModel!$C$3+1,0,1,$CB$2)),
     IF(SSSModel!$C$4="ECC",$EA11*$EB11*SUMPRODUCT(OFFSET($AC11,0,MAX(0,CV$4-$DZ11-$CA$4+1),1,MIN($DZ11,CV$4-$CA$4+1)),OFFSET(Escalation!$K$24,($Y11-1)*(Escalation!$I$22+1)+CV$4-SSSModel!$C$3+1,MAX(0,CV$4-$DZ11-$CA$4+1),1,MIN($DZ11,CV$4-$CA$4+1))),
     IF(SSSModel!$C$4="PV",AX11*$EA11*(1+SSSModel!$C$2),
     IF(SSSModel!$C$4="FCR",$EC11*SUM(OFFSET($AC11,0,MAX(CV$4-$AC$4-$DZ11+1,0),1,MIN($DZ11,CV$4-$AC$4+1))),0)))),
SUM($AC11:$BZ11)*
     IF(SSSModel!$C$4="RR",OFFSET(Profiles!$K$2,$Z11,MAX(Profiles!$C$2,AX$4-$W11)),
     IF(SSSModel!$C$4="ECC",$EA11*$EB11*IF(MAX(Escalation!$C$2,AX$4-$W11)&gt;$DZ11-1,0,OFFSET(Escalation!$K$2,$Y11,MAX(Escalation!$C$2,AX$4-$W11))),
     IF(SSSModel!$C$4="PV",IF(CV$4=$W11,$EA11*(1+SSSModel!$C$2),0),
     IF(SSSModel!$C$4="FCR",IF(AND(CV$4&gt;=$W11,OFFSET(Profiles!$K$2,$Z11,MAX(Profiles!$C$2,AX$4-$W11))&gt;0),$EC11,0),0))))))</f>
        <v>0</v>
      </c>
      <c r="CW11" s="135">
        <f ca="1">IF(OR($Z11=0,SSSModel!$C$4="CF"),AY11,
IF(LEFT($V11,3)="ON_",
     IF(SSSModel!$C$4="RR",SUMPRODUCT(OFFSET($AC11,0,0,1,$CB$2),OFFSET(Profiles!$K$28,($Z11-1)*(Profiles!$I$26+1)+CW$4-SSSModel!$C$3+1,0,1,$CB$2)),
     IF(SSSModel!$C$4="ECC",$EA11*$EB11*SUMPRODUCT(OFFSET($AC11,0,MAX(0,CW$4-$DZ11-$CA$4+1),1,MIN($DZ11,CW$4-$CA$4+1)),OFFSET(Escalation!$K$24,($Y11-1)*(Escalation!$I$22+1)+CW$4-SSSModel!$C$3+1,MAX(0,CW$4-$DZ11-$CA$4+1),1,MIN($DZ11,CW$4-$CA$4+1))),
     IF(SSSModel!$C$4="PV",AY11*$EA11*(1+SSSModel!$C$2),
     IF(SSSModel!$C$4="FCR",$EC11*SUM(OFFSET($AC11,0,MAX(CW$4-$AC$4-$DZ11+1,0),1,MIN($DZ11,CW$4-$AC$4+1))),0)))),
SUM($AC11:$BZ11)*
     IF(SSSModel!$C$4="RR",OFFSET(Profiles!$K$2,$Z11,MAX(Profiles!$C$2,AY$4-$W11)),
     IF(SSSModel!$C$4="ECC",$EA11*$EB11*IF(MAX(Escalation!$C$2,AY$4-$W11)&gt;$DZ11-1,0,OFFSET(Escalation!$K$2,$Y11,MAX(Escalation!$C$2,AY$4-$W11))),
     IF(SSSModel!$C$4="PV",IF(CW$4=$W11,$EA11*(1+SSSModel!$C$2),0),
     IF(SSSModel!$C$4="FCR",IF(AND(CW$4&gt;=$W11,OFFSET(Profiles!$K$2,$Z11,MAX(Profiles!$C$2,AY$4-$W11))&gt;0),$EC11,0),0))))))</f>
        <v>0</v>
      </c>
      <c r="CX11" s="135">
        <f ca="1">IF(OR($Z11=0,SSSModel!$C$4="CF"),AZ11,
IF(LEFT($V11,3)="ON_",
     IF(SSSModel!$C$4="RR",SUMPRODUCT(OFFSET($AC11,0,0,1,$CB$2),OFFSET(Profiles!$K$28,($Z11-1)*(Profiles!$I$26+1)+CX$4-SSSModel!$C$3+1,0,1,$CB$2)),
     IF(SSSModel!$C$4="ECC",$EA11*$EB11*SUMPRODUCT(OFFSET($AC11,0,MAX(0,CX$4-$DZ11-$CA$4+1),1,MIN($DZ11,CX$4-$CA$4+1)),OFFSET(Escalation!$K$24,($Y11-1)*(Escalation!$I$22+1)+CX$4-SSSModel!$C$3+1,MAX(0,CX$4-$DZ11-$CA$4+1),1,MIN($DZ11,CX$4-$CA$4+1))),
     IF(SSSModel!$C$4="PV",AZ11*$EA11*(1+SSSModel!$C$2),
     IF(SSSModel!$C$4="FCR",$EC11*SUM(OFFSET($AC11,0,MAX(CX$4-$AC$4-$DZ11+1,0),1,MIN($DZ11,CX$4-$AC$4+1))),0)))),
SUM($AC11:$BZ11)*
     IF(SSSModel!$C$4="RR",OFFSET(Profiles!$K$2,$Z11,MAX(Profiles!$C$2,AZ$4-$W11)),
     IF(SSSModel!$C$4="ECC",$EA11*$EB11*IF(MAX(Escalation!$C$2,AZ$4-$W11)&gt;$DZ11-1,0,OFFSET(Escalation!$K$2,$Y11,MAX(Escalation!$C$2,AZ$4-$W11))),
     IF(SSSModel!$C$4="PV",IF(CX$4=$W11,$EA11*(1+SSSModel!$C$2),0),
     IF(SSSModel!$C$4="FCR",IF(AND(CX$4&gt;=$W11,OFFSET(Profiles!$K$2,$Z11,MAX(Profiles!$C$2,AZ$4-$W11))&gt;0),$EC11,0),0))))))</f>
        <v>0</v>
      </c>
      <c r="CY11" s="135">
        <f ca="1">IF(OR($Z11=0,SSSModel!$C$4="CF"),BA11,
IF(LEFT($V11,3)="ON_",
     IF(SSSModel!$C$4="RR",SUMPRODUCT(OFFSET($AC11,0,0,1,$CB$2),OFFSET(Profiles!$K$28,($Z11-1)*(Profiles!$I$26+1)+CY$4-SSSModel!$C$3+1,0,1,$CB$2)),
     IF(SSSModel!$C$4="ECC",$EA11*$EB11*SUMPRODUCT(OFFSET($AC11,0,MAX(0,CY$4-$DZ11-$CA$4+1),1,MIN($DZ11,CY$4-$CA$4+1)),OFFSET(Escalation!$K$24,($Y11-1)*(Escalation!$I$22+1)+CY$4-SSSModel!$C$3+1,MAX(0,CY$4-$DZ11-$CA$4+1),1,MIN($DZ11,CY$4-$CA$4+1))),
     IF(SSSModel!$C$4="PV",BA11*$EA11*(1+SSSModel!$C$2),
     IF(SSSModel!$C$4="FCR",$EC11*SUM(OFFSET($AC11,0,MAX(CY$4-$AC$4-$DZ11+1,0),1,MIN($DZ11,CY$4-$AC$4+1))),0)))),
SUM($AC11:$BZ11)*
     IF(SSSModel!$C$4="RR",OFFSET(Profiles!$K$2,$Z11,MAX(Profiles!$C$2,BA$4-$W11)),
     IF(SSSModel!$C$4="ECC",$EA11*$EB11*IF(MAX(Escalation!$C$2,BA$4-$W11)&gt;$DZ11-1,0,OFFSET(Escalation!$K$2,$Y11,MAX(Escalation!$C$2,BA$4-$W11))),
     IF(SSSModel!$C$4="PV",IF(CY$4=$W11,$EA11*(1+SSSModel!$C$2),0),
     IF(SSSModel!$C$4="FCR",IF(AND(CY$4&gt;=$W11,OFFSET(Profiles!$K$2,$Z11,MAX(Profiles!$C$2,BA$4-$W11))&gt;0),$EC11,0),0))))))</f>
        <v>0</v>
      </c>
      <c r="CZ11" s="135">
        <f ca="1">IF(OR($Z11=0,SSSModel!$C$4="CF"),BB11,
IF(LEFT($V11,3)="ON_",
     IF(SSSModel!$C$4="RR",SUMPRODUCT(OFFSET($AC11,0,0,1,$CB$2),OFFSET(Profiles!$K$28,($Z11-1)*(Profiles!$I$26+1)+CZ$4-SSSModel!$C$3+1,0,1,$CB$2)),
     IF(SSSModel!$C$4="ECC",$EA11*$EB11*SUMPRODUCT(OFFSET($AC11,0,MAX(0,CZ$4-$DZ11-$CA$4+1),1,MIN($DZ11,CZ$4-$CA$4+1)),OFFSET(Escalation!$K$24,($Y11-1)*(Escalation!$I$22+1)+CZ$4-SSSModel!$C$3+1,MAX(0,CZ$4-$DZ11-$CA$4+1),1,MIN($DZ11,CZ$4-$CA$4+1))),
     IF(SSSModel!$C$4="PV",BB11*$EA11*(1+SSSModel!$C$2),
     IF(SSSModel!$C$4="FCR",$EC11*SUM(OFFSET($AC11,0,MAX(CZ$4-$AC$4-$DZ11+1,0),1,MIN($DZ11,CZ$4-$AC$4+1))),0)))),
SUM($AC11:$BZ11)*
     IF(SSSModel!$C$4="RR",OFFSET(Profiles!$K$2,$Z11,MAX(Profiles!$C$2,BB$4-$W11)),
     IF(SSSModel!$C$4="ECC",$EA11*$EB11*IF(MAX(Escalation!$C$2,BB$4-$W11)&gt;$DZ11-1,0,OFFSET(Escalation!$K$2,$Y11,MAX(Escalation!$C$2,BB$4-$W11))),
     IF(SSSModel!$C$4="PV",IF(CZ$4=$W11,$EA11*(1+SSSModel!$C$2),0),
     IF(SSSModel!$C$4="FCR",IF(AND(CZ$4&gt;=$W11,OFFSET(Profiles!$K$2,$Z11,MAX(Profiles!$C$2,BB$4-$W11))&gt;0),$EC11,0),0))))))</f>
        <v>0</v>
      </c>
      <c r="DA11" s="135">
        <f ca="1">IF(OR($Z11=0,SSSModel!$C$4="CF"),BC11,
IF(LEFT($V11,3)="ON_",
     IF(SSSModel!$C$4="RR",SUMPRODUCT(OFFSET($AC11,0,0,1,$CB$2),OFFSET(Profiles!$K$28,($Z11-1)*(Profiles!$I$26+1)+DA$4-SSSModel!$C$3+1,0,1,$CB$2)),
     IF(SSSModel!$C$4="ECC",$EA11*$EB11*SUMPRODUCT(OFFSET($AC11,0,MAX(0,DA$4-$DZ11-$CA$4+1),1,MIN($DZ11,DA$4-$CA$4+1)),OFFSET(Escalation!$K$24,($Y11-1)*(Escalation!$I$22+1)+DA$4-SSSModel!$C$3+1,MAX(0,DA$4-$DZ11-$CA$4+1),1,MIN($DZ11,DA$4-$CA$4+1))),
     IF(SSSModel!$C$4="PV",BC11*$EA11*(1+SSSModel!$C$2),
     IF(SSSModel!$C$4="FCR",$EC11*SUM(OFFSET($AC11,0,MAX(DA$4-$AC$4-$DZ11+1,0),1,MIN($DZ11,DA$4-$AC$4+1))),0)))),
SUM($AC11:$BZ11)*
     IF(SSSModel!$C$4="RR",OFFSET(Profiles!$K$2,$Z11,MAX(Profiles!$C$2,BC$4-$W11)),
     IF(SSSModel!$C$4="ECC",$EA11*$EB11*IF(MAX(Escalation!$C$2,BC$4-$W11)&gt;$DZ11-1,0,OFFSET(Escalation!$K$2,$Y11,MAX(Escalation!$C$2,BC$4-$W11))),
     IF(SSSModel!$C$4="PV",IF(DA$4=$W11,$EA11*(1+SSSModel!$C$2),0),
     IF(SSSModel!$C$4="FCR",IF(AND(DA$4&gt;=$W11,OFFSET(Profiles!$K$2,$Z11,MAX(Profiles!$C$2,BC$4-$W11))&gt;0),$EC11,0),0))))))</f>
        <v>0</v>
      </c>
      <c r="DB11" s="135">
        <f ca="1">IF(OR($Z11=0,SSSModel!$C$4="CF"),BD11,
IF(LEFT($V11,3)="ON_",
     IF(SSSModel!$C$4="RR",SUMPRODUCT(OFFSET($AC11,0,0,1,$CB$2),OFFSET(Profiles!$K$28,($Z11-1)*(Profiles!$I$26+1)+DB$4-SSSModel!$C$3+1,0,1,$CB$2)),
     IF(SSSModel!$C$4="ECC",$EA11*$EB11*SUMPRODUCT(OFFSET($AC11,0,MAX(0,DB$4-$DZ11-$CA$4+1),1,MIN($DZ11,DB$4-$CA$4+1)),OFFSET(Escalation!$K$24,($Y11-1)*(Escalation!$I$22+1)+DB$4-SSSModel!$C$3+1,MAX(0,DB$4-$DZ11-$CA$4+1),1,MIN($DZ11,DB$4-$CA$4+1))),
     IF(SSSModel!$C$4="PV",BD11*$EA11*(1+SSSModel!$C$2),
     IF(SSSModel!$C$4="FCR",$EC11*SUM(OFFSET($AC11,0,MAX(DB$4-$AC$4-$DZ11+1,0),1,MIN($DZ11,DB$4-$AC$4+1))),0)))),
SUM($AC11:$BZ11)*
     IF(SSSModel!$C$4="RR",OFFSET(Profiles!$K$2,$Z11,MAX(Profiles!$C$2,BD$4-$W11)),
     IF(SSSModel!$C$4="ECC",$EA11*$EB11*IF(MAX(Escalation!$C$2,BD$4-$W11)&gt;$DZ11-1,0,OFFSET(Escalation!$K$2,$Y11,MAX(Escalation!$C$2,BD$4-$W11))),
     IF(SSSModel!$C$4="PV",IF(DB$4=$W11,$EA11*(1+SSSModel!$C$2),0),
     IF(SSSModel!$C$4="FCR",IF(AND(DB$4&gt;=$W11,OFFSET(Profiles!$K$2,$Z11,MAX(Profiles!$C$2,BD$4-$W11))&gt;0),$EC11,0),0))))))</f>
        <v>0</v>
      </c>
      <c r="DC11" s="135">
        <f ca="1">IF(OR($Z11=0,SSSModel!$C$4="CF"),BE11,
IF(LEFT($V11,3)="ON_",
     IF(SSSModel!$C$4="RR",SUMPRODUCT(OFFSET($AC11,0,0,1,$CB$2),OFFSET(Profiles!$K$28,($Z11-1)*(Profiles!$I$26+1)+DC$4-SSSModel!$C$3+1,0,1,$CB$2)),
     IF(SSSModel!$C$4="ECC",$EA11*$EB11*SUMPRODUCT(OFFSET($AC11,0,MAX(0,DC$4-$DZ11-$CA$4+1),1,MIN($DZ11,DC$4-$CA$4+1)),OFFSET(Escalation!$K$24,($Y11-1)*(Escalation!$I$22+1)+DC$4-SSSModel!$C$3+1,MAX(0,DC$4-$DZ11-$CA$4+1),1,MIN($DZ11,DC$4-$CA$4+1))),
     IF(SSSModel!$C$4="PV",BE11*$EA11*(1+SSSModel!$C$2),
     IF(SSSModel!$C$4="FCR",$EC11*SUM(OFFSET($AC11,0,MAX(DC$4-$AC$4-$DZ11+1,0),1,MIN($DZ11,DC$4-$AC$4+1))),0)))),
SUM($AC11:$BZ11)*
     IF(SSSModel!$C$4="RR",OFFSET(Profiles!$K$2,$Z11,MAX(Profiles!$C$2,BE$4-$W11)),
     IF(SSSModel!$C$4="ECC",$EA11*$EB11*IF(MAX(Escalation!$C$2,BE$4-$W11)&gt;$DZ11-1,0,OFFSET(Escalation!$K$2,$Y11,MAX(Escalation!$C$2,BE$4-$W11))),
     IF(SSSModel!$C$4="PV",IF(DC$4=$W11,$EA11*(1+SSSModel!$C$2),0),
     IF(SSSModel!$C$4="FCR",IF(AND(DC$4&gt;=$W11,OFFSET(Profiles!$K$2,$Z11,MAX(Profiles!$C$2,BE$4-$W11))&gt;0),$EC11,0),0))))))</f>
        <v>0</v>
      </c>
      <c r="DD11" s="135">
        <f ca="1">IF(OR($Z11=0,SSSModel!$C$4="CF"),BF11,
IF(LEFT($V11,3)="ON_",
     IF(SSSModel!$C$4="RR",SUMPRODUCT(OFFSET($AC11,0,0,1,$CB$2),OFFSET(Profiles!$K$28,($Z11-1)*(Profiles!$I$26+1)+DD$4-SSSModel!$C$3+1,0,1,$CB$2)),
     IF(SSSModel!$C$4="ECC",$EA11*$EB11*SUMPRODUCT(OFFSET($AC11,0,MAX(0,DD$4-$DZ11-$CA$4+1),1,MIN($DZ11,DD$4-$CA$4+1)),OFFSET(Escalation!$K$24,($Y11-1)*(Escalation!$I$22+1)+DD$4-SSSModel!$C$3+1,MAX(0,DD$4-$DZ11-$CA$4+1),1,MIN($DZ11,DD$4-$CA$4+1))),
     IF(SSSModel!$C$4="PV",BF11*$EA11*(1+SSSModel!$C$2),
     IF(SSSModel!$C$4="FCR",$EC11*SUM(OFFSET($AC11,0,MAX(DD$4-$AC$4-$DZ11+1,0),1,MIN($DZ11,DD$4-$AC$4+1))),0)))),
SUM($AC11:$BZ11)*
     IF(SSSModel!$C$4="RR",OFFSET(Profiles!$K$2,$Z11,MAX(Profiles!$C$2,BF$4-$W11)),
     IF(SSSModel!$C$4="ECC",$EA11*$EB11*IF(MAX(Escalation!$C$2,BF$4-$W11)&gt;$DZ11-1,0,OFFSET(Escalation!$K$2,$Y11,MAX(Escalation!$C$2,BF$4-$W11))),
     IF(SSSModel!$C$4="PV",IF(DD$4=$W11,$EA11*(1+SSSModel!$C$2),0),
     IF(SSSModel!$C$4="FCR",IF(AND(DD$4&gt;=$W11,OFFSET(Profiles!$K$2,$Z11,MAX(Profiles!$C$2,BF$4-$W11))&gt;0),$EC11,0),0))))))</f>
        <v>0</v>
      </c>
      <c r="DE11" s="135">
        <f ca="1">IF(OR($Z11=0,SSSModel!$C$4="CF"),BG11,
IF(LEFT($V11,3)="ON_",
     IF(SSSModel!$C$4="RR",SUMPRODUCT(OFFSET($AC11,0,0,1,$CB$2),OFFSET(Profiles!$K$28,($Z11-1)*(Profiles!$I$26+1)+DE$4-SSSModel!$C$3+1,0,1,$CB$2)),
     IF(SSSModel!$C$4="ECC",$EA11*$EB11*SUMPRODUCT(OFFSET($AC11,0,MAX(0,DE$4-$DZ11-$CA$4+1),1,MIN($DZ11,DE$4-$CA$4+1)),OFFSET(Escalation!$K$24,($Y11-1)*(Escalation!$I$22+1)+DE$4-SSSModel!$C$3+1,MAX(0,DE$4-$DZ11-$CA$4+1),1,MIN($DZ11,DE$4-$CA$4+1))),
     IF(SSSModel!$C$4="PV",BG11*$EA11*(1+SSSModel!$C$2),
     IF(SSSModel!$C$4="FCR",$EC11*SUM(OFFSET($AC11,0,MAX(DE$4-$AC$4-$DZ11+1,0),1,MIN($DZ11,DE$4-$AC$4+1))),0)))),
SUM($AC11:$BZ11)*
     IF(SSSModel!$C$4="RR",OFFSET(Profiles!$K$2,$Z11,MAX(Profiles!$C$2,BG$4-$W11)),
     IF(SSSModel!$C$4="ECC",$EA11*$EB11*IF(MAX(Escalation!$C$2,BG$4-$W11)&gt;$DZ11-1,0,OFFSET(Escalation!$K$2,$Y11,MAX(Escalation!$C$2,BG$4-$W11))),
     IF(SSSModel!$C$4="PV",IF(DE$4=$W11,$EA11*(1+SSSModel!$C$2),0),
     IF(SSSModel!$C$4="FCR",IF(AND(DE$4&gt;=$W11,OFFSET(Profiles!$K$2,$Z11,MAX(Profiles!$C$2,BG$4-$W11))&gt;0),$EC11,0),0))))))</f>
        <v>0</v>
      </c>
      <c r="DF11" s="135">
        <f ca="1">IF(OR($Z11=0,SSSModel!$C$4="CF"),BH11,
IF(LEFT($V11,3)="ON_",
     IF(SSSModel!$C$4="RR",SUMPRODUCT(OFFSET($AC11,0,0,1,$CB$2),OFFSET(Profiles!$K$28,($Z11-1)*(Profiles!$I$26+1)+DF$4-SSSModel!$C$3+1,0,1,$CB$2)),
     IF(SSSModel!$C$4="ECC",$EA11*$EB11*SUMPRODUCT(OFFSET($AC11,0,MAX(0,DF$4-$DZ11-$CA$4+1),1,MIN($DZ11,DF$4-$CA$4+1)),OFFSET(Escalation!$K$24,($Y11-1)*(Escalation!$I$22+1)+DF$4-SSSModel!$C$3+1,MAX(0,DF$4-$DZ11-$CA$4+1),1,MIN($DZ11,DF$4-$CA$4+1))),
     IF(SSSModel!$C$4="PV",BH11*$EA11*(1+SSSModel!$C$2),
     IF(SSSModel!$C$4="FCR",$EC11*SUM(OFFSET($AC11,0,MAX(DF$4-$AC$4-$DZ11+1,0),1,MIN($DZ11,DF$4-$AC$4+1))),0)))),
SUM($AC11:$BZ11)*
     IF(SSSModel!$C$4="RR",OFFSET(Profiles!$K$2,$Z11,MAX(Profiles!$C$2,BH$4-$W11)),
     IF(SSSModel!$C$4="ECC",$EA11*$EB11*IF(MAX(Escalation!$C$2,BH$4-$W11)&gt;$DZ11-1,0,OFFSET(Escalation!$K$2,$Y11,MAX(Escalation!$C$2,BH$4-$W11))),
     IF(SSSModel!$C$4="PV",IF(DF$4=$W11,$EA11*(1+SSSModel!$C$2),0),
     IF(SSSModel!$C$4="FCR",IF(AND(DF$4&gt;=$W11,OFFSET(Profiles!$K$2,$Z11,MAX(Profiles!$C$2,BH$4-$W11))&gt;0),$EC11,0),0))))))</f>
        <v>0</v>
      </c>
      <c r="DG11" s="135">
        <f ca="1">IF(OR($Z11=0,SSSModel!$C$4="CF"),BI11,
IF(LEFT($V11,3)="ON_",
     IF(SSSModel!$C$4="RR",SUMPRODUCT(OFFSET($AC11,0,0,1,$CB$2),OFFSET(Profiles!$K$28,($Z11-1)*(Profiles!$I$26+1)+DG$4-SSSModel!$C$3+1,0,1,$CB$2)),
     IF(SSSModel!$C$4="ECC",$EA11*$EB11*SUMPRODUCT(OFFSET($AC11,0,MAX(0,DG$4-$DZ11-$CA$4+1),1,MIN($DZ11,DG$4-$CA$4+1)),OFFSET(Escalation!$K$24,($Y11-1)*(Escalation!$I$22+1)+DG$4-SSSModel!$C$3+1,MAX(0,DG$4-$DZ11-$CA$4+1),1,MIN($DZ11,DG$4-$CA$4+1))),
     IF(SSSModel!$C$4="PV",BI11*$EA11*(1+SSSModel!$C$2),
     IF(SSSModel!$C$4="FCR",$EC11*SUM(OFFSET($AC11,0,MAX(DG$4-$AC$4-$DZ11+1,0),1,MIN($DZ11,DG$4-$AC$4+1))),0)))),
SUM($AC11:$BZ11)*
     IF(SSSModel!$C$4="RR",OFFSET(Profiles!$K$2,$Z11,MAX(Profiles!$C$2,BI$4-$W11)),
     IF(SSSModel!$C$4="ECC",$EA11*$EB11*IF(MAX(Escalation!$C$2,BI$4-$W11)&gt;$DZ11-1,0,OFFSET(Escalation!$K$2,$Y11,MAX(Escalation!$C$2,BI$4-$W11))),
     IF(SSSModel!$C$4="PV",IF(DG$4=$W11,$EA11*(1+SSSModel!$C$2),0),
     IF(SSSModel!$C$4="FCR",IF(AND(DG$4&gt;=$W11,OFFSET(Profiles!$K$2,$Z11,MAX(Profiles!$C$2,BI$4-$W11))&gt;0),$EC11,0),0))))))</f>
        <v>0</v>
      </c>
      <c r="DH11" s="135">
        <f ca="1">IF(OR($Z11=0,SSSModel!$C$4="CF"),BJ11,
IF(LEFT($V11,3)="ON_",
     IF(SSSModel!$C$4="RR",SUMPRODUCT(OFFSET($AC11,0,0,1,$CB$2),OFFSET(Profiles!$K$28,($Z11-1)*(Profiles!$I$26+1)+DH$4-SSSModel!$C$3+1,0,1,$CB$2)),
     IF(SSSModel!$C$4="ECC",$EA11*$EB11*SUMPRODUCT(OFFSET($AC11,0,MAX(0,DH$4-$DZ11-$CA$4+1),1,MIN($DZ11,DH$4-$CA$4+1)),OFFSET(Escalation!$K$24,($Y11-1)*(Escalation!$I$22+1)+DH$4-SSSModel!$C$3+1,MAX(0,DH$4-$DZ11-$CA$4+1),1,MIN($DZ11,DH$4-$CA$4+1))),
     IF(SSSModel!$C$4="PV",BJ11*$EA11*(1+SSSModel!$C$2),
     IF(SSSModel!$C$4="FCR",$EC11*SUM(OFFSET($AC11,0,MAX(DH$4-$AC$4-$DZ11+1,0),1,MIN($DZ11,DH$4-$AC$4+1))),0)))),
SUM($AC11:$BZ11)*
     IF(SSSModel!$C$4="RR",OFFSET(Profiles!$K$2,$Z11,MAX(Profiles!$C$2,BJ$4-$W11)),
     IF(SSSModel!$C$4="ECC",$EA11*$EB11*IF(MAX(Escalation!$C$2,BJ$4-$W11)&gt;$DZ11-1,0,OFFSET(Escalation!$K$2,$Y11,MAX(Escalation!$C$2,BJ$4-$W11))),
     IF(SSSModel!$C$4="PV",IF(DH$4=$W11,$EA11*(1+SSSModel!$C$2),0),
     IF(SSSModel!$C$4="FCR",IF(AND(DH$4&gt;=$W11,OFFSET(Profiles!$K$2,$Z11,MAX(Profiles!$C$2,BJ$4-$W11))&gt;0),$EC11,0),0))))))</f>
        <v>0</v>
      </c>
      <c r="DI11" s="135">
        <f ca="1">IF(OR($Z11=0,SSSModel!$C$4="CF"),BK11,
IF(LEFT($V11,3)="ON_",
     IF(SSSModel!$C$4="RR",SUMPRODUCT(OFFSET($AC11,0,0,1,$CB$2),OFFSET(Profiles!$K$28,($Z11-1)*(Profiles!$I$26+1)+DI$4-SSSModel!$C$3+1,0,1,$CB$2)),
     IF(SSSModel!$C$4="ECC",$EA11*$EB11*SUMPRODUCT(OFFSET($AC11,0,MAX(0,DI$4-$DZ11-$CA$4+1),1,MIN($DZ11,DI$4-$CA$4+1)),OFFSET(Escalation!$K$24,($Y11-1)*(Escalation!$I$22+1)+DI$4-SSSModel!$C$3+1,MAX(0,DI$4-$DZ11-$CA$4+1),1,MIN($DZ11,DI$4-$CA$4+1))),
     IF(SSSModel!$C$4="PV",BK11*$EA11*(1+SSSModel!$C$2),
     IF(SSSModel!$C$4="FCR",$EC11*SUM(OFFSET($AC11,0,MAX(DI$4-$AC$4-$DZ11+1,0),1,MIN($DZ11,DI$4-$AC$4+1))),0)))),
SUM($AC11:$BZ11)*
     IF(SSSModel!$C$4="RR",OFFSET(Profiles!$K$2,$Z11,MAX(Profiles!$C$2,BK$4-$W11)),
     IF(SSSModel!$C$4="ECC",$EA11*$EB11*IF(MAX(Escalation!$C$2,BK$4-$W11)&gt;$DZ11-1,0,OFFSET(Escalation!$K$2,$Y11,MAX(Escalation!$C$2,BK$4-$W11))),
     IF(SSSModel!$C$4="PV",IF(DI$4=$W11,$EA11*(1+SSSModel!$C$2),0),
     IF(SSSModel!$C$4="FCR",IF(AND(DI$4&gt;=$W11,OFFSET(Profiles!$K$2,$Z11,MAX(Profiles!$C$2,BK$4-$W11))&gt;0),$EC11,0),0))))))</f>
        <v>0</v>
      </c>
      <c r="DJ11" s="135">
        <f ca="1">IF(OR($Z11=0,SSSModel!$C$4="CF"),BL11,
IF(LEFT($V11,3)="ON_",
     IF(SSSModel!$C$4="RR",SUMPRODUCT(OFFSET($AC11,0,0,1,$CB$2),OFFSET(Profiles!$K$28,($Z11-1)*(Profiles!$I$26+1)+DJ$4-SSSModel!$C$3+1,0,1,$CB$2)),
     IF(SSSModel!$C$4="ECC",$EA11*$EB11*SUMPRODUCT(OFFSET($AC11,0,MAX(0,DJ$4-$DZ11-$CA$4+1),1,MIN($DZ11,DJ$4-$CA$4+1)),OFFSET(Escalation!$K$24,($Y11-1)*(Escalation!$I$22+1)+DJ$4-SSSModel!$C$3+1,MAX(0,DJ$4-$DZ11-$CA$4+1),1,MIN($DZ11,DJ$4-$CA$4+1))),
     IF(SSSModel!$C$4="PV",BL11*$EA11*(1+SSSModel!$C$2),
     IF(SSSModel!$C$4="FCR",$EC11*SUM(OFFSET($AC11,0,MAX(DJ$4-$AC$4-$DZ11+1,0),1,MIN($DZ11,DJ$4-$AC$4+1))),0)))),
SUM($AC11:$BZ11)*
     IF(SSSModel!$C$4="RR",OFFSET(Profiles!$K$2,$Z11,MAX(Profiles!$C$2,BL$4-$W11)),
     IF(SSSModel!$C$4="ECC",$EA11*$EB11*IF(MAX(Escalation!$C$2,BL$4-$W11)&gt;$DZ11-1,0,OFFSET(Escalation!$K$2,$Y11,MAX(Escalation!$C$2,BL$4-$W11))),
     IF(SSSModel!$C$4="PV",IF(DJ$4=$W11,$EA11*(1+SSSModel!$C$2),0),
     IF(SSSModel!$C$4="FCR",IF(AND(DJ$4&gt;=$W11,OFFSET(Profiles!$K$2,$Z11,MAX(Profiles!$C$2,BL$4-$W11))&gt;0),$EC11,0),0))))))</f>
        <v>0</v>
      </c>
      <c r="DK11" s="135">
        <f ca="1">IF(OR($Z11=0,SSSModel!$C$4="CF"),BM11,
IF(LEFT($V11,3)="ON_",
     IF(SSSModel!$C$4="RR",SUMPRODUCT(OFFSET($AC11,0,0,1,$CB$2),OFFSET(Profiles!$K$28,($Z11-1)*(Profiles!$I$26+1)+DK$4-SSSModel!$C$3+1,0,1,$CB$2)),
     IF(SSSModel!$C$4="ECC",$EA11*$EB11*SUMPRODUCT(OFFSET($AC11,0,MAX(0,DK$4-$DZ11-$CA$4+1),1,MIN($DZ11,DK$4-$CA$4+1)),OFFSET(Escalation!$K$24,($Y11-1)*(Escalation!$I$22+1)+DK$4-SSSModel!$C$3+1,MAX(0,DK$4-$DZ11-$CA$4+1),1,MIN($DZ11,DK$4-$CA$4+1))),
     IF(SSSModel!$C$4="PV",BM11*$EA11*(1+SSSModel!$C$2),
     IF(SSSModel!$C$4="FCR",$EC11*SUM(OFFSET($AC11,0,MAX(DK$4-$AC$4-$DZ11+1,0),1,MIN($DZ11,DK$4-$AC$4+1))),0)))),
SUM($AC11:$BZ11)*
     IF(SSSModel!$C$4="RR",OFFSET(Profiles!$K$2,$Z11,MAX(Profiles!$C$2,BM$4-$W11)),
     IF(SSSModel!$C$4="ECC",$EA11*$EB11*IF(MAX(Escalation!$C$2,BM$4-$W11)&gt;$DZ11-1,0,OFFSET(Escalation!$K$2,$Y11,MAX(Escalation!$C$2,BM$4-$W11))),
     IF(SSSModel!$C$4="PV",IF(DK$4=$W11,$EA11*(1+SSSModel!$C$2),0),
     IF(SSSModel!$C$4="FCR",IF(AND(DK$4&gt;=$W11,OFFSET(Profiles!$K$2,$Z11,MAX(Profiles!$C$2,BM$4-$W11))&gt;0),$EC11,0),0))))))</f>
        <v>0</v>
      </c>
      <c r="DL11" s="135">
        <f ca="1">IF(OR($Z11=0,SSSModel!$C$4="CF"),BN11,
IF(LEFT($V11,3)="ON_",
     IF(SSSModel!$C$4="RR",SUMPRODUCT(OFFSET($AC11,0,0,1,$CB$2),OFFSET(Profiles!$K$28,($Z11-1)*(Profiles!$I$26+1)+DL$4-SSSModel!$C$3+1,0,1,$CB$2)),
     IF(SSSModel!$C$4="ECC",$EA11*$EB11*SUMPRODUCT(OFFSET($AC11,0,MAX(0,DL$4-$DZ11-$CA$4+1),1,MIN($DZ11,DL$4-$CA$4+1)),OFFSET(Escalation!$K$24,($Y11-1)*(Escalation!$I$22+1)+DL$4-SSSModel!$C$3+1,MAX(0,DL$4-$DZ11-$CA$4+1),1,MIN($DZ11,DL$4-$CA$4+1))),
     IF(SSSModel!$C$4="PV",BN11*$EA11*(1+SSSModel!$C$2),
     IF(SSSModel!$C$4="FCR",$EC11*SUM(OFFSET($AC11,0,MAX(DL$4-$AC$4-$DZ11+1,0),1,MIN($DZ11,DL$4-$AC$4+1))),0)))),
SUM($AC11:$BZ11)*
     IF(SSSModel!$C$4="RR",OFFSET(Profiles!$K$2,$Z11,MAX(Profiles!$C$2,BN$4-$W11)),
     IF(SSSModel!$C$4="ECC",$EA11*$EB11*IF(MAX(Escalation!$C$2,BN$4-$W11)&gt;$DZ11-1,0,OFFSET(Escalation!$K$2,$Y11,MAX(Escalation!$C$2,BN$4-$W11))),
     IF(SSSModel!$C$4="PV",IF(DL$4=$W11,$EA11*(1+SSSModel!$C$2),0),
     IF(SSSModel!$C$4="FCR",IF(AND(DL$4&gt;=$W11,OFFSET(Profiles!$K$2,$Z11,MAX(Profiles!$C$2,BN$4-$W11))&gt;0),$EC11,0),0))))))</f>
        <v>0</v>
      </c>
      <c r="DM11" s="135">
        <f ca="1">IF(OR($Z11=0,SSSModel!$C$4="CF"),BO11,
IF(LEFT($V11,3)="ON_",
     IF(SSSModel!$C$4="RR",SUMPRODUCT(OFFSET($AC11,0,0,1,$CB$2),OFFSET(Profiles!$K$28,($Z11-1)*(Profiles!$I$26+1)+DM$4-SSSModel!$C$3+1,0,1,$CB$2)),
     IF(SSSModel!$C$4="ECC",$EA11*$EB11*SUMPRODUCT(OFFSET($AC11,0,MAX(0,DM$4-$DZ11-$CA$4+1),1,MIN($DZ11,DM$4-$CA$4+1)),OFFSET(Escalation!$K$24,($Y11-1)*(Escalation!$I$22+1)+DM$4-SSSModel!$C$3+1,MAX(0,DM$4-$DZ11-$CA$4+1),1,MIN($DZ11,DM$4-$CA$4+1))),
     IF(SSSModel!$C$4="PV",BO11*$EA11*(1+SSSModel!$C$2),
     IF(SSSModel!$C$4="FCR",$EC11*SUM(OFFSET($AC11,0,MAX(DM$4-$AC$4-$DZ11+1,0),1,MIN($DZ11,DM$4-$AC$4+1))),0)))),
SUM($AC11:$BZ11)*
     IF(SSSModel!$C$4="RR",OFFSET(Profiles!$K$2,$Z11,MAX(Profiles!$C$2,BO$4-$W11)),
     IF(SSSModel!$C$4="ECC",$EA11*$EB11*IF(MAX(Escalation!$C$2,BO$4-$W11)&gt;$DZ11-1,0,OFFSET(Escalation!$K$2,$Y11,MAX(Escalation!$C$2,BO$4-$W11))),
     IF(SSSModel!$C$4="PV",IF(DM$4=$W11,$EA11*(1+SSSModel!$C$2),0),
     IF(SSSModel!$C$4="FCR",IF(AND(DM$4&gt;=$W11,OFFSET(Profiles!$K$2,$Z11,MAX(Profiles!$C$2,BO$4-$W11))&gt;0),$EC11,0),0))))))</f>
        <v>0</v>
      </c>
      <c r="DN11" s="135">
        <f ca="1">IF(OR($Z11=0,SSSModel!$C$4="CF"),BP11,
IF(LEFT($V11,3)="ON_",
     IF(SSSModel!$C$4="RR",SUMPRODUCT(OFFSET($AC11,0,0,1,$CB$2),OFFSET(Profiles!$K$28,($Z11-1)*(Profiles!$I$26+1)+DN$4-SSSModel!$C$3+1,0,1,$CB$2)),
     IF(SSSModel!$C$4="ECC",$EA11*$EB11*SUMPRODUCT(OFFSET($AC11,0,MAX(0,DN$4-$DZ11-$CA$4+1),1,MIN($DZ11,DN$4-$CA$4+1)),OFFSET(Escalation!$K$24,($Y11-1)*(Escalation!$I$22+1)+DN$4-SSSModel!$C$3+1,MAX(0,DN$4-$DZ11-$CA$4+1),1,MIN($DZ11,DN$4-$CA$4+1))),
     IF(SSSModel!$C$4="PV",BP11*$EA11*(1+SSSModel!$C$2),
     IF(SSSModel!$C$4="FCR",$EC11*SUM(OFFSET($AC11,0,MAX(DN$4-$AC$4-$DZ11+1,0),1,MIN($DZ11,DN$4-$AC$4+1))),0)))),
SUM($AC11:$BZ11)*
     IF(SSSModel!$C$4="RR",OFFSET(Profiles!$K$2,$Z11,MAX(Profiles!$C$2,BP$4-$W11)),
     IF(SSSModel!$C$4="ECC",$EA11*$EB11*IF(MAX(Escalation!$C$2,BP$4-$W11)&gt;$DZ11-1,0,OFFSET(Escalation!$K$2,$Y11,MAX(Escalation!$C$2,BP$4-$W11))),
     IF(SSSModel!$C$4="PV",IF(DN$4=$W11,$EA11*(1+SSSModel!$C$2),0),
     IF(SSSModel!$C$4="FCR",IF(AND(DN$4&gt;=$W11,OFFSET(Profiles!$K$2,$Z11,MAX(Profiles!$C$2,BP$4-$W11))&gt;0),$EC11,0),0))))))</f>
        <v>0</v>
      </c>
      <c r="DO11" s="135">
        <f ca="1">IF(OR($Z11=0,SSSModel!$C$4="CF"),BQ11,
IF(LEFT($V11,3)="ON_",
     IF(SSSModel!$C$4="RR",SUMPRODUCT(OFFSET($AC11,0,0,1,$CB$2),OFFSET(Profiles!$K$28,($Z11-1)*(Profiles!$I$26+1)+DO$4-SSSModel!$C$3+1,0,1,$CB$2)),
     IF(SSSModel!$C$4="ECC",$EA11*$EB11*SUMPRODUCT(OFFSET($AC11,0,MAX(0,DO$4-$DZ11-$CA$4+1),1,MIN($DZ11,DO$4-$CA$4+1)),OFFSET(Escalation!$K$24,($Y11-1)*(Escalation!$I$22+1)+DO$4-SSSModel!$C$3+1,MAX(0,DO$4-$DZ11-$CA$4+1),1,MIN($DZ11,DO$4-$CA$4+1))),
     IF(SSSModel!$C$4="PV",BQ11*$EA11*(1+SSSModel!$C$2),
     IF(SSSModel!$C$4="FCR",$EC11*SUM(OFFSET($AC11,0,MAX(DO$4-$AC$4-$DZ11+1,0),1,MIN($DZ11,DO$4-$AC$4+1))),0)))),
SUM($AC11:$BZ11)*
     IF(SSSModel!$C$4="RR",OFFSET(Profiles!$K$2,$Z11,MAX(Profiles!$C$2,BQ$4-$W11)),
     IF(SSSModel!$C$4="ECC",$EA11*$EB11*IF(MAX(Escalation!$C$2,BQ$4-$W11)&gt;$DZ11-1,0,OFFSET(Escalation!$K$2,$Y11,MAX(Escalation!$C$2,BQ$4-$W11))),
     IF(SSSModel!$C$4="PV",IF(DO$4=$W11,$EA11*(1+SSSModel!$C$2),0),
     IF(SSSModel!$C$4="FCR",IF(AND(DO$4&gt;=$W11,OFFSET(Profiles!$K$2,$Z11,MAX(Profiles!$C$2,BQ$4-$W11))&gt;0),$EC11,0),0))))))</f>
        <v>0</v>
      </c>
      <c r="DP11" s="135">
        <f ca="1">IF(OR($Z11=0,SSSModel!$C$4="CF"),BR11,
IF(LEFT($V11,3)="ON_",
     IF(SSSModel!$C$4="RR",SUMPRODUCT(OFFSET($AC11,0,0,1,$CB$2),OFFSET(Profiles!$K$28,($Z11-1)*(Profiles!$I$26+1)+DP$4-SSSModel!$C$3+1,0,1,$CB$2)),
     IF(SSSModel!$C$4="ECC",$EA11*$EB11*SUMPRODUCT(OFFSET($AC11,0,MAX(0,DP$4-$DZ11-$CA$4+1),1,MIN($DZ11,DP$4-$CA$4+1)),OFFSET(Escalation!$K$24,($Y11-1)*(Escalation!$I$22+1)+DP$4-SSSModel!$C$3+1,MAX(0,DP$4-$DZ11-$CA$4+1),1,MIN($DZ11,DP$4-$CA$4+1))),
     IF(SSSModel!$C$4="PV",BR11*$EA11*(1+SSSModel!$C$2),
     IF(SSSModel!$C$4="FCR",$EC11*SUM(OFFSET($AC11,0,MAX(DP$4-$AC$4-$DZ11+1,0),1,MIN($DZ11,DP$4-$AC$4+1))),0)))),
SUM($AC11:$BZ11)*
     IF(SSSModel!$C$4="RR",OFFSET(Profiles!$K$2,$Z11,MAX(Profiles!$C$2,BR$4-$W11)),
     IF(SSSModel!$C$4="ECC",$EA11*$EB11*IF(MAX(Escalation!$C$2,BR$4-$W11)&gt;$DZ11-1,0,OFFSET(Escalation!$K$2,$Y11,MAX(Escalation!$C$2,BR$4-$W11))),
     IF(SSSModel!$C$4="PV",IF(DP$4=$W11,$EA11*(1+SSSModel!$C$2),0),
     IF(SSSModel!$C$4="FCR",IF(AND(DP$4&gt;=$W11,OFFSET(Profiles!$K$2,$Z11,MAX(Profiles!$C$2,BR$4-$W11))&gt;0),$EC11,0),0))))))</f>
        <v>0</v>
      </c>
      <c r="DQ11" s="135">
        <f ca="1">IF(OR($Z11=0,SSSModel!$C$4="CF"),BS11,
IF(LEFT($V11,3)="ON_",
     IF(SSSModel!$C$4="RR",SUMPRODUCT(OFFSET($AC11,0,0,1,$CB$2),OFFSET(Profiles!$K$28,($Z11-1)*(Profiles!$I$26+1)+DQ$4-SSSModel!$C$3+1,0,1,$CB$2)),
     IF(SSSModel!$C$4="ECC",$EA11*$EB11*SUMPRODUCT(OFFSET($AC11,0,MAX(0,DQ$4-$DZ11-$CA$4+1),1,MIN($DZ11,DQ$4-$CA$4+1)),OFFSET(Escalation!$K$24,($Y11-1)*(Escalation!$I$22+1)+DQ$4-SSSModel!$C$3+1,MAX(0,DQ$4-$DZ11-$CA$4+1),1,MIN($DZ11,DQ$4-$CA$4+1))),
     IF(SSSModel!$C$4="PV",BS11*$EA11*(1+SSSModel!$C$2),
     IF(SSSModel!$C$4="FCR",$EC11*SUM(OFFSET($AC11,0,MAX(DQ$4-$AC$4-$DZ11+1,0),1,MIN($DZ11,DQ$4-$AC$4+1))),0)))),
SUM($AC11:$BZ11)*
     IF(SSSModel!$C$4="RR",OFFSET(Profiles!$K$2,$Z11,MAX(Profiles!$C$2,BS$4-$W11)),
     IF(SSSModel!$C$4="ECC",$EA11*$EB11*IF(MAX(Escalation!$C$2,BS$4-$W11)&gt;$DZ11-1,0,OFFSET(Escalation!$K$2,$Y11,MAX(Escalation!$C$2,BS$4-$W11))),
     IF(SSSModel!$C$4="PV",IF(DQ$4=$W11,$EA11*(1+SSSModel!$C$2),0),
     IF(SSSModel!$C$4="FCR",IF(AND(DQ$4&gt;=$W11,OFFSET(Profiles!$K$2,$Z11,MAX(Profiles!$C$2,BS$4-$W11))&gt;0),$EC11,0),0))))))</f>
        <v>0</v>
      </c>
      <c r="DR11" s="135">
        <f ca="1">IF(OR($Z11=0,SSSModel!$C$4="CF"),BT11,
IF(LEFT($V11,3)="ON_",
     IF(SSSModel!$C$4="RR",SUMPRODUCT(OFFSET($AC11,0,0,1,$CB$2),OFFSET(Profiles!$K$28,($Z11-1)*(Profiles!$I$26+1)+DR$4-SSSModel!$C$3+1,0,1,$CB$2)),
     IF(SSSModel!$C$4="ECC",$EA11*$EB11*SUMPRODUCT(OFFSET($AC11,0,MAX(0,DR$4-$DZ11-$CA$4+1),1,MIN($DZ11,DR$4-$CA$4+1)),OFFSET(Escalation!$K$24,($Y11-1)*(Escalation!$I$22+1)+DR$4-SSSModel!$C$3+1,MAX(0,DR$4-$DZ11-$CA$4+1),1,MIN($DZ11,DR$4-$CA$4+1))),
     IF(SSSModel!$C$4="PV",BT11*$EA11*(1+SSSModel!$C$2),
     IF(SSSModel!$C$4="FCR",$EC11*SUM(OFFSET($AC11,0,MAX(DR$4-$AC$4-$DZ11+1,0),1,MIN($DZ11,DR$4-$AC$4+1))),0)))),
SUM($AC11:$BZ11)*
     IF(SSSModel!$C$4="RR",OFFSET(Profiles!$K$2,$Z11,MAX(Profiles!$C$2,BT$4-$W11)),
     IF(SSSModel!$C$4="ECC",$EA11*$EB11*IF(MAX(Escalation!$C$2,BT$4-$W11)&gt;$DZ11-1,0,OFFSET(Escalation!$K$2,$Y11,MAX(Escalation!$C$2,BT$4-$W11))),
     IF(SSSModel!$C$4="PV",IF(DR$4=$W11,$EA11*(1+SSSModel!$C$2),0),
     IF(SSSModel!$C$4="FCR",IF(AND(DR$4&gt;=$W11,OFFSET(Profiles!$K$2,$Z11,MAX(Profiles!$C$2,BT$4-$W11))&gt;0),$EC11,0),0))))))</f>
        <v>0</v>
      </c>
      <c r="DS11" s="135">
        <f ca="1">IF(OR($Z11=0,SSSModel!$C$4="CF"),BU11,
IF(LEFT($V11,3)="ON_",
     IF(SSSModel!$C$4="RR",SUMPRODUCT(OFFSET($AC11,0,0,1,$CB$2),OFFSET(Profiles!$K$28,($Z11-1)*(Profiles!$I$26+1)+DS$4-SSSModel!$C$3+1,0,1,$CB$2)),
     IF(SSSModel!$C$4="ECC",$EA11*$EB11*SUMPRODUCT(OFFSET($AC11,0,MAX(0,DS$4-$DZ11-$CA$4+1),1,MIN($DZ11,DS$4-$CA$4+1)),OFFSET(Escalation!$K$24,($Y11-1)*(Escalation!$I$22+1)+DS$4-SSSModel!$C$3+1,MAX(0,DS$4-$DZ11-$CA$4+1),1,MIN($DZ11,DS$4-$CA$4+1))),
     IF(SSSModel!$C$4="PV",BU11*$EA11*(1+SSSModel!$C$2),
     IF(SSSModel!$C$4="FCR",$EC11*SUM(OFFSET($AC11,0,MAX(DS$4-$AC$4-$DZ11+1,0),1,MIN($DZ11,DS$4-$AC$4+1))),0)))),
SUM($AC11:$BZ11)*
     IF(SSSModel!$C$4="RR",OFFSET(Profiles!$K$2,$Z11,MAX(Profiles!$C$2,BU$4-$W11)),
     IF(SSSModel!$C$4="ECC",$EA11*$EB11*IF(MAX(Escalation!$C$2,BU$4-$W11)&gt;$DZ11-1,0,OFFSET(Escalation!$K$2,$Y11,MAX(Escalation!$C$2,BU$4-$W11))),
     IF(SSSModel!$C$4="PV",IF(DS$4=$W11,$EA11*(1+SSSModel!$C$2),0),
     IF(SSSModel!$C$4="FCR",IF(AND(DS$4&gt;=$W11,OFFSET(Profiles!$K$2,$Z11,MAX(Profiles!$C$2,BU$4-$W11))&gt;0),$EC11,0),0))))))</f>
        <v>0</v>
      </c>
      <c r="DT11" s="135">
        <f ca="1">IF(OR($Z11=0,SSSModel!$C$4="CF"),BV11,
IF(LEFT($V11,3)="ON_",
     IF(SSSModel!$C$4="RR",SUMPRODUCT(OFFSET($AC11,0,0,1,$CB$2),OFFSET(Profiles!$K$28,($Z11-1)*(Profiles!$I$26+1)+DT$4-SSSModel!$C$3+1,0,1,$CB$2)),
     IF(SSSModel!$C$4="ECC",$EA11*$EB11*SUMPRODUCT(OFFSET($AC11,0,MAX(0,DT$4-$DZ11-$CA$4+1),1,MIN($DZ11,DT$4-$CA$4+1)),OFFSET(Escalation!$K$24,($Y11-1)*(Escalation!$I$22+1)+DT$4-SSSModel!$C$3+1,MAX(0,DT$4-$DZ11-$CA$4+1),1,MIN($DZ11,DT$4-$CA$4+1))),
     IF(SSSModel!$C$4="PV",BV11*$EA11*(1+SSSModel!$C$2),
     IF(SSSModel!$C$4="FCR",$EC11*SUM(OFFSET($AC11,0,MAX(DT$4-$AC$4-$DZ11+1,0),1,MIN($DZ11,DT$4-$AC$4+1))),0)))),
SUM($AC11:$BZ11)*
     IF(SSSModel!$C$4="RR",OFFSET(Profiles!$K$2,$Z11,MAX(Profiles!$C$2,BV$4-$W11)),
     IF(SSSModel!$C$4="ECC",$EA11*$EB11*IF(MAX(Escalation!$C$2,BV$4-$W11)&gt;$DZ11-1,0,OFFSET(Escalation!$K$2,$Y11,MAX(Escalation!$C$2,BV$4-$W11))),
     IF(SSSModel!$C$4="PV",IF(DT$4=$W11,$EA11*(1+SSSModel!$C$2),0),
     IF(SSSModel!$C$4="FCR",IF(AND(DT$4&gt;=$W11,OFFSET(Profiles!$K$2,$Z11,MAX(Profiles!$C$2,BV$4-$W11))&gt;0),$EC11,0),0))))))</f>
        <v>0</v>
      </c>
      <c r="DU11" s="135">
        <f ca="1">IF(OR($Z11=0,SSSModel!$C$4="CF"),BW11,
IF(LEFT($V11,3)="ON_",
     IF(SSSModel!$C$4="RR",SUMPRODUCT(OFFSET($AC11,0,0,1,$CB$2),OFFSET(Profiles!$K$28,($Z11-1)*(Profiles!$I$26+1)+DU$4-SSSModel!$C$3+1,0,1,$CB$2)),
     IF(SSSModel!$C$4="ECC",$EA11*$EB11*SUMPRODUCT(OFFSET($AC11,0,MAX(0,DU$4-$DZ11-$CA$4+1),1,MIN($DZ11,DU$4-$CA$4+1)),OFFSET(Escalation!$K$24,($Y11-1)*(Escalation!$I$22+1)+DU$4-SSSModel!$C$3+1,MAX(0,DU$4-$DZ11-$CA$4+1),1,MIN($DZ11,DU$4-$CA$4+1))),
     IF(SSSModel!$C$4="PV",BW11*$EA11*(1+SSSModel!$C$2),
     IF(SSSModel!$C$4="FCR",$EC11*SUM(OFFSET($AC11,0,MAX(DU$4-$AC$4-$DZ11+1,0),1,MIN($DZ11,DU$4-$AC$4+1))),0)))),
SUM($AC11:$BZ11)*
     IF(SSSModel!$C$4="RR",OFFSET(Profiles!$K$2,$Z11,MAX(Profiles!$C$2,BW$4-$W11)),
     IF(SSSModel!$C$4="ECC",$EA11*$EB11*IF(MAX(Escalation!$C$2,BW$4-$W11)&gt;$DZ11-1,0,OFFSET(Escalation!$K$2,$Y11,MAX(Escalation!$C$2,BW$4-$W11))),
     IF(SSSModel!$C$4="PV",IF(DU$4=$W11,$EA11*(1+SSSModel!$C$2),0),
     IF(SSSModel!$C$4="FCR",IF(AND(DU$4&gt;=$W11,OFFSET(Profiles!$K$2,$Z11,MAX(Profiles!$C$2,BW$4-$W11))&gt;0),$EC11,0),0))))))</f>
        <v>0</v>
      </c>
      <c r="DV11" s="136">
        <f ca="1">IF(OR($Z11=0,SSSModel!$C$4="CF"),BX11,
IF(LEFT($V11,3)="ON_",
     IF(SSSModel!$C$4="RR",SUMPRODUCT(OFFSET($AC11,0,0,1,$CB$2),OFFSET(Profiles!$K$28,($Z11-1)*(Profiles!$I$26+1)+DV$4-SSSModel!$C$3+1,0,1,$CB$2)),
     IF(SSSModel!$C$4="ECC",$EA11*$EB11*SUMPRODUCT(OFFSET($AC11,0,MAX(0,DV$4-$DZ11-$CA$4+1),1,MIN($DZ11,DV$4-$CA$4+1)),OFFSET(Escalation!$K$24,($Y11-1)*(Escalation!$I$22+1)+DV$4-SSSModel!$C$3+1,MAX(0,DV$4-$DZ11-$CA$4+1),1,MIN($DZ11,DV$4-$CA$4+1))),
     IF(SSSModel!$C$4="PV",BX11*$EA11*(1+SSSModel!$C$2),
     IF(SSSModel!$C$4="FCR",$EC11*SUM(OFFSET($AC11,0,MAX(DV$4-$AC$4-$DZ11+1,0),1,MIN($DZ11,DV$4-$AC$4+1))),0)))),
SUM($AC11:$BZ11)*
     IF(SSSModel!$C$4="RR",OFFSET(Profiles!$K$2,$Z11,MAX(Profiles!$C$2,BX$4-$W11)),
     IF(SSSModel!$C$4="ECC",$EA11*$EB11*IF(MAX(Escalation!$C$2,BX$4-$W11)&gt;$DZ11-1,0,OFFSET(Escalation!$K$2,$Y11,MAX(Escalation!$C$2,BX$4-$W11))),
     IF(SSSModel!$C$4="PV",IF(DV$4=$W11,$EA11*(1+SSSModel!$C$2),0),
     IF(SSSModel!$C$4="FCR",IF(AND(DV$4&gt;=$W11,OFFSET(Profiles!$K$2,$Z11,MAX(Profiles!$C$2,BX$4-$W11))&gt;0),$EC11,0),0))))))</f>
        <v>0</v>
      </c>
      <c r="DW11" s="136">
        <f ca="1">IF(OR($Z11=0,SSSModel!$C$4="CF"),BY11,
IF(LEFT($V11,3)="ON_",
     IF(SSSModel!$C$4="RR",SUMPRODUCT(OFFSET($AC11,0,0,1,$CB$2),OFFSET(Profiles!$K$28,($Z11-1)*(Profiles!$I$26+1)+DW$4-SSSModel!$C$3+1,0,1,$CB$2)),
     IF(SSSModel!$C$4="ECC",$EA11*$EB11*SUMPRODUCT(OFFSET($AC11,0,MAX(0,DW$4-$DZ11-$CA$4+1),1,MIN($DZ11,DW$4-$CA$4+1)),OFFSET(Escalation!$K$24,($Y11-1)*(Escalation!$I$22+1)+DW$4-SSSModel!$C$3+1,MAX(0,DW$4-$DZ11-$CA$4+1),1,MIN($DZ11,DW$4-$CA$4+1))),
     IF(SSSModel!$C$4="PV",BY11*$EA11*(1+SSSModel!$C$2),
     IF(SSSModel!$C$4="FCR",$EC11*SUM(OFFSET($AC11,0,MAX(DW$4-$AC$4-$DZ11+1,0),1,MIN($DZ11,DW$4-$AC$4+1))),0)))),
SUM($AC11:$BZ11)*
     IF(SSSModel!$C$4="RR",OFFSET(Profiles!$K$2,$Z11,MAX(Profiles!$C$2,BY$4-$W11)),
     IF(SSSModel!$C$4="ECC",$EA11*$EB11*IF(MAX(Escalation!$C$2,BY$4-$W11)&gt;$DZ11-1,0,OFFSET(Escalation!$K$2,$Y11,MAX(Escalation!$C$2,BY$4-$W11))),
     IF(SSSModel!$C$4="PV",IF(DW$4=$W11,$EA11*(1+SSSModel!$C$2),0),
     IF(SSSModel!$C$4="FCR",IF(AND(DW$4&gt;=$W11,OFFSET(Profiles!$K$2,$Z11,MAX(Profiles!$C$2,BY$4-$W11))&gt;0),$EC11,0),0))))))</f>
        <v>0</v>
      </c>
      <c r="DX11" s="136">
        <f ca="1">IF(OR($Z11=0,SSSModel!$C$4="CF"),BZ11,
IF(LEFT($V11,3)="ON_",
     IF(SSSModel!$C$4="RR",SUMPRODUCT(OFFSET($AC11,0,0,1,$CB$2),OFFSET(Profiles!$K$28,($Z11-1)*(Profiles!$I$26+1)+DX$4-SSSModel!$C$3+1,0,1,$CB$2)),
     IF(SSSModel!$C$4="ECC",$EA11*$EB11*SUMPRODUCT(OFFSET($AC11,0,MAX(0,DX$4-$DZ11-$CA$4+1),1,MIN($DZ11,DX$4-$CA$4+1)),OFFSET(Escalation!$K$24,($Y11-1)*(Escalation!$I$22+1)+DX$4-SSSModel!$C$3+1,MAX(0,DX$4-$DZ11-$CA$4+1),1,MIN($DZ11,DX$4-$CA$4+1))),
     IF(SSSModel!$C$4="PV",BZ11*$EA11*(1+SSSModel!$C$2),
     IF(SSSModel!$C$4="FCR",$EC11*SUM(OFFSET($AC11,0,MAX(DX$4-$AC$4-$DZ11+1,0),1,MIN($DZ11,DX$4-$AC$4+1))),0)))),
SUM($AC11:$BZ11)*
     IF(SSSModel!$C$4="RR",OFFSET(Profiles!$K$2,$Z11,MAX(Profiles!$C$2,BZ$4-$W11)),
     IF(SSSModel!$C$4="ECC",$EA11*$EB11*IF(MAX(Escalation!$C$2,BZ$4-$W11)&gt;$DZ11-1,0,OFFSET(Escalation!$K$2,$Y11,MAX(Escalation!$C$2,BZ$4-$W11))),
     IF(SSSModel!$C$4="PV",IF(DX$4=$W11,$EA11*(1+SSSModel!$C$2),0),
     IF(SSSModel!$C$4="FCR",IF(AND(DX$4&gt;=$W11,OFFSET(Profiles!$K$2,$Z11,MAX(Profiles!$C$2,BZ$4-$W11))&gt;0),$EC11,0),0))))))</f>
        <v>0</v>
      </c>
      <c r="DY11" s="82">
        <f ca="1">IF($Y11=0,0,OFFSET(Escalation!$B$2,$Y11,0))</f>
        <v>0</v>
      </c>
      <c r="DZ11" s="80">
        <f ca="1">IF($Z11=0,0,COUNTIF(OFFSET(Profiles!$K$2,$Z11,0,1,50),"&gt;0"))</f>
        <v>0</v>
      </c>
      <c r="EA11" s="137">
        <f ca="1">IF($Z11=0,0,SUMPRODUCT(Profiles!$C$20:$BH$20,OFFSET(Profiles!$C$2,$Z11,0,1,Profiles!$B$1)))</f>
        <v>0</v>
      </c>
      <c r="EB11" s="24">
        <f ca="1">IF($Z11=0,0,((1-(1+DY11)/(1+SSSModel!$C$2))/(1-((1+DY11)/(1+SSSModel!$C$2))^DZ11))*(1+SSSModel!$C$2))</f>
        <v>0</v>
      </c>
      <c r="EC11" s="24">
        <f ca="1">IF($Z11=0,0,-PMT(SSSModel!$C$2,DZ11,EA11))</f>
        <v>0</v>
      </c>
      <c r="EF11" t="s">
        <v>120</v>
      </c>
    </row>
    <row r="12" spans="1:137" x14ac:dyDescent="0.35">
      <c r="C12" s="1">
        <v>1</v>
      </c>
      <c r="D12" s="1">
        <v>8</v>
      </c>
      <c r="E12" s="27">
        <f ca="1">OFFSET(GenAlts!$M$4,SSSModel!$C$7,$D12-1)</f>
        <v>0</v>
      </c>
      <c r="G12" s="25" t="str">
        <f ca="1">IF($E12=0,"",OFFSET(Resources!B$26,$E12,0))</f>
        <v/>
      </c>
      <c r="H12" s="25" t="str">
        <f ca="1">IF($E12=0,"",OFFSET(Resources!C$26,$E12,0))</f>
        <v/>
      </c>
      <c r="I12" s="25" t="str">
        <f ca="1">IF($E12=0,"",OFFSET(Resources!$E$26,$E12,0))</f>
        <v/>
      </c>
      <c r="J12" s="16">
        <v>1</v>
      </c>
      <c r="K12" s="16" t="s">
        <v>150</v>
      </c>
      <c r="L12" s="25" t="str">
        <f ca="1">OFFSET(Resources!$CG$24,0,$C12-1)</f>
        <v>Overnight Capital</v>
      </c>
      <c r="M12" s="25" t="str">
        <f ca="1">OFFSET(Resources!$CG$25,0,$C12-1)</f>
        <v>Capital</v>
      </c>
      <c r="N12" s="1">
        <v>1</v>
      </c>
      <c r="O12" s="7">
        <f ca="1">IF($E12=0,0,OFFSET(Resources!$CG$26,$E12,$C12-1))</f>
        <v>0</v>
      </c>
      <c r="P12" s="25" t="str">
        <f ca="1">OFFSET(Resources!$CG$26,0,$C12-1)</f>
        <v>$</v>
      </c>
      <c r="Q12" s="18">
        <f ca="1">IF($E12=0,0,OFFSET(GenAlts!$W$4,$E12,$D12-1))</f>
        <v>0</v>
      </c>
      <c r="R12" s="1"/>
      <c r="T12" s="1"/>
      <c r="U12" s="25">
        <f ca="1">IF($E12=0,0,OFFSET(Resources!$AB$26,$E12,($C12-1)*Resources!$CI$20))</f>
        <v>0</v>
      </c>
      <c r="V12" s="99" t="str">
        <f ca="1">IF($E12=0,"","ON_"&amp;OFFSET(Resources!$D$26,$E12,0))</f>
        <v/>
      </c>
      <c r="W12">
        <f t="shared" ca="1" si="4"/>
        <v>0</v>
      </c>
      <c r="X12">
        <f>IF(T12="",0,MATCH(T12,Profiles!$A$3:$A$22,0))</f>
        <v>0</v>
      </c>
      <c r="Y12" s="10">
        <f ca="1">IF(U12=0,0,MATCH(U12,Escalation!$A$3:$A$18,0))</f>
        <v>0</v>
      </c>
      <c r="Z12">
        <f ca="1">IF(V12="",0,MATCH(V12,Profiles!$A$3:$A$22,0))</f>
        <v>0</v>
      </c>
      <c r="AA12" s="8"/>
      <c r="AB12" s="8">
        <v>0</v>
      </c>
      <c r="AC12" s="72">
        <f ca="1">IF(OR(AC$4&lt;$Q12,AC$4&gt;$Q12+IF($S12="",1000,$S12)-1),0,IF(MOD(AC$4-$Q12,IF($R12="",1000,$R12))=0,$O12,0))*IF($Y12&gt;0,(1+INDEX(Escalation!$B$3:$B$18,$Y12,0))^(AC$4-SSSModel!$C$5),1)*IF($X12=0,1,OFFSET(Profiles!$K$2,$X12,MAX(Profiles!$C$2,AC$4-$Q12)))*IF($AA12=1,(1+SSSModel!#REF!),1)</f>
        <v>0</v>
      </c>
      <c r="AD12" s="72">
        <f ca="1">IF(OR(AD$4&lt;$Q12,AD$4&gt;$Q12+IF($S12="",1000,$S12)-1),0,IF(MOD(AD$4-$Q12,IF($R12="",1000,$R12))=0,$O12,0))*IF($Y12&gt;0,(1+INDEX(Escalation!$B$3:$B$18,$Y12,0))^(AD$4-SSSModel!$C$5),1)*IF($X12=0,1,OFFSET(Profiles!$K$2,$X12,MAX(Profiles!$C$2,AD$4-$Q12)))*IF($AA12=1,(1+SSSModel!#REF!),1)</f>
        <v>0</v>
      </c>
      <c r="AE12" s="72">
        <f ca="1">IF(OR(AE$4&lt;$Q12,AE$4&gt;$Q12+IF($S12="",1000,$S12)-1),0,IF(MOD(AE$4-$Q12,IF($R12="",1000,$R12))=0,$O12,0))*IF($Y12&gt;0,(1+INDEX(Escalation!$B$3:$B$18,$Y12,0))^(AE$4-SSSModel!$C$5),1)*IF($X12=0,1,OFFSET(Profiles!$K$2,$X12,MAX(Profiles!$C$2,AE$4-$Q12)))*IF($AA12=1,(1+SSSModel!#REF!),1)</f>
        <v>0</v>
      </c>
      <c r="AF12" s="72">
        <f ca="1">IF(OR(AF$4&lt;$Q12,AF$4&gt;$Q12+IF($S12="",1000,$S12)-1),0,IF(MOD(AF$4-$Q12,IF($R12="",1000,$R12))=0,$O12,0))*IF($Y12&gt;0,(1+INDEX(Escalation!$B$3:$B$18,$Y12,0))^(AF$4-SSSModel!$C$5),1)*IF($X12=0,1,OFFSET(Profiles!$K$2,$X12,MAX(Profiles!$C$2,AF$4-$Q12)))*IF($AA12=1,(1+SSSModel!#REF!),1)</f>
        <v>0</v>
      </c>
      <c r="AG12" s="72">
        <f ca="1">IF(OR(AG$4&lt;$Q12,AG$4&gt;$Q12+IF($S12="",1000,$S12)-1),0,IF(MOD(AG$4-$Q12,IF($R12="",1000,$R12))=0,$O12,0))*IF($Y12&gt;0,(1+INDEX(Escalation!$B$3:$B$18,$Y12,0))^(AG$4-SSSModel!$C$5),1)*IF($X12=0,1,OFFSET(Profiles!$K$2,$X12,MAX(Profiles!$C$2,AG$4-$Q12)))*IF($AA12=1,(1+SSSModel!#REF!),1)</f>
        <v>0</v>
      </c>
      <c r="AH12" s="72">
        <f ca="1">IF(OR(AH$4&lt;$Q12,AH$4&gt;$Q12+IF($S12="",1000,$S12)-1),0,IF(MOD(AH$4-$Q12,IF($R12="",1000,$R12))=0,$O12,0))*IF($Y12&gt;0,(1+INDEX(Escalation!$B$3:$B$18,$Y12,0))^(AH$4-SSSModel!$C$5),1)*IF($X12=0,1,OFFSET(Profiles!$K$2,$X12,MAX(Profiles!$C$2,AH$4-$Q12)))*IF($AA12=1,(1+SSSModel!#REF!),1)</f>
        <v>0</v>
      </c>
      <c r="AI12" s="72">
        <f ca="1">IF(OR(AI$4&lt;$Q12,AI$4&gt;$Q12+IF($S12="",1000,$S12)-1),0,IF(MOD(AI$4-$Q12,IF($R12="",1000,$R12))=0,$O12,0))*IF($Y12&gt;0,(1+INDEX(Escalation!$B$3:$B$18,$Y12,0))^(AI$4-SSSModel!$C$5),1)*IF($X12=0,1,OFFSET(Profiles!$K$2,$X12,MAX(Profiles!$C$2,AI$4-$Q12)))*IF($AA12=1,(1+SSSModel!#REF!),1)</f>
        <v>0</v>
      </c>
      <c r="AJ12" s="72">
        <f ca="1">IF(OR(AJ$4&lt;$Q12,AJ$4&gt;$Q12+IF($S12="",1000,$S12)-1),0,IF(MOD(AJ$4-$Q12,IF($R12="",1000,$R12))=0,$O12,0))*IF($Y12&gt;0,(1+INDEX(Escalation!$B$3:$B$18,$Y12,0))^(AJ$4-SSSModel!$C$5),1)*IF($X12=0,1,OFFSET(Profiles!$K$2,$X12,MAX(Profiles!$C$2,AJ$4-$Q12)))*IF($AA12=1,(1+SSSModel!#REF!),1)</f>
        <v>0</v>
      </c>
      <c r="AK12" s="72">
        <f ca="1">IF(OR(AK$4&lt;$Q12,AK$4&gt;$Q12+IF($S12="",1000,$S12)-1),0,IF(MOD(AK$4-$Q12,IF($R12="",1000,$R12))=0,$O12,0))*IF($Y12&gt;0,(1+INDEX(Escalation!$B$3:$B$18,$Y12,0))^(AK$4-SSSModel!$C$5),1)*IF($X12=0,1,OFFSET(Profiles!$K$2,$X12,MAX(Profiles!$C$2,AK$4-$Q12)))*IF($AA12=1,(1+SSSModel!#REF!),1)</f>
        <v>0</v>
      </c>
      <c r="AL12" s="72">
        <f ca="1">IF(OR(AL$4&lt;$Q12,AL$4&gt;$Q12+IF($S12="",1000,$S12)-1),0,IF(MOD(AL$4-$Q12,IF($R12="",1000,$R12))=0,$O12,0))*IF($Y12&gt;0,(1+INDEX(Escalation!$B$3:$B$18,$Y12,0))^(AL$4-SSSModel!$C$5),1)*IF($X12=0,1,OFFSET(Profiles!$K$2,$X12,MAX(Profiles!$C$2,AL$4-$Q12)))*IF($AA12=1,(1+SSSModel!#REF!),1)</f>
        <v>0</v>
      </c>
      <c r="AM12" s="72">
        <f ca="1">IF(OR(AM$4&lt;$Q12,AM$4&gt;$Q12+IF($S12="",1000,$S12)-1),0,IF(MOD(AM$4-$Q12,IF($R12="",1000,$R12))=0,$O12,0))*IF($Y12&gt;0,(1+INDEX(Escalation!$B$3:$B$18,$Y12,0))^(AM$4-SSSModel!$C$5),1)*IF($X12=0,1,OFFSET(Profiles!$K$2,$X12,MAX(Profiles!$C$2,AM$4-$Q12)))*IF($AA12=1,(1+SSSModel!#REF!),1)</f>
        <v>0</v>
      </c>
      <c r="AN12" s="72">
        <f ca="1">IF(OR(AN$4&lt;$Q12,AN$4&gt;$Q12+IF($S12="",1000,$S12)-1),0,IF(MOD(AN$4-$Q12,IF($R12="",1000,$R12))=0,$O12,0))*IF($Y12&gt;0,(1+INDEX(Escalation!$B$3:$B$18,$Y12,0))^(AN$4-SSSModel!$C$5),1)*IF($X12=0,1,OFFSET(Profiles!$K$2,$X12,MAX(Profiles!$C$2,AN$4-$Q12)))*IF($AA12=1,(1+SSSModel!#REF!),1)</f>
        <v>0</v>
      </c>
      <c r="AO12" s="72">
        <f ca="1">IF(OR(AO$4&lt;$Q12,AO$4&gt;$Q12+IF($S12="",1000,$S12)-1),0,IF(MOD(AO$4-$Q12,IF($R12="",1000,$R12))=0,$O12,0))*IF($Y12&gt;0,(1+INDEX(Escalation!$B$3:$B$18,$Y12,0))^(AO$4-SSSModel!$C$5),1)*IF($X12=0,1,OFFSET(Profiles!$K$2,$X12,MAX(Profiles!$C$2,AO$4-$Q12)))*IF($AA12=1,(1+SSSModel!#REF!),1)</f>
        <v>0</v>
      </c>
      <c r="AP12" s="72">
        <f ca="1">IF(OR(AP$4&lt;$Q12,AP$4&gt;$Q12+IF($S12="",1000,$S12)-1),0,IF(MOD(AP$4-$Q12,IF($R12="",1000,$R12))=0,$O12,0))*IF($Y12&gt;0,(1+INDEX(Escalation!$B$3:$B$18,$Y12,0))^(AP$4-SSSModel!$C$5),1)*IF($X12=0,1,OFFSET(Profiles!$K$2,$X12,MAX(Profiles!$C$2,AP$4-$Q12)))*IF($AA12=1,(1+SSSModel!#REF!),1)</f>
        <v>0</v>
      </c>
      <c r="AQ12" s="72">
        <f ca="1">IF(OR(AQ$4&lt;$Q12,AQ$4&gt;$Q12+IF($S12="",1000,$S12)-1),0,IF(MOD(AQ$4-$Q12,IF($R12="",1000,$R12))=0,$O12,0))*IF($Y12&gt;0,(1+INDEX(Escalation!$B$3:$B$18,$Y12,0))^(AQ$4-SSSModel!$C$5),1)*IF($X12=0,1,OFFSET(Profiles!$K$2,$X12,MAX(Profiles!$C$2,AQ$4-$Q12)))*IF($AA12=1,(1+SSSModel!#REF!),1)</f>
        <v>0</v>
      </c>
      <c r="AR12" s="72">
        <f ca="1">IF(OR(AR$4&lt;$Q12,AR$4&gt;$Q12+IF($S12="",1000,$S12)-1),0,IF(MOD(AR$4-$Q12,IF($R12="",1000,$R12))=0,$O12,0))*IF($Y12&gt;0,(1+INDEX(Escalation!$B$3:$B$18,$Y12,0))^(AR$4-SSSModel!$C$5),1)*IF($X12=0,1,OFFSET(Profiles!$K$2,$X12,MAX(Profiles!$C$2,AR$4-$Q12)))*IF($AA12=1,(1+SSSModel!#REF!),1)</f>
        <v>0</v>
      </c>
      <c r="AS12" s="72">
        <f ca="1">IF(OR(AS$4&lt;$Q12,AS$4&gt;$Q12+IF($S12="",1000,$S12)-1),0,IF(MOD(AS$4-$Q12,IF($R12="",1000,$R12))=0,$O12,0))*IF($Y12&gt;0,(1+INDEX(Escalation!$B$3:$B$18,$Y12,0))^(AS$4-SSSModel!$C$5),1)*IF($X12=0,1,OFFSET(Profiles!$K$2,$X12,MAX(Profiles!$C$2,AS$4-$Q12)))*IF($AA12=1,(1+SSSModel!#REF!),1)</f>
        <v>0</v>
      </c>
      <c r="AT12" s="72">
        <f ca="1">IF(OR(AT$4&lt;$Q12,AT$4&gt;$Q12+IF($S12="",1000,$S12)-1),0,IF(MOD(AT$4-$Q12,IF($R12="",1000,$R12))=0,$O12,0))*IF($Y12&gt;0,(1+INDEX(Escalation!$B$3:$B$18,$Y12,0))^(AT$4-SSSModel!$C$5),1)*IF($X12=0,1,OFFSET(Profiles!$K$2,$X12,MAX(Profiles!$C$2,AT$4-$Q12)))*IF($AA12=1,(1+SSSModel!#REF!),1)</f>
        <v>0</v>
      </c>
      <c r="AU12" s="72">
        <f ca="1">IF(OR(AU$4&lt;$Q12,AU$4&gt;$Q12+IF($S12="",1000,$S12)-1),0,IF(MOD(AU$4-$Q12,IF($R12="",1000,$R12))=0,$O12,0))*IF($Y12&gt;0,(1+INDEX(Escalation!$B$3:$B$18,$Y12,0))^(AU$4-SSSModel!$C$5),1)*IF($X12=0,1,OFFSET(Profiles!$K$2,$X12,MAX(Profiles!$C$2,AU$4-$Q12)))*IF($AA12=1,(1+SSSModel!#REF!),1)</f>
        <v>0</v>
      </c>
      <c r="AV12" s="72">
        <f ca="1">IF(OR(AV$4&lt;$Q12,AV$4&gt;$Q12+IF($S12="",1000,$S12)-1),0,IF(MOD(AV$4-$Q12,IF($R12="",1000,$R12))=0,$O12,0))*IF($Y12&gt;0,(1+INDEX(Escalation!$B$3:$B$18,$Y12,0))^(AV$4-SSSModel!$C$5),1)*IF($X12=0,1,OFFSET(Profiles!$K$2,$X12,MAX(Profiles!$C$2,AV$4-$Q12)))*IF($AA12=1,(1+SSSModel!#REF!),1)</f>
        <v>0</v>
      </c>
      <c r="AW12" s="72">
        <f ca="1">IF(OR(AW$4&lt;$Q12,AW$4&gt;$Q12+IF($S12="",1000,$S12)-1),0,IF(MOD(AW$4-$Q12,IF($R12="",1000,$R12))=0,$O12,0))*IF($Y12&gt;0,(1+INDEX(Escalation!$B$3:$B$18,$Y12,0))^(AW$4-SSSModel!$C$5),1)*IF($X12=0,1,OFFSET(Profiles!$K$2,$X12,MAX(Profiles!$C$2,AW$4-$Q12)))*IF($AA12=1,(1+SSSModel!#REF!),1)</f>
        <v>0</v>
      </c>
      <c r="AX12" s="72">
        <f ca="1">IF(OR(AX$4&lt;$Q12,AX$4&gt;$Q12+IF($S12="",1000,$S12)-1),0,IF(MOD(AX$4-$Q12,IF($R12="",1000,$R12))=0,$O12,0))*IF($Y12&gt;0,(1+INDEX(Escalation!$B$3:$B$18,$Y12,0))^(AX$4-SSSModel!$C$5),1)*IF($X12=0,1,OFFSET(Profiles!$K$2,$X12,MAX(Profiles!$C$2,AX$4-$Q12)))*IF($AA12=1,(1+SSSModel!#REF!),1)</f>
        <v>0</v>
      </c>
      <c r="AY12" s="72">
        <f ca="1">IF(OR(AY$4&lt;$Q12,AY$4&gt;$Q12+IF($S12="",1000,$S12)-1),0,IF(MOD(AY$4-$Q12,IF($R12="",1000,$R12))=0,$O12,0))*IF($Y12&gt;0,(1+INDEX(Escalation!$B$3:$B$18,$Y12,0))^(AY$4-SSSModel!$C$5),1)*IF($X12=0,1,OFFSET(Profiles!$K$2,$X12,MAX(Profiles!$C$2,AY$4-$Q12)))*IF($AA12=1,(1+SSSModel!#REF!),1)</f>
        <v>0</v>
      </c>
      <c r="AZ12" s="72">
        <f ca="1">IF(OR(AZ$4&lt;$Q12,AZ$4&gt;$Q12+IF($S12="",1000,$S12)-1),0,IF(MOD(AZ$4-$Q12,IF($R12="",1000,$R12))=0,$O12,0))*IF($Y12&gt;0,(1+INDEX(Escalation!$B$3:$B$18,$Y12,0))^(AZ$4-SSSModel!$C$5),1)*IF($X12=0,1,OFFSET(Profiles!$K$2,$X12,MAX(Profiles!$C$2,AZ$4-$Q12)))*IF($AA12=1,(1+SSSModel!#REF!),1)</f>
        <v>0</v>
      </c>
      <c r="BA12" s="72">
        <f ca="1">IF(OR(BA$4&lt;$Q12,BA$4&gt;$Q12+IF($S12="",1000,$S12)-1),0,IF(MOD(BA$4-$Q12,IF($R12="",1000,$R12))=0,$O12,0))*IF($Y12&gt;0,(1+INDEX(Escalation!$B$3:$B$18,$Y12,0))^(BA$4-SSSModel!$C$5),1)*IF($X12=0,1,OFFSET(Profiles!$K$2,$X12,MAX(Profiles!$C$2,BA$4-$Q12)))*IF($AA12=1,(1+SSSModel!#REF!),1)</f>
        <v>0</v>
      </c>
      <c r="BB12" s="72">
        <f ca="1">IF(OR(BB$4&lt;$Q12,BB$4&gt;$Q12+IF($S12="",1000,$S12)-1),0,IF(MOD(BB$4-$Q12,IF($R12="",1000,$R12))=0,$O12,0))*IF($Y12&gt;0,(1+INDEX(Escalation!$B$3:$B$18,$Y12,0))^(BB$4-SSSModel!$C$5),1)*IF($X12=0,1,OFFSET(Profiles!$K$2,$X12,MAX(Profiles!$C$2,BB$4-$Q12)))*IF($AA12=1,(1+SSSModel!#REF!),1)</f>
        <v>0</v>
      </c>
      <c r="BC12" s="72">
        <f ca="1">IF(OR(BC$4&lt;$Q12,BC$4&gt;$Q12+IF($S12="",1000,$S12)-1),0,IF(MOD(BC$4-$Q12,IF($R12="",1000,$R12))=0,$O12,0))*IF($Y12&gt;0,(1+INDEX(Escalation!$B$3:$B$18,$Y12,0))^(BC$4-SSSModel!$C$5),1)*IF($X12=0,1,OFFSET(Profiles!$K$2,$X12,MAX(Profiles!$C$2,BC$4-$Q12)))*IF($AA12=1,(1+SSSModel!#REF!),1)</f>
        <v>0</v>
      </c>
      <c r="BD12" s="72">
        <f ca="1">IF(OR(BD$4&lt;$Q12,BD$4&gt;$Q12+IF($S12="",1000,$S12)-1),0,IF(MOD(BD$4-$Q12,IF($R12="",1000,$R12))=0,$O12,0))*IF($Y12&gt;0,(1+INDEX(Escalation!$B$3:$B$18,$Y12,0))^(BD$4-SSSModel!$C$5),1)*IF($X12=0,1,OFFSET(Profiles!$K$2,$X12,MAX(Profiles!$C$2,BD$4-$Q12)))*IF($AA12=1,(1+SSSModel!#REF!),1)</f>
        <v>0</v>
      </c>
      <c r="BE12" s="72">
        <f ca="1">IF(OR(BE$4&lt;$Q12,BE$4&gt;$Q12+IF($S12="",1000,$S12)-1),0,IF(MOD(BE$4-$Q12,IF($R12="",1000,$R12))=0,$O12,0))*IF($Y12&gt;0,(1+INDEX(Escalation!$B$3:$B$18,$Y12,0))^(BE$4-SSSModel!$C$5),1)*IF($X12=0,1,OFFSET(Profiles!$K$2,$X12,MAX(Profiles!$C$2,BE$4-$Q12)))*IF($AA12=1,(1+SSSModel!#REF!),1)</f>
        <v>0</v>
      </c>
      <c r="BF12" s="72">
        <f ca="1">IF(OR(BF$4&lt;$Q12,BF$4&gt;$Q12+IF($S12="",1000,$S12)-1),0,IF(MOD(BF$4-$Q12,IF($R12="",1000,$R12))=0,$O12,0))*IF($Y12&gt;0,(1+INDEX(Escalation!$B$3:$B$18,$Y12,0))^(BF$4-SSSModel!$C$5),1)*IF($X12=0,1,OFFSET(Profiles!$K$2,$X12,MAX(Profiles!$C$2,BF$4-$Q12)))*IF($AA12=1,(1+SSSModel!#REF!),1)</f>
        <v>0</v>
      </c>
      <c r="BG12" s="72">
        <f ca="1">IF(OR(BG$4&lt;$Q12,BG$4&gt;$Q12+IF($S12="",1000,$S12)-1),0,IF(MOD(BG$4-$Q12,IF($R12="",1000,$R12))=0,$O12,0))*IF($Y12&gt;0,(1+INDEX(Escalation!$B$3:$B$18,$Y12,0))^(BG$4-SSSModel!$C$5),1)*IF($X12=0,1,OFFSET(Profiles!$K$2,$X12,MAX(Profiles!$C$2,BG$4-$Q12)))*IF($AA12=1,(1+SSSModel!#REF!),1)</f>
        <v>0</v>
      </c>
      <c r="BH12" s="72">
        <f ca="1">IF(OR(BH$4&lt;$Q12,BH$4&gt;$Q12+IF($S12="",1000,$S12)-1),0,IF(MOD(BH$4-$Q12,IF($R12="",1000,$R12))=0,$O12,0))*IF($Y12&gt;0,(1+INDEX(Escalation!$B$3:$B$18,$Y12,0))^(BH$4-SSSModel!$C$5),1)*IF($X12=0,1,OFFSET(Profiles!$K$2,$X12,MAX(Profiles!$C$2,BH$4-$Q12)))*IF($AA12=1,(1+SSSModel!#REF!),1)</f>
        <v>0</v>
      </c>
      <c r="BI12" s="72">
        <f ca="1">IF(OR(BI$4&lt;$Q12,BI$4&gt;$Q12+IF($S12="",1000,$S12)-1),0,IF(MOD(BI$4-$Q12,IF($R12="",1000,$R12))=0,$O12,0))*IF($Y12&gt;0,(1+INDEX(Escalation!$B$3:$B$18,$Y12,0))^(BI$4-SSSModel!$C$5),1)*IF($X12=0,1,OFFSET(Profiles!$K$2,$X12,MAX(Profiles!$C$2,BI$4-$Q12)))*IF($AA12=1,(1+SSSModel!#REF!),1)</f>
        <v>0</v>
      </c>
      <c r="BJ12" s="72">
        <f ca="1">IF(OR(BJ$4&lt;$Q12,BJ$4&gt;$Q12+IF($S12="",1000,$S12)-1),0,IF(MOD(BJ$4-$Q12,IF($R12="",1000,$R12))=0,$O12,0))*IF($Y12&gt;0,(1+INDEX(Escalation!$B$3:$B$18,$Y12,0))^(BJ$4-SSSModel!$C$5),1)*IF($X12=0,1,OFFSET(Profiles!$K$2,$X12,MAX(Profiles!$C$2,BJ$4-$Q12)))*IF($AA12=1,(1+SSSModel!#REF!),1)</f>
        <v>0</v>
      </c>
      <c r="BK12" s="72">
        <f ca="1">IF(OR(BK$4&lt;$Q12,BK$4&gt;$Q12+IF($S12="",1000,$S12)-1),0,IF(MOD(BK$4-$Q12,IF($R12="",1000,$R12))=0,$O12,0))*IF($Y12&gt;0,(1+INDEX(Escalation!$B$3:$B$18,$Y12,0))^(BK$4-SSSModel!$C$5),1)*IF($X12=0,1,OFFSET(Profiles!$K$2,$X12,MAX(Profiles!$C$2,BK$4-$Q12)))*IF($AA12=1,(1+SSSModel!#REF!),1)</f>
        <v>0</v>
      </c>
      <c r="BL12" s="72">
        <f ca="1">IF(OR(BL$4&lt;$Q12,BL$4&gt;$Q12+IF($S12="",1000,$S12)-1),0,IF(MOD(BL$4-$Q12,IF($R12="",1000,$R12))=0,$O12,0))*IF($Y12&gt;0,(1+INDEX(Escalation!$B$3:$B$18,$Y12,0))^(BL$4-SSSModel!$C$5),1)*IF($X12=0,1,OFFSET(Profiles!$K$2,$X12,MAX(Profiles!$C$2,BL$4-$Q12)))*IF($AA12=1,(1+SSSModel!#REF!),1)</f>
        <v>0</v>
      </c>
      <c r="BM12" s="72">
        <f ca="1">IF(OR(BM$4&lt;$Q12,BM$4&gt;$Q12+IF($S12="",1000,$S12)-1),0,IF(MOD(BM$4-$Q12,IF($R12="",1000,$R12))=0,$O12,0))*IF($Y12&gt;0,(1+INDEX(Escalation!$B$3:$B$18,$Y12,0))^(BM$4-SSSModel!$C$5),1)*IF($X12=0,1,OFFSET(Profiles!$K$2,$X12,MAX(Profiles!$C$2,BM$4-$Q12)))*IF($AA12=1,(1+SSSModel!#REF!),1)</f>
        <v>0</v>
      </c>
      <c r="BN12" s="72">
        <f ca="1">IF(OR(BN$4&lt;$Q12,BN$4&gt;$Q12+IF($S12="",1000,$S12)-1),0,IF(MOD(BN$4-$Q12,IF($R12="",1000,$R12))=0,$O12,0))*IF($Y12&gt;0,(1+INDEX(Escalation!$B$3:$B$18,$Y12,0))^(BN$4-SSSModel!$C$5),1)*IF($X12=0,1,OFFSET(Profiles!$K$2,$X12,MAX(Profiles!$C$2,BN$4-$Q12)))*IF($AA12=1,(1+SSSModel!#REF!),1)</f>
        <v>0</v>
      </c>
      <c r="BO12" s="72">
        <f ca="1">IF(OR(BO$4&lt;$Q12,BO$4&gt;$Q12+IF($S12="",1000,$S12)-1),0,IF(MOD(BO$4-$Q12,IF($R12="",1000,$R12))=0,$O12,0))*IF($Y12&gt;0,(1+INDEX(Escalation!$B$3:$B$18,$Y12,0))^(BO$4-SSSModel!$C$5),1)*IF($X12=0,1,OFFSET(Profiles!$K$2,$X12,MAX(Profiles!$C$2,BO$4-$Q12)))*IF($AA12=1,(1+SSSModel!#REF!),1)</f>
        <v>0</v>
      </c>
      <c r="BP12" s="72">
        <f ca="1">IF(OR(BP$4&lt;$Q12,BP$4&gt;$Q12+IF($S12="",1000,$S12)-1),0,IF(MOD(BP$4-$Q12,IF($R12="",1000,$R12))=0,$O12,0))*IF($Y12&gt;0,(1+INDEX(Escalation!$B$3:$B$18,$Y12,0))^(BP$4-SSSModel!$C$5),1)*IF($X12=0,1,OFFSET(Profiles!$K$2,$X12,MAX(Profiles!$C$2,BP$4-$Q12)))*IF($AA12=1,(1+SSSModel!#REF!),1)</f>
        <v>0</v>
      </c>
      <c r="BQ12" s="72">
        <f ca="1">IF(OR(BQ$4&lt;$Q12,BQ$4&gt;$Q12+IF($S12="",1000,$S12)-1),0,IF(MOD(BQ$4-$Q12,IF($R12="",1000,$R12))=0,$O12,0))*IF($Y12&gt;0,(1+INDEX(Escalation!$B$3:$B$18,$Y12,0))^(BQ$4-SSSModel!$C$5),1)*IF($X12=0,1,OFFSET(Profiles!$K$2,$X12,MAX(Profiles!$C$2,BQ$4-$Q12)))*IF($AA12=1,(1+SSSModel!#REF!),1)</f>
        <v>0</v>
      </c>
      <c r="BR12" s="72">
        <f ca="1">IF(OR(BR$4&lt;$Q12,BR$4&gt;$Q12+IF($S12="",1000,$S12)-1),0,IF(MOD(BR$4-$Q12,IF($R12="",1000,$R12))=0,$O12,0))*IF($Y12&gt;0,(1+INDEX(Escalation!$B$3:$B$18,$Y12,0))^(BR$4-SSSModel!$C$5),1)*IF($X12=0,1,OFFSET(Profiles!$K$2,$X12,MAX(Profiles!$C$2,BR$4-$Q12)))*IF($AA12=1,(1+SSSModel!#REF!),1)</f>
        <v>0</v>
      </c>
      <c r="BS12" s="72">
        <f ca="1">IF(OR(BS$4&lt;$Q12,BS$4&gt;$Q12+IF($S12="",1000,$S12)-1),0,IF(MOD(BS$4-$Q12,IF($R12="",1000,$R12))=0,$O12,0))*IF($Y12&gt;0,(1+INDEX(Escalation!$B$3:$B$18,$Y12,0))^(BS$4-SSSModel!$C$5),1)*IF($X12=0,1,OFFSET(Profiles!$K$2,$X12,MAX(Profiles!$C$2,BS$4-$Q12)))*IF($AA12=1,(1+SSSModel!#REF!),1)</f>
        <v>0</v>
      </c>
      <c r="BT12" s="72">
        <f ca="1">IF(OR(BT$4&lt;$Q12,BT$4&gt;$Q12+IF($S12="",1000,$S12)-1),0,IF(MOD(BT$4-$Q12,IF($R12="",1000,$R12))=0,$O12,0))*IF($Y12&gt;0,(1+INDEX(Escalation!$B$3:$B$18,$Y12,0))^(BT$4-SSSModel!$C$5),1)*IF($X12=0,1,OFFSET(Profiles!$K$2,$X12,MAX(Profiles!$C$2,BT$4-$Q12)))*IF($AA12=1,(1+SSSModel!#REF!),1)</f>
        <v>0</v>
      </c>
      <c r="BU12" s="72">
        <f ca="1">IF(OR(BU$4&lt;$Q12,BU$4&gt;$Q12+IF($S12="",1000,$S12)-1),0,IF(MOD(BU$4-$Q12,IF($R12="",1000,$R12))=0,$O12,0))*IF($Y12&gt;0,(1+INDEX(Escalation!$B$3:$B$18,$Y12,0))^(BU$4-SSSModel!$C$5),1)*IF($X12=0,1,OFFSET(Profiles!$K$2,$X12,MAX(Profiles!$C$2,BU$4-$Q12)))*IF($AA12=1,(1+SSSModel!#REF!),1)</f>
        <v>0</v>
      </c>
      <c r="BV12" s="72">
        <f ca="1">IF(OR(BV$4&lt;$Q12,BV$4&gt;$Q12+IF($S12="",1000,$S12)-1),0,IF(MOD(BV$4-$Q12,IF($R12="",1000,$R12))=0,$O12,0))*IF($Y12&gt;0,(1+INDEX(Escalation!$B$3:$B$18,$Y12,0))^(BV$4-SSSModel!$C$5),1)*IF($X12=0,1,OFFSET(Profiles!$K$2,$X12,MAX(Profiles!$C$2,BV$4-$Q12)))*IF($AA12=1,(1+SSSModel!#REF!),1)</f>
        <v>0</v>
      </c>
      <c r="BW12" s="72">
        <f ca="1">IF(OR(BW$4&lt;$Q12,BW$4&gt;$Q12+IF($S12="",1000,$S12)-1),0,IF(MOD(BW$4-$Q12,IF($R12="",1000,$R12))=0,$O12,0))*IF($Y12&gt;0,(1+INDEX(Escalation!$B$3:$B$18,$Y12,0))^(BW$4-SSSModel!$C$5),1)*IF($X12=0,1,OFFSET(Profiles!$K$2,$X12,MAX(Profiles!$C$2,BW$4-$Q12)))*IF($AA12=1,(1+SSSModel!#REF!),1)</f>
        <v>0</v>
      </c>
      <c r="BX12" s="72">
        <f ca="1">IF(OR(BX$4&lt;$Q12,BX$4&gt;$Q12+IF($S12="",1000,$S12)-1),0,IF(MOD(BX$4-$Q12,IF($R12="",1000,$R12))=0,$O12,0))*IF($Y12&gt;0,(1+INDEX(Escalation!$B$3:$B$18,$Y12,0))^(BX$4-SSSModel!$C$5),1)*IF($X12=0,1,OFFSET(Profiles!$K$2,$X12,MAX(Profiles!$C$2,BX$4-$Q12)))*IF($AA12=1,(1+SSSModel!#REF!),1)</f>
        <v>0</v>
      </c>
      <c r="BY12" s="72">
        <f ca="1">IF(OR(BY$4&lt;$Q12,BY$4&gt;$Q12+IF($S12="",1000,$S12)-1),0,IF(MOD(BY$4-$Q12,IF($R12="",1000,$R12))=0,$O12,0))*IF($Y12&gt;0,(1+INDEX(Escalation!$B$3:$B$18,$Y12,0))^(BY$4-SSSModel!$C$5),1)*IF($X12=0,1,OFFSET(Profiles!$K$2,$X12,MAX(Profiles!$C$2,BY$4-$Q12)))*IF($AA12=1,(1+SSSModel!#REF!),1)</f>
        <v>0</v>
      </c>
      <c r="BZ12" s="72">
        <f ca="1">IF(OR(BZ$4&lt;$Q12,BZ$4&gt;$Q12+IF($S12="",1000,$S12)-1),0,IF(MOD(BZ$4-$Q12,IF($R12="",1000,$R12))=0,$O12,0))*IF($Y12&gt;0,(1+INDEX(Escalation!$B$3:$B$18,$Y12,0))^(BZ$4-SSSModel!$C$5),1)*IF($X12=0,1,OFFSET(Profiles!$K$2,$X12,MAX(Profiles!$C$2,BZ$4-$Q12)))*IF($AA12=1,(1+SSSModel!#REF!),1)</f>
        <v>0</v>
      </c>
      <c r="CA12" s="134">
        <f ca="1">IF(OR($Z12=0,SSSModel!$C$4="CF"),AC12,
IF(LEFT($V12,3)="ON_",
     IF(SSSModel!$C$4="RR",SUMPRODUCT(OFFSET($AC12,0,0,1,$CB$2),OFFSET(Profiles!$K$28,($Z12-1)*(Profiles!$I$26+1)+CA$4-SSSModel!$C$3+1,0,1,$CB$2)),
     IF(SSSModel!$C$4="ECC",$EA12*$EB12*SUMPRODUCT(OFFSET($AC12,0,MAX(0,CA$4-$DZ12-$CA$4+1),1,MIN($DZ12,CA$4-$CA$4+1)),OFFSET(Escalation!$K$24,($Y12-1)*(Escalation!$I$22+1)+CA$4-SSSModel!$C$3+1,MAX(0,CA$4-$DZ12-$CA$4+1),1,MIN($DZ12,CA$4-$CA$4+1))),
     IF(SSSModel!$C$4="PV",AC12*$EA12*(1+SSSModel!$C$2),
     IF(SSSModel!$C$4="FCR",$EC12*SUM(OFFSET($AC12,0,MAX(CA$4-$AC$4-$DZ12+1,0),1,MIN($DZ12,CA$4-$AC$4+1))),0)))),
SUM($AC12:$BZ12)*
     IF(SSSModel!$C$4="RR",OFFSET(Profiles!$K$2,$Z12,MAX(Profiles!$C$2,AC$4-$W12)),
     IF(SSSModel!$C$4="ECC",$EA12*$EB12*IF(MAX(Escalation!$C$2,AC$4-$W12)&gt;$DZ12-1,0,OFFSET(Escalation!$K$2,$Y12,MAX(Escalation!$C$2,AC$4-$W12))),
     IF(SSSModel!$C$4="PV",IF(CA$4=$W12,$EA12*(1+SSSModel!$C$2),0),
     IF(SSSModel!$C$4="FCR",IF(AND(CA$4&gt;=$W12,OFFSET(Profiles!$K$2,$Z12,MAX(Profiles!$C$2,AC$4-$W12))&gt;0),$EC12,0),0))))))</f>
        <v>0</v>
      </c>
      <c r="CB12" s="135">
        <f ca="1">IF(OR($Z12=0,SSSModel!$C$4="CF"),AD12,
IF(LEFT($V12,3)="ON_",
     IF(SSSModel!$C$4="RR",SUMPRODUCT(OFFSET($AC12,0,0,1,$CB$2),OFFSET(Profiles!$K$28,($Z12-1)*(Profiles!$I$26+1)+CB$4-SSSModel!$C$3+1,0,1,$CB$2)),
     IF(SSSModel!$C$4="ECC",$EA12*$EB12*SUMPRODUCT(OFFSET($AC12,0,MAX(0,CB$4-$DZ12-$CA$4+1),1,MIN($DZ12,CB$4-$CA$4+1)),OFFSET(Escalation!$K$24,($Y12-1)*(Escalation!$I$22+1)+CB$4-SSSModel!$C$3+1,MAX(0,CB$4-$DZ12-$CA$4+1),1,MIN($DZ12,CB$4-$CA$4+1))),
     IF(SSSModel!$C$4="PV",AD12*$EA12*(1+SSSModel!$C$2),
     IF(SSSModel!$C$4="FCR",$EC12*SUM(OFFSET($AC12,0,MAX(CB$4-$AC$4-$DZ12+1,0),1,MIN($DZ12,CB$4-$AC$4+1))),0)))),
SUM($AC12:$BZ12)*
     IF(SSSModel!$C$4="RR",OFFSET(Profiles!$K$2,$Z12,MAX(Profiles!$C$2,AD$4-$W12)),
     IF(SSSModel!$C$4="ECC",$EA12*$EB12*IF(MAX(Escalation!$C$2,AD$4-$W12)&gt;$DZ12-1,0,OFFSET(Escalation!$K$2,$Y12,MAX(Escalation!$C$2,AD$4-$W12))),
     IF(SSSModel!$C$4="PV",IF(CB$4=$W12,$EA12*(1+SSSModel!$C$2),0),
     IF(SSSModel!$C$4="FCR",IF(AND(CB$4&gt;=$W12,OFFSET(Profiles!$K$2,$Z12,MAX(Profiles!$C$2,AD$4-$W12))&gt;0),$EC12,0),0))))))</f>
        <v>0</v>
      </c>
      <c r="CC12" s="135">
        <f ca="1">IF(OR($Z12=0,SSSModel!$C$4="CF"),AE12,
IF(LEFT($V12,3)="ON_",
     IF(SSSModel!$C$4="RR",SUMPRODUCT(OFFSET($AC12,0,0,1,$CB$2),OFFSET(Profiles!$K$28,($Z12-1)*(Profiles!$I$26+1)+CC$4-SSSModel!$C$3+1,0,1,$CB$2)),
     IF(SSSModel!$C$4="ECC",$EA12*$EB12*SUMPRODUCT(OFFSET($AC12,0,MAX(0,CC$4-$DZ12-$CA$4+1),1,MIN($DZ12,CC$4-$CA$4+1)),OFFSET(Escalation!$K$24,($Y12-1)*(Escalation!$I$22+1)+CC$4-SSSModel!$C$3+1,MAX(0,CC$4-$DZ12-$CA$4+1),1,MIN($DZ12,CC$4-$CA$4+1))),
     IF(SSSModel!$C$4="PV",AE12*$EA12*(1+SSSModel!$C$2),
     IF(SSSModel!$C$4="FCR",$EC12*SUM(OFFSET($AC12,0,MAX(CC$4-$AC$4-$DZ12+1,0),1,MIN($DZ12,CC$4-$AC$4+1))),0)))),
SUM($AC12:$BZ12)*
     IF(SSSModel!$C$4="RR",OFFSET(Profiles!$K$2,$Z12,MAX(Profiles!$C$2,AE$4-$W12)),
     IF(SSSModel!$C$4="ECC",$EA12*$EB12*IF(MAX(Escalation!$C$2,AE$4-$W12)&gt;$DZ12-1,0,OFFSET(Escalation!$K$2,$Y12,MAX(Escalation!$C$2,AE$4-$W12))),
     IF(SSSModel!$C$4="PV",IF(CC$4=$W12,$EA12*(1+SSSModel!$C$2),0),
     IF(SSSModel!$C$4="FCR",IF(AND(CC$4&gt;=$W12,OFFSET(Profiles!$K$2,$Z12,MAX(Profiles!$C$2,AE$4-$W12))&gt;0),$EC12,0),0))))))</f>
        <v>0</v>
      </c>
      <c r="CD12" s="135">
        <f ca="1">IF(OR($Z12=0,SSSModel!$C$4="CF"),AF12,
IF(LEFT($V12,3)="ON_",
     IF(SSSModel!$C$4="RR",SUMPRODUCT(OFFSET($AC12,0,0,1,$CB$2),OFFSET(Profiles!$K$28,($Z12-1)*(Profiles!$I$26+1)+CD$4-SSSModel!$C$3+1,0,1,$CB$2)),
     IF(SSSModel!$C$4="ECC",$EA12*$EB12*SUMPRODUCT(OFFSET($AC12,0,MAX(0,CD$4-$DZ12-$CA$4+1),1,MIN($DZ12,CD$4-$CA$4+1)),OFFSET(Escalation!$K$24,($Y12-1)*(Escalation!$I$22+1)+CD$4-SSSModel!$C$3+1,MAX(0,CD$4-$DZ12-$CA$4+1),1,MIN($DZ12,CD$4-$CA$4+1))),
     IF(SSSModel!$C$4="PV",AF12*$EA12*(1+SSSModel!$C$2),
     IF(SSSModel!$C$4="FCR",$EC12*SUM(OFFSET($AC12,0,MAX(CD$4-$AC$4-$DZ12+1,0),1,MIN($DZ12,CD$4-$AC$4+1))),0)))),
SUM($AC12:$BZ12)*
     IF(SSSModel!$C$4="RR",OFFSET(Profiles!$K$2,$Z12,MAX(Profiles!$C$2,AF$4-$W12)),
     IF(SSSModel!$C$4="ECC",$EA12*$EB12*IF(MAX(Escalation!$C$2,AF$4-$W12)&gt;$DZ12-1,0,OFFSET(Escalation!$K$2,$Y12,MAX(Escalation!$C$2,AF$4-$W12))),
     IF(SSSModel!$C$4="PV",IF(CD$4=$W12,$EA12*(1+SSSModel!$C$2),0),
     IF(SSSModel!$C$4="FCR",IF(AND(CD$4&gt;=$W12,OFFSET(Profiles!$K$2,$Z12,MAX(Profiles!$C$2,AF$4-$W12))&gt;0),$EC12,0),0))))))</f>
        <v>0</v>
      </c>
      <c r="CE12" s="135">
        <f ca="1">IF(OR($Z12=0,SSSModel!$C$4="CF"),AG12,
IF(LEFT($V12,3)="ON_",
     IF(SSSModel!$C$4="RR",SUMPRODUCT(OFFSET($AC12,0,0,1,$CB$2),OFFSET(Profiles!$K$28,($Z12-1)*(Profiles!$I$26+1)+CE$4-SSSModel!$C$3+1,0,1,$CB$2)),
     IF(SSSModel!$C$4="ECC",$EA12*$EB12*SUMPRODUCT(OFFSET($AC12,0,MAX(0,CE$4-$DZ12-$CA$4+1),1,MIN($DZ12,CE$4-$CA$4+1)),OFFSET(Escalation!$K$24,($Y12-1)*(Escalation!$I$22+1)+CE$4-SSSModel!$C$3+1,MAX(0,CE$4-$DZ12-$CA$4+1),1,MIN($DZ12,CE$4-$CA$4+1))),
     IF(SSSModel!$C$4="PV",AG12*$EA12*(1+SSSModel!$C$2),
     IF(SSSModel!$C$4="FCR",$EC12*SUM(OFFSET($AC12,0,MAX(CE$4-$AC$4-$DZ12+1,0),1,MIN($DZ12,CE$4-$AC$4+1))),0)))),
SUM($AC12:$BZ12)*
     IF(SSSModel!$C$4="RR",OFFSET(Profiles!$K$2,$Z12,MAX(Profiles!$C$2,AG$4-$W12)),
     IF(SSSModel!$C$4="ECC",$EA12*$EB12*IF(MAX(Escalation!$C$2,AG$4-$W12)&gt;$DZ12-1,0,OFFSET(Escalation!$K$2,$Y12,MAX(Escalation!$C$2,AG$4-$W12))),
     IF(SSSModel!$C$4="PV",IF(CE$4=$W12,$EA12*(1+SSSModel!$C$2),0),
     IF(SSSModel!$C$4="FCR",IF(AND(CE$4&gt;=$W12,OFFSET(Profiles!$K$2,$Z12,MAX(Profiles!$C$2,AG$4-$W12))&gt;0),$EC12,0),0))))))</f>
        <v>0</v>
      </c>
      <c r="CF12" s="135">
        <f ca="1">IF(OR($Z12=0,SSSModel!$C$4="CF"),AH12,
IF(LEFT($V12,3)="ON_",
     IF(SSSModel!$C$4="RR",SUMPRODUCT(OFFSET($AC12,0,0,1,$CB$2),OFFSET(Profiles!$K$28,($Z12-1)*(Profiles!$I$26+1)+CF$4-SSSModel!$C$3+1,0,1,$CB$2)),
     IF(SSSModel!$C$4="ECC",$EA12*$EB12*SUMPRODUCT(OFFSET($AC12,0,MAX(0,CF$4-$DZ12-$CA$4+1),1,MIN($DZ12,CF$4-$CA$4+1)),OFFSET(Escalation!$K$24,($Y12-1)*(Escalation!$I$22+1)+CF$4-SSSModel!$C$3+1,MAX(0,CF$4-$DZ12-$CA$4+1),1,MIN($DZ12,CF$4-$CA$4+1))),
     IF(SSSModel!$C$4="PV",AH12*$EA12*(1+SSSModel!$C$2),
     IF(SSSModel!$C$4="FCR",$EC12*SUM(OFFSET($AC12,0,MAX(CF$4-$AC$4-$DZ12+1,0),1,MIN($DZ12,CF$4-$AC$4+1))),0)))),
SUM($AC12:$BZ12)*
     IF(SSSModel!$C$4="RR",OFFSET(Profiles!$K$2,$Z12,MAX(Profiles!$C$2,AH$4-$W12)),
     IF(SSSModel!$C$4="ECC",$EA12*$EB12*IF(MAX(Escalation!$C$2,AH$4-$W12)&gt;$DZ12-1,0,OFFSET(Escalation!$K$2,$Y12,MAX(Escalation!$C$2,AH$4-$W12))),
     IF(SSSModel!$C$4="PV",IF(CF$4=$W12,$EA12*(1+SSSModel!$C$2),0),
     IF(SSSModel!$C$4="FCR",IF(AND(CF$4&gt;=$W12,OFFSET(Profiles!$K$2,$Z12,MAX(Profiles!$C$2,AH$4-$W12))&gt;0),$EC12,0),0))))))</f>
        <v>0</v>
      </c>
      <c r="CG12" s="135">
        <f ca="1">IF(OR($Z12=0,SSSModel!$C$4="CF"),AI12,
IF(LEFT($V12,3)="ON_",
     IF(SSSModel!$C$4="RR",SUMPRODUCT(OFFSET($AC12,0,0,1,$CB$2),OFFSET(Profiles!$K$28,($Z12-1)*(Profiles!$I$26+1)+CG$4-SSSModel!$C$3+1,0,1,$CB$2)),
     IF(SSSModel!$C$4="ECC",$EA12*$EB12*SUMPRODUCT(OFFSET($AC12,0,MAX(0,CG$4-$DZ12-$CA$4+1),1,MIN($DZ12,CG$4-$CA$4+1)),OFFSET(Escalation!$K$24,($Y12-1)*(Escalation!$I$22+1)+CG$4-SSSModel!$C$3+1,MAX(0,CG$4-$DZ12-$CA$4+1),1,MIN($DZ12,CG$4-$CA$4+1))),
     IF(SSSModel!$C$4="PV",AI12*$EA12*(1+SSSModel!$C$2),
     IF(SSSModel!$C$4="FCR",$EC12*SUM(OFFSET($AC12,0,MAX(CG$4-$AC$4-$DZ12+1,0),1,MIN($DZ12,CG$4-$AC$4+1))),0)))),
SUM($AC12:$BZ12)*
     IF(SSSModel!$C$4="RR",OFFSET(Profiles!$K$2,$Z12,MAX(Profiles!$C$2,AI$4-$W12)),
     IF(SSSModel!$C$4="ECC",$EA12*$EB12*IF(MAX(Escalation!$C$2,AI$4-$W12)&gt;$DZ12-1,0,OFFSET(Escalation!$K$2,$Y12,MAX(Escalation!$C$2,AI$4-$W12))),
     IF(SSSModel!$C$4="PV",IF(CG$4=$W12,$EA12*(1+SSSModel!$C$2),0),
     IF(SSSModel!$C$4="FCR",IF(AND(CG$4&gt;=$W12,OFFSET(Profiles!$K$2,$Z12,MAX(Profiles!$C$2,AI$4-$W12))&gt;0),$EC12,0),0))))))</f>
        <v>0</v>
      </c>
      <c r="CH12" s="135">
        <f ca="1">IF(OR($Z12=0,SSSModel!$C$4="CF"),AJ12,
IF(LEFT($V12,3)="ON_",
     IF(SSSModel!$C$4="RR",SUMPRODUCT(OFFSET($AC12,0,0,1,$CB$2),OFFSET(Profiles!$K$28,($Z12-1)*(Profiles!$I$26+1)+CH$4-SSSModel!$C$3+1,0,1,$CB$2)),
     IF(SSSModel!$C$4="ECC",$EA12*$EB12*SUMPRODUCT(OFFSET($AC12,0,MAX(0,CH$4-$DZ12-$CA$4+1),1,MIN($DZ12,CH$4-$CA$4+1)),OFFSET(Escalation!$K$24,($Y12-1)*(Escalation!$I$22+1)+CH$4-SSSModel!$C$3+1,MAX(0,CH$4-$DZ12-$CA$4+1),1,MIN($DZ12,CH$4-$CA$4+1))),
     IF(SSSModel!$C$4="PV",AJ12*$EA12*(1+SSSModel!$C$2),
     IF(SSSModel!$C$4="FCR",$EC12*SUM(OFFSET($AC12,0,MAX(CH$4-$AC$4-$DZ12+1,0),1,MIN($DZ12,CH$4-$AC$4+1))),0)))),
SUM($AC12:$BZ12)*
     IF(SSSModel!$C$4="RR",OFFSET(Profiles!$K$2,$Z12,MAX(Profiles!$C$2,AJ$4-$W12)),
     IF(SSSModel!$C$4="ECC",$EA12*$EB12*IF(MAX(Escalation!$C$2,AJ$4-$W12)&gt;$DZ12-1,0,OFFSET(Escalation!$K$2,$Y12,MAX(Escalation!$C$2,AJ$4-$W12))),
     IF(SSSModel!$C$4="PV",IF(CH$4=$W12,$EA12*(1+SSSModel!$C$2),0),
     IF(SSSModel!$C$4="FCR",IF(AND(CH$4&gt;=$W12,OFFSET(Profiles!$K$2,$Z12,MAX(Profiles!$C$2,AJ$4-$W12))&gt;0),$EC12,0),0))))))</f>
        <v>0</v>
      </c>
      <c r="CI12" s="135">
        <f ca="1">IF(OR($Z12=0,SSSModel!$C$4="CF"),AK12,
IF(LEFT($V12,3)="ON_",
     IF(SSSModel!$C$4="RR",SUMPRODUCT(OFFSET($AC12,0,0,1,$CB$2),OFFSET(Profiles!$K$28,($Z12-1)*(Profiles!$I$26+1)+CI$4-SSSModel!$C$3+1,0,1,$CB$2)),
     IF(SSSModel!$C$4="ECC",$EA12*$EB12*SUMPRODUCT(OFFSET($AC12,0,MAX(0,CI$4-$DZ12-$CA$4+1),1,MIN($DZ12,CI$4-$CA$4+1)),OFFSET(Escalation!$K$24,($Y12-1)*(Escalation!$I$22+1)+CI$4-SSSModel!$C$3+1,MAX(0,CI$4-$DZ12-$CA$4+1),1,MIN($DZ12,CI$4-$CA$4+1))),
     IF(SSSModel!$C$4="PV",AK12*$EA12*(1+SSSModel!$C$2),
     IF(SSSModel!$C$4="FCR",$EC12*SUM(OFFSET($AC12,0,MAX(CI$4-$AC$4-$DZ12+1,0),1,MIN($DZ12,CI$4-$AC$4+1))),0)))),
SUM($AC12:$BZ12)*
     IF(SSSModel!$C$4="RR",OFFSET(Profiles!$K$2,$Z12,MAX(Profiles!$C$2,AK$4-$W12)),
     IF(SSSModel!$C$4="ECC",$EA12*$EB12*IF(MAX(Escalation!$C$2,AK$4-$W12)&gt;$DZ12-1,0,OFFSET(Escalation!$K$2,$Y12,MAX(Escalation!$C$2,AK$4-$W12))),
     IF(SSSModel!$C$4="PV",IF(CI$4=$W12,$EA12*(1+SSSModel!$C$2),0),
     IF(SSSModel!$C$4="FCR",IF(AND(CI$4&gt;=$W12,OFFSET(Profiles!$K$2,$Z12,MAX(Profiles!$C$2,AK$4-$W12))&gt;0),$EC12,0),0))))))</f>
        <v>0</v>
      </c>
      <c r="CJ12" s="135">
        <f ca="1">IF(OR($Z12=0,SSSModel!$C$4="CF"),AL12,
IF(LEFT($V12,3)="ON_",
     IF(SSSModel!$C$4="RR",SUMPRODUCT(OFFSET($AC12,0,0,1,$CB$2),OFFSET(Profiles!$K$28,($Z12-1)*(Profiles!$I$26+1)+CJ$4-SSSModel!$C$3+1,0,1,$CB$2)),
     IF(SSSModel!$C$4="ECC",$EA12*$EB12*SUMPRODUCT(OFFSET($AC12,0,MAX(0,CJ$4-$DZ12-$CA$4+1),1,MIN($DZ12,CJ$4-$CA$4+1)),OFFSET(Escalation!$K$24,($Y12-1)*(Escalation!$I$22+1)+CJ$4-SSSModel!$C$3+1,MAX(0,CJ$4-$DZ12-$CA$4+1),1,MIN($DZ12,CJ$4-$CA$4+1))),
     IF(SSSModel!$C$4="PV",AL12*$EA12*(1+SSSModel!$C$2),
     IF(SSSModel!$C$4="FCR",$EC12*SUM(OFFSET($AC12,0,MAX(CJ$4-$AC$4-$DZ12+1,0),1,MIN($DZ12,CJ$4-$AC$4+1))),0)))),
SUM($AC12:$BZ12)*
     IF(SSSModel!$C$4="RR",OFFSET(Profiles!$K$2,$Z12,MAX(Profiles!$C$2,AL$4-$W12)),
     IF(SSSModel!$C$4="ECC",$EA12*$EB12*IF(MAX(Escalation!$C$2,AL$4-$W12)&gt;$DZ12-1,0,OFFSET(Escalation!$K$2,$Y12,MAX(Escalation!$C$2,AL$4-$W12))),
     IF(SSSModel!$C$4="PV",IF(CJ$4=$W12,$EA12*(1+SSSModel!$C$2),0),
     IF(SSSModel!$C$4="FCR",IF(AND(CJ$4&gt;=$W12,OFFSET(Profiles!$K$2,$Z12,MAX(Profiles!$C$2,AL$4-$W12))&gt;0),$EC12,0),0))))))</f>
        <v>0</v>
      </c>
      <c r="CK12" s="135">
        <f ca="1">IF(OR($Z12=0,SSSModel!$C$4="CF"),AM12,
IF(LEFT($V12,3)="ON_",
     IF(SSSModel!$C$4="RR",SUMPRODUCT(OFFSET($AC12,0,0,1,$CB$2),OFFSET(Profiles!$K$28,($Z12-1)*(Profiles!$I$26+1)+CK$4-SSSModel!$C$3+1,0,1,$CB$2)),
     IF(SSSModel!$C$4="ECC",$EA12*$EB12*SUMPRODUCT(OFFSET($AC12,0,MAX(0,CK$4-$DZ12-$CA$4+1),1,MIN($DZ12,CK$4-$CA$4+1)),OFFSET(Escalation!$K$24,($Y12-1)*(Escalation!$I$22+1)+CK$4-SSSModel!$C$3+1,MAX(0,CK$4-$DZ12-$CA$4+1),1,MIN($DZ12,CK$4-$CA$4+1))),
     IF(SSSModel!$C$4="PV",AM12*$EA12*(1+SSSModel!$C$2),
     IF(SSSModel!$C$4="FCR",$EC12*SUM(OFFSET($AC12,0,MAX(CK$4-$AC$4-$DZ12+1,0),1,MIN($DZ12,CK$4-$AC$4+1))),0)))),
SUM($AC12:$BZ12)*
     IF(SSSModel!$C$4="RR",OFFSET(Profiles!$K$2,$Z12,MAX(Profiles!$C$2,AM$4-$W12)),
     IF(SSSModel!$C$4="ECC",$EA12*$EB12*IF(MAX(Escalation!$C$2,AM$4-$W12)&gt;$DZ12-1,0,OFFSET(Escalation!$K$2,$Y12,MAX(Escalation!$C$2,AM$4-$W12))),
     IF(SSSModel!$C$4="PV",IF(CK$4=$W12,$EA12*(1+SSSModel!$C$2),0),
     IF(SSSModel!$C$4="FCR",IF(AND(CK$4&gt;=$W12,OFFSET(Profiles!$K$2,$Z12,MAX(Profiles!$C$2,AM$4-$W12))&gt;0),$EC12,0),0))))))</f>
        <v>0</v>
      </c>
      <c r="CL12" s="135">
        <f ca="1">IF(OR($Z12=0,SSSModel!$C$4="CF"),AN12,
IF(LEFT($V12,3)="ON_",
     IF(SSSModel!$C$4="RR",SUMPRODUCT(OFFSET($AC12,0,0,1,$CB$2),OFFSET(Profiles!$K$28,($Z12-1)*(Profiles!$I$26+1)+CL$4-SSSModel!$C$3+1,0,1,$CB$2)),
     IF(SSSModel!$C$4="ECC",$EA12*$EB12*SUMPRODUCT(OFFSET($AC12,0,MAX(0,CL$4-$DZ12-$CA$4+1),1,MIN($DZ12,CL$4-$CA$4+1)),OFFSET(Escalation!$K$24,($Y12-1)*(Escalation!$I$22+1)+CL$4-SSSModel!$C$3+1,MAX(0,CL$4-$DZ12-$CA$4+1),1,MIN($DZ12,CL$4-$CA$4+1))),
     IF(SSSModel!$C$4="PV",AN12*$EA12*(1+SSSModel!$C$2),
     IF(SSSModel!$C$4="FCR",$EC12*SUM(OFFSET($AC12,0,MAX(CL$4-$AC$4-$DZ12+1,0),1,MIN($DZ12,CL$4-$AC$4+1))),0)))),
SUM($AC12:$BZ12)*
     IF(SSSModel!$C$4="RR",OFFSET(Profiles!$K$2,$Z12,MAX(Profiles!$C$2,AN$4-$W12)),
     IF(SSSModel!$C$4="ECC",$EA12*$EB12*IF(MAX(Escalation!$C$2,AN$4-$W12)&gt;$DZ12-1,0,OFFSET(Escalation!$K$2,$Y12,MAX(Escalation!$C$2,AN$4-$W12))),
     IF(SSSModel!$C$4="PV",IF(CL$4=$W12,$EA12*(1+SSSModel!$C$2),0),
     IF(SSSModel!$C$4="FCR",IF(AND(CL$4&gt;=$W12,OFFSET(Profiles!$K$2,$Z12,MAX(Profiles!$C$2,AN$4-$W12))&gt;0),$EC12,0),0))))))</f>
        <v>0</v>
      </c>
      <c r="CM12" s="135">
        <f ca="1">IF(OR($Z12=0,SSSModel!$C$4="CF"),AO12,
IF(LEFT($V12,3)="ON_",
     IF(SSSModel!$C$4="RR",SUMPRODUCT(OFFSET($AC12,0,0,1,$CB$2),OFFSET(Profiles!$K$28,($Z12-1)*(Profiles!$I$26+1)+CM$4-SSSModel!$C$3+1,0,1,$CB$2)),
     IF(SSSModel!$C$4="ECC",$EA12*$EB12*SUMPRODUCT(OFFSET($AC12,0,MAX(0,CM$4-$DZ12-$CA$4+1),1,MIN($DZ12,CM$4-$CA$4+1)),OFFSET(Escalation!$K$24,($Y12-1)*(Escalation!$I$22+1)+CM$4-SSSModel!$C$3+1,MAX(0,CM$4-$DZ12-$CA$4+1),1,MIN($DZ12,CM$4-$CA$4+1))),
     IF(SSSModel!$C$4="PV",AO12*$EA12*(1+SSSModel!$C$2),
     IF(SSSModel!$C$4="FCR",$EC12*SUM(OFFSET($AC12,0,MAX(CM$4-$AC$4-$DZ12+1,0),1,MIN($DZ12,CM$4-$AC$4+1))),0)))),
SUM($AC12:$BZ12)*
     IF(SSSModel!$C$4="RR",OFFSET(Profiles!$K$2,$Z12,MAX(Profiles!$C$2,AO$4-$W12)),
     IF(SSSModel!$C$4="ECC",$EA12*$EB12*IF(MAX(Escalation!$C$2,AO$4-$W12)&gt;$DZ12-1,0,OFFSET(Escalation!$K$2,$Y12,MAX(Escalation!$C$2,AO$4-$W12))),
     IF(SSSModel!$C$4="PV",IF(CM$4=$W12,$EA12*(1+SSSModel!$C$2),0),
     IF(SSSModel!$C$4="FCR",IF(AND(CM$4&gt;=$W12,OFFSET(Profiles!$K$2,$Z12,MAX(Profiles!$C$2,AO$4-$W12))&gt;0),$EC12,0),0))))))</f>
        <v>0</v>
      </c>
      <c r="CN12" s="135">
        <f ca="1">IF(OR($Z12=0,SSSModel!$C$4="CF"),AP12,
IF(LEFT($V12,3)="ON_",
     IF(SSSModel!$C$4="RR",SUMPRODUCT(OFFSET($AC12,0,0,1,$CB$2),OFFSET(Profiles!$K$28,($Z12-1)*(Profiles!$I$26+1)+CN$4-SSSModel!$C$3+1,0,1,$CB$2)),
     IF(SSSModel!$C$4="ECC",$EA12*$EB12*SUMPRODUCT(OFFSET($AC12,0,MAX(0,CN$4-$DZ12-$CA$4+1),1,MIN($DZ12,CN$4-$CA$4+1)),OFFSET(Escalation!$K$24,($Y12-1)*(Escalation!$I$22+1)+CN$4-SSSModel!$C$3+1,MAX(0,CN$4-$DZ12-$CA$4+1),1,MIN($DZ12,CN$4-$CA$4+1))),
     IF(SSSModel!$C$4="PV",AP12*$EA12*(1+SSSModel!$C$2),
     IF(SSSModel!$C$4="FCR",$EC12*SUM(OFFSET($AC12,0,MAX(CN$4-$AC$4-$DZ12+1,0),1,MIN($DZ12,CN$4-$AC$4+1))),0)))),
SUM($AC12:$BZ12)*
     IF(SSSModel!$C$4="RR",OFFSET(Profiles!$K$2,$Z12,MAX(Profiles!$C$2,AP$4-$W12)),
     IF(SSSModel!$C$4="ECC",$EA12*$EB12*IF(MAX(Escalation!$C$2,AP$4-$W12)&gt;$DZ12-1,0,OFFSET(Escalation!$K$2,$Y12,MAX(Escalation!$C$2,AP$4-$W12))),
     IF(SSSModel!$C$4="PV",IF(CN$4=$W12,$EA12*(1+SSSModel!$C$2),0),
     IF(SSSModel!$C$4="FCR",IF(AND(CN$4&gt;=$W12,OFFSET(Profiles!$K$2,$Z12,MAX(Profiles!$C$2,AP$4-$W12))&gt;0),$EC12,0),0))))))</f>
        <v>0</v>
      </c>
      <c r="CO12" s="135">
        <f ca="1">IF(OR($Z12=0,SSSModel!$C$4="CF"),AQ12,
IF(LEFT($V12,3)="ON_",
     IF(SSSModel!$C$4="RR",SUMPRODUCT(OFFSET($AC12,0,0,1,$CB$2),OFFSET(Profiles!$K$28,($Z12-1)*(Profiles!$I$26+1)+CO$4-SSSModel!$C$3+1,0,1,$CB$2)),
     IF(SSSModel!$C$4="ECC",$EA12*$EB12*SUMPRODUCT(OFFSET($AC12,0,MAX(0,CO$4-$DZ12-$CA$4+1),1,MIN($DZ12,CO$4-$CA$4+1)),OFFSET(Escalation!$K$24,($Y12-1)*(Escalation!$I$22+1)+CO$4-SSSModel!$C$3+1,MAX(0,CO$4-$DZ12-$CA$4+1),1,MIN($DZ12,CO$4-$CA$4+1))),
     IF(SSSModel!$C$4="PV",AQ12*$EA12*(1+SSSModel!$C$2),
     IF(SSSModel!$C$4="FCR",$EC12*SUM(OFFSET($AC12,0,MAX(CO$4-$AC$4-$DZ12+1,0),1,MIN($DZ12,CO$4-$AC$4+1))),0)))),
SUM($AC12:$BZ12)*
     IF(SSSModel!$C$4="RR",OFFSET(Profiles!$K$2,$Z12,MAX(Profiles!$C$2,AQ$4-$W12)),
     IF(SSSModel!$C$4="ECC",$EA12*$EB12*IF(MAX(Escalation!$C$2,AQ$4-$W12)&gt;$DZ12-1,0,OFFSET(Escalation!$K$2,$Y12,MAX(Escalation!$C$2,AQ$4-$W12))),
     IF(SSSModel!$C$4="PV",IF(CO$4=$W12,$EA12*(1+SSSModel!$C$2),0),
     IF(SSSModel!$C$4="FCR",IF(AND(CO$4&gt;=$W12,OFFSET(Profiles!$K$2,$Z12,MAX(Profiles!$C$2,AQ$4-$W12))&gt;0),$EC12,0),0))))))</f>
        <v>0</v>
      </c>
      <c r="CP12" s="135">
        <f ca="1">IF(OR($Z12=0,SSSModel!$C$4="CF"),AR12,
IF(LEFT($V12,3)="ON_",
     IF(SSSModel!$C$4="RR",SUMPRODUCT(OFFSET($AC12,0,0,1,$CB$2),OFFSET(Profiles!$K$28,($Z12-1)*(Profiles!$I$26+1)+CP$4-SSSModel!$C$3+1,0,1,$CB$2)),
     IF(SSSModel!$C$4="ECC",$EA12*$EB12*SUMPRODUCT(OFFSET($AC12,0,MAX(0,CP$4-$DZ12-$CA$4+1),1,MIN($DZ12,CP$4-$CA$4+1)),OFFSET(Escalation!$K$24,($Y12-1)*(Escalation!$I$22+1)+CP$4-SSSModel!$C$3+1,MAX(0,CP$4-$DZ12-$CA$4+1),1,MIN($DZ12,CP$4-$CA$4+1))),
     IF(SSSModel!$C$4="PV",AR12*$EA12*(1+SSSModel!$C$2),
     IF(SSSModel!$C$4="FCR",$EC12*SUM(OFFSET($AC12,0,MAX(CP$4-$AC$4-$DZ12+1,0),1,MIN($DZ12,CP$4-$AC$4+1))),0)))),
SUM($AC12:$BZ12)*
     IF(SSSModel!$C$4="RR",OFFSET(Profiles!$K$2,$Z12,MAX(Profiles!$C$2,AR$4-$W12)),
     IF(SSSModel!$C$4="ECC",$EA12*$EB12*IF(MAX(Escalation!$C$2,AR$4-$W12)&gt;$DZ12-1,0,OFFSET(Escalation!$K$2,$Y12,MAX(Escalation!$C$2,AR$4-$W12))),
     IF(SSSModel!$C$4="PV",IF(CP$4=$W12,$EA12*(1+SSSModel!$C$2),0),
     IF(SSSModel!$C$4="FCR",IF(AND(CP$4&gt;=$W12,OFFSET(Profiles!$K$2,$Z12,MAX(Profiles!$C$2,AR$4-$W12))&gt;0),$EC12,0),0))))))</f>
        <v>0</v>
      </c>
      <c r="CQ12" s="135">
        <f ca="1">IF(OR($Z12=0,SSSModel!$C$4="CF"),AS12,
IF(LEFT($V12,3)="ON_",
     IF(SSSModel!$C$4="RR",SUMPRODUCT(OFFSET($AC12,0,0,1,$CB$2),OFFSET(Profiles!$K$28,($Z12-1)*(Profiles!$I$26+1)+CQ$4-SSSModel!$C$3+1,0,1,$CB$2)),
     IF(SSSModel!$C$4="ECC",$EA12*$EB12*SUMPRODUCT(OFFSET($AC12,0,MAX(0,CQ$4-$DZ12-$CA$4+1),1,MIN($DZ12,CQ$4-$CA$4+1)),OFFSET(Escalation!$K$24,($Y12-1)*(Escalation!$I$22+1)+CQ$4-SSSModel!$C$3+1,MAX(0,CQ$4-$DZ12-$CA$4+1),1,MIN($DZ12,CQ$4-$CA$4+1))),
     IF(SSSModel!$C$4="PV",AS12*$EA12*(1+SSSModel!$C$2),
     IF(SSSModel!$C$4="FCR",$EC12*SUM(OFFSET($AC12,0,MAX(CQ$4-$AC$4-$DZ12+1,0),1,MIN($DZ12,CQ$4-$AC$4+1))),0)))),
SUM($AC12:$BZ12)*
     IF(SSSModel!$C$4="RR",OFFSET(Profiles!$K$2,$Z12,MAX(Profiles!$C$2,AS$4-$W12)),
     IF(SSSModel!$C$4="ECC",$EA12*$EB12*IF(MAX(Escalation!$C$2,AS$4-$W12)&gt;$DZ12-1,0,OFFSET(Escalation!$K$2,$Y12,MAX(Escalation!$C$2,AS$4-$W12))),
     IF(SSSModel!$C$4="PV",IF(CQ$4=$W12,$EA12*(1+SSSModel!$C$2),0),
     IF(SSSModel!$C$4="FCR",IF(AND(CQ$4&gt;=$W12,OFFSET(Profiles!$K$2,$Z12,MAX(Profiles!$C$2,AS$4-$W12))&gt;0),$EC12,0),0))))))</f>
        <v>0</v>
      </c>
      <c r="CR12" s="135">
        <f ca="1">IF(OR($Z12=0,SSSModel!$C$4="CF"),AT12,
IF(LEFT($V12,3)="ON_",
     IF(SSSModel!$C$4="RR",SUMPRODUCT(OFFSET($AC12,0,0,1,$CB$2),OFFSET(Profiles!$K$28,($Z12-1)*(Profiles!$I$26+1)+CR$4-SSSModel!$C$3+1,0,1,$CB$2)),
     IF(SSSModel!$C$4="ECC",$EA12*$EB12*SUMPRODUCT(OFFSET($AC12,0,MAX(0,CR$4-$DZ12-$CA$4+1),1,MIN($DZ12,CR$4-$CA$4+1)),OFFSET(Escalation!$K$24,($Y12-1)*(Escalation!$I$22+1)+CR$4-SSSModel!$C$3+1,MAX(0,CR$4-$DZ12-$CA$4+1),1,MIN($DZ12,CR$4-$CA$4+1))),
     IF(SSSModel!$C$4="PV",AT12*$EA12*(1+SSSModel!$C$2),
     IF(SSSModel!$C$4="FCR",$EC12*SUM(OFFSET($AC12,0,MAX(CR$4-$AC$4-$DZ12+1,0),1,MIN($DZ12,CR$4-$AC$4+1))),0)))),
SUM($AC12:$BZ12)*
     IF(SSSModel!$C$4="RR",OFFSET(Profiles!$K$2,$Z12,MAX(Profiles!$C$2,AT$4-$W12)),
     IF(SSSModel!$C$4="ECC",$EA12*$EB12*IF(MAX(Escalation!$C$2,AT$4-$W12)&gt;$DZ12-1,0,OFFSET(Escalation!$K$2,$Y12,MAX(Escalation!$C$2,AT$4-$W12))),
     IF(SSSModel!$C$4="PV",IF(CR$4=$W12,$EA12*(1+SSSModel!$C$2),0),
     IF(SSSModel!$C$4="FCR",IF(AND(CR$4&gt;=$W12,OFFSET(Profiles!$K$2,$Z12,MAX(Profiles!$C$2,AT$4-$W12))&gt;0),$EC12,0),0))))))</f>
        <v>0</v>
      </c>
      <c r="CS12" s="135">
        <f ca="1">IF(OR($Z12=0,SSSModel!$C$4="CF"),AU12,
IF(LEFT($V12,3)="ON_",
     IF(SSSModel!$C$4="RR",SUMPRODUCT(OFFSET($AC12,0,0,1,$CB$2),OFFSET(Profiles!$K$28,($Z12-1)*(Profiles!$I$26+1)+CS$4-SSSModel!$C$3+1,0,1,$CB$2)),
     IF(SSSModel!$C$4="ECC",$EA12*$EB12*SUMPRODUCT(OFFSET($AC12,0,MAX(0,CS$4-$DZ12-$CA$4+1),1,MIN($DZ12,CS$4-$CA$4+1)),OFFSET(Escalation!$K$24,($Y12-1)*(Escalation!$I$22+1)+CS$4-SSSModel!$C$3+1,MAX(0,CS$4-$DZ12-$CA$4+1),1,MIN($DZ12,CS$4-$CA$4+1))),
     IF(SSSModel!$C$4="PV",AU12*$EA12*(1+SSSModel!$C$2),
     IF(SSSModel!$C$4="FCR",$EC12*SUM(OFFSET($AC12,0,MAX(CS$4-$AC$4-$DZ12+1,0),1,MIN($DZ12,CS$4-$AC$4+1))),0)))),
SUM($AC12:$BZ12)*
     IF(SSSModel!$C$4="RR",OFFSET(Profiles!$K$2,$Z12,MAX(Profiles!$C$2,AU$4-$W12)),
     IF(SSSModel!$C$4="ECC",$EA12*$EB12*IF(MAX(Escalation!$C$2,AU$4-$W12)&gt;$DZ12-1,0,OFFSET(Escalation!$K$2,$Y12,MAX(Escalation!$C$2,AU$4-$W12))),
     IF(SSSModel!$C$4="PV",IF(CS$4=$W12,$EA12*(1+SSSModel!$C$2),0),
     IF(SSSModel!$C$4="FCR",IF(AND(CS$4&gt;=$W12,OFFSET(Profiles!$K$2,$Z12,MAX(Profiles!$C$2,AU$4-$W12))&gt;0),$EC12,0),0))))))</f>
        <v>0</v>
      </c>
      <c r="CT12" s="135">
        <f ca="1">IF(OR($Z12=0,SSSModel!$C$4="CF"),AV12,
IF(LEFT($V12,3)="ON_",
     IF(SSSModel!$C$4="RR",SUMPRODUCT(OFFSET($AC12,0,0,1,$CB$2),OFFSET(Profiles!$K$28,($Z12-1)*(Profiles!$I$26+1)+CT$4-SSSModel!$C$3+1,0,1,$CB$2)),
     IF(SSSModel!$C$4="ECC",$EA12*$EB12*SUMPRODUCT(OFFSET($AC12,0,MAX(0,CT$4-$DZ12-$CA$4+1),1,MIN($DZ12,CT$4-$CA$4+1)),OFFSET(Escalation!$K$24,($Y12-1)*(Escalation!$I$22+1)+CT$4-SSSModel!$C$3+1,MAX(0,CT$4-$DZ12-$CA$4+1),1,MIN($DZ12,CT$4-$CA$4+1))),
     IF(SSSModel!$C$4="PV",AV12*$EA12*(1+SSSModel!$C$2),
     IF(SSSModel!$C$4="FCR",$EC12*SUM(OFFSET($AC12,0,MAX(CT$4-$AC$4-$DZ12+1,0),1,MIN($DZ12,CT$4-$AC$4+1))),0)))),
SUM($AC12:$BZ12)*
     IF(SSSModel!$C$4="RR",OFFSET(Profiles!$K$2,$Z12,MAX(Profiles!$C$2,AV$4-$W12)),
     IF(SSSModel!$C$4="ECC",$EA12*$EB12*IF(MAX(Escalation!$C$2,AV$4-$W12)&gt;$DZ12-1,0,OFFSET(Escalation!$K$2,$Y12,MAX(Escalation!$C$2,AV$4-$W12))),
     IF(SSSModel!$C$4="PV",IF(CT$4=$W12,$EA12*(1+SSSModel!$C$2),0),
     IF(SSSModel!$C$4="FCR",IF(AND(CT$4&gt;=$W12,OFFSET(Profiles!$K$2,$Z12,MAX(Profiles!$C$2,AV$4-$W12))&gt;0),$EC12,0),0))))))</f>
        <v>0</v>
      </c>
      <c r="CU12" s="135">
        <f ca="1">IF(OR($Z12=0,SSSModel!$C$4="CF"),AW12,
IF(LEFT($V12,3)="ON_",
     IF(SSSModel!$C$4="RR",SUMPRODUCT(OFFSET($AC12,0,0,1,$CB$2),OFFSET(Profiles!$K$28,($Z12-1)*(Profiles!$I$26+1)+CU$4-SSSModel!$C$3+1,0,1,$CB$2)),
     IF(SSSModel!$C$4="ECC",$EA12*$EB12*SUMPRODUCT(OFFSET($AC12,0,MAX(0,CU$4-$DZ12-$CA$4+1),1,MIN($DZ12,CU$4-$CA$4+1)),OFFSET(Escalation!$K$24,($Y12-1)*(Escalation!$I$22+1)+CU$4-SSSModel!$C$3+1,MAX(0,CU$4-$DZ12-$CA$4+1),1,MIN($DZ12,CU$4-$CA$4+1))),
     IF(SSSModel!$C$4="PV",AW12*$EA12*(1+SSSModel!$C$2),
     IF(SSSModel!$C$4="FCR",$EC12*SUM(OFFSET($AC12,0,MAX(CU$4-$AC$4-$DZ12+1,0),1,MIN($DZ12,CU$4-$AC$4+1))),0)))),
SUM($AC12:$BZ12)*
     IF(SSSModel!$C$4="RR",OFFSET(Profiles!$K$2,$Z12,MAX(Profiles!$C$2,AW$4-$W12)),
     IF(SSSModel!$C$4="ECC",$EA12*$EB12*IF(MAX(Escalation!$C$2,AW$4-$W12)&gt;$DZ12-1,0,OFFSET(Escalation!$K$2,$Y12,MAX(Escalation!$C$2,AW$4-$W12))),
     IF(SSSModel!$C$4="PV",IF(CU$4=$W12,$EA12*(1+SSSModel!$C$2),0),
     IF(SSSModel!$C$4="FCR",IF(AND(CU$4&gt;=$W12,OFFSET(Profiles!$K$2,$Z12,MAX(Profiles!$C$2,AW$4-$W12))&gt;0),$EC12,0),0))))))</f>
        <v>0</v>
      </c>
      <c r="CV12" s="135">
        <f ca="1">IF(OR($Z12=0,SSSModel!$C$4="CF"),AX12,
IF(LEFT($V12,3)="ON_",
     IF(SSSModel!$C$4="RR",SUMPRODUCT(OFFSET($AC12,0,0,1,$CB$2),OFFSET(Profiles!$K$28,($Z12-1)*(Profiles!$I$26+1)+CV$4-SSSModel!$C$3+1,0,1,$CB$2)),
     IF(SSSModel!$C$4="ECC",$EA12*$EB12*SUMPRODUCT(OFFSET($AC12,0,MAX(0,CV$4-$DZ12-$CA$4+1),1,MIN($DZ12,CV$4-$CA$4+1)),OFFSET(Escalation!$K$24,($Y12-1)*(Escalation!$I$22+1)+CV$4-SSSModel!$C$3+1,MAX(0,CV$4-$DZ12-$CA$4+1),1,MIN($DZ12,CV$4-$CA$4+1))),
     IF(SSSModel!$C$4="PV",AX12*$EA12*(1+SSSModel!$C$2),
     IF(SSSModel!$C$4="FCR",$EC12*SUM(OFFSET($AC12,0,MAX(CV$4-$AC$4-$DZ12+1,0),1,MIN($DZ12,CV$4-$AC$4+1))),0)))),
SUM($AC12:$BZ12)*
     IF(SSSModel!$C$4="RR",OFFSET(Profiles!$K$2,$Z12,MAX(Profiles!$C$2,AX$4-$W12)),
     IF(SSSModel!$C$4="ECC",$EA12*$EB12*IF(MAX(Escalation!$C$2,AX$4-$W12)&gt;$DZ12-1,0,OFFSET(Escalation!$K$2,$Y12,MAX(Escalation!$C$2,AX$4-$W12))),
     IF(SSSModel!$C$4="PV",IF(CV$4=$W12,$EA12*(1+SSSModel!$C$2),0),
     IF(SSSModel!$C$4="FCR",IF(AND(CV$4&gt;=$W12,OFFSET(Profiles!$K$2,$Z12,MAX(Profiles!$C$2,AX$4-$W12))&gt;0),$EC12,0),0))))))</f>
        <v>0</v>
      </c>
      <c r="CW12" s="135">
        <f ca="1">IF(OR($Z12=0,SSSModel!$C$4="CF"),AY12,
IF(LEFT($V12,3)="ON_",
     IF(SSSModel!$C$4="RR",SUMPRODUCT(OFFSET($AC12,0,0,1,$CB$2),OFFSET(Profiles!$K$28,($Z12-1)*(Profiles!$I$26+1)+CW$4-SSSModel!$C$3+1,0,1,$CB$2)),
     IF(SSSModel!$C$4="ECC",$EA12*$EB12*SUMPRODUCT(OFFSET($AC12,0,MAX(0,CW$4-$DZ12-$CA$4+1),1,MIN($DZ12,CW$4-$CA$4+1)),OFFSET(Escalation!$K$24,($Y12-1)*(Escalation!$I$22+1)+CW$4-SSSModel!$C$3+1,MAX(0,CW$4-$DZ12-$CA$4+1),1,MIN($DZ12,CW$4-$CA$4+1))),
     IF(SSSModel!$C$4="PV",AY12*$EA12*(1+SSSModel!$C$2),
     IF(SSSModel!$C$4="FCR",$EC12*SUM(OFFSET($AC12,0,MAX(CW$4-$AC$4-$DZ12+1,0),1,MIN($DZ12,CW$4-$AC$4+1))),0)))),
SUM($AC12:$BZ12)*
     IF(SSSModel!$C$4="RR",OFFSET(Profiles!$K$2,$Z12,MAX(Profiles!$C$2,AY$4-$W12)),
     IF(SSSModel!$C$4="ECC",$EA12*$EB12*IF(MAX(Escalation!$C$2,AY$4-$W12)&gt;$DZ12-1,0,OFFSET(Escalation!$K$2,$Y12,MAX(Escalation!$C$2,AY$4-$W12))),
     IF(SSSModel!$C$4="PV",IF(CW$4=$W12,$EA12*(1+SSSModel!$C$2),0),
     IF(SSSModel!$C$4="FCR",IF(AND(CW$4&gt;=$W12,OFFSET(Profiles!$K$2,$Z12,MAX(Profiles!$C$2,AY$4-$W12))&gt;0),$EC12,0),0))))))</f>
        <v>0</v>
      </c>
      <c r="CX12" s="135">
        <f ca="1">IF(OR($Z12=0,SSSModel!$C$4="CF"),AZ12,
IF(LEFT($V12,3)="ON_",
     IF(SSSModel!$C$4="RR",SUMPRODUCT(OFFSET($AC12,0,0,1,$CB$2),OFFSET(Profiles!$K$28,($Z12-1)*(Profiles!$I$26+1)+CX$4-SSSModel!$C$3+1,0,1,$CB$2)),
     IF(SSSModel!$C$4="ECC",$EA12*$EB12*SUMPRODUCT(OFFSET($AC12,0,MAX(0,CX$4-$DZ12-$CA$4+1),1,MIN($DZ12,CX$4-$CA$4+1)),OFFSET(Escalation!$K$24,($Y12-1)*(Escalation!$I$22+1)+CX$4-SSSModel!$C$3+1,MAX(0,CX$4-$DZ12-$CA$4+1),1,MIN($DZ12,CX$4-$CA$4+1))),
     IF(SSSModel!$C$4="PV",AZ12*$EA12*(1+SSSModel!$C$2),
     IF(SSSModel!$C$4="FCR",$EC12*SUM(OFFSET($AC12,0,MAX(CX$4-$AC$4-$DZ12+1,0),1,MIN($DZ12,CX$4-$AC$4+1))),0)))),
SUM($AC12:$BZ12)*
     IF(SSSModel!$C$4="RR",OFFSET(Profiles!$K$2,$Z12,MAX(Profiles!$C$2,AZ$4-$W12)),
     IF(SSSModel!$C$4="ECC",$EA12*$EB12*IF(MAX(Escalation!$C$2,AZ$4-$W12)&gt;$DZ12-1,0,OFFSET(Escalation!$K$2,$Y12,MAX(Escalation!$C$2,AZ$4-$W12))),
     IF(SSSModel!$C$4="PV",IF(CX$4=$W12,$EA12*(1+SSSModel!$C$2),0),
     IF(SSSModel!$C$4="FCR",IF(AND(CX$4&gt;=$W12,OFFSET(Profiles!$K$2,$Z12,MAX(Profiles!$C$2,AZ$4-$W12))&gt;0),$EC12,0),0))))))</f>
        <v>0</v>
      </c>
      <c r="CY12" s="135">
        <f ca="1">IF(OR($Z12=0,SSSModel!$C$4="CF"),BA12,
IF(LEFT($V12,3)="ON_",
     IF(SSSModel!$C$4="RR",SUMPRODUCT(OFFSET($AC12,0,0,1,$CB$2),OFFSET(Profiles!$K$28,($Z12-1)*(Profiles!$I$26+1)+CY$4-SSSModel!$C$3+1,0,1,$CB$2)),
     IF(SSSModel!$C$4="ECC",$EA12*$EB12*SUMPRODUCT(OFFSET($AC12,0,MAX(0,CY$4-$DZ12-$CA$4+1),1,MIN($DZ12,CY$4-$CA$4+1)),OFFSET(Escalation!$K$24,($Y12-1)*(Escalation!$I$22+1)+CY$4-SSSModel!$C$3+1,MAX(0,CY$4-$DZ12-$CA$4+1),1,MIN($DZ12,CY$4-$CA$4+1))),
     IF(SSSModel!$C$4="PV",BA12*$EA12*(1+SSSModel!$C$2),
     IF(SSSModel!$C$4="FCR",$EC12*SUM(OFFSET($AC12,0,MAX(CY$4-$AC$4-$DZ12+1,0),1,MIN($DZ12,CY$4-$AC$4+1))),0)))),
SUM($AC12:$BZ12)*
     IF(SSSModel!$C$4="RR",OFFSET(Profiles!$K$2,$Z12,MAX(Profiles!$C$2,BA$4-$W12)),
     IF(SSSModel!$C$4="ECC",$EA12*$EB12*IF(MAX(Escalation!$C$2,BA$4-$W12)&gt;$DZ12-1,0,OFFSET(Escalation!$K$2,$Y12,MAX(Escalation!$C$2,BA$4-$W12))),
     IF(SSSModel!$C$4="PV",IF(CY$4=$W12,$EA12*(1+SSSModel!$C$2),0),
     IF(SSSModel!$C$4="FCR",IF(AND(CY$4&gt;=$W12,OFFSET(Profiles!$K$2,$Z12,MAX(Profiles!$C$2,BA$4-$W12))&gt;0),$EC12,0),0))))))</f>
        <v>0</v>
      </c>
      <c r="CZ12" s="135">
        <f ca="1">IF(OR($Z12=0,SSSModel!$C$4="CF"),BB12,
IF(LEFT($V12,3)="ON_",
     IF(SSSModel!$C$4="RR",SUMPRODUCT(OFFSET($AC12,0,0,1,$CB$2),OFFSET(Profiles!$K$28,($Z12-1)*(Profiles!$I$26+1)+CZ$4-SSSModel!$C$3+1,0,1,$CB$2)),
     IF(SSSModel!$C$4="ECC",$EA12*$EB12*SUMPRODUCT(OFFSET($AC12,0,MAX(0,CZ$4-$DZ12-$CA$4+1),1,MIN($DZ12,CZ$4-$CA$4+1)),OFFSET(Escalation!$K$24,($Y12-1)*(Escalation!$I$22+1)+CZ$4-SSSModel!$C$3+1,MAX(0,CZ$4-$DZ12-$CA$4+1),1,MIN($DZ12,CZ$4-$CA$4+1))),
     IF(SSSModel!$C$4="PV",BB12*$EA12*(1+SSSModel!$C$2),
     IF(SSSModel!$C$4="FCR",$EC12*SUM(OFFSET($AC12,0,MAX(CZ$4-$AC$4-$DZ12+1,0),1,MIN($DZ12,CZ$4-$AC$4+1))),0)))),
SUM($AC12:$BZ12)*
     IF(SSSModel!$C$4="RR",OFFSET(Profiles!$K$2,$Z12,MAX(Profiles!$C$2,BB$4-$W12)),
     IF(SSSModel!$C$4="ECC",$EA12*$EB12*IF(MAX(Escalation!$C$2,BB$4-$W12)&gt;$DZ12-1,0,OFFSET(Escalation!$K$2,$Y12,MAX(Escalation!$C$2,BB$4-$W12))),
     IF(SSSModel!$C$4="PV",IF(CZ$4=$W12,$EA12*(1+SSSModel!$C$2),0),
     IF(SSSModel!$C$4="FCR",IF(AND(CZ$4&gt;=$W12,OFFSET(Profiles!$K$2,$Z12,MAX(Profiles!$C$2,BB$4-$W12))&gt;0),$EC12,0),0))))))</f>
        <v>0</v>
      </c>
      <c r="DA12" s="135">
        <f ca="1">IF(OR($Z12=0,SSSModel!$C$4="CF"),BC12,
IF(LEFT($V12,3)="ON_",
     IF(SSSModel!$C$4="RR",SUMPRODUCT(OFFSET($AC12,0,0,1,$CB$2),OFFSET(Profiles!$K$28,($Z12-1)*(Profiles!$I$26+1)+DA$4-SSSModel!$C$3+1,0,1,$CB$2)),
     IF(SSSModel!$C$4="ECC",$EA12*$EB12*SUMPRODUCT(OFFSET($AC12,0,MAX(0,DA$4-$DZ12-$CA$4+1),1,MIN($DZ12,DA$4-$CA$4+1)),OFFSET(Escalation!$K$24,($Y12-1)*(Escalation!$I$22+1)+DA$4-SSSModel!$C$3+1,MAX(0,DA$4-$DZ12-$CA$4+1),1,MIN($DZ12,DA$4-$CA$4+1))),
     IF(SSSModel!$C$4="PV",BC12*$EA12*(1+SSSModel!$C$2),
     IF(SSSModel!$C$4="FCR",$EC12*SUM(OFFSET($AC12,0,MAX(DA$4-$AC$4-$DZ12+1,0),1,MIN($DZ12,DA$4-$AC$4+1))),0)))),
SUM($AC12:$BZ12)*
     IF(SSSModel!$C$4="RR",OFFSET(Profiles!$K$2,$Z12,MAX(Profiles!$C$2,BC$4-$W12)),
     IF(SSSModel!$C$4="ECC",$EA12*$EB12*IF(MAX(Escalation!$C$2,BC$4-$W12)&gt;$DZ12-1,0,OFFSET(Escalation!$K$2,$Y12,MAX(Escalation!$C$2,BC$4-$W12))),
     IF(SSSModel!$C$4="PV",IF(DA$4=$W12,$EA12*(1+SSSModel!$C$2),0),
     IF(SSSModel!$C$4="FCR",IF(AND(DA$4&gt;=$W12,OFFSET(Profiles!$K$2,$Z12,MAX(Profiles!$C$2,BC$4-$W12))&gt;0),$EC12,0),0))))))</f>
        <v>0</v>
      </c>
      <c r="DB12" s="135">
        <f ca="1">IF(OR($Z12=0,SSSModel!$C$4="CF"),BD12,
IF(LEFT($V12,3)="ON_",
     IF(SSSModel!$C$4="RR",SUMPRODUCT(OFFSET($AC12,0,0,1,$CB$2),OFFSET(Profiles!$K$28,($Z12-1)*(Profiles!$I$26+1)+DB$4-SSSModel!$C$3+1,0,1,$CB$2)),
     IF(SSSModel!$C$4="ECC",$EA12*$EB12*SUMPRODUCT(OFFSET($AC12,0,MAX(0,DB$4-$DZ12-$CA$4+1),1,MIN($DZ12,DB$4-$CA$4+1)),OFFSET(Escalation!$K$24,($Y12-1)*(Escalation!$I$22+1)+DB$4-SSSModel!$C$3+1,MAX(0,DB$4-$DZ12-$CA$4+1),1,MIN($DZ12,DB$4-$CA$4+1))),
     IF(SSSModel!$C$4="PV",BD12*$EA12*(1+SSSModel!$C$2),
     IF(SSSModel!$C$4="FCR",$EC12*SUM(OFFSET($AC12,0,MAX(DB$4-$AC$4-$DZ12+1,0),1,MIN($DZ12,DB$4-$AC$4+1))),0)))),
SUM($AC12:$BZ12)*
     IF(SSSModel!$C$4="RR",OFFSET(Profiles!$K$2,$Z12,MAX(Profiles!$C$2,BD$4-$W12)),
     IF(SSSModel!$C$4="ECC",$EA12*$EB12*IF(MAX(Escalation!$C$2,BD$4-$W12)&gt;$DZ12-1,0,OFFSET(Escalation!$K$2,$Y12,MAX(Escalation!$C$2,BD$4-$W12))),
     IF(SSSModel!$C$4="PV",IF(DB$4=$W12,$EA12*(1+SSSModel!$C$2),0),
     IF(SSSModel!$C$4="FCR",IF(AND(DB$4&gt;=$W12,OFFSET(Profiles!$K$2,$Z12,MAX(Profiles!$C$2,BD$4-$W12))&gt;0),$EC12,0),0))))))</f>
        <v>0</v>
      </c>
      <c r="DC12" s="135">
        <f ca="1">IF(OR($Z12=0,SSSModel!$C$4="CF"),BE12,
IF(LEFT($V12,3)="ON_",
     IF(SSSModel!$C$4="RR",SUMPRODUCT(OFFSET($AC12,0,0,1,$CB$2),OFFSET(Profiles!$K$28,($Z12-1)*(Profiles!$I$26+1)+DC$4-SSSModel!$C$3+1,0,1,$CB$2)),
     IF(SSSModel!$C$4="ECC",$EA12*$EB12*SUMPRODUCT(OFFSET($AC12,0,MAX(0,DC$4-$DZ12-$CA$4+1),1,MIN($DZ12,DC$4-$CA$4+1)),OFFSET(Escalation!$K$24,($Y12-1)*(Escalation!$I$22+1)+DC$4-SSSModel!$C$3+1,MAX(0,DC$4-$DZ12-$CA$4+1),1,MIN($DZ12,DC$4-$CA$4+1))),
     IF(SSSModel!$C$4="PV",BE12*$EA12*(1+SSSModel!$C$2),
     IF(SSSModel!$C$4="FCR",$EC12*SUM(OFFSET($AC12,0,MAX(DC$4-$AC$4-$DZ12+1,0),1,MIN($DZ12,DC$4-$AC$4+1))),0)))),
SUM($AC12:$BZ12)*
     IF(SSSModel!$C$4="RR",OFFSET(Profiles!$K$2,$Z12,MAX(Profiles!$C$2,BE$4-$W12)),
     IF(SSSModel!$C$4="ECC",$EA12*$EB12*IF(MAX(Escalation!$C$2,BE$4-$W12)&gt;$DZ12-1,0,OFFSET(Escalation!$K$2,$Y12,MAX(Escalation!$C$2,BE$4-$W12))),
     IF(SSSModel!$C$4="PV",IF(DC$4=$W12,$EA12*(1+SSSModel!$C$2),0),
     IF(SSSModel!$C$4="FCR",IF(AND(DC$4&gt;=$W12,OFFSET(Profiles!$K$2,$Z12,MAX(Profiles!$C$2,BE$4-$W12))&gt;0),$EC12,0),0))))))</f>
        <v>0</v>
      </c>
      <c r="DD12" s="135">
        <f ca="1">IF(OR($Z12=0,SSSModel!$C$4="CF"),BF12,
IF(LEFT($V12,3)="ON_",
     IF(SSSModel!$C$4="RR",SUMPRODUCT(OFFSET($AC12,0,0,1,$CB$2),OFFSET(Profiles!$K$28,($Z12-1)*(Profiles!$I$26+1)+DD$4-SSSModel!$C$3+1,0,1,$CB$2)),
     IF(SSSModel!$C$4="ECC",$EA12*$EB12*SUMPRODUCT(OFFSET($AC12,0,MAX(0,DD$4-$DZ12-$CA$4+1),1,MIN($DZ12,DD$4-$CA$4+1)),OFFSET(Escalation!$K$24,($Y12-1)*(Escalation!$I$22+1)+DD$4-SSSModel!$C$3+1,MAX(0,DD$4-$DZ12-$CA$4+1),1,MIN($DZ12,DD$4-$CA$4+1))),
     IF(SSSModel!$C$4="PV",BF12*$EA12*(1+SSSModel!$C$2),
     IF(SSSModel!$C$4="FCR",$EC12*SUM(OFFSET($AC12,0,MAX(DD$4-$AC$4-$DZ12+1,0),1,MIN($DZ12,DD$4-$AC$4+1))),0)))),
SUM($AC12:$BZ12)*
     IF(SSSModel!$C$4="RR",OFFSET(Profiles!$K$2,$Z12,MAX(Profiles!$C$2,BF$4-$W12)),
     IF(SSSModel!$C$4="ECC",$EA12*$EB12*IF(MAX(Escalation!$C$2,BF$4-$W12)&gt;$DZ12-1,0,OFFSET(Escalation!$K$2,$Y12,MAX(Escalation!$C$2,BF$4-$W12))),
     IF(SSSModel!$C$4="PV",IF(DD$4=$W12,$EA12*(1+SSSModel!$C$2),0),
     IF(SSSModel!$C$4="FCR",IF(AND(DD$4&gt;=$W12,OFFSET(Profiles!$K$2,$Z12,MAX(Profiles!$C$2,BF$4-$W12))&gt;0),$EC12,0),0))))))</f>
        <v>0</v>
      </c>
      <c r="DE12" s="135">
        <f ca="1">IF(OR($Z12=0,SSSModel!$C$4="CF"),BG12,
IF(LEFT($V12,3)="ON_",
     IF(SSSModel!$C$4="RR",SUMPRODUCT(OFFSET($AC12,0,0,1,$CB$2),OFFSET(Profiles!$K$28,($Z12-1)*(Profiles!$I$26+1)+DE$4-SSSModel!$C$3+1,0,1,$CB$2)),
     IF(SSSModel!$C$4="ECC",$EA12*$EB12*SUMPRODUCT(OFFSET($AC12,0,MAX(0,DE$4-$DZ12-$CA$4+1),1,MIN($DZ12,DE$4-$CA$4+1)),OFFSET(Escalation!$K$24,($Y12-1)*(Escalation!$I$22+1)+DE$4-SSSModel!$C$3+1,MAX(0,DE$4-$DZ12-$CA$4+1),1,MIN($DZ12,DE$4-$CA$4+1))),
     IF(SSSModel!$C$4="PV",BG12*$EA12*(1+SSSModel!$C$2),
     IF(SSSModel!$C$4="FCR",$EC12*SUM(OFFSET($AC12,0,MAX(DE$4-$AC$4-$DZ12+1,0),1,MIN($DZ12,DE$4-$AC$4+1))),0)))),
SUM($AC12:$BZ12)*
     IF(SSSModel!$C$4="RR",OFFSET(Profiles!$K$2,$Z12,MAX(Profiles!$C$2,BG$4-$W12)),
     IF(SSSModel!$C$4="ECC",$EA12*$EB12*IF(MAX(Escalation!$C$2,BG$4-$W12)&gt;$DZ12-1,0,OFFSET(Escalation!$K$2,$Y12,MAX(Escalation!$C$2,BG$4-$W12))),
     IF(SSSModel!$C$4="PV",IF(DE$4=$W12,$EA12*(1+SSSModel!$C$2),0),
     IF(SSSModel!$C$4="FCR",IF(AND(DE$4&gt;=$W12,OFFSET(Profiles!$K$2,$Z12,MAX(Profiles!$C$2,BG$4-$W12))&gt;0),$EC12,0),0))))))</f>
        <v>0</v>
      </c>
      <c r="DF12" s="135">
        <f ca="1">IF(OR($Z12=0,SSSModel!$C$4="CF"),BH12,
IF(LEFT($V12,3)="ON_",
     IF(SSSModel!$C$4="RR",SUMPRODUCT(OFFSET($AC12,0,0,1,$CB$2),OFFSET(Profiles!$K$28,($Z12-1)*(Profiles!$I$26+1)+DF$4-SSSModel!$C$3+1,0,1,$CB$2)),
     IF(SSSModel!$C$4="ECC",$EA12*$EB12*SUMPRODUCT(OFFSET($AC12,0,MAX(0,DF$4-$DZ12-$CA$4+1),1,MIN($DZ12,DF$4-$CA$4+1)),OFFSET(Escalation!$K$24,($Y12-1)*(Escalation!$I$22+1)+DF$4-SSSModel!$C$3+1,MAX(0,DF$4-$DZ12-$CA$4+1),1,MIN($DZ12,DF$4-$CA$4+1))),
     IF(SSSModel!$C$4="PV",BH12*$EA12*(1+SSSModel!$C$2),
     IF(SSSModel!$C$4="FCR",$EC12*SUM(OFFSET($AC12,0,MAX(DF$4-$AC$4-$DZ12+1,0),1,MIN($DZ12,DF$4-$AC$4+1))),0)))),
SUM($AC12:$BZ12)*
     IF(SSSModel!$C$4="RR",OFFSET(Profiles!$K$2,$Z12,MAX(Profiles!$C$2,BH$4-$W12)),
     IF(SSSModel!$C$4="ECC",$EA12*$EB12*IF(MAX(Escalation!$C$2,BH$4-$W12)&gt;$DZ12-1,0,OFFSET(Escalation!$K$2,$Y12,MAX(Escalation!$C$2,BH$4-$W12))),
     IF(SSSModel!$C$4="PV",IF(DF$4=$W12,$EA12*(1+SSSModel!$C$2),0),
     IF(SSSModel!$C$4="FCR",IF(AND(DF$4&gt;=$W12,OFFSET(Profiles!$K$2,$Z12,MAX(Profiles!$C$2,BH$4-$W12))&gt;0),$EC12,0),0))))))</f>
        <v>0</v>
      </c>
      <c r="DG12" s="135">
        <f ca="1">IF(OR($Z12=0,SSSModel!$C$4="CF"),BI12,
IF(LEFT($V12,3)="ON_",
     IF(SSSModel!$C$4="RR",SUMPRODUCT(OFFSET($AC12,0,0,1,$CB$2),OFFSET(Profiles!$K$28,($Z12-1)*(Profiles!$I$26+1)+DG$4-SSSModel!$C$3+1,0,1,$CB$2)),
     IF(SSSModel!$C$4="ECC",$EA12*$EB12*SUMPRODUCT(OFFSET($AC12,0,MAX(0,DG$4-$DZ12-$CA$4+1),1,MIN($DZ12,DG$4-$CA$4+1)),OFFSET(Escalation!$K$24,($Y12-1)*(Escalation!$I$22+1)+DG$4-SSSModel!$C$3+1,MAX(0,DG$4-$DZ12-$CA$4+1),1,MIN($DZ12,DG$4-$CA$4+1))),
     IF(SSSModel!$C$4="PV",BI12*$EA12*(1+SSSModel!$C$2),
     IF(SSSModel!$C$4="FCR",$EC12*SUM(OFFSET($AC12,0,MAX(DG$4-$AC$4-$DZ12+1,0),1,MIN($DZ12,DG$4-$AC$4+1))),0)))),
SUM($AC12:$BZ12)*
     IF(SSSModel!$C$4="RR",OFFSET(Profiles!$K$2,$Z12,MAX(Profiles!$C$2,BI$4-$W12)),
     IF(SSSModel!$C$4="ECC",$EA12*$EB12*IF(MAX(Escalation!$C$2,BI$4-$W12)&gt;$DZ12-1,0,OFFSET(Escalation!$K$2,$Y12,MAX(Escalation!$C$2,BI$4-$W12))),
     IF(SSSModel!$C$4="PV",IF(DG$4=$W12,$EA12*(1+SSSModel!$C$2),0),
     IF(SSSModel!$C$4="FCR",IF(AND(DG$4&gt;=$W12,OFFSET(Profiles!$K$2,$Z12,MAX(Profiles!$C$2,BI$4-$W12))&gt;0),$EC12,0),0))))))</f>
        <v>0</v>
      </c>
      <c r="DH12" s="135">
        <f ca="1">IF(OR($Z12=0,SSSModel!$C$4="CF"),BJ12,
IF(LEFT($V12,3)="ON_",
     IF(SSSModel!$C$4="RR",SUMPRODUCT(OFFSET($AC12,0,0,1,$CB$2),OFFSET(Profiles!$K$28,($Z12-1)*(Profiles!$I$26+1)+DH$4-SSSModel!$C$3+1,0,1,$CB$2)),
     IF(SSSModel!$C$4="ECC",$EA12*$EB12*SUMPRODUCT(OFFSET($AC12,0,MAX(0,DH$4-$DZ12-$CA$4+1),1,MIN($DZ12,DH$4-$CA$4+1)),OFFSET(Escalation!$K$24,($Y12-1)*(Escalation!$I$22+1)+DH$4-SSSModel!$C$3+1,MAX(0,DH$4-$DZ12-$CA$4+1),1,MIN($DZ12,DH$4-$CA$4+1))),
     IF(SSSModel!$C$4="PV",BJ12*$EA12*(1+SSSModel!$C$2),
     IF(SSSModel!$C$4="FCR",$EC12*SUM(OFFSET($AC12,0,MAX(DH$4-$AC$4-$DZ12+1,0),1,MIN($DZ12,DH$4-$AC$4+1))),0)))),
SUM($AC12:$BZ12)*
     IF(SSSModel!$C$4="RR",OFFSET(Profiles!$K$2,$Z12,MAX(Profiles!$C$2,BJ$4-$W12)),
     IF(SSSModel!$C$4="ECC",$EA12*$EB12*IF(MAX(Escalation!$C$2,BJ$4-$W12)&gt;$DZ12-1,0,OFFSET(Escalation!$K$2,$Y12,MAX(Escalation!$C$2,BJ$4-$W12))),
     IF(SSSModel!$C$4="PV",IF(DH$4=$W12,$EA12*(1+SSSModel!$C$2),0),
     IF(SSSModel!$C$4="FCR",IF(AND(DH$4&gt;=$W12,OFFSET(Profiles!$K$2,$Z12,MAX(Profiles!$C$2,BJ$4-$W12))&gt;0),$EC12,0),0))))))</f>
        <v>0</v>
      </c>
      <c r="DI12" s="135">
        <f ca="1">IF(OR($Z12=0,SSSModel!$C$4="CF"),BK12,
IF(LEFT($V12,3)="ON_",
     IF(SSSModel!$C$4="RR",SUMPRODUCT(OFFSET($AC12,0,0,1,$CB$2),OFFSET(Profiles!$K$28,($Z12-1)*(Profiles!$I$26+1)+DI$4-SSSModel!$C$3+1,0,1,$CB$2)),
     IF(SSSModel!$C$4="ECC",$EA12*$EB12*SUMPRODUCT(OFFSET($AC12,0,MAX(0,DI$4-$DZ12-$CA$4+1),1,MIN($DZ12,DI$4-$CA$4+1)),OFFSET(Escalation!$K$24,($Y12-1)*(Escalation!$I$22+1)+DI$4-SSSModel!$C$3+1,MAX(0,DI$4-$DZ12-$CA$4+1),1,MIN($DZ12,DI$4-$CA$4+1))),
     IF(SSSModel!$C$4="PV",BK12*$EA12*(1+SSSModel!$C$2),
     IF(SSSModel!$C$4="FCR",$EC12*SUM(OFFSET($AC12,0,MAX(DI$4-$AC$4-$DZ12+1,0),1,MIN($DZ12,DI$4-$AC$4+1))),0)))),
SUM($AC12:$BZ12)*
     IF(SSSModel!$C$4="RR",OFFSET(Profiles!$K$2,$Z12,MAX(Profiles!$C$2,BK$4-$W12)),
     IF(SSSModel!$C$4="ECC",$EA12*$EB12*IF(MAX(Escalation!$C$2,BK$4-$W12)&gt;$DZ12-1,0,OFFSET(Escalation!$K$2,$Y12,MAX(Escalation!$C$2,BK$4-$W12))),
     IF(SSSModel!$C$4="PV",IF(DI$4=$W12,$EA12*(1+SSSModel!$C$2),0),
     IF(SSSModel!$C$4="FCR",IF(AND(DI$4&gt;=$W12,OFFSET(Profiles!$K$2,$Z12,MAX(Profiles!$C$2,BK$4-$W12))&gt;0),$EC12,0),0))))))</f>
        <v>0</v>
      </c>
      <c r="DJ12" s="135">
        <f ca="1">IF(OR($Z12=0,SSSModel!$C$4="CF"),BL12,
IF(LEFT($V12,3)="ON_",
     IF(SSSModel!$C$4="RR",SUMPRODUCT(OFFSET($AC12,0,0,1,$CB$2),OFFSET(Profiles!$K$28,($Z12-1)*(Profiles!$I$26+1)+DJ$4-SSSModel!$C$3+1,0,1,$CB$2)),
     IF(SSSModel!$C$4="ECC",$EA12*$EB12*SUMPRODUCT(OFFSET($AC12,0,MAX(0,DJ$4-$DZ12-$CA$4+1),1,MIN($DZ12,DJ$4-$CA$4+1)),OFFSET(Escalation!$K$24,($Y12-1)*(Escalation!$I$22+1)+DJ$4-SSSModel!$C$3+1,MAX(0,DJ$4-$DZ12-$CA$4+1),1,MIN($DZ12,DJ$4-$CA$4+1))),
     IF(SSSModel!$C$4="PV",BL12*$EA12*(1+SSSModel!$C$2),
     IF(SSSModel!$C$4="FCR",$EC12*SUM(OFFSET($AC12,0,MAX(DJ$4-$AC$4-$DZ12+1,0),1,MIN($DZ12,DJ$4-$AC$4+1))),0)))),
SUM($AC12:$BZ12)*
     IF(SSSModel!$C$4="RR",OFFSET(Profiles!$K$2,$Z12,MAX(Profiles!$C$2,BL$4-$W12)),
     IF(SSSModel!$C$4="ECC",$EA12*$EB12*IF(MAX(Escalation!$C$2,BL$4-$W12)&gt;$DZ12-1,0,OFFSET(Escalation!$K$2,$Y12,MAX(Escalation!$C$2,BL$4-$W12))),
     IF(SSSModel!$C$4="PV",IF(DJ$4=$W12,$EA12*(1+SSSModel!$C$2),0),
     IF(SSSModel!$C$4="FCR",IF(AND(DJ$4&gt;=$W12,OFFSET(Profiles!$K$2,$Z12,MAX(Profiles!$C$2,BL$4-$W12))&gt;0),$EC12,0),0))))))</f>
        <v>0</v>
      </c>
      <c r="DK12" s="135">
        <f ca="1">IF(OR($Z12=0,SSSModel!$C$4="CF"),BM12,
IF(LEFT($V12,3)="ON_",
     IF(SSSModel!$C$4="RR",SUMPRODUCT(OFFSET($AC12,0,0,1,$CB$2),OFFSET(Profiles!$K$28,($Z12-1)*(Profiles!$I$26+1)+DK$4-SSSModel!$C$3+1,0,1,$CB$2)),
     IF(SSSModel!$C$4="ECC",$EA12*$EB12*SUMPRODUCT(OFFSET($AC12,0,MAX(0,DK$4-$DZ12-$CA$4+1),1,MIN($DZ12,DK$4-$CA$4+1)),OFFSET(Escalation!$K$24,($Y12-1)*(Escalation!$I$22+1)+DK$4-SSSModel!$C$3+1,MAX(0,DK$4-$DZ12-$CA$4+1),1,MIN($DZ12,DK$4-$CA$4+1))),
     IF(SSSModel!$C$4="PV",BM12*$EA12*(1+SSSModel!$C$2),
     IF(SSSModel!$C$4="FCR",$EC12*SUM(OFFSET($AC12,0,MAX(DK$4-$AC$4-$DZ12+1,0),1,MIN($DZ12,DK$4-$AC$4+1))),0)))),
SUM($AC12:$BZ12)*
     IF(SSSModel!$C$4="RR",OFFSET(Profiles!$K$2,$Z12,MAX(Profiles!$C$2,BM$4-$W12)),
     IF(SSSModel!$C$4="ECC",$EA12*$EB12*IF(MAX(Escalation!$C$2,BM$4-$W12)&gt;$DZ12-1,0,OFFSET(Escalation!$K$2,$Y12,MAX(Escalation!$C$2,BM$4-$W12))),
     IF(SSSModel!$C$4="PV",IF(DK$4=$W12,$EA12*(1+SSSModel!$C$2),0),
     IF(SSSModel!$C$4="FCR",IF(AND(DK$4&gt;=$W12,OFFSET(Profiles!$K$2,$Z12,MAX(Profiles!$C$2,BM$4-$W12))&gt;0),$EC12,0),0))))))</f>
        <v>0</v>
      </c>
      <c r="DL12" s="135">
        <f ca="1">IF(OR($Z12=0,SSSModel!$C$4="CF"),BN12,
IF(LEFT($V12,3)="ON_",
     IF(SSSModel!$C$4="RR",SUMPRODUCT(OFFSET($AC12,0,0,1,$CB$2),OFFSET(Profiles!$K$28,($Z12-1)*(Profiles!$I$26+1)+DL$4-SSSModel!$C$3+1,0,1,$CB$2)),
     IF(SSSModel!$C$4="ECC",$EA12*$EB12*SUMPRODUCT(OFFSET($AC12,0,MAX(0,DL$4-$DZ12-$CA$4+1),1,MIN($DZ12,DL$4-$CA$4+1)),OFFSET(Escalation!$K$24,($Y12-1)*(Escalation!$I$22+1)+DL$4-SSSModel!$C$3+1,MAX(0,DL$4-$DZ12-$CA$4+1),1,MIN($DZ12,DL$4-$CA$4+1))),
     IF(SSSModel!$C$4="PV",BN12*$EA12*(1+SSSModel!$C$2),
     IF(SSSModel!$C$4="FCR",$EC12*SUM(OFFSET($AC12,0,MAX(DL$4-$AC$4-$DZ12+1,0),1,MIN($DZ12,DL$4-$AC$4+1))),0)))),
SUM($AC12:$BZ12)*
     IF(SSSModel!$C$4="RR",OFFSET(Profiles!$K$2,$Z12,MAX(Profiles!$C$2,BN$4-$W12)),
     IF(SSSModel!$C$4="ECC",$EA12*$EB12*IF(MAX(Escalation!$C$2,BN$4-$W12)&gt;$DZ12-1,0,OFFSET(Escalation!$K$2,$Y12,MAX(Escalation!$C$2,BN$4-$W12))),
     IF(SSSModel!$C$4="PV",IF(DL$4=$W12,$EA12*(1+SSSModel!$C$2),0),
     IF(SSSModel!$C$4="FCR",IF(AND(DL$4&gt;=$W12,OFFSET(Profiles!$K$2,$Z12,MAX(Profiles!$C$2,BN$4-$W12))&gt;0),$EC12,0),0))))))</f>
        <v>0</v>
      </c>
      <c r="DM12" s="135">
        <f ca="1">IF(OR($Z12=0,SSSModel!$C$4="CF"),BO12,
IF(LEFT($V12,3)="ON_",
     IF(SSSModel!$C$4="RR",SUMPRODUCT(OFFSET($AC12,0,0,1,$CB$2),OFFSET(Profiles!$K$28,($Z12-1)*(Profiles!$I$26+1)+DM$4-SSSModel!$C$3+1,0,1,$CB$2)),
     IF(SSSModel!$C$4="ECC",$EA12*$EB12*SUMPRODUCT(OFFSET($AC12,0,MAX(0,DM$4-$DZ12-$CA$4+1),1,MIN($DZ12,DM$4-$CA$4+1)),OFFSET(Escalation!$K$24,($Y12-1)*(Escalation!$I$22+1)+DM$4-SSSModel!$C$3+1,MAX(0,DM$4-$DZ12-$CA$4+1),1,MIN($DZ12,DM$4-$CA$4+1))),
     IF(SSSModel!$C$4="PV",BO12*$EA12*(1+SSSModel!$C$2),
     IF(SSSModel!$C$4="FCR",$EC12*SUM(OFFSET($AC12,0,MAX(DM$4-$AC$4-$DZ12+1,0),1,MIN($DZ12,DM$4-$AC$4+1))),0)))),
SUM($AC12:$BZ12)*
     IF(SSSModel!$C$4="RR",OFFSET(Profiles!$K$2,$Z12,MAX(Profiles!$C$2,BO$4-$W12)),
     IF(SSSModel!$C$4="ECC",$EA12*$EB12*IF(MAX(Escalation!$C$2,BO$4-$W12)&gt;$DZ12-1,0,OFFSET(Escalation!$K$2,$Y12,MAX(Escalation!$C$2,BO$4-$W12))),
     IF(SSSModel!$C$4="PV",IF(DM$4=$W12,$EA12*(1+SSSModel!$C$2),0),
     IF(SSSModel!$C$4="FCR",IF(AND(DM$4&gt;=$W12,OFFSET(Profiles!$K$2,$Z12,MAX(Profiles!$C$2,BO$4-$W12))&gt;0),$EC12,0),0))))))</f>
        <v>0</v>
      </c>
      <c r="DN12" s="135">
        <f ca="1">IF(OR($Z12=0,SSSModel!$C$4="CF"),BP12,
IF(LEFT($V12,3)="ON_",
     IF(SSSModel!$C$4="RR",SUMPRODUCT(OFFSET($AC12,0,0,1,$CB$2),OFFSET(Profiles!$K$28,($Z12-1)*(Profiles!$I$26+1)+DN$4-SSSModel!$C$3+1,0,1,$CB$2)),
     IF(SSSModel!$C$4="ECC",$EA12*$EB12*SUMPRODUCT(OFFSET($AC12,0,MAX(0,DN$4-$DZ12-$CA$4+1),1,MIN($DZ12,DN$4-$CA$4+1)),OFFSET(Escalation!$K$24,($Y12-1)*(Escalation!$I$22+1)+DN$4-SSSModel!$C$3+1,MAX(0,DN$4-$DZ12-$CA$4+1),1,MIN($DZ12,DN$4-$CA$4+1))),
     IF(SSSModel!$C$4="PV",BP12*$EA12*(1+SSSModel!$C$2),
     IF(SSSModel!$C$4="FCR",$EC12*SUM(OFFSET($AC12,0,MAX(DN$4-$AC$4-$DZ12+1,0),1,MIN($DZ12,DN$4-$AC$4+1))),0)))),
SUM($AC12:$BZ12)*
     IF(SSSModel!$C$4="RR",OFFSET(Profiles!$K$2,$Z12,MAX(Profiles!$C$2,BP$4-$W12)),
     IF(SSSModel!$C$4="ECC",$EA12*$EB12*IF(MAX(Escalation!$C$2,BP$4-$W12)&gt;$DZ12-1,0,OFFSET(Escalation!$K$2,$Y12,MAX(Escalation!$C$2,BP$4-$W12))),
     IF(SSSModel!$C$4="PV",IF(DN$4=$W12,$EA12*(1+SSSModel!$C$2),0),
     IF(SSSModel!$C$4="FCR",IF(AND(DN$4&gt;=$W12,OFFSET(Profiles!$K$2,$Z12,MAX(Profiles!$C$2,BP$4-$W12))&gt;0),$EC12,0),0))))))</f>
        <v>0</v>
      </c>
      <c r="DO12" s="135">
        <f ca="1">IF(OR($Z12=0,SSSModel!$C$4="CF"),BQ12,
IF(LEFT($V12,3)="ON_",
     IF(SSSModel!$C$4="RR",SUMPRODUCT(OFFSET($AC12,0,0,1,$CB$2),OFFSET(Profiles!$K$28,($Z12-1)*(Profiles!$I$26+1)+DO$4-SSSModel!$C$3+1,0,1,$CB$2)),
     IF(SSSModel!$C$4="ECC",$EA12*$EB12*SUMPRODUCT(OFFSET($AC12,0,MAX(0,DO$4-$DZ12-$CA$4+1),1,MIN($DZ12,DO$4-$CA$4+1)),OFFSET(Escalation!$K$24,($Y12-1)*(Escalation!$I$22+1)+DO$4-SSSModel!$C$3+1,MAX(0,DO$4-$DZ12-$CA$4+1),1,MIN($DZ12,DO$4-$CA$4+1))),
     IF(SSSModel!$C$4="PV",BQ12*$EA12*(1+SSSModel!$C$2),
     IF(SSSModel!$C$4="FCR",$EC12*SUM(OFFSET($AC12,0,MAX(DO$4-$AC$4-$DZ12+1,0),1,MIN($DZ12,DO$4-$AC$4+1))),0)))),
SUM($AC12:$BZ12)*
     IF(SSSModel!$C$4="RR",OFFSET(Profiles!$K$2,$Z12,MAX(Profiles!$C$2,BQ$4-$W12)),
     IF(SSSModel!$C$4="ECC",$EA12*$EB12*IF(MAX(Escalation!$C$2,BQ$4-$W12)&gt;$DZ12-1,0,OFFSET(Escalation!$K$2,$Y12,MAX(Escalation!$C$2,BQ$4-$W12))),
     IF(SSSModel!$C$4="PV",IF(DO$4=$W12,$EA12*(1+SSSModel!$C$2),0),
     IF(SSSModel!$C$4="FCR",IF(AND(DO$4&gt;=$W12,OFFSET(Profiles!$K$2,$Z12,MAX(Profiles!$C$2,BQ$4-$W12))&gt;0),$EC12,0),0))))))</f>
        <v>0</v>
      </c>
      <c r="DP12" s="135">
        <f ca="1">IF(OR($Z12=0,SSSModel!$C$4="CF"),BR12,
IF(LEFT($V12,3)="ON_",
     IF(SSSModel!$C$4="RR",SUMPRODUCT(OFFSET($AC12,0,0,1,$CB$2),OFFSET(Profiles!$K$28,($Z12-1)*(Profiles!$I$26+1)+DP$4-SSSModel!$C$3+1,0,1,$CB$2)),
     IF(SSSModel!$C$4="ECC",$EA12*$EB12*SUMPRODUCT(OFFSET($AC12,0,MAX(0,DP$4-$DZ12-$CA$4+1),1,MIN($DZ12,DP$4-$CA$4+1)),OFFSET(Escalation!$K$24,($Y12-1)*(Escalation!$I$22+1)+DP$4-SSSModel!$C$3+1,MAX(0,DP$4-$DZ12-$CA$4+1),1,MIN($DZ12,DP$4-$CA$4+1))),
     IF(SSSModel!$C$4="PV",BR12*$EA12*(1+SSSModel!$C$2),
     IF(SSSModel!$C$4="FCR",$EC12*SUM(OFFSET($AC12,0,MAX(DP$4-$AC$4-$DZ12+1,0),1,MIN($DZ12,DP$4-$AC$4+1))),0)))),
SUM($AC12:$BZ12)*
     IF(SSSModel!$C$4="RR",OFFSET(Profiles!$K$2,$Z12,MAX(Profiles!$C$2,BR$4-$W12)),
     IF(SSSModel!$C$4="ECC",$EA12*$EB12*IF(MAX(Escalation!$C$2,BR$4-$W12)&gt;$DZ12-1,0,OFFSET(Escalation!$K$2,$Y12,MAX(Escalation!$C$2,BR$4-$W12))),
     IF(SSSModel!$C$4="PV",IF(DP$4=$W12,$EA12*(1+SSSModel!$C$2),0),
     IF(SSSModel!$C$4="FCR",IF(AND(DP$4&gt;=$W12,OFFSET(Profiles!$K$2,$Z12,MAX(Profiles!$C$2,BR$4-$W12))&gt;0),$EC12,0),0))))))</f>
        <v>0</v>
      </c>
      <c r="DQ12" s="135">
        <f ca="1">IF(OR($Z12=0,SSSModel!$C$4="CF"),BS12,
IF(LEFT($V12,3)="ON_",
     IF(SSSModel!$C$4="RR",SUMPRODUCT(OFFSET($AC12,0,0,1,$CB$2),OFFSET(Profiles!$K$28,($Z12-1)*(Profiles!$I$26+1)+DQ$4-SSSModel!$C$3+1,0,1,$CB$2)),
     IF(SSSModel!$C$4="ECC",$EA12*$EB12*SUMPRODUCT(OFFSET($AC12,0,MAX(0,DQ$4-$DZ12-$CA$4+1),1,MIN($DZ12,DQ$4-$CA$4+1)),OFFSET(Escalation!$K$24,($Y12-1)*(Escalation!$I$22+1)+DQ$4-SSSModel!$C$3+1,MAX(0,DQ$4-$DZ12-$CA$4+1),1,MIN($DZ12,DQ$4-$CA$4+1))),
     IF(SSSModel!$C$4="PV",BS12*$EA12*(1+SSSModel!$C$2),
     IF(SSSModel!$C$4="FCR",$EC12*SUM(OFFSET($AC12,0,MAX(DQ$4-$AC$4-$DZ12+1,0),1,MIN($DZ12,DQ$4-$AC$4+1))),0)))),
SUM($AC12:$BZ12)*
     IF(SSSModel!$C$4="RR",OFFSET(Profiles!$K$2,$Z12,MAX(Profiles!$C$2,BS$4-$W12)),
     IF(SSSModel!$C$4="ECC",$EA12*$EB12*IF(MAX(Escalation!$C$2,BS$4-$W12)&gt;$DZ12-1,0,OFFSET(Escalation!$K$2,$Y12,MAX(Escalation!$C$2,BS$4-$W12))),
     IF(SSSModel!$C$4="PV",IF(DQ$4=$W12,$EA12*(1+SSSModel!$C$2),0),
     IF(SSSModel!$C$4="FCR",IF(AND(DQ$4&gt;=$W12,OFFSET(Profiles!$K$2,$Z12,MAX(Profiles!$C$2,BS$4-$W12))&gt;0),$EC12,0),0))))))</f>
        <v>0</v>
      </c>
      <c r="DR12" s="135">
        <f ca="1">IF(OR($Z12=0,SSSModel!$C$4="CF"),BT12,
IF(LEFT($V12,3)="ON_",
     IF(SSSModel!$C$4="RR",SUMPRODUCT(OFFSET($AC12,0,0,1,$CB$2),OFFSET(Profiles!$K$28,($Z12-1)*(Profiles!$I$26+1)+DR$4-SSSModel!$C$3+1,0,1,$CB$2)),
     IF(SSSModel!$C$4="ECC",$EA12*$EB12*SUMPRODUCT(OFFSET($AC12,0,MAX(0,DR$4-$DZ12-$CA$4+1),1,MIN($DZ12,DR$4-$CA$4+1)),OFFSET(Escalation!$K$24,($Y12-1)*(Escalation!$I$22+1)+DR$4-SSSModel!$C$3+1,MAX(0,DR$4-$DZ12-$CA$4+1),1,MIN($DZ12,DR$4-$CA$4+1))),
     IF(SSSModel!$C$4="PV",BT12*$EA12*(1+SSSModel!$C$2),
     IF(SSSModel!$C$4="FCR",$EC12*SUM(OFFSET($AC12,0,MAX(DR$4-$AC$4-$DZ12+1,0),1,MIN($DZ12,DR$4-$AC$4+1))),0)))),
SUM($AC12:$BZ12)*
     IF(SSSModel!$C$4="RR",OFFSET(Profiles!$K$2,$Z12,MAX(Profiles!$C$2,BT$4-$W12)),
     IF(SSSModel!$C$4="ECC",$EA12*$EB12*IF(MAX(Escalation!$C$2,BT$4-$W12)&gt;$DZ12-1,0,OFFSET(Escalation!$K$2,$Y12,MAX(Escalation!$C$2,BT$4-$W12))),
     IF(SSSModel!$C$4="PV",IF(DR$4=$W12,$EA12*(1+SSSModel!$C$2),0),
     IF(SSSModel!$C$4="FCR",IF(AND(DR$4&gt;=$W12,OFFSET(Profiles!$K$2,$Z12,MAX(Profiles!$C$2,BT$4-$W12))&gt;0),$EC12,0),0))))))</f>
        <v>0</v>
      </c>
      <c r="DS12" s="135">
        <f ca="1">IF(OR($Z12=0,SSSModel!$C$4="CF"),BU12,
IF(LEFT($V12,3)="ON_",
     IF(SSSModel!$C$4="RR",SUMPRODUCT(OFFSET($AC12,0,0,1,$CB$2),OFFSET(Profiles!$K$28,($Z12-1)*(Profiles!$I$26+1)+DS$4-SSSModel!$C$3+1,0,1,$CB$2)),
     IF(SSSModel!$C$4="ECC",$EA12*$EB12*SUMPRODUCT(OFFSET($AC12,0,MAX(0,DS$4-$DZ12-$CA$4+1),1,MIN($DZ12,DS$4-$CA$4+1)),OFFSET(Escalation!$K$24,($Y12-1)*(Escalation!$I$22+1)+DS$4-SSSModel!$C$3+1,MAX(0,DS$4-$DZ12-$CA$4+1),1,MIN($DZ12,DS$4-$CA$4+1))),
     IF(SSSModel!$C$4="PV",BU12*$EA12*(1+SSSModel!$C$2),
     IF(SSSModel!$C$4="FCR",$EC12*SUM(OFFSET($AC12,0,MAX(DS$4-$AC$4-$DZ12+1,0),1,MIN($DZ12,DS$4-$AC$4+1))),0)))),
SUM($AC12:$BZ12)*
     IF(SSSModel!$C$4="RR",OFFSET(Profiles!$K$2,$Z12,MAX(Profiles!$C$2,BU$4-$W12)),
     IF(SSSModel!$C$4="ECC",$EA12*$EB12*IF(MAX(Escalation!$C$2,BU$4-$W12)&gt;$DZ12-1,0,OFFSET(Escalation!$K$2,$Y12,MAX(Escalation!$C$2,BU$4-$W12))),
     IF(SSSModel!$C$4="PV",IF(DS$4=$W12,$EA12*(1+SSSModel!$C$2),0),
     IF(SSSModel!$C$4="FCR",IF(AND(DS$4&gt;=$W12,OFFSET(Profiles!$K$2,$Z12,MAX(Profiles!$C$2,BU$4-$W12))&gt;0),$EC12,0),0))))))</f>
        <v>0</v>
      </c>
      <c r="DT12" s="135">
        <f ca="1">IF(OR($Z12=0,SSSModel!$C$4="CF"),BV12,
IF(LEFT($V12,3)="ON_",
     IF(SSSModel!$C$4="RR",SUMPRODUCT(OFFSET($AC12,0,0,1,$CB$2),OFFSET(Profiles!$K$28,($Z12-1)*(Profiles!$I$26+1)+DT$4-SSSModel!$C$3+1,0,1,$CB$2)),
     IF(SSSModel!$C$4="ECC",$EA12*$EB12*SUMPRODUCT(OFFSET($AC12,0,MAX(0,DT$4-$DZ12-$CA$4+1),1,MIN($DZ12,DT$4-$CA$4+1)),OFFSET(Escalation!$K$24,($Y12-1)*(Escalation!$I$22+1)+DT$4-SSSModel!$C$3+1,MAX(0,DT$4-$DZ12-$CA$4+1),1,MIN($DZ12,DT$4-$CA$4+1))),
     IF(SSSModel!$C$4="PV",BV12*$EA12*(1+SSSModel!$C$2),
     IF(SSSModel!$C$4="FCR",$EC12*SUM(OFFSET($AC12,0,MAX(DT$4-$AC$4-$DZ12+1,0),1,MIN($DZ12,DT$4-$AC$4+1))),0)))),
SUM($AC12:$BZ12)*
     IF(SSSModel!$C$4="RR",OFFSET(Profiles!$K$2,$Z12,MAX(Profiles!$C$2,BV$4-$W12)),
     IF(SSSModel!$C$4="ECC",$EA12*$EB12*IF(MAX(Escalation!$C$2,BV$4-$W12)&gt;$DZ12-1,0,OFFSET(Escalation!$K$2,$Y12,MAX(Escalation!$C$2,BV$4-$W12))),
     IF(SSSModel!$C$4="PV",IF(DT$4=$W12,$EA12*(1+SSSModel!$C$2),0),
     IF(SSSModel!$C$4="FCR",IF(AND(DT$4&gt;=$W12,OFFSET(Profiles!$K$2,$Z12,MAX(Profiles!$C$2,BV$4-$W12))&gt;0),$EC12,0),0))))))</f>
        <v>0</v>
      </c>
      <c r="DU12" s="135">
        <f ca="1">IF(OR($Z12=0,SSSModel!$C$4="CF"),BW12,
IF(LEFT($V12,3)="ON_",
     IF(SSSModel!$C$4="RR",SUMPRODUCT(OFFSET($AC12,0,0,1,$CB$2),OFFSET(Profiles!$K$28,($Z12-1)*(Profiles!$I$26+1)+DU$4-SSSModel!$C$3+1,0,1,$CB$2)),
     IF(SSSModel!$C$4="ECC",$EA12*$EB12*SUMPRODUCT(OFFSET($AC12,0,MAX(0,DU$4-$DZ12-$CA$4+1),1,MIN($DZ12,DU$4-$CA$4+1)),OFFSET(Escalation!$K$24,($Y12-1)*(Escalation!$I$22+1)+DU$4-SSSModel!$C$3+1,MAX(0,DU$4-$DZ12-$CA$4+1),1,MIN($DZ12,DU$4-$CA$4+1))),
     IF(SSSModel!$C$4="PV",BW12*$EA12*(1+SSSModel!$C$2),
     IF(SSSModel!$C$4="FCR",$EC12*SUM(OFFSET($AC12,0,MAX(DU$4-$AC$4-$DZ12+1,0),1,MIN($DZ12,DU$4-$AC$4+1))),0)))),
SUM($AC12:$BZ12)*
     IF(SSSModel!$C$4="RR",OFFSET(Profiles!$K$2,$Z12,MAX(Profiles!$C$2,BW$4-$W12)),
     IF(SSSModel!$C$4="ECC",$EA12*$EB12*IF(MAX(Escalation!$C$2,BW$4-$W12)&gt;$DZ12-1,0,OFFSET(Escalation!$K$2,$Y12,MAX(Escalation!$C$2,BW$4-$W12))),
     IF(SSSModel!$C$4="PV",IF(DU$4=$W12,$EA12*(1+SSSModel!$C$2),0),
     IF(SSSModel!$C$4="FCR",IF(AND(DU$4&gt;=$W12,OFFSET(Profiles!$K$2,$Z12,MAX(Profiles!$C$2,BW$4-$W12))&gt;0),$EC12,0),0))))))</f>
        <v>0</v>
      </c>
      <c r="DV12" s="136">
        <f ca="1">IF(OR($Z12=0,SSSModel!$C$4="CF"),BX12,
IF(LEFT($V12,3)="ON_",
     IF(SSSModel!$C$4="RR",SUMPRODUCT(OFFSET($AC12,0,0,1,$CB$2),OFFSET(Profiles!$K$28,($Z12-1)*(Profiles!$I$26+1)+DV$4-SSSModel!$C$3+1,0,1,$CB$2)),
     IF(SSSModel!$C$4="ECC",$EA12*$EB12*SUMPRODUCT(OFFSET($AC12,0,MAX(0,DV$4-$DZ12-$CA$4+1),1,MIN($DZ12,DV$4-$CA$4+1)),OFFSET(Escalation!$K$24,($Y12-1)*(Escalation!$I$22+1)+DV$4-SSSModel!$C$3+1,MAX(0,DV$4-$DZ12-$CA$4+1),1,MIN($DZ12,DV$4-$CA$4+1))),
     IF(SSSModel!$C$4="PV",BX12*$EA12*(1+SSSModel!$C$2),
     IF(SSSModel!$C$4="FCR",$EC12*SUM(OFFSET($AC12,0,MAX(DV$4-$AC$4-$DZ12+1,0),1,MIN($DZ12,DV$4-$AC$4+1))),0)))),
SUM($AC12:$BZ12)*
     IF(SSSModel!$C$4="RR",OFFSET(Profiles!$K$2,$Z12,MAX(Profiles!$C$2,BX$4-$W12)),
     IF(SSSModel!$C$4="ECC",$EA12*$EB12*IF(MAX(Escalation!$C$2,BX$4-$W12)&gt;$DZ12-1,0,OFFSET(Escalation!$K$2,$Y12,MAX(Escalation!$C$2,BX$4-$W12))),
     IF(SSSModel!$C$4="PV",IF(DV$4=$W12,$EA12*(1+SSSModel!$C$2),0),
     IF(SSSModel!$C$4="FCR",IF(AND(DV$4&gt;=$W12,OFFSET(Profiles!$K$2,$Z12,MAX(Profiles!$C$2,BX$4-$W12))&gt;0),$EC12,0),0))))))</f>
        <v>0</v>
      </c>
      <c r="DW12" s="136">
        <f ca="1">IF(OR($Z12=0,SSSModel!$C$4="CF"),BY12,
IF(LEFT($V12,3)="ON_",
     IF(SSSModel!$C$4="RR",SUMPRODUCT(OFFSET($AC12,0,0,1,$CB$2),OFFSET(Profiles!$K$28,($Z12-1)*(Profiles!$I$26+1)+DW$4-SSSModel!$C$3+1,0,1,$CB$2)),
     IF(SSSModel!$C$4="ECC",$EA12*$EB12*SUMPRODUCT(OFFSET($AC12,0,MAX(0,DW$4-$DZ12-$CA$4+1),1,MIN($DZ12,DW$4-$CA$4+1)),OFFSET(Escalation!$K$24,($Y12-1)*(Escalation!$I$22+1)+DW$4-SSSModel!$C$3+1,MAX(0,DW$4-$DZ12-$CA$4+1),1,MIN($DZ12,DW$4-$CA$4+1))),
     IF(SSSModel!$C$4="PV",BY12*$EA12*(1+SSSModel!$C$2),
     IF(SSSModel!$C$4="FCR",$EC12*SUM(OFFSET($AC12,0,MAX(DW$4-$AC$4-$DZ12+1,0),1,MIN($DZ12,DW$4-$AC$4+1))),0)))),
SUM($AC12:$BZ12)*
     IF(SSSModel!$C$4="RR",OFFSET(Profiles!$K$2,$Z12,MAX(Profiles!$C$2,BY$4-$W12)),
     IF(SSSModel!$C$4="ECC",$EA12*$EB12*IF(MAX(Escalation!$C$2,BY$4-$W12)&gt;$DZ12-1,0,OFFSET(Escalation!$K$2,$Y12,MAX(Escalation!$C$2,BY$4-$W12))),
     IF(SSSModel!$C$4="PV",IF(DW$4=$W12,$EA12*(1+SSSModel!$C$2),0),
     IF(SSSModel!$C$4="FCR",IF(AND(DW$4&gt;=$W12,OFFSET(Profiles!$K$2,$Z12,MAX(Profiles!$C$2,BY$4-$W12))&gt;0),$EC12,0),0))))))</f>
        <v>0</v>
      </c>
      <c r="DX12" s="136">
        <f ca="1">IF(OR($Z12=0,SSSModel!$C$4="CF"),BZ12,
IF(LEFT($V12,3)="ON_",
     IF(SSSModel!$C$4="RR",SUMPRODUCT(OFFSET($AC12,0,0,1,$CB$2),OFFSET(Profiles!$K$28,($Z12-1)*(Profiles!$I$26+1)+DX$4-SSSModel!$C$3+1,0,1,$CB$2)),
     IF(SSSModel!$C$4="ECC",$EA12*$EB12*SUMPRODUCT(OFFSET($AC12,0,MAX(0,DX$4-$DZ12-$CA$4+1),1,MIN($DZ12,DX$4-$CA$4+1)),OFFSET(Escalation!$K$24,($Y12-1)*(Escalation!$I$22+1)+DX$4-SSSModel!$C$3+1,MAX(0,DX$4-$DZ12-$CA$4+1),1,MIN($DZ12,DX$4-$CA$4+1))),
     IF(SSSModel!$C$4="PV",BZ12*$EA12*(1+SSSModel!$C$2),
     IF(SSSModel!$C$4="FCR",$EC12*SUM(OFFSET($AC12,0,MAX(DX$4-$AC$4-$DZ12+1,0),1,MIN($DZ12,DX$4-$AC$4+1))),0)))),
SUM($AC12:$BZ12)*
     IF(SSSModel!$C$4="RR",OFFSET(Profiles!$K$2,$Z12,MAX(Profiles!$C$2,BZ$4-$W12)),
     IF(SSSModel!$C$4="ECC",$EA12*$EB12*IF(MAX(Escalation!$C$2,BZ$4-$W12)&gt;$DZ12-1,0,OFFSET(Escalation!$K$2,$Y12,MAX(Escalation!$C$2,BZ$4-$W12))),
     IF(SSSModel!$C$4="PV",IF(DX$4=$W12,$EA12*(1+SSSModel!$C$2),0),
     IF(SSSModel!$C$4="FCR",IF(AND(DX$4&gt;=$W12,OFFSET(Profiles!$K$2,$Z12,MAX(Profiles!$C$2,BZ$4-$W12))&gt;0),$EC12,0),0))))))</f>
        <v>0</v>
      </c>
      <c r="DY12" s="82">
        <f ca="1">IF($Y12=0,0,OFFSET(Escalation!$B$2,$Y12,0))</f>
        <v>0</v>
      </c>
      <c r="DZ12" s="80">
        <f ca="1">IF($Z12=0,0,COUNTIF(OFFSET(Profiles!$K$2,$Z12,0,1,50),"&gt;0"))</f>
        <v>0</v>
      </c>
      <c r="EA12" s="137">
        <f ca="1">IF($Z12=0,0,SUMPRODUCT(Profiles!$C$20:$BH$20,OFFSET(Profiles!$C$2,$Z12,0,1,Profiles!$B$1)))</f>
        <v>0</v>
      </c>
      <c r="EB12" s="24">
        <f ca="1">IF($Z12=0,0,((1-(1+DY12)/(1+SSSModel!$C$2))/(1-((1+DY12)/(1+SSSModel!$C$2))^DZ12))*(1+SSSModel!$C$2))</f>
        <v>0</v>
      </c>
      <c r="EC12" s="24">
        <f ca="1">IF($Z12=0,0,-PMT(SSSModel!$C$2,DZ12,EA12))</f>
        <v>0</v>
      </c>
      <c r="EG12" t="s">
        <v>146</v>
      </c>
    </row>
    <row r="13" spans="1:137" x14ac:dyDescent="0.35">
      <c r="C13" s="1">
        <v>1</v>
      </c>
      <c r="D13" s="1">
        <v>9</v>
      </c>
      <c r="E13" s="27">
        <f ca="1">OFFSET(GenAlts!$M$4,SSSModel!$C$7,$D13-1)</f>
        <v>0</v>
      </c>
      <c r="G13" s="25" t="str">
        <f ca="1">IF($E13=0,"",OFFSET(Resources!B$26,$E13,0))</f>
        <v/>
      </c>
      <c r="H13" s="25" t="str">
        <f ca="1">IF($E13=0,"",OFFSET(Resources!C$26,$E13,0))</f>
        <v/>
      </c>
      <c r="I13" s="25" t="str">
        <f ca="1">IF($E13=0,"",OFFSET(Resources!$E$26,$E13,0))</f>
        <v/>
      </c>
      <c r="J13" s="16">
        <v>1</v>
      </c>
      <c r="K13" s="16" t="s">
        <v>150</v>
      </c>
      <c r="L13" s="25" t="str">
        <f ca="1">OFFSET(Resources!$CG$24,0,$C13-1)</f>
        <v>Overnight Capital</v>
      </c>
      <c r="M13" s="25" t="str">
        <f ca="1">OFFSET(Resources!$CG$25,0,$C13-1)</f>
        <v>Capital</v>
      </c>
      <c r="N13" s="1">
        <v>1</v>
      </c>
      <c r="O13" s="7">
        <f ca="1">IF($E13=0,0,OFFSET(Resources!$CG$26,$E13,$C13-1))</f>
        <v>0</v>
      </c>
      <c r="P13" s="25" t="str">
        <f ca="1">OFFSET(Resources!$CG$26,0,$C13-1)</f>
        <v>$</v>
      </c>
      <c r="Q13" s="18">
        <f ca="1">IF($E13=0,0,OFFSET(GenAlts!$W$4,$E13,$D13-1))</f>
        <v>0</v>
      </c>
      <c r="T13" s="1"/>
      <c r="U13" s="25">
        <f ca="1">IF($E13=0,0,OFFSET(Resources!$AB$26,$E13,($C13-1)*Resources!$CI$20))</f>
        <v>0</v>
      </c>
      <c r="V13" s="99" t="str">
        <f ca="1">IF($E13=0,"","ON_"&amp;OFFSET(Resources!$D$26,$E13,0))</f>
        <v/>
      </c>
      <c r="W13">
        <f t="shared" ca="1" si="4"/>
        <v>0</v>
      </c>
      <c r="X13">
        <f>IF(T13="",0,MATCH(T13,Profiles!$A$3:$A$22,0))</f>
        <v>0</v>
      </c>
      <c r="Y13" s="10">
        <f ca="1">IF(U13=0,0,MATCH(U13,Escalation!$A$3:$A$18,0))</f>
        <v>0</v>
      </c>
      <c r="Z13">
        <f ca="1">IF(V13="",0,MATCH(V13,Profiles!$A$3:$A$22,0))</f>
        <v>0</v>
      </c>
      <c r="AA13" s="8"/>
      <c r="AB13" s="8">
        <v>0</v>
      </c>
      <c r="AC13" s="72">
        <f ca="1">IF(OR(AC$4&lt;$Q13,AC$4&gt;$Q13+IF($S13="",1000,$S13)-1),0,IF(MOD(AC$4-$Q13,IF($R13="",1000,$R13))=0,$O13,0))*IF($Y13&gt;0,(1+INDEX(Escalation!$B$3:$B$18,$Y13,0))^(AC$4-SSSModel!$C$5),1)*IF($X13=0,1,OFFSET(Profiles!$K$2,$X13,MAX(Profiles!$C$2,AC$4-$Q13)))*IF($AA13=1,(1+SSSModel!#REF!),1)</f>
        <v>0</v>
      </c>
      <c r="AD13" s="72">
        <f ca="1">IF(OR(AD$4&lt;$Q13,AD$4&gt;$Q13+IF($S13="",1000,$S13)-1),0,IF(MOD(AD$4-$Q13,IF($R13="",1000,$R13))=0,$O13,0))*IF($Y13&gt;0,(1+INDEX(Escalation!$B$3:$B$18,$Y13,0))^(AD$4-SSSModel!$C$5),1)*IF($X13=0,1,OFFSET(Profiles!$K$2,$X13,MAX(Profiles!$C$2,AD$4-$Q13)))*IF($AA13=1,(1+SSSModel!#REF!),1)</f>
        <v>0</v>
      </c>
      <c r="AE13" s="72">
        <f ca="1">IF(OR(AE$4&lt;$Q13,AE$4&gt;$Q13+IF($S13="",1000,$S13)-1),0,IF(MOD(AE$4-$Q13,IF($R13="",1000,$R13))=0,$O13,0))*IF($Y13&gt;0,(1+INDEX(Escalation!$B$3:$B$18,$Y13,0))^(AE$4-SSSModel!$C$5),1)*IF($X13=0,1,OFFSET(Profiles!$K$2,$X13,MAX(Profiles!$C$2,AE$4-$Q13)))*IF($AA13=1,(1+SSSModel!#REF!),1)</f>
        <v>0</v>
      </c>
      <c r="AF13" s="72">
        <f ca="1">IF(OR(AF$4&lt;$Q13,AF$4&gt;$Q13+IF($S13="",1000,$S13)-1),0,IF(MOD(AF$4-$Q13,IF($R13="",1000,$R13))=0,$O13,0))*IF($Y13&gt;0,(1+INDEX(Escalation!$B$3:$B$18,$Y13,0))^(AF$4-SSSModel!$C$5),1)*IF($X13=0,1,OFFSET(Profiles!$K$2,$X13,MAX(Profiles!$C$2,AF$4-$Q13)))*IF($AA13=1,(1+SSSModel!#REF!),1)</f>
        <v>0</v>
      </c>
      <c r="AG13" s="72">
        <f ca="1">IF(OR(AG$4&lt;$Q13,AG$4&gt;$Q13+IF($S13="",1000,$S13)-1),0,IF(MOD(AG$4-$Q13,IF($R13="",1000,$R13))=0,$O13,0))*IF($Y13&gt;0,(1+INDEX(Escalation!$B$3:$B$18,$Y13,0))^(AG$4-SSSModel!$C$5),1)*IF($X13=0,1,OFFSET(Profiles!$K$2,$X13,MAX(Profiles!$C$2,AG$4-$Q13)))*IF($AA13=1,(1+SSSModel!#REF!),1)</f>
        <v>0</v>
      </c>
      <c r="AH13" s="72">
        <f ca="1">IF(OR(AH$4&lt;$Q13,AH$4&gt;$Q13+IF($S13="",1000,$S13)-1),0,IF(MOD(AH$4-$Q13,IF($R13="",1000,$R13))=0,$O13,0))*IF($Y13&gt;0,(1+INDEX(Escalation!$B$3:$B$18,$Y13,0))^(AH$4-SSSModel!$C$5),1)*IF($X13=0,1,OFFSET(Profiles!$K$2,$X13,MAX(Profiles!$C$2,AH$4-$Q13)))*IF($AA13=1,(1+SSSModel!#REF!),1)</f>
        <v>0</v>
      </c>
      <c r="AI13" s="72">
        <f ca="1">IF(OR(AI$4&lt;$Q13,AI$4&gt;$Q13+IF($S13="",1000,$S13)-1),0,IF(MOD(AI$4-$Q13,IF($R13="",1000,$R13))=0,$O13,0))*IF($Y13&gt;0,(1+INDEX(Escalation!$B$3:$B$18,$Y13,0))^(AI$4-SSSModel!$C$5),1)*IF($X13=0,1,OFFSET(Profiles!$K$2,$X13,MAX(Profiles!$C$2,AI$4-$Q13)))*IF($AA13=1,(1+SSSModel!#REF!),1)</f>
        <v>0</v>
      </c>
      <c r="AJ13" s="72">
        <f ca="1">IF(OR(AJ$4&lt;$Q13,AJ$4&gt;$Q13+IF($S13="",1000,$S13)-1),0,IF(MOD(AJ$4-$Q13,IF($R13="",1000,$R13))=0,$O13,0))*IF($Y13&gt;0,(1+INDEX(Escalation!$B$3:$B$18,$Y13,0))^(AJ$4-SSSModel!$C$5),1)*IF($X13=0,1,OFFSET(Profiles!$K$2,$X13,MAX(Profiles!$C$2,AJ$4-$Q13)))*IF($AA13=1,(1+SSSModel!#REF!),1)</f>
        <v>0</v>
      </c>
      <c r="AK13" s="72">
        <f ca="1">IF(OR(AK$4&lt;$Q13,AK$4&gt;$Q13+IF($S13="",1000,$S13)-1),0,IF(MOD(AK$4-$Q13,IF($R13="",1000,$R13))=0,$O13,0))*IF($Y13&gt;0,(1+INDEX(Escalation!$B$3:$B$18,$Y13,0))^(AK$4-SSSModel!$C$5),1)*IF($X13=0,1,OFFSET(Profiles!$K$2,$X13,MAX(Profiles!$C$2,AK$4-$Q13)))*IF($AA13=1,(1+SSSModel!#REF!),1)</f>
        <v>0</v>
      </c>
      <c r="AL13" s="72">
        <f ca="1">IF(OR(AL$4&lt;$Q13,AL$4&gt;$Q13+IF($S13="",1000,$S13)-1),0,IF(MOD(AL$4-$Q13,IF($R13="",1000,$R13))=0,$O13,0))*IF($Y13&gt;0,(1+INDEX(Escalation!$B$3:$B$18,$Y13,0))^(AL$4-SSSModel!$C$5),1)*IF($X13=0,1,OFFSET(Profiles!$K$2,$X13,MAX(Profiles!$C$2,AL$4-$Q13)))*IF($AA13=1,(1+SSSModel!#REF!),1)</f>
        <v>0</v>
      </c>
      <c r="AM13" s="72">
        <f ca="1">IF(OR(AM$4&lt;$Q13,AM$4&gt;$Q13+IF($S13="",1000,$S13)-1),0,IF(MOD(AM$4-$Q13,IF($R13="",1000,$R13))=0,$O13,0))*IF($Y13&gt;0,(1+INDEX(Escalation!$B$3:$B$18,$Y13,0))^(AM$4-SSSModel!$C$5),1)*IF($X13=0,1,OFFSET(Profiles!$K$2,$X13,MAX(Profiles!$C$2,AM$4-$Q13)))*IF($AA13=1,(1+SSSModel!#REF!),1)</f>
        <v>0</v>
      </c>
      <c r="AN13" s="72">
        <f ca="1">IF(OR(AN$4&lt;$Q13,AN$4&gt;$Q13+IF($S13="",1000,$S13)-1),0,IF(MOD(AN$4-$Q13,IF($R13="",1000,$R13))=0,$O13,0))*IF($Y13&gt;0,(1+INDEX(Escalation!$B$3:$B$18,$Y13,0))^(AN$4-SSSModel!$C$5),1)*IF($X13=0,1,OFFSET(Profiles!$K$2,$X13,MAX(Profiles!$C$2,AN$4-$Q13)))*IF($AA13=1,(1+SSSModel!#REF!),1)</f>
        <v>0</v>
      </c>
      <c r="AO13" s="72">
        <f ca="1">IF(OR(AO$4&lt;$Q13,AO$4&gt;$Q13+IF($S13="",1000,$S13)-1),0,IF(MOD(AO$4-$Q13,IF($R13="",1000,$R13))=0,$O13,0))*IF($Y13&gt;0,(1+INDEX(Escalation!$B$3:$B$18,$Y13,0))^(AO$4-SSSModel!$C$5),1)*IF($X13=0,1,OFFSET(Profiles!$K$2,$X13,MAX(Profiles!$C$2,AO$4-$Q13)))*IF($AA13=1,(1+SSSModel!#REF!),1)</f>
        <v>0</v>
      </c>
      <c r="AP13" s="72">
        <f ca="1">IF(OR(AP$4&lt;$Q13,AP$4&gt;$Q13+IF($S13="",1000,$S13)-1),0,IF(MOD(AP$4-$Q13,IF($R13="",1000,$R13))=0,$O13,0))*IF($Y13&gt;0,(1+INDEX(Escalation!$B$3:$B$18,$Y13,0))^(AP$4-SSSModel!$C$5),1)*IF($X13=0,1,OFFSET(Profiles!$K$2,$X13,MAX(Profiles!$C$2,AP$4-$Q13)))*IF($AA13=1,(1+SSSModel!#REF!),1)</f>
        <v>0</v>
      </c>
      <c r="AQ13" s="72">
        <f ca="1">IF(OR(AQ$4&lt;$Q13,AQ$4&gt;$Q13+IF($S13="",1000,$S13)-1),0,IF(MOD(AQ$4-$Q13,IF($R13="",1000,$R13))=0,$O13,0))*IF($Y13&gt;0,(1+INDEX(Escalation!$B$3:$B$18,$Y13,0))^(AQ$4-SSSModel!$C$5),1)*IF($X13=0,1,OFFSET(Profiles!$K$2,$X13,MAX(Profiles!$C$2,AQ$4-$Q13)))*IF($AA13=1,(1+SSSModel!#REF!),1)</f>
        <v>0</v>
      </c>
      <c r="AR13" s="72">
        <f ca="1">IF(OR(AR$4&lt;$Q13,AR$4&gt;$Q13+IF($S13="",1000,$S13)-1),0,IF(MOD(AR$4-$Q13,IF($R13="",1000,$R13))=0,$O13,0))*IF($Y13&gt;0,(1+INDEX(Escalation!$B$3:$B$18,$Y13,0))^(AR$4-SSSModel!$C$5),1)*IF($X13=0,1,OFFSET(Profiles!$K$2,$X13,MAX(Profiles!$C$2,AR$4-$Q13)))*IF($AA13=1,(1+SSSModel!#REF!),1)</f>
        <v>0</v>
      </c>
      <c r="AS13" s="72">
        <f ca="1">IF(OR(AS$4&lt;$Q13,AS$4&gt;$Q13+IF($S13="",1000,$S13)-1),0,IF(MOD(AS$4-$Q13,IF($R13="",1000,$R13))=0,$O13,0))*IF($Y13&gt;0,(1+INDEX(Escalation!$B$3:$B$18,$Y13,0))^(AS$4-SSSModel!$C$5),1)*IF($X13=0,1,OFFSET(Profiles!$K$2,$X13,MAX(Profiles!$C$2,AS$4-$Q13)))*IF($AA13=1,(1+SSSModel!#REF!),1)</f>
        <v>0</v>
      </c>
      <c r="AT13" s="72">
        <f ca="1">IF(OR(AT$4&lt;$Q13,AT$4&gt;$Q13+IF($S13="",1000,$S13)-1),0,IF(MOD(AT$4-$Q13,IF($R13="",1000,$R13))=0,$O13,0))*IF($Y13&gt;0,(1+INDEX(Escalation!$B$3:$B$18,$Y13,0))^(AT$4-SSSModel!$C$5),1)*IF($X13=0,1,OFFSET(Profiles!$K$2,$X13,MAX(Profiles!$C$2,AT$4-$Q13)))*IF($AA13=1,(1+SSSModel!#REF!),1)</f>
        <v>0</v>
      </c>
      <c r="AU13" s="72">
        <f ca="1">IF(OR(AU$4&lt;$Q13,AU$4&gt;$Q13+IF($S13="",1000,$S13)-1),0,IF(MOD(AU$4-$Q13,IF($R13="",1000,$R13))=0,$O13,0))*IF($Y13&gt;0,(1+INDEX(Escalation!$B$3:$B$18,$Y13,0))^(AU$4-SSSModel!$C$5),1)*IF($X13=0,1,OFFSET(Profiles!$K$2,$X13,MAX(Profiles!$C$2,AU$4-$Q13)))*IF($AA13=1,(1+SSSModel!#REF!),1)</f>
        <v>0</v>
      </c>
      <c r="AV13" s="72">
        <f ca="1">IF(OR(AV$4&lt;$Q13,AV$4&gt;$Q13+IF($S13="",1000,$S13)-1),0,IF(MOD(AV$4-$Q13,IF($R13="",1000,$R13))=0,$O13,0))*IF($Y13&gt;0,(1+INDEX(Escalation!$B$3:$B$18,$Y13,0))^(AV$4-SSSModel!$C$5),1)*IF($X13=0,1,OFFSET(Profiles!$K$2,$X13,MAX(Profiles!$C$2,AV$4-$Q13)))*IF($AA13=1,(1+SSSModel!#REF!),1)</f>
        <v>0</v>
      </c>
      <c r="AW13" s="72">
        <f ca="1">IF(OR(AW$4&lt;$Q13,AW$4&gt;$Q13+IF($S13="",1000,$S13)-1),0,IF(MOD(AW$4-$Q13,IF($R13="",1000,$R13))=0,$O13,0))*IF($Y13&gt;0,(1+INDEX(Escalation!$B$3:$B$18,$Y13,0))^(AW$4-SSSModel!$C$5),1)*IF($X13=0,1,OFFSET(Profiles!$K$2,$X13,MAX(Profiles!$C$2,AW$4-$Q13)))*IF($AA13=1,(1+SSSModel!#REF!),1)</f>
        <v>0</v>
      </c>
      <c r="AX13" s="72">
        <f ca="1">IF(OR(AX$4&lt;$Q13,AX$4&gt;$Q13+IF($S13="",1000,$S13)-1),0,IF(MOD(AX$4-$Q13,IF($R13="",1000,$R13))=0,$O13,0))*IF($Y13&gt;0,(1+INDEX(Escalation!$B$3:$B$18,$Y13,0))^(AX$4-SSSModel!$C$5),1)*IF($X13=0,1,OFFSET(Profiles!$K$2,$X13,MAX(Profiles!$C$2,AX$4-$Q13)))*IF($AA13=1,(1+SSSModel!#REF!),1)</f>
        <v>0</v>
      </c>
      <c r="AY13" s="72">
        <f ca="1">IF(OR(AY$4&lt;$Q13,AY$4&gt;$Q13+IF($S13="",1000,$S13)-1),0,IF(MOD(AY$4-$Q13,IF($R13="",1000,$R13))=0,$O13,0))*IF($Y13&gt;0,(1+INDEX(Escalation!$B$3:$B$18,$Y13,0))^(AY$4-SSSModel!$C$5),1)*IF($X13=0,1,OFFSET(Profiles!$K$2,$X13,MAX(Profiles!$C$2,AY$4-$Q13)))*IF($AA13=1,(1+SSSModel!#REF!),1)</f>
        <v>0</v>
      </c>
      <c r="AZ13" s="72">
        <f ca="1">IF(OR(AZ$4&lt;$Q13,AZ$4&gt;$Q13+IF($S13="",1000,$S13)-1),0,IF(MOD(AZ$4-$Q13,IF($R13="",1000,$R13))=0,$O13,0))*IF($Y13&gt;0,(1+INDEX(Escalation!$B$3:$B$18,$Y13,0))^(AZ$4-SSSModel!$C$5),1)*IF($X13=0,1,OFFSET(Profiles!$K$2,$X13,MAX(Profiles!$C$2,AZ$4-$Q13)))*IF($AA13=1,(1+SSSModel!#REF!),1)</f>
        <v>0</v>
      </c>
      <c r="BA13" s="72">
        <f ca="1">IF(OR(BA$4&lt;$Q13,BA$4&gt;$Q13+IF($S13="",1000,$S13)-1),0,IF(MOD(BA$4-$Q13,IF($R13="",1000,$R13))=0,$O13,0))*IF($Y13&gt;0,(1+INDEX(Escalation!$B$3:$B$18,$Y13,0))^(BA$4-SSSModel!$C$5),1)*IF($X13=0,1,OFFSET(Profiles!$K$2,$X13,MAX(Profiles!$C$2,BA$4-$Q13)))*IF($AA13=1,(1+SSSModel!#REF!),1)</f>
        <v>0</v>
      </c>
      <c r="BB13" s="72">
        <f ca="1">IF(OR(BB$4&lt;$Q13,BB$4&gt;$Q13+IF($S13="",1000,$S13)-1),0,IF(MOD(BB$4-$Q13,IF($R13="",1000,$R13))=0,$O13,0))*IF($Y13&gt;0,(1+INDEX(Escalation!$B$3:$B$18,$Y13,0))^(BB$4-SSSModel!$C$5),1)*IF($X13=0,1,OFFSET(Profiles!$K$2,$X13,MAX(Profiles!$C$2,BB$4-$Q13)))*IF($AA13=1,(1+SSSModel!#REF!),1)</f>
        <v>0</v>
      </c>
      <c r="BC13" s="72">
        <f ca="1">IF(OR(BC$4&lt;$Q13,BC$4&gt;$Q13+IF($S13="",1000,$S13)-1),0,IF(MOD(BC$4-$Q13,IF($R13="",1000,$R13))=0,$O13,0))*IF($Y13&gt;0,(1+INDEX(Escalation!$B$3:$B$18,$Y13,0))^(BC$4-SSSModel!$C$5),1)*IF($X13=0,1,OFFSET(Profiles!$K$2,$X13,MAX(Profiles!$C$2,BC$4-$Q13)))*IF($AA13=1,(1+SSSModel!#REF!),1)</f>
        <v>0</v>
      </c>
      <c r="BD13" s="72">
        <f ca="1">IF(OR(BD$4&lt;$Q13,BD$4&gt;$Q13+IF($S13="",1000,$S13)-1),0,IF(MOD(BD$4-$Q13,IF($R13="",1000,$R13))=0,$O13,0))*IF($Y13&gt;0,(1+INDEX(Escalation!$B$3:$B$18,$Y13,0))^(BD$4-SSSModel!$C$5),1)*IF($X13=0,1,OFFSET(Profiles!$K$2,$X13,MAX(Profiles!$C$2,BD$4-$Q13)))*IF($AA13=1,(1+SSSModel!#REF!),1)</f>
        <v>0</v>
      </c>
      <c r="BE13" s="72">
        <f ca="1">IF(OR(BE$4&lt;$Q13,BE$4&gt;$Q13+IF($S13="",1000,$S13)-1),0,IF(MOD(BE$4-$Q13,IF($R13="",1000,$R13))=0,$O13,0))*IF($Y13&gt;0,(1+INDEX(Escalation!$B$3:$B$18,$Y13,0))^(BE$4-SSSModel!$C$5),1)*IF($X13=0,1,OFFSET(Profiles!$K$2,$X13,MAX(Profiles!$C$2,BE$4-$Q13)))*IF($AA13=1,(1+SSSModel!#REF!),1)</f>
        <v>0</v>
      </c>
      <c r="BF13" s="72">
        <f ca="1">IF(OR(BF$4&lt;$Q13,BF$4&gt;$Q13+IF($S13="",1000,$S13)-1),0,IF(MOD(BF$4-$Q13,IF($R13="",1000,$R13))=0,$O13,0))*IF($Y13&gt;0,(1+INDEX(Escalation!$B$3:$B$18,$Y13,0))^(BF$4-SSSModel!$C$5),1)*IF($X13=0,1,OFFSET(Profiles!$K$2,$X13,MAX(Profiles!$C$2,BF$4-$Q13)))*IF($AA13=1,(1+SSSModel!#REF!),1)</f>
        <v>0</v>
      </c>
      <c r="BG13" s="72">
        <f ca="1">IF(OR(BG$4&lt;$Q13,BG$4&gt;$Q13+IF($S13="",1000,$S13)-1),0,IF(MOD(BG$4-$Q13,IF($R13="",1000,$R13))=0,$O13,0))*IF($Y13&gt;0,(1+INDEX(Escalation!$B$3:$B$18,$Y13,0))^(BG$4-SSSModel!$C$5),1)*IF($X13=0,1,OFFSET(Profiles!$K$2,$X13,MAX(Profiles!$C$2,BG$4-$Q13)))*IF($AA13=1,(1+SSSModel!#REF!),1)</f>
        <v>0</v>
      </c>
      <c r="BH13" s="72">
        <f ca="1">IF(OR(BH$4&lt;$Q13,BH$4&gt;$Q13+IF($S13="",1000,$S13)-1),0,IF(MOD(BH$4-$Q13,IF($R13="",1000,$R13))=0,$O13,0))*IF($Y13&gt;0,(1+INDEX(Escalation!$B$3:$B$18,$Y13,0))^(BH$4-SSSModel!$C$5),1)*IF($X13=0,1,OFFSET(Profiles!$K$2,$X13,MAX(Profiles!$C$2,BH$4-$Q13)))*IF($AA13=1,(1+SSSModel!#REF!),1)</f>
        <v>0</v>
      </c>
      <c r="BI13" s="72">
        <f ca="1">IF(OR(BI$4&lt;$Q13,BI$4&gt;$Q13+IF($S13="",1000,$S13)-1),0,IF(MOD(BI$4-$Q13,IF($R13="",1000,$R13))=0,$O13,0))*IF($Y13&gt;0,(1+INDEX(Escalation!$B$3:$B$18,$Y13,0))^(BI$4-SSSModel!$C$5),1)*IF($X13=0,1,OFFSET(Profiles!$K$2,$X13,MAX(Profiles!$C$2,BI$4-$Q13)))*IF($AA13=1,(1+SSSModel!#REF!),1)</f>
        <v>0</v>
      </c>
      <c r="BJ13" s="72">
        <f ca="1">IF(OR(BJ$4&lt;$Q13,BJ$4&gt;$Q13+IF($S13="",1000,$S13)-1),0,IF(MOD(BJ$4-$Q13,IF($R13="",1000,$R13))=0,$O13,0))*IF($Y13&gt;0,(1+INDEX(Escalation!$B$3:$B$18,$Y13,0))^(BJ$4-SSSModel!$C$5),1)*IF($X13=0,1,OFFSET(Profiles!$K$2,$X13,MAX(Profiles!$C$2,BJ$4-$Q13)))*IF($AA13=1,(1+SSSModel!#REF!),1)</f>
        <v>0</v>
      </c>
      <c r="BK13" s="72">
        <f ca="1">IF(OR(BK$4&lt;$Q13,BK$4&gt;$Q13+IF($S13="",1000,$S13)-1),0,IF(MOD(BK$4-$Q13,IF($R13="",1000,$R13))=0,$O13,0))*IF($Y13&gt;0,(1+INDEX(Escalation!$B$3:$B$18,$Y13,0))^(BK$4-SSSModel!$C$5),1)*IF($X13=0,1,OFFSET(Profiles!$K$2,$X13,MAX(Profiles!$C$2,BK$4-$Q13)))*IF($AA13=1,(1+SSSModel!#REF!),1)</f>
        <v>0</v>
      </c>
      <c r="BL13" s="72">
        <f ca="1">IF(OR(BL$4&lt;$Q13,BL$4&gt;$Q13+IF($S13="",1000,$S13)-1),0,IF(MOD(BL$4-$Q13,IF($R13="",1000,$R13))=0,$O13,0))*IF($Y13&gt;0,(1+INDEX(Escalation!$B$3:$B$18,$Y13,0))^(BL$4-SSSModel!$C$5),1)*IF($X13=0,1,OFFSET(Profiles!$K$2,$X13,MAX(Profiles!$C$2,BL$4-$Q13)))*IF($AA13=1,(1+SSSModel!#REF!),1)</f>
        <v>0</v>
      </c>
      <c r="BM13" s="72">
        <f ca="1">IF(OR(BM$4&lt;$Q13,BM$4&gt;$Q13+IF($S13="",1000,$S13)-1),0,IF(MOD(BM$4-$Q13,IF($R13="",1000,$R13))=0,$O13,0))*IF($Y13&gt;0,(1+INDEX(Escalation!$B$3:$B$18,$Y13,0))^(BM$4-SSSModel!$C$5),1)*IF($X13=0,1,OFFSET(Profiles!$K$2,$X13,MAX(Profiles!$C$2,BM$4-$Q13)))*IF($AA13=1,(1+SSSModel!#REF!),1)</f>
        <v>0</v>
      </c>
      <c r="BN13" s="72">
        <f ca="1">IF(OR(BN$4&lt;$Q13,BN$4&gt;$Q13+IF($S13="",1000,$S13)-1),0,IF(MOD(BN$4-$Q13,IF($R13="",1000,$R13))=0,$O13,0))*IF($Y13&gt;0,(1+INDEX(Escalation!$B$3:$B$18,$Y13,0))^(BN$4-SSSModel!$C$5),1)*IF($X13=0,1,OFFSET(Profiles!$K$2,$X13,MAX(Profiles!$C$2,BN$4-$Q13)))*IF($AA13=1,(1+SSSModel!#REF!),1)</f>
        <v>0</v>
      </c>
      <c r="BO13" s="72">
        <f ca="1">IF(OR(BO$4&lt;$Q13,BO$4&gt;$Q13+IF($S13="",1000,$S13)-1),0,IF(MOD(BO$4-$Q13,IF($R13="",1000,$R13))=0,$O13,0))*IF($Y13&gt;0,(1+INDEX(Escalation!$B$3:$B$18,$Y13,0))^(BO$4-SSSModel!$C$5),1)*IF($X13=0,1,OFFSET(Profiles!$K$2,$X13,MAX(Profiles!$C$2,BO$4-$Q13)))*IF($AA13=1,(1+SSSModel!#REF!),1)</f>
        <v>0</v>
      </c>
      <c r="BP13" s="72">
        <f ca="1">IF(OR(BP$4&lt;$Q13,BP$4&gt;$Q13+IF($S13="",1000,$S13)-1),0,IF(MOD(BP$4-$Q13,IF($R13="",1000,$R13))=0,$O13,0))*IF($Y13&gt;0,(1+INDEX(Escalation!$B$3:$B$18,$Y13,0))^(BP$4-SSSModel!$C$5),1)*IF($X13=0,1,OFFSET(Profiles!$K$2,$X13,MAX(Profiles!$C$2,BP$4-$Q13)))*IF($AA13=1,(1+SSSModel!#REF!),1)</f>
        <v>0</v>
      </c>
      <c r="BQ13" s="72">
        <f ca="1">IF(OR(BQ$4&lt;$Q13,BQ$4&gt;$Q13+IF($S13="",1000,$S13)-1),0,IF(MOD(BQ$4-$Q13,IF($R13="",1000,$R13))=0,$O13,0))*IF($Y13&gt;0,(1+INDEX(Escalation!$B$3:$B$18,$Y13,0))^(BQ$4-SSSModel!$C$5),1)*IF($X13=0,1,OFFSET(Profiles!$K$2,$X13,MAX(Profiles!$C$2,BQ$4-$Q13)))*IF($AA13=1,(1+SSSModel!#REF!),1)</f>
        <v>0</v>
      </c>
      <c r="BR13" s="72">
        <f ca="1">IF(OR(BR$4&lt;$Q13,BR$4&gt;$Q13+IF($S13="",1000,$S13)-1),0,IF(MOD(BR$4-$Q13,IF($R13="",1000,$R13))=0,$O13,0))*IF($Y13&gt;0,(1+INDEX(Escalation!$B$3:$B$18,$Y13,0))^(BR$4-SSSModel!$C$5),1)*IF($X13=0,1,OFFSET(Profiles!$K$2,$X13,MAX(Profiles!$C$2,BR$4-$Q13)))*IF($AA13=1,(1+SSSModel!#REF!),1)</f>
        <v>0</v>
      </c>
      <c r="BS13" s="72">
        <f ca="1">IF(OR(BS$4&lt;$Q13,BS$4&gt;$Q13+IF($S13="",1000,$S13)-1),0,IF(MOD(BS$4-$Q13,IF($R13="",1000,$R13))=0,$O13,0))*IF($Y13&gt;0,(1+INDEX(Escalation!$B$3:$B$18,$Y13,0))^(BS$4-SSSModel!$C$5),1)*IF($X13=0,1,OFFSET(Profiles!$K$2,$X13,MAX(Profiles!$C$2,BS$4-$Q13)))*IF($AA13=1,(1+SSSModel!#REF!),1)</f>
        <v>0</v>
      </c>
      <c r="BT13" s="72">
        <f ca="1">IF(OR(BT$4&lt;$Q13,BT$4&gt;$Q13+IF($S13="",1000,$S13)-1),0,IF(MOD(BT$4-$Q13,IF($R13="",1000,$R13))=0,$O13,0))*IF($Y13&gt;0,(1+INDEX(Escalation!$B$3:$B$18,$Y13,0))^(BT$4-SSSModel!$C$5),1)*IF($X13=0,1,OFFSET(Profiles!$K$2,$X13,MAX(Profiles!$C$2,BT$4-$Q13)))*IF($AA13=1,(1+SSSModel!#REF!),1)</f>
        <v>0</v>
      </c>
      <c r="BU13" s="72">
        <f ca="1">IF(OR(BU$4&lt;$Q13,BU$4&gt;$Q13+IF($S13="",1000,$S13)-1),0,IF(MOD(BU$4-$Q13,IF($R13="",1000,$R13))=0,$O13,0))*IF($Y13&gt;0,(1+INDEX(Escalation!$B$3:$B$18,$Y13,0))^(BU$4-SSSModel!$C$5),1)*IF($X13=0,1,OFFSET(Profiles!$K$2,$X13,MAX(Profiles!$C$2,BU$4-$Q13)))*IF($AA13=1,(1+SSSModel!#REF!),1)</f>
        <v>0</v>
      </c>
      <c r="BV13" s="72">
        <f ca="1">IF(OR(BV$4&lt;$Q13,BV$4&gt;$Q13+IF($S13="",1000,$S13)-1),0,IF(MOD(BV$4-$Q13,IF($R13="",1000,$R13))=0,$O13,0))*IF($Y13&gt;0,(1+INDEX(Escalation!$B$3:$B$18,$Y13,0))^(BV$4-SSSModel!$C$5),1)*IF($X13=0,1,OFFSET(Profiles!$K$2,$X13,MAX(Profiles!$C$2,BV$4-$Q13)))*IF($AA13=1,(1+SSSModel!#REF!),1)</f>
        <v>0</v>
      </c>
      <c r="BW13" s="72">
        <f ca="1">IF(OR(BW$4&lt;$Q13,BW$4&gt;$Q13+IF($S13="",1000,$S13)-1),0,IF(MOD(BW$4-$Q13,IF($R13="",1000,$R13))=0,$O13,0))*IF($Y13&gt;0,(1+INDEX(Escalation!$B$3:$B$18,$Y13,0))^(BW$4-SSSModel!$C$5),1)*IF($X13=0,1,OFFSET(Profiles!$K$2,$X13,MAX(Profiles!$C$2,BW$4-$Q13)))*IF($AA13=1,(1+SSSModel!#REF!),1)</f>
        <v>0</v>
      </c>
      <c r="BX13" s="72">
        <f ca="1">IF(OR(BX$4&lt;$Q13,BX$4&gt;$Q13+IF($S13="",1000,$S13)-1),0,IF(MOD(BX$4-$Q13,IF($R13="",1000,$R13))=0,$O13,0))*IF($Y13&gt;0,(1+INDEX(Escalation!$B$3:$B$18,$Y13,0))^(BX$4-SSSModel!$C$5),1)*IF($X13=0,1,OFFSET(Profiles!$K$2,$X13,MAX(Profiles!$C$2,BX$4-$Q13)))*IF($AA13=1,(1+SSSModel!#REF!),1)</f>
        <v>0</v>
      </c>
      <c r="BY13" s="72">
        <f ca="1">IF(OR(BY$4&lt;$Q13,BY$4&gt;$Q13+IF($S13="",1000,$S13)-1),0,IF(MOD(BY$4-$Q13,IF($R13="",1000,$R13))=0,$O13,0))*IF($Y13&gt;0,(1+INDEX(Escalation!$B$3:$B$18,$Y13,0))^(BY$4-SSSModel!$C$5),1)*IF($X13=0,1,OFFSET(Profiles!$K$2,$X13,MAX(Profiles!$C$2,BY$4-$Q13)))*IF($AA13=1,(1+SSSModel!#REF!),1)</f>
        <v>0</v>
      </c>
      <c r="BZ13" s="72">
        <f ca="1">IF(OR(BZ$4&lt;$Q13,BZ$4&gt;$Q13+IF($S13="",1000,$S13)-1),0,IF(MOD(BZ$4-$Q13,IF($R13="",1000,$R13))=0,$O13,0))*IF($Y13&gt;0,(1+INDEX(Escalation!$B$3:$B$18,$Y13,0))^(BZ$4-SSSModel!$C$5),1)*IF($X13=0,1,OFFSET(Profiles!$K$2,$X13,MAX(Profiles!$C$2,BZ$4-$Q13)))*IF($AA13=1,(1+SSSModel!#REF!),1)</f>
        <v>0</v>
      </c>
      <c r="CA13" s="134">
        <f ca="1">IF(OR($Z13=0,SSSModel!$C$4="CF"),AC13,
IF(LEFT($V13,3)="ON_",
     IF(SSSModel!$C$4="RR",SUMPRODUCT(OFFSET($AC13,0,0,1,$CB$2),OFFSET(Profiles!$K$28,($Z13-1)*(Profiles!$I$26+1)+CA$4-SSSModel!$C$3+1,0,1,$CB$2)),
     IF(SSSModel!$C$4="ECC",$EA13*$EB13*SUMPRODUCT(OFFSET($AC13,0,MAX(0,CA$4-$DZ13-$CA$4+1),1,MIN($DZ13,CA$4-$CA$4+1)),OFFSET(Escalation!$K$24,($Y13-1)*(Escalation!$I$22+1)+CA$4-SSSModel!$C$3+1,MAX(0,CA$4-$DZ13-$CA$4+1),1,MIN($DZ13,CA$4-$CA$4+1))),
     IF(SSSModel!$C$4="PV",AC13*$EA13*(1+SSSModel!$C$2),
     IF(SSSModel!$C$4="FCR",$EC13*SUM(OFFSET($AC13,0,MAX(CA$4-$AC$4-$DZ13+1,0),1,MIN($DZ13,CA$4-$AC$4+1))),0)))),
SUM($AC13:$BZ13)*
     IF(SSSModel!$C$4="RR",OFFSET(Profiles!$K$2,$Z13,MAX(Profiles!$C$2,AC$4-$W13)),
     IF(SSSModel!$C$4="ECC",$EA13*$EB13*IF(MAX(Escalation!$C$2,AC$4-$W13)&gt;$DZ13-1,0,OFFSET(Escalation!$K$2,$Y13,MAX(Escalation!$C$2,AC$4-$W13))),
     IF(SSSModel!$C$4="PV",IF(CA$4=$W13,$EA13*(1+SSSModel!$C$2),0),
     IF(SSSModel!$C$4="FCR",IF(AND(CA$4&gt;=$W13,OFFSET(Profiles!$K$2,$Z13,MAX(Profiles!$C$2,AC$4-$W13))&gt;0),$EC13,0),0))))))</f>
        <v>0</v>
      </c>
      <c r="CB13" s="135">
        <f ca="1">IF(OR($Z13=0,SSSModel!$C$4="CF"),AD13,
IF(LEFT($V13,3)="ON_",
     IF(SSSModel!$C$4="RR",SUMPRODUCT(OFFSET($AC13,0,0,1,$CB$2),OFFSET(Profiles!$K$28,($Z13-1)*(Profiles!$I$26+1)+CB$4-SSSModel!$C$3+1,0,1,$CB$2)),
     IF(SSSModel!$C$4="ECC",$EA13*$EB13*SUMPRODUCT(OFFSET($AC13,0,MAX(0,CB$4-$DZ13-$CA$4+1),1,MIN($DZ13,CB$4-$CA$4+1)),OFFSET(Escalation!$K$24,($Y13-1)*(Escalation!$I$22+1)+CB$4-SSSModel!$C$3+1,MAX(0,CB$4-$DZ13-$CA$4+1),1,MIN($DZ13,CB$4-$CA$4+1))),
     IF(SSSModel!$C$4="PV",AD13*$EA13*(1+SSSModel!$C$2),
     IF(SSSModel!$C$4="FCR",$EC13*SUM(OFFSET($AC13,0,MAX(CB$4-$AC$4-$DZ13+1,0),1,MIN($DZ13,CB$4-$AC$4+1))),0)))),
SUM($AC13:$BZ13)*
     IF(SSSModel!$C$4="RR",OFFSET(Profiles!$K$2,$Z13,MAX(Profiles!$C$2,AD$4-$W13)),
     IF(SSSModel!$C$4="ECC",$EA13*$EB13*IF(MAX(Escalation!$C$2,AD$4-$W13)&gt;$DZ13-1,0,OFFSET(Escalation!$K$2,$Y13,MAX(Escalation!$C$2,AD$4-$W13))),
     IF(SSSModel!$C$4="PV",IF(CB$4=$W13,$EA13*(1+SSSModel!$C$2),0),
     IF(SSSModel!$C$4="FCR",IF(AND(CB$4&gt;=$W13,OFFSET(Profiles!$K$2,$Z13,MAX(Profiles!$C$2,AD$4-$W13))&gt;0),$EC13,0),0))))))</f>
        <v>0</v>
      </c>
      <c r="CC13" s="135">
        <f ca="1">IF(OR($Z13=0,SSSModel!$C$4="CF"),AE13,
IF(LEFT($V13,3)="ON_",
     IF(SSSModel!$C$4="RR",SUMPRODUCT(OFFSET($AC13,0,0,1,$CB$2),OFFSET(Profiles!$K$28,($Z13-1)*(Profiles!$I$26+1)+CC$4-SSSModel!$C$3+1,0,1,$CB$2)),
     IF(SSSModel!$C$4="ECC",$EA13*$EB13*SUMPRODUCT(OFFSET($AC13,0,MAX(0,CC$4-$DZ13-$CA$4+1),1,MIN($DZ13,CC$4-$CA$4+1)),OFFSET(Escalation!$K$24,($Y13-1)*(Escalation!$I$22+1)+CC$4-SSSModel!$C$3+1,MAX(0,CC$4-$DZ13-$CA$4+1),1,MIN($DZ13,CC$4-$CA$4+1))),
     IF(SSSModel!$C$4="PV",AE13*$EA13*(1+SSSModel!$C$2),
     IF(SSSModel!$C$4="FCR",$EC13*SUM(OFFSET($AC13,0,MAX(CC$4-$AC$4-$DZ13+1,0),1,MIN($DZ13,CC$4-$AC$4+1))),0)))),
SUM($AC13:$BZ13)*
     IF(SSSModel!$C$4="RR",OFFSET(Profiles!$K$2,$Z13,MAX(Profiles!$C$2,AE$4-$W13)),
     IF(SSSModel!$C$4="ECC",$EA13*$EB13*IF(MAX(Escalation!$C$2,AE$4-$W13)&gt;$DZ13-1,0,OFFSET(Escalation!$K$2,$Y13,MAX(Escalation!$C$2,AE$4-$W13))),
     IF(SSSModel!$C$4="PV",IF(CC$4=$W13,$EA13*(1+SSSModel!$C$2),0),
     IF(SSSModel!$C$4="FCR",IF(AND(CC$4&gt;=$W13,OFFSET(Profiles!$K$2,$Z13,MAX(Profiles!$C$2,AE$4-$W13))&gt;0),$EC13,0),0))))))</f>
        <v>0</v>
      </c>
      <c r="CD13" s="135">
        <f ca="1">IF(OR($Z13=0,SSSModel!$C$4="CF"),AF13,
IF(LEFT($V13,3)="ON_",
     IF(SSSModel!$C$4="RR",SUMPRODUCT(OFFSET($AC13,0,0,1,$CB$2),OFFSET(Profiles!$K$28,($Z13-1)*(Profiles!$I$26+1)+CD$4-SSSModel!$C$3+1,0,1,$CB$2)),
     IF(SSSModel!$C$4="ECC",$EA13*$EB13*SUMPRODUCT(OFFSET($AC13,0,MAX(0,CD$4-$DZ13-$CA$4+1),1,MIN($DZ13,CD$4-$CA$4+1)),OFFSET(Escalation!$K$24,($Y13-1)*(Escalation!$I$22+1)+CD$4-SSSModel!$C$3+1,MAX(0,CD$4-$DZ13-$CA$4+1),1,MIN($DZ13,CD$4-$CA$4+1))),
     IF(SSSModel!$C$4="PV",AF13*$EA13*(1+SSSModel!$C$2),
     IF(SSSModel!$C$4="FCR",$EC13*SUM(OFFSET($AC13,0,MAX(CD$4-$AC$4-$DZ13+1,0),1,MIN($DZ13,CD$4-$AC$4+1))),0)))),
SUM($AC13:$BZ13)*
     IF(SSSModel!$C$4="RR",OFFSET(Profiles!$K$2,$Z13,MAX(Profiles!$C$2,AF$4-$W13)),
     IF(SSSModel!$C$4="ECC",$EA13*$EB13*IF(MAX(Escalation!$C$2,AF$4-$W13)&gt;$DZ13-1,0,OFFSET(Escalation!$K$2,$Y13,MAX(Escalation!$C$2,AF$4-$W13))),
     IF(SSSModel!$C$4="PV",IF(CD$4=$W13,$EA13*(1+SSSModel!$C$2),0),
     IF(SSSModel!$C$4="FCR",IF(AND(CD$4&gt;=$W13,OFFSET(Profiles!$K$2,$Z13,MAX(Profiles!$C$2,AF$4-$W13))&gt;0),$EC13,0),0))))))</f>
        <v>0</v>
      </c>
      <c r="CE13" s="135">
        <f ca="1">IF(OR($Z13=0,SSSModel!$C$4="CF"),AG13,
IF(LEFT($V13,3)="ON_",
     IF(SSSModel!$C$4="RR",SUMPRODUCT(OFFSET($AC13,0,0,1,$CB$2),OFFSET(Profiles!$K$28,($Z13-1)*(Profiles!$I$26+1)+CE$4-SSSModel!$C$3+1,0,1,$CB$2)),
     IF(SSSModel!$C$4="ECC",$EA13*$EB13*SUMPRODUCT(OFFSET($AC13,0,MAX(0,CE$4-$DZ13-$CA$4+1),1,MIN($DZ13,CE$4-$CA$4+1)),OFFSET(Escalation!$K$24,($Y13-1)*(Escalation!$I$22+1)+CE$4-SSSModel!$C$3+1,MAX(0,CE$4-$DZ13-$CA$4+1),1,MIN($DZ13,CE$4-$CA$4+1))),
     IF(SSSModel!$C$4="PV",AG13*$EA13*(1+SSSModel!$C$2),
     IF(SSSModel!$C$4="FCR",$EC13*SUM(OFFSET($AC13,0,MAX(CE$4-$AC$4-$DZ13+1,0),1,MIN($DZ13,CE$4-$AC$4+1))),0)))),
SUM($AC13:$BZ13)*
     IF(SSSModel!$C$4="RR",OFFSET(Profiles!$K$2,$Z13,MAX(Profiles!$C$2,AG$4-$W13)),
     IF(SSSModel!$C$4="ECC",$EA13*$EB13*IF(MAX(Escalation!$C$2,AG$4-$W13)&gt;$DZ13-1,0,OFFSET(Escalation!$K$2,$Y13,MAX(Escalation!$C$2,AG$4-$W13))),
     IF(SSSModel!$C$4="PV",IF(CE$4=$W13,$EA13*(1+SSSModel!$C$2),0),
     IF(SSSModel!$C$4="FCR",IF(AND(CE$4&gt;=$W13,OFFSET(Profiles!$K$2,$Z13,MAX(Profiles!$C$2,AG$4-$W13))&gt;0),$EC13,0),0))))))</f>
        <v>0</v>
      </c>
      <c r="CF13" s="135">
        <f ca="1">IF(OR($Z13=0,SSSModel!$C$4="CF"),AH13,
IF(LEFT($V13,3)="ON_",
     IF(SSSModel!$C$4="RR",SUMPRODUCT(OFFSET($AC13,0,0,1,$CB$2),OFFSET(Profiles!$K$28,($Z13-1)*(Profiles!$I$26+1)+CF$4-SSSModel!$C$3+1,0,1,$CB$2)),
     IF(SSSModel!$C$4="ECC",$EA13*$EB13*SUMPRODUCT(OFFSET($AC13,0,MAX(0,CF$4-$DZ13-$CA$4+1),1,MIN($DZ13,CF$4-$CA$4+1)),OFFSET(Escalation!$K$24,($Y13-1)*(Escalation!$I$22+1)+CF$4-SSSModel!$C$3+1,MAX(0,CF$4-$DZ13-$CA$4+1),1,MIN($DZ13,CF$4-$CA$4+1))),
     IF(SSSModel!$C$4="PV",AH13*$EA13*(1+SSSModel!$C$2),
     IF(SSSModel!$C$4="FCR",$EC13*SUM(OFFSET($AC13,0,MAX(CF$4-$AC$4-$DZ13+1,0),1,MIN($DZ13,CF$4-$AC$4+1))),0)))),
SUM($AC13:$BZ13)*
     IF(SSSModel!$C$4="RR",OFFSET(Profiles!$K$2,$Z13,MAX(Profiles!$C$2,AH$4-$W13)),
     IF(SSSModel!$C$4="ECC",$EA13*$EB13*IF(MAX(Escalation!$C$2,AH$4-$W13)&gt;$DZ13-1,0,OFFSET(Escalation!$K$2,$Y13,MAX(Escalation!$C$2,AH$4-$W13))),
     IF(SSSModel!$C$4="PV",IF(CF$4=$W13,$EA13*(1+SSSModel!$C$2),0),
     IF(SSSModel!$C$4="FCR",IF(AND(CF$4&gt;=$W13,OFFSET(Profiles!$K$2,$Z13,MAX(Profiles!$C$2,AH$4-$W13))&gt;0),$EC13,0),0))))))</f>
        <v>0</v>
      </c>
      <c r="CG13" s="135">
        <f ca="1">IF(OR($Z13=0,SSSModel!$C$4="CF"),AI13,
IF(LEFT($V13,3)="ON_",
     IF(SSSModel!$C$4="RR",SUMPRODUCT(OFFSET($AC13,0,0,1,$CB$2),OFFSET(Profiles!$K$28,($Z13-1)*(Profiles!$I$26+1)+CG$4-SSSModel!$C$3+1,0,1,$CB$2)),
     IF(SSSModel!$C$4="ECC",$EA13*$EB13*SUMPRODUCT(OFFSET($AC13,0,MAX(0,CG$4-$DZ13-$CA$4+1),1,MIN($DZ13,CG$4-$CA$4+1)),OFFSET(Escalation!$K$24,($Y13-1)*(Escalation!$I$22+1)+CG$4-SSSModel!$C$3+1,MAX(0,CG$4-$DZ13-$CA$4+1),1,MIN($DZ13,CG$4-$CA$4+1))),
     IF(SSSModel!$C$4="PV",AI13*$EA13*(1+SSSModel!$C$2),
     IF(SSSModel!$C$4="FCR",$EC13*SUM(OFFSET($AC13,0,MAX(CG$4-$AC$4-$DZ13+1,0),1,MIN($DZ13,CG$4-$AC$4+1))),0)))),
SUM($AC13:$BZ13)*
     IF(SSSModel!$C$4="RR",OFFSET(Profiles!$K$2,$Z13,MAX(Profiles!$C$2,AI$4-$W13)),
     IF(SSSModel!$C$4="ECC",$EA13*$EB13*IF(MAX(Escalation!$C$2,AI$4-$W13)&gt;$DZ13-1,0,OFFSET(Escalation!$K$2,$Y13,MAX(Escalation!$C$2,AI$4-$W13))),
     IF(SSSModel!$C$4="PV",IF(CG$4=$W13,$EA13*(1+SSSModel!$C$2),0),
     IF(SSSModel!$C$4="FCR",IF(AND(CG$4&gt;=$W13,OFFSET(Profiles!$K$2,$Z13,MAX(Profiles!$C$2,AI$4-$W13))&gt;0),$EC13,0),0))))))</f>
        <v>0</v>
      </c>
      <c r="CH13" s="135">
        <f ca="1">IF(OR($Z13=0,SSSModel!$C$4="CF"),AJ13,
IF(LEFT($V13,3)="ON_",
     IF(SSSModel!$C$4="RR",SUMPRODUCT(OFFSET($AC13,0,0,1,$CB$2),OFFSET(Profiles!$K$28,($Z13-1)*(Profiles!$I$26+1)+CH$4-SSSModel!$C$3+1,0,1,$CB$2)),
     IF(SSSModel!$C$4="ECC",$EA13*$EB13*SUMPRODUCT(OFFSET($AC13,0,MAX(0,CH$4-$DZ13-$CA$4+1),1,MIN($DZ13,CH$4-$CA$4+1)),OFFSET(Escalation!$K$24,($Y13-1)*(Escalation!$I$22+1)+CH$4-SSSModel!$C$3+1,MAX(0,CH$4-$DZ13-$CA$4+1),1,MIN($DZ13,CH$4-$CA$4+1))),
     IF(SSSModel!$C$4="PV",AJ13*$EA13*(1+SSSModel!$C$2),
     IF(SSSModel!$C$4="FCR",$EC13*SUM(OFFSET($AC13,0,MAX(CH$4-$AC$4-$DZ13+1,0),1,MIN($DZ13,CH$4-$AC$4+1))),0)))),
SUM($AC13:$BZ13)*
     IF(SSSModel!$C$4="RR",OFFSET(Profiles!$K$2,$Z13,MAX(Profiles!$C$2,AJ$4-$W13)),
     IF(SSSModel!$C$4="ECC",$EA13*$EB13*IF(MAX(Escalation!$C$2,AJ$4-$W13)&gt;$DZ13-1,0,OFFSET(Escalation!$K$2,$Y13,MAX(Escalation!$C$2,AJ$4-$W13))),
     IF(SSSModel!$C$4="PV",IF(CH$4=$W13,$EA13*(1+SSSModel!$C$2),0),
     IF(SSSModel!$C$4="FCR",IF(AND(CH$4&gt;=$W13,OFFSET(Profiles!$K$2,$Z13,MAX(Profiles!$C$2,AJ$4-$W13))&gt;0),$EC13,0),0))))))</f>
        <v>0</v>
      </c>
      <c r="CI13" s="135">
        <f ca="1">IF(OR($Z13=0,SSSModel!$C$4="CF"),AK13,
IF(LEFT($V13,3)="ON_",
     IF(SSSModel!$C$4="RR",SUMPRODUCT(OFFSET($AC13,0,0,1,$CB$2),OFFSET(Profiles!$K$28,($Z13-1)*(Profiles!$I$26+1)+CI$4-SSSModel!$C$3+1,0,1,$CB$2)),
     IF(SSSModel!$C$4="ECC",$EA13*$EB13*SUMPRODUCT(OFFSET($AC13,0,MAX(0,CI$4-$DZ13-$CA$4+1),1,MIN($DZ13,CI$4-$CA$4+1)),OFFSET(Escalation!$K$24,($Y13-1)*(Escalation!$I$22+1)+CI$4-SSSModel!$C$3+1,MAX(0,CI$4-$DZ13-$CA$4+1),1,MIN($DZ13,CI$4-$CA$4+1))),
     IF(SSSModel!$C$4="PV",AK13*$EA13*(1+SSSModel!$C$2),
     IF(SSSModel!$C$4="FCR",$EC13*SUM(OFFSET($AC13,0,MAX(CI$4-$AC$4-$DZ13+1,0),1,MIN($DZ13,CI$4-$AC$4+1))),0)))),
SUM($AC13:$BZ13)*
     IF(SSSModel!$C$4="RR",OFFSET(Profiles!$K$2,$Z13,MAX(Profiles!$C$2,AK$4-$W13)),
     IF(SSSModel!$C$4="ECC",$EA13*$EB13*IF(MAX(Escalation!$C$2,AK$4-$W13)&gt;$DZ13-1,0,OFFSET(Escalation!$K$2,$Y13,MAX(Escalation!$C$2,AK$4-$W13))),
     IF(SSSModel!$C$4="PV",IF(CI$4=$W13,$EA13*(1+SSSModel!$C$2),0),
     IF(SSSModel!$C$4="FCR",IF(AND(CI$4&gt;=$W13,OFFSET(Profiles!$K$2,$Z13,MAX(Profiles!$C$2,AK$4-$W13))&gt;0),$EC13,0),0))))))</f>
        <v>0</v>
      </c>
      <c r="CJ13" s="135">
        <f ca="1">IF(OR($Z13=0,SSSModel!$C$4="CF"),AL13,
IF(LEFT($V13,3)="ON_",
     IF(SSSModel!$C$4="RR",SUMPRODUCT(OFFSET($AC13,0,0,1,$CB$2),OFFSET(Profiles!$K$28,($Z13-1)*(Profiles!$I$26+1)+CJ$4-SSSModel!$C$3+1,0,1,$CB$2)),
     IF(SSSModel!$C$4="ECC",$EA13*$EB13*SUMPRODUCT(OFFSET($AC13,0,MAX(0,CJ$4-$DZ13-$CA$4+1),1,MIN($DZ13,CJ$4-$CA$4+1)),OFFSET(Escalation!$K$24,($Y13-1)*(Escalation!$I$22+1)+CJ$4-SSSModel!$C$3+1,MAX(0,CJ$4-$DZ13-$CA$4+1),1,MIN($DZ13,CJ$4-$CA$4+1))),
     IF(SSSModel!$C$4="PV",AL13*$EA13*(1+SSSModel!$C$2),
     IF(SSSModel!$C$4="FCR",$EC13*SUM(OFFSET($AC13,0,MAX(CJ$4-$AC$4-$DZ13+1,0),1,MIN($DZ13,CJ$4-$AC$4+1))),0)))),
SUM($AC13:$BZ13)*
     IF(SSSModel!$C$4="RR",OFFSET(Profiles!$K$2,$Z13,MAX(Profiles!$C$2,AL$4-$W13)),
     IF(SSSModel!$C$4="ECC",$EA13*$EB13*IF(MAX(Escalation!$C$2,AL$4-$W13)&gt;$DZ13-1,0,OFFSET(Escalation!$K$2,$Y13,MAX(Escalation!$C$2,AL$4-$W13))),
     IF(SSSModel!$C$4="PV",IF(CJ$4=$W13,$EA13*(1+SSSModel!$C$2),0),
     IF(SSSModel!$C$4="FCR",IF(AND(CJ$4&gt;=$W13,OFFSET(Profiles!$K$2,$Z13,MAX(Profiles!$C$2,AL$4-$W13))&gt;0),$EC13,0),0))))))</f>
        <v>0</v>
      </c>
      <c r="CK13" s="135">
        <f ca="1">IF(OR($Z13=0,SSSModel!$C$4="CF"),AM13,
IF(LEFT($V13,3)="ON_",
     IF(SSSModel!$C$4="RR",SUMPRODUCT(OFFSET($AC13,0,0,1,$CB$2),OFFSET(Profiles!$K$28,($Z13-1)*(Profiles!$I$26+1)+CK$4-SSSModel!$C$3+1,0,1,$CB$2)),
     IF(SSSModel!$C$4="ECC",$EA13*$EB13*SUMPRODUCT(OFFSET($AC13,0,MAX(0,CK$4-$DZ13-$CA$4+1),1,MIN($DZ13,CK$4-$CA$4+1)),OFFSET(Escalation!$K$24,($Y13-1)*(Escalation!$I$22+1)+CK$4-SSSModel!$C$3+1,MAX(0,CK$4-$DZ13-$CA$4+1),1,MIN($DZ13,CK$4-$CA$4+1))),
     IF(SSSModel!$C$4="PV",AM13*$EA13*(1+SSSModel!$C$2),
     IF(SSSModel!$C$4="FCR",$EC13*SUM(OFFSET($AC13,0,MAX(CK$4-$AC$4-$DZ13+1,0),1,MIN($DZ13,CK$4-$AC$4+1))),0)))),
SUM($AC13:$BZ13)*
     IF(SSSModel!$C$4="RR",OFFSET(Profiles!$K$2,$Z13,MAX(Profiles!$C$2,AM$4-$W13)),
     IF(SSSModel!$C$4="ECC",$EA13*$EB13*IF(MAX(Escalation!$C$2,AM$4-$W13)&gt;$DZ13-1,0,OFFSET(Escalation!$K$2,$Y13,MAX(Escalation!$C$2,AM$4-$W13))),
     IF(SSSModel!$C$4="PV",IF(CK$4=$W13,$EA13*(1+SSSModel!$C$2),0),
     IF(SSSModel!$C$4="FCR",IF(AND(CK$4&gt;=$W13,OFFSET(Profiles!$K$2,$Z13,MAX(Profiles!$C$2,AM$4-$W13))&gt;0),$EC13,0),0))))))</f>
        <v>0</v>
      </c>
      <c r="CL13" s="135">
        <f ca="1">IF(OR($Z13=0,SSSModel!$C$4="CF"),AN13,
IF(LEFT($V13,3)="ON_",
     IF(SSSModel!$C$4="RR",SUMPRODUCT(OFFSET($AC13,0,0,1,$CB$2),OFFSET(Profiles!$K$28,($Z13-1)*(Profiles!$I$26+1)+CL$4-SSSModel!$C$3+1,0,1,$CB$2)),
     IF(SSSModel!$C$4="ECC",$EA13*$EB13*SUMPRODUCT(OFFSET($AC13,0,MAX(0,CL$4-$DZ13-$CA$4+1),1,MIN($DZ13,CL$4-$CA$4+1)),OFFSET(Escalation!$K$24,($Y13-1)*(Escalation!$I$22+1)+CL$4-SSSModel!$C$3+1,MAX(0,CL$4-$DZ13-$CA$4+1),1,MIN($DZ13,CL$4-$CA$4+1))),
     IF(SSSModel!$C$4="PV",AN13*$EA13*(1+SSSModel!$C$2),
     IF(SSSModel!$C$4="FCR",$EC13*SUM(OFFSET($AC13,0,MAX(CL$4-$AC$4-$DZ13+1,0),1,MIN($DZ13,CL$4-$AC$4+1))),0)))),
SUM($AC13:$BZ13)*
     IF(SSSModel!$C$4="RR",OFFSET(Profiles!$K$2,$Z13,MAX(Profiles!$C$2,AN$4-$W13)),
     IF(SSSModel!$C$4="ECC",$EA13*$EB13*IF(MAX(Escalation!$C$2,AN$4-$W13)&gt;$DZ13-1,0,OFFSET(Escalation!$K$2,$Y13,MAX(Escalation!$C$2,AN$4-$W13))),
     IF(SSSModel!$C$4="PV",IF(CL$4=$W13,$EA13*(1+SSSModel!$C$2),0),
     IF(SSSModel!$C$4="FCR",IF(AND(CL$4&gt;=$W13,OFFSET(Profiles!$K$2,$Z13,MAX(Profiles!$C$2,AN$4-$W13))&gt;0),$EC13,0),0))))))</f>
        <v>0</v>
      </c>
      <c r="CM13" s="135">
        <f ca="1">IF(OR($Z13=0,SSSModel!$C$4="CF"),AO13,
IF(LEFT($V13,3)="ON_",
     IF(SSSModel!$C$4="RR",SUMPRODUCT(OFFSET($AC13,0,0,1,$CB$2),OFFSET(Profiles!$K$28,($Z13-1)*(Profiles!$I$26+1)+CM$4-SSSModel!$C$3+1,0,1,$CB$2)),
     IF(SSSModel!$C$4="ECC",$EA13*$EB13*SUMPRODUCT(OFFSET($AC13,0,MAX(0,CM$4-$DZ13-$CA$4+1),1,MIN($DZ13,CM$4-$CA$4+1)),OFFSET(Escalation!$K$24,($Y13-1)*(Escalation!$I$22+1)+CM$4-SSSModel!$C$3+1,MAX(0,CM$4-$DZ13-$CA$4+1),1,MIN($DZ13,CM$4-$CA$4+1))),
     IF(SSSModel!$C$4="PV",AO13*$EA13*(1+SSSModel!$C$2),
     IF(SSSModel!$C$4="FCR",$EC13*SUM(OFFSET($AC13,0,MAX(CM$4-$AC$4-$DZ13+1,0),1,MIN($DZ13,CM$4-$AC$4+1))),0)))),
SUM($AC13:$BZ13)*
     IF(SSSModel!$C$4="RR",OFFSET(Profiles!$K$2,$Z13,MAX(Profiles!$C$2,AO$4-$W13)),
     IF(SSSModel!$C$4="ECC",$EA13*$EB13*IF(MAX(Escalation!$C$2,AO$4-$W13)&gt;$DZ13-1,0,OFFSET(Escalation!$K$2,$Y13,MAX(Escalation!$C$2,AO$4-$W13))),
     IF(SSSModel!$C$4="PV",IF(CM$4=$W13,$EA13*(1+SSSModel!$C$2),0),
     IF(SSSModel!$C$4="FCR",IF(AND(CM$4&gt;=$W13,OFFSET(Profiles!$K$2,$Z13,MAX(Profiles!$C$2,AO$4-$W13))&gt;0),$EC13,0),0))))))</f>
        <v>0</v>
      </c>
      <c r="CN13" s="135">
        <f ca="1">IF(OR($Z13=0,SSSModel!$C$4="CF"),AP13,
IF(LEFT($V13,3)="ON_",
     IF(SSSModel!$C$4="RR",SUMPRODUCT(OFFSET($AC13,0,0,1,$CB$2),OFFSET(Profiles!$K$28,($Z13-1)*(Profiles!$I$26+1)+CN$4-SSSModel!$C$3+1,0,1,$CB$2)),
     IF(SSSModel!$C$4="ECC",$EA13*$EB13*SUMPRODUCT(OFFSET($AC13,0,MAX(0,CN$4-$DZ13-$CA$4+1),1,MIN($DZ13,CN$4-$CA$4+1)),OFFSET(Escalation!$K$24,($Y13-1)*(Escalation!$I$22+1)+CN$4-SSSModel!$C$3+1,MAX(0,CN$4-$DZ13-$CA$4+1),1,MIN($DZ13,CN$4-$CA$4+1))),
     IF(SSSModel!$C$4="PV",AP13*$EA13*(1+SSSModel!$C$2),
     IF(SSSModel!$C$4="FCR",$EC13*SUM(OFFSET($AC13,0,MAX(CN$4-$AC$4-$DZ13+1,0),1,MIN($DZ13,CN$4-$AC$4+1))),0)))),
SUM($AC13:$BZ13)*
     IF(SSSModel!$C$4="RR",OFFSET(Profiles!$K$2,$Z13,MAX(Profiles!$C$2,AP$4-$W13)),
     IF(SSSModel!$C$4="ECC",$EA13*$EB13*IF(MAX(Escalation!$C$2,AP$4-$W13)&gt;$DZ13-1,0,OFFSET(Escalation!$K$2,$Y13,MAX(Escalation!$C$2,AP$4-$W13))),
     IF(SSSModel!$C$4="PV",IF(CN$4=$W13,$EA13*(1+SSSModel!$C$2),0),
     IF(SSSModel!$C$4="FCR",IF(AND(CN$4&gt;=$W13,OFFSET(Profiles!$K$2,$Z13,MAX(Profiles!$C$2,AP$4-$W13))&gt;0),$EC13,0),0))))))</f>
        <v>0</v>
      </c>
      <c r="CO13" s="135">
        <f ca="1">IF(OR($Z13=0,SSSModel!$C$4="CF"),AQ13,
IF(LEFT($V13,3)="ON_",
     IF(SSSModel!$C$4="RR",SUMPRODUCT(OFFSET($AC13,0,0,1,$CB$2),OFFSET(Profiles!$K$28,($Z13-1)*(Profiles!$I$26+1)+CO$4-SSSModel!$C$3+1,0,1,$CB$2)),
     IF(SSSModel!$C$4="ECC",$EA13*$EB13*SUMPRODUCT(OFFSET($AC13,0,MAX(0,CO$4-$DZ13-$CA$4+1),1,MIN($DZ13,CO$4-$CA$4+1)),OFFSET(Escalation!$K$24,($Y13-1)*(Escalation!$I$22+1)+CO$4-SSSModel!$C$3+1,MAX(0,CO$4-$DZ13-$CA$4+1),1,MIN($DZ13,CO$4-$CA$4+1))),
     IF(SSSModel!$C$4="PV",AQ13*$EA13*(1+SSSModel!$C$2),
     IF(SSSModel!$C$4="FCR",$EC13*SUM(OFFSET($AC13,0,MAX(CO$4-$AC$4-$DZ13+1,0),1,MIN($DZ13,CO$4-$AC$4+1))),0)))),
SUM($AC13:$BZ13)*
     IF(SSSModel!$C$4="RR",OFFSET(Profiles!$K$2,$Z13,MAX(Profiles!$C$2,AQ$4-$W13)),
     IF(SSSModel!$C$4="ECC",$EA13*$EB13*IF(MAX(Escalation!$C$2,AQ$4-$W13)&gt;$DZ13-1,0,OFFSET(Escalation!$K$2,$Y13,MAX(Escalation!$C$2,AQ$4-$W13))),
     IF(SSSModel!$C$4="PV",IF(CO$4=$W13,$EA13*(1+SSSModel!$C$2),0),
     IF(SSSModel!$C$4="FCR",IF(AND(CO$4&gt;=$W13,OFFSET(Profiles!$K$2,$Z13,MAX(Profiles!$C$2,AQ$4-$W13))&gt;0),$EC13,0),0))))))</f>
        <v>0</v>
      </c>
      <c r="CP13" s="135">
        <f ca="1">IF(OR($Z13=0,SSSModel!$C$4="CF"),AR13,
IF(LEFT($V13,3)="ON_",
     IF(SSSModel!$C$4="RR",SUMPRODUCT(OFFSET($AC13,0,0,1,$CB$2),OFFSET(Profiles!$K$28,($Z13-1)*(Profiles!$I$26+1)+CP$4-SSSModel!$C$3+1,0,1,$CB$2)),
     IF(SSSModel!$C$4="ECC",$EA13*$EB13*SUMPRODUCT(OFFSET($AC13,0,MAX(0,CP$4-$DZ13-$CA$4+1),1,MIN($DZ13,CP$4-$CA$4+1)),OFFSET(Escalation!$K$24,($Y13-1)*(Escalation!$I$22+1)+CP$4-SSSModel!$C$3+1,MAX(0,CP$4-$DZ13-$CA$4+1),1,MIN($DZ13,CP$4-$CA$4+1))),
     IF(SSSModel!$C$4="PV",AR13*$EA13*(1+SSSModel!$C$2),
     IF(SSSModel!$C$4="FCR",$EC13*SUM(OFFSET($AC13,0,MAX(CP$4-$AC$4-$DZ13+1,0),1,MIN($DZ13,CP$4-$AC$4+1))),0)))),
SUM($AC13:$BZ13)*
     IF(SSSModel!$C$4="RR",OFFSET(Profiles!$K$2,$Z13,MAX(Profiles!$C$2,AR$4-$W13)),
     IF(SSSModel!$C$4="ECC",$EA13*$EB13*IF(MAX(Escalation!$C$2,AR$4-$W13)&gt;$DZ13-1,0,OFFSET(Escalation!$K$2,$Y13,MAX(Escalation!$C$2,AR$4-$W13))),
     IF(SSSModel!$C$4="PV",IF(CP$4=$W13,$EA13*(1+SSSModel!$C$2),0),
     IF(SSSModel!$C$4="FCR",IF(AND(CP$4&gt;=$W13,OFFSET(Profiles!$K$2,$Z13,MAX(Profiles!$C$2,AR$4-$W13))&gt;0),$EC13,0),0))))))</f>
        <v>0</v>
      </c>
      <c r="CQ13" s="135">
        <f ca="1">IF(OR($Z13=0,SSSModel!$C$4="CF"),AS13,
IF(LEFT($V13,3)="ON_",
     IF(SSSModel!$C$4="RR",SUMPRODUCT(OFFSET($AC13,0,0,1,$CB$2),OFFSET(Profiles!$K$28,($Z13-1)*(Profiles!$I$26+1)+CQ$4-SSSModel!$C$3+1,0,1,$CB$2)),
     IF(SSSModel!$C$4="ECC",$EA13*$EB13*SUMPRODUCT(OFFSET($AC13,0,MAX(0,CQ$4-$DZ13-$CA$4+1),1,MIN($DZ13,CQ$4-$CA$4+1)),OFFSET(Escalation!$K$24,($Y13-1)*(Escalation!$I$22+1)+CQ$4-SSSModel!$C$3+1,MAX(0,CQ$4-$DZ13-$CA$4+1),1,MIN($DZ13,CQ$4-$CA$4+1))),
     IF(SSSModel!$C$4="PV",AS13*$EA13*(1+SSSModel!$C$2),
     IF(SSSModel!$C$4="FCR",$EC13*SUM(OFFSET($AC13,0,MAX(CQ$4-$AC$4-$DZ13+1,0),1,MIN($DZ13,CQ$4-$AC$4+1))),0)))),
SUM($AC13:$BZ13)*
     IF(SSSModel!$C$4="RR",OFFSET(Profiles!$K$2,$Z13,MAX(Profiles!$C$2,AS$4-$W13)),
     IF(SSSModel!$C$4="ECC",$EA13*$EB13*IF(MAX(Escalation!$C$2,AS$4-$W13)&gt;$DZ13-1,0,OFFSET(Escalation!$K$2,$Y13,MAX(Escalation!$C$2,AS$4-$W13))),
     IF(SSSModel!$C$4="PV",IF(CQ$4=$W13,$EA13*(1+SSSModel!$C$2),0),
     IF(SSSModel!$C$4="FCR",IF(AND(CQ$4&gt;=$W13,OFFSET(Profiles!$K$2,$Z13,MAX(Profiles!$C$2,AS$4-$W13))&gt;0),$EC13,0),0))))))</f>
        <v>0</v>
      </c>
      <c r="CR13" s="135">
        <f ca="1">IF(OR($Z13=0,SSSModel!$C$4="CF"),AT13,
IF(LEFT($V13,3)="ON_",
     IF(SSSModel!$C$4="RR",SUMPRODUCT(OFFSET($AC13,0,0,1,$CB$2),OFFSET(Profiles!$K$28,($Z13-1)*(Profiles!$I$26+1)+CR$4-SSSModel!$C$3+1,0,1,$CB$2)),
     IF(SSSModel!$C$4="ECC",$EA13*$EB13*SUMPRODUCT(OFFSET($AC13,0,MAX(0,CR$4-$DZ13-$CA$4+1),1,MIN($DZ13,CR$4-$CA$4+1)),OFFSET(Escalation!$K$24,($Y13-1)*(Escalation!$I$22+1)+CR$4-SSSModel!$C$3+1,MAX(0,CR$4-$DZ13-$CA$4+1),1,MIN($DZ13,CR$4-$CA$4+1))),
     IF(SSSModel!$C$4="PV",AT13*$EA13*(1+SSSModel!$C$2),
     IF(SSSModel!$C$4="FCR",$EC13*SUM(OFFSET($AC13,0,MAX(CR$4-$AC$4-$DZ13+1,0),1,MIN($DZ13,CR$4-$AC$4+1))),0)))),
SUM($AC13:$BZ13)*
     IF(SSSModel!$C$4="RR",OFFSET(Profiles!$K$2,$Z13,MAX(Profiles!$C$2,AT$4-$W13)),
     IF(SSSModel!$C$4="ECC",$EA13*$EB13*IF(MAX(Escalation!$C$2,AT$4-$W13)&gt;$DZ13-1,0,OFFSET(Escalation!$K$2,$Y13,MAX(Escalation!$C$2,AT$4-$W13))),
     IF(SSSModel!$C$4="PV",IF(CR$4=$W13,$EA13*(1+SSSModel!$C$2),0),
     IF(SSSModel!$C$4="FCR",IF(AND(CR$4&gt;=$W13,OFFSET(Profiles!$K$2,$Z13,MAX(Profiles!$C$2,AT$4-$W13))&gt;0),$EC13,0),0))))))</f>
        <v>0</v>
      </c>
      <c r="CS13" s="135">
        <f ca="1">IF(OR($Z13=0,SSSModel!$C$4="CF"),AU13,
IF(LEFT($V13,3)="ON_",
     IF(SSSModel!$C$4="RR",SUMPRODUCT(OFFSET($AC13,0,0,1,$CB$2),OFFSET(Profiles!$K$28,($Z13-1)*(Profiles!$I$26+1)+CS$4-SSSModel!$C$3+1,0,1,$CB$2)),
     IF(SSSModel!$C$4="ECC",$EA13*$EB13*SUMPRODUCT(OFFSET($AC13,0,MAX(0,CS$4-$DZ13-$CA$4+1),1,MIN($DZ13,CS$4-$CA$4+1)),OFFSET(Escalation!$K$24,($Y13-1)*(Escalation!$I$22+1)+CS$4-SSSModel!$C$3+1,MAX(0,CS$4-$DZ13-$CA$4+1),1,MIN($DZ13,CS$4-$CA$4+1))),
     IF(SSSModel!$C$4="PV",AU13*$EA13*(1+SSSModel!$C$2),
     IF(SSSModel!$C$4="FCR",$EC13*SUM(OFFSET($AC13,0,MAX(CS$4-$AC$4-$DZ13+1,0),1,MIN($DZ13,CS$4-$AC$4+1))),0)))),
SUM($AC13:$BZ13)*
     IF(SSSModel!$C$4="RR",OFFSET(Profiles!$K$2,$Z13,MAX(Profiles!$C$2,AU$4-$W13)),
     IF(SSSModel!$C$4="ECC",$EA13*$EB13*IF(MAX(Escalation!$C$2,AU$4-$W13)&gt;$DZ13-1,0,OFFSET(Escalation!$K$2,$Y13,MAX(Escalation!$C$2,AU$4-$W13))),
     IF(SSSModel!$C$4="PV",IF(CS$4=$W13,$EA13*(1+SSSModel!$C$2),0),
     IF(SSSModel!$C$4="FCR",IF(AND(CS$4&gt;=$W13,OFFSET(Profiles!$K$2,$Z13,MAX(Profiles!$C$2,AU$4-$W13))&gt;0),$EC13,0),0))))))</f>
        <v>0</v>
      </c>
      <c r="CT13" s="135">
        <f ca="1">IF(OR($Z13=0,SSSModel!$C$4="CF"),AV13,
IF(LEFT($V13,3)="ON_",
     IF(SSSModel!$C$4="RR",SUMPRODUCT(OFFSET($AC13,0,0,1,$CB$2),OFFSET(Profiles!$K$28,($Z13-1)*(Profiles!$I$26+1)+CT$4-SSSModel!$C$3+1,0,1,$CB$2)),
     IF(SSSModel!$C$4="ECC",$EA13*$EB13*SUMPRODUCT(OFFSET($AC13,0,MAX(0,CT$4-$DZ13-$CA$4+1),1,MIN($DZ13,CT$4-$CA$4+1)),OFFSET(Escalation!$K$24,($Y13-1)*(Escalation!$I$22+1)+CT$4-SSSModel!$C$3+1,MAX(0,CT$4-$DZ13-$CA$4+1),1,MIN($DZ13,CT$4-$CA$4+1))),
     IF(SSSModel!$C$4="PV",AV13*$EA13*(1+SSSModel!$C$2),
     IF(SSSModel!$C$4="FCR",$EC13*SUM(OFFSET($AC13,0,MAX(CT$4-$AC$4-$DZ13+1,0),1,MIN($DZ13,CT$4-$AC$4+1))),0)))),
SUM($AC13:$BZ13)*
     IF(SSSModel!$C$4="RR",OFFSET(Profiles!$K$2,$Z13,MAX(Profiles!$C$2,AV$4-$W13)),
     IF(SSSModel!$C$4="ECC",$EA13*$EB13*IF(MAX(Escalation!$C$2,AV$4-$W13)&gt;$DZ13-1,0,OFFSET(Escalation!$K$2,$Y13,MAX(Escalation!$C$2,AV$4-$W13))),
     IF(SSSModel!$C$4="PV",IF(CT$4=$W13,$EA13*(1+SSSModel!$C$2),0),
     IF(SSSModel!$C$4="FCR",IF(AND(CT$4&gt;=$W13,OFFSET(Profiles!$K$2,$Z13,MAX(Profiles!$C$2,AV$4-$W13))&gt;0),$EC13,0),0))))))</f>
        <v>0</v>
      </c>
      <c r="CU13" s="135">
        <f ca="1">IF(OR($Z13=0,SSSModel!$C$4="CF"),AW13,
IF(LEFT($V13,3)="ON_",
     IF(SSSModel!$C$4="RR",SUMPRODUCT(OFFSET($AC13,0,0,1,$CB$2),OFFSET(Profiles!$K$28,($Z13-1)*(Profiles!$I$26+1)+CU$4-SSSModel!$C$3+1,0,1,$CB$2)),
     IF(SSSModel!$C$4="ECC",$EA13*$EB13*SUMPRODUCT(OFFSET($AC13,0,MAX(0,CU$4-$DZ13-$CA$4+1),1,MIN($DZ13,CU$4-$CA$4+1)),OFFSET(Escalation!$K$24,($Y13-1)*(Escalation!$I$22+1)+CU$4-SSSModel!$C$3+1,MAX(0,CU$4-$DZ13-$CA$4+1),1,MIN($DZ13,CU$4-$CA$4+1))),
     IF(SSSModel!$C$4="PV",AW13*$EA13*(1+SSSModel!$C$2),
     IF(SSSModel!$C$4="FCR",$EC13*SUM(OFFSET($AC13,0,MAX(CU$4-$AC$4-$DZ13+1,0),1,MIN($DZ13,CU$4-$AC$4+1))),0)))),
SUM($AC13:$BZ13)*
     IF(SSSModel!$C$4="RR",OFFSET(Profiles!$K$2,$Z13,MAX(Profiles!$C$2,AW$4-$W13)),
     IF(SSSModel!$C$4="ECC",$EA13*$EB13*IF(MAX(Escalation!$C$2,AW$4-$W13)&gt;$DZ13-1,0,OFFSET(Escalation!$K$2,$Y13,MAX(Escalation!$C$2,AW$4-$W13))),
     IF(SSSModel!$C$4="PV",IF(CU$4=$W13,$EA13*(1+SSSModel!$C$2),0),
     IF(SSSModel!$C$4="FCR",IF(AND(CU$4&gt;=$W13,OFFSET(Profiles!$K$2,$Z13,MAX(Profiles!$C$2,AW$4-$W13))&gt;0),$EC13,0),0))))))</f>
        <v>0</v>
      </c>
      <c r="CV13" s="135">
        <f ca="1">IF(OR($Z13=0,SSSModel!$C$4="CF"),AX13,
IF(LEFT($V13,3)="ON_",
     IF(SSSModel!$C$4="RR",SUMPRODUCT(OFFSET($AC13,0,0,1,$CB$2),OFFSET(Profiles!$K$28,($Z13-1)*(Profiles!$I$26+1)+CV$4-SSSModel!$C$3+1,0,1,$CB$2)),
     IF(SSSModel!$C$4="ECC",$EA13*$EB13*SUMPRODUCT(OFFSET($AC13,0,MAX(0,CV$4-$DZ13-$CA$4+1),1,MIN($DZ13,CV$4-$CA$4+1)),OFFSET(Escalation!$K$24,($Y13-1)*(Escalation!$I$22+1)+CV$4-SSSModel!$C$3+1,MAX(0,CV$4-$DZ13-$CA$4+1),1,MIN($DZ13,CV$4-$CA$4+1))),
     IF(SSSModel!$C$4="PV",AX13*$EA13*(1+SSSModel!$C$2),
     IF(SSSModel!$C$4="FCR",$EC13*SUM(OFFSET($AC13,0,MAX(CV$4-$AC$4-$DZ13+1,0),1,MIN($DZ13,CV$4-$AC$4+1))),0)))),
SUM($AC13:$BZ13)*
     IF(SSSModel!$C$4="RR",OFFSET(Profiles!$K$2,$Z13,MAX(Profiles!$C$2,AX$4-$W13)),
     IF(SSSModel!$C$4="ECC",$EA13*$EB13*IF(MAX(Escalation!$C$2,AX$4-$W13)&gt;$DZ13-1,0,OFFSET(Escalation!$K$2,$Y13,MAX(Escalation!$C$2,AX$4-$W13))),
     IF(SSSModel!$C$4="PV",IF(CV$4=$W13,$EA13*(1+SSSModel!$C$2),0),
     IF(SSSModel!$C$4="FCR",IF(AND(CV$4&gt;=$W13,OFFSET(Profiles!$K$2,$Z13,MAX(Profiles!$C$2,AX$4-$W13))&gt;0),$EC13,0),0))))))</f>
        <v>0</v>
      </c>
      <c r="CW13" s="135">
        <f ca="1">IF(OR($Z13=0,SSSModel!$C$4="CF"),AY13,
IF(LEFT($V13,3)="ON_",
     IF(SSSModel!$C$4="RR",SUMPRODUCT(OFFSET($AC13,0,0,1,$CB$2),OFFSET(Profiles!$K$28,($Z13-1)*(Profiles!$I$26+1)+CW$4-SSSModel!$C$3+1,0,1,$CB$2)),
     IF(SSSModel!$C$4="ECC",$EA13*$EB13*SUMPRODUCT(OFFSET($AC13,0,MAX(0,CW$4-$DZ13-$CA$4+1),1,MIN($DZ13,CW$4-$CA$4+1)),OFFSET(Escalation!$K$24,($Y13-1)*(Escalation!$I$22+1)+CW$4-SSSModel!$C$3+1,MAX(0,CW$4-$DZ13-$CA$4+1),1,MIN($DZ13,CW$4-$CA$4+1))),
     IF(SSSModel!$C$4="PV",AY13*$EA13*(1+SSSModel!$C$2),
     IF(SSSModel!$C$4="FCR",$EC13*SUM(OFFSET($AC13,0,MAX(CW$4-$AC$4-$DZ13+1,0),1,MIN($DZ13,CW$4-$AC$4+1))),0)))),
SUM($AC13:$BZ13)*
     IF(SSSModel!$C$4="RR",OFFSET(Profiles!$K$2,$Z13,MAX(Profiles!$C$2,AY$4-$W13)),
     IF(SSSModel!$C$4="ECC",$EA13*$EB13*IF(MAX(Escalation!$C$2,AY$4-$W13)&gt;$DZ13-1,0,OFFSET(Escalation!$K$2,$Y13,MAX(Escalation!$C$2,AY$4-$W13))),
     IF(SSSModel!$C$4="PV",IF(CW$4=$W13,$EA13*(1+SSSModel!$C$2),0),
     IF(SSSModel!$C$4="FCR",IF(AND(CW$4&gt;=$W13,OFFSET(Profiles!$K$2,$Z13,MAX(Profiles!$C$2,AY$4-$W13))&gt;0),$EC13,0),0))))))</f>
        <v>0</v>
      </c>
      <c r="CX13" s="135">
        <f ca="1">IF(OR($Z13=0,SSSModel!$C$4="CF"),AZ13,
IF(LEFT($V13,3)="ON_",
     IF(SSSModel!$C$4="RR",SUMPRODUCT(OFFSET($AC13,0,0,1,$CB$2),OFFSET(Profiles!$K$28,($Z13-1)*(Profiles!$I$26+1)+CX$4-SSSModel!$C$3+1,0,1,$CB$2)),
     IF(SSSModel!$C$4="ECC",$EA13*$EB13*SUMPRODUCT(OFFSET($AC13,0,MAX(0,CX$4-$DZ13-$CA$4+1),1,MIN($DZ13,CX$4-$CA$4+1)),OFFSET(Escalation!$K$24,($Y13-1)*(Escalation!$I$22+1)+CX$4-SSSModel!$C$3+1,MAX(0,CX$4-$DZ13-$CA$4+1),1,MIN($DZ13,CX$4-$CA$4+1))),
     IF(SSSModel!$C$4="PV",AZ13*$EA13*(1+SSSModel!$C$2),
     IF(SSSModel!$C$4="FCR",$EC13*SUM(OFFSET($AC13,0,MAX(CX$4-$AC$4-$DZ13+1,0),1,MIN($DZ13,CX$4-$AC$4+1))),0)))),
SUM($AC13:$BZ13)*
     IF(SSSModel!$C$4="RR",OFFSET(Profiles!$K$2,$Z13,MAX(Profiles!$C$2,AZ$4-$W13)),
     IF(SSSModel!$C$4="ECC",$EA13*$EB13*IF(MAX(Escalation!$C$2,AZ$4-$W13)&gt;$DZ13-1,0,OFFSET(Escalation!$K$2,$Y13,MAX(Escalation!$C$2,AZ$4-$W13))),
     IF(SSSModel!$C$4="PV",IF(CX$4=$W13,$EA13*(1+SSSModel!$C$2),0),
     IF(SSSModel!$C$4="FCR",IF(AND(CX$4&gt;=$W13,OFFSET(Profiles!$K$2,$Z13,MAX(Profiles!$C$2,AZ$4-$W13))&gt;0),$EC13,0),0))))))</f>
        <v>0</v>
      </c>
      <c r="CY13" s="135">
        <f ca="1">IF(OR($Z13=0,SSSModel!$C$4="CF"),BA13,
IF(LEFT($V13,3)="ON_",
     IF(SSSModel!$C$4="RR",SUMPRODUCT(OFFSET($AC13,0,0,1,$CB$2),OFFSET(Profiles!$K$28,($Z13-1)*(Profiles!$I$26+1)+CY$4-SSSModel!$C$3+1,0,1,$CB$2)),
     IF(SSSModel!$C$4="ECC",$EA13*$EB13*SUMPRODUCT(OFFSET($AC13,0,MAX(0,CY$4-$DZ13-$CA$4+1),1,MIN($DZ13,CY$4-$CA$4+1)),OFFSET(Escalation!$K$24,($Y13-1)*(Escalation!$I$22+1)+CY$4-SSSModel!$C$3+1,MAX(0,CY$4-$DZ13-$CA$4+1),1,MIN($DZ13,CY$4-$CA$4+1))),
     IF(SSSModel!$C$4="PV",BA13*$EA13*(1+SSSModel!$C$2),
     IF(SSSModel!$C$4="FCR",$EC13*SUM(OFFSET($AC13,0,MAX(CY$4-$AC$4-$DZ13+1,0),1,MIN($DZ13,CY$4-$AC$4+1))),0)))),
SUM($AC13:$BZ13)*
     IF(SSSModel!$C$4="RR",OFFSET(Profiles!$K$2,$Z13,MAX(Profiles!$C$2,BA$4-$W13)),
     IF(SSSModel!$C$4="ECC",$EA13*$EB13*IF(MAX(Escalation!$C$2,BA$4-$W13)&gt;$DZ13-1,0,OFFSET(Escalation!$K$2,$Y13,MAX(Escalation!$C$2,BA$4-$W13))),
     IF(SSSModel!$C$4="PV",IF(CY$4=$W13,$EA13*(1+SSSModel!$C$2),0),
     IF(SSSModel!$C$4="FCR",IF(AND(CY$4&gt;=$W13,OFFSET(Profiles!$K$2,$Z13,MAX(Profiles!$C$2,BA$4-$W13))&gt;0),$EC13,0),0))))))</f>
        <v>0</v>
      </c>
      <c r="CZ13" s="135">
        <f ca="1">IF(OR($Z13=0,SSSModel!$C$4="CF"),BB13,
IF(LEFT($V13,3)="ON_",
     IF(SSSModel!$C$4="RR",SUMPRODUCT(OFFSET($AC13,0,0,1,$CB$2),OFFSET(Profiles!$K$28,($Z13-1)*(Profiles!$I$26+1)+CZ$4-SSSModel!$C$3+1,0,1,$CB$2)),
     IF(SSSModel!$C$4="ECC",$EA13*$EB13*SUMPRODUCT(OFFSET($AC13,0,MAX(0,CZ$4-$DZ13-$CA$4+1),1,MIN($DZ13,CZ$4-$CA$4+1)),OFFSET(Escalation!$K$24,($Y13-1)*(Escalation!$I$22+1)+CZ$4-SSSModel!$C$3+1,MAX(0,CZ$4-$DZ13-$CA$4+1),1,MIN($DZ13,CZ$4-$CA$4+1))),
     IF(SSSModel!$C$4="PV",BB13*$EA13*(1+SSSModel!$C$2),
     IF(SSSModel!$C$4="FCR",$EC13*SUM(OFFSET($AC13,0,MAX(CZ$4-$AC$4-$DZ13+1,0),1,MIN($DZ13,CZ$4-$AC$4+1))),0)))),
SUM($AC13:$BZ13)*
     IF(SSSModel!$C$4="RR",OFFSET(Profiles!$K$2,$Z13,MAX(Profiles!$C$2,BB$4-$W13)),
     IF(SSSModel!$C$4="ECC",$EA13*$EB13*IF(MAX(Escalation!$C$2,BB$4-$W13)&gt;$DZ13-1,0,OFFSET(Escalation!$K$2,$Y13,MAX(Escalation!$C$2,BB$4-$W13))),
     IF(SSSModel!$C$4="PV",IF(CZ$4=$W13,$EA13*(1+SSSModel!$C$2),0),
     IF(SSSModel!$C$4="FCR",IF(AND(CZ$4&gt;=$W13,OFFSET(Profiles!$K$2,$Z13,MAX(Profiles!$C$2,BB$4-$W13))&gt;0),$EC13,0),0))))))</f>
        <v>0</v>
      </c>
      <c r="DA13" s="135">
        <f ca="1">IF(OR($Z13=0,SSSModel!$C$4="CF"),BC13,
IF(LEFT($V13,3)="ON_",
     IF(SSSModel!$C$4="RR",SUMPRODUCT(OFFSET($AC13,0,0,1,$CB$2),OFFSET(Profiles!$K$28,($Z13-1)*(Profiles!$I$26+1)+DA$4-SSSModel!$C$3+1,0,1,$CB$2)),
     IF(SSSModel!$C$4="ECC",$EA13*$EB13*SUMPRODUCT(OFFSET($AC13,0,MAX(0,DA$4-$DZ13-$CA$4+1),1,MIN($DZ13,DA$4-$CA$4+1)),OFFSET(Escalation!$K$24,($Y13-1)*(Escalation!$I$22+1)+DA$4-SSSModel!$C$3+1,MAX(0,DA$4-$DZ13-$CA$4+1),1,MIN($DZ13,DA$4-$CA$4+1))),
     IF(SSSModel!$C$4="PV",BC13*$EA13*(1+SSSModel!$C$2),
     IF(SSSModel!$C$4="FCR",$EC13*SUM(OFFSET($AC13,0,MAX(DA$4-$AC$4-$DZ13+1,0),1,MIN($DZ13,DA$4-$AC$4+1))),0)))),
SUM($AC13:$BZ13)*
     IF(SSSModel!$C$4="RR",OFFSET(Profiles!$K$2,$Z13,MAX(Profiles!$C$2,BC$4-$W13)),
     IF(SSSModel!$C$4="ECC",$EA13*$EB13*IF(MAX(Escalation!$C$2,BC$4-$W13)&gt;$DZ13-1,0,OFFSET(Escalation!$K$2,$Y13,MAX(Escalation!$C$2,BC$4-$W13))),
     IF(SSSModel!$C$4="PV",IF(DA$4=$W13,$EA13*(1+SSSModel!$C$2),0),
     IF(SSSModel!$C$4="FCR",IF(AND(DA$4&gt;=$W13,OFFSET(Profiles!$K$2,$Z13,MAX(Profiles!$C$2,BC$4-$W13))&gt;0),$EC13,0),0))))))</f>
        <v>0</v>
      </c>
      <c r="DB13" s="135">
        <f ca="1">IF(OR($Z13=0,SSSModel!$C$4="CF"),BD13,
IF(LEFT($V13,3)="ON_",
     IF(SSSModel!$C$4="RR",SUMPRODUCT(OFFSET($AC13,0,0,1,$CB$2),OFFSET(Profiles!$K$28,($Z13-1)*(Profiles!$I$26+1)+DB$4-SSSModel!$C$3+1,0,1,$CB$2)),
     IF(SSSModel!$C$4="ECC",$EA13*$EB13*SUMPRODUCT(OFFSET($AC13,0,MAX(0,DB$4-$DZ13-$CA$4+1),1,MIN($DZ13,DB$4-$CA$4+1)),OFFSET(Escalation!$K$24,($Y13-1)*(Escalation!$I$22+1)+DB$4-SSSModel!$C$3+1,MAX(0,DB$4-$DZ13-$CA$4+1),1,MIN($DZ13,DB$4-$CA$4+1))),
     IF(SSSModel!$C$4="PV",BD13*$EA13*(1+SSSModel!$C$2),
     IF(SSSModel!$C$4="FCR",$EC13*SUM(OFFSET($AC13,0,MAX(DB$4-$AC$4-$DZ13+1,0),1,MIN($DZ13,DB$4-$AC$4+1))),0)))),
SUM($AC13:$BZ13)*
     IF(SSSModel!$C$4="RR",OFFSET(Profiles!$K$2,$Z13,MAX(Profiles!$C$2,BD$4-$W13)),
     IF(SSSModel!$C$4="ECC",$EA13*$EB13*IF(MAX(Escalation!$C$2,BD$4-$W13)&gt;$DZ13-1,0,OFFSET(Escalation!$K$2,$Y13,MAX(Escalation!$C$2,BD$4-$W13))),
     IF(SSSModel!$C$4="PV",IF(DB$4=$W13,$EA13*(1+SSSModel!$C$2),0),
     IF(SSSModel!$C$4="FCR",IF(AND(DB$4&gt;=$W13,OFFSET(Profiles!$K$2,$Z13,MAX(Profiles!$C$2,BD$4-$W13))&gt;0),$EC13,0),0))))))</f>
        <v>0</v>
      </c>
      <c r="DC13" s="135">
        <f ca="1">IF(OR($Z13=0,SSSModel!$C$4="CF"),BE13,
IF(LEFT($V13,3)="ON_",
     IF(SSSModel!$C$4="RR",SUMPRODUCT(OFFSET($AC13,0,0,1,$CB$2),OFFSET(Profiles!$K$28,($Z13-1)*(Profiles!$I$26+1)+DC$4-SSSModel!$C$3+1,0,1,$CB$2)),
     IF(SSSModel!$C$4="ECC",$EA13*$EB13*SUMPRODUCT(OFFSET($AC13,0,MAX(0,DC$4-$DZ13-$CA$4+1),1,MIN($DZ13,DC$4-$CA$4+1)),OFFSET(Escalation!$K$24,($Y13-1)*(Escalation!$I$22+1)+DC$4-SSSModel!$C$3+1,MAX(0,DC$4-$DZ13-$CA$4+1),1,MIN($DZ13,DC$4-$CA$4+1))),
     IF(SSSModel!$C$4="PV",BE13*$EA13*(1+SSSModel!$C$2),
     IF(SSSModel!$C$4="FCR",$EC13*SUM(OFFSET($AC13,0,MAX(DC$4-$AC$4-$DZ13+1,0),1,MIN($DZ13,DC$4-$AC$4+1))),0)))),
SUM($AC13:$BZ13)*
     IF(SSSModel!$C$4="RR",OFFSET(Profiles!$K$2,$Z13,MAX(Profiles!$C$2,BE$4-$W13)),
     IF(SSSModel!$C$4="ECC",$EA13*$EB13*IF(MAX(Escalation!$C$2,BE$4-$W13)&gt;$DZ13-1,0,OFFSET(Escalation!$K$2,$Y13,MAX(Escalation!$C$2,BE$4-$W13))),
     IF(SSSModel!$C$4="PV",IF(DC$4=$W13,$EA13*(1+SSSModel!$C$2),0),
     IF(SSSModel!$C$4="FCR",IF(AND(DC$4&gt;=$W13,OFFSET(Profiles!$K$2,$Z13,MAX(Profiles!$C$2,BE$4-$W13))&gt;0),$EC13,0),0))))))</f>
        <v>0</v>
      </c>
      <c r="DD13" s="135">
        <f ca="1">IF(OR($Z13=0,SSSModel!$C$4="CF"),BF13,
IF(LEFT($V13,3)="ON_",
     IF(SSSModel!$C$4="RR",SUMPRODUCT(OFFSET($AC13,0,0,1,$CB$2),OFFSET(Profiles!$K$28,($Z13-1)*(Profiles!$I$26+1)+DD$4-SSSModel!$C$3+1,0,1,$CB$2)),
     IF(SSSModel!$C$4="ECC",$EA13*$EB13*SUMPRODUCT(OFFSET($AC13,0,MAX(0,DD$4-$DZ13-$CA$4+1),1,MIN($DZ13,DD$4-$CA$4+1)),OFFSET(Escalation!$K$24,($Y13-1)*(Escalation!$I$22+1)+DD$4-SSSModel!$C$3+1,MAX(0,DD$4-$DZ13-$CA$4+1),1,MIN($DZ13,DD$4-$CA$4+1))),
     IF(SSSModel!$C$4="PV",BF13*$EA13*(1+SSSModel!$C$2),
     IF(SSSModel!$C$4="FCR",$EC13*SUM(OFFSET($AC13,0,MAX(DD$4-$AC$4-$DZ13+1,0),1,MIN($DZ13,DD$4-$AC$4+1))),0)))),
SUM($AC13:$BZ13)*
     IF(SSSModel!$C$4="RR",OFFSET(Profiles!$K$2,$Z13,MAX(Profiles!$C$2,BF$4-$W13)),
     IF(SSSModel!$C$4="ECC",$EA13*$EB13*IF(MAX(Escalation!$C$2,BF$4-$W13)&gt;$DZ13-1,0,OFFSET(Escalation!$K$2,$Y13,MAX(Escalation!$C$2,BF$4-$W13))),
     IF(SSSModel!$C$4="PV",IF(DD$4=$W13,$EA13*(1+SSSModel!$C$2),0),
     IF(SSSModel!$C$4="FCR",IF(AND(DD$4&gt;=$W13,OFFSET(Profiles!$K$2,$Z13,MAX(Profiles!$C$2,BF$4-$W13))&gt;0),$EC13,0),0))))))</f>
        <v>0</v>
      </c>
      <c r="DE13" s="135">
        <f ca="1">IF(OR($Z13=0,SSSModel!$C$4="CF"),BG13,
IF(LEFT($V13,3)="ON_",
     IF(SSSModel!$C$4="RR",SUMPRODUCT(OFFSET($AC13,0,0,1,$CB$2),OFFSET(Profiles!$K$28,($Z13-1)*(Profiles!$I$26+1)+DE$4-SSSModel!$C$3+1,0,1,$CB$2)),
     IF(SSSModel!$C$4="ECC",$EA13*$EB13*SUMPRODUCT(OFFSET($AC13,0,MAX(0,DE$4-$DZ13-$CA$4+1),1,MIN($DZ13,DE$4-$CA$4+1)),OFFSET(Escalation!$K$24,($Y13-1)*(Escalation!$I$22+1)+DE$4-SSSModel!$C$3+1,MAX(0,DE$4-$DZ13-$CA$4+1),1,MIN($DZ13,DE$4-$CA$4+1))),
     IF(SSSModel!$C$4="PV",BG13*$EA13*(1+SSSModel!$C$2),
     IF(SSSModel!$C$4="FCR",$EC13*SUM(OFFSET($AC13,0,MAX(DE$4-$AC$4-$DZ13+1,0),1,MIN($DZ13,DE$4-$AC$4+1))),0)))),
SUM($AC13:$BZ13)*
     IF(SSSModel!$C$4="RR",OFFSET(Profiles!$K$2,$Z13,MAX(Profiles!$C$2,BG$4-$W13)),
     IF(SSSModel!$C$4="ECC",$EA13*$EB13*IF(MAX(Escalation!$C$2,BG$4-$W13)&gt;$DZ13-1,0,OFFSET(Escalation!$K$2,$Y13,MAX(Escalation!$C$2,BG$4-$W13))),
     IF(SSSModel!$C$4="PV",IF(DE$4=$W13,$EA13*(1+SSSModel!$C$2),0),
     IF(SSSModel!$C$4="FCR",IF(AND(DE$4&gt;=$W13,OFFSET(Profiles!$K$2,$Z13,MAX(Profiles!$C$2,BG$4-$W13))&gt;0),$EC13,0),0))))))</f>
        <v>0</v>
      </c>
      <c r="DF13" s="135">
        <f ca="1">IF(OR($Z13=0,SSSModel!$C$4="CF"),BH13,
IF(LEFT($V13,3)="ON_",
     IF(SSSModel!$C$4="RR",SUMPRODUCT(OFFSET($AC13,0,0,1,$CB$2),OFFSET(Profiles!$K$28,($Z13-1)*(Profiles!$I$26+1)+DF$4-SSSModel!$C$3+1,0,1,$CB$2)),
     IF(SSSModel!$C$4="ECC",$EA13*$EB13*SUMPRODUCT(OFFSET($AC13,0,MAX(0,DF$4-$DZ13-$CA$4+1),1,MIN($DZ13,DF$4-$CA$4+1)),OFFSET(Escalation!$K$24,($Y13-1)*(Escalation!$I$22+1)+DF$4-SSSModel!$C$3+1,MAX(0,DF$4-$DZ13-$CA$4+1),1,MIN($DZ13,DF$4-$CA$4+1))),
     IF(SSSModel!$C$4="PV",BH13*$EA13*(1+SSSModel!$C$2),
     IF(SSSModel!$C$4="FCR",$EC13*SUM(OFFSET($AC13,0,MAX(DF$4-$AC$4-$DZ13+1,0),1,MIN($DZ13,DF$4-$AC$4+1))),0)))),
SUM($AC13:$BZ13)*
     IF(SSSModel!$C$4="RR",OFFSET(Profiles!$K$2,$Z13,MAX(Profiles!$C$2,BH$4-$W13)),
     IF(SSSModel!$C$4="ECC",$EA13*$EB13*IF(MAX(Escalation!$C$2,BH$4-$W13)&gt;$DZ13-1,0,OFFSET(Escalation!$K$2,$Y13,MAX(Escalation!$C$2,BH$4-$W13))),
     IF(SSSModel!$C$4="PV",IF(DF$4=$W13,$EA13*(1+SSSModel!$C$2),0),
     IF(SSSModel!$C$4="FCR",IF(AND(DF$4&gt;=$W13,OFFSET(Profiles!$K$2,$Z13,MAX(Profiles!$C$2,BH$4-$W13))&gt;0),$EC13,0),0))))))</f>
        <v>0</v>
      </c>
      <c r="DG13" s="135">
        <f ca="1">IF(OR($Z13=0,SSSModel!$C$4="CF"),BI13,
IF(LEFT($V13,3)="ON_",
     IF(SSSModel!$C$4="RR",SUMPRODUCT(OFFSET($AC13,0,0,1,$CB$2),OFFSET(Profiles!$K$28,($Z13-1)*(Profiles!$I$26+1)+DG$4-SSSModel!$C$3+1,0,1,$CB$2)),
     IF(SSSModel!$C$4="ECC",$EA13*$EB13*SUMPRODUCT(OFFSET($AC13,0,MAX(0,DG$4-$DZ13-$CA$4+1),1,MIN($DZ13,DG$4-$CA$4+1)),OFFSET(Escalation!$K$24,($Y13-1)*(Escalation!$I$22+1)+DG$4-SSSModel!$C$3+1,MAX(0,DG$4-$DZ13-$CA$4+1),1,MIN($DZ13,DG$4-$CA$4+1))),
     IF(SSSModel!$C$4="PV",BI13*$EA13*(1+SSSModel!$C$2),
     IF(SSSModel!$C$4="FCR",$EC13*SUM(OFFSET($AC13,0,MAX(DG$4-$AC$4-$DZ13+1,0),1,MIN($DZ13,DG$4-$AC$4+1))),0)))),
SUM($AC13:$BZ13)*
     IF(SSSModel!$C$4="RR",OFFSET(Profiles!$K$2,$Z13,MAX(Profiles!$C$2,BI$4-$W13)),
     IF(SSSModel!$C$4="ECC",$EA13*$EB13*IF(MAX(Escalation!$C$2,BI$4-$W13)&gt;$DZ13-1,0,OFFSET(Escalation!$K$2,$Y13,MAX(Escalation!$C$2,BI$4-$W13))),
     IF(SSSModel!$C$4="PV",IF(DG$4=$W13,$EA13*(1+SSSModel!$C$2),0),
     IF(SSSModel!$C$4="FCR",IF(AND(DG$4&gt;=$W13,OFFSET(Profiles!$K$2,$Z13,MAX(Profiles!$C$2,BI$4-$W13))&gt;0),$EC13,0),0))))))</f>
        <v>0</v>
      </c>
      <c r="DH13" s="135">
        <f ca="1">IF(OR($Z13=0,SSSModel!$C$4="CF"),BJ13,
IF(LEFT($V13,3)="ON_",
     IF(SSSModel!$C$4="RR",SUMPRODUCT(OFFSET($AC13,0,0,1,$CB$2),OFFSET(Profiles!$K$28,($Z13-1)*(Profiles!$I$26+1)+DH$4-SSSModel!$C$3+1,0,1,$CB$2)),
     IF(SSSModel!$C$4="ECC",$EA13*$EB13*SUMPRODUCT(OFFSET($AC13,0,MAX(0,DH$4-$DZ13-$CA$4+1),1,MIN($DZ13,DH$4-$CA$4+1)),OFFSET(Escalation!$K$24,($Y13-1)*(Escalation!$I$22+1)+DH$4-SSSModel!$C$3+1,MAX(0,DH$4-$DZ13-$CA$4+1),1,MIN($DZ13,DH$4-$CA$4+1))),
     IF(SSSModel!$C$4="PV",BJ13*$EA13*(1+SSSModel!$C$2),
     IF(SSSModel!$C$4="FCR",$EC13*SUM(OFFSET($AC13,0,MAX(DH$4-$AC$4-$DZ13+1,0),1,MIN($DZ13,DH$4-$AC$4+1))),0)))),
SUM($AC13:$BZ13)*
     IF(SSSModel!$C$4="RR",OFFSET(Profiles!$K$2,$Z13,MAX(Profiles!$C$2,BJ$4-$W13)),
     IF(SSSModel!$C$4="ECC",$EA13*$EB13*IF(MAX(Escalation!$C$2,BJ$4-$W13)&gt;$DZ13-1,0,OFFSET(Escalation!$K$2,$Y13,MAX(Escalation!$C$2,BJ$4-$W13))),
     IF(SSSModel!$C$4="PV",IF(DH$4=$W13,$EA13*(1+SSSModel!$C$2),0),
     IF(SSSModel!$C$4="FCR",IF(AND(DH$4&gt;=$W13,OFFSET(Profiles!$K$2,$Z13,MAX(Profiles!$C$2,BJ$4-$W13))&gt;0),$EC13,0),0))))))</f>
        <v>0</v>
      </c>
      <c r="DI13" s="135">
        <f ca="1">IF(OR($Z13=0,SSSModel!$C$4="CF"),BK13,
IF(LEFT($V13,3)="ON_",
     IF(SSSModel!$C$4="RR",SUMPRODUCT(OFFSET($AC13,0,0,1,$CB$2),OFFSET(Profiles!$K$28,($Z13-1)*(Profiles!$I$26+1)+DI$4-SSSModel!$C$3+1,0,1,$CB$2)),
     IF(SSSModel!$C$4="ECC",$EA13*$EB13*SUMPRODUCT(OFFSET($AC13,0,MAX(0,DI$4-$DZ13-$CA$4+1),1,MIN($DZ13,DI$4-$CA$4+1)),OFFSET(Escalation!$K$24,($Y13-1)*(Escalation!$I$22+1)+DI$4-SSSModel!$C$3+1,MAX(0,DI$4-$DZ13-$CA$4+1),1,MIN($DZ13,DI$4-$CA$4+1))),
     IF(SSSModel!$C$4="PV",BK13*$EA13*(1+SSSModel!$C$2),
     IF(SSSModel!$C$4="FCR",$EC13*SUM(OFFSET($AC13,0,MAX(DI$4-$AC$4-$DZ13+1,0),1,MIN($DZ13,DI$4-$AC$4+1))),0)))),
SUM($AC13:$BZ13)*
     IF(SSSModel!$C$4="RR",OFFSET(Profiles!$K$2,$Z13,MAX(Profiles!$C$2,BK$4-$W13)),
     IF(SSSModel!$C$4="ECC",$EA13*$EB13*IF(MAX(Escalation!$C$2,BK$4-$W13)&gt;$DZ13-1,0,OFFSET(Escalation!$K$2,$Y13,MAX(Escalation!$C$2,BK$4-$W13))),
     IF(SSSModel!$C$4="PV",IF(DI$4=$W13,$EA13*(1+SSSModel!$C$2),0),
     IF(SSSModel!$C$4="FCR",IF(AND(DI$4&gt;=$W13,OFFSET(Profiles!$K$2,$Z13,MAX(Profiles!$C$2,BK$4-$W13))&gt;0),$EC13,0),0))))))</f>
        <v>0</v>
      </c>
      <c r="DJ13" s="135">
        <f ca="1">IF(OR($Z13=0,SSSModel!$C$4="CF"),BL13,
IF(LEFT($V13,3)="ON_",
     IF(SSSModel!$C$4="RR",SUMPRODUCT(OFFSET($AC13,0,0,1,$CB$2),OFFSET(Profiles!$K$28,($Z13-1)*(Profiles!$I$26+1)+DJ$4-SSSModel!$C$3+1,0,1,$CB$2)),
     IF(SSSModel!$C$4="ECC",$EA13*$EB13*SUMPRODUCT(OFFSET($AC13,0,MAX(0,DJ$4-$DZ13-$CA$4+1),1,MIN($DZ13,DJ$4-$CA$4+1)),OFFSET(Escalation!$K$24,($Y13-1)*(Escalation!$I$22+1)+DJ$4-SSSModel!$C$3+1,MAX(0,DJ$4-$DZ13-$CA$4+1),1,MIN($DZ13,DJ$4-$CA$4+1))),
     IF(SSSModel!$C$4="PV",BL13*$EA13*(1+SSSModel!$C$2),
     IF(SSSModel!$C$4="FCR",$EC13*SUM(OFFSET($AC13,0,MAX(DJ$4-$AC$4-$DZ13+1,0),1,MIN($DZ13,DJ$4-$AC$4+1))),0)))),
SUM($AC13:$BZ13)*
     IF(SSSModel!$C$4="RR",OFFSET(Profiles!$K$2,$Z13,MAX(Profiles!$C$2,BL$4-$W13)),
     IF(SSSModel!$C$4="ECC",$EA13*$EB13*IF(MAX(Escalation!$C$2,BL$4-$W13)&gt;$DZ13-1,0,OFFSET(Escalation!$K$2,$Y13,MAX(Escalation!$C$2,BL$4-$W13))),
     IF(SSSModel!$C$4="PV",IF(DJ$4=$W13,$EA13*(1+SSSModel!$C$2),0),
     IF(SSSModel!$C$4="FCR",IF(AND(DJ$4&gt;=$W13,OFFSET(Profiles!$K$2,$Z13,MAX(Profiles!$C$2,BL$4-$W13))&gt;0),$EC13,0),0))))))</f>
        <v>0</v>
      </c>
      <c r="DK13" s="135">
        <f ca="1">IF(OR($Z13=0,SSSModel!$C$4="CF"),BM13,
IF(LEFT($V13,3)="ON_",
     IF(SSSModel!$C$4="RR",SUMPRODUCT(OFFSET($AC13,0,0,1,$CB$2),OFFSET(Profiles!$K$28,($Z13-1)*(Profiles!$I$26+1)+DK$4-SSSModel!$C$3+1,0,1,$CB$2)),
     IF(SSSModel!$C$4="ECC",$EA13*$EB13*SUMPRODUCT(OFFSET($AC13,0,MAX(0,DK$4-$DZ13-$CA$4+1),1,MIN($DZ13,DK$4-$CA$4+1)),OFFSET(Escalation!$K$24,($Y13-1)*(Escalation!$I$22+1)+DK$4-SSSModel!$C$3+1,MAX(0,DK$4-$DZ13-$CA$4+1),1,MIN($DZ13,DK$4-$CA$4+1))),
     IF(SSSModel!$C$4="PV",BM13*$EA13*(1+SSSModel!$C$2),
     IF(SSSModel!$C$4="FCR",$EC13*SUM(OFFSET($AC13,0,MAX(DK$4-$AC$4-$DZ13+1,0),1,MIN($DZ13,DK$4-$AC$4+1))),0)))),
SUM($AC13:$BZ13)*
     IF(SSSModel!$C$4="RR",OFFSET(Profiles!$K$2,$Z13,MAX(Profiles!$C$2,BM$4-$W13)),
     IF(SSSModel!$C$4="ECC",$EA13*$EB13*IF(MAX(Escalation!$C$2,BM$4-$W13)&gt;$DZ13-1,0,OFFSET(Escalation!$K$2,$Y13,MAX(Escalation!$C$2,BM$4-$W13))),
     IF(SSSModel!$C$4="PV",IF(DK$4=$W13,$EA13*(1+SSSModel!$C$2),0),
     IF(SSSModel!$C$4="FCR",IF(AND(DK$4&gt;=$W13,OFFSET(Profiles!$K$2,$Z13,MAX(Profiles!$C$2,BM$4-$W13))&gt;0),$EC13,0),0))))))</f>
        <v>0</v>
      </c>
      <c r="DL13" s="135">
        <f ca="1">IF(OR($Z13=0,SSSModel!$C$4="CF"),BN13,
IF(LEFT($V13,3)="ON_",
     IF(SSSModel!$C$4="RR",SUMPRODUCT(OFFSET($AC13,0,0,1,$CB$2),OFFSET(Profiles!$K$28,($Z13-1)*(Profiles!$I$26+1)+DL$4-SSSModel!$C$3+1,0,1,$CB$2)),
     IF(SSSModel!$C$4="ECC",$EA13*$EB13*SUMPRODUCT(OFFSET($AC13,0,MAX(0,DL$4-$DZ13-$CA$4+1),1,MIN($DZ13,DL$4-$CA$4+1)),OFFSET(Escalation!$K$24,($Y13-1)*(Escalation!$I$22+1)+DL$4-SSSModel!$C$3+1,MAX(0,DL$4-$DZ13-$CA$4+1),1,MIN($DZ13,DL$4-$CA$4+1))),
     IF(SSSModel!$C$4="PV",BN13*$EA13*(1+SSSModel!$C$2),
     IF(SSSModel!$C$4="FCR",$EC13*SUM(OFFSET($AC13,0,MAX(DL$4-$AC$4-$DZ13+1,0),1,MIN($DZ13,DL$4-$AC$4+1))),0)))),
SUM($AC13:$BZ13)*
     IF(SSSModel!$C$4="RR",OFFSET(Profiles!$K$2,$Z13,MAX(Profiles!$C$2,BN$4-$W13)),
     IF(SSSModel!$C$4="ECC",$EA13*$EB13*IF(MAX(Escalation!$C$2,BN$4-$W13)&gt;$DZ13-1,0,OFFSET(Escalation!$K$2,$Y13,MAX(Escalation!$C$2,BN$4-$W13))),
     IF(SSSModel!$C$4="PV",IF(DL$4=$W13,$EA13*(1+SSSModel!$C$2),0),
     IF(SSSModel!$C$4="FCR",IF(AND(DL$4&gt;=$W13,OFFSET(Profiles!$K$2,$Z13,MAX(Profiles!$C$2,BN$4-$W13))&gt;0),$EC13,0),0))))))</f>
        <v>0</v>
      </c>
      <c r="DM13" s="135">
        <f ca="1">IF(OR($Z13=0,SSSModel!$C$4="CF"),BO13,
IF(LEFT($V13,3)="ON_",
     IF(SSSModel!$C$4="RR",SUMPRODUCT(OFFSET($AC13,0,0,1,$CB$2),OFFSET(Profiles!$K$28,($Z13-1)*(Profiles!$I$26+1)+DM$4-SSSModel!$C$3+1,0,1,$CB$2)),
     IF(SSSModel!$C$4="ECC",$EA13*$EB13*SUMPRODUCT(OFFSET($AC13,0,MAX(0,DM$4-$DZ13-$CA$4+1),1,MIN($DZ13,DM$4-$CA$4+1)),OFFSET(Escalation!$K$24,($Y13-1)*(Escalation!$I$22+1)+DM$4-SSSModel!$C$3+1,MAX(0,DM$4-$DZ13-$CA$4+1),1,MIN($DZ13,DM$4-$CA$4+1))),
     IF(SSSModel!$C$4="PV",BO13*$EA13*(1+SSSModel!$C$2),
     IF(SSSModel!$C$4="FCR",$EC13*SUM(OFFSET($AC13,0,MAX(DM$4-$AC$4-$DZ13+1,0),1,MIN($DZ13,DM$4-$AC$4+1))),0)))),
SUM($AC13:$BZ13)*
     IF(SSSModel!$C$4="RR",OFFSET(Profiles!$K$2,$Z13,MAX(Profiles!$C$2,BO$4-$W13)),
     IF(SSSModel!$C$4="ECC",$EA13*$EB13*IF(MAX(Escalation!$C$2,BO$4-$W13)&gt;$DZ13-1,0,OFFSET(Escalation!$K$2,$Y13,MAX(Escalation!$C$2,BO$4-$W13))),
     IF(SSSModel!$C$4="PV",IF(DM$4=$W13,$EA13*(1+SSSModel!$C$2),0),
     IF(SSSModel!$C$4="FCR",IF(AND(DM$4&gt;=$W13,OFFSET(Profiles!$K$2,$Z13,MAX(Profiles!$C$2,BO$4-$W13))&gt;0),$EC13,0),0))))))</f>
        <v>0</v>
      </c>
      <c r="DN13" s="135">
        <f ca="1">IF(OR($Z13=0,SSSModel!$C$4="CF"),BP13,
IF(LEFT($V13,3)="ON_",
     IF(SSSModel!$C$4="RR",SUMPRODUCT(OFFSET($AC13,0,0,1,$CB$2),OFFSET(Profiles!$K$28,($Z13-1)*(Profiles!$I$26+1)+DN$4-SSSModel!$C$3+1,0,1,$CB$2)),
     IF(SSSModel!$C$4="ECC",$EA13*$EB13*SUMPRODUCT(OFFSET($AC13,0,MAX(0,DN$4-$DZ13-$CA$4+1),1,MIN($DZ13,DN$4-$CA$4+1)),OFFSET(Escalation!$K$24,($Y13-1)*(Escalation!$I$22+1)+DN$4-SSSModel!$C$3+1,MAX(0,DN$4-$DZ13-$CA$4+1),1,MIN($DZ13,DN$4-$CA$4+1))),
     IF(SSSModel!$C$4="PV",BP13*$EA13*(1+SSSModel!$C$2),
     IF(SSSModel!$C$4="FCR",$EC13*SUM(OFFSET($AC13,0,MAX(DN$4-$AC$4-$DZ13+1,0),1,MIN($DZ13,DN$4-$AC$4+1))),0)))),
SUM($AC13:$BZ13)*
     IF(SSSModel!$C$4="RR",OFFSET(Profiles!$K$2,$Z13,MAX(Profiles!$C$2,BP$4-$W13)),
     IF(SSSModel!$C$4="ECC",$EA13*$EB13*IF(MAX(Escalation!$C$2,BP$4-$W13)&gt;$DZ13-1,0,OFFSET(Escalation!$K$2,$Y13,MAX(Escalation!$C$2,BP$4-$W13))),
     IF(SSSModel!$C$4="PV",IF(DN$4=$W13,$EA13*(1+SSSModel!$C$2),0),
     IF(SSSModel!$C$4="FCR",IF(AND(DN$4&gt;=$W13,OFFSET(Profiles!$K$2,$Z13,MAX(Profiles!$C$2,BP$4-$W13))&gt;0),$EC13,0),0))))))</f>
        <v>0</v>
      </c>
      <c r="DO13" s="135">
        <f ca="1">IF(OR($Z13=0,SSSModel!$C$4="CF"),BQ13,
IF(LEFT($V13,3)="ON_",
     IF(SSSModel!$C$4="RR",SUMPRODUCT(OFFSET($AC13,0,0,1,$CB$2),OFFSET(Profiles!$K$28,($Z13-1)*(Profiles!$I$26+1)+DO$4-SSSModel!$C$3+1,0,1,$CB$2)),
     IF(SSSModel!$C$4="ECC",$EA13*$EB13*SUMPRODUCT(OFFSET($AC13,0,MAX(0,DO$4-$DZ13-$CA$4+1),1,MIN($DZ13,DO$4-$CA$4+1)),OFFSET(Escalation!$K$24,($Y13-1)*(Escalation!$I$22+1)+DO$4-SSSModel!$C$3+1,MAX(0,DO$4-$DZ13-$CA$4+1),1,MIN($DZ13,DO$4-$CA$4+1))),
     IF(SSSModel!$C$4="PV",BQ13*$EA13*(1+SSSModel!$C$2),
     IF(SSSModel!$C$4="FCR",$EC13*SUM(OFFSET($AC13,0,MAX(DO$4-$AC$4-$DZ13+1,0),1,MIN($DZ13,DO$4-$AC$4+1))),0)))),
SUM($AC13:$BZ13)*
     IF(SSSModel!$C$4="RR",OFFSET(Profiles!$K$2,$Z13,MAX(Profiles!$C$2,BQ$4-$W13)),
     IF(SSSModel!$C$4="ECC",$EA13*$EB13*IF(MAX(Escalation!$C$2,BQ$4-$W13)&gt;$DZ13-1,0,OFFSET(Escalation!$K$2,$Y13,MAX(Escalation!$C$2,BQ$4-$W13))),
     IF(SSSModel!$C$4="PV",IF(DO$4=$W13,$EA13*(1+SSSModel!$C$2),0),
     IF(SSSModel!$C$4="FCR",IF(AND(DO$4&gt;=$W13,OFFSET(Profiles!$K$2,$Z13,MAX(Profiles!$C$2,BQ$4-$W13))&gt;0),$EC13,0),0))))))</f>
        <v>0</v>
      </c>
      <c r="DP13" s="135">
        <f ca="1">IF(OR($Z13=0,SSSModel!$C$4="CF"),BR13,
IF(LEFT($V13,3)="ON_",
     IF(SSSModel!$C$4="RR",SUMPRODUCT(OFFSET($AC13,0,0,1,$CB$2),OFFSET(Profiles!$K$28,($Z13-1)*(Profiles!$I$26+1)+DP$4-SSSModel!$C$3+1,0,1,$CB$2)),
     IF(SSSModel!$C$4="ECC",$EA13*$EB13*SUMPRODUCT(OFFSET($AC13,0,MAX(0,DP$4-$DZ13-$CA$4+1),1,MIN($DZ13,DP$4-$CA$4+1)),OFFSET(Escalation!$K$24,($Y13-1)*(Escalation!$I$22+1)+DP$4-SSSModel!$C$3+1,MAX(0,DP$4-$DZ13-$CA$4+1),1,MIN($DZ13,DP$4-$CA$4+1))),
     IF(SSSModel!$C$4="PV",BR13*$EA13*(1+SSSModel!$C$2),
     IF(SSSModel!$C$4="FCR",$EC13*SUM(OFFSET($AC13,0,MAX(DP$4-$AC$4-$DZ13+1,0),1,MIN($DZ13,DP$4-$AC$4+1))),0)))),
SUM($AC13:$BZ13)*
     IF(SSSModel!$C$4="RR",OFFSET(Profiles!$K$2,$Z13,MAX(Profiles!$C$2,BR$4-$W13)),
     IF(SSSModel!$C$4="ECC",$EA13*$EB13*IF(MAX(Escalation!$C$2,BR$4-$W13)&gt;$DZ13-1,0,OFFSET(Escalation!$K$2,$Y13,MAX(Escalation!$C$2,BR$4-$W13))),
     IF(SSSModel!$C$4="PV",IF(DP$4=$W13,$EA13*(1+SSSModel!$C$2),0),
     IF(SSSModel!$C$4="FCR",IF(AND(DP$4&gt;=$W13,OFFSET(Profiles!$K$2,$Z13,MAX(Profiles!$C$2,BR$4-$W13))&gt;0),$EC13,0),0))))))</f>
        <v>0</v>
      </c>
      <c r="DQ13" s="135">
        <f ca="1">IF(OR($Z13=0,SSSModel!$C$4="CF"),BS13,
IF(LEFT($V13,3)="ON_",
     IF(SSSModel!$C$4="RR",SUMPRODUCT(OFFSET($AC13,0,0,1,$CB$2),OFFSET(Profiles!$K$28,($Z13-1)*(Profiles!$I$26+1)+DQ$4-SSSModel!$C$3+1,0,1,$CB$2)),
     IF(SSSModel!$C$4="ECC",$EA13*$EB13*SUMPRODUCT(OFFSET($AC13,0,MAX(0,DQ$4-$DZ13-$CA$4+1),1,MIN($DZ13,DQ$4-$CA$4+1)),OFFSET(Escalation!$K$24,($Y13-1)*(Escalation!$I$22+1)+DQ$4-SSSModel!$C$3+1,MAX(0,DQ$4-$DZ13-$CA$4+1),1,MIN($DZ13,DQ$4-$CA$4+1))),
     IF(SSSModel!$C$4="PV",BS13*$EA13*(1+SSSModel!$C$2),
     IF(SSSModel!$C$4="FCR",$EC13*SUM(OFFSET($AC13,0,MAX(DQ$4-$AC$4-$DZ13+1,0),1,MIN($DZ13,DQ$4-$AC$4+1))),0)))),
SUM($AC13:$BZ13)*
     IF(SSSModel!$C$4="RR",OFFSET(Profiles!$K$2,$Z13,MAX(Profiles!$C$2,BS$4-$W13)),
     IF(SSSModel!$C$4="ECC",$EA13*$EB13*IF(MAX(Escalation!$C$2,BS$4-$W13)&gt;$DZ13-1,0,OFFSET(Escalation!$K$2,$Y13,MAX(Escalation!$C$2,BS$4-$W13))),
     IF(SSSModel!$C$4="PV",IF(DQ$4=$W13,$EA13*(1+SSSModel!$C$2),0),
     IF(SSSModel!$C$4="FCR",IF(AND(DQ$4&gt;=$W13,OFFSET(Profiles!$K$2,$Z13,MAX(Profiles!$C$2,BS$4-$W13))&gt;0),$EC13,0),0))))))</f>
        <v>0</v>
      </c>
      <c r="DR13" s="135">
        <f ca="1">IF(OR($Z13=0,SSSModel!$C$4="CF"),BT13,
IF(LEFT($V13,3)="ON_",
     IF(SSSModel!$C$4="RR",SUMPRODUCT(OFFSET($AC13,0,0,1,$CB$2),OFFSET(Profiles!$K$28,($Z13-1)*(Profiles!$I$26+1)+DR$4-SSSModel!$C$3+1,0,1,$CB$2)),
     IF(SSSModel!$C$4="ECC",$EA13*$EB13*SUMPRODUCT(OFFSET($AC13,0,MAX(0,DR$4-$DZ13-$CA$4+1),1,MIN($DZ13,DR$4-$CA$4+1)),OFFSET(Escalation!$K$24,($Y13-1)*(Escalation!$I$22+1)+DR$4-SSSModel!$C$3+1,MAX(0,DR$4-$DZ13-$CA$4+1),1,MIN($DZ13,DR$4-$CA$4+1))),
     IF(SSSModel!$C$4="PV",BT13*$EA13*(1+SSSModel!$C$2),
     IF(SSSModel!$C$4="FCR",$EC13*SUM(OFFSET($AC13,0,MAX(DR$4-$AC$4-$DZ13+1,0),1,MIN($DZ13,DR$4-$AC$4+1))),0)))),
SUM($AC13:$BZ13)*
     IF(SSSModel!$C$4="RR",OFFSET(Profiles!$K$2,$Z13,MAX(Profiles!$C$2,BT$4-$W13)),
     IF(SSSModel!$C$4="ECC",$EA13*$EB13*IF(MAX(Escalation!$C$2,BT$4-$W13)&gt;$DZ13-1,0,OFFSET(Escalation!$K$2,$Y13,MAX(Escalation!$C$2,BT$4-$W13))),
     IF(SSSModel!$C$4="PV",IF(DR$4=$W13,$EA13*(1+SSSModel!$C$2),0),
     IF(SSSModel!$C$4="FCR",IF(AND(DR$4&gt;=$W13,OFFSET(Profiles!$K$2,$Z13,MAX(Profiles!$C$2,BT$4-$W13))&gt;0),$EC13,0),0))))))</f>
        <v>0</v>
      </c>
      <c r="DS13" s="135">
        <f ca="1">IF(OR($Z13=0,SSSModel!$C$4="CF"),BU13,
IF(LEFT($V13,3)="ON_",
     IF(SSSModel!$C$4="RR",SUMPRODUCT(OFFSET($AC13,0,0,1,$CB$2),OFFSET(Profiles!$K$28,($Z13-1)*(Profiles!$I$26+1)+DS$4-SSSModel!$C$3+1,0,1,$CB$2)),
     IF(SSSModel!$C$4="ECC",$EA13*$EB13*SUMPRODUCT(OFFSET($AC13,0,MAX(0,DS$4-$DZ13-$CA$4+1),1,MIN($DZ13,DS$4-$CA$4+1)),OFFSET(Escalation!$K$24,($Y13-1)*(Escalation!$I$22+1)+DS$4-SSSModel!$C$3+1,MAX(0,DS$4-$DZ13-$CA$4+1),1,MIN($DZ13,DS$4-$CA$4+1))),
     IF(SSSModel!$C$4="PV",BU13*$EA13*(1+SSSModel!$C$2),
     IF(SSSModel!$C$4="FCR",$EC13*SUM(OFFSET($AC13,0,MAX(DS$4-$AC$4-$DZ13+1,0),1,MIN($DZ13,DS$4-$AC$4+1))),0)))),
SUM($AC13:$BZ13)*
     IF(SSSModel!$C$4="RR",OFFSET(Profiles!$K$2,$Z13,MAX(Profiles!$C$2,BU$4-$W13)),
     IF(SSSModel!$C$4="ECC",$EA13*$EB13*IF(MAX(Escalation!$C$2,BU$4-$W13)&gt;$DZ13-1,0,OFFSET(Escalation!$K$2,$Y13,MAX(Escalation!$C$2,BU$4-$W13))),
     IF(SSSModel!$C$4="PV",IF(DS$4=$W13,$EA13*(1+SSSModel!$C$2),0),
     IF(SSSModel!$C$4="FCR",IF(AND(DS$4&gt;=$W13,OFFSET(Profiles!$K$2,$Z13,MAX(Profiles!$C$2,BU$4-$W13))&gt;0),$EC13,0),0))))))</f>
        <v>0</v>
      </c>
      <c r="DT13" s="135">
        <f ca="1">IF(OR($Z13=0,SSSModel!$C$4="CF"),BV13,
IF(LEFT($V13,3)="ON_",
     IF(SSSModel!$C$4="RR",SUMPRODUCT(OFFSET($AC13,0,0,1,$CB$2),OFFSET(Profiles!$K$28,($Z13-1)*(Profiles!$I$26+1)+DT$4-SSSModel!$C$3+1,0,1,$CB$2)),
     IF(SSSModel!$C$4="ECC",$EA13*$EB13*SUMPRODUCT(OFFSET($AC13,0,MAX(0,DT$4-$DZ13-$CA$4+1),1,MIN($DZ13,DT$4-$CA$4+1)),OFFSET(Escalation!$K$24,($Y13-1)*(Escalation!$I$22+1)+DT$4-SSSModel!$C$3+1,MAX(0,DT$4-$DZ13-$CA$4+1),1,MIN($DZ13,DT$4-$CA$4+1))),
     IF(SSSModel!$C$4="PV",BV13*$EA13*(1+SSSModel!$C$2),
     IF(SSSModel!$C$4="FCR",$EC13*SUM(OFFSET($AC13,0,MAX(DT$4-$AC$4-$DZ13+1,0),1,MIN($DZ13,DT$4-$AC$4+1))),0)))),
SUM($AC13:$BZ13)*
     IF(SSSModel!$C$4="RR",OFFSET(Profiles!$K$2,$Z13,MAX(Profiles!$C$2,BV$4-$W13)),
     IF(SSSModel!$C$4="ECC",$EA13*$EB13*IF(MAX(Escalation!$C$2,BV$4-$W13)&gt;$DZ13-1,0,OFFSET(Escalation!$K$2,$Y13,MAX(Escalation!$C$2,BV$4-$W13))),
     IF(SSSModel!$C$4="PV",IF(DT$4=$W13,$EA13*(1+SSSModel!$C$2),0),
     IF(SSSModel!$C$4="FCR",IF(AND(DT$4&gt;=$W13,OFFSET(Profiles!$K$2,$Z13,MAX(Profiles!$C$2,BV$4-$W13))&gt;0),$EC13,0),0))))))</f>
        <v>0</v>
      </c>
      <c r="DU13" s="135">
        <f ca="1">IF(OR($Z13=0,SSSModel!$C$4="CF"),BW13,
IF(LEFT($V13,3)="ON_",
     IF(SSSModel!$C$4="RR",SUMPRODUCT(OFFSET($AC13,0,0,1,$CB$2),OFFSET(Profiles!$K$28,($Z13-1)*(Profiles!$I$26+1)+DU$4-SSSModel!$C$3+1,0,1,$CB$2)),
     IF(SSSModel!$C$4="ECC",$EA13*$EB13*SUMPRODUCT(OFFSET($AC13,0,MAX(0,DU$4-$DZ13-$CA$4+1),1,MIN($DZ13,DU$4-$CA$4+1)),OFFSET(Escalation!$K$24,($Y13-1)*(Escalation!$I$22+1)+DU$4-SSSModel!$C$3+1,MAX(0,DU$4-$DZ13-$CA$4+1),1,MIN($DZ13,DU$4-$CA$4+1))),
     IF(SSSModel!$C$4="PV",BW13*$EA13*(1+SSSModel!$C$2),
     IF(SSSModel!$C$4="FCR",$EC13*SUM(OFFSET($AC13,0,MAX(DU$4-$AC$4-$DZ13+1,0),1,MIN($DZ13,DU$4-$AC$4+1))),0)))),
SUM($AC13:$BZ13)*
     IF(SSSModel!$C$4="RR",OFFSET(Profiles!$K$2,$Z13,MAX(Profiles!$C$2,BW$4-$W13)),
     IF(SSSModel!$C$4="ECC",$EA13*$EB13*IF(MAX(Escalation!$C$2,BW$4-$W13)&gt;$DZ13-1,0,OFFSET(Escalation!$K$2,$Y13,MAX(Escalation!$C$2,BW$4-$W13))),
     IF(SSSModel!$C$4="PV",IF(DU$4=$W13,$EA13*(1+SSSModel!$C$2),0),
     IF(SSSModel!$C$4="FCR",IF(AND(DU$4&gt;=$W13,OFFSET(Profiles!$K$2,$Z13,MAX(Profiles!$C$2,BW$4-$W13))&gt;0),$EC13,0),0))))))</f>
        <v>0</v>
      </c>
      <c r="DV13" s="136">
        <f ca="1">IF(OR($Z13=0,SSSModel!$C$4="CF"),BX13,
IF(LEFT($V13,3)="ON_",
     IF(SSSModel!$C$4="RR",SUMPRODUCT(OFFSET($AC13,0,0,1,$CB$2),OFFSET(Profiles!$K$28,($Z13-1)*(Profiles!$I$26+1)+DV$4-SSSModel!$C$3+1,0,1,$CB$2)),
     IF(SSSModel!$C$4="ECC",$EA13*$EB13*SUMPRODUCT(OFFSET($AC13,0,MAX(0,DV$4-$DZ13-$CA$4+1),1,MIN($DZ13,DV$4-$CA$4+1)),OFFSET(Escalation!$K$24,($Y13-1)*(Escalation!$I$22+1)+DV$4-SSSModel!$C$3+1,MAX(0,DV$4-$DZ13-$CA$4+1),1,MIN($DZ13,DV$4-$CA$4+1))),
     IF(SSSModel!$C$4="PV",BX13*$EA13*(1+SSSModel!$C$2),
     IF(SSSModel!$C$4="FCR",$EC13*SUM(OFFSET($AC13,0,MAX(DV$4-$AC$4-$DZ13+1,0),1,MIN($DZ13,DV$4-$AC$4+1))),0)))),
SUM($AC13:$BZ13)*
     IF(SSSModel!$C$4="RR",OFFSET(Profiles!$K$2,$Z13,MAX(Profiles!$C$2,BX$4-$W13)),
     IF(SSSModel!$C$4="ECC",$EA13*$EB13*IF(MAX(Escalation!$C$2,BX$4-$W13)&gt;$DZ13-1,0,OFFSET(Escalation!$K$2,$Y13,MAX(Escalation!$C$2,BX$4-$W13))),
     IF(SSSModel!$C$4="PV",IF(DV$4=$W13,$EA13*(1+SSSModel!$C$2),0),
     IF(SSSModel!$C$4="FCR",IF(AND(DV$4&gt;=$W13,OFFSET(Profiles!$K$2,$Z13,MAX(Profiles!$C$2,BX$4-$W13))&gt;0),$EC13,0),0))))))</f>
        <v>0</v>
      </c>
      <c r="DW13" s="136">
        <f ca="1">IF(OR($Z13=0,SSSModel!$C$4="CF"),BY13,
IF(LEFT($V13,3)="ON_",
     IF(SSSModel!$C$4="RR",SUMPRODUCT(OFFSET($AC13,0,0,1,$CB$2),OFFSET(Profiles!$K$28,($Z13-1)*(Profiles!$I$26+1)+DW$4-SSSModel!$C$3+1,0,1,$CB$2)),
     IF(SSSModel!$C$4="ECC",$EA13*$EB13*SUMPRODUCT(OFFSET($AC13,0,MAX(0,DW$4-$DZ13-$CA$4+1),1,MIN($DZ13,DW$4-$CA$4+1)),OFFSET(Escalation!$K$24,($Y13-1)*(Escalation!$I$22+1)+DW$4-SSSModel!$C$3+1,MAX(0,DW$4-$DZ13-$CA$4+1),1,MIN($DZ13,DW$4-$CA$4+1))),
     IF(SSSModel!$C$4="PV",BY13*$EA13*(1+SSSModel!$C$2),
     IF(SSSModel!$C$4="FCR",$EC13*SUM(OFFSET($AC13,0,MAX(DW$4-$AC$4-$DZ13+1,0),1,MIN($DZ13,DW$4-$AC$4+1))),0)))),
SUM($AC13:$BZ13)*
     IF(SSSModel!$C$4="RR",OFFSET(Profiles!$K$2,$Z13,MAX(Profiles!$C$2,BY$4-$W13)),
     IF(SSSModel!$C$4="ECC",$EA13*$EB13*IF(MAX(Escalation!$C$2,BY$4-$W13)&gt;$DZ13-1,0,OFFSET(Escalation!$K$2,$Y13,MAX(Escalation!$C$2,BY$4-$W13))),
     IF(SSSModel!$C$4="PV",IF(DW$4=$W13,$EA13*(1+SSSModel!$C$2),0),
     IF(SSSModel!$C$4="FCR",IF(AND(DW$4&gt;=$W13,OFFSET(Profiles!$K$2,$Z13,MAX(Profiles!$C$2,BY$4-$W13))&gt;0),$EC13,0),0))))))</f>
        <v>0</v>
      </c>
      <c r="DX13" s="136">
        <f ca="1">IF(OR($Z13=0,SSSModel!$C$4="CF"),BZ13,
IF(LEFT($V13,3)="ON_",
     IF(SSSModel!$C$4="RR",SUMPRODUCT(OFFSET($AC13,0,0,1,$CB$2),OFFSET(Profiles!$K$28,($Z13-1)*(Profiles!$I$26+1)+DX$4-SSSModel!$C$3+1,0,1,$CB$2)),
     IF(SSSModel!$C$4="ECC",$EA13*$EB13*SUMPRODUCT(OFFSET($AC13,0,MAX(0,DX$4-$DZ13-$CA$4+1),1,MIN($DZ13,DX$4-$CA$4+1)),OFFSET(Escalation!$K$24,($Y13-1)*(Escalation!$I$22+1)+DX$4-SSSModel!$C$3+1,MAX(0,DX$4-$DZ13-$CA$4+1),1,MIN($DZ13,DX$4-$CA$4+1))),
     IF(SSSModel!$C$4="PV",BZ13*$EA13*(1+SSSModel!$C$2),
     IF(SSSModel!$C$4="FCR",$EC13*SUM(OFFSET($AC13,0,MAX(DX$4-$AC$4-$DZ13+1,0),1,MIN($DZ13,DX$4-$AC$4+1))),0)))),
SUM($AC13:$BZ13)*
     IF(SSSModel!$C$4="RR",OFFSET(Profiles!$K$2,$Z13,MAX(Profiles!$C$2,BZ$4-$W13)),
     IF(SSSModel!$C$4="ECC",$EA13*$EB13*IF(MAX(Escalation!$C$2,BZ$4-$W13)&gt;$DZ13-1,0,OFFSET(Escalation!$K$2,$Y13,MAX(Escalation!$C$2,BZ$4-$W13))),
     IF(SSSModel!$C$4="PV",IF(DX$4=$W13,$EA13*(1+SSSModel!$C$2),0),
     IF(SSSModel!$C$4="FCR",IF(AND(DX$4&gt;=$W13,OFFSET(Profiles!$K$2,$Z13,MAX(Profiles!$C$2,BZ$4-$W13))&gt;0),$EC13,0),0))))))</f>
        <v>0</v>
      </c>
      <c r="DY13" s="82">
        <f ca="1">IF($Y13=0,0,OFFSET(Escalation!$B$2,$Y13,0))</f>
        <v>0</v>
      </c>
      <c r="DZ13" s="80">
        <f ca="1">IF($Z13=0,0,COUNTIF(OFFSET(Profiles!$K$2,$Z13,0,1,50),"&gt;0"))</f>
        <v>0</v>
      </c>
      <c r="EA13" s="137">
        <f ca="1">IF($Z13=0,0,SUMPRODUCT(Profiles!$C$20:$BH$20,OFFSET(Profiles!$C$2,$Z13,0,1,Profiles!$B$1)))</f>
        <v>0</v>
      </c>
      <c r="EB13" s="24">
        <f ca="1">IF($Z13=0,0,((1-(1+DY13)/(1+SSSModel!$C$2))/(1-((1+DY13)/(1+SSSModel!$C$2))^DZ13))*(1+SSSModel!$C$2))</f>
        <v>0</v>
      </c>
      <c r="EC13" s="24">
        <f ca="1">IF($Z13=0,0,-PMT(SSSModel!$C$2,DZ13,EA13))</f>
        <v>0</v>
      </c>
      <c r="EG13" t="s">
        <v>122</v>
      </c>
    </row>
    <row r="14" spans="1:137" x14ac:dyDescent="0.35">
      <c r="C14" s="1">
        <v>1</v>
      </c>
      <c r="D14" s="1">
        <v>10</v>
      </c>
      <c r="E14" s="27">
        <f ca="1">OFFSET(GenAlts!$M$4,SSSModel!$C$7,$D14-1)</f>
        <v>0</v>
      </c>
      <c r="G14" s="25" t="str">
        <f ca="1">IF($E14=0,"",OFFSET(Resources!B$26,$E14,0))</f>
        <v/>
      </c>
      <c r="H14" s="25" t="str">
        <f ca="1">IF($E14=0,"",OFFSET(Resources!C$26,$E14,0))</f>
        <v/>
      </c>
      <c r="I14" s="25" t="str">
        <f ca="1">IF($E14=0,"",OFFSET(Resources!$E$26,$E14,0))</f>
        <v/>
      </c>
      <c r="J14" s="16">
        <v>1</v>
      </c>
      <c r="K14" s="16" t="s">
        <v>150</v>
      </c>
      <c r="L14" s="25" t="str">
        <f ca="1">OFFSET(Resources!$CG$24,0,$C14-1)</f>
        <v>Overnight Capital</v>
      </c>
      <c r="M14" s="25" t="str">
        <f ca="1">OFFSET(Resources!$CG$25,0,$C14-1)</f>
        <v>Capital</v>
      </c>
      <c r="N14" s="1">
        <v>1</v>
      </c>
      <c r="O14" s="7">
        <f ca="1">IF($E14=0,0,OFFSET(Resources!$CG$26,$E14,$C14-1))</f>
        <v>0</v>
      </c>
      <c r="P14" s="25" t="str">
        <f ca="1">OFFSET(Resources!$CG$26,0,$C14-1)</f>
        <v>$</v>
      </c>
      <c r="Q14" s="18">
        <f ca="1">IF($E14=0,0,OFFSET(GenAlts!$W$4,$E14,$D14-1))</f>
        <v>0</v>
      </c>
      <c r="T14" s="1"/>
      <c r="U14" s="25">
        <f ca="1">IF($E14=0,0,OFFSET(Resources!$AB$26,$E14,($C14-1)*Resources!$CI$20))</f>
        <v>0</v>
      </c>
      <c r="V14" s="99" t="str">
        <f ca="1">IF($E14=0,"","ON_"&amp;OFFSET(Resources!$D$26,$E14,0))</f>
        <v/>
      </c>
      <c r="W14">
        <f t="shared" ca="1" si="4"/>
        <v>0</v>
      </c>
      <c r="X14">
        <f>IF(T14="",0,MATCH(T14,Profiles!$A$3:$A$22,0))</f>
        <v>0</v>
      </c>
      <c r="Y14" s="10">
        <f ca="1">IF(U14=0,0,MATCH(U14,Escalation!$A$3:$A$18,0))</f>
        <v>0</v>
      </c>
      <c r="Z14">
        <f ca="1">IF(V14="",0,MATCH(V14,Profiles!$A$3:$A$22,0))</f>
        <v>0</v>
      </c>
      <c r="AA14" s="8"/>
      <c r="AB14" s="8">
        <v>0</v>
      </c>
      <c r="AC14" s="72">
        <f ca="1">IF(OR(AC$4&lt;$Q14,AC$4&gt;$Q14+IF($S14="",1000,$S14)-1),0,IF(MOD(AC$4-$Q14,IF($R14="",1000,$R14))=0,$O14,0))*IF($Y14&gt;0,(1+INDEX(Escalation!$B$3:$B$18,$Y14,0))^(AC$4-SSSModel!$C$5),1)*IF($X14=0,1,OFFSET(Profiles!$K$2,$X14,MAX(Profiles!$C$2,AC$4-$Q14)))*IF($AA14=1,(1+SSSModel!#REF!),1)</f>
        <v>0</v>
      </c>
      <c r="AD14" s="72">
        <f ca="1">IF(OR(AD$4&lt;$Q14,AD$4&gt;$Q14+IF($S14="",1000,$S14)-1),0,IF(MOD(AD$4-$Q14,IF($R14="",1000,$R14))=0,$O14,0))*IF($Y14&gt;0,(1+INDEX(Escalation!$B$3:$B$18,$Y14,0))^(AD$4-SSSModel!$C$5),1)*IF($X14=0,1,OFFSET(Profiles!$K$2,$X14,MAX(Profiles!$C$2,AD$4-$Q14)))*IF($AA14=1,(1+SSSModel!#REF!),1)</f>
        <v>0</v>
      </c>
      <c r="AE14" s="72">
        <f ca="1">IF(OR(AE$4&lt;$Q14,AE$4&gt;$Q14+IF($S14="",1000,$S14)-1),0,IF(MOD(AE$4-$Q14,IF($R14="",1000,$R14))=0,$O14,0))*IF($Y14&gt;0,(1+INDEX(Escalation!$B$3:$B$18,$Y14,0))^(AE$4-SSSModel!$C$5),1)*IF($X14=0,1,OFFSET(Profiles!$K$2,$X14,MAX(Profiles!$C$2,AE$4-$Q14)))*IF($AA14=1,(1+SSSModel!#REF!),1)</f>
        <v>0</v>
      </c>
      <c r="AF14" s="72">
        <f ca="1">IF(OR(AF$4&lt;$Q14,AF$4&gt;$Q14+IF($S14="",1000,$S14)-1),0,IF(MOD(AF$4-$Q14,IF($R14="",1000,$R14))=0,$O14,0))*IF($Y14&gt;0,(1+INDEX(Escalation!$B$3:$B$18,$Y14,0))^(AF$4-SSSModel!$C$5),1)*IF($X14=0,1,OFFSET(Profiles!$K$2,$X14,MAX(Profiles!$C$2,AF$4-$Q14)))*IF($AA14=1,(1+SSSModel!#REF!),1)</f>
        <v>0</v>
      </c>
      <c r="AG14" s="72">
        <f ca="1">IF(OR(AG$4&lt;$Q14,AG$4&gt;$Q14+IF($S14="",1000,$S14)-1),0,IF(MOD(AG$4-$Q14,IF($R14="",1000,$R14))=0,$O14,0))*IF($Y14&gt;0,(1+INDEX(Escalation!$B$3:$B$18,$Y14,0))^(AG$4-SSSModel!$C$5),1)*IF($X14=0,1,OFFSET(Profiles!$K$2,$X14,MAX(Profiles!$C$2,AG$4-$Q14)))*IF($AA14=1,(1+SSSModel!#REF!),1)</f>
        <v>0</v>
      </c>
      <c r="AH14" s="72">
        <f ca="1">IF(OR(AH$4&lt;$Q14,AH$4&gt;$Q14+IF($S14="",1000,$S14)-1),0,IF(MOD(AH$4-$Q14,IF($R14="",1000,$R14))=0,$O14,0))*IF($Y14&gt;0,(1+INDEX(Escalation!$B$3:$B$18,$Y14,0))^(AH$4-SSSModel!$C$5),1)*IF($X14=0,1,OFFSET(Profiles!$K$2,$X14,MAX(Profiles!$C$2,AH$4-$Q14)))*IF($AA14=1,(1+SSSModel!#REF!),1)</f>
        <v>0</v>
      </c>
      <c r="AI14" s="72">
        <f ca="1">IF(OR(AI$4&lt;$Q14,AI$4&gt;$Q14+IF($S14="",1000,$S14)-1),0,IF(MOD(AI$4-$Q14,IF($R14="",1000,$R14))=0,$O14,0))*IF($Y14&gt;0,(1+INDEX(Escalation!$B$3:$B$18,$Y14,0))^(AI$4-SSSModel!$C$5),1)*IF($X14=0,1,OFFSET(Profiles!$K$2,$X14,MAX(Profiles!$C$2,AI$4-$Q14)))*IF($AA14=1,(1+SSSModel!#REF!),1)</f>
        <v>0</v>
      </c>
      <c r="AJ14" s="72">
        <f ca="1">IF(OR(AJ$4&lt;$Q14,AJ$4&gt;$Q14+IF($S14="",1000,$S14)-1),0,IF(MOD(AJ$4-$Q14,IF($R14="",1000,$R14))=0,$O14,0))*IF($Y14&gt;0,(1+INDEX(Escalation!$B$3:$B$18,$Y14,0))^(AJ$4-SSSModel!$C$5),1)*IF($X14=0,1,OFFSET(Profiles!$K$2,$X14,MAX(Profiles!$C$2,AJ$4-$Q14)))*IF($AA14=1,(1+SSSModel!#REF!),1)</f>
        <v>0</v>
      </c>
      <c r="AK14" s="72">
        <f ca="1">IF(OR(AK$4&lt;$Q14,AK$4&gt;$Q14+IF($S14="",1000,$S14)-1),0,IF(MOD(AK$4-$Q14,IF($R14="",1000,$R14))=0,$O14,0))*IF($Y14&gt;0,(1+INDEX(Escalation!$B$3:$B$18,$Y14,0))^(AK$4-SSSModel!$C$5),1)*IF($X14=0,1,OFFSET(Profiles!$K$2,$X14,MAX(Profiles!$C$2,AK$4-$Q14)))*IF($AA14=1,(1+SSSModel!#REF!),1)</f>
        <v>0</v>
      </c>
      <c r="AL14" s="72">
        <f ca="1">IF(OR(AL$4&lt;$Q14,AL$4&gt;$Q14+IF($S14="",1000,$S14)-1),0,IF(MOD(AL$4-$Q14,IF($R14="",1000,$R14))=0,$O14,0))*IF($Y14&gt;0,(1+INDEX(Escalation!$B$3:$B$18,$Y14,0))^(AL$4-SSSModel!$C$5),1)*IF($X14=0,1,OFFSET(Profiles!$K$2,$X14,MAX(Profiles!$C$2,AL$4-$Q14)))*IF($AA14=1,(1+SSSModel!#REF!),1)</f>
        <v>0</v>
      </c>
      <c r="AM14" s="72">
        <f ca="1">IF(OR(AM$4&lt;$Q14,AM$4&gt;$Q14+IF($S14="",1000,$S14)-1),0,IF(MOD(AM$4-$Q14,IF($R14="",1000,$R14))=0,$O14,0))*IF($Y14&gt;0,(1+INDEX(Escalation!$B$3:$B$18,$Y14,0))^(AM$4-SSSModel!$C$5),1)*IF($X14=0,1,OFFSET(Profiles!$K$2,$X14,MAX(Profiles!$C$2,AM$4-$Q14)))*IF($AA14=1,(1+SSSModel!#REF!),1)</f>
        <v>0</v>
      </c>
      <c r="AN14" s="72">
        <f ca="1">IF(OR(AN$4&lt;$Q14,AN$4&gt;$Q14+IF($S14="",1000,$S14)-1),0,IF(MOD(AN$4-$Q14,IF($R14="",1000,$R14))=0,$O14,0))*IF($Y14&gt;0,(1+INDEX(Escalation!$B$3:$B$18,$Y14,0))^(AN$4-SSSModel!$C$5),1)*IF($X14=0,1,OFFSET(Profiles!$K$2,$X14,MAX(Profiles!$C$2,AN$4-$Q14)))*IF($AA14=1,(1+SSSModel!#REF!),1)</f>
        <v>0</v>
      </c>
      <c r="AO14" s="72">
        <f ca="1">IF(OR(AO$4&lt;$Q14,AO$4&gt;$Q14+IF($S14="",1000,$S14)-1),0,IF(MOD(AO$4-$Q14,IF($R14="",1000,$R14))=0,$O14,0))*IF($Y14&gt;0,(1+INDEX(Escalation!$B$3:$B$18,$Y14,0))^(AO$4-SSSModel!$C$5),1)*IF($X14=0,1,OFFSET(Profiles!$K$2,$X14,MAX(Profiles!$C$2,AO$4-$Q14)))*IF($AA14=1,(1+SSSModel!#REF!),1)</f>
        <v>0</v>
      </c>
      <c r="AP14" s="72">
        <f ca="1">IF(OR(AP$4&lt;$Q14,AP$4&gt;$Q14+IF($S14="",1000,$S14)-1),0,IF(MOD(AP$4-$Q14,IF($R14="",1000,$R14))=0,$O14,0))*IF($Y14&gt;0,(1+INDEX(Escalation!$B$3:$B$18,$Y14,0))^(AP$4-SSSModel!$C$5),1)*IF($X14=0,1,OFFSET(Profiles!$K$2,$X14,MAX(Profiles!$C$2,AP$4-$Q14)))*IF($AA14=1,(1+SSSModel!#REF!),1)</f>
        <v>0</v>
      </c>
      <c r="AQ14" s="72">
        <f ca="1">IF(OR(AQ$4&lt;$Q14,AQ$4&gt;$Q14+IF($S14="",1000,$S14)-1),0,IF(MOD(AQ$4-$Q14,IF($R14="",1000,$R14))=0,$O14,0))*IF($Y14&gt;0,(1+INDEX(Escalation!$B$3:$B$18,$Y14,0))^(AQ$4-SSSModel!$C$5),1)*IF($X14=0,1,OFFSET(Profiles!$K$2,$X14,MAX(Profiles!$C$2,AQ$4-$Q14)))*IF($AA14=1,(1+SSSModel!#REF!),1)</f>
        <v>0</v>
      </c>
      <c r="AR14" s="72">
        <f ca="1">IF(OR(AR$4&lt;$Q14,AR$4&gt;$Q14+IF($S14="",1000,$S14)-1),0,IF(MOD(AR$4-$Q14,IF($R14="",1000,$R14))=0,$O14,0))*IF($Y14&gt;0,(1+INDEX(Escalation!$B$3:$B$18,$Y14,0))^(AR$4-SSSModel!$C$5),1)*IF($X14=0,1,OFFSET(Profiles!$K$2,$X14,MAX(Profiles!$C$2,AR$4-$Q14)))*IF($AA14=1,(1+SSSModel!#REF!),1)</f>
        <v>0</v>
      </c>
      <c r="AS14" s="72">
        <f ca="1">IF(OR(AS$4&lt;$Q14,AS$4&gt;$Q14+IF($S14="",1000,$S14)-1),0,IF(MOD(AS$4-$Q14,IF($R14="",1000,$R14))=0,$O14,0))*IF($Y14&gt;0,(1+INDEX(Escalation!$B$3:$B$18,$Y14,0))^(AS$4-SSSModel!$C$5),1)*IF($X14=0,1,OFFSET(Profiles!$K$2,$X14,MAX(Profiles!$C$2,AS$4-$Q14)))*IF($AA14=1,(1+SSSModel!#REF!),1)</f>
        <v>0</v>
      </c>
      <c r="AT14" s="72">
        <f ca="1">IF(OR(AT$4&lt;$Q14,AT$4&gt;$Q14+IF($S14="",1000,$S14)-1),0,IF(MOD(AT$4-$Q14,IF($R14="",1000,$R14))=0,$O14,0))*IF($Y14&gt;0,(1+INDEX(Escalation!$B$3:$B$18,$Y14,0))^(AT$4-SSSModel!$C$5),1)*IF($X14=0,1,OFFSET(Profiles!$K$2,$X14,MAX(Profiles!$C$2,AT$4-$Q14)))*IF($AA14=1,(1+SSSModel!#REF!),1)</f>
        <v>0</v>
      </c>
      <c r="AU14" s="72">
        <f ca="1">IF(OR(AU$4&lt;$Q14,AU$4&gt;$Q14+IF($S14="",1000,$S14)-1),0,IF(MOD(AU$4-$Q14,IF($R14="",1000,$R14))=0,$O14,0))*IF($Y14&gt;0,(1+INDEX(Escalation!$B$3:$B$18,$Y14,0))^(AU$4-SSSModel!$C$5),1)*IF($X14=0,1,OFFSET(Profiles!$K$2,$X14,MAX(Profiles!$C$2,AU$4-$Q14)))*IF($AA14=1,(1+SSSModel!#REF!),1)</f>
        <v>0</v>
      </c>
      <c r="AV14" s="72">
        <f ca="1">IF(OR(AV$4&lt;$Q14,AV$4&gt;$Q14+IF($S14="",1000,$S14)-1),0,IF(MOD(AV$4-$Q14,IF($R14="",1000,$R14))=0,$O14,0))*IF($Y14&gt;0,(1+INDEX(Escalation!$B$3:$B$18,$Y14,0))^(AV$4-SSSModel!$C$5),1)*IF($X14=0,1,OFFSET(Profiles!$K$2,$X14,MAX(Profiles!$C$2,AV$4-$Q14)))*IF($AA14=1,(1+SSSModel!#REF!),1)</f>
        <v>0</v>
      </c>
      <c r="AW14" s="72">
        <f ca="1">IF(OR(AW$4&lt;$Q14,AW$4&gt;$Q14+IF($S14="",1000,$S14)-1),0,IF(MOD(AW$4-$Q14,IF($R14="",1000,$R14))=0,$O14,0))*IF($Y14&gt;0,(1+INDEX(Escalation!$B$3:$B$18,$Y14,0))^(AW$4-SSSModel!$C$5),1)*IF($X14=0,1,OFFSET(Profiles!$K$2,$X14,MAX(Profiles!$C$2,AW$4-$Q14)))*IF($AA14=1,(1+SSSModel!#REF!),1)</f>
        <v>0</v>
      </c>
      <c r="AX14" s="72">
        <f ca="1">IF(OR(AX$4&lt;$Q14,AX$4&gt;$Q14+IF($S14="",1000,$S14)-1),0,IF(MOD(AX$4-$Q14,IF($R14="",1000,$R14))=0,$O14,0))*IF($Y14&gt;0,(1+INDEX(Escalation!$B$3:$B$18,$Y14,0))^(AX$4-SSSModel!$C$5),1)*IF($X14=0,1,OFFSET(Profiles!$K$2,$X14,MAX(Profiles!$C$2,AX$4-$Q14)))*IF($AA14=1,(1+SSSModel!#REF!),1)</f>
        <v>0</v>
      </c>
      <c r="AY14" s="72">
        <f ca="1">IF(OR(AY$4&lt;$Q14,AY$4&gt;$Q14+IF($S14="",1000,$S14)-1),0,IF(MOD(AY$4-$Q14,IF($R14="",1000,$R14))=0,$O14,0))*IF($Y14&gt;0,(1+INDEX(Escalation!$B$3:$B$18,$Y14,0))^(AY$4-SSSModel!$C$5),1)*IF($X14=0,1,OFFSET(Profiles!$K$2,$X14,MAX(Profiles!$C$2,AY$4-$Q14)))*IF($AA14=1,(1+SSSModel!#REF!),1)</f>
        <v>0</v>
      </c>
      <c r="AZ14" s="72">
        <f ca="1">IF(OR(AZ$4&lt;$Q14,AZ$4&gt;$Q14+IF($S14="",1000,$S14)-1),0,IF(MOD(AZ$4-$Q14,IF($R14="",1000,$R14))=0,$O14,0))*IF($Y14&gt;0,(1+INDEX(Escalation!$B$3:$B$18,$Y14,0))^(AZ$4-SSSModel!$C$5),1)*IF($X14=0,1,OFFSET(Profiles!$K$2,$X14,MAX(Profiles!$C$2,AZ$4-$Q14)))*IF($AA14=1,(1+SSSModel!#REF!),1)</f>
        <v>0</v>
      </c>
      <c r="BA14" s="72">
        <f ca="1">IF(OR(BA$4&lt;$Q14,BA$4&gt;$Q14+IF($S14="",1000,$S14)-1),0,IF(MOD(BA$4-$Q14,IF($R14="",1000,$R14))=0,$O14,0))*IF($Y14&gt;0,(1+INDEX(Escalation!$B$3:$B$18,$Y14,0))^(BA$4-SSSModel!$C$5),1)*IF($X14=0,1,OFFSET(Profiles!$K$2,$X14,MAX(Profiles!$C$2,BA$4-$Q14)))*IF($AA14=1,(1+SSSModel!#REF!),1)</f>
        <v>0</v>
      </c>
      <c r="BB14" s="72">
        <f ca="1">IF(OR(BB$4&lt;$Q14,BB$4&gt;$Q14+IF($S14="",1000,$S14)-1),0,IF(MOD(BB$4-$Q14,IF($R14="",1000,$R14))=0,$O14,0))*IF($Y14&gt;0,(1+INDEX(Escalation!$B$3:$B$18,$Y14,0))^(BB$4-SSSModel!$C$5),1)*IF($X14=0,1,OFFSET(Profiles!$K$2,$X14,MAX(Profiles!$C$2,BB$4-$Q14)))*IF($AA14=1,(1+SSSModel!#REF!),1)</f>
        <v>0</v>
      </c>
      <c r="BC14" s="72">
        <f ca="1">IF(OR(BC$4&lt;$Q14,BC$4&gt;$Q14+IF($S14="",1000,$S14)-1),0,IF(MOD(BC$4-$Q14,IF($R14="",1000,$R14))=0,$O14,0))*IF($Y14&gt;0,(1+INDEX(Escalation!$B$3:$B$18,$Y14,0))^(BC$4-SSSModel!$C$5),1)*IF($X14=0,1,OFFSET(Profiles!$K$2,$X14,MAX(Profiles!$C$2,BC$4-$Q14)))*IF($AA14=1,(1+SSSModel!#REF!),1)</f>
        <v>0</v>
      </c>
      <c r="BD14" s="72">
        <f ca="1">IF(OR(BD$4&lt;$Q14,BD$4&gt;$Q14+IF($S14="",1000,$S14)-1),0,IF(MOD(BD$4-$Q14,IF($R14="",1000,$R14))=0,$O14,0))*IF($Y14&gt;0,(1+INDEX(Escalation!$B$3:$B$18,$Y14,0))^(BD$4-SSSModel!$C$5),1)*IF($X14=0,1,OFFSET(Profiles!$K$2,$X14,MAX(Profiles!$C$2,BD$4-$Q14)))*IF($AA14=1,(1+SSSModel!#REF!),1)</f>
        <v>0</v>
      </c>
      <c r="BE14" s="72">
        <f ca="1">IF(OR(BE$4&lt;$Q14,BE$4&gt;$Q14+IF($S14="",1000,$S14)-1),0,IF(MOD(BE$4-$Q14,IF($R14="",1000,$R14))=0,$O14,0))*IF($Y14&gt;0,(1+INDEX(Escalation!$B$3:$B$18,$Y14,0))^(BE$4-SSSModel!$C$5),1)*IF($X14=0,1,OFFSET(Profiles!$K$2,$X14,MAX(Profiles!$C$2,BE$4-$Q14)))*IF($AA14=1,(1+SSSModel!#REF!),1)</f>
        <v>0</v>
      </c>
      <c r="BF14" s="72">
        <f ca="1">IF(OR(BF$4&lt;$Q14,BF$4&gt;$Q14+IF($S14="",1000,$S14)-1),0,IF(MOD(BF$4-$Q14,IF($R14="",1000,$R14))=0,$O14,0))*IF($Y14&gt;0,(1+INDEX(Escalation!$B$3:$B$18,$Y14,0))^(BF$4-SSSModel!$C$5),1)*IF($X14=0,1,OFFSET(Profiles!$K$2,$X14,MAX(Profiles!$C$2,BF$4-$Q14)))*IF($AA14=1,(1+SSSModel!#REF!),1)</f>
        <v>0</v>
      </c>
      <c r="BG14" s="72">
        <f ca="1">IF(OR(BG$4&lt;$Q14,BG$4&gt;$Q14+IF($S14="",1000,$S14)-1),0,IF(MOD(BG$4-$Q14,IF($R14="",1000,$R14))=0,$O14,0))*IF($Y14&gt;0,(1+INDEX(Escalation!$B$3:$B$18,$Y14,0))^(BG$4-SSSModel!$C$5),1)*IF($X14=0,1,OFFSET(Profiles!$K$2,$X14,MAX(Profiles!$C$2,BG$4-$Q14)))*IF($AA14=1,(1+SSSModel!#REF!),1)</f>
        <v>0</v>
      </c>
      <c r="BH14" s="72">
        <f ca="1">IF(OR(BH$4&lt;$Q14,BH$4&gt;$Q14+IF($S14="",1000,$S14)-1),0,IF(MOD(BH$4-$Q14,IF($R14="",1000,$R14))=0,$O14,0))*IF($Y14&gt;0,(1+INDEX(Escalation!$B$3:$B$18,$Y14,0))^(BH$4-SSSModel!$C$5),1)*IF($X14=0,1,OFFSET(Profiles!$K$2,$X14,MAX(Profiles!$C$2,BH$4-$Q14)))*IF($AA14=1,(1+SSSModel!#REF!),1)</f>
        <v>0</v>
      </c>
      <c r="BI14" s="72">
        <f ca="1">IF(OR(BI$4&lt;$Q14,BI$4&gt;$Q14+IF($S14="",1000,$S14)-1),0,IF(MOD(BI$4-$Q14,IF($R14="",1000,$R14))=0,$O14,0))*IF($Y14&gt;0,(1+INDEX(Escalation!$B$3:$B$18,$Y14,0))^(BI$4-SSSModel!$C$5),1)*IF($X14=0,1,OFFSET(Profiles!$K$2,$X14,MAX(Profiles!$C$2,BI$4-$Q14)))*IF($AA14=1,(1+SSSModel!#REF!),1)</f>
        <v>0</v>
      </c>
      <c r="BJ14" s="72">
        <f ca="1">IF(OR(BJ$4&lt;$Q14,BJ$4&gt;$Q14+IF($S14="",1000,$S14)-1),0,IF(MOD(BJ$4-$Q14,IF($R14="",1000,$R14))=0,$O14,0))*IF($Y14&gt;0,(1+INDEX(Escalation!$B$3:$B$18,$Y14,0))^(BJ$4-SSSModel!$C$5),1)*IF($X14=0,1,OFFSET(Profiles!$K$2,$X14,MAX(Profiles!$C$2,BJ$4-$Q14)))*IF($AA14=1,(1+SSSModel!#REF!),1)</f>
        <v>0</v>
      </c>
      <c r="BK14" s="72">
        <f ca="1">IF(OR(BK$4&lt;$Q14,BK$4&gt;$Q14+IF($S14="",1000,$S14)-1),0,IF(MOD(BK$4-$Q14,IF($R14="",1000,$R14))=0,$O14,0))*IF($Y14&gt;0,(1+INDEX(Escalation!$B$3:$B$18,$Y14,0))^(BK$4-SSSModel!$C$5),1)*IF($X14=0,1,OFFSET(Profiles!$K$2,$X14,MAX(Profiles!$C$2,BK$4-$Q14)))*IF($AA14=1,(1+SSSModel!#REF!),1)</f>
        <v>0</v>
      </c>
      <c r="BL14" s="72">
        <f ca="1">IF(OR(BL$4&lt;$Q14,BL$4&gt;$Q14+IF($S14="",1000,$S14)-1),0,IF(MOD(BL$4-$Q14,IF($R14="",1000,$R14))=0,$O14,0))*IF($Y14&gt;0,(1+INDEX(Escalation!$B$3:$B$18,$Y14,0))^(BL$4-SSSModel!$C$5),1)*IF($X14=0,1,OFFSET(Profiles!$K$2,$X14,MAX(Profiles!$C$2,BL$4-$Q14)))*IF($AA14=1,(1+SSSModel!#REF!),1)</f>
        <v>0</v>
      </c>
      <c r="BM14" s="72">
        <f ca="1">IF(OR(BM$4&lt;$Q14,BM$4&gt;$Q14+IF($S14="",1000,$S14)-1),0,IF(MOD(BM$4-$Q14,IF($R14="",1000,$R14))=0,$O14,0))*IF($Y14&gt;0,(1+INDEX(Escalation!$B$3:$B$18,$Y14,0))^(BM$4-SSSModel!$C$5),1)*IF($X14=0,1,OFFSET(Profiles!$K$2,$X14,MAX(Profiles!$C$2,BM$4-$Q14)))*IF($AA14=1,(1+SSSModel!#REF!),1)</f>
        <v>0</v>
      </c>
      <c r="BN14" s="72">
        <f ca="1">IF(OR(BN$4&lt;$Q14,BN$4&gt;$Q14+IF($S14="",1000,$S14)-1),0,IF(MOD(BN$4-$Q14,IF($R14="",1000,$R14))=0,$O14,0))*IF($Y14&gt;0,(1+INDEX(Escalation!$B$3:$B$18,$Y14,0))^(BN$4-SSSModel!$C$5),1)*IF($X14=0,1,OFFSET(Profiles!$K$2,$X14,MAX(Profiles!$C$2,BN$4-$Q14)))*IF($AA14=1,(1+SSSModel!#REF!),1)</f>
        <v>0</v>
      </c>
      <c r="BO14" s="72">
        <f ca="1">IF(OR(BO$4&lt;$Q14,BO$4&gt;$Q14+IF($S14="",1000,$S14)-1),0,IF(MOD(BO$4-$Q14,IF($R14="",1000,$R14))=0,$O14,0))*IF($Y14&gt;0,(1+INDEX(Escalation!$B$3:$B$18,$Y14,0))^(BO$4-SSSModel!$C$5),1)*IF($X14=0,1,OFFSET(Profiles!$K$2,$X14,MAX(Profiles!$C$2,BO$4-$Q14)))*IF($AA14=1,(1+SSSModel!#REF!),1)</f>
        <v>0</v>
      </c>
      <c r="BP14" s="72">
        <f ca="1">IF(OR(BP$4&lt;$Q14,BP$4&gt;$Q14+IF($S14="",1000,$S14)-1),0,IF(MOD(BP$4-$Q14,IF($R14="",1000,$R14))=0,$O14,0))*IF($Y14&gt;0,(1+INDEX(Escalation!$B$3:$B$18,$Y14,0))^(BP$4-SSSModel!$C$5),1)*IF($X14=0,1,OFFSET(Profiles!$K$2,$X14,MAX(Profiles!$C$2,BP$4-$Q14)))*IF($AA14=1,(1+SSSModel!#REF!),1)</f>
        <v>0</v>
      </c>
      <c r="BQ14" s="72">
        <f ca="1">IF(OR(BQ$4&lt;$Q14,BQ$4&gt;$Q14+IF($S14="",1000,$S14)-1),0,IF(MOD(BQ$4-$Q14,IF($R14="",1000,$R14))=0,$O14,0))*IF($Y14&gt;0,(1+INDEX(Escalation!$B$3:$B$18,$Y14,0))^(BQ$4-SSSModel!$C$5),1)*IF($X14=0,1,OFFSET(Profiles!$K$2,$X14,MAX(Profiles!$C$2,BQ$4-$Q14)))*IF($AA14=1,(1+SSSModel!#REF!),1)</f>
        <v>0</v>
      </c>
      <c r="BR14" s="72">
        <f ca="1">IF(OR(BR$4&lt;$Q14,BR$4&gt;$Q14+IF($S14="",1000,$S14)-1),0,IF(MOD(BR$4-$Q14,IF($R14="",1000,$R14))=0,$O14,0))*IF($Y14&gt;0,(1+INDEX(Escalation!$B$3:$B$18,$Y14,0))^(BR$4-SSSModel!$C$5),1)*IF($X14=0,1,OFFSET(Profiles!$K$2,$X14,MAX(Profiles!$C$2,BR$4-$Q14)))*IF($AA14=1,(1+SSSModel!#REF!),1)</f>
        <v>0</v>
      </c>
      <c r="BS14" s="72">
        <f ca="1">IF(OR(BS$4&lt;$Q14,BS$4&gt;$Q14+IF($S14="",1000,$S14)-1),0,IF(MOD(BS$4-$Q14,IF($R14="",1000,$R14))=0,$O14,0))*IF($Y14&gt;0,(1+INDEX(Escalation!$B$3:$B$18,$Y14,0))^(BS$4-SSSModel!$C$5),1)*IF($X14=0,1,OFFSET(Profiles!$K$2,$X14,MAX(Profiles!$C$2,BS$4-$Q14)))*IF($AA14=1,(1+SSSModel!#REF!),1)</f>
        <v>0</v>
      </c>
      <c r="BT14" s="72">
        <f ca="1">IF(OR(BT$4&lt;$Q14,BT$4&gt;$Q14+IF($S14="",1000,$S14)-1),0,IF(MOD(BT$4-$Q14,IF($R14="",1000,$R14))=0,$O14,0))*IF($Y14&gt;0,(1+INDEX(Escalation!$B$3:$B$18,$Y14,0))^(BT$4-SSSModel!$C$5),1)*IF($X14=0,1,OFFSET(Profiles!$K$2,$X14,MAX(Profiles!$C$2,BT$4-$Q14)))*IF($AA14=1,(1+SSSModel!#REF!),1)</f>
        <v>0</v>
      </c>
      <c r="BU14" s="72">
        <f ca="1">IF(OR(BU$4&lt;$Q14,BU$4&gt;$Q14+IF($S14="",1000,$S14)-1),0,IF(MOD(BU$4-$Q14,IF($R14="",1000,$R14))=0,$O14,0))*IF($Y14&gt;0,(1+INDEX(Escalation!$B$3:$B$18,$Y14,0))^(BU$4-SSSModel!$C$5),1)*IF($X14=0,1,OFFSET(Profiles!$K$2,$X14,MAX(Profiles!$C$2,BU$4-$Q14)))*IF($AA14=1,(1+SSSModel!#REF!),1)</f>
        <v>0</v>
      </c>
      <c r="BV14" s="72">
        <f ca="1">IF(OR(BV$4&lt;$Q14,BV$4&gt;$Q14+IF($S14="",1000,$S14)-1),0,IF(MOD(BV$4-$Q14,IF($R14="",1000,$R14))=0,$O14,0))*IF($Y14&gt;0,(1+INDEX(Escalation!$B$3:$B$18,$Y14,0))^(BV$4-SSSModel!$C$5),1)*IF($X14=0,1,OFFSET(Profiles!$K$2,$X14,MAX(Profiles!$C$2,BV$4-$Q14)))*IF($AA14=1,(1+SSSModel!#REF!),1)</f>
        <v>0</v>
      </c>
      <c r="BW14" s="72">
        <f ca="1">IF(OR(BW$4&lt;$Q14,BW$4&gt;$Q14+IF($S14="",1000,$S14)-1),0,IF(MOD(BW$4-$Q14,IF($R14="",1000,$R14))=0,$O14,0))*IF($Y14&gt;0,(1+INDEX(Escalation!$B$3:$B$18,$Y14,0))^(BW$4-SSSModel!$C$5),1)*IF($X14=0,1,OFFSET(Profiles!$K$2,$X14,MAX(Profiles!$C$2,BW$4-$Q14)))*IF($AA14=1,(1+SSSModel!#REF!),1)</f>
        <v>0</v>
      </c>
      <c r="BX14" s="72">
        <f ca="1">IF(OR(BX$4&lt;$Q14,BX$4&gt;$Q14+IF($S14="",1000,$S14)-1),0,IF(MOD(BX$4-$Q14,IF($R14="",1000,$R14))=0,$O14,0))*IF($Y14&gt;0,(1+INDEX(Escalation!$B$3:$B$18,$Y14,0))^(BX$4-SSSModel!$C$5),1)*IF($X14=0,1,OFFSET(Profiles!$K$2,$X14,MAX(Profiles!$C$2,BX$4-$Q14)))*IF($AA14=1,(1+SSSModel!#REF!),1)</f>
        <v>0</v>
      </c>
      <c r="BY14" s="72">
        <f ca="1">IF(OR(BY$4&lt;$Q14,BY$4&gt;$Q14+IF($S14="",1000,$S14)-1),0,IF(MOD(BY$4-$Q14,IF($R14="",1000,$R14))=0,$O14,0))*IF($Y14&gt;0,(1+INDEX(Escalation!$B$3:$B$18,$Y14,0))^(BY$4-SSSModel!$C$5),1)*IF($X14=0,1,OFFSET(Profiles!$K$2,$X14,MAX(Profiles!$C$2,BY$4-$Q14)))*IF($AA14=1,(1+SSSModel!#REF!),1)</f>
        <v>0</v>
      </c>
      <c r="BZ14" s="72">
        <f ca="1">IF(OR(BZ$4&lt;$Q14,BZ$4&gt;$Q14+IF($S14="",1000,$S14)-1),0,IF(MOD(BZ$4-$Q14,IF($R14="",1000,$R14))=0,$O14,0))*IF($Y14&gt;0,(1+INDEX(Escalation!$B$3:$B$18,$Y14,0))^(BZ$4-SSSModel!$C$5),1)*IF($X14=0,1,OFFSET(Profiles!$K$2,$X14,MAX(Profiles!$C$2,BZ$4-$Q14)))*IF($AA14=1,(1+SSSModel!#REF!),1)</f>
        <v>0</v>
      </c>
      <c r="CA14" s="134">
        <f ca="1">IF(OR($Z14=0,SSSModel!$C$4="CF"),AC14,
IF(LEFT($V14,3)="ON_",
     IF(SSSModel!$C$4="RR",SUMPRODUCT(OFFSET($AC14,0,0,1,$CB$2),OFFSET(Profiles!$K$28,($Z14-1)*(Profiles!$I$26+1)+CA$4-SSSModel!$C$3+1,0,1,$CB$2)),
     IF(SSSModel!$C$4="ECC",$EA14*$EB14*SUMPRODUCT(OFFSET($AC14,0,MAX(0,CA$4-$DZ14-$CA$4+1),1,MIN($DZ14,CA$4-$CA$4+1)),OFFSET(Escalation!$K$24,($Y14-1)*(Escalation!$I$22+1)+CA$4-SSSModel!$C$3+1,MAX(0,CA$4-$DZ14-$CA$4+1),1,MIN($DZ14,CA$4-$CA$4+1))),
     IF(SSSModel!$C$4="PV",AC14*$EA14*(1+SSSModel!$C$2),
     IF(SSSModel!$C$4="FCR",$EC14*SUM(OFFSET($AC14,0,MAX(CA$4-$AC$4-$DZ14+1,0),1,MIN($DZ14,CA$4-$AC$4+1))),0)))),
SUM($AC14:$BZ14)*
     IF(SSSModel!$C$4="RR",OFFSET(Profiles!$K$2,$Z14,MAX(Profiles!$C$2,AC$4-$W14)),
     IF(SSSModel!$C$4="ECC",$EA14*$EB14*IF(MAX(Escalation!$C$2,AC$4-$W14)&gt;$DZ14-1,0,OFFSET(Escalation!$K$2,$Y14,MAX(Escalation!$C$2,AC$4-$W14))),
     IF(SSSModel!$C$4="PV",IF(CA$4=$W14,$EA14*(1+SSSModel!$C$2),0),
     IF(SSSModel!$C$4="FCR",IF(AND(CA$4&gt;=$W14,OFFSET(Profiles!$K$2,$Z14,MAX(Profiles!$C$2,AC$4-$W14))&gt;0),$EC14,0),0))))))</f>
        <v>0</v>
      </c>
      <c r="CB14" s="135">
        <f ca="1">IF(OR($Z14=0,SSSModel!$C$4="CF"),AD14,
IF(LEFT($V14,3)="ON_",
     IF(SSSModel!$C$4="RR",SUMPRODUCT(OFFSET($AC14,0,0,1,$CB$2),OFFSET(Profiles!$K$28,($Z14-1)*(Profiles!$I$26+1)+CB$4-SSSModel!$C$3+1,0,1,$CB$2)),
     IF(SSSModel!$C$4="ECC",$EA14*$EB14*SUMPRODUCT(OFFSET($AC14,0,MAX(0,CB$4-$DZ14-$CA$4+1),1,MIN($DZ14,CB$4-$CA$4+1)),OFFSET(Escalation!$K$24,($Y14-1)*(Escalation!$I$22+1)+CB$4-SSSModel!$C$3+1,MAX(0,CB$4-$DZ14-$CA$4+1),1,MIN($DZ14,CB$4-$CA$4+1))),
     IF(SSSModel!$C$4="PV",AD14*$EA14*(1+SSSModel!$C$2),
     IF(SSSModel!$C$4="FCR",$EC14*SUM(OFFSET($AC14,0,MAX(CB$4-$AC$4-$DZ14+1,0),1,MIN($DZ14,CB$4-$AC$4+1))),0)))),
SUM($AC14:$BZ14)*
     IF(SSSModel!$C$4="RR",OFFSET(Profiles!$K$2,$Z14,MAX(Profiles!$C$2,AD$4-$W14)),
     IF(SSSModel!$C$4="ECC",$EA14*$EB14*IF(MAX(Escalation!$C$2,AD$4-$W14)&gt;$DZ14-1,0,OFFSET(Escalation!$K$2,$Y14,MAX(Escalation!$C$2,AD$4-$W14))),
     IF(SSSModel!$C$4="PV",IF(CB$4=$W14,$EA14*(1+SSSModel!$C$2),0),
     IF(SSSModel!$C$4="FCR",IF(AND(CB$4&gt;=$W14,OFFSET(Profiles!$K$2,$Z14,MAX(Profiles!$C$2,AD$4-$W14))&gt;0),$EC14,0),0))))))</f>
        <v>0</v>
      </c>
      <c r="CC14" s="135">
        <f ca="1">IF(OR($Z14=0,SSSModel!$C$4="CF"),AE14,
IF(LEFT($V14,3)="ON_",
     IF(SSSModel!$C$4="RR",SUMPRODUCT(OFFSET($AC14,0,0,1,$CB$2),OFFSET(Profiles!$K$28,($Z14-1)*(Profiles!$I$26+1)+CC$4-SSSModel!$C$3+1,0,1,$CB$2)),
     IF(SSSModel!$C$4="ECC",$EA14*$EB14*SUMPRODUCT(OFFSET($AC14,0,MAX(0,CC$4-$DZ14-$CA$4+1),1,MIN($DZ14,CC$4-$CA$4+1)),OFFSET(Escalation!$K$24,($Y14-1)*(Escalation!$I$22+1)+CC$4-SSSModel!$C$3+1,MAX(0,CC$4-$DZ14-$CA$4+1),1,MIN($DZ14,CC$4-$CA$4+1))),
     IF(SSSModel!$C$4="PV",AE14*$EA14*(1+SSSModel!$C$2),
     IF(SSSModel!$C$4="FCR",$EC14*SUM(OFFSET($AC14,0,MAX(CC$4-$AC$4-$DZ14+1,0),1,MIN($DZ14,CC$4-$AC$4+1))),0)))),
SUM($AC14:$BZ14)*
     IF(SSSModel!$C$4="RR",OFFSET(Profiles!$K$2,$Z14,MAX(Profiles!$C$2,AE$4-$W14)),
     IF(SSSModel!$C$4="ECC",$EA14*$EB14*IF(MAX(Escalation!$C$2,AE$4-$W14)&gt;$DZ14-1,0,OFFSET(Escalation!$K$2,$Y14,MAX(Escalation!$C$2,AE$4-$W14))),
     IF(SSSModel!$C$4="PV",IF(CC$4=$W14,$EA14*(1+SSSModel!$C$2),0),
     IF(SSSModel!$C$4="FCR",IF(AND(CC$4&gt;=$W14,OFFSET(Profiles!$K$2,$Z14,MAX(Profiles!$C$2,AE$4-$W14))&gt;0),$EC14,0),0))))))</f>
        <v>0</v>
      </c>
      <c r="CD14" s="135">
        <f ca="1">IF(OR($Z14=0,SSSModel!$C$4="CF"),AF14,
IF(LEFT($V14,3)="ON_",
     IF(SSSModel!$C$4="RR",SUMPRODUCT(OFFSET($AC14,0,0,1,$CB$2),OFFSET(Profiles!$K$28,($Z14-1)*(Profiles!$I$26+1)+CD$4-SSSModel!$C$3+1,0,1,$CB$2)),
     IF(SSSModel!$C$4="ECC",$EA14*$EB14*SUMPRODUCT(OFFSET($AC14,0,MAX(0,CD$4-$DZ14-$CA$4+1),1,MIN($DZ14,CD$4-$CA$4+1)),OFFSET(Escalation!$K$24,($Y14-1)*(Escalation!$I$22+1)+CD$4-SSSModel!$C$3+1,MAX(0,CD$4-$DZ14-$CA$4+1),1,MIN($DZ14,CD$4-$CA$4+1))),
     IF(SSSModel!$C$4="PV",AF14*$EA14*(1+SSSModel!$C$2),
     IF(SSSModel!$C$4="FCR",$EC14*SUM(OFFSET($AC14,0,MAX(CD$4-$AC$4-$DZ14+1,0),1,MIN($DZ14,CD$4-$AC$4+1))),0)))),
SUM($AC14:$BZ14)*
     IF(SSSModel!$C$4="RR",OFFSET(Profiles!$K$2,$Z14,MAX(Profiles!$C$2,AF$4-$W14)),
     IF(SSSModel!$C$4="ECC",$EA14*$EB14*IF(MAX(Escalation!$C$2,AF$4-$W14)&gt;$DZ14-1,0,OFFSET(Escalation!$K$2,$Y14,MAX(Escalation!$C$2,AF$4-$W14))),
     IF(SSSModel!$C$4="PV",IF(CD$4=$W14,$EA14*(1+SSSModel!$C$2),0),
     IF(SSSModel!$C$4="FCR",IF(AND(CD$4&gt;=$W14,OFFSET(Profiles!$K$2,$Z14,MAX(Profiles!$C$2,AF$4-$W14))&gt;0),$EC14,0),0))))))</f>
        <v>0</v>
      </c>
      <c r="CE14" s="135">
        <f ca="1">IF(OR($Z14=0,SSSModel!$C$4="CF"),AG14,
IF(LEFT($V14,3)="ON_",
     IF(SSSModel!$C$4="RR",SUMPRODUCT(OFFSET($AC14,0,0,1,$CB$2),OFFSET(Profiles!$K$28,($Z14-1)*(Profiles!$I$26+1)+CE$4-SSSModel!$C$3+1,0,1,$CB$2)),
     IF(SSSModel!$C$4="ECC",$EA14*$EB14*SUMPRODUCT(OFFSET($AC14,0,MAX(0,CE$4-$DZ14-$CA$4+1),1,MIN($DZ14,CE$4-$CA$4+1)),OFFSET(Escalation!$K$24,($Y14-1)*(Escalation!$I$22+1)+CE$4-SSSModel!$C$3+1,MAX(0,CE$4-$DZ14-$CA$4+1),1,MIN($DZ14,CE$4-$CA$4+1))),
     IF(SSSModel!$C$4="PV",AG14*$EA14*(1+SSSModel!$C$2),
     IF(SSSModel!$C$4="FCR",$EC14*SUM(OFFSET($AC14,0,MAX(CE$4-$AC$4-$DZ14+1,0),1,MIN($DZ14,CE$4-$AC$4+1))),0)))),
SUM($AC14:$BZ14)*
     IF(SSSModel!$C$4="RR",OFFSET(Profiles!$K$2,$Z14,MAX(Profiles!$C$2,AG$4-$W14)),
     IF(SSSModel!$C$4="ECC",$EA14*$EB14*IF(MAX(Escalation!$C$2,AG$4-$W14)&gt;$DZ14-1,0,OFFSET(Escalation!$K$2,$Y14,MAX(Escalation!$C$2,AG$4-$W14))),
     IF(SSSModel!$C$4="PV",IF(CE$4=$W14,$EA14*(1+SSSModel!$C$2),0),
     IF(SSSModel!$C$4="FCR",IF(AND(CE$4&gt;=$W14,OFFSET(Profiles!$K$2,$Z14,MAX(Profiles!$C$2,AG$4-$W14))&gt;0),$EC14,0),0))))))</f>
        <v>0</v>
      </c>
      <c r="CF14" s="135">
        <f ca="1">IF(OR($Z14=0,SSSModel!$C$4="CF"),AH14,
IF(LEFT($V14,3)="ON_",
     IF(SSSModel!$C$4="RR",SUMPRODUCT(OFFSET($AC14,0,0,1,$CB$2),OFFSET(Profiles!$K$28,($Z14-1)*(Profiles!$I$26+1)+CF$4-SSSModel!$C$3+1,0,1,$CB$2)),
     IF(SSSModel!$C$4="ECC",$EA14*$EB14*SUMPRODUCT(OFFSET($AC14,0,MAX(0,CF$4-$DZ14-$CA$4+1),1,MIN($DZ14,CF$4-$CA$4+1)),OFFSET(Escalation!$K$24,($Y14-1)*(Escalation!$I$22+1)+CF$4-SSSModel!$C$3+1,MAX(0,CF$4-$DZ14-$CA$4+1),1,MIN($DZ14,CF$4-$CA$4+1))),
     IF(SSSModel!$C$4="PV",AH14*$EA14*(1+SSSModel!$C$2),
     IF(SSSModel!$C$4="FCR",$EC14*SUM(OFFSET($AC14,0,MAX(CF$4-$AC$4-$DZ14+1,0),1,MIN($DZ14,CF$4-$AC$4+1))),0)))),
SUM($AC14:$BZ14)*
     IF(SSSModel!$C$4="RR",OFFSET(Profiles!$K$2,$Z14,MAX(Profiles!$C$2,AH$4-$W14)),
     IF(SSSModel!$C$4="ECC",$EA14*$EB14*IF(MAX(Escalation!$C$2,AH$4-$W14)&gt;$DZ14-1,0,OFFSET(Escalation!$K$2,$Y14,MAX(Escalation!$C$2,AH$4-$W14))),
     IF(SSSModel!$C$4="PV",IF(CF$4=$W14,$EA14*(1+SSSModel!$C$2),0),
     IF(SSSModel!$C$4="FCR",IF(AND(CF$4&gt;=$W14,OFFSET(Profiles!$K$2,$Z14,MAX(Profiles!$C$2,AH$4-$W14))&gt;0),$EC14,0),0))))))</f>
        <v>0</v>
      </c>
      <c r="CG14" s="135">
        <f ca="1">IF(OR($Z14=0,SSSModel!$C$4="CF"),AI14,
IF(LEFT($V14,3)="ON_",
     IF(SSSModel!$C$4="RR",SUMPRODUCT(OFFSET($AC14,0,0,1,$CB$2),OFFSET(Profiles!$K$28,($Z14-1)*(Profiles!$I$26+1)+CG$4-SSSModel!$C$3+1,0,1,$CB$2)),
     IF(SSSModel!$C$4="ECC",$EA14*$EB14*SUMPRODUCT(OFFSET($AC14,0,MAX(0,CG$4-$DZ14-$CA$4+1),1,MIN($DZ14,CG$4-$CA$4+1)),OFFSET(Escalation!$K$24,($Y14-1)*(Escalation!$I$22+1)+CG$4-SSSModel!$C$3+1,MAX(0,CG$4-$DZ14-$CA$4+1),1,MIN($DZ14,CG$4-$CA$4+1))),
     IF(SSSModel!$C$4="PV",AI14*$EA14*(1+SSSModel!$C$2),
     IF(SSSModel!$C$4="FCR",$EC14*SUM(OFFSET($AC14,0,MAX(CG$4-$AC$4-$DZ14+1,0),1,MIN($DZ14,CG$4-$AC$4+1))),0)))),
SUM($AC14:$BZ14)*
     IF(SSSModel!$C$4="RR",OFFSET(Profiles!$K$2,$Z14,MAX(Profiles!$C$2,AI$4-$W14)),
     IF(SSSModel!$C$4="ECC",$EA14*$EB14*IF(MAX(Escalation!$C$2,AI$4-$W14)&gt;$DZ14-1,0,OFFSET(Escalation!$K$2,$Y14,MAX(Escalation!$C$2,AI$4-$W14))),
     IF(SSSModel!$C$4="PV",IF(CG$4=$W14,$EA14*(1+SSSModel!$C$2),0),
     IF(SSSModel!$C$4="FCR",IF(AND(CG$4&gt;=$W14,OFFSET(Profiles!$K$2,$Z14,MAX(Profiles!$C$2,AI$4-$W14))&gt;0),$EC14,0),0))))))</f>
        <v>0</v>
      </c>
      <c r="CH14" s="135">
        <f ca="1">IF(OR($Z14=0,SSSModel!$C$4="CF"),AJ14,
IF(LEFT($V14,3)="ON_",
     IF(SSSModel!$C$4="RR",SUMPRODUCT(OFFSET($AC14,0,0,1,$CB$2),OFFSET(Profiles!$K$28,($Z14-1)*(Profiles!$I$26+1)+CH$4-SSSModel!$C$3+1,0,1,$CB$2)),
     IF(SSSModel!$C$4="ECC",$EA14*$EB14*SUMPRODUCT(OFFSET($AC14,0,MAX(0,CH$4-$DZ14-$CA$4+1),1,MIN($DZ14,CH$4-$CA$4+1)),OFFSET(Escalation!$K$24,($Y14-1)*(Escalation!$I$22+1)+CH$4-SSSModel!$C$3+1,MAX(0,CH$4-$DZ14-$CA$4+1),1,MIN($DZ14,CH$4-$CA$4+1))),
     IF(SSSModel!$C$4="PV",AJ14*$EA14*(1+SSSModel!$C$2),
     IF(SSSModel!$C$4="FCR",$EC14*SUM(OFFSET($AC14,0,MAX(CH$4-$AC$4-$DZ14+1,0),1,MIN($DZ14,CH$4-$AC$4+1))),0)))),
SUM($AC14:$BZ14)*
     IF(SSSModel!$C$4="RR",OFFSET(Profiles!$K$2,$Z14,MAX(Profiles!$C$2,AJ$4-$W14)),
     IF(SSSModel!$C$4="ECC",$EA14*$EB14*IF(MAX(Escalation!$C$2,AJ$4-$W14)&gt;$DZ14-1,0,OFFSET(Escalation!$K$2,$Y14,MAX(Escalation!$C$2,AJ$4-$W14))),
     IF(SSSModel!$C$4="PV",IF(CH$4=$W14,$EA14*(1+SSSModel!$C$2),0),
     IF(SSSModel!$C$4="FCR",IF(AND(CH$4&gt;=$W14,OFFSET(Profiles!$K$2,$Z14,MAX(Profiles!$C$2,AJ$4-$W14))&gt;0),$EC14,0),0))))))</f>
        <v>0</v>
      </c>
      <c r="CI14" s="135">
        <f ca="1">IF(OR($Z14=0,SSSModel!$C$4="CF"),AK14,
IF(LEFT($V14,3)="ON_",
     IF(SSSModel!$C$4="RR",SUMPRODUCT(OFFSET($AC14,0,0,1,$CB$2),OFFSET(Profiles!$K$28,($Z14-1)*(Profiles!$I$26+1)+CI$4-SSSModel!$C$3+1,0,1,$CB$2)),
     IF(SSSModel!$C$4="ECC",$EA14*$EB14*SUMPRODUCT(OFFSET($AC14,0,MAX(0,CI$4-$DZ14-$CA$4+1),1,MIN($DZ14,CI$4-$CA$4+1)),OFFSET(Escalation!$K$24,($Y14-1)*(Escalation!$I$22+1)+CI$4-SSSModel!$C$3+1,MAX(0,CI$4-$DZ14-$CA$4+1),1,MIN($DZ14,CI$4-$CA$4+1))),
     IF(SSSModel!$C$4="PV",AK14*$EA14*(1+SSSModel!$C$2),
     IF(SSSModel!$C$4="FCR",$EC14*SUM(OFFSET($AC14,0,MAX(CI$4-$AC$4-$DZ14+1,0),1,MIN($DZ14,CI$4-$AC$4+1))),0)))),
SUM($AC14:$BZ14)*
     IF(SSSModel!$C$4="RR",OFFSET(Profiles!$K$2,$Z14,MAX(Profiles!$C$2,AK$4-$W14)),
     IF(SSSModel!$C$4="ECC",$EA14*$EB14*IF(MAX(Escalation!$C$2,AK$4-$W14)&gt;$DZ14-1,0,OFFSET(Escalation!$K$2,$Y14,MAX(Escalation!$C$2,AK$4-$W14))),
     IF(SSSModel!$C$4="PV",IF(CI$4=$W14,$EA14*(1+SSSModel!$C$2),0),
     IF(SSSModel!$C$4="FCR",IF(AND(CI$4&gt;=$W14,OFFSET(Profiles!$K$2,$Z14,MAX(Profiles!$C$2,AK$4-$W14))&gt;0),$EC14,0),0))))))</f>
        <v>0</v>
      </c>
      <c r="CJ14" s="135">
        <f ca="1">IF(OR($Z14=0,SSSModel!$C$4="CF"),AL14,
IF(LEFT($V14,3)="ON_",
     IF(SSSModel!$C$4="RR",SUMPRODUCT(OFFSET($AC14,0,0,1,$CB$2),OFFSET(Profiles!$K$28,($Z14-1)*(Profiles!$I$26+1)+CJ$4-SSSModel!$C$3+1,0,1,$CB$2)),
     IF(SSSModel!$C$4="ECC",$EA14*$EB14*SUMPRODUCT(OFFSET($AC14,0,MAX(0,CJ$4-$DZ14-$CA$4+1),1,MIN($DZ14,CJ$4-$CA$4+1)),OFFSET(Escalation!$K$24,($Y14-1)*(Escalation!$I$22+1)+CJ$4-SSSModel!$C$3+1,MAX(0,CJ$4-$DZ14-$CA$4+1),1,MIN($DZ14,CJ$4-$CA$4+1))),
     IF(SSSModel!$C$4="PV",AL14*$EA14*(1+SSSModel!$C$2),
     IF(SSSModel!$C$4="FCR",$EC14*SUM(OFFSET($AC14,0,MAX(CJ$4-$AC$4-$DZ14+1,0),1,MIN($DZ14,CJ$4-$AC$4+1))),0)))),
SUM($AC14:$BZ14)*
     IF(SSSModel!$C$4="RR",OFFSET(Profiles!$K$2,$Z14,MAX(Profiles!$C$2,AL$4-$W14)),
     IF(SSSModel!$C$4="ECC",$EA14*$EB14*IF(MAX(Escalation!$C$2,AL$4-$W14)&gt;$DZ14-1,0,OFFSET(Escalation!$K$2,$Y14,MAX(Escalation!$C$2,AL$4-$W14))),
     IF(SSSModel!$C$4="PV",IF(CJ$4=$W14,$EA14*(1+SSSModel!$C$2),0),
     IF(SSSModel!$C$4="FCR",IF(AND(CJ$4&gt;=$W14,OFFSET(Profiles!$K$2,$Z14,MAX(Profiles!$C$2,AL$4-$W14))&gt;0),$EC14,0),0))))))</f>
        <v>0</v>
      </c>
      <c r="CK14" s="135">
        <f ca="1">IF(OR($Z14=0,SSSModel!$C$4="CF"),AM14,
IF(LEFT($V14,3)="ON_",
     IF(SSSModel!$C$4="RR",SUMPRODUCT(OFFSET($AC14,0,0,1,$CB$2),OFFSET(Profiles!$K$28,($Z14-1)*(Profiles!$I$26+1)+CK$4-SSSModel!$C$3+1,0,1,$CB$2)),
     IF(SSSModel!$C$4="ECC",$EA14*$EB14*SUMPRODUCT(OFFSET($AC14,0,MAX(0,CK$4-$DZ14-$CA$4+1),1,MIN($DZ14,CK$4-$CA$4+1)),OFFSET(Escalation!$K$24,($Y14-1)*(Escalation!$I$22+1)+CK$4-SSSModel!$C$3+1,MAX(0,CK$4-$DZ14-$CA$4+1),1,MIN($DZ14,CK$4-$CA$4+1))),
     IF(SSSModel!$C$4="PV",AM14*$EA14*(1+SSSModel!$C$2),
     IF(SSSModel!$C$4="FCR",$EC14*SUM(OFFSET($AC14,0,MAX(CK$4-$AC$4-$DZ14+1,0),1,MIN($DZ14,CK$4-$AC$4+1))),0)))),
SUM($AC14:$BZ14)*
     IF(SSSModel!$C$4="RR",OFFSET(Profiles!$K$2,$Z14,MAX(Profiles!$C$2,AM$4-$W14)),
     IF(SSSModel!$C$4="ECC",$EA14*$EB14*IF(MAX(Escalation!$C$2,AM$4-$W14)&gt;$DZ14-1,0,OFFSET(Escalation!$K$2,$Y14,MAX(Escalation!$C$2,AM$4-$W14))),
     IF(SSSModel!$C$4="PV",IF(CK$4=$W14,$EA14*(1+SSSModel!$C$2),0),
     IF(SSSModel!$C$4="FCR",IF(AND(CK$4&gt;=$W14,OFFSET(Profiles!$K$2,$Z14,MAX(Profiles!$C$2,AM$4-$W14))&gt;0),$EC14,0),0))))))</f>
        <v>0</v>
      </c>
      <c r="CL14" s="135">
        <f ca="1">IF(OR($Z14=0,SSSModel!$C$4="CF"),AN14,
IF(LEFT($V14,3)="ON_",
     IF(SSSModel!$C$4="RR",SUMPRODUCT(OFFSET($AC14,0,0,1,$CB$2),OFFSET(Profiles!$K$28,($Z14-1)*(Profiles!$I$26+1)+CL$4-SSSModel!$C$3+1,0,1,$CB$2)),
     IF(SSSModel!$C$4="ECC",$EA14*$EB14*SUMPRODUCT(OFFSET($AC14,0,MAX(0,CL$4-$DZ14-$CA$4+1),1,MIN($DZ14,CL$4-$CA$4+1)),OFFSET(Escalation!$K$24,($Y14-1)*(Escalation!$I$22+1)+CL$4-SSSModel!$C$3+1,MAX(0,CL$4-$DZ14-$CA$4+1),1,MIN($DZ14,CL$4-$CA$4+1))),
     IF(SSSModel!$C$4="PV",AN14*$EA14*(1+SSSModel!$C$2),
     IF(SSSModel!$C$4="FCR",$EC14*SUM(OFFSET($AC14,0,MAX(CL$4-$AC$4-$DZ14+1,0),1,MIN($DZ14,CL$4-$AC$4+1))),0)))),
SUM($AC14:$BZ14)*
     IF(SSSModel!$C$4="RR",OFFSET(Profiles!$K$2,$Z14,MAX(Profiles!$C$2,AN$4-$W14)),
     IF(SSSModel!$C$4="ECC",$EA14*$EB14*IF(MAX(Escalation!$C$2,AN$4-$W14)&gt;$DZ14-1,0,OFFSET(Escalation!$K$2,$Y14,MAX(Escalation!$C$2,AN$4-$W14))),
     IF(SSSModel!$C$4="PV",IF(CL$4=$W14,$EA14*(1+SSSModel!$C$2),0),
     IF(SSSModel!$C$4="FCR",IF(AND(CL$4&gt;=$W14,OFFSET(Profiles!$K$2,$Z14,MAX(Profiles!$C$2,AN$4-$W14))&gt;0),$EC14,0),0))))))</f>
        <v>0</v>
      </c>
      <c r="CM14" s="135">
        <f ca="1">IF(OR($Z14=0,SSSModel!$C$4="CF"),AO14,
IF(LEFT($V14,3)="ON_",
     IF(SSSModel!$C$4="RR",SUMPRODUCT(OFFSET($AC14,0,0,1,$CB$2),OFFSET(Profiles!$K$28,($Z14-1)*(Profiles!$I$26+1)+CM$4-SSSModel!$C$3+1,0,1,$CB$2)),
     IF(SSSModel!$C$4="ECC",$EA14*$EB14*SUMPRODUCT(OFFSET($AC14,0,MAX(0,CM$4-$DZ14-$CA$4+1),1,MIN($DZ14,CM$4-$CA$4+1)),OFFSET(Escalation!$K$24,($Y14-1)*(Escalation!$I$22+1)+CM$4-SSSModel!$C$3+1,MAX(0,CM$4-$DZ14-$CA$4+1),1,MIN($DZ14,CM$4-$CA$4+1))),
     IF(SSSModel!$C$4="PV",AO14*$EA14*(1+SSSModel!$C$2),
     IF(SSSModel!$C$4="FCR",$EC14*SUM(OFFSET($AC14,0,MAX(CM$4-$AC$4-$DZ14+1,0),1,MIN($DZ14,CM$4-$AC$4+1))),0)))),
SUM($AC14:$BZ14)*
     IF(SSSModel!$C$4="RR",OFFSET(Profiles!$K$2,$Z14,MAX(Profiles!$C$2,AO$4-$W14)),
     IF(SSSModel!$C$4="ECC",$EA14*$EB14*IF(MAX(Escalation!$C$2,AO$4-$W14)&gt;$DZ14-1,0,OFFSET(Escalation!$K$2,$Y14,MAX(Escalation!$C$2,AO$4-$W14))),
     IF(SSSModel!$C$4="PV",IF(CM$4=$W14,$EA14*(1+SSSModel!$C$2),0),
     IF(SSSModel!$C$4="FCR",IF(AND(CM$4&gt;=$W14,OFFSET(Profiles!$K$2,$Z14,MAX(Profiles!$C$2,AO$4-$W14))&gt;0),$EC14,0),0))))))</f>
        <v>0</v>
      </c>
      <c r="CN14" s="135">
        <f ca="1">IF(OR($Z14=0,SSSModel!$C$4="CF"),AP14,
IF(LEFT($V14,3)="ON_",
     IF(SSSModel!$C$4="RR",SUMPRODUCT(OFFSET($AC14,0,0,1,$CB$2),OFFSET(Profiles!$K$28,($Z14-1)*(Profiles!$I$26+1)+CN$4-SSSModel!$C$3+1,0,1,$CB$2)),
     IF(SSSModel!$C$4="ECC",$EA14*$EB14*SUMPRODUCT(OFFSET($AC14,0,MAX(0,CN$4-$DZ14-$CA$4+1),1,MIN($DZ14,CN$4-$CA$4+1)),OFFSET(Escalation!$K$24,($Y14-1)*(Escalation!$I$22+1)+CN$4-SSSModel!$C$3+1,MAX(0,CN$4-$DZ14-$CA$4+1),1,MIN($DZ14,CN$4-$CA$4+1))),
     IF(SSSModel!$C$4="PV",AP14*$EA14*(1+SSSModel!$C$2),
     IF(SSSModel!$C$4="FCR",$EC14*SUM(OFFSET($AC14,0,MAX(CN$4-$AC$4-$DZ14+1,0),1,MIN($DZ14,CN$4-$AC$4+1))),0)))),
SUM($AC14:$BZ14)*
     IF(SSSModel!$C$4="RR",OFFSET(Profiles!$K$2,$Z14,MAX(Profiles!$C$2,AP$4-$W14)),
     IF(SSSModel!$C$4="ECC",$EA14*$EB14*IF(MAX(Escalation!$C$2,AP$4-$W14)&gt;$DZ14-1,0,OFFSET(Escalation!$K$2,$Y14,MAX(Escalation!$C$2,AP$4-$W14))),
     IF(SSSModel!$C$4="PV",IF(CN$4=$W14,$EA14*(1+SSSModel!$C$2),0),
     IF(SSSModel!$C$4="FCR",IF(AND(CN$4&gt;=$W14,OFFSET(Profiles!$K$2,$Z14,MAX(Profiles!$C$2,AP$4-$W14))&gt;0),$EC14,0),0))))))</f>
        <v>0</v>
      </c>
      <c r="CO14" s="135">
        <f ca="1">IF(OR($Z14=0,SSSModel!$C$4="CF"),AQ14,
IF(LEFT($V14,3)="ON_",
     IF(SSSModel!$C$4="RR",SUMPRODUCT(OFFSET($AC14,0,0,1,$CB$2),OFFSET(Profiles!$K$28,($Z14-1)*(Profiles!$I$26+1)+CO$4-SSSModel!$C$3+1,0,1,$CB$2)),
     IF(SSSModel!$C$4="ECC",$EA14*$EB14*SUMPRODUCT(OFFSET($AC14,0,MAX(0,CO$4-$DZ14-$CA$4+1),1,MIN($DZ14,CO$4-$CA$4+1)),OFFSET(Escalation!$K$24,($Y14-1)*(Escalation!$I$22+1)+CO$4-SSSModel!$C$3+1,MAX(0,CO$4-$DZ14-$CA$4+1),1,MIN($DZ14,CO$4-$CA$4+1))),
     IF(SSSModel!$C$4="PV",AQ14*$EA14*(1+SSSModel!$C$2),
     IF(SSSModel!$C$4="FCR",$EC14*SUM(OFFSET($AC14,0,MAX(CO$4-$AC$4-$DZ14+1,0),1,MIN($DZ14,CO$4-$AC$4+1))),0)))),
SUM($AC14:$BZ14)*
     IF(SSSModel!$C$4="RR",OFFSET(Profiles!$K$2,$Z14,MAX(Profiles!$C$2,AQ$4-$W14)),
     IF(SSSModel!$C$4="ECC",$EA14*$EB14*IF(MAX(Escalation!$C$2,AQ$4-$W14)&gt;$DZ14-1,0,OFFSET(Escalation!$K$2,$Y14,MAX(Escalation!$C$2,AQ$4-$W14))),
     IF(SSSModel!$C$4="PV",IF(CO$4=$W14,$EA14*(1+SSSModel!$C$2),0),
     IF(SSSModel!$C$4="FCR",IF(AND(CO$4&gt;=$W14,OFFSET(Profiles!$K$2,$Z14,MAX(Profiles!$C$2,AQ$4-$W14))&gt;0),$EC14,0),0))))))</f>
        <v>0</v>
      </c>
      <c r="CP14" s="135">
        <f ca="1">IF(OR($Z14=0,SSSModel!$C$4="CF"),AR14,
IF(LEFT($V14,3)="ON_",
     IF(SSSModel!$C$4="RR",SUMPRODUCT(OFFSET($AC14,0,0,1,$CB$2),OFFSET(Profiles!$K$28,($Z14-1)*(Profiles!$I$26+1)+CP$4-SSSModel!$C$3+1,0,1,$CB$2)),
     IF(SSSModel!$C$4="ECC",$EA14*$EB14*SUMPRODUCT(OFFSET($AC14,0,MAX(0,CP$4-$DZ14-$CA$4+1),1,MIN($DZ14,CP$4-$CA$4+1)),OFFSET(Escalation!$K$24,($Y14-1)*(Escalation!$I$22+1)+CP$4-SSSModel!$C$3+1,MAX(0,CP$4-$DZ14-$CA$4+1),1,MIN($DZ14,CP$4-$CA$4+1))),
     IF(SSSModel!$C$4="PV",AR14*$EA14*(1+SSSModel!$C$2),
     IF(SSSModel!$C$4="FCR",$EC14*SUM(OFFSET($AC14,0,MAX(CP$4-$AC$4-$DZ14+1,0),1,MIN($DZ14,CP$4-$AC$4+1))),0)))),
SUM($AC14:$BZ14)*
     IF(SSSModel!$C$4="RR",OFFSET(Profiles!$K$2,$Z14,MAX(Profiles!$C$2,AR$4-$W14)),
     IF(SSSModel!$C$4="ECC",$EA14*$EB14*IF(MAX(Escalation!$C$2,AR$4-$W14)&gt;$DZ14-1,0,OFFSET(Escalation!$K$2,$Y14,MAX(Escalation!$C$2,AR$4-$W14))),
     IF(SSSModel!$C$4="PV",IF(CP$4=$W14,$EA14*(1+SSSModel!$C$2),0),
     IF(SSSModel!$C$4="FCR",IF(AND(CP$4&gt;=$W14,OFFSET(Profiles!$K$2,$Z14,MAX(Profiles!$C$2,AR$4-$W14))&gt;0),$EC14,0),0))))))</f>
        <v>0</v>
      </c>
      <c r="CQ14" s="135">
        <f ca="1">IF(OR($Z14=0,SSSModel!$C$4="CF"),AS14,
IF(LEFT($V14,3)="ON_",
     IF(SSSModel!$C$4="RR",SUMPRODUCT(OFFSET($AC14,0,0,1,$CB$2),OFFSET(Profiles!$K$28,($Z14-1)*(Profiles!$I$26+1)+CQ$4-SSSModel!$C$3+1,0,1,$CB$2)),
     IF(SSSModel!$C$4="ECC",$EA14*$EB14*SUMPRODUCT(OFFSET($AC14,0,MAX(0,CQ$4-$DZ14-$CA$4+1),1,MIN($DZ14,CQ$4-$CA$4+1)),OFFSET(Escalation!$K$24,($Y14-1)*(Escalation!$I$22+1)+CQ$4-SSSModel!$C$3+1,MAX(0,CQ$4-$DZ14-$CA$4+1),1,MIN($DZ14,CQ$4-$CA$4+1))),
     IF(SSSModel!$C$4="PV",AS14*$EA14*(1+SSSModel!$C$2),
     IF(SSSModel!$C$4="FCR",$EC14*SUM(OFFSET($AC14,0,MAX(CQ$4-$AC$4-$DZ14+1,0),1,MIN($DZ14,CQ$4-$AC$4+1))),0)))),
SUM($AC14:$BZ14)*
     IF(SSSModel!$C$4="RR",OFFSET(Profiles!$K$2,$Z14,MAX(Profiles!$C$2,AS$4-$W14)),
     IF(SSSModel!$C$4="ECC",$EA14*$EB14*IF(MAX(Escalation!$C$2,AS$4-$W14)&gt;$DZ14-1,0,OFFSET(Escalation!$K$2,$Y14,MAX(Escalation!$C$2,AS$4-$W14))),
     IF(SSSModel!$C$4="PV",IF(CQ$4=$W14,$EA14*(1+SSSModel!$C$2),0),
     IF(SSSModel!$C$4="FCR",IF(AND(CQ$4&gt;=$W14,OFFSET(Profiles!$K$2,$Z14,MAX(Profiles!$C$2,AS$4-$W14))&gt;0),$EC14,0),0))))))</f>
        <v>0</v>
      </c>
      <c r="CR14" s="135">
        <f ca="1">IF(OR($Z14=0,SSSModel!$C$4="CF"),AT14,
IF(LEFT($V14,3)="ON_",
     IF(SSSModel!$C$4="RR",SUMPRODUCT(OFFSET($AC14,0,0,1,$CB$2),OFFSET(Profiles!$K$28,($Z14-1)*(Profiles!$I$26+1)+CR$4-SSSModel!$C$3+1,0,1,$CB$2)),
     IF(SSSModel!$C$4="ECC",$EA14*$EB14*SUMPRODUCT(OFFSET($AC14,0,MAX(0,CR$4-$DZ14-$CA$4+1),1,MIN($DZ14,CR$4-$CA$4+1)),OFFSET(Escalation!$K$24,($Y14-1)*(Escalation!$I$22+1)+CR$4-SSSModel!$C$3+1,MAX(0,CR$4-$DZ14-$CA$4+1),1,MIN($DZ14,CR$4-$CA$4+1))),
     IF(SSSModel!$C$4="PV",AT14*$EA14*(1+SSSModel!$C$2),
     IF(SSSModel!$C$4="FCR",$EC14*SUM(OFFSET($AC14,0,MAX(CR$4-$AC$4-$DZ14+1,0),1,MIN($DZ14,CR$4-$AC$4+1))),0)))),
SUM($AC14:$BZ14)*
     IF(SSSModel!$C$4="RR",OFFSET(Profiles!$K$2,$Z14,MAX(Profiles!$C$2,AT$4-$W14)),
     IF(SSSModel!$C$4="ECC",$EA14*$EB14*IF(MAX(Escalation!$C$2,AT$4-$W14)&gt;$DZ14-1,0,OFFSET(Escalation!$K$2,$Y14,MAX(Escalation!$C$2,AT$4-$W14))),
     IF(SSSModel!$C$4="PV",IF(CR$4=$W14,$EA14*(1+SSSModel!$C$2),0),
     IF(SSSModel!$C$4="FCR",IF(AND(CR$4&gt;=$W14,OFFSET(Profiles!$K$2,$Z14,MAX(Profiles!$C$2,AT$4-$W14))&gt;0),$EC14,0),0))))))</f>
        <v>0</v>
      </c>
      <c r="CS14" s="135">
        <f ca="1">IF(OR($Z14=0,SSSModel!$C$4="CF"),AU14,
IF(LEFT($V14,3)="ON_",
     IF(SSSModel!$C$4="RR",SUMPRODUCT(OFFSET($AC14,0,0,1,$CB$2),OFFSET(Profiles!$K$28,($Z14-1)*(Profiles!$I$26+1)+CS$4-SSSModel!$C$3+1,0,1,$CB$2)),
     IF(SSSModel!$C$4="ECC",$EA14*$EB14*SUMPRODUCT(OFFSET($AC14,0,MAX(0,CS$4-$DZ14-$CA$4+1),1,MIN($DZ14,CS$4-$CA$4+1)),OFFSET(Escalation!$K$24,($Y14-1)*(Escalation!$I$22+1)+CS$4-SSSModel!$C$3+1,MAX(0,CS$4-$DZ14-$CA$4+1),1,MIN($DZ14,CS$4-$CA$4+1))),
     IF(SSSModel!$C$4="PV",AU14*$EA14*(1+SSSModel!$C$2),
     IF(SSSModel!$C$4="FCR",$EC14*SUM(OFFSET($AC14,0,MAX(CS$4-$AC$4-$DZ14+1,0),1,MIN($DZ14,CS$4-$AC$4+1))),0)))),
SUM($AC14:$BZ14)*
     IF(SSSModel!$C$4="RR",OFFSET(Profiles!$K$2,$Z14,MAX(Profiles!$C$2,AU$4-$W14)),
     IF(SSSModel!$C$4="ECC",$EA14*$EB14*IF(MAX(Escalation!$C$2,AU$4-$W14)&gt;$DZ14-1,0,OFFSET(Escalation!$K$2,$Y14,MAX(Escalation!$C$2,AU$4-$W14))),
     IF(SSSModel!$C$4="PV",IF(CS$4=$W14,$EA14*(1+SSSModel!$C$2),0),
     IF(SSSModel!$C$4="FCR",IF(AND(CS$4&gt;=$W14,OFFSET(Profiles!$K$2,$Z14,MAX(Profiles!$C$2,AU$4-$W14))&gt;0),$EC14,0),0))))))</f>
        <v>0</v>
      </c>
      <c r="CT14" s="135">
        <f ca="1">IF(OR($Z14=0,SSSModel!$C$4="CF"),AV14,
IF(LEFT($V14,3)="ON_",
     IF(SSSModel!$C$4="RR",SUMPRODUCT(OFFSET($AC14,0,0,1,$CB$2),OFFSET(Profiles!$K$28,($Z14-1)*(Profiles!$I$26+1)+CT$4-SSSModel!$C$3+1,0,1,$CB$2)),
     IF(SSSModel!$C$4="ECC",$EA14*$EB14*SUMPRODUCT(OFFSET($AC14,0,MAX(0,CT$4-$DZ14-$CA$4+1),1,MIN($DZ14,CT$4-$CA$4+1)),OFFSET(Escalation!$K$24,($Y14-1)*(Escalation!$I$22+1)+CT$4-SSSModel!$C$3+1,MAX(0,CT$4-$DZ14-$CA$4+1),1,MIN($DZ14,CT$4-$CA$4+1))),
     IF(SSSModel!$C$4="PV",AV14*$EA14*(1+SSSModel!$C$2),
     IF(SSSModel!$C$4="FCR",$EC14*SUM(OFFSET($AC14,0,MAX(CT$4-$AC$4-$DZ14+1,0),1,MIN($DZ14,CT$4-$AC$4+1))),0)))),
SUM($AC14:$BZ14)*
     IF(SSSModel!$C$4="RR",OFFSET(Profiles!$K$2,$Z14,MAX(Profiles!$C$2,AV$4-$W14)),
     IF(SSSModel!$C$4="ECC",$EA14*$EB14*IF(MAX(Escalation!$C$2,AV$4-$W14)&gt;$DZ14-1,0,OFFSET(Escalation!$K$2,$Y14,MAX(Escalation!$C$2,AV$4-$W14))),
     IF(SSSModel!$C$4="PV",IF(CT$4=$W14,$EA14*(1+SSSModel!$C$2),0),
     IF(SSSModel!$C$4="FCR",IF(AND(CT$4&gt;=$W14,OFFSET(Profiles!$K$2,$Z14,MAX(Profiles!$C$2,AV$4-$W14))&gt;0),$EC14,0),0))))))</f>
        <v>0</v>
      </c>
      <c r="CU14" s="135">
        <f ca="1">IF(OR($Z14=0,SSSModel!$C$4="CF"),AW14,
IF(LEFT($V14,3)="ON_",
     IF(SSSModel!$C$4="RR",SUMPRODUCT(OFFSET($AC14,0,0,1,$CB$2),OFFSET(Profiles!$K$28,($Z14-1)*(Profiles!$I$26+1)+CU$4-SSSModel!$C$3+1,0,1,$CB$2)),
     IF(SSSModel!$C$4="ECC",$EA14*$EB14*SUMPRODUCT(OFFSET($AC14,0,MAX(0,CU$4-$DZ14-$CA$4+1),1,MIN($DZ14,CU$4-$CA$4+1)),OFFSET(Escalation!$K$24,($Y14-1)*(Escalation!$I$22+1)+CU$4-SSSModel!$C$3+1,MAX(0,CU$4-$DZ14-$CA$4+1),1,MIN($DZ14,CU$4-$CA$4+1))),
     IF(SSSModel!$C$4="PV",AW14*$EA14*(1+SSSModel!$C$2),
     IF(SSSModel!$C$4="FCR",$EC14*SUM(OFFSET($AC14,0,MAX(CU$4-$AC$4-$DZ14+1,0),1,MIN($DZ14,CU$4-$AC$4+1))),0)))),
SUM($AC14:$BZ14)*
     IF(SSSModel!$C$4="RR",OFFSET(Profiles!$K$2,$Z14,MAX(Profiles!$C$2,AW$4-$W14)),
     IF(SSSModel!$C$4="ECC",$EA14*$EB14*IF(MAX(Escalation!$C$2,AW$4-$W14)&gt;$DZ14-1,0,OFFSET(Escalation!$K$2,$Y14,MAX(Escalation!$C$2,AW$4-$W14))),
     IF(SSSModel!$C$4="PV",IF(CU$4=$W14,$EA14*(1+SSSModel!$C$2),0),
     IF(SSSModel!$C$4="FCR",IF(AND(CU$4&gt;=$W14,OFFSET(Profiles!$K$2,$Z14,MAX(Profiles!$C$2,AW$4-$W14))&gt;0),$EC14,0),0))))))</f>
        <v>0</v>
      </c>
      <c r="CV14" s="135">
        <f ca="1">IF(OR($Z14=0,SSSModel!$C$4="CF"),AX14,
IF(LEFT($V14,3)="ON_",
     IF(SSSModel!$C$4="RR",SUMPRODUCT(OFFSET($AC14,0,0,1,$CB$2),OFFSET(Profiles!$K$28,($Z14-1)*(Profiles!$I$26+1)+CV$4-SSSModel!$C$3+1,0,1,$CB$2)),
     IF(SSSModel!$C$4="ECC",$EA14*$EB14*SUMPRODUCT(OFFSET($AC14,0,MAX(0,CV$4-$DZ14-$CA$4+1),1,MIN($DZ14,CV$4-$CA$4+1)),OFFSET(Escalation!$K$24,($Y14-1)*(Escalation!$I$22+1)+CV$4-SSSModel!$C$3+1,MAX(0,CV$4-$DZ14-$CA$4+1),1,MIN($DZ14,CV$4-$CA$4+1))),
     IF(SSSModel!$C$4="PV",AX14*$EA14*(1+SSSModel!$C$2),
     IF(SSSModel!$C$4="FCR",$EC14*SUM(OFFSET($AC14,0,MAX(CV$4-$AC$4-$DZ14+1,0),1,MIN($DZ14,CV$4-$AC$4+1))),0)))),
SUM($AC14:$BZ14)*
     IF(SSSModel!$C$4="RR",OFFSET(Profiles!$K$2,$Z14,MAX(Profiles!$C$2,AX$4-$W14)),
     IF(SSSModel!$C$4="ECC",$EA14*$EB14*IF(MAX(Escalation!$C$2,AX$4-$W14)&gt;$DZ14-1,0,OFFSET(Escalation!$K$2,$Y14,MAX(Escalation!$C$2,AX$4-$W14))),
     IF(SSSModel!$C$4="PV",IF(CV$4=$W14,$EA14*(1+SSSModel!$C$2),0),
     IF(SSSModel!$C$4="FCR",IF(AND(CV$4&gt;=$W14,OFFSET(Profiles!$K$2,$Z14,MAX(Profiles!$C$2,AX$4-$W14))&gt;0),$EC14,0),0))))))</f>
        <v>0</v>
      </c>
      <c r="CW14" s="135">
        <f ca="1">IF(OR($Z14=0,SSSModel!$C$4="CF"),AY14,
IF(LEFT($V14,3)="ON_",
     IF(SSSModel!$C$4="RR",SUMPRODUCT(OFFSET($AC14,0,0,1,$CB$2),OFFSET(Profiles!$K$28,($Z14-1)*(Profiles!$I$26+1)+CW$4-SSSModel!$C$3+1,0,1,$CB$2)),
     IF(SSSModel!$C$4="ECC",$EA14*$EB14*SUMPRODUCT(OFFSET($AC14,0,MAX(0,CW$4-$DZ14-$CA$4+1),1,MIN($DZ14,CW$4-$CA$4+1)),OFFSET(Escalation!$K$24,($Y14-1)*(Escalation!$I$22+1)+CW$4-SSSModel!$C$3+1,MAX(0,CW$4-$DZ14-$CA$4+1),1,MIN($DZ14,CW$4-$CA$4+1))),
     IF(SSSModel!$C$4="PV",AY14*$EA14*(1+SSSModel!$C$2),
     IF(SSSModel!$C$4="FCR",$EC14*SUM(OFFSET($AC14,0,MAX(CW$4-$AC$4-$DZ14+1,0),1,MIN($DZ14,CW$4-$AC$4+1))),0)))),
SUM($AC14:$BZ14)*
     IF(SSSModel!$C$4="RR",OFFSET(Profiles!$K$2,$Z14,MAX(Profiles!$C$2,AY$4-$W14)),
     IF(SSSModel!$C$4="ECC",$EA14*$EB14*IF(MAX(Escalation!$C$2,AY$4-$W14)&gt;$DZ14-1,0,OFFSET(Escalation!$K$2,$Y14,MAX(Escalation!$C$2,AY$4-$W14))),
     IF(SSSModel!$C$4="PV",IF(CW$4=$W14,$EA14*(1+SSSModel!$C$2),0),
     IF(SSSModel!$C$4="FCR",IF(AND(CW$4&gt;=$W14,OFFSET(Profiles!$K$2,$Z14,MAX(Profiles!$C$2,AY$4-$W14))&gt;0),$EC14,0),0))))))</f>
        <v>0</v>
      </c>
      <c r="CX14" s="135">
        <f ca="1">IF(OR($Z14=0,SSSModel!$C$4="CF"),AZ14,
IF(LEFT($V14,3)="ON_",
     IF(SSSModel!$C$4="RR",SUMPRODUCT(OFFSET($AC14,0,0,1,$CB$2),OFFSET(Profiles!$K$28,($Z14-1)*(Profiles!$I$26+1)+CX$4-SSSModel!$C$3+1,0,1,$CB$2)),
     IF(SSSModel!$C$4="ECC",$EA14*$EB14*SUMPRODUCT(OFFSET($AC14,0,MAX(0,CX$4-$DZ14-$CA$4+1),1,MIN($DZ14,CX$4-$CA$4+1)),OFFSET(Escalation!$K$24,($Y14-1)*(Escalation!$I$22+1)+CX$4-SSSModel!$C$3+1,MAX(0,CX$4-$DZ14-$CA$4+1),1,MIN($DZ14,CX$4-$CA$4+1))),
     IF(SSSModel!$C$4="PV",AZ14*$EA14*(1+SSSModel!$C$2),
     IF(SSSModel!$C$4="FCR",$EC14*SUM(OFFSET($AC14,0,MAX(CX$4-$AC$4-$DZ14+1,0),1,MIN($DZ14,CX$4-$AC$4+1))),0)))),
SUM($AC14:$BZ14)*
     IF(SSSModel!$C$4="RR",OFFSET(Profiles!$K$2,$Z14,MAX(Profiles!$C$2,AZ$4-$W14)),
     IF(SSSModel!$C$4="ECC",$EA14*$EB14*IF(MAX(Escalation!$C$2,AZ$4-$W14)&gt;$DZ14-1,0,OFFSET(Escalation!$K$2,$Y14,MAX(Escalation!$C$2,AZ$4-$W14))),
     IF(SSSModel!$C$4="PV",IF(CX$4=$W14,$EA14*(1+SSSModel!$C$2),0),
     IF(SSSModel!$C$4="FCR",IF(AND(CX$4&gt;=$W14,OFFSET(Profiles!$K$2,$Z14,MAX(Profiles!$C$2,AZ$4-$W14))&gt;0),$EC14,0),0))))))</f>
        <v>0</v>
      </c>
      <c r="CY14" s="135">
        <f ca="1">IF(OR($Z14=0,SSSModel!$C$4="CF"),BA14,
IF(LEFT($V14,3)="ON_",
     IF(SSSModel!$C$4="RR",SUMPRODUCT(OFFSET($AC14,0,0,1,$CB$2),OFFSET(Profiles!$K$28,($Z14-1)*(Profiles!$I$26+1)+CY$4-SSSModel!$C$3+1,0,1,$CB$2)),
     IF(SSSModel!$C$4="ECC",$EA14*$EB14*SUMPRODUCT(OFFSET($AC14,0,MAX(0,CY$4-$DZ14-$CA$4+1),1,MIN($DZ14,CY$4-$CA$4+1)),OFFSET(Escalation!$K$24,($Y14-1)*(Escalation!$I$22+1)+CY$4-SSSModel!$C$3+1,MAX(0,CY$4-$DZ14-$CA$4+1),1,MIN($DZ14,CY$4-$CA$4+1))),
     IF(SSSModel!$C$4="PV",BA14*$EA14*(1+SSSModel!$C$2),
     IF(SSSModel!$C$4="FCR",$EC14*SUM(OFFSET($AC14,0,MAX(CY$4-$AC$4-$DZ14+1,0),1,MIN($DZ14,CY$4-$AC$4+1))),0)))),
SUM($AC14:$BZ14)*
     IF(SSSModel!$C$4="RR",OFFSET(Profiles!$K$2,$Z14,MAX(Profiles!$C$2,BA$4-$W14)),
     IF(SSSModel!$C$4="ECC",$EA14*$EB14*IF(MAX(Escalation!$C$2,BA$4-$W14)&gt;$DZ14-1,0,OFFSET(Escalation!$K$2,$Y14,MAX(Escalation!$C$2,BA$4-$W14))),
     IF(SSSModel!$C$4="PV",IF(CY$4=$W14,$EA14*(1+SSSModel!$C$2),0),
     IF(SSSModel!$C$4="FCR",IF(AND(CY$4&gt;=$W14,OFFSET(Profiles!$K$2,$Z14,MAX(Profiles!$C$2,BA$4-$W14))&gt;0),$EC14,0),0))))))</f>
        <v>0</v>
      </c>
      <c r="CZ14" s="135">
        <f ca="1">IF(OR($Z14=0,SSSModel!$C$4="CF"),BB14,
IF(LEFT($V14,3)="ON_",
     IF(SSSModel!$C$4="RR",SUMPRODUCT(OFFSET($AC14,0,0,1,$CB$2),OFFSET(Profiles!$K$28,($Z14-1)*(Profiles!$I$26+1)+CZ$4-SSSModel!$C$3+1,0,1,$CB$2)),
     IF(SSSModel!$C$4="ECC",$EA14*$EB14*SUMPRODUCT(OFFSET($AC14,0,MAX(0,CZ$4-$DZ14-$CA$4+1),1,MIN($DZ14,CZ$4-$CA$4+1)),OFFSET(Escalation!$K$24,($Y14-1)*(Escalation!$I$22+1)+CZ$4-SSSModel!$C$3+1,MAX(0,CZ$4-$DZ14-$CA$4+1),1,MIN($DZ14,CZ$4-$CA$4+1))),
     IF(SSSModel!$C$4="PV",BB14*$EA14*(1+SSSModel!$C$2),
     IF(SSSModel!$C$4="FCR",$EC14*SUM(OFFSET($AC14,0,MAX(CZ$4-$AC$4-$DZ14+1,0),1,MIN($DZ14,CZ$4-$AC$4+1))),0)))),
SUM($AC14:$BZ14)*
     IF(SSSModel!$C$4="RR",OFFSET(Profiles!$K$2,$Z14,MAX(Profiles!$C$2,BB$4-$W14)),
     IF(SSSModel!$C$4="ECC",$EA14*$EB14*IF(MAX(Escalation!$C$2,BB$4-$W14)&gt;$DZ14-1,0,OFFSET(Escalation!$K$2,$Y14,MAX(Escalation!$C$2,BB$4-$W14))),
     IF(SSSModel!$C$4="PV",IF(CZ$4=$W14,$EA14*(1+SSSModel!$C$2),0),
     IF(SSSModel!$C$4="FCR",IF(AND(CZ$4&gt;=$W14,OFFSET(Profiles!$K$2,$Z14,MAX(Profiles!$C$2,BB$4-$W14))&gt;0),$EC14,0),0))))))</f>
        <v>0</v>
      </c>
      <c r="DA14" s="135">
        <f ca="1">IF(OR($Z14=0,SSSModel!$C$4="CF"),BC14,
IF(LEFT($V14,3)="ON_",
     IF(SSSModel!$C$4="RR",SUMPRODUCT(OFFSET($AC14,0,0,1,$CB$2),OFFSET(Profiles!$K$28,($Z14-1)*(Profiles!$I$26+1)+DA$4-SSSModel!$C$3+1,0,1,$CB$2)),
     IF(SSSModel!$C$4="ECC",$EA14*$EB14*SUMPRODUCT(OFFSET($AC14,0,MAX(0,DA$4-$DZ14-$CA$4+1),1,MIN($DZ14,DA$4-$CA$4+1)),OFFSET(Escalation!$K$24,($Y14-1)*(Escalation!$I$22+1)+DA$4-SSSModel!$C$3+1,MAX(0,DA$4-$DZ14-$CA$4+1),1,MIN($DZ14,DA$4-$CA$4+1))),
     IF(SSSModel!$C$4="PV",BC14*$EA14*(1+SSSModel!$C$2),
     IF(SSSModel!$C$4="FCR",$EC14*SUM(OFFSET($AC14,0,MAX(DA$4-$AC$4-$DZ14+1,0),1,MIN($DZ14,DA$4-$AC$4+1))),0)))),
SUM($AC14:$BZ14)*
     IF(SSSModel!$C$4="RR",OFFSET(Profiles!$K$2,$Z14,MAX(Profiles!$C$2,BC$4-$W14)),
     IF(SSSModel!$C$4="ECC",$EA14*$EB14*IF(MAX(Escalation!$C$2,BC$4-$W14)&gt;$DZ14-1,0,OFFSET(Escalation!$K$2,$Y14,MAX(Escalation!$C$2,BC$4-$W14))),
     IF(SSSModel!$C$4="PV",IF(DA$4=$W14,$EA14*(1+SSSModel!$C$2),0),
     IF(SSSModel!$C$4="FCR",IF(AND(DA$4&gt;=$W14,OFFSET(Profiles!$K$2,$Z14,MAX(Profiles!$C$2,BC$4-$W14))&gt;0),$EC14,0),0))))))</f>
        <v>0</v>
      </c>
      <c r="DB14" s="135">
        <f ca="1">IF(OR($Z14=0,SSSModel!$C$4="CF"),BD14,
IF(LEFT($V14,3)="ON_",
     IF(SSSModel!$C$4="RR",SUMPRODUCT(OFFSET($AC14,0,0,1,$CB$2),OFFSET(Profiles!$K$28,($Z14-1)*(Profiles!$I$26+1)+DB$4-SSSModel!$C$3+1,0,1,$CB$2)),
     IF(SSSModel!$C$4="ECC",$EA14*$EB14*SUMPRODUCT(OFFSET($AC14,0,MAX(0,DB$4-$DZ14-$CA$4+1),1,MIN($DZ14,DB$4-$CA$4+1)),OFFSET(Escalation!$K$24,($Y14-1)*(Escalation!$I$22+1)+DB$4-SSSModel!$C$3+1,MAX(0,DB$4-$DZ14-$CA$4+1),1,MIN($DZ14,DB$4-$CA$4+1))),
     IF(SSSModel!$C$4="PV",BD14*$EA14*(1+SSSModel!$C$2),
     IF(SSSModel!$C$4="FCR",$EC14*SUM(OFFSET($AC14,0,MAX(DB$4-$AC$4-$DZ14+1,0),1,MIN($DZ14,DB$4-$AC$4+1))),0)))),
SUM($AC14:$BZ14)*
     IF(SSSModel!$C$4="RR",OFFSET(Profiles!$K$2,$Z14,MAX(Profiles!$C$2,BD$4-$W14)),
     IF(SSSModel!$C$4="ECC",$EA14*$EB14*IF(MAX(Escalation!$C$2,BD$4-$W14)&gt;$DZ14-1,0,OFFSET(Escalation!$K$2,$Y14,MAX(Escalation!$C$2,BD$4-$W14))),
     IF(SSSModel!$C$4="PV",IF(DB$4=$W14,$EA14*(1+SSSModel!$C$2),0),
     IF(SSSModel!$C$4="FCR",IF(AND(DB$4&gt;=$W14,OFFSET(Profiles!$K$2,$Z14,MAX(Profiles!$C$2,BD$4-$W14))&gt;0),$EC14,0),0))))))</f>
        <v>0</v>
      </c>
      <c r="DC14" s="135">
        <f ca="1">IF(OR($Z14=0,SSSModel!$C$4="CF"),BE14,
IF(LEFT($V14,3)="ON_",
     IF(SSSModel!$C$4="RR",SUMPRODUCT(OFFSET($AC14,0,0,1,$CB$2),OFFSET(Profiles!$K$28,($Z14-1)*(Profiles!$I$26+1)+DC$4-SSSModel!$C$3+1,0,1,$CB$2)),
     IF(SSSModel!$C$4="ECC",$EA14*$EB14*SUMPRODUCT(OFFSET($AC14,0,MAX(0,DC$4-$DZ14-$CA$4+1),1,MIN($DZ14,DC$4-$CA$4+1)),OFFSET(Escalation!$K$24,($Y14-1)*(Escalation!$I$22+1)+DC$4-SSSModel!$C$3+1,MAX(0,DC$4-$DZ14-$CA$4+1),1,MIN($DZ14,DC$4-$CA$4+1))),
     IF(SSSModel!$C$4="PV",BE14*$EA14*(1+SSSModel!$C$2),
     IF(SSSModel!$C$4="FCR",$EC14*SUM(OFFSET($AC14,0,MAX(DC$4-$AC$4-$DZ14+1,0),1,MIN($DZ14,DC$4-$AC$4+1))),0)))),
SUM($AC14:$BZ14)*
     IF(SSSModel!$C$4="RR",OFFSET(Profiles!$K$2,$Z14,MAX(Profiles!$C$2,BE$4-$W14)),
     IF(SSSModel!$C$4="ECC",$EA14*$EB14*IF(MAX(Escalation!$C$2,BE$4-$W14)&gt;$DZ14-1,0,OFFSET(Escalation!$K$2,$Y14,MAX(Escalation!$C$2,BE$4-$W14))),
     IF(SSSModel!$C$4="PV",IF(DC$4=$W14,$EA14*(1+SSSModel!$C$2),0),
     IF(SSSModel!$C$4="FCR",IF(AND(DC$4&gt;=$W14,OFFSET(Profiles!$K$2,$Z14,MAX(Profiles!$C$2,BE$4-$W14))&gt;0),$EC14,0),0))))))</f>
        <v>0</v>
      </c>
      <c r="DD14" s="135">
        <f ca="1">IF(OR($Z14=0,SSSModel!$C$4="CF"),BF14,
IF(LEFT($V14,3)="ON_",
     IF(SSSModel!$C$4="RR",SUMPRODUCT(OFFSET($AC14,0,0,1,$CB$2),OFFSET(Profiles!$K$28,($Z14-1)*(Profiles!$I$26+1)+DD$4-SSSModel!$C$3+1,0,1,$CB$2)),
     IF(SSSModel!$C$4="ECC",$EA14*$EB14*SUMPRODUCT(OFFSET($AC14,0,MAX(0,DD$4-$DZ14-$CA$4+1),1,MIN($DZ14,DD$4-$CA$4+1)),OFFSET(Escalation!$K$24,($Y14-1)*(Escalation!$I$22+1)+DD$4-SSSModel!$C$3+1,MAX(0,DD$4-$DZ14-$CA$4+1),1,MIN($DZ14,DD$4-$CA$4+1))),
     IF(SSSModel!$C$4="PV",BF14*$EA14*(1+SSSModel!$C$2),
     IF(SSSModel!$C$4="FCR",$EC14*SUM(OFFSET($AC14,0,MAX(DD$4-$AC$4-$DZ14+1,0),1,MIN($DZ14,DD$4-$AC$4+1))),0)))),
SUM($AC14:$BZ14)*
     IF(SSSModel!$C$4="RR",OFFSET(Profiles!$K$2,$Z14,MAX(Profiles!$C$2,BF$4-$W14)),
     IF(SSSModel!$C$4="ECC",$EA14*$EB14*IF(MAX(Escalation!$C$2,BF$4-$W14)&gt;$DZ14-1,0,OFFSET(Escalation!$K$2,$Y14,MAX(Escalation!$C$2,BF$4-$W14))),
     IF(SSSModel!$C$4="PV",IF(DD$4=$W14,$EA14*(1+SSSModel!$C$2),0),
     IF(SSSModel!$C$4="FCR",IF(AND(DD$4&gt;=$W14,OFFSET(Profiles!$K$2,$Z14,MAX(Profiles!$C$2,BF$4-$W14))&gt;0),$EC14,0),0))))))</f>
        <v>0</v>
      </c>
      <c r="DE14" s="135">
        <f ca="1">IF(OR($Z14=0,SSSModel!$C$4="CF"),BG14,
IF(LEFT($V14,3)="ON_",
     IF(SSSModel!$C$4="RR",SUMPRODUCT(OFFSET($AC14,0,0,1,$CB$2),OFFSET(Profiles!$K$28,($Z14-1)*(Profiles!$I$26+1)+DE$4-SSSModel!$C$3+1,0,1,$CB$2)),
     IF(SSSModel!$C$4="ECC",$EA14*$EB14*SUMPRODUCT(OFFSET($AC14,0,MAX(0,DE$4-$DZ14-$CA$4+1),1,MIN($DZ14,DE$4-$CA$4+1)),OFFSET(Escalation!$K$24,($Y14-1)*(Escalation!$I$22+1)+DE$4-SSSModel!$C$3+1,MAX(0,DE$4-$DZ14-$CA$4+1),1,MIN($DZ14,DE$4-$CA$4+1))),
     IF(SSSModel!$C$4="PV",BG14*$EA14*(1+SSSModel!$C$2),
     IF(SSSModel!$C$4="FCR",$EC14*SUM(OFFSET($AC14,0,MAX(DE$4-$AC$4-$DZ14+1,0),1,MIN($DZ14,DE$4-$AC$4+1))),0)))),
SUM($AC14:$BZ14)*
     IF(SSSModel!$C$4="RR",OFFSET(Profiles!$K$2,$Z14,MAX(Profiles!$C$2,BG$4-$W14)),
     IF(SSSModel!$C$4="ECC",$EA14*$EB14*IF(MAX(Escalation!$C$2,BG$4-$W14)&gt;$DZ14-1,0,OFFSET(Escalation!$K$2,$Y14,MAX(Escalation!$C$2,BG$4-$W14))),
     IF(SSSModel!$C$4="PV",IF(DE$4=$W14,$EA14*(1+SSSModel!$C$2),0),
     IF(SSSModel!$C$4="FCR",IF(AND(DE$4&gt;=$W14,OFFSET(Profiles!$K$2,$Z14,MAX(Profiles!$C$2,BG$4-$W14))&gt;0),$EC14,0),0))))))</f>
        <v>0</v>
      </c>
      <c r="DF14" s="135">
        <f ca="1">IF(OR($Z14=0,SSSModel!$C$4="CF"),BH14,
IF(LEFT($V14,3)="ON_",
     IF(SSSModel!$C$4="RR",SUMPRODUCT(OFFSET($AC14,0,0,1,$CB$2),OFFSET(Profiles!$K$28,($Z14-1)*(Profiles!$I$26+1)+DF$4-SSSModel!$C$3+1,0,1,$CB$2)),
     IF(SSSModel!$C$4="ECC",$EA14*$EB14*SUMPRODUCT(OFFSET($AC14,0,MAX(0,DF$4-$DZ14-$CA$4+1),1,MIN($DZ14,DF$4-$CA$4+1)),OFFSET(Escalation!$K$24,($Y14-1)*(Escalation!$I$22+1)+DF$4-SSSModel!$C$3+1,MAX(0,DF$4-$DZ14-$CA$4+1),1,MIN($DZ14,DF$4-$CA$4+1))),
     IF(SSSModel!$C$4="PV",BH14*$EA14*(1+SSSModel!$C$2),
     IF(SSSModel!$C$4="FCR",$EC14*SUM(OFFSET($AC14,0,MAX(DF$4-$AC$4-$DZ14+1,0),1,MIN($DZ14,DF$4-$AC$4+1))),0)))),
SUM($AC14:$BZ14)*
     IF(SSSModel!$C$4="RR",OFFSET(Profiles!$K$2,$Z14,MAX(Profiles!$C$2,BH$4-$W14)),
     IF(SSSModel!$C$4="ECC",$EA14*$EB14*IF(MAX(Escalation!$C$2,BH$4-$W14)&gt;$DZ14-1,0,OFFSET(Escalation!$K$2,$Y14,MAX(Escalation!$C$2,BH$4-$W14))),
     IF(SSSModel!$C$4="PV",IF(DF$4=$W14,$EA14*(1+SSSModel!$C$2),0),
     IF(SSSModel!$C$4="FCR",IF(AND(DF$4&gt;=$W14,OFFSET(Profiles!$K$2,$Z14,MAX(Profiles!$C$2,BH$4-$W14))&gt;0),$EC14,0),0))))))</f>
        <v>0</v>
      </c>
      <c r="DG14" s="135">
        <f ca="1">IF(OR($Z14=0,SSSModel!$C$4="CF"),BI14,
IF(LEFT($V14,3)="ON_",
     IF(SSSModel!$C$4="RR",SUMPRODUCT(OFFSET($AC14,0,0,1,$CB$2),OFFSET(Profiles!$K$28,($Z14-1)*(Profiles!$I$26+1)+DG$4-SSSModel!$C$3+1,0,1,$CB$2)),
     IF(SSSModel!$C$4="ECC",$EA14*$EB14*SUMPRODUCT(OFFSET($AC14,0,MAX(0,DG$4-$DZ14-$CA$4+1),1,MIN($DZ14,DG$4-$CA$4+1)),OFFSET(Escalation!$K$24,($Y14-1)*(Escalation!$I$22+1)+DG$4-SSSModel!$C$3+1,MAX(0,DG$4-$DZ14-$CA$4+1),1,MIN($DZ14,DG$4-$CA$4+1))),
     IF(SSSModel!$C$4="PV",BI14*$EA14*(1+SSSModel!$C$2),
     IF(SSSModel!$C$4="FCR",$EC14*SUM(OFFSET($AC14,0,MAX(DG$4-$AC$4-$DZ14+1,0),1,MIN($DZ14,DG$4-$AC$4+1))),0)))),
SUM($AC14:$BZ14)*
     IF(SSSModel!$C$4="RR",OFFSET(Profiles!$K$2,$Z14,MAX(Profiles!$C$2,BI$4-$W14)),
     IF(SSSModel!$C$4="ECC",$EA14*$EB14*IF(MAX(Escalation!$C$2,BI$4-$W14)&gt;$DZ14-1,0,OFFSET(Escalation!$K$2,$Y14,MAX(Escalation!$C$2,BI$4-$W14))),
     IF(SSSModel!$C$4="PV",IF(DG$4=$W14,$EA14*(1+SSSModel!$C$2),0),
     IF(SSSModel!$C$4="FCR",IF(AND(DG$4&gt;=$W14,OFFSET(Profiles!$K$2,$Z14,MAX(Profiles!$C$2,BI$4-$W14))&gt;0),$EC14,0),0))))))</f>
        <v>0</v>
      </c>
      <c r="DH14" s="135">
        <f ca="1">IF(OR($Z14=0,SSSModel!$C$4="CF"),BJ14,
IF(LEFT($V14,3)="ON_",
     IF(SSSModel!$C$4="RR",SUMPRODUCT(OFFSET($AC14,0,0,1,$CB$2),OFFSET(Profiles!$K$28,($Z14-1)*(Profiles!$I$26+1)+DH$4-SSSModel!$C$3+1,0,1,$CB$2)),
     IF(SSSModel!$C$4="ECC",$EA14*$EB14*SUMPRODUCT(OFFSET($AC14,0,MAX(0,DH$4-$DZ14-$CA$4+1),1,MIN($DZ14,DH$4-$CA$4+1)),OFFSET(Escalation!$K$24,($Y14-1)*(Escalation!$I$22+1)+DH$4-SSSModel!$C$3+1,MAX(0,DH$4-$DZ14-$CA$4+1),1,MIN($DZ14,DH$4-$CA$4+1))),
     IF(SSSModel!$C$4="PV",BJ14*$EA14*(1+SSSModel!$C$2),
     IF(SSSModel!$C$4="FCR",$EC14*SUM(OFFSET($AC14,0,MAX(DH$4-$AC$4-$DZ14+1,0),1,MIN($DZ14,DH$4-$AC$4+1))),0)))),
SUM($AC14:$BZ14)*
     IF(SSSModel!$C$4="RR",OFFSET(Profiles!$K$2,$Z14,MAX(Profiles!$C$2,BJ$4-$W14)),
     IF(SSSModel!$C$4="ECC",$EA14*$EB14*IF(MAX(Escalation!$C$2,BJ$4-$W14)&gt;$DZ14-1,0,OFFSET(Escalation!$K$2,$Y14,MAX(Escalation!$C$2,BJ$4-$W14))),
     IF(SSSModel!$C$4="PV",IF(DH$4=$W14,$EA14*(1+SSSModel!$C$2),0),
     IF(SSSModel!$C$4="FCR",IF(AND(DH$4&gt;=$W14,OFFSET(Profiles!$K$2,$Z14,MAX(Profiles!$C$2,BJ$4-$W14))&gt;0),$EC14,0),0))))))</f>
        <v>0</v>
      </c>
      <c r="DI14" s="135">
        <f ca="1">IF(OR($Z14=0,SSSModel!$C$4="CF"),BK14,
IF(LEFT($V14,3)="ON_",
     IF(SSSModel!$C$4="RR",SUMPRODUCT(OFFSET($AC14,0,0,1,$CB$2),OFFSET(Profiles!$K$28,($Z14-1)*(Profiles!$I$26+1)+DI$4-SSSModel!$C$3+1,0,1,$CB$2)),
     IF(SSSModel!$C$4="ECC",$EA14*$EB14*SUMPRODUCT(OFFSET($AC14,0,MAX(0,DI$4-$DZ14-$CA$4+1),1,MIN($DZ14,DI$4-$CA$4+1)),OFFSET(Escalation!$K$24,($Y14-1)*(Escalation!$I$22+1)+DI$4-SSSModel!$C$3+1,MAX(0,DI$4-$DZ14-$CA$4+1),1,MIN($DZ14,DI$4-$CA$4+1))),
     IF(SSSModel!$C$4="PV",BK14*$EA14*(1+SSSModel!$C$2),
     IF(SSSModel!$C$4="FCR",$EC14*SUM(OFFSET($AC14,0,MAX(DI$4-$AC$4-$DZ14+1,0),1,MIN($DZ14,DI$4-$AC$4+1))),0)))),
SUM($AC14:$BZ14)*
     IF(SSSModel!$C$4="RR",OFFSET(Profiles!$K$2,$Z14,MAX(Profiles!$C$2,BK$4-$W14)),
     IF(SSSModel!$C$4="ECC",$EA14*$EB14*IF(MAX(Escalation!$C$2,BK$4-$W14)&gt;$DZ14-1,0,OFFSET(Escalation!$K$2,$Y14,MAX(Escalation!$C$2,BK$4-$W14))),
     IF(SSSModel!$C$4="PV",IF(DI$4=$W14,$EA14*(1+SSSModel!$C$2),0),
     IF(SSSModel!$C$4="FCR",IF(AND(DI$4&gt;=$W14,OFFSET(Profiles!$K$2,$Z14,MAX(Profiles!$C$2,BK$4-$W14))&gt;0),$EC14,0),0))))))</f>
        <v>0</v>
      </c>
      <c r="DJ14" s="135">
        <f ca="1">IF(OR($Z14=0,SSSModel!$C$4="CF"),BL14,
IF(LEFT($V14,3)="ON_",
     IF(SSSModel!$C$4="RR",SUMPRODUCT(OFFSET($AC14,0,0,1,$CB$2),OFFSET(Profiles!$K$28,($Z14-1)*(Profiles!$I$26+1)+DJ$4-SSSModel!$C$3+1,0,1,$CB$2)),
     IF(SSSModel!$C$4="ECC",$EA14*$EB14*SUMPRODUCT(OFFSET($AC14,0,MAX(0,DJ$4-$DZ14-$CA$4+1),1,MIN($DZ14,DJ$4-$CA$4+1)),OFFSET(Escalation!$K$24,($Y14-1)*(Escalation!$I$22+1)+DJ$4-SSSModel!$C$3+1,MAX(0,DJ$4-$DZ14-$CA$4+1),1,MIN($DZ14,DJ$4-$CA$4+1))),
     IF(SSSModel!$C$4="PV",BL14*$EA14*(1+SSSModel!$C$2),
     IF(SSSModel!$C$4="FCR",$EC14*SUM(OFFSET($AC14,0,MAX(DJ$4-$AC$4-$DZ14+1,0),1,MIN($DZ14,DJ$4-$AC$4+1))),0)))),
SUM($AC14:$BZ14)*
     IF(SSSModel!$C$4="RR",OFFSET(Profiles!$K$2,$Z14,MAX(Profiles!$C$2,BL$4-$W14)),
     IF(SSSModel!$C$4="ECC",$EA14*$EB14*IF(MAX(Escalation!$C$2,BL$4-$W14)&gt;$DZ14-1,0,OFFSET(Escalation!$K$2,$Y14,MAX(Escalation!$C$2,BL$4-$W14))),
     IF(SSSModel!$C$4="PV",IF(DJ$4=$W14,$EA14*(1+SSSModel!$C$2),0),
     IF(SSSModel!$C$4="FCR",IF(AND(DJ$4&gt;=$W14,OFFSET(Profiles!$K$2,$Z14,MAX(Profiles!$C$2,BL$4-$W14))&gt;0),$EC14,0),0))))))</f>
        <v>0</v>
      </c>
      <c r="DK14" s="135">
        <f ca="1">IF(OR($Z14=0,SSSModel!$C$4="CF"),BM14,
IF(LEFT($V14,3)="ON_",
     IF(SSSModel!$C$4="RR",SUMPRODUCT(OFFSET($AC14,0,0,1,$CB$2),OFFSET(Profiles!$K$28,($Z14-1)*(Profiles!$I$26+1)+DK$4-SSSModel!$C$3+1,0,1,$CB$2)),
     IF(SSSModel!$C$4="ECC",$EA14*$EB14*SUMPRODUCT(OFFSET($AC14,0,MAX(0,DK$4-$DZ14-$CA$4+1),1,MIN($DZ14,DK$4-$CA$4+1)),OFFSET(Escalation!$K$24,($Y14-1)*(Escalation!$I$22+1)+DK$4-SSSModel!$C$3+1,MAX(0,DK$4-$DZ14-$CA$4+1),1,MIN($DZ14,DK$4-$CA$4+1))),
     IF(SSSModel!$C$4="PV",BM14*$EA14*(1+SSSModel!$C$2),
     IF(SSSModel!$C$4="FCR",$EC14*SUM(OFFSET($AC14,0,MAX(DK$4-$AC$4-$DZ14+1,0),1,MIN($DZ14,DK$4-$AC$4+1))),0)))),
SUM($AC14:$BZ14)*
     IF(SSSModel!$C$4="RR",OFFSET(Profiles!$K$2,$Z14,MAX(Profiles!$C$2,BM$4-$W14)),
     IF(SSSModel!$C$4="ECC",$EA14*$EB14*IF(MAX(Escalation!$C$2,BM$4-$W14)&gt;$DZ14-1,0,OFFSET(Escalation!$K$2,$Y14,MAX(Escalation!$C$2,BM$4-$W14))),
     IF(SSSModel!$C$4="PV",IF(DK$4=$W14,$EA14*(1+SSSModel!$C$2),0),
     IF(SSSModel!$C$4="FCR",IF(AND(DK$4&gt;=$W14,OFFSET(Profiles!$K$2,$Z14,MAX(Profiles!$C$2,BM$4-$W14))&gt;0),$EC14,0),0))))))</f>
        <v>0</v>
      </c>
      <c r="DL14" s="135">
        <f ca="1">IF(OR($Z14=0,SSSModel!$C$4="CF"),BN14,
IF(LEFT($V14,3)="ON_",
     IF(SSSModel!$C$4="RR",SUMPRODUCT(OFFSET($AC14,0,0,1,$CB$2),OFFSET(Profiles!$K$28,($Z14-1)*(Profiles!$I$26+1)+DL$4-SSSModel!$C$3+1,0,1,$CB$2)),
     IF(SSSModel!$C$4="ECC",$EA14*$EB14*SUMPRODUCT(OFFSET($AC14,0,MAX(0,DL$4-$DZ14-$CA$4+1),1,MIN($DZ14,DL$4-$CA$4+1)),OFFSET(Escalation!$K$24,($Y14-1)*(Escalation!$I$22+1)+DL$4-SSSModel!$C$3+1,MAX(0,DL$4-$DZ14-$CA$4+1),1,MIN($DZ14,DL$4-$CA$4+1))),
     IF(SSSModel!$C$4="PV",BN14*$EA14*(1+SSSModel!$C$2),
     IF(SSSModel!$C$4="FCR",$EC14*SUM(OFFSET($AC14,0,MAX(DL$4-$AC$4-$DZ14+1,0),1,MIN($DZ14,DL$4-$AC$4+1))),0)))),
SUM($AC14:$BZ14)*
     IF(SSSModel!$C$4="RR",OFFSET(Profiles!$K$2,$Z14,MAX(Profiles!$C$2,BN$4-$W14)),
     IF(SSSModel!$C$4="ECC",$EA14*$EB14*IF(MAX(Escalation!$C$2,BN$4-$W14)&gt;$DZ14-1,0,OFFSET(Escalation!$K$2,$Y14,MAX(Escalation!$C$2,BN$4-$W14))),
     IF(SSSModel!$C$4="PV",IF(DL$4=$W14,$EA14*(1+SSSModel!$C$2),0),
     IF(SSSModel!$C$4="FCR",IF(AND(DL$4&gt;=$W14,OFFSET(Profiles!$K$2,$Z14,MAX(Profiles!$C$2,BN$4-$W14))&gt;0),$EC14,0),0))))))</f>
        <v>0</v>
      </c>
      <c r="DM14" s="135">
        <f ca="1">IF(OR($Z14=0,SSSModel!$C$4="CF"),BO14,
IF(LEFT($V14,3)="ON_",
     IF(SSSModel!$C$4="RR",SUMPRODUCT(OFFSET($AC14,0,0,1,$CB$2),OFFSET(Profiles!$K$28,($Z14-1)*(Profiles!$I$26+1)+DM$4-SSSModel!$C$3+1,0,1,$CB$2)),
     IF(SSSModel!$C$4="ECC",$EA14*$EB14*SUMPRODUCT(OFFSET($AC14,0,MAX(0,DM$4-$DZ14-$CA$4+1),1,MIN($DZ14,DM$4-$CA$4+1)),OFFSET(Escalation!$K$24,($Y14-1)*(Escalation!$I$22+1)+DM$4-SSSModel!$C$3+1,MAX(0,DM$4-$DZ14-$CA$4+1),1,MIN($DZ14,DM$4-$CA$4+1))),
     IF(SSSModel!$C$4="PV",BO14*$EA14*(1+SSSModel!$C$2),
     IF(SSSModel!$C$4="FCR",$EC14*SUM(OFFSET($AC14,0,MAX(DM$4-$AC$4-$DZ14+1,0),1,MIN($DZ14,DM$4-$AC$4+1))),0)))),
SUM($AC14:$BZ14)*
     IF(SSSModel!$C$4="RR",OFFSET(Profiles!$K$2,$Z14,MAX(Profiles!$C$2,BO$4-$W14)),
     IF(SSSModel!$C$4="ECC",$EA14*$EB14*IF(MAX(Escalation!$C$2,BO$4-$W14)&gt;$DZ14-1,0,OFFSET(Escalation!$K$2,$Y14,MAX(Escalation!$C$2,BO$4-$W14))),
     IF(SSSModel!$C$4="PV",IF(DM$4=$W14,$EA14*(1+SSSModel!$C$2),0),
     IF(SSSModel!$C$4="FCR",IF(AND(DM$4&gt;=$W14,OFFSET(Profiles!$K$2,$Z14,MAX(Profiles!$C$2,BO$4-$W14))&gt;0),$EC14,0),0))))))</f>
        <v>0</v>
      </c>
      <c r="DN14" s="135">
        <f ca="1">IF(OR($Z14=0,SSSModel!$C$4="CF"),BP14,
IF(LEFT($V14,3)="ON_",
     IF(SSSModel!$C$4="RR",SUMPRODUCT(OFFSET($AC14,0,0,1,$CB$2),OFFSET(Profiles!$K$28,($Z14-1)*(Profiles!$I$26+1)+DN$4-SSSModel!$C$3+1,0,1,$CB$2)),
     IF(SSSModel!$C$4="ECC",$EA14*$EB14*SUMPRODUCT(OFFSET($AC14,0,MAX(0,DN$4-$DZ14-$CA$4+1),1,MIN($DZ14,DN$4-$CA$4+1)),OFFSET(Escalation!$K$24,($Y14-1)*(Escalation!$I$22+1)+DN$4-SSSModel!$C$3+1,MAX(0,DN$4-$DZ14-$CA$4+1),1,MIN($DZ14,DN$4-$CA$4+1))),
     IF(SSSModel!$C$4="PV",BP14*$EA14*(1+SSSModel!$C$2),
     IF(SSSModel!$C$4="FCR",$EC14*SUM(OFFSET($AC14,0,MAX(DN$4-$AC$4-$DZ14+1,0),1,MIN($DZ14,DN$4-$AC$4+1))),0)))),
SUM($AC14:$BZ14)*
     IF(SSSModel!$C$4="RR",OFFSET(Profiles!$K$2,$Z14,MAX(Profiles!$C$2,BP$4-$W14)),
     IF(SSSModel!$C$4="ECC",$EA14*$EB14*IF(MAX(Escalation!$C$2,BP$4-$W14)&gt;$DZ14-1,0,OFFSET(Escalation!$K$2,$Y14,MAX(Escalation!$C$2,BP$4-$W14))),
     IF(SSSModel!$C$4="PV",IF(DN$4=$W14,$EA14*(1+SSSModel!$C$2),0),
     IF(SSSModel!$C$4="FCR",IF(AND(DN$4&gt;=$W14,OFFSET(Profiles!$K$2,$Z14,MAX(Profiles!$C$2,BP$4-$W14))&gt;0),$EC14,0),0))))))</f>
        <v>0</v>
      </c>
      <c r="DO14" s="135">
        <f ca="1">IF(OR($Z14=0,SSSModel!$C$4="CF"),BQ14,
IF(LEFT($V14,3)="ON_",
     IF(SSSModel!$C$4="RR",SUMPRODUCT(OFFSET($AC14,0,0,1,$CB$2),OFFSET(Profiles!$K$28,($Z14-1)*(Profiles!$I$26+1)+DO$4-SSSModel!$C$3+1,0,1,$CB$2)),
     IF(SSSModel!$C$4="ECC",$EA14*$EB14*SUMPRODUCT(OFFSET($AC14,0,MAX(0,DO$4-$DZ14-$CA$4+1),1,MIN($DZ14,DO$4-$CA$4+1)),OFFSET(Escalation!$K$24,($Y14-1)*(Escalation!$I$22+1)+DO$4-SSSModel!$C$3+1,MAX(0,DO$4-$DZ14-$CA$4+1),1,MIN($DZ14,DO$4-$CA$4+1))),
     IF(SSSModel!$C$4="PV",BQ14*$EA14*(1+SSSModel!$C$2),
     IF(SSSModel!$C$4="FCR",$EC14*SUM(OFFSET($AC14,0,MAX(DO$4-$AC$4-$DZ14+1,0),1,MIN($DZ14,DO$4-$AC$4+1))),0)))),
SUM($AC14:$BZ14)*
     IF(SSSModel!$C$4="RR",OFFSET(Profiles!$K$2,$Z14,MAX(Profiles!$C$2,BQ$4-$W14)),
     IF(SSSModel!$C$4="ECC",$EA14*$EB14*IF(MAX(Escalation!$C$2,BQ$4-$W14)&gt;$DZ14-1,0,OFFSET(Escalation!$K$2,$Y14,MAX(Escalation!$C$2,BQ$4-$W14))),
     IF(SSSModel!$C$4="PV",IF(DO$4=$W14,$EA14*(1+SSSModel!$C$2),0),
     IF(SSSModel!$C$4="FCR",IF(AND(DO$4&gt;=$W14,OFFSET(Profiles!$K$2,$Z14,MAX(Profiles!$C$2,BQ$4-$W14))&gt;0),$EC14,0),0))))))</f>
        <v>0</v>
      </c>
      <c r="DP14" s="135">
        <f ca="1">IF(OR($Z14=0,SSSModel!$C$4="CF"),BR14,
IF(LEFT($V14,3)="ON_",
     IF(SSSModel!$C$4="RR",SUMPRODUCT(OFFSET($AC14,0,0,1,$CB$2),OFFSET(Profiles!$K$28,($Z14-1)*(Profiles!$I$26+1)+DP$4-SSSModel!$C$3+1,0,1,$CB$2)),
     IF(SSSModel!$C$4="ECC",$EA14*$EB14*SUMPRODUCT(OFFSET($AC14,0,MAX(0,DP$4-$DZ14-$CA$4+1),1,MIN($DZ14,DP$4-$CA$4+1)),OFFSET(Escalation!$K$24,($Y14-1)*(Escalation!$I$22+1)+DP$4-SSSModel!$C$3+1,MAX(0,DP$4-$DZ14-$CA$4+1),1,MIN($DZ14,DP$4-$CA$4+1))),
     IF(SSSModel!$C$4="PV",BR14*$EA14*(1+SSSModel!$C$2),
     IF(SSSModel!$C$4="FCR",$EC14*SUM(OFFSET($AC14,0,MAX(DP$4-$AC$4-$DZ14+1,0),1,MIN($DZ14,DP$4-$AC$4+1))),0)))),
SUM($AC14:$BZ14)*
     IF(SSSModel!$C$4="RR",OFFSET(Profiles!$K$2,$Z14,MAX(Profiles!$C$2,BR$4-$W14)),
     IF(SSSModel!$C$4="ECC",$EA14*$EB14*IF(MAX(Escalation!$C$2,BR$4-$W14)&gt;$DZ14-1,0,OFFSET(Escalation!$K$2,$Y14,MAX(Escalation!$C$2,BR$4-$W14))),
     IF(SSSModel!$C$4="PV",IF(DP$4=$W14,$EA14*(1+SSSModel!$C$2),0),
     IF(SSSModel!$C$4="FCR",IF(AND(DP$4&gt;=$W14,OFFSET(Profiles!$K$2,$Z14,MAX(Profiles!$C$2,BR$4-$W14))&gt;0),$EC14,0),0))))))</f>
        <v>0</v>
      </c>
      <c r="DQ14" s="135">
        <f ca="1">IF(OR($Z14=0,SSSModel!$C$4="CF"),BS14,
IF(LEFT($V14,3)="ON_",
     IF(SSSModel!$C$4="RR",SUMPRODUCT(OFFSET($AC14,0,0,1,$CB$2),OFFSET(Profiles!$K$28,($Z14-1)*(Profiles!$I$26+1)+DQ$4-SSSModel!$C$3+1,0,1,$CB$2)),
     IF(SSSModel!$C$4="ECC",$EA14*$EB14*SUMPRODUCT(OFFSET($AC14,0,MAX(0,DQ$4-$DZ14-$CA$4+1),1,MIN($DZ14,DQ$4-$CA$4+1)),OFFSET(Escalation!$K$24,($Y14-1)*(Escalation!$I$22+1)+DQ$4-SSSModel!$C$3+1,MAX(0,DQ$4-$DZ14-$CA$4+1),1,MIN($DZ14,DQ$4-$CA$4+1))),
     IF(SSSModel!$C$4="PV",BS14*$EA14*(1+SSSModel!$C$2),
     IF(SSSModel!$C$4="FCR",$EC14*SUM(OFFSET($AC14,0,MAX(DQ$4-$AC$4-$DZ14+1,0),1,MIN($DZ14,DQ$4-$AC$4+1))),0)))),
SUM($AC14:$BZ14)*
     IF(SSSModel!$C$4="RR",OFFSET(Profiles!$K$2,$Z14,MAX(Profiles!$C$2,BS$4-$W14)),
     IF(SSSModel!$C$4="ECC",$EA14*$EB14*IF(MAX(Escalation!$C$2,BS$4-$W14)&gt;$DZ14-1,0,OFFSET(Escalation!$K$2,$Y14,MAX(Escalation!$C$2,BS$4-$W14))),
     IF(SSSModel!$C$4="PV",IF(DQ$4=$W14,$EA14*(1+SSSModel!$C$2),0),
     IF(SSSModel!$C$4="FCR",IF(AND(DQ$4&gt;=$W14,OFFSET(Profiles!$K$2,$Z14,MAX(Profiles!$C$2,BS$4-$W14))&gt;0),$EC14,0),0))))))</f>
        <v>0</v>
      </c>
      <c r="DR14" s="135">
        <f ca="1">IF(OR($Z14=0,SSSModel!$C$4="CF"),BT14,
IF(LEFT($V14,3)="ON_",
     IF(SSSModel!$C$4="RR",SUMPRODUCT(OFFSET($AC14,0,0,1,$CB$2),OFFSET(Profiles!$K$28,($Z14-1)*(Profiles!$I$26+1)+DR$4-SSSModel!$C$3+1,0,1,$CB$2)),
     IF(SSSModel!$C$4="ECC",$EA14*$EB14*SUMPRODUCT(OFFSET($AC14,0,MAX(0,DR$4-$DZ14-$CA$4+1),1,MIN($DZ14,DR$4-$CA$4+1)),OFFSET(Escalation!$K$24,($Y14-1)*(Escalation!$I$22+1)+DR$4-SSSModel!$C$3+1,MAX(0,DR$4-$DZ14-$CA$4+1),1,MIN($DZ14,DR$4-$CA$4+1))),
     IF(SSSModel!$C$4="PV",BT14*$EA14*(1+SSSModel!$C$2),
     IF(SSSModel!$C$4="FCR",$EC14*SUM(OFFSET($AC14,0,MAX(DR$4-$AC$4-$DZ14+1,0),1,MIN($DZ14,DR$4-$AC$4+1))),0)))),
SUM($AC14:$BZ14)*
     IF(SSSModel!$C$4="RR",OFFSET(Profiles!$K$2,$Z14,MAX(Profiles!$C$2,BT$4-$W14)),
     IF(SSSModel!$C$4="ECC",$EA14*$EB14*IF(MAX(Escalation!$C$2,BT$4-$W14)&gt;$DZ14-1,0,OFFSET(Escalation!$K$2,$Y14,MAX(Escalation!$C$2,BT$4-$W14))),
     IF(SSSModel!$C$4="PV",IF(DR$4=$W14,$EA14*(1+SSSModel!$C$2),0),
     IF(SSSModel!$C$4="FCR",IF(AND(DR$4&gt;=$W14,OFFSET(Profiles!$K$2,$Z14,MAX(Profiles!$C$2,BT$4-$W14))&gt;0),$EC14,0),0))))))</f>
        <v>0</v>
      </c>
      <c r="DS14" s="135">
        <f ca="1">IF(OR($Z14=0,SSSModel!$C$4="CF"),BU14,
IF(LEFT($V14,3)="ON_",
     IF(SSSModel!$C$4="RR",SUMPRODUCT(OFFSET($AC14,0,0,1,$CB$2),OFFSET(Profiles!$K$28,($Z14-1)*(Profiles!$I$26+1)+DS$4-SSSModel!$C$3+1,0,1,$CB$2)),
     IF(SSSModel!$C$4="ECC",$EA14*$EB14*SUMPRODUCT(OFFSET($AC14,0,MAX(0,DS$4-$DZ14-$CA$4+1),1,MIN($DZ14,DS$4-$CA$4+1)),OFFSET(Escalation!$K$24,($Y14-1)*(Escalation!$I$22+1)+DS$4-SSSModel!$C$3+1,MAX(0,DS$4-$DZ14-$CA$4+1),1,MIN($DZ14,DS$4-$CA$4+1))),
     IF(SSSModel!$C$4="PV",BU14*$EA14*(1+SSSModel!$C$2),
     IF(SSSModel!$C$4="FCR",$EC14*SUM(OFFSET($AC14,0,MAX(DS$4-$AC$4-$DZ14+1,0),1,MIN($DZ14,DS$4-$AC$4+1))),0)))),
SUM($AC14:$BZ14)*
     IF(SSSModel!$C$4="RR",OFFSET(Profiles!$K$2,$Z14,MAX(Profiles!$C$2,BU$4-$W14)),
     IF(SSSModel!$C$4="ECC",$EA14*$EB14*IF(MAX(Escalation!$C$2,BU$4-$W14)&gt;$DZ14-1,0,OFFSET(Escalation!$K$2,$Y14,MAX(Escalation!$C$2,BU$4-$W14))),
     IF(SSSModel!$C$4="PV",IF(DS$4=$W14,$EA14*(1+SSSModel!$C$2),0),
     IF(SSSModel!$C$4="FCR",IF(AND(DS$4&gt;=$W14,OFFSET(Profiles!$K$2,$Z14,MAX(Profiles!$C$2,BU$4-$W14))&gt;0),$EC14,0),0))))))</f>
        <v>0</v>
      </c>
      <c r="DT14" s="135">
        <f ca="1">IF(OR($Z14=0,SSSModel!$C$4="CF"),BV14,
IF(LEFT($V14,3)="ON_",
     IF(SSSModel!$C$4="RR",SUMPRODUCT(OFFSET($AC14,0,0,1,$CB$2),OFFSET(Profiles!$K$28,($Z14-1)*(Profiles!$I$26+1)+DT$4-SSSModel!$C$3+1,0,1,$CB$2)),
     IF(SSSModel!$C$4="ECC",$EA14*$EB14*SUMPRODUCT(OFFSET($AC14,0,MAX(0,DT$4-$DZ14-$CA$4+1),1,MIN($DZ14,DT$4-$CA$4+1)),OFFSET(Escalation!$K$24,($Y14-1)*(Escalation!$I$22+1)+DT$4-SSSModel!$C$3+1,MAX(0,DT$4-$DZ14-$CA$4+1),1,MIN($DZ14,DT$4-$CA$4+1))),
     IF(SSSModel!$C$4="PV",BV14*$EA14*(1+SSSModel!$C$2),
     IF(SSSModel!$C$4="FCR",$EC14*SUM(OFFSET($AC14,0,MAX(DT$4-$AC$4-$DZ14+1,0),1,MIN($DZ14,DT$4-$AC$4+1))),0)))),
SUM($AC14:$BZ14)*
     IF(SSSModel!$C$4="RR",OFFSET(Profiles!$K$2,$Z14,MAX(Profiles!$C$2,BV$4-$W14)),
     IF(SSSModel!$C$4="ECC",$EA14*$EB14*IF(MAX(Escalation!$C$2,BV$4-$W14)&gt;$DZ14-1,0,OFFSET(Escalation!$K$2,$Y14,MAX(Escalation!$C$2,BV$4-$W14))),
     IF(SSSModel!$C$4="PV",IF(DT$4=$W14,$EA14*(1+SSSModel!$C$2),0),
     IF(SSSModel!$C$4="FCR",IF(AND(DT$4&gt;=$W14,OFFSET(Profiles!$K$2,$Z14,MAX(Profiles!$C$2,BV$4-$W14))&gt;0),$EC14,0),0))))))</f>
        <v>0</v>
      </c>
      <c r="DU14" s="135">
        <f ca="1">IF(OR($Z14=0,SSSModel!$C$4="CF"),BW14,
IF(LEFT($V14,3)="ON_",
     IF(SSSModel!$C$4="RR",SUMPRODUCT(OFFSET($AC14,0,0,1,$CB$2),OFFSET(Profiles!$K$28,($Z14-1)*(Profiles!$I$26+1)+DU$4-SSSModel!$C$3+1,0,1,$CB$2)),
     IF(SSSModel!$C$4="ECC",$EA14*$EB14*SUMPRODUCT(OFFSET($AC14,0,MAX(0,DU$4-$DZ14-$CA$4+1),1,MIN($DZ14,DU$4-$CA$4+1)),OFFSET(Escalation!$K$24,($Y14-1)*(Escalation!$I$22+1)+DU$4-SSSModel!$C$3+1,MAX(0,DU$4-$DZ14-$CA$4+1),1,MIN($DZ14,DU$4-$CA$4+1))),
     IF(SSSModel!$C$4="PV",BW14*$EA14*(1+SSSModel!$C$2),
     IF(SSSModel!$C$4="FCR",$EC14*SUM(OFFSET($AC14,0,MAX(DU$4-$AC$4-$DZ14+1,0),1,MIN($DZ14,DU$4-$AC$4+1))),0)))),
SUM($AC14:$BZ14)*
     IF(SSSModel!$C$4="RR",OFFSET(Profiles!$K$2,$Z14,MAX(Profiles!$C$2,BW$4-$W14)),
     IF(SSSModel!$C$4="ECC",$EA14*$EB14*IF(MAX(Escalation!$C$2,BW$4-$W14)&gt;$DZ14-1,0,OFFSET(Escalation!$K$2,$Y14,MAX(Escalation!$C$2,BW$4-$W14))),
     IF(SSSModel!$C$4="PV",IF(DU$4=$W14,$EA14*(1+SSSModel!$C$2),0),
     IF(SSSModel!$C$4="FCR",IF(AND(DU$4&gt;=$W14,OFFSET(Profiles!$K$2,$Z14,MAX(Profiles!$C$2,BW$4-$W14))&gt;0),$EC14,0),0))))))</f>
        <v>0</v>
      </c>
      <c r="DV14" s="136">
        <f ca="1">IF(OR($Z14=0,SSSModel!$C$4="CF"),BX14,
IF(LEFT($V14,3)="ON_",
     IF(SSSModel!$C$4="RR",SUMPRODUCT(OFFSET($AC14,0,0,1,$CB$2),OFFSET(Profiles!$K$28,($Z14-1)*(Profiles!$I$26+1)+DV$4-SSSModel!$C$3+1,0,1,$CB$2)),
     IF(SSSModel!$C$4="ECC",$EA14*$EB14*SUMPRODUCT(OFFSET($AC14,0,MAX(0,DV$4-$DZ14-$CA$4+1),1,MIN($DZ14,DV$4-$CA$4+1)),OFFSET(Escalation!$K$24,($Y14-1)*(Escalation!$I$22+1)+DV$4-SSSModel!$C$3+1,MAX(0,DV$4-$DZ14-$CA$4+1),1,MIN($DZ14,DV$4-$CA$4+1))),
     IF(SSSModel!$C$4="PV",BX14*$EA14*(1+SSSModel!$C$2),
     IF(SSSModel!$C$4="FCR",$EC14*SUM(OFFSET($AC14,0,MAX(DV$4-$AC$4-$DZ14+1,0),1,MIN($DZ14,DV$4-$AC$4+1))),0)))),
SUM($AC14:$BZ14)*
     IF(SSSModel!$C$4="RR",OFFSET(Profiles!$K$2,$Z14,MAX(Profiles!$C$2,BX$4-$W14)),
     IF(SSSModel!$C$4="ECC",$EA14*$EB14*IF(MAX(Escalation!$C$2,BX$4-$W14)&gt;$DZ14-1,0,OFFSET(Escalation!$K$2,$Y14,MAX(Escalation!$C$2,BX$4-$W14))),
     IF(SSSModel!$C$4="PV",IF(DV$4=$W14,$EA14*(1+SSSModel!$C$2),0),
     IF(SSSModel!$C$4="FCR",IF(AND(DV$4&gt;=$W14,OFFSET(Profiles!$K$2,$Z14,MAX(Profiles!$C$2,BX$4-$W14))&gt;0),$EC14,0),0))))))</f>
        <v>0</v>
      </c>
      <c r="DW14" s="136">
        <f ca="1">IF(OR($Z14=0,SSSModel!$C$4="CF"),BY14,
IF(LEFT($V14,3)="ON_",
     IF(SSSModel!$C$4="RR",SUMPRODUCT(OFFSET($AC14,0,0,1,$CB$2),OFFSET(Profiles!$K$28,($Z14-1)*(Profiles!$I$26+1)+DW$4-SSSModel!$C$3+1,0,1,$CB$2)),
     IF(SSSModel!$C$4="ECC",$EA14*$EB14*SUMPRODUCT(OFFSET($AC14,0,MAX(0,DW$4-$DZ14-$CA$4+1),1,MIN($DZ14,DW$4-$CA$4+1)),OFFSET(Escalation!$K$24,($Y14-1)*(Escalation!$I$22+1)+DW$4-SSSModel!$C$3+1,MAX(0,DW$4-$DZ14-$CA$4+1),1,MIN($DZ14,DW$4-$CA$4+1))),
     IF(SSSModel!$C$4="PV",BY14*$EA14*(1+SSSModel!$C$2),
     IF(SSSModel!$C$4="FCR",$EC14*SUM(OFFSET($AC14,0,MAX(DW$4-$AC$4-$DZ14+1,0),1,MIN($DZ14,DW$4-$AC$4+1))),0)))),
SUM($AC14:$BZ14)*
     IF(SSSModel!$C$4="RR",OFFSET(Profiles!$K$2,$Z14,MAX(Profiles!$C$2,BY$4-$W14)),
     IF(SSSModel!$C$4="ECC",$EA14*$EB14*IF(MAX(Escalation!$C$2,BY$4-$W14)&gt;$DZ14-1,0,OFFSET(Escalation!$K$2,$Y14,MAX(Escalation!$C$2,BY$4-$W14))),
     IF(SSSModel!$C$4="PV",IF(DW$4=$W14,$EA14*(1+SSSModel!$C$2),0),
     IF(SSSModel!$C$4="FCR",IF(AND(DW$4&gt;=$W14,OFFSET(Profiles!$K$2,$Z14,MAX(Profiles!$C$2,BY$4-$W14))&gt;0),$EC14,0),0))))))</f>
        <v>0</v>
      </c>
      <c r="DX14" s="136">
        <f ca="1">IF(OR($Z14=0,SSSModel!$C$4="CF"),BZ14,
IF(LEFT($V14,3)="ON_",
     IF(SSSModel!$C$4="RR",SUMPRODUCT(OFFSET($AC14,0,0,1,$CB$2),OFFSET(Profiles!$K$28,($Z14-1)*(Profiles!$I$26+1)+DX$4-SSSModel!$C$3+1,0,1,$CB$2)),
     IF(SSSModel!$C$4="ECC",$EA14*$EB14*SUMPRODUCT(OFFSET($AC14,0,MAX(0,DX$4-$DZ14-$CA$4+1),1,MIN($DZ14,DX$4-$CA$4+1)),OFFSET(Escalation!$K$24,($Y14-1)*(Escalation!$I$22+1)+DX$4-SSSModel!$C$3+1,MAX(0,DX$4-$DZ14-$CA$4+1),1,MIN($DZ14,DX$4-$CA$4+1))),
     IF(SSSModel!$C$4="PV",BZ14*$EA14*(1+SSSModel!$C$2),
     IF(SSSModel!$C$4="FCR",$EC14*SUM(OFFSET($AC14,0,MAX(DX$4-$AC$4-$DZ14+1,0),1,MIN($DZ14,DX$4-$AC$4+1))),0)))),
SUM($AC14:$BZ14)*
     IF(SSSModel!$C$4="RR",OFFSET(Profiles!$K$2,$Z14,MAX(Profiles!$C$2,BZ$4-$W14)),
     IF(SSSModel!$C$4="ECC",$EA14*$EB14*IF(MAX(Escalation!$C$2,BZ$4-$W14)&gt;$DZ14-1,0,OFFSET(Escalation!$K$2,$Y14,MAX(Escalation!$C$2,BZ$4-$W14))),
     IF(SSSModel!$C$4="PV",IF(DX$4=$W14,$EA14*(1+SSSModel!$C$2),0),
     IF(SSSModel!$C$4="FCR",IF(AND(DX$4&gt;=$W14,OFFSET(Profiles!$K$2,$Z14,MAX(Profiles!$C$2,BZ$4-$W14))&gt;0),$EC14,0),0))))))</f>
        <v>0</v>
      </c>
      <c r="DY14" s="82">
        <f ca="1">IF($Y14=0,0,OFFSET(Escalation!$B$2,$Y14,0))</f>
        <v>0</v>
      </c>
      <c r="DZ14" s="80">
        <f ca="1">IF($Z14=0,0,COUNTIF(OFFSET(Profiles!$K$2,$Z14,0,1,50),"&gt;0"))</f>
        <v>0</v>
      </c>
      <c r="EA14" s="137">
        <f ca="1">IF($Z14=0,0,SUMPRODUCT(Profiles!$C$20:$BH$20,OFFSET(Profiles!$C$2,$Z14,0,1,Profiles!$B$1)))</f>
        <v>0</v>
      </c>
      <c r="EB14" s="24">
        <f ca="1">IF($Z14=0,0,((1-(1+DY14)/(1+SSSModel!$C$2))/(1-((1+DY14)/(1+SSSModel!$C$2))^DZ14))*(1+SSSModel!$C$2))</f>
        <v>0</v>
      </c>
      <c r="EC14" s="24">
        <f ca="1">IF($Z14=0,0,-PMT(SSSModel!$C$2,DZ14,EA14))</f>
        <v>0</v>
      </c>
      <c r="EG14" t="s">
        <v>121</v>
      </c>
    </row>
    <row r="15" spans="1:137" x14ac:dyDescent="0.35">
      <c r="C15" s="18">
        <f>C5+1</f>
        <v>2</v>
      </c>
      <c r="D15" s="18">
        <f>D5</f>
        <v>1</v>
      </c>
      <c r="E15" s="18">
        <f ca="1">E5</f>
        <v>1</v>
      </c>
      <c r="G15" s="25">
        <f ca="1">IF($E15=0,"",OFFSET(Resources!B$26,$E15,0))</f>
        <v>1</v>
      </c>
      <c r="H15" s="25" t="str">
        <f ca="1">IF($E15=0,"",OFFSET(Resources!C$26,$E15,0))</f>
        <v>NREL</v>
      </c>
      <c r="I15" s="25" t="str">
        <f ca="1">IF($E15=0,"",OFFSET(Resources!$E$26,$E15,0))</f>
        <v>SB SCCT (220 MW)</v>
      </c>
      <c r="J15" s="16">
        <v>1</v>
      </c>
      <c r="K15" s="16" t="s">
        <v>150</v>
      </c>
      <c r="L15" s="25" t="str">
        <f ca="1">OFFSET(Resources!$CG$24,0,$C15-1)</f>
        <v>Capital w/ Profile</v>
      </c>
      <c r="M15" s="25" t="str">
        <f ca="1">OFFSET(Resources!$CG$25,0,$C15-1)</f>
        <v>Capital</v>
      </c>
      <c r="N15" s="1">
        <v>1</v>
      </c>
      <c r="O15" s="7">
        <f ca="1">IF($E15=0,0,OFFSET(Resources!$CG$26,$E15,$C15-1))</f>
        <v>0</v>
      </c>
      <c r="P15" s="25" t="str">
        <f ca="1">OFFSET(Resources!$CG$26,0,$C15-1)</f>
        <v>$</v>
      </c>
      <c r="Q15" s="18">
        <f ca="1">IF($E15=0,0,OFFSET(GenAlts!$W$4,$E15,$D15-1))</f>
        <v>2032</v>
      </c>
      <c r="T15" s="84" t="str">
        <f ca="1">IF(OR($E15=0,OFFSET(Resources!$AC$26,$E15,0)=0),"",OFFSET(Resources!$AC$26,$E15,0))</f>
        <v/>
      </c>
      <c r="U15" s="73" t="str">
        <f ca="1">IF($E15=0,0,OFFSET(Resources!$AB$26,$E15,($C15-1)*Resources!$CI$20))</f>
        <v>SCCT_Capital</v>
      </c>
      <c r="V15" s="133" t="str">
        <f ca="1">IF(OR($E15=0,OFFSET(Resources!$AC$26,$E15,0)=0),"","RR_"&amp;OFFSET(Resources!$AC$26,$E15,0))</f>
        <v/>
      </c>
      <c r="W15">
        <f t="shared" ca="1" si="4"/>
        <v>2032</v>
      </c>
      <c r="X15">
        <f ca="1">IF(T15="",0,MATCH(T15,Profiles!$A$3:$A$22,0))</f>
        <v>0</v>
      </c>
      <c r="Y15" s="10">
        <f ca="1">IF(U15=0,0,MATCH(U15,Escalation!$A$3:$A$18,0))</f>
        <v>2</v>
      </c>
      <c r="Z15">
        <f ca="1">IF(V15="",0,MATCH(V15,Profiles!$A$3:$A$22,0))</f>
        <v>0</v>
      </c>
      <c r="AA15" s="8"/>
      <c r="AB15" s="8">
        <v>0</v>
      </c>
      <c r="AC15" s="9">
        <f ca="1">$O15*IF($Y15&gt;0,(1+INDEX(Escalation!$B$3:$B$18,$Y15,0))^($Q15-SSSModel!$C$5),1)*OFFSET(Profiles!$K$2,$X15,MAX(Profiles!$C$2,AC$4-$Q15))</f>
        <v>0</v>
      </c>
      <c r="AD15" s="9">
        <f ca="1">$O15*IF($Y15&gt;0,(1+INDEX(Escalation!$B$3:$B$18,$Y15,0))^($Q15-SSSModel!$C$5),1)*OFFSET(Profiles!$K$2,$X15,MAX(Profiles!$C$2,AD$4-$Q15))</f>
        <v>0</v>
      </c>
      <c r="AE15" s="9">
        <f ca="1">$O15*IF($Y15&gt;0,(1+INDEX(Escalation!$B$3:$B$18,$Y15,0))^($Q15-SSSModel!$C$5),1)*OFFSET(Profiles!$K$2,$X15,MAX(Profiles!$C$2,AE$4-$Q15))</f>
        <v>0</v>
      </c>
      <c r="AF15" s="9">
        <f ca="1">$O15*IF($Y15&gt;0,(1+INDEX(Escalation!$B$3:$B$18,$Y15,0))^($Q15-SSSModel!$C$5),1)*OFFSET(Profiles!$K$2,$X15,MAX(Profiles!$C$2,AF$4-$Q15))</f>
        <v>0</v>
      </c>
      <c r="AG15" s="9">
        <f ca="1">$O15*IF($Y15&gt;0,(1+INDEX(Escalation!$B$3:$B$18,$Y15,0))^($Q15-SSSModel!$C$5),1)*OFFSET(Profiles!$K$2,$X15,MAX(Profiles!$C$2,AG$4-$Q15))</f>
        <v>0</v>
      </c>
      <c r="AH15" s="9">
        <f ca="1">$O15*IF($Y15&gt;0,(1+INDEX(Escalation!$B$3:$B$18,$Y15,0))^($Q15-SSSModel!$C$5),1)*OFFSET(Profiles!$K$2,$X15,MAX(Profiles!$C$2,AH$4-$Q15))</f>
        <v>0</v>
      </c>
      <c r="AI15" s="9">
        <f ca="1">$O15*IF($Y15&gt;0,(1+INDEX(Escalation!$B$3:$B$18,$Y15,0))^($Q15-SSSModel!$C$5),1)*OFFSET(Profiles!$K$2,$X15,MAX(Profiles!$C$2,AI$4-$Q15))</f>
        <v>0</v>
      </c>
      <c r="AJ15" s="9">
        <f ca="1">$O15*IF($Y15&gt;0,(1+INDEX(Escalation!$B$3:$B$18,$Y15,0))^($Q15-SSSModel!$C$5),1)*OFFSET(Profiles!$K$2,$X15,MAX(Profiles!$C$2,AJ$4-$Q15))</f>
        <v>0</v>
      </c>
      <c r="AK15" s="9">
        <f ca="1">$O15*IF($Y15&gt;0,(1+INDEX(Escalation!$B$3:$B$18,$Y15,0))^($Q15-SSSModel!$C$5),1)*OFFSET(Profiles!$K$2,$X15,MAX(Profiles!$C$2,AK$4-$Q15))</f>
        <v>0</v>
      </c>
      <c r="AL15" s="9">
        <f ca="1">$O15*IF($Y15&gt;0,(1+INDEX(Escalation!$B$3:$B$18,$Y15,0))^($Q15-SSSModel!$C$5),1)*OFFSET(Profiles!$K$2,$X15,MAX(Profiles!$C$2,AL$4-$Q15))</f>
        <v>0</v>
      </c>
      <c r="AM15" s="9">
        <f ca="1">$O15*IF($Y15&gt;0,(1+INDEX(Escalation!$B$3:$B$18,$Y15,0))^($Q15-SSSModel!$C$5),1)*OFFSET(Profiles!$K$2,$X15,MAX(Profiles!$C$2,AM$4-$Q15))</f>
        <v>0</v>
      </c>
      <c r="AN15" s="9">
        <f ca="1">$O15*IF($Y15&gt;0,(1+INDEX(Escalation!$B$3:$B$18,$Y15,0))^($Q15-SSSModel!$C$5),1)*OFFSET(Profiles!$K$2,$X15,MAX(Profiles!$C$2,AN$4-$Q15))</f>
        <v>0</v>
      </c>
      <c r="AO15" s="9">
        <f ca="1">$O15*IF($Y15&gt;0,(1+INDEX(Escalation!$B$3:$B$18,$Y15,0))^($Q15-SSSModel!$C$5),1)*OFFSET(Profiles!$K$2,$X15,MAX(Profiles!$C$2,AO$4-$Q15))</f>
        <v>0</v>
      </c>
      <c r="AP15" s="9">
        <f ca="1">$O15*IF($Y15&gt;0,(1+INDEX(Escalation!$B$3:$B$18,$Y15,0))^($Q15-SSSModel!$C$5),1)*OFFSET(Profiles!$K$2,$X15,MAX(Profiles!$C$2,AP$4-$Q15))</f>
        <v>0</v>
      </c>
      <c r="AQ15" s="9">
        <f ca="1">$O15*IF($Y15&gt;0,(1+INDEX(Escalation!$B$3:$B$18,$Y15,0))^($Q15-SSSModel!$C$5),1)*OFFSET(Profiles!$K$2,$X15,MAX(Profiles!$C$2,AQ$4-$Q15))</f>
        <v>0</v>
      </c>
      <c r="AR15" s="9">
        <f ca="1">$O15*IF($Y15&gt;0,(1+INDEX(Escalation!$B$3:$B$18,$Y15,0))^($Q15-SSSModel!$C$5),1)*OFFSET(Profiles!$K$2,$X15,MAX(Profiles!$C$2,AR$4-$Q15))</f>
        <v>0</v>
      </c>
      <c r="AS15" s="9">
        <f ca="1">$O15*IF($Y15&gt;0,(1+INDEX(Escalation!$B$3:$B$18,$Y15,0))^($Q15-SSSModel!$C$5),1)*OFFSET(Profiles!$K$2,$X15,MAX(Profiles!$C$2,AS$4-$Q15))</f>
        <v>0</v>
      </c>
      <c r="AT15" s="9">
        <f ca="1">$O15*IF($Y15&gt;0,(1+INDEX(Escalation!$B$3:$B$18,$Y15,0))^($Q15-SSSModel!$C$5),1)*OFFSET(Profiles!$K$2,$X15,MAX(Profiles!$C$2,AT$4-$Q15))</f>
        <v>0</v>
      </c>
      <c r="AU15" s="9">
        <f ca="1">$O15*IF($Y15&gt;0,(1+INDEX(Escalation!$B$3:$B$18,$Y15,0))^($Q15-SSSModel!$C$5),1)*OFFSET(Profiles!$K$2,$X15,MAX(Profiles!$C$2,AU$4-$Q15))</f>
        <v>0</v>
      </c>
      <c r="AV15" s="9">
        <f ca="1">$O15*IF($Y15&gt;0,(1+INDEX(Escalation!$B$3:$B$18,$Y15,0))^($Q15-SSSModel!$C$5),1)*OFFSET(Profiles!$K$2,$X15,MAX(Profiles!$C$2,AV$4-$Q15))</f>
        <v>0</v>
      </c>
      <c r="AW15" s="9">
        <f ca="1">$O15*IF($Y15&gt;0,(1+INDEX(Escalation!$B$3:$B$18,$Y15,0))^($Q15-SSSModel!$C$5),1)*OFFSET(Profiles!$K$2,$X15,MAX(Profiles!$C$2,AW$4-$Q15))</f>
        <v>0</v>
      </c>
      <c r="AX15" s="9">
        <f ca="1">$O15*IF($Y15&gt;0,(1+INDEX(Escalation!$B$3:$B$18,$Y15,0))^($Q15-SSSModel!$C$5),1)*OFFSET(Profiles!$K$2,$X15,MAX(Profiles!$C$2,AX$4-$Q15))</f>
        <v>0</v>
      </c>
      <c r="AY15" s="9">
        <f ca="1">$O15*IF($Y15&gt;0,(1+INDEX(Escalation!$B$3:$B$18,$Y15,0))^($Q15-SSSModel!$C$5),1)*OFFSET(Profiles!$K$2,$X15,MAX(Profiles!$C$2,AY$4-$Q15))</f>
        <v>0</v>
      </c>
      <c r="AZ15" s="9">
        <f ca="1">$O15*IF($Y15&gt;0,(1+INDEX(Escalation!$B$3:$B$18,$Y15,0))^($Q15-SSSModel!$C$5),1)*OFFSET(Profiles!$K$2,$X15,MAX(Profiles!$C$2,AZ$4-$Q15))</f>
        <v>0</v>
      </c>
      <c r="BA15" s="9">
        <f ca="1">$O15*IF($Y15&gt;0,(1+INDEX(Escalation!$B$3:$B$18,$Y15,0))^($Q15-SSSModel!$C$5),1)*OFFSET(Profiles!$K$2,$X15,MAX(Profiles!$C$2,BA$4-$Q15))</f>
        <v>0</v>
      </c>
      <c r="BB15" s="9">
        <f ca="1">$O15*IF($Y15&gt;0,(1+INDEX(Escalation!$B$3:$B$18,$Y15,0))^($Q15-SSSModel!$C$5),1)*OFFSET(Profiles!$K$2,$X15,MAX(Profiles!$C$2,BB$4-$Q15))</f>
        <v>0</v>
      </c>
      <c r="BC15" s="9">
        <f ca="1">$O15*IF($Y15&gt;0,(1+INDEX(Escalation!$B$3:$B$18,$Y15,0))^($Q15-SSSModel!$C$5),1)*OFFSET(Profiles!$K$2,$X15,MAX(Profiles!$C$2,BC$4-$Q15))</f>
        <v>0</v>
      </c>
      <c r="BD15" s="9">
        <f ca="1">$O15*IF($Y15&gt;0,(1+INDEX(Escalation!$B$3:$B$18,$Y15,0))^($Q15-SSSModel!$C$5),1)*OFFSET(Profiles!$K$2,$X15,MAX(Profiles!$C$2,BD$4-$Q15))</f>
        <v>0</v>
      </c>
      <c r="BE15" s="9">
        <f ca="1">$O15*IF($Y15&gt;0,(1+INDEX(Escalation!$B$3:$B$18,$Y15,0))^($Q15-SSSModel!$C$5),1)*OFFSET(Profiles!$K$2,$X15,MAX(Profiles!$C$2,BE$4-$Q15))</f>
        <v>0</v>
      </c>
      <c r="BF15" s="9">
        <f ca="1">$O15*IF($Y15&gt;0,(1+INDEX(Escalation!$B$3:$B$18,$Y15,0))^($Q15-SSSModel!$C$5),1)*OFFSET(Profiles!$K$2,$X15,MAX(Profiles!$C$2,BF$4-$Q15))</f>
        <v>0</v>
      </c>
      <c r="BG15" s="9">
        <f ca="1">$O15*IF($Y15&gt;0,(1+INDEX(Escalation!$B$3:$B$18,$Y15,0))^($Q15-SSSModel!$C$5),1)*OFFSET(Profiles!$K$2,$X15,MAX(Profiles!$C$2,BG$4-$Q15))</f>
        <v>0</v>
      </c>
      <c r="BH15" s="9">
        <f ca="1">$O15*IF($Y15&gt;0,(1+INDEX(Escalation!$B$3:$B$18,$Y15,0))^($Q15-SSSModel!$C$5),1)*OFFSET(Profiles!$K$2,$X15,MAX(Profiles!$C$2,BH$4-$Q15))</f>
        <v>0</v>
      </c>
      <c r="BI15" s="9">
        <f ca="1">$O15*IF($Y15&gt;0,(1+INDEX(Escalation!$B$3:$B$18,$Y15,0))^($Q15-SSSModel!$C$5),1)*OFFSET(Profiles!$K$2,$X15,MAX(Profiles!$C$2,BI$4-$Q15))</f>
        <v>0</v>
      </c>
      <c r="BJ15" s="9">
        <f ca="1">$O15*IF($Y15&gt;0,(1+INDEX(Escalation!$B$3:$B$18,$Y15,0))^($Q15-SSSModel!$C$5),1)*OFFSET(Profiles!$K$2,$X15,MAX(Profiles!$C$2,BJ$4-$Q15))</f>
        <v>0</v>
      </c>
      <c r="BK15" s="9">
        <f ca="1">$O15*IF($Y15&gt;0,(1+INDEX(Escalation!$B$3:$B$18,$Y15,0))^($Q15-SSSModel!$C$5),1)*OFFSET(Profiles!$K$2,$X15,MAX(Profiles!$C$2,BK$4-$Q15))</f>
        <v>0</v>
      </c>
      <c r="BL15" s="9">
        <f ca="1">$O15*IF($Y15&gt;0,(1+INDEX(Escalation!$B$3:$B$18,$Y15,0))^($Q15-SSSModel!$C$5),1)*OFFSET(Profiles!$K$2,$X15,MAX(Profiles!$C$2,BL$4-$Q15))</f>
        <v>0</v>
      </c>
      <c r="BM15" s="9">
        <f ca="1">$O15*IF($Y15&gt;0,(1+INDEX(Escalation!$B$3:$B$18,$Y15,0))^($Q15-SSSModel!$C$5),1)*OFFSET(Profiles!$K$2,$X15,MAX(Profiles!$C$2,BM$4-$Q15))</f>
        <v>0</v>
      </c>
      <c r="BN15" s="9">
        <f ca="1">$O15*IF($Y15&gt;0,(1+INDEX(Escalation!$B$3:$B$18,$Y15,0))^($Q15-SSSModel!$C$5),1)*OFFSET(Profiles!$K$2,$X15,MAX(Profiles!$C$2,BN$4-$Q15))</f>
        <v>0</v>
      </c>
      <c r="BO15" s="9">
        <f ca="1">$O15*IF($Y15&gt;0,(1+INDEX(Escalation!$B$3:$B$18,$Y15,0))^($Q15-SSSModel!$C$5),1)*OFFSET(Profiles!$K$2,$X15,MAX(Profiles!$C$2,BO$4-$Q15))</f>
        <v>0</v>
      </c>
      <c r="BP15" s="9">
        <f ca="1">$O15*IF($Y15&gt;0,(1+INDEX(Escalation!$B$3:$B$18,$Y15,0))^($Q15-SSSModel!$C$5),1)*OFFSET(Profiles!$K$2,$X15,MAX(Profiles!$C$2,BP$4-$Q15))</f>
        <v>0</v>
      </c>
      <c r="BQ15" s="9">
        <f ca="1">$O15*IF($Y15&gt;0,(1+INDEX(Escalation!$B$3:$B$18,$Y15,0))^($Q15-SSSModel!$C$5),1)*OFFSET(Profiles!$K$2,$X15,MAX(Profiles!$C$2,BQ$4-$Q15))</f>
        <v>0</v>
      </c>
      <c r="BR15" s="9">
        <f ca="1">$O15*IF($Y15&gt;0,(1+INDEX(Escalation!$B$3:$B$18,$Y15,0))^($Q15-SSSModel!$C$5),1)*OFFSET(Profiles!$K$2,$X15,MAX(Profiles!$C$2,BR$4-$Q15))</f>
        <v>0</v>
      </c>
      <c r="BS15" s="9">
        <f ca="1">$O15*IF($Y15&gt;0,(1+INDEX(Escalation!$B$3:$B$18,$Y15,0))^($Q15-SSSModel!$C$5),1)*OFFSET(Profiles!$K$2,$X15,MAX(Profiles!$C$2,BS$4-$Q15))</f>
        <v>0</v>
      </c>
      <c r="BT15" s="9">
        <f ca="1">$O15*IF($Y15&gt;0,(1+INDEX(Escalation!$B$3:$B$18,$Y15,0))^($Q15-SSSModel!$C$5),1)*OFFSET(Profiles!$K$2,$X15,MAX(Profiles!$C$2,BT$4-$Q15))</f>
        <v>0</v>
      </c>
      <c r="BU15" s="9">
        <f ca="1">$O15*IF($Y15&gt;0,(1+INDEX(Escalation!$B$3:$B$18,$Y15,0))^($Q15-SSSModel!$C$5),1)*OFFSET(Profiles!$K$2,$X15,MAX(Profiles!$C$2,BU$4-$Q15))</f>
        <v>0</v>
      </c>
      <c r="BV15" s="9">
        <f ca="1">$O15*IF($Y15&gt;0,(1+INDEX(Escalation!$B$3:$B$18,$Y15,0))^($Q15-SSSModel!$C$5),1)*OFFSET(Profiles!$K$2,$X15,MAX(Profiles!$C$2,BV$4-$Q15))</f>
        <v>0</v>
      </c>
      <c r="BW15" s="9">
        <f ca="1">$O15*IF($Y15&gt;0,(1+INDEX(Escalation!$B$3:$B$18,$Y15,0))^($Q15-SSSModel!$C$5),1)*OFFSET(Profiles!$K$2,$X15,MAX(Profiles!$C$2,BW$4-$Q15))</f>
        <v>0</v>
      </c>
      <c r="BX15" s="9">
        <f ca="1">$O15*IF($Y15&gt;0,(1+INDEX(Escalation!$B$3:$B$18,$Y15,0))^($Q15-SSSModel!$C$5),1)*OFFSET(Profiles!$K$2,$X15,MAX(Profiles!$C$2,BX$4-$Q15))</f>
        <v>0</v>
      </c>
      <c r="BY15" s="9">
        <f ca="1">$O15*IF($Y15&gt;0,(1+INDEX(Escalation!$B$3:$B$18,$Y15,0))^($Q15-SSSModel!$C$5),1)*OFFSET(Profiles!$K$2,$X15,MAX(Profiles!$C$2,BY$4-$Q15))</f>
        <v>0</v>
      </c>
      <c r="BZ15" s="9">
        <f ca="1">$O15*IF($Y15&gt;0,(1+INDEX(Escalation!$B$3:$B$18,$Y15,0))^($Q15-SSSModel!$C$5),1)*OFFSET(Profiles!$K$2,$X15,MAX(Profiles!$C$2,BZ$4-$Q15))</f>
        <v>0</v>
      </c>
      <c r="CA15" s="134">
        <f ca="1">IF(OR($Z15=0,SSSModel!$C$4="CF"),AC15,
IF(LEFT($V15,3)="ON_",
     IF(SSSModel!$C$4="RR",SUMPRODUCT(OFFSET($AC15,0,0,1,$CB$2),OFFSET(Profiles!$K$28,($Z15-1)*(Profiles!$I$26+1)+CA$4-SSSModel!$C$3+1,0,1,$CB$2)),
     IF(SSSModel!$C$4="ECC",$EA15*$EB15*SUMPRODUCT(OFFSET($AC15,0,MAX(0,CA$4-$DZ15-$CA$4+1),1,MIN($DZ15,CA$4-$CA$4+1)),OFFSET(Escalation!$K$24,($Y15-1)*(Escalation!$I$22+1)+CA$4-SSSModel!$C$3+1,MAX(0,CA$4-$DZ15-$CA$4+1),1,MIN($DZ15,CA$4-$CA$4+1))),
     IF(SSSModel!$C$4="PV",AC15*$EA15*(1+SSSModel!$C$2),
     IF(SSSModel!$C$4="FCR",$EC15*SUM(OFFSET($AC15,0,MAX(CA$4-$AC$4-$DZ15+1,0),1,MIN($DZ15,CA$4-$AC$4+1))),0)))),
SUM($AC15:$BZ15)*
     IF(SSSModel!$C$4="RR",OFFSET(Profiles!$K$2,$Z15,MAX(Profiles!$C$2,AC$4-$W15)),
     IF(SSSModel!$C$4="ECC",$EA15*$EB15*IF(MAX(Escalation!$C$2,AC$4-$W15)&gt;$DZ15-1,0,OFFSET(Escalation!$K$2,$Y15,MAX(Escalation!$C$2,AC$4-$W15))),
     IF(SSSModel!$C$4="PV",IF(CA$4=$W15,$EA15*(1+SSSModel!$C$2),0),
     IF(SSSModel!$C$4="FCR",IF(AND(CA$4&gt;=$W15,OFFSET(Profiles!$K$2,$Z15,MAX(Profiles!$C$2,AC$4-$W15))&gt;0),$EC15,0),0))))))</f>
        <v>0</v>
      </c>
      <c r="CB15" s="135">
        <f ca="1">IF(OR($Z15=0,SSSModel!$C$4="CF"),AD15,
IF(LEFT($V15,3)="ON_",
     IF(SSSModel!$C$4="RR",SUMPRODUCT(OFFSET($AC15,0,0,1,$CB$2),OFFSET(Profiles!$K$28,($Z15-1)*(Profiles!$I$26+1)+CB$4-SSSModel!$C$3+1,0,1,$CB$2)),
     IF(SSSModel!$C$4="ECC",$EA15*$EB15*SUMPRODUCT(OFFSET($AC15,0,MAX(0,CB$4-$DZ15-$CA$4+1),1,MIN($DZ15,CB$4-$CA$4+1)),OFFSET(Escalation!$K$24,($Y15-1)*(Escalation!$I$22+1)+CB$4-SSSModel!$C$3+1,MAX(0,CB$4-$DZ15-$CA$4+1),1,MIN($DZ15,CB$4-$CA$4+1))),
     IF(SSSModel!$C$4="PV",AD15*$EA15*(1+SSSModel!$C$2),
     IF(SSSModel!$C$4="FCR",$EC15*SUM(OFFSET($AC15,0,MAX(CB$4-$AC$4-$DZ15+1,0),1,MIN($DZ15,CB$4-$AC$4+1))),0)))),
SUM($AC15:$BZ15)*
     IF(SSSModel!$C$4="RR",OFFSET(Profiles!$K$2,$Z15,MAX(Profiles!$C$2,AD$4-$W15)),
     IF(SSSModel!$C$4="ECC",$EA15*$EB15*IF(MAX(Escalation!$C$2,AD$4-$W15)&gt;$DZ15-1,0,OFFSET(Escalation!$K$2,$Y15,MAX(Escalation!$C$2,AD$4-$W15))),
     IF(SSSModel!$C$4="PV",IF(CB$4=$W15,$EA15*(1+SSSModel!$C$2),0),
     IF(SSSModel!$C$4="FCR",IF(AND(CB$4&gt;=$W15,OFFSET(Profiles!$K$2,$Z15,MAX(Profiles!$C$2,AD$4-$W15))&gt;0),$EC15,0),0))))))</f>
        <v>0</v>
      </c>
      <c r="CC15" s="135">
        <f ca="1">IF(OR($Z15=0,SSSModel!$C$4="CF"),AE15,
IF(LEFT($V15,3)="ON_",
     IF(SSSModel!$C$4="RR",SUMPRODUCT(OFFSET($AC15,0,0,1,$CB$2),OFFSET(Profiles!$K$28,($Z15-1)*(Profiles!$I$26+1)+CC$4-SSSModel!$C$3+1,0,1,$CB$2)),
     IF(SSSModel!$C$4="ECC",$EA15*$EB15*SUMPRODUCT(OFFSET($AC15,0,MAX(0,CC$4-$DZ15-$CA$4+1),1,MIN($DZ15,CC$4-$CA$4+1)),OFFSET(Escalation!$K$24,($Y15-1)*(Escalation!$I$22+1)+CC$4-SSSModel!$C$3+1,MAX(0,CC$4-$DZ15-$CA$4+1),1,MIN($DZ15,CC$4-$CA$4+1))),
     IF(SSSModel!$C$4="PV",AE15*$EA15*(1+SSSModel!$C$2),
     IF(SSSModel!$C$4="FCR",$EC15*SUM(OFFSET($AC15,0,MAX(CC$4-$AC$4-$DZ15+1,0),1,MIN($DZ15,CC$4-$AC$4+1))),0)))),
SUM($AC15:$BZ15)*
     IF(SSSModel!$C$4="RR",OFFSET(Profiles!$K$2,$Z15,MAX(Profiles!$C$2,AE$4-$W15)),
     IF(SSSModel!$C$4="ECC",$EA15*$EB15*IF(MAX(Escalation!$C$2,AE$4-$W15)&gt;$DZ15-1,0,OFFSET(Escalation!$K$2,$Y15,MAX(Escalation!$C$2,AE$4-$W15))),
     IF(SSSModel!$C$4="PV",IF(CC$4=$W15,$EA15*(1+SSSModel!$C$2),0),
     IF(SSSModel!$C$4="FCR",IF(AND(CC$4&gt;=$W15,OFFSET(Profiles!$K$2,$Z15,MAX(Profiles!$C$2,AE$4-$W15))&gt;0),$EC15,0),0))))))</f>
        <v>0</v>
      </c>
      <c r="CD15" s="135">
        <f ca="1">IF(OR($Z15=0,SSSModel!$C$4="CF"),AF15,
IF(LEFT($V15,3)="ON_",
     IF(SSSModel!$C$4="RR",SUMPRODUCT(OFFSET($AC15,0,0,1,$CB$2),OFFSET(Profiles!$K$28,($Z15-1)*(Profiles!$I$26+1)+CD$4-SSSModel!$C$3+1,0,1,$CB$2)),
     IF(SSSModel!$C$4="ECC",$EA15*$EB15*SUMPRODUCT(OFFSET($AC15,0,MAX(0,CD$4-$DZ15-$CA$4+1),1,MIN($DZ15,CD$4-$CA$4+1)),OFFSET(Escalation!$K$24,($Y15-1)*(Escalation!$I$22+1)+CD$4-SSSModel!$C$3+1,MAX(0,CD$4-$DZ15-$CA$4+1),1,MIN($DZ15,CD$4-$CA$4+1))),
     IF(SSSModel!$C$4="PV",AF15*$EA15*(1+SSSModel!$C$2),
     IF(SSSModel!$C$4="FCR",$EC15*SUM(OFFSET($AC15,0,MAX(CD$4-$AC$4-$DZ15+1,0),1,MIN($DZ15,CD$4-$AC$4+1))),0)))),
SUM($AC15:$BZ15)*
     IF(SSSModel!$C$4="RR",OFFSET(Profiles!$K$2,$Z15,MAX(Profiles!$C$2,AF$4-$W15)),
     IF(SSSModel!$C$4="ECC",$EA15*$EB15*IF(MAX(Escalation!$C$2,AF$4-$W15)&gt;$DZ15-1,0,OFFSET(Escalation!$K$2,$Y15,MAX(Escalation!$C$2,AF$4-$W15))),
     IF(SSSModel!$C$4="PV",IF(CD$4=$W15,$EA15*(1+SSSModel!$C$2),0),
     IF(SSSModel!$C$4="FCR",IF(AND(CD$4&gt;=$W15,OFFSET(Profiles!$K$2,$Z15,MAX(Profiles!$C$2,AF$4-$W15))&gt;0),$EC15,0),0))))))</f>
        <v>0</v>
      </c>
      <c r="CE15" s="135">
        <f ca="1">IF(OR($Z15=0,SSSModel!$C$4="CF"),AG15,
IF(LEFT($V15,3)="ON_",
     IF(SSSModel!$C$4="RR",SUMPRODUCT(OFFSET($AC15,0,0,1,$CB$2),OFFSET(Profiles!$K$28,($Z15-1)*(Profiles!$I$26+1)+CE$4-SSSModel!$C$3+1,0,1,$CB$2)),
     IF(SSSModel!$C$4="ECC",$EA15*$EB15*SUMPRODUCT(OFFSET($AC15,0,MAX(0,CE$4-$DZ15-$CA$4+1),1,MIN($DZ15,CE$4-$CA$4+1)),OFFSET(Escalation!$K$24,($Y15-1)*(Escalation!$I$22+1)+CE$4-SSSModel!$C$3+1,MAX(0,CE$4-$DZ15-$CA$4+1),1,MIN($DZ15,CE$4-$CA$4+1))),
     IF(SSSModel!$C$4="PV",AG15*$EA15*(1+SSSModel!$C$2),
     IF(SSSModel!$C$4="FCR",$EC15*SUM(OFFSET($AC15,0,MAX(CE$4-$AC$4-$DZ15+1,0),1,MIN($DZ15,CE$4-$AC$4+1))),0)))),
SUM($AC15:$BZ15)*
     IF(SSSModel!$C$4="RR",OFFSET(Profiles!$K$2,$Z15,MAX(Profiles!$C$2,AG$4-$W15)),
     IF(SSSModel!$C$4="ECC",$EA15*$EB15*IF(MAX(Escalation!$C$2,AG$4-$W15)&gt;$DZ15-1,0,OFFSET(Escalation!$K$2,$Y15,MAX(Escalation!$C$2,AG$4-$W15))),
     IF(SSSModel!$C$4="PV",IF(CE$4=$W15,$EA15*(1+SSSModel!$C$2),0),
     IF(SSSModel!$C$4="FCR",IF(AND(CE$4&gt;=$W15,OFFSET(Profiles!$K$2,$Z15,MAX(Profiles!$C$2,AG$4-$W15))&gt;0),$EC15,0),0))))))</f>
        <v>0</v>
      </c>
      <c r="CF15" s="135">
        <f ca="1">IF(OR($Z15=0,SSSModel!$C$4="CF"),AH15,
IF(LEFT($V15,3)="ON_",
     IF(SSSModel!$C$4="RR",SUMPRODUCT(OFFSET($AC15,0,0,1,$CB$2),OFFSET(Profiles!$K$28,($Z15-1)*(Profiles!$I$26+1)+CF$4-SSSModel!$C$3+1,0,1,$CB$2)),
     IF(SSSModel!$C$4="ECC",$EA15*$EB15*SUMPRODUCT(OFFSET($AC15,0,MAX(0,CF$4-$DZ15-$CA$4+1),1,MIN($DZ15,CF$4-$CA$4+1)),OFFSET(Escalation!$K$24,($Y15-1)*(Escalation!$I$22+1)+CF$4-SSSModel!$C$3+1,MAX(0,CF$4-$DZ15-$CA$4+1),1,MIN($DZ15,CF$4-$CA$4+1))),
     IF(SSSModel!$C$4="PV",AH15*$EA15*(1+SSSModel!$C$2),
     IF(SSSModel!$C$4="FCR",$EC15*SUM(OFFSET($AC15,0,MAX(CF$4-$AC$4-$DZ15+1,0),1,MIN($DZ15,CF$4-$AC$4+1))),0)))),
SUM($AC15:$BZ15)*
     IF(SSSModel!$C$4="RR",OFFSET(Profiles!$K$2,$Z15,MAX(Profiles!$C$2,AH$4-$W15)),
     IF(SSSModel!$C$4="ECC",$EA15*$EB15*IF(MAX(Escalation!$C$2,AH$4-$W15)&gt;$DZ15-1,0,OFFSET(Escalation!$K$2,$Y15,MAX(Escalation!$C$2,AH$4-$W15))),
     IF(SSSModel!$C$4="PV",IF(CF$4=$W15,$EA15*(1+SSSModel!$C$2),0),
     IF(SSSModel!$C$4="FCR",IF(AND(CF$4&gt;=$W15,OFFSET(Profiles!$K$2,$Z15,MAX(Profiles!$C$2,AH$4-$W15))&gt;0),$EC15,0),0))))))</f>
        <v>0</v>
      </c>
      <c r="CG15" s="135">
        <f ca="1">IF(OR($Z15=0,SSSModel!$C$4="CF"),AI15,
IF(LEFT($V15,3)="ON_",
     IF(SSSModel!$C$4="RR",SUMPRODUCT(OFFSET($AC15,0,0,1,$CB$2),OFFSET(Profiles!$K$28,($Z15-1)*(Profiles!$I$26+1)+CG$4-SSSModel!$C$3+1,0,1,$CB$2)),
     IF(SSSModel!$C$4="ECC",$EA15*$EB15*SUMPRODUCT(OFFSET($AC15,0,MAX(0,CG$4-$DZ15-$CA$4+1),1,MIN($DZ15,CG$4-$CA$4+1)),OFFSET(Escalation!$K$24,($Y15-1)*(Escalation!$I$22+1)+CG$4-SSSModel!$C$3+1,MAX(0,CG$4-$DZ15-$CA$4+1),1,MIN($DZ15,CG$4-$CA$4+1))),
     IF(SSSModel!$C$4="PV",AI15*$EA15*(1+SSSModel!$C$2),
     IF(SSSModel!$C$4="FCR",$EC15*SUM(OFFSET($AC15,0,MAX(CG$4-$AC$4-$DZ15+1,0),1,MIN($DZ15,CG$4-$AC$4+1))),0)))),
SUM($AC15:$BZ15)*
     IF(SSSModel!$C$4="RR",OFFSET(Profiles!$K$2,$Z15,MAX(Profiles!$C$2,AI$4-$W15)),
     IF(SSSModel!$C$4="ECC",$EA15*$EB15*IF(MAX(Escalation!$C$2,AI$4-$W15)&gt;$DZ15-1,0,OFFSET(Escalation!$K$2,$Y15,MAX(Escalation!$C$2,AI$4-$W15))),
     IF(SSSModel!$C$4="PV",IF(CG$4=$W15,$EA15*(1+SSSModel!$C$2),0),
     IF(SSSModel!$C$4="FCR",IF(AND(CG$4&gt;=$W15,OFFSET(Profiles!$K$2,$Z15,MAX(Profiles!$C$2,AI$4-$W15))&gt;0),$EC15,0),0))))))</f>
        <v>0</v>
      </c>
      <c r="CH15" s="135">
        <f ca="1">IF(OR($Z15=0,SSSModel!$C$4="CF"),AJ15,
IF(LEFT($V15,3)="ON_",
     IF(SSSModel!$C$4="RR",SUMPRODUCT(OFFSET($AC15,0,0,1,$CB$2),OFFSET(Profiles!$K$28,($Z15-1)*(Profiles!$I$26+1)+CH$4-SSSModel!$C$3+1,0,1,$CB$2)),
     IF(SSSModel!$C$4="ECC",$EA15*$EB15*SUMPRODUCT(OFFSET($AC15,0,MAX(0,CH$4-$DZ15-$CA$4+1),1,MIN($DZ15,CH$4-$CA$4+1)),OFFSET(Escalation!$K$24,($Y15-1)*(Escalation!$I$22+1)+CH$4-SSSModel!$C$3+1,MAX(0,CH$4-$DZ15-$CA$4+1),1,MIN($DZ15,CH$4-$CA$4+1))),
     IF(SSSModel!$C$4="PV",AJ15*$EA15*(1+SSSModel!$C$2),
     IF(SSSModel!$C$4="FCR",$EC15*SUM(OFFSET($AC15,0,MAX(CH$4-$AC$4-$DZ15+1,0),1,MIN($DZ15,CH$4-$AC$4+1))),0)))),
SUM($AC15:$BZ15)*
     IF(SSSModel!$C$4="RR",OFFSET(Profiles!$K$2,$Z15,MAX(Profiles!$C$2,AJ$4-$W15)),
     IF(SSSModel!$C$4="ECC",$EA15*$EB15*IF(MAX(Escalation!$C$2,AJ$4-$W15)&gt;$DZ15-1,0,OFFSET(Escalation!$K$2,$Y15,MAX(Escalation!$C$2,AJ$4-$W15))),
     IF(SSSModel!$C$4="PV",IF(CH$4=$W15,$EA15*(1+SSSModel!$C$2),0),
     IF(SSSModel!$C$4="FCR",IF(AND(CH$4&gt;=$W15,OFFSET(Profiles!$K$2,$Z15,MAX(Profiles!$C$2,AJ$4-$W15))&gt;0),$EC15,0),0))))))</f>
        <v>0</v>
      </c>
      <c r="CI15" s="135">
        <f ca="1">IF(OR($Z15=0,SSSModel!$C$4="CF"),AK15,
IF(LEFT($V15,3)="ON_",
     IF(SSSModel!$C$4="RR",SUMPRODUCT(OFFSET($AC15,0,0,1,$CB$2),OFFSET(Profiles!$K$28,($Z15-1)*(Profiles!$I$26+1)+CI$4-SSSModel!$C$3+1,0,1,$CB$2)),
     IF(SSSModel!$C$4="ECC",$EA15*$EB15*SUMPRODUCT(OFFSET($AC15,0,MAX(0,CI$4-$DZ15-$CA$4+1),1,MIN($DZ15,CI$4-$CA$4+1)),OFFSET(Escalation!$K$24,($Y15-1)*(Escalation!$I$22+1)+CI$4-SSSModel!$C$3+1,MAX(0,CI$4-$DZ15-$CA$4+1),1,MIN($DZ15,CI$4-$CA$4+1))),
     IF(SSSModel!$C$4="PV",AK15*$EA15*(1+SSSModel!$C$2),
     IF(SSSModel!$C$4="FCR",$EC15*SUM(OFFSET($AC15,0,MAX(CI$4-$AC$4-$DZ15+1,0),1,MIN($DZ15,CI$4-$AC$4+1))),0)))),
SUM($AC15:$BZ15)*
     IF(SSSModel!$C$4="RR",OFFSET(Profiles!$K$2,$Z15,MAX(Profiles!$C$2,AK$4-$W15)),
     IF(SSSModel!$C$4="ECC",$EA15*$EB15*IF(MAX(Escalation!$C$2,AK$4-$W15)&gt;$DZ15-1,0,OFFSET(Escalation!$K$2,$Y15,MAX(Escalation!$C$2,AK$4-$W15))),
     IF(SSSModel!$C$4="PV",IF(CI$4=$W15,$EA15*(1+SSSModel!$C$2),0),
     IF(SSSModel!$C$4="FCR",IF(AND(CI$4&gt;=$W15,OFFSET(Profiles!$K$2,$Z15,MAX(Profiles!$C$2,AK$4-$W15))&gt;0),$EC15,0),0))))))</f>
        <v>0</v>
      </c>
      <c r="CJ15" s="135">
        <f ca="1">IF(OR($Z15=0,SSSModel!$C$4="CF"),AL15,
IF(LEFT($V15,3)="ON_",
     IF(SSSModel!$C$4="RR",SUMPRODUCT(OFFSET($AC15,0,0,1,$CB$2),OFFSET(Profiles!$K$28,($Z15-1)*(Profiles!$I$26+1)+CJ$4-SSSModel!$C$3+1,0,1,$CB$2)),
     IF(SSSModel!$C$4="ECC",$EA15*$EB15*SUMPRODUCT(OFFSET($AC15,0,MAX(0,CJ$4-$DZ15-$CA$4+1),1,MIN($DZ15,CJ$4-$CA$4+1)),OFFSET(Escalation!$K$24,($Y15-1)*(Escalation!$I$22+1)+CJ$4-SSSModel!$C$3+1,MAX(0,CJ$4-$DZ15-$CA$4+1),1,MIN($DZ15,CJ$4-$CA$4+1))),
     IF(SSSModel!$C$4="PV",AL15*$EA15*(1+SSSModel!$C$2),
     IF(SSSModel!$C$4="FCR",$EC15*SUM(OFFSET($AC15,0,MAX(CJ$4-$AC$4-$DZ15+1,0),1,MIN($DZ15,CJ$4-$AC$4+1))),0)))),
SUM($AC15:$BZ15)*
     IF(SSSModel!$C$4="RR",OFFSET(Profiles!$K$2,$Z15,MAX(Profiles!$C$2,AL$4-$W15)),
     IF(SSSModel!$C$4="ECC",$EA15*$EB15*IF(MAX(Escalation!$C$2,AL$4-$W15)&gt;$DZ15-1,0,OFFSET(Escalation!$K$2,$Y15,MAX(Escalation!$C$2,AL$4-$W15))),
     IF(SSSModel!$C$4="PV",IF(CJ$4=$W15,$EA15*(1+SSSModel!$C$2),0),
     IF(SSSModel!$C$4="FCR",IF(AND(CJ$4&gt;=$W15,OFFSET(Profiles!$K$2,$Z15,MAX(Profiles!$C$2,AL$4-$W15))&gt;0),$EC15,0),0))))))</f>
        <v>0</v>
      </c>
      <c r="CK15" s="135">
        <f ca="1">IF(OR($Z15=0,SSSModel!$C$4="CF"),AM15,
IF(LEFT($V15,3)="ON_",
     IF(SSSModel!$C$4="RR",SUMPRODUCT(OFFSET($AC15,0,0,1,$CB$2),OFFSET(Profiles!$K$28,($Z15-1)*(Profiles!$I$26+1)+CK$4-SSSModel!$C$3+1,0,1,$CB$2)),
     IF(SSSModel!$C$4="ECC",$EA15*$EB15*SUMPRODUCT(OFFSET($AC15,0,MAX(0,CK$4-$DZ15-$CA$4+1),1,MIN($DZ15,CK$4-$CA$4+1)),OFFSET(Escalation!$K$24,($Y15-1)*(Escalation!$I$22+1)+CK$4-SSSModel!$C$3+1,MAX(0,CK$4-$DZ15-$CA$4+1),1,MIN($DZ15,CK$4-$CA$4+1))),
     IF(SSSModel!$C$4="PV",AM15*$EA15*(1+SSSModel!$C$2),
     IF(SSSModel!$C$4="FCR",$EC15*SUM(OFFSET($AC15,0,MAX(CK$4-$AC$4-$DZ15+1,0),1,MIN($DZ15,CK$4-$AC$4+1))),0)))),
SUM($AC15:$BZ15)*
     IF(SSSModel!$C$4="RR",OFFSET(Profiles!$K$2,$Z15,MAX(Profiles!$C$2,AM$4-$W15)),
     IF(SSSModel!$C$4="ECC",$EA15*$EB15*IF(MAX(Escalation!$C$2,AM$4-$W15)&gt;$DZ15-1,0,OFFSET(Escalation!$K$2,$Y15,MAX(Escalation!$C$2,AM$4-$W15))),
     IF(SSSModel!$C$4="PV",IF(CK$4=$W15,$EA15*(1+SSSModel!$C$2),0),
     IF(SSSModel!$C$4="FCR",IF(AND(CK$4&gt;=$W15,OFFSET(Profiles!$K$2,$Z15,MAX(Profiles!$C$2,AM$4-$W15))&gt;0),$EC15,0),0))))))</f>
        <v>0</v>
      </c>
      <c r="CL15" s="135">
        <f ca="1">IF(OR($Z15=0,SSSModel!$C$4="CF"),AN15,
IF(LEFT($V15,3)="ON_",
     IF(SSSModel!$C$4="RR",SUMPRODUCT(OFFSET($AC15,0,0,1,$CB$2),OFFSET(Profiles!$K$28,($Z15-1)*(Profiles!$I$26+1)+CL$4-SSSModel!$C$3+1,0,1,$CB$2)),
     IF(SSSModel!$C$4="ECC",$EA15*$EB15*SUMPRODUCT(OFFSET($AC15,0,MAX(0,CL$4-$DZ15-$CA$4+1),1,MIN($DZ15,CL$4-$CA$4+1)),OFFSET(Escalation!$K$24,($Y15-1)*(Escalation!$I$22+1)+CL$4-SSSModel!$C$3+1,MAX(0,CL$4-$DZ15-$CA$4+1),1,MIN($DZ15,CL$4-$CA$4+1))),
     IF(SSSModel!$C$4="PV",AN15*$EA15*(1+SSSModel!$C$2),
     IF(SSSModel!$C$4="FCR",$EC15*SUM(OFFSET($AC15,0,MAX(CL$4-$AC$4-$DZ15+1,0),1,MIN($DZ15,CL$4-$AC$4+1))),0)))),
SUM($AC15:$BZ15)*
     IF(SSSModel!$C$4="RR",OFFSET(Profiles!$K$2,$Z15,MAX(Profiles!$C$2,AN$4-$W15)),
     IF(SSSModel!$C$4="ECC",$EA15*$EB15*IF(MAX(Escalation!$C$2,AN$4-$W15)&gt;$DZ15-1,0,OFFSET(Escalation!$K$2,$Y15,MAX(Escalation!$C$2,AN$4-$W15))),
     IF(SSSModel!$C$4="PV",IF(CL$4=$W15,$EA15*(1+SSSModel!$C$2),0),
     IF(SSSModel!$C$4="FCR",IF(AND(CL$4&gt;=$W15,OFFSET(Profiles!$K$2,$Z15,MAX(Profiles!$C$2,AN$4-$W15))&gt;0),$EC15,0),0))))))</f>
        <v>0</v>
      </c>
      <c r="CM15" s="135">
        <f ca="1">IF(OR($Z15=0,SSSModel!$C$4="CF"),AO15,
IF(LEFT($V15,3)="ON_",
     IF(SSSModel!$C$4="RR",SUMPRODUCT(OFFSET($AC15,0,0,1,$CB$2),OFFSET(Profiles!$K$28,($Z15-1)*(Profiles!$I$26+1)+CM$4-SSSModel!$C$3+1,0,1,$CB$2)),
     IF(SSSModel!$C$4="ECC",$EA15*$EB15*SUMPRODUCT(OFFSET($AC15,0,MAX(0,CM$4-$DZ15-$CA$4+1),1,MIN($DZ15,CM$4-$CA$4+1)),OFFSET(Escalation!$K$24,($Y15-1)*(Escalation!$I$22+1)+CM$4-SSSModel!$C$3+1,MAX(0,CM$4-$DZ15-$CA$4+1),1,MIN($DZ15,CM$4-$CA$4+1))),
     IF(SSSModel!$C$4="PV",AO15*$EA15*(1+SSSModel!$C$2),
     IF(SSSModel!$C$4="FCR",$EC15*SUM(OFFSET($AC15,0,MAX(CM$4-$AC$4-$DZ15+1,0),1,MIN($DZ15,CM$4-$AC$4+1))),0)))),
SUM($AC15:$BZ15)*
     IF(SSSModel!$C$4="RR",OFFSET(Profiles!$K$2,$Z15,MAX(Profiles!$C$2,AO$4-$W15)),
     IF(SSSModel!$C$4="ECC",$EA15*$EB15*IF(MAX(Escalation!$C$2,AO$4-$W15)&gt;$DZ15-1,0,OFFSET(Escalation!$K$2,$Y15,MAX(Escalation!$C$2,AO$4-$W15))),
     IF(SSSModel!$C$4="PV",IF(CM$4=$W15,$EA15*(1+SSSModel!$C$2),0),
     IF(SSSModel!$C$4="FCR",IF(AND(CM$4&gt;=$W15,OFFSET(Profiles!$K$2,$Z15,MAX(Profiles!$C$2,AO$4-$W15))&gt;0),$EC15,0),0))))))</f>
        <v>0</v>
      </c>
      <c r="CN15" s="135">
        <f ca="1">IF(OR($Z15=0,SSSModel!$C$4="CF"),AP15,
IF(LEFT($V15,3)="ON_",
     IF(SSSModel!$C$4="RR",SUMPRODUCT(OFFSET($AC15,0,0,1,$CB$2),OFFSET(Profiles!$K$28,($Z15-1)*(Profiles!$I$26+1)+CN$4-SSSModel!$C$3+1,0,1,$CB$2)),
     IF(SSSModel!$C$4="ECC",$EA15*$EB15*SUMPRODUCT(OFFSET($AC15,0,MAX(0,CN$4-$DZ15-$CA$4+1),1,MIN($DZ15,CN$4-$CA$4+1)),OFFSET(Escalation!$K$24,($Y15-1)*(Escalation!$I$22+1)+CN$4-SSSModel!$C$3+1,MAX(0,CN$4-$DZ15-$CA$4+1),1,MIN($DZ15,CN$4-$CA$4+1))),
     IF(SSSModel!$C$4="PV",AP15*$EA15*(1+SSSModel!$C$2),
     IF(SSSModel!$C$4="FCR",$EC15*SUM(OFFSET($AC15,0,MAX(CN$4-$AC$4-$DZ15+1,0),1,MIN($DZ15,CN$4-$AC$4+1))),0)))),
SUM($AC15:$BZ15)*
     IF(SSSModel!$C$4="RR",OFFSET(Profiles!$K$2,$Z15,MAX(Profiles!$C$2,AP$4-$W15)),
     IF(SSSModel!$C$4="ECC",$EA15*$EB15*IF(MAX(Escalation!$C$2,AP$4-$W15)&gt;$DZ15-1,0,OFFSET(Escalation!$K$2,$Y15,MAX(Escalation!$C$2,AP$4-$W15))),
     IF(SSSModel!$C$4="PV",IF(CN$4=$W15,$EA15*(1+SSSModel!$C$2),0),
     IF(SSSModel!$C$4="FCR",IF(AND(CN$4&gt;=$W15,OFFSET(Profiles!$K$2,$Z15,MAX(Profiles!$C$2,AP$4-$W15))&gt;0),$EC15,0),0))))))</f>
        <v>0</v>
      </c>
      <c r="CO15" s="135">
        <f ca="1">IF(OR($Z15=0,SSSModel!$C$4="CF"),AQ15,
IF(LEFT($V15,3)="ON_",
     IF(SSSModel!$C$4="RR",SUMPRODUCT(OFFSET($AC15,0,0,1,$CB$2),OFFSET(Profiles!$K$28,($Z15-1)*(Profiles!$I$26+1)+CO$4-SSSModel!$C$3+1,0,1,$CB$2)),
     IF(SSSModel!$C$4="ECC",$EA15*$EB15*SUMPRODUCT(OFFSET($AC15,0,MAX(0,CO$4-$DZ15-$CA$4+1),1,MIN($DZ15,CO$4-$CA$4+1)),OFFSET(Escalation!$K$24,($Y15-1)*(Escalation!$I$22+1)+CO$4-SSSModel!$C$3+1,MAX(0,CO$4-$DZ15-$CA$4+1),1,MIN($DZ15,CO$4-$CA$4+1))),
     IF(SSSModel!$C$4="PV",AQ15*$EA15*(1+SSSModel!$C$2),
     IF(SSSModel!$C$4="FCR",$EC15*SUM(OFFSET($AC15,0,MAX(CO$4-$AC$4-$DZ15+1,0),1,MIN($DZ15,CO$4-$AC$4+1))),0)))),
SUM($AC15:$BZ15)*
     IF(SSSModel!$C$4="RR",OFFSET(Profiles!$K$2,$Z15,MAX(Profiles!$C$2,AQ$4-$W15)),
     IF(SSSModel!$C$4="ECC",$EA15*$EB15*IF(MAX(Escalation!$C$2,AQ$4-$W15)&gt;$DZ15-1,0,OFFSET(Escalation!$K$2,$Y15,MAX(Escalation!$C$2,AQ$4-$W15))),
     IF(SSSModel!$C$4="PV",IF(CO$4=$W15,$EA15*(1+SSSModel!$C$2),0),
     IF(SSSModel!$C$4="FCR",IF(AND(CO$4&gt;=$W15,OFFSET(Profiles!$K$2,$Z15,MAX(Profiles!$C$2,AQ$4-$W15))&gt;0),$EC15,0),0))))))</f>
        <v>0</v>
      </c>
      <c r="CP15" s="135">
        <f ca="1">IF(OR($Z15=0,SSSModel!$C$4="CF"),AR15,
IF(LEFT($V15,3)="ON_",
     IF(SSSModel!$C$4="RR",SUMPRODUCT(OFFSET($AC15,0,0,1,$CB$2),OFFSET(Profiles!$K$28,($Z15-1)*(Profiles!$I$26+1)+CP$4-SSSModel!$C$3+1,0,1,$CB$2)),
     IF(SSSModel!$C$4="ECC",$EA15*$EB15*SUMPRODUCT(OFFSET($AC15,0,MAX(0,CP$4-$DZ15-$CA$4+1),1,MIN($DZ15,CP$4-$CA$4+1)),OFFSET(Escalation!$K$24,($Y15-1)*(Escalation!$I$22+1)+CP$4-SSSModel!$C$3+1,MAX(0,CP$4-$DZ15-$CA$4+1),1,MIN($DZ15,CP$4-$CA$4+1))),
     IF(SSSModel!$C$4="PV",AR15*$EA15*(1+SSSModel!$C$2),
     IF(SSSModel!$C$4="FCR",$EC15*SUM(OFFSET($AC15,0,MAX(CP$4-$AC$4-$DZ15+1,0),1,MIN($DZ15,CP$4-$AC$4+1))),0)))),
SUM($AC15:$BZ15)*
     IF(SSSModel!$C$4="RR",OFFSET(Profiles!$K$2,$Z15,MAX(Profiles!$C$2,AR$4-$W15)),
     IF(SSSModel!$C$4="ECC",$EA15*$EB15*IF(MAX(Escalation!$C$2,AR$4-$W15)&gt;$DZ15-1,0,OFFSET(Escalation!$K$2,$Y15,MAX(Escalation!$C$2,AR$4-$W15))),
     IF(SSSModel!$C$4="PV",IF(CP$4=$W15,$EA15*(1+SSSModel!$C$2),0),
     IF(SSSModel!$C$4="FCR",IF(AND(CP$4&gt;=$W15,OFFSET(Profiles!$K$2,$Z15,MAX(Profiles!$C$2,AR$4-$W15))&gt;0),$EC15,0),0))))))</f>
        <v>0</v>
      </c>
      <c r="CQ15" s="135">
        <f ca="1">IF(OR($Z15=0,SSSModel!$C$4="CF"),AS15,
IF(LEFT($V15,3)="ON_",
     IF(SSSModel!$C$4="RR",SUMPRODUCT(OFFSET($AC15,0,0,1,$CB$2),OFFSET(Profiles!$K$28,($Z15-1)*(Profiles!$I$26+1)+CQ$4-SSSModel!$C$3+1,0,1,$CB$2)),
     IF(SSSModel!$C$4="ECC",$EA15*$EB15*SUMPRODUCT(OFFSET($AC15,0,MAX(0,CQ$4-$DZ15-$CA$4+1),1,MIN($DZ15,CQ$4-$CA$4+1)),OFFSET(Escalation!$K$24,($Y15-1)*(Escalation!$I$22+1)+CQ$4-SSSModel!$C$3+1,MAX(0,CQ$4-$DZ15-$CA$4+1),1,MIN($DZ15,CQ$4-$CA$4+1))),
     IF(SSSModel!$C$4="PV",AS15*$EA15*(1+SSSModel!$C$2),
     IF(SSSModel!$C$4="FCR",$EC15*SUM(OFFSET($AC15,0,MAX(CQ$4-$AC$4-$DZ15+1,0),1,MIN($DZ15,CQ$4-$AC$4+1))),0)))),
SUM($AC15:$BZ15)*
     IF(SSSModel!$C$4="RR",OFFSET(Profiles!$K$2,$Z15,MAX(Profiles!$C$2,AS$4-$W15)),
     IF(SSSModel!$C$4="ECC",$EA15*$EB15*IF(MAX(Escalation!$C$2,AS$4-$W15)&gt;$DZ15-1,0,OFFSET(Escalation!$K$2,$Y15,MAX(Escalation!$C$2,AS$4-$W15))),
     IF(SSSModel!$C$4="PV",IF(CQ$4=$W15,$EA15*(1+SSSModel!$C$2),0),
     IF(SSSModel!$C$4="FCR",IF(AND(CQ$4&gt;=$W15,OFFSET(Profiles!$K$2,$Z15,MAX(Profiles!$C$2,AS$4-$W15))&gt;0),$EC15,0),0))))))</f>
        <v>0</v>
      </c>
      <c r="CR15" s="135">
        <f ca="1">IF(OR($Z15=0,SSSModel!$C$4="CF"),AT15,
IF(LEFT($V15,3)="ON_",
     IF(SSSModel!$C$4="RR",SUMPRODUCT(OFFSET($AC15,0,0,1,$CB$2),OFFSET(Profiles!$K$28,($Z15-1)*(Profiles!$I$26+1)+CR$4-SSSModel!$C$3+1,0,1,$CB$2)),
     IF(SSSModel!$C$4="ECC",$EA15*$EB15*SUMPRODUCT(OFFSET($AC15,0,MAX(0,CR$4-$DZ15-$CA$4+1),1,MIN($DZ15,CR$4-$CA$4+1)),OFFSET(Escalation!$K$24,($Y15-1)*(Escalation!$I$22+1)+CR$4-SSSModel!$C$3+1,MAX(0,CR$4-$DZ15-$CA$4+1),1,MIN($DZ15,CR$4-$CA$4+1))),
     IF(SSSModel!$C$4="PV",AT15*$EA15*(1+SSSModel!$C$2),
     IF(SSSModel!$C$4="FCR",$EC15*SUM(OFFSET($AC15,0,MAX(CR$4-$AC$4-$DZ15+1,0),1,MIN($DZ15,CR$4-$AC$4+1))),0)))),
SUM($AC15:$BZ15)*
     IF(SSSModel!$C$4="RR",OFFSET(Profiles!$K$2,$Z15,MAX(Profiles!$C$2,AT$4-$W15)),
     IF(SSSModel!$C$4="ECC",$EA15*$EB15*IF(MAX(Escalation!$C$2,AT$4-$W15)&gt;$DZ15-1,0,OFFSET(Escalation!$K$2,$Y15,MAX(Escalation!$C$2,AT$4-$W15))),
     IF(SSSModel!$C$4="PV",IF(CR$4=$W15,$EA15*(1+SSSModel!$C$2),0),
     IF(SSSModel!$C$4="FCR",IF(AND(CR$4&gt;=$W15,OFFSET(Profiles!$K$2,$Z15,MAX(Profiles!$C$2,AT$4-$W15))&gt;0),$EC15,0),0))))))</f>
        <v>0</v>
      </c>
      <c r="CS15" s="135">
        <f ca="1">IF(OR($Z15=0,SSSModel!$C$4="CF"),AU15,
IF(LEFT($V15,3)="ON_",
     IF(SSSModel!$C$4="RR",SUMPRODUCT(OFFSET($AC15,0,0,1,$CB$2),OFFSET(Profiles!$K$28,($Z15-1)*(Profiles!$I$26+1)+CS$4-SSSModel!$C$3+1,0,1,$CB$2)),
     IF(SSSModel!$C$4="ECC",$EA15*$EB15*SUMPRODUCT(OFFSET($AC15,0,MAX(0,CS$4-$DZ15-$CA$4+1),1,MIN($DZ15,CS$4-$CA$4+1)),OFFSET(Escalation!$K$24,($Y15-1)*(Escalation!$I$22+1)+CS$4-SSSModel!$C$3+1,MAX(0,CS$4-$DZ15-$CA$4+1),1,MIN($DZ15,CS$4-$CA$4+1))),
     IF(SSSModel!$C$4="PV",AU15*$EA15*(1+SSSModel!$C$2),
     IF(SSSModel!$C$4="FCR",$EC15*SUM(OFFSET($AC15,0,MAX(CS$4-$AC$4-$DZ15+1,0),1,MIN($DZ15,CS$4-$AC$4+1))),0)))),
SUM($AC15:$BZ15)*
     IF(SSSModel!$C$4="RR",OFFSET(Profiles!$K$2,$Z15,MAX(Profiles!$C$2,AU$4-$W15)),
     IF(SSSModel!$C$4="ECC",$EA15*$EB15*IF(MAX(Escalation!$C$2,AU$4-$W15)&gt;$DZ15-1,0,OFFSET(Escalation!$K$2,$Y15,MAX(Escalation!$C$2,AU$4-$W15))),
     IF(SSSModel!$C$4="PV",IF(CS$4=$W15,$EA15*(1+SSSModel!$C$2),0),
     IF(SSSModel!$C$4="FCR",IF(AND(CS$4&gt;=$W15,OFFSET(Profiles!$K$2,$Z15,MAX(Profiles!$C$2,AU$4-$W15))&gt;0),$EC15,0),0))))))</f>
        <v>0</v>
      </c>
      <c r="CT15" s="135">
        <f ca="1">IF(OR($Z15=0,SSSModel!$C$4="CF"),AV15,
IF(LEFT($V15,3)="ON_",
     IF(SSSModel!$C$4="RR",SUMPRODUCT(OFFSET($AC15,0,0,1,$CB$2),OFFSET(Profiles!$K$28,($Z15-1)*(Profiles!$I$26+1)+CT$4-SSSModel!$C$3+1,0,1,$CB$2)),
     IF(SSSModel!$C$4="ECC",$EA15*$EB15*SUMPRODUCT(OFFSET($AC15,0,MAX(0,CT$4-$DZ15-$CA$4+1),1,MIN($DZ15,CT$4-$CA$4+1)),OFFSET(Escalation!$K$24,($Y15-1)*(Escalation!$I$22+1)+CT$4-SSSModel!$C$3+1,MAX(0,CT$4-$DZ15-$CA$4+1),1,MIN($DZ15,CT$4-$CA$4+1))),
     IF(SSSModel!$C$4="PV",AV15*$EA15*(1+SSSModel!$C$2),
     IF(SSSModel!$C$4="FCR",$EC15*SUM(OFFSET($AC15,0,MAX(CT$4-$AC$4-$DZ15+1,0),1,MIN($DZ15,CT$4-$AC$4+1))),0)))),
SUM($AC15:$BZ15)*
     IF(SSSModel!$C$4="RR",OFFSET(Profiles!$K$2,$Z15,MAX(Profiles!$C$2,AV$4-$W15)),
     IF(SSSModel!$C$4="ECC",$EA15*$EB15*IF(MAX(Escalation!$C$2,AV$4-$W15)&gt;$DZ15-1,0,OFFSET(Escalation!$K$2,$Y15,MAX(Escalation!$C$2,AV$4-$W15))),
     IF(SSSModel!$C$4="PV",IF(CT$4=$W15,$EA15*(1+SSSModel!$C$2),0),
     IF(SSSModel!$C$4="FCR",IF(AND(CT$4&gt;=$W15,OFFSET(Profiles!$K$2,$Z15,MAX(Profiles!$C$2,AV$4-$W15))&gt;0),$EC15,0),0))))))</f>
        <v>0</v>
      </c>
      <c r="CU15" s="135">
        <f ca="1">IF(OR($Z15=0,SSSModel!$C$4="CF"),AW15,
IF(LEFT($V15,3)="ON_",
     IF(SSSModel!$C$4="RR",SUMPRODUCT(OFFSET($AC15,0,0,1,$CB$2),OFFSET(Profiles!$K$28,($Z15-1)*(Profiles!$I$26+1)+CU$4-SSSModel!$C$3+1,0,1,$CB$2)),
     IF(SSSModel!$C$4="ECC",$EA15*$EB15*SUMPRODUCT(OFFSET($AC15,0,MAX(0,CU$4-$DZ15-$CA$4+1),1,MIN($DZ15,CU$4-$CA$4+1)),OFFSET(Escalation!$K$24,($Y15-1)*(Escalation!$I$22+1)+CU$4-SSSModel!$C$3+1,MAX(0,CU$4-$DZ15-$CA$4+1),1,MIN($DZ15,CU$4-$CA$4+1))),
     IF(SSSModel!$C$4="PV",AW15*$EA15*(1+SSSModel!$C$2),
     IF(SSSModel!$C$4="FCR",$EC15*SUM(OFFSET($AC15,0,MAX(CU$4-$AC$4-$DZ15+1,0),1,MIN($DZ15,CU$4-$AC$4+1))),0)))),
SUM($AC15:$BZ15)*
     IF(SSSModel!$C$4="RR",OFFSET(Profiles!$K$2,$Z15,MAX(Profiles!$C$2,AW$4-$W15)),
     IF(SSSModel!$C$4="ECC",$EA15*$EB15*IF(MAX(Escalation!$C$2,AW$4-$W15)&gt;$DZ15-1,0,OFFSET(Escalation!$K$2,$Y15,MAX(Escalation!$C$2,AW$4-$W15))),
     IF(SSSModel!$C$4="PV",IF(CU$4=$W15,$EA15*(1+SSSModel!$C$2),0),
     IF(SSSModel!$C$4="FCR",IF(AND(CU$4&gt;=$W15,OFFSET(Profiles!$K$2,$Z15,MAX(Profiles!$C$2,AW$4-$W15))&gt;0),$EC15,0),0))))))</f>
        <v>0</v>
      </c>
      <c r="CV15" s="135">
        <f ca="1">IF(OR($Z15=0,SSSModel!$C$4="CF"),AX15,
IF(LEFT($V15,3)="ON_",
     IF(SSSModel!$C$4="RR",SUMPRODUCT(OFFSET($AC15,0,0,1,$CB$2),OFFSET(Profiles!$K$28,($Z15-1)*(Profiles!$I$26+1)+CV$4-SSSModel!$C$3+1,0,1,$CB$2)),
     IF(SSSModel!$C$4="ECC",$EA15*$EB15*SUMPRODUCT(OFFSET($AC15,0,MAX(0,CV$4-$DZ15-$CA$4+1),1,MIN($DZ15,CV$4-$CA$4+1)),OFFSET(Escalation!$K$24,($Y15-1)*(Escalation!$I$22+1)+CV$4-SSSModel!$C$3+1,MAX(0,CV$4-$DZ15-$CA$4+1),1,MIN($DZ15,CV$4-$CA$4+1))),
     IF(SSSModel!$C$4="PV",AX15*$EA15*(1+SSSModel!$C$2),
     IF(SSSModel!$C$4="FCR",$EC15*SUM(OFFSET($AC15,0,MAX(CV$4-$AC$4-$DZ15+1,0),1,MIN($DZ15,CV$4-$AC$4+1))),0)))),
SUM($AC15:$BZ15)*
     IF(SSSModel!$C$4="RR",OFFSET(Profiles!$K$2,$Z15,MAX(Profiles!$C$2,AX$4-$W15)),
     IF(SSSModel!$C$4="ECC",$EA15*$EB15*IF(MAX(Escalation!$C$2,AX$4-$W15)&gt;$DZ15-1,0,OFFSET(Escalation!$K$2,$Y15,MAX(Escalation!$C$2,AX$4-$W15))),
     IF(SSSModel!$C$4="PV",IF(CV$4=$W15,$EA15*(1+SSSModel!$C$2),0),
     IF(SSSModel!$C$4="FCR",IF(AND(CV$4&gt;=$W15,OFFSET(Profiles!$K$2,$Z15,MAX(Profiles!$C$2,AX$4-$W15))&gt;0),$EC15,0),0))))))</f>
        <v>0</v>
      </c>
      <c r="CW15" s="135">
        <f ca="1">IF(OR($Z15=0,SSSModel!$C$4="CF"),AY15,
IF(LEFT($V15,3)="ON_",
     IF(SSSModel!$C$4="RR",SUMPRODUCT(OFFSET($AC15,0,0,1,$CB$2),OFFSET(Profiles!$K$28,($Z15-1)*(Profiles!$I$26+1)+CW$4-SSSModel!$C$3+1,0,1,$CB$2)),
     IF(SSSModel!$C$4="ECC",$EA15*$EB15*SUMPRODUCT(OFFSET($AC15,0,MAX(0,CW$4-$DZ15-$CA$4+1),1,MIN($DZ15,CW$4-$CA$4+1)),OFFSET(Escalation!$K$24,($Y15-1)*(Escalation!$I$22+1)+CW$4-SSSModel!$C$3+1,MAX(0,CW$4-$DZ15-$CA$4+1),1,MIN($DZ15,CW$4-$CA$4+1))),
     IF(SSSModel!$C$4="PV",AY15*$EA15*(1+SSSModel!$C$2),
     IF(SSSModel!$C$4="FCR",$EC15*SUM(OFFSET($AC15,0,MAX(CW$4-$AC$4-$DZ15+1,0),1,MIN($DZ15,CW$4-$AC$4+1))),0)))),
SUM($AC15:$BZ15)*
     IF(SSSModel!$C$4="RR",OFFSET(Profiles!$K$2,$Z15,MAX(Profiles!$C$2,AY$4-$W15)),
     IF(SSSModel!$C$4="ECC",$EA15*$EB15*IF(MAX(Escalation!$C$2,AY$4-$W15)&gt;$DZ15-1,0,OFFSET(Escalation!$K$2,$Y15,MAX(Escalation!$C$2,AY$4-$W15))),
     IF(SSSModel!$C$4="PV",IF(CW$4=$W15,$EA15*(1+SSSModel!$C$2),0),
     IF(SSSModel!$C$4="FCR",IF(AND(CW$4&gt;=$W15,OFFSET(Profiles!$K$2,$Z15,MAX(Profiles!$C$2,AY$4-$W15))&gt;0),$EC15,0),0))))))</f>
        <v>0</v>
      </c>
      <c r="CX15" s="135">
        <f ca="1">IF(OR($Z15=0,SSSModel!$C$4="CF"),AZ15,
IF(LEFT($V15,3)="ON_",
     IF(SSSModel!$C$4="RR",SUMPRODUCT(OFFSET($AC15,0,0,1,$CB$2),OFFSET(Profiles!$K$28,($Z15-1)*(Profiles!$I$26+1)+CX$4-SSSModel!$C$3+1,0,1,$CB$2)),
     IF(SSSModel!$C$4="ECC",$EA15*$EB15*SUMPRODUCT(OFFSET($AC15,0,MAX(0,CX$4-$DZ15-$CA$4+1),1,MIN($DZ15,CX$4-$CA$4+1)),OFFSET(Escalation!$K$24,($Y15-1)*(Escalation!$I$22+1)+CX$4-SSSModel!$C$3+1,MAX(0,CX$4-$DZ15-$CA$4+1),1,MIN($DZ15,CX$4-$CA$4+1))),
     IF(SSSModel!$C$4="PV",AZ15*$EA15*(1+SSSModel!$C$2),
     IF(SSSModel!$C$4="FCR",$EC15*SUM(OFFSET($AC15,0,MAX(CX$4-$AC$4-$DZ15+1,0),1,MIN($DZ15,CX$4-$AC$4+1))),0)))),
SUM($AC15:$BZ15)*
     IF(SSSModel!$C$4="RR",OFFSET(Profiles!$K$2,$Z15,MAX(Profiles!$C$2,AZ$4-$W15)),
     IF(SSSModel!$C$4="ECC",$EA15*$EB15*IF(MAX(Escalation!$C$2,AZ$4-$W15)&gt;$DZ15-1,0,OFFSET(Escalation!$K$2,$Y15,MAX(Escalation!$C$2,AZ$4-$W15))),
     IF(SSSModel!$C$4="PV",IF(CX$4=$W15,$EA15*(1+SSSModel!$C$2),0),
     IF(SSSModel!$C$4="FCR",IF(AND(CX$4&gt;=$W15,OFFSET(Profiles!$K$2,$Z15,MAX(Profiles!$C$2,AZ$4-$W15))&gt;0),$EC15,0),0))))))</f>
        <v>0</v>
      </c>
      <c r="CY15" s="135">
        <f ca="1">IF(OR($Z15=0,SSSModel!$C$4="CF"),BA15,
IF(LEFT($V15,3)="ON_",
     IF(SSSModel!$C$4="RR",SUMPRODUCT(OFFSET($AC15,0,0,1,$CB$2),OFFSET(Profiles!$K$28,($Z15-1)*(Profiles!$I$26+1)+CY$4-SSSModel!$C$3+1,0,1,$CB$2)),
     IF(SSSModel!$C$4="ECC",$EA15*$EB15*SUMPRODUCT(OFFSET($AC15,0,MAX(0,CY$4-$DZ15-$CA$4+1),1,MIN($DZ15,CY$4-$CA$4+1)),OFFSET(Escalation!$K$24,($Y15-1)*(Escalation!$I$22+1)+CY$4-SSSModel!$C$3+1,MAX(0,CY$4-$DZ15-$CA$4+1),1,MIN($DZ15,CY$4-$CA$4+1))),
     IF(SSSModel!$C$4="PV",BA15*$EA15*(1+SSSModel!$C$2),
     IF(SSSModel!$C$4="FCR",$EC15*SUM(OFFSET($AC15,0,MAX(CY$4-$AC$4-$DZ15+1,0),1,MIN($DZ15,CY$4-$AC$4+1))),0)))),
SUM($AC15:$BZ15)*
     IF(SSSModel!$C$4="RR",OFFSET(Profiles!$K$2,$Z15,MAX(Profiles!$C$2,BA$4-$W15)),
     IF(SSSModel!$C$4="ECC",$EA15*$EB15*IF(MAX(Escalation!$C$2,BA$4-$W15)&gt;$DZ15-1,0,OFFSET(Escalation!$K$2,$Y15,MAX(Escalation!$C$2,BA$4-$W15))),
     IF(SSSModel!$C$4="PV",IF(CY$4=$W15,$EA15*(1+SSSModel!$C$2),0),
     IF(SSSModel!$C$4="FCR",IF(AND(CY$4&gt;=$W15,OFFSET(Profiles!$K$2,$Z15,MAX(Profiles!$C$2,BA$4-$W15))&gt;0),$EC15,0),0))))))</f>
        <v>0</v>
      </c>
      <c r="CZ15" s="135">
        <f ca="1">IF(OR($Z15=0,SSSModel!$C$4="CF"),BB15,
IF(LEFT($V15,3)="ON_",
     IF(SSSModel!$C$4="RR",SUMPRODUCT(OFFSET($AC15,0,0,1,$CB$2),OFFSET(Profiles!$K$28,($Z15-1)*(Profiles!$I$26+1)+CZ$4-SSSModel!$C$3+1,0,1,$CB$2)),
     IF(SSSModel!$C$4="ECC",$EA15*$EB15*SUMPRODUCT(OFFSET($AC15,0,MAX(0,CZ$4-$DZ15-$CA$4+1),1,MIN($DZ15,CZ$4-$CA$4+1)),OFFSET(Escalation!$K$24,($Y15-1)*(Escalation!$I$22+1)+CZ$4-SSSModel!$C$3+1,MAX(0,CZ$4-$DZ15-$CA$4+1),1,MIN($DZ15,CZ$4-$CA$4+1))),
     IF(SSSModel!$C$4="PV",BB15*$EA15*(1+SSSModel!$C$2),
     IF(SSSModel!$C$4="FCR",$EC15*SUM(OFFSET($AC15,0,MAX(CZ$4-$AC$4-$DZ15+1,0),1,MIN($DZ15,CZ$4-$AC$4+1))),0)))),
SUM($AC15:$BZ15)*
     IF(SSSModel!$C$4="RR",OFFSET(Profiles!$K$2,$Z15,MAX(Profiles!$C$2,BB$4-$W15)),
     IF(SSSModel!$C$4="ECC",$EA15*$EB15*IF(MAX(Escalation!$C$2,BB$4-$W15)&gt;$DZ15-1,0,OFFSET(Escalation!$K$2,$Y15,MAX(Escalation!$C$2,BB$4-$W15))),
     IF(SSSModel!$C$4="PV",IF(CZ$4=$W15,$EA15*(1+SSSModel!$C$2),0),
     IF(SSSModel!$C$4="FCR",IF(AND(CZ$4&gt;=$W15,OFFSET(Profiles!$K$2,$Z15,MAX(Profiles!$C$2,BB$4-$W15))&gt;0),$EC15,0),0))))))</f>
        <v>0</v>
      </c>
      <c r="DA15" s="135">
        <f ca="1">IF(OR($Z15=0,SSSModel!$C$4="CF"),BC15,
IF(LEFT($V15,3)="ON_",
     IF(SSSModel!$C$4="RR",SUMPRODUCT(OFFSET($AC15,0,0,1,$CB$2),OFFSET(Profiles!$K$28,($Z15-1)*(Profiles!$I$26+1)+DA$4-SSSModel!$C$3+1,0,1,$CB$2)),
     IF(SSSModel!$C$4="ECC",$EA15*$EB15*SUMPRODUCT(OFFSET($AC15,0,MAX(0,DA$4-$DZ15-$CA$4+1),1,MIN($DZ15,DA$4-$CA$4+1)),OFFSET(Escalation!$K$24,($Y15-1)*(Escalation!$I$22+1)+DA$4-SSSModel!$C$3+1,MAX(0,DA$4-$DZ15-$CA$4+1),1,MIN($DZ15,DA$4-$CA$4+1))),
     IF(SSSModel!$C$4="PV",BC15*$EA15*(1+SSSModel!$C$2),
     IF(SSSModel!$C$4="FCR",$EC15*SUM(OFFSET($AC15,0,MAX(DA$4-$AC$4-$DZ15+1,0),1,MIN($DZ15,DA$4-$AC$4+1))),0)))),
SUM($AC15:$BZ15)*
     IF(SSSModel!$C$4="RR",OFFSET(Profiles!$K$2,$Z15,MAX(Profiles!$C$2,BC$4-$W15)),
     IF(SSSModel!$C$4="ECC",$EA15*$EB15*IF(MAX(Escalation!$C$2,BC$4-$W15)&gt;$DZ15-1,0,OFFSET(Escalation!$K$2,$Y15,MAX(Escalation!$C$2,BC$4-$W15))),
     IF(SSSModel!$C$4="PV",IF(DA$4=$W15,$EA15*(1+SSSModel!$C$2),0),
     IF(SSSModel!$C$4="FCR",IF(AND(DA$4&gt;=$W15,OFFSET(Profiles!$K$2,$Z15,MAX(Profiles!$C$2,BC$4-$W15))&gt;0),$EC15,0),0))))))</f>
        <v>0</v>
      </c>
      <c r="DB15" s="135">
        <f ca="1">IF(OR($Z15=0,SSSModel!$C$4="CF"),BD15,
IF(LEFT($V15,3)="ON_",
     IF(SSSModel!$C$4="RR",SUMPRODUCT(OFFSET($AC15,0,0,1,$CB$2),OFFSET(Profiles!$K$28,($Z15-1)*(Profiles!$I$26+1)+DB$4-SSSModel!$C$3+1,0,1,$CB$2)),
     IF(SSSModel!$C$4="ECC",$EA15*$EB15*SUMPRODUCT(OFFSET($AC15,0,MAX(0,DB$4-$DZ15-$CA$4+1),1,MIN($DZ15,DB$4-$CA$4+1)),OFFSET(Escalation!$K$24,($Y15-1)*(Escalation!$I$22+1)+DB$4-SSSModel!$C$3+1,MAX(0,DB$4-$DZ15-$CA$4+1),1,MIN($DZ15,DB$4-$CA$4+1))),
     IF(SSSModel!$C$4="PV",BD15*$EA15*(1+SSSModel!$C$2),
     IF(SSSModel!$C$4="FCR",$EC15*SUM(OFFSET($AC15,0,MAX(DB$4-$AC$4-$DZ15+1,0),1,MIN($DZ15,DB$4-$AC$4+1))),0)))),
SUM($AC15:$BZ15)*
     IF(SSSModel!$C$4="RR",OFFSET(Profiles!$K$2,$Z15,MAX(Profiles!$C$2,BD$4-$W15)),
     IF(SSSModel!$C$4="ECC",$EA15*$EB15*IF(MAX(Escalation!$C$2,BD$4-$W15)&gt;$DZ15-1,0,OFFSET(Escalation!$K$2,$Y15,MAX(Escalation!$C$2,BD$4-$W15))),
     IF(SSSModel!$C$4="PV",IF(DB$4=$W15,$EA15*(1+SSSModel!$C$2),0),
     IF(SSSModel!$C$4="FCR",IF(AND(DB$4&gt;=$W15,OFFSET(Profiles!$K$2,$Z15,MAX(Profiles!$C$2,BD$4-$W15))&gt;0),$EC15,0),0))))))</f>
        <v>0</v>
      </c>
      <c r="DC15" s="135">
        <f ca="1">IF(OR($Z15=0,SSSModel!$C$4="CF"),BE15,
IF(LEFT($V15,3)="ON_",
     IF(SSSModel!$C$4="RR",SUMPRODUCT(OFFSET($AC15,0,0,1,$CB$2),OFFSET(Profiles!$K$28,($Z15-1)*(Profiles!$I$26+1)+DC$4-SSSModel!$C$3+1,0,1,$CB$2)),
     IF(SSSModel!$C$4="ECC",$EA15*$EB15*SUMPRODUCT(OFFSET($AC15,0,MAX(0,DC$4-$DZ15-$CA$4+1),1,MIN($DZ15,DC$4-$CA$4+1)),OFFSET(Escalation!$K$24,($Y15-1)*(Escalation!$I$22+1)+DC$4-SSSModel!$C$3+1,MAX(0,DC$4-$DZ15-$CA$4+1),1,MIN($DZ15,DC$4-$CA$4+1))),
     IF(SSSModel!$C$4="PV",BE15*$EA15*(1+SSSModel!$C$2),
     IF(SSSModel!$C$4="FCR",$EC15*SUM(OFFSET($AC15,0,MAX(DC$4-$AC$4-$DZ15+1,0),1,MIN($DZ15,DC$4-$AC$4+1))),0)))),
SUM($AC15:$BZ15)*
     IF(SSSModel!$C$4="RR",OFFSET(Profiles!$K$2,$Z15,MAX(Profiles!$C$2,BE$4-$W15)),
     IF(SSSModel!$C$4="ECC",$EA15*$EB15*IF(MAX(Escalation!$C$2,BE$4-$W15)&gt;$DZ15-1,0,OFFSET(Escalation!$K$2,$Y15,MAX(Escalation!$C$2,BE$4-$W15))),
     IF(SSSModel!$C$4="PV",IF(DC$4=$W15,$EA15*(1+SSSModel!$C$2),0),
     IF(SSSModel!$C$4="FCR",IF(AND(DC$4&gt;=$W15,OFFSET(Profiles!$K$2,$Z15,MAX(Profiles!$C$2,BE$4-$W15))&gt;0),$EC15,0),0))))))</f>
        <v>0</v>
      </c>
      <c r="DD15" s="135">
        <f ca="1">IF(OR($Z15=0,SSSModel!$C$4="CF"),BF15,
IF(LEFT($V15,3)="ON_",
     IF(SSSModel!$C$4="RR",SUMPRODUCT(OFFSET($AC15,0,0,1,$CB$2),OFFSET(Profiles!$K$28,($Z15-1)*(Profiles!$I$26+1)+DD$4-SSSModel!$C$3+1,0,1,$CB$2)),
     IF(SSSModel!$C$4="ECC",$EA15*$EB15*SUMPRODUCT(OFFSET($AC15,0,MAX(0,DD$4-$DZ15-$CA$4+1),1,MIN($DZ15,DD$4-$CA$4+1)),OFFSET(Escalation!$K$24,($Y15-1)*(Escalation!$I$22+1)+DD$4-SSSModel!$C$3+1,MAX(0,DD$4-$DZ15-$CA$4+1),1,MIN($DZ15,DD$4-$CA$4+1))),
     IF(SSSModel!$C$4="PV",BF15*$EA15*(1+SSSModel!$C$2),
     IF(SSSModel!$C$4="FCR",$EC15*SUM(OFFSET($AC15,0,MAX(DD$4-$AC$4-$DZ15+1,0),1,MIN($DZ15,DD$4-$AC$4+1))),0)))),
SUM($AC15:$BZ15)*
     IF(SSSModel!$C$4="RR",OFFSET(Profiles!$K$2,$Z15,MAX(Profiles!$C$2,BF$4-$W15)),
     IF(SSSModel!$C$4="ECC",$EA15*$EB15*IF(MAX(Escalation!$C$2,BF$4-$W15)&gt;$DZ15-1,0,OFFSET(Escalation!$K$2,$Y15,MAX(Escalation!$C$2,BF$4-$W15))),
     IF(SSSModel!$C$4="PV",IF(DD$4=$W15,$EA15*(1+SSSModel!$C$2),0),
     IF(SSSModel!$C$4="FCR",IF(AND(DD$4&gt;=$W15,OFFSET(Profiles!$K$2,$Z15,MAX(Profiles!$C$2,BF$4-$W15))&gt;0),$EC15,0),0))))))</f>
        <v>0</v>
      </c>
      <c r="DE15" s="135">
        <f ca="1">IF(OR($Z15=0,SSSModel!$C$4="CF"),BG15,
IF(LEFT($V15,3)="ON_",
     IF(SSSModel!$C$4="RR",SUMPRODUCT(OFFSET($AC15,0,0,1,$CB$2),OFFSET(Profiles!$K$28,($Z15-1)*(Profiles!$I$26+1)+DE$4-SSSModel!$C$3+1,0,1,$CB$2)),
     IF(SSSModel!$C$4="ECC",$EA15*$EB15*SUMPRODUCT(OFFSET($AC15,0,MAX(0,DE$4-$DZ15-$CA$4+1),1,MIN($DZ15,DE$4-$CA$4+1)),OFFSET(Escalation!$K$24,($Y15-1)*(Escalation!$I$22+1)+DE$4-SSSModel!$C$3+1,MAX(0,DE$4-$DZ15-$CA$4+1),1,MIN($DZ15,DE$4-$CA$4+1))),
     IF(SSSModel!$C$4="PV",BG15*$EA15*(1+SSSModel!$C$2),
     IF(SSSModel!$C$4="FCR",$EC15*SUM(OFFSET($AC15,0,MAX(DE$4-$AC$4-$DZ15+1,0),1,MIN($DZ15,DE$4-$AC$4+1))),0)))),
SUM($AC15:$BZ15)*
     IF(SSSModel!$C$4="RR",OFFSET(Profiles!$K$2,$Z15,MAX(Profiles!$C$2,BG$4-$W15)),
     IF(SSSModel!$C$4="ECC",$EA15*$EB15*IF(MAX(Escalation!$C$2,BG$4-$W15)&gt;$DZ15-1,0,OFFSET(Escalation!$K$2,$Y15,MAX(Escalation!$C$2,BG$4-$W15))),
     IF(SSSModel!$C$4="PV",IF(DE$4=$W15,$EA15*(1+SSSModel!$C$2),0),
     IF(SSSModel!$C$4="FCR",IF(AND(DE$4&gt;=$W15,OFFSET(Profiles!$K$2,$Z15,MAX(Profiles!$C$2,BG$4-$W15))&gt;0),$EC15,0),0))))))</f>
        <v>0</v>
      </c>
      <c r="DF15" s="135">
        <f ca="1">IF(OR($Z15=0,SSSModel!$C$4="CF"),BH15,
IF(LEFT($V15,3)="ON_",
     IF(SSSModel!$C$4="RR",SUMPRODUCT(OFFSET($AC15,0,0,1,$CB$2),OFFSET(Profiles!$K$28,($Z15-1)*(Profiles!$I$26+1)+DF$4-SSSModel!$C$3+1,0,1,$CB$2)),
     IF(SSSModel!$C$4="ECC",$EA15*$EB15*SUMPRODUCT(OFFSET($AC15,0,MAX(0,DF$4-$DZ15-$CA$4+1),1,MIN($DZ15,DF$4-$CA$4+1)),OFFSET(Escalation!$K$24,($Y15-1)*(Escalation!$I$22+1)+DF$4-SSSModel!$C$3+1,MAX(0,DF$4-$DZ15-$CA$4+1),1,MIN($DZ15,DF$4-$CA$4+1))),
     IF(SSSModel!$C$4="PV",BH15*$EA15*(1+SSSModel!$C$2),
     IF(SSSModel!$C$4="FCR",$EC15*SUM(OFFSET($AC15,0,MAX(DF$4-$AC$4-$DZ15+1,0),1,MIN($DZ15,DF$4-$AC$4+1))),0)))),
SUM($AC15:$BZ15)*
     IF(SSSModel!$C$4="RR",OFFSET(Profiles!$K$2,$Z15,MAX(Profiles!$C$2,BH$4-$W15)),
     IF(SSSModel!$C$4="ECC",$EA15*$EB15*IF(MAX(Escalation!$C$2,BH$4-$W15)&gt;$DZ15-1,0,OFFSET(Escalation!$K$2,$Y15,MAX(Escalation!$C$2,BH$4-$W15))),
     IF(SSSModel!$C$4="PV",IF(DF$4=$W15,$EA15*(1+SSSModel!$C$2),0),
     IF(SSSModel!$C$4="FCR",IF(AND(DF$4&gt;=$W15,OFFSET(Profiles!$K$2,$Z15,MAX(Profiles!$C$2,BH$4-$W15))&gt;0),$EC15,0),0))))))</f>
        <v>0</v>
      </c>
      <c r="DG15" s="135">
        <f ca="1">IF(OR($Z15=0,SSSModel!$C$4="CF"),BI15,
IF(LEFT($V15,3)="ON_",
     IF(SSSModel!$C$4="RR",SUMPRODUCT(OFFSET($AC15,0,0,1,$CB$2),OFFSET(Profiles!$K$28,($Z15-1)*(Profiles!$I$26+1)+DG$4-SSSModel!$C$3+1,0,1,$CB$2)),
     IF(SSSModel!$C$4="ECC",$EA15*$EB15*SUMPRODUCT(OFFSET($AC15,0,MAX(0,DG$4-$DZ15-$CA$4+1),1,MIN($DZ15,DG$4-$CA$4+1)),OFFSET(Escalation!$K$24,($Y15-1)*(Escalation!$I$22+1)+DG$4-SSSModel!$C$3+1,MAX(0,DG$4-$DZ15-$CA$4+1),1,MIN($DZ15,DG$4-$CA$4+1))),
     IF(SSSModel!$C$4="PV",BI15*$EA15*(1+SSSModel!$C$2),
     IF(SSSModel!$C$4="FCR",$EC15*SUM(OFFSET($AC15,0,MAX(DG$4-$AC$4-$DZ15+1,0),1,MIN($DZ15,DG$4-$AC$4+1))),0)))),
SUM($AC15:$BZ15)*
     IF(SSSModel!$C$4="RR",OFFSET(Profiles!$K$2,$Z15,MAX(Profiles!$C$2,BI$4-$W15)),
     IF(SSSModel!$C$4="ECC",$EA15*$EB15*IF(MAX(Escalation!$C$2,BI$4-$W15)&gt;$DZ15-1,0,OFFSET(Escalation!$K$2,$Y15,MAX(Escalation!$C$2,BI$4-$W15))),
     IF(SSSModel!$C$4="PV",IF(DG$4=$W15,$EA15*(1+SSSModel!$C$2),0),
     IF(SSSModel!$C$4="FCR",IF(AND(DG$4&gt;=$W15,OFFSET(Profiles!$K$2,$Z15,MAX(Profiles!$C$2,BI$4-$W15))&gt;0),$EC15,0),0))))))</f>
        <v>0</v>
      </c>
      <c r="DH15" s="135">
        <f ca="1">IF(OR($Z15=0,SSSModel!$C$4="CF"),BJ15,
IF(LEFT($V15,3)="ON_",
     IF(SSSModel!$C$4="RR",SUMPRODUCT(OFFSET($AC15,0,0,1,$CB$2),OFFSET(Profiles!$K$28,($Z15-1)*(Profiles!$I$26+1)+DH$4-SSSModel!$C$3+1,0,1,$CB$2)),
     IF(SSSModel!$C$4="ECC",$EA15*$EB15*SUMPRODUCT(OFFSET($AC15,0,MAX(0,DH$4-$DZ15-$CA$4+1),1,MIN($DZ15,DH$4-$CA$4+1)),OFFSET(Escalation!$K$24,($Y15-1)*(Escalation!$I$22+1)+DH$4-SSSModel!$C$3+1,MAX(0,DH$4-$DZ15-$CA$4+1),1,MIN($DZ15,DH$4-$CA$4+1))),
     IF(SSSModel!$C$4="PV",BJ15*$EA15*(1+SSSModel!$C$2),
     IF(SSSModel!$C$4="FCR",$EC15*SUM(OFFSET($AC15,0,MAX(DH$4-$AC$4-$DZ15+1,0),1,MIN($DZ15,DH$4-$AC$4+1))),0)))),
SUM($AC15:$BZ15)*
     IF(SSSModel!$C$4="RR",OFFSET(Profiles!$K$2,$Z15,MAX(Profiles!$C$2,BJ$4-$W15)),
     IF(SSSModel!$C$4="ECC",$EA15*$EB15*IF(MAX(Escalation!$C$2,BJ$4-$W15)&gt;$DZ15-1,0,OFFSET(Escalation!$K$2,$Y15,MAX(Escalation!$C$2,BJ$4-$W15))),
     IF(SSSModel!$C$4="PV",IF(DH$4=$W15,$EA15*(1+SSSModel!$C$2),0),
     IF(SSSModel!$C$4="FCR",IF(AND(DH$4&gt;=$W15,OFFSET(Profiles!$K$2,$Z15,MAX(Profiles!$C$2,BJ$4-$W15))&gt;0),$EC15,0),0))))))</f>
        <v>0</v>
      </c>
      <c r="DI15" s="135">
        <f ca="1">IF(OR($Z15=0,SSSModel!$C$4="CF"),BK15,
IF(LEFT($V15,3)="ON_",
     IF(SSSModel!$C$4="RR",SUMPRODUCT(OFFSET($AC15,0,0,1,$CB$2),OFFSET(Profiles!$K$28,($Z15-1)*(Profiles!$I$26+1)+DI$4-SSSModel!$C$3+1,0,1,$CB$2)),
     IF(SSSModel!$C$4="ECC",$EA15*$EB15*SUMPRODUCT(OFFSET($AC15,0,MAX(0,DI$4-$DZ15-$CA$4+1),1,MIN($DZ15,DI$4-$CA$4+1)),OFFSET(Escalation!$K$24,($Y15-1)*(Escalation!$I$22+1)+DI$4-SSSModel!$C$3+1,MAX(0,DI$4-$DZ15-$CA$4+1),1,MIN($DZ15,DI$4-$CA$4+1))),
     IF(SSSModel!$C$4="PV",BK15*$EA15*(1+SSSModel!$C$2),
     IF(SSSModel!$C$4="FCR",$EC15*SUM(OFFSET($AC15,0,MAX(DI$4-$AC$4-$DZ15+1,0),1,MIN($DZ15,DI$4-$AC$4+1))),0)))),
SUM($AC15:$BZ15)*
     IF(SSSModel!$C$4="RR",OFFSET(Profiles!$K$2,$Z15,MAX(Profiles!$C$2,BK$4-$W15)),
     IF(SSSModel!$C$4="ECC",$EA15*$EB15*IF(MAX(Escalation!$C$2,BK$4-$W15)&gt;$DZ15-1,0,OFFSET(Escalation!$K$2,$Y15,MAX(Escalation!$C$2,BK$4-$W15))),
     IF(SSSModel!$C$4="PV",IF(DI$4=$W15,$EA15*(1+SSSModel!$C$2),0),
     IF(SSSModel!$C$4="FCR",IF(AND(DI$4&gt;=$W15,OFFSET(Profiles!$K$2,$Z15,MAX(Profiles!$C$2,BK$4-$W15))&gt;0),$EC15,0),0))))))</f>
        <v>0</v>
      </c>
      <c r="DJ15" s="135">
        <f ca="1">IF(OR($Z15=0,SSSModel!$C$4="CF"),BL15,
IF(LEFT($V15,3)="ON_",
     IF(SSSModel!$C$4="RR",SUMPRODUCT(OFFSET($AC15,0,0,1,$CB$2),OFFSET(Profiles!$K$28,($Z15-1)*(Profiles!$I$26+1)+DJ$4-SSSModel!$C$3+1,0,1,$CB$2)),
     IF(SSSModel!$C$4="ECC",$EA15*$EB15*SUMPRODUCT(OFFSET($AC15,0,MAX(0,DJ$4-$DZ15-$CA$4+1),1,MIN($DZ15,DJ$4-$CA$4+1)),OFFSET(Escalation!$K$24,($Y15-1)*(Escalation!$I$22+1)+DJ$4-SSSModel!$C$3+1,MAX(0,DJ$4-$DZ15-$CA$4+1),1,MIN($DZ15,DJ$4-$CA$4+1))),
     IF(SSSModel!$C$4="PV",BL15*$EA15*(1+SSSModel!$C$2),
     IF(SSSModel!$C$4="FCR",$EC15*SUM(OFFSET($AC15,0,MAX(DJ$4-$AC$4-$DZ15+1,0),1,MIN($DZ15,DJ$4-$AC$4+1))),0)))),
SUM($AC15:$BZ15)*
     IF(SSSModel!$C$4="RR",OFFSET(Profiles!$K$2,$Z15,MAX(Profiles!$C$2,BL$4-$W15)),
     IF(SSSModel!$C$4="ECC",$EA15*$EB15*IF(MAX(Escalation!$C$2,BL$4-$W15)&gt;$DZ15-1,0,OFFSET(Escalation!$K$2,$Y15,MAX(Escalation!$C$2,BL$4-$W15))),
     IF(SSSModel!$C$4="PV",IF(DJ$4=$W15,$EA15*(1+SSSModel!$C$2),0),
     IF(SSSModel!$C$4="FCR",IF(AND(DJ$4&gt;=$W15,OFFSET(Profiles!$K$2,$Z15,MAX(Profiles!$C$2,BL$4-$W15))&gt;0),$EC15,0),0))))))</f>
        <v>0</v>
      </c>
      <c r="DK15" s="135">
        <f ca="1">IF(OR($Z15=0,SSSModel!$C$4="CF"),BM15,
IF(LEFT($V15,3)="ON_",
     IF(SSSModel!$C$4="RR",SUMPRODUCT(OFFSET($AC15,0,0,1,$CB$2),OFFSET(Profiles!$K$28,($Z15-1)*(Profiles!$I$26+1)+DK$4-SSSModel!$C$3+1,0,1,$CB$2)),
     IF(SSSModel!$C$4="ECC",$EA15*$EB15*SUMPRODUCT(OFFSET($AC15,0,MAX(0,DK$4-$DZ15-$CA$4+1),1,MIN($DZ15,DK$4-$CA$4+1)),OFFSET(Escalation!$K$24,($Y15-1)*(Escalation!$I$22+1)+DK$4-SSSModel!$C$3+1,MAX(0,DK$4-$DZ15-$CA$4+1),1,MIN($DZ15,DK$4-$CA$4+1))),
     IF(SSSModel!$C$4="PV",BM15*$EA15*(1+SSSModel!$C$2),
     IF(SSSModel!$C$4="FCR",$EC15*SUM(OFFSET($AC15,0,MAX(DK$4-$AC$4-$DZ15+1,0),1,MIN($DZ15,DK$4-$AC$4+1))),0)))),
SUM($AC15:$BZ15)*
     IF(SSSModel!$C$4="RR",OFFSET(Profiles!$K$2,$Z15,MAX(Profiles!$C$2,BM$4-$W15)),
     IF(SSSModel!$C$4="ECC",$EA15*$EB15*IF(MAX(Escalation!$C$2,BM$4-$W15)&gt;$DZ15-1,0,OFFSET(Escalation!$K$2,$Y15,MAX(Escalation!$C$2,BM$4-$W15))),
     IF(SSSModel!$C$4="PV",IF(DK$4=$W15,$EA15*(1+SSSModel!$C$2),0),
     IF(SSSModel!$C$4="FCR",IF(AND(DK$4&gt;=$W15,OFFSET(Profiles!$K$2,$Z15,MAX(Profiles!$C$2,BM$4-$W15))&gt;0),$EC15,0),0))))))</f>
        <v>0</v>
      </c>
      <c r="DL15" s="135">
        <f ca="1">IF(OR($Z15=0,SSSModel!$C$4="CF"),BN15,
IF(LEFT($V15,3)="ON_",
     IF(SSSModel!$C$4="RR",SUMPRODUCT(OFFSET($AC15,0,0,1,$CB$2),OFFSET(Profiles!$K$28,($Z15-1)*(Profiles!$I$26+1)+DL$4-SSSModel!$C$3+1,0,1,$CB$2)),
     IF(SSSModel!$C$4="ECC",$EA15*$EB15*SUMPRODUCT(OFFSET($AC15,0,MAX(0,DL$4-$DZ15-$CA$4+1),1,MIN($DZ15,DL$4-$CA$4+1)),OFFSET(Escalation!$K$24,($Y15-1)*(Escalation!$I$22+1)+DL$4-SSSModel!$C$3+1,MAX(0,DL$4-$DZ15-$CA$4+1),1,MIN($DZ15,DL$4-$CA$4+1))),
     IF(SSSModel!$C$4="PV",BN15*$EA15*(1+SSSModel!$C$2),
     IF(SSSModel!$C$4="FCR",$EC15*SUM(OFFSET($AC15,0,MAX(DL$4-$AC$4-$DZ15+1,0),1,MIN($DZ15,DL$4-$AC$4+1))),0)))),
SUM($AC15:$BZ15)*
     IF(SSSModel!$C$4="RR",OFFSET(Profiles!$K$2,$Z15,MAX(Profiles!$C$2,BN$4-$W15)),
     IF(SSSModel!$C$4="ECC",$EA15*$EB15*IF(MAX(Escalation!$C$2,BN$4-$W15)&gt;$DZ15-1,0,OFFSET(Escalation!$K$2,$Y15,MAX(Escalation!$C$2,BN$4-$W15))),
     IF(SSSModel!$C$4="PV",IF(DL$4=$W15,$EA15*(1+SSSModel!$C$2),0),
     IF(SSSModel!$C$4="FCR",IF(AND(DL$4&gt;=$W15,OFFSET(Profiles!$K$2,$Z15,MAX(Profiles!$C$2,BN$4-$W15))&gt;0),$EC15,0),0))))))</f>
        <v>0</v>
      </c>
      <c r="DM15" s="135">
        <f ca="1">IF(OR($Z15=0,SSSModel!$C$4="CF"),BO15,
IF(LEFT($V15,3)="ON_",
     IF(SSSModel!$C$4="RR",SUMPRODUCT(OFFSET($AC15,0,0,1,$CB$2),OFFSET(Profiles!$K$28,($Z15-1)*(Profiles!$I$26+1)+DM$4-SSSModel!$C$3+1,0,1,$CB$2)),
     IF(SSSModel!$C$4="ECC",$EA15*$EB15*SUMPRODUCT(OFFSET($AC15,0,MAX(0,DM$4-$DZ15-$CA$4+1),1,MIN($DZ15,DM$4-$CA$4+1)),OFFSET(Escalation!$K$24,($Y15-1)*(Escalation!$I$22+1)+DM$4-SSSModel!$C$3+1,MAX(0,DM$4-$DZ15-$CA$4+1),1,MIN($DZ15,DM$4-$CA$4+1))),
     IF(SSSModel!$C$4="PV",BO15*$EA15*(1+SSSModel!$C$2),
     IF(SSSModel!$C$4="FCR",$EC15*SUM(OFFSET($AC15,0,MAX(DM$4-$AC$4-$DZ15+1,0),1,MIN($DZ15,DM$4-$AC$4+1))),0)))),
SUM($AC15:$BZ15)*
     IF(SSSModel!$C$4="RR",OFFSET(Profiles!$K$2,$Z15,MAX(Profiles!$C$2,BO$4-$W15)),
     IF(SSSModel!$C$4="ECC",$EA15*$EB15*IF(MAX(Escalation!$C$2,BO$4-$W15)&gt;$DZ15-1,0,OFFSET(Escalation!$K$2,$Y15,MAX(Escalation!$C$2,BO$4-$W15))),
     IF(SSSModel!$C$4="PV",IF(DM$4=$W15,$EA15*(1+SSSModel!$C$2),0),
     IF(SSSModel!$C$4="FCR",IF(AND(DM$4&gt;=$W15,OFFSET(Profiles!$K$2,$Z15,MAX(Profiles!$C$2,BO$4-$W15))&gt;0),$EC15,0),0))))))</f>
        <v>0</v>
      </c>
      <c r="DN15" s="135">
        <f ca="1">IF(OR($Z15=0,SSSModel!$C$4="CF"),BP15,
IF(LEFT($V15,3)="ON_",
     IF(SSSModel!$C$4="RR",SUMPRODUCT(OFFSET($AC15,0,0,1,$CB$2),OFFSET(Profiles!$K$28,($Z15-1)*(Profiles!$I$26+1)+DN$4-SSSModel!$C$3+1,0,1,$CB$2)),
     IF(SSSModel!$C$4="ECC",$EA15*$EB15*SUMPRODUCT(OFFSET($AC15,0,MAX(0,DN$4-$DZ15-$CA$4+1),1,MIN($DZ15,DN$4-$CA$4+1)),OFFSET(Escalation!$K$24,($Y15-1)*(Escalation!$I$22+1)+DN$4-SSSModel!$C$3+1,MAX(0,DN$4-$DZ15-$CA$4+1),1,MIN($DZ15,DN$4-$CA$4+1))),
     IF(SSSModel!$C$4="PV",BP15*$EA15*(1+SSSModel!$C$2),
     IF(SSSModel!$C$4="FCR",$EC15*SUM(OFFSET($AC15,0,MAX(DN$4-$AC$4-$DZ15+1,0),1,MIN($DZ15,DN$4-$AC$4+1))),0)))),
SUM($AC15:$BZ15)*
     IF(SSSModel!$C$4="RR",OFFSET(Profiles!$K$2,$Z15,MAX(Profiles!$C$2,BP$4-$W15)),
     IF(SSSModel!$C$4="ECC",$EA15*$EB15*IF(MAX(Escalation!$C$2,BP$4-$W15)&gt;$DZ15-1,0,OFFSET(Escalation!$K$2,$Y15,MAX(Escalation!$C$2,BP$4-$W15))),
     IF(SSSModel!$C$4="PV",IF(DN$4=$W15,$EA15*(1+SSSModel!$C$2),0),
     IF(SSSModel!$C$4="FCR",IF(AND(DN$4&gt;=$W15,OFFSET(Profiles!$K$2,$Z15,MAX(Profiles!$C$2,BP$4-$W15))&gt;0),$EC15,0),0))))))</f>
        <v>0</v>
      </c>
      <c r="DO15" s="135">
        <f ca="1">IF(OR($Z15=0,SSSModel!$C$4="CF"),BQ15,
IF(LEFT($V15,3)="ON_",
     IF(SSSModel!$C$4="RR",SUMPRODUCT(OFFSET($AC15,0,0,1,$CB$2),OFFSET(Profiles!$K$28,($Z15-1)*(Profiles!$I$26+1)+DO$4-SSSModel!$C$3+1,0,1,$CB$2)),
     IF(SSSModel!$C$4="ECC",$EA15*$EB15*SUMPRODUCT(OFFSET($AC15,0,MAX(0,DO$4-$DZ15-$CA$4+1),1,MIN($DZ15,DO$4-$CA$4+1)),OFFSET(Escalation!$K$24,($Y15-1)*(Escalation!$I$22+1)+DO$4-SSSModel!$C$3+1,MAX(0,DO$4-$DZ15-$CA$4+1),1,MIN($DZ15,DO$4-$CA$4+1))),
     IF(SSSModel!$C$4="PV",BQ15*$EA15*(1+SSSModel!$C$2),
     IF(SSSModel!$C$4="FCR",$EC15*SUM(OFFSET($AC15,0,MAX(DO$4-$AC$4-$DZ15+1,0),1,MIN($DZ15,DO$4-$AC$4+1))),0)))),
SUM($AC15:$BZ15)*
     IF(SSSModel!$C$4="RR",OFFSET(Profiles!$K$2,$Z15,MAX(Profiles!$C$2,BQ$4-$W15)),
     IF(SSSModel!$C$4="ECC",$EA15*$EB15*IF(MAX(Escalation!$C$2,BQ$4-$W15)&gt;$DZ15-1,0,OFFSET(Escalation!$K$2,$Y15,MAX(Escalation!$C$2,BQ$4-$W15))),
     IF(SSSModel!$C$4="PV",IF(DO$4=$W15,$EA15*(1+SSSModel!$C$2),0),
     IF(SSSModel!$C$4="FCR",IF(AND(DO$4&gt;=$W15,OFFSET(Profiles!$K$2,$Z15,MAX(Profiles!$C$2,BQ$4-$W15))&gt;0),$EC15,0),0))))))</f>
        <v>0</v>
      </c>
      <c r="DP15" s="135">
        <f ca="1">IF(OR($Z15=0,SSSModel!$C$4="CF"),BR15,
IF(LEFT($V15,3)="ON_",
     IF(SSSModel!$C$4="RR",SUMPRODUCT(OFFSET($AC15,0,0,1,$CB$2),OFFSET(Profiles!$K$28,($Z15-1)*(Profiles!$I$26+1)+DP$4-SSSModel!$C$3+1,0,1,$CB$2)),
     IF(SSSModel!$C$4="ECC",$EA15*$EB15*SUMPRODUCT(OFFSET($AC15,0,MAX(0,DP$4-$DZ15-$CA$4+1),1,MIN($DZ15,DP$4-$CA$4+1)),OFFSET(Escalation!$K$24,($Y15-1)*(Escalation!$I$22+1)+DP$4-SSSModel!$C$3+1,MAX(0,DP$4-$DZ15-$CA$4+1),1,MIN($DZ15,DP$4-$CA$4+1))),
     IF(SSSModel!$C$4="PV",BR15*$EA15*(1+SSSModel!$C$2),
     IF(SSSModel!$C$4="FCR",$EC15*SUM(OFFSET($AC15,0,MAX(DP$4-$AC$4-$DZ15+1,0),1,MIN($DZ15,DP$4-$AC$4+1))),0)))),
SUM($AC15:$BZ15)*
     IF(SSSModel!$C$4="RR",OFFSET(Profiles!$K$2,$Z15,MAX(Profiles!$C$2,BR$4-$W15)),
     IF(SSSModel!$C$4="ECC",$EA15*$EB15*IF(MAX(Escalation!$C$2,BR$4-$W15)&gt;$DZ15-1,0,OFFSET(Escalation!$K$2,$Y15,MAX(Escalation!$C$2,BR$4-$W15))),
     IF(SSSModel!$C$4="PV",IF(DP$4=$W15,$EA15*(1+SSSModel!$C$2),0),
     IF(SSSModel!$C$4="FCR",IF(AND(DP$4&gt;=$W15,OFFSET(Profiles!$K$2,$Z15,MAX(Profiles!$C$2,BR$4-$W15))&gt;0),$EC15,0),0))))))</f>
        <v>0</v>
      </c>
      <c r="DQ15" s="135">
        <f ca="1">IF(OR($Z15=0,SSSModel!$C$4="CF"),BS15,
IF(LEFT($V15,3)="ON_",
     IF(SSSModel!$C$4="RR",SUMPRODUCT(OFFSET($AC15,0,0,1,$CB$2),OFFSET(Profiles!$K$28,($Z15-1)*(Profiles!$I$26+1)+DQ$4-SSSModel!$C$3+1,0,1,$CB$2)),
     IF(SSSModel!$C$4="ECC",$EA15*$EB15*SUMPRODUCT(OFFSET($AC15,0,MAX(0,DQ$4-$DZ15-$CA$4+1),1,MIN($DZ15,DQ$4-$CA$4+1)),OFFSET(Escalation!$K$24,($Y15-1)*(Escalation!$I$22+1)+DQ$4-SSSModel!$C$3+1,MAX(0,DQ$4-$DZ15-$CA$4+1),1,MIN($DZ15,DQ$4-$CA$4+1))),
     IF(SSSModel!$C$4="PV",BS15*$EA15*(1+SSSModel!$C$2),
     IF(SSSModel!$C$4="FCR",$EC15*SUM(OFFSET($AC15,0,MAX(DQ$4-$AC$4-$DZ15+1,0),1,MIN($DZ15,DQ$4-$AC$4+1))),0)))),
SUM($AC15:$BZ15)*
     IF(SSSModel!$C$4="RR",OFFSET(Profiles!$K$2,$Z15,MAX(Profiles!$C$2,BS$4-$W15)),
     IF(SSSModel!$C$4="ECC",$EA15*$EB15*IF(MAX(Escalation!$C$2,BS$4-$W15)&gt;$DZ15-1,0,OFFSET(Escalation!$K$2,$Y15,MAX(Escalation!$C$2,BS$4-$W15))),
     IF(SSSModel!$C$4="PV",IF(DQ$4=$W15,$EA15*(1+SSSModel!$C$2),0),
     IF(SSSModel!$C$4="FCR",IF(AND(DQ$4&gt;=$W15,OFFSET(Profiles!$K$2,$Z15,MAX(Profiles!$C$2,BS$4-$W15))&gt;0),$EC15,0),0))))))</f>
        <v>0</v>
      </c>
      <c r="DR15" s="135">
        <f ca="1">IF(OR($Z15=0,SSSModel!$C$4="CF"),BT15,
IF(LEFT($V15,3)="ON_",
     IF(SSSModel!$C$4="RR",SUMPRODUCT(OFFSET($AC15,0,0,1,$CB$2),OFFSET(Profiles!$K$28,($Z15-1)*(Profiles!$I$26+1)+DR$4-SSSModel!$C$3+1,0,1,$CB$2)),
     IF(SSSModel!$C$4="ECC",$EA15*$EB15*SUMPRODUCT(OFFSET($AC15,0,MAX(0,DR$4-$DZ15-$CA$4+1),1,MIN($DZ15,DR$4-$CA$4+1)),OFFSET(Escalation!$K$24,($Y15-1)*(Escalation!$I$22+1)+DR$4-SSSModel!$C$3+1,MAX(0,DR$4-$DZ15-$CA$4+1),1,MIN($DZ15,DR$4-$CA$4+1))),
     IF(SSSModel!$C$4="PV",BT15*$EA15*(1+SSSModel!$C$2),
     IF(SSSModel!$C$4="FCR",$EC15*SUM(OFFSET($AC15,0,MAX(DR$4-$AC$4-$DZ15+1,0),1,MIN($DZ15,DR$4-$AC$4+1))),0)))),
SUM($AC15:$BZ15)*
     IF(SSSModel!$C$4="RR",OFFSET(Profiles!$K$2,$Z15,MAX(Profiles!$C$2,BT$4-$W15)),
     IF(SSSModel!$C$4="ECC",$EA15*$EB15*IF(MAX(Escalation!$C$2,BT$4-$W15)&gt;$DZ15-1,0,OFFSET(Escalation!$K$2,$Y15,MAX(Escalation!$C$2,BT$4-$W15))),
     IF(SSSModel!$C$4="PV",IF(DR$4=$W15,$EA15*(1+SSSModel!$C$2),0),
     IF(SSSModel!$C$4="FCR",IF(AND(DR$4&gt;=$W15,OFFSET(Profiles!$K$2,$Z15,MAX(Profiles!$C$2,BT$4-$W15))&gt;0),$EC15,0),0))))))</f>
        <v>0</v>
      </c>
      <c r="DS15" s="135">
        <f ca="1">IF(OR($Z15=0,SSSModel!$C$4="CF"),BU15,
IF(LEFT($V15,3)="ON_",
     IF(SSSModel!$C$4="RR",SUMPRODUCT(OFFSET($AC15,0,0,1,$CB$2),OFFSET(Profiles!$K$28,($Z15-1)*(Profiles!$I$26+1)+DS$4-SSSModel!$C$3+1,0,1,$CB$2)),
     IF(SSSModel!$C$4="ECC",$EA15*$EB15*SUMPRODUCT(OFFSET($AC15,0,MAX(0,DS$4-$DZ15-$CA$4+1),1,MIN($DZ15,DS$4-$CA$4+1)),OFFSET(Escalation!$K$24,($Y15-1)*(Escalation!$I$22+1)+DS$4-SSSModel!$C$3+1,MAX(0,DS$4-$DZ15-$CA$4+1),1,MIN($DZ15,DS$4-$CA$4+1))),
     IF(SSSModel!$C$4="PV",BU15*$EA15*(1+SSSModel!$C$2),
     IF(SSSModel!$C$4="FCR",$EC15*SUM(OFFSET($AC15,0,MAX(DS$4-$AC$4-$DZ15+1,0),1,MIN($DZ15,DS$4-$AC$4+1))),0)))),
SUM($AC15:$BZ15)*
     IF(SSSModel!$C$4="RR",OFFSET(Profiles!$K$2,$Z15,MAX(Profiles!$C$2,BU$4-$W15)),
     IF(SSSModel!$C$4="ECC",$EA15*$EB15*IF(MAX(Escalation!$C$2,BU$4-$W15)&gt;$DZ15-1,0,OFFSET(Escalation!$K$2,$Y15,MAX(Escalation!$C$2,BU$4-$W15))),
     IF(SSSModel!$C$4="PV",IF(DS$4=$W15,$EA15*(1+SSSModel!$C$2),0),
     IF(SSSModel!$C$4="FCR",IF(AND(DS$4&gt;=$W15,OFFSET(Profiles!$K$2,$Z15,MAX(Profiles!$C$2,BU$4-$W15))&gt;0),$EC15,0),0))))))</f>
        <v>0</v>
      </c>
      <c r="DT15" s="135">
        <f ca="1">IF(OR($Z15=0,SSSModel!$C$4="CF"),BV15,
IF(LEFT($V15,3)="ON_",
     IF(SSSModel!$C$4="RR",SUMPRODUCT(OFFSET($AC15,0,0,1,$CB$2),OFFSET(Profiles!$K$28,($Z15-1)*(Profiles!$I$26+1)+DT$4-SSSModel!$C$3+1,0,1,$CB$2)),
     IF(SSSModel!$C$4="ECC",$EA15*$EB15*SUMPRODUCT(OFFSET($AC15,0,MAX(0,DT$4-$DZ15-$CA$4+1),1,MIN($DZ15,DT$4-$CA$4+1)),OFFSET(Escalation!$K$24,($Y15-1)*(Escalation!$I$22+1)+DT$4-SSSModel!$C$3+1,MAX(0,DT$4-$DZ15-$CA$4+1),1,MIN($DZ15,DT$4-$CA$4+1))),
     IF(SSSModel!$C$4="PV",BV15*$EA15*(1+SSSModel!$C$2),
     IF(SSSModel!$C$4="FCR",$EC15*SUM(OFFSET($AC15,0,MAX(DT$4-$AC$4-$DZ15+1,0),1,MIN($DZ15,DT$4-$AC$4+1))),0)))),
SUM($AC15:$BZ15)*
     IF(SSSModel!$C$4="RR",OFFSET(Profiles!$K$2,$Z15,MAX(Profiles!$C$2,BV$4-$W15)),
     IF(SSSModel!$C$4="ECC",$EA15*$EB15*IF(MAX(Escalation!$C$2,BV$4-$W15)&gt;$DZ15-1,0,OFFSET(Escalation!$K$2,$Y15,MAX(Escalation!$C$2,BV$4-$W15))),
     IF(SSSModel!$C$4="PV",IF(DT$4=$W15,$EA15*(1+SSSModel!$C$2),0),
     IF(SSSModel!$C$4="FCR",IF(AND(DT$4&gt;=$W15,OFFSET(Profiles!$K$2,$Z15,MAX(Profiles!$C$2,BV$4-$W15))&gt;0),$EC15,0),0))))))</f>
        <v>0</v>
      </c>
      <c r="DU15" s="135">
        <f ca="1">IF(OR($Z15=0,SSSModel!$C$4="CF"),BW15,
IF(LEFT($V15,3)="ON_",
     IF(SSSModel!$C$4="RR",SUMPRODUCT(OFFSET($AC15,0,0,1,$CB$2),OFFSET(Profiles!$K$28,($Z15-1)*(Profiles!$I$26+1)+DU$4-SSSModel!$C$3+1,0,1,$CB$2)),
     IF(SSSModel!$C$4="ECC",$EA15*$EB15*SUMPRODUCT(OFFSET($AC15,0,MAX(0,DU$4-$DZ15-$CA$4+1),1,MIN($DZ15,DU$4-$CA$4+1)),OFFSET(Escalation!$K$24,($Y15-1)*(Escalation!$I$22+1)+DU$4-SSSModel!$C$3+1,MAX(0,DU$4-$DZ15-$CA$4+1),1,MIN($DZ15,DU$4-$CA$4+1))),
     IF(SSSModel!$C$4="PV",BW15*$EA15*(1+SSSModel!$C$2),
     IF(SSSModel!$C$4="FCR",$EC15*SUM(OFFSET($AC15,0,MAX(DU$4-$AC$4-$DZ15+1,0),1,MIN($DZ15,DU$4-$AC$4+1))),0)))),
SUM($AC15:$BZ15)*
     IF(SSSModel!$C$4="RR",OFFSET(Profiles!$K$2,$Z15,MAX(Profiles!$C$2,BW$4-$W15)),
     IF(SSSModel!$C$4="ECC",$EA15*$EB15*IF(MAX(Escalation!$C$2,BW$4-$W15)&gt;$DZ15-1,0,OFFSET(Escalation!$K$2,$Y15,MAX(Escalation!$C$2,BW$4-$W15))),
     IF(SSSModel!$C$4="PV",IF(DU$4=$W15,$EA15*(1+SSSModel!$C$2),0),
     IF(SSSModel!$C$4="FCR",IF(AND(DU$4&gt;=$W15,OFFSET(Profiles!$K$2,$Z15,MAX(Profiles!$C$2,BW$4-$W15))&gt;0),$EC15,0),0))))))</f>
        <v>0</v>
      </c>
      <c r="DV15" s="136">
        <f ca="1">IF(OR($Z15=0,SSSModel!$C$4="CF"),BX15,
IF(LEFT($V15,3)="ON_",
     IF(SSSModel!$C$4="RR",SUMPRODUCT(OFFSET($AC15,0,0,1,$CB$2),OFFSET(Profiles!$K$28,($Z15-1)*(Profiles!$I$26+1)+DV$4-SSSModel!$C$3+1,0,1,$CB$2)),
     IF(SSSModel!$C$4="ECC",$EA15*$EB15*SUMPRODUCT(OFFSET($AC15,0,MAX(0,DV$4-$DZ15-$CA$4+1),1,MIN($DZ15,DV$4-$CA$4+1)),OFFSET(Escalation!$K$24,($Y15-1)*(Escalation!$I$22+1)+DV$4-SSSModel!$C$3+1,MAX(0,DV$4-$DZ15-$CA$4+1),1,MIN($DZ15,DV$4-$CA$4+1))),
     IF(SSSModel!$C$4="PV",BX15*$EA15*(1+SSSModel!$C$2),
     IF(SSSModel!$C$4="FCR",$EC15*SUM(OFFSET($AC15,0,MAX(DV$4-$AC$4-$DZ15+1,0),1,MIN($DZ15,DV$4-$AC$4+1))),0)))),
SUM($AC15:$BZ15)*
     IF(SSSModel!$C$4="RR",OFFSET(Profiles!$K$2,$Z15,MAX(Profiles!$C$2,BX$4-$W15)),
     IF(SSSModel!$C$4="ECC",$EA15*$EB15*IF(MAX(Escalation!$C$2,BX$4-$W15)&gt;$DZ15-1,0,OFFSET(Escalation!$K$2,$Y15,MAX(Escalation!$C$2,BX$4-$W15))),
     IF(SSSModel!$C$4="PV",IF(DV$4=$W15,$EA15*(1+SSSModel!$C$2),0),
     IF(SSSModel!$C$4="FCR",IF(AND(DV$4&gt;=$W15,OFFSET(Profiles!$K$2,$Z15,MAX(Profiles!$C$2,BX$4-$W15))&gt;0),$EC15,0),0))))))</f>
        <v>0</v>
      </c>
      <c r="DW15" s="136">
        <f ca="1">IF(OR($Z15=0,SSSModel!$C$4="CF"),BY15,
IF(LEFT($V15,3)="ON_",
     IF(SSSModel!$C$4="RR",SUMPRODUCT(OFFSET($AC15,0,0,1,$CB$2),OFFSET(Profiles!$K$28,($Z15-1)*(Profiles!$I$26+1)+DW$4-SSSModel!$C$3+1,0,1,$CB$2)),
     IF(SSSModel!$C$4="ECC",$EA15*$EB15*SUMPRODUCT(OFFSET($AC15,0,MAX(0,DW$4-$DZ15-$CA$4+1),1,MIN($DZ15,DW$4-$CA$4+1)),OFFSET(Escalation!$K$24,($Y15-1)*(Escalation!$I$22+1)+DW$4-SSSModel!$C$3+1,MAX(0,DW$4-$DZ15-$CA$4+1),1,MIN($DZ15,DW$4-$CA$4+1))),
     IF(SSSModel!$C$4="PV",BY15*$EA15*(1+SSSModel!$C$2),
     IF(SSSModel!$C$4="FCR",$EC15*SUM(OFFSET($AC15,0,MAX(DW$4-$AC$4-$DZ15+1,0),1,MIN($DZ15,DW$4-$AC$4+1))),0)))),
SUM($AC15:$BZ15)*
     IF(SSSModel!$C$4="RR",OFFSET(Profiles!$K$2,$Z15,MAX(Profiles!$C$2,BY$4-$W15)),
     IF(SSSModel!$C$4="ECC",$EA15*$EB15*IF(MAX(Escalation!$C$2,BY$4-$W15)&gt;$DZ15-1,0,OFFSET(Escalation!$K$2,$Y15,MAX(Escalation!$C$2,BY$4-$W15))),
     IF(SSSModel!$C$4="PV",IF(DW$4=$W15,$EA15*(1+SSSModel!$C$2),0),
     IF(SSSModel!$C$4="FCR",IF(AND(DW$4&gt;=$W15,OFFSET(Profiles!$K$2,$Z15,MAX(Profiles!$C$2,BY$4-$W15))&gt;0),$EC15,0),0))))))</f>
        <v>0</v>
      </c>
      <c r="DX15" s="136">
        <f ca="1">IF(OR($Z15=0,SSSModel!$C$4="CF"),BZ15,
IF(LEFT($V15,3)="ON_",
     IF(SSSModel!$C$4="RR",SUMPRODUCT(OFFSET($AC15,0,0,1,$CB$2),OFFSET(Profiles!$K$28,($Z15-1)*(Profiles!$I$26+1)+DX$4-SSSModel!$C$3+1,0,1,$CB$2)),
     IF(SSSModel!$C$4="ECC",$EA15*$EB15*SUMPRODUCT(OFFSET($AC15,0,MAX(0,DX$4-$DZ15-$CA$4+1),1,MIN($DZ15,DX$4-$CA$4+1)),OFFSET(Escalation!$K$24,($Y15-1)*(Escalation!$I$22+1)+DX$4-SSSModel!$C$3+1,MAX(0,DX$4-$DZ15-$CA$4+1),1,MIN($DZ15,DX$4-$CA$4+1))),
     IF(SSSModel!$C$4="PV",BZ15*$EA15*(1+SSSModel!$C$2),
     IF(SSSModel!$C$4="FCR",$EC15*SUM(OFFSET($AC15,0,MAX(DX$4-$AC$4-$DZ15+1,0),1,MIN($DZ15,DX$4-$AC$4+1))),0)))),
SUM($AC15:$BZ15)*
     IF(SSSModel!$C$4="RR",OFFSET(Profiles!$K$2,$Z15,MAX(Profiles!$C$2,BZ$4-$W15)),
     IF(SSSModel!$C$4="ECC",$EA15*$EB15*IF(MAX(Escalation!$C$2,BZ$4-$W15)&gt;$DZ15-1,0,OFFSET(Escalation!$K$2,$Y15,MAX(Escalation!$C$2,BZ$4-$W15))),
     IF(SSSModel!$C$4="PV",IF(DX$4=$W15,$EA15*(1+SSSModel!$C$2),0),
     IF(SSSModel!$C$4="FCR",IF(AND(DX$4&gt;=$W15,OFFSET(Profiles!$K$2,$Z15,MAX(Profiles!$C$2,BZ$4-$W15))&gt;0),$EC15,0),0))))))</f>
        <v>0</v>
      </c>
      <c r="DY15" s="82">
        <f ca="1">IF($Y15=0,0,OFFSET(Escalation!$B$2,$Y15,0))</f>
        <v>1.0574547431777607E-2</v>
      </c>
      <c r="DZ15" s="80">
        <f ca="1">IF($Z15=0,0,COUNTIF(OFFSET(Profiles!$K$2,$Z15,0,1,50),"&gt;0"))</f>
        <v>0</v>
      </c>
      <c r="EA15" s="137">
        <f ca="1">IF($Z15=0,0,SUMPRODUCT(Profiles!$C$20:$BH$20,OFFSET(Profiles!$C$2,$Z15,0,1,Profiles!$B$1)))</f>
        <v>0</v>
      </c>
      <c r="EB15" s="24">
        <f ca="1">IF($Z15=0,0,((1-(1+DY15)/(1+SSSModel!$C$2))/(1-((1+DY15)/(1+SSSModel!$C$2))^DZ15))*(1+SSSModel!$C$2))</f>
        <v>0</v>
      </c>
      <c r="EC15" s="24">
        <f ca="1">IF($Z15=0,0,-PMT(SSSModel!$C$2,DZ15,EA15))</f>
        <v>0</v>
      </c>
      <c r="EG15" s="10" t="s">
        <v>147</v>
      </c>
    </row>
    <row r="16" spans="1:137" x14ac:dyDescent="0.35">
      <c r="C16" s="18">
        <f t="shared" ref="C16:C79" si="5">C6+1</f>
        <v>2</v>
      </c>
      <c r="D16" s="18">
        <f t="shared" ref="D16:D79" si="6">D6</f>
        <v>2</v>
      </c>
      <c r="E16" s="18">
        <f t="shared" ref="E16:E47" ca="1" si="7">E6</f>
        <v>0</v>
      </c>
      <c r="G16" s="25" t="str">
        <f ca="1">IF($E16=0,"",OFFSET(Resources!B$26,$E16,0))</f>
        <v/>
      </c>
      <c r="H16" s="25" t="str">
        <f ca="1">IF($E16=0,"",OFFSET(Resources!C$26,$E16,0))</f>
        <v/>
      </c>
      <c r="I16" s="25" t="str">
        <f ca="1">IF($E16=0,"",OFFSET(Resources!$E$26,$E16,0))</f>
        <v/>
      </c>
      <c r="J16" s="16">
        <v>1</v>
      </c>
      <c r="K16" s="16" t="s">
        <v>150</v>
      </c>
      <c r="L16" s="25" t="str">
        <f ca="1">OFFSET(Resources!$CG$24,0,$C16-1)</f>
        <v>Capital w/ Profile</v>
      </c>
      <c r="M16" s="25" t="str">
        <f ca="1">OFFSET(Resources!$CG$25,0,$C16-1)</f>
        <v>Capital</v>
      </c>
      <c r="N16" s="1">
        <v>1</v>
      </c>
      <c r="O16" s="7">
        <f ca="1">IF($E16=0,0,OFFSET(Resources!$CG$26,$E16,$C16-1))</f>
        <v>0</v>
      </c>
      <c r="P16" s="25" t="str">
        <f ca="1">OFFSET(Resources!$CG$26,0,$C16-1)</f>
        <v>$</v>
      </c>
      <c r="Q16" s="18">
        <f ca="1">IF($E16=0,0,OFFSET(GenAlts!$W$4,$E16,$D16-1))</f>
        <v>0</v>
      </c>
      <c r="R16" s="1"/>
      <c r="S16" s="1"/>
      <c r="T16" s="84" t="str">
        <f ca="1">IF(OR($E16=0,OFFSET(Resources!$AC$26,$E16,0)=0),"",OFFSET(Resources!$AC$26,$E16,0))</f>
        <v/>
      </c>
      <c r="U16" s="73">
        <f ca="1">IF($E16=0,0,OFFSET(Resources!$AB$26,$E16,($C16-1)*Resources!$CI$20))</f>
        <v>0</v>
      </c>
      <c r="V16" s="133" t="str">
        <f ca="1">IF(OR($E16=0,OFFSET(Resources!$AC$26,$E16,0)=0),"",OFFSET(Resources!$AC$26,$E16,0))</f>
        <v/>
      </c>
      <c r="W16">
        <f t="shared" ca="1" si="4"/>
        <v>0</v>
      </c>
      <c r="X16">
        <f ca="1">IF(T16="",0,MATCH(T16,Profiles!$A$3:$A$22,0))</f>
        <v>0</v>
      </c>
      <c r="Y16" s="10">
        <f ca="1">IF(U16=0,0,MATCH(U16,Escalation!$A$3:$A$18,0))</f>
        <v>0</v>
      </c>
      <c r="Z16">
        <f ca="1">IF(V16="",0,MATCH(V16,Profiles!$A$3:$A$22,0))</f>
        <v>0</v>
      </c>
      <c r="AB16" s="8">
        <v>0</v>
      </c>
      <c r="AC16" s="9">
        <f ca="1">$O16*IF($Y16&gt;0,(1+INDEX(Escalation!$B$3:$B$18,$Y16,0))^($Q16-SSSModel!$C$5),1)*OFFSET(Profiles!$K$2,$X16,MAX(Profiles!$C$2,AC$4-$Q16))</f>
        <v>0</v>
      </c>
      <c r="AD16" s="9">
        <f ca="1">$O16*IF($Y16&gt;0,(1+INDEX(Escalation!$B$3:$B$18,$Y16,0))^($Q16-SSSModel!$C$5),1)*OFFSET(Profiles!$K$2,$X16,MAX(Profiles!$C$2,AD$4-$Q16))</f>
        <v>0</v>
      </c>
      <c r="AE16" s="9">
        <f ca="1">$O16*IF($Y16&gt;0,(1+INDEX(Escalation!$B$3:$B$18,$Y16,0))^($Q16-SSSModel!$C$5),1)*OFFSET(Profiles!$K$2,$X16,MAX(Profiles!$C$2,AE$4-$Q16))</f>
        <v>0</v>
      </c>
      <c r="AF16" s="9">
        <f ca="1">$O16*IF($Y16&gt;0,(1+INDEX(Escalation!$B$3:$B$18,$Y16,0))^($Q16-SSSModel!$C$5),1)*OFFSET(Profiles!$K$2,$X16,MAX(Profiles!$C$2,AF$4-$Q16))</f>
        <v>0</v>
      </c>
      <c r="AG16" s="9">
        <f ca="1">$O16*IF($Y16&gt;0,(1+INDEX(Escalation!$B$3:$B$18,$Y16,0))^($Q16-SSSModel!$C$5),1)*OFFSET(Profiles!$K$2,$X16,MAX(Profiles!$C$2,AG$4-$Q16))</f>
        <v>0</v>
      </c>
      <c r="AH16" s="9">
        <f ca="1">$O16*IF($Y16&gt;0,(1+INDEX(Escalation!$B$3:$B$18,$Y16,0))^($Q16-SSSModel!$C$5),1)*OFFSET(Profiles!$K$2,$X16,MAX(Profiles!$C$2,AH$4-$Q16))</f>
        <v>0</v>
      </c>
      <c r="AI16" s="9">
        <f ca="1">$O16*IF($Y16&gt;0,(1+INDEX(Escalation!$B$3:$B$18,$Y16,0))^($Q16-SSSModel!$C$5),1)*OFFSET(Profiles!$K$2,$X16,MAX(Profiles!$C$2,AI$4-$Q16))</f>
        <v>0</v>
      </c>
      <c r="AJ16" s="9">
        <f ca="1">$O16*IF($Y16&gt;0,(1+INDEX(Escalation!$B$3:$B$18,$Y16,0))^($Q16-SSSModel!$C$5),1)*OFFSET(Profiles!$K$2,$X16,MAX(Profiles!$C$2,AJ$4-$Q16))</f>
        <v>0</v>
      </c>
      <c r="AK16" s="9">
        <f ca="1">$O16*IF($Y16&gt;0,(1+INDEX(Escalation!$B$3:$B$18,$Y16,0))^($Q16-SSSModel!$C$5),1)*OFFSET(Profiles!$K$2,$X16,MAX(Profiles!$C$2,AK$4-$Q16))</f>
        <v>0</v>
      </c>
      <c r="AL16" s="9">
        <f ca="1">$O16*IF($Y16&gt;0,(1+INDEX(Escalation!$B$3:$B$18,$Y16,0))^($Q16-SSSModel!$C$5),1)*OFFSET(Profiles!$K$2,$X16,MAX(Profiles!$C$2,AL$4-$Q16))</f>
        <v>0</v>
      </c>
      <c r="AM16" s="9">
        <f ca="1">$O16*IF($Y16&gt;0,(1+INDEX(Escalation!$B$3:$B$18,$Y16,0))^($Q16-SSSModel!$C$5),1)*OFFSET(Profiles!$K$2,$X16,MAX(Profiles!$C$2,AM$4-$Q16))</f>
        <v>0</v>
      </c>
      <c r="AN16" s="9">
        <f ca="1">$O16*IF($Y16&gt;0,(1+INDEX(Escalation!$B$3:$B$18,$Y16,0))^($Q16-SSSModel!$C$5),1)*OFFSET(Profiles!$K$2,$X16,MAX(Profiles!$C$2,AN$4-$Q16))</f>
        <v>0</v>
      </c>
      <c r="AO16" s="9">
        <f ca="1">$O16*IF($Y16&gt;0,(1+INDEX(Escalation!$B$3:$B$18,$Y16,0))^($Q16-SSSModel!$C$5),1)*OFFSET(Profiles!$K$2,$X16,MAX(Profiles!$C$2,AO$4-$Q16))</f>
        <v>0</v>
      </c>
      <c r="AP16" s="9">
        <f ca="1">$O16*IF($Y16&gt;0,(1+INDEX(Escalation!$B$3:$B$18,$Y16,0))^($Q16-SSSModel!$C$5),1)*OFFSET(Profiles!$K$2,$X16,MAX(Profiles!$C$2,AP$4-$Q16))</f>
        <v>0</v>
      </c>
      <c r="AQ16" s="9">
        <f ca="1">$O16*IF($Y16&gt;0,(1+INDEX(Escalation!$B$3:$B$18,$Y16,0))^($Q16-SSSModel!$C$5),1)*OFFSET(Profiles!$K$2,$X16,MAX(Profiles!$C$2,AQ$4-$Q16))</f>
        <v>0</v>
      </c>
      <c r="AR16" s="9">
        <f ca="1">$O16*IF($Y16&gt;0,(1+INDEX(Escalation!$B$3:$B$18,$Y16,0))^($Q16-SSSModel!$C$5),1)*OFFSET(Profiles!$K$2,$X16,MAX(Profiles!$C$2,AR$4-$Q16))</f>
        <v>0</v>
      </c>
      <c r="AS16" s="9">
        <f ca="1">$O16*IF($Y16&gt;0,(1+INDEX(Escalation!$B$3:$B$18,$Y16,0))^($Q16-SSSModel!$C$5),1)*OFFSET(Profiles!$K$2,$X16,MAX(Profiles!$C$2,AS$4-$Q16))</f>
        <v>0</v>
      </c>
      <c r="AT16" s="9">
        <f ca="1">$O16*IF($Y16&gt;0,(1+INDEX(Escalation!$B$3:$B$18,$Y16,0))^($Q16-SSSModel!$C$5),1)*OFFSET(Profiles!$K$2,$X16,MAX(Profiles!$C$2,AT$4-$Q16))</f>
        <v>0</v>
      </c>
      <c r="AU16" s="9">
        <f ca="1">$O16*IF($Y16&gt;0,(1+INDEX(Escalation!$B$3:$B$18,$Y16,0))^($Q16-SSSModel!$C$5),1)*OFFSET(Profiles!$K$2,$X16,MAX(Profiles!$C$2,AU$4-$Q16))</f>
        <v>0</v>
      </c>
      <c r="AV16" s="9">
        <f ca="1">$O16*IF($Y16&gt;0,(1+INDEX(Escalation!$B$3:$B$18,$Y16,0))^($Q16-SSSModel!$C$5),1)*OFFSET(Profiles!$K$2,$X16,MAX(Profiles!$C$2,AV$4-$Q16))</f>
        <v>0</v>
      </c>
      <c r="AW16" s="9">
        <f ca="1">$O16*IF($Y16&gt;0,(1+INDEX(Escalation!$B$3:$B$18,$Y16,0))^($Q16-SSSModel!$C$5),1)*OFFSET(Profiles!$K$2,$X16,MAX(Profiles!$C$2,AW$4-$Q16))</f>
        <v>0</v>
      </c>
      <c r="AX16" s="9">
        <f ca="1">$O16*IF($Y16&gt;0,(1+INDEX(Escalation!$B$3:$B$18,$Y16,0))^($Q16-SSSModel!$C$5),1)*OFFSET(Profiles!$K$2,$X16,MAX(Profiles!$C$2,AX$4-$Q16))</f>
        <v>0</v>
      </c>
      <c r="AY16" s="9">
        <f ca="1">$O16*IF($Y16&gt;0,(1+INDEX(Escalation!$B$3:$B$18,$Y16,0))^($Q16-SSSModel!$C$5),1)*OFFSET(Profiles!$K$2,$X16,MAX(Profiles!$C$2,AY$4-$Q16))</f>
        <v>0</v>
      </c>
      <c r="AZ16" s="9">
        <f ca="1">$O16*IF($Y16&gt;0,(1+INDEX(Escalation!$B$3:$B$18,$Y16,0))^($Q16-SSSModel!$C$5),1)*OFFSET(Profiles!$K$2,$X16,MAX(Profiles!$C$2,AZ$4-$Q16))</f>
        <v>0</v>
      </c>
      <c r="BA16" s="9">
        <f ca="1">$O16*IF($Y16&gt;0,(1+INDEX(Escalation!$B$3:$B$18,$Y16,0))^($Q16-SSSModel!$C$5),1)*OFFSET(Profiles!$K$2,$X16,MAX(Profiles!$C$2,BA$4-$Q16))</f>
        <v>0</v>
      </c>
      <c r="BB16" s="9">
        <f ca="1">$O16*IF($Y16&gt;0,(1+INDEX(Escalation!$B$3:$B$18,$Y16,0))^($Q16-SSSModel!$C$5),1)*OFFSET(Profiles!$K$2,$X16,MAX(Profiles!$C$2,BB$4-$Q16))</f>
        <v>0</v>
      </c>
      <c r="BC16" s="9">
        <f ca="1">$O16*IF($Y16&gt;0,(1+INDEX(Escalation!$B$3:$B$18,$Y16,0))^($Q16-SSSModel!$C$5),1)*OFFSET(Profiles!$K$2,$X16,MAX(Profiles!$C$2,BC$4-$Q16))</f>
        <v>0</v>
      </c>
      <c r="BD16" s="9">
        <f ca="1">$O16*IF($Y16&gt;0,(1+INDEX(Escalation!$B$3:$B$18,$Y16,0))^($Q16-SSSModel!$C$5),1)*OFFSET(Profiles!$K$2,$X16,MAX(Profiles!$C$2,BD$4-$Q16))</f>
        <v>0</v>
      </c>
      <c r="BE16" s="9">
        <f ca="1">$O16*IF($Y16&gt;0,(1+INDEX(Escalation!$B$3:$B$18,$Y16,0))^($Q16-SSSModel!$C$5),1)*OFFSET(Profiles!$K$2,$X16,MAX(Profiles!$C$2,BE$4-$Q16))</f>
        <v>0</v>
      </c>
      <c r="BF16" s="9">
        <f ca="1">$O16*IF($Y16&gt;0,(1+INDEX(Escalation!$B$3:$B$18,$Y16,0))^($Q16-SSSModel!$C$5),1)*OFFSET(Profiles!$K$2,$X16,MAX(Profiles!$C$2,BF$4-$Q16))</f>
        <v>0</v>
      </c>
      <c r="BG16" s="9">
        <f ca="1">$O16*IF($Y16&gt;0,(1+INDEX(Escalation!$B$3:$B$18,$Y16,0))^($Q16-SSSModel!$C$5),1)*OFFSET(Profiles!$K$2,$X16,MAX(Profiles!$C$2,BG$4-$Q16))</f>
        <v>0</v>
      </c>
      <c r="BH16" s="9">
        <f ca="1">$O16*IF($Y16&gt;0,(1+INDEX(Escalation!$B$3:$B$18,$Y16,0))^($Q16-SSSModel!$C$5),1)*OFFSET(Profiles!$K$2,$X16,MAX(Profiles!$C$2,BH$4-$Q16))</f>
        <v>0</v>
      </c>
      <c r="BI16" s="9">
        <f ca="1">$O16*IF($Y16&gt;0,(1+INDEX(Escalation!$B$3:$B$18,$Y16,0))^($Q16-SSSModel!$C$5),1)*OFFSET(Profiles!$K$2,$X16,MAX(Profiles!$C$2,BI$4-$Q16))</f>
        <v>0</v>
      </c>
      <c r="BJ16" s="9">
        <f ca="1">$O16*IF($Y16&gt;0,(1+INDEX(Escalation!$B$3:$B$18,$Y16,0))^($Q16-SSSModel!$C$5),1)*OFFSET(Profiles!$K$2,$X16,MAX(Profiles!$C$2,BJ$4-$Q16))</f>
        <v>0</v>
      </c>
      <c r="BK16" s="9">
        <f ca="1">$O16*IF($Y16&gt;0,(1+INDEX(Escalation!$B$3:$B$18,$Y16,0))^($Q16-SSSModel!$C$5),1)*OFFSET(Profiles!$K$2,$X16,MAX(Profiles!$C$2,BK$4-$Q16))</f>
        <v>0</v>
      </c>
      <c r="BL16" s="9">
        <f ca="1">$O16*IF($Y16&gt;0,(1+INDEX(Escalation!$B$3:$B$18,$Y16,0))^($Q16-SSSModel!$C$5),1)*OFFSET(Profiles!$K$2,$X16,MAX(Profiles!$C$2,BL$4-$Q16))</f>
        <v>0</v>
      </c>
      <c r="BM16" s="9">
        <f ca="1">$O16*IF($Y16&gt;0,(1+INDEX(Escalation!$B$3:$B$18,$Y16,0))^($Q16-SSSModel!$C$5),1)*OFFSET(Profiles!$K$2,$X16,MAX(Profiles!$C$2,BM$4-$Q16))</f>
        <v>0</v>
      </c>
      <c r="BN16" s="9">
        <f ca="1">$O16*IF($Y16&gt;0,(1+INDEX(Escalation!$B$3:$B$18,$Y16,0))^($Q16-SSSModel!$C$5),1)*OFFSET(Profiles!$K$2,$X16,MAX(Profiles!$C$2,BN$4-$Q16))</f>
        <v>0</v>
      </c>
      <c r="BO16" s="9">
        <f ca="1">$O16*IF($Y16&gt;0,(1+INDEX(Escalation!$B$3:$B$18,$Y16,0))^($Q16-SSSModel!$C$5),1)*OFFSET(Profiles!$K$2,$X16,MAX(Profiles!$C$2,BO$4-$Q16))</f>
        <v>0</v>
      </c>
      <c r="BP16" s="9">
        <f ca="1">$O16*IF($Y16&gt;0,(1+INDEX(Escalation!$B$3:$B$18,$Y16,0))^($Q16-SSSModel!$C$5),1)*OFFSET(Profiles!$K$2,$X16,MAX(Profiles!$C$2,BP$4-$Q16))</f>
        <v>0</v>
      </c>
      <c r="BQ16" s="9">
        <f ca="1">$O16*IF($Y16&gt;0,(1+INDEX(Escalation!$B$3:$B$18,$Y16,0))^($Q16-SSSModel!$C$5),1)*OFFSET(Profiles!$K$2,$X16,MAX(Profiles!$C$2,BQ$4-$Q16))</f>
        <v>0</v>
      </c>
      <c r="BR16" s="9">
        <f ca="1">$O16*IF($Y16&gt;0,(1+INDEX(Escalation!$B$3:$B$18,$Y16,0))^($Q16-SSSModel!$C$5),1)*OFFSET(Profiles!$K$2,$X16,MAX(Profiles!$C$2,BR$4-$Q16))</f>
        <v>0</v>
      </c>
      <c r="BS16" s="9">
        <f ca="1">$O16*IF($Y16&gt;0,(1+INDEX(Escalation!$B$3:$B$18,$Y16,0))^($Q16-SSSModel!$C$5),1)*OFFSET(Profiles!$K$2,$X16,MAX(Profiles!$C$2,BS$4-$Q16))</f>
        <v>0</v>
      </c>
      <c r="BT16" s="9">
        <f ca="1">$O16*IF($Y16&gt;0,(1+INDEX(Escalation!$B$3:$B$18,$Y16,0))^($Q16-SSSModel!$C$5),1)*OFFSET(Profiles!$K$2,$X16,MAX(Profiles!$C$2,BT$4-$Q16))</f>
        <v>0</v>
      </c>
      <c r="BU16" s="9">
        <f ca="1">$O16*IF($Y16&gt;0,(1+INDEX(Escalation!$B$3:$B$18,$Y16,0))^($Q16-SSSModel!$C$5),1)*OFFSET(Profiles!$K$2,$X16,MAX(Profiles!$C$2,BU$4-$Q16))</f>
        <v>0</v>
      </c>
      <c r="BV16" s="9">
        <f ca="1">$O16*IF($Y16&gt;0,(1+INDEX(Escalation!$B$3:$B$18,$Y16,0))^($Q16-SSSModel!$C$5),1)*OFFSET(Profiles!$K$2,$X16,MAX(Profiles!$C$2,BV$4-$Q16))</f>
        <v>0</v>
      </c>
      <c r="BW16" s="9">
        <f ca="1">$O16*IF($Y16&gt;0,(1+INDEX(Escalation!$B$3:$B$18,$Y16,0))^($Q16-SSSModel!$C$5),1)*OFFSET(Profiles!$K$2,$X16,MAX(Profiles!$C$2,BW$4-$Q16))</f>
        <v>0</v>
      </c>
      <c r="BX16" s="9">
        <f ca="1">$O16*IF($Y16&gt;0,(1+INDEX(Escalation!$B$3:$B$18,$Y16,0))^($Q16-SSSModel!$C$5),1)*OFFSET(Profiles!$K$2,$X16,MAX(Profiles!$C$2,BX$4-$Q16))</f>
        <v>0</v>
      </c>
      <c r="BY16" s="9">
        <f ca="1">$O16*IF($Y16&gt;0,(1+INDEX(Escalation!$B$3:$B$18,$Y16,0))^($Q16-SSSModel!$C$5),1)*OFFSET(Profiles!$K$2,$X16,MAX(Profiles!$C$2,BY$4-$Q16))</f>
        <v>0</v>
      </c>
      <c r="BZ16" s="9">
        <f ca="1">$O16*IF($Y16&gt;0,(1+INDEX(Escalation!$B$3:$B$18,$Y16,0))^($Q16-SSSModel!$C$5),1)*OFFSET(Profiles!$K$2,$X16,MAX(Profiles!$C$2,BZ$4-$Q16))</f>
        <v>0</v>
      </c>
      <c r="CA16" s="134">
        <f ca="1">IF(OR($Z16=0,SSSModel!$C$4="CF"),AC16,
IF(LEFT($V16,3)="ON_",
     IF(SSSModel!$C$4="RR",SUMPRODUCT(OFFSET($AC16,0,0,1,$CB$2),OFFSET(Profiles!$K$28,($Z16-1)*(Profiles!$I$26+1)+CA$4-SSSModel!$C$3+1,0,1,$CB$2)),
     IF(SSSModel!$C$4="ECC",$EA16*$EB16*SUMPRODUCT(OFFSET($AC16,0,MAX(0,CA$4-$DZ16-$CA$4+1),1,MIN($DZ16,CA$4-$CA$4+1)),OFFSET(Escalation!$K$24,($Y16-1)*(Escalation!$I$22+1)+CA$4-SSSModel!$C$3+1,MAX(0,CA$4-$DZ16-$CA$4+1),1,MIN($DZ16,CA$4-$CA$4+1))),
     IF(SSSModel!$C$4="PV",AC16*$EA16*(1+SSSModel!$C$2),
     IF(SSSModel!$C$4="FCR",$EC16*SUM(OFFSET($AC16,0,MAX(CA$4-$AC$4-$DZ16+1,0),1,MIN($DZ16,CA$4-$AC$4+1))),0)))),
SUM($AC16:$BZ16)*
     IF(SSSModel!$C$4="RR",OFFSET(Profiles!$K$2,$Z16,MAX(Profiles!$C$2,AC$4-$W16)),
     IF(SSSModel!$C$4="ECC",$EA16*$EB16*IF(MAX(Escalation!$C$2,AC$4-$W16)&gt;$DZ16-1,0,OFFSET(Escalation!$K$2,$Y16,MAX(Escalation!$C$2,AC$4-$W16))),
     IF(SSSModel!$C$4="PV",IF(CA$4=$W16,$EA16*(1+SSSModel!$C$2),0),
     IF(SSSModel!$C$4="FCR",IF(AND(CA$4&gt;=$W16,OFFSET(Profiles!$K$2,$Z16,MAX(Profiles!$C$2,AC$4-$W16))&gt;0),$EC16,0),0))))))</f>
        <v>0</v>
      </c>
      <c r="CB16" s="135">
        <f ca="1">IF(OR($Z16=0,SSSModel!$C$4="CF"),AD16,
IF(LEFT($V16,3)="ON_",
     IF(SSSModel!$C$4="RR",SUMPRODUCT(OFFSET($AC16,0,0,1,$CB$2),OFFSET(Profiles!$K$28,($Z16-1)*(Profiles!$I$26+1)+CB$4-SSSModel!$C$3+1,0,1,$CB$2)),
     IF(SSSModel!$C$4="ECC",$EA16*$EB16*SUMPRODUCT(OFFSET($AC16,0,MAX(0,CB$4-$DZ16-$CA$4+1),1,MIN($DZ16,CB$4-$CA$4+1)),OFFSET(Escalation!$K$24,($Y16-1)*(Escalation!$I$22+1)+CB$4-SSSModel!$C$3+1,MAX(0,CB$4-$DZ16-$CA$4+1),1,MIN($DZ16,CB$4-$CA$4+1))),
     IF(SSSModel!$C$4="PV",AD16*$EA16*(1+SSSModel!$C$2),
     IF(SSSModel!$C$4="FCR",$EC16*SUM(OFFSET($AC16,0,MAX(CB$4-$AC$4-$DZ16+1,0),1,MIN($DZ16,CB$4-$AC$4+1))),0)))),
SUM($AC16:$BZ16)*
     IF(SSSModel!$C$4="RR",OFFSET(Profiles!$K$2,$Z16,MAX(Profiles!$C$2,AD$4-$W16)),
     IF(SSSModel!$C$4="ECC",$EA16*$EB16*IF(MAX(Escalation!$C$2,AD$4-$W16)&gt;$DZ16-1,0,OFFSET(Escalation!$K$2,$Y16,MAX(Escalation!$C$2,AD$4-$W16))),
     IF(SSSModel!$C$4="PV",IF(CB$4=$W16,$EA16*(1+SSSModel!$C$2),0),
     IF(SSSModel!$C$4="FCR",IF(AND(CB$4&gt;=$W16,OFFSET(Profiles!$K$2,$Z16,MAX(Profiles!$C$2,AD$4-$W16))&gt;0),$EC16,0),0))))))</f>
        <v>0</v>
      </c>
      <c r="CC16" s="135">
        <f ca="1">IF(OR($Z16=0,SSSModel!$C$4="CF"),AE16,
IF(LEFT($V16,3)="ON_",
     IF(SSSModel!$C$4="RR",SUMPRODUCT(OFFSET($AC16,0,0,1,$CB$2),OFFSET(Profiles!$K$28,($Z16-1)*(Profiles!$I$26+1)+CC$4-SSSModel!$C$3+1,0,1,$CB$2)),
     IF(SSSModel!$C$4="ECC",$EA16*$EB16*SUMPRODUCT(OFFSET($AC16,0,MAX(0,CC$4-$DZ16-$CA$4+1),1,MIN($DZ16,CC$4-$CA$4+1)),OFFSET(Escalation!$K$24,($Y16-1)*(Escalation!$I$22+1)+CC$4-SSSModel!$C$3+1,MAX(0,CC$4-$DZ16-$CA$4+1),1,MIN($DZ16,CC$4-$CA$4+1))),
     IF(SSSModel!$C$4="PV",AE16*$EA16*(1+SSSModel!$C$2),
     IF(SSSModel!$C$4="FCR",$EC16*SUM(OFFSET($AC16,0,MAX(CC$4-$AC$4-$DZ16+1,0),1,MIN($DZ16,CC$4-$AC$4+1))),0)))),
SUM($AC16:$BZ16)*
     IF(SSSModel!$C$4="RR",OFFSET(Profiles!$K$2,$Z16,MAX(Profiles!$C$2,AE$4-$W16)),
     IF(SSSModel!$C$4="ECC",$EA16*$EB16*IF(MAX(Escalation!$C$2,AE$4-$W16)&gt;$DZ16-1,0,OFFSET(Escalation!$K$2,$Y16,MAX(Escalation!$C$2,AE$4-$W16))),
     IF(SSSModel!$C$4="PV",IF(CC$4=$W16,$EA16*(1+SSSModel!$C$2),0),
     IF(SSSModel!$C$4="FCR",IF(AND(CC$4&gt;=$W16,OFFSET(Profiles!$K$2,$Z16,MAX(Profiles!$C$2,AE$4-$W16))&gt;0),$EC16,0),0))))))</f>
        <v>0</v>
      </c>
      <c r="CD16" s="135">
        <f ca="1">IF(OR($Z16=0,SSSModel!$C$4="CF"),AF16,
IF(LEFT($V16,3)="ON_",
     IF(SSSModel!$C$4="RR",SUMPRODUCT(OFFSET($AC16,0,0,1,$CB$2),OFFSET(Profiles!$K$28,($Z16-1)*(Profiles!$I$26+1)+CD$4-SSSModel!$C$3+1,0,1,$CB$2)),
     IF(SSSModel!$C$4="ECC",$EA16*$EB16*SUMPRODUCT(OFFSET($AC16,0,MAX(0,CD$4-$DZ16-$CA$4+1),1,MIN($DZ16,CD$4-$CA$4+1)),OFFSET(Escalation!$K$24,($Y16-1)*(Escalation!$I$22+1)+CD$4-SSSModel!$C$3+1,MAX(0,CD$4-$DZ16-$CA$4+1),1,MIN($DZ16,CD$4-$CA$4+1))),
     IF(SSSModel!$C$4="PV",AF16*$EA16*(1+SSSModel!$C$2),
     IF(SSSModel!$C$4="FCR",$EC16*SUM(OFFSET($AC16,0,MAX(CD$4-$AC$4-$DZ16+1,0),1,MIN($DZ16,CD$4-$AC$4+1))),0)))),
SUM($AC16:$BZ16)*
     IF(SSSModel!$C$4="RR",OFFSET(Profiles!$K$2,$Z16,MAX(Profiles!$C$2,AF$4-$W16)),
     IF(SSSModel!$C$4="ECC",$EA16*$EB16*IF(MAX(Escalation!$C$2,AF$4-$W16)&gt;$DZ16-1,0,OFFSET(Escalation!$K$2,$Y16,MAX(Escalation!$C$2,AF$4-$W16))),
     IF(SSSModel!$C$4="PV",IF(CD$4=$W16,$EA16*(1+SSSModel!$C$2),0),
     IF(SSSModel!$C$4="FCR",IF(AND(CD$4&gt;=$W16,OFFSET(Profiles!$K$2,$Z16,MAX(Profiles!$C$2,AF$4-$W16))&gt;0),$EC16,0),0))))))</f>
        <v>0</v>
      </c>
      <c r="CE16" s="135">
        <f ca="1">IF(OR($Z16=0,SSSModel!$C$4="CF"),AG16,
IF(LEFT($V16,3)="ON_",
     IF(SSSModel!$C$4="RR",SUMPRODUCT(OFFSET($AC16,0,0,1,$CB$2),OFFSET(Profiles!$K$28,($Z16-1)*(Profiles!$I$26+1)+CE$4-SSSModel!$C$3+1,0,1,$CB$2)),
     IF(SSSModel!$C$4="ECC",$EA16*$EB16*SUMPRODUCT(OFFSET($AC16,0,MAX(0,CE$4-$DZ16-$CA$4+1),1,MIN($DZ16,CE$4-$CA$4+1)),OFFSET(Escalation!$K$24,($Y16-1)*(Escalation!$I$22+1)+CE$4-SSSModel!$C$3+1,MAX(0,CE$4-$DZ16-$CA$4+1),1,MIN($DZ16,CE$4-$CA$4+1))),
     IF(SSSModel!$C$4="PV",AG16*$EA16*(1+SSSModel!$C$2),
     IF(SSSModel!$C$4="FCR",$EC16*SUM(OFFSET($AC16,0,MAX(CE$4-$AC$4-$DZ16+1,0),1,MIN($DZ16,CE$4-$AC$4+1))),0)))),
SUM($AC16:$BZ16)*
     IF(SSSModel!$C$4="RR",OFFSET(Profiles!$K$2,$Z16,MAX(Profiles!$C$2,AG$4-$W16)),
     IF(SSSModel!$C$4="ECC",$EA16*$EB16*IF(MAX(Escalation!$C$2,AG$4-$W16)&gt;$DZ16-1,0,OFFSET(Escalation!$K$2,$Y16,MAX(Escalation!$C$2,AG$4-$W16))),
     IF(SSSModel!$C$4="PV",IF(CE$4=$W16,$EA16*(1+SSSModel!$C$2),0),
     IF(SSSModel!$C$4="FCR",IF(AND(CE$4&gt;=$W16,OFFSET(Profiles!$K$2,$Z16,MAX(Profiles!$C$2,AG$4-$W16))&gt;0),$EC16,0),0))))))</f>
        <v>0</v>
      </c>
      <c r="CF16" s="135">
        <f ca="1">IF(OR($Z16=0,SSSModel!$C$4="CF"),AH16,
IF(LEFT($V16,3)="ON_",
     IF(SSSModel!$C$4="RR",SUMPRODUCT(OFFSET($AC16,0,0,1,$CB$2),OFFSET(Profiles!$K$28,($Z16-1)*(Profiles!$I$26+1)+CF$4-SSSModel!$C$3+1,0,1,$CB$2)),
     IF(SSSModel!$C$4="ECC",$EA16*$EB16*SUMPRODUCT(OFFSET($AC16,0,MAX(0,CF$4-$DZ16-$CA$4+1),1,MIN($DZ16,CF$4-$CA$4+1)),OFFSET(Escalation!$K$24,($Y16-1)*(Escalation!$I$22+1)+CF$4-SSSModel!$C$3+1,MAX(0,CF$4-$DZ16-$CA$4+1),1,MIN($DZ16,CF$4-$CA$4+1))),
     IF(SSSModel!$C$4="PV",AH16*$EA16*(1+SSSModel!$C$2),
     IF(SSSModel!$C$4="FCR",$EC16*SUM(OFFSET($AC16,0,MAX(CF$4-$AC$4-$DZ16+1,0),1,MIN($DZ16,CF$4-$AC$4+1))),0)))),
SUM($AC16:$BZ16)*
     IF(SSSModel!$C$4="RR",OFFSET(Profiles!$K$2,$Z16,MAX(Profiles!$C$2,AH$4-$W16)),
     IF(SSSModel!$C$4="ECC",$EA16*$EB16*IF(MAX(Escalation!$C$2,AH$4-$W16)&gt;$DZ16-1,0,OFFSET(Escalation!$K$2,$Y16,MAX(Escalation!$C$2,AH$4-$W16))),
     IF(SSSModel!$C$4="PV",IF(CF$4=$W16,$EA16*(1+SSSModel!$C$2),0),
     IF(SSSModel!$C$4="FCR",IF(AND(CF$4&gt;=$W16,OFFSET(Profiles!$K$2,$Z16,MAX(Profiles!$C$2,AH$4-$W16))&gt;0),$EC16,0),0))))))</f>
        <v>0</v>
      </c>
      <c r="CG16" s="135">
        <f ca="1">IF(OR($Z16=0,SSSModel!$C$4="CF"),AI16,
IF(LEFT($V16,3)="ON_",
     IF(SSSModel!$C$4="RR",SUMPRODUCT(OFFSET($AC16,0,0,1,$CB$2),OFFSET(Profiles!$K$28,($Z16-1)*(Profiles!$I$26+1)+CG$4-SSSModel!$C$3+1,0,1,$CB$2)),
     IF(SSSModel!$C$4="ECC",$EA16*$EB16*SUMPRODUCT(OFFSET($AC16,0,MAX(0,CG$4-$DZ16-$CA$4+1),1,MIN($DZ16,CG$4-$CA$4+1)),OFFSET(Escalation!$K$24,($Y16-1)*(Escalation!$I$22+1)+CG$4-SSSModel!$C$3+1,MAX(0,CG$4-$DZ16-$CA$4+1),1,MIN($DZ16,CG$4-$CA$4+1))),
     IF(SSSModel!$C$4="PV",AI16*$EA16*(1+SSSModel!$C$2),
     IF(SSSModel!$C$4="FCR",$EC16*SUM(OFFSET($AC16,0,MAX(CG$4-$AC$4-$DZ16+1,0),1,MIN($DZ16,CG$4-$AC$4+1))),0)))),
SUM($AC16:$BZ16)*
     IF(SSSModel!$C$4="RR",OFFSET(Profiles!$K$2,$Z16,MAX(Profiles!$C$2,AI$4-$W16)),
     IF(SSSModel!$C$4="ECC",$EA16*$EB16*IF(MAX(Escalation!$C$2,AI$4-$W16)&gt;$DZ16-1,0,OFFSET(Escalation!$K$2,$Y16,MAX(Escalation!$C$2,AI$4-$W16))),
     IF(SSSModel!$C$4="PV",IF(CG$4=$W16,$EA16*(1+SSSModel!$C$2),0),
     IF(SSSModel!$C$4="FCR",IF(AND(CG$4&gt;=$W16,OFFSET(Profiles!$K$2,$Z16,MAX(Profiles!$C$2,AI$4-$W16))&gt;0),$EC16,0),0))))))</f>
        <v>0</v>
      </c>
      <c r="CH16" s="135">
        <f ca="1">IF(OR($Z16=0,SSSModel!$C$4="CF"),AJ16,
IF(LEFT($V16,3)="ON_",
     IF(SSSModel!$C$4="RR",SUMPRODUCT(OFFSET($AC16,0,0,1,$CB$2),OFFSET(Profiles!$K$28,($Z16-1)*(Profiles!$I$26+1)+CH$4-SSSModel!$C$3+1,0,1,$CB$2)),
     IF(SSSModel!$C$4="ECC",$EA16*$EB16*SUMPRODUCT(OFFSET($AC16,0,MAX(0,CH$4-$DZ16-$CA$4+1),1,MIN($DZ16,CH$4-$CA$4+1)),OFFSET(Escalation!$K$24,($Y16-1)*(Escalation!$I$22+1)+CH$4-SSSModel!$C$3+1,MAX(0,CH$4-$DZ16-$CA$4+1),1,MIN($DZ16,CH$4-$CA$4+1))),
     IF(SSSModel!$C$4="PV",AJ16*$EA16*(1+SSSModel!$C$2),
     IF(SSSModel!$C$4="FCR",$EC16*SUM(OFFSET($AC16,0,MAX(CH$4-$AC$4-$DZ16+1,0),1,MIN($DZ16,CH$4-$AC$4+1))),0)))),
SUM($AC16:$BZ16)*
     IF(SSSModel!$C$4="RR",OFFSET(Profiles!$K$2,$Z16,MAX(Profiles!$C$2,AJ$4-$W16)),
     IF(SSSModel!$C$4="ECC",$EA16*$EB16*IF(MAX(Escalation!$C$2,AJ$4-$W16)&gt;$DZ16-1,0,OFFSET(Escalation!$K$2,$Y16,MAX(Escalation!$C$2,AJ$4-$W16))),
     IF(SSSModel!$C$4="PV",IF(CH$4=$W16,$EA16*(1+SSSModel!$C$2),0),
     IF(SSSModel!$C$4="FCR",IF(AND(CH$4&gt;=$W16,OFFSET(Profiles!$K$2,$Z16,MAX(Profiles!$C$2,AJ$4-$W16))&gt;0),$EC16,0),0))))))</f>
        <v>0</v>
      </c>
      <c r="CI16" s="135">
        <f ca="1">IF(OR($Z16=0,SSSModel!$C$4="CF"),AK16,
IF(LEFT($V16,3)="ON_",
     IF(SSSModel!$C$4="RR",SUMPRODUCT(OFFSET($AC16,0,0,1,$CB$2),OFFSET(Profiles!$K$28,($Z16-1)*(Profiles!$I$26+1)+CI$4-SSSModel!$C$3+1,0,1,$CB$2)),
     IF(SSSModel!$C$4="ECC",$EA16*$EB16*SUMPRODUCT(OFFSET($AC16,0,MAX(0,CI$4-$DZ16-$CA$4+1),1,MIN($DZ16,CI$4-$CA$4+1)),OFFSET(Escalation!$K$24,($Y16-1)*(Escalation!$I$22+1)+CI$4-SSSModel!$C$3+1,MAX(0,CI$4-$DZ16-$CA$4+1),1,MIN($DZ16,CI$4-$CA$4+1))),
     IF(SSSModel!$C$4="PV",AK16*$EA16*(1+SSSModel!$C$2),
     IF(SSSModel!$C$4="FCR",$EC16*SUM(OFFSET($AC16,0,MAX(CI$4-$AC$4-$DZ16+1,0),1,MIN($DZ16,CI$4-$AC$4+1))),0)))),
SUM($AC16:$BZ16)*
     IF(SSSModel!$C$4="RR",OFFSET(Profiles!$K$2,$Z16,MAX(Profiles!$C$2,AK$4-$W16)),
     IF(SSSModel!$C$4="ECC",$EA16*$EB16*IF(MAX(Escalation!$C$2,AK$4-$W16)&gt;$DZ16-1,0,OFFSET(Escalation!$K$2,$Y16,MAX(Escalation!$C$2,AK$4-$W16))),
     IF(SSSModel!$C$4="PV",IF(CI$4=$W16,$EA16*(1+SSSModel!$C$2),0),
     IF(SSSModel!$C$4="FCR",IF(AND(CI$4&gt;=$W16,OFFSET(Profiles!$K$2,$Z16,MAX(Profiles!$C$2,AK$4-$W16))&gt;0),$EC16,0),0))))))</f>
        <v>0</v>
      </c>
      <c r="CJ16" s="135">
        <f ca="1">IF(OR($Z16=0,SSSModel!$C$4="CF"),AL16,
IF(LEFT($V16,3)="ON_",
     IF(SSSModel!$C$4="RR",SUMPRODUCT(OFFSET($AC16,0,0,1,$CB$2),OFFSET(Profiles!$K$28,($Z16-1)*(Profiles!$I$26+1)+CJ$4-SSSModel!$C$3+1,0,1,$CB$2)),
     IF(SSSModel!$C$4="ECC",$EA16*$EB16*SUMPRODUCT(OFFSET($AC16,0,MAX(0,CJ$4-$DZ16-$CA$4+1),1,MIN($DZ16,CJ$4-$CA$4+1)),OFFSET(Escalation!$K$24,($Y16-1)*(Escalation!$I$22+1)+CJ$4-SSSModel!$C$3+1,MAX(0,CJ$4-$DZ16-$CA$4+1),1,MIN($DZ16,CJ$4-$CA$4+1))),
     IF(SSSModel!$C$4="PV",AL16*$EA16*(1+SSSModel!$C$2),
     IF(SSSModel!$C$4="FCR",$EC16*SUM(OFFSET($AC16,0,MAX(CJ$4-$AC$4-$DZ16+1,0),1,MIN($DZ16,CJ$4-$AC$4+1))),0)))),
SUM($AC16:$BZ16)*
     IF(SSSModel!$C$4="RR",OFFSET(Profiles!$K$2,$Z16,MAX(Profiles!$C$2,AL$4-$W16)),
     IF(SSSModel!$C$4="ECC",$EA16*$EB16*IF(MAX(Escalation!$C$2,AL$4-$W16)&gt;$DZ16-1,0,OFFSET(Escalation!$K$2,$Y16,MAX(Escalation!$C$2,AL$4-$W16))),
     IF(SSSModel!$C$4="PV",IF(CJ$4=$W16,$EA16*(1+SSSModel!$C$2),0),
     IF(SSSModel!$C$4="FCR",IF(AND(CJ$4&gt;=$W16,OFFSET(Profiles!$K$2,$Z16,MAX(Profiles!$C$2,AL$4-$W16))&gt;0),$EC16,0),0))))))</f>
        <v>0</v>
      </c>
      <c r="CK16" s="135">
        <f ca="1">IF(OR($Z16=0,SSSModel!$C$4="CF"),AM16,
IF(LEFT($V16,3)="ON_",
     IF(SSSModel!$C$4="RR",SUMPRODUCT(OFFSET($AC16,0,0,1,$CB$2),OFFSET(Profiles!$K$28,($Z16-1)*(Profiles!$I$26+1)+CK$4-SSSModel!$C$3+1,0,1,$CB$2)),
     IF(SSSModel!$C$4="ECC",$EA16*$EB16*SUMPRODUCT(OFFSET($AC16,0,MAX(0,CK$4-$DZ16-$CA$4+1),1,MIN($DZ16,CK$4-$CA$4+1)),OFFSET(Escalation!$K$24,($Y16-1)*(Escalation!$I$22+1)+CK$4-SSSModel!$C$3+1,MAX(0,CK$4-$DZ16-$CA$4+1),1,MIN($DZ16,CK$4-$CA$4+1))),
     IF(SSSModel!$C$4="PV",AM16*$EA16*(1+SSSModel!$C$2),
     IF(SSSModel!$C$4="FCR",$EC16*SUM(OFFSET($AC16,0,MAX(CK$4-$AC$4-$DZ16+1,0),1,MIN($DZ16,CK$4-$AC$4+1))),0)))),
SUM($AC16:$BZ16)*
     IF(SSSModel!$C$4="RR",OFFSET(Profiles!$K$2,$Z16,MAX(Profiles!$C$2,AM$4-$W16)),
     IF(SSSModel!$C$4="ECC",$EA16*$EB16*IF(MAX(Escalation!$C$2,AM$4-$W16)&gt;$DZ16-1,0,OFFSET(Escalation!$K$2,$Y16,MAX(Escalation!$C$2,AM$4-$W16))),
     IF(SSSModel!$C$4="PV",IF(CK$4=$W16,$EA16*(1+SSSModel!$C$2),0),
     IF(SSSModel!$C$4="FCR",IF(AND(CK$4&gt;=$W16,OFFSET(Profiles!$K$2,$Z16,MAX(Profiles!$C$2,AM$4-$W16))&gt;0),$EC16,0),0))))))</f>
        <v>0</v>
      </c>
      <c r="CL16" s="135">
        <f ca="1">IF(OR($Z16=0,SSSModel!$C$4="CF"),AN16,
IF(LEFT($V16,3)="ON_",
     IF(SSSModel!$C$4="RR",SUMPRODUCT(OFFSET($AC16,0,0,1,$CB$2),OFFSET(Profiles!$K$28,($Z16-1)*(Profiles!$I$26+1)+CL$4-SSSModel!$C$3+1,0,1,$CB$2)),
     IF(SSSModel!$C$4="ECC",$EA16*$EB16*SUMPRODUCT(OFFSET($AC16,0,MAX(0,CL$4-$DZ16-$CA$4+1),1,MIN($DZ16,CL$4-$CA$4+1)),OFFSET(Escalation!$K$24,($Y16-1)*(Escalation!$I$22+1)+CL$4-SSSModel!$C$3+1,MAX(0,CL$4-$DZ16-$CA$4+1),1,MIN($DZ16,CL$4-$CA$4+1))),
     IF(SSSModel!$C$4="PV",AN16*$EA16*(1+SSSModel!$C$2),
     IF(SSSModel!$C$4="FCR",$EC16*SUM(OFFSET($AC16,0,MAX(CL$4-$AC$4-$DZ16+1,0),1,MIN($DZ16,CL$4-$AC$4+1))),0)))),
SUM($AC16:$BZ16)*
     IF(SSSModel!$C$4="RR",OFFSET(Profiles!$K$2,$Z16,MAX(Profiles!$C$2,AN$4-$W16)),
     IF(SSSModel!$C$4="ECC",$EA16*$EB16*IF(MAX(Escalation!$C$2,AN$4-$W16)&gt;$DZ16-1,0,OFFSET(Escalation!$K$2,$Y16,MAX(Escalation!$C$2,AN$4-$W16))),
     IF(SSSModel!$C$4="PV",IF(CL$4=$W16,$EA16*(1+SSSModel!$C$2),0),
     IF(SSSModel!$C$4="FCR",IF(AND(CL$4&gt;=$W16,OFFSET(Profiles!$K$2,$Z16,MAX(Profiles!$C$2,AN$4-$W16))&gt;0),$EC16,0),0))))))</f>
        <v>0</v>
      </c>
      <c r="CM16" s="135">
        <f ca="1">IF(OR($Z16=0,SSSModel!$C$4="CF"),AO16,
IF(LEFT($V16,3)="ON_",
     IF(SSSModel!$C$4="RR",SUMPRODUCT(OFFSET($AC16,0,0,1,$CB$2),OFFSET(Profiles!$K$28,($Z16-1)*(Profiles!$I$26+1)+CM$4-SSSModel!$C$3+1,0,1,$CB$2)),
     IF(SSSModel!$C$4="ECC",$EA16*$EB16*SUMPRODUCT(OFFSET($AC16,0,MAX(0,CM$4-$DZ16-$CA$4+1),1,MIN($DZ16,CM$4-$CA$4+1)),OFFSET(Escalation!$K$24,($Y16-1)*(Escalation!$I$22+1)+CM$4-SSSModel!$C$3+1,MAX(0,CM$4-$DZ16-$CA$4+1),1,MIN($DZ16,CM$4-$CA$4+1))),
     IF(SSSModel!$C$4="PV",AO16*$EA16*(1+SSSModel!$C$2),
     IF(SSSModel!$C$4="FCR",$EC16*SUM(OFFSET($AC16,0,MAX(CM$4-$AC$4-$DZ16+1,0),1,MIN($DZ16,CM$4-$AC$4+1))),0)))),
SUM($AC16:$BZ16)*
     IF(SSSModel!$C$4="RR",OFFSET(Profiles!$K$2,$Z16,MAX(Profiles!$C$2,AO$4-$W16)),
     IF(SSSModel!$C$4="ECC",$EA16*$EB16*IF(MAX(Escalation!$C$2,AO$4-$W16)&gt;$DZ16-1,0,OFFSET(Escalation!$K$2,$Y16,MAX(Escalation!$C$2,AO$4-$W16))),
     IF(SSSModel!$C$4="PV",IF(CM$4=$W16,$EA16*(1+SSSModel!$C$2),0),
     IF(SSSModel!$C$4="FCR",IF(AND(CM$4&gt;=$W16,OFFSET(Profiles!$K$2,$Z16,MAX(Profiles!$C$2,AO$4-$W16))&gt;0),$EC16,0),0))))))</f>
        <v>0</v>
      </c>
      <c r="CN16" s="135">
        <f ca="1">IF(OR($Z16=0,SSSModel!$C$4="CF"),AP16,
IF(LEFT($V16,3)="ON_",
     IF(SSSModel!$C$4="RR",SUMPRODUCT(OFFSET($AC16,0,0,1,$CB$2),OFFSET(Profiles!$K$28,($Z16-1)*(Profiles!$I$26+1)+CN$4-SSSModel!$C$3+1,0,1,$CB$2)),
     IF(SSSModel!$C$4="ECC",$EA16*$EB16*SUMPRODUCT(OFFSET($AC16,0,MAX(0,CN$4-$DZ16-$CA$4+1),1,MIN($DZ16,CN$4-$CA$4+1)),OFFSET(Escalation!$K$24,($Y16-1)*(Escalation!$I$22+1)+CN$4-SSSModel!$C$3+1,MAX(0,CN$4-$DZ16-$CA$4+1),1,MIN($DZ16,CN$4-$CA$4+1))),
     IF(SSSModel!$C$4="PV",AP16*$EA16*(1+SSSModel!$C$2),
     IF(SSSModel!$C$4="FCR",$EC16*SUM(OFFSET($AC16,0,MAX(CN$4-$AC$4-$DZ16+1,0),1,MIN($DZ16,CN$4-$AC$4+1))),0)))),
SUM($AC16:$BZ16)*
     IF(SSSModel!$C$4="RR",OFFSET(Profiles!$K$2,$Z16,MAX(Profiles!$C$2,AP$4-$W16)),
     IF(SSSModel!$C$4="ECC",$EA16*$EB16*IF(MAX(Escalation!$C$2,AP$4-$W16)&gt;$DZ16-1,0,OFFSET(Escalation!$K$2,$Y16,MAX(Escalation!$C$2,AP$4-$W16))),
     IF(SSSModel!$C$4="PV",IF(CN$4=$W16,$EA16*(1+SSSModel!$C$2),0),
     IF(SSSModel!$C$4="FCR",IF(AND(CN$4&gt;=$W16,OFFSET(Profiles!$K$2,$Z16,MAX(Profiles!$C$2,AP$4-$W16))&gt;0),$EC16,0),0))))))</f>
        <v>0</v>
      </c>
      <c r="CO16" s="135">
        <f ca="1">IF(OR($Z16=0,SSSModel!$C$4="CF"),AQ16,
IF(LEFT($V16,3)="ON_",
     IF(SSSModel!$C$4="RR",SUMPRODUCT(OFFSET($AC16,0,0,1,$CB$2),OFFSET(Profiles!$K$28,($Z16-1)*(Profiles!$I$26+1)+CO$4-SSSModel!$C$3+1,0,1,$CB$2)),
     IF(SSSModel!$C$4="ECC",$EA16*$EB16*SUMPRODUCT(OFFSET($AC16,0,MAX(0,CO$4-$DZ16-$CA$4+1),1,MIN($DZ16,CO$4-$CA$4+1)),OFFSET(Escalation!$K$24,($Y16-1)*(Escalation!$I$22+1)+CO$4-SSSModel!$C$3+1,MAX(0,CO$4-$DZ16-$CA$4+1),1,MIN($DZ16,CO$4-$CA$4+1))),
     IF(SSSModel!$C$4="PV",AQ16*$EA16*(1+SSSModel!$C$2),
     IF(SSSModel!$C$4="FCR",$EC16*SUM(OFFSET($AC16,0,MAX(CO$4-$AC$4-$DZ16+1,0),1,MIN($DZ16,CO$4-$AC$4+1))),0)))),
SUM($AC16:$BZ16)*
     IF(SSSModel!$C$4="RR",OFFSET(Profiles!$K$2,$Z16,MAX(Profiles!$C$2,AQ$4-$W16)),
     IF(SSSModel!$C$4="ECC",$EA16*$EB16*IF(MAX(Escalation!$C$2,AQ$4-$W16)&gt;$DZ16-1,0,OFFSET(Escalation!$K$2,$Y16,MAX(Escalation!$C$2,AQ$4-$W16))),
     IF(SSSModel!$C$4="PV",IF(CO$4=$W16,$EA16*(1+SSSModel!$C$2),0),
     IF(SSSModel!$C$4="FCR",IF(AND(CO$4&gt;=$W16,OFFSET(Profiles!$K$2,$Z16,MAX(Profiles!$C$2,AQ$4-$W16))&gt;0),$EC16,0),0))))))</f>
        <v>0</v>
      </c>
      <c r="CP16" s="135">
        <f ca="1">IF(OR($Z16=0,SSSModel!$C$4="CF"),AR16,
IF(LEFT($V16,3)="ON_",
     IF(SSSModel!$C$4="RR",SUMPRODUCT(OFFSET($AC16,0,0,1,$CB$2),OFFSET(Profiles!$K$28,($Z16-1)*(Profiles!$I$26+1)+CP$4-SSSModel!$C$3+1,0,1,$CB$2)),
     IF(SSSModel!$C$4="ECC",$EA16*$EB16*SUMPRODUCT(OFFSET($AC16,0,MAX(0,CP$4-$DZ16-$CA$4+1),1,MIN($DZ16,CP$4-$CA$4+1)),OFFSET(Escalation!$K$24,($Y16-1)*(Escalation!$I$22+1)+CP$4-SSSModel!$C$3+1,MAX(0,CP$4-$DZ16-$CA$4+1),1,MIN($DZ16,CP$4-$CA$4+1))),
     IF(SSSModel!$C$4="PV",AR16*$EA16*(1+SSSModel!$C$2),
     IF(SSSModel!$C$4="FCR",$EC16*SUM(OFFSET($AC16,0,MAX(CP$4-$AC$4-$DZ16+1,0),1,MIN($DZ16,CP$4-$AC$4+1))),0)))),
SUM($AC16:$BZ16)*
     IF(SSSModel!$C$4="RR",OFFSET(Profiles!$K$2,$Z16,MAX(Profiles!$C$2,AR$4-$W16)),
     IF(SSSModel!$C$4="ECC",$EA16*$EB16*IF(MAX(Escalation!$C$2,AR$4-$W16)&gt;$DZ16-1,0,OFFSET(Escalation!$K$2,$Y16,MAX(Escalation!$C$2,AR$4-$W16))),
     IF(SSSModel!$C$4="PV",IF(CP$4=$W16,$EA16*(1+SSSModel!$C$2),0),
     IF(SSSModel!$C$4="FCR",IF(AND(CP$4&gt;=$W16,OFFSET(Profiles!$K$2,$Z16,MAX(Profiles!$C$2,AR$4-$W16))&gt;0),$EC16,0),0))))))</f>
        <v>0</v>
      </c>
      <c r="CQ16" s="135">
        <f ca="1">IF(OR($Z16=0,SSSModel!$C$4="CF"),AS16,
IF(LEFT($V16,3)="ON_",
     IF(SSSModel!$C$4="RR",SUMPRODUCT(OFFSET($AC16,0,0,1,$CB$2),OFFSET(Profiles!$K$28,($Z16-1)*(Profiles!$I$26+1)+CQ$4-SSSModel!$C$3+1,0,1,$CB$2)),
     IF(SSSModel!$C$4="ECC",$EA16*$EB16*SUMPRODUCT(OFFSET($AC16,0,MAX(0,CQ$4-$DZ16-$CA$4+1),1,MIN($DZ16,CQ$4-$CA$4+1)),OFFSET(Escalation!$K$24,($Y16-1)*(Escalation!$I$22+1)+CQ$4-SSSModel!$C$3+1,MAX(0,CQ$4-$DZ16-$CA$4+1),1,MIN($DZ16,CQ$4-$CA$4+1))),
     IF(SSSModel!$C$4="PV",AS16*$EA16*(1+SSSModel!$C$2),
     IF(SSSModel!$C$4="FCR",$EC16*SUM(OFFSET($AC16,0,MAX(CQ$4-$AC$4-$DZ16+1,0),1,MIN($DZ16,CQ$4-$AC$4+1))),0)))),
SUM($AC16:$BZ16)*
     IF(SSSModel!$C$4="RR",OFFSET(Profiles!$K$2,$Z16,MAX(Profiles!$C$2,AS$4-$W16)),
     IF(SSSModel!$C$4="ECC",$EA16*$EB16*IF(MAX(Escalation!$C$2,AS$4-$W16)&gt;$DZ16-1,0,OFFSET(Escalation!$K$2,$Y16,MAX(Escalation!$C$2,AS$4-$W16))),
     IF(SSSModel!$C$4="PV",IF(CQ$4=$W16,$EA16*(1+SSSModel!$C$2),0),
     IF(SSSModel!$C$4="FCR",IF(AND(CQ$4&gt;=$W16,OFFSET(Profiles!$K$2,$Z16,MAX(Profiles!$C$2,AS$4-$W16))&gt;0),$EC16,0),0))))))</f>
        <v>0</v>
      </c>
      <c r="CR16" s="135">
        <f ca="1">IF(OR($Z16=0,SSSModel!$C$4="CF"),AT16,
IF(LEFT($V16,3)="ON_",
     IF(SSSModel!$C$4="RR",SUMPRODUCT(OFFSET($AC16,0,0,1,$CB$2),OFFSET(Profiles!$K$28,($Z16-1)*(Profiles!$I$26+1)+CR$4-SSSModel!$C$3+1,0,1,$CB$2)),
     IF(SSSModel!$C$4="ECC",$EA16*$EB16*SUMPRODUCT(OFFSET($AC16,0,MAX(0,CR$4-$DZ16-$CA$4+1),1,MIN($DZ16,CR$4-$CA$4+1)),OFFSET(Escalation!$K$24,($Y16-1)*(Escalation!$I$22+1)+CR$4-SSSModel!$C$3+1,MAX(0,CR$4-$DZ16-$CA$4+1),1,MIN($DZ16,CR$4-$CA$4+1))),
     IF(SSSModel!$C$4="PV",AT16*$EA16*(1+SSSModel!$C$2),
     IF(SSSModel!$C$4="FCR",$EC16*SUM(OFFSET($AC16,0,MAX(CR$4-$AC$4-$DZ16+1,0),1,MIN($DZ16,CR$4-$AC$4+1))),0)))),
SUM($AC16:$BZ16)*
     IF(SSSModel!$C$4="RR",OFFSET(Profiles!$K$2,$Z16,MAX(Profiles!$C$2,AT$4-$W16)),
     IF(SSSModel!$C$4="ECC",$EA16*$EB16*IF(MAX(Escalation!$C$2,AT$4-$W16)&gt;$DZ16-1,0,OFFSET(Escalation!$K$2,$Y16,MAX(Escalation!$C$2,AT$4-$W16))),
     IF(SSSModel!$C$4="PV",IF(CR$4=$W16,$EA16*(1+SSSModel!$C$2),0),
     IF(SSSModel!$C$4="FCR",IF(AND(CR$4&gt;=$W16,OFFSET(Profiles!$K$2,$Z16,MAX(Profiles!$C$2,AT$4-$W16))&gt;0),$EC16,0),0))))))</f>
        <v>0</v>
      </c>
      <c r="CS16" s="135">
        <f ca="1">IF(OR($Z16=0,SSSModel!$C$4="CF"),AU16,
IF(LEFT($V16,3)="ON_",
     IF(SSSModel!$C$4="RR",SUMPRODUCT(OFFSET($AC16,0,0,1,$CB$2),OFFSET(Profiles!$K$28,($Z16-1)*(Profiles!$I$26+1)+CS$4-SSSModel!$C$3+1,0,1,$CB$2)),
     IF(SSSModel!$C$4="ECC",$EA16*$EB16*SUMPRODUCT(OFFSET($AC16,0,MAX(0,CS$4-$DZ16-$CA$4+1),1,MIN($DZ16,CS$4-$CA$4+1)),OFFSET(Escalation!$K$24,($Y16-1)*(Escalation!$I$22+1)+CS$4-SSSModel!$C$3+1,MAX(0,CS$4-$DZ16-$CA$4+1),1,MIN($DZ16,CS$4-$CA$4+1))),
     IF(SSSModel!$C$4="PV",AU16*$EA16*(1+SSSModel!$C$2),
     IF(SSSModel!$C$4="FCR",$EC16*SUM(OFFSET($AC16,0,MAX(CS$4-$AC$4-$DZ16+1,0),1,MIN($DZ16,CS$4-$AC$4+1))),0)))),
SUM($AC16:$BZ16)*
     IF(SSSModel!$C$4="RR",OFFSET(Profiles!$K$2,$Z16,MAX(Profiles!$C$2,AU$4-$W16)),
     IF(SSSModel!$C$4="ECC",$EA16*$EB16*IF(MAX(Escalation!$C$2,AU$4-$W16)&gt;$DZ16-1,0,OFFSET(Escalation!$K$2,$Y16,MAX(Escalation!$C$2,AU$4-$W16))),
     IF(SSSModel!$C$4="PV",IF(CS$4=$W16,$EA16*(1+SSSModel!$C$2),0),
     IF(SSSModel!$C$4="FCR",IF(AND(CS$4&gt;=$W16,OFFSET(Profiles!$K$2,$Z16,MAX(Profiles!$C$2,AU$4-$W16))&gt;0),$EC16,0),0))))))</f>
        <v>0</v>
      </c>
      <c r="CT16" s="135">
        <f ca="1">IF(OR($Z16=0,SSSModel!$C$4="CF"),AV16,
IF(LEFT($V16,3)="ON_",
     IF(SSSModel!$C$4="RR",SUMPRODUCT(OFFSET($AC16,0,0,1,$CB$2),OFFSET(Profiles!$K$28,($Z16-1)*(Profiles!$I$26+1)+CT$4-SSSModel!$C$3+1,0,1,$CB$2)),
     IF(SSSModel!$C$4="ECC",$EA16*$EB16*SUMPRODUCT(OFFSET($AC16,0,MAX(0,CT$4-$DZ16-$CA$4+1),1,MIN($DZ16,CT$4-$CA$4+1)),OFFSET(Escalation!$K$24,($Y16-1)*(Escalation!$I$22+1)+CT$4-SSSModel!$C$3+1,MAX(0,CT$4-$DZ16-$CA$4+1),1,MIN($DZ16,CT$4-$CA$4+1))),
     IF(SSSModel!$C$4="PV",AV16*$EA16*(1+SSSModel!$C$2),
     IF(SSSModel!$C$4="FCR",$EC16*SUM(OFFSET($AC16,0,MAX(CT$4-$AC$4-$DZ16+1,0),1,MIN($DZ16,CT$4-$AC$4+1))),0)))),
SUM($AC16:$BZ16)*
     IF(SSSModel!$C$4="RR",OFFSET(Profiles!$K$2,$Z16,MAX(Profiles!$C$2,AV$4-$W16)),
     IF(SSSModel!$C$4="ECC",$EA16*$EB16*IF(MAX(Escalation!$C$2,AV$4-$W16)&gt;$DZ16-1,0,OFFSET(Escalation!$K$2,$Y16,MAX(Escalation!$C$2,AV$4-$W16))),
     IF(SSSModel!$C$4="PV",IF(CT$4=$W16,$EA16*(1+SSSModel!$C$2),0),
     IF(SSSModel!$C$4="FCR",IF(AND(CT$4&gt;=$W16,OFFSET(Profiles!$K$2,$Z16,MAX(Profiles!$C$2,AV$4-$W16))&gt;0),$EC16,0),0))))))</f>
        <v>0</v>
      </c>
      <c r="CU16" s="135">
        <f ca="1">IF(OR($Z16=0,SSSModel!$C$4="CF"),AW16,
IF(LEFT($V16,3)="ON_",
     IF(SSSModel!$C$4="RR",SUMPRODUCT(OFFSET($AC16,0,0,1,$CB$2),OFFSET(Profiles!$K$28,($Z16-1)*(Profiles!$I$26+1)+CU$4-SSSModel!$C$3+1,0,1,$CB$2)),
     IF(SSSModel!$C$4="ECC",$EA16*$EB16*SUMPRODUCT(OFFSET($AC16,0,MAX(0,CU$4-$DZ16-$CA$4+1),1,MIN($DZ16,CU$4-$CA$4+1)),OFFSET(Escalation!$K$24,($Y16-1)*(Escalation!$I$22+1)+CU$4-SSSModel!$C$3+1,MAX(0,CU$4-$DZ16-$CA$4+1),1,MIN($DZ16,CU$4-$CA$4+1))),
     IF(SSSModel!$C$4="PV",AW16*$EA16*(1+SSSModel!$C$2),
     IF(SSSModel!$C$4="FCR",$EC16*SUM(OFFSET($AC16,0,MAX(CU$4-$AC$4-$DZ16+1,0),1,MIN($DZ16,CU$4-$AC$4+1))),0)))),
SUM($AC16:$BZ16)*
     IF(SSSModel!$C$4="RR",OFFSET(Profiles!$K$2,$Z16,MAX(Profiles!$C$2,AW$4-$W16)),
     IF(SSSModel!$C$4="ECC",$EA16*$EB16*IF(MAX(Escalation!$C$2,AW$4-$W16)&gt;$DZ16-1,0,OFFSET(Escalation!$K$2,$Y16,MAX(Escalation!$C$2,AW$4-$W16))),
     IF(SSSModel!$C$4="PV",IF(CU$4=$W16,$EA16*(1+SSSModel!$C$2),0),
     IF(SSSModel!$C$4="FCR",IF(AND(CU$4&gt;=$W16,OFFSET(Profiles!$K$2,$Z16,MAX(Profiles!$C$2,AW$4-$W16))&gt;0),$EC16,0),0))))))</f>
        <v>0</v>
      </c>
      <c r="CV16" s="135">
        <f ca="1">IF(OR($Z16=0,SSSModel!$C$4="CF"),AX16,
IF(LEFT($V16,3)="ON_",
     IF(SSSModel!$C$4="RR",SUMPRODUCT(OFFSET($AC16,0,0,1,$CB$2),OFFSET(Profiles!$K$28,($Z16-1)*(Profiles!$I$26+1)+CV$4-SSSModel!$C$3+1,0,1,$CB$2)),
     IF(SSSModel!$C$4="ECC",$EA16*$EB16*SUMPRODUCT(OFFSET($AC16,0,MAX(0,CV$4-$DZ16-$CA$4+1),1,MIN($DZ16,CV$4-$CA$4+1)),OFFSET(Escalation!$K$24,($Y16-1)*(Escalation!$I$22+1)+CV$4-SSSModel!$C$3+1,MAX(0,CV$4-$DZ16-$CA$4+1),1,MIN($DZ16,CV$4-$CA$4+1))),
     IF(SSSModel!$C$4="PV",AX16*$EA16*(1+SSSModel!$C$2),
     IF(SSSModel!$C$4="FCR",$EC16*SUM(OFFSET($AC16,0,MAX(CV$4-$AC$4-$DZ16+1,0),1,MIN($DZ16,CV$4-$AC$4+1))),0)))),
SUM($AC16:$BZ16)*
     IF(SSSModel!$C$4="RR",OFFSET(Profiles!$K$2,$Z16,MAX(Profiles!$C$2,AX$4-$W16)),
     IF(SSSModel!$C$4="ECC",$EA16*$EB16*IF(MAX(Escalation!$C$2,AX$4-$W16)&gt;$DZ16-1,0,OFFSET(Escalation!$K$2,$Y16,MAX(Escalation!$C$2,AX$4-$W16))),
     IF(SSSModel!$C$4="PV",IF(CV$4=$W16,$EA16*(1+SSSModel!$C$2),0),
     IF(SSSModel!$C$4="FCR",IF(AND(CV$4&gt;=$W16,OFFSET(Profiles!$K$2,$Z16,MAX(Profiles!$C$2,AX$4-$W16))&gt;0),$EC16,0),0))))))</f>
        <v>0</v>
      </c>
      <c r="CW16" s="135">
        <f ca="1">IF(OR($Z16=0,SSSModel!$C$4="CF"),AY16,
IF(LEFT($V16,3)="ON_",
     IF(SSSModel!$C$4="RR",SUMPRODUCT(OFFSET($AC16,0,0,1,$CB$2),OFFSET(Profiles!$K$28,($Z16-1)*(Profiles!$I$26+1)+CW$4-SSSModel!$C$3+1,0,1,$CB$2)),
     IF(SSSModel!$C$4="ECC",$EA16*$EB16*SUMPRODUCT(OFFSET($AC16,0,MAX(0,CW$4-$DZ16-$CA$4+1),1,MIN($DZ16,CW$4-$CA$4+1)),OFFSET(Escalation!$K$24,($Y16-1)*(Escalation!$I$22+1)+CW$4-SSSModel!$C$3+1,MAX(0,CW$4-$DZ16-$CA$4+1),1,MIN($DZ16,CW$4-$CA$4+1))),
     IF(SSSModel!$C$4="PV",AY16*$EA16*(1+SSSModel!$C$2),
     IF(SSSModel!$C$4="FCR",$EC16*SUM(OFFSET($AC16,0,MAX(CW$4-$AC$4-$DZ16+1,0),1,MIN($DZ16,CW$4-$AC$4+1))),0)))),
SUM($AC16:$BZ16)*
     IF(SSSModel!$C$4="RR",OFFSET(Profiles!$K$2,$Z16,MAX(Profiles!$C$2,AY$4-$W16)),
     IF(SSSModel!$C$4="ECC",$EA16*$EB16*IF(MAX(Escalation!$C$2,AY$4-$W16)&gt;$DZ16-1,0,OFFSET(Escalation!$K$2,$Y16,MAX(Escalation!$C$2,AY$4-$W16))),
     IF(SSSModel!$C$4="PV",IF(CW$4=$W16,$EA16*(1+SSSModel!$C$2),0),
     IF(SSSModel!$C$4="FCR",IF(AND(CW$4&gt;=$W16,OFFSET(Profiles!$K$2,$Z16,MAX(Profiles!$C$2,AY$4-$W16))&gt;0),$EC16,0),0))))))</f>
        <v>0</v>
      </c>
      <c r="CX16" s="135">
        <f ca="1">IF(OR($Z16=0,SSSModel!$C$4="CF"),AZ16,
IF(LEFT($V16,3)="ON_",
     IF(SSSModel!$C$4="RR",SUMPRODUCT(OFFSET($AC16,0,0,1,$CB$2),OFFSET(Profiles!$K$28,($Z16-1)*(Profiles!$I$26+1)+CX$4-SSSModel!$C$3+1,0,1,$CB$2)),
     IF(SSSModel!$C$4="ECC",$EA16*$EB16*SUMPRODUCT(OFFSET($AC16,0,MAX(0,CX$4-$DZ16-$CA$4+1),1,MIN($DZ16,CX$4-$CA$4+1)),OFFSET(Escalation!$K$24,($Y16-1)*(Escalation!$I$22+1)+CX$4-SSSModel!$C$3+1,MAX(0,CX$4-$DZ16-$CA$4+1),1,MIN($DZ16,CX$4-$CA$4+1))),
     IF(SSSModel!$C$4="PV",AZ16*$EA16*(1+SSSModel!$C$2),
     IF(SSSModel!$C$4="FCR",$EC16*SUM(OFFSET($AC16,0,MAX(CX$4-$AC$4-$DZ16+1,0),1,MIN($DZ16,CX$4-$AC$4+1))),0)))),
SUM($AC16:$BZ16)*
     IF(SSSModel!$C$4="RR",OFFSET(Profiles!$K$2,$Z16,MAX(Profiles!$C$2,AZ$4-$W16)),
     IF(SSSModel!$C$4="ECC",$EA16*$EB16*IF(MAX(Escalation!$C$2,AZ$4-$W16)&gt;$DZ16-1,0,OFFSET(Escalation!$K$2,$Y16,MAX(Escalation!$C$2,AZ$4-$W16))),
     IF(SSSModel!$C$4="PV",IF(CX$4=$W16,$EA16*(1+SSSModel!$C$2),0),
     IF(SSSModel!$C$4="FCR",IF(AND(CX$4&gt;=$W16,OFFSET(Profiles!$K$2,$Z16,MAX(Profiles!$C$2,AZ$4-$W16))&gt;0),$EC16,0),0))))))</f>
        <v>0</v>
      </c>
      <c r="CY16" s="135">
        <f ca="1">IF(OR($Z16=0,SSSModel!$C$4="CF"),BA16,
IF(LEFT($V16,3)="ON_",
     IF(SSSModel!$C$4="RR",SUMPRODUCT(OFFSET($AC16,0,0,1,$CB$2),OFFSET(Profiles!$K$28,($Z16-1)*(Profiles!$I$26+1)+CY$4-SSSModel!$C$3+1,0,1,$CB$2)),
     IF(SSSModel!$C$4="ECC",$EA16*$EB16*SUMPRODUCT(OFFSET($AC16,0,MAX(0,CY$4-$DZ16-$CA$4+1),1,MIN($DZ16,CY$4-$CA$4+1)),OFFSET(Escalation!$K$24,($Y16-1)*(Escalation!$I$22+1)+CY$4-SSSModel!$C$3+1,MAX(0,CY$4-$DZ16-$CA$4+1),1,MIN($DZ16,CY$4-$CA$4+1))),
     IF(SSSModel!$C$4="PV",BA16*$EA16*(1+SSSModel!$C$2),
     IF(SSSModel!$C$4="FCR",$EC16*SUM(OFFSET($AC16,0,MAX(CY$4-$AC$4-$DZ16+1,0),1,MIN($DZ16,CY$4-$AC$4+1))),0)))),
SUM($AC16:$BZ16)*
     IF(SSSModel!$C$4="RR",OFFSET(Profiles!$K$2,$Z16,MAX(Profiles!$C$2,BA$4-$W16)),
     IF(SSSModel!$C$4="ECC",$EA16*$EB16*IF(MAX(Escalation!$C$2,BA$4-$W16)&gt;$DZ16-1,0,OFFSET(Escalation!$K$2,$Y16,MAX(Escalation!$C$2,BA$4-$W16))),
     IF(SSSModel!$C$4="PV",IF(CY$4=$W16,$EA16*(1+SSSModel!$C$2),0),
     IF(SSSModel!$C$4="FCR",IF(AND(CY$4&gt;=$W16,OFFSET(Profiles!$K$2,$Z16,MAX(Profiles!$C$2,BA$4-$W16))&gt;0),$EC16,0),0))))))</f>
        <v>0</v>
      </c>
      <c r="CZ16" s="135">
        <f ca="1">IF(OR($Z16=0,SSSModel!$C$4="CF"),BB16,
IF(LEFT($V16,3)="ON_",
     IF(SSSModel!$C$4="RR",SUMPRODUCT(OFFSET($AC16,0,0,1,$CB$2),OFFSET(Profiles!$K$28,($Z16-1)*(Profiles!$I$26+1)+CZ$4-SSSModel!$C$3+1,0,1,$CB$2)),
     IF(SSSModel!$C$4="ECC",$EA16*$EB16*SUMPRODUCT(OFFSET($AC16,0,MAX(0,CZ$4-$DZ16-$CA$4+1),1,MIN($DZ16,CZ$4-$CA$4+1)),OFFSET(Escalation!$K$24,($Y16-1)*(Escalation!$I$22+1)+CZ$4-SSSModel!$C$3+1,MAX(0,CZ$4-$DZ16-$CA$4+1),1,MIN($DZ16,CZ$4-$CA$4+1))),
     IF(SSSModel!$C$4="PV",BB16*$EA16*(1+SSSModel!$C$2),
     IF(SSSModel!$C$4="FCR",$EC16*SUM(OFFSET($AC16,0,MAX(CZ$4-$AC$4-$DZ16+1,0),1,MIN($DZ16,CZ$4-$AC$4+1))),0)))),
SUM($AC16:$BZ16)*
     IF(SSSModel!$C$4="RR",OFFSET(Profiles!$K$2,$Z16,MAX(Profiles!$C$2,BB$4-$W16)),
     IF(SSSModel!$C$4="ECC",$EA16*$EB16*IF(MAX(Escalation!$C$2,BB$4-$W16)&gt;$DZ16-1,0,OFFSET(Escalation!$K$2,$Y16,MAX(Escalation!$C$2,BB$4-$W16))),
     IF(SSSModel!$C$4="PV",IF(CZ$4=$W16,$EA16*(1+SSSModel!$C$2),0),
     IF(SSSModel!$C$4="FCR",IF(AND(CZ$4&gt;=$W16,OFFSET(Profiles!$K$2,$Z16,MAX(Profiles!$C$2,BB$4-$W16))&gt;0),$EC16,0),0))))))</f>
        <v>0</v>
      </c>
      <c r="DA16" s="135">
        <f ca="1">IF(OR($Z16=0,SSSModel!$C$4="CF"),BC16,
IF(LEFT($V16,3)="ON_",
     IF(SSSModel!$C$4="RR",SUMPRODUCT(OFFSET($AC16,0,0,1,$CB$2),OFFSET(Profiles!$K$28,($Z16-1)*(Profiles!$I$26+1)+DA$4-SSSModel!$C$3+1,0,1,$CB$2)),
     IF(SSSModel!$C$4="ECC",$EA16*$EB16*SUMPRODUCT(OFFSET($AC16,0,MAX(0,DA$4-$DZ16-$CA$4+1),1,MIN($DZ16,DA$4-$CA$4+1)),OFFSET(Escalation!$K$24,($Y16-1)*(Escalation!$I$22+1)+DA$4-SSSModel!$C$3+1,MAX(0,DA$4-$DZ16-$CA$4+1),1,MIN($DZ16,DA$4-$CA$4+1))),
     IF(SSSModel!$C$4="PV",BC16*$EA16*(1+SSSModel!$C$2),
     IF(SSSModel!$C$4="FCR",$EC16*SUM(OFFSET($AC16,0,MAX(DA$4-$AC$4-$DZ16+1,0),1,MIN($DZ16,DA$4-$AC$4+1))),0)))),
SUM($AC16:$BZ16)*
     IF(SSSModel!$C$4="RR",OFFSET(Profiles!$K$2,$Z16,MAX(Profiles!$C$2,BC$4-$W16)),
     IF(SSSModel!$C$4="ECC",$EA16*$EB16*IF(MAX(Escalation!$C$2,BC$4-$W16)&gt;$DZ16-1,0,OFFSET(Escalation!$K$2,$Y16,MAX(Escalation!$C$2,BC$4-$W16))),
     IF(SSSModel!$C$4="PV",IF(DA$4=$W16,$EA16*(1+SSSModel!$C$2),0),
     IF(SSSModel!$C$4="FCR",IF(AND(DA$4&gt;=$W16,OFFSET(Profiles!$K$2,$Z16,MAX(Profiles!$C$2,BC$4-$W16))&gt;0),$EC16,0),0))))))</f>
        <v>0</v>
      </c>
      <c r="DB16" s="135">
        <f ca="1">IF(OR($Z16=0,SSSModel!$C$4="CF"),BD16,
IF(LEFT($V16,3)="ON_",
     IF(SSSModel!$C$4="RR",SUMPRODUCT(OFFSET($AC16,0,0,1,$CB$2),OFFSET(Profiles!$K$28,($Z16-1)*(Profiles!$I$26+1)+DB$4-SSSModel!$C$3+1,0,1,$CB$2)),
     IF(SSSModel!$C$4="ECC",$EA16*$EB16*SUMPRODUCT(OFFSET($AC16,0,MAX(0,DB$4-$DZ16-$CA$4+1),1,MIN($DZ16,DB$4-$CA$4+1)),OFFSET(Escalation!$K$24,($Y16-1)*(Escalation!$I$22+1)+DB$4-SSSModel!$C$3+1,MAX(0,DB$4-$DZ16-$CA$4+1),1,MIN($DZ16,DB$4-$CA$4+1))),
     IF(SSSModel!$C$4="PV",BD16*$EA16*(1+SSSModel!$C$2),
     IF(SSSModel!$C$4="FCR",$EC16*SUM(OFFSET($AC16,0,MAX(DB$4-$AC$4-$DZ16+1,0),1,MIN($DZ16,DB$4-$AC$4+1))),0)))),
SUM($AC16:$BZ16)*
     IF(SSSModel!$C$4="RR",OFFSET(Profiles!$K$2,$Z16,MAX(Profiles!$C$2,BD$4-$W16)),
     IF(SSSModel!$C$4="ECC",$EA16*$EB16*IF(MAX(Escalation!$C$2,BD$4-$W16)&gt;$DZ16-1,0,OFFSET(Escalation!$K$2,$Y16,MAX(Escalation!$C$2,BD$4-$W16))),
     IF(SSSModel!$C$4="PV",IF(DB$4=$W16,$EA16*(1+SSSModel!$C$2),0),
     IF(SSSModel!$C$4="FCR",IF(AND(DB$4&gt;=$W16,OFFSET(Profiles!$K$2,$Z16,MAX(Profiles!$C$2,BD$4-$W16))&gt;0),$EC16,0),0))))))</f>
        <v>0</v>
      </c>
      <c r="DC16" s="135">
        <f ca="1">IF(OR($Z16=0,SSSModel!$C$4="CF"),BE16,
IF(LEFT($V16,3)="ON_",
     IF(SSSModel!$C$4="RR",SUMPRODUCT(OFFSET($AC16,0,0,1,$CB$2),OFFSET(Profiles!$K$28,($Z16-1)*(Profiles!$I$26+1)+DC$4-SSSModel!$C$3+1,0,1,$CB$2)),
     IF(SSSModel!$C$4="ECC",$EA16*$EB16*SUMPRODUCT(OFFSET($AC16,0,MAX(0,DC$4-$DZ16-$CA$4+1),1,MIN($DZ16,DC$4-$CA$4+1)),OFFSET(Escalation!$K$24,($Y16-1)*(Escalation!$I$22+1)+DC$4-SSSModel!$C$3+1,MAX(0,DC$4-$DZ16-$CA$4+1),1,MIN($DZ16,DC$4-$CA$4+1))),
     IF(SSSModel!$C$4="PV",BE16*$EA16*(1+SSSModel!$C$2),
     IF(SSSModel!$C$4="FCR",$EC16*SUM(OFFSET($AC16,0,MAX(DC$4-$AC$4-$DZ16+1,0),1,MIN($DZ16,DC$4-$AC$4+1))),0)))),
SUM($AC16:$BZ16)*
     IF(SSSModel!$C$4="RR",OFFSET(Profiles!$K$2,$Z16,MAX(Profiles!$C$2,BE$4-$W16)),
     IF(SSSModel!$C$4="ECC",$EA16*$EB16*IF(MAX(Escalation!$C$2,BE$4-$W16)&gt;$DZ16-1,0,OFFSET(Escalation!$K$2,$Y16,MAX(Escalation!$C$2,BE$4-$W16))),
     IF(SSSModel!$C$4="PV",IF(DC$4=$W16,$EA16*(1+SSSModel!$C$2),0),
     IF(SSSModel!$C$4="FCR",IF(AND(DC$4&gt;=$W16,OFFSET(Profiles!$K$2,$Z16,MAX(Profiles!$C$2,BE$4-$W16))&gt;0),$EC16,0),0))))))</f>
        <v>0</v>
      </c>
      <c r="DD16" s="135">
        <f ca="1">IF(OR($Z16=0,SSSModel!$C$4="CF"),BF16,
IF(LEFT($V16,3)="ON_",
     IF(SSSModel!$C$4="RR",SUMPRODUCT(OFFSET($AC16,0,0,1,$CB$2),OFFSET(Profiles!$K$28,($Z16-1)*(Profiles!$I$26+1)+DD$4-SSSModel!$C$3+1,0,1,$CB$2)),
     IF(SSSModel!$C$4="ECC",$EA16*$EB16*SUMPRODUCT(OFFSET($AC16,0,MAX(0,DD$4-$DZ16-$CA$4+1),1,MIN($DZ16,DD$4-$CA$4+1)),OFFSET(Escalation!$K$24,($Y16-1)*(Escalation!$I$22+1)+DD$4-SSSModel!$C$3+1,MAX(0,DD$4-$DZ16-$CA$4+1),1,MIN($DZ16,DD$4-$CA$4+1))),
     IF(SSSModel!$C$4="PV",BF16*$EA16*(1+SSSModel!$C$2),
     IF(SSSModel!$C$4="FCR",$EC16*SUM(OFFSET($AC16,0,MAX(DD$4-$AC$4-$DZ16+1,0),1,MIN($DZ16,DD$4-$AC$4+1))),0)))),
SUM($AC16:$BZ16)*
     IF(SSSModel!$C$4="RR",OFFSET(Profiles!$K$2,$Z16,MAX(Profiles!$C$2,BF$4-$W16)),
     IF(SSSModel!$C$4="ECC",$EA16*$EB16*IF(MAX(Escalation!$C$2,BF$4-$W16)&gt;$DZ16-1,0,OFFSET(Escalation!$K$2,$Y16,MAX(Escalation!$C$2,BF$4-$W16))),
     IF(SSSModel!$C$4="PV",IF(DD$4=$W16,$EA16*(1+SSSModel!$C$2),0),
     IF(SSSModel!$C$4="FCR",IF(AND(DD$4&gt;=$W16,OFFSET(Profiles!$K$2,$Z16,MAX(Profiles!$C$2,BF$4-$W16))&gt;0),$EC16,0),0))))))</f>
        <v>0</v>
      </c>
      <c r="DE16" s="135">
        <f ca="1">IF(OR($Z16=0,SSSModel!$C$4="CF"),BG16,
IF(LEFT($V16,3)="ON_",
     IF(SSSModel!$C$4="RR",SUMPRODUCT(OFFSET($AC16,0,0,1,$CB$2),OFFSET(Profiles!$K$28,($Z16-1)*(Profiles!$I$26+1)+DE$4-SSSModel!$C$3+1,0,1,$CB$2)),
     IF(SSSModel!$C$4="ECC",$EA16*$EB16*SUMPRODUCT(OFFSET($AC16,0,MAX(0,DE$4-$DZ16-$CA$4+1),1,MIN($DZ16,DE$4-$CA$4+1)),OFFSET(Escalation!$K$24,($Y16-1)*(Escalation!$I$22+1)+DE$4-SSSModel!$C$3+1,MAX(0,DE$4-$DZ16-$CA$4+1),1,MIN($DZ16,DE$4-$CA$4+1))),
     IF(SSSModel!$C$4="PV",BG16*$EA16*(1+SSSModel!$C$2),
     IF(SSSModel!$C$4="FCR",$EC16*SUM(OFFSET($AC16,0,MAX(DE$4-$AC$4-$DZ16+1,0),1,MIN($DZ16,DE$4-$AC$4+1))),0)))),
SUM($AC16:$BZ16)*
     IF(SSSModel!$C$4="RR",OFFSET(Profiles!$K$2,$Z16,MAX(Profiles!$C$2,BG$4-$W16)),
     IF(SSSModel!$C$4="ECC",$EA16*$EB16*IF(MAX(Escalation!$C$2,BG$4-$W16)&gt;$DZ16-1,0,OFFSET(Escalation!$K$2,$Y16,MAX(Escalation!$C$2,BG$4-$W16))),
     IF(SSSModel!$C$4="PV",IF(DE$4=$W16,$EA16*(1+SSSModel!$C$2),0),
     IF(SSSModel!$C$4="FCR",IF(AND(DE$4&gt;=$W16,OFFSET(Profiles!$K$2,$Z16,MAX(Profiles!$C$2,BG$4-$W16))&gt;0),$EC16,0),0))))))</f>
        <v>0</v>
      </c>
      <c r="DF16" s="135">
        <f ca="1">IF(OR($Z16=0,SSSModel!$C$4="CF"),BH16,
IF(LEFT($V16,3)="ON_",
     IF(SSSModel!$C$4="RR",SUMPRODUCT(OFFSET($AC16,0,0,1,$CB$2),OFFSET(Profiles!$K$28,($Z16-1)*(Profiles!$I$26+1)+DF$4-SSSModel!$C$3+1,0,1,$CB$2)),
     IF(SSSModel!$C$4="ECC",$EA16*$EB16*SUMPRODUCT(OFFSET($AC16,0,MAX(0,DF$4-$DZ16-$CA$4+1),1,MIN($DZ16,DF$4-$CA$4+1)),OFFSET(Escalation!$K$24,($Y16-1)*(Escalation!$I$22+1)+DF$4-SSSModel!$C$3+1,MAX(0,DF$4-$DZ16-$CA$4+1),1,MIN($DZ16,DF$4-$CA$4+1))),
     IF(SSSModel!$C$4="PV",BH16*$EA16*(1+SSSModel!$C$2),
     IF(SSSModel!$C$4="FCR",$EC16*SUM(OFFSET($AC16,0,MAX(DF$4-$AC$4-$DZ16+1,0),1,MIN($DZ16,DF$4-$AC$4+1))),0)))),
SUM($AC16:$BZ16)*
     IF(SSSModel!$C$4="RR",OFFSET(Profiles!$K$2,$Z16,MAX(Profiles!$C$2,BH$4-$W16)),
     IF(SSSModel!$C$4="ECC",$EA16*$EB16*IF(MAX(Escalation!$C$2,BH$4-$W16)&gt;$DZ16-1,0,OFFSET(Escalation!$K$2,$Y16,MAX(Escalation!$C$2,BH$4-$W16))),
     IF(SSSModel!$C$4="PV",IF(DF$4=$W16,$EA16*(1+SSSModel!$C$2),0),
     IF(SSSModel!$C$4="FCR",IF(AND(DF$4&gt;=$W16,OFFSET(Profiles!$K$2,$Z16,MAX(Profiles!$C$2,BH$4-$W16))&gt;0),$EC16,0),0))))))</f>
        <v>0</v>
      </c>
      <c r="DG16" s="135">
        <f ca="1">IF(OR($Z16=0,SSSModel!$C$4="CF"),BI16,
IF(LEFT($V16,3)="ON_",
     IF(SSSModel!$C$4="RR",SUMPRODUCT(OFFSET($AC16,0,0,1,$CB$2),OFFSET(Profiles!$K$28,($Z16-1)*(Profiles!$I$26+1)+DG$4-SSSModel!$C$3+1,0,1,$CB$2)),
     IF(SSSModel!$C$4="ECC",$EA16*$EB16*SUMPRODUCT(OFFSET($AC16,0,MAX(0,DG$4-$DZ16-$CA$4+1),1,MIN($DZ16,DG$4-$CA$4+1)),OFFSET(Escalation!$K$24,($Y16-1)*(Escalation!$I$22+1)+DG$4-SSSModel!$C$3+1,MAX(0,DG$4-$DZ16-$CA$4+1),1,MIN($DZ16,DG$4-$CA$4+1))),
     IF(SSSModel!$C$4="PV",BI16*$EA16*(1+SSSModel!$C$2),
     IF(SSSModel!$C$4="FCR",$EC16*SUM(OFFSET($AC16,0,MAX(DG$4-$AC$4-$DZ16+1,0),1,MIN($DZ16,DG$4-$AC$4+1))),0)))),
SUM($AC16:$BZ16)*
     IF(SSSModel!$C$4="RR",OFFSET(Profiles!$K$2,$Z16,MAX(Profiles!$C$2,BI$4-$W16)),
     IF(SSSModel!$C$4="ECC",$EA16*$EB16*IF(MAX(Escalation!$C$2,BI$4-$W16)&gt;$DZ16-1,0,OFFSET(Escalation!$K$2,$Y16,MAX(Escalation!$C$2,BI$4-$W16))),
     IF(SSSModel!$C$4="PV",IF(DG$4=$W16,$EA16*(1+SSSModel!$C$2),0),
     IF(SSSModel!$C$4="FCR",IF(AND(DG$4&gt;=$W16,OFFSET(Profiles!$K$2,$Z16,MAX(Profiles!$C$2,BI$4-$W16))&gt;0),$EC16,0),0))))))</f>
        <v>0</v>
      </c>
      <c r="DH16" s="135">
        <f ca="1">IF(OR($Z16=0,SSSModel!$C$4="CF"),BJ16,
IF(LEFT($V16,3)="ON_",
     IF(SSSModel!$C$4="RR",SUMPRODUCT(OFFSET($AC16,0,0,1,$CB$2),OFFSET(Profiles!$K$28,($Z16-1)*(Profiles!$I$26+1)+DH$4-SSSModel!$C$3+1,0,1,$CB$2)),
     IF(SSSModel!$C$4="ECC",$EA16*$EB16*SUMPRODUCT(OFFSET($AC16,0,MAX(0,DH$4-$DZ16-$CA$4+1),1,MIN($DZ16,DH$4-$CA$4+1)),OFFSET(Escalation!$K$24,($Y16-1)*(Escalation!$I$22+1)+DH$4-SSSModel!$C$3+1,MAX(0,DH$4-$DZ16-$CA$4+1),1,MIN($DZ16,DH$4-$CA$4+1))),
     IF(SSSModel!$C$4="PV",BJ16*$EA16*(1+SSSModel!$C$2),
     IF(SSSModel!$C$4="FCR",$EC16*SUM(OFFSET($AC16,0,MAX(DH$4-$AC$4-$DZ16+1,0),1,MIN($DZ16,DH$4-$AC$4+1))),0)))),
SUM($AC16:$BZ16)*
     IF(SSSModel!$C$4="RR",OFFSET(Profiles!$K$2,$Z16,MAX(Profiles!$C$2,BJ$4-$W16)),
     IF(SSSModel!$C$4="ECC",$EA16*$EB16*IF(MAX(Escalation!$C$2,BJ$4-$W16)&gt;$DZ16-1,0,OFFSET(Escalation!$K$2,$Y16,MAX(Escalation!$C$2,BJ$4-$W16))),
     IF(SSSModel!$C$4="PV",IF(DH$4=$W16,$EA16*(1+SSSModel!$C$2),0),
     IF(SSSModel!$C$4="FCR",IF(AND(DH$4&gt;=$W16,OFFSET(Profiles!$K$2,$Z16,MAX(Profiles!$C$2,BJ$4-$W16))&gt;0),$EC16,0),0))))))</f>
        <v>0</v>
      </c>
      <c r="DI16" s="135">
        <f ca="1">IF(OR($Z16=0,SSSModel!$C$4="CF"),BK16,
IF(LEFT($V16,3)="ON_",
     IF(SSSModel!$C$4="RR",SUMPRODUCT(OFFSET($AC16,0,0,1,$CB$2),OFFSET(Profiles!$K$28,($Z16-1)*(Profiles!$I$26+1)+DI$4-SSSModel!$C$3+1,0,1,$CB$2)),
     IF(SSSModel!$C$4="ECC",$EA16*$EB16*SUMPRODUCT(OFFSET($AC16,0,MAX(0,DI$4-$DZ16-$CA$4+1),1,MIN($DZ16,DI$4-$CA$4+1)),OFFSET(Escalation!$K$24,($Y16-1)*(Escalation!$I$22+1)+DI$4-SSSModel!$C$3+1,MAX(0,DI$4-$DZ16-$CA$4+1),1,MIN($DZ16,DI$4-$CA$4+1))),
     IF(SSSModel!$C$4="PV",BK16*$EA16*(1+SSSModel!$C$2),
     IF(SSSModel!$C$4="FCR",$EC16*SUM(OFFSET($AC16,0,MAX(DI$4-$AC$4-$DZ16+1,0),1,MIN($DZ16,DI$4-$AC$4+1))),0)))),
SUM($AC16:$BZ16)*
     IF(SSSModel!$C$4="RR",OFFSET(Profiles!$K$2,$Z16,MAX(Profiles!$C$2,BK$4-$W16)),
     IF(SSSModel!$C$4="ECC",$EA16*$EB16*IF(MAX(Escalation!$C$2,BK$4-$W16)&gt;$DZ16-1,0,OFFSET(Escalation!$K$2,$Y16,MAX(Escalation!$C$2,BK$4-$W16))),
     IF(SSSModel!$C$4="PV",IF(DI$4=$W16,$EA16*(1+SSSModel!$C$2),0),
     IF(SSSModel!$C$4="FCR",IF(AND(DI$4&gt;=$W16,OFFSET(Profiles!$K$2,$Z16,MAX(Profiles!$C$2,BK$4-$W16))&gt;0),$EC16,0),0))))))</f>
        <v>0</v>
      </c>
      <c r="DJ16" s="135">
        <f ca="1">IF(OR($Z16=0,SSSModel!$C$4="CF"),BL16,
IF(LEFT($V16,3)="ON_",
     IF(SSSModel!$C$4="RR",SUMPRODUCT(OFFSET($AC16,0,0,1,$CB$2),OFFSET(Profiles!$K$28,($Z16-1)*(Profiles!$I$26+1)+DJ$4-SSSModel!$C$3+1,0,1,$CB$2)),
     IF(SSSModel!$C$4="ECC",$EA16*$EB16*SUMPRODUCT(OFFSET($AC16,0,MAX(0,DJ$4-$DZ16-$CA$4+1),1,MIN($DZ16,DJ$4-$CA$4+1)),OFFSET(Escalation!$K$24,($Y16-1)*(Escalation!$I$22+1)+DJ$4-SSSModel!$C$3+1,MAX(0,DJ$4-$DZ16-$CA$4+1),1,MIN($DZ16,DJ$4-$CA$4+1))),
     IF(SSSModel!$C$4="PV",BL16*$EA16*(1+SSSModel!$C$2),
     IF(SSSModel!$C$4="FCR",$EC16*SUM(OFFSET($AC16,0,MAX(DJ$4-$AC$4-$DZ16+1,0),1,MIN($DZ16,DJ$4-$AC$4+1))),0)))),
SUM($AC16:$BZ16)*
     IF(SSSModel!$C$4="RR",OFFSET(Profiles!$K$2,$Z16,MAX(Profiles!$C$2,BL$4-$W16)),
     IF(SSSModel!$C$4="ECC",$EA16*$EB16*IF(MAX(Escalation!$C$2,BL$4-$W16)&gt;$DZ16-1,0,OFFSET(Escalation!$K$2,$Y16,MAX(Escalation!$C$2,BL$4-$W16))),
     IF(SSSModel!$C$4="PV",IF(DJ$4=$W16,$EA16*(1+SSSModel!$C$2),0),
     IF(SSSModel!$C$4="FCR",IF(AND(DJ$4&gt;=$W16,OFFSET(Profiles!$K$2,$Z16,MAX(Profiles!$C$2,BL$4-$W16))&gt;0),$EC16,0),0))))))</f>
        <v>0</v>
      </c>
      <c r="DK16" s="135">
        <f ca="1">IF(OR($Z16=0,SSSModel!$C$4="CF"),BM16,
IF(LEFT($V16,3)="ON_",
     IF(SSSModel!$C$4="RR",SUMPRODUCT(OFFSET($AC16,0,0,1,$CB$2),OFFSET(Profiles!$K$28,($Z16-1)*(Profiles!$I$26+1)+DK$4-SSSModel!$C$3+1,0,1,$CB$2)),
     IF(SSSModel!$C$4="ECC",$EA16*$EB16*SUMPRODUCT(OFFSET($AC16,0,MAX(0,DK$4-$DZ16-$CA$4+1),1,MIN($DZ16,DK$4-$CA$4+1)),OFFSET(Escalation!$K$24,($Y16-1)*(Escalation!$I$22+1)+DK$4-SSSModel!$C$3+1,MAX(0,DK$4-$DZ16-$CA$4+1),1,MIN($DZ16,DK$4-$CA$4+1))),
     IF(SSSModel!$C$4="PV",BM16*$EA16*(1+SSSModel!$C$2),
     IF(SSSModel!$C$4="FCR",$EC16*SUM(OFFSET($AC16,0,MAX(DK$4-$AC$4-$DZ16+1,0),1,MIN($DZ16,DK$4-$AC$4+1))),0)))),
SUM($AC16:$BZ16)*
     IF(SSSModel!$C$4="RR",OFFSET(Profiles!$K$2,$Z16,MAX(Profiles!$C$2,BM$4-$W16)),
     IF(SSSModel!$C$4="ECC",$EA16*$EB16*IF(MAX(Escalation!$C$2,BM$4-$W16)&gt;$DZ16-1,0,OFFSET(Escalation!$K$2,$Y16,MAX(Escalation!$C$2,BM$4-$W16))),
     IF(SSSModel!$C$4="PV",IF(DK$4=$W16,$EA16*(1+SSSModel!$C$2),0),
     IF(SSSModel!$C$4="FCR",IF(AND(DK$4&gt;=$W16,OFFSET(Profiles!$K$2,$Z16,MAX(Profiles!$C$2,BM$4-$W16))&gt;0),$EC16,0),0))))))</f>
        <v>0</v>
      </c>
      <c r="DL16" s="135">
        <f ca="1">IF(OR($Z16=0,SSSModel!$C$4="CF"),BN16,
IF(LEFT($V16,3)="ON_",
     IF(SSSModel!$C$4="RR",SUMPRODUCT(OFFSET($AC16,0,0,1,$CB$2),OFFSET(Profiles!$K$28,($Z16-1)*(Profiles!$I$26+1)+DL$4-SSSModel!$C$3+1,0,1,$CB$2)),
     IF(SSSModel!$C$4="ECC",$EA16*$EB16*SUMPRODUCT(OFFSET($AC16,0,MAX(0,DL$4-$DZ16-$CA$4+1),1,MIN($DZ16,DL$4-$CA$4+1)),OFFSET(Escalation!$K$24,($Y16-1)*(Escalation!$I$22+1)+DL$4-SSSModel!$C$3+1,MAX(0,DL$4-$DZ16-$CA$4+1),1,MIN($DZ16,DL$4-$CA$4+1))),
     IF(SSSModel!$C$4="PV",BN16*$EA16*(1+SSSModel!$C$2),
     IF(SSSModel!$C$4="FCR",$EC16*SUM(OFFSET($AC16,0,MAX(DL$4-$AC$4-$DZ16+1,0),1,MIN($DZ16,DL$4-$AC$4+1))),0)))),
SUM($AC16:$BZ16)*
     IF(SSSModel!$C$4="RR",OFFSET(Profiles!$K$2,$Z16,MAX(Profiles!$C$2,BN$4-$W16)),
     IF(SSSModel!$C$4="ECC",$EA16*$EB16*IF(MAX(Escalation!$C$2,BN$4-$W16)&gt;$DZ16-1,0,OFFSET(Escalation!$K$2,$Y16,MAX(Escalation!$C$2,BN$4-$W16))),
     IF(SSSModel!$C$4="PV",IF(DL$4=$W16,$EA16*(1+SSSModel!$C$2),0),
     IF(SSSModel!$C$4="FCR",IF(AND(DL$4&gt;=$W16,OFFSET(Profiles!$K$2,$Z16,MAX(Profiles!$C$2,BN$4-$W16))&gt;0),$EC16,0),0))))))</f>
        <v>0</v>
      </c>
      <c r="DM16" s="135">
        <f ca="1">IF(OR($Z16=0,SSSModel!$C$4="CF"),BO16,
IF(LEFT($V16,3)="ON_",
     IF(SSSModel!$C$4="RR",SUMPRODUCT(OFFSET($AC16,0,0,1,$CB$2),OFFSET(Profiles!$K$28,($Z16-1)*(Profiles!$I$26+1)+DM$4-SSSModel!$C$3+1,0,1,$CB$2)),
     IF(SSSModel!$C$4="ECC",$EA16*$EB16*SUMPRODUCT(OFFSET($AC16,0,MAX(0,DM$4-$DZ16-$CA$4+1),1,MIN($DZ16,DM$4-$CA$4+1)),OFFSET(Escalation!$K$24,($Y16-1)*(Escalation!$I$22+1)+DM$4-SSSModel!$C$3+1,MAX(0,DM$4-$DZ16-$CA$4+1),1,MIN($DZ16,DM$4-$CA$4+1))),
     IF(SSSModel!$C$4="PV",BO16*$EA16*(1+SSSModel!$C$2),
     IF(SSSModel!$C$4="FCR",$EC16*SUM(OFFSET($AC16,0,MAX(DM$4-$AC$4-$DZ16+1,0),1,MIN($DZ16,DM$4-$AC$4+1))),0)))),
SUM($AC16:$BZ16)*
     IF(SSSModel!$C$4="RR",OFFSET(Profiles!$K$2,$Z16,MAX(Profiles!$C$2,BO$4-$W16)),
     IF(SSSModel!$C$4="ECC",$EA16*$EB16*IF(MAX(Escalation!$C$2,BO$4-$W16)&gt;$DZ16-1,0,OFFSET(Escalation!$K$2,$Y16,MAX(Escalation!$C$2,BO$4-$W16))),
     IF(SSSModel!$C$4="PV",IF(DM$4=$W16,$EA16*(1+SSSModel!$C$2),0),
     IF(SSSModel!$C$4="FCR",IF(AND(DM$4&gt;=$W16,OFFSET(Profiles!$K$2,$Z16,MAX(Profiles!$C$2,BO$4-$W16))&gt;0),$EC16,0),0))))))</f>
        <v>0</v>
      </c>
      <c r="DN16" s="135">
        <f ca="1">IF(OR($Z16=0,SSSModel!$C$4="CF"),BP16,
IF(LEFT($V16,3)="ON_",
     IF(SSSModel!$C$4="RR",SUMPRODUCT(OFFSET($AC16,0,0,1,$CB$2),OFFSET(Profiles!$K$28,($Z16-1)*(Profiles!$I$26+1)+DN$4-SSSModel!$C$3+1,0,1,$CB$2)),
     IF(SSSModel!$C$4="ECC",$EA16*$EB16*SUMPRODUCT(OFFSET($AC16,0,MAX(0,DN$4-$DZ16-$CA$4+1),1,MIN($DZ16,DN$4-$CA$4+1)),OFFSET(Escalation!$K$24,($Y16-1)*(Escalation!$I$22+1)+DN$4-SSSModel!$C$3+1,MAX(0,DN$4-$DZ16-$CA$4+1),1,MIN($DZ16,DN$4-$CA$4+1))),
     IF(SSSModel!$C$4="PV",BP16*$EA16*(1+SSSModel!$C$2),
     IF(SSSModel!$C$4="FCR",$EC16*SUM(OFFSET($AC16,0,MAX(DN$4-$AC$4-$DZ16+1,0),1,MIN($DZ16,DN$4-$AC$4+1))),0)))),
SUM($AC16:$BZ16)*
     IF(SSSModel!$C$4="RR",OFFSET(Profiles!$K$2,$Z16,MAX(Profiles!$C$2,BP$4-$W16)),
     IF(SSSModel!$C$4="ECC",$EA16*$EB16*IF(MAX(Escalation!$C$2,BP$4-$W16)&gt;$DZ16-1,0,OFFSET(Escalation!$K$2,$Y16,MAX(Escalation!$C$2,BP$4-$W16))),
     IF(SSSModel!$C$4="PV",IF(DN$4=$W16,$EA16*(1+SSSModel!$C$2),0),
     IF(SSSModel!$C$4="FCR",IF(AND(DN$4&gt;=$W16,OFFSET(Profiles!$K$2,$Z16,MAX(Profiles!$C$2,BP$4-$W16))&gt;0),$EC16,0),0))))))</f>
        <v>0</v>
      </c>
      <c r="DO16" s="135">
        <f ca="1">IF(OR($Z16=0,SSSModel!$C$4="CF"),BQ16,
IF(LEFT($V16,3)="ON_",
     IF(SSSModel!$C$4="RR",SUMPRODUCT(OFFSET($AC16,0,0,1,$CB$2),OFFSET(Profiles!$K$28,($Z16-1)*(Profiles!$I$26+1)+DO$4-SSSModel!$C$3+1,0,1,$CB$2)),
     IF(SSSModel!$C$4="ECC",$EA16*$EB16*SUMPRODUCT(OFFSET($AC16,0,MAX(0,DO$4-$DZ16-$CA$4+1),1,MIN($DZ16,DO$4-$CA$4+1)),OFFSET(Escalation!$K$24,($Y16-1)*(Escalation!$I$22+1)+DO$4-SSSModel!$C$3+1,MAX(0,DO$4-$DZ16-$CA$4+1),1,MIN($DZ16,DO$4-$CA$4+1))),
     IF(SSSModel!$C$4="PV",BQ16*$EA16*(1+SSSModel!$C$2),
     IF(SSSModel!$C$4="FCR",$EC16*SUM(OFFSET($AC16,0,MAX(DO$4-$AC$4-$DZ16+1,0),1,MIN($DZ16,DO$4-$AC$4+1))),0)))),
SUM($AC16:$BZ16)*
     IF(SSSModel!$C$4="RR",OFFSET(Profiles!$K$2,$Z16,MAX(Profiles!$C$2,BQ$4-$W16)),
     IF(SSSModel!$C$4="ECC",$EA16*$EB16*IF(MAX(Escalation!$C$2,BQ$4-$W16)&gt;$DZ16-1,0,OFFSET(Escalation!$K$2,$Y16,MAX(Escalation!$C$2,BQ$4-$W16))),
     IF(SSSModel!$C$4="PV",IF(DO$4=$W16,$EA16*(1+SSSModel!$C$2),0),
     IF(SSSModel!$C$4="FCR",IF(AND(DO$4&gt;=$W16,OFFSET(Profiles!$K$2,$Z16,MAX(Profiles!$C$2,BQ$4-$W16))&gt;0),$EC16,0),0))))))</f>
        <v>0</v>
      </c>
      <c r="DP16" s="135">
        <f ca="1">IF(OR($Z16=0,SSSModel!$C$4="CF"),BR16,
IF(LEFT($V16,3)="ON_",
     IF(SSSModel!$C$4="RR",SUMPRODUCT(OFFSET($AC16,0,0,1,$CB$2),OFFSET(Profiles!$K$28,($Z16-1)*(Profiles!$I$26+1)+DP$4-SSSModel!$C$3+1,0,1,$CB$2)),
     IF(SSSModel!$C$4="ECC",$EA16*$EB16*SUMPRODUCT(OFFSET($AC16,0,MAX(0,DP$4-$DZ16-$CA$4+1),1,MIN($DZ16,DP$4-$CA$4+1)),OFFSET(Escalation!$K$24,($Y16-1)*(Escalation!$I$22+1)+DP$4-SSSModel!$C$3+1,MAX(0,DP$4-$DZ16-$CA$4+1),1,MIN($DZ16,DP$4-$CA$4+1))),
     IF(SSSModel!$C$4="PV",BR16*$EA16*(1+SSSModel!$C$2),
     IF(SSSModel!$C$4="FCR",$EC16*SUM(OFFSET($AC16,0,MAX(DP$4-$AC$4-$DZ16+1,0),1,MIN($DZ16,DP$4-$AC$4+1))),0)))),
SUM($AC16:$BZ16)*
     IF(SSSModel!$C$4="RR",OFFSET(Profiles!$K$2,$Z16,MAX(Profiles!$C$2,BR$4-$W16)),
     IF(SSSModel!$C$4="ECC",$EA16*$EB16*IF(MAX(Escalation!$C$2,BR$4-$W16)&gt;$DZ16-1,0,OFFSET(Escalation!$K$2,$Y16,MAX(Escalation!$C$2,BR$4-$W16))),
     IF(SSSModel!$C$4="PV",IF(DP$4=$W16,$EA16*(1+SSSModel!$C$2),0),
     IF(SSSModel!$C$4="FCR",IF(AND(DP$4&gt;=$W16,OFFSET(Profiles!$K$2,$Z16,MAX(Profiles!$C$2,BR$4-$W16))&gt;0),$EC16,0),0))))))</f>
        <v>0</v>
      </c>
      <c r="DQ16" s="135">
        <f ca="1">IF(OR($Z16=0,SSSModel!$C$4="CF"),BS16,
IF(LEFT($V16,3)="ON_",
     IF(SSSModel!$C$4="RR",SUMPRODUCT(OFFSET($AC16,0,0,1,$CB$2),OFFSET(Profiles!$K$28,($Z16-1)*(Profiles!$I$26+1)+DQ$4-SSSModel!$C$3+1,0,1,$CB$2)),
     IF(SSSModel!$C$4="ECC",$EA16*$EB16*SUMPRODUCT(OFFSET($AC16,0,MAX(0,DQ$4-$DZ16-$CA$4+1),1,MIN($DZ16,DQ$4-$CA$4+1)),OFFSET(Escalation!$K$24,($Y16-1)*(Escalation!$I$22+1)+DQ$4-SSSModel!$C$3+1,MAX(0,DQ$4-$DZ16-$CA$4+1),1,MIN($DZ16,DQ$4-$CA$4+1))),
     IF(SSSModel!$C$4="PV",BS16*$EA16*(1+SSSModel!$C$2),
     IF(SSSModel!$C$4="FCR",$EC16*SUM(OFFSET($AC16,0,MAX(DQ$4-$AC$4-$DZ16+1,0),1,MIN($DZ16,DQ$4-$AC$4+1))),0)))),
SUM($AC16:$BZ16)*
     IF(SSSModel!$C$4="RR",OFFSET(Profiles!$K$2,$Z16,MAX(Profiles!$C$2,BS$4-$W16)),
     IF(SSSModel!$C$4="ECC",$EA16*$EB16*IF(MAX(Escalation!$C$2,BS$4-$W16)&gt;$DZ16-1,0,OFFSET(Escalation!$K$2,$Y16,MAX(Escalation!$C$2,BS$4-$W16))),
     IF(SSSModel!$C$4="PV",IF(DQ$4=$W16,$EA16*(1+SSSModel!$C$2),0),
     IF(SSSModel!$C$4="FCR",IF(AND(DQ$4&gt;=$W16,OFFSET(Profiles!$K$2,$Z16,MAX(Profiles!$C$2,BS$4-$W16))&gt;0),$EC16,0),0))))))</f>
        <v>0</v>
      </c>
      <c r="DR16" s="135">
        <f ca="1">IF(OR($Z16=0,SSSModel!$C$4="CF"),BT16,
IF(LEFT($V16,3)="ON_",
     IF(SSSModel!$C$4="RR",SUMPRODUCT(OFFSET($AC16,0,0,1,$CB$2),OFFSET(Profiles!$K$28,($Z16-1)*(Profiles!$I$26+1)+DR$4-SSSModel!$C$3+1,0,1,$CB$2)),
     IF(SSSModel!$C$4="ECC",$EA16*$EB16*SUMPRODUCT(OFFSET($AC16,0,MAX(0,DR$4-$DZ16-$CA$4+1),1,MIN($DZ16,DR$4-$CA$4+1)),OFFSET(Escalation!$K$24,($Y16-1)*(Escalation!$I$22+1)+DR$4-SSSModel!$C$3+1,MAX(0,DR$4-$DZ16-$CA$4+1),1,MIN($DZ16,DR$4-$CA$4+1))),
     IF(SSSModel!$C$4="PV",BT16*$EA16*(1+SSSModel!$C$2),
     IF(SSSModel!$C$4="FCR",$EC16*SUM(OFFSET($AC16,0,MAX(DR$4-$AC$4-$DZ16+1,0),1,MIN($DZ16,DR$4-$AC$4+1))),0)))),
SUM($AC16:$BZ16)*
     IF(SSSModel!$C$4="RR",OFFSET(Profiles!$K$2,$Z16,MAX(Profiles!$C$2,BT$4-$W16)),
     IF(SSSModel!$C$4="ECC",$EA16*$EB16*IF(MAX(Escalation!$C$2,BT$4-$W16)&gt;$DZ16-1,0,OFFSET(Escalation!$K$2,$Y16,MAX(Escalation!$C$2,BT$4-$W16))),
     IF(SSSModel!$C$4="PV",IF(DR$4=$W16,$EA16*(1+SSSModel!$C$2),0),
     IF(SSSModel!$C$4="FCR",IF(AND(DR$4&gt;=$W16,OFFSET(Profiles!$K$2,$Z16,MAX(Profiles!$C$2,BT$4-$W16))&gt;0),$EC16,0),0))))))</f>
        <v>0</v>
      </c>
      <c r="DS16" s="135">
        <f ca="1">IF(OR($Z16=0,SSSModel!$C$4="CF"),BU16,
IF(LEFT($V16,3)="ON_",
     IF(SSSModel!$C$4="RR",SUMPRODUCT(OFFSET($AC16,0,0,1,$CB$2),OFFSET(Profiles!$K$28,($Z16-1)*(Profiles!$I$26+1)+DS$4-SSSModel!$C$3+1,0,1,$CB$2)),
     IF(SSSModel!$C$4="ECC",$EA16*$EB16*SUMPRODUCT(OFFSET($AC16,0,MAX(0,DS$4-$DZ16-$CA$4+1),1,MIN($DZ16,DS$4-$CA$4+1)),OFFSET(Escalation!$K$24,($Y16-1)*(Escalation!$I$22+1)+DS$4-SSSModel!$C$3+1,MAX(0,DS$4-$DZ16-$CA$4+1),1,MIN($DZ16,DS$4-$CA$4+1))),
     IF(SSSModel!$C$4="PV",BU16*$EA16*(1+SSSModel!$C$2),
     IF(SSSModel!$C$4="FCR",$EC16*SUM(OFFSET($AC16,0,MAX(DS$4-$AC$4-$DZ16+1,0),1,MIN($DZ16,DS$4-$AC$4+1))),0)))),
SUM($AC16:$BZ16)*
     IF(SSSModel!$C$4="RR",OFFSET(Profiles!$K$2,$Z16,MAX(Profiles!$C$2,BU$4-$W16)),
     IF(SSSModel!$C$4="ECC",$EA16*$EB16*IF(MAX(Escalation!$C$2,BU$4-$W16)&gt;$DZ16-1,0,OFFSET(Escalation!$K$2,$Y16,MAX(Escalation!$C$2,BU$4-$W16))),
     IF(SSSModel!$C$4="PV",IF(DS$4=$W16,$EA16*(1+SSSModel!$C$2),0),
     IF(SSSModel!$C$4="FCR",IF(AND(DS$4&gt;=$W16,OFFSET(Profiles!$K$2,$Z16,MAX(Profiles!$C$2,BU$4-$W16))&gt;0),$EC16,0),0))))))</f>
        <v>0</v>
      </c>
      <c r="DT16" s="135">
        <f ca="1">IF(OR($Z16=0,SSSModel!$C$4="CF"),BV16,
IF(LEFT($V16,3)="ON_",
     IF(SSSModel!$C$4="RR",SUMPRODUCT(OFFSET($AC16,0,0,1,$CB$2),OFFSET(Profiles!$K$28,($Z16-1)*(Profiles!$I$26+1)+DT$4-SSSModel!$C$3+1,0,1,$CB$2)),
     IF(SSSModel!$C$4="ECC",$EA16*$EB16*SUMPRODUCT(OFFSET($AC16,0,MAX(0,DT$4-$DZ16-$CA$4+1),1,MIN($DZ16,DT$4-$CA$4+1)),OFFSET(Escalation!$K$24,($Y16-1)*(Escalation!$I$22+1)+DT$4-SSSModel!$C$3+1,MAX(0,DT$4-$DZ16-$CA$4+1),1,MIN($DZ16,DT$4-$CA$4+1))),
     IF(SSSModel!$C$4="PV",BV16*$EA16*(1+SSSModel!$C$2),
     IF(SSSModel!$C$4="FCR",$EC16*SUM(OFFSET($AC16,0,MAX(DT$4-$AC$4-$DZ16+1,0),1,MIN($DZ16,DT$4-$AC$4+1))),0)))),
SUM($AC16:$BZ16)*
     IF(SSSModel!$C$4="RR",OFFSET(Profiles!$K$2,$Z16,MAX(Profiles!$C$2,BV$4-$W16)),
     IF(SSSModel!$C$4="ECC",$EA16*$EB16*IF(MAX(Escalation!$C$2,BV$4-$W16)&gt;$DZ16-1,0,OFFSET(Escalation!$K$2,$Y16,MAX(Escalation!$C$2,BV$4-$W16))),
     IF(SSSModel!$C$4="PV",IF(DT$4=$W16,$EA16*(1+SSSModel!$C$2),0),
     IF(SSSModel!$C$4="FCR",IF(AND(DT$4&gt;=$W16,OFFSET(Profiles!$K$2,$Z16,MAX(Profiles!$C$2,BV$4-$W16))&gt;0),$EC16,0),0))))))</f>
        <v>0</v>
      </c>
      <c r="DU16" s="135">
        <f ca="1">IF(OR($Z16=0,SSSModel!$C$4="CF"),BW16,
IF(LEFT($V16,3)="ON_",
     IF(SSSModel!$C$4="RR",SUMPRODUCT(OFFSET($AC16,0,0,1,$CB$2),OFFSET(Profiles!$K$28,($Z16-1)*(Profiles!$I$26+1)+DU$4-SSSModel!$C$3+1,0,1,$CB$2)),
     IF(SSSModel!$C$4="ECC",$EA16*$EB16*SUMPRODUCT(OFFSET($AC16,0,MAX(0,DU$4-$DZ16-$CA$4+1),1,MIN($DZ16,DU$4-$CA$4+1)),OFFSET(Escalation!$K$24,($Y16-1)*(Escalation!$I$22+1)+DU$4-SSSModel!$C$3+1,MAX(0,DU$4-$DZ16-$CA$4+1),1,MIN($DZ16,DU$4-$CA$4+1))),
     IF(SSSModel!$C$4="PV",BW16*$EA16*(1+SSSModel!$C$2),
     IF(SSSModel!$C$4="FCR",$EC16*SUM(OFFSET($AC16,0,MAX(DU$4-$AC$4-$DZ16+1,0),1,MIN($DZ16,DU$4-$AC$4+1))),0)))),
SUM($AC16:$BZ16)*
     IF(SSSModel!$C$4="RR",OFFSET(Profiles!$K$2,$Z16,MAX(Profiles!$C$2,BW$4-$W16)),
     IF(SSSModel!$C$4="ECC",$EA16*$EB16*IF(MAX(Escalation!$C$2,BW$4-$W16)&gt;$DZ16-1,0,OFFSET(Escalation!$K$2,$Y16,MAX(Escalation!$C$2,BW$4-$W16))),
     IF(SSSModel!$C$4="PV",IF(DU$4=$W16,$EA16*(1+SSSModel!$C$2),0),
     IF(SSSModel!$C$4="FCR",IF(AND(DU$4&gt;=$W16,OFFSET(Profiles!$K$2,$Z16,MAX(Profiles!$C$2,BW$4-$W16))&gt;0),$EC16,0),0))))))</f>
        <v>0</v>
      </c>
      <c r="DV16" s="136">
        <f ca="1">IF(OR($Z16=0,SSSModel!$C$4="CF"),BX16,
IF(LEFT($V16,3)="ON_",
     IF(SSSModel!$C$4="RR",SUMPRODUCT(OFFSET($AC16,0,0,1,$CB$2),OFFSET(Profiles!$K$28,($Z16-1)*(Profiles!$I$26+1)+DV$4-SSSModel!$C$3+1,0,1,$CB$2)),
     IF(SSSModel!$C$4="ECC",$EA16*$EB16*SUMPRODUCT(OFFSET($AC16,0,MAX(0,DV$4-$DZ16-$CA$4+1),1,MIN($DZ16,DV$4-$CA$4+1)),OFFSET(Escalation!$K$24,($Y16-1)*(Escalation!$I$22+1)+DV$4-SSSModel!$C$3+1,MAX(0,DV$4-$DZ16-$CA$4+1),1,MIN($DZ16,DV$4-$CA$4+1))),
     IF(SSSModel!$C$4="PV",BX16*$EA16*(1+SSSModel!$C$2),
     IF(SSSModel!$C$4="FCR",$EC16*SUM(OFFSET($AC16,0,MAX(DV$4-$AC$4-$DZ16+1,0),1,MIN($DZ16,DV$4-$AC$4+1))),0)))),
SUM($AC16:$BZ16)*
     IF(SSSModel!$C$4="RR",OFFSET(Profiles!$K$2,$Z16,MAX(Profiles!$C$2,BX$4-$W16)),
     IF(SSSModel!$C$4="ECC",$EA16*$EB16*IF(MAX(Escalation!$C$2,BX$4-$W16)&gt;$DZ16-1,0,OFFSET(Escalation!$K$2,$Y16,MAX(Escalation!$C$2,BX$4-$W16))),
     IF(SSSModel!$C$4="PV",IF(DV$4=$W16,$EA16*(1+SSSModel!$C$2),0),
     IF(SSSModel!$C$4="FCR",IF(AND(DV$4&gt;=$W16,OFFSET(Profiles!$K$2,$Z16,MAX(Profiles!$C$2,BX$4-$W16))&gt;0),$EC16,0),0))))))</f>
        <v>0</v>
      </c>
      <c r="DW16" s="136">
        <f ca="1">IF(OR($Z16=0,SSSModel!$C$4="CF"),BY16,
IF(LEFT($V16,3)="ON_",
     IF(SSSModel!$C$4="RR",SUMPRODUCT(OFFSET($AC16,0,0,1,$CB$2),OFFSET(Profiles!$K$28,($Z16-1)*(Profiles!$I$26+1)+DW$4-SSSModel!$C$3+1,0,1,$CB$2)),
     IF(SSSModel!$C$4="ECC",$EA16*$EB16*SUMPRODUCT(OFFSET($AC16,0,MAX(0,DW$4-$DZ16-$CA$4+1),1,MIN($DZ16,DW$4-$CA$4+1)),OFFSET(Escalation!$K$24,($Y16-1)*(Escalation!$I$22+1)+DW$4-SSSModel!$C$3+1,MAX(0,DW$4-$DZ16-$CA$4+1),1,MIN($DZ16,DW$4-$CA$4+1))),
     IF(SSSModel!$C$4="PV",BY16*$EA16*(1+SSSModel!$C$2),
     IF(SSSModel!$C$4="FCR",$EC16*SUM(OFFSET($AC16,0,MAX(DW$4-$AC$4-$DZ16+1,0),1,MIN($DZ16,DW$4-$AC$4+1))),0)))),
SUM($AC16:$BZ16)*
     IF(SSSModel!$C$4="RR",OFFSET(Profiles!$K$2,$Z16,MAX(Profiles!$C$2,BY$4-$W16)),
     IF(SSSModel!$C$4="ECC",$EA16*$EB16*IF(MAX(Escalation!$C$2,BY$4-$W16)&gt;$DZ16-1,0,OFFSET(Escalation!$K$2,$Y16,MAX(Escalation!$C$2,BY$4-$W16))),
     IF(SSSModel!$C$4="PV",IF(DW$4=$W16,$EA16*(1+SSSModel!$C$2),0),
     IF(SSSModel!$C$4="FCR",IF(AND(DW$4&gt;=$W16,OFFSET(Profiles!$K$2,$Z16,MAX(Profiles!$C$2,BY$4-$W16))&gt;0),$EC16,0),0))))))</f>
        <v>0</v>
      </c>
      <c r="DX16" s="136">
        <f ca="1">IF(OR($Z16=0,SSSModel!$C$4="CF"),BZ16,
IF(LEFT($V16,3)="ON_",
     IF(SSSModel!$C$4="RR",SUMPRODUCT(OFFSET($AC16,0,0,1,$CB$2),OFFSET(Profiles!$K$28,($Z16-1)*(Profiles!$I$26+1)+DX$4-SSSModel!$C$3+1,0,1,$CB$2)),
     IF(SSSModel!$C$4="ECC",$EA16*$EB16*SUMPRODUCT(OFFSET($AC16,0,MAX(0,DX$4-$DZ16-$CA$4+1),1,MIN($DZ16,DX$4-$CA$4+1)),OFFSET(Escalation!$K$24,($Y16-1)*(Escalation!$I$22+1)+DX$4-SSSModel!$C$3+1,MAX(0,DX$4-$DZ16-$CA$4+1),1,MIN($DZ16,DX$4-$CA$4+1))),
     IF(SSSModel!$C$4="PV",BZ16*$EA16*(1+SSSModel!$C$2),
     IF(SSSModel!$C$4="FCR",$EC16*SUM(OFFSET($AC16,0,MAX(DX$4-$AC$4-$DZ16+1,0),1,MIN($DZ16,DX$4-$AC$4+1))),0)))),
SUM($AC16:$BZ16)*
     IF(SSSModel!$C$4="RR",OFFSET(Profiles!$K$2,$Z16,MAX(Profiles!$C$2,BZ$4-$W16)),
     IF(SSSModel!$C$4="ECC",$EA16*$EB16*IF(MAX(Escalation!$C$2,BZ$4-$W16)&gt;$DZ16-1,0,OFFSET(Escalation!$K$2,$Y16,MAX(Escalation!$C$2,BZ$4-$W16))),
     IF(SSSModel!$C$4="PV",IF(DX$4=$W16,$EA16*(1+SSSModel!$C$2),0),
     IF(SSSModel!$C$4="FCR",IF(AND(DX$4&gt;=$W16,OFFSET(Profiles!$K$2,$Z16,MAX(Profiles!$C$2,BZ$4-$W16))&gt;0),$EC16,0),0))))))</f>
        <v>0</v>
      </c>
      <c r="DY16" s="82">
        <f ca="1">IF($Y16=0,0,OFFSET(Escalation!$B$2,$Y16,0))</f>
        <v>0</v>
      </c>
      <c r="DZ16" s="80">
        <f ca="1">IF($Z16=0,0,COUNTIF(OFFSET(Profiles!$K$2,$Z16,0,1,50),"&gt;0"))</f>
        <v>0</v>
      </c>
      <c r="EA16" s="137">
        <f ca="1">IF($Z16=0,0,SUMPRODUCT(Profiles!$C$20:$BH$20,OFFSET(Profiles!$C$2,$Z16,0,1,Profiles!$B$1)))</f>
        <v>0</v>
      </c>
      <c r="EB16" s="24">
        <f ca="1">IF($Z16=0,0,((1-(1+DY16)/(1+SSSModel!$C$2))/(1-((1+DY16)/(1+SSSModel!$C$2))^DZ16))*(1+SSSModel!$C$2))</f>
        <v>0</v>
      </c>
      <c r="EC16" s="24">
        <f ca="1">IF($Z16=0,0,-PMT(SSSModel!$C$2,DZ16,EA16))</f>
        <v>0</v>
      </c>
    </row>
    <row r="17" spans="3:133" x14ac:dyDescent="0.35">
      <c r="C17" s="18">
        <f t="shared" si="5"/>
        <v>2</v>
      </c>
      <c r="D17" s="18">
        <f t="shared" si="6"/>
        <v>3</v>
      </c>
      <c r="E17" s="18">
        <f t="shared" ca="1" si="7"/>
        <v>0</v>
      </c>
      <c r="G17" s="25" t="str">
        <f ca="1">IF($E17=0,"",OFFSET(Resources!B$26,$E17,0))</f>
        <v/>
      </c>
      <c r="H17" s="25" t="str">
        <f ca="1">IF($E17=0,"",OFFSET(Resources!C$26,$E17,0))</f>
        <v/>
      </c>
      <c r="I17" s="25" t="str">
        <f ca="1">IF($E17=0,"",OFFSET(Resources!$E$26,$E17,0))</f>
        <v/>
      </c>
      <c r="J17" s="16">
        <v>1</v>
      </c>
      <c r="K17" s="16" t="s">
        <v>150</v>
      </c>
      <c r="L17" s="25" t="str">
        <f ca="1">OFFSET(Resources!$CG$24,0,$C17-1)</f>
        <v>Capital w/ Profile</v>
      </c>
      <c r="M17" s="25" t="str">
        <f ca="1">OFFSET(Resources!$CG$25,0,$C17-1)</f>
        <v>Capital</v>
      </c>
      <c r="N17" s="1">
        <v>1</v>
      </c>
      <c r="O17" s="7">
        <f ca="1">IF($E17=0,0,OFFSET(Resources!$CG$26,$E17,$C17-1))</f>
        <v>0</v>
      </c>
      <c r="P17" s="25" t="str">
        <f ca="1">OFFSET(Resources!$CG$26,0,$C17-1)</f>
        <v>$</v>
      </c>
      <c r="Q17" s="18">
        <f ca="1">IF($E17=0,0,OFFSET(GenAlts!$W$4,$E17,$D17-1))</f>
        <v>0</v>
      </c>
      <c r="R17" s="1"/>
      <c r="S17" s="1"/>
      <c r="T17" s="84" t="str">
        <f ca="1">IF(OR($E17=0,OFFSET(Resources!$AC$26,$E17,0)=0),"",OFFSET(Resources!$AC$26,$E17,0))</f>
        <v/>
      </c>
      <c r="U17" s="73">
        <f ca="1">IF($E17=0,0,OFFSET(Resources!$AB$26,$E17,($C17-1)*Resources!$CI$20))</f>
        <v>0</v>
      </c>
      <c r="V17" s="133" t="str">
        <f ca="1">IF(OR($E17=0,OFFSET(Resources!$AC$26,$E17,0)=0),"",OFFSET(Resources!$AC$26,$E17,0))</f>
        <v/>
      </c>
      <c r="W17">
        <f t="shared" ca="1" si="4"/>
        <v>0</v>
      </c>
      <c r="X17">
        <f ca="1">IF(T17="",0,MATCH(T17,Profiles!$A$3:$A$22,0))</f>
        <v>0</v>
      </c>
      <c r="Y17" s="10">
        <f ca="1">IF(U17=0,0,MATCH(U17,Escalation!$A$3:$A$18,0))</f>
        <v>0</v>
      </c>
      <c r="Z17">
        <f ca="1">IF(V17="",0,MATCH(V17,Profiles!$A$3:$A$22,0))</f>
        <v>0</v>
      </c>
      <c r="AB17" s="8">
        <v>0</v>
      </c>
      <c r="AC17" s="9">
        <f ca="1">$O17*IF($Y17&gt;0,(1+INDEX(Escalation!$B$3:$B$18,$Y17,0))^($Q17-SSSModel!$C$5),1)*OFFSET(Profiles!$K$2,$X17,MAX(Profiles!$C$2,AC$4-$Q17))</f>
        <v>0</v>
      </c>
      <c r="AD17" s="9">
        <f ca="1">$O17*IF($Y17&gt;0,(1+INDEX(Escalation!$B$3:$B$18,$Y17,0))^($Q17-SSSModel!$C$5),1)*OFFSET(Profiles!$K$2,$X17,MAX(Profiles!$C$2,AD$4-$Q17))</f>
        <v>0</v>
      </c>
      <c r="AE17" s="9">
        <f ca="1">$O17*IF($Y17&gt;0,(1+INDEX(Escalation!$B$3:$B$18,$Y17,0))^($Q17-SSSModel!$C$5),1)*OFFSET(Profiles!$K$2,$X17,MAX(Profiles!$C$2,AE$4-$Q17))</f>
        <v>0</v>
      </c>
      <c r="AF17" s="9">
        <f ca="1">$O17*IF($Y17&gt;0,(1+INDEX(Escalation!$B$3:$B$18,$Y17,0))^($Q17-SSSModel!$C$5),1)*OFFSET(Profiles!$K$2,$X17,MAX(Profiles!$C$2,AF$4-$Q17))</f>
        <v>0</v>
      </c>
      <c r="AG17" s="9">
        <f ca="1">$O17*IF($Y17&gt;0,(1+INDEX(Escalation!$B$3:$B$18,$Y17,0))^($Q17-SSSModel!$C$5),1)*OFFSET(Profiles!$K$2,$X17,MAX(Profiles!$C$2,AG$4-$Q17))</f>
        <v>0</v>
      </c>
      <c r="AH17" s="9">
        <f ca="1">$O17*IF($Y17&gt;0,(1+INDEX(Escalation!$B$3:$B$18,$Y17,0))^($Q17-SSSModel!$C$5),1)*OFFSET(Profiles!$K$2,$X17,MAX(Profiles!$C$2,AH$4-$Q17))</f>
        <v>0</v>
      </c>
      <c r="AI17" s="9">
        <f ca="1">$O17*IF($Y17&gt;0,(1+INDEX(Escalation!$B$3:$B$18,$Y17,0))^($Q17-SSSModel!$C$5),1)*OFFSET(Profiles!$K$2,$X17,MAX(Profiles!$C$2,AI$4-$Q17))</f>
        <v>0</v>
      </c>
      <c r="AJ17" s="9">
        <f ca="1">$O17*IF($Y17&gt;0,(1+INDEX(Escalation!$B$3:$B$18,$Y17,0))^($Q17-SSSModel!$C$5),1)*OFFSET(Profiles!$K$2,$X17,MAX(Profiles!$C$2,AJ$4-$Q17))</f>
        <v>0</v>
      </c>
      <c r="AK17" s="9">
        <f ca="1">$O17*IF($Y17&gt;0,(1+INDEX(Escalation!$B$3:$B$18,$Y17,0))^($Q17-SSSModel!$C$5),1)*OFFSET(Profiles!$K$2,$X17,MAX(Profiles!$C$2,AK$4-$Q17))</f>
        <v>0</v>
      </c>
      <c r="AL17" s="9">
        <f ca="1">$O17*IF($Y17&gt;0,(1+INDEX(Escalation!$B$3:$B$18,$Y17,0))^($Q17-SSSModel!$C$5),1)*OFFSET(Profiles!$K$2,$X17,MAX(Profiles!$C$2,AL$4-$Q17))</f>
        <v>0</v>
      </c>
      <c r="AM17" s="9">
        <f ca="1">$O17*IF($Y17&gt;0,(1+INDEX(Escalation!$B$3:$B$18,$Y17,0))^($Q17-SSSModel!$C$5),1)*OFFSET(Profiles!$K$2,$X17,MAX(Profiles!$C$2,AM$4-$Q17))</f>
        <v>0</v>
      </c>
      <c r="AN17" s="9">
        <f ca="1">$O17*IF($Y17&gt;0,(1+INDEX(Escalation!$B$3:$B$18,$Y17,0))^($Q17-SSSModel!$C$5),1)*OFFSET(Profiles!$K$2,$X17,MAX(Profiles!$C$2,AN$4-$Q17))</f>
        <v>0</v>
      </c>
      <c r="AO17" s="9">
        <f ca="1">$O17*IF($Y17&gt;0,(1+INDEX(Escalation!$B$3:$B$18,$Y17,0))^($Q17-SSSModel!$C$5),1)*OFFSET(Profiles!$K$2,$X17,MAX(Profiles!$C$2,AO$4-$Q17))</f>
        <v>0</v>
      </c>
      <c r="AP17" s="9">
        <f ca="1">$O17*IF($Y17&gt;0,(1+INDEX(Escalation!$B$3:$B$18,$Y17,0))^($Q17-SSSModel!$C$5),1)*OFFSET(Profiles!$K$2,$X17,MAX(Profiles!$C$2,AP$4-$Q17))</f>
        <v>0</v>
      </c>
      <c r="AQ17" s="9">
        <f ca="1">$O17*IF($Y17&gt;0,(1+INDEX(Escalation!$B$3:$B$18,$Y17,0))^($Q17-SSSModel!$C$5),1)*OFFSET(Profiles!$K$2,$X17,MAX(Profiles!$C$2,AQ$4-$Q17))</f>
        <v>0</v>
      </c>
      <c r="AR17" s="9">
        <f ca="1">$O17*IF($Y17&gt;0,(1+INDEX(Escalation!$B$3:$B$18,$Y17,0))^($Q17-SSSModel!$C$5),1)*OFFSET(Profiles!$K$2,$X17,MAX(Profiles!$C$2,AR$4-$Q17))</f>
        <v>0</v>
      </c>
      <c r="AS17" s="9">
        <f ca="1">$O17*IF($Y17&gt;0,(1+INDEX(Escalation!$B$3:$B$18,$Y17,0))^($Q17-SSSModel!$C$5),1)*OFFSET(Profiles!$K$2,$X17,MAX(Profiles!$C$2,AS$4-$Q17))</f>
        <v>0</v>
      </c>
      <c r="AT17" s="9">
        <f ca="1">$O17*IF($Y17&gt;0,(1+INDEX(Escalation!$B$3:$B$18,$Y17,0))^($Q17-SSSModel!$C$5),1)*OFFSET(Profiles!$K$2,$X17,MAX(Profiles!$C$2,AT$4-$Q17))</f>
        <v>0</v>
      </c>
      <c r="AU17" s="9">
        <f ca="1">$O17*IF($Y17&gt;0,(1+INDEX(Escalation!$B$3:$B$18,$Y17,0))^($Q17-SSSModel!$C$5),1)*OFFSET(Profiles!$K$2,$X17,MAX(Profiles!$C$2,AU$4-$Q17))</f>
        <v>0</v>
      </c>
      <c r="AV17" s="9">
        <f ca="1">$O17*IF($Y17&gt;0,(1+INDEX(Escalation!$B$3:$B$18,$Y17,0))^($Q17-SSSModel!$C$5),1)*OFFSET(Profiles!$K$2,$X17,MAX(Profiles!$C$2,AV$4-$Q17))</f>
        <v>0</v>
      </c>
      <c r="AW17" s="9">
        <f ca="1">$O17*IF($Y17&gt;0,(1+INDEX(Escalation!$B$3:$B$18,$Y17,0))^($Q17-SSSModel!$C$5),1)*OFFSET(Profiles!$K$2,$X17,MAX(Profiles!$C$2,AW$4-$Q17))</f>
        <v>0</v>
      </c>
      <c r="AX17" s="9">
        <f ca="1">$O17*IF($Y17&gt;0,(1+INDEX(Escalation!$B$3:$B$18,$Y17,0))^($Q17-SSSModel!$C$5),1)*OFFSET(Profiles!$K$2,$X17,MAX(Profiles!$C$2,AX$4-$Q17))</f>
        <v>0</v>
      </c>
      <c r="AY17" s="9">
        <f ca="1">$O17*IF($Y17&gt;0,(1+INDEX(Escalation!$B$3:$B$18,$Y17,0))^($Q17-SSSModel!$C$5),1)*OFFSET(Profiles!$K$2,$X17,MAX(Profiles!$C$2,AY$4-$Q17))</f>
        <v>0</v>
      </c>
      <c r="AZ17" s="9">
        <f ca="1">$O17*IF($Y17&gt;0,(1+INDEX(Escalation!$B$3:$B$18,$Y17,0))^($Q17-SSSModel!$C$5),1)*OFFSET(Profiles!$K$2,$X17,MAX(Profiles!$C$2,AZ$4-$Q17))</f>
        <v>0</v>
      </c>
      <c r="BA17" s="9">
        <f ca="1">$O17*IF($Y17&gt;0,(1+INDEX(Escalation!$B$3:$B$18,$Y17,0))^($Q17-SSSModel!$C$5),1)*OFFSET(Profiles!$K$2,$X17,MAX(Profiles!$C$2,BA$4-$Q17))</f>
        <v>0</v>
      </c>
      <c r="BB17" s="9">
        <f ca="1">$O17*IF($Y17&gt;0,(1+INDEX(Escalation!$B$3:$B$18,$Y17,0))^($Q17-SSSModel!$C$5),1)*OFFSET(Profiles!$K$2,$X17,MAX(Profiles!$C$2,BB$4-$Q17))</f>
        <v>0</v>
      </c>
      <c r="BC17" s="9">
        <f ca="1">$O17*IF($Y17&gt;0,(1+INDEX(Escalation!$B$3:$B$18,$Y17,0))^($Q17-SSSModel!$C$5),1)*OFFSET(Profiles!$K$2,$X17,MAX(Profiles!$C$2,BC$4-$Q17))</f>
        <v>0</v>
      </c>
      <c r="BD17" s="9">
        <f ca="1">$O17*IF($Y17&gt;0,(1+INDEX(Escalation!$B$3:$B$18,$Y17,0))^($Q17-SSSModel!$C$5),1)*OFFSET(Profiles!$K$2,$X17,MAX(Profiles!$C$2,BD$4-$Q17))</f>
        <v>0</v>
      </c>
      <c r="BE17" s="9">
        <f ca="1">$O17*IF($Y17&gt;0,(1+INDEX(Escalation!$B$3:$B$18,$Y17,0))^($Q17-SSSModel!$C$5),1)*OFFSET(Profiles!$K$2,$X17,MAX(Profiles!$C$2,BE$4-$Q17))</f>
        <v>0</v>
      </c>
      <c r="BF17" s="9">
        <f ca="1">$O17*IF($Y17&gt;0,(1+INDEX(Escalation!$B$3:$B$18,$Y17,0))^($Q17-SSSModel!$C$5),1)*OFFSET(Profiles!$K$2,$X17,MAX(Profiles!$C$2,BF$4-$Q17))</f>
        <v>0</v>
      </c>
      <c r="BG17" s="9">
        <f ca="1">$O17*IF($Y17&gt;0,(1+INDEX(Escalation!$B$3:$B$18,$Y17,0))^($Q17-SSSModel!$C$5),1)*OFFSET(Profiles!$K$2,$X17,MAX(Profiles!$C$2,BG$4-$Q17))</f>
        <v>0</v>
      </c>
      <c r="BH17" s="9">
        <f ca="1">$O17*IF($Y17&gt;0,(1+INDEX(Escalation!$B$3:$B$18,$Y17,0))^($Q17-SSSModel!$C$5),1)*OFFSET(Profiles!$K$2,$X17,MAX(Profiles!$C$2,BH$4-$Q17))</f>
        <v>0</v>
      </c>
      <c r="BI17" s="9">
        <f ca="1">$O17*IF($Y17&gt;0,(1+INDEX(Escalation!$B$3:$B$18,$Y17,0))^($Q17-SSSModel!$C$5),1)*OFFSET(Profiles!$K$2,$X17,MAX(Profiles!$C$2,BI$4-$Q17))</f>
        <v>0</v>
      </c>
      <c r="BJ17" s="9">
        <f ca="1">$O17*IF($Y17&gt;0,(1+INDEX(Escalation!$B$3:$B$18,$Y17,0))^($Q17-SSSModel!$C$5),1)*OFFSET(Profiles!$K$2,$X17,MAX(Profiles!$C$2,BJ$4-$Q17))</f>
        <v>0</v>
      </c>
      <c r="BK17" s="9">
        <f ca="1">$O17*IF($Y17&gt;0,(1+INDEX(Escalation!$B$3:$B$18,$Y17,0))^($Q17-SSSModel!$C$5),1)*OFFSET(Profiles!$K$2,$X17,MAX(Profiles!$C$2,BK$4-$Q17))</f>
        <v>0</v>
      </c>
      <c r="BL17" s="9">
        <f ca="1">$O17*IF($Y17&gt;0,(1+INDEX(Escalation!$B$3:$B$18,$Y17,0))^($Q17-SSSModel!$C$5),1)*OFFSET(Profiles!$K$2,$X17,MAX(Profiles!$C$2,BL$4-$Q17))</f>
        <v>0</v>
      </c>
      <c r="BM17" s="9">
        <f ca="1">$O17*IF($Y17&gt;0,(1+INDEX(Escalation!$B$3:$B$18,$Y17,0))^($Q17-SSSModel!$C$5),1)*OFFSET(Profiles!$K$2,$X17,MAX(Profiles!$C$2,BM$4-$Q17))</f>
        <v>0</v>
      </c>
      <c r="BN17" s="9">
        <f ca="1">$O17*IF($Y17&gt;0,(1+INDEX(Escalation!$B$3:$B$18,$Y17,0))^($Q17-SSSModel!$C$5),1)*OFFSET(Profiles!$K$2,$X17,MAX(Profiles!$C$2,BN$4-$Q17))</f>
        <v>0</v>
      </c>
      <c r="BO17" s="9">
        <f ca="1">$O17*IF($Y17&gt;0,(1+INDEX(Escalation!$B$3:$B$18,$Y17,0))^($Q17-SSSModel!$C$5),1)*OFFSET(Profiles!$K$2,$X17,MAX(Profiles!$C$2,BO$4-$Q17))</f>
        <v>0</v>
      </c>
      <c r="BP17" s="9">
        <f ca="1">$O17*IF($Y17&gt;0,(1+INDEX(Escalation!$B$3:$B$18,$Y17,0))^($Q17-SSSModel!$C$5),1)*OFFSET(Profiles!$K$2,$X17,MAX(Profiles!$C$2,BP$4-$Q17))</f>
        <v>0</v>
      </c>
      <c r="BQ17" s="9">
        <f ca="1">$O17*IF($Y17&gt;0,(1+INDEX(Escalation!$B$3:$B$18,$Y17,0))^($Q17-SSSModel!$C$5),1)*OFFSET(Profiles!$K$2,$X17,MAX(Profiles!$C$2,BQ$4-$Q17))</f>
        <v>0</v>
      </c>
      <c r="BR17" s="9">
        <f ca="1">$O17*IF($Y17&gt;0,(1+INDEX(Escalation!$B$3:$B$18,$Y17,0))^($Q17-SSSModel!$C$5),1)*OFFSET(Profiles!$K$2,$X17,MAX(Profiles!$C$2,BR$4-$Q17))</f>
        <v>0</v>
      </c>
      <c r="BS17" s="9">
        <f ca="1">$O17*IF($Y17&gt;0,(1+INDEX(Escalation!$B$3:$B$18,$Y17,0))^($Q17-SSSModel!$C$5),1)*OFFSET(Profiles!$K$2,$X17,MAX(Profiles!$C$2,BS$4-$Q17))</f>
        <v>0</v>
      </c>
      <c r="BT17" s="9">
        <f ca="1">$O17*IF($Y17&gt;0,(1+INDEX(Escalation!$B$3:$B$18,$Y17,0))^($Q17-SSSModel!$C$5),1)*OFFSET(Profiles!$K$2,$X17,MAX(Profiles!$C$2,BT$4-$Q17))</f>
        <v>0</v>
      </c>
      <c r="BU17" s="9">
        <f ca="1">$O17*IF($Y17&gt;0,(1+INDEX(Escalation!$B$3:$B$18,$Y17,0))^($Q17-SSSModel!$C$5),1)*OFFSET(Profiles!$K$2,$X17,MAX(Profiles!$C$2,BU$4-$Q17))</f>
        <v>0</v>
      </c>
      <c r="BV17" s="9">
        <f ca="1">$O17*IF($Y17&gt;0,(1+INDEX(Escalation!$B$3:$B$18,$Y17,0))^($Q17-SSSModel!$C$5),1)*OFFSET(Profiles!$K$2,$X17,MAX(Profiles!$C$2,BV$4-$Q17))</f>
        <v>0</v>
      </c>
      <c r="BW17" s="9">
        <f ca="1">$O17*IF($Y17&gt;0,(1+INDEX(Escalation!$B$3:$B$18,$Y17,0))^($Q17-SSSModel!$C$5),1)*OFFSET(Profiles!$K$2,$X17,MAX(Profiles!$C$2,BW$4-$Q17))</f>
        <v>0</v>
      </c>
      <c r="BX17" s="9">
        <f ca="1">$O17*IF($Y17&gt;0,(1+INDEX(Escalation!$B$3:$B$18,$Y17,0))^($Q17-SSSModel!$C$5),1)*OFFSET(Profiles!$K$2,$X17,MAX(Profiles!$C$2,BX$4-$Q17))</f>
        <v>0</v>
      </c>
      <c r="BY17" s="9">
        <f ca="1">$O17*IF($Y17&gt;0,(1+INDEX(Escalation!$B$3:$B$18,$Y17,0))^($Q17-SSSModel!$C$5),1)*OFFSET(Profiles!$K$2,$X17,MAX(Profiles!$C$2,BY$4-$Q17))</f>
        <v>0</v>
      </c>
      <c r="BZ17" s="9">
        <f ca="1">$O17*IF($Y17&gt;0,(1+INDEX(Escalation!$B$3:$B$18,$Y17,0))^($Q17-SSSModel!$C$5),1)*OFFSET(Profiles!$K$2,$X17,MAX(Profiles!$C$2,BZ$4-$Q17))</f>
        <v>0</v>
      </c>
      <c r="CA17" s="134">
        <f ca="1">IF(OR($Z17=0,SSSModel!$C$4="CF"),AC17,
IF(LEFT($V17,3)="ON_",
     IF(SSSModel!$C$4="RR",SUMPRODUCT(OFFSET($AC17,0,0,1,$CB$2),OFFSET(Profiles!$K$28,($Z17-1)*(Profiles!$I$26+1)+CA$4-SSSModel!$C$3+1,0,1,$CB$2)),
     IF(SSSModel!$C$4="ECC",$EA17*$EB17*SUMPRODUCT(OFFSET($AC17,0,MAX(0,CA$4-$DZ17-$CA$4+1),1,MIN($DZ17,CA$4-$CA$4+1)),OFFSET(Escalation!$K$24,($Y17-1)*(Escalation!$I$22+1)+CA$4-SSSModel!$C$3+1,MAX(0,CA$4-$DZ17-$CA$4+1),1,MIN($DZ17,CA$4-$CA$4+1))),
     IF(SSSModel!$C$4="PV",AC17*$EA17*(1+SSSModel!$C$2),
     IF(SSSModel!$C$4="FCR",$EC17*SUM(OFFSET($AC17,0,MAX(CA$4-$AC$4-$DZ17+1,0),1,MIN($DZ17,CA$4-$AC$4+1))),0)))),
SUM($AC17:$BZ17)*
     IF(SSSModel!$C$4="RR",OFFSET(Profiles!$K$2,$Z17,MAX(Profiles!$C$2,AC$4-$W17)),
     IF(SSSModel!$C$4="ECC",$EA17*$EB17*IF(MAX(Escalation!$C$2,AC$4-$W17)&gt;$DZ17-1,0,OFFSET(Escalation!$K$2,$Y17,MAX(Escalation!$C$2,AC$4-$W17))),
     IF(SSSModel!$C$4="PV",IF(CA$4=$W17,$EA17*(1+SSSModel!$C$2),0),
     IF(SSSModel!$C$4="FCR",IF(AND(CA$4&gt;=$W17,OFFSET(Profiles!$K$2,$Z17,MAX(Profiles!$C$2,AC$4-$W17))&gt;0),$EC17,0),0))))))</f>
        <v>0</v>
      </c>
      <c r="CB17" s="135">
        <f ca="1">IF(OR($Z17=0,SSSModel!$C$4="CF"),AD17,
IF(LEFT($V17,3)="ON_",
     IF(SSSModel!$C$4="RR",SUMPRODUCT(OFFSET($AC17,0,0,1,$CB$2),OFFSET(Profiles!$K$28,($Z17-1)*(Profiles!$I$26+1)+CB$4-SSSModel!$C$3+1,0,1,$CB$2)),
     IF(SSSModel!$C$4="ECC",$EA17*$EB17*SUMPRODUCT(OFFSET($AC17,0,MAX(0,CB$4-$DZ17-$CA$4+1),1,MIN($DZ17,CB$4-$CA$4+1)),OFFSET(Escalation!$K$24,($Y17-1)*(Escalation!$I$22+1)+CB$4-SSSModel!$C$3+1,MAX(0,CB$4-$DZ17-$CA$4+1),1,MIN($DZ17,CB$4-$CA$4+1))),
     IF(SSSModel!$C$4="PV",AD17*$EA17*(1+SSSModel!$C$2),
     IF(SSSModel!$C$4="FCR",$EC17*SUM(OFFSET($AC17,0,MAX(CB$4-$AC$4-$DZ17+1,0),1,MIN($DZ17,CB$4-$AC$4+1))),0)))),
SUM($AC17:$BZ17)*
     IF(SSSModel!$C$4="RR",OFFSET(Profiles!$K$2,$Z17,MAX(Profiles!$C$2,AD$4-$W17)),
     IF(SSSModel!$C$4="ECC",$EA17*$EB17*IF(MAX(Escalation!$C$2,AD$4-$W17)&gt;$DZ17-1,0,OFFSET(Escalation!$K$2,$Y17,MAX(Escalation!$C$2,AD$4-$W17))),
     IF(SSSModel!$C$4="PV",IF(CB$4=$W17,$EA17*(1+SSSModel!$C$2),0),
     IF(SSSModel!$C$4="FCR",IF(AND(CB$4&gt;=$W17,OFFSET(Profiles!$K$2,$Z17,MAX(Profiles!$C$2,AD$4-$W17))&gt;0),$EC17,0),0))))))</f>
        <v>0</v>
      </c>
      <c r="CC17" s="135">
        <f ca="1">IF(OR($Z17=0,SSSModel!$C$4="CF"),AE17,
IF(LEFT($V17,3)="ON_",
     IF(SSSModel!$C$4="RR",SUMPRODUCT(OFFSET($AC17,0,0,1,$CB$2),OFFSET(Profiles!$K$28,($Z17-1)*(Profiles!$I$26+1)+CC$4-SSSModel!$C$3+1,0,1,$CB$2)),
     IF(SSSModel!$C$4="ECC",$EA17*$EB17*SUMPRODUCT(OFFSET($AC17,0,MAX(0,CC$4-$DZ17-$CA$4+1),1,MIN($DZ17,CC$4-$CA$4+1)),OFFSET(Escalation!$K$24,($Y17-1)*(Escalation!$I$22+1)+CC$4-SSSModel!$C$3+1,MAX(0,CC$4-$DZ17-$CA$4+1),1,MIN($DZ17,CC$4-$CA$4+1))),
     IF(SSSModel!$C$4="PV",AE17*$EA17*(1+SSSModel!$C$2),
     IF(SSSModel!$C$4="FCR",$EC17*SUM(OFFSET($AC17,0,MAX(CC$4-$AC$4-$DZ17+1,0),1,MIN($DZ17,CC$4-$AC$4+1))),0)))),
SUM($AC17:$BZ17)*
     IF(SSSModel!$C$4="RR",OFFSET(Profiles!$K$2,$Z17,MAX(Profiles!$C$2,AE$4-$W17)),
     IF(SSSModel!$C$4="ECC",$EA17*$EB17*IF(MAX(Escalation!$C$2,AE$4-$W17)&gt;$DZ17-1,0,OFFSET(Escalation!$K$2,$Y17,MAX(Escalation!$C$2,AE$4-$W17))),
     IF(SSSModel!$C$4="PV",IF(CC$4=$W17,$EA17*(1+SSSModel!$C$2),0),
     IF(SSSModel!$C$4="FCR",IF(AND(CC$4&gt;=$W17,OFFSET(Profiles!$K$2,$Z17,MAX(Profiles!$C$2,AE$4-$W17))&gt;0),$EC17,0),0))))))</f>
        <v>0</v>
      </c>
      <c r="CD17" s="135">
        <f ca="1">IF(OR($Z17=0,SSSModel!$C$4="CF"),AF17,
IF(LEFT($V17,3)="ON_",
     IF(SSSModel!$C$4="RR",SUMPRODUCT(OFFSET($AC17,0,0,1,$CB$2),OFFSET(Profiles!$K$28,($Z17-1)*(Profiles!$I$26+1)+CD$4-SSSModel!$C$3+1,0,1,$CB$2)),
     IF(SSSModel!$C$4="ECC",$EA17*$EB17*SUMPRODUCT(OFFSET($AC17,0,MAX(0,CD$4-$DZ17-$CA$4+1),1,MIN($DZ17,CD$4-$CA$4+1)),OFFSET(Escalation!$K$24,($Y17-1)*(Escalation!$I$22+1)+CD$4-SSSModel!$C$3+1,MAX(0,CD$4-$DZ17-$CA$4+1),1,MIN($DZ17,CD$4-$CA$4+1))),
     IF(SSSModel!$C$4="PV",AF17*$EA17*(1+SSSModel!$C$2),
     IF(SSSModel!$C$4="FCR",$EC17*SUM(OFFSET($AC17,0,MAX(CD$4-$AC$4-$DZ17+1,0),1,MIN($DZ17,CD$4-$AC$4+1))),0)))),
SUM($AC17:$BZ17)*
     IF(SSSModel!$C$4="RR",OFFSET(Profiles!$K$2,$Z17,MAX(Profiles!$C$2,AF$4-$W17)),
     IF(SSSModel!$C$4="ECC",$EA17*$EB17*IF(MAX(Escalation!$C$2,AF$4-$W17)&gt;$DZ17-1,0,OFFSET(Escalation!$K$2,$Y17,MAX(Escalation!$C$2,AF$4-$W17))),
     IF(SSSModel!$C$4="PV",IF(CD$4=$W17,$EA17*(1+SSSModel!$C$2),0),
     IF(SSSModel!$C$4="FCR",IF(AND(CD$4&gt;=$W17,OFFSET(Profiles!$K$2,$Z17,MAX(Profiles!$C$2,AF$4-$W17))&gt;0),$EC17,0),0))))))</f>
        <v>0</v>
      </c>
      <c r="CE17" s="135">
        <f ca="1">IF(OR($Z17=0,SSSModel!$C$4="CF"),AG17,
IF(LEFT($V17,3)="ON_",
     IF(SSSModel!$C$4="RR",SUMPRODUCT(OFFSET($AC17,0,0,1,$CB$2),OFFSET(Profiles!$K$28,($Z17-1)*(Profiles!$I$26+1)+CE$4-SSSModel!$C$3+1,0,1,$CB$2)),
     IF(SSSModel!$C$4="ECC",$EA17*$EB17*SUMPRODUCT(OFFSET($AC17,0,MAX(0,CE$4-$DZ17-$CA$4+1),1,MIN($DZ17,CE$4-$CA$4+1)),OFFSET(Escalation!$K$24,($Y17-1)*(Escalation!$I$22+1)+CE$4-SSSModel!$C$3+1,MAX(0,CE$4-$DZ17-$CA$4+1),1,MIN($DZ17,CE$4-$CA$4+1))),
     IF(SSSModel!$C$4="PV",AG17*$EA17*(1+SSSModel!$C$2),
     IF(SSSModel!$C$4="FCR",$EC17*SUM(OFFSET($AC17,0,MAX(CE$4-$AC$4-$DZ17+1,0),1,MIN($DZ17,CE$4-$AC$4+1))),0)))),
SUM($AC17:$BZ17)*
     IF(SSSModel!$C$4="RR",OFFSET(Profiles!$K$2,$Z17,MAX(Profiles!$C$2,AG$4-$W17)),
     IF(SSSModel!$C$4="ECC",$EA17*$EB17*IF(MAX(Escalation!$C$2,AG$4-$W17)&gt;$DZ17-1,0,OFFSET(Escalation!$K$2,$Y17,MAX(Escalation!$C$2,AG$4-$W17))),
     IF(SSSModel!$C$4="PV",IF(CE$4=$W17,$EA17*(1+SSSModel!$C$2),0),
     IF(SSSModel!$C$4="FCR",IF(AND(CE$4&gt;=$W17,OFFSET(Profiles!$K$2,$Z17,MAX(Profiles!$C$2,AG$4-$W17))&gt;0),$EC17,0),0))))))</f>
        <v>0</v>
      </c>
      <c r="CF17" s="135">
        <f ca="1">IF(OR($Z17=0,SSSModel!$C$4="CF"),AH17,
IF(LEFT($V17,3)="ON_",
     IF(SSSModel!$C$4="RR",SUMPRODUCT(OFFSET($AC17,0,0,1,$CB$2),OFFSET(Profiles!$K$28,($Z17-1)*(Profiles!$I$26+1)+CF$4-SSSModel!$C$3+1,0,1,$CB$2)),
     IF(SSSModel!$C$4="ECC",$EA17*$EB17*SUMPRODUCT(OFFSET($AC17,0,MAX(0,CF$4-$DZ17-$CA$4+1),1,MIN($DZ17,CF$4-$CA$4+1)),OFFSET(Escalation!$K$24,($Y17-1)*(Escalation!$I$22+1)+CF$4-SSSModel!$C$3+1,MAX(0,CF$4-$DZ17-$CA$4+1),1,MIN($DZ17,CF$4-$CA$4+1))),
     IF(SSSModel!$C$4="PV",AH17*$EA17*(1+SSSModel!$C$2),
     IF(SSSModel!$C$4="FCR",$EC17*SUM(OFFSET($AC17,0,MAX(CF$4-$AC$4-$DZ17+1,0),1,MIN($DZ17,CF$4-$AC$4+1))),0)))),
SUM($AC17:$BZ17)*
     IF(SSSModel!$C$4="RR",OFFSET(Profiles!$K$2,$Z17,MAX(Profiles!$C$2,AH$4-$W17)),
     IF(SSSModel!$C$4="ECC",$EA17*$EB17*IF(MAX(Escalation!$C$2,AH$4-$W17)&gt;$DZ17-1,0,OFFSET(Escalation!$K$2,$Y17,MAX(Escalation!$C$2,AH$4-$W17))),
     IF(SSSModel!$C$4="PV",IF(CF$4=$W17,$EA17*(1+SSSModel!$C$2),0),
     IF(SSSModel!$C$4="FCR",IF(AND(CF$4&gt;=$W17,OFFSET(Profiles!$K$2,$Z17,MAX(Profiles!$C$2,AH$4-$W17))&gt;0),$EC17,0),0))))))</f>
        <v>0</v>
      </c>
      <c r="CG17" s="135">
        <f ca="1">IF(OR($Z17=0,SSSModel!$C$4="CF"),AI17,
IF(LEFT($V17,3)="ON_",
     IF(SSSModel!$C$4="RR",SUMPRODUCT(OFFSET($AC17,0,0,1,$CB$2),OFFSET(Profiles!$K$28,($Z17-1)*(Profiles!$I$26+1)+CG$4-SSSModel!$C$3+1,0,1,$CB$2)),
     IF(SSSModel!$C$4="ECC",$EA17*$EB17*SUMPRODUCT(OFFSET($AC17,0,MAX(0,CG$4-$DZ17-$CA$4+1),1,MIN($DZ17,CG$4-$CA$4+1)),OFFSET(Escalation!$K$24,($Y17-1)*(Escalation!$I$22+1)+CG$4-SSSModel!$C$3+1,MAX(0,CG$4-$DZ17-$CA$4+1),1,MIN($DZ17,CG$4-$CA$4+1))),
     IF(SSSModel!$C$4="PV",AI17*$EA17*(1+SSSModel!$C$2),
     IF(SSSModel!$C$4="FCR",$EC17*SUM(OFFSET($AC17,0,MAX(CG$4-$AC$4-$DZ17+1,0),1,MIN($DZ17,CG$4-$AC$4+1))),0)))),
SUM($AC17:$BZ17)*
     IF(SSSModel!$C$4="RR",OFFSET(Profiles!$K$2,$Z17,MAX(Profiles!$C$2,AI$4-$W17)),
     IF(SSSModel!$C$4="ECC",$EA17*$EB17*IF(MAX(Escalation!$C$2,AI$4-$W17)&gt;$DZ17-1,0,OFFSET(Escalation!$K$2,$Y17,MAX(Escalation!$C$2,AI$4-$W17))),
     IF(SSSModel!$C$4="PV",IF(CG$4=$W17,$EA17*(1+SSSModel!$C$2),0),
     IF(SSSModel!$C$4="FCR",IF(AND(CG$4&gt;=$W17,OFFSET(Profiles!$K$2,$Z17,MAX(Profiles!$C$2,AI$4-$W17))&gt;0),$EC17,0),0))))))</f>
        <v>0</v>
      </c>
      <c r="CH17" s="135">
        <f ca="1">IF(OR($Z17=0,SSSModel!$C$4="CF"),AJ17,
IF(LEFT($V17,3)="ON_",
     IF(SSSModel!$C$4="RR",SUMPRODUCT(OFFSET($AC17,0,0,1,$CB$2),OFFSET(Profiles!$K$28,($Z17-1)*(Profiles!$I$26+1)+CH$4-SSSModel!$C$3+1,0,1,$CB$2)),
     IF(SSSModel!$C$4="ECC",$EA17*$EB17*SUMPRODUCT(OFFSET($AC17,0,MAX(0,CH$4-$DZ17-$CA$4+1),1,MIN($DZ17,CH$4-$CA$4+1)),OFFSET(Escalation!$K$24,($Y17-1)*(Escalation!$I$22+1)+CH$4-SSSModel!$C$3+1,MAX(0,CH$4-$DZ17-$CA$4+1),1,MIN($DZ17,CH$4-$CA$4+1))),
     IF(SSSModel!$C$4="PV",AJ17*$EA17*(1+SSSModel!$C$2),
     IF(SSSModel!$C$4="FCR",$EC17*SUM(OFFSET($AC17,0,MAX(CH$4-$AC$4-$DZ17+1,0),1,MIN($DZ17,CH$4-$AC$4+1))),0)))),
SUM($AC17:$BZ17)*
     IF(SSSModel!$C$4="RR",OFFSET(Profiles!$K$2,$Z17,MAX(Profiles!$C$2,AJ$4-$W17)),
     IF(SSSModel!$C$4="ECC",$EA17*$EB17*IF(MAX(Escalation!$C$2,AJ$4-$W17)&gt;$DZ17-1,0,OFFSET(Escalation!$K$2,$Y17,MAX(Escalation!$C$2,AJ$4-$W17))),
     IF(SSSModel!$C$4="PV",IF(CH$4=$W17,$EA17*(1+SSSModel!$C$2),0),
     IF(SSSModel!$C$4="FCR",IF(AND(CH$4&gt;=$W17,OFFSET(Profiles!$K$2,$Z17,MAX(Profiles!$C$2,AJ$4-$W17))&gt;0),$EC17,0),0))))))</f>
        <v>0</v>
      </c>
      <c r="CI17" s="135">
        <f ca="1">IF(OR($Z17=0,SSSModel!$C$4="CF"),AK17,
IF(LEFT($V17,3)="ON_",
     IF(SSSModel!$C$4="RR",SUMPRODUCT(OFFSET($AC17,0,0,1,$CB$2),OFFSET(Profiles!$K$28,($Z17-1)*(Profiles!$I$26+1)+CI$4-SSSModel!$C$3+1,0,1,$CB$2)),
     IF(SSSModel!$C$4="ECC",$EA17*$EB17*SUMPRODUCT(OFFSET($AC17,0,MAX(0,CI$4-$DZ17-$CA$4+1),1,MIN($DZ17,CI$4-$CA$4+1)),OFFSET(Escalation!$K$24,($Y17-1)*(Escalation!$I$22+1)+CI$4-SSSModel!$C$3+1,MAX(0,CI$4-$DZ17-$CA$4+1),1,MIN($DZ17,CI$4-$CA$4+1))),
     IF(SSSModel!$C$4="PV",AK17*$EA17*(1+SSSModel!$C$2),
     IF(SSSModel!$C$4="FCR",$EC17*SUM(OFFSET($AC17,0,MAX(CI$4-$AC$4-$DZ17+1,0),1,MIN($DZ17,CI$4-$AC$4+1))),0)))),
SUM($AC17:$BZ17)*
     IF(SSSModel!$C$4="RR",OFFSET(Profiles!$K$2,$Z17,MAX(Profiles!$C$2,AK$4-$W17)),
     IF(SSSModel!$C$4="ECC",$EA17*$EB17*IF(MAX(Escalation!$C$2,AK$4-$W17)&gt;$DZ17-1,0,OFFSET(Escalation!$K$2,$Y17,MAX(Escalation!$C$2,AK$4-$W17))),
     IF(SSSModel!$C$4="PV",IF(CI$4=$W17,$EA17*(1+SSSModel!$C$2),0),
     IF(SSSModel!$C$4="FCR",IF(AND(CI$4&gt;=$W17,OFFSET(Profiles!$K$2,$Z17,MAX(Profiles!$C$2,AK$4-$W17))&gt;0),$EC17,0),0))))))</f>
        <v>0</v>
      </c>
      <c r="CJ17" s="135">
        <f ca="1">IF(OR($Z17=0,SSSModel!$C$4="CF"),AL17,
IF(LEFT($V17,3)="ON_",
     IF(SSSModel!$C$4="RR",SUMPRODUCT(OFFSET($AC17,0,0,1,$CB$2),OFFSET(Profiles!$K$28,($Z17-1)*(Profiles!$I$26+1)+CJ$4-SSSModel!$C$3+1,0,1,$CB$2)),
     IF(SSSModel!$C$4="ECC",$EA17*$EB17*SUMPRODUCT(OFFSET($AC17,0,MAX(0,CJ$4-$DZ17-$CA$4+1),1,MIN($DZ17,CJ$4-$CA$4+1)),OFFSET(Escalation!$K$24,($Y17-1)*(Escalation!$I$22+1)+CJ$4-SSSModel!$C$3+1,MAX(0,CJ$4-$DZ17-$CA$4+1),1,MIN($DZ17,CJ$4-$CA$4+1))),
     IF(SSSModel!$C$4="PV",AL17*$EA17*(1+SSSModel!$C$2),
     IF(SSSModel!$C$4="FCR",$EC17*SUM(OFFSET($AC17,0,MAX(CJ$4-$AC$4-$DZ17+1,0),1,MIN($DZ17,CJ$4-$AC$4+1))),0)))),
SUM($AC17:$BZ17)*
     IF(SSSModel!$C$4="RR",OFFSET(Profiles!$K$2,$Z17,MAX(Profiles!$C$2,AL$4-$W17)),
     IF(SSSModel!$C$4="ECC",$EA17*$EB17*IF(MAX(Escalation!$C$2,AL$4-$W17)&gt;$DZ17-1,0,OFFSET(Escalation!$K$2,$Y17,MAX(Escalation!$C$2,AL$4-$W17))),
     IF(SSSModel!$C$4="PV",IF(CJ$4=$W17,$EA17*(1+SSSModel!$C$2),0),
     IF(SSSModel!$C$4="FCR",IF(AND(CJ$4&gt;=$W17,OFFSET(Profiles!$K$2,$Z17,MAX(Profiles!$C$2,AL$4-$W17))&gt;0),$EC17,0),0))))))</f>
        <v>0</v>
      </c>
      <c r="CK17" s="135">
        <f ca="1">IF(OR($Z17=0,SSSModel!$C$4="CF"),AM17,
IF(LEFT($V17,3)="ON_",
     IF(SSSModel!$C$4="RR",SUMPRODUCT(OFFSET($AC17,0,0,1,$CB$2),OFFSET(Profiles!$K$28,($Z17-1)*(Profiles!$I$26+1)+CK$4-SSSModel!$C$3+1,0,1,$CB$2)),
     IF(SSSModel!$C$4="ECC",$EA17*$EB17*SUMPRODUCT(OFFSET($AC17,0,MAX(0,CK$4-$DZ17-$CA$4+1),1,MIN($DZ17,CK$4-$CA$4+1)),OFFSET(Escalation!$K$24,($Y17-1)*(Escalation!$I$22+1)+CK$4-SSSModel!$C$3+1,MAX(0,CK$4-$DZ17-$CA$4+1),1,MIN($DZ17,CK$4-$CA$4+1))),
     IF(SSSModel!$C$4="PV",AM17*$EA17*(1+SSSModel!$C$2),
     IF(SSSModel!$C$4="FCR",$EC17*SUM(OFFSET($AC17,0,MAX(CK$4-$AC$4-$DZ17+1,0),1,MIN($DZ17,CK$4-$AC$4+1))),0)))),
SUM($AC17:$BZ17)*
     IF(SSSModel!$C$4="RR",OFFSET(Profiles!$K$2,$Z17,MAX(Profiles!$C$2,AM$4-$W17)),
     IF(SSSModel!$C$4="ECC",$EA17*$EB17*IF(MAX(Escalation!$C$2,AM$4-$W17)&gt;$DZ17-1,0,OFFSET(Escalation!$K$2,$Y17,MAX(Escalation!$C$2,AM$4-$W17))),
     IF(SSSModel!$C$4="PV",IF(CK$4=$W17,$EA17*(1+SSSModel!$C$2),0),
     IF(SSSModel!$C$4="FCR",IF(AND(CK$4&gt;=$W17,OFFSET(Profiles!$K$2,$Z17,MAX(Profiles!$C$2,AM$4-$W17))&gt;0),$EC17,0),0))))))</f>
        <v>0</v>
      </c>
      <c r="CL17" s="135">
        <f ca="1">IF(OR($Z17=0,SSSModel!$C$4="CF"),AN17,
IF(LEFT($V17,3)="ON_",
     IF(SSSModel!$C$4="RR",SUMPRODUCT(OFFSET($AC17,0,0,1,$CB$2),OFFSET(Profiles!$K$28,($Z17-1)*(Profiles!$I$26+1)+CL$4-SSSModel!$C$3+1,0,1,$CB$2)),
     IF(SSSModel!$C$4="ECC",$EA17*$EB17*SUMPRODUCT(OFFSET($AC17,0,MAX(0,CL$4-$DZ17-$CA$4+1),1,MIN($DZ17,CL$4-$CA$4+1)),OFFSET(Escalation!$K$24,($Y17-1)*(Escalation!$I$22+1)+CL$4-SSSModel!$C$3+1,MAX(0,CL$4-$DZ17-$CA$4+1),1,MIN($DZ17,CL$4-$CA$4+1))),
     IF(SSSModel!$C$4="PV",AN17*$EA17*(1+SSSModel!$C$2),
     IF(SSSModel!$C$4="FCR",$EC17*SUM(OFFSET($AC17,0,MAX(CL$4-$AC$4-$DZ17+1,0),1,MIN($DZ17,CL$4-$AC$4+1))),0)))),
SUM($AC17:$BZ17)*
     IF(SSSModel!$C$4="RR",OFFSET(Profiles!$K$2,$Z17,MAX(Profiles!$C$2,AN$4-$W17)),
     IF(SSSModel!$C$4="ECC",$EA17*$EB17*IF(MAX(Escalation!$C$2,AN$4-$W17)&gt;$DZ17-1,0,OFFSET(Escalation!$K$2,$Y17,MAX(Escalation!$C$2,AN$4-$W17))),
     IF(SSSModel!$C$4="PV",IF(CL$4=$W17,$EA17*(1+SSSModel!$C$2),0),
     IF(SSSModel!$C$4="FCR",IF(AND(CL$4&gt;=$W17,OFFSET(Profiles!$K$2,$Z17,MAX(Profiles!$C$2,AN$4-$W17))&gt;0),$EC17,0),0))))))</f>
        <v>0</v>
      </c>
      <c r="CM17" s="135">
        <f ca="1">IF(OR($Z17=0,SSSModel!$C$4="CF"),AO17,
IF(LEFT($V17,3)="ON_",
     IF(SSSModel!$C$4="RR",SUMPRODUCT(OFFSET($AC17,0,0,1,$CB$2),OFFSET(Profiles!$K$28,($Z17-1)*(Profiles!$I$26+1)+CM$4-SSSModel!$C$3+1,0,1,$CB$2)),
     IF(SSSModel!$C$4="ECC",$EA17*$EB17*SUMPRODUCT(OFFSET($AC17,0,MAX(0,CM$4-$DZ17-$CA$4+1),1,MIN($DZ17,CM$4-$CA$4+1)),OFFSET(Escalation!$K$24,($Y17-1)*(Escalation!$I$22+1)+CM$4-SSSModel!$C$3+1,MAX(0,CM$4-$DZ17-$CA$4+1),1,MIN($DZ17,CM$4-$CA$4+1))),
     IF(SSSModel!$C$4="PV",AO17*$EA17*(1+SSSModel!$C$2),
     IF(SSSModel!$C$4="FCR",$EC17*SUM(OFFSET($AC17,0,MAX(CM$4-$AC$4-$DZ17+1,0),1,MIN($DZ17,CM$4-$AC$4+1))),0)))),
SUM($AC17:$BZ17)*
     IF(SSSModel!$C$4="RR",OFFSET(Profiles!$K$2,$Z17,MAX(Profiles!$C$2,AO$4-$W17)),
     IF(SSSModel!$C$4="ECC",$EA17*$EB17*IF(MAX(Escalation!$C$2,AO$4-$W17)&gt;$DZ17-1,0,OFFSET(Escalation!$K$2,$Y17,MAX(Escalation!$C$2,AO$4-$W17))),
     IF(SSSModel!$C$4="PV",IF(CM$4=$W17,$EA17*(1+SSSModel!$C$2),0),
     IF(SSSModel!$C$4="FCR",IF(AND(CM$4&gt;=$W17,OFFSET(Profiles!$K$2,$Z17,MAX(Profiles!$C$2,AO$4-$W17))&gt;0),$EC17,0),0))))))</f>
        <v>0</v>
      </c>
      <c r="CN17" s="135">
        <f ca="1">IF(OR($Z17=0,SSSModel!$C$4="CF"),AP17,
IF(LEFT($V17,3)="ON_",
     IF(SSSModel!$C$4="RR",SUMPRODUCT(OFFSET($AC17,0,0,1,$CB$2),OFFSET(Profiles!$K$28,($Z17-1)*(Profiles!$I$26+1)+CN$4-SSSModel!$C$3+1,0,1,$CB$2)),
     IF(SSSModel!$C$4="ECC",$EA17*$EB17*SUMPRODUCT(OFFSET($AC17,0,MAX(0,CN$4-$DZ17-$CA$4+1),1,MIN($DZ17,CN$4-$CA$4+1)),OFFSET(Escalation!$K$24,($Y17-1)*(Escalation!$I$22+1)+CN$4-SSSModel!$C$3+1,MAX(0,CN$4-$DZ17-$CA$4+1),1,MIN($DZ17,CN$4-$CA$4+1))),
     IF(SSSModel!$C$4="PV",AP17*$EA17*(1+SSSModel!$C$2),
     IF(SSSModel!$C$4="FCR",$EC17*SUM(OFFSET($AC17,0,MAX(CN$4-$AC$4-$DZ17+1,0),1,MIN($DZ17,CN$4-$AC$4+1))),0)))),
SUM($AC17:$BZ17)*
     IF(SSSModel!$C$4="RR",OFFSET(Profiles!$K$2,$Z17,MAX(Profiles!$C$2,AP$4-$W17)),
     IF(SSSModel!$C$4="ECC",$EA17*$EB17*IF(MAX(Escalation!$C$2,AP$4-$W17)&gt;$DZ17-1,0,OFFSET(Escalation!$K$2,$Y17,MAX(Escalation!$C$2,AP$4-$W17))),
     IF(SSSModel!$C$4="PV",IF(CN$4=$W17,$EA17*(1+SSSModel!$C$2),0),
     IF(SSSModel!$C$4="FCR",IF(AND(CN$4&gt;=$W17,OFFSET(Profiles!$K$2,$Z17,MAX(Profiles!$C$2,AP$4-$W17))&gt;0),$EC17,0),0))))))</f>
        <v>0</v>
      </c>
      <c r="CO17" s="135">
        <f ca="1">IF(OR($Z17=0,SSSModel!$C$4="CF"),AQ17,
IF(LEFT($V17,3)="ON_",
     IF(SSSModel!$C$4="RR",SUMPRODUCT(OFFSET($AC17,0,0,1,$CB$2),OFFSET(Profiles!$K$28,($Z17-1)*(Profiles!$I$26+1)+CO$4-SSSModel!$C$3+1,0,1,$CB$2)),
     IF(SSSModel!$C$4="ECC",$EA17*$EB17*SUMPRODUCT(OFFSET($AC17,0,MAX(0,CO$4-$DZ17-$CA$4+1),1,MIN($DZ17,CO$4-$CA$4+1)),OFFSET(Escalation!$K$24,($Y17-1)*(Escalation!$I$22+1)+CO$4-SSSModel!$C$3+1,MAX(0,CO$4-$DZ17-$CA$4+1),1,MIN($DZ17,CO$4-$CA$4+1))),
     IF(SSSModel!$C$4="PV",AQ17*$EA17*(1+SSSModel!$C$2),
     IF(SSSModel!$C$4="FCR",$EC17*SUM(OFFSET($AC17,0,MAX(CO$4-$AC$4-$DZ17+1,0),1,MIN($DZ17,CO$4-$AC$4+1))),0)))),
SUM($AC17:$BZ17)*
     IF(SSSModel!$C$4="RR",OFFSET(Profiles!$K$2,$Z17,MAX(Profiles!$C$2,AQ$4-$W17)),
     IF(SSSModel!$C$4="ECC",$EA17*$EB17*IF(MAX(Escalation!$C$2,AQ$4-$W17)&gt;$DZ17-1,0,OFFSET(Escalation!$K$2,$Y17,MAX(Escalation!$C$2,AQ$4-$W17))),
     IF(SSSModel!$C$4="PV",IF(CO$4=$W17,$EA17*(1+SSSModel!$C$2),0),
     IF(SSSModel!$C$4="FCR",IF(AND(CO$4&gt;=$W17,OFFSET(Profiles!$K$2,$Z17,MAX(Profiles!$C$2,AQ$4-$W17))&gt;0),$EC17,0),0))))))</f>
        <v>0</v>
      </c>
      <c r="CP17" s="135">
        <f ca="1">IF(OR($Z17=0,SSSModel!$C$4="CF"),AR17,
IF(LEFT($V17,3)="ON_",
     IF(SSSModel!$C$4="RR",SUMPRODUCT(OFFSET($AC17,0,0,1,$CB$2),OFFSET(Profiles!$K$28,($Z17-1)*(Profiles!$I$26+1)+CP$4-SSSModel!$C$3+1,0,1,$CB$2)),
     IF(SSSModel!$C$4="ECC",$EA17*$EB17*SUMPRODUCT(OFFSET($AC17,0,MAX(0,CP$4-$DZ17-$CA$4+1),1,MIN($DZ17,CP$4-$CA$4+1)),OFFSET(Escalation!$K$24,($Y17-1)*(Escalation!$I$22+1)+CP$4-SSSModel!$C$3+1,MAX(0,CP$4-$DZ17-$CA$4+1),1,MIN($DZ17,CP$4-$CA$4+1))),
     IF(SSSModel!$C$4="PV",AR17*$EA17*(1+SSSModel!$C$2),
     IF(SSSModel!$C$4="FCR",$EC17*SUM(OFFSET($AC17,0,MAX(CP$4-$AC$4-$DZ17+1,0),1,MIN($DZ17,CP$4-$AC$4+1))),0)))),
SUM($AC17:$BZ17)*
     IF(SSSModel!$C$4="RR",OFFSET(Profiles!$K$2,$Z17,MAX(Profiles!$C$2,AR$4-$W17)),
     IF(SSSModel!$C$4="ECC",$EA17*$EB17*IF(MAX(Escalation!$C$2,AR$4-$W17)&gt;$DZ17-1,0,OFFSET(Escalation!$K$2,$Y17,MAX(Escalation!$C$2,AR$4-$W17))),
     IF(SSSModel!$C$4="PV",IF(CP$4=$W17,$EA17*(1+SSSModel!$C$2),0),
     IF(SSSModel!$C$4="FCR",IF(AND(CP$4&gt;=$W17,OFFSET(Profiles!$K$2,$Z17,MAX(Profiles!$C$2,AR$4-$W17))&gt;0),$EC17,0),0))))))</f>
        <v>0</v>
      </c>
      <c r="CQ17" s="135">
        <f ca="1">IF(OR($Z17=0,SSSModel!$C$4="CF"),AS17,
IF(LEFT($V17,3)="ON_",
     IF(SSSModel!$C$4="RR",SUMPRODUCT(OFFSET($AC17,0,0,1,$CB$2),OFFSET(Profiles!$K$28,($Z17-1)*(Profiles!$I$26+1)+CQ$4-SSSModel!$C$3+1,0,1,$CB$2)),
     IF(SSSModel!$C$4="ECC",$EA17*$EB17*SUMPRODUCT(OFFSET($AC17,0,MAX(0,CQ$4-$DZ17-$CA$4+1),1,MIN($DZ17,CQ$4-$CA$4+1)),OFFSET(Escalation!$K$24,($Y17-1)*(Escalation!$I$22+1)+CQ$4-SSSModel!$C$3+1,MAX(0,CQ$4-$DZ17-$CA$4+1),1,MIN($DZ17,CQ$4-$CA$4+1))),
     IF(SSSModel!$C$4="PV",AS17*$EA17*(1+SSSModel!$C$2),
     IF(SSSModel!$C$4="FCR",$EC17*SUM(OFFSET($AC17,0,MAX(CQ$4-$AC$4-$DZ17+1,0),1,MIN($DZ17,CQ$4-$AC$4+1))),0)))),
SUM($AC17:$BZ17)*
     IF(SSSModel!$C$4="RR",OFFSET(Profiles!$K$2,$Z17,MAX(Profiles!$C$2,AS$4-$W17)),
     IF(SSSModel!$C$4="ECC",$EA17*$EB17*IF(MAX(Escalation!$C$2,AS$4-$W17)&gt;$DZ17-1,0,OFFSET(Escalation!$K$2,$Y17,MAX(Escalation!$C$2,AS$4-$W17))),
     IF(SSSModel!$C$4="PV",IF(CQ$4=$W17,$EA17*(1+SSSModel!$C$2),0),
     IF(SSSModel!$C$4="FCR",IF(AND(CQ$4&gt;=$W17,OFFSET(Profiles!$K$2,$Z17,MAX(Profiles!$C$2,AS$4-$W17))&gt;0),$EC17,0),0))))))</f>
        <v>0</v>
      </c>
      <c r="CR17" s="135">
        <f ca="1">IF(OR($Z17=0,SSSModel!$C$4="CF"),AT17,
IF(LEFT($V17,3)="ON_",
     IF(SSSModel!$C$4="RR",SUMPRODUCT(OFFSET($AC17,0,0,1,$CB$2),OFFSET(Profiles!$K$28,($Z17-1)*(Profiles!$I$26+1)+CR$4-SSSModel!$C$3+1,0,1,$CB$2)),
     IF(SSSModel!$C$4="ECC",$EA17*$EB17*SUMPRODUCT(OFFSET($AC17,0,MAX(0,CR$4-$DZ17-$CA$4+1),1,MIN($DZ17,CR$4-$CA$4+1)),OFFSET(Escalation!$K$24,($Y17-1)*(Escalation!$I$22+1)+CR$4-SSSModel!$C$3+1,MAX(0,CR$4-$DZ17-$CA$4+1),1,MIN($DZ17,CR$4-$CA$4+1))),
     IF(SSSModel!$C$4="PV",AT17*$EA17*(1+SSSModel!$C$2),
     IF(SSSModel!$C$4="FCR",$EC17*SUM(OFFSET($AC17,0,MAX(CR$4-$AC$4-$DZ17+1,0),1,MIN($DZ17,CR$4-$AC$4+1))),0)))),
SUM($AC17:$BZ17)*
     IF(SSSModel!$C$4="RR",OFFSET(Profiles!$K$2,$Z17,MAX(Profiles!$C$2,AT$4-$W17)),
     IF(SSSModel!$C$4="ECC",$EA17*$EB17*IF(MAX(Escalation!$C$2,AT$4-$W17)&gt;$DZ17-1,0,OFFSET(Escalation!$K$2,$Y17,MAX(Escalation!$C$2,AT$4-$W17))),
     IF(SSSModel!$C$4="PV",IF(CR$4=$W17,$EA17*(1+SSSModel!$C$2),0),
     IF(SSSModel!$C$4="FCR",IF(AND(CR$4&gt;=$W17,OFFSET(Profiles!$K$2,$Z17,MAX(Profiles!$C$2,AT$4-$W17))&gt;0),$EC17,0),0))))))</f>
        <v>0</v>
      </c>
      <c r="CS17" s="135">
        <f ca="1">IF(OR($Z17=0,SSSModel!$C$4="CF"),AU17,
IF(LEFT($V17,3)="ON_",
     IF(SSSModel!$C$4="RR",SUMPRODUCT(OFFSET($AC17,0,0,1,$CB$2),OFFSET(Profiles!$K$28,($Z17-1)*(Profiles!$I$26+1)+CS$4-SSSModel!$C$3+1,0,1,$CB$2)),
     IF(SSSModel!$C$4="ECC",$EA17*$EB17*SUMPRODUCT(OFFSET($AC17,0,MAX(0,CS$4-$DZ17-$CA$4+1),1,MIN($DZ17,CS$4-$CA$4+1)),OFFSET(Escalation!$K$24,($Y17-1)*(Escalation!$I$22+1)+CS$4-SSSModel!$C$3+1,MAX(0,CS$4-$DZ17-$CA$4+1),1,MIN($DZ17,CS$4-$CA$4+1))),
     IF(SSSModel!$C$4="PV",AU17*$EA17*(1+SSSModel!$C$2),
     IF(SSSModel!$C$4="FCR",$EC17*SUM(OFFSET($AC17,0,MAX(CS$4-$AC$4-$DZ17+1,0),1,MIN($DZ17,CS$4-$AC$4+1))),0)))),
SUM($AC17:$BZ17)*
     IF(SSSModel!$C$4="RR",OFFSET(Profiles!$K$2,$Z17,MAX(Profiles!$C$2,AU$4-$W17)),
     IF(SSSModel!$C$4="ECC",$EA17*$EB17*IF(MAX(Escalation!$C$2,AU$4-$W17)&gt;$DZ17-1,0,OFFSET(Escalation!$K$2,$Y17,MAX(Escalation!$C$2,AU$4-$W17))),
     IF(SSSModel!$C$4="PV",IF(CS$4=$W17,$EA17*(1+SSSModel!$C$2),0),
     IF(SSSModel!$C$4="FCR",IF(AND(CS$4&gt;=$W17,OFFSET(Profiles!$K$2,$Z17,MAX(Profiles!$C$2,AU$4-$W17))&gt;0),$EC17,0),0))))))</f>
        <v>0</v>
      </c>
      <c r="CT17" s="135">
        <f ca="1">IF(OR($Z17=0,SSSModel!$C$4="CF"),AV17,
IF(LEFT($V17,3)="ON_",
     IF(SSSModel!$C$4="RR",SUMPRODUCT(OFFSET($AC17,0,0,1,$CB$2),OFFSET(Profiles!$K$28,($Z17-1)*(Profiles!$I$26+1)+CT$4-SSSModel!$C$3+1,0,1,$CB$2)),
     IF(SSSModel!$C$4="ECC",$EA17*$EB17*SUMPRODUCT(OFFSET($AC17,0,MAX(0,CT$4-$DZ17-$CA$4+1),1,MIN($DZ17,CT$4-$CA$4+1)),OFFSET(Escalation!$K$24,($Y17-1)*(Escalation!$I$22+1)+CT$4-SSSModel!$C$3+1,MAX(0,CT$4-$DZ17-$CA$4+1),1,MIN($DZ17,CT$4-$CA$4+1))),
     IF(SSSModel!$C$4="PV",AV17*$EA17*(1+SSSModel!$C$2),
     IF(SSSModel!$C$4="FCR",$EC17*SUM(OFFSET($AC17,0,MAX(CT$4-$AC$4-$DZ17+1,0),1,MIN($DZ17,CT$4-$AC$4+1))),0)))),
SUM($AC17:$BZ17)*
     IF(SSSModel!$C$4="RR",OFFSET(Profiles!$K$2,$Z17,MAX(Profiles!$C$2,AV$4-$W17)),
     IF(SSSModel!$C$4="ECC",$EA17*$EB17*IF(MAX(Escalation!$C$2,AV$4-$W17)&gt;$DZ17-1,0,OFFSET(Escalation!$K$2,$Y17,MAX(Escalation!$C$2,AV$4-$W17))),
     IF(SSSModel!$C$4="PV",IF(CT$4=$W17,$EA17*(1+SSSModel!$C$2),0),
     IF(SSSModel!$C$4="FCR",IF(AND(CT$4&gt;=$W17,OFFSET(Profiles!$K$2,$Z17,MAX(Profiles!$C$2,AV$4-$W17))&gt;0),$EC17,0),0))))))</f>
        <v>0</v>
      </c>
      <c r="CU17" s="135">
        <f ca="1">IF(OR($Z17=0,SSSModel!$C$4="CF"),AW17,
IF(LEFT($V17,3)="ON_",
     IF(SSSModel!$C$4="RR",SUMPRODUCT(OFFSET($AC17,0,0,1,$CB$2),OFFSET(Profiles!$K$28,($Z17-1)*(Profiles!$I$26+1)+CU$4-SSSModel!$C$3+1,0,1,$CB$2)),
     IF(SSSModel!$C$4="ECC",$EA17*$EB17*SUMPRODUCT(OFFSET($AC17,0,MAX(0,CU$4-$DZ17-$CA$4+1),1,MIN($DZ17,CU$4-$CA$4+1)),OFFSET(Escalation!$K$24,($Y17-1)*(Escalation!$I$22+1)+CU$4-SSSModel!$C$3+1,MAX(0,CU$4-$DZ17-$CA$4+1),1,MIN($DZ17,CU$4-$CA$4+1))),
     IF(SSSModel!$C$4="PV",AW17*$EA17*(1+SSSModel!$C$2),
     IF(SSSModel!$C$4="FCR",$EC17*SUM(OFFSET($AC17,0,MAX(CU$4-$AC$4-$DZ17+1,0),1,MIN($DZ17,CU$4-$AC$4+1))),0)))),
SUM($AC17:$BZ17)*
     IF(SSSModel!$C$4="RR",OFFSET(Profiles!$K$2,$Z17,MAX(Profiles!$C$2,AW$4-$W17)),
     IF(SSSModel!$C$4="ECC",$EA17*$EB17*IF(MAX(Escalation!$C$2,AW$4-$W17)&gt;$DZ17-1,0,OFFSET(Escalation!$K$2,$Y17,MAX(Escalation!$C$2,AW$4-$W17))),
     IF(SSSModel!$C$4="PV",IF(CU$4=$W17,$EA17*(1+SSSModel!$C$2),0),
     IF(SSSModel!$C$4="FCR",IF(AND(CU$4&gt;=$W17,OFFSET(Profiles!$K$2,$Z17,MAX(Profiles!$C$2,AW$4-$W17))&gt;0),$EC17,0),0))))))</f>
        <v>0</v>
      </c>
      <c r="CV17" s="135">
        <f ca="1">IF(OR($Z17=0,SSSModel!$C$4="CF"),AX17,
IF(LEFT($V17,3)="ON_",
     IF(SSSModel!$C$4="RR",SUMPRODUCT(OFFSET($AC17,0,0,1,$CB$2),OFFSET(Profiles!$K$28,($Z17-1)*(Profiles!$I$26+1)+CV$4-SSSModel!$C$3+1,0,1,$CB$2)),
     IF(SSSModel!$C$4="ECC",$EA17*$EB17*SUMPRODUCT(OFFSET($AC17,0,MAX(0,CV$4-$DZ17-$CA$4+1),1,MIN($DZ17,CV$4-$CA$4+1)),OFFSET(Escalation!$K$24,($Y17-1)*(Escalation!$I$22+1)+CV$4-SSSModel!$C$3+1,MAX(0,CV$4-$DZ17-$CA$4+1),1,MIN($DZ17,CV$4-$CA$4+1))),
     IF(SSSModel!$C$4="PV",AX17*$EA17*(1+SSSModel!$C$2),
     IF(SSSModel!$C$4="FCR",$EC17*SUM(OFFSET($AC17,0,MAX(CV$4-$AC$4-$DZ17+1,0),1,MIN($DZ17,CV$4-$AC$4+1))),0)))),
SUM($AC17:$BZ17)*
     IF(SSSModel!$C$4="RR",OFFSET(Profiles!$K$2,$Z17,MAX(Profiles!$C$2,AX$4-$W17)),
     IF(SSSModel!$C$4="ECC",$EA17*$EB17*IF(MAX(Escalation!$C$2,AX$4-$W17)&gt;$DZ17-1,0,OFFSET(Escalation!$K$2,$Y17,MAX(Escalation!$C$2,AX$4-$W17))),
     IF(SSSModel!$C$4="PV",IF(CV$4=$W17,$EA17*(1+SSSModel!$C$2),0),
     IF(SSSModel!$C$4="FCR",IF(AND(CV$4&gt;=$W17,OFFSET(Profiles!$K$2,$Z17,MAX(Profiles!$C$2,AX$4-$W17))&gt;0),$EC17,0),0))))))</f>
        <v>0</v>
      </c>
      <c r="CW17" s="135">
        <f ca="1">IF(OR($Z17=0,SSSModel!$C$4="CF"),AY17,
IF(LEFT($V17,3)="ON_",
     IF(SSSModel!$C$4="RR",SUMPRODUCT(OFFSET($AC17,0,0,1,$CB$2),OFFSET(Profiles!$K$28,($Z17-1)*(Profiles!$I$26+1)+CW$4-SSSModel!$C$3+1,0,1,$CB$2)),
     IF(SSSModel!$C$4="ECC",$EA17*$EB17*SUMPRODUCT(OFFSET($AC17,0,MAX(0,CW$4-$DZ17-$CA$4+1),1,MIN($DZ17,CW$4-$CA$4+1)),OFFSET(Escalation!$K$24,($Y17-1)*(Escalation!$I$22+1)+CW$4-SSSModel!$C$3+1,MAX(0,CW$4-$DZ17-$CA$4+1),1,MIN($DZ17,CW$4-$CA$4+1))),
     IF(SSSModel!$C$4="PV",AY17*$EA17*(1+SSSModel!$C$2),
     IF(SSSModel!$C$4="FCR",$EC17*SUM(OFFSET($AC17,0,MAX(CW$4-$AC$4-$DZ17+1,0),1,MIN($DZ17,CW$4-$AC$4+1))),0)))),
SUM($AC17:$BZ17)*
     IF(SSSModel!$C$4="RR",OFFSET(Profiles!$K$2,$Z17,MAX(Profiles!$C$2,AY$4-$W17)),
     IF(SSSModel!$C$4="ECC",$EA17*$EB17*IF(MAX(Escalation!$C$2,AY$4-$W17)&gt;$DZ17-1,0,OFFSET(Escalation!$K$2,$Y17,MAX(Escalation!$C$2,AY$4-$W17))),
     IF(SSSModel!$C$4="PV",IF(CW$4=$W17,$EA17*(1+SSSModel!$C$2),0),
     IF(SSSModel!$C$4="FCR",IF(AND(CW$4&gt;=$W17,OFFSET(Profiles!$K$2,$Z17,MAX(Profiles!$C$2,AY$4-$W17))&gt;0),$EC17,0),0))))))</f>
        <v>0</v>
      </c>
      <c r="CX17" s="135">
        <f ca="1">IF(OR($Z17=0,SSSModel!$C$4="CF"),AZ17,
IF(LEFT($V17,3)="ON_",
     IF(SSSModel!$C$4="RR",SUMPRODUCT(OFFSET($AC17,0,0,1,$CB$2),OFFSET(Profiles!$K$28,($Z17-1)*(Profiles!$I$26+1)+CX$4-SSSModel!$C$3+1,0,1,$CB$2)),
     IF(SSSModel!$C$4="ECC",$EA17*$EB17*SUMPRODUCT(OFFSET($AC17,0,MAX(0,CX$4-$DZ17-$CA$4+1),1,MIN($DZ17,CX$4-$CA$4+1)),OFFSET(Escalation!$K$24,($Y17-1)*(Escalation!$I$22+1)+CX$4-SSSModel!$C$3+1,MAX(0,CX$4-$DZ17-$CA$4+1),1,MIN($DZ17,CX$4-$CA$4+1))),
     IF(SSSModel!$C$4="PV",AZ17*$EA17*(1+SSSModel!$C$2),
     IF(SSSModel!$C$4="FCR",$EC17*SUM(OFFSET($AC17,0,MAX(CX$4-$AC$4-$DZ17+1,0),1,MIN($DZ17,CX$4-$AC$4+1))),0)))),
SUM($AC17:$BZ17)*
     IF(SSSModel!$C$4="RR",OFFSET(Profiles!$K$2,$Z17,MAX(Profiles!$C$2,AZ$4-$W17)),
     IF(SSSModel!$C$4="ECC",$EA17*$EB17*IF(MAX(Escalation!$C$2,AZ$4-$W17)&gt;$DZ17-1,0,OFFSET(Escalation!$K$2,$Y17,MAX(Escalation!$C$2,AZ$4-$W17))),
     IF(SSSModel!$C$4="PV",IF(CX$4=$W17,$EA17*(1+SSSModel!$C$2),0),
     IF(SSSModel!$C$4="FCR",IF(AND(CX$4&gt;=$W17,OFFSET(Profiles!$K$2,$Z17,MAX(Profiles!$C$2,AZ$4-$W17))&gt;0),$EC17,0),0))))))</f>
        <v>0</v>
      </c>
      <c r="CY17" s="135">
        <f ca="1">IF(OR($Z17=0,SSSModel!$C$4="CF"),BA17,
IF(LEFT($V17,3)="ON_",
     IF(SSSModel!$C$4="RR",SUMPRODUCT(OFFSET($AC17,0,0,1,$CB$2),OFFSET(Profiles!$K$28,($Z17-1)*(Profiles!$I$26+1)+CY$4-SSSModel!$C$3+1,0,1,$CB$2)),
     IF(SSSModel!$C$4="ECC",$EA17*$EB17*SUMPRODUCT(OFFSET($AC17,0,MAX(0,CY$4-$DZ17-$CA$4+1),1,MIN($DZ17,CY$4-$CA$4+1)),OFFSET(Escalation!$K$24,($Y17-1)*(Escalation!$I$22+1)+CY$4-SSSModel!$C$3+1,MAX(0,CY$4-$DZ17-$CA$4+1),1,MIN($DZ17,CY$4-$CA$4+1))),
     IF(SSSModel!$C$4="PV",BA17*$EA17*(1+SSSModel!$C$2),
     IF(SSSModel!$C$4="FCR",$EC17*SUM(OFFSET($AC17,0,MAX(CY$4-$AC$4-$DZ17+1,0),1,MIN($DZ17,CY$4-$AC$4+1))),0)))),
SUM($AC17:$BZ17)*
     IF(SSSModel!$C$4="RR",OFFSET(Profiles!$K$2,$Z17,MAX(Profiles!$C$2,BA$4-$W17)),
     IF(SSSModel!$C$4="ECC",$EA17*$EB17*IF(MAX(Escalation!$C$2,BA$4-$W17)&gt;$DZ17-1,0,OFFSET(Escalation!$K$2,$Y17,MAX(Escalation!$C$2,BA$4-$W17))),
     IF(SSSModel!$C$4="PV",IF(CY$4=$W17,$EA17*(1+SSSModel!$C$2),0),
     IF(SSSModel!$C$4="FCR",IF(AND(CY$4&gt;=$W17,OFFSET(Profiles!$K$2,$Z17,MAX(Profiles!$C$2,BA$4-$W17))&gt;0),$EC17,0),0))))))</f>
        <v>0</v>
      </c>
      <c r="CZ17" s="135">
        <f ca="1">IF(OR($Z17=0,SSSModel!$C$4="CF"),BB17,
IF(LEFT($V17,3)="ON_",
     IF(SSSModel!$C$4="RR",SUMPRODUCT(OFFSET($AC17,0,0,1,$CB$2),OFFSET(Profiles!$K$28,($Z17-1)*(Profiles!$I$26+1)+CZ$4-SSSModel!$C$3+1,0,1,$CB$2)),
     IF(SSSModel!$C$4="ECC",$EA17*$EB17*SUMPRODUCT(OFFSET($AC17,0,MAX(0,CZ$4-$DZ17-$CA$4+1),1,MIN($DZ17,CZ$4-$CA$4+1)),OFFSET(Escalation!$K$24,($Y17-1)*(Escalation!$I$22+1)+CZ$4-SSSModel!$C$3+1,MAX(0,CZ$4-$DZ17-$CA$4+1),1,MIN($DZ17,CZ$4-$CA$4+1))),
     IF(SSSModel!$C$4="PV",BB17*$EA17*(1+SSSModel!$C$2),
     IF(SSSModel!$C$4="FCR",$EC17*SUM(OFFSET($AC17,0,MAX(CZ$4-$AC$4-$DZ17+1,0),1,MIN($DZ17,CZ$4-$AC$4+1))),0)))),
SUM($AC17:$BZ17)*
     IF(SSSModel!$C$4="RR",OFFSET(Profiles!$K$2,$Z17,MAX(Profiles!$C$2,BB$4-$W17)),
     IF(SSSModel!$C$4="ECC",$EA17*$EB17*IF(MAX(Escalation!$C$2,BB$4-$W17)&gt;$DZ17-1,0,OFFSET(Escalation!$K$2,$Y17,MAX(Escalation!$C$2,BB$4-$W17))),
     IF(SSSModel!$C$4="PV",IF(CZ$4=$W17,$EA17*(1+SSSModel!$C$2),0),
     IF(SSSModel!$C$4="FCR",IF(AND(CZ$4&gt;=$W17,OFFSET(Profiles!$K$2,$Z17,MAX(Profiles!$C$2,BB$4-$W17))&gt;0),$EC17,0),0))))))</f>
        <v>0</v>
      </c>
      <c r="DA17" s="135">
        <f ca="1">IF(OR($Z17=0,SSSModel!$C$4="CF"),BC17,
IF(LEFT($V17,3)="ON_",
     IF(SSSModel!$C$4="RR",SUMPRODUCT(OFFSET($AC17,0,0,1,$CB$2),OFFSET(Profiles!$K$28,($Z17-1)*(Profiles!$I$26+1)+DA$4-SSSModel!$C$3+1,0,1,$CB$2)),
     IF(SSSModel!$C$4="ECC",$EA17*$EB17*SUMPRODUCT(OFFSET($AC17,0,MAX(0,DA$4-$DZ17-$CA$4+1),1,MIN($DZ17,DA$4-$CA$4+1)),OFFSET(Escalation!$K$24,($Y17-1)*(Escalation!$I$22+1)+DA$4-SSSModel!$C$3+1,MAX(0,DA$4-$DZ17-$CA$4+1),1,MIN($DZ17,DA$4-$CA$4+1))),
     IF(SSSModel!$C$4="PV",BC17*$EA17*(1+SSSModel!$C$2),
     IF(SSSModel!$C$4="FCR",$EC17*SUM(OFFSET($AC17,0,MAX(DA$4-$AC$4-$DZ17+1,0),1,MIN($DZ17,DA$4-$AC$4+1))),0)))),
SUM($AC17:$BZ17)*
     IF(SSSModel!$C$4="RR",OFFSET(Profiles!$K$2,$Z17,MAX(Profiles!$C$2,BC$4-$W17)),
     IF(SSSModel!$C$4="ECC",$EA17*$EB17*IF(MAX(Escalation!$C$2,BC$4-$W17)&gt;$DZ17-1,0,OFFSET(Escalation!$K$2,$Y17,MAX(Escalation!$C$2,BC$4-$W17))),
     IF(SSSModel!$C$4="PV",IF(DA$4=$W17,$EA17*(1+SSSModel!$C$2),0),
     IF(SSSModel!$C$4="FCR",IF(AND(DA$4&gt;=$W17,OFFSET(Profiles!$K$2,$Z17,MAX(Profiles!$C$2,BC$4-$W17))&gt;0),$EC17,0),0))))))</f>
        <v>0</v>
      </c>
      <c r="DB17" s="135">
        <f ca="1">IF(OR($Z17=0,SSSModel!$C$4="CF"),BD17,
IF(LEFT($V17,3)="ON_",
     IF(SSSModel!$C$4="RR",SUMPRODUCT(OFFSET($AC17,0,0,1,$CB$2),OFFSET(Profiles!$K$28,($Z17-1)*(Profiles!$I$26+1)+DB$4-SSSModel!$C$3+1,0,1,$CB$2)),
     IF(SSSModel!$C$4="ECC",$EA17*$EB17*SUMPRODUCT(OFFSET($AC17,0,MAX(0,DB$4-$DZ17-$CA$4+1),1,MIN($DZ17,DB$4-$CA$4+1)),OFFSET(Escalation!$K$24,($Y17-1)*(Escalation!$I$22+1)+DB$4-SSSModel!$C$3+1,MAX(0,DB$4-$DZ17-$CA$4+1),1,MIN($DZ17,DB$4-$CA$4+1))),
     IF(SSSModel!$C$4="PV",BD17*$EA17*(1+SSSModel!$C$2),
     IF(SSSModel!$C$4="FCR",$EC17*SUM(OFFSET($AC17,0,MAX(DB$4-$AC$4-$DZ17+1,0),1,MIN($DZ17,DB$4-$AC$4+1))),0)))),
SUM($AC17:$BZ17)*
     IF(SSSModel!$C$4="RR",OFFSET(Profiles!$K$2,$Z17,MAX(Profiles!$C$2,BD$4-$W17)),
     IF(SSSModel!$C$4="ECC",$EA17*$EB17*IF(MAX(Escalation!$C$2,BD$4-$W17)&gt;$DZ17-1,0,OFFSET(Escalation!$K$2,$Y17,MAX(Escalation!$C$2,BD$4-$W17))),
     IF(SSSModel!$C$4="PV",IF(DB$4=$W17,$EA17*(1+SSSModel!$C$2),0),
     IF(SSSModel!$C$4="FCR",IF(AND(DB$4&gt;=$W17,OFFSET(Profiles!$K$2,$Z17,MAX(Profiles!$C$2,BD$4-$W17))&gt;0),$EC17,0),0))))))</f>
        <v>0</v>
      </c>
      <c r="DC17" s="135">
        <f ca="1">IF(OR($Z17=0,SSSModel!$C$4="CF"),BE17,
IF(LEFT($V17,3)="ON_",
     IF(SSSModel!$C$4="RR",SUMPRODUCT(OFFSET($AC17,0,0,1,$CB$2),OFFSET(Profiles!$K$28,($Z17-1)*(Profiles!$I$26+1)+DC$4-SSSModel!$C$3+1,0,1,$CB$2)),
     IF(SSSModel!$C$4="ECC",$EA17*$EB17*SUMPRODUCT(OFFSET($AC17,0,MAX(0,DC$4-$DZ17-$CA$4+1),1,MIN($DZ17,DC$4-$CA$4+1)),OFFSET(Escalation!$K$24,($Y17-1)*(Escalation!$I$22+1)+DC$4-SSSModel!$C$3+1,MAX(0,DC$4-$DZ17-$CA$4+1),1,MIN($DZ17,DC$4-$CA$4+1))),
     IF(SSSModel!$C$4="PV",BE17*$EA17*(1+SSSModel!$C$2),
     IF(SSSModel!$C$4="FCR",$EC17*SUM(OFFSET($AC17,0,MAX(DC$4-$AC$4-$DZ17+1,0),1,MIN($DZ17,DC$4-$AC$4+1))),0)))),
SUM($AC17:$BZ17)*
     IF(SSSModel!$C$4="RR",OFFSET(Profiles!$K$2,$Z17,MAX(Profiles!$C$2,BE$4-$W17)),
     IF(SSSModel!$C$4="ECC",$EA17*$EB17*IF(MAX(Escalation!$C$2,BE$4-$W17)&gt;$DZ17-1,0,OFFSET(Escalation!$K$2,$Y17,MAX(Escalation!$C$2,BE$4-$W17))),
     IF(SSSModel!$C$4="PV",IF(DC$4=$W17,$EA17*(1+SSSModel!$C$2),0),
     IF(SSSModel!$C$4="FCR",IF(AND(DC$4&gt;=$W17,OFFSET(Profiles!$K$2,$Z17,MAX(Profiles!$C$2,BE$4-$W17))&gt;0),$EC17,0),0))))))</f>
        <v>0</v>
      </c>
      <c r="DD17" s="135">
        <f ca="1">IF(OR($Z17=0,SSSModel!$C$4="CF"),BF17,
IF(LEFT($V17,3)="ON_",
     IF(SSSModel!$C$4="RR",SUMPRODUCT(OFFSET($AC17,0,0,1,$CB$2),OFFSET(Profiles!$K$28,($Z17-1)*(Profiles!$I$26+1)+DD$4-SSSModel!$C$3+1,0,1,$CB$2)),
     IF(SSSModel!$C$4="ECC",$EA17*$EB17*SUMPRODUCT(OFFSET($AC17,0,MAX(0,DD$4-$DZ17-$CA$4+1),1,MIN($DZ17,DD$4-$CA$4+1)),OFFSET(Escalation!$K$24,($Y17-1)*(Escalation!$I$22+1)+DD$4-SSSModel!$C$3+1,MAX(0,DD$4-$DZ17-$CA$4+1),1,MIN($DZ17,DD$4-$CA$4+1))),
     IF(SSSModel!$C$4="PV",BF17*$EA17*(1+SSSModel!$C$2),
     IF(SSSModel!$C$4="FCR",$EC17*SUM(OFFSET($AC17,0,MAX(DD$4-$AC$4-$DZ17+1,0),1,MIN($DZ17,DD$4-$AC$4+1))),0)))),
SUM($AC17:$BZ17)*
     IF(SSSModel!$C$4="RR",OFFSET(Profiles!$K$2,$Z17,MAX(Profiles!$C$2,BF$4-$W17)),
     IF(SSSModel!$C$4="ECC",$EA17*$EB17*IF(MAX(Escalation!$C$2,BF$4-$W17)&gt;$DZ17-1,0,OFFSET(Escalation!$K$2,$Y17,MAX(Escalation!$C$2,BF$4-$W17))),
     IF(SSSModel!$C$4="PV",IF(DD$4=$W17,$EA17*(1+SSSModel!$C$2),0),
     IF(SSSModel!$C$4="FCR",IF(AND(DD$4&gt;=$W17,OFFSET(Profiles!$K$2,$Z17,MAX(Profiles!$C$2,BF$4-$W17))&gt;0),$EC17,0),0))))))</f>
        <v>0</v>
      </c>
      <c r="DE17" s="135">
        <f ca="1">IF(OR($Z17=0,SSSModel!$C$4="CF"),BG17,
IF(LEFT($V17,3)="ON_",
     IF(SSSModel!$C$4="RR",SUMPRODUCT(OFFSET($AC17,0,0,1,$CB$2),OFFSET(Profiles!$K$28,($Z17-1)*(Profiles!$I$26+1)+DE$4-SSSModel!$C$3+1,0,1,$CB$2)),
     IF(SSSModel!$C$4="ECC",$EA17*$EB17*SUMPRODUCT(OFFSET($AC17,0,MAX(0,DE$4-$DZ17-$CA$4+1),1,MIN($DZ17,DE$4-$CA$4+1)),OFFSET(Escalation!$K$24,($Y17-1)*(Escalation!$I$22+1)+DE$4-SSSModel!$C$3+1,MAX(0,DE$4-$DZ17-$CA$4+1),1,MIN($DZ17,DE$4-$CA$4+1))),
     IF(SSSModel!$C$4="PV",BG17*$EA17*(1+SSSModel!$C$2),
     IF(SSSModel!$C$4="FCR",$EC17*SUM(OFFSET($AC17,0,MAX(DE$4-$AC$4-$DZ17+1,0),1,MIN($DZ17,DE$4-$AC$4+1))),0)))),
SUM($AC17:$BZ17)*
     IF(SSSModel!$C$4="RR",OFFSET(Profiles!$K$2,$Z17,MAX(Profiles!$C$2,BG$4-$W17)),
     IF(SSSModel!$C$4="ECC",$EA17*$EB17*IF(MAX(Escalation!$C$2,BG$4-$W17)&gt;$DZ17-1,0,OFFSET(Escalation!$K$2,$Y17,MAX(Escalation!$C$2,BG$4-$W17))),
     IF(SSSModel!$C$4="PV",IF(DE$4=$W17,$EA17*(1+SSSModel!$C$2),0),
     IF(SSSModel!$C$4="FCR",IF(AND(DE$4&gt;=$W17,OFFSET(Profiles!$K$2,$Z17,MAX(Profiles!$C$2,BG$4-$W17))&gt;0),$EC17,0),0))))))</f>
        <v>0</v>
      </c>
      <c r="DF17" s="135">
        <f ca="1">IF(OR($Z17=0,SSSModel!$C$4="CF"),BH17,
IF(LEFT($V17,3)="ON_",
     IF(SSSModel!$C$4="RR",SUMPRODUCT(OFFSET($AC17,0,0,1,$CB$2),OFFSET(Profiles!$K$28,($Z17-1)*(Profiles!$I$26+1)+DF$4-SSSModel!$C$3+1,0,1,$CB$2)),
     IF(SSSModel!$C$4="ECC",$EA17*$EB17*SUMPRODUCT(OFFSET($AC17,0,MAX(0,DF$4-$DZ17-$CA$4+1),1,MIN($DZ17,DF$4-$CA$4+1)),OFFSET(Escalation!$K$24,($Y17-1)*(Escalation!$I$22+1)+DF$4-SSSModel!$C$3+1,MAX(0,DF$4-$DZ17-$CA$4+1),1,MIN($DZ17,DF$4-$CA$4+1))),
     IF(SSSModel!$C$4="PV",BH17*$EA17*(1+SSSModel!$C$2),
     IF(SSSModel!$C$4="FCR",$EC17*SUM(OFFSET($AC17,0,MAX(DF$4-$AC$4-$DZ17+1,0),1,MIN($DZ17,DF$4-$AC$4+1))),0)))),
SUM($AC17:$BZ17)*
     IF(SSSModel!$C$4="RR",OFFSET(Profiles!$K$2,$Z17,MAX(Profiles!$C$2,BH$4-$W17)),
     IF(SSSModel!$C$4="ECC",$EA17*$EB17*IF(MAX(Escalation!$C$2,BH$4-$W17)&gt;$DZ17-1,0,OFFSET(Escalation!$K$2,$Y17,MAX(Escalation!$C$2,BH$4-$W17))),
     IF(SSSModel!$C$4="PV",IF(DF$4=$W17,$EA17*(1+SSSModel!$C$2),0),
     IF(SSSModel!$C$4="FCR",IF(AND(DF$4&gt;=$W17,OFFSET(Profiles!$K$2,$Z17,MAX(Profiles!$C$2,BH$4-$W17))&gt;0),$EC17,0),0))))))</f>
        <v>0</v>
      </c>
      <c r="DG17" s="135">
        <f ca="1">IF(OR($Z17=0,SSSModel!$C$4="CF"),BI17,
IF(LEFT($V17,3)="ON_",
     IF(SSSModel!$C$4="RR",SUMPRODUCT(OFFSET($AC17,0,0,1,$CB$2),OFFSET(Profiles!$K$28,($Z17-1)*(Profiles!$I$26+1)+DG$4-SSSModel!$C$3+1,0,1,$CB$2)),
     IF(SSSModel!$C$4="ECC",$EA17*$EB17*SUMPRODUCT(OFFSET($AC17,0,MAX(0,DG$4-$DZ17-$CA$4+1),1,MIN($DZ17,DG$4-$CA$4+1)),OFFSET(Escalation!$K$24,($Y17-1)*(Escalation!$I$22+1)+DG$4-SSSModel!$C$3+1,MAX(0,DG$4-$DZ17-$CA$4+1),1,MIN($DZ17,DG$4-$CA$4+1))),
     IF(SSSModel!$C$4="PV",BI17*$EA17*(1+SSSModel!$C$2),
     IF(SSSModel!$C$4="FCR",$EC17*SUM(OFFSET($AC17,0,MAX(DG$4-$AC$4-$DZ17+1,0),1,MIN($DZ17,DG$4-$AC$4+1))),0)))),
SUM($AC17:$BZ17)*
     IF(SSSModel!$C$4="RR",OFFSET(Profiles!$K$2,$Z17,MAX(Profiles!$C$2,BI$4-$W17)),
     IF(SSSModel!$C$4="ECC",$EA17*$EB17*IF(MAX(Escalation!$C$2,BI$4-$W17)&gt;$DZ17-1,0,OFFSET(Escalation!$K$2,$Y17,MAX(Escalation!$C$2,BI$4-$W17))),
     IF(SSSModel!$C$4="PV",IF(DG$4=$W17,$EA17*(1+SSSModel!$C$2),0),
     IF(SSSModel!$C$4="FCR",IF(AND(DG$4&gt;=$W17,OFFSET(Profiles!$K$2,$Z17,MAX(Profiles!$C$2,BI$4-$W17))&gt;0),$EC17,0),0))))))</f>
        <v>0</v>
      </c>
      <c r="DH17" s="135">
        <f ca="1">IF(OR($Z17=0,SSSModel!$C$4="CF"),BJ17,
IF(LEFT($V17,3)="ON_",
     IF(SSSModel!$C$4="RR",SUMPRODUCT(OFFSET($AC17,0,0,1,$CB$2),OFFSET(Profiles!$K$28,($Z17-1)*(Profiles!$I$26+1)+DH$4-SSSModel!$C$3+1,0,1,$CB$2)),
     IF(SSSModel!$C$4="ECC",$EA17*$EB17*SUMPRODUCT(OFFSET($AC17,0,MAX(0,DH$4-$DZ17-$CA$4+1),1,MIN($DZ17,DH$4-$CA$4+1)),OFFSET(Escalation!$K$24,($Y17-1)*(Escalation!$I$22+1)+DH$4-SSSModel!$C$3+1,MAX(0,DH$4-$DZ17-$CA$4+1),1,MIN($DZ17,DH$4-$CA$4+1))),
     IF(SSSModel!$C$4="PV",BJ17*$EA17*(1+SSSModel!$C$2),
     IF(SSSModel!$C$4="FCR",$EC17*SUM(OFFSET($AC17,0,MAX(DH$4-$AC$4-$DZ17+1,0),1,MIN($DZ17,DH$4-$AC$4+1))),0)))),
SUM($AC17:$BZ17)*
     IF(SSSModel!$C$4="RR",OFFSET(Profiles!$K$2,$Z17,MAX(Profiles!$C$2,BJ$4-$W17)),
     IF(SSSModel!$C$4="ECC",$EA17*$EB17*IF(MAX(Escalation!$C$2,BJ$4-$W17)&gt;$DZ17-1,0,OFFSET(Escalation!$K$2,$Y17,MAX(Escalation!$C$2,BJ$4-$W17))),
     IF(SSSModel!$C$4="PV",IF(DH$4=$W17,$EA17*(1+SSSModel!$C$2),0),
     IF(SSSModel!$C$4="FCR",IF(AND(DH$4&gt;=$W17,OFFSET(Profiles!$K$2,$Z17,MAX(Profiles!$C$2,BJ$4-$W17))&gt;0),$EC17,0),0))))))</f>
        <v>0</v>
      </c>
      <c r="DI17" s="135">
        <f ca="1">IF(OR($Z17=0,SSSModel!$C$4="CF"),BK17,
IF(LEFT($V17,3)="ON_",
     IF(SSSModel!$C$4="RR",SUMPRODUCT(OFFSET($AC17,0,0,1,$CB$2),OFFSET(Profiles!$K$28,($Z17-1)*(Profiles!$I$26+1)+DI$4-SSSModel!$C$3+1,0,1,$CB$2)),
     IF(SSSModel!$C$4="ECC",$EA17*$EB17*SUMPRODUCT(OFFSET($AC17,0,MAX(0,DI$4-$DZ17-$CA$4+1),1,MIN($DZ17,DI$4-$CA$4+1)),OFFSET(Escalation!$K$24,($Y17-1)*(Escalation!$I$22+1)+DI$4-SSSModel!$C$3+1,MAX(0,DI$4-$DZ17-$CA$4+1),1,MIN($DZ17,DI$4-$CA$4+1))),
     IF(SSSModel!$C$4="PV",BK17*$EA17*(1+SSSModel!$C$2),
     IF(SSSModel!$C$4="FCR",$EC17*SUM(OFFSET($AC17,0,MAX(DI$4-$AC$4-$DZ17+1,0),1,MIN($DZ17,DI$4-$AC$4+1))),0)))),
SUM($AC17:$BZ17)*
     IF(SSSModel!$C$4="RR",OFFSET(Profiles!$K$2,$Z17,MAX(Profiles!$C$2,BK$4-$W17)),
     IF(SSSModel!$C$4="ECC",$EA17*$EB17*IF(MAX(Escalation!$C$2,BK$4-$W17)&gt;$DZ17-1,0,OFFSET(Escalation!$K$2,$Y17,MAX(Escalation!$C$2,BK$4-$W17))),
     IF(SSSModel!$C$4="PV",IF(DI$4=$W17,$EA17*(1+SSSModel!$C$2),0),
     IF(SSSModel!$C$4="FCR",IF(AND(DI$4&gt;=$W17,OFFSET(Profiles!$K$2,$Z17,MAX(Profiles!$C$2,BK$4-$W17))&gt;0),$EC17,0),0))))))</f>
        <v>0</v>
      </c>
      <c r="DJ17" s="135">
        <f ca="1">IF(OR($Z17=0,SSSModel!$C$4="CF"),BL17,
IF(LEFT($V17,3)="ON_",
     IF(SSSModel!$C$4="RR",SUMPRODUCT(OFFSET($AC17,0,0,1,$CB$2),OFFSET(Profiles!$K$28,($Z17-1)*(Profiles!$I$26+1)+DJ$4-SSSModel!$C$3+1,0,1,$CB$2)),
     IF(SSSModel!$C$4="ECC",$EA17*$EB17*SUMPRODUCT(OFFSET($AC17,0,MAX(0,DJ$4-$DZ17-$CA$4+1),1,MIN($DZ17,DJ$4-$CA$4+1)),OFFSET(Escalation!$K$24,($Y17-1)*(Escalation!$I$22+1)+DJ$4-SSSModel!$C$3+1,MAX(0,DJ$4-$DZ17-$CA$4+1),1,MIN($DZ17,DJ$4-$CA$4+1))),
     IF(SSSModel!$C$4="PV",BL17*$EA17*(1+SSSModel!$C$2),
     IF(SSSModel!$C$4="FCR",$EC17*SUM(OFFSET($AC17,0,MAX(DJ$4-$AC$4-$DZ17+1,0),1,MIN($DZ17,DJ$4-$AC$4+1))),0)))),
SUM($AC17:$BZ17)*
     IF(SSSModel!$C$4="RR",OFFSET(Profiles!$K$2,$Z17,MAX(Profiles!$C$2,BL$4-$W17)),
     IF(SSSModel!$C$4="ECC",$EA17*$EB17*IF(MAX(Escalation!$C$2,BL$4-$W17)&gt;$DZ17-1,0,OFFSET(Escalation!$K$2,$Y17,MAX(Escalation!$C$2,BL$4-$W17))),
     IF(SSSModel!$C$4="PV",IF(DJ$4=$W17,$EA17*(1+SSSModel!$C$2),0),
     IF(SSSModel!$C$4="FCR",IF(AND(DJ$4&gt;=$W17,OFFSET(Profiles!$K$2,$Z17,MAX(Profiles!$C$2,BL$4-$W17))&gt;0),$EC17,0),0))))))</f>
        <v>0</v>
      </c>
      <c r="DK17" s="135">
        <f ca="1">IF(OR($Z17=0,SSSModel!$C$4="CF"),BM17,
IF(LEFT($V17,3)="ON_",
     IF(SSSModel!$C$4="RR",SUMPRODUCT(OFFSET($AC17,0,0,1,$CB$2),OFFSET(Profiles!$K$28,($Z17-1)*(Profiles!$I$26+1)+DK$4-SSSModel!$C$3+1,0,1,$CB$2)),
     IF(SSSModel!$C$4="ECC",$EA17*$EB17*SUMPRODUCT(OFFSET($AC17,0,MAX(0,DK$4-$DZ17-$CA$4+1),1,MIN($DZ17,DK$4-$CA$4+1)),OFFSET(Escalation!$K$24,($Y17-1)*(Escalation!$I$22+1)+DK$4-SSSModel!$C$3+1,MAX(0,DK$4-$DZ17-$CA$4+1),1,MIN($DZ17,DK$4-$CA$4+1))),
     IF(SSSModel!$C$4="PV",BM17*$EA17*(1+SSSModel!$C$2),
     IF(SSSModel!$C$4="FCR",$EC17*SUM(OFFSET($AC17,0,MAX(DK$4-$AC$4-$DZ17+1,0),1,MIN($DZ17,DK$4-$AC$4+1))),0)))),
SUM($AC17:$BZ17)*
     IF(SSSModel!$C$4="RR",OFFSET(Profiles!$K$2,$Z17,MAX(Profiles!$C$2,BM$4-$W17)),
     IF(SSSModel!$C$4="ECC",$EA17*$EB17*IF(MAX(Escalation!$C$2,BM$4-$W17)&gt;$DZ17-1,0,OFFSET(Escalation!$K$2,$Y17,MAX(Escalation!$C$2,BM$4-$W17))),
     IF(SSSModel!$C$4="PV",IF(DK$4=$W17,$EA17*(1+SSSModel!$C$2),0),
     IF(SSSModel!$C$4="FCR",IF(AND(DK$4&gt;=$W17,OFFSET(Profiles!$K$2,$Z17,MAX(Profiles!$C$2,BM$4-$W17))&gt;0),$EC17,0),0))))))</f>
        <v>0</v>
      </c>
      <c r="DL17" s="135">
        <f ca="1">IF(OR($Z17=0,SSSModel!$C$4="CF"),BN17,
IF(LEFT($V17,3)="ON_",
     IF(SSSModel!$C$4="RR",SUMPRODUCT(OFFSET($AC17,0,0,1,$CB$2),OFFSET(Profiles!$K$28,($Z17-1)*(Profiles!$I$26+1)+DL$4-SSSModel!$C$3+1,0,1,$CB$2)),
     IF(SSSModel!$C$4="ECC",$EA17*$EB17*SUMPRODUCT(OFFSET($AC17,0,MAX(0,DL$4-$DZ17-$CA$4+1),1,MIN($DZ17,DL$4-$CA$4+1)),OFFSET(Escalation!$K$24,($Y17-1)*(Escalation!$I$22+1)+DL$4-SSSModel!$C$3+1,MAX(0,DL$4-$DZ17-$CA$4+1),1,MIN($DZ17,DL$4-$CA$4+1))),
     IF(SSSModel!$C$4="PV",BN17*$EA17*(1+SSSModel!$C$2),
     IF(SSSModel!$C$4="FCR",$EC17*SUM(OFFSET($AC17,0,MAX(DL$4-$AC$4-$DZ17+1,0),1,MIN($DZ17,DL$4-$AC$4+1))),0)))),
SUM($AC17:$BZ17)*
     IF(SSSModel!$C$4="RR",OFFSET(Profiles!$K$2,$Z17,MAX(Profiles!$C$2,BN$4-$W17)),
     IF(SSSModel!$C$4="ECC",$EA17*$EB17*IF(MAX(Escalation!$C$2,BN$4-$W17)&gt;$DZ17-1,0,OFFSET(Escalation!$K$2,$Y17,MAX(Escalation!$C$2,BN$4-$W17))),
     IF(SSSModel!$C$4="PV",IF(DL$4=$W17,$EA17*(1+SSSModel!$C$2),0),
     IF(SSSModel!$C$4="FCR",IF(AND(DL$4&gt;=$W17,OFFSET(Profiles!$K$2,$Z17,MAX(Profiles!$C$2,BN$4-$W17))&gt;0),$EC17,0),0))))))</f>
        <v>0</v>
      </c>
      <c r="DM17" s="135">
        <f ca="1">IF(OR($Z17=0,SSSModel!$C$4="CF"),BO17,
IF(LEFT($V17,3)="ON_",
     IF(SSSModel!$C$4="RR",SUMPRODUCT(OFFSET($AC17,0,0,1,$CB$2),OFFSET(Profiles!$K$28,($Z17-1)*(Profiles!$I$26+1)+DM$4-SSSModel!$C$3+1,0,1,$CB$2)),
     IF(SSSModel!$C$4="ECC",$EA17*$EB17*SUMPRODUCT(OFFSET($AC17,0,MAX(0,DM$4-$DZ17-$CA$4+1),1,MIN($DZ17,DM$4-$CA$4+1)),OFFSET(Escalation!$K$24,($Y17-1)*(Escalation!$I$22+1)+DM$4-SSSModel!$C$3+1,MAX(0,DM$4-$DZ17-$CA$4+1),1,MIN($DZ17,DM$4-$CA$4+1))),
     IF(SSSModel!$C$4="PV",BO17*$EA17*(1+SSSModel!$C$2),
     IF(SSSModel!$C$4="FCR",$EC17*SUM(OFFSET($AC17,0,MAX(DM$4-$AC$4-$DZ17+1,0),1,MIN($DZ17,DM$4-$AC$4+1))),0)))),
SUM($AC17:$BZ17)*
     IF(SSSModel!$C$4="RR",OFFSET(Profiles!$K$2,$Z17,MAX(Profiles!$C$2,BO$4-$W17)),
     IF(SSSModel!$C$4="ECC",$EA17*$EB17*IF(MAX(Escalation!$C$2,BO$4-$W17)&gt;$DZ17-1,0,OFFSET(Escalation!$K$2,$Y17,MAX(Escalation!$C$2,BO$4-$W17))),
     IF(SSSModel!$C$4="PV",IF(DM$4=$W17,$EA17*(1+SSSModel!$C$2),0),
     IF(SSSModel!$C$4="FCR",IF(AND(DM$4&gt;=$W17,OFFSET(Profiles!$K$2,$Z17,MAX(Profiles!$C$2,BO$4-$W17))&gt;0),$EC17,0),0))))))</f>
        <v>0</v>
      </c>
      <c r="DN17" s="135">
        <f ca="1">IF(OR($Z17=0,SSSModel!$C$4="CF"),BP17,
IF(LEFT($V17,3)="ON_",
     IF(SSSModel!$C$4="RR",SUMPRODUCT(OFFSET($AC17,0,0,1,$CB$2),OFFSET(Profiles!$K$28,($Z17-1)*(Profiles!$I$26+1)+DN$4-SSSModel!$C$3+1,0,1,$CB$2)),
     IF(SSSModel!$C$4="ECC",$EA17*$EB17*SUMPRODUCT(OFFSET($AC17,0,MAX(0,DN$4-$DZ17-$CA$4+1),1,MIN($DZ17,DN$4-$CA$4+1)),OFFSET(Escalation!$K$24,($Y17-1)*(Escalation!$I$22+1)+DN$4-SSSModel!$C$3+1,MAX(0,DN$4-$DZ17-$CA$4+1),1,MIN($DZ17,DN$4-$CA$4+1))),
     IF(SSSModel!$C$4="PV",BP17*$EA17*(1+SSSModel!$C$2),
     IF(SSSModel!$C$4="FCR",$EC17*SUM(OFFSET($AC17,0,MAX(DN$4-$AC$4-$DZ17+1,0),1,MIN($DZ17,DN$4-$AC$4+1))),0)))),
SUM($AC17:$BZ17)*
     IF(SSSModel!$C$4="RR",OFFSET(Profiles!$K$2,$Z17,MAX(Profiles!$C$2,BP$4-$W17)),
     IF(SSSModel!$C$4="ECC",$EA17*$EB17*IF(MAX(Escalation!$C$2,BP$4-$W17)&gt;$DZ17-1,0,OFFSET(Escalation!$K$2,$Y17,MAX(Escalation!$C$2,BP$4-$W17))),
     IF(SSSModel!$C$4="PV",IF(DN$4=$W17,$EA17*(1+SSSModel!$C$2),0),
     IF(SSSModel!$C$4="FCR",IF(AND(DN$4&gt;=$W17,OFFSET(Profiles!$K$2,$Z17,MAX(Profiles!$C$2,BP$4-$W17))&gt;0),$EC17,0),0))))))</f>
        <v>0</v>
      </c>
      <c r="DO17" s="135">
        <f ca="1">IF(OR($Z17=0,SSSModel!$C$4="CF"),BQ17,
IF(LEFT($V17,3)="ON_",
     IF(SSSModel!$C$4="RR",SUMPRODUCT(OFFSET($AC17,0,0,1,$CB$2),OFFSET(Profiles!$K$28,($Z17-1)*(Profiles!$I$26+1)+DO$4-SSSModel!$C$3+1,0,1,$CB$2)),
     IF(SSSModel!$C$4="ECC",$EA17*$EB17*SUMPRODUCT(OFFSET($AC17,0,MAX(0,DO$4-$DZ17-$CA$4+1),1,MIN($DZ17,DO$4-$CA$4+1)),OFFSET(Escalation!$K$24,($Y17-1)*(Escalation!$I$22+1)+DO$4-SSSModel!$C$3+1,MAX(0,DO$4-$DZ17-$CA$4+1),1,MIN($DZ17,DO$4-$CA$4+1))),
     IF(SSSModel!$C$4="PV",BQ17*$EA17*(1+SSSModel!$C$2),
     IF(SSSModel!$C$4="FCR",$EC17*SUM(OFFSET($AC17,0,MAX(DO$4-$AC$4-$DZ17+1,0),1,MIN($DZ17,DO$4-$AC$4+1))),0)))),
SUM($AC17:$BZ17)*
     IF(SSSModel!$C$4="RR",OFFSET(Profiles!$K$2,$Z17,MAX(Profiles!$C$2,BQ$4-$W17)),
     IF(SSSModel!$C$4="ECC",$EA17*$EB17*IF(MAX(Escalation!$C$2,BQ$4-$W17)&gt;$DZ17-1,0,OFFSET(Escalation!$K$2,$Y17,MAX(Escalation!$C$2,BQ$4-$W17))),
     IF(SSSModel!$C$4="PV",IF(DO$4=$W17,$EA17*(1+SSSModel!$C$2),0),
     IF(SSSModel!$C$4="FCR",IF(AND(DO$4&gt;=$W17,OFFSET(Profiles!$K$2,$Z17,MAX(Profiles!$C$2,BQ$4-$W17))&gt;0),$EC17,0),0))))))</f>
        <v>0</v>
      </c>
      <c r="DP17" s="135">
        <f ca="1">IF(OR($Z17=0,SSSModel!$C$4="CF"),BR17,
IF(LEFT($V17,3)="ON_",
     IF(SSSModel!$C$4="RR",SUMPRODUCT(OFFSET($AC17,0,0,1,$CB$2),OFFSET(Profiles!$K$28,($Z17-1)*(Profiles!$I$26+1)+DP$4-SSSModel!$C$3+1,0,1,$CB$2)),
     IF(SSSModel!$C$4="ECC",$EA17*$EB17*SUMPRODUCT(OFFSET($AC17,0,MAX(0,DP$4-$DZ17-$CA$4+1),1,MIN($DZ17,DP$4-$CA$4+1)),OFFSET(Escalation!$K$24,($Y17-1)*(Escalation!$I$22+1)+DP$4-SSSModel!$C$3+1,MAX(0,DP$4-$DZ17-$CA$4+1),1,MIN($DZ17,DP$4-$CA$4+1))),
     IF(SSSModel!$C$4="PV",BR17*$EA17*(1+SSSModel!$C$2),
     IF(SSSModel!$C$4="FCR",$EC17*SUM(OFFSET($AC17,0,MAX(DP$4-$AC$4-$DZ17+1,0),1,MIN($DZ17,DP$4-$AC$4+1))),0)))),
SUM($AC17:$BZ17)*
     IF(SSSModel!$C$4="RR",OFFSET(Profiles!$K$2,$Z17,MAX(Profiles!$C$2,BR$4-$W17)),
     IF(SSSModel!$C$4="ECC",$EA17*$EB17*IF(MAX(Escalation!$C$2,BR$4-$W17)&gt;$DZ17-1,0,OFFSET(Escalation!$K$2,$Y17,MAX(Escalation!$C$2,BR$4-$W17))),
     IF(SSSModel!$C$4="PV",IF(DP$4=$W17,$EA17*(1+SSSModel!$C$2),0),
     IF(SSSModel!$C$4="FCR",IF(AND(DP$4&gt;=$W17,OFFSET(Profiles!$K$2,$Z17,MAX(Profiles!$C$2,BR$4-$W17))&gt;0),$EC17,0),0))))))</f>
        <v>0</v>
      </c>
      <c r="DQ17" s="135">
        <f ca="1">IF(OR($Z17=0,SSSModel!$C$4="CF"),BS17,
IF(LEFT($V17,3)="ON_",
     IF(SSSModel!$C$4="RR",SUMPRODUCT(OFFSET($AC17,0,0,1,$CB$2),OFFSET(Profiles!$K$28,($Z17-1)*(Profiles!$I$26+1)+DQ$4-SSSModel!$C$3+1,0,1,$CB$2)),
     IF(SSSModel!$C$4="ECC",$EA17*$EB17*SUMPRODUCT(OFFSET($AC17,0,MAX(0,DQ$4-$DZ17-$CA$4+1),1,MIN($DZ17,DQ$4-$CA$4+1)),OFFSET(Escalation!$K$24,($Y17-1)*(Escalation!$I$22+1)+DQ$4-SSSModel!$C$3+1,MAX(0,DQ$4-$DZ17-$CA$4+1),1,MIN($DZ17,DQ$4-$CA$4+1))),
     IF(SSSModel!$C$4="PV",BS17*$EA17*(1+SSSModel!$C$2),
     IF(SSSModel!$C$4="FCR",$EC17*SUM(OFFSET($AC17,0,MAX(DQ$4-$AC$4-$DZ17+1,0),1,MIN($DZ17,DQ$4-$AC$4+1))),0)))),
SUM($AC17:$BZ17)*
     IF(SSSModel!$C$4="RR",OFFSET(Profiles!$K$2,$Z17,MAX(Profiles!$C$2,BS$4-$W17)),
     IF(SSSModel!$C$4="ECC",$EA17*$EB17*IF(MAX(Escalation!$C$2,BS$4-$W17)&gt;$DZ17-1,0,OFFSET(Escalation!$K$2,$Y17,MAX(Escalation!$C$2,BS$4-$W17))),
     IF(SSSModel!$C$4="PV",IF(DQ$4=$W17,$EA17*(1+SSSModel!$C$2),0),
     IF(SSSModel!$C$4="FCR",IF(AND(DQ$4&gt;=$W17,OFFSET(Profiles!$K$2,$Z17,MAX(Profiles!$C$2,BS$4-$W17))&gt;0),$EC17,0),0))))))</f>
        <v>0</v>
      </c>
      <c r="DR17" s="135">
        <f ca="1">IF(OR($Z17=0,SSSModel!$C$4="CF"),BT17,
IF(LEFT($V17,3)="ON_",
     IF(SSSModel!$C$4="RR",SUMPRODUCT(OFFSET($AC17,0,0,1,$CB$2),OFFSET(Profiles!$K$28,($Z17-1)*(Profiles!$I$26+1)+DR$4-SSSModel!$C$3+1,0,1,$CB$2)),
     IF(SSSModel!$C$4="ECC",$EA17*$EB17*SUMPRODUCT(OFFSET($AC17,0,MAX(0,DR$4-$DZ17-$CA$4+1),1,MIN($DZ17,DR$4-$CA$4+1)),OFFSET(Escalation!$K$24,($Y17-1)*(Escalation!$I$22+1)+DR$4-SSSModel!$C$3+1,MAX(0,DR$4-$DZ17-$CA$4+1),1,MIN($DZ17,DR$4-$CA$4+1))),
     IF(SSSModel!$C$4="PV",BT17*$EA17*(1+SSSModel!$C$2),
     IF(SSSModel!$C$4="FCR",$EC17*SUM(OFFSET($AC17,0,MAX(DR$4-$AC$4-$DZ17+1,0),1,MIN($DZ17,DR$4-$AC$4+1))),0)))),
SUM($AC17:$BZ17)*
     IF(SSSModel!$C$4="RR",OFFSET(Profiles!$K$2,$Z17,MAX(Profiles!$C$2,BT$4-$W17)),
     IF(SSSModel!$C$4="ECC",$EA17*$EB17*IF(MAX(Escalation!$C$2,BT$4-$W17)&gt;$DZ17-1,0,OFFSET(Escalation!$K$2,$Y17,MAX(Escalation!$C$2,BT$4-$W17))),
     IF(SSSModel!$C$4="PV",IF(DR$4=$W17,$EA17*(1+SSSModel!$C$2),0),
     IF(SSSModel!$C$4="FCR",IF(AND(DR$4&gt;=$W17,OFFSET(Profiles!$K$2,$Z17,MAX(Profiles!$C$2,BT$4-$W17))&gt;0),$EC17,0),0))))))</f>
        <v>0</v>
      </c>
      <c r="DS17" s="135">
        <f ca="1">IF(OR($Z17=0,SSSModel!$C$4="CF"),BU17,
IF(LEFT($V17,3)="ON_",
     IF(SSSModel!$C$4="RR",SUMPRODUCT(OFFSET($AC17,0,0,1,$CB$2),OFFSET(Profiles!$K$28,($Z17-1)*(Profiles!$I$26+1)+DS$4-SSSModel!$C$3+1,0,1,$CB$2)),
     IF(SSSModel!$C$4="ECC",$EA17*$EB17*SUMPRODUCT(OFFSET($AC17,0,MAX(0,DS$4-$DZ17-$CA$4+1),1,MIN($DZ17,DS$4-$CA$4+1)),OFFSET(Escalation!$K$24,($Y17-1)*(Escalation!$I$22+1)+DS$4-SSSModel!$C$3+1,MAX(0,DS$4-$DZ17-$CA$4+1),1,MIN($DZ17,DS$4-$CA$4+1))),
     IF(SSSModel!$C$4="PV",BU17*$EA17*(1+SSSModel!$C$2),
     IF(SSSModel!$C$4="FCR",$EC17*SUM(OFFSET($AC17,0,MAX(DS$4-$AC$4-$DZ17+1,0),1,MIN($DZ17,DS$4-$AC$4+1))),0)))),
SUM($AC17:$BZ17)*
     IF(SSSModel!$C$4="RR",OFFSET(Profiles!$K$2,$Z17,MAX(Profiles!$C$2,BU$4-$W17)),
     IF(SSSModel!$C$4="ECC",$EA17*$EB17*IF(MAX(Escalation!$C$2,BU$4-$W17)&gt;$DZ17-1,0,OFFSET(Escalation!$K$2,$Y17,MAX(Escalation!$C$2,BU$4-$W17))),
     IF(SSSModel!$C$4="PV",IF(DS$4=$W17,$EA17*(1+SSSModel!$C$2),0),
     IF(SSSModel!$C$4="FCR",IF(AND(DS$4&gt;=$W17,OFFSET(Profiles!$K$2,$Z17,MAX(Profiles!$C$2,BU$4-$W17))&gt;0),$EC17,0),0))))))</f>
        <v>0</v>
      </c>
      <c r="DT17" s="135">
        <f ca="1">IF(OR($Z17=0,SSSModel!$C$4="CF"),BV17,
IF(LEFT($V17,3)="ON_",
     IF(SSSModel!$C$4="RR",SUMPRODUCT(OFFSET($AC17,0,0,1,$CB$2),OFFSET(Profiles!$K$28,($Z17-1)*(Profiles!$I$26+1)+DT$4-SSSModel!$C$3+1,0,1,$CB$2)),
     IF(SSSModel!$C$4="ECC",$EA17*$EB17*SUMPRODUCT(OFFSET($AC17,0,MAX(0,DT$4-$DZ17-$CA$4+1),1,MIN($DZ17,DT$4-$CA$4+1)),OFFSET(Escalation!$K$24,($Y17-1)*(Escalation!$I$22+1)+DT$4-SSSModel!$C$3+1,MAX(0,DT$4-$DZ17-$CA$4+1),1,MIN($DZ17,DT$4-$CA$4+1))),
     IF(SSSModel!$C$4="PV",BV17*$EA17*(1+SSSModel!$C$2),
     IF(SSSModel!$C$4="FCR",$EC17*SUM(OFFSET($AC17,0,MAX(DT$4-$AC$4-$DZ17+1,0),1,MIN($DZ17,DT$4-$AC$4+1))),0)))),
SUM($AC17:$BZ17)*
     IF(SSSModel!$C$4="RR",OFFSET(Profiles!$K$2,$Z17,MAX(Profiles!$C$2,BV$4-$W17)),
     IF(SSSModel!$C$4="ECC",$EA17*$EB17*IF(MAX(Escalation!$C$2,BV$4-$W17)&gt;$DZ17-1,0,OFFSET(Escalation!$K$2,$Y17,MAX(Escalation!$C$2,BV$4-$W17))),
     IF(SSSModel!$C$4="PV",IF(DT$4=$W17,$EA17*(1+SSSModel!$C$2),0),
     IF(SSSModel!$C$4="FCR",IF(AND(DT$4&gt;=$W17,OFFSET(Profiles!$K$2,$Z17,MAX(Profiles!$C$2,BV$4-$W17))&gt;0),$EC17,0),0))))))</f>
        <v>0</v>
      </c>
      <c r="DU17" s="135">
        <f ca="1">IF(OR($Z17=0,SSSModel!$C$4="CF"),BW17,
IF(LEFT($V17,3)="ON_",
     IF(SSSModel!$C$4="RR",SUMPRODUCT(OFFSET($AC17,0,0,1,$CB$2),OFFSET(Profiles!$K$28,($Z17-1)*(Profiles!$I$26+1)+DU$4-SSSModel!$C$3+1,0,1,$CB$2)),
     IF(SSSModel!$C$4="ECC",$EA17*$EB17*SUMPRODUCT(OFFSET($AC17,0,MAX(0,DU$4-$DZ17-$CA$4+1),1,MIN($DZ17,DU$4-$CA$4+1)),OFFSET(Escalation!$K$24,($Y17-1)*(Escalation!$I$22+1)+DU$4-SSSModel!$C$3+1,MAX(0,DU$4-$DZ17-$CA$4+1),1,MIN($DZ17,DU$4-$CA$4+1))),
     IF(SSSModel!$C$4="PV",BW17*$EA17*(1+SSSModel!$C$2),
     IF(SSSModel!$C$4="FCR",$EC17*SUM(OFFSET($AC17,0,MAX(DU$4-$AC$4-$DZ17+1,0),1,MIN($DZ17,DU$4-$AC$4+1))),0)))),
SUM($AC17:$BZ17)*
     IF(SSSModel!$C$4="RR",OFFSET(Profiles!$K$2,$Z17,MAX(Profiles!$C$2,BW$4-$W17)),
     IF(SSSModel!$C$4="ECC",$EA17*$EB17*IF(MAX(Escalation!$C$2,BW$4-$W17)&gt;$DZ17-1,0,OFFSET(Escalation!$K$2,$Y17,MAX(Escalation!$C$2,BW$4-$W17))),
     IF(SSSModel!$C$4="PV",IF(DU$4=$W17,$EA17*(1+SSSModel!$C$2),0),
     IF(SSSModel!$C$4="FCR",IF(AND(DU$4&gt;=$W17,OFFSET(Profiles!$K$2,$Z17,MAX(Profiles!$C$2,BW$4-$W17))&gt;0),$EC17,0),0))))))</f>
        <v>0</v>
      </c>
      <c r="DV17" s="136">
        <f ca="1">IF(OR($Z17=0,SSSModel!$C$4="CF"),BX17,
IF(LEFT($V17,3)="ON_",
     IF(SSSModel!$C$4="RR",SUMPRODUCT(OFFSET($AC17,0,0,1,$CB$2),OFFSET(Profiles!$K$28,($Z17-1)*(Profiles!$I$26+1)+DV$4-SSSModel!$C$3+1,0,1,$CB$2)),
     IF(SSSModel!$C$4="ECC",$EA17*$EB17*SUMPRODUCT(OFFSET($AC17,0,MAX(0,DV$4-$DZ17-$CA$4+1),1,MIN($DZ17,DV$4-$CA$4+1)),OFFSET(Escalation!$K$24,($Y17-1)*(Escalation!$I$22+1)+DV$4-SSSModel!$C$3+1,MAX(0,DV$4-$DZ17-$CA$4+1),1,MIN($DZ17,DV$4-$CA$4+1))),
     IF(SSSModel!$C$4="PV",BX17*$EA17*(1+SSSModel!$C$2),
     IF(SSSModel!$C$4="FCR",$EC17*SUM(OFFSET($AC17,0,MAX(DV$4-$AC$4-$DZ17+1,0),1,MIN($DZ17,DV$4-$AC$4+1))),0)))),
SUM($AC17:$BZ17)*
     IF(SSSModel!$C$4="RR",OFFSET(Profiles!$K$2,$Z17,MAX(Profiles!$C$2,BX$4-$W17)),
     IF(SSSModel!$C$4="ECC",$EA17*$EB17*IF(MAX(Escalation!$C$2,BX$4-$W17)&gt;$DZ17-1,0,OFFSET(Escalation!$K$2,$Y17,MAX(Escalation!$C$2,BX$4-$W17))),
     IF(SSSModel!$C$4="PV",IF(DV$4=$W17,$EA17*(1+SSSModel!$C$2),0),
     IF(SSSModel!$C$4="FCR",IF(AND(DV$4&gt;=$W17,OFFSET(Profiles!$K$2,$Z17,MAX(Profiles!$C$2,BX$4-$W17))&gt;0),$EC17,0),0))))))</f>
        <v>0</v>
      </c>
      <c r="DW17" s="136">
        <f ca="1">IF(OR($Z17=0,SSSModel!$C$4="CF"),BY17,
IF(LEFT($V17,3)="ON_",
     IF(SSSModel!$C$4="RR",SUMPRODUCT(OFFSET($AC17,0,0,1,$CB$2),OFFSET(Profiles!$K$28,($Z17-1)*(Profiles!$I$26+1)+DW$4-SSSModel!$C$3+1,0,1,$CB$2)),
     IF(SSSModel!$C$4="ECC",$EA17*$EB17*SUMPRODUCT(OFFSET($AC17,0,MAX(0,DW$4-$DZ17-$CA$4+1),1,MIN($DZ17,DW$4-$CA$4+1)),OFFSET(Escalation!$K$24,($Y17-1)*(Escalation!$I$22+1)+DW$4-SSSModel!$C$3+1,MAX(0,DW$4-$DZ17-$CA$4+1),1,MIN($DZ17,DW$4-$CA$4+1))),
     IF(SSSModel!$C$4="PV",BY17*$EA17*(1+SSSModel!$C$2),
     IF(SSSModel!$C$4="FCR",$EC17*SUM(OFFSET($AC17,0,MAX(DW$4-$AC$4-$DZ17+1,0),1,MIN($DZ17,DW$4-$AC$4+1))),0)))),
SUM($AC17:$BZ17)*
     IF(SSSModel!$C$4="RR",OFFSET(Profiles!$K$2,$Z17,MAX(Profiles!$C$2,BY$4-$W17)),
     IF(SSSModel!$C$4="ECC",$EA17*$EB17*IF(MAX(Escalation!$C$2,BY$4-$W17)&gt;$DZ17-1,0,OFFSET(Escalation!$K$2,$Y17,MAX(Escalation!$C$2,BY$4-$W17))),
     IF(SSSModel!$C$4="PV",IF(DW$4=$W17,$EA17*(1+SSSModel!$C$2),0),
     IF(SSSModel!$C$4="FCR",IF(AND(DW$4&gt;=$W17,OFFSET(Profiles!$K$2,$Z17,MAX(Profiles!$C$2,BY$4-$W17))&gt;0),$EC17,0),0))))))</f>
        <v>0</v>
      </c>
      <c r="DX17" s="136">
        <f ca="1">IF(OR($Z17=0,SSSModel!$C$4="CF"),BZ17,
IF(LEFT($V17,3)="ON_",
     IF(SSSModel!$C$4="RR",SUMPRODUCT(OFFSET($AC17,0,0,1,$CB$2),OFFSET(Profiles!$K$28,($Z17-1)*(Profiles!$I$26+1)+DX$4-SSSModel!$C$3+1,0,1,$CB$2)),
     IF(SSSModel!$C$4="ECC",$EA17*$EB17*SUMPRODUCT(OFFSET($AC17,0,MAX(0,DX$4-$DZ17-$CA$4+1),1,MIN($DZ17,DX$4-$CA$4+1)),OFFSET(Escalation!$K$24,($Y17-1)*(Escalation!$I$22+1)+DX$4-SSSModel!$C$3+1,MAX(0,DX$4-$DZ17-$CA$4+1),1,MIN($DZ17,DX$4-$CA$4+1))),
     IF(SSSModel!$C$4="PV",BZ17*$EA17*(1+SSSModel!$C$2),
     IF(SSSModel!$C$4="FCR",$EC17*SUM(OFFSET($AC17,0,MAX(DX$4-$AC$4-$DZ17+1,0),1,MIN($DZ17,DX$4-$AC$4+1))),0)))),
SUM($AC17:$BZ17)*
     IF(SSSModel!$C$4="RR",OFFSET(Profiles!$K$2,$Z17,MAX(Profiles!$C$2,BZ$4-$W17)),
     IF(SSSModel!$C$4="ECC",$EA17*$EB17*IF(MAX(Escalation!$C$2,BZ$4-$W17)&gt;$DZ17-1,0,OFFSET(Escalation!$K$2,$Y17,MAX(Escalation!$C$2,BZ$4-$W17))),
     IF(SSSModel!$C$4="PV",IF(DX$4=$W17,$EA17*(1+SSSModel!$C$2),0),
     IF(SSSModel!$C$4="FCR",IF(AND(DX$4&gt;=$W17,OFFSET(Profiles!$K$2,$Z17,MAX(Profiles!$C$2,BZ$4-$W17))&gt;0),$EC17,0),0))))))</f>
        <v>0</v>
      </c>
      <c r="DY17" s="82">
        <f ca="1">IF($Y17=0,0,OFFSET(Escalation!$B$2,$Y17,0))</f>
        <v>0</v>
      </c>
      <c r="DZ17" s="80">
        <f ca="1">IF($Z17=0,0,COUNTIF(OFFSET(Profiles!$K$2,$Z17,0,1,50),"&gt;0"))</f>
        <v>0</v>
      </c>
      <c r="EA17" s="137">
        <f ca="1">IF($Z17=0,0,SUMPRODUCT(Profiles!$C$20:$BH$20,OFFSET(Profiles!$C$2,$Z17,0,1,Profiles!$B$1)))</f>
        <v>0</v>
      </c>
      <c r="EB17" s="24">
        <f ca="1">IF($Z17=0,0,((1-(1+DY17)/(1+SSSModel!$C$2))/(1-((1+DY17)/(1+SSSModel!$C$2))^DZ17))*(1+SSSModel!$C$2))</f>
        <v>0</v>
      </c>
      <c r="EC17" s="24">
        <f ca="1">IF($Z17=0,0,-PMT(SSSModel!$C$2,DZ17,EA17))</f>
        <v>0</v>
      </c>
    </row>
    <row r="18" spans="3:133" x14ac:dyDescent="0.35">
      <c r="C18" s="18">
        <f t="shared" si="5"/>
        <v>2</v>
      </c>
      <c r="D18" s="18">
        <f t="shared" si="6"/>
        <v>4</v>
      </c>
      <c r="E18" s="18">
        <f t="shared" ca="1" si="7"/>
        <v>0</v>
      </c>
      <c r="G18" s="25" t="str">
        <f ca="1">IF($E18=0,"",OFFSET(Resources!B$26,$E18,0))</f>
        <v/>
      </c>
      <c r="H18" s="25" t="str">
        <f ca="1">IF($E18=0,"",OFFSET(Resources!C$26,$E18,0))</f>
        <v/>
      </c>
      <c r="I18" s="25" t="str">
        <f ca="1">IF($E18=0,"",OFFSET(Resources!$E$26,$E18,0))</f>
        <v/>
      </c>
      <c r="J18" s="16">
        <v>1</v>
      </c>
      <c r="K18" s="16" t="s">
        <v>150</v>
      </c>
      <c r="L18" s="25" t="str">
        <f ca="1">OFFSET(Resources!$CG$24,0,$C18-1)</f>
        <v>Capital w/ Profile</v>
      </c>
      <c r="M18" s="25" t="str">
        <f ca="1">OFFSET(Resources!$CG$25,0,$C18-1)</f>
        <v>Capital</v>
      </c>
      <c r="N18" s="1">
        <v>1</v>
      </c>
      <c r="O18" s="7">
        <f ca="1">IF($E18=0,0,OFFSET(Resources!$CG$26,$E18,$C18-1))</f>
        <v>0</v>
      </c>
      <c r="P18" s="25" t="str">
        <f ca="1">OFFSET(Resources!$CG$26,0,$C18-1)</f>
        <v>$</v>
      </c>
      <c r="Q18" s="18">
        <f ca="1">IF($E18=0,0,OFFSET(GenAlts!$W$4,$E18,$D18-1))</f>
        <v>0</v>
      </c>
      <c r="R18" s="1"/>
      <c r="S18" s="1"/>
      <c r="T18" s="84" t="str">
        <f ca="1">IF(OR($E18=0,OFFSET(Resources!$AC$26,$E18,0)=0),"",OFFSET(Resources!$AC$26,$E18,0))</f>
        <v/>
      </c>
      <c r="U18" s="73">
        <f ca="1">IF($E18=0,0,OFFSET(Resources!$AB$26,$E18,($C18-1)*Resources!$CI$20))</f>
        <v>0</v>
      </c>
      <c r="V18" s="133" t="str">
        <f ca="1">IF(OR($E18=0,OFFSET(Resources!$AC$26,$E18,0)=0),"",OFFSET(Resources!$AC$26,$E18,0))</f>
        <v/>
      </c>
      <c r="W18">
        <f t="shared" ca="1" si="4"/>
        <v>0</v>
      </c>
      <c r="X18">
        <f ca="1">IF(T18="",0,MATCH(T18,Profiles!$A$3:$A$22,0))</f>
        <v>0</v>
      </c>
      <c r="Y18" s="10">
        <f ca="1">IF(U18=0,0,MATCH(U18,Escalation!$A$3:$A$18,0))</f>
        <v>0</v>
      </c>
      <c r="Z18">
        <f ca="1">IF(V18="",0,MATCH(V18,Profiles!$A$3:$A$22,0))</f>
        <v>0</v>
      </c>
      <c r="AB18" s="8">
        <v>0</v>
      </c>
      <c r="AC18" s="9">
        <f ca="1">$O18*IF($Y18&gt;0,(1+INDEX(Escalation!$B$3:$B$18,$Y18,0))^($Q18-SSSModel!$C$5),1)*OFFSET(Profiles!$K$2,$X18,MAX(Profiles!$C$2,AC$4-$Q18))</f>
        <v>0</v>
      </c>
      <c r="AD18" s="9">
        <f ca="1">$O18*IF($Y18&gt;0,(1+INDEX(Escalation!$B$3:$B$18,$Y18,0))^($Q18-SSSModel!$C$5),1)*OFFSET(Profiles!$K$2,$X18,MAX(Profiles!$C$2,AD$4-$Q18))</f>
        <v>0</v>
      </c>
      <c r="AE18" s="9">
        <f ca="1">$O18*IF($Y18&gt;0,(1+INDEX(Escalation!$B$3:$B$18,$Y18,0))^($Q18-SSSModel!$C$5),1)*OFFSET(Profiles!$K$2,$X18,MAX(Profiles!$C$2,AE$4-$Q18))</f>
        <v>0</v>
      </c>
      <c r="AF18" s="9">
        <f ca="1">$O18*IF($Y18&gt;0,(1+INDEX(Escalation!$B$3:$B$18,$Y18,0))^($Q18-SSSModel!$C$5),1)*OFFSET(Profiles!$K$2,$X18,MAX(Profiles!$C$2,AF$4-$Q18))</f>
        <v>0</v>
      </c>
      <c r="AG18" s="9">
        <f ca="1">$O18*IF($Y18&gt;0,(1+INDEX(Escalation!$B$3:$B$18,$Y18,0))^($Q18-SSSModel!$C$5),1)*OFFSET(Profiles!$K$2,$X18,MAX(Profiles!$C$2,AG$4-$Q18))</f>
        <v>0</v>
      </c>
      <c r="AH18" s="9">
        <f ca="1">$O18*IF($Y18&gt;0,(1+INDEX(Escalation!$B$3:$B$18,$Y18,0))^($Q18-SSSModel!$C$5),1)*OFFSET(Profiles!$K$2,$X18,MAX(Profiles!$C$2,AH$4-$Q18))</f>
        <v>0</v>
      </c>
      <c r="AI18" s="9">
        <f ca="1">$O18*IF($Y18&gt;0,(1+INDEX(Escalation!$B$3:$B$18,$Y18,0))^($Q18-SSSModel!$C$5),1)*OFFSET(Profiles!$K$2,$X18,MAX(Profiles!$C$2,AI$4-$Q18))</f>
        <v>0</v>
      </c>
      <c r="AJ18" s="9">
        <f ca="1">$O18*IF($Y18&gt;0,(1+INDEX(Escalation!$B$3:$B$18,$Y18,0))^($Q18-SSSModel!$C$5),1)*OFFSET(Profiles!$K$2,$X18,MAX(Profiles!$C$2,AJ$4-$Q18))</f>
        <v>0</v>
      </c>
      <c r="AK18" s="9">
        <f ca="1">$O18*IF($Y18&gt;0,(1+INDEX(Escalation!$B$3:$B$18,$Y18,0))^($Q18-SSSModel!$C$5),1)*OFFSET(Profiles!$K$2,$X18,MAX(Profiles!$C$2,AK$4-$Q18))</f>
        <v>0</v>
      </c>
      <c r="AL18" s="9">
        <f ca="1">$O18*IF($Y18&gt;0,(1+INDEX(Escalation!$B$3:$B$18,$Y18,0))^($Q18-SSSModel!$C$5),1)*OFFSET(Profiles!$K$2,$X18,MAX(Profiles!$C$2,AL$4-$Q18))</f>
        <v>0</v>
      </c>
      <c r="AM18" s="9">
        <f ca="1">$O18*IF($Y18&gt;0,(1+INDEX(Escalation!$B$3:$B$18,$Y18,0))^($Q18-SSSModel!$C$5),1)*OFFSET(Profiles!$K$2,$X18,MAX(Profiles!$C$2,AM$4-$Q18))</f>
        <v>0</v>
      </c>
      <c r="AN18" s="9">
        <f ca="1">$O18*IF($Y18&gt;0,(1+INDEX(Escalation!$B$3:$B$18,$Y18,0))^($Q18-SSSModel!$C$5),1)*OFFSET(Profiles!$K$2,$X18,MAX(Profiles!$C$2,AN$4-$Q18))</f>
        <v>0</v>
      </c>
      <c r="AO18" s="9">
        <f ca="1">$O18*IF($Y18&gt;0,(1+INDEX(Escalation!$B$3:$B$18,$Y18,0))^($Q18-SSSModel!$C$5),1)*OFFSET(Profiles!$K$2,$X18,MAX(Profiles!$C$2,AO$4-$Q18))</f>
        <v>0</v>
      </c>
      <c r="AP18" s="9">
        <f ca="1">$O18*IF($Y18&gt;0,(1+INDEX(Escalation!$B$3:$B$18,$Y18,0))^($Q18-SSSModel!$C$5),1)*OFFSET(Profiles!$K$2,$X18,MAX(Profiles!$C$2,AP$4-$Q18))</f>
        <v>0</v>
      </c>
      <c r="AQ18" s="9">
        <f ca="1">$O18*IF($Y18&gt;0,(1+INDEX(Escalation!$B$3:$B$18,$Y18,0))^($Q18-SSSModel!$C$5),1)*OFFSET(Profiles!$K$2,$X18,MAX(Profiles!$C$2,AQ$4-$Q18))</f>
        <v>0</v>
      </c>
      <c r="AR18" s="9">
        <f ca="1">$O18*IF($Y18&gt;0,(1+INDEX(Escalation!$B$3:$B$18,$Y18,0))^($Q18-SSSModel!$C$5),1)*OFFSET(Profiles!$K$2,$X18,MAX(Profiles!$C$2,AR$4-$Q18))</f>
        <v>0</v>
      </c>
      <c r="AS18" s="9">
        <f ca="1">$O18*IF($Y18&gt;0,(1+INDEX(Escalation!$B$3:$B$18,$Y18,0))^($Q18-SSSModel!$C$5),1)*OFFSET(Profiles!$K$2,$X18,MAX(Profiles!$C$2,AS$4-$Q18))</f>
        <v>0</v>
      </c>
      <c r="AT18" s="9">
        <f ca="1">$O18*IF($Y18&gt;0,(1+INDEX(Escalation!$B$3:$B$18,$Y18,0))^($Q18-SSSModel!$C$5),1)*OFFSET(Profiles!$K$2,$X18,MAX(Profiles!$C$2,AT$4-$Q18))</f>
        <v>0</v>
      </c>
      <c r="AU18" s="9">
        <f ca="1">$O18*IF($Y18&gt;0,(1+INDEX(Escalation!$B$3:$B$18,$Y18,0))^($Q18-SSSModel!$C$5),1)*OFFSET(Profiles!$K$2,$X18,MAX(Profiles!$C$2,AU$4-$Q18))</f>
        <v>0</v>
      </c>
      <c r="AV18" s="9">
        <f ca="1">$O18*IF($Y18&gt;0,(1+INDEX(Escalation!$B$3:$B$18,$Y18,0))^($Q18-SSSModel!$C$5),1)*OFFSET(Profiles!$K$2,$X18,MAX(Profiles!$C$2,AV$4-$Q18))</f>
        <v>0</v>
      </c>
      <c r="AW18" s="9">
        <f ca="1">$O18*IF($Y18&gt;0,(1+INDEX(Escalation!$B$3:$B$18,$Y18,0))^($Q18-SSSModel!$C$5),1)*OFFSET(Profiles!$K$2,$X18,MAX(Profiles!$C$2,AW$4-$Q18))</f>
        <v>0</v>
      </c>
      <c r="AX18" s="9">
        <f ca="1">$O18*IF($Y18&gt;0,(1+INDEX(Escalation!$B$3:$B$18,$Y18,0))^($Q18-SSSModel!$C$5),1)*OFFSET(Profiles!$K$2,$X18,MAX(Profiles!$C$2,AX$4-$Q18))</f>
        <v>0</v>
      </c>
      <c r="AY18" s="9">
        <f ca="1">$O18*IF($Y18&gt;0,(1+INDEX(Escalation!$B$3:$B$18,$Y18,0))^($Q18-SSSModel!$C$5),1)*OFFSET(Profiles!$K$2,$X18,MAX(Profiles!$C$2,AY$4-$Q18))</f>
        <v>0</v>
      </c>
      <c r="AZ18" s="9">
        <f ca="1">$O18*IF($Y18&gt;0,(1+INDEX(Escalation!$B$3:$B$18,$Y18,0))^($Q18-SSSModel!$C$5),1)*OFFSET(Profiles!$K$2,$X18,MAX(Profiles!$C$2,AZ$4-$Q18))</f>
        <v>0</v>
      </c>
      <c r="BA18" s="9">
        <f ca="1">$O18*IF($Y18&gt;0,(1+INDEX(Escalation!$B$3:$B$18,$Y18,0))^($Q18-SSSModel!$C$5),1)*OFFSET(Profiles!$K$2,$X18,MAX(Profiles!$C$2,BA$4-$Q18))</f>
        <v>0</v>
      </c>
      <c r="BB18" s="9">
        <f ca="1">$O18*IF($Y18&gt;0,(1+INDEX(Escalation!$B$3:$B$18,$Y18,0))^($Q18-SSSModel!$C$5),1)*OFFSET(Profiles!$K$2,$X18,MAX(Profiles!$C$2,BB$4-$Q18))</f>
        <v>0</v>
      </c>
      <c r="BC18" s="9">
        <f ca="1">$O18*IF($Y18&gt;0,(1+INDEX(Escalation!$B$3:$B$18,$Y18,0))^($Q18-SSSModel!$C$5),1)*OFFSET(Profiles!$K$2,$X18,MAX(Profiles!$C$2,BC$4-$Q18))</f>
        <v>0</v>
      </c>
      <c r="BD18" s="9">
        <f ca="1">$O18*IF($Y18&gt;0,(1+INDEX(Escalation!$B$3:$B$18,$Y18,0))^($Q18-SSSModel!$C$5),1)*OFFSET(Profiles!$K$2,$X18,MAX(Profiles!$C$2,BD$4-$Q18))</f>
        <v>0</v>
      </c>
      <c r="BE18" s="9">
        <f ca="1">$O18*IF($Y18&gt;0,(1+INDEX(Escalation!$B$3:$B$18,$Y18,0))^($Q18-SSSModel!$C$5),1)*OFFSET(Profiles!$K$2,$X18,MAX(Profiles!$C$2,BE$4-$Q18))</f>
        <v>0</v>
      </c>
      <c r="BF18" s="9">
        <f ca="1">$O18*IF($Y18&gt;0,(1+INDEX(Escalation!$B$3:$B$18,$Y18,0))^($Q18-SSSModel!$C$5),1)*OFFSET(Profiles!$K$2,$X18,MAX(Profiles!$C$2,BF$4-$Q18))</f>
        <v>0</v>
      </c>
      <c r="BG18" s="9">
        <f ca="1">$O18*IF($Y18&gt;0,(1+INDEX(Escalation!$B$3:$B$18,$Y18,0))^($Q18-SSSModel!$C$5),1)*OFFSET(Profiles!$K$2,$X18,MAX(Profiles!$C$2,BG$4-$Q18))</f>
        <v>0</v>
      </c>
      <c r="BH18" s="9">
        <f ca="1">$O18*IF($Y18&gt;0,(1+INDEX(Escalation!$B$3:$B$18,$Y18,0))^($Q18-SSSModel!$C$5),1)*OFFSET(Profiles!$K$2,$X18,MAX(Profiles!$C$2,BH$4-$Q18))</f>
        <v>0</v>
      </c>
      <c r="BI18" s="9">
        <f ca="1">$O18*IF($Y18&gt;0,(1+INDEX(Escalation!$B$3:$B$18,$Y18,0))^($Q18-SSSModel!$C$5),1)*OFFSET(Profiles!$K$2,$X18,MAX(Profiles!$C$2,BI$4-$Q18))</f>
        <v>0</v>
      </c>
      <c r="BJ18" s="9">
        <f ca="1">$O18*IF($Y18&gt;0,(1+INDEX(Escalation!$B$3:$B$18,$Y18,0))^($Q18-SSSModel!$C$5),1)*OFFSET(Profiles!$K$2,$X18,MAX(Profiles!$C$2,BJ$4-$Q18))</f>
        <v>0</v>
      </c>
      <c r="BK18" s="9">
        <f ca="1">$O18*IF($Y18&gt;0,(1+INDEX(Escalation!$B$3:$B$18,$Y18,0))^($Q18-SSSModel!$C$5),1)*OFFSET(Profiles!$K$2,$X18,MAX(Profiles!$C$2,BK$4-$Q18))</f>
        <v>0</v>
      </c>
      <c r="BL18" s="9">
        <f ca="1">$O18*IF($Y18&gt;0,(1+INDEX(Escalation!$B$3:$B$18,$Y18,0))^($Q18-SSSModel!$C$5),1)*OFFSET(Profiles!$K$2,$X18,MAX(Profiles!$C$2,BL$4-$Q18))</f>
        <v>0</v>
      </c>
      <c r="BM18" s="9">
        <f ca="1">$O18*IF($Y18&gt;0,(1+INDEX(Escalation!$B$3:$B$18,$Y18,0))^($Q18-SSSModel!$C$5),1)*OFFSET(Profiles!$K$2,$X18,MAX(Profiles!$C$2,BM$4-$Q18))</f>
        <v>0</v>
      </c>
      <c r="BN18" s="9">
        <f ca="1">$O18*IF($Y18&gt;0,(1+INDEX(Escalation!$B$3:$B$18,$Y18,0))^($Q18-SSSModel!$C$5),1)*OFFSET(Profiles!$K$2,$X18,MAX(Profiles!$C$2,BN$4-$Q18))</f>
        <v>0</v>
      </c>
      <c r="BO18" s="9">
        <f ca="1">$O18*IF($Y18&gt;0,(1+INDEX(Escalation!$B$3:$B$18,$Y18,0))^($Q18-SSSModel!$C$5),1)*OFFSET(Profiles!$K$2,$X18,MAX(Profiles!$C$2,BO$4-$Q18))</f>
        <v>0</v>
      </c>
      <c r="BP18" s="9">
        <f ca="1">$O18*IF($Y18&gt;0,(1+INDEX(Escalation!$B$3:$B$18,$Y18,0))^($Q18-SSSModel!$C$5),1)*OFFSET(Profiles!$K$2,$X18,MAX(Profiles!$C$2,BP$4-$Q18))</f>
        <v>0</v>
      </c>
      <c r="BQ18" s="9">
        <f ca="1">$O18*IF($Y18&gt;0,(1+INDEX(Escalation!$B$3:$B$18,$Y18,0))^($Q18-SSSModel!$C$5),1)*OFFSET(Profiles!$K$2,$X18,MAX(Profiles!$C$2,BQ$4-$Q18))</f>
        <v>0</v>
      </c>
      <c r="BR18" s="9">
        <f ca="1">$O18*IF($Y18&gt;0,(1+INDEX(Escalation!$B$3:$B$18,$Y18,0))^($Q18-SSSModel!$C$5),1)*OFFSET(Profiles!$K$2,$X18,MAX(Profiles!$C$2,BR$4-$Q18))</f>
        <v>0</v>
      </c>
      <c r="BS18" s="9">
        <f ca="1">$O18*IF($Y18&gt;0,(1+INDEX(Escalation!$B$3:$B$18,$Y18,0))^($Q18-SSSModel!$C$5),1)*OFFSET(Profiles!$K$2,$X18,MAX(Profiles!$C$2,BS$4-$Q18))</f>
        <v>0</v>
      </c>
      <c r="BT18" s="9">
        <f ca="1">$O18*IF($Y18&gt;0,(1+INDEX(Escalation!$B$3:$B$18,$Y18,0))^($Q18-SSSModel!$C$5),1)*OFFSET(Profiles!$K$2,$X18,MAX(Profiles!$C$2,BT$4-$Q18))</f>
        <v>0</v>
      </c>
      <c r="BU18" s="9">
        <f ca="1">$O18*IF($Y18&gt;0,(1+INDEX(Escalation!$B$3:$B$18,$Y18,0))^($Q18-SSSModel!$C$5),1)*OFFSET(Profiles!$K$2,$X18,MAX(Profiles!$C$2,BU$4-$Q18))</f>
        <v>0</v>
      </c>
      <c r="BV18" s="9">
        <f ca="1">$O18*IF($Y18&gt;0,(1+INDEX(Escalation!$B$3:$B$18,$Y18,0))^($Q18-SSSModel!$C$5),1)*OFFSET(Profiles!$K$2,$X18,MAX(Profiles!$C$2,BV$4-$Q18))</f>
        <v>0</v>
      </c>
      <c r="BW18" s="9">
        <f ca="1">$O18*IF($Y18&gt;0,(1+INDEX(Escalation!$B$3:$B$18,$Y18,0))^($Q18-SSSModel!$C$5),1)*OFFSET(Profiles!$K$2,$X18,MAX(Profiles!$C$2,BW$4-$Q18))</f>
        <v>0</v>
      </c>
      <c r="BX18" s="9">
        <f ca="1">$O18*IF($Y18&gt;0,(1+INDEX(Escalation!$B$3:$B$18,$Y18,0))^($Q18-SSSModel!$C$5),1)*OFFSET(Profiles!$K$2,$X18,MAX(Profiles!$C$2,BX$4-$Q18))</f>
        <v>0</v>
      </c>
      <c r="BY18" s="9">
        <f ca="1">$O18*IF($Y18&gt;0,(1+INDEX(Escalation!$B$3:$B$18,$Y18,0))^($Q18-SSSModel!$C$5),1)*OFFSET(Profiles!$K$2,$X18,MAX(Profiles!$C$2,BY$4-$Q18))</f>
        <v>0</v>
      </c>
      <c r="BZ18" s="9">
        <f ca="1">$O18*IF($Y18&gt;0,(1+INDEX(Escalation!$B$3:$B$18,$Y18,0))^($Q18-SSSModel!$C$5),1)*OFFSET(Profiles!$K$2,$X18,MAX(Profiles!$C$2,BZ$4-$Q18))</f>
        <v>0</v>
      </c>
      <c r="CA18" s="134">
        <f ca="1">IF(OR($Z18=0,SSSModel!$C$4="CF"),AC18,
IF(LEFT($V18,3)="ON_",
     IF(SSSModel!$C$4="RR",SUMPRODUCT(OFFSET($AC18,0,0,1,$CB$2),OFFSET(Profiles!$K$28,($Z18-1)*(Profiles!$I$26+1)+CA$4-SSSModel!$C$3+1,0,1,$CB$2)),
     IF(SSSModel!$C$4="ECC",$EA18*$EB18*SUMPRODUCT(OFFSET($AC18,0,MAX(0,CA$4-$DZ18-$CA$4+1),1,MIN($DZ18,CA$4-$CA$4+1)),OFFSET(Escalation!$K$24,($Y18-1)*(Escalation!$I$22+1)+CA$4-SSSModel!$C$3+1,MAX(0,CA$4-$DZ18-$CA$4+1),1,MIN($DZ18,CA$4-$CA$4+1))),
     IF(SSSModel!$C$4="PV",AC18*$EA18*(1+SSSModel!$C$2),
     IF(SSSModel!$C$4="FCR",$EC18*SUM(OFFSET($AC18,0,MAX(CA$4-$AC$4-$DZ18+1,0),1,MIN($DZ18,CA$4-$AC$4+1))),0)))),
SUM($AC18:$BZ18)*
     IF(SSSModel!$C$4="RR",OFFSET(Profiles!$K$2,$Z18,MAX(Profiles!$C$2,AC$4-$W18)),
     IF(SSSModel!$C$4="ECC",$EA18*$EB18*IF(MAX(Escalation!$C$2,AC$4-$W18)&gt;$DZ18-1,0,OFFSET(Escalation!$K$2,$Y18,MAX(Escalation!$C$2,AC$4-$W18))),
     IF(SSSModel!$C$4="PV",IF(CA$4=$W18,$EA18*(1+SSSModel!$C$2),0),
     IF(SSSModel!$C$4="FCR",IF(AND(CA$4&gt;=$W18,OFFSET(Profiles!$K$2,$Z18,MAX(Profiles!$C$2,AC$4-$W18))&gt;0),$EC18,0),0))))))</f>
        <v>0</v>
      </c>
      <c r="CB18" s="135">
        <f ca="1">IF(OR($Z18=0,SSSModel!$C$4="CF"),AD18,
IF(LEFT($V18,3)="ON_",
     IF(SSSModel!$C$4="RR",SUMPRODUCT(OFFSET($AC18,0,0,1,$CB$2),OFFSET(Profiles!$K$28,($Z18-1)*(Profiles!$I$26+1)+CB$4-SSSModel!$C$3+1,0,1,$CB$2)),
     IF(SSSModel!$C$4="ECC",$EA18*$EB18*SUMPRODUCT(OFFSET($AC18,0,MAX(0,CB$4-$DZ18-$CA$4+1),1,MIN($DZ18,CB$4-$CA$4+1)),OFFSET(Escalation!$K$24,($Y18-1)*(Escalation!$I$22+1)+CB$4-SSSModel!$C$3+1,MAX(0,CB$4-$DZ18-$CA$4+1),1,MIN($DZ18,CB$4-$CA$4+1))),
     IF(SSSModel!$C$4="PV",AD18*$EA18*(1+SSSModel!$C$2),
     IF(SSSModel!$C$4="FCR",$EC18*SUM(OFFSET($AC18,0,MAX(CB$4-$AC$4-$DZ18+1,0),1,MIN($DZ18,CB$4-$AC$4+1))),0)))),
SUM($AC18:$BZ18)*
     IF(SSSModel!$C$4="RR",OFFSET(Profiles!$K$2,$Z18,MAX(Profiles!$C$2,AD$4-$W18)),
     IF(SSSModel!$C$4="ECC",$EA18*$EB18*IF(MAX(Escalation!$C$2,AD$4-$W18)&gt;$DZ18-1,0,OFFSET(Escalation!$K$2,$Y18,MAX(Escalation!$C$2,AD$4-$W18))),
     IF(SSSModel!$C$4="PV",IF(CB$4=$W18,$EA18*(1+SSSModel!$C$2),0),
     IF(SSSModel!$C$4="FCR",IF(AND(CB$4&gt;=$W18,OFFSET(Profiles!$K$2,$Z18,MAX(Profiles!$C$2,AD$4-$W18))&gt;0),$EC18,0),0))))))</f>
        <v>0</v>
      </c>
      <c r="CC18" s="135">
        <f ca="1">IF(OR($Z18=0,SSSModel!$C$4="CF"),AE18,
IF(LEFT($V18,3)="ON_",
     IF(SSSModel!$C$4="RR",SUMPRODUCT(OFFSET($AC18,0,0,1,$CB$2),OFFSET(Profiles!$K$28,($Z18-1)*(Profiles!$I$26+1)+CC$4-SSSModel!$C$3+1,0,1,$CB$2)),
     IF(SSSModel!$C$4="ECC",$EA18*$EB18*SUMPRODUCT(OFFSET($AC18,0,MAX(0,CC$4-$DZ18-$CA$4+1),1,MIN($DZ18,CC$4-$CA$4+1)),OFFSET(Escalation!$K$24,($Y18-1)*(Escalation!$I$22+1)+CC$4-SSSModel!$C$3+1,MAX(0,CC$4-$DZ18-$CA$4+1),1,MIN($DZ18,CC$4-$CA$4+1))),
     IF(SSSModel!$C$4="PV",AE18*$EA18*(1+SSSModel!$C$2),
     IF(SSSModel!$C$4="FCR",$EC18*SUM(OFFSET($AC18,0,MAX(CC$4-$AC$4-$DZ18+1,0),1,MIN($DZ18,CC$4-$AC$4+1))),0)))),
SUM($AC18:$BZ18)*
     IF(SSSModel!$C$4="RR",OFFSET(Profiles!$K$2,$Z18,MAX(Profiles!$C$2,AE$4-$W18)),
     IF(SSSModel!$C$4="ECC",$EA18*$EB18*IF(MAX(Escalation!$C$2,AE$4-$W18)&gt;$DZ18-1,0,OFFSET(Escalation!$K$2,$Y18,MAX(Escalation!$C$2,AE$4-$W18))),
     IF(SSSModel!$C$4="PV",IF(CC$4=$W18,$EA18*(1+SSSModel!$C$2),0),
     IF(SSSModel!$C$4="FCR",IF(AND(CC$4&gt;=$W18,OFFSET(Profiles!$K$2,$Z18,MAX(Profiles!$C$2,AE$4-$W18))&gt;0),$EC18,0),0))))))</f>
        <v>0</v>
      </c>
      <c r="CD18" s="135">
        <f ca="1">IF(OR($Z18=0,SSSModel!$C$4="CF"),AF18,
IF(LEFT($V18,3)="ON_",
     IF(SSSModel!$C$4="RR",SUMPRODUCT(OFFSET($AC18,0,0,1,$CB$2),OFFSET(Profiles!$K$28,($Z18-1)*(Profiles!$I$26+1)+CD$4-SSSModel!$C$3+1,0,1,$CB$2)),
     IF(SSSModel!$C$4="ECC",$EA18*$EB18*SUMPRODUCT(OFFSET($AC18,0,MAX(0,CD$4-$DZ18-$CA$4+1),1,MIN($DZ18,CD$4-$CA$4+1)),OFFSET(Escalation!$K$24,($Y18-1)*(Escalation!$I$22+1)+CD$4-SSSModel!$C$3+1,MAX(0,CD$4-$DZ18-$CA$4+1),1,MIN($DZ18,CD$4-$CA$4+1))),
     IF(SSSModel!$C$4="PV",AF18*$EA18*(1+SSSModel!$C$2),
     IF(SSSModel!$C$4="FCR",$EC18*SUM(OFFSET($AC18,0,MAX(CD$4-$AC$4-$DZ18+1,0),1,MIN($DZ18,CD$4-$AC$4+1))),0)))),
SUM($AC18:$BZ18)*
     IF(SSSModel!$C$4="RR",OFFSET(Profiles!$K$2,$Z18,MAX(Profiles!$C$2,AF$4-$W18)),
     IF(SSSModel!$C$4="ECC",$EA18*$EB18*IF(MAX(Escalation!$C$2,AF$4-$W18)&gt;$DZ18-1,0,OFFSET(Escalation!$K$2,$Y18,MAX(Escalation!$C$2,AF$4-$W18))),
     IF(SSSModel!$C$4="PV",IF(CD$4=$W18,$EA18*(1+SSSModel!$C$2),0),
     IF(SSSModel!$C$4="FCR",IF(AND(CD$4&gt;=$W18,OFFSET(Profiles!$K$2,$Z18,MAX(Profiles!$C$2,AF$4-$W18))&gt;0),$EC18,0),0))))))</f>
        <v>0</v>
      </c>
      <c r="CE18" s="135">
        <f ca="1">IF(OR($Z18=0,SSSModel!$C$4="CF"),AG18,
IF(LEFT($V18,3)="ON_",
     IF(SSSModel!$C$4="RR",SUMPRODUCT(OFFSET($AC18,0,0,1,$CB$2),OFFSET(Profiles!$K$28,($Z18-1)*(Profiles!$I$26+1)+CE$4-SSSModel!$C$3+1,0,1,$CB$2)),
     IF(SSSModel!$C$4="ECC",$EA18*$EB18*SUMPRODUCT(OFFSET($AC18,0,MAX(0,CE$4-$DZ18-$CA$4+1),1,MIN($DZ18,CE$4-$CA$4+1)),OFFSET(Escalation!$K$24,($Y18-1)*(Escalation!$I$22+1)+CE$4-SSSModel!$C$3+1,MAX(0,CE$4-$DZ18-$CA$4+1),1,MIN($DZ18,CE$4-$CA$4+1))),
     IF(SSSModel!$C$4="PV",AG18*$EA18*(1+SSSModel!$C$2),
     IF(SSSModel!$C$4="FCR",$EC18*SUM(OFFSET($AC18,0,MAX(CE$4-$AC$4-$DZ18+1,0),1,MIN($DZ18,CE$4-$AC$4+1))),0)))),
SUM($AC18:$BZ18)*
     IF(SSSModel!$C$4="RR",OFFSET(Profiles!$K$2,$Z18,MAX(Profiles!$C$2,AG$4-$W18)),
     IF(SSSModel!$C$4="ECC",$EA18*$EB18*IF(MAX(Escalation!$C$2,AG$4-$W18)&gt;$DZ18-1,0,OFFSET(Escalation!$K$2,$Y18,MAX(Escalation!$C$2,AG$4-$W18))),
     IF(SSSModel!$C$4="PV",IF(CE$4=$W18,$EA18*(1+SSSModel!$C$2),0),
     IF(SSSModel!$C$4="FCR",IF(AND(CE$4&gt;=$W18,OFFSET(Profiles!$K$2,$Z18,MAX(Profiles!$C$2,AG$4-$W18))&gt;0),$EC18,0),0))))))</f>
        <v>0</v>
      </c>
      <c r="CF18" s="135">
        <f ca="1">IF(OR($Z18=0,SSSModel!$C$4="CF"),AH18,
IF(LEFT($V18,3)="ON_",
     IF(SSSModel!$C$4="RR",SUMPRODUCT(OFFSET($AC18,0,0,1,$CB$2),OFFSET(Profiles!$K$28,($Z18-1)*(Profiles!$I$26+1)+CF$4-SSSModel!$C$3+1,0,1,$CB$2)),
     IF(SSSModel!$C$4="ECC",$EA18*$EB18*SUMPRODUCT(OFFSET($AC18,0,MAX(0,CF$4-$DZ18-$CA$4+1),1,MIN($DZ18,CF$4-$CA$4+1)),OFFSET(Escalation!$K$24,($Y18-1)*(Escalation!$I$22+1)+CF$4-SSSModel!$C$3+1,MAX(0,CF$4-$DZ18-$CA$4+1),1,MIN($DZ18,CF$4-$CA$4+1))),
     IF(SSSModel!$C$4="PV",AH18*$EA18*(1+SSSModel!$C$2),
     IF(SSSModel!$C$4="FCR",$EC18*SUM(OFFSET($AC18,0,MAX(CF$4-$AC$4-$DZ18+1,0),1,MIN($DZ18,CF$4-$AC$4+1))),0)))),
SUM($AC18:$BZ18)*
     IF(SSSModel!$C$4="RR",OFFSET(Profiles!$K$2,$Z18,MAX(Profiles!$C$2,AH$4-$W18)),
     IF(SSSModel!$C$4="ECC",$EA18*$EB18*IF(MAX(Escalation!$C$2,AH$4-$W18)&gt;$DZ18-1,0,OFFSET(Escalation!$K$2,$Y18,MAX(Escalation!$C$2,AH$4-$W18))),
     IF(SSSModel!$C$4="PV",IF(CF$4=$W18,$EA18*(1+SSSModel!$C$2),0),
     IF(SSSModel!$C$4="FCR",IF(AND(CF$4&gt;=$W18,OFFSET(Profiles!$K$2,$Z18,MAX(Profiles!$C$2,AH$4-$W18))&gt;0),$EC18,0),0))))))</f>
        <v>0</v>
      </c>
      <c r="CG18" s="135">
        <f ca="1">IF(OR($Z18=0,SSSModel!$C$4="CF"),AI18,
IF(LEFT($V18,3)="ON_",
     IF(SSSModel!$C$4="RR",SUMPRODUCT(OFFSET($AC18,0,0,1,$CB$2),OFFSET(Profiles!$K$28,($Z18-1)*(Profiles!$I$26+1)+CG$4-SSSModel!$C$3+1,0,1,$CB$2)),
     IF(SSSModel!$C$4="ECC",$EA18*$EB18*SUMPRODUCT(OFFSET($AC18,0,MAX(0,CG$4-$DZ18-$CA$4+1),1,MIN($DZ18,CG$4-$CA$4+1)),OFFSET(Escalation!$K$24,($Y18-1)*(Escalation!$I$22+1)+CG$4-SSSModel!$C$3+1,MAX(0,CG$4-$DZ18-$CA$4+1),1,MIN($DZ18,CG$4-$CA$4+1))),
     IF(SSSModel!$C$4="PV",AI18*$EA18*(1+SSSModel!$C$2),
     IF(SSSModel!$C$4="FCR",$EC18*SUM(OFFSET($AC18,0,MAX(CG$4-$AC$4-$DZ18+1,0),1,MIN($DZ18,CG$4-$AC$4+1))),0)))),
SUM($AC18:$BZ18)*
     IF(SSSModel!$C$4="RR",OFFSET(Profiles!$K$2,$Z18,MAX(Profiles!$C$2,AI$4-$W18)),
     IF(SSSModel!$C$4="ECC",$EA18*$EB18*IF(MAX(Escalation!$C$2,AI$4-$W18)&gt;$DZ18-1,0,OFFSET(Escalation!$K$2,$Y18,MAX(Escalation!$C$2,AI$4-$W18))),
     IF(SSSModel!$C$4="PV",IF(CG$4=$W18,$EA18*(1+SSSModel!$C$2),0),
     IF(SSSModel!$C$4="FCR",IF(AND(CG$4&gt;=$W18,OFFSET(Profiles!$K$2,$Z18,MAX(Profiles!$C$2,AI$4-$W18))&gt;0),$EC18,0),0))))))</f>
        <v>0</v>
      </c>
      <c r="CH18" s="135">
        <f ca="1">IF(OR($Z18=0,SSSModel!$C$4="CF"),AJ18,
IF(LEFT($V18,3)="ON_",
     IF(SSSModel!$C$4="RR",SUMPRODUCT(OFFSET($AC18,0,0,1,$CB$2),OFFSET(Profiles!$K$28,($Z18-1)*(Profiles!$I$26+1)+CH$4-SSSModel!$C$3+1,0,1,$CB$2)),
     IF(SSSModel!$C$4="ECC",$EA18*$EB18*SUMPRODUCT(OFFSET($AC18,0,MAX(0,CH$4-$DZ18-$CA$4+1),1,MIN($DZ18,CH$4-$CA$4+1)),OFFSET(Escalation!$K$24,($Y18-1)*(Escalation!$I$22+1)+CH$4-SSSModel!$C$3+1,MAX(0,CH$4-$DZ18-$CA$4+1),1,MIN($DZ18,CH$4-$CA$4+1))),
     IF(SSSModel!$C$4="PV",AJ18*$EA18*(1+SSSModel!$C$2),
     IF(SSSModel!$C$4="FCR",$EC18*SUM(OFFSET($AC18,0,MAX(CH$4-$AC$4-$DZ18+1,0),1,MIN($DZ18,CH$4-$AC$4+1))),0)))),
SUM($AC18:$BZ18)*
     IF(SSSModel!$C$4="RR",OFFSET(Profiles!$K$2,$Z18,MAX(Profiles!$C$2,AJ$4-$W18)),
     IF(SSSModel!$C$4="ECC",$EA18*$EB18*IF(MAX(Escalation!$C$2,AJ$4-$W18)&gt;$DZ18-1,0,OFFSET(Escalation!$K$2,$Y18,MAX(Escalation!$C$2,AJ$4-$W18))),
     IF(SSSModel!$C$4="PV",IF(CH$4=$W18,$EA18*(1+SSSModel!$C$2),0),
     IF(SSSModel!$C$4="FCR",IF(AND(CH$4&gt;=$W18,OFFSET(Profiles!$K$2,$Z18,MAX(Profiles!$C$2,AJ$4-$W18))&gt;0),$EC18,0),0))))))</f>
        <v>0</v>
      </c>
      <c r="CI18" s="135">
        <f ca="1">IF(OR($Z18=0,SSSModel!$C$4="CF"),AK18,
IF(LEFT($V18,3)="ON_",
     IF(SSSModel!$C$4="RR",SUMPRODUCT(OFFSET($AC18,0,0,1,$CB$2),OFFSET(Profiles!$K$28,($Z18-1)*(Profiles!$I$26+1)+CI$4-SSSModel!$C$3+1,0,1,$CB$2)),
     IF(SSSModel!$C$4="ECC",$EA18*$EB18*SUMPRODUCT(OFFSET($AC18,0,MAX(0,CI$4-$DZ18-$CA$4+1),1,MIN($DZ18,CI$4-$CA$4+1)),OFFSET(Escalation!$K$24,($Y18-1)*(Escalation!$I$22+1)+CI$4-SSSModel!$C$3+1,MAX(0,CI$4-$DZ18-$CA$4+1),1,MIN($DZ18,CI$4-$CA$4+1))),
     IF(SSSModel!$C$4="PV",AK18*$EA18*(1+SSSModel!$C$2),
     IF(SSSModel!$C$4="FCR",$EC18*SUM(OFFSET($AC18,0,MAX(CI$4-$AC$4-$DZ18+1,0),1,MIN($DZ18,CI$4-$AC$4+1))),0)))),
SUM($AC18:$BZ18)*
     IF(SSSModel!$C$4="RR",OFFSET(Profiles!$K$2,$Z18,MAX(Profiles!$C$2,AK$4-$W18)),
     IF(SSSModel!$C$4="ECC",$EA18*$EB18*IF(MAX(Escalation!$C$2,AK$4-$W18)&gt;$DZ18-1,0,OFFSET(Escalation!$K$2,$Y18,MAX(Escalation!$C$2,AK$4-$W18))),
     IF(SSSModel!$C$4="PV",IF(CI$4=$W18,$EA18*(1+SSSModel!$C$2),0),
     IF(SSSModel!$C$4="FCR",IF(AND(CI$4&gt;=$W18,OFFSET(Profiles!$K$2,$Z18,MAX(Profiles!$C$2,AK$4-$W18))&gt;0),$EC18,0),0))))))</f>
        <v>0</v>
      </c>
      <c r="CJ18" s="135">
        <f ca="1">IF(OR($Z18=0,SSSModel!$C$4="CF"),AL18,
IF(LEFT($V18,3)="ON_",
     IF(SSSModel!$C$4="RR",SUMPRODUCT(OFFSET($AC18,0,0,1,$CB$2),OFFSET(Profiles!$K$28,($Z18-1)*(Profiles!$I$26+1)+CJ$4-SSSModel!$C$3+1,0,1,$CB$2)),
     IF(SSSModel!$C$4="ECC",$EA18*$EB18*SUMPRODUCT(OFFSET($AC18,0,MAX(0,CJ$4-$DZ18-$CA$4+1),1,MIN($DZ18,CJ$4-$CA$4+1)),OFFSET(Escalation!$K$24,($Y18-1)*(Escalation!$I$22+1)+CJ$4-SSSModel!$C$3+1,MAX(0,CJ$4-$DZ18-$CA$4+1),1,MIN($DZ18,CJ$4-$CA$4+1))),
     IF(SSSModel!$C$4="PV",AL18*$EA18*(1+SSSModel!$C$2),
     IF(SSSModel!$C$4="FCR",$EC18*SUM(OFFSET($AC18,0,MAX(CJ$4-$AC$4-$DZ18+1,0),1,MIN($DZ18,CJ$4-$AC$4+1))),0)))),
SUM($AC18:$BZ18)*
     IF(SSSModel!$C$4="RR",OFFSET(Profiles!$K$2,$Z18,MAX(Profiles!$C$2,AL$4-$W18)),
     IF(SSSModel!$C$4="ECC",$EA18*$EB18*IF(MAX(Escalation!$C$2,AL$4-$W18)&gt;$DZ18-1,0,OFFSET(Escalation!$K$2,$Y18,MAX(Escalation!$C$2,AL$4-$W18))),
     IF(SSSModel!$C$4="PV",IF(CJ$4=$W18,$EA18*(1+SSSModel!$C$2),0),
     IF(SSSModel!$C$4="FCR",IF(AND(CJ$4&gt;=$W18,OFFSET(Profiles!$K$2,$Z18,MAX(Profiles!$C$2,AL$4-$W18))&gt;0),$EC18,0),0))))))</f>
        <v>0</v>
      </c>
      <c r="CK18" s="135">
        <f ca="1">IF(OR($Z18=0,SSSModel!$C$4="CF"),AM18,
IF(LEFT($V18,3)="ON_",
     IF(SSSModel!$C$4="RR",SUMPRODUCT(OFFSET($AC18,0,0,1,$CB$2),OFFSET(Profiles!$K$28,($Z18-1)*(Profiles!$I$26+1)+CK$4-SSSModel!$C$3+1,0,1,$CB$2)),
     IF(SSSModel!$C$4="ECC",$EA18*$EB18*SUMPRODUCT(OFFSET($AC18,0,MAX(0,CK$4-$DZ18-$CA$4+1),1,MIN($DZ18,CK$4-$CA$4+1)),OFFSET(Escalation!$K$24,($Y18-1)*(Escalation!$I$22+1)+CK$4-SSSModel!$C$3+1,MAX(0,CK$4-$DZ18-$CA$4+1),1,MIN($DZ18,CK$4-$CA$4+1))),
     IF(SSSModel!$C$4="PV",AM18*$EA18*(1+SSSModel!$C$2),
     IF(SSSModel!$C$4="FCR",$EC18*SUM(OFFSET($AC18,0,MAX(CK$4-$AC$4-$DZ18+1,0),1,MIN($DZ18,CK$4-$AC$4+1))),0)))),
SUM($AC18:$BZ18)*
     IF(SSSModel!$C$4="RR",OFFSET(Profiles!$K$2,$Z18,MAX(Profiles!$C$2,AM$4-$W18)),
     IF(SSSModel!$C$4="ECC",$EA18*$EB18*IF(MAX(Escalation!$C$2,AM$4-$W18)&gt;$DZ18-1,0,OFFSET(Escalation!$K$2,$Y18,MAX(Escalation!$C$2,AM$4-$W18))),
     IF(SSSModel!$C$4="PV",IF(CK$4=$W18,$EA18*(1+SSSModel!$C$2),0),
     IF(SSSModel!$C$4="FCR",IF(AND(CK$4&gt;=$W18,OFFSET(Profiles!$K$2,$Z18,MAX(Profiles!$C$2,AM$4-$W18))&gt;0),$EC18,0),0))))))</f>
        <v>0</v>
      </c>
      <c r="CL18" s="135">
        <f ca="1">IF(OR($Z18=0,SSSModel!$C$4="CF"),AN18,
IF(LEFT($V18,3)="ON_",
     IF(SSSModel!$C$4="RR",SUMPRODUCT(OFFSET($AC18,0,0,1,$CB$2),OFFSET(Profiles!$K$28,($Z18-1)*(Profiles!$I$26+1)+CL$4-SSSModel!$C$3+1,0,1,$CB$2)),
     IF(SSSModel!$C$4="ECC",$EA18*$EB18*SUMPRODUCT(OFFSET($AC18,0,MAX(0,CL$4-$DZ18-$CA$4+1),1,MIN($DZ18,CL$4-$CA$4+1)),OFFSET(Escalation!$K$24,($Y18-1)*(Escalation!$I$22+1)+CL$4-SSSModel!$C$3+1,MAX(0,CL$4-$DZ18-$CA$4+1),1,MIN($DZ18,CL$4-$CA$4+1))),
     IF(SSSModel!$C$4="PV",AN18*$EA18*(1+SSSModel!$C$2),
     IF(SSSModel!$C$4="FCR",$EC18*SUM(OFFSET($AC18,0,MAX(CL$4-$AC$4-$DZ18+1,0),1,MIN($DZ18,CL$4-$AC$4+1))),0)))),
SUM($AC18:$BZ18)*
     IF(SSSModel!$C$4="RR",OFFSET(Profiles!$K$2,$Z18,MAX(Profiles!$C$2,AN$4-$W18)),
     IF(SSSModel!$C$4="ECC",$EA18*$EB18*IF(MAX(Escalation!$C$2,AN$4-$W18)&gt;$DZ18-1,0,OFFSET(Escalation!$K$2,$Y18,MAX(Escalation!$C$2,AN$4-$W18))),
     IF(SSSModel!$C$4="PV",IF(CL$4=$W18,$EA18*(1+SSSModel!$C$2),0),
     IF(SSSModel!$C$4="FCR",IF(AND(CL$4&gt;=$W18,OFFSET(Profiles!$K$2,$Z18,MAX(Profiles!$C$2,AN$4-$W18))&gt;0),$EC18,0),0))))))</f>
        <v>0</v>
      </c>
      <c r="CM18" s="135">
        <f ca="1">IF(OR($Z18=0,SSSModel!$C$4="CF"),AO18,
IF(LEFT($V18,3)="ON_",
     IF(SSSModel!$C$4="RR",SUMPRODUCT(OFFSET($AC18,0,0,1,$CB$2),OFFSET(Profiles!$K$28,($Z18-1)*(Profiles!$I$26+1)+CM$4-SSSModel!$C$3+1,0,1,$CB$2)),
     IF(SSSModel!$C$4="ECC",$EA18*$EB18*SUMPRODUCT(OFFSET($AC18,0,MAX(0,CM$4-$DZ18-$CA$4+1),1,MIN($DZ18,CM$4-$CA$4+1)),OFFSET(Escalation!$K$24,($Y18-1)*(Escalation!$I$22+1)+CM$4-SSSModel!$C$3+1,MAX(0,CM$4-$DZ18-$CA$4+1),1,MIN($DZ18,CM$4-$CA$4+1))),
     IF(SSSModel!$C$4="PV",AO18*$EA18*(1+SSSModel!$C$2),
     IF(SSSModel!$C$4="FCR",$EC18*SUM(OFFSET($AC18,0,MAX(CM$4-$AC$4-$DZ18+1,0),1,MIN($DZ18,CM$4-$AC$4+1))),0)))),
SUM($AC18:$BZ18)*
     IF(SSSModel!$C$4="RR",OFFSET(Profiles!$K$2,$Z18,MAX(Profiles!$C$2,AO$4-$W18)),
     IF(SSSModel!$C$4="ECC",$EA18*$EB18*IF(MAX(Escalation!$C$2,AO$4-$W18)&gt;$DZ18-1,0,OFFSET(Escalation!$K$2,$Y18,MAX(Escalation!$C$2,AO$4-$W18))),
     IF(SSSModel!$C$4="PV",IF(CM$4=$W18,$EA18*(1+SSSModel!$C$2),0),
     IF(SSSModel!$C$4="FCR",IF(AND(CM$4&gt;=$W18,OFFSET(Profiles!$K$2,$Z18,MAX(Profiles!$C$2,AO$4-$W18))&gt;0),$EC18,0),0))))))</f>
        <v>0</v>
      </c>
      <c r="CN18" s="135">
        <f ca="1">IF(OR($Z18=0,SSSModel!$C$4="CF"),AP18,
IF(LEFT($V18,3)="ON_",
     IF(SSSModel!$C$4="RR",SUMPRODUCT(OFFSET($AC18,0,0,1,$CB$2),OFFSET(Profiles!$K$28,($Z18-1)*(Profiles!$I$26+1)+CN$4-SSSModel!$C$3+1,0,1,$CB$2)),
     IF(SSSModel!$C$4="ECC",$EA18*$EB18*SUMPRODUCT(OFFSET($AC18,0,MAX(0,CN$4-$DZ18-$CA$4+1),1,MIN($DZ18,CN$4-$CA$4+1)),OFFSET(Escalation!$K$24,($Y18-1)*(Escalation!$I$22+1)+CN$4-SSSModel!$C$3+1,MAX(0,CN$4-$DZ18-$CA$4+1),1,MIN($DZ18,CN$4-$CA$4+1))),
     IF(SSSModel!$C$4="PV",AP18*$EA18*(1+SSSModel!$C$2),
     IF(SSSModel!$C$4="FCR",$EC18*SUM(OFFSET($AC18,0,MAX(CN$4-$AC$4-$DZ18+1,0),1,MIN($DZ18,CN$4-$AC$4+1))),0)))),
SUM($AC18:$BZ18)*
     IF(SSSModel!$C$4="RR",OFFSET(Profiles!$K$2,$Z18,MAX(Profiles!$C$2,AP$4-$W18)),
     IF(SSSModel!$C$4="ECC",$EA18*$EB18*IF(MAX(Escalation!$C$2,AP$4-$W18)&gt;$DZ18-1,0,OFFSET(Escalation!$K$2,$Y18,MAX(Escalation!$C$2,AP$4-$W18))),
     IF(SSSModel!$C$4="PV",IF(CN$4=$W18,$EA18*(1+SSSModel!$C$2),0),
     IF(SSSModel!$C$4="FCR",IF(AND(CN$4&gt;=$W18,OFFSET(Profiles!$K$2,$Z18,MAX(Profiles!$C$2,AP$4-$W18))&gt;0),$EC18,0),0))))))</f>
        <v>0</v>
      </c>
      <c r="CO18" s="135">
        <f ca="1">IF(OR($Z18=0,SSSModel!$C$4="CF"),AQ18,
IF(LEFT($V18,3)="ON_",
     IF(SSSModel!$C$4="RR",SUMPRODUCT(OFFSET($AC18,0,0,1,$CB$2),OFFSET(Profiles!$K$28,($Z18-1)*(Profiles!$I$26+1)+CO$4-SSSModel!$C$3+1,0,1,$CB$2)),
     IF(SSSModel!$C$4="ECC",$EA18*$EB18*SUMPRODUCT(OFFSET($AC18,0,MAX(0,CO$4-$DZ18-$CA$4+1),1,MIN($DZ18,CO$4-$CA$4+1)),OFFSET(Escalation!$K$24,($Y18-1)*(Escalation!$I$22+1)+CO$4-SSSModel!$C$3+1,MAX(0,CO$4-$DZ18-$CA$4+1),1,MIN($DZ18,CO$4-$CA$4+1))),
     IF(SSSModel!$C$4="PV",AQ18*$EA18*(1+SSSModel!$C$2),
     IF(SSSModel!$C$4="FCR",$EC18*SUM(OFFSET($AC18,0,MAX(CO$4-$AC$4-$DZ18+1,0),1,MIN($DZ18,CO$4-$AC$4+1))),0)))),
SUM($AC18:$BZ18)*
     IF(SSSModel!$C$4="RR",OFFSET(Profiles!$K$2,$Z18,MAX(Profiles!$C$2,AQ$4-$W18)),
     IF(SSSModel!$C$4="ECC",$EA18*$EB18*IF(MAX(Escalation!$C$2,AQ$4-$W18)&gt;$DZ18-1,0,OFFSET(Escalation!$K$2,$Y18,MAX(Escalation!$C$2,AQ$4-$W18))),
     IF(SSSModel!$C$4="PV",IF(CO$4=$W18,$EA18*(1+SSSModel!$C$2),0),
     IF(SSSModel!$C$4="FCR",IF(AND(CO$4&gt;=$W18,OFFSET(Profiles!$K$2,$Z18,MAX(Profiles!$C$2,AQ$4-$W18))&gt;0),$EC18,0),0))))))</f>
        <v>0</v>
      </c>
      <c r="CP18" s="135">
        <f ca="1">IF(OR($Z18=0,SSSModel!$C$4="CF"),AR18,
IF(LEFT($V18,3)="ON_",
     IF(SSSModel!$C$4="RR",SUMPRODUCT(OFFSET($AC18,0,0,1,$CB$2),OFFSET(Profiles!$K$28,($Z18-1)*(Profiles!$I$26+1)+CP$4-SSSModel!$C$3+1,0,1,$CB$2)),
     IF(SSSModel!$C$4="ECC",$EA18*$EB18*SUMPRODUCT(OFFSET($AC18,0,MAX(0,CP$4-$DZ18-$CA$4+1),1,MIN($DZ18,CP$4-$CA$4+1)),OFFSET(Escalation!$K$24,($Y18-1)*(Escalation!$I$22+1)+CP$4-SSSModel!$C$3+1,MAX(0,CP$4-$DZ18-$CA$4+1),1,MIN($DZ18,CP$4-$CA$4+1))),
     IF(SSSModel!$C$4="PV",AR18*$EA18*(1+SSSModel!$C$2),
     IF(SSSModel!$C$4="FCR",$EC18*SUM(OFFSET($AC18,0,MAX(CP$4-$AC$4-$DZ18+1,0),1,MIN($DZ18,CP$4-$AC$4+1))),0)))),
SUM($AC18:$BZ18)*
     IF(SSSModel!$C$4="RR",OFFSET(Profiles!$K$2,$Z18,MAX(Profiles!$C$2,AR$4-$W18)),
     IF(SSSModel!$C$4="ECC",$EA18*$EB18*IF(MAX(Escalation!$C$2,AR$4-$W18)&gt;$DZ18-1,0,OFFSET(Escalation!$K$2,$Y18,MAX(Escalation!$C$2,AR$4-$W18))),
     IF(SSSModel!$C$4="PV",IF(CP$4=$W18,$EA18*(1+SSSModel!$C$2),0),
     IF(SSSModel!$C$4="FCR",IF(AND(CP$4&gt;=$W18,OFFSET(Profiles!$K$2,$Z18,MAX(Profiles!$C$2,AR$4-$W18))&gt;0),$EC18,0),0))))))</f>
        <v>0</v>
      </c>
      <c r="CQ18" s="135">
        <f ca="1">IF(OR($Z18=0,SSSModel!$C$4="CF"),AS18,
IF(LEFT($V18,3)="ON_",
     IF(SSSModel!$C$4="RR",SUMPRODUCT(OFFSET($AC18,0,0,1,$CB$2),OFFSET(Profiles!$K$28,($Z18-1)*(Profiles!$I$26+1)+CQ$4-SSSModel!$C$3+1,0,1,$CB$2)),
     IF(SSSModel!$C$4="ECC",$EA18*$EB18*SUMPRODUCT(OFFSET($AC18,0,MAX(0,CQ$4-$DZ18-$CA$4+1),1,MIN($DZ18,CQ$4-$CA$4+1)),OFFSET(Escalation!$K$24,($Y18-1)*(Escalation!$I$22+1)+CQ$4-SSSModel!$C$3+1,MAX(0,CQ$4-$DZ18-$CA$4+1),1,MIN($DZ18,CQ$4-$CA$4+1))),
     IF(SSSModel!$C$4="PV",AS18*$EA18*(1+SSSModel!$C$2),
     IF(SSSModel!$C$4="FCR",$EC18*SUM(OFFSET($AC18,0,MAX(CQ$4-$AC$4-$DZ18+1,0),1,MIN($DZ18,CQ$4-$AC$4+1))),0)))),
SUM($AC18:$BZ18)*
     IF(SSSModel!$C$4="RR",OFFSET(Profiles!$K$2,$Z18,MAX(Profiles!$C$2,AS$4-$W18)),
     IF(SSSModel!$C$4="ECC",$EA18*$EB18*IF(MAX(Escalation!$C$2,AS$4-$W18)&gt;$DZ18-1,0,OFFSET(Escalation!$K$2,$Y18,MAX(Escalation!$C$2,AS$4-$W18))),
     IF(SSSModel!$C$4="PV",IF(CQ$4=$W18,$EA18*(1+SSSModel!$C$2),0),
     IF(SSSModel!$C$4="FCR",IF(AND(CQ$4&gt;=$W18,OFFSET(Profiles!$K$2,$Z18,MAX(Profiles!$C$2,AS$4-$W18))&gt;0),$EC18,0),0))))))</f>
        <v>0</v>
      </c>
      <c r="CR18" s="135">
        <f ca="1">IF(OR($Z18=0,SSSModel!$C$4="CF"),AT18,
IF(LEFT($V18,3)="ON_",
     IF(SSSModel!$C$4="RR",SUMPRODUCT(OFFSET($AC18,0,0,1,$CB$2),OFFSET(Profiles!$K$28,($Z18-1)*(Profiles!$I$26+1)+CR$4-SSSModel!$C$3+1,0,1,$CB$2)),
     IF(SSSModel!$C$4="ECC",$EA18*$EB18*SUMPRODUCT(OFFSET($AC18,0,MAX(0,CR$4-$DZ18-$CA$4+1),1,MIN($DZ18,CR$4-$CA$4+1)),OFFSET(Escalation!$K$24,($Y18-1)*(Escalation!$I$22+1)+CR$4-SSSModel!$C$3+1,MAX(0,CR$4-$DZ18-$CA$4+1),1,MIN($DZ18,CR$4-$CA$4+1))),
     IF(SSSModel!$C$4="PV",AT18*$EA18*(1+SSSModel!$C$2),
     IF(SSSModel!$C$4="FCR",$EC18*SUM(OFFSET($AC18,0,MAX(CR$4-$AC$4-$DZ18+1,0),1,MIN($DZ18,CR$4-$AC$4+1))),0)))),
SUM($AC18:$BZ18)*
     IF(SSSModel!$C$4="RR",OFFSET(Profiles!$K$2,$Z18,MAX(Profiles!$C$2,AT$4-$W18)),
     IF(SSSModel!$C$4="ECC",$EA18*$EB18*IF(MAX(Escalation!$C$2,AT$4-$W18)&gt;$DZ18-1,0,OFFSET(Escalation!$K$2,$Y18,MAX(Escalation!$C$2,AT$4-$W18))),
     IF(SSSModel!$C$4="PV",IF(CR$4=$W18,$EA18*(1+SSSModel!$C$2),0),
     IF(SSSModel!$C$4="FCR",IF(AND(CR$4&gt;=$W18,OFFSET(Profiles!$K$2,$Z18,MAX(Profiles!$C$2,AT$4-$W18))&gt;0),$EC18,0),0))))))</f>
        <v>0</v>
      </c>
      <c r="CS18" s="135">
        <f ca="1">IF(OR($Z18=0,SSSModel!$C$4="CF"),AU18,
IF(LEFT($V18,3)="ON_",
     IF(SSSModel!$C$4="RR",SUMPRODUCT(OFFSET($AC18,0,0,1,$CB$2),OFFSET(Profiles!$K$28,($Z18-1)*(Profiles!$I$26+1)+CS$4-SSSModel!$C$3+1,0,1,$CB$2)),
     IF(SSSModel!$C$4="ECC",$EA18*$EB18*SUMPRODUCT(OFFSET($AC18,0,MAX(0,CS$4-$DZ18-$CA$4+1),1,MIN($DZ18,CS$4-$CA$4+1)),OFFSET(Escalation!$K$24,($Y18-1)*(Escalation!$I$22+1)+CS$4-SSSModel!$C$3+1,MAX(0,CS$4-$DZ18-$CA$4+1),1,MIN($DZ18,CS$4-$CA$4+1))),
     IF(SSSModel!$C$4="PV",AU18*$EA18*(1+SSSModel!$C$2),
     IF(SSSModel!$C$4="FCR",$EC18*SUM(OFFSET($AC18,0,MAX(CS$4-$AC$4-$DZ18+1,0),1,MIN($DZ18,CS$4-$AC$4+1))),0)))),
SUM($AC18:$BZ18)*
     IF(SSSModel!$C$4="RR",OFFSET(Profiles!$K$2,$Z18,MAX(Profiles!$C$2,AU$4-$W18)),
     IF(SSSModel!$C$4="ECC",$EA18*$EB18*IF(MAX(Escalation!$C$2,AU$4-$W18)&gt;$DZ18-1,0,OFFSET(Escalation!$K$2,$Y18,MAX(Escalation!$C$2,AU$4-$W18))),
     IF(SSSModel!$C$4="PV",IF(CS$4=$W18,$EA18*(1+SSSModel!$C$2),0),
     IF(SSSModel!$C$4="FCR",IF(AND(CS$4&gt;=$W18,OFFSET(Profiles!$K$2,$Z18,MAX(Profiles!$C$2,AU$4-$W18))&gt;0),$EC18,0),0))))))</f>
        <v>0</v>
      </c>
      <c r="CT18" s="135">
        <f ca="1">IF(OR($Z18=0,SSSModel!$C$4="CF"),AV18,
IF(LEFT($V18,3)="ON_",
     IF(SSSModel!$C$4="RR",SUMPRODUCT(OFFSET($AC18,0,0,1,$CB$2),OFFSET(Profiles!$K$28,($Z18-1)*(Profiles!$I$26+1)+CT$4-SSSModel!$C$3+1,0,1,$CB$2)),
     IF(SSSModel!$C$4="ECC",$EA18*$EB18*SUMPRODUCT(OFFSET($AC18,0,MAX(0,CT$4-$DZ18-$CA$4+1),1,MIN($DZ18,CT$4-$CA$4+1)),OFFSET(Escalation!$K$24,($Y18-1)*(Escalation!$I$22+1)+CT$4-SSSModel!$C$3+1,MAX(0,CT$4-$DZ18-$CA$4+1),1,MIN($DZ18,CT$4-$CA$4+1))),
     IF(SSSModel!$C$4="PV",AV18*$EA18*(1+SSSModel!$C$2),
     IF(SSSModel!$C$4="FCR",$EC18*SUM(OFFSET($AC18,0,MAX(CT$4-$AC$4-$DZ18+1,0),1,MIN($DZ18,CT$4-$AC$4+1))),0)))),
SUM($AC18:$BZ18)*
     IF(SSSModel!$C$4="RR",OFFSET(Profiles!$K$2,$Z18,MAX(Profiles!$C$2,AV$4-$W18)),
     IF(SSSModel!$C$4="ECC",$EA18*$EB18*IF(MAX(Escalation!$C$2,AV$4-$W18)&gt;$DZ18-1,0,OFFSET(Escalation!$K$2,$Y18,MAX(Escalation!$C$2,AV$4-$W18))),
     IF(SSSModel!$C$4="PV",IF(CT$4=$W18,$EA18*(1+SSSModel!$C$2),0),
     IF(SSSModel!$C$4="FCR",IF(AND(CT$4&gt;=$W18,OFFSET(Profiles!$K$2,$Z18,MAX(Profiles!$C$2,AV$4-$W18))&gt;0),$EC18,0),0))))))</f>
        <v>0</v>
      </c>
      <c r="CU18" s="135">
        <f ca="1">IF(OR($Z18=0,SSSModel!$C$4="CF"),AW18,
IF(LEFT($V18,3)="ON_",
     IF(SSSModel!$C$4="RR",SUMPRODUCT(OFFSET($AC18,0,0,1,$CB$2),OFFSET(Profiles!$K$28,($Z18-1)*(Profiles!$I$26+1)+CU$4-SSSModel!$C$3+1,0,1,$CB$2)),
     IF(SSSModel!$C$4="ECC",$EA18*$EB18*SUMPRODUCT(OFFSET($AC18,0,MAX(0,CU$4-$DZ18-$CA$4+1),1,MIN($DZ18,CU$4-$CA$4+1)),OFFSET(Escalation!$K$24,($Y18-1)*(Escalation!$I$22+1)+CU$4-SSSModel!$C$3+1,MAX(0,CU$4-$DZ18-$CA$4+1),1,MIN($DZ18,CU$4-$CA$4+1))),
     IF(SSSModel!$C$4="PV",AW18*$EA18*(1+SSSModel!$C$2),
     IF(SSSModel!$C$4="FCR",$EC18*SUM(OFFSET($AC18,0,MAX(CU$4-$AC$4-$DZ18+1,0),1,MIN($DZ18,CU$4-$AC$4+1))),0)))),
SUM($AC18:$BZ18)*
     IF(SSSModel!$C$4="RR",OFFSET(Profiles!$K$2,$Z18,MAX(Profiles!$C$2,AW$4-$W18)),
     IF(SSSModel!$C$4="ECC",$EA18*$EB18*IF(MAX(Escalation!$C$2,AW$4-$W18)&gt;$DZ18-1,0,OFFSET(Escalation!$K$2,$Y18,MAX(Escalation!$C$2,AW$4-$W18))),
     IF(SSSModel!$C$4="PV",IF(CU$4=$W18,$EA18*(1+SSSModel!$C$2),0),
     IF(SSSModel!$C$4="FCR",IF(AND(CU$4&gt;=$W18,OFFSET(Profiles!$K$2,$Z18,MAX(Profiles!$C$2,AW$4-$W18))&gt;0),$EC18,0),0))))))</f>
        <v>0</v>
      </c>
      <c r="CV18" s="135">
        <f ca="1">IF(OR($Z18=0,SSSModel!$C$4="CF"),AX18,
IF(LEFT($V18,3)="ON_",
     IF(SSSModel!$C$4="RR",SUMPRODUCT(OFFSET($AC18,0,0,1,$CB$2),OFFSET(Profiles!$K$28,($Z18-1)*(Profiles!$I$26+1)+CV$4-SSSModel!$C$3+1,0,1,$CB$2)),
     IF(SSSModel!$C$4="ECC",$EA18*$EB18*SUMPRODUCT(OFFSET($AC18,0,MAX(0,CV$4-$DZ18-$CA$4+1),1,MIN($DZ18,CV$4-$CA$4+1)),OFFSET(Escalation!$K$24,($Y18-1)*(Escalation!$I$22+1)+CV$4-SSSModel!$C$3+1,MAX(0,CV$4-$DZ18-$CA$4+1),1,MIN($DZ18,CV$4-$CA$4+1))),
     IF(SSSModel!$C$4="PV",AX18*$EA18*(1+SSSModel!$C$2),
     IF(SSSModel!$C$4="FCR",$EC18*SUM(OFFSET($AC18,0,MAX(CV$4-$AC$4-$DZ18+1,0),1,MIN($DZ18,CV$4-$AC$4+1))),0)))),
SUM($AC18:$BZ18)*
     IF(SSSModel!$C$4="RR",OFFSET(Profiles!$K$2,$Z18,MAX(Profiles!$C$2,AX$4-$W18)),
     IF(SSSModel!$C$4="ECC",$EA18*$EB18*IF(MAX(Escalation!$C$2,AX$4-$W18)&gt;$DZ18-1,0,OFFSET(Escalation!$K$2,$Y18,MAX(Escalation!$C$2,AX$4-$W18))),
     IF(SSSModel!$C$4="PV",IF(CV$4=$W18,$EA18*(1+SSSModel!$C$2),0),
     IF(SSSModel!$C$4="FCR",IF(AND(CV$4&gt;=$W18,OFFSET(Profiles!$K$2,$Z18,MAX(Profiles!$C$2,AX$4-$W18))&gt;0),$EC18,0),0))))))</f>
        <v>0</v>
      </c>
      <c r="CW18" s="135">
        <f ca="1">IF(OR($Z18=0,SSSModel!$C$4="CF"),AY18,
IF(LEFT($V18,3)="ON_",
     IF(SSSModel!$C$4="RR",SUMPRODUCT(OFFSET($AC18,0,0,1,$CB$2),OFFSET(Profiles!$K$28,($Z18-1)*(Profiles!$I$26+1)+CW$4-SSSModel!$C$3+1,0,1,$CB$2)),
     IF(SSSModel!$C$4="ECC",$EA18*$EB18*SUMPRODUCT(OFFSET($AC18,0,MAX(0,CW$4-$DZ18-$CA$4+1),1,MIN($DZ18,CW$4-$CA$4+1)),OFFSET(Escalation!$K$24,($Y18-1)*(Escalation!$I$22+1)+CW$4-SSSModel!$C$3+1,MAX(0,CW$4-$DZ18-$CA$4+1),1,MIN($DZ18,CW$4-$CA$4+1))),
     IF(SSSModel!$C$4="PV",AY18*$EA18*(1+SSSModel!$C$2),
     IF(SSSModel!$C$4="FCR",$EC18*SUM(OFFSET($AC18,0,MAX(CW$4-$AC$4-$DZ18+1,0),1,MIN($DZ18,CW$4-$AC$4+1))),0)))),
SUM($AC18:$BZ18)*
     IF(SSSModel!$C$4="RR",OFFSET(Profiles!$K$2,$Z18,MAX(Profiles!$C$2,AY$4-$W18)),
     IF(SSSModel!$C$4="ECC",$EA18*$EB18*IF(MAX(Escalation!$C$2,AY$4-$W18)&gt;$DZ18-1,0,OFFSET(Escalation!$K$2,$Y18,MAX(Escalation!$C$2,AY$4-$W18))),
     IF(SSSModel!$C$4="PV",IF(CW$4=$W18,$EA18*(1+SSSModel!$C$2),0),
     IF(SSSModel!$C$4="FCR",IF(AND(CW$4&gt;=$W18,OFFSET(Profiles!$K$2,$Z18,MAX(Profiles!$C$2,AY$4-$W18))&gt;0),$EC18,0),0))))))</f>
        <v>0</v>
      </c>
      <c r="CX18" s="135">
        <f ca="1">IF(OR($Z18=0,SSSModel!$C$4="CF"),AZ18,
IF(LEFT($V18,3)="ON_",
     IF(SSSModel!$C$4="RR",SUMPRODUCT(OFFSET($AC18,0,0,1,$CB$2),OFFSET(Profiles!$K$28,($Z18-1)*(Profiles!$I$26+1)+CX$4-SSSModel!$C$3+1,0,1,$CB$2)),
     IF(SSSModel!$C$4="ECC",$EA18*$EB18*SUMPRODUCT(OFFSET($AC18,0,MAX(0,CX$4-$DZ18-$CA$4+1),1,MIN($DZ18,CX$4-$CA$4+1)),OFFSET(Escalation!$K$24,($Y18-1)*(Escalation!$I$22+1)+CX$4-SSSModel!$C$3+1,MAX(0,CX$4-$DZ18-$CA$4+1),1,MIN($DZ18,CX$4-$CA$4+1))),
     IF(SSSModel!$C$4="PV",AZ18*$EA18*(1+SSSModel!$C$2),
     IF(SSSModel!$C$4="FCR",$EC18*SUM(OFFSET($AC18,0,MAX(CX$4-$AC$4-$DZ18+1,0),1,MIN($DZ18,CX$4-$AC$4+1))),0)))),
SUM($AC18:$BZ18)*
     IF(SSSModel!$C$4="RR",OFFSET(Profiles!$K$2,$Z18,MAX(Profiles!$C$2,AZ$4-$W18)),
     IF(SSSModel!$C$4="ECC",$EA18*$EB18*IF(MAX(Escalation!$C$2,AZ$4-$W18)&gt;$DZ18-1,0,OFFSET(Escalation!$K$2,$Y18,MAX(Escalation!$C$2,AZ$4-$W18))),
     IF(SSSModel!$C$4="PV",IF(CX$4=$W18,$EA18*(1+SSSModel!$C$2),0),
     IF(SSSModel!$C$4="FCR",IF(AND(CX$4&gt;=$W18,OFFSET(Profiles!$K$2,$Z18,MAX(Profiles!$C$2,AZ$4-$W18))&gt;0),$EC18,0),0))))))</f>
        <v>0</v>
      </c>
      <c r="CY18" s="135">
        <f ca="1">IF(OR($Z18=0,SSSModel!$C$4="CF"),BA18,
IF(LEFT($V18,3)="ON_",
     IF(SSSModel!$C$4="RR",SUMPRODUCT(OFFSET($AC18,0,0,1,$CB$2),OFFSET(Profiles!$K$28,($Z18-1)*(Profiles!$I$26+1)+CY$4-SSSModel!$C$3+1,0,1,$CB$2)),
     IF(SSSModel!$C$4="ECC",$EA18*$EB18*SUMPRODUCT(OFFSET($AC18,0,MAX(0,CY$4-$DZ18-$CA$4+1),1,MIN($DZ18,CY$4-$CA$4+1)),OFFSET(Escalation!$K$24,($Y18-1)*(Escalation!$I$22+1)+CY$4-SSSModel!$C$3+1,MAX(0,CY$4-$DZ18-$CA$4+1),1,MIN($DZ18,CY$4-$CA$4+1))),
     IF(SSSModel!$C$4="PV",BA18*$EA18*(1+SSSModel!$C$2),
     IF(SSSModel!$C$4="FCR",$EC18*SUM(OFFSET($AC18,0,MAX(CY$4-$AC$4-$DZ18+1,0),1,MIN($DZ18,CY$4-$AC$4+1))),0)))),
SUM($AC18:$BZ18)*
     IF(SSSModel!$C$4="RR",OFFSET(Profiles!$K$2,$Z18,MAX(Profiles!$C$2,BA$4-$W18)),
     IF(SSSModel!$C$4="ECC",$EA18*$EB18*IF(MAX(Escalation!$C$2,BA$4-$W18)&gt;$DZ18-1,0,OFFSET(Escalation!$K$2,$Y18,MAX(Escalation!$C$2,BA$4-$W18))),
     IF(SSSModel!$C$4="PV",IF(CY$4=$W18,$EA18*(1+SSSModel!$C$2),0),
     IF(SSSModel!$C$4="FCR",IF(AND(CY$4&gt;=$W18,OFFSET(Profiles!$K$2,$Z18,MAX(Profiles!$C$2,BA$4-$W18))&gt;0),$EC18,0),0))))))</f>
        <v>0</v>
      </c>
      <c r="CZ18" s="135">
        <f ca="1">IF(OR($Z18=0,SSSModel!$C$4="CF"),BB18,
IF(LEFT($V18,3)="ON_",
     IF(SSSModel!$C$4="RR",SUMPRODUCT(OFFSET($AC18,0,0,1,$CB$2),OFFSET(Profiles!$K$28,($Z18-1)*(Profiles!$I$26+1)+CZ$4-SSSModel!$C$3+1,0,1,$CB$2)),
     IF(SSSModel!$C$4="ECC",$EA18*$EB18*SUMPRODUCT(OFFSET($AC18,0,MAX(0,CZ$4-$DZ18-$CA$4+1),1,MIN($DZ18,CZ$4-$CA$4+1)),OFFSET(Escalation!$K$24,($Y18-1)*(Escalation!$I$22+1)+CZ$4-SSSModel!$C$3+1,MAX(0,CZ$4-$DZ18-$CA$4+1),1,MIN($DZ18,CZ$4-$CA$4+1))),
     IF(SSSModel!$C$4="PV",BB18*$EA18*(1+SSSModel!$C$2),
     IF(SSSModel!$C$4="FCR",$EC18*SUM(OFFSET($AC18,0,MAX(CZ$4-$AC$4-$DZ18+1,0),1,MIN($DZ18,CZ$4-$AC$4+1))),0)))),
SUM($AC18:$BZ18)*
     IF(SSSModel!$C$4="RR",OFFSET(Profiles!$K$2,$Z18,MAX(Profiles!$C$2,BB$4-$W18)),
     IF(SSSModel!$C$4="ECC",$EA18*$EB18*IF(MAX(Escalation!$C$2,BB$4-$W18)&gt;$DZ18-1,0,OFFSET(Escalation!$K$2,$Y18,MAX(Escalation!$C$2,BB$4-$W18))),
     IF(SSSModel!$C$4="PV",IF(CZ$4=$W18,$EA18*(1+SSSModel!$C$2),0),
     IF(SSSModel!$C$4="FCR",IF(AND(CZ$4&gt;=$W18,OFFSET(Profiles!$K$2,$Z18,MAX(Profiles!$C$2,BB$4-$W18))&gt;0),$EC18,0),0))))))</f>
        <v>0</v>
      </c>
      <c r="DA18" s="135">
        <f ca="1">IF(OR($Z18=0,SSSModel!$C$4="CF"),BC18,
IF(LEFT($V18,3)="ON_",
     IF(SSSModel!$C$4="RR",SUMPRODUCT(OFFSET($AC18,0,0,1,$CB$2),OFFSET(Profiles!$K$28,($Z18-1)*(Profiles!$I$26+1)+DA$4-SSSModel!$C$3+1,0,1,$CB$2)),
     IF(SSSModel!$C$4="ECC",$EA18*$EB18*SUMPRODUCT(OFFSET($AC18,0,MAX(0,DA$4-$DZ18-$CA$4+1),1,MIN($DZ18,DA$4-$CA$4+1)),OFFSET(Escalation!$K$24,($Y18-1)*(Escalation!$I$22+1)+DA$4-SSSModel!$C$3+1,MAX(0,DA$4-$DZ18-$CA$4+1),1,MIN($DZ18,DA$4-$CA$4+1))),
     IF(SSSModel!$C$4="PV",BC18*$EA18*(1+SSSModel!$C$2),
     IF(SSSModel!$C$4="FCR",$EC18*SUM(OFFSET($AC18,0,MAX(DA$4-$AC$4-$DZ18+1,0),1,MIN($DZ18,DA$4-$AC$4+1))),0)))),
SUM($AC18:$BZ18)*
     IF(SSSModel!$C$4="RR",OFFSET(Profiles!$K$2,$Z18,MAX(Profiles!$C$2,BC$4-$W18)),
     IF(SSSModel!$C$4="ECC",$EA18*$EB18*IF(MAX(Escalation!$C$2,BC$4-$W18)&gt;$DZ18-1,0,OFFSET(Escalation!$K$2,$Y18,MAX(Escalation!$C$2,BC$4-$W18))),
     IF(SSSModel!$C$4="PV",IF(DA$4=$W18,$EA18*(1+SSSModel!$C$2),0),
     IF(SSSModel!$C$4="FCR",IF(AND(DA$4&gt;=$W18,OFFSET(Profiles!$K$2,$Z18,MAX(Profiles!$C$2,BC$4-$W18))&gt;0),$EC18,0),0))))))</f>
        <v>0</v>
      </c>
      <c r="DB18" s="135">
        <f ca="1">IF(OR($Z18=0,SSSModel!$C$4="CF"),BD18,
IF(LEFT($V18,3)="ON_",
     IF(SSSModel!$C$4="RR",SUMPRODUCT(OFFSET($AC18,0,0,1,$CB$2),OFFSET(Profiles!$K$28,($Z18-1)*(Profiles!$I$26+1)+DB$4-SSSModel!$C$3+1,0,1,$CB$2)),
     IF(SSSModel!$C$4="ECC",$EA18*$EB18*SUMPRODUCT(OFFSET($AC18,0,MAX(0,DB$4-$DZ18-$CA$4+1),1,MIN($DZ18,DB$4-$CA$4+1)),OFFSET(Escalation!$K$24,($Y18-1)*(Escalation!$I$22+1)+DB$4-SSSModel!$C$3+1,MAX(0,DB$4-$DZ18-$CA$4+1),1,MIN($DZ18,DB$4-$CA$4+1))),
     IF(SSSModel!$C$4="PV",BD18*$EA18*(1+SSSModel!$C$2),
     IF(SSSModel!$C$4="FCR",$EC18*SUM(OFFSET($AC18,0,MAX(DB$4-$AC$4-$DZ18+1,0),1,MIN($DZ18,DB$4-$AC$4+1))),0)))),
SUM($AC18:$BZ18)*
     IF(SSSModel!$C$4="RR",OFFSET(Profiles!$K$2,$Z18,MAX(Profiles!$C$2,BD$4-$W18)),
     IF(SSSModel!$C$4="ECC",$EA18*$EB18*IF(MAX(Escalation!$C$2,BD$4-$W18)&gt;$DZ18-1,0,OFFSET(Escalation!$K$2,$Y18,MAX(Escalation!$C$2,BD$4-$W18))),
     IF(SSSModel!$C$4="PV",IF(DB$4=$W18,$EA18*(1+SSSModel!$C$2),0),
     IF(SSSModel!$C$4="FCR",IF(AND(DB$4&gt;=$W18,OFFSET(Profiles!$K$2,$Z18,MAX(Profiles!$C$2,BD$4-$W18))&gt;0),$EC18,0),0))))))</f>
        <v>0</v>
      </c>
      <c r="DC18" s="135">
        <f ca="1">IF(OR($Z18=0,SSSModel!$C$4="CF"),BE18,
IF(LEFT($V18,3)="ON_",
     IF(SSSModel!$C$4="RR",SUMPRODUCT(OFFSET($AC18,0,0,1,$CB$2),OFFSET(Profiles!$K$28,($Z18-1)*(Profiles!$I$26+1)+DC$4-SSSModel!$C$3+1,0,1,$CB$2)),
     IF(SSSModel!$C$4="ECC",$EA18*$EB18*SUMPRODUCT(OFFSET($AC18,0,MAX(0,DC$4-$DZ18-$CA$4+1),1,MIN($DZ18,DC$4-$CA$4+1)),OFFSET(Escalation!$K$24,($Y18-1)*(Escalation!$I$22+1)+DC$4-SSSModel!$C$3+1,MAX(0,DC$4-$DZ18-$CA$4+1),1,MIN($DZ18,DC$4-$CA$4+1))),
     IF(SSSModel!$C$4="PV",BE18*$EA18*(1+SSSModel!$C$2),
     IF(SSSModel!$C$4="FCR",$EC18*SUM(OFFSET($AC18,0,MAX(DC$4-$AC$4-$DZ18+1,0),1,MIN($DZ18,DC$4-$AC$4+1))),0)))),
SUM($AC18:$BZ18)*
     IF(SSSModel!$C$4="RR",OFFSET(Profiles!$K$2,$Z18,MAX(Profiles!$C$2,BE$4-$W18)),
     IF(SSSModel!$C$4="ECC",$EA18*$EB18*IF(MAX(Escalation!$C$2,BE$4-$W18)&gt;$DZ18-1,0,OFFSET(Escalation!$K$2,$Y18,MAX(Escalation!$C$2,BE$4-$W18))),
     IF(SSSModel!$C$4="PV",IF(DC$4=$W18,$EA18*(1+SSSModel!$C$2),0),
     IF(SSSModel!$C$4="FCR",IF(AND(DC$4&gt;=$W18,OFFSET(Profiles!$K$2,$Z18,MAX(Profiles!$C$2,BE$4-$W18))&gt;0),$EC18,0),0))))))</f>
        <v>0</v>
      </c>
      <c r="DD18" s="135">
        <f ca="1">IF(OR($Z18=0,SSSModel!$C$4="CF"),BF18,
IF(LEFT($V18,3)="ON_",
     IF(SSSModel!$C$4="RR",SUMPRODUCT(OFFSET($AC18,0,0,1,$CB$2),OFFSET(Profiles!$K$28,($Z18-1)*(Profiles!$I$26+1)+DD$4-SSSModel!$C$3+1,0,1,$CB$2)),
     IF(SSSModel!$C$4="ECC",$EA18*$EB18*SUMPRODUCT(OFFSET($AC18,0,MAX(0,DD$4-$DZ18-$CA$4+1),1,MIN($DZ18,DD$4-$CA$4+1)),OFFSET(Escalation!$K$24,($Y18-1)*(Escalation!$I$22+1)+DD$4-SSSModel!$C$3+1,MAX(0,DD$4-$DZ18-$CA$4+1),1,MIN($DZ18,DD$4-$CA$4+1))),
     IF(SSSModel!$C$4="PV",BF18*$EA18*(1+SSSModel!$C$2),
     IF(SSSModel!$C$4="FCR",$EC18*SUM(OFFSET($AC18,0,MAX(DD$4-$AC$4-$DZ18+1,0),1,MIN($DZ18,DD$4-$AC$4+1))),0)))),
SUM($AC18:$BZ18)*
     IF(SSSModel!$C$4="RR",OFFSET(Profiles!$K$2,$Z18,MAX(Profiles!$C$2,BF$4-$W18)),
     IF(SSSModel!$C$4="ECC",$EA18*$EB18*IF(MAX(Escalation!$C$2,BF$4-$W18)&gt;$DZ18-1,0,OFFSET(Escalation!$K$2,$Y18,MAX(Escalation!$C$2,BF$4-$W18))),
     IF(SSSModel!$C$4="PV",IF(DD$4=$W18,$EA18*(1+SSSModel!$C$2),0),
     IF(SSSModel!$C$4="FCR",IF(AND(DD$4&gt;=$W18,OFFSET(Profiles!$K$2,$Z18,MAX(Profiles!$C$2,BF$4-$W18))&gt;0),$EC18,0),0))))))</f>
        <v>0</v>
      </c>
      <c r="DE18" s="135">
        <f ca="1">IF(OR($Z18=0,SSSModel!$C$4="CF"),BG18,
IF(LEFT($V18,3)="ON_",
     IF(SSSModel!$C$4="RR",SUMPRODUCT(OFFSET($AC18,0,0,1,$CB$2),OFFSET(Profiles!$K$28,($Z18-1)*(Profiles!$I$26+1)+DE$4-SSSModel!$C$3+1,0,1,$CB$2)),
     IF(SSSModel!$C$4="ECC",$EA18*$EB18*SUMPRODUCT(OFFSET($AC18,0,MAX(0,DE$4-$DZ18-$CA$4+1),1,MIN($DZ18,DE$4-$CA$4+1)),OFFSET(Escalation!$K$24,($Y18-1)*(Escalation!$I$22+1)+DE$4-SSSModel!$C$3+1,MAX(0,DE$4-$DZ18-$CA$4+1),1,MIN($DZ18,DE$4-$CA$4+1))),
     IF(SSSModel!$C$4="PV",BG18*$EA18*(1+SSSModel!$C$2),
     IF(SSSModel!$C$4="FCR",$EC18*SUM(OFFSET($AC18,0,MAX(DE$4-$AC$4-$DZ18+1,0),1,MIN($DZ18,DE$4-$AC$4+1))),0)))),
SUM($AC18:$BZ18)*
     IF(SSSModel!$C$4="RR",OFFSET(Profiles!$K$2,$Z18,MAX(Profiles!$C$2,BG$4-$W18)),
     IF(SSSModel!$C$4="ECC",$EA18*$EB18*IF(MAX(Escalation!$C$2,BG$4-$W18)&gt;$DZ18-1,0,OFFSET(Escalation!$K$2,$Y18,MAX(Escalation!$C$2,BG$4-$W18))),
     IF(SSSModel!$C$4="PV",IF(DE$4=$W18,$EA18*(1+SSSModel!$C$2),0),
     IF(SSSModel!$C$4="FCR",IF(AND(DE$4&gt;=$W18,OFFSET(Profiles!$K$2,$Z18,MAX(Profiles!$C$2,BG$4-$W18))&gt;0),$EC18,0),0))))))</f>
        <v>0</v>
      </c>
      <c r="DF18" s="135">
        <f ca="1">IF(OR($Z18=0,SSSModel!$C$4="CF"),BH18,
IF(LEFT($V18,3)="ON_",
     IF(SSSModel!$C$4="RR",SUMPRODUCT(OFFSET($AC18,0,0,1,$CB$2),OFFSET(Profiles!$K$28,($Z18-1)*(Profiles!$I$26+1)+DF$4-SSSModel!$C$3+1,0,1,$CB$2)),
     IF(SSSModel!$C$4="ECC",$EA18*$EB18*SUMPRODUCT(OFFSET($AC18,0,MAX(0,DF$4-$DZ18-$CA$4+1),1,MIN($DZ18,DF$4-$CA$4+1)),OFFSET(Escalation!$K$24,($Y18-1)*(Escalation!$I$22+1)+DF$4-SSSModel!$C$3+1,MAX(0,DF$4-$DZ18-$CA$4+1),1,MIN($DZ18,DF$4-$CA$4+1))),
     IF(SSSModel!$C$4="PV",BH18*$EA18*(1+SSSModel!$C$2),
     IF(SSSModel!$C$4="FCR",$EC18*SUM(OFFSET($AC18,0,MAX(DF$4-$AC$4-$DZ18+1,0),1,MIN($DZ18,DF$4-$AC$4+1))),0)))),
SUM($AC18:$BZ18)*
     IF(SSSModel!$C$4="RR",OFFSET(Profiles!$K$2,$Z18,MAX(Profiles!$C$2,BH$4-$W18)),
     IF(SSSModel!$C$4="ECC",$EA18*$EB18*IF(MAX(Escalation!$C$2,BH$4-$W18)&gt;$DZ18-1,0,OFFSET(Escalation!$K$2,$Y18,MAX(Escalation!$C$2,BH$4-$W18))),
     IF(SSSModel!$C$4="PV",IF(DF$4=$W18,$EA18*(1+SSSModel!$C$2),0),
     IF(SSSModel!$C$4="FCR",IF(AND(DF$4&gt;=$W18,OFFSET(Profiles!$K$2,$Z18,MAX(Profiles!$C$2,BH$4-$W18))&gt;0),$EC18,0),0))))))</f>
        <v>0</v>
      </c>
      <c r="DG18" s="135">
        <f ca="1">IF(OR($Z18=0,SSSModel!$C$4="CF"),BI18,
IF(LEFT($V18,3)="ON_",
     IF(SSSModel!$C$4="RR",SUMPRODUCT(OFFSET($AC18,0,0,1,$CB$2),OFFSET(Profiles!$K$28,($Z18-1)*(Profiles!$I$26+1)+DG$4-SSSModel!$C$3+1,0,1,$CB$2)),
     IF(SSSModel!$C$4="ECC",$EA18*$EB18*SUMPRODUCT(OFFSET($AC18,0,MAX(0,DG$4-$DZ18-$CA$4+1),1,MIN($DZ18,DG$4-$CA$4+1)),OFFSET(Escalation!$K$24,($Y18-1)*(Escalation!$I$22+1)+DG$4-SSSModel!$C$3+1,MAX(0,DG$4-$DZ18-$CA$4+1),1,MIN($DZ18,DG$4-$CA$4+1))),
     IF(SSSModel!$C$4="PV",BI18*$EA18*(1+SSSModel!$C$2),
     IF(SSSModel!$C$4="FCR",$EC18*SUM(OFFSET($AC18,0,MAX(DG$4-$AC$4-$DZ18+1,0),1,MIN($DZ18,DG$4-$AC$4+1))),0)))),
SUM($AC18:$BZ18)*
     IF(SSSModel!$C$4="RR",OFFSET(Profiles!$K$2,$Z18,MAX(Profiles!$C$2,BI$4-$W18)),
     IF(SSSModel!$C$4="ECC",$EA18*$EB18*IF(MAX(Escalation!$C$2,BI$4-$W18)&gt;$DZ18-1,0,OFFSET(Escalation!$K$2,$Y18,MAX(Escalation!$C$2,BI$4-$W18))),
     IF(SSSModel!$C$4="PV",IF(DG$4=$W18,$EA18*(1+SSSModel!$C$2),0),
     IF(SSSModel!$C$4="FCR",IF(AND(DG$4&gt;=$W18,OFFSET(Profiles!$K$2,$Z18,MAX(Profiles!$C$2,BI$4-$W18))&gt;0),$EC18,0),0))))))</f>
        <v>0</v>
      </c>
      <c r="DH18" s="135">
        <f ca="1">IF(OR($Z18=0,SSSModel!$C$4="CF"),BJ18,
IF(LEFT($V18,3)="ON_",
     IF(SSSModel!$C$4="RR",SUMPRODUCT(OFFSET($AC18,0,0,1,$CB$2),OFFSET(Profiles!$K$28,($Z18-1)*(Profiles!$I$26+1)+DH$4-SSSModel!$C$3+1,0,1,$CB$2)),
     IF(SSSModel!$C$4="ECC",$EA18*$EB18*SUMPRODUCT(OFFSET($AC18,0,MAX(0,DH$4-$DZ18-$CA$4+1),1,MIN($DZ18,DH$4-$CA$4+1)),OFFSET(Escalation!$K$24,($Y18-1)*(Escalation!$I$22+1)+DH$4-SSSModel!$C$3+1,MAX(0,DH$4-$DZ18-$CA$4+1),1,MIN($DZ18,DH$4-$CA$4+1))),
     IF(SSSModel!$C$4="PV",BJ18*$EA18*(1+SSSModel!$C$2),
     IF(SSSModel!$C$4="FCR",$EC18*SUM(OFFSET($AC18,0,MAX(DH$4-$AC$4-$DZ18+1,0),1,MIN($DZ18,DH$4-$AC$4+1))),0)))),
SUM($AC18:$BZ18)*
     IF(SSSModel!$C$4="RR",OFFSET(Profiles!$K$2,$Z18,MAX(Profiles!$C$2,BJ$4-$W18)),
     IF(SSSModel!$C$4="ECC",$EA18*$EB18*IF(MAX(Escalation!$C$2,BJ$4-$W18)&gt;$DZ18-1,0,OFFSET(Escalation!$K$2,$Y18,MAX(Escalation!$C$2,BJ$4-$W18))),
     IF(SSSModel!$C$4="PV",IF(DH$4=$W18,$EA18*(1+SSSModel!$C$2),0),
     IF(SSSModel!$C$4="FCR",IF(AND(DH$4&gt;=$W18,OFFSET(Profiles!$K$2,$Z18,MAX(Profiles!$C$2,BJ$4-$W18))&gt;0),$EC18,0),0))))))</f>
        <v>0</v>
      </c>
      <c r="DI18" s="135">
        <f ca="1">IF(OR($Z18=0,SSSModel!$C$4="CF"),BK18,
IF(LEFT($V18,3)="ON_",
     IF(SSSModel!$C$4="RR",SUMPRODUCT(OFFSET($AC18,0,0,1,$CB$2),OFFSET(Profiles!$K$28,($Z18-1)*(Profiles!$I$26+1)+DI$4-SSSModel!$C$3+1,0,1,$CB$2)),
     IF(SSSModel!$C$4="ECC",$EA18*$EB18*SUMPRODUCT(OFFSET($AC18,0,MAX(0,DI$4-$DZ18-$CA$4+1),1,MIN($DZ18,DI$4-$CA$4+1)),OFFSET(Escalation!$K$24,($Y18-1)*(Escalation!$I$22+1)+DI$4-SSSModel!$C$3+1,MAX(0,DI$4-$DZ18-$CA$4+1),1,MIN($DZ18,DI$4-$CA$4+1))),
     IF(SSSModel!$C$4="PV",BK18*$EA18*(1+SSSModel!$C$2),
     IF(SSSModel!$C$4="FCR",$EC18*SUM(OFFSET($AC18,0,MAX(DI$4-$AC$4-$DZ18+1,0),1,MIN($DZ18,DI$4-$AC$4+1))),0)))),
SUM($AC18:$BZ18)*
     IF(SSSModel!$C$4="RR",OFFSET(Profiles!$K$2,$Z18,MAX(Profiles!$C$2,BK$4-$W18)),
     IF(SSSModel!$C$4="ECC",$EA18*$EB18*IF(MAX(Escalation!$C$2,BK$4-$W18)&gt;$DZ18-1,0,OFFSET(Escalation!$K$2,$Y18,MAX(Escalation!$C$2,BK$4-$W18))),
     IF(SSSModel!$C$4="PV",IF(DI$4=$W18,$EA18*(1+SSSModel!$C$2),0),
     IF(SSSModel!$C$4="FCR",IF(AND(DI$4&gt;=$W18,OFFSET(Profiles!$K$2,$Z18,MAX(Profiles!$C$2,BK$4-$W18))&gt;0),$EC18,0),0))))))</f>
        <v>0</v>
      </c>
      <c r="DJ18" s="135">
        <f ca="1">IF(OR($Z18=0,SSSModel!$C$4="CF"),BL18,
IF(LEFT($V18,3)="ON_",
     IF(SSSModel!$C$4="RR",SUMPRODUCT(OFFSET($AC18,0,0,1,$CB$2),OFFSET(Profiles!$K$28,($Z18-1)*(Profiles!$I$26+1)+DJ$4-SSSModel!$C$3+1,0,1,$CB$2)),
     IF(SSSModel!$C$4="ECC",$EA18*$EB18*SUMPRODUCT(OFFSET($AC18,0,MAX(0,DJ$4-$DZ18-$CA$4+1),1,MIN($DZ18,DJ$4-$CA$4+1)),OFFSET(Escalation!$K$24,($Y18-1)*(Escalation!$I$22+1)+DJ$4-SSSModel!$C$3+1,MAX(0,DJ$4-$DZ18-$CA$4+1),1,MIN($DZ18,DJ$4-$CA$4+1))),
     IF(SSSModel!$C$4="PV",BL18*$EA18*(1+SSSModel!$C$2),
     IF(SSSModel!$C$4="FCR",$EC18*SUM(OFFSET($AC18,0,MAX(DJ$4-$AC$4-$DZ18+1,0),1,MIN($DZ18,DJ$4-$AC$4+1))),0)))),
SUM($AC18:$BZ18)*
     IF(SSSModel!$C$4="RR",OFFSET(Profiles!$K$2,$Z18,MAX(Profiles!$C$2,BL$4-$W18)),
     IF(SSSModel!$C$4="ECC",$EA18*$EB18*IF(MAX(Escalation!$C$2,BL$4-$W18)&gt;$DZ18-1,0,OFFSET(Escalation!$K$2,$Y18,MAX(Escalation!$C$2,BL$4-$W18))),
     IF(SSSModel!$C$4="PV",IF(DJ$4=$W18,$EA18*(1+SSSModel!$C$2),0),
     IF(SSSModel!$C$4="FCR",IF(AND(DJ$4&gt;=$W18,OFFSET(Profiles!$K$2,$Z18,MAX(Profiles!$C$2,BL$4-$W18))&gt;0),$EC18,0),0))))))</f>
        <v>0</v>
      </c>
      <c r="DK18" s="135">
        <f ca="1">IF(OR($Z18=0,SSSModel!$C$4="CF"),BM18,
IF(LEFT($V18,3)="ON_",
     IF(SSSModel!$C$4="RR",SUMPRODUCT(OFFSET($AC18,0,0,1,$CB$2),OFFSET(Profiles!$K$28,($Z18-1)*(Profiles!$I$26+1)+DK$4-SSSModel!$C$3+1,0,1,$CB$2)),
     IF(SSSModel!$C$4="ECC",$EA18*$EB18*SUMPRODUCT(OFFSET($AC18,0,MAX(0,DK$4-$DZ18-$CA$4+1),1,MIN($DZ18,DK$4-$CA$4+1)),OFFSET(Escalation!$K$24,($Y18-1)*(Escalation!$I$22+1)+DK$4-SSSModel!$C$3+1,MAX(0,DK$4-$DZ18-$CA$4+1),1,MIN($DZ18,DK$4-$CA$4+1))),
     IF(SSSModel!$C$4="PV",BM18*$EA18*(1+SSSModel!$C$2),
     IF(SSSModel!$C$4="FCR",$EC18*SUM(OFFSET($AC18,0,MAX(DK$4-$AC$4-$DZ18+1,0),1,MIN($DZ18,DK$4-$AC$4+1))),0)))),
SUM($AC18:$BZ18)*
     IF(SSSModel!$C$4="RR",OFFSET(Profiles!$K$2,$Z18,MAX(Profiles!$C$2,BM$4-$W18)),
     IF(SSSModel!$C$4="ECC",$EA18*$EB18*IF(MAX(Escalation!$C$2,BM$4-$W18)&gt;$DZ18-1,0,OFFSET(Escalation!$K$2,$Y18,MAX(Escalation!$C$2,BM$4-$W18))),
     IF(SSSModel!$C$4="PV",IF(DK$4=$W18,$EA18*(1+SSSModel!$C$2),0),
     IF(SSSModel!$C$4="FCR",IF(AND(DK$4&gt;=$W18,OFFSET(Profiles!$K$2,$Z18,MAX(Profiles!$C$2,BM$4-$W18))&gt;0),$EC18,0),0))))))</f>
        <v>0</v>
      </c>
      <c r="DL18" s="135">
        <f ca="1">IF(OR($Z18=0,SSSModel!$C$4="CF"),BN18,
IF(LEFT($V18,3)="ON_",
     IF(SSSModel!$C$4="RR",SUMPRODUCT(OFFSET($AC18,0,0,1,$CB$2),OFFSET(Profiles!$K$28,($Z18-1)*(Profiles!$I$26+1)+DL$4-SSSModel!$C$3+1,0,1,$CB$2)),
     IF(SSSModel!$C$4="ECC",$EA18*$EB18*SUMPRODUCT(OFFSET($AC18,0,MAX(0,DL$4-$DZ18-$CA$4+1),1,MIN($DZ18,DL$4-$CA$4+1)),OFFSET(Escalation!$K$24,($Y18-1)*(Escalation!$I$22+1)+DL$4-SSSModel!$C$3+1,MAX(0,DL$4-$DZ18-$CA$4+1),1,MIN($DZ18,DL$4-$CA$4+1))),
     IF(SSSModel!$C$4="PV",BN18*$EA18*(1+SSSModel!$C$2),
     IF(SSSModel!$C$4="FCR",$EC18*SUM(OFFSET($AC18,0,MAX(DL$4-$AC$4-$DZ18+1,0),1,MIN($DZ18,DL$4-$AC$4+1))),0)))),
SUM($AC18:$BZ18)*
     IF(SSSModel!$C$4="RR",OFFSET(Profiles!$K$2,$Z18,MAX(Profiles!$C$2,BN$4-$W18)),
     IF(SSSModel!$C$4="ECC",$EA18*$EB18*IF(MAX(Escalation!$C$2,BN$4-$W18)&gt;$DZ18-1,0,OFFSET(Escalation!$K$2,$Y18,MAX(Escalation!$C$2,BN$4-$W18))),
     IF(SSSModel!$C$4="PV",IF(DL$4=$W18,$EA18*(1+SSSModel!$C$2),0),
     IF(SSSModel!$C$4="FCR",IF(AND(DL$4&gt;=$W18,OFFSET(Profiles!$K$2,$Z18,MAX(Profiles!$C$2,BN$4-$W18))&gt;0),$EC18,0),0))))))</f>
        <v>0</v>
      </c>
      <c r="DM18" s="135">
        <f ca="1">IF(OR($Z18=0,SSSModel!$C$4="CF"),BO18,
IF(LEFT($V18,3)="ON_",
     IF(SSSModel!$C$4="RR",SUMPRODUCT(OFFSET($AC18,0,0,1,$CB$2),OFFSET(Profiles!$K$28,($Z18-1)*(Profiles!$I$26+1)+DM$4-SSSModel!$C$3+1,0,1,$CB$2)),
     IF(SSSModel!$C$4="ECC",$EA18*$EB18*SUMPRODUCT(OFFSET($AC18,0,MAX(0,DM$4-$DZ18-$CA$4+1),1,MIN($DZ18,DM$4-$CA$4+1)),OFFSET(Escalation!$K$24,($Y18-1)*(Escalation!$I$22+1)+DM$4-SSSModel!$C$3+1,MAX(0,DM$4-$DZ18-$CA$4+1),1,MIN($DZ18,DM$4-$CA$4+1))),
     IF(SSSModel!$C$4="PV",BO18*$EA18*(1+SSSModel!$C$2),
     IF(SSSModel!$C$4="FCR",$EC18*SUM(OFFSET($AC18,0,MAX(DM$4-$AC$4-$DZ18+1,0),1,MIN($DZ18,DM$4-$AC$4+1))),0)))),
SUM($AC18:$BZ18)*
     IF(SSSModel!$C$4="RR",OFFSET(Profiles!$K$2,$Z18,MAX(Profiles!$C$2,BO$4-$W18)),
     IF(SSSModel!$C$4="ECC",$EA18*$EB18*IF(MAX(Escalation!$C$2,BO$4-$W18)&gt;$DZ18-1,0,OFFSET(Escalation!$K$2,$Y18,MAX(Escalation!$C$2,BO$4-$W18))),
     IF(SSSModel!$C$4="PV",IF(DM$4=$W18,$EA18*(1+SSSModel!$C$2),0),
     IF(SSSModel!$C$4="FCR",IF(AND(DM$4&gt;=$W18,OFFSET(Profiles!$K$2,$Z18,MAX(Profiles!$C$2,BO$4-$W18))&gt;0),$EC18,0),0))))))</f>
        <v>0</v>
      </c>
      <c r="DN18" s="135">
        <f ca="1">IF(OR($Z18=0,SSSModel!$C$4="CF"),BP18,
IF(LEFT($V18,3)="ON_",
     IF(SSSModel!$C$4="RR",SUMPRODUCT(OFFSET($AC18,0,0,1,$CB$2),OFFSET(Profiles!$K$28,($Z18-1)*(Profiles!$I$26+1)+DN$4-SSSModel!$C$3+1,0,1,$CB$2)),
     IF(SSSModel!$C$4="ECC",$EA18*$EB18*SUMPRODUCT(OFFSET($AC18,0,MAX(0,DN$4-$DZ18-$CA$4+1),1,MIN($DZ18,DN$4-$CA$4+1)),OFFSET(Escalation!$K$24,($Y18-1)*(Escalation!$I$22+1)+DN$4-SSSModel!$C$3+1,MAX(0,DN$4-$DZ18-$CA$4+1),1,MIN($DZ18,DN$4-$CA$4+1))),
     IF(SSSModel!$C$4="PV",BP18*$EA18*(1+SSSModel!$C$2),
     IF(SSSModel!$C$4="FCR",$EC18*SUM(OFFSET($AC18,0,MAX(DN$4-$AC$4-$DZ18+1,0),1,MIN($DZ18,DN$4-$AC$4+1))),0)))),
SUM($AC18:$BZ18)*
     IF(SSSModel!$C$4="RR",OFFSET(Profiles!$K$2,$Z18,MAX(Profiles!$C$2,BP$4-$W18)),
     IF(SSSModel!$C$4="ECC",$EA18*$EB18*IF(MAX(Escalation!$C$2,BP$4-$W18)&gt;$DZ18-1,0,OFFSET(Escalation!$K$2,$Y18,MAX(Escalation!$C$2,BP$4-$W18))),
     IF(SSSModel!$C$4="PV",IF(DN$4=$W18,$EA18*(1+SSSModel!$C$2),0),
     IF(SSSModel!$C$4="FCR",IF(AND(DN$4&gt;=$W18,OFFSET(Profiles!$K$2,$Z18,MAX(Profiles!$C$2,BP$4-$W18))&gt;0),$EC18,0),0))))))</f>
        <v>0</v>
      </c>
      <c r="DO18" s="135">
        <f ca="1">IF(OR($Z18=0,SSSModel!$C$4="CF"),BQ18,
IF(LEFT($V18,3)="ON_",
     IF(SSSModel!$C$4="RR",SUMPRODUCT(OFFSET($AC18,0,0,1,$CB$2),OFFSET(Profiles!$K$28,($Z18-1)*(Profiles!$I$26+1)+DO$4-SSSModel!$C$3+1,0,1,$CB$2)),
     IF(SSSModel!$C$4="ECC",$EA18*$EB18*SUMPRODUCT(OFFSET($AC18,0,MAX(0,DO$4-$DZ18-$CA$4+1),1,MIN($DZ18,DO$4-$CA$4+1)),OFFSET(Escalation!$K$24,($Y18-1)*(Escalation!$I$22+1)+DO$4-SSSModel!$C$3+1,MAX(0,DO$4-$DZ18-$CA$4+1),1,MIN($DZ18,DO$4-$CA$4+1))),
     IF(SSSModel!$C$4="PV",BQ18*$EA18*(1+SSSModel!$C$2),
     IF(SSSModel!$C$4="FCR",$EC18*SUM(OFFSET($AC18,0,MAX(DO$4-$AC$4-$DZ18+1,0),1,MIN($DZ18,DO$4-$AC$4+1))),0)))),
SUM($AC18:$BZ18)*
     IF(SSSModel!$C$4="RR",OFFSET(Profiles!$K$2,$Z18,MAX(Profiles!$C$2,BQ$4-$W18)),
     IF(SSSModel!$C$4="ECC",$EA18*$EB18*IF(MAX(Escalation!$C$2,BQ$4-$W18)&gt;$DZ18-1,0,OFFSET(Escalation!$K$2,$Y18,MAX(Escalation!$C$2,BQ$4-$W18))),
     IF(SSSModel!$C$4="PV",IF(DO$4=$W18,$EA18*(1+SSSModel!$C$2),0),
     IF(SSSModel!$C$4="FCR",IF(AND(DO$4&gt;=$W18,OFFSET(Profiles!$K$2,$Z18,MAX(Profiles!$C$2,BQ$4-$W18))&gt;0),$EC18,0),0))))))</f>
        <v>0</v>
      </c>
      <c r="DP18" s="135">
        <f ca="1">IF(OR($Z18=0,SSSModel!$C$4="CF"),BR18,
IF(LEFT($V18,3)="ON_",
     IF(SSSModel!$C$4="RR",SUMPRODUCT(OFFSET($AC18,0,0,1,$CB$2),OFFSET(Profiles!$K$28,($Z18-1)*(Profiles!$I$26+1)+DP$4-SSSModel!$C$3+1,0,1,$CB$2)),
     IF(SSSModel!$C$4="ECC",$EA18*$EB18*SUMPRODUCT(OFFSET($AC18,0,MAX(0,DP$4-$DZ18-$CA$4+1),1,MIN($DZ18,DP$4-$CA$4+1)),OFFSET(Escalation!$K$24,($Y18-1)*(Escalation!$I$22+1)+DP$4-SSSModel!$C$3+1,MAX(0,DP$4-$DZ18-$CA$4+1),1,MIN($DZ18,DP$4-$CA$4+1))),
     IF(SSSModel!$C$4="PV",BR18*$EA18*(1+SSSModel!$C$2),
     IF(SSSModel!$C$4="FCR",$EC18*SUM(OFFSET($AC18,0,MAX(DP$4-$AC$4-$DZ18+1,0),1,MIN($DZ18,DP$4-$AC$4+1))),0)))),
SUM($AC18:$BZ18)*
     IF(SSSModel!$C$4="RR",OFFSET(Profiles!$K$2,$Z18,MAX(Profiles!$C$2,BR$4-$W18)),
     IF(SSSModel!$C$4="ECC",$EA18*$EB18*IF(MAX(Escalation!$C$2,BR$4-$W18)&gt;$DZ18-1,0,OFFSET(Escalation!$K$2,$Y18,MAX(Escalation!$C$2,BR$4-$W18))),
     IF(SSSModel!$C$4="PV",IF(DP$4=$W18,$EA18*(1+SSSModel!$C$2),0),
     IF(SSSModel!$C$4="FCR",IF(AND(DP$4&gt;=$W18,OFFSET(Profiles!$K$2,$Z18,MAX(Profiles!$C$2,BR$4-$W18))&gt;0),$EC18,0),0))))))</f>
        <v>0</v>
      </c>
      <c r="DQ18" s="135">
        <f ca="1">IF(OR($Z18=0,SSSModel!$C$4="CF"),BS18,
IF(LEFT($V18,3)="ON_",
     IF(SSSModel!$C$4="RR",SUMPRODUCT(OFFSET($AC18,0,0,1,$CB$2),OFFSET(Profiles!$K$28,($Z18-1)*(Profiles!$I$26+1)+DQ$4-SSSModel!$C$3+1,0,1,$CB$2)),
     IF(SSSModel!$C$4="ECC",$EA18*$EB18*SUMPRODUCT(OFFSET($AC18,0,MAX(0,DQ$4-$DZ18-$CA$4+1),1,MIN($DZ18,DQ$4-$CA$4+1)),OFFSET(Escalation!$K$24,($Y18-1)*(Escalation!$I$22+1)+DQ$4-SSSModel!$C$3+1,MAX(0,DQ$4-$DZ18-$CA$4+1),1,MIN($DZ18,DQ$4-$CA$4+1))),
     IF(SSSModel!$C$4="PV",BS18*$EA18*(1+SSSModel!$C$2),
     IF(SSSModel!$C$4="FCR",$EC18*SUM(OFFSET($AC18,0,MAX(DQ$4-$AC$4-$DZ18+1,0),1,MIN($DZ18,DQ$4-$AC$4+1))),0)))),
SUM($AC18:$BZ18)*
     IF(SSSModel!$C$4="RR",OFFSET(Profiles!$K$2,$Z18,MAX(Profiles!$C$2,BS$4-$W18)),
     IF(SSSModel!$C$4="ECC",$EA18*$EB18*IF(MAX(Escalation!$C$2,BS$4-$W18)&gt;$DZ18-1,0,OFFSET(Escalation!$K$2,$Y18,MAX(Escalation!$C$2,BS$4-$W18))),
     IF(SSSModel!$C$4="PV",IF(DQ$4=$W18,$EA18*(1+SSSModel!$C$2),0),
     IF(SSSModel!$C$4="FCR",IF(AND(DQ$4&gt;=$W18,OFFSET(Profiles!$K$2,$Z18,MAX(Profiles!$C$2,BS$4-$W18))&gt;0),$EC18,0),0))))))</f>
        <v>0</v>
      </c>
      <c r="DR18" s="135">
        <f ca="1">IF(OR($Z18=0,SSSModel!$C$4="CF"),BT18,
IF(LEFT($V18,3)="ON_",
     IF(SSSModel!$C$4="RR",SUMPRODUCT(OFFSET($AC18,0,0,1,$CB$2),OFFSET(Profiles!$K$28,($Z18-1)*(Profiles!$I$26+1)+DR$4-SSSModel!$C$3+1,0,1,$CB$2)),
     IF(SSSModel!$C$4="ECC",$EA18*$EB18*SUMPRODUCT(OFFSET($AC18,0,MAX(0,DR$4-$DZ18-$CA$4+1),1,MIN($DZ18,DR$4-$CA$4+1)),OFFSET(Escalation!$K$24,($Y18-1)*(Escalation!$I$22+1)+DR$4-SSSModel!$C$3+1,MAX(0,DR$4-$DZ18-$CA$4+1),1,MIN($DZ18,DR$4-$CA$4+1))),
     IF(SSSModel!$C$4="PV",BT18*$EA18*(1+SSSModel!$C$2),
     IF(SSSModel!$C$4="FCR",$EC18*SUM(OFFSET($AC18,0,MAX(DR$4-$AC$4-$DZ18+1,0),1,MIN($DZ18,DR$4-$AC$4+1))),0)))),
SUM($AC18:$BZ18)*
     IF(SSSModel!$C$4="RR",OFFSET(Profiles!$K$2,$Z18,MAX(Profiles!$C$2,BT$4-$W18)),
     IF(SSSModel!$C$4="ECC",$EA18*$EB18*IF(MAX(Escalation!$C$2,BT$4-$W18)&gt;$DZ18-1,0,OFFSET(Escalation!$K$2,$Y18,MAX(Escalation!$C$2,BT$4-$W18))),
     IF(SSSModel!$C$4="PV",IF(DR$4=$W18,$EA18*(1+SSSModel!$C$2),0),
     IF(SSSModel!$C$4="FCR",IF(AND(DR$4&gt;=$W18,OFFSET(Profiles!$K$2,$Z18,MAX(Profiles!$C$2,BT$4-$W18))&gt;0),$EC18,0),0))))))</f>
        <v>0</v>
      </c>
      <c r="DS18" s="135">
        <f ca="1">IF(OR($Z18=0,SSSModel!$C$4="CF"),BU18,
IF(LEFT($V18,3)="ON_",
     IF(SSSModel!$C$4="RR",SUMPRODUCT(OFFSET($AC18,0,0,1,$CB$2),OFFSET(Profiles!$K$28,($Z18-1)*(Profiles!$I$26+1)+DS$4-SSSModel!$C$3+1,0,1,$CB$2)),
     IF(SSSModel!$C$4="ECC",$EA18*$EB18*SUMPRODUCT(OFFSET($AC18,0,MAX(0,DS$4-$DZ18-$CA$4+1),1,MIN($DZ18,DS$4-$CA$4+1)),OFFSET(Escalation!$K$24,($Y18-1)*(Escalation!$I$22+1)+DS$4-SSSModel!$C$3+1,MAX(0,DS$4-$DZ18-$CA$4+1),1,MIN($DZ18,DS$4-$CA$4+1))),
     IF(SSSModel!$C$4="PV",BU18*$EA18*(1+SSSModel!$C$2),
     IF(SSSModel!$C$4="FCR",$EC18*SUM(OFFSET($AC18,0,MAX(DS$4-$AC$4-$DZ18+1,0),1,MIN($DZ18,DS$4-$AC$4+1))),0)))),
SUM($AC18:$BZ18)*
     IF(SSSModel!$C$4="RR",OFFSET(Profiles!$K$2,$Z18,MAX(Profiles!$C$2,BU$4-$W18)),
     IF(SSSModel!$C$4="ECC",$EA18*$EB18*IF(MAX(Escalation!$C$2,BU$4-$W18)&gt;$DZ18-1,0,OFFSET(Escalation!$K$2,$Y18,MAX(Escalation!$C$2,BU$4-$W18))),
     IF(SSSModel!$C$4="PV",IF(DS$4=$W18,$EA18*(1+SSSModel!$C$2),0),
     IF(SSSModel!$C$4="FCR",IF(AND(DS$4&gt;=$W18,OFFSET(Profiles!$K$2,$Z18,MAX(Profiles!$C$2,BU$4-$W18))&gt;0),$EC18,0),0))))))</f>
        <v>0</v>
      </c>
      <c r="DT18" s="135">
        <f ca="1">IF(OR($Z18=0,SSSModel!$C$4="CF"),BV18,
IF(LEFT($V18,3)="ON_",
     IF(SSSModel!$C$4="RR",SUMPRODUCT(OFFSET($AC18,0,0,1,$CB$2),OFFSET(Profiles!$K$28,($Z18-1)*(Profiles!$I$26+1)+DT$4-SSSModel!$C$3+1,0,1,$CB$2)),
     IF(SSSModel!$C$4="ECC",$EA18*$EB18*SUMPRODUCT(OFFSET($AC18,0,MAX(0,DT$4-$DZ18-$CA$4+1),1,MIN($DZ18,DT$4-$CA$4+1)),OFFSET(Escalation!$K$24,($Y18-1)*(Escalation!$I$22+1)+DT$4-SSSModel!$C$3+1,MAX(0,DT$4-$DZ18-$CA$4+1),1,MIN($DZ18,DT$4-$CA$4+1))),
     IF(SSSModel!$C$4="PV",BV18*$EA18*(1+SSSModel!$C$2),
     IF(SSSModel!$C$4="FCR",$EC18*SUM(OFFSET($AC18,0,MAX(DT$4-$AC$4-$DZ18+1,0),1,MIN($DZ18,DT$4-$AC$4+1))),0)))),
SUM($AC18:$BZ18)*
     IF(SSSModel!$C$4="RR",OFFSET(Profiles!$K$2,$Z18,MAX(Profiles!$C$2,BV$4-$W18)),
     IF(SSSModel!$C$4="ECC",$EA18*$EB18*IF(MAX(Escalation!$C$2,BV$4-$W18)&gt;$DZ18-1,0,OFFSET(Escalation!$K$2,$Y18,MAX(Escalation!$C$2,BV$4-$W18))),
     IF(SSSModel!$C$4="PV",IF(DT$4=$W18,$EA18*(1+SSSModel!$C$2),0),
     IF(SSSModel!$C$4="FCR",IF(AND(DT$4&gt;=$W18,OFFSET(Profiles!$K$2,$Z18,MAX(Profiles!$C$2,BV$4-$W18))&gt;0),$EC18,0),0))))))</f>
        <v>0</v>
      </c>
      <c r="DU18" s="135">
        <f ca="1">IF(OR($Z18=0,SSSModel!$C$4="CF"),BW18,
IF(LEFT($V18,3)="ON_",
     IF(SSSModel!$C$4="RR",SUMPRODUCT(OFFSET($AC18,0,0,1,$CB$2),OFFSET(Profiles!$K$28,($Z18-1)*(Profiles!$I$26+1)+DU$4-SSSModel!$C$3+1,0,1,$CB$2)),
     IF(SSSModel!$C$4="ECC",$EA18*$EB18*SUMPRODUCT(OFFSET($AC18,0,MAX(0,DU$4-$DZ18-$CA$4+1),1,MIN($DZ18,DU$4-$CA$4+1)),OFFSET(Escalation!$K$24,($Y18-1)*(Escalation!$I$22+1)+DU$4-SSSModel!$C$3+1,MAX(0,DU$4-$DZ18-$CA$4+1),1,MIN($DZ18,DU$4-$CA$4+1))),
     IF(SSSModel!$C$4="PV",BW18*$EA18*(1+SSSModel!$C$2),
     IF(SSSModel!$C$4="FCR",$EC18*SUM(OFFSET($AC18,0,MAX(DU$4-$AC$4-$DZ18+1,0),1,MIN($DZ18,DU$4-$AC$4+1))),0)))),
SUM($AC18:$BZ18)*
     IF(SSSModel!$C$4="RR",OFFSET(Profiles!$K$2,$Z18,MAX(Profiles!$C$2,BW$4-$W18)),
     IF(SSSModel!$C$4="ECC",$EA18*$EB18*IF(MAX(Escalation!$C$2,BW$4-$W18)&gt;$DZ18-1,0,OFFSET(Escalation!$K$2,$Y18,MAX(Escalation!$C$2,BW$4-$W18))),
     IF(SSSModel!$C$4="PV",IF(DU$4=$W18,$EA18*(1+SSSModel!$C$2),0),
     IF(SSSModel!$C$4="FCR",IF(AND(DU$4&gt;=$W18,OFFSET(Profiles!$K$2,$Z18,MAX(Profiles!$C$2,BW$4-$W18))&gt;0),$EC18,0),0))))))</f>
        <v>0</v>
      </c>
      <c r="DV18" s="136">
        <f ca="1">IF(OR($Z18=0,SSSModel!$C$4="CF"),BX18,
IF(LEFT($V18,3)="ON_",
     IF(SSSModel!$C$4="RR",SUMPRODUCT(OFFSET($AC18,0,0,1,$CB$2),OFFSET(Profiles!$K$28,($Z18-1)*(Profiles!$I$26+1)+DV$4-SSSModel!$C$3+1,0,1,$CB$2)),
     IF(SSSModel!$C$4="ECC",$EA18*$EB18*SUMPRODUCT(OFFSET($AC18,0,MAX(0,DV$4-$DZ18-$CA$4+1),1,MIN($DZ18,DV$4-$CA$4+1)),OFFSET(Escalation!$K$24,($Y18-1)*(Escalation!$I$22+1)+DV$4-SSSModel!$C$3+1,MAX(0,DV$4-$DZ18-$CA$4+1),1,MIN($DZ18,DV$4-$CA$4+1))),
     IF(SSSModel!$C$4="PV",BX18*$EA18*(1+SSSModel!$C$2),
     IF(SSSModel!$C$4="FCR",$EC18*SUM(OFFSET($AC18,0,MAX(DV$4-$AC$4-$DZ18+1,0),1,MIN($DZ18,DV$4-$AC$4+1))),0)))),
SUM($AC18:$BZ18)*
     IF(SSSModel!$C$4="RR",OFFSET(Profiles!$K$2,$Z18,MAX(Profiles!$C$2,BX$4-$W18)),
     IF(SSSModel!$C$4="ECC",$EA18*$EB18*IF(MAX(Escalation!$C$2,BX$4-$W18)&gt;$DZ18-1,0,OFFSET(Escalation!$K$2,$Y18,MAX(Escalation!$C$2,BX$4-$W18))),
     IF(SSSModel!$C$4="PV",IF(DV$4=$W18,$EA18*(1+SSSModel!$C$2),0),
     IF(SSSModel!$C$4="FCR",IF(AND(DV$4&gt;=$W18,OFFSET(Profiles!$K$2,$Z18,MAX(Profiles!$C$2,BX$4-$W18))&gt;0),$EC18,0),0))))))</f>
        <v>0</v>
      </c>
      <c r="DW18" s="136">
        <f ca="1">IF(OR($Z18=0,SSSModel!$C$4="CF"),BY18,
IF(LEFT($V18,3)="ON_",
     IF(SSSModel!$C$4="RR",SUMPRODUCT(OFFSET($AC18,0,0,1,$CB$2),OFFSET(Profiles!$K$28,($Z18-1)*(Profiles!$I$26+1)+DW$4-SSSModel!$C$3+1,0,1,$CB$2)),
     IF(SSSModel!$C$4="ECC",$EA18*$EB18*SUMPRODUCT(OFFSET($AC18,0,MAX(0,DW$4-$DZ18-$CA$4+1),1,MIN($DZ18,DW$4-$CA$4+1)),OFFSET(Escalation!$K$24,($Y18-1)*(Escalation!$I$22+1)+DW$4-SSSModel!$C$3+1,MAX(0,DW$4-$DZ18-$CA$4+1),1,MIN($DZ18,DW$4-$CA$4+1))),
     IF(SSSModel!$C$4="PV",BY18*$EA18*(1+SSSModel!$C$2),
     IF(SSSModel!$C$4="FCR",$EC18*SUM(OFFSET($AC18,0,MAX(DW$4-$AC$4-$DZ18+1,0),1,MIN($DZ18,DW$4-$AC$4+1))),0)))),
SUM($AC18:$BZ18)*
     IF(SSSModel!$C$4="RR",OFFSET(Profiles!$K$2,$Z18,MAX(Profiles!$C$2,BY$4-$W18)),
     IF(SSSModel!$C$4="ECC",$EA18*$EB18*IF(MAX(Escalation!$C$2,BY$4-$W18)&gt;$DZ18-1,0,OFFSET(Escalation!$K$2,$Y18,MAX(Escalation!$C$2,BY$4-$W18))),
     IF(SSSModel!$C$4="PV",IF(DW$4=$W18,$EA18*(1+SSSModel!$C$2),0),
     IF(SSSModel!$C$4="FCR",IF(AND(DW$4&gt;=$W18,OFFSET(Profiles!$K$2,$Z18,MAX(Profiles!$C$2,BY$4-$W18))&gt;0),$EC18,0),0))))))</f>
        <v>0</v>
      </c>
      <c r="DX18" s="136">
        <f ca="1">IF(OR($Z18=0,SSSModel!$C$4="CF"),BZ18,
IF(LEFT($V18,3)="ON_",
     IF(SSSModel!$C$4="RR",SUMPRODUCT(OFFSET($AC18,0,0,1,$CB$2),OFFSET(Profiles!$K$28,($Z18-1)*(Profiles!$I$26+1)+DX$4-SSSModel!$C$3+1,0,1,$CB$2)),
     IF(SSSModel!$C$4="ECC",$EA18*$EB18*SUMPRODUCT(OFFSET($AC18,0,MAX(0,DX$4-$DZ18-$CA$4+1),1,MIN($DZ18,DX$4-$CA$4+1)),OFFSET(Escalation!$K$24,($Y18-1)*(Escalation!$I$22+1)+DX$4-SSSModel!$C$3+1,MAX(0,DX$4-$DZ18-$CA$4+1),1,MIN($DZ18,DX$4-$CA$4+1))),
     IF(SSSModel!$C$4="PV",BZ18*$EA18*(1+SSSModel!$C$2),
     IF(SSSModel!$C$4="FCR",$EC18*SUM(OFFSET($AC18,0,MAX(DX$4-$AC$4-$DZ18+1,0),1,MIN($DZ18,DX$4-$AC$4+1))),0)))),
SUM($AC18:$BZ18)*
     IF(SSSModel!$C$4="RR",OFFSET(Profiles!$K$2,$Z18,MAX(Profiles!$C$2,BZ$4-$W18)),
     IF(SSSModel!$C$4="ECC",$EA18*$EB18*IF(MAX(Escalation!$C$2,BZ$4-$W18)&gt;$DZ18-1,0,OFFSET(Escalation!$K$2,$Y18,MAX(Escalation!$C$2,BZ$4-$W18))),
     IF(SSSModel!$C$4="PV",IF(DX$4=$W18,$EA18*(1+SSSModel!$C$2),0),
     IF(SSSModel!$C$4="FCR",IF(AND(DX$4&gt;=$W18,OFFSET(Profiles!$K$2,$Z18,MAX(Profiles!$C$2,BZ$4-$W18))&gt;0),$EC18,0),0))))))</f>
        <v>0</v>
      </c>
      <c r="DY18" s="82">
        <f ca="1">IF($Y18=0,0,OFFSET(Escalation!$B$2,$Y18,0))</f>
        <v>0</v>
      </c>
      <c r="DZ18" s="80">
        <f ca="1">IF($Z18=0,0,COUNTIF(OFFSET(Profiles!$K$2,$Z18,0,1,50),"&gt;0"))</f>
        <v>0</v>
      </c>
      <c r="EA18" s="137">
        <f ca="1">IF($Z18=0,0,SUMPRODUCT(Profiles!$C$20:$BH$20,OFFSET(Profiles!$C$2,$Z18,0,1,Profiles!$B$1)))</f>
        <v>0</v>
      </c>
      <c r="EB18" s="24">
        <f ca="1">IF($Z18=0,0,((1-(1+DY18)/(1+SSSModel!$C$2))/(1-((1+DY18)/(1+SSSModel!$C$2))^DZ18))*(1+SSSModel!$C$2))</f>
        <v>0</v>
      </c>
      <c r="EC18" s="24">
        <f ca="1">IF($Z18=0,0,-PMT(SSSModel!$C$2,DZ18,EA18))</f>
        <v>0</v>
      </c>
    </row>
    <row r="19" spans="3:133" x14ac:dyDescent="0.35">
      <c r="C19" s="18">
        <f t="shared" si="5"/>
        <v>2</v>
      </c>
      <c r="D19" s="18">
        <f t="shared" si="6"/>
        <v>5</v>
      </c>
      <c r="E19" s="18">
        <f t="shared" ca="1" si="7"/>
        <v>0</v>
      </c>
      <c r="G19" s="25" t="str">
        <f ca="1">IF($E19=0,"",OFFSET(Resources!B$26,$E19,0))</f>
        <v/>
      </c>
      <c r="H19" s="25" t="str">
        <f ca="1">IF($E19=0,"",OFFSET(Resources!C$26,$E19,0))</f>
        <v/>
      </c>
      <c r="I19" s="25" t="str">
        <f ca="1">IF($E19=0,"",OFFSET(Resources!$E$26,$E19,0))</f>
        <v/>
      </c>
      <c r="J19" s="16">
        <v>1</v>
      </c>
      <c r="K19" s="16" t="s">
        <v>150</v>
      </c>
      <c r="L19" s="25" t="str">
        <f ca="1">OFFSET(Resources!$CG$24,0,$C19-1)</f>
        <v>Capital w/ Profile</v>
      </c>
      <c r="M19" s="25" t="str">
        <f ca="1">OFFSET(Resources!$CG$25,0,$C19-1)</f>
        <v>Capital</v>
      </c>
      <c r="N19" s="1">
        <v>1</v>
      </c>
      <c r="O19" s="7">
        <f ca="1">IF($E19=0,0,OFFSET(Resources!$CG$26,$E19,$C19-1))</f>
        <v>0</v>
      </c>
      <c r="P19" s="25" t="str">
        <f ca="1">OFFSET(Resources!$CG$26,0,$C19-1)</f>
        <v>$</v>
      </c>
      <c r="Q19" s="18">
        <f ca="1">IF($E19=0,0,OFFSET(GenAlts!$W$4,$E19,$D19-1))</f>
        <v>0</v>
      </c>
      <c r="R19" s="1"/>
      <c r="S19" s="1"/>
      <c r="T19" s="84" t="str">
        <f ca="1">IF(OR($E19=0,OFFSET(Resources!$AC$26,$E19,0)=0),"",OFFSET(Resources!$AC$26,$E19,0))</f>
        <v/>
      </c>
      <c r="U19" s="73">
        <f ca="1">IF($E19=0,0,OFFSET(Resources!$AB$26,$E19,($C19-1)*Resources!$CI$20))</f>
        <v>0</v>
      </c>
      <c r="V19" s="133" t="str">
        <f ca="1">IF(OR($E19=0,OFFSET(Resources!$AC$26,$E19,0)=0),"",OFFSET(Resources!$AC$26,$E19,0))</f>
        <v/>
      </c>
      <c r="W19">
        <f t="shared" ca="1" si="4"/>
        <v>0</v>
      </c>
      <c r="X19">
        <f ca="1">IF(T19="",0,MATCH(T19,Profiles!$A$3:$A$22,0))</f>
        <v>0</v>
      </c>
      <c r="Y19" s="10">
        <f ca="1">IF(U19=0,0,MATCH(U19,Escalation!$A$3:$A$18,0))</f>
        <v>0</v>
      </c>
      <c r="Z19">
        <f ca="1">IF(V19="",0,MATCH(V19,Profiles!$A$3:$A$22,0))</f>
        <v>0</v>
      </c>
      <c r="AB19" s="8">
        <v>0</v>
      </c>
      <c r="AC19" s="9">
        <f ca="1">$O19*IF($Y19&gt;0,(1+INDEX(Escalation!$B$3:$B$18,$Y19,0))^($Q19-SSSModel!$C$5),1)*OFFSET(Profiles!$K$2,$X19,MAX(Profiles!$C$2,AC$4-$Q19))</f>
        <v>0</v>
      </c>
      <c r="AD19" s="9">
        <f ca="1">$O19*IF($Y19&gt;0,(1+INDEX(Escalation!$B$3:$B$18,$Y19,0))^($Q19-SSSModel!$C$5),1)*OFFSET(Profiles!$K$2,$X19,MAX(Profiles!$C$2,AD$4-$Q19))</f>
        <v>0</v>
      </c>
      <c r="AE19" s="9">
        <f ca="1">$O19*IF($Y19&gt;0,(1+INDEX(Escalation!$B$3:$B$18,$Y19,0))^($Q19-SSSModel!$C$5),1)*OFFSET(Profiles!$K$2,$X19,MAX(Profiles!$C$2,AE$4-$Q19))</f>
        <v>0</v>
      </c>
      <c r="AF19" s="9">
        <f ca="1">$O19*IF($Y19&gt;0,(1+INDEX(Escalation!$B$3:$B$18,$Y19,0))^($Q19-SSSModel!$C$5),1)*OFFSET(Profiles!$K$2,$X19,MAX(Profiles!$C$2,AF$4-$Q19))</f>
        <v>0</v>
      </c>
      <c r="AG19" s="9">
        <f ca="1">$O19*IF($Y19&gt;0,(1+INDEX(Escalation!$B$3:$B$18,$Y19,0))^($Q19-SSSModel!$C$5),1)*OFFSET(Profiles!$K$2,$X19,MAX(Profiles!$C$2,AG$4-$Q19))</f>
        <v>0</v>
      </c>
      <c r="AH19" s="9">
        <f ca="1">$O19*IF($Y19&gt;0,(1+INDEX(Escalation!$B$3:$B$18,$Y19,0))^($Q19-SSSModel!$C$5),1)*OFFSET(Profiles!$K$2,$X19,MAX(Profiles!$C$2,AH$4-$Q19))</f>
        <v>0</v>
      </c>
      <c r="AI19" s="9">
        <f ca="1">$O19*IF($Y19&gt;0,(1+INDEX(Escalation!$B$3:$B$18,$Y19,0))^($Q19-SSSModel!$C$5),1)*OFFSET(Profiles!$K$2,$X19,MAX(Profiles!$C$2,AI$4-$Q19))</f>
        <v>0</v>
      </c>
      <c r="AJ19" s="9">
        <f ca="1">$O19*IF($Y19&gt;0,(1+INDEX(Escalation!$B$3:$B$18,$Y19,0))^($Q19-SSSModel!$C$5),1)*OFFSET(Profiles!$K$2,$X19,MAX(Profiles!$C$2,AJ$4-$Q19))</f>
        <v>0</v>
      </c>
      <c r="AK19" s="9">
        <f ca="1">$O19*IF($Y19&gt;0,(1+INDEX(Escalation!$B$3:$B$18,$Y19,0))^($Q19-SSSModel!$C$5),1)*OFFSET(Profiles!$K$2,$X19,MAX(Profiles!$C$2,AK$4-$Q19))</f>
        <v>0</v>
      </c>
      <c r="AL19" s="9">
        <f ca="1">$O19*IF($Y19&gt;0,(1+INDEX(Escalation!$B$3:$B$18,$Y19,0))^($Q19-SSSModel!$C$5),1)*OFFSET(Profiles!$K$2,$X19,MAX(Profiles!$C$2,AL$4-$Q19))</f>
        <v>0</v>
      </c>
      <c r="AM19" s="9">
        <f ca="1">$O19*IF($Y19&gt;0,(1+INDEX(Escalation!$B$3:$B$18,$Y19,0))^($Q19-SSSModel!$C$5),1)*OFFSET(Profiles!$K$2,$X19,MAX(Profiles!$C$2,AM$4-$Q19))</f>
        <v>0</v>
      </c>
      <c r="AN19" s="9">
        <f ca="1">$O19*IF($Y19&gt;0,(1+INDEX(Escalation!$B$3:$B$18,$Y19,0))^($Q19-SSSModel!$C$5),1)*OFFSET(Profiles!$K$2,$X19,MAX(Profiles!$C$2,AN$4-$Q19))</f>
        <v>0</v>
      </c>
      <c r="AO19" s="9">
        <f ca="1">$O19*IF($Y19&gt;0,(1+INDEX(Escalation!$B$3:$B$18,$Y19,0))^($Q19-SSSModel!$C$5),1)*OFFSET(Profiles!$K$2,$X19,MAX(Profiles!$C$2,AO$4-$Q19))</f>
        <v>0</v>
      </c>
      <c r="AP19" s="9">
        <f ca="1">$O19*IF($Y19&gt;0,(1+INDEX(Escalation!$B$3:$B$18,$Y19,0))^($Q19-SSSModel!$C$5),1)*OFFSET(Profiles!$K$2,$X19,MAX(Profiles!$C$2,AP$4-$Q19))</f>
        <v>0</v>
      </c>
      <c r="AQ19" s="9">
        <f ca="1">$O19*IF($Y19&gt;0,(1+INDEX(Escalation!$B$3:$B$18,$Y19,0))^($Q19-SSSModel!$C$5),1)*OFFSET(Profiles!$K$2,$X19,MAX(Profiles!$C$2,AQ$4-$Q19))</f>
        <v>0</v>
      </c>
      <c r="AR19" s="9">
        <f ca="1">$O19*IF($Y19&gt;0,(1+INDEX(Escalation!$B$3:$B$18,$Y19,0))^($Q19-SSSModel!$C$5),1)*OFFSET(Profiles!$K$2,$X19,MAX(Profiles!$C$2,AR$4-$Q19))</f>
        <v>0</v>
      </c>
      <c r="AS19" s="9">
        <f ca="1">$O19*IF($Y19&gt;0,(1+INDEX(Escalation!$B$3:$B$18,$Y19,0))^($Q19-SSSModel!$C$5),1)*OFFSET(Profiles!$K$2,$X19,MAX(Profiles!$C$2,AS$4-$Q19))</f>
        <v>0</v>
      </c>
      <c r="AT19" s="9">
        <f ca="1">$O19*IF($Y19&gt;0,(1+INDEX(Escalation!$B$3:$B$18,$Y19,0))^($Q19-SSSModel!$C$5),1)*OFFSET(Profiles!$K$2,$X19,MAX(Profiles!$C$2,AT$4-$Q19))</f>
        <v>0</v>
      </c>
      <c r="AU19" s="9">
        <f ca="1">$O19*IF($Y19&gt;0,(1+INDEX(Escalation!$B$3:$B$18,$Y19,0))^($Q19-SSSModel!$C$5),1)*OFFSET(Profiles!$K$2,$X19,MAX(Profiles!$C$2,AU$4-$Q19))</f>
        <v>0</v>
      </c>
      <c r="AV19" s="9">
        <f ca="1">$O19*IF($Y19&gt;0,(1+INDEX(Escalation!$B$3:$B$18,$Y19,0))^($Q19-SSSModel!$C$5),1)*OFFSET(Profiles!$K$2,$X19,MAX(Profiles!$C$2,AV$4-$Q19))</f>
        <v>0</v>
      </c>
      <c r="AW19" s="9">
        <f ca="1">$O19*IF($Y19&gt;0,(1+INDEX(Escalation!$B$3:$B$18,$Y19,0))^($Q19-SSSModel!$C$5),1)*OFFSET(Profiles!$K$2,$X19,MAX(Profiles!$C$2,AW$4-$Q19))</f>
        <v>0</v>
      </c>
      <c r="AX19" s="9">
        <f ca="1">$O19*IF($Y19&gt;0,(1+INDEX(Escalation!$B$3:$B$18,$Y19,0))^($Q19-SSSModel!$C$5),1)*OFFSET(Profiles!$K$2,$X19,MAX(Profiles!$C$2,AX$4-$Q19))</f>
        <v>0</v>
      </c>
      <c r="AY19" s="9">
        <f ca="1">$O19*IF($Y19&gt;0,(1+INDEX(Escalation!$B$3:$B$18,$Y19,0))^($Q19-SSSModel!$C$5),1)*OFFSET(Profiles!$K$2,$X19,MAX(Profiles!$C$2,AY$4-$Q19))</f>
        <v>0</v>
      </c>
      <c r="AZ19" s="9">
        <f ca="1">$O19*IF($Y19&gt;0,(1+INDEX(Escalation!$B$3:$B$18,$Y19,0))^($Q19-SSSModel!$C$5),1)*OFFSET(Profiles!$K$2,$X19,MAX(Profiles!$C$2,AZ$4-$Q19))</f>
        <v>0</v>
      </c>
      <c r="BA19" s="9">
        <f ca="1">$O19*IF($Y19&gt;0,(1+INDEX(Escalation!$B$3:$B$18,$Y19,0))^($Q19-SSSModel!$C$5),1)*OFFSET(Profiles!$K$2,$X19,MAX(Profiles!$C$2,BA$4-$Q19))</f>
        <v>0</v>
      </c>
      <c r="BB19" s="9">
        <f ca="1">$O19*IF($Y19&gt;0,(1+INDEX(Escalation!$B$3:$B$18,$Y19,0))^($Q19-SSSModel!$C$5),1)*OFFSET(Profiles!$K$2,$X19,MAX(Profiles!$C$2,BB$4-$Q19))</f>
        <v>0</v>
      </c>
      <c r="BC19" s="9">
        <f ca="1">$O19*IF($Y19&gt;0,(1+INDEX(Escalation!$B$3:$B$18,$Y19,0))^($Q19-SSSModel!$C$5),1)*OFFSET(Profiles!$K$2,$X19,MAX(Profiles!$C$2,BC$4-$Q19))</f>
        <v>0</v>
      </c>
      <c r="BD19" s="9">
        <f ca="1">$O19*IF($Y19&gt;0,(1+INDEX(Escalation!$B$3:$B$18,$Y19,0))^($Q19-SSSModel!$C$5),1)*OFFSET(Profiles!$K$2,$X19,MAX(Profiles!$C$2,BD$4-$Q19))</f>
        <v>0</v>
      </c>
      <c r="BE19" s="9">
        <f ca="1">$O19*IF($Y19&gt;0,(1+INDEX(Escalation!$B$3:$B$18,$Y19,0))^($Q19-SSSModel!$C$5),1)*OFFSET(Profiles!$K$2,$X19,MAX(Profiles!$C$2,BE$4-$Q19))</f>
        <v>0</v>
      </c>
      <c r="BF19" s="9">
        <f ca="1">$O19*IF($Y19&gt;0,(1+INDEX(Escalation!$B$3:$B$18,$Y19,0))^($Q19-SSSModel!$C$5),1)*OFFSET(Profiles!$K$2,$X19,MAX(Profiles!$C$2,BF$4-$Q19))</f>
        <v>0</v>
      </c>
      <c r="BG19" s="9">
        <f ca="1">$O19*IF($Y19&gt;0,(1+INDEX(Escalation!$B$3:$B$18,$Y19,0))^($Q19-SSSModel!$C$5),1)*OFFSET(Profiles!$K$2,$X19,MAX(Profiles!$C$2,BG$4-$Q19))</f>
        <v>0</v>
      </c>
      <c r="BH19" s="9">
        <f ca="1">$O19*IF($Y19&gt;0,(1+INDEX(Escalation!$B$3:$B$18,$Y19,0))^($Q19-SSSModel!$C$5),1)*OFFSET(Profiles!$K$2,$X19,MAX(Profiles!$C$2,BH$4-$Q19))</f>
        <v>0</v>
      </c>
      <c r="BI19" s="9">
        <f ca="1">$O19*IF($Y19&gt;0,(1+INDEX(Escalation!$B$3:$B$18,$Y19,0))^($Q19-SSSModel!$C$5),1)*OFFSET(Profiles!$K$2,$X19,MAX(Profiles!$C$2,BI$4-$Q19))</f>
        <v>0</v>
      </c>
      <c r="BJ19" s="9">
        <f ca="1">$O19*IF($Y19&gt;0,(1+INDEX(Escalation!$B$3:$B$18,$Y19,0))^($Q19-SSSModel!$C$5),1)*OFFSET(Profiles!$K$2,$X19,MAX(Profiles!$C$2,BJ$4-$Q19))</f>
        <v>0</v>
      </c>
      <c r="BK19" s="9">
        <f ca="1">$O19*IF($Y19&gt;0,(1+INDEX(Escalation!$B$3:$B$18,$Y19,0))^($Q19-SSSModel!$C$5),1)*OFFSET(Profiles!$K$2,$X19,MAX(Profiles!$C$2,BK$4-$Q19))</f>
        <v>0</v>
      </c>
      <c r="BL19" s="9">
        <f ca="1">$O19*IF($Y19&gt;0,(1+INDEX(Escalation!$B$3:$B$18,$Y19,0))^($Q19-SSSModel!$C$5),1)*OFFSET(Profiles!$K$2,$X19,MAX(Profiles!$C$2,BL$4-$Q19))</f>
        <v>0</v>
      </c>
      <c r="BM19" s="9">
        <f ca="1">$O19*IF($Y19&gt;0,(1+INDEX(Escalation!$B$3:$B$18,$Y19,0))^($Q19-SSSModel!$C$5),1)*OFFSET(Profiles!$K$2,$X19,MAX(Profiles!$C$2,BM$4-$Q19))</f>
        <v>0</v>
      </c>
      <c r="BN19" s="9">
        <f ca="1">$O19*IF($Y19&gt;0,(1+INDEX(Escalation!$B$3:$B$18,$Y19,0))^($Q19-SSSModel!$C$5),1)*OFFSET(Profiles!$K$2,$X19,MAX(Profiles!$C$2,BN$4-$Q19))</f>
        <v>0</v>
      </c>
      <c r="BO19" s="9">
        <f ca="1">$O19*IF($Y19&gt;0,(1+INDEX(Escalation!$B$3:$B$18,$Y19,0))^($Q19-SSSModel!$C$5),1)*OFFSET(Profiles!$K$2,$X19,MAX(Profiles!$C$2,BO$4-$Q19))</f>
        <v>0</v>
      </c>
      <c r="BP19" s="9">
        <f ca="1">$O19*IF($Y19&gt;0,(1+INDEX(Escalation!$B$3:$B$18,$Y19,0))^($Q19-SSSModel!$C$5),1)*OFFSET(Profiles!$K$2,$X19,MAX(Profiles!$C$2,BP$4-$Q19))</f>
        <v>0</v>
      </c>
      <c r="BQ19" s="9">
        <f ca="1">$O19*IF($Y19&gt;0,(1+INDEX(Escalation!$B$3:$B$18,$Y19,0))^($Q19-SSSModel!$C$5),1)*OFFSET(Profiles!$K$2,$X19,MAX(Profiles!$C$2,BQ$4-$Q19))</f>
        <v>0</v>
      </c>
      <c r="BR19" s="9">
        <f ca="1">$O19*IF($Y19&gt;0,(1+INDEX(Escalation!$B$3:$B$18,$Y19,0))^($Q19-SSSModel!$C$5),1)*OFFSET(Profiles!$K$2,$X19,MAX(Profiles!$C$2,BR$4-$Q19))</f>
        <v>0</v>
      </c>
      <c r="BS19" s="9">
        <f ca="1">$O19*IF($Y19&gt;0,(1+INDEX(Escalation!$B$3:$B$18,$Y19,0))^($Q19-SSSModel!$C$5),1)*OFFSET(Profiles!$K$2,$X19,MAX(Profiles!$C$2,BS$4-$Q19))</f>
        <v>0</v>
      </c>
      <c r="BT19" s="9">
        <f ca="1">$O19*IF($Y19&gt;0,(1+INDEX(Escalation!$B$3:$B$18,$Y19,0))^($Q19-SSSModel!$C$5),1)*OFFSET(Profiles!$K$2,$X19,MAX(Profiles!$C$2,BT$4-$Q19))</f>
        <v>0</v>
      </c>
      <c r="BU19" s="9">
        <f ca="1">$O19*IF($Y19&gt;0,(1+INDEX(Escalation!$B$3:$B$18,$Y19,0))^($Q19-SSSModel!$C$5),1)*OFFSET(Profiles!$K$2,$X19,MAX(Profiles!$C$2,BU$4-$Q19))</f>
        <v>0</v>
      </c>
      <c r="BV19" s="9">
        <f ca="1">$O19*IF($Y19&gt;0,(1+INDEX(Escalation!$B$3:$B$18,$Y19,0))^($Q19-SSSModel!$C$5),1)*OFFSET(Profiles!$K$2,$X19,MAX(Profiles!$C$2,BV$4-$Q19))</f>
        <v>0</v>
      </c>
      <c r="BW19" s="9">
        <f ca="1">$O19*IF($Y19&gt;0,(1+INDEX(Escalation!$B$3:$B$18,$Y19,0))^($Q19-SSSModel!$C$5),1)*OFFSET(Profiles!$K$2,$X19,MAX(Profiles!$C$2,BW$4-$Q19))</f>
        <v>0</v>
      </c>
      <c r="BX19" s="9">
        <f ca="1">$O19*IF($Y19&gt;0,(1+INDEX(Escalation!$B$3:$B$18,$Y19,0))^($Q19-SSSModel!$C$5),1)*OFFSET(Profiles!$K$2,$X19,MAX(Profiles!$C$2,BX$4-$Q19))</f>
        <v>0</v>
      </c>
      <c r="BY19" s="9">
        <f ca="1">$O19*IF($Y19&gt;0,(1+INDEX(Escalation!$B$3:$B$18,$Y19,0))^($Q19-SSSModel!$C$5),1)*OFFSET(Profiles!$K$2,$X19,MAX(Profiles!$C$2,BY$4-$Q19))</f>
        <v>0</v>
      </c>
      <c r="BZ19" s="9">
        <f ca="1">$O19*IF($Y19&gt;0,(1+INDEX(Escalation!$B$3:$B$18,$Y19,0))^($Q19-SSSModel!$C$5),1)*OFFSET(Profiles!$K$2,$X19,MAX(Profiles!$C$2,BZ$4-$Q19))</f>
        <v>0</v>
      </c>
      <c r="CA19" s="134">
        <f ca="1">IF(OR($Z19=0,SSSModel!$C$4="CF"),AC19,
IF(LEFT($V19,3)="ON_",
     IF(SSSModel!$C$4="RR",SUMPRODUCT(OFFSET($AC19,0,0,1,$CB$2),OFFSET(Profiles!$K$28,($Z19-1)*(Profiles!$I$26+1)+CA$4-SSSModel!$C$3+1,0,1,$CB$2)),
     IF(SSSModel!$C$4="ECC",$EA19*$EB19*SUMPRODUCT(OFFSET($AC19,0,MAX(0,CA$4-$DZ19-$CA$4+1),1,MIN($DZ19,CA$4-$CA$4+1)),OFFSET(Escalation!$K$24,($Y19-1)*(Escalation!$I$22+1)+CA$4-SSSModel!$C$3+1,MAX(0,CA$4-$DZ19-$CA$4+1),1,MIN($DZ19,CA$4-$CA$4+1))),
     IF(SSSModel!$C$4="PV",AC19*$EA19*(1+SSSModel!$C$2),
     IF(SSSModel!$C$4="FCR",$EC19*SUM(OFFSET($AC19,0,MAX(CA$4-$AC$4-$DZ19+1,0),1,MIN($DZ19,CA$4-$AC$4+1))),0)))),
SUM($AC19:$BZ19)*
     IF(SSSModel!$C$4="RR",OFFSET(Profiles!$K$2,$Z19,MAX(Profiles!$C$2,AC$4-$W19)),
     IF(SSSModel!$C$4="ECC",$EA19*$EB19*IF(MAX(Escalation!$C$2,AC$4-$W19)&gt;$DZ19-1,0,OFFSET(Escalation!$K$2,$Y19,MAX(Escalation!$C$2,AC$4-$W19))),
     IF(SSSModel!$C$4="PV",IF(CA$4=$W19,$EA19*(1+SSSModel!$C$2),0),
     IF(SSSModel!$C$4="FCR",IF(AND(CA$4&gt;=$W19,OFFSET(Profiles!$K$2,$Z19,MAX(Profiles!$C$2,AC$4-$W19))&gt;0),$EC19,0),0))))))</f>
        <v>0</v>
      </c>
      <c r="CB19" s="135">
        <f ca="1">IF(OR($Z19=0,SSSModel!$C$4="CF"),AD19,
IF(LEFT($V19,3)="ON_",
     IF(SSSModel!$C$4="RR",SUMPRODUCT(OFFSET($AC19,0,0,1,$CB$2),OFFSET(Profiles!$K$28,($Z19-1)*(Profiles!$I$26+1)+CB$4-SSSModel!$C$3+1,0,1,$CB$2)),
     IF(SSSModel!$C$4="ECC",$EA19*$EB19*SUMPRODUCT(OFFSET($AC19,0,MAX(0,CB$4-$DZ19-$CA$4+1),1,MIN($DZ19,CB$4-$CA$4+1)),OFFSET(Escalation!$K$24,($Y19-1)*(Escalation!$I$22+1)+CB$4-SSSModel!$C$3+1,MAX(0,CB$4-$DZ19-$CA$4+1),1,MIN($DZ19,CB$4-$CA$4+1))),
     IF(SSSModel!$C$4="PV",AD19*$EA19*(1+SSSModel!$C$2),
     IF(SSSModel!$C$4="FCR",$EC19*SUM(OFFSET($AC19,0,MAX(CB$4-$AC$4-$DZ19+1,0),1,MIN($DZ19,CB$4-$AC$4+1))),0)))),
SUM($AC19:$BZ19)*
     IF(SSSModel!$C$4="RR",OFFSET(Profiles!$K$2,$Z19,MAX(Profiles!$C$2,AD$4-$W19)),
     IF(SSSModel!$C$4="ECC",$EA19*$EB19*IF(MAX(Escalation!$C$2,AD$4-$W19)&gt;$DZ19-1,0,OFFSET(Escalation!$K$2,$Y19,MAX(Escalation!$C$2,AD$4-$W19))),
     IF(SSSModel!$C$4="PV",IF(CB$4=$W19,$EA19*(1+SSSModel!$C$2),0),
     IF(SSSModel!$C$4="FCR",IF(AND(CB$4&gt;=$W19,OFFSET(Profiles!$K$2,$Z19,MAX(Profiles!$C$2,AD$4-$W19))&gt;0),$EC19,0),0))))))</f>
        <v>0</v>
      </c>
      <c r="CC19" s="135">
        <f ca="1">IF(OR($Z19=0,SSSModel!$C$4="CF"),AE19,
IF(LEFT($V19,3)="ON_",
     IF(SSSModel!$C$4="RR",SUMPRODUCT(OFFSET($AC19,0,0,1,$CB$2),OFFSET(Profiles!$K$28,($Z19-1)*(Profiles!$I$26+1)+CC$4-SSSModel!$C$3+1,0,1,$CB$2)),
     IF(SSSModel!$C$4="ECC",$EA19*$EB19*SUMPRODUCT(OFFSET($AC19,0,MAX(0,CC$4-$DZ19-$CA$4+1),1,MIN($DZ19,CC$4-$CA$4+1)),OFFSET(Escalation!$K$24,($Y19-1)*(Escalation!$I$22+1)+CC$4-SSSModel!$C$3+1,MAX(0,CC$4-$DZ19-$CA$4+1),1,MIN($DZ19,CC$4-$CA$4+1))),
     IF(SSSModel!$C$4="PV",AE19*$EA19*(1+SSSModel!$C$2),
     IF(SSSModel!$C$4="FCR",$EC19*SUM(OFFSET($AC19,0,MAX(CC$4-$AC$4-$DZ19+1,0),1,MIN($DZ19,CC$4-$AC$4+1))),0)))),
SUM($AC19:$BZ19)*
     IF(SSSModel!$C$4="RR",OFFSET(Profiles!$K$2,$Z19,MAX(Profiles!$C$2,AE$4-$W19)),
     IF(SSSModel!$C$4="ECC",$EA19*$EB19*IF(MAX(Escalation!$C$2,AE$4-$W19)&gt;$DZ19-1,0,OFFSET(Escalation!$K$2,$Y19,MAX(Escalation!$C$2,AE$4-$W19))),
     IF(SSSModel!$C$4="PV",IF(CC$4=$W19,$EA19*(1+SSSModel!$C$2),0),
     IF(SSSModel!$C$4="FCR",IF(AND(CC$4&gt;=$W19,OFFSET(Profiles!$K$2,$Z19,MAX(Profiles!$C$2,AE$4-$W19))&gt;0),$EC19,0),0))))))</f>
        <v>0</v>
      </c>
      <c r="CD19" s="135">
        <f ca="1">IF(OR($Z19=0,SSSModel!$C$4="CF"),AF19,
IF(LEFT($V19,3)="ON_",
     IF(SSSModel!$C$4="RR",SUMPRODUCT(OFFSET($AC19,0,0,1,$CB$2),OFFSET(Profiles!$K$28,($Z19-1)*(Profiles!$I$26+1)+CD$4-SSSModel!$C$3+1,0,1,$CB$2)),
     IF(SSSModel!$C$4="ECC",$EA19*$EB19*SUMPRODUCT(OFFSET($AC19,0,MAX(0,CD$4-$DZ19-$CA$4+1),1,MIN($DZ19,CD$4-$CA$4+1)),OFFSET(Escalation!$K$24,($Y19-1)*(Escalation!$I$22+1)+CD$4-SSSModel!$C$3+1,MAX(0,CD$4-$DZ19-$CA$4+1),1,MIN($DZ19,CD$4-$CA$4+1))),
     IF(SSSModel!$C$4="PV",AF19*$EA19*(1+SSSModel!$C$2),
     IF(SSSModel!$C$4="FCR",$EC19*SUM(OFFSET($AC19,0,MAX(CD$4-$AC$4-$DZ19+1,0),1,MIN($DZ19,CD$4-$AC$4+1))),0)))),
SUM($AC19:$BZ19)*
     IF(SSSModel!$C$4="RR",OFFSET(Profiles!$K$2,$Z19,MAX(Profiles!$C$2,AF$4-$W19)),
     IF(SSSModel!$C$4="ECC",$EA19*$EB19*IF(MAX(Escalation!$C$2,AF$4-$W19)&gt;$DZ19-1,0,OFFSET(Escalation!$K$2,$Y19,MAX(Escalation!$C$2,AF$4-$W19))),
     IF(SSSModel!$C$4="PV",IF(CD$4=$W19,$EA19*(1+SSSModel!$C$2),0),
     IF(SSSModel!$C$4="FCR",IF(AND(CD$4&gt;=$W19,OFFSET(Profiles!$K$2,$Z19,MAX(Profiles!$C$2,AF$4-$W19))&gt;0),$EC19,0),0))))))</f>
        <v>0</v>
      </c>
      <c r="CE19" s="135">
        <f ca="1">IF(OR($Z19=0,SSSModel!$C$4="CF"),AG19,
IF(LEFT($V19,3)="ON_",
     IF(SSSModel!$C$4="RR",SUMPRODUCT(OFFSET($AC19,0,0,1,$CB$2),OFFSET(Profiles!$K$28,($Z19-1)*(Profiles!$I$26+1)+CE$4-SSSModel!$C$3+1,0,1,$CB$2)),
     IF(SSSModel!$C$4="ECC",$EA19*$EB19*SUMPRODUCT(OFFSET($AC19,0,MAX(0,CE$4-$DZ19-$CA$4+1),1,MIN($DZ19,CE$4-$CA$4+1)),OFFSET(Escalation!$K$24,($Y19-1)*(Escalation!$I$22+1)+CE$4-SSSModel!$C$3+1,MAX(0,CE$4-$DZ19-$CA$4+1),1,MIN($DZ19,CE$4-$CA$4+1))),
     IF(SSSModel!$C$4="PV",AG19*$EA19*(1+SSSModel!$C$2),
     IF(SSSModel!$C$4="FCR",$EC19*SUM(OFFSET($AC19,0,MAX(CE$4-$AC$4-$DZ19+1,0),1,MIN($DZ19,CE$4-$AC$4+1))),0)))),
SUM($AC19:$BZ19)*
     IF(SSSModel!$C$4="RR",OFFSET(Profiles!$K$2,$Z19,MAX(Profiles!$C$2,AG$4-$W19)),
     IF(SSSModel!$C$4="ECC",$EA19*$EB19*IF(MAX(Escalation!$C$2,AG$4-$W19)&gt;$DZ19-1,0,OFFSET(Escalation!$K$2,$Y19,MAX(Escalation!$C$2,AG$4-$W19))),
     IF(SSSModel!$C$4="PV",IF(CE$4=$W19,$EA19*(1+SSSModel!$C$2),0),
     IF(SSSModel!$C$4="FCR",IF(AND(CE$4&gt;=$W19,OFFSET(Profiles!$K$2,$Z19,MAX(Profiles!$C$2,AG$4-$W19))&gt;0),$EC19,0),0))))))</f>
        <v>0</v>
      </c>
      <c r="CF19" s="135">
        <f ca="1">IF(OR($Z19=0,SSSModel!$C$4="CF"),AH19,
IF(LEFT($V19,3)="ON_",
     IF(SSSModel!$C$4="RR",SUMPRODUCT(OFFSET($AC19,0,0,1,$CB$2),OFFSET(Profiles!$K$28,($Z19-1)*(Profiles!$I$26+1)+CF$4-SSSModel!$C$3+1,0,1,$CB$2)),
     IF(SSSModel!$C$4="ECC",$EA19*$EB19*SUMPRODUCT(OFFSET($AC19,0,MAX(0,CF$4-$DZ19-$CA$4+1),1,MIN($DZ19,CF$4-$CA$4+1)),OFFSET(Escalation!$K$24,($Y19-1)*(Escalation!$I$22+1)+CF$4-SSSModel!$C$3+1,MAX(0,CF$4-$DZ19-$CA$4+1),1,MIN($DZ19,CF$4-$CA$4+1))),
     IF(SSSModel!$C$4="PV",AH19*$EA19*(1+SSSModel!$C$2),
     IF(SSSModel!$C$4="FCR",$EC19*SUM(OFFSET($AC19,0,MAX(CF$4-$AC$4-$DZ19+1,0),1,MIN($DZ19,CF$4-$AC$4+1))),0)))),
SUM($AC19:$BZ19)*
     IF(SSSModel!$C$4="RR",OFFSET(Profiles!$K$2,$Z19,MAX(Profiles!$C$2,AH$4-$W19)),
     IF(SSSModel!$C$4="ECC",$EA19*$EB19*IF(MAX(Escalation!$C$2,AH$4-$W19)&gt;$DZ19-1,0,OFFSET(Escalation!$K$2,$Y19,MAX(Escalation!$C$2,AH$4-$W19))),
     IF(SSSModel!$C$4="PV",IF(CF$4=$W19,$EA19*(1+SSSModel!$C$2),0),
     IF(SSSModel!$C$4="FCR",IF(AND(CF$4&gt;=$W19,OFFSET(Profiles!$K$2,$Z19,MAX(Profiles!$C$2,AH$4-$W19))&gt;0),$EC19,0),0))))))</f>
        <v>0</v>
      </c>
      <c r="CG19" s="135">
        <f ca="1">IF(OR($Z19=0,SSSModel!$C$4="CF"),AI19,
IF(LEFT($V19,3)="ON_",
     IF(SSSModel!$C$4="RR",SUMPRODUCT(OFFSET($AC19,0,0,1,$CB$2),OFFSET(Profiles!$K$28,($Z19-1)*(Profiles!$I$26+1)+CG$4-SSSModel!$C$3+1,0,1,$CB$2)),
     IF(SSSModel!$C$4="ECC",$EA19*$EB19*SUMPRODUCT(OFFSET($AC19,0,MAX(0,CG$4-$DZ19-$CA$4+1),1,MIN($DZ19,CG$4-$CA$4+1)),OFFSET(Escalation!$K$24,($Y19-1)*(Escalation!$I$22+1)+CG$4-SSSModel!$C$3+1,MAX(0,CG$4-$DZ19-$CA$4+1),1,MIN($DZ19,CG$4-$CA$4+1))),
     IF(SSSModel!$C$4="PV",AI19*$EA19*(1+SSSModel!$C$2),
     IF(SSSModel!$C$4="FCR",$EC19*SUM(OFFSET($AC19,0,MAX(CG$4-$AC$4-$DZ19+1,0),1,MIN($DZ19,CG$4-$AC$4+1))),0)))),
SUM($AC19:$BZ19)*
     IF(SSSModel!$C$4="RR",OFFSET(Profiles!$K$2,$Z19,MAX(Profiles!$C$2,AI$4-$W19)),
     IF(SSSModel!$C$4="ECC",$EA19*$EB19*IF(MAX(Escalation!$C$2,AI$4-$W19)&gt;$DZ19-1,0,OFFSET(Escalation!$K$2,$Y19,MAX(Escalation!$C$2,AI$4-$W19))),
     IF(SSSModel!$C$4="PV",IF(CG$4=$W19,$EA19*(1+SSSModel!$C$2),0),
     IF(SSSModel!$C$4="FCR",IF(AND(CG$4&gt;=$W19,OFFSET(Profiles!$K$2,$Z19,MAX(Profiles!$C$2,AI$4-$W19))&gt;0),$EC19,0),0))))))</f>
        <v>0</v>
      </c>
      <c r="CH19" s="135">
        <f ca="1">IF(OR($Z19=0,SSSModel!$C$4="CF"),AJ19,
IF(LEFT($V19,3)="ON_",
     IF(SSSModel!$C$4="RR",SUMPRODUCT(OFFSET($AC19,0,0,1,$CB$2),OFFSET(Profiles!$K$28,($Z19-1)*(Profiles!$I$26+1)+CH$4-SSSModel!$C$3+1,0,1,$CB$2)),
     IF(SSSModel!$C$4="ECC",$EA19*$EB19*SUMPRODUCT(OFFSET($AC19,0,MAX(0,CH$4-$DZ19-$CA$4+1),1,MIN($DZ19,CH$4-$CA$4+1)),OFFSET(Escalation!$K$24,($Y19-1)*(Escalation!$I$22+1)+CH$4-SSSModel!$C$3+1,MAX(0,CH$4-$DZ19-$CA$4+1),1,MIN($DZ19,CH$4-$CA$4+1))),
     IF(SSSModel!$C$4="PV",AJ19*$EA19*(1+SSSModel!$C$2),
     IF(SSSModel!$C$4="FCR",$EC19*SUM(OFFSET($AC19,0,MAX(CH$4-$AC$4-$DZ19+1,0),1,MIN($DZ19,CH$4-$AC$4+1))),0)))),
SUM($AC19:$BZ19)*
     IF(SSSModel!$C$4="RR",OFFSET(Profiles!$K$2,$Z19,MAX(Profiles!$C$2,AJ$4-$W19)),
     IF(SSSModel!$C$4="ECC",$EA19*$EB19*IF(MAX(Escalation!$C$2,AJ$4-$W19)&gt;$DZ19-1,0,OFFSET(Escalation!$K$2,$Y19,MAX(Escalation!$C$2,AJ$4-$W19))),
     IF(SSSModel!$C$4="PV",IF(CH$4=$W19,$EA19*(1+SSSModel!$C$2),0),
     IF(SSSModel!$C$4="FCR",IF(AND(CH$4&gt;=$W19,OFFSET(Profiles!$K$2,$Z19,MAX(Profiles!$C$2,AJ$4-$W19))&gt;0),$EC19,0),0))))))</f>
        <v>0</v>
      </c>
      <c r="CI19" s="135">
        <f ca="1">IF(OR($Z19=0,SSSModel!$C$4="CF"),AK19,
IF(LEFT($V19,3)="ON_",
     IF(SSSModel!$C$4="RR",SUMPRODUCT(OFFSET($AC19,0,0,1,$CB$2),OFFSET(Profiles!$K$28,($Z19-1)*(Profiles!$I$26+1)+CI$4-SSSModel!$C$3+1,0,1,$CB$2)),
     IF(SSSModel!$C$4="ECC",$EA19*$EB19*SUMPRODUCT(OFFSET($AC19,0,MAX(0,CI$4-$DZ19-$CA$4+1),1,MIN($DZ19,CI$4-$CA$4+1)),OFFSET(Escalation!$K$24,($Y19-1)*(Escalation!$I$22+1)+CI$4-SSSModel!$C$3+1,MAX(0,CI$4-$DZ19-$CA$4+1),1,MIN($DZ19,CI$4-$CA$4+1))),
     IF(SSSModel!$C$4="PV",AK19*$EA19*(1+SSSModel!$C$2),
     IF(SSSModel!$C$4="FCR",$EC19*SUM(OFFSET($AC19,0,MAX(CI$4-$AC$4-$DZ19+1,0),1,MIN($DZ19,CI$4-$AC$4+1))),0)))),
SUM($AC19:$BZ19)*
     IF(SSSModel!$C$4="RR",OFFSET(Profiles!$K$2,$Z19,MAX(Profiles!$C$2,AK$4-$W19)),
     IF(SSSModel!$C$4="ECC",$EA19*$EB19*IF(MAX(Escalation!$C$2,AK$4-$W19)&gt;$DZ19-1,0,OFFSET(Escalation!$K$2,$Y19,MAX(Escalation!$C$2,AK$4-$W19))),
     IF(SSSModel!$C$4="PV",IF(CI$4=$W19,$EA19*(1+SSSModel!$C$2),0),
     IF(SSSModel!$C$4="FCR",IF(AND(CI$4&gt;=$W19,OFFSET(Profiles!$K$2,$Z19,MAX(Profiles!$C$2,AK$4-$W19))&gt;0),$EC19,0),0))))))</f>
        <v>0</v>
      </c>
      <c r="CJ19" s="135">
        <f ca="1">IF(OR($Z19=0,SSSModel!$C$4="CF"),AL19,
IF(LEFT($V19,3)="ON_",
     IF(SSSModel!$C$4="RR",SUMPRODUCT(OFFSET($AC19,0,0,1,$CB$2),OFFSET(Profiles!$K$28,($Z19-1)*(Profiles!$I$26+1)+CJ$4-SSSModel!$C$3+1,0,1,$CB$2)),
     IF(SSSModel!$C$4="ECC",$EA19*$EB19*SUMPRODUCT(OFFSET($AC19,0,MAX(0,CJ$4-$DZ19-$CA$4+1),1,MIN($DZ19,CJ$4-$CA$4+1)),OFFSET(Escalation!$K$24,($Y19-1)*(Escalation!$I$22+1)+CJ$4-SSSModel!$C$3+1,MAX(0,CJ$4-$DZ19-$CA$4+1),1,MIN($DZ19,CJ$4-$CA$4+1))),
     IF(SSSModel!$C$4="PV",AL19*$EA19*(1+SSSModel!$C$2),
     IF(SSSModel!$C$4="FCR",$EC19*SUM(OFFSET($AC19,0,MAX(CJ$4-$AC$4-$DZ19+1,0),1,MIN($DZ19,CJ$4-$AC$4+1))),0)))),
SUM($AC19:$BZ19)*
     IF(SSSModel!$C$4="RR",OFFSET(Profiles!$K$2,$Z19,MAX(Profiles!$C$2,AL$4-$W19)),
     IF(SSSModel!$C$4="ECC",$EA19*$EB19*IF(MAX(Escalation!$C$2,AL$4-$W19)&gt;$DZ19-1,0,OFFSET(Escalation!$K$2,$Y19,MAX(Escalation!$C$2,AL$4-$W19))),
     IF(SSSModel!$C$4="PV",IF(CJ$4=$W19,$EA19*(1+SSSModel!$C$2),0),
     IF(SSSModel!$C$4="FCR",IF(AND(CJ$4&gt;=$W19,OFFSET(Profiles!$K$2,$Z19,MAX(Profiles!$C$2,AL$4-$W19))&gt;0),$EC19,0),0))))))</f>
        <v>0</v>
      </c>
      <c r="CK19" s="135">
        <f ca="1">IF(OR($Z19=0,SSSModel!$C$4="CF"),AM19,
IF(LEFT($V19,3)="ON_",
     IF(SSSModel!$C$4="RR",SUMPRODUCT(OFFSET($AC19,0,0,1,$CB$2),OFFSET(Profiles!$K$28,($Z19-1)*(Profiles!$I$26+1)+CK$4-SSSModel!$C$3+1,0,1,$CB$2)),
     IF(SSSModel!$C$4="ECC",$EA19*$EB19*SUMPRODUCT(OFFSET($AC19,0,MAX(0,CK$4-$DZ19-$CA$4+1),1,MIN($DZ19,CK$4-$CA$4+1)),OFFSET(Escalation!$K$24,($Y19-1)*(Escalation!$I$22+1)+CK$4-SSSModel!$C$3+1,MAX(0,CK$4-$DZ19-$CA$4+1),1,MIN($DZ19,CK$4-$CA$4+1))),
     IF(SSSModel!$C$4="PV",AM19*$EA19*(1+SSSModel!$C$2),
     IF(SSSModel!$C$4="FCR",$EC19*SUM(OFFSET($AC19,0,MAX(CK$4-$AC$4-$DZ19+1,0),1,MIN($DZ19,CK$4-$AC$4+1))),0)))),
SUM($AC19:$BZ19)*
     IF(SSSModel!$C$4="RR",OFFSET(Profiles!$K$2,$Z19,MAX(Profiles!$C$2,AM$4-$W19)),
     IF(SSSModel!$C$4="ECC",$EA19*$EB19*IF(MAX(Escalation!$C$2,AM$4-$W19)&gt;$DZ19-1,0,OFFSET(Escalation!$K$2,$Y19,MAX(Escalation!$C$2,AM$4-$W19))),
     IF(SSSModel!$C$4="PV",IF(CK$4=$W19,$EA19*(1+SSSModel!$C$2),0),
     IF(SSSModel!$C$4="FCR",IF(AND(CK$4&gt;=$W19,OFFSET(Profiles!$K$2,$Z19,MAX(Profiles!$C$2,AM$4-$W19))&gt;0),$EC19,0),0))))))</f>
        <v>0</v>
      </c>
      <c r="CL19" s="135">
        <f ca="1">IF(OR($Z19=0,SSSModel!$C$4="CF"),AN19,
IF(LEFT($V19,3)="ON_",
     IF(SSSModel!$C$4="RR",SUMPRODUCT(OFFSET($AC19,0,0,1,$CB$2),OFFSET(Profiles!$K$28,($Z19-1)*(Profiles!$I$26+1)+CL$4-SSSModel!$C$3+1,0,1,$CB$2)),
     IF(SSSModel!$C$4="ECC",$EA19*$EB19*SUMPRODUCT(OFFSET($AC19,0,MAX(0,CL$4-$DZ19-$CA$4+1),1,MIN($DZ19,CL$4-$CA$4+1)),OFFSET(Escalation!$K$24,($Y19-1)*(Escalation!$I$22+1)+CL$4-SSSModel!$C$3+1,MAX(0,CL$4-$DZ19-$CA$4+1),1,MIN($DZ19,CL$4-$CA$4+1))),
     IF(SSSModel!$C$4="PV",AN19*$EA19*(1+SSSModel!$C$2),
     IF(SSSModel!$C$4="FCR",$EC19*SUM(OFFSET($AC19,0,MAX(CL$4-$AC$4-$DZ19+1,0),1,MIN($DZ19,CL$4-$AC$4+1))),0)))),
SUM($AC19:$BZ19)*
     IF(SSSModel!$C$4="RR",OFFSET(Profiles!$K$2,$Z19,MAX(Profiles!$C$2,AN$4-$W19)),
     IF(SSSModel!$C$4="ECC",$EA19*$EB19*IF(MAX(Escalation!$C$2,AN$4-$W19)&gt;$DZ19-1,0,OFFSET(Escalation!$K$2,$Y19,MAX(Escalation!$C$2,AN$4-$W19))),
     IF(SSSModel!$C$4="PV",IF(CL$4=$W19,$EA19*(1+SSSModel!$C$2),0),
     IF(SSSModel!$C$4="FCR",IF(AND(CL$4&gt;=$W19,OFFSET(Profiles!$K$2,$Z19,MAX(Profiles!$C$2,AN$4-$W19))&gt;0),$EC19,0),0))))))</f>
        <v>0</v>
      </c>
      <c r="CM19" s="135">
        <f ca="1">IF(OR($Z19=0,SSSModel!$C$4="CF"),AO19,
IF(LEFT($V19,3)="ON_",
     IF(SSSModel!$C$4="RR",SUMPRODUCT(OFFSET($AC19,0,0,1,$CB$2),OFFSET(Profiles!$K$28,($Z19-1)*(Profiles!$I$26+1)+CM$4-SSSModel!$C$3+1,0,1,$CB$2)),
     IF(SSSModel!$C$4="ECC",$EA19*$EB19*SUMPRODUCT(OFFSET($AC19,0,MAX(0,CM$4-$DZ19-$CA$4+1),1,MIN($DZ19,CM$4-$CA$4+1)),OFFSET(Escalation!$K$24,($Y19-1)*(Escalation!$I$22+1)+CM$4-SSSModel!$C$3+1,MAX(0,CM$4-$DZ19-$CA$4+1),1,MIN($DZ19,CM$4-$CA$4+1))),
     IF(SSSModel!$C$4="PV",AO19*$EA19*(1+SSSModel!$C$2),
     IF(SSSModel!$C$4="FCR",$EC19*SUM(OFFSET($AC19,0,MAX(CM$4-$AC$4-$DZ19+1,0),1,MIN($DZ19,CM$4-$AC$4+1))),0)))),
SUM($AC19:$BZ19)*
     IF(SSSModel!$C$4="RR",OFFSET(Profiles!$K$2,$Z19,MAX(Profiles!$C$2,AO$4-$W19)),
     IF(SSSModel!$C$4="ECC",$EA19*$EB19*IF(MAX(Escalation!$C$2,AO$4-$W19)&gt;$DZ19-1,0,OFFSET(Escalation!$K$2,$Y19,MAX(Escalation!$C$2,AO$4-$W19))),
     IF(SSSModel!$C$4="PV",IF(CM$4=$W19,$EA19*(1+SSSModel!$C$2),0),
     IF(SSSModel!$C$4="FCR",IF(AND(CM$4&gt;=$W19,OFFSET(Profiles!$K$2,$Z19,MAX(Profiles!$C$2,AO$4-$W19))&gt;0),$EC19,0),0))))))</f>
        <v>0</v>
      </c>
      <c r="CN19" s="135">
        <f ca="1">IF(OR($Z19=0,SSSModel!$C$4="CF"),AP19,
IF(LEFT($V19,3)="ON_",
     IF(SSSModel!$C$4="RR",SUMPRODUCT(OFFSET($AC19,0,0,1,$CB$2),OFFSET(Profiles!$K$28,($Z19-1)*(Profiles!$I$26+1)+CN$4-SSSModel!$C$3+1,0,1,$CB$2)),
     IF(SSSModel!$C$4="ECC",$EA19*$EB19*SUMPRODUCT(OFFSET($AC19,0,MAX(0,CN$4-$DZ19-$CA$4+1),1,MIN($DZ19,CN$4-$CA$4+1)),OFFSET(Escalation!$K$24,($Y19-1)*(Escalation!$I$22+1)+CN$4-SSSModel!$C$3+1,MAX(0,CN$4-$DZ19-$CA$4+1),1,MIN($DZ19,CN$4-$CA$4+1))),
     IF(SSSModel!$C$4="PV",AP19*$EA19*(1+SSSModel!$C$2),
     IF(SSSModel!$C$4="FCR",$EC19*SUM(OFFSET($AC19,0,MAX(CN$4-$AC$4-$DZ19+1,0),1,MIN($DZ19,CN$4-$AC$4+1))),0)))),
SUM($AC19:$BZ19)*
     IF(SSSModel!$C$4="RR",OFFSET(Profiles!$K$2,$Z19,MAX(Profiles!$C$2,AP$4-$W19)),
     IF(SSSModel!$C$4="ECC",$EA19*$EB19*IF(MAX(Escalation!$C$2,AP$4-$W19)&gt;$DZ19-1,0,OFFSET(Escalation!$K$2,$Y19,MAX(Escalation!$C$2,AP$4-$W19))),
     IF(SSSModel!$C$4="PV",IF(CN$4=$W19,$EA19*(1+SSSModel!$C$2),0),
     IF(SSSModel!$C$4="FCR",IF(AND(CN$4&gt;=$W19,OFFSET(Profiles!$K$2,$Z19,MAX(Profiles!$C$2,AP$4-$W19))&gt;0),$EC19,0),0))))))</f>
        <v>0</v>
      </c>
      <c r="CO19" s="135">
        <f ca="1">IF(OR($Z19=0,SSSModel!$C$4="CF"),AQ19,
IF(LEFT($V19,3)="ON_",
     IF(SSSModel!$C$4="RR",SUMPRODUCT(OFFSET($AC19,0,0,1,$CB$2),OFFSET(Profiles!$K$28,($Z19-1)*(Profiles!$I$26+1)+CO$4-SSSModel!$C$3+1,0,1,$CB$2)),
     IF(SSSModel!$C$4="ECC",$EA19*$EB19*SUMPRODUCT(OFFSET($AC19,0,MAX(0,CO$4-$DZ19-$CA$4+1),1,MIN($DZ19,CO$4-$CA$4+1)),OFFSET(Escalation!$K$24,($Y19-1)*(Escalation!$I$22+1)+CO$4-SSSModel!$C$3+1,MAX(0,CO$4-$DZ19-$CA$4+1),1,MIN($DZ19,CO$4-$CA$4+1))),
     IF(SSSModel!$C$4="PV",AQ19*$EA19*(1+SSSModel!$C$2),
     IF(SSSModel!$C$4="FCR",$EC19*SUM(OFFSET($AC19,0,MAX(CO$4-$AC$4-$DZ19+1,0),1,MIN($DZ19,CO$4-$AC$4+1))),0)))),
SUM($AC19:$BZ19)*
     IF(SSSModel!$C$4="RR",OFFSET(Profiles!$K$2,$Z19,MAX(Profiles!$C$2,AQ$4-$W19)),
     IF(SSSModel!$C$4="ECC",$EA19*$EB19*IF(MAX(Escalation!$C$2,AQ$4-$W19)&gt;$DZ19-1,0,OFFSET(Escalation!$K$2,$Y19,MAX(Escalation!$C$2,AQ$4-$W19))),
     IF(SSSModel!$C$4="PV",IF(CO$4=$W19,$EA19*(1+SSSModel!$C$2),0),
     IF(SSSModel!$C$4="FCR",IF(AND(CO$4&gt;=$W19,OFFSET(Profiles!$K$2,$Z19,MAX(Profiles!$C$2,AQ$4-$W19))&gt;0),$EC19,0),0))))))</f>
        <v>0</v>
      </c>
      <c r="CP19" s="135">
        <f ca="1">IF(OR($Z19=0,SSSModel!$C$4="CF"),AR19,
IF(LEFT($V19,3)="ON_",
     IF(SSSModel!$C$4="RR",SUMPRODUCT(OFFSET($AC19,0,0,1,$CB$2),OFFSET(Profiles!$K$28,($Z19-1)*(Profiles!$I$26+1)+CP$4-SSSModel!$C$3+1,0,1,$CB$2)),
     IF(SSSModel!$C$4="ECC",$EA19*$EB19*SUMPRODUCT(OFFSET($AC19,0,MAX(0,CP$4-$DZ19-$CA$4+1),1,MIN($DZ19,CP$4-$CA$4+1)),OFFSET(Escalation!$K$24,($Y19-1)*(Escalation!$I$22+1)+CP$4-SSSModel!$C$3+1,MAX(0,CP$4-$DZ19-$CA$4+1),1,MIN($DZ19,CP$4-$CA$4+1))),
     IF(SSSModel!$C$4="PV",AR19*$EA19*(1+SSSModel!$C$2),
     IF(SSSModel!$C$4="FCR",$EC19*SUM(OFFSET($AC19,0,MAX(CP$4-$AC$4-$DZ19+1,0),1,MIN($DZ19,CP$4-$AC$4+1))),0)))),
SUM($AC19:$BZ19)*
     IF(SSSModel!$C$4="RR",OFFSET(Profiles!$K$2,$Z19,MAX(Profiles!$C$2,AR$4-$W19)),
     IF(SSSModel!$C$4="ECC",$EA19*$EB19*IF(MAX(Escalation!$C$2,AR$4-$W19)&gt;$DZ19-1,0,OFFSET(Escalation!$K$2,$Y19,MAX(Escalation!$C$2,AR$4-$W19))),
     IF(SSSModel!$C$4="PV",IF(CP$4=$W19,$EA19*(1+SSSModel!$C$2),0),
     IF(SSSModel!$C$4="FCR",IF(AND(CP$4&gt;=$W19,OFFSET(Profiles!$K$2,$Z19,MAX(Profiles!$C$2,AR$4-$W19))&gt;0),$EC19,0),0))))))</f>
        <v>0</v>
      </c>
      <c r="CQ19" s="135">
        <f ca="1">IF(OR($Z19=0,SSSModel!$C$4="CF"),AS19,
IF(LEFT($V19,3)="ON_",
     IF(SSSModel!$C$4="RR",SUMPRODUCT(OFFSET($AC19,0,0,1,$CB$2),OFFSET(Profiles!$K$28,($Z19-1)*(Profiles!$I$26+1)+CQ$4-SSSModel!$C$3+1,0,1,$CB$2)),
     IF(SSSModel!$C$4="ECC",$EA19*$EB19*SUMPRODUCT(OFFSET($AC19,0,MAX(0,CQ$4-$DZ19-$CA$4+1),1,MIN($DZ19,CQ$4-$CA$4+1)),OFFSET(Escalation!$K$24,($Y19-1)*(Escalation!$I$22+1)+CQ$4-SSSModel!$C$3+1,MAX(0,CQ$4-$DZ19-$CA$4+1),1,MIN($DZ19,CQ$4-$CA$4+1))),
     IF(SSSModel!$C$4="PV",AS19*$EA19*(1+SSSModel!$C$2),
     IF(SSSModel!$C$4="FCR",$EC19*SUM(OFFSET($AC19,0,MAX(CQ$4-$AC$4-$DZ19+1,0),1,MIN($DZ19,CQ$4-$AC$4+1))),0)))),
SUM($AC19:$BZ19)*
     IF(SSSModel!$C$4="RR",OFFSET(Profiles!$K$2,$Z19,MAX(Profiles!$C$2,AS$4-$W19)),
     IF(SSSModel!$C$4="ECC",$EA19*$EB19*IF(MAX(Escalation!$C$2,AS$4-$W19)&gt;$DZ19-1,0,OFFSET(Escalation!$K$2,$Y19,MAX(Escalation!$C$2,AS$4-$W19))),
     IF(SSSModel!$C$4="PV",IF(CQ$4=$W19,$EA19*(1+SSSModel!$C$2),0),
     IF(SSSModel!$C$4="FCR",IF(AND(CQ$4&gt;=$W19,OFFSET(Profiles!$K$2,$Z19,MAX(Profiles!$C$2,AS$4-$W19))&gt;0),$EC19,0),0))))))</f>
        <v>0</v>
      </c>
      <c r="CR19" s="135">
        <f ca="1">IF(OR($Z19=0,SSSModel!$C$4="CF"),AT19,
IF(LEFT($V19,3)="ON_",
     IF(SSSModel!$C$4="RR",SUMPRODUCT(OFFSET($AC19,0,0,1,$CB$2),OFFSET(Profiles!$K$28,($Z19-1)*(Profiles!$I$26+1)+CR$4-SSSModel!$C$3+1,0,1,$CB$2)),
     IF(SSSModel!$C$4="ECC",$EA19*$EB19*SUMPRODUCT(OFFSET($AC19,0,MAX(0,CR$4-$DZ19-$CA$4+1),1,MIN($DZ19,CR$4-$CA$4+1)),OFFSET(Escalation!$K$24,($Y19-1)*(Escalation!$I$22+1)+CR$4-SSSModel!$C$3+1,MAX(0,CR$4-$DZ19-$CA$4+1),1,MIN($DZ19,CR$4-$CA$4+1))),
     IF(SSSModel!$C$4="PV",AT19*$EA19*(1+SSSModel!$C$2),
     IF(SSSModel!$C$4="FCR",$EC19*SUM(OFFSET($AC19,0,MAX(CR$4-$AC$4-$DZ19+1,0),1,MIN($DZ19,CR$4-$AC$4+1))),0)))),
SUM($AC19:$BZ19)*
     IF(SSSModel!$C$4="RR",OFFSET(Profiles!$K$2,$Z19,MAX(Profiles!$C$2,AT$4-$W19)),
     IF(SSSModel!$C$4="ECC",$EA19*$EB19*IF(MAX(Escalation!$C$2,AT$4-$W19)&gt;$DZ19-1,0,OFFSET(Escalation!$K$2,$Y19,MAX(Escalation!$C$2,AT$4-$W19))),
     IF(SSSModel!$C$4="PV",IF(CR$4=$W19,$EA19*(1+SSSModel!$C$2),0),
     IF(SSSModel!$C$4="FCR",IF(AND(CR$4&gt;=$W19,OFFSET(Profiles!$K$2,$Z19,MAX(Profiles!$C$2,AT$4-$W19))&gt;0),$EC19,0),0))))))</f>
        <v>0</v>
      </c>
      <c r="CS19" s="135">
        <f ca="1">IF(OR($Z19=0,SSSModel!$C$4="CF"),AU19,
IF(LEFT($V19,3)="ON_",
     IF(SSSModel!$C$4="RR",SUMPRODUCT(OFFSET($AC19,0,0,1,$CB$2),OFFSET(Profiles!$K$28,($Z19-1)*(Profiles!$I$26+1)+CS$4-SSSModel!$C$3+1,0,1,$CB$2)),
     IF(SSSModel!$C$4="ECC",$EA19*$EB19*SUMPRODUCT(OFFSET($AC19,0,MAX(0,CS$4-$DZ19-$CA$4+1),1,MIN($DZ19,CS$4-$CA$4+1)),OFFSET(Escalation!$K$24,($Y19-1)*(Escalation!$I$22+1)+CS$4-SSSModel!$C$3+1,MAX(0,CS$4-$DZ19-$CA$4+1),1,MIN($DZ19,CS$4-$CA$4+1))),
     IF(SSSModel!$C$4="PV",AU19*$EA19*(1+SSSModel!$C$2),
     IF(SSSModel!$C$4="FCR",$EC19*SUM(OFFSET($AC19,0,MAX(CS$4-$AC$4-$DZ19+1,0),1,MIN($DZ19,CS$4-$AC$4+1))),0)))),
SUM($AC19:$BZ19)*
     IF(SSSModel!$C$4="RR",OFFSET(Profiles!$K$2,$Z19,MAX(Profiles!$C$2,AU$4-$W19)),
     IF(SSSModel!$C$4="ECC",$EA19*$EB19*IF(MAX(Escalation!$C$2,AU$4-$W19)&gt;$DZ19-1,0,OFFSET(Escalation!$K$2,$Y19,MAX(Escalation!$C$2,AU$4-$W19))),
     IF(SSSModel!$C$4="PV",IF(CS$4=$W19,$EA19*(1+SSSModel!$C$2),0),
     IF(SSSModel!$C$4="FCR",IF(AND(CS$4&gt;=$W19,OFFSET(Profiles!$K$2,$Z19,MAX(Profiles!$C$2,AU$4-$W19))&gt;0),$EC19,0),0))))))</f>
        <v>0</v>
      </c>
      <c r="CT19" s="135">
        <f ca="1">IF(OR($Z19=0,SSSModel!$C$4="CF"),AV19,
IF(LEFT($V19,3)="ON_",
     IF(SSSModel!$C$4="RR",SUMPRODUCT(OFFSET($AC19,0,0,1,$CB$2),OFFSET(Profiles!$K$28,($Z19-1)*(Profiles!$I$26+1)+CT$4-SSSModel!$C$3+1,0,1,$CB$2)),
     IF(SSSModel!$C$4="ECC",$EA19*$EB19*SUMPRODUCT(OFFSET($AC19,0,MAX(0,CT$4-$DZ19-$CA$4+1),1,MIN($DZ19,CT$4-$CA$4+1)),OFFSET(Escalation!$K$24,($Y19-1)*(Escalation!$I$22+1)+CT$4-SSSModel!$C$3+1,MAX(0,CT$4-$DZ19-$CA$4+1),1,MIN($DZ19,CT$4-$CA$4+1))),
     IF(SSSModel!$C$4="PV",AV19*$EA19*(1+SSSModel!$C$2),
     IF(SSSModel!$C$4="FCR",$EC19*SUM(OFFSET($AC19,0,MAX(CT$4-$AC$4-$DZ19+1,0),1,MIN($DZ19,CT$4-$AC$4+1))),0)))),
SUM($AC19:$BZ19)*
     IF(SSSModel!$C$4="RR",OFFSET(Profiles!$K$2,$Z19,MAX(Profiles!$C$2,AV$4-$W19)),
     IF(SSSModel!$C$4="ECC",$EA19*$EB19*IF(MAX(Escalation!$C$2,AV$4-$W19)&gt;$DZ19-1,0,OFFSET(Escalation!$K$2,$Y19,MAX(Escalation!$C$2,AV$4-$W19))),
     IF(SSSModel!$C$4="PV",IF(CT$4=$W19,$EA19*(1+SSSModel!$C$2),0),
     IF(SSSModel!$C$4="FCR",IF(AND(CT$4&gt;=$W19,OFFSET(Profiles!$K$2,$Z19,MAX(Profiles!$C$2,AV$4-$W19))&gt;0),$EC19,0),0))))))</f>
        <v>0</v>
      </c>
      <c r="CU19" s="135">
        <f ca="1">IF(OR($Z19=0,SSSModel!$C$4="CF"),AW19,
IF(LEFT($V19,3)="ON_",
     IF(SSSModel!$C$4="RR",SUMPRODUCT(OFFSET($AC19,0,0,1,$CB$2),OFFSET(Profiles!$K$28,($Z19-1)*(Profiles!$I$26+1)+CU$4-SSSModel!$C$3+1,0,1,$CB$2)),
     IF(SSSModel!$C$4="ECC",$EA19*$EB19*SUMPRODUCT(OFFSET($AC19,0,MAX(0,CU$4-$DZ19-$CA$4+1),1,MIN($DZ19,CU$4-$CA$4+1)),OFFSET(Escalation!$K$24,($Y19-1)*(Escalation!$I$22+1)+CU$4-SSSModel!$C$3+1,MAX(0,CU$4-$DZ19-$CA$4+1),1,MIN($DZ19,CU$4-$CA$4+1))),
     IF(SSSModel!$C$4="PV",AW19*$EA19*(1+SSSModel!$C$2),
     IF(SSSModel!$C$4="FCR",$EC19*SUM(OFFSET($AC19,0,MAX(CU$4-$AC$4-$DZ19+1,0),1,MIN($DZ19,CU$4-$AC$4+1))),0)))),
SUM($AC19:$BZ19)*
     IF(SSSModel!$C$4="RR",OFFSET(Profiles!$K$2,$Z19,MAX(Profiles!$C$2,AW$4-$W19)),
     IF(SSSModel!$C$4="ECC",$EA19*$EB19*IF(MAX(Escalation!$C$2,AW$4-$W19)&gt;$DZ19-1,0,OFFSET(Escalation!$K$2,$Y19,MAX(Escalation!$C$2,AW$4-$W19))),
     IF(SSSModel!$C$4="PV",IF(CU$4=$W19,$EA19*(1+SSSModel!$C$2),0),
     IF(SSSModel!$C$4="FCR",IF(AND(CU$4&gt;=$W19,OFFSET(Profiles!$K$2,$Z19,MAX(Profiles!$C$2,AW$4-$W19))&gt;0),$EC19,0),0))))))</f>
        <v>0</v>
      </c>
      <c r="CV19" s="135">
        <f ca="1">IF(OR($Z19=0,SSSModel!$C$4="CF"),AX19,
IF(LEFT($V19,3)="ON_",
     IF(SSSModel!$C$4="RR",SUMPRODUCT(OFFSET($AC19,0,0,1,$CB$2),OFFSET(Profiles!$K$28,($Z19-1)*(Profiles!$I$26+1)+CV$4-SSSModel!$C$3+1,0,1,$CB$2)),
     IF(SSSModel!$C$4="ECC",$EA19*$EB19*SUMPRODUCT(OFFSET($AC19,0,MAX(0,CV$4-$DZ19-$CA$4+1),1,MIN($DZ19,CV$4-$CA$4+1)),OFFSET(Escalation!$K$24,($Y19-1)*(Escalation!$I$22+1)+CV$4-SSSModel!$C$3+1,MAX(0,CV$4-$DZ19-$CA$4+1),1,MIN($DZ19,CV$4-$CA$4+1))),
     IF(SSSModel!$C$4="PV",AX19*$EA19*(1+SSSModel!$C$2),
     IF(SSSModel!$C$4="FCR",$EC19*SUM(OFFSET($AC19,0,MAX(CV$4-$AC$4-$DZ19+1,0),1,MIN($DZ19,CV$4-$AC$4+1))),0)))),
SUM($AC19:$BZ19)*
     IF(SSSModel!$C$4="RR",OFFSET(Profiles!$K$2,$Z19,MAX(Profiles!$C$2,AX$4-$W19)),
     IF(SSSModel!$C$4="ECC",$EA19*$EB19*IF(MAX(Escalation!$C$2,AX$4-$W19)&gt;$DZ19-1,0,OFFSET(Escalation!$K$2,$Y19,MAX(Escalation!$C$2,AX$4-$W19))),
     IF(SSSModel!$C$4="PV",IF(CV$4=$W19,$EA19*(1+SSSModel!$C$2),0),
     IF(SSSModel!$C$4="FCR",IF(AND(CV$4&gt;=$W19,OFFSET(Profiles!$K$2,$Z19,MAX(Profiles!$C$2,AX$4-$W19))&gt;0),$EC19,0),0))))))</f>
        <v>0</v>
      </c>
      <c r="CW19" s="135">
        <f ca="1">IF(OR($Z19=0,SSSModel!$C$4="CF"),AY19,
IF(LEFT($V19,3)="ON_",
     IF(SSSModel!$C$4="RR",SUMPRODUCT(OFFSET($AC19,0,0,1,$CB$2),OFFSET(Profiles!$K$28,($Z19-1)*(Profiles!$I$26+1)+CW$4-SSSModel!$C$3+1,0,1,$CB$2)),
     IF(SSSModel!$C$4="ECC",$EA19*$EB19*SUMPRODUCT(OFFSET($AC19,0,MAX(0,CW$4-$DZ19-$CA$4+1),1,MIN($DZ19,CW$4-$CA$4+1)),OFFSET(Escalation!$K$24,($Y19-1)*(Escalation!$I$22+1)+CW$4-SSSModel!$C$3+1,MAX(0,CW$4-$DZ19-$CA$4+1),1,MIN($DZ19,CW$4-$CA$4+1))),
     IF(SSSModel!$C$4="PV",AY19*$EA19*(1+SSSModel!$C$2),
     IF(SSSModel!$C$4="FCR",$EC19*SUM(OFFSET($AC19,0,MAX(CW$4-$AC$4-$DZ19+1,0),1,MIN($DZ19,CW$4-$AC$4+1))),0)))),
SUM($AC19:$BZ19)*
     IF(SSSModel!$C$4="RR",OFFSET(Profiles!$K$2,$Z19,MAX(Profiles!$C$2,AY$4-$W19)),
     IF(SSSModel!$C$4="ECC",$EA19*$EB19*IF(MAX(Escalation!$C$2,AY$4-$W19)&gt;$DZ19-1,0,OFFSET(Escalation!$K$2,$Y19,MAX(Escalation!$C$2,AY$4-$W19))),
     IF(SSSModel!$C$4="PV",IF(CW$4=$W19,$EA19*(1+SSSModel!$C$2),0),
     IF(SSSModel!$C$4="FCR",IF(AND(CW$4&gt;=$W19,OFFSET(Profiles!$K$2,$Z19,MAX(Profiles!$C$2,AY$4-$W19))&gt;0),$EC19,0),0))))))</f>
        <v>0</v>
      </c>
      <c r="CX19" s="135">
        <f ca="1">IF(OR($Z19=0,SSSModel!$C$4="CF"),AZ19,
IF(LEFT($V19,3)="ON_",
     IF(SSSModel!$C$4="RR",SUMPRODUCT(OFFSET($AC19,0,0,1,$CB$2),OFFSET(Profiles!$K$28,($Z19-1)*(Profiles!$I$26+1)+CX$4-SSSModel!$C$3+1,0,1,$CB$2)),
     IF(SSSModel!$C$4="ECC",$EA19*$EB19*SUMPRODUCT(OFFSET($AC19,0,MAX(0,CX$4-$DZ19-$CA$4+1),1,MIN($DZ19,CX$4-$CA$4+1)),OFFSET(Escalation!$K$24,($Y19-1)*(Escalation!$I$22+1)+CX$4-SSSModel!$C$3+1,MAX(0,CX$4-$DZ19-$CA$4+1),1,MIN($DZ19,CX$4-$CA$4+1))),
     IF(SSSModel!$C$4="PV",AZ19*$EA19*(1+SSSModel!$C$2),
     IF(SSSModel!$C$4="FCR",$EC19*SUM(OFFSET($AC19,0,MAX(CX$4-$AC$4-$DZ19+1,0),1,MIN($DZ19,CX$4-$AC$4+1))),0)))),
SUM($AC19:$BZ19)*
     IF(SSSModel!$C$4="RR",OFFSET(Profiles!$K$2,$Z19,MAX(Profiles!$C$2,AZ$4-$W19)),
     IF(SSSModel!$C$4="ECC",$EA19*$EB19*IF(MAX(Escalation!$C$2,AZ$4-$W19)&gt;$DZ19-1,0,OFFSET(Escalation!$K$2,$Y19,MAX(Escalation!$C$2,AZ$4-$W19))),
     IF(SSSModel!$C$4="PV",IF(CX$4=$W19,$EA19*(1+SSSModel!$C$2),0),
     IF(SSSModel!$C$4="FCR",IF(AND(CX$4&gt;=$W19,OFFSET(Profiles!$K$2,$Z19,MAX(Profiles!$C$2,AZ$4-$W19))&gt;0),$EC19,0),0))))))</f>
        <v>0</v>
      </c>
      <c r="CY19" s="135">
        <f ca="1">IF(OR($Z19=0,SSSModel!$C$4="CF"),BA19,
IF(LEFT($V19,3)="ON_",
     IF(SSSModel!$C$4="RR",SUMPRODUCT(OFFSET($AC19,0,0,1,$CB$2),OFFSET(Profiles!$K$28,($Z19-1)*(Profiles!$I$26+1)+CY$4-SSSModel!$C$3+1,0,1,$CB$2)),
     IF(SSSModel!$C$4="ECC",$EA19*$EB19*SUMPRODUCT(OFFSET($AC19,0,MAX(0,CY$4-$DZ19-$CA$4+1),1,MIN($DZ19,CY$4-$CA$4+1)),OFFSET(Escalation!$K$24,($Y19-1)*(Escalation!$I$22+1)+CY$4-SSSModel!$C$3+1,MAX(0,CY$4-$DZ19-$CA$4+1),1,MIN($DZ19,CY$4-$CA$4+1))),
     IF(SSSModel!$C$4="PV",BA19*$EA19*(1+SSSModel!$C$2),
     IF(SSSModel!$C$4="FCR",$EC19*SUM(OFFSET($AC19,0,MAX(CY$4-$AC$4-$DZ19+1,0),1,MIN($DZ19,CY$4-$AC$4+1))),0)))),
SUM($AC19:$BZ19)*
     IF(SSSModel!$C$4="RR",OFFSET(Profiles!$K$2,$Z19,MAX(Profiles!$C$2,BA$4-$W19)),
     IF(SSSModel!$C$4="ECC",$EA19*$EB19*IF(MAX(Escalation!$C$2,BA$4-$W19)&gt;$DZ19-1,0,OFFSET(Escalation!$K$2,$Y19,MAX(Escalation!$C$2,BA$4-$W19))),
     IF(SSSModel!$C$4="PV",IF(CY$4=$W19,$EA19*(1+SSSModel!$C$2),0),
     IF(SSSModel!$C$4="FCR",IF(AND(CY$4&gt;=$W19,OFFSET(Profiles!$K$2,$Z19,MAX(Profiles!$C$2,BA$4-$W19))&gt;0),$EC19,0),0))))))</f>
        <v>0</v>
      </c>
      <c r="CZ19" s="135">
        <f ca="1">IF(OR($Z19=0,SSSModel!$C$4="CF"),BB19,
IF(LEFT($V19,3)="ON_",
     IF(SSSModel!$C$4="RR",SUMPRODUCT(OFFSET($AC19,0,0,1,$CB$2),OFFSET(Profiles!$K$28,($Z19-1)*(Profiles!$I$26+1)+CZ$4-SSSModel!$C$3+1,0,1,$CB$2)),
     IF(SSSModel!$C$4="ECC",$EA19*$EB19*SUMPRODUCT(OFFSET($AC19,0,MAX(0,CZ$4-$DZ19-$CA$4+1),1,MIN($DZ19,CZ$4-$CA$4+1)),OFFSET(Escalation!$K$24,($Y19-1)*(Escalation!$I$22+1)+CZ$4-SSSModel!$C$3+1,MAX(0,CZ$4-$DZ19-$CA$4+1),1,MIN($DZ19,CZ$4-$CA$4+1))),
     IF(SSSModel!$C$4="PV",BB19*$EA19*(1+SSSModel!$C$2),
     IF(SSSModel!$C$4="FCR",$EC19*SUM(OFFSET($AC19,0,MAX(CZ$4-$AC$4-$DZ19+1,0),1,MIN($DZ19,CZ$4-$AC$4+1))),0)))),
SUM($AC19:$BZ19)*
     IF(SSSModel!$C$4="RR",OFFSET(Profiles!$K$2,$Z19,MAX(Profiles!$C$2,BB$4-$W19)),
     IF(SSSModel!$C$4="ECC",$EA19*$EB19*IF(MAX(Escalation!$C$2,BB$4-$W19)&gt;$DZ19-1,0,OFFSET(Escalation!$K$2,$Y19,MAX(Escalation!$C$2,BB$4-$W19))),
     IF(SSSModel!$C$4="PV",IF(CZ$4=$W19,$EA19*(1+SSSModel!$C$2),0),
     IF(SSSModel!$C$4="FCR",IF(AND(CZ$4&gt;=$W19,OFFSET(Profiles!$K$2,$Z19,MAX(Profiles!$C$2,BB$4-$W19))&gt;0),$EC19,0),0))))))</f>
        <v>0</v>
      </c>
      <c r="DA19" s="135">
        <f ca="1">IF(OR($Z19=0,SSSModel!$C$4="CF"),BC19,
IF(LEFT($V19,3)="ON_",
     IF(SSSModel!$C$4="RR",SUMPRODUCT(OFFSET($AC19,0,0,1,$CB$2),OFFSET(Profiles!$K$28,($Z19-1)*(Profiles!$I$26+1)+DA$4-SSSModel!$C$3+1,0,1,$CB$2)),
     IF(SSSModel!$C$4="ECC",$EA19*$EB19*SUMPRODUCT(OFFSET($AC19,0,MAX(0,DA$4-$DZ19-$CA$4+1),1,MIN($DZ19,DA$4-$CA$4+1)),OFFSET(Escalation!$K$24,($Y19-1)*(Escalation!$I$22+1)+DA$4-SSSModel!$C$3+1,MAX(0,DA$4-$DZ19-$CA$4+1),1,MIN($DZ19,DA$4-$CA$4+1))),
     IF(SSSModel!$C$4="PV",BC19*$EA19*(1+SSSModel!$C$2),
     IF(SSSModel!$C$4="FCR",$EC19*SUM(OFFSET($AC19,0,MAX(DA$4-$AC$4-$DZ19+1,0),1,MIN($DZ19,DA$4-$AC$4+1))),0)))),
SUM($AC19:$BZ19)*
     IF(SSSModel!$C$4="RR",OFFSET(Profiles!$K$2,$Z19,MAX(Profiles!$C$2,BC$4-$W19)),
     IF(SSSModel!$C$4="ECC",$EA19*$EB19*IF(MAX(Escalation!$C$2,BC$4-$W19)&gt;$DZ19-1,0,OFFSET(Escalation!$K$2,$Y19,MAX(Escalation!$C$2,BC$4-$W19))),
     IF(SSSModel!$C$4="PV",IF(DA$4=$W19,$EA19*(1+SSSModel!$C$2),0),
     IF(SSSModel!$C$4="FCR",IF(AND(DA$4&gt;=$W19,OFFSET(Profiles!$K$2,$Z19,MAX(Profiles!$C$2,BC$4-$W19))&gt;0),$EC19,0),0))))))</f>
        <v>0</v>
      </c>
      <c r="DB19" s="135">
        <f ca="1">IF(OR($Z19=0,SSSModel!$C$4="CF"),BD19,
IF(LEFT($V19,3)="ON_",
     IF(SSSModel!$C$4="RR",SUMPRODUCT(OFFSET($AC19,0,0,1,$CB$2),OFFSET(Profiles!$K$28,($Z19-1)*(Profiles!$I$26+1)+DB$4-SSSModel!$C$3+1,0,1,$CB$2)),
     IF(SSSModel!$C$4="ECC",$EA19*$EB19*SUMPRODUCT(OFFSET($AC19,0,MAX(0,DB$4-$DZ19-$CA$4+1),1,MIN($DZ19,DB$4-$CA$4+1)),OFFSET(Escalation!$K$24,($Y19-1)*(Escalation!$I$22+1)+DB$4-SSSModel!$C$3+1,MAX(0,DB$4-$DZ19-$CA$4+1),1,MIN($DZ19,DB$4-$CA$4+1))),
     IF(SSSModel!$C$4="PV",BD19*$EA19*(1+SSSModel!$C$2),
     IF(SSSModel!$C$4="FCR",$EC19*SUM(OFFSET($AC19,0,MAX(DB$4-$AC$4-$DZ19+1,0),1,MIN($DZ19,DB$4-$AC$4+1))),0)))),
SUM($AC19:$BZ19)*
     IF(SSSModel!$C$4="RR",OFFSET(Profiles!$K$2,$Z19,MAX(Profiles!$C$2,BD$4-$W19)),
     IF(SSSModel!$C$4="ECC",$EA19*$EB19*IF(MAX(Escalation!$C$2,BD$4-$W19)&gt;$DZ19-1,0,OFFSET(Escalation!$K$2,$Y19,MAX(Escalation!$C$2,BD$4-$W19))),
     IF(SSSModel!$C$4="PV",IF(DB$4=$W19,$EA19*(1+SSSModel!$C$2),0),
     IF(SSSModel!$C$4="FCR",IF(AND(DB$4&gt;=$W19,OFFSET(Profiles!$K$2,$Z19,MAX(Profiles!$C$2,BD$4-$W19))&gt;0),$EC19,0),0))))))</f>
        <v>0</v>
      </c>
      <c r="DC19" s="135">
        <f ca="1">IF(OR($Z19=0,SSSModel!$C$4="CF"),BE19,
IF(LEFT($V19,3)="ON_",
     IF(SSSModel!$C$4="RR",SUMPRODUCT(OFFSET($AC19,0,0,1,$CB$2),OFFSET(Profiles!$K$28,($Z19-1)*(Profiles!$I$26+1)+DC$4-SSSModel!$C$3+1,0,1,$CB$2)),
     IF(SSSModel!$C$4="ECC",$EA19*$EB19*SUMPRODUCT(OFFSET($AC19,0,MAX(0,DC$4-$DZ19-$CA$4+1),1,MIN($DZ19,DC$4-$CA$4+1)),OFFSET(Escalation!$K$24,($Y19-1)*(Escalation!$I$22+1)+DC$4-SSSModel!$C$3+1,MAX(0,DC$4-$DZ19-$CA$4+1),1,MIN($DZ19,DC$4-$CA$4+1))),
     IF(SSSModel!$C$4="PV",BE19*$EA19*(1+SSSModel!$C$2),
     IF(SSSModel!$C$4="FCR",$EC19*SUM(OFFSET($AC19,0,MAX(DC$4-$AC$4-$DZ19+1,0),1,MIN($DZ19,DC$4-$AC$4+1))),0)))),
SUM($AC19:$BZ19)*
     IF(SSSModel!$C$4="RR",OFFSET(Profiles!$K$2,$Z19,MAX(Profiles!$C$2,BE$4-$W19)),
     IF(SSSModel!$C$4="ECC",$EA19*$EB19*IF(MAX(Escalation!$C$2,BE$4-$W19)&gt;$DZ19-1,0,OFFSET(Escalation!$K$2,$Y19,MAX(Escalation!$C$2,BE$4-$W19))),
     IF(SSSModel!$C$4="PV",IF(DC$4=$W19,$EA19*(1+SSSModel!$C$2),0),
     IF(SSSModel!$C$4="FCR",IF(AND(DC$4&gt;=$W19,OFFSET(Profiles!$K$2,$Z19,MAX(Profiles!$C$2,BE$4-$W19))&gt;0),$EC19,0),0))))))</f>
        <v>0</v>
      </c>
      <c r="DD19" s="135">
        <f ca="1">IF(OR($Z19=0,SSSModel!$C$4="CF"),BF19,
IF(LEFT($V19,3)="ON_",
     IF(SSSModel!$C$4="RR",SUMPRODUCT(OFFSET($AC19,0,0,1,$CB$2),OFFSET(Profiles!$K$28,($Z19-1)*(Profiles!$I$26+1)+DD$4-SSSModel!$C$3+1,0,1,$CB$2)),
     IF(SSSModel!$C$4="ECC",$EA19*$EB19*SUMPRODUCT(OFFSET($AC19,0,MAX(0,DD$4-$DZ19-$CA$4+1),1,MIN($DZ19,DD$4-$CA$4+1)),OFFSET(Escalation!$K$24,($Y19-1)*(Escalation!$I$22+1)+DD$4-SSSModel!$C$3+1,MAX(0,DD$4-$DZ19-$CA$4+1),1,MIN($DZ19,DD$4-$CA$4+1))),
     IF(SSSModel!$C$4="PV",BF19*$EA19*(1+SSSModel!$C$2),
     IF(SSSModel!$C$4="FCR",$EC19*SUM(OFFSET($AC19,0,MAX(DD$4-$AC$4-$DZ19+1,0),1,MIN($DZ19,DD$4-$AC$4+1))),0)))),
SUM($AC19:$BZ19)*
     IF(SSSModel!$C$4="RR",OFFSET(Profiles!$K$2,$Z19,MAX(Profiles!$C$2,BF$4-$W19)),
     IF(SSSModel!$C$4="ECC",$EA19*$EB19*IF(MAX(Escalation!$C$2,BF$4-$W19)&gt;$DZ19-1,0,OFFSET(Escalation!$K$2,$Y19,MAX(Escalation!$C$2,BF$4-$W19))),
     IF(SSSModel!$C$4="PV",IF(DD$4=$W19,$EA19*(1+SSSModel!$C$2),0),
     IF(SSSModel!$C$4="FCR",IF(AND(DD$4&gt;=$W19,OFFSET(Profiles!$K$2,$Z19,MAX(Profiles!$C$2,BF$4-$W19))&gt;0),$EC19,0),0))))))</f>
        <v>0</v>
      </c>
      <c r="DE19" s="135">
        <f ca="1">IF(OR($Z19=0,SSSModel!$C$4="CF"),BG19,
IF(LEFT($V19,3)="ON_",
     IF(SSSModel!$C$4="RR",SUMPRODUCT(OFFSET($AC19,0,0,1,$CB$2),OFFSET(Profiles!$K$28,($Z19-1)*(Profiles!$I$26+1)+DE$4-SSSModel!$C$3+1,0,1,$CB$2)),
     IF(SSSModel!$C$4="ECC",$EA19*$EB19*SUMPRODUCT(OFFSET($AC19,0,MAX(0,DE$4-$DZ19-$CA$4+1),1,MIN($DZ19,DE$4-$CA$4+1)),OFFSET(Escalation!$K$24,($Y19-1)*(Escalation!$I$22+1)+DE$4-SSSModel!$C$3+1,MAX(0,DE$4-$DZ19-$CA$4+1),1,MIN($DZ19,DE$4-$CA$4+1))),
     IF(SSSModel!$C$4="PV",BG19*$EA19*(1+SSSModel!$C$2),
     IF(SSSModel!$C$4="FCR",$EC19*SUM(OFFSET($AC19,0,MAX(DE$4-$AC$4-$DZ19+1,0),1,MIN($DZ19,DE$4-$AC$4+1))),0)))),
SUM($AC19:$BZ19)*
     IF(SSSModel!$C$4="RR",OFFSET(Profiles!$K$2,$Z19,MAX(Profiles!$C$2,BG$4-$W19)),
     IF(SSSModel!$C$4="ECC",$EA19*$EB19*IF(MAX(Escalation!$C$2,BG$4-$W19)&gt;$DZ19-1,0,OFFSET(Escalation!$K$2,$Y19,MAX(Escalation!$C$2,BG$4-$W19))),
     IF(SSSModel!$C$4="PV",IF(DE$4=$W19,$EA19*(1+SSSModel!$C$2),0),
     IF(SSSModel!$C$4="FCR",IF(AND(DE$4&gt;=$W19,OFFSET(Profiles!$K$2,$Z19,MAX(Profiles!$C$2,BG$4-$W19))&gt;0),$EC19,0),0))))))</f>
        <v>0</v>
      </c>
      <c r="DF19" s="135">
        <f ca="1">IF(OR($Z19=0,SSSModel!$C$4="CF"),BH19,
IF(LEFT($V19,3)="ON_",
     IF(SSSModel!$C$4="RR",SUMPRODUCT(OFFSET($AC19,0,0,1,$CB$2),OFFSET(Profiles!$K$28,($Z19-1)*(Profiles!$I$26+1)+DF$4-SSSModel!$C$3+1,0,1,$CB$2)),
     IF(SSSModel!$C$4="ECC",$EA19*$EB19*SUMPRODUCT(OFFSET($AC19,0,MAX(0,DF$4-$DZ19-$CA$4+1),1,MIN($DZ19,DF$4-$CA$4+1)),OFFSET(Escalation!$K$24,($Y19-1)*(Escalation!$I$22+1)+DF$4-SSSModel!$C$3+1,MAX(0,DF$4-$DZ19-$CA$4+1),1,MIN($DZ19,DF$4-$CA$4+1))),
     IF(SSSModel!$C$4="PV",BH19*$EA19*(1+SSSModel!$C$2),
     IF(SSSModel!$C$4="FCR",$EC19*SUM(OFFSET($AC19,0,MAX(DF$4-$AC$4-$DZ19+1,0),1,MIN($DZ19,DF$4-$AC$4+1))),0)))),
SUM($AC19:$BZ19)*
     IF(SSSModel!$C$4="RR",OFFSET(Profiles!$K$2,$Z19,MAX(Profiles!$C$2,BH$4-$W19)),
     IF(SSSModel!$C$4="ECC",$EA19*$EB19*IF(MAX(Escalation!$C$2,BH$4-$W19)&gt;$DZ19-1,0,OFFSET(Escalation!$K$2,$Y19,MAX(Escalation!$C$2,BH$4-$W19))),
     IF(SSSModel!$C$4="PV",IF(DF$4=$W19,$EA19*(1+SSSModel!$C$2),0),
     IF(SSSModel!$C$4="FCR",IF(AND(DF$4&gt;=$W19,OFFSET(Profiles!$K$2,$Z19,MAX(Profiles!$C$2,BH$4-$W19))&gt;0),$EC19,0),0))))))</f>
        <v>0</v>
      </c>
      <c r="DG19" s="135">
        <f ca="1">IF(OR($Z19=0,SSSModel!$C$4="CF"),BI19,
IF(LEFT($V19,3)="ON_",
     IF(SSSModel!$C$4="RR",SUMPRODUCT(OFFSET($AC19,0,0,1,$CB$2),OFFSET(Profiles!$K$28,($Z19-1)*(Profiles!$I$26+1)+DG$4-SSSModel!$C$3+1,0,1,$CB$2)),
     IF(SSSModel!$C$4="ECC",$EA19*$EB19*SUMPRODUCT(OFFSET($AC19,0,MAX(0,DG$4-$DZ19-$CA$4+1),1,MIN($DZ19,DG$4-$CA$4+1)),OFFSET(Escalation!$K$24,($Y19-1)*(Escalation!$I$22+1)+DG$4-SSSModel!$C$3+1,MAX(0,DG$4-$DZ19-$CA$4+1),1,MIN($DZ19,DG$4-$CA$4+1))),
     IF(SSSModel!$C$4="PV",BI19*$EA19*(1+SSSModel!$C$2),
     IF(SSSModel!$C$4="FCR",$EC19*SUM(OFFSET($AC19,0,MAX(DG$4-$AC$4-$DZ19+1,0),1,MIN($DZ19,DG$4-$AC$4+1))),0)))),
SUM($AC19:$BZ19)*
     IF(SSSModel!$C$4="RR",OFFSET(Profiles!$K$2,$Z19,MAX(Profiles!$C$2,BI$4-$W19)),
     IF(SSSModel!$C$4="ECC",$EA19*$EB19*IF(MAX(Escalation!$C$2,BI$4-$W19)&gt;$DZ19-1,0,OFFSET(Escalation!$K$2,$Y19,MAX(Escalation!$C$2,BI$4-$W19))),
     IF(SSSModel!$C$4="PV",IF(DG$4=$W19,$EA19*(1+SSSModel!$C$2),0),
     IF(SSSModel!$C$4="FCR",IF(AND(DG$4&gt;=$W19,OFFSET(Profiles!$K$2,$Z19,MAX(Profiles!$C$2,BI$4-$W19))&gt;0),$EC19,0),0))))))</f>
        <v>0</v>
      </c>
      <c r="DH19" s="135">
        <f ca="1">IF(OR($Z19=0,SSSModel!$C$4="CF"),BJ19,
IF(LEFT($V19,3)="ON_",
     IF(SSSModel!$C$4="RR",SUMPRODUCT(OFFSET($AC19,0,0,1,$CB$2),OFFSET(Profiles!$K$28,($Z19-1)*(Profiles!$I$26+1)+DH$4-SSSModel!$C$3+1,0,1,$CB$2)),
     IF(SSSModel!$C$4="ECC",$EA19*$EB19*SUMPRODUCT(OFFSET($AC19,0,MAX(0,DH$4-$DZ19-$CA$4+1),1,MIN($DZ19,DH$4-$CA$4+1)),OFFSET(Escalation!$K$24,($Y19-1)*(Escalation!$I$22+1)+DH$4-SSSModel!$C$3+1,MAX(0,DH$4-$DZ19-$CA$4+1),1,MIN($DZ19,DH$4-$CA$4+1))),
     IF(SSSModel!$C$4="PV",BJ19*$EA19*(1+SSSModel!$C$2),
     IF(SSSModel!$C$4="FCR",$EC19*SUM(OFFSET($AC19,0,MAX(DH$4-$AC$4-$DZ19+1,0),1,MIN($DZ19,DH$4-$AC$4+1))),0)))),
SUM($AC19:$BZ19)*
     IF(SSSModel!$C$4="RR",OFFSET(Profiles!$K$2,$Z19,MAX(Profiles!$C$2,BJ$4-$W19)),
     IF(SSSModel!$C$4="ECC",$EA19*$EB19*IF(MAX(Escalation!$C$2,BJ$4-$W19)&gt;$DZ19-1,0,OFFSET(Escalation!$K$2,$Y19,MAX(Escalation!$C$2,BJ$4-$W19))),
     IF(SSSModel!$C$4="PV",IF(DH$4=$W19,$EA19*(1+SSSModel!$C$2),0),
     IF(SSSModel!$C$4="FCR",IF(AND(DH$4&gt;=$W19,OFFSET(Profiles!$K$2,$Z19,MAX(Profiles!$C$2,BJ$4-$W19))&gt;0),$EC19,0),0))))))</f>
        <v>0</v>
      </c>
      <c r="DI19" s="135">
        <f ca="1">IF(OR($Z19=0,SSSModel!$C$4="CF"),BK19,
IF(LEFT($V19,3)="ON_",
     IF(SSSModel!$C$4="RR",SUMPRODUCT(OFFSET($AC19,0,0,1,$CB$2),OFFSET(Profiles!$K$28,($Z19-1)*(Profiles!$I$26+1)+DI$4-SSSModel!$C$3+1,0,1,$CB$2)),
     IF(SSSModel!$C$4="ECC",$EA19*$EB19*SUMPRODUCT(OFFSET($AC19,0,MAX(0,DI$4-$DZ19-$CA$4+1),1,MIN($DZ19,DI$4-$CA$4+1)),OFFSET(Escalation!$K$24,($Y19-1)*(Escalation!$I$22+1)+DI$4-SSSModel!$C$3+1,MAX(0,DI$4-$DZ19-$CA$4+1),1,MIN($DZ19,DI$4-$CA$4+1))),
     IF(SSSModel!$C$4="PV",BK19*$EA19*(1+SSSModel!$C$2),
     IF(SSSModel!$C$4="FCR",$EC19*SUM(OFFSET($AC19,0,MAX(DI$4-$AC$4-$DZ19+1,0),1,MIN($DZ19,DI$4-$AC$4+1))),0)))),
SUM($AC19:$BZ19)*
     IF(SSSModel!$C$4="RR",OFFSET(Profiles!$K$2,$Z19,MAX(Profiles!$C$2,BK$4-$W19)),
     IF(SSSModel!$C$4="ECC",$EA19*$EB19*IF(MAX(Escalation!$C$2,BK$4-$W19)&gt;$DZ19-1,0,OFFSET(Escalation!$K$2,$Y19,MAX(Escalation!$C$2,BK$4-$W19))),
     IF(SSSModel!$C$4="PV",IF(DI$4=$W19,$EA19*(1+SSSModel!$C$2),0),
     IF(SSSModel!$C$4="FCR",IF(AND(DI$4&gt;=$W19,OFFSET(Profiles!$K$2,$Z19,MAX(Profiles!$C$2,BK$4-$W19))&gt;0),$EC19,0),0))))))</f>
        <v>0</v>
      </c>
      <c r="DJ19" s="135">
        <f ca="1">IF(OR($Z19=0,SSSModel!$C$4="CF"),BL19,
IF(LEFT($V19,3)="ON_",
     IF(SSSModel!$C$4="RR",SUMPRODUCT(OFFSET($AC19,0,0,1,$CB$2),OFFSET(Profiles!$K$28,($Z19-1)*(Profiles!$I$26+1)+DJ$4-SSSModel!$C$3+1,0,1,$CB$2)),
     IF(SSSModel!$C$4="ECC",$EA19*$EB19*SUMPRODUCT(OFFSET($AC19,0,MAX(0,DJ$4-$DZ19-$CA$4+1),1,MIN($DZ19,DJ$4-$CA$4+1)),OFFSET(Escalation!$K$24,($Y19-1)*(Escalation!$I$22+1)+DJ$4-SSSModel!$C$3+1,MAX(0,DJ$4-$DZ19-$CA$4+1),1,MIN($DZ19,DJ$4-$CA$4+1))),
     IF(SSSModel!$C$4="PV",BL19*$EA19*(1+SSSModel!$C$2),
     IF(SSSModel!$C$4="FCR",$EC19*SUM(OFFSET($AC19,0,MAX(DJ$4-$AC$4-$DZ19+1,0),1,MIN($DZ19,DJ$4-$AC$4+1))),0)))),
SUM($AC19:$BZ19)*
     IF(SSSModel!$C$4="RR",OFFSET(Profiles!$K$2,$Z19,MAX(Profiles!$C$2,BL$4-$W19)),
     IF(SSSModel!$C$4="ECC",$EA19*$EB19*IF(MAX(Escalation!$C$2,BL$4-$W19)&gt;$DZ19-1,0,OFFSET(Escalation!$K$2,$Y19,MAX(Escalation!$C$2,BL$4-$W19))),
     IF(SSSModel!$C$4="PV",IF(DJ$4=$W19,$EA19*(1+SSSModel!$C$2),0),
     IF(SSSModel!$C$4="FCR",IF(AND(DJ$4&gt;=$W19,OFFSET(Profiles!$K$2,$Z19,MAX(Profiles!$C$2,BL$4-$W19))&gt;0),$EC19,0),0))))))</f>
        <v>0</v>
      </c>
      <c r="DK19" s="135">
        <f ca="1">IF(OR($Z19=0,SSSModel!$C$4="CF"),BM19,
IF(LEFT($V19,3)="ON_",
     IF(SSSModel!$C$4="RR",SUMPRODUCT(OFFSET($AC19,0,0,1,$CB$2),OFFSET(Profiles!$K$28,($Z19-1)*(Profiles!$I$26+1)+DK$4-SSSModel!$C$3+1,0,1,$CB$2)),
     IF(SSSModel!$C$4="ECC",$EA19*$EB19*SUMPRODUCT(OFFSET($AC19,0,MAX(0,DK$4-$DZ19-$CA$4+1),1,MIN($DZ19,DK$4-$CA$4+1)),OFFSET(Escalation!$K$24,($Y19-1)*(Escalation!$I$22+1)+DK$4-SSSModel!$C$3+1,MAX(0,DK$4-$DZ19-$CA$4+1),1,MIN($DZ19,DK$4-$CA$4+1))),
     IF(SSSModel!$C$4="PV",BM19*$EA19*(1+SSSModel!$C$2),
     IF(SSSModel!$C$4="FCR",$EC19*SUM(OFFSET($AC19,0,MAX(DK$4-$AC$4-$DZ19+1,0),1,MIN($DZ19,DK$4-$AC$4+1))),0)))),
SUM($AC19:$BZ19)*
     IF(SSSModel!$C$4="RR",OFFSET(Profiles!$K$2,$Z19,MAX(Profiles!$C$2,BM$4-$W19)),
     IF(SSSModel!$C$4="ECC",$EA19*$EB19*IF(MAX(Escalation!$C$2,BM$4-$W19)&gt;$DZ19-1,0,OFFSET(Escalation!$K$2,$Y19,MAX(Escalation!$C$2,BM$4-$W19))),
     IF(SSSModel!$C$4="PV",IF(DK$4=$W19,$EA19*(1+SSSModel!$C$2),0),
     IF(SSSModel!$C$4="FCR",IF(AND(DK$4&gt;=$W19,OFFSET(Profiles!$K$2,$Z19,MAX(Profiles!$C$2,BM$4-$W19))&gt;0),$EC19,0),0))))))</f>
        <v>0</v>
      </c>
      <c r="DL19" s="135">
        <f ca="1">IF(OR($Z19=0,SSSModel!$C$4="CF"),BN19,
IF(LEFT($V19,3)="ON_",
     IF(SSSModel!$C$4="RR",SUMPRODUCT(OFFSET($AC19,0,0,1,$CB$2),OFFSET(Profiles!$K$28,($Z19-1)*(Profiles!$I$26+1)+DL$4-SSSModel!$C$3+1,0,1,$CB$2)),
     IF(SSSModel!$C$4="ECC",$EA19*$EB19*SUMPRODUCT(OFFSET($AC19,0,MAX(0,DL$4-$DZ19-$CA$4+1),1,MIN($DZ19,DL$4-$CA$4+1)),OFFSET(Escalation!$K$24,($Y19-1)*(Escalation!$I$22+1)+DL$4-SSSModel!$C$3+1,MAX(0,DL$4-$DZ19-$CA$4+1),1,MIN($DZ19,DL$4-$CA$4+1))),
     IF(SSSModel!$C$4="PV",BN19*$EA19*(1+SSSModel!$C$2),
     IF(SSSModel!$C$4="FCR",$EC19*SUM(OFFSET($AC19,0,MAX(DL$4-$AC$4-$DZ19+1,0),1,MIN($DZ19,DL$4-$AC$4+1))),0)))),
SUM($AC19:$BZ19)*
     IF(SSSModel!$C$4="RR",OFFSET(Profiles!$K$2,$Z19,MAX(Profiles!$C$2,BN$4-$W19)),
     IF(SSSModel!$C$4="ECC",$EA19*$EB19*IF(MAX(Escalation!$C$2,BN$4-$W19)&gt;$DZ19-1,0,OFFSET(Escalation!$K$2,$Y19,MAX(Escalation!$C$2,BN$4-$W19))),
     IF(SSSModel!$C$4="PV",IF(DL$4=$W19,$EA19*(1+SSSModel!$C$2),0),
     IF(SSSModel!$C$4="FCR",IF(AND(DL$4&gt;=$W19,OFFSET(Profiles!$K$2,$Z19,MAX(Profiles!$C$2,BN$4-$W19))&gt;0),$EC19,0),0))))))</f>
        <v>0</v>
      </c>
      <c r="DM19" s="135">
        <f ca="1">IF(OR($Z19=0,SSSModel!$C$4="CF"),BO19,
IF(LEFT($V19,3)="ON_",
     IF(SSSModel!$C$4="RR",SUMPRODUCT(OFFSET($AC19,0,0,1,$CB$2),OFFSET(Profiles!$K$28,($Z19-1)*(Profiles!$I$26+1)+DM$4-SSSModel!$C$3+1,0,1,$CB$2)),
     IF(SSSModel!$C$4="ECC",$EA19*$EB19*SUMPRODUCT(OFFSET($AC19,0,MAX(0,DM$4-$DZ19-$CA$4+1),1,MIN($DZ19,DM$4-$CA$4+1)),OFFSET(Escalation!$K$24,($Y19-1)*(Escalation!$I$22+1)+DM$4-SSSModel!$C$3+1,MAX(0,DM$4-$DZ19-$CA$4+1),1,MIN($DZ19,DM$4-$CA$4+1))),
     IF(SSSModel!$C$4="PV",BO19*$EA19*(1+SSSModel!$C$2),
     IF(SSSModel!$C$4="FCR",$EC19*SUM(OFFSET($AC19,0,MAX(DM$4-$AC$4-$DZ19+1,0),1,MIN($DZ19,DM$4-$AC$4+1))),0)))),
SUM($AC19:$BZ19)*
     IF(SSSModel!$C$4="RR",OFFSET(Profiles!$K$2,$Z19,MAX(Profiles!$C$2,BO$4-$W19)),
     IF(SSSModel!$C$4="ECC",$EA19*$EB19*IF(MAX(Escalation!$C$2,BO$4-$W19)&gt;$DZ19-1,0,OFFSET(Escalation!$K$2,$Y19,MAX(Escalation!$C$2,BO$4-$W19))),
     IF(SSSModel!$C$4="PV",IF(DM$4=$W19,$EA19*(1+SSSModel!$C$2),0),
     IF(SSSModel!$C$4="FCR",IF(AND(DM$4&gt;=$W19,OFFSET(Profiles!$K$2,$Z19,MAX(Profiles!$C$2,BO$4-$W19))&gt;0),$EC19,0),0))))))</f>
        <v>0</v>
      </c>
      <c r="DN19" s="135">
        <f ca="1">IF(OR($Z19=0,SSSModel!$C$4="CF"),BP19,
IF(LEFT($V19,3)="ON_",
     IF(SSSModel!$C$4="RR",SUMPRODUCT(OFFSET($AC19,0,0,1,$CB$2),OFFSET(Profiles!$K$28,($Z19-1)*(Profiles!$I$26+1)+DN$4-SSSModel!$C$3+1,0,1,$CB$2)),
     IF(SSSModel!$C$4="ECC",$EA19*$EB19*SUMPRODUCT(OFFSET($AC19,0,MAX(0,DN$4-$DZ19-$CA$4+1),1,MIN($DZ19,DN$4-$CA$4+1)),OFFSET(Escalation!$K$24,($Y19-1)*(Escalation!$I$22+1)+DN$4-SSSModel!$C$3+1,MAX(0,DN$4-$DZ19-$CA$4+1),1,MIN($DZ19,DN$4-$CA$4+1))),
     IF(SSSModel!$C$4="PV",BP19*$EA19*(1+SSSModel!$C$2),
     IF(SSSModel!$C$4="FCR",$EC19*SUM(OFFSET($AC19,0,MAX(DN$4-$AC$4-$DZ19+1,0),1,MIN($DZ19,DN$4-$AC$4+1))),0)))),
SUM($AC19:$BZ19)*
     IF(SSSModel!$C$4="RR",OFFSET(Profiles!$K$2,$Z19,MAX(Profiles!$C$2,BP$4-$W19)),
     IF(SSSModel!$C$4="ECC",$EA19*$EB19*IF(MAX(Escalation!$C$2,BP$4-$W19)&gt;$DZ19-1,0,OFFSET(Escalation!$K$2,$Y19,MAX(Escalation!$C$2,BP$4-$W19))),
     IF(SSSModel!$C$4="PV",IF(DN$4=$W19,$EA19*(1+SSSModel!$C$2),0),
     IF(SSSModel!$C$4="FCR",IF(AND(DN$4&gt;=$W19,OFFSET(Profiles!$K$2,$Z19,MAX(Profiles!$C$2,BP$4-$W19))&gt;0),$EC19,0),0))))))</f>
        <v>0</v>
      </c>
      <c r="DO19" s="135">
        <f ca="1">IF(OR($Z19=0,SSSModel!$C$4="CF"),BQ19,
IF(LEFT($V19,3)="ON_",
     IF(SSSModel!$C$4="RR",SUMPRODUCT(OFFSET($AC19,0,0,1,$CB$2),OFFSET(Profiles!$K$28,($Z19-1)*(Profiles!$I$26+1)+DO$4-SSSModel!$C$3+1,0,1,$CB$2)),
     IF(SSSModel!$C$4="ECC",$EA19*$EB19*SUMPRODUCT(OFFSET($AC19,0,MAX(0,DO$4-$DZ19-$CA$4+1),1,MIN($DZ19,DO$4-$CA$4+1)),OFFSET(Escalation!$K$24,($Y19-1)*(Escalation!$I$22+1)+DO$4-SSSModel!$C$3+1,MAX(0,DO$4-$DZ19-$CA$4+1),1,MIN($DZ19,DO$4-$CA$4+1))),
     IF(SSSModel!$C$4="PV",BQ19*$EA19*(1+SSSModel!$C$2),
     IF(SSSModel!$C$4="FCR",$EC19*SUM(OFFSET($AC19,0,MAX(DO$4-$AC$4-$DZ19+1,0),1,MIN($DZ19,DO$4-$AC$4+1))),0)))),
SUM($AC19:$BZ19)*
     IF(SSSModel!$C$4="RR",OFFSET(Profiles!$K$2,$Z19,MAX(Profiles!$C$2,BQ$4-$W19)),
     IF(SSSModel!$C$4="ECC",$EA19*$EB19*IF(MAX(Escalation!$C$2,BQ$4-$W19)&gt;$DZ19-1,0,OFFSET(Escalation!$K$2,$Y19,MAX(Escalation!$C$2,BQ$4-$W19))),
     IF(SSSModel!$C$4="PV",IF(DO$4=$W19,$EA19*(1+SSSModel!$C$2),0),
     IF(SSSModel!$C$4="FCR",IF(AND(DO$4&gt;=$W19,OFFSET(Profiles!$K$2,$Z19,MAX(Profiles!$C$2,BQ$4-$W19))&gt;0),$EC19,0),0))))))</f>
        <v>0</v>
      </c>
      <c r="DP19" s="135">
        <f ca="1">IF(OR($Z19=0,SSSModel!$C$4="CF"),BR19,
IF(LEFT($V19,3)="ON_",
     IF(SSSModel!$C$4="RR",SUMPRODUCT(OFFSET($AC19,0,0,1,$CB$2),OFFSET(Profiles!$K$28,($Z19-1)*(Profiles!$I$26+1)+DP$4-SSSModel!$C$3+1,0,1,$CB$2)),
     IF(SSSModel!$C$4="ECC",$EA19*$EB19*SUMPRODUCT(OFFSET($AC19,0,MAX(0,DP$4-$DZ19-$CA$4+1),1,MIN($DZ19,DP$4-$CA$4+1)),OFFSET(Escalation!$K$24,($Y19-1)*(Escalation!$I$22+1)+DP$4-SSSModel!$C$3+1,MAX(0,DP$4-$DZ19-$CA$4+1),1,MIN($DZ19,DP$4-$CA$4+1))),
     IF(SSSModel!$C$4="PV",BR19*$EA19*(1+SSSModel!$C$2),
     IF(SSSModel!$C$4="FCR",$EC19*SUM(OFFSET($AC19,0,MAX(DP$4-$AC$4-$DZ19+1,0),1,MIN($DZ19,DP$4-$AC$4+1))),0)))),
SUM($AC19:$BZ19)*
     IF(SSSModel!$C$4="RR",OFFSET(Profiles!$K$2,$Z19,MAX(Profiles!$C$2,BR$4-$W19)),
     IF(SSSModel!$C$4="ECC",$EA19*$EB19*IF(MAX(Escalation!$C$2,BR$4-$W19)&gt;$DZ19-1,0,OFFSET(Escalation!$K$2,$Y19,MAX(Escalation!$C$2,BR$4-$W19))),
     IF(SSSModel!$C$4="PV",IF(DP$4=$W19,$EA19*(1+SSSModel!$C$2),0),
     IF(SSSModel!$C$4="FCR",IF(AND(DP$4&gt;=$W19,OFFSET(Profiles!$K$2,$Z19,MAX(Profiles!$C$2,BR$4-$W19))&gt;0),$EC19,0),0))))))</f>
        <v>0</v>
      </c>
      <c r="DQ19" s="135">
        <f ca="1">IF(OR($Z19=0,SSSModel!$C$4="CF"),BS19,
IF(LEFT($V19,3)="ON_",
     IF(SSSModel!$C$4="RR",SUMPRODUCT(OFFSET($AC19,0,0,1,$CB$2),OFFSET(Profiles!$K$28,($Z19-1)*(Profiles!$I$26+1)+DQ$4-SSSModel!$C$3+1,0,1,$CB$2)),
     IF(SSSModel!$C$4="ECC",$EA19*$EB19*SUMPRODUCT(OFFSET($AC19,0,MAX(0,DQ$4-$DZ19-$CA$4+1),1,MIN($DZ19,DQ$4-$CA$4+1)),OFFSET(Escalation!$K$24,($Y19-1)*(Escalation!$I$22+1)+DQ$4-SSSModel!$C$3+1,MAX(0,DQ$4-$DZ19-$CA$4+1),1,MIN($DZ19,DQ$4-$CA$4+1))),
     IF(SSSModel!$C$4="PV",BS19*$EA19*(1+SSSModel!$C$2),
     IF(SSSModel!$C$4="FCR",$EC19*SUM(OFFSET($AC19,0,MAX(DQ$4-$AC$4-$DZ19+1,0),1,MIN($DZ19,DQ$4-$AC$4+1))),0)))),
SUM($AC19:$BZ19)*
     IF(SSSModel!$C$4="RR",OFFSET(Profiles!$K$2,$Z19,MAX(Profiles!$C$2,BS$4-$W19)),
     IF(SSSModel!$C$4="ECC",$EA19*$EB19*IF(MAX(Escalation!$C$2,BS$4-$W19)&gt;$DZ19-1,0,OFFSET(Escalation!$K$2,$Y19,MAX(Escalation!$C$2,BS$4-$W19))),
     IF(SSSModel!$C$4="PV",IF(DQ$4=$W19,$EA19*(1+SSSModel!$C$2),0),
     IF(SSSModel!$C$4="FCR",IF(AND(DQ$4&gt;=$W19,OFFSET(Profiles!$K$2,$Z19,MAX(Profiles!$C$2,BS$4-$W19))&gt;0),$EC19,0),0))))))</f>
        <v>0</v>
      </c>
      <c r="DR19" s="135">
        <f ca="1">IF(OR($Z19=0,SSSModel!$C$4="CF"),BT19,
IF(LEFT($V19,3)="ON_",
     IF(SSSModel!$C$4="RR",SUMPRODUCT(OFFSET($AC19,0,0,1,$CB$2),OFFSET(Profiles!$K$28,($Z19-1)*(Profiles!$I$26+1)+DR$4-SSSModel!$C$3+1,0,1,$CB$2)),
     IF(SSSModel!$C$4="ECC",$EA19*$EB19*SUMPRODUCT(OFFSET($AC19,0,MAX(0,DR$4-$DZ19-$CA$4+1),1,MIN($DZ19,DR$4-$CA$4+1)),OFFSET(Escalation!$K$24,($Y19-1)*(Escalation!$I$22+1)+DR$4-SSSModel!$C$3+1,MAX(0,DR$4-$DZ19-$CA$4+1),1,MIN($DZ19,DR$4-$CA$4+1))),
     IF(SSSModel!$C$4="PV",BT19*$EA19*(1+SSSModel!$C$2),
     IF(SSSModel!$C$4="FCR",$EC19*SUM(OFFSET($AC19,0,MAX(DR$4-$AC$4-$DZ19+1,0),1,MIN($DZ19,DR$4-$AC$4+1))),0)))),
SUM($AC19:$BZ19)*
     IF(SSSModel!$C$4="RR",OFFSET(Profiles!$K$2,$Z19,MAX(Profiles!$C$2,BT$4-$W19)),
     IF(SSSModel!$C$4="ECC",$EA19*$EB19*IF(MAX(Escalation!$C$2,BT$4-$W19)&gt;$DZ19-1,0,OFFSET(Escalation!$K$2,$Y19,MAX(Escalation!$C$2,BT$4-$W19))),
     IF(SSSModel!$C$4="PV",IF(DR$4=$W19,$EA19*(1+SSSModel!$C$2),0),
     IF(SSSModel!$C$4="FCR",IF(AND(DR$4&gt;=$W19,OFFSET(Profiles!$K$2,$Z19,MAX(Profiles!$C$2,BT$4-$W19))&gt;0),$EC19,0),0))))))</f>
        <v>0</v>
      </c>
      <c r="DS19" s="135">
        <f ca="1">IF(OR($Z19=0,SSSModel!$C$4="CF"),BU19,
IF(LEFT($V19,3)="ON_",
     IF(SSSModel!$C$4="RR",SUMPRODUCT(OFFSET($AC19,0,0,1,$CB$2),OFFSET(Profiles!$K$28,($Z19-1)*(Profiles!$I$26+1)+DS$4-SSSModel!$C$3+1,0,1,$CB$2)),
     IF(SSSModel!$C$4="ECC",$EA19*$EB19*SUMPRODUCT(OFFSET($AC19,0,MAX(0,DS$4-$DZ19-$CA$4+1),1,MIN($DZ19,DS$4-$CA$4+1)),OFFSET(Escalation!$K$24,($Y19-1)*(Escalation!$I$22+1)+DS$4-SSSModel!$C$3+1,MAX(0,DS$4-$DZ19-$CA$4+1),1,MIN($DZ19,DS$4-$CA$4+1))),
     IF(SSSModel!$C$4="PV",BU19*$EA19*(1+SSSModel!$C$2),
     IF(SSSModel!$C$4="FCR",$EC19*SUM(OFFSET($AC19,0,MAX(DS$4-$AC$4-$DZ19+1,0),1,MIN($DZ19,DS$4-$AC$4+1))),0)))),
SUM($AC19:$BZ19)*
     IF(SSSModel!$C$4="RR",OFFSET(Profiles!$K$2,$Z19,MAX(Profiles!$C$2,BU$4-$W19)),
     IF(SSSModel!$C$4="ECC",$EA19*$EB19*IF(MAX(Escalation!$C$2,BU$4-$W19)&gt;$DZ19-1,0,OFFSET(Escalation!$K$2,$Y19,MAX(Escalation!$C$2,BU$4-$W19))),
     IF(SSSModel!$C$4="PV",IF(DS$4=$W19,$EA19*(1+SSSModel!$C$2),0),
     IF(SSSModel!$C$4="FCR",IF(AND(DS$4&gt;=$W19,OFFSET(Profiles!$K$2,$Z19,MAX(Profiles!$C$2,BU$4-$W19))&gt;0),$EC19,0),0))))))</f>
        <v>0</v>
      </c>
      <c r="DT19" s="135">
        <f ca="1">IF(OR($Z19=0,SSSModel!$C$4="CF"),BV19,
IF(LEFT($V19,3)="ON_",
     IF(SSSModel!$C$4="RR",SUMPRODUCT(OFFSET($AC19,0,0,1,$CB$2),OFFSET(Profiles!$K$28,($Z19-1)*(Profiles!$I$26+1)+DT$4-SSSModel!$C$3+1,0,1,$CB$2)),
     IF(SSSModel!$C$4="ECC",$EA19*$EB19*SUMPRODUCT(OFFSET($AC19,0,MAX(0,DT$4-$DZ19-$CA$4+1),1,MIN($DZ19,DT$4-$CA$4+1)),OFFSET(Escalation!$K$24,($Y19-1)*(Escalation!$I$22+1)+DT$4-SSSModel!$C$3+1,MAX(0,DT$4-$DZ19-$CA$4+1),1,MIN($DZ19,DT$4-$CA$4+1))),
     IF(SSSModel!$C$4="PV",BV19*$EA19*(1+SSSModel!$C$2),
     IF(SSSModel!$C$4="FCR",$EC19*SUM(OFFSET($AC19,0,MAX(DT$4-$AC$4-$DZ19+1,0),1,MIN($DZ19,DT$4-$AC$4+1))),0)))),
SUM($AC19:$BZ19)*
     IF(SSSModel!$C$4="RR",OFFSET(Profiles!$K$2,$Z19,MAX(Profiles!$C$2,BV$4-$W19)),
     IF(SSSModel!$C$4="ECC",$EA19*$EB19*IF(MAX(Escalation!$C$2,BV$4-$W19)&gt;$DZ19-1,0,OFFSET(Escalation!$K$2,$Y19,MAX(Escalation!$C$2,BV$4-$W19))),
     IF(SSSModel!$C$4="PV",IF(DT$4=$W19,$EA19*(1+SSSModel!$C$2),0),
     IF(SSSModel!$C$4="FCR",IF(AND(DT$4&gt;=$W19,OFFSET(Profiles!$K$2,$Z19,MAX(Profiles!$C$2,BV$4-$W19))&gt;0),$EC19,0),0))))))</f>
        <v>0</v>
      </c>
      <c r="DU19" s="135">
        <f ca="1">IF(OR($Z19=0,SSSModel!$C$4="CF"),BW19,
IF(LEFT($V19,3)="ON_",
     IF(SSSModel!$C$4="RR",SUMPRODUCT(OFFSET($AC19,0,0,1,$CB$2),OFFSET(Profiles!$K$28,($Z19-1)*(Profiles!$I$26+1)+DU$4-SSSModel!$C$3+1,0,1,$CB$2)),
     IF(SSSModel!$C$4="ECC",$EA19*$EB19*SUMPRODUCT(OFFSET($AC19,0,MAX(0,DU$4-$DZ19-$CA$4+1),1,MIN($DZ19,DU$4-$CA$4+1)),OFFSET(Escalation!$K$24,($Y19-1)*(Escalation!$I$22+1)+DU$4-SSSModel!$C$3+1,MAX(0,DU$4-$DZ19-$CA$4+1),1,MIN($DZ19,DU$4-$CA$4+1))),
     IF(SSSModel!$C$4="PV",BW19*$EA19*(1+SSSModel!$C$2),
     IF(SSSModel!$C$4="FCR",$EC19*SUM(OFFSET($AC19,0,MAX(DU$4-$AC$4-$DZ19+1,0),1,MIN($DZ19,DU$4-$AC$4+1))),0)))),
SUM($AC19:$BZ19)*
     IF(SSSModel!$C$4="RR",OFFSET(Profiles!$K$2,$Z19,MAX(Profiles!$C$2,BW$4-$W19)),
     IF(SSSModel!$C$4="ECC",$EA19*$EB19*IF(MAX(Escalation!$C$2,BW$4-$W19)&gt;$DZ19-1,0,OFFSET(Escalation!$K$2,$Y19,MAX(Escalation!$C$2,BW$4-$W19))),
     IF(SSSModel!$C$4="PV",IF(DU$4=$W19,$EA19*(1+SSSModel!$C$2),0),
     IF(SSSModel!$C$4="FCR",IF(AND(DU$4&gt;=$W19,OFFSET(Profiles!$K$2,$Z19,MAX(Profiles!$C$2,BW$4-$W19))&gt;0),$EC19,0),0))))))</f>
        <v>0</v>
      </c>
      <c r="DV19" s="136">
        <f ca="1">IF(OR($Z19=0,SSSModel!$C$4="CF"),BX19,
IF(LEFT($V19,3)="ON_",
     IF(SSSModel!$C$4="RR",SUMPRODUCT(OFFSET($AC19,0,0,1,$CB$2),OFFSET(Profiles!$K$28,($Z19-1)*(Profiles!$I$26+1)+DV$4-SSSModel!$C$3+1,0,1,$CB$2)),
     IF(SSSModel!$C$4="ECC",$EA19*$EB19*SUMPRODUCT(OFFSET($AC19,0,MAX(0,DV$4-$DZ19-$CA$4+1),1,MIN($DZ19,DV$4-$CA$4+1)),OFFSET(Escalation!$K$24,($Y19-1)*(Escalation!$I$22+1)+DV$4-SSSModel!$C$3+1,MAX(0,DV$4-$DZ19-$CA$4+1),1,MIN($DZ19,DV$4-$CA$4+1))),
     IF(SSSModel!$C$4="PV",BX19*$EA19*(1+SSSModel!$C$2),
     IF(SSSModel!$C$4="FCR",$EC19*SUM(OFFSET($AC19,0,MAX(DV$4-$AC$4-$DZ19+1,0),1,MIN($DZ19,DV$4-$AC$4+1))),0)))),
SUM($AC19:$BZ19)*
     IF(SSSModel!$C$4="RR",OFFSET(Profiles!$K$2,$Z19,MAX(Profiles!$C$2,BX$4-$W19)),
     IF(SSSModel!$C$4="ECC",$EA19*$EB19*IF(MAX(Escalation!$C$2,BX$4-$W19)&gt;$DZ19-1,0,OFFSET(Escalation!$K$2,$Y19,MAX(Escalation!$C$2,BX$4-$W19))),
     IF(SSSModel!$C$4="PV",IF(DV$4=$W19,$EA19*(1+SSSModel!$C$2),0),
     IF(SSSModel!$C$4="FCR",IF(AND(DV$4&gt;=$W19,OFFSET(Profiles!$K$2,$Z19,MAX(Profiles!$C$2,BX$4-$W19))&gt;0),$EC19,0),0))))))</f>
        <v>0</v>
      </c>
      <c r="DW19" s="136">
        <f ca="1">IF(OR($Z19=0,SSSModel!$C$4="CF"),BY19,
IF(LEFT($V19,3)="ON_",
     IF(SSSModel!$C$4="RR",SUMPRODUCT(OFFSET($AC19,0,0,1,$CB$2),OFFSET(Profiles!$K$28,($Z19-1)*(Profiles!$I$26+1)+DW$4-SSSModel!$C$3+1,0,1,$CB$2)),
     IF(SSSModel!$C$4="ECC",$EA19*$EB19*SUMPRODUCT(OFFSET($AC19,0,MAX(0,DW$4-$DZ19-$CA$4+1),1,MIN($DZ19,DW$4-$CA$4+1)),OFFSET(Escalation!$K$24,($Y19-1)*(Escalation!$I$22+1)+DW$4-SSSModel!$C$3+1,MAX(0,DW$4-$DZ19-$CA$4+1),1,MIN($DZ19,DW$4-$CA$4+1))),
     IF(SSSModel!$C$4="PV",BY19*$EA19*(1+SSSModel!$C$2),
     IF(SSSModel!$C$4="FCR",$EC19*SUM(OFFSET($AC19,0,MAX(DW$4-$AC$4-$DZ19+1,0),1,MIN($DZ19,DW$4-$AC$4+1))),0)))),
SUM($AC19:$BZ19)*
     IF(SSSModel!$C$4="RR",OFFSET(Profiles!$K$2,$Z19,MAX(Profiles!$C$2,BY$4-$W19)),
     IF(SSSModel!$C$4="ECC",$EA19*$EB19*IF(MAX(Escalation!$C$2,BY$4-$W19)&gt;$DZ19-1,0,OFFSET(Escalation!$K$2,$Y19,MAX(Escalation!$C$2,BY$4-$W19))),
     IF(SSSModel!$C$4="PV",IF(DW$4=$W19,$EA19*(1+SSSModel!$C$2),0),
     IF(SSSModel!$C$4="FCR",IF(AND(DW$4&gt;=$W19,OFFSET(Profiles!$K$2,$Z19,MAX(Profiles!$C$2,BY$4-$W19))&gt;0),$EC19,0),0))))))</f>
        <v>0</v>
      </c>
      <c r="DX19" s="136">
        <f ca="1">IF(OR($Z19=0,SSSModel!$C$4="CF"),BZ19,
IF(LEFT($V19,3)="ON_",
     IF(SSSModel!$C$4="RR",SUMPRODUCT(OFFSET($AC19,0,0,1,$CB$2),OFFSET(Profiles!$K$28,($Z19-1)*(Profiles!$I$26+1)+DX$4-SSSModel!$C$3+1,0,1,$CB$2)),
     IF(SSSModel!$C$4="ECC",$EA19*$EB19*SUMPRODUCT(OFFSET($AC19,0,MAX(0,DX$4-$DZ19-$CA$4+1),1,MIN($DZ19,DX$4-$CA$4+1)),OFFSET(Escalation!$K$24,($Y19-1)*(Escalation!$I$22+1)+DX$4-SSSModel!$C$3+1,MAX(0,DX$4-$DZ19-$CA$4+1),1,MIN($DZ19,DX$4-$CA$4+1))),
     IF(SSSModel!$C$4="PV",BZ19*$EA19*(1+SSSModel!$C$2),
     IF(SSSModel!$C$4="FCR",$EC19*SUM(OFFSET($AC19,0,MAX(DX$4-$AC$4-$DZ19+1,0),1,MIN($DZ19,DX$4-$AC$4+1))),0)))),
SUM($AC19:$BZ19)*
     IF(SSSModel!$C$4="RR",OFFSET(Profiles!$K$2,$Z19,MAX(Profiles!$C$2,BZ$4-$W19)),
     IF(SSSModel!$C$4="ECC",$EA19*$EB19*IF(MAX(Escalation!$C$2,BZ$4-$W19)&gt;$DZ19-1,0,OFFSET(Escalation!$K$2,$Y19,MAX(Escalation!$C$2,BZ$4-$W19))),
     IF(SSSModel!$C$4="PV",IF(DX$4=$W19,$EA19*(1+SSSModel!$C$2),0),
     IF(SSSModel!$C$4="FCR",IF(AND(DX$4&gt;=$W19,OFFSET(Profiles!$K$2,$Z19,MAX(Profiles!$C$2,BZ$4-$W19))&gt;0),$EC19,0),0))))))</f>
        <v>0</v>
      </c>
      <c r="DY19" s="82">
        <f ca="1">IF($Y19=0,0,OFFSET(Escalation!$B$2,$Y19,0))</f>
        <v>0</v>
      </c>
      <c r="DZ19" s="80">
        <f ca="1">IF($Z19=0,0,COUNTIF(OFFSET(Profiles!$K$2,$Z19,0,1,50),"&gt;0"))</f>
        <v>0</v>
      </c>
      <c r="EA19" s="137">
        <f ca="1">IF($Z19=0,0,SUMPRODUCT(Profiles!$C$20:$BH$20,OFFSET(Profiles!$C$2,$Z19,0,1,Profiles!$B$1)))</f>
        <v>0</v>
      </c>
      <c r="EB19" s="24">
        <f ca="1">IF($Z19=0,0,((1-(1+DY19)/(1+SSSModel!$C$2))/(1-((1+DY19)/(1+SSSModel!$C$2))^DZ19))*(1+SSSModel!$C$2))</f>
        <v>0</v>
      </c>
      <c r="EC19" s="24">
        <f ca="1">IF($Z19=0,0,-PMT(SSSModel!$C$2,DZ19,EA19))</f>
        <v>0</v>
      </c>
    </row>
    <row r="20" spans="3:133" x14ac:dyDescent="0.35">
      <c r="C20" s="18">
        <f t="shared" si="5"/>
        <v>2</v>
      </c>
      <c r="D20" s="18">
        <f t="shared" si="6"/>
        <v>6</v>
      </c>
      <c r="E20" s="18">
        <f t="shared" ca="1" si="7"/>
        <v>0</v>
      </c>
      <c r="G20" s="25" t="str">
        <f ca="1">IF($E20=0,"",OFFSET(Resources!B$26,$E20,0))</f>
        <v/>
      </c>
      <c r="H20" s="25" t="str">
        <f ca="1">IF($E20=0,"",OFFSET(Resources!C$26,$E20,0))</f>
        <v/>
      </c>
      <c r="I20" s="25" t="str">
        <f ca="1">IF($E20=0,"",OFFSET(Resources!$E$26,$E20,0))</f>
        <v/>
      </c>
      <c r="J20" s="16">
        <v>1</v>
      </c>
      <c r="K20" s="16" t="s">
        <v>150</v>
      </c>
      <c r="L20" s="25" t="str">
        <f ca="1">OFFSET(Resources!$CG$24,0,$C20-1)</f>
        <v>Capital w/ Profile</v>
      </c>
      <c r="M20" s="25" t="str">
        <f ca="1">OFFSET(Resources!$CG$25,0,$C20-1)</f>
        <v>Capital</v>
      </c>
      <c r="N20" s="1">
        <v>1</v>
      </c>
      <c r="O20" s="7">
        <f ca="1">IF($E20=0,0,OFFSET(Resources!$CG$26,$E20,$C20-1))</f>
        <v>0</v>
      </c>
      <c r="P20" s="25" t="str">
        <f ca="1">OFFSET(Resources!$CG$26,0,$C20-1)</f>
        <v>$</v>
      </c>
      <c r="Q20" s="18">
        <f ca="1">IF($E20=0,0,OFFSET(GenAlts!$W$4,$E20,$D20-1))</f>
        <v>0</v>
      </c>
      <c r="R20" s="1"/>
      <c r="S20" s="1"/>
      <c r="T20" s="84" t="str">
        <f ca="1">IF(OR($E20=0,OFFSET(Resources!$AC$26,$E20,0)=0),"",OFFSET(Resources!$AC$26,$E20,0))</f>
        <v/>
      </c>
      <c r="U20" s="73">
        <f ca="1">IF($E20=0,0,OFFSET(Resources!$AB$26,$E20,($C20-1)*Resources!$CI$20))</f>
        <v>0</v>
      </c>
      <c r="V20" s="133" t="str">
        <f ca="1">IF(OR($E20=0,OFFSET(Resources!$AC$26,$E20,0)=0),"",OFFSET(Resources!$AC$26,$E20,0))</f>
        <v/>
      </c>
      <c r="W20">
        <f t="shared" ca="1" si="4"/>
        <v>0</v>
      </c>
      <c r="X20">
        <f ca="1">IF(T20="",0,MATCH(T20,Profiles!$A$3:$A$22,0))</f>
        <v>0</v>
      </c>
      <c r="Y20" s="10">
        <f ca="1">IF(U20=0,0,MATCH(U20,Escalation!$A$3:$A$18,0))</f>
        <v>0</v>
      </c>
      <c r="Z20">
        <f ca="1">IF(V20="",0,MATCH(V20,Profiles!$A$3:$A$22,0))</f>
        <v>0</v>
      </c>
      <c r="AB20" s="8">
        <v>0</v>
      </c>
      <c r="AC20" s="9">
        <f ca="1">$O20*IF($Y20&gt;0,(1+INDEX(Escalation!$B$3:$B$18,$Y20,0))^($Q20-SSSModel!$C$5),1)*OFFSET(Profiles!$K$2,$X20,MAX(Profiles!$C$2,AC$4-$Q20))</f>
        <v>0</v>
      </c>
      <c r="AD20" s="9">
        <f ca="1">$O20*IF($Y20&gt;0,(1+INDEX(Escalation!$B$3:$B$18,$Y20,0))^($Q20-SSSModel!$C$5),1)*OFFSET(Profiles!$K$2,$X20,MAX(Profiles!$C$2,AD$4-$Q20))</f>
        <v>0</v>
      </c>
      <c r="AE20" s="9">
        <f ca="1">$O20*IF($Y20&gt;0,(1+INDEX(Escalation!$B$3:$B$18,$Y20,0))^($Q20-SSSModel!$C$5),1)*OFFSET(Profiles!$K$2,$X20,MAX(Profiles!$C$2,AE$4-$Q20))</f>
        <v>0</v>
      </c>
      <c r="AF20" s="9">
        <f ca="1">$O20*IF($Y20&gt;0,(1+INDEX(Escalation!$B$3:$B$18,$Y20,0))^($Q20-SSSModel!$C$5),1)*OFFSET(Profiles!$K$2,$X20,MAX(Profiles!$C$2,AF$4-$Q20))</f>
        <v>0</v>
      </c>
      <c r="AG20" s="9">
        <f ca="1">$O20*IF($Y20&gt;0,(1+INDEX(Escalation!$B$3:$B$18,$Y20,0))^($Q20-SSSModel!$C$5),1)*OFFSET(Profiles!$K$2,$X20,MAX(Profiles!$C$2,AG$4-$Q20))</f>
        <v>0</v>
      </c>
      <c r="AH20" s="9">
        <f ca="1">$O20*IF($Y20&gt;0,(1+INDEX(Escalation!$B$3:$B$18,$Y20,0))^($Q20-SSSModel!$C$5),1)*OFFSET(Profiles!$K$2,$X20,MAX(Profiles!$C$2,AH$4-$Q20))</f>
        <v>0</v>
      </c>
      <c r="AI20" s="9">
        <f ca="1">$O20*IF($Y20&gt;0,(1+INDEX(Escalation!$B$3:$B$18,$Y20,0))^($Q20-SSSModel!$C$5),1)*OFFSET(Profiles!$K$2,$X20,MAX(Profiles!$C$2,AI$4-$Q20))</f>
        <v>0</v>
      </c>
      <c r="AJ20" s="9">
        <f ca="1">$O20*IF($Y20&gt;0,(1+INDEX(Escalation!$B$3:$B$18,$Y20,0))^($Q20-SSSModel!$C$5),1)*OFFSET(Profiles!$K$2,$X20,MAX(Profiles!$C$2,AJ$4-$Q20))</f>
        <v>0</v>
      </c>
      <c r="AK20" s="9">
        <f ca="1">$O20*IF($Y20&gt;0,(1+INDEX(Escalation!$B$3:$B$18,$Y20,0))^($Q20-SSSModel!$C$5),1)*OFFSET(Profiles!$K$2,$X20,MAX(Profiles!$C$2,AK$4-$Q20))</f>
        <v>0</v>
      </c>
      <c r="AL20" s="9">
        <f ca="1">$O20*IF($Y20&gt;0,(1+INDEX(Escalation!$B$3:$B$18,$Y20,0))^($Q20-SSSModel!$C$5),1)*OFFSET(Profiles!$K$2,$X20,MAX(Profiles!$C$2,AL$4-$Q20))</f>
        <v>0</v>
      </c>
      <c r="AM20" s="9">
        <f ca="1">$O20*IF($Y20&gt;0,(1+INDEX(Escalation!$B$3:$B$18,$Y20,0))^($Q20-SSSModel!$C$5),1)*OFFSET(Profiles!$K$2,$X20,MAX(Profiles!$C$2,AM$4-$Q20))</f>
        <v>0</v>
      </c>
      <c r="AN20" s="9">
        <f ca="1">$O20*IF($Y20&gt;0,(1+INDEX(Escalation!$B$3:$B$18,$Y20,0))^($Q20-SSSModel!$C$5),1)*OFFSET(Profiles!$K$2,$X20,MAX(Profiles!$C$2,AN$4-$Q20))</f>
        <v>0</v>
      </c>
      <c r="AO20" s="9">
        <f ca="1">$O20*IF($Y20&gt;0,(1+INDEX(Escalation!$B$3:$B$18,$Y20,0))^($Q20-SSSModel!$C$5),1)*OFFSET(Profiles!$K$2,$X20,MAX(Profiles!$C$2,AO$4-$Q20))</f>
        <v>0</v>
      </c>
      <c r="AP20" s="9">
        <f ca="1">$O20*IF($Y20&gt;0,(1+INDEX(Escalation!$B$3:$B$18,$Y20,0))^($Q20-SSSModel!$C$5),1)*OFFSET(Profiles!$K$2,$X20,MAX(Profiles!$C$2,AP$4-$Q20))</f>
        <v>0</v>
      </c>
      <c r="AQ20" s="9">
        <f ca="1">$O20*IF($Y20&gt;0,(1+INDEX(Escalation!$B$3:$B$18,$Y20,0))^($Q20-SSSModel!$C$5),1)*OFFSET(Profiles!$K$2,$X20,MAX(Profiles!$C$2,AQ$4-$Q20))</f>
        <v>0</v>
      </c>
      <c r="AR20" s="9">
        <f ca="1">$O20*IF($Y20&gt;0,(1+INDEX(Escalation!$B$3:$B$18,$Y20,0))^($Q20-SSSModel!$C$5),1)*OFFSET(Profiles!$K$2,$X20,MAX(Profiles!$C$2,AR$4-$Q20))</f>
        <v>0</v>
      </c>
      <c r="AS20" s="9">
        <f ca="1">$O20*IF($Y20&gt;0,(1+INDEX(Escalation!$B$3:$B$18,$Y20,0))^($Q20-SSSModel!$C$5),1)*OFFSET(Profiles!$K$2,$X20,MAX(Profiles!$C$2,AS$4-$Q20))</f>
        <v>0</v>
      </c>
      <c r="AT20" s="9">
        <f ca="1">$O20*IF($Y20&gt;0,(1+INDEX(Escalation!$B$3:$B$18,$Y20,0))^($Q20-SSSModel!$C$5),1)*OFFSET(Profiles!$K$2,$X20,MAX(Profiles!$C$2,AT$4-$Q20))</f>
        <v>0</v>
      </c>
      <c r="AU20" s="9">
        <f ca="1">$O20*IF($Y20&gt;0,(1+INDEX(Escalation!$B$3:$B$18,$Y20,0))^($Q20-SSSModel!$C$5),1)*OFFSET(Profiles!$K$2,$X20,MAX(Profiles!$C$2,AU$4-$Q20))</f>
        <v>0</v>
      </c>
      <c r="AV20" s="9">
        <f ca="1">$O20*IF($Y20&gt;0,(1+INDEX(Escalation!$B$3:$B$18,$Y20,0))^($Q20-SSSModel!$C$5),1)*OFFSET(Profiles!$K$2,$X20,MAX(Profiles!$C$2,AV$4-$Q20))</f>
        <v>0</v>
      </c>
      <c r="AW20" s="9">
        <f ca="1">$O20*IF($Y20&gt;0,(1+INDEX(Escalation!$B$3:$B$18,$Y20,0))^($Q20-SSSModel!$C$5),1)*OFFSET(Profiles!$K$2,$X20,MAX(Profiles!$C$2,AW$4-$Q20))</f>
        <v>0</v>
      </c>
      <c r="AX20" s="9">
        <f ca="1">$O20*IF($Y20&gt;0,(1+INDEX(Escalation!$B$3:$B$18,$Y20,0))^($Q20-SSSModel!$C$5),1)*OFFSET(Profiles!$K$2,$X20,MAX(Profiles!$C$2,AX$4-$Q20))</f>
        <v>0</v>
      </c>
      <c r="AY20" s="9">
        <f ca="1">$O20*IF($Y20&gt;0,(1+INDEX(Escalation!$B$3:$B$18,$Y20,0))^($Q20-SSSModel!$C$5),1)*OFFSET(Profiles!$K$2,$X20,MAX(Profiles!$C$2,AY$4-$Q20))</f>
        <v>0</v>
      </c>
      <c r="AZ20" s="9">
        <f ca="1">$O20*IF($Y20&gt;0,(1+INDEX(Escalation!$B$3:$B$18,$Y20,0))^($Q20-SSSModel!$C$5),1)*OFFSET(Profiles!$K$2,$X20,MAX(Profiles!$C$2,AZ$4-$Q20))</f>
        <v>0</v>
      </c>
      <c r="BA20" s="9">
        <f ca="1">$O20*IF($Y20&gt;0,(1+INDEX(Escalation!$B$3:$B$18,$Y20,0))^($Q20-SSSModel!$C$5),1)*OFFSET(Profiles!$K$2,$X20,MAX(Profiles!$C$2,BA$4-$Q20))</f>
        <v>0</v>
      </c>
      <c r="BB20" s="9">
        <f ca="1">$O20*IF($Y20&gt;0,(1+INDEX(Escalation!$B$3:$B$18,$Y20,0))^($Q20-SSSModel!$C$5),1)*OFFSET(Profiles!$K$2,$X20,MAX(Profiles!$C$2,BB$4-$Q20))</f>
        <v>0</v>
      </c>
      <c r="BC20" s="9">
        <f ca="1">$O20*IF($Y20&gt;0,(1+INDEX(Escalation!$B$3:$B$18,$Y20,0))^($Q20-SSSModel!$C$5),1)*OFFSET(Profiles!$K$2,$X20,MAX(Profiles!$C$2,BC$4-$Q20))</f>
        <v>0</v>
      </c>
      <c r="BD20" s="9">
        <f ca="1">$O20*IF($Y20&gt;0,(1+INDEX(Escalation!$B$3:$B$18,$Y20,0))^($Q20-SSSModel!$C$5),1)*OFFSET(Profiles!$K$2,$X20,MAX(Profiles!$C$2,BD$4-$Q20))</f>
        <v>0</v>
      </c>
      <c r="BE20" s="9">
        <f ca="1">$O20*IF($Y20&gt;0,(1+INDEX(Escalation!$B$3:$B$18,$Y20,0))^($Q20-SSSModel!$C$5),1)*OFFSET(Profiles!$K$2,$X20,MAX(Profiles!$C$2,BE$4-$Q20))</f>
        <v>0</v>
      </c>
      <c r="BF20" s="9">
        <f ca="1">$O20*IF($Y20&gt;0,(1+INDEX(Escalation!$B$3:$B$18,$Y20,0))^($Q20-SSSModel!$C$5),1)*OFFSET(Profiles!$K$2,$X20,MAX(Profiles!$C$2,BF$4-$Q20))</f>
        <v>0</v>
      </c>
      <c r="BG20" s="9">
        <f ca="1">$O20*IF($Y20&gt;0,(1+INDEX(Escalation!$B$3:$B$18,$Y20,0))^($Q20-SSSModel!$C$5),1)*OFFSET(Profiles!$K$2,$X20,MAX(Profiles!$C$2,BG$4-$Q20))</f>
        <v>0</v>
      </c>
      <c r="BH20" s="9">
        <f ca="1">$O20*IF($Y20&gt;0,(1+INDEX(Escalation!$B$3:$B$18,$Y20,0))^($Q20-SSSModel!$C$5),1)*OFFSET(Profiles!$K$2,$X20,MAX(Profiles!$C$2,BH$4-$Q20))</f>
        <v>0</v>
      </c>
      <c r="BI20" s="9">
        <f ca="1">$O20*IF($Y20&gt;0,(1+INDEX(Escalation!$B$3:$B$18,$Y20,0))^($Q20-SSSModel!$C$5),1)*OFFSET(Profiles!$K$2,$X20,MAX(Profiles!$C$2,BI$4-$Q20))</f>
        <v>0</v>
      </c>
      <c r="BJ20" s="9">
        <f ca="1">$O20*IF($Y20&gt;0,(1+INDEX(Escalation!$B$3:$B$18,$Y20,0))^($Q20-SSSModel!$C$5),1)*OFFSET(Profiles!$K$2,$X20,MAX(Profiles!$C$2,BJ$4-$Q20))</f>
        <v>0</v>
      </c>
      <c r="BK20" s="9">
        <f ca="1">$O20*IF($Y20&gt;0,(1+INDEX(Escalation!$B$3:$B$18,$Y20,0))^($Q20-SSSModel!$C$5),1)*OFFSET(Profiles!$K$2,$X20,MAX(Profiles!$C$2,BK$4-$Q20))</f>
        <v>0</v>
      </c>
      <c r="BL20" s="9">
        <f ca="1">$O20*IF($Y20&gt;0,(1+INDEX(Escalation!$B$3:$B$18,$Y20,0))^($Q20-SSSModel!$C$5),1)*OFFSET(Profiles!$K$2,$X20,MAX(Profiles!$C$2,BL$4-$Q20))</f>
        <v>0</v>
      </c>
      <c r="BM20" s="9">
        <f ca="1">$O20*IF($Y20&gt;0,(1+INDEX(Escalation!$B$3:$B$18,$Y20,0))^($Q20-SSSModel!$C$5),1)*OFFSET(Profiles!$K$2,$X20,MAX(Profiles!$C$2,BM$4-$Q20))</f>
        <v>0</v>
      </c>
      <c r="BN20" s="9">
        <f ca="1">$O20*IF($Y20&gt;0,(1+INDEX(Escalation!$B$3:$B$18,$Y20,0))^($Q20-SSSModel!$C$5),1)*OFFSET(Profiles!$K$2,$X20,MAX(Profiles!$C$2,BN$4-$Q20))</f>
        <v>0</v>
      </c>
      <c r="BO20" s="9">
        <f ca="1">$O20*IF($Y20&gt;0,(1+INDEX(Escalation!$B$3:$B$18,$Y20,0))^($Q20-SSSModel!$C$5),1)*OFFSET(Profiles!$K$2,$X20,MAX(Profiles!$C$2,BO$4-$Q20))</f>
        <v>0</v>
      </c>
      <c r="BP20" s="9">
        <f ca="1">$O20*IF($Y20&gt;0,(1+INDEX(Escalation!$B$3:$B$18,$Y20,0))^($Q20-SSSModel!$C$5),1)*OFFSET(Profiles!$K$2,$X20,MAX(Profiles!$C$2,BP$4-$Q20))</f>
        <v>0</v>
      </c>
      <c r="BQ20" s="9">
        <f ca="1">$O20*IF($Y20&gt;0,(1+INDEX(Escalation!$B$3:$B$18,$Y20,0))^($Q20-SSSModel!$C$5),1)*OFFSET(Profiles!$K$2,$X20,MAX(Profiles!$C$2,BQ$4-$Q20))</f>
        <v>0</v>
      </c>
      <c r="BR20" s="9">
        <f ca="1">$O20*IF($Y20&gt;0,(1+INDEX(Escalation!$B$3:$B$18,$Y20,0))^($Q20-SSSModel!$C$5),1)*OFFSET(Profiles!$K$2,$X20,MAX(Profiles!$C$2,BR$4-$Q20))</f>
        <v>0</v>
      </c>
      <c r="BS20" s="9">
        <f ca="1">$O20*IF($Y20&gt;0,(1+INDEX(Escalation!$B$3:$B$18,$Y20,0))^($Q20-SSSModel!$C$5),1)*OFFSET(Profiles!$K$2,$X20,MAX(Profiles!$C$2,BS$4-$Q20))</f>
        <v>0</v>
      </c>
      <c r="BT20" s="9">
        <f ca="1">$O20*IF($Y20&gt;0,(1+INDEX(Escalation!$B$3:$B$18,$Y20,0))^($Q20-SSSModel!$C$5),1)*OFFSET(Profiles!$K$2,$X20,MAX(Profiles!$C$2,BT$4-$Q20))</f>
        <v>0</v>
      </c>
      <c r="BU20" s="9">
        <f ca="1">$O20*IF($Y20&gt;0,(1+INDEX(Escalation!$B$3:$B$18,$Y20,0))^($Q20-SSSModel!$C$5),1)*OFFSET(Profiles!$K$2,$X20,MAX(Profiles!$C$2,BU$4-$Q20))</f>
        <v>0</v>
      </c>
      <c r="BV20" s="9">
        <f ca="1">$O20*IF($Y20&gt;0,(1+INDEX(Escalation!$B$3:$B$18,$Y20,0))^($Q20-SSSModel!$C$5),1)*OFFSET(Profiles!$K$2,$X20,MAX(Profiles!$C$2,BV$4-$Q20))</f>
        <v>0</v>
      </c>
      <c r="BW20" s="9">
        <f ca="1">$O20*IF($Y20&gt;0,(1+INDEX(Escalation!$B$3:$B$18,$Y20,0))^($Q20-SSSModel!$C$5),1)*OFFSET(Profiles!$K$2,$X20,MAX(Profiles!$C$2,BW$4-$Q20))</f>
        <v>0</v>
      </c>
      <c r="BX20" s="9">
        <f ca="1">$O20*IF($Y20&gt;0,(1+INDEX(Escalation!$B$3:$B$18,$Y20,0))^($Q20-SSSModel!$C$5),1)*OFFSET(Profiles!$K$2,$X20,MAX(Profiles!$C$2,BX$4-$Q20))</f>
        <v>0</v>
      </c>
      <c r="BY20" s="9">
        <f ca="1">$O20*IF($Y20&gt;0,(1+INDEX(Escalation!$B$3:$B$18,$Y20,0))^($Q20-SSSModel!$C$5),1)*OFFSET(Profiles!$K$2,$X20,MAX(Profiles!$C$2,BY$4-$Q20))</f>
        <v>0</v>
      </c>
      <c r="BZ20" s="9">
        <f ca="1">$O20*IF($Y20&gt;0,(1+INDEX(Escalation!$B$3:$B$18,$Y20,0))^($Q20-SSSModel!$C$5),1)*OFFSET(Profiles!$K$2,$X20,MAX(Profiles!$C$2,BZ$4-$Q20))</f>
        <v>0</v>
      </c>
      <c r="CA20" s="134">
        <f ca="1">IF(OR($Z20=0,SSSModel!$C$4="CF"),AC20,
IF(LEFT($V20,3)="ON_",
     IF(SSSModel!$C$4="RR",SUMPRODUCT(OFFSET($AC20,0,0,1,$CB$2),OFFSET(Profiles!$K$28,($Z20-1)*(Profiles!$I$26+1)+CA$4-SSSModel!$C$3+1,0,1,$CB$2)),
     IF(SSSModel!$C$4="ECC",$EA20*$EB20*SUMPRODUCT(OFFSET($AC20,0,MAX(0,CA$4-$DZ20-$CA$4+1),1,MIN($DZ20,CA$4-$CA$4+1)),OFFSET(Escalation!$K$24,($Y20-1)*(Escalation!$I$22+1)+CA$4-SSSModel!$C$3+1,MAX(0,CA$4-$DZ20-$CA$4+1),1,MIN($DZ20,CA$4-$CA$4+1))),
     IF(SSSModel!$C$4="PV",AC20*$EA20*(1+SSSModel!$C$2),
     IF(SSSModel!$C$4="FCR",$EC20*SUM(OFFSET($AC20,0,MAX(CA$4-$AC$4-$DZ20+1,0),1,MIN($DZ20,CA$4-$AC$4+1))),0)))),
SUM($AC20:$BZ20)*
     IF(SSSModel!$C$4="RR",OFFSET(Profiles!$K$2,$Z20,MAX(Profiles!$C$2,AC$4-$W20)),
     IF(SSSModel!$C$4="ECC",$EA20*$EB20*IF(MAX(Escalation!$C$2,AC$4-$W20)&gt;$DZ20-1,0,OFFSET(Escalation!$K$2,$Y20,MAX(Escalation!$C$2,AC$4-$W20))),
     IF(SSSModel!$C$4="PV",IF(CA$4=$W20,$EA20*(1+SSSModel!$C$2),0),
     IF(SSSModel!$C$4="FCR",IF(AND(CA$4&gt;=$W20,OFFSET(Profiles!$K$2,$Z20,MAX(Profiles!$C$2,AC$4-$W20))&gt;0),$EC20,0),0))))))</f>
        <v>0</v>
      </c>
      <c r="CB20" s="135">
        <f ca="1">IF(OR($Z20=0,SSSModel!$C$4="CF"),AD20,
IF(LEFT($V20,3)="ON_",
     IF(SSSModel!$C$4="RR",SUMPRODUCT(OFFSET($AC20,0,0,1,$CB$2),OFFSET(Profiles!$K$28,($Z20-1)*(Profiles!$I$26+1)+CB$4-SSSModel!$C$3+1,0,1,$CB$2)),
     IF(SSSModel!$C$4="ECC",$EA20*$EB20*SUMPRODUCT(OFFSET($AC20,0,MAX(0,CB$4-$DZ20-$CA$4+1),1,MIN($DZ20,CB$4-$CA$4+1)),OFFSET(Escalation!$K$24,($Y20-1)*(Escalation!$I$22+1)+CB$4-SSSModel!$C$3+1,MAX(0,CB$4-$DZ20-$CA$4+1),1,MIN($DZ20,CB$4-$CA$4+1))),
     IF(SSSModel!$C$4="PV",AD20*$EA20*(1+SSSModel!$C$2),
     IF(SSSModel!$C$4="FCR",$EC20*SUM(OFFSET($AC20,0,MAX(CB$4-$AC$4-$DZ20+1,0),1,MIN($DZ20,CB$4-$AC$4+1))),0)))),
SUM($AC20:$BZ20)*
     IF(SSSModel!$C$4="RR",OFFSET(Profiles!$K$2,$Z20,MAX(Profiles!$C$2,AD$4-$W20)),
     IF(SSSModel!$C$4="ECC",$EA20*$EB20*IF(MAX(Escalation!$C$2,AD$4-$W20)&gt;$DZ20-1,0,OFFSET(Escalation!$K$2,$Y20,MAX(Escalation!$C$2,AD$4-$W20))),
     IF(SSSModel!$C$4="PV",IF(CB$4=$W20,$EA20*(1+SSSModel!$C$2),0),
     IF(SSSModel!$C$4="FCR",IF(AND(CB$4&gt;=$W20,OFFSET(Profiles!$K$2,$Z20,MAX(Profiles!$C$2,AD$4-$W20))&gt;0),$EC20,0),0))))))</f>
        <v>0</v>
      </c>
      <c r="CC20" s="135">
        <f ca="1">IF(OR($Z20=0,SSSModel!$C$4="CF"),AE20,
IF(LEFT($V20,3)="ON_",
     IF(SSSModel!$C$4="RR",SUMPRODUCT(OFFSET($AC20,0,0,1,$CB$2),OFFSET(Profiles!$K$28,($Z20-1)*(Profiles!$I$26+1)+CC$4-SSSModel!$C$3+1,0,1,$CB$2)),
     IF(SSSModel!$C$4="ECC",$EA20*$EB20*SUMPRODUCT(OFFSET($AC20,0,MAX(0,CC$4-$DZ20-$CA$4+1),1,MIN($DZ20,CC$4-$CA$4+1)),OFFSET(Escalation!$K$24,($Y20-1)*(Escalation!$I$22+1)+CC$4-SSSModel!$C$3+1,MAX(0,CC$4-$DZ20-$CA$4+1),1,MIN($DZ20,CC$4-$CA$4+1))),
     IF(SSSModel!$C$4="PV",AE20*$EA20*(1+SSSModel!$C$2),
     IF(SSSModel!$C$4="FCR",$EC20*SUM(OFFSET($AC20,0,MAX(CC$4-$AC$4-$DZ20+1,0),1,MIN($DZ20,CC$4-$AC$4+1))),0)))),
SUM($AC20:$BZ20)*
     IF(SSSModel!$C$4="RR",OFFSET(Profiles!$K$2,$Z20,MAX(Profiles!$C$2,AE$4-$W20)),
     IF(SSSModel!$C$4="ECC",$EA20*$EB20*IF(MAX(Escalation!$C$2,AE$4-$W20)&gt;$DZ20-1,0,OFFSET(Escalation!$K$2,$Y20,MAX(Escalation!$C$2,AE$4-$W20))),
     IF(SSSModel!$C$4="PV",IF(CC$4=$W20,$EA20*(1+SSSModel!$C$2),0),
     IF(SSSModel!$C$4="FCR",IF(AND(CC$4&gt;=$W20,OFFSET(Profiles!$K$2,$Z20,MAX(Profiles!$C$2,AE$4-$W20))&gt;0),$EC20,0),0))))))</f>
        <v>0</v>
      </c>
      <c r="CD20" s="135">
        <f ca="1">IF(OR($Z20=0,SSSModel!$C$4="CF"),AF20,
IF(LEFT($V20,3)="ON_",
     IF(SSSModel!$C$4="RR",SUMPRODUCT(OFFSET($AC20,0,0,1,$CB$2),OFFSET(Profiles!$K$28,($Z20-1)*(Profiles!$I$26+1)+CD$4-SSSModel!$C$3+1,0,1,$CB$2)),
     IF(SSSModel!$C$4="ECC",$EA20*$EB20*SUMPRODUCT(OFFSET($AC20,0,MAX(0,CD$4-$DZ20-$CA$4+1),1,MIN($DZ20,CD$4-$CA$4+1)),OFFSET(Escalation!$K$24,($Y20-1)*(Escalation!$I$22+1)+CD$4-SSSModel!$C$3+1,MAX(0,CD$4-$DZ20-$CA$4+1),1,MIN($DZ20,CD$4-$CA$4+1))),
     IF(SSSModel!$C$4="PV",AF20*$EA20*(1+SSSModel!$C$2),
     IF(SSSModel!$C$4="FCR",$EC20*SUM(OFFSET($AC20,0,MAX(CD$4-$AC$4-$DZ20+1,0),1,MIN($DZ20,CD$4-$AC$4+1))),0)))),
SUM($AC20:$BZ20)*
     IF(SSSModel!$C$4="RR",OFFSET(Profiles!$K$2,$Z20,MAX(Profiles!$C$2,AF$4-$W20)),
     IF(SSSModel!$C$4="ECC",$EA20*$EB20*IF(MAX(Escalation!$C$2,AF$4-$W20)&gt;$DZ20-1,0,OFFSET(Escalation!$K$2,$Y20,MAX(Escalation!$C$2,AF$4-$W20))),
     IF(SSSModel!$C$4="PV",IF(CD$4=$W20,$EA20*(1+SSSModel!$C$2),0),
     IF(SSSModel!$C$4="FCR",IF(AND(CD$4&gt;=$W20,OFFSET(Profiles!$K$2,$Z20,MAX(Profiles!$C$2,AF$4-$W20))&gt;0),$EC20,0),0))))))</f>
        <v>0</v>
      </c>
      <c r="CE20" s="135">
        <f ca="1">IF(OR($Z20=0,SSSModel!$C$4="CF"),AG20,
IF(LEFT($V20,3)="ON_",
     IF(SSSModel!$C$4="RR",SUMPRODUCT(OFFSET($AC20,0,0,1,$CB$2),OFFSET(Profiles!$K$28,($Z20-1)*(Profiles!$I$26+1)+CE$4-SSSModel!$C$3+1,0,1,$CB$2)),
     IF(SSSModel!$C$4="ECC",$EA20*$EB20*SUMPRODUCT(OFFSET($AC20,0,MAX(0,CE$4-$DZ20-$CA$4+1),1,MIN($DZ20,CE$4-$CA$4+1)),OFFSET(Escalation!$K$24,($Y20-1)*(Escalation!$I$22+1)+CE$4-SSSModel!$C$3+1,MAX(0,CE$4-$DZ20-$CA$4+1),1,MIN($DZ20,CE$4-$CA$4+1))),
     IF(SSSModel!$C$4="PV",AG20*$EA20*(1+SSSModel!$C$2),
     IF(SSSModel!$C$4="FCR",$EC20*SUM(OFFSET($AC20,0,MAX(CE$4-$AC$4-$DZ20+1,0),1,MIN($DZ20,CE$4-$AC$4+1))),0)))),
SUM($AC20:$BZ20)*
     IF(SSSModel!$C$4="RR",OFFSET(Profiles!$K$2,$Z20,MAX(Profiles!$C$2,AG$4-$W20)),
     IF(SSSModel!$C$4="ECC",$EA20*$EB20*IF(MAX(Escalation!$C$2,AG$4-$W20)&gt;$DZ20-1,0,OFFSET(Escalation!$K$2,$Y20,MAX(Escalation!$C$2,AG$4-$W20))),
     IF(SSSModel!$C$4="PV",IF(CE$4=$W20,$EA20*(1+SSSModel!$C$2),0),
     IF(SSSModel!$C$4="FCR",IF(AND(CE$4&gt;=$W20,OFFSET(Profiles!$K$2,$Z20,MAX(Profiles!$C$2,AG$4-$W20))&gt;0),$EC20,0),0))))))</f>
        <v>0</v>
      </c>
      <c r="CF20" s="135">
        <f ca="1">IF(OR($Z20=0,SSSModel!$C$4="CF"),AH20,
IF(LEFT($V20,3)="ON_",
     IF(SSSModel!$C$4="RR",SUMPRODUCT(OFFSET($AC20,0,0,1,$CB$2),OFFSET(Profiles!$K$28,($Z20-1)*(Profiles!$I$26+1)+CF$4-SSSModel!$C$3+1,0,1,$CB$2)),
     IF(SSSModel!$C$4="ECC",$EA20*$EB20*SUMPRODUCT(OFFSET($AC20,0,MAX(0,CF$4-$DZ20-$CA$4+1),1,MIN($DZ20,CF$4-$CA$4+1)),OFFSET(Escalation!$K$24,($Y20-1)*(Escalation!$I$22+1)+CF$4-SSSModel!$C$3+1,MAX(0,CF$4-$DZ20-$CA$4+1),1,MIN($DZ20,CF$4-$CA$4+1))),
     IF(SSSModel!$C$4="PV",AH20*$EA20*(1+SSSModel!$C$2),
     IF(SSSModel!$C$4="FCR",$EC20*SUM(OFFSET($AC20,0,MAX(CF$4-$AC$4-$DZ20+1,0),1,MIN($DZ20,CF$4-$AC$4+1))),0)))),
SUM($AC20:$BZ20)*
     IF(SSSModel!$C$4="RR",OFFSET(Profiles!$K$2,$Z20,MAX(Profiles!$C$2,AH$4-$W20)),
     IF(SSSModel!$C$4="ECC",$EA20*$EB20*IF(MAX(Escalation!$C$2,AH$4-$W20)&gt;$DZ20-1,0,OFFSET(Escalation!$K$2,$Y20,MAX(Escalation!$C$2,AH$4-$W20))),
     IF(SSSModel!$C$4="PV",IF(CF$4=$W20,$EA20*(1+SSSModel!$C$2),0),
     IF(SSSModel!$C$4="FCR",IF(AND(CF$4&gt;=$W20,OFFSET(Profiles!$K$2,$Z20,MAX(Profiles!$C$2,AH$4-$W20))&gt;0),$EC20,0),0))))))</f>
        <v>0</v>
      </c>
      <c r="CG20" s="135">
        <f ca="1">IF(OR($Z20=0,SSSModel!$C$4="CF"),AI20,
IF(LEFT($V20,3)="ON_",
     IF(SSSModel!$C$4="RR",SUMPRODUCT(OFFSET($AC20,0,0,1,$CB$2),OFFSET(Profiles!$K$28,($Z20-1)*(Profiles!$I$26+1)+CG$4-SSSModel!$C$3+1,0,1,$CB$2)),
     IF(SSSModel!$C$4="ECC",$EA20*$EB20*SUMPRODUCT(OFFSET($AC20,0,MAX(0,CG$4-$DZ20-$CA$4+1),1,MIN($DZ20,CG$4-$CA$4+1)),OFFSET(Escalation!$K$24,($Y20-1)*(Escalation!$I$22+1)+CG$4-SSSModel!$C$3+1,MAX(0,CG$4-$DZ20-$CA$4+1),1,MIN($DZ20,CG$4-$CA$4+1))),
     IF(SSSModel!$C$4="PV",AI20*$EA20*(1+SSSModel!$C$2),
     IF(SSSModel!$C$4="FCR",$EC20*SUM(OFFSET($AC20,0,MAX(CG$4-$AC$4-$DZ20+1,0),1,MIN($DZ20,CG$4-$AC$4+1))),0)))),
SUM($AC20:$BZ20)*
     IF(SSSModel!$C$4="RR",OFFSET(Profiles!$K$2,$Z20,MAX(Profiles!$C$2,AI$4-$W20)),
     IF(SSSModel!$C$4="ECC",$EA20*$EB20*IF(MAX(Escalation!$C$2,AI$4-$W20)&gt;$DZ20-1,0,OFFSET(Escalation!$K$2,$Y20,MAX(Escalation!$C$2,AI$4-$W20))),
     IF(SSSModel!$C$4="PV",IF(CG$4=$W20,$EA20*(1+SSSModel!$C$2),0),
     IF(SSSModel!$C$4="FCR",IF(AND(CG$4&gt;=$W20,OFFSET(Profiles!$K$2,$Z20,MAX(Profiles!$C$2,AI$4-$W20))&gt;0),$EC20,0),0))))))</f>
        <v>0</v>
      </c>
      <c r="CH20" s="135">
        <f ca="1">IF(OR($Z20=0,SSSModel!$C$4="CF"),AJ20,
IF(LEFT($V20,3)="ON_",
     IF(SSSModel!$C$4="RR",SUMPRODUCT(OFFSET($AC20,0,0,1,$CB$2),OFFSET(Profiles!$K$28,($Z20-1)*(Profiles!$I$26+1)+CH$4-SSSModel!$C$3+1,0,1,$CB$2)),
     IF(SSSModel!$C$4="ECC",$EA20*$EB20*SUMPRODUCT(OFFSET($AC20,0,MAX(0,CH$4-$DZ20-$CA$4+1),1,MIN($DZ20,CH$4-$CA$4+1)),OFFSET(Escalation!$K$24,($Y20-1)*(Escalation!$I$22+1)+CH$4-SSSModel!$C$3+1,MAX(0,CH$4-$DZ20-$CA$4+1),1,MIN($DZ20,CH$4-$CA$4+1))),
     IF(SSSModel!$C$4="PV",AJ20*$EA20*(1+SSSModel!$C$2),
     IF(SSSModel!$C$4="FCR",$EC20*SUM(OFFSET($AC20,0,MAX(CH$4-$AC$4-$DZ20+1,0),1,MIN($DZ20,CH$4-$AC$4+1))),0)))),
SUM($AC20:$BZ20)*
     IF(SSSModel!$C$4="RR",OFFSET(Profiles!$K$2,$Z20,MAX(Profiles!$C$2,AJ$4-$W20)),
     IF(SSSModel!$C$4="ECC",$EA20*$EB20*IF(MAX(Escalation!$C$2,AJ$4-$W20)&gt;$DZ20-1,0,OFFSET(Escalation!$K$2,$Y20,MAX(Escalation!$C$2,AJ$4-$W20))),
     IF(SSSModel!$C$4="PV",IF(CH$4=$W20,$EA20*(1+SSSModel!$C$2),0),
     IF(SSSModel!$C$4="FCR",IF(AND(CH$4&gt;=$W20,OFFSET(Profiles!$K$2,$Z20,MAX(Profiles!$C$2,AJ$4-$W20))&gt;0),$EC20,0),0))))))</f>
        <v>0</v>
      </c>
      <c r="CI20" s="135">
        <f ca="1">IF(OR($Z20=0,SSSModel!$C$4="CF"),AK20,
IF(LEFT($V20,3)="ON_",
     IF(SSSModel!$C$4="RR",SUMPRODUCT(OFFSET($AC20,0,0,1,$CB$2),OFFSET(Profiles!$K$28,($Z20-1)*(Profiles!$I$26+1)+CI$4-SSSModel!$C$3+1,0,1,$CB$2)),
     IF(SSSModel!$C$4="ECC",$EA20*$EB20*SUMPRODUCT(OFFSET($AC20,0,MAX(0,CI$4-$DZ20-$CA$4+1),1,MIN($DZ20,CI$4-$CA$4+1)),OFFSET(Escalation!$K$24,($Y20-1)*(Escalation!$I$22+1)+CI$4-SSSModel!$C$3+1,MAX(0,CI$4-$DZ20-$CA$4+1),1,MIN($DZ20,CI$4-$CA$4+1))),
     IF(SSSModel!$C$4="PV",AK20*$EA20*(1+SSSModel!$C$2),
     IF(SSSModel!$C$4="FCR",$EC20*SUM(OFFSET($AC20,0,MAX(CI$4-$AC$4-$DZ20+1,0),1,MIN($DZ20,CI$4-$AC$4+1))),0)))),
SUM($AC20:$BZ20)*
     IF(SSSModel!$C$4="RR",OFFSET(Profiles!$K$2,$Z20,MAX(Profiles!$C$2,AK$4-$W20)),
     IF(SSSModel!$C$4="ECC",$EA20*$EB20*IF(MAX(Escalation!$C$2,AK$4-$W20)&gt;$DZ20-1,0,OFFSET(Escalation!$K$2,$Y20,MAX(Escalation!$C$2,AK$4-$W20))),
     IF(SSSModel!$C$4="PV",IF(CI$4=$W20,$EA20*(1+SSSModel!$C$2),0),
     IF(SSSModel!$C$4="FCR",IF(AND(CI$4&gt;=$W20,OFFSET(Profiles!$K$2,$Z20,MAX(Profiles!$C$2,AK$4-$W20))&gt;0),$EC20,0),0))))))</f>
        <v>0</v>
      </c>
      <c r="CJ20" s="135">
        <f ca="1">IF(OR($Z20=0,SSSModel!$C$4="CF"),AL20,
IF(LEFT($V20,3)="ON_",
     IF(SSSModel!$C$4="RR",SUMPRODUCT(OFFSET($AC20,0,0,1,$CB$2),OFFSET(Profiles!$K$28,($Z20-1)*(Profiles!$I$26+1)+CJ$4-SSSModel!$C$3+1,0,1,$CB$2)),
     IF(SSSModel!$C$4="ECC",$EA20*$EB20*SUMPRODUCT(OFFSET($AC20,0,MAX(0,CJ$4-$DZ20-$CA$4+1),1,MIN($DZ20,CJ$4-$CA$4+1)),OFFSET(Escalation!$K$24,($Y20-1)*(Escalation!$I$22+1)+CJ$4-SSSModel!$C$3+1,MAX(0,CJ$4-$DZ20-$CA$4+1),1,MIN($DZ20,CJ$4-$CA$4+1))),
     IF(SSSModel!$C$4="PV",AL20*$EA20*(1+SSSModel!$C$2),
     IF(SSSModel!$C$4="FCR",$EC20*SUM(OFFSET($AC20,0,MAX(CJ$4-$AC$4-$DZ20+1,0),1,MIN($DZ20,CJ$4-$AC$4+1))),0)))),
SUM($AC20:$BZ20)*
     IF(SSSModel!$C$4="RR",OFFSET(Profiles!$K$2,$Z20,MAX(Profiles!$C$2,AL$4-$W20)),
     IF(SSSModel!$C$4="ECC",$EA20*$EB20*IF(MAX(Escalation!$C$2,AL$4-$W20)&gt;$DZ20-1,0,OFFSET(Escalation!$K$2,$Y20,MAX(Escalation!$C$2,AL$4-$W20))),
     IF(SSSModel!$C$4="PV",IF(CJ$4=$W20,$EA20*(1+SSSModel!$C$2),0),
     IF(SSSModel!$C$4="FCR",IF(AND(CJ$4&gt;=$W20,OFFSET(Profiles!$K$2,$Z20,MAX(Profiles!$C$2,AL$4-$W20))&gt;0),$EC20,0),0))))))</f>
        <v>0</v>
      </c>
      <c r="CK20" s="135">
        <f ca="1">IF(OR($Z20=0,SSSModel!$C$4="CF"),AM20,
IF(LEFT($V20,3)="ON_",
     IF(SSSModel!$C$4="RR",SUMPRODUCT(OFFSET($AC20,0,0,1,$CB$2),OFFSET(Profiles!$K$28,($Z20-1)*(Profiles!$I$26+1)+CK$4-SSSModel!$C$3+1,0,1,$CB$2)),
     IF(SSSModel!$C$4="ECC",$EA20*$EB20*SUMPRODUCT(OFFSET($AC20,0,MAX(0,CK$4-$DZ20-$CA$4+1),1,MIN($DZ20,CK$4-$CA$4+1)),OFFSET(Escalation!$K$24,($Y20-1)*(Escalation!$I$22+1)+CK$4-SSSModel!$C$3+1,MAX(0,CK$4-$DZ20-$CA$4+1),1,MIN($DZ20,CK$4-$CA$4+1))),
     IF(SSSModel!$C$4="PV",AM20*$EA20*(1+SSSModel!$C$2),
     IF(SSSModel!$C$4="FCR",$EC20*SUM(OFFSET($AC20,0,MAX(CK$4-$AC$4-$DZ20+1,0),1,MIN($DZ20,CK$4-$AC$4+1))),0)))),
SUM($AC20:$BZ20)*
     IF(SSSModel!$C$4="RR",OFFSET(Profiles!$K$2,$Z20,MAX(Profiles!$C$2,AM$4-$W20)),
     IF(SSSModel!$C$4="ECC",$EA20*$EB20*IF(MAX(Escalation!$C$2,AM$4-$W20)&gt;$DZ20-1,0,OFFSET(Escalation!$K$2,$Y20,MAX(Escalation!$C$2,AM$4-$W20))),
     IF(SSSModel!$C$4="PV",IF(CK$4=$W20,$EA20*(1+SSSModel!$C$2),0),
     IF(SSSModel!$C$4="FCR",IF(AND(CK$4&gt;=$W20,OFFSET(Profiles!$K$2,$Z20,MAX(Profiles!$C$2,AM$4-$W20))&gt;0),$EC20,0),0))))))</f>
        <v>0</v>
      </c>
      <c r="CL20" s="135">
        <f ca="1">IF(OR($Z20=0,SSSModel!$C$4="CF"),AN20,
IF(LEFT($V20,3)="ON_",
     IF(SSSModel!$C$4="RR",SUMPRODUCT(OFFSET($AC20,0,0,1,$CB$2),OFFSET(Profiles!$K$28,($Z20-1)*(Profiles!$I$26+1)+CL$4-SSSModel!$C$3+1,0,1,$CB$2)),
     IF(SSSModel!$C$4="ECC",$EA20*$EB20*SUMPRODUCT(OFFSET($AC20,0,MAX(0,CL$4-$DZ20-$CA$4+1),1,MIN($DZ20,CL$4-$CA$4+1)),OFFSET(Escalation!$K$24,($Y20-1)*(Escalation!$I$22+1)+CL$4-SSSModel!$C$3+1,MAX(0,CL$4-$DZ20-$CA$4+1),1,MIN($DZ20,CL$4-$CA$4+1))),
     IF(SSSModel!$C$4="PV",AN20*$EA20*(1+SSSModel!$C$2),
     IF(SSSModel!$C$4="FCR",$EC20*SUM(OFFSET($AC20,0,MAX(CL$4-$AC$4-$DZ20+1,0),1,MIN($DZ20,CL$4-$AC$4+1))),0)))),
SUM($AC20:$BZ20)*
     IF(SSSModel!$C$4="RR",OFFSET(Profiles!$K$2,$Z20,MAX(Profiles!$C$2,AN$4-$W20)),
     IF(SSSModel!$C$4="ECC",$EA20*$EB20*IF(MAX(Escalation!$C$2,AN$4-$W20)&gt;$DZ20-1,0,OFFSET(Escalation!$K$2,$Y20,MAX(Escalation!$C$2,AN$4-$W20))),
     IF(SSSModel!$C$4="PV",IF(CL$4=$W20,$EA20*(1+SSSModel!$C$2),0),
     IF(SSSModel!$C$4="FCR",IF(AND(CL$4&gt;=$W20,OFFSET(Profiles!$K$2,$Z20,MAX(Profiles!$C$2,AN$4-$W20))&gt;0),$EC20,0),0))))))</f>
        <v>0</v>
      </c>
      <c r="CM20" s="135">
        <f ca="1">IF(OR($Z20=0,SSSModel!$C$4="CF"),AO20,
IF(LEFT($V20,3)="ON_",
     IF(SSSModel!$C$4="RR",SUMPRODUCT(OFFSET($AC20,0,0,1,$CB$2),OFFSET(Profiles!$K$28,($Z20-1)*(Profiles!$I$26+1)+CM$4-SSSModel!$C$3+1,0,1,$CB$2)),
     IF(SSSModel!$C$4="ECC",$EA20*$EB20*SUMPRODUCT(OFFSET($AC20,0,MAX(0,CM$4-$DZ20-$CA$4+1),1,MIN($DZ20,CM$4-$CA$4+1)),OFFSET(Escalation!$K$24,($Y20-1)*(Escalation!$I$22+1)+CM$4-SSSModel!$C$3+1,MAX(0,CM$4-$DZ20-$CA$4+1),1,MIN($DZ20,CM$4-$CA$4+1))),
     IF(SSSModel!$C$4="PV",AO20*$EA20*(1+SSSModel!$C$2),
     IF(SSSModel!$C$4="FCR",$EC20*SUM(OFFSET($AC20,0,MAX(CM$4-$AC$4-$DZ20+1,0),1,MIN($DZ20,CM$4-$AC$4+1))),0)))),
SUM($AC20:$BZ20)*
     IF(SSSModel!$C$4="RR",OFFSET(Profiles!$K$2,$Z20,MAX(Profiles!$C$2,AO$4-$W20)),
     IF(SSSModel!$C$4="ECC",$EA20*$EB20*IF(MAX(Escalation!$C$2,AO$4-$W20)&gt;$DZ20-1,0,OFFSET(Escalation!$K$2,$Y20,MAX(Escalation!$C$2,AO$4-$W20))),
     IF(SSSModel!$C$4="PV",IF(CM$4=$W20,$EA20*(1+SSSModel!$C$2),0),
     IF(SSSModel!$C$4="FCR",IF(AND(CM$4&gt;=$W20,OFFSET(Profiles!$K$2,$Z20,MAX(Profiles!$C$2,AO$4-$W20))&gt;0),$EC20,0),0))))))</f>
        <v>0</v>
      </c>
      <c r="CN20" s="135">
        <f ca="1">IF(OR($Z20=0,SSSModel!$C$4="CF"),AP20,
IF(LEFT($V20,3)="ON_",
     IF(SSSModel!$C$4="RR",SUMPRODUCT(OFFSET($AC20,0,0,1,$CB$2),OFFSET(Profiles!$K$28,($Z20-1)*(Profiles!$I$26+1)+CN$4-SSSModel!$C$3+1,0,1,$CB$2)),
     IF(SSSModel!$C$4="ECC",$EA20*$EB20*SUMPRODUCT(OFFSET($AC20,0,MAX(0,CN$4-$DZ20-$CA$4+1),1,MIN($DZ20,CN$4-$CA$4+1)),OFFSET(Escalation!$K$24,($Y20-1)*(Escalation!$I$22+1)+CN$4-SSSModel!$C$3+1,MAX(0,CN$4-$DZ20-$CA$4+1),1,MIN($DZ20,CN$4-$CA$4+1))),
     IF(SSSModel!$C$4="PV",AP20*$EA20*(1+SSSModel!$C$2),
     IF(SSSModel!$C$4="FCR",$EC20*SUM(OFFSET($AC20,0,MAX(CN$4-$AC$4-$DZ20+1,0),1,MIN($DZ20,CN$4-$AC$4+1))),0)))),
SUM($AC20:$BZ20)*
     IF(SSSModel!$C$4="RR",OFFSET(Profiles!$K$2,$Z20,MAX(Profiles!$C$2,AP$4-$W20)),
     IF(SSSModel!$C$4="ECC",$EA20*$EB20*IF(MAX(Escalation!$C$2,AP$4-$W20)&gt;$DZ20-1,0,OFFSET(Escalation!$K$2,$Y20,MAX(Escalation!$C$2,AP$4-$W20))),
     IF(SSSModel!$C$4="PV",IF(CN$4=$W20,$EA20*(1+SSSModel!$C$2),0),
     IF(SSSModel!$C$4="FCR",IF(AND(CN$4&gt;=$W20,OFFSET(Profiles!$K$2,$Z20,MAX(Profiles!$C$2,AP$4-$W20))&gt;0),$EC20,0),0))))))</f>
        <v>0</v>
      </c>
      <c r="CO20" s="135">
        <f ca="1">IF(OR($Z20=0,SSSModel!$C$4="CF"),AQ20,
IF(LEFT($V20,3)="ON_",
     IF(SSSModel!$C$4="RR",SUMPRODUCT(OFFSET($AC20,0,0,1,$CB$2),OFFSET(Profiles!$K$28,($Z20-1)*(Profiles!$I$26+1)+CO$4-SSSModel!$C$3+1,0,1,$CB$2)),
     IF(SSSModel!$C$4="ECC",$EA20*$EB20*SUMPRODUCT(OFFSET($AC20,0,MAX(0,CO$4-$DZ20-$CA$4+1),1,MIN($DZ20,CO$4-$CA$4+1)),OFFSET(Escalation!$K$24,($Y20-1)*(Escalation!$I$22+1)+CO$4-SSSModel!$C$3+1,MAX(0,CO$4-$DZ20-$CA$4+1),1,MIN($DZ20,CO$4-$CA$4+1))),
     IF(SSSModel!$C$4="PV",AQ20*$EA20*(1+SSSModel!$C$2),
     IF(SSSModel!$C$4="FCR",$EC20*SUM(OFFSET($AC20,0,MAX(CO$4-$AC$4-$DZ20+1,0),1,MIN($DZ20,CO$4-$AC$4+1))),0)))),
SUM($AC20:$BZ20)*
     IF(SSSModel!$C$4="RR",OFFSET(Profiles!$K$2,$Z20,MAX(Profiles!$C$2,AQ$4-$W20)),
     IF(SSSModel!$C$4="ECC",$EA20*$EB20*IF(MAX(Escalation!$C$2,AQ$4-$W20)&gt;$DZ20-1,0,OFFSET(Escalation!$K$2,$Y20,MAX(Escalation!$C$2,AQ$4-$W20))),
     IF(SSSModel!$C$4="PV",IF(CO$4=$W20,$EA20*(1+SSSModel!$C$2),0),
     IF(SSSModel!$C$4="FCR",IF(AND(CO$4&gt;=$W20,OFFSET(Profiles!$K$2,$Z20,MAX(Profiles!$C$2,AQ$4-$W20))&gt;0),$EC20,0),0))))))</f>
        <v>0</v>
      </c>
      <c r="CP20" s="135">
        <f ca="1">IF(OR($Z20=0,SSSModel!$C$4="CF"),AR20,
IF(LEFT($V20,3)="ON_",
     IF(SSSModel!$C$4="RR",SUMPRODUCT(OFFSET($AC20,0,0,1,$CB$2),OFFSET(Profiles!$K$28,($Z20-1)*(Profiles!$I$26+1)+CP$4-SSSModel!$C$3+1,0,1,$CB$2)),
     IF(SSSModel!$C$4="ECC",$EA20*$EB20*SUMPRODUCT(OFFSET($AC20,0,MAX(0,CP$4-$DZ20-$CA$4+1),1,MIN($DZ20,CP$4-$CA$4+1)),OFFSET(Escalation!$K$24,($Y20-1)*(Escalation!$I$22+1)+CP$4-SSSModel!$C$3+1,MAX(0,CP$4-$DZ20-$CA$4+1),1,MIN($DZ20,CP$4-$CA$4+1))),
     IF(SSSModel!$C$4="PV",AR20*$EA20*(1+SSSModel!$C$2),
     IF(SSSModel!$C$4="FCR",$EC20*SUM(OFFSET($AC20,0,MAX(CP$4-$AC$4-$DZ20+1,0),1,MIN($DZ20,CP$4-$AC$4+1))),0)))),
SUM($AC20:$BZ20)*
     IF(SSSModel!$C$4="RR",OFFSET(Profiles!$K$2,$Z20,MAX(Profiles!$C$2,AR$4-$W20)),
     IF(SSSModel!$C$4="ECC",$EA20*$EB20*IF(MAX(Escalation!$C$2,AR$4-$W20)&gt;$DZ20-1,0,OFFSET(Escalation!$K$2,$Y20,MAX(Escalation!$C$2,AR$4-$W20))),
     IF(SSSModel!$C$4="PV",IF(CP$4=$W20,$EA20*(1+SSSModel!$C$2),0),
     IF(SSSModel!$C$4="FCR",IF(AND(CP$4&gt;=$W20,OFFSET(Profiles!$K$2,$Z20,MAX(Profiles!$C$2,AR$4-$W20))&gt;0),$EC20,0),0))))))</f>
        <v>0</v>
      </c>
      <c r="CQ20" s="135">
        <f ca="1">IF(OR($Z20=0,SSSModel!$C$4="CF"),AS20,
IF(LEFT($V20,3)="ON_",
     IF(SSSModel!$C$4="RR",SUMPRODUCT(OFFSET($AC20,0,0,1,$CB$2),OFFSET(Profiles!$K$28,($Z20-1)*(Profiles!$I$26+1)+CQ$4-SSSModel!$C$3+1,0,1,$CB$2)),
     IF(SSSModel!$C$4="ECC",$EA20*$EB20*SUMPRODUCT(OFFSET($AC20,0,MAX(0,CQ$4-$DZ20-$CA$4+1),1,MIN($DZ20,CQ$4-$CA$4+1)),OFFSET(Escalation!$K$24,($Y20-1)*(Escalation!$I$22+1)+CQ$4-SSSModel!$C$3+1,MAX(0,CQ$4-$DZ20-$CA$4+1),1,MIN($DZ20,CQ$4-$CA$4+1))),
     IF(SSSModel!$C$4="PV",AS20*$EA20*(1+SSSModel!$C$2),
     IF(SSSModel!$C$4="FCR",$EC20*SUM(OFFSET($AC20,0,MAX(CQ$4-$AC$4-$DZ20+1,0),1,MIN($DZ20,CQ$4-$AC$4+1))),0)))),
SUM($AC20:$BZ20)*
     IF(SSSModel!$C$4="RR",OFFSET(Profiles!$K$2,$Z20,MAX(Profiles!$C$2,AS$4-$W20)),
     IF(SSSModel!$C$4="ECC",$EA20*$EB20*IF(MAX(Escalation!$C$2,AS$4-$W20)&gt;$DZ20-1,0,OFFSET(Escalation!$K$2,$Y20,MAX(Escalation!$C$2,AS$4-$W20))),
     IF(SSSModel!$C$4="PV",IF(CQ$4=$W20,$EA20*(1+SSSModel!$C$2),0),
     IF(SSSModel!$C$4="FCR",IF(AND(CQ$4&gt;=$W20,OFFSET(Profiles!$K$2,$Z20,MAX(Profiles!$C$2,AS$4-$W20))&gt;0),$EC20,0),0))))))</f>
        <v>0</v>
      </c>
      <c r="CR20" s="135">
        <f ca="1">IF(OR($Z20=0,SSSModel!$C$4="CF"),AT20,
IF(LEFT($V20,3)="ON_",
     IF(SSSModel!$C$4="RR",SUMPRODUCT(OFFSET($AC20,0,0,1,$CB$2),OFFSET(Profiles!$K$28,($Z20-1)*(Profiles!$I$26+1)+CR$4-SSSModel!$C$3+1,0,1,$CB$2)),
     IF(SSSModel!$C$4="ECC",$EA20*$EB20*SUMPRODUCT(OFFSET($AC20,0,MAX(0,CR$4-$DZ20-$CA$4+1),1,MIN($DZ20,CR$4-$CA$4+1)),OFFSET(Escalation!$K$24,($Y20-1)*(Escalation!$I$22+1)+CR$4-SSSModel!$C$3+1,MAX(0,CR$4-$DZ20-$CA$4+1),1,MIN($DZ20,CR$4-$CA$4+1))),
     IF(SSSModel!$C$4="PV",AT20*$EA20*(1+SSSModel!$C$2),
     IF(SSSModel!$C$4="FCR",$EC20*SUM(OFFSET($AC20,0,MAX(CR$4-$AC$4-$DZ20+1,0),1,MIN($DZ20,CR$4-$AC$4+1))),0)))),
SUM($AC20:$BZ20)*
     IF(SSSModel!$C$4="RR",OFFSET(Profiles!$K$2,$Z20,MAX(Profiles!$C$2,AT$4-$W20)),
     IF(SSSModel!$C$4="ECC",$EA20*$EB20*IF(MAX(Escalation!$C$2,AT$4-$W20)&gt;$DZ20-1,0,OFFSET(Escalation!$K$2,$Y20,MAX(Escalation!$C$2,AT$4-$W20))),
     IF(SSSModel!$C$4="PV",IF(CR$4=$W20,$EA20*(1+SSSModel!$C$2),0),
     IF(SSSModel!$C$4="FCR",IF(AND(CR$4&gt;=$W20,OFFSET(Profiles!$K$2,$Z20,MAX(Profiles!$C$2,AT$4-$W20))&gt;0),$EC20,0),0))))))</f>
        <v>0</v>
      </c>
      <c r="CS20" s="135">
        <f ca="1">IF(OR($Z20=0,SSSModel!$C$4="CF"),AU20,
IF(LEFT($V20,3)="ON_",
     IF(SSSModel!$C$4="RR",SUMPRODUCT(OFFSET($AC20,0,0,1,$CB$2),OFFSET(Profiles!$K$28,($Z20-1)*(Profiles!$I$26+1)+CS$4-SSSModel!$C$3+1,0,1,$CB$2)),
     IF(SSSModel!$C$4="ECC",$EA20*$EB20*SUMPRODUCT(OFFSET($AC20,0,MAX(0,CS$4-$DZ20-$CA$4+1),1,MIN($DZ20,CS$4-$CA$4+1)),OFFSET(Escalation!$K$24,($Y20-1)*(Escalation!$I$22+1)+CS$4-SSSModel!$C$3+1,MAX(0,CS$4-$DZ20-$CA$4+1),1,MIN($DZ20,CS$4-$CA$4+1))),
     IF(SSSModel!$C$4="PV",AU20*$EA20*(1+SSSModel!$C$2),
     IF(SSSModel!$C$4="FCR",$EC20*SUM(OFFSET($AC20,0,MAX(CS$4-$AC$4-$DZ20+1,0),1,MIN($DZ20,CS$4-$AC$4+1))),0)))),
SUM($AC20:$BZ20)*
     IF(SSSModel!$C$4="RR",OFFSET(Profiles!$K$2,$Z20,MAX(Profiles!$C$2,AU$4-$W20)),
     IF(SSSModel!$C$4="ECC",$EA20*$EB20*IF(MAX(Escalation!$C$2,AU$4-$W20)&gt;$DZ20-1,0,OFFSET(Escalation!$K$2,$Y20,MAX(Escalation!$C$2,AU$4-$W20))),
     IF(SSSModel!$C$4="PV",IF(CS$4=$W20,$EA20*(1+SSSModel!$C$2),0),
     IF(SSSModel!$C$4="FCR",IF(AND(CS$4&gt;=$W20,OFFSET(Profiles!$K$2,$Z20,MAX(Profiles!$C$2,AU$4-$W20))&gt;0),$EC20,0),0))))))</f>
        <v>0</v>
      </c>
      <c r="CT20" s="135">
        <f ca="1">IF(OR($Z20=0,SSSModel!$C$4="CF"),AV20,
IF(LEFT($V20,3)="ON_",
     IF(SSSModel!$C$4="RR",SUMPRODUCT(OFFSET($AC20,0,0,1,$CB$2),OFFSET(Profiles!$K$28,($Z20-1)*(Profiles!$I$26+1)+CT$4-SSSModel!$C$3+1,0,1,$CB$2)),
     IF(SSSModel!$C$4="ECC",$EA20*$EB20*SUMPRODUCT(OFFSET($AC20,0,MAX(0,CT$4-$DZ20-$CA$4+1),1,MIN($DZ20,CT$4-$CA$4+1)),OFFSET(Escalation!$K$24,($Y20-1)*(Escalation!$I$22+1)+CT$4-SSSModel!$C$3+1,MAX(0,CT$4-$DZ20-$CA$4+1),1,MIN($DZ20,CT$4-$CA$4+1))),
     IF(SSSModel!$C$4="PV",AV20*$EA20*(1+SSSModel!$C$2),
     IF(SSSModel!$C$4="FCR",$EC20*SUM(OFFSET($AC20,0,MAX(CT$4-$AC$4-$DZ20+1,0),1,MIN($DZ20,CT$4-$AC$4+1))),0)))),
SUM($AC20:$BZ20)*
     IF(SSSModel!$C$4="RR",OFFSET(Profiles!$K$2,$Z20,MAX(Profiles!$C$2,AV$4-$W20)),
     IF(SSSModel!$C$4="ECC",$EA20*$EB20*IF(MAX(Escalation!$C$2,AV$4-$W20)&gt;$DZ20-1,0,OFFSET(Escalation!$K$2,$Y20,MAX(Escalation!$C$2,AV$4-$W20))),
     IF(SSSModel!$C$4="PV",IF(CT$4=$W20,$EA20*(1+SSSModel!$C$2),0),
     IF(SSSModel!$C$4="FCR",IF(AND(CT$4&gt;=$W20,OFFSET(Profiles!$K$2,$Z20,MAX(Profiles!$C$2,AV$4-$W20))&gt;0),$EC20,0),0))))))</f>
        <v>0</v>
      </c>
      <c r="CU20" s="135">
        <f ca="1">IF(OR($Z20=0,SSSModel!$C$4="CF"),AW20,
IF(LEFT($V20,3)="ON_",
     IF(SSSModel!$C$4="RR",SUMPRODUCT(OFFSET($AC20,0,0,1,$CB$2),OFFSET(Profiles!$K$28,($Z20-1)*(Profiles!$I$26+1)+CU$4-SSSModel!$C$3+1,0,1,$CB$2)),
     IF(SSSModel!$C$4="ECC",$EA20*$EB20*SUMPRODUCT(OFFSET($AC20,0,MAX(0,CU$4-$DZ20-$CA$4+1),1,MIN($DZ20,CU$4-$CA$4+1)),OFFSET(Escalation!$K$24,($Y20-1)*(Escalation!$I$22+1)+CU$4-SSSModel!$C$3+1,MAX(0,CU$4-$DZ20-$CA$4+1),1,MIN($DZ20,CU$4-$CA$4+1))),
     IF(SSSModel!$C$4="PV",AW20*$EA20*(1+SSSModel!$C$2),
     IF(SSSModel!$C$4="FCR",$EC20*SUM(OFFSET($AC20,0,MAX(CU$4-$AC$4-$DZ20+1,0),1,MIN($DZ20,CU$4-$AC$4+1))),0)))),
SUM($AC20:$BZ20)*
     IF(SSSModel!$C$4="RR",OFFSET(Profiles!$K$2,$Z20,MAX(Profiles!$C$2,AW$4-$W20)),
     IF(SSSModel!$C$4="ECC",$EA20*$EB20*IF(MAX(Escalation!$C$2,AW$4-$W20)&gt;$DZ20-1,0,OFFSET(Escalation!$K$2,$Y20,MAX(Escalation!$C$2,AW$4-$W20))),
     IF(SSSModel!$C$4="PV",IF(CU$4=$W20,$EA20*(1+SSSModel!$C$2),0),
     IF(SSSModel!$C$4="FCR",IF(AND(CU$4&gt;=$W20,OFFSET(Profiles!$K$2,$Z20,MAX(Profiles!$C$2,AW$4-$W20))&gt;0),$EC20,0),0))))))</f>
        <v>0</v>
      </c>
      <c r="CV20" s="135">
        <f ca="1">IF(OR($Z20=0,SSSModel!$C$4="CF"),AX20,
IF(LEFT($V20,3)="ON_",
     IF(SSSModel!$C$4="RR",SUMPRODUCT(OFFSET($AC20,0,0,1,$CB$2),OFFSET(Profiles!$K$28,($Z20-1)*(Profiles!$I$26+1)+CV$4-SSSModel!$C$3+1,0,1,$CB$2)),
     IF(SSSModel!$C$4="ECC",$EA20*$EB20*SUMPRODUCT(OFFSET($AC20,0,MAX(0,CV$4-$DZ20-$CA$4+1),1,MIN($DZ20,CV$4-$CA$4+1)),OFFSET(Escalation!$K$24,($Y20-1)*(Escalation!$I$22+1)+CV$4-SSSModel!$C$3+1,MAX(0,CV$4-$DZ20-$CA$4+1),1,MIN($DZ20,CV$4-$CA$4+1))),
     IF(SSSModel!$C$4="PV",AX20*$EA20*(1+SSSModel!$C$2),
     IF(SSSModel!$C$4="FCR",$EC20*SUM(OFFSET($AC20,0,MAX(CV$4-$AC$4-$DZ20+1,0),1,MIN($DZ20,CV$4-$AC$4+1))),0)))),
SUM($AC20:$BZ20)*
     IF(SSSModel!$C$4="RR",OFFSET(Profiles!$K$2,$Z20,MAX(Profiles!$C$2,AX$4-$W20)),
     IF(SSSModel!$C$4="ECC",$EA20*$EB20*IF(MAX(Escalation!$C$2,AX$4-$W20)&gt;$DZ20-1,0,OFFSET(Escalation!$K$2,$Y20,MAX(Escalation!$C$2,AX$4-$W20))),
     IF(SSSModel!$C$4="PV",IF(CV$4=$W20,$EA20*(1+SSSModel!$C$2),0),
     IF(SSSModel!$C$4="FCR",IF(AND(CV$4&gt;=$W20,OFFSET(Profiles!$K$2,$Z20,MAX(Profiles!$C$2,AX$4-$W20))&gt;0),$EC20,0),0))))))</f>
        <v>0</v>
      </c>
      <c r="CW20" s="135">
        <f ca="1">IF(OR($Z20=0,SSSModel!$C$4="CF"),AY20,
IF(LEFT($V20,3)="ON_",
     IF(SSSModel!$C$4="RR",SUMPRODUCT(OFFSET($AC20,0,0,1,$CB$2),OFFSET(Profiles!$K$28,($Z20-1)*(Profiles!$I$26+1)+CW$4-SSSModel!$C$3+1,0,1,$CB$2)),
     IF(SSSModel!$C$4="ECC",$EA20*$EB20*SUMPRODUCT(OFFSET($AC20,0,MAX(0,CW$4-$DZ20-$CA$4+1),1,MIN($DZ20,CW$4-$CA$4+1)),OFFSET(Escalation!$K$24,($Y20-1)*(Escalation!$I$22+1)+CW$4-SSSModel!$C$3+1,MAX(0,CW$4-$DZ20-$CA$4+1),1,MIN($DZ20,CW$4-$CA$4+1))),
     IF(SSSModel!$C$4="PV",AY20*$EA20*(1+SSSModel!$C$2),
     IF(SSSModel!$C$4="FCR",$EC20*SUM(OFFSET($AC20,0,MAX(CW$4-$AC$4-$DZ20+1,0),1,MIN($DZ20,CW$4-$AC$4+1))),0)))),
SUM($AC20:$BZ20)*
     IF(SSSModel!$C$4="RR",OFFSET(Profiles!$K$2,$Z20,MAX(Profiles!$C$2,AY$4-$W20)),
     IF(SSSModel!$C$4="ECC",$EA20*$EB20*IF(MAX(Escalation!$C$2,AY$4-$W20)&gt;$DZ20-1,0,OFFSET(Escalation!$K$2,$Y20,MAX(Escalation!$C$2,AY$4-$W20))),
     IF(SSSModel!$C$4="PV",IF(CW$4=$W20,$EA20*(1+SSSModel!$C$2),0),
     IF(SSSModel!$C$4="FCR",IF(AND(CW$4&gt;=$W20,OFFSET(Profiles!$K$2,$Z20,MAX(Profiles!$C$2,AY$4-$W20))&gt;0),$EC20,0),0))))))</f>
        <v>0</v>
      </c>
      <c r="CX20" s="135">
        <f ca="1">IF(OR($Z20=0,SSSModel!$C$4="CF"),AZ20,
IF(LEFT($V20,3)="ON_",
     IF(SSSModel!$C$4="RR",SUMPRODUCT(OFFSET($AC20,0,0,1,$CB$2),OFFSET(Profiles!$K$28,($Z20-1)*(Profiles!$I$26+1)+CX$4-SSSModel!$C$3+1,0,1,$CB$2)),
     IF(SSSModel!$C$4="ECC",$EA20*$EB20*SUMPRODUCT(OFFSET($AC20,0,MAX(0,CX$4-$DZ20-$CA$4+1),1,MIN($DZ20,CX$4-$CA$4+1)),OFFSET(Escalation!$K$24,($Y20-1)*(Escalation!$I$22+1)+CX$4-SSSModel!$C$3+1,MAX(0,CX$4-$DZ20-$CA$4+1),1,MIN($DZ20,CX$4-$CA$4+1))),
     IF(SSSModel!$C$4="PV",AZ20*$EA20*(1+SSSModel!$C$2),
     IF(SSSModel!$C$4="FCR",$EC20*SUM(OFFSET($AC20,0,MAX(CX$4-$AC$4-$DZ20+1,0),1,MIN($DZ20,CX$4-$AC$4+1))),0)))),
SUM($AC20:$BZ20)*
     IF(SSSModel!$C$4="RR",OFFSET(Profiles!$K$2,$Z20,MAX(Profiles!$C$2,AZ$4-$W20)),
     IF(SSSModel!$C$4="ECC",$EA20*$EB20*IF(MAX(Escalation!$C$2,AZ$4-$W20)&gt;$DZ20-1,0,OFFSET(Escalation!$K$2,$Y20,MAX(Escalation!$C$2,AZ$4-$W20))),
     IF(SSSModel!$C$4="PV",IF(CX$4=$W20,$EA20*(1+SSSModel!$C$2),0),
     IF(SSSModel!$C$4="FCR",IF(AND(CX$4&gt;=$W20,OFFSET(Profiles!$K$2,$Z20,MAX(Profiles!$C$2,AZ$4-$W20))&gt;0),$EC20,0),0))))))</f>
        <v>0</v>
      </c>
      <c r="CY20" s="135">
        <f ca="1">IF(OR($Z20=0,SSSModel!$C$4="CF"),BA20,
IF(LEFT($V20,3)="ON_",
     IF(SSSModel!$C$4="RR",SUMPRODUCT(OFFSET($AC20,0,0,1,$CB$2),OFFSET(Profiles!$K$28,($Z20-1)*(Profiles!$I$26+1)+CY$4-SSSModel!$C$3+1,0,1,$CB$2)),
     IF(SSSModel!$C$4="ECC",$EA20*$EB20*SUMPRODUCT(OFFSET($AC20,0,MAX(0,CY$4-$DZ20-$CA$4+1),1,MIN($DZ20,CY$4-$CA$4+1)),OFFSET(Escalation!$K$24,($Y20-1)*(Escalation!$I$22+1)+CY$4-SSSModel!$C$3+1,MAX(0,CY$4-$DZ20-$CA$4+1),1,MIN($DZ20,CY$4-$CA$4+1))),
     IF(SSSModel!$C$4="PV",BA20*$EA20*(1+SSSModel!$C$2),
     IF(SSSModel!$C$4="FCR",$EC20*SUM(OFFSET($AC20,0,MAX(CY$4-$AC$4-$DZ20+1,0),1,MIN($DZ20,CY$4-$AC$4+1))),0)))),
SUM($AC20:$BZ20)*
     IF(SSSModel!$C$4="RR",OFFSET(Profiles!$K$2,$Z20,MAX(Profiles!$C$2,BA$4-$W20)),
     IF(SSSModel!$C$4="ECC",$EA20*$EB20*IF(MAX(Escalation!$C$2,BA$4-$W20)&gt;$DZ20-1,0,OFFSET(Escalation!$K$2,$Y20,MAX(Escalation!$C$2,BA$4-$W20))),
     IF(SSSModel!$C$4="PV",IF(CY$4=$W20,$EA20*(1+SSSModel!$C$2),0),
     IF(SSSModel!$C$4="FCR",IF(AND(CY$4&gt;=$W20,OFFSET(Profiles!$K$2,$Z20,MAX(Profiles!$C$2,BA$4-$W20))&gt;0),$EC20,0),0))))))</f>
        <v>0</v>
      </c>
      <c r="CZ20" s="135">
        <f ca="1">IF(OR($Z20=0,SSSModel!$C$4="CF"),BB20,
IF(LEFT($V20,3)="ON_",
     IF(SSSModel!$C$4="RR",SUMPRODUCT(OFFSET($AC20,0,0,1,$CB$2),OFFSET(Profiles!$K$28,($Z20-1)*(Profiles!$I$26+1)+CZ$4-SSSModel!$C$3+1,0,1,$CB$2)),
     IF(SSSModel!$C$4="ECC",$EA20*$EB20*SUMPRODUCT(OFFSET($AC20,0,MAX(0,CZ$4-$DZ20-$CA$4+1),1,MIN($DZ20,CZ$4-$CA$4+1)),OFFSET(Escalation!$K$24,($Y20-1)*(Escalation!$I$22+1)+CZ$4-SSSModel!$C$3+1,MAX(0,CZ$4-$DZ20-$CA$4+1),1,MIN($DZ20,CZ$4-$CA$4+1))),
     IF(SSSModel!$C$4="PV",BB20*$EA20*(1+SSSModel!$C$2),
     IF(SSSModel!$C$4="FCR",$EC20*SUM(OFFSET($AC20,0,MAX(CZ$4-$AC$4-$DZ20+1,0),1,MIN($DZ20,CZ$4-$AC$4+1))),0)))),
SUM($AC20:$BZ20)*
     IF(SSSModel!$C$4="RR",OFFSET(Profiles!$K$2,$Z20,MAX(Profiles!$C$2,BB$4-$W20)),
     IF(SSSModel!$C$4="ECC",$EA20*$EB20*IF(MAX(Escalation!$C$2,BB$4-$W20)&gt;$DZ20-1,0,OFFSET(Escalation!$K$2,$Y20,MAX(Escalation!$C$2,BB$4-$W20))),
     IF(SSSModel!$C$4="PV",IF(CZ$4=$W20,$EA20*(1+SSSModel!$C$2),0),
     IF(SSSModel!$C$4="FCR",IF(AND(CZ$4&gt;=$W20,OFFSET(Profiles!$K$2,$Z20,MAX(Profiles!$C$2,BB$4-$W20))&gt;0),$EC20,0),0))))))</f>
        <v>0</v>
      </c>
      <c r="DA20" s="135">
        <f ca="1">IF(OR($Z20=0,SSSModel!$C$4="CF"),BC20,
IF(LEFT($V20,3)="ON_",
     IF(SSSModel!$C$4="RR",SUMPRODUCT(OFFSET($AC20,0,0,1,$CB$2),OFFSET(Profiles!$K$28,($Z20-1)*(Profiles!$I$26+1)+DA$4-SSSModel!$C$3+1,0,1,$CB$2)),
     IF(SSSModel!$C$4="ECC",$EA20*$EB20*SUMPRODUCT(OFFSET($AC20,0,MAX(0,DA$4-$DZ20-$CA$4+1),1,MIN($DZ20,DA$4-$CA$4+1)),OFFSET(Escalation!$K$24,($Y20-1)*(Escalation!$I$22+1)+DA$4-SSSModel!$C$3+1,MAX(0,DA$4-$DZ20-$CA$4+1),1,MIN($DZ20,DA$4-$CA$4+1))),
     IF(SSSModel!$C$4="PV",BC20*$EA20*(1+SSSModel!$C$2),
     IF(SSSModel!$C$4="FCR",$EC20*SUM(OFFSET($AC20,0,MAX(DA$4-$AC$4-$DZ20+1,0),1,MIN($DZ20,DA$4-$AC$4+1))),0)))),
SUM($AC20:$BZ20)*
     IF(SSSModel!$C$4="RR",OFFSET(Profiles!$K$2,$Z20,MAX(Profiles!$C$2,BC$4-$W20)),
     IF(SSSModel!$C$4="ECC",$EA20*$EB20*IF(MAX(Escalation!$C$2,BC$4-$W20)&gt;$DZ20-1,0,OFFSET(Escalation!$K$2,$Y20,MAX(Escalation!$C$2,BC$4-$W20))),
     IF(SSSModel!$C$4="PV",IF(DA$4=$W20,$EA20*(1+SSSModel!$C$2),0),
     IF(SSSModel!$C$4="FCR",IF(AND(DA$4&gt;=$W20,OFFSET(Profiles!$K$2,$Z20,MAX(Profiles!$C$2,BC$4-$W20))&gt;0),$EC20,0),0))))))</f>
        <v>0</v>
      </c>
      <c r="DB20" s="135">
        <f ca="1">IF(OR($Z20=0,SSSModel!$C$4="CF"),BD20,
IF(LEFT($V20,3)="ON_",
     IF(SSSModel!$C$4="RR",SUMPRODUCT(OFFSET($AC20,0,0,1,$CB$2),OFFSET(Profiles!$K$28,($Z20-1)*(Profiles!$I$26+1)+DB$4-SSSModel!$C$3+1,0,1,$CB$2)),
     IF(SSSModel!$C$4="ECC",$EA20*$EB20*SUMPRODUCT(OFFSET($AC20,0,MAX(0,DB$4-$DZ20-$CA$4+1),1,MIN($DZ20,DB$4-$CA$4+1)),OFFSET(Escalation!$K$24,($Y20-1)*(Escalation!$I$22+1)+DB$4-SSSModel!$C$3+1,MAX(0,DB$4-$DZ20-$CA$4+1),1,MIN($DZ20,DB$4-$CA$4+1))),
     IF(SSSModel!$C$4="PV",BD20*$EA20*(1+SSSModel!$C$2),
     IF(SSSModel!$C$4="FCR",$EC20*SUM(OFFSET($AC20,0,MAX(DB$4-$AC$4-$DZ20+1,0),1,MIN($DZ20,DB$4-$AC$4+1))),0)))),
SUM($AC20:$BZ20)*
     IF(SSSModel!$C$4="RR",OFFSET(Profiles!$K$2,$Z20,MAX(Profiles!$C$2,BD$4-$W20)),
     IF(SSSModel!$C$4="ECC",$EA20*$EB20*IF(MAX(Escalation!$C$2,BD$4-$W20)&gt;$DZ20-1,0,OFFSET(Escalation!$K$2,$Y20,MAX(Escalation!$C$2,BD$4-$W20))),
     IF(SSSModel!$C$4="PV",IF(DB$4=$W20,$EA20*(1+SSSModel!$C$2),0),
     IF(SSSModel!$C$4="FCR",IF(AND(DB$4&gt;=$W20,OFFSET(Profiles!$K$2,$Z20,MAX(Profiles!$C$2,BD$4-$W20))&gt;0),$EC20,0),0))))))</f>
        <v>0</v>
      </c>
      <c r="DC20" s="135">
        <f ca="1">IF(OR($Z20=0,SSSModel!$C$4="CF"),BE20,
IF(LEFT($V20,3)="ON_",
     IF(SSSModel!$C$4="RR",SUMPRODUCT(OFFSET($AC20,0,0,1,$CB$2),OFFSET(Profiles!$K$28,($Z20-1)*(Profiles!$I$26+1)+DC$4-SSSModel!$C$3+1,0,1,$CB$2)),
     IF(SSSModel!$C$4="ECC",$EA20*$EB20*SUMPRODUCT(OFFSET($AC20,0,MAX(0,DC$4-$DZ20-$CA$4+1),1,MIN($DZ20,DC$4-$CA$4+1)),OFFSET(Escalation!$K$24,($Y20-1)*(Escalation!$I$22+1)+DC$4-SSSModel!$C$3+1,MAX(0,DC$4-$DZ20-$CA$4+1),1,MIN($DZ20,DC$4-$CA$4+1))),
     IF(SSSModel!$C$4="PV",BE20*$EA20*(1+SSSModel!$C$2),
     IF(SSSModel!$C$4="FCR",$EC20*SUM(OFFSET($AC20,0,MAX(DC$4-$AC$4-$DZ20+1,0),1,MIN($DZ20,DC$4-$AC$4+1))),0)))),
SUM($AC20:$BZ20)*
     IF(SSSModel!$C$4="RR",OFFSET(Profiles!$K$2,$Z20,MAX(Profiles!$C$2,BE$4-$W20)),
     IF(SSSModel!$C$4="ECC",$EA20*$EB20*IF(MAX(Escalation!$C$2,BE$4-$W20)&gt;$DZ20-1,0,OFFSET(Escalation!$K$2,$Y20,MAX(Escalation!$C$2,BE$4-$W20))),
     IF(SSSModel!$C$4="PV",IF(DC$4=$W20,$EA20*(1+SSSModel!$C$2),0),
     IF(SSSModel!$C$4="FCR",IF(AND(DC$4&gt;=$W20,OFFSET(Profiles!$K$2,$Z20,MAX(Profiles!$C$2,BE$4-$W20))&gt;0),$EC20,0),0))))))</f>
        <v>0</v>
      </c>
      <c r="DD20" s="135">
        <f ca="1">IF(OR($Z20=0,SSSModel!$C$4="CF"),BF20,
IF(LEFT($V20,3)="ON_",
     IF(SSSModel!$C$4="RR",SUMPRODUCT(OFFSET($AC20,0,0,1,$CB$2),OFFSET(Profiles!$K$28,($Z20-1)*(Profiles!$I$26+1)+DD$4-SSSModel!$C$3+1,0,1,$CB$2)),
     IF(SSSModel!$C$4="ECC",$EA20*$EB20*SUMPRODUCT(OFFSET($AC20,0,MAX(0,DD$4-$DZ20-$CA$4+1),1,MIN($DZ20,DD$4-$CA$4+1)),OFFSET(Escalation!$K$24,($Y20-1)*(Escalation!$I$22+1)+DD$4-SSSModel!$C$3+1,MAX(0,DD$4-$DZ20-$CA$4+1),1,MIN($DZ20,DD$4-$CA$4+1))),
     IF(SSSModel!$C$4="PV",BF20*$EA20*(1+SSSModel!$C$2),
     IF(SSSModel!$C$4="FCR",$EC20*SUM(OFFSET($AC20,0,MAX(DD$4-$AC$4-$DZ20+1,0),1,MIN($DZ20,DD$4-$AC$4+1))),0)))),
SUM($AC20:$BZ20)*
     IF(SSSModel!$C$4="RR",OFFSET(Profiles!$K$2,$Z20,MAX(Profiles!$C$2,BF$4-$W20)),
     IF(SSSModel!$C$4="ECC",$EA20*$EB20*IF(MAX(Escalation!$C$2,BF$4-$W20)&gt;$DZ20-1,0,OFFSET(Escalation!$K$2,$Y20,MAX(Escalation!$C$2,BF$4-$W20))),
     IF(SSSModel!$C$4="PV",IF(DD$4=$W20,$EA20*(1+SSSModel!$C$2),0),
     IF(SSSModel!$C$4="FCR",IF(AND(DD$4&gt;=$W20,OFFSET(Profiles!$K$2,$Z20,MAX(Profiles!$C$2,BF$4-$W20))&gt;0),$EC20,0),0))))))</f>
        <v>0</v>
      </c>
      <c r="DE20" s="135">
        <f ca="1">IF(OR($Z20=0,SSSModel!$C$4="CF"),BG20,
IF(LEFT($V20,3)="ON_",
     IF(SSSModel!$C$4="RR",SUMPRODUCT(OFFSET($AC20,0,0,1,$CB$2),OFFSET(Profiles!$K$28,($Z20-1)*(Profiles!$I$26+1)+DE$4-SSSModel!$C$3+1,0,1,$CB$2)),
     IF(SSSModel!$C$4="ECC",$EA20*$EB20*SUMPRODUCT(OFFSET($AC20,0,MAX(0,DE$4-$DZ20-$CA$4+1),1,MIN($DZ20,DE$4-$CA$4+1)),OFFSET(Escalation!$K$24,($Y20-1)*(Escalation!$I$22+1)+DE$4-SSSModel!$C$3+1,MAX(0,DE$4-$DZ20-$CA$4+1),1,MIN($DZ20,DE$4-$CA$4+1))),
     IF(SSSModel!$C$4="PV",BG20*$EA20*(1+SSSModel!$C$2),
     IF(SSSModel!$C$4="FCR",$EC20*SUM(OFFSET($AC20,0,MAX(DE$4-$AC$4-$DZ20+1,0),1,MIN($DZ20,DE$4-$AC$4+1))),0)))),
SUM($AC20:$BZ20)*
     IF(SSSModel!$C$4="RR",OFFSET(Profiles!$K$2,$Z20,MAX(Profiles!$C$2,BG$4-$W20)),
     IF(SSSModel!$C$4="ECC",$EA20*$EB20*IF(MAX(Escalation!$C$2,BG$4-$W20)&gt;$DZ20-1,0,OFFSET(Escalation!$K$2,$Y20,MAX(Escalation!$C$2,BG$4-$W20))),
     IF(SSSModel!$C$4="PV",IF(DE$4=$W20,$EA20*(1+SSSModel!$C$2),0),
     IF(SSSModel!$C$4="FCR",IF(AND(DE$4&gt;=$W20,OFFSET(Profiles!$K$2,$Z20,MAX(Profiles!$C$2,BG$4-$W20))&gt;0),$EC20,0),0))))))</f>
        <v>0</v>
      </c>
      <c r="DF20" s="135">
        <f ca="1">IF(OR($Z20=0,SSSModel!$C$4="CF"),BH20,
IF(LEFT($V20,3)="ON_",
     IF(SSSModel!$C$4="RR",SUMPRODUCT(OFFSET($AC20,0,0,1,$CB$2),OFFSET(Profiles!$K$28,($Z20-1)*(Profiles!$I$26+1)+DF$4-SSSModel!$C$3+1,0,1,$CB$2)),
     IF(SSSModel!$C$4="ECC",$EA20*$EB20*SUMPRODUCT(OFFSET($AC20,0,MAX(0,DF$4-$DZ20-$CA$4+1),1,MIN($DZ20,DF$4-$CA$4+1)),OFFSET(Escalation!$K$24,($Y20-1)*(Escalation!$I$22+1)+DF$4-SSSModel!$C$3+1,MAX(0,DF$4-$DZ20-$CA$4+1),1,MIN($DZ20,DF$4-$CA$4+1))),
     IF(SSSModel!$C$4="PV",BH20*$EA20*(1+SSSModel!$C$2),
     IF(SSSModel!$C$4="FCR",$EC20*SUM(OFFSET($AC20,0,MAX(DF$4-$AC$4-$DZ20+1,0),1,MIN($DZ20,DF$4-$AC$4+1))),0)))),
SUM($AC20:$BZ20)*
     IF(SSSModel!$C$4="RR",OFFSET(Profiles!$K$2,$Z20,MAX(Profiles!$C$2,BH$4-$W20)),
     IF(SSSModel!$C$4="ECC",$EA20*$EB20*IF(MAX(Escalation!$C$2,BH$4-$W20)&gt;$DZ20-1,0,OFFSET(Escalation!$K$2,$Y20,MAX(Escalation!$C$2,BH$4-$W20))),
     IF(SSSModel!$C$4="PV",IF(DF$4=$W20,$EA20*(1+SSSModel!$C$2),0),
     IF(SSSModel!$C$4="FCR",IF(AND(DF$4&gt;=$W20,OFFSET(Profiles!$K$2,$Z20,MAX(Profiles!$C$2,BH$4-$W20))&gt;0),$EC20,0),0))))))</f>
        <v>0</v>
      </c>
      <c r="DG20" s="135">
        <f ca="1">IF(OR($Z20=0,SSSModel!$C$4="CF"),BI20,
IF(LEFT($V20,3)="ON_",
     IF(SSSModel!$C$4="RR",SUMPRODUCT(OFFSET($AC20,0,0,1,$CB$2),OFFSET(Profiles!$K$28,($Z20-1)*(Profiles!$I$26+1)+DG$4-SSSModel!$C$3+1,0,1,$CB$2)),
     IF(SSSModel!$C$4="ECC",$EA20*$EB20*SUMPRODUCT(OFFSET($AC20,0,MAX(0,DG$4-$DZ20-$CA$4+1),1,MIN($DZ20,DG$4-$CA$4+1)),OFFSET(Escalation!$K$24,($Y20-1)*(Escalation!$I$22+1)+DG$4-SSSModel!$C$3+1,MAX(0,DG$4-$DZ20-$CA$4+1),1,MIN($DZ20,DG$4-$CA$4+1))),
     IF(SSSModel!$C$4="PV",BI20*$EA20*(1+SSSModel!$C$2),
     IF(SSSModel!$C$4="FCR",$EC20*SUM(OFFSET($AC20,0,MAX(DG$4-$AC$4-$DZ20+1,0),1,MIN($DZ20,DG$4-$AC$4+1))),0)))),
SUM($AC20:$BZ20)*
     IF(SSSModel!$C$4="RR",OFFSET(Profiles!$K$2,$Z20,MAX(Profiles!$C$2,BI$4-$W20)),
     IF(SSSModel!$C$4="ECC",$EA20*$EB20*IF(MAX(Escalation!$C$2,BI$4-$W20)&gt;$DZ20-1,0,OFFSET(Escalation!$K$2,$Y20,MAX(Escalation!$C$2,BI$4-$W20))),
     IF(SSSModel!$C$4="PV",IF(DG$4=$W20,$EA20*(1+SSSModel!$C$2),0),
     IF(SSSModel!$C$4="FCR",IF(AND(DG$4&gt;=$W20,OFFSET(Profiles!$K$2,$Z20,MAX(Profiles!$C$2,BI$4-$W20))&gt;0),$EC20,0),0))))))</f>
        <v>0</v>
      </c>
      <c r="DH20" s="135">
        <f ca="1">IF(OR($Z20=0,SSSModel!$C$4="CF"),BJ20,
IF(LEFT($V20,3)="ON_",
     IF(SSSModel!$C$4="RR",SUMPRODUCT(OFFSET($AC20,0,0,1,$CB$2),OFFSET(Profiles!$K$28,($Z20-1)*(Profiles!$I$26+1)+DH$4-SSSModel!$C$3+1,0,1,$CB$2)),
     IF(SSSModel!$C$4="ECC",$EA20*$EB20*SUMPRODUCT(OFFSET($AC20,0,MAX(0,DH$4-$DZ20-$CA$4+1),1,MIN($DZ20,DH$4-$CA$4+1)),OFFSET(Escalation!$K$24,($Y20-1)*(Escalation!$I$22+1)+DH$4-SSSModel!$C$3+1,MAX(0,DH$4-$DZ20-$CA$4+1),1,MIN($DZ20,DH$4-$CA$4+1))),
     IF(SSSModel!$C$4="PV",BJ20*$EA20*(1+SSSModel!$C$2),
     IF(SSSModel!$C$4="FCR",$EC20*SUM(OFFSET($AC20,0,MAX(DH$4-$AC$4-$DZ20+1,0),1,MIN($DZ20,DH$4-$AC$4+1))),0)))),
SUM($AC20:$BZ20)*
     IF(SSSModel!$C$4="RR",OFFSET(Profiles!$K$2,$Z20,MAX(Profiles!$C$2,BJ$4-$W20)),
     IF(SSSModel!$C$4="ECC",$EA20*$EB20*IF(MAX(Escalation!$C$2,BJ$4-$W20)&gt;$DZ20-1,0,OFFSET(Escalation!$K$2,$Y20,MAX(Escalation!$C$2,BJ$4-$W20))),
     IF(SSSModel!$C$4="PV",IF(DH$4=$W20,$EA20*(1+SSSModel!$C$2),0),
     IF(SSSModel!$C$4="FCR",IF(AND(DH$4&gt;=$W20,OFFSET(Profiles!$K$2,$Z20,MAX(Profiles!$C$2,BJ$4-$W20))&gt;0),$EC20,0),0))))))</f>
        <v>0</v>
      </c>
      <c r="DI20" s="135">
        <f ca="1">IF(OR($Z20=0,SSSModel!$C$4="CF"),BK20,
IF(LEFT($V20,3)="ON_",
     IF(SSSModel!$C$4="RR",SUMPRODUCT(OFFSET($AC20,0,0,1,$CB$2),OFFSET(Profiles!$K$28,($Z20-1)*(Profiles!$I$26+1)+DI$4-SSSModel!$C$3+1,0,1,$CB$2)),
     IF(SSSModel!$C$4="ECC",$EA20*$EB20*SUMPRODUCT(OFFSET($AC20,0,MAX(0,DI$4-$DZ20-$CA$4+1),1,MIN($DZ20,DI$4-$CA$4+1)),OFFSET(Escalation!$K$24,($Y20-1)*(Escalation!$I$22+1)+DI$4-SSSModel!$C$3+1,MAX(0,DI$4-$DZ20-$CA$4+1),1,MIN($DZ20,DI$4-$CA$4+1))),
     IF(SSSModel!$C$4="PV",BK20*$EA20*(1+SSSModel!$C$2),
     IF(SSSModel!$C$4="FCR",$EC20*SUM(OFFSET($AC20,0,MAX(DI$4-$AC$4-$DZ20+1,0),1,MIN($DZ20,DI$4-$AC$4+1))),0)))),
SUM($AC20:$BZ20)*
     IF(SSSModel!$C$4="RR",OFFSET(Profiles!$K$2,$Z20,MAX(Profiles!$C$2,BK$4-$W20)),
     IF(SSSModel!$C$4="ECC",$EA20*$EB20*IF(MAX(Escalation!$C$2,BK$4-$W20)&gt;$DZ20-1,0,OFFSET(Escalation!$K$2,$Y20,MAX(Escalation!$C$2,BK$4-$W20))),
     IF(SSSModel!$C$4="PV",IF(DI$4=$W20,$EA20*(1+SSSModel!$C$2),0),
     IF(SSSModel!$C$4="FCR",IF(AND(DI$4&gt;=$W20,OFFSET(Profiles!$K$2,$Z20,MAX(Profiles!$C$2,BK$4-$W20))&gt;0),$EC20,0),0))))))</f>
        <v>0</v>
      </c>
      <c r="DJ20" s="135">
        <f ca="1">IF(OR($Z20=0,SSSModel!$C$4="CF"),BL20,
IF(LEFT($V20,3)="ON_",
     IF(SSSModel!$C$4="RR",SUMPRODUCT(OFFSET($AC20,0,0,1,$CB$2),OFFSET(Profiles!$K$28,($Z20-1)*(Profiles!$I$26+1)+DJ$4-SSSModel!$C$3+1,0,1,$CB$2)),
     IF(SSSModel!$C$4="ECC",$EA20*$EB20*SUMPRODUCT(OFFSET($AC20,0,MAX(0,DJ$4-$DZ20-$CA$4+1),1,MIN($DZ20,DJ$4-$CA$4+1)),OFFSET(Escalation!$K$24,($Y20-1)*(Escalation!$I$22+1)+DJ$4-SSSModel!$C$3+1,MAX(0,DJ$4-$DZ20-$CA$4+1),1,MIN($DZ20,DJ$4-$CA$4+1))),
     IF(SSSModel!$C$4="PV",BL20*$EA20*(1+SSSModel!$C$2),
     IF(SSSModel!$C$4="FCR",$EC20*SUM(OFFSET($AC20,0,MAX(DJ$4-$AC$4-$DZ20+1,0),1,MIN($DZ20,DJ$4-$AC$4+1))),0)))),
SUM($AC20:$BZ20)*
     IF(SSSModel!$C$4="RR",OFFSET(Profiles!$K$2,$Z20,MAX(Profiles!$C$2,BL$4-$W20)),
     IF(SSSModel!$C$4="ECC",$EA20*$EB20*IF(MAX(Escalation!$C$2,BL$4-$W20)&gt;$DZ20-1,0,OFFSET(Escalation!$K$2,$Y20,MAX(Escalation!$C$2,BL$4-$W20))),
     IF(SSSModel!$C$4="PV",IF(DJ$4=$W20,$EA20*(1+SSSModel!$C$2),0),
     IF(SSSModel!$C$4="FCR",IF(AND(DJ$4&gt;=$W20,OFFSET(Profiles!$K$2,$Z20,MAX(Profiles!$C$2,BL$4-$W20))&gt;0),$EC20,0),0))))))</f>
        <v>0</v>
      </c>
      <c r="DK20" s="135">
        <f ca="1">IF(OR($Z20=0,SSSModel!$C$4="CF"),BM20,
IF(LEFT($V20,3)="ON_",
     IF(SSSModel!$C$4="RR",SUMPRODUCT(OFFSET($AC20,0,0,1,$CB$2),OFFSET(Profiles!$K$28,($Z20-1)*(Profiles!$I$26+1)+DK$4-SSSModel!$C$3+1,0,1,$CB$2)),
     IF(SSSModel!$C$4="ECC",$EA20*$EB20*SUMPRODUCT(OFFSET($AC20,0,MAX(0,DK$4-$DZ20-$CA$4+1),1,MIN($DZ20,DK$4-$CA$4+1)),OFFSET(Escalation!$K$24,($Y20-1)*(Escalation!$I$22+1)+DK$4-SSSModel!$C$3+1,MAX(0,DK$4-$DZ20-$CA$4+1),1,MIN($DZ20,DK$4-$CA$4+1))),
     IF(SSSModel!$C$4="PV",BM20*$EA20*(1+SSSModel!$C$2),
     IF(SSSModel!$C$4="FCR",$EC20*SUM(OFFSET($AC20,0,MAX(DK$4-$AC$4-$DZ20+1,0),1,MIN($DZ20,DK$4-$AC$4+1))),0)))),
SUM($AC20:$BZ20)*
     IF(SSSModel!$C$4="RR",OFFSET(Profiles!$K$2,$Z20,MAX(Profiles!$C$2,BM$4-$W20)),
     IF(SSSModel!$C$4="ECC",$EA20*$EB20*IF(MAX(Escalation!$C$2,BM$4-$W20)&gt;$DZ20-1,0,OFFSET(Escalation!$K$2,$Y20,MAX(Escalation!$C$2,BM$4-$W20))),
     IF(SSSModel!$C$4="PV",IF(DK$4=$W20,$EA20*(1+SSSModel!$C$2),0),
     IF(SSSModel!$C$4="FCR",IF(AND(DK$4&gt;=$W20,OFFSET(Profiles!$K$2,$Z20,MAX(Profiles!$C$2,BM$4-$W20))&gt;0),$EC20,0),0))))))</f>
        <v>0</v>
      </c>
      <c r="DL20" s="135">
        <f ca="1">IF(OR($Z20=0,SSSModel!$C$4="CF"),BN20,
IF(LEFT($V20,3)="ON_",
     IF(SSSModel!$C$4="RR",SUMPRODUCT(OFFSET($AC20,0,0,1,$CB$2),OFFSET(Profiles!$K$28,($Z20-1)*(Profiles!$I$26+1)+DL$4-SSSModel!$C$3+1,0,1,$CB$2)),
     IF(SSSModel!$C$4="ECC",$EA20*$EB20*SUMPRODUCT(OFFSET($AC20,0,MAX(0,DL$4-$DZ20-$CA$4+1),1,MIN($DZ20,DL$4-$CA$4+1)),OFFSET(Escalation!$K$24,($Y20-1)*(Escalation!$I$22+1)+DL$4-SSSModel!$C$3+1,MAX(0,DL$4-$DZ20-$CA$4+1),1,MIN($DZ20,DL$4-$CA$4+1))),
     IF(SSSModel!$C$4="PV",BN20*$EA20*(1+SSSModel!$C$2),
     IF(SSSModel!$C$4="FCR",$EC20*SUM(OFFSET($AC20,0,MAX(DL$4-$AC$4-$DZ20+1,0),1,MIN($DZ20,DL$4-$AC$4+1))),0)))),
SUM($AC20:$BZ20)*
     IF(SSSModel!$C$4="RR",OFFSET(Profiles!$K$2,$Z20,MAX(Profiles!$C$2,BN$4-$W20)),
     IF(SSSModel!$C$4="ECC",$EA20*$EB20*IF(MAX(Escalation!$C$2,BN$4-$W20)&gt;$DZ20-1,0,OFFSET(Escalation!$K$2,$Y20,MAX(Escalation!$C$2,BN$4-$W20))),
     IF(SSSModel!$C$4="PV",IF(DL$4=$W20,$EA20*(1+SSSModel!$C$2),0),
     IF(SSSModel!$C$4="FCR",IF(AND(DL$4&gt;=$W20,OFFSET(Profiles!$K$2,$Z20,MAX(Profiles!$C$2,BN$4-$W20))&gt;0),$EC20,0),0))))))</f>
        <v>0</v>
      </c>
      <c r="DM20" s="135">
        <f ca="1">IF(OR($Z20=0,SSSModel!$C$4="CF"),BO20,
IF(LEFT($V20,3)="ON_",
     IF(SSSModel!$C$4="RR",SUMPRODUCT(OFFSET($AC20,0,0,1,$CB$2),OFFSET(Profiles!$K$28,($Z20-1)*(Profiles!$I$26+1)+DM$4-SSSModel!$C$3+1,0,1,$CB$2)),
     IF(SSSModel!$C$4="ECC",$EA20*$EB20*SUMPRODUCT(OFFSET($AC20,0,MAX(0,DM$4-$DZ20-$CA$4+1),1,MIN($DZ20,DM$4-$CA$4+1)),OFFSET(Escalation!$K$24,($Y20-1)*(Escalation!$I$22+1)+DM$4-SSSModel!$C$3+1,MAX(0,DM$4-$DZ20-$CA$4+1),1,MIN($DZ20,DM$4-$CA$4+1))),
     IF(SSSModel!$C$4="PV",BO20*$EA20*(1+SSSModel!$C$2),
     IF(SSSModel!$C$4="FCR",$EC20*SUM(OFFSET($AC20,0,MAX(DM$4-$AC$4-$DZ20+1,0),1,MIN($DZ20,DM$4-$AC$4+1))),0)))),
SUM($AC20:$BZ20)*
     IF(SSSModel!$C$4="RR",OFFSET(Profiles!$K$2,$Z20,MAX(Profiles!$C$2,BO$4-$W20)),
     IF(SSSModel!$C$4="ECC",$EA20*$EB20*IF(MAX(Escalation!$C$2,BO$4-$W20)&gt;$DZ20-1,0,OFFSET(Escalation!$K$2,$Y20,MAX(Escalation!$C$2,BO$4-$W20))),
     IF(SSSModel!$C$4="PV",IF(DM$4=$W20,$EA20*(1+SSSModel!$C$2),0),
     IF(SSSModel!$C$4="FCR",IF(AND(DM$4&gt;=$W20,OFFSET(Profiles!$K$2,$Z20,MAX(Profiles!$C$2,BO$4-$W20))&gt;0),$EC20,0),0))))))</f>
        <v>0</v>
      </c>
      <c r="DN20" s="135">
        <f ca="1">IF(OR($Z20=0,SSSModel!$C$4="CF"),BP20,
IF(LEFT($V20,3)="ON_",
     IF(SSSModel!$C$4="RR",SUMPRODUCT(OFFSET($AC20,0,0,1,$CB$2),OFFSET(Profiles!$K$28,($Z20-1)*(Profiles!$I$26+1)+DN$4-SSSModel!$C$3+1,0,1,$CB$2)),
     IF(SSSModel!$C$4="ECC",$EA20*$EB20*SUMPRODUCT(OFFSET($AC20,0,MAX(0,DN$4-$DZ20-$CA$4+1),1,MIN($DZ20,DN$4-$CA$4+1)),OFFSET(Escalation!$K$24,($Y20-1)*(Escalation!$I$22+1)+DN$4-SSSModel!$C$3+1,MAX(0,DN$4-$DZ20-$CA$4+1),1,MIN($DZ20,DN$4-$CA$4+1))),
     IF(SSSModel!$C$4="PV",BP20*$EA20*(1+SSSModel!$C$2),
     IF(SSSModel!$C$4="FCR",$EC20*SUM(OFFSET($AC20,0,MAX(DN$4-$AC$4-$DZ20+1,0),1,MIN($DZ20,DN$4-$AC$4+1))),0)))),
SUM($AC20:$BZ20)*
     IF(SSSModel!$C$4="RR",OFFSET(Profiles!$K$2,$Z20,MAX(Profiles!$C$2,BP$4-$W20)),
     IF(SSSModel!$C$4="ECC",$EA20*$EB20*IF(MAX(Escalation!$C$2,BP$4-$W20)&gt;$DZ20-1,0,OFFSET(Escalation!$K$2,$Y20,MAX(Escalation!$C$2,BP$4-$W20))),
     IF(SSSModel!$C$4="PV",IF(DN$4=$W20,$EA20*(1+SSSModel!$C$2),0),
     IF(SSSModel!$C$4="FCR",IF(AND(DN$4&gt;=$W20,OFFSET(Profiles!$K$2,$Z20,MAX(Profiles!$C$2,BP$4-$W20))&gt;0),$EC20,0),0))))))</f>
        <v>0</v>
      </c>
      <c r="DO20" s="135">
        <f ca="1">IF(OR($Z20=0,SSSModel!$C$4="CF"),BQ20,
IF(LEFT($V20,3)="ON_",
     IF(SSSModel!$C$4="RR",SUMPRODUCT(OFFSET($AC20,0,0,1,$CB$2),OFFSET(Profiles!$K$28,($Z20-1)*(Profiles!$I$26+1)+DO$4-SSSModel!$C$3+1,0,1,$CB$2)),
     IF(SSSModel!$C$4="ECC",$EA20*$EB20*SUMPRODUCT(OFFSET($AC20,0,MAX(0,DO$4-$DZ20-$CA$4+1),1,MIN($DZ20,DO$4-$CA$4+1)),OFFSET(Escalation!$K$24,($Y20-1)*(Escalation!$I$22+1)+DO$4-SSSModel!$C$3+1,MAX(0,DO$4-$DZ20-$CA$4+1),1,MIN($DZ20,DO$4-$CA$4+1))),
     IF(SSSModel!$C$4="PV",BQ20*$EA20*(1+SSSModel!$C$2),
     IF(SSSModel!$C$4="FCR",$EC20*SUM(OFFSET($AC20,0,MAX(DO$4-$AC$4-$DZ20+1,0),1,MIN($DZ20,DO$4-$AC$4+1))),0)))),
SUM($AC20:$BZ20)*
     IF(SSSModel!$C$4="RR",OFFSET(Profiles!$K$2,$Z20,MAX(Profiles!$C$2,BQ$4-$W20)),
     IF(SSSModel!$C$4="ECC",$EA20*$EB20*IF(MAX(Escalation!$C$2,BQ$4-$W20)&gt;$DZ20-1,0,OFFSET(Escalation!$K$2,$Y20,MAX(Escalation!$C$2,BQ$4-$W20))),
     IF(SSSModel!$C$4="PV",IF(DO$4=$W20,$EA20*(1+SSSModel!$C$2),0),
     IF(SSSModel!$C$4="FCR",IF(AND(DO$4&gt;=$W20,OFFSET(Profiles!$K$2,$Z20,MAX(Profiles!$C$2,BQ$4-$W20))&gt;0),$EC20,0),0))))))</f>
        <v>0</v>
      </c>
      <c r="DP20" s="135">
        <f ca="1">IF(OR($Z20=0,SSSModel!$C$4="CF"),BR20,
IF(LEFT($V20,3)="ON_",
     IF(SSSModel!$C$4="RR",SUMPRODUCT(OFFSET($AC20,0,0,1,$CB$2),OFFSET(Profiles!$K$28,($Z20-1)*(Profiles!$I$26+1)+DP$4-SSSModel!$C$3+1,0,1,$CB$2)),
     IF(SSSModel!$C$4="ECC",$EA20*$EB20*SUMPRODUCT(OFFSET($AC20,0,MAX(0,DP$4-$DZ20-$CA$4+1),1,MIN($DZ20,DP$4-$CA$4+1)),OFFSET(Escalation!$K$24,($Y20-1)*(Escalation!$I$22+1)+DP$4-SSSModel!$C$3+1,MAX(0,DP$4-$DZ20-$CA$4+1),1,MIN($DZ20,DP$4-$CA$4+1))),
     IF(SSSModel!$C$4="PV",BR20*$EA20*(1+SSSModel!$C$2),
     IF(SSSModel!$C$4="FCR",$EC20*SUM(OFFSET($AC20,0,MAX(DP$4-$AC$4-$DZ20+1,0),1,MIN($DZ20,DP$4-$AC$4+1))),0)))),
SUM($AC20:$BZ20)*
     IF(SSSModel!$C$4="RR",OFFSET(Profiles!$K$2,$Z20,MAX(Profiles!$C$2,BR$4-$W20)),
     IF(SSSModel!$C$4="ECC",$EA20*$EB20*IF(MAX(Escalation!$C$2,BR$4-$W20)&gt;$DZ20-1,0,OFFSET(Escalation!$K$2,$Y20,MAX(Escalation!$C$2,BR$4-$W20))),
     IF(SSSModel!$C$4="PV",IF(DP$4=$W20,$EA20*(1+SSSModel!$C$2),0),
     IF(SSSModel!$C$4="FCR",IF(AND(DP$4&gt;=$W20,OFFSET(Profiles!$K$2,$Z20,MAX(Profiles!$C$2,BR$4-$W20))&gt;0),$EC20,0),0))))))</f>
        <v>0</v>
      </c>
      <c r="DQ20" s="135">
        <f ca="1">IF(OR($Z20=0,SSSModel!$C$4="CF"),BS20,
IF(LEFT($V20,3)="ON_",
     IF(SSSModel!$C$4="RR",SUMPRODUCT(OFFSET($AC20,0,0,1,$CB$2),OFFSET(Profiles!$K$28,($Z20-1)*(Profiles!$I$26+1)+DQ$4-SSSModel!$C$3+1,0,1,$CB$2)),
     IF(SSSModel!$C$4="ECC",$EA20*$EB20*SUMPRODUCT(OFFSET($AC20,0,MAX(0,DQ$4-$DZ20-$CA$4+1),1,MIN($DZ20,DQ$4-$CA$4+1)),OFFSET(Escalation!$K$24,($Y20-1)*(Escalation!$I$22+1)+DQ$4-SSSModel!$C$3+1,MAX(0,DQ$4-$DZ20-$CA$4+1),1,MIN($DZ20,DQ$4-$CA$4+1))),
     IF(SSSModel!$C$4="PV",BS20*$EA20*(1+SSSModel!$C$2),
     IF(SSSModel!$C$4="FCR",$EC20*SUM(OFFSET($AC20,0,MAX(DQ$4-$AC$4-$DZ20+1,0),1,MIN($DZ20,DQ$4-$AC$4+1))),0)))),
SUM($AC20:$BZ20)*
     IF(SSSModel!$C$4="RR",OFFSET(Profiles!$K$2,$Z20,MAX(Profiles!$C$2,BS$4-$W20)),
     IF(SSSModel!$C$4="ECC",$EA20*$EB20*IF(MAX(Escalation!$C$2,BS$4-$W20)&gt;$DZ20-1,0,OFFSET(Escalation!$K$2,$Y20,MAX(Escalation!$C$2,BS$4-$W20))),
     IF(SSSModel!$C$4="PV",IF(DQ$4=$W20,$EA20*(1+SSSModel!$C$2),0),
     IF(SSSModel!$C$4="FCR",IF(AND(DQ$4&gt;=$W20,OFFSET(Profiles!$K$2,$Z20,MAX(Profiles!$C$2,BS$4-$W20))&gt;0),$EC20,0),0))))))</f>
        <v>0</v>
      </c>
      <c r="DR20" s="135">
        <f ca="1">IF(OR($Z20=0,SSSModel!$C$4="CF"),BT20,
IF(LEFT($V20,3)="ON_",
     IF(SSSModel!$C$4="RR",SUMPRODUCT(OFFSET($AC20,0,0,1,$CB$2),OFFSET(Profiles!$K$28,($Z20-1)*(Profiles!$I$26+1)+DR$4-SSSModel!$C$3+1,0,1,$CB$2)),
     IF(SSSModel!$C$4="ECC",$EA20*$EB20*SUMPRODUCT(OFFSET($AC20,0,MAX(0,DR$4-$DZ20-$CA$4+1),1,MIN($DZ20,DR$4-$CA$4+1)),OFFSET(Escalation!$K$24,($Y20-1)*(Escalation!$I$22+1)+DR$4-SSSModel!$C$3+1,MAX(0,DR$4-$DZ20-$CA$4+1),1,MIN($DZ20,DR$4-$CA$4+1))),
     IF(SSSModel!$C$4="PV",BT20*$EA20*(1+SSSModel!$C$2),
     IF(SSSModel!$C$4="FCR",$EC20*SUM(OFFSET($AC20,0,MAX(DR$4-$AC$4-$DZ20+1,0),1,MIN($DZ20,DR$4-$AC$4+1))),0)))),
SUM($AC20:$BZ20)*
     IF(SSSModel!$C$4="RR",OFFSET(Profiles!$K$2,$Z20,MAX(Profiles!$C$2,BT$4-$W20)),
     IF(SSSModel!$C$4="ECC",$EA20*$EB20*IF(MAX(Escalation!$C$2,BT$4-$W20)&gt;$DZ20-1,0,OFFSET(Escalation!$K$2,$Y20,MAX(Escalation!$C$2,BT$4-$W20))),
     IF(SSSModel!$C$4="PV",IF(DR$4=$W20,$EA20*(1+SSSModel!$C$2),0),
     IF(SSSModel!$C$4="FCR",IF(AND(DR$4&gt;=$W20,OFFSET(Profiles!$K$2,$Z20,MAX(Profiles!$C$2,BT$4-$W20))&gt;0),$EC20,0),0))))))</f>
        <v>0</v>
      </c>
      <c r="DS20" s="135">
        <f ca="1">IF(OR($Z20=0,SSSModel!$C$4="CF"),BU20,
IF(LEFT($V20,3)="ON_",
     IF(SSSModel!$C$4="RR",SUMPRODUCT(OFFSET($AC20,0,0,1,$CB$2),OFFSET(Profiles!$K$28,($Z20-1)*(Profiles!$I$26+1)+DS$4-SSSModel!$C$3+1,0,1,$CB$2)),
     IF(SSSModel!$C$4="ECC",$EA20*$EB20*SUMPRODUCT(OFFSET($AC20,0,MAX(0,DS$4-$DZ20-$CA$4+1),1,MIN($DZ20,DS$4-$CA$4+1)),OFFSET(Escalation!$K$24,($Y20-1)*(Escalation!$I$22+1)+DS$4-SSSModel!$C$3+1,MAX(0,DS$4-$DZ20-$CA$4+1),1,MIN($DZ20,DS$4-$CA$4+1))),
     IF(SSSModel!$C$4="PV",BU20*$EA20*(1+SSSModel!$C$2),
     IF(SSSModel!$C$4="FCR",$EC20*SUM(OFFSET($AC20,0,MAX(DS$4-$AC$4-$DZ20+1,0),1,MIN($DZ20,DS$4-$AC$4+1))),0)))),
SUM($AC20:$BZ20)*
     IF(SSSModel!$C$4="RR",OFFSET(Profiles!$K$2,$Z20,MAX(Profiles!$C$2,BU$4-$W20)),
     IF(SSSModel!$C$4="ECC",$EA20*$EB20*IF(MAX(Escalation!$C$2,BU$4-$W20)&gt;$DZ20-1,0,OFFSET(Escalation!$K$2,$Y20,MAX(Escalation!$C$2,BU$4-$W20))),
     IF(SSSModel!$C$4="PV",IF(DS$4=$W20,$EA20*(1+SSSModel!$C$2),0),
     IF(SSSModel!$C$4="FCR",IF(AND(DS$4&gt;=$W20,OFFSET(Profiles!$K$2,$Z20,MAX(Profiles!$C$2,BU$4-$W20))&gt;0),$EC20,0),0))))))</f>
        <v>0</v>
      </c>
      <c r="DT20" s="135">
        <f ca="1">IF(OR($Z20=0,SSSModel!$C$4="CF"),BV20,
IF(LEFT($V20,3)="ON_",
     IF(SSSModel!$C$4="RR",SUMPRODUCT(OFFSET($AC20,0,0,1,$CB$2),OFFSET(Profiles!$K$28,($Z20-1)*(Profiles!$I$26+1)+DT$4-SSSModel!$C$3+1,0,1,$CB$2)),
     IF(SSSModel!$C$4="ECC",$EA20*$EB20*SUMPRODUCT(OFFSET($AC20,0,MAX(0,DT$4-$DZ20-$CA$4+1),1,MIN($DZ20,DT$4-$CA$4+1)),OFFSET(Escalation!$K$24,($Y20-1)*(Escalation!$I$22+1)+DT$4-SSSModel!$C$3+1,MAX(0,DT$4-$DZ20-$CA$4+1),1,MIN($DZ20,DT$4-$CA$4+1))),
     IF(SSSModel!$C$4="PV",BV20*$EA20*(1+SSSModel!$C$2),
     IF(SSSModel!$C$4="FCR",$EC20*SUM(OFFSET($AC20,0,MAX(DT$4-$AC$4-$DZ20+1,0),1,MIN($DZ20,DT$4-$AC$4+1))),0)))),
SUM($AC20:$BZ20)*
     IF(SSSModel!$C$4="RR",OFFSET(Profiles!$K$2,$Z20,MAX(Profiles!$C$2,BV$4-$W20)),
     IF(SSSModel!$C$4="ECC",$EA20*$EB20*IF(MAX(Escalation!$C$2,BV$4-$W20)&gt;$DZ20-1,0,OFFSET(Escalation!$K$2,$Y20,MAX(Escalation!$C$2,BV$4-$W20))),
     IF(SSSModel!$C$4="PV",IF(DT$4=$W20,$EA20*(1+SSSModel!$C$2),0),
     IF(SSSModel!$C$4="FCR",IF(AND(DT$4&gt;=$W20,OFFSET(Profiles!$K$2,$Z20,MAX(Profiles!$C$2,BV$4-$W20))&gt;0),$EC20,0),0))))))</f>
        <v>0</v>
      </c>
      <c r="DU20" s="135">
        <f ca="1">IF(OR($Z20=0,SSSModel!$C$4="CF"),BW20,
IF(LEFT($V20,3)="ON_",
     IF(SSSModel!$C$4="RR",SUMPRODUCT(OFFSET($AC20,0,0,1,$CB$2),OFFSET(Profiles!$K$28,($Z20-1)*(Profiles!$I$26+1)+DU$4-SSSModel!$C$3+1,0,1,$CB$2)),
     IF(SSSModel!$C$4="ECC",$EA20*$EB20*SUMPRODUCT(OFFSET($AC20,0,MAX(0,DU$4-$DZ20-$CA$4+1),1,MIN($DZ20,DU$4-$CA$4+1)),OFFSET(Escalation!$K$24,($Y20-1)*(Escalation!$I$22+1)+DU$4-SSSModel!$C$3+1,MAX(0,DU$4-$DZ20-$CA$4+1),1,MIN($DZ20,DU$4-$CA$4+1))),
     IF(SSSModel!$C$4="PV",BW20*$EA20*(1+SSSModel!$C$2),
     IF(SSSModel!$C$4="FCR",$EC20*SUM(OFFSET($AC20,0,MAX(DU$4-$AC$4-$DZ20+1,0),1,MIN($DZ20,DU$4-$AC$4+1))),0)))),
SUM($AC20:$BZ20)*
     IF(SSSModel!$C$4="RR",OFFSET(Profiles!$K$2,$Z20,MAX(Profiles!$C$2,BW$4-$W20)),
     IF(SSSModel!$C$4="ECC",$EA20*$EB20*IF(MAX(Escalation!$C$2,BW$4-$W20)&gt;$DZ20-1,0,OFFSET(Escalation!$K$2,$Y20,MAX(Escalation!$C$2,BW$4-$W20))),
     IF(SSSModel!$C$4="PV",IF(DU$4=$W20,$EA20*(1+SSSModel!$C$2),0),
     IF(SSSModel!$C$4="FCR",IF(AND(DU$4&gt;=$W20,OFFSET(Profiles!$K$2,$Z20,MAX(Profiles!$C$2,BW$4-$W20))&gt;0),$EC20,0),0))))))</f>
        <v>0</v>
      </c>
      <c r="DV20" s="136">
        <f ca="1">IF(OR($Z20=0,SSSModel!$C$4="CF"),BX20,
IF(LEFT($V20,3)="ON_",
     IF(SSSModel!$C$4="RR",SUMPRODUCT(OFFSET($AC20,0,0,1,$CB$2),OFFSET(Profiles!$K$28,($Z20-1)*(Profiles!$I$26+1)+DV$4-SSSModel!$C$3+1,0,1,$CB$2)),
     IF(SSSModel!$C$4="ECC",$EA20*$EB20*SUMPRODUCT(OFFSET($AC20,0,MAX(0,DV$4-$DZ20-$CA$4+1),1,MIN($DZ20,DV$4-$CA$4+1)),OFFSET(Escalation!$K$24,($Y20-1)*(Escalation!$I$22+1)+DV$4-SSSModel!$C$3+1,MAX(0,DV$4-$DZ20-$CA$4+1),1,MIN($DZ20,DV$4-$CA$4+1))),
     IF(SSSModel!$C$4="PV",BX20*$EA20*(1+SSSModel!$C$2),
     IF(SSSModel!$C$4="FCR",$EC20*SUM(OFFSET($AC20,0,MAX(DV$4-$AC$4-$DZ20+1,0),1,MIN($DZ20,DV$4-$AC$4+1))),0)))),
SUM($AC20:$BZ20)*
     IF(SSSModel!$C$4="RR",OFFSET(Profiles!$K$2,$Z20,MAX(Profiles!$C$2,BX$4-$W20)),
     IF(SSSModel!$C$4="ECC",$EA20*$EB20*IF(MAX(Escalation!$C$2,BX$4-$W20)&gt;$DZ20-1,0,OFFSET(Escalation!$K$2,$Y20,MAX(Escalation!$C$2,BX$4-$W20))),
     IF(SSSModel!$C$4="PV",IF(DV$4=$W20,$EA20*(1+SSSModel!$C$2),0),
     IF(SSSModel!$C$4="FCR",IF(AND(DV$4&gt;=$W20,OFFSET(Profiles!$K$2,$Z20,MAX(Profiles!$C$2,BX$4-$W20))&gt;0),$EC20,0),0))))))</f>
        <v>0</v>
      </c>
      <c r="DW20" s="136">
        <f ca="1">IF(OR($Z20=0,SSSModel!$C$4="CF"),BY20,
IF(LEFT($V20,3)="ON_",
     IF(SSSModel!$C$4="RR",SUMPRODUCT(OFFSET($AC20,0,0,1,$CB$2),OFFSET(Profiles!$K$28,($Z20-1)*(Profiles!$I$26+1)+DW$4-SSSModel!$C$3+1,0,1,$CB$2)),
     IF(SSSModel!$C$4="ECC",$EA20*$EB20*SUMPRODUCT(OFFSET($AC20,0,MAX(0,DW$4-$DZ20-$CA$4+1),1,MIN($DZ20,DW$4-$CA$4+1)),OFFSET(Escalation!$K$24,($Y20-1)*(Escalation!$I$22+1)+DW$4-SSSModel!$C$3+1,MAX(0,DW$4-$DZ20-$CA$4+1),1,MIN($DZ20,DW$4-$CA$4+1))),
     IF(SSSModel!$C$4="PV",BY20*$EA20*(1+SSSModel!$C$2),
     IF(SSSModel!$C$4="FCR",$EC20*SUM(OFFSET($AC20,0,MAX(DW$4-$AC$4-$DZ20+1,0),1,MIN($DZ20,DW$4-$AC$4+1))),0)))),
SUM($AC20:$BZ20)*
     IF(SSSModel!$C$4="RR",OFFSET(Profiles!$K$2,$Z20,MAX(Profiles!$C$2,BY$4-$W20)),
     IF(SSSModel!$C$4="ECC",$EA20*$EB20*IF(MAX(Escalation!$C$2,BY$4-$W20)&gt;$DZ20-1,0,OFFSET(Escalation!$K$2,$Y20,MAX(Escalation!$C$2,BY$4-$W20))),
     IF(SSSModel!$C$4="PV",IF(DW$4=$W20,$EA20*(1+SSSModel!$C$2),0),
     IF(SSSModel!$C$4="FCR",IF(AND(DW$4&gt;=$W20,OFFSET(Profiles!$K$2,$Z20,MAX(Profiles!$C$2,BY$4-$W20))&gt;0),$EC20,0),0))))))</f>
        <v>0</v>
      </c>
      <c r="DX20" s="136">
        <f ca="1">IF(OR($Z20=0,SSSModel!$C$4="CF"),BZ20,
IF(LEFT($V20,3)="ON_",
     IF(SSSModel!$C$4="RR",SUMPRODUCT(OFFSET($AC20,0,0,1,$CB$2),OFFSET(Profiles!$K$28,($Z20-1)*(Profiles!$I$26+1)+DX$4-SSSModel!$C$3+1,0,1,$CB$2)),
     IF(SSSModel!$C$4="ECC",$EA20*$EB20*SUMPRODUCT(OFFSET($AC20,0,MAX(0,DX$4-$DZ20-$CA$4+1),1,MIN($DZ20,DX$4-$CA$4+1)),OFFSET(Escalation!$K$24,($Y20-1)*(Escalation!$I$22+1)+DX$4-SSSModel!$C$3+1,MAX(0,DX$4-$DZ20-$CA$4+1),1,MIN($DZ20,DX$4-$CA$4+1))),
     IF(SSSModel!$C$4="PV",BZ20*$EA20*(1+SSSModel!$C$2),
     IF(SSSModel!$C$4="FCR",$EC20*SUM(OFFSET($AC20,0,MAX(DX$4-$AC$4-$DZ20+1,0),1,MIN($DZ20,DX$4-$AC$4+1))),0)))),
SUM($AC20:$BZ20)*
     IF(SSSModel!$C$4="RR",OFFSET(Profiles!$K$2,$Z20,MAX(Profiles!$C$2,BZ$4-$W20)),
     IF(SSSModel!$C$4="ECC",$EA20*$EB20*IF(MAX(Escalation!$C$2,BZ$4-$W20)&gt;$DZ20-1,0,OFFSET(Escalation!$K$2,$Y20,MAX(Escalation!$C$2,BZ$4-$W20))),
     IF(SSSModel!$C$4="PV",IF(DX$4=$W20,$EA20*(1+SSSModel!$C$2),0),
     IF(SSSModel!$C$4="FCR",IF(AND(DX$4&gt;=$W20,OFFSET(Profiles!$K$2,$Z20,MAX(Profiles!$C$2,BZ$4-$W20))&gt;0),$EC20,0),0))))))</f>
        <v>0</v>
      </c>
      <c r="DY20" s="82">
        <f ca="1">IF($Y20=0,0,OFFSET(Escalation!$B$2,$Y20,0))</f>
        <v>0</v>
      </c>
      <c r="DZ20" s="80">
        <f ca="1">IF($Z20=0,0,COUNTIF(OFFSET(Profiles!$K$2,$Z20,0,1,50),"&gt;0"))</f>
        <v>0</v>
      </c>
      <c r="EA20" s="137">
        <f ca="1">IF($Z20=0,0,SUMPRODUCT(Profiles!$C$20:$BH$20,OFFSET(Profiles!$C$2,$Z20,0,1,Profiles!$B$1)))</f>
        <v>0</v>
      </c>
      <c r="EB20" s="24">
        <f ca="1">IF($Z20=0,0,((1-(1+DY20)/(1+SSSModel!$C$2))/(1-((1+DY20)/(1+SSSModel!$C$2))^DZ20))*(1+SSSModel!$C$2))</f>
        <v>0</v>
      </c>
      <c r="EC20" s="24">
        <f ca="1">IF($Z20=0,0,-PMT(SSSModel!$C$2,DZ20,EA20))</f>
        <v>0</v>
      </c>
    </row>
    <row r="21" spans="3:133" x14ac:dyDescent="0.35">
      <c r="C21" s="18">
        <f t="shared" si="5"/>
        <v>2</v>
      </c>
      <c r="D21" s="18">
        <f t="shared" si="6"/>
        <v>7</v>
      </c>
      <c r="E21" s="18">
        <f t="shared" ca="1" si="7"/>
        <v>0</v>
      </c>
      <c r="G21" s="25" t="str">
        <f ca="1">IF($E21=0,"",OFFSET(Resources!B$26,$E21,0))</f>
        <v/>
      </c>
      <c r="H21" s="25" t="str">
        <f ca="1">IF($E21=0,"",OFFSET(Resources!C$26,$E21,0))</f>
        <v/>
      </c>
      <c r="I21" s="25" t="str">
        <f ca="1">IF($E21=0,"",OFFSET(Resources!$E$26,$E21,0))</f>
        <v/>
      </c>
      <c r="J21" s="16">
        <v>1</v>
      </c>
      <c r="K21" s="16" t="s">
        <v>150</v>
      </c>
      <c r="L21" s="25" t="str">
        <f ca="1">OFFSET(Resources!$CG$24,0,$C21-1)</f>
        <v>Capital w/ Profile</v>
      </c>
      <c r="M21" s="25" t="str">
        <f ca="1">OFFSET(Resources!$CG$25,0,$C21-1)</f>
        <v>Capital</v>
      </c>
      <c r="N21" s="1">
        <v>1</v>
      </c>
      <c r="O21" s="7">
        <f ca="1">IF($E21=0,0,OFFSET(Resources!$CG$26,$E21,$C21-1))</f>
        <v>0</v>
      </c>
      <c r="P21" s="25" t="str">
        <f ca="1">OFFSET(Resources!$CG$26,0,$C21-1)</f>
        <v>$</v>
      </c>
      <c r="Q21" s="18">
        <f ca="1">IF($E21=0,0,OFFSET(GenAlts!$W$4,$E21,$D21-1))</f>
        <v>0</v>
      </c>
      <c r="R21" s="1"/>
      <c r="S21" s="1"/>
      <c r="T21" s="84" t="str">
        <f ca="1">IF(OR($E21=0,OFFSET(Resources!$AC$26,$E21,0)=0),"",OFFSET(Resources!$AC$26,$E21,0))</f>
        <v/>
      </c>
      <c r="U21" s="73">
        <f ca="1">IF($E21=0,0,OFFSET(Resources!$AB$26,$E21,($C21-1)*Resources!$CI$20))</f>
        <v>0</v>
      </c>
      <c r="V21" s="133" t="str">
        <f ca="1">IF(OR($E21=0,OFFSET(Resources!$AC$26,$E21,0)=0),"",OFFSET(Resources!$AC$26,$E21,0))</f>
        <v/>
      </c>
      <c r="W21">
        <f t="shared" ca="1" si="4"/>
        <v>0</v>
      </c>
      <c r="X21">
        <f ca="1">IF(T21="",0,MATCH(T21,Profiles!$A$3:$A$22,0))</f>
        <v>0</v>
      </c>
      <c r="Y21" s="10">
        <f ca="1">IF(U21=0,0,MATCH(U21,Escalation!$A$3:$A$18,0))</f>
        <v>0</v>
      </c>
      <c r="Z21">
        <f ca="1">IF(V21="",0,MATCH(V21,Profiles!$A$3:$A$22,0))</f>
        <v>0</v>
      </c>
      <c r="AB21" s="8">
        <v>0</v>
      </c>
      <c r="AC21" s="9">
        <f ca="1">$O21*IF($Y21&gt;0,(1+INDEX(Escalation!$B$3:$B$18,$Y21,0))^($Q21-SSSModel!$C$5),1)*OFFSET(Profiles!$K$2,$X21,MAX(Profiles!$C$2,AC$4-$Q21))</f>
        <v>0</v>
      </c>
      <c r="AD21" s="9">
        <f ca="1">$O21*IF($Y21&gt;0,(1+INDEX(Escalation!$B$3:$B$18,$Y21,0))^($Q21-SSSModel!$C$5),1)*OFFSET(Profiles!$K$2,$X21,MAX(Profiles!$C$2,AD$4-$Q21))</f>
        <v>0</v>
      </c>
      <c r="AE21" s="9">
        <f ca="1">$O21*IF($Y21&gt;0,(1+INDEX(Escalation!$B$3:$B$18,$Y21,0))^($Q21-SSSModel!$C$5),1)*OFFSET(Profiles!$K$2,$X21,MAX(Profiles!$C$2,AE$4-$Q21))</f>
        <v>0</v>
      </c>
      <c r="AF21" s="9">
        <f ca="1">$O21*IF($Y21&gt;0,(1+INDEX(Escalation!$B$3:$B$18,$Y21,0))^($Q21-SSSModel!$C$5),1)*OFFSET(Profiles!$K$2,$X21,MAX(Profiles!$C$2,AF$4-$Q21))</f>
        <v>0</v>
      </c>
      <c r="AG21" s="9">
        <f ca="1">$O21*IF($Y21&gt;0,(1+INDEX(Escalation!$B$3:$B$18,$Y21,0))^($Q21-SSSModel!$C$5),1)*OFFSET(Profiles!$K$2,$X21,MAX(Profiles!$C$2,AG$4-$Q21))</f>
        <v>0</v>
      </c>
      <c r="AH21" s="9">
        <f ca="1">$O21*IF($Y21&gt;0,(1+INDEX(Escalation!$B$3:$B$18,$Y21,0))^($Q21-SSSModel!$C$5),1)*OFFSET(Profiles!$K$2,$X21,MAX(Profiles!$C$2,AH$4-$Q21))</f>
        <v>0</v>
      </c>
      <c r="AI21" s="9">
        <f ca="1">$O21*IF($Y21&gt;0,(1+INDEX(Escalation!$B$3:$B$18,$Y21,0))^($Q21-SSSModel!$C$5),1)*OFFSET(Profiles!$K$2,$X21,MAX(Profiles!$C$2,AI$4-$Q21))</f>
        <v>0</v>
      </c>
      <c r="AJ21" s="9">
        <f ca="1">$O21*IF($Y21&gt;0,(1+INDEX(Escalation!$B$3:$B$18,$Y21,0))^($Q21-SSSModel!$C$5),1)*OFFSET(Profiles!$K$2,$X21,MAX(Profiles!$C$2,AJ$4-$Q21))</f>
        <v>0</v>
      </c>
      <c r="AK21" s="9">
        <f ca="1">$O21*IF($Y21&gt;0,(1+INDEX(Escalation!$B$3:$B$18,$Y21,0))^($Q21-SSSModel!$C$5),1)*OFFSET(Profiles!$K$2,$X21,MAX(Profiles!$C$2,AK$4-$Q21))</f>
        <v>0</v>
      </c>
      <c r="AL21" s="9">
        <f ca="1">$O21*IF($Y21&gt;0,(1+INDEX(Escalation!$B$3:$B$18,$Y21,0))^($Q21-SSSModel!$C$5),1)*OFFSET(Profiles!$K$2,$X21,MAX(Profiles!$C$2,AL$4-$Q21))</f>
        <v>0</v>
      </c>
      <c r="AM21" s="9">
        <f ca="1">$O21*IF($Y21&gt;0,(1+INDEX(Escalation!$B$3:$B$18,$Y21,0))^($Q21-SSSModel!$C$5),1)*OFFSET(Profiles!$K$2,$X21,MAX(Profiles!$C$2,AM$4-$Q21))</f>
        <v>0</v>
      </c>
      <c r="AN21" s="9">
        <f ca="1">$O21*IF($Y21&gt;0,(1+INDEX(Escalation!$B$3:$B$18,$Y21,0))^($Q21-SSSModel!$C$5),1)*OFFSET(Profiles!$K$2,$X21,MAX(Profiles!$C$2,AN$4-$Q21))</f>
        <v>0</v>
      </c>
      <c r="AO21" s="9">
        <f ca="1">$O21*IF($Y21&gt;0,(1+INDEX(Escalation!$B$3:$B$18,$Y21,0))^($Q21-SSSModel!$C$5),1)*OFFSET(Profiles!$K$2,$X21,MAX(Profiles!$C$2,AO$4-$Q21))</f>
        <v>0</v>
      </c>
      <c r="AP21" s="9">
        <f ca="1">$O21*IF($Y21&gt;0,(1+INDEX(Escalation!$B$3:$B$18,$Y21,0))^($Q21-SSSModel!$C$5),1)*OFFSET(Profiles!$K$2,$X21,MAX(Profiles!$C$2,AP$4-$Q21))</f>
        <v>0</v>
      </c>
      <c r="AQ21" s="9">
        <f ca="1">$O21*IF($Y21&gt;0,(1+INDEX(Escalation!$B$3:$B$18,$Y21,0))^($Q21-SSSModel!$C$5),1)*OFFSET(Profiles!$K$2,$X21,MAX(Profiles!$C$2,AQ$4-$Q21))</f>
        <v>0</v>
      </c>
      <c r="AR21" s="9">
        <f ca="1">$O21*IF($Y21&gt;0,(1+INDEX(Escalation!$B$3:$B$18,$Y21,0))^($Q21-SSSModel!$C$5),1)*OFFSET(Profiles!$K$2,$X21,MAX(Profiles!$C$2,AR$4-$Q21))</f>
        <v>0</v>
      </c>
      <c r="AS21" s="9">
        <f ca="1">$O21*IF($Y21&gt;0,(1+INDEX(Escalation!$B$3:$B$18,$Y21,0))^($Q21-SSSModel!$C$5),1)*OFFSET(Profiles!$K$2,$X21,MAX(Profiles!$C$2,AS$4-$Q21))</f>
        <v>0</v>
      </c>
      <c r="AT21" s="9">
        <f ca="1">$O21*IF($Y21&gt;0,(1+INDEX(Escalation!$B$3:$B$18,$Y21,0))^($Q21-SSSModel!$C$5),1)*OFFSET(Profiles!$K$2,$X21,MAX(Profiles!$C$2,AT$4-$Q21))</f>
        <v>0</v>
      </c>
      <c r="AU21" s="9">
        <f ca="1">$O21*IF($Y21&gt;0,(1+INDEX(Escalation!$B$3:$B$18,$Y21,0))^($Q21-SSSModel!$C$5),1)*OFFSET(Profiles!$K$2,$X21,MAX(Profiles!$C$2,AU$4-$Q21))</f>
        <v>0</v>
      </c>
      <c r="AV21" s="9">
        <f ca="1">$O21*IF($Y21&gt;0,(1+INDEX(Escalation!$B$3:$B$18,$Y21,0))^($Q21-SSSModel!$C$5),1)*OFFSET(Profiles!$K$2,$X21,MAX(Profiles!$C$2,AV$4-$Q21))</f>
        <v>0</v>
      </c>
      <c r="AW21" s="9">
        <f ca="1">$O21*IF($Y21&gt;0,(1+INDEX(Escalation!$B$3:$B$18,$Y21,0))^($Q21-SSSModel!$C$5),1)*OFFSET(Profiles!$K$2,$X21,MAX(Profiles!$C$2,AW$4-$Q21))</f>
        <v>0</v>
      </c>
      <c r="AX21" s="9">
        <f ca="1">$O21*IF($Y21&gt;0,(1+INDEX(Escalation!$B$3:$B$18,$Y21,0))^($Q21-SSSModel!$C$5),1)*OFFSET(Profiles!$K$2,$X21,MAX(Profiles!$C$2,AX$4-$Q21))</f>
        <v>0</v>
      </c>
      <c r="AY21" s="9">
        <f ca="1">$O21*IF($Y21&gt;0,(1+INDEX(Escalation!$B$3:$B$18,$Y21,0))^($Q21-SSSModel!$C$5),1)*OFFSET(Profiles!$K$2,$X21,MAX(Profiles!$C$2,AY$4-$Q21))</f>
        <v>0</v>
      </c>
      <c r="AZ21" s="9">
        <f ca="1">$O21*IF($Y21&gt;0,(1+INDEX(Escalation!$B$3:$B$18,$Y21,0))^($Q21-SSSModel!$C$5),1)*OFFSET(Profiles!$K$2,$X21,MAX(Profiles!$C$2,AZ$4-$Q21))</f>
        <v>0</v>
      </c>
      <c r="BA21" s="9">
        <f ca="1">$O21*IF($Y21&gt;0,(1+INDEX(Escalation!$B$3:$B$18,$Y21,0))^($Q21-SSSModel!$C$5),1)*OFFSET(Profiles!$K$2,$X21,MAX(Profiles!$C$2,BA$4-$Q21))</f>
        <v>0</v>
      </c>
      <c r="BB21" s="9">
        <f ca="1">$O21*IF($Y21&gt;0,(1+INDEX(Escalation!$B$3:$B$18,$Y21,0))^($Q21-SSSModel!$C$5),1)*OFFSET(Profiles!$K$2,$X21,MAX(Profiles!$C$2,BB$4-$Q21))</f>
        <v>0</v>
      </c>
      <c r="BC21" s="9">
        <f ca="1">$O21*IF($Y21&gt;0,(1+INDEX(Escalation!$B$3:$B$18,$Y21,0))^($Q21-SSSModel!$C$5),1)*OFFSET(Profiles!$K$2,$X21,MAX(Profiles!$C$2,BC$4-$Q21))</f>
        <v>0</v>
      </c>
      <c r="BD21" s="9">
        <f ca="1">$O21*IF($Y21&gt;0,(1+INDEX(Escalation!$B$3:$B$18,$Y21,0))^($Q21-SSSModel!$C$5),1)*OFFSET(Profiles!$K$2,$X21,MAX(Profiles!$C$2,BD$4-$Q21))</f>
        <v>0</v>
      </c>
      <c r="BE21" s="9">
        <f ca="1">$O21*IF($Y21&gt;0,(1+INDEX(Escalation!$B$3:$B$18,$Y21,0))^($Q21-SSSModel!$C$5),1)*OFFSET(Profiles!$K$2,$X21,MAX(Profiles!$C$2,BE$4-$Q21))</f>
        <v>0</v>
      </c>
      <c r="BF21" s="9">
        <f ca="1">$O21*IF($Y21&gt;0,(1+INDEX(Escalation!$B$3:$B$18,$Y21,0))^($Q21-SSSModel!$C$5),1)*OFFSET(Profiles!$K$2,$X21,MAX(Profiles!$C$2,BF$4-$Q21))</f>
        <v>0</v>
      </c>
      <c r="BG21" s="9">
        <f ca="1">$O21*IF($Y21&gt;0,(1+INDEX(Escalation!$B$3:$B$18,$Y21,0))^($Q21-SSSModel!$C$5),1)*OFFSET(Profiles!$K$2,$X21,MAX(Profiles!$C$2,BG$4-$Q21))</f>
        <v>0</v>
      </c>
      <c r="BH21" s="9">
        <f ca="1">$O21*IF($Y21&gt;0,(1+INDEX(Escalation!$B$3:$B$18,$Y21,0))^($Q21-SSSModel!$C$5),1)*OFFSET(Profiles!$K$2,$X21,MAX(Profiles!$C$2,BH$4-$Q21))</f>
        <v>0</v>
      </c>
      <c r="BI21" s="9">
        <f ca="1">$O21*IF($Y21&gt;0,(1+INDEX(Escalation!$B$3:$B$18,$Y21,0))^($Q21-SSSModel!$C$5),1)*OFFSET(Profiles!$K$2,$X21,MAX(Profiles!$C$2,BI$4-$Q21))</f>
        <v>0</v>
      </c>
      <c r="BJ21" s="9">
        <f ca="1">$O21*IF($Y21&gt;0,(1+INDEX(Escalation!$B$3:$B$18,$Y21,0))^($Q21-SSSModel!$C$5),1)*OFFSET(Profiles!$K$2,$X21,MAX(Profiles!$C$2,BJ$4-$Q21))</f>
        <v>0</v>
      </c>
      <c r="BK21" s="9">
        <f ca="1">$O21*IF($Y21&gt;0,(1+INDEX(Escalation!$B$3:$B$18,$Y21,0))^($Q21-SSSModel!$C$5),1)*OFFSET(Profiles!$K$2,$X21,MAX(Profiles!$C$2,BK$4-$Q21))</f>
        <v>0</v>
      </c>
      <c r="BL21" s="9">
        <f ca="1">$O21*IF($Y21&gt;0,(1+INDEX(Escalation!$B$3:$B$18,$Y21,0))^($Q21-SSSModel!$C$5),1)*OFFSET(Profiles!$K$2,$X21,MAX(Profiles!$C$2,BL$4-$Q21))</f>
        <v>0</v>
      </c>
      <c r="BM21" s="9">
        <f ca="1">$O21*IF($Y21&gt;0,(1+INDEX(Escalation!$B$3:$B$18,$Y21,0))^($Q21-SSSModel!$C$5),1)*OFFSET(Profiles!$K$2,$X21,MAX(Profiles!$C$2,BM$4-$Q21))</f>
        <v>0</v>
      </c>
      <c r="BN21" s="9">
        <f ca="1">$O21*IF($Y21&gt;0,(1+INDEX(Escalation!$B$3:$B$18,$Y21,0))^($Q21-SSSModel!$C$5),1)*OFFSET(Profiles!$K$2,$X21,MAX(Profiles!$C$2,BN$4-$Q21))</f>
        <v>0</v>
      </c>
      <c r="BO21" s="9">
        <f ca="1">$O21*IF($Y21&gt;0,(1+INDEX(Escalation!$B$3:$B$18,$Y21,0))^($Q21-SSSModel!$C$5),1)*OFFSET(Profiles!$K$2,$X21,MAX(Profiles!$C$2,BO$4-$Q21))</f>
        <v>0</v>
      </c>
      <c r="BP21" s="9">
        <f ca="1">$O21*IF($Y21&gt;0,(1+INDEX(Escalation!$B$3:$B$18,$Y21,0))^($Q21-SSSModel!$C$5),1)*OFFSET(Profiles!$K$2,$X21,MAX(Profiles!$C$2,BP$4-$Q21))</f>
        <v>0</v>
      </c>
      <c r="BQ21" s="9">
        <f ca="1">$O21*IF($Y21&gt;0,(1+INDEX(Escalation!$B$3:$B$18,$Y21,0))^($Q21-SSSModel!$C$5),1)*OFFSET(Profiles!$K$2,$X21,MAX(Profiles!$C$2,BQ$4-$Q21))</f>
        <v>0</v>
      </c>
      <c r="BR21" s="9">
        <f ca="1">$O21*IF($Y21&gt;0,(1+INDEX(Escalation!$B$3:$B$18,$Y21,0))^($Q21-SSSModel!$C$5),1)*OFFSET(Profiles!$K$2,$X21,MAX(Profiles!$C$2,BR$4-$Q21))</f>
        <v>0</v>
      </c>
      <c r="BS21" s="9">
        <f ca="1">$O21*IF($Y21&gt;0,(1+INDEX(Escalation!$B$3:$B$18,$Y21,0))^($Q21-SSSModel!$C$5),1)*OFFSET(Profiles!$K$2,$X21,MAX(Profiles!$C$2,BS$4-$Q21))</f>
        <v>0</v>
      </c>
      <c r="BT21" s="9">
        <f ca="1">$O21*IF($Y21&gt;0,(1+INDEX(Escalation!$B$3:$B$18,$Y21,0))^($Q21-SSSModel!$C$5),1)*OFFSET(Profiles!$K$2,$X21,MAX(Profiles!$C$2,BT$4-$Q21))</f>
        <v>0</v>
      </c>
      <c r="BU21" s="9">
        <f ca="1">$O21*IF($Y21&gt;0,(1+INDEX(Escalation!$B$3:$B$18,$Y21,0))^($Q21-SSSModel!$C$5),1)*OFFSET(Profiles!$K$2,$X21,MAX(Profiles!$C$2,BU$4-$Q21))</f>
        <v>0</v>
      </c>
      <c r="BV21" s="9">
        <f ca="1">$O21*IF($Y21&gt;0,(1+INDEX(Escalation!$B$3:$B$18,$Y21,0))^($Q21-SSSModel!$C$5),1)*OFFSET(Profiles!$K$2,$X21,MAX(Profiles!$C$2,BV$4-$Q21))</f>
        <v>0</v>
      </c>
      <c r="BW21" s="9">
        <f ca="1">$O21*IF($Y21&gt;0,(1+INDEX(Escalation!$B$3:$B$18,$Y21,0))^($Q21-SSSModel!$C$5),1)*OFFSET(Profiles!$K$2,$X21,MAX(Profiles!$C$2,BW$4-$Q21))</f>
        <v>0</v>
      </c>
      <c r="BX21" s="9">
        <f ca="1">$O21*IF($Y21&gt;0,(1+INDEX(Escalation!$B$3:$B$18,$Y21,0))^($Q21-SSSModel!$C$5),1)*OFFSET(Profiles!$K$2,$X21,MAX(Profiles!$C$2,BX$4-$Q21))</f>
        <v>0</v>
      </c>
      <c r="BY21" s="9">
        <f ca="1">$O21*IF($Y21&gt;0,(1+INDEX(Escalation!$B$3:$B$18,$Y21,0))^($Q21-SSSModel!$C$5),1)*OFFSET(Profiles!$K$2,$X21,MAX(Profiles!$C$2,BY$4-$Q21))</f>
        <v>0</v>
      </c>
      <c r="BZ21" s="9">
        <f ca="1">$O21*IF($Y21&gt;0,(1+INDEX(Escalation!$B$3:$B$18,$Y21,0))^($Q21-SSSModel!$C$5),1)*OFFSET(Profiles!$K$2,$X21,MAX(Profiles!$C$2,BZ$4-$Q21))</f>
        <v>0</v>
      </c>
      <c r="CA21" s="134">
        <f ca="1">IF(OR($Z21=0,SSSModel!$C$4="CF"),AC21,
IF(LEFT($V21,3)="ON_",
     IF(SSSModel!$C$4="RR",SUMPRODUCT(OFFSET($AC21,0,0,1,$CB$2),OFFSET(Profiles!$K$28,($Z21-1)*(Profiles!$I$26+1)+CA$4-SSSModel!$C$3+1,0,1,$CB$2)),
     IF(SSSModel!$C$4="ECC",$EA21*$EB21*SUMPRODUCT(OFFSET($AC21,0,MAX(0,CA$4-$DZ21-$CA$4+1),1,MIN($DZ21,CA$4-$CA$4+1)),OFFSET(Escalation!$K$24,($Y21-1)*(Escalation!$I$22+1)+CA$4-SSSModel!$C$3+1,MAX(0,CA$4-$DZ21-$CA$4+1),1,MIN($DZ21,CA$4-$CA$4+1))),
     IF(SSSModel!$C$4="PV",AC21*$EA21*(1+SSSModel!$C$2),
     IF(SSSModel!$C$4="FCR",$EC21*SUM(OFFSET($AC21,0,MAX(CA$4-$AC$4-$DZ21+1,0),1,MIN($DZ21,CA$4-$AC$4+1))),0)))),
SUM($AC21:$BZ21)*
     IF(SSSModel!$C$4="RR",OFFSET(Profiles!$K$2,$Z21,MAX(Profiles!$C$2,AC$4-$W21)),
     IF(SSSModel!$C$4="ECC",$EA21*$EB21*IF(MAX(Escalation!$C$2,AC$4-$W21)&gt;$DZ21-1,0,OFFSET(Escalation!$K$2,$Y21,MAX(Escalation!$C$2,AC$4-$W21))),
     IF(SSSModel!$C$4="PV",IF(CA$4=$W21,$EA21*(1+SSSModel!$C$2),0),
     IF(SSSModel!$C$4="FCR",IF(AND(CA$4&gt;=$W21,OFFSET(Profiles!$K$2,$Z21,MAX(Profiles!$C$2,AC$4-$W21))&gt;0),$EC21,0),0))))))</f>
        <v>0</v>
      </c>
      <c r="CB21" s="135">
        <f ca="1">IF(OR($Z21=0,SSSModel!$C$4="CF"),AD21,
IF(LEFT($V21,3)="ON_",
     IF(SSSModel!$C$4="RR",SUMPRODUCT(OFFSET($AC21,0,0,1,$CB$2),OFFSET(Profiles!$K$28,($Z21-1)*(Profiles!$I$26+1)+CB$4-SSSModel!$C$3+1,0,1,$CB$2)),
     IF(SSSModel!$C$4="ECC",$EA21*$EB21*SUMPRODUCT(OFFSET($AC21,0,MAX(0,CB$4-$DZ21-$CA$4+1),1,MIN($DZ21,CB$4-$CA$4+1)),OFFSET(Escalation!$K$24,($Y21-1)*(Escalation!$I$22+1)+CB$4-SSSModel!$C$3+1,MAX(0,CB$4-$DZ21-$CA$4+1),1,MIN($DZ21,CB$4-$CA$4+1))),
     IF(SSSModel!$C$4="PV",AD21*$EA21*(1+SSSModel!$C$2),
     IF(SSSModel!$C$4="FCR",$EC21*SUM(OFFSET($AC21,0,MAX(CB$4-$AC$4-$DZ21+1,0),1,MIN($DZ21,CB$4-$AC$4+1))),0)))),
SUM($AC21:$BZ21)*
     IF(SSSModel!$C$4="RR",OFFSET(Profiles!$K$2,$Z21,MAX(Profiles!$C$2,AD$4-$W21)),
     IF(SSSModel!$C$4="ECC",$EA21*$EB21*IF(MAX(Escalation!$C$2,AD$4-$W21)&gt;$DZ21-1,0,OFFSET(Escalation!$K$2,$Y21,MAX(Escalation!$C$2,AD$4-$W21))),
     IF(SSSModel!$C$4="PV",IF(CB$4=$W21,$EA21*(1+SSSModel!$C$2),0),
     IF(SSSModel!$C$4="FCR",IF(AND(CB$4&gt;=$W21,OFFSET(Profiles!$K$2,$Z21,MAX(Profiles!$C$2,AD$4-$W21))&gt;0),$EC21,0),0))))))</f>
        <v>0</v>
      </c>
      <c r="CC21" s="135">
        <f ca="1">IF(OR($Z21=0,SSSModel!$C$4="CF"),AE21,
IF(LEFT($V21,3)="ON_",
     IF(SSSModel!$C$4="RR",SUMPRODUCT(OFFSET($AC21,0,0,1,$CB$2),OFFSET(Profiles!$K$28,($Z21-1)*(Profiles!$I$26+1)+CC$4-SSSModel!$C$3+1,0,1,$CB$2)),
     IF(SSSModel!$C$4="ECC",$EA21*$EB21*SUMPRODUCT(OFFSET($AC21,0,MAX(0,CC$4-$DZ21-$CA$4+1),1,MIN($DZ21,CC$4-$CA$4+1)),OFFSET(Escalation!$K$24,($Y21-1)*(Escalation!$I$22+1)+CC$4-SSSModel!$C$3+1,MAX(0,CC$4-$DZ21-$CA$4+1),1,MIN($DZ21,CC$4-$CA$4+1))),
     IF(SSSModel!$C$4="PV",AE21*$EA21*(1+SSSModel!$C$2),
     IF(SSSModel!$C$4="FCR",$EC21*SUM(OFFSET($AC21,0,MAX(CC$4-$AC$4-$DZ21+1,0),1,MIN($DZ21,CC$4-$AC$4+1))),0)))),
SUM($AC21:$BZ21)*
     IF(SSSModel!$C$4="RR",OFFSET(Profiles!$K$2,$Z21,MAX(Profiles!$C$2,AE$4-$W21)),
     IF(SSSModel!$C$4="ECC",$EA21*$EB21*IF(MAX(Escalation!$C$2,AE$4-$W21)&gt;$DZ21-1,0,OFFSET(Escalation!$K$2,$Y21,MAX(Escalation!$C$2,AE$4-$W21))),
     IF(SSSModel!$C$4="PV",IF(CC$4=$W21,$EA21*(1+SSSModel!$C$2),0),
     IF(SSSModel!$C$4="FCR",IF(AND(CC$4&gt;=$W21,OFFSET(Profiles!$K$2,$Z21,MAX(Profiles!$C$2,AE$4-$W21))&gt;0),$EC21,0),0))))))</f>
        <v>0</v>
      </c>
      <c r="CD21" s="135">
        <f ca="1">IF(OR($Z21=0,SSSModel!$C$4="CF"),AF21,
IF(LEFT($V21,3)="ON_",
     IF(SSSModel!$C$4="RR",SUMPRODUCT(OFFSET($AC21,0,0,1,$CB$2),OFFSET(Profiles!$K$28,($Z21-1)*(Profiles!$I$26+1)+CD$4-SSSModel!$C$3+1,0,1,$CB$2)),
     IF(SSSModel!$C$4="ECC",$EA21*$EB21*SUMPRODUCT(OFFSET($AC21,0,MAX(0,CD$4-$DZ21-$CA$4+1),1,MIN($DZ21,CD$4-$CA$4+1)),OFFSET(Escalation!$K$24,($Y21-1)*(Escalation!$I$22+1)+CD$4-SSSModel!$C$3+1,MAX(0,CD$4-$DZ21-$CA$4+1),1,MIN($DZ21,CD$4-$CA$4+1))),
     IF(SSSModel!$C$4="PV",AF21*$EA21*(1+SSSModel!$C$2),
     IF(SSSModel!$C$4="FCR",$EC21*SUM(OFFSET($AC21,0,MAX(CD$4-$AC$4-$DZ21+1,0),1,MIN($DZ21,CD$4-$AC$4+1))),0)))),
SUM($AC21:$BZ21)*
     IF(SSSModel!$C$4="RR",OFFSET(Profiles!$K$2,$Z21,MAX(Profiles!$C$2,AF$4-$W21)),
     IF(SSSModel!$C$4="ECC",$EA21*$EB21*IF(MAX(Escalation!$C$2,AF$4-$W21)&gt;$DZ21-1,0,OFFSET(Escalation!$K$2,$Y21,MAX(Escalation!$C$2,AF$4-$W21))),
     IF(SSSModel!$C$4="PV",IF(CD$4=$W21,$EA21*(1+SSSModel!$C$2),0),
     IF(SSSModel!$C$4="FCR",IF(AND(CD$4&gt;=$W21,OFFSET(Profiles!$K$2,$Z21,MAX(Profiles!$C$2,AF$4-$W21))&gt;0),$EC21,0),0))))))</f>
        <v>0</v>
      </c>
      <c r="CE21" s="135">
        <f ca="1">IF(OR($Z21=0,SSSModel!$C$4="CF"),AG21,
IF(LEFT($V21,3)="ON_",
     IF(SSSModel!$C$4="RR",SUMPRODUCT(OFFSET($AC21,0,0,1,$CB$2),OFFSET(Profiles!$K$28,($Z21-1)*(Profiles!$I$26+1)+CE$4-SSSModel!$C$3+1,0,1,$CB$2)),
     IF(SSSModel!$C$4="ECC",$EA21*$EB21*SUMPRODUCT(OFFSET($AC21,0,MAX(0,CE$4-$DZ21-$CA$4+1),1,MIN($DZ21,CE$4-$CA$4+1)),OFFSET(Escalation!$K$24,($Y21-1)*(Escalation!$I$22+1)+CE$4-SSSModel!$C$3+1,MAX(0,CE$4-$DZ21-$CA$4+1),1,MIN($DZ21,CE$4-$CA$4+1))),
     IF(SSSModel!$C$4="PV",AG21*$EA21*(1+SSSModel!$C$2),
     IF(SSSModel!$C$4="FCR",$EC21*SUM(OFFSET($AC21,0,MAX(CE$4-$AC$4-$DZ21+1,0),1,MIN($DZ21,CE$4-$AC$4+1))),0)))),
SUM($AC21:$BZ21)*
     IF(SSSModel!$C$4="RR",OFFSET(Profiles!$K$2,$Z21,MAX(Profiles!$C$2,AG$4-$W21)),
     IF(SSSModel!$C$4="ECC",$EA21*$EB21*IF(MAX(Escalation!$C$2,AG$4-$W21)&gt;$DZ21-1,0,OFFSET(Escalation!$K$2,$Y21,MAX(Escalation!$C$2,AG$4-$W21))),
     IF(SSSModel!$C$4="PV",IF(CE$4=$W21,$EA21*(1+SSSModel!$C$2),0),
     IF(SSSModel!$C$4="FCR",IF(AND(CE$4&gt;=$W21,OFFSET(Profiles!$K$2,$Z21,MAX(Profiles!$C$2,AG$4-$W21))&gt;0),$EC21,0),0))))))</f>
        <v>0</v>
      </c>
      <c r="CF21" s="135">
        <f ca="1">IF(OR($Z21=0,SSSModel!$C$4="CF"),AH21,
IF(LEFT($V21,3)="ON_",
     IF(SSSModel!$C$4="RR",SUMPRODUCT(OFFSET($AC21,0,0,1,$CB$2),OFFSET(Profiles!$K$28,($Z21-1)*(Profiles!$I$26+1)+CF$4-SSSModel!$C$3+1,0,1,$CB$2)),
     IF(SSSModel!$C$4="ECC",$EA21*$EB21*SUMPRODUCT(OFFSET($AC21,0,MAX(0,CF$4-$DZ21-$CA$4+1),1,MIN($DZ21,CF$4-$CA$4+1)),OFFSET(Escalation!$K$24,($Y21-1)*(Escalation!$I$22+1)+CF$4-SSSModel!$C$3+1,MAX(0,CF$4-$DZ21-$CA$4+1),1,MIN($DZ21,CF$4-$CA$4+1))),
     IF(SSSModel!$C$4="PV",AH21*$EA21*(1+SSSModel!$C$2),
     IF(SSSModel!$C$4="FCR",$EC21*SUM(OFFSET($AC21,0,MAX(CF$4-$AC$4-$DZ21+1,0),1,MIN($DZ21,CF$4-$AC$4+1))),0)))),
SUM($AC21:$BZ21)*
     IF(SSSModel!$C$4="RR",OFFSET(Profiles!$K$2,$Z21,MAX(Profiles!$C$2,AH$4-$W21)),
     IF(SSSModel!$C$4="ECC",$EA21*$EB21*IF(MAX(Escalation!$C$2,AH$4-$W21)&gt;$DZ21-1,0,OFFSET(Escalation!$K$2,$Y21,MAX(Escalation!$C$2,AH$4-$W21))),
     IF(SSSModel!$C$4="PV",IF(CF$4=$W21,$EA21*(1+SSSModel!$C$2),0),
     IF(SSSModel!$C$4="FCR",IF(AND(CF$4&gt;=$W21,OFFSET(Profiles!$K$2,$Z21,MAX(Profiles!$C$2,AH$4-$W21))&gt;0),$EC21,0),0))))))</f>
        <v>0</v>
      </c>
      <c r="CG21" s="135">
        <f ca="1">IF(OR($Z21=0,SSSModel!$C$4="CF"),AI21,
IF(LEFT($V21,3)="ON_",
     IF(SSSModel!$C$4="RR",SUMPRODUCT(OFFSET($AC21,0,0,1,$CB$2),OFFSET(Profiles!$K$28,($Z21-1)*(Profiles!$I$26+1)+CG$4-SSSModel!$C$3+1,0,1,$CB$2)),
     IF(SSSModel!$C$4="ECC",$EA21*$EB21*SUMPRODUCT(OFFSET($AC21,0,MAX(0,CG$4-$DZ21-$CA$4+1),1,MIN($DZ21,CG$4-$CA$4+1)),OFFSET(Escalation!$K$24,($Y21-1)*(Escalation!$I$22+1)+CG$4-SSSModel!$C$3+1,MAX(0,CG$4-$DZ21-$CA$4+1),1,MIN($DZ21,CG$4-$CA$4+1))),
     IF(SSSModel!$C$4="PV",AI21*$EA21*(1+SSSModel!$C$2),
     IF(SSSModel!$C$4="FCR",$EC21*SUM(OFFSET($AC21,0,MAX(CG$4-$AC$4-$DZ21+1,0),1,MIN($DZ21,CG$4-$AC$4+1))),0)))),
SUM($AC21:$BZ21)*
     IF(SSSModel!$C$4="RR",OFFSET(Profiles!$K$2,$Z21,MAX(Profiles!$C$2,AI$4-$W21)),
     IF(SSSModel!$C$4="ECC",$EA21*$EB21*IF(MAX(Escalation!$C$2,AI$4-$W21)&gt;$DZ21-1,0,OFFSET(Escalation!$K$2,$Y21,MAX(Escalation!$C$2,AI$4-$W21))),
     IF(SSSModel!$C$4="PV",IF(CG$4=$W21,$EA21*(1+SSSModel!$C$2),0),
     IF(SSSModel!$C$4="FCR",IF(AND(CG$4&gt;=$W21,OFFSET(Profiles!$K$2,$Z21,MAX(Profiles!$C$2,AI$4-$W21))&gt;0),$EC21,0),0))))))</f>
        <v>0</v>
      </c>
      <c r="CH21" s="135">
        <f ca="1">IF(OR($Z21=0,SSSModel!$C$4="CF"),AJ21,
IF(LEFT($V21,3)="ON_",
     IF(SSSModel!$C$4="RR",SUMPRODUCT(OFFSET($AC21,0,0,1,$CB$2),OFFSET(Profiles!$K$28,($Z21-1)*(Profiles!$I$26+1)+CH$4-SSSModel!$C$3+1,0,1,$CB$2)),
     IF(SSSModel!$C$4="ECC",$EA21*$EB21*SUMPRODUCT(OFFSET($AC21,0,MAX(0,CH$4-$DZ21-$CA$4+1),1,MIN($DZ21,CH$4-$CA$4+1)),OFFSET(Escalation!$K$24,($Y21-1)*(Escalation!$I$22+1)+CH$4-SSSModel!$C$3+1,MAX(0,CH$4-$DZ21-$CA$4+1),1,MIN($DZ21,CH$4-$CA$4+1))),
     IF(SSSModel!$C$4="PV",AJ21*$EA21*(1+SSSModel!$C$2),
     IF(SSSModel!$C$4="FCR",$EC21*SUM(OFFSET($AC21,0,MAX(CH$4-$AC$4-$DZ21+1,0),1,MIN($DZ21,CH$4-$AC$4+1))),0)))),
SUM($AC21:$BZ21)*
     IF(SSSModel!$C$4="RR",OFFSET(Profiles!$K$2,$Z21,MAX(Profiles!$C$2,AJ$4-$W21)),
     IF(SSSModel!$C$4="ECC",$EA21*$EB21*IF(MAX(Escalation!$C$2,AJ$4-$W21)&gt;$DZ21-1,0,OFFSET(Escalation!$K$2,$Y21,MAX(Escalation!$C$2,AJ$4-$W21))),
     IF(SSSModel!$C$4="PV",IF(CH$4=$W21,$EA21*(1+SSSModel!$C$2),0),
     IF(SSSModel!$C$4="FCR",IF(AND(CH$4&gt;=$W21,OFFSET(Profiles!$K$2,$Z21,MAX(Profiles!$C$2,AJ$4-$W21))&gt;0),$EC21,0),0))))))</f>
        <v>0</v>
      </c>
      <c r="CI21" s="135">
        <f ca="1">IF(OR($Z21=0,SSSModel!$C$4="CF"),AK21,
IF(LEFT($V21,3)="ON_",
     IF(SSSModel!$C$4="RR",SUMPRODUCT(OFFSET($AC21,0,0,1,$CB$2),OFFSET(Profiles!$K$28,($Z21-1)*(Profiles!$I$26+1)+CI$4-SSSModel!$C$3+1,0,1,$CB$2)),
     IF(SSSModel!$C$4="ECC",$EA21*$EB21*SUMPRODUCT(OFFSET($AC21,0,MAX(0,CI$4-$DZ21-$CA$4+1),1,MIN($DZ21,CI$4-$CA$4+1)),OFFSET(Escalation!$K$24,($Y21-1)*(Escalation!$I$22+1)+CI$4-SSSModel!$C$3+1,MAX(0,CI$4-$DZ21-$CA$4+1),1,MIN($DZ21,CI$4-$CA$4+1))),
     IF(SSSModel!$C$4="PV",AK21*$EA21*(1+SSSModel!$C$2),
     IF(SSSModel!$C$4="FCR",$EC21*SUM(OFFSET($AC21,0,MAX(CI$4-$AC$4-$DZ21+1,0),1,MIN($DZ21,CI$4-$AC$4+1))),0)))),
SUM($AC21:$BZ21)*
     IF(SSSModel!$C$4="RR",OFFSET(Profiles!$K$2,$Z21,MAX(Profiles!$C$2,AK$4-$W21)),
     IF(SSSModel!$C$4="ECC",$EA21*$EB21*IF(MAX(Escalation!$C$2,AK$4-$W21)&gt;$DZ21-1,0,OFFSET(Escalation!$K$2,$Y21,MAX(Escalation!$C$2,AK$4-$W21))),
     IF(SSSModel!$C$4="PV",IF(CI$4=$W21,$EA21*(1+SSSModel!$C$2),0),
     IF(SSSModel!$C$4="FCR",IF(AND(CI$4&gt;=$W21,OFFSET(Profiles!$K$2,$Z21,MAX(Profiles!$C$2,AK$4-$W21))&gt;0),$EC21,0),0))))))</f>
        <v>0</v>
      </c>
      <c r="CJ21" s="135">
        <f ca="1">IF(OR($Z21=0,SSSModel!$C$4="CF"),AL21,
IF(LEFT($V21,3)="ON_",
     IF(SSSModel!$C$4="RR",SUMPRODUCT(OFFSET($AC21,0,0,1,$CB$2),OFFSET(Profiles!$K$28,($Z21-1)*(Profiles!$I$26+1)+CJ$4-SSSModel!$C$3+1,0,1,$CB$2)),
     IF(SSSModel!$C$4="ECC",$EA21*$EB21*SUMPRODUCT(OFFSET($AC21,0,MAX(0,CJ$4-$DZ21-$CA$4+1),1,MIN($DZ21,CJ$4-$CA$4+1)),OFFSET(Escalation!$K$24,($Y21-1)*(Escalation!$I$22+1)+CJ$4-SSSModel!$C$3+1,MAX(0,CJ$4-$DZ21-$CA$4+1),1,MIN($DZ21,CJ$4-$CA$4+1))),
     IF(SSSModel!$C$4="PV",AL21*$EA21*(1+SSSModel!$C$2),
     IF(SSSModel!$C$4="FCR",$EC21*SUM(OFFSET($AC21,0,MAX(CJ$4-$AC$4-$DZ21+1,0),1,MIN($DZ21,CJ$4-$AC$4+1))),0)))),
SUM($AC21:$BZ21)*
     IF(SSSModel!$C$4="RR",OFFSET(Profiles!$K$2,$Z21,MAX(Profiles!$C$2,AL$4-$W21)),
     IF(SSSModel!$C$4="ECC",$EA21*$EB21*IF(MAX(Escalation!$C$2,AL$4-$W21)&gt;$DZ21-1,0,OFFSET(Escalation!$K$2,$Y21,MAX(Escalation!$C$2,AL$4-$W21))),
     IF(SSSModel!$C$4="PV",IF(CJ$4=$W21,$EA21*(1+SSSModel!$C$2),0),
     IF(SSSModel!$C$4="FCR",IF(AND(CJ$4&gt;=$W21,OFFSET(Profiles!$K$2,$Z21,MAX(Profiles!$C$2,AL$4-$W21))&gt;0),$EC21,0),0))))))</f>
        <v>0</v>
      </c>
      <c r="CK21" s="135">
        <f ca="1">IF(OR($Z21=0,SSSModel!$C$4="CF"),AM21,
IF(LEFT($V21,3)="ON_",
     IF(SSSModel!$C$4="RR",SUMPRODUCT(OFFSET($AC21,0,0,1,$CB$2),OFFSET(Profiles!$K$28,($Z21-1)*(Profiles!$I$26+1)+CK$4-SSSModel!$C$3+1,0,1,$CB$2)),
     IF(SSSModel!$C$4="ECC",$EA21*$EB21*SUMPRODUCT(OFFSET($AC21,0,MAX(0,CK$4-$DZ21-$CA$4+1),1,MIN($DZ21,CK$4-$CA$4+1)),OFFSET(Escalation!$K$24,($Y21-1)*(Escalation!$I$22+1)+CK$4-SSSModel!$C$3+1,MAX(0,CK$4-$DZ21-$CA$4+1),1,MIN($DZ21,CK$4-$CA$4+1))),
     IF(SSSModel!$C$4="PV",AM21*$EA21*(1+SSSModel!$C$2),
     IF(SSSModel!$C$4="FCR",$EC21*SUM(OFFSET($AC21,0,MAX(CK$4-$AC$4-$DZ21+1,0),1,MIN($DZ21,CK$4-$AC$4+1))),0)))),
SUM($AC21:$BZ21)*
     IF(SSSModel!$C$4="RR",OFFSET(Profiles!$K$2,$Z21,MAX(Profiles!$C$2,AM$4-$W21)),
     IF(SSSModel!$C$4="ECC",$EA21*$EB21*IF(MAX(Escalation!$C$2,AM$4-$W21)&gt;$DZ21-1,0,OFFSET(Escalation!$K$2,$Y21,MAX(Escalation!$C$2,AM$4-$W21))),
     IF(SSSModel!$C$4="PV",IF(CK$4=$W21,$EA21*(1+SSSModel!$C$2),0),
     IF(SSSModel!$C$4="FCR",IF(AND(CK$4&gt;=$W21,OFFSET(Profiles!$K$2,$Z21,MAX(Profiles!$C$2,AM$4-$W21))&gt;0),$EC21,0),0))))))</f>
        <v>0</v>
      </c>
      <c r="CL21" s="135">
        <f ca="1">IF(OR($Z21=0,SSSModel!$C$4="CF"),AN21,
IF(LEFT($V21,3)="ON_",
     IF(SSSModel!$C$4="RR",SUMPRODUCT(OFFSET($AC21,0,0,1,$CB$2),OFFSET(Profiles!$K$28,($Z21-1)*(Profiles!$I$26+1)+CL$4-SSSModel!$C$3+1,0,1,$CB$2)),
     IF(SSSModel!$C$4="ECC",$EA21*$EB21*SUMPRODUCT(OFFSET($AC21,0,MAX(0,CL$4-$DZ21-$CA$4+1),1,MIN($DZ21,CL$4-$CA$4+1)),OFFSET(Escalation!$K$24,($Y21-1)*(Escalation!$I$22+1)+CL$4-SSSModel!$C$3+1,MAX(0,CL$4-$DZ21-$CA$4+1),1,MIN($DZ21,CL$4-$CA$4+1))),
     IF(SSSModel!$C$4="PV",AN21*$EA21*(1+SSSModel!$C$2),
     IF(SSSModel!$C$4="FCR",$EC21*SUM(OFFSET($AC21,0,MAX(CL$4-$AC$4-$DZ21+1,0),1,MIN($DZ21,CL$4-$AC$4+1))),0)))),
SUM($AC21:$BZ21)*
     IF(SSSModel!$C$4="RR",OFFSET(Profiles!$K$2,$Z21,MAX(Profiles!$C$2,AN$4-$W21)),
     IF(SSSModel!$C$4="ECC",$EA21*$EB21*IF(MAX(Escalation!$C$2,AN$4-$W21)&gt;$DZ21-1,0,OFFSET(Escalation!$K$2,$Y21,MAX(Escalation!$C$2,AN$4-$W21))),
     IF(SSSModel!$C$4="PV",IF(CL$4=$W21,$EA21*(1+SSSModel!$C$2),0),
     IF(SSSModel!$C$4="FCR",IF(AND(CL$4&gt;=$W21,OFFSET(Profiles!$K$2,$Z21,MAX(Profiles!$C$2,AN$4-$W21))&gt;0),$EC21,0),0))))))</f>
        <v>0</v>
      </c>
      <c r="CM21" s="135">
        <f ca="1">IF(OR($Z21=0,SSSModel!$C$4="CF"),AO21,
IF(LEFT($V21,3)="ON_",
     IF(SSSModel!$C$4="RR",SUMPRODUCT(OFFSET($AC21,0,0,1,$CB$2),OFFSET(Profiles!$K$28,($Z21-1)*(Profiles!$I$26+1)+CM$4-SSSModel!$C$3+1,0,1,$CB$2)),
     IF(SSSModel!$C$4="ECC",$EA21*$EB21*SUMPRODUCT(OFFSET($AC21,0,MAX(0,CM$4-$DZ21-$CA$4+1),1,MIN($DZ21,CM$4-$CA$4+1)),OFFSET(Escalation!$K$24,($Y21-1)*(Escalation!$I$22+1)+CM$4-SSSModel!$C$3+1,MAX(0,CM$4-$DZ21-$CA$4+1),1,MIN($DZ21,CM$4-$CA$4+1))),
     IF(SSSModel!$C$4="PV",AO21*$EA21*(1+SSSModel!$C$2),
     IF(SSSModel!$C$4="FCR",$EC21*SUM(OFFSET($AC21,0,MAX(CM$4-$AC$4-$DZ21+1,0),1,MIN($DZ21,CM$4-$AC$4+1))),0)))),
SUM($AC21:$BZ21)*
     IF(SSSModel!$C$4="RR",OFFSET(Profiles!$K$2,$Z21,MAX(Profiles!$C$2,AO$4-$W21)),
     IF(SSSModel!$C$4="ECC",$EA21*$EB21*IF(MAX(Escalation!$C$2,AO$4-$W21)&gt;$DZ21-1,0,OFFSET(Escalation!$K$2,$Y21,MAX(Escalation!$C$2,AO$4-$W21))),
     IF(SSSModel!$C$4="PV",IF(CM$4=$W21,$EA21*(1+SSSModel!$C$2),0),
     IF(SSSModel!$C$4="FCR",IF(AND(CM$4&gt;=$W21,OFFSET(Profiles!$K$2,$Z21,MAX(Profiles!$C$2,AO$4-$W21))&gt;0),$EC21,0),0))))))</f>
        <v>0</v>
      </c>
      <c r="CN21" s="135">
        <f ca="1">IF(OR($Z21=0,SSSModel!$C$4="CF"),AP21,
IF(LEFT($V21,3)="ON_",
     IF(SSSModel!$C$4="RR",SUMPRODUCT(OFFSET($AC21,0,0,1,$CB$2),OFFSET(Profiles!$K$28,($Z21-1)*(Profiles!$I$26+1)+CN$4-SSSModel!$C$3+1,0,1,$CB$2)),
     IF(SSSModel!$C$4="ECC",$EA21*$EB21*SUMPRODUCT(OFFSET($AC21,0,MAX(0,CN$4-$DZ21-$CA$4+1),1,MIN($DZ21,CN$4-$CA$4+1)),OFFSET(Escalation!$K$24,($Y21-1)*(Escalation!$I$22+1)+CN$4-SSSModel!$C$3+1,MAX(0,CN$4-$DZ21-$CA$4+1),1,MIN($DZ21,CN$4-$CA$4+1))),
     IF(SSSModel!$C$4="PV",AP21*$EA21*(1+SSSModel!$C$2),
     IF(SSSModel!$C$4="FCR",$EC21*SUM(OFFSET($AC21,0,MAX(CN$4-$AC$4-$DZ21+1,0),1,MIN($DZ21,CN$4-$AC$4+1))),0)))),
SUM($AC21:$BZ21)*
     IF(SSSModel!$C$4="RR",OFFSET(Profiles!$K$2,$Z21,MAX(Profiles!$C$2,AP$4-$W21)),
     IF(SSSModel!$C$4="ECC",$EA21*$EB21*IF(MAX(Escalation!$C$2,AP$4-$W21)&gt;$DZ21-1,0,OFFSET(Escalation!$K$2,$Y21,MAX(Escalation!$C$2,AP$4-$W21))),
     IF(SSSModel!$C$4="PV",IF(CN$4=$W21,$EA21*(1+SSSModel!$C$2),0),
     IF(SSSModel!$C$4="FCR",IF(AND(CN$4&gt;=$W21,OFFSET(Profiles!$K$2,$Z21,MAX(Profiles!$C$2,AP$4-$W21))&gt;0),$EC21,0),0))))))</f>
        <v>0</v>
      </c>
      <c r="CO21" s="135">
        <f ca="1">IF(OR($Z21=0,SSSModel!$C$4="CF"),AQ21,
IF(LEFT($V21,3)="ON_",
     IF(SSSModel!$C$4="RR",SUMPRODUCT(OFFSET($AC21,0,0,1,$CB$2),OFFSET(Profiles!$K$28,($Z21-1)*(Profiles!$I$26+1)+CO$4-SSSModel!$C$3+1,0,1,$CB$2)),
     IF(SSSModel!$C$4="ECC",$EA21*$EB21*SUMPRODUCT(OFFSET($AC21,0,MAX(0,CO$4-$DZ21-$CA$4+1),1,MIN($DZ21,CO$4-$CA$4+1)),OFFSET(Escalation!$K$24,($Y21-1)*(Escalation!$I$22+1)+CO$4-SSSModel!$C$3+1,MAX(0,CO$4-$DZ21-$CA$4+1),1,MIN($DZ21,CO$4-$CA$4+1))),
     IF(SSSModel!$C$4="PV",AQ21*$EA21*(1+SSSModel!$C$2),
     IF(SSSModel!$C$4="FCR",$EC21*SUM(OFFSET($AC21,0,MAX(CO$4-$AC$4-$DZ21+1,0),1,MIN($DZ21,CO$4-$AC$4+1))),0)))),
SUM($AC21:$BZ21)*
     IF(SSSModel!$C$4="RR",OFFSET(Profiles!$K$2,$Z21,MAX(Profiles!$C$2,AQ$4-$W21)),
     IF(SSSModel!$C$4="ECC",$EA21*$EB21*IF(MAX(Escalation!$C$2,AQ$4-$W21)&gt;$DZ21-1,0,OFFSET(Escalation!$K$2,$Y21,MAX(Escalation!$C$2,AQ$4-$W21))),
     IF(SSSModel!$C$4="PV",IF(CO$4=$W21,$EA21*(1+SSSModel!$C$2),0),
     IF(SSSModel!$C$4="FCR",IF(AND(CO$4&gt;=$W21,OFFSET(Profiles!$K$2,$Z21,MAX(Profiles!$C$2,AQ$4-$W21))&gt;0),$EC21,0),0))))))</f>
        <v>0</v>
      </c>
      <c r="CP21" s="135">
        <f ca="1">IF(OR($Z21=0,SSSModel!$C$4="CF"),AR21,
IF(LEFT($V21,3)="ON_",
     IF(SSSModel!$C$4="RR",SUMPRODUCT(OFFSET($AC21,0,0,1,$CB$2),OFFSET(Profiles!$K$28,($Z21-1)*(Profiles!$I$26+1)+CP$4-SSSModel!$C$3+1,0,1,$CB$2)),
     IF(SSSModel!$C$4="ECC",$EA21*$EB21*SUMPRODUCT(OFFSET($AC21,0,MAX(0,CP$4-$DZ21-$CA$4+1),1,MIN($DZ21,CP$4-$CA$4+1)),OFFSET(Escalation!$K$24,($Y21-1)*(Escalation!$I$22+1)+CP$4-SSSModel!$C$3+1,MAX(0,CP$4-$DZ21-$CA$4+1),1,MIN($DZ21,CP$4-$CA$4+1))),
     IF(SSSModel!$C$4="PV",AR21*$EA21*(1+SSSModel!$C$2),
     IF(SSSModel!$C$4="FCR",$EC21*SUM(OFFSET($AC21,0,MAX(CP$4-$AC$4-$DZ21+1,0),1,MIN($DZ21,CP$4-$AC$4+1))),0)))),
SUM($AC21:$BZ21)*
     IF(SSSModel!$C$4="RR",OFFSET(Profiles!$K$2,$Z21,MAX(Profiles!$C$2,AR$4-$W21)),
     IF(SSSModel!$C$4="ECC",$EA21*$EB21*IF(MAX(Escalation!$C$2,AR$4-$W21)&gt;$DZ21-1,0,OFFSET(Escalation!$K$2,$Y21,MAX(Escalation!$C$2,AR$4-$W21))),
     IF(SSSModel!$C$4="PV",IF(CP$4=$W21,$EA21*(1+SSSModel!$C$2),0),
     IF(SSSModel!$C$4="FCR",IF(AND(CP$4&gt;=$W21,OFFSET(Profiles!$K$2,$Z21,MAX(Profiles!$C$2,AR$4-$W21))&gt;0),$EC21,0),0))))))</f>
        <v>0</v>
      </c>
      <c r="CQ21" s="135">
        <f ca="1">IF(OR($Z21=0,SSSModel!$C$4="CF"),AS21,
IF(LEFT($V21,3)="ON_",
     IF(SSSModel!$C$4="RR",SUMPRODUCT(OFFSET($AC21,0,0,1,$CB$2),OFFSET(Profiles!$K$28,($Z21-1)*(Profiles!$I$26+1)+CQ$4-SSSModel!$C$3+1,0,1,$CB$2)),
     IF(SSSModel!$C$4="ECC",$EA21*$EB21*SUMPRODUCT(OFFSET($AC21,0,MAX(0,CQ$4-$DZ21-$CA$4+1),1,MIN($DZ21,CQ$4-$CA$4+1)),OFFSET(Escalation!$K$24,($Y21-1)*(Escalation!$I$22+1)+CQ$4-SSSModel!$C$3+1,MAX(0,CQ$4-$DZ21-$CA$4+1),1,MIN($DZ21,CQ$4-$CA$4+1))),
     IF(SSSModel!$C$4="PV",AS21*$EA21*(1+SSSModel!$C$2),
     IF(SSSModel!$C$4="FCR",$EC21*SUM(OFFSET($AC21,0,MAX(CQ$4-$AC$4-$DZ21+1,0),1,MIN($DZ21,CQ$4-$AC$4+1))),0)))),
SUM($AC21:$BZ21)*
     IF(SSSModel!$C$4="RR",OFFSET(Profiles!$K$2,$Z21,MAX(Profiles!$C$2,AS$4-$W21)),
     IF(SSSModel!$C$4="ECC",$EA21*$EB21*IF(MAX(Escalation!$C$2,AS$4-$W21)&gt;$DZ21-1,0,OFFSET(Escalation!$K$2,$Y21,MAX(Escalation!$C$2,AS$4-$W21))),
     IF(SSSModel!$C$4="PV",IF(CQ$4=$W21,$EA21*(1+SSSModel!$C$2),0),
     IF(SSSModel!$C$4="FCR",IF(AND(CQ$4&gt;=$W21,OFFSET(Profiles!$K$2,$Z21,MAX(Profiles!$C$2,AS$4-$W21))&gt;0),$EC21,0),0))))))</f>
        <v>0</v>
      </c>
      <c r="CR21" s="135">
        <f ca="1">IF(OR($Z21=0,SSSModel!$C$4="CF"),AT21,
IF(LEFT($V21,3)="ON_",
     IF(SSSModel!$C$4="RR",SUMPRODUCT(OFFSET($AC21,0,0,1,$CB$2),OFFSET(Profiles!$K$28,($Z21-1)*(Profiles!$I$26+1)+CR$4-SSSModel!$C$3+1,0,1,$CB$2)),
     IF(SSSModel!$C$4="ECC",$EA21*$EB21*SUMPRODUCT(OFFSET($AC21,0,MAX(0,CR$4-$DZ21-$CA$4+1),1,MIN($DZ21,CR$4-$CA$4+1)),OFFSET(Escalation!$K$24,($Y21-1)*(Escalation!$I$22+1)+CR$4-SSSModel!$C$3+1,MAX(0,CR$4-$DZ21-$CA$4+1),1,MIN($DZ21,CR$4-$CA$4+1))),
     IF(SSSModel!$C$4="PV",AT21*$EA21*(1+SSSModel!$C$2),
     IF(SSSModel!$C$4="FCR",$EC21*SUM(OFFSET($AC21,0,MAX(CR$4-$AC$4-$DZ21+1,0),1,MIN($DZ21,CR$4-$AC$4+1))),0)))),
SUM($AC21:$BZ21)*
     IF(SSSModel!$C$4="RR",OFFSET(Profiles!$K$2,$Z21,MAX(Profiles!$C$2,AT$4-$W21)),
     IF(SSSModel!$C$4="ECC",$EA21*$EB21*IF(MAX(Escalation!$C$2,AT$4-$W21)&gt;$DZ21-1,0,OFFSET(Escalation!$K$2,$Y21,MAX(Escalation!$C$2,AT$4-$W21))),
     IF(SSSModel!$C$4="PV",IF(CR$4=$W21,$EA21*(1+SSSModel!$C$2),0),
     IF(SSSModel!$C$4="FCR",IF(AND(CR$4&gt;=$W21,OFFSET(Profiles!$K$2,$Z21,MAX(Profiles!$C$2,AT$4-$W21))&gt;0),$EC21,0),0))))))</f>
        <v>0</v>
      </c>
      <c r="CS21" s="135">
        <f ca="1">IF(OR($Z21=0,SSSModel!$C$4="CF"),AU21,
IF(LEFT($V21,3)="ON_",
     IF(SSSModel!$C$4="RR",SUMPRODUCT(OFFSET($AC21,0,0,1,$CB$2),OFFSET(Profiles!$K$28,($Z21-1)*(Profiles!$I$26+1)+CS$4-SSSModel!$C$3+1,0,1,$CB$2)),
     IF(SSSModel!$C$4="ECC",$EA21*$EB21*SUMPRODUCT(OFFSET($AC21,0,MAX(0,CS$4-$DZ21-$CA$4+1),1,MIN($DZ21,CS$4-$CA$4+1)),OFFSET(Escalation!$K$24,($Y21-1)*(Escalation!$I$22+1)+CS$4-SSSModel!$C$3+1,MAX(0,CS$4-$DZ21-$CA$4+1),1,MIN($DZ21,CS$4-$CA$4+1))),
     IF(SSSModel!$C$4="PV",AU21*$EA21*(1+SSSModel!$C$2),
     IF(SSSModel!$C$4="FCR",$EC21*SUM(OFFSET($AC21,0,MAX(CS$4-$AC$4-$DZ21+1,0),1,MIN($DZ21,CS$4-$AC$4+1))),0)))),
SUM($AC21:$BZ21)*
     IF(SSSModel!$C$4="RR",OFFSET(Profiles!$K$2,$Z21,MAX(Profiles!$C$2,AU$4-$W21)),
     IF(SSSModel!$C$4="ECC",$EA21*$EB21*IF(MAX(Escalation!$C$2,AU$4-$W21)&gt;$DZ21-1,0,OFFSET(Escalation!$K$2,$Y21,MAX(Escalation!$C$2,AU$4-$W21))),
     IF(SSSModel!$C$4="PV",IF(CS$4=$W21,$EA21*(1+SSSModel!$C$2),0),
     IF(SSSModel!$C$4="FCR",IF(AND(CS$4&gt;=$W21,OFFSET(Profiles!$K$2,$Z21,MAX(Profiles!$C$2,AU$4-$W21))&gt;0),$EC21,0),0))))))</f>
        <v>0</v>
      </c>
      <c r="CT21" s="135">
        <f ca="1">IF(OR($Z21=0,SSSModel!$C$4="CF"),AV21,
IF(LEFT($V21,3)="ON_",
     IF(SSSModel!$C$4="RR",SUMPRODUCT(OFFSET($AC21,0,0,1,$CB$2),OFFSET(Profiles!$K$28,($Z21-1)*(Profiles!$I$26+1)+CT$4-SSSModel!$C$3+1,0,1,$CB$2)),
     IF(SSSModel!$C$4="ECC",$EA21*$EB21*SUMPRODUCT(OFFSET($AC21,0,MAX(0,CT$4-$DZ21-$CA$4+1),1,MIN($DZ21,CT$4-$CA$4+1)),OFFSET(Escalation!$K$24,($Y21-1)*(Escalation!$I$22+1)+CT$4-SSSModel!$C$3+1,MAX(0,CT$4-$DZ21-$CA$4+1),1,MIN($DZ21,CT$4-$CA$4+1))),
     IF(SSSModel!$C$4="PV",AV21*$EA21*(1+SSSModel!$C$2),
     IF(SSSModel!$C$4="FCR",$EC21*SUM(OFFSET($AC21,0,MAX(CT$4-$AC$4-$DZ21+1,0),1,MIN($DZ21,CT$4-$AC$4+1))),0)))),
SUM($AC21:$BZ21)*
     IF(SSSModel!$C$4="RR",OFFSET(Profiles!$K$2,$Z21,MAX(Profiles!$C$2,AV$4-$W21)),
     IF(SSSModel!$C$4="ECC",$EA21*$EB21*IF(MAX(Escalation!$C$2,AV$4-$W21)&gt;$DZ21-1,0,OFFSET(Escalation!$K$2,$Y21,MAX(Escalation!$C$2,AV$4-$W21))),
     IF(SSSModel!$C$4="PV",IF(CT$4=$W21,$EA21*(1+SSSModel!$C$2),0),
     IF(SSSModel!$C$4="FCR",IF(AND(CT$4&gt;=$W21,OFFSET(Profiles!$K$2,$Z21,MAX(Profiles!$C$2,AV$4-$W21))&gt;0),$EC21,0),0))))))</f>
        <v>0</v>
      </c>
      <c r="CU21" s="135">
        <f ca="1">IF(OR($Z21=0,SSSModel!$C$4="CF"),AW21,
IF(LEFT($V21,3)="ON_",
     IF(SSSModel!$C$4="RR",SUMPRODUCT(OFFSET($AC21,0,0,1,$CB$2),OFFSET(Profiles!$K$28,($Z21-1)*(Profiles!$I$26+1)+CU$4-SSSModel!$C$3+1,0,1,$CB$2)),
     IF(SSSModel!$C$4="ECC",$EA21*$EB21*SUMPRODUCT(OFFSET($AC21,0,MAX(0,CU$4-$DZ21-$CA$4+1),1,MIN($DZ21,CU$4-$CA$4+1)),OFFSET(Escalation!$K$24,($Y21-1)*(Escalation!$I$22+1)+CU$4-SSSModel!$C$3+1,MAX(0,CU$4-$DZ21-$CA$4+1),1,MIN($DZ21,CU$4-$CA$4+1))),
     IF(SSSModel!$C$4="PV",AW21*$EA21*(1+SSSModel!$C$2),
     IF(SSSModel!$C$4="FCR",$EC21*SUM(OFFSET($AC21,0,MAX(CU$4-$AC$4-$DZ21+1,0),1,MIN($DZ21,CU$4-$AC$4+1))),0)))),
SUM($AC21:$BZ21)*
     IF(SSSModel!$C$4="RR",OFFSET(Profiles!$K$2,$Z21,MAX(Profiles!$C$2,AW$4-$W21)),
     IF(SSSModel!$C$4="ECC",$EA21*$EB21*IF(MAX(Escalation!$C$2,AW$4-$W21)&gt;$DZ21-1,0,OFFSET(Escalation!$K$2,$Y21,MAX(Escalation!$C$2,AW$4-$W21))),
     IF(SSSModel!$C$4="PV",IF(CU$4=$W21,$EA21*(1+SSSModel!$C$2),0),
     IF(SSSModel!$C$4="FCR",IF(AND(CU$4&gt;=$W21,OFFSET(Profiles!$K$2,$Z21,MAX(Profiles!$C$2,AW$4-$W21))&gt;0),$EC21,0),0))))))</f>
        <v>0</v>
      </c>
      <c r="CV21" s="135">
        <f ca="1">IF(OR($Z21=0,SSSModel!$C$4="CF"),AX21,
IF(LEFT($V21,3)="ON_",
     IF(SSSModel!$C$4="RR",SUMPRODUCT(OFFSET($AC21,0,0,1,$CB$2),OFFSET(Profiles!$K$28,($Z21-1)*(Profiles!$I$26+1)+CV$4-SSSModel!$C$3+1,0,1,$CB$2)),
     IF(SSSModel!$C$4="ECC",$EA21*$EB21*SUMPRODUCT(OFFSET($AC21,0,MAX(0,CV$4-$DZ21-$CA$4+1),1,MIN($DZ21,CV$4-$CA$4+1)),OFFSET(Escalation!$K$24,($Y21-1)*(Escalation!$I$22+1)+CV$4-SSSModel!$C$3+1,MAX(0,CV$4-$DZ21-$CA$4+1),1,MIN($DZ21,CV$4-$CA$4+1))),
     IF(SSSModel!$C$4="PV",AX21*$EA21*(1+SSSModel!$C$2),
     IF(SSSModel!$C$4="FCR",$EC21*SUM(OFFSET($AC21,0,MAX(CV$4-$AC$4-$DZ21+1,0),1,MIN($DZ21,CV$4-$AC$4+1))),0)))),
SUM($AC21:$BZ21)*
     IF(SSSModel!$C$4="RR",OFFSET(Profiles!$K$2,$Z21,MAX(Profiles!$C$2,AX$4-$W21)),
     IF(SSSModel!$C$4="ECC",$EA21*$EB21*IF(MAX(Escalation!$C$2,AX$4-$W21)&gt;$DZ21-1,0,OFFSET(Escalation!$K$2,$Y21,MAX(Escalation!$C$2,AX$4-$W21))),
     IF(SSSModel!$C$4="PV",IF(CV$4=$W21,$EA21*(1+SSSModel!$C$2),0),
     IF(SSSModel!$C$4="FCR",IF(AND(CV$4&gt;=$W21,OFFSET(Profiles!$K$2,$Z21,MAX(Profiles!$C$2,AX$4-$W21))&gt;0),$EC21,0),0))))))</f>
        <v>0</v>
      </c>
      <c r="CW21" s="135">
        <f ca="1">IF(OR($Z21=0,SSSModel!$C$4="CF"),AY21,
IF(LEFT($V21,3)="ON_",
     IF(SSSModel!$C$4="RR",SUMPRODUCT(OFFSET($AC21,0,0,1,$CB$2),OFFSET(Profiles!$K$28,($Z21-1)*(Profiles!$I$26+1)+CW$4-SSSModel!$C$3+1,0,1,$CB$2)),
     IF(SSSModel!$C$4="ECC",$EA21*$EB21*SUMPRODUCT(OFFSET($AC21,0,MAX(0,CW$4-$DZ21-$CA$4+1),1,MIN($DZ21,CW$4-$CA$4+1)),OFFSET(Escalation!$K$24,($Y21-1)*(Escalation!$I$22+1)+CW$4-SSSModel!$C$3+1,MAX(0,CW$4-$DZ21-$CA$4+1),1,MIN($DZ21,CW$4-$CA$4+1))),
     IF(SSSModel!$C$4="PV",AY21*$EA21*(1+SSSModel!$C$2),
     IF(SSSModel!$C$4="FCR",$EC21*SUM(OFFSET($AC21,0,MAX(CW$4-$AC$4-$DZ21+1,0),1,MIN($DZ21,CW$4-$AC$4+1))),0)))),
SUM($AC21:$BZ21)*
     IF(SSSModel!$C$4="RR",OFFSET(Profiles!$K$2,$Z21,MAX(Profiles!$C$2,AY$4-$W21)),
     IF(SSSModel!$C$4="ECC",$EA21*$EB21*IF(MAX(Escalation!$C$2,AY$4-$W21)&gt;$DZ21-1,0,OFFSET(Escalation!$K$2,$Y21,MAX(Escalation!$C$2,AY$4-$W21))),
     IF(SSSModel!$C$4="PV",IF(CW$4=$W21,$EA21*(1+SSSModel!$C$2),0),
     IF(SSSModel!$C$4="FCR",IF(AND(CW$4&gt;=$W21,OFFSET(Profiles!$K$2,$Z21,MAX(Profiles!$C$2,AY$4-$W21))&gt;0),$EC21,0),0))))))</f>
        <v>0</v>
      </c>
      <c r="CX21" s="135">
        <f ca="1">IF(OR($Z21=0,SSSModel!$C$4="CF"),AZ21,
IF(LEFT($V21,3)="ON_",
     IF(SSSModel!$C$4="RR",SUMPRODUCT(OFFSET($AC21,0,0,1,$CB$2),OFFSET(Profiles!$K$28,($Z21-1)*(Profiles!$I$26+1)+CX$4-SSSModel!$C$3+1,0,1,$CB$2)),
     IF(SSSModel!$C$4="ECC",$EA21*$EB21*SUMPRODUCT(OFFSET($AC21,0,MAX(0,CX$4-$DZ21-$CA$4+1),1,MIN($DZ21,CX$4-$CA$4+1)),OFFSET(Escalation!$K$24,($Y21-1)*(Escalation!$I$22+1)+CX$4-SSSModel!$C$3+1,MAX(0,CX$4-$DZ21-$CA$4+1),1,MIN($DZ21,CX$4-$CA$4+1))),
     IF(SSSModel!$C$4="PV",AZ21*$EA21*(1+SSSModel!$C$2),
     IF(SSSModel!$C$4="FCR",$EC21*SUM(OFFSET($AC21,0,MAX(CX$4-$AC$4-$DZ21+1,0),1,MIN($DZ21,CX$4-$AC$4+1))),0)))),
SUM($AC21:$BZ21)*
     IF(SSSModel!$C$4="RR",OFFSET(Profiles!$K$2,$Z21,MAX(Profiles!$C$2,AZ$4-$W21)),
     IF(SSSModel!$C$4="ECC",$EA21*$EB21*IF(MAX(Escalation!$C$2,AZ$4-$W21)&gt;$DZ21-1,0,OFFSET(Escalation!$K$2,$Y21,MAX(Escalation!$C$2,AZ$4-$W21))),
     IF(SSSModel!$C$4="PV",IF(CX$4=$W21,$EA21*(1+SSSModel!$C$2),0),
     IF(SSSModel!$C$4="FCR",IF(AND(CX$4&gt;=$W21,OFFSET(Profiles!$K$2,$Z21,MAX(Profiles!$C$2,AZ$4-$W21))&gt;0),$EC21,0),0))))))</f>
        <v>0</v>
      </c>
      <c r="CY21" s="135">
        <f ca="1">IF(OR($Z21=0,SSSModel!$C$4="CF"),BA21,
IF(LEFT($V21,3)="ON_",
     IF(SSSModel!$C$4="RR",SUMPRODUCT(OFFSET($AC21,0,0,1,$CB$2),OFFSET(Profiles!$K$28,($Z21-1)*(Profiles!$I$26+1)+CY$4-SSSModel!$C$3+1,0,1,$CB$2)),
     IF(SSSModel!$C$4="ECC",$EA21*$EB21*SUMPRODUCT(OFFSET($AC21,0,MAX(0,CY$4-$DZ21-$CA$4+1),1,MIN($DZ21,CY$4-$CA$4+1)),OFFSET(Escalation!$K$24,($Y21-1)*(Escalation!$I$22+1)+CY$4-SSSModel!$C$3+1,MAX(0,CY$4-$DZ21-$CA$4+1),1,MIN($DZ21,CY$4-$CA$4+1))),
     IF(SSSModel!$C$4="PV",BA21*$EA21*(1+SSSModel!$C$2),
     IF(SSSModel!$C$4="FCR",$EC21*SUM(OFFSET($AC21,0,MAX(CY$4-$AC$4-$DZ21+1,0),1,MIN($DZ21,CY$4-$AC$4+1))),0)))),
SUM($AC21:$BZ21)*
     IF(SSSModel!$C$4="RR",OFFSET(Profiles!$K$2,$Z21,MAX(Profiles!$C$2,BA$4-$W21)),
     IF(SSSModel!$C$4="ECC",$EA21*$EB21*IF(MAX(Escalation!$C$2,BA$4-$W21)&gt;$DZ21-1,0,OFFSET(Escalation!$K$2,$Y21,MAX(Escalation!$C$2,BA$4-$W21))),
     IF(SSSModel!$C$4="PV",IF(CY$4=$W21,$EA21*(1+SSSModel!$C$2),0),
     IF(SSSModel!$C$4="FCR",IF(AND(CY$4&gt;=$W21,OFFSET(Profiles!$K$2,$Z21,MAX(Profiles!$C$2,BA$4-$W21))&gt;0),$EC21,0),0))))))</f>
        <v>0</v>
      </c>
      <c r="CZ21" s="135">
        <f ca="1">IF(OR($Z21=0,SSSModel!$C$4="CF"),BB21,
IF(LEFT($V21,3)="ON_",
     IF(SSSModel!$C$4="RR",SUMPRODUCT(OFFSET($AC21,0,0,1,$CB$2),OFFSET(Profiles!$K$28,($Z21-1)*(Profiles!$I$26+1)+CZ$4-SSSModel!$C$3+1,0,1,$CB$2)),
     IF(SSSModel!$C$4="ECC",$EA21*$EB21*SUMPRODUCT(OFFSET($AC21,0,MAX(0,CZ$4-$DZ21-$CA$4+1),1,MIN($DZ21,CZ$4-$CA$4+1)),OFFSET(Escalation!$K$24,($Y21-1)*(Escalation!$I$22+1)+CZ$4-SSSModel!$C$3+1,MAX(0,CZ$4-$DZ21-$CA$4+1),1,MIN($DZ21,CZ$4-$CA$4+1))),
     IF(SSSModel!$C$4="PV",BB21*$EA21*(1+SSSModel!$C$2),
     IF(SSSModel!$C$4="FCR",$EC21*SUM(OFFSET($AC21,0,MAX(CZ$4-$AC$4-$DZ21+1,0),1,MIN($DZ21,CZ$4-$AC$4+1))),0)))),
SUM($AC21:$BZ21)*
     IF(SSSModel!$C$4="RR",OFFSET(Profiles!$K$2,$Z21,MAX(Profiles!$C$2,BB$4-$W21)),
     IF(SSSModel!$C$4="ECC",$EA21*$EB21*IF(MAX(Escalation!$C$2,BB$4-$W21)&gt;$DZ21-1,0,OFFSET(Escalation!$K$2,$Y21,MAX(Escalation!$C$2,BB$4-$W21))),
     IF(SSSModel!$C$4="PV",IF(CZ$4=$W21,$EA21*(1+SSSModel!$C$2),0),
     IF(SSSModel!$C$4="FCR",IF(AND(CZ$4&gt;=$W21,OFFSET(Profiles!$K$2,$Z21,MAX(Profiles!$C$2,BB$4-$W21))&gt;0),$EC21,0),0))))))</f>
        <v>0</v>
      </c>
      <c r="DA21" s="135">
        <f ca="1">IF(OR($Z21=0,SSSModel!$C$4="CF"),BC21,
IF(LEFT($V21,3)="ON_",
     IF(SSSModel!$C$4="RR",SUMPRODUCT(OFFSET($AC21,0,0,1,$CB$2),OFFSET(Profiles!$K$28,($Z21-1)*(Profiles!$I$26+1)+DA$4-SSSModel!$C$3+1,0,1,$CB$2)),
     IF(SSSModel!$C$4="ECC",$EA21*$EB21*SUMPRODUCT(OFFSET($AC21,0,MAX(0,DA$4-$DZ21-$CA$4+1),1,MIN($DZ21,DA$4-$CA$4+1)),OFFSET(Escalation!$K$24,($Y21-1)*(Escalation!$I$22+1)+DA$4-SSSModel!$C$3+1,MAX(0,DA$4-$DZ21-$CA$4+1),1,MIN($DZ21,DA$4-$CA$4+1))),
     IF(SSSModel!$C$4="PV",BC21*$EA21*(1+SSSModel!$C$2),
     IF(SSSModel!$C$4="FCR",$EC21*SUM(OFFSET($AC21,0,MAX(DA$4-$AC$4-$DZ21+1,0),1,MIN($DZ21,DA$4-$AC$4+1))),0)))),
SUM($AC21:$BZ21)*
     IF(SSSModel!$C$4="RR",OFFSET(Profiles!$K$2,$Z21,MAX(Profiles!$C$2,BC$4-$W21)),
     IF(SSSModel!$C$4="ECC",$EA21*$EB21*IF(MAX(Escalation!$C$2,BC$4-$W21)&gt;$DZ21-1,0,OFFSET(Escalation!$K$2,$Y21,MAX(Escalation!$C$2,BC$4-$W21))),
     IF(SSSModel!$C$4="PV",IF(DA$4=$W21,$EA21*(1+SSSModel!$C$2),0),
     IF(SSSModel!$C$4="FCR",IF(AND(DA$4&gt;=$W21,OFFSET(Profiles!$K$2,$Z21,MAX(Profiles!$C$2,BC$4-$W21))&gt;0),$EC21,0),0))))))</f>
        <v>0</v>
      </c>
      <c r="DB21" s="135">
        <f ca="1">IF(OR($Z21=0,SSSModel!$C$4="CF"),BD21,
IF(LEFT($V21,3)="ON_",
     IF(SSSModel!$C$4="RR",SUMPRODUCT(OFFSET($AC21,0,0,1,$CB$2),OFFSET(Profiles!$K$28,($Z21-1)*(Profiles!$I$26+1)+DB$4-SSSModel!$C$3+1,0,1,$CB$2)),
     IF(SSSModel!$C$4="ECC",$EA21*$EB21*SUMPRODUCT(OFFSET($AC21,0,MAX(0,DB$4-$DZ21-$CA$4+1),1,MIN($DZ21,DB$4-$CA$4+1)),OFFSET(Escalation!$K$24,($Y21-1)*(Escalation!$I$22+1)+DB$4-SSSModel!$C$3+1,MAX(0,DB$4-$DZ21-$CA$4+1),1,MIN($DZ21,DB$4-$CA$4+1))),
     IF(SSSModel!$C$4="PV",BD21*$EA21*(1+SSSModel!$C$2),
     IF(SSSModel!$C$4="FCR",$EC21*SUM(OFFSET($AC21,0,MAX(DB$4-$AC$4-$DZ21+1,0),1,MIN($DZ21,DB$4-$AC$4+1))),0)))),
SUM($AC21:$BZ21)*
     IF(SSSModel!$C$4="RR",OFFSET(Profiles!$K$2,$Z21,MAX(Profiles!$C$2,BD$4-$W21)),
     IF(SSSModel!$C$4="ECC",$EA21*$EB21*IF(MAX(Escalation!$C$2,BD$4-$W21)&gt;$DZ21-1,0,OFFSET(Escalation!$K$2,$Y21,MAX(Escalation!$C$2,BD$4-$W21))),
     IF(SSSModel!$C$4="PV",IF(DB$4=$W21,$EA21*(1+SSSModel!$C$2),0),
     IF(SSSModel!$C$4="FCR",IF(AND(DB$4&gt;=$W21,OFFSET(Profiles!$K$2,$Z21,MAX(Profiles!$C$2,BD$4-$W21))&gt;0),$EC21,0),0))))))</f>
        <v>0</v>
      </c>
      <c r="DC21" s="135">
        <f ca="1">IF(OR($Z21=0,SSSModel!$C$4="CF"),BE21,
IF(LEFT($V21,3)="ON_",
     IF(SSSModel!$C$4="RR",SUMPRODUCT(OFFSET($AC21,0,0,1,$CB$2),OFFSET(Profiles!$K$28,($Z21-1)*(Profiles!$I$26+1)+DC$4-SSSModel!$C$3+1,0,1,$CB$2)),
     IF(SSSModel!$C$4="ECC",$EA21*$EB21*SUMPRODUCT(OFFSET($AC21,0,MAX(0,DC$4-$DZ21-$CA$4+1),1,MIN($DZ21,DC$4-$CA$4+1)),OFFSET(Escalation!$K$24,($Y21-1)*(Escalation!$I$22+1)+DC$4-SSSModel!$C$3+1,MAX(0,DC$4-$DZ21-$CA$4+1),1,MIN($DZ21,DC$4-$CA$4+1))),
     IF(SSSModel!$C$4="PV",BE21*$EA21*(1+SSSModel!$C$2),
     IF(SSSModel!$C$4="FCR",$EC21*SUM(OFFSET($AC21,0,MAX(DC$4-$AC$4-$DZ21+1,0),1,MIN($DZ21,DC$4-$AC$4+1))),0)))),
SUM($AC21:$BZ21)*
     IF(SSSModel!$C$4="RR",OFFSET(Profiles!$K$2,$Z21,MAX(Profiles!$C$2,BE$4-$W21)),
     IF(SSSModel!$C$4="ECC",$EA21*$EB21*IF(MAX(Escalation!$C$2,BE$4-$W21)&gt;$DZ21-1,0,OFFSET(Escalation!$K$2,$Y21,MAX(Escalation!$C$2,BE$4-$W21))),
     IF(SSSModel!$C$4="PV",IF(DC$4=$W21,$EA21*(1+SSSModel!$C$2),0),
     IF(SSSModel!$C$4="FCR",IF(AND(DC$4&gt;=$W21,OFFSET(Profiles!$K$2,$Z21,MAX(Profiles!$C$2,BE$4-$W21))&gt;0),$EC21,0),0))))))</f>
        <v>0</v>
      </c>
      <c r="DD21" s="135">
        <f ca="1">IF(OR($Z21=0,SSSModel!$C$4="CF"),BF21,
IF(LEFT($V21,3)="ON_",
     IF(SSSModel!$C$4="RR",SUMPRODUCT(OFFSET($AC21,0,0,1,$CB$2),OFFSET(Profiles!$K$28,($Z21-1)*(Profiles!$I$26+1)+DD$4-SSSModel!$C$3+1,0,1,$CB$2)),
     IF(SSSModel!$C$4="ECC",$EA21*$EB21*SUMPRODUCT(OFFSET($AC21,0,MAX(0,DD$4-$DZ21-$CA$4+1),1,MIN($DZ21,DD$4-$CA$4+1)),OFFSET(Escalation!$K$24,($Y21-1)*(Escalation!$I$22+1)+DD$4-SSSModel!$C$3+1,MAX(0,DD$4-$DZ21-$CA$4+1),1,MIN($DZ21,DD$4-$CA$4+1))),
     IF(SSSModel!$C$4="PV",BF21*$EA21*(1+SSSModel!$C$2),
     IF(SSSModel!$C$4="FCR",$EC21*SUM(OFFSET($AC21,0,MAX(DD$4-$AC$4-$DZ21+1,0),1,MIN($DZ21,DD$4-$AC$4+1))),0)))),
SUM($AC21:$BZ21)*
     IF(SSSModel!$C$4="RR",OFFSET(Profiles!$K$2,$Z21,MAX(Profiles!$C$2,BF$4-$W21)),
     IF(SSSModel!$C$4="ECC",$EA21*$EB21*IF(MAX(Escalation!$C$2,BF$4-$W21)&gt;$DZ21-1,0,OFFSET(Escalation!$K$2,$Y21,MAX(Escalation!$C$2,BF$4-$W21))),
     IF(SSSModel!$C$4="PV",IF(DD$4=$W21,$EA21*(1+SSSModel!$C$2),0),
     IF(SSSModel!$C$4="FCR",IF(AND(DD$4&gt;=$W21,OFFSET(Profiles!$K$2,$Z21,MAX(Profiles!$C$2,BF$4-$W21))&gt;0),$EC21,0),0))))))</f>
        <v>0</v>
      </c>
      <c r="DE21" s="135">
        <f ca="1">IF(OR($Z21=0,SSSModel!$C$4="CF"),BG21,
IF(LEFT($V21,3)="ON_",
     IF(SSSModel!$C$4="RR",SUMPRODUCT(OFFSET($AC21,0,0,1,$CB$2),OFFSET(Profiles!$K$28,($Z21-1)*(Profiles!$I$26+1)+DE$4-SSSModel!$C$3+1,0,1,$CB$2)),
     IF(SSSModel!$C$4="ECC",$EA21*$EB21*SUMPRODUCT(OFFSET($AC21,0,MAX(0,DE$4-$DZ21-$CA$4+1),1,MIN($DZ21,DE$4-$CA$4+1)),OFFSET(Escalation!$K$24,($Y21-1)*(Escalation!$I$22+1)+DE$4-SSSModel!$C$3+1,MAX(0,DE$4-$DZ21-$CA$4+1),1,MIN($DZ21,DE$4-$CA$4+1))),
     IF(SSSModel!$C$4="PV",BG21*$EA21*(1+SSSModel!$C$2),
     IF(SSSModel!$C$4="FCR",$EC21*SUM(OFFSET($AC21,0,MAX(DE$4-$AC$4-$DZ21+1,0),1,MIN($DZ21,DE$4-$AC$4+1))),0)))),
SUM($AC21:$BZ21)*
     IF(SSSModel!$C$4="RR",OFFSET(Profiles!$K$2,$Z21,MAX(Profiles!$C$2,BG$4-$W21)),
     IF(SSSModel!$C$4="ECC",$EA21*$EB21*IF(MAX(Escalation!$C$2,BG$4-$W21)&gt;$DZ21-1,0,OFFSET(Escalation!$K$2,$Y21,MAX(Escalation!$C$2,BG$4-$W21))),
     IF(SSSModel!$C$4="PV",IF(DE$4=$W21,$EA21*(1+SSSModel!$C$2),0),
     IF(SSSModel!$C$4="FCR",IF(AND(DE$4&gt;=$W21,OFFSET(Profiles!$K$2,$Z21,MAX(Profiles!$C$2,BG$4-$W21))&gt;0),$EC21,0),0))))))</f>
        <v>0</v>
      </c>
      <c r="DF21" s="135">
        <f ca="1">IF(OR($Z21=0,SSSModel!$C$4="CF"),BH21,
IF(LEFT($V21,3)="ON_",
     IF(SSSModel!$C$4="RR",SUMPRODUCT(OFFSET($AC21,0,0,1,$CB$2),OFFSET(Profiles!$K$28,($Z21-1)*(Profiles!$I$26+1)+DF$4-SSSModel!$C$3+1,0,1,$CB$2)),
     IF(SSSModel!$C$4="ECC",$EA21*$EB21*SUMPRODUCT(OFFSET($AC21,0,MAX(0,DF$4-$DZ21-$CA$4+1),1,MIN($DZ21,DF$4-$CA$4+1)),OFFSET(Escalation!$K$24,($Y21-1)*(Escalation!$I$22+1)+DF$4-SSSModel!$C$3+1,MAX(0,DF$4-$DZ21-$CA$4+1),1,MIN($DZ21,DF$4-$CA$4+1))),
     IF(SSSModel!$C$4="PV",BH21*$EA21*(1+SSSModel!$C$2),
     IF(SSSModel!$C$4="FCR",$EC21*SUM(OFFSET($AC21,0,MAX(DF$4-$AC$4-$DZ21+1,0),1,MIN($DZ21,DF$4-$AC$4+1))),0)))),
SUM($AC21:$BZ21)*
     IF(SSSModel!$C$4="RR",OFFSET(Profiles!$K$2,$Z21,MAX(Profiles!$C$2,BH$4-$W21)),
     IF(SSSModel!$C$4="ECC",$EA21*$EB21*IF(MAX(Escalation!$C$2,BH$4-$W21)&gt;$DZ21-1,0,OFFSET(Escalation!$K$2,$Y21,MAX(Escalation!$C$2,BH$4-$W21))),
     IF(SSSModel!$C$4="PV",IF(DF$4=$W21,$EA21*(1+SSSModel!$C$2),0),
     IF(SSSModel!$C$4="FCR",IF(AND(DF$4&gt;=$W21,OFFSET(Profiles!$K$2,$Z21,MAX(Profiles!$C$2,BH$4-$W21))&gt;0),$EC21,0),0))))))</f>
        <v>0</v>
      </c>
      <c r="DG21" s="135">
        <f ca="1">IF(OR($Z21=0,SSSModel!$C$4="CF"),BI21,
IF(LEFT($V21,3)="ON_",
     IF(SSSModel!$C$4="RR",SUMPRODUCT(OFFSET($AC21,0,0,1,$CB$2),OFFSET(Profiles!$K$28,($Z21-1)*(Profiles!$I$26+1)+DG$4-SSSModel!$C$3+1,0,1,$CB$2)),
     IF(SSSModel!$C$4="ECC",$EA21*$EB21*SUMPRODUCT(OFFSET($AC21,0,MAX(0,DG$4-$DZ21-$CA$4+1),1,MIN($DZ21,DG$4-$CA$4+1)),OFFSET(Escalation!$K$24,($Y21-1)*(Escalation!$I$22+1)+DG$4-SSSModel!$C$3+1,MAX(0,DG$4-$DZ21-$CA$4+1),1,MIN($DZ21,DG$4-$CA$4+1))),
     IF(SSSModel!$C$4="PV",BI21*$EA21*(1+SSSModel!$C$2),
     IF(SSSModel!$C$4="FCR",$EC21*SUM(OFFSET($AC21,0,MAX(DG$4-$AC$4-$DZ21+1,0),1,MIN($DZ21,DG$4-$AC$4+1))),0)))),
SUM($AC21:$BZ21)*
     IF(SSSModel!$C$4="RR",OFFSET(Profiles!$K$2,$Z21,MAX(Profiles!$C$2,BI$4-$W21)),
     IF(SSSModel!$C$4="ECC",$EA21*$EB21*IF(MAX(Escalation!$C$2,BI$4-$W21)&gt;$DZ21-1,0,OFFSET(Escalation!$K$2,$Y21,MAX(Escalation!$C$2,BI$4-$W21))),
     IF(SSSModel!$C$4="PV",IF(DG$4=$W21,$EA21*(1+SSSModel!$C$2),0),
     IF(SSSModel!$C$4="FCR",IF(AND(DG$4&gt;=$W21,OFFSET(Profiles!$K$2,$Z21,MAX(Profiles!$C$2,BI$4-$W21))&gt;0),$EC21,0),0))))))</f>
        <v>0</v>
      </c>
      <c r="DH21" s="135">
        <f ca="1">IF(OR($Z21=0,SSSModel!$C$4="CF"),BJ21,
IF(LEFT($V21,3)="ON_",
     IF(SSSModel!$C$4="RR",SUMPRODUCT(OFFSET($AC21,0,0,1,$CB$2),OFFSET(Profiles!$K$28,($Z21-1)*(Profiles!$I$26+1)+DH$4-SSSModel!$C$3+1,0,1,$CB$2)),
     IF(SSSModel!$C$4="ECC",$EA21*$EB21*SUMPRODUCT(OFFSET($AC21,0,MAX(0,DH$4-$DZ21-$CA$4+1),1,MIN($DZ21,DH$4-$CA$4+1)),OFFSET(Escalation!$K$24,($Y21-1)*(Escalation!$I$22+1)+DH$4-SSSModel!$C$3+1,MAX(0,DH$4-$DZ21-$CA$4+1),1,MIN($DZ21,DH$4-$CA$4+1))),
     IF(SSSModel!$C$4="PV",BJ21*$EA21*(1+SSSModel!$C$2),
     IF(SSSModel!$C$4="FCR",$EC21*SUM(OFFSET($AC21,0,MAX(DH$4-$AC$4-$DZ21+1,0),1,MIN($DZ21,DH$4-$AC$4+1))),0)))),
SUM($AC21:$BZ21)*
     IF(SSSModel!$C$4="RR",OFFSET(Profiles!$K$2,$Z21,MAX(Profiles!$C$2,BJ$4-$W21)),
     IF(SSSModel!$C$4="ECC",$EA21*$EB21*IF(MAX(Escalation!$C$2,BJ$4-$W21)&gt;$DZ21-1,0,OFFSET(Escalation!$K$2,$Y21,MAX(Escalation!$C$2,BJ$4-$W21))),
     IF(SSSModel!$C$4="PV",IF(DH$4=$W21,$EA21*(1+SSSModel!$C$2),0),
     IF(SSSModel!$C$4="FCR",IF(AND(DH$4&gt;=$W21,OFFSET(Profiles!$K$2,$Z21,MAX(Profiles!$C$2,BJ$4-$W21))&gt;0),$EC21,0),0))))))</f>
        <v>0</v>
      </c>
      <c r="DI21" s="135">
        <f ca="1">IF(OR($Z21=0,SSSModel!$C$4="CF"),BK21,
IF(LEFT($V21,3)="ON_",
     IF(SSSModel!$C$4="RR",SUMPRODUCT(OFFSET($AC21,0,0,1,$CB$2),OFFSET(Profiles!$K$28,($Z21-1)*(Profiles!$I$26+1)+DI$4-SSSModel!$C$3+1,0,1,$CB$2)),
     IF(SSSModel!$C$4="ECC",$EA21*$EB21*SUMPRODUCT(OFFSET($AC21,0,MAX(0,DI$4-$DZ21-$CA$4+1),1,MIN($DZ21,DI$4-$CA$4+1)),OFFSET(Escalation!$K$24,($Y21-1)*(Escalation!$I$22+1)+DI$4-SSSModel!$C$3+1,MAX(0,DI$4-$DZ21-$CA$4+1),1,MIN($DZ21,DI$4-$CA$4+1))),
     IF(SSSModel!$C$4="PV",BK21*$EA21*(1+SSSModel!$C$2),
     IF(SSSModel!$C$4="FCR",$EC21*SUM(OFFSET($AC21,0,MAX(DI$4-$AC$4-$DZ21+1,0),1,MIN($DZ21,DI$4-$AC$4+1))),0)))),
SUM($AC21:$BZ21)*
     IF(SSSModel!$C$4="RR",OFFSET(Profiles!$K$2,$Z21,MAX(Profiles!$C$2,BK$4-$W21)),
     IF(SSSModel!$C$4="ECC",$EA21*$EB21*IF(MAX(Escalation!$C$2,BK$4-$W21)&gt;$DZ21-1,0,OFFSET(Escalation!$K$2,$Y21,MAX(Escalation!$C$2,BK$4-$W21))),
     IF(SSSModel!$C$4="PV",IF(DI$4=$W21,$EA21*(1+SSSModel!$C$2),0),
     IF(SSSModel!$C$4="FCR",IF(AND(DI$4&gt;=$W21,OFFSET(Profiles!$K$2,$Z21,MAX(Profiles!$C$2,BK$4-$W21))&gt;0),$EC21,0),0))))))</f>
        <v>0</v>
      </c>
      <c r="DJ21" s="135">
        <f ca="1">IF(OR($Z21=0,SSSModel!$C$4="CF"),BL21,
IF(LEFT($V21,3)="ON_",
     IF(SSSModel!$C$4="RR",SUMPRODUCT(OFFSET($AC21,0,0,1,$CB$2),OFFSET(Profiles!$K$28,($Z21-1)*(Profiles!$I$26+1)+DJ$4-SSSModel!$C$3+1,0,1,$CB$2)),
     IF(SSSModel!$C$4="ECC",$EA21*$EB21*SUMPRODUCT(OFFSET($AC21,0,MAX(0,DJ$4-$DZ21-$CA$4+1),1,MIN($DZ21,DJ$4-$CA$4+1)),OFFSET(Escalation!$K$24,($Y21-1)*(Escalation!$I$22+1)+DJ$4-SSSModel!$C$3+1,MAX(0,DJ$4-$DZ21-$CA$4+1),1,MIN($DZ21,DJ$4-$CA$4+1))),
     IF(SSSModel!$C$4="PV",BL21*$EA21*(1+SSSModel!$C$2),
     IF(SSSModel!$C$4="FCR",$EC21*SUM(OFFSET($AC21,0,MAX(DJ$4-$AC$4-$DZ21+1,0),1,MIN($DZ21,DJ$4-$AC$4+1))),0)))),
SUM($AC21:$BZ21)*
     IF(SSSModel!$C$4="RR",OFFSET(Profiles!$K$2,$Z21,MAX(Profiles!$C$2,BL$4-$W21)),
     IF(SSSModel!$C$4="ECC",$EA21*$EB21*IF(MAX(Escalation!$C$2,BL$4-$W21)&gt;$DZ21-1,0,OFFSET(Escalation!$K$2,$Y21,MAX(Escalation!$C$2,BL$4-$W21))),
     IF(SSSModel!$C$4="PV",IF(DJ$4=$W21,$EA21*(1+SSSModel!$C$2),0),
     IF(SSSModel!$C$4="FCR",IF(AND(DJ$4&gt;=$W21,OFFSET(Profiles!$K$2,$Z21,MAX(Profiles!$C$2,BL$4-$W21))&gt;0),$EC21,0),0))))))</f>
        <v>0</v>
      </c>
      <c r="DK21" s="135">
        <f ca="1">IF(OR($Z21=0,SSSModel!$C$4="CF"),BM21,
IF(LEFT($V21,3)="ON_",
     IF(SSSModel!$C$4="RR",SUMPRODUCT(OFFSET($AC21,0,0,1,$CB$2),OFFSET(Profiles!$K$28,($Z21-1)*(Profiles!$I$26+1)+DK$4-SSSModel!$C$3+1,0,1,$CB$2)),
     IF(SSSModel!$C$4="ECC",$EA21*$EB21*SUMPRODUCT(OFFSET($AC21,0,MAX(0,DK$4-$DZ21-$CA$4+1),1,MIN($DZ21,DK$4-$CA$4+1)),OFFSET(Escalation!$K$24,($Y21-1)*(Escalation!$I$22+1)+DK$4-SSSModel!$C$3+1,MAX(0,DK$4-$DZ21-$CA$4+1),1,MIN($DZ21,DK$4-$CA$4+1))),
     IF(SSSModel!$C$4="PV",BM21*$EA21*(1+SSSModel!$C$2),
     IF(SSSModel!$C$4="FCR",$EC21*SUM(OFFSET($AC21,0,MAX(DK$4-$AC$4-$DZ21+1,0),1,MIN($DZ21,DK$4-$AC$4+1))),0)))),
SUM($AC21:$BZ21)*
     IF(SSSModel!$C$4="RR",OFFSET(Profiles!$K$2,$Z21,MAX(Profiles!$C$2,BM$4-$W21)),
     IF(SSSModel!$C$4="ECC",$EA21*$EB21*IF(MAX(Escalation!$C$2,BM$4-$W21)&gt;$DZ21-1,0,OFFSET(Escalation!$K$2,$Y21,MAX(Escalation!$C$2,BM$4-$W21))),
     IF(SSSModel!$C$4="PV",IF(DK$4=$W21,$EA21*(1+SSSModel!$C$2),0),
     IF(SSSModel!$C$4="FCR",IF(AND(DK$4&gt;=$W21,OFFSET(Profiles!$K$2,$Z21,MAX(Profiles!$C$2,BM$4-$W21))&gt;0),$EC21,0),0))))))</f>
        <v>0</v>
      </c>
      <c r="DL21" s="135">
        <f ca="1">IF(OR($Z21=0,SSSModel!$C$4="CF"),BN21,
IF(LEFT($V21,3)="ON_",
     IF(SSSModel!$C$4="RR",SUMPRODUCT(OFFSET($AC21,0,0,1,$CB$2),OFFSET(Profiles!$K$28,($Z21-1)*(Profiles!$I$26+1)+DL$4-SSSModel!$C$3+1,0,1,$CB$2)),
     IF(SSSModel!$C$4="ECC",$EA21*$EB21*SUMPRODUCT(OFFSET($AC21,0,MAX(0,DL$4-$DZ21-$CA$4+1),1,MIN($DZ21,DL$4-$CA$4+1)),OFFSET(Escalation!$K$24,($Y21-1)*(Escalation!$I$22+1)+DL$4-SSSModel!$C$3+1,MAX(0,DL$4-$DZ21-$CA$4+1),1,MIN($DZ21,DL$4-$CA$4+1))),
     IF(SSSModel!$C$4="PV",BN21*$EA21*(1+SSSModel!$C$2),
     IF(SSSModel!$C$4="FCR",$EC21*SUM(OFFSET($AC21,0,MAX(DL$4-$AC$4-$DZ21+1,0),1,MIN($DZ21,DL$4-$AC$4+1))),0)))),
SUM($AC21:$BZ21)*
     IF(SSSModel!$C$4="RR",OFFSET(Profiles!$K$2,$Z21,MAX(Profiles!$C$2,BN$4-$W21)),
     IF(SSSModel!$C$4="ECC",$EA21*$EB21*IF(MAX(Escalation!$C$2,BN$4-$W21)&gt;$DZ21-1,0,OFFSET(Escalation!$K$2,$Y21,MAX(Escalation!$C$2,BN$4-$W21))),
     IF(SSSModel!$C$4="PV",IF(DL$4=$W21,$EA21*(1+SSSModel!$C$2),0),
     IF(SSSModel!$C$4="FCR",IF(AND(DL$4&gt;=$W21,OFFSET(Profiles!$K$2,$Z21,MAX(Profiles!$C$2,BN$4-$W21))&gt;0),$EC21,0),0))))))</f>
        <v>0</v>
      </c>
      <c r="DM21" s="135">
        <f ca="1">IF(OR($Z21=0,SSSModel!$C$4="CF"),BO21,
IF(LEFT($V21,3)="ON_",
     IF(SSSModel!$C$4="RR",SUMPRODUCT(OFFSET($AC21,0,0,1,$CB$2),OFFSET(Profiles!$K$28,($Z21-1)*(Profiles!$I$26+1)+DM$4-SSSModel!$C$3+1,0,1,$CB$2)),
     IF(SSSModel!$C$4="ECC",$EA21*$EB21*SUMPRODUCT(OFFSET($AC21,0,MAX(0,DM$4-$DZ21-$CA$4+1),1,MIN($DZ21,DM$4-$CA$4+1)),OFFSET(Escalation!$K$24,($Y21-1)*(Escalation!$I$22+1)+DM$4-SSSModel!$C$3+1,MAX(0,DM$4-$DZ21-$CA$4+1),1,MIN($DZ21,DM$4-$CA$4+1))),
     IF(SSSModel!$C$4="PV",BO21*$EA21*(1+SSSModel!$C$2),
     IF(SSSModel!$C$4="FCR",$EC21*SUM(OFFSET($AC21,0,MAX(DM$4-$AC$4-$DZ21+1,0),1,MIN($DZ21,DM$4-$AC$4+1))),0)))),
SUM($AC21:$BZ21)*
     IF(SSSModel!$C$4="RR",OFFSET(Profiles!$K$2,$Z21,MAX(Profiles!$C$2,BO$4-$W21)),
     IF(SSSModel!$C$4="ECC",$EA21*$EB21*IF(MAX(Escalation!$C$2,BO$4-$W21)&gt;$DZ21-1,0,OFFSET(Escalation!$K$2,$Y21,MAX(Escalation!$C$2,BO$4-$W21))),
     IF(SSSModel!$C$4="PV",IF(DM$4=$W21,$EA21*(1+SSSModel!$C$2),0),
     IF(SSSModel!$C$4="FCR",IF(AND(DM$4&gt;=$W21,OFFSET(Profiles!$K$2,$Z21,MAX(Profiles!$C$2,BO$4-$W21))&gt;0),$EC21,0),0))))))</f>
        <v>0</v>
      </c>
      <c r="DN21" s="135">
        <f ca="1">IF(OR($Z21=0,SSSModel!$C$4="CF"),BP21,
IF(LEFT($V21,3)="ON_",
     IF(SSSModel!$C$4="RR",SUMPRODUCT(OFFSET($AC21,0,0,1,$CB$2),OFFSET(Profiles!$K$28,($Z21-1)*(Profiles!$I$26+1)+DN$4-SSSModel!$C$3+1,0,1,$CB$2)),
     IF(SSSModel!$C$4="ECC",$EA21*$EB21*SUMPRODUCT(OFFSET($AC21,0,MAX(0,DN$4-$DZ21-$CA$4+1),1,MIN($DZ21,DN$4-$CA$4+1)),OFFSET(Escalation!$K$24,($Y21-1)*(Escalation!$I$22+1)+DN$4-SSSModel!$C$3+1,MAX(0,DN$4-$DZ21-$CA$4+1),1,MIN($DZ21,DN$4-$CA$4+1))),
     IF(SSSModel!$C$4="PV",BP21*$EA21*(1+SSSModel!$C$2),
     IF(SSSModel!$C$4="FCR",$EC21*SUM(OFFSET($AC21,0,MAX(DN$4-$AC$4-$DZ21+1,0),1,MIN($DZ21,DN$4-$AC$4+1))),0)))),
SUM($AC21:$BZ21)*
     IF(SSSModel!$C$4="RR",OFFSET(Profiles!$K$2,$Z21,MAX(Profiles!$C$2,BP$4-$W21)),
     IF(SSSModel!$C$4="ECC",$EA21*$EB21*IF(MAX(Escalation!$C$2,BP$4-$W21)&gt;$DZ21-1,0,OFFSET(Escalation!$K$2,$Y21,MAX(Escalation!$C$2,BP$4-$W21))),
     IF(SSSModel!$C$4="PV",IF(DN$4=$W21,$EA21*(1+SSSModel!$C$2),0),
     IF(SSSModel!$C$4="FCR",IF(AND(DN$4&gt;=$W21,OFFSET(Profiles!$K$2,$Z21,MAX(Profiles!$C$2,BP$4-$W21))&gt;0),$EC21,0),0))))))</f>
        <v>0</v>
      </c>
      <c r="DO21" s="135">
        <f ca="1">IF(OR($Z21=0,SSSModel!$C$4="CF"),BQ21,
IF(LEFT($V21,3)="ON_",
     IF(SSSModel!$C$4="RR",SUMPRODUCT(OFFSET($AC21,0,0,1,$CB$2),OFFSET(Profiles!$K$28,($Z21-1)*(Profiles!$I$26+1)+DO$4-SSSModel!$C$3+1,0,1,$CB$2)),
     IF(SSSModel!$C$4="ECC",$EA21*$EB21*SUMPRODUCT(OFFSET($AC21,0,MAX(0,DO$4-$DZ21-$CA$4+1),1,MIN($DZ21,DO$4-$CA$4+1)),OFFSET(Escalation!$K$24,($Y21-1)*(Escalation!$I$22+1)+DO$4-SSSModel!$C$3+1,MAX(0,DO$4-$DZ21-$CA$4+1),1,MIN($DZ21,DO$4-$CA$4+1))),
     IF(SSSModel!$C$4="PV",BQ21*$EA21*(1+SSSModel!$C$2),
     IF(SSSModel!$C$4="FCR",$EC21*SUM(OFFSET($AC21,0,MAX(DO$4-$AC$4-$DZ21+1,0),1,MIN($DZ21,DO$4-$AC$4+1))),0)))),
SUM($AC21:$BZ21)*
     IF(SSSModel!$C$4="RR",OFFSET(Profiles!$K$2,$Z21,MAX(Profiles!$C$2,BQ$4-$W21)),
     IF(SSSModel!$C$4="ECC",$EA21*$EB21*IF(MAX(Escalation!$C$2,BQ$4-$W21)&gt;$DZ21-1,0,OFFSET(Escalation!$K$2,$Y21,MAX(Escalation!$C$2,BQ$4-$W21))),
     IF(SSSModel!$C$4="PV",IF(DO$4=$W21,$EA21*(1+SSSModel!$C$2),0),
     IF(SSSModel!$C$4="FCR",IF(AND(DO$4&gt;=$W21,OFFSET(Profiles!$K$2,$Z21,MAX(Profiles!$C$2,BQ$4-$W21))&gt;0),$EC21,0),0))))))</f>
        <v>0</v>
      </c>
      <c r="DP21" s="135">
        <f ca="1">IF(OR($Z21=0,SSSModel!$C$4="CF"),BR21,
IF(LEFT($V21,3)="ON_",
     IF(SSSModel!$C$4="RR",SUMPRODUCT(OFFSET($AC21,0,0,1,$CB$2),OFFSET(Profiles!$K$28,($Z21-1)*(Profiles!$I$26+1)+DP$4-SSSModel!$C$3+1,0,1,$CB$2)),
     IF(SSSModel!$C$4="ECC",$EA21*$EB21*SUMPRODUCT(OFFSET($AC21,0,MAX(0,DP$4-$DZ21-$CA$4+1),1,MIN($DZ21,DP$4-$CA$4+1)),OFFSET(Escalation!$K$24,($Y21-1)*(Escalation!$I$22+1)+DP$4-SSSModel!$C$3+1,MAX(0,DP$4-$DZ21-$CA$4+1),1,MIN($DZ21,DP$4-$CA$4+1))),
     IF(SSSModel!$C$4="PV",BR21*$EA21*(1+SSSModel!$C$2),
     IF(SSSModel!$C$4="FCR",$EC21*SUM(OFFSET($AC21,0,MAX(DP$4-$AC$4-$DZ21+1,0),1,MIN($DZ21,DP$4-$AC$4+1))),0)))),
SUM($AC21:$BZ21)*
     IF(SSSModel!$C$4="RR",OFFSET(Profiles!$K$2,$Z21,MAX(Profiles!$C$2,BR$4-$W21)),
     IF(SSSModel!$C$4="ECC",$EA21*$EB21*IF(MAX(Escalation!$C$2,BR$4-$W21)&gt;$DZ21-1,0,OFFSET(Escalation!$K$2,$Y21,MAX(Escalation!$C$2,BR$4-$W21))),
     IF(SSSModel!$C$4="PV",IF(DP$4=$W21,$EA21*(1+SSSModel!$C$2),0),
     IF(SSSModel!$C$4="FCR",IF(AND(DP$4&gt;=$W21,OFFSET(Profiles!$K$2,$Z21,MAX(Profiles!$C$2,BR$4-$W21))&gt;0),$EC21,0),0))))))</f>
        <v>0</v>
      </c>
      <c r="DQ21" s="135">
        <f ca="1">IF(OR($Z21=0,SSSModel!$C$4="CF"),BS21,
IF(LEFT($V21,3)="ON_",
     IF(SSSModel!$C$4="RR",SUMPRODUCT(OFFSET($AC21,0,0,1,$CB$2),OFFSET(Profiles!$K$28,($Z21-1)*(Profiles!$I$26+1)+DQ$4-SSSModel!$C$3+1,0,1,$CB$2)),
     IF(SSSModel!$C$4="ECC",$EA21*$EB21*SUMPRODUCT(OFFSET($AC21,0,MAX(0,DQ$4-$DZ21-$CA$4+1),1,MIN($DZ21,DQ$4-$CA$4+1)),OFFSET(Escalation!$K$24,($Y21-1)*(Escalation!$I$22+1)+DQ$4-SSSModel!$C$3+1,MAX(0,DQ$4-$DZ21-$CA$4+1),1,MIN($DZ21,DQ$4-$CA$4+1))),
     IF(SSSModel!$C$4="PV",BS21*$EA21*(1+SSSModel!$C$2),
     IF(SSSModel!$C$4="FCR",$EC21*SUM(OFFSET($AC21,0,MAX(DQ$4-$AC$4-$DZ21+1,0),1,MIN($DZ21,DQ$4-$AC$4+1))),0)))),
SUM($AC21:$BZ21)*
     IF(SSSModel!$C$4="RR",OFFSET(Profiles!$K$2,$Z21,MAX(Profiles!$C$2,BS$4-$W21)),
     IF(SSSModel!$C$4="ECC",$EA21*$EB21*IF(MAX(Escalation!$C$2,BS$4-$W21)&gt;$DZ21-1,0,OFFSET(Escalation!$K$2,$Y21,MAX(Escalation!$C$2,BS$4-$W21))),
     IF(SSSModel!$C$4="PV",IF(DQ$4=$W21,$EA21*(1+SSSModel!$C$2),0),
     IF(SSSModel!$C$4="FCR",IF(AND(DQ$4&gt;=$W21,OFFSET(Profiles!$K$2,$Z21,MAX(Profiles!$C$2,BS$4-$W21))&gt;0),$EC21,0),0))))))</f>
        <v>0</v>
      </c>
      <c r="DR21" s="135">
        <f ca="1">IF(OR($Z21=0,SSSModel!$C$4="CF"),BT21,
IF(LEFT($V21,3)="ON_",
     IF(SSSModel!$C$4="RR",SUMPRODUCT(OFFSET($AC21,0,0,1,$CB$2),OFFSET(Profiles!$K$28,($Z21-1)*(Profiles!$I$26+1)+DR$4-SSSModel!$C$3+1,0,1,$CB$2)),
     IF(SSSModel!$C$4="ECC",$EA21*$EB21*SUMPRODUCT(OFFSET($AC21,0,MAX(0,DR$4-$DZ21-$CA$4+1),1,MIN($DZ21,DR$4-$CA$4+1)),OFFSET(Escalation!$K$24,($Y21-1)*(Escalation!$I$22+1)+DR$4-SSSModel!$C$3+1,MAX(0,DR$4-$DZ21-$CA$4+1),1,MIN($DZ21,DR$4-$CA$4+1))),
     IF(SSSModel!$C$4="PV",BT21*$EA21*(1+SSSModel!$C$2),
     IF(SSSModel!$C$4="FCR",$EC21*SUM(OFFSET($AC21,0,MAX(DR$4-$AC$4-$DZ21+1,0),1,MIN($DZ21,DR$4-$AC$4+1))),0)))),
SUM($AC21:$BZ21)*
     IF(SSSModel!$C$4="RR",OFFSET(Profiles!$K$2,$Z21,MAX(Profiles!$C$2,BT$4-$W21)),
     IF(SSSModel!$C$4="ECC",$EA21*$EB21*IF(MAX(Escalation!$C$2,BT$4-$W21)&gt;$DZ21-1,0,OFFSET(Escalation!$K$2,$Y21,MAX(Escalation!$C$2,BT$4-$W21))),
     IF(SSSModel!$C$4="PV",IF(DR$4=$W21,$EA21*(1+SSSModel!$C$2),0),
     IF(SSSModel!$C$4="FCR",IF(AND(DR$4&gt;=$W21,OFFSET(Profiles!$K$2,$Z21,MAX(Profiles!$C$2,BT$4-$W21))&gt;0),$EC21,0),0))))))</f>
        <v>0</v>
      </c>
      <c r="DS21" s="135">
        <f ca="1">IF(OR($Z21=0,SSSModel!$C$4="CF"),BU21,
IF(LEFT($V21,3)="ON_",
     IF(SSSModel!$C$4="RR",SUMPRODUCT(OFFSET($AC21,0,0,1,$CB$2),OFFSET(Profiles!$K$28,($Z21-1)*(Profiles!$I$26+1)+DS$4-SSSModel!$C$3+1,0,1,$CB$2)),
     IF(SSSModel!$C$4="ECC",$EA21*$EB21*SUMPRODUCT(OFFSET($AC21,0,MAX(0,DS$4-$DZ21-$CA$4+1),1,MIN($DZ21,DS$4-$CA$4+1)),OFFSET(Escalation!$K$24,($Y21-1)*(Escalation!$I$22+1)+DS$4-SSSModel!$C$3+1,MAX(0,DS$4-$DZ21-$CA$4+1),1,MIN($DZ21,DS$4-$CA$4+1))),
     IF(SSSModel!$C$4="PV",BU21*$EA21*(1+SSSModel!$C$2),
     IF(SSSModel!$C$4="FCR",$EC21*SUM(OFFSET($AC21,0,MAX(DS$4-$AC$4-$DZ21+1,0),1,MIN($DZ21,DS$4-$AC$4+1))),0)))),
SUM($AC21:$BZ21)*
     IF(SSSModel!$C$4="RR",OFFSET(Profiles!$K$2,$Z21,MAX(Profiles!$C$2,BU$4-$W21)),
     IF(SSSModel!$C$4="ECC",$EA21*$EB21*IF(MAX(Escalation!$C$2,BU$4-$W21)&gt;$DZ21-1,0,OFFSET(Escalation!$K$2,$Y21,MAX(Escalation!$C$2,BU$4-$W21))),
     IF(SSSModel!$C$4="PV",IF(DS$4=$W21,$EA21*(1+SSSModel!$C$2),0),
     IF(SSSModel!$C$4="FCR",IF(AND(DS$4&gt;=$W21,OFFSET(Profiles!$K$2,$Z21,MAX(Profiles!$C$2,BU$4-$W21))&gt;0),$EC21,0),0))))))</f>
        <v>0</v>
      </c>
      <c r="DT21" s="135">
        <f ca="1">IF(OR($Z21=0,SSSModel!$C$4="CF"),BV21,
IF(LEFT($V21,3)="ON_",
     IF(SSSModel!$C$4="RR",SUMPRODUCT(OFFSET($AC21,0,0,1,$CB$2),OFFSET(Profiles!$K$28,($Z21-1)*(Profiles!$I$26+1)+DT$4-SSSModel!$C$3+1,0,1,$CB$2)),
     IF(SSSModel!$C$4="ECC",$EA21*$EB21*SUMPRODUCT(OFFSET($AC21,0,MAX(0,DT$4-$DZ21-$CA$4+1),1,MIN($DZ21,DT$4-$CA$4+1)),OFFSET(Escalation!$K$24,($Y21-1)*(Escalation!$I$22+1)+DT$4-SSSModel!$C$3+1,MAX(0,DT$4-$DZ21-$CA$4+1),1,MIN($DZ21,DT$4-$CA$4+1))),
     IF(SSSModel!$C$4="PV",BV21*$EA21*(1+SSSModel!$C$2),
     IF(SSSModel!$C$4="FCR",$EC21*SUM(OFFSET($AC21,0,MAX(DT$4-$AC$4-$DZ21+1,0),1,MIN($DZ21,DT$4-$AC$4+1))),0)))),
SUM($AC21:$BZ21)*
     IF(SSSModel!$C$4="RR",OFFSET(Profiles!$K$2,$Z21,MAX(Profiles!$C$2,BV$4-$W21)),
     IF(SSSModel!$C$4="ECC",$EA21*$EB21*IF(MAX(Escalation!$C$2,BV$4-$W21)&gt;$DZ21-1,0,OFFSET(Escalation!$K$2,$Y21,MAX(Escalation!$C$2,BV$4-$W21))),
     IF(SSSModel!$C$4="PV",IF(DT$4=$W21,$EA21*(1+SSSModel!$C$2),0),
     IF(SSSModel!$C$4="FCR",IF(AND(DT$4&gt;=$W21,OFFSET(Profiles!$K$2,$Z21,MAX(Profiles!$C$2,BV$4-$W21))&gt;0),$EC21,0),0))))))</f>
        <v>0</v>
      </c>
      <c r="DU21" s="135">
        <f ca="1">IF(OR($Z21=0,SSSModel!$C$4="CF"),BW21,
IF(LEFT($V21,3)="ON_",
     IF(SSSModel!$C$4="RR",SUMPRODUCT(OFFSET($AC21,0,0,1,$CB$2),OFFSET(Profiles!$K$28,($Z21-1)*(Profiles!$I$26+1)+DU$4-SSSModel!$C$3+1,0,1,$CB$2)),
     IF(SSSModel!$C$4="ECC",$EA21*$EB21*SUMPRODUCT(OFFSET($AC21,0,MAX(0,DU$4-$DZ21-$CA$4+1),1,MIN($DZ21,DU$4-$CA$4+1)),OFFSET(Escalation!$K$24,($Y21-1)*(Escalation!$I$22+1)+DU$4-SSSModel!$C$3+1,MAX(0,DU$4-$DZ21-$CA$4+1),1,MIN($DZ21,DU$4-$CA$4+1))),
     IF(SSSModel!$C$4="PV",BW21*$EA21*(1+SSSModel!$C$2),
     IF(SSSModel!$C$4="FCR",$EC21*SUM(OFFSET($AC21,0,MAX(DU$4-$AC$4-$DZ21+1,0),1,MIN($DZ21,DU$4-$AC$4+1))),0)))),
SUM($AC21:$BZ21)*
     IF(SSSModel!$C$4="RR",OFFSET(Profiles!$K$2,$Z21,MAX(Profiles!$C$2,BW$4-$W21)),
     IF(SSSModel!$C$4="ECC",$EA21*$EB21*IF(MAX(Escalation!$C$2,BW$4-$W21)&gt;$DZ21-1,0,OFFSET(Escalation!$K$2,$Y21,MAX(Escalation!$C$2,BW$4-$W21))),
     IF(SSSModel!$C$4="PV",IF(DU$4=$W21,$EA21*(1+SSSModel!$C$2),0),
     IF(SSSModel!$C$4="FCR",IF(AND(DU$4&gt;=$W21,OFFSET(Profiles!$K$2,$Z21,MAX(Profiles!$C$2,BW$4-$W21))&gt;0),$EC21,0),0))))))</f>
        <v>0</v>
      </c>
      <c r="DV21" s="136">
        <f ca="1">IF(OR($Z21=0,SSSModel!$C$4="CF"),BX21,
IF(LEFT($V21,3)="ON_",
     IF(SSSModel!$C$4="RR",SUMPRODUCT(OFFSET($AC21,0,0,1,$CB$2),OFFSET(Profiles!$K$28,($Z21-1)*(Profiles!$I$26+1)+DV$4-SSSModel!$C$3+1,0,1,$CB$2)),
     IF(SSSModel!$C$4="ECC",$EA21*$EB21*SUMPRODUCT(OFFSET($AC21,0,MAX(0,DV$4-$DZ21-$CA$4+1),1,MIN($DZ21,DV$4-$CA$4+1)),OFFSET(Escalation!$K$24,($Y21-1)*(Escalation!$I$22+1)+DV$4-SSSModel!$C$3+1,MAX(0,DV$4-$DZ21-$CA$4+1),1,MIN($DZ21,DV$4-$CA$4+1))),
     IF(SSSModel!$C$4="PV",BX21*$EA21*(1+SSSModel!$C$2),
     IF(SSSModel!$C$4="FCR",$EC21*SUM(OFFSET($AC21,0,MAX(DV$4-$AC$4-$DZ21+1,0),1,MIN($DZ21,DV$4-$AC$4+1))),0)))),
SUM($AC21:$BZ21)*
     IF(SSSModel!$C$4="RR",OFFSET(Profiles!$K$2,$Z21,MAX(Profiles!$C$2,BX$4-$W21)),
     IF(SSSModel!$C$4="ECC",$EA21*$EB21*IF(MAX(Escalation!$C$2,BX$4-$W21)&gt;$DZ21-1,0,OFFSET(Escalation!$K$2,$Y21,MAX(Escalation!$C$2,BX$4-$W21))),
     IF(SSSModel!$C$4="PV",IF(DV$4=$W21,$EA21*(1+SSSModel!$C$2),0),
     IF(SSSModel!$C$4="FCR",IF(AND(DV$4&gt;=$W21,OFFSET(Profiles!$K$2,$Z21,MAX(Profiles!$C$2,BX$4-$W21))&gt;0),$EC21,0),0))))))</f>
        <v>0</v>
      </c>
      <c r="DW21" s="136">
        <f ca="1">IF(OR($Z21=0,SSSModel!$C$4="CF"),BY21,
IF(LEFT($V21,3)="ON_",
     IF(SSSModel!$C$4="RR",SUMPRODUCT(OFFSET($AC21,0,0,1,$CB$2),OFFSET(Profiles!$K$28,($Z21-1)*(Profiles!$I$26+1)+DW$4-SSSModel!$C$3+1,0,1,$CB$2)),
     IF(SSSModel!$C$4="ECC",$EA21*$EB21*SUMPRODUCT(OFFSET($AC21,0,MAX(0,DW$4-$DZ21-$CA$4+1),1,MIN($DZ21,DW$4-$CA$4+1)),OFFSET(Escalation!$K$24,($Y21-1)*(Escalation!$I$22+1)+DW$4-SSSModel!$C$3+1,MAX(0,DW$4-$DZ21-$CA$4+1),1,MIN($DZ21,DW$4-$CA$4+1))),
     IF(SSSModel!$C$4="PV",BY21*$EA21*(1+SSSModel!$C$2),
     IF(SSSModel!$C$4="FCR",$EC21*SUM(OFFSET($AC21,0,MAX(DW$4-$AC$4-$DZ21+1,0),1,MIN($DZ21,DW$4-$AC$4+1))),0)))),
SUM($AC21:$BZ21)*
     IF(SSSModel!$C$4="RR",OFFSET(Profiles!$K$2,$Z21,MAX(Profiles!$C$2,BY$4-$W21)),
     IF(SSSModel!$C$4="ECC",$EA21*$EB21*IF(MAX(Escalation!$C$2,BY$4-$W21)&gt;$DZ21-1,0,OFFSET(Escalation!$K$2,$Y21,MAX(Escalation!$C$2,BY$4-$W21))),
     IF(SSSModel!$C$4="PV",IF(DW$4=$W21,$EA21*(1+SSSModel!$C$2),0),
     IF(SSSModel!$C$4="FCR",IF(AND(DW$4&gt;=$W21,OFFSET(Profiles!$K$2,$Z21,MAX(Profiles!$C$2,BY$4-$W21))&gt;0),$EC21,0),0))))))</f>
        <v>0</v>
      </c>
      <c r="DX21" s="136">
        <f ca="1">IF(OR($Z21=0,SSSModel!$C$4="CF"),BZ21,
IF(LEFT($V21,3)="ON_",
     IF(SSSModel!$C$4="RR",SUMPRODUCT(OFFSET($AC21,0,0,1,$CB$2),OFFSET(Profiles!$K$28,($Z21-1)*(Profiles!$I$26+1)+DX$4-SSSModel!$C$3+1,0,1,$CB$2)),
     IF(SSSModel!$C$4="ECC",$EA21*$EB21*SUMPRODUCT(OFFSET($AC21,0,MAX(0,DX$4-$DZ21-$CA$4+1),1,MIN($DZ21,DX$4-$CA$4+1)),OFFSET(Escalation!$K$24,($Y21-1)*(Escalation!$I$22+1)+DX$4-SSSModel!$C$3+1,MAX(0,DX$4-$DZ21-$CA$4+1),1,MIN($DZ21,DX$4-$CA$4+1))),
     IF(SSSModel!$C$4="PV",BZ21*$EA21*(1+SSSModel!$C$2),
     IF(SSSModel!$C$4="FCR",$EC21*SUM(OFFSET($AC21,0,MAX(DX$4-$AC$4-$DZ21+1,0),1,MIN($DZ21,DX$4-$AC$4+1))),0)))),
SUM($AC21:$BZ21)*
     IF(SSSModel!$C$4="RR",OFFSET(Profiles!$K$2,$Z21,MAX(Profiles!$C$2,BZ$4-$W21)),
     IF(SSSModel!$C$4="ECC",$EA21*$EB21*IF(MAX(Escalation!$C$2,BZ$4-$W21)&gt;$DZ21-1,0,OFFSET(Escalation!$K$2,$Y21,MAX(Escalation!$C$2,BZ$4-$W21))),
     IF(SSSModel!$C$4="PV",IF(DX$4=$W21,$EA21*(1+SSSModel!$C$2),0),
     IF(SSSModel!$C$4="FCR",IF(AND(DX$4&gt;=$W21,OFFSET(Profiles!$K$2,$Z21,MAX(Profiles!$C$2,BZ$4-$W21))&gt;0),$EC21,0),0))))))</f>
        <v>0</v>
      </c>
      <c r="DY21" s="82">
        <f ca="1">IF($Y21=0,0,OFFSET(Escalation!$B$2,$Y21,0))</f>
        <v>0</v>
      </c>
      <c r="DZ21" s="80">
        <f ca="1">IF($Z21=0,0,COUNTIF(OFFSET(Profiles!$K$2,$Z21,0,1,50),"&gt;0"))</f>
        <v>0</v>
      </c>
      <c r="EA21" s="137">
        <f ca="1">IF($Z21=0,0,SUMPRODUCT(Profiles!$C$20:$BH$20,OFFSET(Profiles!$C$2,$Z21,0,1,Profiles!$B$1)))</f>
        <v>0</v>
      </c>
      <c r="EB21" s="24">
        <f ca="1">IF($Z21=0,0,((1-(1+DY21)/(1+SSSModel!$C$2))/(1-((1+DY21)/(1+SSSModel!$C$2))^DZ21))*(1+SSSModel!$C$2))</f>
        <v>0</v>
      </c>
      <c r="EC21" s="24">
        <f ca="1">IF($Z21=0,0,-PMT(SSSModel!$C$2,DZ21,EA21))</f>
        <v>0</v>
      </c>
    </row>
    <row r="22" spans="3:133" x14ac:dyDescent="0.35">
      <c r="C22" s="18">
        <f t="shared" si="5"/>
        <v>2</v>
      </c>
      <c r="D22" s="18">
        <f t="shared" si="6"/>
        <v>8</v>
      </c>
      <c r="E22" s="18">
        <f t="shared" ca="1" si="7"/>
        <v>0</v>
      </c>
      <c r="G22" s="25" t="str">
        <f ca="1">IF($E22=0,"",OFFSET(Resources!B$26,$E22,0))</f>
        <v/>
      </c>
      <c r="H22" s="25" t="str">
        <f ca="1">IF($E22=0,"",OFFSET(Resources!C$26,$E22,0))</f>
        <v/>
      </c>
      <c r="I22" s="25" t="str">
        <f ca="1">IF($E22=0,"",OFFSET(Resources!$E$26,$E22,0))</f>
        <v/>
      </c>
      <c r="J22" s="16">
        <v>1</v>
      </c>
      <c r="K22" s="16" t="s">
        <v>150</v>
      </c>
      <c r="L22" s="25" t="str">
        <f ca="1">OFFSET(Resources!$CG$24,0,$C22-1)</f>
        <v>Capital w/ Profile</v>
      </c>
      <c r="M22" s="25" t="str">
        <f ca="1">OFFSET(Resources!$CG$25,0,$C22-1)</f>
        <v>Capital</v>
      </c>
      <c r="N22" s="1">
        <v>1</v>
      </c>
      <c r="O22" s="7">
        <f ca="1">IF($E22=0,0,OFFSET(Resources!$CG$26,$E22,$C22-1))</f>
        <v>0</v>
      </c>
      <c r="P22" s="25" t="str">
        <f ca="1">OFFSET(Resources!$CG$26,0,$C22-1)</f>
        <v>$</v>
      </c>
      <c r="Q22" s="18">
        <f ca="1">IF($E22=0,0,OFFSET(GenAlts!$W$4,$E22,$D22-1))</f>
        <v>0</v>
      </c>
      <c r="R22" s="1"/>
      <c r="S22" s="1"/>
      <c r="T22" s="84" t="str">
        <f ca="1">IF(OR($E22=0,OFFSET(Resources!$AC$26,$E22,0)=0),"",OFFSET(Resources!$AC$26,$E22,0))</f>
        <v/>
      </c>
      <c r="U22" s="73">
        <f ca="1">IF($E22=0,0,OFFSET(Resources!$AB$26,$E22,($C22-1)*Resources!$CI$20))</f>
        <v>0</v>
      </c>
      <c r="V22" s="133" t="str">
        <f ca="1">IF(OR($E22=0,OFFSET(Resources!$AC$26,$E22,0)=0),"",OFFSET(Resources!$AC$26,$E22,0))</f>
        <v/>
      </c>
      <c r="W22">
        <f t="shared" ca="1" si="4"/>
        <v>0</v>
      </c>
      <c r="X22">
        <f ca="1">IF(T22="",0,MATCH(T22,Profiles!$A$3:$A$22,0))</f>
        <v>0</v>
      </c>
      <c r="Y22" s="10">
        <f ca="1">IF(U22=0,0,MATCH(U22,Escalation!$A$3:$A$18,0))</f>
        <v>0</v>
      </c>
      <c r="Z22">
        <f ca="1">IF(V22="",0,MATCH(V22,Profiles!$A$3:$A$22,0))</f>
        <v>0</v>
      </c>
      <c r="AB22" s="8">
        <v>0</v>
      </c>
      <c r="AC22" s="9">
        <f ca="1">$O22*IF($Y22&gt;0,(1+INDEX(Escalation!$B$3:$B$18,$Y22,0))^($Q22-SSSModel!$C$5),1)*OFFSET(Profiles!$K$2,$X22,MAX(Profiles!$C$2,AC$4-$Q22))</f>
        <v>0</v>
      </c>
      <c r="AD22" s="9">
        <f ca="1">$O22*IF($Y22&gt;0,(1+INDEX(Escalation!$B$3:$B$18,$Y22,0))^($Q22-SSSModel!$C$5),1)*OFFSET(Profiles!$K$2,$X22,MAX(Profiles!$C$2,AD$4-$Q22))</f>
        <v>0</v>
      </c>
      <c r="AE22" s="9">
        <f ca="1">$O22*IF($Y22&gt;0,(1+INDEX(Escalation!$B$3:$B$18,$Y22,0))^($Q22-SSSModel!$C$5),1)*OFFSET(Profiles!$K$2,$X22,MAX(Profiles!$C$2,AE$4-$Q22))</f>
        <v>0</v>
      </c>
      <c r="AF22" s="9">
        <f ca="1">$O22*IF($Y22&gt;0,(1+INDEX(Escalation!$B$3:$B$18,$Y22,0))^($Q22-SSSModel!$C$5),1)*OFFSET(Profiles!$K$2,$X22,MAX(Profiles!$C$2,AF$4-$Q22))</f>
        <v>0</v>
      </c>
      <c r="AG22" s="9">
        <f ca="1">$O22*IF($Y22&gt;0,(1+INDEX(Escalation!$B$3:$B$18,$Y22,0))^($Q22-SSSModel!$C$5),1)*OFFSET(Profiles!$K$2,$X22,MAX(Profiles!$C$2,AG$4-$Q22))</f>
        <v>0</v>
      </c>
      <c r="AH22" s="9">
        <f ca="1">$O22*IF($Y22&gt;0,(1+INDEX(Escalation!$B$3:$B$18,$Y22,0))^($Q22-SSSModel!$C$5),1)*OFFSET(Profiles!$K$2,$X22,MAX(Profiles!$C$2,AH$4-$Q22))</f>
        <v>0</v>
      </c>
      <c r="AI22" s="9">
        <f ca="1">$O22*IF($Y22&gt;0,(1+INDEX(Escalation!$B$3:$B$18,$Y22,0))^($Q22-SSSModel!$C$5),1)*OFFSET(Profiles!$K$2,$X22,MAX(Profiles!$C$2,AI$4-$Q22))</f>
        <v>0</v>
      </c>
      <c r="AJ22" s="9">
        <f ca="1">$O22*IF($Y22&gt;0,(1+INDEX(Escalation!$B$3:$B$18,$Y22,0))^($Q22-SSSModel!$C$5),1)*OFFSET(Profiles!$K$2,$X22,MAX(Profiles!$C$2,AJ$4-$Q22))</f>
        <v>0</v>
      </c>
      <c r="AK22" s="9">
        <f ca="1">$O22*IF($Y22&gt;0,(1+INDEX(Escalation!$B$3:$B$18,$Y22,0))^($Q22-SSSModel!$C$5),1)*OFFSET(Profiles!$K$2,$X22,MAX(Profiles!$C$2,AK$4-$Q22))</f>
        <v>0</v>
      </c>
      <c r="AL22" s="9">
        <f ca="1">$O22*IF($Y22&gt;0,(1+INDEX(Escalation!$B$3:$B$18,$Y22,0))^($Q22-SSSModel!$C$5),1)*OFFSET(Profiles!$K$2,$X22,MAX(Profiles!$C$2,AL$4-$Q22))</f>
        <v>0</v>
      </c>
      <c r="AM22" s="9">
        <f ca="1">$O22*IF($Y22&gt;0,(1+INDEX(Escalation!$B$3:$B$18,$Y22,0))^($Q22-SSSModel!$C$5),1)*OFFSET(Profiles!$K$2,$X22,MAX(Profiles!$C$2,AM$4-$Q22))</f>
        <v>0</v>
      </c>
      <c r="AN22" s="9">
        <f ca="1">$O22*IF($Y22&gt;0,(1+INDEX(Escalation!$B$3:$B$18,$Y22,0))^($Q22-SSSModel!$C$5),1)*OFFSET(Profiles!$K$2,$X22,MAX(Profiles!$C$2,AN$4-$Q22))</f>
        <v>0</v>
      </c>
      <c r="AO22" s="9">
        <f ca="1">$O22*IF($Y22&gt;0,(1+INDEX(Escalation!$B$3:$B$18,$Y22,0))^($Q22-SSSModel!$C$5),1)*OFFSET(Profiles!$K$2,$X22,MAX(Profiles!$C$2,AO$4-$Q22))</f>
        <v>0</v>
      </c>
      <c r="AP22" s="9">
        <f ca="1">$O22*IF($Y22&gt;0,(1+INDEX(Escalation!$B$3:$B$18,$Y22,0))^($Q22-SSSModel!$C$5),1)*OFFSET(Profiles!$K$2,$X22,MAX(Profiles!$C$2,AP$4-$Q22))</f>
        <v>0</v>
      </c>
      <c r="AQ22" s="9">
        <f ca="1">$O22*IF($Y22&gt;0,(1+INDEX(Escalation!$B$3:$B$18,$Y22,0))^($Q22-SSSModel!$C$5),1)*OFFSET(Profiles!$K$2,$X22,MAX(Profiles!$C$2,AQ$4-$Q22))</f>
        <v>0</v>
      </c>
      <c r="AR22" s="9">
        <f ca="1">$O22*IF($Y22&gt;0,(1+INDEX(Escalation!$B$3:$B$18,$Y22,0))^($Q22-SSSModel!$C$5),1)*OFFSET(Profiles!$K$2,$X22,MAX(Profiles!$C$2,AR$4-$Q22))</f>
        <v>0</v>
      </c>
      <c r="AS22" s="9">
        <f ca="1">$O22*IF($Y22&gt;0,(1+INDEX(Escalation!$B$3:$B$18,$Y22,0))^($Q22-SSSModel!$C$5),1)*OFFSET(Profiles!$K$2,$X22,MAX(Profiles!$C$2,AS$4-$Q22))</f>
        <v>0</v>
      </c>
      <c r="AT22" s="9">
        <f ca="1">$O22*IF($Y22&gt;0,(1+INDEX(Escalation!$B$3:$B$18,$Y22,0))^($Q22-SSSModel!$C$5),1)*OFFSET(Profiles!$K$2,$X22,MAX(Profiles!$C$2,AT$4-$Q22))</f>
        <v>0</v>
      </c>
      <c r="AU22" s="9">
        <f ca="1">$O22*IF($Y22&gt;0,(1+INDEX(Escalation!$B$3:$B$18,$Y22,0))^($Q22-SSSModel!$C$5),1)*OFFSET(Profiles!$K$2,$X22,MAX(Profiles!$C$2,AU$4-$Q22))</f>
        <v>0</v>
      </c>
      <c r="AV22" s="9">
        <f ca="1">$O22*IF($Y22&gt;0,(1+INDEX(Escalation!$B$3:$B$18,$Y22,0))^($Q22-SSSModel!$C$5),1)*OFFSET(Profiles!$K$2,$X22,MAX(Profiles!$C$2,AV$4-$Q22))</f>
        <v>0</v>
      </c>
      <c r="AW22" s="9">
        <f ca="1">$O22*IF($Y22&gt;0,(1+INDEX(Escalation!$B$3:$B$18,$Y22,0))^($Q22-SSSModel!$C$5),1)*OFFSET(Profiles!$K$2,$X22,MAX(Profiles!$C$2,AW$4-$Q22))</f>
        <v>0</v>
      </c>
      <c r="AX22" s="9">
        <f ca="1">$O22*IF($Y22&gt;0,(1+INDEX(Escalation!$B$3:$B$18,$Y22,0))^($Q22-SSSModel!$C$5),1)*OFFSET(Profiles!$K$2,$X22,MAX(Profiles!$C$2,AX$4-$Q22))</f>
        <v>0</v>
      </c>
      <c r="AY22" s="9">
        <f ca="1">$O22*IF($Y22&gt;0,(1+INDEX(Escalation!$B$3:$B$18,$Y22,0))^($Q22-SSSModel!$C$5),1)*OFFSET(Profiles!$K$2,$X22,MAX(Profiles!$C$2,AY$4-$Q22))</f>
        <v>0</v>
      </c>
      <c r="AZ22" s="9">
        <f ca="1">$O22*IF($Y22&gt;0,(1+INDEX(Escalation!$B$3:$B$18,$Y22,0))^($Q22-SSSModel!$C$5),1)*OFFSET(Profiles!$K$2,$X22,MAX(Profiles!$C$2,AZ$4-$Q22))</f>
        <v>0</v>
      </c>
      <c r="BA22" s="9">
        <f ca="1">$O22*IF($Y22&gt;0,(1+INDEX(Escalation!$B$3:$B$18,$Y22,0))^($Q22-SSSModel!$C$5),1)*OFFSET(Profiles!$K$2,$X22,MAX(Profiles!$C$2,BA$4-$Q22))</f>
        <v>0</v>
      </c>
      <c r="BB22" s="9">
        <f ca="1">$O22*IF($Y22&gt;0,(1+INDEX(Escalation!$B$3:$B$18,$Y22,0))^($Q22-SSSModel!$C$5),1)*OFFSET(Profiles!$K$2,$X22,MAX(Profiles!$C$2,BB$4-$Q22))</f>
        <v>0</v>
      </c>
      <c r="BC22" s="9">
        <f ca="1">$O22*IF($Y22&gt;0,(1+INDEX(Escalation!$B$3:$B$18,$Y22,0))^($Q22-SSSModel!$C$5),1)*OFFSET(Profiles!$K$2,$X22,MAX(Profiles!$C$2,BC$4-$Q22))</f>
        <v>0</v>
      </c>
      <c r="BD22" s="9">
        <f ca="1">$O22*IF($Y22&gt;0,(1+INDEX(Escalation!$B$3:$B$18,$Y22,0))^($Q22-SSSModel!$C$5),1)*OFFSET(Profiles!$K$2,$X22,MAX(Profiles!$C$2,BD$4-$Q22))</f>
        <v>0</v>
      </c>
      <c r="BE22" s="9">
        <f ca="1">$O22*IF($Y22&gt;0,(1+INDEX(Escalation!$B$3:$B$18,$Y22,0))^($Q22-SSSModel!$C$5),1)*OFFSET(Profiles!$K$2,$X22,MAX(Profiles!$C$2,BE$4-$Q22))</f>
        <v>0</v>
      </c>
      <c r="BF22" s="9">
        <f ca="1">$O22*IF($Y22&gt;0,(1+INDEX(Escalation!$B$3:$B$18,$Y22,0))^($Q22-SSSModel!$C$5),1)*OFFSET(Profiles!$K$2,$X22,MAX(Profiles!$C$2,BF$4-$Q22))</f>
        <v>0</v>
      </c>
      <c r="BG22" s="9">
        <f ca="1">$O22*IF($Y22&gt;0,(1+INDEX(Escalation!$B$3:$B$18,$Y22,0))^($Q22-SSSModel!$C$5),1)*OFFSET(Profiles!$K$2,$X22,MAX(Profiles!$C$2,BG$4-$Q22))</f>
        <v>0</v>
      </c>
      <c r="BH22" s="9">
        <f ca="1">$O22*IF($Y22&gt;0,(1+INDEX(Escalation!$B$3:$B$18,$Y22,0))^($Q22-SSSModel!$C$5),1)*OFFSET(Profiles!$K$2,$X22,MAX(Profiles!$C$2,BH$4-$Q22))</f>
        <v>0</v>
      </c>
      <c r="BI22" s="9">
        <f ca="1">$O22*IF($Y22&gt;0,(1+INDEX(Escalation!$B$3:$B$18,$Y22,0))^($Q22-SSSModel!$C$5),1)*OFFSET(Profiles!$K$2,$X22,MAX(Profiles!$C$2,BI$4-$Q22))</f>
        <v>0</v>
      </c>
      <c r="BJ22" s="9">
        <f ca="1">$O22*IF($Y22&gt;0,(1+INDEX(Escalation!$B$3:$B$18,$Y22,0))^($Q22-SSSModel!$C$5),1)*OFFSET(Profiles!$K$2,$X22,MAX(Profiles!$C$2,BJ$4-$Q22))</f>
        <v>0</v>
      </c>
      <c r="BK22" s="9">
        <f ca="1">$O22*IF($Y22&gt;0,(1+INDEX(Escalation!$B$3:$B$18,$Y22,0))^($Q22-SSSModel!$C$5),1)*OFFSET(Profiles!$K$2,$X22,MAX(Profiles!$C$2,BK$4-$Q22))</f>
        <v>0</v>
      </c>
      <c r="BL22" s="9">
        <f ca="1">$O22*IF($Y22&gt;0,(1+INDEX(Escalation!$B$3:$B$18,$Y22,0))^($Q22-SSSModel!$C$5),1)*OFFSET(Profiles!$K$2,$X22,MAX(Profiles!$C$2,BL$4-$Q22))</f>
        <v>0</v>
      </c>
      <c r="BM22" s="9">
        <f ca="1">$O22*IF($Y22&gt;0,(1+INDEX(Escalation!$B$3:$B$18,$Y22,0))^($Q22-SSSModel!$C$5),1)*OFFSET(Profiles!$K$2,$X22,MAX(Profiles!$C$2,BM$4-$Q22))</f>
        <v>0</v>
      </c>
      <c r="BN22" s="9">
        <f ca="1">$O22*IF($Y22&gt;0,(1+INDEX(Escalation!$B$3:$B$18,$Y22,0))^($Q22-SSSModel!$C$5),1)*OFFSET(Profiles!$K$2,$X22,MAX(Profiles!$C$2,BN$4-$Q22))</f>
        <v>0</v>
      </c>
      <c r="BO22" s="9">
        <f ca="1">$O22*IF($Y22&gt;0,(1+INDEX(Escalation!$B$3:$B$18,$Y22,0))^($Q22-SSSModel!$C$5),1)*OFFSET(Profiles!$K$2,$X22,MAX(Profiles!$C$2,BO$4-$Q22))</f>
        <v>0</v>
      </c>
      <c r="BP22" s="9">
        <f ca="1">$O22*IF($Y22&gt;0,(1+INDEX(Escalation!$B$3:$B$18,$Y22,0))^($Q22-SSSModel!$C$5),1)*OFFSET(Profiles!$K$2,$X22,MAX(Profiles!$C$2,BP$4-$Q22))</f>
        <v>0</v>
      </c>
      <c r="BQ22" s="9">
        <f ca="1">$O22*IF($Y22&gt;0,(1+INDEX(Escalation!$B$3:$B$18,$Y22,0))^($Q22-SSSModel!$C$5),1)*OFFSET(Profiles!$K$2,$X22,MAX(Profiles!$C$2,BQ$4-$Q22))</f>
        <v>0</v>
      </c>
      <c r="BR22" s="9">
        <f ca="1">$O22*IF($Y22&gt;0,(1+INDEX(Escalation!$B$3:$B$18,$Y22,0))^($Q22-SSSModel!$C$5),1)*OFFSET(Profiles!$K$2,$X22,MAX(Profiles!$C$2,BR$4-$Q22))</f>
        <v>0</v>
      </c>
      <c r="BS22" s="9">
        <f ca="1">$O22*IF($Y22&gt;0,(1+INDEX(Escalation!$B$3:$B$18,$Y22,0))^($Q22-SSSModel!$C$5),1)*OFFSET(Profiles!$K$2,$X22,MAX(Profiles!$C$2,BS$4-$Q22))</f>
        <v>0</v>
      </c>
      <c r="BT22" s="9">
        <f ca="1">$O22*IF($Y22&gt;0,(1+INDEX(Escalation!$B$3:$B$18,$Y22,0))^($Q22-SSSModel!$C$5),1)*OFFSET(Profiles!$K$2,$X22,MAX(Profiles!$C$2,BT$4-$Q22))</f>
        <v>0</v>
      </c>
      <c r="BU22" s="9">
        <f ca="1">$O22*IF($Y22&gt;0,(1+INDEX(Escalation!$B$3:$B$18,$Y22,0))^($Q22-SSSModel!$C$5),1)*OFFSET(Profiles!$K$2,$X22,MAX(Profiles!$C$2,BU$4-$Q22))</f>
        <v>0</v>
      </c>
      <c r="BV22" s="9">
        <f ca="1">$O22*IF($Y22&gt;0,(1+INDEX(Escalation!$B$3:$B$18,$Y22,0))^($Q22-SSSModel!$C$5),1)*OFFSET(Profiles!$K$2,$X22,MAX(Profiles!$C$2,BV$4-$Q22))</f>
        <v>0</v>
      </c>
      <c r="BW22" s="9">
        <f ca="1">$O22*IF($Y22&gt;0,(1+INDEX(Escalation!$B$3:$B$18,$Y22,0))^($Q22-SSSModel!$C$5),1)*OFFSET(Profiles!$K$2,$X22,MAX(Profiles!$C$2,BW$4-$Q22))</f>
        <v>0</v>
      </c>
      <c r="BX22" s="9">
        <f ca="1">$O22*IF($Y22&gt;0,(1+INDEX(Escalation!$B$3:$B$18,$Y22,0))^($Q22-SSSModel!$C$5),1)*OFFSET(Profiles!$K$2,$X22,MAX(Profiles!$C$2,BX$4-$Q22))</f>
        <v>0</v>
      </c>
      <c r="BY22" s="9">
        <f ca="1">$O22*IF($Y22&gt;0,(1+INDEX(Escalation!$B$3:$B$18,$Y22,0))^($Q22-SSSModel!$C$5),1)*OFFSET(Profiles!$K$2,$X22,MAX(Profiles!$C$2,BY$4-$Q22))</f>
        <v>0</v>
      </c>
      <c r="BZ22" s="9">
        <f ca="1">$O22*IF($Y22&gt;0,(1+INDEX(Escalation!$B$3:$B$18,$Y22,0))^($Q22-SSSModel!$C$5),1)*OFFSET(Profiles!$K$2,$X22,MAX(Profiles!$C$2,BZ$4-$Q22))</f>
        <v>0</v>
      </c>
      <c r="CA22" s="134">
        <f ca="1">IF(OR($Z22=0,SSSModel!$C$4="CF"),AC22,
IF(LEFT($V22,3)="ON_",
     IF(SSSModel!$C$4="RR",SUMPRODUCT(OFFSET($AC22,0,0,1,$CB$2),OFFSET(Profiles!$K$28,($Z22-1)*(Profiles!$I$26+1)+CA$4-SSSModel!$C$3+1,0,1,$CB$2)),
     IF(SSSModel!$C$4="ECC",$EA22*$EB22*SUMPRODUCT(OFFSET($AC22,0,MAX(0,CA$4-$DZ22-$CA$4+1),1,MIN($DZ22,CA$4-$CA$4+1)),OFFSET(Escalation!$K$24,($Y22-1)*(Escalation!$I$22+1)+CA$4-SSSModel!$C$3+1,MAX(0,CA$4-$DZ22-$CA$4+1),1,MIN($DZ22,CA$4-$CA$4+1))),
     IF(SSSModel!$C$4="PV",AC22*$EA22*(1+SSSModel!$C$2),
     IF(SSSModel!$C$4="FCR",$EC22*SUM(OFFSET($AC22,0,MAX(CA$4-$AC$4-$DZ22+1,0),1,MIN($DZ22,CA$4-$AC$4+1))),0)))),
SUM($AC22:$BZ22)*
     IF(SSSModel!$C$4="RR",OFFSET(Profiles!$K$2,$Z22,MAX(Profiles!$C$2,AC$4-$W22)),
     IF(SSSModel!$C$4="ECC",$EA22*$EB22*IF(MAX(Escalation!$C$2,AC$4-$W22)&gt;$DZ22-1,0,OFFSET(Escalation!$K$2,$Y22,MAX(Escalation!$C$2,AC$4-$W22))),
     IF(SSSModel!$C$4="PV",IF(CA$4=$W22,$EA22*(1+SSSModel!$C$2),0),
     IF(SSSModel!$C$4="FCR",IF(AND(CA$4&gt;=$W22,OFFSET(Profiles!$K$2,$Z22,MAX(Profiles!$C$2,AC$4-$W22))&gt;0),$EC22,0),0))))))</f>
        <v>0</v>
      </c>
      <c r="CB22" s="135">
        <f ca="1">IF(OR($Z22=0,SSSModel!$C$4="CF"),AD22,
IF(LEFT($V22,3)="ON_",
     IF(SSSModel!$C$4="RR",SUMPRODUCT(OFFSET($AC22,0,0,1,$CB$2),OFFSET(Profiles!$K$28,($Z22-1)*(Profiles!$I$26+1)+CB$4-SSSModel!$C$3+1,0,1,$CB$2)),
     IF(SSSModel!$C$4="ECC",$EA22*$EB22*SUMPRODUCT(OFFSET($AC22,0,MAX(0,CB$4-$DZ22-$CA$4+1),1,MIN($DZ22,CB$4-$CA$4+1)),OFFSET(Escalation!$K$24,($Y22-1)*(Escalation!$I$22+1)+CB$4-SSSModel!$C$3+1,MAX(0,CB$4-$DZ22-$CA$4+1),1,MIN($DZ22,CB$4-$CA$4+1))),
     IF(SSSModel!$C$4="PV",AD22*$EA22*(1+SSSModel!$C$2),
     IF(SSSModel!$C$4="FCR",$EC22*SUM(OFFSET($AC22,0,MAX(CB$4-$AC$4-$DZ22+1,0),1,MIN($DZ22,CB$4-$AC$4+1))),0)))),
SUM($AC22:$BZ22)*
     IF(SSSModel!$C$4="RR",OFFSET(Profiles!$K$2,$Z22,MAX(Profiles!$C$2,AD$4-$W22)),
     IF(SSSModel!$C$4="ECC",$EA22*$EB22*IF(MAX(Escalation!$C$2,AD$4-$W22)&gt;$DZ22-1,0,OFFSET(Escalation!$K$2,$Y22,MAX(Escalation!$C$2,AD$4-$W22))),
     IF(SSSModel!$C$4="PV",IF(CB$4=$W22,$EA22*(1+SSSModel!$C$2),0),
     IF(SSSModel!$C$4="FCR",IF(AND(CB$4&gt;=$W22,OFFSET(Profiles!$K$2,$Z22,MAX(Profiles!$C$2,AD$4-$W22))&gt;0),$EC22,0),0))))))</f>
        <v>0</v>
      </c>
      <c r="CC22" s="135">
        <f ca="1">IF(OR($Z22=0,SSSModel!$C$4="CF"),AE22,
IF(LEFT($V22,3)="ON_",
     IF(SSSModel!$C$4="RR",SUMPRODUCT(OFFSET($AC22,0,0,1,$CB$2),OFFSET(Profiles!$K$28,($Z22-1)*(Profiles!$I$26+1)+CC$4-SSSModel!$C$3+1,0,1,$CB$2)),
     IF(SSSModel!$C$4="ECC",$EA22*$EB22*SUMPRODUCT(OFFSET($AC22,0,MAX(0,CC$4-$DZ22-$CA$4+1),1,MIN($DZ22,CC$4-$CA$4+1)),OFFSET(Escalation!$K$24,($Y22-1)*(Escalation!$I$22+1)+CC$4-SSSModel!$C$3+1,MAX(0,CC$4-$DZ22-$CA$4+1),1,MIN($DZ22,CC$4-$CA$4+1))),
     IF(SSSModel!$C$4="PV",AE22*$EA22*(1+SSSModel!$C$2),
     IF(SSSModel!$C$4="FCR",$EC22*SUM(OFFSET($AC22,0,MAX(CC$4-$AC$4-$DZ22+1,0),1,MIN($DZ22,CC$4-$AC$4+1))),0)))),
SUM($AC22:$BZ22)*
     IF(SSSModel!$C$4="RR",OFFSET(Profiles!$K$2,$Z22,MAX(Profiles!$C$2,AE$4-$W22)),
     IF(SSSModel!$C$4="ECC",$EA22*$EB22*IF(MAX(Escalation!$C$2,AE$4-$W22)&gt;$DZ22-1,0,OFFSET(Escalation!$K$2,$Y22,MAX(Escalation!$C$2,AE$4-$W22))),
     IF(SSSModel!$C$4="PV",IF(CC$4=$W22,$EA22*(1+SSSModel!$C$2),0),
     IF(SSSModel!$C$4="FCR",IF(AND(CC$4&gt;=$W22,OFFSET(Profiles!$K$2,$Z22,MAX(Profiles!$C$2,AE$4-$W22))&gt;0),$EC22,0),0))))))</f>
        <v>0</v>
      </c>
      <c r="CD22" s="135">
        <f ca="1">IF(OR($Z22=0,SSSModel!$C$4="CF"),AF22,
IF(LEFT($V22,3)="ON_",
     IF(SSSModel!$C$4="RR",SUMPRODUCT(OFFSET($AC22,0,0,1,$CB$2),OFFSET(Profiles!$K$28,($Z22-1)*(Profiles!$I$26+1)+CD$4-SSSModel!$C$3+1,0,1,$CB$2)),
     IF(SSSModel!$C$4="ECC",$EA22*$EB22*SUMPRODUCT(OFFSET($AC22,0,MAX(0,CD$4-$DZ22-$CA$4+1),1,MIN($DZ22,CD$4-$CA$4+1)),OFFSET(Escalation!$K$24,($Y22-1)*(Escalation!$I$22+1)+CD$4-SSSModel!$C$3+1,MAX(0,CD$4-$DZ22-$CA$4+1),1,MIN($DZ22,CD$4-$CA$4+1))),
     IF(SSSModel!$C$4="PV",AF22*$EA22*(1+SSSModel!$C$2),
     IF(SSSModel!$C$4="FCR",$EC22*SUM(OFFSET($AC22,0,MAX(CD$4-$AC$4-$DZ22+1,0),1,MIN($DZ22,CD$4-$AC$4+1))),0)))),
SUM($AC22:$BZ22)*
     IF(SSSModel!$C$4="RR",OFFSET(Profiles!$K$2,$Z22,MAX(Profiles!$C$2,AF$4-$W22)),
     IF(SSSModel!$C$4="ECC",$EA22*$EB22*IF(MAX(Escalation!$C$2,AF$4-$W22)&gt;$DZ22-1,0,OFFSET(Escalation!$K$2,$Y22,MAX(Escalation!$C$2,AF$4-$W22))),
     IF(SSSModel!$C$4="PV",IF(CD$4=$W22,$EA22*(1+SSSModel!$C$2),0),
     IF(SSSModel!$C$4="FCR",IF(AND(CD$4&gt;=$W22,OFFSET(Profiles!$K$2,$Z22,MAX(Profiles!$C$2,AF$4-$W22))&gt;0),$EC22,0),0))))))</f>
        <v>0</v>
      </c>
      <c r="CE22" s="135">
        <f ca="1">IF(OR($Z22=0,SSSModel!$C$4="CF"),AG22,
IF(LEFT($V22,3)="ON_",
     IF(SSSModel!$C$4="RR",SUMPRODUCT(OFFSET($AC22,0,0,1,$CB$2),OFFSET(Profiles!$K$28,($Z22-1)*(Profiles!$I$26+1)+CE$4-SSSModel!$C$3+1,0,1,$CB$2)),
     IF(SSSModel!$C$4="ECC",$EA22*$EB22*SUMPRODUCT(OFFSET($AC22,0,MAX(0,CE$4-$DZ22-$CA$4+1),1,MIN($DZ22,CE$4-$CA$4+1)),OFFSET(Escalation!$K$24,($Y22-1)*(Escalation!$I$22+1)+CE$4-SSSModel!$C$3+1,MAX(0,CE$4-$DZ22-$CA$4+1),1,MIN($DZ22,CE$4-$CA$4+1))),
     IF(SSSModel!$C$4="PV",AG22*$EA22*(1+SSSModel!$C$2),
     IF(SSSModel!$C$4="FCR",$EC22*SUM(OFFSET($AC22,0,MAX(CE$4-$AC$4-$DZ22+1,0),1,MIN($DZ22,CE$4-$AC$4+1))),0)))),
SUM($AC22:$BZ22)*
     IF(SSSModel!$C$4="RR",OFFSET(Profiles!$K$2,$Z22,MAX(Profiles!$C$2,AG$4-$W22)),
     IF(SSSModel!$C$4="ECC",$EA22*$EB22*IF(MAX(Escalation!$C$2,AG$4-$W22)&gt;$DZ22-1,0,OFFSET(Escalation!$K$2,$Y22,MAX(Escalation!$C$2,AG$4-$W22))),
     IF(SSSModel!$C$4="PV",IF(CE$4=$W22,$EA22*(1+SSSModel!$C$2),0),
     IF(SSSModel!$C$4="FCR",IF(AND(CE$4&gt;=$W22,OFFSET(Profiles!$K$2,$Z22,MAX(Profiles!$C$2,AG$4-$W22))&gt;0),$EC22,0),0))))))</f>
        <v>0</v>
      </c>
      <c r="CF22" s="135">
        <f ca="1">IF(OR($Z22=0,SSSModel!$C$4="CF"),AH22,
IF(LEFT($V22,3)="ON_",
     IF(SSSModel!$C$4="RR",SUMPRODUCT(OFFSET($AC22,0,0,1,$CB$2),OFFSET(Profiles!$K$28,($Z22-1)*(Profiles!$I$26+1)+CF$4-SSSModel!$C$3+1,0,1,$CB$2)),
     IF(SSSModel!$C$4="ECC",$EA22*$EB22*SUMPRODUCT(OFFSET($AC22,0,MAX(0,CF$4-$DZ22-$CA$4+1),1,MIN($DZ22,CF$4-$CA$4+1)),OFFSET(Escalation!$K$24,($Y22-1)*(Escalation!$I$22+1)+CF$4-SSSModel!$C$3+1,MAX(0,CF$4-$DZ22-$CA$4+1),1,MIN($DZ22,CF$4-$CA$4+1))),
     IF(SSSModel!$C$4="PV",AH22*$EA22*(1+SSSModel!$C$2),
     IF(SSSModel!$C$4="FCR",$EC22*SUM(OFFSET($AC22,0,MAX(CF$4-$AC$4-$DZ22+1,0),1,MIN($DZ22,CF$4-$AC$4+1))),0)))),
SUM($AC22:$BZ22)*
     IF(SSSModel!$C$4="RR",OFFSET(Profiles!$K$2,$Z22,MAX(Profiles!$C$2,AH$4-$W22)),
     IF(SSSModel!$C$4="ECC",$EA22*$EB22*IF(MAX(Escalation!$C$2,AH$4-$W22)&gt;$DZ22-1,0,OFFSET(Escalation!$K$2,$Y22,MAX(Escalation!$C$2,AH$4-$W22))),
     IF(SSSModel!$C$4="PV",IF(CF$4=$W22,$EA22*(1+SSSModel!$C$2),0),
     IF(SSSModel!$C$4="FCR",IF(AND(CF$4&gt;=$W22,OFFSET(Profiles!$K$2,$Z22,MAX(Profiles!$C$2,AH$4-$W22))&gt;0),$EC22,0),0))))))</f>
        <v>0</v>
      </c>
      <c r="CG22" s="135">
        <f ca="1">IF(OR($Z22=0,SSSModel!$C$4="CF"),AI22,
IF(LEFT($V22,3)="ON_",
     IF(SSSModel!$C$4="RR",SUMPRODUCT(OFFSET($AC22,0,0,1,$CB$2),OFFSET(Profiles!$K$28,($Z22-1)*(Profiles!$I$26+1)+CG$4-SSSModel!$C$3+1,0,1,$CB$2)),
     IF(SSSModel!$C$4="ECC",$EA22*$EB22*SUMPRODUCT(OFFSET($AC22,0,MAX(0,CG$4-$DZ22-$CA$4+1),1,MIN($DZ22,CG$4-$CA$4+1)),OFFSET(Escalation!$K$24,($Y22-1)*(Escalation!$I$22+1)+CG$4-SSSModel!$C$3+1,MAX(0,CG$4-$DZ22-$CA$4+1),1,MIN($DZ22,CG$4-$CA$4+1))),
     IF(SSSModel!$C$4="PV",AI22*$EA22*(1+SSSModel!$C$2),
     IF(SSSModel!$C$4="FCR",$EC22*SUM(OFFSET($AC22,0,MAX(CG$4-$AC$4-$DZ22+1,0),1,MIN($DZ22,CG$4-$AC$4+1))),0)))),
SUM($AC22:$BZ22)*
     IF(SSSModel!$C$4="RR",OFFSET(Profiles!$K$2,$Z22,MAX(Profiles!$C$2,AI$4-$W22)),
     IF(SSSModel!$C$4="ECC",$EA22*$EB22*IF(MAX(Escalation!$C$2,AI$4-$W22)&gt;$DZ22-1,0,OFFSET(Escalation!$K$2,$Y22,MAX(Escalation!$C$2,AI$4-$W22))),
     IF(SSSModel!$C$4="PV",IF(CG$4=$W22,$EA22*(1+SSSModel!$C$2),0),
     IF(SSSModel!$C$4="FCR",IF(AND(CG$4&gt;=$W22,OFFSET(Profiles!$K$2,$Z22,MAX(Profiles!$C$2,AI$4-$W22))&gt;0),$EC22,0),0))))))</f>
        <v>0</v>
      </c>
      <c r="CH22" s="135">
        <f ca="1">IF(OR($Z22=0,SSSModel!$C$4="CF"),AJ22,
IF(LEFT($V22,3)="ON_",
     IF(SSSModel!$C$4="RR",SUMPRODUCT(OFFSET($AC22,0,0,1,$CB$2),OFFSET(Profiles!$K$28,($Z22-1)*(Profiles!$I$26+1)+CH$4-SSSModel!$C$3+1,0,1,$CB$2)),
     IF(SSSModel!$C$4="ECC",$EA22*$EB22*SUMPRODUCT(OFFSET($AC22,0,MAX(0,CH$4-$DZ22-$CA$4+1),1,MIN($DZ22,CH$4-$CA$4+1)),OFFSET(Escalation!$K$24,($Y22-1)*(Escalation!$I$22+1)+CH$4-SSSModel!$C$3+1,MAX(0,CH$4-$DZ22-$CA$4+1),1,MIN($DZ22,CH$4-$CA$4+1))),
     IF(SSSModel!$C$4="PV",AJ22*$EA22*(1+SSSModel!$C$2),
     IF(SSSModel!$C$4="FCR",$EC22*SUM(OFFSET($AC22,0,MAX(CH$4-$AC$4-$DZ22+1,0),1,MIN($DZ22,CH$4-$AC$4+1))),0)))),
SUM($AC22:$BZ22)*
     IF(SSSModel!$C$4="RR",OFFSET(Profiles!$K$2,$Z22,MAX(Profiles!$C$2,AJ$4-$W22)),
     IF(SSSModel!$C$4="ECC",$EA22*$EB22*IF(MAX(Escalation!$C$2,AJ$4-$W22)&gt;$DZ22-1,0,OFFSET(Escalation!$K$2,$Y22,MAX(Escalation!$C$2,AJ$4-$W22))),
     IF(SSSModel!$C$4="PV",IF(CH$4=$W22,$EA22*(1+SSSModel!$C$2),0),
     IF(SSSModel!$C$4="FCR",IF(AND(CH$4&gt;=$W22,OFFSET(Profiles!$K$2,$Z22,MAX(Profiles!$C$2,AJ$4-$W22))&gt;0),$EC22,0),0))))))</f>
        <v>0</v>
      </c>
      <c r="CI22" s="135">
        <f ca="1">IF(OR($Z22=0,SSSModel!$C$4="CF"),AK22,
IF(LEFT($V22,3)="ON_",
     IF(SSSModel!$C$4="RR",SUMPRODUCT(OFFSET($AC22,0,0,1,$CB$2),OFFSET(Profiles!$K$28,($Z22-1)*(Profiles!$I$26+1)+CI$4-SSSModel!$C$3+1,0,1,$CB$2)),
     IF(SSSModel!$C$4="ECC",$EA22*$EB22*SUMPRODUCT(OFFSET($AC22,0,MAX(0,CI$4-$DZ22-$CA$4+1),1,MIN($DZ22,CI$4-$CA$4+1)),OFFSET(Escalation!$K$24,($Y22-1)*(Escalation!$I$22+1)+CI$4-SSSModel!$C$3+1,MAX(0,CI$4-$DZ22-$CA$4+1),1,MIN($DZ22,CI$4-$CA$4+1))),
     IF(SSSModel!$C$4="PV",AK22*$EA22*(1+SSSModel!$C$2),
     IF(SSSModel!$C$4="FCR",$EC22*SUM(OFFSET($AC22,0,MAX(CI$4-$AC$4-$DZ22+1,0),1,MIN($DZ22,CI$4-$AC$4+1))),0)))),
SUM($AC22:$BZ22)*
     IF(SSSModel!$C$4="RR",OFFSET(Profiles!$K$2,$Z22,MAX(Profiles!$C$2,AK$4-$W22)),
     IF(SSSModel!$C$4="ECC",$EA22*$EB22*IF(MAX(Escalation!$C$2,AK$4-$W22)&gt;$DZ22-1,0,OFFSET(Escalation!$K$2,$Y22,MAX(Escalation!$C$2,AK$4-$W22))),
     IF(SSSModel!$C$4="PV",IF(CI$4=$W22,$EA22*(1+SSSModel!$C$2),0),
     IF(SSSModel!$C$4="FCR",IF(AND(CI$4&gt;=$W22,OFFSET(Profiles!$K$2,$Z22,MAX(Profiles!$C$2,AK$4-$W22))&gt;0),$EC22,0),0))))))</f>
        <v>0</v>
      </c>
      <c r="CJ22" s="135">
        <f ca="1">IF(OR($Z22=0,SSSModel!$C$4="CF"),AL22,
IF(LEFT($V22,3)="ON_",
     IF(SSSModel!$C$4="RR",SUMPRODUCT(OFFSET($AC22,0,0,1,$CB$2),OFFSET(Profiles!$K$28,($Z22-1)*(Profiles!$I$26+1)+CJ$4-SSSModel!$C$3+1,0,1,$CB$2)),
     IF(SSSModel!$C$4="ECC",$EA22*$EB22*SUMPRODUCT(OFFSET($AC22,0,MAX(0,CJ$4-$DZ22-$CA$4+1),1,MIN($DZ22,CJ$4-$CA$4+1)),OFFSET(Escalation!$K$24,($Y22-1)*(Escalation!$I$22+1)+CJ$4-SSSModel!$C$3+1,MAX(0,CJ$4-$DZ22-$CA$4+1),1,MIN($DZ22,CJ$4-$CA$4+1))),
     IF(SSSModel!$C$4="PV",AL22*$EA22*(1+SSSModel!$C$2),
     IF(SSSModel!$C$4="FCR",$EC22*SUM(OFFSET($AC22,0,MAX(CJ$4-$AC$4-$DZ22+1,0),1,MIN($DZ22,CJ$4-$AC$4+1))),0)))),
SUM($AC22:$BZ22)*
     IF(SSSModel!$C$4="RR",OFFSET(Profiles!$K$2,$Z22,MAX(Profiles!$C$2,AL$4-$W22)),
     IF(SSSModel!$C$4="ECC",$EA22*$EB22*IF(MAX(Escalation!$C$2,AL$4-$W22)&gt;$DZ22-1,0,OFFSET(Escalation!$K$2,$Y22,MAX(Escalation!$C$2,AL$4-$W22))),
     IF(SSSModel!$C$4="PV",IF(CJ$4=$W22,$EA22*(1+SSSModel!$C$2),0),
     IF(SSSModel!$C$4="FCR",IF(AND(CJ$4&gt;=$W22,OFFSET(Profiles!$K$2,$Z22,MAX(Profiles!$C$2,AL$4-$W22))&gt;0),$EC22,0),0))))))</f>
        <v>0</v>
      </c>
      <c r="CK22" s="135">
        <f ca="1">IF(OR($Z22=0,SSSModel!$C$4="CF"),AM22,
IF(LEFT($V22,3)="ON_",
     IF(SSSModel!$C$4="RR",SUMPRODUCT(OFFSET($AC22,0,0,1,$CB$2),OFFSET(Profiles!$K$28,($Z22-1)*(Profiles!$I$26+1)+CK$4-SSSModel!$C$3+1,0,1,$CB$2)),
     IF(SSSModel!$C$4="ECC",$EA22*$EB22*SUMPRODUCT(OFFSET($AC22,0,MAX(0,CK$4-$DZ22-$CA$4+1),1,MIN($DZ22,CK$4-$CA$4+1)),OFFSET(Escalation!$K$24,($Y22-1)*(Escalation!$I$22+1)+CK$4-SSSModel!$C$3+1,MAX(0,CK$4-$DZ22-$CA$4+1),1,MIN($DZ22,CK$4-$CA$4+1))),
     IF(SSSModel!$C$4="PV",AM22*$EA22*(1+SSSModel!$C$2),
     IF(SSSModel!$C$4="FCR",$EC22*SUM(OFFSET($AC22,0,MAX(CK$4-$AC$4-$DZ22+1,0),1,MIN($DZ22,CK$4-$AC$4+1))),0)))),
SUM($AC22:$BZ22)*
     IF(SSSModel!$C$4="RR",OFFSET(Profiles!$K$2,$Z22,MAX(Profiles!$C$2,AM$4-$W22)),
     IF(SSSModel!$C$4="ECC",$EA22*$EB22*IF(MAX(Escalation!$C$2,AM$4-$W22)&gt;$DZ22-1,0,OFFSET(Escalation!$K$2,$Y22,MAX(Escalation!$C$2,AM$4-$W22))),
     IF(SSSModel!$C$4="PV",IF(CK$4=$W22,$EA22*(1+SSSModel!$C$2),0),
     IF(SSSModel!$C$4="FCR",IF(AND(CK$4&gt;=$W22,OFFSET(Profiles!$K$2,$Z22,MAX(Profiles!$C$2,AM$4-$W22))&gt;0),$EC22,0),0))))))</f>
        <v>0</v>
      </c>
      <c r="CL22" s="135">
        <f ca="1">IF(OR($Z22=0,SSSModel!$C$4="CF"),AN22,
IF(LEFT($V22,3)="ON_",
     IF(SSSModel!$C$4="RR",SUMPRODUCT(OFFSET($AC22,0,0,1,$CB$2),OFFSET(Profiles!$K$28,($Z22-1)*(Profiles!$I$26+1)+CL$4-SSSModel!$C$3+1,0,1,$CB$2)),
     IF(SSSModel!$C$4="ECC",$EA22*$EB22*SUMPRODUCT(OFFSET($AC22,0,MAX(0,CL$4-$DZ22-$CA$4+1),1,MIN($DZ22,CL$4-$CA$4+1)),OFFSET(Escalation!$K$24,($Y22-1)*(Escalation!$I$22+1)+CL$4-SSSModel!$C$3+1,MAX(0,CL$4-$DZ22-$CA$4+1),1,MIN($DZ22,CL$4-$CA$4+1))),
     IF(SSSModel!$C$4="PV",AN22*$EA22*(1+SSSModel!$C$2),
     IF(SSSModel!$C$4="FCR",$EC22*SUM(OFFSET($AC22,0,MAX(CL$4-$AC$4-$DZ22+1,0),1,MIN($DZ22,CL$4-$AC$4+1))),0)))),
SUM($AC22:$BZ22)*
     IF(SSSModel!$C$4="RR",OFFSET(Profiles!$K$2,$Z22,MAX(Profiles!$C$2,AN$4-$W22)),
     IF(SSSModel!$C$4="ECC",$EA22*$EB22*IF(MAX(Escalation!$C$2,AN$4-$W22)&gt;$DZ22-1,0,OFFSET(Escalation!$K$2,$Y22,MAX(Escalation!$C$2,AN$4-$W22))),
     IF(SSSModel!$C$4="PV",IF(CL$4=$W22,$EA22*(1+SSSModel!$C$2),0),
     IF(SSSModel!$C$4="FCR",IF(AND(CL$4&gt;=$W22,OFFSET(Profiles!$K$2,$Z22,MAX(Profiles!$C$2,AN$4-$W22))&gt;0),$EC22,0),0))))))</f>
        <v>0</v>
      </c>
      <c r="CM22" s="135">
        <f ca="1">IF(OR($Z22=0,SSSModel!$C$4="CF"),AO22,
IF(LEFT($V22,3)="ON_",
     IF(SSSModel!$C$4="RR",SUMPRODUCT(OFFSET($AC22,0,0,1,$CB$2),OFFSET(Profiles!$K$28,($Z22-1)*(Profiles!$I$26+1)+CM$4-SSSModel!$C$3+1,0,1,$CB$2)),
     IF(SSSModel!$C$4="ECC",$EA22*$EB22*SUMPRODUCT(OFFSET($AC22,0,MAX(0,CM$4-$DZ22-$CA$4+1),1,MIN($DZ22,CM$4-$CA$4+1)),OFFSET(Escalation!$K$24,($Y22-1)*(Escalation!$I$22+1)+CM$4-SSSModel!$C$3+1,MAX(0,CM$4-$DZ22-$CA$4+1),1,MIN($DZ22,CM$4-$CA$4+1))),
     IF(SSSModel!$C$4="PV",AO22*$EA22*(1+SSSModel!$C$2),
     IF(SSSModel!$C$4="FCR",$EC22*SUM(OFFSET($AC22,0,MAX(CM$4-$AC$4-$DZ22+1,0),1,MIN($DZ22,CM$4-$AC$4+1))),0)))),
SUM($AC22:$BZ22)*
     IF(SSSModel!$C$4="RR",OFFSET(Profiles!$K$2,$Z22,MAX(Profiles!$C$2,AO$4-$W22)),
     IF(SSSModel!$C$4="ECC",$EA22*$EB22*IF(MAX(Escalation!$C$2,AO$4-$W22)&gt;$DZ22-1,0,OFFSET(Escalation!$K$2,$Y22,MAX(Escalation!$C$2,AO$4-$W22))),
     IF(SSSModel!$C$4="PV",IF(CM$4=$W22,$EA22*(1+SSSModel!$C$2),0),
     IF(SSSModel!$C$4="FCR",IF(AND(CM$4&gt;=$W22,OFFSET(Profiles!$K$2,$Z22,MAX(Profiles!$C$2,AO$4-$W22))&gt;0),$EC22,0),0))))))</f>
        <v>0</v>
      </c>
      <c r="CN22" s="135">
        <f ca="1">IF(OR($Z22=0,SSSModel!$C$4="CF"),AP22,
IF(LEFT($V22,3)="ON_",
     IF(SSSModel!$C$4="RR",SUMPRODUCT(OFFSET($AC22,0,0,1,$CB$2),OFFSET(Profiles!$K$28,($Z22-1)*(Profiles!$I$26+1)+CN$4-SSSModel!$C$3+1,0,1,$CB$2)),
     IF(SSSModel!$C$4="ECC",$EA22*$EB22*SUMPRODUCT(OFFSET($AC22,0,MAX(0,CN$4-$DZ22-$CA$4+1),1,MIN($DZ22,CN$4-$CA$4+1)),OFFSET(Escalation!$K$24,($Y22-1)*(Escalation!$I$22+1)+CN$4-SSSModel!$C$3+1,MAX(0,CN$4-$DZ22-$CA$4+1),1,MIN($DZ22,CN$4-$CA$4+1))),
     IF(SSSModel!$C$4="PV",AP22*$EA22*(1+SSSModel!$C$2),
     IF(SSSModel!$C$4="FCR",$EC22*SUM(OFFSET($AC22,0,MAX(CN$4-$AC$4-$DZ22+1,0),1,MIN($DZ22,CN$4-$AC$4+1))),0)))),
SUM($AC22:$BZ22)*
     IF(SSSModel!$C$4="RR",OFFSET(Profiles!$K$2,$Z22,MAX(Profiles!$C$2,AP$4-$W22)),
     IF(SSSModel!$C$4="ECC",$EA22*$EB22*IF(MAX(Escalation!$C$2,AP$4-$W22)&gt;$DZ22-1,0,OFFSET(Escalation!$K$2,$Y22,MAX(Escalation!$C$2,AP$4-$W22))),
     IF(SSSModel!$C$4="PV",IF(CN$4=$W22,$EA22*(1+SSSModel!$C$2),0),
     IF(SSSModel!$C$4="FCR",IF(AND(CN$4&gt;=$W22,OFFSET(Profiles!$K$2,$Z22,MAX(Profiles!$C$2,AP$4-$W22))&gt;0),$EC22,0),0))))))</f>
        <v>0</v>
      </c>
      <c r="CO22" s="135">
        <f ca="1">IF(OR($Z22=0,SSSModel!$C$4="CF"),AQ22,
IF(LEFT($V22,3)="ON_",
     IF(SSSModel!$C$4="RR",SUMPRODUCT(OFFSET($AC22,0,0,1,$CB$2),OFFSET(Profiles!$K$28,($Z22-1)*(Profiles!$I$26+1)+CO$4-SSSModel!$C$3+1,0,1,$CB$2)),
     IF(SSSModel!$C$4="ECC",$EA22*$EB22*SUMPRODUCT(OFFSET($AC22,0,MAX(0,CO$4-$DZ22-$CA$4+1),1,MIN($DZ22,CO$4-$CA$4+1)),OFFSET(Escalation!$K$24,($Y22-1)*(Escalation!$I$22+1)+CO$4-SSSModel!$C$3+1,MAX(0,CO$4-$DZ22-$CA$4+1),1,MIN($DZ22,CO$4-$CA$4+1))),
     IF(SSSModel!$C$4="PV",AQ22*$EA22*(1+SSSModel!$C$2),
     IF(SSSModel!$C$4="FCR",$EC22*SUM(OFFSET($AC22,0,MAX(CO$4-$AC$4-$DZ22+1,0),1,MIN($DZ22,CO$4-$AC$4+1))),0)))),
SUM($AC22:$BZ22)*
     IF(SSSModel!$C$4="RR",OFFSET(Profiles!$K$2,$Z22,MAX(Profiles!$C$2,AQ$4-$W22)),
     IF(SSSModel!$C$4="ECC",$EA22*$EB22*IF(MAX(Escalation!$C$2,AQ$4-$W22)&gt;$DZ22-1,0,OFFSET(Escalation!$K$2,$Y22,MAX(Escalation!$C$2,AQ$4-$W22))),
     IF(SSSModel!$C$4="PV",IF(CO$4=$W22,$EA22*(1+SSSModel!$C$2),0),
     IF(SSSModel!$C$4="FCR",IF(AND(CO$4&gt;=$W22,OFFSET(Profiles!$K$2,$Z22,MAX(Profiles!$C$2,AQ$4-$W22))&gt;0),$EC22,0),0))))))</f>
        <v>0</v>
      </c>
      <c r="CP22" s="135">
        <f ca="1">IF(OR($Z22=0,SSSModel!$C$4="CF"),AR22,
IF(LEFT($V22,3)="ON_",
     IF(SSSModel!$C$4="RR",SUMPRODUCT(OFFSET($AC22,0,0,1,$CB$2),OFFSET(Profiles!$K$28,($Z22-1)*(Profiles!$I$26+1)+CP$4-SSSModel!$C$3+1,0,1,$CB$2)),
     IF(SSSModel!$C$4="ECC",$EA22*$EB22*SUMPRODUCT(OFFSET($AC22,0,MAX(0,CP$4-$DZ22-$CA$4+1),1,MIN($DZ22,CP$4-$CA$4+1)),OFFSET(Escalation!$K$24,($Y22-1)*(Escalation!$I$22+1)+CP$4-SSSModel!$C$3+1,MAX(0,CP$4-$DZ22-$CA$4+1),1,MIN($DZ22,CP$4-$CA$4+1))),
     IF(SSSModel!$C$4="PV",AR22*$EA22*(1+SSSModel!$C$2),
     IF(SSSModel!$C$4="FCR",$EC22*SUM(OFFSET($AC22,0,MAX(CP$4-$AC$4-$DZ22+1,0),1,MIN($DZ22,CP$4-$AC$4+1))),0)))),
SUM($AC22:$BZ22)*
     IF(SSSModel!$C$4="RR",OFFSET(Profiles!$K$2,$Z22,MAX(Profiles!$C$2,AR$4-$W22)),
     IF(SSSModel!$C$4="ECC",$EA22*$EB22*IF(MAX(Escalation!$C$2,AR$4-$W22)&gt;$DZ22-1,0,OFFSET(Escalation!$K$2,$Y22,MAX(Escalation!$C$2,AR$4-$W22))),
     IF(SSSModel!$C$4="PV",IF(CP$4=$W22,$EA22*(1+SSSModel!$C$2),0),
     IF(SSSModel!$C$4="FCR",IF(AND(CP$4&gt;=$W22,OFFSET(Profiles!$K$2,$Z22,MAX(Profiles!$C$2,AR$4-$W22))&gt;0),$EC22,0),0))))))</f>
        <v>0</v>
      </c>
      <c r="CQ22" s="135">
        <f ca="1">IF(OR($Z22=0,SSSModel!$C$4="CF"),AS22,
IF(LEFT($V22,3)="ON_",
     IF(SSSModel!$C$4="RR",SUMPRODUCT(OFFSET($AC22,0,0,1,$CB$2),OFFSET(Profiles!$K$28,($Z22-1)*(Profiles!$I$26+1)+CQ$4-SSSModel!$C$3+1,0,1,$CB$2)),
     IF(SSSModel!$C$4="ECC",$EA22*$EB22*SUMPRODUCT(OFFSET($AC22,0,MAX(0,CQ$4-$DZ22-$CA$4+1),1,MIN($DZ22,CQ$4-$CA$4+1)),OFFSET(Escalation!$K$24,($Y22-1)*(Escalation!$I$22+1)+CQ$4-SSSModel!$C$3+1,MAX(0,CQ$4-$DZ22-$CA$4+1),1,MIN($DZ22,CQ$4-$CA$4+1))),
     IF(SSSModel!$C$4="PV",AS22*$EA22*(1+SSSModel!$C$2),
     IF(SSSModel!$C$4="FCR",$EC22*SUM(OFFSET($AC22,0,MAX(CQ$4-$AC$4-$DZ22+1,0),1,MIN($DZ22,CQ$4-$AC$4+1))),0)))),
SUM($AC22:$BZ22)*
     IF(SSSModel!$C$4="RR",OFFSET(Profiles!$K$2,$Z22,MAX(Profiles!$C$2,AS$4-$W22)),
     IF(SSSModel!$C$4="ECC",$EA22*$EB22*IF(MAX(Escalation!$C$2,AS$4-$W22)&gt;$DZ22-1,0,OFFSET(Escalation!$K$2,$Y22,MAX(Escalation!$C$2,AS$4-$W22))),
     IF(SSSModel!$C$4="PV",IF(CQ$4=$W22,$EA22*(1+SSSModel!$C$2),0),
     IF(SSSModel!$C$4="FCR",IF(AND(CQ$4&gt;=$W22,OFFSET(Profiles!$K$2,$Z22,MAX(Profiles!$C$2,AS$4-$W22))&gt;0),$EC22,0),0))))))</f>
        <v>0</v>
      </c>
      <c r="CR22" s="135">
        <f ca="1">IF(OR($Z22=0,SSSModel!$C$4="CF"),AT22,
IF(LEFT($V22,3)="ON_",
     IF(SSSModel!$C$4="RR",SUMPRODUCT(OFFSET($AC22,0,0,1,$CB$2),OFFSET(Profiles!$K$28,($Z22-1)*(Profiles!$I$26+1)+CR$4-SSSModel!$C$3+1,0,1,$CB$2)),
     IF(SSSModel!$C$4="ECC",$EA22*$EB22*SUMPRODUCT(OFFSET($AC22,0,MAX(0,CR$4-$DZ22-$CA$4+1),1,MIN($DZ22,CR$4-$CA$4+1)),OFFSET(Escalation!$K$24,($Y22-1)*(Escalation!$I$22+1)+CR$4-SSSModel!$C$3+1,MAX(0,CR$4-$DZ22-$CA$4+1),1,MIN($DZ22,CR$4-$CA$4+1))),
     IF(SSSModel!$C$4="PV",AT22*$EA22*(1+SSSModel!$C$2),
     IF(SSSModel!$C$4="FCR",$EC22*SUM(OFFSET($AC22,0,MAX(CR$4-$AC$4-$DZ22+1,0),1,MIN($DZ22,CR$4-$AC$4+1))),0)))),
SUM($AC22:$BZ22)*
     IF(SSSModel!$C$4="RR",OFFSET(Profiles!$K$2,$Z22,MAX(Profiles!$C$2,AT$4-$W22)),
     IF(SSSModel!$C$4="ECC",$EA22*$EB22*IF(MAX(Escalation!$C$2,AT$4-$W22)&gt;$DZ22-1,0,OFFSET(Escalation!$K$2,$Y22,MAX(Escalation!$C$2,AT$4-$W22))),
     IF(SSSModel!$C$4="PV",IF(CR$4=$W22,$EA22*(1+SSSModel!$C$2),0),
     IF(SSSModel!$C$4="FCR",IF(AND(CR$4&gt;=$W22,OFFSET(Profiles!$K$2,$Z22,MAX(Profiles!$C$2,AT$4-$W22))&gt;0),$EC22,0),0))))))</f>
        <v>0</v>
      </c>
      <c r="CS22" s="135">
        <f ca="1">IF(OR($Z22=0,SSSModel!$C$4="CF"),AU22,
IF(LEFT($V22,3)="ON_",
     IF(SSSModel!$C$4="RR",SUMPRODUCT(OFFSET($AC22,0,0,1,$CB$2),OFFSET(Profiles!$K$28,($Z22-1)*(Profiles!$I$26+1)+CS$4-SSSModel!$C$3+1,0,1,$CB$2)),
     IF(SSSModel!$C$4="ECC",$EA22*$EB22*SUMPRODUCT(OFFSET($AC22,0,MAX(0,CS$4-$DZ22-$CA$4+1),1,MIN($DZ22,CS$4-$CA$4+1)),OFFSET(Escalation!$K$24,($Y22-1)*(Escalation!$I$22+1)+CS$4-SSSModel!$C$3+1,MAX(0,CS$4-$DZ22-$CA$4+1),1,MIN($DZ22,CS$4-$CA$4+1))),
     IF(SSSModel!$C$4="PV",AU22*$EA22*(1+SSSModel!$C$2),
     IF(SSSModel!$C$4="FCR",$EC22*SUM(OFFSET($AC22,0,MAX(CS$4-$AC$4-$DZ22+1,0),1,MIN($DZ22,CS$4-$AC$4+1))),0)))),
SUM($AC22:$BZ22)*
     IF(SSSModel!$C$4="RR",OFFSET(Profiles!$K$2,$Z22,MAX(Profiles!$C$2,AU$4-$W22)),
     IF(SSSModel!$C$4="ECC",$EA22*$EB22*IF(MAX(Escalation!$C$2,AU$4-$W22)&gt;$DZ22-1,0,OFFSET(Escalation!$K$2,$Y22,MAX(Escalation!$C$2,AU$4-$W22))),
     IF(SSSModel!$C$4="PV",IF(CS$4=$W22,$EA22*(1+SSSModel!$C$2),0),
     IF(SSSModel!$C$4="FCR",IF(AND(CS$4&gt;=$W22,OFFSET(Profiles!$K$2,$Z22,MAX(Profiles!$C$2,AU$4-$W22))&gt;0),$EC22,0),0))))))</f>
        <v>0</v>
      </c>
      <c r="CT22" s="135">
        <f ca="1">IF(OR($Z22=0,SSSModel!$C$4="CF"),AV22,
IF(LEFT($V22,3)="ON_",
     IF(SSSModel!$C$4="RR",SUMPRODUCT(OFFSET($AC22,0,0,1,$CB$2),OFFSET(Profiles!$K$28,($Z22-1)*(Profiles!$I$26+1)+CT$4-SSSModel!$C$3+1,0,1,$CB$2)),
     IF(SSSModel!$C$4="ECC",$EA22*$EB22*SUMPRODUCT(OFFSET($AC22,0,MAX(0,CT$4-$DZ22-$CA$4+1),1,MIN($DZ22,CT$4-$CA$4+1)),OFFSET(Escalation!$K$24,($Y22-1)*(Escalation!$I$22+1)+CT$4-SSSModel!$C$3+1,MAX(0,CT$4-$DZ22-$CA$4+1),1,MIN($DZ22,CT$4-$CA$4+1))),
     IF(SSSModel!$C$4="PV",AV22*$EA22*(1+SSSModel!$C$2),
     IF(SSSModel!$C$4="FCR",$EC22*SUM(OFFSET($AC22,0,MAX(CT$4-$AC$4-$DZ22+1,0),1,MIN($DZ22,CT$4-$AC$4+1))),0)))),
SUM($AC22:$BZ22)*
     IF(SSSModel!$C$4="RR",OFFSET(Profiles!$K$2,$Z22,MAX(Profiles!$C$2,AV$4-$W22)),
     IF(SSSModel!$C$4="ECC",$EA22*$EB22*IF(MAX(Escalation!$C$2,AV$4-$W22)&gt;$DZ22-1,0,OFFSET(Escalation!$K$2,$Y22,MAX(Escalation!$C$2,AV$4-$W22))),
     IF(SSSModel!$C$4="PV",IF(CT$4=$W22,$EA22*(1+SSSModel!$C$2),0),
     IF(SSSModel!$C$4="FCR",IF(AND(CT$4&gt;=$W22,OFFSET(Profiles!$K$2,$Z22,MAX(Profiles!$C$2,AV$4-$W22))&gt;0),$EC22,0),0))))))</f>
        <v>0</v>
      </c>
      <c r="CU22" s="135">
        <f ca="1">IF(OR($Z22=0,SSSModel!$C$4="CF"),AW22,
IF(LEFT($V22,3)="ON_",
     IF(SSSModel!$C$4="RR",SUMPRODUCT(OFFSET($AC22,0,0,1,$CB$2),OFFSET(Profiles!$K$28,($Z22-1)*(Profiles!$I$26+1)+CU$4-SSSModel!$C$3+1,0,1,$CB$2)),
     IF(SSSModel!$C$4="ECC",$EA22*$EB22*SUMPRODUCT(OFFSET($AC22,0,MAX(0,CU$4-$DZ22-$CA$4+1),1,MIN($DZ22,CU$4-$CA$4+1)),OFFSET(Escalation!$K$24,($Y22-1)*(Escalation!$I$22+1)+CU$4-SSSModel!$C$3+1,MAX(0,CU$4-$DZ22-$CA$4+1),1,MIN($DZ22,CU$4-$CA$4+1))),
     IF(SSSModel!$C$4="PV",AW22*$EA22*(1+SSSModel!$C$2),
     IF(SSSModel!$C$4="FCR",$EC22*SUM(OFFSET($AC22,0,MAX(CU$4-$AC$4-$DZ22+1,0),1,MIN($DZ22,CU$4-$AC$4+1))),0)))),
SUM($AC22:$BZ22)*
     IF(SSSModel!$C$4="RR",OFFSET(Profiles!$K$2,$Z22,MAX(Profiles!$C$2,AW$4-$W22)),
     IF(SSSModel!$C$4="ECC",$EA22*$EB22*IF(MAX(Escalation!$C$2,AW$4-$W22)&gt;$DZ22-1,0,OFFSET(Escalation!$K$2,$Y22,MAX(Escalation!$C$2,AW$4-$W22))),
     IF(SSSModel!$C$4="PV",IF(CU$4=$W22,$EA22*(1+SSSModel!$C$2),0),
     IF(SSSModel!$C$4="FCR",IF(AND(CU$4&gt;=$W22,OFFSET(Profiles!$K$2,$Z22,MAX(Profiles!$C$2,AW$4-$W22))&gt;0),$EC22,0),0))))))</f>
        <v>0</v>
      </c>
      <c r="CV22" s="135">
        <f ca="1">IF(OR($Z22=0,SSSModel!$C$4="CF"),AX22,
IF(LEFT($V22,3)="ON_",
     IF(SSSModel!$C$4="RR",SUMPRODUCT(OFFSET($AC22,0,0,1,$CB$2),OFFSET(Profiles!$K$28,($Z22-1)*(Profiles!$I$26+1)+CV$4-SSSModel!$C$3+1,0,1,$CB$2)),
     IF(SSSModel!$C$4="ECC",$EA22*$EB22*SUMPRODUCT(OFFSET($AC22,0,MAX(0,CV$4-$DZ22-$CA$4+1),1,MIN($DZ22,CV$4-$CA$4+1)),OFFSET(Escalation!$K$24,($Y22-1)*(Escalation!$I$22+1)+CV$4-SSSModel!$C$3+1,MAX(0,CV$4-$DZ22-$CA$4+1),1,MIN($DZ22,CV$4-$CA$4+1))),
     IF(SSSModel!$C$4="PV",AX22*$EA22*(1+SSSModel!$C$2),
     IF(SSSModel!$C$4="FCR",$EC22*SUM(OFFSET($AC22,0,MAX(CV$4-$AC$4-$DZ22+1,0),1,MIN($DZ22,CV$4-$AC$4+1))),0)))),
SUM($AC22:$BZ22)*
     IF(SSSModel!$C$4="RR",OFFSET(Profiles!$K$2,$Z22,MAX(Profiles!$C$2,AX$4-$W22)),
     IF(SSSModel!$C$4="ECC",$EA22*$EB22*IF(MAX(Escalation!$C$2,AX$4-$W22)&gt;$DZ22-1,0,OFFSET(Escalation!$K$2,$Y22,MAX(Escalation!$C$2,AX$4-$W22))),
     IF(SSSModel!$C$4="PV",IF(CV$4=$W22,$EA22*(1+SSSModel!$C$2),0),
     IF(SSSModel!$C$4="FCR",IF(AND(CV$4&gt;=$W22,OFFSET(Profiles!$K$2,$Z22,MAX(Profiles!$C$2,AX$4-$W22))&gt;0),$EC22,0),0))))))</f>
        <v>0</v>
      </c>
      <c r="CW22" s="135">
        <f ca="1">IF(OR($Z22=0,SSSModel!$C$4="CF"),AY22,
IF(LEFT($V22,3)="ON_",
     IF(SSSModel!$C$4="RR",SUMPRODUCT(OFFSET($AC22,0,0,1,$CB$2),OFFSET(Profiles!$K$28,($Z22-1)*(Profiles!$I$26+1)+CW$4-SSSModel!$C$3+1,0,1,$CB$2)),
     IF(SSSModel!$C$4="ECC",$EA22*$EB22*SUMPRODUCT(OFFSET($AC22,0,MAX(0,CW$4-$DZ22-$CA$4+1),1,MIN($DZ22,CW$4-$CA$4+1)),OFFSET(Escalation!$K$24,($Y22-1)*(Escalation!$I$22+1)+CW$4-SSSModel!$C$3+1,MAX(0,CW$4-$DZ22-$CA$4+1),1,MIN($DZ22,CW$4-$CA$4+1))),
     IF(SSSModel!$C$4="PV",AY22*$EA22*(1+SSSModel!$C$2),
     IF(SSSModel!$C$4="FCR",$EC22*SUM(OFFSET($AC22,0,MAX(CW$4-$AC$4-$DZ22+1,0),1,MIN($DZ22,CW$4-$AC$4+1))),0)))),
SUM($AC22:$BZ22)*
     IF(SSSModel!$C$4="RR",OFFSET(Profiles!$K$2,$Z22,MAX(Profiles!$C$2,AY$4-$W22)),
     IF(SSSModel!$C$4="ECC",$EA22*$EB22*IF(MAX(Escalation!$C$2,AY$4-$W22)&gt;$DZ22-1,0,OFFSET(Escalation!$K$2,$Y22,MAX(Escalation!$C$2,AY$4-$W22))),
     IF(SSSModel!$C$4="PV",IF(CW$4=$W22,$EA22*(1+SSSModel!$C$2),0),
     IF(SSSModel!$C$4="FCR",IF(AND(CW$4&gt;=$W22,OFFSET(Profiles!$K$2,$Z22,MAX(Profiles!$C$2,AY$4-$W22))&gt;0),$EC22,0),0))))))</f>
        <v>0</v>
      </c>
      <c r="CX22" s="135">
        <f ca="1">IF(OR($Z22=0,SSSModel!$C$4="CF"),AZ22,
IF(LEFT($V22,3)="ON_",
     IF(SSSModel!$C$4="RR",SUMPRODUCT(OFFSET($AC22,0,0,1,$CB$2),OFFSET(Profiles!$K$28,($Z22-1)*(Profiles!$I$26+1)+CX$4-SSSModel!$C$3+1,0,1,$CB$2)),
     IF(SSSModel!$C$4="ECC",$EA22*$EB22*SUMPRODUCT(OFFSET($AC22,0,MAX(0,CX$4-$DZ22-$CA$4+1),1,MIN($DZ22,CX$4-$CA$4+1)),OFFSET(Escalation!$K$24,($Y22-1)*(Escalation!$I$22+1)+CX$4-SSSModel!$C$3+1,MAX(0,CX$4-$DZ22-$CA$4+1),1,MIN($DZ22,CX$4-$CA$4+1))),
     IF(SSSModel!$C$4="PV",AZ22*$EA22*(1+SSSModel!$C$2),
     IF(SSSModel!$C$4="FCR",$EC22*SUM(OFFSET($AC22,0,MAX(CX$4-$AC$4-$DZ22+1,0),1,MIN($DZ22,CX$4-$AC$4+1))),0)))),
SUM($AC22:$BZ22)*
     IF(SSSModel!$C$4="RR",OFFSET(Profiles!$K$2,$Z22,MAX(Profiles!$C$2,AZ$4-$W22)),
     IF(SSSModel!$C$4="ECC",$EA22*$EB22*IF(MAX(Escalation!$C$2,AZ$4-$W22)&gt;$DZ22-1,0,OFFSET(Escalation!$K$2,$Y22,MAX(Escalation!$C$2,AZ$4-$W22))),
     IF(SSSModel!$C$4="PV",IF(CX$4=$W22,$EA22*(1+SSSModel!$C$2),0),
     IF(SSSModel!$C$4="FCR",IF(AND(CX$4&gt;=$W22,OFFSET(Profiles!$K$2,$Z22,MAX(Profiles!$C$2,AZ$4-$W22))&gt;0),$EC22,0),0))))))</f>
        <v>0</v>
      </c>
      <c r="CY22" s="135">
        <f ca="1">IF(OR($Z22=0,SSSModel!$C$4="CF"),BA22,
IF(LEFT($V22,3)="ON_",
     IF(SSSModel!$C$4="RR",SUMPRODUCT(OFFSET($AC22,0,0,1,$CB$2),OFFSET(Profiles!$K$28,($Z22-1)*(Profiles!$I$26+1)+CY$4-SSSModel!$C$3+1,0,1,$CB$2)),
     IF(SSSModel!$C$4="ECC",$EA22*$EB22*SUMPRODUCT(OFFSET($AC22,0,MAX(0,CY$4-$DZ22-$CA$4+1),1,MIN($DZ22,CY$4-$CA$4+1)),OFFSET(Escalation!$K$24,($Y22-1)*(Escalation!$I$22+1)+CY$4-SSSModel!$C$3+1,MAX(0,CY$4-$DZ22-$CA$4+1),1,MIN($DZ22,CY$4-$CA$4+1))),
     IF(SSSModel!$C$4="PV",BA22*$EA22*(1+SSSModel!$C$2),
     IF(SSSModel!$C$4="FCR",$EC22*SUM(OFFSET($AC22,0,MAX(CY$4-$AC$4-$DZ22+1,0),1,MIN($DZ22,CY$4-$AC$4+1))),0)))),
SUM($AC22:$BZ22)*
     IF(SSSModel!$C$4="RR",OFFSET(Profiles!$K$2,$Z22,MAX(Profiles!$C$2,BA$4-$W22)),
     IF(SSSModel!$C$4="ECC",$EA22*$EB22*IF(MAX(Escalation!$C$2,BA$4-$W22)&gt;$DZ22-1,0,OFFSET(Escalation!$K$2,$Y22,MAX(Escalation!$C$2,BA$4-$W22))),
     IF(SSSModel!$C$4="PV",IF(CY$4=$W22,$EA22*(1+SSSModel!$C$2),0),
     IF(SSSModel!$C$4="FCR",IF(AND(CY$4&gt;=$W22,OFFSET(Profiles!$K$2,$Z22,MAX(Profiles!$C$2,BA$4-$W22))&gt;0),$EC22,0),0))))))</f>
        <v>0</v>
      </c>
      <c r="CZ22" s="135">
        <f ca="1">IF(OR($Z22=0,SSSModel!$C$4="CF"),BB22,
IF(LEFT($V22,3)="ON_",
     IF(SSSModel!$C$4="RR",SUMPRODUCT(OFFSET($AC22,0,0,1,$CB$2),OFFSET(Profiles!$K$28,($Z22-1)*(Profiles!$I$26+1)+CZ$4-SSSModel!$C$3+1,0,1,$CB$2)),
     IF(SSSModel!$C$4="ECC",$EA22*$EB22*SUMPRODUCT(OFFSET($AC22,0,MAX(0,CZ$4-$DZ22-$CA$4+1),1,MIN($DZ22,CZ$4-$CA$4+1)),OFFSET(Escalation!$K$24,($Y22-1)*(Escalation!$I$22+1)+CZ$4-SSSModel!$C$3+1,MAX(0,CZ$4-$DZ22-$CA$4+1),1,MIN($DZ22,CZ$4-$CA$4+1))),
     IF(SSSModel!$C$4="PV",BB22*$EA22*(1+SSSModel!$C$2),
     IF(SSSModel!$C$4="FCR",$EC22*SUM(OFFSET($AC22,0,MAX(CZ$4-$AC$4-$DZ22+1,0),1,MIN($DZ22,CZ$4-$AC$4+1))),0)))),
SUM($AC22:$BZ22)*
     IF(SSSModel!$C$4="RR",OFFSET(Profiles!$K$2,$Z22,MAX(Profiles!$C$2,BB$4-$W22)),
     IF(SSSModel!$C$4="ECC",$EA22*$EB22*IF(MAX(Escalation!$C$2,BB$4-$W22)&gt;$DZ22-1,0,OFFSET(Escalation!$K$2,$Y22,MAX(Escalation!$C$2,BB$4-$W22))),
     IF(SSSModel!$C$4="PV",IF(CZ$4=$W22,$EA22*(1+SSSModel!$C$2),0),
     IF(SSSModel!$C$4="FCR",IF(AND(CZ$4&gt;=$W22,OFFSET(Profiles!$K$2,$Z22,MAX(Profiles!$C$2,BB$4-$W22))&gt;0),$EC22,0),0))))))</f>
        <v>0</v>
      </c>
      <c r="DA22" s="135">
        <f ca="1">IF(OR($Z22=0,SSSModel!$C$4="CF"),BC22,
IF(LEFT($V22,3)="ON_",
     IF(SSSModel!$C$4="RR",SUMPRODUCT(OFFSET($AC22,0,0,1,$CB$2),OFFSET(Profiles!$K$28,($Z22-1)*(Profiles!$I$26+1)+DA$4-SSSModel!$C$3+1,0,1,$CB$2)),
     IF(SSSModel!$C$4="ECC",$EA22*$EB22*SUMPRODUCT(OFFSET($AC22,0,MAX(0,DA$4-$DZ22-$CA$4+1),1,MIN($DZ22,DA$4-$CA$4+1)),OFFSET(Escalation!$K$24,($Y22-1)*(Escalation!$I$22+1)+DA$4-SSSModel!$C$3+1,MAX(0,DA$4-$DZ22-$CA$4+1),1,MIN($DZ22,DA$4-$CA$4+1))),
     IF(SSSModel!$C$4="PV",BC22*$EA22*(1+SSSModel!$C$2),
     IF(SSSModel!$C$4="FCR",$EC22*SUM(OFFSET($AC22,0,MAX(DA$4-$AC$4-$DZ22+1,0),1,MIN($DZ22,DA$4-$AC$4+1))),0)))),
SUM($AC22:$BZ22)*
     IF(SSSModel!$C$4="RR",OFFSET(Profiles!$K$2,$Z22,MAX(Profiles!$C$2,BC$4-$W22)),
     IF(SSSModel!$C$4="ECC",$EA22*$EB22*IF(MAX(Escalation!$C$2,BC$4-$W22)&gt;$DZ22-1,0,OFFSET(Escalation!$K$2,$Y22,MAX(Escalation!$C$2,BC$4-$W22))),
     IF(SSSModel!$C$4="PV",IF(DA$4=$W22,$EA22*(1+SSSModel!$C$2),0),
     IF(SSSModel!$C$4="FCR",IF(AND(DA$4&gt;=$W22,OFFSET(Profiles!$K$2,$Z22,MAX(Profiles!$C$2,BC$4-$W22))&gt;0),$EC22,0),0))))))</f>
        <v>0</v>
      </c>
      <c r="DB22" s="135">
        <f ca="1">IF(OR($Z22=0,SSSModel!$C$4="CF"),BD22,
IF(LEFT($V22,3)="ON_",
     IF(SSSModel!$C$4="RR",SUMPRODUCT(OFFSET($AC22,0,0,1,$CB$2),OFFSET(Profiles!$K$28,($Z22-1)*(Profiles!$I$26+1)+DB$4-SSSModel!$C$3+1,0,1,$CB$2)),
     IF(SSSModel!$C$4="ECC",$EA22*$EB22*SUMPRODUCT(OFFSET($AC22,0,MAX(0,DB$4-$DZ22-$CA$4+1),1,MIN($DZ22,DB$4-$CA$4+1)),OFFSET(Escalation!$K$24,($Y22-1)*(Escalation!$I$22+1)+DB$4-SSSModel!$C$3+1,MAX(0,DB$4-$DZ22-$CA$4+1),1,MIN($DZ22,DB$4-$CA$4+1))),
     IF(SSSModel!$C$4="PV",BD22*$EA22*(1+SSSModel!$C$2),
     IF(SSSModel!$C$4="FCR",$EC22*SUM(OFFSET($AC22,0,MAX(DB$4-$AC$4-$DZ22+1,0),1,MIN($DZ22,DB$4-$AC$4+1))),0)))),
SUM($AC22:$BZ22)*
     IF(SSSModel!$C$4="RR",OFFSET(Profiles!$K$2,$Z22,MAX(Profiles!$C$2,BD$4-$W22)),
     IF(SSSModel!$C$4="ECC",$EA22*$EB22*IF(MAX(Escalation!$C$2,BD$4-$W22)&gt;$DZ22-1,0,OFFSET(Escalation!$K$2,$Y22,MAX(Escalation!$C$2,BD$4-$W22))),
     IF(SSSModel!$C$4="PV",IF(DB$4=$W22,$EA22*(1+SSSModel!$C$2),0),
     IF(SSSModel!$C$4="FCR",IF(AND(DB$4&gt;=$W22,OFFSET(Profiles!$K$2,$Z22,MAX(Profiles!$C$2,BD$4-$W22))&gt;0),$EC22,0),0))))))</f>
        <v>0</v>
      </c>
      <c r="DC22" s="135">
        <f ca="1">IF(OR($Z22=0,SSSModel!$C$4="CF"),BE22,
IF(LEFT($V22,3)="ON_",
     IF(SSSModel!$C$4="RR",SUMPRODUCT(OFFSET($AC22,0,0,1,$CB$2),OFFSET(Profiles!$K$28,($Z22-1)*(Profiles!$I$26+1)+DC$4-SSSModel!$C$3+1,0,1,$CB$2)),
     IF(SSSModel!$C$4="ECC",$EA22*$EB22*SUMPRODUCT(OFFSET($AC22,0,MAX(0,DC$4-$DZ22-$CA$4+1),1,MIN($DZ22,DC$4-$CA$4+1)),OFFSET(Escalation!$K$24,($Y22-1)*(Escalation!$I$22+1)+DC$4-SSSModel!$C$3+1,MAX(0,DC$4-$DZ22-$CA$4+1),1,MIN($DZ22,DC$4-$CA$4+1))),
     IF(SSSModel!$C$4="PV",BE22*$EA22*(1+SSSModel!$C$2),
     IF(SSSModel!$C$4="FCR",$EC22*SUM(OFFSET($AC22,0,MAX(DC$4-$AC$4-$DZ22+1,0),1,MIN($DZ22,DC$4-$AC$4+1))),0)))),
SUM($AC22:$BZ22)*
     IF(SSSModel!$C$4="RR",OFFSET(Profiles!$K$2,$Z22,MAX(Profiles!$C$2,BE$4-$W22)),
     IF(SSSModel!$C$4="ECC",$EA22*$EB22*IF(MAX(Escalation!$C$2,BE$4-$W22)&gt;$DZ22-1,0,OFFSET(Escalation!$K$2,$Y22,MAX(Escalation!$C$2,BE$4-$W22))),
     IF(SSSModel!$C$4="PV",IF(DC$4=$W22,$EA22*(1+SSSModel!$C$2),0),
     IF(SSSModel!$C$4="FCR",IF(AND(DC$4&gt;=$W22,OFFSET(Profiles!$K$2,$Z22,MAX(Profiles!$C$2,BE$4-$W22))&gt;0),$EC22,0),0))))))</f>
        <v>0</v>
      </c>
      <c r="DD22" s="135">
        <f ca="1">IF(OR($Z22=0,SSSModel!$C$4="CF"),BF22,
IF(LEFT($V22,3)="ON_",
     IF(SSSModel!$C$4="RR",SUMPRODUCT(OFFSET($AC22,0,0,1,$CB$2),OFFSET(Profiles!$K$28,($Z22-1)*(Profiles!$I$26+1)+DD$4-SSSModel!$C$3+1,0,1,$CB$2)),
     IF(SSSModel!$C$4="ECC",$EA22*$EB22*SUMPRODUCT(OFFSET($AC22,0,MAX(0,DD$4-$DZ22-$CA$4+1),1,MIN($DZ22,DD$4-$CA$4+1)),OFFSET(Escalation!$K$24,($Y22-1)*(Escalation!$I$22+1)+DD$4-SSSModel!$C$3+1,MAX(0,DD$4-$DZ22-$CA$4+1),1,MIN($DZ22,DD$4-$CA$4+1))),
     IF(SSSModel!$C$4="PV",BF22*$EA22*(1+SSSModel!$C$2),
     IF(SSSModel!$C$4="FCR",$EC22*SUM(OFFSET($AC22,0,MAX(DD$4-$AC$4-$DZ22+1,0),1,MIN($DZ22,DD$4-$AC$4+1))),0)))),
SUM($AC22:$BZ22)*
     IF(SSSModel!$C$4="RR",OFFSET(Profiles!$K$2,$Z22,MAX(Profiles!$C$2,BF$4-$W22)),
     IF(SSSModel!$C$4="ECC",$EA22*$EB22*IF(MAX(Escalation!$C$2,BF$4-$W22)&gt;$DZ22-1,0,OFFSET(Escalation!$K$2,$Y22,MAX(Escalation!$C$2,BF$4-$W22))),
     IF(SSSModel!$C$4="PV",IF(DD$4=$W22,$EA22*(1+SSSModel!$C$2),0),
     IF(SSSModel!$C$4="FCR",IF(AND(DD$4&gt;=$W22,OFFSET(Profiles!$K$2,$Z22,MAX(Profiles!$C$2,BF$4-$W22))&gt;0),$EC22,0),0))))))</f>
        <v>0</v>
      </c>
      <c r="DE22" s="135">
        <f ca="1">IF(OR($Z22=0,SSSModel!$C$4="CF"),BG22,
IF(LEFT($V22,3)="ON_",
     IF(SSSModel!$C$4="RR",SUMPRODUCT(OFFSET($AC22,0,0,1,$CB$2),OFFSET(Profiles!$K$28,($Z22-1)*(Profiles!$I$26+1)+DE$4-SSSModel!$C$3+1,0,1,$CB$2)),
     IF(SSSModel!$C$4="ECC",$EA22*$EB22*SUMPRODUCT(OFFSET($AC22,0,MAX(0,DE$4-$DZ22-$CA$4+1),1,MIN($DZ22,DE$4-$CA$4+1)),OFFSET(Escalation!$K$24,($Y22-1)*(Escalation!$I$22+1)+DE$4-SSSModel!$C$3+1,MAX(0,DE$4-$DZ22-$CA$4+1),1,MIN($DZ22,DE$4-$CA$4+1))),
     IF(SSSModel!$C$4="PV",BG22*$EA22*(1+SSSModel!$C$2),
     IF(SSSModel!$C$4="FCR",$EC22*SUM(OFFSET($AC22,0,MAX(DE$4-$AC$4-$DZ22+1,0),1,MIN($DZ22,DE$4-$AC$4+1))),0)))),
SUM($AC22:$BZ22)*
     IF(SSSModel!$C$4="RR",OFFSET(Profiles!$K$2,$Z22,MAX(Profiles!$C$2,BG$4-$W22)),
     IF(SSSModel!$C$4="ECC",$EA22*$EB22*IF(MAX(Escalation!$C$2,BG$4-$W22)&gt;$DZ22-1,0,OFFSET(Escalation!$K$2,$Y22,MAX(Escalation!$C$2,BG$4-$W22))),
     IF(SSSModel!$C$4="PV",IF(DE$4=$W22,$EA22*(1+SSSModel!$C$2),0),
     IF(SSSModel!$C$4="FCR",IF(AND(DE$4&gt;=$W22,OFFSET(Profiles!$K$2,$Z22,MAX(Profiles!$C$2,BG$4-$W22))&gt;0),$EC22,0),0))))))</f>
        <v>0</v>
      </c>
      <c r="DF22" s="135">
        <f ca="1">IF(OR($Z22=0,SSSModel!$C$4="CF"),BH22,
IF(LEFT($V22,3)="ON_",
     IF(SSSModel!$C$4="RR",SUMPRODUCT(OFFSET($AC22,0,0,1,$CB$2),OFFSET(Profiles!$K$28,($Z22-1)*(Profiles!$I$26+1)+DF$4-SSSModel!$C$3+1,0,1,$CB$2)),
     IF(SSSModel!$C$4="ECC",$EA22*$EB22*SUMPRODUCT(OFFSET($AC22,0,MAX(0,DF$4-$DZ22-$CA$4+1),1,MIN($DZ22,DF$4-$CA$4+1)),OFFSET(Escalation!$K$24,($Y22-1)*(Escalation!$I$22+1)+DF$4-SSSModel!$C$3+1,MAX(0,DF$4-$DZ22-$CA$4+1),1,MIN($DZ22,DF$4-$CA$4+1))),
     IF(SSSModel!$C$4="PV",BH22*$EA22*(1+SSSModel!$C$2),
     IF(SSSModel!$C$4="FCR",$EC22*SUM(OFFSET($AC22,0,MAX(DF$4-$AC$4-$DZ22+1,0),1,MIN($DZ22,DF$4-$AC$4+1))),0)))),
SUM($AC22:$BZ22)*
     IF(SSSModel!$C$4="RR",OFFSET(Profiles!$K$2,$Z22,MAX(Profiles!$C$2,BH$4-$W22)),
     IF(SSSModel!$C$4="ECC",$EA22*$EB22*IF(MAX(Escalation!$C$2,BH$4-$W22)&gt;$DZ22-1,0,OFFSET(Escalation!$K$2,$Y22,MAX(Escalation!$C$2,BH$4-$W22))),
     IF(SSSModel!$C$4="PV",IF(DF$4=$W22,$EA22*(1+SSSModel!$C$2),0),
     IF(SSSModel!$C$4="FCR",IF(AND(DF$4&gt;=$W22,OFFSET(Profiles!$K$2,$Z22,MAX(Profiles!$C$2,BH$4-$W22))&gt;0),$EC22,0),0))))))</f>
        <v>0</v>
      </c>
      <c r="DG22" s="135">
        <f ca="1">IF(OR($Z22=0,SSSModel!$C$4="CF"),BI22,
IF(LEFT($V22,3)="ON_",
     IF(SSSModel!$C$4="RR",SUMPRODUCT(OFFSET($AC22,0,0,1,$CB$2),OFFSET(Profiles!$K$28,($Z22-1)*(Profiles!$I$26+1)+DG$4-SSSModel!$C$3+1,0,1,$CB$2)),
     IF(SSSModel!$C$4="ECC",$EA22*$EB22*SUMPRODUCT(OFFSET($AC22,0,MAX(0,DG$4-$DZ22-$CA$4+1),1,MIN($DZ22,DG$4-$CA$4+1)),OFFSET(Escalation!$K$24,($Y22-1)*(Escalation!$I$22+1)+DG$4-SSSModel!$C$3+1,MAX(0,DG$4-$DZ22-$CA$4+1),1,MIN($DZ22,DG$4-$CA$4+1))),
     IF(SSSModel!$C$4="PV",BI22*$EA22*(1+SSSModel!$C$2),
     IF(SSSModel!$C$4="FCR",$EC22*SUM(OFFSET($AC22,0,MAX(DG$4-$AC$4-$DZ22+1,0),1,MIN($DZ22,DG$4-$AC$4+1))),0)))),
SUM($AC22:$BZ22)*
     IF(SSSModel!$C$4="RR",OFFSET(Profiles!$K$2,$Z22,MAX(Profiles!$C$2,BI$4-$W22)),
     IF(SSSModel!$C$4="ECC",$EA22*$EB22*IF(MAX(Escalation!$C$2,BI$4-$W22)&gt;$DZ22-1,0,OFFSET(Escalation!$K$2,$Y22,MAX(Escalation!$C$2,BI$4-$W22))),
     IF(SSSModel!$C$4="PV",IF(DG$4=$W22,$EA22*(1+SSSModel!$C$2),0),
     IF(SSSModel!$C$4="FCR",IF(AND(DG$4&gt;=$W22,OFFSET(Profiles!$K$2,$Z22,MAX(Profiles!$C$2,BI$4-$W22))&gt;0),$EC22,0),0))))))</f>
        <v>0</v>
      </c>
      <c r="DH22" s="135">
        <f ca="1">IF(OR($Z22=0,SSSModel!$C$4="CF"),BJ22,
IF(LEFT($V22,3)="ON_",
     IF(SSSModel!$C$4="RR",SUMPRODUCT(OFFSET($AC22,0,0,1,$CB$2),OFFSET(Profiles!$K$28,($Z22-1)*(Profiles!$I$26+1)+DH$4-SSSModel!$C$3+1,0,1,$CB$2)),
     IF(SSSModel!$C$4="ECC",$EA22*$EB22*SUMPRODUCT(OFFSET($AC22,0,MAX(0,DH$4-$DZ22-$CA$4+1),1,MIN($DZ22,DH$4-$CA$4+1)),OFFSET(Escalation!$K$24,($Y22-1)*(Escalation!$I$22+1)+DH$4-SSSModel!$C$3+1,MAX(0,DH$4-$DZ22-$CA$4+1),1,MIN($DZ22,DH$4-$CA$4+1))),
     IF(SSSModel!$C$4="PV",BJ22*$EA22*(1+SSSModel!$C$2),
     IF(SSSModel!$C$4="FCR",$EC22*SUM(OFFSET($AC22,0,MAX(DH$4-$AC$4-$DZ22+1,0),1,MIN($DZ22,DH$4-$AC$4+1))),0)))),
SUM($AC22:$BZ22)*
     IF(SSSModel!$C$4="RR",OFFSET(Profiles!$K$2,$Z22,MAX(Profiles!$C$2,BJ$4-$W22)),
     IF(SSSModel!$C$4="ECC",$EA22*$EB22*IF(MAX(Escalation!$C$2,BJ$4-$W22)&gt;$DZ22-1,0,OFFSET(Escalation!$K$2,$Y22,MAX(Escalation!$C$2,BJ$4-$W22))),
     IF(SSSModel!$C$4="PV",IF(DH$4=$W22,$EA22*(1+SSSModel!$C$2),0),
     IF(SSSModel!$C$4="FCR",IF(AND(DH$4&gt;=$W22,OFFSET(Profiles!$K$2,$Z22,MAX(Profiles!$C$2,BJ$4-$W22))&gt;0),$EC22,0),0))))))</f>
        <v>0</v>
      </c>
      <c r="DI22" s="135">
        <f ca="1">IF(OR($Z22=0,SSSModel!$C$4="CF"),BK22,
IF(LEFT($V22,3)="ON_",
     IF(SSSModel!$C$4="RR",SUMPRODUCT(OFFSET($AC22,0,0,1,$CB$2),OFFSET(Profiles!$K$28,($Z22-1)*(Profiles!$I$26+1)+DI$4-SSSModel!$C$3+1,0,1,$CB$2)),
     IF(SSSModel!$C$4="ECC",$EA22*$EB22*SUMPRODUCT(OFFSET($AC22,0,MAX(0,DI$4-$DZ22-$CA$4+1),1,MIN($DZ22,DI$4-$CA$4+1)),OFFSET(Escalation!$K$24,($Y22-1)*(Escalation!$I$22+1)+DI$4-SSSModel!$C$3+1,MAX(0,DI$4-$DZ22-$CA$4+1),1,MIN($DZ22,DI$4-$CA$4+1))),
     IF(SSSModel!$C$4="PV",BK22*$EA22*(1+SSSModel!$C$2),
     IF(SSSModel!$C$4="FCR",$EC22*SUM(OFFSET($AC22,0,MAX(DI$4-$AC$4-$DZ22+1,0),1,MIN($DZ22,DI$4-$AC$4+1))),0)))),
SUM($AC22:$BZ22)*
     IF(SSSModel!$C$4="RR",OFFSET(Profiles!$K$2,$Z22,MAX(Profiles!$C$2,BK$4-$W22)),
     IF(SSSModel!$C$4="ECC",$EA22*$EB22*IF(MAX(Escalation!$C$2,BK$4-$W22)&gt;$DZ22-1,0,OFFSET(Escalation!$K$2,$Y22,MAX(Escalation!$C$2,BK$4-$W22))),
     IF(SSSModel!$C$4="PV",IF(DI$4=$W22,$EA22*(1+SSSModel!$C$2),0),
     IF(SSSModel!$C$4="FCR",IF(AND(DI$4&gt;=$W22,OFFSET(Profiles!$K$2,$Z22,MAX(Profiles!$C$2,BK$4-$W22))&gt;0),$EC22,0),0))))))</f>
        <v>0</v>
      </c>
      <c r="DJ22" s="135">
        <f ca="1">IF(OR($Z22=0,SSSModel!$C$4="CF"),BL22,
IF(LEFT($V22,3)="ON_",
     IF(SSSModel!$C$4="RR",SUMPRODUCT(OFFSET($AC22,0,0,1,$CB$2),OFFSET(Profiles!$K$28,($Z22-1)*(Profiles!$I$26+1)+DJ$4-SSSModel!$C$3+1,0,1,$CB$2)),
     IF(SSSModel!$C$4="ECC",$EA22*$EB22*SUMPRODUCT(OFFSET($AC22,0,MAX(0,DJ$4-$DZ22-$CA$4+1),1,MIN($DZ22,DJ$4-$CA$4+1)),OFFSET(Escalation!$K$24,($Y22-1)*(Escalation!$I$22+1)+DJ$4-SSSModel!$C$3+1,MAX(0,DJ$4-$DZ22-$CA$4+1),1,MIN($DZ22,DJ$4-$CA$4+1))),
     IF(SSSModel!$C$4="PV",BL22*$EA22*(1+SSSModel!$C$2),
     IF(SSSModel!$C$4="FCR",$EC22*SUM(OFFSET($AC22,0,MAX(DJ$4-$AC$4-$DZ22+1,0),1,MIN($DZ22,DJ$4-$AC$4+1))),0)))),
SUM($AC22:$BZ22)*
     IF(SSSModel!$C$4="RR",OFFSET(Profiles!$K$2,$Z22,MAX(Profiles!$C$2,BL$4-$W22)),
     IF(SSSModel!$C$4="ECC",$EA22*$EB22*IF(MAX(Escalation!$C$2,BL$4-$W22)&gt;$DZ22-1,0,OFFSET(Escalation!$K$2,$Y22,MAX(Escalation!$C$2,BL$4-$W22))),
     IF(SSSModel!$C$4="PV",IF(DJ$4=$W22,$EA22*(1+SSSModel!$C$2),0),
     IF(SSSModel!$C$4="FCR",IF(AND(DJ$4&gt;=$W22,OFFSET(Profiles!$K$2,$Z22,MAX(Profiles!$C$2,BL$4-$W22))&gt;0),$EC22,0),0))))))</f>
        <v>0</v>
      </c>
      <c r="DK22" s="135">
        <f ca="1">IF(OR($Z22=0,SSSModel!$C$4="CF"),BM22,
IF(LEFT($V22,3)="ON_",
     IF(SSSModel!$C$4="RR",SUMPRODUCT(OFFSET($AC22,0,0,1,$CB$2),OFFSET(Profiles!$K$28,($Z22-1)*(Profiles!$I$26+1)+DK$4-SSSModel!$C$3+1,0,1,$CB$2)),
     IF(SSSModel!$C$4="ECC",$EA22*$EB22*SUMPRODUCT(OFFSET($AC22,0,MAX(0,DK$4-$DZ22-$CA$4+1),1,MIN($DZ22,DK$4-$CA$4+1)),OFFSET(Escalation!$K$24,($Y22-1)*(Escalation!$I$22+1)+DK$4-SSSModel!$C$3+1,MAX(0,DK$4-$DZ22-$CA$4+1),1,MIN($DZ22,DK$4-$CA$4+1))),
     IF(SSSModel!$C$4="PV",BM22*$EA22*(1+SSSModel!$C$2),
     IF(SSSModel!$C$4="FCR",$EC22*SUM(OFFSET($AC22,0,MAX(DK$4-$AC$4-$DZ22+1,0),1,MIN($DZ22,DK$4-$AC$4+1))),0)))),
SUM($AC22:$BZ22)*
     IF(SSSModel!$C$4="RR",OFFSET(Profiles!$K$2,$Z22,MAX(Profiles!$C$2,BM$4-$W22)),
     IF(SSSModel!$C$4="ECC",$EA22*$EB22*IF(MAX(Escalation!$C$2,BM$4-$W22)&gt;$DZ22-1,0,OFFSET(Escalation!$K$2,$Y22,MAX(Escalation!$C$2,BM$4-$W22))),
     IF(SSSModel!$C$4="PV",IF(DK$4=$W22,$EA22*(1+SSSModel!$C$2),0),
     IF(SSSModel!$C$4="FCR",IF(AND(DK$4&gt;=$W22,OFFSET(Profiles!$K$2,$Z22,MAX(Profiles!$C$2,BM$4-$W22))&gt;0),$EC22,0),0))))))</f>
        <v>0</v>
      </c>
      <c r="DL22" s="135">
        <f ca="1">IF(OR($Z22=0,SSSModel!$C$4="CF"),BN22,
IF(LEFT($V22,3)="ON_",
     IF(SSSModel!$C$4="RR",SUMPRODUCT(OFFSET($AC22,0,0,1,$CB$2),OFFSET(Profiles!$K$28,($Z22-1)*(Profiles!$I$26+1)+DL$4-SSSModel!$C$3+1,0,1,$CB$2)),
     IF(SSSModel!$C$4="ECC",$EA22*$EB22*SUMPRODUCT(OFFSET($AC22,0,MAX(0,DL$4-$DZ22-$CA$4+1),1,MIN($DZ22,DL$4-$CA$4+1)),OFFSET(Escalation!$K$24,($Y22-1)*(Escalation!$I$22+1)+DL$4-SSSModel!$C$3+1,MAX(0,DL$4-$DZ22-$CA$4+1),1,MIN($DZ22,DL$4-$CA$4+1))),
     IF(SSSModel!$C$4="PV",BN22*$EA22*(1+SSSModel!$C$2),
     IF(SSSModel!$C$4="FCR",$EC22*SUM(OFFSET($AC22,0,MAX(DL$4-$AC$4-$DZ22+1,0),1,MIN($DZ22,DL$4-$AC$4+1))),0)))),
SUM($AC22:$BZ22)*
     IF(SSSModel!$C$4="RR",OFFSET(Profiles!$K$2,$Z22,MAX(Profiles!$C$2,BN$4-$W22)),
     IF(SSSModel!$C$4="ECC",$EA22*$EB22*IF(MAX(Escalation!$C$2,BN$4-$W22)&gt;$DZ22-1,0,OFFSET(Escalation!$K$2,$Y22,MAX(Escalation!$C$2,BN$4-$W22))),
     IF(SSSModel!$C$4="PV",IF(DL$4=$W22,$EA22*(1+SSSModel!$C$2),0),
     IF(SSSModel!$C$4="FCR",IF(AND(DL$4&gt;=$W22,OFFSET(Profiles!$K$2,$Z22,MAX(Profiles!$C$2,BN$4-$W22))&gt;0),$EC22,0),0))))))</f>
        <v>0</v>
      </c>
      <c r="DM22" s="135">
        <f ca="1">IF(OR($Z22=0,SSSModel!$C$4="CF"),BO22,
IF(LEFT($V22,3)="ON_",
     IF(SSSModel!$C$4="RR",SUMPRODUCT(OFFSET($AC22,0,0,1,$CB$2),OFFSET(Profiles!$K$28,($Z22-1)*(Profiles!$I$26+1)+DM$4-SSSModel!$C$3+1,0,1,$CB$2)),
     IF(SSSModel!$C$4="ECC",$EA22*$EB22*SUMPRODUCT(OFFSET($AC22,0,MAX(0,DM$4-$DZ22-$CA$4+1),1,MIN($DZ22,DM$4-$CA$4+1)),OFFSET(Escalation!$K$24,($Y22-1)*(Escalation!$I$22+1)+DM$4-SSSModel!$C$3+1,MAX(0,DM$4-$DZ22-$CA$4+1),1,MIN($DZ22,DM$4-$CA$4+1))),
     IF(SSSModel!$C$4="PV",BO22*$EA22*(1+SSSModel!$C$2),
     IF(SSSModel!$C$4="FCR",$EC22*SUM(OFFSET($AC22,0,MAX(DM$4-$AC$4-$DZ22+1,0),1,MIN($DZ22,DM$4-$AC$4+1))),0)))),
SUM($AC22:$BZ22)*
     IF(SSSModel!$C$4="RR",OFFSET(Profiles!$K$2,$Z22,MAX(Profiles!$C$2,BO$4-$W22)),
     IF(SSSModel!$C$4="ECC",$EA22*$EB22*IF(MAX(Escalation!$C$2,BO$4-$W22)&gt;$DZ22-1,0,OFFSET(Escalation!$K$2,$Y22,MAX(Escalation!$C$2,BO$4-$W22))),
     IF(SSSModel!$C$4="PV",IF(DM$4=$W22,$EA22*(1+SSSModel!$C$2),0),
     IF(SSSModel!$C$4="FCR",IF(AND(DM$4&gt;=$W22,OFFSET(Profiles!$K$2,$Z22,MAX(Profiles!$C$2,BO$4-$W22))&gt;0),$EC22,0),0))))))</f>
        <v>0</v>
      </c>
      <c r="DN22" s="135">
        <f ca="1">IF(OR($Z22=0,SSSModel!$C$4="CF"),BP22,
IF(LEFT($V22,3)="ON_",
     IF(SSSModel!$C$4="RR",SUMPRODUCT(OFFSET($AC22,0,0,1,$CB$2),OFFSET(Profiles!$K$28,($Z22-1)*(Profiles!$I$26+1)+DN$4-SSSModel!$C$3+1,0,1,$CB$2)),
     IF(SSSModel!$C$4="ECC",$EA22*$EB22*SUMPRODUCT(OFFSET($AC22,0,MAX(0,DN$4-$DZ22-$CA$4+1),1,MIN($DZ22,DN$4-$CA$4+1)),OFFSET(Escalation!$K$24,($Y22-1)*(Escalation!$I$22+1)+DN$4-SSSModel!$C$3+1,MAX(0,DN$4-$DZ22-$CA$4+1),1,MIN($DZ22,DN$4-$CA$4+1))),
     IF(SSSModel!$C$4="PV",BP22*$EA22*(1+SSSModel!$C$2),
     IF(SSSModel!$C$4="FCR",$EC22*SUM(OFFSET($AC22,0,MAX(DN$4-$AC$4-$DZ22+1,0),1,MIN($DZ22,DN$4-$AC$4+1))),0)))),
SUM($AC22:$BZ22)*
     IF(SSSModel!$C$4="RR",OFFSET(Profiles!$K$2,$Z22,MAX(Profiles!$C$2,BP$4-$W22)),
     IF(SSSModel!$C$4="ECC",$EA22*$EB22*IF(MAX(Escalation!$C$2,BP$4-$W22)&gt;$DZ22-1,0,OFFSET(Escalation!$K$2,$Y22,MAX(Escalation!$C$2,BP$4-$W22))),
     IF(SSSModel!$C$4="PV",IF(DN$4=$W22,$EA22*(1+SSSModel!$C$2),0),
     IF(SSSModel!$C$4="FCR",IF(AND(DN$4&gt;=$W22,OFFSET(Profiles!$K$2,$Z22,MAX(Profiles!$C$2,BP$4-$W22))&gt;0),$EC22,0),0))))))</f>
        <v>0</v>
      </c>
      <c r="DO22" s="135">
        <f ca="1">IF(OR($Z22=0,SSSModel!$C$4="CF"),BQ22,
IF(LEFT($V22,3)="ON_",
     IF(SSSModel!$C$4="RR",SUMPRODUCT(OFFSET($AC22,0,0,1,$CB$2),OFFSET(Profiles!$K$28,($Z22-1)*(Profiles!$I$26+1)+DO$4-SSSModel!$C$3+1,0,1,$CB$2)),
     IF(SSSModel!$C$4="ECC",$EA22*$EB22*SUMPRODUCT(OFFSET($AC22,0,MAX(0,DO$4-$DZ22-$CA$4+1),1,MIN($DZ22,DO$4-$CA$4+1)),OFFSET(Escalation!$K$24,($Y22-1)*(Escalation!$I$22+1)+DO$4-SSSModel!$C$3+1,MAX(0,DO$4-$DZ22-$CA$4+1),1,MIN($DZ22,DO$4-$CA$4+1))),
     IF(SSSModel!$C$4="PV",BQ22*$EA22*(1+SSSModel!$C$2),
     IF(SSSModel!$C$4="FCR",$EC22*SUM(OFFSET($AC22,0,MAX(DO$4-$AC$4-$DZ22+1,0),1,MIN($DZ22,DO$4-$AC$4+1))),0)))),
SUM($AC22:$BZ22)*
     IF(SSSModel!$C$4="RR",OFFSET(Profiles!$K$2,$Z22,MAX(Profiles!$C$2,BQ$4-$W22)),
     IF(SSSModel!$C$4="ECC",$EA22*$EB22*IF(MAX(Escalation!$C$2,BQ$4-$W22)&gt;$DZ22-1,0,OFFSET(Escalation!$K$2,$Y22,MAX(Escalation!$C$2,BQ$4-$W22))),
     IF(SSSModel!$C$4="PV",IF(DO$4=$W22,$EA22*(1+SSSModel!$C$2),0),
     IF(SSSModel!$C$4="FCR",IF(AND(DO$4&gt;=$W22,OFFSET(Profiles!$K$2,$Z22,MAX(Profiles!$C$2,BQ$4-$W22))&gt;0),$EC22,0),0))))))</f>
        <v>0</v>
      </c>
      <c r="DP22" s="135">
        <f ca="1">IF(OR($Z22=0,SSSModel!$C$4="CF"),BR22,
IF(LEFT($V22,3)="ON_",
     IF(SSSModel!$C$4="RR",SUMPRODUCT(OFFSET($AC22,0,0,1,$CB$2),OFFSET(Profiles!$K$28,($Z22-1)*(Profiles!$I$26+1)+DP$4-SSSModel!$C$3+1,0,1,$CB$2)),
     IF(SSSModel!$C$4="ECC",$EA22*$EB22*SUMPRODUCT(OFFSET($AC22,0,MAX(0,DP$4-$DZ22-$CA$4+1),1,MIN($DZ22,DP$4-$CA$4+1)),OFFSET(Escalation!$K$24,($Y22-1)*(Escalation!$I$22+1)+DP$4-SSSModel!$C$3+1,MAX(0,DP$4-$DZ22-$CA$4+1),1,MIN($DZ22,DP$4-$CA$4+1))),
     IF(SSSModel!$C$4="PV",BR22*$EA22*(1+SSSModel!$C$2),
     IF(SSSModel!$C$4="FCR",$EC22*SUM(OFFSET($AC22,0,MAX(DP$4-$AC$4-$DZ22+1,0),1,MIN($DZ22,DP$4-$AC$4+1))),0)))),
SUM($AC22:$BZ22)*
     IF(SSSModel!$C$4="RR",OFFSET(Profiles!$K$2,$Z22,MAX(Profiles!$C$2,BR$4-$W22)),
     IF(SSSModel!$C$4="ECC",$EA22*$EB22*IF(MAX(Escalation!$C$2,BR$4-$W22)&gt;$DZ22-1,0,OFFSET(Escalation!$K$2,$Y22,MAX(Escalation!$C$2,BR$4-$W22))),
     IF(SSSModel!$C$4="PV",IF(DP$4=$W22,$EA22*(1+SSSModel!$C$2),0),
     IF(SSSModel!$C$4="FCR",IF(AND(DP$4&gt;=$W22,OFFSET(Profiles!$K$2,$Z22,MAX(Profiles!$C$2,BR$4-$W22))&gt;0),$EC22,0),0))))))</f>
        <v>0</v>
      </c>
      <c r="DQ22" s="135">
        <f ca="1">IF(OR($Z22=0,SSSModel!$C$4="CF"),BS22,
IF(LEFT($V22,3)="ON_",
     IF(SSSModel!$C$4="RR",SUMPRODUCT(OFFSET($AC22,0,0,1,$CB$2),OFFSET(Profiles!$K$28,($Z22-1)*(Profiles!$I$26+1)+DQ$4-SSSModel!$C$3+1,0,1,$CB$2)),
     IF(SSSModel!$C$4="ECC",$EA22*$EB22*SUMPRODUCT(OFFSET($AC22,0,MAX(0,DQ$4-$DZ22-$CA$4+1),1,MIN($DZ22,DQ$4-$CA$4+1)),OFFSET(Escalation!$K$24,($Y22-1)*(Escalation!$I$22+1)+DQ$4-SSSModel!$C$3+1,MAX(0,DQ$4-$DZ22-$CA$4+1),1,MIN($DZ22,DQ$4-$CA$4+1))),
     IF(SSSModel!$C$4="PV",BS22*$EA22*(1+SSSModel!$C$2),
     IF(SSSModel!$C$4="FCR",$EC22*SUM(OFFSET($AC22,0,MAX(DQ$4-$AC$4-$DZ22+1,0),1,MIN($DZ22,DQ$4-$AC$4+1))),0)))),
SUM($AC22:$BZ22)*
     IF(SSSModel!$C$4="RR",OFFSET(Profiles!$K$2,$Z22,MAX(Profiles!$C$2,BS$4-$W22)),
     IF(SSSModel!$C$4="ECC",$EA22*$EB22*IF(MAX(Escalation!$C$2,BS$4-$W22)&gt;$DZ22-1,0,OFFSET(Escalation!$K$2,$Y22,MAX(Escalation!$C$2,BS$4-$W22))),
     IF(SSSModel!$C$4="PV",IF(DQ$4=$W22,$EA22*(1+SSSModel!$C$2),0),
     IF(SSSModel!$C$4="FCR",IF(AND(DQ$4&gt;=$W22,OFFSET(Profiles!$K$2,$Z22,MAX(Profiles!$C$2,BS$4-$W22))&gt;0),$EC22,0),0))))))</f>
        <v>0</v>
      </c>
      <c r="DR22" s="135">
        <f ca="1">IF(OR($Z22=0,SSSModel!$C$4="CF"),BT22,
IF(LEFT($V22,3)="ON_",
     IF(SSSModel!$C$4="RR",SUMPRODUCT(OFFSET($AC22,0,0,1,$CB$2),OFFSET(Profiles!$K$28,($Z22-1)*(Profiles!$I$26+1)+DR$4-SSSModel!$C$3+1,0,1,$CB$2)),
     IF(SSSModel!$C$4="ECC",$EA22*$EB22*SUMPRODUCT(OFFSET($AC22,0,MAX(0,DR$4-$DZ22-$CA$4+1),1,MIN($DZ22,DR$4-$CA$4+1)),OFFSET(Escalation!$K$24,($Y22-1)*(Escalation!$I$22+1)+DR$4-SSSModel!$C$3+1,MAX(0,DR$4-$DZ22-$CA$4+1),1,MIN($DZ22,DR$4-$CA$4+1))),
     IF(SSSModel!$C$4="PV",BT22*$EA22*(1+SSSModel!$C$2),
     IF(SSSModel!$C$4="FCR",$EC22*SUM(OFFSET($AC22,0,MAX(DR$4-$AC$4-$DZ22+1,0),1,MIN($DZ22,DR$4-$AC$4+1))),0)))),
SUM($AC22:$BZ22)*
     IF(SSSModel!$C$4="RR",OFFSET(Profiles!$K$2,$Z22,MAX(Profiles!$C$2,BT$4-$W22)),
     IF(SSSModel!$C$4="ECC",$EA22*$EB22*IF(MAX(Escalation!$C$2,BT$4-$W22)&gt;$DZ22-1,0,OFFSET(Escalation!$K$2,$Y22,MAX(Escalation!$C$2,BT$4-$W22))),
     IF(SSSModel!$C$4="PV",IF(DR$4=$W22,$EA22*(1+SSSModel!$C$2),0),
     IF(SSSModel!$C$4="FCR",IF(AND(DR$4&gt;=$W22,OFFSET(Profiles!$K$2,$Z22,MAX(Profiles!$C$2,BT$4-$W22))&gt;0),$EC22,0),0))))))</f>
        <v>0</v>
      </c>
      <c r="DS22" s="135">
        <f ca="1">IF(OR($Z22=0,SSSModel!$C$4="CF"),BU22,
IF(LEFT($V22,3)="ON_",
     IF(SSSModel!$C$4="RR",SUMPRODUCT(OFFSET($AC22,0,0,1,$CB$2),OFFSET(Profiles!$K$28,($Z22-1)*(Profiles!$I$26+1)+DS$4-SSSModel!$C$3+1,0,1,$CB$2)),
     IF(SSSModel!$C$4="ECC",$EA22*$EB22*SUMPRODUCT(OFFSET($AC22,0,MAX(0,DS$4-$DZ22-$CA$4+1),1,MIN($DZ22,DS$4-$CA$4+1)),OFFSET(Escalation!$K$24,($Y22-1)*(Escalation!$I$22+1)+DS$4-SSSModel!$C$3+1,MAX(0,DS$4-$DZ22-$CA$4+1),1,MIN($DZ22,DS$4-$CA$4+1))),
     IF(SSSModel!$C$4="PV",BU22*$EA22*(1+SSSModel!$C$2),
     IF(SSSModel!$C$4="FCR",$EC22*SUM(OFFSET($AC22,0,MAX(DS$4-$AC$4-$DZ22+1,0),1,MIN($DZ22,DS$4-$AC$4+1))),0)))),
SUM($AC22:$BZ22)*
     IF(SSSModel!$C$4="RR",OFFSET(Profiles!$K$2,$Z22,MAX(Profiles!$C$2,BU$4-$W22)),
     IF(SSSModel!$C$4="ECC",$EA22*$EB22*IF(MAX(Escalation!$C$2,BU$4-$W22)&gt;$DZ22-1,0,OFFSET(Escalation!$K$2,$Y22,MAX(Escalation!$C$2,BU$4-$W22))),
     IF(SSSModel!$C$4="PV",IF(DS$4=$W22,$EA22*(1+SSSModel!$C$2),0),
     IF(SSSModel!$C$4="FCR",IF(AND(DS$4&gt;=$W22,OFFSET(Profiles!$K$2,$Z22,MAX(Profiles!$C$2,BU$4-$W22))&gt;0),$EC22,0),0))))))</f>
        <v>0</v>
      </c>
      <c r="DT22" s="135">
        <f ca="1">IF(OR($Z22=0,SSSModel!$C$4="CF"),BV22,
IF(LEFT($V22,3)="ON_",
     IF(SSSModel!$C$4="RR",SUMPRODUCT(OFFSET($AC22,0,0,1,$CB$2),OFFSET(Profiles!$K$28,($Z22-1)*(Profiles!$I$26+1)+DT$4-SSSModel!$C$3+1,0,1,$CB$2)),
     IF(SSSModel!$C$4="ECC",$EA22*$EB22*SUMPRODUCT(OFFSET($AC22,0,MAX(0,DT$4-$DZ22-$CA$4+1),1,MIN($DZ22,DT$4-$CA$4+1)),OFFSET(Escalation!$K$24,($Y22-1)*(Escalation!$I$22+1)+DT$4-SSSModel!$C$3+1,MAX(0,DT$4-$DZ22-$CA$4+1),1,MIN($DZ22,DT$4-$CA$4+1))),
     IF(SSSModel!$C$4="PV",BV22*$EA22*(1+SSSModel!$C$2),
     IF(SSSModel!$C$4="FCR",$EC22*SUM(OFFSET($AC22,0,MAX(DT$4-$AC$4-$DZ22+1,0),1,MIN($DZ22,DT$4-$AC$4+1))),0)))),
SUM($AC22:$BZ22)*
     IF(SSSModel!$C$4="RR",OFFSET(Profiles!$K$2,$Z22,MAX(Profiles!$C$2,BV$4-$W22)),
     IF(SSSModel!$C$4="ECC",$EA22*$EB22*IF(MAX(Escalation!$C$2,BV$4-$W22)&gt;$DZ22-1,0,OFFSET(Escalation!$K$2,$Y22,MAX(Escalation!$C$2,BV$4-$W22))),
     IF(SSSModel!$C$4="PV",IF(DT$4=$W22,$EA22*(1+SSSModel!$C$2),0),
     IF(SSSModel!$C$4="FCR",IF(AND(DT$4&gt;=$W22,OFFSET(Profiles!$K$2,$Z22,MAX(Profiles!$C$2,BV$4-$W22))&gt;0),$EC22,0),0))))))</f>
        <v>0</v>
      </c>
      <c r="DU22" s="135">
        <f ca="1">IF(OR($Z22=0,SSSModel!$C$4="CF"),BW22,
IF(LEFT($V22,3)="ON_",
     IF(SSSModel!$C$4="RR",SUMPRODUCT(OFFSET($AC22,0,0,1,$CB$2),OFFSET(Profiles!$K$28,($Z22-1)*(Profiles!$I$26+1)+DU$4-SSSModel!$C$3+1,0,1,$CB$2)),
     IF(SSSModel!$C$4="ECC",$EA22*$EB22*SUMPRODUCT(OFFSET($AC22,0,MAX(0,DU$4-$DZ22-$CA$4+1),1,MIN($DZ22,DU$4-$CA$4+1)),OFFSET(Escalation!$K$24,($Y22-1)*(Escalation!$I$22+1)+DU$4-SSSModel!$C$3+1,MAX(0,DU$4-$DZ22-$CA$4+1),1,MIN($DZ22,DU$4-$CA$4+1))),
     IF(SSSModel!$C$4="PV",BW22*$EA22*(1+SSSModel!$C$2),
     IF(SSSModel!$C$4="FCR",$EC22*SUM(OFFSET($AC22,0,MAX(DU$4-$AC$4-$DZ22+1,0),1,MIN($DZ22,DU$4-$AC$4+1))),0)))),
SUM($AC22:$BZ22)*
     IF(SSSModel!$C$4="RR",OFFSET(Profiles!$K$2,$Z22,MAX(Profiles!$C$2,BW$4-$W22)),
     IF(SSSModel!$C$4="ECC",$EA22*$EB22*IF(MAX(Escalation!$C$2,BW$4-$W22)&gt;$DZ22-1,0,OFFSET(Escalation!$K$2,$Y22,MAX(Escalation!$C$2,BW$4-$W22))),
     IF(SSSModel!$C$4="PV",IF(DU$4=$W22,$EA22*(1+SSSModel!$C$2),0),
     IF(SSSModel!$C$4="FCR",IF(AND(DU$4&gt;=$W22,OFFSET(Profiles!$K$2,$Z22,MAX(Profiles!$C$2,BW$4-$W22))&gt;0),$EC22,0),0))))))</f>
        <v>0</v>
      </c>
      <c r="DV22" s="136">
        <f ca="1">IF(OR($Z22=0,SSSModel!$C$4="CF"),BX22,
IF(LEFT($V22,3)="ON_",
     IF(SSSModel!$C$4="RR",SUMPRODUCT(OFFSET($AC22,0,0,1,$CB$2),OFFSET(Profiles!$K$28,($Z22-1)*(Profiles!$I$26+1)+DV$4-SSSModel!$C$3+1,0,1,$CB$2)),
     IF(SSSModel!$C$4="ECC",$EA22*$EB22*SUMPRODUCT(OFFSET($AC22,0,MAX(0,DV$4-$DZ22-$CA$4+1),1,MIN($DZ22,DV$4-$CA$4+1)),OFFSET(Escalation!$K$24,($Y22-1)*(Escalation!$I$22+1)+DV$4-SSSModel!$C$3+1,MAX(0,DV$4-$DZ22-$CA$4+1),1,MIN($DZ22,DV$4-$CA$4+1))),
     IF(SSSModel!$C$4="PV",BX22*$EA22*(1+SSSModel!$C$2),
     IF(SSSModel!$C$4="FCR",$EC22*SUM(OFFSET($AC22,0,MAX(DV$4-$AC$4-$DZ22+1,0),1,MIN($DZ22,DV$4-$AC$4+1))),0)))),
SUM($AC22:$BZ22)*
     IF(SSSModel!$C$4="RR",OFFSET(Profiles!$K$2,$Z22,MAX(Profiles!$C$2,BX$4-$W22)),
     IF(SSSModel!$C$4="ECC",$EA22*$EB22*IF(MAX(Escalation!$C$2,BX$4-$W22)&gt;$DZ22-1,0,OFFSET(Escalation!$K$2,$Y22,MAX(Escalation!$C$2,BX$4-$W22))),
     IF(SSSModel!$C$4="PV",IF(DV$4=$W22,$EA22*(1+SSSModel!$C$2),0),
     IF(SSSModel!$C$4="FCR",IF(AND(DV$4&gt;=$W22,OFFSET(Profiles!$K$2,$Z22,MAX(Profiles!$C$2,BX$4-$W22))&gt;0),$EC22,0),0))))))</f>
        <v>0</v>
      </c>
      <c r="DW22" s="136">
        <f ca="1">IF(OR($Z22=0,SSSModel!$C$4="CF"),BY22,
IF(LEFT($V22,3)="ON_",
     IF(SSSModel!$C$4="RR",SUMPRODUCT(OFFSET($AC22,0,0,1,$CB$2),OFFSET(Profiles!$K$28,($Z22-1)*(Profiles!$I$26+1)+DW$4-SSSModel!$C$3+1,0,1,$CB$2)),
     IF(SSSModel!$C$4="ECC",$EA22*$EB22*SUMPRODUCT(OFFSET($AC22,0,MAX(0,DW$4-$DZ22-$CA$4+1),1,MIN($DZ22,DW$4-$CA$4+1)),OFFSET(Escalation!$K$24,($Y22-1)*(Escalation!$I$22+1)+DW$4-SSSModel!$C$3+1,MAX(0,DW$4-$DZ22-$CA$4+1),1,MIN($DZ22,DW$4-$CA$4+1))),
     IF(SSSModel!$C$4="PV",BY22*$EA22*(1+SSSModel!$C$2),
     IF(SSSModel!$C$4="FCR",$EC22*SUM(OFFSET($AC22,0,MAX(DW$4-$AC$4-$DZ22+1,0),1,MIN($DZ22,DW$4-$AC$4+1))),0)))),
SUM($AC22:$BZ22)*
     IF(SSSModel!$C$4="RR",OFFSET(Profiles!$K$2,$Z22,MAX(Profiles!$C$2,BY$4-$W22)),
     IF(SSSModel!$C$4="ECC",$EA22*$EB22*IF(MAX(Escalation!$C$2,BY$4-$W22)&gt;$DZ22-1,0,OFFSET(Escalation!$K$2,$Y22,MAX(Escalation!$C$2,BY$4-$W22))),
     IF(SSSModel!$C$4="PV",IF(DW$4=$W22,$EA22*(1+SSSModel!$C$2),0),
     IF(SSSModel!$C$4="FCR",IF(AND(DW$4&gt;=$W22,OFFSET(Profiles!$K$2,$Z22,MAX(Profiles!$C$2,BY$4-$W22))&gt;0),$EC22,0),0))))))</f>
        <v>0</v>
      </c>
      <c r="DX22" s="136">
        <f ca="1">IF(OR($Z22=0,SSSModel!$C$4="CF"),BZ22,
IF(LEFT($V22,3)="ON_",
     IF(SSSModel!$C$4="RR",SUMPRODUCT(OFFSET($AC22,0,0,1,$CB$2),OFFSET(Profiles!$K$28,($Z22-1)*(Profiles!$I$26+1)+DX$4-SSSModel!$C$3+1,0,1,$CB$2)),
     IF(SSSModel!$C$4="ECC",$EA22*$EB22*SUMPRODUCT(OFFSET($AC22,0,MAX(0,DX$4-$DZ22-$CA$4+1),1,MIN($DZ22,DX$4-$CA$4+1)),OFFSET(Escalation!$K$24,($Y22-1)*(Escalation!$I$22+1)+DX$4-SSSModel!$C$3+1,MAX(0,DX$4-$DZ22-$CA$4+1),1,MIN($DZ22,DX$4-$CA$4+1))),
     IF(SSSModel!$C$4="PV",BZ22*$EA22*(1+SSSModel!$C$2),
     IF(SSSModel!$C$4="FCR",$EC22*SUM(OFFSET($AC22,0,MAX(DX$4-$AC$4-$DZ22+1,0),1,MIN($DZ22,DX$4-$AC$4+1))),0)))),
SUM($AC22:$BZ22)*
     IF(SSSModel!$C$4="RR",OFFSET(Profiles!$K$2,$Z22,MAX(Profiles!$C$2,BZ$4-$W22)),
     IF(SSSModel!$C$4="ECC",$EA22*$EB22*IF(MAX(Escalation!$C$2,BZ$4-$W22)&gt;$DZ22-1,0,OFFSET(Escalation!$K$2,$Y22,MAX(Escalation!$C$2,BZ$4-$W22))),
     IF(SSSModel!$C$4="PV",IF(DX$4=$W22,$EA22*(1+SSSModel!$C$2),0),
     IF(SSSModel!$C$4="FCR",IF(AND(DX$4&gt;=$W22,OFFSET(Profiles!$K$2,$Z22,MAX(Profiles!$C$2,BZ$4-$W22))&gt;0),$EC22,0),0))))))</f>
        <v>0</v>
      </c>
      <c r="DY22" s="82">
        <f ca="1">IF($Y22=0,0,OFFSET(Escalation!$B$2,$Y22,0))</f>
        <v>0</v>
      </c>
      <c r="DZ22" s="80">
        <f ca="1">IF($Z22=0,0,COUNTIF(OFFSET(Profiles!$K$2,$Z22,0,1,50),"&gt;0"))</f>
        <v>0</v>
      </c>
      <c r="EA22" s="137">
        <f ca="1">IF($Z22=0,0,SUMPRODUCT(Profiles!$C$20:$BH$20,OFFSET(Profiles!$C$2,$Z22,0,1,Profiles!$B$1)))</f>
        <v>0</v>
      </c>
      <c r="EB22" s="24">
        <f ca="1">IF($Z22=0,0,((1-(1+DY22)/(1+SSSModel!$C$2))/(1-((1+DY22)/(1+SSSModel!$C$2))^DZ22))*(1+SSSModel!$C$2))</f>
        <v>0</v>
      </c>
      <c r="EC22" s="24">
        <f ca="1">IF($Z22=0,0,-PMT(SSSModel!$C$2,DZ22,EA22))</f>
        <v>0</v>
      </c>
    </row>
    <row r="23" spans="3:133" x14ac:dyDescent="0.35">
      <c r="C23" s="18">
        <f t="shared" si="5"/>
        <v>2</v>
      </c>
      <c r="D23" s="18">
        <f t="shared" si="6"/>
        <v>9</v>
      </c>
      <c r="E23" s="18">
        <f t="shared" ca="1" si="7"/>
        <v>0</v>
      </c>
      <c r="G23" s="25" t="str">
        <f ca="1">IF($E23=0,"",OFFSET(Resources!B$26,$E23,0))</f>
        <v/>
      </c>
      <c r="H23" s="25" t="str">
        <f ca="1">IF($E23=0,"",OFFSET(Resources!C$26,$E23,0))</f>
        <v/>
      </c>
      <c r="I23" s="25" t="str">
        <f ca="1">IF($E23=0,"",OFFSET(Resources!$E$26,$E23,0))</f>
        <v/>
      </c>
      <c r="J23" s="16">
        <v>1</v>
      </c>
      <c r="K23" s="16" t="s">
        <v>150</v>
      </c>
      <c r="L23" s="25" t="str">
        <f ca="1">OFFSET(Resources!$CG$24,0,$C23-1)</f>
        <v>Capital w/ Profile</v>
      </c>
      <c r="M23" s="25" t="str">
        <f ca="1">OFFSET(Resources!$CG$25,0,$C23-1)</f>
        <v>Capital</v>
      </c>
      <c r="N23" s="1">
        <v>1</v>
      </c>
      <c r="O23" s="7">
        <f ca="1">IF($E23=0,0,OFFSET(Resources!$CG$26,$E23,$C23-1))</f>
        <v>0</v>
      </c>
      <c r="P23" s="25" t="str">
        <f ca="1">OFFSET(Resources!$CG$26,0,$C23-1)</f>
        <v>$</v>
      </c>
      <c r="Q23" s="18">
        <f ca="1">IF($E23=0,0,OFFSET(GenAlts!$W$4,$E23,$D23-1))</f>
        <v>0</v>
      </c>
      <c r="R23" s="1"/>
      <c r="S23" s="1"/>
      <c r="T23" s="84" t="str">
        <f ca="1">IF(OR($E23=0,OFFSET(Resources!$AC$26,$E23,0)=0),"",OFFSET(Resources!$AC$26,$E23,0))</f>
        <v/>
      </c>
      <c r="U23" s="73">
        <f ca="1">IF($E23=0,0,OFFSET(Resources!$AB$26,$E23,($C23-1)*Resources!$CI$20))</f>
        <v>0</v>
      </c>
      <c r="V23" s="133" t="str">
        <f ca="1">IF(OR($E23=0,OFFSET(Resources!$AC$26,$E23,0)=0),"",OFFSET(Resources!$AC$26,$E23,0))</f>
        <v/>
      </c>
      <c r="W23">
        <f t="shared" ca="1" si="4"/>
        <v>0</v>
      </c>
      <c r="X23">
        <f ca="1">IF(T23="",0,MATCH(T23,Profiles!$A$3:$A$22,0))</f>
        <v>0</v>
      </c>
      <c r="Y23" s="10">
        <f ca="1">IF(U23=0,0,MATCH(U23,Escalation!$A$3:$A$18,0))</f>
        <v>0</v>
      </c>
      <c r="Z23">
        <f ca="1">IF(V23="",0,MATCH(V23,Profiles!$A$3:$A$22,0))</f>
        <v>0</v>
      </c>
      <c r="AB23" s="8">
        <v>0</v>
      </c>
      <c r="AC23" s="9">
        <f ca="1">$O23*IF($Y23&gt;0,(1+INDEX(Escalation!$B$3:$B$18,$Y23,0))^($Q23-SSSModel!$C$5),1)*OFFSET(Profiles!$K$2,$X23,MAX(Profiles!$C$2,AC$4-$Q23))</f>
        <v>0</v>
      </c>
      <c r="AD23" s="9">
        <f ca="1">$O23*IF($Y23&gt;0,(1+INDEX(Escalation!$B$3:$B$18,$Y23,0))^($Q23-SSSModel!$C$5),1)*OFFSET(Profiles!$K$2,$X23,MAX(Profiles!$C$2,AD$4-$Q23))</f>
        <v>0</v>
      </c>
      <c r="AE23" s="9">
        <f ca="1">$O23*IF($Y23&gt;0,(1+INDEX(Escalation!$B$3:$B$18,$Y23,0))^($Q23-SSSModel!$C$5),1)*OFFSET(Profiles!$K$2,$X23,MAX(Profiles!$C$2,AE$4-$Q23))</f>
        <v>0</v>
      </c>
      <c r="AF23" s="9">
        <f ca="1">$O23*IF($Y23&gt;0,(1+INDEX(Escalation!$B$3:$B$18,$Y23,0))^($Q23-SSSModel!$C$5),1)*OFFSET(Profiles!$K$2,$X23,MAX(Profiles!$C$2,AF$4-$Q23))</f>
        <v>0</v>
      </c>
      <c r="AG23" s="9">
        <f ca="1">$O23*IF($Y23&gt;0,(1+INDEX(Escalation!$B$3:$B$18,$Y23,0))^($Q23-SSSModel!$C$5),1)*OFFSET(Profiles!$K$2,$X23,MAX(Profiles!$C$2,AG$4-$Q23))</f>
        <v>0</v>
      </c>
      <c r="AH23" s="9">
        <f ca="1">$O23*IF($Y23&gt;0,(1+INDEX(Escalation!$B$3:$B$18,$Y23,0))^($Q23-SSSModel!$C$5),1)*OFFSET(Profiles!$K$2,$X23,MAX(Profiles!$C$2,AH$4-$Q23))</f>
        <v>0</v>
      </c>
      <c r="AI23" s="9">
        <f ca="1">$O23*IF($Y23&gt;0,(1+INDEX(Escalation!$B$3:$B$18,$Y23,0))^($Q23-SSSModel!$C$5),1)*OFFSET(Profiles!$K$2,$X23,MAX(Profiles!$C$2,AI$4-$Q23))</f>
        <v>0</v>
      </c>
      <c r="AJ23" s="9">
        <f ca="1">$O23*IF($Y23&gt;0,(1+INDEX(Escalation!$B$3:$B$18,$Y23,0))^($Q23-SSSModel!$C$5),1)*OFFSET(Profiles!$K$2,$X23,MAX(Profiles!$C$2,AJ$4-$Q23))</f>
        <v>0</v>
      </c>
      <c r="AK23" s="9">
        <f ca="1">$O23*IF($Y23&gt;0,(1+INDEX(Escalation!$B$3:$B$18,$Y23,0))^($Q23-SSSModel!$C$5),1)*OFFSET(Profiles!$K$2,$X23,MAX(Profiles!$C$2,AK$4-$Q23))</f>
        <v>0</v>
      </c>
      <c r="AL23" s="9">
        <f ca="1">$O23*IF($Y23&gt;0,(1+INDEX(Escalation!$B$3:$B$18,$Y23,0))^($Q23-SSSModel!$C$5),1)*OFFSET(Profiles!$K$2,$X23,MAX(Profiles!$C$2,AL$4-$Q23))</f>
        <v>0</v>
      </c>
      <c r="AM23" s="9">
        <f ca="1">$O23*IF($Y23&gt;0,(1+INDEX(Escalation!$B$3:$B$18,$Y23,0))^($Q23-SSSModel!$C$5),1)*OFFSET(Profiles!$K$2,$X23,MAX(Profiles!$C$2,AM$4-$Q23))</f>
        <v>0</v>
      </c>
      <c r="AN23" s="9">
        <f ca="1">$O23*IF($Y23&gt;0,(1+INDEX(Escalation!$B$3:$B$18,$Y23,0))^($Q23-SSSModel!$C$5),1)*OFFSET(Profiles!$K$2,$X23,MAX(Profiles!$C$2,AN$4-$Q23))</f>
        <v>0</v>
      </c>
      <c r="AO23" s="9">
        <f ca="1">$O23*IF($Y23&gt;0,(1+INDEX(Escalation!$B$3:$B$18,$Y23,0))^($Q23-SSSModel!$C$5),1)*OFFSET(Profiles!$K$2,$X23,MAX(Profiles!$C$2,AO$4-$Q23))</f>
        <v>0</v>
      </c>
      <c r="AP23" s="9">
        <f ca="1">$O23*IF($Y23&gt;0,(1+INDEX(Escalation!$B$3:$B$18,$Y23,0))^($Q23-SSSModel!$C$5),1)*OFFSET(Profiles!$K$2,$X23,MAX(Profiles!$C$2,AP$4-$Q23))</f>
        <v>0</v>
      </c>
      <c r="AQ23" s="9">
        <f ca="1">$O23*IF($Y23&gt;0,(1+INDEX(Escalation!$B$3:$B$18,$Y23,0))^($Q23-SSSModel!$C$5),1)*OFFSET(Profiles!$K$2,$X23,MAX(Profiles!$C$2,AQ$4-$Q23))</f>
        <v>0</v>
      </c>
      <c r="AR23" s="9">
        <f ca="1">$O23*IF($Y23&gt;0,(1+INDEX(Escalation!$B$3:$B$18,$Y23,0))^($Q23-SSSModel!$C$5),1)*OFFSET(Profiles!$K$2,$X23,MAX(Profiles!$C$2,AR$4-$Q23))</f>
        <v>0</v>
      </c>
      <c r="AS23" s="9">
        <f ca="1">$O23*IF($Y23&gt;0,(1+INDEX(Escalation!$B$3:$B$18,$Y23,0))^($Q23-SSSModel!$C$5),1)*OFFSET(Profiles!$K$2,$X23,MAX(Profiles!$C$2,AS$4-$Q23))</f>
        <v>0</v>
      </c>
      <c r="AT23" s="9">
        <f ca="1">$O23*IF($Y23&gt;0,(1+INDEX(Escalation!$B$3:$B$18,$Y23,0))^($Q23-SSSModel!$C$5),1)*OFFSET(Profiles!$K$2,$X23,MAX(Profiles!$C$2,AT$4-$Q23))</f>
        <v>0</v>
      </c>
      <c r="AU23" s="9">
        <f ca="1">$O23*IF($Y23&gt;0,(1+INDEX(Escalation!$B$3:$B$18,$Y23,0))^($Q23-SSSModel!$C$5),1)*OFFSET(Profiles!$K$2,$X23,MAX(Profiles!$C$2,AU$4-$Q23))</f>
        <v>0</v>
      </c>
      <c r="AV23" s="9">
        <f ca="1">$O23*IF($Y23&gt;0,(1+INDEX(Escalation!$B$3:$B$18,$Y23,0))^($Q23-SSSModel!$C$5),1)*OFFSET(Profiles!$K$2,$X23,MAX(Profiles!$C$2,AV$4-$Q23))</f>
        <v>0</v>
      </c>
      <c r="AW23" s="9">
        <f ca="1">$O23*IF($Y23&gt;0,(1+INDEX(Escalation!$B$3:$B$18,$Y23,0))^($Q23-SSSModel!$C$5),1)*OFFSET(Profiles!$K$2,$X23,MAX(Profiles!$C$2,AW$4-$Q23))</f>
        <v>0</v>
      </c>
      <c r="AX23" s="9">
        <f ca="1">$O23*IF($Y23&gt;0,(1+INDEX(Escalation!$B$3:$B$18,$Y23,0))^($Q23-SSSModel!$C$5),1)*OFFSET(Profiles!$K$2,$X23,MAX(Profiles!$C$2,AX$4-$Q23))</f>
        <v>0</v>
      </c>
      <c r="AY23" s="9">
        <f ca="1">$O23*IF($Y23&gt;0,(1+INDEX(Escalation!$B$3:$B$18,$Y23,0))^($Q23-SSSModel!$C$5),1)*OFFSET(Profiles!$K$2,$X23,MAX(Profiles!$C$2,AY$4-$Q23))</f>
        <v>0</v>
      </c>
      <c r="AZ23" s="9">
        <f ca="1">$O23*IF($Y23&gt;0,(1+INDEX(Escalation!$B$3:$B$18,$Y23,0))^($Q23-SSSModel!$C$5),1)*OFFSET(Profiles!$K$2,$X23,MAX(Profiles!$C$2,AZ$4-$Q23))</f>
        <v>0</v>
      </c>
      <c r="BA23" s="9">
        <f ca="1">$O23*IF($Y23&gt;0,(1+INDEX(Escalation!$B$3:$B$18,$Y23,0))^($Q23-SSSModel!$C$5),1)*OFFSET(Profiles!$K$2,$X23,MAX(Profiles!$C$2,BA$4-$Q23))</f>
        <v>0</v>
      </c>
      <c r="BB23" s="9">
        <f ca="1">$O23*IF($Y23&gt;0,(1+INDEX(Escalation!$B$3:$B$18,$Y23,0))^($Q23-SSSModel!$C$5),1)*OFFSET(Profiles!$K$2,$X23,MAX(Profiles!$C$2,BB$4-$Q23))</f>
        <v>0</v>
      </c>
      <c r="BC23" s="9">
        <f ca="1">$O23*IF($Y23&gt;0,(1+INDEX(Escalation!$B$3:$B$18,$Y23,0))^($Q23-SSSModel!$C$5),1)*OFFSET(Profiles!$K$2,$X23,MAX(Profiles!$C$2,BC$4-$Q23))</f>
        <v>0</v>
      </c>
      <c r="BD23" s="9">
        <f ca="1">$O23*IF($Y23&gt;0,(1+INDEX(Escalation!$B$3:$B$18,$Y23,0))^($Q23-SSSModel!$C$5),1)*OFFSET(Profiles!$K$2,$X23,MAX(Profiles!$C$2,BD$4-$Q23))</f>
        <v>0</v>
      </c>
      <c r="BE23" s="9">
        <f ca="1">$O23*IF($Y23&gt;0,(1+INDEX(Escalation!$B$3:$B$18,$Y23,0))^($Q23-SSSModel!$C$5),1)*OFFSET(Profiles!$K$2,$X23,MAX(Profiles!$C$2,BE$4-$Q23))</f>
        <v>0</v>
      </c>
      <c r="BF23" s="9">
        <f ca="1">$O23*IF($Y23&gt;0,(1+INDEX(Escalation!$B$3:$B$18,$Y23,0))^($Q23-SSSModel!$C$5),1)*OFFSET(Profiles!$K$2,$X23,MAX(Profiles!$C$2,BF$4-$Q23))</f>
        <v>0</v>
      </c>
      <c r="BG23" s="9">
        <f ca="1">$O23*IF($Y23&gt;0,(1+INDEX(Escalation!$B$3:$B$18,$Y23,0))^($Q23-SSSModel!$C$5),1)*OFFSET(Profiles!$K$2,$X23,MAX(Profiles!$C$2,BG$4-$Q23))</f>
        <v>0</v>
      </c>
      <c r="BH23" s="9">
        <f ca="1">$O23*IF($Y23&gt;0,(1+INDEX(Escalation!$B$3:$B$18,$Y23,0))^($Q23-SSSModel!$C$5),1)*OFFSET(Profiles!$K$2,$X23,MAX(Profiles!$C$2,BH$4-$Q23))</f>
        <v>0</v>
      </c>
      <c r="BI23" s="9">
        <f ca="1">$O23*IF($Y23&gt;0,(1+INDEX(Escalation!$B$3:$B$18,$Y23,0))^($Q23-SSSModel!$C$5),1)*OFFSET(Profiles!$K$2,$X23,MAX(Profiles!$C$2,BI$4-$Q23))</f>
        <v>0</v>
      </c>
      <c r="BJ23" s="9">
        <f ca="1">$O23*IF($Y23&gt;0,(1+INDEX(Escalation!$B$3:$B$18,$Y23,0))^($Q23-SSSModel!$C$5),1)*OFFSET(Profiles!$K$2,$X23,MAX(Profiles!$C$2,BJ$4-$Q23))</f>
        <v>0</v>
      </c>
      <c r="BK23" s="9">
        <f ca="1">$O23*IF($Y23&gt;0,(1+INDEX(Escalation!$B$3:$B$18,$Y23,0))^($Q23-SSSModel!$C$5),1)*OFFSET(Profiles!$K$2,$X23,MAX(Profiles!$C$2,BK$4-$Q23))</f>
        <v>0</v>
      </c>
      <c r="BL23" s="9">
        <f ca="1">$O23*IF($Y23&gt;0,(1+INDEX(Escalation!$B$3:$B$18,$Y23,0))^($Q23-SSSModel!$C$5),1)*OFFSET(Profiles!$K$2,$X23,MAX(Profiles!$C$2,BL$4-$Q23))</f>
        <v>0</v>
      </c>
      <c r="BM23" s="9">
        <f ca="1">$O23*IF($Y23&gt;0,(1+INDEX(Escalation!$B$3:$B$18,$Y23,0))^($Q23-SSSModel!$C$5),1)*OFFSET(Profiles!$K$2,$X23,MAX(Profiles!$C$2,BM$4-$Q23))</f>
        <v>0</v>
      </c>
      <c r="BN23" s="9">
        <f ca="1">$O23*IF($Y23&gt;0,(1+INDEX(Escalation!$B$3:$B$18,$Y23,0))^($Q23-SSSModel!$C$5),1)*OFFSET(Profiles!$K$2,$X23,MAX(Profiles!$C$2,BN$4-$Q23))</f>
        <v>0</v>
      </c>
      <c r="BO23" s="9">
        <f ca="1">$O23*IF($Y23&gt;0,(1+INDEX(Escalation!$B$3:$B$18,$Y23,0))^($Q23-SSSModel!$C$5),1)*OFFSET(Profiles!$K$2,$X23,MAX(Profiles!$C$2,BO$4-$Q23))</f>
        <v>0</v>
      </c>
      <c r="BP23" s="9">
        <f ca="1">$O23*IF($Y23&gt;0,(1+INDEX(Escalation!$B$3:$B$18,$Y23,0))^($Q23-SSSModel!$C$5),1)*OFFSET(Profiles!$K$2,$X23,MAX(Profiles!$C$2,BP$4-$Q23))</f>
        <v>0</v>
      </c>
      <c r="BQ23" s="9">
        <f ca="1">$O23*IF($Y23&gt;0,(1+INDEX(Escalation!$B$3:$B$18,$Y23,0))^($Q23-SSSModel!$C$5),1)*OFFSET(Profiles!$K$2,$X23,MAX(Profiles!$C$2,BQ$4-$Q23))</f>
        <v>0</v>
      </c>
      <c r="BR23" s="9">
        <f ca="1">$O23*IF($Y23&gt;0,(1+INDEX(Escalation!$B$3:$B$18,$Y23,0))^($Q23-SSSModel!$C$5),1)*OFFSET(Profiles!$K$2,$X23,MAX(Profiles!$C$2,BR$4-$Q23))</f>
        <v>0</v>
      </c>
      <c r="BS23" s="9">
        <f ca="1">$O23*IF($Y23&gt;0,(1+INDEX(Escalation!$B$3:$B$18,$Y23,0))^($Q23-SSSModel!$C$5),1)*OFFSET(Profiles!$K$2,$X23,MAX(Profiles!$C$2,BS$4-$Q23))</f>
        <v>0</v>
      </c>
      <c r="BT23" s="9">
        <f ca="1">$O23*IF($Y23&gt;0,(1+INDEX(Escalation!$B$3:$B$18,$Y23,0))^($Q23-SSSModel!$C$5),1)*OFFSET(Profiles!$K$2,$X23,MAX(Profiles!$C$2,BT$4-$Q23))</f>
        <v>0</v>
      </c>
      <c r="BU23" s="9">
        <f ca="1">$O23*IF($Y23&gt;0,(1+INDEX(Escalation!$B$3:$B$18,$Y23,0))^($Q23-SSSModel!$C$5),1)*OFFSET(Profiles!$K$2,$X23,MAX(Profiles!$C$2,BU$4-$Q23))</f>
        <v>0</v>
      </c>
      <c r="BV23" s="9">
        <f ca="1">$O23*IF($Y23&gt;0,(1+INDEX(Escalation!$B$3:$B$18,$Y23,0))^($Q23-SSSModel!$C$5),1)*OFFSET(Profiles!$K$2,$X23,MAX(Profiles!$C$2,BV$4-$Q23))</f>
        <v>0</v>
      </c>
      <c r="BW23" s="9">
        <f ca="1">$O23*IF($Y23&gt;0,(1+INDEX(Escalation!$B$3:$B$18,$Y23,0))^($Q23-SSSModel!$C$5),1)*OFFSET(Profiles!$K$2,$X23,MAX(Profiles!$C$2,BW$4-$Q23))</f>
        <v>0</v>
      </c>
      <c r="BX23" s="9">
        <f ca="1">$O23*IF($Y23&gt;0,(1+INDEX(Escalation!$B$3:$B$18,$Y23,0))^($Q23-SSSModel!$C$5),1)*OFFSET(Profiles!$K$2,$X23,MAX(Profiles!$C$2,BX$4-$Q23))</f>
        <v>0</v>
      </c>
      <c r="BY23" s="9">
        <f ca="1">$O23*IF($Y23&gt;0,(1+INDEX(Escalation!$B$3:$B$18,$Y23,0))^($Q23-SSSModel!$C$5),1)*OFFSET(Profiles!$K$2,$X23,MAX(Profiles!$C$2,BY$4-$Q23))</f>
        <v>0</v>
      </c>
      <c r="BZ23" s="9">
        <f ca="1">$O23*IF($Y23&gt;0,(1+INDEX(Escalation!$B$3:$B$18,$Y23,0))^($Q23-SSSModel!$C$5),1)*OFFSET(Profiles!$K$2,$X23,MAX(Profiles!$C$2,BZ$4-$Q23))</f>
        <v>0</v>
      </c>
      <c r="CA23" s="134">
        <f ca="1">IF(OR($Z23=0,SSSModel!$C$4="CF"),AC23,
IF(LEFT($V23,3)="ON_",
     IF(SSSModel!$C$4="RR",SUMPRODUCT(OFFSET($AC23,0,0,1,$CB$2),OFFSET(Profiles!$K$28,($Z23-1)*(Profiles!$I$26+1)+CA$4-SSSModel!$C$3+1,0,1,$CB$2)),
     IF(SSSModel!$C$4="ECC",$EA23*$EB23*SUMPRODUCT(OFFSET($AC23,0,MAX(0,CA$4-$DZ23-$CA$4+1),1,MIN($DZ23,CA$4-$CA$4+1)),OFFSET(Escalation!$K$24,($Y23-1)*(Escalation!$I$22+1)+CA$4-SSSModel!$C$3+1,MAX(0,CA$4-$DZ23-$CA$4+1),1,MIN($DZ23,CA$4-$CA$4+1))),
     IF(SSSModel!$C$4="PV",AC23*$EA23*(1+SSSModel!$C$2),
     IF(SSSModel!$C$4="FCR",$EC23*SUM(OFFSET($AC23,0,MAX(CA$4-$AC$4-$DZ23+1,0),1,MIN($DZ23,CA$4-$AC$4+1))),0)))),
SUM($AC23:$BZ23)*
     IF(SSSModel!$C$4="RR",OFFSET(Profiles!$K$2,$Z23,MAX(Profiles!$C$2,AC$4-$W23)),
     IF(SSSModel!$C$4="ECC",$EA23*$EB23*IF(MAX(Escalation!$C$2,AC$4-$W23)&gt;$DZ23-1,0,OFFSET(Escalation!$K$2,$Y23,MAX(Escalation!$C$2,AC$4-$W23))),
     IF(SSSModel!$C$4="PV",IF(CA$4=$W23,$EA23*(1+SSSModel!$C$2),0),
     IF(SSSModel!$C$4="FCR",IF(AND(CA$4&gt;=$W23,OFFSET(Profiles!$K$2,$Z23,MAX(Profiles!$C$2,AC$4-$W23))&gt;0),$EC23,0),0))))))</f>
        <v>0</v>
      </c>
      <c r="CB23" s="135">
        <f ca="1">IF(OR($Z23=0,SSSModel!$C$4="CF"),AD23,
IF(LEFT($V23,3)="ON_",
     IF(SSSModel!$C$4="RR",SUMPRODUCT(OFFSET($AC23,0,0,1,$CB$2),OFFSET(Profiles!$K$28,($Z23-1)*(Profiles!$I$26+1)+CB$4-SSSModel!$C$3+1,0,1,$CB$2)),
     IF(SSSModel!$C$4="ECC",$EA23*$EB23*SUMPRODUCT(OFFSET($AC23,0,MAX(0,CB$4-$DZ23-$CA$4+1),1,MIN($DZ23,CB$4-$CA$4+1)),OFFSET(Escalation!$K$24,($Y23-1)*(Escalation!$I$22+1)+CB$4-SSSModel!$C$3+1,MAX(0,CB$4-$DZ23-$CA$4+1),1,MIN($DZ23,CB$4-$CA$4+1))),
     IF(SSSModel!$C$4="PV",AD23*$EA23*(1+SSSModel!$C$2),
     IF(SSSModel!$C$4="FCR",$EC23*SUM(OFFSET($AC23,0,MAX(CB$4-$AC$4-$DZ23+1,0),1,MIN($DZ23,CB$4-$AC$4+1))),0)))),
SUM($AC23:$BZ23)*
     IF(SSSModel!$C$4="RR",OFFSET(Profiles!$K$2,$Z23,MAX(Profiles!$C$2,AD$4-$W23)),
     IF(SSSModel!$C$4="ECC",$EA23*$EB23*IF(MAX(Escalation!$C$2,AD$4-$W23)&gt;$DZ23-1,0,OFFSET(Escalation!$K$2,$Y23,MAX(Escalation!$C$2,AD$4-$W23))),
     IF(SSSModel!$C$4="PV",IF(CB$4=$W23,$EA23*(1+SSSModel!$C$2),0),
     IF(SSSModel!$C$4="FCR",IF(AND(CB$4&gt;=$W23,OFFSET(Profiles!$K$2,$Z23,MAX(Profiles!$C$2,AD$4-$W23))&gt;0),$EC23,0),0))))))</f>
        <v>0</v>
      </c>
      <c r="CC23" s="135">
        <f ca="1">IF(OR($Z23=0,SSSModel!$C$4="CF"),AE23,
IF(LEFT($V23,3)="ON_",
     IF(SSSModel!$C$4="RR",SUMPRODUCT(OFFSET($AC23,0,0,1,$CB$2),OFFSET(Profiles!$K$28,($Z23-1)*(Profiles!$I$26+1)+CC$4-SSSModel!$C$3+1,0,1,$CB$2)),
     IF(SSSModel!$C$4="ECC",$EA23*$EB23*SUMPRODUCT(OFFSET($AC23,0,MAX(0,CC$4-$DZ23-$CA$4+1),1,MIN($DZ23,CC$4-$CA$4+1)),OFFSET(Escalation!$K$24,($Y23-1)*(Escalation!$I$22+1)+CC$4-SSSModel!$C$3+1,MAX(0,CC$4-$DZ23-$CA$4+1),1,MIN($DZ23,CC$4-$CA$4+1))),
     IF(SSSModel!$C$4="PV",AE23*$EA23*(1+SSSModel!$C$2),
     IF(SSSModel!$C$4="FCR",$EC23*SUM(OFFSET($AC23,0,MAX(CC$4-$AC$4-$DZ23+1,0),1,MIN($DZ23,CC$4-$AC$4+1))),0)))),
SUM($AC23:$BZ23)*
     IF(SSSModel!$C$4="RR",OFFSET(Profiles!$K$2,$Z23,MAX(Profiles!$C$2,AE$4-$W23)),
     IF(SSSModel!$C$4="ECC",$EA23*$EB23*IF(MAX(Escalation!$C$2,AE$4-$W23)&gt;$DZ23-1,0,OFFSET(Escalation!$K$2,$Y23,MAX(Escalation!$C$2,AE$4-$W23))),
     IF(SSSModel!$C$4="PV",IF(CC$4=$W23,$EA23*(1+SSSModel!$C$2),0),
     IF(SSSModel!$C$4="FCR",IF(AND(CC$4&gt;=$W23,OFFSET(Profiles!$K$2,$Z23,MAX(Profiles!$C$2,AE$4-$W23))&gt;0),$EC23,0),0))))))</f>
        <v>0</v>
      </c>
      <c r="CD23" s="135">
        <f ca="1">IF(OR($Z23=0,SSSModel!$C$4="CF"),AF23,
IF(LEFT($V23,3)="ON_",
     IF(SSSModel!$C$4="RR",SUMPRODUCT(OFFSET($AC23,0,0,1,$CB$2),OFFSET(Profiles!$K$28,($Z23-1)*(Profiles!$I$26+1)+CD$4-SSSModel!$C$3+1,0,1,$CB$2)),
     IF(SSSModel!$C$4="ECC",$EA23*$EB23*SUMPRODUCT(OFFSET($AC23,0,MAX(0,CD$4-$DZ23-$CA$4+1),1,MIN($DZ23,CD$4-$CA$4+1)),OFFSET(Escalation!$K$24,($Y23-1)*(Escalation!$I$22+1)+CD$4-SSSModel!$C$3+1,MAX(0,CD$4-$DZ23-$CA$4+1),1,MIN($DZ23,CD$4-$CA$4+1))),
     IF(SSSModel!$C$4="PV",AF23*$EA23*(1+SSSModel!$C$2),
     IF(SSSModel!$C$4="FCR",$EC23*SUM(OFFSET($AC23,0,MAX(CD$4-$AC$4-$DZ23+1,0),1,MIN($DZ23,CD$4-$AC$4+1))),0)))),
SUM($AC23:$BZ23)*
     IF(SSSModel!$C$4="RR",OFFSET(Profiles!$K$2,$Z23,MAX(Profiles!$C$2,AF$4-$W23)),
     IF(SSSModel!$C$4="ECC",$EA23*$EB23*IF(MAX(Escalation!$C$2,AF$4-$W23)&gt;$DZ23-1,0,OFFSET(Escalation!$K$2,$Y23,MAX(Escalation!$C$2,AF$4-$W23))),
     IF(SSSModel!$C$4="PV",IF(CD$4=$W23,$EA23*(1+SSSModel!$C$2),0),
     IF(SSSModel!$C$4="FCR",IF(AND(CD$4&gt;=$W23,OFFSET(Profiles!$K$2,$Z23,MAX(Profiles!$C$2,AF$4-$W23))&gt;0),$EC23,0),0))))))</f>
        <v>0</v>
      </c>
      <c r="CE23" s="135">
        <f ca="1">IF(OR($Z23=0,SSSModel!$C$4="CF"),AG23,
IF(LEFT($V23,3)="ON_",
     IF(SSSModel!$C$4="RR",SUMPRODUCT(OFFSET($AC23,0,0,1,$CB$2),OFFSET(Profiles!$K$28,($Z23-1)*(Profiles!$I$26+1)+CE$4-SSSModel!$C$3+1,0,1,$CB$2)),
     IF(SSSModel!$C$4="ECC",$EA23*$EB23*SUMPRODUCT(OFFSET($AC23,0,MAX(0,CE$4-$DZ23-$CA$4+1),1,MIN($DZ23,CE$4-$CA$4+1)),OFFSET(Escalation!$K$24,($Y23-1)*(Escalation!$I$22+1)+CE$4-SSSModel!$C$3+1,MAX(0,CE$4-$DZ23-$CA$4+1),1,MIN($DZ23,CE$4-$CA$4+1))),
     IF(SSSModel!$C$4="PV",AG23*$EA23*(1+SSSModel!$C$2),
     IF(SSSModel!$C$4="FCR",$EC23*SUM(OFFSET($AC23,0,MAX(CE$4-$AC$4-$DZ23+1,0),1,MIN($DZ23,CE$4-$AC$4+1))),0)))),
SUM($AC23:$BZ23)*
     IF(SSSModel!$C$4="RR",OFFSET(Profiles!$K$2,$Z23,MAX(Profiles!$C$2,AG$4-$W23)),
     IF(SSSModel!$C$4="ECC",$EA23*$EB23*IF(MAX(Escalation!$C$2,AG$4-$W23)&gt;$DZ23-1,0,OFFSET(Escalation!$K$2,$Y23,MAX(Escalation!$C$2,AG$4-$W23))),
     IF(SSSModel!$C$4="PV",IF(CE$4=$W23,$EA23*(1+SSSModel!$C$2),0),
     IF(SSSModel!$C$4="FCR",IF(AND(CE$4&gt;=$W23,OFFSET(Profiles!$K$2,$Z23,MAX(Profiles!$C$2,AG$4-$W23))&gt;0),$EC23,0),0))))))</f>
        <v>0</v>
      </c>
      <c r="CF23" s="135">
        <f ca="1">IF(OR($Z23=0,SSSModel!$C$4="CF"),AH23,
IF(LEFT($V23,3)="ON_",
     IF(SSSModel!$C$4="RR",SUMPRODUCT(OFFSET($AC23,0,0,1,$CB$2),OFFSET(Profiles!$K$28,($Z23-1)*(Profiles!$I$26+1)+CF$4-SSSModel!$C$3+1,0,1,$CB$2)),
     IF(SSSModel!$C$4="ECC",$EA23*$EB23*SUMPRODUCT(OFFSET($AC23,0,MAX(0,CF$4-$DZ23-$CA$4+1),1,MIN($DZ23,CF$4-$CA$4+1)),OFFSET(Escalation!$K$24,($Y23-1)*(Escalation!$I$22+1)+CF$4-SSSModel!$C$3+1,MAX(0,CF$4-$DZ23-$CA$4+1),1,MIN($DZ23,CF$4-$CA$4+1))),
     IF(SSSModel!$C$4="PV",AH23*$EA23*(1+SSSModel!$C$2),
     IF(SSSModel!$C$4="FCR",$EC23*SUM(OFFSET($AC23,0,MAX(CF$4-$AC$4-$DZ23+1,0),1,MIN($DZ23,CF$4-$AC$4+1))),0)))),
SUM($AC23:$BZ23)*
     IF(SSSModel!$C$4="RR",OFFSET(Profiles!$K$2,$Z23,MAX(Profiles!$C$2,AH$4-$W23)),
     IF(SSSModel!$C$4="ECC",$EA23*$EB23*IF(MAX(Escalation!$C$2,AH$4-$W23)&gt;$DZ23-1,0,OFFSET(Escalation!$K$2,$Y23,MAX(Escalation!$C$2,AH$4-$W23))),
     IF(SSSModel!$C$4="PV",IF(CF$4=$W23,$EA23*(1+SSSModel!$C$2),0),
     IF(SSSModel!$C$4="FCR",IF(AND(CF$4&gt;=$W23,OFFSET(Profiles!$K$2,$Z23,MAX(Profiles!$C$2,AH$4-$W23))&gt;0),$EC23,0),0))))))</f>
        <v>0</v>
      </c>
      <c r="CG23" s="135">
        <f ca="1">IF(OR($Z23=0,SSSModel!$C$4="CF"),AI23,
IF(LEFT($V23,3)="ON_",
     IF(SSSModel!$C$4="RR",SUMPRODUCT(OFFSET($AC23,0,0,1,$CB$2),OFFSET(Profiles!$K$28,($Z23-1)*(Profiles!$I$26+1)+CG$4-SSSModel!$C$3+1,0,1,$CB$2)),
     IF(SSSModel!$C$4="ECC",$EA23*$EB23*SUMPRODUCT(OFFSET($AC23,0,MAX(0,CG$4-$DZ23-$CA$4+1),1,MIN($DZ23,CG$4-$CA$4+1)),OFFSET(Escalation!$K$24,($Y23-1)*(Escalation!$I$22+1)+CG$4-SSSModel!$C$3+1,MAX(0,CG$4-$DZ23-$CA$4+1),1,MIN($DZ23,CG$4-$CA$4+1))),
     IF(SSSModel!$C$4="PV",AI23*$EA23*(1+SSSModel!$C$2),
     IF(SSSModel!$C$4="FCR",$EC23*SUM(OFFSET($AC23,0,MAX(CG$4-$AC$4-$DZ23+1,0),1,MIN($DZ23,CG$4-$AC$4+1))),0)))),
SUM($AC23:$BZ23)*
     IF(SSSModel!$C$4="RR",OFFSET(Profiles!$K$2,$Z23,MAX(Profiles!$C$2,AI$4-$W23)),
     IF(SSSModel!$C$4="ECC",$EA23*$EB23*IF(MAX(Escalation!$C$2,AI$4-$W23)&gt;$DZ23-1,0,OFFSET(Escalation!$K$2,$Y23,MAX(Escalation!$C$2,AI$4-$W23))),
     IF(SSSModel!$C$4="PV",IF(CG$4=$W23,$EA23*(1+SSSModel!$C$2),0),
     IF(SSSModel!$C$4="FCR",IF(AND(CG$4&gt;=$W23,OFFSET(Profiles!$K$2,$Z23,MAX(Profiles!$C$2,AI$4-$W23))&gt;0),$EC23,0),0))))))</f>
        <v>0</v>
      </c>
      <c r="CH23" s="135">
        <f ca="1">IF(OR($Z23=0,SSSModel!$C$4="CF"),AJ23,
IF(LEFT($V23,3)="ON_",
     IF(SSSModel!$C$4="RR",SUMPRODUCT(OFFSET($AC23,0,0,1,$CB$2),OFFSET(Profiles!$K$28,($Z23-1)*(Profiles!$I$26+1)+CH$4-SSSModel!$C$3+1,0,1,$CB$2)),
     IF(SSSModel!$C$4="ECC",$EA23*$EB23*SUMPRODUCT(OFFSET($AC23,0,MAX(0,CH$4-$DZ23-$CA$4+1),1,MIN($DZ23,CH$4-$CA$4+1)),OFFSET(Escalation!$K$24,($Y23-1)*(Escalation!$I$22+1)+CH$4-SSSModel!$C$3+1,MAX(0,CH$4-$DZ23-$CA$4+1),1,MIN($DZ23,CH$4-$CA$4+1))),
     IF(SSSModel!$C$4="PV",AJ23*$EA23*(1+SSSModel!$C$2),
     IF(SSSModel!$C$4="FCR",$EC23*SUM(OFFSET($AC23,0,MAX(CH$4-$AC$4-$DZ23+1,0),1,MIN($DZ23,CH$4-$AC$4+1))),0)))),
SUM($AC23:$BZ23)*
     IF(SSSModel!$C$4="RR",OFFSET(Profiles!$K$2,$Z23,MAX(Profiles!$C$2,AJ$4-$W23)),
     IF(SSSModel!$C$4="ECC",$EA23*$EB23*IF(MAX(Escalation!$C$2,AJ$4-$W23)&gt;$DZ23-1,0,OFFSET(Escalation!$K$2,$Y23,MAX(Escalation!$C$2,AJ$4-$W23))),
     IF(SSSModel!$C$4="PV",IF(CH$4=$W23,$EA23*(1+SSSModel!$C$2),0),
     IF(SSSModel!$C$4="FCR",IF(AND(CH$4&gt;=$W23,OFFSET(Profiles!$K$2,$Z23,MAX(Profiles!$C$2,AJ$4-$W23))&gt;0),$EC23,0),0))))))</f>
        <v>0</v>
      </c>
      <c r="CI23" s="135">
        <f ca="1">IF(OR($Z23=0,SSSModel!$C$4="CF"),AK23,
IF(LEFT($V23,3)="ON_",
     IF(SSSModel!$C$4="RR",SUMPRODUCT(OFFSET($AC23,0,0,1,$CB$2),OFFSET(Profiles!$K$28,($Z23-1)*(Profiles!$I$26+1)+CI$4-SSSModel!$C$3+1,0,1,$CB$2)),
     IF(SSSModel!$C$4="ECC",$EA23*$EB23*SUMPRODUCT(OFFSET($AC23,0,MAX(0,CI$4-$DZ23-$CA$4+1),1,MIN($DZ23,CI$4-$CA$4+1)),OFFSET(Escalation!$K$24,($Y23-1)*(Escalation!$I$22+1)+CI$4-SSSModel!$C$3+1,MAX(0,CI$4-$DZ23-$CA$4+1),1,MIN($DZ23,CI$4-$CA$4+1))),
     IF(SSSModel!$C$4="PV",AK23*$EA23*(1+SSSModel!$C$2),
     IF(SSSModel!$C$4="FCR",$EC23*SUM(OFFSET($AC23,0,MAX(CI$4-$AC$4-$DZ23+1,0),1,MIN($DZ23,CI$4-$AC$4+1))),0)))),
SUM($AC23:$BZ23)*
     IF(SSSModel!$C$4="RR",OFFSET(Profiles!$K$2,$Z23,MAX(Profiles!$C$2,AK$4-$W23)),
     IF(SSSModel!$C$4="ECC",$EA23*$EB23*IF(MAX(Escalation!$C$2,AK$4-$W23)&gt;$DZ23-1,0,OFFSET(Escalation!$K$2,$Y23,MAX(Escalation!$C$2,AK$4-$W23))),
     IF(SSSModel!$C$4="PV",IF(CI$4=$W23,$EA23*(1+SSSModel!$C$2),0),
     IF(SSSModel!$C$4="FCR",IF(AND(CI$4&gt;=$W23,OFFSET(Profiles!$K$2,$Z23,MAX(Profiles!$C$2,AK$4-$W23))&gt;0),$EC23,0),0))))))</f>
        <v>0</v>
      </c>
      <c r="CJ23" s="135">
        <f ca="1">IF(OR($Z23=0,SSSModel!$C$4="CF"),AL23,
IF(LEFT($V23,3)="ON_",
     IF(SSSModel!$C$4="RR",SUMPRODUCT(OFFSET($AC23,0,0,1,$CB$2),OFFSET(Profiles!$K$28,($Z23-1)*(Profiles!$I$26+1)+CJ$4-SSSModel!$C$3+1,0,1,$CB$2)),
     IF(SSSModel!$C$4="ECC",$EA23*$EB23*SUMPRODUCT(OFFSET($AC23,0,MAX(0,CJ$4-$DZ23-$CA$4+1),1,MIN($DZ23,CJ$4-$CA$4+1)),OFFSET(Escalation!$K$24,($Y23-1)*(Escalation!$I$22+1)+CJ$4-SSSModel!$C$3+1,MAX(0,CJ$4-$DZ23-$CA$4+1),1,MIN($DZ23,CJ$4-$CA$4+1))),
     IF(SSSModel!$C$4="PV",AL23*$EA23*(1+SSSModel!$C$2),
     IF(SSSModel!$C$4="FCR",$EC23*SUM(OFFSET($AC23,0,MAX(CJ$4-$AC$4-$DZ23+1,0),1,MIN($DZ23,CJ$4-$AC$4+1))),0)))),
SUM($AC23:$BZ23)*
     IF(SSSModel!$C$4="RR",OFFSET(Profiles!$K$2,$Z23,MAX(Profiles!$C$2,AL$4-$W23)),
     IF(SSSModel!$C$4="ECC",$EA23*$EB23*IF(MAX(Escalation!$C$2,AL$4-$W23)&gt;$DZ23-1,0,OFFSET(Escalation!$K$2,$Y23,MAX(Escalation!$C$2,AL$4-$W23))),
     IF(SSSModel!$C$4="PV",IF(CJ$4=$W23,$EA23*(1+SSSModel!$C$2),0),
     IF(SSSModel!$C$4="FCR",IF(AND(CJ$4&gt;=$W23,OFFSET(Profiles!$K$2,$Z23,MAX(Profiles!$C$2,AL$4-$W23))&gt;0),$EC23,0),0))))))</f>
        <v>0</v>
      </c>
      <c r="CK23" s="135">
        <f ca="1">IF(OR($Z23=0,SSSModel!$C$4="CF"),AM23,
IF(LEFT($V23,3)="ON_",
     IF(SSSModel!$C$4="RR",SUMPRODUCT(OFFSET($AC23,0,0,1,$CB$2),OFFSET(Profiles!$K$28,($Z23-1)*(Profiles!$I$26+1)+CK$4-SSSModel!$C$3+1,0,1,$CB$2)),
     IF(SSSModel!$C$4="ECC",$EA23*$EB23*SUMPRODUCT(OFFSET($AC23,0,MAX(0,CK$4-$DZ23-$CA$4+1),1,MIN($DZ23,CK$4-$CA$4+1)),OFFSET(Escalation!$K$24,($Y23-1)*(Escalation!$I$22+1)+CK$4-SSSModel!$C$3+1,MAX(0,CK$4-$DZ23-$CA$4+1),1,MIN($DZ23,CK$4-$CA$4+1))),
     IF(SSSModel!$C$4="PV",AM23*$EA23*(1+SSSModel!$C$2),
     IF(SSSModel!$C$4="FCR",$EC23*SUM(OFFSET($AC23,0,MAX(CK$4-$AC$4-$DZ23+1,0),1,MIN($DZ23,CK$4-$AC$4+1))),0)))),
SUM($AC23:$BZ23)*
     IF(SSSModel!$C$4="RR",OFFSET(Profiles!$K$2,$Z23,MAX(Profiles!$C$2,AM$4-$W23)),
     IF(SSSModel!$C$4="ECC",$EA23*$EB23*IF(MAX(Escalation!$C$2,AM$4-$W23)&gt;$DZ23-1,0,OFFSET(Escalation!$K$2,$Y23,MAX(Escalation!$C$2,AM$4-$W23))),
     IF(SSSModel!$C$4="PV",IF(CK$4=$W23,$EA23*(1+SSSModel!$C$2),0),
     IF(SSSModel!$C$4="FCR",IF(AND(CK$4&gt;=$W23,OFFSET(Profiles!$K$2,$Z23,MAX(Profiles!$C$2,AM$4-$W23))&gt;0),$EC23,0),0))))))</f>
        <v>0</v>
      </c>
      <c r="CL23" s="135">
        <f ca="1">IF(OR($Z23=0,SSSModel!$C$4="CF"),AN23,
IF(LEFT($V23,3)="ON_",
     IF(SSSModel!$C$4="RR",SUMPRODUCT(OFFSET($AC23,0,0,1,$CB$2),OFFSET(Profiles!$K$28,($Z23-1)*(Profiles!$I$26+1)+CL$4-SSSModel!$C$3+1,0,1,$CB$2)),
     IF(SSSModel!$C$4="ECC",$EA23*$EB23*SUMPRODUCT(OFFSET($AC23,0,MAX(0,CL$4-$DZ23-$CA$4+1),1,MIN($DZ23,CL$4-$CA$4+1)),OFFSET(Escalation!$K$24,($Y23-1)*(Escalation!$I$22+1)+CL$4-SSSModel!$C$3+1,MAX(0,CL$4-$DZ23-$CA$4+1),1,MIN($DZ23,CL$4-$CA$4+1))),
     IF(SSSModel!$C$4="PV",AN23*$EA23*(1+SSSModel!$C$2),
     IF(SSSModel!$C$4="FCR",$EC23*SUM(OFFSET($AC23,0,MAX(CL$4-$AC$4-$DZ23+1,0),1,MIN($DZ23,CL$4-$AC$4+1))),0)))),
SUM($AC23:$BZ23)*
     IF(SSSModel!$C$4="RR",OFFSET(Profiles!$K$2,$Z23,MAX(Profiles!$C$2,AN$4-$W23)),
     IF(SSSModel!$C$4="ECC",$EA23*$EB23*IF(MAX(Escalation!$C$2,AN$4-$W23)&gt;$DZ23-1,0,OFFSET(Escalation!$K$2,$Y23,MAX(Escalation!$C$2,AN$4-$W23))),
     IF(SSSModel!$C$4="PV",IF(CL$4=$W23,$EA23*(1+SSSModel!$C$2),0),
     IF(SSSModel!$C$4="FCR",IF(AND(CL$4&gt;=$W23,OFFSET(Profiles!$K$2,$Z23,MAX(Profiles!$C$2,AN$4-$W23))&gt;0),$EC23,0),0))))))</f>
        <v>0</v>
      </c>
      <c r="CM23" s="135">
        <f ca="1">IF(OR($Z23=0,SSSModel!$C$4="CF"),AO23,
IF(LEFT($V23,3)="ON_",
     IF(SSSModel!$C$4="RR",SUMPRODUCT(OFFSET($AC23,0,0,1,$CB$2),OFFSET(Profiles!$K$28,($Z23-1)*(Profiles!$I$26+1)+CM$4-SSSModel!$C$3+1,0,1,$CB$2)),
     IF(SSSModel!$C$4="ECC",$EA23*$EB23*SUMPRODUCT(OFFSET($AC23,0,MAX(0,CM$4-$DZ23-$CA$4+1),1,MIN($DZ23,CM$4-$CA$4+1)),OFFSET(Escalation!$K$24,($Y23-1)*(Escalation!$I$22+1)+CM$4-SSSModel!$C$3+1,MAX(0,CM$4-$DZ23-$CA$4+1),1,MIN($DZ23,CM$4-$CA$4+1))),
     IF(SSSModel!$C$4="PV",AO23*$EA23*(1+SSSModel!$C$2),
     IF(SSSModel!$C$4="FCR",$EC23*SUM(OFFSET($AC23,0,MAX(CM$4-$AC$4-$DZ23+1,0),1,MIN($DZ23,CM$4-$AC$4+1))),0)))),
SUM($AC23:$BZ23)*
     IF(SSSModel!$C$4="RR",OFFSET(Profiles!$K$2,$Z23,MAX(Profiles!$C$2,AO$4-$W23)),
     IF(SSSModel!$C$4="ECC",$EA23*$EB23*IF(MAX(Escalation!$C$2,AO$4-$W23)&gt;$DZ23-1,0,OFFSET(Escalation!$K$2,$Y23,MAX(Escalation!$C$2,AO$4-$W23))),
     IF(SSSModel!$C$4="PV",IF(CM$4=$W23,$EA23*(1+SSSModel!$C$2),0),
     IF(SSSModel!$C$4="FCR",IF(AND(CM$4&gt;=$W23,OFFSET(Profiles!$K$2,$Z23,MAX(Profiles!$C$2,AO$4-$W23))&gt;0),$EC23,0),0))))))</f>
        <v>0</v>
      </c>
      <c r="CN23" s="135">
        <f ca="1">IF(OR($Z23=0,SSSModel!$C$4="CF"),AP23,
IF(LEFT($V23,3)="ON_",
     IF(SSSModel!$C$4="RR",SUMPRODUCT(OFFSET($AC23,0,0,1,$CB$2),OFFSET(Profiles!$K$28,($Z23-1)*(Profiles!$I$26+1)+CN$4-SSSModel!$C$3+1,0,1,$CB$2)),
     IF(SSSModel!$C$4="ECC",$EA23*$EB23*SUMPRODUCT(OFFSET($AC23,0,MAX(0,CN$4-$DZ23-$CA$4+1),1,MIN($DZ23,CN$4-$CA$4+1)),OFFSET(Escalation!$K$24,($Y23-1)*(Escalation!$I$22+1)+CN$4-SSSModel!$C$3+1,MAX(0,CN$4-$DZ23-$CA$4+1),1,MIN($DZ23,CN$4-$CA$4+1))),
     IF(SSSModel!$C$4="PV",AP23*$EA23*(1+SSSModel!$C$2),
     IF(SSSModel!$C$4="FCR",$EC23*SUM(OFFSET($AC23,0,MAX(CN$4-$AC$4-$DZ23+1,0),1,MIN($DZ23,CN$4-$AC$4+1))),0)))),
SUM($AC23:$BZ23)*
     IF(SSSModel!$C$4="RR",OFFSET(Profiles!$K$2,$Z23,MAX(Profiles!$C$2,AP$4-$W23)),
     IF(SSSModel!$C$4="ECC",$EA23*$EB23*IF(MAX(Escalation!$C$2,AP$4-$W23)&gt;$DZ23-1,0,OFFSET(Escalation!$K$2,$Y23,MAX(Escalation!$C$2,AP$4-$W23))),
     IF(SSSModel!$C$4="PV",IF(CN$4=$W23,$EA23*(1+SSSModel!$C$2),0),
     IF(SSSModel!$C$4="FCR",IF(AND(CN$4&gt;=$W23,OFFSET(Profiles!$K$2,$Z23,MAX(Profiles!$C$2,AP$4-$W23))&gt;0),$EC23,0),0))))))</f>
        <v>0</v>
      </c>
      <c r="CO23" s="135">
        <f ca="1">IF(OR($Z23=0,SSSModel!$C$4="CF"),AQ23,
IF(LEFT($V23,3)="ON_",
     IF(SSSModel!$C$4="RR",SUMPRODUCT(OFFSET($AC23,0,0,1,$CB$2),OFFSET(Profiles!$K$28,($Z23-1)*(Profiles!$I$26+1)+CO$4-SSSModel!$C$3+1,0,1,$CB$2)),
     IF(SSSModel!$C$4="ECC",$EA23*$EB23*SUMPRODUCT(OFFSET($AC23,0,MAX(0,CO$4-$DZ23-$CA$4+1),1,MIN($DZ23,CO$4-$CA$4+1)),OFFSET(Escalation!$K$24,($Y23-1)*(Escalation!$I$22+1)+CO$4-SSSModel!$C$3+1,MAX(0,CO$4-$DZ23-$CA$4+1),1,MIN($DZ23,CO$4-$CA$4+1))),
     IF(SSSModel!$C$4="PV",AQ23*$EA23*(1+SSSModel!$C$2),
     IF(SSSModel!$C$4="FCR",$EC23*SUM(OFFSET($AC23,0,MAX(CO$4-$AC$4-$DZ23+1,0),1,MIN($DZ23,CO$4-$AC$4+1))),0)))),
SUM($AC23:$BZ23)*
     IF(SSSModel!$C$4="RR",OFFSET(Profiles!$K$2,$Z23,MAX(Profiles!$C$2,AQ$4-$W23)),
     IF(SSSModel!$C$4="ECC",$EA23*$EB23*IF(MAX(Escalation!$C$2,AQ$4-$W23)&gt;$DZ23-1,0,OFFSET(Escalation!$K$2,$Y23,MAX(Escalation!$C$2,AQ$4-$W23))),
     IF(SSSModel!$C$4="PV",IF(CO$4=$W23,$EA23*(1+SSSModel!$C$2),0),
     IF(SSSModel!$C$4="FCR",IF(AND(CO$4&gt;=$W23,OFFSET(Profiles!$K$2,$Z23,MAX(Profiles!$C$2,AQ$4-$W23))&gt;0),$EC23,0),0))))))</f>
        <v>0</v>
      </c>
      <c r="CP23" s="135">
        <f ca="1">IF(OR($Z23=0,SSSModel!$C$4="CF"),AR23,
IF(LEFT($V23,3)="ON_",
     IF(SSSModel!$C$4="RR",SUMPRODUCT(OFFSET($AC23,0,0,1,$CB$2),OFFSET(Profiles!$K$28,($Z23-1)*(Profiles!$I$26+1)+CP$4-SSSModel!$C$3+1,0,1,$CB$2)),
     IF(SSSModel!$C$4="ECC",$EA23*$EB23*SUMPRODUCT(OFFSET($AC23,0,MAX(0,CP$4-$DZ23-$CA$4+1),1,MIN($DZ23,CP$4-$CA$4+1)),OFFSET(Escalation!$K$24,($Y23-1)*(Escalation!$I$22+1)+CP$4-SSSModel!$C$3+1,MAX(0,CP$4-$DZ23-$CA$4+1),1,MIN($DZ23,CP$4-$CA$4+1))),
     IF(SSSModel!$C$4="PV",AR23*$EA23*(1+SSSModel!$C$2),
     IF(SSSModel!$C$4="FCR",$EC23*SUM(OFFSET($AC23,0,MAX(CP$4-$AC$4-$DZ23+1,0),1,MIN($DZ23,CP$4-$AC$4+1))),0)))),
SUM($AC23:$BZ23)*
     IF(SSSModel!$C$4="RR",OFFSET(Profiles!$K$2,$Z23,MAX(Profiles!$C$2,AR$4-$W23)),
     IF(SSSModel!$C$4="ECC",$EA23*$EB23*IF(MAX(Escalation!$C$2,AR$4-$W23)&gt;$DZ23-1,0,OFFSET(Escalation!$K$2,$Y23,MAX(Escalation!$C$2,AR$4-$W23))),
     IF(SSSModel!$C$4="PV",IF(CP$4=$W23,$EA23*(1+SSSModel!$C$2),0),
     IF(SSSModel!$C$4="FCR",IF(AND(CP$4&gt;=$W23,OFFSET(Profiles!$K$2,$Z23,MAX(Profiles!$C$2,AR$4-$W23))&gt;0),$EC23,0),0))))))</f>
        <v>0</v>
      </c>
      <c r="CQ23" s="135">
        <f ca="1">IF(OR($Z23=0,SSSModel!$C$4="CF"),AS23,
IF(LEFT($V23,3)="ON_",
     IF(SSSModel!$C$4="RR",SUMPRODUCT(OFFSET($AC23,0,0,1,$CB$2),OFFSET(Profiles!$K$28,($Z23-1)*(Profiles!$I$26+1)+CQ$4-SSSModel!$C$3+1,0,1,$CB$2)),
     IF(SSSModel!$C$4="ECC",$EA23*$EB23*SUMPRODUCT(OFFSET($AC23,0,MAX(0,CQ$4-$DZ23-$CA$4+1),1,MIN($DZ23,CQ$4-$CA$4+1)),OFFSET(Escalation!$K$24,($Y23-1)*(Escalation!$I$22+1)+CQ$4-SSSModel!$C$3+1,MAX(0,CQ$4-$DZ23-$CA$4+1),1,MIN($DZ23,CQ$4-$CA$4+1))),
     IF(SSSModel!$C$4="PV",AS23*$EA23*(1+SSSModel!$C$2),
     IF(SSSModel!$C$4="FCR",$EC23*SUM(OFFSET($AC23,0,MAX(CQ$4-$AC$4-$DZ23+1,0),1,MIN($DZ23,CQ$4-$AC$4+1))),0)))),
SUM($AC23:$BZ23)*
     IF(SSSModel!$C$4="RR",OFFSET(Profiles!$K$2,$Z23,MAX(Profiles!$C$2,AS$4-$W23)),
     IF(SSSModel!$C$4="ECC",$EA23*$EB23*IF(MAX(Escalation!$C$2,AS$4-$W23)&gt;$DZ23-1,0,OFFSET(Escalation!$K$2,$Y23,MAX(Escalation!$C$2,AS$4-$W23))),
     IF(SSSModel!$C$4="PV",IF(CQ$4=$W23,$EA23*(1+SSSModel!$C$2),0),
     IF(SSSModel!$C$4="FCR",IF(AND(CQ$4&gt;=$W23,OFFSET(Profiles!$K$2,$Z23,MAX(Profiles!$C$2,AS$4-$W23))&gt;0),$EC23,0),0))))))</f>
        <v>0</v>
      </c>
      <c r="CR23" s="135">
        <f ca="1">IF(OR($Z23=0,SSSModel!$C$4="CF"),AT23,
IF(LEFT($V23,3)="ON_",
     IF(SSSModel!$C$4="RR",SUMPRODUCT(OFFSET($AC23,0,0,1,$CB$2),OFFSET(Profiles!$K$28,($Z23-1)*(Profiles!$I$26+1)+CR$4-SSSModel!$C$3+1,0,1,$CB$2)),
     IF(SSSModel!$C$4="ECC",$EA23*$EB23*SUMPRODUCT(OFFSET($AC23,0,MAX(0,CR$4-$DZ23-$CA$4+1),1,MIN($DZ23,CR$4-$CA$4+1)),OFFSET(Escalation!$K$24,($Y23-1)*(Escalation!$I$22+1)+CR$4-SSSModel!$C$3+1,MAX(0,CR$4-$DZ23-$CA$4+1),1,MIN($DZ23,CR$4-$CA$4+1))),
     IF(SSSModel!$C$4="PV",AT23*$EA23*(1+SSSModel!$C$2),
     IF(SSSModel!$C$4="FCR",$EC23*SUM(OFFSET($AC23,0,MAX(CR$4-$AC$4-$DZ23+1,0),1,MIN($DZ23,CR$4-$AC$4+1))),0)))),
SUM($AC23:$BZ23)*
     IF(SSSModel!$C$4="RR",OFFSET(Profiles!$K$2,$Z23,MAX(Profiles!$C$2,AT$4-$W23)),
     IF(SSSModel!$C$4="ECC",$EA23*$EB23*IF(MAX(Escalation!$C$2,AT$4-$W23)&gt;$DZ23-1,0,OFFSET(Escalation!$K$2,$Y23,MAX(Escalation!$C$2,AT$4-$W23))),
     IF(SSSModel!$C$4="PV",IF(CR$4=$W23,$EA23*(1+SSSModel!$C$2),0),
     IF(SSSModel!$C$4="FCR",IF(AND(CR$4&gt;=$W23,OFFSET(Profiles!$K$2,$Z23,MAX(Profiles!$C$2,AT$4-$W23))&gt;0),$EC23,0),0))))))</f>
        <v>0</v>
      </c>
      <c r="CS23" s="135">
        <f ca="1">IF(OR($Z23=0,SSSModel!$C$4="CF"),AU23,
IF(LEFT($V23,3)="ON_",
     IF(SSSModel!$C$4="RR",SUMPRODUCT(OFFSET($AC23,0,0,1,$CB$2),OFFSET(Profiles!$K$28,($Z23-1)*(Profiles!$I$26+1)+CS$4-SSSModel!$C$3+1,0,1,$CB$2)),
     IF(SSSModel!$C$4="ECC",$EA23*$EB23*SUMPRODUCT(OFFSET($AC23,0,MAX(0,CS$4-$DZ23-$CA$4+1),1,MIN($DZ23,CS$4-$CA$4+1)),OFFSET(Escalation!$K$24,($Y23-1)*(Escalation!$I$22+1)+CS$4-SSSModel!$C$3+1,MAX(0,CS$4-$DZ23-$CA$4+1),1,MIN($DZ23,CS$4-$CA$4+1))),
     IF(SSSModel!$C$4="PV",AU23*$EA23*(1+SSSModel!$C$2),
     IF(SSSModel!$C$4="FCR",$EC23*SUM(OFFSET($AC23,0,MAX(CS$4-$AC$4-$DZ23+1,0),1,MIN($DZ23,CS$4-$AC$4+1))),0)))),
SUM($AC23:$BZ23)*
     IF(SSSModel!$C$4="RR",OFFSET(Profiles!$K$2,$Z23,MAX(Profiles!$C$2,AU$4-$W23)),
     IF(SSSModel!$C$4="ECC",$EA23*$EB23*IF(MAX(Escalation!$C$2,AU$4-$W23)&gt;$DZ23-1,0,OFFSET(Escalation!$K$2,$Y23,MAX(Escalation!$C$2,AU$4-$W23))),
     IF(SSSModel!$C$4="PV",IF(CS$4=$W23,$EA23*(1+SSSModel!$C$2),0),
     IF(SSSModel!$C$4="FCR",IF(AND(CS$4&gt;=$W23,OFFSET(Profiles!$K$2,$Z23,MAX(Profiles!$C$2,AU$4-$W23))&gt;0),$EC23,0),0))))))</f>
        <v>0</v>
      </c>
      <c r="CT23" s="135">
        <f ca="1">IF(OR($Z23=0,SSSModel!$C$4="CF"),AV23,
IF(LEFT($V23,3)="ON_",
     IF(SSSModel!$C$4="RR",SUMPRODUCT(OFFSET($AC23,0,0,1,$CB$2),OFFSET(Profiles!$K$28,($Z23-1)*(Profiles!$I$26+1)+CT$4-SSSModel!$C$3+1,0,1,$CB$2)),
     IF(SSSModel!$C$4="ECC",$EA23*$EB23*SUMPRODUCT(OFFSET($AC23,0,MAX(0,CT$4-$DZ23-$CA$4+1),1,MIN($DZ23,CT$4-$CA$4+1)),OFFSET(Escalation!$K$24,($Y23-1)*(Escalation!$I$22+1)+CT$4-SSSModel!$C$3+1,MAX(0,CT$4-$DZ23-$CA$4+1),1,MIN($DZ23,CT$4-$CA$4+1))),
     IF(SSSModel!$C$4="PV",AV23*$EA23*(1+SSSModel!$C$2),
     IF(SSSModel!$C$4="FCR",$EC23*SUM(OFFSET($AC23,0,MAX(CT$4-$AC$4-$DZ23+1,0),1,MIN($DZ23,CT$4-$AC$4+1))),0)))),
SUM($AC23:$BZ23)*
     IF(SSSModel!$C$4="RR",OFFSET(Profiles!$K$2,$Z23,MAX(Profiles!$C$2,AV$4-$W23)),
     IF(SSSModel!$C$4="ECC",$EA23*$EB23*IF(MAX(Escalation!$C$2,AV$4-$W23)&gt;$DZ23-1,0,OFFSET(Escalation!$K$2,$Y23,MAX(Escalation!$C$2,AV$4-$W23))),
     IF(SSSModel!$C$4="PV",IF(CT$4=$W23,$EA23*(1+SSSModel!$C$2),0),
     IF(SSSModel!$C$4="FCR",IF(AND(CT$4&gt;=$W23,OFFSET(Profiles!$K$2,$Z23,MAX(Profiles!$C$2,AV$4-$W23))&gt;0),$EC23,0),0))))))</f>
        <v>0</v>
      </c>
      <c r="CU23" s="135">
        <f ca="1">IF(OR($Z23=0,SSSModel!$C$4="CF"),AW23,
IF(LEFT($V23,3)="ON_",
     IF(SSSModel!$C$4="RR",SUMPRODUCT(OFFSET($AC23,0,0,1,$CB$2),OFFSET(Profiles!$K$28,($Z23-1)*(Profiles!$I$26+1)+CU$4-SSSModel!$C$3+1,0,1,$CB$2)),
     IF(SSSModel!$C$4="ECC",$EA23*$EB23*SUMPRODUCT(OFFSET($AC23,0,MAX(0,CU$4-$DZ23-$CA$4+1),1,MIN($DZ23,CU$4-$CA$4+1)),OFFSET(Escalation!$K$24,($Y23-1)*(Escalation!$I$22+1)+CU$4-SSSModel!$C$3+1,MAX(0,CU$4-$DZ23-$CA$4+1),1,MIN($DZ23,CU$4-$CA$4+1))),
     IF(SSSModel!$C$4="PV",AW23*$EA23*(1+SSSModel!$C$2),
     IF(SSSModel!$C$4="FCR",$EC23*SUM(OFFSET($AC23,0,MAX(CU$4-$AC$4-$DZ23+1,0),1,MIN($DZ23,CU$4-$AC$4+1))),0)))),
SUM($AC23:$BZ23)*
     IF(SSSModel!$C$4="RR",OFFSET(Profiles!$K$2,$Z23,MAX(Profiles!$C$2,AW$4-$W23)),
     IF(SSSModel!$C$4="ECC",$EA23*$EB23*IF(MAX(Escalation!$C$2,AW$4-$W23)&gt;$DZ23-1,0,OFFSET(Escalation!$K$2,$Y23,MAX(Escalation!$C$2,AW$4-$W23))),
     IF(SSSModel!$C$4="PV",IF(CU$4=$W23,$EA23*(1+SSSModel!$C$2),0),
     IF(SSSModel!$C$4="FCR",IF(AND(CU$4&gt;=$W23,OFFSET(Profiles!$K$2,$Z23,MAX(Profiles!$C$2,AW$4-$W23))&gt;0),$EC23,0),0))))))</f>
        <v>0</v>
      </c>
      <c r="CV23" s="135">
        <f ca="1">IF(OR($Z23=0,SSSModel!$C$4="CF"),AX23,
IF(LEFT($V23,3)="ON_",
     IF(SSSModel!$C$4="RR",SUMPRODUCT(OFFSET($AC23,0,0,1,$CB$2),OFFSET(Profiles!$K$28,($Z23-1)*(Profiles!$I$26+1)+CV$4-SSSModel!$C$3+1,0,1,$CB$2)),
     IF(SSSModel!$C$4="ECC",$EA23*$EB23*SUMPRODUCT(OFFSET($AC23,0,MAX(0,CV$4-$DZ23-$CA$4+1),1,MIN($DZ23,CV$4-$CA$4+1)),OFFSET(Escalation!$K$24,($Y23-1)*(Escalation!$I$22+1)+CV$4-SSSModel!$C$3+1,MAX(0,CV$4-$DZ23-$CA$4+1),1,MIN($DZ23,CV$4-$CA$4+1))),
     IF(SSSModel!$C$4="PV",AX23*$EA23*(1+SSSModel!$C$2),
     IF(SSSModel!$C$4="FCR",$EC23*SUM(OFFSET($AC23,0,MAX(CV$4-$AC$4-$DZ23+1,0),1,MIN($DZ23,CV$4-$AC$4+1))),0)))),
SUM($AC23:$BZ23)*
     IF(SSSModel!$C$4="RR",OFFSET(Profiles!$K$2,$Z23,MAX(Profiles!$C$2,AX$4-$W23)),
     IF(SSSModel!$C$4="ECC",$EA23*$EB23*IF(MAX(Escalation!$C$2,AX$4-$W23)&gt;$DZ23-1,0,OFFSET(Escalation!$K$2,$Y23,MAX(Escalation!$C$2,AX$4-$W23))),
     IF(SSSModel!$C$4="PV",IF(CV$4=$W23,$EA23*(1+SSSModel!$C$2),0),
     IF(SSSModel!$C$4="FCR",IF(AND(CV$4&gt;=$W23,OFFSET(Profiles!$K$2,$Z23,MAX(Profiles!$C$2,AX$4-$W23))&gt;0),$EC23,0),0))))))</f>
        <v>0</v>
      </c>
      <c r="CW23" s="135">
        <f ca="1">IF(OR($Z23=0,SSSModel!$C$4="CF"),AY23,
IF(LEFT($V23,3)="ON_",
     IF(SSSModel!$C$4="RR",SUMPRODUCT(OFFSET($AC23,0,0,1,$CB$2),OFFSET(Profiles!$K$28,($Z23-1)*(Profiles!$I$26+1)+CW$4-SSSModel!$C$3+1,0,1,$CB$2)),
     IF(SSSModel!$C$4="ECC",$EA23*$EB23*SUMPRODUCT(OFFSET($AC23,0,MAX(0,CW$4-$DZ23-$CA$4+1),1,MIN($DZ23,CW$4-$CA$4+1)),OFFSET(Escalation!$K$24,($Y23-1)*(Escalation!$I$22+1)+CW$4-SSSModel!$C$3+1,MAX(0,CW$4-$DZ23-$CA$4+1),1,MIN($DZ23,CW$4-$CA$4+1))),
     IF(SSSModel!$C$4="PV",AY23*$EA23*(1+SSSModel!$C$2),
     IF(SSSModel!$C$4="FCR",$EC23*SUM(OFFSET($AC23,0,MAX(CW$4-$AC$4-$DZ23+1,0),1,MIN($DZ23,CW$4-$AC$4+1))),0)))),
SUM($AC23:$BZ23)*
     IF(SSSModel!$C$4="RR",OFFSET(Profiles!$K$2,$Z23,MAX(Profiles!$C$2,AY$4-$W23)),
     IF(SSSModel!$C$4="ECC",$EA23*$EB23*IF(MAX(Escalation!$C$2,AY$4-$W23)&gt;$DZ23-1,0,OFFSET(Escalation!$K$2,$Y23,MAX(Escalation!$C$2,AY$4-$W23))),
     IF(SSSModel!$C$4="PV",IF(CW$4=$W23,$EA23*(1+SSSModel!$C$2),0),
     IF(SSSModel!$C$4="FCR",IF(AND(CW$4&gt;=$W23,OFFSET(Profiles!$K$2,$Z23,MAX(Profiles!$C$2,AY$4-$W23))&gt;0),$EC23,0),0))))))</f>
        <v>0</v>
      </c>
      <c r="CX23" s="135">
        <f ca="1">IF(OR($Z23=0,SSSModel!$C$4="CF"),AZ23,
IF(LEFT($V23,3)="ON_",
     IF(SSSModel!$C$4="RR",SUMPRODUCT(OFFSET($AC23,0,0,1,$CB$2),OFFSET(Profiles!$K$28,($Z23-1)*(Profiles!$I$26+1)+CX$4-SSSModel!$C$3+1,0,1,$CB$2)),
     IF(SSSModel!$C$4="ECC",$EA23*$EB23*SUMPRODUCT(OFFSET($AC23,0,MAX(0,CX$4-$DZ23-$CA$4+1),1,MIN($DZ23,CX$4-$CA$4+1)),OFFSET(Escalation!$K$24,($Y23-1)*(Escalation!$I$22+1)+CX$4-SSSModel!$C$3+1,MAX(0,CX$4-$DZ23-$CA$4+1),1,MIN($DZ23,CX$4-$CA$4+1))),
     IF(SSSModel!$C$4="PV",AZ23*$EA23*(1+SSSModel!$C$2),
     IF(SSSModel!$C$4="FCR",$EC23*SUM(OFFSET($AC23,0,MAX(CX$4-$AC$4-$DZ23+1,0),1,MIN($DZ23,CX$4-$AC$4+1))),0)))),
SUM($AC23:$BZ23)*
     IF(SSSModel!$C$4="RR",OFFSET(Profiles!$K$2,$Z23,MAX(Profiles!$C$2,AZ$4-$W23)),
     IF(SSSModel!$C$4="ECC",$EA23*$EB23*IF(MAX(Escalation!$C$2,AZ$4-$W23)&gt;$DZ23-1,0,OFFSET(Escalation!$K$2,$Y23,MAX(Escalation!$C$2,AZ$4-$W23))),
     IF(SSSModel!$C$4="PV",IF(CX$4=$W23,$EA23*(1+SSSModel!$C$2),0),
     IF(SSSModel!$C$4="FCR",IF(AND(CX$4&gt;=$W23,OFFSET(Profiles!$K$2,$Z23,MAX(Profiles!$C$2,AZ$4-$W23))&gt;0),$EC23,0),0))))))</f>
        <v>0</v>
      </c>
      <c r="CY23" s="135">
        <f ca="1">IF(OR($Z23=0,SSSModel!$C$4="CF"),BA23,
IF(LEFT($V23,3)="ON_",
     IF(SSSModel!$C$4="RR",SUMPRODUCT(OFFSET($AC23,0,0,1,$CB$2),OFFSET(Profiles!$K$28,($Z23-1)*(Profiles!$I$26+1)+CY$4-SSSModel!$C$3+1,0,1,$CB$2)),
     IF(SSSModel!$C$4="ECC",$EA23*$EB23*SUMPRODUCT(OFFSET($AC23,0,MAX(0,CY$4-$DZ23-$CA$4+1),1,MIN($DZ23,CY$4-$CA$4+1)),OFFSET(Escalation!$K$24,($Y23-1)*(Escalation!$I$22+1)+CY$4-SSSModel!$C$3+1,MAX(0,CY$4-$DZ23-$CA$4+1),1,MIN($DZ23,CY$4-$CA$4+1))),
     IF(SSSModel!$C$4="PV",BA23*$EA23*(1+SSSModel!$C$2),
     IF(SSSModel!$C$4="FCR",$EC23*SUM(OFFSET($AC23,0,MAX(CY$4-$AC$4-$DZ23+1,0),1,MIN($DZ23,CY$4-$AC$4+1))),0)))),
SUM($AC23:$BZ23)*
     IF(SSSModel!$C$4="RR",OFFSET(Profiles!$K$2,$Z23,MAX(Profiles!$C$2,BA$4-$W23)),
     IF(SSSModel!$C$4="ECC",$EA23*$EB23*IF(MAX(Escalation!$C$2,BA$4-$W23)&gt;$DZ23-1,0,OFFSET(Escalation!$K$2,$Y23,MAX(Escalation!$C$2,BA$4-$W23))),
     IF(SSSModel!$C$4="PV",IF(CY$4=$W23,$EA23*(1+SSSModel!$C$2),0),
     IF(SSSModel!$C$4="FCR",IF(AND(CY$4&gt;=$W23,OFFSET(Profiles!$K$2,$Z23,MAX(Profiles!$C$2,BA$4-$W23))&gt;0),$EC23,0),0))))))</f>
        <v>0</v>
      </c>
      <c r="CZ23" s="135">
        <f ca="1">IF(OR($Z23=0,SSSModel!$C$4="CF"),BB23,
IF(LEFT($V23,3)="ON_",
     IF(SSSModel!$C$4="RR",SUMPRODUCT(OFFSET($AC23,0,0,1,$CB$2),OFFSET(Profiles!$K$28,($Z23-1)*(Profiles!$I$26+1)+CZ$4-SSSModel!$C$3+1,0,1,$CB$2)),
     IF(SSSModel!$C$4="ECC",$EA23*$EB23*SUMPRODUCT(OFFSET($AC23,0,MAX(0,CZ$4-$DZ23-$CA$4+1),1,MIN($DZ23,CZ$4-$CA$4+1)),OFFSET(Escalation!$K$24,($Y23-1)*(Escalation!$I$22+1)+CZ$4-SSSModel!$C$3+1,MAX(0,CZ$4-$DZ23-$CA$4+1),1,MIN($DZ23,CZ$4-$CA$4+1))),
     IF(SSSModel!$C$4="PV",BB23*$EA23*(1+SSSModel!$C$2),
     IF(SSSModel!$C$4="FCR",$EC23*SUM(OFFSET($AC23,0,MAX(CZ$4-$AC$4-$DZ23+1,0),1,MIN($DZ23,CZ$4-$AC$4+1))),0)))),
SUM($AC23:$BZ23)*
     IF(SSSModel!$C$4="RR",OFFSET(Profiles!$K$2,$Z23,MAX(Profiles!$C$2,BB$4-$W23)),
     IF(SSSModel!$C$4="ECC",$EA23*$EB23*IF(MAX(Escalation!$C$2,BB$4-$W23)&gt;$DZ23-1,0,OFFSET(Escalation!$K$2,$Y23,MAX(Escalation!$C$2,BB$4-$W23))),
     IF(SSSModel!$C$4="PV",IF(CZ$4=$W23,$EA23*(1+SSSModel!$C$2),0),
     IF(SSSModel!$C$4="FCR",IF(AND(CZ$4&gt;=$W23,OFFSET(Profiles!$K$2,$Z23,MAX(Profiles!$C$2,BB$4-$W23))&gt;0),$EC23,0),0))))))</f>
        <v>0</v>
      </c>
      <c r="DA23" s="135">
        <f ca="1">IF(OR($Z23=0,SSSModel!$C$4="CF"),BC23,
IF(LEFT($V23,3)="ON_",
     IF(SSSModel!$C$4="RR",SUMPRODUCT(OFFSET($AC23,0,0,1,$CB$2),OFFSET(Profiles!$K$28,($Z23-1)*(Profiles!$I$26+1)+DA$4-SSSModel!$C$3+1,0,1,$CB$2)),
     IF(SSSModel!$C$4="ECC",$EA23*$EB23*SUMPRODUCT(OFFSET($AC23,0,MAX(0,DA$4-$DZ23-$CA$4+1),1,MIN($DZ23,DA$4-$CA$4+1)),OFFSET(Escalation!$K$24,($Y23-1)*(Escalation!$I$22+1)+DA$4-SSSModel!$C$3+1,MAX(0,DA$4-$DZ23-$CA$4+1),1,MIN($DZ23,DA$4-$CA$4+1))),
     IF(SSSModel!$C$4="PV",BC23*$EA23*(1+SSSModel!$C$2),
     IF(SSSModel!$C$4="FCR",$EC23*SUM(OFFSET($AC23,0,MAX(DA$4-$AC$4-$DZ23+1,0),1,MIN($DZ23,DA$4-$AC$4+1))),0)))),
SUM($AC23:$BZ23)*
     IF(SSSModel!$C$4="RR",OFFSET(Profiles!$K$2,$Z23,MAX(Profiles!$C$2,BC$4-$W23)),
     IF(SSSModel!$C$4="ECC",$EA23*$EB23*IF(MAX(Escalation!$C$2,BC$4-$W23)&gt;$DZ23-1,0,OFFSET(Escalation!$K$2,$Y23,MAX(Escalation!$C$2,BC$4-$W23))),
     IF(SSSModel!$C$4="PV",IF(DA$4=$W23,$EA23*(1+SSSModel!$C$2),0),
     IF(SSSModel!$C$4="FCR",IF(AND(DA$4&gt;=$W23,OFFSET(Profiles!$K$2,$Z23,MAX(Profiles!$C$2,BC$4-$W23))&gt;0),$EC23,0),0))))))</f>
        <v>0</v>
      </c>
      <c r="DB23" s="135">
        <f ca="1">IF(OR($Z23=0,SSSModel!$C$4="CF"),BD23,
IF(LEFT($V23,3)="ON_",
     IF(SSSModel!$C$4="RR",SUMPRODUCT(OFFSET($AC23,0,0,1,$CB$2),OFFSET(Profiles!$K$28,($Z23-1)*(Profiles!$I$26+1)+DB$4-SSSModel!$C$3+1,0,1,$CB$2)),
     IF(SSSModel!$C$4="ECC",$EA23*$EB23*SUMPRODUCT(OFFSET($AC23,0,MAX(0,DB$4-$DZ23-$CA$4+1),1,MIN($DZ23,DB$4-$CA$4+1)),OFFSET(Escalation!$K$24,($Y23-1)*(Escalation!$I$22+1)+DB$4-SSSModel!$C$3+1,MAX(0,DB$4-$DZ23-$CA$4+1),1,MIN($DZ23,DB$4-$CA$4+1))),
     IF(SSSModel!$C$4="PV",BD23*$EA23*(1+SSSModel!$C$2),
     IF(SSSModel!$C$4="FCR",$EC23*SUM(OFFSET($AC23,0,MAX(DB$4-$AC$4-$DZ23+1,0),1,MIN($DZ23,DB$4-$AC$4+1))),0)))),
SUM($AC23:$BZ23)*
     IF(SSSModel!$C$4="RR",OFFSET(Profiles!$K$2,$Z23,MAX(Profiles!$C$2,BD$4-$W23)),
     IF(SSSModel!$C$4="ECC",$EA23*$EB23*IF(MAX(Escalation!$C$2,BD$4-$W23)&gt;$DZ23-1,0,OFFSET(Escalation!$K$2,$Y23,MAX(Escalation!$C$2,BD$4-$W23))),
     IF(SSSModel!$C$4="PV",IF(DB$4=$W23,$EA23*(1+SSSModel!$C$2),0),
     IF(SSSModel!$C$4="FCR",IF(AND(DB$4&gt;=$W23,OFFSET(Profiles!$K$2,$Z23,MAX(Profiles!$C$2,BD$4-$W23))&gt;0),$EC23,0),0))))))</f>
        <v>0</v>
      </c>
      <c r="DC23" s="135">
        <f ca="1">IF(OR($Z23=0,SSSModel!$C$4="CF"),BE23,
IF(LEFT($V23,3)="ON_",
     IF(SSSModel!$C$4="RR",SUMPRODUCT(OFFSET($AC23,0,0,1,$CB$2),OFFSET(Profiles!$K$28,($Z23-1)*(Profiles!$I$26+1)+DC$4-SSSModel!$C$3+1,0,1,$CB$2)),
     IF(SSSModel!$C$4="ECC",$EA23*$EB23*SUMPRODUCT(OFFSET($AC23,0,MAX(0,DC$4-$DZ23-$CA$4+1),1,MIN($DZ23,DC$4-$CA$4+1)),OFFSET(Escalation!$K$24,($Y23-1)*(Escalation!$I$22+1)+DC$4-SSSModel!$C$3+1,MAX(0,DC$4-$DZ23-$CA$4+1),1,MIN($DZ23,DC$4-$CA$4+1))),
     IF(SSSModel!$C$4="PV",BE23*$EA23*(1+SSSModel!$C$2),
     IF(SSSModel!$C$4="FCR",$EC23*SUM(OFFSET($AC23,0,MAX(DC$4-$AC$4-$DZ23+1,0),1,MIN($DZ23,DC$4-$AC$4+1))),0)))),
SUM($AC23:$BZ23)*
     IF(SSSModel!$C$4="RR",OFFSET(Profiles!$K$2,$Z23,MAX(Profiles!$C$2,BE$4-$W23)),
     IF(SSSModel!$C$4="ECC",$EA23*$EB23*IF(MAX(Escalation!$C$2,BE$4-$W23)&gt;$DZ23-1,0,OFFSET(Escalation!$K$2,$Y23,MAX(Escalation!$C$2,BE$4-$W23))),
     IF(SSSModel!$C$4="PV",IF(DC$4=$W23,$EA23*(1+SSSModel!$C$2),0),
     IF(SSSModel!$C$4="FCR",IF(AND(DC$4&gt;=$W23,OFFSET(Profiles!$K$2,$Z23,MAX(Profiles!$C$2,BE$4-$W23))&gt;0),$EC23,0),0))))))</f>
        <v>0</v>
      </c>
      <c r="DD23" s="135">
        <f ca="1">IF(OR($Z23=0,SSSModel!$C$4="CF"),BF23,
IF(LEFT($V23,3)="ON_",
     IF(SSSModel!$C$4="RR",SUMPRODUCT(OFFSET($AC23,0,0,1,$CB$2),OFFSET(Profiles!$K$28,($Z23-1)*(Profiles!$I$26+1)+DD$4-SSSModel!$C$3+1,0,1,$CB$2)),
     IF(SSSModel!$C$4="ECC",$EA23*$EB23*SUMPRODUCT(OFFSET($AC23,0,MAX(0,DD$4-$DZ23-$CA$4+1),1,MIN($DZ23,DD$4-$CA$4+1)),OFFSET(Escalation!$K$24,($Y23-1)*(Escalation!$I$22+1)+DD$4-SSSModel!$C$3+1,MAX(0,DD$4-$DZ23-$CA$4+1),1,MIN($DZ23,DD$4-$CA$4+1))),
     IF(SSSModel!$C$4="PV",BF23*$EA23*(1+SSSModel!$C$2),
     IF(SSSModel!$C$4="FCR",$EC23*SUM(OFFSET($AC23,0,MAX(DD$4-$AC$4-$DZ23+1,0),1,MIN($DZ23,DD$4-$AC$4+1))),0)))),
SUM($AC23:$BZ23)*
     IF(SSSModel!$C$4="RR",OFFSET(Profiles!$K$2,$Z23,MAX(Profiles!$C$2,BF$4-$W23)),
     IF(SSSModel!$C$4="ECC",$EA23*$EB23*IF(MAX(Escalation!$C$2,BF$4-$W23)&gt;$DZ23-1,0,OFFSET(Escalation!$K$2,$Y23,MAX(Escalation!$C$2,BF$4-$W23))),
     IF(SSSModel!$C$4="PV",IF(DD$4=$W23,$EA23*(1+SSSModel!$C$2),0),
     IF(SSSModel!$C$4="FCR",IF(AND(DD$4&gt;=$W23,OFFSET(Profiles!$K$2,$Z23,MAX(Profiles!$C$2,BF$4-$W23))&gt;0),$EC23,0),0))))))</f>
        <v>0</v>
      </c>
      <c r="DE23" s="135">
        <f ca="1">IF(OR($Z23=0,SSSModel!$C$4="CF"),BG23,
IF(LEFT($V23,3)="ON_",
     IF(SSSModel!$C$4="RR",SUMPRODUCT(OFFSET($AC23,0,0,1,$CB$2),OFFSET(Profiles!$K$28,($Z23-1)*(Profiles!$I$26+1)+DE$4-SSSModel!$C$3+1,0,1,$CB$2)),
     IF(SSSModel!$C$4="ECC",$EA23*$EB23*SUMPRODUCT(OFFSET($AC23,0,MAX(0,DE$4-$DZ23-$CA$4+1),1,MIN($DZ23,DE$4-$CA$4+1)),OFFSET(Escalation!$K$24,($Y23-1)*(Escalation!$I$22+1)+DE$4-SSSModel!$C$3+1,MAX(0,DE$4-$DZ23-$CA$4+1),1,MIN($DZ23,DE$4-$CA$4+1))),
     IF(SSSModel!$C$4="PV",BG23*$EA23*(1+SSSModel!$C$2),
     IF(SSSModel!$C$4="FCR",$EC23*SUM(OFFSET($AC23,0,MAX(DE$4-$AC$4-$DZ23+1,0),1,MIN($DZ23,DE$4-$AC$4+1))),0)))),
SUM($AC23:$BZ23)*
     IF(SSSModel!$C$4="RR",OFFSET(Profiles!$K$2,$Z23,MAX(Profiles!$C$2,BG$4-$W23)),
     IF(SSSModel!$C$4="ECC",$EA23*$EB23*IF(MAX(Escalation!$C$2,BG$4-$W23)&gt;$DZ23-1,0,OFFSET(Escalation!$K$2,$Y23,MAX(Escalation!$C$2,BG$4-$W23))),
     IF(SSSModel!$C$4="PV",IF(DE$4=$W23,$EA23*(1+SSSModel!$C$2),0),
     IF(SSSModel!$C$4="FCR",IF(AND(DE$4&gt;=$W23,OFFSET(Profiles!$K$2,$Z23,MAX(Profiles!$C$2,BG$4-$W23))&gt;0),$EC23,0),0))))))</f>
        <v>0</v>
      </c>
      <c r="DF23" s="135">
        <f ca="1">IF(OR($Z23=0,SSSModel!$C$4="CF"),BH23,
IF(LEFT($V23,3)="ON_",
     IF(SSSModel!$C$4="RR",SUMPRODUCT(OFFSET($AC23,0,0,1,$CB$2),OFFSET(Profiles!$K$28,($Z23-1)*(Profiles!$I$26+1)+DF$4-SSSModel!$C$3+1,0,1,$CB$2)),
     IF(SSSModel!$C$4="ECC",$EA23*$EB23*SUMPRODUCT(OFFSET($AC23,0,MAX(0,DF$4-$DZ23-$CA$4+1),1,MIN($DZ23,DF$4-$CA$4+1)),OFFSET(Escalation!$K$24,($Y23-1)*(Escalation!$I$22+1)+DF$4-SSSModel!$C$3+1,MAX(0,DF$4-$DZ23-$CA$4+1),1,MIN($DZ23,DF$4-$CA$4+1))),
     IF(SSSModel!$C$4="PV",BH23*$EA23*(1+SSSModel!$C$2),
     IF(SSSModel!$C$4="FCR",$EC23*SUM(OFFSET($AC23,0,MAX(DF$4-$AC$4-$DZ23+1,0),1,MIN($DZ23,DF$4-$AC$4+1))),0)))),
SUM($AC23:$BZ23)*
     IF(SSSModel!$C$4="RR",OFFSET(Profiles!$K$2,$Z23,MAX(Profiles!$C$2,BH$4-$W23)),
     IF(SSSModel!$C$4="ECC",$EA23*$EB23*IF(MAX(Escalation!$C$2,BH$4-$W23)&gt;$DZ23-1,0,OFFSET(Escalation!$K$2,$Y23,MAX(Escalation!$C$2,BH$4-$W23))),
     IF(SSSModel!$C$4="PV",IF(DF$4=$W23,$EA23*(1+SSSModel!$C$2),0),
     IF(SSSModel!$C$4="FCR",IF(AND(DF$4&gt;=$W23,OFFSET(Profiles!$K$2,$Z23,MAX(Profiles!$C$2,BH$4-$W23))&gt;0),$EC23,0),0))))))</f>
        <v>0</v>
      </c>
      <c r="DG23" s="135">
        <f ca="1">IF(OR($Z23=0,SSSModel!$C$4="CF"),BI23,
IF(LEFT($V23,3)="ON_",
     IF(SSSModel!$C$4="RR",SUMPRODUCT(OFFSET($AC23,0,0,1,$CB$2),OFFSET(Profiles!$K$28,($Z23-1)*(Profiles!$I$26+1)+DG$4-SSSModel!$C$3+1,0,1,$CB$2)),
     IF(SSSModel!$C$4="ECC",$EA23*$EB23*SUMPRODUCT(OFFSET($AC23,0,MAX(0,DG$4-$DZ23-$CA$4+1),1,MIN($DZ23,DG$4-$CA$4+1)),OFFSET(Escalation!$K$24,($Y23-1)*(Escalation!$I$22+1)+DG$4-SSSModel!$C$3+1,MAX(0,DG$4-$DZ23-$CA$4+1),1,MIN($DZ23,DG$4-$CA$4+1))),
     IF(SSSModel!$C$4="PV",BI23*$EA23*(1+SSSModel!$C$2),
     IF(SSSModel!$C$4="FCR",$EC23*SUM(OFFSET($AC23,0,MAX(DG$4-$AC$4-$DZ23+1,0),1,MIN($DZ23,DG$4-$AC$4+1))),0)))),
SUM($AC23:$BZ23)*
     IF(SSSModel!$C$4="RR",OFFSET(Profiles!$K$2,$Z23,MAX(Profiles!$C$2,BI$4-$W23)),
     IF(SSSModel!$C$4="ECC",$EA23*$EB23*IF(MAX(Escalation!$C$2,BI$4-$W23)&gt;$DZ23-1,0,OFFSET(Escalation!$K$2,$Y23,MAX(Escalation!$C$2,BI$4-$W23))),
     IF(SSSModel!$C$4="PV",IF(DG$4=$W23,$EA23*(1+SSSModel!$C$2),0),
     IF(SSSModel!$C$4="FCR",IF(AND(DG$4&gt;=$W23,OFFSET(Profiles!$K$2,$Z23,MAX(Profiles!$C$2,BI$4-$W23))&gt;0),$EC23,0),0))))))</f>
        <v>0</v>
      </c>
      <c r="DH23" s="135">
        <f ca="1">IF(OR($Z23=0,SSSModel!$C$4="CF"),BJ23,
IF(LEFT($V23,3)="ON_",
     IF(SSSModel!$C$4="RR",SUMPRODUCT(OFFSET($AC23,0,0,1,$CB$2),OFFSET(Profiles!$K$28,($Z23-1)*(Profiles!$I$26+1)+DH$4-SSSModel!$C$3+1,0,1,$CB$2)),
     IF(SSSModel!$C$4="ECC",$EA23*$EB23*SUMPRODUCT(OFFSET($AC23,0,MAX(0,DH$4-$DZ23-$CA$4+1),1,MIN($DZ23,DH$4-$CA$4+1)),OFFSET(Escalation!$K$24,($Y23-1)*(Escalation!$I$22+1)+DH$4-SSSModel!$C$3+1,MAX(0,DH$4-$DZ23-$CA$4+1),1,MIN($DZ23,DH$4-$CA$4+1))),
     IF(SSSModel!$C$4="PV",BJ23*$EA23*(1+SSSModel!$C$2),
     IF(SSSModel!$C$4="FCR",$EC23*SUM(OFFSET($AC23,0,MAX(DH$4-$AC$4-$DZ23+1,0),1,MIN($DZ23,DH$4-$AC$4+1))),0)))),
SUM($AC23:$BZ23)*
     IF(SSSModel!$C$4="RR",OFFSET(Profiles!$K$2,$Z23,MAX(Profiles!$C$2,BJ$4-$W23)),
     IF(SSSModel!$C$4="ECC",$EA23*$EB23*IF(MAX(Escalation!$C$2,BJ$4-$W23)&gt;$DZ23-1,0,OFFSET(Escalation!$K$2,$Y23,MAX(Escalation!$C$2,BJ$4-$W23))),
     IF(SSSModel!$C$4="PV",IF(DH$4=$W23,$EA23*(1+SSSModel!$C$2),0),
     IF(SSSModel!$C$4="FCR",IF(AND(DH$4&gt;=$W23,OFFSET(Profiles!$K$2,$Z23,MAX(Profiles!$C$2,BJ$4-$W23))&gt;0),$EC23,0),0))))))</f>
        <v>0</v>
      </c>
      <c r="DI23" s="135">
        <f ca="1">IF(OR($Z23=0,SSSModel!$C$4="CF"),BK23,
IF(LEFT($V23,3)="ON_",
     IF(SSSModel!$C$4="RR",SUMPRODUCT(OFFSET($AC23,0,0,1,$CB$2),OFFSET(Profiles!$K$28,($Z23-1)*(Profiles!$I$26+1)+DI$4-SSSModel!$C$3+1,0,1,$CB$2)),
     IF(SSSModel!$C$4="ECC",$EA23*$EB23*SUMPRODUCT(OFFSET($AC23,0,MAX(0,DI$4-$DZ23-$CA$4+1),1,MIN($DZ23,DI$4-$CA$4+1)),OFFSET(Escalation!$K$24,($Y23-1)*(Escalation!$I$22+1)+DI$4-SSSModel!$C$3+1,MAX(0,DI$4-$DZ23-$CA$4+1),1,MIN($DZ23,DI$4-$CA$4+1))),
     IF(SSSModel!$C$4="PV",BK23*$EA23*(1+SSSModel!$C$2),
     IF(SSSModel!$C$4="FCR",$EC23*SUM(OFFSET($AC23,0,MAX(DI$4-$AC$4-$DZ23+1,0),1,MIN($DZ23,DI$4-$AC$4+1))),0)))),
SUM($AC23:$BZ23)*
     IF(SSSModel!$C$4="RR",OFFSET(Profiles!$K$2,$Z23,MAX(Profiles!$C$2,BK$4-$W23)),
     IF(SSSModel!$C$4="ECC",$EA23*$EB23*IF(MAX(Escalation!$C$2,BK$4-$W23)&gt;$DZ23-1,0,OFFSET(Escalation!$K$2,$Y23,MAX(Escalation!$C$2,BK$4-$W23))),
     IF(SSSModel!$C$4="PV",IF(DI$4=$W23,$EA23*(1+SSSModel!$C$2),0),
     IF(SSSModel!$C$4="FCR",IF(AND(DI$4&gt;=$W23,OFFSET(Profiles!$K$2,$Z23,MAX(Profiles!$C$2,BK$4-$W23))&gt;0),$EC23,0),0))))))</f>
        <v>0</v>
      </c>
      <c r="DJ23" s="135">
        <f ca="1">IF(OR($Z23=0,SSSModel!$C$4="CF"),BL23,
IF(LEFT($V23,3)="ON_",
     IF(SSSModel!$C$4="RR",SUMPRODUCT(OFFSET($AC23,0,0,1,$CB$2),OFFSET(Profiles!$K$28,($Z23-1)*(Profiles!$I$26+1)+DJ$4-SSSModel!$C$3+1,0,1,$CB$2)),
     IF(SSSModel!$C$4="ECC",$EA23*$EB23*SUMPRODUCT(OFFSET($AC23,0,MAX(0,DJ$4-$DZ23-$CA$4+1),1,MIN($DZ23,DJ$4-$CA$4+1)),OFFSET(Escalation!$K$24,($Y23-1)*(Escalation!$I$22+1)+DJ$4-SSSModel!$C$3+1,MAX(0,DJ$4-$DZ23-$CA$4+1),1,MIN($DZ23,DJ$4-$CA$4+1))),
     IF(SSSModel!$C$4="PV",BL23*$EA23*(1+SSSModel!$C$2),
     IF(SSSModel!$C$4="FCR",$EC23*SUM(OFFSET($AC23,0,MAX(DJ$4-$AC$4-$DZ23+1,0),1,MIN($DZ23,DJ$4-$AC$4+1))),0)))),
SUM($AC23:$BZ23)*
     IF(SSSModel!$C$4="RR",OFFSET(Profiles!$K$2,$Z23,MAX(Profiles!$C$2,BL$4-$W23)),
     IF(SSSModel!$C$4="ECC",$EA23*$EB23*IF(MAX(Escalation!$C$2,BL$4-$W23)&gt;$DZ23-1,0,OFFSET(Escalation!$K$2,$Y23,MAX(Escalation!$C$2,BL$4-$W23))),
     IF(SSSModel!$C$4="PV",IF(DJ$4=$W23,$EA23*(1+SSSModel!$C$2),0),
     IF(SSSModel!$C$4="FCR",IF(AND(DJ$4&gt;=$W23,OFFSET(Profiles!$K$2,$Z23,MAX(Profiles!$C$2,BL$4-$W23))&gt;0),$EC23,0),0))))))</f>
        <v>0</v>
      </c>
      <c r="DK23" s="135">
        <f ca="1">IF(OR($Z23=0,SSSModel!$C$4="CF"),BM23,
IF(LEFT($V23,3)="ON_",
     IF(SSSModel!$C$4="RR",SUMPRODUCT(OFFSET($AC23,0,0,1,$CB$2),OFFSET(Profiles!$K$28,($Z23-1)*(Profiles!$I$26+1)+DK$4-SSSModel!$C$3+1,0,1,$CB$2)),
     IF(SSSModel!$C$4="ECC",$EA23*$EB23*SUMPRODUCT(OFFSET($AC23,0,MAX(0,DK$4-$DZ23-$CA$4+1),1,MIN($DZ23,DK$4-$CA$4+1)),OFFSET(Escalation!$K$24,($Y23-1)*(Escalation!$I$22+1)+DK$4-SSSModel!$C$3+1,MAX(0,DK$4-$DZ23-$CA$4+1),1,MIN($DZ23,DK$4-$CA$4+1))),
     IF(SSSModel!$C$4="PV",BM23*$EA23*(1+SSSModel!$C$2),
     IF(SSSModel!$C$4="FCR",$EC23*SUM(OFFSET($AC23,0,MAX(DK$4-$AC$4-$DZ23+1,0),1,MIN($DZ23,DK$4-$AC$4+1))),0)))),
SUM($AC23:$BZ23)*
     IF(SSSModel!$C$4="RR",OFFSET(Profiles!$K$2,$Z23,MAX(Profiles!$C$2,BM$4-$W23)),
     IF(SSSModel!$C$4="ECC",$EA23*$EB23*IF(MAX(Escalation!$C$2,BM$4-$W23)&gt;$DZ23-1,0,OFFSET(Escalation!$K$2,$Y23,MAX(Escalation!$C$2,BM$4-$W23))),
     IF(SSSModel!$C$4="PV",IF(DK$4=$W23,$EA23*(1+SSSModel!$C$2),0),
     IF(SSSModel!$C$4="FCR",IF(AND(DK$4&gt;=$W23,OFFSET(Profiles!$K$2,$Z23,MAX(Profiles!$C$2,BM$4-$W23))&gt;0),$EC23,0),0))))))</f>
        <v>0</v>
      </c>
      <c r="DL23" s="135">
        <f ca="1">IF(OR($Z23=0,SSSModel!$C$4="CF"),BN23,
IF(LEFT($V23,3)="ON_",
     IF(SSSModel!$C$4="RR",SUMPRODUCT(OFFSET($AC23,0,0,1,$CB$2),OFFSET(Profiles!$K$28,($Z23-1)*(Profiles!$I$26+1)+DL$4-SSSModel!$C$3+1,0,1,$CB$2)),
     IF(SSSModel!$C$4="ECC",$EA23*$EB23*SUMPRODUCT(OFFSET($AC23,0,MAX(0,DL$4-$DZ23-$CA$4+1),1,MIN($DZ23,DL$4-$CA$4+1)),OFFSET(Escalation!$K$24,($Y23-1)*(Escalation!$I$22+1)+DL$4-SSSModel!$C$3+1,MAX(0,DL$4-$DZ23-$CA$4+1),1,MIN($DZ23,DL$4-$CA$4+1))),
     IF(SSSModel!$C$4="PV",BN23*$EA23*(1+SSSModel!$C$2),
     IF(SSSModel!$C$4="FCR",$EC23*SUM(OFFSET($AC23,0,MAX(DL$4-$AC$4-$DZ23+1,0),1,MIN($DZ23,DL$4-$AC$4+1))),0)))),
SUM($AC23:$BZ23)*
     IF(SSSModel!$C$4="RR",OFFSET(Profiles!$K$2,$Z23,MAX(Profiles!$C$2,BN$4-$W23)),
     IF(SSSModel!$C$4="ECC",$EA23*$EB23*IF(MAX(Escalation!$C$2,BN$4-$W23)&gt;$DZ23-1,0,OFFSET(Escalation!$K$2,$Y23,MAX(Escalation!$C$2,BN$4-$W23))),
     IF(SSSModel!$C$4="PV",IF(DL$4=$W23,$EA23*(1+SSSModel!$C$2),0),
     IF(SSSModel!$C$4="FCR",IF(AND(DL$4&gt;=$W23,OFFSET(Profiles!$K$2,$Z23,MAX(Profiles!$C$2,BN$4-$W23))&gt;0),$EC23,0),0))))))</f>
        <v>0</v>
      </c>
      <c r="DM23" s="135">
        <f ca="1">IF(OR($Z23=0,SSSModel!$C$4="CF"),BO23,
IF(LEFT($V23,3)="ON_",
     IF(SSSModel!$C$4="RR",SUMPRODUCT(OFFSET($AC23,0,0,1,$CB$2),OFFSET(Profiles!$K$28,($Z23-1)*(Profiles!$I$26+1)+DM$4-SSSModel!$C$3+1,0,1,$CB$2)),
     IF(SSSModel!$C$4="ECC",$EA23*$EB23*SUMPRODUCT(OFFSET($AC23,0,MAX(0,DM$4-$DZ23-$CA$4+1),1,MIN($DZ23,DM$4-$CA$4+1)),OFFSET(Escalation!$K$24,($Y23-1)*(Escalation!$I$22+1)+DM$4-SSSModel!$C$3+1,MAX(0,DM$4-$DZ23-$CA$4+1),1,MIN($DZ23,DM$4-$CA$4+1))),
     IF(SSSModel!$C$4="PV",BO23*$EA23*(1+SSSModel!$C$2),
     IF(SSSModel!$C$4="FCR",$EC23*SUM(OFFSET($AC23,0,MAX(DM$4-$AC$4-$DZ23+1,0),1,MIN($DZ23,DM$4-$AC$4+1))),0)))),
SUM($AC23:$BZ23)*
     IF(SSSModel!$C$4="RR",OFFSET(Profiles!$K$2,$Z23,MAX(Profiles!$C$2,BO$4-$W23)),
     IF(SSSModel!$C$4="ECC",$EA23*$EB23*IF(MAX(Escalation!$C$2,BO$4-$W23)&gt;$DZ23-1,0,OFFSET(Escalation!$K$2,$Y23,MAX(Escalation!$C$2,BO$4-$W23))),
     IF(SSSModel!$C$4="PV",IF(DM$4=$W23,$EA23*(1+SSSModel!$C$2),0),
     IF(SSSModel!$C$4="FCR",IF(AND(DM$4&gt;=$W23,OFFSET(Profiles!$K$2,$Z23,MAX(Profiles!$C$2,BO$4-$W23))&gt;0),$EC23,0),0))))))</f>
        <v>0</v>
      </c>
      <c r="DN23" s="135">
        <f ca="1">IF(OR($Z23=0,SSSModel!$C$4="CF"),BP23,
IF(LEFT($V23,3)="ON_",
     IF(SSSModel!$C$4="RR",SUMPRODUCT(OFFSET($AC23,0,0,1,$CB$2),OFFSET(Profiles!$K$28,($Z23-1)*(Profiles!$I$26+1)+DN$4-SSSModel!$C$3+1,0,1,$CB$2)),
     IF(SSSModel!$C$4="ECC",$EA23*$EB23*SUMPRODUCT(OFFSET($AC23,0,MAX(0,DN$4-$DZ23-$CA$4+1),1,MIN($DZ23,DN$4-$CA$4+1)),OFFSET(Escalation!$K$24,($Y23-1)*(Escalation!$I$22+1)+DN$4-SSSModel!$C$3+1,MAX(0,DN$4-$DZ23-$CA$4+1),1,MIN($DZ23,DN$4-$CA$4+1))),
     IF(SSSModel!$C$4="PV",BP23*$EA23*(1+SSSModel!$C$2),
     IF(SSSModel!$C$4="FCR",$EC23*SUM(OFFSET($AC23,0,MAX(DN$4-$AC$4-$DZ23+1,0),1,MIN($DZ23,DN$4-$AC$4+1))),0)))),
SUM($AC23:$BZ23)*
     IF(SSSModel!$C$4="RR",OFFSET(Profiles!$K$2,$Z23,MAX(Profiles!$C$2,BP$4-$W23)),
     IF(SSSModel!$C$4="ECC",$EA23*$EB23*IF(MAX(Escalation!$C$2,BP$4-$W23)&gt;$DZ23-1,0,OFFSET(Escalation!$K$2,$Y23,MAX(Escalation!$C$2,BP$4-$W23))),
     IF(SSSModel!$C$4="PV",IF(DN$4=$W23,$EA23*(1+SSSModel!$C$2),0),
     IF(SSSModel!$C$4="FCR",IF(AND(DN$4&gt;=$W23,OFFSET(Profiles!$K$2,$Z23,MAX(Profiles!$C$2,BP$4-$W23))&gt;0),$EC23,0),0))))))</f>
        <v>0</v>
      </c>
      <c r="DO23" s="135">
        <f ca="1">IF(OR($Z23=0,SSSModel!$C$4="CF"),BQ23,
IF(LEFT($V23,3)="ON_",
     IF(SSSModel!$C$4="RR",SUMPRODUCT(OFFSET($AC23,0,0,1,$CB$2),OFFSET(Profiles!$K$28,($Z23-1)*(Profiles!$I$26+1)+DO$4-SSSModel!$C$3+1,0,1,$CB$2)),
     IF(SSSModel!$C$4="ECC",$EA23*$EB23*SUMPRODUCT(OFFSET($AC23,0,MAX(0,DO$4-$DZ23-$CA$4+1),1,MIN($DZ23,DO$4-$CA$4+1)),OFFSET(Escalation!$K$24,($Y23-1)*(Escalation!$I$22+1)+DO$4-SSSModel!$C$3+1,MAX(0,DO$4-$DZ23-$CA$4+1),1,MIN($DZ23,DO$4-$CA$4+1))),
     IF(SSSModel!$C$4="PV",BQ23*$EA23*(1+SSSModel!$C$2),
     IF(SSSModel!$C$4="FCR",$EC23*SUM(OFFSET($AC23,0,MAX(DO$4-$AC$4-$DZ23+1,0),1,MIN($DZ23,DO$4-$AC$4+1))),0)))),
SUM($AC23:$BZ23)*
     IF(SSSModel!$C$4="RR",OFFSET(Profiles!$K$2,$Z23,MAX(Profiles!$C$2,BQ$4-$W23)),
     IF(SSSModel!$C$4="ECC",$EA23*$EB23*IF(MAX(Escalation!$C$2,BQ$4-$W23)&gt;$DZ23-1,0,OFFSET(Escalation!$K$2,$Y23,MAX(Escalation!$C$2,BQ$4-$W23))),
     IF(SSSModel!$C$4="PV",IF(DO$4=$W23,$EA23*(1+SSSModel!$C$2),0),
     IF(SSSModel!$C$4="FCR",IF(AND(DO$4&gt;=$W23,OFFSET(Profiles!$K$2,$Z23,MAX(Profiles!$C$2,BQ$4-$W23))&gt;0),$EC23,0),0))))))</f>
        <v>0</v>
      </c>
      <c r="DP23" s="135">
        <f ca="1">IF(OR($Z23=0,SSSModel!$C$4="CF"),BR23,
IF(LEFT($V23,3)="ON_",
     IF(SSSModel!$C$4="RR",SUMPRODUCT(OFFSET($AC23,0,0,1,$CB$2),OFFSET(Profiles!$K$28,($Z23-1)*(Profiles!$I$26+1)+DP$4-SSSModel!$C$3+1,0,1,$CB$2)),
     IF(SSSModel!$C$4="ECC",$EA23*$EB23*SUMPRODUCT(OFFSET($AC23,0,MAX(0,DP$4-$DZ23-$CA$4+1),1,MIN($DZ23,DP$4-$CA$4+1)),OFFSET(Escalation!$K$24,($Y23-1)*(Escalation!$I$22+1)+DP$4-SSSModel!$C$3+1,MAX(0,DP$4-$DZ23-$CA$4+1),1,MIN($DZ23,DP$4-$CA$4+1))),
     IF(SSSModel!$C$4="PV",BR23*$EA23*(1+SSSModel!$C$2),
     IF(SSSModel!$C$4="FCR",$EC23*SUM(OFFSET($AC23,0,MAX(DP$4-$AC$4-$DZ23+1,0),1,MIN($DZ23,DP$4-$AC$4+1))),0)))),
SUM($AC23:$BZ23)*
     IF(SSSModel!$C$4="RR",OFFSET(Profiles!$K$2,$Z23,MAX(Profiles!$C$2,BR$4-$W23)),
     IF(SSSModel!$C$4="ECC",$EA23*$EB23*IF(MAX(Escalation!$C$2,BR$4-$W23)&gt;$DZ23-1,0,OFFSET(Escalation!$K$2,$Y23,MAX(Escalation!$C$2,BR$4-$W23))),
     IF(SSSModel!$C$4="PV",IF(DP$4=$W23,$EA23*(1+SSSModel!$C$2),0),
     IF(SSSModel!$C$4="FCR",IF(AND(DP$4&gt;=$W23,OFFSET(Profiles!$K$2,$Z23,MAX(Profiles!$C$2,BR$4-$W23))&gt;0),$EC23,0),0))))))</f>
        <v>0</v>
      </c>
      <c r="DQ23" s="135">
        <f ca="1">IF(OR($Z23=0,SSSModel!$C$4="CF"),BS23,
IF(LEFT($V23,3)="ON_",
     IF(SSSModel!$C$4="RR",SUMPRODUCT(OFFSET($AC23,0,0,1,$CB$2),OFFSET(Profiles!$K$28,($Z23-1)*(Profiles!$I$26+1)+DQ$4-SSSModel!$C$3+1,0,1,$CB$2)),
     IF(SSSModel!$C$4="ECC",$EA23*$EB23*SUMPRODUCT(OFFSET($AC23,0,MAX(0,DQ$4-$DZ23-$CA$4+1),1,MIN($DZ23,DQ$4-$CA$4+1)),OFFSET(Escalation!$K$24,($Y23-1)*(Escalation!$I$22+1)+DQ$4-SSSModel!$C$3+1,MAX(0,DQ$4-$DZ23-$CA$4+1),1,MIN($DZ23,DQ$4-$CA$4+1))),
     IF(SSSModel!$C$4="PV",BS23*$EA23*(1+SSSModel!$C$2),
     IF(SSSModel!$C$4="FCR",$EC23*SUM(OFFSET($AC23,0,MAX(DQ$4-$AC$4-$DZ23+1,0),1,MIN($DZ23,DQ$4-$AC$4+1))),0)))),
SUM($AC23:$BZ23)*
     IF(SSSModel!$C$4="RR",OFFSET(Profiles!$K$2,$Z23,MAX(Profiles!$C$2,BS$4-$W23)),
     IF(SSSModel!$C$4="ECC",$EA23*$EB23*IF(MAX(Escalation!$C$2,BS$4-$W23)&gt;$DZ23-1,0,OFFSET(Escalation!$K$2,$Y23,MAX(Escalation!$C$2,BS$4-$W23))),
     IF(SSSModel!$C$4="PV",IF(DQ$4=$W23,$EA23*(1+SSSModel!$C$2),0),
     IF(SSSModel!$C$4="FCR",IF(AND(DQ$4&gt;=$W23,OFFSET(Profiles!$K$2,$Z23,MAX(Profiles!$C$2,BS$4-$W23))&gt;0),$EC23,0),0))))))</f>
        <v>0</v>
      </c>
      <c r="DR23" s="135">
        <f ca="1">IF(OR($Z23=0,SSSModel!$C$4="CF"),BT23,
IF(LEFT($V23,3)="ON_",
     IF(SSSModel!$C$4="RR",SUMPRODUCT(OFFSET($AC23,0,0,1,$CB$2),OFFSET(Profiles!$K$28,($Z23-1)*(Profiles!$I$26+1)+DR$4-SSSModel!$C$3+1,0,1,$CB$2)),
     IF(SSSModel!$C$4="ECC",$EA23*$EB23*SUMPRODUCT(OFFSET($AC23,0,MAX(0,DR$4-$DZ23-$CA$4+1),1,MIN($DZ23,DR$4-$CA$4+1)),OFFSET(Escalation!$K$24,($Y23-1)*(Escalation!$I$22+1)+DR$4-SSSModel!$C$3+1,MAX(0,DR$4-$DZ23-$CA$4+1),1,MIN($DZ23,DR$4-$CA$4+1))),
     IF(SSSModel!$C$4="PV",BT23*$EA23*(1+SSSModel!$C$2),
     IF(SSSModel!$C$4="FCR",$EC23*SUM(OFFSET($AC23,0,MAX(DR$4-$AC$4-$DZ23+1,0),1,MIN($DZ23,DR$4-$AC$4+1))),0)))),
SUM($AC23:$BZ23)*
     IF(SSSModel!$C$4="RR",OFFSET(Profiles!$K$2,$Z23,MAX(Profiles!$C$2,BT$4-$W23)),
     IF(SSSModel!$C$4="ECC",$EA23*$EB23*IF(MAX(Escalation!$C$2,BT$4-$W23)&gt;$DZ23-1,0,OFFSET(Escalation!$K$2,$Y23,MAX(Escalation!$C$2,BT$4-$W23))),
     IF(SSSModel!$C$4="PV",IF(DR$4=$W23,$EA23*(1+SSSModel!$C$2),0),
     IF(SSSModel!$C$4="FCR",IF(AND(DR$4&gt;=$W23,OFFSET(Profiles!$K$2,$Z23,MAX(Profiles!$C$2,BT$4-$W23))&gt;0),$EC23,0),0))))))</f>
        <v>0</v>
      </c>
      <c r="DS23" s="135">
        <f ca="1">IF(OR($Z23=0,SSSModel!$C$4="CF"),BU23,
IF(LEFT($V23,3)="ON_",
     IF(SSSModel!$C$4="RR",SUMPRODUCT(OFFSET($AC23,0,0,1,$CB$2),OFFSET(Profiles!$K$28,($Z23-1)*(Profiles!$I$26+1)+DS$4-SSSModel!$C$3+1,0,1,$CB$2)),
     IF(SSSModel!$C$4="ECC",$EA23*$EB23*SUMPRODUCT(OFFSET($AC23,0,MAX(0,DS$4-$DZ23-$CA$4+1),1,MIN($DZ23,DS$4-$CA$4+1)),OFFSET(Escalation!$K$24,($Y23-1)*(Escalation!$I$22+1)+DS$4-SSSModel!$C$3+1,MAX(0,DS$4-$DZ23-$CA$4+1),1,MIN($DZ23,DS$4-$CA$4+1))),
     IF(SSSModel!$C$4="PV",BU23*$EA23*(1+SSSModel!$C$2),
     IF(SSSModel!$C$4="FCR",$EC23*SUM(OFFSET($AC23,0,MAX(DS$4-$AC$4-$DZ23+1,0),1,MIN($DZ23,DS$4-$AC$4+1))),0)))),
SUM($AC23:$BZ23)*
     IF(SSSModel!$C$4="RR",OFFSET(Profiles!$K$2,$Z23,MAX(Profiles!$C$2,BU$4-$W23)),
     IF(SSSModel!$C$4="ECC",$EA23*$EB23*IF(MAX(Escalation!$C$2,BU$4-$W23)&gt;$DZ23-1,0,OFFSET(Escalation!$K$2,$Y23,MAX(Escalation!$C$2,BU$4-$W23))),
     IF(SSSModel!$C$4="PV",IF(DS$4=$W23,$EA23*(1+SSSModel!$C$2),0),
     IF(SSSModel!$C$4="FCR",IF(AND(DS$4&gt;=$W23,OFFSET(Profiles!$K$2,$Z23,MAX(Profiles!$C$2,BU$4-$W23))&gt;0),$EC23,0),0))))))</f>
        <v>0</v>
      </c>
      <c r="DT23" s="135">
        <f ca="1">IF(OR($Z23=0,SSSModel!$C$4="CF"),BV23,
IF(LEFT($V23,3)="ON_",
     IF(SSSModel!$C$4="RR",SUMPRODUCT(OFFSET($AC23,0,0,1,$CB$2),OFFSET(Profiles!$K$28,($Z23-1)*(Profiles!$I$26+1)+DT$4-SSSModel!$C$3+1,0,1,$CB$2)),
     IF(SSSModel!$C$4="ECC",$EA23*$EB23*SUMPRODUCT(OFFSET($AC23,0,MAX(0,DT$4-$DZ23-$CA$4+1),1,MIN($DZ23,DT$4-$CA$4+1)),OFFSET(Escalation!$K$24,($Y23-1)*(Escalation!$I$22+1)+DT$4-SSSModel!$C$3+1,MAX(0,DT$4-$DZ23-$CA$4+1),1,MIN($DZ23,DT$4-$CA$4+1))),
     IF(SSSModel!$C$4="PV",BV23*$EA23*(1+SSSModel!$C$2),
     IF(SSSModel!$C$4="FCR",$EC23*SUM(OFFSET($AC23,0,MAX(DT$4-$AC$4-$DZ23+1,0),1,MIN($DZ23,DT$4-$AC$4+1))),0)))),
SUM($AC23:$BZ23)*
     IF(SSSModel!$C$4="RR",OFFSET(Profiles!$K$2,$Z23,MAX(Profiles!$C$2,BV$4-$W23)),
     IF(SSSModel!$C$4="ECC",$EA23*$EB23*IF(MAX(Escalation!$C$2,BV$4-$W23)&gt;$DZ23-1,0,OFFSET(Escalation!$K$2,$Y23,MAX(Escalation!$C$2,BV$4-$W23))),
     IF(SSSModel!$C$4="PV",IF(DT$4=$W23,$EA23*(1+SSSModel!$C$2),0),
     IF(SSSModel!$C$4="FCR",IF(AND(DT$4&gt;=$W23,OFFSET(Profiles!$K$2,$Z23,MAX(Profiles!$C$2,BV$4-$W23))&gt;0),$EC23,0),0))))))</f>
        <v>0</v>
      </c>
      <c r="DU23" s="135">
        <f ca="1">IF(OR($Z23=0,SSSModel!$C$4="CF"),BW23,
IF(LEFT($V23,3)="ON_",
     IF(SSSModel!$C$4="RR",SUMPRODUCT(OFFSET($AC23,0,0,1,$CB$2),OFFSET(Profiles!$K$28,($Z23-1)*(Profiles!$I$26+1)+DU$4-SSSModel!$C$3+1,0,1,$CB$2)),
     IF(SSSModel!$C$4="ECC",$EA23*$EB23*SUMPRODUCT(OFFSET($AC23,0,MAX(0,DU$4-$DZ23-$CA$4+1),1,MIN($DZ23,DU$4-$CA$4+1)),OFFSET(Escalation!$K$24,($Y23-1)*(Escalation!$I$22+1)+DU$4-SSSModel!$C$3+1,MAX(0,DU$4-$DZ23-$CA$4+1),1,MIN($DZ23,DU$4-$CA$4+1))),
     IF(SSSModel!$C$4="PV",BW23*$EA23*(1+SSSModel!$C$2),
     IF(SSSModel!$C$4="FCR",$EC23*SUM(OFFSET($AC23,0,MAX(DU$4-$AC$4-$DZ23+1,0),1,MIN($DZ23,DU$4-$AC$4+1))),0)))),
SUM($AC23:$BZ23)*
     IF(SSSModel!$C$4="RR",OFFSET(Profiles!$K$2,$Z23,MAX(Profiles!$C$2,BW$4-$W23)),
     IF(SSSModel!$C$4="ECC",$EA23*$EB23*IF(MAX(Escalation!$C$2,BW$4-$W23)&gt;$DZ23-1,0,OFFSET(Escalation!$K$2,$Y23,MAX(Escalation!$C$2,BW$4-$W23))),
     IF(SSSModel!$C$4="PV",IF(DU$4=$W23,$EA23*(1+SSSModel!$C$2),0),
     IF(SSSModel!$C$4="FCR",IF(AND(DU$4&gt;=$W23,OFFSET(Profiles!$K$2,$Z23,MAX(Profiles!$C$2,BW$4-$W23))&gt;0),$EC23,0),0))))))</f>
        <v>0</v>
      </c>
      <c r="DV23" s="136">
        <f ca="1">IF(OR($Z23=0,SSSModel!$C$4="CF"),BX23,
IF(LEFT($V23,3)="ON_",
     IF(SSSModel!$C$4="RR",SUMPRODUCT(OFFSET($AC23,0,0,1,$CB$2),OFFSET(Profiles!$K$28,($Z23-1)*(Profiles!$I$26+1)+DV$4-SSSModel!$C$3+1,0,1,$CB$2)),
     IF(SSSModel!$C$4="ECC",$EA23*$EB23*SUMPRODUCT(OFFSET($AC23,0,MAX(0,DV$4-$DZ23-$CA$4+1),1,MIN($DZ23,DV$4-$CA$4+1)),OFFSET(Escalation!$K$24,($Y23-1)*(Escalation!$I$22+1)+DV$4-SSSModel!$C$3+1,MAX(0,DV$4-$DZ23-$CA$4+1),1,MIN($DZ23,DV$4-$CA$4+1))),
     IF(SSSModel!$C$4="PV",BX23*$EA23*(1+SSSModel!$C$2),
     IF(SSSModel!$C$4="FCR",$EC23*SUM(OFFSET($AC23,0,MAX(DV$4-$AC$4-$DZ23+1,0),1,MIN($DZ23,DV$4-$AC$4+1))),0)))),
SUM($AC23:$BZ23)*
     IF(SSSModel!$C$4="RR",OFFSET(Profiles!$K$2,$Z23,MAX(Profiles!$C$2,BX$4-$W23)),
     IF(SSSModel!$C$4="ECC",$EA23*$EB23*IF(MAX(Escalation!$C$2,BX$4-$W23)&gt;$DZ23-1,0,OFFSET(Escalation!$K$2,$Y23,MAX(Escalation!$C$2,BX$4-$W23))),
     IF(SSSModel!$C$4="PV",IF(DV$4=$W23,$EA23*(1+SSSModel!$C$2),0),
     IF(SSSModel!$C$4="FCR",IF(AND(DV$4&gt;=$W23,OFFSET(Profiles!$K$2,$Z23,MAX(Profiles!$C$2,BX$4-$W23))&gt;0),$EC23,0),0))))))</f>
        <v>0</v>
      </c>
      <c r="DW23" s="136">
        <f ca="1">IF(OR($Z23=0,SSSModel!$C$4="CF"),BY23,
IF(LEFT($V23,3)="ON_",
     IF(SSSModel!$C$4="RR",SUMPRODUCT(OFFSET($AC23,0,0,1,$CB$2),OFFSET(Profiles!$K$28,($Z23-1)*(Profiles!$I$26+1)+DW$4-SSSModel!$C$3+1,0,1,$CB$2)),
     IF(SSSModel!$C$4="ECC",$EA23*$EB23*SUMPRODUCT(OFFSET($AC23,0,MAX(0,DW$4-$DZ23-$CA$4+1),1,MIN($DZ23,DW$4-$CA$4+1)),OFFSET(Escalation!$K$24,($Y23-1)*(Escalation!$I$22+1)+DW$4-SSSModel!$C$3+1,MAX(0,DW$4-$DZ23-$CA$4+1),1,MIN($DZ23,DW$4-$CA$4+1))),
     IF(SSSModel!$C$4="PV",BY23*$EA23*(1+SSSModel!$C$2),
     IF(SSSModel!$C$4="FCR",$EC23*SUM(OFFSET($AC23,0,MAX(DW$4-$AC$4-$DZ23+1,0),1,MIN($DZ23,DW$4-$AC$4+1))),0)))),
SUM($AC23:$BZ23)*
     IF(SSSModel!$C$4="RR",OFFSET(Profiles!$K$2,$Z23,MAX(Profiles!$C$2,BY$4-$W23)),
     IF(SSSModel!$C$4="ECC",$EA23*$EB23*IF(MAX(Escalation!$C$2,BY$4-$W23)&gt;$DZ23-1,0,OFFSET(Escalation!$K$2,$Y23,MAX(Escalation!$C$2,BY$4-$W23))),
     IF(SSSModel!$C$4="PV",IF(DW$4=$W23,$EA23*(1+SSSModel!$C$2),0),
     IF(SSSModel!$C$4="FCR",IF(AND(DW$4&gt;=$W23,OFFSET(Profiles!$K$2,$Z23,MAX(Profiles!$C$2,BY$4-$W23))&gt;0),$EC23,0),0))))))</f>
        <v>0</v>
      </c>
      <c r="DX23" s="136">
        <f ca="1">IF(OR($Z23=0,SSSModel!$C$4="CF"),BZ23,
IF(LEFT($V23,3)="ON_",
     IF(SSSModel!$C$4="RR",SUMPRODUCT(OFFSET($AC23,0,0,1,$CB$2),OFFSET(Profiles!$K$28,($Z23-1)*(Profiles!$I$26+1)+DX$4-SSSModel!$C$3+1,0,1,$CB$2)),
     IF(SSSModel!$C$4="ECC",$EA23*$EB23*SUMPRODUCT(OFFSET($AC23,0,MAX(0,DX$4-$DZ23-$CA$4+1),1,MIN($DZ23,DX$4-$CA$4+1)),OFFSET(Escalation!$K$24,($Y23-1)*(Escalation!$I$22+1)+DX$4-SSSModel!$C$3+1,MAX(0,DX$4-$DZ23-$CA$4+1),1,MIN($DZ23,DX$4-$CA$4+1))),
     IF(SSSModel!$C$4="PV",BZ23*$EA23*(1+SSSModel!$C$2),
     IF(SSSModel!$C$4="FCR",$EC23*SUM(OFFSET($AC23,0,MAX(DX$4-$AC$4-$DZ23+1,0),1,MIN($DZ23,DX$4-$AC$4+1))),0)))),
SUM($AC23:$BZ23)*
     IF(SSSModel!$C$4="RR",OFFSET(Profiles!$K$2,$Z23,MAX(Profiles!$C$2,BZ$4-$W23)),
     IF(SSSModel!$C$4="ECC",$EA23*$EB23*IF(MAX(Escalation!$C$2,BZ$4-$W23)&gt;$DZ23-1,0,OFFSET(Escalation!$K$2,$Y23,MAX(Escalation!$C$2,BZ$4-$W23))),
     IF(SSSModel!$C$4="PV",IF(DX$4=$W23,$EA23*(1+SSSModel!$C$2),0),
     IF(SSSModel!$C$4="FCR",IF(AND(DX$4&gt;=$W23,OFFSET(Profiles!$K$2,$Z23,MAX(Profiles!$C$2,BZ$4-$W23))&gt;0),$EC23,0),0))))))</f>
        <v>0</v>
      </c>
      <c r="DY23" s="82">
        <f ca="1">IF($Y23=0,0,OFFSET(Escalation!$B$2,$Y23,0))</f>
        <v>0</v>
      </c>
      <c r="DZ23" s="80">
        <f ca="1">IF($Z23=0,0,COUNTIF(OFFSET(Profiles!$K$2,$Z23,0,1,50),"&gt;0"))</f>
        <v>0</v>
      </c>
      <c r="EA23" s="137">
        <f ca="1">IF($Z23=0,0,SUMPRODUCT(Profiles!$C$20:$BH$20,OFFSET(Profiles!$C$2,$Z23,0,1,Profiles!$B$1)))</f>
        <v>0</v>
      </c>
      <c r="EB23" s="24">
        <f ca="1">IF($Z23=0,0,((1-(1+DY23)/(1+SSSModel!$C$2))/(1-((1+DY23)/(1+SSSModel!$C$2))^DZ23))*(1+SSSModel!$C$2))</f>
        <v>0</v>
      </c>
      <c r="EC23" s="24">
        <f ca="1">IF($Z23=0,0,-PMT(SSSModel!$C$2,DZ23,EA23))</f>
        <v>0</v>
      </c>
    </row>
    <row r="24" spans="3:133" x14ac:dyDescent="0.35">
      <c r="C24" s="18">
        <f t="shared" si="5"/>
        <v>2</v>
      </c>
      <c r="D24" s="18">
        <f t="shared" si="6"/>
        <v>10</v>
      </c>
      <c r="E24" s="18">
        <f t="shared" ca="1" si="7"/>
        <v>0</v>
      </c>
      <c r="G24" s="25" t="str">
        <f ca="1">IF($E24=0,"",OFFSET(Resources!B$26,$E24,0))</f>
        <v/>
      </c>
      <c r="H24" s="25" t="str">
        <f ca="1">IF($E24=0,"",OFFSET(Resources!C$26,$E24,0))</f>
        <v/>
      </c>
      <c r="I24" s="25" t="str">
        <f ca="1">IF($E24=0,"",OFFSET(Resources!$E$26,$E24,0))</f>
        <v/>
      </c>
      <c r="J24" s="16">
        <v>1</v>
      </c>
      <c r="K24" s="16" t="s">
        <v>150</v>
      </c>
      <c r="L24" s="25" t="str">
        <f ca="1">OFFSET(Resources!$CG$24,0,$C24-1)</f>
        <v>Capital w/ Profile</v>
      </c>
      <c r="M24" s="25" t="str">
        <f ca="1">OFFSET(Resources!$CG$25,0,$C24-1)</f>
        <v>Capital</v>
      </c>
      <c r="N24" s="1">
        <v>1</v>
      </c>
      <c r="O24" s="7">
        <f ca="1">IF($E24=0,0,OFFSET(Resources!$CG$26,$E24,$C24-1))</f>
        <v>0</v>
      </c>
      <c r="P24" s="25" t="str">
        <f ca="1">OFFSET(Resources!$CG$26,0,$C24-1)</f>
        <v>$</v>
      </c>
      <c r="Q24" s="18">
        <f ca="1">IF($E24=0,0,OFFSET(GenAlts!$W$4,$E24,$D24-1))</f>
        <v>0</v>
      </c>
      <c r="T24" s="84" t="str">
        <f ca="1">IF(OR($E24=0,OFFSET(Resources!$AC$26,$E24,0)=0),"",OFFSET(Resources!$AC$26,$E24,0))</f>
        <v/>
      </c>
      <c r="U24" s="73">
        <f ca="1">IF($E24=0,0,OFFSET(Resources!$AB$26,$E24,($C24-1)*Resources!$CI$20))</f>
        <v>0</v>
      </c>
      <c r="V24" s="133" t="str">
        <f ca="1">IF(OR($E24=0,OFFSET(Resources!$AC$26,$E24,0)=0),"",OFFSET(Resources!$AC$26,$E24,0))</f>
        <v/>
      </c>
      <c r="W24">
        <f t="shared" ca="1" si="4"/>
        <v>0</v>
      </c>
      <c r="X24">
        <f ca="1">IF(T24="",0,MATCH(T24,Profiles!$A$3:$A$22,0))</f>
        <v>0</v>
      </c>
      <c r="Y24" s="10">
        <f ca="1">IF(U24=0,0,MATCH(U24,Escalation!$A$3:$A$18,0))</f>
        <v>0</v>
      </c>
      <c r="Z24">
        <f ca="1">IF(V24="",0,MATCH(V24,Profiles!$A$3:$A$22,0))</f>
        <v>0</v>
      </c>
      <c r="AB24" s="8">
        <v>0</v>
      </c>
      <c r="AC24" s="9">
        <f ca="1">$O24*IF($Y24&gt;0,(1+INDEX(Escalation!$B$3:$B$18,$Y24,0))^($Q24-SSSModel!$C$5),1)*OFFSET(Profiles!$K$2,$X24,MAX(Profiles!$C$2,AC$4-$Q24))</f>
        <v>0</v>
      </c>
      <c r="AD24" s="9">
        <f ca="1">$O24*IF($Y24&gt;0,(1+INDEX(Escalation!$B$3:$B$18,$Y24,0))^($Q24-SSSModel!$C$5),1)*OFFSET(Profiles!$K$2,$X24,MAX(Profiles!$C$2,AD$4-$Q24))</f>
        <v>0</v>
      </c>
      <c r="AE24" s="9">
        <f ca="1">$O24*IF($Y24&gt;0,(1+INDEX(Escalation!$B$3:$B$18,$Y24,0))^($Q24-SSSModel!$C$5),1)*OFFSET(Profiles!$K$2,$X24,MAX(Profiles!$C$2,AE$4-$Q24))</f>
        <v>0</v>
      </c>
      <c r="AF24" s="9">
        <f ca="1">$O24*IF($Y24&gt;0,(1+INDEX(Escalation!$B$3:$B$18,$Y24,0))^($Q24-SSSModel!$C$5),1)*OFFSET(Profiles!$K$2,$X24,MAX(Profiles!$C$2,AF$4-$Q24))</f>
        <v>0</v>
      </c>
      <c r="AG24" s="9">
        <f ca="1">$O24*IF($Y24&gt;0,(1+INDEX(Escalation!$B$3:$B$18,$Y24,0))^($Q24-SSSModel!$C$5),1)*OFFSET(Profiles!$K$2,$X24,MAX(Profiles!$C$2,AG$4-$Q24))</f>
        <v>0</v>
      </c>
      <c r="AH24" s="9">
        <f ca="1">$O24*IF($Y24&gt;0,(1+INDEX(Escalation!$B$3:$B$18,$Y24,0))^($Q24-SSSModel!$C$5),1)*OFFSET(Profiles!$K$2,$X24,MAX(Profiles!$C$2,AH$4-$Q24))</f>
        <v>0</v>
      </c>
      <c r="AI24" s="9">
        <f ca="1">$O24*IF($Y24&gt;0,(1+INDEX(Escalation!$B$3:$B$18,$Y24,0))^($Q24-SSSModel!$C$5),1)*OFFSET(Profiles!$K$2,$X24,MAX(Profiles!$C$2,AI$4-$Q24))</f>
        <v>0</v>
      </c>
      <c r="AJ24" s="9">
        <f ca="1">$O24*IF($Y24&gt;0,(1+INDEX(Escalation!$B$3:$B$18,$Y24,0))^($Q24-SSSModel!$C$5),1)*OFFSET(Profiles!$K$2,$X24,MAX(Profiles!$C$2,AJ$4-$Q24))</f>
        <v>0</v>
      </c>
      <c r="AK24" s="9">
        <f ca="1">$O24*IF($Y24&gt;0,(1+INDEX(Escalation!$B$3:$B$18,$Y24,0))^($Q24-SSSModel!$C$5),1)*OFFSET(Profiles!$K$2,$X24,MAX(Profiles!$C$2,AK$4-$Q24))</f>
        <v>0</v>
      </c>
      <c r="AL24" s="9">
        <f ca="1">$O24*IF($Y24&gt;0,(1+INDEX(Escalation!$B$3:$B$18,$Y24,0))^($Q24-SSSModel!$C$5),1)*OFFSET(Profiles!$K$2,$X24,MAX(Profiles!$C$2,AL$4-$Q24))</f>
        <v>0</v>
      </c>
      <c r="AM24" s="9">
        <f ca="1">$O24*IF($Y24&gt;0,(1+INDEX(Escalation!$B$3:$B$18,$Y24,0))^($Q24-SSSModel!$C$5),1)*OFFSET(Profiles!$K$2,$X24,MAX(Profiles!$C$2,AM$4-$Q24))</f>
        <v>0</v>
      </c>
      <c r="AN24" s="9">
        <f ca="1">$O24*IF($Y24&gt;0,(1+INDEX(Escalation!$B$3:$B$18,$Y24,0))^($Q24-SSSModel!$C$5),1)*OFFSET(Profiles!$K$2,$X24,MAX(Profiles!$C$2,AN$4-$Q24))</f>
        <v>0</v>
      </c>
      <c r="AO24" s="9">
        <f ca="1">$O24*IF($Y24&gt;0,(1+INDEX(Escalation!$B$3:$B$18,$Y24,0))^($Q24-SSSModel!$C$5),1)*OFFSET(Profiles!$K$2,$X24,MAX(Profiles!$C$2,AO$4-$Q24))</f>
        <v>0</v>
      </c>
      <c r="AP24" s="9">
        <f ca="1">$O24*IF($Y24&gt;0,(1+INDEX(Escalation!$B$3:$B$18,$Y24,0))^($Q24-SSSModel!$C$5),1)*OFFSET(Profiles!$K$2,$X24,MAX(Profiles!$C$2,AP$4-$Q24))</f>
        <v>0</v>
      </c>
      <c r="AQ24" s="9">
        <f ca="1">$O24*IF($Y24&gt;0,(1+INDEX(Escalation!$B$3:$B$18,$Y24,0))^($Q24-SSSModel!$C$5),1)*OFFSET(Profiles!$K$2,$X24,MAX(Profiles!$C$2,AQ$4-$Q24))</f>
        <v>0</v>
      </c>
      <c r="AR24" s="9">
        <f ca="1">$O24*IF($Y24&gt;0,(1+INDEX(Escalation!$B$3:$B$18,$Y24,0))^($Q24-SSSModel!$C$5),1)*OFFSET(Profiles!$K$2,$X24,MAX(Profiles!$C$2,AR$4-$Q24))</f>
        <v>0</v>
      </c>
      <c r="AS24" s="9">
        <f ca="1">$O24*IF($Y24&gt;0,(1+INDEX(Escalation!$B$3:$B$18,$Y24,0))^($Q24-SSSModel!$C$5),1)*OFFSET(Profiles!$K$2,$X24,MAX(Profiles!$C$2,AS$4-$Q24))</f>
        <v>0</v>
      </c>
      <c r="AT24" s="9">
        <f ca="1">$O24*IF($Y24&gt;0,(1+INDEX(Escalation!$B$3:$B$18,$Y24,0))^($Q24-SSSModel!$C$5),1)*OFFSET(Profiles!$K$2,$X24,MAX(Profiles!$C$2,AT$4-$Q24))</f>
        <v>0</v>
      </c>
      <c r="AU24" s="9">
        <f ca="1">$O24*IF($Y24&gt;0,(1+INDEX(Escalation!$B$3:$B$18,$Y24,0))^($Q24-SSSModel!$C$5),1)*OFFSET(Profiles!$K$2,$X24,MAX(Profiles!$C$2,AU$4-$Q24))</f>
        <v>0</v>
      </c>
      <c r="AV24" s="9">
        <f ca="1">$O24*IF($Y24&gt;0,(1+INDEX(Escalation!$B$3:$B$18,$Y24,0))^($Q24-SSSModel!$C$5),1)*OFFSET(Profiles!$K$2,$X24,MAX(Profiles!$C$2,AV$4-$Q24))</f>
        <v>0</v>
      </c>
      <c r="AW24" s="9">
        <f ca="1">$O24*IF($Y24&gt;0,(1+INDEX(Escalation!$B$3:$B$18,$Y24,0))^($Q24-SSSModel!$C$5),1)*OFFSET(Profiles!$K$2,$X24,MAX(Profiles!$C$2,AW$4-$Q24))</f>
        <v>0</v>
      </c>
      <c r="AX24" s="9">
        <f ca="1">$O24*IF($Y24&gt;0,(1+INDEX(Escalation!$B$3:$B$18,$Y24,0))^($Q24-SSSModel!$C$5),1)*OFFSET(Profiles!$K$2,$X24,MAX(Profiles!$C$2,AX$4-$Q24))</f>
        <v>0</v>
      </c>
      <c r="AY24" s="9">
        <f ca="1">$O24*IF($Y24&gt;0,(1+INDEX(Escalation!$B$3:$B$18,$Y24,0))^($Q24-SSSModel!$C$5),1)*OFFSET(Profiles!$K$2,$X24,MAX(Profiles!$C$2,AY$4-$Q24))</f>
        <v>0</v>
      </c>
      <c r="AZ24" s="9">
        <f ca="1">$O24*IF($Y24&gt;0,(1+INDEX(Escalation!$B$3:$B$18,$Y24,0))^($Q24-SSSModel!$C$5),1)*OFFSET(Profiles!$K$2,$X24,MAX(Profiles!$C$2,AZ$4-$Q24))</f>
        <v>0</v>
      </c>
      <c r="BA24" s="9">
        <f ca="1">$O24*IF($Y24&gt;0,(1+INDEX(Escalation!$B$3:$B$18,$Y24,0))^($Q24-SSSModel!$C$5),1)*OFFSET(Profiles!$K$2,$X24,MAX(Profiles!$C$2,BA$4-$Q24))</f>
        <v>0</v>
      </c>
      <c r="BB24" s="9">
        <f ca="1">$O24*IF($Y24&gt;0,(1+INDEX(Escalation!$B$3:$B$18,$Y24,0))^($Q24-SSSModel!$C$5),1)*OFFSET(Profiles!$K$2,$X24,MAX(Profiles!$C$2,BB$4-$Q24))</f>
        <v>0</v>
      </c>
      <c r="BC24" s="9">
        <f ca="1">$O24*IF($Y24&gt;0,(1+INDEX(Escalation!$B$3:$B$18,$Y24,0))^($Q24-SSSModel!$C$5),1)*OFFSET(Profiles!$K$2,$X24,MAX(Profiles!$C$2,BC$4-$Q24))</f>
        <v>0</v>
      </c>
      <c r="BD24" s="9">
        <f ca="1">$O24*IF($Y24&gt;0,(1+INDEX(Escalation!$B$3:$B$18,$Y24,0))^($Q24-SSSModel!$C$5),1)*OFFSET(Profiles!$K$2,$X24,MAX(Profiles!$C$2,BD$4-$Q24))</f>
        <v>0</v>
      </c>
      <c r="BE24" s="9">
        <f ca="1">$O24*IF($Y24&gt;0,(1+INDEX(Escalation!$B$3:$B$18,$Y24,0))^($Q24-SSSModel!$C$5),1)*OFFSET(Profiles!$K$2,$X24,MAX(Profiles!$C$2,BE$4-$Q24))</f>
        <v>0</v>
      </c>
      <c r="BF24" s="9">
        <f ca="1">$O24*IF($Y24&gt;0,(1+INDEX(Escalation!$B$3:$B$18,$Y24,0))^($Q24-SSSModel!$C$5),1)*OFFSET(Profiles!$K$2,$X24,MAX(Profiles!$C$2,BF$4-$Q24))</f>
        <v>0</v>
      </c>
      <c r="BG24" s="9">
        <f ca="1">$O24*IF($Y24&gt;0,(1+INDEX(Escalation!$B$3:$B$18,$Y24,0))^($Q24-SSSModel!$C$5),1)*OFFSET(Profiles!$K$2,$X24,MAX(Profiles!$C$2,BG$4-$Q24))</f>
        <v>0</v>
      </c>
      <c r="BH24" s="9">
        <f ca="1">$O24*IF($Y24&gt;0,(1+INDEX(Escalation!$B$3:$B$18,$Y24,0))^($Q24-SSSModel!$C$5),1)*OFFSET(Profiles!$K$2,$X24,MAX(Profiles!$C$2,BH$4-$Q24))</f>
        <v>0</v>
      </c>
      <c r="BI24" s="9">
        <f ca="1">$O24*IF($Y24&gt;0,(1+INDEX(Escalation!$B$3:$B$18,$Y24,0))^($Q24-SSSModel!$C$5),1)*OFFSET(Profiles!$K$2,$X24,MAX(Profiles!$C$2,BI$4-$Q24))</f>
        <v>0</v>
      </c>
      <c r="BJ24" s="9">
        <f ca="1">$O24*IF($Y24&gt;0,(1+INDEX(Escalation!$B$3:$B$18,$Y24,0))^($Q24-SSSModel!$C$5),1)*OFFSET(Profiles!$K$2,$X24,MAX(Profiles!$C$2,BJ$4-$Q24))</f>
        <v>0</v>
      </c>
      <c r="BK24" s="9">
        <f ca="1">$O24*IF($Y24&gt;0,(1+INDEX(Escalation!$B$3:$B$18,$Y24,0))^($Q24-SSSModel!$C$5),1)*OFFSET(Profiles!$K$2,$X24,MAX(Profiles!$C$2,BK$4-$Q24))</f>
        <v>0</v>
      </c>
      <c r="BL24" s="9">
        <f ca="1">$O24*IF($Y24&gt;0,(1+INDEX(Escalation!$B$3:$B$18,$Y24,0))^($Q24-SSSModel!$C$5),1)*OFFSET(Profiles!$K$2,$X24,MAX(Profiles!$C$2,BL$4-$Q24))</f>
        <v>0</v>
      </c>
      <c r="BM24" s="9">
        <f ca="1">$O24*IF($Y24&gt;0,(1+INDEX(Escalation!$B$3:$B$18,$Y24,0))^($Q24-SSSModel!$C$5),1)*OFFSET(Profiles!$K$2,$X24,MAX(Profiles!$C$2,BM$4-$Q24))</f>
        <v>0</v>
      </c>
      <c r="BN24" s="9">
        <f ca="1">$O24*IF($Y24&gt;0,(1+INDEX(Escalation!$B$3:$B$18,$Y24,0))^($Q24-SSSModel!$C$5),1)*OFFSET(Profiles!$K$2,$X24,MAX(Profiles!$C$2,BN$4-$Q24))</f>
        <v>0</v>
      </c>
      <c r="BO24" s="9">
        <f ca="1">$O24*IF($Y24&gt;0,(1+INDEX(Escalation!$B$3:$B$18,$Y24,0))^($Q24-SSSModel!$C$5),1)*OFFSET(Profiles!$K$2,$X24,MAX(Profiles!$C$2,BO$4-$Q24))</f>
        <v>0</v>
      </c>
      <c r="BP24" s="9">
        <f ca="1">$O24*IF($Y24&gt;0,(1+INDEX(Escalation!$B$3:$B$18,$Y24,0))^($Q24-SSSModel!$C$5),1)*OFFSET(Profiles!$K$2,$X24,MAX(Profiles!$C$2,BP$4-$Q24))</f>
        <v>0</v>
      </c>
      <c r="BQ24" s="9">
        <f ca="1">$O24*IF($Y24&gt;0,(1+INDEX(Escalation!$B$3:$B$18,$Y24,0))^($Q24-SSSModel!$C$5),1)*OFFSET(Profiles!$K$2,$X24,MAX(Profiles!$C$2,BQ$4-$Q24))</f>
        <v>0</v>
      </c>
      <c r="BR24" s="9">
        <f ca="1">$O24*IF($Y24&gt;0,(1+INDEX(Escalation!$B$3:$B$18,$Y24,0))^($Q24-SSSModel!$C$5),1)*OFFSET(Profiles!$K$2,$X24,MAX(Profiles!$C$2,BR$4-$Q24))</f>
        <v>0</v>
      </c>
      <c r="BS24" s="9">
        <f ca="1">$O24*IF($Y24&gt;0,(1+INDEX(Escalation!$B$3:$B$18,$Y24,0))^($Q24-SSSModel!$C$5),1)*OFFSET(Profiles!$K$2,$X24,MAX(Profiles!$C$2,BS$4-$Q24))</f>
        <v>0</v>
      </c>
      <c r="BT24" s="9">
        <f ca="1">$O24*IF($Y24&gt;0,(1+INDEX(Escalation!$B$3:$B$18,$Y24,0))^($Q24-SSSModel!$C$5),1)*OFFSET(Profiles!$K$2,$X24,MAX(Profiles!$C$2,BT$4-$Q24))</f>
        <v>0</v>
      </c>
      <c r="BU24" s="9">
        <f ca="1">$O24*IF($Y24&gt;0,(1+INDEX(Escalation!$B$3:$B$18,$Y24,0))^($Q24-SSSModel!$C$5),1)*OFFSET(Profiles!$K$2,$X24,MAX(Profiles!$C$2,BU$4-$Q24))</f>
        <v>0</v>
      </c>
      <c r="BV24" s="9">
        <f ca="1">$O24*IF($Y24&gt;0,(1+INDEX(Escalation!$B$3:$B$18,$Y24,0))^($Q24-SSSModel!$C$5),1)*OFFSET(Profiles!$K$2,$X24,MAX(Profiles!$C$2,BV$4-$Q24))</f>
        <v>0</v>
      </c>
      <c r="BW24" s="9">
        <f ca="1">$O24*IF($Y24&gt;0,(1+INDEX(Escalation!$B$3:$B$18,$Y24,0))^($Q24-SSSModel!$C$5),1)*OFFSET(Profiles!$K$2,$X24,MAX(Profiles!$C$2,BW$4-$Q24))</f>
        <v>0</v>
      </c>
      <c r="BX24" s="9">
        <f ca="1">$O24*IF($Y24&gt;0,(1+INDEX(Escalation!$B$3:$B$18,$Y24,0))^($Q24-SSSModel!$C$5),1)*OFFSET(Profiles!$K$2,$X24,MAX(Profiles!$C$2,BX$4-$Q24))</f>
        <v>0</v>
      </c>
      <c r="BY24" s="9">
        <f ca="1">$O24*IF($Y24&gt;0,(1+INDEX(Escalation!$B$3:$B$18,$Y24,0))^($Q24-SSSModel!$C$5),1)*OFFSET(Profiles!$K$2,$X24,MAX(Profiles!$C$2,BY$4-$Q24))</f>
        <v>0</v>
      </c>
      <c r="BZ24" s="9">
        <f ca="1">$O24*IF($Y24&gt;0,(1+INDEX(Escalation!$B$3:$B$18,$Y24,0))^($Q24-SSSModel!$C$5),1)*OFFSET(Profiles!$K$2,$X24,MAX(Profiles!$C$2,BZ$4-$Q24))</f>
        <v>0</v>
      </c>
      <c r="CA24" s="134">
        <f ca="1">IF(OR($Z24=0,SSSModel!$C$4="CF"),AC24,
IF(LEFT($V24,3)="ON_",
     IF(SSSModel!$C$4="RR",SUMPRODUCT(OFFSET($AC24,0,0,1,$CB$2),OFFSET(Profiles!$K$28,($Z24-1)*(Profiles!$I$26+1)+CA$4-SSSModel!$C$3+1,0,1,$CB$2)),
     IF(SSSModel!$C$4="ECC",$EA24*$EB24*SUMPRODUCT(OFFSET($AC24,0,MAX(0,CA$4-$DZ24-$CA$4+1),1,MIN($DZ24,CA$4-$CA$4+1)),OFFSET(Escalation!$K$24,($Y24-1)*(Escalation!$I$22+1)+CA$4-SSSModel!$C$3+1,MAX(0,CA$4-$DZ24-$CA$4+1),1,MIN($DZ24,CA$4-$CA$4+1))),
     IF(SSSModel!$C$4="PV",AC24*$EA24*(1+SSSModel!$C$2),
     IF(SSSModel!$C$4="FCR",$EC24*SUM(OFFSET($AC24,0,MAX(CA$4-$AC$4-$DZ24+1,0),1,MIN($DZ24,CA$4-$AC$4+1))),0)))),
SUM($AC24:$BZ24)*
     IF(SSSModel!$C$4="RR",OFFSET(Profiles!$K$2,$Z24,MAX(Profiles!$C$2,AC$4-$W24)),
     IF(SSSModel!$C$4="ECC",$EA24*$EB24*IF(MAX(Escalation!$C$2,AC$4-$W24)&gt;$DZ24-1,0,OFFSET(Escalation!$K$2,$Y24,MAX(Escalation!$C$2,AC$4-$W24))),
     IF(SSSModel!$C$4="PV",IF(CA$4=$W24,$EA24*(1+SSSModel!$C$2),0),
     IF(SSSModel!$C$4="FCR",IF(AND(CA$4&gt;=$W24,OFFSET(Profiles!$K$2,$Z24,MAX(Profiles!$C$2,AC$4-$W24))&gt;0),$EC24,0),0))))))</f>
        <v>0</v>
      </c>
      <c r="CB24" s="135">
        <f ca="1">IF(OR($Z24=0,SSSModel!$C$4="CF"),AD24,
IF(LEFT($V24,3)="ON_",
     IF(SSSModel!$C$4="RR",SUMPRODUCT(OFFSET($AC24,0,0,1,$CB$2),OFFSET(Profiles!$K$28,($Z24-1)*(Profiles!$I$26+1)+CB$4-SSSModel!$C$3+1,0,1,$CB$2)),
     IF(SSSModel!$C$4="ECC",$EA24*$EB24*SUMPRODUCT(OFFSET($AC24,0,MAX(0,CB$4-$DZ24-$CA$4+1),1,MIN($DZ24,CB$4-$CA$4+1)),OFFSET(Escalation!$K$24,($Y24-1)*(Escalation!$I$22+1)+CB$4-SSSModel!$C$3+1,MAX(0,CB$4-$DZ24-$CA$4+1),1,MIN($DZ24,CB$4-$CA$4+1))),
     IF(SSSModel!$C$4="PV",AD24*$EA24*(1+SSSModel!$C$2),
     IF(SSSModel!$C$4="FCR",$EC24*SUM(OFFSET($AC24,0,MAX(CB$4-$AC$4-$DZ24+1,0),1,MIN($DZ24,CB$4-$AC$4+1))),0)))),
SUM($AC24:$BZ24)*
     IF(SSSModel!$C$4="RR",OFFSET(Profiles!$K$2,$Z24,MAX(Profiles!$C$2,AD$4-$W24)),
     IF(SSSModel!$C$4="ECC",$EA24*$EB24*IF(MAX(Escalation!$C$2,AD$4-$W24)&gt;$DZ24-1,0,OFFSET(Escalation!$K$2,$Y24,MAX(Escalation!$C$2,AD$4-$W24))),
     IF(SSSModel!$C$4="PV",IF(CB$4=$W24,$EA24*(1+SSSModel!$C$2),0),
     IF(SSSModel!$C$4="FCR",IF(AND(CB$4&gt;=$W24,OFFSET(Profiles!$K$2,$Z24,MAX(Profiles!$C$2,AD$4-$W24))&gt;0),$EC24,0),0))))))</f>
        <v>0</v>
      </c>
      <c r="CC24" s="135">
        <f ca="1">IF(OR($Z24=0,SSSModel!$C$4="CF"),AE24,
IF(LEFT($V24,3)="ON_",
     IF(SSSModel!$C$4="RR",SUMPRODUCT(OFFSET($AC24,0,0,1,$CB$2),OFFSET(Profiles!$K$28,($Z24-1)*(Profiles!$I$26+1)+CC$4-SSSModel!$C$3+1,0,1,$CB$2)),
     IF(SSSModel!$C$4="ECC",$EA24*$EB24*SUMPRODUCT(OFFSET($AC24,0,MAX(0,CC$4-$DZ24-$CA$4+1),1,MIN($DZ24,CC$4-$CA$4+1)),OFFSET(Escalation!$K$24,($Y24-1)*(Escalation!$I$22+1)+CC$4-SSSModel!$C$3+1,MAX(0,CC$4-$DZ24-$CA$4+1),1,MIN($DZ24,CC$4-$CA$4+1))),
     IF(SSSModel!$C$4="PV",AE24*$EA24*(1+SSSModel!$C$2),
     IF(SSSModel!$C$4="FCR",$EC24*SUM(OFFSET($AC24,0,MAX(CC$4-$AC$4-$DZ24+1,0),1,MIN($DZ24,CC$4-$AC$4+1))),0)))),
SUM($AC24:$BZ24)*
     IF(SSSModel!$C$4="RR",OFFSET(Profiles!$K$2,$Z24,MAX(Profiles!$C$2,AE$4-$W24)),
     IF(SSSModel!$C$4="ECC",$EA24*$EB24*IF(MAX(Escalation!$C$2,AE$4-$W24)&gt;$DZ24-1,0,OFFSET(Escalation!$K$2,$Y24,MAX(Escalation!$C$2,AE$4-$W24))),
     IF(SSSModel!$C$4="PV",IF(CC$4=$W24,$EA24*(1+SSSModel!$C$2),0),
     IF(SSSModel!$C$4="FCR",IF(AND(CC$4&gt;=$W24,OFFSET(Profiles!$K$2,$Z24,MAX(Profiles!$C$2,AE$4-$W24))&gt;0),$EC24,0),0))))))</f>
        <v>0</v>
      </c>
      <c r="CD24" s="135">
        <f ca="1">IF(OR($Z24=0,SSSModel!$C$4="CF"),AF24,
IF(LEFT($V24,3)="ON_",
     IF(SSSModel!$C$4="RR",SUMPRODUCT(OFFSET($AC24,0,0,1,$CB$2),OFFSET(Profiles!$K$28,($Z24-1)*(Profiles!$I$26+1)+CD$4-SSSModel!$C$3+1,0,1,$CB$2)),
     IF(SSSModel!$C$4="ECC",$EA24*$EB24*SUMPRODUCT(OFFSET($AC24,0,MAX(0,CD$4-$DZ24-$CA$4+1),1,MIN($DZ24,CD$4-$CA$4+1)),OFFSET(Escalation!$K$24,($Y24-1)*(Escalation!$I$22+1)+CD$4-SSSModel!$C$3+1,MAX(0,CD$4-$DZ24-$CA$4+1),1,MIN($DZ24,CD$4-$CA$4+1))),
     IF(SSSModel!$C$4="PV",AF24*$EA24*(1+SSSModel!$C$2),
     IF(SSSModel!$C$4="FCR",$EC24*SUM(OFFSET($AC24,0,MAX(CD$4-$AC$4-$DZ24+1,0),1,MIN($DZ24,CD$4-$AC$4+1))),0)))),
SUM($AC24:$BZ24)*
     IF(SSSModel!$C$4="RR",OFFSET(Profiles!$K$2,$Z24,MAX(Profiles!$C$2,AF$4-$W24)),
     IF(SSSModel!$C$4="ECC",$EA24*$EB24*IF(MAX(Escalation!$C$2,AF$4-$W24)&gt;$DZ24-1,0,OFFSET(Escalation!$K$2,$Y24,MAX(Escalation!$C$2,AF$4-$W24))),
     IF(SSSModel!$C$4="PV",IF(CD$4=$W24,$EA24*(1+SSSModel!$C$2),0),
     IF(SSSModel!$C$4="FCR",IF(AND(CD$4&gt;=$W24,OFFSET(Profiles!$K$2,$Z24,MAX(Profiles!$C$2,AF$4-$W24))&gt;0),$EC24,0),0))))))</f>
        <v>0</v>
      </c>
      <c r="CE24" s="135">
        <f ca="1">IF(OR($Z24=0,SSSModel!$C$4="CF"),AG24,
IF(LEFT($V24,3)="ON_",
     IF(SSSModel!$C$4="RR",SUMPRODUCT(OFFSET($AC24,0,0,1,$CB$2),OFFSET(Profiles!$K$28,($Z24-1)*(Profiles!$I$26+1)+CE$4-SSSModel!$C$3+1,0,1,$CB$2)),
     IF(SSSModel!$C$4="ECC",$EA24*$EB24*SUMPRODUCT(OFFSET($AC24,0,MAX(0,CE$4-$DZ24-$CA$4+1),1,MIN($DZ24,CE$4-$CA$4+1)),OFFSET(Escalation!$K$24,($Y24-1)*(Escalation!$I$22+1)+CE$4-SSSModel!$C$3+1,MAX(0,CE$4-$DZ24-$CA$4+1),1,MIN($DZ24,CE$4-$CA$4+1))),
     IF(SSSModel!$C$4="PV",AG24*$EA24*(1+SSSModel!$C$2),
     IF(SSSModel!$C$4="FCR",$EC24*SUM(OFFSET($AC24,0,MAX(CE$4-$AC$4-$DZ24+1,0),1,MIN($DZ24,CE$4-$AC$4+1))),0)))),
SUM($AC24:$BZ24)*
     IF(SSSModel!$C$4="RR",OFFSET(Profiles!$K$2,$Z24,MAX(Profiles!$C$2,AG$4-$W24)),
     IF(SSSModel!$C$4="ECC",$EA24*$EB24*IF(MAX(Escalation!$C$2,AG$4-$W24)&gt;$DZ24-1,0,OFFSET(Escalation!$K$2,$Y24,MAX(Escalation!$C$2,AG$4-$W24))),
     IF(SSSModel!$C$4="PV",IF(CE$4=$W24,$EA24*(1+SSSModel!$C$2),0),
     IF(SSSModel!$C$4="FCR",IF(AND(CE$4&gt;=$W24,OFFSET(Profiles!$K$2,$Z24,MAX(Profiles!$C$2,AG$4-$W24))&gt;0),$EC24,0),0))))))</f>
        <v>0</v>
      </c>
      <c r="CF24" s="135">
        <f ca="1">IF(OR($Z24=0,SSSModel!$C$4="CF"),AH24,
IF(LEFT($V24,3)="ON_",
     IF(SSSModel!$C$4="RR",SUMPRODUCT(OFFSET($AC24,0,0,1,$CB$2),OFFSET(Profiles!$K$28,($Z24-1)*(Profiles!$I$26+1)+CF$4-SSSModel!$C$3+1,0,1,$CB$2)),
     IF(SSSModel!$C$4="ECC",$EA24*$EB24*SUMPRODUCT(OFFSET($AC24,0,MAX(0,CF$4-$DZ24-$CA$4+1),1,MIN($DZ24,CF$4-$CA$4+1)),OFFSET(Escalation!$K$24,($Y24-1)*(Escalation!$I$22+1)+CF$4-SSSModel!$C$3+1,MAX(0,CF$4-$DZ24-$CA$4+1),1,MIN($DZ24,CF$4-$CA$4+1))),
     IF(SSSModel!$C$4="PV",AH24*$EA24*(1+SSSModel!$C$2),
     IF(SSSModel!$C$4="FCR",$EC24*SUM(OFFSET($AC24,0,MAX(CF$4-$AC$4-$DZ24+1,0),1,MIN($DZ24,CF$4-$AC$4+1))),0)))),
SUM($AC24:$BZ24)*
     IF(SSSModel!$C$4="RR",OFFSET(Profiles!$K$2,$Z24,MAX(Profiles!$C$2,AH$4-$W24)),
     IF(SSSModel!$C$4="ECC",$EA24*$EB24*IF(MAX(Escalation!$C$2,AH$4-$W24)&gt;$DZ24-1,0,OFFSET(Escalation!$K$2,$Y24,MAX(Escalation!$C$2,AH$4-$W24))),
     IF(SSSModel!$C$4="PV",IF(CF$4=$W24,$EA24*(1+SSSModel!$C$2),0),
     IF(SSSModel!$C$4="FCR",IF(AND(CF$4&gt;=$W24,OFFSET(Profiles!$K$2,$Z24,MAX(Profiles!$C$2,AH$4-$W24))&gt;0),$EC24,0),0))))))</f>
        <v>0</v>
      </c>
      <c r="CG24" s="135">
        <f ca="1">IF(OR($Z24=0,SSSModel!$C$4="CF"),AI24,
IF(LEFT($V24,3)="ON_",
     IF(SSSModel!$C$4="RR",SUMPRODUCT(OFFSET($AC24,0,0,1,$CB$2),OFFSET(Profiles!$K$28,($Z24-1)*(Profiles!$I$26+1)+CG$4-SSSModel!$C$3+1,0,1,$CB$2)),
     IF(SSSModel!$C$4="ECC",$EA24*$EB24*SUMPRODUCT(OFFSET($AC24,0,MAX(0,CG$4-$DZ24-$CA$4+1),1,MIN($DZ24,CG$4-$CA$4+1)),OFFSET(Escalation!$K$24,($Y24-1)*(Escalation!$I$22+1)+CG$4-SSSModel!$C$3+1,MAX(0,CG$4-$DZ24-$CA$4+1),1,MIN($DZ24,CG$4-$CA$4+1))),
     IF(SSSModel!$C$4="PV",AI24*$EA24*(1+SSSModel!$C$2),
     IF(SSSModel!$C$4="FCR",$EC24*SUM(OFFSET($AC24,0,MAX(CG$4-$AC$4-$DZ24+1,0),1,MIN($DZ24,CG$4-$AC$4+1))),0)))),
SUM($AC24:$BZ24)*
     IF(SSSModel!$C$4="RR",OFFSET(Profiles!$K$2,$Z24,MAX(Profiles!$C$2,AI$4-$W24)),
     IF(SSSModel!$C$4="ECC",$EA24*$EB24*IF(MAX(Escalation!$C$2,AI$4-$W24)&gt;$DZ24-1,0,OFFSET(Escalation!$K$2,$Y24,MAX(Escalation!$C$2,AI$4-$W24))),
     IF(SSSModel!$C$4="PV",IF(CG$4=$W24,$EA24*(1+SSSModel!$C$2),0),
     IF(SSSModel!$C$4="FCR",IF(AND(CG$4&gt;=$W24,OFFSET(Profiles!$K$2,$Z24,MAX(Profiles!$C$2,AI$4-$W24))&gt;0),$EC24,0),0))))))</f>
        <v>0</v>
      </c>
      <c r="CH24" s="135">
        <f ca="1">IF(OR($Z24=0,SSSModel!$C$4="CF"),AJ24,
IF(LEFT($V24,3)="ON_",
     IF(SSSModel!$C$4="RR",SUMPRODUCT(OFFSET($AC24,0,0,1,$CB$2),OFFSET(Profiles!$K$28,($Z24-1)*(Profiles!$I$26+1)+CH$4-SSSModel!$C$3+1,0,1,$CB$2)),
     IF(SSSModel!$C$4="ECC",$EA24*$EB24*SUMPRODUCT(OFFSET($AC24,0,MAX(0,CH$4-$DZ24-$CA$4+1),1,MIN($DZ24,CH$4-$CA$4+1)),OFFSET(Escalation!$K$24,($Y24-1)*(Escalation!$I$22+1)+CH$4-SSSModel!$C$3+1,MAX(0,CH$4-$DZ24-$CA$4+1),1,MIN($DZ24,CH$4-$CA$4+1))),
     IF(SSSModel!$C$4="PV",AJ24*$EA24*(1+SSSModel!$C$2),
     IF(SSSModel!$C$4="FCR",$EC24*SUM(OFFSET($AC24,0,MAX(CH$4-$AC$4-$DZ24+1,0),1,MIN($DZ24,CH$4-$AC$4+1))),0)))),
SUM($AC24:$BZ24)*
     IF(SSSModel!$C$4="RR",OFFSET(Profiles!$K$2,$Z24,MAX(Profiles!$C$2,AJ$4-$W24)),
     IF(SSSModel!$C$4="ECC",$EA24*$EB24*IF(MAX(Escalation!$C$2,AJ$4-$W24)&gt;$DZ24-1,0,OFFSET(Escalation!$K$2,$Y24,MAX(Escalation!$C$2,AJ$4-$W24))),
     IF(SSSModel!$C$4="PV",IF(CH$4=$W24,$EA24*(1+SSSModel!$C$2),0),
     IF(SSSModel!$C$4="FCR",IF(AND(CH$4&gt;=$W24,OFFSET(Profiles!$K$2,$Z24,MAX(Profiles!$C$2,AJ$4-$W24))&gt;0),$EC24,0),0))))))</f>
        <v>0</v>
      </c>
      <c r="CI24" s="135">
        <f ca="1">IF(OR($Z24=0,SSSModel!$C$4="CF"),AK24,
IF(LEFT($V24,3)="ON_",
     IF(SSSModel!$C$4="RR",SUMPRODUCT(OFFSET($AC24,0,0,1,$CB$2),OFFSET(Profiles!$K$28,($Z24-1)*(Profiles!$I$26+1)+CI$4-SSSModel!$C$3+1,0,1,$CB$2)),
     IF(SSSModel!$C$4="ECC",$EA24*$EB24*SUMPRODUCT(OFFSET($AC24,0,MAX(0,CI$4-$DZ24-$CA$4+1),1,MIN($DZ24,CI$4-$CA$4+1)),OFFSET(Escalation!$K$24,($Y24-1)*(Escalation!$I$22+1)+CI$4-SSSModel!$C$3+1,MAX(0,CI$4-$DZ24-$CA$4+1),1,MIN($DZ24,CI$4-$CA$4+1))),
     IF(SSSModel!$C$4="PV",AK24*$EA24*(1+SSSModel!$C$2),
     IF(SSSModel!$C$4="FCR",$EC24*SUM(OFFSET($AC24,0,MAX(CI$4-$AC$4-$DZ24+1,0),1,MIN($DZ24,CI$4-$AC$4+1))),0)))),
SUM($AC24:$BZ24)*
     IF(SSSModel!$C$4="RR",OFFSET(Profiles!$K$2,$Z24,MAX(Profiles!$C$2,AK$4-$W24)),
     IF(SSSModel!$C$4="ECC",$EA24*$EB24*IF(MAX(Escalation!$C$2,AK$4-$W24)&gt;$DZ24-1,0,OFFSET(Escalation!$K$2,$Y24,MAX(Escalation!$C$2,AK$4-$W24))),
     IF(SSSModel!$C$4="PV",IF(CI$4=$W24,$EA24*(1+SSSModel!$C$2),0),
     IF(SSSModel!$C$4="FCR",IF(AND(CI$4&gt;=$W24,OFFSET(Profiles!$K$2,$Z24,MAX(Profiles!$C$2,AK$4-$W24))&gt;0),$EC24,0),0))))))</f>
        <v>0</v>
      </c>
      <c r="CJ24" s="135">
        <f ca="1">IF(OR($Z24=0,SSSModel!$C$4="CF"),AL24,
IF(LEFT($V24,3)="ON_",
     IF(SSSModel!$C$4="RR",SUMPRODUCT(OFFSET($AC24,0,0,1,$CB$2),OFFSET(Profiles!$K$28,($Z24-1)*(Profiles!$I$26+1)+CJ$4-SSSModel!$C$3+1,0,1,$CB$2)),
     IF(SSSModel!$C$4="ECC",$EA24*$EB24*SUMPRODUCT(OFFSET($AC24,0,MAX(0,CJ$4-$DZ24-$CA$4+1),1,MIN($DZ24,CJ$4-$CA$4+1)),OFFSET(Escalation!$K$24,($Y24-1)*(Escalation!$I$22+1)+CJ$4-SSSModel!$C$3+1,MAX(0,CJ$4-$DZ24-$CA$4+1),1,MIN($DZ24,CJ$4-$CA$4+1))),
     IF(SSSModel!$C$4="PV",AL24*$EA24*(1+SSSModel!$C$2),
     IF(SSSModel!$C$4="FCR",$EC24*SUM(OFFSET($AC24,0,MAX(CJ$4-$AC$4-$DZ24+1,0),1,MIN($DZ24,CJ$4-$AC$4+1))),0)))),
SUM($AC24:$BZ24)*
     IF(SSSModel!$C$4="RR",OFFSET(Profiles!$K$2,$Z24,MAX(Profiles!$C$2,AL$4-$W24)),
     IF(SSSModel!$C$4="ECC",$EA24*$EB24*IF(MAX(Escalation!$C$2,AL$4-$W24)&gt;$DZ24-1,0,OFFSET(Escalation!$K$2,$Y24,MAX(Escalation!$C$2,AL$4-$W24))),
     IF(SSSModel!$C$4="PV",IF(CJ$4=$W24,$EA24*(1+SSSModel!$C$2),0),
     IF(SSSModel!$C$4="FCR",IF(AND(CJ$4&gt;=$W24,OFFSET(Profiles!$K$2,$Z24,MAX(Profiles!$C$2,AL$4-$W24))&gt;0),$EC24,0),0))))))</f>
        <v>0</v>
      </c>
      <c r="CK24" s="135">
        <f ca="1">IF(OR($Z24=0,SSSModel!$C$4="CF"),AM24,
IF(LEFT($V24,3)="ON_",
     IF(SSSModel!$C$4="RR",SUMPRODUCT(OFFSET($AC24,0,0,1,$CB$2),OFFSET(Profiles!$K$28,($Z24-1)*(Profiles!$I$26+1)+CK$4-SSSModel!$C$3+1,0,1,$CB$2)),
     IF(SSSModel!$C$4="ECC",$EA24*$EB24*SUMPRODUCT(OFFSET($AC24,0,MAX(0,CK$4-$DZ24-$CA$4+1),1,MIN($DZ24,CK$4-$CA$4+1)),OFFSET(Escalation!$K$24,($Y24-1)*(Escalation!$I$22+1)+CK$4-SSSModel!$C$3+1,MAX(0,CK$4-$DZ24-$CA$4+1),1,MIN($DZ24,CK$4-$CA$4+1))),
     IF(SSSModel!$C$4="PV",AM24*$EA24*(1+SSSModel!$C$2),
     IF(SSSModel!$C$4="FCR",$EC24*SUM(OFFSET($AC24,0,MAX(CK$4-$AC$4-$DZ24+1,0),1,MIN($DZ24,CK$4-$AC$4+1))),0)))),
SUM($AC24:$BZ24)*
     IF(SSSModel!$C$4="RR",OFFSET(Profiles!$K$2,$Z24,MAX(Profiles!$C$2,AM$4-$W24)),
     IF(SSSModel!$C$4="ECC",$EA24*$EB24*IF(MAX(Escalation!$C$2,AM$4-$W24)&gt;$DZ24-1,0,OFFSET(Escalation!$K$2,$Y24,MAX(Escalation!$C$2,AM$4-$W24))),
     IF(SSSModel!$C$4="PV",IF(CK$4=$W24,$EA24*(1+SSSModel!$C$2),0),
     IF(SSSModel!$C$4="FCR",IF(AND(CK$4&gt;=$W24,OFFSET(Profiles!$K$2,$Z24,MAX(Profiles!$C$2,AM$4-$W24))&gt;0),$EC24,0),0))))))</f>
        <v>0</v>
      </c>
      <c r="CL24" s="135">
        <f ca="1">IF(OR($Z24=0,SSSModel!$C$4="CF"),AN24,
IF(LEFT($V24,3)="ON_",
     IF(SSSModel!$C$4="RR",SUMPRODUCT(OFFSET($AC24,0,0,1,$CB$2),OFFSET(Profiles!$K$28,($Z24-1)*(Profiles!$I$26+1)+CL$4-SSSModel!$C$3+1,0,1,$CB$2)),
     IF(SSSModel!$C$4="ECC",$EA24*$EB24*SUMPRODUCT(OFFSET($AC24,0,MAX(0,CL$4-$DZ24-$CA$4+1),1,MIN($DZ24,CL$4-$CA$4+1)),OFFSET(Escalation!$K$24,($Y24-1)*(Escalation!$I$22+1)+CL$4-SSSModel!$C$3+1,MAX(0,CL$4-$DZ24-$CA$4+1),1,MIN($DZ24,CL$4-$CA$4+1))),
     IF(SSSModel!$C$4="PV",AN24*$EA24*(1+SSSModel!$C$2),
     IF(SSSModel!$C$4="FCR",$EC24*SUM(OFFSET($AC24,0,MAX(CL$4-$AC$4-$DZ24+1,0),1,MIN($DZ24,CL$4-$AC$4+1))),0)))),
SUM($AC24:$BZ24)*
     IF(SSSModel!$C$4="RR",OFFSET(Profiles!$K$2,$Z24,MAX(Profiles!$C$2,AN$4-$W24)),
     IF(SSSModel!$C$4="ECC",$EA24*$EB24*IF(MAX(Escalation!$C$2,AN$4-$W24)&gt;$DZ24-1,0,OFFSET(Escalation!$K$2,$Y24,MAX(Escalation!$C$2,AN$4-$W24))),
     IF(SSSModel!$C$4="PV",IF(CL$4=$W24,$EA24*(1+SSSModel!$C$2),0),
     IF(SSSModel!$C$4="FCR",IF(AND(CL$4&gt;=$W24,OFFSET(Profiles!$K$2,$Z24,MAX(Profiles!$C$2,AN$4-$W24))&gt;0),$EC24,0),0))))))</f>
        <v>0</v>
      </c>
      <c r="CM24" s="135">
        <f ca="1">IF(OR($Z24=0,SSSModel!$C$4="CF"),AO24,
IF(LEFT($V24,3)="ON_",
     IF(SSSModel!$C$4="RR",SUMPRODUCT(OFFSET($AC24,0,0,1,$CB$2),OFFSET(Profiles!$K$28,($Z24-1)*(Profiles!$I$26+1)+CM$4-SSSModel!$C$3+1,0,1,$CB$2)),
     IF(SSSModel!$C$4="ECC",$EA24*$EB24*SUMPRODUCT(OFFSET($AC24,0,MAX(0,CM$4-$DZ24-$CA$4+1),1,MIN($DZ24,CM$4-$CA$4+1)),OFFSET(Escalation!$K$24,($Y24-1)*(Escalation!$I$22+1)+CM$4-SSSModel!$C$3+1,MAX(0,CM$4-$DZ24-$CA$4+1),1,MIN($DZ24,CM$4-$CA$4+1))),
     IF(SSSModel!$C$4="PV",AO24*$EA24*(1+SSSModel!$C$2),
     IF(SSSModel!$C$4="FCR",$EC24*SUM(OFFSET($AC24,0,MAX(CM$4-$AC$4-$DZ24+1,0),1,MIN($DZ24,CM$4-$AC$4+1))),0)))),
SUM($AC24:$BZ24)*
     IF(SSSModel!$C$4="RR",OFFSET(Profiles!$K$2,$Z24,MAX(Profiles!$C$2,AO$4-$W24)),
     IF(SSSModel!$C$4="ECC",$EA24*$EB24*IF(MAX(Escalation!$C$2,AO$4-$W24)&gt;$DZ24-1,0,OFFSET(Escalation!$K$2,$Y24,MAX(Escalation!$C$2,AO$4-$W24))),
     IF(SSSModel!$C$4="PV",IF(CM$4=$W24,$EA24*(1+SSSModel!$C$2),0),
     IF(SSSModel!$C$4="FCR",IF(AND(CM$4&gt;=$W24,OFFSET(Profiles!$K$2,$Z24,MAX(Profiles!$C$2,AO$4-$W24))&gt;0),$EC24,0),0))))))</f>
        <v>0</v>
      </c>
      <c r="CN24" s="135">
        <f ca="1">IF(OR($Z24=0,SSSModel!$C$4="CF"),AP24,
IF(LEFT($V24,3)="ON_",
     IF(SSSModel!$C$4="RR",SUMPRODUCT(OFFSET($AC24,0,0,1,$CB$2),OFFSET(Profiles!$K$28,($Z24-1)*(Profiles!$I$26+1)+CN$4-SSSModel!$C$3+1,0,1,$CB$2)),
     IF(SSSModel!$C$4="ECC",$EA24*$EB24*SUMPRODUCT(OFFSET($AC24,0,MAX(0,CN$4-$DZ24-$CA$4+1),1,MIN($DZ24,CN$4-$CA$4+1)),OFFSET(Escalation!$K$24,($Y24-1)*(Escalation!$I$22+1)+CN$4-SSSModel!$C$3+1,MAX(0,CN$4-$DZ24-$CA$4+1),1,MIN($DZ24,CN$4-$CA$4+1))),
     IF(SSSModel!$C$4="PV",AP24*$EA24*(1+SSSModel!$C$2),
     IF(SSSModel!$C$4="FCR",$EC24*SUM(OFFSET($AC24,0,MAX(CN$4-$AC$4-$DZ24+1,0),1,MIN($DZ24,CN$4-$AC$4+1))),0)))),
SUM($AC24:$BZ24)*
     IF(SSSModel!$C$4="RR",OFFSET(Profiles!$K$2,$Z24,MAX(Profiles!$C$2,AP$4-$W24)),
     IF(SSSModel!$C$4="ECC",$EA24*$EB24*IF(MAX(Escalation!$C$2,AP$4-$W24)&gt;$DZ24-1,0,OFFSET(Escalation!$K$2,$Y24,MAX(Escalation!$C$2,AP$4-$W24))),
     IF(SSSModel!$C$4="PV",IF(CN$4=$W24,$EA24*(1+SSSModel!$C$2),0),
     IF(SSSModel!$C$4="FCR",IF(AND(CN$4&gt;=$W24,OFFSET(Profiles!$K$2,$Z24,MAX(Profiles!$C$2,AP$4-$W24))&gt;0),$EC24,0),0))))))</f>
        <v>0</v>
      </c>
      <c r="CO24" s="135">
        <f ca="1">IF(OR($Z24=0,SSSModel!$C$4="CF"),AQ24,
IF(LEFT($V24,3)="ON_",
     IF(SSSModel!$C$4="RR",SUMPRODUCT(OFFSET($AC24,0,0,1,$CB$2),OFFSET(Profiles!$K$28,($Z24-1)*(Profiles!$I$26+1)+CO$4-SSSModel!$C$3+1,0,1,$CB$2)),
     IF(SSSModel!$C$4="ECC",$EA24*$EB24*SUMPRODUCT(OFFSET($AC24,0,MAX(0,CO$4-$DZ24-$CA$4+1),1,MIN($DZ24,CO$4-$CA$4+1)),OFFSET(Escalation!$K$24,($Y24-1)*(Escalation!$I$22+1)+CO$4-SSSModel!$C$3+1,MAX(0,CO$4-$DZ24-$CA$4+1),1,MIN($DZ24,CO$4-$CA$4+1))),
     IF(SSSModel!$C$4="PV",AQ24*$EA24*(1+SSSModel!$C$2),
     IF(SSSModel!$C$4="FCR",$EC24*SUM(OFFSET($AC24,0,MAX(CO$4-$AC$4-$DZ24+1,0),1,MIN($DZ24,CO$4-$AC$4+1))),0)))),
SUM($AC24:$BZ24)*
     IF(SSSModel!$C$4="RR",OFFSET(Profiles!$K$2,$Z24,MAX(Profiles!$C$2,AQ$4-$W24)),
     IF(SSSModel!$C$4="ECC",$EA24*$EB24*IF(MAX(Escalation!$C$2,AQ$4-$W24)&gt;$DZ24-1,0,OFFSET(Escalation!$K$2,$Y24,MAX(Escalation!$C$2,AQ$4-$W24))),
     IF(SSSModel!$C$4="PV",IF(CO$4=$W24,$EA24*(1+SSSModel!$C$2),0),
     IF(SSSModel!$C$4="FCR",IF(AND(CO$4&gt;=$W24,OFFSET(Profiles!$K$2,$Z24,MAX(Profiles!$C$2,AQ$4-$W24))&gt;0),$EC24,0),0))))))</f>
        <v>0</v>
      </c>
      <c r="CP24" s="135">
        <f ca="1">IF(OR($Z24=0,SSSModel!$C$4="CF"),AR24,
IF(LEFT($V24,3)="ON_",
     IF(SSSModel!$C$4="RR",SUMPRODUCT(OFFSET($AC24,0,0,1,$CB$2),OFFSET(Profiles!$K$28,($Z24-1)*(Profiles!$I$26+1)+CP$4-SSSModel!$C$3+1,0,1,$CB$2)),
     IF(SSSModel!$C$4="ECC",$EA24*$EB24*SUMPRODUCT(OFFSET($AC24,0,MAX(0,CP$4-$DZ24-$CA$4+1),1,MIN($DZ24,CP$4-$CA$4+1)),OFFSET(Escalation!$K$24,($Y24-1)*(Escalation!$I$22+1)+CP$4-SSSModel!$C$3+1,MAX(0,CP$4-$DZ24-$CA$4+1),1,MIN($DZ24,CP$4-$CA$4+1))),
     IF(SSSModel!$C$4="PV",AR24*$EA24*(1+SSSModel!$C$2),
     IF(SSSModel!$C$4="FCR",$EC24*SUM(OFFSET($AC24,0,MAX(CP$4-$AC$4-$DZ24+1,0),1,MIN($DZ24,CP$4-$AC$4+1))),0)))),
SUM($AC24:$BZ24)*
     IF(SSSModel!$C$4="RR",OFFSET(Profiles!$K$2,$Z24,MAX(Profiles!$C$2,AR$4-$W24)),
     IF(SSSModel!$C$4="ECC",$EA24*$EB24*IF(MAX(Escalation!$C$2,AR$4-$W24)&gt;$DZ24-1,0,OFFSET(Escalation!$K$2,$Y24,MAX(Escalation!$C$2,AR$4-$W24))),
     IF(SSSModel!$C$4="PV",IF(CP$4=$W24,$EA24*(1+SSSModel!$C$2),0),
     IF(SSSModel!$C$4="FCR",IF(AND(CP$4&gt;=$W24,OFFSET(Profiles!$K$2,$Z24,MAX(Profiles!$C$2,AR$4-$W24))&gt;0),$EC24,0),0))))))</f>
        <v>0</v>
      </c>
      <c r="CQ24" s="135">
        <f ca="1">IF(OR($Z24=0,SSSModel!$C$4="CF"),AS24,
IF(LEFT($V24,3)="ON_",
     IF(SSSModel!$C$4="RR",SUMPRODUCT(OFFSET($AC24,0,0,1,$CB$2),OFFSET(Profiles!$K$28,($Z24-1)*(Profiles!$I$26+1)+CQ$4-SSSModel!$C$3+1,0,1,$CB$2)),
     IF(SSSModel!$C$4="ECC",$EA24*$EB24*SUMPRODUCT(OFFSET($AC24,0,MAX(0,CQ$4-$DZ24-$CA$4+1),1,MIN($DZ24,CQ$4-$CA$4+1)),OFFSET(Escalation!$K$24,($Y24-1)*(Escalation!$I$22+1)+CQ$4-SSSModel!$C$3+1,MAX(0,CQ$4-$DZ24-$CA$4+1),1,MIN($DZ24,CQ$4-$CA$4+1))),
     IF(SSSModel!$C$4="PV",AS24*$EA24*(1+SSSModel!$C$2),
     IF(SSSModel!$C$4="FCR",$EC24*SUM(OFFSET($AC24,0,MAX(CQ$4-$AC$4-$DZ24+1,0),1,MIN($DZ24,CQ$4-$AC$4+1))),0)))),
SUM($AC24:$BZ24)*
     IF(SSSModel!$C$4="RR",OFFSET(Profiles!$K$2,$Z24,MAX(Profiles!$C$2,AS$4-$W24)),
     IF(SSSModel!$C$4="ECC",$EA24*$EB24*IF(MAX(Escalation!$C$2,AS$4-$W24)&gt;$DZ24-1,0,OFFSET(Escalation!$K$2,$Y24,MAX(Escalation!$C$2,AS$4-$W24))),
     IF(SSSModel!$C$4="PV",IF(CQ$4=$W24,$EA24*(1+SSSModel!$C$2),0),
     IF(SSSModel!$C$4="FCR",IF(AND(CQ$4&gt;=$W24,OFFSET(Profiles!$K$2,$Z24,MAX(Profiles!$C$2,AS$4-$W24))&gt;0),$EC24,0),0))))))</f>
        <v>0</v>
      </c>
      <c r="CR24" s="135">
        <f ca="1">IF(OR($Z24=0,SSSModel!$C$4="CF"),AT24,
IF(LEFT($V24,3)="ON_",
     IF(SSSModel!$C$4="RR",SUMPRODUCT(OFFSET($AC24,0,0,1,$CB$2),OFFSET(Profiles!$K$28,($Z24-1)*(Profiles!$I$26+1)+CR$4-SSSModel!$C$3+1,0,1,$CB$2)),
     IF(SSSModel!$C$4="ECC",$EA24*$EB24*SUMPRODUCT(OFFSET($AC24,0,MAX(0,CR$4-$DZ24-$CA$4+1),1,MIN($DZ24,CR$4-$CA$4+1)),OFFSET(Escalation!$K$24,($Y24-1)*(Escalation!$I$22+1)+CR$4-SSSModel!$C$3+1,MAX(0,CR$4-$DZ24-$CA$4+1),1,MIN($DZ24,CR$4-$CA$4+1))),
     IF(SSSModel!$C$4="PV",AT24*$EA24*(1+SSSModel!$C$2),
     IF(SSSModel!$C$4="FCR",$EC24*SUM(OFFSET($AC24,0,MAX(CR$4-$AC$4-$DZ24+1,0),1,MIN($DZ24,CR$4-$AC$4+1))),0)))),
SUM($AC24:$BZ24)*
     IF(SSSModel!$C$4="RR",OFFSET(Profiles!$K$2,$Z24,MAX(Profiles!$C$2,AT$4-$W24)),
     IF(SSSModel!$C$4="ECC",$EA24*$EB24*IF(MAX(Escalation!$C$2,AT$4-$W24)&gt;$DZ24-1,0,OFFSET(Escalation!$K$2,$Y24,MAX(Escalation!$C$2,AT$4-$W24))),
     IF(SSSModel!$C$4="PV",IF(CR$4=$W24,$EA24*(1+SSSModel!$C$2),0),
     IF(SSSModel!$C$4="FCR",IF(AND(CR$4&gt;=$W24,OFFSET(Profiles!$K$2,$Z24,MAX(Profiles!$C$2,AT$4-$W24))&gt;0),$EC24,0),0))))))</f>
        <v>0</v>
      </c>
      <c r="CS24" s="135">
        <f ca="1">IF(OR($Z24=0,SSSModel!$C$4="CF"),AU24,
IF(LEFT($V24,3)="ON_",
     IF(SSSModel!$C$4="RR",SUMPRODUCT(OFFSET($AC24,0,0,1,$CB$2),OFFSET(Profiles!$K$28,($Z24-1)*(Profiles!$I$26+1)+CS$4-SSSModel!$C$3+1,0,1,$CB$2)),
     IF(SSSModel!$C$4="ECC",$EA24*$EB24*SUMPRODUCT(OFFSET($AC24,0,MAX(0,CS$4-$DZ24-$CA$4+1),1,MIN($DZ24,CS$4-$CA$4+1)),OFFSET(Escalation!$K$24,($Y24-1)*(Escalation!$I$22+1)+CS$4-SSSModel!$C$3+1,MAX(0,CS$4-$DZ24-$CA$4+1),1,MIN($DZ24,CS$4-$CA$4+1))),
     IF(SSSModel!$C$4="PV",AU24*$EA24*(1+SSSModel!$C$2),
     IF(SSSModel!$C$4="FCR",$EC24*SUM(OFFSET($AC24,0,MAX(CS$4-$AC$4-$DZ24+1,0),1,MIN($DZ24,CS$4-$AC$4+1))),0)))),
SUM($AC24:$BZ24)*
     IF(SSSModel!$C$4="RR",OFFSET(Profiles!$K$2,$Z24,MAX(Profiles!$C$2,AU$4-$W24)),
     IF(SSSModel!$C$4="ECC",$EA24*$EB24*IF(MAX(Escalation!$C$2,AU$4-$W24)&gt;$DZ24-1,0,OFFSET(Escalation!$K$2,$Y24,MAX(Escalation!$C$2,AU$4-$W24))),
     IF(SSSModel!$C$4="PV",IF(CS$4=$W24,$EA24*(1+SSSModel!$C$2),0),
     IF(SSSModel!$C$4="FCR",IF(AND(CS$4&gt;=$W24,OFFSET(Profiles!$K$2,$Z24,MAX(Profiles!$C$2,AU$4-$W24))&gt;0),$EC24,0),0))))))</f>
        <v>0</v>
      </c>
      <c r="CT24" s="135">
        <f ca="1">IF(OR($Z24=0,SSSModel!$C$4="CF"),AV24,
IF(LEFT($V24,3)="ON_",
     IF(SSSModel!$C$4="RR",SUMPRODUCT(OFFSET($AC24,0,0,1,$CB$2),OFFSET(Profiles!$K$28,($Z24-1)*(Profiles!$I$26+1)+CT$4-SSSModel!$C$3+1,0,1,$CB$2)),
     IF(SSSModel!$C$4="ECC",$EA24*$EB24*SUMPRODUCT(OFFSET($AC24,0,MAX(0,CT$4-$DZ24-$CA$4+1),1,MIN($DZ24,CT$4-$CA$4+1)),OFFSET(Escalation!$K$24,($Y24-1)*(Escalation!$I$22+1)+CT$4-SSSModel!$C$3+1,MAX(0,CT$4-$DZ24-$CA$4+1),1,MIN($DZ24,CT$4-$CA$4+1))),
     IF(SSSModel!$C$4="PV",AV24*$EA24*(1+SSSModel!$C$2),
     IF(SSSModel!$C$4="FCR",$EC24*SUM(OFFSET($AC24,0,MAX(CT$4-$AC$4-$DZ24+1,0),1,MIN($DZ24,CT$4-$AC$4+1))),0)))),
SUM($AC24:$BZ24)*
     IF(SSSModel!$C$4="RR",OFFSET(Profiles!$K$2,$Z24,MAX(Profiles!$C$2,AV$4-$W24)),
     IF(SSSModel!$C$4="ECC",$EA24*$EB24*IF(MAX(Escalation!$C$2,AV$4-$W24)&gt;$DZ24-1,0,OFFSET(Escalation!$K$2,$Y24,MAX(Escalation!$C$2,AV$4-$W24))),
     IF(SSSModel!$C$4="PV",IF(CT$4=$W24,$EA24*(1+SSSModel!$C$2),0),
     IF(SSSModel!$C$4="FCR",IF(AND(CT$4&gt;=$W24,OFFSET(Profiles!$K$2,$Z24,MAX(Profiles!$C$2,AV$4-$W24))&gt;0),$EC24,0),0))))))</f>
        <v>0</v>
      </c>
      <c r="CU24" s="135">
        <f ca="1">IF(OR($Z24=0,SSSModel!$C$4="CF"),AW24,
IF(LEFT($V24,3)="ON_",
     IF(SSSModel!$C$4="RR",SUMPRODUCT(OFFSET($AC24,0,0,1,$CB$2),OFFSET(Profiles!$K$28,($Z24-1)*(Profiles!$I$26+1)+CU$4-SSSModel!$C$3+1,0,1,$CB$2)),
     IF(SSSModel!$C$4="ECC",$EA24*$EB24*SUMPRODUCT(OFFSET($AC24,0,MAX(0,CU$4-$DZ24-$CA$4+1),1,MIN($DZ24,CU$4-$CA$4+1)),OFFSET(Escalation!$K$24,($Y24-1)*(Escalation!$I$22+1)+CU$4-SSSModel!$C$3+1,MAX(0,CU$4-$DZ24-$CA$4+1),1,MIN($DZ24,CU$4-$CA$4+1))),
     IF(SSSModel!$C$4="PV",AW24*$EA24*(1+SSSModel!$C$2),
     IF(SSSModel!$C$4="FCR",$EC24*SUM(OFFSET($AC24,0,MAX(CU$4-$AC$4-$DZ24+1,0),1,MIN($DZ24,CU$4-$AC$4+1))),0)))),
SUM($AC24:$BZ24)*
     IF(SSSModel!$C$4="RR",OFFSET(Profiles!$K$2,$Z24,MAX(Profiles!$C$2,AW$4-$W24)),
     IF(SSSModel!$C$4="ECC",$EA24*$EB24*IF(MAX(Escalation!$C$2,AW$4-$W24)&gt;$DZ24-1,0,OFFSET(Escalation!$K$2,$Y24,MAX(Escalation!$C$2,AW$4-$W24))),
     IF(SSSModel!$C$4="PV",IF(CU$4=$W24,$EA24*(1+SSSModel!$C$2),0),
     IF(SSSModel!$C$4="FCR",IF(AND(CU$4&gt;=$W24,OFFSET(Profiles!$K$2,$Z24,MAX(Profiles!$C$2,AW$4-$W24))&gt;0),$EC24,0),0))))))</f>
        <v>0</v>
      </c>
      <c r="CV24" s="135">
        <f ca="1">IF(OR($Z24=0,SSSModel!$C$4="CF"),AX24,
IF(LEFT($V24,3)="ON_",
     IF(SSSModel!$C$4="RR",SUMPRODUCT(OFFSET($AC24,0,0,1,$CB$2),OFFSET(Profiles!$K$28,($Z24-1)*(Profiles!$I$26+1)+CV$4-SSSModel!$C$3+1,0,1,$CB$2)),
     IF(SSSModel!$C$4="ECC",$EA24*$EB24*SUMPRODUCT(OFFSET($AC24,0,MAX(0,CV$4-$DZ24-$CA$4+1),1,MIN($DZ24,CV$4-$CA$4+1)),OFFSET(Escalation!$K$24,($Y24-1)*(Escalation!$I$22+1)+CV$4-SSSModel!$C$3+1,MAX(0,CV$4-$DZ24-$CA$4+1),1,MIN($DZ24,CV$4-$CA$4+1))),
     IF(SSSModel!$C$4="PV",AX24*$EA24*(1+SSSModel!$C$2),
     IF(SSSModel!$C$4="FCR",$EC24*SUM(OFFSET($AC24,0,MAX(CV$4-$AC$4-$DZ24+1,0),1,MIN($DZ24,CV$4-$AC$4+1))),0)))),
SUM($AC24:$BZ24)*
     IF(SSSModel!$C$4="RR",OFFSET(Profiles!$K$2,$Z24,MAX(Profiles!$C$2,AX$4-$W24)),
     IF(SSSModel!$C$4="ECC",$EA24*$EB24*IF(MAX(Escalation!$C$2,AX$4-$W24)&gt;$DZ24-1,0,OFFSET(Escalation!$K$2,$Y24,MAX(Escalation!$C$2,AX$4-$W24))),
     IF(SSSModel!$C$4="PV",IF(CV$4=$W24,$EA24*(1+SSSModel!$C$2),0),
     IF(SSSModel!$C$4="FCR",IF(AND(CV$4&gt;=$W24,OFFSET(Profiles!$K$2,$Z24,MAX(Profiles!$C$2,AX$4-$W24))&gt;0),$EC24,0),0))))))</f>
        <v>0</v>
      </c>
      <c r="CW24" s="135">
        <f ca="1">IF(OR($Z24=0,SSSModel!$C$4="CF"),AY24,
IF(LEFT($V24,3)="ON_",
     IF(SSSModel!$C$4="RR",SUMPRODUCT(OFFSET($AC24,0,0,1,$CB$2),OFFSET(Profiles!$K$28,($Z24-1)*(Profiles!$I$26+1)+CW$4-SSSModel!$C$3+1,0,1,$CB$2)),
     IF(SSSModel!$C$4="ECC",$EA24*$EB24*SUMPRODUCT(OFFSET($AC24,0,MAX(0,CW$4-$DZ24-$CA$4+1),1,MIN($DZ24,CW$4-$CA$4+1)),OFFSET(Escalation!$K$24,($Y24-1)*(Escalation!$I$22+1)+CW$4-SSSModel!$C$3+1,MAX(0,CW$4-$DZ24-$CA$4+1),1,MIN($DZ24,CW$4-$CA$4+1))),
     IF(SSSModel!$C$4="PV",AY24*$EA24*(1+SSSModel!$C$2),
     IF(SSSModel!$C$4="FCR",$EC24*SUM(OFFSET($AC24,0,MAX(CW$4-$AC$4-$DZ24+1,0),1,MIN($DZ24,CW$4-$AC$4+1))),0)))),
SUM($AC24:$BZ24)*
     IF(SSSModel!$C$4="RR",OFFSET(Profiles!$K$2,$Z24,MAX(Profiles!$C$2,AY$4-$W24)),
     IF(SSSModel!$C$4="ECC",$EA24*$EB24*IF(MAX(Escalation!$C$2,AY$4-$W24)&gt;$DZ24-1,0,OFFSET(Escalation!$K$2,$Y24,MAX(Escalation!$C$2,AY$4-$W24))),
     IF(SSSModel!$C$4="PV",IF(CW$4=$W24,$EA24*(1+SSSModel!$C$2),0),
     IF(SSSModel!$C$4="FCR",IF(AND(CW$4&gt;=$W24,OFFSET(Profiles!$K$2,$Z24,MAX(Profiles!$C$2,AY$4-$W24))&gt;0),$EC24,0),0))))))</f>
        <v>0</v>
      </c>
      <c r="CX24" s="135">
        <f ca="1">IF(OR($Z24=0,SSSModel!$C$4="CF"),AZ24,
IF(LEFT($V24,3)="ON_",
     IF(SSSModel!$C$4="RR",SUMPRODUCT(OFFSET($AC24,0,0,1,$CB$2),OFFSET(Profiles!$K$28,($Z24-1)*(Profiles!$I$26+1)+CX$4-SSSModel!$C$3+1,0,1,$CB$2)),
     IF(SSSModel!$C$4="ECC",$EA24*$EB24*SUMPRODUCT(OFFSET($AC24,0,MAX(0,CX$4-$DZ24-$CA$4+1),1,MIN($DZ24,CX$4-$CA$4+1)),OFFSET(Escalation!$K$24,($Y24-1)*(Escalation!$I$22+1)+CX$4-SSSModel!$C$3+1,MAX(0,CX$4-$DZ24-$CA$4+1),1,MIN($DZ24,CX$4-$CA$4+1))),
     IF(SSSModel!$C$4="PV",AZ24*$EA24*(1+SSSModel!$C$2),
     IF(SSSModel!$C$4="FCR",$EC24*SUM(OFFSET($AC24,0,MAX(CX$4-$AC$4-$DZ24+1,0),1,MIN($DZ24,CX$4-$AC$4+1))),0)))),
SUM($AC24:$BZ24)*
     IF(SSSModel!$C$4="RR",OFFSET(Profiles!$K$2,$Z24,MAX(Profiles!$C$2,AZ$4-$W24)),
     IF(SSSModel!$C$4="ECC",$EA24*$EB24*IF(MAX(Escalation!$C$2,AZ$4-$W24)&gt;$DZ24-1,0,OFFSET(Escalation!$K$2,$Y24,MAX(Escalation!$C$2,AZ$4-$W24))),
     IF(SSSModel!$C$4="PV",IF(CX$4=$W24,$EA24*(1+SSSModel!$C$2),0),
     IF(SSSModel!$C$4="FCR",IF(AND(CX$4&gt;=$W24,OFFSET(Profiles!$K$2,$Z24,MAX(Profiles!$C$2,AZ$4-$W24))&gt;0),$EC24,0),0))))))</f>
        <v>0</v>
      </c>
      <c r="CY24" s="135">
        <f ca="1">IF(OR($Z24=0,SSSModel!$C$4="CF"),BA24,
IF(LEFT($V24,3)="ON_",
     IF(SSSModel!$C$4="RR",SUMPRODUCT(OFFSET($AC24,0,0,1,$CB$2),OFFSET(Profiles!$K$28,($Z24-1)*(Profiles!$I$26+1)+CY$4-SSSModel!$C$3+1,0,1,$CB$2)),
     IF(SSSModel!$C$4="ECC",$EA24*$EB24*SUMPRODUCT(OFFSET($AC24,0,MAX(0,CY$4-$DZ24-$CA$4+1),1,MIN($DZ24,CY$4-$CA$4+1)),OFFSET(Escalation!$K$24,($Y24-1)*(Escalation!$I$22+1)+CY$4-SSSModel!$C$3+1,MAX(0,CY$4-$DZ24-$CA$4+1),1,MIN($DZ24,CY$4-$CA$4+1))),
     IF(SSSModel!$C$4="PV",BA24*$EA24*(1+SSSModel!$C$2),
     IF(SSSModel!$C$4="FCR",$EC24*SUM(OFFSET($AC24,0,MAX(CY$4-$AC$4-$DZ24+1,0),1,MIN($DZ24,CY$4-$AC$4+1))),0)))),
SUM($AC24:$BZ24)*
     IF(SSSModel!$C$4="RR",OFFSET(Profiles!$K$2,$Z24,MAX(Profiles!$C$2,BA$4-$W24)),
     IF(SSSModel!$C$4="ECC",$EA24*$EB24*IF(MAX(Escalation!$C$2,BA$4-$W24)&gt;$DZ24-1,0,OFFSET(Escalation!$K$2,$Y24,MAX(Escalation!$C$2,BA$4-$W24))),
     IF(SSSModel!$C$4="PV",IF(CY$4=$W24,$EA24*(1+SSSModel!$C$2),0),
     IF(SSSModel!$C$4="FCR",IF(AND(CY$4&gt;=$W24,OFFSET(Profiles!$K$2,$Z24,MAX(Profiles!$C$2,BA$4-$W24))&gt;0),$EC24,0),0))))))</f>
        <v>0</v>
      </c>
      <c r="CZ24" s="135">
        <f ca="1">IF(OR($Z24=0,SSSModel!$C$4="CF"),BB24,
IF(LEFT($V24,3)="ON_",
     IF(SSSModel!$C$4="RR",SUMPRODUCT(OFFSET($AC24,0,0,1,$CB$2),OFFSET(Profiles!$K$28,($Z24-1)*(Profiles!$I$26+1)+CZ$4-SSSModel!$C$3+1,0,1,$CB$2)),
     IF(SSSModel!$C$4="ECC",$EA24*$EB24*SUMPRODUCT(OFFSET($AC24,0,MAX(0,CZ$4-$DZ24-$CA$4+1),1,MIN($DZ24,CZ$4-$CA$4+1)),OFFSET(Escalation!$K$24,($Y24-1)*(Escalation!$I$22+1)+CZ$4-SSSModel!$C$3+1,MAX(0,CZ$4-$DZ24-$CA$4+1),1,MIN($DZ24,CZ$4-$CA$4+1))),
     IF(SSSModel!$C$4="PV",BB24*$EA24*(1+SSSModel!$C$2),
     IF(SSSModel!$C$4="FCR",$EC24*SUM(OFFSET($AC24,0,MAX(CZ$4-$AC$4-$DZ24+1,0),1,MIN($DZ24,CZ$4-$AC$4+1))),0)))),
SUM($AC24:$BZ24)*
     IF(SSSModel!$C$4="RR",OFFSET(Profiles!$K$2,$Z24,MAX(Profiles!$C$2,BB$4-$W24)),
     IF(SSSModel!$C$4="ECC",$EA24*$EB24*IF(MAX(Escalation!$C$2,BB$4-$W24)&gt;$DZ24-1,0,OFFSET(Escalation!$K$2,$Y24,MAX(Escalation!$C$2,BB$4-$W24))),
     IF(SSSModel!$C$4="PV",IF(CZ$4=$W24,$EA24*(1+SSSModel!$C$2),0),
     IF(SSSModel!$C$4="FCR",IF(AND(CZ$4&gt;=$W24,OFFSET(Profiles!$K$2,$Z24,MAX(Profiles!$C$2,BB$4-$W24))&gt;0),$EC24,0),0))))))</f>
        <v>0</v>
      </c>
      <c r="DA24" s="135">
        <f ca="1">IF(OR($Z24=0,SSSModel!$C$4="CF"),BC24,
IF(LEFT($V24,3)="ON_",
     IF(SSSModel!$C$4="RR",SUMPRODUCT(OFFSET($AC24,0,0,1,$CB$2),OFFSET(Profiles!$K$28,($Z24-1)*(Profiles!$I$26+1)+DA$4-SSSModel!$C$3+1,0,1,$CB$2)),
     IF(SSSModel!$C$4="ECC",$EA24*$EB24*SUMPRODUCT(OFFSET($AC24,0,MAX(0,DA$4-$DZ24-$CA$4+1),1,MIN($DZ24,DA$4-$CA$4+1)),OFFSET(Escalation!$K$24,($Y24-1)*(Escalation!$I$22+1)+DA$4-SSSModel!$C$3+1,MAX(0,DA$4-$DZ24-$CA$4+1),1,MIN($DZ24,DA$4-$CA$4+1))),
     IF(SSSModel!$C$4="PV",BC24*$EA24*(1+SSSModel!$C$2),
     IF(SSSModel!$C$4="FCR",$EC24*SUM(OFFSET($AC24,0,MAX(DA$4-$AC$4-$DZ24+1,0),1,MIN($DZ24,DA$4-$AC$4+1))),0)))),
SUM($AC24:$BZ24)*
     IF(SSSModel!$C$4="RR",OFFSET(Profiles!$K$2,$Z24,MAX(Profiles!$C$2,BC$4-$W24)),
     IF(SSSModel!$C$4="ECC",$EA24*$EB24*IF(MAX(Escalation!$C$2,BC$4-$W24)&gt;$DZ24-1,0,OFFSET(Escalation!$K$2,$Y24,MAX(Escalation!$C$2,BC$4-$W24))),
     IF(SSSModel!$C$4="PV",IF(DA$4=$W24,$EA24*(1+SSSModel!$C$2),0),
     IF(SSSModel!$C$4="FCR",IF(AND(DA$4&gt;=$W24,OFFSET(Profiles!$K$2,$Z24,MAX(Profiles!$C$2,BC$4-$W24))&gt;0),$EC24,0),0))))))</f>
        <v>0</v>
      </c>
      <c r="DB24" s="135">
        <f ca="1">IF(OR($Z24=0,SSSModel!$C$4="CF"),BD24,
IF(LEFT($V24,3)="ON_",
     IF(SSSModel!$C$4="RR",SUMPRODUCT(OFFSET($AC24,0,0,1,$CB$2),OFFSET(Profiles!$K$28,($Z24-1)*(Profiles!$I$26+1)+DB$4-SSSModel!$C$3+1,0,1,$CB$2)),
     IF(SSSModel!$C$4="ECC",$EA24*$EB24*SUMPRODUCT(OFFSET($AC24,0,MAX(0,DB$4-$DZ24-$CA$4+1),1,MIN($DZ24,DB$4-$CA$4+1)),OFFSET(Escalation!$K$24,($Y24-1)*(Escalation!$I$22+1)+DB$4-SSSModel!$C$3+1,MAX(0,DB$4-$DZ24-$CA$4+1),1,MIN($DZ24,DB$4-$CA$4+1))),
     IF(SSSModel!$C$4="PV",BD24*$EA24*(1+SSSModel!$C$2),
     IF(SSSModel!$C$4="FCR",$EC24*SUM(OFFSET($AC24,0,MAX(DB$4-$AC$4-$DZ24+1,0),1,MIN($DZ24,DB$4-$AC$4+1))),0)))),
SUM($AC24:$BZ24)*
     IF(SSSModel!$C$4="RR",OFFSET(Profiles!$K$2,$Z24,MAX(Profiles!$C$2,BD$4-$W24)),
     IF(SSSModel!$C$4="ECC",$EA24*$EB24*IF(MAX(Escalation!$C$2,BD$4-$W24)&gt;$DZ24-1,0,OFFSET(Escalation!$K$2,$Y24,MAX(Escalation!$C$2,BD$4-$W24))),
     IF(SSSModel!$C$4="PV",IF(DB$4=$W24,$EA24*(1+SSSModel!$C$2),0),
     IF(SSSModel!$C$4="FCR",IF(AND(DB$4&gt;=$W24,OFFSET(Profiles!$K$2,$Z24,MAX(Profiles!$C$2,BD$4-$W24))&gt;0),$EC24,0),0))))))</f>
        <v>0</v>
      </c>
      <c r="DC24" s="135">
        <f ca="1">IF(OR($Z24=0,SSSModel!$C$4="CF"),BE24,
IF(LEFT($V24,3)="ON_",
     IF(SSSModel!$C$4="RR",SUMPRODUCT(OFFSET($AC24,0,0,1,$CB$2),OFFSET(Profiles!$K$28,($Z24-1)*(Profiles!$I$26+1)+DC$4-SSSModel!$C$3+1,0,1,$CB$2)),
     IF(SSSModel!$C$4="ECC",$EA24*$EB24*SUMPRODUCT(OFFSET($AC24,0,MAX(0,DC$4-$DZ24-$CA$4+1),1,MIN($DZ24,DC$4-$CA$4+1)),OFFSET(Escalation!$K$24,($Y24-1)*(Escalation!$I$22+1)+DC$4-SSSModel!$C$3+1,MAX(0,DC$4-$DZ24-$CA$4+1),1,MIN($DZ24,DC$4-$CA$4+1))),
     IF(SSSModel!$C$4="PV",BE24*$EA24*(1+SSSModel!$C$2),
     IF(SSSModel!$C$4="FCR",$EC24*SUM(OFFSET($AC24,0,MAX(DC$4-$AC$4-$DZ24+1,0),1,MIN($DZ24,DC$4-$AC$4+1))),0)))),
SUM($AC24:$BZ24)*
     IF(SSSModel!$C$4="RR",OFFSET(Profiles!$K$2,$Z24,MAX(Profiles!$C$2,BE$4-$W24)),
     IF(SSSModel!$C$4="ECC",$EA24*$EB24*IF(MAX(Escalation!$C$2,BE$4-$W24)&gt;$DZ24-1,0,OFFSET(Escalation!$K$2,$Y24,MAX(Escalation!$C$2,BE$4-$W24))),
     IF(SSSModel!$C$4="PV",IF(DC$4=$W24,$EA24*(1+SSSModel!$C$2),0),
     IF(SSSModel!$C$4="FCR",IF(AND(DC$4&gt;=$W24,OFFSET(Profiles!$K$2,$Z24,MAX(Profiles!$C$2,BE$4-$W24))&gt;0),$EC24,0),0))))))</f>
        <v>0</v>
      </c>
      <c r="DD24" s="135">
        <f ca="1">IF(OR($Z24=0,SSSModel!$C$4="CF"),BF24,
IF(LEFT($V24,3)="ON_",
     IF(SSSModel!$C$4="RR",SUMPRODUCT(OFFSET($AC24,0,0,1,$CB$2),OFFSET(Profiles!$K$28,($Z24-1)*(Profiles!$I$26+1)+DD$4-SSSModel!$C$3+1,0,1,$CB$2)),
     IF(SSSModel!$C$4="ECC",$EA24*$EB24*SUMPRODUCT(OFFSET($AC24,0,MAX(0,DD$4-$DZ24-$CA$4+1),1,MIN($DZ24,DD$4-$CA$4+1)),OFFSET(Escalation!$K$24,($Y24-1)*(Escalation!$I$22+1)+DD$4-SSSModel!$C$3+1,MAX(0,DD$4-$DZ24-$CA$4+1),1,MIN($DZ24,DD$4-$CA$4+1))),
     IF(SSSModel!$C$4="PV",BF24*$EA24*(1+SSSModel!$C$2),
     IF(SSSModel!$C$4="FCR",$EC24*SUM(OFFSET($AC24,0,MAX(DD$4-$AC$4-$DZ24+1,0),1,MIN($DZ24,DD$4-$AC$4+1))),0)))),
SUM($AC24:$BZ24)*
     IF(SSSModel!$C$4="RR",OFFSET(Profiles!$K$2,$Z24,MAX(Profiles!$C$2,BF$4-$W24)),
     IF(SSSModel!$C$4="ECC",$EA24*$EB24*IF(MAX(Escalation!$C$2,BF$4-$W24)&gt;$DZ24-1,0,OFFSET(Escalation!$K$2,$Y24,MAX(Escalation!$C$2,BF$4-$W24))),
     IF(SSSModel!$C$4="PV",IF(DD$4=$W24,$EA24*(1+SSSModel!$C$2),0),
     IF(SSSModel!$C$4="FCR",IF(AND(DD$4&gt;=$W24,OFFSET(Profiles!$K$2,$Z24,MAX(Profiles!$C$2,BF$4-$W24))&gt;0),$EC24,0),0))))))</f>
        <v>0</v>
      </c>
      <c r="DE24" s="135">
        <f ca="1">IF(OR($Z24=0,SSSModel!$C$4="CF"),BG24,
IF(LEFT($V24,3)="ON_",
     IF(SSSModel!$C$4="RR",SUMPRODUCT(OFFSET($AC24,0,0,1,$CB$2),OFFSET(Profiles!$K$28,($Z24-1)*(Profiles!$I$26+1)+DE$4-SSSModel!$C$3+1,0,1,$CB$2)),
     IF(SSSModel!$C$4="ECC",$EA24*$EB24*SUMPRODUCT(OFFSET($AC24,0,MAX(0,DE$4-$DZ24-$CA$4+1),1,MIN($DZ24,DE$4-$CA$4+1)),OFFSET(Escalation!$K$24,($Y24-1)*(Escalation!$I$22+1)+DE$4-SSSModel!$C$3+1,MAX(0,DE$4-$DZ24-$CA$4+1),1,MIN($DZ24,DE$4-$CA$4+1))),
     IF(SSSModel!$C$4="PV",BG24*$EA24*(1+SSSModel!$C$2),
     IF(SSSModel!$C$4="FCR",$EC24*SUM(OFFSET($AC24,0,MAX(DE$4-$AC$4-$DZ24+1,0),1,MIN($DZ24,DE$4-$AC$4+1))),0)))),
SUM($AC24:$BZ24)*
     IF(SSSModel!$C$4="RR",OFFSET(Profiles!$K$2,$Z24,MAX(Profiles!$C$2,BG$4-$W24)),
     IF(SSSModel!$C$4="ECC",$EA24*$EB24*IF(MAX(Escalation!$C$2,BG$4-$W24)&gt;$DZ24-1,0,OFFSET(Escalation!$K$2,$Y24,MAX(Escalation!$C$2,BG$4-$W24))),
     IF(SSSModel!$C$4="PV",IF(DE$4=$W24,$EA24*(1+SSSModel!$C$2),0),
     IF(SSSModel!$C$4="FCR",IF(AND(DE$4&gt;=$W24,OFFSET(Profiles!$K$2,$Z24,MAX(Profiles!$C$2,BG$4-$W24))&gt;0),$EC24,0),0))))))</f>
        <v>0</v>
      </c>
      <c r="DF24" s="135">
        <f ca="1">IF(OR($Z24=0,SSSModel!$C$4="CF"),BH24,
IF(LEFT($V24,3)="ON_",
     IF(SSSModel!$C$4="RR",SUMPRODUCT(OFFSET($AC24,0,0,1,$CB$2),OFFSET(Profiles!$K$28,($Z24-1)*(Profiles!$I$26+1)+DF$4-SSSModel!$C$3+1,0,1,$CB$2)),
     IF(SSSModel!$C$4="ECC",$EA24*$EB24*SUMPRODUCT(OFFSET($AC24,0,MAX(0,DF$4-$DZ24-$CA$4+1),1,MIN($DZ24,DF$4-$CA$4+1)),OFFSET(Escalation!$K$24,($Y24-1)*(Escalation!$I$22+1)+DF$4-SSSModel!$C$3+1,MAX(0,DF$4-$DZ24-$CA$4+1),1,MIN($DZ24,DF$4-$CA$4+1))),
     IF(SSSModel!$C$4="PV",BH24*$EA24*(1+SSSModel!$C$2),
     IF(SSSModel!$C$4="FCR",$EC24*SUM(OFFSET($AC24,0,MAX(DF$4-$AC$4-$DZ24+1,0),1,MIN($DZ24,DF$4-$AC$4+1))),0)))),
SUM($AC24:$BZ24)*
     IF(SSSModel!$C$4="RR",OFFSET(Profiles!$K$2,$Z24,MAX(Profiles!$C$2,BH$4-$W24)),
     IF(SSSModel!$C$4="ECC",$EA24*$EB24*IF(MAX(Escalation!$C$2,BH$4-$W24)&gt;$DZ24-1,0,OFFSET(Escalation!$K$2,$Y24,MAX(Escalation!$C$2,BH$4-$W24))),
     IF(SSSModel!$C$4="PV",IF(DF$4=$W24,$EA24*(1+SSSModel!$C$2),0),
     IF(SSSModel!$C$4="FCR",IF(AND(DF$4&gt;=$W24,OFFSET(Profiles!$K$2,$Z24,MAX(Profiles!$C$2,BH$4-$W24))&gt;0),$EC24,0),0))))))</f>
        <v>0</v>
      </c>
      <c r="DG24" s="135">
        <f ca="1">IF(OR($Z24=0,SSSModel!$C$4="CF"),BI24,
IF(LEFT($V24,3)="ON_",
     IF(SSSModel!$C$4="RR",SUMPRODUCT(OFFSET($AC24,0,0,1,$CB$2),OFFSET(Profiles!$K$28,($Z24-1)*(Profiles!$I$26+1)+DG$4-SSSModel!$C$3+1,0,1,$CB$2)),
     IF(SSSModel!$C$4="ECC",$EA24*$EB24*SUMPRODUCT(OFFSET($AC24,0,MAX(0,DG$4-$DZ24-$CA$4+1),1,MIN($DZ24,DG$4-$CA$4+1)),OFFSET(Escalation!$K$24,($Y24-1)*(Escalation!$I$22+1)+DG$4-SSSModel!$C$3+1,MAX(0,DG$4-$DZ24-$CA$4+1),1,MIN($DZ24,DG$4-$CA$4+1))),
     IF(SSSModel!$C$4="PV",BI24*$EA24*(1+SSSModel!$C$2),
     IF(SSSModel!$C$4="FCR",$EC24*SUM(OFFSET($AC24,0,MAX(DG$4-$AC$4-$DZ24+1,0),1,MIN($DZ24,DG$4-$AC$4+1))),0)))),
SUM($AC24:$BZ24)*
     IF(SSSModel!$C$4="RR",OFFSET(Profiles!$K$2,$Z24,MAX(Profiles!$C$2,BI$4-$W24)),
     IF(SSSModel!$C$4="ECC",$EA24*$EB24*IF(MAX(Escalation!$C$2,BI$4-$W24)&gt;$DZ24-1,0,OFFSET(Escalation!$K$2,$Y24,MAX(Escalation!$C$2,BI$4-$W24))),
     IF(SSSModel!$C$4="PV",IF(DG$4=$W24,$EA24*(1+SSSModel!$C$2),0),
     IF(SSSModel!$C$4="FCR",IF(AND(DG$4&gt;=$W24,OFFSET(Profiles!$K$2,$Z24,MAX(Profiles!$C$2,BI$4-$W24))&gt;0),$EC24,0),0))))))</f>
        <v>0</v>
      </c>
      <c r="DH24" s="135">
        <f ca="1">IF(OR($Z24=0,SSSModel!$C$4="CF"),BJ24,
IF(LEFT($V24,3)="ON_",
     IF(SSSModel!$C$4="RR",SUMPRODUCT(OFFSET($AC24,0,0,1,$CB$2),OFFSET(Profiles!$K$28,($Z24-1)*(Profiles!$I$26+1)+DH$4-SSSModel!$C$3+1,0,1,$CB$2)),
     IF(SSSModel!$C$4="ECC",$EA24*$EB24*SUMPRODUCT(OFFSET($AC24,0,MAX(0,DH$4-$DZ24-$CA$4+1),1,MIN($DZ24,DH$4-$CA$4+1)),OFFSET(Escalation!$K$24,($Y24-1)*(Escalation!$I$22+1)+DH$4-SSSModel!$C$3+1,MAX(0,DH$4-$DZ24-$CA$4+1),1,MIN($DZ24,DH$4-$CA$4+1))),
     IF(SSSModel!$C$4="PV",BJ24*$EA24*(1+SSSModel!$C$2),
     IF(SSSModel!$C$4="FCR",$EC24*SUM(OFFSET($AC24,0,MAX(DH$4-$AC$4-$DZ24+1,0),1,MIN($DZ24,DH$4-$AC$4+1))),0)))),
SUM($AC24:$BZ24)*
     IF(SSSModel!$C$4="RR",OFFSET(Profiles!$K$2,$Z24,MAX(Profiles!$C$2,BJ$4-$W24)),
     IF(SSSModel!$C$4="ECC",$EA24*$EB24*IF(MAX(Escalation!$C$2,BJ$4-$W24)&gt;$DZ24-1,0,OFFSET(Escalation!$K$2,$Y24,MAX(Escalation!$C$2,BJ$4-$W24))),
     IF(SSSModel!$C$4="PV",IF(DH$4=$W24,$EA24*(1+SSSModel!$C$2),0),
     IF(SSSModel!$C$4="FCR",IF(AND(DH$4&gt;=$W24,OFFSET(Profiles!$K$2,$Z24,MAX(Profiles!$C$2,BJ$4-$W24))&gt;0),$EC24,0),0))))))</f>
        <v>0</v>
      </c>
      <c r="DI24" s="135">
        <f ca="1">IF(OR($Z24=0,SSSModel!$C$4="CF"),BK24,
IF(LEFT($V24,3)="ON_",
     IF(SSSModel!$C$4="RR",SUMPRODUCT(OFFSET($AC24,0,0,1,$CB$2),OFFSET(Profiles!$K$28,($Z24-1)*(Profiles!$I$26+1)+DI$4-SSSModel!$C$3+1,0,1,$CB$2)),
     IF(SSSModel!$C$4="ECC",$EA24*$EB24*SUMPRODUCT(OFFSET($AC24,0,MAX(0,DI$4-$DZ24-$CA$4+1),1,MIN($DZ24,DI$4-$CA$4+1)),OFFSET(Escalation!$K$24,($Y24-1)*(Escalation!$I$22+1)+DI$4-SSSModel!$C$3+1,MAX(0,DI$4-$DZ24-$CA$4+1),1,MIN($DZ24,DI$4-$CA$4+1))),
     IF(SSSModel!$C$4="PV",BK24*$EA24*(1+SSSModel!$C$2),
     IF(SSSModel!$C$4="FCR",$EC24*SUM(OFFSET($AC24,0,MAX(DI$4-$AC$4-$DZ24+1,0),1,MIN($DZ24,DI$4-$AC$4+1))),0)))),
SUM($AC24:$BZ24)*
     IF(SSSModel!$C$4="RR",OFFSET(Profiles!$K$2,$Z24,MAX(Profiles!$C$2,BK$4-$W24)),
     IF(SSSModel!$C$4="ECC",$EA24*$EB24*IF(MAX(Escalation!$C$2,BK$4-$W24)&gt;$DZ24-1,0,OFFSET(Escalation!$K$2,$Y24,MAX(Escalation!$C$2,BK$4-$W24))),
     IF(SSSModel!$C$4="PV",IF(DI$4=$W24,$EA24*(1+SSSModel!$C$2),0),
     IF(SSSModel!$C$4="FCR",IF(AND(DI$4&gt;=$W24,OFFSET(Profiles!$K$2,$Z24,MAX(Profiles!$C$2,BK$4-$W24))&gt;0),$EC24,0),0))))))</f>
        <v>0</v>
      </c>
      <c r="DJ24" s="135">
        <f ca="1">IF(OR($Z24=0,SSSModel!$C$4="CF"),BL24,
IF(LEFT($V24,3)="ON_",
     IF(SSSModel!$C$4="RR",SUMPRODUCT(OFFSET($AC24,0,0,1,$CB$2),OFFSET(Profiles!$K$28,($Z24-1)*(Profiles!$I$26+1)+DJ$4-SSSModel!$C$3+1,0,1,$CB$2)),
     IF(SSSModel!$C$4="ECC",$EA24*$EB24*SUMPRODUCT(OFFSET($AC24,0,MAX(0,DJ$4-$DZ24-$CA$4+1),1,MIN($DZ24,DJ$4-$CA$4+1)),OFFSET(Escalation!$K$24,($Y24-1)*(Escalation!$I$22+1)+DJ$4-SSSModel!$C$3+1,MAX(0,DJ$4-$DZ24-$CA$4+1),1,MIN($DZ24,DJ$4-$CA$4+1))),
     IF(SSSModel!$C$4="PV",BL24*$EA24*(1+SSSModel!$C$2),
     IF(SSSModel!$C$4="FCR",$EC24*SUM(OFFSET($AC24,0,MAX(DJ$4-$AC$4-$DZ24+1,0),1,MIN($DZ24,DJ$4-$AC$4+1))),0)))),
SUM($AC24:$BZ24)*
     IF(SSSModel!$C$4="RR",OFFSET(Profiles!$K$2,$Z24,MAX(Profiles!$C$2,BL$4-$W24)),
     IF(SSSModel!$C$4="ECC",$EA24*$EB24*IF(MAX(Escalation!$C$2,BL$4-$W24)&gt;$DZ24-1,0,OFFSET(Escalation!$K$2,$Y24,MAX(Escalation!$C$2,BL$4-$W24))),
     IF(SSSModel!$C$4="PV",IF(DJ$4=$W24,$EA24*(1+SSSModel!$C$2),0),
     IF(SSSModel!$C$4="FCR",IF(AND(DJ$4&gt;=$W24,OFFSET(Profiles!$K$2,$Z24,MAX(Profiles!$C$2,BL$4-$W24))&gt;0),$EC24,0),0))))))</f>
        <v>0</v>
      </c>
      <c r="DK24" s="135">
        <f ca="1">IF(OR($Z24=0,SSSModel!$C$4="CF"),BM24,
IF(LEFT($V24,3)="ON_",
     IF(SSSModel!$C$4="RR",SUMPRODUCT(OFFSET($AC24,0,0,1,$CB$2),OFFSET(Profiles!$K$28,($Z24-1)*(Profiles!$I$26+1)+DK$4-SSSModel!$C$3+1,0,1,$CB$2)),
     IF(SSSModel!$C$4="ECC",$EA24*$EB24*SUMPRODUCT(OFFSET($AC24,0,MAX(0,DK$4-$DZ24-$CA$4+1),1,MIN($DZ24,DK$4-$CA$4+1)),OFFSET(Escalation!$K$24,($Y24-1)*(Escalation!$I$22+1)+DK$4-SSSModel!$C$3+1,MAX(0,DK$4-$DZ24-$CA$4+1),1,MIN($DZ24,DK$4-$CA$4+1))),
     IF(SSSModel!$C$4="PV",BM24*$EA24*(1+SSSModel!$C$2),
     IF(SSSModel!$C$4="FCR",$EC24*SUM(OFFSET($AC24,0,MAX(DK$4-$AC$4-$DZ24+1,0),1,MIN($DZ24,DK$4-$AC$4+1))),0)))),
SUM($AC24:$BZ24)*
     IF(SSSModel!$C$4="RR",OFFSET(Profiles!$K$2,$Z24,MAX(Profiles!$C$2,BM$4-$W24)),
     IF(SSSModel!$C$4="ECC",$EA24*$EB24*IF(MAX(Escalation!$C$2,BM$4-$W24)&gt;$DZ24-1,0,OFFSET(Escalation!$K$2,$Y24,MAX(Escalation!$C$2,BM$4-$W24))),
     IF(SSSModel!$C$4="PV",IF(DK$4=$W24,$EA24*(1+SSSModel!$C$2),0),
     IF(SSSModel!$C$4="FCR",IF(AND(DK$4&gt;=$W24,OFFSET(Profiles!$K$2,$Z24,MAX(Profiles!$C$2,BM$4-$W24))&gt;0),$EC24,0),0))))))</f>
        <v>0</v>
      </c>
      <c r="DL24" s="135">
        <f ca="1">IF(OR($Z24=0,SSSModel!$C$4="CF"),BN24,
IF(LEFT($V24,3)="ON_",
     IF(SSSModel!$C$4="RR",SUMPRODUCT(OFFSET($AC24,0,0,1,$CB$2),OFFSET(Profiles!$K$28,($Z24-1)*(Profiles!$I$26+1)+DL$4-SSSModel!$C$3+1,0,1,$CB$2)),
     IF(SSSModel!$C$4="ECC",$EA24*$EB24*SUMPRODUCT(OFFSET($AC24,0,MAX(0,DL$4-$DZ24-$CA$4+1),1,MIN($DZ24,DL$4-$CA$4+1)),OFFSET(Escalation!$K$24,($Y24-1)*(Escalation!$I$22+1)+DL$4-SSSModel!$C$3+1,MAX(0,DL$4-$DZ24-$CA$4+1),1,MIN($DZ24,DL$4-$CA$4+1))),
     IF(SSSModel!$C$4="PV",BN24*$EA24*(1+SSSModel!$C$2),
     IF(SSSModel!$C$4="FCR",$EC24*SUM(OFFSET($AC24,0,MAX(DL$4-$AC$4-$DZ24+1,0),1,MIN($DZ24,DL$4-$AC$4+1))),0)))),
SUM($AC24:$BZ24)*
     IF(SSSModel!$C$4="RR",OFFSET(Profiles!$K$2,$Z24,MAX(Profiles!$C$2,BN$4-$W24)),
     IF(SSSModel!$C$4="ECC",$EA24*$EB24*IF(MAX(Escalation!$C$2,BN$4-$W24)&gt;$DZ24-1,0,OFFSET(Escalation!$K$2,$Y24,MAX(Escalation!$C$2,BN$4-$W24))),
     IF(SSSModel!$C$4="PV",IF(DL$4=$W24,$EA24*(1+SSSModel!$C$2),0),
     IF(SSSModel!$C$4="FCR",IF(AND(DL$4&gt;=$W24,OFFSET(Profiles!$K$2,$Z24,MAX(Profiles!$C$2,BN$4-$W24))&gt;0),$EC24,0),0))))))</f>
        <v>0</v>
      </c>
      <c r="DM24" s="135">
        <f ca="1">IF(OR($Z24=0,SSSModel!$C$4="CF"),BO24,
IF(LEFT($V24,3)="ON_",
     IF(SSSModel!$C$4="RR",SUMPRODUCT(OFFSET($AC24,0,0,1,$CB$2),OFFSET(Profiles!$K$28,($Z24-1)*(Profiles!$I$26+1)+DM$4-SSSModel!$C$3+1,0,1,$CB$2)),
     IF(SSSModel!$C$4="ECC",$EA24*$EB24*SUMPRODUCT(OFFSET($AC24,0,MAX(0,DM$4-$DZ24-$CA$4+1),1,MIN($DZ24,DM$4-$CA$4+1)),OFFSET(Escalation!$K$24,($Y24-1)*(Escalation!$I$22+1)+DM$4-SSSModel!$C$3+1,MAX(0,DM$4-$DZ24-$CA$4+1),1,MIN($DZ24,DM$4-$CA$4+1))),
     IF(SSSModel!$C$4="PV",BO24*$EA24*(1+SSSModel!$C$2),
     IF(SSSModel!$C$4="FCR",$EC24*SUM(OFFSET($AC24,0,MAX(DM$4-$AC$4-$DZ24+1,0),1,MIN($DZ24,DM$4-$AC$4+1))),0)))),
SUM($AC24:$BZ24)*
     IF(SSSModel!$C$4="RR",OFFSET(Profiles!$K$2,$Z24,MAX(Profiles!$C$2,BO$4-$W24)),
     IF(SSSModel!$C$4="ECC",$EA24*$EB24*IF(MAX(Escalation!$C$2,BO$4-$W24)&gt;$DZ24-1,0,OFFSET(Escalation!$K$2,$Y24,MAX(Escalation!$C$2,BO$4-$W24))),
     IF(SSSModel!$C$4="PV",IF(DM$4=$W24,$EA24*(1+SSSModel!$C$2),0),
     IF(SSSModel!$C$4="FCR",IF(AND(DM$4&gt;=$W24,OFFSET(Profiles!$K$2,$Z24,MAX(Profiles!$C$2,BO$4-$W24))&gt;0),$EC24,0),0))))))</f>
        <v>0</v>
      </c>
      <c r="DN24" s="135">
        <f ca="1">IF(OR($Z24=0,SSSModel!$C$4="CF"),BP24,
IF(LEFT($V24,3)="ON_",
     IF(SSSModel!$C$4="RR",SUMPRODUCT(OFFSET($AC24,0,0,1,$CB$2),OFFSET(Profiles!$K$28,($Z24-1)*(Profiles!$I$26+1)+DN$4-SSSModel!$C$3+1,0,1,$CB$2)),
     IF(SSSModel!$C$4="ECC",$EA24*$EB24*SUMPRODUCT(OFFSET($AC24,0,MAX(0,DN$4-$DZ24-$CA$4+1),1,MIN($DZ24,DN$4-$CA$4+1)),OFFSET(Escalation!$K$24,($Y24-1)*(Escalation!$I$22+1)+DN$4-SSSModel!$C$3+1,MAX(0,DN$4-$DZ24-$CA$4+1),1,MIN($DZ24,DN$4-$CA$4+1))),
     IF(SSSModel!$C$4="PV",BP24*$EA24*(1+SSSModel!$C$2),
     IF(SSSModel!$C$4="FCR",$EC24*SUM(OFFSET($AC24,0,MAX(DN$4-$AC$4-$DZ24+1,0),1,MIN($DZ24,DN$4-$AC$4+1))),0)))),
SUM($AC24:$BZ24)*
     IF(SSSModel!$C$4="RR",OFFSET(Profiles!$K$2,$Z24,MAX(Profiles!$C$2,BP$4-$W24)),
     IF(SSSModel!$C$4="ECC",$EA24*$EB24*IF(MAX(Escalation!$C$2,BP$4-$W24)&gt;$DZ24-1,0,OFFSET(Escalation!$K$2,$Y24,MAX(Escalation!$C$2,BP$4-$W24))),
     IF(SSSModel!$C$4="PV",IF(DN$4=$W24,$EA24*(1+SSSModel!$C$2),0),
     IF(SSSModel!$C$4="FCR",IF(AND(DN$4&gt;=$W24,OFFSET(Profiles!$K$2,$Z24,MAX(Profiles!$C$2,BP$4-$W24))&gt;0),$EC24,0),0))))))</f>
        <v>0</v>
      </c>
      <c r="DO24" s="135">
        <f ca="1">IF(OR($Z24=0,SSSModel!$C$4="CF"),BQ24,
IF(LEFT($V24,3)="ON_",
     IF(SSSModel!$C$4="RR",SUMPRODUCT(OFFSET($AC24,0,0,1,$CB$2),OFFSET(Profiles!$K$28,($Z24-1)*(Profiles!$I$26+1)+DO$4-SSSModel!$C$3+1,0,1,$CB$2)),
     IF(SSSModel!$C$4="ECC",$EA24*$EB24*SUMPRODUCT(OFFSET($AC24,0,MAX(0,DO$4-$DZ24-$CA$4+1),1,MIN($DZ24,DO$4-$CA$4+1)),OFFSET(Escalation!$K$24,($Y24-1)*(Escalation!$I$22+1)+DO$4-SSSModel!$C$3+1,MAX(0,DO$4-$DZ24-$CA$4+1),1,MIN($DZ24,DO$4-$CA$4+1))),
     IF(SSSModel!$C$4="PV",BQ24*$EA24*(1+SSSModel!$C$2),
     IF(SSSModel!$C$4="FCR",$EC24*SUM(OFFSET($AC24,0,MAX(DO$4-$AC$4-$DZ24+1,0),1,MIN($DZ24,DO$4-$AC$4+1))),0)))),
SUM($AC24:$BZ24)*
     IF(SSSModel!$C$4="RR",OFFSET(Profiles!$K$2,$Z24,MAX(Profiles!$C$2,BQ$4-$W24)),
     IF(SSSModel!$C$4="ECC",$EA24*$EB24*IF(MAX(Escalation!$C$2,BQ$4-$W24)&gt;$DZ24-1,0,OFFSET(Escalation!$K$2,$Y24,MAX(Escalation!$C$2,BQ$4-$W24))),
     IF(SSSModel!$C$4="PV",IF(DO$4=$W24,$EA24*(1+SSSModel!$C$2),0),
     IF(SSSModel!$C$4="FCR",IF(AND(DO$4&gt;=$W24,OFFSET(Profiles!$K$2,$Z24,MAX(Profiles!$C$2,BQ$4-$W24))&gt;0),$EC24,0),0))))))</f>
        <v>0</v>
      </c>
      <c r="DP24" s="135">
        <f ca="1">IF(OR($Z24=0,SSSModel!$C$4="CF"),BR24,
IF(LEFT($V24,3)="ON_",
     IF(SSSModel!$C$4="RR",SUMPRODUCT(OFFSET($AC24,0,0,1,$CB$2),OFFSET(Profiles!$K$28,($Z24-1)*(Profiles!$I$26+1)+DP$4-SSSModel!$C$3+1,0,1,$CB$2)),
     IF(SSSModel!$C$4="ECC",$EA24*$EB24*SUMPRODUCT(OFFSET($AC24,0,MAX(0,DP$4-$DZ24-$CA$4+1),1,MIN($DZ24,DP$4-$CA$4+1)),OFFSET(Escalation!$K$24,($Y24-1)*(Escalation!$I$22+1)+DP$4-SSSModel!$C$3+1,MAX(0,DP$4-$DZ24-$CA$4+1),1,MIN($DZ24,DP$4-$CA$4+1))),
     IF(SSSModel!$C$4="PV",BR24*$EA24*(1+SSSModel!$C$2),
     IF(SSSModel!$C$4="FCR",$EC24*SUM(OFFSET($AC24,0,MAX(DP$4-$AC$4-$DZ24+1,0),1,MIN($DZ24,DP$4-$AC$4+1))),0)))),
SUM($AC24:$BZ24)*
     IF(SSSModel!$C$4="RR",OFFSET(Profiles!$K$2,$Z24,MAX(Profiles!$C$2,BR$4-$W24)),
     IF(SSSModel!$C$4="ECC",$EA24*$EB24*IF(MAX(Escalation!$C$2,BR$4-$W24)&gt;$DZ24-1,0,OFFSET(Escalation!$K$2,$Y24,MAX(Escalation!$C$2,BR$4-$W24))),
     IF(SSSModel!$C$4="PV",IF(DP$4=$W24,$EA24*(1+SSSModel!$C$2),0),
     IF(SSSModel!$C$4="FCR",IF(AND(DP$4&gt;=$W24,OFFSET(Profiles!$K$2,$Z24,MAX(Profiles!$C$2,BR$4-$W24))&gt;0),$EC24,0),0))))))</f>
        <v>0</v>
      </c>
      <c r="DQ24" s="135">
        <f ca="1">IF(OR($Z24=0,SSSModel!$C$4="CF"),BS24,
IF(LEFT($V24,3)="ON_",
     IF(SSSModel!$C$4="RR",SUMPRODUCT(OFFSET($AC24,0,0,1,$CB$2),OFFSET(Profiles!$K$28,($Z24-1)*(Profiles!$I$26+1)+DQ$4-SSSModel!$C$3+1,0,1,$CB$2)),
     IF(SSSModel!$C$4="ECC",$EA24*$EB24*SUMPRODUCT(OFFSET($AC24,0,MAX(0,DQ$4-$DZ24-$CA$4+1),1,MIN($DZ24,DQ$4-$CA$4+1)),OFFSET(Escalation!$K$24,($Y24-1)*(Escalation!$I$22+1)+DQ$4-SSSModel!$C$3+1,MAX(0,DQ$4-$DZ24-$CA$4+1),1,MIN($DZ24,DQ$4-$CA$4+1))),
     IF(SSSModel!$C$4="PV",BS24*$EA24*(1+SSSModel!$C$2),
     IF(SSSModel!$C$4="FCR",$EC24*SUM(OFFSET($AC24,0,MAX(DQ$4-$AC$4-$DZ24+1,0),1,MIN($DZ24,DQ$4-$AC$4+1))),0)))),
SUM($AC24:$BZ24)*
     IF(SSSModel!$C$4="RR",OFFSET(Profiles!$K$2,$Z24,MAX(Profiles!$C$2,BS$4-$W24)),
     IF(SSSModel!$C$4="ECC",$EA24*$EB24*IF(MAX(Escalation!$C$2,BS$4-$W24)&gt;$DZ24-1,0,OFFSET(Escalation!$K$2,$Y24,MAX(Escalation!$C$2,BS$4-$W24))),
     IF(SSSModel!$C$4="PV",IF(DQ$4=$W24,$EA24*(1+SSSModel!$C$2),0),
     IF(SSSModel!$C$4="FCR",IF(AND(DQ$4&gt;=$W24,OFFSET(Profiles!$K$2,$Z24,MAX(Profiles!$C$2,BS$4-$W24))&gt;0),$EC24,0),0))))))</f>
        <v>0</v>
      </c>
      <c r="DR24" s="135">
        <f ca="1">IF(OR($Z24=0,SSSModel!$C$4="CF"),BT24,
IF(LEFT($V24,3)="ON_",
     IF(SSSModel!$C$4="RR",SUMPRODUCT(OFFSET($AC24,0,0,1,$CB$2),OFFSET(Profiles!$K$28,($Z24-1)*(Profiles!$I$26+1)+DR$4-SSSModel!$C$3+1,0,1,$CB$2)),
     IF(SSSModel!$C$4="ECC",$EA24*$EB24*SUMPRODUCT(OFFSET($AC24,0,MAX(0,DR$4-$DZ24-$CA$4+1),1,MIN($DZ24,DR$4-$CA$4+1)),OFFSET(Escalation!$K$24,($Y24-1)*(Escalation!$I$22+1)+DR$4-SSSModel!$C$3+1,MAX(0,DR$4-$DZ24-$CA$4+1),1,MIN($DZ24,DR$4-$CA$4+1))),
     IF(SSSModel!$C$4="PV",BT24*$EA24*(1+SSSModel!$C$2),
     IF(SSSModel!$C$4="FCR",$EC24*SUM(OFFSET($AC24,0,MAX(DR$4-$AC$4-$DZ24+1,0),1,MIN($DZ24,DR$4-$AC$4+1))),0)))),
SUM($AC24:$BZ24)*
     IF(SSSModel!$C$4="RR",OFFSET(Profiles!$K$2,$Z24,MAX(Profiles!$C$2,BT$4-$W24)),
     IF(SSSModel!$C$4="ECC",$EA24*$EB24*IF(MAX(Escalation!$C$2,BT$4-$W24)&gt;$DZ24-1,0,OFFSET(Escalation!$K$2,$Y24,MAX(Escalation!$C$2,BT$4-$W24))),
     IF(SSSModel!$C$4="PV",IF(DR$4=$W24,$EA24*(1+SSSModel!$C$2),0),
     IF(SSSModel!$C$4="FCR",IF(AND(DR$4&gt;=$W24,OFFSET(Profiles!$K$2,$Z24,MAX(Profiles!$C$2,BT$4-$W24))&gt;0),$EC24,0),0))))))</f>
        <v>0</v>
      </c>
      <c r="DS24" s="135">
        <f ca="1">IF(OR($Z24=0,SSSModel!$C$4="CF"),BU24,
IF(LEFT($V24,3)="ON_",
     IF(SSSModel!$C$4="RR",SUMPRODUCT(OFFSET($AC24,0,0,1,$CB$2),OFFSET(Profiles!$K$28,($Z24-1)*(Profiles!$I$26+1)+DS$4-SSSModel!$C$3+1,0,1,$CB$2)),
     IF(SSSModel!$C$4="ECC",$EA24*$EB24*SUMPRODUCT(OFFSET($AC24,0,MAX(0,DS$4-$DZ24-$CA$4+1),1,MIN($DZ24,DS$4-$CA$4+1)),OFFSET(Escalation!$K$24,($Y24-1)*(Escalation!$I$22+1)+DS$4-SSSModel!$C$3+1,MAX(0,DS$4-$DZ24-$CA$4+1),1,MIN($DZ24,DS$4-$CA$4+1))),
     IF(SSSModel!$C$4="PV",BU24*$EA24*(1+SSSModel!$C$2),
     IF(SSSModel!$C$4="FCR",$EC24*SUM(OFFSET($AC24,0,MAX(DS$4-$AC$4-$DZ24+1,0),1,MIN($DZ24,DS$4-$AC$4+1))),0)))),
SUM($AC24:$BZ24)*
     IF(SSSModel!$C$4="RR",OFFSET(Profiles!$K$2,$Z24,MAX(Profiles!$C$2,BU$4-$W24)),
     IF(SSSModel!$C$4="ECC",$EA24*$EB24*IF(MAX(Escalation!$C$2,BU$4-$W24)&gt;$DZ24-1,0,OFFSET(Escalation!$K$2,$Y24,MAX(Escalation!$C$2,BU$4-$W24))),
     IF(SSSModel!$C$4="PV",IF(DS$4=$W24,$EA24*(1+SSSModel!$C$2),0),
     IF(SSSModel!$C$4="FCR",IF(AND(DS$4&gt;=$W24,OFFSET(Profiles!$K$2,$Z24,MAX(Profiles!$C$2,BU$4-$W24))&gt;0),$EC24,0),0))))))</f>
        <v>0</v>
      </c>
      <c r="DT24" s="135">
        <f ca="1">IF(OR($Z24=0,SSSModel!$C$4="CF"),BV24,
IF(LEFT($V24,3)="ON_",
     IF(SSSModel!$C$4="RR",SUMPRODUCT(OFFSET($AC24,0,0,1,$CB$2),OFFSET(Profiles!$K$28,($Z24-1)*(Profiles!$I$26+1)+DT$4-SSSModel!$C$3+1,0,1,$CB$2)),
     IF(SSSModel!$C$4="ECC",$EA24*$EB24*SUMPRODUCT(OFFSET($AC24,0,MAX(0,DT$4-$DZ24-$CA$4+1),1,MIN($DZ24,DT$4-$CA$4+1)),OFFSET(Escalation!$K$24,($Y24-1)*(Escalation!$I$22+1)+DT$4-SSSModel!$C$3+1,MAX(0,DT$4-$DZ24-$CA$4+1),1,MIN($DZ24,DT$4-$CA$4+1))),
     IF(SSSModel!$C$4="PV",BV24*$EA24*(1+SSSModel!$C$2),
     IF(SSSModel!$C$4="FCR",$EC24*SUM(OFFSET($AC24,0,MAX(DT$4-$AC$4-$DZ24+1,0),1,MIN($DZ24,DT$4-$AC$4+1))),0)))),
SUM($AC24:$BZ24)*
     IF(SSSModel!$C$4="RR",OFFSET(Profiles!$K$2,$Z24,MAX(Profiles!$C$2,BV$4-$W24)),
     IF(SSSModel!$C$4="ECC",$EA24*$EB24*IF(MAX(Escalation!$C$2,BV$4-$W24)&gt;$DZ24-1,0,OFFSET(Escalation!$K$2,$Y24,MAX(Escalation!$C$2,BV$4-$W24))),
     IF(SSSModel!$C$4="PV",IF(DT$4=$W24,$EA24*(1+SSSModel!$C$2),0),
     IF(SSSModel!$C$4="FCR",IF(AND(DT$4&gt;=$W24,OFFSET(Profiles!$K$2,$Z24,MAX(Profiles!$C$2,BV$4-$W24))&gt;0),$EC24,0),0))))))</f>
        <v>0</v>
      </c>
      <c r="DU24" s="135">
        <f ca="1">IF(OR($Z24=0,SSSModel!$C$4="CF"),BW24,
IF(LEFT($V24,3)="ON_",
     IF(SSSModel!$C$4="RR",SUMPRODUCT(OFFSET($AC24,0,0,1,$CB$2),OFFSET(Profiles!$K$28,($Z24-1)*(Profiles!$I$26+1)+DU$4-SSSModel!$C$3+1,0,1,$CB$2)),
     IF(SSSModel!$C$4="ECC",$EA24*$EB24*SUMPRODUCT(OFFSET($AC24,0,MAX(0,DU$4-$DZ24-$CA$4+1),1,MIN($DZ24,DU$4-$CA$4+1)),OFFSET(Escalation!$K$24,($Y24-1)*(Escalation!$I$22+1)+DU$4-SSSModel!$C$3+1,MAX(0,DU$4-$DZ24-$CA$4+1),1,MIN($DZ24,DU$4-$CA$4+1))),
     IF(SSSModel!$C$4="PV",BW24*$EA24*(1+SSSModel!$C$2),
     IF(SSSModel!$C$4="FCR",$EC24*SUM(OFFSET($AC24,0,MAX(DU$4-$AC$4-$DZ24+1,0),1,MIN($DZ24,DU$4-$AC$4+1))),0)))),
SUM($AC24:$BZ24)*
     IF(SSSModel!$C$4="RR",OFFSET(Profiles!$K$2,$Z24,MAX(Profiles!$C$2,BW$4-$W24)),
     IF(SSSModel!$C$4="ECC",$EA24*$EB24*IF(MAX(Escalation!$C$2,BW$4-$W24)&gt;$DZ24-1,0,OFFSET(Escalation!$K$2,$Y24,MAX(Escalation!$C$2,BW$4-$W24))),
     IF(SSSModel!$C$4="PV",IF(DU$4=$W24,$EA24*(1+SSSModel!$C$2),0),
     IF(SSSModel!$C$4="FCR",IF(AND(DU$4&gt;=$W24,OFFSET(Profiles!$K$2,$Z24,MAX(Profiles!$C$2,BW$4-$W24))&gt;0),$EC24,0),0))))))</f>
        <v>0</v>
      </c>
      <c r="DV24" s="136">
        <f ca="1">IF(OR($Z24=0,SSSModel!$C$4="CF"),BX24,
IF(LEFT($V24,3)="ON_",
     IF(SSSModel!$C$4="RR",SUMPRODUCT(OFFSET($AC24,0,0,1,$CB$2),OFFSET(Profiles!$K$28,($Z24-1)*(Profiles!$I$26+1)+DV$4-SSSModel!$C$3+1,0,1,$CB$2)),
     IF(SSSModel!$C$4="ECC",$EA24*$EB24*SUMPRODUCT(OFFSET($AC24,0,MAX(0,DV$4-$DZ24-$CA$4+1),1,MIN($DZ24,DV$4-$CA$4+1)),OFFSET(Escalation!$K$24,($Y24-1)*(Escalation!$I$22+1)+DV$4-SSSModel!$C$3+1,MAX(0,DV$4-$DZ24-$CA$4+1),1,MIN($DZ24,DV$4-$CA$4+1))),
     IF(SSSModel!$C$4="PV",BX24*$EA24*(1+SSSModel!$C$2),
     IF(SSSModel!$C$4="FCR",$EC24*SUM(OFFSET($AC24,0,MAX(DV$4-$AC$4-$DZ24+1,0),1,MIN($DZ24,DV$4-$AC$4+1))),0)))),
SUM($AC24:$BZ24)*
     IF(SSSModel!$C$4="RR",OFFSET(Profiles!$K$2,$Z24,MAX(Profiles!$C$2,BX$4-$W24)),
     IF(SSSModel!$C$4="ECC",$EA24*$EB24*IF(MAX(Escalation!$C$2,BX$4-$W24)&gt;$DZ24-1,0,OFFSET(Escalation!$K$2,$Y24,MAX(Escalation!$C$2,BX$4-$W24))),
     IF(SSSModel!$C$4="PV",IF(DV$4=$W24,$EA24*(1+SSSModel!$C$2),0),
     IF(SSSModel!$C$4="FCR",IF(AND(DV$4&gt;=$W24,OFFSET(Profiles!$K$2,$Z24,MAX(Profiles!$C$2,BX$4-$W24))&gt;0),$EC24,0),0))))))</f>
        <v>0</v>
      </c>
      <c r="DW24" s="136">
        <f ca="1">IF(OR($Z24=0,SSSModel!$C$4="CF"),BY24,
IF(LEFT($V24,3)="ON_",
     IF(SSSModel!$C$4="RR",SUMPRODUCT(OFFSET($AC24,0,0,1,$CB$2),OFFSET(Profiles!$K$28,($Z24-1)*(Profiles!$I$26+1)+DW$4-SSSModel!$C$3+1,0,1,$CB$2)),
     IF(SSSModel!$C$4="ECC",$EA24*$EB24*SUMPRODUCT(OFFSET($AC24,0,MAX(0,DW$4-$DZ24-$CA$4+1),1,MIN($DZ24,DW$4-$CA$4+1)),OFFSET(Escalation!$K$24,($Y24-1)*(Escalation!$I$22+1)+DW$4-SSSModel!$C$3+1,MAX(0,DW$4-$DZ24-$CA$4+1),1,MIN($DZ24,DW$4-$CA$4+1))),
     IF(SSSModel!$C$4="PV",BY24*$EA24*(1+SSSModel!$C$2),
     IF(SSSModel!$C$4="FCR",$EC24*SUM(OFFSET($AC24,0,MAX(DW$4-$AC$4-$DZ24+1,0),1,MIN($DZ24,DW$4-$AC$4+1))),0)))),
SUM($AC24:$BZ24)*
     IF(SSSModel!$C$4="RR",OFFSET(Profiles!$K$2,$Z24,MAX(Profiles!$C$2,BY$4-$W24)),
     IF(SSSModel!$C$4="ECC",$EA24*$EB24*IF(MAX(Escalation!$C$2,BY$4-$W24)&gt;$DZ24-1,0,OFFSET(Escalation!$K$2,$Y24,MAX(Escalation!$C$2,BY$4-$W24))),
     IF(SSSModel!$C$4="PV",IF(DW$4=$W24,$EA24*(1+SSSModel!$C$2),0),
     IF(SSSModel!$C$4="FCR",IF(AND(DW$4&gt;=$W24,OFFSET(Profiles!$K$2,$Z24,MAX(Profiles!$C$2,BY$4-$W24))&gt;0),$EC24,0),0))))))</f>
        <v>0</v>
      </c>
      <c r="DX24" s="136">
        <f ca="1">IF(OR($Z24=0,SSSModel!$C$4="CF"),BZ24,
IF(LEFT($V24,3)="ON_",
     IF(SSSModel!$C$4="RR",SUMPRODUCT(OFFSET($AC24,0,0,1,$CB$2),OFFSET(Profiles!$K$28,($Z24-1)*(Profiles!$I$26+1)+DX$4-SSSModel!$C$3+1,0,1,$CB$2)),
     IF(SSSModel!$C$4="ECC",$EA24*$EB24*SUMPRODUCT(OFFSET($AC24,0,MAX(0,DX$4-$DZ24-$CA$4+1),1,MIN($DZ24,DX$4-$CA$4+1)),OFFSET(Escalation!$K$24,($Y24-1)*(Escalation!$I$22+1)+DX$4-SSSModel!$C$3+1,MAX(0,DX$4-$DZ24-$CA$4+1),1,MIN($DZ24,DX$4-$CA$4+1))),
     IF(SSSModel!$C$4="PV",BZ24*$EA24*(1+SSSModel!$C$2),
     IF(SSSModel!$C$4="FCR",$EC24*SUM(OFFSET($AC24,0,MAX(DX$4-$AC$4-$DZ24+1,0),1,MIN($DZ24,DX$4-$AC$4+1))),0)))),
SUM($AC24:$BZ24)*
     IF(SSSModel!$C$4="RR",OFFSET(Profiles!$K$2,$Z24,MAX(Profiles!$C$2,BZ$4-$W24)),
     IF(SSSModel!$C$4="ECC",$EA24*$EB24*IF(MAX(Escalation!$C$2,BZ$4-$W24)&gt;$DZ24-1,0,OFFSET(Escalation!$K$2,$Y24,MAX(Escalation!$C$2,BZ$4-$W24))),
     IF(SSSModel!$C$4="PV",IF(DX$4=$W24,$EA24*(1+SSSModel!$C$2),0),
     IF(SSSModel!$C$4="FCR",IF(AND(DX$4&gt;=$W24,OFFSET(Profiles!$K$2,$Z24,MAX(Profiles!$C$2,BZ$4-$W24))&gt;0),$EC24,0),0))))))</f>
        <v>0</v>
      </c>
      <c r="DY24" s="82">
        <f ca="1">IF($Y24=0,0,OFFSET(Escalation!$B$2,$Y24,0))</f>
        <v>0</v>
      </c>
      <c r="DZ24" s="80">
        <f ca="1">IF($Z24=0,0,COUNTIF(OFFSET(Profiles!$K$2,$Z24,0,1,50),"&gt;0"))</f>
        <v>0</v>
      </c>
      <c r="EA24" s="137">
        <f ca="1">IF($Z24=0,0,SUMPRODUCT(Profiles!$C$20:$BH$20,OFFSET(Profiles!$C$2,$Z24,0,1,Profiles!$B$1)))</f>
        <v>0</v>
      </c>
      <c r="EB24" s="24">
        <f ca="1">IF($Z24=0,0,((1-(1+DY24)/(1+SSSModel!$C$2))/(1-((1+DY24)/(1+SSSModel!$C$2))^DZ24))*(1+SSSModel!$C$2))</f>
        <v>0</v>
      </c>
      <c r="EC24" s="24">
        <f ca="1">IF($Z24=0,0,-PMT(SSSModel!$C$2,DZ24,EA24))</f>
        <v>0</v>
      </c>
    </row>
    <row r="25" spans="3:133" x14ac:dyDescent="0.35">
      <c r="C25" s="18">
        <f t="shared" si="5"/>
        <v>3</v>
      </c>
      <c r="D25" s="18">
        <f t="shared" si="6"/>
        <v>1</v>
      </c>
      <c r="E25" s="18">
        <f t="shared" ca="1" si="7"/>
        <v>1</v>
      </c>
      <c r="G25" s="25">
        <f ca="1">IF($E25=0,"",OFFSET(Resources!B$26,$E25,0))</f>
        <v>1</v>
      </c>
      <c r="H25" s="25" t="str">
        <f ca="1">IF($E25=0,"",OFFSET(Resources!C$26,$E25,0))</f>
        <v>NREL</v>
      </c>
      <c r="I25" s="25" t="str">
        <f ca="1">IF($E25=0,"",OFFSET(Resources!$E$26,$E25,0))</f>
        <v>SB SCCT (220 MW)</v>
      </c>
      <c r="J25" s="16">
        <v>1</v>
      </c>
      <c r="K25" s="16" t="s">
        <v>150</v>
      </c>
      <c r="L25" s="25" t="str">
        <f ca="1">OFFSET(Resources!$CG$24,0,$C25-1)</f>
        <v>XM System Upgrades</v>
      </c>
      <c r="M25" s="25" t="str">
        <f ca="1">OFFSET(Resources!$CG$25,0,$C25-1)</f>
        <v>Capital</v>
      </c>
      <c r="N25" s="1">
        <v>1</v>
      </c>
      <c r="O25" s="7">
        <f ca="1">IF($E25=0,0,OFFSET(Resources!$CG$26,$E25,$C25-1))</f>
        <v>0</v>
      </c>
      <c r="P25" s="25" t="str">
        <f ca="1">OFFSET(Resources!$CG$26,0,$C25-1)</f>
        <v>$</v>
      </c>
      <c r="Q25" s="18">
        <f ca="1">IF($E25=0,0,OFFSET(GenAlts!$W$4,$E25,$D25-1))</f>
        <v>2032</v>
      </c>
      <c r="U25" s="25" t="str">
        <f ca="1">IF($E25=0,0,OFFSET(Resources!$AB$26,$E25,($C25-1)*Resources!$CI$20))</f>
        <v>SCCT_Capital</v>
      </c>
      <c r="V25" s="99" t="str">
        <f ca="1">IF($O25=0,"","ON_XM")</f>
        <v/>
      </c>
      <c r="W25">
        <f t="shared" ca="1" si="4"/>
        <v>2032</v>
      </c>
      <c r="X25">
        <f>IF(T25="",0,MATCH(T25,Profiles!$A$3:$A$22,0))</f>
        <v>0</v>
      </c>
      <c r="Y25" s="10">
        <f ca="1">IF(U25=0,0,MATCH(U25,Escalation!$A$3:$A$18,0))</f>
        <v>2</v>
      </c>
      <c r="Z25">
        <f ca="1">IF(V25="",0,MATCH(V25,Profiles!$A$3:$A$22,0))</f>
        <v>0</v>
      </c>
      <c r="AB25" s="8">
        <v>0</v>
      </c>
      <c r="AC25" s="72">
        <f ca="1">IF(OR(AC$4&lt;$Q25,AC$4&gt;$Q25+IF($S25="",1000,$S25)-1),0,IF(MOD(AC$4-$Q25,IF($R25="",1000,$R25))=0,$O25,0))*IF($Y25&gt;0,(1+INDEX(Escalation!$B$3:$B$18,$Y25,0))^(AC$4-SSSModel!$C$5),1)*IF($X25=0,1,OFFSET(Profiles!$K$2,$X25,MAX(Profiles!$C$2,AC$4-$Q25)))*IF($AA25=1,(1+SSSModel!#REF!),1)</f>
        <v>0</v>
      </c>
      <c r="AD25" s="72">
        <f ca="1">IF(OR(AD$4&lt;$Q25,AD$4&gt;$Q25+IF($S25="",1000,$S25)-1),0,IF(MOD(AD$4-$Q25,IF($R25="",1000,$R25))=0,$O25,0))*IF($Y25&gt;0,(1+INDEX(Escalation!$B$3:$B$18,$Y25,0))^(AD$4-SSSModel!$C$5),1)*IF($X25=0,1,OFFSET(Profiles!$K$2,$X25,MAX(Profiles!$C$2,AD$4-$Q25)))*IF($AA25=1,(1+SSSModel!#REF!),1)</f>
        <v>0</v>
      </c>
      <c r="AE25" s="72">
        <f ca="1">IF(OR(AE$4&lt;$Q25,AE$4&gt;$Q25+IF($S25="",1000,$S25)-1),0,IF(MOD(AE$4-$Q25,IF($R25="",1000,$R25))=0,$O25,0))*IF($Y25&gt;0,(1+INDEX(Escalation!$B$3:$B$18,$Y25,0))^(AE$4-SSSModel!$C$5),1)*IF($X25=0,1,OFFSET(Profiles!$K$2,$X25,MAX(Profiles!$C$2,AE$4-$Q25)))*IF($AA25=1,(1+SSSModel!#REF!),1)</f>
        <v>0</v>
      </c>
      <c r="AF25" s="72">
        <f ca="1">IF(OR(AF$4&lt;$Q25,AF$4&gt;$Q25+IF($S25="",1000,$S25)-1),0,IF(MOD(AF$4-$Q25,IF($R25="",1000,$R25))=0,$O25,0))*IF($Y25&gt;0,(1+INDEX(Escalation!$B$3:$B$18,$Y25,0))^(AF$4-SSSModel!$C$5),1)*IF($X25=0,1,OFFSET(Profiles!$K$2,$X25,MAX(Profiles!$C$2,AF$4-$Q25)))*IF($AA25=1,(1+SSSModel!#REF!),1)</f>
        <v>0</v>
      </c>
      <c r="AG25" s="72">
        <f ca="1">IF(OR(AG$4&lt;$Q25,AG$4&gt;$Q25+IF($S25="",1000,$S25)-1),0,IF(MOD(AG$4-$Q25,IF($R25="",1000,$R25))=0,$O25,0))*IF($Y25&gt;0,(1+INDEX(Escalation!$B$3:$B$18,$Y25,0))^(AG$4-SSSModel!$C$5),1)*IF($X25=0,1,OFFSET(Profiles!$K$2,$X25,MAX(Profiles!$C$2,AG$4-$Q25)))*IF($AA25=1,(1+SSSModel!#REF!),1)</f>
        <v>0</v>
      </c>
      <c r="AH25" s="72">
        <f ca="1">IF(OR(AH$4&lt;$Q25,AH$4&gt;$Q25+IF($S25="",1000,$S25)-1),0,IF(MOD(AH$4-$Q25,IF($R25="",1000,$R25))=0,$O25,0))*IF($Y25&gt;0,(1+INDEX(Escalation!$B$3:$B$18,$Y25,0))^(AH$4-SSSModel!$C$5),1)*IF($X25=0,1,OFFSET(Profiles!$K$2,$X25,MAX(Profiles!$C$2,AH$4-$Q25)))*IF($AA25=1,(1+SSSModel!#REF!),1)</f>
        <v>0</v>
      </c>
      <c r="AI25" s="72">
        <f ca="1">IF(OR(AI$4&lt;$Q25,AI$4&gt;$Q25+IF($S25="",1000,$S25)-1),0,IF(MOD(AI$4-$Q25,IF($R25="",1000,$R25))=0,$O25,0))*IF($Y25&gt;0,(1+INDEX(Escalation!$B$3:$B$18,$Y25,0))^(AI$4-SSSModel!$C$5),1)*IF($X25=0,1,OFFSET(Profiles!$K$2,$X25,MAX(Profiles!$C$2,AI$4-$Q25)))*IF($AA25=1,(1+SSSModel!#REF!),1)</f>
        <v>0</v>
      </c>
      <c r="AJ25" s="72">
        <f ca="1">IF(OR(AJ$4&lt;$Q25,AJ$4&gt;$Q25+IF($S25="",1000,$S25)-1),0,IF(MOD(AJ$4-$Q25,IF($R25="",1000,$R25))=0,$O25,0))*IF($Y25&gt;0,(1+INDEX(Escalation!$B$3:$B$18,$Y25,0))^(AJ$4-SSSModel!$C$5),1)*IF($X25=0,1,OFFSET(Profiles!$K$2,$X25,MAX(Profiles!$C$2,AJ$4-$Q25)))*IF($AA25=1,(1+SSSModel!#REF!),1)</f>
        <v>0</v>
      </c>
      <c r="AK25" s="72">
        <f ca="1">IF(OR(AK$4&lt;$Q25,AK$4&gt;$Q25+IF($S25="",1000,$S25)-1),0,IF(MOD(AK$4-$Q25,IF($R25="",1000,$R25))=0,$O25,0))*IF($Y25&gt;0,(1+INDEX(Escalation!$B$3:$B$18,$Y25,0))^(AK$4-SSSModel!$C$5),1)*IF($X25=0,1,OFFSET(Profiles!$K$2,$X25,MAX(Profiles!$C$2,AK$4-$Q25)))*IF($AA25=1,(1+SSSModel!#REF!),1)</f>
        <v>0</v>
      </c>
      <c r="AL25" s="72">
        <f ca="1">IF(OR(AL$4&lt;$Q25,AL$4&gt;$Q25+IF($S25="",1000,$S25)-1),0,IF(MOD(AL$4-$Q25,IF($R25="",1000,$R25))=0,$O25,0))*IF($Y25&gt;0,(1+INDEX(Escalation!$B$3:$B$18,$Y25,0))^(AL$4-SSSModel!$C$5),1)*IF($X25=0,1,OFFSET(Profiles!$K$2,$X25,MAX(Profiles!$C$2,AL$4-$Q25)))*IF($AA25=1,(1+SSSModel!#REF!),1)</f>
        <v>0</v>
      </c>
      <c r="AM25" s="72">
        <f ca="1">IF(OR(AM$4&lt;$Q25,AM$4&gt;$Q25+IF($S25="",1000,$S25)-1),0,IF(MOD(AM$4-$Q25,IF($R25="",1000,$R25))=0,$O25,0))*IF($Y25&gt;0,(1+INDEX(Escalation!$B$3:$B$18,$Y25,0))^(AM$4-SSSModel!$C$5),1)*IF($X25=0,1,OFFSET(Profiles!$K$2,$X25,MAX(Profiles!$C$2,AM$4-$Q25)))*IF($AA25=1,(1+SSSModel!#REF!),1)</f>
        <v>0</v>
      </c>
      <c r="AN25" s="72">
        <f ca="1">IF(OR(AN$4&lt;$Q25,AN$4&gt;$Q25+IF($S25="",1000,$S25)-1),0,IF(MOD(AN$4-$Q25,IF($R25="",1000,$R25))=0,$O25,0))*IF($Y25&gt;0,(1+INDEX(Escalation!$B$3:$B$18,$Y25,0))^(AN$4-SSSModel!$C$5),1)*IF($X25=0,1,OFFSET(Profiles!$K$2,$X25,MAX(Profiles!$C$2,AN$4-$Q25)))*IF($AA25=1,(1+SSSModel!#REF!),1)</f>
        <v>0</v>
      </c>
      <c r="AO25" s="72">
        <f ca="1">IF(OR(AO$4&lt;$Q25,AO$4&gt;$Q25+IF($S25="",1000,$S25)-1),0,IF(MOD(AO$4-$Q25,IF($R25="",1000,$R25))=0,$O25,0))*IF($Y25&gt;0,(1+INDEX(Escalation!$B$3:$B$18,$Y25,0))^(AO$4-SSSModel!$C$5),1)*IF($X25=0,1,OFFSET(Profiles!$K$2,$X25,MAX(Profiles!$C$2,AO$4-$Q25)))*IF($AA25=1,(1+SSSModel!#REF!),1)</f>
        <v>0</v>
      </c>
      <c r="AP25" s="72">
        <f ca="1">IF(OR(AP$4&lt;$Q25,AP$4&gt;$Q25+IF($S25="",1000,$S25)-1),0,IF(MOD(AP$4-$Q25,IF($R25="",1000,$R25))=0,$O25,0))*IF($Y25&gt;0,(1+INDEX(Escalation!$B$3:$B$18,$Y25,0))^(AP$4-SSSModel!$C$5),1)*IF($X25=0,1,OFFSET(Profiles!$K$2,$X25,MAX(Profiles!$C$2,AP$4-$Q25)))*IF($AA25=1,(1+SSSModel!#REF!),1)</f>
        <v>0</v>
      </c>
      <c r="AQ25" s="72">
        <f ca="1">IF(OR(AQ$4&lt;$Q25,AQ$4&gt;$Q25+IF($S25="",1000,$S25)-1),0,IF(MOD(AQ$4-$Q25,IF($R25="",1000,$R25))=0,$O25,0))*IF($Y25&gt;0,(1+INDEX(Escalation!$B$3:$B$18,$Y25,0))^(AQ$4-SSSModel!$C$5),1)*IF($X25=0,1,OFFSET(Profiles!$K$2,$X25,MAX(Profiles!$C$2,AQ$4-$Q25)))*IF($AA25=1,(1+SSSModel!#REF!),1)</f>
        <v>0</v>
      </c>
      <c r="AR25" s="72">
        <f ca="1">IF(OR(AR$4&lt;$Q25,AR$4&gt;$Q25+IF($S25="",1000,$S25)-1),0,IF(MOD(AR$4-$Q25,IF($R25="",1000,$R25))=0,$O25,0))*IF($Y25&gt;0,(1+INDEX(Escalation!$B$3:$B$18,$Y25,0))^(AR$4-SSSModel!$C$5),1)*IF($X25=0,1,OFFSET(Profiles!$K$2,$X25,MAX(Profiles!$C$2,AR$4-$Q25)))*IF($AA25=1,(1+SSSModel!#REF!),1)</f>
        <v>0</v>
      </c>
      <c r="AS25" s="72">
        <f ca="1">IF(OR(AS$4&lt;$Q25,AS$4&gt;$Q25+IF($S25="",1000,$S25)-1),0,IF(MOD(AS$4-$Q25,IF($R25="",1000,$R25))=0,$O25,0))*IF($Y25&gt;0,(1+INDEX(Escalation!$B$3:$B$18,$Y25,0))^(AS$4-SSSModel!$C$5),1)*IF($X25=0,1,OFFSET(Profiles!$K$2,$X25,MAX(Profiles!$C$2,AS$4-$Q25)))*IF($AA25=1,(1+SSSModel!#REF!),1)</f>
        <v>0</v>
      </c>
      <c r="AT25" s="72">
        <f ca="1">IF(OR(AT$4&lt;$Q25,AT$4&gt;$Q25+IF($S25="",1000,$S25)-1),0,IF(MOD(AT$4-$Q25,IF($R25="",1000,$R25))=0,$O25,0))*IF($Y25&gt;0,(1+INDEX(Escalation!$B$3:$B$18,$Y25,0))^(AT$4-SSSModel!$C$5),1)*IF($X25=0,1,OFFSET(Profiles!$K$2,$X25,MAX(Profiles!$C$2,AT$4-$Q25)))*IF($AA25=1,(1+SSSModel!#REF!),1)</f>
        <v>0</v>
      </c>
      <c r="AU25" s="72">
        <f ca="1">IF(OR(AU$4&lt;$Q25,AU$4&gt;$Q25+IF($S25="",1000,$S25)-1),0,IF(MOD(AU$4-$Q25,IF($R25="",1000,$R25))=0,$O25,0))*IF($Y25&gt;0,(1+INDEX(Escalation!$B$3:$B$18,$Y25,0))^(AU$4-SSSModel!$C$5),1)*IF($X25=0,1,OFFSET(Profiles!$K$2,$X25,MAX(Profiles!$C$2,AU$4-$Q25)))*IF($AA25=1,(1+SSSModel!#REF!),1)</f>
        <v>0</v>
      </c>
      <c r="AV25" s="72">
        <f ca="1">IF(OR(AV$4&lt;$Q25,AV$4&gt;$Q25+IF($S25="",1000,$S25)-1),0,IF(MOD(AV$4-$Q25,IF($R25="",1000,$R25))=0,$O25,0))*IF($Y25&gt;0,(1+INDEX(Escalation!$B$3:$B$18,$Y25,0))^(AV$4-SSSModel!$C$5),1)*IF($X25=0,1,OFFSET(Profiles!$K$2,$X25,MAX(Profiles!$C$2,AV$4-$Q25)))*IF($AA25=1,(1+SSSModel!#REF!),1)</f>
        <v>0</v>
      </c>
      <c r="AW25" s="72">
        <f ca="1">IF(OR(AW$4&lt;$Q25,AW$4&gt;$Q25+IF($S25="",1000,$S25)-1),0,IF(MOD(AW$4-$Q25,IF($R25="",1000,$R25))=0,$O25,0))*IF($Y25&gt;0,(1+INDEX(Escalation!$B$3:$B$18,$Y25,0))^(AW$4-SSSModel!$C$5),1)*IF($X25=0,1,OFFSET(Profiles!$K$2,$X25,MAX(Profiles!$C$2,AW$4-$Q25)))*IF($AA25=1,(1+SSSModel!#REF!),1)</f>
        <v>0</v>
      </c>
      <c r="AX25" s="72">
        <f ca="1">IF(OR(AX$4&lt;$Q25,AX$4&gt;$Q25+IF($S25="",1000,$S25)-1),0,IF(MOD(AX$4-$Q25,IF($R25="",1000,$R25))=0,$O25,0))*IF($Y25&gt;0,(1+INDEX(Escalation!$B$3:$B$18,$Y25,0))^(AX$4-SSSModel!$C$5),1)*IF($X25=0,1,OFFSET(Profiles!$K$2,$X25,MAX(Profiles!$C$2,AX$4-$Q25)))*IF($AA25=1,(1+SSSModel!#REF!),1)</f>
        <v>0</v>
      </c>
      <c r="AY25" s="72">
        <f ca="1">IF(OR(AY$4&lt;$Q25,AY$4&gt;$Q25+IF($S25="",1000,$S25)-1),0,IF(MOD(AY$4-$Q25,IF($R25="",1000,$R25))=0,$O25,0))*IF($Y25&gt;0,(1+INDEX(Escalation!$B$3:$B$18,$Y25,0))^(AY$4-SSSModel!$C$5),1)*IF($X25=0,1,OFFSET(Profiles!$K$2,$X25,MAX(Profiles!$C$2,AY$4-$Q25)))*IF($AA25=1,(1+SSSModel!#REF!),1)</f>
        <v>0</v>
      </c>
      <c r="AZ25" s="72">
        <f ca="1">IF(OR(AZ$4&lt;$Q25,AZ$4&gt;$Q25+IF($S25="",1000,$S25)-1),0,IF(MOD(AZ$4-$Q25,IF($R25="",1000,$R25))=0,$O25,0))*IF($Y25&gt;0,(1+INDEX(Escalation!$B$3:$B$18,$Y25,0))^(AZ$4-SSSModel!$C$5),1)*IF($X25=0,1,OFFSET(Profiles!$K$2,$X25,MAX(Profiles!$C$2,AZ$4-$Q25)))*IF($AA25=1,(1+SSSModel!#REF!),1)</f>
        <v>0</v>
      </c>
      <c r="BA25" s="72">
        <f ca="1">IF(OR(BA$4&lt;$Q25,BA$4&gt;$Q25+IF($S25="",1000,$S25)-1),0,IF(MOD(BA$4-$Q25,IF($R25="",1000,$R25))=0,$O25,0))*IF($Y25&gt;0,(1+INDEX(Escalation!$B$3:$B$18,$Y25,0))^(BA$4-SSSModel!$C$5),1)*IF($X25=0,1,OFFSET(Profiles!$K$2,$X25,MAX(Profiles!$C$2,BA$4-$Q25)))*IF($AA25=1,(1+SSSModel!#REF!),1)</f>
        <v>0</v>
      </c>
      <c r="BB25" s="72">
        <f ca="1">IF(OR(BB$4&lt;$Q25,BB$4&gt;$Q25+IF($S25="",1000,$S25)-1),0,IF(MOD(BB$4-$Q25,IF($R25="",1000,$R25))=0,$O25,0))*IF($Y25&gt;0,(1+INDEX(Escalation!$B$3:$B$18,$Y25,0))^(BB$4-SSSModel!$C$5),1)*IF($X25=0,1,OFFSET(Profiles!$K$2,$X25,MAX(Profiles!$C$2,BB$4-$Q25)))*IF($AA25=1,(1+SSSModel!#REF!),1)</f>
        <v>0</v>
      </c>
      <c r="BC25" s="72">
        <f ca="1">IF(OR(BC$4&lt;$Q25,BC$4&gt;$Q25+IF($S25="",1000,$S25)-1),0,IF(MOD(BC$4-$Q25,IF($R25="",1000,$R25))=0,$O25,0))*IF($Y25&gt;0,(1+INDEX(Escalation!$B$3:$B$18,$Y25,0))^(BC$4-SSSModel!$C$5),1)*IF($X25=0,1,OFFSET(Profiles!$K$2,$X25,MAX(Profiles!$C$2,BC$4-$Q25)))*IF($AA25=1,(1+SSSModel!#REF!),1)</f>
        <v>0</v>
      </c>
      <c r="BD25" s="72">
        <f ca="1">IF(OR(BD$4&lt;$Q25,BD$4&gt;$Q25+IF($S25="",1000,$S25)-1),0,IF(MOD(BD$4-$Q25,IF($R25="",1000,$R25))=0,$O25,0))*IF($Y25&gt;0,(1+INDEX(Escalation!$B$3:$B$18,$Y25,0))^(BD$4-SSSModel!$C$5),1)*IF($X25=0,1,OFFSET(Profiles!$K$2,$X25,MAX(Profiles!$C$2,BD$4-$Q25)))*IF($AA25=1,(1+SSSModel!#REF!),1)</f>
        <v>0</v>
      </c>
      <c r="BE25" s="72">
        <f ca="1">IF(OR(BE$4&lt;$Q25,BE$4&gt;$Q25+IF($S25="",1000,$S25)-1),0,IF(MOD(BE$4-$Q25,IF($R25="",1000,$R25))=0,$O25,0))*IF($Y25&gt;0,(1+INDEX(Escalation!$B$3:$B$18,$Y25,0))^(BE$4-SSSModel!$C$5),1)*IF($X25=0,1,OFFSET(Profiles!$K$2,$X25,MAX(Profiles!$C$2,BE$4-$Q25)))*IF($AA25=1,(1+SSSModel!#REF!),1)</f>
        <v>0</v>
      </c>
      <c r="BF25" s="72">
        <f ca="1">IF(OR(BF$4&lt;$Q25,BF$4&gt;$Q25+IF($S25="",1000,$S25)-1),0,IF(MOD(BF$4-$Q25,IF($R25="",1000,$R25))=0,$O25,0))*IF($Y25&gt;0,(1+INDEX(Escalation!$B$3:$B$18,$Y25,0))^(BF$4-SSSModel!$C$5),1)*IF($X25=0,1,OFFSET(Profiles!$K$2,$X25,MAX(Profiles!$C$2,BF$4-$Q25)))*IF($AA25=1,(1+SSSModel!#REF!),1)</f>
        <v>0</v>
      </c>
      <c r="BG25" s="72">
        <f ca="1">IF(OR(BG$4&lt;$Q25,BG$4&gt;$Q25+IF($S25="",1000,$S25)-1),0,IF(MOD(BG$4-$Q25,IF($R25="",1000,$R25))=0,$O25,0))*IF($Y25&gt;0,(1+INDEX(Escalation!$B$3:$B$18,$Y25,0))^(BG$4-SSSModel!$C$5),1)*IF($X25=0,1,OFFSET(Profiles!$K$2,$X25,MAX(Profiles!$C$2,BG$4-$Q25)))*IF($AA25=1,(1+SSSModel!#REF!),1)</f>
        <v>0</v>
      </c>
      <c r="BH25" s="72">
        <f ca="1">IF(OR(BH$4&lt;$Q25,BH$4&gt;$Q25+IF($S25="",1000,$S25)-1),0,IF(MOD(BH$4-$Q25,IF($R25="",1000,$R25))=0,$O25,0))*IF($Y25&gt;0,(1+INDEX(Escalation!$B$3:$B$18,$Y25,0))^(BH$4-SSSModel!$C$5),1)*IF($X25=0,1,OFFSET(Profiles!$K$2,$X25,MAX(Profiles!$C$2,BH$4-$Q25)))*IF($AA25=1,(1+SSSModel!#REF!),1)</f>
        <v>0</v>
      </c>
      <c r="BI25" s="72">
        <f ca="1">IF(OR(BI$4&lt;$Q25,BI$4&gt;$Q25+IF($S25="",1000,$S25)-1),0,IF(MOD(BI$4-$Q25,IF($R25="",1000,$R25))=0,$O25,0))*IF($Y25&gt;0,(1+INDEX(Escalation!$B$3:$B$18,$Y25,0))^(BI$4-SSSModel!$C$5),1)*IF($X25=0,1,OFFSET(Profiles!$K$2,$X25,MAX(Profiles!$C$2,BI$4-$Q25)))*IF($AA25=1,(1+SSSModel!#REF!),1)</f>
        <v>0</v>
      </c>
      <c r="BJ25" s="72">
        <f ca="1">IF(OR(BJ$4&lt;$Q25,BJ$4&gt;$Q25+IF($S25="",1000,$S25)-1),0,IF(MOD(BJ$4-$Q25,IF($R25="",1000,$R25))=0,$O25,0))*IF($Y25&gt;0,(1+INDEX(Escalation!$B$3:$B$18,$Y25,0))^(BJ$4-SSSModel!$C$5),1)*IF($X25=0,1,OFFSET(Profiles!$K$2,$X25,MAX(Profiles!$C$2,BJ$4-$Q25)))*IF($AA25=1,(1+SSSModel!#REF!),1)</f>
        <v>0</v>
      </c>
      <c r="BK25" s="72">
        <f ca="1">IF(OR(BK$4&lt;$Q25,BK$4&gt;$Q25+IF($S25="",1000,$S25)-1),0,IF(MOD(BK$4-$Q25,IF($R25="",1000,$R25))=0,$O25,0))*IF($Y25&gt;0,(1+INDEX(Escalation!$B$3:$B$18,$Y25,0))^(BK$4-SSSModel!$C$5),1)*IF($X25=0,1,OFFSET(Profiles!$K$2,$X25,MAX(Profiles!$C$2,BK$4-$Q25)))*IF($AA25=1,(1+SSSModel!#REF!),1)</f>
        <v>0</v>
      </c>
      <c r="BL25" s="72">
        <f ca="1">IF(OR(BL$4&lt;$Q25,BL$4&gt;$Q25+IF($S25="",1000,$S25)-1),0,IF(MOD(BL$4-$Q25,IF($R25="",1000,$R25))=0,$O25,0))*IF($Y25&gt;0,(1+INDEX(Escalation!$B$3:$B$18,$Y25,0))^(BL$4-SSSModel!$C$5),1)*IF($X25=0,1,OFFSET(Profiles!$K$2,$X25,MAX(Profiles!$C$2,BL$4-$Q25)))*IF($AA25=1,(1+SSSModel!#REF!),1)</f>
        <v>0</v>
      </c>
      <c r="BM25" s="72">
        <f ca="1">IF(OR(BM$4&lt;$Q25,BM$4&gt;$Q25+IF($S25="",1000,$S25)-1),0,IF(MOD(BM$4-$Q25,IF($R25="",1000,$R25))=0,$O25,0))*IF($Y25&gt;0,(1+INDEX(Escalation!$B$3:$B$18,$Y25,0))^(BM$4-SSSModel!$C$5),1)*IF($X25=0,1,OFFSET(Profiles!$K$2,$X25,MAX(Profiles!$C$2,BM$4-$Q25)))*IF($AA25=1,(1+SSSModel!#REF!),1)</f>
        <v>0</v>
      </c>
      <c r="BN25" s="72">
        <f ca="1">IF(OR(BN$4&lt;$Q25,BN$4&gt;$Q25+IF($S25="",1000,$S25)-1),0,IF(MOD(BN$4-$Q25,IF($R25="",1000,$R25))=0,$O25,0))*IF($Y25&gt;0,(1+INDEX(Escalation!$B$3:$B$18,$Y25,0))^(BN$4-SSSModel!$C$5),1)*IF($X25=0,1,OFFSET(Profiles!$K$2,$X25,MAX(Profiles!$C$2,BN$4-$Q25)))*IF($AA25=1,(1+SSSModel!#REF!),1)</f>
        <v>0</v>
      </c>
      <c r="BO25" s="72">
        <f ca="1">IF(OR(BO$4&lt;$Q25,BO$4&gt;$Q25+IF($S25="",1000,$S25)-1),0,IF(MOD(BO$4-$Q25,IF($R25="",1000,$R25))=0,$O25,0))*IF($Y25&gt;0,(1+INDEX(Escalation!$B$3:$B$18,$Y25,0))^(BO$4-SSSModel!$C$5),1)*IF($X25=0,1,OFFSET(Profiles!$K$2,$X25,MAX(Profiles!$C$2,BO$4-$Q25)))*IF($AA25=1,(1+SSSModel!#REF!),1)</f>
        <v>0</v>
      </c>
      <c r="BP25" s="72">
        <f ca="1">IF(OR(BP$4&lt;$Q25,BP$4&gt;$Q25+IF($S25="",1000,$S25)-1),0,IF(MOD(BP$4-$Q25,IF($R25="",1000,$R25))=0,$O25,0))*IF($Y25&gt;0,(1+INDEX(Escalation!$B$3:$B$18,$Y25,0))^(BP$4-SSSModel!$C$5),1)*IF($X25=0,1,OFFSET(Profiles!$K$2,$X25,MAX(Profiles!$C$2,BP$4-$Q25)))*IF($AA25=1,(1+SSSModel!#REF!),1)</f>
        <v>0</v>
      </c>
      <c r="BQ25" s="72">
        <f ca="1">IF(OR(BQ$4&lt;$Q25,BQ$4&gt;$Q25+IF($S25="",1000,$S25)-1),0,IF(MOD(BQ$4-$Q25,IF($R25="",1000,$R25))=0,$O25,0))*IF($Y25&gt;0,(1+INDEX(Escalation!$B$3:$B$18,$Y25,0))^(BQ$4-SSSModel!$C$5),1)*IF($X25=0,1,OFFSET(Profiles!$K$2,$X25,MAX(Profiles!$C$2,BQ$4-$Q25)))*IF($AA25=1,(1+SSSModel!#REF!),1)</f>
        <v>0</v>
      </c>
      <c r="BR25" s="72">
        <f ca="1">IF(OR(BR$4&lt;$Q25,BR$4&gt;$Q25+IF($S25="",1000,$S25)-1),0,IF(MOD(BR$4-$Q25,IF($R25="",1000,$R25))=0,$O25,0))*IF($Y25&gt;0,(1+INDEX(Escalation!$B$3:$B$18,$Y25,0))^(BR$4-SSSModel!$C$5),1)*IF($X25=0,1,OFFSET(Profiles!$K$2,$X25,MAX(Profiles!$C$2,BR$4-$Q25)))*IF($AA25=1,(1+SSSModel!#REF!),1)</f>
        <v>0</v>
      </c>
      <c r="BS25" s="72">
        <f ca="1">IF(OR(BS$4&lt;$Q25,BS$4&gt;$Q25+IF($S25="",1000,$S25)-1),0,IF(MOD(BS$4-$Q25,IF($R25="",1000,$R25))=0,$O25,0))*IF($Y25&gt;0,(1+INDEX(Escalation!$B$3:$B$18,$Y25,0))^(BS$4-SSSModel!$C$5),1)*IF($X25=0,1,OFFSET(Profiles!$K$2,$X25,MAX(Profiles!$C$2,BS$4-$Q25)))*IF($AA25=1,(1+SSSModel!#REF!),1)</f>
        <v>0</v>
      </c>
      <c r="BT25" s="72">
        <f ca="1">IF(OR(BT$4&lt;$Q25,BT$4&gt;$Q25+IF($S25="",1000,$S25)-1),0,IF(MOD(BT$4-$Q25,IF($R25="",1000,$R25))=0,$O25,0))*IF($Y25&gt;0,(1+INDEX(Escalation!$B$3:$B$18,$Y25,0))^(BT$4-SSSModel!$C$5),1)*IF($X25=0,1,OFFSET(Profiles!$K$2,$X25,MAX(Profiles!$C$2,BT$4-$Q25)))*IF($AA25=1,(1+SSSModel!#REF!),1)</f>
        <v>0</v>
      </c>
      <c r="BU25" s="72">
        <f ca="1">IF(OR(BU$4&lt;$Q25,BU$4&gt;$Q25+IF($S25="",1000,$S25)-1),0,IF(MOD(BU$4-$Q25,IF($R25="",1000,$R25))=0,$O25,0))*IF($Y25&gt;0,(1+INDEX(Escalation!$B$3:$B$18,$Y25,0))^(BU$4-SSSModel!$C$5),1)*IF($X25=0,1,OFFSET(Profiles!$K$2,$X25,MAX(Profiles!$C$2,BU$4-$Q25)))*IF($AA25=1,(1+SSSModel!#REF!),1)</f>
        <v>0</v>
      </c>
      <c r="BV25" s="72">
        <f ca="1">IF(OR(BV$4&lt;$Q25,BV$4&gt;$Q25+IF($S25="",1000,$S25)-1),0,IF(MOD(BV$4-$Q25,IF($R25="",1000,$R25))=0,$O25,0))*IF($Y25&gt;0,(1+INDEX(Escalation!$B$3:$B$18,$Y25,0))^(BV$4-SSSModel!$C$5),1)*IF($X25=0,1,OFFSET(Profiles!$K$2,$X25,MAX(Profiles!$C$2,BV$4-$Q25)))*IF($AA25=1,(1+SSSModel!#REF!),1)</f>
        <v>0</v>
      </c>
      <c r="BW25" s="72">
        <f ca="1">IF(OR(BW$4&lt;$Q25,BW$4&gt;$Q25+IF($S25="",1000,$S25)-1),0,IF(MOD(BW$4-$Q25,IF($R25="",1000,$R25))=0,$O25,0))*IF($Y25&gt;0,(1+INDEX(Escalation!$B$3:$B$18,$Y25,0))^(BW$4-SSSModel!$C$5),1)*IF($X25=0,1,OFFSET(Profiles!$K$2,$X25,MAX(Profiles!$C$2,BW$4-$Q25)))*IF($AA25=1,(1+SSSModel!#REF!),1)</f>
        <v>0</v>
      </c>
      <c r="BX25" s="72">
        <f ca="1">IF(OR(BX$4&lt;$Q25,BX$4&gt;$Q25+IF($S25="",1000,$S25)-1),0,IF(MOD(BX$4-$Q25,IF($R25="",1000,$R25))=0,$O25,0))*IF($Y25&gt;0,(1+INDEX(Escalation!$B$3:$B$18,$Y25,0))^(BX$4-SSSModel!$C$5),1)*IF($X25=0,1,OFFSET(Profiles!$K$2,$X25,MAX(Profiles!$C$2,BX$4-$Q25)))*IF($AA25=1,(1+SSSModel!#REF!),1)</f>
        <v>0</v>
      </c>
      <c r="BY25" s="72">
        <f ca="1">IF(OR(BY$4&lt;$Q25,BY$4&gt;$Q25+IF($S25="",1000,$S25)-1),0,IF(MOD(BY$4-$Q25,IF($R25="",1000,$R25))=0,$O25,0))*IF($Y25&gt;0,(1+INDEX(Escalation!$B$3:$B$18,$Y25,0))^(BY$4-SSSModel!$C$5),1)*IF($X25=0,1,OFFSET(Profiles!$K$2,$X25,MAX(Profiles!$C$2,BY$4-$Q25)))*IF($AA25=1,(1+SSSModel!#REF!),1)</f>
        <v>0</v>
      </c>
      <c r="BZ25" s="72">
        <f ca="1">IF(OR(BZ$4&lt;$Q25,BZ$4&gt;$Q25+IF($S25="",1000,$S25)-1),0,IF(MOD(BZ$4-$Q25,IF($R25="",1000,$R25))=0,$O25,0))*IF($Y25&gt;0,(1+INDEX(Escalation!$B$3:$B$18,$Y25,0))^(BZ$4-SSSModel!$C$5),1)*IF($X25=0,1,OFFSET(Profiles!$K$2,$X25,MAX(Profiles!$C$2,BZ$4-$Q25)))*IF($AA25=1,(1+SSSModel!#REF!),1)</f>
        <v>0</v>
      </c>
      <c r="CA25" s="134">
        <f ca="1">IF(OR($Z25=0,SSSModel!$C$4="CF"),AC25,
IF(LEFT($V25,3)="ON_",
     IF(SSSModel!$C$4="RR",SUMPRODUCT(OFFSET($AC25,0,0,1,$CB$2),OFFSET(Profiles!$K$28,($Z25-1)*(Profiles!$I$26+1)+CA$4-SSSModel!$C$3+1,0,1,$CB$2)),
     IF(SSSModel!$C$4="ECC",$EA25*$EB25*SUMPRODUCT(OFFSET($AC25,0,MAX(0,CA$4-$DZ25-$CA$4+1),1,MIN($DZ25,CA$4-$CA$4+1)),OFFSET(Escalation!$K$24,($Y25-1)*(Escalation!$I$22+1)+CA$4-SSSModel!$C$3+1,MAX(0,CA$4-$DZ25-$CA$4+1),1,MIN($DZ25,CA$4-$CA$4+1))),
     IF(SSSModel!$C$4="PV",AC25*$EA25*(1+SSSModel!$C$2),
     IF(SSSModel!$C$4="FCR",$EC25*SUM(OFFSET($AC25,0,MAX(CA$4-$AC$4-$DZ25+1,0),1,MIN($DZ25,CA$4-$AC$4+1))),0)))),
SUM($AC25:$BZ25)*
     IF(SSSModel!$C$4="RR",OFFSET(Profiles!$K$2,$Z25,MAX(Profiles!$C$2,AC$4-$W25)),
     IF(SSSModel!$C$4="ECC",$EA25*$EB25*IF(MAX(Escalation!$C$2,AC$4-$W25)&gt;$DZ25-1,0,OFFSET(Escalation!$K$2,$Y25,MAX(Escalation!$C$2,AC$4-$W25))),
     IF(SSSModel!$C$4="PV",IF(CA$4=$W25,$EA25*(1+SSSModel!$C$2),0),
     IF(SSSModel!$C$4="FCR",IF(AND(CA$4&gt;=$W25,OFFSET(Profiles!$K$2,$Z25,MAX(Profiles!$C$2,AC$4-$W25))&gt;0),$EC25,0),0))))))</f>
        <v>0</v>
      </c>
      <c r="CB25" s="135">
        <f ca="1">IF(OR($Z25=0,SSSModel!$C$4="CF"),AD25,
IF(LEFT($V25,3)="ON_",
     IF(SSSModel!$C$4="RR",SUMPRODUCT(OFFSET($AC25,0,0,1,$CB$2),OFFSET(Profiles!$K$28,($Z25-1)*(Profiles!$I$26+1)+CB$4-SSSModel!$C$3+1,0,1,$CB$2)),
     IF(SSSModel!$C$4="ECC",$EA25*$EB25*SUMPRODUCT(OFFSET($AC25,0,MAX(0,CB$4-$DZ25-$CA$4+1),1,MIN($DZ25,CB$4-$CA$4+1)),OFFSET(Escalation!$K$24,($Y25-1)*(Escalation!$I$22+1)+CB$4-SSSModel!$C$3+1,MAX(0,CB$4-$DZ25-$CA$4+1),1,MIN($DZ25,CB$4-$CA$4+1))),
     IF(SSSModel!$C$4="PV",AD25*$EA25*(1+SSSModel!$C$2),
     IF(SSSModel!$C$4="FCR",$EC25*SUM(OFFSET($AC25,0,MAX(CB$4-$AC$4-$DZ25+1,0),1,MIN($DZ25,CB$4-$AC$4+1))),0)))),
SUM($AC25:$BZ25)*
     IF(SSSModel!$C$4="RR",OFFSET(Profiles!$K$2,$Z25,MAX(Profiles!$C$2,AD$4-$W25)),
     IF(SSSModel!$C$4="ECC",$EA25*$EB25*IF(MAX(Escalation!$C$2,AD$4-$W25)&gt;$DZ25-1,0,OFFSET(Escalation!$K$2,$Y25,MAX(Escalation!$C$2,AD$4-$W25))),
     IF(SSSModel!$C$4="PV",IF(CB$4=$W25,$EA25*(1+SSSModel!$C$2),0),
     IF(SSSModel!$C$4="FCR",IF(AND(CB$4&gt;=$W25,OFFSET(Profiles!$K$2,$Z25,MAX(Profiles!$C$2,AD$4-$W25))&gt;0),$EC25,0),0))))))</f>
        <v>0</v>
      </c>
      <c r="CC25" s="135">
        <f ca="1">IF(OR($Z25=0,SSSModel!$C$4="CF"),AE25,
IF(LEFT($V25,3)="ON_",
     IF(SSSModel!$C$4="RR",SUMPRODUCT(OFFSET($AC25,0,0,1,$CB$2),OFFSET(Profiles!$K$28,($Z25-1)*(Profiles!$I$26+1)+CC$4-SSSModel!$C$3+1,0,1,$CB$2)),
     IF(SSSModel!$C$4="ECC",$EA25*$EB25*SUMPRODUCT(OFFSET($AC25,0,MAX(0,CC$4-$DZ25-$CA$4+1),1,MIN($DZ25,CC$4-$CA$4+1)),OFFSET(Escalation!$K$24,($Y25-1)*(Escalation!$I$22+1)+CC$4-SSSModel!$C$3+1,MAX(0,CC$4-$DZ25-$CA$4+1),1,MIN($DZ25,CC$4-$CA$4+1))),
     IF(SSSModel!$C$4="PV",AE25*$EA25*(1+SSSModel!$C$2),
     IF(SSSModel!$C$4="FCR",$EC25*SUM(OFFSET($AC25,0,MAX(CC$4-$AC$4-$DZ25+1,0),1,MIN($DZ25,CC$4-$AC$4+1))),0)))),
SUM($AC25:$BZ25)*
     IF(SSSModel!$C$4="RR",OFFSET(Profiles!$K$2,$Z25,MAX(Profiles!$C$2,AE$4-$W25)),
     IF(SSSModel!$C$4="ECC",$EA25*$EB25*IF(MAX(Escalation!$C$2,AE$4-$W25)&gt;$DZ25-1,0,OFFSET(Escalation!$K$2,$Y25,MAX(Escalation!$C$2,AE$4-$W25))),
     IF(SSSModel!$C$4="PV",IF(CC$4=$W25,$EA25*(1+SSSModel!$C$2),0),
     IF(SSSModel!$C$4="FCR",IF(AND(CC$4&gt;=$W25,OFFSET(Profiles!$K$2,$Z25,MAX(Profiles!$C$2,AE$4-$W25))&gt;0),$EC25,0),0))))))</f>
        <v>0</v>
      </c>
      <c r="CD25" s="135">
        <f ca="1">IF(OR($Z25=0,SSSModel!$C$4="CF"),AF25,
IF(LEFT($V25,3)="ON_",
     IF(SSSModel!$C$4="RR",SUMPRODUCT(OFFSET($AC25,0,0,1,$CB$2),OFFSET(Profiles!$K$28,($Z25-1)*(Profiles!$I$26+1)+CD$4-SSSModel!$C$3+1,0,1,$CB$2)),
     IF(SSSModel!$C$4="ECC",$EA25*$EB25*SUMPRODUCT(OFFSET($AC25,0,MAX(0,CD$4-$DZ25-$CA$4+1),1,MIN($DZ25,CD$4-$CA$4+1)),OFFSET(Escalation!$K$24,($Y25-1)*(Escalation!$I$22+1)+CD$4-SSSModel!$C$3+1,MAX(0,CD$4-$DZ25-$CA$4+1),1,MIN($DZ25,CD$4-$CA$4+1))),
     IF(SSSModel!$C$4="PV",AF25*$EA25*(1+SSSModel!$C$2),
     IF(SSSModel!$C$4="FCR",$EC25*SUM(OFFSET($AC25,0,MAX(CD$4-$AC$4-$DZ25+1,0),1,MIN($DZ25,CD$4-$AC$4+1))),0)))),
SUM($AC25:$BZ25)*
     IF(SSSModel!$C$4="RR",OFFSET(Profiles!$K$2,$Z25,MAX(Profiles!$C$2,AF$4-$W25)),
     IF(SSSModel!$C$4="ECC",$EA25*$EB25*IF(MAX(Escalation!$C$2,AF$4-$W25)&gt;$DZ25-1,0,OFFSET(Escalation!$K$2,$Y25,MAX(Escalation!$C$2,AF$4-$W25))),
     IF(SSSModel!$C$4="PV",IF(CD$4=$W25,$EA25*(1+SSSModel!$C$2),0),
     IF(SSSModel!$C$4="FCR",IF(AND(CD$4&gt;=$W25,OFFSET(Profiles!$K$2,$Z25,MAX(Profiles!$C$2,AF$4-$W25))&gt;0),$EC25,0),0))))))</f>
        <v>0</v>
      </c>
      <c r="CE25" s="135">
        <f ca="1">IF(OR($Z25=0,SSSModel!$C$4="CF"),AG25,
IF(LEFT($V25,3)="ON_",
     IF(SSSModel!$C$4="RR",SUMPRODUCT(OFFSET($AC25,0,0,1,$CB$2),OFFSET(Profiles!$K$28,($Z25-1)*(Profiles!$I$26+1)+CE$4-SSSModel!$C$3+1,0,1,$CB$2)),
     IF(SSSModel!$C$4="ECC",$EA25*$EB25*SUMPRODUCT(OFFSET($AC25,0,MAX(0,CE$4-$DZ25-$CA$4+1),1,MIN($DZ25,CE$4-$CA$4+1)),OFFSET(Escalation!$K$24,($Y25-1)*(Escalation!$I$22+1)+CE$4-SSSModel!$C$3+1,MAX(0,CE$4-$DZ25-$CA$4+1),1,MIN($DZ25,CE$4-$CA$4+1))),
     IF(SSSModel!$C$4="PV",AG25*$EA25*(1+SSSModel!$C$2),
     IF(SSSModel!$C$4="FCR",$EC25*SUM(OFFSET($AC25,0,MAX(CE$4-$AC$4-$DZ25+1,0),1,MIN($DZ25,CE$4-$AC$4+1))),0)))),
SUM($AC25:$BZ25)*
     IF(SSSModel!$C$4="RR",OFFSET(Profiles!$K$2,$Z25,MAX(Profiles!$C$2,AG$4-$W25)),
     IF(SSSModel!$C$4="ECC",$EA25*$EB25*IF(MAX(Escalation!$C$2,AG$4-$W25)&gt;$DZ25-1,0,OFFSET(Escalation!$K$2,$Y25,MAX(Escalation!$C$2,AG$4-$W25))),
     IF(SSSModel!$C$4="PV",IF(CE$4=$W25,$EA25*(1+SSSModel!$C$2),0),
     IF(SSSModel!$C$4="FCR",IF(AND(CE$4&gt;=$W25,OFFSET(Profiles!$K$2,$Z25,MAX(Profiles!$C$2,AG$4-$W25))&gt;0),$EC25,0),0))))))</f>
        <v>0</v>
      </c>
      <c r="CF25" s="135">
        <f ca="1">IF(OR($Z25=0,SSSModel!$C$4="CF"),AH25,
IF(LEFT($V25,3)="ON_",
     IF(SSSModel!$C$4="RR",SUMPRODUCT(OFFSET($AC25,0,0,1,$CB$2),OFFSET(Profiles!$K$28,($Z25-1)*(Profiles!$I$26+1)+CF$4-SSSModel!$C$3+1,0,1,$CB$2)),
     IF(SSSModel!$C$4="ECC",$EA25*$EB25*SUMPRODUCT(OFFSET($AC25,0,MAX(0,CF$4-$DZ25-$CA$4+1),1,MIN($DZ25,CF$4-$CA$4+1)),OFFSET(Escalation!$K$24,($Y25-1)*(Escalation!$I$22+1)+CF$4-SSSModel!$C$3+1,MAX(0,CF$4-$DZ25-$CA$4+1),1,MIN($DZ25,CF$4-$CA$4+1))),
     IF(SSSModel!$C$4="PV",AH25*$EA25*(1+SSSModel!$C$2),
     IF(SSSModel!$C$4="FCR",$EC25*SUM(OFFSET($AC25,0,MAX(CF$4-$AC$4-$DZ25+1,0),1,MIN($DZ25,CF$4-$AC$4+1))),0)))),
SUM($AC25:$BZ25)*
     IF(SSSModel!$C$4="RR",OFFSET(Profiles!$K$2,$Z25,MAX(Profiles!$C$2,AH$4-$W25)),
     IF(SSSModel!$C$4="ECC",$EA25*$EB25*IF(MAX(Escalation!$C$2,AH$4-$W25)&gt;$DZ25-1,0,OFFSET(Escalation!$K$2,$Y25,MAX(Escalation!$C$2,AH$4-$W25))),
     IF(SSSModel!$C$4="PV",IF(CF$4=$W25,$EA25*(1+SSSModel!$C$2),0),
     IF(SSSModel!$C$4="FCR",IF(AND(CF$4&gt;=$W25,OFFSET(Profiles!$K$2,$Z25,MAX(Profiles!$C$2,AH$4-$W25))&gt;0),$EC25,0),0))))))</f>
        <v>0</v>
      </c>
      <c r="CG25" s="135">
        <f ca="1">IF(OR($Z25=0,SSSModel!$C$4="CF"),AI25,
IF(LEFT($V25,3)="ON_",
     IF(SSSModel!$C$4="RR",SUMPRODUCT(OFFSET($AC25,0,0,1,$CB$2),OFFSET(Profiles!$K$28,($Z25-1)*(Profiles!$I$26+1)+CG$4-SSSModel!$C$3+1,0,1,$CB$2)),
     IF(SSSModel!$C$4="ECC",$EA25*$EB25*SUMPRODUCT(OFFSET($AC25,0,MAX(0,CG$4-$DZ25-$CA$4+1),1,MIN($DZ25,CG$4-$CA$4+1)),OFFSET(Escalation!$K$24,($Y25-1)*(Escalation!$I$22+1)+CG$4-SSSModel!$C$3+1,MAX(0,CG$4-$DZ25-$CA$4+1),1,MIN($DZ25,CG$4-$CA$4+1))),
     IF(SSSModel!$C$4="PV",AI25*$EA25*(1+SSSModel!$C$2),
     IF(SSSModel!$C$4="FCR",$EC25*SUM(OFFSET($AC25,0,MAX(CG$4-$AC$4-$DZ25+1,0),1,MIN($DZ25,CG$4-$AC$4+1))),0)))),
SUM($AC25:$BZ25)*
     IF(SSSModel!$C$4="RR",OFFSET(Profiles!$K$2,$Z25,MAX(Profiles!$C$2,AI$4-$W25)),
     IF(SSSModel!$C$4="ECC",$EA25*$EB25*IF(MAX(Escalation!$C$2,AI$4-$W25)&gt;$DZ25-1,0,OFFSET(Escalation!$K$2,$Y25,MAX(Escalation!$C$2,AI$4-$W25))),
     IF(SSSModel!$C$4="PV",IF(CG$4=$W25,$EA25*(1+SSSModel!$C$2),0),
     IF(SSSModel!$C$4="FCR",IF(AND(CG$4&gt;=$W25,OFFSET(Profiles!$K$2,$Z25,MAX(Profiles!$C$2,AI$4-$W25))&gt;0),$EC25,0),0))))))</f>
        <v>0</v>
      </c>
      <c r="CH25" s="135">
        <f ca="1">IF(OR($Z25=0,SSSModel!$C$4="CF"),AJ25,
IF(LEFT($V25,3)="ON_",
     IF(SSSModel!$C$4="RR",SUMPRODUCT(OFFSET($AC25,0,0,1,$CB$2),OFFSET(Profiles!$K$28,($Z25-1)*(Profiles!$I$26+1)+CH$4-SSSModel!$C$3+1,0,1,$CB$2)),
     IF(SSSModel!$C$4="ECC",$EA25*$EB25*SUMPRODUCT(OFFSET($AC25,0,MAX(0,CH$4-$DZ25-$CA$4+1),1,MIN($DZ25,CH$4-$CA$4+1)),OFFSET(Escalation!$K$24,($Y25-1)*(Escalation!$I$22+1)+CH$4-SSSModel!$C$3+1,MAX(0,CH$4-$DZ25-$CA$4+1),1,MIN($DZ25,CH$4-$CA$4+1))),
     IF(SSSModel!$C$4="PV",AJ25*$EA25*(1+SSSModel!$C$2),
     IF(SSSModel!$C$4="FCR",$EC25*SUM(OFFSET($AC25,0,MAX(CH$4-$AC$4-$DZ25+1,0),1,MIN($DZ25,CH$4-$AC$4+1))),0)))),
SUM($AC25:$BZ25)*
     IF(SSSModel!$C$4="RR",OFFSET(Profiles!$K$2,$Z25,MAX(Profiles!$C$2,AJ$4-$W25)),
     IF(SSSModel!$C$4="ECC",$EA25*$EB25*IF(MAX(Escalation!$C$2,AJ$4-$W25)&gt;$DZ25-1,0,OFFSET(Escalation!$K$2,$Y25,MAX(Escalation!$C$2,AJ$4-$W25))),
     IF(SSSModel!$C$4="PV",IF(CH$4=$W25,$EA25*(1+SSSModel!$C$2),0),
     IF(SSSModel!$C$4="FCR",IF(AND(CH$4&gt;=$W25,OFFSET(Profiles!$K$2,$Z25,MAX(Profiles!$C$2,AJ$4-$W25))&gt;0),$EC25,0),0))))))</f>
        <v>0</v>
      </c>
      <c r="CI25" s="135">
        <f ca="1">IF(OR($Z25=0,SSSModel!$C$4="CF"),AK25,
IF(LEFT($V25,3)="ON_",
     IF(SSSModel!$C$4="RR",SUMPRODUCT(OFFSET($AC25,0,0,1,$CB$2),OFFSET(Profiles!$K$28,($Z25-1)*(Profiles!$I$26+1)+CI$4-SSSModel!$C$3+1,0,1,$CB$2)),
     IF(SSSModel!$C$4="ECC",$EA25*$EB25*SUMPRODUCT(OFFSET($AC25,0,MAX(0,CI$4-$DZ25-$CA$4+1),1,MIN($DZ25,CI$4-$CA$4+1)),OFFSET(Escalation!$K$24,($Y25-1)*(Escalation!$I$22+1)+CI$4-SSSModel!$C$3+1,MAX(0,CI$4-$DZ25-$CA$4+1),1,MIN($DZ25,CI$4-$CA$4+1))),
     IF(SSSModel!$C$4="PV",AK25*$EA25*(1+SSSModel!$C$2),
     IF(SSSModel!$C$4="FCR",$EC25*SUM(OFFSET($AC25,0,MAX(CI$4-$AC$4-$DZ25+1,0),1,MIN($DZ25,CI$4-$AC$4+1))),0)))),
SUM($AC25:$BZ25)*
     IF(SSSModel!$C$4="RR",OFFSET(Profiles!$K$2,$Z25,MAX(Profiles!$C$2,AK$4-$W25)),
     IF(SSSModel!$C$4="ECC",$EA25*$EB25*IF(MAX(Escalation!$C$2,AK$4-$W25)&gt;$DZ25-1,0,OFFSET(Escalation!$K$2,$Y25,MAX(Escalation!$C$2,AK$4-$W25))),
     IF(SSSModel!$C$4="PV",IF(CI$4=$W25,$EA25*(1+SSSModel!$C$2),0),
     IF(SSSModel!$C$4="FCR",IF(AND(CI$4&gt;=$W25,OFFSET(Profiles!$K$2,$Z25,MAX(Profiles!$C$2,AK$4-$W25))&gt;0),$EC25,0),0))))))</f>
        <v>0</v>
      </c>
      <c r="CJ25" s="135">
        <f ca="1">IF(OR($Z25=0,SSSModel!$C$4="CF"),AL25,
IF(LEFT($V25,3)="ON_",
     IF(SSSModel!$C$4="RR",SUMPRODUCT(OFFSET($AC25,0,0,1,$CB$2),OFFSET(Profiles!$K$28,($Z25-1)*(Profiles!$I$26+1)+CJ$4-SSSModel!$C$3+1,0,1,$CB$2)),
     IF(SSSModel!$C$4="ECC",$EA25*$EB25*SUMPRODUCT(OFFSET($AC25,0,MAX(0,CJ$4-$DZ25-$CA$4+1),1,MIN($DZ25,CJ$4-$CA$4+1)),OFFSET(Escalation!$K$24,($Y25-1)*(Escalation!$I$22+1)+CJ$4-SSSModel!$C$3+1,MAX(0,CJ$4-$DZ25-$CA$4+1),1,MIN($DZ25,CJ$4-$CA$4+1))),
     IF(SSSModel!$C$4="PV",AL25*$EA25*(1+SSSModel!$C$2),
     IF(SSSModel!$C$4="FCR",$EC25*SUM(OFFSET($AC25,0,MAX(CJ$4-$AC$4-$DZ25+1,0),1,MIN($DZ25,CJ$4-$AC$4+1))),0)))),
SUM($AC25:$BZ25)*
     IF(SSSModel!$C$4="RR",OFFSET(Profiles!$K$2,$Z25,MAX(Profiles!$C$2,AL$4-$W25)),
     IF(SSSModel!$C$4="ECC",$EA25*$EB25*IF(MAX(Escalation!$C$2,AL$4-$W25)&gt;$DZ25-1,0,OFFSET(Escalation!$K$2,$Y25,MAX(Escalation!$C$2,AL$4-$W25))),
     IF(SSSModel!$C$4="PV",IF(CJ$4=$W25,$EA25*(1+SSSModel!$C$2),0),
     IF(SSSModel!$C$4="FCR",IF(AND(CJ$4&gt;=$W25,OFFSET(Profiles!$K$2,$Z25,MAX(Profiles!$C$2,AL$4-$W25))&gt;0),$EC25,0),0))))))</f>
        <v>0</v>
      </c>
      <c r="CK25" s="135">
        <f ca="1">IF(OR($Z25=0,SSSModel!$C$4="CF"),AM25,
IF(LEFT($V25,3)="ON_",
     IF(SSSModel!$C$4="RR",SUMPRODUCT(OFFSET($AC25,0,0,1,$CB$2),OFFSET(Profiles!$K$28,($Z25-1)*(Profiles!$I$26+1)+CK$4-SSSModel!$C$3+1,0,1,$CB$2)),
     IF(SSSModel!$C$4="ECC",$EA25*$EB25*SUMPRODUCT(OFFSET($AC25,0,MAX(0,CK$4-$DZ25-$CA$4+1),1,MIN($DZ25,CK$4-$CA$4+1)),OFFSET(Escalation!$K$24,($Y25-1)*(Escalation!$I$22+1)+CK$4-SSSModel!$C$3+1,MAX(0,CK$4-$DZ25-$CA$4+1),1,MIN($DZ25,CK$4-$CA$4+1))),
     IF(SSSModel!$C$4="PV",AM25*$EA25*(1+SSSModel!$C$2),
     IF(SSSModel!$C$4="FCR",$EC25*SUM(OFFSET($AC25,0,MAX(CK$4-$AC$4-$DZ25+1,0),1,MIN($DZ25,CK$4-$AC$4+1))),0)))),
SUM($AC25:$BZ25)*
     IF(SSSModel!$C$4="RR",OFFSET(Profiles!$K$2,$Z25,MAX(Profiles!$C$2,AM$4-$W25)),
     IF(SSSModel!$C$4="ECC",$EA25*$EB25*IF(MAX(Escalation!$C$2,AM$4-$W25)&gt;$DZ25-1,0,OFFSET(Escalation!$K$2,$Y25,MAX(Escalation!$C$2,AM$4-$W25))),
     IF(SSSModel!$C$4="PV",IF(CK$4=$W25,$EA25*(1+SSSModel!$C$2),0),
     IF(SSSModel!$C$4="FCR",IF(AND(CK$4&gt;=$W25,OFFSET(Profiles!$K$2,$Z25,MAX(Profiles!$C$2,AM$4-$W25))&gt;0),$EC25,0),0))))))</f>
        <v>0</v>
      </c>
      <c r="CL25" s="135">
        <f ca="1">IF(OR($Z25=0,SSSModel!$C$4="CF"),AN25,
IF(LEFT($V25,3)="ON_",
     IF(SSSModel!$C$4="RR",SUMPRODUCT(OFFSET($AC25,0,0,1,$CB$2),OFFSET(Profiles!$K$28,($Z25-1)*(Profiles!$I$26+1)+CL$4-SSSModel!$C$3+1,0,1,$CB$2)),
     IF(SSSModel!$C$4="ECC",$EA25*$EB25*SUMPRODUCT(OFFSET($AC25,0,MAX(0,CL$4-$DZ25-$CA$4+1),1,MIN($DZ25,CL$4-$CA$4+1)),OFFSET(Escalation!$K$24,($Y25-1)*(Escalation!$I$22+1)+CL$4-SSSModel!$C$3+1,MAX(0,CL$4-$DZ25-$CA$4+1),1,MIN($DZ25,CL$4-$CA$4+1))),
     IF(SSSModel!$C$4="PV",AN25*$EA25*(1+SSSModel!$C$2),
     IF(SSSModel!$C$4="FCR",$EC25*SUM(OFFSET($AC25,0,MAX(CL$4-$AC$4-$DZ25+1,0),1,MIN($DZ25,CL$4-$AC$4+1))),0)))),
SUM($AC25:$BZ25)*
     IF(SSSModel!$C$4="RR",OFFSET(Profiles!$K$2,$Z25,MAX(Profiles!$C$2,AN$4-$W25)),
     IF(SSSModel!$C$4="ECC",$EA25*$EB25*IF(MAX(Escalation!$C$2,AN$4-$W25)&gt;$DZ25-1,0,OFFSET(Escalation!$K$2,$Y25,MAX(Escalation!$C$2,AN$4-$W25))),
     IF(SSSModel!$C$4="PV",IF(CL$4=$W25,$EA25*(1+SSSModel!$C$2),0),
     IF(SSSModel!$C$4="FCR",IF(AND(CL$4&gt;=$W25,OFFSET(Profiles!$K$2,$Z25,MAX(Profiles!$C$2,AN$4-$W25))&gt;0),$EC25,0),0))))))</f>
        <v>0</v>
      </c>
      <c r="CM25" s="135">
        <f ca="1">IF(OR($Z25=0,SSSModel!$C$4="CF"),AO25,
IF(LEFT($V25,3)="ON_",
     IF(SSSModel!$C$4="RR",SUMPRODUCT(OFFSET($AC25,0,0,1,$CB$2),OFFSET(Profiles!$K$28,($Z25-1)*(Profiles!$I$26+1)+CM$4-SSSModel!$C$3+1,0,1,$CB$2)),
     IF(SSSModel!$C$4="ECC",$EA25*$EB25*SUMPRODUCT(OFFSET($AC25,0,MAX(0,CM$4-$DZ25-$CA$4+1),1,MIN($DZ25,CM$4-$CA$4+1)),OFFSET(Escalation!$K$24,($Y25-1)*(Escalation!$I$22+1)+CM$4-SSSModel!$C$3+1,MAX(0,CM$4-$DZ25-$CA$4+1),1,MIN($DZ25,CM$4-$CA$4+1))),
     IF(SSSModel!$C$4="PV",AO25*$EA25*(1+SSSModel!$C$2),
     IF(SSSModel!$C$4="FCR",$EC25*SUM(OFFSET($AC25,0,MAX(CM$4-$AC$4-$DZ25+1,0),1,MIN($DZ25,CM$4-$AC$4+1))),0)))),
SUM($AC25:$BZ25)*
     IF(SSSModel!$C$4="RR",OFFSET(Profiles!$K$2,$Z25,MAX(Profiles!$C$2,AO$4-$W25)),
     IF(SSSModel!$C$4="ECC",$EA25*$EB25*IF(MAX(Escalation!$C$2,AO$4-$W25)&gt;$DZ25-1,0,OFFSET(Escalation!$K$2,$Y25,MAX(Escalation!$C$2,AO$4-$W25))),
     IF(SSSModel!$C$4="PV",IF(CM$4=$W25,$EA25*(1+SSSModel!$C$2),0),
     IF(SSSModel!$C$4="FCR",IF(AND(CM$4&gt;=$W25,OFFSET(Profiles!$K$2,$Z25,MAX(Profiles!$C$2,AO$4-$W25))&gt;0),$EC25,0),0))))))</f>
        <v>0</v>
      </c>
      <c r="CN25" s="135">
        <f ca="1">IF(OR($Z25=0,SSSModel!$C$4="CF"),AP25,
IF(LEFT($V25,3)="ON_",
     IF(SSSModel!$C$4="RR",SUMPRODUCT(OFFSET($AC25,0,0,1,$CB$2),OFFSET(Profiles!$K$28,($Z25-1)*(Profiles!$I$26+1)+CN$4-SSSModel!$C$3+1,0,1,$CB$2)),
     IF(SSSModel!$C$4="ECC",$EA25*$EB25*SUMPRODUCT(OFFSET($AC25,0,MAX(0,CN$4-$DZ25-$CA$4+1),1,MIN($DZ25,CN$4-$CA$4+1)),OFFSET(Escalation!$K$24,($Y25-1)*(Escalation!$I$22+1)+CN$4-SSSModel!$C$3+1,MAX(0,CN$4-$DZ25-$CA$4+1),1,MIN($DZ25,CN$4-$CA$4+1))),
     IF(SSSModel!$C$4="PV",AP25*$EA25*(1+SSSModel!$C$2),
     IF(SSSModel!$C$4="FCR",$EC25*SUM(OFFSET($AC25,0,MAX(CN$4-$AC$4-$DZ25+1,0),1,MIN($DZ25,CN$4-$AC$4+1))),0)))),
SUM($AC25:$BZ25)*
     IF(SSSModel!$C$4="RR",OFFSET(Profiles!$K$2,$Z25,MAX(Profiles!$C$2,AP$4-$W25)),
     IF(SSSModel!$C$4="ECC",$EA25*$EB25*IF(MAX(Escalation!$C$2,AP$4-$W25)&gt;$DZ25-1,0,OFFSET(Escalation!$K$2,$Y25,MAX(Escalation!$C$2,AP$4-$W25))),
     IF(SSSModel!$C$4="PV",IF(CN$4=$W25,$EA25*(1+SSSModel!$C$2),0),
     IF(SSSModel!$C$4="FCR",IF(AND(CN$4&gt;=$W25,OFFSET(Profiles!$K$2,$Z25,MAX(Profiles!$C$2,AP$4-$W25))&gt;0),$EC25,0),0))))))</f>
        <v>0</v>
      </c>
      <c r="CO25" s="135">
        <f ca="1">IF(OR($Z25=0,SSSModel!$C$4="CF"),AQ25,
IF(LEFT($V25,3)="ON_",
     IF(SSSModel!$C$4="RR",SUMPRODUCT(OFFSET($AC25,0,0,1,$CB$2),OFFSET(Profiles!$K$28,($Z25-1)*(Profiles!$I$26+1)+CO$4-SSSModel!$C$3+1,0,1,$CB$2)),
     IF(SSSModel!$C$4="ECC",$EA25*$EB25*SUMPRODUCT(OFFSET($AC25,0,MAX(0,CO$4-$DZ25-$CA$4+1),1,MIN($DZ25,CO$4-$CA$4+1)),OFFSET(Escalation!$K$24,($Y25-1)*(Escalation!$I$22+1)+CO$4-SSSModel!$C$3+1,MAX(0,CO$4-$DZ25-$CA$4+1),1,MIN($DZ25,CO$4-$CA$4+1))),
     IF(SSSModel!$C$4="PV",AQ25*$EA25*(1+SSSModel!$C$2),
     IF(SSSModel!$C$4="FCR",$EC25*SUM(OFFSET($AC25,0,MAX(CO$4-$AC$4-$DZ25+1,0),1,MIN($DZ25,CO$4-$AC$4+1))),0)))),
SUM($AC25:$BZ25)*
     IF(SSSModel!$C$4="RR",OFFSET(Profiles!$K$2,$Z25,MAX(Profiles!$C$2,AQ$4-$W25)),
     IF(SSSModel!$C$4="ECC",$EA25*$EB25*IF(MAX(Escalation!$C$2,AQ$4-$W25)&gt;$DZ25-1,0,OFFSET(Escalation!$K$2,$Y25,MAX(Escalation!$C$2,AQ$4-$W25))),
     IF(SSSModel!$C$4="PV",IF(CO$4=$W25,$EA25*(1+SSSModel!$C$2),0),
     IF(SSSModel!$C$4="FCR",IF(AND(CO$4&gt;=$W25,OFFSET(Profiles!$K$2,$Z25,MAX(Profiles!$C$2,AQ$4-$W25))&gt;0),$EC25,0),0))))))</f>
        <v>0</v>
      </c>
      <c r="CP25" s="135">
        <f ca="1">IF(OR($Z25=0,SSSModel!$C$4="CF"),AR25,
IF(LEFT($V25,3)="ON_",
     IF(SSSModel!$C$4="RR",SUMPRODUCT(OFFSET($AC25,0,0,1,$CB$2),OFFSET(Profiles!$K$28,($Z25-1)*(Profiles!$I$26+1)+CP$4-SSSModel!$C$3+1,0,1,$CB$2)),
     IF(SSSModel!$C$4="ECC",$EA25*$EB25*SUMPRODUCT(OFFSET($AC25,0,MAX(0,CP$4-$DZ25-$CA$4+1),1,MIN($DZ25,CP$4-$CA$4+1)),OFFSET(Escalation!$K$24,($Y25-1)*(Escalation!$I$22+1)+CP$4-SSSModel!$C$3+1,MAX(0,CP$4-$DZ25-$CA$4+1),1,MIN($DZ25,CP$4-$CA$4+1))),
     IF(SSSModel!$C$4="PV",AR25*$EA25*(1+SSSModel!$C$2),
     IF(SSSModel!$C$4="FCR",$EC25*SUM(OFFSET($AC25,0,MAX(CP$4-$AC$4-$DZ25+1,0),1,MIN($DZ25,CP$4-$AC$4+1))),0)))),
SUM($AC25:$BZ25)*
     IF(SSSModel!$C$4="RR",OFFSET(Profiles!$K$2,$Z25,MAX(Profiles!$C$2,AR$4-$W25)),
     IF(SSSModel!$C$4="ECC",$EA25*$EB25*IF(MAX(Escalation!$C$2,AR$4-$W25)&gt;$DZ25-1,0,OFFSET(Escalation!$K$2,$Y25,MAX(Escalation!$C$2,AR$4-$W25))),
     IF(SSSModel!$C$4="PV",IF(CP$4=$W25,$EA25*(1+SSSModel!$C$2),0),
     IF(SSSModel!$C$4="FCR",IF(AND(CP$4&gt;=$W25,OFFSET(Profiles!$K$2,$Z25,MAX(Profiles!$C$2,AR$4-$W25))&gt;0),$EC25,0),0))))))</f>
        <v>0</v>
      </c>
      <c r="CQ25" s="135">
        <f ca="1">IF(OR($Z25=0,SSSModel!$C$4="CF"),AS25,
IF(LEFT($V25,3)="ON_",
     IF(SSSModel!$C$4="RR",SUMPRODUCT(OFFSET($AC25,0,0,1,$CB$2),OFFSET(Profiles!$K$28,($Z25-1)*(Profiles!$I$26+1)+CQ$4-SSSModel!$C$3+1,0,1,$CB$2)),
     IF(SSSModel!$C$4="ECC",$EA25*$EB25*SUMPRODUCT(OFFSET($AC25,0,MAX(0,CQ$4-$DZ25-$CA$4+1),1,MIN($DZ25,CQ$4-$CA$4+1)),OFFSET(Escalation!$K$24,($Y25-1)*(Escalation!$I$22+1)+CQ$4-SSSModel!$C$3+1,MAX(0,CQ$4-$DZ25-$CA$4+1),1,MIN($DZ25,CQ$4-$CA$4+1))),
     IF(SSSModel!$C$4="PV",AS25*$EA25*(1+SSSModel!$C$2),
     IF(SSSModel!$C$4="FCR",$EC25*SUM(OFFSET($AC25,0,MAX(CQ$4-$AC$4-$DZ25+1,0),1,MIN($DZ25,CQ$4-$AC$4+1))),0)))),
SUM($AC25:$BZ25)*
     IF(SSSModel!$C$4="RR",OFFSET(Profiles!$K$2,$Z25,MAX(Profiles!$C$2,AS$4-$W25)),
     IF(SSSModel!$C$4="ECC",$EA25*$EB25*IF(MAX(Escalation!$C$2,AS$4-$W25)&gt;$DZ25-1,0,OFFSET(Escalation!$K$2,$Y25,MAX(Escalation!$C$2,AS$4-$W25))),
     IF(SSSModel!$C$4="PV",IF(CQ$4=$W25,$EA25*(1+SSSModel!$C$2),0),
     IF(SSSModel!$C$4="FCR",IF(AND(CQ$4&gt;=$W25,OFFSET(Profiles!$K$2,$Z25,MAX(Profiles!$C$2,AS$4-$W25))&gt;0),$EC25,0),0))))))</f>
        <v>0</v>
      </c>
      <c r="CR25" s="135">
        <f ca="1">IF(OR($Z25=0,SSSModel!$C$4="CF"),AT25,
IF(LEFT($V25,3)="ON_",
     IF(SSSModel!$C$4="RR",SUMPRODUCT(OFFSET($AC25,0,0,1,$CB$2),OFFSET(Profiles!$K$28,($Z25-1)*(Profiles!$I$26+1)+CR$4-SSSModel!$C$3+1,0,1,$CB$2)),
     IF(SSSModel!$C$4="ECC",$EA25*$EB25*SUMPRODUCT(OFFSET($AC25,0,MAX(0,CR$4-$DZ25-$CA$4+1),1,MIN($DZ25,CR$4-$CA$4+1)),OFFSET(Escalation!$K$24,($Y25-1)*(Escalation!$I$22+1)+CR$4-SSSModel!$C$3+1,MAX(0,CR$4-$DZ25-$CA$4+1),1,MIN($DZ25,CR$4-$CA$4+1))),
     IF(SSSModel!$C$4="PV",AT25*$EA25*(1+SSSModel!$C$2),
     IF(SSSModel!$C$4="FCR",$EC25*SUM(OFFSET($AC25,0,MAX(CR$4-$AC$4-$DZ25+1,0),1,MIN($DZ25,CR$4-$AC$4+1))),0)))),
SUM($AC25:$BZ25)*
     IF(SSSModel!$C$4="RR",OFFSET(Profiles!$K$2,$Z25,MAX(Profiles!$C$2,AT$4-$W25)),
     IF(SSSModel!$C$4="ECC",$EA25*$EB25*IF(MAX(Escalation!$C$2,AT$4-$W25)&gt;$DZ25-1,0,OFFSET(Escalation!$K$2,$Y25,MAX(Escalation!$C$2,AT$4-$W25))),
     IF(SSSModel!$C$4="PV",IF(CR$4=$W25,$EA25*(1+SSSModel!$C$2),0),
     IF(SSSModel!$C$4="FCR",IF(AND(CR$4&gt;=$W25,OFFSET(Profiles!$K$2,$Z25,MAX(Profiles!$C$2,AT$4-$W25))&gt;0),$EC25,0),0))))))</f>
        <v>0</v>
      </c>
      <c r="CS25" s="135">
        <f ca="1">IF(OR($Z25=0,SSSModel!$C$4="CF"),AU25,
IF(LEFT($V25,3)="ON_",
     IF(SSSModel!$C$4="RR",SUMPRODUCT(OFFSET($AC25,0,0,1,$CB$2),OFFSET(Profiles!$K$28,($Z25-1)*(Profiles!$I$26+1)+CS$4-SSSModel!$C$3+1,0,1,$CB$2)),
     IF(SSSModel!$C$4="ECC",$EA25*$EB25*SUMPRODUCT(OFFSET($AC25,0,MAX(0,CS$4-$DZ25-$CA$4+1),1,MIN($DZ25,CS$4-$CA$4+1)),OFFSET(Escalation!$K$24,($Y25-1)*(Escalation!$I$22+1)+CS$4-SSSModel!$C$3+1,MAX(0,CS$4-$DZ25-$CA$4+1),1,MIN($DZ25,CS$4-$CA$4+1))),
     IF(SSSModel!$C$4="PV",AU25*$EA25*(1+SSSModel!$C$2),
     IF(SSSModel!$C$4="FCR",$EC25*SUM(OFFSET($AC25,0,MAX(CS$4-$AC$4-$DZ25+1,0),1,MIN($DZ25,CS$4-$AC$4+1))),0)))),
SUM($AC25:$BZ25)*
     IF(SSSModel!$C$4="RR",OFFSET(Profiles!$K$2,$Z25,MAX(Profiles!$C$2,AU$4-$W25)),
     IF(SSSModel!$C$4="ECC",$EA25*$EB25*IF(MAX(Escalation!$C$2,AU$4-$W25)&gt;$DZ25-1,0,OFFSET(Escalation!$K$2,$Y25,MAX(Escalation!$C$2,AU$4-$W25))),
     IF(SSSModel!$C$4="PV",IF(CS$4=$W25,$EA25*(1+SSSModel!$C$2),0),
     IF(SSSModel!$C$4="FCR",IF(AND(CS$4&gt;=$W25,OFFSET(Profiles!$K$2,$Z25,MAX(Profiles!$C$2,AU$4-$W25))&gt;0),$EC25,0),0))))))</f>
        <v>0</v>
      </c>
      <c r="CT25" s="135">
        <f ca="1">IF(OR($Z25=0,SSSModel!$C$4="CF"),AV25,
IF(LEFT($V25,3)="ON_",
     IF(SSSModel!$C$4="RR",SUMPRODUCT(OFFSET($AC25,0,0,1,$CB$2),OFFSET(Profiles!$K$28,($Z25-1)*(Profiles!$I$26+1)+CT$4-SSSModel!$C$3+1,0,1,$CB$2)),
     IF(SSSModel!$C$4="ECC",$EA25*$EB25*SUMPRODUCT(OFFSET($AC25,0,MAX(0,CT$4-$DZ25-$CA$4+1),1,MIN($DZ25,CT$4-$CA$4+1)),OFFSET(Escalation!$K$24,($Y25-1)*(Escalation!$I$22+1)+CT$4-SSSModel!$C$3+1,MAX(0,CT$4-$DZ25-$CA$4+1),1,MIN($DZ25,CT$4-$CA$4+1))),
     IF(SSSModel!$C$4="PV",AV25*$EA25*(1+SSSModel!$C$2),
     IF(SSSModel!$C$4="FCR",$EC25*SUM(OFFSET($AC25,0,MAX(CT$4-$AC$4-$DZ25+1,0),1,MIN($DZ25,CT$4-$AC$4+1))),0)))),
SUM($AC25:$BZ25)*
     IF(SSSModel!$C$4="RR",OFFSET(Profiles!$K$2,$Z25,MAX(Profiles!$C$2,AV$4-$W25)),
     IF(SSSModel!$C$4="ECC",$EA25*$EB25*IF(MAX(Escalation!$C$2,AV$4-$W25)&gt;$DZ25-1,0,OFFSET(Escalation!$K$2,$Y25,MAX(Escalation!$C$2,AV$4-$W25))),
     IF(SSSModel!$C$4="PV",IF(CT$4=$W25,$EA25*(1+SSSModel!$C$2),0),
     IF(SSSModel!$C$4="FCR",IF(AND(CT$4&gt;=$W25,OFFSET(Profiles!$K$2,$Z25,MAX(Profiles!$C$2,AV$4-$W25))&gt;0),$EC25,0),0))))))</f>
        <v>0</v>
      </c>
      <c r="CU25" s="135">
        <f ca="1">IF(OR($Z25=0,SSSModel!$C$4="CF"),AW25,
IF(LEFT($V25,3)="ON_",
     IF(SSSModel!$C$4="RR",SUMPRODUCT(OFFSET($AC25,0,0,1,$CB$2),OFFSET(Profiles!$K$28,($Z25-1)*(Profiles!$I$26+1)+CU$4-SSSModel!$C$3+1,0,1,$CB$2)),
     IF(SSSModel!$C$4="ECC",$EA25*$EB25*SUMPRODUCT(OFFSET($AC25,0,MAX(0,CU$4-$DZ25-$CA$4+1),1,MIN($DZ25,CU$4-$CA$4+1)),OFFSET(Escalation!$K$24,($Y25-1)*(Escalation!$I$22+1)+CU$4-SSSModel!$C$3+1,MAX(0,CU$4-$DZ25-$CA$4+1),1,MIN($DZ25,CU$4-$CA$4+1))),
     IF(SSSModel!$C$4="PV",AW25*$EA25*(1+SSSModel!$C$2),
     IF(SSSModel!$C$4="FCR",$EC25*SUM(OFFSET($AC25,0,MAX(CU$4-$AC$4-$DZ25+1,0),1,MIN($DZ25,CU$4-$AC$4+1))),0)))),
SUM($AC25:$BZ25)*
     IF(SSSModel!$C$4="RR",OFFSET(Profiles!$K$2,$Z25,MAX(Profiles!$C$2,AW$4-$W25)),
     IF(SSSModel!$C$4="ECC",$EA25*$EB25*IF(MAX(Escalation!$C$2,AW$4-$W25)&gt;$DZ25-1,0,OFFSET(Escalation!$K$2,$Y25,MAX(Escalation!$C$2,AW$4-$W25))),
     IF(SSSModel!$C$4="PV",IF(CU$4=$W25,$EA25*(1+SSSModel!$C$2),0),
     IF(SSSModel!$C$4="FCR",IF(AND(CU$4&gt;=$W25,OFFSET(Profiles!$K$2,$Z25,MAX(Profiles!$C$2,AW$4-$W25))&gt;0),$EC25,0),0))))))</f>
        <v>0</v>
      </c>
      <c r="CV25" s="135">
        <f ca="1">IF(OR($Z25=0,SSSModel!$C$4="CF"),AX25,
IF(LEFT($V25,3)="ON_",
     IF(SSSModel!$C$4="RR",SUMPRODUCT(OFFSET($AC25,0,0,1,$CB$2),OFFSET(Profiles!$K$28,($Z25-1)*(Profiles!$I$26+1)+CV$4-SSSModel!$C$3+1,0,1,$CB$2)),
     IF(SSSModel!$C$4="ECC",$EA25*$EB25*SUMPRODUCT(OFFSET($AC25,0,MAX(0,CV$4-$DZ25-$CA$4+1),1,MIN($DZ25,CV$4-$CA$4+1)),OFFSET(Escalation!$K$24,($Y25-1)*(Escalation!$I$22+1)+CV$4-SSSModel!$C$3+1,MAX(0,CV$4-$DZ25-$CA$4+1),1,MIN($DZ25,CV$4-$CA$4+1))),
     IF(SSSModel!$C$4="PV",AX25*$EA25*(1+SSSModel!$C$2),
     IF(SSSModel!$C$4="FCR",$EC25*SUM(OFFSET($AC25,0,MAX(CV$4-$AC$4-$DZ25+1,0),1,MIN($DZ25,CV$4-$AC$4+1))),0)))),
SUM($AC25:$BZ25)*
     IF(SSSModel!$C$4="RR",OFFSET(Profiles!$K$2,$Z25,MAX(Profiles!$C$2,AX$4-$W25)),
     IF(SSSModel!$C$4="ECC",$EA25*$EB25*IF(MAX(Escalation!$C$2,AX$4-$W25)&gt;$DZ25-1,0,OFFSET(Escalation!$K$2,$Y25,MAX(Escalation!$C$2,AX$4-$W25))),
     IF(SSSModel!$C$4="PV",IF(CV$4=$W25,$EA25*(1+SSSModel!$C$2),0),
     IF(SSSModel!$C$4="FCR",IF(AND(CV$4&gt;=$W25,OFFSET(Profiles!$K$2,$Z25,MAX(Profiles!$C$2,AX$4-$W25))&gt;0),$EC25,0),0))))))</f>
        <v>0</v>
      </c>
      <c r="CW25" s="135">
        <f ca="1">IF(OR($Z25=0,SSSModel!$C$4="CF"),AY25,
IF(LEFT($V25,3)="ON_",
     IF(SSSModel!$C$4="RR",SUMPRODUCT(OFFSET($AC25,0,0,1,$CB$2),OFFSET(Profiles!$K$28,($Z25-1)*(Profiles!$I$26+1)+CW$4-SSSModel!$C$3+1,0,1,$CB$2)),
     IF(SSSModel!$C$4="ECC",$EA25*$EB25*SUMPRODUCT(OFFSET($AC25,0,MAX(0,CW$4-$DZ25-$CA$4+1),1,MIN($DZ25,CW$4-$CA$4+1)),OFFSET(Escalation!$K$24,($Y25-1)*(Escalation!$I$22+1)+CW$4-SSSModel!$C$3+1,MAX(0,CW$4-$DZ25-$CA$4+1),1,MIN($DZ25,CW$4-$CA$4+1))),
     IF(SSSModel!$C$4="PV",AY25*$EA25*(1+SSSModel!$C$2),
     IF(SSSModel!$C$4="FCR",$EC25*SUM(OFFSET($AC25,0,MAX(CW$4-$AC$4-$DZ25+1,0),1,MIN($DZ25,CW$4-$AC$4+1))),0)))),
SUM($AC25:$BZ25)*
     IF(SSSModel!$C$4="RR",OFFSET(Profiles!$K$2,$Z25,MAX(Profiles!$C$2,AY$4-$W25)),
     IF(SSSModel!$C$4="ECC",$EA25*$EB25*IF(MAX(Escalation!$C$2,AY$4-$W25)&gt;$DZ25-1,0,OFFSET(Escalation!$K$2,$Y25,MAX(Escalation!$C$2,AY$4-$W25))),
     IF(SSSModel!$C$4="PV",IF(CW$4=$W25,$EA25*(1+SSSModel!$C$2),0),
     IF(SSSModel!$C$4="FCR",IF(AND(CW$4&gt;=$W25,OFFSET(Profiles!$K$2,$Z25,MAX(Profiles!$C$2,AY$4-$W25))&gt;0),$EC25,0),0))))))</f>
        <v>0</v>
      </c>
      <c r="CX25" s="135">
        <f ca="1">IF(OR($Z25=0,SSSModel!$C$4="CF"),AZ25,
IF(LEFT($V25,3)="ON_",
     IF(SSSModel!$C$4="RR",SUMPRODUCT(OFFSET($AC25,0,0,1,$CB$2),OFFSET(Profiles!$K$28,($Z25-1)*(Profiles!$I$26+1)+CX$4-SSSModel!$C$3+1,0,1,$CB$2)),
     IF(SSSModel!$C$4="ECC",$EA25*$EB25*SUMPRODUCT(OFFSET($AC25,0,MAX(0,CX$4-$DZ25-$CA$4+1),1,MIN($DZ25,CX$4-$CA$4+1)),OFFSET(Escalation!$K$24,($Y25-1)*(Escalation!$I$22+1)+CX$4-SSSModel!$C$3+1,MAX(0,CX$4-$DZ25-$CA$4+1),1,MIN($DZ25,CX$4-$CA$4+1))),
     IF(SSSModel!$C$4="PV",AZ25*$EA25*(1+SSSModel!$C$2),
     IF(SSSModel!$C$4="FCR",$EC25*SUM(OFFSET($AC25,0,MAX(CX$4-$AC$4-$DZ25+1,0),1,MIN($DZ25,CX$4-$AC$4+1))),0)))),
SUM($AC25:$BZ25)*
     IF(SSSModel!$C$4="RR",OFFSET(Profiles!$K$2,$Z25,MAX(Profiles!$C$2,AZ$4-$W25)),
     IF(SSSModel!$C$4="ECC",$EA25*$EB25*IF(MAX(Escalation!$C$2,AZ$4-$W25)&gt;$DZ25-1,0,OFFSET(Escalation!$K$2,$Y25,MAX(Escalation!$C$2,AZ$4-$W25))),
     IF(SSSModel!$C$4="PV",IF(CX$4=$W25,$EA25*(1+SSSModel!$C$2),0),
     IF(SSSModel!$C$4="FCR",IF(AND(CX$4&gt;=$W25,OFFSET(Profiles!$K$2,$Z25,MAX(Profiles!$C$2,AZ$4-$W25))&gt;0),$EC25,0),0))))))</f>
        <v>0</v>
      </c>
      <c r="CY25" s="135">
        <f ca="1">IF(OR($Z25=0,SSSModel!$C$4="CF"),BA25,
IF(LEFT($V25,3)="ON_",
     IF(SSSModel!$C$4="RR",SUMPRODUCT(OFFSET($AC25,0,0,1,$CB$2),OFFSET(Profiles!$K$28,($Z25-1)*(Profiles!$I$26+1)+CY$4-SSSModel!$C$3+1,0,1,$CB$2)),
     IF(SSSModel!$C$4="ECC",$EA25*$EB25*SUMPRODUCT(OFFSET($AC25,0,MAX(0,CY$4-$DZ25-$CA$4+1),1,MIN($DZ25,CY$4-$CA$4+1)),OFFSET(Escalation!$K$24,($Y25-1)*(Escalation!$I$22+1)+CY$4-SSSModel!$C$3+1,MAX(0,CY$4-$DZ25-$CA$4+1),1,MIN($DZ25,CY$4-$CA$4+1))),
     IF(SSSModel!$C$4="PV",BA25*$EA25*(1+SSSModel!$C$2),
     IF(SSSModel!$C$4="FCR",$EC25*SUM(OFFSET($AC25,0,MAX(CY$4-$AC$4-$DZ25+1,0),1,MIN($DZ25,CY$4-$AC$4+1))),0)))),
SUM($AC25:$BZ25)*
     IF(SSSModel!$C$4="RR",OFFSET(Profiles!$K$2,$Z25,MAX(Profiles!$C$2,BA$4-$W25)),
     IF(SSSModel!$C$4="ECC",$EA25*$EB25*IF(MAX(Escalation!$C$2,BA$4-$W25)&gt;$DZ25-1,0,OFFSET(Escalation!$K$2,$Y25,MAX(Escalation!$C$2,BA$4-$W25))),
     IF(SSSModel!$C$4="PV",IF(CY$4=$W25,$EA25*(1+SSSModel!$C$2),0),
     IF(SSSModel!$C$4="FCR",IF(AND(CY$4&gt;=$W25,OFFSET(Profiles!$K$2,$Z25,MAX(Profiles!$C$2,BA$4-$W25))&gt;0),$EC25,0),0))))))</f>
        <v>0</v>
      </c>
      <c r="CZ25" s="135">
        <f ca="1">IF(OR($Z25=0,SSSModel!$C$4="CF"),BB25,
IF(LEFT($V25,3)="ON_",
     IF(SSSModel!$C$4="RR",SUMPRODUCT(OFFSET($AC25,0,0,1,$CB$2),OFFSET(Profiles!$K$28,($Z25-1)*(Profiles!$I$26+1)+CZ$4-SSSModel!$C$3+1,0,1,$CB$2)),
     IF(SSSModel!$C$4="ECC",$EA25*$EB25*SUMPRODUCT(OFFSET($AC25,0,MAX(0,CZ$4-$DZ25-$CA$4+1),1,MIN($DZ25,CZ$4-$CA$4+1)),OFFSET(Escalation!$K$24,($Y25-1)*(Escalation!$I$22+1)+CZ$4-SSSModel!$C$3+1,MAX(0,CZ$4-$DZ25-$CA$4+1),1,MIN($DZ25,CZ$4-$CA$4+1))),
     IF(SSSModel!$C$4="PV",BB25*$EA25*(1+SSSModel!$C$2),
     IF(SSSModel!$C$4="FCR",$EC25*SUM(OFFSET($AC25,0,MAX(CZ$4-$AC$4-$DZ25+1,0),1,MIN($DZ25,CZ$4-$AC$4+1))),0)))),
SUM($AC25:$BZ25)*
     IF(SSSModel!$C$4="RR",OFFSET(Profiles!$K$2,$Z25,MAX(Profiles!$C$2,BB$4-$W25)),
     IF(SSSModel!$C$4="ECC",$EA25*$EB25*IF(MAX(Escalation!$C$2,BB$4-$W25)&gt;$DZ25-1,0,OFFSET(Escalation!$K$2,$Y25,MAX(Escalation!$C$2,BB$4-$W25))),
     IF(SSSModel!$C$4="PV",IF(CZ$4=$W25,$EA25*(1+SSSModel!$C$2),0),
     IF(SSSModel!$C$4="FCR",IF(AND(CZ$4&gt;=$W25,OFFSET(Profiles!$K$2,$Z25,MAX(Profiles!$C$2,BB$4-$W25))&gt;0),$EC25,0),0))))))</f>
        <v>0</v>
      </c>
      <c r="DA25" s="135">
        <f ca="1">IF(OR($Z25=0,SSSModel!$C$4="CF"),BC25,
IF(LEFT($V25,3)="ON_",
     IF(SSSModel!$C$4="RR",SUMPRODUCT(OFFSET($AC25,0,0,1,$CB$2),OFFSET(Profiles!$K$28,($Z25-1)*(Profiles!$I$26+1)+DA$4-SSSModel!$C$3+1,0,1,$CB$2)),
     IF(SSSModel!$C$4="ECC",$EA25*$EB25*SUMPRODUCT(OFFSET($AC25,0,MAX(0,DA$4-$DZ25-$CA$4+1),1,MIN($DZ25,DA$4-$CA$4+1)),OFFSET(Escalation!$K$24,($Y25-1)*(Escalation!$I$22+1)+DA$4-SSSModel!$C$3+1,MAX(0,DA$4-$DZ25-$CA$4+1),1,MIN($DZ25,DA$4-$CA$4+1))),
     IF(SSSModel!$C$4="PV",BC25*$EA25*(1+SSSModel!$C$2),
     IF(SSSModel!$C$4="FCR",$EC25*SUM(OFFSET($AC25,0,MAX(DA$4-$AC$4-$DZ25+1,0),1,MIN($DZ25,DA$4-$AC$4+1))),0)))),
SUM($AC25:$BZ25)*
     IF(SSSModel!$C$4="RR",OFFSET(Profiles!$K$2,$Z25,MAX(Profiles!$C$2,BC$4-$W25)),
     IF(SSSModel!$C$4="ECC",$EA25*$EB25*IF(MAX(Escalation!$C$2,BC$4-$W25)&gt;$DZ25-1,0,OFFSET(Escalation!$K$2,$Y25,MAX(Escalation!$C$2,BC$4-$W25))),
     IF(SSSModel!$C$4="PV",IF(DA$4=$W25,$EA25*(1+SSSModel!$C$2),0),
     IF(SSSModel!$C$4="FCR",IF(AND(DA$4&gt;=$W25,OFFSET(Profiles!$K$2,$Z25,MAX(Profiles!$C$2,BC$4-$W25))&gt;0),$EC25,0),0))))))</f>
        <v>0</v>
      </c>
      <c r="DB25" s="135">
        <f ca="1">IF(OR($Z25=0,SSSModel!$C$4="CF"),BD25,
IF(LEFT($V25,3)="ON_",
     IF(SSSModel!$C$4="RR",SUMPRODUCT(OFFSET($AC25,0,0,1,$CB$2),OFFSET(Profiles!$K$28,($Z25-1)*(Profiles!$I$26+1)+DB$4-SSSModel!$C$3+1,0,1,$CB$2)),
     IF(SSSModel!$C$4="ECC",$EA25*$EB25*SUMPRODUCT(OFFSET($AC25,0,MAX(0,DB$4-$DZ25-$CA$4+1),1,MIN($DZ25,DB$4-$CA$4+1)),OFFSET(Escalation!$K$24,($Y25-1)*(Escalation!$I$22+1)+DB$4-SSSModel!$C$3+1,MAX(0,DB$4-$DZ25-$CA$4+1),1,MIN($DZ25,DB$4-$CA$4+1))),
     IF(SSSModel!$C$4="PV",BD25*$EA25*(1+SSSModel!$C$2),
     IF(SSSModel!$C$4="FCR",$EC25*SUM(OFFSET($AC25,0,MAX(DB$4-$AC$4-$DZ25+1,0),1,MIN($DZ25,DB$4-$AC$4+1))),0)))),
SUM($AC25:$BZ25)*
     IF(SSSModel!$C$4="RR",OFFSET(Profiles!$K$2,$Z25,MAX(Profiles!$C$2,BD$4-$W25)),
     IF(SSSModel!$C$4="ECC",$EA25*$EB25*IF(MAX(Escalation!$C$2,BD$4-$W25)&gt;$DZ25-1,0,OFFSET(Escalation!$K$2,$Y25,MAX(Escalation!$C$2,BD$4-$W25))),
     IF(SSSModel!$C$4="PV",IF(DB$4=$W25,$EA25*(1+SSSModel!$C$2),0),
     IF(SSSModel!$C$4="FCR",IF(AND(DB$4&gt;=$W25,OFFSET(Profiles!$K$2,$Z25,MAX(Profiles!$C$2,BD$4-$W25))&gt;0),$EC25,0),0))))))</f>
        <v>0</v>
      </c>
      <c r="DC25" s="135">
        <f ca="1">IF(OR($Z25=0,SSSModel!$C$4="CF"),BE25,
IF(LEFT($V25,3)="ON_",
     IF(SSSModel!$C$4="RR",SUMPRODUCT(OFFSET($AC25,0,0,1,$CB$2),OFFSET(Profiles!$K$28,($Z25-1)*(Profiles!$I$26+1)+DC$4-SSSModel!$C$3+1,0,1,$CB$2)),
     IF(SSSModel!$C$4="ECC",$EA25*$EB25*SUMPRODUCT(OFFSET($AC25,0,MAX(0,DC$4-$DZ25-$CA$4+1),1,MIN($DZ25,DC$4-$CA$4+1)),OFFSET(Escalation!$K$24,($Y25-1)*(Escalation!$I$22+1)+DC$4-SSSModel!$C$3+1,MAX(0,DC$4-$DZ25-$CA$4+1),1,MIN($DZ25,DC$4-$CA$4+1))),
     IF(SSSModel!$C$4="PV",BE25*$EA25*(1+SSSModel!$C$2),
     IF(SSSModel!$C$4="FCR",$EC25*SUM(OFFSET($AC25,0,MAX(DC$4-$AC$4-$DZ25+1,0),1,MIN($DZ25,DC$4-$AC$4+1))),0)))),
SUM($AC25:$BZ25)*
     IF(SSSModel!$C$4="RR",OFFSET(Profiles!$K$2,$Z25,MAX(Profiles!$C$2,BE$4-$W25)),
     IF(SSSModel!$C$4="ECC",$EA25*$EB25*IF(MAX(Escalation!$C$2,BE$4-$W25)&gt;$DZ25-1,0,OFFSET(Escalation!$K$2,$Y25,MAX(Escalation!$C$2,BE$4-$W25))),
     IF(SSSModel!$C$4="PV",IF(DC$4=$W25,$EA25*(1+SSSModel!$C$2),0),
     IF(SSSModel!$C$4="FCR",IF(AND(DC$4&gt;=$W25,OFFSET(Profiles!$K$2,$Z25,MAX(Profiles!$C$2,BE$4-$W25))&gt;0),$EC25,0),0))))))</f>
        <v>0</v>
      </c>
      <c r="DD25" s="135">
        <f ca="1">IF(OR($Z25=0,SSSModel!$C$4="CF"),BF25,
IF(LEFT($V25,3)="ON_",
     IF(SSSModel!$C$4="RR",SUMPRODUCT(OFFSET($AC25,0,0,1,$CB$2),OFFSET(Profiles!$K$28,($Z25-1)*(Profiles!$I$26+1)+DD$4-SSSModel!$C$3+1,0,1,$CB$2)),
     IF(SSSModel!$C$4="ECC",$EA25*$EB25*SUMPRODUCT(OFFSET($AC25,0,MAX(0,DD$4-$DZ25-$CA$4+1),1,MIN($DZ25,DD$4-$CA$4+1)),OFFSET(Escalation!$K$24,($Y25-1)*(Escalation!$I$22+1)+DD$4-SSSModel!$C$3+1,MAX(0,DD$4-$DZ25-$CA$4+1),1,MIN($DZ25,DD$4-$CA$4+1))),
     IF(SSSModel!$C$4="PV",BF25*$EA25*(1+SSSModel!$C$2),
     IF(SSSModel!$C$4="FCR",$EC25*SUM(OFFSET($AC25,0,MAX(DD$4-$AC$4-$DZ25+1,0),1,MIN($DZ25,DD$4-$AC$4+1))),0)))),
SUM($AC25:$BZ25)*
     IF(SSSModel!$C$4="RR",OFFSET(Profiles!$K$2,$Z25,MAX(Profiles!$C$2,BF$4-$W25)),
     IF(SSSModel!$C$4="ECC",$EA25*$EB25*IF(MAX(Escalation!$C$2,BF$4-$W25)&gt;$DZ25-1,0,OFFSET(Escalation!$K$2,$Y25,MAX(Escalation!$C$2,BF$4-$W25))),
     IF(SSSModel!$C$4="PV",IF(DD$4=$W25,$EA25*(1+SSSModel!$C$2),0),
     IF(SSSModel!$C$4="FCR",IF(AND(DD$4&gt;=$W25,OFFSET(Profiles!$K$2,$Z25,MAX(Profiles!$C$2,BF$4-$W25))&gt;0),$EC25,0),0))))))</f>
        <v>0</v>
      </c>
      <c r="DE25" s="135">
        <f ca="1">IF(OR($Z25=0,SSSModel!$C$4="CF"),BG25,
IF(LEFT($V25,3)="ON_",
     IF(SSSModel!$C$4="RR",SUMPRODUCT(OFFSET($AC25,0,0,1,$CB$2),OFFSET(Profiles!$K$28,($Z25-1)*(Profiles!$I$26+1)+DE$4-SSSModel!$C$3+1,0,1,$CB$2)),
     IF(SSSModel!$C$4="ECC",$EA25*$EB25*SUMPRODUCT(OFFSET($AC25,0,MAX(0,DE$4-$DZ25-$CA$4+1),1,MIN($DZ25,DE$4-$CA$4+1)),OFFSET(Escalation!$K$24,($Y25-1)*(Escalation!$I$22+1)+DE$4-SSSModel!$C$3+1,MAX(0,DE$4-$DZ25-$CA$4+1),1,MIN($DZ25,DE$4-$CA$4+1))),
     IF(SSSModel!$C$4="PV",BG25*$EA25*(1+SSSModel!$C$2),
     IF(SSSModel!$C$4="FCR",$EC25*SUM(OFFSET($AC25,0,MAX(DE$4-$AC$4-$DZ25+1,0),1,MIN($DZ25,DE$4-$AC$4+1))),0)))),
SUM($AC25:$BZ25)*
     IF(SSSModel!$C$4="RR",OFFSET(Profiles!$K$2,$Z25,MAX(Profiles!$C$2,BG$4-$W25)),
     IF(SSSModel!$C$4="ECC",$EA25*$EB25*IF(MAX(Escalation!$C$2,BG$4-$W25)&gt;$DZ25-1,0,OFFSET(Escalation!$K$2,$Y25,MAX(Escalation!$C$2,BG$4-$W25))),
     IF(SSSModel!$C$4="PV",IF(DE$4=$W25,$EA25*(1+SSSModel!$C$2),0),
     IF(SSSModel!$C$4="FCR",IF(AND(DE$4&gt;=$W25,OFFSET(Profiles!$K$2,$Z25,MAX(Profiles!$C$2,BG$4-$W25))&gt;0),$EC25,0),0))))))</f>
        <v>0</v>
      </c>
      <c r="DF25" s="135">
        <f ca="1">IF(OR($Z25=0,SSSModel!$C$4="CF"),BH25,
IF(LEFT($V25,3)="ON_",
     IF(SSSModel!$C$4="RR",SUMPRODUCT(OFFSET($AC25,0,0,1,$CB$2),OFFSET(Profiles!$K$28,($Z25-1)*(Profiles!$I$26+1)+DF$4-SSSModel!$C$3+1,0,1,$CB$2)),
     IF(SSSModel!$C$4="ECC",$EA25*$EB25*SUMPRODUCT(OFFSET($AC25,0,MAX(0,DF$4-$DZ25-$CA$4+1),1,MIN($DZ25,DF$4-$CA$4+1)),OFFSET(Escalation!$K$24,($Y25-1)*(Escalation!$I$22+1)+DF$4-SSSModel!$C$3+1,MAX(0,DF$4-$DZ25-$CA$4+1),1,MIN($DZ25,DF$4-$CA$4+1))),
     IF(SSSModel!$C$4="PV",BH25*$EA25*(1+SSSModel!$C$2),
     IF(SSSModel!$C$4="FCR",$EC25*SUM(OFFSET($AC25,0,MAX(DF$4-$AC$4-$DZ25+1,0),1,MIN($DZ25,DF$4-$AC$4+1))),0)))),
SUM($AC25:$BZ25)*
     IF(SSSModel!$C$4="RR",OFFSET(Profiles!$K$2,$Z25,MAX(Profiles!$C$2,BH$4-$W25)),
     IF(SSSModel!$C$4="ECC",$EA25*$EB25*IF(MAX(Escalation!$C$2,BH$4-$W25)&gt;$DZ25-1,0,OFFSET(Escalation!$K$2,$Y25,MAX(Escalation!$C$2,BH$4-$W25))),
     IF(SSSModel!$C$4="PV",IF(DF$4=$W25,$EA25*(1+SSSModel!$C$2),0),
     IF(SSSModel!$C$4="FCR",IF(AND(DF$4&gt;=$W25,OFFSET(Profiles!$K$2,$Z25,MAX(Profiles!$C$2,BH$4-$W25))&gt;0),$EC25,0),0))))))</f>
        <v>0</v>
      </c>
      <c r="DG25" s="135">
        <f ca="1">IF(OR($Z25=0,SSSModel!$C$4="CF"),BI25,
IF(LEFT($V25,3)="ON_",
     IF(SSSModel!$C$4="RR",SUMPRODUCT(OFFSET($AC25,0,0,1,$CB$2),OFFSET(Profiles!$K$28,($Z25-1)*(Profiles!$I$26+1)+DG$4-SSSModel!$C$3+1,0,1,$CB$2)),
     IF(SSSModel!$C$4="ECC",$EA25*$EB25*SUMPRODUCT(OFFSET($AC25,0,MAX(0,DG$4-$DZ25-$CA$4+1),1,MIN($DZ25,DG$4-$CA$4+1)),OFFSET(Escalation!$K$24,($Y25-1)*(Escalation!$I$22+1)+DG$4-SSSModel!$C$3+1,MAX(0,DG$4-$DZ25-$CA$4+1),1,MIN($DZ25,DG$4-$CA$4+1))),
     IF(SSSModel!$C$4="PV",BI25*$EA25*(1+SSSModel!$C$2),
     IF(SSSModel!$C$4="FCR",$EC25*SUM(OFFSET($AC25,0,MAX(DG$4-$AC$4-$DZ25+1,0),1,MIN($DZ25,DG$4-$AC$4+1))),0)))),
SUM($AC25:$BZ25)*
     IF(SSSModel!$C$4="RR",OFFSET(Profiles!$K$2,$Z25,MAX(Profiles!$C$2,BI$4-$W25)),
     IF(SSSModel!$C$4="ECC",$EA25*$EB25*IF(MAX(Escalation!$C$2,BI$4-$W25)&gt;$DZ25-1,0,OFFSET(Escalation!$K$2,$Y25,MAX(Escalation!$C$2,BI$4-$W25))),
     IF(SSSModel!$C$4="PV",IF(DG$4=$W25,$EA25*(1+SSSModel!$C$2),0),
     IF(SSSModel!$C$4="FCR",IF(AND(DG$4&gt;=$W25,OFFSET(Profiles!$K$2,$Z25,MAX(Profiles!$C$2,BI$4-$W25))&gt;0),$EC25,0),0))))))</f>
        <v>0</v>
      </c>
      <c r="DH25" s="135">
        <f ca="1">IF(OR($Z25=0,SSSModel!$C$4="CF"),BJ25,
IF(LEFT($V25,3)="ON_",
     IF(SSSModel!$C$4="RR",SUMPRODUCT(OFFSET($AC25,0,0,1,$CB$2),OFFSET(Profiles!$K$28,($Z25-1)*(Profiles!$I$26+1)+DH$4-SSSModel!$C$3+1,0,1,$CB$2)),
     IF(SSSModel!$C$4="ECC",$EA25*$EB25*SUMPRODUCT(OFFSET($AC25,0,MAX(0,DH$4-$DZ25-$CA$4+1),1,MIN($DZ25,DH$4-$CA$4+1)),OFFSET(Escalation!$K$24,($Y25-1)*(Escalation!$I$22+1)+DH$4-SSSModel!$C$3+1,MAX(0,DH$4-$DZ25-$CA$4+1),1,MIN($DZ25,DH$4-$CA$4+1))),
     IF(SSSModel!$C$4="PV",BJ25*$EA25*(1+SSSModel!$C$2),
     IF(SSSModel!$C$4="FCR",$EC25*SUM(OFFSET($AC25,0,MAX(DH$4-$AC$4-$DZ25+1,0),1,MIN($DZ25,DH$4-$AC$4+1))),0)))),
SUM($AC25:$BZ25)*
     IF(SSSModel!$C$4="RR",OFFSET(Profiles!$K$2,$Z25,MAX(Profiles!$C$2,BJ$4-$W25)),
     IF(SSSModel!$C$4="ECC",$EA25*$EB25*IF(MAX(Escalation!$C$2,BJ$4-$W25)&gt;$DZ25-1,0,OFFSET(Escalation!$K$2,$Y25,MAX(Escalation!$C$2,BJ$4-$W25))),
     IF(SSSModel!$C$4="PV",IF(DH$4=$W25,$EA25*(1+SSSModel!$C$2),0),
     IF(SSSModel!$C$4="FCR",IF(AND(DH$4&gt;=$W25,OFFSET(Profiles!$K$2,$Z25,MAX(Profiles!$C$2,BJ$4-$W25))&gt;0),$EC25,0),0))))))</f>
        <v>0</v>
      </c>
      <c r="DI25" s="135">
        <f ca="1">IF(OR($Z25=0,SSSModel!$C$4="CF"),BK25,
IF(LEFT($V25,3)="ON_",
     IF(SSSModel!$C$4="RR",SUMPRODUCT(OFFSET($AC25,0,0,1,$CB$2),OFFSET(Profiles!$K$28,($Z25-1)*(Profiles!$I$26+1)+DI$4-SSSModel!$C$3+1,0,1,$CB$2)),
     IF(SSSModel!$C$4="ECC",$EA25*$EB25*SUMPRODUCT(OFFSET($AC25,0,MAX(0,DI$4-$DZ25-$CA$4+1),1,MIN($DZ25,DI$4-$CA$4+1)),OFFSET(Escalation!$K$24,($Y25-1)*(Escalation!$I$22+1)+DI$4-SSSModel!$C$3+1,MAX(0,DI$4-$DZ25-$CA$4+1),1,MIN($DZ25,DI$4-$CA$4+1))),
     IF(SSSModel!$C$4="PV",BK25*$EA25*(1+SSSModel!$C$2),
     IF(SSSModel!$C$4="FCR",$EC25*SUM(OFFSET($AC25,0,MAX(DI$4-$AC$4-$DZ25+1,0),1,MIN($DZ25,DI$4-$AC$4+1))),0)))),
SUM($AC25:$BZ25)*
     IF(SSSModel!$C$4="RR",OFFSET(Profiles!$K$2,$Z25,MAX(Profiles!$C$2,BK$4-$W25)),
     IF(SSSModel!$C$4="ECC",$EA25*$EB25*IF(MAX(Escalation!$C$2,BK$4-$W25)&gt;$DZ25-1,0,OFFSET(Escalation!$K$2,$Y25,MAX(Escalation!$C$2,BK$4-$W25))),
     IF(SSSModel!$C$4="PV",IF(DI$4=$W25,$EA25*(1+SSSModel!$C$2),0),
     IF(SSSModel!$C$4="FCR",IF(AND(DI$4&gt;=$W25,OFFSET(Profiles!$K$2,$Z25,MAX(Profiles!$C$2,BK$4-$W25))&gt;0),$EC25,0),0))))))</f>
        <v>0</v>
      </c>
      <c r="DJ25" s="135">
        <f ca="1">IF(OR($Z25=0,SSSModel!$C$4="CF"),BL25,
IF(LEFT($V25,3)="ON_",
     IF(SSSModel!$C$4="RR",SUMPRODUCT(OFFSET($AC25,0,0,1,$CB$2),OFFSET(Profiles!$K$28,($Z25-1)*(Profiles!$I$26+1)+DJ$4-SSSModel!$C$3+1,0,1,$CB$2)),
     IF(SSSModel!$C$4="ECC",$EA25*$EB25*SUMPRODUCT(OFFSET($AC25,0,MAX(0,DJ$4-$DZ25-$CA$4+1),1,MIN($DZ25,DJ$4-$CA$4+1)),OFFSET(Escalation!$K$24,($Y25-1)*(Escalation!$I$22+1)+DJ$4-SSSModel!$C$3+1,MAX(0,DJ$4-$DZ25-$CA$4+1),1,MIN($DZ25,DJ$4-$CA$4+1))),
     IF(SSSModel!$C$4="PV",BL25*$EA25*(1+SSSModel!$C$2),
     IF(SSSModel!$C$4="FCR",$EC25*SUM(OFFSET($AC25,0,MAX(DJ$4-$AC$4-$DZ25+1,0),1,MIN($DZ25,DJ$4-$AC$4+1))),0)))),
SUM($AC25:$BZ25)*
     IF(SSSModel!$C$4="RR",OFFSET(Profiles!$K$2,$Z25,MAX(Profiles!$C$2,BL$4-$W25)),
     IF(SSSModel!$C$4="ECC",$EA25*$EB25*IF(MAX(Escalation!$C$2,BL$4-$W25)&gt;$DZ25-1,0,OFFSET(Escalation!$K$2,$Y25,MAX(Escalation!$C$2,BL$4-$W25))),
     IF(SSSModel!$C$4="PV",IF(DJ$4=$W25,$EA25*(1+SSSModel!$C$2),0),
     IF(SSSModel!$C$4="FCR",IF(AND(DJ$4&gt;=$W25,OFFSET(Profiles!$K$2,$Z25,MAX(Profiles!$C$2,BL$4-$W25))&gt;0),$EC25,0),0))))))</f>
        <v>0</v>
      </c>
      <c r="DK25" s="135">
        <f ca="1">IF(OR($Z25=0,SSSModel!$C$4="CF"),BM25,
IF(LEFT($V25,3)="ON_",
     IF(SSSModel!$C$4="RR",SUMPRODUCT(OFFSET($AC25,0,0,1,$CB$2),OFFSET(Profiles!$K$28,($Z25-1)*(Profiles!$I$26+1)+DK$4-SSSModel!$C$3+1,0,1,$CB$2)),
     IF(SSSModel!$C$4="ECC",$EA25*$EB25*SUMPRODUCT(OFFSET($AC25,0,MAX(0,DK$4-$DZ25-$CA$4+1),1,MIN($DZ25,DK$4-$CA$4+1)),OFFSET(Escalation!$K$24,($Y25-1)*(Escalation!$I$22+1)+DK$4-SSSModel!$C$3+1,MAX(0,DK$4-$DZ25-$CA$4+1),1,MIN($DZ25,DK$4-$CA$4+1))),
     IF(SSSModel!$C$4="PV",BM25*$EA25*(1+SSSModel!$C$2),
     IF(SSSModel!$C$4="FCR",$EC25*SUM(OFFSET($AC25,0,MAX(DK$4-$AC$4-$DZ25+1,0),1,MIN($DZ25,DK$4-$AC$4+1))),0)))),
SUM($AC25:$BZ25)*
     IF(SSSModel!$C$4="RR",OFFSET(Profiles!$K$2,$Z25,MAX(Profiles!$C$2,BM$4-$W25)),
     IF(SSSModel!$C$4="ECC",$EA25*$EB25*IF(MAX(Escalation!$C$2,BM$4-$W25)&gt;$DZ25-1,0,OFFSET(Escalation!$K$2,$Y25,MAX(Escalation!$C$2,BM$4-$W25))),
     IF(SSSModel!$C$4="PV",IF(DK$4=$W25,$EA25*(1+SSSModel!$C$2),0),
     IF(SSSModel!$C$4="FCR",IF(AND(DK$4&gt;=$W25,OFFSET(Profiles!$K$2,$Z25,MAX(Profiles!$C$2,BM$4-$W25))&gt;0),$EC25,0),0))))))</f>
        <v>0</v>
      </c>
      <c r="DL25" s="135">
        <f ca="1">IF(OR($Z25=0,SSSModel!$C$4="CF"),BN25,
IF(LEFT($V25,3)="ON_",
     IF(SSSModel!$C$4="RR",SUMPRODUCT(OFFSET($AC25,0,0,1,$CB$2),OFFSET(Profiles!$K$28,($Z25-1)*(Profiles!$I$26+1)+DL$4-SSSModel!$C$3+1,0,1,$CB$2)),
     IF(SSSModel!$C$4="ECC",$EA25*$EB25*SUMPRODUCT(OFFSET($AC25,0,MAX(0,DL$4-$DZ25-$CA$4+1),1,MIN($DZ25,DL$4-$CA$4+1)),OFFSET(Escalation!$K$24,($Y25-1)*(Escalation!$I$22+1)+DL$4-SSSModel!$C$3+1,MAX(0,DL$4-$DZ25-$CA$4+1),1,MIN($DZ25,DL$4-$CA$4+1))),
     IF(SSSModel!$C$4="PV",BN25*$EA25*(1+SSSModel!$C$2),
     IF(SSSModel!$C$4="FCR",$EC25*SUM(OFFSET($AC25,0,MAX(DL$4-$AC$4-$DZ25+1,0),1,MIN($DZ25,DL$4-$AC$4+1))),0)))),
SUM($AC25:$BZ25)*
     IF(SSSModel!$C$4="RR",OFFSET(Profiles!$K$2,$Z25,MAX(Profiles!$C$2,BN$4-$W25)),
     IF(SSSModel!$C$4="ECC",$EA25*$EB25*IF(MAX(Escalation!$C$2,BN$4-$W25)&gt;$DZ25-1,0,OFFSET(Escalation!$K$2,$Y25,MAX(Escalation!$C$2,BN$4-$W25))),
     IF(SSSModel!$C$4="PV",IF(DL$4=$W25,$EA25*(1+SSSModel!$C$2),0),
     IF(SSSModel!$C$4="FCR",IF(AND(DL$4&gt;=$W25,OFFSET(Profiles!$K$2,$Z25,MAX(Profiles!$C$2,BN$4-$W25))&gt;0),$EC25,0),0))))))</f>
        <v>0</v>
      </c>
      <c r="DM25" s="135">
        <f ca="1">IF(OR($Z25=0,SSSModel!$C$4="CF"),BO25,
IF(LEFT($V25,3)="ON_",
     IF(SSSModel!$C$4="RR",SUMPRODUCT(OFFSET($AC25,0,0,1,$CB$2),OFFSET(Profiles!$K$28,($Z25-1)*(Profiles!$I$26+1)+DM$4-SSSModel!$C$3+1,0,1,$CB$2)),
     IF(SSSModel!$C$4="ECC",$EA25*$EB25*SUMPRODUCT(OFFSET($AC25,0,MAX(0,DM$4-$DZ25-$CA$4+1),1,MIN($DZ25,DM$4-$CA$4+1)),OFFSET(Escalation!$K$24,($Y25-1)*(Escalation!$I$22+1)+DM$4-SSSModel!$C$3+1,MAX(0,DM$4-$DZ25-$CA$4+1),1,MIN($DZ25,DM$4-$CA$4+1))),
     IF(SSSModel!$C$4="PV",BO25*$EA25*(1+SSSModel!$C$2),
     IF(SSSModel!$C$4="FCR",$EC25*SUM(OFFSET($AC25,0,MAX(DM$4-$AC$4-$DZ25+1,0),1,MIN($DZ25,DM$4-$AC$4+1))),0)))),
SUM($AC25:$BZ25)*
     IF(SSSModel!$C$4="RR",OFFSET(Profiles!$K$2,$Z25,MAX(Profiles!$C$2,BO$4-$W25)),
     IF(SSSModel!$C$4="ECC",$EA25*$EB25*IF(MAX(Escalation!$C$2,BO$4-$W25)&gt;$DZ25-1,0,OFFSET(Escalation!$K$2,$Y25,MAX(Escalation!$C$2,BO$4-$W25))),
     IF(SSSModel!$C$4="PV",IF(DM$4=$W25,$EA25*(1+SSSModel!$C$2),0),
     IF(SSSModel!$C$4="FCR",IF(AND(DM$4&gt;=$W25,OFFSET(Profiles!$K$2,$Z25,MAX(Profiles!$C$2,BO$4-$W25))&gt;0),$EC25,0),0))))))</f>
        <v>0</v>
      </c>
      <c r="DN25" s="135">
        <f ca="1">IF(OR($Z25=0,SSSModel!$C$4="CF"),BP25,
IF(LEFT($V25,3)="ON_",
     IF(SSSModel!$C$4="RR",SUMPRODUCT(OFFSET($AC25,0,0,1,$CB$2),OFFSET(Profiles!$K$28,($Z25-1)*(Profiles!$I$26+1)+DN$4-SSSModel!$C$3+1,0,1,$CB$2)),
     IF(SSSModel!$C$4="ECC",$EA25*$EB25*SUMPRODUCT(OFFSET($AC25,0,MAX(0,DN$4-$DZ25-$CA$4+1),1,MIN($DZ25,DN$4-$CA$4+1)),OFFSET(Escalation!$K$24,($Y25-1)*(Escalation!$I$22+1)+DN$4-SSSModel!$C$3+1,MAX(0,DN$4-$DZ25-$CA$4+1),1,MIN($DZ25,DN$4-$CA$4+1))),
     IF(SSSModel!$C$4="PV",BP25*$EA25*(1+SSSModel!$C$2),
     IF(SSSModel!$C$4="FCR",$EC25*SUM(OFFSET($AC25,0,MAX(DN$4-$AC$4-$DZ25+1,0),1,MIN($DZ25,DN$4-$AC$4+1))),0)))),
SUM($AC25:$BZ25)*
     IF(SSSModel!$C$4="RR",OFFSET(Profiles!$K$2,$Z25,MAX(Profiles!$C$2,BP$4-$W25)),
     IF(SSSModel!$C$4="ECC",$EA25*$EB25*IF(MAX(Escalation!$C$2,BP$4-$W25)&gt;$DZ25-1,0,OFFSET(Escalation!$K$2,$Y25,MAX(Escalation!$C$2,BP$4-$W25))),
     IF(SSSModel!$C$4="PV",IF(DN$4=$W25,$EA25*(1+SSSModel!$C$2),0),
     IF(SSSModel!$C$4="FCR",IF(AND(DN$4&gt;=$W25,OFFSET(Profiles!$K$2,$Z25,MAX(Profiles!$C$2,BP$4-$W25))&gt;0),$EC25,0),0))))))</f>
        <v>0</v>
      </c>
      <c r="DO25" s="135">
        <f ca="1">IF(OR($Z25=0,SSSModel!$C$4="CF"),BQ25,
IF(LEFT($V25,3)="ON_",
     IF(SSSModel!$C$4="RR",SUMPRODUCT(OFFSET($AC25,0,0,1,$CB$2),OFFSET(Profiles!$K$28,($Z25-1)*(Profiles!$I$26+1)+DO$4-SSSModel!$C$3+1,0,1,$CB$2)),
     IF(SSSModel!$C$4="ECC",$EA25*$EB25*SUMPRODUCT(OFFSET($AC25,0,MAX(0,DO$4-$DZ25-$CA$4+1),1,MIN($DZ25,DO$4-$CA$4+1)),OFFSET(Escalation!$K$24,($Y25-1)*(Escalation!$I$22+1)+DO$4-SSSModel!$C$3+1,MAX(0,DO$4-$DZ25-$CA$4+1),1,MIN($DZ25,DO$4-$CA$4+1))),
     IF(SSSModel!$C$4="PV",BQ25*$EA25*(1+SSSModel!$C$2),
     IF(SSSModel!$C$4="FCR",$EC25*SUM(OFFSET($AC25,0,MAX(DO$4-$AC$4-$DZ25+1,0),1,MIN($DZ25,DO$4-$AC$4+1))),0)))),
SUM($AC25:$BZ25)*
     IF(SSSModel!$C$4="RR",OFFSET(Profiles!$K$2,$Z25,MAX(Profiles!$C$2,BQ$4-$W25)),
     IF(SSSModel!$C$4="ECC",$EA25*$EB25*IF(MAX(Escalation!$C$2,BQ$4-$W25)&gt;$DZ25-1,0,OFFSET(Escalation!$K$2,$Y25,MAX(Escalation!$C$2,BQ$4-$W25))),
     IF(SSSModel!$C$4="PV",IF(DO$4=$W25,$EA25*(1+SSSModel!$C$2),0),
     IF(SSSModel!$C$4="FCR",IF(AND(DO$4&gt;=$W25,OFFSET(Profiles!$K$2,$Z25,MAX(Profiles!$C$2,BQ$4-$W25))&gt;0),$EC25,0),0))))))</f>
        <v>0</v>
      </c>
      <c r="DP25" s="135">
        <f ca="1">IF(OR($Z25=0,SSSModel!$C$4="CF"),BR25,
IF(LEFT($V25,3)="ON_",
     IF(SSSModel!$C$4="RR",SUMPRODUCT(OFFSET($AC25,0,0,1,$CB$2),OFFSET(Profiles!$K$28,($Z25-1)*(Profiles!$I$26+1)+DP$4-SSSModel!$C$3+1,0,1,$CB$2)),
     IF(SSSModel!$C$4="ECC",$EA25*$EB25*SUMPRODUCT(OFFSET($AC25,0,MAX(0,DP$4-$DZ25-$CA$4+1),1,MIN($DZ25,DP$4-$CA$4+1)),OFFSET(Escalation!$K$24,($Y25-1)*(Escalation!$I$22+1)+DP$4-SSSModel!$C$3+1,MAX(0,DP$4-$DZ25-$CA$4+1),1,MIN($DZ25,DP$4-$CA$4+1))),
     IF(SSSModel!$C$4="PV",BR25*$EA25*(1+SSSModel!$C$2),
     IF(SSSModel!$C$4="FCR",$EC25*SUM(OFFSET($AC25,0,MAX(DP$4-$AC$4-$DZ25+1,0),1,MIN($DZ25,DP$4-$AC$4+1))),0)))),
SUM($AC25:$BZ25)*
     IF(SSSModel!$C$4="RR",OFFSET(Profiles!$K$2,$Z25,MAX(Profiles!$C$2,BR$4-$W25)),
     IF(SSSModel!$C$4="ECC",$EA25*$EB25*IF(MAX(Escalation!$C$2,BR$4-$W25)&gt;$DZ25-1,0,OFFSET(Escalation!$K$2,$Y25,MAX(Escalation!$C$2,BR$4-$W25))),
     IF(SSSModel!$C$4="PV",IF(DP$4=$W25,$EA25*(1+SSSModel!$C$2),0),
     IF(SSSModel!$C$4="FCR",IF(AND(DP$4&gt;=$W25,OFFSET(Profiles!$K$2,$Z25,MAX(Profiles!$C$2,BR$4-$W25))&gt;0),$EC25,0),0))))))</f>
        <v>0</v>
      </c>
      <c r="DQ25" s="135">
        <f ca="1">IF(OR($Z25=0,SSSModel!$C$4="CF"),BS25,
IF(LEFT($V25,3)="ON_",
     IF(SSSModel!$C$4="RR",SUMPRODUCT(OFFSET($AC25,0,0,1,$CB$2),OFFSET(Profiles!$K$28,($Z25-1)*(Profiles!$I$26+1)+DQ$4-SSSModel!$C$3+1,0,1,$CB$2)),
     IF(SSSModel!$C$4="ECC",$EA25*$EB25*SUMPRODUCT(OFFSET($AC25,0,MAX(0,DQ$4-$DZ25-$CA$4+1),1,MIN($DZ25,DQ$4-$CA$4+1)),OFFSET(Escalation!$K$24,($Y25-1)*(Escalation!$I$22+1)+DQ$4-SSSModel!$C$3+1,MAX(0,DQ$4-$DZ25-$CA$4+1),1,MIN($DZ25,DQ$4-$CA$4+1))),
     IF(SSSModel!$C$4="PV",BS25*$EA25*(1+SSSModel!$C$2),
     IF(SSSModel!$C$4="FCR",$EC25*SUM(OFFSET($AC25,0,MAX(DQ$4-$AC$4-$DZ25+1,0),1,MIN($DZ25,DQ$4-$AC$4+1))),0)))),
SUM($AC25:$BZ25)*
     IF(SSSModel!$C$4="RR",OFFSET(Profiles!$K$2,$Z25,MAX(Profiles!$C$2,BS$4-$W25)),
     IF(SSSModel!$C$4="ECC",$EA25*$EB25*IF(MAX(Escalation!$C$2,BS$4-$W25)&gt;$DZ25-1,0,OFFSET(Escalation!$K$2,$Y25,MAX(Escalation!$C$2,BS$4-$W25))),
     IF(SSSModel!$C$4="PV",IF(DQ$4=$W25,$EA25*(1+SSSModel!$C$2),0),
     IF(SSSModel!$C$4="FCR",IF(AND(DQ$4&gt;=$W25,OFFSET(Profiles!$K$2,$Z25,MAX(Profiles!$C$2,BS$4-$W25))&gt;0),$EC25,0),0))))))</f>
        <v>0</v>
      </c>
      <c r="DR25" s="135">
        <f ca="1">IF(OR($Z25=0,SSSModel!$C$4="CF"),BT25,
IF(LEFT($V25,3)="ON_",
     IF(SSSModel!$C$4="RR",SUMPRODUCT(OFFSET($AC25,0,0,1,$CB$2),OFFSET(Profiles!$K$28,($Z25-1)*(Profiles!$I$26+1)+DR$4-SSSModel!$C$3+1,0,1,$CB$2)),
     IF(SSSModel!$C$4="ECC",$EA25*$EB25*SUMPRODUCT(OFFSET($AC25,0,MAX(0,DR$4-$DZ25-$CA$4+1),1,MIN($DZ25,DR$4-$CA$4+1)),OFFSET(Escalation!$K$24,($Y25-1)*(Escalation!$I$22+1)+DR$4-SSSModel!$C$3+1,MAX(0,DR$4-$DZ25-$CA$4+1),1,MIN($DZ25,DR$4-$CA$4+1))),
     IF(SSSModel!$C$4="PV",BT25*$EA25*(1+SSSModel!$C$2),
     IF(SSSModel!$C$4="FCR",$EC25*SUM(OFFSET($AC25,0,MAX(DR$4-$AC$4-$DZ25+1,0),1,MIN($DZ25,DR$4-$AC$4+1))),0)))),
SUM($AC25:$BZ25)*
     IF(SSSModel!$C$4="RR",OFFSET(Profiles!$K$2,$Z25,MAX(Profiles!$C$2,BT$4-$W25)),
     IF(SSSModel!$C$4="ECC",$EA25*$EB25*IF(MAX(Escalation!$C$2,BT$4-$W25)&gt;$DZ25-1,0,OFFSET(Escalation!$K$2,$Y25,MAX(Escalation!$C$2,BT$4-$W25))),
     IF(SSSModel!$C$4="PV",IF(DR$4=$W25,$EA25*(1+SSSModel!$C$2),0),
     IF(SSSModel!$C$4="FCR",IF(AND(DR$4&gt;=$W25,OFFSET(Profiles!$K$2,$Z25,MAX(Profiles!$C$2,BT$4-$W25))&gt;0),$EC25,0),0))))))</f>
        <v>0</v>
      </c>
      <c r="DS25" s="135">
        <f ca="1">IF(OR($Z25=0,SSSModel!$C$4="CF"),BU25,
IF(LEFT($V25,3)="ON_",
     IF(SSSModel!$C$4="RR",SUMPRODUCT(OFFSET($AC25,0,0,1,$CB$2),OFFSET(Profiles!$K$28,($Z25-1)*(Profiles!$I$26+1)+DS$4-SSSModel!$C$3+1,0,1,$CB$2)),
     IF(SSSModel!$C$4="ECC",$EA25*$EB25*SUMPRODUCT(OFFSET($AC25,0,MAX(0,DS$4-$DZ25-$CA$4+1),1,MIN($DZ25,DS$4-$CA$4+1)),OFFSET(Escalation!$K$24,($Y25-1)*(Escalation!$I$22+1)+DS$4-SSSModel!$C$3+1,MAX(0,DS$4-$DZ25-$CA$4+1),1,MIN($DZ25,DS$4-$CA$4+1))),
     IF(SSSModel!$C$4="PV",BU25*$EA25*(1+SSSModel!$C$2),
     IF(SSSModel!$C$4="FCR",$EC25*SUM(OFFSET($AC25,0,MAX(DS$4-$AC$4-$DZ25+1,0),1,MIN($DZ25,DS$4-$AC$4+1))),0)))),
SUM($AC25:$BZ25)*
     IF(SSSModel!$C$4="RR",OFFSET(Profiles!$K$2,$Z25,MAX(Profiles!$C$2,BU$4-$W25)),
     IF(SSSModel!$C$4="ECC",$EA25*$EB25*IF(MAX(Escalation!$C$2,BU$4-$W25)&gt;$DZ25-1,0,OFFSET(Escalation!$K$2,$Y25,MAX(Escalation!$C$2,BU$4-$W25))),
     IF(SSSModel!$C$4="PV",IF(DS$4=$W25,$EA25*(1+SSSModel!$C$2),0),
     IF(SSSModel!$C$4="FCR",IF(AND(DS$4&gt;=$W25,OFFSET(Profiles!$K$2,$Z25,MAX(Profiles!$C$2,BU$4-$W25))&gt;0),$EC25,0),0))))))</f>
        <v>0</v>
      </c>
      <c r="DT25" s="135">
        <f ca="1">IF(OR($Z25=0,SSSModel!$C$4="CF"),BV25,
IF(LEFT($V25,3)="ON_",
     IF(SSSModel!$C$4="RR",SUMPRODUCT(OFFSET($AC25,0,0,1,$CB$2),OFFSET(Profiles!$K$28,($Z25-1)*(Profiles!$I$26+1)+DT$4-SSSModel!$C$3+1,0,1,$CB$2)),
     IF(SSSModel!$C$4="ECC",$EA25*$EB25*SUMPRODUCT(OFFSET($AC25,0,MAX(0,DT$4-$DZ25-$CA$4+1),1,MIN($DZ25,DT$4-$CA$4+1)),OFFSET(Escalation!$K$24,($Y25-1)*(Escalation!$I$22+1)+DT$4-SSSModel!$C$3+1,MAX(0,DT$4-$DZ25-$CA$4+1),1,MIN($DZ25,DT$4-$CA$4+1))),
     IF(SSSModel!$C$4="PV",BV25*$EA25*(1+SSSModel!$C$2),
     IF(SSSModel!$C$4="FCR",$EC25*SUM(OFFSET($AC25,0,MAX(DT$4-$AC$4-$DZ25+1,0),1,MIN($DZ25,DT$4-$AC$4+1))),0)))),
SUM($AC25:$BZ25)*
     IF(SSSModel!$C$4="RR",OFFSET(Profiles!$K$2,$Z25,MAX(Profiles!$C$2,BV$4-$W25)),
     IF(SSSModel!$C$4="ECC",$EA25*$EB25*IF(MAX(Escalation!$C$2,BV$4-$W25)&gt;$DZ25-1,0,OFFSET(Escalation!$K$2,$Y25,MAX(Escalation!$C$2,BV$4-$W25))),
     IF(SSSModel!$C$4="PV",IF(DT$4=$W25,$EA25*(1+SSSModel!$C$2),0),
     IF(SSSModel!$C$4="FCR",IF(AND(DT$4&gt;=$W25,OFFSET(Profiles!$K$2,$Z25,MAX(Profiles!$C$2,BV$4-$W25))&gt;0),$EC25,0),0))))))</f>
        <v>0</v>
      </c>
      <c r="DU25" s="135">
        <f ca="1">IF(OR($Z25=0,SSSModel!$C$4="CF"),BW25,
IF(LEFT($V25,3)="ON_",
     IF(SSSModel!$C$4="RR",SUMPRODUCT(OFFSET($AC25,0,0,1,$CB$2),OFFSET(Profiles!$K$28,($Z25-1)*(Profiles!$I$26+1)+DU$4-SSSModel!$C$3+1,0,1,$CB$2)),
     IF(SSSModel!$C$4="ECC",$EA25*$EB25*SUMPRODUCT(OFFSET($AC25,0,MAX(0,DU$4-$DZ25-$CA$4+1),1,MIN($DZ25,DU$4-$CA$4+1)),OFFSET(Escalation!$K$24,($Y25-1)*(Escalation!$I$22+1)+DU$4-SSSModel!$C$3+1,MAX(0,DU$4-$DZ25-$CA$4+1),1,MIN($DZ25,DU$4-$CA$4+1))),
     IF(SSSModel!$C$4="PV",BW25*$EA25*(1+SSSModel!$C$2),
     IF(SSSModel!$C$4="FCR",$EC25*SUM(OFFSET($AC25,0,MAX(DU$4-$AC$4-$DZ25+1,0),1,MIN($DZ25,DU$4-$AC$4+1))),0)))),
SUM($AC25:$BZ25)*
     IF(SSSModel!$C$4="RR",OFFSET(Profiles!$K$2,$Z25,MAX(Profiles!$C$2,BW$4-$W25)),
     IF(SSSModel!$C$4="ECC",$EA25*$EB25*IF(MAX(Escalation!$C$2,BW$4-$W25)&gt;$DZ25-1,0,OFFSET(Escalation!$K$2,$Y25,MAX(Escalation!$C$2,BW$4-$W25))),
     IF(SSSModel!$C$4="PV",IF(DU$4=$W25,$EA25*(1+SSSModel!$C$2),0),
     IF(SSSModel!$C$4="FCR",IF(AND(DU$4&gt;=$W25,OFFSET(Profiles!$K$2,$Z25,MAX(Profiles!$C$2,BW$4-$W25))&gt;0),$EC25,0),0))))))</f>
        <v>0</v>
      </c>
      <c r="DV25" s="136">
        <f ca="1">IF(OR($Z25=0,SSSModel!$C$4="CF"),BX25,
IF(LEFT($V25,3)="ON_",
     IF(SSSModel!$C$4="RR",SUMPRODUCT(OFFSET($AC25,0,0,1,$CB$2),OFFSET(Profiles!$K$28,($Z25-1)*(Profiles!$I$26+1)+DV$4-SSSModel!$C$3+1,0,1,$CB$2)),
     IF(SSSModel!$C$4="ECC",$EA25*$EB25*SUMPRODUCT(OFFSET($AC25,0,MAX(0,DV$4-$DZ25-$CA$4+1),1,MIN($DZ25,DV$4-$CA$4+1)),OFFSET(Escalation!$K$24,($Y25-1)*(Escalation!$I$22+1)+DV$4-SSSModel!$C$3+1,MAX(0,DV$4-$DZ25-$CA$4+1),1,MIN($DZ25,DV$4-$CA$4+1))),
     IF(SSSModel!$C$4="PV",BX25*$EA25*(1+SSSModel!$C$2),
     IF(SSSModel!$C$4="FCR",$EC25*SUM(OFFSET($AC25,0,MAX(DV$4-$AC$4-$DZ25+1,0),1,MIN($DZ25,DV$4-$AC$4+1))),0)))),
SUM($AC25:$BZ25)*
     IF(SSSModel!$C$4="RR",OFFSET(Profiles!$K$2,$Z25,MAX(Profiles!$C$2,BX$4-$W25)),
     IF(SSSModel!$C$4="ECC",$EA25*$EB25*IF(MAX(Escalation!$C$2,BX$4-$W25)&gt;$DZ25-1,0,OFFSET(Escalation!$K$2,$Y25,MAX(Escalation!$C$2,BX$4-$W25))),
     IF(SSSModel!$C$4="PV",IF(DV$4=$W25,$EA25*(1+SSSModel!$C$2),0),
     IF(SSSModel!$C$4="FCR",IF(AND(DV$4&gt;=$W25,OFFSET(Profiles!$K$2,$Z25,MAX(Profiles!$C$2,BX$4-$W25))&gt;0),$EC25,0),0))))))</f>
        <v>0</v>
      </c>
      <c r="DW25" s="136">
        <f ca="1">IF(OR($Z25=0,SSSModel!$C$4="CF"),BY25,
IF(LEFT($V25,3)="ON_",
     IF(SSSModel!$C$4="RR",SUMPRODUCT(OFFSET($AC25,0,0,1,$CB$2),OFFSET(Profiles!$K$28,($Z25-1)*(Profiles!$I$26+1)+DW$4-SSSModel!$C$3+1,0,1,$CB$2)),
     IF(SSSModel!$C$4="ECC",$EA25*$EB25*SUMPRODUCT(OFFSET($AC25,0,MAX(0,DW$4-$DZ25-$CA$4+1),1,MIN($DZ25,DW$4-$CA$4+1)),OFFSET(Escalation!$K$24,($Y25-1)*(Escalation!$I$22+1)+DW$4-SSSModel!$C$3+1,MAX(0,DW$4-$DZ25-$CA$4+1),1,MIN($DZ25,DW$4-$CA$4+1))),
     IF(SSSModel!$C$4="PV",BY25*$EA25*(1+SSSModel!$C$2),
     IF(SSSModel!$C$4="FCR",$EC25*SUM(OFFSET($AC25,0,MAX(DW$4-$AC$4-$DZ25+1,0),1,MIN($DZ25,DW$4-$AC$4+1))),0)))),
SUM($AC25:$BZ25)*
     IF(SSSModel!$C$4="RR",OFFSET(Profiles!$K$2,$Z25,MAX(Profiles!$C$2,BY$4-$W25)),
     IF(SSSModel!$C$4="ECC",$EA25*$EB25*IF(MAX(Escalation!$C$2,BY$4-$W25)&gt;$DZ25-1,0,OFFSET(Escalation!$K$2,$Y25,MAX(Escalation!$C$2,BY$4-$W25))),
     IF(SSSModel!$C$4="PV",IF(DW$4=$W25,$EA25*(1+SSSModel!$C$2),0),
     IF(SSSModel!$C$4="FCR",IF(AND(DW$4&gt;=$W25,OFFSET(Profiles!$K$2,$Z25,MAX(Profiles!$C$2,BY$4-$W25))&gt;0),$EC25,0),0))))))</f>
        <v>0</v>
      </c>
      <c r="DX25" s="136">
        <f ca="1">IF(OR($Z25=0,SSSModel!$C$4="CF"),BZ25,
IF(LEFT($V25,3)="ON_",
     IF(SSSModel!$C$4="RR",SUMPRODUCT(OFFSET($AC25,0,0,1,$CB$2),OFFSET(Profiles!$K$28,($Z25-1)*(Profiles!$I$26+1)+DX$4-SSSModel!$C$3+1,0,1,$CB$2)),
     IF(SSSModel!$C$4="ECC",$EA25*$EB25*SUMPRODUCT(OFFSET($AC25,0,MAX(0,DX$4-$DZ25-$CA$4+1),1,MIN($DZ25,DX$4-$CA$4+1)),OFFSET(Escalation!$K$24,($Y25-1)*(Escalation!$I$22+1)+DX$4-SSSModel!$C$3+1,MAX(0,DX$4-$DZ25-$CA$4+1),1,MIN($DZ25,DX$4-$CA$4+1))),
     IF(SSSModel!$C$4="PV",BZ25*$EA25*(1+SSSModel!$C$2),
     IF(SSSModel!$C$4="FCR",$EC25*SUM(OFFSET($AC25,0,MAX(DX$4-$AC$4-$DZ25+1,0),1,MIN($DZ25,DX$4-$AC$4+1))),0)))),
SUM($AC25:$BZ25)*
     IF(SSSModel!$C$4="RR",OFFSET(Profiles!$K$2,$Z25,MAX(Profiles!$C$2,BZ$4-$W25)),
     IF(SSSModel!$C$4="ECC",$EA25*$EB25*IF(MAX(Escalation!$C$2,BZ$4-$W25)&gt;$DZ25-1,0,OFFSET(Escalation!$K$2,$Y25,MAX(Escalation!$C$2,BZ$4-$W25))),
     IF(SSSModel!$C$4="PV",IF(DX$4=$W25,$EA25*(1+SSSModel!$C$2),0),
     IF(SSSModel!$C$4="FCR",IF(AND(DX$4&gt;=$W25,OFFSET(Profiles!$K$2,$Z25,MAX(Profiles!$C$2,BZ$4-$W25))&gt;0),$EC25,0),0))))))</f>
        <v>0</v>
      </c>
      <c r="DY25" s="82">
        <f ca="1">IF($Y25=0,0,OFFSET(Escalation!$B$2,$Y25,0))</f>
        <v>1.0574547431777607E-2</v>
      </c>
      <c r="DZ25" s="80">
        <f ca="1">IF($Z25=0,0,COUNTIF(OFFSET(Profiles!$K$2,$Z25,0,1,50),"&gt;0"))</f>
        <v>0</v>
      </c>
      <c r="EA25" s="137">
        <f ca="1">IF($Z25=0,0,SUMPRODUCT(Profiles!$C$20:$BH$20,OFFSET(Profiles!$C$2,$Z25,0,1,Profiles!$B$1)))</f>
        <v>0</v>
      </c>
      <c r="EB25" s="24">
        <f ca="1">IF($Z25=0,0,((1-(1+DY25)/(1+SSSModel!$C$2))/(1-((1+DY25)/(1+SSSModel!$C$2))^DZ25))*(1+SSSModel!$C$2))</f>
        <v>0</v>
      </c>
      <c r="EC25" s="24">
        <f ca="1">IF($Z25=0,0,-PMT(SSSModel!$C$2,DZ25,EA25))</f>
        <v>0</v>
      </c>
    </row>
    <row r="26" spans="3:133" x14ac:dyDescent="0.35">
      <c r="C26" s="18">
        <f t="shared" si="5"/>
        <v>3</v>
      </c>
      <c r="D26" s="18">
        <f t="shared" si="6"/>
        <v>2</v>
      </c>
      <c r="E26" s="18">
        <f t="shared" ca="1" si="7"/>
        <v>0</v>
      </c>
      <c r="G26" s="25" t="str">
        <f ca="1">IF($E26=0,"",OFFSET(Resources!B$26,$E26,0))</f>
        <v/>
      </c>
      <c r="H26" s="25" t="str">
        <f ca="1">IF($E26=0,"",OFFSET(Resources!C$26,$E26,0))</f>
        <v/>
      </c>
      <c r="I26" s="25" t="str">
        <f ca="1">IF($E26=0,"",OFFSET(Resources!$E$26,$E26,0))</f>
        <v/>
      </c>
      <c r="J26" s="16">
        <v>1</v>
      </c>
      <c r="K26" s="16" t="s">
        <v>150</v>
      </c>
      <c r="L26" s="25" t="str">
        <f ca="1">OFFSET(Resources!$CG$24,0,$C26-1)</f>
        <v>XM System Upgrades</v>
      </c>
      <c r="M26" s="25" t="str">
        <f ca="1">OFFSET(Resources!$CG$25,0,$C26-1)</f>
        <v>Capital</v>
      </c>
      <c r="N26" s="1">
        <v>1</v>
      </c>
      <c r="O26" s="7">
        <f ca="1">IF($E26=0,0,OFFSET(Resources!$CG$26,$E26,$C26-1))</f>
        <v>0</v>
      </c>
      <c r="P26" s="25" t="str">
        <f ca="1">OFFSET(Resources!$CG$26,0,$C26-1)</f>
        <v>$</v>
      </c>
      <c r="Q26" s="18">
        <f ca="1">IF($E26=0,0,OFFSET(GenAlts!$W$4,$E26,$D26-1))</f>
        <v>0</v>
      </c>
      <c r="U26" s="25">
        <f ca="1">IF($E26=0,0,OFFSET(Resources!$AB$26,$E26,($C26-1)*Resources!$CI$20))</f>
        <v>0</v>
      </c>
      <c r="V26" s="99" t="str">
        <f t="shared" ref="V26:V34" ca="1" si="8">IF($O26=0,"","ON_XM")</f>
        <v/>
      </c>
      <c r="W26">
        <f t="shared" ca="1" si="4"/>
        <v>0</v>
      </c>
      <c r="X26">
        <f>IF(T26="",0,MATCH(T26,Profiles!$A$3:$A$22,0))</f>
        <v>0</v>
      </c>
      <c r="Y26" s="10">
        <f ca="1">IF(U26=0,0,MATCH(U26,Escalation!$A$3:$A$18,0))</f>
        <v>0</v>
      </c>
      <c r="Z26">
        <f ca="1">IF(V26="",0,MATCH(V26,Profiles!$A$3:$A$22,0))</f>
        <v>0</v>
      </c>
      <c r="AB26" s="8">
        <v>0</v>
      </c>
      <c r="AC26" s="72">
        <f ca="1">IF(OR(AC$4&lt;$Q26,AC$4&gt;$Q26+IF($S26="",1000,$S26)-1),0,IF(MOD(AC$4-$Q26,IF($R26="",1000,$R26))=0,$O26,0))*IF($Y26&gt;0,(1+INDEX(Escalation!$B$3:$B$18,$Y26,0))^(AC$4-SSSModel!$C$5),1)*IF($X26=0,1,OFFSET(Profiles!$K$2,$X26,MAX(Profiles!$C$2,AC$4-$Q26)))*IF($AA26=1,(1+SSSModel!#REF!),1)</f>
        <v>0</v>
      </c>
      <c r="AD26" s="72">
        <f ca="1">IF(OR(AD$4&lt;$Q26,AD$4&gt;$Q26+IF($S26="",1000,$S26)-1),0,IF(MOD(AD$4-$Q26,IF($R26="",1000,$R26))=0,$O26,0))*IF($Y26&gt;0,(1+INDEX(Escalation!$B$3:$B$18,$Y26,0))^(AD$4-SSSModel!$C$5),1)*IF($X26=0,1,OFFSET(Profiles!$K$2,$X26,MAX(Profiles!$C$2,AD$4-$Q26)))*IF($AA26=1,(1+SSSModel!#REF!),1)</f>
        <v>0</v>
      </c>
      <c r="AE26" s="72">
        <f ca="1">IF(OR(AE$4&lt;$Q26,AE$4&gt;$Q26+IF($S26="",1000,$S26)-1),0,IF(MOD(AE$4-$Q26,IF($R26="",1000,$R26))=0,$O26,0))*IF($Y26&gt;0,(1+INDEX(Escalation!$B$3:$B$18,$Y26,0))^(AE$4-SSSModel!$C$5),1)*IF($X26=0,1,OFFSET(Profiles!$K$2,$X26,MAX(Profiles!$C$2,AE$4-$Q26)))*IF($AA26=1,(1+SSSModel!#REF!),1)</f>
        <v>0</v>
      </c>
      <c r="AF26" s="72">
        <f ca="1">IF(OR(AF$4&lt;$Q26,AF$4&gt;$Q26+IF($S26="",1000,$S26)-1),0,IF(MOD(AF$4-$Q26,IF($R26="",1000,$R26))=0,$O26,0))*IF($Y26&gt;0,(1+INDEX(Escalation!$B$3:$B$18,$Y26,0))^(AF$4-SSSModel!$C$5),1)*IF($X26=0,1,OFFSET(Profiles!$K$2,$X26,MAX(Profiles!$C$2,AF$4-$Q26)))*IF($AA26=1,(1+SSSModel!#REF!),1)</f>
        <v>0</v>
      </c>
      <c r="AG26" s="72">
        <f ca="1">IF(OR(AG$4&lt;$Q26,AG$4&gt;$Q26+IF($S26="",1000,$S26)-1),0,IF(MOD(AG$4-$Q26,IF($R26="",1000,$R26))=0,$O26,0))*IF($Y26&gt;0,(1+INDEX(Escalation!$B$3:$B$18,$Y26,0))^(AG$4-SSSModel!$C$5),1)*IF($X26=0,1,OFFSET(Profiles!$K$2,$X26,MAX(Profiles!$C$2,AG$4-$Q26)))*IF($AA26=1,(1+SSSModel!#REF!),1)</f>
        <v>0</v>
      </c>
      <c r="AH26" s="72">
        <f ca="1">IF(OR(AH$4&lt;$Q26,AH$4&gt;$Q26+IF($S26="",1000,$S26)-1),0,IF(MOD(AH$4-$Q26,IF($R26="",1000,$R26))=0,$O26,0))*IF($Y26&gt;0,(1+INDEX(Escalation!$B$3:$B$18,$Y26,0))^(AH$4-SSSModel!$C$5),1)*IF($X26=0,1,OFFSET(Profiles!$K$2,$X26,MAX(Profiles!$C$2,AH$4-$Q26)))*IF($AA26=1,(1+SSSModel!#REF!),1)</f>
        <v>0</v>
      </c>
      <c r="AI26" s="72">
        <f ca="1">IF(OR(AI$4&lt;$Q26,AI$4&gt;$Q26+IF($S26="",1000,$S26)-1),0,IF(MOD(AI$4-$Q26,IF($R26="",1000,$R26))=0,$O26,0))*IF($Y26&gt;0,(1+INDEX(Escalation!$B$3:$B$18,$Y26,0))^(AI$4-SSSModel!$C$5),1)*IF($X26=0,1,OFFSET(Profiles!$K$2,$X26,MAX(Profiles!$C$2,AI$4-$Q26)))*IF($AA26=1,(1+SSSModel!#REF!),1)</f>
        <v>0</v>
      </c>
      <c r="AJ26" s="72">
        <f ca="1">IF(OR(AJ$4&lt;$Q26,AJ$4&gt;$Q26+IF($S26="",1000,$S26)-1),0,IF(MOD(AJ$4-$Q26,IF($R26="",1000,$R26))=0,$O26,0))*IF($Y26&gt;0,(1+INDEX(Escalation!$B$3:$B$18,$Y26,0))^(AJ$4-SSSModel!$C$5),1)*IF($X26=0,1,OFFSET(Profiles!$K$2,$X26,MAX(Profiles!$C$2,AJ$4-$Q26)))*IF($AA26=1,(1+SSSModel!#REF!),1)</f>
        <v>0</v>
      </c>
      <c r="AK26" s="72">
        <f ca="1">IF(OR(AK$4&lt;$Q26,AK$4&gt;$Q26+IF($S26="",1000,$S26)-1),0,IF(MOD(AK$4-$Q26,IF($R26="",1000,$R26))=0,$O26,0))*IF($Y26&gt;0,(1+INDEX(Escalation!$B$3:$B$18,$Y26,0))^(AK$4-SSSModel!$C$5),1)*IF($X26=0,1,OFFSET(Profiles!$K$2,$X26,MAX(Profiles!$C$2,AK$4-$Q26)))*IF($AA26=1,(1+SSSModel!#REF!),1)</f>
        <v>0</v>
      </c>
      <c r="AL26" s="72">
        <f ca="1">IF(OR(AL$4&lt;$Q26,AL$4&gt;$Q26+IF($S26="",1000,$S26)-1),0,IF(MOD(AL$4-$Q26,IF($R26="",1000,$R26))=0,$O26,0))*IF($Y26&gt;0,(1+INDEX(Escalation!$B$3:$B$18,$Y26,0))^(AL$4-SSSModel!$C$5),1)*IF($X26=0,1,OFFSET(Profiles!$K$2,$X26,MAX(Profiles!$C$2,AL$4-$Q26)))*IF($AA26=1,(1+SSSModel!#REF!),1)</f>
        <v>0</v>
      </c>
      <c r="AM26" s="72">
        <f ca="1">IF(OR(AM$4&lt;$Q26,AM$4&gt;$Q26+IF($S26="",1000,$S26)-1),0,IF(MOD(AM$4-$Q26,IF($R26="",1000,$R26))=0,$O26,0))*IF($Y26&gt;0,(1+INDEX(Escalation!$B$3:$B$18,$Y26,0))^(AM$4-SSSModel!$C$5),1)*IF($X26=0,1,OFFSET(Profiles!$K$2,$X26,MAX(Profiles!$C$2,AM$4-$Q26)))*IF($AA26=1,(1+SSSModel!#REF!),1)</f>
        <v>0</v>
      </c>
      <c r="AN26" s="72">
        <f ca="1">IF(OR(AN$4&lt;$Q26,AN$4&gt;$Q26+IF($S26="",1000,$S26)-1),0,IF(MOD(AN$4-$Q26,IF($R26="",1000,$R26))=0,$O26,0))*IF($Y26&gt;0,(1+INDEX(Escalation!$B$3:$B$18,$Y26,0))^(AN$4-SSSModel!$C$5),1)*IF($X26=0,1,OFFSET(Profiles!$K$2,$X26,MAX(Profiles!$C$2,AN$4-$Q26)))*IF($AA26=1,(1+SSSModel!#REF!),1)</f>
        <v>0</v>
      </c>
      <c r="AO26" s="72">
        <f ca="1">IF(OR(AO$4&lt;$Q26,AO$4&gt;$Q26+IF($S26="",1000,$S26)-1),0,IF(MOD(AO$4-$Q26,IF($R26="",1000,$R26))=0,$O26,0))*IF($Y26&gt;0,(1+INDEX(Escalation!$B$3:$B$18,$Y26,0))^(AO$4-SSSModel!$C$5),1)*IF($X26=0,1,OFFSET(Profiles!$K$2,$X26,MAX(Profiles!$C$2,AO$4-$Q26)))*IF($AA26=1,(1+SSSModel!#REF!),1)</f>
        <v>0</v>
      </c>
      <c r="AP26" s="72">
        <f ca="1">IF(OR(AP$4&lt;$Q26,AP$4&gt;$Q26+IF($S26="",1000,$S26)-1),0,IF(MOD(AP$4-$Q26,IF($R26="",1000,$R26))=0,$O26,0))*IF($Y26&gt;0,(1+INDEX(Escalation!$B$3:$B$18,$Y26,0))^(AP$4-SSSModel!$C$5),1)*IF($X26=0,1,OFFSET(Profiles!$K$2,$X26,MAX(Profiles!$C$2,AP$4-$Q26)))*IF($AA26=1,(1+SSSModel!#REF!),1)</f>
        <v>0</v>
      </c>
      <c r="AQ26" s="72">
        <f ca="1">IF(OR(AQ$4&lt;$Q26,AQ$4&gt;$Q26+IF($S26="",1000,$S26)-1),0,IF(MOD(AQ$4-$Q26,IF($R26="",1000,$R26))=0,$O26,0))*IF($Y26&gt;0,(1+INDEX(Escalation!$B$3:$B$18,$Y26,0))^(AQ$4-SSSModel!$C$5),1)*IF($X26=0,1,OFFSET(Profiles!$K$2,$X26,MAX(Profiles!$C$2,AQ$4-$Q26)))*IF($AA26=1,(1+SSSModel!#REF!),1)</f>
        <v>0</v>
      </c>
      <c r="AR26" s="72">
        <f ca="1">IF(OR(AR$4&lt;$Q26,AR$4&gt;$Q26+IF($S26="",1000,$S26)-1),0,IF(MOD(AR$4-$Q26,IF($R26="",1000,$R26))=0,$O26,0))*IF($Y26&gt;0,(1+INDEX(Escalation!$B$3:$B$18,$Y26,0))^(AR$4-SSSModel!$C$5),1)*IF($X26=0,1,OFFSET(Profiles!$K$2,$X26,MAX(Profiles!$C$2,AR$4-$Q26)))*IF($AA26=1,(1+SSSModel!#REF!),1)</f>
        <v>0</v>
      </c>
      <c r="AS26" s="72">
        <f ca="1">IF(OR(AS$4&lt;$Q26,AS$4&gt;$Q26+IF($S26="",1000,$S26)-1),0,IF(MOD(AS$4-$Q26,IF($R26="",1000,$R26))=0,$O26,0))*IF($Y26&gt;0,(1+INDEX(Escalation!$B$3:$B$18,$Y26,0))^(AS$4-SSSModel!$C$5),1)*IF($X26=0,1,OFFSET(Profiles!$K$2,$X26,MAX(Profiles!$C$2,AS$4-$Q26)))*IF($AA26=1,(1+SSSModel!#REF!),1)</f>
        <v>0</v>
      </c>
      <c r="AT26" s="72">
        <f ca="1">IF(OR(AT$4&lt;$Q26,AT$4&gt;$Q26+IF($S26="",1000,$S26)-1),0,IF(MOD(AT$4-$Q26,IF($R26="",1000,$R26))=0,$O26,0))*IF($Y26&gt;0,(1+INDEX(Escalation!$B$3:$B$18,$Y26,0))^(AT$4-SSSModel!$C$5),1)*IF($X26=0,1,OFFSET(Profiles!$K$2,$X26,MAX(Profiles!$C$2,AT$4-$Q26)))*IF($AA26=1,(1+SSSModel!#REF!),1)</f>
        <v>0</v>
      </c>
      <c r="AU26" s="72">
        <f ca="1">IF(OR(AU$4&lt;$Q26,AU$4&gt;$Q26+IF($S26="",1000,$S26)-1),0,IF(MOD(AU$4-$Q26,IF($R26="",1000,$R26))=0,$O26,0))*IF($Y26&gt;0,(1+INDEX(Escalation!$B$3:$B$18,$Y26,0))^(AU$4-SSSModel!$C$5),1)*IF($X26=0,1,OFFSET(Profiles!$K$2,$X26,MAX(Profiles!$C$2,AU$4-$Q26)))*IF($AA26=1,(1+SSSModel!#REF!),1)</f>
        <v>0</v>
      </c>
      <c r="AV26" s="72">
        <f ca="1">IF(OR(AV$4&lt;$Q26,AV$4&gt;$Q26+IF($S26="",1000,$S26)-1),0,IF(MOD(AV$4-$Q26,IF($R26="",1000,$R26))=0,$O26,0))*IF($Y26&gt;0,(1+INDEX(Escalation!$B$3:$B$18,$Y26,0))^(AV$4-SSSModel!$C$5),1)*IF($X26=0,1,OFFSET(Profiles!$K$2,$X26,MAX(Profiles!$C$2,AV$4-$Q26)))*IF($AA26=1,(1+SSSModel!#REF!),1)</f>
        <v>0</v>
      </c>
      <c r="AW26" s="72">
        <f ca="1">IF(OR(AW$4&lt;$Q26,AW$4&gt;$Q26+IF($S26="",1000,$S26)-1),0,IF(MOD(AW$4-$Q26,IF($R26="",1000,$R26))=0,$O26,0))*IF($Y26&gt;0,(1+INDEX(Escalation!$B$3:$B$18,$Y26,0))^(AW$4-SSSModel!$C$5),1)*IF($X26=0,1,OFFSET(Profiles!$K$2,$X26,MAX(Profiles!$C$2,AW$4-$Q26)))*IF($AA26=1,(1+SSSModel!#REF!),1)</f>
        <v>0</v>
      </c>
      <c r="AX26" s="72">
        <f ca="1">IF(OR(AX$4&lt;$Q26,AX$4&gt;$Q26+IF($S26="",1000,$S26)-1),0,IF(MOD(AX$4-$Q26,IF($R26="",1000,$R26))=0,$O26,0))*IF($Y26&gt;0,(1+INDEX(Escalation!$B$3:$B$18,$Y26,0))^(AX$4-SSSModel!$C$5),1)*IF($X26=0,1,OFFSET(Profiles!$K$2,$X26,MAX(Profiles!$C$2,AX$4-$Q26)))*IF($AA26=1,(1+SSSModel!#REF!),1)</f>
        <v>0</v>
      </c>
      <c r="AY26" s="72">
        <f ca="1">IF(OR(AY$4&lt;$Q26,AY$4&gt;$Q26+IF($S26="",1000,$S26)-1),0,IF(MOD(AY$4-$Q26,IF($R26="",1000,$R26))=0,$O26,0))*IF($Y26&gt;0,(1+INDEX(Escalation!$B$3:$B$18,$Y26,0))^(AY$4-SSSModel!$C$5),1)*IF($X26=0,1,OFFSET(Profiles!$K$2,$X26,MAX(Profiles!$C$2,AY$4-$Q26)))*IF($AA26=1,(1+SSSModel!#REF!),1)</f>
        <v>0</v>
      </c>
      <c r="AZ26" s="72">
        <f ca="1">IF(OR(AZ$4&lt;$Q26,AZ$4&gt;$Q26+IF($S26="",1000,$S26)-1),0,IF(MOD(AZ$4-$Q26,IF($R26="",1000,$R26))=0,$O26,0))*IF($Y26&gt;0,(1+INDEX(Escalation!$B$3:$B$18,$Y26,0))^(AZ$4-SSSModel!$C$5),1)*IF($X26=0,1,OFFSET(Profiles!$K$2,$X26,MAX(Profiles!$C$2,AZ$4-$Q26)))*IF($AA26=1,(1+SSSModel!#REF!),1)</f>
        <v>0</v>
      </c>
      <c r="BA26" s="72">
        <f ca="1">IF(OR(BA$4&lt;$Q26,BA$4&gt;$Q26+IF($S26="",1000,$S26)-1),0,IF(MOD(BA$4-$Q26,IF($R26="",1000,$R26))=0,$O26,0))*IF($Y26&gt;0,(1+INDEX(Escalation!$B$3:$B$18,$Y26,0))^(BA$4-SSSModel!$C$5),1)*IF($X26=0,1,OFFSET(Profiles!$K$2,$X26,MAX(Profiles!$C$2,BA$4-$Q26)))*IF($AA26=1,(1+SSSModel!#REF!),1)</f>
        <v>0</v>
      </c>
      <c r="BB26" s="72">
        <f ca="1">IF(OR(BB$4&lt;$Q26,BB$4&gt;$Q26+IF($S26="",1000,$S26)-1),0,IF(MOD(BB$4-$Q26,IF($R26="",1000,$R26))=0,$O26,0))*IF($Y26&gt;0,(1+INDEX(Escalation!$B$3:$B$18,$Y26,0))^(BB$4-SSSModel!$C$5),1)*IF($X26=0,1,OFFSET(Profiles!$K$2,$X26,MAX(Profiles!$C$2,BB$4-$Q26)))*IF($AA26=1,(1+SSSModel!#REF!),1)</f>
        <v>0</v>
      </c>
      <c r="BC26" s="72">
        <f ca="1">IF(OR(BC$4&lt;$Q26,BC$4&gt;$Q26+IF($S26="",1000,$S26)-1),0,IF(MOD(BC$4-$Q26,IF($R26="",1000,$R26))=0,$O26,0))*IF($Y26&gt;0,(1+INDEX(Escalation!$B$3:$B$18,$Y26,0))^(BC$4-SSSModel!$C$5),1)*IF($X26=0,1,OFFSET(Profiles!$K$2,$X26,MAX(Profiles!$C$2,BC$4-$Q26)))*IF($AA26=1,(1+SSSModel!#REF!),1)</f>
        <v>0</v>
      </c>
      <c r="BD26" s="72">
        <f ca="1">IF(OR(BD$4&lt;$Q26,BD$4&gt;$Q26+IF($S26="",1000,$S26)-1),0,IF(MOD(BD$4-$Q26,IF($R26="",1000,$R26))=0,$O26,0))*IF($Y26&gt;0,(1+INDEX(Escalation!$B$3:$B$18,$Y26,0))^(BD$4-SSSModel!$C$5),1)*IF($X26=0,1,OFFSET(Profiles!$K$2,$X26,MAX(Profiles!$C$2,BD$4-$Q26)))*IF($AA26=1,(1+SSSModel!#REF!),1)</f>
        <v>0</v>
      </c>
      <c r="BE26" s="72">
        <f ca="1">IF(OR(BE$4&lt;$Q26,BE$4&gt;$Q26+IF($S26="",1000,$S26)-1),0,IF(MOD(BE$4-$Q26,IF($R26="",1000,$R26))=0,$O26,0))*IF($Y26&gt;0,(1+INDEX(Escalation!$B$3:$B$18,$Y26,0))^(BE$4-SSSModel!$C$5),1)*IF($X26=0,1,OFFSET(Profiles!$K$2,$X26,MAX(Profiles!$C$2,BE$4-$Q26)))*IF($AA26=1,(1+SSSModel!#REF!),1)</f>
        <v>0</v>
      </c>
      <c r="BF26" s="72">
        <f ca="1">IF(OR(BF$4&lt;$Q26,BF$4&gt;$Q26+IF($S26="",1000,$S26)-1),0,IF(MOD(BF$4-$Q26,IF($R26="",1000,$R26))=0,$O26,0))*IF($Y26&gt;0,(1+INDEX(Escalation!$B$3:$B$18,$Y26,0))^(BF$4-SSSModel!$C$5),1)*IF($X26=0,1,OFFSET(Profiles!$K$2,$X26,MAX(Profiles!$C$2,BF$4-$Q26)))*IF($AA26=1,(1+SSSModel!#REF!),1)</f>
        <v>0</v>
      </c>
      <c r="BG26" s="72">
        <f ca="1">IF(OR(BG$4&lt;$Q26,BG$4&gt;$Q26+IF($S26="",1000,$S26)-1),0,IF(MOD(BG$4-$Q26,IF($R26="",1000,$R26))=0,$O26,0))*IF($Y26&gt;0,(1+INDEX(Escalation!$B$3:$B$18,$Y26,0))^(BG$4-SSSModel!$C$5),1)*IF($X26=0,1,OFFSET(Profiles!$K$2,$X26,MAX(Profiles!$C$2,BG$4-$Q26)))*IF($AA26=1,(1+SSSModel!#REF!),1)</f>
        <v>0</v>
      </c>
      <c r="BH26" s="72">
        <f ca="1">IF(OR(BH$4&lt;$Q26,BH$4&gt;$Q26+IF($S26="",1000,$S26)-1),0,IF(MOD(BH$4-$Q26,IF($R26="",1000,$R26))=0,$O26,0))*IF($Y26&gt;0,(1+INDEX(Escalation!$B$3:$B$18,$Y26,0))^(BH$4-SSSModel!$C$5),1)*IF($X26=0,1,OFFSET(Profiles!$K$2,$X26,MAX(Profiles!$C$2,BH$4-$Q26)))*IF($AA26=1,(1+SSSModel!#REF!),1)</f>
        <v>0</v>
      </c>
      <c r="BI26" s="72">
        <f ca="1">IF(OR(BI$4&lt;$Q26,BI$4&gt;$Q26+IF($S26="",1000,$S26)-1),0,IF(MOD(BI$4-$Q26,IF($R26="",1000,$R26))=0,$O26,0))*IF($Y26&gt;0,(1+INDEX(Escalation!$B$3:$B$18,$Y26,0))^(BI$4-SSSModel!$C$5),1)*IF($X26=0,1,OFFSET(Profiles!$K$2,$X26,MAX(Profiles!$C$2,BI$4-$Q26)))*IF($AA26=1,(1+SSSModel!#REF!),1)</f>
        <v>0</v>
      </c>
      <c r="BJ26" s="72">
        <f ca="1">IF(OR(BJ$4&lt;$Q26,BJ$4&gt;$Q26+IF($S26="",1000,$S26)-1),0,IF(MOD(BJ$4-$Q26,IF($R26="",1000,$R26))=0,$O26,0))*IF($Y26&gt;0,(1+INDEX(Escalation!$B$3:$B$18,$Y26,0))^(BJ$4-SSSModel!$C$5),1)*IF($X26=0,1,OFFSET(Profiles!$K$2,$X26,MAX(Profiles!$C$2,BJ$4-$Q26)))*IF($AA26=1,(1+SSSModel!#REF!),1)</f>
        <v>0</v>
      </c>
      <c r="BK26" s="72">
        <f ca="1">IF(OR(BK$4&lt;$Q26,BK$4&gt;$Q26+IF($S26="",1000,$S26)-1),0,IF(MOD(BK$4-$Q26,IF($R26="",1000,$R26))=0,$O26,0))*IF($Y26&gt;0,(1+INDEX(Escalation!$B$3:$B$18,$Y26,0))^(BK$4-SSSModel!$C$5),1)*IF($X26=0,1,OFFSET(Profiles!$K$2,$X26,MAX(Profiles!$C$2,BK$4-$Q26)))*IF($AA26=1,(1+SSSModel!#REF!),1)</f>
        <v>0</v>
      </c>
      <c r="BL26" s="72">
        <f ca="1">IF(OR(BL$4&lt;$Q26,BL$4&gt;$Q26+IF($S26="",1000,$S26)-1),0,IF(MOD(BL$4-$Q26,IF($R26="",1000,$R26))=0,$O26,0))*IF($Y26&gt;0,(1+INDEX(Escalation!$B$3:$B$18,$Y26,0))^(BL$4-SSSModel!$C$5),1)*IF($X26=0,1,OFFSET(Profiles!$K$2,$X26,MAX(Profiles!$C$2,BL$4-$Q26)))*IF($AA26=1,(1+SSSModel!#REF!),1)</f>
        <v>0</v>
      </c>
      <c r="BM26" s="72">
        <f ca="1">IF(OR(BM$4&lt;$Q26,BM$4&gt;$Q26+IF($S26="",1000,$S26)-1),0,IF(MOD(BM$4-$Q26,IF($R26="",1000,$R26))=0,$O26,0))*IF($Y26&gt;0,(1+INDEX(Escalation!$B$3:$B$18,$Y26,0))^(BM$4-SSSModel!$C$5),1)*IF($X26=0,1,OFFSET(Profiles!$K$2,$X26,MAX(Profiles!$C$2,BM$4-$Q26)))*IF($AA26=1,(1+SSSModel!#REF!),1)</f>
        <v>0</v>
      </c>
      <c r="BN26" s="72">
        <f ca="1">IF(OR(BN$4&lt;$Q26,BN$4&gt;$Q26+IF($S26="",1000,$S26)-1),0,IF(MOD(BN$4-$Q26,IF($R26="",1000,$R26))=0,$O26,0))*IF($Y26&gt;0,(1+INDEX(Escalation!$B$3:$B$18,$Y26,0))^(BN$4-SSSModel!$C$5),1)*IF($X26=0,1,OFFSET(Profiles!$K$2,$X26,MAX(Profiles!$C$2,BN$4-$Q26)))*IF($AA26=1,(1+SSSModel!#REF!),1)</f>
        <v>0</v>
      </c>
      <c r="BO26" s="72">
        <f ca="1">IF(OR(BO$4&lt;$Q26,BO$4&gt;$Q26+IF($S26="",1000,$S26)-1),0,IF(MOD(BO$4-$Q26,IF($R26="",1000,$R26))=0,$O26,0))*IF($Y26&gt;0,(1+INDEX(Escalation!$B$3:$B$18,$Y26,0))^(BO$4-SSSModel!$C$5),1)*IF($X26=0,1,OFFSET(Profiles!$K$2,$X26,MAX(Profiles!$C$2,BO$4-$Q26)))*IF($AA26=1,(1+SSSModel!#REF!),1)</f>
        <v>0</v>
      </c>
      <c r="BP26" s="72">
        <f ca="1">IF(OR(BP$4&lt;$Q26,BP$4&gt;$Q26+IF($S26="",1000,$S26)-1),0,IF(MOD(BP$4-$Q26,IF($R26="",1000,$R26))=0,$O26,0))*IF($Y26&gt;0,(1+INDEX(Escalation!$B$3:$B$18,$Y26,0))^(BP$4-SSSModel!$C$5),1)*IF($X26=0,1,OFFSET(Profiles!$K$2,$X26,MAX(Profiles!$C$2,BP$4-$Q26)))*IF($AA26=1,(1+SSSModel!#REF!),1)</f>
        <v>0</v>
      </c>
      <c r="BQ26" s="72">
        <f ca="1">IF(OR(BQ$4&lt;$Q26,BQ$4&gt;$Q26+IF($S26="",1000,$S26)-1),0,IF(MOD(BQ$4-$Q26,IF($R26="",1000,$R26))=0,$O26,0))*IF($Y26&gt;0,(1+INDEX(Escalation!$B$3:$B$18,$Y26,0))^(BQ$4-SSSModel!$C$5),1)*IF($X26=0,1,OFFSET(Profiles!$K$2,$X26,MAX(Profiles!$C$2,BQ$4-$Q26)))*IF($AA26=1,(1+SSSModel!#REF!),1)</f>
        <v>0</v>
      </c>
      <c r="BR26" s="72">
        <f ca="1">IF(OR(BR$4&lt;$Q26,BR$4&gt;$Q26+IF($S26="",1000,$S26)-1),0,IF(MOD(BR$4-$Q26,IF($R26="",1000,$R26))=0,$O26,0))*IF($Y26&gt;0,(1+INDEX(Escalation!$B$3:$B$18,$Y26,0))^(BR$4-SSSModel!$C$5),1)*IF($X26=0,1,OFFSET(Profiles!$K$2,$X26,MAX(Profiles!$C$2,BR$4-$Q26)))*IF($AA26=1,(1+SSSModel!#REF!),1)</f>
        <v>0</v>
      </c>
      <c r="BS26" s="72">
        <f ca="1">IF(OR(BS$4&lt;$Q26,BS$4&gt;$Q26+IF($S26="",1000,$S26)-1),0,IF(MOD(BS$4-$Q26,IF($R26="",1000,$R26))=0,$O26,0))*IF($Y26&gt;0,(1+INDEX(Escalation!$B$3:$B$18,$Y26,0))^(BS$4-SSSModel!$C$5),1)*IF($X26=0,1,OFFSET(Profiles!$K$2,$X26,MAX(Profiles!$C$2,BS$4-$Q26)))*IF($AA26=1,(1+SSSModel!#REF!),1)</f>
        <v>0</v>
      </c>
      <c r="BT26" s="72">
        <f ca="1">IF(OR(BT$4&lt;$Q26,BT$4&gt;$Q26+IF($S26="",1000,$S26)-1),0,IF(MOD(BT$4-$Q26,IF($R26="",1000,$R26))=0,$O26,0))*IF($Y26&gt;0,(1+INDEX(Escalation!$B$3:$B$18,$Y26,0))^(BT$4-SSSModel!$C$5),1)*IF($X26=0,1,OFFSET(Profiles!$K$2,$X26,MAX(Profiles!$C$2,BT$4-$Q26)))*IF($AA26=1,(1+SSSModel!#REF!),1)</f>
        <v>0</v>
      </c>
      <c r="BU26" s="72">
        <f ca="1">IF(OR(BU$4&lt;$Q26,BU$4&gt;$Q26+IF($S26="",1000,$S26)-1),0,IF(MOD(BU$4-$Q26,IF($R26="",1000,$R26))=0,$O26,0))*IF($Y26&gt;0,(1+INDEX(Escalation!$B$3:$B$18,$Y26,0))^(BU$4-SSSModel!$C$5),1)*IF($X26=0,1,OFFSET(Profiles!$K$2,$X26,MAX(Profiles!$C$2,BU$4-$Q26)))*IF($AA26=1,(1+SSSModel!#REF!),1)</f>
        <v>0</v>
      </c>
      <c r="BV26" s="72">
        <f ca="1">IF(OR(BV$4&lt;$Q26,BV$4&gt;$Q26+IF($S26="",1000,$S26)-1),0,IF(MOD(BV$4-$Q26,IF($R26="",1000,$R26))=0,$O26,0))*IF($Y26&gt;0,(1+INDEX(Escalation!$B$3:$B$18,$Y26,0))^(BV$4-SSSModel!$C$5),1)*IF($X26=0,1,OFFSET(Profiles!$K$2,$X26,MAX(Profiles!$C$2,BV$4-$Q26)))*IF($AA26=1,(1+SSSModel!#REF!),1)</f>
        <v>0</v>
      </c>
      <c r="BW26" s="72">
        <f ca="1">IF(OR(BW$4&lt;$Q26,BW$4&gt;$Q26+IF($S26="",1000,$S26)-1),0,IF(MOD(BW$4-$Q26,IF($R26="",1000,$R26))=0,$O26,0))*IF($Y26&gt;0,(1+INDEX(Escalation!$B$3:$B$18,$Y26,0))^(BW$4-SSSModel!$C$5),1)*IF($X26=0,1,OFFSET(Profiles!$K$2,$X26,MAX(Profiles!$C$2,BW$4-$Q26)))*IF($AA26=1,(1+SSSModel!#REF!),1)</f>
        <v>0</v>
      </c>
      <c r="BX26" s="72">
        <f ca="1">IF(OR(BX$4&lt;$Q26,BX$4&gt;$Q26+IF($S26="",1000,$S26)-1),0,IF(MOD(BX$4-$Q26,IF($R26="",1000,$R26))=0,$O26,0))*IF($Y26&gt;0,(1+INDEX(Escalation!$B$3:$B$18,$Y26,0))^(BX$4-SSSModel!$C$5),1)*IF($X26=0,1,OFFSET(Profiles!$K$2,$X26,MAX(Profiles!$C$2,BX$4-$Q26)))*IF($AA26=1,(1+SSSModel!#REF!),1)</f>
        <v>0</v>
      </c>
      <c r="BY26" s="72">
        <f ca="1">IF(OR(BY$4&lt;$Q26,BY$4&gt;$Q26+IF($S26="",1000,$S26)-1),0,IF(MOD(BY$4-$Q26,IF($R26="",1000,$R26))=0,$O26,0))*IF($Y26&gt;0,(1+INDEX(Escalation!$B$3:$B$18,$Y26,0))^(BY$4-SSSModel!$C$5),1)*IF($X26=0,1,OFFSET(Profiles!$K$2,$X26,MAX(Profiles!$C$2,BY$4-$Q26)))*IF($AA26=1,(1+SSSModel!#REF!),1)</f>
        <v>0</v>
      </c>
      <c r="BZ26" s="72">
        <f ca="1">IF(OR(BZ$4&lt;$Q26,BZ$4&gt;$Q26+IF($S26="",1000,$S26)-1),0,IF(MOD(BZ$4-$Q26,IF($R26="",1000,$R26))=0,$O26,0))*IF($Y26&gt;0,(1+INDEX(Escalation!$B$3:$B$18,$Y26,0))^(BZ$4-SSSModel!$C$5),1)*IF($X26=0,1,OFFSET(Profiles!$K$2,$X26,MAX(Profiles!$C$2,BZ$4-$Q26)))*IF($AA26=1,(1+SSSModel!#REF!),1)</f>
        <v>0</v>
      </c>
      <c r="CA26" s="134">
        <f ca="1">IF(OR($Z26=0,SSSModel!$C$4="CF"),AC26,
IF(LEFT($V26,3)="ON_",
     IF(SSSModel!$C$4="RR",SUMPRODUCT(OFFSET($AC26,0,0,1,$CB$2),OFFSET(Profiles!$K$28,($Z26-1)*(Profiles!$I$26+1)+CA$4-SSSModel!$C$3+1,0,1,$CB$2)),
     IF(SSSModel!$C$4="ECC",$EA26*$EB26*SUMPRODUCT(OFFSET($AC26,0,MAX(0,CA$4-$DZ26-$CA$4+1),1,MIN($DZ26,CA$4-$CA$4+1)),OFFSET(Escalation!$K$24,($Y26-1)*(Escalation!$I$22+1)+CA$4-SSSModel!$C$3+1,MAX(0,CA$4-$DZ26-$CA$4+1),1,MIN($DZ26,CA$4-$CA$4+1))),
     IF(SSSModel!$C$4="PV",AC26*$EA26*(1+SSSModel!$C$2),
     IF(SSSModel!$C$4="FCR",$EC26*SUM(OFFSET($AC26,0,MAX(CA$4-$AC$4-$DZ26+1,0),1,MIN($DZ26,CA$4-$AC$4+1))),0)))),
SUM($AC26:$BZ26)*
     IF(SSSModel!$C$4="RR",OFFSET(Profiles!$K$2,$Z26,MAX(Profiles!$C$2,AC$4-$W26)),
     IF(SSSModel!$C$4="ECC",$EA26*$EB26*IF(MAX(Escalation!$C$2,AC$4-$W26)&gt;$DZ26-1,0,OFFSET(Escalation!$K$2,$Y26,MAX(Escalation!$C$2,AC$4-$W26))),
     IF(SSSModel!$C$4="PV",IF(CA$4=$W26,$EA26*(1+SSSModel!$C$2),0),
     IF(SSSModel!$C$4="FCR",IF(AND(CA$4&gt;=$W26,OFFSET(Profiles!$K$2,$Z26,MAX(Profiles!$C$2,AC$4-$W26))&gt;0),$EC26,0),0))))))</f>
        <v>0</v>
      </c>
      <c r="CB26" s="135">
        <f ca="1">IF(OR($Z26=0,SSSModel!$C$4="CF"),AD26,
IF(LEFT($V26,3)="ON_",
     IF(SSSModel!$C$4="RR",SUMPRODUCT(OFFSET($AC26,0,0,1,$CB$2),OFFSET(Profiles!$K$28,($Z26-1)*(Profiles!$I$26+1)+CB$4-SSSModel!$C$3+1,0,1,$CB$2)),
     IF(SSSModel!$C$4="ECC",$EA26*$EB26*SUMPRODUCT(OFFSET($AC26,0,MAX(0,CB$4-$DZ26-$CA$4+1),1,MIN($DZ26,CB$4-$CA$4+1)),OFFSET(Escalation!$K$24,($Y26-1)*(Escalation!$I$22+1)+CB$4-SSSModel!$C$3+1,MAX(0,CB$4-$DZ26-$CA$4+1),1,MIN($DZ26,CB$4-$CA$4+1))),
     IF(SSSModel!$C$4="PV",AD26*$EA26*(1+SSSModel!$C$2),
     IF(SSSModel!$C$4="FCR",$EC26*SUM(OFFSET($AC26,0,MAX(CB$4-$AC$4-$DZ26+1,0),1,MIN($DZ26,CB$4-$AC$4+1))),0)))),
SUM($AC26:$BZ26)*
     IF(SSSModel!$C$4="RR",OFFSET(Profiles!$K$2,$Z26,MAX(Profiles!$C$2,AD$4-$W26)),
     IF(SSSModel!$C$4="ECC",$EA26*$EB26*IF(MAX(Escalation!$C$2,AD$4-$W26)&gt;$DZ26-1,0,OFFSET(Escalation!$K$2,$Y26,MAX(Escalation!$C$2,AD$4-$W26))),
     IF(SSSModel!$C$4="PV",IF(CB$4=$W26,$EA26*(1+SSSModel!$C$2),0),
     IF(SSSModel!$C$4="FCR",IF(AND(CB$4&gt;=$W26,OFFSET(Profiles!$K$2,$Z26,MAX(Profiles!$C$2,AD$4-$W26))&gt;0),$EC26,0),0))))))</f>
        <v>0</v>
      </c>
      <c r="CC26" s="135">
        <f ca="1">IF(OR($Z26=0,SSSModel!$C$4="CF"),AE26,
IF(LEFT($V26,3)="ON_",
     IF(SSSModel!$C$4="RR",SUMPRODUCT(OFFSET($AC26,0,0,1,$CB$2),OFFSET(Profiles!$K$28,($Z26-1)*(Profiles!$I$26+1)+CC$4-SSSModel!$C$3+1,0,1,$CB$2)),
     IF(SSSModel!$C$4="ECC",$EA26*$EB26*SUMPRODUCT(OFFSET($AC26,0,MAX(0,CC$4-$DZ26-$CA$4+1),1,MIN($DZ26,CC$4-$CA$4+1)),OFFSET(Escalation!$K$24,($Y26-1)*(Escalation!$I$22+1)+CC$4-SSSModel!$C$3+1,MAX(0,CC$4-$DZ26-$CA$4+1),1,MIN($DZ26,CC$4-$CA$4+1))),
     IF(SSSModel!$C$4="PV",AE26*$EA26*(1+SSSModel!$C$2),
     IF(SSSModel!$C$4="FCR",$EC26*SUM(OFFSET($AC26,0,MAX(CC$4-$AC$4-$DZ26+1,0),1,MIN($DZ26,CC$4-$AC$4+1))),0)))),
SUM($AC26:$BZ26)*
     IF(SSSModel!$C$4="RR",OFFSET(Profiles!$K$2,$Z26,MAX(Profiles!$C$2,AE$4-$W26)),
     IF(SSSModel!$C$4="ECC",$EA26*$EB26*IF(MAX(Escalation!$C$2,AE$4-$W26)&gt;$DZ26-1,0,OFFSET(Escalation!$K$2,$Y26,MAX(Escalation!$C$2,AE$4-$W26))),
     IF(SSSModel!$C$4="PV",IF(CC$4=$W26,$EA26*(1+SSSModel!$C$2),0),
     IF(SSSModel!$C$4="FCR",IF(AND(CC$4&gt;=$W26,OFFSET(Profiles!$K$2,$Z26,MAX(Profiles!$C$2,AE$4-$W26))&gt;0),$EC26,0),0))))))</f>
        <v>0</v>
      </c>
      <c r="CD26" s="135">
        <f ca="1">IF(OR($Z26=0,SSSModel!$C$4="CF"),AF26,
IF(LEFT($V26,3)="ON_",
     IF(SSSModel!$C$4="RR",SUMPRODUCT(OFFSET($AC26,0,0,1,$CB$2),OFFSET(Profiles!$K$28,($Z26-1)*(Profiles!$I$26+1)+CD$4-SSSModel!$C$3+1,0,1,$CB$2)),
     IF(SSSModel!$C$4="ECC",$EA26*$EB26*SUMPRODUCT(OFFSET($AC26,0,MAX(0,CD$4-$DZ26-$CA$4+1),1,MIN($DZ26,CD$4-$CA$4+1)),OFFSET(Escalation!$K$24,($Y26-1)*(Escalation!$I$22+1)+CD$4-SSSModel!$C$3+1,MAX(0,CD$4-$DZ26-$CA$4+1),1,MIN($DZ26,CD$4-$CA$4+1))),
     IF(SSSModel!$C$4="PV",AF26*$EA26*(1+SSSModel!$C$2),
     IF(SSSModel!$C$4="FCR",$EC26*SUM(OFFSET($AC26,0,MAX(CD$4-$AC$4-$DZ26+1,0),1,MIN($DZ26,CD$4-$AC$4+1))),0)))),
SUM($AC26:$BZ26)*
     IF(SSSModel!$C$4="RR",OFFSET(Profiles!$K$2,$Z26,MAX(Profiles!$C$2,AF$4-$W26)),
     IF(SSSModel!$C$4="ECC",$EA26*$EB26*IF(MAX(Escalation!$C$2,AF$4-$W26)&gt;$DZ26-1,0,OFFSET(Escalation!$K$2,$Y26,MAX(Escalation!$C$2,AF$4-$W26))),
     IF(SSSModel!$C$4="PV",IF(CD$4=$W26,$EA26*(1+SSSModel!$C$2),0),
     IF(SSSModel!$C$4="FCR",IF(AND(CD$4&gt;=$W26,OFFSET(Profiles!$K$2,$Z26,MAX(Profiles!$C$2,AF$4-$W26))&gt;0),$EC26,0),0))))))</f>
        <v>0</v>
      </c>
      <c r="CE26" s="135">
        <f ca="1">IF(OR($Z26=0,SSSModel!$C$4="CF"),AG26,
IF(LEFT($V26,3)="ON_",
     IF(SSSModel!$C$4="RR",SUMPRODUCT(OFFSET($AC26,0,0,1,$CB$2),OFFSET(Profiles!$K$28,($Z26-1)*(Profiles!$I$26+1)+CE$4-SSSModel!$C$3+1,0,1,$CB$2)),
     IF(SSSModel!$C$4="ECC",$EA26*$EB26*SUMPRODUCT(OFFSET($AC26,0,MAX(0,CE$4-$DZ26-$CA$4+1),1,MIN($DZ26,CE$4-$CA$4+1)),OFFSET(Escalation!$K$24,($Y26-1)*(Escalation!$I$22+1)+CE$4-SSSModel!$C$3+1,MAX(0,CE$4-$DZ26-$CA$4+1),1,MIN($DZ26,CE$4-$CA$4+1))),
     IF(SSSModel!$C$4="PV",AG26*$EA26*(1+SSSModel!$C$2),
     IF(SSSModel!$C$4="FCR",$EC26*SUM(OFFSET($AC26,0,MAX(CE$4-$AC$4-$DZ26+1,0),1,MIN($DZ26,CE$4-$AC$4+1))),0)))),
SUM($AC26:$BZ26)*
     IF(SSSModel!$C$4="RR",OFFSET(Profiles!$K$2,$Z26,MAX(Profiles!$C$2,AG$4-$W26)),
     IF(SSSModel!$C$4="ECC",$EA26*$EB26*IF(MAX(Escalation!$C$2,AG$4-$W26)&gt;$DZ26-1,0,OFFSET(Escalation!$K$2,$Y26,MAX(Escalation!$C$2,AG$4-$W26))),
     IF(SSSModel!$C$4="PV",IF(CE$4=$W26,$EA26*(1+SSSModel!$C$2),0),
     IF(SSSModel!$C$4="FCR",IF(AND(CE$4&gt;=$W26,OFFSET(Profiles!$K$2,$Z26,MAX(Profiles!$C$2,AG$4-$W26))&gt;0),$EC26,0),0))))))</f>
        <v>0</v>
      </c>
      <c r="CF26" s="135">
        <f ca="1">IF(OR($Z26=0,SSSModel!$C$4="CF"),AH26,
IF(LEFT($V26,3)="ON_",
     IF(SSSModel!$C$4="RR",SUMPRODUCT(OFFSET($AC26,0,0,1,$CB$2),OFFSET(Profiles!$K$28,($Z26-1)*(Profiles!$I$26+1)+CF$4-SSSModel!$C$3+1,0,1,$CB$2)),
     IF(SSSModel!$C$4="ECC",$EA26*$EB26*SUMPRODUCT(OFFSET($AC26,0,MAX(0,CF$4-$DZ26-$CA$4+1),1,MIN($DZ26,CF$4-$CA$4+1)),OFFSET(Escalation!$K$24,($Y26-1)*(Escalation!$I$22+1)+CF$4-SSSModel!$C$3+1,MAX(0,CF$4-$DZ26-$CA$4+1),1,MIN($DZ26,CF$4-$CA$4+1))),
     IF(SSSModel!$C$4="PV",AH26*$EA26*(1+SSSModel!$C$2),
     IF(SSSModel!$C$4="FCR",$EC26*SUM(OFFSET($AC26,0,MAX(CF$4-$AC$4-$DZ26+1,0),1,MIN($DZ26,CF$4-$AC$4+1))),0)))),
SUM($AC26:$BZ26)*
     IF(SSSModel!$C$4="RR",OFFSET(Profiles!$K$2,$Z26,MAX(Profiles!$C$2,AH$4-$W26)),
     IF(SSSModel!$C$4="ECC",$EA26*$EB26*IF(MAX(Escalation!$C$2,AH$4-$W26)&gt;$DZ26-1,0,OFFSET(Escalation!$K$2,$Y26,MAX(Escalation!$C$2,AH$4-$W26))),
     IF(SSSModel!$C$4="PV",IF(CF$4=$W26,$EA26*(1+SSSModel!$C$2),0),
     IF(SSSModel!$C$4="FCR",IF(AND(CF$4&gt;=$W26,OFFSET(Profiles!$K$2,$Z26,MAX(Profiles!$C$2,AH$4-$W26))&gt;0),$EC26,0),0))))))</f>
        <v>0</v>
      </c>
      <c r="CG26" s="135">
        <f ca="1">IF(OR($Z26=0,SSSModel!$C$4="CF"),AI26,
IF(LEFT($V26,3)="ON_",
     IF(SSSModel!$C$4="RR",SUMPRODUCT(OFFSET($AC26,0,0,1,$CB$2),OFFSET(Profiles!$K$28,($Z26-1)*(Profiles!$I$26+1)+CG$4-SSSModel!$C$3+1,0,1,$CB$2)),
     IF(SSSModel!$C$4="ECC",$EA26*$EB26*SUMPRODUCT(OFFSET($AC26,0,MAX(0,CG$4-$DZ26-$CA$4+1),1,MIN($DZ26,CG$4-$CA$4+1)),OFFSET(Escalation!$K$24,($Y26-1)*(Escalation!$I$22+1)+CG$4-SSSModel!$C$3+1,MAX(0,CG$4-$DZ26-$CA$4+1),1,MIN($DZ26,CG$4-$CA$4+1))),
     IF(SSSModel!$C$4="PV",AI26*$EA26*(1+SSSModel!$C$2),
     IF(SSSModel!$C$4="FCR",$EC26*SUM(OFFSET($AC26,0,MAX(CG$4-$AC$4-$DZ26+1,0),1,MIN($DZ26,CG$4-$AC$4+1))),0)))),
SUM($AC26:$BZ26)*
     IF(SSSModel!$C$4="RR",OFFSET(Profiles!$K$2,$Z26,MAX(Profiles!$C$2,AI$4-$W26)),
     IF(SSSModel!$C$4="ECC",$EA26*$EB26*IF(MAX(Escalation!$C$2,AI$4-$W26)&gt;$DZ26-1,0,OFFSET(Escalation!$K$2,$Y26,MAX(Escalation!$C$2,AI$4-$W26))),
     IF(SSSModel!$C$4="PV",IF(CG$4=$W26,$EA26*(1+SSSModel!$C$2),0),
     IF(SSSModel!$C$4="FCR",IF(AND(CG$4&gt;=$W26,OFFSET(Profiles!$K$2,$Z26,MAX(Profiles!$C$2,AI$4-$W26))&gt;0),$EC26,0),0))))))</f>
        <v>0</v>
      </c>
      <c r="CH26" s="135">
        <f ca="1">IF(OR($Z26=0,SSSModel!$C$4="CF"),AJ26,
IF(LEFT($V26,3)="ON_",
     IF(SSSModel!$C$4="RR",SUMPRODUCT(OFFSET($AC26,0,0,1,$CB$2),OFFSET(Profiles!$K$28,($Z26-1)*(Profiles!$I$26+1)+CH$4-SSSModel!$C$3+1,0,1,$CB$2)),
     IF(SSSModel!$C$4="ECC",$EA26*$EB26*SUMPRODUCT(OFFSET($AC26,0,MAX(0,CH$4-$DZ26-$CA$4+1),1,MIN($DZ26,CH$4-$CA$4+1)),OFFSET(Escalation!$K$24,($Y26-1)*(Escalation!$I$22+1)+CH$4-SSSModel!$C$3+1,MAX(0,CH$4-$DZ26-$CA$4+1),1,MIN($DZ26,CH$4-$CA$4+1))),
     IF(SSSModel!$C$4="PV",AJ26*$EA26*(1+SSSModel!$C$2),
     IF(SSSModel!$C$4="FCR",$EC26*SUM(OFFSET($AC26,0,MAX(CH$4-$AC$4-$DZ26+1,0),1,MIN($DZ26,CH$4-$AC$4+1))),0)))),
SUM($AC26:$BZ26)*
     IF(SSSModel!$C$4="RR",OFFSET(Profiles!$K$2,$Z26,MAX(Profiles!$C$2,AJ$4-$W26)),
     IF(SSSModel!$C$4="ECC",$EA26*$EB26*IF(MAX(Escalation!$C$2,AJ$4-$W26)&gt;$DZ26-1,0,OFFSET(Escalation!$K$2,$Y26,MAX(Escalation!$C$2,AJ$4-$W26))),
     IF(SSSModel!$C$4="PV",IF(CH$4=$W26,$EA26*(1+SSSModel!$C$2),0),
     IF(SSSModel!$C$4="FCR",IF(AND(CH$4&gt;=$W26,OFFSET(Profiles!$K$2,$Z26,MAX(Profiles!$C$2,AJ$4-$W26))&gt;0),$EC26,0),0))))))</f>
        <v>0</v>
      </c>
      <c r="CI26" s="135">
        <f ca="1">IF(OR($Z26=0,SSSModel!$C$4="CF"),AK26,
IF(LEFT($V26,3)="ON_",
     IF(SSSModel!$C$4="RR",SUMPRODUCT(OFFSET($AC26,0,0,1,$CB$2),OFFSET(Profiles!$K$28,($Z26-1)*(Profiles!$I$26+1)+CI$4-SSSModel!$C$3+1,0,1,$CB$2)),
     IF(SSSModel!$C$4="ECC",$EA26*$EB26*SUMPRODUCT(OFFSET($AC26,0,MAX(0,CI$4-$DZ26-$CA$4+1),1,MIN($DZ26,CI$4-$CA$4+1)),OFFSET(Escalation!$K$24,($Y26-1)*(Escalation!$I$22+1)+CI$4-SSSModel!$C$3+1,MAX(0,CI$4-$DZ26-$CA$4+1),1,MIN($DZ26,CI$4-$CA$4+1))),
     IF(SSSModel!$C$4="PV",AK26*$EA26*(1+SSSModel!$C$2),
     IF(SSSModel!$C$4="FCR",$EC26*SUM(OFFSET($AC26,0,MAX(CI$4-$AC$4-$DZ26+1,0),1,MIN($DZ26,CI$4-$AC$4+1))),0)))),
SUM($AC26:$BZ26)*
     IF(SSSModel!$C$4="RR",OFFSET(Profiles!$K$2,$Z26,MAX(Profiles!$C$2,AK$4-$W26)),
     IF(SSSModel!$C$4="ECC",$EA26*$EB26*IF(MAX(Escalation!$C$2,AK$4-$W26)&gt;$DZ26-1,0,OFFSET(Escalation!$K$2,$Y26,MAX(Escalation!$C$2,AK$4-$W26))),
     IF(SSSModel!$C$4="PV",IF(CI$4=$W26,$EA26*(1+SSSModel!$C$2),0),
     IF(SSSModel!$C$4="FCR",IF(AND(CI$4&gt;=$W26,OFFSET(Profiles!$K$2,$Z26,MAX(Profiles!$C$2,AK$4-$W26))&gt;0),$EC26,0),0))))))</f>
        <v>0</v>
      </c>
      <c r="CJ26" s="135">
        <f ca="1">IF(OR($Z26=0,SSSModel!$C$4="CF"),AL26,
IF(LEFT($V26,3)="ON_",
     IF(SSSModel!$C$4="RR",SUMPRODUCT(OFFSET($AC26,0,0,1,$CB$2),OFFSET(Profiles!$K$28,($Z26-1)*(Profiles!$I$26+1)+CJ$4-SSSModel!$C$3+1,0,1,$CB$2)),
     IF(SSSModel!$C$4="ECC",$EA26*$EB26*SUMPRODUCT(OFFSET($AC26,0,MAX(0,CJ$4-$DZ26-$CA$4+1),1,MIN($DZ26,CJ$4-$CA$4+1)),OFFSET(Escalation!$K$24,($Y26-1)*(Escalation!$I$22+1)+CJ$4-SSSModel!$C$3+1,MAX(0,CJ$4-$DZ26-$CA$4+1),1,MIN($DZ26,CJ$4-$CA$4+1))),
     IF(SSSModel!$C$4="PV",AL26*$EA26*(1+SSSModel!$C$2),
     IF(SSSModel!$C$4="FCR",$EC26*SUM(OFFSET($AC26,0,MAX(CJ$4-$AC$4-$DZ26+1,0),1,MIN($DZ26,CJ$4-$AC$4+1))),0)))),
SUM($AC26:$BZ26)*
     IF(SSSModel!$C$4="RR",OFFSET(Profiles!$K$2,$Z26,MAX(Profiles!$C$2,AL$4-$W26)),
     IF(SSSModel!$C$4="ECC",$EA26*$EB26*IF(MAX(Escalation!$C$2,AL$4-$W26)&gt;$DZ26-1,0,OFFSET(Escalation!$K$2,$Y26,MAX(Escalation!$C$2,AL$4-$W26))),
     IF(SSSModel!$C$4="PV",IF(CJ$4=$W26,$EA26*(1+SSSModel!$C$2),0),
     IF(SSSModel!$C$4="FCR",IF(AND(CJ$4&gt;=$W26,OFFSET(Profiles!$K$2,$Z26,MAX(Profiles!$C$2,AL$4-$W26))&gt;0),$EC26,0),0))))))</f>
        <v>0</v>
      </c>
      <c r="CK26" s="135">
        <f ca="1">IF(OR($Z26=0,SSSModel!$C$4="CF"),AM26,
IF(LEFT($V26,3)="ON_",
     IF(SSSModel!$C$4="RR",SUMPRODUCT(OFFSET($AC26,0,0,1,$CB$2),OFFSET(Profiles!$K$28,($Z26-1)*(Profiles!$I$26+1)+CK$4-SSSModel!$C$3+1,0,1,$CB$2)),
     IF(SSSModel!$C$4="ECC",$EA26*$EB26*SUMPRODUCT(OFFSET($AC26,0,MAX(0,CK$4-$DZ26-$CA$4+1),1,MIN($DZ26,CK$4-$CA$4+1)),OFFSET(Escalation!$K$24,($Y26-1)*(Escalation!$I$22+1)+CK$4-SSSModel!$C$3+1,MAX(0,CK$4-$DZ26-$CA$4+1),1,MIN($DZ26,CK$4-$CA$4+1))),
     IF(SSSModel!$C$4="PV",AM26*$EA26*(1+SSSModel!$C$2),
     IF(SSSModel!$C$4="FCR",$EC26*SUM(OFFSET($AC26,0,MAX(CK$4-$AC$4-$DZ26+1,0),1,MIN($DZ26,CK$4-$AC$4+1))),0)))),
SUM($AC26:$BZ26)*
     IF(SSSModel!$C$4="RR",OFFSET(Profiles!$K$2,$Z26,MAX(Profiles!$C$2,AM$4-$W26)),
     IF(SSSModel!$C$4="ECC",$EA26*$EB26*IF(MAX(Escalation!$C$2,AM$4-$W26)&gt;$DZ26-1,0,OFFSET(Escalation!$K$2,$Y26,MAX(Escalation!$C$2,AM$4-$W26))),
     IF(SSSModel!$C$4="PV",IF(CK$4=$W26,$EA26*(1+SSSModel!$C$2),0),
     IF(SSSModel!$C$4="FCR",IF(AND(CK$4&gt;=$W26,OFFSET(Profiles!$K$2,$Z26,MAX(Profiles!$C$2,AM$4-$W26))&gt;0),$EC26,0),0))))))</f>
        <v>0</v>
      </c>
      <c r="CL26" s="135">
        <f ca="1">IF(OR($Z26=0,SSSModel!$C$4="CF"),AN26,
IF(LEFT($V26,3)="ON_",
     IF(SSSModel!$C$4="RR",SUMPRODUCT(OFFSET($AC26,0,0,1,$CB$2),OFFSET(Profiles!$K$28,($Z26-1)*(Profiles!$I$26+1)+CL$4-SSSModel!$C$3+1,0,1,$CB$2)),
     IF(SSSModel!$C$4="ECC",$EA26*$EB26*SUMPRODUCT(OFFSET($AC26,0,MAX(0,CL$4-$DZ26-$CA$4+1),1,MIN($DZ26,CL$4-$CA$4+1)),OFFSET(Escalation!$K$24,($Y26-1)*(Escalation!$I$22+1)+CL$4-SSSModel!$C$3+1,MAX(0,CL$4-$DZ26-$CA$4+1),1,MIN($DZ26,CL$4-$CA$4+1))),
     IF(SSSModel!$C$4="PV",AN26*$EA26*(1+SSSModel!$C$2),
     IF(SSSModel!$C$4="FCR",$EC26*SUM(OFFSET($AC26,0,MAX(CL$4-$AC$4-$DZ26+1,0),1,MIN($DZ26,CL$4-$AC$4+1))),0)))),
SUM($AC26:$BZ26)*
     IF(SSSModel!$C$4="RR",OFFSET(Profiles!$K$2,$Z26,MAX(Profiles!$C$2,AN$4-$W26)),
     IF(SSSModel!$C$4="ECC",$EA26*$EB26*IF(MAX(Escalation!$C$2,AN$4-$W26)&gt;$DZ26-1,0,OFFSET(Escalation!$K$2,$Y26,MAX(Escalation!$C$2,AN$4-$W26))),
     IF(SSSModel!$C$4="PV",IF(CL$4=$W26,$EA26*(1+SSSModel!$C$2),0),
     IF(SSSModel!$C$4="FCR",IF(AND(CL$4&gt;=$W26,OFFSET(Profiles!$K$2,$Z26,MAX(Profiles!$C$2,AN$4-$W26))&gt;0),$EC26,0),0))))))</f>
        <v>0</v>
      </c>
      <c r="CM26" s="135">
        <f ca="1">IF(OR($Z26=0,SSSModel!$C$4="CF"),AO26,
IF(LEFT($V26,3)="ON_",
     IF(SSSModel!$C$4="RR",SUMPRODUCT(OFFSET($AC26,0,0,1,$CB$2),OFFSET(Profiles!$K$28,($Z26-1)*(Profiles!$I$26+1)+CM$4-SSSModel!$C$3+1,0,1,$CB$2)),
     IF(SSSModel!$C$4="ECC",$EA26*$EB26*SUMPRODUCT(OFFSET($AC26,0,MAX(0,CM$4-$DZ26-$CA$4+1),1,MIN($DZ26,CM$4-$CA$4+1)),OFFSET(Escalation!$K$24,($Y26-1)*(Escalation!$I$22+1)+CM$4-SSSModel!$C$3+1,MAX(0,CM$4-$DZ26-$CA$4+1),1,MIN($DZ26,CM$4-$CA$4+1))),
     IF(SSSModel!$C$4="PV",AO26*$EA26*(1+SSSModel!$C$2),
     IF(SSSModel!$C$4="FCR",$EC26*SUM(OFFSET($AC26,0,MAX(CM$4-$AC$4-$DZ26+1,0),1,MIN($DZ26,CM$4-$AC$4+1))),0)))),
SUM($AC26:$BZ26)*
     IF(SSSModel!$C$4="RR",OFFSET(Profiles!$K$2,$Z26,MAX(Profiles!$C$2,AO$4-$W26)),
     IF(SSSModel!$C$4="ECC",$EA26*$EB26*IF(MAX(Escalation!$C$2,AO$4-$W26)&gt;$DZ26-1,0,OFFSET(Escalation!$K$2,$Y26,MAX(Escalation!$C$2,AO$4-$W26))),
     IF(SSSModel!$C$4="PV",IF(CM$4=$W26,$EA26*(1+SSSModel!$C$2),0),
     IF(SSSModel!$C$4="FCR",IF(AND(CM$4&gt;=$W26,OFFSET(Profiles!$K$2,$Z26,MAX(Profiles!$C$2,AO$4-$W26))&gt;0),$EC26,0),0))))))</f>
        <v>0</v>
      </c>
      <c r="CN26" s="135">
        <f ca="1">IF(OR($Z26=0,SSSModel!$C$4="CF"),AP26,
IF(LEFT($V26,3)="ON_",
     IF(SSSModel!$C$4="RR",SUMPRODUCT(OFFSET($AC26,0,0,1,$CB$2),OFFSET(Profiles!$K$28,($Z26-1)*(Profiles!$I$26+1)+CN$4-SSSModel!$C$3+1,0,1,$CB$2)),
     IF(SSSModel!$C$4="ECC",$EA26*$EB26*SUMPRODUCT(OFFSET($AC26,0,MAX(0,CN$4-$DZ26-$CA$4+1),1,MIN($DZ26,CN$4-$CA$4+1)),OFFSET(Escalation!$K$24,($Y26-1)*(Escalation!$I$22+1)+CN$4-SSSModel!$C$3+1,MAX(0,CN$4-$DZ26-$CA$4+1),1,MIN($DZ26,CN$4-$CA$4+1))),
     IF(SSSModel!$C$4="PV",AP26*$EA26*(1+SSSModel!$C$2),
     IF(SSSModel!$C$4="FCR",$EC26*SUM(OFFSET($AC26,0,MAX(CN$4-$AC$4-$DZ26+1,0),1,MIN($DZ26,CN$4-$AC$4+1))),0)))),
SUM($AC26:$BZ26)*
     IF(SSSModel!$C$4="RR",OFFSET(Profiles!$K$2,$Z26,MAX(Profiles!$C$2,AP$4-$W26)),
     IF(SSSModel!$C$4="ECC",$EA26*$EB26*IF(MAX(Escalation!$C$2,AP$4-$W26)&gt;$DZ26-1,0,OFFSET(Escalation!$K$2,$Y26,MAX(Escalation!$C$2,AP$4-$W26))),
     IF(SSSModel!$C$4="PV",IF(CN$4=$W26,$EA26*(1+SSSModel!$C$2),0),
     IF(SSSModel!$C$4="FCR",IF(AND(CN$4&gt;=$W26,OFFSET(Profiles!$K$2,$Z26,MAX(Profiles!$C$2,AP$4-$W26))&gt;0),$EC26,0),0))))))</f>
        <v>0</v>
      </c>
      <c r="CO26" s="135">
        <f ca="1">IF(OR($Z26=0,SSSModel!$C$4="CF"),AQ26,
IF(LEFT($V26,3)="ON_",
     IF(SSSModel!$C$4="RR",SUMPRODUCT(OFFSET($AC26,0,0,1,$CB$2),OFFSET(Profiles!$K$28,($Z26-1)*(Profiles!$I$26+1)+CO$4-SSSModel!$C$3+1,0,1,$CB$2)),
     IF(SSSModel!$C$4="ECC",$EA26*$EB26*SUMPRODUCT(OFFSET($AC26,0,MAX(0,CO$4-$DZ26-$CA$4+1),1,MIN($DZ26,CO$4-$CA$4+1)),OFFSET(Escalation!$K$24,($Y26-1)*(Escalation!$I$22+1)+CO$4-SSSModel!$C$3+1,MAX(0,CO$4-$DZ26-$CA$4+1),1,MIN($DZ26,CO$4-$CA$4+1))),
     IF(SSSModel!$C$4="PV",AQ26*$EA26*(1+SSSModel!$C$2),
     IF(SSSModel!$C$4="FCR",$EC26*SUM(OFFSET($AC26,0,MAX(CO$4-$AC$4-$DZ26+1,0),1,MIN($DZ26,CO$4-$AC$4+1))),0)))),
SUM($AC26:$BZ26)*
     IF(SSSModel!$C$4="RR",OFFSET(Profiles!$K$2,$Z26,MAX(Profiles!$C$2,AQ$4-$W26)),
     IF(SSSModel!$C$4="ECC",$EA26*$EB26*IF(MAX(Escalation!$C$2,AQ$4-$W26)&gt;$DZ26-1,0,OFFSET(Escalation!$K$2,$Y26,MAX(Escalation!$C$2,AQ$4-$W26))),
     IF(SSSModel!$C$4="PV",IF(CO$4=$W26,$EA26*(1+SSSModel!$C$2),0),
     IF(SSSModel!$C$4="FCR",IF(AND(CO$4&gt;=$W26,OFFSET(Profiles!$K$2,$Z26,MAX(Profiles!$C$2,AQ$4-$W26))&gt;0),$EC26,0),0))))))</f>
        <v>0</v>
      </c>
      <c r="CP26" s="135">
        <f ca="1">IF(OR($Z26=0,SSSModel!$C$4="CF"),AR26,
IF(LEFT($V26,3)="ON_",
     IF(SSSModel!$C$4="RR",SUMPRODUCT(OFFSET($AC26,0,0,1,$CB$2),OFFSET(Profiles!$K$28,($Z26-1)*(Profiles!$I$26+1)+CP$4-SSSModel!$C$3+1,0,1,$CB$2)),
     IF(SSSModel!$C$4="ECC",$EA26*$EB26*SUMPRODUCT(OFFSET($AC26,0,MAX(0,CP$4-$DZ26-$CA$4+1),1,MIN($DZ26,CP$4-$CA$4+1)),OFFSET(Escalation!$K$24,($Y26-1)*(Escalation!$I$22+1)+CP$4-SSSModel!$C$3+1,MAX(0,CP$4-$DZ26-$CA$4+1),1,MIN($DZ26,CP$4-$CA$4+1))),
     IF(SSSModel!$C$4="PV",AR26*$EA26*(1+SSSModel!$C$2),
     IF(SSSModel!$C$4="FCR",$EC26*SUM(OFFSET($AC26,0,MAX(CP$4-$AC$4-$DZ26+1,0),1,MIN($DZ26,CP$4-$AC$4+1))),0)))),
SUM($AC26:$BZ26)*
     IF(SSSModel!$C$4="RR",OFFSET(Profiles!$K$2,$Z26,MAX(Profiles!$C$2,AR$4-$W26)),
     IF(SSSModel!$C$4="ECC",$EA26*$EB26*IF(MAX(Escalation!$C$2,AR$4-$W26)&gt;$DZ26-1,0,OFFSET(Escalation!$K$2,$Y26,MAX(Escalation!$C$2,AR$4-$W26))),
     IF(SSSModel!$C$4="PV",IF(CP$4=$W26,$EA26*(1+SSSModel!$C$2),0),
     IF(SSSModel!$C$4="FCR",IF(AND(CP$4&gt;=$W26,OFFSET(Profiles!$K$2,$Z26,MAX(Profiles!$C$2,AR$4-$W26))&gt;0),$EC26,0),0))))))</f>
        <v>0</v>
      </c>
      <c r="CQ26" s="135">
        <f ca="1">IF(OR($Z26=0,SSSModel!$C$4="CF"),AS26,
IF(LEFT($V26,3)="ON_",
     IF(SSSModel!$C$4="RR",SUMPRODUCT(OFFSET($AC26,0,0,1,$CB$2),OFFSET(Profiles!$K$28,($Z26-1)*(Profiles!$I$26+1)+CQ$4-SSSModel!$C$3+1,0,1,$CB$2)),
     IF(SSSModel!$C$4="ECC",$EA26*$EB26*SUMPRODUCT(OFFSET($AC26,0,MAX(0,CQ$4-$DZ26-$CA$4+1),1,MIN($DZ26,CQ$4-$CA$4+1)),OFFSET(Escalation!$K$24,($Y26-1)*(Escalation!$I$22+1)+CQ$4-SSSModel!$C$3+1,MAX(0,CQ$4-$DZ26-$CA$4+1),1,MIN($DZ26,CQ$4-$CA$4+1))),
     IF(SSSModel!$C$4="PV",AS26*$EA26*(1+SSSModel!$C$2),
     IF(SSSModel!$C$4="FCR",$EC26*SUM(OFFSET($AC26,0,MAX(CQ$4-$AC$4-$DZ26+1,0),1,MIN($DZ26,CQ$4-$AC$4+1))),0)))),
SUM($AC26:$BZ26)*
     IF(SSSModel!$C$4="RR",OFFSET(Profiles!$K$2,$Z26,MAX(Profiles!$C$2,AS$4-$W26)),
     IF(SSSModel!$C$4="ECC",$EA26*$EB26*IF(MAX(Escalation!$C$2,AS$4-$W26)&gt;$DZ26-1,0,OFFSET(Escalation!$K$2,$Y26,MAX(Escalation!$C$2,AS$4-$W26))),
     IF(SSSModel!$C$4="PV",IF(CQ$4=$W26,$EA26*(1+SSSModel!$C$2),0),
     IF(SSSModel!$C$4="FCR",IF(AND(CQ$4&gt;=$W26,OFFSET(Profiles!$K$2,$Z26,MAX(Profiles!$C$2,AS$4-$W26))&gt;0),$EC26,0),0))))))</f>
        <v>0</v>
      </c>
      <c r="CR26" s="135">
        <f ca="1">IF(OR($Z26=0,SSSModel!$C$4="CF"),AT26,
IF(LEFT($V26,3)="ON_",
     IF(SSSModel!$C$4="RR",SUMPRODUCT(OFFSET($AC26,0,0,1,$CB$2),OFFSET(Profiles!$K$28,($Z26-1)*(Profiles!$I$26+1)+CR$4-SSSModel!$C$3+1,0,1,$CB$2)),
     IF(SSSModel!$C$4="ECC",$EA26*$EB26*SUMPRODUCT(OFFSET($AC26,0,MAX(0,CR$4-$DZ26-$CA$4+1),1,MIN($DZ26,CR$4-$CA$4+1)),OFFSET(Escalation!$K$24,($Y26-1)*(Escalation!$I$22+1)+CR$4-SSSModel!$C$3+1,MAX(0,CR$4-$DZ26-$CA$4+1),1,MIN($DZ26,CR$4-$CA$4+1))),
     IF(SSSModel!$C$4="PV",AT26*$EA26*(1+SSSModel!$C$2),
     IF(SSSModel!$C$4="FCR",$EC26*SUM(OFFSET($AC26,0,MAX(CR$4-$AC$4-$DZ26+1,0),1,MIN($DZ26,CR$4-$AC$4+1))),0)))),
SUM($AC26:$BZ26)*
     IF(SSSModel!$C$4="RR",OFFSET(Profiles!$K$2,$Z26,MAX(Profiles!$C$2,AT$4-$W26)),
     IF(SSSModel!$C$4="ECC",$EA26*$EB26*IF(MAX(Escalation!$C$2,AT$4-$W26)&gt;$DZ26-1,0,OFFSET(Escalation!$K$2,$Y26,MAX(Escalation!$C$2,AT$4-$W26))),
     IF(SSSModel!$C$4="PV",IF(CR$4=$W26,$EA26*(1+SSSModel!$C$2),0),
     IF(SSSModel!$C$4="FCR",IF(AND(CR$4&gt;=$W26,OFFSET(Profiles!$K$2,$Z26,MAX(Profiles!$C$2,AT$4-$W26))&gt;0),$EC26,0),0))))))</f>
        <v>0</v>
      </c>
      <c r="CS26" s="135">
        <f ca="1">IF(OR($Z26=0,SSSModel!$C$4="CF"),AU26,
IF(LEFT($V26,3)="ON_",
     IF(SSSModel!$C$4="RR",SUMPRODUCT(OFFSET($AC26,0,0,1,$CB$2),OFFSET(Profiles!$K$28,($Z26-1)*(Profiles!$I$26+1)+CS$4-SSSModel!$C$3+1,0,1,$CB$2)),
     IF(SSSModel!$C$4="ECC",$EA26*$EB26*SUMPRODUCT(OFFSET($AC26,0,MAX(0,CS$4-$DZ26-$CA$4+1),1,MIN($DZ26,CS$4-$CA$4+1)),OFFSET(Escalation!$K$24,($Y26-1)*(Escalation!$I$22+1)+CS$4-SSSModel!$C$3+1,MAX(0,CS$4-$DZ26-$CA$4+1),1,MIN($DZ26,CS$4-$CA$4+1))),
     IF(SSSModel!$C$4="PV",AU26*$EA26*(1+SSSModel!$C$2),
     IF(SSSModel!$C$4="FCR",$EC26*SUM(OFFSET($AC26,0,MAX(CS$4-$AC$4-$DZ26+1,0),1,MIN($DZ26,CS$4-$AC$4+1))),0)))),
SUM($AC26:$BZ26)*
     IF(SSSModel!$C$4="RR",OFFSET(Profiles!$K$2,$Z26,MAX(Profiles!$C$2,AU$4-$W26)),
     IF(SSSModel!$C$4="ECC",$EA26*$EB26*IF(MAX(Escalation!$C$2,AU$4-$W26)&gt;$DZ26-1,0,OFFSET(Escalation!$K$2,$Y26,MAX(Escalation!$C$2,AU$4-$W26))),
     IF(SSSModel!$C$4="PV",IF(CS$4=$W26,$EA26*(1+SSSModel!$C$2),0),
     IF(SSSModel!$C$4="FCR",IF(AND(CS$4&gt;=$W26,OFFSET(Profiles!$K$2,$Z26,MAX(Profiles!$C$2,AU$4-$W26))&gt;0),$EC26,0),0))))))</f>
        <v>0</v>
      </c>
      <c r="CT26" s="135">
        <f ca="1">IF(OR($Z26=0,SSSModel!$C$4="CF"),AV26,
IF(LEFT($V26,3)="ON_",
     IF(SSSModel!$C$4="RR",SUMPRODUCT(OFFSET($AC26,0,0,1,$CB$2),OFFSET(Profiles!$K$28,($Z26-1)*(Profiles!$I$26+1)+CT$4-SSSModel!$C$3+1,0,1,$CB$2)),
     IF(SSSModel!$C$4="ECC",$EA26*$EB26*SUMPRODUCT(OFFSET($AC26,0,MAX(0,CT$4-$DZ26-$CA$4+1),1,MIN($DZ26,CT$4-$CA$4+1)),OFFSET(Escalation!$K$24,($Y26-1)*(Escalation!$I$22+1)+CT$4-SSSModel!$C$3+1,MAX(0,CT$4-$DZ26-$CA$4+1),1,MIN($DZ26,CT$4-$CA$4+1))),
     IF(SSSModel!$C$4="PV",AV26*$EA26*(1+SSSModel!$C$2),
     IF(SSSModel!$C$4="FCR",$EC26*SUM(OFFSET($AC26,0,MAX(CT$4-$AC$4-$DZ26+1,0),1,MIN($DZ26,CT$4-$AC$4+1))),0)))),
SUM($AC26:$BZ26)*
     IF(SSSModel!$C$4="RR",OFFSET(Profiles!$K$2,$Z26,MAX(Profiles!$C$2,AV$4-$W26)),
     IF(SSSModel!$C$4="ECC",$EA26*$EB26*IF(MAX(Escalation!$C$2,AV$4-$W26)&gt;$DZ26-1,0,OFFSET(Escalation!$K$2,$Y26,MAX(Escalation!$C$2,AV$4-$W26))),
     IF(SSSModel!$C$4="PV",IF(CT$4=$W26,$EA26*(1+SSSModel!$C$2),0),
     IF(SSSModel!$C$4="FCR",IF(AND(CT$4&gt;=$W26,OFFSET(Profiles!$K$2,$Z26,MAX(Profiles!$C$2,AV$4-$W26))&gt;0),$EC26,0),0))))))</f>
        <v>0</v>
      </c>
      <c r="CU26" s="135">
        <f ca="1">IF(OR($Z26=0,SSSModel!$C$4="CF"),AW26,
IF(LEFT($V26,3)="ON_",
     IF(SSSModel!$C$4="RR",SUMPRODUCT(OFFSET($AC26,0,0,1,$CB$2),OFFSET(Profiles!$K$28,($Z26-1)*(Profiles!$I$26+1)+CU$4-SSSModel!$C$3+1,0,1,$CB$2)),
     IF(SSSModel!$C$4="ECC",$EA26*$EB26*SUMPRODUCT(OFFSET($AC26,0,MAX(0,CU$4-$DZ26-$CA$4+1),1,MIN($DZ26,CU$4-$CA$4+1)),OFFSET(Escalation!$K$24,($Y26-1)*(Escalation!$I$22+1)+CU$4-SSSModel!$C$3+1,MAX(0,CU$4-$DZ26-$CA$4+1),1,MIN($DZ26,CU$4-$CA$4+1))),
     IF(SSSModel!$C$4="PV",AW26*$EA26*(1+SSSModel!$C$2),
     IF(SSSModel!$C$4="FCR",$EC26*SUM(OFFSET($AC26,0,MAX(CU$4-$AC$4-$DZ26+1,0),1,MIN($DZ26,CU$4-$AC$4+1))),0)))),
SUM($AC26:$BZ26)*
     IF(SSSModel!$C$4="RR",OFFSET(Profiles!$K$2,$Z26,MAX(Profiles!$C$2,AW$4-$W26)),
     IF(SSSModel!$C$4="ECC",$EA26*$EB26*IF(MAX(Escalation!$C$2,AW$4-$W26)&gt;$DZ26-1,0,OFFSET(Escalation!$K$2,$Y26,MAX(Escalation!$C$2,AW$4-$W26))),
     IF(SSSModel!$C$4="PV",IF(CU$4=$W26,$EA26*(1+SSSModel!$C$2),0),
     IF(SSSModel!$C$4="FCR",IF(AND(CU$4&gt;=$W26,OFFSET(Profiles!$K$2,$Z26,MAX(Profiles!$C$2,AW$4-$W26))&gt;0),$EC26,0),0))))))</f>
        <v>0</v>
      </c>
      <c r="CV26" s="135">
        <f ca="1">IF(OR($Z26=0,SSSModel!$C$4="CF"),AX26,
IF(LEFT($V26,3)="ON_",
     IF(SSSModel!$C$4="RR",SUMPRODUCT(OFFSET($AC26,0,0,1,$CB$2),OFFSET(Profiles!$K$28,($Z26-1)*(Profiles!$I$26+1)+CV$4-SSSModel!$C$3+1,0,1,$CB$2)),
     IF(SSSModel!$C$4="ECC",$EA26*$EB26*SUMPRODUCT(OFFSET($AC26,0,MAX(0,CV$4-$DZ26-$CA$4+1),1,MIN($DZ26,CV$4-$CA$4+1)),OFFSET(Escalation!$K$24,($Y26-1)*(Escalation!$I$22+1)+CV$4-SSSModel!$C$3+1,MAX(0,CV$4-$DZ26-$CA$4+1),1,MIN($DZ26,CV$4-$CA$4+1))),
     IF(SSSModel!$C$4="PV",AX26*$EA26*(1+SSSModel!$C$2),
     IF(SSSModel!$C$4="FCR",$EC26*SUM(OFFSET($AC26,0,MAX(CV$4-$AC$4-$DZ26+1,0),1,MIN($DZ26,CV$4-$AC$4+1))),0)))),
SUM($AC26:$BZ26)*
     IF(SSSModel!$C$4="RR",OFFSET(Profiles!$K$2,$Z26,MAX(Profiles!$C$2,AX$4-$W26)),
     IF(SSSModel!$C$4="ECC",$EA26*$EB26*IF(MAX(Escalation!$C$2,AX$4-$W26)&gt;$DZ26-1,0,OFFSET(Escalation!$K$2,$Y26,MAX(Escalation!$C$2,AX$4-$W26))),
     IF(SSSModel!$C$4="PV",IF(CV$4=$W26,$EA26*(1+SSSModel!$C$2),0),
     IF(SSSModel!$C$4="FCR",IF(AND(CV$4&gt;=$W26,OFFSET(Profiles!$K$2,$Z26,MAX(Profiles!$C$2,AX$4-$W26))&gt;0),$EC26,0),0))))))</f>
        <v>0</v>
      </c>
      <c r="CW26" s="135">
        <f ca="1">IF(OR($Z26=0,SSSModel!$C$4="CF"),AY26,
IF(LEFT($V26,3)="ON_",
     IF(SSSModel!$C$4="RR",SUMPRODUCT(OFFSET($AC26,0,0,1,$CB$2),OFFSET(Profiles!$K$28,($Z26-1)*(Profiles!$I$26+1)+CW$4-SSSModel!$C$3+1,0,1,$CB$2)),
     IF(SSSModel!$C$4="ECC",$EA26*$EB26*SUMPRODUCT(OFFSET($AC26,0,MAX(0,CW$4-$DZ26-$CA$4+1),1,MIN($DZ26,CW$4-$CA$4+1)),OFFSET(Escalation!$K$24,($Y26-1)*(Escalation!$I$22+1)+CW$4-SSSModel!$C$3+1,MAX(0,CW$4-$DZ26-$CA$4+1),1,MIN($DZ26,CW$4-$CA$4+1))),
     IF(SSSModel!$C$4="PV",AY26*$EA26*(1+SSSModel!$C$2),
     IF(SSSModel!$C$4="FCR",$EC26*SUM(OFFSET($AC26,0,MAX(CW$4-$AC$4-$DZ26+1,0),1,MIN($DZ26,CW$4-$AC$4+1))),0)))),
SUM($AC26:$BZ26)*
     IF(SSSModel!$C$4="RR",OFFSET(Profiles!$K$2,$Z26,MAX(Profiles!$C$2,AY$4-$W26)),
     IF(SSSModel!$C$4="ECC",$EA26*$EB26*IF(MAX(Escalation!$C$2,AY$4-$W26)&gt;$DZ26-1,0,OFFSET(Escalation!$K$2,$Y26,MAX(Escalation!$C$2,AY$4-$W26))),
     IF(SSSModel!$C$4="PV",IF(CW$4=$W26,$EA26*(1+SSSModel!$C$2),0),
     IF(SSSModel!$C$4="FCR",IF(AND(CW$4&gt;=$W26,OFFSET(Profiles!$K$2,$Z26,MAX(Profiles!$C$2,AY$4-$W26))&gt;0),$EC26,0),0))))))</f>
        <v>0</v>
      </c>
      <c r="CX26" s="135">
        <f ca="1">IF(OR($Z26=0,SSSModel!$C$4="CF"),AZ26,
IF(LEFT($V26,3)="ON_",
     IF(SSSModel!$C$4="RR",SUMPRODUCT(OFFSET($AC26,0,0,1,$CB$2),OFFSET(Profiles!$K$28,($Z26-1)*(Profiles!$I$26+1)+CX$4-SSSModel!$C$3+1,0,1,$CB$2)),
     IF(SSSModel!$C$4="ECC",$EA26*$EB26*SUMPRODUCT(OFFSET($AC26,0,MAX(0,CX$4-$DZ26-$CA$4+1),1,MIN($DZ26,CX$4-$CA$4+1)),OFFSET(Escalation!$K$24,($Y26-1)*(Escalation!$I$22+1)+CX$4-SSSModel!$C$3+1,MAX(0,CX$4-$DZ26-$CA$4+1),1,MIN($DZ26,CX$4-$CA$4+1))),
     IF(SSSModel!$C$4="PV",AZ26*$EA26*(1+SSSModel!$C$2),
     IF(SSSModel!$C$4="FCR",$EC26*SUM(OFFSET($AC26,0,MAX(CX$4-$AC$4-$DZ26+1,0),1,MIN($DZ26,CX$4-$AC$4+1))),0)))),
SUM($AC26:$BZ26)*
     IF(SSSModel!$C$4="RR",OFFSET(Profiles!$K$2,$Z26,MAX(Profiles!$C$2,AZ$4-$W26)),
     IF(SSSModel!$C$4="ECC",$EA26*$EB26*IF(MAX(Escalation!$C$2,AZ$4-$W26)&gt;$DZ26-1,0,OFFSET(Escalation!$K$2,$Y26,MAX(Escalation!$C$2,AZ$4-$W26))),
     IF(SSSModel!$C$4="PV",IF(CX$4=$W26,$EA26*(1+SSSModel!$C$2),0),
     IF(SSSModel!$C$4="FCR",IF(AND(CX$4&gt;=$W26,OFFSET(Profiles!$K$2,$Z26,MAX(Profiles!$C$2,AZ$4-$W26))&gt;0),$EC26,0),0))))))</f>
        <v>0</v>
      </c>
      <c r="CY26" s="135">
        <f ca="1">IF(OR($Z26=0,SSSModel!$C$4="CF"),BA26,
IF(LEFT($V26,3)="ON_",
     IF(SSSModel!$C$4="RR",SUMPRODUCT(OFFSET($AC26,0,0,1,$CB$2),OFFSET(Profiles!$K$28,($Z26-1)*(Profiles!$I$26+1)+CY$4-SSSModel!$C$3+1,0,1,$CB$2)),
     IF(SSSModel!$C$4="ECC",$EA26*$EB26*SUMPRODUCT(OFFSET($AC26,0,MAX(0,CY$4-$DZ26-$CA$4+1),1,MIN($DZ26,CY$4-$CA$4+1)),OFFSET(Escalation!$K$24,($Y26-1)*(Escalation!$I$22+1)+CY$4-SSSModel!$C$3+1,MAX(0,CY$4-$DZ26-$CA$4+1),1,MIN($DZ26,CY$4-$CA$4+1))),
     IF(SSSModel!$C$4="PV",BA26*$EA26*(1+SSSModel!$C$2),
     IF(SSSModel!$C$4="FCR",$EC26*SUM(OFFSET($AC26,0,MAX(CY$4-$AC$4-$DZ26+1,0),1,MIN($DZ26,CY$4-$AC$4+1))),0)))),
SUM($AC26:$BZ26)*
     IF(SSSModel!$C$4="RR",OFFSET(Profiles!$K$2,$Z26,MAX(Profiles!$C$2,BA$4-$W26)),
     IF(SSSModel!$C$4="ECC",$EA26*$EB26*IF(MAX(Escalation!$C$2,BA$4-$W26)&gt;$DZ26-1,0,OFFSET(Escalation!$K$2,$Y26,MAX(Escalation!$C$2,BA$4-$W26))),
     IF(SSSModel!$C$4="PV",IF(CY$4=$W26,$EA26*(1+SSSModel!$C$2),0),
     IF(SSSModel!$C$4="FCR",IF(AND(CY$4&gt;=$W26,OFFSET(Profiles!$K$2,$Z26,MAX(Profiles!$C$2,BA$4-$W26))&gt;0),$EC26,0),0))))))</f>
        <v>0</v>
      </c>
      <c r="CZ26" s="135">
        <f ca="1">IF(OR($Z26=0,SSSModel!$C$4="CF"),BB26,
IF(LEFT($V26,3)="ON_",
     IF(SSSModel!$C$4="RR",SUMPRODUCT(OFFSET($AC26,0,0,1,$CB$2),OFFSET(Profiles!$K$28,($Z26-1)*(Profiles!$I$26+1)+CZ$4-SSSModel!$C$3+1,0,1,$CB$2)),
     IF(SSSModel!$C$4="ECC",$EA26*$EB26*SUMPRODUCT(OFFSET($AC26,0,MAX(0,CZ$4-$DZ26-$CA$4+1),1,MIN($DZ26,CZ$4-$CA$4+1)),OFFSET(Escalation!$K$24,($Y26-1)*(Escalation!$I$22+1)+CZ$4-SSSModel!$C$3+1,MAX(0,CZ$4-$DZ26-$CA$4+1),1,MIN($DZ26,CZ$4-$CA$4+1))),
     IF(SSSModel!$C$4="PV",BB26*$EA26*(1+SSSModel!$C$2),
     IF(SSSModel!$C$4="FCR",$EC26*SUM(OFFSET($AC26,0,MAX(CZ$4-$AC$4-$DZ26+1,0),1,MIN($DZ26,CZ$4-$AC$4+1))),0)))),
SUM($AC26:$BZ26)*
     IF(SSSModel!$C$4="RR",OFFSET(Profiles!$K$2,$Z26,MAX(Profiles!$C$2,BB$4-$W26)),
     IF(SSSModel!$C$4="ECC",$EA26*$EB26*IF(MAX(Escalation!$C$2,BB$4-$W26)&gt;$DZ26-1,0,OFFSET(Escalation!$K$2,$Y26,MAX(Escalation!$C$2,BB$4-$W26))),
     IF(SSSModel!$C$4="PV",IF(CZ$4=$W26,$EA26*(1+SSSModel!$C$2),0),
     IF(SSSModel!$C$4="FCR",IF(AND(CZ$4&gt;=$W26,OFFSET(Profiles!$K$2,$Z26,MAX(Profiles!$C$2,BB$4-$W26))&gt;0),$EC26,0),0))))))</f>
        <v>0</v>
      </c>
      <c r="DA26" s="135">
        <f ca="1">IF(OR($Z26=0,SSSModel!$C$4="CF"),BC26,
IF(LEFT($V26,3)="ON_",
     IF(SSSModel!$C$4="RR",SUMPRODUCT(OFFSET($AC26,0,0,1,$CB$2),OFFSET(Profiles!$K$28,($Z26-1)*(Profiles!$I$26+1)+DA$4-SSSModel!$C$3+1,0,1,$CB$2)),
     IF(SSSModel!$C$4="ECC",$EA26*$EB26*SUMPRODUCT(OFFSET($AC26,0,MAX(0,DA$4-$DZ26-$CA$4+1),1,MIN($DZ26,DA$4-$CA$4+1)),OFFSET(Escalation!$K$24,($Y26-1)*(Escalation!$I$22+1)+DA$4-SSSModel!$C$3+1,MAX(0,DA$4-$DZ26-$CA$4+1),1,MIN($DZ26,DA$4-$CA$4+1))),
     IF(SSSModel!$C$4="PV",BC26*$EA26*(1+SSSModel!$C$2),
     IF(SSSModel!$C$4="FCR",$EC26*SUM(OFFSET($AC26,0,MAX(DA$4-$AC$4-$DZ26+1,0),1,MIN($DZ26,DA$4-$AC$4+1))),0)))),
SUM($AC26:$BZ26)*
     IF(SSSModel!$C$4="RR",OFFSET(Profiles!$K$2,$Z26,MAX(Profiles!$C$2,BC$4-$W26)),
     IF(SSSModel!$C$4="ECC",$EA26*$EB26*IF(MAX(Escalation!$C$2,BC$4-$W26)&gt;$DZ26-1,0,OFFSET(Escalation!$K$2,$Y26,MAX(Escalation!$C$2,BC$4-$W26))),
     IF(SSSModel!$C$4="PV",IF(DA$4=$W26,$EA26*(1+SSSModel!$C$2),0),
     IF(SSSModel!$C$4="FCR",IF(AND(DA$4&gt;=$W26,OFFSET(Profiles!$K$2,$Z26,MAX(Profiles!$C$2,BC$4-$W26))&gt;0),$EC26,0),0))))))</f>
        <v>0</v>
      </c>
      <c r="DB26" s="135">
        <f ca="1">IF(OR($Z26=0,SSSModel!$C$4="CF"),BD26,
IF(LEFT($V26,3)="ON_",
     IF(SSSModel!$C$4="RR",SUMPRODUCT(OFFSET($AC26,0,0,1,$CB$2),OFFSET(Profiles!$K$28,($Z26-1)*(Profiles!$I$26+1)+DB$4-SSSModel!$C$3+1,0,1,$CB$2)),
     IF(SSSModel!$C$4="ECC",$EA26*$EB26*SUMPRODUCT(OFFSET($AC26,0,MAX(0,DB$4-$DZ26-$CA$4+1),1,MIN($DZ26,DB$4-$CA$4+1)),OFFSET(Escalation!$K$24,($Y26-1)*(Escalation!$I$22+1)+DB$4-SSSModel!$C$3+1,MAX(0,DB$4-$DZ26-$CA$4+1),1,MIN($DZ26,DB$4-$CA$4+1))),
     IF(SSSModel!$C$4="PV",BD26*$EA26*(1+SSSModel!$C$2),
     IF(SSSModel!$C$4="FCR",$EC26*SUM(OFFSET($AC26,0,MAX(DB$4-$AC$4-$DZ26+1,0),1,MIN($DZ26,DB$4-$AC$4+1))),0)))),
SUM($AC26:$BZ26)*
     IF(SSSModel!$C$4="RR",OFFSET(Profiles!$K$2,$Z26,MAX(Profiles!$C$2,BD$4-$W26)),
     IF(SSSModel!$C$4="ECC",$EA26*$EB26*IF(MAX(Escalation!$C$2,BD$4-$W26)&gt;$DZ26-1,0,OFFSET(Escalation!$K$2,$Y26,MAX(Escalation!$C$2,BD$4-$W26))),
     IF(SSSModel!$C$4="PV",IF(DB$4=$W26,$EA26*(1+SSSModel!$C$2),0),
     IF(SSSModel!$C$4="FCR",IF(AND(DB$4&gt;=$W26,OFFSET(Profiles!$K$2,$Z26,MAX(Profiles!$C$2,BD$4-$W26))&gt;0),$EC26,0),0))))))</f>
        <v>0</v>
      </c>
      <c r="DC26" s="135">
        <f ca="1">IF(OR($Z26=0,SSSModel!$C$4="CF"),BE26,
IF(LEFT($V26,3)="ON_",
     IF(SSSModel!$C$4="RR",SUMPRODUCT(OFFSET($AC26,0,0,1,$CB$2),OFFSET(Profiles!$K$28,($Z26-1)*(Profiles!$I$26+1)+DC$4-SSSModel!$C$3+1,0,1,$CB$2)),
     IF(SSSModel!$C$4="ECC",$EA26*$EB26*SUMPRODUCT(OFFSET($AC26,0,MAX(0,DC$4-$DZ26-$CA$4+1),1,MIN($DZ26,DC$4-$CA$4+1)),OFFSET(Escalation!$K$24,($Y26-1)*(Escalation!$I$22+1)+DC$4-SSSModel!$C$3+1,MAX(0,DC$4-$DZ26-$CA$4+1),1,MIN($DZ26,DC$4-$CA$4+1))),
     IF(SSSModel!$C$4="PV",BE26*$EA26*(1+SSSModel!$C$2),
     IF(SSSModel!$C$4="FCR",$EC26*SUM(OFFSET($AC26,0,MAX(DC$4-$AC$4-$DZ26+1,0),1,MIN($DZ26,DC$4-$AC$4+1))),0)))),
SUM($AC26:$BZ26)*
     IF(SSSModel!$C$4="RR",OFFSET(Profiles!$K$2,$Z26,MAX(Profiles!$C$2,BE$4-$W26)),
     IF(SSSModel!$C$4="ECC",$EA26*$EB26*IF(MAX(Escalation!$C$2,BE$4-$W26)&gt;$DZ26-1,0,OFFSET(Escalation!$K$2,$Y26,MAX(Escalation!$C$2,BE$4-$W26))),
     IF(SSSModel!$C$4="PV",IF(DC$4=$W26,$EA26*(1+SSSModel!$C$2),0),
     IF(SSSModel!$C$4="FCR",IF(AND(DC$4&gt;=$W26,OFFSET(Profiles!$K$2,$Z26,MAX(Profiles!$C$2,BE$4-$W26))&gt;0),$EC26,0),0))))))</f>
        <v>0</v>
      </c>
      <c r="DD26" s="135">
        <f ca="1">IF(OR($Z26=0,SSSModel!$C$4="CF"),BF26,
IF(LEFT($V26,3)="ON_",
     IF(SSSModel!$C$4="RR",SUMPRODUCT(OFFSET($AC26,0,0,1,$CB$2),OFFSET(Profiles!$K$28,($Z26-1)*(Profiles!$I$26+1)+DD$4-SSSModel!$C$3+1,0,1,$CB$2)),
     IF(SSSModel!$C$4="ECC",$EA26*$EB26*SUMPRODUCT(OFFSET($AC26,0,MAX(0,DD$4-$DZ26-$CA$4+1),1,MIN($DZ26,DD$4-$CA$4+1)),OFFSET(Escalation!$K$24,($Y26-1)*(Escalation!$I$22+1)+DD$4-SSSModel!$C$3+1,MAX(0,DD$4-$DZ26-$CA$4+1),1,MIN($DZ26,DD$4-$CA$4+1))),
     IF(SSSModel!$C$4="PV",BF26*$EA26*(1+SSSModel!$C$2),
     IF(SSSModel!$C$4="FCR",$EC26*SUM(OFFSET($AC26,0,MAX(DD$4-$AC$4-$DZ26+1,0),1,MIN($DZ26,DD$4-$AC$4+1))),0)))),
SUM($AC26:$BZ26)*
     IF(SSSModel!$C$4="RR",OFFSET(Profiles!$K$2,$Z26,MAX(Profiles!$C$2,BF$4-$W26)),
     IF(SSSModel!$C$4="ECC",$EA26*$EB26*IF(MAX(Escalation!$C$2,BF$4-$W26)&gt;$DZ26-1,0,OFFSET(Escalation!$K$2,$Y26,MAX(Escalation!$C$2,BF$4-$W26))),
     IF(SSSModel!$C$4="PV",IF(DD$4=$W26,$EA26*(1+SSSModel!$C$2),0),
     IF(SSSModel!$C$4="FCR",IF(AND(DD$4&gt;=$W26,OFFSET(Profiles!$K$2,$Z26,MAX(Profiles!$C$2,BF$4-$W26))&gt;0),$EC26,0),0))))))</f>
        <v>0</v>
      </c>
      <c r="DE26" s="135">
        <f ca="1">IF(OR($Z26=0,SSSModel!$C$4="CF"),BG26,
IF(LEFT($V26,3)="ON_",
     IF(SSSModel!$C$4="RR",SUMPRODUCT(OFFSET($AC26,0,0,1,$CB$2),OFFSET(Profiles!$K$28,($Z26-1)*(Profiles!$I$26+1)+DE$4-SSSModel!$C$3+1,0,1,$CB$2)),
     IF(SSSModel!$C$4="ECC",$EA26*$EB26*SUMPRODUCT(OFFSET($AC26,0,MAX(0,DE$4-$DZ26-$CA$4+1),1,MIN($DZ26,DE$4-$CA$4+1)),OFFSET(Escalation!$K$24,($Y26-1)*(Escalation!$I$22+1)+DE$4-SSSModel!$C$3+1,MAX(0,DE$4-$DZ26-$CA$4+1),1,MIN($DZ26,DE$4-$CA$4+1))),
     IF(SSSModel!$C$4="PV",BG26*$EA26*(1+SSSModel!$C$2),
     IF(SSSModel!$C$4="FCR",$EC26*SUM(OFFSET($AC26,0,MAX(DE$4-$AC$4-$DZ26+1,0),1,MIN($DZ26,DE$4-$AC$4+1))),0)))),
SUM($AC26:$BZ26)*
     IF(SSSModel!$C$4="RR",OFFSET(Profiles!$K$2,$Z26,MAX(Profiles!$C$2,BG$4-$W26)),
     IF(SSSModel!$C$4="ECC",$EA26*$EB26*IF(MAX(Escalation!$C$2,BG$4-$W26)&gt;$DZ26-1,0,OFFSET(Escalation!$K$2,$Y26,MAX(Escalation!$C$2,BG$4-$W26))),
     IF(SSSModel!$C$4="PV",IF(DE$4=$W26,$EA26*(1+SSSModel!$C$2),0),
     IF(SSSModel!$C$4="FCR",IF(AND(DE$4&gt;=$W26,OFFSET(Profiles!$K$2,$Z26,MAX(Profiles!$C$2,BG$4-$W26))&gt;0),$EC26,0),0))))))</f>
        <v>0</v>
      </c>
      <c r="DF26" s="135">
        <f ca="1">IF(OR($Z26=0,SSSModel!$C$4="CF"),BH26,
IF(LEFT($V26,3)="ON_",
     IF(SSSModel!$C$4="RR",SUMPRODUCT(OFFSET($AC26,0,0,1,$CB$2),OFFSET(Profiles!$K$28,($Z26-1)*(Profiles!$I$26+1)+DF$4-SSSModel!$C$3+1,0,1,$CB$2)),
     IF(SSSModel!$C$4="ECC",$EA26*$EB26*SUMPRODUCT(OFFSET($AC26,0,MAX(0,DF$4-$DZ26-$CA$4+1),1,MIN($DZ26,DF$4-$CA$4+1)),OFFSET(Escalation!$K$24,($Y26-1)*(Escalation!$I$22+1)+DF$4-SSSModel!$C$3+1,MAX(0,DF$4-$DZ26-$CA$4+1),1,MIN($DZ26,DF$4-$CA$4+1))),
     IF(SSSModel!$C$4="PV",BH26*$EA26*(1+SSSModel!$C$2),
     IF(SSSModel!$C$4="FCR",$EC26*SUM(OFFSET($AC26,0,MAX(DF$4-$AC$4-$DZ26+1,0),1,MIN($DZ26,DF$4-$AC$4+1))),0)))),
SUM($AC26:$BZ26)*
     IF(SSSModel!$C$4="RR",OFFSET(Profiles!$K$2,$Z26,MAX(Profiles!$C$2,BH$4-$W26)),
     IF(SSSModel!$C$4="ECC",$EA26*$EB26*IF(MAX(Escalation!$C$2,BH$4-$W26)&gt;$DZ26-1,0,OFFSET(Escalation!$K$2,$Y26,MAX(Escalation!$C$2,BH$4-$W26))),
     IF(SSSModel!$C$4="PV",IF(DF$4=$W26,$EA26*(1+SSSModel!$C$2),0),
     IF(SSSModel!$C$4="FCR",IF(AND(DF$4&gt;=$W26,OFFSET(Profiles!$K$2,$Z26,MAX(Profiles!$C$2,BH$4-$W26))&gt;0),$EC26,0),0))))))</f>
        <v>0</v>
      </c>
      <c r="DG26" s="135">
        <f ca="1">IF(OR($Z26=0,SSSModel!$C$4="CF"),BI26,
IF(LEFT($V26,3)="ON_",
     IF(SSSModel!$C$4="RR",SUMPRODUCT(OFFSET($AC26,0,0,1,$CB$2),OFFSET(Profiles!$K$28,($Z26-1)*(Profiles!$I$26+1)+DG$4-SSSModel!$C$3+1,0,1,$CB$2)),
     IF(SSSModel!$C$4="ECC",$EA26*$EB26*SUMPRODUCT(OFFSET($AC26,0,MAX(0,DG$4-$DZ26-$CA$4+1),1,MIN($DZ26,DG$4-$CA$4+1)),OFFSET(Escalation!$K$24,($Y26-1)*(Escalation!$I$22+1)+DG$4-SSSModel!$C$3+1,MAX(0,DG$4-$DZ26-$CA$4+1),1,MIN($DZ26,DG$4-$CA$4+1))),
     IF(SSSModel!$C$4="PV",BI26*$EA26*(1+SSSModel!$C$2),
     IF(SSSModel!$C$4="FCR",$EC26*SUM(OFFSET($AC26,0,MAX(DG$4-$AC$4-$DZ26+1,0),1,MIN($DZ26,DG$4-$AC$4+1))),0)))),
SUM($AC26:$BZ26)*
     IF(SSSModel!$C$4="RR",OFFSET(Profiles!$K$2,$Z26,MAX(Profiles!$C$2,BI$4-$W26)),
     IF(SSSModel!$C$4="ECC",$EA26*$EB26*IF(MAX(Escalation!$C$2,BI$4-$W26)&gt;$DZ26-1,0,OFFSET(Escalation!$K$2,$Y26,MAX(Escalation!$C$2,BI$4-$W26))),
     IF(SSSModel!$C$4="PV",IF(DG$4=$W26,$EA26*(1+SSSModel!$C$2),0),
     IF(SSSModel!$C$4="FCR",IF(AND(DG$4&gt;=$W26,OFFSET(Profiles!$K$2,$Z26,MAX(Profiles!$C$2,BI$4-$W26))&gt;0),$EC26,0),0))))))</f>
        <v>0</v>
      </c>
      <c r="DH26" s="135">
        <f ca="1">IF(OR($Z26=0,SSSModel!$C$4="CF"),BJ26,
IF(LEFT($V26,3)="ON_",
     IF(SSSModel!$C$4="RR",SUMPRODUCT(OFFSET($AC26,0,0,1,$CB$2),OFFSET(Profiles!$K$28,($Z26-1)*(Profiles!$I$26+1)+DH$4-SSSModel!$C$3+1,0,1,$CB$2)),
     IF(SSSModel!$C$4="ECC",$EA26*$EB26*SUMPRODUCT(OFFSET($AC26,0,MAX(0,DH$4-$DZ26-$CA$4+1),1,MIN($DZ26,DH$4-$CA$4+1)),OFFSET(Escalation!$K$24,($Y26-1)*(Escalation!$I$22+1)+DH$4-SSSModel!$C$3+1,MAX(0,DH$4-$DZ26-$CA$4+1),1,MIN($DZ26,DH$4-$CA$4+1))),
     IF(SSSModel!$C$4="PV",BJ26*$EA26*(1+SSSModel!$C$2),
     IF(SSSModel!$C$4="FCR",$EC26*SUM(OFFSET($AC26,0,MAX(DH$4-$AC$4-$DZ26+1,0),1,MIN($DZ26,DH$4-$AC$4+1))),0)))),
SUM($AC26:$BZ26)*
     IF(SSSModel!$C$4="RR",OFFSET(Profiles!$K$2,$Z26,MAX(Profiles!$C$2,BJ$4-$W26)),
     IF(SSSModel!$C$4="ECC",$EA26*$EB26*IF(MAX(Escalation!$C$2,BJ$4-$W26)&gt;$DZ26-1,0,OFFSET(Escalation!$K$2,$Y26,MAX(Escalation!$C$2,BJ$4-$W26))),
     IF(SSSModel!$C$4="PV",IF(DH$4=$W26,$EA26*(1+SSSModel!$C$2),0),
     IF(SSSModel!$C$4="FCR",IF(AND(DH$4&gt;=$W26,OFFSET(Profiles!$K$2,$Z26,MAX(Profiles!$C$2,BJ$4-$W26))&gt;0),$EC26,0),0))))))</f>
        <v>0</v>
      </c>
      <c r="DI26" s="135">
        <f ca="1">IF(OR($Z26=0,SSSModel!$C$4="CF"),BK26,
IF(LEFT($V26,3)="ON_",
     IF(SSSModel!$C$4="RR",SUMPRODUCT(OFFSET($AC26,0,0,1,$CB$2),OFFSET(Profiles!$K$28,($Z26-1)*(Profiles!$I$26+1)+DI$4-SSSModel!$C$3+1,0,1,$CB$2)),
     IF(SSSModel!$C$4="ECC",$EA26*$EB26*SUMPRODUCT(OFFSET($AC26,0,MAX(0,DI$4-$DZ26-$CA$4+1),1,MIN($DZ26,DI$4-$CA$4+1)),OFFSET(Escalation!$K$24,($Y26-1)*(Escalation!$I$22+1)+DI$4-SSSModel!$C$3+1,MAX(0,DI$4-$DZ26-$CA$4+1),1,MIN($DZ26,DI$4-$CA$4+1))),
     IF(SSSModel!$C$4="PV",BK26*$EA26*(1+SSSModel!$C$2),
     IF(SSSModel!$C$4="FCR",$EC26*SUM(OFFSET($AC26,0,MAX(DI$4-$AC$4-$DZ26+1,0),1,MIN($DZ26,DI$4-$AC$4+1))),0)))),
SUM($AC26:$BZ26)*
     IF(SSSModel!$C$4="RR",OFFSET(Profiles!$K$2,$Z26,MAX(Profiles!$C$2,BK$4-$W26)),
     IF(SSSModel!$C$4="ECC",$EA26*$EB26*IF(MAX(Escalation!$C$2,BK$4-$W26)&gt;$DZ26-1,0,OFFSET(Escalation!$K$2,$Y26,MAX(Escalation!$C$2,BK$4-$W26))),
     IF(SSSModel!$C$4="PV",IF(DI$4=$W26,$EA26*(1+SSSModel!$C$2),0),
     IF(SSSModel!$C$4="FCR",IF(AND(DI$4&gt;=$W26,OFFSET(Profiles!$K$2,$Z26,MAX(Profiles!$C$2,BK$4-$W26))&gt;0),$EC26,0),0))))))</f>
        <v>0</v>
      </c>
      <c r="DJ26" s="135">
        <f ca="1">IF(OR($Z26=0,SSSModel!$C$4="CF"),BL26,
IF(LEFT($V26,3)="ON_",
     IF(SSSModel!$C$4="RR",SUMPRODUCT(OFFSET($AC26,0,0,1,$CB$2),OFFSET(Profiles!$K$28,($Z26-1)*(Profiles!$I$26+1)+DJ$4-SSSModel!$C$3+1,0,1,$CB$2)),
     IF(SSSModel!$C$4="ECC",$EA26*$EB26*SUMPRODUCT(OFFSET($AC26,0,MAX(0,DJ$4-$DZ26-$CA$4+1),1,MIN($DZ26,DJ$4-$CA$4+1)),OFFSET(Escalation!$K$24,($Y26-1)*(Escalation!$I$22+1)+DJ$4-SSSModel!$C$3+1,MAX(0,DJ$4-$DZ26-$CA$4+1),1,MIN($DZ26,DJ$4-$CA$4+1))),
     IF(SSSModel!$C$4="PV",BL26*$EA26*(1+SSSModel!$C$2),
     IF(SSSModel!$C$4="FCR",$EC26*SUM(OFFSET($AC26,0,MAX(DJ$4-$AC$4-$DZ26+1,0),1,MIN($DZ26,DJ$4-$AC$4+1))),0)))),
SUM($AC26:$BZ26)*
     IF(SSSModel!$C$4="RR",OFFSET(Profiles!$K$2,$Z26,MAX(Profiles!$C$2,BL$4-$W26)),
     IF(SSSModel!$C$4="ECC",$EA26*$EB26*IF(MAX(Escalation!$C$2,BL$4-$W26)&gt;$DZ26-1,0,OFFSET(Escalation!$K$2,$Y26,MAX(Escalation!$C$2,BL$4-$W26))),
     IF(SSSModel!$C$4="PV",IF(DJ$4=$W26,$EA26*(1+SSSModel!$C$2),0),
     IF(SSSModel!$C$4="FCR",IF(AND(DJ$4&gt;=$W26,OFFSET(Profiles!$K$2,$Z26,MAX(Profiles!$C$2,BL$4-$W26))&gt;0),$EC26,0),0))))))</f>
        <v>0</v>
      </c>
      <c r="DK26" s="135">
        <f ca="1">IF(OR($Z26=0,SSSModel!$C$4="CF"),BM26,
IF(LEFT($V26,3)="ON_",
     IF(SSSModel!$C$4="RR",SUMPRODUCT(OFFSET($AC26,0,0,1,$CB$2),OFFSET(Profiles!$K$28,($Z26-1)*(Profiles!$I$26+1)+DK$4-SSSModel!$C$3+1,0,1,$CB$2)),
     IF(SSSModel!$C$4="ECC",$EA26*$EB26*SUMPRODUCT(OFFSET($AC26,0,MAX(0,DK$4-$DZ26-$CA$4+1),1,MIN($DZ26,DK$4-$CA$4+1)),OFFSET(Escalation!$K$24,($Y26-1)*(Escalation!$I$22+1)+DK$4-SSSModel!$C$3+1,MAX(0,DK$4-$DZ26-$CA$4+1),1,MIN($DZ26,DK$4-$CA$4+1))),
     IF(SSSModel!$C$4="PV",BM26*$EA26*(1+SSSModel!$C$2),
     IF(SSSModel!$C$4="FCR",$EC26*SUM(OFFSET($AC26,0,MAX(DK$4-$AC$4-$DZ26+1,0),1,MIN($DZ26,DK$4-$AC$4+1))),0)))),
SUM($AC26:$BZ26)*
     IF(SSSModel!$C$4="RR",OFFSET(Profiles!$K$2,$Z26,MAX(Profiles!$C$2,BM$4-$W26)),
     IF(SSSModel!$C$4="ECC",$EA26*$EB26*IF(MAX(Escalation!$C$2,BM$4-$W26)&gt;$DZ26-1,0,OFFSET(Escalation!$K$2,$Y26,MAX(Escalation!$C$2,BM$4-$W26))),
     IF(SSSModel!$C$4="PV",IF(DK$4=$W26,$EA26*(1+SSSModel!$C$2),0),
     IF(SSSModel!$C$4="FCR",IF(AND(DK$4&gt;=$W26,OFFSET(Profiles!$K$2,$Z26,MAX(Profiles!$C$2,BM$4-$W26))&gt;0),$EC26,0),0))))))</f>
        <v>0</v>
      </c>
      <c r="DL26" s="135">
        <f ca="1">IF(OR($Z26=0,SSSModel!$C$4="CF"),BN26,
IF(LEFT($V26,3)="ON_",
     IF(SSSModel!$C$4="RR",SUMPRODUCT(OFFSET($AC26,0,0,1,$CB$2),OFFSET(Profiles!$K$28,($Z26-1)*(Profiles!$I$26+1)+DL$4-SSSModel!$C$3+1,0,1,$CB$2)),
     IF(SSSModel!$C$4="ECC",$EA26*$EB26*SUMPRODUCT(OFFSET($AC26,0,MAX(0,DL$4-$DZ26-$CA$4+1),1,MIN($DZ26,DL$4-$CA$4+1)),OFFSET(Escalation!$K$24,($Y26-1)*(Escalation!$I$22+1)+DL$4-SSSModel!$C$3+1,MAX(0,DL$4-$DZ26-$CA$4+1),1,MIN($DZ26,DL$4-$CA$4+1))),
     IF(SSSModel!$C$4="PV",BN26*$EA26*(1+SSSModel!$C$2),
     IF(SSSModel!$C$4="FCR",$EC26*SUM(OFFSET($AC26,0,MAX(DL$4-$AC$4-$DZ26+1,0),1,MIN($DZ26,DL$4-$AC$4+1))),0)))),
SUM($AC26:$BZ26)*
     IF(SSSModel!$C$4="RR",OFFSET(Profiles!$K$2,$Z26,MAX(Profiles!$C$2,BN$4-$W26)),
     IF(SSSModel!$C$4="ECC",$EA26*$EB26*IF(MAX(Escalation!$C$2,BN$4-$W26)&gt;$DZ26-1,0,OFFSET(Escalation!$K$2,$Y26,MAX(Escalation!$C$2,BN$4-$W26))),
     IF(SSSModel!$C$4="PV",IF(DL$4=$W26,$EA26*(1+SSSModel!$C$2),0),
     IF(SSSModel!$C$4="FCR",IF(AND(DL$4&gt;=$W26,OFFSET(Profiles!$K$2,$Z26,MAX(Profiles!$C$2,BN$4-$W26))&gt;0),$EC26,0),0))))))</f>
        <v>0</v>
      </c>
      <c r="DM26" s="135">
        <f ca="1">IF(OR($Z26=0,SSSModel!$C$4="CF"),BO26,
IF(LEFT($V26,3)="ON_",
     IF(SSSModel!$C$4="RR",SUMPRODUCT(OFFSET($AC26,0,0,1,$CB$2),OFFSET(Profiles!$K$28,($Z26-1)*(Profiles!$I$26+1)+DM$4-SSSModel!$C$3+1,0,1,$CB$2)),
     IF(SSSModel!$C$4="ECC",$EA26*$EB26*SUMPRODUCT(OFFSET($AC26,0,MAX(0,DM$4-$DZ26-$CA$4+1),1,MIN($DZ26,DM$4-$CA$4+1)),OFFSET(Escalation!$K$24,($Y26-1)*(Escalation!$I$22+1)+DM$4-SSSModel!$C$3+1,MAX(0,DM$4-$DZ26-$CA$4+1),1,MIN($DZ26,DM$4-$CA$4+1))),
     IF(SSSModel!$C$4="PV",BO26*$EA26*(1+SSSModel!$C$2),
     IF(SSSModel!$C$4="FCR",$EC26*SUM(OFFSET($AC26,0,MAX(DM$4-$AC$4-$DZ26+1,0),1,MIN($DZ26,DM$4-$AC$4+1))),0)))),
SUM($AC26:$BZ26)*
     IF(SSSModel!$C$4="RR",OFFSET(Profiles!$K$2,$Z26,MAX(Profiles!$C$2,BO$4-$W26)),
     IF(SSSModel!$C$4="ECC",$EA26*$EB26*IF(MAX(Escalation!$C$2,BO$4-$W26)&gt;$DZ26-1,0,OFFSET(Escalation!$K$2,$Y26,MAX(Escalation!$C$2,BO$4-$W26))),
     IF(SSSModel!$C$4="PV",IF(DM$4=$W26,$EA26*(1+SSSModel!$C$2),0),
     IF(SSSModel!$C$4="FCR",IF(AND(DM$4&gt;=$W26,OFFSET(Profiles!$K$2,$Z26,MAX(Profiles!$C$2,BO$4-$W26))&gt;0),$EC26,0),0))))))</f>
        <v>0</v>
      </c>
      <c r="DN26" s="135">
        <f ca="1">IF(OR($Z26=0,SSSModel!$C$4="CF"),BP26,
IF(LEFT($V26,3)="ON_",
     IF(SSSModel!$C$4="RR",SUMPRODUCT(OFFSET($AC26,0,0,1,$CB$2),OFFSET(Profiles!$K$28,($Z26-1)*(Profiles!$I$26+1)+DN$4-SSSModel!$C$3+1,0,1,$CB$2)),
     IF(SSSModel!$C$4="ECC",$EA26*$EB26*SUMPRODUCT(OFFSET($AC26,0,MAX(0,DN$4-$DZ26-$CA$4+1),1,MIN($DZ26,DN$4-$CA$4+1)),OFFSET(Escalation!$K$24,($Y26-1)*(Escalation!$I$22+1)+DN$4-SSSModel!$C$3+1,MAX(0,DN$4-$DZ26-$CA$4+1),1,MIN($DZ26,DN$4-$CA$4+1))),
     IF(SSSModel!$C$4="PV",BP26*$EA26*(1+SSSModel!$C$2),
     IF(SSSModel!$C$4="FCR",$EC26*SUM(OFFSET($AC26,0,MAX(DN$4-$AC$4-$DZ26+1,0),1,MIN($DZ26,DN$4-$AC$4+1))),0)))),
SUM($AC26:$BZ26)*
     IF(SSSModel!$C$4="RR",OFFSET(Profiles!$K$2,$Z26,MAX(Profiles!$C$2,BP$4-$W26)),
     IF(SSSModel!$C$4="ECC",$EA26*$EB26*IF(MAX(Escalation!$C$2,BP$4-$W26)&gt;$DZ26-1,0,OFFSET(Escalation!$K$2,$Y26,MAX(Escalation!$C$2,BP$4-$W26))),
     IF(SSSModel!$C$4="PV",IF(DN$4=$W26,$EA26*(1+SSSModel!$C$2),0),
     IF(SSSModel!$C$4="FCR",IF(AND(DN$4&gt;=$W26,OFFSET(Profiles!$K$2,$Z26,MAX(Profiles!$C$2,BP$4-$W26))&gt;0),$EC26,0),0))))))</f>
        <v>0</v>
      </c>
      <c r="DO26" s="135">
        <f ca="1">IF(OR($Z26=0,SSSModel!$C$4="CF"),BQ26,
IF(LEFT($V26,3)="ON_",
     IF(SSSModel!$C$4="RR",SUMPRODUCT(OFFSET($AC26,0,0,1,$CB$2),OFFSET(Profiles!$K$28,($Z26-1)*(Profiles!$I$26+1)+DO$4-SSSModel!$C$3+1,0,1,$CB$2)),
     IF(SSSModel!$C$4="ECC",$EA26*$EB26*SUMPRODUCT(OFFSET($AC26,0,MAX(0,DO$4-$DZ26-$CA$4+1),1,MIN($DZ26,DO$4-$CA$4+1)),OFFSET(Escalation!$K$24,($Y26-1)*(Escalation!$I$22+1)+DO$4-SSSModel!$C$3+1,MAX(0,DO$4-$DZ26-$CA$4+1),1,MIN($DZ26,DO$4-$CA$4+1))),
     IF(SSSModel!$C$4="PV",BQ26*$EA26*(1+SSSModel!$C$2),
     IF(SSSModel!$C$4="FCR",$EC26*SUM(OFFSET($AC26,0,MAX(DO$4-$AC$4-$DZ26+1,0),1,MIN($DZ26,DO$4-$AC$4+1))),0)))),
SUM($AC26:$BZ26)*
     IF(SSSModel!$C$4="RR",OFFSET(Profiles!$K$2,$Z26,MAX(Profiles!$C$2,BQ$4-$W26)),
     IF(SSSModel!$C$4="ECC",$EA26*$EB26*IF(MAX(Escalation!$C$2,BQ$4-$W26)&gt;$DZ26-1,0,OFFSET(Escalation!$K$2,$Y26,MAX(Escalation!$C$2,BQ$4-$W26))),
     IF(SSSModel!$C$4="PV",IF(DO$4=$W26,$EA26*(1+SSSModel!$C$2),0),
     IF(SSSModel!$C$4="FCR",IF(AND(DO$4&gt;=$W26,OFFSET(Profiles!$K$2,$Z26,MAX(Profiles!$C$2,BQ$4-$W26))&gt;0),$EC26,0),0))))))</f>
        <v>0</v>
      </c>
      <c r="DP26" s="135">
        <f ca="1">IF(OR($Z26=0,SSSModel!$C$4="CF"),BR26,
IF(LEFT($V26,3)="ON_",
     IF(SSSModel!$C$4="RR",SUMPRODUCT(OFFSET($AC26,0,0,1,$CB$2),OFFSET(Profiles!$K$28,($Z26-1)*(Profiles!$I$26+1)+DP$4-SSSModel!$C$3+1,0,1,$CB$2)),
     IF(SSSModel!$C$4="ECC",$EA26*$EB26*SUMPRODUCT(OFFSET($AC26,0,MAX(0,DP$4-$DZ26-$CA$4+1),1,MIN($DZ26,DP$4-$CA$4+1)),OFFSET(Escalation!$K$24,($Y26-1)*(Escalation!$I$22+1)+DP$4-SSSModel!$C$3+1,MAX(0,DP$4-$DZ26-$CA$4+1),1,MIN($DZ26,DP$4-$CA$4+1))),
     IF(SSSModel!$C$4="PV",BR26*$EA26*(1+SSSModel!$C$2),
     IF(SSSModel!$C$4="FCR",$EC26*SUM(OFFSET($AC26,0,MAX(DP$4-$AC$4-$DZ26+1,0),1,MIN($DZ26,DP$4-$AC$4+1))),0)))),
SUM($AC26:$BZ26)*
     IF(SSSModel!$C$4="RR",OFFSET(Profiles!$K$2,$Z26,MAX(Profiles!$C$2,BR$4-$W26)),
     IF(SSSModel!$C$4="ECC",$EA26*$EB26*IF(MAX(Escalation!$C$2,BR$4-$W26)&gt;$DZ26-1,0,OFFSET(Escalation!$K$2,$Y26,MAX(Escalation!$C$2,BR$4-$W26))),
     IF(SSSModel!$C$4="PV",IF(DP$4=$W26,$EA26*(1+SSSModel!$C$2),0),
     IF(SSSModel!$C$4="FCR",IF(AND(DP$4&gt;=$W26,OFFSET(Profiles!$K$2,$Z26,MAX(Profiles!$C$2,BR$4-$W26))&gt;0),$EC26,0),0))))))</f>
        <v>0</v>
      </c>
      <c r="DQ26" s="135">
        <f ca="1">IF(OR($Z26=0,SSSModel!$C$4="CF"),BS26,
IF(LEFT($V26,3)="ON_",
     IF(SSSModel!$C$4="RR",SUMPRODUCT(OFFSET($AC26,0,0,1,$CB$2),OFFSET(Profiles!$K$28,($Z26-1)*(Profiles!$I$26+1)+DQ$4-SSSModel!$C$3+1,0,1,$CB$2)),
     IF(SSSModel!$C$4="ECC",$EA26*$EB26*SUMPRODUCT(OFFSET($AC26,0,MAX(0,DQ$4-$DZ26-$CA$4+1),1,MIN($DZ26,DQ$4-$CA$4+1)),OFFSET(Escalation!$K$24,($Y26-1)*(Escalation!$I$22+1)+DQ$4-SSSModel!$C$3+1,MAX(0,DQ$4-$DZ26-$CA$4+1),1,MIN($DZ26,DQ$4-$CA$4+1))),
     IF(SSSModel!$C$4="PV",BS26*$EA26*(1+SSSModel!$C$2),
     IF(SSSModel!$C$4="FCR",$EC26*SUM(OFFSET($AC26,0,MAX(DQ$4-$AC$4-$DZ26+1,0),1,MIN($DZ26,DQ$4-$AC$4+1))),0)))),
SUM($AC26:$BZ26)*
     IF(SSSModel!$C$4="RR",OFFSET(Profiles!$K$2,$Z26,MAX(Profiles!$C$2,BS$4-$W26)),
     IF(SSSModel!$C$4="ECC",$EA26*$EB26*IF(MAX(Escalation!$C$2,BS$4-$W26)&gt;$DZ26-1,0,OFFSET(Escalation!$K$2,$Y26,MAX(Escalation!$C$2,BS$4-$W26))),
     IF(SSSModel!$C$4="PV",IF(DQ$4=$W26,$EA26*(1+SSSModel!$C$2),0),
     IF(SSSModel!$C$4="FCR",IF(AND(DQ$4&gt;=$W26,OFFSET(Profiles!$K$2,$Z26,MAX(Profiles!$C$2,BS$4-$W26))&gt;0),$EC26,0),0))))))</f>
        <v>0</v>
      </c>
      <c r="DR26" s="135">
        <f ca="1">IF(OR($Z26=0,SSSModel!$C$4="CF"),BT26,
IF(LEFT($V26,3)="ON_",
     IF(SSSModel!$C$4="RR",SUMPRODUCT(OFFSET($AC26,0,0,1,$CB$2),OFFSET(Profiles!$K$28,($Z26-1)*(Profiles!$I$26+1)+DR$4-SSSModel!$C$3+1,0,1,$CB$2)),
     IF(SSSModel!$C$4="ECC",$EA26*$EB26*SUMPRODUCT(OFFSET($AC26,0,MAX(0,DR$4-$DZ26-$CA$4+1),1,MIN($DZ26,DR$4-$CA$4+1)),OFFSET(Escalation!$K$24,($Y26-1)*(Escalation!$I$22+1)+DR$4-SSSModel!$C$3+1,MAX(0,DR$4-$DZ26-$CA$4+1),1,MIN($DZ26,DR$4-$CA$4+1))),
     IF(SSSModel!$C$4="PV",BT26*$EA26*(1+SSSModel!$C$2),
     IF(SSSModel!$C$4="FCR",$EC26*SUM(OFFSET($AC26,0,MAX(DR$4-$AC$4-$DZ26+1,0),1,MIN($DZ26,DR$4-$AC$4+1))),0)))),
SUM($AC26:$BZ26)*
     IF(SSSModel!$C$4="RR",OFFSET(Profiles!$K$2,$Z26,MAX(Profiles!$C$2,BT$4-$W26)),
     IF(SSSModel!$C$4="ECC",$EA26*$EB26*IF(MAX(Escalation!$C$2,BT$4-$W26)&gt;$DZ26-1,0,OFFSET(Escalation!$K$2,$Y26,MAX(Escalation!$C$2,BT$4-$W26))),
     IF(SSSModel!$C$4="PV",IF(DR$4=$W26,$EA26*(1+SSSModel!$C$2),0),
     IF(SSSModel!$C$4="FCR",IF(AND(DR$4&gt;=$W26,OFFSET(Profiles!$K$2,$Z26,MAX(Profiles!$C$2,BT$4-$W26))&gt;0),$EC26,0),0))))))</f>
        <v>0</v>
      </c>
      <c r="DS26" s="135">
        <f ca="1">IF(OR($Z26=0,SSSModel!$C$4="CF"),BU26,
IF(LEFT($V26,3)="ON_",
     IF(SSSModel!$C$4="RR",SUMPRODUCT(OFFSET($AC26,0,0,1,$CB$2),OFFSET(Profiles!$K$28,($Z26-1)*(Profiles!$I$26+1)+DS$4-SSSModel!$C$3+1,0,1,$CB$2)),
     IF(SSSModel!$C$4="ECC",$EA26*$EB26*SUMPRODUCT(OFFSET($AC26,0,MAX(0,DS$4-$DZ26-$CA$4+1),1,MIN($DZ26,DS$4-$CA$4+1)),OFFSET(Escalation!$K$24,($Y26-1)*(Escalation!$I$22+1)+DS$4-SSSModel!$C$3+1,MAX(0,DS$4-$DZ26-$CA$4+1),1,MIN($DZ26,DS$4-$CA$4+1))),
     IF(SSSModel!$C$4="PV",BU26*$EA26*(1+SSSModel!$C$2),
     IF(SSSModel!$C$4="FCR",$EC26*SUM(OFFSET($AC26,0,MAX(DS$4-$AC$4-$DZ26+1,0),1,MIN($DZ26,DS$4-$AC$4+1))),0)))),
SUM($AC26:$BZ26)*
     IF(SSSModel!$C$4="RR",OFFSET(Profiles!$K$2,$Z26,MAX(Profiles!$C$2,BU$4-$W26)),
     IF(SSSModel!$C$4="ECC",$EA26*$EB26*IF(MAX(Escalation!$C$2,BU$4-$W26)&gt;$DZ26-1,0,OFFSET(Escalation!$K$2,$Y26,MAX(Escalation!$C$2,BU$4-$W26))),
     IF(SSSModel!$C$4="PV",IF(DS$4=$W26,$EA26*(1+SSSModel!$C$2),0),
     IF(SSSModel!$C$4="FCR",IF(AND(DS$4&gt;=$W26,OFFSET(Profiles!$K$2,$Z26,MAX(Profiles!$C$2,BU$4-$W26))&gt;0),$EC26,0),0))))))</f>
        <v>0</v>
      </c>
      <c r="DT26" s="135">
        <f ca="1">IF(OR($Z26=0,SSSModel!$C$4="CF"),BV26,
IF(LEFT($V26,3)="ON_",
     IF(SSSModel!$C$4="RR",SUMPRODUCT(OFFSET($AC26,0,0,1,$CB$2),OFFSET(Profiles!$K$28,($Z26-1)*(Profiles!$I$26+1)+DT$4-SSSModel!$C$3+1,0,1,$CB$2)),
     IF(SSSModel!$C$4="ECC",$EA26*$EB26*SUMPRODUCT(OFFSET($AC26,0,MAX(0,DT$4-$DZ26-$CA$4+1),1,MIN($DZ26,DT$4-$CA$4+1)),OFFSET(Escalation!$K$24,($Y26-1)*(Escalation!$I$22+1)+DT$4-SSSModel!$C$3+1,MAX(0,DT$4-$DZ26-$CA$4+1),1,MIN($DZ26,DT$4-$CA$4+1))),
     IF(SSSModel!$C$4="PV",BV26*$EA26*(1+SSSModel!$C$2),
     IF(SSSModel!$C$4="FCR",$EC26*SUM(OFFSET($AC26,0,MAX(DT$4-$AC$4-$DZ26+1,0),1,MIN($DZ26,DT$4-$AC$4+1))),0)))),
SUM($AC26:$BZ26)*
     IF(SSSModel!$C$4="RR",OFFSET(Profiles!$K$2,$Z26,MAX(Profiles!$C$2,BV$4-$W26)),
     IF(SSSModel!$C$4="ECC",$EA26*$EB26*IF(MAX(Escalation!$C$2,BV$4-$W26)&gt;$DZ26-1,0,OFFSET(Escalation!$K$2,$Y26,MAX(Escalation!$C$2,BV$4-$W26))),
     IF(SSSModel!$C$4="PV",IF(DT$4=$W26,$EA26*(1+SSSModel!$C$2),0),
     IF(SSSModel!$C$4="FCR",IF(AND(DT$4&gt;=$W26,OFFSET(Profiles!$K$2,$Z26,MAX(Profiles!$C$2,BV$4-$W26))&gt;0),$EC26,0),0))))))</f>
        <v>0</v>
      </c>
      <c r="DU26" s="135">
        <f ca="1">IF(OR($Z26=0,SSSModel!$C$4="CF"),BW26,
IF(LEFT($V26,3)="ON_",
     IF(SSSModel!$C$4="RR",SUMPRODUCT(OFFSET($AC26,0,0,1,$CB$2),OFFSET(Profiles!$K$28,($Z26-1)*(Profiles!$I$26+1)+DU$4-SSSModel!$C$3+1,0,1,$CB$2)),
     IF(SSSModel!$C$4="ECC",$EA26*$EB26*SUMPRODUCT(OFFSET($AC26,0,MAX(0,DU$4-$DZ26-$CA$4+1),1,MIN($DZ26,DU$4-$CA$4+1)),OFFSET(Escalation!$K$24,($Y26-1)*(Escalation!$I$22+1)+DU$4-SSSModel!$C$3+1,MAX(0,DU$4-$DZ26-$CA$4+1),1,MIN($DZ26,DU$4-$CA$4+1))),
     IF(SSSModel!$C$4="PV",BW26*$EA26*(1+SSSModel!$C$2),
     IF(SSSModel!$C$4="FCR",$EC26*SUM(OFFSET($AC26,0,MAX(DU$4-$AC$4-$DZ26+1,0),1,MIN($DZ26,DU$4-$AC$4+1))),0)))),
SUM($AC26:$BZ26)*
     IF(SSSModel!$C$4="RR",OFFSET(Profiles!$K$2,$Z26,MAX(Profiles!$C$2,BW$4-$W26)),
     IF(SSSModel!$C$4="ECC",$EA26*$EB26*IF(MAX(Escalation!$C$2,BW$4-$W26)&gt;$DZ26-1,0,OFFSET(Escalation!$K$2,$Y26,MAX(Escalation!$C$2,BW$4-$W26))),
     IF(SSSModel!$C$4="PV",IF(DU$4=$W26,$EA26*(1+SSSModel!$C$2),0),
     IF(SSSModel!$C$4="FCR",IF(AND(DU$4&gt;=$W26,OFFSET(Profiles!$K$2,$Z26,MAX(Profiles!$C$2,BW$4-$W26))&gt;0),$EC26,0),0))))))</f>
        <v>0</v>
      </c>
      <c r="DV26" s="136">
        <f ca="1">IF(OR($Z26=0,SSSModel!$C$4="CF"),BX26,
IF(LEFT($V26,3)="ON_",
     IF(SSSModel!$C$4="RR",SUMPRODUCT(OFFSET($AC26,0,0,1,$CB$2),OFFSET(Profiles!$K$28,($Z26-1)*(Profiles!$I$26+1)+DV$4-SSSModel!$C$3+1,0,1,$CB$2)),
     IF(SSSModel!$C$4="ECC",$EA26*$EB26*SUMPRODUCT(OFFSET($AC26,0,MAX(0,DV$4-$DZ26-$CA$4+1),1,MIN($DZ26,DV$4-$CA$4+1)),OFFSET(Escalation!$K$24,($Y26-1)*(Escalation!$I$22+1)+DV$4-SSSModel!$C$3+1,MAX(0,DV$4-$DZ26-$CA$4+1),1,MIN($DZ26,DV$4-$CA$4+1))),
     IF(SSSModel!$C$4="PV",BX26*$EA26*(1+SSSModel!$C$2),
     IF(SSSModel!$C$4="FCR",$EC26*SUM(OFFSET($AC26,0,MAX(DV$4-$AC$4-$DZ26+1,0),1,MIN($DZ26,DV$4-$AC$4+1))),0)))),
SUM($AC26:$BZ26)*
     IF(SSSModel!$C$4="RR",OFFSET(Profiles!$K$2,$Z26,MAX(Profiles!$C$2,BX$4-$W26)),
     IF(SSSModel!$C$4="ECC",$EA26*$EB26*IF(MAX(Escalation!$C$2,BX$4-$W26)&gt;$DZ26-1,0,OFFSET(Escalation!$K$2,$Y26,MAX(Escalation!$C$2,BX$4-$W26))),
     IF(SSSModel!$C$4="PV",IF(DV$4=$W26,$EA26*(1+SSSModel!$C$2),0),
     IF(SSSModel!$C$4="FCR",IF(AND(DV$4&gt;=$W26,OFFSET(Profiles!$K$2,$Z26,MAX(Profiles!$C$2,BX$4-$W26))&gt;0),$EC26,0),0))))))</f>
        <v>0</v>
      </c>
      <c r="DW26" s="136">
        <f ca="1">IF(OR($Z26=0,SSSModel!$C$4="CF"),BY26,
IF(LEFT($V26,3)="ON_",
     IF(SSSModel!$C$4="RR",SUMPRODUCT(OFFSET($AC26,0,0,1,$CB$2),OFFSET(Profiles!$K$28,($Z26-1)*(Profiles!$I$26+1)+DW$4-SSSModel!$C$3+1,0,1,$CB$2)),
     IF(SSSModel!$C$4="ECC",$EA26*$EB26*SUMPRODUCT(OFFSET($AC26,0,MAX(0,DW$4-$DZ26-$CA$4+1),1,MIN($DZ26,DW$4-$CA$4+1)),OFFSET(Escalation!$K$24,($Y26-1)*(Escalation!$I$22+1)+DW$4-SSSModel!$C$3+1,MAX(0,DW$4-$DZ26-$CA$4+1),1,MIN($DZ26,DW$4-$CA$4+1))),
     IF(SSSModel!$C$4="PV",BY26*$EA26*(1+SSSModel!$C$2),
     IF(SSSModel!$C$4="FCR",$EC26*SUM(OFFSET($AC26,0,MAX(DW$4-$AC$4-$DZ26+1,0),1,MIN($DZ26,DW$4-$AC$4+1))),0)))),
SUM($AC26:$BZ26)*
     IF(SSSModel!$C$4="RR",OFFSET(Profiles!$K$2,$Z26,MAX(Profiles!$C$2,BY$4-$W26)),
     IF(SSSModel!$C$4="ECC",$EA26*$EB26*IF(MAX(Escalation!$C$2,BY$4-$W26)&gt;$DZ26-1,0,OFFSET(Escalation!$K$2,$Y26,MAX(Escalation!$C$2,BY$4-$W26))),
     IF(SSSModel!$C$4="PV",IF(DW$4=$W26,$EA26*(1+SSSModel!$C$2),0),
     IF(SSSModel!$C$4="FCR",IF(AND(DW$4&gt;=$W26,OFFSET(Profiles!$K$2,$Z26,MAX(Profiles!$C$2,BY$4-$W26))&gt;0),$EC26,0),0))))))</f>
        <v>0</v>
      </c>
      <c r="DX26" s="136">
        <f ca="1">IF(OR($Z26=0,SSSModel!$C$4="CF"),BZ26,
IF(LEFT($V26,3)="ON_",
     IF(SSSModel!$C$4="RR",SUMPRODUCT(OFFSET($AC26,0,0,1,$CB$2),OFFSET(Profiles!$K$28,($Z26-1)*(Profiles!$I$26+1)+DX$4-SSSModel!$C$3+1,0,1,$CB$2)),
     IF(SSSModel!$C$4="ECC",$EA26*$EB26*SUMPRODUCT(OFFSET($AC26,0,MAX(0,DX$4-$DZ26-$CA$4+1),1,MIN($DZ26,DX$4-$CA$4+1)),OFFSET(Escalation!$K$24,($Y26-1)*(Escalation!$I$22+1)+DX$4-SSSModel!$C$3+1,MAX(0,DX$4-$DZ26-$CA$4+1),1,MIN($DZ26,DX$4-$CA$4+1))),
     IF(SSSModel!$C$4="PV",BZ26*$EA26*(1+SSSModel!$C$2),
     IF(SSSModel!$C$4="FCR",$EC26*SUM(OFFSET($AC26,0,MAX(DX$4-$AC$4-$DZ26+1,0),1,MIN($DZ26,DX$4-$AC$4+1))),0)))),
SUM($AC26:$BZ26)*
     IF(SSSModel!$C$4="RR",OFFSET(Profiles!$K$2,$Z26,MAX(Profiles!$C$2,BZ$4-$W26)),
     IF(SSSModel!$C$4="ECC",$EA26*$EB26*IF(MAX(Escalation!$C$2,BZ$4-$W26)&gt;$DZ26-1,0,OFFSET(Escalation!$K$2,$Y26,MAX(Escalation!$C$2,BZ$4-$W26))),
     IF(SSSModel!$C$4="PV",IF(DX$4=$W26,$EA26*(1+SSSModel!$C$2),0),
     IF(SSSModel!$C$4="FCR",IF(AND(DX$4&gt;=$W26,OFFSET(Profiles!$K$2,$Z26,MAX(Profiles!$C$2,BZ$4-$W26))&gt;0),$EC26,0),0))))))</f>
        <v>0</v>
      </c>
      <c r="DY26" s="82">
        <f ca="1">IF($Y26=0,0,OFFSET(Escalation!$B$2,$Y26,0))</f>
        <v>0</v>
      </c>
      <c r="DZ26" s="80">
        <f ca="1">IF($Z26=0,0,COUNTIF(OFFSET(Profiles!$K$2,$Z26,0,1,50),"&gt;0"))</f>
        <v>0</v>
      </c>
      <c r="EA26" s="137">
        <f ca="1">IF($Z26=0,0,SUMPRODUCT(Profiles!$C$20:$BH$20,OFFSET(Profiles!$C$2,$Z26,0,1,Profiles!$B$1)))</f>
        <v>0</v>
      </c>
      <c r="EB26" s="24">
        <f ca="1">IF($Z26=0,0,((1-(1+DY26)/(1+SSSModel!$C$2))/(1-((1+DY26)/(1+SSSModel!$C$2))^DZ26))*(1+SSSModel!$C$2))</f>
        <v>0</v>
      </c>
      <c r="EC26" s="24">
        <f ca="1">IF($Z26=0,0,-PMT(SSSModel!$C$2,DZ26,EA26))</f>
        <v>0</v>
      </c>
    </row>
    <row r="27" spans="3:133" x14ac:dyDescent="0.35">
      <c r="C27" s="18">
        <f t="shared" si="5"/>
        <v>3</v>
      </c>
      <c r="D27" s="18">
        <f t="shared" si="6"/>
        <v>3</v>
      </c>
      <c r="E27" s="18">
        <f t="shared" ca="1" si="7"/>
        <v>0</v>
      </c>
      <c r="G27" s="25" t="str">
        <f ca="1">IF($E27=0,"",OFFSET(Resources!B$26,$E27,0))</f>
        <v/>
      </c>
      <c r="H27" s="25" t="str">
        <f ca="1">IF($E27=0,"",OFFSET(Resources!C$26,$E27,0))</f>
        <v/>
      </c>
      <c r="I27" s="25" t="str">
        <f ca="1">IF($E27=0,"",OFFSET(Resources!$E$26,$E27,0))</f>
        <v/>
      </c>
      <c r="J27" s="16">
        <v>1</v>
      </c>
      <c r="K27" s="16" t="s">
        <v>150</v>
      </c>
      <c r="L27" s="25" t="str">
        <f ca="1">OFFSET(Resources!$CG$24,0,$C27-1)</f>
        <v>XM System Upgrades</v>
      </c>
      <c r="M27" s="25" t="str">
        <f ca="1">OFFSET(Resources!$CG$25,0,$C27-1)</f>
        <v>Capital</v>
      </c>
      <c r="N27" s="1">
        <v>1</v>
      </c>
      <c r="O27" s="7">
        <f ca="1">IF($E27=0,0,OFFSET(Resources!$CG$26,$E27,$C27-1))</f>
        <v>0</v>
      </c>
      <c r="P27" s="25" t="str">
        <f ca="1">OFFSET(Resources!$CG$26,0,$C27-1)</f>
        <v>$</v>
      </c>
      <c r="Q27" s="18">
        <f ca="1">IF($E27=0,0,OFFSET(GenAlts!$W$4,$E27,$D27-1))</f>
        <v>0</v>
      </c>
      <c r="U27" s="25">
        <f ca="1">IF($E27=0,0,OFFSET(Resources!$AB$26,$E27,($C27-1)*Resources!$CI$20))</f>
        <v>0</v>
      </c>
      <c r="V27" s="99" t="str">
        <f t="shared" ca="1" si="8"/>
        <v/>
      </c>
      <c r="W27">
        <f t="shared" ca="1" si="4"/>
        <v>0</v>
      </c>
      <c r="X27">
        <f>IF(T27="",0,MATCH(T27,Profiles!$A$3:$A$22,0))</f>
        <v>0</v>
      </c>
      <c r="Y27" s="10">
        <f ca="1">IF(U27=0,0,MATCH(U27,Escalation!$A$3:$A$18,0))</f>
        <v>0</v>
      </c>
      <c r="Z27">
        <f ca="1">IF(V27="",0,MATCH(V27,Profiles!$A$3:$A$22,0))</f>
        <v>0</v>
      </c>
      <c r="AB27" s="8">
        <v>0</v>
      </c>
      <c r="AC27" s="72">
        <f ca="1">IF(OR(AC$4&lt;$Q27,AC$4&gt;$Q27+IF($S27="",1000,$S27)-1),0,IF(MOD(AC$4-$Q27,IF($R27="",1000,$R27))=0,$O27,0))*IF($Y27&gt;0,(1+INDEX(Escalation!$B$3:$B$18,$Y27,0))^(AC$4-SSSModel!$C$5),1)*IF($X27=0,1,OFFSET(Profiles!$K$2,$X27,MAX(Profiles!$C$2,AC$4-$Q27)))*IF($AA27=1,(1+SSSModel!#REF!),1)</f>
        <v>0</v>
      </c>
      <c r="AD27" s="72">
        <f ca="1">IF(OR(AD$4&lt;$Q27,AD$4&gt;$Q27+IF($S27="",1000,$S27)-1),0,IF(MOD(AD$4-$Q27,IF($R27="",1000,$R27))=0,$O27,0))*IF($Y27&gt;0,(1+INDEX(Escalation!$B$3:$B$18,$Y27,0))^(AD$4-SSSModel!$C$5),1)*IF($X27=0,1,OFFSET(Profiles!$K$2,$X27,MAX(Profiles!$C$2,AD$4-$Q27)))*IF($AA27=1,(1+SSSModel!#REF!),1)</f>
        <v>0</v>
      </c>
      <c r="AE27" s="72">
        <f ca="1">IF(OR(AE$4&lt;$Q27,AE$4&gt;$Q27+IF($S27="",1000,$S27)-1),0,IF(MOD(AE$4-$Q27,IF($R27="",1000,$R27))=0,$O27,0))*IF($Y27&gt;0,(1+INDEX(Escalation!$B$3:$B$18,$Y27,0))^(AE$4-SSSModel!$C$5),1)*IF($X27=0,1,OFFSET(Profiles!$K$2,$X27,MAX(Profiles!$C$2,AE$4-$Q27)))*IF($AA27=1,(1+SSSModel!#REF!),1)</f>
        <v>0</v>
      </c>
      <c r="AF27" s="72">
        <f ca="1">IF(OR(AF$4&lt;$Q27,AF$4&gt;$Q27+IF($S27="",1000,$S27)-1),0,IF(MOD(AF$4-$Q27,IF($R27="",1000,$R27))=0,$O27,0))*IF($Y27&gt;0,(1+INDEX(Escalation!$B$3:$B$18,$Y27,0))^(AF$4-SSSModel!$C$5),1)*IF($X27=0,1,OFFSET(Profiles!$K$2,$X27,MAX(Profiles!$C$2,AF$4-$Q27)))*IF($AA27=1,(1+SSSModel!#REF!),1)</f>
        <v>0</v>
      </c>
      <c r="AG27" s="72">
        <f ca="1">IF(OR(AG$4&lt;$Q27,AG$4&gt;$Q27+IF($S27="",1000,$S27)-1),0,IF(MOD(AG$4-$Q27,IF($R27="",1000,$R27))=0,$O27,0))*IF($Y27&gt;0,(1+INDEX(Escalation!$B$3:$B$18,$Y27,0))^(AG$4-SSSModel!$C$5),1)*IF($X27=0,1,OFFSET(Profiles!$K$2,$X27,MAX(Profiles!$C$2,AG$4-$Q27)))*IF($AA27=1,(1+SSSModel!#REF!),1)</f>
        <v>0</v>
      </c>
      <c r="AH27" s="72">
        <f ca="1">IF(OR(AH$4&lt;$Q27,AH$4&gt;$Q27+IF($S27="",1000,$S27)-1),0,IF(MOD(AH$4-$Q27,IF($R27="",1000,$R27))=0,$O27,0))*IF($Y27&gt;0,(1+INDEX(Escalation!$B$3:$B$18,$Y27,0))^(AH$4-SSSModel!$C$5),1)*IF($X27=0,1,OFFSET(Profiles!$K$2,$X27,MAX(Profiles!$C$2,AH$4-$Q27)))*IF($AA27=1,(1+SSSModel!#REF!),1)</f>
        <v>0</v>
      </c>
      <c r="AI27" s="72">
        <f ca="1">IF(OR(AI$4&lt;$Q27,AI$4&gt;$Q27+IF($S27="",1000,$S27)-1),0,IF(MOD(AI$4-$Q27,IF($R27="",1000,$R27))=0,$O27,0))*IF($Y27&gt;0,(1+INDEX(Escalation!$B$3:$B$18,$Y27,0))^(AI$4-SSSModel!$C$5),1)*IF($X27=0,1,OFFSET(Profiles!$K$2,$X27,MAX(Profiles!$C$2,AI$4-$Q27)))*IF($AA27=1,(1+SSSModel!#REF!),1)</f>
        <v>0</v>
      </c>
      <c r="AJ27" s="72">
        <f ca="1">IF(OR(AJ$4&lt;$Q27,AJ$4&gt;$Q27+IF($S27="",1000,$S27)-1),0,IF(MOD(AJ$4-$Q27,IF($R27="",1000,$R27))=0,$O27,0))*IF($Y27&gt;0,(1+INDEX(Escalation!$B$3:$B$18,$Y27,0))^(AJ$4-SSSModel!$C$5),1)*IF($X27=0,1,OFFSET(Profiles!$K$2,$X27,MAX(Profiles!$C$2,AJ$4-$Q27)))*IF($AA27=1,(1+SSSModel!#REF!),1)</f>
        <v>0</v>
      </c>
      <c r="AK27" s="72">
        <f ca="1">IF(OR(AK$4&lt;$Q27,AK$4&gt;$Q27+IF($S27="",1000,$S27)-1),0,IF(MOD(AK$4-$Q27,IF($R27="",1000,$R27))=0,$O27,0))*IF($Y27&gt;0,(1+INDEX(Escalation!$B$3:$B$18,$Y27,0))^(AK$4-SSSModel!$C$5),1)*IF($X27=0,1,OFFSET(Profiles!$K$2,$X27,MAX(Profiles!$C$2,AK$4-$Q27)))*IF($AA27=1,(1+SSSModel!#REF!),1)</f>
        <v>0</v>
      </c>
      <c r="AL27" s="72">
        <f ca="1">IF(OR(AL$4&lt;$Q27,AL$4&gt;$Q27+IF($S27="",1000,$S27)-1),0,IF(MOD(AL$4-$Q27,IF($R27="",1000,$R27))=0,$O27,0))*IF($Y27&gt;0,(1+INDEX(Escalation!$B$3:$B$18,$Y27,0))^(AL$4-SSSModel!$C$5),1)*IF($X27=0,1,OFFSET(Profiles!$K$2,$X27,MAX(Profiles!$C$2,AL$4-$Q27)))*IF($AA27=1,(1+SSSModel!#REF!),1)</f>
        <v>0</v>
      </c>
      <c r="AM27" s="72">
        <f ca="1">IF(OR(AM$4&lt;$Q27,AM$4&gt;$Q27+IF($S27="",1000,$S27)-1),0,IF(MOD(AM$4-$Q27,IF($R27="",1000,$R27))=0,$O27,0))*IF($Y27&gt;0,(1+INDEX(Escalation!$B$3:$B$18,$Y27,0))^(AM$4-SSSModel!$C$5),1)*IF($X27=0,1,OFFSET(Profiles!$K$2,$X27,MAX(Profiles!$C$2,AM$4-$Q27)))*IF($AA27=1,(1+SSSModel!#REF!),1)</f>
        <v>0</v>
      </c>
      <c r="AN27" s="72">
        <f ca="1">IF(OR(AN$4&lt;$Q27,AN$4&gt;$Q27+IF($S27="",1000,$S27)-1),0,IF(MOD(AN$4-$Q27,IF($R27="",1000,$R27))=0,$O27,0))*IF($Y27&gt;0,(1+INDEX(Escalation!$B$3:$B$18,$Y27,0))^(AN$4-SSSModel!$C$5),1)*IF($X27=0,1,OFFSET(Profiles!$K$2,$X27,MAX(Profiles!$C$2,AN$4-$Q27)))*IF($AA27=1,(1+SSSModel!#REF!),1)</f>
        <v>0</v>
      </c>
      <c r="AO27" s="72">
        <f ca="1">IF(OR(AO$4&lt;$Q27,AO$4&gt;$Q27+IF($S27="",1000,$S27)-1),0,IF(MOD(AO$4-$Q27,IF($R27="",1000,$R27))=0,$O27,0))*IF($Y27&gt;0,(1+INDEX(Escalation!$B$3:$B$18,$Y27,0))^(AO$4-SSSModel!$C$5),1)*IF($X27=0,1,OFFSET(Profiles!$K$2,$X27,MAX(Profiles!$C$2,AO$4-$Q27)))*IF($AA27=1,(1+SSSModel!#REF!),1)</f>
        <v>0</v>
      </c>
      <c r="AP27" s="72">
        <f ca="1">IF(OR(AP$4&lt;$Q27,AP$4&gt;$Q27+IF($S27="",1000,$S27)-1),0,IF(MOD(AP$4-$Q27,IF($R27="",1000,$R27))=0,$O27,0))*IF($Y27&gt;0,(1+INDEX(Escalation!$B$3:$B$18,$Y27,0))^(AP$4-SSSModel!$C$5),1)*IF($X27=0,1,OFFSET(Profiles!$K$2,$X27,MAX(Profiles!$C$2,AP$4-$Q27)))*IF($AA27=1,(1+SSSModel!#REF!),1)</f>
        <v>0</v>
      </c>
      <c r="AQ27" s="72">
        <f ca="1">IF(OR(AQ$4&lt;$Q27,AQ$4&gt;$Q27+IF($S27="",1000,$S27)-1),0,IF(MOD(AQ$4-$Q27,IF($R27="",1000,$R27))=0,$O27,0))*IF($Y27&gt;0,(1+INDEX(Escalation!$B$3:$B$18,$Y27,0))^(AQ$4-SSSModel!$C$5),1)*IF($X27=0,1,OFFSET(Profiles!$K$2,$X27,MAX(Profiles!$C$2,AQ$4-$Q27)))*IF($AA27=1,(1+SSSModel!#REF!),1)</f>
        <v>0</v>
      </c>
      <c r="AR27" s="72">
        <f ca="1">IF(OR(AR$4&lt;$Q27,AR$4&gt;$Q27+IF($S27="",1000,$S27)-1),0,IF(MOD(AR$4-$Q27,IF($R27="",1000,$R27))=0,$O27,0))*IF($Y27&gt;0,(1+INDEX(Escalation!$B$3:$B$18,$Y27,0))^(AR$4-SSSModel!$C$5),1)*IF($X27=0,1,OFFSET(Profiles!$K$2,$X27,MAX(Profiles!$C$2,AR$4-$Q27)))*IF($AA27=1,(1+SSSModel!#REF!),1)</f>
        <v>0</v>
      </c>
      <c r="AS27" s="72">
        <f ca="1">IF(OR(AS$4&lt;$Q27,AS$4&gt;$Q27+IF($S27="",1000,$S27)-1),0,IF(MOD(AS$4-$Q27,IF($R27="",1000,$R27))=0,$O27,0))*IF($Y27&gt;0,(1+INDEX(Escalation!$B$3:$B$18,$Y27,0))^(AS$4-SSSModel!$C$5),1)*IF($X27=0,1,OFFSET(Profiles!$K$2,$X27,MAX(Profiles!$C$2,AS$4-$Q27)))*IF($AA27=1,(1+SSSModel!#REF!),1)</f>
        <v>0</v>
      </c>
      <c r="AT27" s="72">
        <f ca="1">IF(OR(AT$4&lt;$Q27,AT$4&gt;$Q27+IF($S27="",1000,$S27)-1),0,IF(MOD(AT$4-$Q27,IF($R27="",1000,$R27))=0,$O27,0))*IF($Y27&gt;0,(1+INDEX(Escalation!$B$3:$B$18,$Y27,0))^(AT$4-SSSModel!$C$5),1)*IF($X27=0,1,OFFSET(Profiles!$K$2,$X27,MAX(Profiles!$C$2,AT$4-$Q27)))*IF($AA27=1,(1+SSSModel!#REF!),1)</f>
        <v>0</v>
      </c>
      <c r="AU27" s="72">
        <f ca="1">IF(OR(AU$4&lt;$Q27,AU$4&gt;$Q27+IF($S27="",1000,$S27)-1),0,IF(MOD(AU$4-$Q27,IF($R27="",1000,$R27))=0,$O27,0))*IF($Y27&gt;0,(1+INDEX(Escalation!$B$3:$B$18,$Y27,0))^(AU$4-SSSModel!$C$5),1)*IF($X27=0,1,OFFSET(Profiles!$K$2,$X27,MAX(Profiles!$C$2,AU$4-$Q27)))*IF($AA27=1,(1+SSSModel!#REF!),1)</f>
        <v>0</v>
      </c>
      <c r="AV27" s="72">
        <f ca="1">IF(OR(AV$4&lt;$Q27,AV$4&gt;$Q27+IF($S27="",1000,$S27)-1),0,IF(MOD(AV$4-$Q27,IF($R27="",1000,$R27))=0,$O27,0))*IF($Y27&gt;0,(1+INDEX(Escalation!$B$3:$B$18,$Y27,0))^(AV$4-SSSModel!$C$5),1)*IF($X27=0,1,OFFSET(Profiles!$K$2,$X27,MAX(Profiles!$C$2,AV$4-$Q27)))*IF($AA27=1,(1+SSSModel!#REF!),1)</f>
        <v>0</v>
      </c>
      <c r="AW27" s="72">
        <f ca="1">IF(OR(AW$4&lt;$Q27,AW$4&gt;$Q27+IF($S27="",1000,$S27)-1),0,IF(MOD(AW$4-$Q27,IF($R27="",1000,$R27))=0,$O27,0))*IF($Y27&gt;0,(1+INDEX(Escalation!$B$3:$B$18,$Y27,0))^(AW$4-SSSModel!$C$5),1)*IF($X27=0,1,OFFSET(Profiles!$K$2,$X27,MAX(Profiles!$C$2,AW$4-$Q27)))*IF($AA27=1,(1+SSSModel!#REF!),1)</f>
        <v>0</v>
      </c>
      <c r="AX27" s="72">
        <f ca="1">IF(OR(AX$4&lt;$Q27,AX$4&gt;$Q27+IF($S27="",1000,$S27)-1),0,IF(MOD(AX$4-$Q27,IF($R27="",1000,$R27))=0,$O27,0))*IF($Y27&gt;0,(1+INDEX(Escalation!$B$3:$B$18,$Y27,0))^(AX$4-SSSModel!$C$5),1)*IF($X27=0,1,OFFSET(Profiles!$K$2,$X27,MAX(Profiles!$C$2,AX$4-$Q27)))*IF($AA27=1,(1+SSSModel!#REF!),1)</f>
        <v>0</v>
      </c>
      <c r="AY27" s="72">
        <f ca="1">IF(OR(AY$4&lt;$Q27,AY$4&gt;$Q27+IF($S27="",1000,$S27)-1),0,IF(MOD(AY$4-$Q27,IF($R27="",1000,$R27))=0,$O27,0))*IF($Y27&gt;0,(1+INDEX(Escalation!$B$3:$B$18,$Y27,0))^(AY$4-SSSModel!$C$5),1)*IF($X27=0,1,OFFSET(Profiles!$K$2,$X27,MAX(Profiles!$C$2,AY$4-$Q27)))*IF($AA27=1,(1+SSSModel!#REF!),1)</f>
        <v>0</v>
      </c>
      <c r="AZ27" s="72">
        <f ca="1">IF(OR(AZ$4&lt;$Q27,AZ$4&gt;$Q27+IF($S27="",1000,$S27)-1),0,IF(MOD(AZ$4-$Q27,IF($R27="",1000,$R27))=0,$O27,0))*IF($Y27&gt;0,(1+INDEX(Escalation!$B$3:$B$18,$Y27,0))^(AZ$4-SSSModel!$C$5),1)*IF($X27=0,1,OFFSET(Profiles!$K$2,$X27,MAX(Profiles!$C$2,AZ$4-$Q27)))*IF($AA27=1,(1+SSSModel!#REF!),1)</f>
        <v>0</v>
      </c>
      <c r="BA27" s="72">
        <f ca="1">IF(OR(BA$4&lt;$Q27,BA$4&gt;$Q27+IF($S27="",1000,$S27)-1),0,IF(MOD(BA$4-$Q27,IF($R27="",1000,$R27))=0,$O27,0))*IF($Y27&gt;0,(1+INDEX(Escalation!$B$3:$B$18,$Y27,0))^(BA$4-SSSModel!$C$5),1)*IF($X27=0,1,OFFSET(Profiles!$K$2,$X27,MAX(Profiles!$C$2,BA$4-$Q27)))*IF($AA27=1,(1+SSSModel!#REF!),1)</f>
        <v>0</v>
      </c>
      <c r="BB27" s="72">
        <f ca="1">IF(OR(BB$4&lt;$Q27,BB$4&gt;$Q27+IF($S27="",1000,$S27)-1),0,IF(MOD(BB$4-$Q27,IF($R27="",1000,$R27))=0,$O27,0))*IF($Y27&gt;0,(1+INDEX(Escalation!$B$3:$B$18,$Y27,0))^(BB$4-SSSModel!$C$5),1)*IF($X27=0,1,OFFSET(Profiles!$K$2,$X27,MAX(Profiles!$C$2,BB$4-$Q27)))*IF($AA27=1,(1+SSSModel!#REF!),1)</f>
        <v>0</v>
      </c>
      <c r="BC27" s="72">
        <f ca="1">IF(OR(BC$4&lt;$Q27,BC$4&gt;$Q27+IF($S27="",1000,$S27)-1),0,IF(MOD(BC$4-$Q27,IF($R27="",1000,$R27))=0,$O27,0))*IF($Y27&gt;0,(1+INDEX(Escalation!$B$3:$B$18,$Y27,0))^(BC$4-SSSModel!$C$5),1)*IF($X27=0,1,OFFSET(Profiles!$K$2,$X27,MAX(Profiles!$C$2,BC$4-$Q27)))*IF($AA27=1,(1+SSSModel!#REF!),1)</f>
        <v>0</v>
      </c>
      <c r="BD27" s="72">
        <f ca="1">IF(OR(BD$4&lt;$Q27,BD$4&gt;$Q27+IF($S27="",1000,$S27)-1),0,IF(MOD(BD$4-$Q27,IF($R27="",1000,$R27))=0,$O27,0))*IF($Y27&gt;0,(1+INDEX(Escalation!$B$3:$B$18,$Y27,0))^(BD$4-SSSModel!$C$5),1)*IF($X27=0,1,OFFSET(Profiles!$K$2,$X27,MAX(Profiles!$C$2,BD$4-$Q27)))*IF($AA27=1,(1+SSSModel!#REF!),1)</f>
        <v>0</v>
      </c>
      <c r="BE27" s="72">
        <f ca="1">IF(OR(BE$4&lt;$Q27,BE$4&gt;$Q27+IF($S27="",1000,$S27)-1),0,IF(MOD(BE$4-$Q27,IF($R27="",1000,$R27))=0,$O27,0))*IF($Y27&gt;0,(1+INDEX(Escalation!$B$3:$B$18,$Y27,0))^(BE$4-SSSModel!$C$5),1)*IF($X27=0,1,OFFSET(Profiles!$K$2,$X27,MAX(Profiles!$C$2,BE$4-$Q27)))*IF($AA27=1,(1+SSSModel!#REF!),1)</f>
        <v>0</v>
      </c>
      <c r="BF27" s="72">
        <f ca="1">IF(OR(BF$4&lt;$Q27,BF$4&gt;$Q27+IF($S27="",1000,$S27)-1),0,IF(MOD(BF$4-$Q27,IF($R27="",1000,$R27))=0,$O27,0))*IF($Y27&gt;0,(1+INDEX(Escalation!$B$3:$B$18,$Y27,0))^(BF$4-SSSModel!$C$5),1)*IF($X27=0,1,OFFSET(Profiles!$K$2,$X27,MAX(Profiles!$C$2,BF$4-$Q27)))*IF($AA27=1,(1+SSSModel!#REF!),1)</f>
        <v>0</v>
      </c>
      <c r="BG27" s="72">
        <f ca="1">IF(OR(BG$4&lt;$Q27,BG$4&gt;$Q27+IF($S27="",1000,$S27)-1),0,IF(MOD(BG$4-$Q27,IF($R27="",1000,$R27))=0,$O27,0))*IF($Y27&gt;0,(1+INDEX(Escalation!$B$3:$B$18,$Y27,0))^(BG$4-SSSModel!$C$5),1)*IF($X27=0,1,OFFSET(Profiles!$K$2,$X27,MAX(Profiles!$C$2,BG$4-$Q27)))*IF($AA27=1,(1+SSSModel!#REF!),1)</f>
        <v>0</v>
      </c>
      <c r="BH27" s="72">
        <f ca="1">IF(OR(BH$4&lt;$Q27,BH$4&gt;$Q27+IF($S27="",1000,$S27)-1),0,IF(MOD(BH$4-$Q27,IF($R27="",1000,$R27))=0,$O27,0))*IF($Y27&gt;0,(1+INDEX(Escalation!$B$3:$B$18,$Y27,0))^(BH$4-SSSModel!$C$5),1)*IF($X27=0,1,OFFSET(Profiles!$K$2,$X27,MAX(Profiles!$C$2,BH$4-$Q27)))*IF($AA27=1,(1+SSSModel!#REF!),1)</f>
        <v>0</v>
      </c>
      <c r="BI27" s="72">
        <f ca="1">IF(OR(BI$4&lt;$Q27,BI$4&gt;$Q27+IF($S27="",1000,$S27)-1),0,IF(MOD(BI$4-$Q27,IF($R27="",1000,$R27))=0,$O27,0))*IF($Y27&gt;0,(1+INDEX(Escalation!$B$3:$B$18,$Y27,0))^(BI$4-SSSModel!$C$5),1)*IF($X27=0,1,OFFSET(Profiles!$K$2,$X27,MAX(Profiles!$C$2,BI$4-$Q27)))*IF($AA27=1,(1+SSSModel!#REF!),1)</f>
        <v>0</v>
      </c>
      <c r="BJ27" s="72">
        <f ca="1">IF(OR(BJ$4&lt;$Q27,BJ$4&gt;$Q27+IF($S27="",1000,$S27)-1),0,IF(MOD(BJ$4-$Q27,IF($R27="",1000,$R27))=0,$O27,0))*IF($Y27&gt;0,(1+INDEX(Escalation!$B$3:$B$18,$Y27,0))^(BJ$4-SSSModel!$C$5),1)*IF($X27=0,1,OFFSET(Profiles!$K$2,$X27,MAX(Profiles!$C$2,BJ$4-$Q27)))*IF($AA27=1,(1+SSSModel!#REF!),1)</f>
        <v>0</v>
      </c>
      <c r="BK27" s="72">
        <f ca="1">IF(OR(BK$4&lt;$Q27,BK$4&gt;$Q27+IF($S27="",1000,$S27)-1),0,IF(MOD(BK$4-$Q27,IF($R27="",1000,$R27))=0,$O27,0))*IF($Y27&gt;0,(1+INDEX(Escalation!$B$3:$B$18,$Y27,0))^(BK$4-SSSModel!$C$5),1)*IF($X27=0,1,OFFSET(Profiles!$K$2,$X27,MAX(Profiles!$C$2,BK$4-$Q27)))*IF($AA27=1,(1+SSSModel!#REF!),1)</f>
        <v>0</v>
      </c>
      <c r="BL27" s="72">
        <f ca="1">IF(OR(BL$4&lt;$Q27,BL$4&gt;$Q27+IF($S27="",1000,$S27)-1),0,IF(MOD(BL$4-$Q27,IF($R27="",1000,$R27))=0,$O27,0))*IF($Y27&gt;0,(1+INDEX(Escalation!$B$3:$B$18,$Y27,0))^(BL$4-SSSModel!$C$5),1)*IF($X27=0,1,OFFSET(Profiles!$K$2,$X27,MAX(Profiles!$C$2,BL$4-$Q27)))*IF($AA27=1,(1+SSSModel!#REF!),1)</f>
        <v>0</v>
      </c>
      <c r="BM27" s="72">
        <f ca="1">IF(OR(BM$4&lt;$Q27,BM$4&gt;$Q27+IF($S27="",1000,$S27)-1),0,IF(MOD(BM$4-$Q27,IF($R27="",1000,$R27))=0,$O27,0))*IF($Y27&gt;0,(1+INDEX(Escalation!$B$3:$B$18,$Y27,0))^(BM$4-SSSModel!$C$5),1)*IF($X27=0,1,OFFSET(Profiles!$K$2,$X27,MAX(Profiles!$C$2,BM$4-$Q27)))*IF($AA27=1,(1+SSSModel!#REF!),1)</f>
        <v>0</v>
      </c>
      <c r="BN27" s="72">
        <f ca="1">IF(OR(BN$4&lt;$Q27,BN$4&gt;$Q27+IF($S27="",1000,$S27)-1),0,IF(MOD(BN$4-$Q27,IF($R27="",1000,$R27))=0,$O27,0))*IF($Y27&gt;0,(1+INDEX(Escalation!$B$3:$B$18,$Y27,0))^(BN$4-SSSModel!$C$5),1)*IF($X27=0,1,OFFSET(Profiles!$K$2,$X27,MAX(Profiles!$C$2,BN$4-$Q27)))*IF($AA27=1,(1+SSSModel!#REF!),1)</f>
        <v>0</v>
      </c>
      <c r="BO27" s="72">
        <f ca="1">IF(OR(BO$4&lt;$Q27,BO$4&gt;$Q27+IF($S27="",1000,$S27)-1),0,IF(MOD(BO$4-$Q27,IF($R27="",1000,$R27))=0,$O27,0))*IF($Y27&gt;0,(1+INDEX(Escalation!$B$3:$B$18,$Y27,0))^(BO$4-SSSModel!$C$5),1)*IF($X27=0,1,OFFSET(Profiles!$K$2,$X27,MAX(Profiles!$C$2,BO$4-$Q27)))*IF($AA27=1,(1+SSSModel!#REF!),1)</f>
        <v>0</v>
      </c>
      <c r="BP27" s="72">
        <f ca="1">IF(OR(BP$4&lt;$Q27,BP$4&gt;$Q27+IF($S27="",1000,$S27)-1),0,IF(MOD(BP$4-$Q27,IF($R27="",1000,$R27))=0,$O27,0))*IF($Y27&gt;0,(1+INDEX(Escalation!$B$3:$B$18,$Y27,0))^(BP$4-SSSModel!$C$5),1)*IF($X27=0,1,OFFSET(Profiles!$K$2,$X27,MAX(Profiles!$C$2,BP$4-$Q27)))*IF($AA27=1,(1+SSSModel!#REF!),1)</f>
        <v>0</v>
      </c>
      <c r="BQ27" s="72">
        <f ca="1">IF(OR(BQ$4&lt;$Q27,BQ$4&gt;$Q27+IF($S27="",1000,$S27)-1),0,IF(MOD(BQ$4-$Q27,IF($R27="",1000,$R27))=0,$O27,0))*IF($Y27&gt;0,(1+INDEX(Escalation!$B$3:$B$18,$Y27,0))^(BQ$4-SSSModel!$C$5),1)*IF($X27=0,1,OFFSET(Profiles!$K$2,$X27,MAX(Profiles!$C$2,BQ$4-$Q27)))*IF($AA27=1,(1+SSSModel!#REF!),1)</f>
        <v>0</v>
      </c>
      <c r="BR27" s="72">
        <f ca="1">IF(OR(BR$4&lt;$Q27,BR$4&gt;$Q27+IF($S27="",1000,$S27)-1),0,IF(MOD(BR$4-$Q27,IF($R27="",1000,$R27))=0,$O27,0))*IF($Y27&gt;0,(1+INDEX(Escalation!$B$3:$B$18,$Y27,0))^(BR$4-SSSModel!$C$5),1)*IF($X27=0,1,OFFSET(Profiles!$K$2,$X27,MAX(Profiles!$C$2,BR$4-$Q27)))*IF($AA27=1,(1+SSSModel!#REF!),1)</f>
        <v>0</v>
      </c>
      <c r="BS27" s="72">
        <f ca="1">IF(OR(BS$4&lt;$Q27,BS$4&gt;$Q27+IF($S27="",1000,$S27)-1),0,IF(MOD(BS$4-$Q27,IF($R27="",1000,$R27))=0,$O27,0))*IF($Y27&gt;0,(1+INDEX(Escalation!$B$3:$B$18,$Y27,0))^(BS$4-SSSModel!$C$5),1)*IF($X27=0,1,OFFSET(Profiles!$K$2,$X27,MAX(Profiles!$C$2,BS$4-$Q27)))*IF($AA27=1,(1+SSSModel!#REF!),1)</f>
        <v>0</v>
      </c>
      <c r="BT27" s="72">
        <f ca="1">IF(OR(BT$4&lt;$Q27,BT$4&gt;$Q27+IF($S27="",1000,$S27)-1),0,IF(MOD(BT$4-$Q27,IF($R27="",1000,$R27))=0,$O27,0))*IF($Y27&gt;0,(1+INDEX(Escalation!$B$3:$B$18,$Y27,0))^(BT$4-SSSModel!$C$5),1)*IF($X27=0,1,OFFSET(Profiles!$K$2,$X27,MAX(Profiles!$C$2,BT$4-$Q27)))*IF($AA27=1,(1+SSSModel!#REF!),1)</f>
        <v>0</v>
      </c>
      <c r="BU27" s="72">
        <f ca="1">IF(OR(BU$4&lt;$Q27,BU$4&gt;$Q27+IF($S27="",1000,$S27)-1),0,IF(MOD(BU$4-$Q27,IF($R27="",1000,$R27))=0,$O27,0))*IF($Y27&gt;0,(1+INDEX(Escalation!$B$3:$B$18,$Y27,0))^(BU$4-SSSModel!$C$5),1)*IF($X27=0,1,OFFSET(Profiles!$K$2,$X27,MAX(Profiles!$C$2,BU$4-$Q27)))*IF($AA27=1,(1+SSSModel!#REF!),1)</f>
        <v>0</v>
      </c>
      <c r="BV27" s="72">
        <f ca="1">IF(OR(BV$4&lt;$Q27,BV$4&gt;$Q27+IF($S27="",1000,$S27)-1),0,IF(MOD(BV$4-$Q27,IF($R27="",1000,$R27))=0,$O27,0))*IF($Y27&gt;0,(1+INDEX(Escalation!$B$3:$B$18,$Y27,0))^(BV$4-SSSModel!$C$5),1)*IF($X27=0,1,OFFSET(Profiles!$K$2,$X27,MAX(Profiles!$C$2,BV$4-$Q27)))*IF($AA27=1,(1+SSSModel!#REF!),1)</f>
        <v>0</v>
      </c>
      <c r="BW27" s="72">
        <f ca="1">IF(OR(BW$4&lt;$Q27,BW$4&gt;$Q27+IF($S27="",1000,$S27)-1),0,IF(MOD(BW$4-$Q27,IF($R27="",1000,$R27))=0,$O27,0))*IF($Y27&gt;0,(1+INDEX(Escalation!$B$3:$B$18,$Y27,0))^(BW$4-SSSModel!$C$5),1)*IF($X27=0,1,OFFSET(Profiles!$K$2,$X27,MAX(Profiles!$C$2,BW$4-$Q27)))*IF($AA27=1,(1+SSSModel!#REF!),1)</f>
        <v>0</v>
      </c>
      <c r="BX27" s="72">
        <f ca="1">IF(OR(BX$4&lt;$Q27,BX$4&gt;$Q27+IF($S27="",1000,$S27)-1),0,IF(MOD(BX$4-$Q27,IF($R27="",1000,$R27))=0,$O27,0))*IF($Y27&gt;0,(1+INDEX(Escalation!$B$3:$B$18,$Y27,0))^(BX$4-SSSModel!$C$5),1)*IF($X27=0,1,OFFSET(Profiles!$K$2,$X27,MAX(Profiles!$C$2,BX$4-$Q27)))*IF($AA27=1,(1+SSSModel!#REF!),1)</f>
        <v>0</v>
      </c>
      <c r="BY27" s="72">
        <f ca="1">IF(OR(BY$4&lt;$Q27,BY$4&gt;$Q27+IF($S27="",1000,$S27)-1),0,IF(MOD(BY$4-$Q27,IF($R27="",1000,$R27))=0,$O27,0))*IF($Y27&gt;0,(1+INDEX(Escalation!$B$3:$B$18,$Y27,0))^(BY$4-SSSModel!$C$5),1)*IF($X27=0,1,OFFSET(Profiles!$K$2,$X27,MAX(Profiles!$C$2,BY$4-$Q27)))*IF($AA27=1,(1+SSSModel!#REF!),1)</f>
        <v>0</v>
      </c>
      <c r="BZ27" s="72">
        <f ca="1">IF(OR(BZ$4&lt;$Q27,BZ$4&gt;$Q27+IF($S27="",1000,$S27)-1),0,IF(MOD(BZ$4-$Q27,IF($R27="",1000,$R27))=0,$O27,0))*IF($Y27&gt;0,(1+INDEX(Escalation!$B$3:$B$18,$Y27,0))^(BZ$4-SSSModel!$C$5),1)*IF($X27=0,1,OFFSET(Profiles!$K$2,$X27,MAX(Profiles!$C$2,BZ$4-$Q27)))*IF($AA27=1,(1+SSSModel!#REF!),1)</f>
        <v>0</v>
      </c>
      <c r="CA27" s="134">
        <f ca="1">IF(OR($Z27=0,SSSModel!$C$4="CF"),AC27,
IF(LEFT($V27,3)="ON_",
     IF(SSSModel!$C$4="RR",SUMPRODUCT(OFFSET($AC27,0,0,1,$CB$2),OFFSET(Profiles!$K$28,($Z27-1)*(Profiles!$I$26+1)+CA$4-SSSModel!$C$3+1,0,1,$CB$2)),
     IF(SSSModel!$C$4="ECC",$EA27*$EB27*SUMPRODUCT(OFFSET($AC27,0,MAX(0,CA$4-$DZ27-$CA$4+1),1,MIN($DZ27,CA$4-$CA$4+1)),OFFSET(Escalation!$K$24,($Y27-1)*(Escalation!$I$22+1)+CA$4-SSSModel!$C$3+1,MAX(0,CA$4-$DZ27-$CA$4+1),1,MIN($DZ27,CA$4-$CA$4+1))),
     IF(SSSModel!$C$4="PV",AC27*$EA27*(1+SSSModel!$C$2),
     IF(SSSModel!$C$4="FCR",$EC27*SUM(OFFSET($AC27,0,MAX(CA$4-$AC$4-$DZ27+1,0),1,MIN($DZ27,CA$4-$AC$4+1))),0)))),
SUM($AC27:$BZ27)*
     IF(SSSModel!$C$4="RR",OFFSET(Profiles!$K$2,$Z27,MAX(Profiles!$C$2,AC$4-$W27)),
     IF(SSSModel!$C$4="ECC",$EA27*$EB27*IF(MAX(Escalation!$C$2,AC$4-$W27)&gt;$DZ27-1,0,OFFSET(Escalation!$K$2,$Y27,MAX(Escalation!$C$2,AC$4-$W27))),
     IF(SSSModel!$C$4="PV",IF(CA$4=$W27,$EA27*(1+SSSModel!$C$2),0),
     IF(SSSModel!$C$4="FCR",IF(AND(CA$4&gt;=$W27,OFFSET(Profiles!$K$2,$Z27,MAX(Profiles!$C$2,AC$4-$W27))&gt;0),$EC27,0),0))))))</f>
        <v>0</v>
      </c>
      <c r="CB27" s="135">
        <f ca="1">IF(OR($Z27=0,SSSModel!$C$4="CF"),AD27,
IF(LEFT($V27,3)="ON_",
     IF(SSSModel!$C$4="RR",SUMPRODUCT(OFFSET($AC27,0,0,1,$CB$2),OFFSET(Profiles!$K$28,($Z27-1)*(Profiles!$I$26+1)+CB$4-SSSModel!$C$3+1,0,1,$CB$2)),
     IF(SSSModel!$C$4="ECC",$EA27*$EB27*SUMPRODUCT(OFFSET($AC27,0,MAX(0,CB$4-$DZ27-$CA$4+1),1,MIN($DZ27,CB$4-$CA$4+1)),OFFSET(Escalation!$K$24,($Y27-1)*(Escalation!$I$22+1)+CB$4-SSSModel!$C$3+1,MAX(0,CB$4-$DZ27-$CA$4+1),1,MIN($DZ27,CB$4-$CA$4+1))),
     IF(SSSModel!$C$4="PV",AD27*$EA27*(1+SSSModel!$C$2),
     IF(SSSModel!$C$4="FCR",$EC27*SUM(OFFSET($AC27,0,MAX(CB$4-$AC$4-$DZ27+1,0),1,MIN($DZ27,CB$4-$AC$4+1))),0)))),
SUM($AC27:$BZ27)*
     IF(SSSModel!$C$4="RR",OFFSET(Profiles!$K$2,$Z27,MAX(Profiles!$C$2,AD$4-$W27)),
     IF(SSSModel!$C$4="ECC",$EA27*$EB27*IF(MAX(Escalation!$C$2,AD$4-$W27)&gt;$DZ27-1,0,OFFSET(Escalation!$K$2,$Y27,MAX(Escalation!$C$2,AD$4-$W27))),
     IF(SSSModel!$C$4="PV",IF(CB$4=$W27,$EA27*(1+SSSModel!$C$2),0),
     IF(SSSModel!$C$4="FCR",IF(AND(CB$4&gt;=$W27,OFFSET(Profiles!$K$2,$Z27,MAX(Profiles!$C$2,AD$4-$W27))&gt;0),$EC27,0),0))))))</f>
        <v>0</v>
      </c>
      <c r="CC27" s="135">
        <f ca="1">IF(OR($Z27=0,SSSModel!$C$4="CF"),AE27,
IF(LEFT($V27,3)="ON_",
     IF(SSSModel!$C$4="RR",SUMPRODUCT(OFFSET($AC27,0,0,1,$CB$2),OFFSET(Profiles!$K$28,($Z27-1)*(Profiles!$I$26+1)+CC$4-SSSModel!$C$3+1,0,1,$CB$2)),
     IF(SSSModel!$C$4="ECC",$EA27*$EB27*SUMPRODUCT(OFFSET($AC27,0,MAX(0,CC$4-$DZ27-$CA$4+1),1,MIN($DZ27,CC$4-$CA$4+1)),OFFSET(Escalation!$K$24,($Y27-1)*(Escalation!$I$22+1)+CC$4-SSSModel!$C$3+1,MAX(0,CC$4-$DZ27-$CA$4+1),1,MIN($DZ27,CC$4-$CA$4+1))),
     IF(SSSModel!$C$4="PV",AE27*$EA27*(1+SSSModel!$C$2),
     IF(SSSModel!$C$4="FCR",$EC27*SUM(OFFSET($AC27,0,MAX(CC$4-$AC$4-$DZ27+1,0),1,MIN($DZ27,CC$4-$AC$4+1))),0)))),
SUM($AC27:$BZ27)*
     IF(SSSModel!$C$4="RR",OFFSET(Profiles!$K$2,$Z27,MAX(Profiles!$C$2,AE$4-$W27)),
     IF(SSSModel!$C$4="ECC",$EA27*$EB27*IF(MAX(Escalation!$C$2,AE$4-$W27)&gt;$DZ27-1,0,OFFSET(Escalation!$K$2,$Y27,MAX(Escalation!$C$2,AE$4-$W27))),
     IF(SSSModel!$C$4="PV",IF(CC$4=$W27,$EA27*(1+SSSModel!$C$2),0),
     IF(SSSModel!$C$4="FCR",IF(AND(CC$4&gt;=$W27,OFFSET(Profiles!$K$2,$Z27,MAX(Profiles!$C$2,AE$4-$W27))&gt;0),$EC27,0),0))))))</f>
        <v>0</v>
      </c>
      <c r="CD27" s="135">
        <f ca="1">IF(OR($Z27=0,SSSModel!$C$4="CF"),AF27,
IF(LEFT($V27,3)="ON_",
     IF(SSSModel!$C$4="RR",SUMPRODUCT(OFFSET($AC27,0,0,1,$CB$2),OFFSET(Profiles!$K$28,($Z27-1)*(Profiles!$I$26+1)+CD$4-SSSModel!$C$3+1,0,1,$CB$2)),
     IF(SSSModel!$C$4="ECC",$EA27*$EB27*SUMPRODUCT(OFFSET($AC27,0,MAX(0,CD$4-$DZ27-$CA$4+1),1,MIN($DZ27,CD$4-$CA$4+1)),OFFSET(Escalation!$K$24,($Y27-1)*(Escalation!$I$22+1)+CD$4-SSSModel!$C$3+1,MAX(0,CD$4-$DZ27-$CA$4+1),1,MIN($DZ27,CD$4-$CA$4+1))),
     IF(SSSModel!$C$4="PV",AF27*$EA27*(1+SSSModel!$C$2),
     IF(SSSModel!$C$4="FCR",$EC27*SUM(OFFSET($AC27,0,MAX(CD$4-$AC$4-$DZ27+1,0),1,MIN($DZ27,CD$4-$AC$4+1))),0)))),
SUM($AC27:$BZ27)*
     IF(SSSModel!$C$4="RR",OFFSET(Profiles!$K$2,$Z27,MAX(Profiles!$C$2,AF$4-$W27)),
     IF(SSSModel!$C$4="ECC",$EA27*$EB27*IF(MAX(Escalation!$C$2,AF$4-$W27)&gt;$DZ27-1,0,OFFSET(Escalation!$K$2,$Y27,MAX(Escalation!$C$2,AF$4-$W27))),
     IF(SSSModel!$C$4="PV",IF(CD$4=$W27,$EA27*(1+SSSModel!$C$2),0),
     IF(SSSModel!$C$4="FCR",IF(AND(CD$4&gt;=$W27,OFFSET(Profiles!$K$2,$Z27,MAX(Profiles!$C$2,AF$4-$W27))&gt;0),$EC27,0),0))))))</f>
        <v>0</v>
      </c>
      <c r="CE27" s="135">
        <f ca="1">IF(OR($Z27=0,SSSModel!$C$4="CF"),AG27,
IF(LEFT($V27,3)="ON_",
     IF(SSSModel!$C$4="RR",SUMPRODUCT(OFFSET($AC27,0,0,1,$CB$2),OFFSET(Profiles!$K$28,($Z27-1)*(Profiles!$I$26+1)+CE$4-SSSModel!$C$3+1,0,1,$CB$2)),
     IF(SSSModel!$C$4="ECC",$EA27*$EB27*SUMPRODUCT(OFFSET($AC27,0,MAX(0,CE$4-$DZ27-$CA$4+1),1,MIN($DZ27,CE$4-$CA$4+1)),OFFSET(Escalation!$K$24,($Y27-1)*(Escalation!$I$22+1)+CE$4-SSSModel!$C$3+1,MAX(0,CE$4-$DZ27-$CA$4+1),1,MIN($DZ27,CE$4-$CA$4+1))),
     IF(SSSModel!$C$4="PV",AG27*$EA27*(1+SSSModel!$C$2),
     IF(SSSModel!$C$4="FCR",$EC27*SUM(OFFSET($AC27,0,MAX(CE$4-$AC$4-$DZ27+1,0),1,MIN($DZ27,CE$4-$AC$4+1))),0)))),
SUM($AC27:$BZ27)*
     IF(SSSModel!$C$4="RR",OFFSET(Profiles!$K$2,$Z27,MAX(Profiles!$C$2,AG$4-$W27)),
     IF(SSSModel!$C$4="ECC",$EA27*$EB27*IF(MAX(Escalation!$C$2,AG$4-$W27)&gt;$DZ27-1,0,OFFSET(Escalation!$K$2,$Y27,MAX(Escalation!$C$2,AG$4-$W27))),
     IF(SSSModel!$C$4="PV",IF(CE$4=$W27,$EA27*(1+SSSModel!$C$2),0),
     IF(SSSModel!$C$4="FCR",IF(AND(CE$4&gt;=$W27,OFFSET(Profiles!$K$2,$Z27,MAX(Profiles!$C$2,AG$4-$W27))&gt;0),$EC27,0),0))))))</f>
        <v>0</v>
      </c>
      <c r="CF27" s="135">
        <f ca="1">IF(OR($Z27=0,SSSModel!$C$4="CF"),AH27,
IF(LEFT($V27,3)="ON_",
     IF(SSSModel!$C$4="RR",SUMPRODUCT(OFFSET($AC27,0,0,1,$CB$2),OFFSET(Profiles!$K$28,($Z27-1)*(Profiles!$I$26+1)+CF$4-SSSModel!$C$3+1,0,1,$CB$2)),
     IF(SSSModel!$C$4="ECC",$EA27*$EB27*SUMPRODUCT(OFFSET($AC27,0,MAX(0,CF$4-$DZ27-$CA$4+1),1,MIN($DZ27,CF$4-$CA$4+1)),OFFSET(Escalation!$K$24,($Y27-1)*(Escalation!$I$22+1)+CF$4-SSSModel!$C$3+1,MAX(0,CF$4-$DZ27-$CA$4+1),1,MIN($DZ27,CF$4-$CA$4+1))),
     IF(SSSModel!$C$4="PV",AH27*$EA27*(1+SSSModel!$C$2),
     IF(SSSModel!$C$4="FCR",$EC27*SUM(OFFSET($AC27,0,MAX(CF$4-$AC$4-$DZ27+1,0),1,MIN($DZ27,CF$4-$AC$4+1))),0)))),
SUM($AC27:$BZ27)*
     IF(SSSModel!$C$4="RR",OFFSET(Profiles!$K$2,$Z27,MAX(Profiles!$C$2,AH$4-$W27)),
     IF(SSSModel!$C$4="ECC",$EA27*$EB27*IF(MAX(Escalation!$C$2,AH$4-$W27)&gt;$DZ27-1,0,OFFSET(Escalation!$K$2,$Y27,MAX(Escalation!$C$2,AH$4-$W27))),
     IF(SSSModel!$C$4="PV",IF(CF$4=$W27,$EA27*(1+SSSModel!$C$2),0),
     IF(SSSModel!$C$4="FCR",IF(AND(CF$4&gt;=$W27,OFFSET(Profiles!$K$2,$Z27,MAX(Profiles!$C$2,AH$4-$W27))&gt;0),$EC27,0),0))))))</f>
        <v>0</v>
      </c>
      <c r="CG27" s="135">
        <f ca="1">IF(OR($Z27=0,SSSModel!$C$4="CF"),AI27,
IF(LEFT($V27,3)="ON_",
     IF(SSSModel!$C$4="RR",SUMPRODUCT(OFFSET($AC27,0,0,1,$CB$2),OFFSET(Profiles!$K$28,($Z27-1)*(Profiles!$I$26+1)+CG$4-SSSModel!$C$3+1,0,1,$CB$2)),
     IF(SSSModel!$C$4="ECC",$EA27*$EB27*SUMPRODUCT(OFFSET($AC27,0,MAX(0,CG$4-$DZ27-$CA$4+1),1,MIN($DZ27,CG$4-$CA$4+1)),OFFSET(Escalation!$K$24,($Y27-1)*(Escalation!$I$22+1)+CG$4-SSSModel!$C$3+1,MAX(0,CG$4-$DZ27-$CA$4+1),1,MIN($DZ27,CG$4-$CA$4+1))),
     IF(SSSModel!$C$4="PV",AI27*$EA27*(1+SSSModel!$C$2),
     IF(SSSModel!$C$4="FCR",$EC27*SUM(OFFSET($AC27,0,MAX(CG$4-$AC$4-$DZ27+1,0),1,MIN($DZ27,CG$4-$AC$4+1))),0)))),
SUM($AC27:$BZ27)*
     IF(SSSModel!$C$4="RR",OFFSET(Profiles!$K$2,$Z27,MAX(Profiles!$C$2,AI$4-$W27)),
     IF(SSSModel!$C$4="ECC",$EA27*$EB27*IF(MAX(Escalation!$C$2,AI$4-$W27)&gt;$DZ27-1,0,OFFSET(Escalation!$K$2,$Y27,MAX(Escalation!$C$2,AI$4-$W27))),
     IF(SSSModel!$C$4="PV",IF(CG$4=$W27,$EA27*(1+SSSModel!$C$2),0),
     IF(SSSModel!$C$4="FCR",IF(AND(CG$4&gt;=$W27,OFFSET(Profiles!$K$2,$Z27,MAX(Profiles!$C$2,AI$4-$W27))&gt;0),$EC27,0),0))))))</f>
        <v>0</v>
      </c>
      <c r="CH27" s="135">
        <f ca="1">IF(OR($Z27=0,SSSModel!$C$4="CF"),AJ27,
IF(LEFT($V27,3)="ON_",
     IF(SSSModel!$C$4="RR",SUMPRODUCT(OFFSET($AC27,0,0,1,$CB$2),OFFSET(Profiles!$K$28,($Z27-1)*(Profiles!$I$26+1)+CH$4-SSSModel!$C$3+1,0,1,$CB$2)),
     IF(SSSModel!$C$4="ECC",$EA27*$EB27*SUMPRODUCT(OFFSET($AC27,0,MAX(0,CH$4-$DZ27-$CA$4+1),1,MIN($DZ27,CH$4-$CA$4+1)),OFFSET(Escalation!$K$24,($Y27-1)*(Escalation!$I$22+1)+CH$4-SSSModel!$C$3+1,MAX(0,CH$4-$DZ27-$CA$4+1),1,MIN($DZ27,CH$4-$CA$4+1))),
     IF(SSSModel!$C$4="PV",AJ27*$EA27*(1+SSSModel!$C$2),
     IF(SSSModel!$C$4="FCR",$EC27*SUM(OFFSET($AC27,0,MAX(CH$4-$AC$4-$DZ27+1,0),1,MIN($DZ27,CH$4-$AC$4+1))),0)))),
SUM($AC27:$BZ27)*
     IF(SSSModel!$C$4="RR",OFFSET(Profiles!$K$2,$Z27,MAX(Profiles!$C$2,AJ$4-$W27)),
     IF(SSSModel!$C$4="ECC",$EA27*$EB27*IF(MAX(Escalation!$C$2,AJ$4-$W27)&gt;$DZ27-1,0,OFFSET(Escalation!$K$2,$Y27,MAX(Escalation!$C$2,AJ$4-$W27))),
     IF(SSSModel!$C$4="PV",IF(CH$4=$W27,$EA27*(1+SSSModel!$C$2),0),
     IF(SSSModel!$C$4="FCR",IF(AND(CH$4&gt;=$W27,OFFSET(Profiles!$K$2,$Z27,MAX(Profiles!$C$2,AJ$4-$W27))&gt;0),$EC27,0),0))))))</f>
        <v>0</v>
      </c>
      <c r="CI27" s="135">
        <f ca="1">IF(OR($Z27=0,SSSModel!$C$4="CF"),AK27,
IF(LEFT($V27,3)="ON_",
     IF(SSSModel!$C$4="RR",SUMPRODUCT(OFFSET($AC27,0,0,1,$CB$2),OFFSET(Profiles!$K$28,($Z27-1)*(Profiles!$I$26+1)+CI$4-SSSModel!$C$3+1,0,1,$CB$2)),
     IF(SSSModel!$C$4="ECC",$EA27*$EB27*SUMPRODUCT(OFFSET($AC27,0,MAX(0,CI$4-$DZ27-$CA$4+1),1,MIN($DZ27,CI$4-$CA$4+1)),OFFSET(Escalation!$K$24,($Y27-1)*(Escalation!$I$22+1)+CI$4-SSSModel!$C$3+1,MAX(0,CI$4-$DZ27-$CA$4+1),1,MIN($DZ27,CI$4-$CA$4+1))),
     IF(SSSModel!$C$4="PV",AK27*$EA27*(1+SSSModel!$C$2),
     IF(SSSModel!$C$4="FCR",$EC27*SUM(OFFSET($AC27,0,MAX(CI$4-$AC$4-$DZ27+1,0),1,MIN($DZ27,CI$4-$AC$4+1))),0)))),
SUM($AC27:$BZ27)*
     IF(SSSModel!$C$4="RR",OFFSET(Profiles!$K$2,$Z27,MAX(Profiles!$C$2,AK$4-$W27)),
     IF(SSSModel!$C$4="ECC",$EA27*$EB27*IF(MAX(Escalation!$C$2,AK$4-$W27)&gt;$DZ27-1,0,OFFSET(Escalation!$K$2,$Y27,MAX(Escalation!$C$2,AK$4-$W27))),
     IF(SSSModel!$C$4="PV",IF(CI$4=$W27,$EA27*(1+SSSModel!$C$2),0),
     IF(SSSModel!$C$4="FCR",IF(AND(CI$4&gt;=$W27,OFFSET(Profiles!$K$2,$Z27,MAX(Profiles!$C$2,AK$4-$W27))&gt;0),$EC27,0),0))))))</f>
        <v>0</v>
      </c>
      <c r="CJ27" s="135">
        <f ca="1">IF(OR($Z27=0,SSSModel!$C$4="CF"),AL27,
IF(LEFT($V27,3)="ON_",
     IF(SSSModel!$C$4="RR",SUMPRODUCT(OFFSET($AC27,0,0,1,$CB$2),OFFSET(Profiles!$K$28,($Z27-1)*(Profiles!$I$26+1)+CJ$4-SSSModel!$C$3+1,0,1,$CB$2)),
     IF(SSSModel!$C$4="ECC",$EA27*$EB27*SUMPRODUCT(OFFSET($AC27,0,MAX(0,CJ$4-$DZ27-$CA$4+1),1,MIN($DZ27,CJ$4-$CA$4+1)),OFFSET(Escalation!$K$24,($Y27-1)*(Escalation!$I$22+1)+CJ$4-SSSModel!$C$3+1,MAX(0,CJ$4-$DZ27-$CA$4+1),1,MIN($DZ27,CJ$4-$CA$4+1))),
     IF(SSSModel!$C$4="PV",AL27*$EA27*(1+SSSModel!$C$2),
     IF(SSSModel!$C$4="FCR",$EC27*SUM(OFFSET($AC27,0,MAX(CJ$4-$AC$4-$DZ27+1,0),1,MIN($DZ27,CJ$4-$AC$4+1))),0)))),
SUM($AC27:$BZ27)*
     IF(SSSModel!$C$4="RR",OFFSET(Profiles!$K$2,$Z27,MAX(Profiles!$C$2,AL$4-$W27)),
     IF(SSSModel!$C$4="ECC",$EA27*$EB27*IF(MAX(Escalation!$C$2,AL$4-$W27)&gt;$DZ27-1,0,OFFSET(Escalation!$K$2,$Y27,MAX(Escalation!$C$2,AL$4-$W27))),
     IF(SSSModel!$C$4="PV",IF(CJ$4=$W27,$EA27*(1+SSSModel!$C$2),0),
     IF(SSSModel!$C$4="FCR",IF(AND(CJ$4&gt;=$W27,OFFSET(Profiles!$K$2,$Z27,MAX(Profiles!$C$2,AL$4-$W27))&gt;0),$EC27,0),0))))))</f>
        <v>0</v>
      </c>
      <c r="CK27" s="135">
        <f ca="1">IF(OR($Z27=0,SSSModel!$C$4="CF"),AM27,
IF(LEFT($V27,3)="ON_",
     IF(SSSModel!$C$4="RR",SUMPRODUCT(OFFSET($AC27,0,0,1,$CB$2),OFFSET(Profiles!$K$28,($Z27-1)*(Profiles!$I$26+1)+CK$4-SSSModel!$C$3+1,0,1,$CB$2)),
     IF(SSSModel!$C$4="ECC",$EA27*$EB27*SUMPRODUCT(OFFSET($AC27,0,MAX(0,CK$4-$DZ27-$CA$4+1),1,MIN($DZ27,CK$4-$CA$4+1)),OFFSET(Escalation!$K$24,($Y27-1)*(Escalation!$I$22+1)+CK$4-SSSModel!$C$3+1,MAX(0,CK$4-$DZ27-$CA$4+1),1,MIN($DZ27,CK$4-$CA$4+1))),
     IF(SSSModel!$C$4="PV",AM27*$EA27*(1+SSSModel!$C$2),
     IF(SSSModel!$C$4="FCR",$EC27*SUM(OFFSET($AC27,0,MAX(CK$4-$AC$4-$DZ27+1,0),1,MIN($DZ27,CK$4-$AC$4+1))),0)))),
SUM($AC27:$BZ27)*
     IF(SSSModel!$C$4="RR",OFFSET(Profiles!$K$2,$Z27,MAX(Profiles!$C$2,AM$4-$W27)),
     IF(SSSModel!$C$4="ECC",$EA27*$EB27*IF(MAX(Escalation!$C$2,AM$4-$W27)&gt;$DZ27-1,0,OFFSET(Escalation!$K$2,$Y27,MAX(Escalation!$C$2,AM$4-$W27))),
     IF(SSSModel!$C$4="PV",IF(CK$4=$W27,$EA27*(1+SSSModel!$C$2),0),
     IF(SSSModel!$C$4="FCR",IF(AND(CK$4&gt;=$W27,OFFSET(Profiles!$K$2,$Z27,MAX(Profiles!$C$2,AM$4-$W27))&gt;0),$EC27,0),0))))))</f>
        <v>0</v>
      </c>
      <c r="CL27" s="135">
        <f ca="1">IF(OR($Z27=0,SSSModel!$C$4="CF"),AN27,
IF(LEFT($V27,3)="ON_",
     IF(SSSModel!$C$4="RR",SUMPRODUCT(OFFSET($AC27,0,0,1,$CB$2),OFFSET(Profiles!$K$28,($Z27-1)*(Profiles!$I$26+1)+CL$4-SSSModel!$C$3+1,0,1,$CB$2)),
     IF(SSSModel!$C$4="ECC",$EA27*$EB27*SUMPRODUCT(OFFSET($AC27,0,MAX(0,CL$4-$DZ27-$CA$4+1),1,MIN($DZ27,CL$4-$CA$4+1)),OFFSET(Escalation!$K$24,($Y27-1)*(Escalation!$I$22+1)+CL$4-SSSModel!$C$3+1,MAX(0,CL$4-$DZ27-$CA$4+1),1,MIN($DZ27,CL$4-$CA$4+1))),
     IF(SSSModel!$C$4="PV",AN27*$EA27*(1+SSSModel!$C$2),
     IF(SSSModel!$C$4="FCR",$EC27*SUM(OFFSET($AC27,0,MAX(CL$4-$AC$4-$DZ27+1,0),1,MIN($DZ27,CL$4-$AC$4+1))),0)))),
SUM($AC27:$BZ27)*
     IF(SSSModel!$C$4="RR",OFFSET(Profiles!$K$2,$Z27,MAX(Profiles!$C$2,AN$4-$W27)),
     IF(SSSModel!$C$4="ECC",$EA27*$EB27*IF(MAX(Escalation!$C$2,AN$4-$W27)&gt;$DZ27-1,0,OFFSET(Escalation!$K$2,$Y27,MAX(Escalation!$C$2,AN$4-$W27))),
     IF(SSSModel!$C$4="PV",IF(CL$4=$W27,$EA27*(1+SSSModel!$C$2),0),
     IF(SSSModel!$C$4="FCR",IF(AND(CL$4&gt;=$W27,OFFSET(Profiles!$K$2,$Z27,MAX(Profiles!$C$2,AN$4-$W27))&gt;0),$EC27,0),0))))))</f>
        <v>0</v>
      </c>
      <c r="CM27" s="135">
        <f ca="1">IF(OR($Z27=0,SSSModel!$C$4="CF"),AO27,
IF(LEFT($V27,3)="ON_",
     IF(SSSModel!$C$4="RR",SUMPRODUCT(OFFSET($AC27,0,0,1,$CB$2),OFFSET(Profiles!$K$28,($Z27-1)*(Profiles!$I$26+1)+CM$4-SSSModel!$C$3+1,0,1,$CB$2)),
     IF(SSSModel!$C$4="ECC",$EA27*$EB27*SUMPRODUCT(OFFSET($AC27,0,MAX(0,CM$4-$DZ27-$CA$4+1),1,MIN($DZ27,CM$4-$CA$4+1)),OFFSET(Escalation!$K$24,($Y27-1)*(Escalation!$I$22+1)+CM$4-SSSModel!$C$3+1,MAX(0,CM$4-$DZ27-$CA$4+1),1,MIN($DZ27,CM$4-$CA$4+1))),
     IF(SSSModel!$C$4="PV",AO27*$EA27*(1+SSSModel!$C$2),
     IF(SSSModel!$C$4="FCR",$EC27*SUM(OFFSET($AC27,0,MAX(CM$4-$AC$4-$DZ27+1,0),1,MIN($DZ27,CM$4-$AC$4+1))),0)))),
SUM($AC27:$BZ27)*
     IF(SSSModel!$C$4="RR",OFFSET(Profiles!$K$2,$Z27,MAX(Profiles!$C$2,AO$4-$W27)),
     IF(SSSModel!$C$4="ECC",$EA27*$EB27*IF(MAX(Escalation!$C$2,AO$4-$W27)&gt;$DZ27-1,0,OFFSET(Escalation!$K$2,$Y27,MAX(Escalation!$C$2,AO$4-$W27))),
     IF(SSSModel!$C$4="PV",IF(CM$4=$W27,$EA27*(1+SSSModel!$C$2),0),
     IF(SSSModel!$C$4="FCR",IF(AND(CM$4&gt;=$W27,OFFSET(Profiles!$K$2,$Z27,MAX(Profiles!$C$2,AO$4-$W27))&gt;0),$EC27,0),0))))))</f>
        <v>0</v>
      </c>
      <c r="CN27" s="135">
        <f ca="1">IF(OR($Z27=0,SSSModel!$C$4="CF"),AP27,
IF(LEFT($V27,3)="ON_",
     IF(SSSModel!$C$4="RR",SUMPRODUCT(OFFSET($AC27,0,0,1,$CB$2),OFFSET(Profiles!$K$28,($Z27-1)*(Profiles!$I$26+1)+CN$4-SSSModel!$C$3+1,0,1,$CB$2)),
     IF(SSSModel!$C$4="ECC",$EA27*$EB27*SUMPRODUCT(OFFSET($AC27,0,MAX(0,CN$4-$DZ27-$CA$4+1),1,MIN($DZ27,CN$4-$CA$4+1)),OFFSET(Escalation!$K$24,($Y27-1)*(Escalation!$I$22+1)+CN$4-SSSModel!$C$3+1,MAX(0,CN$4-$DZ27-$CA$4+1),1,MIN($DZ27,CN$4-$CA$4+1))),
     IF(SSSModel!$C$4="PV",AP27*$EA27*(1+SSSModel!$C$2),
     IF(SSSModel!$C$4="FCR",$EC27*SUM(OFFSET($AC27,0,MAX(CN$4-$AC$4-$DZ27+1,0),1,MIN($DZ27,CN$4-$AC$4+1))),0)))),
SUM($AC27:$BZ27)*
     IF(SSSModel!$C$4="RR",OFFSET(Profiles!$K$2,$Z27,MAX(Profiles!$C$2,AP$4-$W27)),
     IF(SSSModel!$C$4="ECC",$EA27*$EB27*IF(MAX(Escalation!$C$2,AP$4-$W27)&gt;$DZ27-1,0,OFFSET(Escalation!$K$2,$Y27,MAX(Escalation!$C$2,AP$4-$W27))),
     IF(SSSModel!$C$4="PV",IF(CN$4=$W27,$EA27*(1+SSSModel!$C$2),0),
     IF(SSSModel!$C$4="FCR",IF(AND(CN$4&gt;=$W27,OFFSET(Profiles!$K$2,$Z27,MAX(Profiles!$C$2,AP$4-$W27))&gt;0),$EC27,0),0))))))</f>
        <v>0</v>
      </c>
      <c r="CO27" s="135">
        <f ca="1">IF(OR($Z27=0,SSSModel!$C$4="CF"),AQ27,
IF(LEFT($V27,3)="ON_",
     IF(SSSModel!$C$4="RR",SUMPRODUCT(OFFSET($AC27,0,0,1,$CB$2),OFFSET(Profiles!$K$28,($Z27-1)*(Profiles!$I$26+1)+CO$4-SSSModel!$C$3+1,0,1,$CB$2)),
     IF(SSSModel!$C$4="ECC",$EA27*$EB27*SUMPRODUCT(OFFSET($AC27,0,MAX(0,CO$4-$DZ27-$CA$4+1),1,MIN($DZ27,CO$4-$CA$4+1)),OFFSET(Escalation!$K$24,($Y27-1)*(Escalation!$I$22+1)+CO$4-SSSModel!$C$3+1,MAX(0,CO$4-$DZ27-$CA$4+1),1,MIN($DZ27,CO$4-$CA$4+1))),
     IF(SSSModel!$C$4="PV",AQ27*$EA27*(1+SSSModel!$C$2),
     IF(SSSModel!$C$4="FCR",$EC27*SUM(OFFSET($AC27,0,MAX(CO$4-$AC$4-$DZ27+1,0),1,MIN($DZ27,CO$4-$AC$4+1))),0)))),
SUM($AC27:$BZ27)*
     IF(SSSModel!$C$4="RR",OFFSET(Profiles!$K$2,$Z27,MAX(Profiles!$C$2,AQ$4-$W27)),
     IF(SSSModel!$C$4="ECC",$EA27*$EB27*IF(MAX(Escalation!$C$2,AQ$4-$W27)&gt;$DZ27-1,0,OFFSET(Escalation!$K$2,$Y27,MAX(Escalation!$C$2,AQ$4-$W27))),
     IF(SSSModel!$C$4="PV",IF(CO$4=$W27,$EA27*(1+SSSModel!$C$2),0),
     IF(SSSModel!$C$4="FCR",IF(AND(CO$4&gt;=$W27,OFFSET(Profiles!$K$2,$Z27,MAX(Profiles!$C$2,AQ$4-$W27))&gt;0),$EC27,0),0))))))</f>
        <v>0</v>
      </c>
      <c r="CP27" s="135">
        <f ca="1">IF(OR($Z27=0,SSSModel!$C$4="CF"),AR27,
IF(LEFT($V27,3)="ON_",
     IF(SSSModel!$C$4="RR",SUMPRODUCT(OFFSET($AC27,0,0,1,$CB$2),OFFSET(Profiles!$K$28,($Z27-1)*(Profiles!$I$26+1)+CP$4-SSSModel!$C$3+1,0,1,$CB$2)),
     IF(SSSModel!$C$4="ECC",$EA27*$EB27*SUMPRODUCT(OFFSET($AC27,0,MAX(0,CP$4-$DZ27-$CA$4+1),1,MIN($DZ27,CP$4-$CA$4+1)),OFFSET(Escalation!$K$24,($Y27-1)*(Escalation!$I$22+1)+CP$4-SSSModel!$C$3+1,MAX(0,CP$4-$DZ27-$CA$4+1),1,MIN($DZ27,CP$4-$CA$4+1))),
     IF(SSSModel!$C$4="PV",AR27*$EA27*(1+SSSModel!$C$2),
     IF(SSSModel!$C$4="FCR",$EC27*SUM(OFFSET($AC27,0,MAX(CP$4-$AC$4-$DZ27+1,0),1,MIN($DZ27,CP$4-$AC$4+1))),0)))),
SUM($AC27:$BZ27)*
     IF(SSSModel!$C$4="RR",OFFSET(Profiles!$K$2,$Z27,MAX(Profiles!$C$2,AR$4-$W27)),
     IF(SSSModel!$C$4="ECC",$EA27*$EB27*IF(MAX(Escalation!$C$2,AR$4-$W27)&gt;$DZ27-1,0,OFFSET(Escalation!$K$2,$Y27,MAX(Escalation!$C$2,AR$4-$W27))),
     IF(SSSModel!$C$4="PV",IF(CP$4=$W27,$EA27*(1+SSSModel!$C$2),0),
     IF(SSSModel!$C$4="FCR",IF(AND(CP$4&gt;=$W27,OFFSET(Profiles!$K$2,$Z27,MAX(Profiles!$C$2,AR$4-$W27))&gt;0),$EC27,0),0))))))</f>
        <v>0</v>
      </c>
      <c r="CQ27" s="135">
        <f ca="1">IF(OR($Z27=0,SSSModel!$C$4="CF"),AS27,
IF(LEFT($V27,3)="ON_",
     IF(SSSModel!$C$4="RR",SUMPRODUCT(OFFSET($AC27,0,0,1,$CB$2),OFFSET(Profiles!$K$28,($Z27-1)*(Profiles!$I$26+1)+CQ$4-SSSModel!$C$3+1,0,1,$CB$2)),
     IF(SSSModel!$C$4="ECC",$EA27*$EB27*SUMPRODUCT(OFFSET($AC27,0,MAX(0,CQ$4-$DZ27-$CA$4+1),1,MIN($DZ27,CQ$4-$CA$4+1)),OFFSET(Escalation!$K$24,($Y27-1)*(Escalation!$I$22+1)+CQ$4-SSSModel!$C$3+1,MAX(0,CQ$4-$DZ27-$CA$4+1),1,MIN($DZ27,CQ$4-$CA$4+1))),
     IF(SSSModel!$C$4="PV",AS27*$EA27*(1+SSSModel!$C$2),
     IF(SSSModel!$C$4="FCR",$EC27*SUM(OFFSET($AC27,0,MAX(CQ$4-$AC$4-$DZ27+1,0),1,MIN($DZ27,CQ$4-$AC$4+1))),0)))),
SUM($AC27:$BZ27)*
     IF(SSSModel!$C$4="RR",OFFSET(Profiles!$K$2,$Z27,MAX(Profiles!$C$2,AS$4-$W27)),
     IF(SSSModel!$C$4="ECC",$EA27*$EB27*IF(MAX(Escalation!$C$2,AS$4-$W27)&gt;$DZ27-1,0,OFFSET(Escalation!$K$2,$Y27,MAX(Escalation!$C$2,AS$4-$W27))),
     IF(SSSModel!$C$4="PV",IF(CQ$4=$W27,$EA27*(1+SSSModel!$C$2),0),
     IF(SSSModel!$C$4="FCR",IF(AND(CQ$4&gt;=$W27,OFFSET(Profiles!$K$2,$Z27,MAX(Profiles!$C$2,AS$4-$W27))&gt;0),$EC27,0),0))))))</f>
        <v>0</v>
      </c>
      <c r="CR27" s="135">
        <f ca="1">IF(OR($Z27=0,SSSModel!$C$4="CF"),AT27,
IF(LEFT($V27,3)="ON_",
     IF(SSSModel!$C$4="RR",SUMPRODUCT(OFFSET($AC27,0,0,1,$CB$2),OFFSET(Profiles!$K$28,($Z27-1)*(Profiles!$I$26+1)+CR$4-SSSModel!$C$3+1,0,1,$CB$2)),
     IF(SSSModel!$C$4="ECC",$EA27*$EB27*SUMPRODUCT(OFFSET($AC27,0,MAX(0,CR$4-$DZ27-$CA$4+1),1,MIN($DZ27,CR$4-$CA$4+1)),OFFSET(Escalation!$K$24,($Y27-1)*(Escalation!$I$22+1)+CR$4-SSSModel!$C$3+1,MAX(0,CR$4-$DZ27-$CA$4+1),1,MIN($DZ27,CR$4-$CA$4+1))),
     IF(SSSModel!$C$4="PV",AT27*$EA27*(1+SSSModel!$C$2),
     IF(SSSModel!$C$4="FCR",$EC27*SUM(OFFSET($AC27,0,MAX(CR$4-$AC$4-$DZ27+1,0),1,MIN($DZ27,CR$4-$AC$4+1))),0)))),
SUM($AC27:$BZ27)*
     IF(SSSModel!$C$4="RR",OFFSET(Profiles!$K$2,$Z27,MAX(Profiles!$C$2,AT$4-$W27)),
     IF(SSSModel!$C$4="ECC",$EA27*$EB27*IF(MAX(Escalation!$C$2,AT$4-$W27)&gt;$DZ27-1,0,OFFSET(Escalation!$K$2,$Y27,MAX(Escalation!$C$2,AT$4-$W27))),
     IF(SSSModel!$C$4="PV",IF(CR$4=$W27,$EA27*(1+SSSModel!$C$2),0),
     IF(SSSModel!$C$4="FCR",IF(AND(CR$4&gt;=$W27,OFFSET(Profiles!$K$2,$Z27,MAX(Profiles!$C$2,AT$4-$W27))&gt;0),$EC27,0),0))))))</f>
        <v>0</v>
      </c>
      <c r="CS27" s="135">
        <f ca="1">IF(OR($Z27=0,SSSModel!$C$4="CF"),AU27,
IF(LEFT($V27,3)="ON_",
     IF(SSSModel!$C$4="RR",SUMPRODUCT(OFFSET($AC27,0,0,1,$CB$2),OFFSET(Profiles!$K$28,($Z27-1)*(Profiles!$I$26+1)+CS$4-SSSModel!$C$3+1,0,1,$CB$2)),
     IF(SSSModel!$C$4="ECC",$EA27*$EB27*SUMPRODUCT(OFFSET($AC27,0,MAX(0,CS$4-$DZ27-$CA$4+1),1,MIN($DZ27,CS$4-$CA$4+1)),OFFSET(Escalation!$K$24,($Y27-1)*(Escalation!$I$22+1)+CS$4-SSSModel!$C$3+1,MAX(0,CS$4-$DZ27-$CA$4+1),1,MIN($DZ27,CS$4-$CA$4+1))),
     IF(SSSModel!$C$4="PV",AU27*$EA27*(1+SSSModel!$C$2),
     IF(SSSModel!$C$4="FCR",$EC27*SUM(OFFSET($AC27,0,MAX(CS$4-$AC$4-$DZ27+1,0),1,MIN($DZ27,CS$4-$AC$4+1))),0)))),
SUM($AC27:$BZ27)*
     IF(SSSModel!$C$4="RR",OFFSET(Profiles!$K$2,$Z27,MAX(Profiles!$C$2,AU$4-$W27)),
     IF(SSSModel!$C$4="ECC",$EA27*$EB27*IF(MAX(Escalation!$C$2,AU$4-$W27)&gt;$DZ27-1,0,OFFSET(Escalation!$K$2,$Y27,MAX(Escalation!$C$2,AU$4-$W27))),
     IF(SSSModel!$C$4="PV",IF(CS$4=$W27,$EA27*(1+SSSModel!$C$2),0),
     IF(SSSModel!$C$4="FCR",IF(AND(CS$4&gt;=$W27,OFFSET(Profiles!$K$2,$Z27,MAX(Profiles!$C$2,AU$4-$W27))&gt;0),$EC27,0),0))))))</f>
        <v>0</v>
      </c>
      <c r="CT27" s="135">
        <f ca="1">IF(OR($Z27=0,SSSModel!$C$4="CF"),AV27,
IF(LEFT($V27,3)="ON_",
     IF(SSSModel!$C$4="RR",SUMPRODUCT(OFFSET($AC27,0,0,1,$CB$2),OFFSET(Profiles!$K$28,($Z27-1)*(Profiles!$I$26+1)+CT$4-SSSModel!$C$3+1,0,1,$CB$2)),
     IF(SSSModel!$C$4="ECC",$EA27*$EB27*SUMPRODUCT(OFFSET($AC27,0,MAX(0,CT$4-$DZ27-$CA$4+1),1,MIN($DZ27,CT$4-$CA$4+1)),OFFSET(Escalation!$K$24,($Y27-1)*(Escalation!$I$22+1)+CT$4-SSSModel!$C$3+1,MAX(0,CT$4-$DZ27-$CA$4+1),1,MIN($DZ27,CT$4-$CA$4+1))),
     IF(SSSModel!$C$4="PV",AV27*$EA27*(1+SSSModel!$C$2),
     IF(SSSModel!$C$4="FCR",$EC27*SUM(OFFSET($AC27,0,MAX(CT$4-$AC$4-$DZ27+1,0),1,MIN($DZ27,CT$4-$AC$4+1))),0)))),
SUM($AC27:$BZ27)*
     IF(SSSModel!$C$4="RR",OFFSET(Profiles!$K$2,$Z27,MAX(Profiles!$C$2,AV$4-$W27)),
     IF(SSSModel!$C$4="ECC",$EA27*$EB27*IF(MAX(Escalation!$C$2,AV$4-$W27)&gt;$DZ27-1,0,OFFSET(Escalation!$K$2,$Y27,MAX(Escalation!$C$2,AV$4-$W27))),
     IF(SSSModel!$C$4="PV",IF(CT$4=$W27,$EA27*(1+SSSModel!$C$2),0),
     IF(SSSModel!$C$4="FCR",IF(AND(CT$4&gt;=$W27,OFFSET(Profiles!$K$2,$Z27,MAX(Profiles!$C$2,AV$4-$W27))&gt;0),$EC27,0),0))))))</f>
        <v>0</v>
      </c>
      <c r="CU27" s="135">
        <f ca="1">IF(OR($Z27=0,SSSModel!$C$4="CF"),AW27,
IF(LEFT($V27,3)="ON_",
     IF(SSSModel!$C$4="RR",SUMPRODUCT(OFFSET($AC27,0,0,1,$CB$2),OFFSET(Profiles!$K$28,($Z27-1)*(Profiles!$I$26+1)+CU$4-SSSModel!$C$3+1,0,1,$CB$2)),
     IF(SSSModel!$C$4="ECC",$EA27*$EB27*SUMPRODUCT(OFFSET($AC27,0,MAX(0,CU$4-$DZ27-$CA$4+1),1,MIN($DZ27,CU$4-$CA$4+1)),OFFSET(Escalation!$K$24,($Y27-1)*(Escalation!$I$22+1)+CU$4-SSSModel!$C$3+1,MAX(0,CU$4-$DZ27-$CA$4+1),1,MIN($DZ27,CU$4-$CA$4+1))),
     IF(SSSModel!$C$4="PV",AW27*$EA27*(1+SSSModel!$C$2),
     IF(SSSModel!$C$4="FCR",$EC27*SUM(OFFSET($AC27,0,MAX(CU$4-$AC$4-$DZ27+1,0),1,MIN($DZ27,CU$4-$AC$4+1))),0)))),
SUM($AC27:$BZ27)*
     IF(SSSModel!$C$4="RR",OFFSET(Profiles!$K$2,$Z27,MAX(Profiles!$C$2,AW$4-$W27)),
     IF(SSSModel!$C$4="ECC",$EA27*$EB27*IF(MAX(Escalation!$C$2,AW$4-$W27)&gt;$DZ27-1,0,OFFSET(Escalation!$K$2,$Y27,MAX(Escalation!$C$2,AW$4-$W27))),
     IF(SSSModel!$C$4="PV",IF(CU$4=$W27,$EA27*(1+SSSModel!$C$2),0),
     IF(SSSModel!$C$4="FCR",IF(AND(CU$4&gt;=$W27,OFFSET(Profiles!$K$2,$Z27,MAX(Profiles!$C$2,AW$4-$W27))&gt;0),$EC27,0),0))))))</f>
        <v>0</v>
      </c>
      <c r="CV27" s="135">
        <f ca="1">IF(OR($Z27=0,SSSModel!$C$4="CF"),AX27,
IF(LEFT($V27,3)="ON_",
     IF(SSSModel!$C$4="RR",SUMPRODUCT(OFFSET($AC27,0,0,1,$CB$2),OFFSET(Profiles!$K$28,($Z27-1)*(Profiles!$I$26+1)+CV$4-SSSModel!$C$3+1,0,1,$CB$2)),
     IF(SSSModel!$C$4="ECC",$EA27*$EB27*SUMPRODUCT(OFFSET($AC27,0,MAX(0,CV$4-$DZ27-$CA$4+1),1,MIN($DZ27,CV$4-$CA$4+1)),OFFSET(Escalation!$K$24,($Y27-1)*(Escalation!$I$22+1)+CV$4-SSSModel!$C$3+1,MAX(0,CV$4-$DZ27-$CA$4+1),1,MIN($DZ27,CV$4-$CA$4+1))),
     IF(SSSModel!$C$4="PV",AX27*$EA27*(1+SSSModel!$C$2),
     IF(SSSModel!$C$4="FCR",$EC27*SUM(OFFSET($AC27,0,MAX(CV$4-$AC$4-$DZ27+1,0),1,MIN($DZ27,CV$4-$AC$4+1))),0)))),
SUM($AC27:$BZ27)*
     IF(SSSModel!$C$4="RR",OFFSET(Profiles!$K$2,$Z27,MAX(Profiles!$C$2,AX$4-$W27)),
     IF(SSSModel!$C$4="ECC",$EA27*$EB27*IF(MAX(Escalation!$C$2,AX$4-$W27)&gt;$DZ27-1,0,OFFSET(Escalation!$K$2,$Y27,MAX(Escalation!$C$2,AX$4-$W27))),
     IF(SSSModel!$C$4="PV",IF(CV$4=$W27,$EA27*(1+SSSModel!$C$2),0),
     IF(SSSModel!$C$4="FCR",IF(AND(CV$4&gt;=$W27,OFFSET(Profiles!$K$2,$Z27,MAX(Profiles!$C$2,AX$4-$W27))&gt;0),$EC27,0),0))))))</f>
        <v>0</v>
      </c>
      <c r="CW27" s="135">
        <f ca="1">IF(OR($Z27=0,SSSModel!$C$4="CF"),AY27,
IF(LEFT($V27,3)="ON_",
     IF(SSSModel!$C$4="RR",SUMPRODUCT(OFFSET($AC27,0,0,1,$CB$2),OFFSET(Profiles!$K$28,($Z27-1)*(Profiles!$I$26+1)+CW$4-SSSModel!$C$3+1,0,1,$CB$2)),
     IF(SSSModel!$C$4="ECC",$EA27*$EB27*SUMPRODUCT(OFFSET($AC27,0,MAX(0,CW$4-$DZ27-$CA$4+1),1,MIN($DZ27,CW$4-$CA$4+1)),OFFSET(Escalation!$K$24,($Y27-1)*(Escalation!$I$22+1)+CW$4-SSSModel!$C$3+1,MAX(0,CW$4-$DZ27-$CA$4+1),1,MIN($DZ27,CW$4-$CA$4+1))),
     IF(SSSModel!$C$4="PV",AY27*$EA27*(1+SSSModel!$C$2),
     IF(SSSModel!$C$4="FCR",$EC27*SUM(OFFSET($AC27,0,MAX(CW$4-$AC$4-$DZ27+1,0),1,MIN($DZ27,CW$4-$AC$4+1))),0)))),
SUM($AC27:$BZ27)*
     IF(SSSModel!$C$4="RR",OFFSET(Profiles!$K$2,$Z27,MAX(Profiles!$C$2,AY$4-$W27)),
     IF(SSSModel!$C$4="ECC",$EA27*$EB27*IF(MAX(Escalation!$C$2,AY$4-$W27)&gt;$DZ27-1,0,OFFSET(Escalation!$K$2,$Y27,MAX(Escalation!$C$2,AY$4-$W27))),
     IF(SSSModel!$C$4="PV",IF(CW$4=$W27,$EA27*(1+SSSModel!$C$2),0),
     IF(SSSModel!$C$4="FCR",IF(AND(CW$4&gt;=$W27,OFFSET(Profiles!$K$2,$Z27,MAX(Profiles!$C$2,AY$4-$W27))&gt;0),$EC27,0),0))))))</f>
        <v>0</v>
      </c>
      <c r="CX27" s="135">
        <f ca="1">IF(OR($Z27=0,SSSModel!$C$4="CF"),AZ27,
IF(LEFT($V27,3)="ON_",
     IF(SSSModel!$C$4="RR",SUMPRODUCT(OFFSET($AC27,0,0,1,$CB$2),OFFSET(Profiles!$K$28,($Z27-1)*(Profiles!$I$26+1)+CX$4-SSSModel!$C$3+1,0,1,$CB$2)),
     IF(SSSModel!$C$4="ECC",$EA27*$EB27*SUMPRODUCT(OFFSET($AC27,0,MAX(0,CX$4-$DZ27-$CA$4+1),1,MIN($DZ27,CX$4-$CA$4+1)),OFFSET(Escalation!$K$24,($Y27-1)*(Escalation!$I$22+1)+CX$4-SSSModel!$C$3+1,MAX(0,CX$4-$DZ27-$CA$4+1),1,MIN($DZ27,CX$4-$CA$4+1))),
     IF(SSSModel!$C$4="PV",AZ27*$EA27*(1+SSSModel!$C$2),
     IF(SSSModel!$C$4="FCR",$EC27*SUM(OFFSET($AC27,0,MAX(CX$4-$AC$4-$DZ27+1,0),1,MIN($DZ27,CX$4-$AC$4+1))),0)))),
SUM($AC27:$BZ27)*
     IF(SSSModel!$C$4="RR",OFFSET(Profiles!$K$2,$Z27,MAX(Profiles!$C$2,AZ$4-$W27)),
     IF(SSSModel!$C$4="ECC",$EA27*$EB27*IF(MAX(Escalation!$C$2,AZ$4-$W27)&gt;$DZ27-1,0,OFFSET(Escalation!$K$2,$Y27,MAX(Escalation!$C$2,AZ$4-$W27))),
     IF(SSSModel!$C$4="PV",IF(CX$4=$W27,$EA27*(1+SSSModel!$C$2),0),
     IF(SSSModel!$C$4="FCR",IF(AND(CX$4&gt;=$W27,OFFSET(Profiles!$K$2,$Z27,MAX(Profiles!$C$2,AZ$4-$W27))&gt;0),$EC27,0),0))))))</f>
        <v>0</v>
      </c>
      <c r="CY27" s="135">
        <f ca="1">IF(OR($Z27=0,SSSModel!$C$4="CF"),BA27,
IF(LEFT($V27,3)="ON_",
     IF(SSSModel!$C$4="RR",SUMPRODUCT(OFFSET($AC27,0,0,1,$CB$2),OFFSET(Profiles!$K$28,($Z27-1)*(Profiles!$I$26+1)+CY$4-SSSModel!$C$3+1,0,1,$CB$2)),
     IF(SSSModel!$C$4="ECC",$EA27*$EB27*SUMPRODUCT(OFFSET($AC27,0,MAX(0,CY$4-$DZ27-$CA$4+1),1,MIN($DZ27,CY$4-$CA$4+1)),OFFSET(Escalation!$K$24,($Y27-1)*(Escalation!$I$22+1)+CY$4-SSSModel!$C$3+1,MAX(0,CY$4-$DZ27-$CA$4+1),1,MIN($DZ27,CY$4-$CA$4+1))),
     IF(SSSModel!$C$4="PV",BA27*$EA27*(1+SSSModel!$C$2),
     IF(SSSModel!$C$4="FCR",$EC27*SUM(OFFSET($AC27,0,MAX(CY$4-$AC$4-$DZ27+1,0),1,MIN($DZ27,CY$4-$AC$4+1))),0)))),
SUM($AC27:$BZ27)*
     IF(SSSModel!$C$4="RR",OFFSET(Profiles!$K$2,$Z27,MAX(Profiles!$C$2,BA$4-$W27)),
     IF(SSSModel!$C$4="ECC",$EA27*$EB27*IF(MAX(Escalation!$C$2,BA$4-$W27)&gt;$DZ27-1,0,OFFSET(Escalation!$K$2,$Y27,MAX(Escalation!$C$2,BA$4-$W27))),
     IF(SSSModel!$C$4="PV",IF(CY$4=$W27,$EA27*(1+SSSModel!$C$2),0),
     IF(SSSModel!$C$4="FCR",IF(AND(CY$4&gt;=$W27,OFFSET(Profiles!$K$2,$Z27,MAX(Profiles!$C$2,BA$4-$W27))&gt;0),$EC27,0),0))))))</f>
        <v>0</v>
      </c>
      <c r="CZ27" s="135">
        <f ca="1">IF(OR($Z27=0,SSSModel!$C$4="CF"),BB27,
IF(LEFT($V27,3)="ON_",
     IF(SSSModel!$C$4="RR",SUMPRODUCT(OFFSET($AC27,0,0,1,$CB$2),OFFSET(Profiles!$K$28,($Z27-1)*(Profiles!$I$26+1)+CZ$4-SSSModel!$C$3+1,0,1,$CB$2)),
     IF(SSSModel!$C$4="ECC",$EA27*$EB27*SUMPRODUCT(OFFSET($AC27,0,MAX(0,CZ$4-$DZ27-$CA$4+1),1,MIN($DZ27,CZ$4-$CA$4+1)),OFFSET(Escalation!$K$24,($Y27-1)*(Escalation!$I$22+1)+CZ$4-SSSModel!$C$3+1,MAX(0,CZ$4-$DZ27-$CA$4+1),1,MIN($DZ27,CZ$4-$CA$4+1))),
     IF(SSSModel!$C$4="PV",BB27*$EA27*(1+SSSModel!$C$2),
     IF(SSSModel!$C$4="FCR",$EC27*SUM(OFFSET($AC27,0,MAX(CZ$4-$AC$4-$DZ27+1,0),1,MIN($DZ27,CZ$4-$AC$4+1))),0)))),
SUM($AC27:$BZ27)*
     IF(SSSModel!$C$4="RR",OFFSET(Profiles!$K$2,$Z27,MAX(Profiles!$C$2,BB$4-$W27)),
     IF(SSSModel!$C$4="ECC",$EA27*$EB27*IF(MAX(Escalation!$C$2,BB$4-$W27)&gt;$DZ27-1,0,OFFSET(Escalation!$K$2,$Y27,MAX(Escalation!$C$2,BB$4-$W27))),
     IF(SSSModel!$C$4="PV",IF(CZ$4=$W27,$EA27*(1+SSSModel!$C$2),0),
     IF(SSSModel!$C$4="FCR",IF(AND(CZ$4&gt;=$W27,OFFSET(Profiles!$K$2,$Z27,MAX(Profiles!$C$2,BB$4-$W27))&gt;0),$EC27,0),0))))))</f>
        <v>0</v>
      </c>
      <c r="DA27" s="135">
        <f ca="1">IF(OR($Z27=0,SSSModel!$C$4="CF"),BC27,
IF(LEFT($V27,3)="ON_",
     IF(SSSModel!$C$4="RR",SUMPRODUCT(OFFSET($AC27,0,0,1,$CB$2),OFFSET(Profiles!$K$28,($Z27-1)*(Profiles!$I$26+1)+DA$4-SSSModel!$C$3+1,0,1,$CB$2)),
     IF(SSSModel!$C$4="ECC",$EA27*$EB27*SUMPRODUCT(OFFSET($AC27,0,MAX(0,DA$4-$DZ27-$CA$4+1),1,MIN($DZ27,DA$4-$CA$4+1)),OFFSET(Escalation!$K$24,($Y27-1)*(Escalation!$I$22+1)+DA$4-SSSModel!$C$3+1,MAX(0,DA$4-$DZ27-$CA$4+1),1,MIN($DZ27,DA$4-$CA$4+1))),
     IF(SSSModel!$C$4="PV",BC27*$EA27*(1+SSSModel!$C$2),
     IF(SSSModel!$C$4="FCR",$EC27*SUM(OFFSET($AC27,0,MAX(DA$4-$AC$4-$DZ27+1,0),1,MIN($DZ27,DA$4-$AC$4+1))),0)))),
SUM($AC27:$BZ27)*
     IF(SSSModel!$C$4="RR",OFFSET(Profiles!$K$2,$Z27,MAX(Profiles!$C$2,BC$4-$W27)),
     IF(SSSModel!$C$4="ECC",$EA27*$EB27*IF(MAX(Escalation!$C$2,BC$4-$W27)&gt;$DZ27-1,0,OFFSET(Escalation!$K$2,$Y27,MAX(Escalation!$C$2,BC$4-$W27))),
     IF(SSSModel!$C$4="PV",IF(DA$4=$W27,$EA27*(1+SSSModel!$C$2),0),
     IF(SSSModel!$C$4="FCR",IF(AND(DA$4&gt;=$W27,OFFSET(Profiles!$K$2,$Z27,MAX(Profiles!$C$2,BC$4-$W27))&gt;0),$EC27,0),0))))))</f>
        <v>0</v>
      </c>
      <c r="DB27" s="135">
        <f ca="1">IF(OR($Z27=0,SSSModel!$C$4="CF"),BD27,
IF(LEFT($V27,3)="ON_",
     IF(SSSModel!$C$4="RR",SUMPRODUCT(OFFSET($AC27,0,0,1,$CB$2),OFFSET(Profiles!$K$28,($Z27-1)*(Profiles!$I$26+1)+DB$4-SSSModel!$C$3+1,0,1,$CB$2)),
     IF(SSSModel!$C$4="ECC",$EA27*$EB27*SUMPRODUCT(OFFSET($AC27,0,MAX(0,DB$4-$DZ27-$CA$4+1),1,MIN($DZ27,DB$4-$CA$4+1)),OFFSET(Escalation!$K$24,($Y27-1)*(Escalation!$I$22+1)+DB$4-SSSModel!$C$3+1,MAX(0,DB$4-$DZ27-$CA$4+1),1,MIN($DZ27,DB$4-$CA$4+1))),
     IF(SSSModel!$C$4="PV",BD27*$EA27*(1+SSSModel!$C$2),
     IF(SSSModel!$C$4="FCR",$EC27*SUM(OFFSET($AC27,0,MAX(DB$4-$AC$4-$DZ27+1,0),1,MIN($DZ27,DB$4-$AC$4+1))),0)))),
SUM($AC27:$BZ27)*
     IF(SSSModel!$C$4="RR",OFFSET(Profiles!$K$2,$Z27,MAX(Profiles!$C$2,BD$4-$W27)),
     IF(SSSModel!$C$4="ECC",$EA27*$EB27*IF(MAX(Escalation!$C$2,BD$4-$W27)&gt;$DZ27-1,0,OFFSET(Escalation!$K$2,$Y27,MAX(Escalation!$C$2,BD$4-$W27))),
     IF(SSSModel!$C$4="PV",IF(DB$4=$W27,$EA27*(1+SSSModel!$C$2),0),
     IF(SSSModel!$C$4="FCR",IF(AND(DB$4&gt;=$W27,OFFSET(Profiles!$K$2,$Z27,MAX(Profiles!$C$2,BD$4-$W27))&gt;0),$EC27,0),0))))))</f>
        <v>0</v>
      </c>
      <c r="DC27" s="135">
        <f ca="1">IF(OR($Z27=0,SSSModel!$C$4="CF"),BE27,
IF(LEFT($V27,3)="ON_",
     IF(SSSModel!$C$4="RR",SUMPRODUCT(OFFSET($AC27,0,0,1,$CB$2),OFFSET(Profiles!$K$28,($Z27-1)*(Profiles!$I$26+1)+DC$4-SSSModel!$C$3+1,0,1,$CB$2)),
     IF(SSSModel!$C$4="ECC",$EA27*$EB27*SUMPRODUCT(OFFSET($AC27,0,MAX(0,DC$4-$DZ27-$CA$4+1),1,MIN($DZ27,DC$4-$CA$4+1)),OFFSET(Escalation!$K$24,($Y27-1)*(Escalation!$I$22+1)+DC$4-SSSModel!$C$3+1,MAX(0,DC$4-$DZ27-$CA$4+1),1,MIN($DZ27,DC$4-$CA$4+1))),
     IF(SSSModel!$C$4="PV",BE27*$EA27*(1+SSSModel!$C$2),
     IF(SSSModel!$C$4="FCR",$EC27*SUM(OFFSET($AC27,0,MAX(DC$4-$AC$4-$DZ27+1,0),1,MIN($DZ27,DC$4-$AC$4+1))),0)))),
SUM($AC27:$BZ27)*
     IF(SSSModel!$C$4="RR",OFFSET(Profiles!$K$2,$Z27,MAX(Profiles!$C$2,BE$4-$W27)),
     IF(SSSModel!$C$4="ECC",$EA27*$EB27*IF(MAX(Escalation!$C$2,BE$4-$W27)&gt;$DZ27-1,0,OFFSET(Escalation!$K$2,$Y27,MAX(Escalation!$C$2,BE$4-$W27))),
     IF(SSSModel!$C$4="PV",IF(DC$4=$W27,$EA27*(1+SSSModel!$C$2),0),
     IF(SSSModel!$C$4="FCR",IF(AND(DC$4&gt;=$W27,OFFSET(Profiles!$K$2,$Z27,MAX(Profiles!$C$2,BE$4-$W27))&gt;0),$EC27,0),0))))))</f>
        <v>0</v>
      </c>
      <c r="DD27" s="135">
        <f ca="1">IF(OR($Z27=0,SSSModel!$C$4="CF"),BF27,
IF(LEFT($V27,3)="ON_",
     IF(SSSModel!$C$4="RR",SUMPRODUCT(OFFSET($AC27,0,0,1,$CB$2),OFFSET(Profiles!$K$28,($Z27-1)*(Profiles!$I$26+1)+DD$4-SSSModel!$C$3+1,0,1,$CB$2)),
     IF(SSSModel!$C$4="ECC",$EA27*$EB27*SUMPRODUCT(OFFSET($AC27,0,MAX(0,DD$4-$DZ27-$CA$4+1),1,MIN($DZ27,DD$4-$CA$4+1)),OFFSET(Escalation!$K$24,($Y27-1)*(Escalation!$I$22+1)+DD$4-SSSModel!$C$3+1,MAX(0,DD$4-$DZ27-$CA$4+1),1,MIN($DZ27,DD$4-$CA$4+1))),
     IF(SSSModel!$C$4="PV",BF27*$EA27*(1+SSSModel!$C$2),
     IF(SSSModel!$C$4="FCR",$EC27*SUM(OFFSET($AC27,0,MAX(DD$4-$AC$4-$DZ27+1,0),1,MIN($DZ27,DD$4-$AC$4+1))),0)))),
SUM($AC27:$BZ27)*
     IF(SSSModel!$C$4="RR",OFFSET(Profiles!$K$2,$Z27,MAX(Profiles!$C$2,BF$4-$W27)),
     IF(SSSModel!$C$4="ECC",$EA27*$EB27*IF(MAX(Escalation!$C$2,BF$4-$W27)&gt;$DZ27-1,0,OFFSET(Escalation!$K$2,$Y27,MAX(Escalation!$C$2,BF$4-$W27))),
     IF(SSSModel!$C$4="PV",IF(DD$4=$W27,$EA27*(1+SSSModel!$C$2),0),
     IF(SSSModel!$C$4="FCR",IF(AND(DD$4&gt;=$W27,OFFSET(Profiles!$K$2,$Z27,MAX(Profiles!$C$2,BF$4-$W27))&gt;0),$EC27,0),0))))))</f>
        <v>0</v>
      </c>
      <c r="DE27" s="135">
        <f ca="1">IF(OR($Z27=0,SSSModel!$C$4="CF"),BG27,
IF(LEFT($V27,3)="ON_",
     IF(SSSModel!$C$4="RR",SUMPRODUCT(OFFSET($AC27,0,0,1,$CB$2),OFFSET(Profiles!$K$28,($Z27-1)*(Profiles!$I$26+1)+DE$4-SSSModel!$C$3+1,0,1,$CB$2)),
     IF(SSSModel!$C$4="ECC",$EA27*$EB27*SUMPRODUCT(OFFSET($AC27,0,MAX(0,DE$4-$DZ27-$CA$4+1),1,MIN($DZ27,DE$4-$CA$4+1)),OFFSET(Escalation!$K$24,($Y27-1)*(Escalation!$I$22+1)+DE$4-SSSModel!$C$3+1,MAX(0,DE$4-$DZ27-$CA$4+1),1,MIN($DZ27,DE$4-$CA$4+1))),
     IF(SSSModel!$C$4="PV",BG27*$EA27*(1+SSSModel!$C$2),
     IF(SSSModel!$C$4="FCR",$EC27*SUM(OFFSET($AC27,0,MAX(DE$4-$AC$4-$DZ27+1,0),1,MIN($DZ27,DE$4-$AC$4+1))),0)))),
SUM($AC27:$BZ27)*
     IF(SSSModel!$C$4="RR",OFFSET(Profiles!$K$2,$Z27,MAX(Profiles!$C$2,BG$4-$W27)),
     IF(SSSModel!$C$4="ECC",$EA27*$EB27*IF(MAX(Escalation!$C$2,BG$4-$W27)&gt;$DZ27-1,0,OFFSET(Escalation!$K$2,$Y27,MAX(Escalation!$C$2,BG$4-$W27))),
     IF(SSSModel!$C$4="PV",IF(DE$4=$W27,$EA27*(1+SSSModel!$C$2),0),
     IF(SSSModel!$C$4="FCR",IF(AND(DE$4&gt;=$W27,OFFSET(Profiles!$K$2,$Z27,MAX(Profiles!$C$2,BG$4-$W27))&gt;0),$EC27,0),0))))))</f>
        <v>0</v>
      </c>
      <c r="DF27" s="135">
        <f ca="1">IF(OR($Z27=0,SSSModel!$C$4="CF"),BH27,
IF(LEFT($V27,3)="ON_",
     IF(SSSModel!$C$4="RR",SUMPRODUCT(OFFSET($AC27,0,0,1,$CB$2),OFFSET(Profiles!$K$28,($Z27-1)*(Profiles!$I$26+1)+DF$4-SSSModel!$C$3+1,0,1,$CB$2)),
     IF(SSSModel!$C$4="ECC",$EA27*$EB27*SUMPRODUCT(OFFSET($AC27,0,MAX(0,DF$4-$DZ27-$CA$4+1),1,MIN($DZ27,DF$4-$CA$4+1)),OFFSET(Escalation!$K$24,($Y27-1)*(Escalation!$I$22+1)+DF$4-SSSModel!$C$3+1,MAX(0,DF$4-$DZ27-$CA$4+1),1,MIN($DZ27,DF$4-$CA$4+1))),
     IF(SSSModel!$C$4="PV",BH27*$EA27*(1+SSSModel!$C$2),
     IF(SSSModel!$C$4="FCR",$EC27*SUM(OFFSET($AC27,0,MAX(DF$4-$AC$4-$DZ27+1,0),1,MIN($DZ27,DF$4-$AC$4+1))),0)))),
SUM($AC27:$BZ27)*
     IF(SSSModel!$C$4="RR",OFFSET(Profiles!$K$2,$Z27,MAX(Profiles!$C$2,BH$4-$W27)),
     IF(SSSModel!$C$4="ECC",$EA27*$EB27*IF(MAX(Escalation!$C$2,BH$4-$W27)&gt;$DZ27-1,0,OFFSET(Escalation!$K$2,$Y27,MAX(Escalation!$C$2,BH$4-$W27))),
     IF(SSSModel!$C$4="PV",IF(DF$4=$W27,$EA27*(1+SSSModel!$C$2),0),
     IF(SSSModel!$C$4="FCR",IF(AND(DF$4&gt;=$W27,OFFSET(Profiles!$K$2,$Z27,MAX(Profiles!$C$2,BH$4-$W27))&gt;0),$EC27,0),0))))))</f>
        <v>0</v>
      </c>
      <c r="DG27" s="135">
        <f ca="1">IF(OR($Z27=0,SSSModel!$C$4="CF"),BI27,
IF(LEFT($V27,3)="ON_",
     IF(SSSModel!$C$4="RR",SUMPRODUCT(OFFSET($AC27,0,0,1,$CB$2),OFFSET(Profiles!$K$28,($Z27-1)*(Profiles!$I$26+1)+DG$4-SSSModel!$C$3+1,0,1,$CB$2)),
     IF(SSSModel!$C$4="ECC",$EA27*$EB27*SUMPRODUCT(OFFSET($AC27,0,MAX(0,DG$4-$DZ27-$CA$4+1),1,MIN($DZ27,DG$4-$CA$4+1)),OFFSET(Escalation!$K$24,($Y27-1)*(Escalation!$I$22+1)+DG$4-SSSModel!$C$3+1,MAX(0,DG$4-$DZ27-$CA$4+1),1,MIN($DZ27,DG$4-$CA$4+1))),
     IF(SSSModel!$C$4="PV",BI27*$EA27*(1+SSSModel!$C$2),
     IF(SSSModel!$C$4="FCR",$EC27*SUM(OFFSET($AC27,0,MAX(DG$4-$AC$4-$DZ27+1,0),1,MIN($DZ27,DG$4-$AC$4+1))),0)))),
SUM($AC27:$BZ27)*
     IF(SSSModel!$C$4="RR",OFFSET(Profiles!$K$2,$Z27,MAX(Profiles!$C$2,BI$4-$W27)),
     IF(SSSModel!$C$4="ECC",$EA27*$EB27*IF(MAX(Escalation!$C$2,BI$4-$W27)&gt;$DZ27-1,0,OFFSET(Escalation!$K$2,$Y27,MAX(Escalation!$C$2,BI$4-$W27))),
     IF(SSSModel!$C$4="PV",IF(DG$4=$W27,$EA27*(1+SSSModel!$C$2),0),
     IF(SSSModel!$C$4="FCR",IF(AND(DG$4&gt;=$W27,OFFSET(Profiles!$K$2,$Z27,MAX(Profiles!$C$2,BI$4-$W27))&gt;0),$EC27,0),0))))))</f>
        <v>0</v>
      </c>
      <c r="DH27" s="135">
        <f ca="1">IF(OR($Z27=0,SSSModel!$C$4="CF"),BJ27,
IF(LEFT($V27,3)="ON_",
     IF(SSSModel!$C$4="RR",SUMPRODUCT(OFFSET($AC27,0,0,1,$CB$2),OFFSET(Profiles!$K$28,($Z27-1)*(Profiles!$I$26+1)+DH$4-SSSModel!$C$3+1,0,1,$CB$2)),
     IF(SSSModel!$C$4="ECC",$EA27*$EB27*SUMPRODUCT(OFFSET($AC27,0,MAX(0,DH$4-$DZ27-$CA$4+1),1,MIN($DZ27,DH$4-$CA$4+1)),OFFSET(Escalation!$K$24,($Y27-1)*(Escalation!$I$22+1)+DH$4-SSSModel!$C$3+1,MAX(0,DH$4-$DZ27-$CA$4+1),1,MIN($DZ27,DH$4-$CA$4+1))),
     IF(SSSModel!$C$4="PV",BJ27*$EA27*(1+SSSModel!$C$2),
     IF(SSSModel!$C$4="FCR",$EC27*SUM(OFFSET($AC27,0,MAX(DH$4-$AC$4-$DZ27+1,0),1,MIN($DZ27,DH$4-$AC$4+1))),0)))),
SUM($AC27:$BZ27)*
     IF(SSSModel!$C$4="RR",OFFSET(Profiles!$K$2,$Z27,MAX(Profiles!$C$2,BJ$4-$W27)),
     IF(SSSModel!$C$4="ECC",$EA27*$EB27*IF(MAX(Escalation!$C$2,BJ$4-$W27)&gt;$DZ27-1,0,OFFSET(Escalation!$K$2,$Y27,MAX(Escalation!$C$2,BJ$4-$W27))),
     IF(SSSModel!$C$4="PV",IF(DH$4=$W27,$EA27*(1+SSSModel!$C$2),0),
     IF(SSSModel!$C$4="FCR",IF(AND(DH$4&gt;=$W27,OFFSET(Profiles!$K$2,$Z27,MAX(Profiles!$C$2,BJ$4-$W27))&gt;0),$EC27,0),0))))))</f>
        <v>0</v>
      </c>
      <c r="DI27" s="135">
        <f ca="1">IF(OR($Z27=0,SSSModel!$C$4="CF"),BK27,
IF(LEFT($V27,3)="ON_",
     IF(SSSModel!$C$4="RR",SUMPRODUCT(OFFSET($AC27,0,0,1,$CB$2),OFFSET(Profiles!$K$28,($Z27-1)*(Profiles!$I$26+1)+DI$4-SSSModel!$C$3+1,0,1,$CB$2)),
     IF(SSSModel!$C$4="ECC",$EA27*$EB27*SUMPRODUCT(OFFSET($AC27,0,MAX(0,DI$4-$DZ27-$CA$4+1),1,MIN($DZ27,DI$4-$CA$4+1)),OFFSET(Escalation!$K$24,($Y27-1)*(Escalation!$I$22+1)+DI$4-SSSModel!$C$3+1,MAX(0,DI$4-$DZ27-$CA$4+1),1,MIN($DZ27,DI$4-$CA$4+1))),
     IF(SSSModel!$C$4="PV",BK27*$EA27*(1+SSSModel!$C$2),
     IF(SSSModel!$C$4="FCR",$EC27*SUM(OFFSET($AC27,0,MAX(DI$4-$AC$4-$DZ27+1,0),1,MIN($DZ27,DI$4-$AC$4+1))),0)))),
SUM($AC27:$BZ27)*
     IF(SSSModel!$C$4="RR",OFFSET(Profiles!$K$2,$Z27,MAX(Profiles!$C$2,BK$4-$W27)),
     IF(SSSModel!$C$4="ECC",$EA27*$EB27*IF(MAX(Escalation!$C$2,BK$4-$W27)&gt;$DZ27-1,0,OFFSET(Escalation!$K$2,$Y27,MAX(Escalation!$C$2,BK$4-$W27))),
     IF(SSSModel!$C$4="PV",IF(DI$4=$W27,$EA27*(1+SSSModel!$C$2),0),
     IF(SSSModel!$C$4="FCR",IF(AND(DI$4&gt;=$W27,OFFSET(Profiles!$K$2,$Z27,MAX(Profiles!$C$2,BK$4-$W27))&gt;0),$EC27,0),0))))))</f>
        <v>0</v>
      </c>
      <c r="DJ27" s="135">
        <f ca="1">IF(OR($Z27=0,SSSModel!$C$4="CF"),BL27,
IF(LEFT($V27,3)="ON_",
     IF(SSSModel!$C$4="RR",SUMPRODUCT(OFFSET($AC27,0,0,1,$CB$2),OFFSET(Profiles!$K$28,($Z27-1)*(Profiles!$I$26+1)+DJ$4-SSSModel!$C$3+1,0,1,$CB$2)),
     IF(SSSModel!$C$4="ECC",$EA27*$EB27*SUMPRODUCT(OFFSET($AC27,0,MAX(0,DJ$4-$DZ27-$CA$4+1),1,MIN($DZ27,DJ$4-$CA$4+1)),OFFSET(Escalation!$K$24,($Y27-1)*(Escalation!$I$22+1)+DJ$4-SSSModel!$C$3+1,MAX(0,DJ$4-$DZ27-$CA$4+1),1,MIN($DZ27,DJ$4-$CA$4+1))),
     IF(SSSModel!$C$4="PV",BL27*$EA27*(1+SSSModel!$C$2),
     IF(SSSModel!$C$4="FCR",$EC27*SUM(OFFSET($AC27,0,MAX(DJ$4-$AC$4-$DZ27+1,0),1,MIN($DZ27,DJ$4-$AC$4+1))),0)))),
SUM($AC27:$BZ27)*
     IF(SSSModel!$C$4="RR",OFFSET(Profiles!$K$2,$Z27,MAX(Profiles!$C$2,BL$4-$W27)),
     IF(SSSModel!$C$4="ECC",$EA27*$EB27*IF(MAX(Escalation!$C$2,BL$4-$W27)&gt;$DZ27-1,0,OFFSET(Escalation!$K$2,$Y27,MAX(Escalation!$C$2,BL$4-$W27))),
     IF(SSSModel!$C$4="PV",IF(DJ$4=$W27,$EA27*(1+SSSModel!$C$2),0),
     IF(SSSModel!$C$4="FCR",IF(AND(DJ$4&gt;=$W27,OFFSET(Profiles!$K$2,$Z27,MAX(Profiles!$C$2,BL$4-$W27))&gt;0),$EC27,0),0))))))</f>
        <v>0</v>
      </c>
      <c r="DK27" s="135">
        <f ca="1">IF(OR($Z27=0,SSSModel!$C$4="CF"),BM27,
IF(LEFT($V27,3)="ON_",
     IF(SSSModel!$C$4="RR",SUMPRODUCT(OFFSET($AC27,0,0,1,$CB$2),OFFSET(Profiles!$K$28,($Z27-1)*(Profiles!$I$26+1)+DK$4-SSSModel!$C$3+1,0,1,$CB$2)),
     IF(SSSModel!$C$4="ECC",$EA27*$EB27*SUMPRODUCT(OFFSET($AC27,0,MAX(0,DK$4-$DZ27-$CA$4+1),1,MIN($DZ27,DK$4-$CA$4+1)),OFFSET(Escalation!$K$24,($Y27-1)*(Escalation!$I$22+1)+DK$4-SSSModel!$C$3+1,MAX(0,DK$4-$DZ27-$CA$4+1),1,MIN($DZ27,DK$4-$CA$4+1))),
     IF(SSSModel!$C$4="PV",BM27*$EA27*(1+SSSModel!$C$2),
     IF(SSSModel!$C$4="FCR",$EC27*SUM(OFFSET($AC27,0,MAX(DK$4-$AC$4-$DZ27+1,0),1,MIN($DZ27,DK$4-$AC$4+1))),0)))),
SUM($AC27:$BZ27)*
     IF(SSSModel!$C$4="RR",OFFSET(Profiles!$K$2,$Z27,MAX(Profiles!$C$2,BM$4-$W27)),
     IF(SSSModel!$C$4="ECC",$EA27*$EB27*IF(MAX(Escalation!$C$2,BM$4-$W27)&gt;$DZ27-1,0,OFFSET(Escalation!$K$2,$Y27,MAX(Escalation!$C$2,BM$4-$W27))),
     IF(SSSModel!$C$4="PV",IF(DK$4=$W27,$EA27*(1+SSSModel!$C$2),0),
     IF(SSSModel!$C$4="FCR",IF(AND(DK$4&gt;=$W27,OFFSET(Profiles!$K$2,$Z27,MAX(Profiles!$C$2,BM$4-$W27))&gt;0),$EC27,0),0))))))</f>
        <v>0</v>
      </c>
      <c r="DL27" s="135">
        <f ca="1">IF(OR($Z27=0,SSSModel!$C$4="CF"),BN27,
IF(LEFT($V27,3)="ON_",
     IF(SSSModel!$C$4="RR",SUMPRODUCT(OFFSET($AC27,0,0,1,$CB$2),OFFSET(Profiles!$K$28,($Z27-1)*(Profiles!$I$26+1)+DL$4-SSSModel!$C$3+1,0,1,$CB$2)),
     IF(SSSModel!$C$4="ECC",$EA27*$EB27*SUMPRODUCT(OFFSET($AC27,0,MAX(0,DL$4-$DZ27-$CA$4+1),1,MIN($DZ27,DL$4-$CA$4+1)),OFFSET(Escalation!$K$24,($Y27-1)*(Escalation!$I$22+1)+DL$4-SSSModel!$C$3+1,MAX(0,DL$4-$DZ27-$CA$4+1),1,MIN($DZ27,DL$4-$CA$4+1))),
     IF(SSSModel!$C$4="PV",BN27*$EA27*(1+SSSModel!$C$2),
     IF(SSSModel!$C$4="FCR",$EC27*SUM(OFFSET($AC27,0,MAX(DL$4-$AC$4-$DZ27+1,0),1,MIN($DZ27,DL$4-$AC$4+1))),0)))),
SUM($AC27:$BZ27)*
     IF(SSSModel!$C$4="RR",OFFSET(Profiles!$K$2,$Z27,MAX(Profiles!$C$2,BN$4-$W27)),
     IF(SSSModel!$C$4="ECC",$EA27*$EB27*IF(MAX(Escalation!$C$2,BN$4-$W27)&gt;$DZ27-1,0,OFFSET(Escalation!$K$2,$Y27,MAX(Escalation!$C$2,BN$4-$W27))),
     IF(SSSModel!$C$4="PV",IF(DL$4=$W27,$EA27*(1+SSSModel!$C$2),0),
     IF(SSSModel!$C$4="FCR",IF(AND(DL$4&gt;=$W27,OFFSET(Profiles!$K$2,$Z27,MAX(Profiles!$C$2,BN$4-$W27))&gt;0),$EC27,0),0))))))</f>
        <v>0</v>
      </c>
      <c r="DM27" s="135">
        <f ca="1">IF(OR($Z27=0,SSSModel!$C$4="CF"),BO27,
IF(LEFT($V27,3)="ON_",
     IF(SSSModel!$C$4="RR",SUMPRODUCT(OFFSET($AC27,0,0,1,$CB$2),OFFSET(Profiles!$K$28,($Z27-1)*(Profiles!$I$26+1)+DM$4-SSSModel!$C$3+1,0,1,$CB$2)),
     IF(SSSModel!$C$4="ECC",$EA27*$EB27*SUMPRODUCT(OFFSET($AC27,0,MAX(0,DM$4-$DZ27-$CA$4+1),1,MIN($DZ27,DM$4-$CA$4+1)),OFFSET(Escalation!$K$24,($Y27-1)*(Escalation!$I$22+1)+DM$4-SSSModel!$C$3+1,MAX(0,DM$4-$DZ27-$CA$4+1),1,MIN($DZ27,DM$4-$CA$4+1))),
     IF(SSSModel!$C$4="PV",BO27*$EA27*(1+SSSModel!$C$2),
     IF(SSSModel!$C$4="FCR",$EC27*SUM(OFFSET($AC27,0,MAX(DM$4-$AC$4-$DZ27+1,0),1,MIN($DZ27,DM$4-$AC$4+1))),0)))),
SUM($AC27:$BZ27)*
     IF(SSSModel!$C$4="RR",OFFSET(Profiles!$K$2,$Z27,MAX(Profiles!$C$2,BO$4-$W27)),
     IF(SSSModel!$C$4="ECC",$EA27*$EB27*IF(MAX(Escalation!$C$2,BO$4-$W27)&gt;$DZ27-1,0,OFFSET(Escalation!$K$2,$Y27,MAX(Escalation!$C$2,BO$4-$W27))),
     IF(SSSModel!$C$4="PV",IF(DM$4=$W27,$EA27*(1+SSSModel!$C$2),0),
     IF(SSSModel!$C$4="FCR",IF(AND(DM$4&gt;=$W27,OFFSET(Profiles!$K$2,$Z27,MAX(Profiles!$C$2,BO$4-$W27))&gt;0),$EC27,0),0))))))</f>
        <v>0</v>
      </c>
      <c r="DN27" s="135">
        <f ca="1">IF(OR($Z27=0,SSSModel!$C$4="CF"),BP27,
IF(LEFT($V27,3)="ON_",
     IF(SSSModel!$C$4="RR",SUMPRODUCT(OFFSET($AC27,0,0,1,$CB$2),OFFSET(Profiles!$K$28,($Z27-1)*(Profiles!$I$26+1)+DN$4-SSSModel!$C$3+1,0,1,$CB$2)),
     IF(SSSModel!$C$4="ECC",$EA27*$EB27*SUMPRODUCT(OFFSET($AC27,0,MAX(0,DN$4-$DZ27-$CA$4+1),1,MIN($DZ27,DN$4-$CA$4+1)),OFFSET(Escalation!$K$24,($Y27-1)*(Escalation!$I$22+1)+DN$4-SSSModel!$C$3+1,MAX(0,DN$4-$DZ27-$CA$4+1),1,MIN($DZ27,DN$4-$CA$4+1))),
     IF(SSSModel!$C$4="PV",BP27*$EA27*(1+SSSModel!$C$2),
     IF(SSSModel!$C$4="FCR",$EC27*SUM(OFFSET($AC27,0,MAX(DN$4-$AC$4-$DZ27+1,0),1,MIN($DZ27,DN$4-$AC$4+1))),0)))),
SUM($AC27:$BZ27)*
     IF(SSSModel!$C$4="RR",OFFSET(Profiles!$K$2,$Z27,MAX(Profiles!$C$2,BP$4-$W27)),
     IF(SSSModel!$C$4="ECC",$EA27*$EB27*IF(MAX(Escalation!$C$2,BP$4-$W27)&gt;$DZ27-1,0,OFFSET(Escalation!$K$2,$Y27,MAX(Escalation!$C$2,BP$4-$W27))),
     IF(SSSModel!$C$4="PV",IF(DN$4=$W27,$EA27*(1+SSSModel!$C$2),0),
     IF(SSSModel!$C$4="FCR",IF(AND(DN$4&gt;=$W27,OFFSET(Profiles!$K$2,$Z27,MAX(Profiles!$C$2,BP$4-$W27))&gt;0),$EC27,0),0))))))</f>
        <v>0</v>
      </c>
      <c r="DO27" s="135">
        <f ca="1">IF(OR($Z27=0,SSSModel!$C$4="CF"),BQ27,
IF(LEFT($V27,3)="ON_",
     IF(SSSModel!$C$4="RR",SUMPRODUCT(OFFSET($AC27,0,0,1,$CB$2),OFFSET(Profiles!$K$28,($Z27-1)*(Profiles!$I$26+1)+DO$4-SSSModel!$C$3+1,0,1,$CB$2)),
     IF(SSSModel!$C$4="ECC",$EA27*$EB27*SUMPRODUCT(OFFSET($AC27,0,MAX(0,DO$4-$DZ27-$CA$4+1),1,MIN($DZ27,DO$4-$CA$4+1)),OFFSET(Escalation!$K$24,($Y27-1)*(Escalation!$I$22+1)+DO$4-SSSModel!$C$3+1,MAX(0,DO$4-$DZ27-$CA$4+1),1,MIN($DZ27,DO$4-$CA$4+1))),
     IF(SSSModel!$C$4="PV",BQ27*$EA27*(1+SSSModel!$C$2),
     IF(SSSModel!$C$4="FCR",$EC27*SUM(OFFSET($AC27,0,MAX(DO$4-$AC$4-$DZ27+1,0),1,MIN($DZ27,DO$4-$AC$4+1))),0)))),
SUM($AC27:$BZ27)*
     IF(SSSModel!$C$4="RR",OFFSET(Profiles!$K$2,$Z27,MAX(Profiles!$C$2,BQ$4-$W27)),
     IF(SSSModel!$C$4="ECC",$EA27*$EB27*IF(MAX(Escalation!$C$2,BQ$4-$W27)&gt;$DZ27-1,0,OFFSET(Escalation!$K$2,$Y27,MAX(Escalation!$C$2,BQ$4-$W27))),
     IF(SSSModel!$C$4="PV",IF(DO$4=$W27,$EA27*(1+SSSModel!$C$2),0),
     IF(SSSModel!$C$4="FCR",IF(AND(DO$4&gt;=$W27,OFFSET(Profiles!$K$2,$Z27,MAX(Profiles!$C$2,BQ$4-$W27))&gt;0),$EC27,0),0))))))</f>
        <v>0</v>
      </c>
      <c r="DP27" s="135">
        <f ca="1">IF(OR($Z27=0,SSSModel!$C$4="CF"),BR27,
IF(LEFT($V27,3)="ON_",
     IF(SSSModel!$C$4="RR",SUMPRODUCT(OFFSET($AC27,0,0,1,$CB$2),OFFSET(Profiles!$K$28,($Z27-1)*(Profiles!$I$26+1)+DP$4-SSSModel!$C$3+1,0,1,$CB$2)),
     IF(SSSModel!$C$4="ECC",$EA27*$EB27*SUMPRODUCT(OFFSET($AC27,0,MAX(0,DP$4-$DZ27-$CA$4+1),1,MIN($DZ27,DP$4-$CA$4+1)),OFFSET(Escalation!$K$24,($Y27-1)*(Escalation!$I$22+1)+DP$4-SSSModel!$C$3+1,MAX(0,DP$4-$DZ27-$CA$4+1),1,MIN($DZ27,DP$4-$CA$4+1))),
     IF(SSSModel!$C$4="PV",BR27*$EA27*(1+SSSModel!$C$2),
     IF(SSSModel!$C$4="FCR",$EC27*SUM(OFFSET($AC27,0,MAX(DP$4-$AC$4-$DZ27+1,0),1,MIN($DZ27,DP$4-$AC$4+1))),0)))),
SUM($AC27:$BZ27)*
     IF(SSSModel!$C$4="RR",OFFSET(Profiles!$K$2,$Z27,MAX(Profiles!$C$2,BR$4-$W27)),
     IF(SSSModel!$C$4="ECC",$EA27*$EB27*IF(MAX(Escalation!$C$2,BR$4-$W27)&gt;$DZ27-1,0,OFFSET(Escalation!$K$2,$Y27,MAX(Escalation!$C$2,BR$4-$W27))),
     IF(SSSModel!$C$4="PV",IF(DP$4=$W27,$EA27*(1+SSSModel!$C$2),0),
     IF(SSSModel!$C$4="FCR",IF(AND(DP$4&gt;=$W27,OFFSET(Profiles!$K$2,$Z27,MAX(Profiles!$C$2,BR$4-$W27))&gt;0),$EC27,0),0))))))</f>
        <v>0</v>
      </c>
      <c r="DQ27" s="135">
        <f ca="1">IF(OR($Z27=0,SSSModel!$C$4="CF"),BS27,
IF(LEFT($V27,3)="ON_",
     IF(SSSModel!$C$4="RR",SUMPRODUCT(OFFSET($AC27,0,0,1,$CB$2),OFFSET(Profiles!$K$28,($Z27-1)*(Profiles!$I$26+1)+DQ$4-SSSModel!$C$3+1,0,1,$CB$2)),
     IF(SSSModel!$C$4="ECC",$EA27*$EB27*SUMPRODUCT(OFFSET($AC27,0,MAX(0,DQ$4-$DZ27-$CA$4+1),1,MIN($DZ27,DQ$4-$CA$4+1)),OFFSET(Escalation!$K$24,($Y27-1)*(Escalation!$I$22+1)+DQ$4-SSSModel!$C$3+1,MAX(0,DQ$4-$DZ27-$CA$4+1),1,MIN($DZ27,DQ$4-$CA$4+1))),
     IF(SSSModel!$C$4="PV",BS27*$EA27*(1+SSSModel!$C$2),
     IF(SSSModel!$C$4="FCR",$EC27*SUM(OFFSET($AC27,0,MAX(DQ$4-$AC$4-$DZ27+1,0),1,MIN($DZ27,DQ$4-$AC$4+1))),0)))),
SUM($AC27:$BZ27)*
     IF(SSSModel!$C$4="RR",OFFSET(Profiles!$K$2,$Z27,MAX(Profiles!$C$2,BS$4-$W27)),
     IF(SSSModel!$C$4="ECC",$EA27*$EB27*IF(MAX(Escalation!$C$2,BS$4-$W27)&gt;$DZ27-1,0,OFFSET(Escalation!$K$2,$Y27,MAX(Escalation!$C$2,BS$4-$W27))),
     IF(SSSModel!$C$4="PV",IF(DQ$4=$W27,$EA27*(1+SSSModel!$C$2),0),
     IF(SSSModel!$C$4="FCR",IF(AND(DQ$4&gt;=$W27,OFFSET(Profiles!$K$2,$Z27,MAX(Profiles!$C$2,BS$4-$W27))&gt;0),$EC27,0),0))))))</f>
        <v>0</v>
      </c>
      <c r="DR27" s="135">
        <f ca="1">IF(OR($Z27=0,SSSModel!$C$4="CF"),BT27,
IF(LEFT($V27,3)="ON_",
     IF(SSSModel!$C$4="RR",SUMPRODUCT(OFFSET($AC27,0,0,1,$CB$2),OFFSET(Profiles!$K$28,($Z27-1)*(Profiles!$I$26+1)+DR$4-SSSModel!$C$3+1,0,1,$CB$2)),
     IF(SSSModel!$C$4="ECC",$EA27*$EB27*SUMPRODUCT(OFFSET($AC27,0,MAX(0,DR$4-$DZ27-$CA$4+1),1,MIN($DZ27,DR$4-$CA$4+1)),OFFSET(Escalation!$K$24,($Y27-1)*(Escalation!$I$22+1)+DR$4-SSSModel!$C$3+1,MAX(0,DR$4-$DZ27-$CA$4+1),1,MIN($DZ27,DR$4-$CA$4+1))),
     IF(SSSModel!$C$4="PV",BT27*$EA27*(1+SSSModel!$C$2),
     IF(SSSModel!$C$4="FCR",$EC27*SUM(OFFSET($AC27,0,MAX(DR$4-$AC$4-$DZ27+1,0),1,MIN($DZ27,DR$4-$AC$4+1))),0)))),
SUM($AC27:$BZ27)*
     IF(SSSModel!$C$4="RR",OFFSET(Profiles!$K$2,$Z27,MAX(Profiles!$C$2,BT$4-$W27)),
     IF(SSSModel!$C$4="ECC",$EA27*$EB27*IF(MAX(Escalation!$C$2,BT$4-$W27)&gt;$DZ27-1,0,OFFSET(Escalation!$K$2,$Y27,MAX(Escalation!$C$2,BT$4-$W27))),
     IF(SSSModel!$C$4="PV",IF(DR$4=$W27,$EA27*(1+SSSModel!$C$2),0),
     IF(SSSModel!$C$4="FCR",IF(AND(DR$4&gt;=$W27,OFFSET(Profiles!$K$2,$Z27,MAX(Profiles!$C$2,BT$4-$W27))&gt;0),$EC27,0),0))))))</f>
        <v>0</v>
      </c>
      <c r="DS27" s="135">
        <f ca="1">IF(OR($Z27=0,SSSModel!$C$4="CF"),BU27,
IF(LEFT($V27,3)="ON_",
     IF(SSSModel!$C$4="RR",SUMPRODUCT(OFFSET($AC27,0,0,1,$CB$2),OFFSET(Profiles!$K$28,($Z27-1)*(Profiles!$I$26+1)+DS$4-SSSModel!$C$3+1,0,1,$CB$2)),
     IF(SSSModel!$C$4="ECC",$EA27*$EB27*SUMPRODUCT(OFFSET($AC27,0,MAX(0,DS$4-$DZ27-$CA$4+1),1,MIN($DZ27,DS$4-$CA$4+1)),OFFSET(Escalation!$K$24,($Y27-1)*(Escalation!$I$22+1)+DS$4-SSSModel!$C$3+1,MAX(0,DS$4-$DZ27-$CA$4+1),1,MIN($DZ27,DS$4-$CA$4+1))),
     IF(SSSModel!$C$4="PV",BU27*$EA27*(1+SSSModel!$C$2),
     IF(SSSModel!$C$4="FCR",$EC27*SUM(OFFSET($AC27,0,MAX(DS$4-$AC$4-$DZ27+1,0),1,MIN($DZ27,DS$4-$AC$4+1))),0)))),
SUM($AC27:$BZ27)*
     IF(SSSModel!$C$4="RR",OFFSET(Profiles!$K$2,$Z27,MAX(Profiles!$C$2,BU$4-$W27)),
     IF(SSSModel!$C$4="ECC",$EA27*$EB27*IF(MAX(Escalation!$C$2,BU$4-$W27)&gt;$DZ27-1,0,OFFSET(Escalation!$K$2,$Y27,MAX(Escalation!$C$2,BU$4-$W27))),
     IF(SSSModel!$C$4="PV",IF(DS$4=$W27,$EA27*(1+SSSModel!$C$2),0),
     IF(SSSModel!$C$4="FCR",IF(AND(DS$4&gt;=$W27,OFFSET(Profiles!$K$2,$Z27,MAX(Profiles!$C$2,BU$4-$W27))&gt;0),$EC27,0),0))))))</f>
        <v>0</v>
      </c>
      <c r="DT27" s="135">
        <f ca="1">IF(OR($Z27=0,SSSModel!$C$4="CF"),BV27,
IF(LEFT($V27,3)="ON_",
     IF(SSSModel!$C$4="RR",SUMPRODUCT(OFFSET($AC27,0,0,1,$CB$2),OFFSET(Profiles!$K$28,($Z27-1)*(Profiles!$I$26+1)+DT$4-SSSModel!$C$3+1,0,1,$CB$2)),
     IF(SSSModel!$C$4="ECC",$EA27*$EB27*SUMPRODUCT(OFFSET($AC27,0,MAX(0,DT$4-$DZ27-$CA$4+1),1,MIN($DZ27,DT$4-$CA$4+1)),OFFSET(Escalation!$K$24,($Y27-1)*(Escalation!$I$22+1)+DT$4-SSSModel!$C$3+1,MAX(0,DT$4-$DZ27-$CA$4+1),1,MIN($DZ27,DT$4-$CA$4+1))),
     IF(SSSModel!$C$4="PV",BV27*$EA27*(1+SSSModel!$C$2),
     IF(SSSModel!$C$4="FCR",$EC27*SUM(OFFSET($AC27,0,MAX(DT$4-$AC$4-$DZ27+1,0),1,MIN($DZ27,DT$4-$AC$4+1))),0)))),
SUM($AC27:$BZ27)*
     IF(SSSModel!$C$4="RR",OFFSET(Profiles!$K$2,$Z27,MAX(Profiles!$C$2,BV$4-$W27)),
     IF(SSSModel!$C$4="ECC",$EA27*$EB27*IF(MAX(Escalation!$C$2,BV$4-$W27)&gt;$DZ27-1,0,OFFSET(Escalation!$K$2,$Y27,MAX(Escalation!$C$2,BV$4-$W27))),
     IF(SSSModel!$C$4="PV",IF(DT$4=$W27,$EA27*(1+SSSModel!$C$2),0),
     IF(SSSModel!$C$4="FCR",IF(AND(DT$4&gt;=$W27,OFFSET(Profiles!$K$2,$Z27,MAX(Profiles!$C$2,BV$4-$W27))&gt;0),$EC27,0),0))))))</f>
        <v>0</v>
      </c>
      <c r="DU27" s="135">
        <f ca="1">IF(OR($Z27=0,SSSModel!$C$4="CF"),BW27,
IF(LEFT($V27,3)="ON_",
     IF(SSSModel!$C$4="RR",SUMPRODUCT(OFFSET($AC27,0,0,1,$CB$2),OFFSET(Profiles!$K$28,($Z27-1)*(Profiles!$I$26+1)+DU$4-SSSModel!$C$3+1,0,1,$CB$2)),
     IF(SSSModel!$C$4="ECC",$EA27*$EB27*SUMPRODUCT(OFFSET($AC27,0,MAX(0,DU$4-$DZ27-$CA$4+1),1,MIN($DZ27,DU$4-$CA$4+1)),OFFSET(Escalation!$K$24,($Y27-1)*(Escalation!$I$22+1)+DU$4-SSSModel!$C$3+1,MAX(0,DU$4-$DZ27-$CA$4+1),1,MIN($DZ27,DU$4-$CA$4+1))),
     IF(SSSModel!$C$4="PV",BW27*$EA27*(1+SSSModel!$C$2),
     IF(SSSModel!$C$4="FCR",$EC27*SUM(OFFSET($AC27,0,MAX(DU$4-$AC$4-$DZ27+1,0),1,MIN($DZ27,DU$4-$AC$4+1))),0)))),
SUM($AC27:$BZ27)*
     IF(SSSModel!$C$4="RR",OFFSET(Profiles!$K$2,$Z27,MAX(Profiles!$C$2,BW$4-$W27)),
     IF(SSSModel!$C$4="ECC",$EA27*$EB27*IF(MAX(Escalation!$C$2,BW$4-$W27)&gt;$DZ27-1,0,OFFSET(Escalation!$K$2,$Y27,MAX(Escalation!$C$2,BW$4-$W27))),
     IF(SSSModel!$C$4="PV",IF(DU$4=$W27,$EA27*(1+SSSModel!$C$2),0),
     IF(SSSModel!$C$4="FCR",IF(AND(DU$4&gt;=$W27,OFFSET(Profiles!$K$2,$Z27,MAX(Profiles!$C$2,BW$4-$W27))&gt;0),$EC27,0),0))))))</f>
        <v>0</v>
      </c>
      <c r="DV27" s="136">
        <f ca="1">IF(OR($Z27=0,SSSModel!$C$4="CF"),BX27,
IF(LEFT($V27,3)="ON_",
     IF(SSSModel!$C$4="RR",SUMPRODUCT(OFFSET($AC27,0,0,1,$CB$2),OFFSET(Profiles!$K$28,($Z27-1)*(Profiles!$I$26+1)+DV$4-SSSModel!$C$3+1,0,1,$CB$2)),
     IF(SSSModel!$C$4="ECC",$EA27*$EB27*SUMPRODUCT(OFFSET($AC27,0,MAX(0,DV$4-$DZ27-$CA$4+1),1,MIN($DZ27,DV$4-$CA$4+1)),OFFSET(Escalation!$K$24,($Y27-1)*(Escalation!$I$22+1)+DV$4-SSSModel!$C$3+1,MAX(0,DV$4-$DZ27-$CA$4+1),1,MIN($DZ27,DV$4-$CA$4+1))),
     IF(SSSModel!$C$4="PV",BX27*$EA27*(1+SSSModel!$C$2),
     IF(SSSModel!$C$4="FCR",$EC27*SUM(OFFSET($AC27,0,MAX(DV$4-$AC$4-$DZ27+1,0),1,MIN($DZ27,DV$4-$AC$4+1))),0)))),
SUM($AC27:$BZ27)*
     IF(SSSModel!$C$4="RR",OFFSET(Profiles!$K$2,$Z27,MAX(Profiles!$C$2,BX$4-$W27)),
     IF(SSSModel!$C$4="ECC",$EA27*$EB27*IF(MAX(Escalation!$C$2,BX$4-$W27)&gt;$DZ27-1,0,OFFSET(Escalation!$K$2,$Y27,MAX(Escalation!$C$2,BX$4-$W27))),
     IF(SSSModel!$C$4="PV",IF(DV$4=$W27,$EA27*(1+SSSModel!$C$2),0),
     IF(SSSModel!$C$4="FCR",IF(AND(DV$4&gt;=$W27,OFFSET(Profiles!$K$2,$Z27,MAX(Profiles!$C$2,BX$4-$W27))&gt;0),$EC27,0),0))))))</f>
        <v>0</v>
      </c>
      <c r="DW27" s="136">
        <f ca="1">IF(OR($Z27=0,SSSModel!$C$4="CF"),BY27,
IF(LEFT($V27,3)="ON_",
     IF(SSSModel!$C$4="RR",SUMPRODUCT(OFFSET($AC27,0,0,1,$CB$2),OFFSET(Profiles!$K$28,($Z27-1)*(Profiles!$I$26+1)+DW$4-SSSModel!$C$3+1,0,1,$CB$2)),
     IF(SSSModel!$C$4="ECC",$EA27*$EB27*SUMPRODUCT(OFFSET($AC27,0,MAX(0,DW$4-$DZ27-$CA$4+1),1,MIN($DZ27,DW$4-$CA$4+1)),OFFSET(Escalation!$K$24,($Y27-1)*(Escalation!$I$22+1)+DW$4-SSSModel!$C$3+1,MAX(0,DW$4-$DZ27-$CA$4+1),1,MIN($DZ27,DW$4-$CA$4+1))),
     IF(SSSModel!$C$4="PV",BY27*$EA27*(1+SSSModel!$C$2),
     IF(SSSModel!$C$4="FCR",$EC27*SUM(OFFSET($AC27,0,MAX(DW$4-$AC$4-$DZ27+1,0),1,MIN($DZ27,DW$4-$AC$4+1))),0)))),
SUM($AC27:$BZ27)*
     IF(SSSModel!$C$4="RR",OFFSET(Profiles!$K$2,$Z27,MAX(Profiles!$C$2,BY$4-$W27)),
     IF(SSSModel!$C$4="ECC",$EA27*$EB27*IF(MAX(Escalation!$C$2,BY$4-$W27)&gt;$DZ27-1,0,OFFSET(Escalation!$K$2,$Y27,MAX(Escalation!$C$2,BY$4-$W27))),
     IF(SSSModel!$C$4="PV",IF(DW$4=$W27,$EA27*(1+SSSModel!$C$2),0),
     IF(SSSModel!$C$4="FCR",IF(AND(DW$4&gt;=$W27,OFFSET(Profiles!$K$2,$Z27,MAX(Profiles!$C$2,BY$4-$W27))&gt;0),$EC27,0),0))))))</f>
        <v>0</v>
      </c>
      <c r="DX27" s="136">
        <f ca="1">IF(OR($Z27=0,SSSModel!$C$4="CF"),BZ27,
IF(LEFT($V27,3)="ON_",
     IF(SSSModel!$C$4="RR",SUMPRODUCT(OFFSET($AC27,0,0,1,$CB$2),OFFSET(Profiles!$K$28,($Z27-1)*(Profiles!$I$26+1)+DX$4-SSSModel!$C$3+1,0,1,$CB$2)),
     IF(SSSModel!$C$4="ECC",$EA27*$EB27*SUMPRODUCT(OFFSET($AC27,0,MAX(0,DX$4-$DZ27-$CA$4+1),1,MIN($DZ27,DX$4-$CA$4+1)),OFFSET(Escalation!$K$24,($Y27-1)*(Escalation!$I$22+1)+DX$4-SSSModel!$C$3+1,MAX(0,DX$4-$DZ27-$CA$4+1),1,MIN($DZ27,DX$4-$CA$4+1))),
     IF(SSSModel!$C$4="PV",BZ27*$EA27*(1+SSSModel!$C$2),
     IF(SSSModel!$C$4="FCR",$EC27*SUM(OFFSET($AC27,0,MAX(DX$4-$AC$4-$DZ27+1,0),1,MIN($DZ27,DX$4-$AC$4+1))),0)))),
SUM($AC27:$BZ27)*
     IF(SSSModel!$C$4="RR",OFFSET(Profiles!$K$2,$Z27,MAX(Profiles!$C$2,BZ$4-$W27)),
     IF(SSSModel!$C$4="ECC",$EA27*$EB27*IF(MAX(Escalation!$C$2,BZ$4-$W27)&gt;$DZ27-1,0,OFFSET(Escalation!$K$2,$Y27,MAX(Escalation!$C$2,BZ$4-$W27))),
     IF(SSSModel!$C$4="PV",IF(DX$4=$W27,$EA27*(1+SSSModel!$C$2),0),
     IF(SSSModel!$C$4="FCR",IF(AND(DX$4&gt;=$W27,OFFSET(Profiles!$K$2,$Z27,MAX(Profiles!$C$2,BZ$4-$W27))&gt;0),$EC27,0),0))))))</f>
        <v>0</v>
      </c>
      <c r="DY27" s="82">
        <f ca="1">IF($Y27=0,0,OFFSET(Escalation!$B$2,$Y27,0))</f>
        <v>0</v>
      </c>
      <c r="DZ27" s="80">
        <f ca="1">IF($Z27=0,0,COUNTIF(OFFSET(Profiles!$K$2,$Z27,0,1,50),"&gt;0"))</f>
        <v>0</v>
      </c>
      <c r="EA27" s="137">
        <f ca="1">IF($Z27=0,0,SUMPRODUCT(Profiles!$C$20:$BH$20,OFFSET(Profiles!$C$2,$Z27,0,1,Profiles!$B$1)))</f>
        <v>0</v>
      </c>
      <c r="EB27" s="24">
        <f ca="1">IF($Z27=0,0,((1-(1+DY27)/(1+SSSModel!$C$2))/(1-((1+DY27)/(1+SSSModel!$C$2))^DZ27))*(1+SSSModel!$C$2))</f>
        <v>0</v>
      </c>
      <c r="EC27" s="24">
        <f ca="1">IF($Z27=0,0,-PMT(SSSModel!$C$2,DZ27,EA27))</f>
        <v>0</v>
      </c>
    </row>
    <row r="28" spans="3:133" x14ac:dyDescent="0.35">
      <c r="C28" s="18">
        <f t="shared" si="5"/>
        <v>3</v>
      </c>
      <c r="D28" s="18">
        <f t="shared" si="6"/>
        <v>4</v>
      </c>
      <c r="E28" s="18">
        <f t="shared" ca="1" si="7"/>
        <v>0</v>
      </c>
      <c r="G28" s="25" t="str">
        <f ca="1">IF($E28=0,"",OFFSET(Resources!B$26,$E28,0))</f>
        <v/>
      </c>
      <c r="H28" s="25" t="str">
        <f ca="1">IF($E28=0,"",OFFSET(Resources!C$26,$E28,0))</f>
        <v/>
      </c>
      <c r="I28" s="25" t="str">
        <f ca="1">IF($E28=0,"",OFFSET(Resources!$E$26,$E28,0))</f>
        <v/>
      </c>
      <c r="J28" s="16">
        <v>1</v>
      </c>
      <c r="K28" s="16" t="s">
        <v>150</v>
      </c>
      <c r="L28" s="25" t="str">
        <f ca="1">OFFSET(Resources!$CG$24,0,$C28-1)</f>
        <v>XM System Upgrades</v>
      </c>
      <c r="M28" s="25" t="str">
        <f ca="1">OFFSET(Resources!$CG$25,0,$C28-1)</f>
        <v>Capital</v>
      </c>
      <c r="N28" s="1">
        <v>1</v>
      </c>
      <c r="O28" s="7">
        <f ca="1">IF($E28=0,0,OFFSET(Resources!$CG$26,$E28,$C28-1))</f>
        <v>0</v>
      </c>
      <c r="P28" s="25" t="str">
        <f ca="1">OFFSET(Resources!$CG$26,0,$C28-1)</f>
        <v>$</v>
      </c>
      <c r="Q28" s="18">
        <f ca="1">IF($E28=0,0,OFFSET(GenAlts!$W$4,$E28,$D28-1))</f>
        <v>0</v>
      </c>
      <c r="U28" s="25">
        <f ca="1">IF($E28=0,0,OFFSET(Resources!$AB$26,$E28,($C28-1)*Resources!$CI$20))</f>
        <v>0</v>
      </c>
      <c r="V28" s="99" t="str">
        <f t="shared" ca="1" si="8"/>
        <v/>
      </c>
      <c r="W28">
        <f t="shared" ca="1" si="4"/>
        <v>0</v>
      </c>
      <c r="X28">
        <f>IF(T28="",0,MATCH(T28,Profiles!$A$3:$A$22,0))</f>
        <v>0</v>
      </c>
      <c r="Y28" s="10">
        <f ca="1">IF(U28=0,0,MATCH(U28,Escalation!$A$3:$A$18,0))</f>
        <v>0</v>
      </c>
      <c r="Z28">
        <f ca="1">IF(V28="",0,MATCH(V28,Profiles!$A$3:$A$22,0))</f>
        <v>0</v>
      </c>
      <c r="AB28" s="8">
        <v>0</v>
      </c>
      <c r="AC28" s="72">
        <f ca="1">IF(OR(AC$4&lt;$Q28,AC$4&gt;$Q28+IF($S28="",1000,$S28)-1),0,IF(MOD(AC$4-$Q28,IF($R28="",1000,$R28))=0,$O28,0))*IF($Y28&gt;0,(1+INDEX(Escalation!$B$3:$B$18,$Y28,0))^(AC$4-SSSModel!$C$5),1)*IF($X28=0,1,OFFSET(Profiles!$K$2,$X28,MAX(Profiles!$C$2,AC$4-$Q28)))*IF($AA28=1,(1+SSSModel!#REF!),1)</f>
        <v>0</v>
      </c>
      <c r="AD28" s="72">
        <f ca="1">IF(OR(AD$4&lt;$Q28,AD$4&gt;$Q28+IF($S28="",1000,$S28)-1),0,IF(MOD(AD$4-$Q28,IF($R28="",1000,$R28))=0,$O28,0))*IF($Y28&gt;0,(1+INDEX(Escalation!$B$3:$B$18,$Y28,0))^(AD$4-SSSModel!$C$5),1)*IF($X28=0,1,OFFSET(Profiles!$K$2,$X28,MAX(Profiles!$C$2,AD$4-$Q28)))*IF($AA28=1,(1+SSSModel!#REF!),1)</f>
        <v>0</v>
      </c>
      <c r="AE28" s="72">
        <f ca="1">IF(OR(AE$4&lt;$Q28,AE$4&gt;$Q28+IF($S28="",1000,$S28)-1),0,IF(MOD(AE$4-$Q28,IF($R28="",1000,$R28))=0,$O28,0))*IF($Y28&gt;0,(1+INDEX(Escalation!$B$3:$B$18,$Y28,0))^(AE$4-SSSModel!$C$5),1)*IF($X28=0,1,OFFSET(Profiles!$K$2,$X28,MAX(Profiles!$C$2,AE$4-$Q28)))*IF($AA28=1,(1+SSSModel!#REF!),1)</f>
        <v>0</v>
      </c>
      <c r="AF28" s="72">
        <f ca="1">IF(OR(AF$4&lt;$Q28,AF$4&gt;$Q28+IF($S28="",1000,$S28)-1),0,IF(MOD(AF$4-$Q28,IF($R28="",1000,$R28))=0,$O28,0))*IF($Y28&gt;0,(1+INDEX(Escalation!$B$3:$B$18,$Y28,0))^(AF$4-SSSModel!$C$5),1)*IF($X28=0,1,OFFSET(Profiles!$K$2,$X28,MAX(Profiles!$C$2,AF$4-$Q28)))*IF($AA28=1,(1+SSSModel!#REF!),1)</f>
        <v>0</v>
      </c>
      <c r="AG28" s="72">
        <f ca="1">IF(OR(AG$4&lt;$Q28,AG$4&gt;$Q28+IF($S28="",1000,$S28)-1),0,IF(MOD(AG$4-$Q28,IF($R28="",1000,$R28))=0,$O28,0))*IF($Y28&gt;0,(1+INDEX(Escalation!$B$3:$B$18,$Y28,0))^(AG$4-SSSModel!$C$5),1)*IF($X28=0,1,OFFSET(Profiles!$K$2,$X28,MAX(Profiles!$C$2,AG$4-$Q28)))*IF($AA28=1,(1+SSSModel!#REF!),1)</f>
        <v>0</v>
      </c>
      <c r="AH28" s="72">
        <f ca="1">IF(OR(AH$4&lt;$Q28,AH$4&gt;$Q28+IF($S28="",1000,$S28)-1),0,IF(MOD(AH$4-$Q28,IF($R28="",1000,$R28))=0,$O28,0))*IF($Y28&gt;0,(1+INDEX(Escalation!$B$3:$B$18,$Y28,0))^(AH$4-SSSModel!$C$5),1)*IF($X28=0,1,OFFSET(Profiles!$K$2,$X28,MAX(Profiles!$C$2,AH$4-$Q28)))*IF($AA28=1,(1+SSSModel!#REF!),1)</f>
        <v>0</v>
      </c>
      <c r="AI28" s="72">
        <f ca="1">IF(OR(AI$4&lt;$Q28,AI$4&gt;$Q28+IF($S28="",1000,$S28)-1),0,IF(MOD(AI$4-$Q28,IF($R28="",1000,$R28))=0,$O28,0))*IF($Y28&gt;0,(1+INDEX(Escalation!$B$3:$B$18,$Y28,0))^(AI$4-SSSModel!$C$5),1)*IF($X28=0,1,OFFSET(Profiles!$K$2,$X28,MAX(Profiles!$C$2,AI$4-$Q28)))*IF($AA28=1,(1+SSSModel!#REF!),1)</f>
        <v>0</v>
      </c>
      <c r="AJ28" s="72">
        <f ca="1">IF(OR(AJ$4&lt;$Q28,AJ$4&gt;$Q28+IF($S28="",1000,$S28)-1),0,IF(MOD(AJ$4-$Q28,IF($R28="",1000,$R28))=0,$O28,0))*IF($Y28&gt;0,(1+INDEX(Escalation!$B$3:$B$18,$Y28,0))^(AJ$4-SSSModel!$C$5),1)*IF($X28=0,1,OFFSET(Profiles!$K$2,$X28,MAX(Profiles!$C$2,AJ$4-$Q28)))*IF($AA28=1,(1+SSSModel!#REF!),1)</f>
        <v>0</v>
      </c>
      <c r="AK28" s="72">
        <f ca="1">IF(OR(AK$4&lt;$Q28,AK$4&gt;$Q28+IF($S28="",1000,$S28)-1),0,IF(MOD(AK$4-$Q28,IF($R28="",1000,$R28))=0,$O28,0))*IF($Y28&gt;0,(1+INDEX(Escalation!$B$3:$B$18,$Y28,0))^(AK$4-SSSModel!$C$5),1)*IF($X28=0,1,OFFSET(Profiles!$K$2,$X28,MAX(Profiles!$C$2,AK$4-$Q28)))*IF($AA28=1,(1+SSSModel!#REF!),1)</f>
        <v>0</v>
      </c>
      <c r="AL28" s="72">
        <f ca="1">IF(OR(AL$4&lt;$Q28,AL$4&gt;$Q28+IF($S28="",1000,$S28)-1),0,IF(MOD(AL$4-$Q28,IF($R28="",1000,$R28))=0,$O28,0))*IF($Y28&gt;0,(1+INDEX(Escalation!$B$3:$B$18,$Y28,0))^(AL$4-SSSModel!$C$5),1)*IF($X28=0,1,OFFSET(Profiles!$K$2,$X28,MAX(Profiles!$C$2,AL$4-$Q28)))*IF($AA28=1,(1+SSSModel!#REF!),1)</f>
        <v>0</v>
      </c>
      <c r="AM28" s="72">
        <f ca="1">IF(OR(AM$4&lt;$Q28,AM$4&gt;$Q28+IF($S28="",1000,$S28)-1),0,IF(MOD(AM$4-$Q28,IF($R28="",1000,$R28))=0,$O28,0))*IF($Y28&gt;0,(1+INDEX(Escalation!$B$3:$B$18,$Y28,0))^(AM$4-SSSModel!$C$5),1)*IF($X28=0,1,OFFSET(Profiles!$K$2,$X28,MAX(Profiles!$C$2,AM$4-$Q28)))*IF($AA28=1,(1+SSSModel!#REF!),1)</f>
        <v>0</v>
      </c>
      <c r="AN28" s="72">
        <f ca="1">IF(OR(AN$4&lt;$Q28,AN$4&gt;$Q28+IF($S28="",1000,$S28)-1),0,IF(MOD(AN$4-$Q28,IF($R28="",1000,$R28))=0,$O28,0))*IF($Y28&gt;0,(1+INDEX(Escalation!$B$3:$B$18,$Y28,0))^(AN$4-SSSModel!$C$5),1)*IF($X28=0,1,OFFSET(Profiles!$K$2,$X28,MAX(Profiles!$C$2,AN$4-$Q28)))*IF($AA28=1,(1+SSSModel!#REF!),1)</f>
        <v>0</v>
      </c>
      <c r="AO28" s="72">
        <f ca="1">IF(OR(AO$4&lt;$Q28,AO$4&gt;$Q28+IF($S28="",1000,$S28)-1),0,IF(MOD(AO$4-$Q28,IF($R28="",1000,$R28))=0,$O28,0))*IF($Y28&gt;0,(1+INDEX(Escalation!$B$3:$B$18,$Y28,0))^(AO$4-SSSModel!$C$5),1)*IF($X28=0,1,OFFSET(Profiles!$K$2,$X28,MAX(Profiles!$C$2,AO$4-$Q28)))*IF($AA28=1,(1+SSSModel!#REF!),1)</f>
        <v>0</v>
      </c>
      <c r="AP28" s="72">
        <f ca="1">IF(OR(AP$4&lt;$Q28,AP$4&gt;$Q28+IF($S28="",1000,$S28)-1),0,IF(MOD(AP$4-$Q28,IF($R28="",1000,$R28))=0,$O28,0))*IF($Y28&gt;0,(1+INDEX(Escalation!$B$3:$B$18,$Y28,0))^(AP$4-SSSModel!$C$5),1)*IF($X28=0,1,OFFSET(Profiles!$K$2,$X28,MAX(Profiles!$C$2,AP$4-$Q28)))*IF($AA28=1,(1+SSSModel!#REF!),1)</f>
        <v>0</v>
      </c>
      <c r="AQ28" s="72">
        <f ca="1">IF(OR(AQ$4&lt;$Q28,AQ$4&gt;$Q28+IF($S28="",1000,$S28)-1),0,IF(MOD(AQ$4-$Q28,IF($R28="",1000,$R28))=0,$O28,0))*IF($Y28&gt;0,(1+INDEX(Escalation!$B$3:$B$18,$Y28,0))^(AQ$4-SSSModel!$C$5),1)*IF($X28=0,1,OFFSET(Profiles!$K$2,$X28,MAX(Profiles!$C$2,AQ$4-$Q28)))*IF($AA28=1,(1+SSSModel!#REF!),1)</f>
        <v>0</v>
      </c>
      <c r="AR28" s="72">
        <f ca="1">IF(OR(AR$4&lt;$Q28,AR$4&gt;$Q28+IF($S28="",1000,$S28)-1),0,IF(MOD(AR$4-$Q28,IF($R28="",1000,$R28))=0,$O28,0))*IF($Y28&gt;0,(1+INDEX(Escalation!$B$3:$B$18,$Y28,0))^(AR$4-SSSModel!$C$5),1)*IF($X28=0,1,OFFSET(Profiles!$K$2,$X28,MAX(Profiles!$C$2,AR$4-$Q28)))*IF($AA28=1,(1+SSSModel!#REF!),1)</f>
        <v>0</v>
      </c>
      <c r="AS28" s="72">
        <f ca="1">IF(OR(AS$4&lt;$Q28,AS$4&gt;$Q28+IF($S28="",1000,$S28)-1),0,IF(MOD(AS$4-$Q28,IF($R28="",1000,$R28))=0,$O28,0))*IF($Y28&gt;0,(1+INDEX(Escalation!$B$3:$B$18,$Y28,0))^(AS$4-SSSModel!$C$5),1)*IF($X28=0,1,OFFSET(Profiles!$K$2,$X28,MAX(Profiles!$C$2,AS$4-$Q28)))*IF($AA28=1,(1+SSSModel!#REF!),1)</f>
        <v>0</v>
      </c>
      <c r="AT28" s="72">
        <f ca="1">IF(OR(AT$4&lt;$Q28,AT$4&gt;$Q28+IF($S28="",1000,$S28)-1),0,IF(MOD(AT$4-$Q28,IF($R28="",1000,$R28))=0,$O28,0))*IF($Y28&gt;0,(1+INDEX(Escalation!$B$3:$B$18,$Y28,0))^(AT$4-SSSModel!$C$5),1)*IF($X28=0,1,OFFSET(Profiles!$K$2,$X28,MAX(Profiles!$C$2,AT$4-$Q28)))*IF($AA28=1,(1+SSSModel!#REF!),1)</f>
        <v>0</v>
      </c>
      <c r="AU28" s="72">
        <f ca="1">IF(OR(AU$4&lt;$Q28,AU$4&gt;$Q28+IF($S28="",1000,$S28)-1),0,IF(MOD(AU$4-$Q28,IF($R28="",1000,$R28))=0,$O28,0))*IF($Y28&gt;0,(1+INDEX(Escalation!$B$3:$B$18,$Y28,0))^(AU$4-SSSModel!$C$5),1)*IF($X28=0,1,OFFSET(Profiles!$K$2,$X28,MAX(Profiles!$C$2,AU$4-$Q28)))*IF($AA28=1,(1+SSSModel!#REF!),1)</f>
        <v>0</v>
      </c>
      <c r="AV28" s="72">
        <f ca="1">IF(OR(AV$4&lt;$Q28,AV$4&gt;$Q28+IF($S28="",1000,$S28)-1),0,IF(MOD(AV$4-$Q28,IF($R28="",1000,$R28))=0,$O28,0))*IF($Y28&gt;0,(1+INDEX(Escalation!$B$3:$B$18,$Y28,0))^(AV$4-SSSModel!$C$5),1)*IF($X28=0,1,OFFSET(Profiles!$K$2,$X28,MAX(Profiles!$C$2,AV$4-$Q28)))*IF($AA28=1,(1+SSSModel!#REF!),1)</f>
        <v>0</v>
      </c>
      <c r="AW28" s="72">
        <f ca="1">IF(OR(AW$4&lt;$Q28,AW$4&gt;$Q28+IF($S28="",1000,$S28)-1),0,IF(MOD(AW$4-$Q28,IF($R28="",1000,$R28))=0,$O28,0))*IF($Y28&gt;0,(1+INDEX(Escalation!$B$3:$B$18,$Y28,0))^(AW$4-SSSModel!$C$5),1)*IF($X28=0,1,OFFSET(Profiles!$K$2,$X28,MAX(Profiles!$C$2,AW$4-$Q28)))*IF($AA28=1,(1+SSSModel!#REF!),1)</f>
        <v>0</v>
      </c>
      <c r="AX28" s="72">
        <f ca="1">IF(OR(AX$4&lt;$Q28,AX$4&gt;$Q28+IF($S28="",1000,$S28)-1),0,IF(MOD(AX$4-$Q28,IF($R28="",1000,$R28))=0,$O28,0))*IF($Y28&gt;0,(1+INDEX(Escalation!$B$3:$B$18,$Y28,0))^(AX$4-SSSModel!$C$5),1)*IF($X28=0,1,OFFSET(Profiles!$K$2,$X28,MAX(Profiles!$C$2,AX$4-$Q28)))*IF($AA28=1,(1+SSSModel!#REF!),1)</f>
        <v>0</v>
      </c>
      <c r="AY28" s="72">
        <f ca="1">IF(OR(AY$4&lt;$Q28,AY$4&gt;$Q28+IF($S28="",1000,$S28)-1),0,IF(MOD(AY$4-$Q28,IF($R28="",1000,$R28))=0,$O28,0))*IF($Y28&gt;0,(1+INDEX(Escalation!$B$3:$B$18,$Y28,0))^(AY$4-SSSModel!$C$5),1)*IF($X28=0,1,OFFSET(Profiles!$K$2,$X28,MAX(Profiles!$C$2,AY$4-$Q28)))*IF($AA28=1,(1+SSSModel!#REF!),1)</f>
        <v>0</v>
      </c>
      <c r="AZ28" s="72">
        <f ca="1">IF(OR(AZ$4&lt;$Q28,AZ$4&gt;$Q28+IF($S28="",1000,$S28)-1),0,IF(MOD(AZ$4-$Q28,IF($R28="",1000,$R28))=0,$O28,0))*IF($Y28&gt;0,(1+INDEX(Escalation!$B$3:$B$18,$Y28,0))^(AZ$4-SSSModel!$C$5),1)*IF($X28=0,1,OFFSET(Profiles!$K$2,$X28,MAX(Profiles!$C$2,AZ$4-$Q28)))*IF($AA28=1,(1+SSSModel!#REF!),1)</f>
        <v>0</v>
      </c>
      <c r="BA28" s="72">
        <f ca="1">IF(OR(BA$4&lt;$Q28,BA$4&gt;$Q28+IF($S28="",1000,$S28)-1),0,IF(MOD(BA$4-$Q28,IF($R28="",1000,$R28))=0,$O28,0))*IF($Y28&gt;0,(1+INDEX(Escalation!$B$3:$B$18,$Y28,0))^(BA$4-SSSModel!$C$5),1)*IF($X28=0,1,OFFSET(Profiles!$K$2,$X28,MAX(Profiles!$C$2,BA$4-$Q28)))*IF($AA28=1,(1+SSSModel!#REF!),1)</f>
        <v>0</v>
      </c>
      <c r="BB28" s="72">
        <f ca="1">IF(OR(BB$4&lt;$Q28,BB$4&gt;$Q28+IF($S28="",1000,$S28)-1),0,IF(MOD(BB$4-$Q28,IF($R28="",1000,$R28))=0,$O28,0))*IF($Y28&gt;0,(1+INDEX(Escalation!$B$3:$B$18,$Y28,0))^(BB$4-SSSModel!$C$5),1)*IF($X28=0,1,OFFSET(Profiles!$K$2,$X28,MAX(Profiles!$C$2,BB$4-$Q28)))*IF($AA28=1,(1+SSSModel!#REF!),1)</f>
        <v>0</v>
      </c>
      <c r="BC28" s="72">
        <f ca="1">IF(OR(BC$4&lt;$Q28,BC$4&gt;$Q28+IF($S28="",1000,$S28)-1),0,IF(MOD(BC$4-$Q28,IF($R28="",1000,$R28))=0,$O28,0))*IF($Y28&gt;0,(1+INDEX(Escalation!$B$3:$B$18,$Y28,0))^(BC$4-SSSModel!$C$5),1)*IF($X28=0,1,OFFSET(Profiles!$K$2,$X28,MAX(Profiles!$C$2,BC$4-$Q28)))*IF($AA28=1,(1+SSSModel!#REF!),1)</f>
        <v>0</v>
      </c>
      <c r="BD28" s="72">
        <f ca="1">IF(OR(BD$4&lt;$Q28,BD$4&gt;$Q28+IF($S28="",1000,$S28)-1),0,IF(MOD(BD$4-$Q28,IF($R28="",1000,$R28))=0,$O28,0))*IF($Y28&gt;0,(1+INDEX(Escalation!$B$3:$B$18,$Y28,0))^(BD$4-SSSModel!$C$5),1)*IF($X28=0,1,OFFSET(Profiles!$K$2,$X28,MAX(Profiles!$C$2,BD$4-$Q28)))*IF($AA28=1,(1+SSSModel!#REF!),1)</f>
        <v>0</v>
      </c>
      <c r="BE28" s="72">
        <f ca="1">IF(OR(BE$4&lt;$Q28,BE$4&gt;$Q28+IF($S28="",1000,$S28)-1),0,IF(MOD(BE$4-$Q28,IF($R28="",1000,$R28))=0,$O28,0))*IF($Y28&gt;0,(1+INDEX(Escalation!$B$3:$B$18,$Y28,0))^(BE$4-SSSModel!$C$5),1)*IF($X28=0,1,OFFSET(Profiles!$K$2,$X28,MAX(Profiles!$C$2,BE$4-$Q28)))*IF($AA28=1,(1+SSSModel!#REF!),1)</f>
        <v>0</v>
      </c>
      <c r="BF28" s="72">
        <f ca="1">IF(OR(BF$4&lt;$Q28,BF$4&gt;$Q28+IF($S28="",1000,$S28)-1),0,IF(MOD(BF$4-$Q28,IF($R28="",1000,$R28))=0,$O28,0))*IF($Y28&gt;0,(1+INDEX(Escalation!$B$3:$B$18,$Y28,0))^(BF$4-SSSModel!$C$5),1)*IF($X28=0,1,OFFSET(Profiles!$K$2,$X28,MAX(Profiles!$C$2,BF$4-$Q28)))*IF($AA28=1,(1+SSSModel!#REF!),1)</f>
        <v>0</v>
      </c>
      <c r="BG28" s="72">
        <f ca="1">IF(OR(BG$4&lt;$Q28,BG$4&gt;$Q28+IF($S28="",1000,$S28)-1),0,IF(MOD(BG$4-$Q28,IF($R28="",1000,$R28))=0,$O28,0))*IF($Y28&gt;0,(1+INDEX(Escalation!$B$3:$B$18,$Y28,0))^(BG$4-SSSModel!$C$5),1)*IF($X28=0,1,OFFSET(Profiles!$K$2,$X28,MAX(Profiles!$C$2,BG$4-$Q28)))*IF($AA28=1,(1+SSSModel!#REF!),1)</f>
        <v>0</v>
      </c>
      <c r="BH28" s="72">
        <f ca="1">IF(OR(BH$4&lt;$Q28,BH$4&gt;$Q28+IF($S28="",1000,$S28)-1),0,IF(MOD(BH$4-$Q28,IF($R28="",1000,$R28))=0,$O28,0))*IF($Y28&gt;0,(1+INDEX(Escalation!$B$3:$B$18,$Y28,0))^(BH$4-SSSModel!$C$5),1)*IF($X28=0,1,OFFSET(Profiles!$K$2,$X28,MAX(Profiles!$C$2,BH$4-$Q28)))*IF($AA28=1,(1+SSSModel!#REF!),1)</f>
        <v>0</v>
      </c>
      <c r="BI28" s="72">
        <f ca="1">IF(OR(BI$4&lt;$Q28,BI$4&gt;$Q28+IF($S28="",1000,$S28)-1),0,IF(MOD(BI$4-$Q28,IF($R28="",1000,$R28))=0,$O28,0))*IF($Y28&gt;0,(1+INDEX(Escalation!$B$3:$B$18,$Y28,0))^(BI$4-SSSModel!$C$5),1)*IF($X28=0,1,OFFSET(Profiles!$K$2,$X28,MAX(Profiles!$C$2,BI$4-$Q28)))*IF($AA28=1,(1+SSSModel!#REF!),1)</f>
        <v>0</v>
      </c>
      <c r="BJ28" s="72">
        <f ca="1">IF(OR(BJ$4&lt;$Q28,BJ$4&gt;$Q28+IF($S28="",1000,$S28)-1),0,IF(MOD(BJ$4-$Q28,IF($R28="",1000,$R28))=0,$O28,0))*IF($Y28&gt;0,(1+INDEX(Escalation!$B$3:$B$18,$Y28,0))^(BJ$4-SSSModel!$C$5),1)*IF($X28=0,1,OFFSET(Profiles!$K$2,$X28,MAX(Profiles!$C$2,BJ$4-$Q28)))*IF($AA28=1,(1+SSSModel!#REF!),1)</f>
        <v>0</v>
      </c>
      <c r="BK28" s="72">
        <f ca="1">IF(OR(BK$4&lt;$Q28,BK$4&gt;$Q28+IF($S28="",1000,$S28)-1),0,IF(MOD(BK$4-$Q28,IF($R28="",1000,$R28))=0,$O28,0))*IF($Y28&gt;0,(1+INDEX(Escalation!$B$3:$B$18,$Y28,0))^(BK$4-SSSModel!$C$5),1)*IF($X28=0,1,OFFSET(Profiles!$K$2,$X28,MAX(Profiles!$C$2,BK$4-$Q28)))*IF($AA28=1,(1+SSSModel!#REF!),1)</f>
        <v>0</v>
      </c>
      <c r="BL28" s="72">
        <f ca="1">IF(OR(BL$4&lt;$Q28,BL$4&gt;$Q28+IF($S28="",1000,$S28)-1),0,IF(MOD(BL$4-$Q28,IF($R28="",1000,$R28))=0,$O28,0))*IF($Y28&gt;0,(1+INDEX(Escalation!$B$3:$B$18,$Y28,0))^(BL$4-SSSModel!$C$5),1)*IF($X28=0,1,OFFSET(Profiles!$K$2,$X28,MAX(Profiles!$C$2,BL$4-$Q28)))*IF($AA28=1,(1+SSSModel!#REF!),1)</f>
        <v>0</v>
      </c>
      <c r="BM28" s="72">
        <f ca="1">IF(OR(BM$4&lt;$Q28,BM$4&gt;$Q28+IF($S28="",1000,$S28)-1),0,IF(MOD(BM$4-$Q28,IF($R28="",1000,$R28))=0,$O28,0))*IF($Y28&gt;0,(1+INDEX(Escalation!$B$3:$B$18,$Y28,0))^(BM$4-SSSModel!$C$5),1)*IF($X28=0,1,OFFSET(Profiles!$K$2,$X28,MAX(Profiles!$C$2,BM$4-$Q28)))*IF($AA28=1,(1+SSSModel!#REF!),1)</f>
        <v>0</v>
      </c>
      <c r="BN28" s="72">
        <f ca="1">IF(OR(BN$4&lt;$Q28,BN$4&gt;$Q28+IF($S28="",1000,$S28)-1),0,IF(MOD(BN$4-$Q28,IF($R28="",1000,$R28))=0,$O28,0))*IF($Y28&gt;0,(1+INDEX(Escalation!$B$3:$B$18,$Y28,0))^(BN$4-SSSModel!$C$5),1)*IF($X28=0,1,OFFSET(Profiles!$K$2,$X28,MAX(Profiles!$C$2,BN$4-$Q28)))*IF($AA28=1,(1+SSSModel!#REF!),1)</f>
        <v>0</v>
      </c>
      <c r="BO28" s="72">
        <f ca="1">IF(OR(BO$4&lt;$Q28,BO$4&gt;$Q28+IF($S28="",1000,$S28)-1),0,IF(MOD(BO$4-$Q28,IF($R28="",1000,$R28))=0,$O28,0))*IF($Y28&gt;0,(1+INDEX(Escalation!$B$3:$B$18,$Y28,0))^(BO$4-SSSModel!$C$5),1)*IF($X28=0,1,OFFSET(Profiles!$K$2,$X28,MAX(Profiles!$C$2,BO$4-$Q28)))*IF($AA28=1,(1+SSSModel!#REF!),1)</f>
        <v>0</v>
      </c>
      <c r="BP28" s="72">
        <f ca="1">IF(OR(BP$4&lt;$Q28,BP$4&gt;$Q28+IF($S28="",1000,$S28)-1),0,IF(MOD(BP$4-$Q28,IF($R28="",1000,$R28))=0,$O28,0))*IF($Y28&gt;0,(1+INDEX(Escalation!$B$3:$B$18,$Y28,0))^(BP$4-SSSModel!$C$5),1)*IF($X28=0,1,OFFSET(Profiles!$K$2,$X28,MAX(Profiles!$C$2,BP$4-$Q28)))*IF($AA28=1,(1+SSSModel!#REF!),1)</f>
        <v>0</v>
      </c>
      <c r="BQ28" s="72">
        <f ca="1">IF(OR(BQ$4&lt;$Q28,BQ$4&gt;$Q28+IF($S28="",1000,$S28)-1),0,IF(MOD(BQ$4-$Q28,IF($R28="",1000,$R28))=0,$O28,0))*IF($Y28&gt;0,(1+INDEX(Escalation!$B$3:$B$18,$Y28,0))^(BQ$4-SSSModel!$C$5),1)*IF($X28=0,1,OFFSET(Profiles!$K$2,$X28,MAX(Profiles!$C$2,BQ$4-$Q28)))*IF($AA28=1,(1+SSSModel!#REF!),1)</f>
        <v>0</v>
      </c>
      <c r="BR28" s="72">
        <f ca="1">IF(OR(BR$4&lt;$Q28,BR$4&gt;$Q28+IF($S28="",1000,$S28)-1),0,IF(MOD(BR$4-$Q28,IF($R28="",1000,$R28))=0,$O28,0))*IF($Y28&gt;0,(1+INDEX(Escalation!$B$3:$B$18,$Y28,0))^(BR$4-SSSModel!$C$5),1)*IF($X28=0,1,OFFSET(Profiles!$K$2,$X28,MAX(Profiles!$C$2,BR$4-$Q28)))*IF($AA28=1,(1+SSSModel!#REF!),1)</f>
        <v>0</v>
      </c>
      <c r="BS28" s="72">
        <f ca="1">IF(OR(BS$4&lt;$Q28,BS$4&gt;$Q28+IF($S28="",1000,$S28)-1),0,IF(MOD(BS$4-$Q28,IF($R28="",1000,$R28))=0,$O28,0))*IF($Y28&gt;0,(1+INDEX(Escalation!$B$3:$B$18,$Y28,0))^(BS$4-SSSModel!$C$5),1)*IF($X28=0,1,OFFSET(Profiles!$K$2,$X28,MAX(Profiles!$C$2,BS$4-$Q28)))*IF($AA28=1,(1+SSSModel!#REF!),1)</f>
        <v>0</v>
      </c>
      <c r="BT28" s="72">
        <f ca="1">IF(OR(BT$4&lt;$Q28,BT$4&gt;$Q28+IF($S28="",1000,$S28)-1),0,IF(MOD(BT$4-$Q28,IF($R28="",1000,$R28))=0,$O28,0))*IF($Y28&gt;0,(1+INDEX(Escalation!$B$3:$B$18,$Y28,0))^(BT$4-SSSModel!$C$5),1)*IF($X28=0,1,OFFSET(Profiles!$K$2,$X28,MAX(Profiles!$C$2,BT$4-$Q28)))*IF($AA28=1,(1+SSSModel!#REF!),1)</f>
        <v>0</v>
      </c>
      <c r="BU28" s="72">
        <f ca="1">IF(OR(BU$4&lt;$Q28,BU$4&gt;$Q28+IF($S28="",1000,$S28)-1),0,IF(MOD(BU$4-$Q28,IF($R28="",1000,$R28))=0,$O28,0))*IF($Y28&gt;0,(1+INDEX(Escalation!$B$3:$B$18,$Y28,0))^(BU$4-SSSModel!$C$5),1)*IF($X28=0,1,OFFSET(Profiles!$K$2,$X28,MAX(Profiles!$C$2,BU$4-$Q28)))*IF($AA28=1,(1+SSSModel!#REF!),1)</f>
        <v>0</v>
      </c>
      <c r="BV28" s="72">
        <f ca="1">IF(OR(BV$4&lt;$Q28,BV$4&gt;$Q28+IF($S28="",1000,$S28)-1),0,IF(MOD(BV$4-$Q28,IF($R28="",1000,$R28))=0,$O28,0))*IF($Y28&gt;0,(1+INDEX(Escalation!$B$3:$B$18,$Y28,0))^(BV$4-SSSModel!$C$5),1)*IF($X28=0,1,OFFSET(Profiles!$K$2,$X28,MAX(Profiles!$C$2,BV$4-$Q28)))*IF($AA28=1,(1+SSSModel!#REF!),1)</f>
        <v>0</v>
      </c>
      <c r="BW28" s="72">
        <f ca="1">IF(OR(BW$4&lt;$Q28,BW$4&gt;$Q28+IF($S28="",1000,$S28)-1),0,IF(MOD(BW$4-$Q28,IF($R28="",1000,$R28))=0,$O28,0))*IF($Y28&gt;0,(1+INDEX(Escalation!$B$3:$B$18,$Y28,0))^(BW$4-SSSModel!$C$5),1)*IF($X28=0,1,OFFSET(Profiles!$K$2,$X28,MAX(Profiles!$C$2,BW$4-$Q28)))*IF($AA28=1,(1+SSSModel!#REF!),1)</f>
        <v>0</v>
      </c>
      <c r="BX28" s="72">
        <f ca="1">IF(OR(BX$4&lt;$Q28,BX$4&gt;$Q28+IF($S28="",1000,$S28)-1),0,IF(MOD(BX$4-$Q28,IF($R28="",1000,$R28))=0,$O28,0))*IF($Y28&gt;0,(1+INDEX(Escalation!$B$3:$B$18,$Y28,0))^(BX$4-SSSModel!$C$5),1)*IF($X28=0,1,OFFSET(Profiles!$K$2,$X28,MAX(Profiles!$C$2,BX$4-$Q28)))*IF($AA28=1,(1+SSSModel!#REF!),1)</f>
        <v>0</v>
      </c>
      <c r="BY28" s="72">
        <f ca="1">IF(OR(BY$4&lt;$Q28,BY$4&gt;$Q28+IF($S28="",1000,$S28)-1),0,IF(MOD(BY$4-$Q28,IF($R28="",1000,$R28))=0,$O28,0))*IF($Y28&gt;0,(1+INDEX(Escalation!$B$3:$B$18,$Y28,0))^(BY$4-SSSModel!$C$5),1)*IF($X28=0,1,OFFSET(Profiles!$K$2,$X28,MAX(Profiles!$C$2,BY$4-$Q28)))*IF($AA28=1,(1+SSSModel!#REF!),1)</f>
        <v>0</v>
      </c>
      <c r="BZ28" s="72">
        <f ca="1">IF(OR(BZ$4&lt;$Q28,BZ$4&gt;$Q28+IF($S28="",1000,$S28)-1),0,IF(MOD(BZ$4-$Q28,IF($R28="",1000,$R28))=0,$O28,0))*IF($Y28&gt;0,(1+INDEX(Escalation!$B$3:$B$18,$Y28,0))^(BZ$4-SSSModel!$C$5),1)*IF($X28=0,1,OFFSET(Profiles!$K$2,$X28,MAX(Profiles!$C$2,BZ$4-$Q28)))*IF($AA28=1,(1+SSSModel!#REF!),1)</f>
        <v>0</v>
      </c>
      <c r="CA28" s="134">
        <f ca="1">IF(OR($Z28=0,SSSModel!$C$4="CF"),AC28,
IF(LEFT($V28,3)="ON_",
     IF(SSSModel!$C$4="RR",SUMPRODUCT(OFFSET($AC28,0,0,1,$CB$2),OFFSET(Profiles!$K$28,($Z28-1)*(Profiles!$I$26+1)+CA$4-SSSModel!$C$3+1,0,1,$CB$2)),
     IF(SSSModel!$C$4="ECC",$EA28*$EB28*SUMPRODUCT(OFFSET($AC28,0,MAX(0,CA$4-$DZ28-$CA$4+1),1,MIN($DZ28,CA$4-$CA$4+1)),OFFSET(Escalation!$K$24,($Y28-1)*(Escalation!$I$22+1)+CA$4-SSSModel!$C$3+1,MAX(0,CA$4-$DZ28-$CA$4+1),1,MIN($DZ28,CA$4-$CA$4+1))),
     IF(SSSModel!$C$4="PV",AC28*$EA28*(1+SSSModel!$C$2),
     IF(SSSModel!$C$4="FCR",$EC28*SUM(OFFSET($AC28,0,MAX(CA$4-$AC$4-$DZ28+1,0),1,MIN($DZ28,CA$4-$AC$4+1))),0)))),
SUM($AC28:$BZ28)*
     IF(SSSModel!$C$4="RR",OFFSET(Profiles!$K$2,$Z28,MAX(Profiles!$C$2,AC$4-$W28)),
     IF(SSSModel!$C$4="ECC",$EA28*$EB28*IF(MAX(Escalation!$C$2,AC$4-$W28)&gt;$DZ28-1,0,OFFSET(Escalation!$K$2,$Y28,MAX(Escalation!$C$2,AC$4-$W28))),
     IF(SSSModel!$C$4="PV",IF(CA$4=$W28,$EA28*(1+SSSModel!$C$2),0),
     IF(SSSModel!$C$4="FCR",IF(AND(CA$4&gt;=$W28,OFFSET(Profiles!$K$2,$Z28,MAX(Profiles!$C$2,AC$4-$W28))&gt;0),$EC28,0),0))))))</f>
        <v>0</v>
      </c>
      <c r="CB28" s="135">
        <f ca="1">IF(OR($Z28=0,SSSModel!$C$4="CF"),AD28,
IF(LEFT($V28,3)="ON_",
     IF(SSSModel!$C$4="RR",SUMPRODUCT(OFFSET($AC28,0,0,1,$CB$2),OFFSET(Profiles!$K$28,($Z28-1)*(Profiles!$I$26+1)+CB$4-SSSModel!$C$3+1,0,1,$CB$2)),
     IF(SSSModel!$C$4="ECC",$EA28*$EB28*SUMPRODUCT(OFFSET($AC28,0,MAX(0,CB$4-$DZ28-$CA$4+1),1,MIN($DZ28,CB$4-$CA$4+1)),OFFSET(Escalation!$K$24,($Y28-1)*(Escalation!$I$22+1)+CB$4-SSSModel!$C$3+1,MAX(0,CB$4-$DZ28-$CA$4+1),1,MIN($DZ28,CB$4-$CA$4+1))),
     IF(SSSModel!$C$4="PV",AD28*$EA28*(1+SSSModel!$C$2),
     IF(SSSModel!$C$4="FCR",$EC28*SUM(OFFSET($AC28,0,MAX(CB$4-$AC$4-$DZ28+1,0),1,MIN($DZ28,CB$4-$AC$4+1))),0)))),
SUM($AC28:$BZ28)*
     IF(SSSModel!$C$4="RR",OFFSET(Profiles!$K$2,$Z28,MAX(Profiles!$C$2,AD$4-$W28)),
     IF(SSSModel!$C$4="ECC",$EA28*$EB28*IF(MAX(Escalation!$C$2,AD$4-$W28)&gt;$DZ28-1,0,OFFSET(Escalation!$K$2,$Y28,MAX(Escalation!$C$2,AD$4-$W28))),
     IF(SSSModel!$C$4="PV",IF(CB$4=$W28,$EA28*(1+SSSModel!$C$2),0),
     IF(SSSModel!$C$4="FCR",IF(AND(CB$4&gt;=$W28,OFFSET(Profiles!$K$2,$Z28,MAX(Profiles!$C$2,AD$4-$W28))&gt;0),$EC28,0),0))))))</f>
        <v>0</v>
      </c>
      <c r="CC28" s="135">
        <f ca="1">IF(OR($Z28=0,SSSModel!$C$4="CF"),AE28,
IF(LEFT($V28,3)="ON_",
     IF(SSSModel!$C$4="RR",SUMPRODUCT(OFFSET($AC28,0,0,1,$CB$2),OFFSET(Profiles!$K$28,($Z28-1)*(Profiles!$I$26+1)+CC$4-SSSModel!$C$3+1,0,1,$CB$2)),
     IF(SSSModel!$C$4="ECC",$EA28*$EB28*SUMPRODUCT(OFFSET($AC28,0,MAX(0,CC$4-$DZ28-$CA$4+1),1,MIN($DZ28,CC$4-$CA$4+1)),OFFSET(Escalation!$K$24,($Y28-1)*(Escalation!$I$22+1)+CC$4-SSSModel!$C$3+1,MAX(0,CC$4-$DZ28-$CA$4+1),1,MIN($DZ28,CC$4-$CA$4+1))),
     IF(SSSModel!$C$4="PV",AE28*$EA28*(1+SSSModel!$C$2),
     IF(SSSModel!$C$4="FCR",$EC28*SUM(OFFSET($AC28,0,MAX(CC$4-$AC$4-$DZ28+1,0),1,MIN($DZ28,CC$4-$AC$4+1))),0)))),
SUM($AC28:$BZ28)*
     IF(SSSModel!$C$4="RR",OFFSET(Profiles!$K$2,$Z28,MAX(Profiles!$C$2,AE$4-$W28)),
     IF(SSSModel!$C$4="ECC",$EA28*$EB28*IF(MAX(Escalation!$C$2,AE$4-$W28)&gt;$DZ28-1,0,OFFSET(Escalation!$K$2,$Y28,MAX(Escalation!$C$2,AE$4-$W28))),
     IF(SSSModel!$C$4="PV",IF(CC$4=$W28,$EA28*(1+SSSModel!$C$2),0),
     IF(SSSModel!$C$4="FCR",IF(AND(CC$4&gt;=$W28,OFFSET(Profiles!$K$2,$Z28,MAX(Profiles!$C$2,AE$4-$W28))&gt;0),$EC28,0),0))))))</f>
        <v>0</v>
      </c>
      <c r="CD28" s="135">
        <f ca="1">IF(OR($Z28=0,SSSModel!$C$4="CF"),AF28,
IF(LEFT($V28,3)="ON_",
     IF(SSSModel!$C$4="RR",SUMPRODUCT(OFFSET($AC28,0,0,1,$CB$2),OFFSET(Profiles!$K$28,($Z28-1)*(Profiles!$I$26+1)+CD$4-SSSModel!$C$3+1,0,1,$CB$2)),
     IF(SSSModel!$C$4="ECC",$EA28*$EB28*SUMPRODUCT(OFFSET($AC28,0,MAX(0,CD$4-$DZ28-$CA$4+1),1,MIN($DZ28,CD$4-$CA$4+1)),OFFSET(Escalation!$K$24,($Y28-1)*(Escalation!$I$22+1)+CD$4-SSSModel!$C$3+1,MAX(0,CD$4-$DZ28-$CA$4+1),1,MIN($DZ28,CD$4-$CA$4+1))),
     IF(SSSModel!$C$4="PV",AF28*$EA28*(1+SSSModel!$C$2),
     IF(SSSModel!$C$4="FCR",$EC28*SUM(OFFSET($AC28,0,MAX(CD$4-$AC$4-$DZ28+1,0),1,MIN($DZ28,CD$4-$AC$4+1))),0)))),
SUM($AC28:$BZ28)*
     IF(SSSModel!$C$4="RR",OFFSET(Profiles!$K$2,$Z28,MAX(Profiles!$C$2,AF$4-$W28)),
     IF(SSSModel!$C$4="ECC",$EA28*$EB28*IF(MAX(Escalation!$C$2,AF$4-$W28)&gt;$DZ28-1,0,OFFSET(Escalation!$K$2,$Y28,MAX(Escalation!$C$2,AF$4-$W28))),
     IF(SSSModel!$C$4="PV",IF(CD$4=$W28,$EA28*(1+SSSModel!$C$2),0),
     IF(SSSModel!$C$4="FCR",IF(AND(CD$4&gt;=$W28,OFFSET(Profiles!$K$2,$Z28,MAX(Profiles!$C$2,AF$4-$W28))&gt;0),$EC28,0),0))))))</f>
        <v>0</v>
      </c>
      <c r="CE28" s="135">
        <f ca="1">IF(OR($Z28=0,SSSModel!$C$4="CF"),AG28,
IF(LEFT($V28,3)="ON_",
     IF(SSSModel!$C$4="RR",SUMPRODUCT(OFFSET($AC28,0,0,1,$CB$2),OFFSET(Profiles!$K$28,($Z28-1)*(Profiles!$I$26+1)+CE$4-SSSModel!$C$3+1,0,1,$CB$2)),
     IF(SSSModel!$C$4="ECC",$EA28*$EB28*SUMPRODUCT(OFFSET($AC28,0,MAX(0,CE$4-$DZ28-$CA$4+1),1,MIN($DZ28,CE$4-$CA$4+1)),OFFSET(Escalation!$K$24,($Y28-1)*(Escalation!$I$22+1)+CE$4-SSSModel!$C$3+1,MAX(0,CE$4-$DZ28-$CA$4+1),1,MIN($DZ28,CE$4-$CA$4+1))),
     IF(SSSModel!$C$4="PV",AG28*$EA28*(1+SSSModel!$C$2),
     IF(SSSModel!$C$4="FCR",$EC28*SUM(OFFSET($AC28,0,MAX(CE$4-$AC$4-$DZ28+1,0),1,MIN($DZ28,CE$4-$AC$4+1))),0)))),
SUM($AC28:$BZ28)*
     IF(SSSModel!$C$4="RR",OFFSET(Profiles!$K$2,$Z28,MAX(Profiles!$C$2,AG$4-$W28)),
     IF(SSSModel!$C$4="ECC",$EA28*$EB28*IF(MAX(Escalation!$C$2,AG$4-$W28)&gt;$DZ28-1,0,OFFSET(Escalation!$K$2,$Y28,MAX(Escalation!$C$2,AG$4-$W28))),
     IF(SSSModel!$C$4="PV",IF(CE$4=$W28,$EA28*(1+SSSModel!$C$2),0),
     IF(SSSModel!$C$4="FCR",IF(AND(CE$4&gt;=$W28,OFFSET(Profiles!$K$2,$Z28,MAX(Profiles!$C$2,AG$4-$W28))&gt;0),$EC28,0),0))))))</f>
        <v>0</v>
      </c>
      <c r="CF28" s="135">
        <f ca="1">IF(OR($Z28=0,SSSModel!$C$4="CF"),AH28,
IF(LEFT($V28,3)="ON_",
     IF(SSSModel!$C$4="RR",SUMPRODUCT(OFFSET($AC28,0,0,1,$CB$2),OFFSET(Profiles!$K$28,($Z28-1)*(Profiles!$I$26+1)+CF$4-SSSModel!$C$3+1,0,1,$CB$2)),
     IF(SSSModel!$C$4="ECC",$EA28*$EB28*SUMPRODUCT(OFFSET($AC28,0,MAX(0,CF$4-$DZ28-$CA$4+1),1,MIN($DZ28,CF$4-$CA$4+1)),OFFSET(Escalation!$K$24,($Y28-1)*(Escalation!$I$22+1)+CF$4-SSSModel!$C$3+1,MAX(0,CF$4-$DZ28-$CA$4+1),1,MIN($DZ28,CF$4-$CA$4+1))),
     IF(SSSModel!$C$4="PV",AH28*$EA28*(1+SSSModel!$C$2),
     IF(SSSModel!$C$4="FCR",$EC28*SUM(OFFSET($AC28,0,MAX(CF$4-$AC$4-$DZ28+1,0),1,MIN($DZ28,CF$4-$AC$4+1))),0)))),
SUM($AC28:$BZ28)*
     IF(SSSModel!$C$4="RR",OFFSET(Profiles!$K$2,$Z28,MAX(Profiles!$C$2,AH$4-$W28)),
     IF(SSSModel!$C$4="ECC",$EA28*$EB28*IF(MAX(Escalation!$C$2,AH$4-$W28)&gt;$DZ28-1,0,OFFSET(Escalation!$K$2,$Y28,MAX(Escalation!$C$2,AH$4-$W28))),
     IF(SSSModel!$C$4="PV",IF(CF$4=$W28,$EA28*(1+SSSModel!$C$2),0),
     IF(SSSModel!$C$4="FCR",IF(AND(CF$4&gt;=$W28,OFFSET(Profiles!$K$2,$Z28,MAX(Profiles!$C$2,AH$4-$W28))&gt;0),$EC28,0),0))))))</f>
        <v>0</v>
      </c>
      <c r="CG28" s="135">
        <f ca="1">IF(OR($Z28=0,SSSModel!$C$4="CF"),AI28,
IF(LEFT($V28,3)="ON_",
     IF(SSSModel!$C$4="RR",SUMPRODUCT(OFFSET($AC28,0,0,1,$CB$2),OFFSET(Profiles!$K$28,($Z28-1)*(Profiles!$I$26+1)+CG$4-SSSModel!$C$3+1,0,1,$CB$2)),
     IF(SSSModel!$C$4="ECC",$EA28*$EB28*SUMPRODUCT(OFFSET($AC28,0,MAX(0,CG$4-$DZ28-$CA$4+1),1,MIN($DZ28,CG$4-$CA$4+1)),OFFSET(Escalation!$K$24,($Y28-1)*(Escalation!$I$22+1)+CG$4-SSSModel!$C$3+1,MAX(0,CG$4-$DZ28-$CA$4+1),1,MIN($DZ28,CG$4-$CA$4+1))),
     IF(SSSModel!$C$4="PV",AI28*$EA28*(1+SSSModel!$C$2),
     IF(SSSModel!$C$4="FCR",$EC28*SUM(OFFSET($AC28,0,MAX(CG$4-$AC$4-$DZ28+1,0),1,MIN($DZ28,CG$4-$AC$4+1))),0)))),
SUM($AC28:$BZ28)*
     IF(SSSModel!$C$4="RR",OFFSET(Profiles!$K$2,$Z28,MAX(Profiles!$C$2,AI$4-$W28)),
     IF(SSSModel!$C$4="ECC",$EA28*$EB28*IF(MAX(Escalation!$C$2,AI$4-$W28)&gt;$DZ28-1,0,OFFSET(Escalation!$K$2,$Y28,MAX(Escalation!$C$2,AI$4-$W28))),
     IF(SSSModel!$C$4="PV",IF(CG$4=$W28,$EA28*(1+SSSModel!$C$2),0),
     IF(SSSModel!$C$4="FCR",IF(AND(CG$4&gt;=$W28,OFFSET(Profiles!$K$2,$Z28,MAX(Profiles!$C$2,AI$4-$W28))&gt;0),$EC28,0),0))))))</f>
        <v>0</v>
      </c>
      <c r="CH28" s="135">
        <f ca="1">IF(OR($Z28=0,SSSModel!$C$4="CF"),AJ28,
IF(LEFT($V28,3)="ON_",
     IF(SSSModel!$C$4="RR",SUMPRODUCT(OFFSET($AC28,0,0,1,$CB$2),OFFSET(Profiles!$K$28,($Z28-1)*(Profiles!$I$26+1)+CH$4-SSSModel!$C$3+1,0,1,$CB$2)),
     IF(SSSModel!$C$4="ECC",$EA28*$EB28*SUMPRODUCT(OFFSET($AC28,0,MAX(0,CH$4-$DZ28-$CA$4+1),1,MIN($DZ28,CH$4-$CA$4+1)),OFFSET(Escalation!$K$24,($Y28-1)*(Escalation!$I$22+1)+CH$4-SSSModel!$C$3+1,MAX(0,CH$4-$DZ28-$CA$4+1),1,MIN($DZ28,CH$4-$CA$4+1))),
     IF(SSSModel!$C$4="PV",AJ28*$EA28*(1+SSSModel!$C$2),
     IF(SSSModel!$C$4="FCR",$EC28*SUM(OFFSET($AC28,0,MAX(CH$4-$AC$4-$DZ28+1,0),1,MIN($DZ28,CH$4-$AC$4+1))),0)))),
SUM($AC28:$BZ28)*
     IF(SSSModel!$C$4="RR",OFFSET(Profiles!$K$2,$Z28,MAX(Profiles!$C$2,AJ$4-$W28)),
     IF(SSSModel!$C$4="ECC",$EA28*$EB28*IF(MAX(Escalation!$C$2,AJ$4-$W28)&gt;$DZ28-1,0,OFFSET(Escalation!$K$2,$Y28,MAX(Escalation!$C$2,AJ$4-$W28))),
     IF(SSSModel!$C$4="PV",IF(CH$4=$W28,$EA28*(1+SSSModel!$C$2),0),
     IF(SSSModel!$C$4="FCR",IF(AND(CH$4&gt;=$W28,OFFSET(Profiles!$K$2,$Z28,MAX(Profiles!$C$2,AJ$4-$W28))&gt;0),$EC28,0),0))))))</f>
        <v>0</v>
      </c>
      <c r="CI28" s="135">
        <f ca="1">IF(OR($Z28=0,SSSModel!$C$4="CF"),AK28,
IF(LEFT($V28,3)="ON_",
     IF(SSSModel!$C$4="RR",SUMPRODUCT(OFFSET($AC28,0,0,1,$CB$2),OFFSET(Profiles!$K$28,($Z28-1)*(Profiles!$I$26+1)+CI$4-SSSModel!$C$3+1,0,1,$CB$2)),
     IF(SSSModel!$C$4="ECC",$EA28*$EB28*SUMPRODUCT(OFFSET($AC28,0,MAX(0,CI$4-$DZ28-$CA$4+1),1,MIN($DZ28,CI$4-$CA$4+1)),OFFSET(Escalation!$K$24,($Y28-1)*(Escalation!$I$22+1)+CI$4-SSSModel!$C$3+1,MAX(0,CI$4-$DZ28-$CA$4+1),1,MIN($DZ28,CI$4-$CA$4+1))),
     IF(SSSModel!$C$4="PV",AK28*$EA28*(1+SSSModel!$C$2),
     IF(SSSModel!$C$4="FCR",$EC28*SUM(OFFSET($AC28,0,MAX(CI$4-$AC$4-$DZ28+1,0),1,MIN($DZ28,CI$4-$AC$4+1))),0)))),
SUM($AC28:$BZ28)*
     IF(SSSModel!$C$4="RR",OFFSET(Profiles!$K$2,$Z28,MAX(Profiles!$C$2,AK$4-$W28)),
     IF(SSSModel!$C$4="ECC",$EA28*$EB28*IF(MAX(Escalation!$C$2,AK$4-$W28)&gt;$DZ28-1,0,OFFSET(Escalation!$K$2,$Y28,MAX(Escalation!$C$2,AK$4-$W28))),
     IF(SSSModel!$C$4="PV",IF(CI$4=$W28,$EA28*(1+SSSModel!$C$2),0),
     IF(SSSModel!$C$4="FCR",IF(AND(CI$4&gt;=$W28,OFFSET(Profiles!$K$2,$Z28,MAX(Profiles!$C$2,AK$4-$W28))&gt;0),$EC28,0),0))))))</f>
        <v>0</v>
      </c>
      <c r="CJ28" s="135">
        <f ca="1">IF(OR($Z28=0,SSSModel!$C$4="CF"),AL28,
IF(LEFT($V28,3)="ON_",
     IF(SSSModel!$C$4="RR",SUMPRODUCT(OFFSET($AC28,0,0,1,$CB$2),OFFSET(Profiles!$K$28,($Z28-1)*(Profiles!$I$26+1)+CJ$4-SSSModel!$C$3+1,0,1,$CB$2)),
     IF(SSSModel!$C$4="ECC",$EA28*$EB28*SUMPRODUCT(OFFSET($AC28,0,MAX(0,CJ$4-$DZ28-$CA$4+1),1,MIN($DZ28,CJ$4-$CA$4+1)),OFFSET(Escalation!$K$24,($Y28-1)*(Escalation!$I$22+1)+CJ$4-SSSModel!$C$3+1,MAX(0,CJ$4-$DZ28-$CA$4+1),1,MIN($DZ28,CJ$4-$CA$4+1))),
     IF(SSSModel!$C$4="PV",AL28*$EA28*(1+SSSModel!$C$2),
     IF(SSSModel!$C$4="FCR",$EC28*SUM(OFFSET($AC28,0,MAX(CJ$4-$AC$4-$DZ28+1,0),1,MIN($DZ28,CJ$4-$AC$4+1))),0)))),
SUM($AC28:$BZ28)*
     IF(SSSModel!$C$4="RR",OFFSET(Profiles!$K$2,$Z28,MAX(Profiles!$C$2,AL$4-$W28)),
     IF(SSSModel!$C$4="ECC",$EA28*$EB28*IF(MAX(Escalation!$C$2,AL$4-$W28)&gt;$DZ28-1,0,OFFSET(Escalation!$K$2,$Y28,MAX(Escalation!$C$2,AL$4-$W28))),
     IF(SSSModel!$C$4="PV",IF(CJ$4=$W28,$EA28*(1+SSSModel!$C$2),0),
     IF(SSSModel!$C$4="FCR",IF(AND(CJ$4&gt;=$W28,OFFSET(Profiles!$K$2,$Z28,MAX(Profiles!$C$2,AL$4-$W28))&gt;0),$EC28,0),0))))))</f>
        <v>0</v>
      </c>
      <c r="CK28" s="135">
        <f ca="1">IF(OR($Z28=0,SSSModel!$C$4="CF"),AM28,
IF(LEFT($V28,3)="ON_",
     IF(SSSModel!$C$4="RR",SUMPRODUCT(OFFSET($AC28,0,0,1,$CB$2),OFFSET(Profiles!$K$28,($Z28-1)*(Profiles!$I$26+1)+CK$4-SSSModel!$C$3+1,0,1,$CB$2)),
     IF(SSSModel!$C$4="ECC",$EA28*$EB28*SUMPRODUCT(OFFSET($AC28,0,MAX(0,CK$4-$DZ28-$CA$4+1),1,MIN($DZ28,CK$4-$CA$4+1)),OFFSET(Escalation!$K$24,($Y28-1)*(Escalation!$I$22+1)+CK$4-SSSModel!$C$3+1,MAX(0,CK$4-$DZ28-$CA$4+1),1,MIN($DZ28,CK$4-$CA$4+1))),
     IF(SSSModel!$C$4="PV",AM28*$EA28*(1+SSSModel!$C$2),
     IF(SSSModel!$C$4="FCR",$EC28*SUM(OFFSET($AC28,0,MAX(CK$4-$AC$4-$DZ28+1,0),1,MIN($DZ28,CK$4-$AC$4+1))),0)))),
SUM($AC28:$BZ28)*
     IF(SSSModel!$C$4="RR",OFFSET(Profiles!$K$2,$Z28,MAX(Profiles!$C$2,AM$4-$W28)),
     IF(SSSModel!$C$4="ECC",$EA28*$EB28*IF(MAX(Escalation!$C$2,AM$4-$W28)&gt;$DZ28-1,0,OFFSET(Escalation!$K$2,$Y28,MAX(Escalation!$C$2,AM$4-$W28))),
     IF(SSSModel!$C$4="PV",IF(CK$4=$W28,$EA28*(1+SSSModel!$C$2),0),
     IF(SSSModel!$C$4="FCR",IF(AND(CK$4&gt;=$W28,OFFSET(Profiles!$K$2,$Z28,MAX(Profiles!$C$2,AM$4-$W28))&gt;0),$EC28,0),0))))))</f>
        <v>0</v>
      </c>
      <c r="CL28" s="135">
        <f ca="1">IF(OR($Z28=0,SSSModel!$C$4="CF"),AN28,
IF(LEFT($V28,3)="ON_",
     IF(SSSModel!$C$4="RR",SUMPRODUCT(OFFSET($AC28,0,0,1,$CB$2),OFFSET(Profiles!$K$28,($Z28-1)*(Profiles!$I$26+1)+CL$4-SSSModel!$C$3+1,0,1,$CB$2)),
     IF(SSSModel!$C$4="ECC",$EA28*$EB28*SUMPRODUCT(OFFSET($AC28,0,MAX(0,CL$4-$DZ28-$CA$4+1),1,MIN($DZ28,CL$4-$CA$4+1)),OFFSET(Escalation!$K$24,($Y28-1)*(Escalation!$I$22+1)+CL$4-SSSModel!$C$3+1,MAX(0,CL$4-$DZ28-$CA$4+1),1,MIN($DZ28,CL$4-$CA$4+1))),
     IF(SSSModel!$C$4="PV",AN28*$EA28*(1+SSSModel!$C$2),
     IF(SSSModel!$C$4="FCR",$EC28*SUM(OFFSET($AC28,0,MAX(CL$4-$AC$4-$DZ28+1,0),1,MIN($DZ28,CL$4-$AC$4+1))),0)))),
SUM($AC28:$BZ28)*
     IF(SSSModel!$C$4="RR",OFFSET(Profiles!$K$2,$Z28,MAX(Profiles!$C$2,AN$4-$W28)),
     IF(SSSModel!$C$4="ECC",$EA28*$EB28*IF(MAX(Escalation!$C$2,AN$4-$W28)&gt;$DZ28-1,0,OFFSET(Escalation!$K$2,$Y28,MAX(Escalation!$C$2,AN$4-$W28))),
     IF(SSSModel!$C$4="PV",IF(CL$4=$W28,$EA28*(1+SSSModel!$C$2),0),
     IF(SSSModel!$C$4="FCR",IF(AND(CL$4&gt;=$W28,OFFSET(Profiles!$K$2,$Z28,MAX(Profiles!$C$2,AN$4-$W28))&gt;0),$EC28,0),0))))))</f>
        <v>0</v>
      </c>
      <c r="CM28" s="135">
        <f ca="1">IF(OR($Z28=0,SSSModel!$C$4="CF"),AO28,
IF(LEFT($V28,3)="ON_",
     IF(SSSModel!$C$4="RR",SUMPRODUCT(OFFSET($AC28,0,0,1,$CB$2),OFFSET(Profiles!$K$28,($Z28-1)*(Profiles!$I$26+1)+CM$4-SSSModel!$C$3+1,0,1,$CB$2)),
     IF(SSSModel!$C$4="ECC",$EA28*$EB28*SUMPRODUCT(OFFSET($AC28,0,MAX(0,CM$4-$DZ28-$CA$4+1),1,MIN($DZ28,CM$4-$CA$4+1)),OFFSET(Escalation!$K$24,($Y28-1)*(Escalation!$I$22+1)+CM$4-SSSModel!$C$3+1,MAX(0,CM$4-$DZ28-$CA$4+1),1,MIN($DZ28,CM$4-$CA$4+1))),
     IF(SSSModel!$C$4="PV",AO28*$EA28*(1+SSSModel!$C$2),
     IF(SSSModel!$C$4="FCR",$EC28*SUM(OFFSET($AC28,0,MAX(CM$4-$AC$4-$DZ28+1,0),1,MIN($DZ28,CM$4-$AC$4+1))),0)))),
SUM($AC28:$BZ28)*
     IF(SSSModel!$C$4="RR",OFFSET(Profiles!$K$2,$Z28,MAX(Profiles!$C$2,AO$4-$W28)),
     IF(SSSModel!$C$4="ECC",$EA28*$EB28*IF(MAX(Escalation!$C$2,AO$4-$W28)&gt;$DZ28-1,0,OFFSET(Escalation!$K$2,$Y28,MAX(Escalation!$C$2,AO$4-$W28))),
     IF(SSSModel!$C$4="PV",IF(CM$4=$W28,$EA28*(1+SSSModel!$C$2),0),
     IF(SSSModel!$C$4="FCR",IF(AND(CM$4&gt;=$W28,OFFSET(Profiles!$K$2,$Z28,MAX(Profiles!$C$2,AO$4-$W28))&gt;0),$EC28,0),0))))))</f>
        <v>0</v>
      </c>
      <c r="CN28" s="135">
        <f ca="1">IF(OR($Z28=0,SSSModel!$C$4="CF"),AP28,
IF(LEFT($V28,3)="ON_",
     IF(SSSModel!$C$4="RR",SUMPRODUCT(OFFSET($AC28,0,0,1,$CB$2),OFFSET(Profiles!$K$28,($Z28-1)*(Profiles!$I$26+1)+CN$4-SSSModel!$C$3+1,0,1,$CB$2)),
     IF(SSSModel!$C$4="ECC",$EA28*$EB28*SUMPRODUCT(OFFSET($AC28,0,MAX(0,CN$4-$DZ28-$CA$4+1),1,MIN($DZ28,CN$4-$CA$4+1)),OFFSET(Escalation!$K$24,($Y28-1)*(Escalation!$I$22+1)+CN$4-SSSModel!$C$3+1,MAX(0,CN$4-$DZ28-$CA$4+1),1,MIN($DZ28,CN$4-$CA$4+1))),
     IF(SSSModel!$C$4="PV",AP28*$EA28*(1+SSSModel!$C$2),
     IF(SSSModel!$C$4="FCR",$EC28*SUM(OFFSET($AC28,0,MAX(CN$4-$AC$4-$DZ28+1,0),1,MIN($DZ28,CN$4-$AC$4+1))),0)))),
SUM($AC28:$BZ28)*
     IF(SSSModel!$C$4="RR",OFFSET(Profiles!$K$2,$Z28,MAX(Profiles!$C$2,AP$4-$W28)),
     IF(SSSModel!$C$4="ECC",$EA28*$EB28*IF(MAX(Escalation!$C$2,AP$4-$W28)&gt;$DZ28-1,0,OFFSET(Escalation!$K$2,$Y28,MAX(Escalation!$C$2,AP$4-$W28))),
     IF(SSSModel!$C$4="PV",IF(CN$4=$W28,$EA28*(1+SSSModel!$C$2),0),
     IF(SSSModel!$C$4="FCR",IF(AND(CN$4&gt;=$W28,OFFSET(Profiles!$K$2,$Z28,MAX(Profiles!$C$2,AP$4-$W28))&gt;0),$EC28,0),0))))))</f>
        <v>0</v>
      </c>
      <c r="CO28" s="135">
        <f ca="1">IF(OR($Z28=0,SSSModel!$C$4="CF"),AQ28,
IF(LEFT($V28,3)="ON_",
     IF(SSSModel!$C$4="RR",SUMPRODUCT(OFFSET($AC28,0,0,1,$CB$2),OFFSET(Profiles!$K$28,($Z28-1)*(Profiles!$I$26+1)+CO$4-SSSModel!$C$3+1,0,1,$CB$2)),
     IF(SSSModel!$C$4="ECC",$EA28*$EB28*SUMPRODUCT(OFFSET($AC28,0,MAX(0,CO$4-$DZ28-$CA$4+1),1,MIN($DZ28,CO$4-$CA$4+1)),OFFSET(Escalation!$K$24,($Y28-1)*(Escalation!$I$22+1)+CO$4-SSSModel!$C$3+1,MAX(0,CO$4-$DZ28-$CA$4+1),1,MIN($DZ28,CO$4-$CA$4+1))),
     IF(SSSModel!$C$4="PV",AQ28*$EA28*(1+SSSModel!$C$2),
     IF(SSSModel!$C$4="FCR",$EC28*SUM(OFFSET($AC28,0,MAX(CO$4-$AC$4-$DZ28+1,0),1,MIN($DZ28,CO$4-$AC$4+1))),0)))),
SUM($AC28:$BZ28)*
     IF(SSSModel!$C$4="RR",OFFSET(Profiles!$K$2,$Z28,MAX(Profiles!$C$2,AQ$4-$W28)),
     IF(SSSModel!$C$4="ECC",$EA28*$EB28*IF(MAX(Escalation!$C$2,AQ$4-$W28)&gt;$DZ28-1,0,OFFSET(Escalation!$K$2,$Y28,MAX(Escalation!$C$2,AQ$4-$W28))),
     IF(SSSModel!$C$4="PV",IF(CO$4=$W28,$EA28*(1+SSSModel!$C$2),0),
     IF(SSSModel!$C$4="FCR",IF(AND(CO$4&gt;=$W28,OFFSET(Profiles!$K$2,$Z28,MAX(Profiles!$C$2,AQ$4-$W28))&gt;0),$EC28,0),0))))))</f>
        <v>0</v>
      </c>
      <c r="CP28" s="135">
        <f ca="1">IF(OR($Z28=0,SSSModel!$C$4="CF"),AR28,
IF(LEFT($V28,3)="ON_",
     IF(SSSModel!$C$4="RR",SUMPRODUCT(OFFSET($AC28,0,0,1,$CB$2),OFFSET(Profiles!$K$28,($Z28-1)*(Profiles!$I$26+1)+CP$4-SSSModel!$C$3+1,0,1,$CB$2)),
     IF(SSSModel!$C$4="ECC",$EA28*$EB28*SUMPRODUCT(OFFSET($AC28,0,MAX(0,CP$4-$DZ28-$CA$4+1),1,MIN($DZ28,CP$4-$CA$4+1)),OFFSET(Escalation!$K$24,($Y28-1)*(Escalation!$I$22+1)+CP$4-SSSModel!$C$3+1,MAX(0,CP$4-$DZ28-$CA$4+1),1,MIN($DZ28,CP$4-$CA$4+1))),
     IF(SSSModel!$C$4="PV",AR28*$EA28*(1+SSSModel!$C$2),
     IF(SSSModel!$C$4="FCR",$EC28*SUM(OFFSET($AC28,0,MAX(CP$4-$AC$4-$DZ28+1,0),1,MIN($DZ28,CP$4-$AC$4+1))),0)))),
SUM($AC28:$BZ28)*
     IF(SSSModel!$C$4="RR",OFFSET(Profiles!$K$2,$Z28,MAX(Profiles!$C$2,AR$4-$W28)),
     IF(SSSModel!$C$4="ECC",$EA28*$EB28*IF(MAX(Escalation!$C$2,AR$4-$W28)&gt;$DZ28-1,0,OFFSET(Escalation!$K$2,$Y28,MAX(Escalation!$C$2,AR$4-$W28))),
     IF(SSSModel!$C$4="PV",IF(CP$4=$W28,$EA28*(1+SSSModel!$C$2),0),
     IF(SSSModel!$C$4="FCR",IF(AND(CP$4&gt;=$W28,OFFSET(Profiles!$K$2,$Z28,MAX(Profiles!$C$2,AR$4-$W28))&gt;0),$EC28,0),0))))))</f>
        <v>0</v>
      </c>
      <c r="CQ28" s="135">
        <f ca="1">IF(OR($Z28=0,SSSModel!$C$4="CF"),AS28,
IF(LEFT($V28,3)="ON_",
     IF(SSSModel!$C$4="RR",SUMPRODUCT(OFFSET($AC28,0,0,1,$CB$2),OFFSET(Profiles!$K$28,($Z28-1)*(Profiles!$I$26+1)+CQ$4-SSSModel!$C$3+1,0,1,$CB$2)),
     IF(SSSModel!$C$4="ECC",$EA28*$EB28*SUMPRODUCT(OFFSET($AC28,0,MAX(0,CQ$4-$DZ28-$CA$4+1),1,MIN($DZ28,CQ$4-$CA$4+1)),OFFSET(Escalation!$K$24,($Y28-1)*(Escalation!$I$22+1)+CQ$4-SSSModel!$C$3+1,MAX(0,CQ$4-$DZ28-$CA$4+1),1,MIN($DZ28,CQ$4-$CA$4+1))),
     IF(SSSModel!$C$4="PV",AS28*$EA28*(1+SSSModel!$C$2),
     IF(SSSModel!$C$4="FCR",$EC28*SUM(OFFSET($AC28,0,MAX(CQ$4-$AC$4-$DZ28+1,0),1,MIN($DZ28,CQ$4-$AC$4+1))),0)))),
SUM($AC28:$BZ28)*
     IF(SSSModel!$C$4="RR",OFFSET(Profiles!$K$2,$Z28,MAX(Profiles!$C$2,AS$4-$W28)),
     IF(SSSModel!$C$4="ECC",$EA28*$EB28*IF(MAX(Escalation!$C$2,AS$4-$W28)&gt;$DZ28-1,0,OFFSET(Escalation!$K$2,$Y28,MAX(Escalation!$C$2,AS$4-$W28))),
     IF(SSSModel!$C$4="PV",IF(CQ$4=$W28,$EA28*(1+SSSModel!$C$2),0),
     IF(SSSModel!$C$4="FCR",IF(AND(CQ$4&gt;=$W28,OFFSET(Profiles!$K$2,$Z28,MAX(Profiles!$C$2,AS$4-$W28))&gt;0),$EC28,0),0))))))</f>
        <v>0</v>
      </c>
      <c r="CR28" s="135">
        <f ca="1">IF(OR($Z28=0,SSSModel!$C$4="CF"),AT28,
IF(LEFT($V28,3)="ON_",
     IF(SSSModel!$C$4="RR",SUMPRODUCT(OFFSET($AC28,0,0,1,$CB$2),OFFSET(Profiles!$K$28,($Z28-1)*(Profiles!$I$26+1)+CR$4-SSSModel!$C$3+1,0,1,$CB$2)),
     IF(SSSModel!$C$4="ECC",$EA28*$EB28*SUMPRODUCT(OFFSET($AC28,0,MAX(0,CR$4-$DZ28-$CA$4+1),1,MIN($DZ28,CR$4-$CA$4+1)),OFFSET(Escalation!$K$24,($Y28-1)*(Escalation!$I$22+1)+CR$4-SSSModel!$C$3+1,MAX(0,CR$4-$DZ28-$CA$4+1),1,MIN($DZ28,CR$4-$CA$4+1))),
     IF(SSSModel!$C$4="PV",AT28*$EA28*(1+SSSModel!$C$2),
     IF(SSSModel!$C$4="FCR",$EC28*SUM(OFFSET($AC28,0,MAX(CR$4-$AC$4-$DZ28+1,0),1,MIN($DZ28,CR$4-$AC$4+1))),0)))),
SUM($AC28:$BZ28)*
     IF(SSSModel!$C$4="RR",OFFSET(Profiles!$K$2,$Z28,MAX(Profiles!$C$2,AT$4-$W28)),
     IF(SSSModel!$C$4="ECC",$EA28*$EB28*IF(MAX(Escalation!$C$2,AT$4-$W28)&gt;$DZ28-1,0,OFFSET(Escalation!$K$2,$Y28,MAX(Escalation!$C$2,AT$4-$W28))),
     IF(SSSModel!$C$4="PV",IF(CR$4=$W28,$EA28*(1+SSSModel!$C$2),0),
     IF(SSSModel!$C$4="FCR",IF(AND(CR$4&gt;=$W28,OFFSET(Profiles!$K$2,$Z28,MAX(Profiles!$C$2,AT$4-$W28))&gt;0),$EC28,0),0))))))</f>
        <v>0</v>
      </c>
      <c r="CS28" s="135">
        <f ca="1">IF(OR($Z28=0,SSSModel!$C$4="CF"),AU28,
IF(LEFT($V28,3)="ON_",
     IF(SSSModel!$C$4="RR",SUMPRODUCT(OFFSET($AC28,0,0,1,$CB$2),OFFSET(Profiles!$K$28,($Z28-1)*(Profiles!$I$26+1)+CS$4-SSSModel!$C$3+1,0,1,$CB$2)),
     IF(SSSModel!$C$4="ECC",$EA28*$EB28*SUMPRODUCT(OFFSET($AC28,0,MAX(0,CS$4-$DZ28-$CA$4+1),1,MIN($DZ28,CS$4-$CA$4+1)),OFFSET(Escalation!$K$24,($Y28-1)*(Escalation!$I$22+1)+CS$4-SSSModel!$C$3+1,MAX(0,CS$4-$DZ28-$CA$4+1),1,MIN($DZ28,CS$4-$CA$4+1))),
     IF(SSSModel!$C$4="PV",AU28*$EA28*(1+SSSModel!$C$2),
     IF(SSSModel!$C$4="FCR",$EC28*SUM(OFFSET($AC28,0,MAX(CS$4-$AC$4-$DZ28+1,0),1,MIN($DZ28,CS$4-$AC$4+1))),0)))),
SUM($AC28:$BZ28)*
     IF(SSSModel!$C$4="RR",OFFSET(Profiles!$K$2,$Z28,MAX(Profiles!$C$2,AU$4-$W28)),
     IF(SSSModel!$C$4="ECC",$EA28*$EB28*IF(MAX(Escalation!$C$2,AU$4-$W28)&gt;$DZ28-1,0,OFFSET(Escalation!$K$2,$Y28,MAX(Escalation!$C$2,AU$4-$W28))),
     IF(SSSModel!$C$4="PV",IF(CS$4=$W28,$EA28*(1+SSSModel!$C$2),0),
     IF(SSSModel!$C$4="FCR",IF(AND(CS$4&gt;=$W28,OFFSET(Profiles!$K$2,$Z28,MAX(Profiles!$C$2,AU$4-$W28))&gt;0),$EC28,0),0))))))</f>
        <v>0</v>
      </c>
      <c r="CT28" s="135">
        <f ca="1">IF(OR($Z28=0,SSSModel!$C$4="CF"),AV28,
IF(LEFT($V28,3)="ON_",
     IF(SSSModel!$C$4="RR",SUMPRODUCT(OFFSET($AC28,0,0,1,$CB$2),OFFSET(Profiles!$K$28,($Z28-1)*(Profiles!$I$26+1)+CT$4-SSSModel!$C$3+1,0,1,$CB$2)),
     IF(SSSModel!$C$4="ECC",$EA28*$EB28*SUMPRODUCT(OFFSET($AC28,0,MAX(0,CT$4-$DZ28-$CA$4+1),1,MIN($DZ28,CT$4-$CA$4+1)),OFFSET(Escalation!$K$24,($Y28-1)*(Escalation!$I$22+1)+CT$4-SSSModel!$C$3+1,MAX(0,CT$4-$DZ28-$CA$4+1),1,MIN($DZ28,CT$4-$CA$4+1))),
     IF(SSSModel!$C$4="PV",AV28*$EA28*(1+SSSModel!$C$2),
     IF(SSSModel!$C$4="FCR",$EC28*SUM(OFFSET($AC28,0,MAX(CT$4-$AC$4-$DZ28+1,0),1,MIN($DZ28,CT$4-$AC$4+1))),0)))),
SUM($AC28:$BZ28)*
     IF(SSSModel!$C$4="RR",OFFSET(Profiles!$K$2,$Z28,MAX(Profiles!$C$2,AV$4-$W28)),
     IF(SSSModel!$C$4="ECC",$EA28*$EB28*IF(MAX(Escalation!$C$2,AV$4-$W28)&gt;$DZ28-1,0,OFFSET(Escalation!$K$2,$Y28,MAX(Escalation!$C$2,AV$4-$W28))),
     IF(SSSModel!$C$4="PV",IF(CT$4=$W28,$EA28*(1+SSSModel!$C$2),0),
     IF(SSSModel!$C$4="FCR",IF(AND(CT$4&gt;=$W28,OFFSET(Profiles!$K$2,$Z28,MAX(Profiles!$C$2,AV$4-$W28))&gt;0),$EC28,0),0))))))</f>
        <v>0</v>
      </c>
      <c r="CU28" s="135">
        <f ca="1">IF(OR($Z28=0,SSSModel!$C$4="CF"),AW28,
IF(LEFT($V28,3)="ON_",
     IF(SSSModel!$C$4="RR",SUMPRODUCT(OFFSET($AC28,0,0,1,$CB$2),OFFSET(Profiles!$K$28,($Z28-1)*(Profiles!$I$26+1)+CU$4-SSSModel!$C$3+1,0,1,$CB$2)),
     IF(SSSModel!$C$4="ECC",$EA28*$EB28*SUMPRODUCT(OFFSET($AC28,0,MAX(0,CU$4-$DZ28-$CA$4+1),1,MIN($DZ28,CU$4-$CA$4+1)),OFFSET(Escalation!$K$24,($Y28-1)*(Escalation!$I$22+1)+CU$4-SSSModel!$C$3+1,MAX(0,CU$4-$DZ28-$CA$4+1),1,MIN($DZ28,CU$4-$CA$4+1))),
     IF(SSSModel!$C$4="PV",AW28*$EA28*(1+SSSModel!$C$2),
     IF(SSSModel!$C$4="FCR",$EC28*SUM(OFFSET($AC28,0,MAX(CU$4-$AC$4-$DZ28+1,0),1,MIN($DZ28,CU$4-$AC$4+1))),0)))),
SUM($AC28:$BZ28)*
     IF(SSSModel!$C$4="RR",OFFSET(Profiles!$K$2,$Z28,MAX(Profiles!$C$2,AW$4-$W28)),
     IF(SSSModel!$C$4="ECC",$EA28*$EB28*IF(MAX(Escalation!$C$2,AW$4-$W28)&gt;$DZ28-1,0,OFFSET(Escalation!$K$2,$Y28,MAX(Escalation!$C$2,AW$4-$W28))),
     IF(SSSModel!$C$4="PV",IF(CU$4=$W28,$EA28*(1+SSSModel!$C$2),0),
     IF(SSSModel!$C$4="FCR",IF(AND(CU$4&gt;=$W28,OFFSET(Profiles!$K$2,$Z28,MAX(Profiles!$C$2,AW$4-$W28))&gt;0),$EC28,0),0))))))</f>
        <v>0</v>
      </c>
      <c r="CV28" s="135">
        <f ca="1">IF(OR($Z28=0,SSSModel!$C$4="CF"),AX28,
IF(LEFT($V28,3)="ON_",
     IF(SSSModel!$C$4="RR",SUMPRODUCT(OFFSET($AC28,0,0,1,$CB$2),OFFSET(Profiles!$K$28,($Z28-1)*(Profiles!$I$26+1)+CV$4-SSSModel!$C$3+1,0,1,$CB$2)),
     IF(SSSModel!$C$4="ECC",$EA28*$EB28*SUMPRODUCT(OFFSET($AC28,0,MAX(0,CV$4-$DZ28-$CA$4+1),1,MIN($DZ28,CV$4-$CA$4+1)),OFFSET(Escalation!$K$24,($Y28-1)*(Escalation!$I$22+1)+CV$4-SSSModel!$C$3+1,MAX(0,CV$4-$DZ28-$CA$4+1),1,MIN($DZ28,CV$4-$CA$4+1))),
     IF(SSSModel!$C$4="PV",AX28*$EA28*(1+SSSModel!$C$2),
     IF(SSSModel!$C$4="FCR",$EC28*SUM(OFFSET($AC28,0,MAX(CV$4-$AC$4-$DZ28+1,0),1,MIN($DZ28,CV$4-$AC$4+1))),0)))),
SUM($AC28:$BZ28)*
     IF(SSSModel!$C$4="RR",OFFSET(Profiles!$K$2,$Z28,MAX(Profiles!$C$2,AX$4-$W28)),
     IF(SSSModel!$C$4="ECC",$EA28*$EB28*IF(MAX(Escalation!$C$2,AX$4-$W28)&gt;$DZ28-1,0,OFFSET(Escalation!$K$2,$Y28,MAX(Escalation!$C$2,AX$4-$W28))),
     IF(SSSModel!$C$4="PV",IF(CV$4=$W28,$EA28*(1+SSSModel!$C$2),0),
     IF(SSSModel!$C$4="FCR",IF(AND(CV$4&gt;=$W28,OFFSET(Profiles!$K$2,$Z28,MAX(Profiles!$C$2,AX$4-$W28))&gt;0),$EC28,0),0))))))</f>
        <v>0</v>
      </c>
      <c r="CW28" s="135">
        <f ca="1">IF(OR($Z28=0,SSSModel!$C$4="CF"),AY28,
IF(LEFT($V28,3)="ON_",
     IF(SSSModel!$C$4="RR",SUMPRODUCT(OFFSET($AC28,0,0,1,$CB$2),OFFSET(Profiles!$K$28,($Z28-1)*(Profiles!$I$26+1)+CW$4-SSSModel!$C$3+1,0,1,$CB$2)),
     IF(SSSModel!$C$4="ECC",$EA28*$EB28*SUMPRODUCT(OFFSET($AC28,0,MAX(0,CW$4-$DZ28-$CA$4+1),1,MIN($DZ28,CW$4-$CA$4+1)),OFFSET(Escalation!$K$24,($Y28-1)*(Escalation!$I$22+1)+CW$4-SSSModel!$C$3+1,MAX(0,CW$4-$DZ28-$CA$4+1),1,MIN($DZ28,CW$4-$CA$4+1))),
     IF(SSSModel!$C$4="PV",AY28*$EA28*(1+SSSModel!$C$2),
     IF(SSSModel!$C$4="FCR",$EC28*SUM(OFFSET($AC28,0,MAX(CW$4-$AC$4-$DZ28+1,0),1,MIN($DZ28,CW$4-$AC$4+1))),0)))),
SUM($AC28:$BZ28)*
     IF(SSSModel!$C$4="RR",OFFSET(Profiles!$K$2,$Z28,MAX(Profiles!$C$2,AY$4-$W28)),
     IF(SSSModel!$C$4="ECC",$EA28*$EB28*IF(MAX(Escalation!$C$2,AY$4-$W28)&gt;$DZ28-1,0,OFFSET(Escalation!$K$2,$Y28,MAX(Escalation!$C$2,AY$4-$W28))),
     IF(SSSModel!$C$4="PV",IF(CW$4=$W28,$EA28*(1+SSSModel!$C$2),0),
     IF(SSSModel!$C$4="FCR",IF(AND(CW$4&gt;=$W28,OFFSET(Profiles!$K$2,$Z28,MAX(Profiles!$C$2,AY$4-$W28))&gt;0),$EC28,0),0))))))</f>
        <v>0</v>
      </c>
      <c r="CX28" s="135">
        <f ca="1">IF(OR($Z28=0,SSSModel!$C$4="CF"),AZ28,
IF(LEFT($V28,3)="ON_",
     IF(SSSModel!$C$4="RR",SUMPRODUCT(OFFSET($AC28,0,0,1,$CB$2),OFFSET(Profiles!$K$28,($Z28-1)*(Profiles!$I$26+1)+CX$4-SSSModel!$C$3+1,0,1,$CB$2)),
     IF(SSSModel!$C$4="ECC",$EA28*$EB28*SUMPRODUCT(OFFSET($AC28,0,MAX(0,CX$4-$DZ28-$CA$4+1),1,MIN($DZ28,CX$4-$CA$4+1)),OFFSET(Escalation!$K$24,($Y28-1)*(Escalation!$I$22+1)+CX$4-SSSModel!$C$3+1,MAX(0,CX$4-$DZ28-$CA$4+1),1,MIN($DZ28,CX$4-$CA$4+1))),
     IF(SSSModel!$C$4="PV",AZ28*$EA28*(1+SSSModel!$C$2),
     IF(SSSModel!$C$4="FCR",$EC28*SUM(OFFSET($AC28,0,MAX(CX$4-$AC$4-$DZ28+1,0),1,MIN($DZ28,CX$4-$AC$4+1))),0)))),
SUM($AC28:$BZ28)*
     IF(SSSModel!$C$4="RR",OFFSET(Profiles!$K$2,$Z28,MAX(Profiles!$C$2,AZ$4-$W28)),
     IF(SSSModel!$C$4="ECC",$EA28*$EB28*IF(MAX(Escalation!$C$2,AZ$4-$W28)&gt;$DZ28-1,0,OFFSET(Escalation!$K$2,$Y28,MAX(Escalation!$C$2,AZ$4-$W28))),
     IF(SSSModel!$C$4="PV",IF(CX$4=$W28,$EA28*(1+SSSModel!$C$2),0),
     IF(SSSModel!$C$4="FCR",IF(AND(CX$4&gt;=$W28,OFFSET(Profiles!$K$2,$Z28,MAX(Profiles!$C$2,AZ$4-$W28))&gt;0),$EC28,0),0))))))</f>
        <v>0</v>
      </c>
      <c r="CY28" s="135">
        <f ca="1">IF(OR($Z28=0,SSSModel!$C$4="CF"),BA28,
IF(LEFT($V28,3)="ON_",
     IF(SSSModel!$C$4="RR",SUMPRODUCT(OFFSET($AC28,0,0,1,$CB$2),OFFSET(Profiles!$K$28,($Z28-1)*(Profiles!$I$26+1)+CY$4-SSSModel!$C$3+1,0,1,$CB$2)),
     IF(SSSModel!$C$4="ECC",$EA28*$EB28*SUMPRODUCT(OFFSET($AC28,0,MAX(0,CY$4-$DZ28-$CA$4+1),1,MIN($DZ28,CY$4-$CA$4+1)),OFFSET(Escalation!$K$24,($Y28-1)*(Escalation!$I$22+1)+CY$4-SSSModel!$C$3+1,MAX(0,CY$4-$DZ28-$CA$4+1),1,MIN($DZ28,CY$4-$CA$4+1))),
     IF(SSSModel!$C$4="PV",BA28*$EA28*(1+SSSModel!$C$2),
     IF(SSSModel!$C$4="FCR",$EC28*SUM(OFFSET($AC28,0,MAX(CY$4-$AC$4-$DZ28+1,0),1,MIN($DZ28,CY$4-$AC$4+1))),0)))),
SUM($AC28:$BZ28)*
     IF(SSSModel!$C$4="RR",OFFSET(Profiles!$K$2,$Z28,MAX(Profiles!$C$2,BA$4-$W28)),
     IF(SSSModel!$C$4="ECC",$EA28*$EB28*IF(MAX(Escalation!$C$2,BA$4-$W28)&gt;$DZ28-1,0,OFFSET(Escalation!$K$2,$Y28,MAX(Escalation!$C$2,BA$4-$W28))),
     IF(SSSModel!$C$4="PV",IF(CY$4=$W28,$EA28*(1+SSSModel!$C$2),0),
     IF(SSSModel!$C$4="FCR",IF(AND(CY$4&gt;=$W28,OFFSET(Profiles!$K$2,$Z28,MAX(Profiles!$C$2,BA$4-$W28))&gt;0),$EC28,0),0))))))</f>
        <v>0</v>
      </c>
      <c r="CZ28" s="135">
        <f ca="1">IF(OR($Z28=0,SSSModel!$C$4="CF"),BB28,
IF(LEFT($V28,3)="ON_",
     IF(SSSModel!$C$4="RR",SUMPRODUCT(OFFSET($AC28,0,0,1,$CB$2),OFFSET(Profiles!$K$28,($Z28-1)*(Profiles!$I$26+1)+CZ$4-SSSModel!$C$3+1,0,1,$CB$2)),
     IF(SSSModel!$C$4="ECC",$EA28*$EB28*SUMPRODUCT(OFFSET($AC28,0,MAX(0,CZ$4-$DZ28-$CA$4+1),1,MIN($DZ28,CZ$4-$CA$4+1)),OFFSET(Escalation!$K$24,($Y28-1)*(Escalation!$I$22+1)+CZ$4-SSSModel!$C$3+1,MAX(0,CZ$4-$DZ28-$CA$4+1),1,MIN($DZ28,CZ$4-$CA$4+1))),
     IF(SSSModel!$C$4="PV",BB28*$EA28*(1+SSSModel!$C$2),
     IF(SSSModel!$C$4="FCR",$EC28*SUM(OFFSET($AC28,0,MAX(CZ$4-$AC$4-$DZ28+1,0),1,MIN($DZ28,CZ$4-$AC$4+1))),0)))),
SUM($AC28:$BZ28)*
     IF(SSSModel!$C$4="RR",OFFSET(Profiles!$K$2,$Z28,MAX(Profiles!$C$2,BB$4-$W28)),
     IF(SSSModel!$C$4="ECC",$EA28*$EB28*IF(MAX(Escalation!$C$2,BB$4-$W28)&gt;$DZ28-1,0,OFFSET(Escalation!$K$2,$Y28,MAX(Escalation!$C$2,BB$4-$W28))),
     IF(SSSModel!$C$4="PV",IF(CZ$4=$W28,$EA28*(1+SSSModel!$C$2),0),
     IF(SSSModel!$C$4="FCR",IF(AND(CZ$4&gt;=$W28,OFFSET(Profiles!$K$2,$Z28,MAX(Profiles!$C$2,BB$4-$W28))&gt;0),$EC28,0),0))))))</f>
        <v>0</v>
      </c>
      <c r="DA28" s="135">
        <f ca="1">IF(OR($Z28=0,SSSModel!$C$4="CF"),BC28,
IF(LEFT($V28,3)="ON_",
     IF(SSSModel!$C$4="RR",SUMPRODUCT(OFFSET($AC28,0,0,1,$CB$2),OFFSET(Profiles!$K$28,($Z28-1)*(Profiles!$I$26+1)+DA$4-SSSModel!$C$3+1,0,1,$CB$2)),
     IF(SSSModel!$C$4="ECC",$EA28*$EB28*SUMPRODUCT(OFFSET($AC28,0,MAX(0,DA$4-$DZ28-$CA$4+1),1,MIN($DZ28,DA$4-$CA$4+1)),OFFSET(Escalation!$K$24,($Y28-1)*(Escalation!$I$22+1)+DA$4-SSSModel!$C$3+1,MAX(0,DA$4-$DZ28-$CA$4+1),1,MIN($DZ28,DA$4-$CA$4+1))),
     IF(SSSModel!$C$4="PV",BC28*$EA28*(1+SSSModel!$C$2),
     IF(SSSModel!$C$4="FCR",$EC28*SUM(OFFSET($AC28,0,MAX(DA$4-$AC$4-$DZ28+1,0),1,MIN($DZ28,DA$4-$AC$4+1))),0)))),
SUM($AC28:$BZ28)*
     IF(SSSModel!$C$4="RR",OFFSET(Profiles!$K$2,$Z28,MAX(Profiles!$C$2,BC$4-$W28)),
     IF(SSSModel!$C$4="ECC",$EA28*$EB28*IF(MAX(Escalation!$C$2,BC$4-$W28)&gt;$DZ28-1,0,OFFSET(Escalation!$K$2,$Y28,MAX(Escalation!$C$2,BC$4-$W28))),
     IF(SSSModel!$C$4="PV",IF(DA$4=$W28,$EA28*(1+SSSModel!$C$2),0),
     IF(SSSModel!$C$4="FCR",IF(AND(DA$4&gt;=$W28,OFFSET(Profiles!$K$2,$Z28,MAX(Profiles!$C$2,BC$4-$W28))&gt;0),$EC28,0),0))))))</f>
        <v>0</v>
      </c>
      <c r="DB28" s="135">
        <f ca="1">IF(OR($Z28=0,SSSModel!$C$4="CF"),BD28,
IF(LEFT($V28,3)="ON_",
     IF(SSSModel!$C$4="RR",SUMPRODUCT(OFFSET($AC28,0,0,1,$CB$2),OFFSET(Profiles!$K$28,($Z28-1)*(Profiles!$I$26+1)+DB$4-SSSModel!$C$3+1,0,1,$CB$2)),
     IF(SSSModel!$C$4="ECC",$EA28*$EB28*SUMPRODUCT(OFFSET($AC28,0,MAX(0,DB$4-$DZ28-$CA$4+1),1,MIN($DZ28,DB$4-$CA$4+1)),OFFSET(Escalation!$K$24,($Y28-1)*(Escalation!$I$22+1)+DB$4-SSSModel!$C$3+1,MAX(0,DB$4-$DZ28-$CA$4+1),1,MIN($DZ28,DB$4-$CA$4+1))),
     IF(SSSModel!$C$4="PV",BD28*$EA28*(1+SSSModel!$C$2),
     IF(SSSModel!$C$4="FCR",$EC28*SUM(OFFSET($AC28,0,MAX(DB$4-$AC$4-$DZ28+1,0),1,MIN($DZ28,DB$4-$AC$4+1))),0)))),
SUM($AC28:$BZ28)*
     IF(SSSModel!$C$4="RR",OFFSET(Profiles!$K$2,$Z28,MAX(Profiles!$C$2,BD$4-$W28)),
     IF(SSSModel!$C$4="ECC",$EA28*$EB28*IF(MAX(Escalation!$C$2,BD$4-$W28)&gt;$DZ28-1,0,OFFSET(Escalation!$K$2,$Y28,MAX(Escalation!$C$2,BD$4-$W28))),
     IF(SSSModel!$C$4="PV",IF(DB$4=$W28,$EA28*(1+SSSModel!$C$2),0),
     IF(SSSModel!$C$4="FCR",IF(AND(DB$4&gt;=$W28,OFFSET(Profiles!$K$2,$Z28,MAX(Profiles!$C$2,BD$4-$W28))&gt;0),$EC28,0),0))))))</f>
        <v>0</v>
      </c>
      <c r="DC28" s="135">
        <f ca="1">IF(OR($Z28=0,SSSModel!$C$4="CF"),BE28,
IF(LEFT($V28,3)="ON_",
     IF(SSSModel!$C$4="RR",SUMPRODUCT(OFFSET($AC28,0,0,1,$CB$2),OFFSET(Profiles!$K$28,($Z28-1)*(Profiles!$I$26+1)+DC$4-SSSModel!$C$3+1,0,1,$CB$2)),
     IF(SSSModel!$C$4="ECC",$EA28*$EB28*SUMPRODUCT(OFFSET($AC28,0,MAX(0,DC$4-$DZ28-$CA$4+1),1,MIN($DZ28,DC$4-$CA$4+1)),OFFSET(Escalation!$K$24,($Y28-1)*(Escalation!$I$22+1)+DC$4-SSSModel!$C$3+1,MAX(0,DC$4-$DZ28-$CA$4+1),1,MIN($DZ28,DC$4-$CA$4+1))),
     IF(SSSModel!$C$4="PV",BE28*$EA28*(1+SSSModel!$C$2),
     IF(SSSModel!$C$4="FCR",$EC28*SUM(OFFSET($AC28,0,MAX(DC$4-$AC$4-$DZ28+1,0),1,MIN($DZ28,DC$4-$AC$4+1))),0)))),
SUM($AC28:$BZ28)*
     IF(SSSModel!$C$4="RR",OFFSET(Profiles!$K$2,$Z28,MAX(Profiles!$C$2,BE$4-$W28)),
     IF(SSSModel!$C$4="ECC",$EA28*$EB28*IF(MAX(Escalation!$C$2,BE$4-$W28)&gt;$DZ28-1,0,OFFSET(Escalation!$K$2,$Y28,MAX(Escalation!$C$2,BE$4-$W28))),
     IF(SSSModel!$C$4="PV",IF(DC$4=$W28,$EA28*(1+SSSModel!$C$2),0),
     IF(SSSModel!$C$4="FCR",IF(AND(DC$4&gt;=$W28,OFFSET(Profiles!$K$2,$Z28,MAX(Profiles!$C$2,BE$4-$W28))&gt;0),$EC28,0),0))))))</f>
        <v>0</v>
      </c>
      <c r="DD28" s="135">
        <f ca="1">IF(OR($Z28=0,SSSModel!$C$4="CF"),BF28,
IF(LEFT($V28,3)="ON_",
     IF(SSSModel!$C$4="RR",SUMPRODUCT(OFFSET($AC28,0,0,1,$CB$2),OFFSET(Profiles!$K$28,($Z28-1)*(Profiles!$I$26+1)+DD$4-SSSModel!$C$3+1,0,1,$CB$2)),
     IF(SSSModel!$C$4="ECC",$EA28*$EB28*SUMPRODUCT(OFFSET($AC28,0,MAX(0,DD$4-$DZ28-$CA$4+1),1,MIN($DZ28,DD$4-$CA$4+1)),OFFSET(Escalation!$K$24,($Y28-1)*(Escalation!$I$22+1)+DD$4-SSSModel!$C$3+1,MAX(0,DD$4-$DZ28-$CA$4+1),1,MIN($DZ28,DD$4-$CA$4+1))),
     IF(SSSModel!$C$4="PV",BF28*$EA28*(1+SSSModel!$C$2),
     IF(SSSModel!$C$4="FCR",$EC28*SUM(OFFSET($AC28,0,MAX(DD$4-$AC$4-$DZ28+1,0),1,MIN($DZ28,DD$4-$AC$4+1))),0)))),
SUM($AC28:$BZ28)*
     IF(SSSModel!$C$4="RR",OFFSET(Profiles!$K$2,$Z28,MAX(Profiles!$C$2,BF$4-$W28)),
     IF(SSSModel!$C$4="ECC",$EA28*$EB28*IF(MAX(Escalation!$C$2,BF$4-$W28)&gt;$DZ28-1,0,OFFSET(Escalation!$K$2,$Y28,MAX(Escalation!$C$2,BF$4-$W28))),
     IF(SSSModel!$C$4="PV",IF(DD$4=$W28,$EA28*(1+SSSModel!$C$2),0),
     IF(SSSModel!$C$4="FCR",IF(AND(DD$4&gt;=$W28,OFFSET(Profiles!$K$2,$Z28,MAX(Profiles!$C$2,BF$4-$W28))&gt;0),$EC28,0),0))))))</f>
        <v>0</v>
      </c>
      <c r="DE28" s="135">
        <f ca="1">IF(OR($Z28=0,SSSModel!$C$4="CF"),BG28,
IF(LEFT($V28,3)="ON_",
     IF(SSSModel!$C$4="RR",SUMPRODUCT(OFFSET($AC28,0,0,1,$CB$2),OFFSET(Profiles!$K$28,($Z28-1)*(Profiles!$I$26+1)+DE$4-SSSModel!$C$3+1,0,1,$CB$2)),
     IF(SSSModel!$C$4="ECC",$EA28*$EB28*SUMPRODUCT(OFFSET($AC28,0,MAX(0,DE$4-$DZ28-$CA$4+1),1,MIN($DZ28,DE$4-$CA$4+1)),OFFSET(Escalation!$K$24,($Y28-1)*(Escalation!$I$22+1)+DE$4-SSSModel!$C$3+1,MAX(0,DE$4-$DZ28-$CA$4+1),1,MIN($DZ28,DE$4-$CA$4+1))),
     IF(SSSModel!$C$4="PV",BG28*$EA28*(1+SSSModel!$C$2),
     IF(SSSModel!$C$4="FCR",$EC28*SUM(OFFSET($AC28,0,MAX(DE$4-$AC$4-$DZ28+1,0),1,MIN($DZ28,DE$4-$AC$4+1))),0)))),
SUM($AC28:$BZ28)*
     IF(SSSModel!$C$4="RR",OFFSET(Profiles!$K$2,$Z28,MAX(Profiles!$C$2,BG$4-$W28)),
     IF(SSSModel!$C$4="ECC",$EA28*$EB28*IF(MAX(Escalation!$C$2,BG$4-$W28)&gt;$DZ28-1,0,OFFSET(Escalation!$K$2,$Y28,MAX(Escalation!$C$2,BG$4-$W28))),
     IF(SSSModel!$C$4="PV",IF(DE$4=$W28,$EA28*(1+SSSModel!$C$2),0),
     IF(SSSModel!$C$4="FCR",IF(AND(DE$4&gt;=$W28,OFFSET(Profiles!$K$2,$Z28,MAX(Profiles!$C$2,BG$4-$W28))&gt;0),$EC28,0),0))))))</f>
        <v>0</v>
      </c>
      <c r="DF28" s="135">
        <f ca="1">IF(OR($Z28=0,SSSModel!$C$4="CF"),BH28,
IF(LEFT($V28,3)="ON_",
     IF(SSSModel!$C$4="RR",SUMPRODUCT(OFFSET($AC28,0,0,1,$CB$2),OFFSET(Profiles!$K$28,($Z28-1)*(Profiles!$I$26+1)+DF$4-SSSModel!$C$3+1,0,1,$CB$2)),
     IF(SSSModel!$C$4="ECC",$EA28*$EB28*SUMPRODUCT(OFFSET($AC28,0,MAX(0,DF$4-$DZ28-$CA$4+1),1,MIN($DZ28,DF$4-$CA$4+1)),OFFSET(Escalation!$K$24,($Y28-1)*(Escalation!$I$22+1)+DF$4-SSSModel!$C$3+1,MAX(0,DF$4-$DZ28-$CA$4+1),1,MIN($DZ28,DF$4-$CA$4+1))),
     IF(SSSModel!$C$4="PV",BH28*$EA28*(1+SSSModel!$C$2),
     IF(SSSModel!$C$4="FCR",$EC28*SUM(OFFSET($AC28,0,MAX(DF$4-$AC$4-$DZ28+1,0),1,MIN($DZ28,DF$4-$AC$4+1))),0)))),
SUM($AC28:$BZ28)*
     IF(SSSModel!$C$4="RR",OFFSET(Profiles!$K$2,$Z28,MAX(Profiles!$C$2,BH$4-$W28)),
     IF(SSSModel!$C$4="ECC",$EA28*$EB28*IF(MAX(Escalation!$C$2,BH$4-$W28)&gt;$DZ28-1,0,OFFSET(Escalation!$K$2,$Y28,MAX(Escalation!$C$2,BH$4-$W28))),
     IF(SSSModel!$C$4="PV",IF(DF$4=$W28,$EA28*(1+SSSModel!$C$2),0),
     IF(SSSModel!$C$4="FCR",IF(AND(DF$4&gt;=$W28,OFFSET(Profiles!$K$2,$Z28,MAX(Profiles!$C$2,BH$4-$W28))&gt;0),$EC28,0),0))))))</f>
        <v>0</v>
      </c>
      <c r="DG28" s="135">
        <f ca="1">IF(OR($Z28=0,SSSModel!$C$4="CF"),BI28,
IF(LEFT($V28,3)="ON_",
     IF(SSSModel!$C$4="RR",SUMPRODUCT(OFFSET($AC28,0,0,1,$CB$2),OFFSET(Profiles!$K$28,($Z28-1)*(Profiles!$I$26+1)+DG$4-SSSModel!$C$3+1,0,1,$CB$2)),
     IF(SSSModel!$C$4="ECC",$EA28*$EB28*SUMPRODUCT(OFFSET($AC28,0,MAX(0,DG$4-$DZ28-$CA$4+1),1,MIN($DZ28,DG$4-$CA$4+1)),OFFSET(Escalation!$K$24,($Y28-1)*(Escalation!$I$22+1)+DG$4-SSSModel!$C$3+1,MAX(0,DG$4-$DZ28-$CA$4+1),1,MIN($DZ28,DG$4-$CA$4+1))),
     IF(SSSModel!$C$4="PV",BI28*$EA28*(1+SSSModel!$C$2),
     IF(SSSModel!$C$4="FCR",$EC28*SUM(OFFSET($AC28,0,MAX(DG$4-$AC$4-$DZ28+1,0),1,MIN($DZ28,DG$4-$AC$4+1))),0)))),
SUM($AC28:$BZ28)*
     IF(SSSModel!$C$4="RR",OFFSET(Profiles!$K$2,$Z28,MAX(Profiles!$C$2,BI$4-$W28)),
     IF(SSSModel!$C$4="ECC",$EA28*$EB28*IF(MAX(Escalation!$C$2,BI$4-$W28)&gt;$DZ28-1,0,OFFSET(Escalation!$K$2,$Y28,MAX(Escalation!$C$2,BI$4-$W28))),
     IF(SSSModel!$C$4="PV",IF(DG$4=$W28,$EA28*(1+SSSModel!$C$2),0),
     IF(SSSModel!$C$4="FCR",IF(AND(DG$4&gt;=$W28,OFFSET(Profiles!$K$2,$Z28,MAX(Profiles!$C$2,BI$4-$W28))&gt;0),$EC28,0),0))))))</f>
        <v>0</v>
      </c>
      <c r="DH28" s="135">
        <f ca="1">IF(OR($Z28=0,SSSModel!$C$4="CF"),BJ28,
IF(LEFT($V28,3)="ON_",
     IF(SSSModel!$C$4="RR",SUMPRODUCT(OFFSET($AC28,0,0,1,$CB$2),OFFSET(Profiles!$K$28,($Z28-1)*(Profiles!$I$26+1)+DH$4-SSSModel!$C$3+1,0,1,$CB$2)),
     IF(SSSModel!$C$4="ECC",$EA28*$EB28*SUMPRODUCT(OFFSET($AC28,0,MAX(0,DH$4-$DZ28-$CA$4+1),1,MIN($DZ28,DH$4-$CA$4+1)),OFFSET(Escalation!$K$24,($Y28-1)*(Escalation!$I$22+1)+DH$4-SSSModel!$C$3+1,MAX(0,DH$4-$DZ28-$CA$4+1),1,MIN($DZ28,DH$4-$CA$4+1))),
     IF(SSSModel!$C$4="PV",BJ28*$EA28*(1+SSSModel!$C$2),
     IF(SSSModel!$C$4="FCR",$EC28*SUM(OFFSET($AC28,0,MAX(DH$4-$AC$4-$DZ28+1,0),1,MIN($DZ28,DH$4-$AC$4+1))),0)))),
SUM($AC28:$BZ28)*
     IF(SSSModel!$C$4="RR",OFFSET(Profiles!$K$2,$Z28,MAX(Profiles!$C$2,BJ$4-$W28)),
     IF(SSSModel!$C$4="ECC",$EA28*$EB28*IF(MAX(Escalation!$C$2,BJ$4-$W28)&gt;$DZ28-1,0,OFFSET(Escalation!$K$2,$Y28,MAX(Escalation!$C$2,BJ$4-$W28))),
     IF(SSSModel!$C$4="PV",IF(DH$4=$W28,$EA28*(1+SSSModel!$C$2),0),
     IF(SSSModel!$C$4="FCR",IF(AND(DH$4&gt;=$W28,OFFSET(Profiles!$K$2,$Z28,MAX(Profiles!$C$2,BJ$4-$W28))&gt;0),$EC28,0),0))))))</f>
        <v>0</v>
      </c>
      <c r="DI28" s="135">
        <f ca="1">IF(OR($Z28=0,SSSModel!$C$4="CF"),BK28,
IF(LEFT($V28,3)="ON_",
     IF(SSSModel!$C$4="RR",SUMPRODUCT(OFFSET($AC28,0,0,1,$CB$2),OFFSET(Profiles!$K$28,($Z28-1)*(Profiles!$I$26+1)+DI$4-SSSModel!$C$3+1,0,1,$CB$2)),
     IF(SSSModel!$C$4="ECC",$EA28*$EB28*SUMPRODUCT(OFFSET($AC28,0,MAX(0,DI$4-$DZ28-$CA$4+1),1,MIN($DZ28,DI$4-$CA$4+1)),OFFSET(Escalation!$K$24,($Y28-1)*(Escalation!$I$22+1)+DI$4-SSSModel!$C$3+1,MAX(0,DI$4-$DZ28-$CA$4+1),1,MIN($DZ28,DI$4-$CA$4+1))),
     IF(SSSModel!$C$4="PV",BK28*$EA28*(1+SSSModel!$C$2),
     IF(SSSModel!$C$4="FCR",$EC28*SUM(OFFSET($AC28,0,MAX(DI$4-$AC$4-$DZ28+1,0),1,MIN($DZ28,DI$4-$AC$4+1))),0)))),
SUM($AC28:$BZ28)*
     IF(SSSModel!$C$4="RR",OFFSET(Profiles!$K$2,$Z28,MAX(Profiles!$C$2,BK$4-$W28)),
     IF(SSSModel!$C$4="ECC",$EA28*$EB28*IF(MAX(Escalation!$C$2,BK$4-$W28)&gt;$DZ28-1,0,OFFSET(Escalation!$K$2,$Y28,MAX(Escalation!$C$2,BK$4-$W28))),
     IF(SSSModel!$C$4="PV",IF(DI$4=$W28,$EA28*(1+SSSModel!$C$2),0),
     IF(SSSModel!$C$4="FCR",IF(AND(DI$4&gt;=$W28,OFFSET(Profiles!$K$2,$Z28,MAX(Profiles!$C$2,BK$4-$W28))&gt;0),$EC28,0),0))))))</f>
        <v>0</v>
      </c>
      <c r="DJ28" s="135">
        <f ca="1">IF(OR($Z28=0,SSSModel!$C$4="CF"),BL28,
IF(LEFT($V28,3)="ON_",
     IF(SSSModel!$C$4="RR",SUMPRODUCT(OFFSET($AC28,0,0,1,$CB$2),OFFSET(Profiles!$K$28,($Z28-1)*(Profiles!$I$26+1)+DJ$4-SSSModel!$C$3+1,0,1,$CB$2)),
     IF(SSSModel!$C$4="ECC",$EA28*$EB28*SUMPRODUCT(OFFSET($AC28,0,MAX(0,DJ$4-$DZ28-$CA$4+1),1,MIN($DZ28,DJ$4-$CA$4+1)),OFFSET(Escalation!$K$24,($Y28-1)*(Escalation!$I$22+1)+DJ$4-SSSModel!$C$3+1,MAX(0,DJ$4-$DZ28-$CA$4+1),1,MIN($DZ28,DJ$4-$CA$4+1))),
     IF(SSSModel!$C$4="PV",BL28*$EA28*(1+SSSModel!$C$2),
     IF(SSSModel!$C$4="FCR",$EC28*SUM(OFFSET($AC28,0,MAX(DJ$4-$AC$4-$DZ28+1,0),1,MIN($DZ28,DJ$4-$AC$4+1))),0)))),
SUM($AC28:$BZ28)*
     IF(SSSModel!$C$4="RR",OFFSET(Profiles!$K$2,$Z28,MAX(Profiles!$C$2,BL$4-$W28)),
     IF(SSSModel!$C$4="ECC",$EA28*$EB28*IF(MAX(Escalation!$C$2,BL$4-$W28)&gt;$DZ28-1,0,OFFSET(Escalation!$K$2,$Y28,MAX(Escalation!$C$2,BL$4-$W28))),
     IF(SSSModel!$C$4="PV",IF(DJ$4=$W28,$EA28*(1+SSSModel!$C$2),0),
     IF(SSSModel!$C$4="FCR",IF(AND(DJ$4&gt;=$W28,OFFSET(Profiles!$K$2,$Z28,MAX(Profiles!$C$2,BL$4-$W28))&gt;0),$EC28,0),0))))))</f>
        <v>0</v>
      </c>
      <c r="DK28" s="135">
        <f ca="1">IF(OR($Z28=0,SSSModel!$C$4="CF"),BM28,
IF(LEFT($V28,3)="ON_",
     IF(SSSModel!$C$4="RR",SUMPRODUCT(OFFSET($AC28,0,0,1,$CB$2),OFFSET(Profiles!$K$28,($Z28-1)*(Profiles!$I$26+1)+DK$4-SSSModel!$C$3+1,0,1,$CB$2)),
     IF(SSSModel!$C$4="ECC",$EA28*$EB28*SUMPRODUCT(OFFSET($AC28,0,MAX(0,DK$4-$DZ28-$CA$4+1),1,MIN($DZ28,DK$4-$CA$4+1)),OFFSET(Escalation!$K$24,($Y28-1)*(Escalation!$I$22+1)+DK$4-SSSModel!$C$3+1,MAX(0,DK$4-$DZ28-$CA$4+1),1,MIN($DZ28,DK$4-$CA$4+1))),
     IF(SSSModel!$C$4="PV",BM28*$EA28*(1+SSSModel!$C$2),
     IF(SSSModel!$C$4="FCR",$EC28*SUM(OFFSET($AC28,0,MAX(DK$4-$AC$4-$DZ28+1,0),1,MIN($DZ28,DK$4-$AC$4+1))),0)))),
SUM($AC28:$BZ28)*
     IF(SSSModel!$C$4="RR",OFFSET(Profiles!$K$2,$Z28,MAX(Profiles!$C$2,BM$4-$W28)),
     IF(SSSModel!$C$4="ECC",$EA28*$EB28*IF(MAX(Escalation!$C$2,BM$4-$W28)&gt;$DZ28-1,0,OFFSET(Escalation!$K$2,$Y28,MAX(Escalation!$C$2,BM$4-$W28))),
     IF(SSSModel!$C$4="PV",IF(DK$4=$W28,$EA28*(1+SSSModel!$C$2),0),
     IF(SSSModel!$C$4="FCR",IF(AND(DK$4&gt;=$W28,OFFSET(Profiles!$K$2,$Z28,MAX(Profiles!$C$2,BM$4-$W28))&gt;0),$EC28,0),0))))))</f>
        <v>0</v>
      </c>
      <c r="DL28" s="135">
        <f ca="1">IF(OR($Z28=0,SSSModel!$C$4="CF"),BN28,
IF(LEFT($V28,3)="ON_",
     IF(SSSModel!$C$4="RR",SUMPRODUCT(OFFSET($AC28,0,0,1,$CB$2),OFFSET(Profiles!$K$28,($Z28-1)*(Profiles!$I$26+1)+DL$4-SSSModel!$C$3+1,0,1,$CB$2)),
     IF(SSSModel!$C$4="ECC",$EA28*$EB28*SUMPRODUCT(OFFSET($AC28,0,MAX(0,DL$4-$DZ28-$CA$4+1),1,MIN($DZ28,DL$4-$CA$4+1)),OFFSET(Escalation!$K$24,($Y28-1)*(Escalation!$I$22+1)+DL$4-SSSModel!$C$3+1,MAX(0,DL$4-$DZ28-$CA$4+1),1,MIN($DZ28,DL$4-$CA$4+1))),
     IF(SSSModel!$C$4="PV",BN28*$EA28*(1+SSSModel!$C$2),
     IF(SSSModel!$C$4="FCR",$EC28*SUM(OFFSET($AC28,0,MAX(DL$4-$AC$4-$DZ28+1,0),1,MIN($DZ28,DL$4-$AC$4+1))),0)))),
SUM($AC28:$BZ28)*
     IF(SSSModel!$C$4="RR",OFFSET(Profiles!$K$2,$Z28,MAX(Profiles!$C$2,BN$4-$W28)),
     IF(SSSModel!$C$4="ECC",$EA28*$EB28*IF(MAX(Escalation!$C$2,BN$4-$W28)&gt;$DZ28-1,0,OFFSET(Escalation!$K$2,$Y28,MAX(Escalation!$C$2,BN$4-$W28))),
     IF(SSSModel!$C$4="PV",IF(DL$4=$W28,$EA28*(1+SSSModel!$C$2),0),
     IF(SSSModel!$C$4="FCR",IF(AND(DL$4&gt;=$W28,OFFSET(Profiles!$K$2,$Z28,MAX(Profiles!$C$2,BN$4-$W28))&gt;0),$EC28,0),0))))))</f>
        <v>0</v>
      </c>
      <c r="DM28" s="135">
        <f ca="1">IF(OR($Z28=0,SSSModel!$C$4="CF"),BO28,
IF(LEFT($V28,3)="ON_",
     IF(SSSModel!$C$4="RR",SUMPRODUCT(OFFSET($AC28,0,0,1,$CB$2),OFFSET(Profiles!$K$28,($Z28-1)*(Profiles!$I$26+1)+DM$4-SSSModel!$C$3+1,0,1,$CB$2)),
     IF(SSSModel!$C$4="ECC",$EA28*$EB28*SUMPRODUCT(OFFSET($AC28,0,MAX(0,DM$4-$DZ28-$CA$4+1),1,MIN($DZ28,DM$4-$CA$4+1)),OFFSET(Escalation!$K$24,($Y28-1)*(Escalation!$I$22+1)+DM$4-SSSModel!$C$3+1,MAX(0,DM$4-$DZ28-$CA$4+1),1,MIN($DZ28,DM$4-$CA$4+1))),
     IF(SSSModel!$C$4="PV",BO28*$EA28*(1+SSSModel!$C$2),
     IF(SSSModel!$C$4="FCR",$EC28*SUM(OFFSET($AC28,0,MAX(DM$4-$AC$4-$DZ28+1,0),1,MIN($DZ28,DM$4-$AC$4+1))),0)))),
SUM($AC28:$BZ28)*
     IF(SSSModel!$C$4="RR",OFFSET(Profiles!$K$2,$Z28,MAX(Profiles!$C$2,BO$4-$W28)),
     IF(SSSModel!$C$4="ECC",$EA28*$EB28*IF(MAX(Escalation!$C$2,BO$4-$W28)&gt;$DZ28-1,0,OFFSET(Escalation!$K$2,$Y28,MAX(Escalation!$C$2,BO$4-$W28))),
     IF(SSSModel!$C$4="PV",IF(DM$4=$W28,$EA28*(1+SSSModel!$C$2),0),
     IF(SSSModel!$C$4="FCR",IF(AND(DM$4&gt;=$W28,OFFSET(Profiles!$K$2,$Z28,MAX(Profiles!$C$2,BO$4-$W28))&gt;0),$EC28,0),0))))))</f>
        <v>0</v>
      </c>
      <c r="DN28" s="135">
        <f ca="1">IF(OR($Z28=0,SSSModel!$C$4="CF"),BP28,
IF(LEFT($V28,3)="ON_",
     IF(SSSModel!$C$4="RR",SUMPRODUCT(OFFSET($AC28,0,0,1,$CB$2),OFFSET(Profiles!$K$28,($Z28-1)*(Profiles!$I$26+1)+DN$4-SSSModel!$C$3+1,0,1,$CB$2)),
     IF(SSSModel!$C$4="ECC",$EA28*$EB28*SUMPRODUCT(OFFSET($AC28,0,MAX(0,DN$4-$DZ28-$CA$4+1),1,MIN($DZ28,DN$4-$CA$4+1)),OFFSET(Escalation!$K$24,($Y28-1)*(Escalation!$I$22+1)+DN$4-SSSModel!$C$3+1,MAX(0,DN$4-$DZ28-$CA$4+1),1,MIN($DZ28,DN$4-$CA$4+1))),
     IF(SSSModel!$C$4="PV",BP28*$EA28*(1+SSSModel!$C$2),
     IF(SSSModel!$C$4="FCR",$EC28*SUM(OFFSET($AC28,0,MAX(DN$4-$AC$4-$DZ28+1,0),1,MIN($DZ28,DN$4-$AC$4+1))),0)))),
SUM($AC28:$BZ28)*
     IF(SSSModel!$C$4="RR",OFFSET(Profiles!$K$2,$Z28,MAX(Profiles!$C$2,BP$4-$W28)),
     IF(SSSModel!$C$4="ECC",$EA28*$EB28*IF(MAX(Escalation!$C$2,BP$4-$W28)&gt;$DZ28-1,0,OFFSET(Escalation!$K$2,$Y28,MAX(Escalation!$C$2,BP$4-$W28))),
     IF(SSSModel!$C$4="PV",IF(DN$4=$W28,$EA28*(1+SSSModel!$C$2),0),
     IF(SSSModel!$C$4="FCR",IF(AND(DN$4&gt;=$W28,OFFSET(Profiles!$K$2,$Z28,MAX(Profiles!$C$2,BP$4-$W28))&gt;0),$EC28,0),0))))))</f>
        <v>0</v>
      </c>
      <c r="DO28" s="135">
        <f ca="1">IF(OR($Z28=0,SSSModel!$C$4="CF"),BQ28,
IF(LEFT($V28,3)="ON_",
     IF(SSSModel!$C$4="RR",SUMPRODUCT(OFFSET($AC28,0,0,1,$CB$2),OFFSET(Profiles!$K$28,($Z28-1)*(Profiles!$I$26+1)+DO$4-SSSModel!$C$3+1,0,1,$CB$2)),
     IF(SSSModel!$C$4="ECC",$EA28*$EB28*SUMPRODUCT(OFFSET($AC28,0,MAX(0,DO$4-$DZ28-$CA$4+1),1,MIN($DZ28,DO$4-$CA$4+1)),OFFSET(Escalation!$K$24,($Y28-1)*(Escalation!$I$22+1)+DO$4-SSSModel!$C$3+1,MAX(0,DO$4-$DZ28-$CA$4+1),1,MIN($DZ28,DO$4-$CA$4+1))),
     IF(SSSModel!$C$4="PV",BQ28*$EA28*(1+SSSModel!$C$2),
     IF(SSSModel!$C$4="FCR",$EC28*SUM(OFFSET($AC28,0,MAX(DO$4-$AC$4-$DZ28+1,0),1,MIN($DZ28,DO$4-$AC$4+1))),0)))),
SUM($AC28:$BZ28)*
     IF(SSSModel!$C$4="RR",OFFSET(Profiles!$K$2,$Z28,MAX(Profiles!$C$2,BQ$4-$W28)),
     IF(SSSModel!$C$4="ECC",$EA28*$EB28*IF(MAX(Escalation!$C$2,BQ$4-$W28)&gt;$DZ28-1,0,OFFSET(Escalation!$K$2,$Y28,MAX(Escalation!$C$2,BQ$4-$W28))),
     IF(SSSModel!$C$4="PV",IF(DO$4=$W28,$EA28*(1+SSSModel!$C$2),0),
     IF(SSSModel!$C$4="FCR",IF(AND(DO$4&gt;=$W28,OFFSET(Profiles!$K$2,$Z28,MAX(Profiles!$C$2,BQ$4-$W28))&gt;0),$EC28,0),0))))))</f>
        <v>0</v>
      </c>
      <c r="DP28" s="135">
        <f ca="1">IF(OR($Z28=0,SSSModel!$C$4="CF"),BR28,
IF(LEFT($V28,3)="ON_",
     IF(SSSModel!$C$4="RR",SUMPRODUCT(OFFSET($AC28,0,0,1,$CB$2),OFFSET(Profiles!$K$28,($Z28-1)*(Profiles!$I$26+1)+DP$4-SSSModel!$C$3+1,0,1,$CB$2)),
     IF(SSSModel!$C$4="ECC",$EA28*$EB28*SUMPRODUCT(OFFSET($AC28,0,MAX(0,DP$4-$DZ28-$CA$4+1),1,MIN($DZ28,DP$4-$CA$4+1)),OFFSET(Escalation!$K$24,($Y28-1)*(Escalation!$I$22+1)+DP$4-SSSModel!$C$3+1,MAX(0,DP$4-$DZ28-$CA$4+1),1,MIN($DZ28,DP$4-$CA$4+1))),
     IF(SSSModel!$C$4="PV",BR28*$EA28*(1+SSSModel!$C$2),
     IF(SSSModel!$C$4="FCR",$EC28*SUM(OFFSET($AC28,0,MAX(DP$4-$AC$4-$DZ28+1,0),1,MIN($DZ28,DP$4-$AC$4+1))),0)))),
SUM($AC28:$BZ28)*
     IF(SSSModel!$C$4="RR",OFFSET(Profiles!$K$2,$Z28,MAX(Profiles!$C$2,BR$4-$W28)),
     IF(SSSModel!$C$4="ECC",$EA28*$EB28*IF(MAX(Escalation!$C$2,BR$4-$W28)&gt;$DZ28-1,0,OFFSET(Escalation!$K$2,$Y28,MAX(Escalation!$C$2,BR$4-$W28))),
     IF(SSSModel!$C$4="PV",IF(DP$4=$W28,$EA28*(1+SSSModel!$C$2),0),
     IF(SSSModel!$C$4="FCR",IF(AND(DP$4&gt;=$W28,OFFSET(Profiles!$K$2,$Z28,MAX(Profiles!$C$2,BR$4-$W28))&gt;0),$EC28,0),0))))))</f>
        <v>0</v>
      </c>
      <c r="DQ28" s="135">
        <f ca="1">IF(OR($Z28=0,SSSModel!$C$4="CF"),BS28,
IF(LEFT($V28,3)="ON_",
     IF(SSSModel!$C$4="RR",SUMPRODUCT(OFFSET($AC28,0,0,1,$CB$2),OFFSET(Profiles!$K$28,($Z28-1)*(Profiles!$I$26+1)+DQ$4-SSSModel!$C$3+1,0,1,$CB$2)),
     IF(SSSModel!$C$4="ECC",$EA28*$EB28*SUMPRODUCT(OFFSET($AC28,0,MAX(0,DQ$4-$DZ28-$CA$4+1),1,MIN($DZ28,DQ$4-$CA$4+1)),OFFSET(Escalation!$K$24,($Y28-1)*(Escalation!$I$22+1)+DQ$4-SSSModel!$C$3+1,MAX(0,DQ$4-$DZ28-$CA$4+1),1,MIN($DZ28,DQ$4-$CA$4+1))),
     IF(SSSModel!$C$4="PV",BS28*$EA28*(1+SSSModel!$C$2),
     IF(SSSModel!$C$4="FCR",$EC28*SUM(OFFSET($AC28,0,MAX(DQ$4-$AC$4-$DZ28+1,0),1,MIN($DZ28,DQ$4-$AC$4+1))),0)))),
SUM($AC28:$BZ28)*
     IF(SSSModel!$C$4="RR",OFFSET(Profiles!$K$2,$Z28,MAX(Profiles!$C$2,BS$4-$W28)),
     IF(SSSModel!$C$4="ECC",$EA28*$EB28*IF(MAX(Escalation!$C$2,BS$4-$W28)&gt;$DZ28-1,0,OFFSET(Escalation!$K$2,$Y28,MAX(Escalation!$C$2,BS$4-$W28))),
     IF(SSSModel!$C$4="PV",IF(DQ$4=$W28,$EA28*(1+SSSModel!$C$2),0),
     IF(SSSModel!$C$4="FCR",IF(AND(DQ$4&gt;=$W28,OFFSET(Profiles!$K$2,$Z28,MAX(Profiles!$C$2,BS$4-$W28))&gt;0),$EC28,0),0))))))</f>
        <v>0</v>
      </c>
      <c r="DR28" s="135">
        <f ca="1">IF(OR($Z28=0,SSSModel!$C$4="CF"),BT28,
IF(LEFT($V28,3)="ON_",
     IF(SSSModel!$C$4="RR",SUMPRODUCT(OFFSET($AC28,0,0,1,$CB$2),OFFSET(Profiles!$K$28,($Z28-1)*(Profiles!$I$26+1)+DR$4-SSSModel!$C$3+1,0,1,$CB$2)),
     IF(SSSModel!$C$4="ECC",$EA28*$EB28*SUMPRODUCT(OFFSET($AC28,0,MAX(0,DR$4-$DZ28-$CA$4+1),1,MIN($DZ28,DR$4-$CA$4+1)),OFFSET(Escalation!$K$24,($Y28-1)*(Escalation!$I$22+1)+DR$4-SSSModel!$C$3+1,MAX(0,DR$4-$DZ28-$CA$4+1),1,MIN($DZ28,DR$4-$CA$4+1))),
     IF(SSSModel!$C$4="PV",BT28*$EA28*(1+SSSModel!$C$2),
     IF(SSSModel!$C$4="FCR",$EC28*SUM(OFFSET($AC28,0,MAX(DR$4-$AC$4-$DZ28+1,0),1,MIN($DZ28,DR$4-$AC$4+1))),0)))),
SUM($AC28:$BZ28)*
     IF(SSSModel!$C$4="RR",OFFSET(Profiles!$K$2,$Z28,MAX(Profiles!$C$2,BT$4-$W28)),
     IF(SSSModel!$C$4="ECC",$EA28*$EB28*IF(MAX(Escalation!$C$2,BT$4-$W28)&gt;$DZ28-1,0,OFFSET(Escalation!$K$2,$Y28,MAX(Escalation!$C$2,BT$4-$W28))),
     IF(SSSModel!$C$4="PV",IF(DR$4=$W28,$EA28*(1+SSSModel!$C$2),0),
     IF(SSSModel!$C$4="FCR",IF(AND(DR$4&gt;=$W28,OFFSET(Profiles!$K$2,$Z28,MAX(Profiles!$C$2,BT$4-$W28))&gt;0),$EC28,0),0))))))</f>
        <v>0</v>
      </c>
      <c r="DS28" s="135">
        <f ca="1">IF(OR($Z28=0,SSSModel!$C$4="CF"),BU28,
IF(LEFT($V28,3)="ON_",
     IF(SSSModel!$C$4="RR",SUMPRODUCT(OFFSET($AC28,0,0,1,$CB$2),OFFSET(Profiles!$K$28,($Z28-1)*(Profiles!$I$26+1)+DS$4-SSSModel!$C$3+1,0,1,$CB$2)),
     IF(SSSModel!$C$4="ECC",$EA28*$EB28*SUMPRODUCT(OFFSET($AC28,0,MAX(0,DS$4-$DZ28-$CA$4+1),1,MIN($DZ28,DS$4-$CA$4+1)),OFFSET(Escalation!$K$24,($Y28-1)*(Escalation!$I$22+1)+DS$4-SSSModel!$C$3+1,MAX(0,DS$4-$DZ28-$CA$4+1),1,MIN($DZ28,DS$4-$CA$4+1))),
     IF(SSSModel!$C$4="PV",BU28*$EA28*(1+SSSModel!$C$2),
     IF(SSSModel!$C$4="FCR",$EC28*SUM(OFFSET($AC28,0,MAX(DS$4-$AC$4-$DZ28+1,0),1,MIN($DZ28,DS$4-$AC$4+1))),0)))),
SUM($AC28:$BZ28)*
     IF(SSSModel!$C$4="RR",OFFSET(Profiles!$K$2,$Z28,MAX(Profiles!$C$2,BU$4-$W28)),
     IF(SSSModel!$C$4="ECC",$EA28*$EB28*IF(MAX(Escalation!$C$2,BU$4-$W28)&gt;$DZ28-1,0,OFFSET(Escalation!$K$2,$Y28,MAX(Escalation!$C$2,BU$4-$W28))),
     IF(SSSModel!$C$4="PV",IF(DS$4=$W28,$EA28*(1+SSSModel!$C$2),0),
     IF(SSSModel!$C$4="FCR",IF(AND(DS$4&gt;=$W28,OFFSET(Profiles!$K$2,$Z28,MAX(Profiles!$C$2,BU$4-$W28))&gt;0),$EC28,0),0))))))</f>
        <v>0</v>
      </c>
      <c r="DT28" s="135">
        <f ca="1">IF(OR($Z28=0,SSSModel!$C$4="CF"),BV28,
IF(LEFT($V28,3)="ON_",
     IF(SSSModel!$C$4="RR",SUMPRODUCT(OFFSET($AC28,0,0,1,$CB$2),OFFSET(Profiles!$K$28,($Z28-1)*(Profiles!$I$26+1)+DT$4-SSSModel!$C$3+1,0,1,$CB$2)),
     IF(SSSModel!$C$4="ECC",$EA28*$EB28*SUMPRODUCT(OFFSET($AC28,0,MAX(0,DT$4-$DZ28-$CA$4+1),1,MIN($DZ28,DT$4-$CA$4+1)),OFFSET(Escalation!$K$24,($Y28-1)*(Escalation!$I$22+1)+DT$4-SSSModel!$C$3+1,MAX(0,DT$4-$DZ28-$CA$4+1),1,MIN($DZ28,DT$4-$CA$4+1))),
     IF(SSSModel!$C$4="PV",BV28*$EA28*(1+SSSModel!$C$2),
     IF(SSSModel!$C$4="FCR",$EC28*SUM(OFFSET($AC28,0,MAX(DT$4-$AC$4-$DZ28+1,0),1,MIN($DZ28,DT$4-$AC$4+1))),0)))),
SUM($AC28:$BZ28)*
     IF(SSSModel!$C$4="RR",OFFSET(Profiles!$K$2,$Z28,MAX(Profiles!$C$2,BV$4-$W28)),
     IF(SSSModel!$C$4="ECC",$EA28*$EB28*IF(MAX(Escalation!$C$2,BV$4-$W28)&gt;$DZ28-1,0,OFFSET(Escalation!$K$2,$Y28,MAX(Escalation!$C$2,BV$4-$W28))),
     IF(SSSModel!$C$4="PV",IF(DT$4=$W28,$EA28*(1+SSSModel!$C$2),0),
     IF(SSSModel!$C$4="FCR",IF(AND(DT$4&gt;=$W28,OFFSET(Profiles!$K$2,$Z28,MAX(Profiles!$C$2,BV$4-$W28))&gt;0),$EC28,0),0))))))</f>
        <v>0</v>
      </c>
      <c r="DU28" s="135">
        <f ca="1">IF(OR($Z28=0,SSSModel!$C$4="CF"),BW28,
IF(LEFT($V28,3)="ON_",
     IF(SSSModel!$C$4="RR",SUMPRODUCT(OFFSET($AC28,0,0,1,$CB$2),OFFSET(Profiles!$K$28,($Z28-1)*(Profiles!$I$26+1)+DU$4-SSSModel!$C$3+1,0,1,$CB$2)),
     IF(SSSModel!$C$4="ECC",$EA28*$EB28*SUMPRODUCT(OFFSET($AC28,0,MAX(0,DU$4-$DZ28-$CA$4+1),1,MIN($DZ28,DU$4-$CA$4+1)),OFFSET(Escalation!$K$24,($Y28-1)*(Escalation!$I$22+1)+DU$4-SSSModel!$C$3+1,MAX(0,DU$4-$DZ28-$CA$4+1),1,MIN($DZ28,DU$4-$CA$4+1))),
     IF(SSSModel!$C$4="PV",BW28*$EA28*(1+SSSModel!$C$2),
     IF(SSSModel!$C$4="FCR",$EC28*SUM(OFFSET($AC28,0,MAX(DU$4-$AC$4-$DZ28+1,0),1,MIN($DZ28,DU$4-$AC$4+1))),0)))),
SUM($AC28:$BZ28)*
     IF(SSSModel!$C$4="RR",OFFSET(Profiles!$K$2,$Z28,MAX(Profiles!$C$2,BW$4-$W28)),
     IF(SSSModel!$C$4="ECC",$EA28*$EB28*IF(MAX(Escalation!$C$2,BW$4-$W28)&gt;$DZ28-1,0,OFFSET(Escalation!$K$2,$Y28,MAX(Escalation!$C$2,BW$4-$W28))),
     IF(SSSModel!$C$4="PV",IF(DU$4=$W28,$EA28*(1+SSSModel!$C$2),0),
     IF(SSSModel!$C$4="FCR",IF(AND(DU$4&gt;=$W28,OFFSET(Profiles!$K$2,$Z28,MAX(Profiles!$C$2,BW$4-$W28))&gt;0),$EC28,0),0))))))</f>
        <v>0</v>
      </c>
      <c r="DV28" s="136">
        <f ca="1">IF(OR($Z28=0,SSSModel!$C$4="CF"),BX28,
IF(LEFT($V28,3)="ON_",
     IF(SSSModel!$C$4="RR",SUMPRODUCT(OFFSET($AC28,0,0,1,$CB$2),OFFSET(Profiles!$K$28,($Z28-1)*(Profiles!$I$26+1)+DV$4-SSSModel!$C$3+1,0,1,$CB$2)),
     IF(SSSModel!$C$4="ECC",$EA28*$EB28*SUMPRODUCT(OFFSET($AC28,0,MAX(0,DV$4-$DZ28-$CA$4+1),1,MIN($DZ28,DV$4-$CA$4+1)),OFFSET(Escalation!$K$24,($Y28-1)*(Escalation!$I$22+1)+DV$4-SSSModel!$C$3+1,MAX(0,DV$4-$DZ28-$CA$4+1),1,MIN($DZ28,DV$4-$CA$4+1))),
     IF(SSSModel!$C$4="PV",BX28*$EA28*(1+SSSModel!$C$2),
     IF(SSSModel!$C$4="FCR",$EC28*SUM(OFFSET($AC28,0,MAX(DV$4-$AC$4-$DZ28+1,0),1,MIN($DZ28,DV$4-$AC$4+1))),0)))),
SUM($AC28:$BZ28)*
     IF(SSSModel!$C$4="RR",OFFSET(Profiles!$K$2,$Z28,MAX(Profiles!$C$2,BX$4-$W28)),
     IF(SSSModel!$C$4="ECC",$EA28*$EB28*IF(MAX(Escalation!$C$2,BX$4-$W28)&gt;$DZ28-1,0,OFFSET(Escalation!$K$2,$Y28,MAX(Escalation!$C$2,BX$4-$W28))),
     IF(SSSModel!$C$4="PV",IF(DV$4=$W28,$EA28*(1+SSSModel!$C$2),0),
     IF(SSSModel!$C$4="FCR",IF(AND(DV$4&gt;=$W28,OFFSET(Profiles!$K$2,$Z28,MAX(Profiles!$C$2,BX$4-$W28))&gt;0),$EC28,0),0))))))</f>
        <v>0</v>
      </c>
      <c r="DW28" s="136">
        <f ca="1">IF(OR($Z28=0,SSSModel!$C$4="CF"),BY28,
IF(LEFT($V28,3)="ON_",
     IF(SSSModel!$C$4="RR",SUMPRODUCT(OFFSET($AC28,0,0,1,$CB$2),OFFSET(Profiles!$K$28,($Z28-1)*(Profiles!$I$26+1)+DW$4-SSSModel!$C$3+1,0,1,$CB$2)),
     IF(SSSModel!$C$4="ECC",$EA28*$EB28*SUMPRODUCT(OFFSET($AC28,0,MAX(0,DW$4-$DZ28-$CA$4+1),1,MIN($DZ28,DW$4-$CA$4+1)),OFFSET(Escalation!$K$24,($Y28-1)*(Escalation!$I$22+1)+DW$4-SSSModel!$C$3+1,MAX(0,DW$4-$DZ28-$CA$4+1),1,MIN($DZ28,DW$4-$CA$4+1))),
     IF(SSSModel!$C$4="PV",BY28*$EA28*(1+SSSModel!$C$2),
     IF(SSSModel!$C$4="FCR",$EC28*SUM(OFFSET($AC28,0,MAX(DW$4-$AC$4-$DZ28+1,0),1,MIN($DZ28,DW$4-$AC$4+1))),0)))),
SUM($AC28:$BZ28)*
     IF(SSSModel!$C$4="RR",OFFSET(Profiles!$K$2,$Z28,MAX(Profiles!$C$2,BY$4-$W28)),
     IF(SSSModel!$C$4="ECC",$EA28*$EB28*IF(MAX(Escalation!$C$2,BY$4-$W28)&gt;$DZ28-1,0,OFFSET(Escalation!$K$2,$Y28,MAX(Escalation!$C$2,BY$4-$W28))),
     IF(SSSModel!$C$4="PV",IF(DW$4=$W28,$EA28*(1+SSSModel!$C$2),0),
     IF(SSSModel!$C$4="FCR",IF(AND(DW$4&gt;=$W28,OFFSET(Profiles!$K$2,$Z28,MAX(Profiles!$C$2,BY$4-$W28))&gt;0),$EC28,0),0))))))</f>
        <v>0</v>
      </c>
      <c r="DX28" s="136">
        <f ca="1">IF(OR($Z28=0,SSSModel!$C$4="CF"),BZ28,
IF(LEFT($V28,3)="ON_",
     IF(SSSModel!$C$4="RR",SUMPRODUCT(OFFSET($AC28,0,0,1,$CB$2),OFFSET(Profiles!$K$28,($Z28-1)*(Profiles!$I$26+1)+DX$4-SSSModel!$C$3+1,0,1,$CB$2)),
     IF(SSSModel!$C$4="ECC",$EA28*$EB28*SUMPRODUCT(OFFSET($AC28,0,MAX(0,DX$4-$DZ28-$CA$4+1),1,MIN($DZ28,DX$4-$CA$4+1)),OFFSET(Escalation!$K$24,($Y28-1)*(Escalation!$I$22+1)+DX$4-SSSModel!$C$3+1,MAX(0,DX$4-$DZ28-$CA$4+1),1,MIN($DZ28,DX$4-$CA$4+1))),
     IF(SSSModel!$C$4="PV",BZ28*$EA28*(1+SSSModel!$C$2),
     IF(SSSModel!$C$4="FCR",$EC28*SUM(OFFSET($AC28,0,MAX(DX$4-$AC$4-$DZ28+1,0),1,MIN($DZ28,DX$4-$AC$4+1))),0)))),
SUM($AC28:$BZ28)*
     IF(SSSModel!$C$4="RR",OFFSET(Profiles!$K$2,$Z28,MAX(Profiles!$C$2,BZ$4-$W28)),
     IF(SSSModel!$C$4="ECC",$EA28*$EB28*IF(MAX(Escalation!$C$2,BZ$4-$W28)&gt;$DZ28-1,0,OFFSET(Escalation!$K$2,$Y28,MAX(Escalation!$C$2,BZ$4-$W28))),
     IF(SSSModel!$C$4="PV",IF(DX$4=$W28,$EA28*(1+SSSModel!$C$2),0),
     IF(SSSModel!$C$4="FCR",IF(AND(DX$4&gt;=$W28,OFFSET(Profiles!$K$2,$Z28,MAX(Profiles!$C$2,BZ$4-$W28))&gt;0),$EC28,0),0))))))</f>
        <v>0</v>
      </c>
      <c r="DY28" s="82">
        <f ca="1">IF($Y28=0,0,OFFSET(Escalation!$B$2,$Y28,0))</f>
        <v>0</v>
      </c>
      <c r="DZ28" s="80">
        <f ca="1">IF($Z28=0,0,COUNTIF(OFFSET(Profiles!$K$2,$Z28,0,1,50),"&gt;0"))</f>
        <v>0</v>
      </c>
      <c r="EA28" s="137">
        <f ca="1">IF($Z28=0,0,SUMPRODUCT(Profiles!$C$20:$BH$20,OFFSET(Profiles!$C$2,$Z28,0,1,Profiles!$B$1)))</f>
        <v>0</v>
      </c>
      <c r="EB28" s="24">
        <f ca="1">IF($Z28=0,0,((1-(1+DY28)/(1+SSSModel!$C$2))/(1-((1+DY28)/(1+SSSModel!$C$2))^DZ28))*(1+SSSModel!$C$2))</f>
        <v>0</v>
      </c>
      <c r="EC28" s="24">
        <f ca="1">IF($Z28=0,0,-PMT(SSSModel!$C$2,DZ28,EA28))</f>
        <v>0</v>
      </c>
    </row>
    <row r="29" spans="3:133" x14ac:dyDescent="0.35">
      <c r="C29" s="18">
        <f t="shared" si="5"/>
        <v>3</v>
      </c>
      <c r="D29" s="18">
        <f t="shared" si="6"/>
        <v>5</v>
      </c>
      <c r="E29" s="18">
        <f t="shared" ca="1" si="7"/>
        <v>0</v>
      </c>
      <c r="G29" s="25" t="str">
        <f ca="1">IF($E29=0,"",OFFSET(Resources!B$26,$E29,0))</f>
        <v/>
      </c>
      <c r="H29" s="25" t="str">
        <f ca="1">IF($E29=0,"",OFFSET(Resources!C$26,$E29,0))</f>
        <v/>
      </c>
      <c r="I29" s="25" t="str">
        <f ca="1">IF($E29=0,"",OFFSET(Resources!$E$26,$E29,0))</f>
        <v/>
      </c>
      <c r="J29" s="16">
        <v>1</v>
      </c>
      <c r="K29" s="16" t="s">
        <v>150</v>
      </c>
      <c r="L29" s="25" t="str">
        <f ca="1">OFFSET(Resources!$CG$24,0,$C29-1)</f>
        <v>XM System Upgrades</v>
      </c>
      <c r="M29" s="25" t="str">
        <f ca="1">OFFSET(Resources!$CG$25,0,$C29-1)</f>
        <v>Capital</v>
      </c>
      <c r="N29" s="1">
        <v>1</v>
      </c>
      <c r="O29" s="7">
        <f ca="1">IF($E29=0,0,OFFSET(Resources!$CG$26,$E29,$C29-1))</f>
        <v>0</v>
      </c>
      <c r="P29" s="25" t="str">
        <f ca="1">OFFSET(Resources!$CG$26,0,$C29-1)</f>
        <v>$</v>
      </c>
      <c r="Q29" s="18">
        <f ca="1">IF($E29=0,0,OFFSET(GenAlts!$W$4,$E29,$D29-1))</f>
        <v>0</v>
      </c>
      <c r="U29" s="25">
        <f ca="1">IF($E29=0,0,OFFSET(Resources!$AB$26,$E29,($C29-1)*Resources!$CI$20))</f>
        <v>0</v>
      </c>
      <c r="V29" s="99" t="str">
        <f t="shared" ca="1" si="8"/>
        <v/>
      </c>
      <c r="W29">
        <f t="shared" ca="1" si="4"/>
        <v>0</v>
      </c>
      <c r="X29">
        <f>IF(T29="",0,MATCH(T29,Profiles!$A$3:$A$22,0))</f>
        <v>0</v>
      </c>
      <c r="Y29" s="10">
        <f ca="1">IF(U29=0,0,MATCH(U29,Escalation!$A$3:$A$18,0))</f>
        <v>0</v>
      </c>
      <c r="Z29">
        <f ca="1">IF(V29="",0,MATCH(V29,Profiles!$A$3:$A$22,0))</f>
        <v>0</v>
      </c>
      <c r="AB29" s="8">
        <v>0</v>
      </c>
      <c r="AC29" s="72">
        <f ca="1">IF(OR(AC$4&lt;$Q29,AC$4&gt;$Q29+IF($S29="",1000,$S29)-1),0,IF(MOD(AC$4-$Q29,IF($R29="",1000,$R29))=0,$O29,0))*IF($Y29&gt;0,(1+INDEX(Escalation!$B$3:$B$18,$Y29,0))^(AC$4-SSSModel!$C$5),1)*IF($X29=0,1,OFFSET(Profiles!$K$2,$X29,MAX(Profiles!$C$2,AC$4-$Q29)))*IF($AA29=1,(1+SSSModel!#REF!),1)</f>
        <v>0</v>
      </c>
      <c r="AD29" s="72">
        <f ca="1">IF(OR(AD$4&lt;$Q29,AD$4&gt;$Q29+IF($S29="",1000,$S29)-1),0,IF(MOD(AD$4-$Q29,IF($R29="",1000,$R29))=0,$O29,0))*IF($Y29&gt;0,(1+INDEX(Escalation!$B$3:$B$18,$Y29,0))^(AD$4-SSSModel!$C$5),1)*IF($X29=0,1,OFFSET(Profiles!$K$2,$X29,MAX(Profiles!$C$2,AD$4-$Q29)))*IF($AA29=1,(1+SSSModel!#REF!),1)</f>
        <v>0</v>
      </c>
      <c r="AE29" s="72">
        <f ca="1">IF(OR(AE$4&lt;$Q29,AE$4&gt;$Q29+IF($S29="",1000,$S29)-1),0,IF(MOD(AE$4-$Q29,IF($R29="",1000,$R29))=0,$O29,0))*IF($Y29&gt;0,(1+INDEX(Escalation!$B$3:$B$18,$Y29,0))^(AE$4-SSSModel!$C$5),1)*IF($X29=0,1,OFFSET(Profiles!$K$2,$X29,MAX(Profiles!$C$2,AE$4-$Q29)))*IF($AA29=1,(1+SSSModel!#REF!),1)</f>
        <v>0</v>
      </c>
      <c r="AF29" s="72">
        <f ca="1">IF(OR(AF$4&lt;$Q29,AF$4&gt;$Q29+IF($S29="",1000,$S29)-1),0,IF(MOD(AF$4-$Q29,IF($R29="",1000,$R29))=0,$O29,0))*IF($Y29&gt;0,(1+INDEX(Escalation!$B$3:$B$18,$Y29,0))^(AF$4-SSSModel!$C$5),1)*IF($X29=0,1,OFFSET(Profiles!$K$2,$X29,MAX(Profiles!$C$2,AF$4-$Q29)))*IF($AA29=1,(1+SSSModel!#REF!),1)</f>
        <v>0</v>
      </c>
      <c r="AG29" s="72">
        <f ca="1">IF(OR(AG$4&lt;$Q29,AG$4&gt;$Q29+IF($S29="",1000,$S29)-1),0,IF(MOD(AG$4-$Q29,IF($R29="",1000,$R29))=0,$O29,0))*IF($Y29&gt;0,(1+INDEX(Escalation!$B$3:$B$18,$Y29,0))^(AG$4-SSSModel!$C$5),1)*IF($X29=0,1,OFFSET(Profiles!$K$2,$X29,MAX(Profiles!$C$2,AG$4-$Q29)))*IF($AA29=1,(1+SSSModel!#REF!),1)</f>
        <v>0</v>
      </c>
      <c r="AH29" s="72">
        <f ca="1">IF(OR(AH$4&lt;$Q29,AH$4&gt;$Q29+IF($S29="",1000,$S29)-1),0,IF(MOD(AH$4-$Q29,IF($R29="",1000,$R29))=0,$O29,0))*IF($Y29&gt;0,(1+INDEX(Escalation!$B$3:$B$18,$Y29,0))^(AH$4-SSSModel!$C$5),1)*IF($X29=0,1,OFFSET(Profiles!$K$2,$X29,MAX(Profiles!$C$2,AH$4-$Q29)))*IF($AA29=1,(1+SSSModel!#REF!),1)</f>
        <v>0</v>
      </c>
      <c r="AI29" s="72">
        <f ca="1">IF(OR(AI$4&lt;$Q29,AI$4&gt;$Q29+IF($S29="",1000,$S29)-1),0,IF(MOD(AI$4-$Q29,IF($R29="",1000,$R29))=0,$O29,0))*IF($Y29&gt;0,(1+INDEX(Escalation!$B$3:$B$18,$Y29,0))^(AI$4-SSSModel!$C$5),1)*IF($X29=0,1,OFFSET(Profiles!$K$2,$X29,MAX(Profiles!$C$2,AI$4-$Q29)))*IF($AA29=1,(1+SSSModel!#REF!),1)</f>
        <v>0</v>
      </c>
      <c r="AJ29" s="72">
        <f ca="1">IF(OR(AJ$4&lt;$Q29,AJ$4&gt;$Q29+IF($S29="",1000,$S29)-1),0,IF(MOD(AJ$4-$Q29,IF($R29="",1000,$R29))=0,$O29,0))*IF($Y29&gt;0,(1+INDEX(Escalation!$B$3:$B$18,$Y29,0))^(AJ$4-SSSModel!$C$5),1)*IF($X29=0,1,OFFSET(Profiles!$K$2,$X29,MAX(Profiles!$C$2,AJ$4-$Q29)))*IF($AA29=1,(1+SSSModel!#REF!),1)</f>
        <v>0</v>
      </c>
      <c r="AK29" s="72">
        <f ca="1">IF(OR(AK$4&lt;$Q29,AK$4&gt;$Q29+IF($S29="",1000,$S29)-1),0,IF(MOD(AK$4-$Q29,IF($R29="",1000,$R29))=0,$O29,0))*IF($Y29&gt;0,(1+INDEX(Escalation!$B$3:$B$18,$Y29,0))^(AK$4-SSSModel!$C$5),1)*IF($X29=0,1,OFFSET(Profiles!$K$2,$X29,MAX(Profiles!$C$2,AK$4-$Q29)))*IF($AA29=1,(1+SSSModel!#REF!),1)</f>
        <v>0</v>
      </c>
      <c r="AL29" s="72">
        <f ca="1">IF(OR(AL$4&lt;$Q29,AL$4&gt;$Q29+IF($S29="",1000,$S29)-1),0,IF(MOD(AL$4-$Q29,IF($R29="",1000,$R29))=0,$O29,0))*IF($Y29&gt;0,(1+INDEX(Escalation!$B$3:$B$18,$Y29,0))^(AL$4-SSSModel!$C$5),1)*IF($X29=0,1,OFFSET(Profiles!$K$2,$X29,MAX(Profiles!$C$2,AL$4-$Q29)))*IF($AA29=1,(1+SSSModel!#REF!),1)</f>
        <v>0</v>
      </c>
      <c r="AM29" s="72">
        <f ca="1">IF(OR(AM$4&lt;$Q29,AM$4&gt;$Q29+IF($S29="",1000,$S29)-1),0,IF(MOD(AM$4-$Q29,IF($R29="",1000,$R29))=0,$O29,0))*IF($Y29&gt;0,(1+INDEX(Escalation!$B$3:$B$18,$Y29,0))^(AM$4-SSSModel!$C$5),1)*IF($X29=0,1,OFFSET(Profiles!$K$2,$X29,MAX(Profiles!$C$2,AM$4-$Q29)))*IF($AA29=1,(1+SSSModel!#REF!),1)</f>
        <v>0</v>
      </c>
      <c r="AN29" s="72">
        <f ca="1">IF(OR(AN$4&lt;$Q29,AN$4&gt;$Q29+IF($S29="",1000,$S29)-1),0,IF(MOD(AN$4-$Q29,IF($R29="",1000,$R29))=0,$O29,0))*IF($Y29&gt;0,(1+INDEX(Escalation!$B$3:$B$18,$Y29,0))^(AN$4-SSSModel!$C$5),1)*IF($X29=0,1,OFFSET(Profiles!$K$2,$X29,MAX(Profiles!$C$2,AN$4-$Q29)))*IF($AA29=1,(1+SSSModel!#REF!),1)</f>
        <v>0</v>
      </c>
      <c r="AO29" s="72">
        <f ca="1">IF(OR(AO$4&lt;$Q29,AO$4&gt;$Q29+IF($S29="",1000,$S29)-1),0,IF(MOD(AO$4-$Q29,IF($R29="",1000,$R29))=0,$O29,0))*IF($Y29&gt;0,(1+INDEX(Escalation!$B$3:$B$18,$Y29,0))^(AO$4-SSSModel!$C$5),1)*IF($X29=0,1,OFFSET(Profiles!$K$2,$X29,MAX(Profiles!$C$2,AO$4-$Q29)))*IF($AA29=1,(1+SSSModel!#REF!),1)</f>
        <v>0</v>
      </c>
      <c r="AP29" s="72">
        <f ca="1">IF(OR(AP$4&lt;$Q29,AP$4&gt;$Q29+IF($S29="",1000,$S29)-1),0,IF(MOD(AP$4-$Q29,IF($R29="",1000,$R29))=0,$O29,0))*IF($Y29&gt;0,(1+INDEX(Escalation!$B$3:$B$18,$Y29,0))^(AP$4-SSSModel!$C$5),1)*IF($X29=0,1,OFFSET(Profiles!$K$2,$X29,MAX(Profiles!$C$2,AP$4-$Q29)))*IF($AA29=1,(1+SSSModel!#REF!),1)</f>
        <v>0</v>
      </c>
      <c r="AQ29" s="72">
        <f ca="1">IF(OR(AQ$4&lt;$Q29,AQ$4&gt;$Q29+IF($S29="",1000,$S29)-1),0,IF(MOD(AQ$4-$Q29,IF($R29="",1000,$R29))=0,$O29,0))*IF($Y29&gt;0,(1+INDEX(Escalation!$B$3:$B$18,$Y29,0))^(AQ$4-SSSModel!$C$5),1)*IF($X29=0,1,OFFSET(Profiles!$K$2,$X29,MAX(Profiles!$C$2,AQ$4-$Q29)))*IF($AA29=1,(1+SSSModel!#REF!),1)</f>
        <v>0</v>
      </c>
      <c r="AR29" s="72">
        <f ca="1">IF(OR(AR$4&lt;$Q29,AR$4&gt;$Q29+IF($S29="",1000,$S29)-1),0,IF(MOD(AR$4-$Q29,IF($R29="",1000,$R29))=0,$O29,0))*IF($Y29&gt;0,(1+INDEX(Escalation!$B$3:$B$18,$Y29,0))^(AR$4-SSSModel!$C$5),1)*IF($X29=0,1,OFFSET(Profiles!$K$2,$X29,MAX(Profiles!$C$2,AR$4-$Q29)))*IF($AA29=1,(1+SSSModel!#REF!),1)</f>
        <v>0</v>
      </c>
      <c r="AS29" s="72">
        <f ca="1">IF(OR(AS$4&lt;$Q29,AS$4&gt;$Q29+IF($S29="",1000,$S29)-1),0,IF(MOD(AS$4-$Q29,IF($R29="",1000,$R29))=0,$O29,0))*IF($Y29&gt;0,(1+INDEX(Escalation!$B$3:$B$18,$Y29,0))^(AS$4-SSSModel!$C$5),1)*IF($X29=0,1,OFFSET(Profiles!$K$2,$X29,MAX(Profiles!$C$2,AS$4-$Q29)))*IF($AA29=1,(1+SSSModel!#REF!),1)</f>
        <v>0</v>
      </c>
      <c r="AT29" s="72">
        <f ca="1">IF(OR(AT$4&lt;$Q29,AT$4&gt;$Q29+IF($S29="",1000,$S29)-1),0,IF(MOD(AT$4-$Q29,IF($R29="",1000,$R29))=0,$O29,0))*IF($Y29&gt;0,(1+INDEX(Escalation!$B$3:$B$18,$Y29,0))^(AT$4-SSSModel!$C$5),1)*IF($X29=0,1,OFFSET(Profiles!$K$2,$X29,MAX(Profiles!$C$2,AT$4-$Q29)))*IF($AA29=1,(1+SSSModel!#REF!),1)</f>
        <v>0</v>
      </c>
      <c r="AU29" s="72">
        <f ca="1">IF(OR(AU$4&lt;$Q29,AU$4&gt;$Q29+IF($S29="",1000,$S29)-1),0,IF(MOD(AU$4-$Q29,IF($R29="",1000,$R29))=0,$O29,0))*IF($Y29&gt;0,(1+INDEX(Escalation!$B$3:$B$18,$Y29,0))^(AU$4-SSSModel!$C$5),1)*IF($X29=0,1,OFFSET(Profiles!$K$2,$X29,MAX(Profiles!$C$2,AU$4-$Q29)))*IF($AA29=1,(1+SSSModel!#REF!),1)</f>
        <v>0</v>
      </c>
      <c r="AV29" s="72">
        <f ca="1">IF(OR(AV$4&lt;$Q29,AV$4&gt;$Q29+IF($S29="",1000,$S29)-1),0,IF(MOD(AV$4-$Q29,IF($R29="",1000,$R29))=0,$O29,0))*IF($Y29&gt;0,(1+INDEX(Escalation!$B$3:$B$18,$Y29,0))^(AV$4-SSSModel!$C$5),1)*IF($X29=0,1,OFFSET(Profiles!$K$2,$X29,MAX(Profiles!$C$2,AV$4-$Q29)))*IF($AA29=1,(1+SSSModel!#REF!),1)</f>
        <v>0</v>
      </c>
      <c r="AW29" s="72">
        <f ca="1">IF(OR(AW$4&lt;$Q29,AW$4&gt;$Q29+IF($S29="",1000,$S29)-1),0,IF(MOD(AW$4-$Q29,IF($R29="",1000,$R29))=0,$O29,0))*IF($Y29&gt;0,(1+INDEX(Escalation!$B$3:$B$18,$Y29,0))^(AW$4-SSSModel!$C$5),1)*IF($X29=0,1,OFFSET(Profiles!$K$2,$X29,MAX(Profiles!$C$2,AW$4-$Q29)))*IF($AA29=1,(1+SSSModel!#REF!),1)</f>
        <v>0</v>
      </c>
      <c r="AX29" s="72">
        <f ca="1">IF(OR(AX$4&lt;$Q29,AX$4&gt;$Q29+IF($S29="",1000,$S29)-1),0,IF(MOD(AX$4-$Q29,IF($R29="",1000,$R29))=0,$O29,0))*IF($Y29&gt;0,(1+INDEX(Escalation!$B$3:$B$18,$Y29,0))^(AX$4-SSSModel!$C$5),1)*IF($X29=0,1,OFFSET(Profiles!$K$2,$X29,MAX(Profiles!$C$2,AX$4-$Q29)))*IF($AA29=1,(1+SSSModel!#REF!),1)</f>
        <v>0</v>
      </c>
      <c r="AY29" s="72">
        <f ca="1">IF(OR(AY$4&lt;$Q29,AY$4&gt;$Q29+IF($S29="",1000,$S29)-1),0,IF(MOD(AY$4-$Q29,IF($R29="",1000,$R29))=0,$O29,0))*IF($Y29&gt;0,(1+INDEX(Escalation!$B$3:$B$18,$Y29,0))^(AY$4-SSSModel!$C$5),1)*IF($X29=0,1,OFFSET(Profiles!$K$2,$X29,MAX(Profiles!$C$2,AY$4-$Q29)))*IF($AA29=1,(1+SSSModel!#REF!),1)</f>
        <v>0</v>
      </c>
      <c r="AZ29" s="72">
        <f ca="1">IF(OR(AZ$4&lt;$Q29,AZ$4&gt;$Q29+IF($S29="",1000,$S29)-1),0,IF(MOD(AZ$4-$Q29,IF($R29="",1000,$R29))=0,$O29,0))*IF($Y29&gt;0,(1+INDEX(Escalation!$B$3:$B$18,$Y29,0))^(AZ$4-SSSModel!$C$5),1)*IF($X29=0,1,OFFSET(Profiles!$K$2,$X29,MAX(Profiles!$C$2,AZ$4-$Q29)))*IF($AA29=1,(1+SSSModel!#REF!),1)</f>
        <v>0</v>
      </c>
      <c r="BA29" s="72">
        <f ca="1">IF(OR(BA$4&lt;$Q29,BA$4&gt;$Q29+IF($S29="",1000,$S29)-1),0,IF(MOD(BA$4-$Q29,IF($R29="",1000,$R29))=0,$O29,0))*IF($Y29&gt;0,(1+INDEX(Escalation!$B$3:$B$18,$Y29,0))^(BA$4-SSSModel!$C$5),1)*IF($X29=0,1,OFFSET(Profiles!$K$2,$X29,MAX(Profiles!$C$2,BA$4-$Q29)))*IF($AA29=1,(1+SSSModel!#REF!),1)</f>
        <v>0</v>
      </c>
      <c r="BB29" s="72">
        <f ca="1">IF(OR(BB$4&lt;$Q29,BB$4&gt;$Q29+IF($S29="",1000,$S29)-1),0,IF(MOD(BB$4-$Q29,IF($R29="",1000,$R29))=0,$O29,0))*IF($Y29&gt;0,(1+INDEX(Escalation!$B$3:$B$18,$Y29,0))^(BB$4-SSSModel!$C$5),1)*IF($X29=0,1,OFFSET(Profiles!$K$2,$X29,MAX(Profiles!$C$2,BB$4-$Q29)))*IF($AA29=1,(1+SSSModel!#REF!),1)</f>
        <v>0</v>
      </c>
      <c r="BC29" s="72">
        <f ca="1">IF(OR(BC$4&lt;$Q29,BC$4&gt;$Q29+IF($S29="",1000,$S29)-1),0,IF(MOD(BC$4-$Q29,IF($R29="",1000,$R29))=0,$O29,0))*IF($Y29&gt;0,(1+INDEX(Escalation!$B$3:$B$18,$Y29,0))^(BC$4-SSSModel!$C$5),1)*IF($X29=0,1,OFFSET(Profiles!$K$2,$X29,MAX(Profiles!$C$2,BC$4-$Q29)))*IF($AA29=1,(1+SSSModel!#REF!),1)</f>
        <v>0</v>
      </c>
      <c r="BD29" s="72">
        <f ca="1">IF(OR(BD$4&lt;$Q29,BD$4&gt;$Q29+IF($S29="",1000,$S29)-1),0,IF(MOD(BD$4-$Q29,IF($R29="",1000,$R29))=0,$O29,0))*IF($Y29&gt;0,(1+INDEX(Escalation!$B$3:$B$18,$Y29,0))^(BD$4-SSSModel!$C$5),1)*IF($X29=0,1,OFFSET(Profiles!$K$2,$X29,MAX(Profiles!$C$2,BD$4-$Q29)))*IF($AA29=1,(1+SSSModel!#REF!),1)</f>
        <v>0</v>
      </c>
      <c r="BE29" s="72">
        <f ca="1">IF(OR(BE$4&lt;$Q29,BE$4&gt;$Q29+IF($S29="",1000,$S29)-1),0,IF(MOD(BE$4-$Q29,IF($R29="",1000,$R29))=0,$O29,0))*IF($Y29&gt;0,(1+INDEX(Escalation!$B$3:$B$18,$Y29,0))^(BE$4-SSSModel!$C$5),1)*IF($X29=0,1,OFFSET(Profiles!$K$2,$X29,MAX(Profiles!$C$2,BE$4-$Q29)))*IF($AA29=1,(1+SSSModel!#REF!),1)</f>
        <v>0</v>
      </c>
      <c r="BF29" s="72">
        <f ca="1">IF(OR(BF$4&lt;$Q29,BF$4&gt;$Q29+IF($S29="",1000,$S29)-1),0,IF(MOD(BF$4-$Q29,IF($R29="",1000,$R29))=0,$O29,0))*IF($Y29&gt;0,(1+INDEX(Escalation!$B$3:$B$18,$Y29,0))^(BF$4-SSSModel!$C$5),1)*IF($X29=0,1,OFFSET(Profiles!$K$2,$X29,MAX(Profiles!$C$2,BF$4-$Q29)))*IF($AA29=1,(1+SSSModel!#REF!),1)</f>
        <v>0</v>
      </c>
      <c r="BG29" s="72">
        <f ca="1">IF(OR(BG$4&lt;$Q29,BG$4&gt;$Q29+IF($S29="",1000,$S29)-1),0,IF(MOD(BG$4-$Q29,IF($R29="",1000,$R29))=0,$O29,0))*IF($Y29&gt;0,(1+INDEX(Escalation!$B$3:$B$18,$Y29,0))^(BG$4-SSSModel!$C$5),1)*IF($X29=0,1,OFFSET(Profiles!$K$2,$X29,MAX(Profiles!$C$2,BG$4-$Q29)))*IF($AA29=1,(1+SSSModel!#REF!),1)</f>
        <v>0</v>
      </c>
      <c r="BH29" s="72">
        <f ca="1">IF(OR(BH$4&lt;$Q29,BH$4&gt;$Q29+IF($S29="",1000,$S29)-1),0,IF(MOD(BH$4-$Q29,IF($R29="",1000,$R29))=0,$O29,0))*IF($Y29&gt;0,(1+INDEX(Escalation!$B$3:$B$18,$Y29,0))^(BH$4-SSSModel!$C$5),1)*IF($X29=0,1,OFFSET(Profiles!$K$2,$X29,MAX(Profiles!$C$2,BH$4-$Q29)))*IF($AA29=1,(1+SSSModel!#REF!),1)</f>
        <v>0</v>
      </c>
      <c r="BI29" s="72">
        <f ca="1">IF(OR(BI$4&lt;$Q29,BI$4&gt;$Q29+IF($S29="",1000,$S29)-1),0,IF(MOD(BI$4-$Q29,IF($R29="",1000,$R29))=0,$O29,0))*IF($Y29&gt;0,(1+INDEX(Escalation!$B$3:$B$18,$Y29,0))^(BI$4-SSSModel!$C$5),1)*IF($X29=0,1,OFFSET(Profiles!$K$2,$X29,MAX(Profiles!$C$2,BI$4-$Q29)))*IF($AA29=1,(1+SSSModel!#REF!),1)</f>
        <v>0</v>
      </c>
      <c r="BJ29" s="72">
        <f ca="1">IF(OR(BJ$4&lt;$Q29,BJ$4&gt;$Q29+IF($S29="",1000,$S29)-1),0,IF(MOD(BJ$4-$Q29,IF($R29="",1000,$R29))=0,$O29,0))*IF($Y29&gt;0,(1+INDEX(Escalation!$B$3:$B$18,$Y29,0))^(BJ$4-SSSModel!$C$5),1)*IF($X29=0,1,OFFSET(Profiles!$K$2,$X29,MAX(Profiles!$C$2,BJ$4-$Q29)))*IF($AA29=1,(1+SSSModel!#REF!),1)</f>
        <v>0</v>
      </c>
      <c r="BK29" s="72">
        <f ca="1">IF(OR(BK$4&lt;$Q29,BK$4&gt;$Q29+IF($S29="",1000,$S29)-1),0,IF(MOD(BK$4-$Q29,IF($R29="",1000,$R29))=0,$O29,0))*IF($Y29&gt;0,(1+INDEX(Escalation!$B$3:$B$18,$Y29,0))^(BK$4-SSSModel!$C$5),1)*IF($X29=0,1,OFFSET(Profiles!$K$2,$X29,MAX(Profiles!$C$2,BK$4-$Q29)))*IF($AA29=1,(1+SSSModel!#REF!),1)</f>
        <v>0</v>
      </c>
      <c r="BL29" s="72">
        <f ca="1">IF(OR(BL$4&lt;$Q29,BL$4&gt;$Q29+IF($S29="",1000,$S29)-1),0,IF(MOD(BL$4-$Q29,IF($R29="",1000,$R29))=0,$O29,0))*IF($Y29&gt;0,(1+INDEX(Escalation!$B$3:$B$18,$Y29,0))^(BL$4-SSSModel!$C$5),1)*IF($X29=0,1,OFFSET(Profiles!$K$2,$X29,MAX(Profiles!$C$2,BL$4-$Q29)))*IF($AA29=1,(1+SSSModel!#REF!),1)</f>
        <v>0</v>
      </c>
      <c r="BM29" s="72">
        <f ca="1">IF(OR(BM$4&lt;$Q29,BM$4&gt;$Q29+IF($S29="",1000,$S29)-1),0,IF(MOD(BM$4-$Q29,IF($R29="",1000,$R29))=0,$O29,0))*IF($Y29&gt;0,(1+INDEX(Escalation!$B$3:$B$18,$Y29,0))^(BM$4-SSSModel!$C$5),1)*IF($X29=0,1,OFFSET(Profiles!$K$2,$X29,MAX(Profiles!$C$2,BM$4-$Q29)))*IF($AA29=1,(1+SSSModel!#REF!),1)</f>
        <v>0</v>
      </c>
      <c r="BN29" s="72">
        <f ca="1">IF(OR(BN$4&lt;$Q29,BN$4&gt;$Q29+IF($S29="",1000,$S29)-1),0,IF(MOD(BN$4-$Q29,IF($R29="",1000,$R29))=0,$O29,0))*IF($Y29&gt;0,(1+INDEX(Escalation!$B$3:$B$18,$Y29,0))^(BN$4-SSSModel!$C$5),1)*IF($X29=0,1,OFFSET(Profiles!$K$2,$X29,MAX(Profiles!$C$2,BN$4-$Q29)))*IF($AA29=1,(1+SSSModel!#REF!),1)</f>
        <v>0</v>
      </c>
      <c r="BO29" s="72">
        <f ca="1">IF(OR(BO$4&lt;$Q29,BO$4&gt;$Q29+IF($S29="",1000,$S29)-1),0,IF(MOD(BO$4-$Q29,IF($R29="",1000,$R29))=0,$O29,0))*IF($Y29&gt;0,(1+INDEX(Escalation!$B$3:$B$18,$Y29,0))^(BO$4-SSSModel!$C$5),1)*IF($X29=0,1,OFFSET(Profiles!$K$2,$X29,MAX(Profiles!$C$2,BO$4-$Q29)))*IF($AA29=1,(1+SSSModel!#REF!),1)</f>
        <v>0</v>
      </c>
      <c r="BP29" s="72">
        <f ca="1">IF(OR(BP$4&lt;$Q29,BP$4&gt;$Q29+IF($S29="",1000,$S29)-1),0,IF(MOD(BP$4-$Q29,IF($R29="",1000,$R29))=0,$O29,0))*IF($Y29&gt;0,(1+INDEX(Escalation!$B$3:$B$18,$Y29,0))^(BP$4-SSSModel!$C$5),1)*IF($X29=0,1,OFFSET(Profiles!$K$2,$X29,MAX(Profiles!$C$2,BP$4-$Q29)))*IF($AA29=1,(1+SSSModel!#REF!),1)</f>
        <v>0</v>
      </c>
      <c r="BQ29" s="72">
        <f ca="1">IF(OR(BQ$4&lt;$Q29,BQ$4&gt;$Q29+IF($S29="",1000,$S29)-1),0,IF(MOD(BQ$4-$Q29,IF($R29="",1000,$R29))=0,$O29,0))*IF($Y29&gt;0,(1+INDEX(Escalation!$B$3:$B$18,$Y29,0))^(BQ$4-SSSModel!$C$5),1)*IF($X29=0,1,OFFSET(Profiles!$K$2,$X29,MAX(Profiles!$C$2,BQ$4-$Q29)))*IF($AA29=1,(1+SSSModel!#REF!),1)</f>
        <v>0</v>
      </c>
      <c r="BR29" s="72">
        <f ca="1">IF(OR(BR$4&lt;$Q29,BR$4&gt;$Q29+IF($S29="",1000,$S29)-1),0,IF(MOD(BR$4-$Q29,IF($R29="",1000,$R29))=0,$O29,0))*IF($Y29&gt;0,(1+INDEX(Escalation!$B$3:$B$18,$Y29,0))^(BR$4-SSSModel!$C$5),1)*IF($X29=0,1,OFFSET(Profiles!$K$2,$X29,MAX(Profiles!$C$2,BR$4-$Q29)))*IF($AA29=1,(1+SSSModel!#REF!),1)</f>
        <v>0</v>
      </c>
      <c r="BS29" s="72">
        <f ca="1">IF(OR(BS$4&lt;$Q29,BS$4&gt;$Q29+IF($S29="",1000,$S29)-1),0,IF(MOD(BS$4-$Q29,IF($R29="",1000,$R29))=0,$O29,0))*IF($Y29&gt;0,(1+INDEX(Escalation!$B$3:$B$18,$Y29,0))^(BS$4-SSSModel!$C$5),1)*IF($X29=0,1,OFFSET(Profiles!$K$2,$X29,MAX(Profiles!$C$2,BS$4-$Q29)))*IF($AA29=1,(1+SSSModel!#REF!),1)</f>
        <v>0</v>
      </c>
      <c r="BT29" s="72">
        <f ca="1">IF(OR(BT$4&lt;$Q29,BT$4&gt;$Q29+IF($S29="",1000,$S29)-1),0,IF(MOD(BT$4-$Q29,IF($R29="",1000,$R29))=0,$O29,0))*IF($Y29&gt;0,(1+INDEX(Escalation!$B$3:$B$18,$Y29,0))^(BT$4-SSSModel!$C$5),1)*IF($X29=0,1,OFFSET(Profiles!$K$2,$X29,MAX(Profiles!$C$2,BT$4-$Q29)))*IF($AA29=1,(1+SSSModel!#REF!),1)</f>
        <v>0</v>
      </c>
      <c r="BU29" s="72">
        <f ca="1">IF(OR(BU$4&lt;$Q29,BU$4&gt;$Q29+IF($S29="",1000,$S29)-1),0,IF(MOD(BU$4-$Q29,IF($R29="",1000,$R29))=0,$O29,0))*IF($Y29&gt;0,(1+INDEX(Escalation!$B$3:$B$18,$Y29,0))^(BU$4-SSSModel!$C$5),1)*IF($X29=0,1,OFFSET(Profiles!$K$2,$X29,MAX(Profiles!$C$2,BU$4-$Q29)))*IF($AA29=1,(1+SSSModel!#REF!),1)</f>
        <v>0</v>
      </c>
      <c r="BV29" s="72">
        <f ca="1">IF(OR(BV$4&lt;$Q29,BV$4&gt;$Q29+IF($S29="",1000,$S29)-1),0,IF(MOD(BV$4-$Q29,IF($R29="",1000,$R29))=0,$O29,0))*IF($Y29&gt;0,(1+INDEX(Escalation!$B$3:$B$18,$Y29,0))^(BV$4-SSSModel!$C$5),1)*IF($X29=0,1,OFFSET(Profiles!$K$2,$X29,MAX(Profiles!$C$2,BV$4-$Q29)))*IF($AA29=1,(1+SSSModel!#REF!),1)</f>
        <v>0</v>
      </c>
      <c r="BW29" s="72">
        <f ca="1">IF(OR(BW$4&lt;$Q29,BW$4&gt;$Q29+IF($S29="",1000,$S29)-1),0,IF(MOD(BW$4-$Q29,IF($R29="",1000,$R29))=0,$O29,0))*IF($Y29&gt;0,(1+INDEX(Escalation!$B$3:$B$18,$Y29,0))^(BW$4-SSSModel!$C$5),1)*IF($X29=0,1,OFFSET(Profiles!$K$2,$X29,MAX(Profiles!$C$2,BW$4-$Q29)))*IF($AA29=1,(1+SSSModel!#REF!),1)</f>
        <v>0</v>
      </c>
      <c r="BX29" s="72">
        <f ca="1">IF(OR(BX$4&lt;$Q29,BX$4&gt;$Q29+IF($S29="",1000,$S29)-1),0,IF(MOD(BX$4-$Q29,IF($R29="",1000,$R29))=0,$O29,0))*IF($Y29&gt;0,(1+INDEX(Escalation!$B$3:$B$18,$Y29,0))^(BX$4-SSSModel!$C$5),1)*IF($X29=0,1,OFFSET(Profiles!$K$2,$X29,MAX(Profiles!$C$2,BX$4-$Q29)))*IF($AA29=1,(1+SSSModel!#REF!),1)</f>
        <v>0</v>
      </c>
      <c r="BY29" s="72">
        <f ca="1">IF(OR(BY$4&lt;$Q29,BY$4&gt;$Q29+IF($S29="",1000,$S29)-1),0,IF(MOD(BY$4-$Q29,IF($R29="",1000,$R29))=0,$O29,0))*IF($Y29&gt;0,(1+INDEX(Escalation!$B$3:$B$18,$Y29,0))^(BY$4-SSSModel!$C$5),1)*IF($X29=0,1,OFFSET(Profiles!$K$2,$X29,MAX(Profiles!$C$2,BY$4-$Q29)))*IF($AA29=1,(1+SSSModel!#REF!),1)</f>
        <v>0</v>
      </c>
      <c r="BZ29" s="72">
        <f ca="1">IF(OR(BZ$4&lt;$Q29,BZ$4&gt;$Q29+IF($S29="",1000,$S29)-1),0,IF(MOD(BZ$4-$Q29,IF($R29="",1000,$R29))=0,$O29,0))*IF($Y29&gt;0,(1+INDEX(Escalation!$B$3:$B$18,$Y29,0))^(BZ$4-SSSModel!$C$5),1)*IF($X29=0,1,OFFSET(Profiles!$K$2,$X29,MAX(Profiles!$C$2,BZ$4-$Q29)))*IF($AA29=1,(1+SSSModel!#REF!),1)</f>
        <v>0</v>
      </c>
      <c r="CA29" s="134">
        <f ca="1">IF(OR($Z29=0,SSSModel!$C$4="CF"),AC29,
IF(LEFT($V29,3)="ON_",
     IF(SSSModel!$C$4="RR",SUMPRODUCT(OFFSET($AC29,0,0,1,$CB$2),OFFSET(Profiles!$K$28,($Z29-1)*(Profiles!$I$26+1)+CA$4-SSSModel!$C$3+1,0,1,$CB$2)),
     IF(SSSModel!$C$4="ECC",$EA29*$EB29*SUMPRODUCT(OFFSET($AC29,0,MAX(0,CA$4-$DZ29-$CA$4+1),1,MIN($DZ29,CA$4-$CA$4+1)),OFFSET(Escalation!$K$24,($Y29-1)*(Escalation!$I$22+1)+CA$4-SSSModel!$C$3+1,MAX(0,CA$4-$DZ29-$CA$4+1),1,MIN($DZ29,CA$4-$CA$4+1))),
     IF(SSSModel!$C$4="PV",AC29*$EA29*(1+SSSModel!$C$2),
     IF(SSSModel!$C$4="FCR",$EC29*SUM(OFFSET($AC29,0,MAX(CA$4-$AC$4-$DZ29+1,0),1,MIN($DZ29,CA$4-$AC$4+1))),0)))),
SUM($AC29:$BZ29)*
     IF(SSSModel!$C$4="RR",OFFSET(Profiles!$K$2,$Z29,MAX(Profiles!$C$2,AC$4-$W29)),
     IF(SSSModel!$C$4="ECC",$EA29*$EB29*IF(MAX(Escalation!$C$2,AC$4-$W29)&gt;$DZ29-1,0,OFFSET(Escalation!$K$2,$Y29,MAX(Escalation!$C$2,AC$4-$W29))),
     IF(SSSModel!$C$4="PV",IF(CA$4=$W29,$EA29*(1+SSSModel!$C$2),0),
     IF(SSSModel!$C$4="FCR",IF(AND(CA$4&gt;=$W29,OFFSET(Profiles!$K$2,$Z29,MAX(Profiles!$C$2,AC$4-$W29))&gt;0),$EC29,0),0))))))</f>
        <v>0</v>
      </c>
      <c r="CB29" s="135">
        <f ca="1">IF(OR($Z29=0,SSSModel!$C$4="CF"),AD29,
IF(LEFT($V29,3)="ON_",
     IF(SSSModel!$C$4="RR",SUMPRODUCT(OFFSET($AC29,0,0,1,$CB$2),OFFSET(Profiles!$K$28,($Z29-1)*(Profiles!$I$26+1)+CB$4-SSSModel!$C$3+1,0,1,$CB$2)),
     IF(SSSModel!$C$4="ECC",$EA29*$EB29*SUMPRODUCT(OFFSET($AC29,0,MAX(0,CB$4-$DZ29-$CA$4+1),1,MIN($DZ29,CB$4-$CA$4+1)),OFFSET(Escalation!$K$24,($Y29-1)*(Escalation!$I$22+1)+CB$4-SSSModel!$C$3+1,MAX(0,CB$4-$DZ29-$CA$4+1),1,MIN($DZ29,CB$4-$CA$4+1))),
     IF(SSSModel!$C$4="PV",AD29*$EA29*(1+SSSModel!$C$2),
     IF(SSSModel!$C$4="FCR",$EC29*SUM(OFFSET($AC29,0,MAX(CB$4-$AC$4-$DZ29+1,0),1,MIN($DZ29,CB$4-$AC$4+1))),0)))),
SUM($AC29:$BZ29)*
     IF(SSSModel!$C$4="RR",OFFSET(Profiles!$K$2,$Z29,MAX(Profiles!$C$2,AD$4-$W29)),
     IF(SSSModel!$C$4="ECC",$EA29*$EB29*IF(MAX(Escalation!$C$2,AD$4-$W29)&gt;$DZ29-1,0,OFFSET(Escalation!$K$2,$Y29,MAX(Escalation!$C$2,AD$4-$W29))),
     IF(SSSModel!$C$4="PV",IF(CB$4=$W29,$EA29*(1+SSSModel!$C$2),0),
     IF(SSSModel!$C$4="FCR",IF(AND(CB$4&gt;=$W29,OFFSET(Profiles!$K$2,$Z29,MAX(Profiles!$C$2,AD$4-$W29))&gt;0),$EC29,0),0))))))</f>
        <v>0</v>
      </c>
      <c r="CC29" s="135">
        <f ca="1">IF(OR($Z29=0,SSSModel!$C$4="CF"),AE29,
IF(LEFT($V29,3)="ON_",
     IF(SSSModel!$C$4="RR",SUMPRODUCT(OFFSET($AC29,0,0,1,$CB$2),OFFSET(Profiles!$K$28,($Z29-1)*(Profiles!$I$26+1)+CC$4-SSSModel!$C$3+1,0,1,$CB$2)),
     IF(SSSModel!$C$4="ECC",$EA29*$EB29*SUMPRODUCT(OFFSET($AC29,0,MAX(0,CC$4-$DZ29-$CA$4+1),1,MIN($DZ29,CC$4-$CA$4+1)),OFFSET(Escalation!$K$24,($Y29-1)*(Escalation!$I$22+1)+CC$4-SSSModel!$C$3+1,MAX(0,CC$4-$DZ29-$CA$4+1),1,MIN($DZ29,CC$4-$CA$4+1))),
     IF(SSSModel!$C$4="PV",AE29*$EA29*(1+SSSModel!$C$2),
     IF(SSSModel!$C$4="FCR",$EC29*SUM(OFFSET($AC29,0,MAX(CC$4-$AC$4-$DZ29+1,0),1,MIN($DZ29,CC$4-$AC$4+1))),0)))),
SUM($AC29:$BZ29)*
     IF(SSSModel!$C$4="RR",OFFSET(Profiles!$K$2,$Z29,MAX(Profiles!$C$2,AE$4-$W29)),
     IF(SSSModel!$C$4="ECC",$EA29*$EB29*IF(MAX(Escalation!$C$2,AE$4-$W29)&gt;$DZ29-1,0,OFFSET(Escalation!$K$2,$Y29,MAX(Escalation!$C$2,AE$4-$W29))),
     IF(SSSModel!$C$4="PV",IF(CC$4=$W29,$EA29*(1+SSSModel!$C$2),0),
     IF(SSSModel!$C$4="FCR",IF(AND(CC$4&gt;=$W29,OFFSET(Profiles!$K$2,$Z29,MAX(Profiles!$C$2,AE$4-$W29))&gt;0),$EC29,0),0))))))</f>
        <v>0</v>
      </c>
      <c r="CD29" s="135">
        <f ca="1">IF(OR($Z29=0,SSSModel!$C$4="CF"),AF29,
IF(LEFT($V29,3)="ON_",
     IF(SSSModel!$C$4="RR",SUMPRODUCT(OFFSET($AC29,0,0,1,$CB$2),OFFSET(Profiles!$K$28,($Z29-1)*(Profiles!$I$26+1)+CD$4-SSSModel!$C$3+1,0,1,$CB$2)),
     IF(SSSModel!$C$4="ECC",$EA29*$EB29*SUMPRODUCT(OFFSET($AC29,0,MAX(0,CD$4-$DZ29-$CA$4+1),1,MIN($DZ29,CD$4-$CA$4+1)),OFFSET(Escalation!$K$24,($Y29-1)*(Escalation!$I$22+1)+CD$4-SSSModel!$C$3+1,MAX(0,CD$4-$DZ29-$CA$4+1),1,MIN($DZ29,CD$4-$CA$4+1))),
     IF(SSSModel!$C$4="PV",AF29*$EA29*(1+SSSModel!$C$2),
     IF(SSSModel!$C$4="FCR",$EC29*SUM(OFFSET($AC29,0,MAX(CD$4-$AC$4-$DZ29+1,0),1,MIN($DZ29,CD$4-$AC$4+1))),0)))),
SUM($AC29:$BZ29)*
     IF(SSSModel!$C$4="RR",OFFSET(Profiles!$K$2,$Z29,MAX(Profiles!$C$2,AF$4-$W29)),
     IF(SSSModel!$C$4="ECC",$EA29*$EB29*IF(MAX(Escalation!$C$2,AF$4-$W29)&gt;$DZ29-1,0,OFFSET(Escalation!$K$2,$Y29,MAX(Escalation!$C$2,AF$4-$W29))),
     IF(SSSModel!$C$4="PV",IF(CD$4=$W29,$EA29*(1+SSSModel!$C$2),0),
     IF(SSSModel!$C$4="FCR",IF(AND(CD$4&gt;=$W29,OFFSET(Profiles!$K$2,$Z29,MAX(Profiles!$C$2,AF$4-$W29))&gt;0),$EC29,0),0))))))</f>
        <v>0</v>
      </c>
      <c r="CE29" s="135">
        <f ca="1">IF(OR($Z29=0,SSSModel!$C$4="CF"),AG29,
IF(LEFT($V29,3)="ON_",
     IF(SSSModel!$C$4="RR",SUMPRODUCT(OFFSET($AC29,0,0,1,$CB$2),OFFSET(Profiles!$K$28,($Z29-1)*(Profiles!$I$26+1)+CE$4-SSSModel!$C$3+1,0,1,$CB$2)),
     IF(SSSModel!$C$4="ECC",$EA29*$EB29*SUMPRODUCT(OFFSET($AC29,0,MAX(0,CE$4-$DZ29-$CA$4+1),1,MIN($DZ29,CE$4-$CA$4+1)),OFFSET(Escalation!$K$24,($Y29-1)*(Escalation!$I$22+1)+CE$4-SSSModel!$C$3+1,MAX(0,CE$4-$DZ29-$CA$4+1),1,MIN($DZ29,CE$4-$CA$4+1))),
     IF(SSSModel!$C$4="PV",AG29*$EA29*(1+SSSModel!$C$2),
     IF(SSSModel!$C$4="FCR",$EC29*SUM(OFFSET($AC29,0,MAX(CE$4-$AC$4-$DZ29+1,0),1,MIN($DZ29,CE$4-$AC$4+1))),0)))),
SUM($AC29:$BZ29)*
     IF(SSSModel!$C$4="RR",OFFSET(Profiles!$K$2,$Z29,MAX(Profiles!$C$2,AG$4-$W29)),
     IF(SSSModel!$C$4="ECC",$EA29*$EB29*IF(MAX(Escalation!$C$2,AG$4-$W29)&gt;$DZ29-1,0,OFFSET(Escalation!$K$2,$Y29,MAX(Escalation!$C$2,AG$4-$W29))),
     IF(SSSModel!$C$4="PV",IF(CE$4=$W29,$EA29*(1+SSSModel!$C$2),0),
     IF(SSSModel!$C$4="FCR",IF(AND(CE$4&gt;=$W29,OFFSET(Profiles!$K$2,$Z29,MAX(Profiles!$C$2,AG$4-$W29))&gt;0),$EC29,0),0))))))</f>
        <v>0</v>
      </c>
      <c r="CF29" s="135">
        <f ca="1">IF(OR($Z29=0,SSSModel!$C$4="CF"),AH29,
IF(LEFT($V29,3)="ON_",
     IF(SSSModel!$C$4="RR",SUMPRODUCT(OFFSET($AC29,0,0,1,$CB$2),OFFSET(Profiles!$K$28,($Z29-1)*(Profiles!$I$26+1)+CF$4-SSSModel!$C$3+1,0,1,$CB$2)),
     IF(SSSModel!$C$4="ECC",$EA29*$EB29*SUMPRODUCT(OFFSET($AC29,0,MAX(0,CF$4-$DZ29-$CA$4+1),1,MIN($DZ29,CF$4-$CA$4+1)),OFFSET(Escalation!$K$24,($Y29-1)*(Escalation!$I$22+1)+CF$4-SSSModel!$C$3+1,MAX(0,CF$4-$DZ29-$CA$4+1),1,MIN($DZ29,CF$4-$CA$4+1))),
     IF(SSSModel!$C$4="PV",AH29*$EA29*(1+SSSModel!$C$2),
     IF(SSSModel!$C$4="FCR",$EC29*SUM(OFFSET($AC29,0,MAX(CF$4-$AC$4-$DZ29+1,0),1,MIN($DZ29,CF$4-$AC$4+1))),0)))),
SUM($AC29:$BZ29)*
     IF(SSSModel!$C$4="RR",OFFSET(Profiles!$K$2,$Z29,MAX(Profiles!$C$2,AH$4-$W29)),
     IF(SSSModel!$C$4="ECC",$EA29*$EB29*IF(MAX(Escalation!$C$2,AH$4-$W29)&gt;$DZ29-1,0,OFFSET(Escalation!$K$2,$Y29,MAX(Escalation!$C$2,AH$4-$W29))),
     IF(SSSModel!$C$4="PV",IF(CF$4=$W29,$EA29*(1+SSSModel!$C$2),0),
     IF(SSSModel!$C$4="FCR",IF(AND(CF$4&gt;=$W29,OFFSET(Profiles!$K$2,$Z29,MAX(Profiles!$C$2,AH$4-$W29))&gt;0),$EC29,0),0))))))</f>
        <v>0</v>
      </c>
      <c r="CG29" s="135">
        <f ca="1">IF(OR($Z29=0,SSSModel!$C$4="CF"),AI29,
IF(LEFT($V29,3)="ON_",
     IF(SSSModel!$C$4="RR",SUMPRODUCT(OFFSET($AC29,0,0,1,$CB$2),OFFSET(Profiles!$K$28,($Z29-1)*(Profiles!$I$26+1)+CG$4-SSSModel!$C$3+1,0,1,$CB$2)),
     IF(SSSModel!$C$4="ECC",$EA29*$EB29*SUMPRODUCT(OFFSET($AC29,0,MAX(0,CG$4-$DZ29-$CA$4+1),1,MIN($DZ29,CG$4-$CA$4+1)),OFFSET(Escalation!$K$24,($Y29-1)*(Escalation!$I$22+1)+CG$4-SSSModel!$C$3+1,MAX(0,CG$4-$DZ29-$CA$4+1),1,MIN($DZ29,CG$4-$CA$4+1))),
     IF(SSSModel!$C$4="PV",AI29*$EA29*(1+SSSModel!$C$2),
     IF(SSSModel!$C$4="FCR",$EC29*SUM(OFFSET($AC29,0,MAX(CG$4-$AC$4-$DZ29+1,0),1,MIN($DZ29,CG$4-$AC$4+1))),0)))),
SUM($AC29:$BZ29)*
     IF(SSSModel!$C$4="RR",OFFSET(Profiles!$K$2,$Z29,MAX(Profiles!$C$2,AI$4-$W29)),
     IF(SSSModel!$C$4="ECC",$EA29*$EB29*IF(MAX(Escalation!$C$2,AI$4-$W29)&gt;$DZ29-1,0,OFFSET(Escalation!$K$2,$Y29,MAX(Escalation!$C$2,AI$4-$W29))),
     IF(SSSModel!$C$4="PV",IF(CG$4=$W29,$EA29*(1+SSSModel!$C$2),0),
     IF(SSSModel!$C$4="FCR",IF(AND(CG$4&gt;=$W29,OFFSET(Profiles!$K$2,$Z29,MAX(Profiles!$C$2,AI$4-$W29))&gt;0),$EC29,0),0))))))</f>
        <v>0</v>
      </c>
      <c r="CH29" s="135">
        <f ca="1">IF(OR($Z29=0,SSSModel!$C$4="CF"),AJ29,
IF(LEFT($V29,3)="ON_",
     IF(SSSModel!$C$4="RR",SUMPRODUCT(OFFSET($AC29,0,0,1,$CB$2),OFFSET(Profiles!$K$28,($Z29-1)*(Profiles!$I$26+1)+CH$4-SSSModel!$C$3+1,0,1,$CB$2)),
     IF(SSSModel!$C$4="ECC",$EA29*$EB29*SUMPRODUCT(OFFSET($AC29,0,MAX(0,CH$4-$DZ29-$CA$4+1),1,MIN($DZ29,CH$4-$CA$4+1)),OFFSET(Escalation!$K$24,($Y29-1)*(Escalation!$I$22+1)+CH$4-SSSModel!$C$3+1,MAX(0,CH$4-$DZ29-$CA$4+1),1,MIN($DZ29,CH$4-$CA$4+1))),
     IF(SSSModel!$C$4="PV",AJ29*$EA29*(1+SSSModel!$C$2),
     IF(SSSModel!$C$4="FCR",$EC29*SUM(OFFSET($AC29,0,MAX(CH$4-$AC$4-$DZ29+1,0),1,MIN($DZ29,CH$4-$AC$4+1))),0)))),
SUM($AC29:$BZ29)*
     IF(SSSModel!$C$4="RR",OFFSET(Profiles!$K$2,$Z29,MAX(Profiles!$C$2,AJ$4-$W29)),
     IF(SSSModel!$C$4="ECC",$EA29*$EB29*IF(MAX(Escalation!$C$2,AJ$4-$W29)&gt;$DZ29-1,0,OFFSET(Escalation!$K$2,$Y29,MAX(Escalation!$C$2,AJ$4-$W29))),
     IF(SSSModel!$C$4="PV",IF(CH$4=$W29,$EA29*(1+SSSModel!$C$2),0),
     IF(SSSModel!$C$4="FCR",IF(AND(CH$4&gt;=$W29,OFFSET(Profiles!$K$2,$Z29,MAX(Profiles!$C$2,AJ$4-$W29))&gt;0),$EC29,0),0))))))</f>
        <v>0</v>
      </c>
      <c r="CI29" s="135">
        <f ca="1">IF(OR($Z29=0,SSSModel!$C$4="CF"),AK29,
IF(LEFT($V29,3)="ON_",
     IF(SSSModel!$C$4="RR",SUMPRODUCT(OFFSET($AC29,0,0,1,$CB$2),OFFSET(Profiles!$K$28,($Z29-1)*(Profiles!$I$26+1)+CI$4-SSSModel!$C$3+1,0,1,$CB$2)),
     IF(SSSModel!$C$4="ECC",$EA29*$EB29*SUMPRODUCT(OFFSET($AC29,0,MAX(0,CI$4-$DZ29-$CA$4+1),1,MIN($DZ29,CI$4-$CA$4+1)),OFFSET(Escalation!$K$24,($Y29-1)*(Escalation!$I$22+1)+CI$4-SSSModel!$C$3+1,MAX(0,CI$4-$DZ29-$CA$4+1),1,MIN($DZ29,CI$4-$CA$4+1))),
     IF(SSSModel!$C$4="PV",AK29*$EA29*(1+SSSModel!$C$2),
     IF(SSSModel!$C$4="FCR",$EC29*SUM(OFFSET($AC29,0,MAX(CI$4-$AC$4-$DZ29+1,0),1,MIN($DZ29,CI$4-$AC$4+1))),0)))),
SUM($AC29:$BZ29)*
     IF(SSSModel!$C$4="RR",OFFSET(Profiles!$K$2,$Z29,MAX(Profiles!$C$2,AK$4-$W29)),
     IF(SSSModel!$C$4="ECC",$EA29*$EB29*IF(MAX(Escalation!$C$2,AK$4-$W29)&gt;$DZ29-1,0,OFFSET(Escalation!$K$2,$Y29,MAX(Escalation!$C$2,AK$4-$W29))),
     IF(SSSModel!$C$4="PV",IF(CI$4=$W29,$EA29*(1+SSSModel!$C$2),0),
     IF(SSSModel!$C$4="FCR",IF(AND(CI$4&gt;=$W29,OFFSET(Profiles!$K$2,$Z29,MAX(Profiles!$C$2,AK$4-$W29))&gt;0),$EC29,0),0))))))</f>
        <v>0</v>
      </c>
      <c r="CJ29" s="135">
        <f ca="1">IF(OR($Z29=0,SSSModel!$C$4="CF"),AL29,
IF(LEFT($V29,3)="ON_",
     IF(SSSModel!$C$4="RR",SUMPRODUCT(OFFSET($AC29,0,0,1,$CB$2),OFFSET(Profiles!$K$28,($Z29-1)*(Profiles!$I$26+1)+CJ$4-SSSModel!$C$3+1,0,1,$CB$2)),
     IF(SSSModel!$C$4="ECC",$EA29*$EB29*SUMPRODUCT(OFFSET($AC29,0,MAX(0,CJ$4-$DZ29-$CA$4+1),1,MIN($DZ29,CJ$4-$CA$4+1)),OFFSET(Escalation!$K$24,($Y29-1)*(Escalation!$I$22+1)+CJ$4-SSSModel!$C$3+1,MAX(0,CJ$4-$DZ29-$CA$4+1),1,MIN($DZ29,CJ$4-$CA$4+1))),
     IF(SSSModel!$C$4="PV",AL29*$EA29*(1+SSSModel!$C$2),
     IF(SSSModel!$C$4="FCR",$EC29*SUM(OFFSET($AC29,0,MAX(CJ$4-$AC$4-$DZ29+1,0),1,MIN($DZ29,CJ$4-$AC$4+1))),0)))),
SUM($AC29:$BZ29)*
     IF(SSSModel!$C$4="RR",OFFSET(Profiles!$K$2,$Z29,MAX(Profiles!$C$2,AL$4-$W29)),
     IF(SSSModel!$C$4="ECC",$EA29*$EB29*IF(MAX(Escalation!$C$2,AL$4-$W29)&gt;$DZ29-1,0,OFFSET(Escalation!$K$2,$Y29,MAX(Escalation!$C$2,AL$4-$W29))),
     IF(SSSModel!$C$4="PV",IF(CJ$4=$W29,$EA29*(1+SSSModel!$C$2),0),
     IF(SSSModel!$C$4="FCR",IF(AND(CJ$4&gt;=$W29,OFFSET(Profiles!$K$2,$Z29,MAX(Profiles!$C$2,AL$4-$W29))&gt;0),$EC29,0),0))))))</f>
        <v>0</v>
      </c>
      <c r="CK29" s="135">
        <f ca="1">IF(OR($Z29=0,SSSModel!$C$4="CF"),AM29,
IF(LEFT($V29,3)="ON_",
     IF(SSSModel!$C$4="RR",SUMPRODUCT(OFFSET($AC29,0,0,1,$CB$2),OFFSET(Profiles!$K$28,($Z29-1)*(Profiles!$I$26+1)+CK$4-SSSModel!$C$3+1,0,1,$CB$2)),
     IF(SSSModel!$C$4="ECC",$EA29*$EB29*SUMPRODUCT(OFFSET($AC29,0,MAX(0,CK$4-$DZ29-$CA$4+1),1,MIN($DZ29,CK$4-$CA$4+1)),OFFSET(Escalation!$K$24,($Y29-1)*(Escalation!$I$22+1)+CK$4-SSSModel!$C$3+1,MAX(0,CK$4-$DZ29-$CA$4+1),1,MIN($DZ29,CK$4-$CA$4+1))),
     IF(SSSModel!$C$4="PV",AM29*$EA29*(1+SSSModel!$C$2),
     IF(SSSModel!$C$4="FCR",$EC29*SUM(OFFSET($AC29,0,MAX(CK$4-$AC$4-$DZ29+1,0),1,MIN($DZ29,CK$4-$AC$4+1))),0)))),
SUM($AC29:$BZ29)*
     IF(SSSModel!$C$4="RR",OFFSET(Profiles!$K$2,$Z29,MAX(Profiles!$C$2,AM$4-$W29)),
     IF(SSSModel!$C$4="ECC",$EA29*$EB29*IF(MAX(Escalation!$C$2,AM$4-$W29)&gt;$DZ29-1,0,OFFSET(Escalation!$K$2,$Y29,MAX(Escalation!$C$2,AM$4-$W29))),
     IF(SSSModel!$C$4="PV",IF(CK$4=$W29,$EA29*(1+SSSModel!$C$2),0),
     IF(SSSModel!$C$4="FCR",IF(AND(CK$4&gt;=$W29,OFFSET(Profiles!$K$2,$Z29,MAX(Profiles!$C$2,AM$4-$W29))&gt;0),$EC29,0),0))))))</f>
        <v>0</v>
      </c>
      <c r="CL29" s="135">
        <f ca="1">IF(OR($Z29=0,SSSModel!$C$4="CF"),AN29,
IF(LEFT($V29,3)="ON_",
     IF(SSSModel!$C$4="RR",SUMPRODUCT(OFFSET($AC29,0,0,1,$CB$2),OFFSET(Profiles!$K$28,($Z29-1)*(Profiles!$I$26+1)+CL$4-SSSModel!$C$3+1,0,1,$CB$2)),
     IF(SSSModel!$C$4="ECC",$EA29*$EB29*SUMPRODUCT(OFFSET($AC29,0,MAX(0,CL$4-$DZ29-$CA$4+1),1,MIN($DZ29,CL$4-$CA$4+1)),OFFSET(Escalation!$K$24,($Y29-1)*(Escalation!$I$22+1)+CL$4-SSSModel!$C$3+1,MAX(0,CL$4-$DZ29-$CA$4+1),1,MIN($DZ29,CL$4-$CA$4+1))),
     IF(SSSModel!$C$4="PV",AN29*$EA29*(1+SSSModel!$C$2),
     IF(SSSModel!$C$4="FCR",$EC29*SUM(OFFSET($AC29,0,MAX(CL$4-$AC$4-$DZ29+1,0),1,MIN($DZ29,CL$4-$AC$4+1))),0)))),
SUM($AC29:$BZ29)*
     IF(SSSModel!$C$4="RR",OFFSET(Profiles!$K$2,$Z29,MAX(Profiles!$C$2,AN$4-$W29)),
     IF(SSSModel!$C$4="ECC",$EA29*$EB29*IF(MAX(Escalation!$C$2,AN$4-$W29)&gt;$DZ29-1,0,OFFSET(Escalation!$K$2,$Y29,MAX(Escalation!$C$2,AN$4-$W29))),
     IF(SSSModel!$C$4="PV",IF(CL$4=$W29,$EA29*(1+SSSModel!$C$2),0),
     IF(SSSModel!$C$4="FCR",IF(AND(CL$4&gt;=$W29,OFFSET(Profiles!$K$2,$Z29,MAX(Profiles!$C$2,AN$4-$W29))&gt;0),$EC29,0),0))))))</f>
        <v>0</v>
      </c>
      <c r="CM29" s="135">
        <f ca="1">IF(OR($Z29=0,SSSModel!$C$4="CF"),AO29,
IF(LEFT($V29,3)="ON_",
     IF(SSSModel!$C$4="RR",SUMPRODUCT(OFFSET($AC29,0,0,1,$CB$2),OFFSET(Profiles!$K$28,($Z29-1)*(Profiles!$I$26+1)+CM$4-SSSModel!$C$3+1,0,1,$CB$2)),
     IF(SSSModel!$C$4="ECC",$EA29*$EB29*SUMPRODUCT(OFFSET($AC29,0,MAX(0,CM$4-$DZ29-$CA$4+1),1,MIN($DZ29,CM$4-$CA$4+1)),OFFSET(Escalation!$K$24,($Y29-1)*(Escalation!$I$22+1)+CM$4-SSSModel!$C$3+1,MAX(0,CM$4-$DZ29-$CA$4+1),1,MIN($DZ29,CM$4-$CA$4+1))),
     IF(SSSModel!$C$4="PV",AO29*$EA29*(1+SSSModel!$C$2),
     IF(SSSModel!$C$4="FCR",$EC29*SUM(OFFSET($AC29,0,MAX(CM$4-$AC$4-$DZ29+1,0),1,MIN($DZ29,CM$4-$AC$4+1))),0)))),
SUM($AC29:$BZ29)*
     IF(SSSModel!$C$4="RR",OFFSET(Profiles!$K$2,$Z29,MAX(Profiles!$C$2,AO$4-$W29)),
     IF(SSSModel!$C$4="ECC",$EA29*$EB29*IF(MAX(Escalation!$C$2,AO$4-$W29)&gt;$DZ29-1,0,OFFSET(Escalation!$K$2,$Y29,MAX(Escalation!$C$2,AO$4-$W29))),
     IF(SSSModel!$C$4="PV",IF(CM$4=$W29,$EA29*(1+SSSModel!$C$2),0),
     IF(SSSModel!$C$4="FCR",IF(AND(CM$4&gt;=$W29,OFFSET(Profiles!$K$2,$Z29,MAX(Profiles!$C$2,AO$4-$W29))&gt;0),$EC29,0),0))))))</f>
        <v>0</v>
      </c>
      <c r="CN29" s="135">
        <f ca="1">IF(OR($Z29=0,SSSModel!$C$4="CF"),AP29,
IF(LEFT($V29,3)="ON_",
     IF(SSSModel!$C$4="RR",SUMPRODUCT(OFFSET($AC29,0,0,1,$CB$2),OFFSET(Profiles!$K$28,($Z29-1)*(Profiles!$I$26+1)+CN$4-SSSModel!$C$3+1,0,1,$CB$2)),
     IF(SSSModel!$C$4="ECC",$EA29*$EB29*SUMPRODUCT(OFFSET($AC29,0,MAX(0,CN$4-$DZ29-$CA$4+1),1,MIN($DZ29,CN$4-$CA$4+1)),OFFSET(Escalation!$K$24,($Y29-1)*(Escalation!$I$22+1)+CN$4-SSSModel!$C$3+1,MAX(0,CN$4-$DZ29-$CA$4+1),1,MIN($DZ29,CN$4-$CA$4+1))),
     IF(SSSModel!$C$4="PV",AP29*$EA29*(1+SSSModel!$C$2),
     IF(SSSModel!$C$4="FCR",$EC29*SUM(OFFSET($AC29,0,MAX(CN$4-$AC$4-$DZ29+1,0),1,MIN($DZ29,CN$4-$AC$4+1))),0)))),
SUM($AC29:$BZ29)*
     IF(SSSModel!$C$4="RR",OFFSET(Profiles!$K$2,$Z29,MAX(Profiles!$C$2,AP$4-$W29)),
     IF(SSSModel!$C$4="ECC",$EA29*$EB29*IF(MAX(Escalation!$C$2,AP$4-$W29)&gt;$DZ29-1,0,OFFSET(Escalation!$K$2,$Y29,MAX(Escalation!$C$2,AP$4-$W29))),
     IF(SSSModel!$C$4="PV",IF(CN$4=$W29,$EA29*(1+SSSModel!$C$2),0),
     IF(SSSModel!$C$4="FCR",IF(AND(CN$4&gt;=$W29,OFFSET(Profiles!$K$2,$Z29,MAX(Profiles!$C$2,AP$4-$W29))&gt;0),$EC29,0),0))))))</f>
        <v>0</v>
      </c>
      <c r="CO29" s="135">
        <f ca="1">IF(OR($Z29=0,SSSModel!$C$4="CF"),AQ29,
IF(LEFT($V29,3)="ON_",
     IF(SSSModel!$C$4="RR",SUMPRODUCT(OFFSET($AC29,0,0,1,$CB$2),OFFSET(Profiles!$K$28,($Z29-1)*(Profiles!$I$26+1)+CO$4-SSSModel!$C$3+1,0,1,$CB$2)),
     IF(SSSModel!$C$4="ECC",$EA29*$EB29*SUMPRODUCT(OFFSET($AC29,0,MAX(0,CO$4-$DZ29-$CA$4+1),1,MIN($DZ29,CO$4-$CA$4+1)),OFFSET(Escalation!$K$24,($Y29-1)*(Escalation!$I$22+1)+CO$4-SSSModel!$C$3+1,MAX(0,CO$4-$DZ29-$CA$4+1),1,MIN($DZ29,CO$4-$CA$4+1))),
     IF(SSSModel!$C$4="PV",AQ29*$EA29*(1+SSSModel!$C$2),
     IF(SSSModel!$C$4="FCR",$EC29*SUM(OFFSET($AC29,0,MAX(CO$4-$AC$4-$DZ29+1,0),1,MIN($DZ29,CO$4-$AC$4+1))),0)))),
SUM($AC29:$BZ29)*
     IF(SSSModel!$C$4="RR",OFFSET(Profiles!$K$2,$Z29,MAX(Profiles!$C$2,AQ$4-$W29)),
     IF(SSSModel!$C$4="ECC",$EA29*$EB29*IF(MAX(Escalation!$C$2,AQ$4-$W29)&gt;$DZ29-1,0,OFFSET(Escalation!$K$2,$Y29,MAX(Escalation!$C$2,AQ$4-$W29))),
     IF(SSSModel!$C$4="PV",IF(CO$4=$W29,$EA29*(1+SSSModel!$C$2),0),
     IF(SSSModel!$C$4="FCR",IF(AND(CO$4&gt;=$W29,OFFSET(Profiles!$K$2,$Z29,MAX(Profiles!$C$2,AQ$4-$W29))&gt;0),$EC29,0),0))))))</f>
        <v>0</v>
      </c>
      <c r="CP29" s="135">
        <f ca="1">IF(OR($Z29=0,SSSModel!$C$4="CF"),AR29,
IF(LEFT($V29,3)="ON_",
     IF(SSSModel!$C$4="RR",SUMPRODUCT(OFFSET($AC29,0,0,1,$CB$2),OFFSET(Profiles!$K$28,($Z29-1)*(Profiles!$I$26+1)+CP$4-SSSModel!$C$3+1,0,1,$CB$2)),
     IF(SSSModel!$C$4="ECC",$EA29*$EB29*SUMPRODUCT(OFFSET($AC29,0,MAX(0,CP$4-$DZ29-$CA$4+1),1,MIN($DZ29,CP$4-$CA$4+1)),OFFSET(Escalation!$K$24,($Y29-1)*(Escalation!$I$22+1)+CP$4-SSSModel!$C$3+1,MAX(0,CP$4-$DZ29-$CA$4+1),1,MIN($DZ29,CP$4-$CA$4+1))),
     IF(SSSModel!$C$4="PV",AR29*$EA29*(1+SSSModel!$C$2),
     IF(SSSModel!$C$4="FCR",$EC29*SUM(OFFSET($AC29,0,MAX(CP$4-$AC$4-$DZ29+1,0),1,MIN($DZ29,CP$4-$AC$4+1))),0)))),
SUM($AC29:$BZ29)*
     IF(SSSModel!$C$4="RR",OFFSET(Profiles!$K$2,$Z29,MAX(Profiles!$C$2,AR$4-$W29)),
     IF(SSSModel!$C$4="ECC",$EA29*$EB29*IF(MAX(Escalation!$C$2,AR$4-$W29)&gt;$DZ29-1,0,OFFSET(Escalation!$K$2,$Y29,MAX(Escalation!$C$2,AR$4-$W29))),
     IF(SSSModel!$C$4="PV",IF(CP$4=$W29,$EA29*(1+SSSModel!$C$2),0),
     IF(SSSModel!$C$4="FCR",IF(AND(CP$4&gt;=$W29,OFFSET(Profiles!$K$2,$Z29,MAX(Profiles!$C$2,AR$4-$W29))&gt;0),$EC29,0),0))))))</f>
        <v>0</v>
      </c>
      <c r="CQ29" s="135">
        <f ca="1">IF(OR($Z29=0,SSSModel!$C$4="CF"),AS29,
IF(LEFT($V29,3)="ON_",
     IF(SSSModel!$C$4="RR",SUMPRODUCT(OFFSET($AC29,0,0,1,$CB$2),OFFSET(Profiles!$K$28,($Z29-1)*(Profiles!$I$26+1)+CQ$4-SSSModel!$C$3+1,0,1,$CB$2)),
     IF(SSSModel!$C$4="ECC",$EA29*$EB29*SUMPRODUCT(OFFSET($AC29,0,MAX(0,CQ$4-$DZ29-$CA$4+1),1,MIN($DZ29,CQ$4-$CA$4+1)),OFFSET(Escalation!$K$24,($Y29-1)*(Escalation!$I$22+1)+CQ$4-SSSModel!$C$3+1,MAX(0,CQ$4-$DZ29-$CA$4+1),1,MIN($DZ29,CQ$4-$CA$4+1))),
     IF(SSSModel!$C$4="PV",AS29*$EA29*(1+SSSModel!$C$2),
     IF(SSSModel!$C$4="FCR",$EC29*SUM(OFFSET($AC29,0,MAX(CQ$4-$AC$4-$DZ29+1,0),1,MIN($DZ29,CQ$4-$AC$4+1))),0)))),
SUM($AC29:$BZ29)*
     IF(SSSModel!$C$4="RR",OFFSET(Profiles!$K$2,$Z29,MAX(Profiles!$C$2,AS$4-$W29)),
     IF(SSSModel!$C$4="ECC",$EA29*$EB29*IF(MAX(Escalation!$C$2,AS$4-$W29)&gt;$DZ29-1,0,OFFSET(Escalation!$K$2,$Y29,MAX(Escalation!$C$2,AS$4-$W29))),
     IF(SSSModel!$C$4="PV",IF(CQ$4=$W29,$EA29*(1+SSSModel!$C$2),0),
     IF(SSSModel!$C$4="FCR",IF(AND(CQ$4&gt;=$W29,OFFSET(Profiles!$K$2,$Z29,MAX(Profiles!$C$2,AS$4-$W29))&gt;0),$EC29,0),0))))))</f>
        <v>0</v>
      </c>
      <c r="CR29" s="135">
        <f ca="1">IF(OR($Z29=0,SSSModel!$C$4="CF"),AT29,
IF(LEFT($V29,3)="ON_",
     IF(SSSModel!$C$4="RR",SUMPRODUCT(OFFSET($AC29,0,0,1,$CB$2),OFFSET(Profiles!$K$28,($Z29-1)*(Profiles!$I$26+1)+CR$4-SSSModel!$C$3+1,0,1,$CB$2)),
     IF(SSSModel!$C$4="ECC",$EA29*$EB29*SUMPRODUCT(OFFSET($AC29,0,MAX(0,CR$4-$DZ29-$CA$4+1),1,MIN($DZ29,CR$4-$CA$4+1)),OFFSET(Escalation!$K$24,($Y29-1)*(Escalation!$I$22+1)+CR$4-SSSModel!$C$3+1,MAX(0,CR$4-$DZ29-$CA$4+1),1,MIN($DZ29,CR$4-$CA$4+1))),
     IF(SSSModel!$C$4="PV",AT29*$EA29*(1+SSSModel!$C$2),
     IF(SSSModel!$C$4="FCR",$EC29*SUM(OFFSET($AC29,0,MAX(CR$4-$AC$4-$DZ29+1,0),1,MIN($DZ29,CR$4-$AC$4+1))),0)))),
SUM($AC29:$BZ29)*
     IF(SSSModel!$C$4="RR",OFFSET(Profiles!$K$2,$Z29,MAX(Profiles!$C$2,AT$4-$W29)),
     IF(SSSModel!$C$4="ECC",$EA29*$EB29*IF(MAX(Escalation!$C$2,AT$4-$W29)&gt;$DZ29-1,0,OFFSET(Escalation!$K$2,$Y29,MAX(Escalation!$C$2,AT$4-$W29))),
     IF(SSSModel!$C$4="PV",IF(CR$4=$W29,$EA29*(1+SSSModel!$C$2),0),
     IF(SSSModel!$C$4="FCR",IF(AND(CR$4&gt;=$W29,OFFSET(Profiles!$K$2,$Z29,MAX(Profiles!$C$2,AT$4-$W29))&gt;0),$EC29,0),0))))))</f>
        <v>0</v>
      </c>
      <c r="CS29" s="135">
        <f ca="1">IF(OR($Z29=0,SSSModel!$C$4="CF"),AU29,
IF(LEFT($V29,3)="ON_",
     IF(SSSModel!$C$4="RR",SUMPRODUCT(OFFSET($AC29,0,0,1,$CB$2),OFFSET(Profiles!$K$28,($Z29-1)*(Profiles!$I$26+1)+CS$4-SSSModel!$C$3+1,0,1,$CB$2)),
     IF(SSSModel!$C$4="ECC",$EA29*$EB29*SUMPRODUCT(OFFSET($AC29,0,MAX(0,CS$4-$DZ29-$CA$4+1),1,MIN($DZ29,CS$4-$CA$4+1)),OFFSET(Escalation!$K$24,($Y29-1)*(Escalation!$I$22+1)+CS$4-SSSModel!$C$3+1,MAX(0,CS$4-$DZ29-$CA$4+1),1,MIN($DZ29,CS$4-$CA$4+1))),
     IF(SSSModel!$C$4="PV",AU29*$EA29*(1+SSSModel!$C$2),
     IF(SSSModel!$C$4="FCR",$EC29*SUM(OFFSET($AC29,0,MAX(CS$4-$AC$4-$DZ29+1,0),1,MIN($DZ29,CS$4-$AC$4+1))),0)))),
SUM($AC29:$BZ29)*
     IF(SSSModel!$C$4="RR",OFFSET(Profiles!$K$2,$Z29,MAX(Profiles!$C$2,AU$4-$W29)),
     IF(SSSModel!$C$4="ECC",$EA29*$EB29*IF(MAX(Escalation!$C$2,AU$4-$W29)&gt;$DZ29-1,0,OFFSET(Escalation!$K$2,$Y29,MAX(Escalation!$C$2,AU$4-$W29))),
     IF(SSSModel!$C$4="PV",IF(CS$4=$W29,$EA29*(1+SSSModel!$C$2),0),
     IF(SSSModel!$C$4="FCR",IF(AND(CS$4&gt;=$W29,OFFSET(Profiles!$K$2,$Z29,MAX(Profiles!$C$2,AU$4-$W29))&gt;0),$EC29,0),0))))))</f>
        <v>0</v>
      </c>
      <c r="CT29" s="135">
        <f ca="1">IF(OR($Z29=0,SSSModel!$C$4="CF"),AV29,
IF(LEFT($V29,3)="ON_",
     IF(SSSModel!$C$4="RR",SUMPRODUCT(OFFSET($AC29,0,0,1,$CB$2),OFFSET(Profiles!$K$28,($Z29-1)*(Profiles!$I$26+1)+CT$4-SSSModel!$C$3+1,0,1,$CB$2)),
     IF(SSSModel!$C$4="ECC",$EA29*$EB29*SUMPRODUCT(OFFSET($AC29,0,MAX(0,CT$4-$DZ29-$CA$4+1),1,MIN($DZ29,CT$4-$CA$4+1)),OFFSET(Escalation!$K$24,($Y29-1)*(Escalation!$I$22+1)+CT$4-SSSModel!$C$3+1,MAX(0,CT$4-$DZ29-$CA$4+1),1,MIN($DZ29,CT$4-$CA$4+1))),
     IF(SSSModel!$C$4="PV",AV29*$EA29*(1+SSSModel!$C$2),
     IF(SSSModel!$C$4="FCR",$EC29*SUM(OFFSET($AC29,0,MAX(CT$4-$AC$4-$DZ29+1,0),1,MIN($DZ29,CT$4-$AC$4+1))),0)))),
SUM($AC29:$BZ29)*
     IF(SSSModel!$C$4="RR",OFFSET(Profiles!$K$2,$Z29,MAX(Profiles!$C$2,AV$4-$W29)),
     IF(SSSModel!$C$4="ECC",$EA29*$EB29*IF(MAX(Escalation!$C$2,AV$4-$W29)&gt;$DZ29-1,0,OFFSET(Escalation!$K$2,$Y29,MAX(Escalation!$C$2,AV$4-$W29))),
     IF(SSSModel!$C$4="PV",IF(CT$4=$W29,$EA29*(1+SSSModel!$C$2),0),
     IF(SSSModel!$C$4="FCR",IF(AND(CT$4&gt;=$W29,OFFSET(Profiles!$K$2,$Z29,MAX(Profiles!$C$2,AV$4-$W29))&gt;0),$EC29,0),0))))))</f>
        <v>0</v>
      </c>
      <c r="CU29" s="135">
        <f ca="1">IF(OR($Z29=0,SSSModel!$C$4="CF"),AW29,
IF(LEFT($V29,3)="ON_",
     IF(SSSModel!$C$4="RR",SUMPRODUCT(OFFSET($AC29,0,0,1,$CB$2),OFFSET(Profiles!$K$28,($Z29-1)*(Profiles!$I$26+1)+CU$4-SSSModel!$C$3+1,0,1,$CB$2)),
     IF(SSSModel!$C$4="ECC",$EA29*$EB29*SUMPRODUCT(OFFSET($AC29,0,MAX(0,CU$4-$DZ29-$CA$4+1),1,MIN($DZ29,CU$4-$CA$4+1)),OFFSET(Escalation!$K$24,($Y29-1)*(Escalation!$I$22+1)+CU$4-SSSModel!$C$3+1,MAX(0,CU$4-$DZ29-$CA$4+1),1,MIN($DZ29,CU$4-$CA$4+1))),
     IF(SSSModel!$C$4="PV",AW29*$EA29*(1+SSSModel!$C$2),
     IF(SSSModel!$C$4="FCR",$EC29*SUM(OFFSET($AC29,0,MAX(CU$4-$AC$4-$DZ29+1,0),1,MIN($DZ29,CU$4-$AC$4+1))),0)))),
SUM($AC29:$BZ29)*
     IF(SSSModel!$C$4="RR",OFFSET(Profiles!$K$2,$Z29,MAX(Profiles!$C$2,AW$4-$W29)),
     IF(SSSModel!$C$4="ECC",$EA29*$EB29*IF(MAX(Escalation!$C$2,AW$4-$W29)&gt;$DZ29-1,0,OFFSET(Escalation!$K$2,$Y29,MAX(Escalation!$C$2,AW$4-$W29))),
     IF(SSSModel!$C$4="PV",IF(CU$4=$W29,$EA29*(1+SSSModel!$C$2),0),
     IF(SSSModel!$C$4="FCR",IF(AND(CU$4&gt;=$W29,OFFSET(Profiles!$K$2,$Z29,MAX(Profiles!$C$2,AW$4-$W29))&gt;0),$EC29,0),0))))))</f>
        <v>0</v>
      </c>
      <c r="CV29" s="135">
        <f ca="1">IF(OR($Z29=0,SSSModel!$C$4="CF"),AX29,
IF(LEFT($V29,3)="ON_",
     IF(SSSModel!$C$4="RR",SUMPRODUCT(OFFSET($AC29,0,0,1,$CB$2),OFFSET(Profiles!$K$28,($Z29-1)*(Profiles!$I$26+1)+CV$4-SSSModel!$C$3+1,0,1,$CB$2)),
     IF(SSSModel!$C$4="ECC",$EA29*$EB29*SUMPRODUCT(OFFSET($AC29,0,MAX(0,CV$4-$DZ29-$CA$4+1),1,MIN($DZ29,CV$4-$CA$4+1)),OFFSET(Escalation!$K$24,($Y29-1)*(Escalation!$I$22+1)+CV$4-SSSModel!$C$3+1,MAX(0,CV$4-$DZ29-$CA$4+1),1,MIN($DZ29,CV$4-$CA$4+1))),
     IF(SSSModel!$C$4="PV",AX29*$EA29*(1+SSSModel!$C$2),
     IF(SSSModel!$C$4="FCR",$EC29*SUM(OFFSET($AC29,0,MAX(CV$4-$AC$4-$DZ29+1,0),1,MIN($DZ29,CV$4-$AC$4+1))),0)))),
SUM($AC29:$BZ29)*
     IF(SSSModel!$C$4="RR",OFFSET(Profiles!$K$2,$Z29,MAX(Profiles!$C$2,AX$4-$W29)),
     IF(SSSModel!$C$4="ECC",$EA29*$EB29*IF(MAX(Escalation!$C$2,AX$4-$W29)&gt;$DZ29-1,0,OFFSET(Escalation!$K$2,$Y29,MAX(Escalation!$C$2,AX$4-$W29))),
     IF(SSSModel!$C$4="PV",IF(CV$4=$W29,$EA29*(1+SSSModel!$C$2),0),
     IF(SSSModel!$C$4="FCR",IF(AND(CV$4&gt;=$W29,OFFSET(Profiles!$K$2,$Z29,MAX(Profiles!$C$2,AX$4-$W29))&gt;0),$EC29,0),0))))))</f>
        <v>0</v>
      </c>
      <c r="CW29" s="135">
        <f ca="1">IF(OR($Z29=0,SSSModel!$C$4="CF"),AY29,
IF(LEFT($V29,3)="ON_",
     IF(SSSModel!$C$4="RR",SUMPRODUCT(OFFSET($AC29,0,0,1,$CB$2),OFFSET(Profiles!$K$28,($Z29-1)*(Profiles!$I$26+1)+CW$4-SSSModel!$C$3+1,0,1,$CB$2)),
     IF(SSSModel!$C$4="ECC",$EA29*$EB29*SUMPRODUCT(OFFSET($AC29,0,MAX(0,CW$4-$DZ29-$CA$4+1),1,MIN($DZ29,CW$4-$CA$4+1)),OFFSET(Escalation!$K$24,($Y29-1)*(Escalation!$I$22+1)+CW$4-SSSModel!$C$3+1,MAX(0,CW$4-$DZ29-$CA$4+1),1,MIN($DZ29,CW$4-$CA$4+1))),
     IF(SSSModel!$C$4="PV",AY29*$EA29*(1+SSSModel!$C$2),
     IF(SSSModel!$C$4="FCR",$EC29*SUM(OFFSET($AC29,0,MAX(CW$4-$AC$4-$DZ29+1,0),1,MIN($DZ29,CW$4-$AC$4+1))),0)))),
SUM($AC29:$BZ29)*
     IF(SSSModel!$C$4="RR",OFFSET(Profiles!$K$2,$Z29,MAX(Profiles!$C$2,AY$4-$W29)),
     IF(SSSModel!$C$4="ECC",$EA29*$EB29*IF(MAX(Escalation!$C$2,AY$4-$W29)&gt;$DZ29-1,0,OFFSET(Escalation!$K$2,$Y29,MAX(Escalation!$C$2,AY$4-$W29))),
     IF(SSSModel!$C$4="PV",IF(CW$4=$W29,$EA29*(1+SSSModel!$C$2),0),
     IF(SSSModel!$C$4="FCR",IF(AND(CW$4&gt;=$W29,OFFSET(Profiles!$K$2,$Z29,MAX(Profiles!$C$2,AY$4-$W29))&gt;0),$EC29,0),0))))))</f>
        <v>0</v>
      </c>
      <c r="CX29" s="135">
        <f ca="1">IF(OR($Z29=0,SSSModel!$C$4="CF"),AZ29,
IF(LEFT($V29,3)="ON_",
     IF(SSSModel!$C$4="RR",SUMPRODUCT(OFFSET($AC29,0,0,1,$CB$2),OFFSET(Profiles!$K$28,($Z29-1)*(Profiles!$I$26+1)+CX$4-SSSModel!$C$3+1,0,1,$CB$2)),
     IF(SSSModel!$C$4="ECC",$EA29*$EB29*SUMPRODUCT(OFFSET($AC29,0,MAX(0,CX$4-$DZ29-$CA$4+1),1,MIN($DZ29,CX$4-$CA$4+1)),OFFSET(Escalation!$K$24,($Y29-1)*(Escalation!$I$22+1)+CX$4-SSSModel!$C$3+1,MAX(0,CX$4-$DZ29-$CA$4+1),1,MIN($DZ29,CX$4-$CA$4+1))),
     IF(SSSModel!$C$4="PV",AZ29*$EA29*(1+SSSModel!$C$2),
     IF(SSSModel!$C$4="FCR",$EC29*SUM(OFFSET($AC29,0,MAX(CX$4-$AC$4-$DZ29+1,0),1,MIN($DZ29,CX$4-$AC$4+1))),0)))),
SUM($AC29:$BZ29)*
     IF(SSSModel!$C$4="RR",OFFSET(Profiles!$K$2,$Z29,MAX(Profiles!$C$2,AZ$4-$W29)),
     IF(SSSModel!$C$4="ECC",$EA29*$EB29*IF(MAX(Escalation!$C$2,AZ$4-$W29)&gt;$DZ29-1,0,OFFSET(Escalation!$K$2,$Y29,MAX(Escalation!$C$2,AZ$4-$W29))),
     IF(SSSModel!$C$4="PV",IF(CX$4=$W29,$EA29*(1+SSSModel!$C$2),0),
     IF(SSSModel!$C$4="FCR",IF(AND(CX$4&gt;=$W29,OFFSET(Profiles!$K$2,$Z29,MAX(Profiles!$C$2,AZ$4-$W29))&gt;0),$EC29,0),0))))))</f>
        <v>0</v>
      </c>
      <c r="CY29" s="135">
        <f ca="1">IF(OR($Z29=0,SSSModel!$C$4="CF"),BA29,
IF(LEFT($V29,3)="ON_",
     IF(SSSModel!$C$4="RR",SUMPRODUCT(OFFSET($AC29,0,0,1,$CB$2),OFFSET(Profiles!$K$28,($Z29-1)*(Profiles!$I$26+1)+CY$4-SSSModel!$C$3+1,0,1,$CB$2)),
     IF(SSSModel!$C$4="ECC",$EA29*$EB29*SUMPRODUCT(OFFSET($AC29,0,MAX(0,CY$4-$DZ29-$CA$4+1),1,MIN($DZ29,CY$4-$CA$4+1)),OFFSET(Escalation!$K$24,($Y29-1)*(Escalation!$I$22+1)+CY$4-SSSModel!$C$3+1,MAX(0,CY$4-$DZ29-$CA$4+1),1,MIN($DZ29,CY$4-$CA$4+1))),
     IF(SSSModel!$C$4="PV",BA29*$EA29*(1+SSSModel!$C$2),
     IF(SSSModel!$C$4="FCR",$EC29*SUM(OFFSET($AC29,0,MAX(CY$4-$AC$4-$DZ29+1,0),1,MIN($DZ29,CY$4-$AC$4+1))),0)))),
SUM($AC29:$BZ29)*
     IF(SSSModel!$C$4="RR",OFFSET(Profiles!$K$2,$Z29,MAX(Profiles!$C$2,BA$4-$W29)),
     IF(SSSModel!$C$4="ECC",$EA29*$EB29*IF(MAX(Escalation!$C$2,BA$4-$W29)&gt;$DZ29-1,0,OFFSET(Escalation!$K$2,$Y29,MAX(Escalation!$C$2,BA$4-$W29))),
     IF(SSSModel!$C$4="PV",IF(CY$4=$W29,$EA29*(1+SSSModel!$C$2),0),
     IF(SSSModel!$C$4="FCR",IF(AND(CY$4&gt;=$W29,OFFSET(Profiles!$K$2,$Z29,MAX(Profiles!$C$2,BA$4-$W29))&gt;0),$EC29,0),0))))))</f>
        <v>0</v>
      </c>
      <c r="CZ29" s="135">
        <f ca="1">IF(OR($Z29=0,SSSModel!$C$4="CF"),BB29,
IF(LEFT($V29,3)="ON_",
     IF(SSSModel!$C$4="RR",SUMPRODUCT(OFFSET($AC29,0,0,1,$CB$2),OFFSET(Profiles!$K$28,($Z29-1)*(Profiles!$I$26+1)+CZ$4-SSSModel!$C$3+1,0,1,$CB$2)),
     IF(SSSModel!$C$4="ECC",$EA29*$EB29*SUMPRODUCT(OFFSET($AC29,0,MAX(0,CZ$4-$DZ29-$CA$4+1),1,MIN($DZ29,CZ$4-$CA$4+1)),OFFSET(Escalation!$K$24,($Y29-1)*(Escalation!$I$22+1)+CZ$4-SSSModel!$C$3+1,MAX(0,CZ$4-$DZ29-$CA$4+1),1,MIN($DZ29,CZ$4-$CA$4+1))),
     IF(SSSModel!$C$4="PV",BB29*$EA29*(1+SSSModel!$C$2),
     IF(SSSModel!$C$4="FCR",$EC29*SUM(OFFSET($AC29,0,MAX(CZ$4-$AC$4-$DZ29+1,0),1,MIN($DZ29,CZ$4-$AC$4+1))),0)))),
SUM($AC29:$BZ29)*
     IF(SSSModel!$C$4="RR",OFFSET(Profiles!$K$2,$Z29,MAX(Profiles!$C$2,BB$4-$W29)),
     IF(SSSModel!$C$4="ECC",$EA29*$EB29*IF(MAX(Escalation!$C$2,BB$4-$W29)&gt;$DZ29-1,0,OFFSET(Escalation!$K$2,$Y29,MAX(Escalation!$C$2,BB$4-$W29))),
     IF(SSSModel!$C$4="PV",IF(CZ$4=$W29,$EA29*(1+SSSModel!$C$2),0),
     IF(SSSModel!$C$4="FCR",IF(AND(CZ$4&gt;=$W29,OFFSET(Profiles!$K$2,$Z29,MAX(Profiles!$C$2,BB$4-$W29))&gt;0),$EC29,0),0))))))</f>
        <v>0</v>
      </c>
      <c r="DA29" s="135">
        <f ca="1">IF(OR($Z29=0,SSSModel!$C$4="CF"),BC29,
IF(LEFT($V29,3)="ON_",
     IF(SSSModel!$C$4="RR",SUMPRODUCT(OFFSET($AC29,0,0,1,$CB$2),OFFSET(Profiles!$K$28,($Z29-1)*(Profiles!$I$26+1)+DA$4-SSSModel!$C$3+1,0,1,$CB$2)),
     IF(SSSModel!$C$4="ECC",$EA29*$EB29*SUMPRODUCT(OFFSET($AC29,0,MAX(0,DA$4-$DZ29-$CA$4+1),1,MIN($DZ29,DA$4-$CA$4+1)),OFFSET(Escalation!$K$24,($Y29-1)*(Escalation!$I$22+1)+DA$4-SSSModel!$C$3+1,MAX(0,DA$4-$DZ29-$CA$4+1),1,MIN($DZ29,DA$4-$CA$4+1))),
     IF(SSSModel!$C$4="PV",BC29*$EA29*(1+SSSModel!$C$2),
     IF(SSSModel!$C$4="FCR",$EC29*SUM(OFFSET($AC29,0,MAX(DA$4-$AC$4-$DZ29+1,0),1,MIN($DZ29,DA$4-$AC$4+1))),0)))),
SUM($AC29:$BZ29)*
     IF(SSSModel!$C$4="RR",OFFSET(Profiles!$K$2,$Z29,MAX(Profiles!$C$2,BC$4-$W29)),
     IF(SSSModel!$C$4="ECC",$EA29*$EB29*IF(MAX(Escalation!$C$2,BC$4-$W29)&gt;$DZ29-1,0,OFFSET(Escalation!$K$2,$Y29,MAX(Escalation!$C$2,BC$4-$W29))),
     IF(SSSModel!$C$4="PV",IF(DA$4=$W29,$EA29*(1+SSSModel!$C$2),0),
     IF(SSSModel!$C$4="FCR",IF(AND(DA$4&gt;=$W29,OFFSET(Profiles!$K$2,$Z29,MAX(Profiles!$C$2,BC$4-$W29))&gt;0),$EC29,0),0))))))</f>
        <v>0</v>
      </c>
      <c r="DB29" s="135">
        <f ca="1">IF(OR($Z29=0,SSSModel!$C$4="CF"),BD29,
IF(LEFT($V29,3)="ON_",
     IF(SSSModel!$C$4="RR",SUMPRODUCT(OFFSET($AC29,0,0,1,$CB$2),OFFSET(Profiles!$K$28,($Z29-1)*(Profiles!$I$26+1)+DB$4-SSSModel!$C$3+1,0,1,$CB$2)),
     IF(SSSModel!$C$4="ECC",$EA29*$EB29*SUMPRODUCT(OFFSET($AC29,0,MAX(0,DB$4-$DZ29-$CA$4+1),1,MIN($DZ29,DB$4-$CA$4+1)),OFFSET(Escalation!$K$24,($Y29-1)*(Escalation!$I$22+1)+DB$4-SSSModel!$C$3+1,MAX(0,DB$4-$DZ29-$CA$4+1),1,MIN($DZ29,DB$4-$CA$4+1))),
     IF(SSSModel!$C$4="PV",BD29*$EA29*(1+SSSModel!$C$2),
     IF(SSSModel!$C$4="FCR",$EC29*SUM(OFFSET($AC29,0,MAX(DB$4-$AC$4-$DZ29+1,0),1,MIN($DZ29,DB$4-$AC$4+1))),0)))),
SUM($AC29:$BZ29)*
     IF(SSSModel!$C$4="RR",OFFSET(Profiles!$K$2,$Z29,MAX(Profiles!$C$2,BD$4-$W29)),
     IF(SSSModel!$C$4="ECC",$EA29*$EB29*IF(MAX(Escalation!$C$2,BD$4-$W29)&gt;$DZ29-1,0,OFFSET(Escalation!$K$2,$Y29,MAX(Escalation!$C$2,BD$4-$W29))),
     IF(SSSModel!$C$4="PV",IF(DB$4=$W29,$EA29*(1+SSSModel!$C$2),0),
     IF(SSSModel!$C$4="FCR",IF(AND(DB$4&gt;=$W29,OFFSET(Profiles!$K$2,$Z29,MAX(Profiles!$C$2,BD$4-$W29))&gt;0),$EC29,0),0))))))</f>
        <v>0</v>
      </c>
      <c r="DC29" s="135">
        <f ca="1">IF(OR($Z29=0,SSSModel!$C$4="CF"),BE29,
IF(LEFT($V29,3)="ON_",
     IF(SSSModel!$C$4="RR",SUMPRODUCT(OFFSET($AC29,0,0,1,$CB$2),OFFSET(Profiles!$K$28,($Z29-1)*(Profiles!$I$26+1)+DC$4-SSSModel!$C$3+1,0,1,$CB$2)),
     IF(SSSModel!$C$4="ECC",$EA29*$EB29*SUMPRODUCT(OFFSET($AC29,0,MAX(0,DC$4-$DZ29-$CA$4+1),1,MIN($DZ29,DC$4-$CA$4+1)),OFFSET(Escalation!$K$24,($Y29-1)*(Escalation!$I$22+1)+DC$4-SSSModel!$C$3+1,MAX(0,DC$4-$DZ29-$CA$4+1),1,MIN($DZ29,DC$4-$CA$4+1))),
     IF(SSSModel!$C$4="PV",BE29*$EA29*(1+SSSModel!$C$2),
     IF(SSSModel!$C$4="FCR",$EC29*SUM(OFFSET($AC29,0,MAX(DC$4-$AC$4-$DZ29+1,0),1,MIN($DZ29,DC$4-$AC$4+1))),0)))),
SUM($AC29:$BZ29)*
     IF(SSSModel!$C$4="RR",OFFSET(Profiles!$K$2,$Z29,MAX(Profiles!$C$2,BE$4-$W29)),
     IF(SSSModel!$C$4="ECC",$EA29*$EB29*IF(MAX(Escalation!$C$2,BE$4-$W29)&gt;$DZ29-1,0,OFFSET(Escalation!$K$2,$Y29,MAX(Escalation!$C$2,BE$4-$W29))),
     IF(SSSModel!$C$4="PV",IF(DC$4=$W29,$EA29*(1+SSSModel!$C$2),0),
     IF(SSSModel!$C$4="FCR",IF(AND(DC$4&gt;=$W29,OFFSET(Profiles!$K$2,$Z29,MAX(Profiles!$C$2,BE$4-$W29))&gt;0),$EC29,0),0))))))</f>
        <v>0</v>
      </c>
      <c r="DD29" s="135">
        <f ca="1">IF(OR($Z29=0,SSSModel!$C$4="CF"),BF29,
IF(LEFT($V29,3)="ON_",
     IF(SSSModel!$C$4="RR",SUMPRODUCT(OFFSET($AC29,0,0,1,$CB$2),OFFSET(Profiles!$K$28,($Z29-1)*(Profiles!$I$26+1)+DD$4-SSSModel!$C$3+1,0,1,$CB$2)),
     IF(SSSModel!$C$4="ECC",$EA29*$EB29*SUMPRODUCT(OFFSET($AC29,0,MAX(0,DD$4-$DZ29-$CA$4+1),1,MIN($DZ29,DD$4-$CA$4+1)),OFFSET(Escalation!$K$24,($Y29-1)*(Escalation!$I$22+1)+DD$4-SSSModel!$C$3+1,MAX(0,DD$4-$DZ29-$CA$4+1),1,MIN($DZ29,DD$4-$CA$4+1))),
     IF(SSSModel!$C$4="PV",BF29*$EA29*(1+SSSModel!$C$2),
     IF(SSSModel!$C$4="FCR",$EC29*SUM(OFFSET($AC29,0,MAX(DD$4-$AC$4-$DZ29+1,0),1,MIN($DZ29,DD$4-$AC$4+1))),0)))),
SUM($AC29:$BZ29)*
     IF(SSSModel!$C$4="RR",OFFSET(Profiles!$K$2,$Z29,MAX(Profiles!$C$2,BF$4-$W29)),
     IF(SSSModel!$C$4="ECC",$EA29*$EB29*IF(MAX(Escalation!$C$2,BF$4-$W29)&gt;$DZ29-1,0,OFFSET(Escalation!$K$2,$Y29,MAX(Escalation!$C$2,BF$4-$W29))),
     IF(SSSModel!$C$4="PV",IF(DD$4=$W29,$EA29*(1+SSSModel!$C$2),0),
     IF(SSSModel!$C$4="FCR",IF(AND(DD$4&gt;=$W29,OFFSET(Profiles!$K$2,$Z29,MAX(Profiles!$C$2,BF$4-$W29))&gt;0),$EC29,0),0))))))</f>
        <v>0</v>
      </c>
      <c r="DE29" s="135">
        <f ca="1">IF(OR($Z29=0,SSSModel!$C$4="CF"),BG29,
IF(LEFT($V29,3)="ON_",
     IF(SSSModel!$C$4="RR",SUMPRODUCT(OFFSET($AC29,0,0,1,$CB$2),OFFSET(Profiles!$K$28,($Z29-1)*(Profiles!$I$26+1)+DE$4-SSSModel!$C$3+1,0,1,$CB$2)),
     IF(SSSModel!$C$4="ECC",$EA29*$EB29*SUMPRODUCT(OFFSET($AC29,0,MAX(0,DE$4-$DZ29-$CA$4+1),1,MIN($DZ29,DE$4-$CA$4+1)),OFFSET(Escalation!$K$24,($Y29-1)*(Escalation!$I$22+1)+DE$4-SSSModel!$C$3+1,MAX(0,DE$4-$DZ29-$CA$4+1),1,MIN($DZ29,DE$4-$CA$4+1))),
     IF(SSSModel!$C$4="PV",BG29*$EA29*(1+SSSModel!$C$2),
     IF(SSSModel!$C$4="FCR",$EC29*SUM(OFFSET($AC29,0,MAX(DE$4-$AC$4-$DZ29+1,0),1,MIN($DZ29,DE$4-$AC$4+1))),0)))),
SUM($AC29:$BZ29)*
     IF(SSSModel!$C$4="RR",OFFSET(Profiles!$K$2,$Z29,MAX(Profiles!$C$2,BG$4-$W29)),
     IF(SSSModel!$C$4="ECC",$EA29*$EB29*IF(MAX(Escalation!$C$2,BG$4-$W29)&gt;$DZ29-1,0,OFFSET(Escalation!$K$2,$Y29,MAX(Escalation!$C$2,BG$4-$W29))),
     IF(SSSModel!$C$4="PV",IF(DE$4=$W29,$EA29*(1+SSSModel!$C$2),0),
     IF(SSSModel!$C$4="FCR",IF(AND(DE$4&gt;=$W29,OFFSET(Profiles!$K$2,$Z29,MAX(Profiles!$C$2,BG$4-$W29))&gt;0),$EC29,0),0))))))</f>
        <v>0</v>
      </c>
      <c r="DF29" s="135">
        <f ca="1">IF(OR($Z29=0,SSSModel!$C$4="CF"),BH29,
IF(LEFT($V29,3)="ON_",
     IF(SSSModel!$C$4="RR",SUMPRODUCT(OFFSET($AC29,0,0,1,$CB$2),OFFSET(Profiles!$K$28,($Z29-1)*(Profiles!$I$26+1)+DF$4-SSSModel!$C$3+1,0,1,$CB$2)),
     IF(SSSModel!$C$4="ECC",$EA29*$EB29*SUMPRODUCT(OFFSET($AC29,0,MAX(0,DF$4-$DZ29-$CA$4+1),1,MIN($DZ29,DF$4-$CA$4+1)),OFFSET(Escalation!$K$24,($Y29-1)*(Escalation!$I$22+1)+DF$4-SSSModel!$C$3+1,MAX(0,DF$4-$DZ29-$CA$4+1),1,MIN($DZ29,DF$4-$CA$4+1))),
     IF(SSSModel!$C$4="PV",BH29*$EA29*(1+SSSModel!$C$2),
     IF(SSSModel!$C$4="FCR",$EC29*SUM(OFFSET($AC29,0,MAX(DF$4-$AC$4-$DZ29+1,0),1,MIN($DZ29,DF$4-$AC$4+1))),0)))),
SUM($AC29:$BZ29)*
     IF(SSSModel!$C$4="RR",OFFSET(Profiles!$K$2,$Z29,MAX(Profiles!$C$2,BH$4-$W29)),
     IF(SSSModel!$C$4="ECC",$EA29*$EB29*IF(MAX(Escalation!$C$2,BH$4-$W29)&gt;$DZ29-1,0,OFFSET(Escalation!$K$2,$Y29,MAX(Escalation!$C$2,BH$4-$W29))),
     IF(SSSModel!$C$4="PV",IF(DF$4=$W29,$EA29*(1+SSSModel!$C$2),0),
     IF(SSSModel!$C$4="FCR",IF(AND(DF$4&gt;=$W29,OFFSET(Profiles!$K$2,$Z29,MAX(Profiles!$C$2,BH$4-$W29))&gt;0),$EC29,0),0))))))</f>
        <v>0</v>
      </c>
      <c r="DG29" s="135">
        <f ca="1">IF(OR($Z29=0,SSSModel!$C$4="CF"),BI29,
IF(LEFT($V29,3)="ON_",
     IF(SSSModel!$C$4="RR",SUMPRODUCT(OFFSET($AC29,0,0,1,$CB$2),OFFSET(Profiles!$K$28,($Z29-1)*(Profiles!$I$26+1)+DG$4-SSSModel!$C$3+1,0,1,$CB$2)),
     IF(SSSModel!$C$4="ECC",$EA29*$EB29*SUMPRODUCT(OFFSET($AC29,0,MAX(0,DG$4-$DZ29-$CA$4+1),1,MIN($DZ29,DG$4-$CA$4+1)),OFFSET(Escalation!$K$24,($Y29-1)*(Escalation!$I$22+1)+DG$4-SSSModel!$C$3+1,MAX(0,DG$4-$DZ29-$CA$4+1),1,MIN($DZ29,DG$4-$CA$4+1))),
     IF(SSSModel!$C$4="PV",BI29*$EA29*(1+SSSModel!$C$2),
     IF(SSSModel!$C$4="FCR",$EC29*SUM(OFFSET($AC29,0,MAX(DG$4-$AC$4-$DZ29+1,0),1,MIN($DZ29,DG$4-$AC$4+1))),0)))),
SUM($AC29:$BZ29)*
     IF(SSSModel!$C$4="RR",OFFSET(Profiles!$K$2,$Z29,MAX(Profiles!$C$2,BI$4-$W29)),
     IF(SSSModel!$C$4="ECC",$EA29*$EB29*IF(MAX(Escalation!$C$2,BI$4-$W29)&gt;$DZ29-1,0,OFFSET(Escalation!$K$2,$Y29,MAX(Escalation!$C$2,BI$4-$W29))),
     IF(SSSModel!$C$4="PV",IF(DG$4=$W29,$EA29*(1+SSSModel!$C$2),0),
     IF(SSSModel!$C$4="FCR",IF(AND(DG$4&gt;=$W29,OFFSET(Profiles!$K$2,$Z29,MAX(Profiles!$C$2,BI$4-$W29))&gt;0),$EC29,0),0))))))</f>
        <v>0</v>
      </c>
      <c r="DH29" s="135">
        <f ca="1">IF(OR($Z29=0,SSSModel!$C$4="CF"),BJ29,
IF(LEFT($V29,3)="ON_",
     IF(SSSModel!$C$4="RR",SUMPRODUCT(OFFSET($AC29,0,0,1,$CB$2),OFFSET(Profiles!$K$28,($Z29-1)*(Profiles!$I$26+1)+DH$4-SSSModel!$C$3+1,0,1,$CB$2)),
     IF(SSSModel!$C$4="ECC",$EA29*$EB29*SUMPRODUCT(OFFSET($AC29,0,MAX(0,DH$4-$DZ29-$CA$4+1),1,MIN($DZ29,DH$4-$CA$4+1)),OFFSET(Escalation!$K$24,($Y29-1)*(Escalation!$I$22+1)+DH$4-SSSModel!$C$3+1,MAX(0,DH$4-$DZ29-$CA$4+1),1,MIN($DZ29,DH$4-$CA$4+1))),
     IF(SSSModel!$C$4="PV",BJ29*$EA29*(1+SSSModel!$C$2),
     IF(SSSModel!$C$4="FCR",$EC29*SUM(OFFSET($AC29,0,MAX(DH$4-$AC$4-$DZ29+1,0),1,MIN($DZ29,DH$4-$AC$4+1))),0)))),
SUM($AC29:$BZ29)*
     IF(SSSModel!$C$4="RR",OFFSET(Profiles!$K$2,$Z29,MAX(Profiles!$C$2,BJ$4-$W29)),
     IF(SSSModel!$C$4="ECC",$EA29*$EB29*IF(MAX(Escalation!$C$2,BJ$4-$W29)&gt;$DZ29-1,0,OFFSET(Escalation!$K$2,$Y29,MAX(Escalation!$C$2,BJ$4-$W29))),
     IF(SSSModel!$C$4="PV",IF(DH$4=$W29,$EA29*(1+SSSModel!$C$2),0),
     IF(SSSModel!$C$4="FCR",IF(AND(DH$4&gt;=$W29,OFFSET(Profiles!$K$2,$Z29,MAX(Profiles!$C$2,BJ$4-$W29))&gt;0),$EC29,0),0))))))</f>
        <v>0</v>
      </c>
      <c r="DI29" s="135">
        <f ca="1">IF(OR($Z29=0,SSSModel!$C$4="CF"),BK29,
IF(LEFT($V29,3)="ON_",
     IF(SSSModel!$C$4="RR",SUMPRODUCT(OFFSET($AC29,0,0,1,$CB$2),OFFSET(Profiles!$K$28,($Z29-1)*(Profiles!$I$26+1)+DI$4-SSSModel!$C$3+1,0,1,$CB$2)),
     IF(SSSModel!$C$4="ECC",$EA29*$EB29*SUMPRODUCT(OFFSET($AC29,0,MAX(0,DI$4-$DZ29-$CA$4+1),1,MIN($DZ29,DI$4-$CA$4+1)),OFFSET(Escalation!$K$24,($Y29-1)*(Escalation!$I$22+1)+DI$4-SSSModel!$C$3+1,MAX(0,DI$4-$DZ29-$CA$4+1),1,MIN($DZ29,DI$4-$CA$4+1))),
     IF(SSSModel!$C$4="PV",BK29*$EA29*(1+SSSModel!$C$2),
     IF(SSSModel!$C$4="FCR",$EC29*SUM(OFFSET($AC29,0,MAX(DI$4-$AC$4-$DZ29+1,0),1,MIN($DZ29,DI$4-$AC$4+1))),0)))),
SUM($AC29:$BZ29)*
     IF(SSSModel!$C$4="RR",OFFSET(Profiles!$K$2,$Z29,MAX(Profiles!$C$2,BK$4-$W29)),
     IF(SSSModel!$C$4="ECC",$EA29*$EB29*IF(MAX(Escalation!$C$2,BK$4-$W29)&gt;$DZ29-1,0,OFFSET(Escalation!$K$2,$Y29,MAX(Escalation!$C$2,BK$4-$W29))),
     IF(SSSModel!$C$4="PV",IF(DI$4=$W29,$EA29*(1+SSSModel!$C$2),0),
     IF(SSSModel!$C$4="FCR",IF(AND(DI$4&gt;=$W29,OFFSET(Profiles!$K$2,$Z29,MAX(Profiles!$C$2,BK$4-$W29))&gt;0),$EC29,0),0))))))</f>
        <v>0</v>
      </c>
      <c r="DJ29" s="135">
        <f ca="1">IF(OR($Z29=0,SSSModel!$C$4="CF"),BL29,
IF(LEFT($V29,3)="ON_",
     IF(SSSModel!$C$4="RR",SUMPRODUCT(OFFSET($AC29,0,0,1,$CB$2),OFFSET(Profiles!$K$28,($Z29-1)*(Profiles!$I$26+1)+DJ$4-SSSModel!$C$3+1,0,1,$CB$2)),
     IF(SSSModel!$C$4="ECC",$EA29*$EB29*SUMPRODUCT(OFFSET($AC29,0,MAX(0,DJ$4-$DZ29-$CA$4+1),1,MIN($DZ29,DJ$4-$CA$4+1)),OFFSET(Escalation!$K$24,($Y29-1)*(Escalation!$I$22+1)+DJ$4-SSSModel!$C$3+1,MAX(0,DJ$4-$DZ29-$CA$4+1),1,MIN($DZ29,DJ$4-$CA$4+1))),
     IF(SSSModel!$C$4="PV",BL29*$EA29*(1+SSSModel!$C$2),
     IF(SSSModel!$C$4="FCR",$EC29*SUM(OFFSET($AC29,0,MAX(DJ$4-$AC$4-$DZ29+1,0),1,MIN($DZ29,DJ$4-$AC$4+1))),0)))),
SUM($AC29:$BZ29)*
     IF(SSSModel!$C$4="RR",OFFSET(Profiles!$K$2,$Z29,MAX(Profiles!$C$2,BL$4-$W29)),
     IF(SSSModel!$C$4="ECC",$EA29*$EB29*IF(MAX(Escalation!$C$2,BL$4-$W29)&gt;$DZ29-1,0,OFFSET(Escalation!$K$2,$Y29,MAX(Escalation!$C$2,BL$4-$W29))),
     IF(SSSModel!$C$4="PV",IF(DJ$4=$W29,$EA29*(1+SSSModel!$C$2),0),
     IF(SSSModel!$C$4="FCR",IF(AND(DJ$4&gt;=$W29,OFFSET(Profiles!$K$2,$Z29,MAX(Profiles!$C$2,BL$4-$W29))&gt;0),$EC29,0),0))))))</f>
        <v>0</v>
      </c>
      <c r="DK29" s="135">
        <f ca="1">IF(OR($Z29=0,SSSModel!$C$4="CF"),BM29,
IF(LEFT($V29,3)="ON_",
     IF(SSSModel!$C$4="RR",SUMPRODUCT(OFFSET($AC29,0,0,1,$CB$2),OFFSET(Profiles!$K$28,($Z29-1)*(Profiles!$I$26+1)+DK$4-SSSModel!$C$3+1,0,1,$CB$2)),
     IF(SSSModel!$C$4="ECC",$EA29*$EB29*SUMPRODUCT(OFFSET($AC29,0,MAX(0,DK$4-$DZ29-$CA$4+1),1,MIN($DZ29,DK$4-$CA$4+1)),OFFSET(Escalation!$K$24,($Y29-1)*(Escalation!$I$22+1)+DK$4-SSSModel!$C$3+1,MAX(0,DK$4-$DZ29-$CA$4+1),1,MIN($DZ29,DK$4-$CA$4+1))),
     IF(SSSModel!$C$4="PV",BM29*$EA29*(1+SSSModel!$C$2),
     IF(SSSModel!$C$4="FCR",$EC29*SUM(OFFSET($AC29,0,MAX(DK$4-$AC$4-$DZ29+1,0),1,MIN($DZ29,DK$4-$AC$4+1))),0)))),
SUM($AC29:$BZ29)*
     IF(SSSModel!$C$4="RR",OFFSET(Profiles!$K$2,$Z29,MAX(Profiles!$C$2,BM$4-$W29)),
     IF(SSSModel!$C$4="ECC",$EA29*$EB29*IF(MAX(Escalation!$C$2,BM$4-$W29)&gt;$DZ29-1,0,OFFSET(Escalation!$K$2,$Y29,MAX(Escalation!$C$2,BM$4-$W29))),
     IF(SSSModel!$C$4="PV",IF(DK$4=$W29,$EA29*(1+SSSModel!$C$2),0),
     IF(SSSModel!$C$4="FCR",IF(AND(DK$4&gt;=$W29,OFFSET(Profiles!$K$2,$Z29,MAX(Profiles!$C$2,BM$4-$W29))&gt;0),$EC29,0),0))))))</f>
        <v>0</v>
      </c>
      <c r="DL29" s="135">
        <f ca="1">IF(OR($Z29=0,SSSModel!$C$4="CF"),BN29,
IF(LEFT($V29,3)="ON_",
     IF(SSSModel!$C$4="RR",SUMPRODUCT(OFFSET($AC29,0,0,1,$CB$2),OFFSET(Profiles!$K$28,($Z29-1)*(Profiles!$I$26+1)+DL$4-SSSModel!$C$3+1,0,1,$CB$2)),
     IF(SSSModel!$C$4="ECC",$EA29*$EB29*SUMPRODUCT(OFFSET($AC29,0,MAX(0,DL$4-$DZ29-$CA$4+1),1,MIN($DZ29,DL$4-$CA$4+1)),OFFSET(Escalation!$K$24,($Y29-1)*(Escalation!$I$22+1)+DL$4-SSSModel!$C$3+1,MAX(0,DL$4-$DZ29-$CA$4+1),1,MIN($DZ29,DL$4-$CA$4+1))),
     IF(SSSModel!$C$4="PV",BN29*$EA29*(1+SSSModel!$C$2),
     IF(SSSModel!$C$4="FCR",$EC29*SUM(OFFSET($AC29,0,MAX(DL$4-$AC$4-$DZ29+1,0),1,MIN($DZ29,DL$4-$AC$4+1))),0)))),
SUM($AC29:$BZ29)*
     IF(SSSModel!$C$4="RR",OFFSET(Profiles!$K$2,$Z29,MAX(Profiles!$C$2,BN$4-$W29)),
     IF(SSSModel!$C$4="ECC",$EA29*$EB29*IF(MAX(Escalation!$C$2,BN$4-$W29)&gt;$DZ29-1,0,OFFSET(Escalation!$K$2,$Y29,MAX(Escalation!$C$2,BN$4-$W29))),
     IF(SSSModel!$C$4="PV",IF(DL$4=$W29,$EA29*(1+SSSModel!$C$2),0),
     IF(SSSModel!$C$4="FCR",IF(AND(DL$4&gt;=$W29,OFFSET(Profiles!$K$2,$Z29,MAX(Profiles!$C$2,BN$4-$W29))&gt;0),$EC29,0),0))))))</f>
        <v>0</v>
      </c>
      <c r="DM29" s="135">
        <f ca="1">IF(OR($Z29=0,SSSModel!$C$4="CF"),BO29,
IF(LEFT($V29,3)="ON_",
     IF(SSSModel!$C$4="RR",SUMPRODUCT(OFFSET($AC29,0,0,1,$CB$2),OFFSET(Profiles!$K$28,($Z29-1)*(Profiles!$I$26+1)+DM$4-SSSModel!$C$3+1,0,1,$CB$2)),
     IF(SSSModel!$C$4="ECC",$EA29*$EB29*SUMPRODUCT(OFFSET($AC29,0,MAX(0,DM$4-$DZ29-$CA$4+1),1,MIN($DZ29,DM$4-$CA$4+1)),OFFSET(Escalation!$K$24,($Y29-1)*(Escalation!$I$22+1)+DM$4-SSSModel!$C$3+1,MAX(0,DM$4-$DZ29-$CA$4+1),1,MIN($DZ29,DM$4-$CA$4+1))),
     IF(SSSModel!$C$4="PV",BO29*$EA29*(1+SSSModel!$C$2),
     IF(SSSModel!$C$4="FCR",$EC29*SUM(OFFSET($AC29,0,MAX(DM$4-$AC$4-$DZ29+1,0),1,MIN($DZ29,DM$4-$AC$4+1))),0)))),
SUM($AC29:$BZ29)*
     IF(SSSModel!$C$4="RR",OFFSET(Profiles!$K$2,$Z29,MAX(Profiles!$C$2,BO$4-$W29)),
     IF(SSSModel!$C$4="ECC",$EA29*$EB29*IF(MAX(Escalation!$C$2,BO$4-$W29)&gt;$DZ29-1,0,OFFSET(Escalation!$K$2,$Y29,MAX(Escalation!$C$2,BO$4-$W29))),
     IF(SSSModel!$C$4="PV",IF(DM$4=$W29,$EA29*(1+SSSModel!$C$2),0),
     IF(SSSModel!$C$4="FCR",IF(AND(DM$4&gt;=$W29,OFFSET(Profiles!$K$2,$Z29,MAX(Profiles!$C$2,BO$4-$W29))&gt;0),$EC29,0),0))))))</f>
        <v>0</v>
      </c>
      <c r="DN29" s="135">
        <f ca="1">IF(OR($Z29=0,SSSModel!$C$4="CF"),BP29,
IF(LEFT($V29,3)="ON_",
     IF(SSSModel!$C$4="RR",SUMPRODUCT(OFFSET($AC29,0,0,1,$CB$2),OFFSET(Profiles!$K$28,($Z29-1)*(Profiles!$I$26+1)+DN$4-SSSModel!$C$3+1,0,1,$CB$2)),
     IF(SSSModel!$C$4="ECC",$EA29*$EB29*SUMPRODUCT(OFFSET($AC29,0,MAX(0,DN$4-$DZ29-$CA$4+1),1,MIN($DZ29,DN$4-$CA$4+1)),OFFSET(Escalation!$K$24,($Y29-1)*(Escalation!$I$22+1)+DN$4-SSSModel!$C$3+1,MAX(0,DN$4-$DZ29-$CA$4+1),1,MIN($DZ29,DN$4-$CA$4+1))),
     IF(SSSModel!$C$4="PV",BP29*$EA29*(1+SSSModel!$C$2),
     IF(SSSModel!$C$4="FCR",$EC29*SUM(OFFSET($AC29,0,MAX(DN$4-$AC$4-$DZ29+1,0),1,MIN($DZ29,DN$4-$AC$4+1))),0)))),
SUM($AC29:$BZ29)*
     IF(SSSModel!$C$4="RR",OFFSET(Profiles!$K$2,$Z29,MAX(Profiles!$C$2,BP$4-$W29)),
     IF(SSSModel!$C$4="ECC",$EA29*$EB29*IF(MAX(Escalation!$C$2,BP$4-$W29)&gt;$DZ29-1,0,OFFSET(Escalation!$K$2,$Y29,MAX(Escalation!$C$2,BP$4-$W29))),
     IF(SSSModel!$C$4="PV",IF(DN$4=$W29,$EA29*(1+SSSModel!$C$2),0),
     IF(SSSModel!$C$4="FCR",IF(AND(DN$4&gt;=$W29,OFFSET(Profiles!$K$2,$Z29,MAX(Profiles!$C$2,BP$4-$W29))&gt;0),$EC29,0),0))))))</f>
        <v>0</v>
      </c>
      <c r="DO29" s="135">
        <f ca="1">IF(OR($Z29=0,SSSModel!$C$4="CF"),BQ29,
IF(LEFT($V29,3)="ON_",
     IF(SSSModel!$C$4="RR",SUMPRODUCT(OFFSET($AC29,0,0,1,$CB$2),OFFSET(Profiles!$K$28,($Z29-1)*(Profiles!$I$26+1)+DO$4-SSSModel!$C$3+1,0,1,$CB$2)),
     IF(SSSModel!$C$4="ECC",$EA29*$EB29*SUMPRODUCT(OFFSET($AC29,0,MAX(0,DO$4-$DZ29-$CA$4+1),1,MIN($DZ29,DO$4-$CA$4+1)),OFFSET(Escalation!$K$24,($Y29-1)*(Escalation!$I$22+1)+DO$4-SSSModel!$C$3+1,MAX(0,DO$4-$DZ29-$CA$4+1),1,MIN($DZ29,DO$4-$CA$4+1))),
     IF(SSSModel!$C$4="PV",BQ29*$EA29*(1+SSSModel!$C$2),
     IF(SSSModel!$C$4="FCR",$EC29*SUM(OFFSET($AC29,0,MAX(DO$4-$AC$4-$DZ29+1,0),1,MIN($DZ29,DO$4-$AC$4+1))),0)))),
SUM($AC29:$BZ29)*
     IF(SSSModel!$C$4="RR",OFFSET(Profiles!$K$2,$Z29,MAX(Profiles!$C$2,BQ$4-$W29)),
     IF(SSSModel!$C$4="ECC",$EA29*$EB29*IF(MAX(Escalation!$C$2,BQ$4-$W29)&gt;$DZ29-1,0,OFFSET(Escalation!$K$2,$Y29,MAX(Escalation!$C$2,BQ$4-$W29))),
     IF(SSSModel!$C$4="PV",IF(DO$4=$W29,$EA29*(1+SSSModel!$C$2),0),
     IF(SSSModel!$C$4="FCR",IF(AND(DO$4&gt;=$W29,OFFSET(Profiles!$K$2,$Z29,MAX(Profiles!$C$2,BQ$4-$W29))&gt;0),$EC29,0),0))))))</f>
        <v>0</v>
      </c>
      <c r="DP29" s="135">
        <f ca="1">IF(OR($Z29=0,SSSModel!$C$4="CF"),BR29,
IF(LEFT($V29,3)="ON_",
     IF(SSSModel!$C$4="RR",SUMPRODUCT(OFFSET($AC29,0,0,1,$CB$2),OFFSET(Profiles!$K$28,($Z29-1)*(Profiles!$I$26+1)+DP$4-SSSModel!$C$3+1,0,1,$CB$2)),
     IF(SSSModel!$C$4="ECC",$EA29*$EB29*SUMPRODUCT(OFFSET($AC29,0,MAX(0,DP$4-$DZ29-$CA$4+1),1,MIN($DZ29,DP$4-$CA$4+1)),OFFSET(Escalation!$K$24,($Y29-1)*(Escalation!$I$22+1)+DP$4-SSSModel!$C$3+1,MAX(0,DP$4-$DZ29-$CA$4+1),1,MIN($DZ29,DP$4-$CA$4+1))),
     IF(SSSModel!$C$4="PV",BR29*$EA29*(1+SSSModel!$C$2),
     IF(SSSModel!$C$4="FCR",$EC29*SUM(OFFSET($AC29,0,MAX(DP$4-$AC$4-$DZ29+1,0),1,MIN($DZ29,DP$4-$AC$4+1))),0)))),
SUM($AC29:$BZ29)*
     IF(SSSModel!$C$4="RR",OFFSET(Profiles!$K$2,$Z29,MAX(Profiles!$C$2,BR$4-$W29)),
     IF(SSSModel!$C$4="ECC",$EA29*$EB29*IF(MAX(Escalation!$C$2,BR$4-$W29)&gt;$DZ29-1,0,OFFSET(Escalation!$K$2,$Y29,MAX(Escalation!$C$2,BR$4-$W29))),
     IF(SSSModel!$C$4="PV",IF(DP$4=$W29,$EA29*(1+SSSModel!$C$2),0),
     IF(SSSModel!$C$4="FCR",IF(AND(DP$4&gt;=$W29,OFFSET(Profiles!$K$2,$Z29,MAX(Profiles!$C$2,BR$4-$W29))&gt;0),$EC29,0),0))))))</f>
        <v>0</v>
      </c>
      <c r="DQ29" s="135">
        <f ca="1">IF(OR($Z29=0,SSSModel!$C$4="CF"),BS29,
IF(LEFT($V29,3)="ON_",
     IF(SSSModel!$C$4="RR",SUMPRODUCT(OFFSET($AC29,0,0,1,$CB$2),OFFSET(Profiles!$K$28,($Z29-1)*(Profiles!$I$26+1)+DQ$4-SSSModel!$C$3+1,0,1,$CB$2)),
     IF(SSSModel!$C$4="ECC",$EA29*$EB29*SUMPRODUCT(OFFSET($AC29,0,MAX(0,DQ$4-$DZ29-$CA$4+1),1,MIN($DZ29,DQ$4-$CA$4+1)),OFFSET(Escalation!$K$24,($Y29-1)*(Escalation!$I$22+1)+DQ$4-SSSModel!$C$3+1,MAX(0,DQ$4-$DZ29-$CA$4+1),1,MIN($DZ29,DQ$4-$CA$4+1))),
     IF(SSSModel!$C$4="PV",BS29*$EA29*(1+SSSModel!$C$2),
     IF(SSSModel!$C$4="FCR",$EC29*SUM(OFFSET($AC29,0,MAX(DQ$4-$AC$4-$DZ29+1,0),1,MIN($DZ29,DQ$4-$AC$4+1))),0)))),
SUM($AC29:$BZ29)*
     IF(SSSModel!$C$4="RR",OFFSET(Profiles!$K$2,$Z29,MAX(Profiles!$C$2,BS$4-$W29)),
     IF(SSSModel!$C$4="ECC",$EA29*$EB29*IF(MAX(Escalation!$C$2,BS$4-$W29)&gt;$DZ29-1,0,OFFSET(Escalation!$K$2,$Y29,MAX(Escalation!$C$2,BS$4-$W29))),
     IF(SSSModel!$C$4="PV",IF(DQ$4=$W29,$EA29*(1+SSSModel!$C$2),0),
     IF(SSSModel!$C$4="FCR",IF(AND(DQ$4&gt;=$W29,OFFSET(Profiles!$K$2,$Z29,MAX(Profiles!$C$2,BS$4-$W29))&gt;0),$EC29,0),0))))))</f>
        <v>0</v>
      </c>
      <c r="DR29" s="135">
        <f ca="1">IF(OR($Z29=0,SSSModel!$C$4="CF"),BT29,
IF(LEFT($V29,3)="ON_",
     IF(SSSModel!$C$4="RR",SUMPRODUCT(OFFSET($AC29,0,0,1,$CB$2),OFFSET(Profiles!$K$28,($Z29-1)*(Profiles!$I$26+1)+DR$4-SSSModel!$C$3+1,0,1,$CB$2)),
     IF(SSSModel!$C$4="ECC",$EA29*$EB29*SUMPRODUCT(OFFSET($AC29,0,MAX(0,DR$4-$DZ29-$CA$4+1),1,MIN($DZ29,DR$4-$CA$4+1)),OFFSET(Escalation!$K$24,($Y29-1)*(Escalation!$I$22+1)+DR$4-SSSModel!$C$3+1,MAX(0,DR$4-$DZ29-$CA$4+1),1,MIN($DZ29,DR$4-$CA$4+1))),
     IF(SSSModel!$C$4="PV",BT29*$EA29*(1+SSSModel!$C$2),
     IF(SSSModel!$C$4="FCR",$EC29*SUM(OFFSET($AC29,0,MAX(DR$4-$AC$4-$DZ29+1,0),1,MIN($DZ29,DR$4-$AC$4+1))),0)))),
SUM($AC29:$BZ29)*
     IF(SSSModel!$C$4="RR",OFFSET(Profiles!$K$2,$Z29,MAX(Profiles!$C$2,BT$4-$W29)),
     IF(SSSModel!$C$4="ECC",$EA29*$EB29*IF(MAX(Escalation!$C$2,BT$4-$W29)&gt;$DZ29-1,0,OFFSET(Escalation!$K$2,$Y29,MAX(Escalation!$C$2,BT$4-$W29))),
     IF(SSSModel!$C$4="PV",IF(DR$4=$W29,$EA29*(1+SSSModel!$C$2),0),
     IF(SSSModel!$C$4="FCR",IF(AND(DR$4&gt;=$W29,OFFSET(Profiles!$K$2,$Z29,MAX(Profiles!$C$2,BT$4-$W29))&gt;0),$EC29,0),0))))))</f>
        <v>0</v>
      </c>
      <c r="DS29" s="135">
        <f ca="1">IF(OR($Z29=0,SSSModel!$C$4="CF"),BU29,
IF(LEFT($V29,3)="ON_",
     IF(SSSModel!$C$4="RR",SUMPRODUCT(OFFSET($AC29,0,0,1,$CB$2),OFFSET(Profiles!$K$28,($Z29-1)*(Profiles!$I$26+1)+DS$4-SSSModel!$C$3+1,0,1,$CB$2)),
     IF(SSSModel!$C$4="ECC",$EA29*$EB29*SUMPRODUCT(OFFSET($AC29,0,MAX(0,DS$4-$DZ29-$CA$4+1),1,MIN($DZ29,DS$4-$CA$4+1)),OFFSET(Escalation!$K$24,($Y29-1)*(Escalation!$I$22+1)+DS$4-SSSModel!$C$3+1,MAX(0,DS$4-$DZ29-$CA$4+1),1,MIN($DZ29,DS$4-$CA$4+1))),
     IF(SSSModel!$C$4="PV",BU29*$EA29*(1+SSSModel!$C$2),
     IF(SSSModel!$C$4="FCR",$EC29*SUM(OFFSET($AC29,0,MAX(DS$4-$AC$4-$DZ29+1,0),1,MIN($DZ29,DS$4-$AC$4+1))),0)))),
SUM($AC29:$BZ29)*
     IF(SSSModel!$C$4="RR",OFFSET(Profiles!$K$2,$Z29,MAX(Profiles!$C$2,BU$4-$W29)),
     IF(SSSModel!$C$4="ECC",$EA29*$EB29*IF(MAX(Escalation!$C$2,BU$4-$W29)&gt;$DZ29-1,0,OFFSET(Escalation!$K$2,$Y29,MAX(Escalation!$C$2,BU$4-$W29))),
     IF(SSSModel!$C$4="PV",IF(DS$4=$W29,$EA29*(1+SSSModel!$C$2),0),
     IF(SSSModel!$C$4="FCR",IF(AND(DS$4&gt;=$W29,OFFSET(Profiles!$K$2,$Z29,MAX(Profiles!$C$2,BU$4-$W29))&gt;0),$EC29,0),0))))))</f>
        <v>0</v>
      </c>
      <c r="DT29" s="135">
        <f ca="1">IF(OR($Z29=0,SSSModel!$C$4="CF"),BV29,
IF(LEFT($V29,3)="ON_",
     IF(SSSModel!$C$4="RR",SUMPRODUCT(OFFSET($AC29,0,0,1,$CB$2),OFFSET(Profiles!$K$28,($Z29-1)*(Profiles!$I$26+1)+DT$4-SSSModel!$C$3+1,0,1,$CB$2)),
     IF(SSSModel!$C$4="ECC",$EA29*$EB29*SUMPRODUCT(OFFSET($AC29,0,MAX(0,DT$4-$DZ29-$CA$4+1),1,MIN($DZ29,DT$4-$CA$4+1)),OFFSET(Escalation!$K$24,($Y29-1)*(Escalation!$I$22+1)+DT$4-SSSModel!$C$3+1,MAX(0,DT$4-$DZ29-$CA$4+1),1,MIN($DZ29,DT$4-$CA$4+1))),
     IF(SSSModel!$C$4="PV",BV29*$EA29*(1+SSSModel!$C$2),
     IF(SSSModel!$C$4="FCR",$EC29*SUM(OFFSET($AC29,0,MAX(DT$4-$AC$4-$DZ29+1,0),1,MIN($DZ29,DT$4-$AC$4+1))),0)))),
SUM($AC29:$BZ29)*
     IF(SSSModel!$C$4="RR",OFFSET(Profiles!$K$2,$Z29,MAX(Profiles!$C$2,BV$4-$W29)),
     IF(SSSModel!$C$4="ECC",$EA29*$EB29*IF(MAX(Escalation!$C$2,BV$4-$W29)&gt;$DZ29-1,0,OFFSET(Escalation!$K$2,$Y29,MAX(Escalation!$C$2,BV$4-$W29))),
     IF(SSSModel!$C$4="PV",IF(DT$4=$W29,$EA29*(1+SSSModel!$C$2),0),
     IF(SSSModel!$C$4="FCR",IF(AND(DT$4&gt;=$W29,OFFSET(Profiles!$K$2,$Z29,MAX(Profiles!$C$2,BV$4-$W29))&gt;0),$EC29,0),0))))))</f>
        <v>0</v>
      </c>
      <c r="DU29" s="135">
        <f ca="1">IF(OR($Z29=0,SSSModel!$C$4="CF"),BW29,
IF(LEFT($V29,3)="ON_",
     IF(SSSModel!$C$4="RR",SUMPRODUCT(OFFSET($AC29,0,0,1,$CB$2),OFFSET(Profiles!$K$28,($Z29-1)*(Profiles!$I$26+1)+DU$4-SSSModel!$C$3+1,0,1,$CB$2)),
     IF(SSSModel!$C$4="ECC",$EA29*$EB29*SUMPRODUCT(OFFSET($AC29,0,MAX(0,DU$4-$DZ29-$CA$4+1),1,MIN($DZ29,DU$4-$CA$4+1)),OFFSET(Escalation!$K$24,($Y29-1)*(Escalation!$I$22+1)+DU$4-SSSModel!$C$3+1,MAX(0,DU$4-$DZ29-$CA$4+1),1,MIN($DZ29,DU$4-$CA$4+1))),
     IF(SSSModel!$C$4="PV",BW29*$EA29*(1+SSSModel!$C$2),
     IF(SSSModel!$C$4="FCR",$EC29*SUM(OFFSET($AC29,0,MAX(DU$4-$AC$4-$DZ29+1,0),1,MIN($DZ29,DU$4-$AC$4+1))),0)))),
SUM($AC29:$BZ29)*
     IF(SSSModel!$C$4="RR",OFFSET(Profiles!$K$2,$Z29,MAX(Profiles!$C$2,BW$4-$W29)),
     IF(SSSModel!$C$4="ECC",$EA29*$EB29*IF(MAX(Escalation!$C$2,BW$4-$W29)&gt;$DZ29-1,0,OFFSET(Escalation!$K$2,$Y29,MAX(Escalation!$C$2,BW$4-$W29))),
     IF(SSSModel!$C$4="PV",IF(DU$4=$W29,$EA29*(1+SSSModel!$C$2),0),
     IF(SSSModel!$C$4="FCR",IF(AND(DU$4&gt;=$W29,OFFSET(Profiles!$K$2,$Z29,MAX(Profiles!$C$2,BW$4-$W29))&gt;0),$EC29,0),0))))))</f>
        <v>0</v>
      </c>
      <c r="DV29" s="136">
        <f ca="1">IF(OR($Z29=0,SSSModel!$C$4="CF"),BX29,
IF(LEFT($V29,3)="ON_",
     IF(SSSModel!$C$4="RR",SUMPRODUCT(OFFSET($AC29,0,0,1,$CB$2),OFFSET(Profiles!$K$28,($Z29-1)*(Profiles!$I$26+1)+DV$4-SSSModel!$C$3+1,0,1,$CB$2)),
     IF(SSSModel!$C$4="ECC",$EA29*$EB29*SUMPRODUCT(OFFSET($AC29,0,MAX(0,DV$4-$DZ29-$CA$4+1),1,MIN($DZ29,DV$4-$CA$4+1)),OFFSET(Escalation!$K$24,($Y29-1)*(Escalation!$I$22+1)+DV$4-SSSModel!$C$3+1,MAX(0,DV$4-$DZ29-$CA$4+1),1,MIN($DZ29,DV$4-$CA$4+1))),
     IF(SSSModel!$C$4="PV",BX29*$EA29*(1+SSSModel!$C$2),
     IF(SSSModel!$C$4="FCR",$EC29*SUM(OFFSET($AC29,0,MAX(DV$4-$AC$4-$DZ29+1,0),1,MIN($DZ29,DV$4-$AC$4+1))),0)))),
SUM($AC29:$BZ29)*
     IF(SSSModel!$C$4="RR",OFFSET(Profiles!$K$2,$Z29,MAX(Profiles!$C$2,BX$4-$W29)),
     IF(SSSModel!$C$4="ECC",$EA29*$EB29*IF(MAX(Escalation!$C$2,BX$4-$W29)&gt;$DZ29-1,0,OFFSET(Escalation!$K$2,$Y29,MAX(Escalation!$C$2,BX$4-$W29))),
     IF(SSSModel!$C$4="PV",IF(DV$4=$W29,$EA29*(1+SSSModel!$C$2),0),
     IF(SSSModel!$C$4="FCR",IF(AND(DV$4&gt;=$W29,OFFSET(Profiles!$K$2,$Z29,MAX(Profiles!$C$2,BX$4-$W29))&gt;0),$EC29,0),0))))))</f>
        <v>0</v>
      </c>
      <c r="DW29" s="136">
        <f ca="1">IF(OR($Z29=0,SSSModel!$C$4="CF"),BY29,
IF(LEFT($V29,3)="ON_",
     IF(SSSModel!$C$4="RR",SUMPRODUCT(OFFSET($AC29,0,0,1,$CB$2),OFFSET(Profiles!$K$28,($Z29-1)*(Profiles!$I$26+1)+DW$4-SSSModel!$C$3+1,0,1,$CB$2)),
     IF(SSSModel!$C$4="ECC",$EA29*$EB29*SUMPRODUCT(OFFSET($AC29,0,MAX(0,DW$4-$DZ29-$CA$4+1),1,MIN($DZ29,DW$4-$CA$4+1)),OFFSET(Escalation!$K$24,($Y29-1)*(Escalation!$I$22+1)+DW$4-SSSModel!$C$3+1,MAX(0,DW$4-$DZ29-$CA$4+1),1,MIN($DZ29,DW$4-$CA$4+1))),
     IF(SSSModel!$C$4="PV",BY29*$EA29*(1+SSSModel!$C$2),
     IF(SSSModel!$C$4="FCR",$EC29*SUM(OFFSET($AC29,0,MAX(DW$4-$AC$4-$DZ29+1,0),1,MIN($DZ29,DW$4-$AC$4+1))),0)))),
SUM($AC29:$BZ29)*
     IF(SSSModel!$C$4="RR",OFFSET(Profiles!$K$2,$Z29,MAX(Profiles!$C$2,BY$4-$W29)),
     IF(SSSModel!$C$4="ECC",$EA29*$EB29*IF(MAX(Escalation!$C$2,BY$4-$W29)&gt;$DZ29-1,0,OFFSET(Escalation!$K$2,$Y29,MAX(Escalation!$C$2,BY$4-$W29))),
     IF(SSSModel!$C$4="PV",IF(DW$4=$W29,$EA29*(1+SSSModel!$C$2),0),
     IF(SSSModel!$C$4="FCR",IF(AND(DW$4&gt;=$W29,OFFSET(Profiles!$K$2,$Z29,MAX(Profiles!$C$2,BY$4-$W29))&gt;0),$EC29,0),0))))))</f>
        <v>0</v>
      </c>
      <c r="DX29" s="136">
        <f ca="1">IF(OR($Z29=0,SSSModel!$C$4="CF"),BZ29,
IF(LEFT($V29,3)="ON_",
     IF(SSSModel!$C$4="RR",SUMPRODUCT(OFFSET($AC29,0,0,1,$CB$2),OFFSET(Profiles!$K$28,($Z29-1)*(Profiles!$I$26+1)+DX$4-SSSModel!$C$3+1,0,1,$CB$2)),
     IF(SSSModel!$C$4="ECC",$EA29*$EB29*SUMPRODUCT(OFFSET($AC29,0,MAX(0,DX$4-$DZ29-$CA$4+1),1,MIN($DZ29,DX$4-$CA$4+1)),OFFSET(Escalation!$K$24,($Y29-1)*(Escalation!$I$22+1)+DX$4-SSSModel!$C$3+1,MAX(0,DX$4-$DZ29-$CA$4+1),1,MIN($DZ29,DX$4-$CA$4+1))),
     IF(SSSModel!$C$4="PV",BZ29*$EA29*(1+SSSModel!$C$2),
     IF(SSSModel!$C$4="FCR",$EC29*SUM(OFFSET($AC29,0,MAX(DX$4-$AC$4-$DZ29+1,0),1,MIN($DZ29,DX$4-$AC$4+1))),0)))),
SUM($AC29:$BZ29)*
     IF(SSSModel!$C$4="RR",OFFSET(Profiles!$K$2,$Z29,MAX(Profiles!$C$2,BZ$4-$W29)),
     IF(SSSModel!$C$4="ECC",$EA29*$EB29*IF(MAX(Escalation!$C$2,BZ$4-$W29)&gt;$DZ29-1,0,OFFSET(Escalation!$K$2,$Y29,MAX(Escalation!$C$2,BZ$4-$W29))),
     IF(SSSModel!$C$4="PV",IF(DX$4=$W29,$EA29*(1+SSSModel!$C$2),0),
     IF(SSSModel!$C$4="FCR",IF(AND(DX$4&gt;=$W29,OFFSET(Profiles!$K$2,$Z29,MAX(Profiles!$C$2,BZ$4-$W29))&gt;0),$EC29,0),0))))))</f>
        <v>0</v>
      </c>
      <c r="DY29" s="82">
        <f ca="1">IF($Y29=0,0,OFFSET(Escalation!$B$2,$Y29,0))</f>
        <v>0</v>
      </c>
      <c r="DZ29" s="80">
        <f ca="1">IF($Z29=0,0,COUNTIF(OFFSET(Profiles!$K$2,$Z29,0,1,50),"&gt;0"))</f>
        <v>0</v>
      </c>
      <c r="EA29" s="137">
        <f ca="1">IF($Z29=0,0,SUMPRODUCT(Profiles!$C$20:$BH$20,OFFSET(Profiles!$C$2,$Z29,0,1,Profiles!$B$1)))</f>
        <v>0</v>
      </c>
      <c r="EB29" s="24">
        <f ca="1">IF($Z29=0,0,((1-(1+DY29)/(1+SSSModel!$C$2))/(1-((1+DY29)/(1+SSSModel!$C$2))^DZ29))*(1+SSSModel!$C$2))</f>
        <v>0</v>
      </c>
      <c r="EC29" s="24">
        <f ca="1">IF($Z29=0,0,-PMT(SSSModel!$C$2,DZ29,EA29))</f>
        <v>0</v>
      </c>
    </row>
    <row r="30" spans="3:133" x14ac:dyDescent="0.35">
      <c r="C30" s="18">
        <f t="shared" si="5"/>
        <v>3</v>
      </c>
      <c r="D30" s="18">
        <f t="shared" si="6"/>
        <v>6</v>
      </c>
      <c r="E30" s="18">
        <f t="shared" ca="1" si="7"/>
        <v>0</v>
      </c>
      <c r="G30" s="25" t="str">
        <f ca="1">IF($E30=0,"",OFFSET(Resources!B$26,$E30,0))</f>
        <v/>
      </c>
      <c r="H30" s="25" t="str">
        <f ca="1">IF($E30=0,"",OFFSET(Resources!C$26,$E30,0))</f>
        <v/>
      </c>
      <c r="I30" s="25" t="str">
        <f ca="1">IF($E30=0,"",OFFSET(Resources!$E$26,$E30,0))</f>
        <v/>
      </c>
      <c r="J30" s="16">
        <v>1</v>
      </c>
      <c r="K30" s="16" t="s">
        <v>150</v>
      </c>
      <c r="L30" s="25" t="str">
        <f ca="1">OFFSET(Resources!$CG$24,0,$C30-1)</f>
        <v>XM System Upgrades</v>
      </c>
      <c r="M30" s="25" t="str">
        <f ca="1">OFFSET(Resources!$CG$25,0,$C30-1)</f>
        <v>Capital</v>
      </c>
      <c r="N30" s="1">
        <v>1</v>
      </c>
      <c r="O30" s="7">
        <f ca="1">IF($E30=0,0,OFFSET(Resources!$CG$26,$E30,$C30-1))</f>
        <v>0</v>
      </c>
      <c r="P30" s="25" t="str">
        <f ca="1">OFFSET(Resources!$CG$26,0,$C30-1)</f>
        <v>$</v>
      </c>
      <c r="Q30" s="18">
        <f ca="1">IF($E30=0,0,OFFSET(GenAlts!$W$4,$E30,$D30-1))</f>
        <v>0</v>
      </c>
      <c r="U30" s="25">
        <f ca="1">IF($E30=0,0,OFFSET(Resources!$AB$26,$E30,($C30-1)*Resources!$CI$20))</f>
        <v>0</v>
      </c>
      <c r="V30" s="99" t="str">
        <f t="shared" ca="1" si="8"/>
        <v/>
      </c>
      <c r="W30">
        <f t="shared" ca="1" si="4"/>
        <v>0</v>
      </c>
      <c r="X30">
        <f>IF(T30="",0,MATCH(T30,Profiles!$A$3:$A$22,0))</f>
        <v>0</v>
      </c>
      <c r="Y30" s="10">
        <f ca="1">IF(U30=0,0,MATCH(U30,Escalation!$A$3:$A$18,0))</f>
        <v>0</v>
      </c>
      <c r="Z30">
        <f ca="1">IF(V30="",0,MATCH(V30,Profiles!$A$3:$A$22,0))</f>
        <v>0</v>
      </c>
      <c r="AB30" s="8">
        <v>0</v>
      </c>
      <c r="AC30" s="72">
        <f ca="1">IF(OR(AC$4&lt;$Q30,AC$4&gt;$Q30+IF($S30="",1000,$S30)-1),0,IF(MOD(AC$4-$Q30,IF($R30="",1000,$R30))=0,$O30,0))*IF($Y30&gt;0,(1+INDEX(Escalation!$B$3:$B$18,$Y30,0))^(AC$4-SSSModel!$C$5),1)*IF($X30=0,1,OFFSET(Profiles!$K$2,$X30,MAX(Profiles!$C$2,AC$4-$Q30)))*IF($AA30=1,(1+SSSModel!#REF!),1)</f>
        <v>0</v>
      </c>
      <c r="AD30" s="72">
        <f ca="1">IF(OR(AD$4&lt;$Q30,AD$4&gt;$Q30+IF($S30="",1000,$S30)-1),0,IF(MOD(AD$4-$Q30,IF($R30="",1000,$R30))=0,$O30,0))*IF($Y30&gt;0,(1+INDEX(Escalation!$B$3:$B$18,$Y30,0))^(AD$4-SSSModel!$C$5),1)*IF($X30=0,1,OFFSET(Profiles!$K$2,$X30,MAX(Profiles!$C$2,AD$4-$Q30)))*IF($AA30=1,(1+SSSModel!#REF!),1)</f>
        <v>0</v>
      </c>
      <c r="AE30" s="72">
        <f ca="1">IF(OR(AE$4&lt;$Q30,AE$4&gt;$Q30+IF($S30="",1000,$S30)-1),0,IF(MOD(AE$4-$Q30,IF($R30="",1000,$R30))=0,$O30,0))*IF($Y30&gt;0,(1+INDEX(Escalation!$B$3:$B$18,$Y30,0))^(AE$4-SSSModel!$C$5),1)*IF($X30=0,1,OFFSET(Profiles!$K$2,$X30,MAX(Profiles!$C$2,AE$4-$Q30)))*IF($AA30=1,(1+SSSModel!#REF!),1)</f>
        <v>0</v>
      </c>
      <c r="AF30" s="72">
        <f ca="1">IF(OR(AF$4&lt;$Q30,AF$4&gt;$Q30+IF($S30="",1000,$S30)-1),0,IF(MOD(AF$4-$Q30,IF($R30="",1000,$R30))=0,$O30,0))*IF($Y30&gt;0,(1+INDEX(Escalation!$B$3:$B$18,$Y30,0))^(AF$4-SSSModel!$C$5),1)*IF($X30=0,1,OFFSET(Profiles!$K$2,$X30,MAX(Profiles!$C$2,AF$4-$Q30)))*IF($AA30=1,(1+SSSModel!#REF!),1)</f>
        <v>0</v>
      </c>
      <c r="AG30" s="72">
        <f ca="1">IF(OR(AG$4&lt;$Q30,AG$4&gt;$Q30+IF($S30="",1000,$S30)-1),0,IF(MOD(AG$4-$Q30,IF($R30="",1000,$R30))=0,$O30,0))*IF($Y30&gt;0,(1+INDEX(Escalation!$B$3:$B$18,$Y30,0))^(AG$4-SSSModel!$C$5),1)*IF($X30=0,1,OFFSET(Profiles!$K$2,$X30,MAX(Profiles!$C$2,AG$4-$Q30)))*IF($AA30=1,(1+SSSModel!#REF!),1)</f>
        <v>0</v>
      </c>
      <c r="AH30" s="72">
        <f ca="1">IF(OR(AH$4&lt;$Q30,AH$4&gt;$Q30+IF($S30="",1000,$S30)-1),0,IF(MOD(AH$4-$Q30,IF($R30="",1000,$R30))=0,$O30,0))*IF($Y30&gt;0,(1+INDEX(Escalation!$B$3:$B$18,$Y30,0))^(AH$4-SSSModel!$C$5),1)*IF($X30=0,1,OFFSET(Profiles!$K$2,$X30,MAX(Profiles!$C$2,AH$4-$Q30)))*IF($AA30=1,(1+SSSModel!#REF!),1)</f>
        <v>0</v>
      </c>
      <c r="AI30" s="72">
        <f ca="1">IF(OR(AI$4&lt;$Q30,AI$4&gt;$Q30+IF($S30="",1000,$S30)-1),0,IF(MOD(AI$4-$Q30,IF($R30="",1000,$R30))=0,$O30,0))*IF($Y30&gt;0,(1+INDEX(Escalation!$B$3:$B$18,$Y30,0))^(AI$4-SSSModel!$C$5),1)*IF($X30=0,1,OFFSET(Profiles!$K$2,$X30,MAX(Profiles!$C$2,AI$4-$Q30)))*IF($AA30=1,(1+SSSModel!#REF!),1)</f>
        <v>0</v>
      </c>
      <c r="AJ30" s="72">
        <f ca="1">IF(OR(AJ$4&lt;$Q30,AJ$4&gt;$Q30+IF($S30="",1000,$S30)-1),0,IF(MOD(AJ$4-$Q30,IF($R30="",1000,$R30))=0,$O30,0))*IF($Y30&gt;0,(1+INDEX(Escalation!$B$3:$B$18,$Y30,0))^(AJ$4-SSSModel!$C$5),1)*IF($X30=0,1,OFFSET(Profiles!$K$2,$X30,MAX(Profiles!$C$2,AJ$4-$Q30)))*IF($AA30=1,(1+SSSModel!#REF!),1)</f>
        <v>0</v>
      </c>
      <c r="AK30" s="72">
        <f ca="1">IF(OR(AK$4&lt;$Q30,AK$4&gt;$Q30+IF($S30="",1000,$S30)-1),0,IF(MOD(AK$4-$Q30,IF($R30="",1000,$R30))=0,$O30,0))*IF($Y30&gt;0,(1+INDEX(Escalation!$B$3:$B$18,$Y30,0))^(AK$4-SSSModel!$C$5),1)*IF($X30=0,1,OFFSET(Profiles!$K$2,$X30,MAX(Profiles!$C$2,AK$4-$Q30)))*IF($AA30=1,(1+SSSModel!#REF!),1)</f>
        <v>0</v>
      </c>
      <c r="AL30" s="72">
        <f ca="1">IF(OR(AL$4&lt;$Q30,AL$4&gt;$Q30+IF($S30="",1000,$S30)-1),0,IF(MOD(AL$4-$Q30,IF($R30="",1000,$R30))=0,$O30,0))*IF($Y30&gt;0,(1+INDEX(Escalation!$B$3:$B$18,$Y30,0))^(AL$4-SSSModel!$C$5),1)*IF($X30=0,1,OFFSET(Profiles!$K$2,$X30,MAX(Profiles!$C$2,AL$4-$Q30)))*IF($AA30=1,(1+SSSModel!#REF!),1)</f>
        <v>0</v>
      </c>
      <c r="AM30" s="72">
        <f ca="1">IF(OR(AM$4&lt;$Q30,AM$4&gt;$Q30+IF($S30="",1000,$S30)-1),0,IF(MOD(AM$4-$Q30,IF($R30="",1000,$R30))=0,$O30,0))*IF($Y30&gt;0,(1+INDEX(Escalation!$B$3:$B$18,$Y30,0))^(AM$4-SSSModel!$C$5),1)*IF($X30=0,1,OFFSET(Profiles!$K$2,$X30,MAX(Profiles!$C$2,AM$4-$Q30)))*IF($AA30=1,(1+SSSModel!#REF!),1)</f>
        <v>0</v>
      </c>
      <c r="AN30" s="72">
        <f ca="1">IF(OR(AN$4&lt;$Q30,AN$4&gt;$Q30+IF($S30="",1000,$S30)-1),0,IF(MOD(AN$4-$Q30,IF($R30="",1000,$R30))=0,$O30,0))*IF($Y30&gt;0,(1+INDEX(Escalation!$B$3:$B$18,$Y30,0))^(AN$4-SSSModel!$C$5),1)*IF($X30=0,1,OFFSET(Profiles!$K$2,$X30,MAX(Profiles!$C$2,AN$4-$Q30)))*IF($AA30=1,(1+SSSModel!#REF!),1)</f>
        <v>0</v>
      </c>
      <c r="AO30" s="72">
        <f ca="1">IF(OR(AO$4&lt;$Q30,AO$4&gt;$Q30+IF($S30="",1000,$S30)-1),0,IF(MOD(AO$4-$Q30,IF($R30="",1000,$R30))=0,$O30,0))*IF($Y30&gt;0,(1+INDEX(Escalation!$B$3:$B$18,$Y30,0))^(AO$4-SSSModel!$C$5),1)*IF($X30=0,1,OFFSET(Profiles!$K$2,$X30,MAX(Profiles!$C$2,AO$4-$Q30)))*IF($AA30=1,(1+SSSModel!#REF!),1)</f>
        <v>0</v>
      </c>
      <c r="AP30" s="72">
        <f ca="1">IF(OR(AP$4&lt;$Q30,AP$4&gt;$Q30+IF($S30="",1000,$S30)-1),0,IF(MOD(AP$4-$Q30,IF($R30="",1000,$R30))=0,$O30,0))*IF($Y30&gt;0,(1+INDEX(Escalation!$B$3:$B$18,$Y30,0))^(AP$4-SSSModel!$C$5),1)*IF($X30=0,1,OFFSET(Profiles!$K$2,$X30,MAX(Profiles!$C$2,AP$4-$Q30)))*IF($AA30=1,(1+SSSModel!#REF!),1)</f>
        <v>0</v>
      </c>
      <c r="AQ30" s="72">
        <f ca="1">IF(OR(AQ$4&lt;$Q30,AQ$4&gt;$Q30+IF($S30="",1000,$S30)-1),0,IF(MOD(AQ$4-$Q30,IF($R30="",1000,$R30))=0,$O30,0))*IF($Y30&gt;0,(1+INDEX(Escalation!$B$3:$B$18,$Y30,0))^(AQ$4-SSSModel!$C$5),1)*IF($X30=0,1,OFFSET(Profiles!$K$2,$X30,MAX(Profiles!$C$2,AQ$4-$Q30)))*IF($AA30=1,(1+SSSModel!#REF!),1)</f>
        <v>0</v>
      </c>
      <c r="AR30" s="72">
        <f ca="1">IF(OR(AR$4&lt;$Q30,AR$4&gt;$Q30+IF($S30="",1000,$S30)-1),0,IF(MOD(AR$4-$Q30,IF($R30="",1000,$R30))=0,$O30,0))*IF($Y30&gt;0,(1+INDEX(Escalation!$B$3:$B$18,$Y30,0))^(AR$4-SSSModel!$C$5),1)*IF($X30=0,1,OFFSET(Profiles!$K$2,$X30,MAX(Profiles!$C$2,AR$4-$Q30)))*IF($AA30=1,(1+SSSModel!#REF!),1)</f>
        <v>0</v>
      </c>
      <c r="AS30" s="72">
        <f ca="1">IF(OR(AS$4&lt;$Q30,AS$4&gt;$Q30+IF($S30="",1000,$S30)-1),0,IF(MOD(AS$4-$Q30,IF($R30="",1000,$R30))=0,$O30,0))*IF($Y30&gt;0,(1+INDEX(Escalation!$B$3:$B$18,$Y30,0))^(AS$4-SSSModel!$C$5),1)*IF($X30=0,1,OFFSET(Profiles!$K$2,$X30,MAX(Profiles!$C$2,AS$4-$Q30)))*IF($AA30=1,(1+SSSModel!#REF!),1)</f>
        <v>0</v>
      </c>
      <c r="AT30" s="72">
        <f ca="1">IF(OR(AT$4&lt;$Q30,AT$4&gt;$Q30+IF($S30="",1000,$S30)-1),0,IF(MOD(AT$4-$Q30,IF($R30="",1000,$R30))=0,$O30,0))*IF($Y30&gt;0,(1+INDEX(Escalation!$B$3:$B$18,$Y30,0))^(AT$4-SSSModel!$C$5),1)*IF($X30=0,1,OFFSET(Profiles!$K$2,$X30,MAX(Profiles!$C$2,AT$4-$Q30)))*IF($AA30=1,(1+SSSModel!#REF!),1)</f>
        <v>0</v>
      </c>
      <c r="AU30" s="72">
        <f ca="1">IF(OR(AU$4&lt;$Q30,AU$4&gt;$Q30+IF($S30="",1000,$S30)-1),0,IF(MOD(AU$4-$Q30,IF($R30="",1000,$R30))=0,$O30,0))*IF($Y30&gt;0,(1+INDEX(Escalation!$B$3:$B$18,$Y30,0))^(AU$4-SSSModel!$C$5),1)*IF($X30=0,1,OFFSET(Profiles!$K$2,$X30,MAX(Profiles!$C$2,AU$4-$Q30)))*IF($AA30=1,(1+SSSModel!#REF!),1)</f>
        <v>0</v>
      </c>
      <c r="AV30" s="72">
        <f ca="1">IF(OR(AV$4&lt;$Q30,AV$4&gt;$Q30+IF($S30="",1000,$S30)-1),0,IF(MOD(AV$4-$Q30,IF($R30="",1000,$R30))=0,$O30,0))*IF($Y30&gt;0,(1+INDEX(Escalation!$B$3:$B$18,$Y30,0))^(AV$4-SSSModel!$C$5),1)*IF($X30=0,1,OFFSET(Profiles!$K$2,$X30,MAX(Profiles!$C$2,AV$4-$Q30)))*IF($AA30=1,(1+SSSModel!#REF!),1)</f>
        <v>0</v>
      </c>
      <c r="AW30" s="72">
        <f ca="1">IF(OR(AW$4&lt;$Q30,AW$4&gt;$Q30+IF($S30="",1000,$S30)-1),0,IF(MOD(AW$4-$Q30,IF($R30="",1000,$R30))=0,$O30,0))*IF($Y30&gt;0,(1+INDEX(Escalation!$B$3:$B$18,$Y30,0))^(AW$4-SSSModel!$C$5),1)*IF($X30=0,1,OFFSET(Profiles!$K$2,$X30,MAX(Profiles!$C$2,AW$4-$Q30)))*IF($AA30=1,(1+SSSModel!#REF!),1)</f>
        <v>0</v>
      </c>
      <c r="AX30" s="72">
        <f ca="1">IF(OR(AX$4&lt;$Q30,AX$4&gt;$Q30+IF($S30="",1000,$S30)-1),0,IF(MOD(AX$4-$Q30,IF($R30="",1000,$R30))=0,$O30,0))*IF($Y30&gt;0,(1+INDEX(Escalation!$B$3:$B$18,$Y30,0))^(AX$4-SSSModel!$C$5),1)*IF($X30=0,1,OFFSET(Profiles!$K$2,$X30,MAX(Profiles!$C$2,AX$4-$Q30)))*IF($AA30=1,(1+SSSModel!#REF!),1)</f>
        <v>0</v>
      </c>
      <c r="AY30" s="72">
        <f ca="1">IF(OR(AY$4&lt;$Q30,AY$4&gt;$Q30+IF($S30="",1000,$S30)-1),0,IF(MOD(AY$4-$Q30,IF($R30="",1000,$R30))=0,$O30,0))*IF($Y30&gt;0,(1+INDEX(Escalation!$B$3:$B$18,$Y30,0))^(AY$4-SSSModel!$C$5),1)*IF($X30=0,1,OFFSET(Profiles!$K$2,$X30,MAX(Profiles!$C$2,AY$4-$Q30)))*IF($AA30=1,(1+SSSModel!#REF!),1)</f>
        <v>0</v>
      </c>
      <c r="AZ30" s="72">
        <f ca="1">IF(OR(AZ$4&lt;$Q30,AZ$4&gt;$Q30+IF($S30="",1000,$S30)-1),0,IF(MOD(AZ$4-$Q30,IF($R30="",1000,$R30))=0,$O30,0))*IF($Y30&gt;0,(1+INDEX(Escalation!$B$3:$B$18,$Y30,0))^(AZ$4-SSSModel!$C$5),1)*IF($X30=0,1,OFFSET(Profiles!$K$2,$X30,MAX(Profiles!$C$2,AZ$4-$Q30)))*IF($AA30=1,(1+SSSModel!#REF!),1)</f>
        <v>0</v>
      </c>
      <c r="BA30" s="72">
        <f ca="1">IF(OR(BA$4&lt;$Q30,BA$4&gt;$Q30+IF($S30="",1000,$S30)-1),0,IF(MOD(BA$4-$Q30,IF($R30="",1000,$R30))=0,$O30,0))*IF($Y30&gt;0,(1+INDEX(Escalation!$B$3:$B$18,$Y30,0))^(BA$4-SSSModel!$C$5),1)*IF($X30=0,1,OFFSET(Profiles!$K$2,$X30,MAX(Profiles!$C$2,BA$4-$Q30)))*IF($AA30=1,(1+SSSModel!#REF!),1)</f>
        <v>0</v>
      </c>
      <c r="BB30" s="72">
        <f ca="1">IF(OR(BB$4&lt;$Q30,BB$4&gt;$Q30+IF($S30="",1000,$S30)-1),0,IF(MOD(BB$4-$Q30,IF($R30="",1000,$R30))=0,$O30,0))*IF($Y30&gt;0,(1+INDEX(Escalation!$B$3:$B$18,$Y30,0))^(BB$4-SSSModel!$C$5),1)*IF($X30=0,1,OFFSET(Profiles!$K$2,$X30,MAX(Profiles!$C$2,BB$4-$Q30)))*IF($AA30=1,(1+SSSModel!#REF!),1)</f>
        <v>0</v>
      </c>
      <c r="BC30" s="72">
        <f ca="1">IF(OR(BC$4&lt;$Q30,BC$4&gt;$Q30+IF($S30="",1000,$S30)-1),0,IF(MOD(BC$4-$Q30,IF($R30="",1000,$R30))=0,$O30,0))*IF($Y30&gt;0,(1+INDEX(Escalation!$B$3:$B$18,$Y30,0))^(BC$4-SSSModel!$C$5),1)*IF($X30=0,1,OFFSET(Profiles!$K$2,$X30,MAX(Profiles!$C$2,BC$4-$Q30)))*IF($AA30=1,(1+SSSModel!#REF!),1)</f>
        <v>0</v>
      </c>
      <c r="BD30" s="72">
        <f ca="1">IF(OR(BD$4&lt;$Q30,BD$4&gt;$Q30+IF($S30="",1000,$S30)-1),0,IF(MOD(BD$4-$Q30,IF($R30="",1000,$R30))=0,$O30,0))*IF($Y30&gt;0,(1+INDEX(Escalation!$B$3:$B$18,$Y30,0))^(BD$4-SSSModel!$C$5),1)*IF($X30=0,1,OFFSET(Profiles!$K$2,$X30,MAX(Profiles!$C$2,BD$4-$Q30)))*IF($AA30=1,(1+SSSModel!#REF!),1)</f>
        <v>0</v>
      </c>
      <c r="BE30" s="72">
        <f ca="1">IF(OR(BE$4&lt;$Q30,BE$4&gt;$Q30+IF($S30="",1000,$S30)-1),0,IF(MOD(BE$4-$Q30,IF($R30="",1000,$R30))=0,$O30,0))*IF($Y30&gt;0,(1+INDEX(Escalation!$B$3:$B$18,$Y30,0))^(BE$4-SSSModel!$C$5),1)*IF($X30=0,1,OFFSET(Profiles!$K$2,$X30,MAX(Profiles!$C$2,BE$4-$Q30)))*IF($AA30=1,(1+SSSModel!#REF!),1)</f>
        <v>0</v>
      </c>
      <c r="BF30" s="72">
        <f ca="1">IF(OR(BF$4&lt;$Q30,BF$4&gt;$Q30+IF($S30="",1000,$S30)-1),0,IF(MOD(BF$4-$Q30,IF($R30="",1000,$R30))=0,$O30,0))*IF($Y30&gt;0,(1+INDEX(Escalation!$B$3:$B$18,$Y30,0))^(BF$4-SSSModel!$C$5),1)*IF($X30=0,1,OFFSET(Profiles!$K$2,$X30,MAX(Profiles!$C$2,BF$4-$Q30)))*IF($AA30=1,(1+SSSModel!#REF!),1)</f>
        <v>0</v>
      </c>
      <c r="BG30" s="72">
        <f ca="1">IF(OR(BG$4&lt;$Q30,BG$4&gt;$Q30+IF($S30="",1000,$S30)-1),0,IF(MOD(BG$4-$Q30,IF($R30="",1000,$R30))=0,$O30,0))*IF($Y30&gt;0,(1+INDEX(Escalation!$B$3:$B$18,$Y30,0))^(BG$4-SSSModel!$C$5),1)*IF($X30=0,1,OFFSET(Profiles!$K$2,$X30,MAX(Profiles!$C$2,BG$4-$Q30)))*IF($AA30=1,(1+SSSModel!#REF!),1)</f>
        <v>0</v>
      </c>
      <c r="BH30" s="72">
        <f ca="1">IF(OR(BH$4&lt;$Q30,BH$4&gt;$Q30+IF($S30="",1000,$S30)-1),0,IF(MOD(BH$4-$Q30,IF($R30="",1000,$R30))=0,$O30,0))*IF($Y30&gt;0,(1+INDEX(Escalation!$B$3:$B$18,$Y30,0))^(BH$4-SSSModel!$C$5),1)*IF($X30=0,1,OFFSET(Profiles!$K$2,$X30,MAX(Profiles!$C$2,BH$4-$Q30)))*IF($AA30=1,(1+SSSModel!#REF!),1)</f>
        <v>0</v>
      </c>
      <c r="BI30" s="72">
        <f ca="1">IF(OR(BI$4&lt;$Q30,BI$4&gt;$Q30+IF($S30="",1000,$S30)-1),0,IF(MOD(BI$4-$Q30,IF($R30="",1000,$R30))=0,$O30,0))*IF($Y30&gt;0,(1+INDEX(Escalation!$B$3:$B$18,$Y30,0))^(BI$4-SSSModel!$C$5),1)*IF($X30=0,1,OFFSET(Profiles!$K$2,$X30,MAX(Profiles!$C$2,BI$4-$Q30)))*IF($AA30=1,(1+SSSModel!#REF!),1)</f>
        <v>0</v>
      </c>
      <c r="BJ30" s="72">
        <f ca="1">IF(OR(BJ$4&lt;$Q30,BJ$4&gt;$Q30+IF($S30="",1000,$S30)-1),0,IF(MOD(BJ$4-$Q30,IF($R30="",1000,$R30))=0,$O30,0))*IF($Y30&gt;0,(1+INDEX(Escalation!$B$3:$B$18,$Y30,0))^(BJ$4-SSSModel!$C$5),1)*IF($X30=0,1,OFFSET(Profiles!$K$2,$X30,MAX(Profiles!$C$2,BJ$4-$Q30)))*IF($AA30=1,(1+SSSModel!#REF!),1)</f>
        <v>0</v>
      </c>
      <c r="BK30" s="72">
        <f ca="1">IF(OR(BK$4&lt;$Q30,BK$4&gt;$Q30+IF($S30="",1000,$S30)-1),0,IF(MOD(BK$4-$Q30,IF($R30="",1000,$R30))=0,$O30,0))*IF($Y30&gt;0,(1+INDEX(Escalation!$B$3:$B$18,$Y30,0))^(BK$4-SSSModel!$C$5),1)*IF($X30=0,1,OFFSET(Profiles!$K$2,$X30,MAX(Profiles!$C$2,BK$4-$Q30)))*IF($AA30=1,(1+SSSModel!#REF!),1)</f>
        <v>0</v>
      </c>
      <c r="BL30" s="72">
        <f ca="1">IF(OR(BL$4&lt;$Q30,BL$4&gt;$Q30+IF($S30="",1000,$S30)-1),0,IF(MOD(BL$4-$Q30,IF($R30="",1000,$R30))=0,$O30,0))*IF($Y30&gt;0,(1+INDEX(Escalation!$B$3:$B$18,$Y30,0))^(BL$4-SSSModel!$C$5),1)*IF($X30=0,1,OFFSET(Profiles!$K$2,$X30,MAX(Profiles!$C$2,BL$4-$Q30)))*IF($AA30=1,(1+SSSModel!#REF!),1)</f>
        <v>0</v>
      </c>
      <c r="BM30" s="72">
        <f ca="1">IF(OR(BM$4&lt;$Q30,BM$4&gt;$Q30+IF($S30="",1000,$S30)-1),0,IF(MOD(BM$4-$Q30,IF($R30="",1000,$R30))=0,$O30,0))*IF($Y30&gt;0,(1+INDEX(Escalation!$B$3:$B$18,$Y30,0))^(BM$4-SSSModel!$C$5),1)*IF($X30=0,1,OFFSET(Profiles!$K$2,$X30,MAX(Profiles!$C$2,BM$4-$Q30)))*IF($AA30=1,(1+SSSModel!#REF!),1)</f>
        <v>0</v>
      </c>
      <c r="BN30" s="72">
        <f ca="1">IF(OR(BN$4&lt;$Q30,BN$4&gt;$Q30+IF($S30="",1000,$S30)-1),0,IF(MOD(BN$4-$Q30,IF($R30="",1000,$R30))=0,$O30,0))*IF($Y30&gt;0,(1+INDEX(Escalation!$B$3:$B$18,$Y30,0))^(BN$4-SSSModel!$C$5),1)*IF($X30=0,1,OFFSET(Profiles!$K$2,$X30,MAX(Profiles!$C$2,BN$4-$Q30)))*IF($AA30=1,(1+SSSModel!#REF!),1)</f>
        <v>0</v>
      </c>
      <c r="BO30" s="72">
        <f ca="1">IF(OR(BO$4&lt;$Q30,BO$4&gt;$Q30+IF($S30="",1000,$S30)-1),0,IF(MOD(BO$4-$Q30,IF($R30="",1000,$R30))=0,$O30,0))*IF($Y30&gt;0,(1+INDEX(Escalation!$B$3:$B$18,$Y30,0))^(BO$4-SSSModel!$C$5),1)*IF($X30=0,1,OFFSET(Profiles!$K$2,$X30,MAX(Profiles!$C$2,BO$4-$Q30)))*IF($AA30=1,(1+SSSModel!#REF!),1)</f>
        <v>0</v>
      </c>
      <c r="BP30" s="72">
        <f ca="1">IF(OR(BP$4&lt;$Q30,BP$4&gt;$Q30+IF($S30="",1000,$S30)-1),0,IF(MOD(BP$4-$Q30,IF($R30="",1000,$R30))=0,$O30,0))*IF($Y30&gt;0,(1+INDEX(Escalation!$B$3:$B$18,$Y30,0))^(BP$4-SSSModel!$C$5),1)*IF($X30=0,1,OFFSET(Profiles!$K$2,$X30,MAX(Profiles!$C$2,BP$4-$Q30)))*IF($AA30=1,(1+SSSModel!#REF!),1)</f>
        <v>0</v>
      </c>
      <c r="BQ30" s="72">
        <f ca="1">IF(OR(BQ$4&lt;$Q30,BQ$4&gt;$Q30+IF($S30="",1000,$S30)-1),0,IF(MOD(BQ$4-$Q30,IF($R30="",1000,$R30))=0,$O30,0))*IF($Y30&gt;0,(1+INDEX(Escalation!$B$3:$B$18,$Y30,0))^(BQ$4-SSSModel!$C$5),1)*IF($X30=0,1,OFFSET(Profiles!$K$2,$X30,MAX(Profiles!$C$2,BQ$4-$Q30)))*IF($AA30=1,(1+SSSModel!#REF!),1)</f>
        <v>0</v>
      </c>
      <c r="BR30" s="72">
        <f ca="1">IF(OR(BR$4&lt;$Q30,BR$4&gt;$Q30+IF($S30="",1000,$S30)-1),0,IF(MOD(BR$4-$Q30,IF($R30="",1000,$R30))=0,$O30,0))*IF($Y30&gt;0,(1+INDEX(Escalation!$B$3:$B$18,$Y30,0))^(BR$4-SSSModel!$C$5),1)*IF($X30=0,1,OFFSET(Profiles!$K$2,$X30,MAX(Profiles!$C$2,BR$4-$Q30)))*IF($AA30=1,(1+SSSModel!#REF!),1)</f>
        <v>0</v>
      </c>
      <c r="BS30" s="72">
        <f ca="1">IF(OR(BS$4&lt;$Q30,BS$4&gt;$Q30+IF($S30="",1000,$S30)-1),0,IF(MOD(BS$4-$Q30,IF($R30="",1000,$R30))=0,$O30,0))*IF($Y30&gt;0,(1+INDEX(Escalation!$B$3:$B$18,$Y30,0))^(BS$4-SSSModel!$C$5),1)*IF($X30=0,1,OFFSET(Profiles!$K$2,$X30,MAX(Profiles!$C$2,BS$4-$Q30)))*IF($AA30=1,(1+SSSModel!#REF!),1)</f>
        <v>0</v>
      </c>
      <c r="BT30" s="72">
        <f ca="1">IF(OR(BT$4&lt;$Q30,BT$4&gt;$Q30+IF($S30="",1000,$S30)-1),0,IF(MOD(BT$4-$Q30,IF($R30="",1000,$R30))=0,$O30,0))*IF($Y30&gt;0,(1+INDEX(Escalation!$B$3:$B$18,$Y30,0))^(BT$4-SSSModel!$C$5),1)*IF($X30=0,1,OFFSET(Profiles!$K$2,$X30,MAX(Profiles!$C$2,BT$4-$Q30)))*IF($AA30=1,(1+SSSModel!#REF!),1)</f>
        <v>0</v>
      </c>
      <c r="BU30" s="72">
        <f ca="1">IF(OR(BU$4&lt;$Q30,BU$4&gt;$Q30+IF($S30="",1000,$S30)-1),0,IF(MOD(BU$4-$Q30,IF($R30="",1000,$R30))=0,$O30,0))*IF($Y30&gt;0,(1+INDEX(Escalation!$B$3:$B$18,$Y30,0))^(BU$4-SSSModel!$C$5),1)*IF($X30=0,1,OFFSET(Profiles!$K$2,$X30,MAX(Profiles!$C$2,BU$4-$Q30)))*IF($AA30=1,(1+SSSModel!#REF!),1)</f>
        <v>0</v>
      </c>
      <c r="BV30" s="72">
        <f ca="1">IF(OR(BV$4&lt;$Q30,BV$4&gt;$Q30+IF($S30="",1000,$S30)-1),0,IF(MOD(BV$4-$Q30,IF($R30="",1000,$R30))=0,$O30,0))*IF($Y30&gt;0,(1+INDEX(Escalation!$B$3:$B$18,$Y30,0))^(BV$4-SSSModel!$C$5),1)*IF($X30=0,1,OFFSET(Profiles!$K$2,$X30,MAX(Profiles!$C$2,BV$4-$Q30)))*IF($AA30=1,(1+SSSModel!#REF!),1)</f>
        <v>0</v>
      </c>
      <c r="BW30" s="72">
        <f ca="1">IF(OR(BW$4&lt;$Q30,BW$4&gt;$Q30+IF($S30="",1000,$S30)-1),0,IF(MOD(BW$4-$Q30,IF($R30="",1000,$R30))=0,$O30,0))*IF($Y30&gt;0,(1+INDEX(Escalation!$B$3:$B$18,$Y30,0))^(BW$4-SSSModel!$C$5),1)*IF($X30=0,1,OFFSET(Profiles!$K$2,$X30,MAX(Profiles!$C$2,BW$4-$Q30)))*IF($AA30=1,(1+SSSModel!#REF!),1)</f>
        <v>0</v>
      </c>
      <c r="BX30" s="72">
        <f ca="1">IF(OR(BX$4&lt;$Q30,BX$4&gt;$Q30+IF($S30="",1000,$S30)-1),0,IF(MOD(BX$4-$Q30,IF($R30="",1000,$R30))=0,$O30,0))*IF($Y30&gt;0,(1+INDEX(Escalation!$B$3:$B$18,$Y30,0))^(BX$4-SSSModel!$C$5),1)*IF($X30=0,1,OFFSET(Profiles!$K$2,$X30,MAX(Profiles!$C$2,BX$4-$Q30)))*IF($AA30=1,(1+SSSModel!#REF!),1)</f>
        <v>0</v>
      </c>
      <c r="BY30" s="72">
        <f ca="1">IF(OR(BY$4&lt;$Q30,BY$4&gt;$Q30+IF($S30="",1000,$S30)-1),0,IF(MOD(BY$4-$Q30,IF($R30="",1000,$R30))=0,$O30,0))*IF($Y30&gt;0,(1+INDEX(Escalation!$B$3:$B$18,$Y30,0))^(BY$4-SSSModel!$C$5),1)*IF($X30=0,1,OFFSET(Profiles!$K$2,$X30,MAX(Profiles!$C$2,BY$4-$Q30)))*IF($AA30=1,(1+SSSModel!#REF!),1)</f>
        <v>0</v>
      </c>
      <c r="BZ30" s="72">
        <f ca="1">IF(OR(BZ$4&lt;$Q30,BZ$4&gt;$Q30+IF($S30="",1000,$S30)-1),0,IF(MOD(BZ$4-$Q30,IF($R30="",1000,$R30))=0,$O30,0))*IF($Y30&gt;0,(1+INDEX(Escalation!$B$3:$B$18,$Y30,0))^(BZ$4-SSSModel!$C$5),1)*IF($X30=0,1,OFFSET(Profiles!$K$2,$X30,MAX(Profiles!$C$2,BZ$4-$Q30)))*IF($AA30=1,(1+SSSModel!#REF!),1)</f>
        <v>0</v>
      </c>
      <c r="CA30" s="134">
        <f ca="1">IF(OR($Z30=0,SSSModel!$C$4="CF"),AC30,
IF(LEFT($V30,3)="ON_",
     IF(SSSModel!$C$4="RR",SUMPRODUCT(OFFSET($AC30,0,0,1,$CB$2),OFFSET(Profiles!$K$28,($Z30-1)*(Profiles!$I$26+1)+CA$4-SSSModel!$C$3+1,0,1,$CB$2)),
     IF(SSSModel!$C$4="ECC",$EA30*$EB30*SUMPRODUCT(OFFSET($AC30,0,MAX(0,CA$4-$DZ30-$CA$4+1),1,MIN($DZ30,CA$4-$CA$4+1)),OFFSET(Escalation!$K$24,($Y30-1)*(Escalation!$I$22+1)+CA$4-SSSModel!$C$3+1,MAX(0,CA$4-$DZ30-$CA$4+1),1,MIN($DZ30,CA$4-$CA$4+1))),
     IF(SSSModel!$C$4="PV",AC30*$EA30*(1+SSSModel!$C$2),
     IF(SSSModel!$C$4="FCR",$EC30*SUM(OFFSET($AC30,0,MAX(CA$4-$AC$4-$DZ30+1,0),1,MIN($DZ30,CA$4-$AC$4+1))),0)))),
SUM($AC30:$BZ30)*
     IF(SSSModel!$C$4="RR",OFFSET(Profiles!$K$2,$Z30,MAX(Profiles!$C$2,AC$4-$W30)),
     IF(SSSModel!$C$4="ECC",$EA30*$EB30*IF(MAX(Escalation!$C$2,AC$4-$W30)&gt;$DZ30-1,0,OFFSET(Escalation!$K$2,$Y30,MAX(Escalation!$C$2,AC$4-$W30))),
     IF(SSSModel!$C$4="PV",IF(CA$4=$W30,$EA30*(1+SSSModel!$C$2),0),
     IF(SSSModel!$C$4="FCR",IF(AND(CA$4&gt;=$W30,OFFSET(Profiles!$K$2,$Z30,MAX(Profiles!$C$2,AC$4-$W30))&gt;0),$EC30,0),0))))))</f>
        <v>0</v>
      </c>
      <c r="CB30" s="135">
        <f ca="1">IF(OR($Z30=0,SSSModel!$C$4="CF"),AD30,
IF(LEFT($V30,3)="ON_",
     IF(SSSModel!$C$4="RR",SUMPRODUCT(OFFSET($AC30,0,0,1,$CB$2),OFFSET(Profiles!$K$28,($Z30-1)*(Profiles!$I$26+1)+CB$4-SSSModel!$C$3+1,0,1,$CB$2)),
     IF(SSSModel!$C$4="ECC",$EA30*$EB30*SUMPRODUCT(OFFSET($AC30,0,MAX(0,CB$4-$DZ30-$CA$4+1),1,MIN($DZ30,CB$4-$CA$4+1)),OFFSET(Escalation!$K$24,($Y30-1)*(Escalation!$I$22+1)+CB$4-SSSModel!$C$3+1,MAX(0,CB$4-$DZ30-$CA$4+1),1,MIN($DZ30,CB$4-$CA$4+1))),
     IF(SSSModel!$C$4="PV",AD30*$EA30*(1+SSSModel!$C$2),
     IF(SSSModel!$C$4="FCR",$EC30*SUM(OFFSET($AC30,0,MAX(CB$4-$AC$4-$DZ30+1,0),1,MIN($DZ30,CB$4-$AC$4+1))),0)))),
SUM($AC30:$BZ30)*
     IF(SSSModel!$C$4="RR",OFFSET(Profiles!$K$2,$Z30,MAX(Profiles!$C$2,AD$4-$W30)),
     IF(SSSModel!$C$4="ECC",$EA30*$EB30*IF(MAX(Escalation!$C$2,AD$4-$W30)&gt;$DZ30-1,0,OFFSET(Escalation!$K$2,$Y30,MAX(Escalation!$C$2,AD$4-$W30))),
     IF(SSSModel!$C$4="PV",IF(CB$4=$W30,$EA30*(1+SSSModel!$C$2),0),
     IF(SSSModel!$C$4="FCR",IF(AND(CB$4&gt;=$W30,OFFSET(Profiles!$K$2,$Z30,MAX(Profiles!$C$2,AD$4-$W30))&gt;0),$EC30,0),0))))))</f>
        <v>0</v>
      </c>
      <c r="CC30" s="135">
        <f ca="1">IF(OR($Z30=0,SSSModel!$C$4="CF"),AE30,
IF(LEFT($V30,3)="ON_",
     IF(SSSModel!$C$4="RR",SUMPRODUCT(OFFSET($AC30,0,0,1,$CB$2),OFFSET(Profiles!$K$28,($Z30-1)*(Profiles!$I$26+1)+CC$4-SSSModel!$C$3+1,0,1,$CB$2)),
     IF(SSSModel!$C$4="ECC",$EA30*$EB30*SUMPRODUCT(OFFSET($AC30,0,MAX(0,CC$4-$DZ30-$CA$4+1),1,MIN($DZ30,CC$4-$CA$4+1)),OFFSET(Escalation!$K$24,($Y30-1)*(Escalation!$I$22+1)+CC$4-SSSModel!$C$3+1,MAX(0,CC$4-$DZ30-$CA$4+1),1,MIN($DZ30,CC$4-$CA$4+1))),
     IF(SSSModel!$C$4="PV",AE30*$EA30*(1+SSSModel!$C$2),
     IF(SSSModel!$C$4="FCR",$EC30*SUM(OFFSET($AC30,0,MAX(CC$4-$AC$4-$DZ30+1,0),1,MIN($DZ30,CC$4-$AC$4+1))),0)))),
SUM($AC30:$BZ30)*
     IF(SSSModel!$C$4="RR",OFFSET(Profiles!$K$2,$Z30,MAX(Profiles!$C$2,AE$4-$W30)),
     IF(SSSModel!$C$4="ECC",$EA30*$EB30*IF(MAX(Escalation!$C$2,AE$4-$W30)&gt;$DZ30-1,0,OFFSET(Escalation!$K$2,$Y30,MAX(Escalation!$C$2,AE$4-$W30))),
     IF(SSSModel!$C$4="PV",IF(CC$4=$W30,$EA30*(1+SSSModel!$C$2),0),
     IF(SSSModel!$C$4="FCR",IF(AND(CC$4&gt;=$W30,OFFSET(Profiles!$K$2,$Z30,MAX(Profiles!$C$2,AE$4-$W30))&gt;0),$EC30,0),0))))))</f>
        <v>0</v>
      </c>
      <c r="CD30" s="135">
        <f ca="1">IF(OR($Z30=0,SSSModel!$C$4="CF"),AF30,
IF(LEFT($V30,3)="ON_",
     IF(SSSModel!$C$4="RR",SUMPRODUCT(OFFSET($AC30,0,0,1,$CB$2),OFFSET(Profiles!$K$28,($Z30-1)*(Profiles!$I$26+1)+CD$4-SSSModel!$C$3+1,0,1,$CB$2)),
     IF(SSSModel!$C$4="ECC",$EA30*$EB30*SUMPRODUCT(OFFSET($AC30,0,MAX(0,CD$4-$DZ30-$CA$4+1),1,MIN($DZ30,CD$4-$CA$4+1)),OFFSET(Escalation!$K$24,($Y30-1)*(Escalation!$I$22+1)+CD$4-SSSModel!$C$3+1,MAX(0,CD$4-$DZ30-$CA$4+1),1,MIN($DZ30,CD$4-$CA$4+1))),
     IF(SSSModel!$C$4="PV",AF30*$EA30*(1+SSSModel!$C$2),
     IF(SSSModel!$C$4="FCR",$EC30*SUM(OFFSET($AC30,0,MAX(CD$4-$AC$4-$DZ30+1,0),1,MIN($DZ30,CD$4-$AC$4+1))),0)))),
SUM($AC30:$BZ30)*
     IF(SSSModel!$C$4="RR",OFFSET(Profiles!$K$2,$Z30,MAX(Profiles!$C$2,AF$4-$W30)),
     IF(SSSModel!$C$4="ECC",$EA30*$EB30*IF(MAX(Escalation!$C$2,AF$4-$W30)&gt;$DZ30-1,0,OFFSET(Escalation!$K$2,$Y30,MAX(Escalation!$C$2,AF$4-$W30))),
     IF(SSSModel!$C$4="PV",IF(CD$4=$W30,$EA30*(1+SSSModel!$C$2),0),
     IF(SSSModel!$C$4="FCR",IF(AND(CD$4&gt;=$W30,OFFSET(Profiles!$K$2,$Z30,MAX(Profiles!$C$2,AF$4-$W30))&gt;0),$EC30,0),0))))))</f>
        <v>0</v>
      </c>
      <c r="CE30" s="135">
        <f ca="1">IF(OR($Z30=0,SSSModel!$C$4="CF"),AG30,
IF(LEFT($V30,3)="ON_",
     IF(SSSModel!$C$4="RR",SUMPRODUCT(OFFSET($AC30,0,0,1,$CB$2),OFFSET(Profiles!$K$28,($Z30-1)*(Profiles!$I$26+1)+CE$4-SSSModel!$C$3+1,0,1,$CB$2)),
     IF(SSSModel!$C$4="ECC",$EA30*$EB30*SUMPRODUCT(OFFSET($AC30,0,MAX(0,CE$4-$DZ30-$CA$4+1),1,MIN($DZ30,CE$4-$CA$4+1)),OFFSET(Escalation!$K$24,($Y30-1)*(Escalation!$I$22+1)+CE$4-SSSModel!$C$3+1,MAX(0,CE$4-$DZ30-$CA$4+1),1,MIN($DZ30,CE$4-$CA$4+1))),
     IF(SSSModel!$C$4="PV",AG30*$EA30*(1+SSSModel!$C$2),
     IF(SSSModel!$C$4="FCR",$EC30*SUM(OFFSET($AC30,0,MAX(CE$4-$AC$4-$DZ30+1,0),1,MIN($DZ30,CE$4-$AC$4+1))),0)))),
SUM($AC30:$BZ30)*
     IF(SSSModel!$C$4="RR",OFFSET(Profiles!$K$2,$Z30,MAX(Profiles!$C$2,AG$4-$W30)),
     IF(SSSModel!$C$4="ECC",$EA30*$EB30*IF(MAX(Escalation!$C$2,AG$4-$W30)&gt;$DZ30-1,0,OFFSET(Escalation!$K$2,$Y30,MAX(Escalation!$C$2,AG$4-$W30))),
     IF(SSSModel!$C$4="PV",IF(CE$4=$W30,$EA30*(1+SSSModel!$C$2),0),
     IF(SSSModel!$C$4="FCR",IF(AND(CE$4&gt;=$W30,OFFSET(Profiles!$K$2,$Z30,MAX(Profiles!$C$2,AG$4-$W30))&gt;0),$EC30,0),0))))))</f>
        <v>0</v>
      </c>
      <c r="CF30" s="135">
        <f ca="1">IF(OR($Z30=0,SSSModel!$C$4="CF"),AH30,
IF(LEFT($V30,3)="ON_",
     IF(SSSModel!$C$4="RR",SUMPRODUCT(OFFSET($AC30,0,0,1,$CB$2),OFFSET(Profiles!$K$28,($Z30-1)*(Profiles!$I$26+1)+CF$4-SSSModel!$C$3+1,0,1,$CB$2)),
     IF(SSSModel!$C$4="ECC",$EA30*$EB30*SUMPRODUCT(OFFSET($AC30,0,MAX(0,CF$4-$DZ30-$CA$4+1),1,MIN($DZ30,CF$4-$CA$4+1)),OFFSET(Escalation!$K$24,($Y30-1)*(Escalation!$I$22+1)+CF$4-SSSModel!$C$3+1,MAX(0,CF$4-$DZ30-$CA$4+1),1,MIN($DZ30,CF$4-$CA$4+1))),
     IF(SSSModel!$C$4="PV",AH30*$EA30*(1+SSSModel!$C$2),
     IF(SSSModel!$C$4="FCR",$EC30*SUM(OFFSET($AC30,0,MAX(CF$4-$AC$4-$DZ30+1,0),1,MIN($DZ30,CF$4-$AC$4+1))),0)))),
SUM($AC30:$BZ30)*
     IF(SSSModel!$C$4="RR",OFFSET(Profiles!$K$2,$Z30,MAX(Profiles!$C$2,AH$4-$W30)),
     IF(SSSModel!$C$4="ECC",$EA30*$EB30*IF(MAX(Escalation!$C$2,AH$4-$W30)&gt;$DZ30-1,0,OFFSET(Escalation!$K$2,$Y30,MAX(Escalation!$C$2,AH$4-$W30))),
     IF(SSSModel!$C$4="PV",IF(CF$4=$W30,$EA30*(1+SSSModel!$C$2),0),
     IF(SSSModel!$C$4="FCR",IF(AND(CF$4&gt;=$W30,OFFSET(Profiles!$K$2,$Z30,MAX(Profiles!$C$2,AH$4-$W30))&gt;0),$EC30,0),0))))))</f>
        <v>0</v>
      </c>
      <c r="CG30" s="135">
        <f ca="1">IF(OR($Z30=0,SSSModel!$C$4="CF"),AI30,
IF(LEFT($V30,3)="ON_",
     IF(SSSModel!$C$4="RR",SUMPRODUCT(OFFSET($AC30,0,0,1,$CB$2),OFFSET(Profiles!$K$28,($Z30-1)*(Profiles!$I$26+1)+CG$4-SSSModel!$C$3+1,0,1,$CB$2)),
     IF(SSSModel!$C$4="ECC",$EA30*$EB30*SUMPRODUCT(OFFSET($AC30,0,MAX(0,CG$4-$DZ30-$CA$4+1),1,MIN($DZ30,CG$4-$CA$4+1)),OFFSET(Escalation!$K$24,($Y30-1)*(Escalation!$I$22+1)+CG$4-SSSModel!$C$3+1,MAX(0,CG$4-$DZ30-$CA$4+1),1,MIN($DZ30,CG$4-$CA$4+1))),
     IF(SSSModel!$C$4="PV",AI30*$EA30*(1+SSSModel!$C$2),
     IF(SSSModel!$C$4="FCR",$EC30*SUM(OFFSET($AC30,0,MAX(CG$4-$AC$4-$DZ30+1,0),1,MIN($DZ30,CG$4-$AC$4+1))),0)))),
SUM($AC30:$BZ30)*
     IF(SSSModel!$C$4="RR",OFFSET(Profiles!$K$2,$Z30,MAX(Profiles!$C$2,AI$4-$W30)),
     IF(SSSModel!$C$4="ECC",$EA30*$EB30*IF(MAX(Escalation!$C$2,AI$4-$W30)&gt;$DZ30-1,0,OFFSET(Escalation!$K$2,$Y30,MAX(Escalation!$C$2,AI$4-$W30))),
     IF(SSSModel!$C$4="PV",IF(CG$4=$W30,$EA30*(1+SSSModel!$C$2),0),
     IF(SSSModel!$C$4="FCR",IF(AND(CG$4&gt;=$W30,OFFSET(Profiles!$K$2,$Z30,MAX(Profiles!$C$2,AI$4-$W30))&gt;0),$EC30,0),0))))))</f>
        <v>0</v>
      </c>
      <c r="CH30" s="135">
        <f ca="1">IF(OR($Z30=0,SSSModel!$C$4="CF"),AJ30,
IF(LEFT($V30,3)="ON_",
     IF(SSSModel!$C$4="RR",SUMPRODUCT(OFFSET($AC30,0,0,1,$CB$2),OFFSET(Profiles!$K$28,($Z30-1)*(Profiles!$I$26+1)+CH$4-SSSModel!$C$3+1,0,1,$CB$2)),
     IF(SSSModel!$C$4="ECC",$EA30*$EB30*SUMPRODUCT(OFFSET($AC30,0,MAX(0,CH$4-$DZ30-$CA$4+1),1,MIN($DZ30,CH$4-$CA$4+1)),OFFSET(Escalation!$K$24,($Y30-1)*(Escalation!$I$22+1)+CH$4-SSSModel!$C$3+1,MAX(0,CH$4-$DZ30-$CA$4+1),1,MIN($DZ30,CH$4-$CA$4+1))),
     IF(SSSModel!$C$4="PV",AJ30*$EA30*(1+SSSModel!$C$2),
     IF(SSSModel!$C$4="FCR",$EC30*SUM(OFFSET($AC30,0,MAX(CH$4-$AC$4-$DZ30+1,0),1,MIN($DZ30,CH$4-$AC$4+1))),0)))),
SUM($AC30:$BZ30)*
     IF(SSSModel!$C$4="RR",OFFSET(Profiles!$K$2,$Z30,MAX(Profiles!$C$2,AJ$4-$W30)),
     IF(SSSModel!$C$4="ECC",$EA30*$EB30*IF(MAX(Escalation!$C$2,AJ$4-$W30)&gt;$DZ30-1,0,OFFSET(Escalation!$K$2,$Y30,MAX(Escalation!$C$2,AJ$4-$W30))),
     IF(SSSModel!$C$4="PV",IF(CH$4=$W30,$EA30*(1+SSSModel!$C$2),0),
     IF(SSSModel!$C$4="FCR",IF(AND(CH$4&gt;=$W30,OFFSET(Profiles!$K$2,$Z30,MAX(Profiles!$C$2,AJ$4-$W30))&gt;0),$EC30,0),0))))))</f>
        <v>0</v>
      </c>
      <c r="CI30" s="135">
        <f ca="1">IF(OR($Z30=0,SSSModel!$C$4="CF"),AK30,
IF(LEFT($V30,3)="ON_",
     IF(SSSModel!$C$4="RR",SUMPRODUCT(OFFSET($AC30,0,0,1,$CB$2),OFFSET(Profiles!$K$28,($Z30-1)*(Profiles!$I$26+1)+CI$4-SSSModel!$C$3+1,0,1,$CB$2)),
     IF(SSSModel!$C$4="ECC",$EA30*$EB30*SUMPRODUCT(OFFSET($AC30,0,MAX(0,CI$4-$DZ30-$CA$4+1),1,MIN($DZ30,CI$4-$CA$4+1)),OFFSET(Escalation!$K$24,($Y30-1)*(Escalation!$I$22+1)+CI$4-SSSModel!$C$3+1,MAX(0,CI$4-$DZ30-$CA$4+1),1,MIN($DZ30,CI$4-$CA$4+1))),
     IF(SSSModel!$C$4="PV",AK30*$EA30*(1+SSSModel!$C$2),
     IF(SSSModel!$C$4="FCR",$EC30*SUM(OFFSET($AC30,0,MAX(CI$4-$AC$4-$DZ30+1,0),1,MIN($DZ30,CI$4-$AC$4+1))),0)))),
SUM($AC30:$BZ30)*
     IF(SSSModel!$C$4="RR",OFFSET(Profiles!$K$2,$Z30,MAX(Profiles!$C$2,AK$4-$W30)),
     IF(SSSModel!$C$4="ECC",$EA30*$EB30*IF(MAX(Escalation!$C$2,AK$4-$W30)&gt;$DZ30-1,0,OFFSET(Escalation!$K$2,$Y30,MAX(Escalation!$C$2,AK$4-$W30))),
     IF(SSSModel!$C$4="PV",IF(CI$4=$W30,$EA30*(1+SSSModel!$C$2),0),
     IF(SSSModel!$C$4="FCR",IF(AND(CI$4&gt;=$W30,OFFSET(Profiles!$K$2,$Z30,MAX(Profiles!$C$2,AK$4-$W30))&gt;0),$EC30,0),0))))))</f>
        <v>0</v>
      </c>
      <c r="CJ30" s="135">
        <f ca="1">IF(OR($Z30=0,SSSModel!$C$4="CF"),AL30,
IF(LEFT($V30,3)="ON_",
     IF(SSSModel!$C$4="RR",SUMPRODUCT(OFFSET($AC30,0,0,1,$CB$2),OFFSET(Profiles!$K$28,($Z30-1)*(Profiles!$I$26+1)+CJ$4-SSSModel!$C$3+1,0,1,$CB$2)),
     IF(SSSModel!$C$4="ECC",$EA30*$EB30*SUMPRODUCT(OFFSET($AC30,0,MAX(0,CJ$4-$DZ30-$CA$4+1),1,MIN($DZ30,CJ$4-$CA$4+1)),OFFSET(Escalation!$K$24,($Y30-1)*(Escalation!$I$22+1)+CJ$4-SSSModel!$C$3+1,MAX(0,CJ$4-$DZ30-$CA$4+1),1,MIN($DZ30,CJ$4-$CA$4+1))),
     IF(SSSModel!$C$4="PV",AL30*$EA30*(1+SSSModel!$C$2),
     IF(SSSModel!$C$4="FCR",$EC30*SUM(OFFSET($AC30,0,MAX(CJ$4-$AC$4-$DZ30+1,0),1,MIN($DZ30,CJ$4-$AC$4+1))),0)))),
SUM($AC30:$BZ30)*
     IF(SSSModel!$C$4="RR",OFFSET(Profiles!$K$2,$Z30,MAX(Profiles!$C$2,AL$4-$W30)),
     IF(SSSModel!$C$4="ECC",$EA30*$EB30*IF(MAX(Escalation!$C$2,AL$4-$W30)&gt;$DZ30-1,0,OFFSET(Escalation!$K$2,$Y30,MAX(Escalation!$C$2,AL$4-$W30))),
     IF(SSSModel!$C$4="PV",IF(CJ$4=$W30,$EA30*(1+SSSModel!$C$2),0),
     IF(SSSModel!$C$4="FCR",IF(AND(CJ$4&gt;=$W30,OFFSET(Profiles!$K$2,$Z30,MAX(Profiles!$C$2,AL$4-$W30))&gt;0),$EC30,0),0))))))</f>
        <v>0</v>
      </c>
      <c r="CK30" s="135">
        <f ca="1">IF(OR($Z30=0,SSSModel!$C$4="CF"),AM30,
IF(LEFT($V30,3)="ON_",
     IF(SSSModel!$C$4="RR",SUMPRODUCT(OFFSET($AC30,0,0,1,$CB$2),OFFSET(Profiles!$K$28,($Z30-1)*(Profiles!$I$26+1)+CK$4-SSSModel!$C$3+1,0,1,$CB$2)),
     IF(SSSModel!$C$4="ECC",$EA30*$EB30*SUMPRODUCT(OFFSET($AC30,0,MAX(0,CK$4-$DZ30-$CA$4+1),1,MIN($DZ30,CK$4-$CA$4+1)),OFFSET(Escalation!$K$24,($Y30-1)*(Escalation!$I$22+1)+CK$4-SSSModel!$C$3+1,MAX(0,CK$4-$DZ30-$CA$4+1),1,MIN($DZ30,CK$4-$CA$4+1))),
     IF(SSSModel!$C$4="PV",AM30*$EA30*(1+SSSModel!$C$2),
     IF(SSSModel!$C$4="FCR",$EC30*SUM(OFFSET($AC30,0,MAX(CK$4-$AC$4-$DZ30+1,0),1,MIN($DZ30,CK$4-$AC$4+1))),0)))),
SUM($AC30:$BZ30)*
     IF(SSSModel!$C$4="RR",OFFSET(Profiles!$K$2,$Z30,MAX(Profiles!$C$2,AM$4-$W30)),
     IF(SSSModel!$C$4="ECC",$EA30*$EB30*IF(MAX(Escalation!$C$2,AM$4-$W30)&gt;$DZ30-1,0,OFFSET(Escalation!$K$2,$Y30,MAX(Escalation!$C$2,AM$4-$W30))),
     IF(SSSModel!$C$4="PV",IF(CK$4=$W30,$EA30*(1+SSSModel!$C$2),0),
     IF(SSSModel!$C$4="FCR",IF(AND(CK$4&gt;=$W30,OFFSET(Profiles!$K$2,$Z30,MAX(Profiles!$C$2,AM$4-$W30))&gt;0),$EC30,0),0))))))</f>
        <v>0</v>
      </c>
      <c r="CL30" s="135">
        <f ca="1">IF(OR($Z30=0,SSSModel!$C$4="CF"),AN30,
IF(LEFT($V30,3)="ON_",
     IF(SSSModel!$C$4="RR",SUMPRODUCT(OFFSET($AC30,0,0,1,$CB$2),OFFSET(Profiles!$K$28,($Z30-1)*(Profiles!$I$26+1)+CL$4-SSSModel!$C$3+1,0,1,$CB$2)),
     IF(SSSModel!$C$4="ECC",$EA30*$EB30*SUMPRODUCT(OFFSET($AC30,0,MAX(0,CL$4-$DZ30-$CA$4+1),1,MIN($DZ30,CL$4-$CA$4+1)),OFFSET(Escalation!$K$24,($Y30-1)*(Escalation!$I$22+1)+CL$4-SSSModel!$C$3+1,MAX(0,CL$4-$DZ30-$CA$4+1),1,MIN($DZ30,CL$4-$CA$4+1))),
     IF(SSSModel!$C$4="PV",AN30*$EA30*(1+SSSModel!$C$2),
     IF(SSSModel!$C$4="FCR",$EC30*SUM(OFFSET($AC30,0,MAX(CL$4-$AC$4-$DZ30+1,0),1,MIN($DZ30,CL$4-$AC$4+1))),0)))),
SUM($AC30:$BZ30)*
     IF(SSSModel!$C$4="RR",OFFSET(Profiles!$K$2,$Z30,MAX(Profiles!$C$2,AN$4-$W30)),
     IF(SSSModel!$C$4="ECC",$EA30*$EB30*IF(MAX(Escalation!$C$2,AN$4-$W30)&gt;$DZ30-1,0,OFFSET(Escalation!$K$2,$Y30,MAX(Escalation!$C$2,AN$4-$W30))),
     IF(SSSModel!$C$4="PV",IF(CL$4=$W30,$EA30*(1+SSSModel!$C$2),0),
     IF(SSSModel!$C$4="FCR",IF(AND(CL$4&gt;=$W30,OFFSET(Profiles!$K$2,$Z30,MAX(Profiles!$C$2,AN$4-$W30))&gt;0),$EC30,0),0))))))</f>
        <v>0</v>
      </c>
      <c r="CM30" s="135">
        <f ca="1">IF(OR($Z30=0,SSSModel!$C$4="CF"),AO30,
IF(LEFT($V30,3)="ON_",
     IF(SSSModel!$C$4="RR",SUMPRODUCT(OFFSET($AC30,0,0,1,$CB$2),OFFSET(Profiles!$K$28,($Z30-1)*(Profiles!$I$26+1)+CM$4-SSSModel!$C$3+1,0,1,$CB$2)),
     IF(SSSModel!$C$4="ECC",$EA30*$EB30*SUMPRODUCT(OFFSET($AC30,0,MAX(0,CM$4-$DZ30-$CA$4+1),1,MIN($DZ30,CM$4-$CA$4+1)),OFFSET(Escalation!$K$24,($Y30-1)*(Escalation!$I$22+1)+CM$4-SSSModel!$C$3+1,MAX(0,CM$4-$DZ30-$CA$4+1),1,MIN($DZ30,CM$4-$CA$4+1))),
     IF(SSSModel!$C$4="PV",AO30*$EA30*(1+SSSModel!$C$2),
     IF(SSSModel!$C$4="FCR",$EC30*SUM(OFFSET($AC30,0,MAX(CM$4-$AC$4-$DZ30+1,0),1,MIN($DZ30,CM$4-$AC$4+1))),0)))),
SUM($AC30:$BZ30)*
     IF(SSSModel!$C$4="RR",OFFSET(Profiles!$K$2,$Z30,MAX(Profiles!$C$2,AO$4-$W30)),
     IF(SSSModel!$C$4="ECC",$EA30*$EB30*IF(MAX(Escalation!$C$2,AO$4-$W30)&gt;$DZ30-1,0,OFFSET(Escalation!$K$2,$Y30,MAX(Escalation!$C$2,AO$4-$W30))),
     IF(SSSModel!$C$4="PV",IF(CM$4=$W30,$EA30*(1+SSSModel!$C$2),0),
     IF(SSSModel!$C$4="FCR",IF(AND(CM$4&gt;=$W30,OFFSET(Profiles!$K$2,$Z30,MAX(Profiles!$C$2,AO$4-$W30))&gt;0),$EC30,0),0))))))</f>
        <v>0</v>
      </c>
      <c r="CN30" s="135">
        <f ca="1">IF(OR($Z30=0,SSSModel!$C$4="CF"),AP30,
IF(LEFT($V30,3)="ON_",
     IF(SSSModel!$C$4="RR",SUMPRODUCT(OFFSET($AC30,0,0,1,$CB$2),OFFSET(Profiles!$K$28,($Z30-1)*(Profiles!$I$26+1)+CN$4-SSSModel!$C$3+1,0,1,$CB$2)),
     IF(SSSModel!$C$4="ECC",$EA30*$EB30*SUMPRODUCT(OFFSET($AC30,0,MAX(0,CN$4-$DZ30-$CA$4+1),1,MIN($DZ30,CN$4-$CA$4+1)),OFFSET(Escalation!$K$24,($Y30-1)*(Escalation!$I$22+1)+CN$4-SSSModel!$C$3+1,MAX(0,CN$4-$DZ30-$CA$4+1),1,MIN($DZ30,CN$4-$CA$4+1))),
     IF(SSSModel!$C$4="PV",AP30*$EA30*(1+SSSModel!$C$2),
     IF(SSSModel!$C$4="FCR",$EC30*SUM(OFFSET($AC30,0,MAX(CN$4-$AC$4-$DZ30+1,0),1,MIN($DZ30,CN$4-$AC$4+1))),0)))),
SUM($AC30:$BZ30)*
     IF(SSSModel!$C$4="RR",OFFSET(Profiles!$K$2,$Z30,MAX(Profiles!$C$2,AP$4-$W30)),
     IF(SSSModel!$C$4="ECC",$EA30*$EB30*IF(MAX(Escalation!$C$2,AP$4-$W30)&gt;$DZ30-1,0,OFFSET(Escalation!$K$2,$Y30,MAX(Escalation!$C$2,AP$4-$W30))),
     IF(SSSModel!$C$4="PV",IF(CN$4=$W30,$EA30*(1+SSSModel!$C$2),0),
     IF(SSSModel!$C$4="FCR",IF(AND(CN$4&gt;=$W30,OFFSET(Profiles!$K$2,$Z30,MAX(Profiles!$C$2,AP$4-$W30))&gt;0),$EC30,0),0))))))</f>
        <v>0</v>
      </c>
      <c r="CO30" s="135">
        <f ca="1">IF(OR($Z30=0,SSSModel!$C$4="CF"),AQ30,
IF(LEFT($V30,3)="ON_",
     IF(SSSModel!$C$4="RR",SUMPRODUCT(OFFSET($AC30,0,0,1,$CB$2),OFFSET(Profiles!$K$28,($Z30-1)*(Profiles!$I$26+1)+CO$4-SSSModel!$C$3+1,0,1,$CB$2)),
     IF(SSSModel!$C$4="ECC",$EA30*$EB30*SUMPRODUCT(OFFSET($AC30,0,MAX(0,CO$4-$DZ30-$CA$4+1),1,MIN($DZ30,CO$4-$CA$4+1)),OFFSET(Escalation!$K$24,($Y30-1)*(Escalation!$I$22+1)+CO$4-SSSModel!$C$3+1,MAX(0,CO$4-$DZ30-$CA$4+1),1,MIN($DZ30,CO$4-$CA$4+1))),
     IF(SSSModel!$C$4="PV",AQ30*$EA30*(1+SSSModel!$C$2),
     IF(SSSModel!$C$4="FCR",$EC30*SUM(OFFSET($AC30,0,MAX(CO$4-$AC$4-$DZ30+1,0),1,MIN($DZ30,CO$4-$AC$4+1))),0)))),
SUM($AC30:$BZ30)*
     IF(SSSModel!$C$4="RR",OFFSET(Profiles!$K$2,$Z30,MAX(Profiles!$C$2,AQ$4-$W30)),
     IF(SSSModel!$C$4="ECC",$EA30*$EB30*IF(MAX(Escalation!$C$2,AQ$4-$W30)&gt;$DZ30-1,0,OFFSET(Escalation!$K$2,$Y30,MAX(Escalation!$C$2,AQ$4-$W30))),
     IF(SSSModel!$C$4="PV",IF(CO$4=$W30,$EA30*(1+SSSModel!$C$2),0),
     IF(SSSModel!$C$4="FCR",IF(AND(CO$4&gt;=$W30,OFFSET(Profiles!$K$2,$Z30,MAX(Profiles!$C$2,AQ$4-$W30))&gt;0),$EC30,0),0))))))</f>
        <v>0</v>
      </c>
      <c r="CP30" s="135">
        <f ca="1">IF(OR($Z30=0,SSSModel!$C$4="CF"),AR30,
IF(LEFT($V30,3)="ON_",
     IF(SSSModel!$C$4="RR",SUMPRODUCT(OFFSET($AC30,0,0,1,$CB$2),OFFSET(Profiles!$K$28,($Z30-1)*(Profiles!$I$26+1)+CP$4-SSSModel!$C$3+1,0,1,$CB$2)),
     IF(SSSModel!$C$4="ECC",$EA30*$EB30*SUMPRODUCT(OFFSET($AC30,0,MAX(0,CP$4-$DZ30-$CA$4+1),1,MIN($DZ30,CP$4-$CA$4+1)),OFFSET(Escalation!$K$24,($Y30-1)*(Escalation!$I$22+1)+CP$4-SSSModel!$C$3+1,MAX(0,CP$4-$DZ30-$CA$4+1),1,MIN($DZ30,CP$4-$CA$4+1))),
     IF(SSSModel!$C$4="PV",AR30*$EA30*(1+SSSModel!$C$2),
     IF(SSSModel!$C$4="FCR",$EC30*SUM(OFFSET($AC30,0,MAX(CP$4-$AC$4-$DZ30+1,0),1,MIN($DZ30,CP$4-$AC$4+1))),0)))),
SUM($AC30:$BZ30)*
     IF(SSSModel!$C$4="RR",OFFSET(Profiles!$K$2,$Z30,MAX(Profiles!$C$2,AR$4-$W30)),
     IF(SSSModel!$C$4="ECC",$EA30*$EB30*IF(MAX(Escalation!$C$2,AR$4-$W30)&gt;$DZ30-1,0,OFFSET(Escalation!$K$2,$Y30,MAX(Escalation!$C$2,AR$4-$W30))),
     IF(SSSModel!$C$4="PV",IF(CP$4=$W30,$EA30*(1+SSSModel!$C$2),0),
     IF(SSSModel!$C$4="FCR",IF(AND(CP$4&gt;=$W30,OFFSET(Profiles!$K$2,$Z30,MAX(Profiles!$C$2,AR$4-$W30))&gt;0),$EC30,0),0))))))</f>
        <v>0</v>
      </c>
      <c r="CQ30" s="135">
        <f ca="1">IF(OR($Z30=0,SSSModel!$C$4="CF"),AS30,
IF(LEFT($V30,3)="ON_",
     IF(SSSModel!$C$4="RR",SUMPRODUCT(OFFSET($AC30,0,0,1,$CB$2),OFFSET(Profiles!$K$28,($Z30-1)*(Profiles!$I$26+1)+CQ$4-SSSModel!$C$3+1,0,1,$CB$2)),
     IF(SSSModel!$C$4="ECC",$EA30*$EB30*SUMPRODUCT(OFFSET($AC30,0,MAX(0,CQ$4-$DZ30-$CA$4+1),1,MIN($DZ30,CQ$4-$CA$4+1)),OFFSET(Escalation!$K$24,($Y30-1)*(Escalation!$I$22+1)+CQ$4-SSSModel!$C$3+1,MAX(0,CQ$4-$DZ30-$CA$4+1),1,MIN($DZ30,CQ$4-$CA$4+1))),
     IF(SSSModel!$C$4="PV",AS30*$EA30*(1+SSSModel!$C$2),
     IF(SSSModel!$C$4="FCR",$EC30*SUM(OFFSET($AC30,0,MAX(CQ$4-$AC$4-$DZ30+1,0),1,MIN($DZ30,CQ$4-$AC$4+1))),0)))),
SUM($AC30:$BZ30)*
     IF(SSSModel!$C$4="RR",OFFSET(Profiles!$K$2,$Z30,MAX(Profiles!$C$2,AS$4-$W30)),
     IF(SSSModel!$C$4="ECC",$EA30*$EB30*IF(MAX(Escalation!$C$2,AS$4-$W30)&gt;$DZ30-1,0,OFFSET(Escalation!$K$2,$Y30,MAX(Escalation!$C$2,AS$4-$W30))),
     IF(SSSModel!$C$4="PV",IF(CQ$4=$W30,$EA30*(1+SSSModel!$C$2),0),
     IF(SSSModel!$C$4="FCR",IF(AND(CQ$4&gt;=$W30,OFFSET(Profiles!$K$2,$Z30,MAX(Profiles!$C$2,AS$4-$W30))&gt;0),$EC30,0),0))))))</f>
        <v>0</v>
      </c>
      <c r="CR30" s="135">
        <f ca="1">IF(OR($Z30=0,SSSModel!$C$4="CF"),AT30,
IF(LEFT($V30,3)="ON_",
     IF(SSSModel!$C$4="RR",SUMPRODUCT(OFFSET($AC30,0,0,1,$CB$2),OFFSET(Profiles!$K$28,($Z30-1)*(Profiles!$I$26+1)+CR$4-SSSModel!$C$3+1,0,1,$CB$2)),
     IF(SSSModel!$C$4="ECC",$EA30*$EB30*SUMPRODUCT(OFFSET($AC30,0,MAX(0,CR$4-$DZ30-$CA$4+1),1,MIN($DZ30,CR$4-$CA$4+1)),OFFSET(Escalation!$K$24,($Y30-1)*(Escalation!$I$22+1)+CR$4-SSSModel!$C$3+1,MAX(0,CR$4-$DZ30-$CA$4+1),1,MIN($DZ30,CR$4-$CA$4+1))),
     IF(SSSModel!$C$4="PV",AT30*$EA30*(1+SSSModel!$C$2),
     IF(SSSModel!$C$4="FCR",$EC30*SUM(OFFSET($AC30,0,MAX(CR$4-$AC$4-$DZ30+1,0),1,MIN($DZ30,CR$4-$AC$4+1))),0)))),
SUM($AC30:$BZ30)*
     IF(SSSModel!$C$4="RR",OFFSET(Profiles!$K$2,$Z30,MAX(Profiles!$C$2,AT$4-$W30)),
     IF(SSSModel!$C$4="ECC",$EA30*$EB30*IF(MAX(Escalation!$C$2,AT$4-$W30)&gt;$DZ30-1,0,OFFSET(Escalation!$K$2,$Y30,MAX(Escalation!$C$2,AT$4-$W30))),
     IF(SSSModel!$C$4="PV",IF(CR$4=$W30,$EA30*(1+SSSModel!$C$2),0),
     IF(SSSModel!$C$4="FCR",IF(AND(CR$4&gt;=$W30,OFFSET(Profiles!$K$2,$Z30,MAX(Profiles!$C$2,AT$4-$W30))&gt;0),$EC30,0),0))))))</f>
        <v>0</v>
      </c>
      <c r="CS30" s="135">
        <f ca="1">IF(OR($Z30=0,SSSModel!$C$4="CF"),AU30,
IF(LEFT($V30,3)="ON_",
     IF(SSSModel!$C$4="RR",SUMPRODUCT(OFFSET($AC30,0,0,1,$CB$2),OFFSET(Profiles!$K$28,($Z30-1)*(Profiles!$I$26+1)+CS$4-SSSModel!$C$3+1,0,1,$CB$2)),
     IF(SSSModel!$C$4="ECC",$EA30*$EB30*SUMPRODUCT(OFFSET($AC30,0,MAX(0,CS$4-$DZ30-$CA$4+1),1,MIN($DZ30,CS$4-$CA$4+1)),OFFSET(Escalation!$K$24,($Y30-1)*(Escalation!$I$22+1)+CS$4-SSSModel!$C$3+1,MAX(0,CS$4-$DZ30-$CA$4+1),1,MIN($DZ30,CS$4-$CA$4+1))),
     IF(SSSModel!$C$4="PV",AU30*$EA30*(1+SSSModel!$C$2),
     IF(SSSModel!$C$4="FCR",$EC30*SUM(OFFSET($AC30,0,MAX(CS$4-$AC$4-$DZ30+1,0),1,MIN($DZ30,CS$4-$AC$4+1))),0)))),
SUM($AC30:$BZ30)*
     IF(SSSModel!$C$4="RR",OFFSET(Profiles!$K$2,$Z30,MAX(Profiles!$C$2,AU$4-$W30)),
     IF(SSSModel!$C$4="ECC",$EA30*$EB30*IF(MAX(Escalation!$C$2,AU$4-$W30)&gt;$DZ30-1,0,OFFSET(Escalation!$K$2,$Y30,MAX(Escalation!$C$2,AU$4-$W30))),
     IF(SSSModel!$C$4="PV",IF(CS$4=$W30,$EA30*(1+SSSModel!$C$2),0),
     IF(SSSModel!$C$4="FCR",IF(AND(CS$4&gt;=$W30,OFFSET(Profiles!$K$2,$Z30,MAX(Profiles!$C$2,AU$4-$W30))&gt;0),$EC30,0),0))))))</f>
        <v>0</v>
      </c>
      <c r="CT30" s="135">
        <f ca="1">IF(OR($Z30=0,SSSModel!$C$4="CF"),AV30,
IF(LEFT($V30,3)="ON_",
     IF(SSSModel!$C$4="RR",SUMPRODUCT(OFFSET($AC30,0,0,1,$CB$2),OFFSET(Profiles!$K$28,($Z30-1)*(Profiles!$I$26+1)+CT$4-SSSModel!$C$3+1,0,1,$CB$2)),
     IF(SSSModel!$C$4="ECC",$EA30*$EB30*SUMPRODUCT(OFFSET($AC30,0,MAX(0,CT$4-$DZ30-$CA$4+1),1,MIN($DZ30,CT$4-$CA$4+1)),OFFSET(Escalation!$K$24,($Y30-1)*(Escalation!$I$22+1)+CT$4-SSSModel!$C$3+1,MAX(0,CT$4-$DZ30-$CA$4+1),1,MIN($DZ30,CT$4-$CA$4+1))),
     IF(SSSModel!$C$4="PV",AV30*$EA30*(1+SSSModel!$C$2),
     IF(SSSModel!$C$4="FCR",$EC30*SUM(OFFSET($AC30,0,MAX(CT$4-$AC$4-$DZ30+1,0),1,MIN($DZ30,CT$4-$AC$4+1))),0)))),
SUM($AC30:$BZ30)*
     IF(SSSModel!$C$4="RR",OFFSET(Profiles!$K$2,$Z30,MAX(Profiles!$C$2,AV$4-$W30)),
     IF(SSSModel!$C$4="ECC",$EA30*$EB30*IF(MAX(Escalation!$C$2,AV$4-$W30)&gt;$DZ30-1,0,OFFSET(Escalation!$K$2,$Y30,MAX(Escalation!$C$2,AV$4-$W30))),
     IF(SSSModel!$C$4="PV",IF(CT$4=$W30,$EA30*(1+SSSModel!$C$2),0),
     IF(SSSModel!$C$4="FCR",IF(AND(CT$4&gt;=$W30,OFFSET(Profiles!$K$2,$Z30,MAX(Profiles!$C$2,AV$4-$W30))&gt;0),$EC30,0),0))))))</f>
        <v>0</v>
      </c>
      <c r="CU30" s="135">
        <f ca="1">IF(OR($Z30=0,SSSModel!$C$4="CF"),AW30,
IF(LEFT($V30,3)="ON_",
     IF(SSSModel!$C$4="RR",SUMPRODUCT(OFFSET($AC30,0,0,1,$CB$2),OFFSET(Profiles!$K$28,($Z30-1)*(Profiles!$I$26+1)+CU$4-SSSModel!$C$3+1,0,1,$CB$2)),
     IF(SSSModel!$C$4="ECC",$EA30*$EB30*SUMPRODUCT(OFFSET($AC30,0,MAX(0,CU$4-$DZ30-$CA$4+1),1,MIN($DZ30,CU$4-$CA$4+1)),OFFSET(Escalation!$K$24,($Y30-1)*(Escalation!$I$22+1)+CU$4-SSSModel!$C$3+1,MAX(0,CU$4-$DZ30-$CA$4+1),1,MIN($DZ30,CU$4-$CA$4+1))),
     IF(SSSModel!$C$4="PV",AW30*$EA30*(1+SSSModel!$C$2),
     IF(SSSModel!$C$4="FCR",$EC30*SUM(OFFSET($AC30,0,MAX(CU$4-$AC$4-$DZ30+1,0),1,MIN($DZ30,CU$4-$AC$4+1))),0)))),
SUM($AC30:$BZ30)*
     IF(SSSModel!$C$4="RR",OFFSET(Profiles!$K$2,$Z30,MAX(Profiles!$C$2,AW$4-$W30)),
     IF(SSSModel!$C$4="ECC",$EA30*$EB30*IF(MAX(Escalation!$C$2,AW$4-$W30)&gt;$DZ30-1,0,OFFSET(Escalation!$K$2,$Y30,MAX(Escalation!$C$2,AW$4-$W30))),
     IF(SSSModel!$C$4="PV",IF(CU$4=$W30,$EA30*(1+SSSModel!$C$2),0),
     IF(SSSModel!$C$4="FCR",IF(AND(CU$4&gt;=$W30,OFFSET(Profiles!$K$2,$Z30,MAX(Profiles!$C$2,AW$4-$W30))&gt;0),$EC30,0),0))))))</f>
        <v>0</v>
      </c>
      <c r="CV30" s="135">
        <f ca="1">IF(OR($Z30=0,SSSModel!$C$4="CF"),AX30,
IF(LEFT($V30,3)="ON_",
     IF(SSSModel!$C$4="RR",SUMPRODUCT(OFFSET($AC30,0,0,1,$CB$2),OFFSET(Profiles!$K$28,($Z30-1)*(Profiles!$I$26+1)+CV$4-SSSModel!$C$3+1,0,1,$CB$2)),
     IF(SSSModel!$C$4="ECC",$EA30*$EB30*SUMPRODUCT(OFFSET($AC30,0,MAX(0,CV$4-$DZ30-$CA$4+1),1,MIN($DZ30,CV$4-$CA$4+1)),OFFSET(Escalation!$K$24,($Y30-1)*(Escalation!$I$22+1)+CV$4-SSSModel!$C$3+1,MAX(0,CV$4-$DZ30-$CA$4+1),1,MIN($DZ30,CV$4-$CA$4+1))),
     IF(SSSModel!$C$4="PV",AX30*$EA30*(1+SSSModel!$C$2),
     IF(SSSModel!$C$4="FCR",$EC30*SUM(OFFSET($AC30,0,MAX(CV$4-$AC$4-$DZ30+1,0),1,MIN($DZ30,CV$4-$AC$4+1))),0)))),
SUM($AC30:$BZ30)*
     IF(SSSModel!$C$4="RR",OFFSET(Profiles!$K$2,$Z30,MAX(Profiles!$C$2,AX$4-$W30)),
     IF(SSSModel!$C$4="ECC",$EA30*$EB30*IF(MAX(Escalation!$C$2,AX$4-$W30)&gt;$DZ30-1,0,OFFSET(Escalation!$K$2,$Y30,MAX(Escalation!$C$2,AX$4-$W30))),
     IF(SSSModel!$C$4="PV",IF(CV$4=$W30,$EA30*(1+SSSModel!$C$2),0),
     IF(SSSModel!$C$4="FCR",IF(AND(CV$4&gt;=$W30,OFFSET(Profiles!$K$2,$Z30,MAX(Profiles!$C$2,AX$4-$W30))&gt;0),$EC30,0),0))))))</f>
        <v>0</v>
      </c>
      <c r="CW30" s="135">
        <f ca="1">IF(OR($Z30=0,SSSModel!$C$4="CF"),AY30,
IF(LEFT($V30,3)="ON_",
     IF(SSSModel!$C$4="RR",SUMPRODUCT(OFFSET($AC30,0,0,1,$CB$2),OFFSET(Profiles!$K$28,($Z30-1)*(Profiles!$I$26+1)+CW$4-SSSModel!$C$3+1,0,1,$CB$2)),
     IF(SSSModel!$C$4="ECC",$EA30*$EB30*SUMPRODUCT(OFFSET($AC30,0,MAX(0,CW$4-$DZ30-$CA$4+1),1,MIN($DZ30,CW$4-$CA$4+1)),OFFSET(Escalation!$K$24,($Y30-1)*(Escalation!$I$22+1)+CW$4-SSSModel!$C$3+1,MAX(0,CW$4-$DZ30-$CA$4+1),1,MIN($DZ30,CW$4-$CA$4+1))),
     IF(SSSModel!$C$4="PV",AY30*$EA30*(1+SSSModel!$C$2),
     IF(SSSModel!$C$4="FCR",$EC30*SUM(OFFSET($AC30,0,MAX(CW$4-$AC$4-$DZ30+1,0),1,MIN($DZ30,CW$4-$AC$4+1))),0)))),
SUM($AC30:$BZ30)*
     IF(SSSModel!$C$4="RR",OFFSET(Profiles!$K$2,$Z30,MAX(Profiles!$C$2,AY$4-$W30)),
     IF(SSSModel!$C$4="ECC",$EA30*$EB30*IF(MAX(Escalation!$C$2,AY$4-$W30)&gt;$DZ30-1,0,OFFSET(Escalation!$K$2,$Y30,MAX(Escalation!$C$2,AY$4-$W30))),
     IF(SSSModel!$C$4="PV",IF(CW$4=$W30,$EA30*(1+SSSModel!$C$2),0),
     IF(SSSModel!$C$4="FCR",IF(AND(CW$4&gt;=$W30,OFFSET(Profiles!$K$2,$Z30,MAX(Profiles!$C$2,AY$4-$W30))&gt;0),$EC30,0),0))))))</f>
        <v>0</v>
      </c>
      <c r="CX30" s="135">
        <f ca="1">IF(OR($Z30=0,SSSModel!$C$4="CF"),AZ30,
IF(LEFT($V30,3)="ON_",
     IF(SSSModel!$C$4="RR",SUMPRODUCT(OFFSET($AC30,0,0,1,$CB$2),OFFSET(Profiles!$K$28,($Z30-1)*(Profiles!$I$26+1)+CX$4-SSSModel!$C$3+1,0,1,$CB$2)),
     IF(SSSModel!$C$4="ECC",$EA30*$EB30*SUMPRODUCT(OFFSET($AC30,0,MAX(0,CX$4-$DZ30-$CA$4+1),1,MIN($DZ30,CX$4-$CA$4+1)),OFFSET(Escalation!$K$24,($Y30-1)*(Escalation!$I$22+1)+CX$4-SSSModel!$C$3+1,MAX(0,CX$4-$DZ30-$CA$4+1),1,MIN($DZ30,CX$4-$CA$4+1))),
     IF(SSSModel!$C$4="PV",AZ30*$EA30*(1+SSSModel!$C$2),
     IF(SSSModel!$C$4="FCR",$EC30*SUM(OFFSET($AC30,0,MAX(CX$4-$AC$4-$DZ30+1,0),1,MIN($DZ30,CX$4-$AC$4+1))),0)))),
SUM($AC30:$BZ30)*
     IF(SSSModel!$C$4="RR",OFFSET(Profiles!$K$2,$Z30,MAX(Profiles!$C$2,AZ$4-$W30)),
     IF(SSSModel!$C$4="ECC",$EA30*$EB30*IF(MAX(Escalation!$C$2,AZ$4-$W30)&gt;$DZ30-1,0,OFFSET(Escalation!$K$2,$Y30,MAX(Escalation!$C$2,AZ$4-$W30))),
     IF(SSSModel!$C$4="PV",IF(CX$4=$W30,$EA30*(1+SSSModel!$C$2),0),
     IF(SSSModel!$C$4="FCR",IF(AND(CX$4&gt;=$W30,OFFSET(Profiles!$K$2,$Z30,MAX(Profiles!$C$2,AZ$4-$W30))&gt;0),$EC30,0),0))))))</f>
        <v>0</v>
      </c>
      <c r="CY30" s="135">
        <f ca="1">IF(OR($Z30=0,SSSModel!$C$4="CF"),BA30,
IF(LEFT($V30,3)="ON_",
     IF(SSSModel!$C$4="RR",SUMPRODUCT(OFFSET($AC30,0,0,1,$CB$2),OFFSET(Profiles!$K$28,($Z30-1)*(Profiles!$I$26+1)+CY$4-SSSModel!$C$3+1,0,1,$CB$2)),
     IF(SSSModel!$C$4="ECC",$EA30*$EB30*SUMPRODUCT(OFFSET($AC30,0,MAX(0,CY$4-$DZ30-$CA$4+1),1,MIN($DZ30,CY$4-$CA$4+1)),OFFSET(Escalation!$K$24,($Y30-1)*(Escalation!$I$22+1)+CY$4-SSSModel!$C$3+1,MAX(0,CY$4-$DZ30-$CA$4+1),1,MIN($DZ30,CY$4-$CA$4+1))),
     IF(SSSModel!$C$4="PV",BA30*$EA30*(1+SSSModel!$C$2),
     IF(SSSModel!$C$4="FCR",$EC30*SUM(OFFSET($AC30,0,MAX(CY$4-$AC$4-$DZ30+1,0),1,MIN($DZ30,CY$4-$AC$4+1))),0)))),
SUM($AC30:$BZ30)*
     IF(SSSModel!$C$4="RR",OFFSET(Profiles!$K$2,$Z30,MAX(Profiles!$C$2,BA$4-$W30)),
     IF(SSSModel!$C$4="ECC",$EA30*$EB30*IF(MAX(Escalation!$C$2,BA$4-$W30)&gt;$DZ30-1,0,OFFSET(Escalation!$K$2,$Y30,MAX(Escalation!$C$2,BA$4-$W30))),
     IF(SSSModel!$C$4="PV",IF(CY$4=$W30,$EA30*(1+SSSModel!$C$2),0),
     IF(SSSModel!$C$4="FCR",IF(AND(CY$4&gt;=$W30,OFFSET(Profiles!$K$2,$Z30,MAX(Profiles!$C$2,BA$4-$W30))&gt;0),$EC30,0),0))))))</f>
        <v>0</v>
      </c>
      <c r="CZ30" s="135">
        <f ca="1">IF(OR($Z30=0,SSSModel!$C$4="CF"),BB30,
IF(LEFT($V30,3)="ON_",
     IF(SSSModel!$C$4="RR",SUMPRODUCT(OFFSET($AC30,0,0,1,$CB$2),OFFSET(Profiles!$K$28,($Z30-1)*(Profiles!$I$26+1)+CZ$4-SSSModel!$C$3+1,0,1,$CB$2)),
     IF(SSSModel!$C$4="ECC",$EA30*$EB30*SUMPRODUCT(OFFSET($AC30,0,MAX(0,CZ$4-$DZ30-$CA$4+1),1,MIN($DZ30,CZ$4-$CA$4+1)),OFFSET(Escalation!$K$24,($Y30-1)*(Escalation!$I$22+1)+CZ$4-SSSModel!$C$3+1,MAX(0,CZ$4-$DZ30-$CA$4+1),1,MIN($DZ30,CZ$4-$CA$4+1))),
     IF(SSSModel!$C$4="PV",BB30*$EA30*(1+SSSModel!$C$2),
     IF(SSSModel!$C$4="FCR",$EC30*SUM(OFFSET($AC30,0,MAX(CZ$4-$AC$4-$DZ30+1,0),1,MIN($DZ30,CZ$4-$AC$4+1))),0)))),
SUM($AC30:$BZ30)*
     IF(SSSModel!$C$4="RR",OFFSET(Profiles!$K$2,$Z30,MAX(Profiles!$C$2,BB$4-$W30)),
     IF(SSSModel!$C$4="ECC",$EA30*$EB30*IF(MAX(Escalation!$C$2,BB$4-$W30)&gt;$DZ30-1,0,OFFSET(Escalation!$K$2,$Y30,MAX(Escalation!$C$2,BB$4-$W30))),
     IF(SSSModel!$C$4="PV",IF(CZ$4=$W30,$EA30*(1+SSSModel!$C$2),0),
     IF(SSSModel!$C$4="FCR",IF(AND(CZ$4&gt;=$W30,OFFSET(Profiles!$K$2,$Z30,MAX(Profiles!$C$2,BB$4-$W30))&gt;0),$EC30,0),0))))))</f>
        <v>0</v>
      </c>
      <c r="DA30" s="135">
        <f ca="1">IF(OR($Z30=0,SSSModel!$C$4="CF"),BC30,
IF(LEFT($V30,3)="ON_",
     IF(SSSModel!$C$4="RR",SUMPRODUCT(OFFSET($AC30,0,0,1,$CB$2),OFFSET(Profiles!$K$28,($Z30-1)*(Profiles!$I$26+1)+DA$4-SSSModel!$C$3+1,0,1,$CB$2)),
     IF(SSSModel!$C$4="ECC",$EA30*$EB30*SUMPRODUCT(OFFSET($AC30,0,MAX(0,DA$4-$DZ30-$CA$4+1),1,MIN($DZ30,DA$4-$CA$4+1)),OFFSET(Escalation!$K$24,($Y30-1)*(Escalation!$I$22+1)+DA$4-SSSModel!$C$3+1,MAX(0,DA$4-$DZ30-$CA$4+1),1,MIN($DZ30,DA$4-$CA$4+1))),
     IF(SSSModel!$C$4="PV",BC30*$EA30*(1+SSSModel!$C$2),
     IF(SSSModel!$C$4="FCR",$EC30*SUM(OFFSET($AC30,0,MAX(DA$4-$AC$4-$DZ30+1,0),1,MIN($DZ30,DA$4-$AC$4+1))),0)))),
SUM($AC30:$BZ30)*
     IF(SSSModel!$C$4="RR",OFFSET(Profiles!$K$2,$Z30,MAX(Profiles!$C$2,BC$4-$W30)),
     IF(SSSModel!$C$4="ECC",$EA30*$EB30*IF(MAX(Escalation!$C$2,BC$4-$W30)&gt;$DZ30-1,0,OFFSET(Escalation!$K$2,$Y30,MAX(Escalation!$C$2,BC$4-$W30))),
     IF(SSSModel!$C$4="PV",IF(DA$4=$W30,$EA30*(1+SSSModel!$C$2),0),
     IF(SSSModel!$C$4="FCR",IF(AND(DA$4&gt;=$W30,OFFSET(Profiles!$K$2,$Z30,MAX(Profiles!$C$2,BC$4-$W30))&gt;0),$EC30,0),0))))))</f>
        <v>0</v>
      </c>
      <c r="DB30" s="135">
        <f ca="1">IF(OR($Z30=0,SSSModel!$C$4="CF"),BD30,
IF(LEFT($V30,3)="ON_",
     IF(SSSModel!$C$4="RR",SUMPRODUCT(OFFSET($AC30,0,0,1,$CB$2),OFFSET(Profiles!$K$28,($Z30-1)*(Profiles!$I$26+1)+DB$4-SSSModel!$C$3+1,0,1,$CB$2)),
     IF(SSSModel!$C$4="ECC",$EA30*$EB30*SUMPRODUCT(OFFSET($AC30,0,MAX(0,DB$4-$DZ30-$CA$4+1),1,MIN($DZ30,DB$4-$CA$4+1)),OFFSET(Escalation!$K$24,($Y30-1)*(Escalation!$I$22+1)+DB$4-SSSModel!$C$3+1,MAX(0,DB$4-$DZ30-$CA$4+1),1,MIN($DZ30,DB$4-$CA$4+1))),
     IF(SSSModel!$C$4="PV",BD30*$EA30*(1+SSSModel!$C$2),
     IF(SSSModel!$C$4="FCR",$EC30*SUM(OFFSET($AC30,0,MAX(DB$4-$AC$4-$DZ30+1,0),1,MIN($DZ30,DB$4-$AC$4+1))),0)))),
SUM($AC30:$BZ30)*
     IF(SSSModel!$C$4="RR",OFFSET(Profiles!$K$2,$Z30,MAX(Profiles!$C$2,BD$4-$W30)),
     IF(SSSModel!$C$4="ECC",$EA30*$EB30*IF(MAX(Escalation!$C$2,BD$4-$W30)&gt;$DZ30-1,0,OFFSET(Escalation!$K$2,$Y30,MAX(Escalation!$C$2,BD$4-$W30))),
     IF(SSSModel!$C$4="PV",IF(DB$4=$W30,$EA30*(1+SSSModel!$C$2),0),
     IF(SSSModel!$C$4="FCR",IF(AND(DB$4&gt;=$W30,OFFSET(Profiles!$K$2,$Z30,MAX(Profiles!$C$2,BD$4-$W30))&gt;0),$EC30,0),0))))))</f>
        <v>0</v>
      </c>
      <c r="DC30" s="135">
        <f ca="1">IF(OR($Z30=0,SSSModel!$C$4="CF"),BE30,
IF(LEFT($V30,3)="ON_",
     IF(SSSModel!$C$4="RR",SUMPRODUCT(OFFSET($AC30,0,0,1,$CB$2),OFFSET(Profiles!$K$28,($Z30-1)*(Profiles!$I$26+1)+DC$4-SSSModel!$C$3+1,0,1,$CB$2)),
     IF(SSSModel!$C$4="ECC",$EA30*$EB30*SUMPRODUCT(OFFSET($AC30,0,MAX(0,DC$4-$DZ30-$CA$4+1),1,MIN($DZ30,DC$4-$CA$4+1)),OFFSET(Escalation!$K$24,($Y30-1)*(Escalation!$I$22+1)+DC$4-SSSModel!$C$3+1,MAX(0,DC$4-$DZ30-$CA$4+1),1,MIN($DZ30,DC$4-$CA$4+1))),
     IF(SSSModel!$C$4="PV",BE30*$EA30*(1+SSSModel!$C$2),
     IF(SSSModel!$C$4="FCR",$EC30*SUM(OFFSET($AC30,0,MAX(DC$4-$AC$4-$DZ30+1,0),1,MIN($DZ30,DC$4-$AC$4+1))),0)))),
SUM($AC30:$BZ30)*
     IF(SSSModel!$C$4="RR",OFFSET(Profiles!$K$2,$Z30,MAX(Profiles!$C$2,BE$4-$W30)),
     IF(SSSModel!$C$4="ECC",$EA30*$EB30*IF(MAX(Escalation!$C$2,BE$4-$W30)&gt;$DZ30-1,0,OFFSET(Escalation!$K$2,$Y30,MAX(Escalation!$C$2,BE$4-$W30))),
     IF(SSSModel!$C$4="PV",IF(DC$4=$W30,$EA30*(1+SSSModel!$C$2),0),
     IF(SSSModel!$C$4="FCR",IF(AND(DC$4&gt;=$W30,OFFSET(Profiles!$K$2,$Z30,MAX(Profiles!$C$2,BE$4-$W30))&gt;0),$EC30,0),0))))))</f>
        <v>0</v>
      </c>
      <c r="DD30" s="135">
        <f ca="1">IF(OR($Z30=0,SSSModel!$C$4="CF"),BF30,
IF(LEFT($V30,3)="ON_",
     IF(SSSModel!$C$4="RR",SUMPRODUCT(OFFSET($AC30,0,0,1,$CB$2),OFFSET(Profiles!$K$28,($Z30-1)*(Profiles!$I$26+1)+DD$4-SSSModel!$C$3+1,0,1,$CB$2)),
     IF(SSSModel!$C$4="ECC",$EA30*$EB30*SUMPRODUCT(OFFSET($AC30,0,MAX(0,DD$4-$DZ30-$CA$4+1),1,MIN($DZ30,DD$4-$CA$4+1)),OFFSET(Escalation!$K$24,($Y30-1)*(Escalation!$I$22+1)+DD$4-SSSModel!$C$3+1,MAX(0,DD$4-$DZ30-$CA$4+1),1,MIN($DZ30,DD$4-$CA$4+1))),
     IF(SSSModel!$C$4="PV",BF30*$EA30*(1+SSSModel!$C$2),
     IF(SSSModel!$C$4="FCR",$EC30*SUM(OFFSET($AC30,0,MAX(DD$4-$AC$4-$DZ30+1,0),1,MIN($DZ30,DD$4-$AC$4+1))),0)))),
SUM($AC30:$BZ30)*
     IF(SSSModel!$C$4="RR",OFFSET(Profiles!$K$2,$Z30,MAX(Profiles!$C$2,BF$4-$W30)),
     IF(SSSModel!$C$4="ECC",$EA30*$EB30*IF(MAX(Escalation!$C$2,BF$4-$W30)&gt;$DZ30-1,0,OFFSET(Escalation!$K$2,$Y30,MAX(Escalation!$C$2,BF$4-$W30))),
     IF(SSSModel!$C$4="PV",IF(DD$4=$W30,$EA30*(1+SSSModel!$C$2),0),
     IF(SSSModel!$C$4="FCR",IF(AND(DD$4&gt;=$W30,OFFSET(Profiles!$K$2,$Z30,MAX(Profiles!$C$2,BF$4-$W30))&gt;0),$EC30,0),0))))))</f>
        <v>0</v>
      </c>
      <c r="DE30" s="135">
        <f ca="1">IF(OR($Z30=0,SSSModel!$C$4="CF"),BG30,
IF(LEFT($V30,3)="ON_",
     IF(SSSModel!$C$4="RR",SUMPRODUCT(OFFSET($AC30,0,0,1,$CB$2),OFFSET(Profiles!$K$28,($Z30-1)*(Profiles!$I$26+1)+DE$4-SSSModel!$C$3+1,0,1,$CB$2)),
     IF(SSSModel!$C$4="ECC",$EA30*$EB30*SUMPRODUCT(OFFSET($AC30,0,MAX(0,DE$4-$DZ30-$CA$4+1),1,MIN($DZ30,DE$4-$CA$4+1)),OFFSET(Escalation!$K$24,($Y30-1)*(Escalation!$I$22+1)+DE$4-SSSModel!$C$3+1,MAX(0,DE$4-$DZ30-$CA$4+1),1,MIN($DZ30,DE$4-$CA$4+1))),
     IF(SSSModel!$C$4="PV",BG30*$EA30*(1+SSSModel!$C$2),
     IF(SSSModel!$C$4="FCR",$EC30*SUM(OFFSET($AC30,0,MAX(DE$4-$AC$4-$DZ30+1,0),1,MIN($DZ30,DE$4-$AC$4+1))),0)))),
SUM($AC30:$BZ30)*
     IF(SSSModel!$C$4="RR",OFFSET(Profiles!$K$2,$Z30,MAX(Profiles!$C$2,BG$4-$W30)),
     IF(SSSModel!$C$4="ECC",$EA30*$EB30*IF(MAX(Escalation!$C$2,BG$4-$W30)&gt;$DZ30-1,0,OFFSET(Escalation!$K$2,$Y30,MAX(Escalation!$C$2,BG$4-$W30))),
     IF(SSSModel!$C$4="PV",IF(DE$4=$W30,$EA30*(1+SSSModel!$C$2),0),
     IF(SSSModel!$C$4="FCR",IF(AND(DE$4&gt;=$W30,OFFSET(Profiles!$K$2,$Z30,MAX(Profiles!$C$2,BG$4-$W30))&gt;0),$EC30,0),0))))))</f>
        <v>0</v>
      </c>
      <c r="DF30" s="135">
        <f ca="1">IF(OR($Z30=0,SSSModel!$C$4="CF"),BH30,
IF(LEFT($V30,3)="ON_",
     IF(SSSModel!$C$4="RR",SUMPRODUCT(OFFSET($AC30,0,0,1,$CB$2),OFFSET(Profiles!$K$28,($Z30-1)*(Profiles!$I$26+1)+DF$4-SSSModel!$C$3+1,0,1,$CB$2)),
     IF(SSSModel!$C$4="ECC",$EA30*$EB30*SUMPRODUCT(OFFSET($AC30,0,MAX(0,DF$4-$DZ30-$CA$4+1),1,MIN($DZ30,DF$4-$CA$4+1)),OFFSET(Escalation!$K$24,($Y30-1)*(Escalation!$I$22+1)+DF$4-SSSModel!$C$3+1,MAX(0,DF$4-$DZ30-$CA$4+1),1,MIN($DZ30,DF$4-$CA$4+1))),
     IF(SSSModel!$C$4="PV",BH30*$EA30*(1+SSSModel!$C$2),
     IF(SSSModel!$C$4="FCR",$EC30*SUM(OFFSET($AC30,0,MAX(DF$4-$AC$4-$DZ30+1,0),1,MIN($DZ30,DF$4-$AC$4+1))),0)))),
SUM($AC30:$BZ30)*
     IF(SSSModel!$C$4="RR",OFFSET(Profiles!$K$2,$Z30,MAX(Profiles!$C$2,BH$4-$W30)),
     IF(SSSModel!$C$4="ECC",$EA30*$EB30*IF(MAX(Escalation!$C$2,BH$4-$W30)&gt;$DZ30-1,0,OFFSET(Escalation!$K$2,$Y30,MAX(Escalation!$C$2,BH$4-$W30))),
     IF(SSSModel!$C$4="PV",IF(DF$4=$W30,$EA30*(1+SSSModel!$C$2),0),
     IF(SSSModel!$C$4="FCR",IF(AND(DF$4&gt;=$W30,OFFSET(Profiles!$K$2,$Z30,MAX(Profiles!$C$2,BH$4-$W30))&gt;0),$EC30,0),0))))))</f>
        <v>0</v>
      </c>
      <c r="DG30" s="135">
        <f ca="1">IF(OR($Z30=0,SSSModel!$C$4="CF"),BI30,
IF(LEFT($V30,3)="ON_",
     IF(SSSModel!$C$4="RR",SUMPRODUCT(OFFSET($AC30,0,0,1,$CB$2),OFFSET(Profiles!$K$28,($Z30-1)*(Profiles!$I$26+1)+DG$4-SSSModel!$C$3+1,0,1,$CB$2)),
     IF(SSSModel!$C$4="ECC",$EA30*$EB30*SUMPRODUCT(OFFSET($AC30,0,MAX(0,DG$4-$DZ30-$CA$4+1),1,MIN($DZ30,DG$4-$CA$4+1)),OFFSET(Escalation!$K$24,($Y30-1)*(Escalation!$I$22+1)+DG$4-SSSModel!$C$3+1,MAX(0,DG$4-$DZ30-$CA$4+1),1,MIN($DZ30,DG$4-$CA$4+1))),
     IF(SSSModel!$C$4="PV",BI30*$EA30*(1+SSSModel!$C$2),
     IF(SSSModel!$C$4="FCR",$EC30*SUM(OFFSET($AC30,0,MAX(DG$4-$AC$4-$DZ30+1,0),1,MIN($DZ30,DG$4-$AC$4+1))),0)))),
SUM($AC30:$BZ30)*
     IF(SSSModel!$C$4="RR",OFFSET(Profiles!$K$2,$Z30,MAX(Profiles!$C$2,BI$4-$W30)),
     IF(SSSModel!$C$4="ECC",$EA30*$EB30*IF(MAX(Escalation!$C$2,BI$4-$W30)&gt;$DZ30-1,0,OFFSET(Escalation!$K$2,$Y30,MAX(Escalation!$C$2,BI$4-$W30))),
     IF(SSSModel!$C$4="PV",IF(DG$4=$W30,$EA30*(1+SSSModel!$C$2),0),
     IF(SSSModel!$C$4="FCR",IF(AND(DG$4&gt;=$W30,OFFSET(Profiles!$K$2,$Z30,MAX(Profiles!$C$2,BI$4-$W30))&gt;0),$EC30,0),0))))))</f>
        <v>0</v>
      </c>
      <c r="DH30" s="135">
        <f ca="1">IF(OR($Z30=0,SSSModel!$C$4="CF"),BJ30,
IF(LEFT($V30,3)="ON_",
     IF(SSSModel!$C$4="RR",SUMPRODUCT(OFFSET($AC30,0,0,1,$CB$2),OFFSET(Profiles!$K$28,($Z30-1)*(Profiles!$I$26+1)+DH$4-SSSModel!$C$3+1,0,1,$CB$2)),
     IF(SSSModel!$C$4="ECC",$EA30*$EB30*SUMPRODUCT(OFFSET($AC30,0,MAX(0,DH$4-$DZ30-$CA$4+1),1,MIN($DZ30,DH$4-$CA$4+1)),OFFSET(Escalation!$K$24,($Y30-1)*(Escalation!$I$22+1)+DH$4-SSSModel!$C$3+1,MAX(0,DH$4-$DZ30-$CA$4+1),1,MIN($DZ30,DH$4-$CA$4+1))),
     IF(SSSModel!$C$4="PV",BJ30*$EA30*(1+SSSModel!$C$2),
     IF(SSSModel!$C$4="FCR",$EC30*SUM(OFFSET($AC30,0,MAX(DH$4-$AC$4-$DZ30+1,0),1,MIN($DZ30,DH$4-$AC$4+1))),0)))),
SUM($AC30:$BZ30)*
     IF(SSSModel!$C$4="RR",OFFSET(Profiles!$K$2,$Z30,MAX(Profiles!$C$2,BJ$4-$W30)),
     IF(SSSModel!$C$4="ECC",$EA30*$EB30*IF(MAX(Escalation!$C$2,BJ$4-$W30)&gt;$DZ30-1,0,OFFSET(Escalation!$K$2,$Y30,MAX(Escalation!$C$2,BJ$4-$W30))),
     IF(SSSModel!$C$4="PV",IF(DH$4=$W30,$EA30*(1+SSSModel!$C$2),0),
     IF(SSSModel!$C$4="FCR",IF(AND(DH$4&gt;=$W30,OFFSET(Profiles!$K$2,$Z30,MAX(Profiles!$C$2,BJ$4-$W30))&gt;0),$EC30,0),0))))))</f>
        <v>0</v>
      </c>
      <c r="DI30" s="135">
        <f ca="1">IF(OR($Z30=0,SSSModel!$C$4="CF"),BK30,
IF(LEFT($V30,3)="ON_",
     IF(SSSModel!$C$4="RR",SUMPRODUCT(OFFSET($AC30,0,0,1,$CB$2),OFFSET(Profiles!$K$28,($Z30-1)*(Profiles!$I$26+1)+DI$4-SSSModel!$C$3+1,0,1,$CB$2)),
     IF(SSSModel!$C$4="ECC",$EA30*$EB30*SUMPRODUCT(OFFSET($AC30,0,MAX(0,DI$4-$DZ30-$CA$4+1),1,MIN($DZ30,DI$4-$CA$4+1)),OFFSET(Escalation!$K$24,($Y30-1)*(Escalation!$I$22+1)+DI$4-SSSModel!$C$3+1,MAX(0,DI$4-$DZ30-$CA$4+1),1,MIN($DZ30,DI$4-$CA$4+1))),
     IF(SSSModel!$C$4="PV",BK30*$EA30*(1+SSSModel!$C$2),
     IF(SSSModel!$C$4="FCR",$EC30*SUM(OFFSET($AC30,0,MAX(DI$4-$AC$4-$DZ30+1,0),1,MIN($DZ30,DI$4-$AC$4+1))),0)))),
SUM($AC30:$BZ30)*
     IF(SSSModel!$C$4="RR",OFFSET(Profiles!$K$2,$Z30,MAX(Profiles!$C$2,BK$4-$W30)),
     IF(SSSModel!$C$4="ECC",$EA30*$EB30*IF(MAX(Escalation!$C$2,BK$4-$W30)&gt;$DZ30-1,0,OFFSET(Escalation!$K$2,$Y30,MAX(Escalation!$C$2,BK$4-$W30))),
     IF(SSSModel!$C$4="PV",IF(DI$4=$W30,$EA30*(1+SSSModel!$C$2),0),
     IF(SSSModel!$C$4="FCR",IF(AND(DI$4&gt;=$W30,OFFSET(Profiles!$K$2,$Z30,MAX(Profiles!$C$2,BK$4-$W30))&gt;0),$EC30,0),0))))))</f>
        <v>0</v>
      </c>
      <c r="DJ30" s="135">
        <f ca="1">IF(OR($Z30=0,SSSModel!$C$4="CF"),BL30,
IF(LEFT($V30,3)="ON_",
     IF(SSSModel!$C$4="RR",SUMPRODUCT(OFFSET($AC30,0,0,1,$CB$2),OFFSET(Profiles!$K$28,($Z30-1)*(Profiles!$I$26+1)+DJ$4-SSSModel!$C$3+1,0,1,$CB$2)),
     IF(SSSModel!$C$4="ECC",$EA30*$EB30*SUMPRODUCT(OFFSET($AC30,0,MAX(0,DJ$4-$DZ30-$CA$4+1),1,MIN($DZ30,DJ$4-$CA$4+1)),OFFSET(Escalation!$K$24,($Y30-1)*(Escalation!$I$22+1)+DJ$4-SSSModel!$C$3+1,MAX(0,DJ$4-$DZ30-$CA$4+1),1,MIN($DZ30,DJ$4-$CA$4+1))),
     IF(SSSModel!$C$4="PV",BL30*$EA30*(1+SSSModel!$C$2),
     IF(SSSModel!$C$4="FCR",$EC30*SUM(OFFSET($AC30,0,MAX(DJ$4-$AC$4-$DZ30+1,0),1,MIN($DZ30,DJ$4-$AC$4+1))),0)))),
SUM($AC30:$BZ30)*
     IF(SSSModel!$C$4="RR",OFFSET(Profiles!$K$2,$Z30,MAX(Profiles!$C$2,BL$4-$W30)),
     IF(SSSModel!$C$4="ECC",$EA30*$EB30*IF(MAX(Escalation!$C$2,BL$4-$W30)&gt;$DZ30-1,0,OFFSET(Escalation!$K$2,$Y30,MAX(Escalation!$C$2,BL$4-$W30))),
     IF(SSSModel!$C$4="PV",IF(DJ$4=$W30,$EA30*(1+SSSModel!$C$2),0),
     IF(SSSModel!$C$4="FCR",IF(AND(DJ$4&gt;=$W30,OFFSET(Profiles!$K$2,$Z30,MAX(Profiles!$C$2,BL$4-$W30))&gt;0),$EC30,0),0))))))</f>
        <v>0</v>
      </c>
      <c r="DK30" s="135">
        <f ca="1">IF(OR($Z30=0,SSSModel!$C$4="CF"),BM30,
IF(LEFT($V30,3)="ON_",
     IF(SSSModel!$C$4="RR",SUMPRODUCT(OFFSET($AC30,0,0,1,$CB$2),OFFSET(Profiles!$K$28,($Z30-1)*(Profiles!$I$26+1)+DK$4-SSSModel!$C$3+1,0,1,$CB$2)),
     IF(SSSModel!$C$4="ECC",$EA30*$EB30*SUMPRODUCT(OFFSET($AC30,0,MAX(0,DK$4-$DZ30-$CA$4+1),1,MIN($DZ30,DK$4-$CA$4+1)),OFFSET(Escalation!$K$24,($Y30-1)*(Escalation!$I$22+1)+DK$4-SSSModel!$C$3+1,MAX(0,DK$4-$DZ30-$CA$4+1),1,MIN($DZ30,DK$4-$CA$4+1))),
     IF(SSSModel!$C$4="PV",BM30*$EA30*(1+SSSModel!$C$2),
     IF(SSSModel!$C$4="FCR",$EC30*SUM(OFFSET($AC30,0,MAX(DK$4-$AC$4-$DZ30+1,0),1,MIN($DZ30,DK$4-$AC$4+1))),0)))),
SUM($AC30:$BZ30)*
     IF(SSSModel!$C$4="RR",OFFSET(Profiles!$K$2,$Z30,MAX(Profiles!$C$2,BM$4-$W30)),
     IF(SSSModel!$C$4="ECC",$EA30*$EB30*IF(MAX(Escalation!$C$2,BM$4-$W30)&gt;$DZ30-1,0,OFFSET(Escalation!$K$2,$Y30,MAX(Escalation!$C$2,BM$4-$W30))),
     IF(SSSModel!$C$4="PV",IF(DK$4=$W30,$EA30*(1+SSSModel!$C$2),0),
     IF(SSSModel!$C$4="FCR",IF(AND(DK$4&gt;=$W30,OFFSET(Profiles!$K$2,$Z30,MAX(Profiles!$C$2,BM$4-$W30))&gt;0),$EC30,0),0))))))</f>
        <v>0</v>
      </c>
      <c r="DL30" s="135">
        <f ca="1">IF(OR($Z30=0,SSSModel!$C$4="CF"),BN30,
IF(LEFT($V30,3)="ON_",
     IF(SSSModel!$C$4="RR",SUMPRODUCT(OFFSET($AC30,0,0,1,$CB$2),OFFSET(Profiles!$K$28,($Z30-1)*(Profiles!$I$26+1)+DL$4-SSSModel!$C$3+1,0,1,$CB$2)),
     IF(SSSModel!$C$4="ECC",$EA30*$EB30*SUMPRODUCT(OFFSET($AC30,0,MAX(0,DL$4-$DZ30-$CA$4+1),1,MIN($DZ30,DL$4-$CA$4+1)),OFFSET(Escalation!$K$24,($Y30-1)*(Escalation!$I$22+1)+DL$4-SSSModel!$C$3+1,MAX(0,DL$4-$DZ30-$CA$4+1),1,MIN($DZ30,DL$4-$CA$4+1))),
     IF(SSSModel!$C$4="PV",BN30*$EA30*(1+SSSModel!$C$2),
     IF(SSSModel!$C$4="FCR",$EC30*SUM(OFFSET($AC30,0,MAX(DL$4-$AC$4-$DZ30+1,0),1,MIN($DZ30,DL$4-$AC$4+1))),0)))),
SUM($AC30:$BZ30)*
     IF(SSSModel!$C$4="RR",OFFSET(Profiles!$K$2,$Z30,MAX(Profiles!$C$2,BN$4-$W30)),
     IF(SSSModel!$C$4="ECC",$EA30*$EB30*IF(MAX(Escalation!$C$2,BN$4-$W30)&gt;$DZ30-1,0,OFFSET(Escalation!$K$2,$Y30,MAX(Escalation!$C$2,BN$4-$W30))),
     IF(SSSModel!$C$4="PV",IF(DL$4=$W30,$EA30*(1+SSSModel!$C$2),0),
     IF(SSSModel!$C$4="FCR",IF(AND(DL$4&gt;=$W30,OFFSET(Profiles!$K$2,$Z30,MAX(Profiles!$C$2,BN$4-$W30))&gt;0),$EC30,0),0))))))</f>
        <v>0</v>
      </c>
      <c r="DM30" s="135">
        <f ca="1">IF(OR($Z30=0,SSSModel!$C$4="CF"),BO30,
IF(LEFT($V30,3)="ON_",
     IF(SSSModel!$C$4="RR",SUMPRODUCT(OFFSET($AC30,0,0,1,$CB$2),OFFSET(Profiles!$K$28,($Z30-1)*(Profiles!$I$26+1)+DM$4-SSSModel!$C$3+1,0,1,$CB$2)),
     IF(SSSModel!$C$4="ECC",$EA30*$EB30*SUMPRODUCT(OFFSET($AC30,0,MAX(0,DM$4-$DZ30-$CA$4+1),1,MIN($DZ30,DM$4-$CA$4+1)),OFFSET(Escalation!$K$24,($Y30-1)*(Escalation!$I$22+1)+DM$4-SSSModel!$C$3+1,MAX(0,DM$4-$DZ30-$CA$4+1),1,MIN($DZ30,DM$4-$CA$4+1))),
     IF(SSSModel!$C$4="PV",BO30*$EA30*(1+SSSModel!$C$2),
     IF(SSSModel!$C$4="FCR",$EC30*SUM(OFFSET($AC30,0,MAX(DM$4-$AC$4-$DZ30+1,0),1,MIN($DZ30,DM$4-$AC$4+1))),0)))),
SUM($AC30:$BZ30)*
     IF(SSSModel!$C$4="RR",OFFSET(Profiles!$K$2,$Z30,MAX(Profiles!$C$2,BO$4-$W30)),
     IF(SSSModel!$C$4="ECC",$EA30*$EB30*IF(MAX(Escalation!$C$2,BO$4-$W30)&gt;$DZ30-1,0,OFFSET(Escalation!$K$2,$Y30,MAX(Escalation!$C$2,BO$4-$W30))),
     IF(SSSModel!$C$4="PV",IF(DM$4=$W30,$EA30*(1+SSSModel!$C$2),0),
     IF(SSSModel!$C$4="FCR",IF(AND(DM$4&gt;=$W30,OFFSET(Profiles!$K$2,$Z30,MAX(Profiles!$C$2,BO$4-$W30))&gt;0),$EC30,0),0))))))</f>
        <v>0</v>
      </c>
      <c r="DN30" s="135">
        <f ca="1">IF(OR($Z30=0,SSSModel!$C$4="CF"),BP30,
IF(LEFT($V30,3)="ON_",
     IF(SSSModel!$C$4="RR",SUMPRODUCT(OFFSET($AC30,0,0,1,$CB$2),OFFSET(Profiles!$K$28,($Z30-1)*(Profiles!$I$26+1)+DN$4-SSSModel!$C$3+1,0,1,$CB$2)),
     IF(SSSModel!$C$4="ECC",$EA30*$EB30*SUMPRODUCT(OFFSET($AC30,0,MAX(0,DN$4-$DZ30-$CA$4+1),1,MIN($DZ30,DN$4-$CA$4+1)),OFFSET(Escalation!$K$24,($Y30-1)*(Escalation!$I$22+1)+DN$4-SSSModel!$C$3+1,MAX(0,DN$4-$DZ30-$CA$4+1),1,MIN($DZ30,DN$4-$CA$4+1))),
     IF(SSSModel!$C$4="PV",BP30*$EA30*(1+SSSModel!$C$2),
     IF(SSSModel!$C$4="FCR",$EC30*SUM(OFFSET($AC30,0,MAX(DN$4-$AC$4-$DZ30+1,0),1,MIN($DZ30,DN$4-$AC$4+1))),0)))),
SUM($AC30:$BZ30)*
     IF(SSSModel!$C$4="RR",OFFSET(Profiles!$K$2,$Z30,MAX(Profiles!$C$2,BP$4-$W30)),
     IF(SSSModel!$C$4="ECC",$EA30*$EB30*IF(MAX(Escalation!$C$2,BP$4-$W30)&gt;$DZ30-1,0,OFFSET(Escalation!$K$2,$Y30,MAX(Escalation!$C$2,BP$4-$W30))),
     IF(SSSModel!$C$4="PV",IF(DN$4=$W30,$EA30*(1+SSSModel!$C$2),0),
     IF(SSSModel!$C$4="FCR",IF(AND(DN$4&gt;=$W30,OFFSET(Profiles!$K$2,$Z30,MAX(Profiles!$C$2,BP$4-$W30))&gt;0),$EC30,0),0))))))</f>
        <v>0</v>
      </c>
      <c r="DO30" s="135">
        <f ca="1">IF(OR($Z30=0,SSSModel!$C$4="CF"),BQ30,
IF(LEFT($V30,3)="ON_",
     IF(SSSModel!$C$4="RR",SUMPRODUCT(OFFSET($AC30,0,0,1,$CB$2),OFFSET(Profiles!$K$28,($Z30-1)*(Profiles!$I$26+1)+DO$4-SSSModel!$C$3+1,0,1,$CB$2)),
     IF(SSSModel!$C$4="ECC",$EA30*$EB30*SUMPRODUCT(OFFSET($AC30,0,MAX(0,DO$4-$DZ30-$CA$4+1),1,MIN($DZ30,DO$4-$CA$4+1)),OFFSET(Escalation!$K$24,($Y30-1)*(Escalation!$I$22+1)+DO$4-SSSModel!$C$3+1,MAX(0,DO$4-$DZ30-$CA$4+1),1,MIN($DZ30,DO$4-$CA$4+1))),
     IF(SSSModel!$C$4="PV",BQ30*$EA30*(1+SSSModel!$C$2),
     IF(SSSModel!$C$4="FCR",$EC30*SUM(OFFSET($AC30,0,MAX(DO$4-$AC$4-$DZ30+1,0),1,MIN($DZ30,DO$4-$AC$4+1))),0)))),
SUM($AC30:$BZ30)*
     IF(SSSModel!$C$4="RR",OFFSET(Profiles!$K$2,$Z30,MAX(Profiles!$C$2,BQ$4-$W30)),
     IF(SSSModel!$C$4="ECC",$EA30*$EB30*IF(MAX(Escalation!$C$2,BQ$4-$W30)&gt;$DZ30-1,0,OFFSET(Escalation!$K$2,$Y30,MAX(Escalation!$C$2,BQ$4-$W30))),
     IF(SSSModel!$C$4="PV",IF(DO$4=$W30,$EA30*(1+SSSModel!$C$2),0),
     IF(SSSModel!$C$4="FCR",IF(AND(DO$4&gt;=$W30,OFFSET(Profiles!$K$2,$Z30,MAX(Profiles!$C$2,BQ$4-$W30))&gt;0),$EC30,0),0))))))</f>
        <v>0</v>
      </c>
      <c r="DP30" s="135">
        <f ca="1">IF(OR($Z30=0,SSSModel!$C$4="CF"),BR30,
IF(LEFT($V30,3)="ON_",
     IF(SSSModel!$C$4="RR",SUMPRODUCT(OFFSET($AC30,0,0,1,$CB$2),OFFSET(Profiles!$K$28,($Z30-1)*(Profiles!$I$26+1)+DP$4-SSSModel!$C$3+1,0,1,$CB$2)),
     IF(SSSModel!$C$4="ECC",$EA30*$EB30*SUMPRODUCT(OFFSET($AC30,0,MAX(0,DP$4-$DZ30-$CA$4+1),1,MIN($DZ30,DP$4-$CA$4+1)),OFFSET(Escalation!$K$24,($Y30-1)*(Escalation!$I$22+1)+DP$4-SSSModel!$C$3+1,MAX(0,DP$4-$DZ30-$CA$4+1),1,MIN($DZ30,DP$4-$CA$4+1))),
     IF(SSSModel!$C$4="PV",BR30*$EA30*(1+SSSModel!$C$2),
     IF(SSSModel!$C$4="FCR",$EC30*SUM(OFFSET($AC30,0,MAX(DP$4-$AC$4-$DZ30+1,0),1,MIN($DZ30,DP$4-$AC$4+1))),0)))),
SUM($AC30:$BZ30)*
     IF(SSSModel!$C$4="RR",OFFSET(Profiles!$K$2,$Z30,MAX(Profiles!$C$2,BR$4-$W30)),
     IF(SSSModel!$C$4="ECC",$EA30*$EB30*IF(MAX(Escalation!$C$2,BR$4-$W30)&gt;$DZ30-1,0,OFFSET(Escalation!$K$2,$Y30,MAX(Escalation!$C$2,BR$4-$W30))),
     IF(SSSModel!$C$4="PV",IF(DP$4=$W30,$EA30*(1+SSSModel!$C$2),0),
     IF(SSSModel!$C$4="FCR",IF(AND(DP$4&gt;=$W30,OFFSET(Profiles!$K$2,$Z30,MAX(Profiles!$C$2,BR$4-$W30))&gt;0),$EC30,0),0))))))</f>
        <v>0</v>
      </c>
      <c r="DQ30" s="135">
        <f ca="1">IF(OR($Z30=0,SSSModel!$C$4="CF"),BS30,
IF(LEFT($V30,3)="ON_",
     IF(SSSModel!$C$4="RR",SUMPRODUCT(OFFSET($AC30,0,0,1,$CB$2),OFFSET(Profiles!$K$28,($Z30-1)*(Profiles!$I$26+1)+DQ$4-SSSModel!$C$3+1,0,1,$CB$2)),
     IF(SSSModel!$C$4="ECC",$EA30*$EB30*SUMPRODUCT(OFFSET($AC30,0,MAX(0,DQ$4-$DZ30-$CA$4+1),1,MIN($DZ30,DQ$4-$CA$4+1)),OFFSET(Escalation!$K$24,($Y30-1)*(Escalation!$I$22+1)+DQ$4-SSSModel!$C$3+1,MAX(0,DQ$4-$DZ30-$CA$4+1),1,MIN($DZ30,DQ$4-$CA$4+1))),
     IF(SSSModel!$C$4="PV",BS30*$EA30*(1+SSSModel!$C$2),
     IF(SSSModel!$C$4="FCR",$EC30*SUM(OFFSET($AC30,0,MAX(DQ$4-$AC$4-$DZ30+1,0),1,MIN($DZ30,DQ$4-$AC$4+1))),0)))),
SUM($AC30:$BZ30)*
     IF(SSSModel!$C$4="RR",OFFSET(Profiles!$K$2,$Z30,MAX(Profiles!$C$2,BS$4-$W30)),
     IF(SSSModel!$C$4="ECC",$EA30*$EB30*IF(MAX(Escalation!$C$2,BS$4-$W30)&gt;$DZ30-1,0,OFFSET(Escalation!$K$2,$Y30,MAX(Escalation!$C$2,BS$4-$W30))),
     IF(SSSModel!$C$4="PV",IF(DQ$4=$W30,$EA30*(1+SSSModel!$C$2),0),
     IF(SSSModel!$C$4="FCR",IF(AND(DQ$4&gt;=$W30,OFFSET(Profiles!$K$2,$Z30,MAX(Profiles!$C$2,BS$4-$W30))&gt;0),$EC30,0),0))))))</f>
        <v>0</v>
      </c>
      <c r="DR30" s="135">
        <f ca="1">IF(OR($Z30=0,SSSModel!$C$4="CF"),BT30,
IF(LEFT($V30,3)="ON_",
     IF(SSSModel!$C$4="RR",SUMPRODUCT(OFFSET($AC30,0,0,1,$CB$2),OFFSET(Profiles!$K$28,($Z30-1)*(Profiles!$I$26+1)+DR$4-SSSModel!$C$3+1,0,1,$CB$2)),
     IF(SSSModel!$C$4="ECC",$EA30*$EB30*SUMPRODUCT(OFFSET($AC30,0,MAX(0,DR$4-$DZ30-$CA$4+1),1,MIN($DZ30,DR$4-$CA$4+1)),OFFSET(Escalation!$K$24,($Y30-1)*(Escalation!$I$22+1)+DR$4-SSSModel!$C$3+1,MAX(0,DR$4-$DZ30-$CA$4+1),1,MIN($DZ30,DR$4-$CA$4+1))),
     IF(SSSModel!$C$4="PV",BT30*$EA30*(1+SSSModel!$C$2),
     IF(SSSModel!$C$4="FCR",$EC30*SUM(OFFSET($AC30,0,MAX(DR$4-$AC$4-$DZ30+1,0),1,MIN($DZ30,DR$4-$AC$4+1))),0)))),
SUM($AC30:$BZ30)*
     IF(SSSModel!$C$4="RR",OFFSET(Profiles!$K$2,$Z30,MAX(Profiles!$C$2,BT$4-$W30)),
     IF(SSSModel!$C$4="ECC",$EA30*$EB30*IF(MAX(Escalation!$C$2,BT$4-$W30)&gt;$DZ30-1,0,OFFSET(Escalation!$K$2,$Y30,MAX(Escalation!$C$2,BT$4-$W30))),
     IF(SSSModel!$C$4="PV",IF(DR$4=$W30,$EA30*(1+SSSModel!$C$2),0),
     IF(SSSModel!$C$4="FCR",IF(AND(DR$4&gt;=$W30,OFFSET(Profiles!$K$2,$Z30,MAX(Profiles!$C$2,BT$4-$W30))&gt;0),$EC30,0),0))))))</f>
        <v>0</v>
      </c>
      <c r="DS30" s="135">
        <f ca="1">IF(OR($Z30=0,SSSModel!$C$4="CF"),BU30,
IF(LEFT($V30,3)="ON_",
     IF(SSSModel!$C$4="RR",SUMPRODUCT(OFFSET($AC30,0,0,1,$CB$2),OFFSET(Profiles!$K$28,($Z30-1)*(Profiles!$I$26+1)+DS$4-SSSModel!$C$3+1,0,1,$CB$2)),
     IF(SSSModel!$C$4="ECC",$EA30*$EB30*SUMPRODUCT(OFFSET($AC30,0,MAX(0,DS$4-$DZ30-$CA$4+1),1,MIN($DZ30,DS$4-$CA$4+1)),OFFSET(Escalation!$K$24,($Y30-1)*(Escalation!$I$22+1)+DS$4-SSSModel!$C$3+1,MAX(0,DS$4-$DZ30-$CA$4+1),1,MIN($DZ30,DS$4-$CA$4+1))),
     IF(SSSModel!$C$4="PV",BU30*$EA30*(1+SSSModel!$C$2),
     IF(SSSModel!$C$4="FCR",$EC30*SUM(OFFSET($AC30,0,MAX(DS$4-$AC$4-$DZ30+1,0),1,MIN($DZ30,DS$4-$AC$4+1))),0)))),
SUM($AC30:$BZ30)*
     IF(SSSModel!$C$4="RR",OFFSET(Profiles!$K$2,$Z30,MAX(Profiles!$C$2,BU$4-$W30)),
     IF(SSSModel!$C$4="ECC",$EA30*$EB30*IF(MAX(Escalation!$C$2,BU$4-$W30)&gt;$DZ30-1,0,OFFSET(Escalation!$K$2,$Y30,MAX(Escalation!$C$2,BU$4-$W30))),
     IF(SSSModel!$C$4="PV",IF(DS$4=$W30,$EA30*(1+SSSModel!$C$2),0),
     IF(SSSModel!$C$4="FCR",IF(AND(DS$4&gt;=$W30,OFFSET(Profiles!$K$2,$Z30,MAX(Profiles!$C$2,BU$4-$W30))&gt;0),$EC30,0),0))))))</f>
        <v>0</v>
      </c>
      <c r="DT30" s="135">
        <f ca="1">IF(OR($Z30=0,SSSModel!$C$4="CF"),BV30,
IF(LEFT($V30,3)="ON_",
     IF(SSSModel!$C$4="RR",SUMPRODUCT(OFFSET($AC30,0,0,1,$CB$2),OFFSET(Profiles!$K$28,($Z30-1)*(Profiles!$I$26+1)+DT$4-SSSModel!$C$3+1,0,1,$CB$2)),
     IF(SSSModel!$C$4="ECC",$EA30*$EB30*SUMPRODUCT(OFFSET($AC30,0,MAX(0,DT$4-$DZ30-$CA$4+1),1,MIN($DZ30,DT$4-$CA$4+1)),OFFSET(Escalation!$K$24,($Y30-1)*(Escalation!$I$22+1)+DT$4-SSSModel!$C$3+1,MAX(0,DT$4-$DZ30-$CA$4+1),1,MIN($DZ30,DT$4-$CA$4+1))),
     IF(SSSModel!$C$4="PV",BV30*$EA30*(1+SSSModel!$C$2),
     IF(SSSModel!$C$4="FCR",$EC30*SUM(OFFSET($AC30,0,MAX(DT$4-$AC$4-$DZ30+1,0),1,MIN($DZ30,DT$4-$AC$4+1))),0)))),
SUM($AC30:$BZ30)*
     IF(SSSModel!$C$4="RR",OFFSET(Profiles!$K$2,$Z30,MAX(Profiles!$C$2,BV$4-$W30)),
     IF(SSSModel!$C$4="ECC",$EA30*$EB30*IF(MAX(Escalation!$C$2,BV$4-$W30)&gt;$DZ30-1,0,OFFSET(Escalation!$K$2,$Y30,MAX(Escalation!$C$2,BV$4-$W30))),
     IF(SSSModel!$C$4="PV",IF(DT$4=$W30,$EA30*(1+SSSModel!$C$2),0),
     IF(SSSModel!$C$4="FCR",IF(AND(DT$4&gt;=$W30,OFFSET(Profiles!$K$2,$Z30,MAX(Profiles!$C$2,BV$4-$W30))&gt;0),$EC30,0),0))))))</f>
        <v>0</v>
      </c>
      <c r="DU30" s="135">
        <f ca="1">IF(OR($Z30=0,SSSModel!$C$4="CF"),BW30,
IF(LEFT($V30,3)="ON_",
     IF(SSSModel!$C$4="RR",SUMPRODUCT(OFFSET($AC30,0,0,1,$CB$2),OFFSET(Profiles!$K$28,($Z30-1)*(Profiles!$I$26+1)+DU$4-SSSModel!$C$3+1,0,1,$CB$2)),
     IF(SSSModel!$C$4="ECC",$EA30*$EB30*SUMPRODUCT(OFFSET($AC30,0,MAX(0,DU$4-$DZ30-$CA$4+1),1,MIN($DZ30,DU$4-$CA$4+1)),OFFSET(Escalation!$K$24,($Y30-1)*(Escalation!$I$22+1)+DU$4-SSSModel!$C$3+1,MAX(0,DU$4-$DZ30-$CA$4+1),1,MIN($DZ30,DU$4-$CA$4+1))),
     IF(SSSModel!$C$4="PV",BW30*$EA30*(1+SSSModel!$C$2),
     IF(SSSModel!$C$4="FCR",$EC30*SUM(OFFSET($AC30,0,MAX(DU$4-$AC$4-$DZ30+1,0),1,MIN($DZ30,DU$4-$AC$4+1))),0)))),
SUM($AC30:$BZ30)*
     IF(SSSModel!$C$4="RR",OFFSET(Profiles!$K$2,$Z30,MAX(Profiles!$C$2,BW$4-$W30)),
     IF(SSSModel!$C$4="ECC",$EA30*$EB30*IF(MAX(Escalation!$C$2,BW$4-$W30)&gt;$DZ30-1,0,OFFSET(Escalation!$K$2,$Y30,MAX(Escalation!$C$2,BW$4-$W30))),
     IF(SSSModel!$C$4="PV",IF(DU$4=$W30,$EA30*(1+SSSModel!$C$2),0),
     IF(SSSModel!$C$4="FCR",IF(AND(DU$4&gt;=$W30,OFFSET(Profiles!$K$2,$Z30,MAX(Profiles!$C$2,BW$4-$W30))&gt;0),$EC30,0),0))))))</f>
        <v>0</v>
      </c>
      <c r="DV30" s="136">
        <f ca="1">IF(OR($Z30=0,SSSModel!$C$4="CF"),BX30,
IF(LEFT($V30,3)="ON_",
     IF(SSSModel!$C$4="RR",SUMPRODUCT(OFFSET($AC30,0,0,1,$CB$2),OFFSET(Profiles!$K$28,($Z30-1)*(Profiles!$I$26+1)+DV$4-SSSModel!$C$3+1,0,1,$CB$2)),
     IF(SSSModel!$C$4="ECC",$EA30*$EB30*SUMPRODUCT(OFFSET($AC30,0,MAX(0,DV$4-$DZ30-$CA$4+1),1,MIN($DZ30,DV$4-$CA$4+1)),OFFSET(Escalation!$K$24,($Y30-1)*(Escalation!$I$22+1)+DV$4-SSSModel!$C$3+1,MAX(0,DV$4-$DZ30-$CA$4+1),1,MIN($DZ30,DV$4-$CA$4+1))),
     IF(SSSModel!$C$4="PV",BX30*$EA30*(1+SSSModel!$C$2),
     IF(SSSModel!$C$4="FCR",$EC30*SUM(OFFSET($AC30,0,MAX(DV$4-$AC$4-$DZ30+1,0),1,MIN($DZ30,DV$4-$AC$4+1))),0)))),
SUM($AC30:$BZ30)*
     IF(SSSModel!$C$4="RR",OFFSET(Profiles!$K$2,$Z30,MAX(Profiles!$C$2,BX$4-$W30)),
     IF(SSSModel!$C$4="ECC",$EA30*$EB30*IF(MAX(Escalation!$C$2,BX$4-$W30)&gt;$DZ30-1,0,OFFSET(Escalation!$K$2,$Y30,MAX(Escalation!$C$2,BX$4-$W30))),
     IF(SSSModel!$C$4="PV",IF(DV$4=$W30,$EA30*(1+SSSModel!$C$2),0),
     IF(SSSModel!$C$4="FCR",IF(AND(DV$4&gt;=$W30,OFFSET(Profiles!$K$2,$Z30,MAX(Profiles!$C$2,BX$4-$W30))&gt;0),$EC30,0),0))))))</f>
        <v>0</v>
      </c>
      <c r="DW30" s="136">
        <f ca="1">IF(OR($Z30=0,SSSModel!$C$4="CF"),BY30,
IF(LEFT($V30,3)="ON_",
     IF(SSSModel!$C$4="RR",SUMPRODUCT(OFFSET($AC30,0,0,1,$CB$2),OFFSET(Profiles!$K$28,($Z30-1)*(Profiles!$I$26+1)+DW$4-SSSModel!$C$3+1,0,1,$CB$2)),
     IF(SSSModel!$C$4="ECC",$EA30*$EB30*SUMPRODUCT(OFFSET($AC30,0,MAX(0,DW$4-$DZ30-$CA$4+1),1,MIN($DZ30,DW$4-$CA$4+1)),OFFSET(Escalation!$K$24,($Y30-1)*(Escalation!$I$22+1)+DW$4-SSSModel!$C$3+1,MAX(0,DW$4-$DZ30-$CA$4+1),1,MIN($DZ30,DW$4-$CA$4+1))),
     IF(SSSModel!$C$4="PV",BY30*$EA30*(1+SSSModel!$C$2),
     IF(SSSModel!$C$4="FCR",$EC30*SUM(OFFSET($AC30,0,MAX(DW$4-$AC$4-$DZ30+1,0),1,MIN($DZ30,DW$4-$AC$4+1))),0)))),
SUM($AC30:$BZ30)*
     IF(SSSModel!$C$4="RR",OFFSET(Profiles!$K$2,$Z30,MAX(Profiles!$C$2,BY$4-$W30)),
     IF(SSSModel!$C$4="ECC",$EA30*$EB30*IF(MAX(Escalation!$C$2,BY$4-$W30)&gt;$DZ30-1,0,OFFSET(Escalation!$K$2,$Y30,MAX(Escalation!$C$2,BY$4-$W30))),
     IF(SSSModel!$C$4="PV",IF(DW$4=$W30,$EA30*(1+SSSModel!$C$2),0),
     IF(SSSModel!$C$4="FCR",IF(AND(DW$4&gt;=$W30,OFFSET(Profiles!$K$2,$Z30,MAX(Profiles!$C$2,BY$4-$W30))&gt;0),$EC30,0),0))))))</f>
        <v>0</v>
      </c>
      <c r="DX30" s="136">
        <f ca="1">IF(OR($Z30=0,SSSModel!$C$4="CF"),BZ30,
IF(LEFT($V30,3)="ON_",
     IF(SSSModel!$C$4="RR",SUMPRODUCT(OFFSET($AC30,0,0,1,$CB$2),OFFSET(Profiles!$K$28,($Z30-1)*(Profiles!$I$26+1)+DX$4-SSSModel!$C$3+1,0,1,$CB$2)),
     IF(SSSModel!$C$4="ECC",$EA30*$EB30*SUMPRODUCT(OFFSET($AC30,0,MAX(0,DX$4-$DZ30-$CA$4+1),1,MIN($DZ30,DX$4-$CA$4+1)),OFFSET(Escalation!$K$24,($Y30-1)*(Escalation!$I$22+1)+DX$4-SSSModel!$C$3+1,MAX(0,DX$4-$DZ30-$CA$4+1),1,MIN($DZ30,DX$4-$CA$4+1))),
     IF(SSSModel!$C$4="PV",BZ30*$EA30*(1+SSSModel!$C$2),
     IF(SSSModel!$C$4="FCR",$EC30*SUM(OFFSET($AC30,0,MAX(DX$4-$AC$4-$DZ30+1,0),1,MIN($DZ30,DX$4-$AC$4+1))),0)))),
SUM($AC30:$BZ30)*
     IF(SSSModel!$C$4="RR",OFFSET(Profiles!$K$2,$Z30,MAX(Profiles!$C$2,BZ$4-$W30)),
     IF(SSSModel!$C$4="ECC",$EA30*$EB30*IF(MAX(Escalation!$C$2,BZ$4-$W30)&gt;$DZ30-1,0,OFFSET(Escalation!$K$2,$Y30,MAX(Escalation!$C$2,BZ$4-$W30))),
     IF(SSSModel!$C$4="PV",IF(DX$4=$W30,$EA30*(1+SSSModel!$C$2),0),
     IF(SSSModel!$C$4="FCR",IF(AND(DX$4&gt;=$W30,OFFSET(Profiles!$K$2,$Z30,MAX(Profiles!$C$2,BZ$4-$W30))&gt;0),$EC30,0),0))))))</f>
        <v>0</v>
      </c>
      <c r="DY30" s="82">
        <f ca="1">IF($Y30=0,0,OFFSET(Escalation!$B$2,$Y30,0))</f>
        <v>0</v>
      </c>
      <c r="DZ30" s="80">
        <f ca="1">IF($Z30=0,0,COUNTIF(OFFSET(Profiles!$K$2,$Z30,0,1,50),"&gt;0"))</f>
        <v>0</v>
      </c>
      <c r="EA30" s="137">
        <f ca="1">IF($Z30=0,0,SUMPRODUCT(Profiles!$C$20:$BH$20,OFFSET(Profiles!$C$2,$Z30,0,1,Profiles!$B$1)))</f>
        <v>0</v>
      </c>
      <c r="EB30" s="24">
        <f ca="1">IF($Z30=0,0,((1-(1+DY30)/(1+SSSModel!$C$2))/(1-((1+DY30)/(1+SSSModel!$C$2))^DZ30))*(1+SSSModel!$C$2))</f>
        <v>0</v>
      </c>
      <c r="EC30" s="24">
        <f ca="1">IF($Z30=0,0,-PMT(SSSModel!$C$2,DZ30,EA30))</f>
        <v>0</v>
      </c>
    </row>
    <row r="31" spans="3:133" x14ac:dyDescent="0.35">
      <c r="C31" s="18">
        <f t="shared" si="5"/>
        <v>3</v>
      </c>
      <c r="D31" s="18">
        <f t="shared" si="6"/>
        <v>7</v>
      </c>
      <c r="E31" s="18">
        <f t="shared" ca="1" si="7"/>
        <v>0</v>
      </c>
      <c r="G31" s="25" t="str">
        <f ca="1">IF($E31=0,"",OFFSET(Resources!B$26,$E31,0))</f>
        <v/>
      </c>
      <c r="H31" s="25" t="str">
        <f ca="1">IF($E31=0,"",OFFSET(Resources!C$26,$E31,0))</f>
        <v/>
      </c>
      <c r="I31" s="25" t="str">
        <f ca="1">IF($E31=0,"",OFFSET(Resources!$E$26,$E31,0))</f>
        <v/>
      </c>
      <c r="J31" s="16">
        <v>1</v>
      </c>
      <c r="K31" s="16" t="s">
        <v>150</v>
      </c>
      <c r="L31" s="25" t="str">
        <f ca="1">OFFSET(Resources!$CG$24,0,$C31-1)</f>
        <v>XM System Upgrades</v>
      </c>
      <c r="M31" s="25" t="str">
        <f ca="1">OFFSET(Resources!$CG$25,0,$C31-1)</f>
        <v>Capital</v>
      </c>
      <c r="N31" s="1">
        <v>1</v>
      </c>
      <c r="O31" s="7">
        <f ca="1">IF($E31=0,0,OFFSET(Resources!$CG$26,$E31,$C31-1))</f>
        <v>0</v>
      </c>
      <c r="P31" s="25" t="str">
        <f ca="1">OFFSET(Resources!$CG$26,0,$C31-1)</f>
        <v>$</v>
      </c>
      <c r="Q31" s="18">
        <f ca="1">IF($E31=0,0,OFFSET(GenAlts!$W$4,$E31,$D31-1))</f>
        <v>0</v>
      </c>
      <c r="U31" s="25">
        <f ca="1">IF($E31=0,0,OFFSET(Resources!$AB$26,$E31,($C31-1)*Resources!$CI$20))</f>
        <v>0</v>
      </c>
      <c r="V31" s="99" t="str">
        <f t="shared" ca="1" si="8"/>
        <v/>
      </c>
      <c r="W31">
        <f t="shared" ca="1" si="4"/>
        <v>0</v>
      </c>
      <c r="X31">
        <f>IF(T31="",0,MATCH(T31,Profiles!$A$3:$A$22,0))</f>
        <v>0</v>
      </c>
      <c r="Y31" s="10">
        <f ca="1">IF(U31=0,0,MATCH(U31,Escalation!$A$3:$A$18,0))</f>
        <v>0</v>
      </c>
      <c r="Z31">
        <f ca="1">IF(V31="",0,MATCH(V31,Profiles!$A$3:$A$22,0))</f>
        <v>0</v>
      </c>
      <c r="AB31" s="8">
        <v>0</v>
      </c>
      <c r="AC31" s="72">
        <f ca="1">IF(OR(AC$4&lt;$Q31,AC$4&gt;$Q31+IF($S31="",1000,$S31)-1),0,IF(MOD(AC$4-$Q31,IF($R31="",1000,$R31))=0,$O31,0))*IF($Y31&gt;0,(1+INDEX(Escalation!$B$3:$B$18,$Y31,0))^(AC$4-SSSModel!$C$5),1)*IF($X31=0,1,OFFSET(Profiles!$K$2,$X31,MAX(Profiles!$C$2,AC$4-$Q31)))*IF($AA31=1,(1+SSSModel!#REF!),1)</f>
        <v>0</v>
      </c>
      <c r="AD31" s="72">
        <f ca="1">IF(OR(AD$4&lt;$Q31,AD$4&gt;$Q31+IF($S31="",1000,$S31)-1),0,IF(MOD(AD$4-$Q31,IF($R31="",1000,$R31))=0,$O31,0))*IF($Y31&gt;0,(1+INDEX(Escalation!$B$3:$B$18,$Y31,0))^(AD$4-SSSModel!$C$5),1)*IF($X31=0,1,OFFSET(Profiles!$K$2,$X31,MAX(Profiles!$C$2,AD$4-$Q31)))*IF($AA31=1,(1+SSSModel!#REF!),1)</f>
        <v>0</v>
      </c>
      <c r="AE31" s="72">
        <f ca="1">IF(OR(AE$4&lt;$Q31,AE$4&gt;$Q31+IF($S31="",1000,$S31)-1),0,IF(MOD(AE$4-$Q31,IF($R31="",1000,$R31))=0,$O31,0))*IF($Y31&gt;0,(1+INDEX(Escalation!$B$3:$B$18,$Y31,0))^(AE$4-SSSModel!$C$5),1)*IF($X31=0,1,OFFSET(Profiles!$K$2,$X31,MAX(Profiles!$C$2,AE$4-$Q31)))*IF($AA31=1,(1+SSSModel!#REF!),1)</f>
        <v>0</v>
      </c>
      <c r="AF31" s="72">
        <f ca="1">IF(OR(AF$4&lt;$Q31,AF$4&gt;$Q31+IF($S31="",1000,$S31)-1),0,IF(MOD(AF$4-$Q31,IF($R31="",1000,$R31))=0,$O31,0))*IF($Y31&gt;0,(1+INDEX(Escalation!$B$3:$B$18,$Y31,0))^(AF$4-SSSModel!$C$5),1)*IF($X31=0,1,OFFSET(Profiles!$K$2,$X31,MAX(Profiles!$C$2,AF$4-$Q31)))*IF($AA31=1,(1+SSSModel!#REF!),1)</f>
        <v>0</v>
      </c>
      <c r="AG31" s="72">
        <f ca="1">IF(OR(AG$4&lt;$Q31,AG$4&gt;$Q31+IF($S31="",1000,$S31)-1),0,IF(MOD(AG$4-$Q31,IF($R31="",1000,$R31))=0,$O31,0))*IF($Y31&gt;0,(1+INDEX(Escalation!$B$3:$B$18,$Y31,0))^(AG$4-SSSModel!$C$5),1)*IF($X31=0,1,OFFSET(Profiles!$K$2,$X31,MAX(Profiles!$C$2,AG$4-$Q31)))*IF($AA31=1,(1+SSSModel!#REF!),1)</f>
        <v>0</v>
      </c>
      <c r="AH31" s="72">
        <f ca="1">IF(OR(AH$4&lt;$Q31,AH$4&gt;$Q31+IF($S31="",1000,$S31)-1),0,IF(MOD(AH$4-$Q31,IF($R31="",1000,$R31))=0,$O31,0))*IF($Y31&gt;0,(1+INDEX(Escalation!$B$3:$B$18,$Y31,0))^(AH$4-SSSModel!$C$5),1)*IF($X31=0,1,OFFSET(Profiles!$K$2,$X31,MAX(Profiles!$C$2,AH$4-$Q31)))*IF($AA31=1,(1+SSSModel!#REF!),1)</f>
        <v>0</v>
      </c>
      <c r="AI31" s="72">
        <f ca="1">IF(OR(AI$4&lt;$Q31,AI$4&gt;$Q31+IF($S31="",1000,$S31)-1),0,IF(MOD(AI$4-$Q31,IF($R31="",1000,$R31))=0,$O31,0))*IF($Y31&gt;0,(1+INDEX(Escalation!$B$3:$B$18,$Y31,0))^(AI$4-SSSModel!$C$5),1)*IF($X31=0,1,OFFSET(Profiles!$K$2,$X31,MAX(Profiles!$C$2,AI$4-$Q31)))*IF($AA31=1,(1+SSSModel!#REF!),1)</f>
        <v>0</v>
      </c>
      <c r="AJ31" s="72">
        <f ca="1">IF(OR(AJ$4&lt;$Q31,AJ$4&gt;$Q31+IF($S31="",1000,$S31)-1),0,IF(MOD(AJ$4-$Q31,IF($R31="",1000,$R31))=0,$O31,0))*IF($Y31&gt;0,(1+INDEX(Escalation!$B$3:$B$18,$Y31,0))^(AJ$4-SSSModel!$C$5),1)*IF($X31=0,1,OFFSET(Profiles!$K$2,$X31,MAX(Profiles!$C$2,AJ$4-$Q31)))*IF($AA31=1,(1+SSSModel!#REF!),1)</f>
        <v>0</v>
      </c>
      <c r="AK31" s="72">
        <f ca="1">IF(OR(AK$4&lt;$Q31,AK$4&gt;$Q31+IF($S31="",1000,$S31)-1),0,IF(MOD(AK$4-$Q31,IF($R31="",1000,$R31))=0,$O31,0))*IF($Y31&gt;0,(1+INDEX(Escalation!$B$3:$B$18,$Y31,0))^(AK$4-SSSModel!$C$5),1)*IF($X31=0,1,OFFSET(Profiles!$K$2,$X31,MAX(Profiles!$C$2,AK$4-$Q31)))*IF($AA31=1,(1+SSSModel!#REF!),1)</f>
        <v>0</v>
      </c>
      <c r="AL31" s="72">
        <f ca="1">IF(OR(AL$4&lt;$Q31,AL$4&gt;$Q31+IF($S31="",1000,$S31)-1),0,IF(MOD(AL$4-$Q31,IF($R31="",1000,$R31))=0,$O31,0))*IF($Y31&gt;0,(1+INDEX(Escalation!$B$3:$B$18,$Y31,0))^(AL$4-SSSModel!$C$5),1)*IF($X31=0,1,OFFSET(Profiles!$K$2,$X31,MAX(Profiles!$C$2,AL$4-$Q31)))*IF($AA31=1,(1+SSSModel!#REF!),1)</f>
        <v>0</v>
      </c>
      <c r="AM31" s="72">
        <f ca="1">IF(OR(AM$4&lt;$Q31,AM$4&gt;$Q31+IF($S31="",1000,$S31)-1),0,IF(MOD(AM$4-$Q31,IF($R31="",1000,$R31))=0,$O31,0))*IF($Y31&gt;0,(1+INDEX(Escalation!$B$3:$B$18,$Y31,0))^(AM$4-SSSModel!$C$5),1)*IF($X31=0,1,OFFSET(Profiles!$K$2,$X31,MAX(Profiles!$C$2,AM$4-$Q31)))*IF($AA31=1,(1+SSSModel!#REF!),1)</f>
        <v>0</v>
      </c>
      <c r="AN31" s="72">
        <f ca="1">IF(OR(AN$4&lt;$Q31,AN$4&gt;$Q31+IF($S31="",1000,$S31)-1),0,IF(MOD(AN$4-$Q31,IF($R31="",1000,$R31))=0,$O31,0))*IF($Y31&gt;0,(1+INDEX(Escalation!$B$3:$B$18,$Y31,0))^(AN$4-SSSModel!$C$5),1)*IF($X31=0,1,OFFSET(Profiles!$K$2,$X31,MAX(Profiles!$C$2,AN$4-$Q31)))*IF($AA31=1,(1+SSSModel!#REF!),1)</f>
        <v>0</v>
      </c>
      <c r="AO31" s="72">
        <f ca="1">IF(OR(AO$4&lt;$Q31,AO$4&gt;$Q31+IF($S31="",1000,$S31)-1),0,IF(MOD(AO$4-$Q31,IF($R31="",1000,$R31))=0,$O31,0))*IF($Y31&gt;0,(1+INDEX(Escalation!$B$3:$B$18,$Y31,0))^(AO$4-SSSModel!$C$5),1)*IF($X31=0,1,OFFSET(Profiles!$K$2,$X31,MAX(Profiles!$C$2,AO$4-$Q31)))*IF($AA31=1,(1+SSSModel!#REF!),1)</f>
        <v>0</v>
      </c>
      <c r="AP31" s="72">
        <f ca="1">IF(OR(AP$4&lt;$Q31,AP$4&gt;$Q31+IF($S31="",1000,$S31)-1),0,IF(MOD(AP$4-$Q31,IF($R31="",1000,$R31))=0,$O31,0))*IF($Y31&gt;0,(1+INDEX(Escalation!$B$3:$B$18,$Y31,0))^(AP$4-SSSModel!$C$5),1)*IF($X31=0,1,OFFSET(Profiles!$K$2,$X31,MAX(Profiles!$C$2,AP$4-$Q31)))*IF($AA31=1,(1+SSSModel!#REF!),1)</f>
        <v>0</v>
      </c>
      <c r="AQ31" s="72">
        <f ca="1">IF(OR(AQ$4&lt;$Q31,AQ$4&gt;$Q31+IF($S31="",1000,$S31)-1),0,IF(MOD(AQ$4-$Q31,IF($R31="",1000,$R31))=0,$O31,0))*IF($Y31&gt;0,(1+INDEX(Escalation!$B$3:$B$18,$Y31,0))^(AQ$4-SSSModel!$C$5),1)*IF($X31=0,1,OFFSET(Profiles!$K$2,$X31,MAX(Profiles!$C$2,AQ$4-$Q31)))*IF($AA31=1,(1+SSSModel!#REF!),1)</f>
        <v>0</v>
      </c>
      <c r="AR31" s="72">
        <f ca="1">IF(OR(AR$4&lt;$Q31,AR$4&gt;$Q31+IF($S31="",1000,$S31)-1),0,IF(MOD(AR$4-$Q31,IF($R31="",1000,$R31))=0,$O31,0))*IF($Y31&gt;0,(1+INDEX(Escalation!$B$3:$B$18,$Y31,0))^(AR$4-SSSModel!$C$5),1)*IF($X31=0,1,OFFSET(Profiles!$K$2,$X31,MAX(Profiles!$C$2,AR$4-$Q31)))*IF($AA31=1,(1+SSSModel!#REF!),1)</f>
        <v>0</v>
      </c>
      <c r="AS31" s="72">
        <f ca="1">IF(OR(AS$4&lt;$Q31,AS$4&gt;$Q31+IF($S31="",1000,$S31)-1),0,IF(MOD(AS$4-$Q31,IF($R31="",1000,$R31))=0,$O31,0))*IF($Y31&gt;0,(1+INDEX(Escalation!$B$3:$B$18,$Y31,0))^(AS$4-SSSModel!$C$5),1)*IF($X31=0,1,OFFSET(Profiles!$K$2,$X31,MAX(Profiles!$C$2,AS$4-$Q31)))*IF($AA31=1,(1+SSSModel!#REF!),1)</f>
        <v>0</v>
      </c>
      <c r="AT31" s="72">
        <f ca="1">IF(OR(AT$4&lt;$Q31,AT$4&gt;$Q31+IF($S31="",1000,$S31)-1),0,IF(MOD(AT$4-$Q31,IF($R31="",1000,$R31))=0,$O31,0))*IF($Y31&gt;0,(1+INDEX(Escalation!$B$3:$B$18,$Y31,0))^(AT$4-SSSModel!$C$5),1)*IF($X31=0,1,OFFSET(Profiles!$K$2,$X31,MAX(Profiles!$C$2,AT$4-$Q31)))*IF($AA31=1,(1+SSSModel!#REF!),1)</f>
        <v>0</v>
      </c>
      <c r="AU31" s="72">
        <f ca="1">IF(OR(AU$4&lt;$Q31,AU$4&gt;$Q31+IF($S31="",1000,$S31)-1),0,IF(MOD(AU$4-$Q31,IF($R31="",1000,$R31))=0,$O31,0))*IF($Y31&gt;0,(1+INDEX(Escalation!$B$3:$B$18,$Y31,0))^(AU$4-SSSModel!$C$5),1)*IF($X31=0,1,OFFSET(Profiles!$K$2,$X31,MAX(Profiles!$C$2,AU$4-$Q31)))*IF($AA31=1,(1+SSSModel!#REF!),1)</f>
        <v>0</v>
      </c>
      <c r="AV31" s="72">
        <f ca="1">IF(OR(AV$4&lt;$Q31,AV$4&gt;$Q31+IF($S31="",1000,$S31)-1),0,IF(MOD(AV$4-$Q31,IF($R31="",1000,$R31))=0,$O31,0))*IF($Y31&gt;0,(1+INDEX(Escalation!$B$3:$B$18,$Y31,0))^(AV$4-SSSModel!$C$5),1)*IF($X31=0,1,OFFSET(Profiles!$K$2,$X31,MAX(Profiles!$C$2,AV$4-$Q31)))*IF($AA31=1,(1+SSSModel!#REF!),1)</f>
        <v>0</v>
      </c>
      <c r="AW31" s="72">
        <f ca="1">IF(OR(AW$4&lt;$Q31,AW$4&gt;$Q31+IF($S31="",1000,$S31)-1),0,IF(MOD(AW$4-$Q31,IF($R31="",1000,$R31))=0,$O31,0))*IF($Y31&gt;0,(1+INDEX(Escalation!$B$3:$B$18,$Y31,0))^(AW$4-SSSModel!$C$5),1)*IF($X31=0,1,OFFSET(Profiles!$K$2,$X31,MAX(Profiles!$C$2,AW$4-$Q31)))*IF($AA31=1,(1+SSSModel!#REF!),1)</f>
        <v>0</v>
      </c>
      <c r="AX31" s="72">
        <f ca="1">IF(OR(AX$4&lt;$Q31,AX$4&gt;$Q31+IF($S31="",1000,$S31)-1),0,IF(MOD(AX$4-$Q31,IF($R31="",1000,$R31))=0,$O31,0))*IF($Y31&gt;0,(1+INDEX(Escalation!$B$3:$B$18,$Y31,0))^(AX$4-SSSModel!$C$5),1)*IF($X31=0,1,OFFSET(Profiles!$K$2,$X31,MAX(Profiles!$C$2,AX$4-$Q31)))*IF($AA31=1,(1+SSSModel!#REF!),1)</f>
        <v>0</v>
      </c>
      <c r="AY31" s="72">
        <f ca="1">IF(OR(AY$4&lt;$Q31,AY$4&gt;$Q31+IF($S31="",1000,$S31)-1),0,IF(MOD(AY$4-$Q31,IF($R31="",1000,$R31))=0,$O31,0))*IF($Y31&gt;0,(1+INDEX(Escalation!$B$3:$B$18,$Y31,0))^(AY$4-SSSModel!$C$5),1)*IF($X31=0,1,OFFSET(Profiles!$K$2,$X31,MAX(Profiles!$C$2,AY$4-$Q31)))*IF($AA31=1,(1+SSSModel!#REF!),1)</f>
        <v>0</v>
      </c>
      <c r="AZ31" s="72">
        <f ca="1">IF(OR(AZ$4&lt;$Q31,AZ$4&gt;$Q31+IF($S31="",1000,$S31)-1),0,IF(MOD(AZ$4-$Q31,IF($R31="",1000,$R31))=0,$O31,0))*IF($Y31&gt;0,(1+INDEX(Escalation!$B$3:$B$18,$Y31,0))^(AZ$4-SSSModel!$C$5),1)*IF($X31=0,1,OFFSET(Profiles!$K$2,$X31,MAX(Profiles!$C$2,AZ$4-$Q31)))*IF($AA31=1,(1+SSSModel!#REF!),1)</f>
        <v>0</v>
      </c>
      <c r="BA31" s="72">
        <f ca="1">IF(OR(BA$4&lt;$Q31,BA$4&gt;$Q31+IF($S31="",1000,$S31)-1),0,IF(MOD(BA$4-$Q31,IF($R31="",1000,$R31))=0,$O31,0))*IF($Y31&gt;0,(1+INDEX(Escalation!$B$3:$B$18,$Y31,0))^(BA$4-SSSModel!$C$5),1)*IF($X31=0,1,OFFSET(Profiles!$K$2,$X31,MAX(Profiles!$C$2,BA$4-$Q31)))*IF($AA31=1,(1+SSSModel!#REF!),1)</f>
        <v>0</v>
      </c>
      <c r="BB31" s="72">
        <f ca="1">IF(OR(BB$4&lt;$Q31,BB$4&gt;$Q31+IF($S31="",1000,$S31)-1),0,IF(MOD(BB$4-$Q31,IF($R31="",1000,$R31))=0,$O31,0))*IF($Y31&gt;0,(1+INDEX(Escalation!$B$3:$B$18,$Y31,0))^(BB$4-SSSModel!$C$5),1)*IF($X31=0,1,OFFSET(Profiles!$K$2,$X31,MAX(Profiles!$C$2,BB$4-$Q31)))*IF($AA31=1,(1+SSSModel!#REF!),1)</f>
        <v>0</v>
      </c>
      <c r="BC31" s="72">
        <f ca="1">IF(OR(BC$4&lt;$Q31,BC$4&gt;$Q31+IF($S31="",1000,$S31)-1),0,IF(MOD(BC$4-$Q31,IF($R31="",1000,$R31))=0,$O31,0))*IF($Y31&gt;0,(1+INDEX(Escalation!$B$3:$B$18,$Y31,0))^(BC$4-SSSModel!$C$5),1)*IF($X31=0,1,OFFSET(Profiles!$K$2,$X31,MAX(Profiles!$C$2,BC$4-$Q31)))*IF($AA31=1,(1+SSSModel!#REF!),1)</f>
        <v>0</v>
      </c>
      <c r="BD31" s="72">
        <f ca="1">IF(OR(BD$4&lt;$Q31,BD$4&gt;$Q31+IF($S31="",1000,$S31)-1),0,IF(MOD(BD$4-$Q31,IF($R31="",1000,$R31))=0,$O31,0))*IF($Y31&gt;0,(1+INDEX(Escalation!$B$3:$B$18,$Y31,0))^(BD$4-SSSModel!$C$5),1)*IF($X31=0,1,OFFSET(Profiles!$K$2,$X31,MAX(Profiles!$C$2,BD$4-$Q31)))*IF($AA31=1,(1+SSSModel!#REF!),1)</f>
        <v>0</v>
      </c>
      <c r="BE31" s="72">
        <f ca="1">IF(OR(BE$4&lt;$Q31,BE$4&gt;$Q31+IF($S31="",1000,$S31)-1),0,IF(MOD(BE$4-$Q31,IF($R31="",1000,$R31))=0,$O31,0))*IF($Y31&gt;0,(1+INDEX(Escalation!$B$3:$B$18,$Y31,0))^(BE$4-SSSModel!$C$5),1)*IF($X31=0,1,OFFSET(Profiles!$K$2,$X31,MAX(Profiles!$C$2,BE$4-$Q31)))*IF($AA31=1,(1+SSSModel!#REF!),1)</f>
        <v>0</v>
      </c>
      <c r="BF31" s="72">
        <f ca="1">IF(OR(BF$4&lt;$Q31,BF$4&gt;$Q31+IF($S31="",1000,$S31)-1),0,IF(MOD(BF$4-$Q31,IF($R31="",1000,$R31))=0,$O31,0))*IF($Y31&gt;0,(1+INDEX(Escalation!$B$3:$B$18,$Y31,0))^(BF$4-SSSModel!$C$5),1)*IF($X31=0,1,OFFSET(Profiles!$K$2,$X31,MAX(Profiles!$C$2,BF$4-$Q31)))*IF($AA31=1,(1+SSSModel!#REF!),1)</f>
        <v>0</v>
      </c>
      <c r="BG31" s="72">
        <f ca="1">IF(OR(BG$4&lt;$Q31,BG$4&gt;$Q31+IF($S31="",1000,$S31)-1),0,IF(MOD(BG$4-$Q31,IF($R31="",1000,$R31))=0,$O31,0))*IF($Y31&gt;0,(1+INDEX(Escalation!$B$3:$B$18,$Y31,0))^(BG$4-SSSModel!$C$5),1)*IF($X31=0,1,OFFSET(Profiles!$K$2,$X31,MAX(Profiles!$C$2,BG$4-$Q31)))*IF($AA31=1,(1+SSSModel!#REF!),1)</f>
        <v>0</v>
      </c>
      <c r="BH31" s="72">
        <f ca="1">IF(OR(BH$4&lt;$Q31,BH$4&gt;$Q31+IF($S31="",1000,$S31)-1),0,IF(MOD(BH$4-$Q31,IF($R31="",1000,$R31))=0,$O31,0))*IF($Y31&gt;0,(1+INDEX(Escalation!$B$3:$B$18,$Y31,0))^(BH$4-SSSModel!$C$5),1)*IF($X31=0,1,OFFSET(Profiles!$K$2,$X31,MAX(Profiles!$C$2,BH$4-$Q31)))*IF($AA31=1,(1+SSSModel!#REF!),1)</f>
        <v>0</v>
      </c>
      <c r="BI31" s="72">
        <f ca="1">IF(OR(BI$4&lt;$Q31,BI$4&gt;$Q31+IF($S31="",1000,$S31)-1),0,IF(MOD(BI$4-$Q31,IF($R31="",1000,$R31))=0,$O31,0))*IF($Y31&gt;0,(1+INDEX(Escalation!$B$3:$B$18,$Y31,0))^(BI$4-SSSModel!$C$5),1)*IF($X31=0,1,OFFSET(Profiles!$K$2,$X31,MAX(Profiles!$C$2,BI$4-$Q31)))*IF($AA31=1,(1+SSSModel!#REF!),1)</f>
        <v>0</v>
      </c>
      <c r="BJ31" s="72">
        <f ca="1">IF(OR(BJ$4&lt;$Q31,BJ$4&gt;$Q31+IF($S31="",1000,$S31)-1),0,IF(MOD(BJ$4-$Q31,IF($R31="",1000,$R31))=0,$O31,0))*IF($Y31&gt;0,(1+INDEX(Escalation!$B$3:$B$18,$Y31,0))^(BJ$4-SSSModel!$C$5),1)*IF($X31=0,1,OFFSET(Profiles!$K$2,$X31,MAX(Profiles!$C$2,BJ$4-$Q31)))*IF($AA31=1,(1+SSSModel!#REF!),1)</f>
        <v>0</v>
      </c>
      <c r="BK31" s="72">
        <f ca="1">IF(OR(BK$4&lt;$Q31,BK$4&gt;$Q31+IF($S31="",1000,$S31)-1),0,IF(MOD(BK$4-$Q31,IF($R31="",1000,$R31))=0,$O31,0))*IF($Y31&gt;0,(1+INDEX(Escalation!$B$3:$B$18,$Y31,0))^(BK$4-SSSModel!$C$5),1)*IF($X31=0,1,OFFSET(Profiles!$K$2,$X31,MAX(Profiles!$C$2,BK$4-$Q31)))*IF($AA31=1,(1+SSSModel!#REF!),1)</f>
        <v>0</v>
      </c>
      <c r="BL31" s="72">
        <f ca="1">IF(OR(BL$4&lt;$Q31,BL$4&gt;$Q31+IF($S31="",1000,$S31)-1),0,IF(MOD(BL$4-$Q31,IF($R31="",1000,$R31))=0,$O31,0))*IF($Y31&gt;0,(1+INDEX(Escalation!$B$3:$B$18,$Y31,0))^(BL$4-SSSModel!$C$5),1)*IF($X31=0,1,OFFSET(Profiles!$K$2,$X31,MAX(Profiles!$C$2,BL$4-$Q31)))*IF($AA31=1,(1+SSSModel!#REF!),1)</f>
        <v>0</v>
      </c>
      <c r="BM31" s="72">
        <f ca="1">IF(OR(BM$4&lt;$Q31,BM$4&gt;$Q31+IF($S31="",1000,$S31)-1),0,IF(MOD(BM$4-$Q31,IF($R31="",1000,$R31))=0,$O31,0))*IF($Y31&gt;0,(1+INDEX(Escalation!$B$3:$B$18,$Y31,0))^(BM$4-SSSModel!$C$5),1)*IF($X31=0,1,OFFSET(Profiles!$K$2,$X31,MAX(Profiles!$C$2,BM$4-$Q31)))*IF($AA31=1,(1+SSSModel!#REF!),1)</f>
        <v>0</v>
      </c>
      <c r="BN31" s="72">
        <f ca="1">IF(OR(BN$4&lt;$Q31,BN$4&gt;$Q31+IF($S31="",1000,$S31)-1),0,IF(MOD(BN$4-$Q31,IF($R31="",1000,$R31))=0,$O31,0))*IF($Y31&gt;0,(1+INDEX(Escalation!$B$3:$B$18,$Y31,0))^(BN$4-SSSModel!$C$5),1)*IF($X31=0,1,OFFSET(Profiles!$K$2,$X31,MAX(Profiles!$C$2,BN$4-$Q31)))*IF($AA31=1,(1+SSSModel!#REF!),1)</f>
        <v>0</v>
      </c>
      <c r="BO31" s="72">
        <f ca="1">IF(OR(BO$4&lt;$Q31,BO$4&gt;$Q31+IF($S31="",1000,$S31)-1),0,IF(MOD(BO$4-$Q31,IF($R31="",1000,$R31))=0,$O31,0))*IF($Y31&gt;0,(1+INDEX(Escalation!$B$3:$B$18,$Y31,0))^(BO$4-SSSModel!$C$5),1)*IF($X31=0,1,OFFSET(Profiles!$K$2,$X31,MAX(Profiles!$C$2,BO$4-$Q31)))*IF($AA31=1,(1+SSSModel!#REF!),1)</f>
        <v>0</v>
      </c>
      <c r="BP31" s="72">
        <f ca="1">IF(OR(BP$4&lt;$Q31,BP$4&gt;$Q31+IF($S31="",1000,$S31)-1),0,IF(MOD(BP$4-$Q31,IF($R31="",1000,$R31))=0,$O31,0))*IF($Y31&gt;0,(1+INDEX(Escalation!$B$3:$B$18,$Y31,0))^(BP$4-SSSModel!$C$5),1)*IF($X31=0,1,OFFSET(Profiles!$K$2,$X31,MAX(Profiles!$C$2,BP$4-$Q31)))*IF($AA31=1,(1+SSSModel!#REF!),1)</f>
        <v>0</v>
      </c>
      <c r="BQ31" s="72">
        <f ca="1">IF(OR(BQ$4&lt;$Q31,BQ$4&gt;$Q31+IF($S31="",1000,$S31)-1),0,IF(MOD(BQ$4-$Q31,IF($R31="",1000,$R31))=0,$O31,0))*IF($Y31&gt;0,(1+INDEX(Escalation!$B$3:$B$18,$Y31,0))^(BQ$4-SSSModel!$C$5),1)*IF($X31=0,1,OFFSET(Profiles!$K$2,$X31,MAX(Profiles!$C$2,BQ$4-$Q31)))*IF($AA31=1,(1+SSSModel!#REF!),1)</f>
        <v>0</v>
      </c>
      <c r="BR31" s="72">
        <f ca="1">IF(OR(BR$4&lt;$Q31,BR$4&gt;$Q31+IF($S31="",1000,$S31)-1),0,IF(MOD(BR$4-$Q31,IF($R31="",1000,$R31))=0,$O31,0))*IF($Y31&gt;0,(1+INDEX(Escalation!$B$3:$B$18,$Y31,0))^(BR$4-SSSModel!$C$5),1)*IF($X31=0,1,OFFSET(Profiles!$K$2,$X31,MAX(Profiles!$C$2,BR$4-$Q31)))*IF($AA31=1,(1+SSSModel!#REF!),1)</f>
        <v>0</v>
      </c>
      <c r="BS31" s="72">
        <f ca="1">IF(OR(BS$4&lt;$Q31,BS$4&gt;$Q31+IF($S31="",1000,$S31)-1),0,IF(MOD(BS$4-$Q31,IF($R31="",1000,$R31))=0,$O31,0))*IF($Y31&gt;0,(1+INDEX(Escalation!$B$3:$B$18,$Y31,0))^(BS$4-SSSModel!$C$5),1)*IF($X31=0,1,OFFSET(Profiles!$K$2,$X31,MAX(Profiles!$C$2,BS$4-$Q31)))*IF($AA31=1,(1+SSSModel!#REF!),1)</f>
        <v>0</v>
      </c>
      <c r="BT31" s="72">
        <f ca="1">IF(OR(BT$4&lt;$Q31,BT$4&gt;$Q31+IF($S31="",1000,$S31)-1),0,IF(MOD(BT$4-$Q31,IF($R31="",1000,$R31))=0,$O31,0))*IF($Y31&gt;0,(1+INDEX(Escalation!$B$3:$B$18,$Y31,0))^(BT$4-SSSModel!$C$5),1)*IF($X31=0,1,OFFSET(Profiles!$K$2,$X31,MAX(Profiles!$C$2,BT$4-$Q31)))*IF($AA31=1,(1+SSSModel!#REF!),1)</f>
        <v>0</v>
      </c>
      <c r="BU31" s="72">
        <f ca="1">IF(OR(BU$4&lt;$Q31,BU$4&gt;$Q31+IF($S31="",1000,$S31)-1),0,IF(MOD(BU$4-$Q31,IF($R31="",1000,$R31))=0,$O31,0))*IF($Y31&gt;0,(1+INDEX(Escalation!$B$3:$B$18,$Y31,0))^(BU$4-SSSModel!$C$5),1)*IF($X31=0,1,OFFSET(Profiles!$K$2,$X31,MAX(Profiles!$C$2,BU$4-$Q31)))*IF($AA31=1,(1+SSSModel!#REF!),1)</f>
        <v>0</v>
      </c>
      <c r="BV31" s="72">
        <f ca="1">IF(OR(BV$4&lt;$Q31,BV$4&gt;$Q31+IF($S31="",1000,$S31)-1),0,IF(MOD(BV$4-$Q31,IF($R31="",1000,$R31))=0,$O31,0))*IF($Y31&gt;0,(1+INDEX(Escalation!$B$3:$B$18,$Y31,0))^(BV$4-SSSModel!$C$5),1)*IF($X31=0,1,OFFSET(Profiles!$K$2,$X31,MAX(Profiles!$C$2,BV$4-$Q31)))*IF($AA31=1,(1+SSSModel!#REF!),1)</f>
        <v>0</v>
      </c>
      <c r="BW31" s="72">
        <f ca="1">IF(OR(BW$4&lt;$Q31,BW$4&gt;$Q31+IF($S31="",1000,$S31)-1),0,IF(MOD(BW$4-$Q31,IF($R31="",1000,$R31))=0,$O31,0))*IF($Y31&gt;0,(1+INDEX(Escalation!$B$3:$B$18,$Y31,0))^(BW$4-SSSModel!$C$5),1)*IF($X31=0,1,OFFSET(Profiles!$K$2,$X31,MAX(Profiles!$C$2,BW$4-$Q31)))*IF($AA31=1,(1+SSSModel!#REF!),1)</f>
        <v>0</v>
      </c>
      <c r="BX31" s="72">
        <f ca="1">IF(OR(BX$4&lt;$Q31,BX$4&gt;$Q31+IF($S31="",1000,$S31)-1),0,IF(MOD(BX$4-$Q31,IF($R31="",1000,$R31))=0,$O31,0))*IF($Y31&gt;0,(1+INDEX(Escalation!$B$3:$B$18,$Y31,0))^(BX$4-SSSModel!$C$5),1)*IF($X31=0,1,OFFSET(Profiles!$K$2,$X31,MAX(Profiles!$C$2,BX$4-$Q31)))*IF($AA31=1,(1+SSSModel!#REF!),1)</f>
        <v>0</v>
      </c>
      <c r="BY31" s="72">
        <f ca="1">IF(OR(BY$4&lt;$Q31,BY$4&gt;$Q31+IF($S31="",1000,$S31)-1),0,IF(MOD(BY$4-$Q31,IF($R31="",1000,$R31))=0,$O31,0))*IF($Y31&gt;0,(1+INDEX(Escalation!$B$3:$B$18,$Y31,0))^(BY$4-SSSModel!$C$5),1)*IF($X31=0,1,OFFSET(Profiles!$K$2,$X31,MAX(Profiles!$C$2,BY$4-$Q31)))*IF($AA31=1,(1+SSSModel!#REF!),1)</f>
        <v>0</v>
      </c>
      <c r="BZ31" s="72">
        <f ca="1">IF(OR(BZ$4&lt;$Q31,BZ$4&gt;$Q31+IF($S31="",1000,$S31)-1),0,IF(MOD(BZ$4-$Q31,IF($R31="",1000,$R31))=0,$O31,0))*IF($Y31&gt;0,(1+INDEX(Escalation!$B$3:$B$18,$Y31,0))^(BZ$4-SSSModel!$C$5),1)*IF($X31=0,1,OFFSET(Profiles!$K$2,$X31,MAX(Profiles!$C$2,BZ$4-$Q31)))*IF($AA31=1,(1+SSSModel!#REF!),1)</f>
        <v>0</v>
      </c>
      <c r="CA31" s="134">
        <f ca="1">IF(OR($Z31=0,SSSModel!$C$4="CF"),AC31,
IF(LEFT($V31,3)="ON_",
     IF(SSSModel!$C$4="RR",SUMPRODUCT(OFFSET($AC31,0,0,1,$CB$2),OFFSET(Profiles!$K$28,($Z31-1)*(Profiles!$I$26+1)+CA$4-SSSModel!$C$3+1,0,1,$CB$2)),
     IF(SSSModel!$C$4="ECC",$EA31*$EB31*SUMPRODUCT(OFFSET($AC31,0,MAX(0,CA$4-$DZ31-$CA$4+1),1,MIN($DZ31,CA$4-$CA$4+1)),OFFSET(Escalation!$K$24,($Y31-1)*(Escalation!$I$22+1)+CA$4-SSSModel!$C$3+1,MAX(0,CA$4-$DZ31-$CA$4+1),1,MIN($DZ31,CA$4-$CA$4+1))),
     IF(SSSModel!$C$4="PV",AC31*$EA31*(1+SSSModel!$C$2),
     IF(SSSModel!$C$4="FCR",$EC31*SUM(OFFSET($AC31,0,MAX(CA$4-$AC$4-$DZ31+1,0),1,MIN($DZ31,CA$4-$AC$4+1))),0)))),
SUM($AC31:$BZ31)*
     IF(SSSModel!$C$4="RR",OFFSET(Profiles!$K$2,$Z31,MAX(Profiles!$C$2,AC$4-$W31)),
     IF(SSSModel!$C$4="ECC",$EA31*$EB31*IF(MAX(Escalation!$C$2,AC$4-$W31)&gt;$DZ31-1,0,OFFSET(Escalation!$K$2,$Y31,MAX(Escalation!$C$2,AC$4-$W31))),
     IF(SSSModel!$C$4="PV",IF(CA$4=$W31,$EA31*(1+SSSModel!$C$2),0),
     IF(SSSModel!$C$4="FCR",IF(AND(CA$4&gt;=$W31,OFFSET(Profiles!$K$2,$Z31,MAX(Profiles!$C$2,AC$4-$W31))&gt;0),$EC31,0),0))))))</f>
        <v>0</v>
      </c>
      <c r="CB31" s="135">
        <f ca="1">IF(OR($Z31=0,SSSModel!$C$4="CF"),AD31,
IF(LEFT($V31,3)="ON_",
     IF(SSSModel!$C$4="RR",SUMPRODUCT(OFFSET($AC31,0,0,1,$CB$2),OFFSET(Profiles!$K$28,($Z31-1)*(Profiles!$I$26+1)+CB$4-SSSModel!$C$3+1,0,1,$CB$2)),
     IF(SSSModel!$C$4="ECC",$EA31*$EB31*SUMPRODUCT(OFFSET($AC31,0,MAX(0,CB$4-$DZ31-$CA$4+1),1,MIN($DZ31,CB$4-$CA$4+1)),OFFSET(Escalation!$K$24,($Y31-1)*(Escalation!$I$22+1)+CB$4-SSSModel!$C$3+1,MAX(0,CB$4-$DZ31-$CA$4+1),1,MIN($DZ31,CB$4-$CA$4+1))),
     IF(SSSModel!$C$4="PV",AD31*$EA31*(1+SSSModel!$C$2),
     IF(SSSModel!$C$4="FCR",$EC31*SUM(OFFSET($AC31,0,MAX(CB$4-$AC$4-$DZ31+1,0),1,MIN($DZ31,CB$4-$AC$4+1))),0)))),
SUM($AC31:$BZ31)*
     IF(SSSModel!$C$4="RR",OFFSET(Profiles!$K$2,$Z31,MAX(Profiles!$C$2,AD$4-$W31)),
     IF(SSSModel!$C$4="ECC",$EA31*$EB31*IF(MAX(Escalation!$C$2,AD$4-$W31)&gt;$DZ31-1,0,OFFSET(Escalation!$K$2,$Y31,MAX(Escalation!$C$2,AD$4-$W31))),
     IF(SSSModel!$C$4="PV",IF(CB$4=$W31,$EA31*(1+SSSModel!$C$2),0),
     IF(SSSModel!$C$4="FCR",IF(AND(CB$4&gt;=$W31,OFFSET(Profiles!$K$2,$Z31,MAX(Profiles!$C$2,AD$4-$W31))&gt;0),$EC31,0),0))))))</f>
        <v>0</v>
      </c>
      <c r="CC31" s="135">
        <f ca="1">IF(OR($Z31=0,SSSModel!$C$4="CF"),AE31,
IF(LEFT($V31,3)="ON_",
     IF(SSSModel!$C$4="RR",SUMPRODUCT(OFFSET($AC31,0,0,1,$CB$2),OFFSET(Profiles!$K$28,($Z31-1)*(Profiles!$I$26+1)+CC$4-SSSModel!$C$3+1,0,1,$CB$2)),
     IF(SSSModel!$C$4="ECC",$EA31*$EB31*SUMPRODUCT(OFFSET($AC31,0,MAX(0,CC$4-$DZ31-$CA$4+1),1,MIN($DZ31,CC$4-$CA$4+1)),OFFSET(Escalation!$K$24,($Y31-1)*(Escalation!$I$22+1)+CC$4-SSSModel!$C$3+1,MAX(0,CC$4-$DZ31-$CA$4+1),1,MIN($DZ31,CC$4-$CA$4+1))),
     IF(SSSModel!$C$4="PV",AE31*$EA31*(1+SSSModel!$C$2),
     IF(SSSModel!$C$4="FCR",$EC31*SUM(OFFSET($AC31,0,MAX(CC$4-$AC$4-$DZ31+1,0),1,MIN($DZ31,CC$4-$AC$4+1))),0)))),
SUM($AC31:$BZ31)*
     IF(SSSModel!$C$4="RR",OFFSET(Profiles!$K$2,$Z31,MAX(Profiles!$C$2,AE$4-$W31)),
     IF(SSSModel!$C$4="ECC",$EA31*$EB31*IF(MAX(Escalation!$C$2,AE$4-$W31)&gt;$DZ31-1,0,OFFSET(Escalation!$K$2,$Y31,MAX(Escalation!$C$2,AE$4-$W31))),
     IF(SSSModel!$C$4="PV",IF(CC$4=$W31,$EA31*(1+SSSModel!$C$2),0),
     IF(SSSModel!$C$4="FCR",IF(AND(CC$4&gt;=$W31,OFFSET(Profiles!$K$2,$Z31,MAX(Profiles!$C$2,AE$4-$W31))&gt;0),$EC31,0),0))))))</f>
        <v>0</v>
      </c>
      <c r="CD31" s="135">
        <f ca="1">IF(OR($Z31=0,SSSModel!$C$4="CF"),AF31,
IF(LEFT($V31,3)="ON_",
     IF(SSSModel!$C$4="RR",SUMPRODUCT(OFFSET($AC31,0,0,1,$CB$2),OFFSET(Profiles!$K$28,($Z31-1)*(Profiles!$I$26+1)+CD$4-SSSModel!$C$3+1,0,1,$CB$2)),
     IF(SSSModel!$C$4="ECC",$EA31*$EB31*SUMPRODUCT(OFFSET($AC31,0,MAX(0,CD$4-$DZ31-$CA$4+1),1,MIN($DZ31,CD$4-$CA$4+1)),OFFSET(Escalation!$K$24,($Y31-1)*(Escalation!$I$22+1)+CD$4-SSSModel!$C$3+1,MAX(0,CD$4-$DZ31-$CA$4+1),1,MIN($DZ31,CD$4-$CA$4+1))),
     IF(SSSModel!$C$4="PV",AF31*$EA31*(1+SSSModel!$C$2),
     IF(SSSModel!$C$4="FCR",$EC31*SUM(OFFSET($AC31,0,MAX(CD$4-$AC$4-$DZ31+1,0),1,MIN($DZ31,CD$4-$AC$4+1))),0)))),
SUM($AC31:$BZ31)*
     IF(SSSModel!$C$4="RR",OFFSET(Profiles!$K$2,$Z31,MAX(Profiles!$C$2,AF$4-$W31)),
     IF(SSSModel!$C$4="ECC",$EA31*$EB31*IF(MAX(Escalation!$C$2,AF$4-$W31)&gt;$DZ31-1,0,OFFSET(Escalation!$K$2,$Y31,MAX(Escalation!$C$2,AF$4-$W31))),
     IF(SSSModel!$C$4="PV",IF(CD$4=$W31,$EA31*(1+SSSModel!$C$2),0),
     IF(SSSModel!$C$4="FCR",IF(AND(CD$4&gt;=$W31,OFFSET(Profiles!$K$2,$Z31,MAX(Profiles!$C$2,AF$4-$W31))&gt;0),$EC31,0),0))))))</f>
        <v>0</v>
      </c>
      <c r="CE31" s="135">
        <f ca="1">IF(OR($Z31=0,SSSModel!$C$4="CF"),AG31,
IF(LEFT($V31,3)="ON_",
     IF(SSSModel!$C$4="RR",SUMPRODUCT(OFFSET($AC31,0,0,1,$CB$2),OFFSET(Profiles!$K$28,($Z31-1)*(Profiles!$I$26+1)+CE$4-SSSModel!$C$3+1,0,1,$CB$2)),
     IF(SSSModel!$C$4="ECC",$EA31*$EB31*SUMPRODUCT(OFFSET($AC31,0,MAX(0,CE$4-$DZ31-$CA$4+1),1,MIN($DZ31,CE$4-$CA$4+1)),OFFSET(Escalation!$K$24,($Y31-1)*(Escalation!$I$22+1)+CE$4-SSSModel!$C$3+1,MAX(0,CE$4-$DZ31-$CA$4+1),1,MIN($DZ31,CE$4-$CA$4+1))),
     IF(SSSModel!$C$4="PV",AG31*$EA31*(1+SSSModel!$C$2),
     IF(SSSModel!$C$4="FCR",$EC31*SUM(OFFSET($AC31,0,MAX(CE$4-$AC$4-$DZ31+1,0),1,MIN($DZ31,CE$4-$AC$4+1))),0)))),
SUM($AC31:$BZ31)*
     IF(SSSModel!$C$4="RR",OFFSET(Profiles!$K$2,$Z31,MAX(Profiles!$C$2,AG$4-$W31)),
     IF(SSSModel!$C$4="ECC",$EA31*$EB31*IF(MAX(Escalation!$C$2,AG$4-$W31)&gt;$DZ31-1,0,OFFSET(Escalation!$K$2,$Y31,MAX(Escalation!$C$2,AG$4-$W31))),
     IF(SSSModel!$C$4="PV",IF(CE$4=$W31,$EA31*(1+SSSModel!$C$2),0),
     IF(SSSModel!$C$4="FCR",IF(AND(CE$4&gt;=$W31,OFFSET(Profiles!$K$2,$Z31,MAX(Profiles!$C$2,AG$4-$W31))&gt;0),$EC31,0),0))))))</f>
        <v>0</v>
      </c>
      <c r="CF31" s="135">
        <f ca="1">IF(OR($Z31=0,SSSModel!$C$4="CF"),AH31,
IF(LEFT($V31,3)="ON_",
     IF(SSSModel!$C$4="RR",SUMPRODUCT(OFFSET($AC31,0,0,1,$CB$2),OFFSET(Profiles!$K$28,($Z31-1)*(Profiles!$I$26+1)+CF$4-SSSModel!$C$3+1,0,1,$CB$2)),
     IF(SSSModel!$C$4="ECC",$EA31*$EB31*SUMPRODUCT(OFFSET($AC31,0,MAX(0,CF$4-$DZ31-$CA$4+1),1,MIN($DZ31,CF$4-$CA$4+1)),OFFSET(Escalation!$K$24,($Y31-1)*(Escalation!$I$22+1)+CF$4-SSSModel!$C$3+1,MAX(0,CF$4-$DZ31-$CA$4+1),1,MIN($DZ31,CF$4-$CA$4+1))),
     IF(SSSModel!$C$4="PV",AH31*$EA31*(1+SSSModel!$C$2),
     IF(SSSModel!$C$4="FCR",$EC31*SUM(OFFSET($AC31,0,MAX(CF$4-$AC$4-$DZ31+1,0),1,MIN($DZ31,CF$4-$AC$4+1))),0)))),
SUM($AC31:$BZ31)*
     IF(SSSModel!$C$4="RR",OFFSET(Profiles!$K$2,$Z31,MAX(Profiles!$C$2,AH$4-$W31)),
     IF(SSSModel!$C$4="ECC",$EA31*$EB31*IF(MAX(Escalation!$C$2,AH$4-$W31)&gt;$DZ31-1,0,OFFSET(Escalation!$K$2,$Y31,MAX(Escalation!$C$2,AH$4-$W31))),
     IF(SSSModel!$C$4="PV",IF(CF$4=$W31,$EA31*(1+SSSModel!$C$2),0),
     IF(SSSModel!$C$4="FCR",IF(AND(CF$4&gt;=$W31,OFFSET(Profiles!$K$2,$Z31,MAX(Profiles!$C$2,AH$4-$W31))&gt;0),$EC31,0),0))))))</f>
        <v>0</v>
      </c>
      <c r="CG31" s="135">
        <f ca="1">IF(OR($Z31=0,SSSModel!$C$4="CF"),AI31,
IF(LEFT($V31,3)="ON_",
     IF(SSSModel!$C$4="RR",SUMPRODUCT(OFFSET($AC31,0,0,1,$CB$2),OFFSET(Profiles!$K$28,($Z31-1)*(Profiles!$I$26+1)+CG$4-SSSModel!$C$3+1,0,1,$CB$2)),
     IF(SSSModel!$C$4="ECC",$EA31*$EB31*SUMPRODUCT(OFFSET($AC31,0,MAX(0,CG$4-$DZ31-$CA$4+1),1,MIN($DZ31,CG$4-$CA$4+1)),OFFSET(Escalation!$K$24,($Y31-1)*(Escalation!$I$22+1)+CG$4-SSSModel!$C$3+1,MAX(0,CG$4-$DZ31-$CA$4+1),1,MIN($DZ31,CG$4-$CA$4+1))),
     IF(SSSModel!$C$4="PV",AI31*$EA31*(1+SSSModel!$C$2),
     IF(SSSModel!$C$4="FCR",$EC31*SUM(OFFSET($AC31,0,MAX(CG$4-$AC$4-$DZ31+1,0),1,MIN($DZ31,CG$4-$AC$4+1))),0)))),
SUM($AC31:$BZ31)*
     IF(SSSModel!$C$4="RR",OFFSET(Profiles!$K$2,$Z31,MAX(Profiles!$C$2,AI$4-$W31)),
     IF(SSSModel!$C$4="ECC",$EA31*$EB31*IF(MAX(Escalation!$C$2,AI$4-$W31)&gt;$DZ31-1,0,OFFSET(Escalation!$K$2,$Y31,MAX(Escalation!$C$2,AI$4-$W31))),
     IF(SSSModel!$C$4="PV",IF(CG$4=$W31,$EA31*(1+SSSModel!$C$2),0),
     IF(SSSModel!$C$4="FCR",IF(AND(CG$4&gt;=$W31,OFFSET(Profiles!$K$2,$Z31,MAX(Profiles!$C$2,AI$4-$W31))&gt;0),$EC31,0),0))))))</f>
        <v>0</v>
      </c>
      <c r="CH31" s="135">
        <f ca="1">IF(OR($Z31=0,SSSModel!$C$4="CF"),AJ31,
IF(LEFT($V31,3)="ON_",
     IF(SSSModel!$C$4="RR",SUMPRODUCT(OFFSET($AC31,0,0,1,$CB$2),OFFSET(Profiles!$K$28,($Z31-1)*(Profiles!$I$26+1)+CH$4-SSSModel!$C$3+1,0,1,$CB$2)),
     IF(SSSModel!$C$4="ECC",$EA31*$EB31*SUMPRODUCT(OFFSET($AC31,0,MAX(0,CH$4-$DZ31-$CA$4+1),1,MIN($DZ31,CH$4-$CA$4+1)),OFFSET(Escalation!$K$24,($Y31-1)*(Escalation!$I$22+1)+CH$4-SSSModel!$C$3+1,MAX(0,CH$4-$DZ31-$CA$4+1),1,MIN($DZ31,CH$4-$CA$4+1))),
     IF(SSSModel!$C$4="PV",AJ31*$EA31*(1+SSSModel!$C$2),
     IF(SSSModel!$C$4="FCR",$EC31*SUM(OFFSET($AC31,0,MAX(CH$4-$AC$4-$DZ31+1,0),1,MIN($DZ31,CH$4-$AC$4+1))),0)))),
SUM($AC31:$BZ31)*
     IF(SSSModel!$C$4="RR",OFFSET(Profiles!$K$2,$Z31,MAX(Profiles!$C$2,AJ$4-$W31)),
     IF(SSSModel!$C$4="ECC",$EA31*$EB31*IF(MAX(Escalation!$C$2,AJ$4-$W31)&gt;$DZ31-1,0,OFFSET(Escalation!$K$2,$Y31,MAX(Escalation!$C$2,AJ$4-$W31))),
     IF(SSSModel!$C$4="PV",IF(CH$4=$W31,$EA31*(1+SSSModel!$C$2),0),
     IF(SSSModel!$C$4="FCR",IF(AND(CH$4&gt;=$W31,OFFSET(Profiles!$K$2,$Z31,MAX(Profiles!$C$2,AJ$4-$W31))&gt;0),$EC31,0),0))))))</f>
        <v>0</v>
      </c>
      <c r="CI31" s="135">
        <f ca="1">IF(OR($Z31=0,SSSModel!$C$4="CF"),AK31,
IF(LEFT($V31,3)="ON_",
     IF(SSSModel!$C$4="RR",SUMPRODUCT(OFFSET($AC31,0,0,1,$CB$2),OFFSET(Profiles!$K$28,($Z31-1)*(Profiles!$I$26+1)+CI$4-SSSModel!$C$3+1,0,1,$CB$2)),
     IF(SSSModel!$C$4="ECC",$EA31*$EB31*SUMPRODUCT(OFFSET($AC31,0,MAX(0,CI$4-$DZ31-$CA$4+1),1,MIN($DZ31,CI$4-$CA$4+1)),OFFSET(Escalation!$K$24,($Y31-1)*(Escalation!$I$22+1)+CI$4-SSSModel!$C$3+1,MAX(0,CI$4-$DZ31-$CA$4+1),1,MIN($DZ31,CI$4-$CA$4+1))),
     IF(SSSModel!$C$4="PV",AK31*$EA31*(1+SSSModel!$C$2),
     IF(SSSModel!$C$4="FCR",$EC31*SUM(OFFSET($AC31,0,MAX(CI$4-$AC$4-$DZ31+1,0),1,MIN($DZ31,CI$4-$AC$4+1))),0)))),
SUM($AC31:$BZ31)*
     IF(SSSModel!$C$4="RR",OFFSET(Profiles!$K$2,$Z31,MAX(Profiles!$C$2,AK$4-$W31)),
     IF(SSSModel!$C$4="ECC",$EA31*$EB31*IF(MAX(Escalation!$C$2,AK$4-$W31)&gt;$DZ31-1,0,OFFSET(Escalation!$K$2,$Y31,MAX(Escalation!$C$2,AK$4-$W31))),
     IF(SSSModel!$C$4="PV",IF(CI$4=$W31,$EA31*(1+SSSModel!$C$2),0),
     IF(SSSModel!$C$4="FCR",IF(AND(CI$4&gt;=$W31,OFFSET(Profiles!$K$2,$Z31,MAX(Profiles!$C$2,AK$4-$W31))&gt;0),$EC31,0),0))))))</f>
        <v>0</v>
      </c>
      <c r="CJ31" s="135">
        <f ca="1">IF(OR($Z31=0,SSSModel!$C$4="CF"),AL31,
IF(LEFT($V31,3)="ON_",
     IF(SSSModel!$C$4="RR",SUMPRODUCT(OFFSET($AC31,0,0,1,$CB$2),OFFSET(Profiles!$K$28,($Z31-1)*(Profiles!$I$26+1)+CJ$4-SSSModel!$C$3+1,0,1,$CB$2)),
     IF(SSSModel!$C$4="ECC",$EA31*$EB31*SUMPRODUCT(OFFSET($AC31,0,MAX(0,CJ$4-$DZ31-$CA$4+1),1,MIN($DZ31,CJ$4-$CA$4+1)),OFFSET(Escalation!$K$24,($Y31-1)*(Escalation!$I$22+1)+CJ$4-SSSModel!$C$3+1,MAX(0,CJ$4-$DZ31-$CA$4+1),1,MIN($DZ31,CJ$4-$CA$4+1))),
     IF(SSSModel!$C$4="PV",AL31*$EA31*(1+SSSModel!$C$2),
     IF(SSSModel!$C$4="FCR",$EC31*SUM(OFFSET($AC31,0,MAX(CJ$4-$AC$4-$DZ31+1,0),1,MIN($DZ31,CJ$4-$AC$4+1))),0)))),
SUM($AC31:$BZ31)*
     IF(SSSModel!$C$4="RR",OFFSET(Profiles!$K$2,$Z31,MAX(Profiles!$C$2,AL$4-$W31)),
     IF(SSSModel!$C$4="ECC",$EA31*$EB31*IF(MAX(Escalation!$C$2,AL$4-$W31)&gt;$DZ31-1,0,OFFSET(Escalation!$K$2,$Y31,MAX(Escalation!$C$2,AL$4-$W31))),
     IF(SSSModel!$C$4="PV",IF(CJ$4=$W31,$EA31*(1+SSSModel!$C$2),0),
     IF(SSSModel!$C$4="FCR",IF(AND(CJ$4&gt;=$W31,OFFSET(Profiles!$K$2,$Z31,MAX(Profiles!$C$2,AL$4-$W31))&gt;0),$EC31,0),0))))))</f>
        <v>0</v>
      </c>
      <c r="CK31" s="135">
        <f ca="1">IF(OR($Z31=0,SSSModel!$C$4="CF"),AM31,
IF(LEFT($V31,3)="ON_",
     IF(SSSModel!$C$4="RR",SUMPRODUCT(OFFSET($AC31,0,0,1,$CB$2),OFFSET(Profiles!$K$28,($Z31-1)*(Profiles!$I$26+1)+CK$4-SSSModel!$C$3+1,0,1,$CB$2)),
     IF(SSSModel!$C$4="ECC",$EA31*$EB31*SUMPRODUCT(OFFSET($AC31,0,MAX(0,CK$4-$DZ31-$CA$4+1),1,MIN($DZ31,CK$4-$CA$4+1)),OFFSET(Escalation!$K$24,($Y31-1)*(Escalation!$I$22+1)+CK$4-SSSModel!$C$3+1,MAX(0,CK$4-$DZ31-$CA$4+1),1,MIN($DZ31,CK$4-$CA$4+1))),
     IF(SSSModel!$C$4="PV",AM31*$EA31*(1+SSSModel!$C$2),
     IF(SSSModel!$C$4="FCR",$EC31*SUM(OFFSET($AC31,0,MAX(CK$4-$AC$4-$DZ31+1,0),1,MIN($DZ31,CK$4-$AC$4+1))),0)))),
SUM($AC31:$BZ31)*
     IF(SSSModel!$C$4="RR",OFFSET(Profiles!$K$2,$Z31,MAX(Profiles!$C$2,AM$4-$W31)),
     IF(SSSModel!$C$4="ECC",$EA31*$EB31*IF(MAX(Escalation!$C$2,AM$4-$W31)&gt;$DZ31-1,0,OFFSET(Escalation!$K$2,$Y31,MAX(Escalation!$C$2,AM$4-$W31))),
     IF(SSSModel!$C$4="PV",IF(CK$4=$W31,$EA31*(1+SSSModel!$C$2),0),
     IF(SSSModel!$C$4="FCR",IF(AND(CK$4&gt;=$W31,OFFSET(Profiles!$K$2,$Z31,MAX(Profiles!$C$2,AM$4-$W31))&gt;0),$EC31,0),0))))))</f>
        <v>0</v>
      </c>
      <c r="CL31" s="135">
        <f ca="1">IF(OR($Z31=0,SSSModel!$C$4="CF"),AN31,
IF(LEFT($V31,3)="ON_",
     IF(SSSModel!$C$4="RR",SUMPRODUCT(OFFSET($AC31,0,0,1,$CB$2),OFFSET(Profiles!$K$28,($Z31-1)*(Profiles!$I$26+1)+CL$4-SSSModel!$C$3+1,0,1,$CB$2)),
     IF(SSSModel!$C$4="ECC",$EA31*$EB31*SUMPRODUCT(OFFSET($AC31,0,MAX(0,CL$4-$DZ31-$CA$4+1),1,MIN($DZ31,CL$4-$CA$4+1)),OFFSET(Escalation!$K$24,($Y31-1)*(Escalation!$I$22+1)+CL$4-SSSModel!$C$3+1,MAX(0,CL$4-$DZ31-$CA$4+1),1,MIN($DZ31,CL$4-$CA$4+1))),
     IF(SSSModel!$C$4="PV",AN31*$EA31*(1+SSSModel!$C$2),
     IF(SSSModel!$C$4="FCR",$EC31*SUM(OFFSET($AC31,0,MAX(CL$4-$AC$4-$DZ31+1,0),1,MIN($DZ31,CL$4-$AC$4+1))),0)))),
SUM($AC31:$BZ31)*
     IF(SSSModel!$C$4="RR",OFFSET(Profiles!$K$2,$Z31,MAX(Profiles!$C$2,AN$4-$W31)),
     IF(SSSModel!$C$4="ECC",$EA31*$EB31*IF(MAX(Escalation!$C$2,AN$4-$W31)&gt;$DZ31-1,0,OFFSET(Escalation!$K$2,$Y31,MAX(Escalation!$C$2,AN$4-$W31))),
     IF(SSSModel!$C$4="PV",IF(CL$4=$W31,$EA31*(1+SSSModel!$C$2),0),
     IF(SSSModel!$C$4="FCR",IF(AND(CL$4&gt;=$W31,OFFSET(Profiles!$K$2,$Z31,MAX(Profiles!$C$2,AN$4-$W31))&gt;0),$EC31,0),0))))))</f>
        <v>0</v>
      </c>
      <c r="CM31" s="135">
        <f ca="1">IF(OR($Z31=0,SSSModel!$C$4="CF"),AO31,
IF(LEFT($V31,3)="ON_",
     IF(SSSModel!$C$4="RR",SUMPRODUCT(OFFSET($AC31,0,0,1,$CB$2),OFFSET(Profiles!$K$28,($Z31-1)*(Profiles!$I$26+1)+CM$4-SSSModel!$C$3+1,0,1,$CB$2)),
     IF(SSSModel!$C$4="ECC",$EA31*$EB31*SUMPRODUCT(OFFSET($AC31,0,MAX(0,CM$4-$DZ31-$CA$4+1),1,MIN($DZ31,CM$4-$CA$4+1)),OFFSET(Escalation!$K$24,($Y31-1)*(Escalation!$I$22+1)+CM$4-SSSModel!$C$3+1,MAX(0,CM$4-$DZ31-$CA$4+1),1,MIN($DZ31,CM$4-$CA$4+1))),
     IF(SSSModel!$C$4="PV",AO31*$EA31*(1+SSSModel!$C$2),
     IF(SSSModel!$C$4="FCR",$EC31*SUM(OFFSET($AC31,0,MAX(CM$4-$AC$4-$DZ31+1,0),1,MIN($DZ31,CM$4-$AC$4+1))),0)))),
SUM($AC31:$BZ31)*
     IF(SSSModel!$C$4="RR",OFFSET(Profiles!$K$2,$Z31,MAX(Profiles!$C$2,AO$4-$W31)),
     IF(SSSModel!$C$4="ECC",$EA31*$EB31*IF(MAX(Escalation!$C$2,AO$4-$W31)&gt;$DZ31-1,0,OFFSET(Escalation!$K$2,$Y31,MAX(Escalation!$C$2,AO$4-$W31))),
     IF(SSSModel!$C$4="PV",IF(CM$4=$W31,$EA31*(1+SSSModel!$C$2),0),
     IF(SSSModel!$C$4="FCR",IF(AND(CM$4&gt;=$W31,OFFSET(Profiles!$K$2,$Z31,MAX(Profiles!$C$2,AO$4-$W31))&gt;0),$EC31,0),0))))))</f>
        <v>0</v>
      </c>
      <c r="CN31" s="135">
        <f ca="1">IF(OR($Z31=0,SSSModel!$C$4="CF"),AP31,
IF(LEFT($V31,3)="ON_",
     IF(SSSModel!$C$4="RR",SUMPRODUCT(OFFSET($AC31,0,0,1,$CB$2),OFFSET(Profiles!$K$28,($Z31-1)*(Profiles!$I$26+1)+CN$4-SSSModel!$C$3+1,0,1,$CB$2)),
     IF(SSSModel!$C$4="ECC",$EA31*$EB31*SUMPRODUCT(OFFSET($AC31,0,MAX(0,CN$4-$DZ31-$CA$4+1),1,MIN($DZ31,CN$4-$CA$4+1)),OFFSET(Escalation!$K$24,($Y31-1)*(Escalation!$I$22+1)+CN$4-SSSModel!$C$3+1,MAX(0,CN$4-$DZ31-$CA$4+1),1,MIN($DZ31,CN$4-$CA$4+1))),
     IF(SSSModel!$C$4="PV",AP31*$EA31*(1+SSSModel!$C$2),
     IF(SSSModel!$C$4="FCR",$EC31*SUM(OFFSET($AC31,0,MAX(CN$4-$AC$4-$DZ31+1,0),1,MIN($DZ31,CN$4-$AC$4+1))),0)))),
SUM($AC31:$BZ31)*
     IF(SSSModel!$C$4="RR",OFFSET(Profiles!$K$2,$Z31,MAX(Profiles!$C$2,AP$4-$W31)),
     IF(SSSModel!$C$4="ECC",$EA31*$EB31*IF(MAX(Escalation!$C$2,AP$4-$W31)&gt;$DZ31-1,0,OFFSET(Escalation!$K$2,$Y31,MAX(Escalation!$C$2,AP$4-$W31))),
     IF(SSSModel!$C$4="PV",IF(CN$4=$W31,$EA31*(1+SSSModel!$C$2),0),
     IF(SSSModel!$C$4="FCR",IF(AND(CN$4&gt;=$W31,OFFSET(Profiles!$K$2,$Z31,MAX(Profiles!$C$2,AP$4-$W31))&gt;0),$EC31,0),0))))))</f>
        <v>0</v>
      </c>
      <c r="CO31" s="135">
        <f ca="1">IF(OR($Z31=0,SSSModel!$C$4="CF"),AQ31,
IF(LEFT($V31,3)="ON_",
     IF(SSSModel!$C$4="RR",SUMPRODUCT(OFFSET($AC31,0,0,1,$CB$2),OFFSET(Profiles!$K$28,($Z31-1)*(Profiles!$I$26+1)+CO$4-SSSModel!$C$3+1,0,1,$CB$2)),
     IF(SSSModel!$C$4="ECC",$EA31*$EB31*SUMPRODUCT(OFFSET($AC31,0,MAX(0,CO$4-$DZ31-$CA$4+1),1,MIN($DZ31,CO$4-$CA$4+1)),OFFSET(Escalation!$K$24,($Y31-1)*(Escalation!$I$22+1)+CO$4-SSSModel!$C$3+1,MAX(0,CO$4-$DZ31-$CA$4+1),1,MIN($DZ31,CO$4-$CA$4+1))),
     IF(SSSModel!$C$4="PV",AQ31*$EA31*(1+SSSModel!$C$2),
     IF(SSSModel!$C$4="FCR",$EC31*SUM(OFFSET($AC31,0,MAX(CO$4-$AC$4-$DZ31+1,0),1,MIN($DZ31,CO$4-$AC$4+1))),0)))),
SUM($AC31:$BZ31)*
     IF(SSSModel!$C$4="RR",OFFSET(Profiles!$K$2,$Z31,MAX(Profiles!$C$2,AQ$4-$W31)),
     IF(SSSModel!$C$4="ECC",$EA31*$EB31*IF(MAX(Escalation!$C$2,AQ$4-$W31)&gt;$DZ31-1,0,OFFSET(Escalation!$K$2,$Y31,MAX(Escalation!$C$2,AQ$4-$W31))),
     IF(SSSModel!$C$4="PV",IF(CO$4=$W31,$EA31*(1+SSSModel!$C$2),0),
     IF(SSSModel!$C$4="FCR",IF(AND(CO$4&gt;=$W31,OFFSET(Profiles!$K$2,$Z31,MAX(Profiles!$C$2,AQ$4-$W31))&gt;0),$EC31,0),0))))))</f>
        <v>0</v>
      </c>
      <c r="CP31" s="135">
        <f ca="1">IF(OR($Z31=0,SSSModel!$C$4="CF"),AR31,
IF(LEFT($V31,3)="ON_",
     IF(SSSModel!$C$4="RR",SUMPRODUCT(OFFSET($AC31,0,0,1,$CB$2),OFFSET(Profiles!$K$28,($Z31-1)*(Profiles!$I$26+1)+CP$4-SSSModel!$C$3+1,0,1,$CB$2)),
     IF(SSSModel!$C$4="ECC",$EA31*$EB31*SUMPRODUCT(OFFSET($AC31,0,MAX(0,CP$4-$DZ31-$CA$4+1),1,MIN($DZ31,CP$4-$CA$4+1)),OFFSET(Escalation!$K$24,($Y31-1)*(Escalation!$I$22+1)+CP$4-SSSModel!$C$3+1,MAX(0,CP$4-$DZ31-$CA$4+1),1,MIN($DZ31,CP$4-$CA$4+1))),
     IF(SSSModel!$C$4="PV",AR31*$EA31*(1+SSSModel!$C$2),
     IF(SSSModel!$C$4="FCR",$EC31*SUM(OFFSET($AC31,0,MAX(CP$4-$AC$4-$DZ31+1,0),1,MIN($DZ31,CP$4-$AC$4+1))),0)))),
SUM($AC31:$BZ31)*
     IF(SSSModel!$C$4="RR",OFFSET(Profiles!$K$2,$Z31,MAX(Profiles!$C$2,AR$4-$W31)),
     IF(SSSModel!$C$4="ECC",$EA31*$EB31*IF(MAX(Escalation!$C$2,AR$4-$W31)&gt;$DZ31-1,0,OFFSET(Escalation!$K$2,$Y31,MAX(Escalation!$C$2,AR$4-$W31))),
     IF(SSSModel!$C$4="PV",IF(CP$4=$W31,$EA31*(1+SSSModel!$C$2),0),
     IF(SSSModel!$C$4="FCR",IF(AND(CP$4&gt;=$W31,OFFSET(Profiles!$K$2,$Z31,MAX(Profiles!$C$2,AR$4-$W31))&gt;0),$EC31,0),0))))))</f>
        <v>0</v>
      </c>
      <c r="CQ31" s="135">
        <f ca="1">IF(OR($Z31=0,SSSModel!$C$4="CF"),AS31,
IF(LEFT($V31,3)="ON_",
     IF(SSSModel!$C$4="RR",SUMPRODUCT(OFFSET($AC31,0,0,1,$CB$2),OFFSET(Profiles!$K$28,($Z31-1)*(Profiles!$I$26+1)+CQ$4-SSSModel!$C$3+1,0,1,$CB$2)),
     IF(SSSModel!$C$4="ECC",$EA31*$EB31*SUMPRODUCT(OFFSET($AC31,0,MAX(0,CQ$4-$DZ31-$CA$4+1),1,MIN($DZ31,CQ$4-$CA$4+1)),OFFSET(Escalation!$K$24,($Y31-1)*(Escalation!$I$22+1)+CQ$4-SSSModel!$C$3+1,MAX(0,CQ$4-$DZ31-$CA$4+1),1,MIN($DZ31,CQ$4-$CA$4+1))),
     IF(SSSModel!$C$4="PV",AS31*$EA31*(1+SSSModel!$C$2),
     IF(SSSModel!$C$4="FCR",$EC31*SUM(OFFSET($AC31,0,MAX(CQ$4-$AC$4-$DZ31+1,0),1,MIN($DZ31,CQ$4-$AC$4+1))),0)))),
SUM($AC31:$BZ31)*
     IF(SSSModel!$C$4="RR",OFFSET(Profiles!$K$2,$Z31,MAX(Profiles!$C$2,AS$4-$W31)),
     IF(SSSModel!$C$4="ECC",$EA31*$EB31*IF(MAX(Escalation!$C$2,AS$4-$W31)&gt;$DZ31-1,0,OFFSET(Escalation!$K$2,$Y31,MAX(Escalation!$C$2,AS$4-$W31))),
     IF(SSSModel!$C$4="PV",IF(CQ$4=$W31,$EA31*(1+SSSModel!$C$2),0),
     IF(SSSModel!$C$4="FCR",IF(AND(CQ$4&gt;=$W31,OFFSET(Profiles!$K$2,$Z31,MAX(Profiles!$C$2,AS$4-$W31))&gt;0),$EC31,0),0))))))</f>
        <v>0</v>
      </c>
      <c r="CR31" s="135">
        <f ca="1">IF(OR($Z31=0,SSSModel!$C$4="CF"),AT31,
IF(LEFT($V31,3)="ON_",
     IF(SSSModel!$C$4="RR",SUMPRODUCT(OFFSET($AC31,0,0,1,$CB$2),OFFSET(Profiles!$K$28,($Z31-1)*(Profiles!$I$26+1)+CR$4-SSSModel!$C$3+1,0,1,$CB$2)),
     IF(SSSModel!$C$4="ECC",$EA31*$EB31*SUMPRODUCT(OFFSET($AC31,0,MAX(0,CR$4-$DZ31-$CA$4+1),1,MIN($DZ31,CR$4-$CA$4+1)),OFFSET(Escalation!$K$24,($Y31-1)*(Escalation!$I$22+1)+CR$4-SSSModel!$C$3+1,MAX(0,CR$4-$DZ31-$CA$4+1),1,MIN($DZ31,CR$4-$CA$4+1))),
     IF(SSSModel!$C$4="PV",AT31*$EA31*(1+SSSModel!$C$2),
     IF(SSSModel!$C$4="FCR",$EC31*SUM(OFFSET($AC31,0,MAX(CR$4-$AC$4-$DZ31+1,0),1,MIN($DZ31,CR$4-$AC$4+1))),0)))),
SUM($AC31:$BZ31)*
     IF(SSSModel!$C$4="RR",OFFSET(Profiles!$K$2,$Z31,MAX(Profiles!$C$2,AT$4-$W31)),
     IF(SSSModel!$C$4="ECC",$EA31*$EB31*IF(MAX(Escalation!$C$2,AT$4-$W31)&gt;$DZ31-1,0,OFFSET(Escalation!$K$2,$Y31,MAX(Escalation!$C$2,AT$4-$W31))),
     IF(SSSModel!$C$4="PV",IF(CR$4=$W31,$EA31*(1+SSSModel!$C$2),0),
     IF(SSSModel!$C$4="FCR",IF(AND(CR$4&gt;=$W31,OFFSET(Profiles!$K$2,$Z31,MAX(Profiles!$C$2,AT$4-$W31))&gt;0),$EC31,0),0))))))</f>
        <v>0</v>
      </c>
      <c r="CS31" s="135">
        <f ca="1">IF(OR($Z31=0,SSSModel!$C$4="CF"),AU31,
IF(LEFT($V31,3)="ON_",
     IF(SSSModel!$C$4="RR",SUMPRODUCT(OFFSET($AC31,0,0,1,$CB$2),OFFSET(Profiles!$K$28,($Z31-1)*(Profiles!$I$26+1)+CS$4-SSSModel!$C$3+1,0,1,$CB$2)),
     IF(SSSModel!$C$4="ECC",$EA31*$EB31*SUMPRODUCT(OFFSET($AC31,0,MAX(0,CS$4-$DZ31-$CA$4+1),1,MIN($DZ31,CS$4-$CA$4+1)),OFFSET(Escalation!$K$24,($Y31-1)*(Escalation!$I$22+1)+CS$4-SSSModel!$C$3+1,MAX(0,CS$4-$DZ31-$CA$4+1),1,MIN($DZ31,CS$4-$CA$4+1))),
     IF(SSSModel!$C$4="PV",AU31*$EA31*(1+SSSModel!$C$2),
     IF(SSSModel!$C$4="FCR",$EC31*SUM(OFFSET($AC31,0,MAX(CS$4-$AC$4-$DZ31+1,0),1,MIN($DZ31,CS$4-$AC$4+1))),0)))),
SUM($AC31:$BZ31)*
     IF(SSSModel!$C$4="RR",OFFSET(Profiles!$K$2,$Z31,MAX(Profiles!$C$2,AU$4-$W31)),
     IF(SSSModel!$C$4="ECC",$EA31*$EB31*IF(MAX(Escalation!$C$2,AU$4-$W31)&gt;$DZ31-1,0,OFFSET(Escalation!$K$2,$Y31,MAX(Escalation!$C$2,AU$4-$W31))),
     IF(SSSModel!$C$4="PV",IF(CS$4=$W31,$EA31*(1+SSSModel!$C$2),0),
     IF(SSSModel!$C$4="FCR",IF(AND(CS$4&gt;=$W31,OFFSET(Profiles!$K$2,$Z31,MAX(Profiles!$C$2,AU$4-$W31))&gt;0),$EC31,0),0))))))</f>
        <v>0</v>
      </c>
      <c r="CT31" s="135">
        <f ca="1">IF(OR($Z31=0,SSSModel!$C$4="CF"),AV31,
IF(LEFT($V31,3)="ON_",
     IF(SSSModel!$C$4="RR",SUMPRODUCT(OFFSET($AC31,0,0,1,$CB$2),OFFSET(Profiles!$K$28,($Z31-1)*(Profiles!$I$26+1)+CT$4-SSSModel!$C$3+1,0,1,$CB$2)),
     IF(SSSModel!$C$4="ECC",$EA31*$EB31*SUMPRODUCT(OFFSET($AC31,0,MAX(0,CT$4-$DZ31-$CA$4+1),1,MIN($DZ31,CT$4-$CA$4+1)),OFFSET(Escalation!$K$24,($Y31-1)*(Escalation!$I$22+1)+CT$4-SSSModel!$C$3+1,MAX(0,CT$4-$DZ31-$CA$4+1),1,MIN($DZ31,CT$4-$CA$4+1))),
     IF(SSSModel!$C$4="PV",AV31*$EA31*(1+SSSModel!$C$2),
     IF(SSSModel!$C$4="FCR",$EC31*SUM(OFFSET($AC31,0,MAX(CT$4-$AC$4-$DZ31+1,0),1,MIN($DZ31,CT$4-$AC$4+1))),0)))),
SUM($AC31:$BZ31)*
     IF(SSSModel!$C$4="RR",OFFSET(Profiles!$K$2,$Z31,MAX(Profiles!$C$2,AV$4-$W31)),
     IF(SSSModel!$C$4="ECC",$EA31*$EB31*IF(MAX(Escalation!$C$2,AV$4-$W31)&gt;$DZ31-1,0,OFFSET(Escalation!$K$2,$Y31,MAX(Escalation!$C$2,AV$4-$W31))),
     IF(SSSModel!$C$4="PV",IF(CT$4=$W31,$EA31*(1+SSSModel!$C$2),0),
     IF(SSSModel!$C$4="FCR",IF(AND(CT$4&gt;=$W31,OFFSET(Profiles!$K$2,$Z31,MAX(Profiles!$C$2,AV$4-$W31))&gt;0),$EC31,0),0))))))</f>
        <v>0</v>
      </c>
      <c r="CU31" s="135">
        <f ca="1">IF(OR($Z31=0,SSSModel!$C$4="CF"),AW31,
IF(LEFT($V31,3)="ON_",
     IF(SSSModel!$C$4="RR",SUMPRODUCT(OFFSET($AC31,0,0,1,$CB$2),OFFSET(Profiles!$K$28,($Z31-1)*(Profiles!$I$26+1)+CU$4-SSSModel!$C$3+1,0,1,$CB$2)),
     IF(SSSModel!$C$4="ECC",$EA31*$EB31*SUMPRODUCT(OFFSET($AC31,0,MAX(0,CU$4-$DZ31-$CA$4+1),1,MIN($DZ31,CU$4-$CA$4+1)),OFFSET(Escalation!$K$24,($Y31-1)*(Escalation!$I$22+1)+CU$4-SSSModel!$C$3+1,MAX(0,CU$4-$DZ31-$CA$4+1),1,MIN($DZ31,CU$4-$CA$4+1))),
     IF(SSSModel!$C$4="PV",AW31*$EA31*(1+SSSModel!$C$2),
     IF(SSSModel!$C$4="FCR",$EC31*SUM(OFFSET($AC31,0,MAX(CU$4-$AC$4-$DZ31+1,0),1,MIN($DZ31,CU$4-$AC$4+1))),0)))),
SUM($AC31:$BZ31)*
     IF(SSSModel!$C$4="RR",OFFSET(Profiles!$K$2,$Z31,MAX(Profiles!$C$2,AW$4-$W31)),
     IF(SSSModel!$C$4="ECC",$EA31*$EB31*IF(MAX(Escalation!$C$2,AW$4-$W31)&gt;$DZ31-1,0,OFFSET(Escalation!$K$2,$Y31,MAX(Escalation!$C$2,AW$4-$W31))),
     IF(SSSModel!$C$4="PV",IF(CU$4=$W31,$EA31*(1+SSSModel!$C$2),0),
     IF(SSSModel!$C$4="FCR",IF(AND(CU$4&gt;=$W31,OFFSET(Profiles!$K$2,$Z31,MAX(Profiles!$C$2,AW$4-$W31))&gt;0),$EC31,0),0))))))</f>
        <v>0</v>
      </c>
      <c r="CV31" s="135">
        <f ca="1">IF(OR($Z31=0,SSSModel!$C$4="CF"),AX31,
IF(LEFT($V31,3)="ON_",
     IF(SSSModel!$C$4="RR",SUMPRODUCT(OFFSET($AC31,0,0,1,$CB$2),OFFSET(Profiles!$K$28,($Z31-1)*(Profiles!$I$26+1)+CV$4-SSSModel!$C$3+1,0,1,$CB$2)),
     IF(SSSModel!$C$4="ECC",$EA31*$EB31*SUMPRODUCT(OFFSET($AC31,0,MAX(0,CV$4-$DZ31-$CA$4+1),1,MIN($DZ31,CV$4-$CA$4+1)),OFFSET(Escalation!$K$24,($Y31-1)*(Escalation!$I$22+1)+CV$4-SSSModel!$C$3+1,MAX(0,CV$4-$DZ31-$CA$4+1),1,MIN($DZ31,CV$4-$CA$4+1))),
     IF(SSSModel!$C$4="PV",AX31*$EA31*(1+SSSModel!$C$2),
     IF(SSSModel!$C$4="FCR",$EC31*SUM(OFFSET($AC31,0,MAX(CV$4-$AC$4-$DZ31+1,0),1,MIN($DZ31,CV$4-$AC$4+1))),0)))),
SUM($AC31:$BZ31)*
     IF(SSSModel!$C$4="RR",OFFSET(Profiles!$K$2,$Z31,MAX(Profiles!$C$2,AX$4-$W31)),
     IF(SSSModel!$C$4="ECC",$EA31*$EB31*IF(MAX(Escalation!$C$2,AX$4-$W31)&gt;$DZ31-1,0,OFFSET(Escalation!$K$2,$Y31,MAX(Escalation!$C$2,AX$4-$W31))),
     IF(SSSModel!$C$4="PV",IF(CV$4=$W31,$EA31*(1+SSSModel!$C$2),0),
     IF(SSSModel!$C$4="FCR",IF(AND(CV$4&gt;=$W31,OFFSET(Profiles!$K$2,$Z31,MAX(Profiles!$C$2,AX$4-$W31))&gt;0),$EC31,0),0))))))</f>
        <v>0</v>
      </c>
      <c r="CW31" s="135">
        <f ca="1">IF(OR($Z31=0,SSSModel!$C$4="CF"),AY31,
IF(LEFT($V31,3)="ON_",
     IF(SSSModel!$C$4="RR",SUMPRODUCT(OFFSET($AC31,0,0,1,$CB$2),OFFSET(Profiles!$K$28,($Z31-1)*(Profiles!$I$26+1)+CW$4-SSSModel!$C$3+1,0,1,$CB$2)),
     IF(SSSModel!$C$4="ECC",$EA31*$EB31*SUMPRODUCT(OFFSET($AC31,0,MAX(0,CW$4-$DZ31-$CA$4+1),1,MIN($DZ31,CW$4-$CA$4+1)),OFFSET(Escalation!$K$24,($Y31-1)*(Escalation!$I$22+1)+CW$4-SSSModel!$C$3+1,MAX(0,CW$4-$DZ31-$CA$4+1),1,MIN($DZ31,CW$4-$CA$4+1))),
     IF(SSSModel!$C$4="PV",AY31*$EA31*(1+SSSModel!$C$2),
     IF(SSSModel!$C$4="FCR",$EC31*SUM(OFFSET($AC31,0,MAX(CW$4-$AC$4-$DZ31+1,0),1,MIN($DZ31,CW$4-$AC$4+1))),0)))),
SUM($AC31:$BZ31)*
     IF(SSSModel!$C$4="RR",OFFSET(Profiles!$K$2,$Z31,MAX(Profiles!$C$2,AY$4-$W31)),
     IF(SSSModel!$C$4="ECC",$EA31*$EB31*IF(MAX(Escalation!$C$2,AY$4-$W31)&gt;$DZ31-1,0,OFFSET(Escalation!$K$2,$Y31,MAX(Escalation!$C$2,AY$4-$W31))),
     IF(SSSModel!$C$4="PV",IF(CW$4=$W31,$EA31*(1+SSSModel!$C$2),0),
     IF(SSSModel!$C$4="FCR",IF(AND(CW$4&gt;=$W31,OFFSET(Profiles!$K$2,$Z31,MAX(Profiles!$C$2,AY$4-$W31))&gt;0),$EC31,0),0))))))</f>
        <v>0</v>
      </c>
      <c r="CX31" s="135">
        <f ca="1">IF(OR($Z31=0,SSSModel!$C$4="CF"),AZ31,
IF(LEFT($V31,3)="ON_",
     IF(SSSModel!$C$4="RR",SUMPRODUCT(OFFSET($AC31,0,0,1,$CB$2),OFFSET(Profiles!$K$28,($Z31-1)*(Profiles!$I$26+1)+CX$4-SSSModel!$C$3+1,0,1,$CB$2)),
     IF(SSSModel!$C$4="ECC",$EA31*$EB31*SUMPRODUCT(OFFSET($AC31,0,MAX(0,CX$4-$DZ31-$CA$4+1),1,MIN($DZ31,CX$4-$CA$4+1)),OFFSET(Escalation!$K$24,($Y31-1)*(Escalation!$I$22+1)+CX$4-SSSModel!$C$3+1,MAX(0,CX$4-$DZ31-$CA$4+1),1,MIN($DZ31,CX$4-$CA$4+1))),
     IF(SSSModel!$C$4="PV",AZ31*$EA31*(1+SSSModel!$C$2),
     IF(SSSModel!$C$4="FCR",$EC31*SUM(OFFSET($AC31,0,MAX(CX$4-$AC$4-$DZ31+1,0),1,MIN($DZ31,CX$4-$AC$4+1))),0)))),
SUM($AC31:$BZ31)*
     IF(SSSModel!$C$4="RR",OFFSET(Profiles!$K$2,$Z31,MAX(Profiles!$C$2,AZ$4-$W31)),
     IF(SSSModel!$C$4="ECC",$EA31*$EB31*IF(MAX(Escalation!$C$2,AZ$4-$W31)&gt;$DZ31-1,0,OFFSET(Escalation!$K$2,$Y31,MAX(Escalation!$C$2,AZ$4-$W31))),
     IF(SSSModel!$C$4="PV",IF(CX$4=$W31,$EA31*(1+SSSModel!$C$2),0),
     IF(SSSModel!$C$4="FCR",IF(AND(CX$4&gt;=$W31,OFFSET(Profiles!$K$2,$Z31,MAX(Profiles!$C$2,AZ$4-$W31))&gt;0),$EC31,0),0))))))</f>
        <v>0</v>
      </c>
      <c r="CY31" s="135">
        <f ca="1">IF(OR($Z31=0,SSSModel!$C$4="CF"),BA31,
IF(LEFT($V31,3)="ON_",
     IF(SSSModel!$C$4="RR",SUMPRODUCT(OFFSET($AC31,0,0,1,$CB$2),OFFSET(Profiles!$K$28,($Z31-1)*(Profiles!$I$26+1)+CY$4-SSSModel!$C$3+1,0,1,$CB$2)),
     IF(SSSModel!$C$4="ECC",$EA31*$EB31*SUMPRODUCT(OFFSET($AC31,0,MAX(0,CY$4-$DZ31-$CA$4+1),1,MIN($DZ31,CY$4-$CA$4+1)),OFFSET(Escalation!$K$24,($Y31-1)*(Escalation!$I$22+1)+CY$4-SSSModel!$C$3+1,MAX(0,CY$4-$DZ31-$CA$4+1),1,MIN($DZ31,CY$4-$CA$4+1))),
     IF(SSSModel!$C$4="PV",BA31*$EA31*(1+SSSModel!$C$2),
     IF(SSSModel!$C$4="FCR",$EC31*SUM(OFFSET($AC31,0,MAX(CY$4-$AC$4-$DZ31+1,0),1,MIN($DZ31,CY$4-$AC$4+1))),0)))),
SUM($AC31:$BZ31)*
     IF(SSSModel!$C$4="RR",OFFSET(Profiles!$K$2,$Z31,MAX(Profiles!$C$2,BA$4-$W31)),
     IF(SSSModel!$C$4="ECC",$EA31*$EB31*IF(MAX(Escalation!$C$2,BA$4-$W31)&gt;$DZ31-1,0,OFFSET(Escalation!$K$2,$Y31,MAX(Escalation!$C$2,BA$4-$W31))),
     IF(SSSModel!$C$4="PV",IF(CY$4=$W31,$EA31*(1+SSSModel!$C$2),0),
     IF(SSSModel!$C$4="FCR",IF(AND(CY$4&gt;=$W31,OFFSET(Profiles!$K$2,$Z31,MAX(Profiles!$C$2,BA$4-$W31))&gt;0),$EC31,0),0))))))</f>
        <v>0</v>
      </c>
      <c r="CZ31" s="135">
        <f ca="1">IF(OR($Z31=0,SSSModel!$C$4="CF"),BB31,
IF(LEFT($V31,3)="ON_",
     IF(SSSModel!$C$4="RR",SUMPRODUCT(OFFSET($AC31,0,0,1,$CB$2),OFFSET(Profiles!$K$28,($Z31-1)*(Profiles!$I$26+1)+CZ$4-SSSModel!$C$3+1,0,1,$CB$2)),
     IF(SSSModel!$C$4="ECC",$EA31*$EB31*SUMPRODUCT(OFFSET($AC31,0,MAX(0,CZ$4-$DZ31-$CA$4+1),1,MIN($DZ31,CZ$4-$CA$4+1)),OFFSET(Escalation!$K$24,($Y31-1)*(Escalation!$I$22+1)+CZ$4-SSSModel!$C$3+1,MAX(0,CZ$4-$DZ31-$CA$4+1),1,MIN($DZ31,CZ$4-$CA$4+1))),
     IF(SSSModel!$C$4="PV",BB31*$EA31*(1+SSSModel!$C$2),
     IF(SSSModel!$C$4="FCR",$EC31*SUM(OFFSET($AC31,0,MAX(CZ$4-$AC$4-$DZ31+1,0),1,MIN($DZ31,CZ$4-$AC$4+1))),0)))),
SUM($AC31:$BZ31)*
     IF(SSSModel!$C$4="RR",OFFSET(Profiles!$K$2,$Z31,MAX(Profiles!$C$2,BB$4-$W31)),
     IF(SSSModel!$C$4="ECC",$EA31*$EB31*IF(MAX(Escalation!$C$2,BB$4-$W31)&gt;$DZ31-1,0,OFFSET(Escalation!$K$2,$Y31,MAX(Escalation!$C$2,BB$4-$W31))),
     IF(SSSModel!$C$4="PV",IF(CZ$4=$W31,$EA31*(1+SSSModel!$C$2),0),
     IF(SSSModel!$C$4="FCR",IF(AND(CZ$4&gt;=$W31,OFFSET(Profiles!$K$2,$Z31,MAX(Profiles!$C$2,BB$4-$W31))&gt;0),$EC31,0),0))))))</f>
        <v>0</v>
      </c>
      <c r="DA31" s="135">
        <f ca="1">IF(OR($Z31=0,SSSModel!$C$4="CF"),BC31,
IF(LEFT($V31,3)="ON_",
     IF(SSSModel!$C$4="RR",SUMPRODUCT(OFFSET($AC31,0,0,1,$CB$2),OFFSET(Profiles!$K$28,($Z31-1)*(Profiles!$I$26+1)+DA$4-SSSModel!$C$3+1,0,1,$CB$2)),
     IF(SSSModel!$C$4="ECC",$EA31*$EB31*SUMPRODUCT(OFFSET($AC31,0,MAX(0,DA$4-$DZ31-$CA$4+1),1,MIN($DZ31,DA$4-$CA$4+1)),OFFSET(Escalation!$K$24,($Y31-1)*(Escalation!$I$22+1)+DA$4-SSSModel!$C$3+1,MAX(0,DA$4-$DZ31-$CA$4+1),1,MIN($DZ31,DA$4-$CA$4+1))),
     IF(SSSModel!$C$4="PV",BC31*$EA31*(1+SSSModel!$C$2),
     IF(SSSModel!$C$4="FCR",$EC31*SUM(OFFSET($AC31,0,MAX(DA$4-$AC$4-$DZ31+1,0),1,MIN($DZ31,DA$4-$AC$4+1))),0)))),
SUM($AC31:$BZ31)*
     IF(SSSModel!$C$4="RR",OFFSET(Profiles!$K$2,$Z31,MAX(Profiles!$C$2,BC$4-$W31)),
     IF(SSSModel!$C$4="ECC",$EA31*$EB31*IF(MAX(Escalation!$C$2,BC$4-$W31)&gt;$DZ31-1,0,OFFSET(Escalation!$K$2,$Y31,MAX(Escalation!$C$2,BC$4-$W31))),
     IF(SSSModel!$C$4="PV",IF(DA$4=$W31,$EA31*(1+SSSModel!$C$2),0),
     IF(SSSModel!$C$4="FCR",IF(AND(DA$4&gt;=$W31,OFFSET(Profiles!$K$2,$Z31,MAX(Profiles!$C$2,BC$4-$W31))&gt;0),$EC31,0),0))))))</f>
        <v>0</v>
      </c>
      <c r="DB31" s="135">
        <f ca="1">IF(OR($Z31=0,SSSModel!$C$4="CF"),BD31,
IF(LEFT($V31,3)="ON_",
     IF(SSSModel!$C$4="RR",SUMPRODUCT(OFFSET($AC31,0,0,1,$CB$2),OFFSET(Profiles!$K$28,($Z31-1)*(Profiles!$I$26+1)+DB$4-SSSModel!$C$3+1,0,1,$CB$2)),
     IF(SSSModel!$C$4="ECC",$EA31*$EB31*SUMPRODUCT(OFFSET($AC31,0,MAX(0,DB$4-$DZ31-$CA$4+1),1,MIN($DZ31,DB$4-$CA$4+1)),OFFSET(Escalation!$K$24,($Y31-1)*(Escalation!$I$22+1)+DB$4-SSSModel!$C$3+1,MAX(0,DB$4-$DZ31-$CA$4+1),1,MIN($DZ31,DB$4-$CA$4+1))),
     IF(SSSModel!$C$4="PV",BD31*$EA31*(1+SSSModel!$C$2),
     IF(SSSModel!$C$4="FCR",$EC31*SUM(OFFSET($AC31,0,MAX(DB$4-$AC$4-$DZ31+1,0),1,MIN($DZ31,DB$4-$AC$4+1))),0)))),
SUM($AC31:$BZ31)*
     IF(SSSModel!$C$4="RR",OFFSET(Profiles!$K$2,$Z31,MAX(Profiles!$C$2,BD$4-$W31)),
     IF(SSSModel!$C$4="ECC",$EA31*$EB31*IF(MAX(Escalation!$C$2,BD$4-$W31)&gt;$DZ31-1,0,OFFSET(Escalation!$K$2,$Y31,MAX(Escalation!$C$2,BD$4-$W31))),
     IF(SSSModel!$C$4="PV",IF(DB$4=$W31,$EA31*(1+SSSModel!$C$2),0),
     IF(SSSModel!$C$4="FCR",IF(AND(DB$4&gt;=$W31,OFFSET(Profiles!$K$2,$Z31,MAX(Profiles!$C$2,BD$4-$W31))&gt;0),$EC31,0),0))))))</f>
        <v>0</v>
      </c>
      <c r="DC31" s="135">
        <f ca="1">IF(OR($Z31=0,SSSModel!$C$4="CF"),BE31,
IF(LEFT($V31,3)="ON_",
     IF(SSSModel!$C$4="RR",SUMPRODUCT(OFFSET($AC31,0,0,1,$CB$2),OFFSET(Profiles!$K$28,($Z31-1)*(Profiles!$I$26+1)+DC$4-SSSModel!$C$3+1,0,1,$CB$2)),
     IF(SSSModel!$C$4="ECC",$EA31*$EB31*SUMPRODUCT(OFFSET($AC31,0,MAX(0,DC$4-$DZ31-$CA$4+1),1,MIN($DZ31,DC$4-$CA$4+1)),OFFSET(Escalation!$K$24,($Y31-1)*(Escalation!$I$22+1)+DC$4-SSSModel!$C$3+1,MAX(0,DC$4-$DZ31-$CA$4+1),1,MIN($DZ31,DC$4-$CA$4+1))),
     IF(SSSModel!$C$4="PV",BE31*$EA31*(1+SSSModel!$C$2),
     IF(SSSModel!$C$4="FCR",$EC31*SUM(OFFSET($AC31,0,MAX(DC$4-$AC$4-$DZ31+1,0),1,MIN($DZ31,DC$4-$AC$4+1))),0)))),
SUM($AC31:$BZ31)*
     IF(SSSModel!$C$4="RR",OFFSET(Profiles!$K$2,$Z31,MAX(Profiles!$C$2,BE$4-$W31)),
     IF(SSSModel!$C$4="ECC",$EA31*$EB31*IF(MAX(Escalation!$C$2,BE$4-$W31)&gt;$DZ31-1,0,OFFSET(Escalation!$K$2,$Y31,MAX(Escalation!$C$2,BE$4-$W31))),
     IF(SSSModel!$C$4="PV",IF(DC$4=$W31,$EA31*(1+SSSModel!$C$2),0),
     IF(SSSModel!$C$4="FCR",IF(AND(DC$4&gt;=$W31,OFFSET(Profiles!$K$2,$Z31,MAX(Profiles!$C$2,BE$4-$W31))&gt;0),$EC31,0),0))))))</f>
        <v>0</v>
      </c>
      <c r="DD31" s="135">
        <f ca="1">IF(OR($Z31=0,SSSModel!$C$4="CF"),BF31,
IF(LEFT($V31,3)="ON_",
     IF(SSSModel!$C$4="RR",SUMPRODUCT(OFFSET($AC31,0,0,1,$CB$2),OFFSET(Profiles!$K$28,($Z31-1)*(Profiles!$I$26+1)+DD$4-SSSModel!$C$3+1,0,1,$CB$2)),
     IF(SSSModel!$C$4="ECC",$EA31*$EB31*SUMPRODUCT(OFFSET($AC31,0,MAX(0,DD$4-$DZ31-$CA$4+1),1,MIN($DZ31,DD$4-$CA$4+1)),OFFSET(Escalation!$K$24,($Y31-1)*(Escalation!$I$22+1)+DD$4-SSSModel!$C$3+1,MAX(0,DD$4-$DZ31-$CA$4+1),1,MIN($DZ31,DD$4-$CA$4+1))),
     IF(SSSModel!$C$4="PV",BF31*$EA31*(1+SSSModel!$C$2),
     IF(SSSModel!$C$4="FCR",$EC31*SUM(OFFSET($AC31,0,MAX(DD$4-$AC$4-$DZ31+1,0),1,MIN($DZ31,DD$4-$AC$4+1))),0)))),
SUM($AC31:$BZ31)*
     IF(SSSModel!$C$4="RR",OFFSET(Profiles!$K$2,$Z31,MAX(Profiles!$C$2,BF$4-$W31)),
     IF(SSSModel!$C$4="ECC",$EA31*$EB31*IF(MAX(Escalation!$C$2,BF$4-$W31)&gt;$DZ31-1,0,OFFSET(Escalation!$K$2,$Y31,MAX(Escalation!$C$2,BF$4-$W31))),
     IF(SSSModel!$C$4="PV",IF(DD$4=$W31,$EA31*(1+SSSModel!$C$2),0),
     IF(SSSModel!$C$4="FCR",IF(AND(DD$4&gt;=$W31,OFFSET(Profiles!$K$2,$Z31,MAX(Profiles!$C$2,BF$4-$W31))&gt;0),$EC31,0),0))))))</f>
        <v>0</v>
      </c>
      <c r="DE31" s="135">
        <f ca="1">IF(OR($Z31=0,SSSModel!$C$4="CF"),BG31,
IF(LEFT($V31,3)="ON_",
     IF(SSSModel!$C$4="RR",SUMPRODUCT(OFFSET($AC31,0,0,1,$CB$2),OFFSET(Profiles!$K$28,($Z31-1)*(Profiles!$I$26+1)+DE$4-SSSModel!$C$3+1,0,1,$CB$2)),
     IF(SSSModel!$C$4="ECC",$EA31*$EB31*SUMPRODUCT(OFFSET($AC31,0,MAX(0,DE$4-$DZ31-$CA$4+1),1,MIN($DZ31,DE$4-$CA$4+1)),OFFSET(Escalation!$K$24,($Y31-1)*(Escalation!$I$22+1)+DE$4-SSSModel!$C$3+1,MAX(0,DE$4-$DZ31-$CA$4+1),1,MIN($DZ31,DE$4-$CA$4+1))),
     IF(SSSModel!$C$4="PV",BG31*$EA31*(1+SSSModel!$C$2),
     IF(SSSModel!$C$4="FCR",$EC31*SUM(OFFSET($AC31,0,MAX(DE$4-$AC$4-$DZ31+1,0),1,MIN($DZ31,DE$4-$AC$4+1))),0)))),
SUM($AC31:$BZ31)*
     IF(SSSModel!$C$4="RR",OFFSET(Profiles!$K$2,$Z31,MAX(Profiles!$C$2,BG$4-$W31)),
     IF(SSSModel!$C$4="ECC",$EA31*$EB31*IF(MAX(Escalation!$C$2,BG$4-$W31)&gt;$DZ31-1,0,OFFSET(Escalation!$K$2,$Y31,MAX(Escalation!$C$2,BG$4-$W31))),
     IF(SSSModel!$C$4="PV",IF(DE$4=$W31,$EA31*(1+SSSModel!$C$2),0),
     IF(SSSModel!$C$4="FCR",IF(AND(DE$4&gt;=$W31,OFFSET(Profiles!$K$2,$Z31,MAX(Profiles!$C$2,BG$4-$W31))&gt;0),$EC31,0),0))))))</f>
        <v>0</v>
      </c>
      <c r="DF31" s="135">
        <f ca="1">IF(OR($Z31=0,SSSModel!$C$4="CF"),BH31,
IF(LEFT($V31,3)="ON_",
     IF(SSSModel!$C$4="RR",SUMPRODUCT(OFFSET($AC31,0,0,1,$CB$2),OFFSET(Profiles!$K$28,($Z31-1)*(Profiles!$I$26+1)+DF$4-SSSModel!$C$3+1,0,1,$CB$2)),
     IF(SSSModel!$C$4="ECC",$EA31*$EB31*SUMPRODUCT(OFFSET($AC31,0,MAX(0,DF$4-$DZ31-$CA$4+1),1,MIN($DZ31,DF$4-$CA$4+1)),OFFSET(Escalation!$K$24,($Y31-1)*(Escalation!$I$22+1)+DF$4-SSSModel!$C$3+1,MAX(0,DF$4-$DZ31-$CA$4+1),1,MIN($DZ31,DF$4-$CA$4+1))),
     IF(SSSModel!$C$4="PV",BH31*$EA31*(1+SSSModel!$C$2),
     IF(SSSModel!$C$4="FCR",$EC31*SUM(OFFSET($AC31,0,MAX(DF$4-$AC$4-$DZ31+1,0),1,MIN($DZ31,DF$4-$AC$4+1))),0)))),
SUM($AC31:$BZ31)*
     IF(SSSModel!$C$4="RR",OFFSET(Profiles!$K$2,$Z31,MAX(Profiles!$C$2,BH$4-$W31)),
     IF(SSSModel!$C$4="ECC",$EA31*$EB31*IF(MAX(Escalation!$C$2,BH$4-$W31)&gt;$DZ31-1,0,OFFSET(Escalation!$K$2,$Y31,MAX(Escalation!$C$2,BH$4-$W31))),
     IF(SSSModel!$C$4="PV",IF(DF$4=$W31,$EA31*(1+SSSModel!$C$2),0),
     IF(SSSModel!$C$4="FCR",IF(AND(DF$4&gt;=$W31,OFFSET(Profiles!$K$2,$Z31,MAX(Profiles!$C$2,BH$4-$W31))&gt;0),$EC31,0),0))))))</f>
        <v>0</v>
      </c>
      <c r="DG31" s="135">
        <f ca="1">IF(OR($Z31=0,SSSModel!$C$4="CF"),BI31,
IF(LEFT($V31,3)="ON_",
     IF(SSSModel!$C$4="RR",SUMPRODUCT(OFFSET($AC31,0,0,1,$CB$2),OFFSET(Profiles!$K$28,($Z31-1)*(Profiles!$I$26+1)+DG$4-SSSModel!$C$3+1,0,1,$CB$2)),
     IF(SSSModel!$C$4="ECC",$EA31*$EB31*SUMPRODUCT(OFFSET($AC31,0,MAX(0,DG$4-$DZ31-$CA$4+1),1,MIN($DZ31,DG$4-$CA$4+1)),OFFSET(Escalation!$K$24,($Y31-1)*(Escalation!$I$22+1)+DG$4-SSSModel!$C$3+1,MAX(0,DG$4-$DZ31-$CA$4+1),1,MIN($DZ31,DG$4-$CA$4+1))),
     IF(SSSModel!$C$4="PV",BI31*$EA31*(1+SSSModel!$C$2),
     IF(SSSModel!$C$4="FCR",$EC31*SUM(OFFSET($AC31,0,MAX(DG$4-$AC$4-$DZ31+1,0),1,MIN($DZ31,DG$4-$AC$4+1))),0)))),
SUM($AC31:$BZ31)*
     IF(SSSModel!$C$4="RR",OFFSET(Profiles!$K$2,$Z31,MAX(Profiles!$C$2,BI$4-$W31)),
     IF(SSSModel!$C$4="ECC",$EA31*$EB31*IF(MAX(Escalation!$C$2,BI$4-$W31)&gt;$DZ31-1,0,OFFSET(Escalation!$K$2,$Y31,MAX(Escalation!$C$2,BI$4-$W31))),
     IF(SSSModel!$C$4="PV",IF(DG$4=$W31,$EA31*(1+SSSModel!$C$2),0),
     IF(SSSModel!$C$4="FCR",IF(AND(DG$4&gt;=$W31,OFFSET(Profiles!$K$2,$Z31,MAX(Profiles!$C$2,BI$4-$W31))&gt;0),$EC31,0),0))))))</f>
        <v>0</v>
      </c>
      <c r="DH31" s="135">
        <f ca="1">IF(OR($Z31=0,SSSModel!$C$4="CF"),BJ31,
IF(LEFT($V31,3)="ON_",
     IF(SSSModel!$C$4="RR",SUMPRODUCT(OFFSET($AC31,0,0,1,$CB$2),OFFSET(Profiles!$K$28,($Z31-1)*(Profiles!$I$26+1)+DH$4-SSSModel!$C$3+1,0,1,$CB$2)),
     IF(SSSModel!$C$4="ECC",$EA31*$EB31*SUMPRODUCT(OFFSET($AC31,0,MAX(0,DH$4-$DZ31-$CA$4+1),1,MIN($DZ31,DH$4-$CA$4+1)),OFFSET(Escalation!$K$24,($Y31-1)*(Escalation!$I$22+1)+DH$4-SSSModel!$C$3+1,MAX(0,DH$4-$DZ31-$CA$4+1),1,MIN($DZ31,DH$4-$CA$4+1))),
     IF(SSSModel!$C$4="PV",BJ31*$EA31*(1+SSSModel!$C$2),
     IF(SSSModel!$C$4="FCR",$EC31*SUM(OFFSET($AC31,0,MAX(DH$4-$AC$4-$DZ31+1,0),1,MIN($DZ31,DH$4-$AC$4+1))),0)))),
SUM($AC31:$BZ31)*
     IF(SSSModel!$C$4="RR",OFFSET(Profiles!$K$2,$Z31,MAX(Profiles!$C$2,BJ$4-$W31)),
     IF(SSSModel!$C$4="ECC",$EA31*$EB31*IF(MAX(Escalation!$C$2,BJ$4-$W31)&gt;$DZ31-1,0,OFFSET(Escalation!$K$2,$Y31,MAX(Escalation!$C$2,BJ$4-$W31))),
     IF(SSSModel!$C$4="PV",IF(DH$4=$W31,$EA31*(1+SSSModel!$C$2),0),
     IF(SSSModel!$C$4="FCR",IF(AND(DH$4&gt;=$W31,OFFSET(Profiles!$K$2,$Z31,MAX(Profiles!$C$2,BJ$4-$W31))&gt;0),$EC31,0),0))))))</f>
        <v>0</v>
      </c>
      <c r="DI31" s="135">
        <f ca="1">IF(OR($Z31=0,SSSModel!$C$4="CF"),BK31,
IF(LEFT($V31,3)="ON_",
     IF(SSSModel!$C$4="RR",SUMPRODUCT(OFFSET($AC31,0,0,1,$CB$2),OFFSET(Profiles!$K$28,($Z31-1)*(Profiles!$I$26+1)+DI$4-SSSModel!$C$3+1,0,1,$CB$2)),
     IF(SSSModel!$C$4="ECC",$EA31*$EB31*SUMPRODUCT(OFFSET($AC31,0,MAX(0,DI$4-$DZ31-$CA$4+1),1,MIN($DZ31,DI$4-$CA$4+1)),OFFSET(Escalation!$K$24,($Y31-1)*(Escalation!$I$22+1)+DI$4-SSSModel!$C$3+1,MAX(0,DI$4-$DZ31-$CA$4+1),1,MIN($DZ31,DI$4-$CA$4+1))),
     IF(SSSModel!$C$4="PV",BK31*$EA31*(1+SSSModel!$C$2),
     IF(SSSModel!$C$4="FCR",$EC31*SUM(OFFSET($AC31,0,MAX(DI$4-$AC$4-$DZ31+1,0),1,MIN($DZ31,DI$4-$AC$4+1))),0)))),
SUM($AC31:$BZ31)*
     IF(SSSModel!$C$4="RR",OFFSET(Profiles!$K$2,$Z31,MAX(Profiles!$C$2,BK$4-$W31)),
     IF(SSSModel!$C$4="ECC",$EA31*$EB31*IF(MAX(Escalation!$C$2,BK$4-$W31)&gt;$DZ31-1,0,OFFSET(Escalation!$K$2,$Y31,MAX(Escalation!$C$2,BK$4-$W31))),
     IF(SSSModel!$C$4="PV",IF(DI$4=$W31,$EA31*(1+SSSModel!$C$2),0),
     IF(SSSModel!$C$4="FCR",IF(AND(DI$4&gt;=$W31,OFFSET(Profiles!$K$2,$Z31,MAX(Profiles!$C$2,BK$4-$W31))&gt;0),$EC31,0),0))))))</f>
        <v>0</v>
      </c>
      <c r="DJ31" s="135">
        <f ca="1">IF(OR($Z31=0,SSSModel!$C$4="CF"),BL31,
IF(LEFT($V31,3)="ON_",
     IF(SSSModel!$C$4="RR",SUMPRODUCT(OFFSET($AC31,0,0,1,$CB$2),OFFSET(Profiles!$K$28,($Z31-1)*(Profiles!$I$26+1)+DJ$4-SSSModel!$C$3+1,0,1,$CB$2)),
     IF(SSSModel!$C$4="ECC",$EA31*$EB31*SUMPRODUCT(OFFSET($AC31,0,MAX(0,DJ$4-$DZ31-$CA$4+1),1,MIN($DZ31,DJ$4-$CA$4+1)),OFFSET(Escalation!$K$24,($Y31-1)*(Escalation!$I$22+1)+DJ$4-SSSModel!$C$3+1,MAX(0,DJ$4-$DZ31-$CA$4+1),1,MIN($DZ31,DJ$4-$CA$4+1))),
     IF(SSSModel!$C$4="PV",BL31*$EA31*(1+SSSModel!$C$2),
     IF(SSSModel!$C$4="FCR",$EC31*SUM(OFFSET($AC31,0,MAX(DJ$4-$AC$4-$DZ31+1,0),1,MIN($DZ31,DJ$4-$AC$4+1))),0)))),
SUM($AC31:$BZ31)*
     IF(SSSModel!$C$4="RR",OFFSET(Profiles!$K$2,$Z31,MAX(Profiles!$C$2,BL$4-$W31)),
     IF(SSSModel!$C$4="ECC",$EA31*$EB31*IF(MAX(Escalation!$C$2,BL$4-$W31)&gt;$DZ31-1,0,OFFSET(Escalation!$K$2,$Y31,MAX(Escalation!$C$2,BL$4-$W31))),
     IF(SSSModel!$C$4="PV",IF(DJ$4=$W31,$EA31*(1+SSSModel!$C$2),0),
     IF(SSSModel!$C$4="FCR",IF(AND(DJ$4&gt;=$W31,OFFSET(Profiles!$K$2,$Z31,MAX(Profiles!$C$2,BL$4-$W31))&gt;0),$EC31,0),0))))))</f>
        <v>0</v>
      </c>
      <c r="DK31" s="135">
        <f ca="1">IF(OR($Z31=0,SSSModel!$C$4="CF"),BM31,
IF(LEFT($V31,3)="ON_",
     IF(SSSModel!$C$4="RR",SUMPRODUCT(OFFSET($AC31,0,0,1,$CB$2),OFFSET(Profiles!$K$28,($Z31-1)*(Profiles!$I$26+1)+DK$4-SSSModel!$C$3+1,0,1,$CB$2)),
     IF(SSSModel!$C$4="ECC",$EA31*$EB31*SUMPRODUCT(OFFSET($AC31,0,MAX(0,DK$4-$DZ31-$CA$4+1),1,MIN($DZ31,DK$4-$CA$4+1)),OFFSET(Escalation!$K$24,($Y31-1)*(Escalation!$I$22+1)+DK$4-SSSModel!$C$3+1,MAX(0,DK$4-$DZ31-$CA$4+1),1,MIN($DZ31,DK$4-$CA$4+1))),
     IF(SSSModel!$C$4="PV",BM31*$EA31*(1+SSSModel!$C$2),
     IF(SSSModel!$C$4="FCR",$EC31*SUM(OFFSET($AC31,0,MAX(DK$4-$AC$4-$DZ31+1,0),1,MIN($DZ31,DK$4-$AC$4+1))),0)))),
SUM($AC31:$BZ31)*
     IF(SSSModel!$C$4="RR",OFFSET(Profiles!$K$2,$Z31,MAX(Profiles!$C$2,BM$4-$W31)),
     IF(SSSModel!$C$4="ECC",$EA31*$EB31*IF(MAX(Escalation!$C$2,BM$4-$W31)&gt;$DZ31-1,0,OFFSET(Escalation!$K$2,$Y31,MAX(Escalation!$C$2,BM$4-$W31))),
     IF(SSSModel!$C$4="PV",IF(DK$4=$W31,$EA31*(1+SSSModel!$C$2),0),
     IF(SSSModel!$C$4="FCR",IF(AND(DK$4&gt;=$W31,OFFSET(Profiles!$K$2,$Z31,MAX(Profiles!$C$2,BM$4-$W31))&gt;0),$EC31,0),0))))))</f>
        <v>0</v>
      </c>
      <c r="DL31" s="135">
        <f ca="1">IF(OR($Z31=0,SSSModel!$C$4="CF"),BN31,
IF(LEFT($V31,3)="ON_",
     IF(SSSModel!$C$4="RR",SUMPRODUCT(OFFSET($AC31,0,0,1,$CB$2),OFFSET(Profiles!$K$28,($Z31-1)*(Profiles!$I$26+1)+DL$4-SSSModel!$C$3+1,0,1,$CB$2)),
     IF(SSSModel!$C$4="ECC",$EA31*$EB31*SUMPRODUCT(OFFSET($AC31,0,MAX(0,DL$4-$DZ31-$CA$4+1),1,MIN($DZ31,DL$4-$CA$4+1)),OFFSET(Escalation!$K$24,($Y31-1)*(Escalation!$I$22+1)+DL$4-SSSModel!$C$3+1,MAX(0,DL$4-$DZ31-$CA$4+1),1,MIN($DZ31,DL$4-$CA$4+1))),
     IF(SSSModel!$C$4="PV",BN31*$EA31*(1+SSSModel!$C$2),
     IF(SSSModel!$C$4="FCR",$EC31*SUM(OFFSET($AC31,0,MAX(DL$4-$AC$4-$DZ31+1,0),1,MIN($DZ31,DL$4-$AC$4+1))),0)))),
SUM($AC31:$BZ31)*
     IF(SSSModel!$C$4="RR",OFFSET(Profiles!$K$2,$Z31,MAX(Profiles!$C$2,BN$4-$W31)),
     IF(SSSModel!$C$4="ECC",$EA31*$EB31*IF(MAX(Escalation!$C$2,BN$4-$W31)&gt;$DZ31-1,0,OFFSET(Escalation!$K$2,$Y31,MAX(Escalation!$C$2,BN$4-$W31))),
     IF(SSSModel!$C$4="PV",IF(DL$4=$W31,$EA31*(1+SSSModel!$C$2),0),
     IF(SSSModel!$C$4="FCR",IF(AND(DL$4&gt;=$W31,OFFSET(Profiles!$K$2,$Z31,MAX(Profiles!$C$2,BN$4-$W31))&gt;0),$EC31,0),0))))))</f>
        <v>0</v>
      </c>
      <c r="DM31" s="135">
        <f ca="1">IF(OR($Z31=0,SSSModel!$C$4="CF"),BO31,
IF(LEFT($V31,3)="ON_",
     IF(SSSModel!$C$4="RR",SUMPRODUCT(OFFSET($AC31,0,0,1,$CB$2),OFFSET(Profiles!$K$28,($Z31-1)*(Profiles!$I$26+1)+DM$4-SSSModel!$C$3+1,0,1,$CB$2)),
     IF(SSSModel!$C$4="ECC",$EA31*$EB31*SUMPRODUCT(OFFSET($AC31,0,MAX(0,DM$4-$DZ31-$CA$4+1),1,MIN($DZ31,DM$4-$CA$4+1)),OFFSET(Escalation!$K$24,($Y31-1)*(Escalation!$I$22+1)+DM$4-SSSModel!$C$3+1,MAX(0,DM$4-$DZ31-$CA$4+1),1,MIN($DZ31,DM$4-$CA$4+1))),
     IF(SSSModel!$C$4="PV",BO31*$EA31*(1+SSSModel!$C$2),
     IF(SSSModel!$C$4="FCR",$EC31*SUM(OFFSET($AC31,0,MAX(DM$4-$AC$4-$DZ31+1,0),1,MIN($DZ31,DM$4-$AC$4+1))),0)))),
SUM($AC31:$BZ31)*
     IF(SSSModel!$C$4="RR",OFFSET(Profiles!$K$2,$Z31,MAX(Profiles!$C$2,BO$4-$W31)),
     IF(SSSModel!$C$4="ECC",$EA31*$EB31*IF(MAX(Escalation!$C$2,BO$4-$W31)&gt;$DZ31-1,0,OFFSET(Escalation!$K$2,$Y31,MAX(Escalation!$C$2,BO$4-$W31))),
     IF(SSSModel!$C$4="PV",IF(DM$4=$W31,$EA31*(1+SSSModel!$C$2),0),
     IF(SSSModel!$C$4="FCR",IF(AND(DM$4&gt;=$W31,OFFSET(Profiles!$K$2,$Z31,MAX(Profiles!$C$2,BO$4-$W31))&gt;0),$EC31,0),0))))))</f>
        <v>0</v>
      </c>
      <c r="DN31" s="135">
        <f ca="1">IF(OR($Z31=0,SSSModel!$C$4="CF"),BP31,
IF(LEFT($V31,3)="ON_",
     IF(SSSModel!$C$4="RR",SUMPRODUCT(OFFSET($AC31,0,0,1,$CB$2),OFFSET(Profiles!$K$28,($Z31-1)*(Profiles!$I$26+1)+DN$4-SSSModel!$C$3+1,0,1,$CB$2)),
     IF(SSSModel!$C$4="ECC",$EA31*$EB31*SUMPRODUCT(OFFSET($AC31,0,MAX(0,DN$4-$DZ31-$CA$4+1),1,MIN($DZ31,DN$4-$CA$4+1)),OFFSET(Escalation!$K$24,($Y31-1)*(Escalation!$I$22+1)+DN$4-SSSModel!$C$3+1,MAX(0,DN$4-$DZ31-$CA$4+1),1,MIN($DZ31,DN$4-$CA$4+1))),
     IF(SSSModel!$C$4="PV",BP31*$EA31*(1+SSSModel!$C$2),
     IF(SSSModel!$C$4="FCR",$EC31*SUM(OFFSET($AC31,0,MAX(DN$4-$AC$4-$DZ31+1,0),1,MIN($DZ31,DN$4-$AC$4+1))),0)))),
SUM($AC31:$BZ31)*
     IF(SSSModel!$C$4="RR",OFFSET(Profiles!$K$2,$Z31,MAX(Profiles!$C$2,BP$4-$W31)),
     IF(SSSModel!$C$4="ECC",$EA31*$EB31*IF(MAX(Escalation!$C$2,BP$4-$W31)&gt;$DZ31-1,0,OFFSET(Escalation!$K$2,$Y31,MAX(Escalation!$C$2,BP$4-$W31))),
     IF(SSSModel!$C$4="PV",IF(DN$4=$W31,$EA31*(1+SSSModel!$C$2),0),
     IF(SSSModel!$C$4="FCR",IF(AND(DN$4&gt;=$W31,OFFSET(Profiles!$K$2,$Z31,MAX(Profiles!$C$2,BP$4-$W31))&gt;0),$EC31,0),0))))))</f>
        <v>0</v>
      </c>
      <c r="DO31" s="135">
        <f ca="1">IF(OR($Z31=0,SSSModel!$C$4="CF"),BQ31,
IF(LEFT($V31,3)="ON_",
     IF(SSSModel!$C$4="RR",SUMPRODUCT(OFFSET($AC31,0,0,1,$CB$2),OFFSET(Profiles!$K$28,($Z31-1)*(Profiles!$I$26+1)+DO$4-SSSModel!$C$3+1,0,1,$CB$2)),
     IF(SSSModel!$C$4="ECC",$EA31*$EB31*SUMPRODUCT(OFFSET($AC31,0,MAX(0,DO$4-$DZ31-$CA$4+1),1,MIN($DZ31,DO$4-$CA$4+1)),OFFSET(Escalation!$K$24,($Y31-1)*(Escalation!$I$22+1)+DO$4-SSSModel!$C$3+1,MAX(0,DO$4-$DZ31-$CA$4+1),1,MIN($DZ31,DO$4-$CA$4+1))),
     IF(SSSModel!$C$4="PV",BQ31*$EA31*(1+SSSModel!$C$2),
     IF(SSSModel!$C$4="FCR",$EC31*SUM(OFFSET($AC31,0,MAX(DO$4-$AC$4-$DZ31+1,0),1,MIN($DZ31,DO$4-$AC$4+1))),0)))),
SUM($AC31:$BZ31)*
     IF(SSSModel!$C$4="RR",OFFSET(Profiles!$K$2,$Z31,MAX(Profiles!$C$2,BQ$4-$W31)),
     IF(SSSModel!$C$4="ECC",$EA31*$EB31*IF(MAX(Escalation!$C$2,BQ$4-$W31)&gt;$DZ31-1,0,OFFSET(Escalation!$K$2,$Y31,MAX(Escalation!$C$2,BQ$4-$W31))),
     IF(SSSModel!$C$4="PV",IF(DO$4=$W31,$EA31*(1+SSSModel!$C$2),0),
     IF(SSSModel!$C$4="FCR",IF(AND(DO$4&gt;=$W31,OFFSET(Profiles!$K$2,$Z31,MAX(Profiles!$C$2,BQ$4-$W31))&gt;0),$EC31,0),0))))))</f>
        <v>0</v>
      </c>
      <c r="DP31" s="135">
        <f ca="1">IF(OR($Z31=0,SSSModel!$C$4="CF"),BR31,
IF(LEFT($V31,3)="ON_",
     IF(SSSModel!$C$4="RR",SUMPRODUCT(OFFSET($AC31,0,0,1,$CB$2),OFFSET(Profiles!$K$28,($Z31-1)*(Profiles!$I$26+1)+DP$4-SSSModel!$C$3+1,0,1,$CB$2)),
     IF(SSSModel!$C$4="ECC",$EA31*$EB31*SUMPRODUCT(OFFSET($AC31,0,MAX(0,DP$4-$DZ31-$CA$4+1),1,MIN($DZ31,DP$4-$CA$4+1)),OFFSET(Escalation!$K$24,($Y31-1)*(Escalation!$I$22+1)+DP$4-SSSModel!$C$3+1,MAX(0,DP$4-$DZ31-$CA$4+1),1,MIN($DZ31,DP$4-$CA$4+1))),
     IF(SSSModel!$C$4="PV",BR31*$EA31*(1+SSSModel!$C$2),
     IF(SSSModel!$C$4="FCR",$EC31*SUM(OFFSET($AC31,0,MAX(DP$4-$AC$4-$DZ31+1,0),1,MIN($DZ31,DP$4-$AC$4+1))),0)))),
SUM($AC31:$BZ31)*
     IF(SSSModel!$C$4="RR",OFFSET(Profiles!$K$2,$Z31,MAX(Profiles!$C$2,BR$4-$W31)),
     IF(SSSModel!$C$4="ECC",$EA31*$EB31*IF(MAX(Escalation!$C$2,BR$4-$W31)&gt;$DZ31-1,0,OFFSET(Escalation!$K$2,$Y31,MAX(Escalation!$C$2,BR$4-$W31))),
     IF(SSSModel!$C$4="PV",IF(DP$4=$W31,$EA31*(1+SSSModel!$C$2),0),
     IF(SSSModel!$C$4="FCR",IF(AND(DP$4&gt;=$W31,OFFSET(Profiles!$K$2,$Z31,MAX(Profiles!$C$2,BR$4-$W31))&gt;0),$EC31,0),0))))))</f>
        <v>0</v>
      </c>
      <c r="DQ31" s="135">
        <f ca="1">IF(OR($Z31=0,SSSModel!$C$4="CF"),BS31,
IF(LEFT($V31,3)="ON_",
     IF(SSSModel!$C$4="RR",SUMPRODUCT(OFFSET($AC31,0,0,1,$CB$2),OFFSET(Profiles!$K$28,($Z31-1)*(Profiles!$I$26+1)+DQ$4-SSSModel!$C$3+1,0,1,$CB$2)),
     IF(SSSModel!$C$4="ECC",$EA31*$EB31*SUMPRODUCT(OFFSET($AC31,0,MAX(0,DQ$4-$DZ31-$CA$4+1),1,MIN($DZ31,DQ$4-$CA$4+1)),OFFSET(Escalation!$K$24,($Y31-1)*(Escalation!$I$22+1)+DQ$4-SSSModel!$C$3+1,MAX(0,DQ$4-$DZ31-$CA$4+1),1,MIN($DZ31,DQ$4-$CA$4+1))),
     IF(SSSModel!$C$4="PV",BS31*$EA31*(1+SSSModel!$C$2),
     IF(SSSModel!$C$4="FCR",$EC31*SUM(OFFSET($AC31,0,MAX(DQ$4-$AC$4-$DZ31+1,0),1,MIN($DZ31,DQ$4-$AC$4+1))),0)))),
SUM($AC31:$BZ31)*
     IF(SSSModel!$C$4="RR",OFFSET(Profiles!$K$2,$Z31,MAX(Profiles!$C$2,BS$4-$W31)),
     IF(SSSModel!$C$4="ECC",$EA31*$EB31*IF(MAX(Escalation!$C$2,BS$4-$W31)&gt;$DZ31-1,0,OFFSET(Escalation!$K$2,$Y31,MAX(Escalation!$C$2,BS$4-$W31))),
     IF(SSSModel!$C$4="PV",IF(DQ$4=$W31,$EA31*(1+SSSModel!$C$2),0),
     IF(SSSModel!$C$4="FCR",IF(AND(DQ$4&gt;=$W31,OFFSET(Profiles!$K$2,$Z31,MAX(Profiles!$C$2,BS$4-$W31))&gt;0),$EC31,0),0))))))</f>
        <v>0</v>
      </c>
      <c r="DR31" s="135">
        <f ca="1">IF(OR($Z31=0,SSSModel!$C$4="CF"),BT31,
IF(LEFT($V31,3)="ON_",
     IF(SSSModel!$C$4="RR",SUMPRODUCT(OFFSET($AC31,0,0,1,$CB$2),OFFSET(Profiles!$K$28,($Z31-1)*(Profiles!$I$26+1)+DR$4-SSSModel!$C$3+1,0,1,$CB$2)),
     IF(SSSModel!$C$4="ECC",$EA31*$EB31*SUMPRODUCT(OFFSET($AC31,0,MAX(0,DR$4-$DZ31-$CA$4+1),1,MIN($DZ31,DR$4-$CA$4+1)),OFFSET(Escalation!$K$24,($Y31-1)*(Escalation!$I$22+1)+DR$4-SSSModel!$C$3+1,MAX(0,DR$4-$DZ31-$CA$4+1),1,MIN($DZ31,DR$4-$CA$4+1))),
     IF(SSSModel!$C$4="PV",BT31*$EA31*(1+SSSModel!$C$2),
     IF(SSSModel!$C$4="FCR",$EC31*SUM(OFFSET($AC31,0,MAX(DR$4-$AC$4-$DZ31+1,0),1,MIN($DZ31,DR$4-$AC$4+1))),0)))),
SUM($AC31:$BZ31)*
     IF(SSSModel!$C$4="RR",OFFSET(Profiles!$K$2,$Z31,MAX(Profiles!$C$2,BT$4-$W31)),
     IF(SSSModel!$C$4="ECC",$EA31*$EB31*IF(MAX(Escalation!$C$2,BT$4-$W31)&gt;$DZ31-1,0,OFFSET(Escalation!$K$2,$Y31,MAX(Escalation!$C$2,BT$4-$W31))),
     IF(SSSModel!$C$4="PV",IF(DR$4=$W31,$EA31*(1+SSSModel!$C$2),0),
     IF(SSSModel!$C$4="FCR",IF(AND(DR$4&gt;=$W31,OFFSET(Profiles!$K$2,$Z31,MAX(Profiles!$C$2,BT$4-$W31))&gt;0),$EC31,0),0))))))</f>
        <v>0</v>
      </c>
      <c r="DS31" s="135">
        <f ca="1">IF(OR($Z31=0,SSSModel!$C$4="CF"),BU31,
IF(LEFT($V31,3)="ON_",
     IF(SSSModel!$C$4="RR",SUMPRODUCT(OFFSET($AC31,0,0,1,$CB$2),OFFSET(Profiles!$K$28,($Z31-1)*(Profiles!$I$26+1)+DS$4-SSSModel!$C$3+1,0,1,$CB$2)),
     IF(SSSModel!$C$4="ECC",$EA31*$EB31*SUMPRODUCT(OFFSET($AC31,0,MAX(0,DS$4-$DZ31-$CA$4+1),1,MIN($DZ31,DS$4-$CA$4+1)),OFFSET(Escalation!$K$24,($Y31-1)*(Escalation!$I$22+1)+DS$4-SSSModel!$C$3+1,MAX(0,DS$4-$DZ31-$CA$4+1),1,MIN($DZ31,DS$4-$CA$4+1))),
     IF(SSSModel!$C$4="PV",BU31*$EA31*(1+SSSModel!$C$2),
     IF(SSSModel!$C$4="FCR",$EC31*SUM(OFFSET($AC31,0,MAX(DS$4-$AC$4-$DZ31+1,0),1,MIN($DZ31,DS$4-$AC$4+1))),0)))),
SUM($AC31:$BZ31)*
     IF(SSSModel!$C$4="RR",OFFSET(Profiles!$K$2,$Z31,MAX(Profiles!$C$2,BU$4-$W31)),
     IF(SSSModel!$C$4="ECC",$EA31*$EB31*IF(MAX(Escalation!$C$2,BU$4-$W31)&gt;$DZ31-1,0,OFFSET(Escalation!$K$2,$Y31,MAX(Escalation!$C$2,BU$4-$W31))),
     IF(SSSModel!$C$4="PV",IF(DS$4=$W31,$EA31*(1+SSSModel!$C$2),0),
     IF(SSSModel!$C$4="FCR",IF(AND(DS$4&gt;=$W31,OFFSET(Profiles!$K$2,$Z31,MAX(Profiles!$C$2,BU$4-$W31))&gt;0),$EC31,0),0))))))</f>
        <v>0</v>
      </c>
      <c r="DT31" s="135">
        <f ca="1">IF(OR($Z31=0,SSSModel!$C$4="CF"),BV31,
IF(LEFT($V31,3)="ON_",
     IF(SSSModel!$C$4="RR",SUMPRODUCT(OFFSET($AC31,0,0,1,$CB$2),OFFSET(Profiles!$K$28,($Z31-1)*(Profiles!$I$26+1)+DT$4-SSSModel!$C$3+1,0,1,$CB$2)),
     IF(SSSModel!$C$4="ECC",$EA31*$EB31*SUMPRODUCT(OFFSET($AC31,0,MAX(0,DT$4-$DZ31-$CA$4+1),1,MIN($DZ31,DT$4-$CA$4+1)),OFFSET(Escalation!$K$24,($Y31-1)*(Escalation!$I$22+1)+DT$4-SSSModel!$C$3+1,MAX(0,DT$4-$DZ31-$CA$4+1),1,MIN($DZ31,DT$4-$CA$4+1))),
     IF(SSSModel!$C$4="PV",BV31*$EA31*(1+SSSModel!$C$2),
     IF(SSSModel!$C$4="FCR",$EC31*SUM(OFFSET($AC31,0,MAX(DT$4-$AC$4-$DZ31+1,0),1,MIN($DZ31,DT$4-$AC$4+1))),0)))),
SUM($AC31:$BZ31)*
     IF(SSSModel!$C$4="RR",OFFSET(Profiles!$K$2,$Z31,MAX(Profiles!$C$2,BV$4-$W31)),
     IF(SSSModel!$C$4="ECC",$EA31*$EB31*IF(MAX(Escalation!$C$2,BV$4-$W31)&gt;$DZ31-1,0,OFFSET(Escalation!$K$2,$Y31,MAX(Escalation!$C$2,BV$4-$W31))),
     IF(SSSModel!$C$4="PV",IF(DT$4=$W31,$EA31*(1+SSSModel!$C$2),0),
     IF(SSSModel!$C$4="FCR",IF(AND(DT$4&gt;=$W31,OFFSET(Profiles!$K$2,$Z31,MAX(Profiles!$C$2,BV$4-$W31))&gt;0),$EC31,0),0))))))</f>
        <v>0</v>
      </c>
      <c r="DU31" s="135">
        <f ca="1">IF(OR($Z31=0,SSSModel!$C$4="CF"),BW31,
IF(LEFT($V31,3)="ON_",
     IF(SSSModel!$C$4="RR",SUMPRODUCT(OFFSET($AC31,0,0,1,$CB$2),OFFSET(Profiles!$K$28,($Z31-1)*(Profiles!$I$26+1)+DU$4-SSSModel!$C$3+1,0,1,$CB$2)),
     IF(SSSModel!$C$4="ECC",$EA31*$EB31*SUMPRODUCT(OFFSET($AC31,0,MAX(0,DU$4-$DZ31-$CA$4+1),1,MIN($DZ31,DU$4-$CA$4+1)),OFFSET(Escalation!$K$24,($Y31-1)*(Escalation!$I$22+1)+DU$4-SSSModel!$C$3+1,MAX(0,DU$4-$DZ31-$CA$4+1),1,MIN($DZ31,DU$4-$CA$4+1))),
     IF(SSSModel!$C$4="PV",BW31*$EA31*(1+SSSModel!$C$2),
     IF(SSSModel!$C$4="FCR",$EC31*SUM(OFFSET($AC31,0,MAX(DU$4-$AC$4-$DZ31+1,0),1,MIN($DZ31,DU$4-$AC$4+1))),0)))),
SUM($AC31:$BZ31)*
     IF(SSSModel!$C$4="RR",OFFSET(Profiles!$K$2,$Z31,MAX(Profiles!$C$2,BW$4-$W31)),
     IF(SSSModel!$C$4="ECC",$EA31*$EB31*IF(MAX(Escalation!$C$2,BW$4-$W31)&gt;$DZ31-1,0,OFFSET(Escalation!$K$2,$Y31,MAX(Escalation!$C$2,BW$4-$W31))),
     IF(SSSModel!$C$4="PV",IF(DU$4=$W31,$EA31*(1+SSSModel!$C$2),0),
     IF(SSSModel!$C$4="FCR",IF(AND(DU$4&gt;=$W31,OFFSET(Profiles!$K$2,$Z31,MAX(Profiles!$C$2,BW$4-$W31))&gt;0),$EC31,0),0))))))</f>
        <v>0</v>
      </c>
      <c r="DV31" s="136">
        <f ca="1">IF(OR($Z31=0,SSSModel!$C$4="CF"),BX31,
IF(LEFT($V31,3)="ON_",
     IF(SSSModel!$C$4="RR",SUMPRODUCT(OFFSET($AC31,0,0,1,$CB$2),OFFSET(Profiles!$K$28,($Z31-1)*(Profiles!$I$26+1)+DV$4-SSSModel!$C$3+1,0,1,$CB$2)),
     IF(SSSModel!$C$4="ECC",$EA31*$EB31*SUMPRODUCT(OFFSET($AC31,0,MAX(0,DV$4-$DZ31-$CA$4+1),1,MIN($DZ31,DV$4-$CA$4+1)),OFFSET(Escalation!$K$24,($Y31-1)*(Escalation!$I$22+1)+DV$4-SSSModel!$C$3+1,MAX(0,DV$4-$DZ31-$CA$4+1),1,MIN($DZ31,DV$4-$CA$4+1))),
     IF(SSSModel!$C$4="PV",BX31*$EA31*(1+SSSModel!$C$2),
     IF(SSSModel!$C$4="FCR",$EC31*SUM(OFFSET($AC31,0,MAX(DV$4-$AC$4-$DZ31+1,0),1,MIN($DZ31,DV$4-$AC$4+1))),0)))),
SUM($AC31:$BZ31)*
     IF(SSSModel!$C$4="RR",OFFSET(Profiles!$K$2,$Z31,MAX(Profiles!$C$2,BX$4-$W31)),
     IF(SSSModel!$C$4="ECC",$EA31*$EB31*IF(MAX(Escalation!$C$2,BX$4-$W31)&gt;$DZ31-1,0,OFFSET(Escalation!$K$2,$Y31,MAX(Escalation!$C$2,BX$4-$W31))),
     IF(SSSModel!$C$4="PV",IF(DV$4=$W31,$EA31*(1+SSSModel!$C$2),0),
     IF(SSSModel!$C$4="FCR",IF(AND(DV$4&gt;=$W31,OFFSET(Profiles!$K$2,$Z31,MAX(Profiles!$C$2,BX$4-$W31))&gt;0),$EC31,0),0))))))</f>
        <v>0</v>
      </c>
      <c r="DW31" s="136">
        <f ca="1">IF(OR($Z31=0,SSSModel!$C$4="CF"),BY31,
IF(LEFT($V31,3)="ON_",
     IF(SSSModel!$C$4="RR",SUMPRODUCT(OFFSET($AC31,0,0,1,$CB$2),OFFSET(Profiles!$K$28,($Z31-1)*(Profiles!$I$26+1)+DW$4-SSSModel!$C$3+1,0,1,$CB$2)),
     IF(SSSModel!$C$4="ECC",$EA31*$EB31*SUMPRODUCT(OFFSET($AC31,0,MAX(0,DW$4-$DZ31-$CA$4+1),1,MIN($DZ31,DW$4-$CA$4+1)),OFFSET(Escalation!$K$24,($Y31-1)*(Escalation!$I$22+1)+DW$4-SSSModel!$C$3+1,MAX(0,DW$4-$DZ31-$CA$4+1),1,MIN($DZ31,DW$4-$CA$4+1))),
     IF(SSSModel!$C$4="PV",BY31*$EA31*(1+SSSModel!$C$2),
     IF(SSSModel!$C$4="FCR",$EC31*SUM(OFFSET($AC31,0,MAX(DW$4-$AC$4-$DZ31+1,0),1,MIN($DZ31,DW$4-$AC$4+1))),0)))),
SUM($AC31:$BZ31)*
     IF(SSSModel!$C$4="RR",OFFSET(Profiles!$K$2,$Z31,MAX(Profiles!$C$2,BY$4-$W31)),
     IF(SSSModel!$C$4="ECC",$EA31*$EB31*IF(MAX(Escalation!$C$2,BY$4-$W31)&gt;$DZ31-1,0,OFFSET(Escalation!$K$2,$Y31,MAX(Escalation!$C$2,BY$4-$W31))),
     IF(SSSModel!$C$4="PV",IF(DW$4=$W31,$EA31*(1+SSSModel!$C$2),0),
     IF(SSSModel!$C$4="FCR",IF(AND(DW$4&gt;=$W31,OFFSET(Profiles!$K$2,$Z31,MAX(Profiles!$C$2,BY$4-$W31))&gt;0),$EC31,0),0))))))</f>
        <v>0</v>
      </c>
      <c r="DX31" s="136">
        <f ca="1">IF(OR($Z31=0,SSSModel!$C$4="CF"),BZ31,
IF(LEFT($V31,3)="ON_",
     IF(SSSModel!$C$4="RR",SUMPRODUCT(OFFSET($AC31,0,0,1,$CB$2),OFFSET(Profiles!$K$28,($Z31-1)*(Profiles!$I$26+1)+DX$4-SSSModel!$C$3+1,0,1,$CB$2)),
     IF(SSSModel!$C$4="ECC",$EA31*$EB31*SUMPRODUCT(OFFSET($AC31,0,MAX(0,DX$4-$DZ31-$CA$4+1),1,MIN($DZ31,DX$4-$CA$4+1)),OFFSET(Escalation!$K$24,($Y31-1)*(Escalation!$I$22+1)+DX$4-SSSModel!$C$3+1,MAX(0,DX$4-$DZ31-$CA$4+1),1,MIN($DZ31,DX$4-$CA$4+1))),
     IF(SSSModel!$C$4="PV",BZ31*$EA31*(1+SSSModel!$C$2),
     IF(SSSModel!$C$4="FCR",$EC31*SUM(OFFSET($AC31,0,MAX(DX$4-$AC$4-$DZ31+1,0),1,MIN($DZ31,DX$4-$AC$4+1))),0)))),
SUM($AC31:$BZ31)*
     IF(SSSModel!$C$4="RR",OFFSET(Profiles!$K$2,$Z31,MAX(Profiles!$C$2,BZ$4-$W31)),
     IF(SSSModel!$C$4="ECC",$EA31*$EB31*IF(MAX(Escalation!$C$2,BZ$4-$W31)&gt;$DZ31-1,0,OFFSET(Escalation!$K$2,$Y31,MAX(Escalation!$C$2,BZ$4-$W31))),
     IF(SSSModel!$C$4="PV",IF(DX$4=$W31,$EA31*(1+SSSModel!$C$2),0),
     IF(SSSModel!$C$4="FCR",IF(AND(DX$4&gt;=$W31,OFFSET(Profiles!$K$2,$Z31,MAX(Profiles!$C$2,BZ$4-$W31))&gt;0),$EC31,0),0))))))</f>
        <v>0</v>
      </c>
      <c r="DY31" s="82">
        <f ca="1">IF($Y31=0,0,OFFSET(Escalation!$B$2,$Y31,0))</f>
        <v>0</v>
      </c>
      <c r="DZ31" s="80">
        <f ca="1">IF($Z31=0,0,COUNTIF(OFFSET(Profiles!$K$2,$Z31,0,1,50),"&gt;0"))</f>
        <v>0</v>
      </c>
      <c r="EA31" s="137">
        <f ca="1">IF($Z31=0,0,SUMPRODUCT(Profiles!$C$20:$BH$20,OFFSET(Profiles!$C$2,$Z31,0,1,Profiles!$B$1)))</f>
        <v>0</v>
      </c>
      <c r="EB31" s="24">
        <f ca="1">IF($Z31=0,0,((1-(1+DY31)/(1+SSSModel!$C$2))/(1-((1+DY31)/(1+SSSModel!$C$2))^DZ31))*(1+SSSModel!$C$2))</f>
        <v>0</v>
      </c>
      <c r="EC31" s="24">
        <f ca="1">IF($Z31=0,0,-PMT(SSSModel!$C$2,DZ31,EA31))</f>
        <v>0</v>
      </c>
    </row>
    <row r="32" spans="3:133" x14ac:dyDescent="0.35">
      <c r="C32" s="18">
        <f t="shared" si="5"/>
        <v>3</v>
      </c>
      <c r="D32" s="18">
        <f t="shared" si="6"/>
        <v>8</v>
      </c>
      <c r="E32" s="18">
        <f t="shared" ca="1" si="7"/>
        <v>0</v>
      </c>
      <c r="G32" s="25" t="str">
        <f ca="1">IF($E32=0,"",OFFSET(Resources!B$26,$E32,0))</f>
        <v/>
      </c>
      <c r="H32" s="25" t="str">
        <f ca="1">IF($E32=0,"",OFFSET(Resources!C$26,$E32,0))</f>
        <v/>
      </c>
      <c r="I32" s="25" t="str">
        <f ca="1">IF($E32=0,"",OFFSET(Resources!$E$26,$E32,0))</f>
        <v/>
      </c>
      <c r="J32" s="16">
        <v>1</v>
      </c>
      <c r="K32" s="16" t="s">
        <v>150</v>
      </c>
      <c r="L32" s="25" t="str">
        <f ca="1">OFFSET(Resources!$CG$24,0,$C32-1)</f>
        <v>XM System Upgrades</v>
      </c>
      <c r="M32" s="25" t="str">
        <f ca="1">OFFSET(Resources!$CG$25,0,$C32-1)</f>
        <v>Capital</v>
      </c>
      <c r="N32" s="1">
        <v>1</v>
      </c>
      <c r="O32" s="7">
        <f ca="1">IF($E32=0,0,OFFSET(Resources!$CG$26,$E32,$C32-1))</f>
        <v>0</v>
      </c>
      <c r="P32" s="25" t="str">
        <f ca="1">OFFSET(Resources!$CG$26,0,$C32-1)</f>
        <v>$</v>
      </c>
      <c r="Q32" s="18">
        <f ca="1">IF($E32=0,0,OFFSET(GenAlts!$W$4,$E32,$D32-1))</f>
        <v>0</v>
      </c>
      <c r="U32" s="25">
        <f ca="1">IF($E32=0,0,OFFSET(Resources!$AB$26,$E32,($C32-1)*Resources!$CI$20))</f>
        <v>0</v>
      </c>
      <c r="V32" s="99" t="str">
        <f t="shared" ca="1" si="8"/>
        <v/>
      </c>
      <c r="W32">
        <f t="shared" ca="1" si="4"/>
        <v>0</v>
      </c>
      <c r="X32">
        <f>IF(T32="",0,MATCH(T32,Profiles!$A$3:$A$22,0))</f>
        <v>0</v>
      </c>
      <c r="Y32" s="10">
        <f ca="1">IF(U32=0,0,MATCH(U32,Escalation!$A$3:$A$18,0))</f>
        <v>0</v>
      </c>
      <c r="Z32">
        <f ca="1">IF(V32="",0,MATCH(V32,Profiles!$A$3:$A$22,0))</f>
        <v>0</v>
      </c>
      <c r="AB32" s="8">
        <v>0</v>
      </c>
      <c r="AC32" s="72">
        <f ca="1">IF(OR(AC$4&lt;$Q32,AC$4&gt;$Q32+IF($S32="",1000,$S32)-1),0,IF(MOD(AC$4-$Q32,IF($R32="",1000,$R32))=0,$O32,0))*IF($Y32&gt;0,(1+INDEX(Escalation!$B$3:$B$18,$Y32,0))^(AC$4-SSSModel!$C$5),1)*IF($X32=0,1,OFFSET(Profiles!$K$2,$X32,MAX(Profiles!$C$2,AC$4-$Q32)))*IF($AA32=1,(1+SSSModel!#REF!),1)</f>
        <v>0</v>
      </c>
      <c r="AD32" s="72">
        <f ca="1">IF(OR(AD$4&lt;$Q32,AD$4&gt;$Q32+IF($S32="",1000,$S32)-1),0,IF(MOD(AD$4-$Q32,IF($R32="",1000,$R32))=0,$O32,0))*IF($Y32&gt;0,(1+INDEX(Escalation!$B$3:$B$18,$Y32,0))^(AD$4-SSSModel!$C$5),1)*IF($X32=0,1,OFFSET(Profiles!$K$2,$X32,MAX(Profiles!$C$2,AD$4-$Q32)))*IF($AA32=1,(1+SSSModel!#REF!),1)</f>
        <v>0</v>
      </c>
      <c r="AE32" s="72">
        <f ca="1">IF(OR(AE$4&lt;$Q32,AE$4&gt;$Q32+IF($S32="",1000,$S32)-1),0,IF(MOD(AE$4-$Q32,IF($R32="",1000,$R32))=0,$O32,0))*IF($Y32&gt;0,(1+INDEX(Escalation!$B$3:$B$18,$Y32,0))^(AE$4-SSSModel!$C$5),1)*IF($X32=0,1,OFFSET(Profiles!$K$2,$X32,MAX(Profiles!$C$2,AE$4-$Q32)))*IF($AA32=1,(1+SSSModel!#REF!),1)</f>
        <v>0</v>
      </c>
      <c r="AF32" s="72">
        <f ca="1">IF(OR(AF$4&lt;$Q32,AF$4&gt;$Q32+IF($S32="",1000,$S32)-1),0,IF(MOD(AF$4-$Q32,IF($R32="",1000,$R32))=0,$O32,0))*IF($Y32&gt;0,(1+INDEX(Escalation!$B$3:$B$18,$Y32,0))^(AF$4-SSSModel!$C$5),1)*IF($X32=0,1,OFFSET(Profiles!$K$2,$X32,MAX(Profiles!$C$2,AF$4-$Q32)))*IF($AA32=1,(1+SSSModel!#REF!),1)</f>
        <v>0</v>
      </c>
      <c r="AG32" s="72">
        <f ca="1">IF(OR(AG$4&lt;$Q32,AG$4&gt;$Q32+IF($S32="",1000,$S32)-1),0,IF(MOD(AG$4-$Q32,IF($R32="",1000,$R32))=0,$O32,0))*IF($Y32&gt;0,(1+INDEX(Escalation!$B$3:$B$18,$Y32,0))^(AG$4-SSSModel!$C$5),1)*IF($X32=0,1,OFFSET(Profiles!$K$2,$X32,MAX(Profiles!$C$2,AG$4-$Q32)))*IF($AA32=1,(1+SSSModel!#REF!),1)</f>
        <v>0</v>
      </c>
      <c r="AH32" s="72">
        <f ca="1">IF(OR(AH$4&lt;$Q32,AH$4&gt;$Q32+IF($S32="",1000,$S32)-1),0,IF(MOD(AH$4-$Q32,IF($R32="",1000,$R32))=0,$O32,0))*IF($Y32&gt;0,(1+INDEX(Escalation!$B$3:$B$18,$Y32,0))^(AH$4-SSSModel!$C$5),1)*IF($X32=0,1,OFFSET(Profiles!$K$2,$X32,MAX(Profiles!$C$2,AH$4-$Q32)))*IF($AA32=1,(1+SSSModel!#REF!),1)</f>
        <v>0</v>
      </c>
      <c r="AI32" s="72">
        <f ca="1">IF(OR(AI$4&lt;$Q32,AI$4&gt;$Q32+IF($S32="",1000,$S32)-1),0,IF(MOD(AI$4-$Q32,IF($R32="",1000,$R32))=0,$O32,0))*IF($Y32&gt;0,(1+INDEX(Escalation!$B$3:$B$18,$Y32,0))^(AI$4-SSSModel!$C$5),1)*IF($X32=0,1,OFFSET(Profiles!$K$2,$X32,MAX(Profiles!$C$2,AI$4-$Q32)))*IF($AA32=1,(1+SSSModel!#REF!),1)</f>
        <v>0</v>
      </c>
      <c r="AJ32" s="72">
        <f ca="1">IF(OR(AJ$4&lt;$Q32,AJ$4&gt;$Q32+IF($S32="",1000,$S32)-1),0,IF(MOD(AJ$4-$Q32,IF($R32="",1000,$R32))=0,$O32,0))*IF($Y32&gt;0,(1+INDEX(Escalation!$B$3:$B$18,$Y32,0))^(AJ$4-SSSModel!$C$5),1)*IF($X32=0,1,OFFSET(Profiles!$K$2,$X32,MAX(Profiles!$C$2,AJ$4-$Q32)))*IF($AA32=1,(1+SSSModel!#REF!),1)</f>
        <v>0</v>
      </c>
      <c r="AK32" s="72">
        <f ca="1">IF(OR(AK$4&lt;$Q32,AK$4&gt;$Q32+IF($S32="",1000,$S32)-1),0,IF(MOD(AK$4-$Q32,IF($R32="",1000,$R32))=0,$O32,0))*IF($Y32&gt;0,(1+INDEX(Escalation!$B$3:$B$18,$Y32,0))^(AK$4-SSSModel!$C$5),1)*IF($X32=0,1,OFFSET(Profiles!$K$2,$X32,MAX(Profiles!$C$2,AK$4-$Q32)))*IF($AA32=1,(1+SSSModel!#REF!),1)</f>
        <v>0</v>
      </c>
      <c r="AL32" s="72">
        <f ca="1">IF(OR(AL$4&lt;$Q32,AL$4&gt;$Q32+IF($S32="",1000,$S32)-1),0,IF(MOD(AL$4-$Q32,IF($R32="",1000,$R32))=0,$O32,0))*IF($Y32&gt;0,(1+INDEX(Escalation!$B$3:$B$18,$Y32,0))^(AL$4-SSSModel!$C$5),1)*IF($X32=0,1,OFFSET(Profiles!$K$2,$X32,MAX(Profiles!$C$2,AL$4-$Q32)))*IF($AA32=1,(1+SSSModel!#REF!),1)</f>
        <v>0</v>
      </c>
      <c r="AM32" s="72">
        <f ca="1">IF(OR(AM$4&lt;$Q32,AM$4&gt;$Q32+IF($S32="",1000,$S32)-1),0,IF(MOD(AM$4-$Q32,IF($R32="",1000,$R32))=0,$O32,0))*IF($Y32&gt;0,(1+INDEX(Escalation!$B$3:$B$18,$Y32,0))^(AM$4-SSSModel!$C$5),1)*IF($X32=0,1,OFFSET(Profiles!$K$2,$X32,MAX(Profiles!$C$2,AM$4-$Q32)))*IF($AA32=1,(1+SSSModel!#REF!),1)</f>
        <v>0</v>
      </c>
      <c r="AN32" s="72">
        <f ca="1">IF(OR(AN$4&lt;$Q32,AN$4&gt;$Q32+IF($S32="",1000,$S32)-1),0,IF(MOD(AN$4-$Q32,IF($R32="",1000,$R32))=0,$O32,0))*IF($Y32&gt;0,(1+INDEX(Escalation!$B$3:$B$18,$Y32,0))^(AN$4-SSSModel!$C$5),1)*IF($X32=0,1,OFFSET(Profiles!$K$2,$X32,MAX(Profiles!$C$2,AN$4-$Q32)))*IF($AA32=1,(1+SSSModel!#REF!),1)</f>
        <v>0</v>
      </c>
      <c r="AO32" s="72">
        <f ca="1">IF(OR(AO$4&lt;$Q32,AO$4&gt;$Q32+IF($S32="",1000,$S32)-1),0,IF(MOD(AO$4-$Q32,IF($R32="",1000,$R32))=0,$O32,0))*IF($Y32&gt;0,(1+INDEX(Escalation!$B$3:$B$18,$Y32,0))^(AO$4-SSSModel!$C$5),1)*IF($X32=0,1,OFFSET(Profiles!$K$2,$X32,MAX(Profiles!$C$2,AO$4-$Q32)))*IF($AA32=1,(1+SSSModel!#REF!),1)</f>
        <v>0</v>
      </c>
      <c r="AP32" s="72">
        <f ca="1">IF(OR(AP$4&lt;$Q32,AP$4&gt;$Q32+IF($S32="",1000,$S32)-1),0,IF(MOD(AP$4-$Q32,IF($R32="",1000,$R32))=0,$O32,0))*IF($Y32&gt;0,(1+INDEX(Escalation!$B$3:$B$18,$Y32,0))^(AP$4-SSSModel!$C$5),1)*IF($X32=0,1,OFFSET(Profiles!$K$2,$X32,MAX(Profiles!$C$2,AP$4-$Q32)))*IF($AA32=1,(1+SSSModel!#REF!),1)</f>
        <v>0</v>
      </c>
      <c r="AQ32" s="72">
        <f ca="1">IF(OR(AQ$4&lt;$Q32,AQ$4&gt;$Q32+IF($S32="",1000,$S32)-1),0,IF(MOD(AQ$4-$Q32,IF($R32="",1000,$R32))=0,$O32,0))*IF($Y32&gt;0,(1+INDEX(Escalation!$B$3:$B$18,$Y32,0))^(AQ$4-SSSModel!$C$5),1)*IF($X32=0,1,OFFSET(Profiles!$K$2,$X32,MAX(Profiles!$C$2,AQ$4-$Q32)))*IF($AA32=1,(1+SSSModel!#REF!),1)</f>
        <v>0</v>
      </c>
      <c r="AR32" s="72">
        <f ca="1">IF(OR(AR$4&lt;$Q32,AR$4&gt;$Q32+IF($S32="",1000,$S32)-1),0,IF(MOD(AR$4-$Q32,IF($R32="",1000,$R32))=0,$O32,0))*IF($Y32&gt;0,(1+INDEX(Escalation!$B$3:$B$18,$Y32,0))^(AR$4-SSSModel!$C$5),1)*IF($X32=0,1,OFFSET(Profiles!$K$2,$X32,MAX(Profiles!$C$2,AR$4-$Q32)))*IF($AA32=1,(1+SSSModel!#REF!),1)</f>
        <v>0</v>
      </c>
      <c r="AS32" s="72">
        <f ca="1">IF(OR(AS$4&lt;$Q32,AS$4&gt;$Q32+IF($S32="",1000,$S32)-1),0,IF(MOD(AS$4-$Q32,IF($R32="",1000,$R32))=0,$O32,0))*IF($Y32&gt;0,(1+INDEX(Escalation!$B$3:$B$18,$Y32,0))^(AS$4-SSSModel!$C$5),1)*IF($X32=0,1,OFFSET(Profiles!$K$2,$X32,MAX(Profiles!$C$2,AS$4-$Q32)))*IF($AA32=1,(1+SSSModel!#REF!),1)</f>
        <v>0</v>
      </c>
      <c r="AT32" s="72">
        <f ca="1">IF(OR(AT$4&lt;$Q32,AT$4&gt;$Q32+IF($S32="",1000,$S32)-1),0,IF(MOD(AT$4-$Q32,IF($R32="",1000,$R32))=0,$O32,0))*IF($Y32&gt;0,(1+INDEX(Escalation!$B$3:$B$18,$Y32,0))^(AT$4-SSSModel!$C$5),1)*IF($X32=0,1,OFFSET(Profiles!$K$2,$X32,MAX(Profiles!$C$2,AT$4-$Q32)))*IF($AA32=1,(1+SSSModel!#REF!),1)</f>
        <v>0</v>
      </c>
      <c r="AU32" s="72">
        <f ca="1">IF(OR(AU$4&lt;$Q32,AU$4&gt;$Q32+IF($S32="",1000,$S32)-1),0,IF(MOD(AU$4-$Q32,IF($R32="",1000,$R32))=0,$O32,0))*IF($Y32&gt;0,(1+INDEX(Escalation!$B$3:$B$18,$Y32,0))^(AU$4-SSSModel!$C$5),1)*IF($X32=0,1,OFFSET(Profiles!$K$2,$X32,MAX(Profiles!$C$2,AU$4-$Q32)))*IF($AA32=1,(1+SSSModel!#REF!),1)</f>
        <v>0</v>
      </c>
      <c r="AV32" s="72">
        <f ca="1">IF(OR(AV$4&lt;$Q32,AV$4&gt;$Q32+IF($S32="",1000,$S32)-1),0,IF(MOD(AV$4-$Q32,IF($R32="",1000,$R32))=0,$O32,0))*IF($Y32&gt;0,(1+INDEX(Escalation!$B$3:$B$18,$Y32,0))^(AV$4-SSSModel!$C$5),1)*IF($X32=0,1,OFFSET(Profiles!$K$2,$X32,MAX(Profiles!$C$2,AV$4-$Q32)))*IF($AA32=1,(1+SSSModel!#REF!),1)</f>
        <v>0</v>
      </c>
      <c r="AW32" s="72">
        <f ca="1">IF(OR(AW$4&lt;$Q32,AW$4&gt;$Q32+IF($S32="",1000,$S32)-1),0,IF(MOD(AW$4-$Q32,IF($R32="",1000,$R32))=0,$O32,0))*IF($Y32&gt;0,(1+INDEX(Escalation!$B$3:$B$18,$Y32,0))^(AW$4-SSSModel!$C$5),1)*IF($X32=0,1,OFFSET(Profiles!$K$2,$X32,MAX(Profiles!$C$2,AW$4-$Q32)))*IF($AA32=1,(1+SSSModel!#REF!),1)</f>
        <v>0</v>
      </c>
      <c r="AX32" s="72">
        <f ca="1">IF(OR(AX$4&lt;$Q32,AX$4&gt;$Q32+IF($S32="",1000,$S32)-1),0,IF(MOD(AX$4-$Q32,IF($R32="",1000,$R32))=0,$O32,0))*IF($Y32&gt;0,(1+INDEX(Escalation!$B$3:$B$18,$Y32,0))^(AX$4-SSSModel!$C$5),1)*IF($X32=0,1,OFFSET(Profiles!$K$2,$X32,MAX(Profiles!$C$2,AX$4-$Q32)))*IF($AA32=1,(1+SSSModel!#REF!),1)</f>
        <v>0</v>
      </c>
      <c r="AY32" s="72">
        <f ca="1">IF(OR(AY$4&lt;$Q32,AY$4&gt;$Q32+IF($S32="",1000,$S32)-1),0,IF(MOD(AY$4-$Q32,IF($R32="",1000,$R32))=0,$O32,0))*IF($Y32&gt;0,(1+INDEX(Escalation!$B$3:$B$18,$Y32,0))^(AY$4-SSSModel!$C$5),1)*IF($X32=0,1,OFFSET(Profiles!$K$2,$X32,MAX(Profiles!$C$2,AY$4-$Q32)))*IF($AA32=1,(1+SSSModel!#REF!),1)</f>
        <v>0</v>
      </c>
      <c r="AZ32" s="72">
        <f ca="1">IF(OR(AZ$4&lt;$Q32,AZ$4&gt;$Q32+IF($S32="",1000,$S32)-1),0,IF(MOD(AZ$4-$Q32,IF($R32="",1000,$R32))=0,$O32,0))*IF($Y32&gt;0,(1+INDEX(Escalation!$B$3:$B$18,$Y32,0))^(AZ$4-SSSModel!$C$5),1)*IF($X32=0,1,OFFSET(Profiles!$K$2,$X32,MAX(Profiles!$C$2,AZ$4-$Q32)))*IF($AA32=1,(1+SSSModel!#REF!),1)</f>
        <v>0</v>
      </c>
      <c r="BA32" s="72">
        <f ca="1">IF(OR(BA$4&lt;$Q32,BA$4&gt;$Q32+IF($S32="",1000,$S32)-1),0,IF(MOD(BA$4-$Q32,IF($R32="",1000,$R32))=0,$O32,0))*IF($Y32&gt;0,(1+INDEX(Escalation!$B$3:$B$18,$Y32,0))^(BA$4-SSSModel!$C$5),1)*IF($X32=0,1,OFFSET(Profiles!$K$2,$X32,MAX(Profiles!$C$2,BA$4-$Q32)))*IF($AA32=1,(1+SSSModel!#REF!),1)</f>
        <v>0</v>
      </c>
      <c r="BB32" s="72">
        <f ca="1">IF(OR(BB$4&lt;$Q32,BB$4&gt;$Q32+IF($S32="",1000,$S32)-1),0,IF(MOD(BB$4-$Q32,IF($R32="",1000,$R32))=0,$O32,0))*IF($Y32&gt;0,(1+INDEX(Escalation!$B$3:$B$18,$Y32,0))^(BB$4-SSSModel!$C$5),1)*IF($X32=0,1,OFFSET(Profiles!$K$2,$X32,MAX(Profiles!$C$2,BB$4-$Q32)))*IF($AA32=1,(1+SSSModel!#REF!),1)</f>
        <v>0</v>
      </c>
      <c r="BC32" s="72">
        <f ca="1">IF(OR(BC$4&lt;$Q32,BC$4&gt;$Q32+IF($S32="",1000,$S32)-1),0,IF(MOD(BC$4-$Q32,IF($R32="",1000,$R32))=0,$O32,0))*IF($Y32&gt;0,(1+INDEX(Escalation!$B$3:$B$18,$Y32,0))^(BC$4-SSSModel!$C$5),1)*IF($X32=0,1,OFFSET(Profiles!$K$2,$X32,MAX(Profiles!$C$2,BC$4-$Q32)))*IF($AA32=1,(1+SSSModel!#REF!),1)</f>
        <v>0</v>
      </c>
      <c r="BD32" s="72">
        <f ca="1">IF(OR(BD$4&lt;$Q32,BD$4&gt;$Q32+IF($S32="",1000,$S32)-1),0,IF(MOD(BD$4-$Q32,IF($R32="",1000,$R32))=0,$O32,0))*IF($Y32&gt;0,(1+INDEX(Escalation!$B$3:$B$18,$Y32,0))^(BD$4-SSSModel!$C$5),1)*IF($X32=0,1,OFFSET(Profiles!$K$2,$X32,MAX(Profiles!$C$2,BD$4-$Q32)))*IF($AA32=1,(1+SSSModel!#REF!),1)</f>
        <v>0</v>
      </c>
      <c r="BE32" s="72">
        <f ca="1">IF(OR(BE$4&lt;$Q32,BE$4&gt;$Q32+IF($S32="",1000,$S32)-1),0,IF(MOD(BE$4-$Q32,IF($R32="",1000,$R32))=0,$O32,0))*IF($Y32&gt;0,(1+INDEX(Escalation!$B$3:$B$18,$Y32,0))^(BE$4-SSSModel!$C$5),1)*IF($X32=0,1,OFFSET(Profiles!$K$2,$X32,MAX(Profiles!$C$2,BE$4-$Q32)))*IF($AA32=1,(1+SSSModel!#REF!),1)</f>
        <v>0</v>
      </c>
      <c r="BF32" s="72">
        <f ca="1">IF(OR(BF$4&lt;$Q32,BF$4&gt;$Q32+IF($S32="",1000,$S32)-1),0,IF(MOD(BF$4-$Q32,IF($R32="",1000,$R32))=0,$O32,0))*IF($Y32&gt;0,(1+INDEX(Escalation!$B$3:$B$18,$Y32,0))^(BF$4-SSSModel!$C$5),1)*IF($X32=0,1,OFFSET(Profiles!$K$2,$X32,MAX(Profiles!$C$2,BF$4-$Q32)))*IF($AA32=1,(1+SSSModel!#REF!),1)</f>
        <v>0</v>
      </c>
      <c r="BG32" s="72">
        <f ca="1">IF(OR(BG$4&lt;$Q32,BG$4&gt;$Q32+IF($S32="",1000,$S32)-1),0,IF(MOD(BG$4-$Q32,IF($R32="",1000,$R32))=0,$O32,0))*IF($Y32&gt;0,(1+INDEX(Escalation!$B$3:$B$18,$Y32,0))^(BG$4-SSSModel!$C$5),1)*IF($X32=0,1,OFFSET(Profiles!$K$2,$X32,MAX(Profiles!$C$2,BG$4-$Q32)))*IF($AA32=1,(1+SSSModel!#REF!),1)</f>
        <v>0</v>
      </c>
      <c r="BH32" s="72">
        <f ca="1">IF(OR(BH$4&lt;$Q32,BH$4&gt;$Q32+IF($S32="",1000,$S32)-1),0,IF(MOD(BH$4-$Q32,IF($R32="",1000,$R32))=0,$O32,0))*IF($Y32&gt;0,(1+INDEX(Escalation!$B$3:$B$18,$Y32,0))^(BH$4-SSSModel!$C$5),1)*IF($X32=0,1,OFFSET(Profiles!$K$2,$X32,MAX(Profiles!$C$2,BH$4-$Q32)))*IF($AA32=1,(1+SSSModel!#REF!),1)</f>
        <v>0</v>
      </c>
      <c r="BI32" s="72">
        <f ca="1">IF(OR(BI$4&lt;$Q32,BI$4&gt;$Q32+IF($S32="",1000,$S32)-1),0,IF(MOD(BI$4-$Q32,IF($R32="",1000,$R32))=0,$O32,0))*IF($Y32&gt;0,(1+INDEX(Escalation!$B$3:$B$18,$Y32,0))^(BI$4-SSSModel!$C$5),1)*IF($X32=0,1,OFFSET(Profiles!$K$2,$X32,MAX(Profiles!$C$2,BI$4-$Q32)))*IF($AA32=1,(1+SSSModel!#REF!),1)</f>
        <v>0</v>
      </c>
      <c r="BJ32" s="72">
        <f ca="1">IF(OR(BJ$4&lt;$Q32,BJ$4&gt;$Q32+IF($S32="",1000,$S32)-1),0,IF(MOD(BJ$4-$Q32,IF($R32="",1000,$R32))=0,$O32,0))*IF($Y32&gt;0,(1+INDEX(Escalation!$B$3:$B$18,$Y32,0))^(BJ$4-SSSModel!$C$5),1)*IF($X32=0,1,OFFSET(Profiles!$K$2,$X32,MAX(Profiles!$C$2,BJ$4-$Q32)))*IF($AA32=1,(1+SSSModel!#REF!),1)</f>
        <v>0</v>
      </c>
      <c r="BK32" s="72">
        <f ca="1">IF(OR(BK$4&lt;$Q32,BK$4&gt;$Q32+IF($S32="",1000,$S32)-1),0,IF(MOD(BK$4-$Q32,IF($R32="",1000,$R32))=0,$O32,0))*IF($Y32&gt;0,(1+INDEX(Escalation!$B$3:$B$18,$Y32,0))^(BK$4-SSSModel!$C$5),1)*IF($X32=0,1,OFFSET(Profiles!$K$2,$X32,MAX(Profiles!$C$2,BK$4-$Q32)))*IF($AA32=1,(1+SSSModel!#REF!),1)</f>
        <v>0</v>
      </c>
      <c r="BL32" s="72">
        <f ca="1">IF(OR(BL$4&lt;$Q32,BL$4&gt;$Q32+IF($S32="",1000,$S32)-1),0,IF(MOD(BL$4-$Q32,IF($R32="",1000,$R32))=0,$O32,0))*IF($Y32&gt;0,(1+INDEX(Escalation!$B$3:$B$18,$Y32,0))^(BL$4-SSSModel!$C$5),1)*IF($X32=0,1,OFFSET(Profiles!$K$2,$X32,MAX(Profiles!$C$2,BL$4-$Q32)))*IF($AA32=1,(1+SSSModel!#REF!),1)</f>
        <v>0</v>
      </c>
      <c r="BM32" s="72">
        <f ca="1">IF(OR(BM$4&lt;$Q32,BM$4&gt;$Q32+IF($S32="",1000,$S32)-1),0,IF(MOD(BM$4-$Q32,IF($R32="",1000,$R32))=0,$O32,0))*IF($Y32&gt;0,(1+INDEX(Escalation!$B$3:$B$18,$Y32,0))^(BM$4-SSSModel!$C$5),1)*IF($X32=0,1,OFFSET(Profiles!$K$2,$X32,MAX(Profiles!$C$2,BM$4-$Q32)))*IF($AA32=1,(1+SSSModel!#REF!),1)</f>
        <v>0</v>
      </c>
      <c r="BN32" s="72">
        <f ca="1">IF(OR(BN$4&lt;$Q32,BN$4&gt;$Q32+IF($S32="",1000,$S32)-1),0,IF(MOD(BN$4-$Q32,IF($R32="",1000,$R32))=0,$O32,0))*IF($Y32&gt;0,(1+INDEX(Escalation!$B$3:$B$18,$Y32,0))^(BN$4-SSSModel!$C$5),1)*IF($X32=0,1,OFFSET(Profiles!$K$2,$X32,MAX(Profiles!$C$2,BN$4-$Q32)))*IF($AA32=1,(1+SSSModel!#REF!),1)</f>
        <v>0</v>
      </c>
      <c r="BO32" s="72">
        <f ca="1">IF(OR(BO$4&lt;$Q32,BO$4&gt;$Q32+IF($S32="",1000,$S32)-1),0,IF(MOD(BO$4-$Q32,IF($R32="",1000,$R32))=0,$O32,0))*IF($Y32&gt;0,(1+INDEX(Escalation!$B$3:$B$18,$Y32,0))^(BO$4-SSSModel!$C$5),1)*IF($X32=0,1,OFFSET(Profiles!$K$2,$X32,MAX(Profiles!$C$2,BO$4-$Q32)))*IF($AA32=1,(1+SSSModel!#REF!),1)</f>
        <v>0</v>
      </c>
      <c r="BP32" s="72">
        <f ca="1">IF(OR(BP$4&lt;$Q32,BP$4&gt;$Q32+IF($S32="",1000,$S32)-1),0,IF(MOD(BP$4-$Q32,IF($R32="",1000,$R32))=0,$O32,0))*IF($Y32&gt;0,(1+INDEX(Escalation!$B$3:$B$18,$Y32,0))^(BP$4-SSSModel!$C$5),1)*IF($X32=0,1,OFFSET(Profiles!$K$2,$X32,MAX(Profiles!$C$2,BP$4-$Q32)))*IF($AA32=1,(1+SSSModel!#REF!),1)</f>
        <v>0</v>
      </c>
      <c r="BQ32" s="72">
        <f ca="1">IF(OR(BQ$4&lt;$Q32,BQ$4&gt;$Q32+IF($S32="",1000,$S32)-1),0,IF(MOD(BQ$4-$Q32,IF($R32="",1000,$R32))=0,$O32,0))*IF($Y32&gt;0,(1+INDEX(Escalation!$B$3:$B$18,$Y32,0))^(BQ$4-SSSModel!$C$5),1)*IF($X32=0,1,OFFSET(Profiles!$K$2,$X32,MAX(Profiles!$C$2,BQ$4-$Q32)))*IF($AA32=1,(1+SSSModel!#REF!),1)</f>
        <v>0</v>
      </c>
      <c r="BR32" s="72">
        <f ca="1">IF(OR(BR$4&lt;$Q32,BR$4&gt;$Q32+IF($S32="",1000,$S32)-1),0,IF(MOD(BR$4-$Q32,IF($R32="",1000,$R32))=0,$O32,0))*IF($Y32&gt;0,(1+INDEX(Escalation!$B$3:$B$18,$Y32,0))^(BR$4-SSSModel!$C$5),1)*IF($X32=0,1,OFFSET(Profiles!$K$2,$X32,MAX(Profiles!$C$2,BR$4-$Q32)))*IF($AA32=1,(1+SSSModel!#REF!),1)</f>
        <v>0</v>
      </c>
      <c r="BS32" s="72">
        <f ca="1">IF(OR(BS$4&lt;$Q32,BS$4&gt;$Q32+IF($S32="",1000,$S32)-1),0,IF(MOD(BS$4-$Q32,IF($R32="",1000,$R32))=0,$O32,0))*IF($Y32&gt;0,(1+INDEX(Escalation!$B$3:$B$18,$Y32,0))^(BS$4-SSSModel!$C$5),1)*IF($X32=0,1,OFFSET(Profiles!$K$2,$X32,MAX(Profiles!$C$2,BS$4-$Q32)))*IF($AA32=1,(1+SSSModel!#REF!),1)</f>
        <v>0</v>
      </c>
      <c r="BT32" s="72">
        <f ca="1">IF(OR(BT$4&lt;$Q32,BT$4&gt;$Q32+IF($S32="",1000,$S32)-1),0,IF(MOD(BT$4-$Q32,IF($R32="",1000,$R32))=0,$O32,0))*IF($Y32&gt;0,(1+INDEX(Escalation!$B$3:$B$18,$Y32,0))^(BT$4-SSSModel!$C$5),1)*IF($X32=0,1,OFFSET(Profiles!$K$2,$X32,MAX(Profiles!$C$2,BT$4-$Q32)))*IF($AA32=1,(1+SSSModel!#REF!),1)</f>
        <v>0</v>
      </c>
      <c r="BU32" s="72">
        <f ca="1">IF(OR(BU$4&lt;$Q32,BU$4&gt;$Q32+IF($S32="",1000,$S32)-1),0,IF(MOD(BU$4-$Q32,IF($R32="",1000,$R32))=0,$O32,0))*IF($Y32&gt;0,(1+INDEX(Escalation!$B$3:$B$18,$Y32,0))^(BU$4-SSSModel!$C$5),1)*IF($X32=0,1,OFFSET(Profiles!$K$2,$X32,MAX(Profiles!$C$2,BU$4-$Q32)))*IF($AA32=1,(1+SSSModel!#REF!),1)</f>
        <v>0</v>
      </c>
      <c r="BV32" s="72">
        <f ca="1">IF(OR(BV$4&lt;$Q32,BV$4&gt;$Q32+IF($S32="",1000,$S32)-1),0,IF(MOD(BV$4-$Q32,IF($R32="",1000,$R32))=0,$O32,0))*IF($Y32&gt;0,(1+INDEX(Escalation!$B$3:$B$18,$Y32,0))^(BV$4-SSSModel!$C$5),1)*IF($X32=0,1,OFFSET(Profiles!$K$2,$X32,MAX(Profiles!$C$2,BV$4-$Q32)))*IF($AA32=1,(1+SSSModel!#REF!),1)</f>
        <v>0</v>
      </c>
      <c r="BW32" s="72">
        <f ca="1">IF(OR(BW$4&lt;$Q32,BW$4&gt;$Q32+IF($S32="",1000,$S32)-1),0,IF(MOD(BW$4-$Q32,IF($R32="",1000,$R32))=0,$O32,0))*IF($Y32&gt;0,(1+INDEX(Escalation!$B$3:$B$18,$Y32,0))^(BW$4-SSSModel!$C$5),1)*IF($X32=0,1,OFFSET(Profiles!$K$2,$X32,MAX(Profiles!$C$2,BW$4-$Q32)))*IF($AA32=1,(1+SSSModel!#REF!),1)</f>
        <v>0</v>
      </c>
      <c r="BX32" s="72">
        <f ca="1">IF(OR(BX$4&lt;$Q32,BX$4&gt;$Q32+IF($S32="",1000,$S32)-1),0,IF(MOD(BX$4-$Q32,IF($R32="",1000,$R32))=0,$O32,0))*IF($Y32&gt;0,(1+INDEX(Escalation!$B$3:$B$18,$Y32,0))^(BX$4-SSSModel!$C$5),1)*IF($X32=0,1,OFFSET(Profiles!$K$2,$X32,MAX(Profiles!$C$2,BX$4-$Q32)))*IF($AA32=1,(1+SSSModel!#REF!),1)</f>
        <v>0</v>
      </c>
      <c r="BY32" s="72">
        <f ca="1">IF(OR(BY$4&lt;$Q32,BY$4&gt;$Q32+IF($S32="",1000,$S32)-1),0,IF(MOD(BY$4-$Q32,IF($R32="",1000,$R32))=0,$O32,0))*IF($Y32&gt;0,(1+INDEX(Escalation!$B$3:$B$18,$Y32,0))^(BY$4-SSSModel!$C$5),1)*IF($X32=0,1,OFFSET(Profiles!$K$2,$X32,MAX(Profiles!$C$2,BY$4-$Q32)))*IF($AA32=1,(1+SSSModel!#REF!),1)</f>
        <v>0</v>
      </c>
      <c r="BZ32" s="72">
        <f ca="1">IF(OR(BZ$4&lt;$Q32,BZ$4&gt;$Q32+IF($S32="",1000,$S32)-1),0,IF(MOD(BZ$4-$Q32,IF($R32="",1000,$R32))=0,$O32,0))*IF($Y32&gt;0,(1+INDEX(Escalation!$B$3:$B$18,$Y32,0))^(BZ$4-SSSModel!$C$5),1)*IF($X32=0,1,OFFSET(Profiles!$K$2,$X32,MAX(Profiles!$C$2,BZ$4-$Q32)))*IF($AA32=1,(1+SSSModel!#REF!),1)</f>
        <v>0</v>
      </c>
      <c r="CA32" s="134">
        <f ca="1">IF(OR($Z32=0,SSSModel!$C$4="CF"),AC32,
IF(LEFT($V32,3)="ON_",
     IF(SSSModel!$C$4="RR",SUMPRODUCT(OFFSET($AC32,0,0,1,$CB$2),OFFSET(Profiles!$K$28,($Z32-1)*(Profiles!$I$26+1)+CA$4-SSSModel!$C$3+1,0,1,$CB$2)),
     IF(SSSModel!$C$4="ECC",$EA32*$EB32*SUMPRODUCT(OFFSET($AC32,0,MAX(0,CA$4-$DZ32-$CA$4+1),1,MIN($DZ32,CA$4-$CA$4+1)),OFFSET(Escalation!$K$24,($Y32-1)*(Escalation!$I$22+1)+CA$4-SSSModel!$C$3+1,MAX(0,CA$4-$DZ32-$CA$4+1),1,MIN($DZ32,CA$4-$CA$4+1))),
     IF(SSSModel!$C$4="PV",AC32*$EA32*(1+SSSModel!$C$2),
     IF(SSSModel!$C$4="FCR",$EC32*SUM(OFFSET($AC32,0,MAX(CA$4-$AC$4-$DZ32+1,0),1,MIN($DZ32,CA$4-$AC$4+1))),0)))),
SUM($AC32:$BZ32)*
     IF(SSSModel!$C$4="RR",OFFSET(Profiles!$K$2,$Z32,MAX(Profiles!$C$2,AC$4-$W32)),
     IF(SSSModel!$C$4="ECC",$EA32*$EB32*IF(MAX(Escalation!$C$2,AC$4-$W32)&gt;$DZ32-1,0,OFFSET(Escalation!$K$2,$Y32,MAX(Escalation!$C$2,AC$4-$W32))),
     IF(SSSModel!$C$4="PV",IF(CA$4=$W32,$EA32*(1+SSSModel!$C$2),0),
     IF(SSSModel!$C$4="FCR",IF(AND(CA$4&gt;=$W32,OFFSET(Profiles!$K$2,$Z32,MAX(Profiles!$C$2,AC$4-$W32))&gt;0),$EC32,0),0))))))</f>
        <v>0</v>
      </c>
      <c r="CB32" s="135">
        <f ca="1">IF(OR($Z32=0,SSSModel!$C$4="CF"),AD32,
IF(LEFT($V32,3)="ON_",
     IF(SSSModel!$C$4="RR",SUMPRODUCT(OFFSET($AC32,0,0,1,$CB$2),OFFSET(Profiles!$K$28,($Z32-1)*(Profiles!$I$26+1)+CB$4-SSSModel!$C$3+1,0,1,$CB$2)),
     IF(SSSModel!$C$4="ECC",$EA32*$EB32*SUMPRODUCT(OFFSET($AC32,0,MAX(0,CB$4-$DZ32-$CA$4+1),1,MIN($DZ32,CB$4-$CA$4+1)),OFFSET(Escalation!$K$24,($Y32-1)*(Escalation!$I$22+1)+CB$4-SSSModel!$C$3+1,MAX(0,CB$4-$DZ32-$CA$4+1),1,MIN($DZ32,CB$4-$CA$4+1))),
     IF(SSSModel!$C$4="PV",AD32*$EA32*(1+SSSModel!$C$2),
     IF(SSSModel!$C$4="FCR",$EC32*SUM(OFFSET($AC32,0,MAX(CB$4-$AC$4-$DZ32+1,0),1,MIN($DZ32,CB$4-$AC$4+1))),0)))),
SUM($AC32:$BZ32)*
     IF(SSSModel!$C$4="RR",OFFSET(Profiles!$K$2,$Z32,MAX(Profiles!$C$2,AD$4-$W32)),
     IF(SSSModel!$C$4="ECC",$EA32*$EB32*IF(MAX(Escalation!$C$2,AD$4-$W32)&gt;$DZ32-1,0,OFFSET(Escalation!$K$2,$Y32,MAX(Escalation!$C$2,AD$4-$W32))),
     IF(SSSModel!$C$4="PV",IF(CB$4=$W32,$EA32*(1+SSSModel!$C$2),0),
     IF(SSSModel!$C$4="FCR",IF(AND(CB$4&gt;=$W32,OFFSET(Profiles!$K$2,$Z32,MAX(Profiles!$C$2,AD$4-$W32))&gt;0),$EC32,0),0))))))</f>
        <v>0</v>
      </c>
      <c r="CC32" s="135">
        <f ca="1">IF(OR($Z32=0,SSSModel!$C$4="CF"),AE32,
IF(LEFT($V32,3)="ON_",
     IF(SSSModel!$C$4="RR",SUMPRODUCT(OFFSET($AC32,0,0,1,$CB$2),OFFSET(Profiles!$K$28,($Z32-1)*(Profiles!$I$26+1)+CC$4-SSSModel!$C$3+1,0,1,$CB$2)),
     IF(SSSModel!$C$4="ECC",$EA32*$EB32*SUMPRODUCT(OFFSET($AC32,0,MAX(0,CC$4-$DZ32-$CA$4+1),1,MIN($DZ32,CC$4-$CA$4+1)),OFFSET(Escalation!$K$24,($Y32-1)*(Escalation!$I$22+1)+CC$4-SSSModel!$C$3+1,MAX(0,CC$4-$DZ32-$CA$4+1),1,MIN($DZ32,CC$4-$CA$4+1))),
     IF(SSSModel!$C$4="PV",AE32*$EA32*(1+SSSModel!$C$2),
     IF(SSSModel!$C$4="FCR",$EC32*SUM(OFFSET($AC32,0,MAX(CC$4-$AC$4-$DZ32+1,0),1,MIN($DZ32,CC$4-$AC$4+1))),0)))),
SUM($AC32:$BZ32)*
     IF(SSSModel!$C$4="RR",OFFSET(Profiles!$K$2,$Z32,MAX(Profiles!$C$2,AE$4-$W32)),
     IF(SSSModel!$C$4="ECC",$EA32*$EB32*IF(MAX(Escalation!$C$2,AE$4-$W32)&gt;$DZ32-1,0,OFFSET(Escalation!$K$2,$Y32,MAX(Escalation!$C$2,AE$4-$W32))),
     IF(SSSModel!$C$4="PV",IF(CC$4=$W32,$EA32*(1+SSSModel!$C$2),0),
     IF(SSSModel!$C$4="FCR",IF(AND(CC$4&gt;=$W32,OFFSET(Profiles!$K$2,$Z32,MAX(Profiles!$C$2,AE$4-$W32))&gt;0),$EC32,0),0))))))</f>
        <v>0</v>
      </c>
      <c r="CD32" s="135">
        <f ca="1">IF(OR($Z32=0,SSSModel!$C$4="CF"),AF32,
IF(LEFT($V32,3)="ON_",
     IF(SSSModel!$C$4="RR",SUMPRODUCT(OFFSET($AC32,0,0,1,$CB$2),OFFSET(Profiles!$K$28,($Z32-1)*(Profiles!$I$26+1)+CD$4-SSSModel!$C$3+1,0,1,$CB$2)),
     IF(SSSModel!$C$4="ECC",$EA32*$EB32*SUMPRODUCT(OFFSET($AC32,0,MAX(0,CD$4-$DZ32-$CA$4+1),1,MIN($DZ32,CD$4-$CA$4+1)),OFFSET(Escalation!$K$24,($Y32-1)*(Escalation!$I$22+1)+CD$4-SSSModel!$C$3+1,MAX(0,CD$4-$DZ32-$CA$4+1),1,MIN($DZ32,CD$4-$CA$4+1))),
     IF(SSSModel!$C$4="PV",AF32*$EA32*(1+SSSModel!$C$2),
     IF(SSSModel!$C$4="FCR",$EC32*SUM(OFFSET($AC32,0,MAX(CD$4-$AC$4-$DZ32+1,0),1,MIN($DZ32,CD$4-$AC$4+1))),0)))),
SUM($AC32:$BZ32)*
     IF(SSSModel!$C$4="RR",OFFSET(Profiles!$K$2,$Z32,MAX(Profiles!$C$2,AF$4-$W32)),
     IF(SSSModel!$C$4="ECC",$EA32*$EB32*IF(MAX(Escalation!$C$2,AF$4-$W32)&gt;$DZ32-1,0,OFFSET(Escalation!$K$2,$Y32,MAX(Escalation!$C$2,AF$4-$W32))),
     IF(SSSModel!$C$4="PV",IF(CD$4=$W32,$EA32*(1+SSSModel!$C$2),0),
     IF(SSSModel!$C$4="FCR",IF(AND(CD$4&gt;=$W32,OFFSET(Profiles!$K$2,$Z32,MAX(Profiles!$C$2,AF$4-$W32))&gt;0),$EC32,0),0))))))</f>
        <v>0</v>
      </c>
      <c r="CE32" s="135">
        <f ca="1">IF(OR($Z32=0,SSSModel!$C$4="CF"),AG32,
IF(LEFT($V32,3)="ON_",
     IF(SSSModel!$C$4="RR",SUMPRODUCT(OFFSET($AC32,0,0,1,$CB$2),OFFSET(Profiles!$K$28,($Z32-1)*(Profiles!$I$26+1)+CE$4-SSSModel!$C$3+1,0,1,$CB$2)),
     IF(SSSModel!$C$4="ECC",$EA32*$EB32*SUMPRODUCT(OFFSET($AC32,0,MAX(0,CE$4-$DZ32-$CA$4+1),1,MIN($DZ32,CE$4-$CA$4+1)),OFFSET(Escalation!$K$24,($Y32-1)*(Escalation!$I$22+1)+CE$4-SSSModel!$C$3+1,MAX(0,CE$4-$DZ32-$CA$4+1),1,MIN($DZ32,CE$4-$CA$4+1))),
     IF(SSSModel!$C$4="PV",AG32*$EA32*(1+SSSModel!$C$2),
     IF(SSSModel!$C$4="FCR",$EC32*SUM(OFFSET($AC32,0,MAX(CE$4-$AC$4-$DZ32+1,0),1,MIN($DZ32,CE$4-$AC$4+1))),0)))),
SUM($AC32:$BZ32)*
     IF(SSSModel!$C$4="RR",OFFSET(Profiles!$K$2,$Z32,MAX(Profiles!$C$2,AG$4-$W32)),
     IF(SSSModel!$C$4="ECC",$EA32*$EB32*IF(MAX(Escalation!$C$2,AG$4-$W32)&gt;$DZ32-1,0,OFFSET(Escalation!$K$2,$Y32,MAX(Escalation!$C$2,AG$4-$W32))),
     IF(SSSModel!$C$4="PV",IF(CE$4=$W32,$EA32*(1+SSSModel!$C$2),0),
     IF(SSSModel!$C$4="FCR",IF(AND(CE$4&gt;=$W32,OFFSET(Profiles!$K$2,$Z32,MAX(Profiles!$C$2,AG$4-$W32))&gt;0),$EC32,0),0))))))</f>
        <v>0</v>
      </c>
      <c r="CF32" s="135">
        <f ca="1">IF(OR($Z32=0,SSSModel!$C$4="CF"),AH32,
IF(LEFT($V32,3)="ON_",
     IF(SSSModel!$C$4="RR",SUMPRODUCT(OFFSET($AC32,0,0,1,$CB$2),OFFSET(Profiles!$K$28,($Z32-1)*(Profiles!$I$26+1)+CF$4-SSSModel!$C$3+1,0,1,$CB$2)),
     IF(SSSModel!$C$4="ECC",$EA32*$EB32*SUMPRODUCT(OFFSET($AC32,0,MAX(0,CF$4-$DZ32-$CA$4+1),1,MIN($DZ32,CF$4-$CA$4+1)),OFFSET(Escalation!$K$24,($Y32-1)*(Escalation!$I$22+1)+CF$4-SSSModel!$C$3+1,MAX(0,CF$4-$DZ32-$CA$4+1),1,MIN($DZ32,CF$4-$CA$4+1))),
     IF(SSSModel!$C$4="PV",AH32*$EA32*(1+SSSModel!$C$2),
     IF(SSSModel!$C$4="FCR",$EC32*SUM(OFFSET($AC32,0,MAX(CF$4-$AC$4-$DZ32+1,0),1,MIN($DZ32,CF$4-$AC$4+1))),0)))),
SUM($AC32:$BZ32)*
     IF(SSSModel!$C$4="RR",OFFSET(Profiles!$K$2,$Z32,MAX(Profiles!$C$2,AH$4-$W32)),
     IF(SSSModel!$C$4="ECC",$EA32*$EB32*IF(MAX(Escalation!$C$2,AH$4-$W32)&gt;$DZ32-1,0,OFFSET(Escalation!$K$2,$Y32,MAX(Escalation!$C$2,AH$4-$W32))),
     IF(SSSModel!$C$4="PV",IF(CF$4=$W32,$EA32*(1+SSSModel!$C$2),0),
     IF(SSSModel!$C$4="FCR",IF(AND(CF$4&gt;=$W32,OFFSET(Profiles!$K$2,$Z32,MAX(Profiles!$C$2,AH$4-$W32))&gt;0),$EC32,0),0))))))</f>
        <v>0</v>
      </c>
      <c r="CG32" s="135">
        <f ca="1">IF(OR($Z32=0,SSSModel!$C$4="CF"),AI32,
IF(LEFT($V32,3)="ON_",
     IF(SSSModel!$C$4="RR",SUMPRODUCT(OFFSET($AC32,0,0,1,$CB$2),OFFSET(Profiles!$K$28,($Z32-1)*(Profiles!$I$26+1)+CG$4-SSSModel!$C$3+1,0,1,$CB$2)),
     IF(SSSModel!$C$4="ECC",$EA32*$EB32*SUMPRODUCT(OFFSET($AC32,0,MAX(0,CG$4-$DZ32-$CA$4+1),1,MIN($DZ32,CG$4-$CA$4+1)),OFFSET(Escalation!$K$24,($Y32-1)*(Escalation!$I$22+1)+CG$4-SSSModel!$C$3+1,MAX(0,CG$4-$DZ32-$CA$4+1),1,MIN($DZ32,CG$4-$CA$4+1))),
     IF(SSSModel!$C$4="PV",AI32*$EA32*(1+SSSModel!$C$2),
     IF(SSSModel!$C$4="FCR",$EC32*SUM(OFFSET($AC32,0,MAX(CG$4-$AC$4-$DZ32+1,0),1,MIN($DZ32,CG$4-$AC$4+1))),0)))),
SUM($AC32:$BZ32)*
     IF(SSSModel!$C$4="RR",OFFSET(Profiles!$K$2,$Z32,MAX(Profiles!$C$2,AI$4-$W32)),
     IF(SSSModel!$C$4="ECC",$EA32*$EB32*IF(MAX(Escalation!$C$2,AI$4-$W32)&gt;$DZ32-1,0,OFFSET(Escalation!$K$2,$Y32,MAX(Escalation!$C$2,AI$4-$W32))),
     IF(SSSModel!$C$4="PV",IF(CG$4=$W32,$EA32*(1+SSSModel!$C$2),0),
     IF(SSSModel!$C$4="FCR",IF(AND(CG$4&gt;=$W32,OFFSET(Profiles!$K$2,$Z32,MAX(Profiles!$C$2,AI$4-$W32))&gt;0),$EC32,0),0))))))</f>
        <v>0</v>
      </c>
      <c r="CH32" s="135">
        <f ca="1">IF(OR($Z32=0,SSSModel!$C$4="CF"),AJ32,
IF(LEFT($V32,3)="ON_",
     IF(SSSModel!$C$4="RR",SUMPRODUCT(OFFSET($AC32,0,0,1,$CB$2),OFFSET(Profiles!$K$28,($Z32-1)*(Profiles!$I$26+1)+CH$4-SSSModel!$C$3+1,0,1,$CB$2)),
     IF(SSSModel!$C$4="ECC",$EA32*$EB32*SUMPRODUCT(OFFSET($AC32,0,MAX(0,CH$4-$DZ32-$CA$4+1),1,MIN($DZ32,CH$4-$CA$4+1)),OFFSET(Escalation!$K$24,($Y32-1)*(Escalation!$I$22+1)+CH$4-SSSModel!$C$3+1,MAX(0,CH$4-$DZ32-$CA$4+1),1,MIN($DZ32,CH$4-$CA$4+1))),
     IF(SSSModel!$C$4="PV",AJ32*$EA32*(1+SSSModel!$C$2),
     IF(SSSModel!$C$4="FCR",$EC32*SUM(OFFSET($AC32,0,MAX(CH$4-$AC$4-$DZ32+1,0),1,MIN($DZ32,CH$4-$AC$4+1))),0)))),
SUM($AC32:$BZ32)*
     IF(SSSModel!$C$4="RR",OFFSET(Profiles!$K$2,$Z32,MAX(Profiles!$C$2,AJ$4-$W32)),
     IF(SSSModel!$C$4="ECC",$EA32*$EB32*IF(MAX(Escalation!$C$2,AJ$4-$W32)&gt;$DZ32-1,0,OFFSET(Escalation!$K$2,$Y32,MAX(Escalation!$C$2,AJ$4-$W32))),
     IF(SSSModel!$C$4="PV",IF(CH$4=$W32,$EA32*(1+SSSModel!$C$2),0),
     IF(SSSModel!$C$4="FCR",IF(AND(CH$4&gt;=$W32,OFFSET(Profiles!$K$2,$Z32,MAX(Profiles!$C$2,AJ$4-$W32))&gt;0),$EC32,0),0))))))</f>
        <v>0</v>
      </c>
      <c r="CI32" s="135">
        <f ca="1">IF(OR($Z32=0,SSSModel!$C$4="CF"),AK32,
IF(LEFT($V32,3)="ON_",
     IF(SSSModel!$C$4="RR",SUMPRODUCT(OFFSET($AC32,0,0,1,$CB$2),OFFSET(Profiles!$K$28,($Z32-1)*(Profiles!$I$26+1)+CI$4-SSSModel!$C$3+1,0,1,$CB$2)),
     IF(SSSModel!$C$4="ECC",$EA32*$EB32*SUMPRODUCT(OFFSET($AC32,0,MAX(0,CI$4-$DZ32-$CA$4+1),1,MIN($DZ32,CI$4-$CA$4+1)),OFFSET(Escalation!$K$24,($Y32-1)*(Escalation!$I$22+1)+CI$4-SSSModel!$C$3+1,MAX(0,CI$4-$DZ32-$CA$4+1),1,MIN($DZ32,CI$4-$CA$4+1))),
     IF(SSSModel!$C$4="PV",AK32*$EA32*(1+SSSModel!$C$2),
     IF(SSSModel!$C$4="FCR",$EC32*SUM(OFFSET($AC32,0,MAX(CI$4-$AC$4-$DZ32+1,0),1,MIN($DZ32,CI$4-$AC$4+1))),0)))),
SUM($AC32:$BZ32)*
     IF(SSSModel!$C$4="RR",OFFSET(Profiles!$K$2,$Z32,MAX(Profiles!$C$2,AK$4-$W32)),
     IF(SSSModel!$C$4="ECC",$EA32*$EB32*IF(MAX(Escalation!$C$2,AK$4-$W32)&gt;$DZ32-1,0,OFFSET(Escalation!$K$2,$Y32,MAX(Escalation!$C$2,AK$4-$W32))),
     IF(SSSModel!$C$4="PV",IF(CI$4=$W32,$EA32*(1+SSSModel!$C$2),0),
     IF(SSSModel!$C$4="FCR",IF(AND(CI$4&gt;=$W32,OFFSET(Profiles!$K$2,$Z32,MAX(Profiles!$C$2,AK$4-$W32))&gt;0),$EC32,0),0))))))</f>
        <v>0</v>
      </c>
      <c r="CJ32" s="135">
        <f ca="1">IF(OR($Z32=0,SSSModel!$C$4="CF"),AL32,
IF(LEFT($V32,3)="ON_",
     IF(SSSModel!$C$4="RR",SUMPRODUCT(OFFSET($AC32,0,0,1,$CB$2),OFFSET(Profiles!$K$28,($Z32-1)*(Profiles!$I$26+1)+CJ$4-SSSModel!$C$3+1,0,1,$CB$2)),
     IF(SSSModel!$C$4="ECC",$EA32*$EB32*SUMPRODUCT(OFFSET($AC32,0,MAX(0,CJ$4-$DZ32-$CA$4+1),1,MIN($DZ32,CJ$4-$CA$4+1)),OFFSET(Escalation!$K$24,($Y32-1)*(Escalation!$I$22+1)+CJ$4-SSSModel!$C$3+1,MAX(0,CJ$4-$DZ32-$CA$4+1),1,MIN($DZ32,CJ$4-$CA$4+1))),
     IF(SSSModel!$C$4="PV",AL32*$EA32*(1+SSSModel!$C$2),
     IF(SSSModel!$C$4="FCR",$EC32*SUM(OFFSET($AC32,0,MAX(CJ$4-$AC$4-$DZ32+1,0),1,MIN($DZ32,CJ$4-$AC$4+1))),0)))),
SUM($AC32:$BZ32)*
     IF(SSSModel!$C$4="RR",OFFSET(Profiles!$K$2,$Z32,MAX(Profiles!$C$2,AL$4-$W32)),
     IF(SSSModel!$C$4="ECC",$EA32*$EB32*IF(MAX(Escalation!$C$2,AL$4-$W32)&gt;$DZ32-1,0,OFFSET(Escalation!$K$2,$Y32,MAX(Escalation!$C$2,AL$4-$W32))),
     IF(SSSModel!$C$4="PV",IF(CJ$4=$W32,$EA32*(1+SSSModel!$C$2),0),
     IF(SSSModel!$C$4="FCR",IF(AND(CJ$4&gt;=$W32,OFFSET(Profiles!$K$2,$Z32,MAX(Profiles!$C$2,AL$4-$W32))&gt;0),$EC32,0),0))))))</f>
        <v>0</v>
      </c>
      <c r="CK32" s="135">
        <f ca="1">IF(OR($Z32=0,SSSModel!$C$4="CF"),AM32,
IF(LEFT($V32,3)="ON_",
     IF(SSSModel!$C$4="RR",SUMPRODUCT(OFFSET($AC32,0,0,1,$CB$2),OFFSET(Profiles!$K$28,($Z32-1)*(Profiles!$I$26+1)+CK$4-SSSModel!$C$3+1,0,1,$CB$2)),
     IF(SSSModel!$C$4="ECC",$EA32*$EB32*SUMPRODUCT(OFFSET($AC32,0,MAX(0,CK$4-$DZ32-$CA$4+1),1,MIN($DZ32,CK$4-$CA$4+1)),OFFSET(Escalation!$K$24,($Y32-1)*(Escalation!$I$22+1)+CK$4-SSSModel!$C$3+1,MAX(0,CK$4-$DZ32-$CA$4+1),1,MIN($DZ32,CK$4-$CA$4+1))),
     IF(SSSModel!$C$4="PV",AM32*$EA32*(1+SSSModel!$C$2),
     IF(SSSModel!$C$4="FCR",$EC32*SUM(OFFSET($AC32,0,MAX(CK$4-$AC$4-$DZ32+1,0),1,MIN($DZ32,CK$4-$AC$4+1))),0)))),
SUM($AC32:$BZ32)*
     IF(SSSModel!$C$4="RR",OFFSET(Profiles!$K$2,$Z32,MAX(Profiles!$C$2,AM$4-$W32)),
     IF(SSSModel!$C$4="ECC",$EA32*$EB32*IF(MAX(Escalation!$C$2,AM$4-$W32)&gt;$DZ32-1,0,OFFSET(Escalation!$K$2,$Y32,MAX(Escalation!$C$2,AM$4-$W32))),
     IF(SSSModel!$C$4="PV",IF(CK$4=$W32,$EA32*(1+SSSModel!$C$2),0),
     IF(SSSModel!$C$4="FCR",IF(AND(CK$4&gt;=$W32,OFFSET(Profiles!$K$2,$Z32,MAX(Profiles!$C$2,AM$4-$W32))&gt;0),$EC32,0),0))))))</f>
        <v>0</v>
      </c>
      <c r="CL32" s="135">
        <f ca="1">IF(OR($Z32=0,SSSModel!$C$4="CF"),AN32,
IF(LEFT($V32,3)="ON_",
     IF(SSSModel!$C$4="RR",SUMPRODUCT(OFFSET($AC32,0,0,1,$CB$2),OFFSET(Profiles!$K$28,($Z32-1)*(Profiles!$I$26+1)+CL$4-SSSModel!$C$3+1,0,1,$CB$2)),
     IF(SSSModel!$C$4="ECC",$EA32*$EB32*SUMPRODUCT(OFFSET($AC32,0,MAX(0,CL$4-$DZ32-$CA$4+1),1,MIN($DZ32,CL$4-$CA$4+1)),OFFSET(Escalation!$K$24,($Y32-1)*(Escalation!$I$22+1)+CL$4-SSSModel!$C$3+1,MAX(0,CL$4-$DZ32-$CA$4+1),1,MIN($DZ32,CL$4-$CA$4+1))),
     IF(SSSModel!$C$4="PV",AN32*$EA32*(1+SSSModel!$C$2),
     IF(SSSModel!$C$4="FCR",$EC32*SUM(OFFSET($AC32,0,MAX(CL$4-$AC$4-$DZ32+1,0),1,MIN($DZ32,CL$4-$AC$4+1))),0)))),
SUM($AC32:$BZ32)*
     IF(SSSModel!$C$4="RR",OFFSET(Profiles!$K$2,$Z32,MAX(Profiles!$C$2,AN$4-$W32)),
     IF(SSSModel!$C$4="ECC",$EA32*$EB32*IF(MAX(Escalation!$C$2,AN$4-$W32)&gt;$DZ32-1,0,OFFSET(Escalation!$K$2,$Y32,MAX(Escalation!$C$2,AN$4-$W32))),
     IF(SSSModel!$C$4="PV",IF(CL$4=$W32,$EA32*(1+SSSModel!$C$2),0),
     IF(SSSModel!$C$4="FCR",IF(AND(CL$4&gt;=$W32,OFFSET(Profiles!$K$2,$Z32,MAX(Profiles!$C$2,AN$4-$W32))&gt;0),$EC32,0),0))))))</f>
        <v>0</v>
      </c>
      <c r="CM32" s="135">
        <f ca="1">IF(OR($Z32=0,SSSModel!$C$4="CF"),AO32,
IF(LEFT($V32,3)="ON_",
     IF(SSSModel!$C$4="RR",SUMPRODUCT(OFFSET($AC32,0,0,1,$CB$2),OFFSET(Profiles!$K$28,($Z32-1)*(Profiles!$I$26+1)+CM$4-SSSModel!$C$3+1,0,1,$CB$2)),
     IF(SSSModel!$C$4="ECC",$EA32*$EB32*SUMPRODUCT(OFFSET($AC32,0,MAX(0,CM$4-$DZ32-$CA$4+1),1,MIN($DZ32,CM$4-$CA$4+1)),OFFSET(Escalation!$K$24,($Y32-1)*(Escalation!$I$22+1)+CM$4-SSSModel!$C$3+1,MAX(0,CM$4-$DZ32-$CA$4+1),1,MIN($DZ32,CM$4-$CA$4+1))),
     IF(SSSModel!$C$4="PV",AO32*$EA32*(1+SSSModel!$C$2),
     IF(SSSModel!$C$4="FCR",$EC32*SUM(OFFSET($AC32,0,MAX(CM$4-$AC$4-$DZ32+1,0),1,MIN($DZ32,CM$4-$AC$4+1))),0)))),
SUM($AC32:$BZ32)*
     IF(SSSModel!$C$4="RR",OFFSET(Profiles!$K$2,$Z32,MAX(Profiles!$C$2,AO$4-$W32)),
     IF(SSSModel!$C$4="ECC",$EA32*$EB32*IF(MAX(Escalation!$C$2,AO$4-$W32)&gt;$DZ32-1,0,OFFSET(Escalation!$K$2,$Y32,MAX(Escalation!$C$2,AO$4-$W32))),
     IF(SSSModel!$C$4="PV",IF(CM$4=$W32,$EA32*(1+SSSModel!$C$2),0),
     IF(SSSModel!$C$4="FCR",IF(AND(CM$4&gt;=$W32,OFFSET(Profiles!$K$2,$Z32,MAX(Profiles!$C$2,AO$4-$W32))&gt;0),$EC32,0),0))))))</f>
        <v>0</v>
      </c>
      <c r="CN32" s="135">
        <f ca="1">IF(OR($Z32=0,SSSModel!$C$4="CF"),AP32,
IF(LEFT($V32,3)="ON_",
     IF(SSSModel!$C$4="RR",SUMPRODUCT(OFFSET($AC32,0,0,1,$CB$2),OFFSET(Profiles!$K$28,($Z32-1)*(Profiles!$I$26+1)+CN$4-SSSModel!$C$3+1,0,1,$CB$2)),
     IF(SSSModel!$C$4="ECC",$EA32*$EB32*SUMPRODUCT(OFFSET($AC32,0,MAX(0,CN$4-$DZ32-$CA$4+1),1,MIN($DZ32,CN$4-$CA$4+1)),OFFSET(Escalation!$K$24,($Y32-1)*(Escalation!$I$22+1)+CN$4-SSSModel!$C$3+1,MAX(0,CN$4-$DZ32-$CA$4+1),1,MIN($DZ32,CN$4-$CA$4+1))),
     IF(SSSModel!$C$4="PV",AP32*$EA32*(1+SSSModel!$C$2),
     IF(SSSModel!$C$4="FCR",$EC32*SUM(OFFSET($AC32,0,MAX(CN$4-$AC$4-$DZ32+1,0),1,MIN($DZ32,CN$4-$AC$4+1))),0)))),
SUM($AC32:$BZ32)*
     IF(SSSModel!$C$4="RR",OFFSET(Profiles!$K$2,$Z32,MAX(Profiles!$C$2,AP$4-$W32)),
     IF(SSSModel!$C$4="ECC",$EA32*$EB32*IF(MAX(Escalation!$C$2,AP$4-$W32)&gt;$DZ32-1,0,OFFSET(Escalation!$K$2,$Y32,MAX(Escalation!$C$2,AP$4-$W32))),
     IF(SSSModel!$C$4="PV",IF(CN$4=$W32,$EA32*(1+SSSModel!$C$2),0),
     IF(SSSModel!$C$4="FCR",IF(AND(CN$4&gt;=$W32,OFFSET(Profiles!$K$2,$Z32,MAX(Profiles!$C$2,AP$4-$W32))&gt;0),$EC32,0),0))))))</f>
        <v>0</v>
      </c>
      <c r="CO32" s="135">
        <f ca="1">IF(OR($Z32=0,SSSModel!$C$4="CF"),AQ32,
IF(LEFT($V32,3)="ON_",
     IF(SSSModel!$C$4="RR",SUMPRODUCT(OFFSET($AC32,0,0,1,$CB$2),OFFSET(Profiles!$K$28,($Z32-1)*(Profiles!$I$26+1)+CO$4-SSSModel!$C$3+1,0,1,$CB$2)),
     IF(SSSModel!$C$4="ECC",$EA32*$EB32*SUMPRODUCT(OFFSET($AC32,0,MAX(0,CO$4-$DZ32-$CA$4+1),1,MIN($DZ32,CO$4-$CA$4+1)),OFFSET(Escalation!$K$24,($Y32-1)*(Escalation!$I$22+1)+CO$4-SSSModel!$C$3+1,MAX(0,CO$4-$DZ32-$CA$4+1),1,MIN($DZ32,CO$4-$CA$4+1))),
     IF(SSSModel!$C$4="PV",AQ32*$EA32*(1+SSSModel!$C$2),
     IF(SSSModel!$C$4="FCR",$EC32*SUM(OFFSET($AC32,0,MAX(CO$4-$AC$4-$DZ32+1,0),1,MIN($DZ32,CO$4-$AC$4+1))),0)))),
SUM($AC32:$BZ32)*
     IF(SSSModel!$C$4="RR",OFFSET(Profiles!$K$2,$Z32,MAX(Profiles!$C$2,AQ$4-$W32)),
     IF(SSSModel!$C$4="ECC",$EA32*$EB32*IF(MAX(Escalation!$C$2,AQ$4-$W32)&gt;$DZ32-1,0,OFFSET(Escalation!$K$2,$Y32,MAX(Escalation!$C$2,AQ$4-$W32))),
     IF(SSSModel!$C$4="PV",IF(CO$4=$W32,$EA32*(1+SSSModel!$C$2),0),
     IF(SSSModel!$C$4="FCR",IF(AND(CO$4&gt;=$W32,OFFSET(Profiles!$K$2,$Z32,MAX(Profiles!$C$2,AQ$4-$W32))&gt;0),$EC32,0),0))))))</f>
        <v>0</v>
      </c>
      <c r="CP32" s="135">
        <f ca="1">IF(OR($Z32=0,SSSModel!$C$4="CF"),AR32,
IF(LEFT($V32,3)="ON_",
     IF(SSSModel!$C$4="RR",SUMPRODUCT(OFFSET($AC32,0,0,1,$CB$2),OFFSET(Profiles!$K$28,($Z32-1)*(Profiles!$I$26+1)+CP$4-SSSModel!$C$3+1,0,1,$CB$2)),
     IF(SSSModel!$C$4="ECC",$EA32*$EB32*SUMPRODUCT(OFFSET($AC32,0,MAX(0,CP$4-$DZ32-$CA$4+1),1,MIN($DZ32,CP$4-$CA$4+1)),OFFSET(Escalation!$K$24,($Y32-1)*(Escalation!$I$22+1)+CP$4-SSSModel!$C$3+1,MAX(0,CP$4-$DZ32-$CA$4+1),1,MIN($DZ32,CP$4-$CA$4+1))),
     IF(SSSModel!$C$4="PV",AR32*$EA32*(1+SSSModel!$C$2),
     IF(SSSModel!$C$4="FCR",$EC32*SUM(OFFSET($AC32,0,MAX(CP$4-$AC$4-$DZ32+1,0),1,MIN($DZ32,CP$4-$AC$4+1))),0)))),
SUM($AC32:$BZ32)*
     IF(SSSModel!$C$4="RR",OFFSET(Profiles!$K$2,$Z32,MAX(Profiles!$C$2,AR$4-$W32)),
     IF(SSSModel!$C$4="ECC",$EA32*$EB32*IF(MAX(Escalation!$C$2,AR$4-$W32)&gt;$DZ32-1,0,OFFSET(Escalation!$K$2,$Y32,MAX(Escalation!$C$2,AR$4-$W32))),
     IF(SSSModel!$C$4="PV",IF(CP$4=$W32,$EA32*(1+SSSModel!$C$2),0),
     IF(SSSModel!$C$4="FCR",IF(AND(CP$4&gt;=$W32,OFFSET(Profiles!$K$2,$Z32,MAX(Profiles!$C$2,AR$4-$W32))&gt;0),$EC32,0),0))))))</f>
        <v>0</v>
      </c>
      <c r="CQ32" s="135">
        <f ca="1">IF(OR($Z32=0,SSSModel!$C$4="CF"),AS32,
IF(LEFT($V32,3)="ON_",
     IF(SSSModel!$C$4="RR",SUMPRODUCT(OFFSET($AC32,0,0,1,$CB$2),OFFSET(Profiles!$K$28,($Z32-1)*(Profiles!$I$26+1)+CQ$4-SSSModel!$C$3+1,0,1,$CB$2)),
     IF(SSSModel!$C$4="ECC",$EA32*$EB32*SUMPRODUCT(OFFSET($AC32,0,MAX(0,CQ$4-$DZ32-$CA$4+1),1,MIN($DZ32,CQ$4-$CA$4+1)),OFFSET(Escalation!$K$24,($Y32-1)*(Escalation!$I$22+1)+CQ$4-SSSModel!$C$3+1,MAX(0,CQ$4-$DZ32-$CA$4+1),1,MIN($DZ32,CQ$4-$CA$4+1))),
     IF(SSSModel!$C$4="PV",AS32*$EA32*(1+SSSModel!$C$2),
     IF(SSSModel!$C$4="FCR",$EC32*SUM(OFFSET($AC32,0,MAX(CQ$4-$AC$4-$DZ32+1,0),1,MIN($DZ32,CQ$4-$AC$4+1))),0)))),
SUM($AC32:$BZ32)*
     IF(SSSModel!$C$4="RR",OFFSET(Profiles!$K$2,$Z32,MAX(Profiles!$C$2,AS$4-$W32)),
     IF(SSSModel!$C$4="ECC",$EA32*$EB32*IF(MAX(Escalation!$C$2,AS$4-$W32)&gt;$DZ32-1,0,OFFSET(Escalation!$K$2,$Y32,MAX(Escalation!$C$2,AS$4-$W32))),
     IF(SSSModel!$C$4="PV",IF(CQ$4=$W32,$EA32*(1+SSSModel!$C$2),0),
     IF(SSSModel!$C$4="FCR",IF(AND(CQ$4&gt;=$W32,OFFSET(Profiles!$K$2,$Z32,MAX(Profiles!$C$2,AS$4-$W32))&gt;0),$EC32,0),0))))))</f>
        <v>0</v>
      </c>
      <c r="CR32" s="135">
        <f ca="1">IF(OR($Z32=0,SSSModel!$C$4="CF"),AT32,
IF(LEFT($V32,3)="ON_",
     IF(SSSModel!$C$4="RR",SUMPRODUCT(OFFSET($AC32,0,0,1,$CB$2),OFFSET(Profiles!$K$28,($Z32-1)*(Profiles!$I$26+1)+CR$4-SSSModel!$C$3+1,0,1,$CB$2)),
     IF(SSSModel!$C$4="ECC",$EA32*$EB32*SUMPRODUCT(OFFSET($AC32,0,MAX(0,CR$4-$DZ32-$CA$4+1),1,MIN($DZ32,CR$4-$CA$4+1)),OFFSET(Escalation!$K$24,($Y32-1)*(Escalation!$I$22+1)+CR$4-SSSModel!$C$3+1,MAX(0,CR$4-$DZ32-$CA$4+1),1,MIN($DZ32,CR$4-$CA$4+1))),
     IF(SSSModel!$C$4="PV",AT32*$EA32*(1+SSSModel!$C$2),
     IF(SSSModel!$C$4="FCR",$EC32*SUM(OFFSET($AC32,0,MAX(CR$4-$AC$4-$DZ32+1,0),1,MIN($DZ32,CR$4-$AC$4+1))),0)))),
SUM($AC32:$BZ32)*
     IF(SSSModel!$C$4="RR",OFFSET(Profiles!$K$2,$Z32,MAX(Profiles!$C$2,AT$4-$W32)),
     IF(SSSModel!$C$4="ECC",$EA32*$EB32*IF(MAX(Escalation!$C$2,AT$4-$W32)&gt;$DZ32-1,0,OFFSET(Escalation!$K$2,$Y32,MAX(Escalation!$C$2,AT$4-$W32))),
     IF(SSSModel!$C$4="PV",IF(CR$4=$W32,$EA32*(1+SSSModel!$C$2),0),
     IF(SSSModel!$C$4="FCR",IF(AND(CR$4&gt;=$W32,OFFSET(Profiles!$K$2,$Z32,MAX(Profiles!$C$2,AT$4-$W32))&gt;0),$EC32,0),0))))))</f>
        <v>0</v>
      </c>
      <c r="CS32" s="135">
        <f ca="1">IF(OR($Z32=0,SSSModel!$C$4="CF"),AU32,
IF(LEFT($V32,3)="ON_",
     IF(SSSModel!$C$4="RR",SUMPRODUCT(OFFSET($AC32,0,0,1,$CB$2),OFFSET(Profiles!$K$28,($Z32-1)*(Profiles!$I$26+1)+CS$4-SSSModel!$C$3+1,0,1,$CB$2)),
     IF(SSSModel!$C$4="ECC",$EA32*$EB32*SUMPRODUCT(OFFSET($AC32,0,MAX(0,CS$4-$DZ32-$CA$4+1),1,MIN($DZ32,CS$4-$CA$4+1)),OFFSET(Escalation!$K$24,($Y32-1)*(Escalation!$I$22+1)+CS$4-SSSModel!$C$3+1,MAX(0,CS$4-$DZ32-$CA$4+1),1,MIN($DZ32,CS$4-$CA$4+1))),
     IF(SSSModel!$C$4="PV",AU32*$EA32*(1+SSSModel!$C$2),
     IF(SSSModel!$C$4="FCR",$EC32*SUM(OFFSET($AC32,0,MAX(CS$4-$AC$4-$DZ32+1,0),1,MIN($DZ32,CS$4-$AC$4+1))),0)))),
SUM($AC32:$BZ32)*
     IF(SSSModel!$C$4="RR",OFFSET(Profiles!$K$2,$Z32,MAX(Profiles!$C$2,AU$4-$W32)),
     IF(SSSModel!$C$4="ECC",$EA32*$EB32*IF(MAX(Escalation!$C$2,AU$4-$W32)&gt;$DZ32-1,0,OFFSET(Escalation!$K$2,$Y32,MAX(Escalation!$C$2,AU$4-$W32))),
     IF(SSSModel!$C$4="PV",IF(CS$4=$W32,$EA32*(1+SSSModel!$C$2),0),
     IF(SSSModel!$C$4="FCR",IF(AND(CS$4&gt;=$W32,OFFSET(Profiles!$K$2,$Z32,MAX(Profiles!$C$2,AU$4-$W32))&gt;0),$EC32,0),0))))))</f>
        <v>0</v>
      </c>
      <c r="CT32" s="135">
        <f ca="1">IF(OR($Z32=0,SSSModel!$C$4="CF"),AV32,
IF(LEFT($V32,3)="ON_",
     IF(SSSModel!$C$4="RR",SUMPRODUCT(OFFSET($AC32,0,0,1,$CB$2),OFFSET(Profiles!$K$28,($Z32-1)*(Profiles!$I$26+1)+CT$4-SSSModel!$C$3+1,0,1,$CB$2)),
     IF(SSSModel!$C$4="ECC",$EA32*$EB32*SUMPRODUCT(OFFSET($AC32,0,MAX(0,CT$4-$DZ32-$CA$4+1),1,MIN($DZ32,CT$4-$CA$4+1)),OFFSET(Escalation!$K$24,($Y32-1)*(Escalation!$I$22+1)+CT$4-SSSModel!$C$3+1,MAX(0,CT$4-$DZ32-$CA$4+1),1,MIN($DZ32,CT$4-$CA$4+1))),
     IF(SSSModel!$C$4="PV",AV32*$EA32*(1+SSSModel!$C$2),
     IF(SSSModel!$C$4="FCR",$EC32*SUM(OFFSET($AC32,0,MAX(CT$4-$AC$4-$DZ32+1,0),1,MIN($DZ32,CT$4-$AC$4+1))),0)))),
SUM($AC32:$BZ32)*
     IF(SSSModel!$C$4="RR",OFFSET(Profiles!$K$2,$Z32,MAX(Profiles!$C$2,AV$4-$W32)),
     IF(SSSModel!$C$4="ECC",$EA32*$EB32*IF(MAX(Escalation!$C$2,AV$4-$W32)&gt;$DZ32-1,0,OFFSET(Escalation!$K$2,$Y32,MAX(Escalation!$C$2,AV$4-$W32))),
     IF(SSSModel!$C$4="PV",IF(CT$4=$W32,$EA32*(1+SSSModel!$C$2),0),
     IF(SSSModel!$C$4="FCR",IF(AND(CT$4&gt;=$W32,OFFSET(Profiles!$K$2,$Z32,MAX(Profiles!$C$2,AV$4-$W32))&gt;0),$EC32,0),0))))))</f>
        <v>0</v>
      </c>
      <c r="CU32" s="135">
        <f ca="1">IF(OR($Z32=0,SSSModel!$C$4="CF"),AW32,
IF(LEFT($V32,3)="ON_",
     IF(SSSModel!$C$4="RR",SUMPRODUCT(OFFSET($AC32,0,0,1,$CB$2),OFFSET(Profiles!$K$28,($Z32-1)*(Profiles!$I$26+1)+CU$4-SSSModel!$C$3+1,0,1,$CB$2)),
     IF(SSSModel!$C$4="ECC",$EA32*$EB32*SUMPRODUCT(OFFSET($AC32,0,MAX(0,CU$4-$DZ32-$CA$4+1),1,MIN($DZ32,CU$4-$CA$4+1)),OFFSET(Escalation!$K$24,($Y32-1)*(Escalation!$I$22+1)+CU$4-SSSModel!$C$3+1,MAX(0,CU$4-$DZ32-$CA$4+1),1,MIN($DZ32,CU$4-$CA$4+1))),
     IF(SSSModel!$C$4="PV",AW32*$EA32*(1+SSSModel!$C$2),
     IF(SSSModel!$C$4="FCR",$EC32*SUM(OFFSET($AC32,0,MAX(CU$4-$AC$4-$DZ32+1,0),1,MIN($DZ32,CU$4-$AC$4+1))),0)))),
SUM($AC32:$BZ32)*
     IF(SSSModel!$C$4="RR",OFFSET(Profiles!$K$2,$Z32,MAX(Profiles!$C$2,AW$4-$W32)),
     IF(SSSModel!$C$4="ECC",$EA32*$EB32*IF(MAX(Escalation!$C$2,AW$4-$W32)&gt;$DZ32-1,0,OFFSET(Escalation!$K$2,$Y32,MAX(Escalation!$C$2,AW$4-$W32))),
     IF(SSSModel!$C$4="PV",IF(CU$4=$W32,$EA32*(1+SSSModel!$C$2),0),
     IF(SSSModel!$C$4="FCR",IF(AND(CU$4&gt;=$W32,OFFSET(Profiles!$K$2,$Z32,MAX(Profiles!$C$2,AW$4-$W32))&gt;0),$EC32,0),0))))))</f>
        <v>0</v>
      </c>
      <c r="CV32" s="135">
        <f ca="1">IF(OR($Z32=0,SSSModel!$C$4="CF"),AX32,
IF(LEFT($V32,3)="ON_",
     IF(SSSModel!$C$4="RR",SUMPRODUCT(OFFSET($AC32,0,0,1,$CB$2),OFFSET(Profiles!$K$28,($Z32-1)*(Profiles!$I$26+1)+CV$4-SSSModel!$C$3+1,0,1,$CB$2)),
     IF(SSSModel!$C$4="ECC",$EA32*$EB32*SUMPRODUCT(OFFSET($AC32,0,MAX(0,CV$4-$DZ32-$CA$4+1),1,MIN($DZ32,CV$4-$CA$4+1)),OFFSET(Escalation!$K$24,($Y32-1)*(Escalation!$I$22+1)+CV$4-SSSModel!$C$3+1,MAX(0,CV$4-$DZ32-$CA$4+1),1,MIN($DZ32,CV$4-$CA$4+1))),
     IF(SSSModel!$C$4="PV",AX32*$EA32*(1+SSSModel!$C$2),
     IF(SSSModel!$C$4="FCR",$EC32*SUM(OFFSET($AC32,0,MAX(CV$4-$AC$4-$DZ32+1,0),1,MIN($DZ32,CV$4-$AC$4+1))),0)))),
SUM($AC32:$BZ32)*
     IF(SSSModel!$C$4="RR",OFFSET(Profiles!$K$2,$Z32,MAX(Profiles!$C$2,AX$4-$W32)),
     IF(SSSModel!$C$4="ECC",$EA32*$EB32*IF(MAX(Escalation!$C$2,AX$4-$W32)&gt;$DZ32-1,0,OFFSET(Escalation!$K$2,$Y32,MAX(Escalation!$C$2,AX$4-$W32))),
     IF(SSSModel!$C$4="PV",IF(CV$4=$W32,$EA32*(1+SSSModel!$C$2),0),
     IF(SSSModel!$C$4="FCR",IF(AND(CV$4&gt;=$W32,OFFSET(Profiles!$K$2,$Z32,MAX(Profiles!$C$2,AX$4-$W32))&gt;0),$EC32,0),0))))))</f>
        <v>0</v>
      </c>
      <c r="CW32" s="135">
        <f ca="1">IF(OR($Z32=0,SSSModel!$C$4="CF"),AY32,
IF(LEFT($V32,3)="ON_",
     IF(SSSModel!$C$4="RR",SUMPRODUCT(OFFSET($AC32,0,0,1,$CB$2),OFFSET(Profiles!$K$28,($Z32-1)*(Profiles!$I$26+1)+CW$4-SSSModel!$C$3+1,0,1,$CB$2)),
     IF(SSSModel!$C$4="ECC",$EA32*$EB32*SUMPRODUCT(OFFSET($AC32,0,MAX(0,CW$4-$DZ32-$CA$4+1),1,MIN($DZ32,CW$4-$CA$4+1)),OFFSET(Escalation!$K$24,($Y32-1)*(Escalation!$I$22+1)+CW$4-SSSModel!$C$3+1,MAX(0,CW$4-$DZ32-$CA$4+1),1,MIN($DZ32,CW$4-$CA$4+1))),
     IF(SSSModel!$C$4="PV",AY32*$EA32*(1+SSSModel!$C$2),
     IF(SSSModel!$C$4="FCR",$EC32*SUM(OFFSET($AC32,0,MAX(CW$4-$AC$4-$DZ32+1,0),1,MIN($DZ32,CW$4-$AC$4+1))),0)))),
SUM($AC32:$BZ32)*
     IF(SSSModel!$C$4="RR",OFFSET(Profiles!$K$2,$Z32,MAX(Profiles!$C$2,AY$4-$W32)),
     IF(SSSModel!$C$4="ECC",$EA32*$EB32*IF(MAX(Escalation!$C$2,AY$4-$W32)&gt;$DZ32-1,0,OFFSET(Escalation!$K$2,$Y32,MAX(Escalation!$C$2,AY$4-$W32))),
     IF(SSSModel!$C$4="PV",IF(CW$4=$W32,$EA32*(1+SSSModel!$C$2),0),
     IF(SSSModel!$C$4="FCR",IF(AND(CW$4&gt;=$W32,OFFSET(Profiles!$K$2,$Z32,MAX(Profiles!$C$2,AY$4-$W32))&gt;0),$EC32,0),0))))))</f>
        <v>0</v>
      </c>
      <c r="CX32" s="135">
        <f ca="1">IF(OR($Z32=0,SSSModel!$C$4="CF"),AZ32,
IF(LEFT($V32,3)="ON_",
     IF(SSSModel!$C$4="RR",SUMPRODUCT(OFFSET($AC32,0,0,1,$CB$2),OFFSET(Profiles!$K$28,($Z32-1)*(Profiles!$I$26+1)+CX$4-SSSModel!$C$3+1,0,1,$CB$2)),
     IF(SSSModel!$C$4="ECC",$EA32*$EB32*SUMPRODUCT(OFFSET($AC32,0,MAX(0,CX$4-$DZ32-$CA$4+1),1,MIN($DZ32,CX$4-$CA$4+1)),OFFSET(Escalation!$K$24,($Y32-1)*(Escalation!$I$22+1)+CX$4-SSSModel!$C$3+1,MAX(0,CX$4-$DZ32-$CA$4+1),1,MIN($DZ32,CX$4-$CA$4+1))),
     IF(SSSModel!$C$4="PV",AZ32*$EA32*(1+SSSModel!$C$2),
     IF(SSSModel!$C$4="FCR",$EC32*SUM(OFFSET($AC32,0,MAX(CX$4-$AC$4-$DZ32+1,0),1,MIN($DZ32,CX$4-$AC$4+1))),0)))),
SUM($AC32:$BZ32)*
     IF(SSSModel!$C$4="RR",OFFSET(Profiles!$K$2,$Z32,MAX(Profiles!$C$2,AZ$4-$W32)),
     IF(SSSModel!$C$4="ECC",$EA32*$EB32*IF(MAX(Escalation!$C$2,AZ$4-$W32)&gt;$DZ32-1,0,OFFSET(Escalation!$K$2,$Y32,MAX(Escalation!$C$2,AZ$4-$W32))),
     IF(SSSModel!$C$4="PV",IF(CX$4=$W32,$EA32*(1+SSSModel!$C$2),0),
     IF(SSSModel!$C$4="FCR",IF(AND(CX$4&gt;=$W32,OFFSET(Profiles!$K$2,$Z32,MAX(Profiles!$C$2,AZ$4-$W32))&gt;0),$EC32,0),0))))))</f>
        <v>0</v>
      </c>
      <c r="CY32" s="135">
        <f ca="1">IF(OR($Z32=0,SSSModel!$C$4="CF"),BA32,
IF(LEFT($V32,3)="ON_",
     IF(SSSModel!$C$4="RR",SUMPRODUCT(OFFSET($AC32,0,0,1,$CB$2),OFFSET(Profiles!$K$28,($Z32-1)*(Profiles!$I$26+1)+CY$4-SSSModel!$C$3+1,0,1,$CB$2)),
     IF(SSSModel!$C$4="ECC",$EA32*$EB32*SUMPRODUCT(OFFSET($AC32,0,MAX(0,CY$4-$DZ32-$CA$4+1),1,MIN($DZ32,CY$4-$CA$4+1)),OFFSET(Escalation!$K$24,($Y32-1)*(Escalation!$I$22+1)+CY$4-SSSModel!$C$3+1,MAX(0,CY$4-$DZ32-$CA$4+1),1,MIN($DZ32,CY$4-$CA$4+1))),
     IF(SSSModel!$C$4="PV",BA32*$EA32*(1+SSSModel!$C$2),
     IF(SSSModel!$C$4="FCR",$EC32*SUM(OFFSET($AC32,0,MAX(CY$4-$AC$4-$DZ32+1,0),1,MIN($DZ32,CY$4-$AC$4+1))),0)))),
SUM($AC32:$BZ32)*
     IF(SSSModel!$C$4="RR",OFFSET(Profiles!$K$2,$Z32,MAX(Profiles!$C$2,BA$4-$W32)),
     IF(SSSModel!$C$4="ECC",$EA32*$EB32*IF(MAX(Escalation!$C$2,BA$4-$W32)&gt;$DZ32-1,0,OFFSET(Escalation!$K$2,$Y32,MAX(Escalation!$C$2,BA$4-$W32))),
     IF(SSSModel!$C$4="PV",IF(CY$4=$W32,$EA32*(1+SSSModel!$C$2),0),
     IF(SSSModel!$C$4="FCR",IF(AND(CY$4&gt;=$W32,OFFSET(Profiles!$K$2,$Z32,MAX(Profiles!$C$2,BA$4-$W32))&gt;0),$EC32,0),0))))))</f>
        <v>0</v>
      </c>
      <c r="CZ32" s="135">
        <f ca="1">IF(OR($Z32=0,SSSModel!$C$4="CF"),BB32,
IF(LEFT($V32,3)="ON_",
     IF(SSSModel!$C$4="RR",SUMPRODUCT(OFFSET($AC32,0,0,1,$CB$2),OFFSET(Profiles!$K$28,($Z32-1)*(Profiles!$I$26+1)+CZ$4-SSSModel!$C$3+1,0,1,$CB$2)),
     IF(SSSModel!$C$4="ECC",$EA32*$EB32*SUMPRODUCT(OFFSET($AC32,0,MAX(0,CZ$4-$DZ32-$CA$4+1),1,MIN($DZ32,CZ$4-$CA$4+1)),OFFSET(Escalation!$K$24,($Y32-1)*(Escalation!$I$22+1)+CZ$4-SSSModel!$C$3+1,MAX(0,CZ$4-$DZ32-$CA$4+1),1,MIN($DZ32,CZ$4-$CA$4+1))),
     IF(SSSModel!$C$4="PV",BB32*$EA32*(1+SSSModel!$C$2),
     IF(SSSModel!$C$4="FCR",$EC32*SUM(OFFSET($AC32,0,MAX(CZ$4-$AC$4-$DZ32+1,0),1,MIN($DZ32,CZ$4-$AC$4+1))),0)))),
SUM($AC32:$BZ32)*
     IF(SSSModel!$C$4="RR",OFFSET(Profiles!$K$2,$Z32,MAX(Profiles!$C$2,BB$4-$W32)),
     IF(SSSModel!$C$4="ECC",$EA32*$EB32*IF(MAX(Escalation!$C$2,BB$4-$W32)&gt;$DZ32-1,0,OFFSET(Escalation!$K$2,$Y32,MAX(Escalation!$C$2,BB$4-$W32))),
     IF(SSSModel!$C$4="PV",IF(CZ$4=$W32,$EA32*(1+SSSModel!$C$2),0),
     IF(SSSModel!$C$4="FCR",IF(AND(CZ$4&gt;=$W32,OFFSET(Profiles!$K$2,$Z32,MAX(Profiles!$C$2,BB$4-$W32))&gt;0),$EC32,0),0))))))</f>
        <v>0</v>
      </c>
      <c r="DA32" s="135">
        <f ca="1">IF(OR($Z32=0,SSSModel!$C$4="CF"),BC32,
IF(LEFT($V32,3)="ON_",
     IF(SSSModel!$C$4="RR",SUMPRODUCT(OFFSET($AC32,0,0,1,$CB$2),OFFSET(Profiles!$K$28,($Z32-1)*(Profiles!$I$26+1)+DA$4-SSSModel!$C$3+1,0,1,$CB$2)),
     IF(SSSModel!$C$4="ECC",$EA32*$EB32*SUMPRODUCT(OFFSET($AC32,0,MAX(0,DA$4-$DZ32-$CA$4+1),1,MIN($DZ32,DA$4-$CA$4+1)),OFFSET(Escalation!$K$24,($Y32-1)*(Escalation!$I$22+1)+DA$4-SSSModel!$C$3+1,MAX(0,DA$4-$DZ32-$CA$4+1),1,MIN($DZ32,DA$4-$CA$4+1))),
     IF(SSSModel!$C$4="PV",BC32*$EA32*(1+SSSModel!$C$2),
     IF(SSSModel!$C$4="FCR",$EC32*SUM(OFFSET($AC32,0,MAX(DA$4-$AC$4-$DZ32+1,0),1,MIN($DZ32,DA$4-$AC$4+1))),0)))),
SUM($AC32:$BZ32)*
     IF(SSSModel!$C$4="RR",OFFSET(Profiles!$K$2,$Z32,MAX(Profiles!$C$2,BC$4-$W32)),
     IF(SSSModel!$C$4="ECC",$EA32*$EB32*IF(MAX(Escalation!$C$2,BC$4-$W32)&gt;$DZ32-1,0,OFFSET(Escalation!$K$2,$Y32,MAX(Escalation!$C$2,BC$4-$W32))),
     IF(SSSModel!$C$4="PV",IF(DA$4=$W32,$EA32*(1+SSSModel!$C$2),0),
     IF(SSSModel!$C$4="FCR",IF(AND(DA$4&gt;=$W32,OFFSET(Profiles!$K$2,$Z32,MAX(Profiles!$C$2,BC$4-$W32))&gt;0),$EC32,0),0))))))</f>
        <v>0</v>
      </c>
      <c r="DB32" s="135">
        <f ca="1">IF(OR($Z32=0,SSSModel!$C$4="CF"),BD32,
IF(LEFT($V32,3)="ON_",
     IF(SSSModel!$C$4="RR",SUMPRODUCT(OFFSET($AC32,0,0,1,$CB$2),OFFSET(Profiles!$K$28,($Z32-1)*(Profiles!$I$26+1)+DB$4-SSSModel!$C$3+1,0,1,$CB$2)),
     IF(SSSModel!$C$4="ECC",$EA32*$EB32*SUMPRODUCT(OFFSET($AC32,0,MAX(0,DB$4-$DZ32-$CA$4+1),1,MIN($DZ32,DB$4-$CA$4+1)),OFFSET(Escalation!$K$24,($Y32-1)*(Escalation!$I$22+1)+DB$4-SSSModel!$C$3+1,MAX(0,DB$4-$DZ32-$CA$4+1),1,MIN($DZ32,DB$4-$CA$4+1))),
     IF(SSSModel!$C$4="PV",BD32*$EA32*(1+SSSModel!$C$2),
     IF(SSSModel!$C$4="FCR",$EC32*SUM(OFFSET($AC32,0,MAX(DB$4-$AC$4-$DZ32+1,0),1,MIN($DZ32,DB$4-$AC$4+1))),0)))),
SUM($AC32:$BZ32)*
     IF(SSSModel!$C$4="RR",OFFSET(Profiles!$K$2,$Z32,MAX(Profiles!$C$2,BD$4-$W32)),
     IF(SSSModel!$C$4="ECC",$EA32*$EB32*IF(MAX(Escalation!$C$2,BD$4-$W32)&gt;$DZ32-1,0,OFFSET(Escalation!$K$2,$Y32,MAX(Escalation!$C$2,BD$4-$W32))),
     IF(SSSModel!$C$4="PV",IF(DB$4=$W32,$EA32*(1+SSSModel!$C$2),0),
     IF(SSSModel!$C$4="FCR",IF(AND(DB$4&gt;=$W32,OFFSET(Profiles!$K$2,$Z32,MAX(Profiles!$C$2,BD$4-$W32))&gt;0),$EC32,0),0))))))</f>
        <v>0</v>
      </c>
      <c r="DC32" s="135">
        <f ca="1">IF(OR($Z32=0,SSSModel!$C$4="CF"),BE32,
IF(LEFT($V32,3)="ON_",
     IF(SSSModel!$C$4="RR",SUMPRODUCT(OFFSET($AC32,0,0,1,$CB$2),OFFSET(Profiles!$K$28,($Z32-1)*(Profiles!$I$26+1)+DC$4-SSSModel!$C$3+1,0,1,$CB$2)),
     IF(SSSModel!$C$4="ECC",$EA32*$EB32*SUMPRODUCT(OFFSET($AC32,0,MAX(0,DC$4-$DZ32-$CA$4+1),1,MIN($DZ32,DC$4-$CA$4+1)),OFFSET(Escalation!$K$24,($Y32-1)*(Escalation!$I$22+1)+DC$4-SSSModel!$C$3+1,MAX(0,DC$4-$DZ32-$CA$4+1),1,MIN($DZ32,DC$4-$CA$4+1))),
     IF(SSSModel!$C$4="PV",BE32*$EA32*(1+SSSModel!$C$2),
     IF(SSSModel!$C$4="FCR",$EC32*SUM(OFFSET($AC32,0,MAX(DC$4-$AC$4-$DZ32+1,0),1,MIN($DZ32,DC$4-$AC$4+1))),0)))),
SUM($AC32:$BZ32)*
     IF(SSSModel!$C$4="RR",OFFSET(Profiles!$K$2,$Z32,MAX(Profiles!$C$2,BE$4-$W32)),
     IF(SSSModel!$C$4="ECC",$EA32*$EB32*IF(MAX(Escalation!$C$2,BE$4-$W32)&gt;$DZ32-1,0,OFFSET(Escalation!$K$2,$Y32,MAX(Escalation!$C$2,BE$4-$W32))),
     IF(SSSModel!$C$4="PV",IF(DC$4=$W32,$EA32*(1+SSSModel!$C$2),0),
     IF(SSSModel!$C$4="FCR",IF(AND(DC$4&gt;=$W32,OFFSET(Profiles!$K$2,$Z32,MAX(Profiles!$C$2,BE$4-$W32))&gt;0),$EC32,0),0))))))</f>
        <v>0</v>
      </c>
      <c r="DD32" s="135">
        <f ca="1">IF(OR($Z32=0,SSSModel!$C$4="CF"),BF32,
IF(LEFT($V32,3)="ON_",
     IF(SSSModel!$C$4="RR",SUMPRODUCT(OFFSET($AC32,0,0,1,$CB$2),OFFSET(Profiles!$K$28,($Z32-1)*(Profiles!$I$26+1)+DD$4-SSSModel!$C$3+1,0,1,$CB$2)),
     IF(SSSModel!$C$4="ECC",$EA32*$EB32*SUMPRODUCT(OFFSET($AC32,0,MAX(0,DD$4-$DZ32-$CA$4+1),1,MIN($DZ32,DD$4-$CA$4+1)),OFFSET(Escalation!$K$24,($Y32-1)*(Escalation!$I$22+1)+DD$4-SSSModel!$C$3+1,MAX(0,DD$4-$DZ32-$CA$4+1),1,MIN($DZ32,DD$4-$CA$4+1))),
     IF(SSSModel!$C$4="PV",BF32*$EA32*(1+SSSModel!$C$2),
     IF(SSSModel!$C$4="FCR",$EC32*SUM(OFFSET($AC32,0,MAX(DD$4-$AC$4-$DZ32+1,0),1,MIN($DZ32,DD$4-$AC$4+1))),0)))),
SUM($AC32:$BZ32)*
     IF(SSSModel!$C$4="RR",OFFSET(Profiles!$K$2,$Z32,MAX(Profiles!$C$2,BF$4-$W32)),
     IF(SSSModel!$C$4="ECC",$EA32*$EB32*IF(MAX(Escalation!$C$2,BF$4-$W32)&gt;$DZ32-1,0,OFFSET(Escalation!$K$2,$Y32,MAX(Escalation!$C$2,BF$4-$W32))),
     IF(SSSModel!$C$4="PV",IF(DD$4=$W32,$EA32*(1+SSSModel!$C$2),0),
     IF(SSSModel!$C$4="FCR",IF(AND(DD$4&gt;=$W32,OFFSET(Profiles!$K$2,$Z32,MAX(Profiles!$C$2,BF$4-$W32))&gt;0),$EC32,0),0))))))</f>
        <v>0</v>
      </c>
      <c r="DE32" s="135">
        <f ca="1">IF(OR($Z32=0,SSSModel!$C$4="CF"),BG32,
IF(LEFT($V32,3)="ON_",
     IF(SSSModel!$C$4="RR",SUMPRODUCT(OFFSET($AC32,0,0,1,$CB$2),OFFSET(Profiles!$K$28,($Z32-1)*(Profiles!$I$26+1)+DE$4-SSSModel!$C$3+1,0,1,$CB$2)),
     IF(SSSModel!$C$4="ECC",$EA32*$EB32*SUMPRODUCT(OFFSET($AC32,0,MAX(0,DE$4-$DZ32-$CA$4+1),1,MIN($DZ32,DE$4-$CA$4+1)),OFFSET(Escalation!$K$24,($Y32-1)*(Escalation!$I$22+1)+DE$4-SSSModel!$C$3+1,MAX(0,DE$4-$DZ32-$CA$4+1),1,MIN($DZ32,DE$4-$CA$4+1))),
     IF(SSSModel!$C$4="PV",BG32*$EA32*(1+SSSModel!$C$2),
     IF(SSSModel!$C$4="FCR",$EC32*SUM(OFFSET($AC32,0,MAX(DE$4-$AC$4-$DZ32+1,0),1,MIN($DZ32,DE$4-$AC$4+1))),0)))),
SUM($AC32:$BZ32)*
     IF(SSSModel!$C$4="RR",OFFSET(Profiles!$K$2,$Z32,MAX(Profiles!$C$2,BG$4-$W32)),
     IF(SSSModel!$C$4="ECC",$EA32*$EB32*IF(MAX(Escalation!$C$2,BG$4-$W32)&gt;$DZ32-1,0,OFFSET(Escalation!$K$2,$Y32,MAX(Escalation!$C$2,BG$4-$W32))),
     IF(SSSModel!$C$4="PV",IF(DE$4=$W32,$EA32*(1+SSSModel!$C$2),0),
     IF(SSSModel!$C$4="FCR",IF(AND(DE$4&gt;=$W32,OFFSET(Profiles!$K$2,$Z32,MAX(Profiles!$C$2,BG$4-$W32))&gt;0),$EC32,0),0))))))</f>
        <v>0</v>
      </c>
      <c r="DF32" s="135">
        <f ca="1">IF(OR($Z32=0,SSSModel!$C$4="CF"),BH32,
IF(LEFT($V32,3)="ON_",
     IF(SSSModel!$C$4="RR",SUMPRODUCT(OFFSET($AC32,0,0,1,$CB$2),OFFSET(Profiles!$K$28,($Z32-1)*(Profiles!$I$26+1)+DF$4-SSSModel!$C$3+1,0,1,$CB$2)),
     IF(SSSModel!$C$4="ECC",$EA32*$EB32*SUMPRODUCT(OFFSET($AC32,0,MAX(0,DF$4-$DZ32-$CA$4+1),1,MIN($DZ32,DF$4-$CA$4+1)),OFFSET(Escalation!$K$24,($Y32-1)*(Escalation!$I$22+1)+DF$4-SSSModel!$C$3+1,MAX(0,DF$4-$DZ32-$CA$4+1),1,MIN($DZ32,DF$4-$CA$4+1))),
     IF(SSSModel!$C$4="PV",BH32*$EA32*(1+SSSModel!$C$2),
     IF(SSSModel!$C$4="FCR",$EC32*SUM(OFFSET($AC32,0,MAX(DF$4-$AC$4-$DZ32+1,0),1,MIN($DZ32,DF$4-$AC$4+1))),0)))),
SUM($AC32:$BZ32)*
     IF(SSSModel!$C$4="RR",OFFSET(Profiles!$K$2,$Z32,MAX(Profiles!$C$2,BH$4-$W32)),
     IF(SSSModel!$C$4="ECC",$EA32*$EB32*IF(MAX(Escalation!$C$2,BH$4-$W32)&gt;$DZ32-1,0,OFFSET(Escalation!$K$2,$Y32,MAX(Escalation!$C$2,BH$4-$W32))),
     IF(SSSModel!$C$4="PV",IF(DF$4=$W32,$EA32*(1+SSSModel!$C$2),0),
     IF(SSSModel!$C$4="FCR",IF(AND(DF$4&gt;=$W32,OFFSET(Profiles!$K$2,$Z32,MAX(Profiles!$C$2,BH$4-$W32))&gt;0),$EC32,0),0))))))</f>
        <v>0</v>
      </c>
      <c r="DG32" s="135">
        <f ca="1">IF(OR($Z32=0,SSSModel!$C$4="CF"),BI32,
IF(LEFT($V32,3)="ON_",
     IF(SSSModel!$C$4="RR",SUMPRODUCT(OFFSET($AC32,0,0,1,$CB$2),OFFSET(Profiles!$K$28,($Z32-1)*(Profiles!$I$26+1)+DG$4-SSSModel!$C$3+1,0,1,$CB$2)),
     IF(SSSModel!$C$4="ECC",$EA32*$EB32*SUMPRODUCT(OFFSET($AC32,0,MAX(0,DG$4-$DZ32-$CA$4+1),1,MIN($DZ32,DG$4-$CA$4+1)),OFFSET(Escalation!$K$24,($Y32-1)*(Escalation!$I$22+1)+DG$4-SSSModel!$C$3+1,MAX(0,DG$4-$DZ32-$CA$4+1),1,MIN($DZ32,DG$4-$CA$4+1))),
     IF(SSSModel!$C$4="PV",BI32*$EA32*(1+SSSModel!$C$2),
     IF(SSSModel!$C$4="FCR",$EC32*SUM(OFFSET($AC32,0,MAX(DG$4-$AC$4-$DZ32+1,0),1,MIN($DZ32,DG$4-$AC$4+1))),0)))),
SUM($AC32:$BZ32)*
     IF(SSSModel!$C$4="RR",OFFSET(Profiles!$K$2,$Z32,MAX(Profiles!$C$2,BI$4-$W32)),
     IF(SSSModel!$C$4="ECC",$EA32*$EB32*IF(MAX(Escalation!$C$2,BI$4-$W32)&gt;$DZ32-1,0,OFFSET(Escalation!$K$2,$Y32,MAX(Escalation!$C$2,BI$4-$W32))),
     IF(SSSModel!$C$4="PV",IF(DG$4=$W32,$EA32*(1+SSSModel!$C$2),0),
     IF(SSSModel!$C$4="FCR",IF(AND(DG$4&gt;=$W32,OFFSET(Profiles!$K$2,$Z32,MAX(Profiles!$C$2,BI$4-$W32))&gt;0),$EC32,0),0))))))</f>
        <v>0</v>
      </c>
      <c r="DH32" s="135">
        <f ca="1">IF(OR($Z32=0,SSSModel!$C$4="CF"),BJ32,
IF(LEFT($V32,3)="ON_",
     IF(SSSModel!$C$4="RR",SUMPRODUCT(OFFSET($AC32,0,0,1,$CB$2),OFFSET(Profiles!$K$28,($Z32-1)*(Profiles!$I$26+1)+DH$4-SSSModel!$C$3+1,0,1,$CB$2)),
     IF(SSSModel!$C$4="ECC",$EA32*$EB32*SUMPRODUCT(OFFSET($AC32,0,MAX(0,DH$4-$DZ32-$CA$4+1),1,MIN($DZ32,DH$4-$CA$4+1)),OFFSET(Escalation!$K$24,($Y32-1)*(Escalation!$I$22+1)+DH$4-SSSModel!$C$3+1,MAX(0,DH$4-$DZ32-$CA$4+1),1,MIN($DZ32,DH$4-$CA$4+1))),
     IF(SSSModel!$C$4="PV",BJ32*$EA32*(1+SSSModel!$C$2),
     IF(SSSModel!$C$4="FCR",$EC32*SUM(OFFSET($AC32,0,MAX(DH$4-$AC$4-$DZ32+1,0),1,MIN($DZ32,DH$4-$AC$4+1))),0)))),
SUM($AC32:$BZ32)*
     IF(SSSModel!$C$4="RR",OFFSET(Profiles!$K$2,$Z32,MAX(Profiles!$C$2,BJ$4-$W32)),
     IF(SSSModel!$C$4="ECC",$EA32*$EB32*IF(MAX(Escalation!$C$2,BJ$4-$W32)&gt;$DZ32-1,0,OFFSET(Escalation!$K$2,$Y32,MAX(Escalation!$C$2,BJ$4-$W32))),
     IF(SSSModel!$C$4="PV",IF(DH$4=$W32,$EA32*(1+SSSModel!$C$2),0),
     IF(SSSModel!$C$4="FCR",IF(AND(DH$4&gt;=$W32,OFFSET(Profiles!$K$2,$Z32,MAX(Profiles!$C$2,BJ$4-$W32))&gt;0),$EC32,0),0))))))</f>
        <v>0</v>
      </c>
      <c r="DI32" s="135">
        <f ca="1">IF(OR($Z32=0,SSSModel!$C$4="CF"),BK32,
IF(LEFT($V32,3)="ON_",
     IF(SSSModel!$C$4="RR",SUMPRODUCT(OFFSET($AC32,0,0,1,$CB$2),OFFSET(Profiles!$K$28,($Z32-1)*(Profiles!$I$26+1)+DI$4-SSSModel!$C$3+1,0,1,$CB$2)),
     IF(SSSModel!$C$4="ECC",$EA32*$EB32*SUMPRODUCT(OFFSET($AC32,0,MAX(0,DI$4-$DZ32-$CA$4+1),1,MIN($DZ32,DI$4-$CA$4+1)),OFFSET(Escalation!$K$24,($Y32-1)*(Escalation!$I$22+1)+DI$4-SSSModel!$C$3+1,MAX(0,DI$4-$DZ32-$CA$4+1),1,MIN($DZ32,DI$4-$CA$4+1))),
     IF(SSSModel!$C$4="PV",BK32*$EA32*(1+SSSModel!$C$2),
     IF(SSSModel!$C$4="FCR",$EC32*SUM(OFFSET($AC32,0,MAX(DI$4-$AC$4-$DZ32+1,0),1,MIN($DZ32,DI$4-$AC$4+1))),0)))),
SUM($AC32:$BZ32)*
     IF(SSSModel!$C$4="RR",OFFSET(Profiles!$K$2,$Z32,MAX(Profiles!$C$2,BK$4-$W32)),
     IF(SSSModel!$C$4="ECC",$EA32*$EB32*IF(MAX(Escalation!$C$2,BK$4-$W32)&gt;$DZ32-1,0,OFFSET(Escalation!$K$2,$Y32,MAX(Escalation!$C$2,BK$4-$W32))),
     IF(SSSModel!$C$4="PV",IF(DI$4=$W32,$EA32*(1+SSSModel!$C$2),0),
     IF(SSSModel!$C$4="FCR",IF(AND(DI$4&gt;=$W32,OFFSET(Profiles!$K$2,$Z32,MAX(Profiles!$C$2,BK$4-$W32))&gt;0),$EC32,0),0))))))</f>
        <v>0</v>
      </c>
      <c r="DJ32" s="135">
        <f ca="1">IF(OR($Z32=0,SSSModel!$C$4="CF"),BL32,
IF(LEFT($V32,3)="ON_",
     IF(SSSModel!$C$4="RR",SUMPRODUCT(OFFSET($AC32,0,0,1,$CB$2),OFFSET(Profiles!$K$28,($Z32-1)*(Profiles!$I$26+1)+DJ$4-SSSModel!$C$3+1,0,1,$CB$2)),
     IF(SSSModel!$C$4="ECC",$EA32*$EB32*SUMPRODUCT(OFFSET($AC32,0,MAX(0,DJ$4-$DZ32-$CA$4+1),1,MIN($DZ32,DJ$4-$CA$4+1)),OFFSET(Escalation!$K$24,($Y32-1)*(Escalation!$I$22+1)+DJ$4-SSSModel!$C$3+1,MAX(0,DJ$4-$DZ32-$CA$4+1),1,MIN($DZ32,DJ$4-$CA$4+1))),
     IF(SSSModel!$C$4="PV",BL32*$EA32*(1+SSSModel!$C$2),
     IF(SSSModel!$C$4="FCR",$EC32*SUM(OFFSET($AC32,0,MAX(DJ$4-$AC$4-$DZ32+1,0),1,MIN($DZ32,DJ$4-$AC$4+1))),0)))),
SUM($AC32:$BZ32)*
     IF(SSSModel!$C$4="RR",OFFSET(Profiles!$K$2,$Z32,MAX(Profiles!$C$2,BL$4-$W32)),
     IF(SSSModel!$C$4="ECC",$EA32*$EB32*IF(MAX(Escalation!$C$2,BL$4-$W32)&gt;$DZ32-1,0,OFFSET(Escalation!$K$2,$Y32,MAX(Escalation!$C$2,BL$4-$W32))),
     IF(SSSModel!$C$4="PV",IF(DJ$4=$W32,$EA32*(1+SSSModel!$C$2),0),
     IF(SSSModel!$C$4="FCR",IF(AND(DJ$4&gt;=$W32,OFFSET(Profiles!$K$2,$Z32,MAX(Profiles!$C$2,BL$4-$W32))&gt;0),$EC32,0),0))))))</f>
        <v>0</v>
      </c>
      <c r="DK32" s="135">
        <f ca="1">IF(OR($Z32=0,SSSModel!$C$4="CF"),BM32,
IF(LEFT($V32,3)="ON_",
     IF(SSSModel!$C$4="RR",SUMPRODUCT(OFFSET($AC32,0,0,1,$CB$2),OFFSET(Profiles!$K$28,($Z32-1)*(Profiles!$I$26+1)+DK$4-SSSModel!$C$3+1,0,1,$CB$2)),
     IF(SSSModel!$C$4="ECC",$EA32*$EB32*SUMPRODUCT(OFFSET($AC32,0,MAX(0,DK$4-$DZ32-$CA$4+1),1,MIN($DZ32,DK$4-$CA$4+1)),OFFSET(Escalation!$K$24,($Y32-1)*(Escalation!$I$22+1)+DK$4-SSSModel!$C$3+1,MAX(0,DK$4-$DZ32-$CA$4+1),1,MIN($DZ32,DK$4-$CA$4+1))),
     IF(SSSModel!$C$4="PV",BM32*$EA32*(1+SSSModel!$C$2),
     IF(SSSModel!$C$4="FCR",$EC32*SUM(OFFSET($AC32,0,MAX(DK$4-$AC$4-$DZ32+1,0),1,MIN($DZ32,DK$4-$AC$4+1))),0)))),
SUM($AC32:$BZ32)*
     IF(SSSModel!$C$4="RR",OFFSET(Profiles!$K$2,$Z32,MAX(Profiles!$C$2,BM$4-$W32)),
     IF(SSSModel!$C$4="ECC",$EA32*$EB32*IF(MAX(Escalation!$C$2,BM$4-$W32)&gt;$DZ32-1,0,OFFSET(Escalation!$K$2,$Y32,MAX(Escalation!$C$2,BM$4-$W32))),
     IF(SSSModel!$C$4="PV",IF(DK$4=$W32,$EA32*(1+SSSModel!$C$2),0),
     IF(SSSModel!$C$4="FCR",IF(AND(DK$4&gt;=$W32,OFFSET(Profiles!$K$2,$Z32,MAX(Profiles!$C$2,BM$4-$W32))&gt;0),$EC32,0),0))))))</f>
        <v>0</v>
      </c>
      <c r="DL32" s="135">
        <f ca="1">IF(OR($Z32=0,SSSModel!$C$4="CF"),BN32,
IF(LEFT($V32,3)="ON_",
     IF(SSSModel!$C$4="RR",SUMPRODUCT(OFFSET($AC32,0,0,1,$CB$2),OFFSET(Profiles!$K$28,($Z32-1)*(Profiles!$I$26+1)+DL$4-SSSModel!$C$3+1,0,1,$CB$2)),
     IF(SSSModel!$C$4="ECC",$EA32*$EB32*SUMPRODUCT(OFFSET($AC32,0,MAX(0,DL$4-$DZ32-$CA$4+1),1,MIN($DZ32,DL$4-$CA$4+1)),OFFSET(Escalation!$K$24,($Y32-1)*(Escalation!$I$22+1)+DL$4-SSSModel!$C$3+1,MAX(0,DL$4-$DZ32-$CA$4+1),1,MIN($DZ32,DL$4-$CA$4+1))),
     IF(SSSModel!$C$4="PV",BN32*$EA32*(1+SSSModel!$C$2),
     IF(SSSModel!$C$4="FCR",$EC32*SUM(OFFSET($AC32,0,MAX(DL$4-$AC$4-$DZ32+1,0),1,MIN($DZ32,DL$4-$AC$4+1))),0)))),
SUM($AC32:$BZ32)*
     IF(SSSModel!$C$4="RR",OFFSET(Profiles!$K$2,$Z32,MAX(Profiles!$C$2,BN$4-$W32)),
     IF(SSSModel!$C$4="ECC",$EA32*$EB32*IF(MAX(Escalation!$C$2,BN$4-$W32)&gt;$DZ32-1,0,OFFSET(Escalation!$K$2,$Y32,MAX(Escalation!$C$2,BN$4-$W32))),
     IF(SSSModel!$C$4="PV",IF(DL$4=$W32,$EA32*(1+SSSModel!$C$2),0),
     IF(SSSModel!$C$4="FCR",IF(AND(DL$4&gt;=$W32,OFFSET(Profiles!$K$2,$Z32,MAX(Profiles!$C$2,BN$4-$W32))&gt;0),$EC32,0),0))))))</f>
        <v>0</v>
      </c>
      <c r="DM32" s="135">
        <f ca="1">IF(OR($Z32=0,SSSModel!$C$4="CF"),BO32,
IF(LEFT($V32,3)="ON_",
     IF(SSSModel!$C$4="RR",SUMPRODUCT(OFFSET($AC32,0,0,1,$CB$2),OFFSET(Profiles!$K$28,($Z32-1)*(Profiles!$I$26+1)+DM$4-SSSModel!$C$3+1,0,1,$CB$2)),
     IF(SSSModel!$C$4="ECC",$EA32*$EB32*SUMPRODUCT(OFFSET($AC32,0,MAX(0,DM$4-$DZ32-$CA$4+1),1,MIN($DZ32,DM$4-$CA$4+1)),OFFSET(Escalation!$K$24,($Y32-1)*(Escalation!$I$22+1)+DM$4-SSSModel!$C$3+1,MAX(0,DM$4-$DZ32-$CA$4+1),1,MIN($DZ32,DM$4-$CA$4+1))),
     IF(SSSModel!$C$4="PV",BO32*$EA32*(1+SSSModel!$C$2),
     IF(SSSModel!$C$4="FCR",$EC32*SUM(OFFSET($AC32,0,MAX(DM$4-$AC$4-$DZ32+1,0),1,MIN($DZ32,DM$4-$AC$4+1))),0)))),
SUM($AC32:$BZ32)*
     IF(SSSModel!$C$4="RR",OFFSET(Profiles!$K$2,$Z32,MAX(Profiles!$C$2,BO$4-$W32)),
     IF(SSSModel!$C$4="ECC",$EA32*$EB32*IF(MAX(Escalation!$C$2,BO$4-$W32)&gt;$DZ32-1,0,OFFSET(Escalation!$K$2,$Y32,MAX(Escalation!$C$2,BO$4-$W32))),
     IF(SSSModel!$C$4="PV",IF(DM$4=$W32,$EA32*(1+SSSModel!$C$2),0),
     IF(SSSModel!$C$4="FCR",IF(AND(DM$4&gt;=$W32,OFFSET(Profiles!$K$2,$Z32,MAX(Profiles!$C$2,BO$4-$W32))&gt;0),$EC32,0),0))))))</f>
        <v>0</v>
      </c>
      <c r="DN32" s="135">
        <f ca="1">IF(OR($Z32=0,SSSModel!$C$4="CF"),BP32,
IF(LEFT($V32,3)="ON_",
     IF(SSSModel!$C$4="RR",SUMPRODUCT(OFFSET($AC32,0,0,1,$CB$2),OFFSET(Profiles!$K$28,($Z32-1)*(Profiles!$I$26+1)+DN$4-SSSModel!$C$3+1,0,1,$CB$2)),
     IF(SSSModel!$C$4="ECC",$EA32*$EB32*SUMPRODUCT(OFFSET($AC32,0,MAX(0,DN$4-$DZ32-$CA$4+1),1,MIN($DZ32,DN$4-$CA$4+1)),OFFSET(Escalation!$K$24,($Y32-1)*(Escalation!$I$22+1)+DN$4-SSSModel!$C$3+1,MAX(0,DN$4-$DZ32-$CA$4+1),1,MIN($DZ32,DN$4-$CA$4+1))),
     IF(SSSModel!$C$4="PV",BP32*$EA32*(1+SSSModel!$C$2),
     IF(SSSModel!$C$4="FCR",$EC32*SUM(OFFSET($AC32,0,MAX(DN$4-$AC$4-$DZ32+1,0),1,MIN($DZ32,DN$4-$AC$4+1))),0)))),
SUM($AC32:$BZ32)*
     IF(SSSModel!$C$4="RR",OFFSET(Profiles!$K$2,$Z32,MAX(Profiles!$C$2,BP$4-$W32)),
     IF(SSSModel!$C$4="ECC",$EA32*$EB32*IF(MAX(Escalation!$C$2,BP$4-$W32)&gt;$DZ32-1,0,OFFSET(Escalation!$K$2,$Y32,MAX(Escalation!$C$2,BP$4-$W32))),
     IF(SSSModel!$C$4="PV",IF(DN$4=$W32,$EA32*(1+SSSModel!$C$2),0),
     IF(SSSModel!$C$4="FCR",IF(AND(DN$4&gt;=$W32,OFFSET(Profiles!$K$2,$Z32,MAX(Profiles!$C$2,BP$4-$W32))&gt;0),$EC32,0),0))))))</f>
        <v>0</v>
      </c>
      <c r="DO32" s="135">
        <f ca="1">IF(OR($Z32=0,SSSModel!$C$4="CF"),BQ32,
IF(LEFT($V32,3)="ON_",
     IF(SSSModel!$C$4="RR",SUMPRODUCT(OFFSET($AC32,0,0,1,$CB$2),OFFSET(Profiles!$K$28,($Z32-1)*(Profiles!$I$26+1)+DO$4-SSSModel!$C$3+1,0,1,$CB$2)),
     IF(SSSModel!$C$4="ECC",$EA32*$EB32*SUMPRODUCT(OFFSET($AC32,0,MAX(0,DO$4-$DZ32-$CA$4+1),1,MIN($DZ32,DO$4-$CA$4+1)),OFFSET(Escalation!$K$24,($Y32-1)*(Escalation!$I$22+1)+DO$4-SSSModel!$C$3+1,MAX(0,DO$4-$DZ32-$CA$4+1),1,MIN($DZ32,DO$4-$CA$4+1))),
     IF(SSSModel!$C$4="PV",BQ32*$EA32*(1+SSSModel!$C$2),
     IF(SSSModel!$C$4="FCR",$EC32*SUM(OFFSET($AC32,0,MAX(DO$4-$AC$4-$DZ32+1,0),1,MIN($DZ32,DO$4-$AC$4+1))),0)))),
SUM($AC32:$BZ32)*
     IF(SSSModel!$C$4="RR",OFFSET(Profiles!$K$2,$Z32,MAX(Profiles!$C$2,BQ$4-$W32)),
     IF(SSSModel!$C$4="ECC",$EA32*$EB32*IF(MAX(Escalation!$C$2,BQ$4-$W32)&gt;$DZ32-1,0,OFFSET(Escalation!$K$2,$Y32,MAX(Escalation!$C$2,BQ$4-$W32))),
     IF(SSSModel!$C$4="PV",IF(DO$4=$W32,$EA32*(1+SSSModel!$C$2),0),
     IF(SSSModel!$C$4="FCR",IF(AND(DO$4&gt;=$W32,OFFSET(Profiles!$K$2,$Z32,MAX(Profiles!$C$2,BQ$4-$W32))&gt;0),$EC32,0),0))))))</f>
        <v>0</v>
      </c>
      <c r="DP32" s="135">
        <f ca="1">IF(OR($Z32=0,SSSModel!$C$4="CF"),BR32,
IF(LEFT($V32,3)="ON_",
     IF(SSSModel!$C$4="RR",SUMPRODUCT(OFFSET($AC32,0,0,1,$CB$2),OFFSET(Profiles!$K$28,($Z32-1)*(Profiles!$I$26+1)+DP$4-SSSModel!$C$3+1,0,1,$CB$2)),
     IF(SSSModel!$C$4="ECC",$EA32*$EB32*SUMPRODUCT(OFFSET($AC32,0,MAX(0,DP$4-$DZ32-$CA$4+1),1,MIN($DZ32,DP$4-$CA$4+1)),OFFSET(Escalation!$K$24,($Y32-1)*(Escalation!$I$22+1)+DP$4-SSSModel!$C$3+1,MAX(0,DP$4-$DZ32-$CA$4+1),1,MIN($DZ32,DP$4-$CA$4+1))),
     IF(SSSModel!$C$4="PV",BR32*$EA32*(1+SSSModel!$C$2),
     IF(SSSModel!$C$4="FCR",$EC32*SUM(OFFSET($AC32,0,MAX(DP$4-$AC$4-$DZ32+1,0),1,MIN($DZ32,DP$4-$AC$4+1))),0)))),
SUM($AC32:$BZ32)*
     IF(SSSModel!$C$4="RR",OFFSET(Profiles!$K$2,$Z32,MAX(Profiles!$C$2,BR$4-$W32)),
     IF(SSSModel!$C$4="ECC",$EA32*$EB32*IF(MAX(Escalation!$C$2,BR$4-$W32)&gt;$DZ32-1,0,OFFSET(Escalation!$K$2,$Y32,MAX(Escalation!$C$2,BR$4-$W32))),
     IF(SSSModel!$C$4="PV",IF(DP$4=$W32,$EA32*(1+SSSModel!$C$2),0),
     IF(SSSModel!$C$4="FCR",IF(AND(DP$4&gt;=$W32,OFFSET(Profiles!$K$2,$Z32,MAX(Profiles!$C$2,BR$4-$W32))&gt;0),$EC32,0),0))))))</f>
        <v>0</v>
      </c>
      <c r="DQ32" s="135">
        <f ca="1">IF(OR($Z32=0,SSSModel!$C$4="CF"),BS32,
IF(LEFT($V32,3)="ON_",
     IF(SSSModel!$C$4="RR",SUMPRODUCT(OFFSET($AC32,0,0,1,$CB$2),OFFSET(Profiles!$K$28,($Z32-1)*(Profiles!$I$26+1)+DQ$4-SSSModel!$C$3+1,0,1,$CB$2)),
     IF(SSSModel!$C$4="ECC",$EA32*$EB32*SUMPRODUCT(OFFSET($AC32,0,MAX(0,DQ$4-$DZ32-$CA$4+1),1,MIN($DZ32,DQ$4-$CA$4+1)),OFFSET(Escalation!$K$24,($Y32-1)*(Escalation!$I$22+1)+DQ$4-SSSModel!$C$3+1,MAX(0,DQ$4-$DZ32-$CA$4+1),1,MIN($DZ32,DQ$4-$CA$4+1))),
     IF(SSSModel!$C$4="PV",BS32*$EA32*(1+SSSModel!$C$2),
     IF(SSSModel!$C$4="FCR",$EC32*SUM(OFFSET($AC32,0,MAX(DQ$4-$AC$4-$DZ32+1,0),1,MIN($DZ32,DQ$4-$AC$4+1))),0)))),
SUM($AC32:$BZ32)*
     IF(SSSModel!$C$4="RR",OFFSET(Profiles!$K$2,$Z32,MAX(Profiles!$C$2,BS$4-$W32)),
     IF(SSSModel!$C$4="ECC",$EA32*$EB32*IF(MAX(Escalation!$C$2,BS$4-$W32)&gt;$DZ32-1,0,OFFSET(Escalation!$K$2,$Y32,MAX(Escalation!$C$2,BS$4-$W32))),
     IF(SSSModel!$C$4="PV",IF(DQ$4=$W32,$EA32*(1+SSSModel!$C$2),0),
     IF(SSSModel!$C$4="FCR",IF(AND(DQ$4&gt;=$W32,OFFSET(Profiles!$K$2,$Z32,MAX(Profiles!$C$2,BS$4-$W32))&gt;0),$EC32,0),0))))))</f>
        <v>0</v>
      </c>
      <c r="DR32" s="135">
        <f ca="1">IF(OR($Z32=0,SSSModel!$C$4="CF"),BT32,
IF(LEFT($V32,3)="ON_",
     IF(SSSModel!$C$4="RR",SUMPRODUCT(OFFSET($AC32,0,0,1,$CB$2),OFFSET(Profiles!$K$28,($Z32-1)*(Profiles!$I$26+1)+DR$4-SSSModel!$C$3+1,0,1,$CB$2)),
     IF(SSSModel!$C$4="ECC",$EA32*$EB32*SUMPRODUCT(OFFSET($AC32,0,MAX(0,DR$4-$DZ32-$CA$4+1),1,MIN($DZ32,DR$4-$CA$4+1)),OFFSET(Escalation!$K$24,($Y32-1)*(Escalation!$I$22+1)+DR$4-SSSModel!$C$3+1,MAX(0,DR$4-$DZ32-$CA$4+1),1,MIN($DZ32,DR$4-$CA$4+1))),
     IF(SSSModel!$C$4="PV",BT32*$EA32*(1+SSSModel!$C$2),
     IF(SSSModel!$C$4="FCR",$EC32*SUM(OFFSET($AC32,0,MAX(DR$4-$AC$4-$DZ32+1,0),1,MIN($DZ32,DR$4-$AC$4+1))),0)))),
SUM($AC32:$BZ32)*
     IF(SSSModel!$C$4="RR",OFFSET(Profiles!$K$2,$Z32,MAX(Profiles!$C$2,BT$4-$W32)),
     IF(SSSModel!$C$4="ECC",$EA32*$EB32*IF(MAX(Escalation!$C$2,BT$4-$W32)&gt;$DZ32-1,0,OFFSET(Escalation!$K$2,$Y32,MAX(Escalation!$C$2,BT$4-$W32))),
     IF(SSSModel!$C$4="PV",IF(DR$4=$W32,$EA32*(1+SSSModel!$C$2),0),
     IF(SSSModel!$C$4="FCR",IF(AND(DR$4&gt;=$W32,OFFSET(Profiles!$K$2,$Z32,MAX(Profiles!$C$2,BT$4-$W32))&gt;0),$EC32,0),0))))))</f>
        <v>0</v>
      </c>
      <c r="DS32" s="135">
        <f ca="1">IF(OR($Z32=0,SSSModel!$C$4="CF"),BU32,
IF(LEFT($V32,3)="ON_",
     IF(SSSModel!$C$4="RR",SUMPRODUCT(OFFSET($AC32,0,0,1,$CB$2),OFFSET(Profiles!$K$28,($Z32-1)*(Profiles!$I$26+1)+DS$4-SSSModel!$C$3+1,0,1,$CB$2)),
     IF(SSSModel!$C$4="ECC",$EA32*$EB32*SUMPRODUCT(OFFSET($AC32,0,MAX(0,DS$4-$DZ32-$CA$4+1),1,MIN($DZ32,DS$4-$CA$4+1)),OFFSET(Escalation!$K$24,($Y32-1)*(Escalation!$I$22+1)+DS$4-SSSModel!$C$3+1,MAX(0,DS$4-$DZ32-$CA$4+1),1,MIN($DZ32,DS$4-$CA$4+1))),
     IF(SSSModel!$C$4="PV",BU32*$EA32*(1+SSSModel!$C$2),
     IF(SSSModel!$C$4="FCR",$EC32*SUM(OFFSET($AC32,0,MAX(DS$4-$AC$4-$DZ32+1,0),1,MIN($DZ32,DS$4-$AC$4+1))),0)))),
SUM($AC32:$BZ32)*
     IF(SSSModel!$C$4="RR",OFFSET(Profiles!$K$2,$Z32,MAX(Profiles!$C$2,BU$4-$W32)),
     IF(SSSModel!$C$4="ECC",$EA32*$EB32*IF(MAX(Escalation!$C$2,BU$4-$W32)&gt;$DZ32-1,0,OFFSET(Escalation!$K$2,$Y32,MAX(Escalation!$C$2,BU$4-$W32))),
     IF(SSSModel!$C$4="PV",IF(DS$4=$W32,$EA32*(1+SSSModel!$C$2),0),
     IF(SSSModel!$C$4="FCR",IF(AND(DS$4&gt;=$W32,OFFSET(Profiles!$K$2,$Z32,MAX(Profiles!$C$2,BU$4-$W32))&gt;0),$EC32,0),0))))))</f>
        <v>0</v>
      </c>
      <c r="DT32" s="135">
        <f ca="1">IF(OR($Z32=0,SSSModel!$C$4="CF"),BV32,
IF(LEFT($V32,3)="ON_",
     IF(SSSModel!$C$4="RR",SUMPRODUCT(OFFSET($AC32,0,0,1,$CB$2),OFFSET(Profiles!$K$28,($Z32-1)*(Profiles!$I$26+1)+DT$4-SSSModel!$C$3+1,0,1,$CB$2)),
     IF(SSSModel!$C$4="ECC",$EA32*$EB32*SUMPRODUCT(OFFSET($AC32,0,MAX(0,DT$4-$DZ32-$CA$4+1),1,MIN($DZ32,DT$4-$CA$4+1)),OFFSET(Escalation!$K$24,($Y32-1)*(Escalation!$I$22+1)+DT$4-SSSModel!$C$3+1,MAX(0,DT$4-$DZ32-$CA$4+1),1,MIN($DZ32,DT$4-$CA$4+1))),
     IF(SSSModel!$C$4="PV",BV32*$EA32*(1+SSSModel!$C$2),
     IF(SSSModel!$C$4="FCR",$EC32*SUM(OFFSET($AC32,0,MAX(DT$4-$AC$4-$DZ32+1,0),1,MIN($DZ32,DT$4-$AC$4+1))),0)))),
SUM($AC32:$BZ32)*
     IF(SSSModel!$C$4="RR",OFFSET(Profiles!$K$2,$Z32,MAX(Profiles!$C$2,BV$4-$W32)),
     IF(SSSModel!$C$4="ECC",$EA32*$EB32*IF(MAX(Escalation!$C$2,BV$4-$W32)&gt;$DZ32-1,0,OFFSET(Escalation!$K$2,$Y32,MAX(Escalation!$C$2,BV$4-$W32))),
     IF(SSSModel!$C$4="PV",IF(DT$4=$W32,$EA32*(1+SSSModel!$C$2),0),
     IF(SSSModel!$C$4="FCR",IF(AND(DT$4&gt;=$W32,OFFSET(Profiles!$K$2,$Z32,MAX(Profiles!$C$2,BV$4-$W32))&gt;0),$EC32,0),0))))))</f>
        <v>0</v>
      </c>
      <c r="DU32" s="135">
        <f ca="1">IF(OR($Z32=0,SSSModel!$C$4="CF"),BW32,
IF(LEFT($V32,3)="ON_",
     IF(SSSModel!$C$4="RR",SUMPRODUCT(OFFSET($AC32,0,0,1,$CB$2),OFFSET(Profiles!$K$28,($Z32-1)*(Profiles!$I$26+1)+DU$4-SSSModel!$C$3+1,0,1,$CB$2)),
     IF(SSSModel!$C$4="ECC",$EA32*$EB32*SUMPRODUCT(OFFSET($AC32,0,MAX(0,DU$4-$DZ32-$CA$4+1),1,MIN($DZ32,DU$4-$CA$4+1)),OFFSET(Escalation!$K$24,($Y32-1)*(Escalation!$I$22+1)+DU$4-SSSModel!$C$3+1,MAX(0,DU$4-$DZ32-$CA$4+1),1,MIN($DZ32,DU$4-$CA$4+1))),
     IF(SSSModel!$C$4="PV",BW32*$EA32*(1+SSSModel!$C$2),
     IF(SSSModel!$C$4="FCR",$EC32*SUM(OFFSET($AC32,0,MAX(DU$4-$AC$4-$DZ32+1,0),1,MIN($DZ32,DU$4-$AC$4+1))),0)))),
SUM($AC32:$BZ32)*
     IF(SSSModel!$C$4="RR",OFFSET(Profiles!$K$2,$Z32,MAX(Profiles!$C$2,BW$4-$W32)),
     IF(SSSModel!$C$4="ECC",$EA32*$EB32*IF(MAX(Escalation!$C$2,BW$4-$W32)&gt;$DZ32-1,0,OFFSET(Escalation!$K$2,$Y32,MAX(Escalation!$C$2,BW$4-$W32))),
     IF(SSSModel!$C$4="PV",IF(DU$4=$W32,$EA32*(1+SSSModel!$C$2),0),
     IF(SSSModel!$C$4="FCR",IF(AND(DU$4&gt;=$W32,OFFSET(Profiles!$K$2,$Z32,MAX(Profiles!$C$2,BW$4-$W32))&gt;0),$EC32,0),0))))))</f>
        <v>0</v>
      </c>
      <c r="DV32" s="136">
        <f ca="1">IF(OR($Z32=0,SSSModel!$C$4="CF"),BX32,
IF(LEFT($V32,3)="ON_",
     IF(SSSModel!$C$4="RR",SUMPRODUCT(OFFSET($AC32,0,0,1,$CB$2),OFFSET(Profiles!$K$28,($Z32-1)*(Profiles!$I$26+1)+DV$4-SSSModel!$C$3+1,0,1,$CB$2)),
     IF(SSSModel!$C$4="ECC",$EA32*$EB32*SUMPRODUCT(OFFSET($AC32,0,MAX(0,DV$4-$DZ32-$CA$4+1),1,MIN($DZ32,DV$4-$CA$4+1)),OFFSET(Escalation!$K$24,($Y32-1)*(Escalation!$I$22+1)+DV$4-SSSModel!$C$3+1,MAX(0,DV$4-$DZ32-$CA$4+1),1,MIN($DZ32,DV$4-$CA$4+1))),
     IF(SSSModel!$C$4="PV",BX32*$EA32*(1+SSSModel!$C$2),
     IF(SSSModel!$C$4="FCR",$EC32*SUM(OFFSET($AC32,0,MAX(DV$4-$AC$4-$DZ32+1,0),1,MIN($DZ32,DV$4-$AC$4+1))),0)))),
SUM($AC32:$BZ32)*
     IF(SSSModel!$C$4="RR",OFFSET(Profiles!$K$2,$Z32,MAX(Profiles!$C$2,BX$4-$W32)),
     IF(SSSModel!$C$4="ECC",$EA32*$EB32*IF(MAX(Escalation!$C$2,BX$4-$W32)&gt;$DZ32-1,0,OFFSET(Escalation!$K$2,$Y32,MAX(Escalation!$C$2,BX$4-$W32))),
     IF(SSSModel!$C$4="PV",IF(DV$4=$W32,$EA32*(1+SSSModel!$C$2),0),
     IF(SSSModel!$C$4="FCR",IF(AND(DV$4&gt;=$W32,OFFSET(Profiles!$K$2,$Z32,MAX(Profiles!$C$2,BX$4-$W32))&gt;0),$EC32,0),0))))))</f>
        <v>0</v>
      </c>
      <c r="DW32" s="136">
        <f ca="1">IF(OR($Z32=0,SSSModel!$C$4="CF"),BY32,
IF(LEFT($V32,3)="ON_",
     IF(SSSModel!$C$4="RR",SUMPRODUCT(OFFSET($AC32,0,0,1,$CB$2),OFFSET(Profiles!$K$28,($Z32-1)*(Profiles!$I$26+1)+DW$4-SSSModel!$C$3+1,0,1,$CB$2)),
     IF(SSSModel!$C$4="ECC",$EA32*$EB32*SUMPRODUCT(OFFSET($AC32,0,MAX(0,DW$4-$DZ32-$CA$4+1),1,MIN($DZ32,DW$4-$CA$4+1)),OFFSET(Escalation!$K$24,($Y32-1)*(Escalation!$I$22+1)+DW$4-SSSModel!$C$3+1,MAX(0,DW$4-$DZ32-$CA$4+1),1,MIN($DZ32,DW$4-$CA$4+1))),
     IF(SSSModel!$C$4="PV",BY32*$EA32*(1+SSSModel!$C$2),
     IF(SSSModel!$C$4="FCR",$EC32*SUM(OFFSET($AC32,0,MAX(DW$4-$AC$4-$DZ32+1,0),1,MIN($DZ32,DW$4-$AC$4+1))),0)))),
SUM($AC32:$BZ32)*
     IF(SSSModel!$C$4="RR",OFFSET(Profiles!$K$2,$Z32,MAX(Profiles!$C$2,BY$4-$W32)),
     IF(SSSModel!$C$4="ECC",$EA32*$EB32*IF(MAX(Escalation!$C$2,BY$4-$W32)&gt;$DZ32-1,0,OFFSET(Escalation!$K$2,$Y32,MAX(Escalation!$C$2,BY$4-$W32))),
     IF(SSSModel!$C$4="PV",IF(DW$4=$W32,$EA32*(1+SSSModel!$C$2),0),
     IF(SSSModel!$C$4="FCR",IF(AND(DW$4&gt;=$W32,OFFSET(Profiles!$K$2,$Z32,MAX(Profiles!$C$2,BY$4-$W32))&gt;0),$EC32,0),0))))))</f>
        <v>0</v>
      </c>
      <c r="DX32" s="136">
        <f ca="1">IF(OR($Z32=0,SSSModel!$C$4="CF"),BZ32,
IF(LEFT($V32,3)="ON_",
     IF(SSSModel!$C$4="RR",SUMPRODUCT(OFFSET($AC32,0,0,1,$CB$2),OFFSET(Profiles!$K$28,($Z32-1)*(Profiles!$I$26+1)+DX$4-SSSModel!$C$3+1,0,1,$CB$2)),
     IF(SSSModel!$C$4="ECC",$EA32*$EB32*SUMPRODUCT(OFFSET($AC32,0,MAX(0,DX$4-$DZ32-$CA$4+1),1,MIN($DZ32,DX$4-$CA$4+1)),OFFSET(Escalation!$K$24,($Y32-1)*(Escalation!$I$22+1)+DX$4-SSSModel!$C$3+1,MAX(0,DX$4-$DZ32-$CA$4+1),1,MIN($DZ32,DX$4-$CA$4+1))),
     IF(SSSModel!$C$4="PV",BZ32*$EA32*(1+SSSModel!$C$2),
     IF(SSSModel!$C$4="FCR",$EC32*SUM(OFFSET($AC32,0,MAX(DX$4-$AC$4-$DZ32+1,0),1,MIN($DZ32,DX$4-$AC$4+1))),0)))),
SUM($AC32:$BZ32)*
     IF(SSSModel!$C$4="RR",OFFSET(Profiles!$K$2,$Z32,MAX(Profiles!$C$2,BZ$4-$W32)),
     IF(SSSModel!$C$4="ECC",$EA32*$EB32*IF(MAX(Escalation!$C$2,BZ$4-$W32)&gt;$DZ32-1,0,OFFSET(Escalation!$K$2,$Y32,MAX(Escalation!$C$2,BZ$4-$W32))),
     IF(SSSModel!$C$4="PV",IF(DX$4=$W32,$EA32*(1+SSSModel!$C$2),0),
     IF(SSSModel!$C$4="FCR",IF(AND(DX$4&gt;=$W32,OFFSET(Profiles!$K$2,$Z32,MAX(Profiles!$C$2,BZ$4-$W32))&gt;0),$EC32,0),0))))))</f>
        <v>0</v>
      </c>
      <c r="DY32" s="82">
        <f ca="1">IF($Y32=0,0,OFFSET(Escalation!$B$2,$Y32,0))</f>
        <v>0</v>
      </c>
      <c r="DZ32" s="80">
        <f ca="1">IF($Z32=0,0,COUNTIF(OFFSET(Profiles!$K$2,$Z32,0,1,50),"&gt;0"))</f>
        <v>0</v>
      </c>
      <c r="EA32" s="137">
        <f ca="1">IF($Z32=0,0,SUMPRODUCT(Profiles!$C$20:$BH$20,OFFSET(Profiles!$C$2,$Z32,0,1,Profiles!$B$1)))</f>
        <v>0</v>
      </c>
      <c r="EB32" s="24">
        <f ca="1">IF($Z32=0,0,((1-(1+DY32)/(1+SSSModel!$C$2))/(1-((1+DY32)/(1+SSSModel!$C$2))^DZ32))*(1+SSSModel!$C$2))</f>
        <v>0</v>
      </c>
      <c r="EC32" s="24">
        <f ca="1">IF($Z32=0,0,-PMT(SSSModel!$C$2,DZ32,EA32))</f>
        <v>0</v>
      </c>
    </row>
    <row r="33" spans="3:133" x14ac:dyDescent="0.35">
      <c r="C33" s="18">
        <f t="shared" si="5"/>
        <v>3</v>
      </c>
      <c r="D33" s="18">
        <f t="shared" si="6"/>
        <v>9</v>
      </c>
      <c r="E33" s="18">
        <f t="shared" ca="1" si="7"/>
        <v>0</v>
      </c>
      <c r="G33" s="25" t="str">
        <f ca="1">IF($E33=0,"",OFFSET(Resources!B$26,$E33,0))</f>
        <v/>
      </c>
      <c r="H33" s="25" t="str">
        <f ca="1">IF($E33=0,"",OFFSET(Resources!C$26,$E33,0))</f>
        <v/>
      </c>
      <c r="I33" s="25" t="str">
        <f ca="1">IF($E33=0,"",OFFSET(Resources!$E$26,$E33,0))</f>
        <v/>
      </c>
      <c r="J33" s="16">
        <v>1</v>
      </c>
      <c r="K33" s="16" t="s">
        <v>150</v>
      </c>
      <c r="L33" s="25" t="str">
        <f ca="1">OFFSET(Resources!$CG$24,0,$C33-1)</f>
        <v>XM System Upgrades</v>
      </c>
      <c r="M33" s="25" t="str">
        <f ca="1">OFFSET(Resources!$CG$25,0,$C33-1)</f>
        <v>Capital</v>
      </c>
      <c r="N33" s="1">
        <v>1</v>
      </c>
      <c r="O33" s="7">
        <f ca="1">IF($E33=0,0,OFFSET(Resources!$CG$26,$E33,$C33-1))</f>
        <v>0</v>
      </c>
      <c r="P33" s="25" t="str">
        <f ca="1">OFFSET(Resources!$CG$26,0,$C33-1)</f>
        <v>$</v>
      </c>
      <c r="Q33" s="18">
        <f ca="1">IF($E33=0,0,OFFSET(GenAlts!$W$4,$E33,$D33-1))</f>
        <v>0</v>
      </c>
      <c r="U33" s="25">
        <f ca="1">IF($E33=0,0,OFFSET(Resources!$AB$26,$E33,($C33-1)*Resources!$CI$20))</f>
        <v>0</v>
      </c>
      <c r="V33" s="99" t="str">
        <f t="shared" ca="1" si="8"/>
        <v/>
      </c>
      <c r="W33">
        <f t="shared" ca="1" si="4"/>
        <v>0</v>
      </c>
      <c r="X33">
        <f>IF(T33="",0,MATCH(T33,Profiles!$A$3:$A$22,0))</f>
        <v>0</v>
      </c>
      <c r="Y33" s="10">
        <f ca="1">IF(U33=0,0,MATCH(U33,Escalation!$A$3:$A$18,0))</f>
        <v>0</v>
      </c>
      <c r="Z33">
        <f ca="1">IF(V33="",0,MATCH(V33,Profiles!$A$3:$A$22,0))</f>
        <v>0</v>
      </c>
      <c r="AB33" s="8">
        <v>0</v>
      </c>
      <c r="AC33" s="72">
        <f ca="1">IF(OR(AC$4&lt;$Q33,AC$4&gt;$Q33+IF($S33="",1000,$S33)-1),0,IF(MOD(AC$4-$Q33,IF($R33="",1000,$R33))=0,$O33,0))*IF($Y33&gt;0,(1+INDEX(Escalation!$B$3:$B$18,$Y33,0))^(AC$4-SSSModel!$C$5),1)*IF($X33=0,1,OFFSET(Profiles!$K$2,$X33,MAX(Profiles!$C$2,AC$4-$Q33)))*IF($AA33=1,(1+SSSModel!#REF!),1)</f>
        <v>0</v>
      </c>
      <c r="AD33" s="72">
        <f ca="1">IF(OR(AD$4&lt;$Q33,AD$4&gt;$Q33+IF($S33="",1000,$S33)-1),0,IF(MOD(AD$4-$Q33,IF($R33="",1000,$R33))=0,$O33,0))*IF($Y33&gt;0,(1+INDEX(Escalation!$B$3:$B$18,$Y33,0))^(AD$4-SSSModel!$C$5),1)*IF($X33=0,1,OFFSET(Profiles!$K$2,$X33,MAX(Profiles!$C$2,AD$4-$Q33)))*IF($AA33=1,(1+SSSModel!#REF!),1)</f>
        <v>0</v>
      </c>
      <c r="AE33" s="72">
        <f ca="1">IF(OR(AE$4&lt;$Q33,AE$4&gt;$Q33+IF($S33="",1000,$S33)-1),0,IF(MOD(AE$4-$Q33,IF($R33="",1000,$R33))=0,$O33,0))*IF($Y33&gt;0,(1+INDEX(Escalation!$B$3:$B$18,$Y33,0))^(AE$4-SSSModel!$C$5),1)*IF($X33=0,1,OFFSET(Profiles!$K$2,$X33,MAX(Profiles!$C$2,AE$4-$Q33)))*IF($AA33=1,(1+SSSModel!#REF!),1)</f>
        <v>0</v>
      </c>
      <c r="AF33" s="72">
        <f ca="1">IF(OR(AF$4&lt;$Q33,AF$4&gt;$Q33+IF($S33="",1000,$S33)-1),0,IF(MOD(AF$4-$Q33,IF($R33="",1000,$R33))=0,$O33,0))*IF($Y33&gt;0,(1+INDEX(Escalation!$B$3:$B$18,$Y33,0))^(AF$4-SSSModel!$C$5),1)*IF($X33=0,1,OFFSET(Profiles!$K$2,$X33,MAX(Profiles!$C$2,AF$4-$Q33)))*IF($AA33=1,(1+SSSModel!#REF!),1)</f>
        <v>0</v>
      </c>
      <c r="AG33" s="72">
        <f ca="1">IF(OR(AG$4&lt;$Q33,AG$4&gt;$Q33+IF($S33="",1000,$S33)-1),0,IF(MOD(AG$4-$Q33,IF($R33="",1000,$R33))=0,$O33,0))*IF($Y33&gt;0,(1+INDEX(Escalation!$B$3:$B$18,$Y33,0))^(AG$4-SSSModel!$C$5),1)*IF($X33=0,1,OFFSET(Profiles!$K$2,$X33,MAX(Profiles!$C$2,AG$4-$Q33)))*IF($AA33=1,(1+SSSModel!#REF!),1)</f>
        <v>0</v>
      </c>
      <c r="AH33" s="72">
        <f ca="1">IF(OR(AH$4&lt;$Q33,AH$4&gt;$Q33+IF($S33="",1000,$S33)-1),0,IF(MOD(AH$4-$Q33,IF($R33="",1000,$R33))=0,$O33,0))*IF($Y33&gt;0,(1+INDEX(Escalation!$B$3:$B$18,$Y33,0))^(AH$4-SSSModel!$C$5),1)*IF($X33=0,1,OFFSET(Profiles!$K$2,$X33,MAX(Profiles!$C$2,AH$4-$Q33)))*IF($AA33=1,(1+SSSModel!#REF!),1)</f>
        <v>0</v>
      </c>
      <c r="AI33" s="72">
        <f ca="1">IF(OR(AI$4&lt;$Q33,AI$4&gt;$Q33+IF($S33="",1000,$S33)-1),0,IF(MOD(AI$4-$Q33,IF($R33="",1000,$R33))=0,$O33,0))*IF($Y33&gt;0,(1+INDEX(Escalation!$B$3:$B$18,$Y33,0))^(AI$4-SSSModel!$C$5),1)*IF($X33=0,1,OFFSET(Profiles!$K$2,$X33,MAX(Profiles!$C$2,AI$4-$Q33)))*IF($AA33=1,(1+SSSModel!#REF!),1)</f>
        <v>0</v>
      </c>
      <c r="AJ33" s="72">
        <f ca="1">IF(OR(AJ$4&lt;$Q33,AJ$4&gt;$Q33+IF($S33="",1000,$S33)-1),0,IF(MOD(AJ$4-$Q33,IF($R33="",1000,$R33))=0,$O33,0))*IF($Y33&gt;0,(1+INDEX(Escalation!$B$3:$B$18,$Y33,0))^(AJ$4-SSSModel!$C$5),1)*IF($X33=0,1,OFFSET(Profiles!$K$2,$X33,MAX(Profiles!$C$2,AJ$4-$Q33)))*IF($AA33=1,(1+SSSModel!#REF!),1)</f>
        <v>0</v>
      </c>
      <c r="AK33" s="72">
        <f ca="1">IF(OR(AK$4&lt;$Q33,AK$4&gt;$Q33+IF($S33="",1000,$S33)-1),0,IF(MOD(AK$4-$Q33,IF($R33="",1000,$R33))=0,$O33,0))*IF($Y33&gt;0,(1+INDEX(Escalation!$B$3:$B$18,$Y33,0))^(AK$4-SSSModel!$C$5),1)*IF($X33=0,1,OFFSET(Profiles!$K$2,$X33,MAX(Profiles!$C$2,AK$4-$Q33)))*IF($AA33=1,(1+SSSModel!#REF!),1)</f>
        <v>0</v>
      </c>
      <c r="AL33" s="72">
        <f ca="1">IF(OR(AL$4&lt;$Q33,AL$4&gt;$Q33+IF($S33="",1000,$S33)-1),0,IF(MOD(AL$4-$Q33,IF($R33="",1000,$R33))=0,$O33,0))*IF($Y33&gt;0,(1+INDEX(Escalation!$B$3:$B$18,$Y33,0))^(AL$4-SSSModel!$C$5),1)*IF($X33=0,1,OFFSET(Profiles!$K$2,$X33,MAX(Profiles!$C$2,AL$4-$Q33)))*IF($AA33=1,(1+SSSModel!#REF!),1)</f>
        <v>0</v>
      </c>
      <c r="AM33" s="72">
        <f ca="1">IF(OR(AM$4&lt;$Q33,AM$4&gt;$Q33+IF($S33="",1000,$S33)-1),0,IF(MOD(AM$4-$Q33,IF($R33="",1000,$R33))=0,$O33,0))*IF($Y33&gt;0,(1+INDEX(Escalation!$B$3:$B$18,$Y33,0))^(AM$4-SSSModel!$C$5),1)*IF($X33=0,1,OFFSET(Profiles!$K$2,$X33,MAX(Profiles!$C$2,AM$4-$Q33)))*IF($AA33=1,(1+SSSModel!#REF!),1)</f>
        <v>0</v>
      </c>
      <c r="AN33" s="72">
        <f ca="1">IF(OR(AN$4&lt;$Q33,AN$4&gt;$Q33+IF($S33="",1000,$S33)-1),0,IF(MOD(AN$4-$Q33,IF($R33="",1000,$R33))=0,$O33,0))*IF($Y33&gt;0,(1+INDEX(Escalation!$B$3:$B$18,$Y33,0))^(AN$4-SSSModel!$C$5),1)*IF($X33=0,1,OFFSET(Profiles!$K$2,$X33,MAX(Profiles!$C$2,AN$4-$Q33)))*IF($AA33=1,(1+SSSModel!#REF!),1)</f>
        <v>0</v>
      </c>
      <c r="AO33" s="72">
        <f ca="1">IF(OR(AO$4&lt;$Q33,AO$4&gt;$Q33+IF($S33="",1000,$S33)-1),0,IF(MOD(AO$4-$Q33,IF($R33="",1000,$R33))=0,$O33,0))*IF($Y33&gt;0,(1+INDEX(Escalation!$B$3:$B$18,$Y33,0))^(AO$4-SSSModel!$C$5),1)*IF($X33=0,1,OFFSET(Profiles!$K$2,$X33,MAX(Profiles!$C$2,AO$4-$Q33)))*IF($AA33=1,(1+SSSModel!#REF!),1)</f>
        <v>0</v>
      </c>
      <c r="AP33" s="72">
        <f ca="1">IF(OR(AP$4&lt;$Q33,AP$4&gt;$Q33+IF($S33="",1000,$S33)-1),0,IF(MOD(AP$4-$Q33,IF($R33="",1000,$R33))=0,$O33,0))*IF($Y33&gt;0,(1+INDEX(Escalation!$B$3:$B$18,$Y33,0))^(AP$4-SSSModel!$C$5),1)*IF($X33=0,1,OFFSET(Profiles!$K$2,$X33,MAX(Profiles!$C$2,AP$4-$Q33)))*IF($AA33=1,(1+SSSModel!#REF!),1)</f>
        <v>0</v>
      </c>
      <c r="AQ33" s="72">
        <f ca="1">IF(OR(AQ$4&lt;$Q33,AQ$4&gt;$Q33+IF($S33="",1000,$S33)-1),0,IF(MOD(AQ$4-$Q33,IF($R33="",1000,$R33))=0,$O33,0))*IF($Y33&gt;0,(1+INDEX(Escalation!$B$3:$B$18,$Y33,0))^(AQ$4-SSSModel!$C$5),1)*IF($X33=0,1,OFFSET(Profiles!$K$2,$X33,MAX(Profiles!$C$2,AQ$4-$Q33)))*IF($AA33=1,(1+SSSModel!#REF!),1)</f>
        <v>0</v>
      </c>
      <c r="AR33" s="72">
        <f ca="1">IF(OR(AR$4&lt;$Q33,AR$4&gt;$Q33+IF($S33="",1000,$S33)-1),0,IF(MOD(AR$4-$Q33,IF($R33="",1000,$R33))=0,$O33,0))*IF($Y33&gt;0,(1+INDEX(Escalation!$B$3:$B$18,$Y33,0))^(AR$4-SSSModel!$C$5),1)*IF($X33=0,1,OFFSET(Profiles!$K$2,$X33,MAX(Profiles!$C$2,AR$4-$Q33)))*IF($AA33=1,(1+SSSModel!#REF!),1)</f>
        <v>0</v>
      </c>
      <c r="AS33" s="72">
        <f ca="1">IF(OR(AS$4&lt;$Q33,AS$4&gt;$Q33+IF($S33="",1000,$S33)-1),0,IF(MOD(AS$4-$Q33,IF($R33="",1000,$R33))=0,$O33,0))*IF($Y33&gt;0,(1+INDEX(Escalation!$B$3:$B$18,$Y33,0))^(AS$4-SSSModel!$C$5),1)*IF($X33=0,1,OFFSET(Profiles!$K$2,$X33,MAX(Profiles!$C$2,AS$4-$Q33)))*IF($AA33=1,(1+SSSModel!#REF!),1)</f>
        <v>0</v>
      </c>
      <c r="AT33" s="72">
        <f ca="1">IF(OR(AT$4&lt;$Q33,AT$4&gt;$Q33+IF($S33="",1000,$S33)-1),0,IF(MOD(AT$4-$Q33,IF($R33="",1000,$R33))=0,$O33,0))*IF($Y33&gt;0,(1+INDEX(Escalation!$B$3:$B$18,$Y33,0))^(AT$4-SSSModel!$C$5),1)*IF($X33=0,1,OFFSET(Profiles!$K$2,$X33,MAX(Profiles!$C$2,AT$4-$Q33)))*IF($AA33=1,(1+SSSModel!#REF!),1)</f>
        <v>0</v>
      </c>
      <c r="AU33" s="72">
        <f ca="1">IF(OR(AU$4&lt;$Q33,AU$4&gt;$Q33+IF($S33="",1000,$S33)-1),0,IF(MOD(AU$4-$Q33,IF($R33="",1000,$R33))=0,$O33,0))*IF($Y33&gt;0,(1+INDEX(Escalation!$B$3:$B$18,$Y33,0))^(AU$4-SSSModel!$C$5),1)*IF($X33=0,1,OFFSET(Profiles!$K$2,$X33,MAX(Profiles!$C$2,AU$4-$Q33)))*IF($AA33=1,(1+SSSModel!#REF!),1)</f>
        <v>0</v>
      </c>
      <c r="AV33" s="72">
        <f ca="1">IF(OR(AV$4&lt;$Q33,AV$4&gt;$Q33+IF($S33="",1000,$S33)-1),0,IF(MOD(AV$4-$Q33,IF($R33="",1000,$R33))=0,$O33,0))*IF($Y33&gt;0,(1+INDEX(Escalation!$B$3:$B$18,$Y33,0))^(AV$4-SSSModel!$C$5),1)*IF($X33=0,1,OFFSET(Profiles!$K$2,$X33,MAX(Profiles!$C$2,AV$4-$Q33)))*IF($AA33=1,(1+SSSModel!#REF!),1)</f>
        <v>0</v>
      </c>
      <c r="AW33" s="72">
        <f ca="1">IF(OR(AW$4&lt;$Q33,AW$4&gt;$Q33+IF($S33="",1000,$S33)-1),0,IF(MOD(AW$4-$Q33,IF($R33="",1000,$R33))=0,$O33,0))*IF($Y33&gt;0,(1+INDEX(Escalation!$B$3:$B$18,$Y33,0))^(AW$4-SSSModel!$C$5),1)*IF($X33=0,1,OFFSET(Profiles!$K$2,$X33,MAX(Profiles!$C$2,AW$4-$Q33)))*IF($AA33=1,(1+SSSModel!#REF!),1)</f>
        <v>0</v>
      </c>
      <c r="AX33" s="72">
        <f ca="1">IF(OR(AX$4&lt;$Q33,AX$4&gt;$Q33+IF($S33="",1000,$S33)-1),0,IF(MOD(AX$4-$Q33,IF($R33="",1000,$R33))=0,$O33,0))*IF($Y33&gt;0,(1+INDEX(Escalation!$B$3:$B$18,$Y33,0))^(AX$4-SSSModel!$C$5),1)*IF($X33=0,1,OFFSET(Profiles!$K$2,$X33,MAX(Profiles!$C$2,AX$4-$Q33)))*IF($AA33=1,(1+SSSModel!#REF!),1)</f>
        <v>0</v>
      </c>
      <c r="AY33" s="72">
        <f ca="1">IF(OR(AY$4&lt;$Q33,AY$4&gt;$Q33+IF($S33="",1000,$S33)-1),0,IF(MOD(AY$4-$Q33,IF($R33="",1000,$R33))=0,$O33,0))*IF($Y33&gt;0,(1+INDEX(Escalation!$B$3:$B$18,$Y33,0))^(AY$4-SSSModel!$C$5),1)*IF($X33=0,1,OFFSET(Profiles!$K$2,$X33,MAX(Profiles!$C$2,AY$4-$Q33)))*IF($AA33=1,(1+SSSModel!#REF!),1)</f>
        <v>0</v>
      </c>
      <c r="AZ33" s="72">
        <f ca="1">IF(OR(AZ$4&lt;$Q33,AZ$4&gt;$Q33+IF($S33="",1000,$S33)-1),0,IF(MOD(AZ$4-$Q33,IF($R33="",1000,$R33))=0,$O33,0))*IF($Y33&gt;0,(1+INDEX(Escalation!$B$3:$B$18,$Y33,0))^(AZ$4-SSSModel!$C$5),1)*IF($X33=0,1,OFFSET(Profiles!$K$2,$X33,MAX(Profiles!$C$2,AZ$4-$Q33)))*IF($AA33=1,(1+SSSModel!#REF!),1)</f>
        <v>0</v>
      </c>
      <c r="BA33" s="72">
        <f ca="1">IF(OR(BA$4&lt;$Q33,BA$4&gt;$Q33+IF($S33="",1000,$S33)-1),0,IF(MOD(BA$4-$Q33,IF($R33="",1000,$R33))=0,$O33,0))*IF($Y33&gt;0,(1+INDEX(Escalation!$B$3:$B$18,$Y33,0))^(BA$4-SSSModel!$C$5),1)*IF($X33=0,1,OFFSET(Profiles!$K$2,$X33,MAX(Profiles!$C$2,BA$4-$Q33)))*IF($AA33=1,(1+SSSModel!#REF!),1)</f>
        <v>0</v>
      </c>
      <c r="BB33" s="72">
        <f ca="1">IF(OR(BB$4&lt;$Q33,BB$4&gt;$Q33+IF($S33="",1000,$S33)-1),0,IF(MOD(BB$4-$Q33,IF($R33="",1000,$R33))=0,$O33,0))*IF($Y33&gt;0,(1+INDEX(Escalation!$B$3:$B$18,$Y33,0))^(BB$4-SSSModel!$C$5),1)*IF($X33=0,1,OFFSET(Profiles!$K$2,$X33,MAX(Profiles!$C$2,BB$4-$Q33)))*IF($AA33=1,(1+SSSModel!#REF!),1)</f>
        <v>0</v>
      </c>
      <c r="BC33" s="72">
        <f ca="1">IF(OR(BC$4&lt;$Q33,BC$4&gt;$Q33+IF($S33="",1000,$S33)-1),0,IF(MOD(BC$4-$Q33,IF($R33="",1000,$R33))=0,$O33,0))*IF($Y33&gt;0,(1+INDEX(Escalation!$B$3:$B$18,$Y33,0))^(BC$4-SSSModel!$C$5),1)*IF($X33=0,1,OFFSET(Profiles!$K$2,$X33,MAX(Profiles!$C$2,BC$4-$Q33)))*IF($AA33=1,(1+SSSModel!#REF!),1)</f>
        <v>0</v>
      </c>
      <c r="BD33" s="72">
        <f ca="1">IF(OR(BD$4&lt;$Q33,BD$4&gt;$Q33+IF($S33="",1000,$S33)-1),0,IF(MOD(BD$4-$Q33,IF($R33="",1000,$R33))=0,$O33,0))*IF($Y33&gt;0,(1+INDEX(Escalation!$B$3:$B$18,$Y33,0))^(BD$4-SSSModel!$C$5),1)*IF($X33=0,1,OFFSET(Profiles!$K$2,$X33,MAX(Profiles!$C$2,BD$4-$Q33)))*IF($AA33=1,(1+SSSModel!#REF!),1)</f>
        <v>0</v>
      </c>
      <c r="BE33" s="72">
        <f ca="1">IF(OR(BE$4&lt;$Q33,BE$4&gt;$Q33+IF($S33="",1000,$S33)-1),0,IF(MOD(BE$4-$Q33,IF($R33="",1000,$R33))=0,$O33,0))*IF($Y33&gt;0,(1+INDEX(Escalation!$B$3:$B$18,$Y33,0))^(BE$4-SSSModel!$C$5),1)*IF($X33=0,1,OFFSET(Profiles!$K$2,$X33,MAX(Profiles!$C$2,BE$4-$Q33)))*IF($AA33=1,(1+SSSModel!#REF!),1)</f>
        <v>0</v>
      </c>
      <c r="BF33" s="72">
        <f ca="1">IF(OR(BF$4&lt;$Q33,BF$4&gt;$Q33+IF($S33="",1000,$S33)-1),0,IF(MOD(BF$4-$Q33,IF($R33="",1000,$R33))=0,$O33,0))*IF($Y33&gt;0,(1+INDEX(Escalation!$B$3:$B$18,$Y33,0))^(BF$4-SSSModel!$C$5),1)*IF($X33=0,1,OFFSET(Profiles!$K$2,$X33,MAX(Profiles!$C$2,BF$4-$Q33)))*IF($AA33=1,(1+SSSModel!#REF!),1)</f>
        <v>0</v>
      </c>
      <c r="BG33" s="72">
        <f ca="1">IF(OR(BG$4&lt;$Q33,BG$4&gt;$Q33+IF($S33="",1000,$S33)-1),0,IF(MOD(BG$4-$Q33,IF($R33="",1000,$R33))=0,$O33,0))*IF($Y33&gt;0,(1+INDEX(Escalation!$B$3:$B$18,$Y33,0))^(BG$4-SSSModel!$C$5),1)*IF($X33=0,1,OFFSET(Profiles!$K$2,$X33,MAX(Profiles!$C$2,BG$4-$Q33)))*IF($AA33=1,(1+SSSModel!#REF!),1)</f>
        <v>0</v>
      </c>
      <c r="BH33" s="72">
        <f ca="1">IF(OR(BH$4&lt;$Q33,BH$4&gt;$Q33+IF($S33="",1000,$S33)-1),0,IF(MOD(BH$4-$Q33,IF($R33="",1000,$R33))=0,$O33,0))*IF($Y33&gt;0,(1+INDEX(Escalation!$B$3:$B$18,$Y33,0))^(BH$4-SSSModel!$C$5),1)*IF($X33=0,1,OFFSET(Profiles!$K$2,$X33,MAX(Profiles!$C$2,BH$4-$Q33)))*IF($AA33=1,(1+SSSModel!#REF!),1)</f>
        <v>0</v>
      </c>
      <c r="BI33" s="72">
        <f ca="1">IF(OR(BI$4&lt;$Q33,BI$4&gt;$Q33+IF($S33="",1000,$S33)-1),0,IF(MOD(BI$4-$Q33,IF($R33="",1000,$R33))=0,$O33,0))*IF($Y33&gt;0,(1+INDEX(Escalation!$B$3:$B$18,$Y33,0))^(BI$4-SSSModel!$C$5),1)*IF($X33=0,1,OFFSET(Profiles!$K$2,$X33,MAX(Profiles!$C$2,BI$4-$Q33)))*IF($AA33=1,(1+SSSModel!#REF!),1)</f>
        <v>0</v>
      </c>
      <c r="BJ33" s="72">
        <f ca="1">IF(OR(BJ$4&lt;$Q33,BJ$4&gt;$Q33+IF($S33="",1000,$S33)-1),0,IF(MOD(BJ$4-$Q33,IF($R33="",1000,$R33))=0,$O33,0))*IF($Y33&gt;0,(1+INDEX(Escalation!$B$3:$B$18,$Y33,0))^(BJ$4-SSSModel!$C$5),1)*IF($X33=0,1,OFFSET(Profiles!$K$2,$X33,MAX(Profiles!$C$2,BJ$4-$Q33)))*IF($AA33=1,(1+SSSModel!#REF!),1)</f>
        <v>0</v>
      </c>
      <c r="BK33" s="72">
        <f ca="1">IF(OR(BK$4&lt;$Q33,BK$4&gt;$Q33+IF($S33="",1000,$S33)-1),0,IF(MOD(BK$4-$Q33,IF($R33="",1000,$R33))=0,$O33,0))*IF($Y33&gt;0,(1+INDEX(Escalation!$B$3:$B$18,$Y33,0))^(BK$4-SSSModel!$C$5),1)*IF($X33=0,1,OFFSET(Profiles!$K$2,$X33,MAX(Profiles!$C$2,BK$4-$Q33)))*IF($AA33=1,(1+SSSModel!#REF!),1)</f>
        <v>0</v>
      </c>
      <c r="BL33" s="72">
        <f ca="1">IF(OR(BL$4&lt;$Q33,BL$4&gt;$Q33+IF($S33="",1000,$S33)-1),0,IF(MOD(BL$4-$Q33,IF($R33="",1000,$R33))=0,$O33,0))*IF($Y33&gt;0,(1+INDEX(Escalation!$B$3:$B$18,$Y33,0))^(BL$4-SSSModel!$C$5),1)*IF($X33=0,1,OFFSET(Profiles!$K$2,$X33,MAX(Profiles!$C$2,BL$4-$Q33)))*IF($AA33=1,(1+SSSModel!#REF!),1)</f>
        <v>0</v>
      </c>
      <c r="BM33" s="72">
        <f ca="1">IF(OR(BM$4&lt;$Q33,BM$4&gt;$Q33+IF($S33="",1000,$S33)-1),0,IF(MOD(BM$4-$Q33,IF($R33="",1000,$R33))=0,$O33,0))*IF($Y33&gt;0,(1+INDEX(Escalation!$B$3:$B$18,$Y33,0))^(BM$4-SSSModel!$C$5),1)*IF($X33=0,1,OFFSET(Profiles!$K$2,$X33,MAX(Profiles!$C$2,BM$4-$Q33)))*IF($AA33=1,(1+SSSModel!#REF!),1)</f>
        <v>0</v>
      </c>
      <c r="BN33" s="72">
        <f ca="1">IF(OR(BN$4&lt;$Q33,BN$4&gt;$Q33+IF($S33="",1000,$S33)-1),0,IF(MOD(BN$4-$Q33,IF($R33="",1000,$R33))=0,$O33,0))*IF($Y33&gt;0,(1+INDEX(Escalation!$B$3:$B$18,$Y33,0))^(BN$4-SSSModel!$C$5),1)*IF($X33=0,1,OFFSET(Profiles!$K$2,$X33,MAX(Profiles!$C$2,BN$4-$Q33)))*IF($AA33=1,(1+SSSModel!#REF!),1)</f>
        <v>0</v>
      </c>
      <c r="BO33" s="72">
        <f ca="1">IF(OR(BO$4&lt;$Q33,BO$4&gt;$Q33+IF($S33="",1000,$S33)-1),0,IF(MOD(BO$4-$Q33,IF($R33="",1000,$R33))=0,$O33,0))*IF($Y33&gt;0,(1+INDEX(Escalation!$B$3:$B$18,$Y33,0))^(BO$4-SSSModel!$C$5),1)*IF($X33=0,1,OFFSET(Profiles!$K$2,$X33,MAX(Profiles!$C$2,BO$4-$Q33)))*IF($AA33=1,(1+SSSModel!#REF!),1)</f>
        <v>0</v>
      </c>
      <c r="BP33" s="72">
        <f ca="1">IF(OR(BP$4&lt;$Q33,BP$4&gt;$Q33+IF($S33="",1000,$S33)-1),0,IF(MOD(BP$4-$Q33,IF($R33="",1000,$R33))=0,$O33,0))*IF($Y33&gt;0,(1+INDEX(Escalation!$B$3:$B$18,$Y33,0))^(BP$4-SSSModel!$C$5),1)*IF($X33=0,1,OFFSET(Profiles!$K$2,$X33,MAX(Profiles!$C$2,BP$4-$Q33)))*IF($AA33=1,(1+SSSModel!#REF!),1)</f>
        <v>0</v>
      </c>
      <c r="BQ33" s="72">
        <f ca="1">IF(OR(BQ$4&lt;$Q33,BQ$4&gt;$Q33+IF($S33="",1000,$S33)-1),0,IF(MOD(BQ$4-$Q33,IF($R33="",1000,$R33))=0,$O33,0))*IF($Y33&gt;0,(1+INDEX(Escalation!$B$3:$B$18,$Y33,0))^(BQ$4-SSSModel!$C$5),1)*IF($X33=0,1,OFFSET(Profiles!$K$2,$X33,MAX(Profiles!$C$2,BQ$4-$Q33)))*IF($AA33=1,(1+SSSModel!#REF!),1)</f>
        <v>0</v>
      </c>
      <c r="BR33" s="72">
        <f ca="1">IF(OR(BR$4&lt;$Q33,BR$4&gt;$Q33+IF($S33="",1000,$S33)-1),0,IF(MOD(BR$4-$Q33,IF($R33="",1000,$R33))=0,$O33,0))*IF($Y33&gt;0,(1+INDEX(Escalation!$B$3:$B$18,$Y33,0))^(BR$4-SSSModel!$C$5),1)*IF($X33=0,1,OFFSET(Profiles!$K$2,$X33,MAX(Profiles!$C$2,BR$4-$Q33)))*IF($AA33=1,(1+SSSModel!#REF!),1)</f>
        <v>0</v>
      </c>
      <c r="BS33" s="72">
        <f ca="1">IF(OR(BS$4&lt;$Q33,BS$4&gt;$Q33+IF($S33="",1000,$S33)-1),0,IF(MOD(BS$4-$Q33,IF($R33="",1000,$R33))=0,$O33,0))*IF($Y33&gt;0,(1+INDEX(Escalation!$B$3:$B$18,$Y33,0))^(BS$4-SSSModel!$C$5),1)*IF($X33=0,1,OFFSET(Profiles!$K$2,$X33,MAX(Profiles!$C$2,BS$4-$Q33)))*IF($AA33=1,(1+SSSModel!#REF!),1)</f>
        <v>0</v>
      </c>
      <c r="BT33" s="72">
        <f ca="1">IF(OR(BT$4&lt;$Q33,BT$4&gt;$Q33+IF($S33="",1000,$S33)-1),0,IF(MOD(BT$4-$Q33,IF($R33="",1000,$R33))=0,$O33,0))*IF($Y33&gt;0,(1+INDEX(Escalation!$B$3:$B$18,$Y33,0))^(BT$4-SSSModel!$C$5),1)*IF($X33=0,1,OFFSET(Profiles!$K$2,$X33,MAX(Profiles!$C$2,BT$4-$Q33)))*IF($AA33=1,(1+SSSModel!#REF!),1)</f>
        <v>0</v>
      </c>
      <c r="BU33" s="72">
        <f ca="1">IF(OR(BU$4&lt;$Q33,BU$4&gt;$Q33+IF($S33="",1000,$S33)-1),0,IF(MOD(BU$4-$Q33,IF($R33="",1000,$R33))=0,$O33,0))*IF($Y33&gt;0,(1+INDEX(Escalation!$B$3:$B$18,$Y33,0))^(BU$4-SSSModel!$C$5),1)*IF($X33=0,1,OFFSET(Profiles!$K$2,$X33,MAX(Profiles!$C$2,BU$4-$Q33)))*IF($AA33=1,(1+SSSModel!#REF!),1)</f>
        <v>0</v>
      </c>
      <c r="BV33" s="72">
        <f ca="1">IF(OR(BV$4&lt;$Q33,BV$4&gt;$Q33+IF($S33="",1000,$S33)-1),0,IF(MOD(BV$4-$Q33,IF($R33="",1000,$R33))=0,$O33,0))*IF($Y33&gt;0,(1+INDEX(Escalation!$B$3:$B$18,$Y33,0))^(BV$4-SSSModel!$C$5),1)*IF($X33=0,1,OFFSET(Profiles!$K$2,$X33,MAX(Profiles!$C$2,BV$4-$Q33)))*IF($AA33=1,(1+SSSModel!#REF!),1)</f>
        <v>0</v>
      </c>
      <c r="BW33" s="72">
        <f ca="1">IF(OR(BW$4&lt;$Q33,BW$4&gt;$Q33+IF($S33="",1000,$S33)-1),0,IF(MOD(BW$4-$Q33,IF($R33="",1000,$R33))=0,$O33,0))*IF($Y33&gt;0,(1+INDEX(Escalation!$B$3:$B$18,$Y33,0))^(BW$4-SSSModel!$C$5),1)*IF($X33=0,1,OFFSET(Profiles!$K$2,$X33,MAX(Profiles!$C$2,BW$4-$Q33)))*IF($AA33=1,(1+SSSModel!#REF!),1)</f>
        <v>0</v>
      </c>
      <c r="BX33" s="72">
        <f ca="1">IF(OR(BX$4&lt;$Q33,BX$4&gt;$Q33+IF($S33="",1000,$S33)-1),0,IF(MOD(BX$4-$Q33,IF($R33="",1000,$R33))=0,$O33,0))*IF($Y33&gt;0,(1+INDEX(Escalation!$B$3:$B$18,$Y33,0))^(BX$4-SSSModel!$C$5),1)*IF($X33=0,1,OFFSET(Profiles!$K$2,$X33,MAX(Profiles!$C$2,BX$4-$Q33)))*IF($AA33=1,(1+SSSModel!#REF!),1)</f>
        <v>0</v>
      </c>
      <c r="BY33" s="72">
        <f ca="1">IF(OR(BY$4&lt;$Q33,BY$4&gt;$Q33+IF($S33="",1000,$S33)-1),0,IF(MOD(BY$4-$Q33,IF($R33="",1000,$R33))=0,$O33,0))*IF($Y33&gt;0,(1+INDEX(Escalation!$B$3:$B$18,$Y33,0))^(BY$4-SSSModel!$C$5),1)*IF($X33=0,1,OFFSET(Profiles!$K$2,$X33,MAX(Profiles!$C$2,BY$4-$Q33)))*IF($AA33=1,(1+SSSModel!#REF!),1)</f>
        <v>0</v>
      </c>
      <c r="BZ33" s="72">
        <f ca="1">IF(OR(BZ$4&lt;$Q33,BZ$4&gt;$Q33+IF($S33="",1000,$S33)-1),0,IF(MOD(BZ$4-$Q33,IF($R33="",1000,$R33))=0,$O33,0))*IF($Y33&gt;0,(1+INDEX(Escalation!$B$3:$B$18,$Y33,0))^(BZ$4-SSSModel!$C$5),1)*IF($X33=0,1,OFFSET(Profiles!$K$2,$X33,MAX(Profiles!$C$2,BZ$4-$Q33)))*IF($AA33=1,(1+SSSModel!#REF!),1)</f>
        <v>0</v>
      </c>
      <c r="CA33" s="134">
        <f ca="1">IF(OR($Z33=0,SSSModel!$C$4="CF"),AC33,
IF(LEFT($V33,3)="ON_",
     IF(SSSModel!$C$4="RR",SUMPRODUCT(OFFSET($AC33,0,0,1,$CB$2),OFFSET(Profiles!$K$28,($Z33-1)*(Profiles!$I$26+1)+CA$4-SSSModel!$C$3+1,0,1,$CB$2)),
     IF(SSSModel!$C$4="ECC",$EA33*$EB33*SUMPRODUCT(OFFSET($AC33,0,MAX(0,CA$4-$DZ33-$CA$4+1),1,MIN($DZ33,CA$4-$CA$4+1)),OFFSET(Escalation!$K$24,($Y33-1)*(Escalation!$I$22+1)+CA$4-SSSModel!$C$3+1,MAX(0,CA$4-$DZ33-$CA$4+1),1,MIN($DZ33,CA$4-$CA$4+1))),
     IF(SSSModel!$C$4="PV",AC33*$EA33*(1+SSSModel!$C$2),
     IF(SSSModel!$C$4="FCR",$EC33*SUM(OFFSET($AC33,0,MAX(CA$4-$AC$4-$DZ33+1,0),1,MIN($DZ33,CA$4-$AC$4+1))),0)))),
SUM($AC33:$BZ33)*
     IF(SSSModel!$C$4="RR",OFFSET(Profiles!$K$2,$Z33,MAX(Profiles!$C$2,AC$4-$W33)),
     IF(SSSModel!$C$4="ECC",$EA33*$EB33*IF(MAX(Escalation!$C$2,AC$4-$W33)&gt;$DZ33-1,0,OFFSET(Escalation!$K$2,$Y33,MAX(Escalation!$C$2,AC$4-$W33))),
     IF(SSSModel!$C$4="PV",IF(CA$4=$W33,$EA33*(1+SSSModel!$C$2),0),
     IF(SSSModel!$C$4="FCR",IF(AND(CA$4&gt;=$W33,OFFSET(Profiles!$K$2,$Z33,MAX(Profiles!$C$2,AC$4-$W33))&gt;0),$EC33,0),0))))))</f>
        <v>0</v>
      </c>
      <c r="CB33" s="135">
        <f ca="1">IF(OR($Z33=0,SSSModel!$C$4="CF"),AD33,
IF(LEFT($V33,3)="ON_",
     IF(SSSModel!$C$4="RR",SUMPRODUCT(OFFSET($AC33,0,0,1,$CB$2),OFFSET(Profiles!$K$28,($Z33-1)*(Profiles!$I$26+1)+CB$4-SSSModel!$C$3+1,0,1,$CB$2)),
     IF(SSSModel!$C$4="ECC",$EA33*$EB33*SUMPRODUCT(OFFSET($AC33,0,MAX(0,CB$4-$DZ33-$CA$4+1),1,MIN($DZ33,CB$4-$CA$4+1)),OFFSET(Escalation!$K$24,($Y33-1)*(Escalation!$I$22+1)+CB$4-SSSModel!$C$3+1,MAX(0,CB$4-$DZ33-$CA$4+1),1,MIN($DZ33,CB$4-$CA$4+1))),
     IF(SSSModel!$C$4="PV",AD33*$EA33*(1+SSSModel!$C$2),
     IF(SSSModel!$C$4="FCR",$EC33*SUM(OFFSET($AC33,0,MAX(CB$4-$AC$4-$DZ33+1,0),1,MIN($DZ33,CB$4-$AC$4+1))),0)))),
SUM($AC33:$BZ33)*
     IF(SSSModel!$C$4="RR",OFFSET(Profiles!$K$2,$Z33,MAX(Profiles!$C$2,AD$4-$W33)),
     IF(SSSModel!$C$4="ECC",$EA33*$EB33*IF(MAX(Escalation!$C$2,AD$4-$W33)&gt;$DZ33-1,0,OFFSET(Escalation!$K$2,$Y33,MAX(Escalation!$C$2,AD$4-$W33))),
     IF(SSSModel!$C$4="PV",IF(CB$4=$W33,$EA33*(1+SSSModel!$C$2),0),
     IF(SSSModel!$C$4="FCR",IF(AND(CB$4&gt;=$W33,OFFSET(Profiles!$K$2,$Z33,MAX(Profiles!$C$2,AD$4-$W33))&gt;0),$EC33,0),0))))))</f>
        <v>0</v>
      </c>
      <c r="CC33" s="135">
        <f ca="1">IF(OR($Z33=0,SSSModel!$C$4="CF"),AE33,
IF(LEFT($V33,3)="ON_",
     IF(SSSModel!$C$4="RR",SUMPRODUCT(OFFSET($AC33,0,0,1,$CB$2),OFFSET(Profiles!$K$28,($Z33-1)*(Profiles!$I$26+1)+CC$4-SSSModel!$C$3+1,0,1,$CB$2)),
     IF(SSSModel!$C$4="ECC",$EA33*$EB33*SUMPRODUCT(OFFSET($AC33,0,MAX(0,CC$4-$DZ33-$CA$4+1),1,MIN($DZ33,CC$4-$CA$4+1)),OFFSET(Escalation!$K$24,($Y33-1)*(Escalation!$I$22+1)+CC$4-SSSModel!$C$3+1,MAX(0,CC$4-$DZ33-$CA$4+1),1,MIN($DZ33,CC$4-$CA$4+1))),
     IF(SSSModel!$C$4="PV",AE33*$EA33*(1+SSSModel!$C$2),
     IF(SSSModel!$C$4="FCR",$EC33*SUM(OFFSET($AC33,0,MAX(CC$4-$AC$4-$DZ33+1,0),1,MIN($DZ33,CC$4-$AC$4+1))),0)))),
SUM($AC33:$BZ33)*
     IF(SSSModel!$C$4="RR",OFFSET(Profiles!$K$2,$Z33,MAX(Profiles!$C$2,AE$4-$W33)),
     IF(SSSModel!$C$4="ECC",$EA33*$EB33*IF(MAX(Escalation!$C$2,AE$4-$W33)&gt;$DZ33-1,0,OFFSET(Escalation!$K$2,$Y33,MAX(Escalation!$C$2,AE$4-$W33))),
     IF(SSSModel!$C$4="PV",IF(CC$4=$W33,$EA33*(1+SSSModel!$C$2),0),
     IF(SSSModel!$C$4="FCR",IF(AND(CC$4&gt;=$W33,OFFSET(Profiles!$K$2,$Z33,MAX(Profiles!$C$2,AE$4-$W33))&gt;0),$EC33,0),0))))))</f>
        <v>0</v>
      </c>
      <c r="CD33" s="135">
        <f ca="1">IF(OR($Z33=0,SSSModel!$C$4="CF"),AF33,
IF(LEFT($V33,3)="ON_",
     IF(SSSModel!$C$4="RR",SUMPRODUCT(OFFSET($AC33,0,0,1,$CB$2),OFFSET(Profiles!$K$28,($Z33-1)*(Profiles!$I$26+1)+CD$4-SSSModel!$C$3+1,0,1,$CB$2)),
     IF(SSSModel!$C$4="ECC",$EA33*$EB33*SUMPRODUCT(OFFSET($AC33,0,MAX(0,CD$4-$DZ33-$CA$4+1),1,MIN($DZ33,CD$4-$CA$4+1)),OFFSET(Escalation!$K$24,($Y33-1)*(Escalation!$I$22+1)+CD$4-SSSModel!$C$3+1,MAX(0,CD$4-$DZ33-$CA$4+1),1,MIN($DZ33,CD$4-$CA$4+1))),
     IF(SSSModel!$C$4="PV",AF33*$EA33*(1+SSSModel!$C$2),
     IF(SSSModel!$C$4="FCR",$EC33*SUM(OFFSET($AC33,0,MAX(CD$4-$AC$4-$DZ33+1,0),1,MIN($DZ33,CD$4-$AC$4+1))),0)))),
SUM($AC33:$BZ33)*
     IF(SSSModel!$C$4="RR",OFFSET(Profiles!$K$2,$Z33,MAX(Profiles!$C$2,AF$4-$W33)),
     IF(SSSModel!$C$4="ECC",$EA33*$EB33*IF(MAX(Escalation!$C$2,AF$4-$W33)&gt;$DZ33-1,0,OFFSET(Escalation!$K$2,$Y33,MAX(Escalation!$C$2,AF$4-$W33))),
     IF(SSSModel!$C$4="PV",IF(CD$4=$W33,$EA33*(1+SSSModel!$C$2),0),
     IF(SSSModel!$C$4="FCR",IF(AND(CD$4&gt;=$W33,OFFSET(Profiles!$K$2,$Z33,MAX(Profiles!$C$2,AF$4-$W33))&gt;0),$EC33,0),0))))))</f>
        <v>0</v>
      </c>
      <c r="CE33" s="135">
        <f ca="1">IF(OR($Z33=0,SSSModel!$C$4="CF"),AG33,
IF(LEFT($V33,3)="ON_",
     IF(SSSModel!$C$4="RR",SUMPRODUCT(OFFSET($AC33,0,0,1,$CB$2),OFFSET(Profiles!$K$28,($Z33-1)*(Profiles!$I$26+1)+CE$4-SSSModel!$C$3+1,0,1,$CB$2)),
     IF(SSSModel!$C$4="ECC",$EA33*$EB33*SUMPRODUCT(OFFSET($AC33,0,MAX(0,CE$4-$DZ33-$CA$4+1),1,MIN($DZ33,CE$4-$CA$4+1)),OFFSET(Escalation!$K$24,($Y33-1)*(Escalation!$I$22+1)+CE$4-SSSModel!$C$3+1,MAX(0,CE$4-$DZ33-$CA$4+1),1,MIN($DZ33,CE$4-$CA$4+1))),
     IF(SSSModel!$C$4="PV",AG33*$EA33*(1+SSSModel!$C$2),
     IF(SSSModel!$C$4="FCR",$EC33*SUM(OFFSET($AC33,0,MAX(CE$4-$AC$4-$DZ33+1,0),1,MIN($DZ33,CE$4-$AC$4+1))),0)))),
SUM($AC33:$BZ33)*
     IF(SSSModel!$C$4="RR",OFFSET(Profiles!$K$2,$Z33,MAX(Profiles!$C$2,AG$4-$W33)),
     IF(SSSModel!$C$4="ECC",$EA33*$EB33*IF(MAX(Escalation!$C$2,AG$4-$W33)&gt;$DZ33-1,0,OFFSET(Escalation!$K$2,$Y33,MAX(Escalation!$C$2,AG$4-$W33))),
     IF(SSSModel!$C$4="PV",IF(CE$4=$W33,$EA33*(1+SSSModel!$C$2),0),
     IF(SSSModel!$C$4="FCR",IF(AND(CE$4&gt;=$W33,OFFSET(Profiles!$K$2,$Z33,MAX(Profiles!$C$2,AG$4-$W33))&gt;0),$EC33,0),0))))))</f>
        <v>0</v>
      </c>
      <c r="CF33" s="135">
        <f ca="1">IF(OR($Z33=0,SSSModel!$C$4="CF"),AH33,
IF(LEFT($V33,3)="ON_",
     IF(SSSModel!$C$4="RR",SUMPRODUCT(OFFSET($AC33,0,0,1,$CB$2),OFFSET(Profiles!$K$28,($Z33-1)*(Profiles!$I$26+1)+CF$4-SSSModel!$C$3+1,0,1,$CB$2)),
     IF(SSSModel!$C$4="ECC",$EA33*$EB33*SUMPRODUCT(OFFSET($AC33,0,MAX(0,CF$4-$DZ33-$CA$4+1),1,MIN($DZ33,CF$4-$CA$4+1)),OFFSET(Escalation!$K$24,($Y33-1)*(Escalation!$I$22+1)+CF$4-SSSModel!$C$3+1,MAX(0,CF$4-$DZ33-$CA$4+1),1,MIN($DZ33,CF$4-$CA$4+1))),
     IF(SSSModel!$C$4="PV",AH33*$EA33*(1+SSSModel!$C$2),
     IF(SSSModel!$C$4="FCR",$EC33*SUM(OFFSET($AC33,0,MAX(CF$4-$AC$4-$DZ33+1,0),1,MIN($DZ33,CF$4-$AC$4+1))),0)))),
SUM($AC33:$BZ33)*
     IF(SSSModel!$C$4="RR",OFFSET(Profiles!$K$2,$Z33,MAX(Profiles!$C$2,AH$4-$W33)),
     IF(SSSModel!$C$4="ECC",$EA33*$EB33*IF(MAX(Escalation!$C$2,AH$4-$W33)&gt;$DZ33-1,0,OFFSET(Escalation!$K$2,$Y33,MAX(Escalation!$C$2,AH$4-$W33))),
     IF(SSSModel!$C$4="PV",IF(CF$4=$W33,$EA33*(1+SSSModel!$C$2),0),
     IF(SSSModel!$C$4="FCR",IF(AND(CF$4&gt;=$W33,OFFSET(Profiles!$K$2,$Z33,MAX(Profiles!$C$2,AH$4-$W33))&gt;0),$EC33,0),0))))))</f>
        <v>0</v>
      </c>
      <c r="CG33" s="135">
        <f ca="1">IF(OR($Z33=0,SSSModel!$C$4="CF"),AI33,
IF(LEFT($V33,3)="ON_",
     IF(SSSModel!$C$4="RR",SUMPRODUCT(OFFSET($AC33,0,0,1,$CB$2),OFFSET(Profiles!$K$28,($Z33-1)*(Profiles!$I$26+1)+CG$4-SSSModel!$C$3+1,0,1,$CB$2)),
     IF(SSSModel!$C$4="ECC",$EA33*$EB33*SUMPRODUCT(OFFSET($AC33,0,MAX(0,CG$4-$DZ33-$CA$4+1),1,MIN($DZ33,CG$4-$CA$4+1)),OFFSET(Escalation!$K$24,($Y33-1)*(Escalation!$I$22+1)+CG$4-SSSModel!$C$3+1,MAX(0,CG$4-$DZ33-$CA$4+1),1,MIN($DZ33,CG$4-$CA$4+1))),
     IF(SSSModel!$C$4="PV",AI33*$EA33*(1+SSSModel!$C$2),
     IF(SSSModel!$C$4="FCR",$EC33*SUM(OFFSET($AC33,0,MAX(CG$4-$AC$4-$DZ33+1,0),1,MIN($DZ33,CG$4-$AC$4+1))),0)))),
SUM($AC33:$BZ33)*
     IF(SSSModel!$C$4="RR",OFFSET(Profiles!$K$2,$Z33,MAX(Profiles!$C$2,AI$4-$W33)),
     IF(SSSModel!$C$4="ECC",$EA33*$EB33*IF(MAX(Escalation!$C$2,AI$4-$W33)&gt;$DZ33-1,0,OFFSET(Escalation!$K$2,$Y33,MAX(Escalation!$C$2,AI$4-$W33))),
     IF(SSSModel!$C$4="PV",IF(CG$4=$W33,$EA33*(1+SSSModel!$C$2),0),
     IF(SSSModel!$C$4="FCR",IF(AND(CG$4&gt;=$W33,OFFSET(Profiles!$K$2,$Z33,MAX(Profiles!$C$2,AI$4-$W33))&gt;0),$EC33,0),0))))))</f>
        <v>0</v>
      </c>
      <c r="CH33" s="135">
        <f ca="1">IF(OR($Z33=0,SSSModel!$C$4="CF"),AJ33,
IF(LEFT($V33,3)="ON_",
     IF(SSSModel!$C$4="RR",SUMPRODUCT(OFFSET($AC33,0,0,1,$CB$2),OFFSET(Profiles!$K$28,($Z33-1)*(Profiles!$I$26+1)+CH$4-SSSModel!$C$3+1,0,1,$CB$2)),
     IF(SSSModel!$C$4="ECC",$EA33*$EB33*SUMPRODUCT(OFFSET($AC33,0,MAX(0,CH$4-$DZ33-$CA$4+1),1,MIN($DZ33,CH$4-$CA$4+1)),OFFSET(Escalation!$K$24,($Y33-1)*(Escalation!$I$22+1)+CH$4-SSSModel!$C$3+1,MAX(0,CH$4-$DZ33-$CA$4+1),1,MIN($DZ33,CH$4-$CA$4+1))),
     IF(SSSModel!$C$4="PV",AJ33*$EA33*(1+SSSModel!$C$2),
     IF(SSSModel!$C$4="FCR",$EC33*SUM(OFFSET($AC33,0,MAX(CH$4-$AC$4-$DZ33+1,0),1,MIN($DZ33,CH$4-$AC$4+1))),0)))),
SUM($AC33:$BZ33)*
     IF(SSSModel!$C$4="RR",OFFSET(Profiles!$K$2,$Z33,MAX(Profiles!$C$2,AJ$4-$W33)),
     IF(SSSModel!$C$4="ECC",$EA33*$EB33*IF(MAX(Escalation!$C$2,AJ$4-$W33)&gt;$DZ33-1,0,OFFSET(Escalation!$K$2,$Y33,MAX(Escalation!$C$2,AJ$4-$W33))),
     IF(SSSModel!$C$4="PV",IF(CH$4=$W33,$EA33*(1+SSSModel!$C$2),0),
     IF(SSSModel!$C$4="FCR",IF(AND(CH$4&gt;=$W33,OFFSET(Profiles!$K$2,$Z33,MAX(Profiles!$C$2,AJ$4-$W33))&gt;0),$EC33,0),0))))))</f>
        <v>0</v>
      </c>
      <c r="CI33" s="135">
        <f ca="1">IF(OR($Z33=0,SSSModel!$C$4="CF"),AK33,
IF(LEFT($V33,3)="ON_",
     IF(SSSModel!$C$4="RR",SUMPRODUCT(OFFSET($AC33,0,0,1,$CB$2),OFFSET(Profiles!$K$28,($Z33-1)*(Profiles!$I$26+1)+CI$4-SSSModel!$C$3+1,0,1,$CB$2)),
     IF(SSSModel!$C$4="ECC",$EA33*$EB33*SUMPRODUCT(OFFSET($AC33,0,MAX(0,CI$4-$DZ33-$CA$4+1),1,MIN($DZ33,CI$4-$CA$4+1)),OFFSET(Escalation!$K$24,($Y33-1)*(Escalation!$I$22+1)+CI$4-SSSModel!$C$3+1,MAX(0,CI$4-$DZ33-$CA$4+1),1,MIN($DZ33,CI$4-$CA$4+1))),
     IF(SSSModel!$C$4="PV",AK33*$EA33*(1+SSSModel!$C$2),
     IF(SSSModel!$C$4="FCR",$EC33*SUM(OFFSET($AC33,0,MAX(CI$4-$AC$4-$DZ33+1,0),1,MIN($DZ33,CI$4-$AC$4+1))),0)))),
SUM($AC33:$BZ33)*
     IF(SSSModel!$C$4="RR",OFFSET(Profiles!$K$2,$Z33,MAX(Profiles!$C$2,AK$4-$W33)),
     IF(SSSModel!$C$4="ECC",$EA33*$EB33*IF(MAX(Escalation!$C$2,AK$4-$W33)&gt;$DZ33-1,0,OFFSET(Escalation!$K$2,$Y33,MAX(Escalation!$C$2,AK$4-$W33))),
     IF(SSSModel!$C$4="PV",IF(CI$4=$W33,$EA33*(1+SSSModel!$C$2),0),
     IF(SSSModel!$C$4="FCR",IF(AND(CI$4&gt;=$W33,OFFSET(Profiles!$K$2,$Z33,MAX(Profiles!$C$2,AK$4-$W33))&gt;0),$EC33,0),0))))))</f>
        <v>0</v>
      </c>
      <c r="CJ33" s="135">
        <f ca="1">IF(OR($Z33=0,SSSModel!$C$4="CF"),AL33,
IF(LEFT($V33,3)="ON_",
     IF(SSSModel!$C$4="RR",SUMPRODUCT(OFFSET($AC33,0,0,1,$CB$2),OFFSET(Profiles!$K$28,($Z33-1)*(Profiles!$I$26+1)+CJ$4-SSSModel!$C$3+1,0,1,$CB$2)),
     IF(SSSModel!$C$4="ECC",$EA33*$EB33*SUMPRODUCT(OFFSET($AC33,0,MAX(0,CJ$4-$DZ33-$CA$4+1),1,MIN($DZ33,CJ$4-$CA$4+1)),OFFSET(Escalation!$K$24,($Y33-1)*(Escalation!$I$22+1)+CJ$4-SSSModel!$C$3+1,MAX(0,CJ$4-$DZ33-$CA$4+1),1,MIN($DZ33,CJ$4-$CA$4+1))),
     IF(SSSModel!$C$4="PV",AL33*$EA33*(1+SSSModel!$C$2),
     IF(SSSModel!$C$4="FCR",$EC33*SUM(OFFSET($AC33,0,MAX(CJ$4-$AC$4-$DZ33+1,0),1,MIN($DZ33,CJ$4-$AC$4+1))),0)))),
SUM($AC33:$BZ33)*
     IF(SSSModel!$C$4="RR",OFFSET(Profiles!$K$2,$Z33,MAX(Profiles!$C$2,AL$4-$W33)),
     IF(SSSModel!$C$4="ECC",$EA33*$EB33*IF(MAX(Escalation!$C$2,AL$4-$W33)&gt;$DZ33-1,0,OFFSET(Escalation!$K$2,$Y33,MAX(Escalation!$C$2,AL$4-$W33))),
     IF(SSSModel!$C$4="PV",IF(CJ$4=$W33,$EA33*(1+SSSModel!$C$2),0),
     IF(SSSModel!$C$4="FCR",IF(AND(CJ$4&gt;=$W33,OFFSET(Profiles!$K$2,$Z33,MAX(Profiles!$C$2,AL$4-$W33))&gt;0),$EC33,0),0))))))</f>
        <v>0</v>
      </c>
      <c r="CK33" s="135">
        <f ca="1">IF(OR($Z33=0,SSSModel!$C$4="CF"),AM33,
IF(LEFT($V33,3)="ON_",
     IF(SSSModel!$C$4="RR",SUMPRODUCT(OFFSET($AC33,0,0,1,$CB$2),OFFSET(Profiles!$K$28,($Z33-1)*(Profiles!$I$26+1)+CK$4-SSSModel!$C$3+1,0,1,$CB$2)),
     IF(SSSModel!$C$4="ECC",$EA33*$EB33*SUMPRODUCT(OFFSET($AC33,0,MAX(0,CK$4-$DZ33-$CA$4+1),1,MIN($DZ33,CK$4-$CA$4+1)),OFFSET(Escalation!$K$24,($Y33-1)*(Escalation!$I$22+1)+CK$4-SSSModel!$C$3+1,MAX(0,CK$4-$DZ33-$CA$4+1),1,MIN($DZ33,CK$4-$CA$4+1))),
     IF(SSSModel!$C$4="PV",AM33*$EA33*(1+SSSModel!$C$2),
     IF(SSSModel!$C$4="FCR",$EC33*SUM(OFFSET($AC33,0,MAX(CK$4-$AC$4-$DZ33+1,0),1,MIN($DZ33,CK$4-$AC$4+1))),0)))),
SUM($AC33:$BZ33)*
     IF(SSSModel!$C$4="RR",OFFSET(Profiles!$K$2,$Z33,MAX(Profiles!$C$2,AM$4-$W33)),
     IF(SSSModel!$C$4="ECC",$EA33*$EB33*IF(MAX(Escalation!$C$2,AM$4-$W33)&gt;$DZ33-1,0,OFFSET(Escalation!$K$2,$Y33,MAX(Escalation!$C$2,AM$4-$W33))),
     IF(SSSModel!$C$4="PV",IF(CK$4=$W33,$EA33*(1+SSSModel!$C$2),0),
     IF(SSSModel!$C$4="FCR",IF(AND(CK$4&gt;=$W33,OFFSET(Profiles!$K$2,$Z33,MAX(Profiles!$C$2,AM$4-$W33))&gt;0),$EC33,0),0))))))</f>
        <v>0</v>
      </c>
      <c r="CL33" s="135">
        <f ca="1">IF(OR($Z33=0,SSSModel!$C$4="CF"),AN33,
IF(LEFT($V33,3)="ON_",
     IF(SSSModel!$C$4="RR",SUMPRODUCT(OFFSET($AC33,0,0,1,$CB$2),OFFSET(Profiles!$K$28,($Z33-1)*(Profiles!$I$26+1)+CL$4-SSSModel!$C$3+1,0,1,$CB$2)),
     IF(SSSModel!$C$4="ECC",$EA33*$EB33*SUMPRODUCT(OFFSET($AC33,0,MAX(0,CL$4-$DZ33-$CA$4+1),1,MIN($DZ33,CL$4-$CA$4+1)),OFFSET(Escalation!$K$24,($Y33-1)*(Escalation!$I$22+1)+CL$4-SSSModel!$C$3+1,MAX(0,CL$4-$DZ33-$CA$4+1),1,MIN($DZ33,CL$4-$CA$4+1))),
     IF(SSSModel!$C$4="PV",AN33*$EA33*(1+SSSModel!$C$2),
     IF(SSSModel!$C$4="FCR",$EC33*SUM(OFFSET($AC33,0,MAX(CL$4-$AC$4-$DZ33+1,0),1,MIN($DZ33,CL$4-$AC$4+1))),0)))),
SUM($AC33:$BZ33)*
     IF(SSSModel!$C$4="RR",OFFSET(Profiles!$K$2,$Z33,MAX(Profiles!$C$2,AN$4-$W33)),
     IF(SSSModel!$C$4="ECC",$EA33*$EB33*IF(MAX(Escalation!$C$2,AN$4-$W33)&gt;$DZ33-1,0,OFFSET(Escalation!$K$2,$Y33,MAX(Escalation!$C$2,AN$4-$W33))),
     IF(SSSModel!$C$4="PV",IF(CL$4=$W33,$EA33*(1+SSSModel!$C$2),0),
     IF(SSSModel!$C$4="FCR",IF(AND(CL$4&gt;=$W33,OFFSET(Profiles!$K$2,$Z33,MAX(Profiles!$C$2,AN$4-$W33))&gt;0),$EC33,0),0))))))</f>
        <v>0</v>
      </c>
      <c r="CM33" s="135">
        <f ca="1">IF(OR($Z33=0,SSSModel!$C$4="CF"),AO33,
IF(LEFT($V33,3)="ON_",
     IF(SSSModel!$C$4="RR",SUMPRODUCT(OFFSET($AC33,0,0,1,$CB$2),OFFSET(Profiles!$K$28,($Z33-1)*(Profiles!$I$26+1)+CM$4-SSSModel!$C$3+1,0,1,$CB$2)),
     IF(SSSModel!$C$4="ECC",$EA33*$EB33*SUMPRODUCT(OFFSET($AC33,0,MAX(0,CM$4-$DZ33-$CA$4+1),1,MIN($DZ33,CM$4-$CA$4+1)),OFFSET(Escalation!$K$24,($Y33-1)*(Escalation!$I$22+1)+CM$4-SSSModel!$C$3+1,MAX(0,CM$4-$DZ33-$CA$4+1),1,MIN($DZ33,CM$4-$CA$4+1))),
     IF(SSSModel!$C$4="PV",AO33*$EA33*(1+SSSModel!$C$2),
     IF(SSSModel!$C$4="FCR",$EC33*SUM(OFFSET($AC33,0,MAX(CM$4-$AC$4-$DZ33+1,0),1,MIN($DZ33,CM$4-$AC$4+1))),0)))),
SUM($AC33:$BZ33)*
     IF(SSSModel!$C$4="RR",OFFSET(Profiles!$K$2,$Z33,MAX(Profiles!$C$2,AO$4-$W33)),
     IF(SSSModel!$C$4="ECC",$EA33*$EB33*IF(MAX(Escalation!$C$2,AO$4-$W33)&gt;$DZ33-1,0,OFFSET(Escalation!$K$2,$Y33,MAX(Escalation!$C$2,AO$4-$W33))),
     IF(SSSModel!$C$4="PV",IF(CM$4=$W33,$EA33*(1+SSSModel!$C$2),0),
     IF(SSSModel!$C$4="FCR",IF(AND(CM$4&gt;=$W33,OFFSET(Profiles!$K$2,$Z33,MAX(Profiles!$C$2,AO$4-$W33))&gt;0),$EC33,0),0))))))</f>
        <v>0</v>
      </c>
      <c r="CN33" s="135">
        <f ca="1">IF(OR($Z33=0,SSSModel!$C$4="CF"),AP33,
IF(LEFT($V33,3)="ON_",
     IF(SSSModel!$C$4="RR",SUMPRODUCT(OFFSET($AC33,0,0,1,$CB$2),OFFSET(Profiles!$K$28,($Z33-1)*(Profiles!$I$26+1)+CN$4-SSSModel!$C$3+1,0,1,$CB$2)),
     IF(SSSModel!$C$4="ECC",$EA33*$EB33*SUMPRODUCT(OFFSET($AC33,0,MAX(0,CN$4-$DZ33-$CA$4+1),1,MIN($DZ33,CN$4-$CA$4+1)),OFFSET(Escalation!$K$24,($Y33-1)*(Escalation!$I$22+1)+CN$4-SSSModel!$C$3+1,MAX(0,CN$4-$DZ33-$CA$4+1),1,MIN($DZ33,CN$4-$CA$4+1))),
     IF(SSSModel!$C$4="PV",AP33*$EA33*(1+SSSModel!$C$2),
     IF(SSSModel!$C$4="FCR",$EC33*SUM(OFFSET($AC33,0,MAX(CN$4-$AC$4-$DZ33+1,0),1,MIN($DZ33,CN$4-$AC$4+1))),0)))),
SUM($AC33:$BZ33)*
     IF(SSSModel!$C$4="RR",OFFSET(Profiles!$K$2,$Z33,MAX(Profiles!$C$2,AP$4-$W33)),
     IF(SSSModel!$C$4="ECC",$EA33*$EB33*IF(MAX(Escalation!$C$2,AP$4-$W33)&gt;$DZ33-1,0,OFFSET(Escalation!$K$2,$Y33,MAX(Escalation!$C$2,AP$4-$W33))),
     IF(SSSModel!$C$4="PV",IF(CN$4=$W33,$EA33*(1+SSSModel!$C$2),0),
     IF(SSSModel!$C$4="FCR",IF(AND(CN$4&gt;=$W33,OFFSET(Profiles!$K$2,$Z33,MAX(Profiles!$C$2,AP$4-$W33))&gt;0),$EC33,0),0))))))</f>
        <v>0</v>
      </c>
      <c r="CO33" s="135">
        <f ca="1">IF(OR($Z33=0,SSSModel!$C$4="CF"),AQ33,
IF(LEFT($V33,3)="ON_",
     IF(SSSModel!$C$4="RR",SUMPRODUCT(OFFSET($AC33,0,0,1,$CB$2),OFFSET(Profiles!$K$28,($Z33-1)*(Profiles!$I$26+1)+CO$4-SSSModel!$C$3+1,0,1,$CB$2)),
     IF(SSSModel!$C$4="ECC",$EA33*$EB33*SUMPRODUCT(OFFSET($AC33,0,MAX(0,CO$4-$DZ33-$CA$4+1),1,MIN($DZ33,CO$4-$CA$4+1)),OFFSET(Escalation!$K$24,($Y33-1)*(Escalation!$I$22+1)+CO$4-SSSModel!$C$3+1,MAX(0,CO$4-$DZ33-$CA$4+1),1,MIN($DZ33,CO$4-$CA$4+1))),
     IF(SSSModel!$C$4="PV",AQ33*$EA33*(1+SSSModel!$C$2),
     IF(SSSModel!$C$4="FCR",$EC33*SUM(OFFSET($AC33,0,MAX(CO$4-$AC$4-$DZ33+1,0),1,MIN($DZ33,CO$4-$AC$4+1))),0)))),
SUM($AC33:$BZ33)*
     IF(SSSModel!$C$4="RR",OFFSET(Profiles!$K$2,$Z33,MAX(Profiles!$C$2,AQ$4-$W33)),
     IF(SSSModel!$C$4="ECC",$EA33*$EB33*IF(MAX(Escalation!$C$2,AQ$4-$W33)&gt;$DZ33-1,0,OFFSET(Escalation!$K$2,$Y33,MAX(Escalation!$C$2,AQ$4-$W33))),
     IF(SSSModel!$C$4="PV",IF(CO$4=$W33,$EA33*(1+SSSModel!$C$2),0),
     IF(SSSModel!$C$4="FCR",IF(AND(CO$4&gt;=$W33,OFFSET(Profiles!$K$2,$Z33,MAX(Profiles!$C$2,AQ$4-$W33))&gt;0),$EC33,0),0))))))</f>
        <v>0</v>
      </c>
      <c r="CP33" s="135">
        <f ca="1">IF(OR($Z33=0,SSSModel!$C$4="CF"),AR33,
IF(LEFT($V33,3)="ON_",
     IF(SSSModel!$C$4="RR",SUMPRODUCT(OFFSET($AC33,0,0,1,$CB$2),OFFSET(Profiles!$K$28,($Z33-1)*(Profiles!$I$26+1)+CP$4-SSSModel!$C$3+1,0,1,$CB$2)),
     IF(SSSModel!$C$4="ECC",$EA33*$EB33*SUMPRODUCT(OFFSET($AC33,0,MAX(0,CP$4-$DZ33-$CA$4+1),1,MIN($DZ33,CP$4-$CA$4+1)),OFFSET(Escalation!$K$24,($Y33-1)*(Escalation!$I$22+1)+CP$4-SSSModel!$C$3+1,MAX(0,CP$4-$DZ33-$CA$4+1),1,MIN($DZ33,CP$4-$CA$4+1))),
     IF(SSSModel!$C$4="PV",AR33*$EA33*(1+SSSModel!$C$2),
     IF(SSSModel!$C$4="FCR",$EC33*SUM(OFFSET($AC33,0,MAX(CP$4-$AC$4-$DZ33+1,0),1,MIN($DZ33,CP$4-$AC$4+1))),0)))),
SUM($AC33:$BZ33)*
     IF(SSSModel!$C$4="RR",OFFSET(Profiles!$K$2,$Z33,MAX(Profiles!$C$2,AR$4-$W33)),
     IF(SSSModel!$C$4="ECC",$EA33*$EB33*IF(MAX(Escalation!$C$2,AR$4-$W33)&gt;$DZ33-1,0,OFFSET(Escalation!$K$2,$Y33,MAX(Escalation!$C$2,AR$4-$W33))),
     IF(SSSModel!$C$4="PV",IF(CP$4=$W33,$EA33*(1+SSSModel!$C$2),0),
     IF(SSSModel!$C$4="FCR",IF(AND(CP$4&gt;=$W33,OFFSET(Profiles!$K$2,$Z33,MAX(Profiles!$C$2,AR$4-$W33))&gt;0),$EC33,0),0))))))</f>
        <v>0</v>
      </c>
      <c r="CQ33" s="135">
        <f ca="1">IF(OR($Z33=0,SSSModel!$C$4="CF"),AS33,
IF(LEFT($V33,3)="ON_",
     IF(SSSModel!$C$4="RR",SUMPRODUCT(OFFSET($AC33,0,0,1,$CB$2),OFFSET(Profiles!$K$28,($Z33-1)*(Profiles!$I$26+1)+CQ$4-SSSModel!$C$3+1,0,1,$CB$2)),
     IF(SSSModel!$C$4="ECC",$EA33*$EB33*SUMPRODUCT(OFFSET($AC33,0,MAX(0,CQ$4-$DZ33-$CA$4+1),1,MIN($DZ33,CQ$4-$CA$4+1)),OFFSET(Escalation!$K$24,($Y33-1)*(Escalation!$I$22+1)+CQ$4-SSSModel!$C$3+1,MAX(0,CQ$4-$DZ33-$CA$4+1),1,MIN($DZ33,CQ$4-$CA$4+1))),
     IF(SSSModel!$C$4="PV",AS33*$EA33*(1+SSSModel!$C$2),
     IF(SSSModel!$C$4="FCR",$EC33*SUM(OFFSET($AC33,0,MAX(CQ$4-$AC$4-$DZ33+1,0),1,MIN($DZ33,CQ$4-$AC$4+1))),0)))),
SUM($AC33:$BZ33)*
     IF(SSSModel!$C$4="RR",OFFSET(Profiles!$K$2,$Z33,MAX(Profiles!$C$2,AS$4-$W33)),
     IF(SSSModel!$C$4="ECC",$EA33*$EB33*IF(MAX(Escalation!$C$2,AS$4-$W33)&gt;$DZ33-1,0,OFFSET(Escalation!$K$2,$Y33,MAX(Escalation!$C$2,AS$4-$W33))),
     IF(SSSModel!$C$4="PV",IF(CQ$4=$W33,$EA33*(1+SSSModel!$C$2),0),
     IF(SSSModel!$C$4="FCR",IF(AND(CQ$4&gt;=$W33,OFFSET(Profiles!$K$2,$Z33,MAX(Profiles!$C$2,AS$4-$W33))&gt;0),$EC33,0),0))))))</f>
        <v>0</v>
      </c>
      <c r="CR33" s="135">
        <f ca="1">IF(OR($Z33=0,SSSModel!$C$4="CF"),AT33,
IF(LEFT($V33,3)="ON_",
     IF(SSSModel!$C$4="RR",SUMPRODUCT(OFFSET($AC33,0,0,1,$CB$2),OFFSET(Profiles!$K$28,($Z33-1)*(Profiles!$I$26+1)+CR$4-SSSModel!$C$3+1,0,1,$CB$2)),
     IF(SSSModel!$C$4="ECC",$EA33*$EB33*SUMPRODUCT(OFFSET($AC33,0,MAX(0,CR$4-$DZ33-$CA$4+1),1,MIN($DZ33,CR$4-$CA$4+1)),OFFSET(Escalation!$K$24,($Y33-1)*(Escalation!$I$22+1)+CR$4-SSSModel!$C$3+1,MAX(0,CR$4-$DZ33-$CA$4+1),1,MIN($DZ33,CR$4-$CA$4+1))),
     IF(SSSModel!$C$4="PV",AT33*$EA33*(1+SSSModel!$C$2),
     IF(SSSModel!$C$4="FCR",$EC33*SUM(OFFSET($AC33,0,MAX(CR$4-$AC$4-$DZ33+1,0),1,MIN($DZ33,CR$4-$AC$4+1))),0)))),
SUM($AC33:$BZ33)*
     IF(SSSModel!$C$4="RR",OFFSET(Profiles!$K$2,$Z33,MAX(Profiles!$C$2,AT$4-$W33)),
     IF(SSSModel!$C$4="ECC",$EA33*$EB33*IF(MAX(Escalation!$C$2,AT$4-$W33)&gt;$DZ33-1,0,OFFSET(Escalation!$K$2,$Y33,MAX(Escalation!$C$2,AT$4-$W33))),
     IF(SSSModel!$C$4="PV",IF(CR$4=$W33,$EA33*(1+SSSModel!$C$2),0),
     IF(SSSModel!$C$4="FCR",IF(AND(CR$4&gt;=$W33,OFFSET(Profiles!$K$2,$Z33,MAX(Profiles!$C$2,AT$4-$W33))&gt;0),$EC33,0),0))))))</f>
        <v>0</v>
      </c>
      <c r="CS33" s="135">
        <f ca="1">IF(OR($Z33=0,SSSModel!$C$4="CF"),AU33,
IF(LEFT($V33,3)="ON_",
     IF(SSSModel!$C$4="RR",SUMPRODUCT(OFFSET($AC33,0,0,1,$CB$2),OFFSET(Profiles!$K$28,($Z33-1)*(Profiles!$I$26+1)+CS$4-SSSModel!$C$3+1,0,1,$CB$2)),
     IF(SSSModel!$C$4="ECC",$EA33*$EB33*SUMPRODUCT(OFFSET($AC33,0,MAX(0,CS$4-$DZ33-$CA$4+1),1,MIN($DZ33,CS$4-$CA$4+1)),OFFSET(Escalation!$K$24,($Y33-1)*(Escalation!$I$22+1)+CS$4-SSSModel!$C$3+1,MAX(0,CS$4-$DZ33-$CA$4+1),1,MIN($DZ33,CS$4-$CA$4+1))),
     IF(SSSModel!$C$4="PV",AU33*$EA33*(1+SSSModel!$C$2),
     IF(SSSModel!$C$4="FCR",$EC33*SUM(OFFSET($AC33,0,MAX(CS$4-$AC$4-$DZ33+1,0),1,MIN($DZ33,CS$4-$AC$4+1))),0)))),
SUM($AC33:$BZ33)*
     IF(SSSModel!$C$4="RR",OFFSET(Profiles!$K$2,$Z33,MAX(Profiles!$C$2,AU$4-$W33)),
     IF(SSSModel!$C$4="ECC",$EA33*$EB33*IF(MAX(Escalation!$C$2,AU$4-$W33)&gt;$DZ33-1,0,OFFSET(Escalation!$K$2,$Y33,MAX(Escalation!$C$2,AU$4-$W33))),
     IF(SSSModel!$C$4="PV",IF(CS$4=$W33,$EA33*(1+SSSModel!$C$2),0),
     IF(SSSModel!$C$4="FCR",IF(AND(CS$4&gt;=$W33,OFFSET(Profiles!$K$2,$Z33,MAX(Profiles!$C$2,AU$4-$W33))&gt;0),$EC33,0),0))))))</f>
        <v>0</v>
      </c>
      <c r="CT33" s="135">
        <f ca="1">IF(OR($Z33=0,SSSModel!$C$4="CF"),AV33,
IF(LEFT($V33,3)="ON_",
     IF(SSSModel!$C$4="RR",SUMPRODUCT(OFFSET($AC33,0,0,1,$CB$2),OFFSET(Profiles!$K$28,($Z33-1)*(Profiles!$I$26+1)+CT$4-SSSModel!$C$3+1,0,1,$CB$2)),
     IF(SSSModel!$C$4="ECC",$EA33*$EB33*SUMPRODUCT(OFFSET($AC33,0,MAX(0,CT$4-$DZ33-$CA$4+1),1,MIN($DZ33,CT$4-$CA$4+1)),OFFSET(Escalation!$K$24,($Y33-1)*(Escalation!$I$22+1)+CT$4-SSSModel!$C$3+1,MAX(0,CT$4-$DZ33-$CA$4+1),1,MIN($DZ33,CT$4-$CA$4+1))),
     IF(SSSModel!$C$4="PV",AV33*$EA33*(1+SSSModel!$C$2),
     IF(SSSModel!$C$4="FCR",$EC33*SUM(OFFSET($AC33,0,MAX(CT$4-$AC$4-$DZ33+1,0),1,MIN($DZ33,CT$4-$AC$4+1))),0)))),
SUM($AC33:$BZ33)*
     IF(SSSModel!$C$4="RR",OFFSET(Profiles!$K$2,$Z33,MAX(Profiles!$C$2,AV$4-$W33)),
     IF(SSSModel!$C$4="ECC",$EA33*$EB33*IF(MAX(Escalation!$C$2,AV$4-$W33)&gt;$DZ33-1,0,OFFSET(Escalation!$K$2,$Y33,MAX(Escalation!$C$2,AV$4-$W33))),
     IF(SSSModel!$C$4="PV",IF(CT$4=$W33,$EA33*(1+SSSModel!$C$2),0),
     IF(SSSModel!$C$4="FCR",IF(AND(CT$4&gt;=$W33,OFFSET(Profiles!$K$2,$Z33,MAX(Profiles!$C$2,AV$4-$W33))&gt;0),$EC33,0),0))))))</f>
        <v>0</v>
      </c>
      <c r="CU33" s="135">
        <f ca="1">IF(OR($Z33=0,SSSModel!$C$4="CF"),AW33,
IF(LEFT($V33,3)="ON_",
     IF(SSSModel!$C$4="RR",SUMPRODUCT(OFFSET($AC33,0,0,1,$CB$2),OFFSET(Profiles!$K$28,($Z33-1)*(Profiles!$I$26+1)+CU$4-SSSModel!$C$3+1,0,1,$CB$2)),
     IF(SSSModel!$C$4="ECC",$EA33*$EB33*SUMPRODUCT(OFFSET($AC33,0,MAX(0,CU$4-$DZ33-$CA$4+1),1,MIN($DZ33,CU$4-$CA$4+1)),OFFSET(Escalation!$K$24,($Y33-1)*(Escalation!$I$22+1)+CU$4-SSSModel!$C$3+1,MAX(0,CU$4-$DZ33-$CA$4+1),1,MIN($DZ33,CU$4-$CA$4+1))),
     IF(SSSModel!$C$4="PV",AW33*$EA33*(1+SSSModel!$C$2),
     IF(SSSModel!$C$4="FCR",$EC33*SUM(OFFSET($AC33,0,MAX(CU$4-$AC$4-$DZ33+1,0),1,MIN($DZ33,CU$4-$AC$4+1))),0)))),
SUM($AC33:$BZ33)*
     IF(SSSModel!$C$4="RR",OFFSET(Profiles!$K$2,$Z33,MAX(Profiles!$C$2,AW$4-$W33)),
     IF(SSSModel!$C$4="ECC",$EA33*$EB33*IF(MAX(Escalation!$C$2,AW$4-$W33)&gt;$DZ33-1,0,OFFSET(Escalation!$K$2,$Y33,MAX(Escalation!$C$2,AW$4-$W33))),
     IF(SSSModel!$C$4="PV",IF(CU$4=$W33,$EA33*(1+SSSModel!$C$2),0),
     IF(SSSModel!$C$4="FCR",IF(AND(CU$4&gt;=$W33,OFFSET(Profiles!$K$2,$Z33,MAX(Profiles!$C$2,AW$4-$W33))&gt;0),$EC33,0),0))))))</f>
        <v>0</v>
      </c>
      <c r="CV33" s="135">
        <f ca="1">IF(OR($Z33=0,SSSModel!$C$4="CF"),AX33,
IF(LEFT($V33,3)="ON_",
     IF(SSSModel!$C$4="RR",SUMPRODUCT(OFFSET($AC33,0,0,1,$CB$2),OFFSET(Profiles!$K$28,($Z33-1)*(Profiles!$I$26+1)+CV$4-SSSModel!$C$3+1,0,1,$CB$2)),
     IF(SSSModel!$C$4="ECC",$EA33*$EB33*SUMPRODUCT(OFFSET($AC33,0,MAX(0,CV$4-$DZ33-$CA$4+1),1,MIN($DZ33,CV$4-$CA$4+1)),OFFSET(Escalation!$K$24,($Y33-1)*(Escalation!$I$22+1)+CV$4-SSSModel!$C$3+1,MAX(0,CV$4-$DZ33-$CA$4+1),1,MIN($DZ33,CV$4-$CA$4+1))),
     IF(SSSModel!$C$4="PV",AX33*$EA33*(1+SSSModel!$C$2),
     IF(SSSModel!$C$4="FCR",$EC33*SUM(OFFSET($AC33,0,MAX(CV$4-$AC$4-$DZ33+1,0),1,MIN($DZ33,CV$4-$AC$4+1))),0)))),
SUM($AC33:$BZ33)*
     IF(SSSModel!$C$4="RR",OFFSET(Profiles!$K$2,$Z33,MAX(Profiles!$C$2,AX$4-$W33)),
     IF(SSSModel!$C$4="ECC",$EA33*$EB33*IF(MAX(Escalation!$C$2,AX$4-$W33)&gt;$DZ33-1,0,OFFSET(Escalation!$K$2,$Y33,MAX(Escalation!$C$2,AX$4-$W33))),
     IF(SSSModel!$C$4="PV",IF(CV$4=$W33,$EA33*(1+SSSModel!$C$2),0),
     IF(SSSModel!$C$4="FCR",IF(AND(CV$4&gt;=$W33,OFFSET(Profiles!$K$2,$Z33,MAX(Profiles!$C$2,AX$4-$W33))&gt;0),$EC33,0),0))))))</f>
        <v>0</v>
      </c>
      <c r="CW33" s="135">
        <f ca="1">IF(OR($Z33=0,SSSModel!$C$4="CF"),AY33,
IF(LEFT($V33,3)="ON_",
     IF(SSSModel!$C$4="RR",SUMPRODUCT(OFFSET($AC33,0,0,1,$CB$2),OFFSET(Profiles!$K$28,($Z33-1)*(Profiles!$I$26+1)+CW$4-SSSModel!$C$3+1,0,1,$CB$2)),
     IF(SSSModel!$C$4="ECC",$EA33*$EB33*SUMPRODUCT(OFFSET($AC33,0,MAX(0,CW$4-$DZ33-$CA$4+1),1,MIN($DZ33,CW$4-$CA$4+1)),OFFSET(Escalation!$K$24,($Y33-1)*(Escalation!$I$22+1)+CW$4-SSSModel!$C$3+1,MAX(0,CW$4-$DZ33-$CA$4+1),1,MIN($DZ33,CW$4-$CA$4+1))),
     IF(SSSModel!$C$4="PV",AY33*$EA33*(1+SSSModel!$C$2),
     IF(SSSModel!$C$4="FCR",$EC33*SUM(OFFSET($AC33,0,MAX(CW$4-$AC$4-$DZ33+1,0),1,MIN($DZ33,CW$4-$AC$4+1))),0)))),
SUM($AC33:$BZ33)*
     IF(SSSModel!$C$4="RR",OFFSET(Profiles!$K$2,$Z33,MAX(Profiles!$C$2,AY$4-$W33)),
     IF(SSSModel!$C$4="ECC",$EA33*$EB33*IF(MAX(Escalation!$C$2,AY$4-$W33)&gt;$DZ33-1,0,OFFSET(Escalation!$K$2,$Y33,MAX(Escalation!$C$2,AY$4-$W33))),
     IF(SSSModel!$C$4="PV",IF(CW$4=$W33,$EA33*(1+SSSModel!$C$2),0),
     IF(SSSModel!$C$4="FCR",IF(AND(CW$4&gt;=$W33,OFFSET(Profiles!$K$2,$Z33,MAX(Profiles!$C$2,AY$4-$W33))&gt;0),$EC33,0),0))))))</f>
        <v>0</v>
      </c>
      <c r="CX33" s="135">
        <f ca="1">IF(OR($Z33=0,SSSModel!$C$4="CF"),AZ33,
IF(LEFT($V33,3)="ON_",
     IF(SSSModel!$C$4="RR",SUMPRODUCT(OFFSET($AC33,0,0,1,$CB$2),OFFSET(Profiles!$K$28,($Z33-1)*(Profiles!$I$26+1)+CX$4-SSSModel!$C$3+1,0,1,$CB$2)),
     IF(SSSModel!$C$4="ECC",$EA33*$EB33*SUMPRODUCT(OFFSET($AC33,0,MAX(0,CX$4-$DZ33-$CA$4+1),1,MIN($DZ33,CX$4-$CA$4+1)),OFFSET(Escalation!$K$24,($Y33-1)*(Escalation!$I$22+1)+CX$4-SSSModel!$C$3+1,MAX(0,CX$4-$DZ33-$CA$4+1),1,MIN($DZ33,CX$4-$CA$4+1))),
     IF(SSSModel!$C$4="PV",AZ33*$EA33*(1+SSSModel!$C$2),
     IF(SSSModel!$C$4="FCR",$EC33*SUM(OFFSET($AC33,0,MAX(CX$4-$AC$4-$DZ33+1,0),1,MIN($DZ33,CX$4-$AC$4+1))),0)))),
SUM($AC33:$BZ33)*
     IF(SSSModel!$C$4="RR",OFFSET(Profiles!$K$2,$Z33,MAX(Profiles!$C$2,AZ$4-$W33)),
     IF(SSSModel!$C$4="ECC",$EA33*$EB33*IF(MAX(Escalation!$C$2,AZ$4-$W33)&gt;$DZ33-1,0,OFFSET(Escalation!$K$2,$Y33,MAX(Escalation!$C$2,AZ$4-$W33))),
     IF(SSSModel!$C$4="PV",IF(CX$4=$W33,$EA33*(1+SSSModel!$C$2),0),
     IF(SSSModel!$C$4="FCR",IF(AND(CX$4&gt;=$W33,OFFSET(Profiles!$K$2,$Z33,MAX(Profiles!$C$2,AZ$4-$W33))&gt;0),$EC33,0),0))))))</f>
        <v>0</v>
      </c>
      <c r="CY33" s="135">
        <f ca="1">IF(OR($Z33=0,SSSModel!$C$4="CF"),BA33,
IF(LEFT($V33,3)="ON_",
     IF(SSSModel!$C$4="RR",SUMPRODUCT(OFFSET($AC33,0,0,1,$CB$2),OFFSET(Profiles!$K$28,($Z33-1)*(Profiles!$I$26+1)+CY$4-SSSModel!$C$3+1,0,1,$CB$2)),
     IF(SSSModel!$C$4="ECC",$EA33*$EB33*SUMPRODUCT(OFFSET($AC33,0,MAX(0,CY$4-$DZ33-$CA$4+1),1,MIN($DZ33,CY$4-$CA$4+1)),OFFSET(Escalation!$K$24,($Y33-1)*(Escalation!$I$22+1)+CY$4-SSSModel!$C$3+1,MAX(0,CY$4-$DZ33-$CA$4+1),1,MIN($DZ33,CY$4-$CA$4+1))),
     IF(SSSModel!$C$4="PV",BA33*$EA33*(1+SSSModel!$C$2),
     IF(SSSModel!$C$4="FCR",$EC33*SUM(OFFSET($AC33,0,MAX(CY$4-$AC$4-$DZ33+1,0),1,MIN($DZ33,CY$4-$AC$4+1))),0)))),
SUM($AC33:$BZ33)*
     IF(SSSModel!$C$4="RR",OFFSET(Profiles!$K$2,$Z33,MAX(Profiles!$C$2,BA$4-$W33)),
     IF(SSSModel!$C$4="ECC",$EA33*$EB33*IF(MAX(Escalation!$C$2,BA$4-$W33)&gt;$DZ33-1,0,OFFSET(Escalation!$K$2,$Y33,MAX(Escalation!$C$2,BA$4-$W33))),
     IF(SSSModel!$C$4="PV",IF(CY$4=$W33,$EA33*(1+SSSModel!$C$2),0),
     IF(SSSModel!$C$4="FCR",IF(AND(CY$4&gt;=$W33,OFFSET(Profiles!$K$2,$Z33,MAX(Profiles!$C$2,BA$4-$W33))&gt;0),$EC33,0),0))))))</f>
        <v>0</v>
      </c>
      <c r="CZ33" s="135">
        <f ca="1">IF(OR($Z33=0,SSSModel!$C$4="CF"),BB33,
IF(LEFT($V33,3)="ON_",
     IF(SSSModel!$C$4="RR",SUMPRODUCT(OFFSET($AC33,0,0,1,$CB$2),OFFSET(Profiles!$K$28,($Z33-1)*(Profiles!$I$26+1)+CZ$4-SSSModel!$C$3+1,0,1,$CB$2)),
     IF(SSSModel!$C$4="ECC",$EA33*$EB33*SUMPRODUCT(OFFSET($AC33,0,MAX(0,CZ$4-$DZ33-$CA$4+1),1,MIN($DZ33,CZ$4-$CA$4+1)),OFFSET(Escalation!$K$24,($Y33-1)*(Escalation!$I$22+1)+CZ$4-SSSModel!$C$3+1,MAX(0,CZ$4-$DZ33-$CA$4+1),1,MIN($DZ33,CZ$4-$CA$4+1))),
     IF(SSSModel!$C$4="PV",BB33*$EA33*(1+SSSModel!$C$2),
     IF(SSSModel!$C$4="FCR",$EC33*SUM(OFFSET($AC33,0,MAX(CZ$4-$AC$4-$DZ33+1,0),1,MIN($DZ33,CZ$4-$AC$4+1))),0)))),
SUM($AC33:$BZ33)*
     IF(SSSModel!$C$4="RR",OFFSET(Profiles!$K$2,$Z33,MAX(Profiles!$C$2,BB$4-$W33)),
     IF(SSSModel!$C$4="ECC",$EA33*$EB33*IF(MAX(Escalation!$C$2,BB$4-$W33)&gt;$DZ33-1,0,OFFSET(Escalation!$K$2,$Y33,MAX(Escalation!$C$2,BB$4-$W33))),
     IF(SSSModel!$C$4="PV",IF(CZ$4=$W33,$EA33*(1+SSSModel!$C$2),0),
     IF(SSSModel!$C$4="FCR",IF(AND(CZ$4&gt;=$W33,OFFSET(Profiles!$K$2,$Z33,MAX(Profiles!$C$2,BB$4-$W33))&gt;0),$EC33,0),0))))))</f>
        <v>0</v>
      </c>
      <c r="DA33" s="135">
        <f ca="1">IF(OR($Z33=0,SSSModel!$C$4="CF"),BC33,
IF(LEFT($V33,3)="ON_",
     IF(SSSModel!$C$4="RR",SUMPRODUCT(OFFSET($AC33,0,0,1,$CB$2),OFFSET(Profiles!$K$28,($Z33-1)*(Profiles!$I$26+1)+DA$4-SSSModel!$C$3+1,0,1,$CB$2)),
     IF(SSSModel!$C$4="ECC",$EA33*$EB33*SUMPRODUCT(OFFSET($AC33,0,MAX(0,DA$4-$DZ33-$CA$4+1),1,MIN($DZ33,DA$4-$CA$4+1)),OFFSET(Escalation!$K$24,($Y33-1)*(Escalation!$I$22+1)+DA$4-SSSModel!$C$3+1,MAX(0,DA$4-$DZ33-$CA$4+1),1,MIN($DZ33,DA$4-$CA$4+1))),
     IF(SSSModel!$C$4="PV",BC33*$EA33*(1+SSSModel!$C$2),
     IF(SSSModel!$C$4="FCR",$EC33*SUM(OFFSET($AC33,0,MAX(DA$4-$AC$4-$DZ33+1,0),1,MIN($DZ33,DA$4-$AC$4+1))),0)))),
SUM($AC33:$BZ33)*
     IF(SSSModel!$C$4="RR",OFFSET(Profiles!$K$2,$Z33,MAX(Profiles!$C$2,BC$4-$W33)),
     IF(SSSModel!$C$4="ECC",$EA33*$EB33*IF(MAX(Escalation!$C$2,BC$4-$W33)&gt;$DZ33-1,0,OFFSET(Escalation!$K$2,$Y33,MAX(Escalation!$C$2,BC$4-$W33))),
     IF(SSSModel!$C$4="PV",IF(DA$4=$W33,$EA33*(1+SSSModel!$C$2),0),
     IF(SSSModel!$C$4="FCR",IF(AND(DA$4&gt;=$W33,OFFSET(Profiles!$K$2,$Z33,MAX(Profiles!$C$2,BC$4-$W33))&gt;0),$EC33,0),0))))))</f>
        <v>0</v>
      </c>
      <c r="DB33" s="135">
        <f ca="1">IF(OR($Z33=0,SSSModel!$C$4="CF"),BD33,
IF(LEFT($V33,3)="ON_",
     IF(SSSModel!$C$4="RR",SUMPRODUCT(OFFSET($AC33,0,0,1,$CB$2),OFFSET(Profiles!$K$28,($Z33-1)*(Profiles!$I$26+1)+DB$4-SSSModel!$C$3+1,0,1,$CB$2)),
     IF(SSSModel!$C$4="ECC",$EA33*$EB33*SUMPRODUCT(OFFSET($AC33,0,MAX(0,DB$4-$DZ33-$CA$4+1),1,MIN($DZ33,DB$4-$CA$4+1)),OFFSET(Escalation!$K$24,($Y33-1)*(Escalation!$I$22+1)+DB$4-SSSModel!$C$3+1,MAX(0,DB$4-$DZ33-$CA$4+1),1,MIN($DZ33,DB$4-$CA$4+1))),
     IF(SSSModel!$C$4="PV",BD33*$EA33*(1+SSSModel!$C$2),
     IF(SSSModel!$C$4="FCR",$EC33*SUM(OFFSET($AC33,0,MAX(DB$4-$AC$4-$DZ33+1,0),1,MIN($DZ33,DB$4-$AC$4+1))),0)))),
SUM($AC33:$BZ33)*
     IF(SSSModel!$C$4="RR",OFFSET(Profiles!$K$2,$Z33,MAX(Profiles!$C$2,BD$4-$W33)),
     IF(SSSModel!$C$4="ECC",$EA33*$EB33*IF(MAX(Escalation!$C$2,BD$4-$W33)&gt;$DZ33-1,0,OFFSET(Escalation!$K$2,$Y33,MAX(Escalation!$C$2,BD$4-$W33))),
     IF(SSSModel!$C$4="PV",IF(DB$4=$W33,$EA33*(1+SSSModel!$C$2),0),
     IF(SSSModel!$C$4="FCR",IF(AND(DB$4&gt;=$W33,OFFSET(Profiles!$K$2,$Z33,MAX(Profiles!$C$2,BD$4-$W33))&gt;0),$EC33,0),0))))))</f>
        <v>0</v>
      </c>
      <c r="DC33" s="135">
        <f ca="1">IF(OR($Z33=0,SSSModel!$C$4="CF"),BE33,
IF(LEFT($V33,3)="ON_",
     IF(SSSModel!$C$4="RR",SUMPRODUCT(OFFSET($AC33,0,0,1,$CB$2),OFFSET(Profiles!$K$28,($Z33-1)*(Profiles!$I$26+1)+DC$4-SSSModel!$C$3+1,0,1,$CB$2)),
     IF(SSSModel!$C$4="ECC",$EA33*$EB33*SUMPRODUCT(OFFSET($AC33,0,MAX(0,DC$4-$DZ33-$CA$4+1),1,MIN($DZ33,DC$4-$CA$4+1)),OFFSET(Escalation!$K$24,($Y33-1)*(Escalation!$I$22+1)+DC$4-SSSModel!$C$3+1,MAX(0,DC$4-$DZ33-$CA$4+1),1,MIN($DZ33,DC$4-$CA$4+1))),
     IF(SSSModel!$C$4="PV",BE33*$EA33*(1+SSSModel!$C$2),
     IF(SSSModel!$C$4="FCR",$EC33*SUM(OFFSET($AC33,0,MAX(DC$4-$AC$4-$DZ33+1,0),1,MIN($DZ33,DC$4-$AC$4+1))),0)))),
SUM($AC33:$BZ33)*
     IF(SSSModel!$C$4="RR",OFFSET(Profiles!$K$2,$Z33,MAX(Profiles!$C$2,BE$4-$W33)),
     IF(SSSModel!$C$4="ECC",$EA33*$EB33*IF(MAX(Escalation!$C$2,BE$4-$W33)&gt;$DZ33-1,0,OFFSET(Escalation!$K$2,$Y33,MAX(Escalation!$C$2,BE$4-$W33))),
     IF(SSSModel!$C$4="PV",IF(DC$4=$W33,$EA33*(1+SSSModel!$C$2),0),
     IF(SSSModel!$C$4="FCR",IF(AND(DC$4&gt;=$W33,OFFSET(Profiles!$K$2,$Z33,MAX(Profiles!$C$2,BE$4-$W33))&gt;0),$EC33,0),0))))))</f>
        <v>0</v>
      </c>
      <c r="DD33" s="135">
        <f ca="1">IF(OR($Z33=0,SSSModel!$C$4="CF"),BF33,
IF(LEFT($V33,3)="ON_",
     IF(SSSModel!$C$4="RR",SUMPRODUCT(OFFSET($AC33,0,0,1,$CB$2),OFFSET(Profiles!$K$28,($Z33-1)*(Profiles!$I$26+1)+DD$4-SSSModel!$C$3+1,0,1,$CB$2)),
     IF(SSSModel!$C$4="ECC",$EA33*$EB33*SUMPRODUCT(OFFSET($AC33,0,MAX(0,DD$4-$DZ33-$CA$4+1),1,MIN($DZ33,DD$4-$CA$4+1)),OFFSET(Escalation!$K$24,($Y33-1)*(Escalation!$I$22+1)+DD$4-SSSModel!$C$3+1,MAX(0,DD$4-$DZ33-$CA$4+1),1,MIN($DZ33,DD$4-$CA$4+1))),
     IF(SSSModel!$C$4="PV",BF33*$EA33*(1+SSSModel!$C$2),
     IF(SSSModel!$C$4="FCR",$EC33*SUM(OFFSET($AC33,0,MAX(DD$4-$AC$4-$DZ33+1,0),1,MIN($DZ33,DD$4-$AC$4+1))),0)))),
SUM($AC33:$BZ33)*
     IF(SSSModel!$C$4="RR",OFFSET(Profiles!$K$2,$Z33,MAX(Profiles!$C$2,BF$4-$W33)),
     IF(SSSModel!$C$4="ECC",$EA33*$EB33*IF(MAX(Escalation!$C$2,BF$4-$W33)&gt;$DZ33-1,0,OFFSET(Escalation!$K$2,$Y33,MAX(Escalation!$C$2,BF$4-$W33))),
     IF(SSSModel!$C$4="PV",IF(DD$4=$W33,$EA33*(1+SSSModel!$C$2),0),
     IF(SSSModel!$C$4="FCR",IF(AND(DD$4&gt;=$W33,OFFSET(Profiles!$K$2,$Z33,MAX(Profiles!$C$2,BF$4-$W33))&gt;0),$EC33,0),0))))))</f>
        <v>0</v>
      </c>
      <c r="DE33" s="135">
        <f ca="1">IF(OR($Z33=0,SSSModel!$C$4="CF"),BG33,
IF(LEFT($V33,3)="ON_",
     IF(SSSModel!$C$4="RR",SUMPRODUCT(OFFSET($AC33,0,0,1,$CB$2),OFFSET(Profiles!$K$28,($Z33-1)*(Profiles!$I$26+1)+DE$4-SSSModel!$C$3+1,0,1,$CB$2)),
     IF(SSSModel!$C$4="ECC",$EA33*$EB33*SUMPRODUCT(OFFSET($AC33,0,MAX(0,DE$4-$DZ33-$CA$4+1),1,MIN($DZ33,DE$4-$CA$4+1)),OFFSET(Escalation!$K$24,($Y33-1)*(Escalation!$I$22+1)+DE$4-SSSModel!$C$3+1,MAX(0,DE$4-$DZ33-$CA$4+1),1,MIN($DZ33,DE$4-$CA$4+1))),
     IF(SSSModel!$C$4="PV",BG33*$EA33*(1+SSSModel!$C$2),
     IF(SSSModel!$C$4="FCR",$EC33*SUM(OFFSET($AC33,0,MAX(DE$4-$AC$4-$DZ33+1,0),1,MIN($DZ33,DE$4-$AC$4+1))),0)))),
SUM($AC33:$BZ33)*
     IF(SSSModel!$C$4="RR",OFFSET(Profiles!$K$2,$Z33,MAX(Profiles!$C$2,BG$4-$W33)),
     IF(SSSModel!$C$4="ECC",$EA33*$EB33*IF(MAX(Escalation!$C$2,BG$4-$W33)&gt;$DZ33-1,0,OFFSET(Escalation!$K$2,$Y33,MAX(Escalation!$C$2,BG$4-$W33))),
     IF(SSSModel!$C$4="PV",IF(DE$4=$W33,$EA33*(1+SSSModel!$C$2),0),
     IF(SSSModel!$C$4="FCR",IF(AND(DE$4&gt;=$W33,OFFSET(Profiles!$K$2,$Z33,MAX(Profiles!$C$2,BG$4-$W33))&gt;0),$EC33,0),0))))))</f>
        <v>0</v>
      </c>
      <c r="DF33" s="135">
        <f ca="1">IF(OR($Z33=0,SSSModel!$C$4="CF"),BH33,
IF(LEFT($V33,3)="ON_",
     IF(SSSModel!$C$4="RR",SUMPRODUCT(OFFSET($AC33,0,0,1,$CB$2),OFFSET(Profiles!$K$28,($Z33-1)*(Profiles!$I$26+1)+DF$4-SSSModel!$C$3+1,0,1,$CB$2)),
     IF(SSSModel!$C$4="ECC",$EA33*$EB33*SUMPRODUCT(OFFSET($AC33,0,MAX(0,DF$4-$DZ33-$CA$4+1),1,MIN($DZ33,DF$4-$CA$4+1)),OFFSET(Escalation!$K$24,($Y33-1)*(Escalation!$I$22+1)+DF$4-SSSModel!$C$3+1,MAX(0,DF$4-$DZ33-$CA$4+1),1,MIN($DZ33,DF$4-$CA$4+1))),
     IF(SSSModel!$C$4="PV",BH33*$EA33*(1+SSSModel!$C$2),
     IF(SSSModel!$C$4="FCR",$EC33*SUM(OFFSET($AC33,0,MAX(DF$4-$AC$4-$DZ33+1,0),1,MIN($DZ33,DF$4-$AC$4+1))),0)))),
SUM($AC33:$BZ33)*
     IF(SSSModel!$C$4="RR",OFFSET(Profiles!$K$2,$Z33,MAX(Profiles!$C$2,BH$4-$W33)),
     IF(SSSModel!$C$4="ECC",$EA33*$EB33*IF(MAX(Escalation!$C$2,BH$4-$W33)&gt;$DZ33-1,0,OFFSET(Escalation!$K$2,$Y33,MAX(Escalation!$C$2,BH$4-$W33))),
     IF(SSSModel!$C$4="PV",IF(DF$4=$W33,$EA33*(1+SSSModel!$C$2),0),
     IF(SSSModel!$C$4="FCR",IF(AND(DF$4&gt;=$W33,OFFSET(Profiles!$K$2,$Z33,MAX(Profiles!$C$2,BH$4-$W33))&gt;0),$EC33,0),0))))))</f>
        <v>0</v>
      </c>
      <c r="DG33" s="135">
        <f ca="1">IF(OR($Z33=0,SSSModel!$C$4="CF"),BI33,
IF(LEFT($V33,3)="ON_",
     IF(SSSModel!$C$4="RR",SUMPRODUCT(OFFSET($AC33,0,0,1,$CB$2),OFFSET(Profiles!$K$28,($Z33-1)*(Profiles!$I$26+1)+DG$4-SSSModel!$C$3+1,0,1,$CB$2)),
     IF(SSSModel!$C$4="ECC",$EA33*$EB33*SUMPRODUCT(OFFSET($AC33,0,MAX(0,DG$4-$DZ33-$CA$4+1),1,MIN($DZ33,DG$4-$CA$4+1)),OFFSET(Escalation!$K$24,($Y33-1)*(Escalation!$I$22+1)+DG$4-SSSModel!$C$3+1,MAX(0,DG$4-$DZ33-$CA$4+1),1,MIN($DZ33,DG$4-$CA$4+1))),
     IF(SSSModel!$C$4="PV",BI33*$EA33*(1+SSSModel!$C$2),
     IF(SSSModel!$C$4="FCR",$EC33*SUM(OFFSET($AC33,0,MAX(DG$4-$AC$4-$DZ33+1,0),1,MIN($DZ33,DG$4-$AC$4+1))),0)))),
SUM($AC33:$BZ33)*
     IF(SSSModel!$C$4="RR",OFFSET(Profiles!$K$2,$Z33,MAX(Profiles!$C$2,BI$4-$W33)),
     IF(SSSModel!$C$4="ECC",$EA33*$EB33*IF(MAX(Escalation!$C$2,BI$4-$W33)&gt;$DZ33-1,0,OFFSET(Escalation!$K$2,$Y33,MAX(Escalation!$C$2,BI$4-$W33))),
     IF(SSSModel!$C$4="PV",IF(DG$4=$W33,$EA33*(1+SSSModel!$C$2),0),
     IF(SSSModel!$C$4="FCR",IF(AND(DG$4&gt;=$W33,OFFSET(Profiles!$K$2,$Z33,MAX(Profiles!$C$2,BI$4-$W33))&gt;0),$EC33,0),0))))))</f>
        <v>0</v>
      </c>
      <c r="DH33" s="135">
        <f ca="1">IF(OR($Z33=0,SSSModel!$C$4="CF"),BJ33,
IF(LEFT($V33,3)="ON_",
     IF(SSSModel!$C$4="RR",SUMPRODUCT(OFFSET($AC33,0,0,1,$CB$2),OFFSET(Profiles!$K$28,($Z33-1)*(Profiles!$I$26+1)+DH$4-SSSModel!$C$3+1,0,1,$CB$2)),
     IF(SSSModel!$C$4="ECC",$EA33*$EB33*SUMPRODUCT(OFFSET($AC33,0,MAX(0,DH$4-$DZ33-$CA$4+1),1,MIN($DZ33,DH$4-$CA$4+1)),OFFSET(Escalation!$K$24,($Y33-1)*(Escalation!$I$22+1)+DH$4-SSSModel!$C$3+1,MAX(0,DH$4-$DZ33-$CA$4+1),1,MIN($DZ33,DH$4-$CA$4+1))),
     IF(SSSModel!$C$4="PV",BJ33*$EA33*(1+SSSModel!$C$2),
     IF(SSSModel!$C$4="FCR",$EC33*SUM(OFFSET($AC33,0,MAX(DH$4-$AC$4-$DZ33+1,0),1,MIN($DZ33,DH$4-$AC$4+1))),0)))),
SUM($AC33:$BZ33)*
     IF(SSSModel!$C$4="RR",OFFSET(Profiles!$K$2,$Z33,MAX(Profiles!$C$2,BJ$4-$W33)),
     IF(SSSModel!$C$4="ECC",$EA33*$EB33*IF(MAX(Escalation!$C$2,BJ$4-$W33)&gt;$DZ33-1,0,OFFSET(Escalation!$K$2,$Y33,MAX(Escalation!$C$2,BJ$4-$W33))),
     IF(SSSModel!$C$4="PV",IF(DH$4=$W33,$EA33*(1+SSSModel!$C$2),0),
     IF(SSSModel!$C$4="FCR",IF(AND(DH$4&gt;=$W33,OFFSET(Profiles!$K$2,$Z33,MAX(Profiles!$C$2,BJ$4-$W33))&gt;0),$EC33,0),0))))))</f>
        <v>0</v>
      </c>
      <c r="DI33" s="135">
        <f ca="1">IF(OR($Z33=0,SSSModel!$C$4="CF"),BK33,
IF(LEFT($V33,3)="ON_",
     IF(SSSModel!$C$4="RR",SUMPRODUCT(OFFSET($AC33,0,0,1,$CB$2),OFFSET(Profiles!$K$28,($Z33-1)*(Profiles!$I$26+1)+DI$4-SSSModel!$C$3+1,0,1,$CB$2)),
     IF(SSSModel!$C$4="ECC",$EA33*$EB33*SUMPRODUCT(OFFSET($AC33,0,MAX(0,DI$4-$DZ33-$CA$4+1),1,MIN($DZ33,DI$4-$CA$4+1)),OFFSET(Escalation!$K$24,($Y33-1)*(Escalation!$I$22+1)+DI$4-SSSModel!$C$3+1,MAX(0,DI$4-$DZ33-$CA$4+1),1,MIN($DZ33,DI$4-$CA$4+1))),
     IF(SSSModel!$C$4="PV",BK33*$EA33*(1+SSSModel!$C$2),
     IF(SSSModel!$C$4="FCR",$EC33*SUM(OFFSET($AC33,0,MAX(DI$4-$AC$4-$DZ33+1,0),1,MIN($DZ33,DI$4-$AC$4+1))),0)))),
SUM($AC33:$BZ33)*
     IF(SSSModel!$C$4="RR",OFFSET(Profiles!$K$2,$Z33,MAX(Profiles!$C$2,BK$4-$W33)),
     IF(SSSModel!$C$4="ECC",$EA33*$EB33*IF(MAX(Escalation!$C$2,BK$4-$W33)&gt;$DZ33-1,0,OFFSET(Escalation!$K$2,$Y33,MAX(Escalation!$C$2,BK$4-$W33))),
     IF(SSSModel!$C$4="PV",IF(DI$4=$W33,$EA33*(1+SSSModel!$C$2),0),
     IF(SSSModel!$C$4="FCR",IF(AND(DI$4&gt;=$W33,OFFSET(Profiles!$K$2,$Z33,MAX(Profiles!$C$2,BK$4-$W33))&gt;0),$EC33,0),0))))))</f>
        <v>0</v>
      </c>
      <c r="DJ33" s="135">
        <f ca="1">IF(OR($Z33=0,SSSModel!$C$4="CF"),BL33,
IF(LEFT($V33,3)="ON_",
     IF(SSSModel!$C$4="RR",SUMPRODUCT(OFFSET($AC33,0,0,1,$CB$2),OFFSET(Profiles!$K$28,($Z33-1)*(Profiles!$I$26+1)+DJ$4-SSSModel!$C$3+1,0,1,$CB$2)),
     IF(SSSModel!$C$4="ECC",$EA33*$EB33*SUMPRODUCT(OFFSET($AC33,0,MAX(0,DJ$4-$DZ33-$CA$4+1),1,MIN($DZ33,DJ$4-$CA$4+1)),OFFSET(Escalation!$K$24,($Y33-1)*(Escalation!$I$22+1)+DJ$4-SSSModel!$C$3+1,MAX(0,DJ$4-$DZ33-$CA$4+1),1,MIN($DZ33,DJ$4-$CA$4+1))),
     IF(SSSModel!$C$4="PV",BL33*$EA33*(1+SSSModel!$C$2),
     IF(SSSModel!$C$4="FCR",$EC33*SUM(OFFSET($AC33,0,MAX(DJ$4-$AC$4-$DZ33+1,0),1,MIN($DZ33,DJ$4-$AC$4+1))),0)))),
SUM($AC33:$BZ33)*
     IF(SSSModel!$C$4="RR",OFFSET(Profiles!$K$2,$Z33,MAX(Profiles!$C$2,BL$4-$W33)),
     IF(SSSModel!$C$4="ECC",$EA33*$EB33*IF(MAX(Escalation!$C$2,BL$4-$W33)&gt;$DZ33-1,0,OFFSET(Escalation!$K$2,$Y33,MAX(Escalation!$C$2,BL$4-$W33))),
     IF(SSSModel!$C$4="PV",IF(DJ$4=$W33,$EA33*(1+SSSModel!$C$2),0),
     IF(SSSModel!$C$4="FCR",IF(AND(DJ$4&gt;=$W33,OFFSET(Profiles!$K$2,$Z33,MAX(Profiles!$C$2,BL$4-$W33))&gt;0),$EC33,0),0))))))</f>
        <v>0</v>
      </c>
      <c r="DK33" s="135">
        <f ca="1">IF(OR($Z33=0,SSSModel!$C$4="CF"),BM33,
IF(LEFT($V33,3)="ON_",
     IF(SSSModel!$C$4="RR",SUMPRODUCT(OFFSET($AC33,0,0,1,$CB$2),OFFSET(Profiles!$K$28,($Z33-1)*(Profiles!$I$26+1)+DK$4-SSSModel!$C$3+1,0,1,$CB$2)),
     IF(SSSModel!$C$4="ECC",$EA33*$EB33*SUMPRODUCT(OFFSET($AC33,0,MAX(0,DK$4-$DZ33-$CA$4+1),1,MIN($DZ33,DK$4-$CA$4+1)),OFFSET(Escalation!$K$24,($Y33-1)*(Escalation!$I$22+1)+DK$4-SSSModel!$C$3+1,MAX(0,DK$4-$DZ33-$CA$4+1),1,MIN($DZ33,DK$4-$CA$4+1))),
     IF(SSSModel!$C$4="PV",BM33*$EA33*(1+SSSModel!$C$2),
     IF(SSSModel!$C$4="FCR",$EC33*SUM(OFFSET($AC33,0,MAX(DK$4-$AC$4-$DZ33+1,0),1,MIN($DZ33,DK$4-$AC$4+1))),0)))),
SUM($AC33:$BZ33)*
     IF(SSSModel!$C$4="RR",OFFSET(Profiles!$K$2,$Z33,MAX(Profiles!$C$2,BM$4-$W33)),
     IF(SSSModel!$C$4="ECC",$EA33*$EB33*IF(MAX(Escalation!$C$2,BM$4-$W33)&gt;$DZ33-1,0,OFFSET(Escalation!$K$2,$Y33,MAX(Escalation!$C$2,BM$4-$W33))),
     IF(SSSModel!$C$4="PV",IF(DK$4=$W33,$EA33*(1+SSSModel!$C$2),0),
     IF(SSSModel!$C$4="FCR",IF(AND(DK$4&gt;=$W33,OFFSET(Profiles!$K$2,$Z33,MAX(Profiles!$C$2,BM$4-$W33))&gt;0),$EC33,0),0))))))</f>
        <v>0</v>
      </c>
      <c r="DL33" s="135">
        <f ca="1">IF(OR($Z33=0,SSSModel!$C$4="CF"),BN33,
IF(LEFT($V33,3)="ON_",
     IF(SSSModel!$C$4="RR",SUMPRODUCT(OFFSET($AC33,0,0,1,$CB$2),OFFSET(Profiles!$K$28,($Z33-1)*(Profiles!$I$26+1)+DL$4-SSSModel!$C$3+1,0,1,$CB$2)),
     IF(SSSModel!$C$4="ECC",$EA33*$EB33*SUMPRODUCT(OFFSET($AC33,0,MAX(0,DL$4-$DZ33-$CA$4+1),1,MIN($DZ33,DL$4-$CA$4+1)),OFFSET(Escalation!$K$24,($Y33-1)*(Escalation!$I$22+1)+DL$4-SSSModel!$C$3+1,MAX(0,DL$4-$DZ33-$CA$4+1),1,MIN($DZ33,DL$4-$CA$4+1))),
     IF(SSSModel!$C$4="PV",BN33*$EA33*(1+SSSModel!$C$2),
     IF(SSSModel!$C$4="FCR",$EC33*SUM(OFFSET($AC33,0,MAX(DL$4-$AC$4-$DZ33+1,0),1,MIN($DZ33,DL$4-$AC$4+1))),0)))),
SUM($AC33:$BZ33)*
     IF(SSSModel!$C$4="RR",OFFSET(Profiles!$K$2,$Z33,MAX(Profiles!$C$2,BN$4-$W33)),
     IF(SSSModel!$C$4="ECC",$EA33*$EB33*IF(MAX(Escalation!$C$2,BN$4-$W33)&gt;$DZ33-1,0,OFFSET(Escalation!$K$2,$Y33,MAX(Escalation!$C$2,BN$4-$W33))),
     IF(SSSModel!$C$4="PV",IF(DL$4=$W33,$EA33*(1+SSSModel!$C$2),0),
     IF(SSSModel!$C$4="FCR",IF(AND(DL$4&gt;=$W33,OFFSET(Profiles!$K$2,$Z33,MAX(Profiles!$C$2,BN$4-$W33))&gt;0),$EC33,0),0))))))</f>
        <v>0</v>
      </c>
      <c r="DM33" s="135">
        <f ca="1">IF(OR($Z33=0,SSSModel!$C$4="CF"),BO33,
IF(LEFT($V33,3)="ON_",
     IF(SSSModel!$C$4="RR",SUMPRODUCT(OFFSET($AC33,0,0,1,$CB$2),OFFSET(Profiles!$K$28,($Z33-1)*(Profiles!$I$26+1)+DM$4-SSSModel!$C$3+1,0,1,$CB$2)),
     IF(SSSModel!$C$4="ECC",$EA33*$EB33*SUMPRODUCT(OFFSET($AC33,0,MAX(0,DM$4-$DZ33-$CA$4+1),1,MIN($DZ33,DM$4-$CA$4+1)),OFFSET(Escalation!$K$24,($Y33-1)*(Escalation!$I$22+1)+DM$4-SSSModel!$C$3+1,MAX(0,DM$4-$DZ33-$CA$4+1),1,MIN($DZ33,DM$4-$CA$4+1))),
     IF(SSSModel!$C$4="PV",BO33*$EA33*(1+SSSModel!$C$2),
     IF(SSSModel!$C$4="FCR",$EC33*SUM(OFFSET($AC33,0,MAX(DM$4-$AC$4-$DZ33+1,0),1,MIN($DZ33,DM$4-$AC$4+1))),0)))),
SUM($AC33:$BZ33)*
     IF(SSSModel!$C$4="RR",OFFSET(Profiles!$K$2,$Z33,MAX(Profiles!$C$2,BO$4-$W33)),
     IF(SSSModel!$C$4="ECC",$EA33*$EB33*IF(MAX(Escalation!$C$2,BO$4-$W33)&gt;$DZ33-1,0,OFFSET(Escalation!$K$2,$Y33,MAX(Escalation!$C$2,BO$4-$W33))),
     IF(SSSModel!$C$4="PV",IF(DM$4=$W33,$EA33*(1+SSSModel!$C$2),0),
     IF(SSSModel!$C$4="FCR",IF(AND(DM$4&gt;=$W33,OFFSET(Profiles!$K$2,$Z33,MAX(Profiles!$C$2,BO$4-$W33))&gt;0),$EC33,0),0))))))</f>
        <v>0</v>
      </c>
      <c r="DN33" s="135">
        <f ca="1">IF(OR($Z33=0,SSSModel!$C$4="CF"),BP33,
IF(LEFT($V33,3)="ON_",
     IF(SSSModel!$C$4="RR",SUMPRODUCT(OFFSET($AC33,0,0,1,$CB$2),OFFSET(Profiles!$K$28,($Z33-1)*(Profiles!$I$26+1)+DN$4-SSSModel!$C$3+1,0,1,$CB$2)),
     IF(SSSModel!$C$4="ECC",$EA33*$EB33*SUMPRODUCT(OFFSET($AC33,0,MAX(0,DN$4-$DZ33-$CA$4+1),1,MIN($DZ33,DN$4-$CA$4+1)),OFFSET(Escalation!$K$24,($Y33-1)*(Escalation!$I$22+1)+DN$4-SSSModel!$C$3+1,MAX(0,DN$4-$DZ33-$CA$4+1),1,MIN($DZ33,DN$4-$CA$4+1))),
     IF(SSSModel!$C$4="PV",BP33*$EA33*(1+SSSModel!$C$2),
     IF(SSSModel!$C$4="FCR",$EC33*SUM(OFFSET($AC33,0,MAX(DN$4-$AC$4-$DZ33+1,0),1,MIN($DZ33,DN$4-$AC$4+1))),0)))),
SUM($AC33:$BZ33)*
     IF(SSSModel!$C$4="RR",OFFSET(Profiles!$K$2,$Z33,MAX(Profiles!$C$2,BP$4-$W33)),
     IF(SSSModel!$C$4="ECC",$EA33*$EB33*IF(MAX(Escalation!$C$2,BP$4-$W33)&gt;$DZ33-1,0,OFFSET(Escalation!$K$2,$Y33,MAX(Escalation!$C$2,BP$4-$W33))),
     IF(SSSModel!$C$4="PV",IF(DN$4=$W33,$EA33*(1+SSSModel!$C$2),0),
     IF(SSSModel!$C$4="FCR",IF(AND(DN$4&gt;=$W33,OFFSET(Profiles!$K$2,$Z33,MAX(Profiles!$C$2,BP$4-$W33))&gt;0),$EC33,0),0))))))</f>
        <v>0</v>
      </c>
      <c r="DO33" s="135">
        <f ca="1">IF(OR($Z33=0,SSSModel!$C$4="CF"),BQ33,
IF(LEFT($V33,3)="ON_",
     IF(SSSModel!$C$4="RR",SUMPRODUCT(OFFSET($AC33,0,0,1,$CB$2),OFFSET(Profiles!$K$28,($Z33-1)*(Profiles!$I$26+1)+DO$4-SSSModel!$C$3+1,0,1,$CB$2)),
     IF(SSSModel!$C$4="ECC",$EA33*$EB33*SUMPRODUCT(OFFSET($AC33,0,MAX(0,DO$4-$DZ33-$CA$4+1),1,MIN($DZ33,DO$4-$CA$4+1)),OFFSET(Escalation!$K$24,($Y33-1)*(Escalation!$I$22+1)+DO$4-SSSModel!$C$3+1,MAX(0,DO$4-$DZ33-$CA$4+1),1,MIN($DZ33,DO$4-$CA$4+1))),
     IF(SSSModel!$C$4="PV",BQ33*$EA33*(1+SSSModel!$C$2),
     IF(SSSModel!$C$4="FCR",$EC33*SUM(OFFSET($AC33,0,MAX(DO$4-$AC$4-$DZ33+1,0),1,MIN($DZ33,DO$4-$AC$4+1))),0)))),
SUM($AC33:$BZ33)*
     IF(SSSModel!$C$4="RR",OFFSET(Profiles!$K$2,$Z33,MAX(Profiles!$C$2,BQ$4-$W33)),
     IF(SSSModel!$C$4="ECC",$EA33*$EB33*IF(MAX(Escalation!$C$2,BQ$4-$W33)&gt;$DZ33-1,0,OFFSET(Escalation!$K$2,$Y33,MAX(Escalation!$C$2,BQ$4-$W33))),
     IF(SSSModel!$C$4="PV",IF(DO$4=$W33,$EA33*(1+SSSModel!$C$2),0),
     IF(SSSModel!$C$4="FCR",IF(AND(DO$4&gt;=$W33,OFFSET(Profiles!$K$2,$Z33,MAX(Profiles!$C$2,BQ$4-$W33))&gt;0),$EC33,0),0))))))</f>
        <v>0</v>
      </c>
      <c r="DP33" s="135">
        <f ca="1">IF(OR($Z33=0,SSSModel!$C$4="CF"),BR33,
IF(LEFT($V33,3)="ON_",
     IF(SSSModel!$C$4="RR",SUMPRODUCT(OFFSET($AC33,0,0,1,$CB$2),OFFSET(Profiles!$K$28,($Z33-1)*(Profiles!$I$26+1)+DP$4-SSSModel!$C$3+1,0,1,$CB$2)),
     IF(SSSModel!$C$4="ECC",$EA33*$EB33*SUMPRODUCT(OFFSET($AC33,0,MAX(0,DP$4-$DZ33-$CA$4+1),1,MIN($DZ33,DP$4-$CA$4+1)),OFFSET(Escalation!$K$24,($Y33-1)*(Escalation!$I$22+1)+DP$4-SSSModel!$C$3+1,MAX(0,DP$4-$DZ33-$CA$4+1),1,MIN($DZ33,DP$4-$CA$4+1))),
     IF(SSSModel!$C$4="PV",BR33*$EA33*(1+SSSModel!$C$2),
     IF(SSSModel!$C$4="FCR",$EC33*SUM(OFFSET($AC33,0,MAX(DP$4-$AC$4-$DZ33+1,0),1,MIN($DZ33,DP$4-$AC$4+1))),0)))),
SUM($AC33:$BZ33)*
     IF(SSSModel!$C$4="RR",OFFSET(Profiles!$K$2,$Z33,MAX(Profiles!$C$2,BR$4-$W33)),
     IF(SSSModel!$C$4="ECC",$EA33*$EB33*IF(MAX(Escalation!$C$2,BR$4-$W33)&gt;$DZ33-1,0,OFFSET(Escalation!$K$2,$Y33,MAX(Escalation!$C$2,BR$4-$W33))),
     IF(SSSModel!$C$4="PV",IF(DP$4=$W33,$EA33*(1+SSSModel!$C$2),0),
     IF(SSSModel!$C$4="FCR",IF(AND(DP$4&gt;=$W33,OFFSET(Profiles!$K$2,$Z33,MAX(Profiles!$C$2,BR$4-$W33))&gt;0),$EC33,0),0))))))</f>
        <v>0</v>
      </c>
      <c r="DQ33" s="135">
        <f ca="1">IF(OR($Z33=0,SSSModel!$C$4="CF"),BS33,
IF(LEFT($V33,3)="ON_",
     IF(SSSModel!$C$4="RR",SUMPRODUCT(OFFSET($AC33,0,0,1,$CB$2),OFFSET(Profiles!$K$28,($Z33-1)*(Profiles!$I$26+1)+DQ$4-SSSModel!$C$3+1,0,1,$CB$2)),
     IF(SSSModel!$C$4="ECC",$EA33*$EB33*SUMPRODUCT(OFFSET($AC33,0,MAX(0,DQ$4-$DZ33-$CA$4+1),1,MIN($DZ33,DQ$4-$CA$4+1)),OFFSET(Escalation!$K$24,($Y33-1)*(Escalation!$I$22+1)+DQ$4-SSSModel!$C$3+1,MAX(0,DQ$4-$DZ33-$CA$4+1),1,MIN($DZ33,DQ$4-$CA$4+1))),
     IF(SSSModel!$C$4="PV",BS33*$EA33*(1+SSSModel!$C$2),
     IF(SSSModel!$C$4="FCR",$EC33*SUM(OFFSET($AC33,0,MAX(DQ$4-$AC$4-$DZ33+1,0),1,MIN($DZ33,DQ$4-$AC$4+1))),0)))),
SUM($AC33:$BZ33)*
     IF(SSSModel!$C$4="RR",OFFSET(Profiles!$K$2,$Z33,MAX(Profiles!$C$2,BS$4-$W33)),
     IF(SSSModel!$C$4="ECC",$EA33*$EB33*IF(MAX(Escalation!$C$2,BS$4-$W33)&gt;$DZ33-1,0,OFFSET(Escalation!$K$2,$Y33,MAX(Escalation!$C$2,BS$4-$W33))),
     IF(SSSModel!$C$4="PV",IF(DQ$4=$W33,$EA33*(1+SSSModel!$C$2),0),
     IF(SSSModel!$C$4="FCR",IF(AND(DQ$4&gt;=$W33,OFFSET(Profiles!$K$2,$Z33,MAX(Profiles!$C$2,BS$4-$W33))&gt;0),$EC33,0),0))))))</f>
        <v>0</v>
      </c>
      <c r="DR33" s="135">
        <f ca="1">IF(OR($Z33=0,SSSModel!$C$4="CF"),BT33,
IF(LEFT($V33,3)="ON_",
     IF(SSSModel!$C$4="RR",SUMPRODUCT(OFFSET($AC33,0,0,1,$CB$2),OFFSET(Profiles!$K$28,($Z33-1)*(Profiles!$I$26+1)+DR$4-SSSModel!$C$3+1,0,1,$CB$2)),
     IF(SSSModel!$C$4="ECC",$EA33*$EB33*SUMPRODUCT(OFFSET($AC33,0,MAX(0,DR$4-$DZ33-$CA$4+1),1,MIN($DZ33,DR$4-$CA$4+1)),OFFSET(Escalation!$K$24,($Y33-1)*(Escalation!$I$22+1)+DR$4-SSSModel!$C$3+1,MAX(0,DR$4-$DZ33-$CA$4+1),1,MIN($DZ33,DR$4-$CA$4+1))),
     IF(SSSModel!$C$4="PV",BT33*$EA33*(1+SSSModel!$C$2),
     IF(SSSModel!$C$4="FCR",$EC33*SUM(OFFSET($AC33,0,MAX(DR$4-$AC$4-$DZ33+1,0),1,MIN($DZ33,DR$4-$AC$4+1))),0)))),
SUM($AC33:$BZ33)*
     IF(SSSModel!$C$4="RR",OFFSET(Profiles!$K$2,$Z33,MAX(Profiles!$C$2,BT$4-$W33)),
     IF(SSSModel!$C$4="ECC",$EA33*$EB33*IF(MAX(Escalation!$C$2,BT$4-$W33)&gt;$DZ33-1,0,OFFSET(Escalation!$K$2,$Y33,MAX(Escalation!$C$2,BT$4-$W33))),
     IF(SSSModel!$C$4="PV",IF(DR$4=$W33,$EA33*(1+SSSModel!$C$2),0),
     IF(SSSModel!$C$4="FCR",IF(AND(DR$4&gt;=$W33,OFFSET(Profiles!$K$2,$Z33,MAX(Profiles!$C$2,BT$4-$W33))&gt;0),$EC33,0),0))))))</f>
        <v>0</v>
      </c>
      <c r="DS33" s="135">
        <f ca="1">IF(OR($Z33=0,SSSModel!$C$4="CF"),BU33,
IF(LEFT($V33,3)="ON_",
     IF(SSSModel!$C$4="RR",SUMPRODUCT(OFFSET($AC33,0,0,1,$CB$2),OFFSET(Profiles!$K$28,($Z33-1)*(Profiles!$I$26+1)+DS$4-SSSModel!$C$3+1,0,1,$CB$2)),
     IF(SSSModel!$C$4="ECC",$EA33*$EB33*SUMPRODUCT(OFFSET($AC33,0,MAX(0,DS$4-$DZ33-$CA$4+1),1,MIN($DZ33,DS$4-$CA$4+1)),OFFSET(Escalation!$K$24,($Y33-1)*(Escalation!$I$22+1)+DS$4-SSSModel!$C$3+1,MAX(0,DS$4-$DZ33-$CA$4+1),1,MIN($DZ33,DS$4-$CA$4+1))),
     IF(SSSModel!$C$4="PV",BU33*$EA33*(1+SSSModel!$C$2),
     IF(SSSModel!$C$4="FCR",$EC33*SUM(OFFSET($AC33,0,MAX(DS$4-$AC$4-$DZ33+1,0),1,MIN($DZ33,DS$4-$AC$4+1))),0)))),
SUM($AC33:$BZ33)*
     IF(SSSModel!$C$4="RR",OFFSET(Profiles!$K$2,$Z33,MAX(Profiles!$C$2,BU$4-$W33)),
     IF(SSSModel!$C$4="ECC",$EA33*$EB33*IF(MAX(Escalation!$C$2,BU$4-$W33)&gt;$DZ33-1,0,OFFSET(Escalation!$K$2,$Y33,MAX(Escalation!$C$2,BU$4-$W33))),
     IF(SSSModel!$C$4="PV",IF(DS$4=$W33,$EA33*(1+SSSModel!$C$2),0),
     IF(SSSModel!$C$4="FCR",IF(AND(DS$4&gt;=$W33,OFFSET(Profiles!$K$2,$Z33,MAX(Profiles!$C$2,BU$4-$W33))&gt;0),$EC33,0),0))))))</f>
        <v>0</v>
      </c>
      <c r="DT33" s="135">
        <f ca="1">IF(OR($Z33=0,SSSModel!$C$4="CF"),BV33,
IF(LEFT($V33,3)="ON_",
     IF(SSSModel!$C$4="RR",SUMPRODUCT(OFFSET($AC33,0,0,1,$CB$2),OFFSET(Profiles!$K$28,($Z33-1)*(Profiles!$I$26+1)+DT$4-SSSModel!$C$3+1,0,1,$CB$2)),
     IF(SSSModel!$C$4="ECC",$EA33*$EB33*SUMPRODUCT(OFFSET($AC33,0,MAX(0,DT$4-$DZ33-$CA$4+1),1,MIN($DZ33,DT$4-$CA$4+1)),OFFSET(Escalation!$K$24,($Y33-1)*(Escalation!$I$22+1)+DT$4-SSSModel!$C$3+1,MAX(0,DT$4-$DZ33-$CA$4+1),1,MIN($DZ33,DT$4-$CA$4+1))),
     IF(SSSModel!$C$4="PV",BV33*$EA33*(1+SSSModel!$C$2),
     IF(SSSModel!$C$4="FCR",$EC33*SUM(OFFSET($AC33,0,MAX(DT$4-$AC$4-$DZ33+1,0),1,MIN($DZ33,DT$4-$AC$4+1))),0)))),
SUM($AC33:$BZ33)*
     IF(SSSModel!$C$4="RR",OFFSET(Profiles!$K$2,$Z33,MAX(Profiles!$C$2,BV$4-$W33)),
     IF(SSSModel!$C$4="ECC",$EA33*$EB33*IF(MAX(Escalation!$C$2,BV$4-$W33)&gt;$DZ33-1,0,OFFSET(Escalation!$K$2,$Y33,MAX(Escalation!$C$2,BV$4-$W33))),
     IF(SSSModel!$C$4="PV",IF(DT$4=$W33,$EA33*(1+SSSModel!$C$2),0),
     IF(SSSModel!$C$4="FCR",IF(AND(DT$4&gt;=$W33,OFFSET(Profiles!$K$2,$Z33,MAX(Profiles!$C$2,BV$4-$W33))&gt;0),$EC33,0),0))))))</f>
        <v>0</v>
      </c>
      <c r="DU33" s="135">
        <f ca="1">IF(OR($Z33=0,SSSModel!$C$4="CF"),BW33,
IF(LEFT($V33,3)="ON_",
     IF(SSSModel!$C$4="RR",SUMPRODUCT(OFFSET($AC33,0,0,1,$CB$2),OFFSET(Profiles!$K$28,($Z33-1)*(Profiles!$I$26+1)+DU$4-SSSModel!$C$3+1,0,1,$CB$2)),
     IF(SSSModel!$C$4="ECC",$EA33*$EB33*SUMPRODUCT(OFFSET($AC33,0,MAX(0,DU$4-$DZ33-$CA$4+1),1,MIN($DZ33,DU$4-$CA$4+1)),OFFSET(Escalation!$K$24,($Y33-1)*(Escalation!$I$22+1)+DU$4-SSSModel!$C$3+1,MAX(0,DU$4-$DZ33-$CA$4+1),1,MIN($DZ33,DU$4-$CA$4+1))),
     IF(SSSModel!$C$4="PV",BW33*$EA33*(1+SSSModel!$C$2),
     IF(SSSModel!$C$4="FCR",$EC33*SUM(OFFSET($AC33,0,MAX(DU$4-$AC$4-$DZ33+1,0),1,MIN($DZ33,DU$4-$AC$4+1))),0)))),
SUM($AC33:$BZ33)*
     IF(SSSModel!$C$4="RR",OFFSET(Profiles!$K$2,$Z33,MAX(Profiles!$C$2,BW$4-$W33)),
     IF(SSSModel!$C$4="ECC",$EA33*$EB33*IF(MAX(Escalation!$C$2,BW$4-$W33)&gt;$DZ33-1,0,OFFSET(Escalation!$K$2,$Y33,MAX(Escalation!$C$2,BW$4-$W33))),
     IF(SSSModel!$C$4="PV",IF(DU$4=$W33,$EA33*(1+SSSModel!$C$2),0),
     IF(SSSModel!$C$4="FCR",IF(AND(DU$4&gt;=$W33,OFFSET(Profiles!$K$2,$Z33,MAX(Profiles!$C$2,BW$4-$W33))&gt;0),$EC33,0),0))))))</f>
        <v>0</v>
      </c>
      <c r="DV33" s="136">
        <f ca="1">IF(OR($Z33=0,SSSModel!$C$4="CF"),BX33,
IF(LEFT($V33,3)="ON_",
     IF(SSSModel!$C$4="RR",SUMPRODUCT(OFFSET($AC33,0,0,1,$CB$2),OFFSET(Profiles!$K$28,($Z33-1)*(Profiles!$I$26+1)+DV$4-SSSModel!$C$3+1,0,1,$CB$2)),
     IF(SSSModel!$C$4="ECC",$EA33*$EB33*SUMPRODUCT(OFFSET($AC33,0,MAX(0,DV$4-$DZ33-$CA$4+1),1,MIN($DZ33,DV$4-$CA$4+1)),OFFSET(Escalation!$K$24,($Y33-1)*(Escalation!$I$22+1)+DV$4-SSSModel!$C$3+1,MAX(0,DV$4-$DZ33-$CA$4+1),1,MIN($DZ33,DV$4-$CA$4+1))),
     IF(SSSModel!$C$4="PV",BX33*$EA33*(1+SSSModel!$C$2),
     IF(SSSModel!$C$4="FCR",$EC33*SUM(OFFSET($AC33,0,MAX(DV$4-$AC$4-$DZ33+1,0),1,MIN($DZ33,DV$4-$AC$4+1))),0)))),
SUM($AC33:$BZ33)*
     IF(SSSModel!$C$4="RR",OFFSET(Profiles!$K$2,$Z33,MAX(Profiles!$C$2,BX$4-$W33)),
     IF(SSSModel!$C$4="ECC",$EA33*$EB33*IF(MAX(Escalation!$C$2,BX$4-$W33)&gt;$DZ33-1,0,OFFSET(Escalation!$K$2,$Y33,MAX(Escalation!$C$2,BX$4-$W33))),
     IF(SSSModel!$C$4="PV",IF(DV$4=$W33,$EA33*(1+SSSModel!$C$2),0),
     IF(SSSModel!$C$4="FCR",IF(AND(DV$4&gt;=$W33,OFFSET(Profiles!$K$2,$Z33,MAX(Profiles!$C$2,BX$4-$W33))&gt;0),$EC33,0),0))))))</f>
        <v>0</v>
      </c>
      <c r="DW33" s="136">
        <f ca="1">IF(OR($Z33=0,SSSModel!$C$4="CF"),BY33,
IF(LEFT($V33,3)="ON_",
     IF(SSSModel!$C$4="RR",SUMPRODUCT(OFFSET($AC33,0,0,1,$CB$2),OFFSET(Profiles!$K$28,($Z33-1)*(Profiles!$I$26+1)+DW$4-SSSModel!$C$3+1,0,1,$CB$2)),
     IF(SSSModel!$C$4="ECC",$EA33*$EB33*SUMPRODUCT(OFFSET($AC33,0,MAX(0,DW$4-$DZ33-$CA$4+1),1,MIN($DZ33,DW$4-$CA$4+1)),OFFSET(Escalation!$K$24,($Y33-1)*(Escalation!$I$22+1)+DW$4-SSSModel!$C$3+1,MAX(0,DW$4-$DZ33-$CA$4+1),1,MIN($DZ33,DW$4-$CA$4+1))),
     IF(SSSModel!$C$4="PV",BY33*$EA33*(1+SSSModel!$C$2),
     IF(SSSModel!$C$4="FCR",$EC33*SUM(OFFSET($AC33,0,MAX(DW$4-$AC$4-$DZ33+1,0),1,MIN($DZ33,DW$4-$AC$4+1))),0)))),
SUM($AC33:$BZ33)*
     IF(SSSModel!$C$4="RR",OFFSET(Profiles!$K$2,$Z33,MAX(Profiles!$C$2,BY$4-$W33)),
     IF(SSSModel!$C$4="ECC",$EA33*$EB33*IF(MAX(Escalation!$C$2,BY$4-$W33)&gt;$DZ33-1,0,OFFSET(Escalation!$K$2,$Y33,MAX(Escalation!$C$2,BY$4-$W33))),
     IF(SSSModel!$C$4="PV",IF(DW$4=$W33,$EA33*(1+SSSModel!$C$2),0),
     IF(SSSModel!$C$4="FCR",IF(AND(DW$4&gt;=$W33,OFFSET(Profiles!$K$2,$Z33,MAX(Profiles!$C$2,BY$4-$W33))&gt;0),$EC33,0),0))))))</f>
        <v>0</v>
      </c>
      <c r="DX33" s="136">
        <f ca="1">IF(OR($Z33=0,SSSModel!$C$4="CF"),BZ33,
IF(LEFT($V33,3)="ON_",
     IF(SSSModel!$C$4="RR",SUMPRODUCT(OFFSET($AC33,0,0,1,$CB$2),OFFSET(Profiles!$K$28,($Z33-1)*(Profiles!$I$26+1)+DX$4-SSSModel!$C$3+1,0,1,$CB$2)),
     IF(SSSModel!$C$4="ECC",$EA33*$EB33*SUMPRODUCT(OFFSET($AC33,0,MAX(0,DX$4-$DZ33-$CA$4+1),1,MIN($DZ33,DX$4-$CA$4+1)),OFFSET(Escalation!$K$24,($Y33-1)*(Escalation!$I$22+1)+DX$4-SSSModel!$C$3+1,MAX(0,DX$4-$DZ33-$CA$4+1),1,MIN($DZ33,DX$4-$CA$4+1))),
     IF(SSSModel!$C$4="PV",BZ33*$EA33*(1+SSSModel!$C$2),
     IF(SSSModel!$C$4="FCR",$EC33*SUM(OFFSET($AC33,0,MAX(DX$4-$AC$4-$DZ33+1,0),1,MIN($DZ33,DX$4-$AC$4+1))),0)))),
SUM($AC33:$BZ33)*
     IF(SSSModel!$C$4="RR",OFFSET(Profiles!$K$2,$Z33,MAX(Profiles!$C$2,BZ$4-$W33)),
     IF(SSSModel!$C$4="ECC",$EA33*$EB33*IF(MAX(Escalation!$C$2,BZ$4-$W33)&gt;$DZ33-1,0,OFFSET(Escalation!$K$2,$Y33,MAX(Escalation!$C$2,BZ$4-$W33))),
     IF(SSSModel!$C$4="PV",IF(DX$4=$W33,$EA33*(1+SSSModel!$C$2),0),
     IF(SSSModel!$C$4="FCR",IF(AND(DX$4&gt;=$W33,OFFSET(Profiles!$K$2,$Z33,MAX(Profiles!$C$2,BZ$4-$W33))&gt;0),$EC33,0),0))))))</f>
        <v>0</v>
      </c>
      <c r="DY33" s="82">
        <f ca="1">IF($Y33=0,0,OFFSET(Escalation!$B$2,$Y33,0))</f>
        <v>0</v>
      </c>
      <c r="DZ33" s="80">
        <f ca="1">IF($Z33=0,0,COUNTIF(OFFSET(Profiles!$K$2,$Z33,0,1,50),"&gt;0"))</f>
        <v>0</v>
      </c>
      <c r="EA33" s="137">
        <f ca="1">IF($Z33=0,0,SUMPRODUCT(Profiles!$C$20:$BH$20,OFFSET(Profiles!$C$2,$Z33,0,1,Profiles!$B$1)))</f>
        <v>0</v>
      </c>
      <c r="EB33" s="24">
        <f ca="1">IF($Z33=0,0,((1-(1+DY33)/(1+SSSModel!$C$2))/(1-((1+DY33)/(1+SSSModel!$C$2))^DZ33))*(1+SSSModel!$C$2))</f>
        <v>0</v>
      </c>
      <c r="EC33" s="24">
        <f ca="1">IF($Z33=0,0,-PMT(SSSModel!$C$2,DZ33,EA33))</f>
        <v>0</v>
      </c>
    </row>
    <row r="34" spans="3:133" x14ac:dyDescent="0.35">
      <c r="C34" s="18">
        <f t="shared" si="5"/>
        <v>3</v>
      </c>
      <c r="D34" s="18">
        <f t="shared" si="6"/>
        <v>10</v>
      </c>
      <c r="E34" s="18">
        <f t="shared" ca="1" si="7"/>
        <v>0</v>
      </c>
      <c r="G34" s="25" t="str">
        <f ca="1">IF($E34=0,"",OFFSET(Resources!B$26,$E34,0))</f>
        <v/>
      </c>
      <c r="H34" s="25" t="str">
        <f ca="1">IF($E34=0,"",OFFSET(Resources!C$26,$E34,0))</f>
        <v/>
      </c>
      <c r="I34" s="25" t="str">
        <f ca="1">IF($E34=0,"",OFFSET(Resources!$E$26,$E34,0))</f>
        <v/>
      </c>
      <c r="J34" s="16">
        <v>1</v>
      </c>
      <c r="K34" s="16" t="s">
        <v>150</v>
      </c>
      <c r="L34" s="25" t="str">
        <f ca="1">OFFSET(Resources!$CG$24,0,$C34-1)</f>
        <v>XM System Upgrades</v>
      </c>
      <c r="M34" s="25" t="str">
        <f ca="1">OFFSET(Resources!$CG$25,0,$C34-1)</f>
        <v>Capital</v>
      </c>
      <c r="N34" s="1">
        <v>1</v>
      </c>
      <c r="O34" s="7">
        <f ca="1">IF($E34=0,0,OFFSET(Resources!$CG$26,$E34,$C34-1))</f>
        <v>0</v>
      </c>
      <c r="P34" s="25" t="str">
        <f ca="1">OFFSET(Resources!$CG$26,0,$C34-1)</f>
        <v>$</v>
      </c>
      <c r="Q34" s="18">
        <f ca="1">IF($E34=0,0,OFFSET(GenAlts!$W$4,$E34,$D34-1))</f>
        <v>0</v>
      </c>
      <c r="U34" s="25">
        <f ca="1">IF($E34=0,0,OFFSET(Resources!$AB$26,$E34,($C34-1)*Resources!$CI$20))</f>
        <v>0</v>
      </c>
      <c r="V34" s="99" t="str">
        <f t="shared" ca="1" si="8"/>
        <v/>
      </c>
      <c r="W34">
        <f t="shared" ca="1" si="4"/>
        <v>0</v>
      </c>
      <c r="X34">
        <f>IF(T34="",0,MATCH(T34,Profiles!$A$3:$A$22,0))</f>
        <v>0</v>
      </c>
      <c r="Y34" s="10">
        <f ca="1">IF(U34=0,0,MATCH(U34,Escalation!$A$3:$A$18,0))</f>
        <v>0</v>
      </c>
      <c r="Z34">
        <f ca="1">IF(V34="",0,MATCH(V34,Profiles!$A$3:$A$22,0))</f>
        <v>0</v>
      </c>
      <c r="AB34" s="8">
        <v>0</v>
      </c>
      <c r="AC34" s="72">
        <f ca="1">IF(OR(AC$4&lt;$Q34,AC$4&gt;$Q34+IF($S34="",1000,$S34)-1),0,IF(MOD(AC$4-$Q34,IF($R34="",1000,$R34))=0,$O34,0))*IF($Y34&gt;0,(1+INDEX(Escalation!$B$3:$B$18,$Y34,0))^(AC$4-SSSModel!$C$5),1)*IF($X34=0,1,OFFSET(Profiles!$K$2,$X34,MAX(Profiles!$C$2,AC$4-$Q34)))*IF($AA34=1,(1+SSSModel!#REF!),1)</f>
        <v>0</v>
      </c>
      <c r="AD34" s="72">
        <f ca="1">IF(OR(AD$4&lt;$Q34,AD$4&gt;$Q34+IF($S34="",1000,$S34)-1),0,IF(MOD(AD$4-$Q34,IF($R34="",1000,$R34))=0,$O34,0))*IF($Y34&gt;0,(1+INDEX(Escalation!$B$3:$B$18,$Y34,0))^(AD$4-SSSModel!$C$5),1)*IF($X34=0,1,OFFSET(Profiles!$K$2,$X34,MAX(Profiles!$C$2,AD$4-$Q34)))*IF($AA34=1,(1+SSSModel!#REF!),1)</f>
        <v>0</v>
      </c>
      <c r="AE34" s="72">
        <f ca="1">IF(OR(AE$4&lt;$Q34,AE$4&gt;$Q34+IF($S34="",1000,$S34)-1),0,IF(MOD(AE$4-$Q34,IF($R34="",1000,$R34))=0,$O34,0))*IF($Y34&gt;0,(1+INDEX(Escalation!$B$3:$B$18,$Y34,0))^(AE$4-SSSModel!$C$5),1)*IF($X34=0,1,OFFSET(Profiles!$K$2,$X34,MAX(Profiles!$C$2,AE$4-$Q34)))*IF($AA34=1,(1+SSSModel!#REF!),1)</f>
        <v>0</v>
      </c>
      <c r="AF34" s="72">
        <f ca="1">IF(OR(AF$4&lt;$Q34,AF$4&gt;$Q34+IF($S34="",1000,$S34)-1),0,IF(MOD(AF$4-$Q34,IF($R34="",1000,$R34))=0,$O34,0))*IF($Y34&gt;0,(1+INDEX(Escalation!$B$3:$B$18,$Y34,0))^(AF$4-SSSModel!$C$5),1)*IF($X34=0,1,OFFSET(Profiles!$K$2,$X34,MAX(Profiles!$C$2,AF$4-$Q34)))*IF($AA34=1,(1+SSSModel!#REF!),1)</f>
        <v>0</v>
      </c>
      <c r="AG34" s="72">
        <f ca="1">IF(OR(AG$4&lt;$Q34,AG$4&gt;$Q34+IF($S34="",1000,$S34)-1),0,IF(MOD(AG$4-$Q34,IF($R34="",1000,$R34))=0,$O34,0))*IF($Y34&gt;0,(1+INDEX(Escalation!$B$3:$B$18,$Y34,0))^(AG$4-SSSModel!$C$5),1)*IF($X34=0,1,OFFSET(Profiles!$K$2,$X34,MAX(Profiles!$C$2,AG$4-$Q34)))*IF($AA34=1,(1+SSSModel!#REF!),1)</f>
        <v>0</v>
      </c>
      <c r="AH34" s="72">
        <f ca="1">IF(OR(AH$4&lt;$Q34,AH$4&gt;$Q34+IF($S34="",1000,$S34)-1),0,IF(MOD(AH$4-$Q34,IF($R34="",1000,$R34))=0,$O34,0))*IF($Y34&gt;0,(1+INDEX(Escalation!$B$3:$B$18,$Y34,0))^(AH$4-SSSModel!$C$5),1)*IF($X34=0,1,OFFSET(Profiles!$K$2,$X34,MAX(Profiles!$C$2,AH$4-$Q34)))*IF($AA34=1,(1+SSSModel!#REF!),1)</f>
        <v>0</v>
      </c>
      <c r="AI34" s="72">
        <f ca="1">IF(OR(AI$4&lt;$Q34,AI$4&gt;$Q34+IF($S34="",1000,$S34)-1),0,IF(MOD(AI$4-$Q34,IF($R34="",1000,$R34))=0,$O34,0))*IF($Y34&gt;0,(1+INDEX(Escalation!$B$3:$B$18,$Y34,0))^(AI$4-SSSModel!$C$5),1)*IF($X34=0,1,OFFSET(Profiles!$K$2,$X34,MAX(Profiles!$C$2,AI$4-$Q34)))*IF($AA34=1,(1+SSSModel!#REF!),1)</f>
        <v>0</v>
      </c>
      <c r="AJ34" s="72">
        <f ca="1">IF(OR(AJ$4&lt;$Q34,AJ$4&gt;$Q34+IF($S34="",1000,$S34)-1),0,IF(MOD(AJ$4-$Q34,IF($R34="",1000,$R34))=0,$O34,0))*IF($Y34&gt;0,(1+INDEX(Escalation!$B$3:$B$18,$Y34,0))^(AJ$4-SSSModel!$C$5),1)*IF($X34=0,1,OFFSET(Profiles!$K$2,$X34,MAX(Profiles!$C$2,AJ$4-$Q34)))*IF($AA34=1,(1+SSSModel!#REF!),1)</f>
        <v>0</v>
      </c>
      <c r="AK34" s="72">
        <f ca="1">IF(OR(AK$4&lt;$Q34,AK$4&gt;$Q34+IF($S34="",1000,$S34)-1),0,IF(MOD(AK$4-$Q34,IF($R34="",1000,$R34))=0,$O34,0))*IF($Y34&gt;0,(1+INDEX(Escalation!$B$3:$B$18,$Y34,0))^(AK$4-SSSModel!$C$5),1)*IF($X34=0,1,OFFSET(Profiles!$K$2,$X34,MAX(Profiles!$C$2,AK$4-$Q34)))*IF($AA34=1,(1+SSSModel!#REF!),1)</f>
        <v>0</v>
      </c>
      <c r="AL34" s="72">
        <f ca="1">IF(OR(AL$4&lt;$Q34,AL$4&gt;$Q34+IF($S34="",1000,$S34)-1),0,IF(MOD(AL$4-$Q34,IF($R34="",1000,$R34))=0,$O34,0))*IF($Y34&gt;0,(1+INDEX(Escalation!$B$3:$B$18,$Y34,0))^(AL$4-SSSModel!$C$5),1)*IF($X34=0,1,OFFSET(Profiles!$K$2,$X34,MAX(Profiles!$C$2,AL$4-$Q34)))*IF($AA34=1,(1+SSSModel!#REF!),1)</f>
        <v>0</v>
      </c>
      <c r="AM34" s="72">
        <f ca="1">IF(OR(AM$4&lt;$Q34,AM$4&gt;$Q34+IF($S34="",1000,$S34)-1),0,IF(MOD(AM$4-$Q34,IF($R34="",1000,$R34))=0,$O34,0))*IF($Y34&gt;0,(1+INDEX(Escalation!$B$3:$B$18,$Y34,0))^(AM$4-SSSModel!$C$5),1)*IF($X34=0,1,OFFSET(Profiles!$K$2,$X34,MAX(Profiles!$C$2,AM$4-$Q34)))*IF($AA34=1,(1+SSSModel!#REF!),1)</f>
        <v>0</v>
      </c>
      <c r="AN34" s="72">
        <f ca="1">IF(OR(AN$4&lt;$Q34,AN$4&gt;$Q34+IF($S34="",1000,$S34)-1),0,IF(MOD(AN$4-$Q34,IF($R34="",1000,$R34))=0,$O34,0))*IF($Y34&gt;0,(1+INDEX(Escalation!$B$3:$B$18,$Y34,0))^(AN$4-SSSModel!$C$5),1)*IF($X34=0,1,OFFSET(Profiles!$K$2,$X34,MAX(Profiles!$C$2,AN$4-$Q34)))*IF($AA34=1,(1+SSSModel!#REF!),1)</f>
        <v>0</v>
      </c>
      <c r="AO34" s="72">
        <f ca="1">IF(OR(AO$4&lt;$Q34,AO$4&gt;$Q34+IF($S34="",1000,$S34)-1),0,IF(MOD(AO$4-$Q34,IF($R34="",1000,$R34))=0,$O34,0))*IF($Y34&gt;0,(1+INDEX(Escalation!$B$3:$B$18,$Y34,0))^(AO$4-SSSModel!$C$5),1)*IF($X34=0,1,OFFSET(Profiles!$K$2,$X34,MAX(Profiles!$C$2,AO$4-$Q34)))*IF($AA34=1,(1+SSSModel!#REF!),1)</f>
        <v>0</v>
      </c>
      <c r="AP34" s="72">
        <f ca="1">IF(OR(AP$4&lt;$Q34,AP$4&gt;$Q34+IF($S34="",1000,$S34)-1),0,IF(MOD(AP$4-$Q34,IF($R34="",1000,$R34))=0,$O34,0))*IF($Y34&gt;0,(1+INDEX(Escalation!$B$3:$B$18,$Y34,0))^(AP$4-SSSModel!$C$5),1)*IF($X34=0,1,OFFSET(Profiles!$K$2,$X34,MAX(Profiles!$C$2,AP$4-$Q34)))*IF($AA34=1,(1+SSSModel!#REF!),1)</f>
        <v>0</v>
      </c>
      <c r="AQ34" s="72">
        <f ca="1">IF(OR(AQ$4&lt;$Q34,AQ$4&gt;$Q34+IF($S34="",1000,$S34)-1),0,IF(MOD(AQ$4-$Q34,IF($R34="",1000,$R34))=0,$O34,0))*IF($Y34&gt;0,(1+INDEX(Escalation!$B$3:$B$18,$Y34,0))^(AQ$4-SSSModel!$C$5),1)*IF($X34=0,1,OFFSET(Profiles!$K$2,$X34,MAX(Profiles!$C$2,AQ$4-$Q34)))*IF($AA34=1,(1+SSSModel!#REF!),1)</f>
        <v>0</v>
      </c>
      <c r="AR34" s="72">
        <f ca="1">IF(OR(AR$4&lt;$Q34,AR$4&gt;$Q34+IF($S34="",1000,$S34)-1),0,IF(MOD(AR$4-$Q34,IF($R34="",1000,$R34))=0,$O34,0))*IF($Y34&gt;0,(1+INDEX(Escalation!$B$3:$B$18,$Y34,0))^(AR$4-SSSModel!$C$5),1)*IF($X34=0,1,OFFSET(Profiles!$K$2,$X34,MAX(Profiles!$C$2,AR$4-$Q34)))*IF($AA34=1,(1+SSSModel!#REF!),1)</f>
        <v>0</v>
      </c>
      <c r="AS34" s="72">
        <f ca="1">IF(OR(AS$4&lt;$Q34,AS$4&gt;$Q34+IF($S34="",1000,$S34)-1),0,IF(MOD(AS$4-$Q34,IF($R34="",1000,$R34))=0,$O34,0))*IF($Y34&gt;0,(1+INDEX(Escalation!$B$3:$B$18,$Y34,0))^(AS$4-SSSModel!$C$5),1)*IF($X34=0,1,OFFSET(Profiles!$K$2,$X34,MAX(Profiles!$C$2,AS$4-$Q34)))*IF($AA34=1,(1+SSSModel!#REF!),1)</f>
        <v>0</v>
      </c>
      <c r="AT34" s="72">
        <f ca="1">IF(OR(AT$4&lt;$Q34,AT$4&gt;$Q34+IF($S34="",1000,$S34)-1),0,IF(MOD(AT$4-$Q34,IF($R34="",1000,$R34))=0,$O34,0))*IF($Y34&gt;0,(1+INDEX(Escalation!$B$3:$B$18,$Y34,0))^(AT$4-SSSModel!$C$5),1)*IF($X34=0,1,OFFSET(Profiles!$K$2,$X34,MAX(Profiles!$C$2,AT$4-$Q34)))*IF($AA34=1,(1+SSSModel!#REF!),1)</f>
        <v>0</v>
      </c>
      <c r="AU34" s="72">
        <f ca="1">IF(OR(AU$4&lt;$Q34,AU$4&gt;$Q34+IF($S34="",1000,$S34)-1),0,IF(MOD(AU$4-$Q34,IF($R34="",1000,$R34))=0,$O34,0))*IF($Y34&gt;0,(1+INDEX(Escalation!$B$3:$B$18,$Y34,0))^(AU$4-SSSModel!$C$5),1)*IF($X34=0,1,OFFSET(Profiles!$K$2,$X34,MAX(Profiles!$C$2,AU$4-$Q34)))*IF($AA34=1,(1+SSSModel!#REF!),1)</f>
        <v>0</v>
      </c>
      <c r="AV34" s="72">
        <f ca="1">IF(OR(AV$4&lt;$Q34,AV$4&gt;$Q34+IF($S34="",1000,$S34)-1),0,IF(MOD(AV$4-$Q34,IF($R34="",1000,$R34))=0,$O34,0))*IF($Y34&gt;0,(1+INDEX(Escalation!$B$3:$B$18,$Y34,0))^(AV$4-SSSModel!$C$5),1)*IF($X34=0,1,OFFSET(Profiles!$K$2,$X34,MAX(Profiles!$C$2,AV$4-$Q34)))*IF($AA34=1,(1+SSSModel!#REF!),1)</f>
        <v>0</v>
      </c>
      <c r="AW34" s="72">
        <f ca="1">IF(OR(AW$4&lt;$Q34,AW$4&gt;$Q34+IF($S34="",1000,$S34)-1),0,IF(MOD(AW$4-$Q34,IF($R34="",1000,$R34))=0,$O34,0))*IF($Y34&gt;0,(1+INDEX(Escalation!$B$3:$B$18,$Y34,0))^(AW$4-SSSModel!$C$5),1)*IF($X34=0,1,OFFSET(Profiles!$K$2,$X34,MAX(Profiles!$C$2,AW$4-$Q34)))*IF($AA34=1,(1+SSSModel!#REF!),1)</f>
        <v>0</v>
      </c>
      <c r="AX34" s="72">
        <f ca="1">IF(OR(AX$4&lt;$Q34,AX$4&gt;$Q34+IF($S34="",1000,$S34)-1),0,IF(MOD(AX$4-$Q34,IF($R34="",1000,$R34))=0,$O34,0))*IF($Y34&gt;0,(1+INDEX(Escalation!$B$3:$B$18,$Y34,0))^(AX$4-SSSModel!$C$5),1)*IF($X34=0,1,OFFSET(Profiles!$K$2,$X34,MAX(Profiles!$C$2,AX$4-$Q34)))*IF($AA34=1,(1+SSSModel!#REF!),1)</f>
        <v>0</v>
      </c>
      <c r="AY34" s="72">
        <f ca="1">IF(OR(AY$4&lt;$Q34,AY$4&gt;$Q34+IF($S34="",1000,$S34)-1),0,IF(MOD(AY$4-$Q34,IF($R34="",1000,$R34))=0,$O34,0))*IF($Y34&gt;0,(1+INDEX(Escalation!$B$3:$B$18,$Y34,0))^(AY$4-SSSModel!$C$5),1)*IF($X34=0,1,OFFSET(Profiles!$K$2,$X34,MAX(Profiles!$C$2,AY$4-$Q34)))*IF($AA34=1,(1+SSSModel!#REF!),1)</f>
        <v>0</v>
      </c>
      <c r="AZ34" s="72">
        <f ca="1">IF(OR(AZ$4&lt;$Q34,AZ$4&gt;$Q34+IF($S34="",1000,$S34)-1),0,IF(MOD(AZ$4-$Q34,IF($R34="",1000,$R34))=0,$O34,0))*IF($Y34&gt;0,(1+INDEX(Escalation!$B$3:$B$18,$Y34,0))^(AZ$4-SSSModel!$C$5),1)*IF($X34=0,1,OFFSET(Profiles!$K$2,$X34,MAX(Profiles!$C$2,AZ$4-$Q34)))*IF($AA34=1,(1+SSSModel!#REF!),1)</f>
        <v>0</v>
      </c>
      <c r="BA34" s="72">
        <f ca="1">IF(OR(BA$4&lt;$Q34,BA$4&gt;$Q34+IF($S34="",1000,$S34)-1),0,IF(MOD(BA$4-$Q34,IF($R34="",1000,$R34))=0,$O34,0))*IF($Y34&gt;0,(1+INDEX(Escalation!$B$3:$B$18,$Y34,0))^(BA$4-SSSModel!$C$5),1)*IF($X34=0,1,OFFSET(Profiles!$K$2,$X34,MAX(Profiles!$C$2,BA$4-$Q34)))*IF($AA34=1,(1+SSSModel!#REF!),1)</f>
        <v>0</v>
      </c>
      <c r="BB34" s="72">
        <f ca="1">IF(OR(BB$4&lt;$Q34,BB$4&gt;$Q34+IF($S34="",1000,$S34)-1),0,IF(MOD(BB$4-$Q34,IF($R34="",1000,$R34))=0,$O34,0))*IF($Y34&gt;0,(1+INDEX(Escalation!$B$3:$B$18,$Y34,0))^(BB$4-SSSModel!$C$5),1)*IF($X34=0,1,OFFSET(Profiles!$K$2,$X34,MAX(Profiles!$C$2,BB$4-$Q34)))*IF($AA34=1,(1+SSSModel!#REF!),1)</f>
        <v>0</v>
      </c>
      <c r="BC34" s="72">
        <f ca="1">IF(OR(BC$4&lt;$Q34,BC$4&gt;$Q34+IF($S34="",1000,$S34)-1),0,IF(MOD(BC$4-$Q34,IF($R34="",1000,$R34))=0,$O34,0))*IF($Y34&gt;0,(1+INDEX(Escalation!$B$3:$B$18,$Y34,0))^(BC$4-SSSModel!$C$5),1)*IF($X34=0,1,OFFSET(Profiles!$K$2,$X34,MAX(Profiles!$C$2,BC$4-$Q34)))*IF($AA34=1,(1+SSSModel!#REF!),1)</f>
        <v>0</v>
      </c>
      <c r="BD34" s="72">
        <f ca="1">IF(OR(BD$4&lt;$Q34,BD$4&gt;$Q34+IF($S34="",1000,$S34)-1),0,IF(MOD(BD$4-$Q34,IF($R34="",1000,$R34))=0,$O34,0))*IF($Y34&gt;0,(1+INDEX(Escalation!$B$3:$B$18,$Y34,0))^(BD$4-SSSModel!$C$5),1)*IF($X34=0,1,OFFSET(Profiles!$K$2,$X34,MAX(Profiles!$C$2,BD$4-$Q34)))*IF($AA34=1,(1+SSSModel!#REF!),1)</f>
        <v>0</v>
      </c>
      <c r="BE34" s="72">
        <f ca="1">IF(OR(BE$4&lt;$Q34,BE$4&gt;$Q34+IF($S34="",1000,$S34)-1),0,IF(MOD(BE$4-$Q34,IF($R34="",1000,$R34))=0,$O34,0))*IF($Y34&gt;0,(1+INDEX(Escalation!$B$3:$B$18,$Y34,0))^(BE$4-SSSModel!$C$5),1)*IF($X34=0,1,OFFSET(Profiles!$K$2,$X34,MAX(Profiles!$C$2,BE$4-$Q34)))*IF($AA34=1,(1+SSSModel!#REF!),1)</f>
        <v>0</v>
      </c>
      <c r="BF34" s="72">
        <f ca="1">IF(OR(BF$4&lt;$Q34,BF$4&gt;$Q34+IF($S34="",1000,$S34)-1),0,IF(MOD(BF$4-$Q34,IF($R34="",1000,$R34))=0,$O34,0))*IF($Y34&gt;0,(1+INDEX(Escalation!$B$3:$B$18,$Y34,0))^(BF$4-SSSModel!$C$5),1)*IF($X34=0,1,OFFSET(Profiles!$K$2,$X34,MAX(Profiles!$C$2,BF$4-$Q34)))*IF($AA34=1,(1+SSSModel!#REF!),1)</f>
        <v>0</v>
      </c>
      <c r="BG34" s="72">
        <f ca="1">IF(OR(BG$4&lt;$Q34,BG$4&gt;$Q34+IF($S34="",1000,$S34)-1),0,IF(MOD(BG$4-$Q34,IF($R34="",1000,$R34))=0,$O34,0))*IF($Y34&gt;0,(1+INDEX(Escalation!$B$3:$B$18,$Y34,0))^(BG$4-SSSModel!$C$5),1)*IF($X34=0,1,OFFSET(Profiles!$K$2,$X34,MAX(Profiles!$C$2,BG$4-$Q34)))*IF($AA34=1,(1+SSSModel!#REF!),1)</f>
        <v>0</v>
      </c>
      <c r="BH34" s="72">
        <f ca="1">IF(OR(BH$4&lt;$Q34,BH$4&gt;$Q34+IF($S34="",1000,$S34)-1),0,IF(MOD(BH$4-$Q34,IF($R34="",1000,$R34))=0,$O34,0))*IF($Y34&gt;0,(1+INDEX(Escalation!$B$3:$B$18,$Y34,0))^(BH$4-SSSModel!$C$5),1)*IF($X34=0,1,OFFSET(Profiles!$K$2,$X34,MAX(Profiles!$C$2,BH$4-$Q34)))*IF($AA34=1,(1+SSSModel!#REF!),1)</f>
        <v>0</v>
      </c>
      <c r="BI34" s="72">
        <f ca="1">IF(OR(BI$4&lt;$Q34,BI$4&gt;$Q34+IF($S34="",1000,$S34)-1),0,IF(MOD(BI$4-$Q34,IF($R34="",1000,$R34))=0,$O34,0))*IF($Y34&gt;0,(1+INDEX(Escalation!$B$3:$B$18,$Y34,0))^(BI$4-SSSModel!$C$5),1)*IF($X34=0,1,OFFSET(Profiles!$K$2,$X34,MAX(Profiles!$C$2,BI$4-$Q34)))*IF($AA34=1,(1+SSSModel!#REF!),1)</f>
        <v>0</v>
      </c>
      <c r="BJ34" s="72">
        <f ca="1">IF(OR(BJ$4&lt;$Q34,BJ$4&gt;$Q34+IF($S34="",1000,$S34)-1),0,IF(MOD(BJ$4-$Q34,IF($R34="",1000,$R34))=0,$O34,0))*IF($Y34&gt;0,(1+INDEX(Escalation!$B$3:$B$18,$Y34,0))^(BJ$4-SSSModel!$C$5),1)*IF($X34=0,1,OFFSET(Profiles!$K$2,$X34,MAX(Profiles!$C$2,BJ$4-$Q34)))*IF($AA34=1,(1+SSSModel!#REF!),1)</f>
        <v>0</v>
      </c>
      <c r="BK34" s="72">
        <f ca="1">IF(OR(BK$4&lt;$Q34,BK$4&gt;$Q34+IF($S34="",1000,$S34)-1),0,IF(MOD(BK$4-$Q34,IF($R34="",1000,$R34))=0,$O34,0))*IF($Y34&gt;0,(1+INDEX(Escalation!$B$3:$B$18,$Y34,0))^(BK$4-SSSModel!$C$5),1)*IF($X34=0,1,OFFSET(Profiles!$K$2,$X34,MAX(Profiles!$C$2,BK$4-$Q34)))*IF($AA34=1,(1+SSSModel!#REF!),1)</f>
        <v>0</v>
      </c>
      <c r="BL34" s="72">
        <f ca="1">IF(OR(BL$4&lt;$Q34,BL$4&gt;$Q34+IF($S34="",1000,$S34)-1),0,IF(MOD(BL$4-$Q34,IF($R34="",1000,$R34))=0,$O34,0))*IF($Y34&gt;0,(1+INDEX(Escalation!$B$3:$B$18,$Y34,0))^(BL$4-SSSModel!$C$5),1)*IF($X34=0,1,OFFSET(Profiles!$K$2,$X34,MAX(Profiles!$C$2,BL$4-$Q34)))*IF($AA34=1,(1+SSSModel!#REF!),1)</f>
        <v>0</v>
      </c>
      <c r="BM34" s="72">
        <f ca="1">IF(OR(BM$4&lt;$Q34,BM$4&gt;$Q34+IF($S34="",1000,$S34)-1),0,IF(MOD(BM$4-$Q34,IF($R34="",1000,$R34))=0,$O34,0))*IF($Y34&gt;0,(1+INDEX(Escalation!$B$3:$B$18,$Y34,0))^(BM$4-SSSModel!$C$5),1)*IF($X34=0,1,OFFSET(Profiles!$K$2,$X34,MAX(Profiles!$C$2,BM$4-$Q34)))*IF($AA34=1,(1+SSSModel!#REF!),1)</f>
        <v>0</v>
      </c>
      <c r="BN34" s="72">
        <f ca="1">IF(OR(BN$4&lt;$Q34,BN$4&gt;$Q34+IF($S34="",1000,$S34)-1),0,IF(MOD(BN$4-$Q34,IF($R34="",1000,$R34))=0,$O34,0))*IF($Y34&gt;0,(1+INDEX(Escalation!$B$3:$B$18,$Y34,0))^(BN$4-SSSModel!$C$5),1)*IF($X34=0,1,OFFSET(Profiles!$K$2,$X34,MAX(Profiles!$C$2,BN$4-$Q34)))*IF($AA34=1,(1+SSSModel!#REF!),1)</f>
        <v>0</v>
      </c>
      <c r="BO34" s="72">
        <f ca="1">IF(OR(BO$4&lt;$Q34,BO$4&gt;$Q34+IF($S34="",1000,$S34)-1),0,IF(MOD(BO$4-$Q34,IF($R34="",1000,$R34))=0,$O34,0))*IF($Y34&gt;0,(1+INDEX(Escalation!$B$3:$B$18,$Y34,0))^(BO$4-SSSModel!$C$5),1)*IF($X34=0,1,OFFSET(Profiles!$K$2,$X34,MAX(Profiles!$C$2,BO$4-$Q34)))*IF($AA34=1,(1+SSSModel!#REF!),1)</f>
        <v>0</v>
      </c>
      <c r="BP34" s="72">
        <f ca="1">IF(OR(BP$4&lt;$Q34,BP$4&gt;$Q34+IF($S34="",1000,$S34)-1),0,IF(MOD(BP$4-$Q34,IF($R34="",1000,$R34))=0,$O34,0))*IF($Y34&gt;0,(1+INDEX(Escalation!$B$3:$B$18,$Y34,0))^(BP$4-SSSModel!$C$5),1)*IF($X34=0,1,OFFSET(Profiles!$K$2,$X34,MAX(Profiles!$C$2,BP$4-$Q34)))*IF($AA34=1,(1+SSSModel!#REF!),1)</f>
        <v>0</v>
      </c>
      <c r="BQ34" s="72">
        <f ca="1">IF(OR(BQ$4&lt;$Q34,BQ$4&gt;$Q34+IF($S34="",1000,$S34)-1),0,IF(MOD(BQ$4-$Q34,IF($R34="",1000,$R34))=0,$O34,0))*IF($Y34&gt;0,(1+INDEX(Escalation!$B$3:$B$18,$Y34,0))^(BQ$4-SSSModel!$C$5),1)*IF($X34=0,1,OFFSET(Profiles!$K$2,$X34,MAX(Profiles!$C$2,BQ$4-$Q34)))*IF($AA34=1,(1+SSSModel!#REF!),1)</f>
        <v>0</v>
      </c>
      <c r="BR34" s="72">
        <f ca="1">IF(OR(BR$4&lt;$Q34,BR$4&gt;$Q34+IF($S34="",1000,$S34)-1),0,IF(MOD(BR$4-$Q34,IF($R34="",1000,$R34))=0,$O34,0))*IF($Y34&gt;0,(1+INDEX(Escalation!$B$3:$B$18,$Y34,0))^(BR$4-SSSModel!$C$5),1)*IF($X34=0,1,OFFSET(Profiles!$K$2,$X34,MAX(Profiles!$C$2,BR$4-$Q34)))*IF($AA34=1,(1+SSSModel!#REF!),1)</f>
        <v>0</v>
      </c>
      <c r="BS34" s="72">
        <f ca="1">IF(OR(BS$4&lt;$Q34,BS$4&gt;$Q34+IF($S34="",1000,$S34)-1),0,IF(MOD(BS$4-$Q34,IF($R34="",1000,$R34))=0,$O34,0))*IF($Y34&gt;0,(1+INDEX(Escalation!$B$3:$B$18,$Y34,0))^(BS$4-SSSModel!$C$5),1)*IF($X34=0,1,OFFSET(Profiles!$K$2,$X34,MAX(Profiles!$C$2,BS$4-$Q34)))*IF($AA34=1,(1+SSSModel!#REF!),1)</f>
        <v>0</v>
      </c>
      <c r="BT34" s="72">
        <f ca="1">IF(OR(BT$4&lt;$Q34,BT$4&gt;$Q34+IF($S34="",1000,$S34)-1),0,IF(MOD(BT$4-$Q34,IF($R34="",1000,$R34))=0,$O34,0))*IF($Y34&gt;0,(1+INDEX(Escalation!$B$3:$B$18,$Y34,0))^(BT$4-SSSModel!$C$5),1)*IF($X34=0,1,OFFSET(Profiles!$K$2,$X34,MAX(Profiles!$C$2,BT$4-$Q34)))*IF($AA34=1,(1+SSSModel!#REF!),1)</f>
        <v>0</v>
      </c>
      <c r="BU34" s="72">
        <f ca="1">IF(OR(BU$4&lt;$Q34,BU$4&gt;$Q34+IF($S34="",1000,$S34)-1),0,IF(MOD(BU$4-$Q34,IF($R34="",1000,$R34))=0,$O34,0))*IF($Y34&gt;0,(1+INDEX(Escalation!$B$3:$B$18,$Y34,0))^(BU$4-SSSModel!$C$5),1)*IF($X34=0,1,OFFSET(Profiles!$K$2,$X34,MAX(Profiles!$C$2,BU$4-$Q34)))*IF($AA34=1,(1+SSSModel!#REF!),1)</f>
        <v>0</v>
      </c>
      <c r="BV34" s="72">
        <f ca="1">IF(OR(BV$4&lt;$Q34,BV$4&gt;$Q34+IF($S34="",1000,$S34)-1),0,IF(MOD(BV$4-$Q34,IF($R34="",1000,$R34))=0,$O34,0))*IF($Y34&gt;0,(1+INDEX(Escalation!$B$3:$B$18,$Y34,0))^(BV$4-SSSModel!$C$5),1)*IF($X34=0,1,OFFSET(Profiles!$K$2,$X34,MAX(Profiles!$C$2,BV$4-$Q34)))*IF($AA34=1,(1+SSSModel!#REF!),1)</f>
        <v>0</v>
      </c>
      <c r="BW34" s="72">
        <f ca="1">IF(OR(BW$4&lt;$Q34,BW$4&gt;$Q34+IF($S34="",1000,$S34)-1),0,IF(MOD(BW$4-$Q34,IF($R34="",1000,$R34))=0,$O34,0))*IF($Y34&gt;0,(1+INDEX(Escalation!$B$3:$B$18,$Y34,0))^(BW$4-SSSModel!$C$5),1)*IF($X34=0,1,OFFSET(Profiles!$K$2,$X34,MAX(Profiles!$C$2,BW$4-$Q34)))*IF($AA34=1,(1+SSSModel!#REF!),1)</f>
        <v>0</v>
      </c>
      <c r="BX34" s="72">
        <f ca="1">IF(OR(BX$4&lt;$Q34,BX$4&gt;$Q34+IF($S34="",1000,$S34)-1),0,IF(MOD(BX$4-$Q34,IF($R34="",1000,$R34))=0,$O34,0))*IF($Y34&gt;0,(1+INDEX(Escalation!$B$3:$B$18,$Y34,0))^(BX$4-SSSModel!$C$5),1)*IF($X34=0,1,OFFSET(Profiles!$K$2,$X34,MAX(Profiles!$C$2,BX$4-$Q34)))*IF($AA34=1,(1+SSSModel!#REF!),1)</f>
        <v>0</v>
      </c>
      <c r="BY34" s="72">
        <f ca="1">IF(OR(BY$4&lt;$Q34,BY$4&gt;$Q34+IF($S34="",1000,$S34)-1),0,IF(MOD(BY$4-$Q34,IF($R34="",1000,$R34))=0,$O34,0))*IF($Y34&gt;0,(1+INDEX(Escalation!$B$3:$B$18,$Y34,0))^(BY$4-SSSModel!$C$5),1)*IF($X34=0,1,OFFSET(Profiles!$K$2,$X34,MAX(Profiles!$C$2,BY$4-$Q34)))*IF($AA34=1,(1+SSSModel!#REF!),1)</f>
        <v>0</v>
      </c>
      <c r="BZ34" s="72">
        <f ca="1">IF(OR(BZ$4&lt;$Q34,BZ$4&gt;$Q34+IF($S34="",1000,$S34)-1),0,IF(MOD(BZ$4-$Q34,IF($R34="",1000,$R34))=0,$O34,0))*IF($Y34&gt;0,(1+INDEX(Escalation!$B$3:$B$18,$Y34,0))^(BZ$4-SSSModel!$C$5),1)*IF($X34=0,1,OFFSET(Profiles!$K$2,$X34,MAX(Profiles!$C$2,BZ$4-$Q34)))*IF($AA34=1,(1+SSSModel!#REF!),1)</f>
        <v>0</v>
      </c>
      <c r="CA34" s="134">
        <f ca="1">IF(OR($Z34=0,SSSModel!$C$4="CF"),AC34,
IF(LEFT($V34,3)="ON_",
     IF(SSSModel!$C$4="RR",SUMPRODUCT(OFFSET($AC34,0,0,1,$CB$2),OFFSET(Profiles!$K$28,($Z34-1)*(Profiles!$I$26+1)+CA$4-SSSModel!$C$3+1,0,1,$CB$2)),
     IF(SSSModel!$C$4="ECC",$EA34*$EB34*SUMPRODUCT(OFFSET($AC34,0,MAX(0,CA$4-$DZ34-$CA$4+1),1,MIN($DZ34,CA$4-$CA$4+1)),OFFSET(Escalation!$K$24,($Y34-1)*(Escalation!$I$22+1)+CA$4-SSSModel!$C$3+1,MAX(0,CA$4-$DZ34-$CA$4+1),1,MIN($DZ34,CA$4-$CA$4+1))),
     IF(SSSModel!$C$4="PV",AC34*$EA34*(1+SSSModel!$C$2),
     IF(SSSModel!$C$4="FCR",$EC34*SUM(OFFSET($AC34,0,MAX(CA$4-$AC$4-$DZ34+1,0),1,MIN($DZ34,CA$4-$AC$4+1))),0)))),
SUM($AC34:$BZ34)*
     IF(SSSModel!$C$4="RR",OFFSET(Profiles!$K$2,$Z34,MAX(Profiles!$C$2,AC$4-$W34)),
     IF(SSSModel!$C$4="ECC",$EA34*$EB34*IF(MAX(Escalation!$C$2,AC$4-$W34)&gt;$DZ34-1,0,OFFSET(Escalation!$K$2,$Y34,MAX(Escalation!$C$2,AC$4-$W34))),
     IF(SSSModel!$C$4="PV",IF(CA$4=$W34,$EA34*(1+SSSModel!$C$2),0),
     IF(SSSModel!$C$4="FCR",IF(AND(CA$4&gt;=$W34,OFFSET(Profiles!$K$2,$Z34,MAX(Profiles!$C$2,AC$4-$W34))&gt;0),$EC34,0),0))))))</f>
        <v>0</v>
      </c>
      <c r="CB34" s="135">
        <f ca="1">IF(OR($Z34=0,SSSModel!$C$4="CF"),AD34,
IF(LEFT($V34,3)="ON_",
     IF(SSSModel!$C$4="RR",SUMPRODUCT(OFFSET($AC34,0,0,1,$CB$2),OFFSET(Profiles!$K$28,($Z34-1)*(Profiles!$I$26+1)+CB$4-SSSModel!$C$3+1,0,1,$CB$2)),
     IF(SSSModel!$C$4="ECC",$EA34*$EB34*SUMPRODUCT(OFFSET($AC34,0,MAX(0,CB$4-$DZ34-$CA$4+1),1,MIN($DZ34,CB$4-$CA$4+1)),OFFSET(Escalation!$K$24,($Y34-1)*(Escalation!$I$22+1)+CB$4-SSSModel!$C$3+1,MAX(0,CB$4-$DZ34-$CA$4+1),1,MIN($DZ34,CB$4-$CA$4+1))),
     IF(SSSModel!$C$4="PV",AD34*$EA34*(1+SSSModel!$C$2),
     IF(SSSModel!$C$4="FCR",$EC34*SUM(OFFSET($AC34,0,MAX(CB$4-$AC$4-$DZ34+1,0),1,MIN($DZ34,CB$4-$AC$4+1))),0)))),
SUM($AC34:$BZ34)*
     IF(SSSModel!$C$4="RR",OFFSET(Profiles!$K$2,$Z34,MAX(Profiles!$C$2,AD$4-$W34)),
     IF(SSSModel!$C$4="ECC",$EA34*$EB34*IF(MAX(Escalation!$C$2,AD$4-$W34)&gt;$DZ34-1,0,OFFSET(Escalation!$K$2,$Y34,MAX(Escalation!$C$2,AD$4-$W34))),
     IF(SSSModel!$C$4="PV",IF(CB$4=$W34,$EA34*(1+SSSModel!$C$2),0),
     IF(SSSModel!$C$4="FCR",IF(AND(CB$4&gt;=$W34,OFFSET(Profiles!$K$2,$Z34,MAX(Profiles!$C$2,AD$4-$W34))&gt;0),$EC34,0),0))))))</f>
        <v>0</v>
      </c>
      <c r="CC34" s="135">
        <f ca="1">IF(OR($Z34=0,SSSModel!$C$4="CF"),AE34,
IF(LEFT($V34,3)="ON_",
     IF(SSSModel!$C$4="RR",SUMPRODUCT(OFFSET($AC34,0,0,1,$CB$2),OFFSET(Profiles!$K$28,($Z34-1)*(Profiles!$I$26+1)+CC$4-SSSModel!$C$3+1,0,1,$CB$2)),
     IF(SSSModel!$C$4="ECC",$EA34*$EB34*SUMPRODUCT(OFFSET($AC34,0,MAX(0,CC$4-$DZ34-$CA$4+1),1,MIN($DZ34,CC$4-$CA$4+1)),OFFSET(Escalation!$K$24,($Y34-1)*(Escalation!$I$22+1)+CC$4-SSSModel!$C$3+1,MAX(0,CC$4-$DZ34-$CA$4+1),1,MIN($DZ34,CC$4-$CA$4+1))),
     IF(SSSModel!$C$4="PV",AE34*$EA34*(1+SSSModel!$C$2),
     IF(SSSModel!$C$4="FCR",$EC34*SUM(OFFSET($AC34,0,MAX(CC$4-$AC$4-$DZ34+1,0),1,MIN($DZ34,CC$4-$AC$4+1))),0)))),
SUM($AC34:$BZ34)*
     IF(SSSModel!$C$4="RR",OFFSET(Profiles!$K$2,$Z34,MAX(Profiles!$C$2,AE$4-$W34)),
     IF(SSSModel!$C$4="ECC",$EA34*$EB34*IF(MAX(Escalation!$C$2,AE$4-$W34)&gt;$DZ34-1,0,OFFSET(Escalation!$K$2,$Y34,MAX(Escalation!$C$2,AE$4-$W34))),
     IF(SSSModel!$C$4="PV",IF(CC$4=$W34,$EA34*(1+SSSModel!$C$2),0),
     IF(SSSModel!$C$4="FCR",IF(AND(CC$4&gt;=$W34,OFFSET(Profiles!$K$2,$Z34,MAX(Profiles!$C$2,AE$4-$W34))&gt;0),$EC34,0),0))))))</f>
        <v>0</v>
      </c>
      <c r="CD34" s="135">
        <f ca="1">IF(OR($Z34=0,SSSModel!$C$4="CF"),AF34,
IF(LEFT($V34,3)="ON_",
     IF(SSSModel!$C$4="RR",SUMPRODUCT(OFFSET($AC34,0,0,1,$CB$2),OFFSET(Profiles!$K$28,($Z34-1)*(Profiles!$I$26+1)+CD$4-SSSModel!$C$3+1,0,1,$CB$2)),
     IF(SSSModel!$C$4="ECC",$EA34*$EB34*SUMPRODUCT(OFFSET($AC34,0,MAX(0,CD$4-$DZ34-$CA$4+1),1,MIN($DZ34,CD$4-$CA$4+1)),OFFSET(Escalation!$K$24,($Y34-1)*(Escalation!$I$22+1)+CD$4-SSSModel!$C$3+1,MAX(0,CD$4-$DZ34-$CA$4+1),1,MIN($DZ34,CD$4-$CA$4+1))),
     IF(SSSModel!$C$4="PV",AF34*$EA34*(1+SSSModel!$C$2),
     IF(SSSModel!$C$4="FCR",$EC34*SUM(OFFSET($AC34,0,MAX(CD$4-$AC$4-$DZ34+1,0),1,MIN($DZ34,CD$4-$AC$4+1))),0)))),
SUM($AC34:$BZ34)*
     IF(SSSModel!$C$4="RR",OFFSET(Profiles!$K$2,$Z34,MAX(Profiles!$C$2,AF$4-$W34)),
     IF(SSSModel!$C$4="ECC",$EA34*$EB34*IF(MAX(Escalation!$C$2,AF$4-$W34)&gt;$DZ34-1,0,OFFSET(Escalation!$K$2,$Y34,MAX(Escalation!$C$2,AF$4-$W34))),
     IF(SSSModel!$C$4="PV",IF(CD$4=$W34,$EA34*(1+SSSModel!$C$2),0),
     IF(SSSModel!$C$4="FCR",IF(AND(CD$4&gt;=$W34,OFFSET(Profiles!$K$2,$Z34,MAX(Profiles!$C$2,AF$4-$W34))&gt;0),$EC34,0),0))))))</f>
        <v>0</v>
      </c>
      <c r="CE34" s="135">
        <f ca="1">IF(OR($Z34=0,SSSModel!$C$4="CF"),AG34,
IF(LEFT($V34,3)="ON_",
     IF(SSSModel!$C$4="RR",SUMPRODUCT(OFFSET($AC34,0,0,1,$CB$2),OFFSET(Profiles!$K$28,($Z34-1)*(Profiles!$I$26+1)+CE$4-SSSModel!$C$3+1,0,1,$CB$2)),
     IF(SSSModel!$C$4="ECC",$EA34*$EB34*SUMPRODUCT(OFFSET($AC34,0,MAX(0,CE$4-$DZ34-$CA$4+1),1,MIN($DZ34,CE$4-$CA$4+1)),OFFSET(Escalation!$K$24,($Y34-1)*(Escalation!$I$22+1)+CE$4-SSSModel!$C$3+1,MAX(0,CE$4-$DZ34-$CA$4+1),1,MIN($DZ34,CE$4-$CA$4+1))),
     IF(SSSModel!$C$4="PV",AG34*$EA34*(1+SSSModel!$C$2),
     IF(SSSModel!$C$4="FCR",$EC34*SUM(OFFSET($AC34,0,MAX(CE$4-$AC$4-$DZ34+1,0),1,MIN($DZ34,CE$4-$AC$4+1))),0)))),
SUM($AC34:$BZ34)*
     IF(SSSModel!$C$4="RR",OFFSET(Profiles!$K$2,$Z34,MAX(Profiles!$C$2,AG$4-$W34)),
     IF(SSSModel!$C$4="ECC",$EA34*$EB34*IF(MAX(Escalation!$C$2,AG$4-$W34)&gt;$DZ34-1,0,OFFSET(Escalation!$K$2,$Y34,MAX(Escalation!$C$2,AG$4-$W34))),
     IF(SSSModel!$C$4="PV",IF(CE$4=$W34,$EA34*(1+SSSModel!$C$2),0),
     IF(SSSModel!$C$4="FCR",IF(AND(CE$4&gt;=$W34,OFFSET(Profiles!$K$2,$Z34,MAX(Profiles!$C$2,AG$4-$W34))&gt;0),$EC34,0),0))))))</f>
        <v>0</v>
      </c>
      <c r="CF34" s="135">
        <f ca="1">IF(OR($Z34=0,SSSModel!$C$4="CF"),AH34,
IF(LEFT($V34,3)="ON_",
     IF(SSSModel!$C$4="RR",SUMPRODUCT(OFFSET($AC34,0,0,1,$CB$2),OFFSET(Profiles!$K$28,($Z34-1)*(Profiles!$I$26+1)+CF$4-SSSModel!$C$3+1,0,1,$CB$2)),
     IF(SSSModel!$C$4="ECC",$EA34*$EB34*SUMPRODUCT(OFFSET($AC34,0,MAX(0,CF$4-$DZ34-$CA$4+1),1,MIN($DZ34,CF$4-$CA$4+1)),OFFSET(Escalation!$K$24,($Y34-1)*(Escalation!$I$22+1)+CF$4-SSSModel!$C$3+1,MAX(0,CF$4-$DZ34-$CA$4+1),1,MIN($DZ34,CF$4-$CA$4+1))),
     IF(SSSModel!$C$4="PV",AH34*$EA34*(1+SSSModel!$C$2),
     IF(SSSModel!$C$4="FCR",$EC34*SUM(OFFSET($AC34,0,MAX(CF$4-$AC$4-$DZ34+1,0),1,MIN($DZ34,CF$4-$AC$4+1))),0)))),
SUM($AC34:$BZ34)*
     IF(SSSModel!$C$4="RR",OFFSET(Profiles!$K$2,$Z34,MAX(Profiles!$C$2,AH$4-$W34)),
     IF(SSSModel!$C$4="ECC",$EA34*$EB34*IF(MAX(Escalation!$C$2,AH$4-$W34)&gt;$DZ34-1,0,OFFSET(Escalation!$K$2,$Y34,MAX(Escalation!$C$2,AH$4-$W34))),
     IF(SSSModel!$C$4="PV",IF(CF$4=$W34,$EA34*(1+SSSModel!$C$2),0),
     IF(SSSModel!$C$4="FCR",IF(AND(CF$4&gt;=$W34,OFFSET(Profiles!$K$2,$Z34,MAX(Profiles!$C$2,AH$4-$W34))&gt;0),$EC34,0),0))))))</f>
        <v>0</v>
      </c>
      <c r="CG34" s="135">
        <f ca="1">IF(OR($Z34=0,SSSModel!$C$4="CF"),AI34,
IF(LEFT($V34,3)="ON_",
     IF(SSSModel!$C$4="RR",SUMPRODUCT(OFFSET($AC34,0,0,1,$CB$2),OFFSET(Profiles!$K$28,($Z34-1)*(Profiles!$I$26+1)+CG$4-SSSModel!$C$3+1,0,1,$CB$2)),
     IF(SSSModel!$C$4="ECC",$EA34*$EB34*SUMPRODUCT(OFFSET($AC34,0,MAX(0,CG$4-$DZ34-$CA$4+1),1,MIN($DZ34,CG$4-$CA$4+1)),OFFSET(Escalation!$K$24,($Y34-1)*(Escalation!$I$22+1)+CG$4-SSSModel!$C$3+1,MAX(0,CG$4-$DZ34-$CA$4+1),1,MIN($DZ34,CG$4-$CA$4+1))),
     IF(SSSModel!$C$4="PV",AI34*$EA34*(1+SSSModel!$C$2),
     IF(SSSModel!$C$4="FCR",$EC34*SUM(OFFSET($AC34,0,MAX(CG$4-$AC$4-$DZ34+1,0),1,MIN($DZ34,CG$4-$AC$4+1))),0)))),
SUM($AC34:$BZ34)*
     IF(SSSModel!$C$4="RR",OFFSET(Profiles!$K$2,$Z34,MAX(Profiles!$C$2,AI$4-$W34)),
     IF(SSSModel!$C$4="ECC",$EA34*$EB34*IF(MAX(Escalation!$C$2,AI$4-$W34)&gt;$DZ34-1,0,OFFSET(Escalation!$K$2,$Y34,MAX(Escalation!$C$2,AI$4-$W34))),
     IF(SSSModel!$C$4="PV",IF(CG$4=$W34,$EA34*(1+SSSModel!$C$2),0),
     IF(SSSModel!$C$4="FCR",IF(AND(CG$4&gt;=$W34,OFFSET(Profiles!$K$2,$Z34,MAX(Profiles!$C$2,AI$4-$W34))&gt;0),$EC34,0),0))))))</f>
        <v>0</v>
      </c>
      <c r="CH34" s="135">
        <f ca="1">IF(OR($Z34=0,SSSModel!$C$4="CF"),AJ34,
IF(LEFT($V34,3)="ON_",
     IF(SSSModel!$C$4="RR",SUMPRODUCT(OFFSET($AC34,0,0,1,$CB$2),OFFSET(Profiles!$K$28,($Z34-1)*(Profiles!$I$26+1)+CH$4-SSSModel!$C$3+1,0,1,$CB$2)),
     IF(SSSModel!$C$4="ECC",$EA34*$EB34*SUMPRODUCT(OFFSET($AC34,0,MAX(0,CH$4-$DZ34-$CA$4+1),1,MIN($DZ34,CH$4-$CA$4+1)),OFFSET(Escalation!$K$24,($Y34-1)*(Escalation!$I$22+1)+CH$4-SSSModel!$C$3+1,MAX(0,CH$4-$DZ34-$CA$4+1),1,MIN($DZ34,CH$4-$CA$4+1))),
     IF(SSSModel!$C$4="PV",AJ34*$EA34*(1+SSSModel!$C$2),
     IF(SSSModel!$C$4="FCR",$EC34*SUM(OFFSET($AC34,0,MAX(CH$4-$AC$4-$DZ34+1,0),1,MIN($DZ34,CH$4-$AC$4+1))),0)))),
SUM($AC34:$BZ34)*
     IF(SSSModel!$C$4="RR",OFFSET(Profiles!$K$2,$Z34,MAX(Profiles!$C$2,AJ$4-$W34)),
     IF(SSSModel!$C$4="ECC",$EA34*$EB34*IF(MAX(Escalation!$C$2,AJ$4-$W34)&gt;$DZ34-1,0,OFFSET(Escalation!$K$2,$Y34,MAX(Escalation!$C$2,AJ$4-$W34))),
     IF(SSSModel!$C$4="PV",IF(CH$4=$W34,$EA34*(1+SSSModel!$C$2),0),
     IF(SSSModel!$C$4="FCR",IF(AND(CH$4&gt;=$W34,OFFSET(Profiles!$K$2,$Z34,MAX(Profiles!$C$2,AJ$4-$W34))&gt;0),$EC34,0),0))))))</f>
        <v>0</v>
      </c>
      <c r="CI34" s="135">
        <f ca="1">IF(OR($Z34=0,SSSModel!$C$4="CF"),AK34,
IF(LEFT($V34,3)="ON_",
     IF(SSSModel!$C$4="RR",SUMPRODUCT(OFFSET($AC34,0,0,1,$CB$2),OFFSET(Profiles!$K$28,($Z34-1)*(Profiles!$I$26+1)+CI$4-SSSModel!$C$3+1,0,1,$CB$2)),
     IF(SSSModel!$C$4="ECC",$EA34*$EB34*SUMPRODUCT(OFFSET($AC34,0,MAX(0,CI$4-$DZ34-$CA$4+1),1,MIN($DZ34,CI$4-$CA$4+1)),OFFSET(Escalation!$K$24,($Y34-1)*(Escalation!$I$22+1)+CI$4-SSSModel!$C$3+1,MAX(0,CI$4-$DZ34-$CA$4+1),1,MIN($DZ34,CI$4-$CA$4+1))),
     IF(SSSModel!$C$4="PV",AK34*$EA34*(1+SSSModel!$C$2),
     IF(SSSModel!$C$4="FCR",$EC34*SUM(OFFSET($AC34,0,MAX(CI$4-$AC$4-$DZ34+1,0),1,MIN($DZ34,CI$4-$AC$4+1))),0)))),
SUM($AC34:$BZ34)*
     IF(SSSModel!$C$4="RR",OFFSET(Profiles!$K$2,$Z34,MAX(Profiles!$C$2,AK$4-$W34)),
     IF(SSSModel!$C$4="ECC",$EA34*$EB34*IF(MAX(Escalation!$C$2,AK$4-$W34)&gt;$DZ34-1,0,OFFSET(Escalation!$K$2,$Y34,MAX(Escalation!$C$2,AK$4-$W34))),
     IF(SSSModel!$C$4="PV",IF(CI$4=$W34,$EA34*(1+SSSModel!$C$2),0),
     IF(SSSModel!$C$4="FCR",IF(AND(CI$4&gt;=$W34,OFFSET(Profiles!$K$2,$Z34,MAX(Profiles!$C$2,AK$4-$W34))&gt;0),$EC34,0),0))))))</f>
        <v>0</v>
      </c>
      <c r="CJ34" s="135">
        <f ca="1">IF(OR($Z34=0,SSSModel!$C$4="CF"),AL34,
IF(LEFT($V34,3)="ON_",
     IF(SSSModel!$C$4="RR",SUMPRODUCT(OFFSET($AC34,0,0,1,$CB$2),OFFSET(Profiles!$K$28,($Z34-1)*(Profiles!$I$26+1)+CJ$4-SSSModel!$C$3+1,0,1,$CB$2)),
     IF(SSSModel!$C$4="ECC",$EA34*$EB34*SUMPRODUCT(OFFSET($AC34,0,MAX(0,CJ$4-$DZ34-$CA$4+1),1,MIN($DZ34,CJ$4-$CA$4+1)),OFFSET(Escalation!$K$24,($Y34-1)*(Escalation!$I$22+1)+CJ$4-SSSModel!$C$3+1,MAX(0,CJ$4-$DZ34-$CA$4+1),1,MIN($DZ34,CJ$4-$CA$4+1))),
     IF(SSSModel!$C$4="PV",AL34*$EA34*(1+SSSModel!$C$2),
     IF(SSSModel!$C$4="FCR",$EC34*SUM(OFFSET($AC34,0,MAX(CJ$4-$AC$4-$DZ34+1,0),1,MIN($DZ34,CJ$4-$AC$4+1))),0)))),
SUM($AC34:$BZ34)*
     IF(SSSModel!$C$4="RR",OFFSET(Profiles!$K$2,$Z34,MAX(Profiles!$C$2,AL$4-$W34)),
     IF(SSSModel!$C$4="ECC",$EA34*$EB34*IF(MAX(Escalation!$C$2,AL$4-$W34)&gt;$DZ34-1,0,OFFSET(Escalation!$K$2,$Y34,MAX(Escalation!$C$2,AL$4-$W34))),
     IF(SSSModel!$C$4="PV",IF(CJ$4=$W34,$EA34*(1+SSSModel!$C$2),0),
     IF(SSSModel!$C$4="FCR",IF(AND(CJ$4&gt;=$W34,OFFSET(Profiles!$K$2,$Z34,MAX(Profiles!$C$2,AL$4-$W34))&gt;0),$EC34,0),0))))))</f>
        <v>0</v>
      </c>
      <c r="CK34" s="135">
        <f ca="1">IF(OR($Z34=0,SSSModel!$C$4="CF"),AM34,
IF(LEFT($V34,3)="ON_",
     IF(SSSModel!$C$4="RR",SUMPRODUCT(OFFSET($AC34,0,0,1,$CB$2),OFFSET(Profiles!$K$28,($Z34-1)*(Profiles!$I$26+1)+CK$4-SSSModel!$C$3+1,0,1,$CB$2)),
     IF(SSSModel!$C$4="ECC",$EA34*$EB34*SUMPRODUCT(OFFSET($AC34,0,MAX(0,CK$4-$DZ34-$CA$4+1),1,MIN($DZ34,CK$4-$CA$4+1)),OFFSET(Escalation!$K$24,($Y34-1)*(Escalation!$I$22+1)+CK$4-SSSModel!$C$3+1,MAX(0,CK$4-$DZ34-$CA$4+1),1,MIN($DZ34,CK$4-$CA$4+1))),
     IF(SSSModel!$C$4="PV",AM34*$EA34*(1+SSSModel!$C$2),
     IF(SSSModel!$C$4="FCR",$EC34*SUM(OFFSET($AC34,0,MAX(CK$4-$AC$4-$DZ34+1,0),1,MIN($DZ34,CK$4-$AC$4+1))),0)))),
SUM($AC34:$BZ34)*
     IF(SSSModel!$C$4="RR",OFFSET(Profiles!$K$2,$Z34,MAX(Profiles!$C$2,AM$4-$W34)),
     IF(SSSModel!$C$4="ECC",$EA34*$EB34*IF(MAX(Escalation!$C$2,AM$4-$W34)&gt;$DZ34-1,0,OFFSET(Escalation!$K$2,$Y34,MAX(Escalation!$C$2,AM$4-$W34))),
     IF(SSSModel!$C$4="PV",IF(CK$4=$W34,$EA34*(1+SSSModel!$C$2),0),
     IF(SSSModel!$C$4="FCR",IF(AND(CK$4&gt;=$W34,OFFSET(Profiles!$K$2,$Z34,MAX(Profiles!$C$2,AM$4-$W34))&gt;0),$EC34,0),0))))))</f>
        <v>0</v>
      </c>
      <c r="CL34" s="135">
        <f ca="1">IF(OR($Z34=0,SSSModel!$C$4="CF"),AN34,
IF(LEFT($V34,3)="ON_",
     IF(SSSModel!$C$4="RR",SUMPRODUCT(OFFSET($AC34,0,0,1,$CB$2),OFFSET(Profiles!$K$28,($Z34-1)*(Profiles!$I$26+1)+CL$4-SSSModel!$C$3+1,0,1,$CB$2)),
     IF(SSSModel!$C$4="ECC",$EA34*$EB34*SUMPRODUCT(OFFSET($AC34,0,MAX(0,CL$4-$DZ34-$CA$4+1),1,MIN($DZ34,CL$4-$CA$4+1)),OFFSET(Escalation!$K$24,($Y34-1)*(Escalation!$I$22+1)+CL$4-SSSModel!$C$3+1,MAX(0,CL$4-$DZ34-$CA$4+1),1,MIN($DZ34,CL$4-$CA$4+1))),
     IF(SSSModel!$C$4="PV",AN34*$EA34*(1+SSSModel!$C$2),
     IF(SSSModel!$C$4="FCR",$EC34*SUM(OFFSET($AC34,0,MAX(CL$4-$AC$4-$DZ34+1,0),1,MIN($DZ34,CL$4-$AC$4+1))),0)))),
SUM($AC34:$BZ34)*
     IF(SSSModel!$C$4="RR",OFFSET(Profiles!$K$2,$Z34,MAX(Profiles!$C$2,AN$4-$W34)),
     IF(SSSModel!$C$4="ECC",$EA34*$EB34*IF(MAX(Escalation!$C$2,AN$4-$W34)&gt;$DZ34-1,0,OFFSET(Escalation!$K$2,$Y34,MAX(Escalation!$C$2,AN$4-$W34))),
     IF(SSSModel!$C$4="PV",IF(CL$4=$W34,$EA34*(1+SSSModel!$C$2),0),
     IF(SSSModel!$C$4="FCR",IF(AND(CL$4&gt;=$W34,OFFSET(Profiles!$K$2,$Z34,MAX(Profiles!$C$2,AN$4-$W34))&gt;0),$EC34,0),0))))))</f>
        <v>0</v>
      </c>
      <c r="CM34" s="135">
        <f ca="1">IF(OR($Z34=0,SSSModel!$C$4="CF"),AO34,
IF(LEFT($V34,3)="ON_",
     IF(SSSModel!$C$4="RR",SUMPRODUCT(OFFSET($AC34,0,0,1,$CB$2),OFFSET(Profiles!$K$28,($Z34-1)*(Profiles!$I$26+1)+CM$4-SSSModel!$C$3+1,0,1,$CB$2)),
     IF(SSSModel!$C$4="ECC",$EA34*$EB34*SUMPRODUCT(OFFSET($AC34,0,MAX(0,CM$4-$DZ34-$CA$4+1),1,MIN($DZ34,CM$4-$CA$4+1)),OFFSET(Escalation!$K$24,($Y34-1)*(Escalation!$I$22+1)+CM$4-SSSModel!$C$3+1,MAX(0,CM$4-$DZ34-$CA$4+1),1,MIN($DZ34,CM$4-$CA$4+1))),
     IF(SSSModel!$C$4="PV",AO34*$EA34*(1+SSSModel!$C$2),
     IF(SSSModel!$C$4="FCR",$EC34*SUM(OFFSET($AC34,0,MAX(CM$4-$AC$4-$DZ34+1,0),1,MIN($DZ34,CM$4-$AC$4+1))),0)))),
SUM($AC34:$BZ34)*
     IF(SSSModel!$C$4="RR",OFFSET(Profiles!$K$2,$Z34,MAX(Profiles!$C$2,AO$4-$W34)),
     IF(SSSModel!$C$4="ECC",$EA34*$EB34*IF(MAX(Escalation!$C$2,AO$4-$W34)&gt;$DZ34-1,0,OFFSET(Escalation!$K$2,$Y34,MAX(Escalation!$C$2,AO$4-$W34))),
     IF(SSSModel!$C$4="PV",IF(CM$4=$W34,$EA34*(1+SSSModel!$C$2),0),
     IF(SSSModel!$C$4="FCR",IF(AND(CM$4&gt;=$W34,OFFSET(Profiles!$K$2,$Z34,MAX(Profiles!$C$2,AO$4-$W34))&gt;0),$EC34,0),0))))))</f>
        <v>0</v>
      </c>
      <c r="CN34" s="135">
        <f ca="1">IF(OR($Z34=0,SSSModel!$C$4="CF"),AP34,
IF(LEFT($V34,3)="ON_",
     IF(SSSModel!$C$4="RR",SUMPRODUCT(OFFSET($AC34,0,0,1,$CB$2),OFFSET(Profiles!$K$28,($Z34-1)*(Profiles!$I$26+1)+CN$4-SSSModel!$C$3+1,0,1,$CB$2)),
     IF(SSSModel!$C$4="ECC",$EA34*$EB34*SUMPRODUCT(OFFSET($AC34,0,MAX(0,CN$4-$DZ34-$CA$4+1),1,MIN($DZ34,CN$4-$CA$4+1)),OFFSET(Escalation!$K$24,($Y34-1)*(Escalation!$I$22+1)+CN$4-SSSModel!$C$3+1,MAX(0,CN$4-$DZ34-$CA$4+1),1,MIN($DZ34,CN$4-$CA$4+1))),
     IF(SSSModel!$C$4="PV",AP34*$EA34*(1+SSSModel!$C$2),
     IF(SSSModel!$C$4="FCR",$EC34*SUM(OFFSET($AC34,0,MAX(CN$4-$AC$4-$DZ34+1,0),1,MIN($DZ34,CN$4-$AC$4+1))),0)))),
SUM($AC34:$BZ34)*
     IF(SSSModel!$C$4="RR",OFFSET(Profiles!$K$2,$Z34,MAX(Profiles!$C$2,AP$4-$W34)),
     IF(SSSModel!$C$4="ECC",$EA34*$EB34*IF(MAX(Escalation!$C$2,AP$4-$W34)&gt;$DZ34-1,0,OFFSET(Escalation!$K$2,$Y34,MAX(Escalation!$C$2,AP$4-$W34))),
     IF(SSSModel!$C$4="PV",IF(CN$4=$W34,$EA34*(1+SSSModel!$C$2),0),
     IF(SSSModel!$C$4="FCR",IF(AND(CN$4&gt;=$W34,OFFSET(Profiles!$K$2,$Z34,MAX(Profiles!$C$2,AP$4-$W34))&gt;0),$EC34,0),0))))))</f>
        <v>0</v>
      </c>
      <c r="CO34" s="135">
        <f ca="1">IF(OR($Z34=0,SSSModel!$C$4="CF"),AQ34,
IF(LEFT($V34,3)="ON_",
     IF(SSSModel!$C$4="RR",SUMPRODUCT(OFFSET($AC34,0,0,1,$CB$2),OFFSET(Profiles!$K$28,($Z34-1)*(Profiles!$I$26+1)+CO$4-SSSModel!$C$3+1,0,1,$CB$2)),
     IF(SSSModel!$C$4="ECC",$EA34*$EB34*SUMPRODUCT(OFFSET($AC34,0,MAX(0,CO$4-$DZ34-$CA$4+1),1,MIN($DZ34,CO$4-$CA$4+1)),OFFSET(Escalation!$K$24,($Y34-1)*(Escalation!$I$22+1)+CO$4-SSSModel!$C$3+1,MAX(0,CO$4-$DZ34-$CA$4+1),1,MIN($DZ34,CO$4-$CA$4+1))),
     IF(SSSModel!$C$4="PV",AQ34*$EA34*(1+SSSModel!$C$2),
     IF(SSSModel!$C$4="FCR",$EC34*SUM(OFFSET($AC34,0,MAX(CO$4-$AC$4-$DZ34+1,0),1,MIN($DZ34,CO$4-$AC$4+1))),0)))),
SUM($AC34:$BZ34)*
     IF(SSSModel!$C$4="RR",OFFSET(Profiles!$K$2,$Z34,MAX(Profiles!$C$2,AQ$4-$W34)),
     IF(SSSModel!$C$4="ECC",$EA34*$EB34*IF(MAX(Escalation!$C$2,AQ$4-$W34)&gt;$DZ34-1,0,OFFSET(Escalation!$K$2,$Y34,MAX(Escalation!$C$2,AQ$4-$W34))),
     IF(SSSModel!$C$4="PV",IF(CO$4=$W34,$EA34*(1+SSSModel!$C$2),0),
     IF(SSSModel!$C$4="FCR",IF(AND(CO$4&gt;=$W34,OFFSET(Profiles!$K$2,$Z34,MAX(Profiles!$C$2,AQ$4-$W34))&gt;0),$EC34,0),0))))))</f>
        <v>0</v>
      </c>
      <c r="CP34" s="135">
        <f ca="1">IF(OR($Z34=0,SSSModel!$C$4="CF"),AR34,
IF(LEFT($V34,3)="ON_",
     IF(SSSModel!$C$4="RR",SUMPRODUCT(OFFSET($AC34,0,0,1,$CB$2),OFFSET(Profiles!$K$28,($Z34-1)*(Profiles!$I$26+1)+CP$4-SSSModel!$C$3+1,0,1,$CB$2)),
     IF(SSSModel!$C$4="ECC",$EA34*$EB34*SUMPRODUCT(OFFSET($AC34,0,MAX(0,CP$4-$DZ34-$CA$4+1),1,MIN($DZ34,CP$4-$CA$4+1)),OFFSET(Escalation!$K$24,($Y34-1)*(Escalation!$I$22+1)+CP$4-SSSModel!$C$3+1,MAX(0,CP$4-$DZ34-$CA$4+1),1,MIN($DZ34,CP$4-$CA$4+1))),
     IF(SSSModel!$C$4="PV",AR34*$EA34*(1+SSSModel!$C$2),
     IF(SSSModel!$C$4="FCR",$EC34*SUM(OFFSET($AC34,0,MAX(CP$4-$AC$4-$DZ34+1,0),1,MIN($DZ34,CP$4-$AC$4+1))),0)))),
SUM($AC34:$BZ34)*
     IF(SSSModel!$C$4="RR",OFFSET(Profiles!$K$2,$Z34,MAX(Profiles!$C$2,AR$4-$W34)),
     IF(SSSModel!$C$4="ECC",$EA34*$EB34*IF(MAX(Escalation!$C$2,AR$4-$W34)&gt;$DZ34-1,0,OFFSET(Escalation!$K$2,$Y34,MAX(Escalation!$C$2,AR$4-$W34))),
     IF(SSSModel!$C$4="PV",IF(CP$4=$W34,$EA34*(1+SSSModel!$C$2),0),
     IF(SSSModel!$C$4="FCR",IF(AND(CP$4&gt;=$W34,OFFSET(Profiles!$K$2,$Z34,MAX(Profiles!$C$2,AR$4-$W34))&gt;0),$EC34,0),0))))))</f>
        <v>0</v>
      </c>
      <c r="CQ34" s="135">
        <f ca="1">IF(OR($Z34=0,SSSModel!$C$4="CF"),AS34,
IF(LEFT($V34,3)="ON_",
     IF(SSSModel!$C$4="RR",SUMPRODUCT(OFFSET($AC34,0,0,1,$CB$2),OFFSET(Profiles!$K$28,($Z34-1)*(Profiles!$I$26+1)+CQ$4-SSSModel!$C$3+1,0,1,$CB$2)),
     IF(SSSModel!$C$4="ECC",$EA34*$EB34*SUMPRODUCT(OFFSET($AC34,0,MAX(0,CQ$4-$DZ34-$CA$4+1),1,MIN($DZ34,CQ$4-$CA$4+1)),OFFSET(Escalation!$K$24,($Y34-1)*(Escalation!$I$22+1)+CQ$4-SSSModel!$C$3+1,MAX(0,CQ$4-$DZ34-$CA$4+1),1,MIN($DZ34,CQ$4-$CA$4+1))),
     IF(SSSModel!$C$4="PV",AS34*$EA34*(1+SSSModel!$C$2),
     IF(SSSModel!$C$4="FCR",$EC34*SUM(OFFSET($AC34,0,MAX(CQ$4-$AC$4-$DZ34+1,0),1,MIN($DZ34,CQ$4-$AC$4+1))),0)))),
SUM($AC34:$BZ34)*
     IF(SSSModel!$C$4="RR",OFFSET(Profiles!$K$2,$Z34,MAX(Profiles!$C$2,AS$4-$W34)),
     IF(SSSModel!$C$4="ECC",$EA34*$EB34*IF(MAX(Escalation!$C$2,AS$4-$W34)&gt;$DZ34-1,0,OFFSET(Escalation!$K$2,$Y34,MAX(Escalation!$C$2,AS$4-$W34))),
     IF(SSSModel!$C$4="PV",IF(CQ$4=$W34,$EA34*(1+SSSModel!$C$2),0),
     IF(SSSModel!$C$4="FCR",IF(AND(CQ$4&gt;=$W34,OFFSET(Profiles!$K$2,$Z34,MAX(Profiles!$C$2,AS$4-$W34))&gt;0),$EC34,0),0))))))</f>
        <v>0</v>
      </c>
      <c r="CR34" s="135">
        <f ca="1">IF(OR($Z34=0,SSSModel!$C$4="CF"),AT34,
IF(LEFT($V34,3)="ON_",
     IF(SSSModel!$C$4="RR",SUMPRODUCT(OFFSET($AC34,0,0,1,$CB$2),OFFSET(Profiles!$K$28,($Z34-1)*(Profiles!$I$26+1)+CR$4-SSSModel!$C$3+1,0,1,$CB$2)),
     IF(SSSModel!$C$4="ECC",$EA34*$EB34*SUMPRODUCT(OFFSET($AC34,0,MAX(0,CR$4-$DZ34-$CA$4+1),1,MIN($DZ34,CR$4-$CA$4+1)),OFFSET(Escalation!$K$24,($Y34-1)*(Escalation!$I$22+1)+CR$4-SSSModel!$C$3+1,MAX(0,CR$4-$DZ34-$CA$4+1),1,MIN($DZ34,CR$4-$CA$4+1))),
     IF(SSSModel!$C$4="PV",AT34*$EA34*(1+SSSModel!$C$2),
     IF(SSSModel!$C$4="FCR",$EC34*SUM(OFFSET($AC34,0,MAX(CR$4-$AC$4-$DZ34+1,0),1,MIN($DZ34,CR$4-$AC$4+1))),0)))),
SUM($AC34:$BZ34)*
     IF(SSSModel!$C$4="RR",OFFSET(Profiles!$K$2,$Z34,MAX(Profiles!$C$2,AT$4-$W34)),
     IF(SSSModel!$C$4="ECC",$EA34*$EB34*IF(MAX(Escalation!$C$2,AT$4-$W34)&gt;$DZ34-1,0,OFFSET(Escalation!$K$2,$Y34,MAX(Escalation!$C$2,AT$4-$W34))),
     IF(SSSModel!$C$4="PV",IF(CR$4=$W34,$EA34*(1+SSSModel!$C$2),0),
     IF(SSSModel!$C$4="FCR",IF(AND(CR$4&gt;=$W34,OFFSET(Profiles!$K$2,$Z34,MAX(Profiles!$C$2,AT$4-$W34))&gt;0),$EC34,0),0))))))</f>
        <v>0</v>
      </c>
      <c r="CS34" s="135">
        <f ca="1">IF(OR($Z34=0,SSSModel!$C$4="CF"),AU34,
IF(LEFT($V34,3)="ON_",
     IF(SSSModel!$C$4="RR",SUMPRODUCT(OFFSET($AC34,0,0,1,$CB$2),OFFSET(Profiles!$K$28,($Z34-1)*(Profiles!$I$26+1)+CS$4-SSSModel!$C$3+1,0,1,$CB$2)),
     IF(SSSModel!$C$4="ECC",$EA34*$EB34*SUMPRODUCT(OFFSET($AC34,0,MAX(0,CS$4-$DZ34-$CA$4+1),1,MIN($DZ34,CS$4-$CA$4+1)),OFFSET(Escalation!$K$24,($Y34-1)*(Escalation!$I$22+1)+CS$4-SSSModel!$C$3+1,MAX(0,CS$4-$DZ34-$CA$4+1),1,MIN($DZ34,CS$4-$CA$4+1))),
     IF(SSSModel!$C$4="PV",AU34*$EA34*(1+SSSModel!$C$2),
     IF(SSSModel!$C$4="FCR",$EC34*SUM(OFFSET($AC34,0,MAX(CS$4-$AC$4-$DZ34+1,0),1,MIN($DZ34,CS$4-$AC$4+1))),0)))),
SUM($AC34:$BZ34)*
     IF(SSSModel!$C$4="RR",OFFSET(Profiles!$K$2,$Z34,MAX(Profiles!$C$2,AU$4-$W34)),
     IF(SSSModel!$C$4="ECC",$EA34*$EB34*IF(MAX(Escalation!$C$2,AU$4-$W34)&gt;$DZ34-1,0,OFFSET(Escalation!$K$2,$Y34,MAX(Escalation!$C$2,AU$4-$W34))),
     IF(SSSModel!$C$4="PV",IF(CS$4=$W34,$EA34*(1+SSSModel!$C$2),0),
     IF(SSSModel!$C$4="FCR",IF(AND(CS$4&gt;=$W34,OFFSET(Profiles!$K$2,$Z34,MAX(Profiles!$C$2,AU$4-$W34))&gt;0),$EC34,0),0))))))</f>
        <v>0</v>
      </c>
      <c r="CT34" s="135">
        <f ca="1">IF(OR($Z34=0,SSSModel!$C$4="CF"),AV34,
IF(LEFT($V34,3)="ON_",
     IF(SSSModel!$C$4="RR",SUMPRODUCT(OFFSET($AC34,0,0,1,$CB$2),OFFSET(Profiles!$K$28,($Z34-1)*(Profiles!$I$26+1)+CT$4-SSSModel!$C$3+1,0,1,$CB$2)),
     IF(SSSModel!$C$4="ECC",$EA34*$EB34*SUMPRODUCT(OFFSET($AC34,0,MAX(0,CT$4-$DZ34-$CA$4+1),1,MIN($DZ34,CT$4-$CA$4+1)),OFFSET(Escalation!$K$24,($Y34-1)*(Escalation!$I$22+1)+CT$4-SSSModel!$C$3+1,MAX(0,CT$4-$DZ34-$CA$4+1),1,MIN($DZ34,CT$4-$CA$4+1))),
     IF(SSSModel!$C$4="PV",AV34*$EA34*(1+SSSModel!$C$2),
     IF(SSSModel!$C$4="FCR",$EC34*SUM(OFFSET($AC34,0,MAX(CT$4-$AC$4-$DZ34+1,0),1,MIN($DZ34,CT$4-$AC$4+1))),0)))),
SUM($AC34:$BZ34)*
     IF(SSSModel!$C$4="RR",OFFSET(Profiles!$K$2,$Z34,MAX(Profiles!$C$2,AV$4-$W34)),
     IF(SSSModel!$C$4="ECC",$EA34*$EB34*IF(MAX(Escalation!$C$2,AV$4-$W34)&gt;$DZ34-1,0,OFFSET(Escalation!$K$2,$Y34,MAX(Escalation!$C$2,AV$4-$W34))),
     IF(SSSModel!$C$4="PV",IF(CT$4=$W34,$EA34*(1+SSSModel!$C$2),0),
     IF(SSSModel!$C$4="FCR",IF(AND(CT$4&gt;=$W34,OFFSET(Profiles!$K$2,$Z34,MAX(Profiles!$C$2,AV$4-$W34))&gt;0),$EC34,0),0))))))</f>
        <v>0</v>
      </c>
      <c r="CU34" s="135">
        <f ca="1">IF(OR($Z34=0,SSSModel!$C$4="CF"),AW34,
IF(LEFT($V34,3)="ON_",
     IF(SSSModel!$C$4="RR",SUMPRODUCT(OFFSET($AC34,0,0,1,$CB$2),OFFSET(Profiles!$K$28,($Z34-1)*(Profiles!$I$26+1)+CU$4-SSSModel!$C$3+1,0,1,$CB$2)),
     IF(SSSModel!$C$4="ECC",$EA34*$EB34*SUMPRODUCT(OFFSET($AC34,0,MAX(0,CU$4-$DZ34-$CA$4+1),1,MIN($DZ34,CU$4-$CA$4+1)),OFFSET(Escalation!$K$24,($Y34-1)*(Escalation!$I$22+1)+CU$4-SSSModel!$C$3+1,MAX(0,CU$4-$DZ34-$CA$4+1),1,MIN($DZ34,CU$4-$CA$4+1))),
     IF(SSSModel!$C$4="PV",AW34*$EA34*(1+SSSModel!$C$2),
     IF(SSSModel!$C$4="FCR",$EC34*SUM(OFFSET($AC34,0,MAX(CU$4-$AC$4-$DZ34+1,0),1,MIN($DZ34,CU$4-$AC$4+1))),0)))),
SUM($AC34:$BZ34)*
     IF(SSSModel!$C$4="RR",OFFSET(Profiles!$K$2,$Z34,MAX(Profiles!$C$2,AW$4-$W34)),
     IF(SSSModel!$C$4="ECC",$EA34*$EB34*IF(MAX(Escalation!$C$2,AW$4-$W34)&gt;$DZ34-1,0,OFFSET(Escalation!$K$2,$Y34,MAX(Escalation!$C$2,AW$4-$W34))),
     IF(SSSModel!$C$4="PV",IF(CU$4=$W34,$EA34*(1+SSSModel!$C$2),0),
     IF(SSSModel!$C$4="FCR",IF(AND(CU$4&gt;=$W34,OFFSET(Profiles!$K$2,$Z34,MAX(Profiles!$C$2,AW$4-$W34))&gt;0),$EC34,0),0))))))</f>
        <v>0</v>
      </c>
      <c r="CV34" s="135">
        <f ca="1">IF(OR($Z34=0,SSSModel!$C$4="CF"),AX34,
IF(LEFT($V34,3)="ON_",
     IF(SSSModel!$C$4="RR",SUMPRODUCT(OFFSET($AC34,0,0,1,$CB$2),OFFSET(Profiles!$K$28,($Z34-1)*(Profiles!$I$26+1)+CV$4-SSSModel!$C$3+1,0,1,$CB$2)),
     IF(SSSModel!$C$4="ECC",$EA34*$EB34*SUMPRODUCT(OFFSET($AC34,0,MAX(0,CV$4-$DZ34-$CA$4+1),1,MIN($DZ34,CV$4-$CA$4+1)),OFFSET(Escalation!$K$24,($Y34-1)*(Escalation!$I$22+1)+CV$4-SSSModel!$C$3+1,MAX(0,CV$4-$DZ34-$CA$4+1),1,MIN($DZ34,CV$4-$CA$4+1))),
     IF(SSSModel!$C$4="PV",AX34*$EA34*(1+SSSModel!$C$2),
     IF(SSSModel!$C$4="FCR",$EC34*SUM(OFFSET($AC34,0,MAX(CV$4-$AC$4-$DZ34+1,0),1,MIN($DZ34,CV$4-$AC$4+1))),0)))),
SUM($AC34:$BZ34)*
     IF(SSSModel!$C$4="RR",OFFSET(Profiles!$K$2,$Z34,MAX(Profiles!$C$2,AX$4-$W34)),
     IF(SSSModel!$C$4="ECC",$EA34*$EB34*IF(MAX(Escalation!$C$2,AX$4-$W34)&gt;$DZ34-1,0,OFFSET(Escalation!$K$2,$Y34,MAX(Escalation!$C$2,AX$4-$W34))),
     IF(SSSModel!$C$4="PV",IF(CV$4=$W34,$EA34*(1+SSSModel!$C$2),0),
     IF(SSSModel!$C$4="FCR",IF(AND(CV$4&gt;=$W34,OFFSET(Profiles!$K$2,$Z34,MAX(Profiles!$C$2,AX$4-$W34))&gt;0),$EC34,0),0))))))</f>
        <v>0</v>
      </c>
      <c r="CW34" s="135">
        <f ca="1">IF(OR($Z34=0,SSSModel!$C$4="CF"),AY34,
IF(LEFT($V34,3)="ON_",
     IF(SSSModel!$C$4="RR",SUMPRODUCT(OFFSET($AC34,0,0,1,$CB$2),OFFSET(Profiles!$K$28,($Z34-1)*(Profiles!$I$26+1)+CW$4-SSSModel!$C$3+1,0,1,$CB$2)),
     IF(SSSModel!$C$4="ECC",$EA34*$EB34*SUMPRODUCT(OFFSET($AC34,0,MAX(0,CW$4-$DZ34-$CA$4+1),1,MIN($DZ34,CW$4-$CA$4+1)),OFFSET(Escalation!$K$24,($Y34-1)*(Escalation!$I$22+1)+CW$4-SSSModel!$C$3+1,MAX(0,CW$4-$DZ34-$CA$4+1),1,MIN($DZ34,CW$4-$CA$4+1))),
     IF(SSSModel!$C$4="PV",AY34*$EA34*(1+SSSModel!$C$2),
     IF(SSSModel!$C$4="FCR",$EC34*SUM(OFFSET($AC34,0,MAX(CW$4-$AC$4-$DZ34+1,0),1,MIN($DZ34,CW$4-$AC$4+1))),0)))),
SUM($AC34:$BZ34)*
     IF(SSSModel!$C$4="RR",OFFSET(Profiles!$K$2,$Z34,MAX(Profiles!$C$2,AY$4-$W34)),
     IF(SSSModel!$C$4="ECC",$EA34*$EB34*IF(MAX(Escalation!$C$2,AY$4-$W34)&gt;$DZ34-1,0,OFFSET(Escalation!$K$2,$Y34,MAX(Escalation!$C$2,AY$4-$W34))),
     IF(SSSModel!$C$4="PV",IF(CW$4=$W34,$EA34*(1+SSSModel!$C$2),0),
     IF(SSSModel!$C$4="FCR",IF(AND(CW$4&gt;=$W34,OFFSET(Profiles!$K$2,$Z34,MAX(Profiles!$C$2,AY$4-$W34))&gt;0),$EC34,0),0))))))</f>
        <v>0</v>
      </c>
      <c r="CX34" s="135">
        <f ca="1">IF(OR($Z34=0,SSSModel!$C$4="CF"),AZ34,
IF(LEFT($V34,3)="ON_",
     IF(SSSModel!$C$4="RR",SUMPRODUCT(OFFSET($AC34,0,0,1,$CB$2),OFFSET(Profiles!$K$28,($Z34-1)*(Profiles!$I$26+1)+CX$4-SSSModel!$C$3+1,0,1,$CB$2)),
     IF(SSSModel!$C$4="ECC",$EA34*$EB34*SUMPRODUCT(OFFSET($AC34,0,MAX(0,CX$4-$DZ34-$CA$4+1),1,MIN($DZ34,CX$4-$CA$4+1)),OFFSET(Escalation!$K$24,($Y34-1)*(Escalation!$I$22+1)+CX$4-SSSModel!$C$3+1,MAX(0,CX$4-$DZ34-$CA$4+1),1,MIN($DZ34,CX$4-$CA$4+1))),
     IF(SSSModel!$C$4="PV",AZ34*$EA34*(1+SSSModel!$C$2),
     IF(SSSModel!$C$4="FCR",$EC34*SUM(OFFSET($AC34,0,MAX(CX$4-$AC$4-$DZ34+1,0),1,MIN($DZ34,CX$4-$AC$4+1))),0)))),
SUM($AC34:$BZ34)*
     IF(SSSModel!$C$4="RR",OFFSET(Profiles!$K$2,$Z34,MAX(Profiles!$C$2,AZ$4-$W34)),
     IF(SSSModel!$C$4="ECC",$EA34*$EB34*IF(MAX(Escalation!$C$2,AZ$4-$W34)&gt;$DZ34-1,0,OFFSET(Escalation!$K$2,$Y34,MAX(Escalation!$C$2,AZ$4-$W34))),
     IF(SSSModel!$C$4="PV",IF(CX$4=$W34,$EA34*(1+SSSModel!$C$2),0),
     IF(SSSModel!$C$4="FCR",IF(AND(CX$4&gt;=$W34,OFFSET(Profiles!$K$2,$Z34,MAX(Profiles!$C$2,AZ$4-$W34))&gt;0),$EC34,0),0))))))</f>
        <v>0</v>
      </c>
      <c r="CY34" s="135">
        <f ca="1">IF(OR($Z34=0,SSSModel!$C$4="CF"),BA34,
IF(LEFT($V34,3)="ON_",
     IF(SSSModel!$C$4="RR",SUMPRODUCT(OFFSET($AC34,0,0,1,$CB$2),OFFSET(Profiles!$K$28,($Z34-1)*(Profiles!$I$26+1)+CY$4-SSSModel!$C$3+1,0,1,$CB$2)),
     IF(SSSModel!$C$4="ECC",$EA34*$EB34*SUMPRODUCT(OFFSET($AC34,0,MAX(0,CY$4-$DZ34-$CA$4+1),1,MIN($DZ34,CY$4-$CA$4+1)),OFFSET(Escalation!$K$24,($Y34-1)*(Escalation!$I$22+1)+CY$4-SSSModel!$C$3+1,MAX(0,CY$4-$DZ34-$CA$4+1),1,MIN($DZ34,CY$4-$CA$4+1))),
     IF(SSSModel!$C$4="PV",BA34*$EA34*(1+SSSModel!$C$2),
     IF(SSSModel!$C$4="FCR",$EC34*SUM(OFFSET($AC34,0,MAX(CY$4-$AC$4-$DZ34+1,0),1,MIN($DZ34,CY$4-$AC$4+1))),0)))),
SUM($AC34:$BZ34)*
     IF(SSSModel!$C$4="RR",OFFSET(Profiles!$K$2,$Z34,MAX(Profiles!$C$2,BA$4-$W34)),
     IF(SSSModel!$C$4="ECC",$EA34*$EB34*IF(MAX(Escalation!$C$2,BA$4-$W34)&gt;$DZ34-1,0,OFFSET(Escalation!$K$2,$Y34,MAX(Escalation!$C$2,BA$4-$W34))),
     IF(SSSModel!$C$4="PV",IF(CY$4=$W34,$EA34*(1+SSSModel!$C$2),0),
     IF(SSSModel!$C$4="FCR",IF(AND(CY$4&gt;=$W34,OFFSET(Profiles!$K$2,$Z34,MAX(Profiles!$C$2,BA$4-$W34))&gt;0),$EC34,0),0))))))</f>
        <v>0</v>
      </c>
      <c r="CZ34" s="135">
        <f ca="1">IF(OR($Z34=0,SSSModel!$C$4="CF"),BB34,
IF(LEFT($V34,3)="ON_",
     IF(SSSModel!$C$4="RR",SUMPRODUCT(OFFSET($AC34,0,0,1,$CB$2),OFFSET(Profiles!$K$28,($Z34-1)*(Profiles!$I$26+1)+CZ$4-SSSModel!$C$3+1,0,1,$CB$2)),
     IF(SSSModel!$C$4="ECC",$EA34*$EB34*SUMPRODUCT(OFFSET($AC34,0,MAX(0,CZ$4-$DZ34-$CA$4+1),1,MIN($DZ34,CZ$4-$CA$4+1)),OFFSET(Escalation!$K$24,($Y34-1)*(Escalation!$I$22+1)+CZ$4-SSSModel!$C$3+1,MAX(0,CZ$4-$DZ34-$CA$4+1),1,MIN($DZ34,CZ$4-$CA$4+1))),
     IF(SSSModel!$C$4="PV",BB34*$EA34*(1+SSSModel!$C$2),
     IF(SSSModel!$C$4="FCR",$EC34*SUM(OFFSET($AC34,0,MAX(CZ$4-$AC$4-$DZ34+1,0),1,MIN($DZ34,CZ$4-$AC$4+1))),0)))),
SUM($AC34:$BZ34)*
     IF(SSSModel!$C$4="RR",OFFSET(Profiles!$K$2,$Z34,MAX(Profiles!$C$2,BB$4-$W34)),
     IF(SSSModel!$C$4="ECC",$EA34*$EB34*IF(MAX(Escalation!$C$2,BB$4-$W34)&gt;$DZ34-1,0,OFFSET(Escalation!$K$2,$Y34,MAX(Escalation!$C$2,BB$4-$W34))),
     IF(SSSModel!$C$4="PV",IF(CZ$4=$W34,$EA34*(1+SSSModel!$C$2),0),
     IF(SSSModel!$C$4="FCR",IF(AND(CZ$4&gt;=$W34,OFFSET(Profiles!$K$2,$Z34,MAX(Profiles!$C$2,BB$4-$W34))&gt;0),$EC34,0),0))))))</f>
        <v>0</v>
      </c>
      <c r="DA34" s="135">
        <f ca="1">IF(OR($Z34=0,SSSModel!$C$4="CF"),BC34,
IF(LEFT($V34,3)="ON_",
     IF(SSSModel!$C$4="RR",SUMPRODUCT(OFFSET($AC34,0,0,1,$CB$2),OFFSET(Profiles!$K$28,($Z34-1)*(Profiles!$I$26+1)+DA$4-SSSModel!$C$3+1,0,1,$CB$2)),
     IF(SSSModel!$C$4="ECC",$EA34*$EB34*SUMPRODUCT(OFFSET($AC34,0,MAX(0,DA$4-$DZ34-$CA$4+1),1,MIN($DZ34,DA$4-$CA$4+1)),OFFSET(Escalation!$K$24,($Y34-1)*(Escalation!$I$22+1)+DA$4-SSSModel!$C$3+1,MAX(0,DA$4-$DZ34-$CA$4+1),1,MIN($DZ34,DA$4-$CA$4+1))),
     IF(SSSModel!$C$4="PV",BC34*$EA34*(1+SSSModel!$C$2),
     IF(SSSModel!$C$4="FCR",$EC34*SUM(OFFSET($AC34,0,MAX(DA$4-$AC$4-$DZ34+1,0),1,MIN($DZ34,DA$4-$AC$4+1))),0)))),
SUM($AC34:$BZ34)*
     IF(SSSModel!$C$4="RR",OFFSET(Profiles!$K$2,$Z34,MAX(Profiles!$C$2,BC$4-$W34)),
     IF(SSSModel!$C$4="ECC",$EA34*$EB34*IF(MAX(Escalation!$C$2,BC$4-$W34)&gt;$DZ34-1,0,OFFSET(Escalation!$K$2,$Y34,MAX(Escalation!$C$2,BC$4-$W34))),
     IF(SSSModel!$C$4="PV",IF(DA$4=$W34,$EA34*(1+SSSModel!$C$2),0),
     IF(SSSModel!$C$4="FCR",IF(AND(DA$4&gt;=$W34,OFFSET(Profiles!$K$2,$Z34,MAX(Profiles!$C$2,BC$4-$W34))&gt;0),$EC34,0),0))))))</f>
        <v>0</v>
      </c>
      <c r="DB34" s="135">
        <f ca="1">IF(OR($Z34=0,SSSModel!$C$4="CF"),BD34,
IF(LEFT($V34,3)="ON_",
     IF(SSSModel!$C$4="RR",SUMPRODUCT(OFFSET($AC34,0,0,1,$CB$2),OFFSET(Profiles!$K$28,($Z34-1)*(Profiles!$I$26+1)+DB$4-SSSModel!$C$3+1,0,1,$CB$2)),
     IF(SSSModel!$C$4="ECC",$EA34*$EB34*SUMPRODUCT(OFFSET($AC34,0,MAX(0,DB$4-$DZ34-$CA$4+1),1,MIN($DZ34,DB$4-$CA$4+1)),OFFSET(Escalation!$K$24,($Y34-1)*(Escalation!$I$22+1)+DB$4-SSSModel!$C$3+1,MAX(0,DB$4-$DZ34-$CA$4+1),1,MIN($DZ34,DB$4-$CA$4+1))),
     IF(SSSModel!$C$4="PV",BD34*$EA34*(1+SSSModel!$C$2),
     IF(SSSModel!$C$4="FCR",$EC34*SUM(OFFSET($AC34,0,MAX(DB$4-$AC$4-$DZ34+1,0),1,MIN($DZ34,DB$4-$AC$4+1))),0)))),
SUM($AC34:$BZ34)*
     IF(SSSModel!$C$4="RR",OFFSET(Profiles!$K$2,$Z34,MAX(Profiles!$C$2,BD$4-$W34)),
     IF(SSSModel!$C$4="ECC",$EA34*$EB34*IF(MAX(Escalation!$C$2,BD$4-$W34)&gt;$DZ34-1,0,OFFSET(Escalation!$K$2,$Y34,MAX(Escalation!$C$2,BD$4-$W34))),
     IF(SSSModel!$C$4="PV",IF(DB$4=$W34,$EA34*(1+SSSModel!$C$2),0),
     IF(SSSModel!$C$4="FCR",IF(AND(DB$4&gt;=$W34,OFFSET(Profiles!$K$2,$Z34,MAX(Profiles!$C$2,BD$4-$W34))&gt;0),$EC34,0),0))))))</f>
        <v>0</v>
      </c>
      <c r="DC34" s="135">
        <f ca="1">IF(OR($Z34=0,SSSModel!$C$4="CF"),BE34,
IF(LEFT($V34,3)="ON_",
     IF(SSSModel!$C$4="RR",SUMPRODUCT(OFFSET($AC34,0,0,1,$CB$2),OFFSET(Profiles!$K$28,($Z34-1)*(Profiles!$I$26+1)+DC$4-SSSModel!$C$3+1,0,1,$CB$2)),
     IF(SSSModel!$C$4="ECC",$EA34*$EB34*SUMPRODUCT(OFFSET($AC34,0,MAX(0,DC$4-$DZ34-$CA$4+1),1,MIN($DZ34,DC$4-$CA$4+1)),OFFSET(Escalation!$K$24,($Y34-1)*(Escalation!$I$22+1)+DC$4-SSSModel!$C$3+1,MAX(0,DC$4-$DZ34-$CA$4+1),1,MIN($DZ34,DC$4-$CA$4+1))),
     IF(SSSModel!$C$4="PV",BE34*$EA34*(1+SSSModel!$C$2),
     IF(SSSModel!$C$4="FCR",$EC34*SUM(OFFSET($AC34,0,MAX(DC$4-$AC$4-$DZ34+1,0),1,MIN($DZ34,DC$4-$AC$4+1))),0)))),
SUM($AC34:$BZ34)*
     IF(SSSModel!$C$4="RR",OFFSET(Profiles!$K$2,$Z34,MAX(Profiles!$C$2,BE$4-$W34)),
     IF(SSSModel!$C$4="ECC",$EA34*$EB34*IF(MAX(Escalation!$C$2,BE$4-$W34)&gt;$DZ34-1,0,OFFSET(Escalation!$K$2,$Y34,MAX(Escalation!$C$2,BE$4-$W34))),
     IF(SSSModel!$C$4="PV",IF(DC$4=$W34,$EA34*(1+SSSModel!$C$2),0),
     IF(SSSModel!$C$4="FCR",IF(AND(DC$4&gt;=$W34,OFFSET(Profiles!$K$2,$Z34,MAX(Profiles!$C$2,BE$4-$W34))&gt;0),$EC34,0),0))))))</f>
        <v>0</v>
      </c>
      <c r="DD34" s="135">
        <f ca="1">IF(OR($Z34=0,SSSModel!$C$4="CF"),BF34,
IF(LEFT($V34,3)="ON_",
     IF(SSSModel!$C$4="RR",SUMPRODUCT(OFFSET($AC34,0,0,1,$CB$2),OFFSET(Profiles!$K$28,($Z34-1)*(Profiles!$I$26+1)+DD$4-SSSModel!$C$3+1,0,1,$CB$2)),
     IF(SSSModel!$C$4="ECC",$EA34*$EB34*SUMPRODUCT(OFFSET($AC34,0,MAX(0,DD$4-$DZ34-$CA$4+1),1,MIN($DZ34,DD$4-$CA$4+1)),OFFSET(Escalation!$K$24,($Y34-1)*(Escalation!$I$22+1)+DD$4-SSSModel!$C$3+1,MAX(0,DD$4-$DZ34-$CA$4+1),1,MIN($DZ34,DD$4-$CA$4+1))),
     IF(SSSModel!$C$4="PV",BF34*$EA34*(1+SSSModel!$C$2),
     IF(SSSModel!$C$4="FCR",$EC34*SUM(OFFSET($AC34,0,MAX(DD$4-$AC$4-$DZ34+1,0),1,MIN($DZ34,DD$4-$AC$4+1))),0)))),
SUM($AC34:$BZ34)*
     IF(SSSModel!$C$4="RR",OFFSET(Profiles!$K$2,$Z34,MAX(Profiles!$C$2,BF$4-$W34)),
     IF(SSSModel!$C$4="ECC",$EA34*$EB34*IF(MAX(Escalation!$C$2,BF$4-$W34)&gt;$DZ34-1,0,OFFSET(Escalation!$K$2,$Y34,MAX(Escalation!$C$2,BF$4-$W34))),
     IF(SSSModel!$C$4="PV",IF(DD$4=$W34,$EA34*(1+SSSModel!$C$2),0),
     IF(SSSModel!$C$4="FCR",IF(AND(DD$4&gt;=$W34,OFFSET(Profiles!$K$2,$Z34,MAX(Profiles!$C$2,BF$4-$W34))&gt;0),$EC34,0),0))))))</f>
        <v>0</v>
      </c>
      <c r="DE34" s="135">
        <f ca="1">IF(OR($Z34=0,SSSModel!$C$4="CF"),BG34,
IF(LEFT($V34,3)="ON_",
     IF(SSSModel!$C$4="RR",SUMPRODUCT(OFFSET($AC34,0,0,1,$CB$2),OFFSET(Profiles!$K$28,($Z34-1)*(Profiles!$I$26+1)+DE$4-SSSModel!$C$3+1,0,1,$CB$2)),
     IF(SSSModel!$C$4="ECC",$EA34*$EB34*SUMPRODUCT(OFFSET($AC34,0,MAX(0,DE$4-$DZ34-$CA$4+1),1,MIN($DZ34,DE$4-$CA$4+1)),OFFSET(Escalation!$K$24,($Y34-1)*(Escalation!$I$22+1)+DE$4-SSSModel!$C$3+1,MAX(0,DE$4-$DZ34-$CA$4+1),1,MIN($DZ34,DE$4-$CA$4+1))),
     IF(SSSModel!$C$4="PV",BG34*$EA34*(1+SSSModel!$C$2),
     IF(SSSModel!$C$4="FCR",$EC34*SUM(OFFSET($AC34,0,MAX(DE$4-$AC$4-$DZ34+1,0),1,MIN($DZ34,DE$4-$AC$4+1))),0)))),
SUM($AC34:$BZ34)*
     IF(SSSModel!$C$4="RR",OFFSET(Profiles!$K$2,$Z34,MAX(Profiles!$C$2,BG$4-$W34)),
     IF(SSSModel!$C$4="ECC",$EA34*$EB34*IF(MAX(Escalation!$C$2,BG$4-$W34)&gt;$DZ34-1,0,OFFSET(Escalation!$K$2,$Y34,MAX(Escalation!$C$2,BG$4-$W34))),
     IF(SSSModel!$C$4="PV",IF(DE$4=$W34,$EA34*(1+SSSModel!$C$2),0),
     IF(SSSModel!$C$4="FCR",IF(AND(DE$4&gt;=$W34,OFFSET(Profiles!$K$2,$Z34,MAX(Profiles!$C$2,BG$4-$W34))&gt;0),$EC34,0),0))))))</f>
        <v>0</v>
      </c>
      <c r="DF34" s="135">
        <f ca="1">IF(OR($Z34=0,SSSModel!$C$4="CF"),BH34,
IF(LEFT($V34,3)="ON_",
     IF(SSSModel!$C$4="RR",SUMPRODUCT(OFFSET($AC34,0,0,1,$CB$2),OFFSET(Profiles!$K$28,($Z34-1)*(Profiles!$I$26+1)+DF$4-SSSModel!$C$3+1,0,1,$CB$2)),
     IF(SSSModel!$C$4="ECC",$EA34*$EB34*SUMPRODUCT(OFFSET($AC34,0,MAX(0,DF$4-$DZ34-$CA$4+1),1,MIN($DZ34,DF$4-$CA$4+1)),OFFSET(Escalation!$K$24,($Y34-1)*(Escalation!$I$22+1)+DF$4-SSSModel!$C$3+1,MAX(0,DF$4-$DZ34-$CA$4+1),1,MIN($DZ34,DF$4-$CA$4+1))),
     IF(SSSModel!$C$4="PV",BH34*$EA34*(1+SSSModel!$C$2),
     IF(SSSModel!$C$4="FCR",$EC34*SUM(OFFSET($AC34,0,MAX(DF$4-$AC$4-$DZ34+1,0),1,MIN($DZ34,DF$4-$AC$4+1))),0)))),
SUM($AC34:$BZ34)*
     IF(SSSModel!$C$4="RR",OFFSET(Profiles!$K$2,$Z34,MAX(Profiles!$C$2,BH$4-$W34)),
     IF(SSSModel!$C$4="ECC",$EA34*$EB34*IF(MAX(Escalation!$C$2,BH$4-$W34)&gt;$DZ34-1,0,OFFSET(Escalation!$K$2,$Y34,MAX(Escalation!$C$2,BH$4-$W34))),
     IF(SSSModel!$C$4="PV",IF(DF$4=$W34,$EA34*(1+SSSModel!$C$2),0),
     IF(SSSModel!$C$4="FCR",IF(AND(DF$4&gt;=$W34,OFFSET(Profiles!$K$2,$Z34,MAX(Profiles!$C$2,BH$4-$W34))&gt;0),$EC34,0),0))))))</f>
        <v>0</v>
      </c>
      <c r="DG34" s="135">
        <f ca="1">IF(OR($Z34=0,SSSModel!$C$4="CF"),BI34,
IF(LEFT($V34,3)="ON_",
     IF(SSSModel!$C$4="RR",SUMPRODUCT(OFFSET($AC34,0,0,1,$CB$2),OFFSET(Profiles!$K$28,($Z34-1)*(Profiles!$I$26+1)+DG$4-SSSModel!$C$3+1,0,1,$CB$2)),
     IF(SSSModel!$C$4="ECC",$EA34*$EB34*SUMPRODUCT(OFFSET($AC34,0,MAX(0,DG$4-$DZ34-$CA$4+1),1,MIN($DZ34,DG$4-$CA$4+1)),OFFSET(Escalation!$K$24,($Y34-1)*(Escalation!$I$22+1)+DG$4-SSSModel!$C$3+1,MAX(0,DG$4-$DZ34-$CA$4+1),1,MIN($DZ34,DG$4-$CA$4+1))),
     IF(SSSModel!$C$4="PV",BI34*$EA34*(1+SSSModel!$C$2),
     IF(SSSModel!$C$4="FCR",$EC34*SUM(OFFSET($AC34,0,MAX(DG$4-$AC$4-$DZ34+1,0),1,MIN($DZ34,DG$4-$AC$4+1))),0)))),
SUM($AC34:$BZ34)*
     IF(SSSModel!$C$4="RR",OFFSET(Profiles!$K$2,$Z34,MAX(Profiles!$C$2,BI$4-$W34)),
     IF(SSSModel!$C$4="ECC",$EA34*$EB34*IF(MAX(Escalation!$C$2,BI$4-$W34)&gt;$DZ34-1,0,OFFSET(Escalation!$K$2,$Y34,MAX(Escalation!$C$2,BI$4-$W34))),
     IF(SSSModel!$C$4="PV",IF(DG$4=$W34,$EA34*(1+SSSModel!$C$2),0),
     IF(SSSModel!$C$4="FCR",IF(AND(DG$4&gt;=$W34,OFFSET(Profiles!$K$2,$Z34,MAX(Profiles!$C$2,BI$4-$W34))&gt;0),$EC34,0),0))))))</f>
        <v>0</v>
      </c>
      <c r="DH34" s="135">
        <f ca="1">IF(OR($Z34=0,SSSModel!$C$4="CF"),BJ34,
IF(LEFT($V34,3)="ON_",
     IF(SSSModel!$C$4="RR",SUMPRODUCT(OFFSET($AC34,0,0,1,$CB$2),OFFSET(Profiles!$K$28,($Z34-1)*(Profiles!$I$26+1)+DH$4-SSSModel!$C$3+1,0,1,$CB$2)),
     IF(SSSModel!$C$4="ECC",$EA34*$EB34*SUMPRODUCT(OFFSET($AC34,0,MAX(0,DH$4-$DZ34-$CA$4+1),1,MIN($DZ34,DH$4-$CA$4+1)),OFFSET(Escalation!$K$24,($Y34-1)*(Escalation!$I$22+1)+DH$4-SSSModel!$C$3+1,MAX(0,DH$4-$DZ34-$CA$4+1),1,MIN($DZ34,DH$4-$CA$4+1))),
     IF(SSSModel!$C$4="PV",BJ34*$EA34*(1+SSSModel!$C$2),
     IF(SSSModel!$C$4="FCR",$EC34*SUM(OFFSET($AC34,0,MAX(DH$4-$AC$4-$DZ34+1,0),1,MIN($DZ34,DH$4-$AC$4+1))),0)))),
SUM($AC34:$BZ34)*
     IF(SSSModel!$C$4="RR",OFFSET(Profiles!$K$2,$Z34,MAX(Profiles!$C$2,BJ$4-$W34)),
     IF(SSSModel!$C$4="ECC",$EA34*$EB34*IF(MAX(Escalation!$C$2,BJ$4-$W34)&gt;$DZ34-1,0,OFFSET(Escalation!$K$2,$Y34,MAX(Escalation!$C$2,BJ$4-$W34))),
     IF(SSSModel!$C$4="PV",IF(DH$4=$W34,$EA34*(1+SSSModel!$C$2),0),
     IF(SSSModel!$C$4="FCR",IF(AND(DH$4&gt;=$W34,OFFSET(Profiles!$K$2,$Z34,MAX(Profiles!$C$2,BJ$4-$W34))&gt;0),$EC34,0),0))))))</f>
        <v>0</v>
      </c>
      <c r="DI34" s="135">
        <f ca="1">IF(OR($Z34=0,SSSModel!$C$4="CF"),BK34,
IF(LEFT($V34,3)="ON_",
     IF(SSSModel!$C$4="RR",SUMPRODUCT(OFFSET($AC34,0,0,1,$CB$2),OFFSET(Profiles!$K$28,($Z34-1)*(Profiles!$I$26+1)+DI$4-SSSModel!$C$3+1,0,1,$CB$2)),
     IF(SSSModel!$C$4="ECC",$EA34*$EB34*SUMPRODUCT(OFFSET($AC34,0,MAX(0,DI$4-$DZ34-$CA$4+1),1,MIN($DZ34,DI$4-$CA$4+1)),OFFSET(Escalation!$K$24,($Y34-1)*(Escalation!$I$22+1)+DI$4-SSSModel!$C$3+1,MAX(0,DI$4-$DZ34-$CA$4+1),1,MIN($DZ34,DI$4-$CA$4+1))),
     IF(SSSModel!$C$4="PV",BK34*$EA34*(1+SSSModel!$C$2),
     IF(SSSModel!$C$4="FCR",$EC34*SUM(OFFSET($AC34,0,MAX(DI$4-$AC$4-$DZ34+1,0),1,MIN($DZ34,DI$4-$AC$4+1))),0)))),
SUM($AC34:$BZ34)*
     IF(SSSModel!$C$4="RR",OFFSET(Profiles!$K$2,$Z34,MAX(Profiles!$C$2,BK$4-$W34)),
     IF(SSSModel!$C$4="ECC",$EA34*$EB34*IF(MAX(Escalation!$C$2,BK$4-$W34)&gt;$DZ34-1,0,OFFSET(Escalation!$K$2,$Y34,MAX(Escalation!$C$2,BK$4-$W34))),
     IF(SSSModel!$C$4="PV",IF(DI$4=$W34,$EA34*(1+SSSModel!$C$2),0),
     IF(SSSModel!$C$4="FCR",IF(AND(DI$4&gt;=$W34,OFFSET(Profiles!$K$2,$Z34,MAX(Profiles!$C$2,BK$4-$W34))&gt;0),$EC34,0),0))))))</f>
        <v>0</v>
      </c>
      <c r="DJ34" s="135">
        <f ca="1">IF(OR($Z34=0,SSSModel!$C$4="CF"),BL34,
IF(LEFT($V34,3)="ON_",
     IF(SSSModel!$C$4="RR",SUMPRODUCT(OFFSET($AC34,0,0,1,$CB$2),OFFSET(Profiles!$K$28,($Z34-1)*(Profiles!$I$26+1)+DJ$4-SSSModel!$C$3+1,0,1,$CB$2)),
     IF(SSSModel!$C$4="ECC",$EA34*$EB34*SUMPRODUCT(OFFSET($AC34,0,MAX(0,DJ$4-$DZ34-$CA$4+1),1,MIN($DZ34,DJ$4-$CA$4+1)),OFFSET(Escalation!$K$24,($Y34-1)*(Escalation!$I$22+1)+DJ$4-SSSModel!$C$3+1,MAX(0,DJ$4-$DZ34-$CA$4+1),1,MIN($DZ34,DJ$4-$CA$4+1))),
     IF(SSSModel!$C$4="PV",BL34*$EA34*(1+SSSModel!$C$2),
     IF(SSSModel!$C$4="FCR",$EC34*SUM(OFFSET($AC34,0,MAX(DJ$4-$AC$4-$DZ34+1,0),1,MIN($DZ34,DJ$4-$AC$4+1))),0)))),
SUM($AC34:$BZ34)*
     IF(SSSModel!$C$4="RR",OFFSET(Profiles!$K$2,$Z34,MAX(Profiles!$C$2,BL$4-$W34)),
     IF(SSSModel!$C$4="ECC",$EA34*$EB34*IF(MAX(Escalation!$C$2,BL$4-$W34)&gt;$DZ34-1,0,OFFSET(Escalation!$K$2,$Y34,MAX(Escalation!$C$2,BL$4-$W34))),
     IF(SSSModel!$C$4="PV",IF(DJ$4=$W34,$EA34*(1+SSSModel!$C$2),0),
     IF(SSSModel!$C$4="FCR",IF(AND(DJ$4&gt;=$W34,OFFSET(Profiles!$K$2,$Z34,MAX(Profiles!$C$2,BL$4-$W34))&gt;0),$EC34,0),0))))))</f>
        <v>0</v>
      </c>
      <c r="DK34" s="135">
        <f ca="1">IF(OR($Z34=0,SSSModel!$C$4="CF"),BM34,
IF(LEFT($V34,3)="ON_",
     IF(SSSModel!$C$4="RR",SUMPRODUCT(OFFSET($AC34,0,0,1,$CB$2),OFFSET(Profiles!$K$28,($Z34-1)*(Profiles!$I$26+1)+DK$4-SSSModel!$C$3+1,0,1,$CB$2)),
     IF(SSSModel!$C$4="ECC",$EA34*$EB34*SUMPRODUCT(OFFSET($AC34,0,MAX(0,DK$4-$DZ34-$CA$4+1),1,MIN($DZ34,DK$4-$CA$4+1)),OFFSET(Escalation!$K$24,($Y34-1)*(Escalation!$I$22+1)+DK$4-SSSModel!$C$3+1,MAX(0,DK$4-$DZ34-$CA$4+1),1,MIN($DZ34,DK$4-$CA$4+1))),
     IF(SSSModel!$C$4="PV",BM34*$EA34*(1+SSSModel!$C$2),
     IF(SSSModel!$C$4="FCR",$EC34*SUM(OFFSET($AC34,0,MAX(DK$4-$AC$4-$DZ34+1,0),1,MIN($DZ34,DK$4-$AC$4+1))),0)))),
SUM($AC34:$BZ34)*
     IF(SSSModel!$C$4="RR",OFFSET(Profiles!$K$2,$Z34,MAX(Profiles!$C$2,BM$4-$W34)),
     IF(SSSModel!$C$4="ECC",$EA34*$EB34*IF(MAX(Escalation!$C$2,BM$4-$W34)&gt;$DZ34-1,0,OFFSET(Escalation!$K$2,$Y34,MAX(Escalation!$C$2,BM$4-$W34))),
     IF(SSSModel!$C$4="PV",IF(DK$4=$W34,$EA34*(1+SSSModel!$C$2),0),
     IF(SSSModel!$C$4="FCR",IF(AND(DK$4&gt;=$W34,OFFSET(Profiles!$K$2,$Z34,MAX(Profiles!$C$2,BM$4-$W34))&gt;0),$EC34,0),0))))))</f>
        <v>0</v>
      </c>
      <c r="DL34" s="135">
        <f ca="1">IF(OR($Z34=0,SSSModel!$C$4="CF"),BN34,
IF(LEFT($V34,3)="ON_",
     IF(SSSModel!$C$4="RR",SUMPRODUCT(OFFSET($AC34,0,0,1,$CB$2),OFFSET(Profiles!$K$28,($Z34-1)*(Profiles!$I$26+1)+DL$4-SSSModel!$C$3+1,0,1,$CB$2)),
     IF(SSSModel!$C$4="ECC",$EA34*$EB34*SUMPRODUCT(OFFSET($AC34,0,MAX(0,DL$4-$DZ34-$CA$4+1),1,MIN($DZ34,DL$4-$CA$4+1)),OFFSET(Escalation!$K$24,($Y34-1)*(Escalation!$I$22+1)+DL$4-SSSModel!$C$3+1,MAX(0,DL$4-$DZ34-$CA$4+1),1,MIN($DZ34,DL$4-$CA$4+1))),
     IF(SSSModel!$C$4="PV",BN34*$EA34*(1+SSSModel!$C$2),
     IF(SSSModel!$C$4="FCR",$EC34*SUM(OFFSET($AC34,0,MAX(DL$4-$AC$4-$DZ34+1,0),1,MIN($DZ34,DL$4-$AC$4+1))),0)))),
SUM($AC34:$BZ34)*
     IF(SSSModel!$C$4="RR",OFFSET(Profiles!$K$2,$Z34,MAX(Profiles!$C$2,BN$4-$W34)),
     IF(SSSModel!$C$4="ECC",$EA34*$EB34*IF(MAX(Escalation!$C$2,BN$4-$W34)&gt;$DZ34-1,0,OFFSET(Escalation!$K$2,$Y34,MAX(Escalation!$C$2,BN$4-$W34))),
     IF(SSSModel!$C$4="PV",IF(DL$4=$W34,$EA34*(1+SSSModel!$C$2),0),
     IF(SSSModel!$C$4="FCR",IF(AND(DL$4&gt;=$W34,OFFSET(Profiles!$K$2,$Z34,MAX(Profiles!$C$2,BN$4-$W34))&gt;0),$EC34,0),0))))))</f>
        <v>0</v>
      </c>
      <c r="DM34" s="135">
        <f ca="1">IF(OR($Z34=0,SSSModel!$C$4="CF"),BO34,
IF(LEFT($V34,3)="ON_",
     IF(SSSModel!$C$4="RR",SUMPRODUCT(OFFSET($AC34,0,0,1,$CB$2),OFFSET(Profiles!$K$28,($Z34-1)*(Profiles!$I$26+1)+DM$4-SSSModel!$C$3+1,0,1,$CB$2)),
     IF(SSSModel!$C$4="ECC",$EA34*$EB34*SUMPRODUCT(OFFSET($AC34,0,MAX(0,DM$4-$DZ34-$CA$4+1),1,MIN($DZ34,DM$4-$CA$4+1)),OFFSET(Escalation!$K$24,($Y34-1)*(Escalation!$I$22+1)+DM$4-SSSModel!$C$3+1,MAX(0,DM$4-$DZ34-$CA$4+1),1,MIN($DZ34,DM$4-$CA$4+1))),
     IF(SSSModel!$C$4="PV",BO34*$EA34*(1+SSSModel!$C$2),
     IF(SSSModel!$C$4="FCR",$EC34*SUM(OFFSET($AC34,0,MAX(DM$4-$AC$4-$DZ34+1,0),1,MIN($DZ34,DM$4-$AC$4+1))),0)))),
SUM($AC34:$BZ34)*
     IF(SSSModel!$C$4="RR",OFFSET(Profiles!$K$2,$Z34,MAX(Profiles!$C$2,BO$4-$W34)),
     IF(SSSModel!$C$4="ECC",$EA34*$EB34*IF(MAX(Escalation!$C$2,BO$4-$W34)&gt;$DZ34-1,0,OFFSET(Escalation!$K$2,$Y34,MAX(Escalation!$C$2,BO$4-$W34))),
     IF(SSSModel!$C$4="PV",IF(DM$4=$W34,$EA34*(1+SSSModel!$C$2),0),
     IF(SSSModel!$C$4="FCR",IF(AND(DM$4&gt;=$W34,OFFSET(Profiles!$K$2,$Z34,MAX(Profiles!$C$2,BO$4-$W34))&gt;0),$EC34,0),0))))))</f>
        <v>0</v>
      </c>
      <c r="DN34" s="135">
        <f ca="1">IF(OR($Z34=0,SSSModel!$C$4="CF"),BP34,
IF(LEFT($V34,3)="ON_",
     IF(SSSModel!$C$4="RR",SUMPRODUCT(OFFSET($AC34,0,0,1,$CB$2),OFFSET(Profiles!$K$28,($Z34-1)*(Profiles!$I$26+1)+DN$4-SSSModel!$C$3+1,0,1,$CB$2)),
     IF(SSSModel!$C$4="ECC",$EA34*$EB34*SUMPRODUCT(OFFSET($AC34,0,MAX(0,DN$4-$DZ34-$CA$4+1),1,MIN($DZ34,DN$4-$CA$4+1)),OFFSET(Escalation!$K$24,($Y34-1)*(Escalation!$I$22+1)+DN$4-SSSModel!$C$3+1,MAX(0,DN$4-$DZ34-$CA$4+1),1,MIN($DZ34,DN$4-$CA$4+1))),
     IF(SSSModel!$C$4="PV",BP34*$EA34*(1+SSSModel!$C$2),
     IF(SSSModel!$C$4="FCR",$EC34*SUM(OFFSET($AC34,0,MAX(DN$4-$AC$4-$DZ34+1,0),1,MIN($DZ34,DN$4-$AC$4+1))),0)))),
SUM($AC34:$BZ34)*
     IF(SSSModel!$C$4="RR",OFFSET(Profiles!$K$2,$Z34,MAX(Profiles!$C$2,BP$4-$W34)),
     IF(SSSModel!$C$4="ECC",$EA34*$EB34*IF(MAX(Escalation!$C$2,BP$4-$W34)&gt;$DZ34-1,0,OFFSET(Escalation!$K$2,$Y34,MAX(Escalation!$C$2,BP$4-$W34))),
     IF(SSSModel!$C$4="PV",IF(DN$4=$W34,$EA34*(1+SSSModel!$C$2),0),
     IF(SSSModel!$C$4="FCR",IF(AND(DN$4&gt;=$W34,OFFSET(Profiles!$K$2,$Z34,MAX(Profiles!$C$2,BP$4-$W34))&gt;0),$EC34,0),0))))))</f>
        <v>0</v>
      </c>
      <c r="DO34" s="135">
        <f ca="1">IF(OR($Z34=0,SSSModel!$C$4="CF"),BQ34,
IF(LEFT($V34,3)="ON_",
     IF(SSSModel!$C$4="RR",SUMPRODUCT(OFFSET($AC34,0,0,1,$CB$2),OFFSET(Profiles!$K$28,($Z34-1)*(Profiles!$I$26+1)+DO$4-SSSModel!$C$3+1,0,1,$CB$2)),
     IF(SSSModel!$C$4="ECC",$EA34*$EB34*SUMPRODUCT(OFFSET($AC34,0,MAX(0,DO$4-$DZ34-$CA$4+1),1,MIN($DZ34,DO$4-$CA$4+1)),OFFSET(Escalation!$K$24,($Y34-1)*(Escalation!$I$22+1)+DO$4-SSSModel!$C$3+1,MAX(0,DO$4-$DZ34-$CA$4+1),1,MIN($DZ34,DO$4-$CA$4+1))),
     IF(SSSModel!$C$4="PV",BQ34*$EA34*(1+SSSModel!$C$2),
     IF(SSSModel!$C$4="FCR",$EC34*SUM(OFFSET($AC34,0,MAX(DO$4-$AC$4-$DZ34+1,0),1,MIN($DZ34,DO$4-$AC$4+1))),0)))),
SUM($AC34:$BZ34)*
     IF(SSSModel!$C$4="RR",OFFSET(Profiles!$K$2,$Z34,MAX(Profiles!$C$2,BQ$4-$W34)),
     IF(SSSModel!$C$4="ECC",$EA34*$EB34*IF(MAX(Escalation!$C$2,BQ$4-$W34)&gt;$DZ34-1,0,OFFSET(Escalation!$K$2,$Y34,MAX(Escalation!$C$2,BQ$4-$W34))),
     IF(SSSModel!$C$4="PV",IF(DO$4=$W34,$EA34*(1+SSSModel!$C$2),0),
     IF(SSSModel!$C$4="FCR",IF(AND(DO$4&gt;=$W34,OFFSET(Profiles!$K$2,$Z34,MAX(Profiles!$C$2,BQ$4-$W34))&gt;0),$EC34,0),0))))))</f>
        <v>0</v>
      </c>
      <c r="DP34" s="135">
        <f ca="1">IF(OR($Z34=0,SSSModel!$C$4="CF"),BR34,
IF(LEFT($V34,3)="ON_",
     IF(SSSModel!$C$4="RR",SUMPRODUCT(OFFSET($AC34,0,0,1,$CB$2),OFFSET(Profiles!$K$28,($Z34-1)*(Profiles!$I$26+1)+DP$4-SSSModel!$C$3+1,0,1,$CB$2)),
     IF(SSSModel!$C$4="ECC",$EA34*$EB34*SUMPRODUCT(OFFSET($AC34,0,MAX(0,DP$4-$DZ34-$CA$4+1),1,MIN($DZ34,DP$4-$CA$4+1)),OFFSET(Escalation!$K$24,($Y34-1)*(Escalation!$I$22+1)+DP$4-SSSModel!$C$3+1,MAX(0,DP$4-$DZ34-$CA$4+1),1,MIN($DZ34,DP$4-$CA$4+1))),
     IF(SSSModel!$C$4="PV",BR34*$EA34*(1+SSSModel!$C$2),
     IF(SSSModel!$C$4="FCR",$EC34*SUM(OFFSET($AC34,0,MAX(DP$4-$AC$4-$DZ34+1,0),1,MIN($DZ34,DP$4-$AC$4+1))),0)))),
SUM($AC34:$BZ34)*
     IF(SSSModel!$C$4="RR",OFFSET(Profiles!$K$2,$Z34,MAX(Profiles!$C$2,BR$4-$W34)),
     IF(SSSModel!$C$4="ECC",$EA34*$EB34*IF(MAX(Escalation!$C$2,BR$4-$W34)&gt;$DZ34-1,0,OFFSET(Escalation!$K$2,$Y34,MAX(Escalation!$C$2,BR$4-$W34))),
     IF(SSSModel!$C$4="PV",IF(DP$4=$W34,$EA34*(1+SSSModel!$C$2),0),
     IF(SSSModel!$C$4="FCR",IF(AND(DP$4&gt;=$W34,OFFSET(Profiles!$K$2,$Z34,MAX(Profiles!$C$2,BR$4-$W34))&gt;0),$EC34,0),0))))))</f>
        <v>0</v>
      </c>
      <c r="DQ34" s="135">
        <f ca="1">IF(OR($Z34=0,SSSModel!$C$4="CF"),BS34,
IF(LEFT($V34,3)="ON_",
     IF(SSSModel!$C$4="RR",SUMPRODUCT(OFFSET($AC34,0,0,1,$CB$2),OFFSET(Profiles!$K$28,($Z34-1)*(Profiles!$I$26+1)+DQ$4-SSSModel!$C$3+1,0,1,$CB$2)),
     IF(SSSModel!$C$4="ECC",$EA34*$EB34*SUMPRODUCT(OFFSET($AC34,0,MAX(0,DQ$4-$DZ34-$CA$4+1),1,MIN($DZ34,DQ$4-$CA$4+1)),OFFSET(Escalation!$K$24,($Y34-1)*(Escalation!$I$22+1)+DQ$4-SSSModel!$C$3+1,MAX(0,DQ$4-$DZ34-$CA$4+1),1,MIN($DZ34,DQ$4-$CA$4+1))),
     IF(SSSModel!$C$4="PV",BS34*$EA34*(1+SSSModel!$C$2),
     IF(SSSModel!$C$4="FCR",$EC34*SUM(OFFSET($AC34,0,MAX(DQ$4-$AC$4-$DZ34+1,0),1,MIN($DZ34,DQ$4-$AC$4+1))),0)))),
SUM($AC34:$BZ34)*
     IF(SSSModel!$C$4="RR",OFFSET(Profiles!$K$2,$Z34,MAX(Profiles!$C$2,BS$4-$W34)),
     IF(SSSModel!$C$4="ECC",$EA34*$EB34*IF(MAX(Escalation!$C$2,BS$4-$W34)&gt;$DZ34-1,0,OFFSET(Escalation!$K$2,$Y34,MAX(Escalation!$C$2,BS$4-$W34))),
     IF(SSSModel!$C$4="PV",IF(DQ$4=$W34,$EA34*(1+SSSModel!$C$2),0),
     IF(SSSModel!$C$4="FCR",IF(AND(DQ$4&gt;=$W34,OFFSET(Profiles!$K$2,$Z34,MAX(Profiles!$C$2,BS$4-$W34))&gt;0),$EC34,0),0))))))</f>
        <v>0</v>
      </c>
      <c r="DR34" s="135">
        <f ca="1">IF(OR($Z34=0,SSSModel!$C$4="CF"),BT34,
IF(LEFT($V34,3)="ON_",
     IF(SSSModel!$C$4="RR",SUMPRODUCT(OFFSET($AC34,0,0,1,$CB$2),OFFSET(Profiles!$K$28,($Z34-1)*(Profiles!$I$26+1)+DR$4-SSSModel!$C$3+1,0,1,$CB$2)),
     IF(SSSModel!$C$4="ECC",$EA34*$EB34*SUMPRODUCT(OFFSET($AC34,0,MAX(0,DR$4-$DZ34-$CA$4+1),1,MIN($DZ34,DR$4-$CA$4+1)),OFFSET(Escalation!$K$24,($Y34-1)*(Escalation!$I$22+1)+DR$4-SSSModel!$C$3+1,MAX(0,DR$4-$DZ34-$CA$4+1),1,MIN($DZ34,DR$4-$CA$4+1))),
     IF(SSSModel!$C$4="PV",BT34*$EA34*(1+SSSModel!$C$2),
     IF(SSSModel!$C$4="FCR",$EC34*SUM(OFFSET($AC34,0,MAX(DR$4-$AC$4-$DZ34+1,0),1,MIN($DZ34,DR$4-$AC$4+1))),0)))),
SUM($AC34:$BZ34)*
     IF(SSSModel!$C$4="RR",OFFSET(Profiles!$K$2,$Z34,MAX(Profiles!$C$2,BT$4-$W34)),
     IF(SSSModel!$C$4="ECC",$EA34*$EB34*IF(MAX(Escalation!$C$2,BT$4-$W34)&gt;$DZ34-1,0,OFFSET(Escalation!$K$2,$Y34,MAX(Escalation!$C$2,BT$4-$W34))),
     IF(SSSModel!$C$4="PV",IF(DR$4=$W34,$EA34*(1+SSSModel!$C$2),0),
     IF(SSSModel!$C$4="FCR",IF(AND(DR$4&gt;=$W34,OFFSET(Profiles!$K$2,$Z34,MAX(Profiles!$C$2,BT$4-$W34))&gt;0),$EC34,0),0))))))</f>
        <v>0</v>
      </c>
      <c r="DS34" s="135">
        <f ca="1">IF(OR($Z34=0,SSSModel!$C$4="CF"),BU34,
IF(LEFT($V34,3)="ON_",
     IF(SSSModel!$C$4="RR",SUMPRODUCT(OFFSET($AC34,0,0,1,$CB$2),OFFSET(Profiles!$K$28,($Z34-1)*(Profiles!$I$26+1)+DS$4-SSSModel!$C$3+1,0,1,$CB$2)),
     IF(SSSModel!$C$4="ECC",$EA34*$EB34*SUMPRODUCT(OFFSET($AC34,0,MAX(0,DS$4-$DZ34-$CA$4+1),1,MIN($DZ34,DS$4-$CA$4+1)),OFFSET(Escalation!$K$24,($Y34-1)*(Escalation!$I$22+1)+DS$4-SSSModel!$C$3+1,MAX(0,DS$4-$DZ34-$CA$4+1),1,MIN($DZ34,DS$4-$CA$4+1))),
     IF(SSSModel!$C$4="PV",BU34*$EA34*(1+SSSModel!$C$2),
     IF(SSSModel!$C$4="FCR",$EC34*SUM(OFFSET($AC34,0,MAX(DS$4-$AC$4-$DZ34+1,0),1,MIN($DZ34,DS$4-$AC$4+1))),0)))),
SUM($AC34:$BZ34)*
     IF(SSSModel!$C$4="RR",OFFSET(Profiles!$K$2,$Z34,MAX(Profiles!$C$2,BU$4-$W34)),
     IF(SSSModel!$C$4="ECC",$EA34*$EB34*IF(MAX(Escalation!$C$2,BU$4-$W34)&gt;$DZ34-1,0,OFFSET(Escalation!$K$2,$Y34,MAX(Escalation!$C$2,BU$4-$W34))),
     IF(SSSModel!$C$4="PV",IF(DS$4=$W34,$EA34*(1+SSSModel!$C$2),0),
     IF(SSSModel!$C$4="FCR",IF(AND(DS$4&gt;=$W34,OFFSET(Profiles!$K$2,$Z34,MAX(Profiles!$C$2,BU$4-$W34))&gt;0),$EC34,0),0))))))</f>
        <v>0</v>
      </c>
      <c r="DT34" s="135">
        <f ca="1">IF(OR($Z34=0,SSSModel!$C$4="CF"),BV34,
IF(LEFT($V34,3)="ON_",
     IF(SSSModel!$C$4="RR",SUMPRODUCT(OFFSET($AC34,0,0,1,$CB$2),OFFSET(Profiles!$K$28,($Z34-1)*(Profiles!$I$26+1)+DT$4-SSSModel!$C$3+1,0,1,$CB$2)),
     IF(SSSModel!$C$4="ECC",$EA34*$EB34*SUMPRODUCT(OFFSET($AC34,0,MAX(0,DT$4-$DZ34-$CA$4+1),1,MIN($DZ34,DT$4-$CA$4+1)),OFFSET(Escalation!$K$24,($Y34-1)*(Escalation!$I$22+1)+DT$4-SSSModel!$C$3+1,MAX(0,DT$4-$DZ34-$CA$4+1),1,MIN($DZ34,DT$4-$CA$4+1))),
     IF(SSSModel!$C$4="PV",BV34*$EA34*(1+SSSModel!$C$2),
     IF(SSSModel!$C$4="FCR",$EC34*SUM(OFFSET($AC34,0,MAX(DT$4-$AC$4-$DZ34+1,0),1,MIN($DZ34,DT$4-$AC$4+1))),0)))),
SUM($AC34:$BZ34)*
     IF(SSSModel!$C$4="RR",OFFSET(Profiles!$K$2,$Z34,MAX(Profiles!$C$2,BV$4-$W34)),
     IF(SSSModel!$C$4="ECC",$EA34*$EB34*IF(MAX(Escalation!$C$2,BV$4-$W34)&gt;$DZ34-1,0,OFFSET(Escalation!$K$2,$Y34,MAX(Escalation!$C$2,BV$4-$W34))),
     IF(SSSModel!$C$4="PV",IF(DT$4=$W34,$EA34*(1+SSSModel!$C$2),0),
     IF(SSSModel!$C$4="FCR",IF(AND(DT$4&gt;=$W34,OFFSET(Profiles!$K$2,$Z34,MAX(Profiles!$C$2,BV$4-$W34))&gt;0),$EC34,0),0))))))</f>
        <v>0</v>
      </c>
      <c r="DU34" s="135">
        <f ca="1">IF(OR($Z34=0,SSSModel!$C$4="CF"),BW34,
IF(LEFT($V34,3)="ON_",
     IF(SSSModel!$C$4="RR",SUMPRODUCT(OFFSET($AC34,0,0,1,$CB$2),OFFSET(Profiles!$K$28,($Z34-1)*(Profiles!$I$26+1)+DU$4-SSSModel!$C$3+1,0,1,$CB$2)),
     IF(SSSModel!$C$4="ECC",$EA34*$EB34*SUMPRODUCT(OFFSET($AC34,0,MAX(0,DU$4-$DZ34-$CA$4+1),1,MIN($DZ34,DU$4-$CA$4+1)),OFFSET(Escalation!$K$24,($Y34-1)*(Escalation!$I$22+1)+DU$4-SSSModel!$C$3+1,MAX(0,DU$4-$DZ34-$CA$4+1),1,MIN($DZ34,DU$4-$CA$4+1))),
     IF(SSSModel!$C$4="PV",BW34*$EA34*(1+SSSModel!$C$2),
     IF(SSSModel!$C$4="FCR",$EC34*SUM(OFFSET($AC34,0,MAX(DU$4-$AC$4-$DZ34+1,0),1,MIN($DZ34,DU$4-$AC$4+1))),0)))),
SUM($AC34:$BZ34)*
     IF(SSSModel!$C$4="RR",OFFSET(Profiles!$K$2,$Z34,MAX(Profiles!$C$2,BW$4-$W34)),
     IF(SSSModel!$C$4="ECC",$EA34*$EB34*IF(MAX(Escalation!$C$2,BW$4-$W34)&gt;$DZ34-1,0,OFFSET(Escalation!$K$2,$Y34,MAX(Escalation!$C$2,BW$4-$W34))),
     IF(SSSModel!$C$4="PV",IF(DU$4=$W34,$EA34*(1+SSSModel!$C$2),0),
     IF(SSSModel!$C$4="FCR",IF(AND(DU$4&gt;=$W34,OFFSET(Profiles!$K$2,$Z34,MAX(Profiles!$C$2,BW$4-$W34))&gt;0),$EC34,0),0))))))</f>
        <v>0</v>
      </c>
      <c r="DV34" s="136">
        <f ca="1">IF(OR($Z34=0,SSSModel!$C$4="CF"),BX34,
IF(LEFT($V34,3)="ON_",
     IF(SSSModel!$C$4="RR",SUMPRODUCT(OFFSET($AC34,0,0,1,$CB$2),OFFSET(Profiles!$K$28,($Z34-1)*(Profiles!$I$26+1)+DV$4-SSSModel!$C$3+1,0,1,$CB$2)),
     IF(SSSModel!$C$4="ECC",$EA34*$EB34*SUMPRODUCT(OFFSET($AC34,0,MAX(0,DV$4-$DZ34-$CA$4+1),1,MIN($DZ34,DV$4-$CA$4+1)),OFFSET(Escalation!$K$24,($Y34-1)*(Escalation!$I$22+1)+DV$4-SSSModel!$C$3+1,MAX(0,DV$4-$DZ34-$CA$4+1),1,MIN($DZ34,DV$4-$CA$4+1))),
     IF(SSSModel!$C$4="PV",BX34*$EA34*(1+SSSModel!$C$2),
     IF(SSSModel!$C$4="FCR",$EC34*SUM(OFFSET($AC34,0,MAX(DV$4-$AC$4-$DZ34+1,0),1,MIN($DZ34,DV$4-$AC$4+1))),0)))),
SUM($AC34:$BZ34)*
     IF(SSSModel!$C$4="RR",OFFSET(Profiles!$K$2,$Z34,MAX(Profiles!$C$2,BX$4-$W34)),
     IF(SSSModel!$C$4="ECC",$EA34*$EB34*IF(MAX(Escalation!$C$2,BX$4-$W34)&gt;$DZ34-1,0,OFFSET(Escalation!$K$2,$Y34,MAX(Escalation!$C$2,BX$4-$W34))),
     IF(SSSModel!$C$4="PV",IF(DV$4=$W34,$EA34*(1+SSSModel!$C$2),0),
     IF(SSSModel!$C$4="FCR",IF(AND(DV$4&gt;=$W34,OFFSET(Profiles!$K$2,$Z34,MAX(Profiles!$C$2,BX$4-$W34))&gt;0),$EC34,0),0))))))</f>
        <v>0</v>
      </c>
      <c r="DW34" s="136">
        <f ca="1">IF(OR($Z34=0,SSSModel!$C$4="CF"),BY34,
IF(LEFT($V34,3)="ON_",
     IF(SSSModel!$C$4="RR",SUMPRODUCT(OFFSET($AC34,0,0,1,$CB$2),OFFSET(Profiles!$K$28,($Z34-1)*(Profiles!$I$26+1)+DW$4-SSSModel!$C$3+1,0,1,$CB$2)),
     IF(SSSModel!$C$4="ECC",$EA34*$EB34*SUMPRODUCT(OFFSET($AC34,0,MAX(0,DW$4-$DZ34-$CA$4+1),1,MIN($DZ34,DW$4-$CA$4+1)),OFFSET(Escalation!$K$24,($Y34-1)*(Escalation!$I$22+1)+DW$4-SSSModel!$C$3+1,MAX(0,DW$4-$DZ34-$CA$4+1),1,MIN($DZ34,DW$4-$CA$4+1))),
     IF(SSSModel!$C$4="PV",BY34*$EA34*(1+SSSModel!$C$2),
     IF(SSSModel!$C$4="FCR",$EC34*SUM(OFFSET($AC34,0,MAX(DW$4-$AC$4-$DZ34+1,0),1,MIN($DZ34,DW$4-$AC$4+1))),0)))),
SUM($AC34:$BZ34)*
     IF(SSSModel!$C$4="RR",OFFSET(Profiles!$K$2,$Z34,MAX(Profiles!$C$2,BY$4-$W34)),
     IF(SSSModel!$C$4="ECC",$EA34*$EB34*IF(MAX(Escalation!$C$2,BY$4-$W34)&gt;$DZ34-1,0,OFFSET(Escalation!$K$2,$Y34,MAX(Escalation!$C$2,BY$4-$W34))),
     IF(SSSModel!$C$4="PV",IF(DW$4=$W34,$EA34*(1+SSSModel!$C$2),0),
     IF(SSSModel!$C$4="FCR",IF(AND(DW$4&gt;=$W34,OFFSET(Profiles!$K$2,$Z34,MAX(Profiles!$C$2,BY$4-$W34))&gt;0),$EC34,0),0))))))</f>
        <v>0</v>
      </c>
      <c r="DX34" s="136">
        <f ca="1">IF(OR($Z34=0,SSSModel!$C$4="CF"),BZ34,
IF(LEFT($V34,3)="ON_",
     IF(SSSModel!$C$4="RR",SUMPRODUCT(OFFSET($AC34,0,0,1,$CB$2),OFFSET(Profiles!$K$28,($Z34-1)*(Profiles!$I$26+1)+DX$4-SSSModel!$C$3+1,0,1,$CB$2)),
     IF(SSSModel!$C$4="ECC",$EA34*$EB34*SUMPRODUCT(OFFSET($AC34,0,MAX(0,DX$4-$DZ34-$CA$4+1),1,MIN($DZ34,DX$4-$CA$4+1)),OFFSET(Escalation!$K$24,($Y34-1)*(Escalation!$I$22+1)+DX$4-SSSModel!$C$3+1,MAX(0,DX$4-$DZ34-$CA$4+1),1,MIN($DZ34,DX$4-$CA$4+1))),
     IF(SSSModel!$C$4="PV",BZ34*$EA34*(1+SSSModel!$C$2),
     IF(SSSModel!$C$4="FCR",$EC34*SUM(OFFSET($AC34,0,MAX(DX$4-$AC$4-$DZ34+1,0),1,MIN($DZ34,DX$4-$AC$4+1))),0)))),
SUM($AC34:$BZ34)*
     IF(SSSModel!$C$4="RR",OFFSET(Profiles!$K$2,$Z34,MAX(Profiles!$C$2,BZ$4-$W34)),
     IF(SSSModel!$C$4="ECC",$EA34*$EB34*IF(MAX(Escalation!$C$2,BZ$4-$W34)&gt;$DZ34-1,0,OFFSET(Escalation!$K$2,$Y34,MAX(Escalation!$C$2,BZ$4-$W34))),
     IF(SSSModel!$C$4="PV",IF(DX$4=$W34,$EA34*(1+SSSModel!$C$2),0),
     IF(SSSModel!$C$4="FCR",IF(AND(DX$4&gt;=$W34,OFFSET(Profiles!$K$2,$Z34,MAX(Profiles!$C$2,BZ$4-$W34))&gt;0),$EC34,0),0))))))</f>
        <v>0</v>
      </c>
      <c r="DY34" s="82">
        <f ca="1">IF($Y34=0,0,OFFSET(Escalation!$B$2,$Y34,0))</f>
        <v>0</v>
      </c>
      <c r="DZ34" s="80">
        <f ca="1">IF($Z34=0,0,COUNTIF(OFFSET(Profiles!$K$2,$Z34,0,1,50),"&gt;0"))</f>
        <v>0</v>
      </c>
      <c r="EA34" s="137">
        <f ca="1">IF($Z34=0,0,SUMPRODUCT(Profiles!$C$20:$BH$20,OFFSET(Profiles!$C$2,$Z34,0,1,Profiles!$B$1)))</f>
        <v>0</v>
      </c>
      <c r="EB34" s="24">
        <f ca="1">IF($Z34=0,0,((1-(1+DY34)/(1+SSSModel!$C$2))/(1-((1+DY34)/(1+SSSModel!$C$2))^DZ34))*(1+SSSModel!$C$2))</f>
        <v>0</v>
      </c>
      <c r="EC34" s="24">
        <f ca="1">IF($Z34=0,0,-PMT(SSSModel!$C$2,DZ34,EA34))</f>
        <v>0</v>
      </c>
    </row>
    <row r="35" spans="3:133" x14ac:dyDescent="0.35">
      <c r="C35" s="18">
        <f t="shared" si="5"/>
        <v>4</v>
      </c>
      <c r="D35" s="18">
        <f t="shared" si="6"/>
        <v>1</v>
      </c>
      <c r="E35" s="18">
        <f t="shared" ca="1" si="7"/>
        <v>1</v>
      </c>
      <c r="G35" s="25">
        <f ca="1">IF($E35=0,"",OFFSET(Resources!B$26,$E35,0))</f>
        <v>1</v>
      </c>
      <c r="H35" s="25" t="str">
        <f ca="1">IF($E35=0,"",OFFSET(Resources!C$26,$E35,0))</f>
        <v>NREL</v>
      </c>
      <c r="I35" s="25" t="str">
        <f ca="1">IF($E35=0,"",OFFSET(Resources!$E$26,$E35,0))</f>
        <v>SB SCCT (220 MW)</v>
      </c>
      <c r="J35" s="16">
        <v>1</v>
      </c>
      <c r="K35" s="16" t="s">
        <v>150</v>
      </c>
      <c r="L35" s="25" t="str">
        <f ca="1">OFFSET(Resources!$CG$24,0,$C35-1)</f>
        <v>On-Going Capital #1</v>
      </c>
      <c r="M35" s="25" t="str">
        <f ca="1">OFFSET(Resources!$CG$25,0,$C35-1)</f>
        <v>Capital</v>
      </c>
      <c r="N35" s="1">
        <v>1</v>
      </c>
      <c r="O35" s="7">
        <f ca="1">IF($E35=0,0,OFFSET(Resources!$CG$26,$E35,$C35-1))</f>
        <v>0</v>
      </c>
      <c r="P35" s="25" t="str">
        <f ca="1">OFFSET(Resources!$CG$26,0,$C35-1)</f>
        <v>$/Yr</v>
      </c>
      <c r="Q35" s="18">
        <f ca="1">IF($E35=0,0,OFFSET(GenAlts!$W$4,$E35,$D35-1))</f>
        <v>2032</v>
      </c>
      <c r="R35" s="1">
        <v>1</v>
      </c>
      <c r="S35">
        <f ca="1">IF($E35=0,"",OFFSET(Resources!$R$26,$E35,0))</f>
        <v>30</v>
      </c>
      <c r="U35" s="25" t="str">
        <f ca="1">IF($E35=0,0,OFFSET(Resources!$AB$26,$E35,($C35-1)*Resources!$CI$20))</f>
        <v>SCCT_Capital</v>
      </c>
      <c r="V35" s="122" t="str">
        <f ca="1">IF($E35=0,"","ON_"&amp;OFFSET(Resources!$D$26,$E35,0))</f>
        <v>ON_SCCT</v>
      </c>
      <c r="W35">
        <f t="shared" ca="1" si="4"/>
        <v>2032</v>
      </c>
      <c r="X35">
        <f>IF(T35="",0,MATCH(T35,Profiles!$A$3:$A$22,0))</f>
        <v>0</v>
      </c>
      <c r="Y35" s="10">
        <f ca="1">IF(U35=0,0,MATCH(U35,Escalation!$A$3:$A$18,0))</f>
        <v>2</v>
      </c>
      <c r="Z35">
        <f ca="1">IF(V35="",0,MATCH(V35,Profiles!$A$3:$A$22,0))</f>
        <v>2</v>
      </c>
      <c r="AB35" s="8">
        <v>0</v>
      </c>
      <c r="AC35" s="72">
        <f ca="1">IF(OR(AC$4&lt;$Q35,AC$4&gt;$Q35+IF($S35="",1000,$S35)-1),0,IF(MOD(AC$4-$Q35,IF($R35="",1000,$R35))=0,$O35,0))*IF($Y35&gt;0,(1+INDEX(Escalation!$B$3:$B$18,$Y35,0))^(AC$4-SSSModel!$C$5),1)*IF($X35=0,1,OFFSET(Profiles!$K$2,$X35,MAX(Profiles!$C$2,AC$4-$Q35)))*IF($AA35=1,(1+SSSModel!#REF!),1)</f>
        <v>0</v>
      </c>
      <c r="AD35" s="72">
        <f ca="1">IF(OR(AD$4&lt;$Q35,AD$4&gt;$Q35+IF($S35="",1000,$S35)-1),0,IF(MOD(AD$4-$Q35,IF($R35="",1000,$R35))=0,$O35,0))*IF($Y35&gt;0,(1+INDEX(Escalation!$B$3:$B$18,$Y35,0))^(AD$4-SSSModel!$C$5),1)*IF($X35=0,1,OFFSET(Profiles!$K$2,$X35,MAX(Profiles!$C$2,AD$4-$Q35)))*IF($AA35=1,(1+SSSModel!#REF!),1)</f>
        <v>0</v>
      </c>
      <c r="AE35" s="72">
        <f ca="1">IF(OR(AE$4&lt;$Q35,AE$4&gt;$Q35+IF($S35="",1000,$S35)-1),0,IF(MOD(AE$4-$Q35,IF($R35="",1000,$R35))=0,$O35,0))*IF($Y35&gt;0,(1+INDEX(Escalation!$B$3:$B$18,$Y35,0))^(AE$4-SSSModel!$C$5),1)*IF($X35=0,1,OFFSET(Profiles!$K$2,$X35,MAX(Profiles!$C$2,AE$4-$Q35)))*IF($AA35=1,(1+SSSModel!#REF!),1)</f>
        <v>0</v>
      </c>
      <c r="AF35" s="72">
        <f ca="1">IF(OR(AF$4&lt;$Q35,AF$4&gt;$Q35+IF($S35="",1000,$S35)-1),0,IF(MOD(AF$4-$Q35,IF($R35="",1000,$R35))=0,$O35,0))*IF($Y35&gt;0,(1+INDEX(Escalation!$B$3:$B$18,$Y35,0))^(AF$4-SSSModel!$C$5),1)*IF($X35=0,1,OFFSET(Profiles!$K$2,$X35,MAX(Profiles!$C$2,AF$4-$Q35)))*IF($AA35=1,(1+SSSModel!#REF!),1)</f>
        <v>0</v>
      </c>
      <c r="AG35" s="72">
        <f ca="1">IF(OR(AG$4&lt;$Q35,AG$4&gt;$Q35+IF($S35="",1000,$S35)-1),0,IF(MOD(AG$4-$Q35,IF($R35="",1000,$R35))=0,$O35,0))*IF($Y35&gt;0,(1+INDEX(Escalation!$B$3:$B$18,$Y35,0))^(AG$4-SSSModel!$C$5),1)*IF($X35=0,1,OFFSET(Profiles!$K$2,$X35,MAX(Profiles!$C$2,AG$4-$Q35)))*IF($AA35=1,(1+SSSModel!#REF!),1)</f>
        <v>0</v>
      </c>
      <c r="AH35" s="72">
        <f ca="1">IF(OR(AH$4&lt;$Q35,AH$4&gt;$Q35+IF($S35="",1000,$S35)-1),0,IF(MOD(AH$4-$Q35,IF($R35="",1000,$R35))=0,$O35,0))*IF($Y35&gt;0,(1+INDEX(Escalation!$B$3:$B$18,$Y35,0))^(AH$4-SSSModel!$C$5),1)*IF($X35=0,1,OFFSET(Profiles!$K$2,$X35,MAX(Profiles!$C$2,AH$4-$Q35)))*IF($AA35=1,(1+SSSModel!#REF!),1)</f>
        <v>0</v>
      </c>
      <c r="AI35" s="72">
        <f ca="1">IF(OR(AI$4&lt;$Q35,AI$4&gt;$Q35+IF($S35="",1000,$S35)-1),0,IF(MOD(AI$4-$Q35,IF($R35="",1000,$R35))=0,$O35,0))*IF($Y35&gt;0,(1+INDEX(Escalation!$B$3:$B$18,$Y35,0))^(AI$4-SSSModel!$C$5),1)*IF($X35=0,1,OFFSET(Profiles!$K$2,$X35,MAX(Profiles!$C$2,AI$4-$Q35)))*IF($AA35=1,(1+SSSModel!#REF!),1)</f>
        <v>0</v>
      </c>
      <c r="AJ35" s="72">
        <f ca="1">IF(OR(AJ$4&lt;$Q35,AJ$4&gt;$Q35+IF($S35="",1000,$S35)-1),0,IF(MOD(AJ$4-$Q35,IF($R35="",1000,$R35))=0,$O35,0))*IF($Y35&gt;0,(1+INDEX(Escalation!$B$3:$B$18,$Y35,0))^(AJ$4-SSSModel!$C$5),1)*IF($X35=0,1,OFFSET(Profiles!$K$2,$X35,MAX(Profiles!$C$2,AJ$4-$Q35)))*IF($AA35=1,(1+SSSModel!#REF!),1)</f>
        <v>0</v>
      </c>
      <c r="AK35" s="72">
        <f ca="1">IF(OR(AK$4&lt;$Q35,AK$4&gt;$Q35+IF($S35="",1000,$S35)-1),0,IF(MOD(AK$4-$Q35,IF($R35="",1000,$R35))=0,$O35,0))*IF($Y35&gt;0,(1+INDEX(Escalation!$B$3:$B$18,$Y35,0))^(AK$4-SSSModel!$C$5),1)*IF($X35=0,1,OFFSET(Profiles!$K$2,$X35,MAX(Profiles!$C$2,AK$4-$Q35)))*IF($AA35=1,(1+SSSModel!#REF!),1)</f>
        <v>0</v>
      </c>
      <c r="AL35" s="72">
        <f ca="1">IF(OR(AL$4&lt;$Q35,AL$4&gt;$Q35+IF($S35="",1000,$S35)-1),0,IF(MOD(AL$4-$Q35,IF($R35="",1000,$R35))=0,$O35,0))*IF($Y35&gt;0,(1+INDEX(Escalation!$B$3:$B$18,$Y35,0))^(AL$4-SSSModel!$C$5),1)*IF($X35=0,1,OFFSET(Profiles!$K$2,$X35,MAX(Profiles!$C$2,AL$4-$Q35)))*IF($AA35=1,(1+SSSModel!#REF!),1)</f>
        <v>0</v>
      </c>
      <c r="AM35" s="72">
        <f ca="1">IF(OR(AM$4&lt;$Q35,AM$4&gt;$Q35+IF($S35="",1000,$S35)-1),0,IF(MOD(AM$4-$Q35,IF($R35="",1000,$R35))=0,$O35,0))*IF($Y35&gt;0,(1+INDEX(Escalation!$B$3:$B$18,$Y35,0))^(AM$4-SSSModel!$C$5),1)*IF($X35=0,1,OFFSET(Profiles!$K$2,$X35,MAX(Profiles!$C$2,AM$4-$Q35)))*IF($AA35=1,(1+SSSModel!#REF!),1)</f>
        <v>0</v>
      </c>
      <c r="AN35" s="72">
        <f ca="1">IF(OR(AN$4&lt;$Q35,AN$4&gt;$Q35+IF($S35="",1000,$S35)-1),0,IF(MOD(AN$4-$Q35,IF($R35="",1000,$R35))=0,$O35,0))*IF($Y35&gt;0,(1+INDEX(Escalation!$B$3:$B$18,$Y35,0))^(AN$4-SSSModel!$C$5),1)*IF($X35=0,1,OFFSET(Profiles!$K$2,$X35,MAX(Profiles!$C$2,AN$4-$Q35)))*IF($AA35=1,(1+SSSModel!#REF!),1)</f>
        <v>0</v>
      </c>
      <c r="AO35" s="72">
        <f ca="1">IF(OR(AO$4&lt;$Q35,AO$4&gt;$Q35+IF($S35="",1000,$S35)-1),0,IF(MOD(AO$4-$Q35,IF($R35="",1000,$R35))=0,$O35,0))*IF($Y35&gt;0,(1+INDEX(Escalation!$B$3:$B$18,$Y35,0))^(AO$4-SSSModel!$C$5),1)*IF($X35=0,1,OFFSET(Profiles!$K$2,$X35,MAX(Profiles!$C$2,AO$4-$Q35)))*IF($AA35=1,(1+SSSModel!#REF!),1)</f>
        <v>0</v>
      </c>
      <c r="AP35" s="72">
        <f ca="1">IF(OR(AP$4&lt;$Q35,AP$4&gt;$Q35+IF($S35="",1000,$S35)-1),0,IF(MOD(AP$4-$Q35,IF($R35="",1000,$R35))=0,$O35,0))*IF($Y35&gt;0,(1+INDEX(Escalation!$B$3:$B$18,$Y35,0))^(AP$4-SSSModel!$C$5),1)*IF($X35=0,1,OFFSET(Profiles!$K$2,$X35,MAX(Profiles!$C$2,AP$4-$Q35)))*IF($AA35=1,(1+SSSModel!#REF!),1)</f>
        <v>0</v>
      </c>
      <c r="AQ35" s="72">
        <f ca="1">IF(OR(AQ$4&lt;$Q35,AQ$4&gt;$Q35+IF($S35="",1000,$S35)-1),0,IF(MOD(AQ$4-$Q35,IF($R35="",1000,$R35))=0,$O35,0))*IF($Y35&gt;0,(1+INDEX(Escalation!$B$3:$B$18,$Y35,0))^(AQ$4-SSSModel!$C$5),1)*IF($X35=0,1,OFFSET(Profiles!$K$2,$X35,MAX(Profiles!$C$2,AQ$4-$Q35)))*IF($AA35=1,(1+SSSModel!#REF!),1)</f>
        <v>0</v>
      </c>
      <c r="AR35" s="72">
        <f ca="1">IF(OR(AR$4&lt;$Q35,AR$4&gt;$Q35+IF($S35="",1000,$S35)-1),0,IF(MOD(AR$4-$Q35,IF($R35="",1000,$R35))=0,$O35,0))*IF($Y35&gt;0,(1+INDEX(Escalation!$B$3:$B$18,$Y35,0))^(AR$4-SSSModel!$C$5),1)*IF($X35=0,1,OFFSET(Profiles!$K$2,$X35,MAX(Profiles!$C$2,AR$4-$Q35)))*IF($AA35=1,(1+SSSModel!#REF!),1)</f>
        <v>0</v>
      </c>
      <c r="AS35" s="72">
        <f ca="1">IF(OR(AS$4&lt;$Q35,AS$4&gt;$Q35+IF($S35="",1000,$S35)-1),0,IF(MOD(AS$4-$Q35,IF($R35="",1000,$R35))=0,$O35,0))*IF($Y35&gt;0,(1+INDEX(Escalation!$B$3:$B$18,$Y35,0))^(AS$4-SSSModel!$C$5),1)*IF($X35=0,1,OFFSET(Profiles!$K$2,$X35,MAX(Profiles!$C$2,AS$4-$Q35)))*IF($AA35=1,(1+SSSModel!#REF!),1)</f>
        <v>0</v>
      </c>
      <c r="AT35" s="72">
        <f ca="1">IF(OR(AT$4&lt;$Q35,AT$4&gt;$Q35+IF($S35="",1000,$S35)-1),0,IF(MOD(AT$4-$Q35,IF($R35="",1000,$R35))=0,$O35,0))*IF($Y35&gt;0,(1+INDEX(Escalation!$B$3:$B$18,$Y35,0))^(AT$4-SSSModel!$C$5),1)*IF($X35=0,1,OFFSET(Profiles!$K$2,$X35,MAX(Profiles!$C$2,AT$4-$Q35)))*IF($AA35=1,(1+SSSModel!#REF!),1)</f>
        <v>0</v>
      </c>
      <c r="AU35" s="72">
        <f ca="1">IF(OR(AU$4&lt;$Q35,AU$4&gt;$Q35+IF($S35="",1000,$S35)-1),0,IF(MOD(AU$4-$Q35,IF($R35="",1000,$R35))=0,$O35,0))*IF($Y35&gt;0,(1+INDEX(Escalation!$B$3:$B$18,$Y35,0))^(AU$4-SSSModel!$C$5),1)*IF($X35=0,1,OFFSET(Profiles!$K$2,$X35,MAX(Profiles!$C$2,AU$4-$Q35)))*IF($AA35=1,(1+SSSModel!#REF!),1)</f>
        <v>0</v>
      </c>
      <c r="AV35" s="72">
        <f ca="1">IF(OR(AV$4&lt;$Q35,AV$4&gt;$Q35+IF($S35="",1000,$S35)-1),0,IF(MOD(AV$4-$Q35,IF($R35="",1000,$R35))=0,$O35,0))*IF($Y35&gt;0,(1+INDEX(Escalation!$B$3:$B$18,$Y35,0))^(AV$4-SSSModel!$C$5),1)*IF($X35=0,1,OFFSET(Profiles!$K$2,$X35,MAX(Profiles!$C$2,AV$4-$Q35)))*IF($AA35=1,(1+SSSModel!#REF!),1)</f>
        <v>0</v>
      </c>
      <c r="AW35" s="72">
        <f ca="1">IF(OR(AW$4&lt;$Q35,AW$4&gt;$Q35+IF($S35="",1000,$S35)-1),0,IF(MOD(AW$4-$Q35,IF($R35="",1000,$R35))=0,$O35,0))*IF($Y35&gt;0,(1+INDEX(Escalation!$B$3:$B$18,$Y35,0))^(AW$4-SSSModel!$C$5),1)*IF($X35=0,1,OFFSET(Profiles!$K$2,$X35,MAX(Profiles!$C$2,AW$4-$Q35)))*IF($AA35=1,(1+SSSModel!#REF!),1)</f>
        <v>0</v>
      </c>
      <c r="AX35" s="72">
        <f ca="1">IF(OR(AX$4&lt;$Q35,AX$4&gt;$Q35+IF($S35="",1000,$S35)-1),0,IF(MOD(AX$4-$Q35,IF($R35="",1000,$R35))=0,$O35,0))*IF($Y35&gt;0,(1+INDEX(Escalation!$B$3:$B$18,$Y35,0))^(AX$4-SSSModel!$C$5),1)*IF($X35=0,1,OFFSET(Profiles!$K$2,$X35,MAX(Profiles!$C$2,AX$4-$Q35)))*IF($AA35=1,(1+SSSModel!#REF!),1)</f>
        <v>0</v>
      </c>
      <c r="AY35" s="72">
        <f ca="1">IF(OR(AY$4&lt;$Q35,AY$4&gt;$Q35+IF($S35="",1000,$S35)-1),0,IF(MOD(AY$4-$Q35,IF($R35="",1000,$R35))=0,$O35,0))*IF($Y35&gt;0,(1+INDEX(Escalation!$B$3:$B$18,$Y35,0))^(AY$4-SSSModel!$C$5),1)*IF($X35=0,1,OFFSET(Profiles!$K$2,$X35,MAX(Profiles!$C$2,AY$4-$Q35)))*IF($AA35=1,(1+SSSModel!#REF!),1)</f>
        <v>0</v>
      </c>
      <c r="AZ35" s="72">
        <f ca="1">IF(OR(AZ$4&lt;$Q35,AZ$4&gt;$Q35+IF($S35="",1000,$S35)-1),0,IF(MOD(AZ$4-$Q35,IF($R35="",1000,$R35))=0,$O35,0))*IF($Y35&gt;0,(1+INDEX(Escalation!$B$3:$B$18,$Y35,0))^(AZ$4-SSSModel!$C$5),1)*IF($X35=0,1,OFFSET(Profiles!$K$2,$X35,MAX(Profiles!$C$2,AZ$4-$Q35)))*IF($AA35=1,(1+SSSModel!#REF!),1)</f>
        <v>0</v>
      </c>
      <c r="BA35" s="72">
        <f ca="1">IF(OR(BA$4&lt;$Q35,BA$4&gt;$Q35+IF($S35="",1000,$S35)-1),0,IF(MOD(BA$4-$Q35,IF($R35="",1000,$R35))=0,$O35,0))*IF($Y35&gt;0,(1+INDEX(Escalation!$B$3:$B$18,$Y35,0))^(BA$4-SSSModel!$C$5),1)*IF($X35=0,1,OFFSET(Profiles!$K$2,$X35,MAX(Profiles!$C$2,BA$4-$Q35)))*IF($AA35=1,(1+SSSModel!#REF!),1)</f>
        <v>0</v>
      </c>
      <c r="BB35" s="72">
        <f ca="1">IF(OR(BB$4&lt;$Q35,BB$4&gt;$Q35+IF($S35="",1000,$S35)-1),0,IF(MOD(BB$4-$Q35,IF($R35="",1000,$R35))=0,$O35,0))*IF($Y35&gt;0,(1+INDEX(Escalation!$B$3:$B$18,$Y35,0))^(BB$4-SSSModel!$C$5),1)*IF($X35=0,1,OFFSET(Profiles!$K$2,$X35,MAX(Profiles!$C$2,BB$4-$Q35)))*IF($AA35=1,(1+SSSModel!#REF!),1)</f>
        <v>0</v>
      </c>
      <c r="BC35" s="72">
        <f ca="1">IF(OR(BC$4&lt;$Q35,BC$4&gt;$Q35+IF($S35="",1000,$S35)-1),0,IF(MOD(BC$4-$Q35,IF($R35="",1000,$R35))=0,$O35,0))*IF($Y35&gt;0,(1+INDEX(Escalation!$B$3:$B$18,$Y35,0))^(BC$4-SSSModel!$C$5),1)*IF($X35=0,1,OFFSET(Profiles!$K$2,$X35,MAX(Profiles!$C$2,BC$4-$Q35)))*IF($AA35=1,(1+SSSModel!#REF!),1)</f>
        <v>0</v>
      </c>
      <c r="BD35" s="72">
        <f ca="1">IF(OR(BD$4&lt;$Q35,BD$4&gt;$Q35+IF($S35="",1000,$S35)-1),0,IF(MOD(BD$4-$Q35,IF($R35="",1000,$R35))=0,$O35,0))*IF($Y35&gt;0,(1+INDEX(Escalation!$B$3:$B$18,$Y35,0))^(BD$4-SSSModel!$C$5),1)*IF($X35=0,1,OFFSET(Profiles!$K$2,$X35,MAX(Profiles!$C$2,BD$4-$Q35)))*IF($AA35=1,(1+SSSModel!#REF!),1)</f>
        <v>0</v>
      </c>
      <c r="BE35" s="72">
        <f ca="1">IF(OR(BE$4&lt;$Q35,BE$4&gt;$Q35+IF($S35="",1000,$S35)-1),0,IF(MOD(BE$4-$Q35,IF($R35="",1000,$R35))=0,$O35,0))*IF($Y35&gt;0,(1+INDEX(Escalation!$B$3:$B$18,$Y35,0))^(BE$4-SSSModel!$C$5),1)*IF($X35=0,1,OFFSET(Profiles!$K$2,$X35,MAX(Profiles!$C$2,BE$4-$Q35)))*IF($AA35=1,(1+SSSModel!#REF!),1)</f>
        <v>0</v>
      </c>
      <c r="BF35" s="72">
        <f ca="1">IF(OR(BF$4&lt;$Q35,BF$4&gt;$Q35+IF($S35="",1000,$S35)-1),0,IF(MOD(BF$4-$Q35,IF($R35="",1000,$R35))=0,$O35,0))*IF($Y35&gt;0,(1+INDEX(Escalation!$B$3:$B$18,$Y35,0))^(BF$4-SSSModel!$C$5),1)*IF($X35=0,1,OFFSET(Profiles!$K$2,$X35,MAX(Profiles!$C$2,BF$4-$Q35)))*IF($AA35=1,(1+SSSModel!#REF!),1)</f>
        <v>0</v>
      </c>
      <c r="BG35" s="72">
        <f ca="1">IF(OR(BG$4&lt;$Q35,BG$4&gt;$Q35+IF($S35="",1000,$S35)-1),0,IF(MOD(BG$4-$Q35,IF($R35="",1000,$R35))=0,$O35,0))*IF($Y35&gt;0,(1+INDEX(Escalation!$B$3:$B$18,$Y35,0))^(BG$4-SSSModel!$C$5),1)*IF($X35=0,1,OFFSET(Profiles!$K$2,$X35,MAX(Profiles!$C$2,BG$4-$Q35)))*IF($AA35=1,(1+SSSModel!#REF!),1)</f>
        <v>0</v>
      </c>
      <c r="BH35" s="72">
        <f ca="1">IF(OR(BH$4&lt;$Q35,BH$4&gt;$Q35+IF($S35="",1000,$S35)-1),0,IF(MOD(BH$4-$Q35,IF($R35="",1000,$R35))=0,$O35,0))*IF($Y35&gt;0,(1+INDEX(Escalation!$B$3:$B$18,$Y35,0))^(BH$4-SSSModel!$C$5),1)*IF($X35=0,1,OFFSET(Profiles!$K$2,$X35,MAX(Profiles!$C$2,BH$4-$Q35)))*IF($AA35=1,(1+SSSModel!#REF!),1)</f>
        <v>0</v>
      </c>
      <c r="BI35" s="72">
        <f ca="1">IF(OR(BI$4&lt;$Q35,BI$4&gt;$Q35+IF($S35="",1000,$S35)-1),0,IF(MOD(BI$4-$Q35,IF($R35="",1000,$R35))=0,$O35,0))*IF($Y35&gt;0,(1+INDEX(Escalation!$B$3:$B$18,$Y35,0))^(BI$4-SSSModel!$C$5),1)*IF($X35=0,1,OFFSET(Profiles!$K$2,$X35,MAX(Profiles!$C$2,BI$4-$Q35)))*IF($AA35=1,(1+SSSModel!#REF!),1)</f>
        <v>0</v>
      </c>
      <c r="BJ35" s="72">
        <f ca="1">IF(OR(BJ$4&lt;$Q35,BJ$4&gt;$Q35+IF($S35="",1000,$S35)-1),0,IF(MOD(BJ$4-$Q35,IF($R35="",1000,$R35))=0,$O35,0))*IF($Y35&gt;0,(1+INDEX(Escalation!$B$3:$B$18,$Y35,0))^(BJ$4-SSSModel!$C$5),1)*IF($X35=0,1,OFFSET(Profiles!$K$2,$X35,MAX(Profiles!$C$2,BJ$4-$Q35)))*IF($AA35=1,(1+SSSModel!#REF!),1)</f>
        <v>0</v>
      </c>
      <c r="BK35" s="72">
        <f ca="1">IF(OR(BK$4&lt;$Q35,BK$4&gt;$Q35+IF($S35="",1000,$S35)-1),0,IF(MOD(BK$4-$Q35,IF($R35="",1000,$R35))=0,$O35,0))*IF($Y35&gt;0,(1+INDEX(Escalation!$B$3:$B$18,$Y35,0))^(BK$4-SSSModel!$C$5),1)*IF($X35=0,1,OFFSET(Profiles!$K$2,$X35,MAX(Profiles!$C$2,BK$4-$Q35)))*IF($AA35=1,(1+SSSModel!#REF!),1)</f>
        <v>0</v>
      </c>
      <c r="BL35" s="72">
        <f ca="1">IF(OR(BL$4&lt;$Q35,BL$4&gt;$Q35+IF($S35="",1000,$S35)-1),0,IF(MOD(BL$4-$Q35,IF($R35="",1000,$R35))=0,$O35,0))*IF($Y35&gt;0,(1+INDEX(Escalation!$B$3:$B$18,$Y35,0))^(BL$4-SSSModel!$C$5),1)*IF($X35=0,1,OFFSET(Profiles!$K$2,$X35,MAX(Profiles!$C$2,BL$4-$Q35)))*IF($AA35=1,(1+SSSModel!#REF!),1)</f>
        <v>0</v>
      </c>
      <c r="BM35" s="72">
        <f ca="1">IF(OR(BM$4&lt;$Q35,BM$4&gt;$Q35+IF($S35="",1000,$S35)-1),0,IF(MOD(BM$4-$Q35,IF($R35="",1000,$R35))=0,$O35,0))*IF($Y35&gt;0,(1+INDEX(Escalation!$B$3:$B$18,$Y35,0))^(BM$4-SSSModel!$C$5),1)*IF($X35=0,1,OFFSET(Profiles!$K$2,$X35,MAX(Profiles!$C$2,BM$4-$Q35)))*IF($AA35=1,(1+SSSModel!#REF!),1)</f>
        <v>0</v>
      </c>
      <c r="BN35" s="72">
        <f ca="1">IF(OR(BN$4&lt;$Q35,BN$4&gt;$Q35+IF($S35="",1000,$S35)-1),0,IF(MOD(BN$4-$Q35,IF($R35="",1000,$R35))=0,$O35,0))*IF($Y35&gt;0,(1+INDEX(Escalation!$B$3:$B$18,$Y35,0))^(BN$4-SSSModel!$C$5),1)*IF($X35=0,1,OFFSET(Profiles!$K$2,$X35,MAX(Profiles!$C$2,BN$4-$Q35)))*IF($AA35=1,(1+SSSModel!#REF!),1)</f>
        <v>0</v>
      </c>
      <c r="BO35" s="72">
        <f ca="1">IF(OR(BO$4&lt;$Q35,BO$4&gt;$Q35+IF($S35="",1000,$S35)-1),0,IF(MOD(BO$4-$Q35,IF($R35="",1000,$R35))=0,$O35,0))*IF($Y35&gt;0,(1+INDEX(Escalation!$B$3:$B$18,$Y35,0))^(BO$4-SSSModel!$C$5),1)*IF($X35=0,1,OFFSET(Profiles!$K$2,$X35,MAX(Profiles!$C$2,BO$4-$Q35)))*IF($AA35=1,(1+SSSModel!#REF!),1)</f>
        <v>0</v>
      </c>
      <c r="BP35" s="72">
        <f ca="1">IF(OR(BP$4&lt;$Q35,BP$4&gt;$Q35+IF($S35="",1000,$S35)-1),0,IF(MOD(BP$4-$Q35,IF($R35="",1000,$R35))=0,$O35,0))*IF($Y35&gt;0,(1+INDEX(Escalation!$B$3:$B$18,$Y35,0))^(BP$4-SSSModel!$C$5),1)*IF($X35=0,1,OFFSET(Profiles!$K$2,$X35,MAX(Profiles!$C$2,BP$4-$Q35)))*IF($AA35=1,(1+SSSModel!#REF!),1)</f>
        <v>0</v>
      </c>
      <c r="BQ35" s="72">
        <f ca="1">IF(OR(BQ$4&lt;$Q35,BQ$4&gt;$Q35+IF($S35="",1000,$S35)-1),0,IF(MOD(BQ$4-$Q35,IF($R35="",1000,$R35))=0,$O35,0))*IF($Y35&gt;0,(1+INDEX(Escalation!$B$3:$B$18,$Y35,0))^(BQ$4-SSSModel!$C$5),1)*IF($X35=0,1,OFFSET(Profiles!$K$2,$X35,MAX(Profiles!$C$2,BQ$4-$Q35)))*IF($AA35=1,(1+SSSModel!#REF!),1)</f>
        <v>0</v>
      </c>
      <c r="BR35" s="72">
        <f ca="1">IF(OR(BR$4&lt;$Q35,BR$4&gt;$Q35+IF($S35="",1000,$S35)-1),0,IF(MOD(BR$4-$Q35,IF($R35="",1000,$R35))=0,$O35,0))*IF($Y35&gt;0,(1+INDEX(Escalation!$B$3:$B$18,$Y35,0))^(BR$4-SSSModel!$C$5),1)*IF($X35=0,1,OFFSET(Profiles!$K$2,$X35,MAX(Profiles!$C$2,BR$4-$Q35)))*IF($AA35=1,(1+SSSModel!#REF!),1)</f>
        <v>0</v>
      </c>
      <c r="BS35" s="72">
        <f ca="1">IF(OR(BS$4&lt;$Q35,BS$4&gt;$Q35+IF($S35="",1000,$S35)-1),0,IF(MOD(BS$4-$Q35,IF($R35="",1000,$R35))=0,$O35,0))*IF($Y35&gt;0,(1+INDEX(Escalation!$B$3:$B$18,$Y35,0))^(BS$4-SSSModel!$C$5),1)*IF($X35=0,1,OFFSET(Profiles!$K$2,$X35,MAX(Profiles!$C$2,BS$4-$Q35)))*IF($AA35=1,(1+SSSModel!#REF!),1)</f>
        <v>0</v>
      </c>
      <c r="BT35" s="72">
        <f ca="1">IF(OR(BT$4&lt;$Q35,BT$4&gt;$Q35+IF($S35="",1000,$S35)-1),0,IF(MOD(BT$4-$Q35,IF($R35="",1000,$R35))=0,$O35,0))*IF($Y35&gt;0,(1+INDEX(Escalation!$B$3:$B$18,$Y35,0))^(BT$4-SSSModel!$C$5),1)*IF($X35=0,1,OFFSET(Profiles!$K$2,$X35,MAX(Profiles!$C$2,BT$4-$Q35)))*IF($AA35=1,(1+SSSModel!#REF!),1)</f>
        <v>0</v>
      </c>
      <c r="BU35" s="72">
        <f ca="1">IF(OR(BU$4&lt;$Q35,BU$4&gt;$Q35+IF($S35="",1000,$S35)-1),0,IF(MOD(BU$4-$Q35,IF($R35="",1000,$R35))=0,$O35,0))*IF($Y35&gt;0,(1+INDEX(Escalation!$B$3:$B$18,$Y35,0))^(BU$4-SSSModel!$C$5),1)*IF($X35=0,1,OFFSET(Profiles!$K$2,$X35,MAX(Profiles!$C$2,BU$4-$Q35)))*IF($AA35=1,(1+SSSModel!#REF!),1)</f>
        <v>0</v>
      </c>
      <c r="BV35" s="72">
        <f ca="1">IF(OR(BV$4&lt;$Q35,BV$4&gt;$Q35+IF($S35="",1000,$S35)-1),0,IF(MOD(BV$4-$Q35,IF($R35="",1000,$R35))=0,$O35,0))*IF($Y35&gt;0,(1+INDEX(Escalation!$B$3:$B$18,$Y35,0))^(BV$4-SSSModel!$C$5),1)*IF($X35=0,1,OFFSET(Profiles!$K$2,$X35,MAX(Profiles!$C$2,BV$4-$Q35)))*IF($AA35=1,(1+SSSModel!#REF!),1)</f>
        <v>0</v>
      </c>
      <c r="BW35" s="72">
        <f ca="1">IF(OR(BW$4&lt;$Q35,BW$4&gt;$Q35+IF($S35="",1000,$S35)-1),0,IF(MOD(BW$4-$Q35,IF($R35="",1000,$R35))=0,$O35,0))*IF($Y35&gt;0,(1+INDEX(Escalation!$B$3:$B$18,$Y35,0))^(BW$4-SSSModel!$C$5),1)*IF($X35=0,1,OFFSET(Profiles!$K$2,$X35,MAX(Profiles!$C$2,BW$4-$Q35)))*IF($AA35=1,(1+SSSModel!#REF!),1)</f>
        <v>0</v>
      </c>
      <c r="BX35" s="72">
        <f ca="1">IF(OR(BX$4&lt;$Q35,BX$4&gt;$Q35+IF($S35="",1000,$S35)-1),0,IF(MOD(BX$4-$Q35,IF($R35="",1000,$R35))=0,$O35,0))*IF($Y35&gt;0,(1+INDEX(Escalation!$B$3:$B$18,$Y35,0))^(BX$4-SSSModel!$C$5),1)*IF($X35=0,1,OFFSET(Profiles!$K$2,$X35,MAX(Profiles!$C$2,BX$4-$Q35)))*IF($AA35=1,(1+SSSModel!#REF!),1)</f>
        <v>0</v>
      </c>
      <c r="BY35" s="72">
        <f ca="1">IF(OR(BY$4&lt;$Q35,BY$4&gt;$Q35+IF($S35="",1000,$S35)-1),0,IF(MOD(BY$4-$Q35,IF($R35="",1000,$R35))=0,$O35,0))*IF($Y35&gt;0,(1+INDEX(Escalation!$B$3:$B$18,$Y35,0))^(BY$4-SSSModel!$C$5),1)*IF($X35=0,1,OFFSET(Profiles!$K$2,$X35,MAX(Profiles!$C$2,BY$4-$Q35)))*IF($AA35=1,(1+SSSModel!#REF!),1)</f>
        <v>0</v>
      </c>
      <c r="BZ35" s="72">
        <f ca="1">IF(OR(BZ$4&lt;$Q35,BZ$4&gt;$Q35+IF($S35="",1000,$S35)-1),0,IF(MOD(BZ$4-$Q35,IF($R35="",1000,$R35))=0,$O35,0))*IF($Y35&gt;0,(1+INDEX(Escalation!$B$3:$B$18,$Y35,0))^(BZ$4-SSSModel!$C$5),1)*IF($X35=0,1,OFFSET(Profiles!$K$2,$X35,MAX(Profiles!$C$2,BZ$4-$Q35)))*IF($AA35=1,(1+SSSModel!#REF!),1)</f>
        <v>0</v>
      </c>
      <c r="CA35" s="134">
        <f ca="1">IF(OR($Z35=0,SSSModel!$C$4="CF"),AC35,
IF(LEFT($V35,3)="ON_",
     IF(SSSModel!$C$4="RR",SUMPRODUCT(OFFSET($AC35,0,0,1,$CB$2),OFFSET(Profiles!$K$28,($Z35-1)*(Profiles!$I$26+1)+CA$4-SSSModel!$C$3+1,0,1,$CB$2)),
     IF(SSSModel!$C$4="ECC",$EA35*$EB35*SUMPRODUCT(OFFSET($AC35,0,MAX(0,CA$4-$DZ35-$CA$4+1),1,MIN($DZ35,CA$4-$CA$4+1)),OFFSET(Escalation!$K$24,($Y35-1)*(Escalation!$I$22+1)+CA$4-SSSModel!$C$3+1,MAX(0,CA$4-$DZ35-$CA$4+1),1,MIN($DZ35,CA$4-$CA$4+1))),
     IF(SSSModel!$C$4="PV",AC35*$EA35*(1+SSSModel!$C$2),
     IF(SSSModel!$C$4="FCR",$EC35*SUM(OFFSET($AC35,0,MAX(CA$4-$AC$4-$DZ35+1,0),1,MIN($DZ35,CA$4-$AC$4+1))),0)))),
SUM($AC35:$BZ35)*
     IF(SSSModel!$C$4="RR",OFFSET(Profiles!$K$2,$Z35,MAX(Profiles!$C$2,AC$4-$W35)),
     IF(SSSModel!$C$4="ECC",$EA35*$EB35*IF(MAX(Escalation!$C$2,AC$4-$W35)&gt;$DZ35-1,0,OFFSET(Escalation!$K$2,$Y35,MAX(Escalation!$C$2,AC$4-$W35))),
     IF(SSSModel!$C$4="PV",IF(CA$4=$W35,$EA35*(1+SSSModel!$C$2),0),
     IF(SSSModel!$C$4="FCR",IF(AND(CA$4&gt;=$W35,OFFSET(Profiles!$K$2,$Z35,MAX(Profiles!$C$2,AC$4-$W35))&gt;0),$EC35,0),0))))))</f>
        <v>0</v>
      </c>
      <c r="CB35" s="135">
        <f ca="1">IF(OR($Z35=0,SSSModel!$C$4="CF"),AD35,
IF(LEFT($V35,3)="ON_",
     IF(SSSModel!$C$4="RR",SUMPRODUCT(OFFSET($AC35,0,0,1,$CB$2),OFFSET(Profiles!$K$28,($Z35-1)*(Profiles!$I$26+1)+CB$4-SSSModel!$C$3+1,0,1,$CB$2)),
     IF(SSSModel!$C$4="ECC",$EA35*$EB35*SUMPRODUCT(OFFSET($AC35,0,MAX(0,CB$4-$DZ35-$CA$4+1),1,MIN($DZ35,CB$4-$CA$4+1)),OFFSET(Escalation!$K$24,($Y35-1)*(Escalation!$I$22+1)+CB$4-SSSModel!$C$3+1,MAX(0,CB$4-$DZ35-$CA$4+1),1,MIN($DZ35,CB$4-$CA$4+1))),
     IF(SSSModel!$C$4="PV",AD35*$EA35*(1+SSSModel!$C$2),
     IF(SSSModel!$C$4="FCR",$EC35*SUM(OFFSET($AC35,0,MAX(CB$4-$AC$4-$DZ35+1,0),1,MIN($DZ35,CB$4-$AC$4+1))),0)))),
SUM($AC35:$BZ35)*
     IF(SSSModel!$C$4="RR",OFFSET(Profiles!$K$2,$Z35,MAX(Profiles!$C$2,AD$4-$W35)),
     IF(SSSModel!$C$4="ECC",$EA35*$EB35*IF(MAX(Escalation!$C$2,AD$4-$W35)&gt;$DZ35-1,0,OFFSET(Escalation!$K$2,$Y35,MAX(Escalation!$C$2,AD$4-$W35))),
     IF(SSSModel!$C$4="PV",IF(CB$4=$W35,$EA35*(1+SSSModel!$C$2),0),
     IF(SSSModel!$C$4="FCR",IF(AND(CB$4&gt;=$W35,OFFSET(Profiles!$K$2,$Z35,MAX(Profiles!$C$2,AD$4-$W35))&gt;0),$EC35,0),0))))))</f>
        <v>0</v>
      </c>
      <c r="CC35" s="135">
        <f ca="1">IF(OR($Z35=0,SSSModel!$C$4="CF"),AE35,
IF(LEFT($V35,3)="ON_",
     IF(SSSModel!$C$4="RR",SUMPRODUCT(OFFSET($AC35,0,0,1,$CB$2),OFFSET(Profiles!$K$28,($Z35-1)*(Profiles!$I$26+1)+CC$4-SSSModel!$C$3+1,0,1,$CB$2)),
     IF(SSSModel!$C$4="ECC",$EA35*$EB35*SUMPRODUCT(OFFSET($AC35,0,MAX(0,CC$4-$DZ35-$CA$4+1),1,MIN($DZ35,CC$4-$CA$4+1)),OFFSET(Escalation!$K$24,($Y35-1)*(Escalation!$I$22+1)+CC$4-SSSModel!$C$3+1,MAX(0,CC$4-$DZ35-$CA$4+1),1,MIN($DZ35,CC$4-$CA$4+1))),
     IF(SSSModel!$C$4="PV",AE35*$EA35*(1+SSSModel!$C$2),
     IF(SSSModel!$C$4="FCR",$EC35*SUM(OFFSET($AC35,0,MAX(CC$4-$AC$4-$DZ35+1,0),1,MIN($DZ35,CC$4-$AC$4+1))),0)))),
SUM($AC35:$BZ35)*
     IF(SSSModel!$C$4="RR",OFFSET(Profiles!$K$2,$Z35,MAX(Profiles!$C$2,AE$4-$W35)),
     IF(SSSModel!$C$4="ECC",$EA35*$EB35*IF(MAX(Escalation!$C$2,AE$4-$W35)&gt;$DZ35-1,0,OFFSET(Escalation!$K$2,$Y35,MAX(Escalation!$C$2,AE$4-$W35))),
     IF(SSSModel!$C$4="PV",IF(CC$4=$W35,$EA35*(1+SSSModel!$C$2),0),
     IF(SSSModel!$C$4="FCR",IF(AND(CC$4&gt;=$W35,OFFSET(Profiles!$K$2,$Z35,MAX(Profiles!$C$2,AE$4-$W35))&gt;0),$EC35,0),0))))))</f>
        <v>0</v>
      </c>
      <c r="CD35" s="135">
        <f ca="1">IF(OR($Z35=0,SSSModel!$C$4="CF"),AF35,
IF(LEFT($V35,3)="ON_",
     IF(SSSModel!$C$4="RR",SUMPRODUCT(OFFSET($AC35,0,0,1,$CB$2),OFFSET(Profiles!$K$28,($Z35-1)*(Profiles!$I$26+1)+CD$4-SSSModel!$C$3+1,0,1,$CB$2)),
     IF(SSSModel!$C$4="ECC",$EA35*$EB35*SUMPRODUCT(OFFSET($AC35,0,MAX(0,CD$4-$DZ35-$CA$4+1),1,MIN($DZ35,CD$4-$CA$4+1)),OFFSET(Escalation!$K$24,($Y35-1)*(Escalation!$I$22+1)+CD$4-SSSModel!$C$3+1,MAX(0,CD$4-$DZ35-$CA$4+1),1,MIN($DZ35,CD$4-$CA$4+1))),
     IF(SSSModel!$C$4="PV",AF35*$EA35*(1+SSSModel!$C$2),
     IF(SSSModel!$C$4="FCR",$EC35*SUM(OFFSET($AC35,0,MAX(CD$4-$AC$4-$DZ35+1,0),1,MIN($DZ35,CD$4-$AC$4+1))),0)))),
SUM($AC35:$BZ35)*
     IF(SSSModel!$C$4="RR",OFFSET(Profiles!$K$2,$Z35,MAX(Profiles!$C$2,AF$4-$W35)),
     IF(SSSModel!$C$4="ECC",$EA35*$EB35*IF(MAX(Escalation!$C$2,AF$4-$W35)&gt;$DZ35-1,0,OFFSET(Escalation!$K$2,$Y35,MAX(Escalation!$C$2,AF$4-$W35))),
     IF(SSSModel!$C$4="PV",IF(CD$4=$W35,$EA35*(1+SSSModel!$C$2),0),
     IF(SSSModel!$C$4="FCR",IF(AND(CD$4&gt;=$W35,OFFSET(Profiles!$K$2,$Z35,MAX(Profiles!$C$2,AF$4-$W35))&gt;0),$EC35,0),0))))))</f>
        <v>0</v>
      </c>
      <c r="CE35" s="135">
        <f ca="1">IF(OR($Z35=0,SSSModel!$C$4="CF"),AG35,
IF(LEFT($V35,3)="ON_",
     IF(SSSModel!$C$4="RR",SUMPRODUCT(OFFSET($AC35,0,0,1,$CB$2),OFFSET(Profiles!$K$28,($Z35-1)*(Profiles!$I$26+1)+CE$4-SSSModel!$C$3+1,0,1,$CB$2)),
     IF(SSSModel!$C$4="ECC",$EA35*$EB35*SUMPRODUCT(OFFSET($AC35,0,MAX(0,CE$4-$DZ35-$CA$4+1),1,MIN($DZ35,CE$4-$CA$4+1)),OFFSET(Escalation!$K$24,($Y35-1)*(Escalation!$I$22+1)+CE$4-SSSModel!$C$3+1,MAX(0,CE$4-$DZ35-$CA$4+1),1,MIN($DZ35,CE$4-$CA$4+1))),
     IF(SSSModel!$C$4="PV",AG35*$EA35*(1+SSSModel!$C$2),
     IF(SSSModel!$C$4="FCR",$EC35*SUM(OFFSET($AC35,0,MAX(CE$4-$AC$4-$DZ35+1,0),1,MIN($DZ35,CE$4-$AC$4+1))),0)))),
SUM($AC35:$BZ35)*
     IF(SSSModel!$C$4="RR",OFFSET(Profiles!$K$2,$Z35,MAX(Profiles!$C$2,AG$4-$W35)),
     IF(SSSModel!$C$4="ECC",$EA35*$EB35*IF(MAX(Escalation!$C$2,AG$4-$W35)&gt;$DZ35-1,0,OFFSET(Escalation!$K$2,$Y35,MAX(Escalation!$C$2,AG$4-$W35))),
     IF(SSSModel!$C$4="PV",IF(CE$4=$W35,$EA35*(1+SSSModel!$C$2),0),
     IF(SSSModel!$C$4="FCR",IF(AND(CE$4&gt;=$W35,OFFSET(Profiles!$K$2,$Z35,MAX(Profiles!$C$2,AG$4-$W35))&gt;0),$EC35,0),0))))))</f>
        <v>0</v>
      </c>
      <c r="CF35" s="135">
        <f ca="1">IF(OR($Z35=0,SSSModel!$C$4="CF"),AH35,
IF(LEFT($V35,3)="ON_",
     IF(SSSModel!$C$4="RR",SUMPRODUCT(OFFSET($AC35,0,0,1,$CB$2),OFFSET(Profiles!$K$28,($Z35-1)*(Profiles!$I$26+1)+CF$4-SSSModel!$C$3+1,0,1,$CB$2)),
     IF(SSSModel!$C$4="ECC",$EA35*$EB35*SUMPRODUCT(OFFSET($AC35,0,MAX(0,CF$4-$DZ35-$CA$4+1),1,MIN($DZ35,CF$4-$CA$4+1)),OFFSET(Escalation!$K$24,($Y35-1)*(Escalation!$I$22+1)+CF$4-SSSModel!$C$3+1,MAX(0,CF$4-$DZ35-$CA$4+1),1,MIN($DZ35,CF$4-$CA$4+1))),
     IF(SSSModel!$C$4="PV",AH35*$EA35*(1+SSSModel!$C$2),
     IF(SSSModel!$C$4="FCR",$EC35*SUM(OFFSET($AC35,0,MAX(CF$4-$AC$4-$DZ35+1,0),1,MIN($DZ35,CF$4-$AC$4+1))),0)))),
SUM($AC35:$BZ35)*
     IF(SSSModel!$C$4="RR",OFFSET(Profiles!$K$2,$Z35,MAX(Profiles!$C$2,AH$4-$W35)),
     IF(SSSModel!$C$4="ECC",$EA35*$EB35*IF(MAX(Escalation!$C$2,AH$4-$W35)&gt;$DZ35-1,0,OFFSET(Escalation!$K$2,$Y35,MAX(Escalation!$C$2,AH$4-$W35))),
     IF(SSSModel!$C$4="PV",IF(CF$4=$W35,$EA35*(1+SSSModel!$C$2),0),
     IF(SSSModel!$C$4="FCR",IF(AND(CF$4&gt;=$W35,OFFSET(Profiles!$K$2,$Z35,MAX(Profiles!$C$2,AH$4-$W35))&gt;0),$EC35,0),0))))))</f>
        <v>0</v>
      </c>
      <c r="CG35" s="135">
        <f ca="1">IF(OR($Z35=0,SSSModel!$C$4="CF"),AI35,
IF(LEFT($V35,3)="ON_",
     IF(SSSModel!$C$4="RR",SUMPRODUCT(OFFSET($AC35,0,0,1,$CB$2),OFFSET(Profiles!$K$28,($Z35-1)*(Profiles!$I$26+1)+CG$4-SSSModel!$C$3+1,0,1,$CB$2)),
     IF(SSSModel!$C$4="ECC",$EA35*$EB35*SUMPRODUCT(OFFSET($AC35,0,MAX(0,CG$4-$DZ35-$CA$4+1),1,MIN($DZ35,CG$4-$CA$4+1)),OFFSET(Escalation!$K$24,($Y35-1)*(Escalation!$I$22+1)+CG$4-SSSModel!$C$3+1,MAX(0,CG$4-$DZ35-$CA$4+1),1,MIN($DZ35,CG$4-$CA$4+1))),
     IF(SSSModel!$C$4="PV",AI35*$EA35*(1+SSSModel!$C$2),
     IF(SSSModel!$C$4="FCR",$EC35*SUM(OFFSET($AC35,0,MAX(CG$4-$AC$4-$DZ35+1,0),1,MIN($DZ35,CG$4-$AC$4+1))),0)))),
SUM($AC35:$BZ35)*
     IF(SSSModel!$C$4="RR",OFFSET(Profiles!$K$2,$Z35,MAX(Profiles!$C$2,AI$4-$W35)),
     IF(SSSModel!$C$4="ECC",$EA35*$EB35*IF(MAX(Escalation!$C$2,AI$4-$W35)&gt;$DZ35-1,0,OFFSET(Escalation!$K$2,$Y35,MAX(Escalation!$C$2,AI$4-$W35))),
     IF(SSSModel!$C$4="PV",IF(CG$4=$W35,$EA35*(1+SSSModel!$C$2),0),
     IF(SSSModel!$C$4="FCR",IF(AND(CG$4&gt;=$W35,OFFSET(Profiles!$K$2,$Z35,MAX(Profiles!$C$2,AI$4-$W35))&gt;0),$EC35,0),0))))))</f>
        <v>0</v>
      </c>
      <c r="CH35" s="135">
        <f ca="1">IF(OR($Z35=0,SSSModel!$C$4="CF"),AJ35,
IF(LEFT($V35,3)="ON_",
     IF(SSSModel!$C$4="RR",SUMPRODUCT(OFFSET($AC35,0,0,1,$CB$2),OFFSET(Profiles!$K$28,($Z35-1)*(Profiles!$I$26+1)+CH$4-SSSModel!$C$3+1,0,1,$CB$2)),
     IF(SSSModel!$C$4="ECC",$EA35*$EB35*SUMPRODUCT(OFFSET($AC35,0,MAX(0,CH$4-$DZ35-$CA$4+1),1,MIN($DZ35,CH$4-$CA$4+1)),OFFSET(Escalation!$K$24,($Y35-1)*(Escalation!$I$22+1)+CH$4-SSSModel!$C$3+1,MAX(0,CH$4-$DZ35-$CA$4+1),1,MIN($DZ35,CH$4-$CA$4+1))),
     IF(SSSModel!$C$4="PV",AJ35*$EA35*(1+SSSModel!$C$2),
     IF(SSSModel!$C$4="FCR",$EC35*SUM(OFFSET($AC35,0,MAX(CH$4-$AC$4-$DZ35+1,0),1,MIN($DZ35,CH$4-$AC$4+1))),0)))),
SUM($AC35:$BZ35)*
     IF(SSSModel!$C$4="RR",OFFSET(Profiles!$K$2,$Z35,MAX(Profiles!$C$2,AJ$4-$W35)),
     IF(SSSModel!$C$4="ECC",$EA35*$EB35*IF(MAX(Escalation!$C$2,AJ$4-$W35)&gt;$DZ35-1,0,OFFSET(Escalation!$K$2,$Y35,MAX(Escalation!$C$2,AJ$4-$W35))),
     IF(SSSModel!$C$4="PV",IF(CH$4=$W35,$EA35*(1+SSSModel!$C$2),0),
     IF(SSSModel!$C$4="FCR",IF(AND(CH$4&gt;=$W35,OFFSET(Profiles!$K$2,$Z35,MAX(Profiles!$C$2,AJ$4-$W35))&gt;0),$EC35,0),0))))))</f>
        <v>0</v>
      </c>
      <c r="CI35" s="135">
        <f ca="1">IF(OR($Z35=0,SSSModel!$C$4="CF"),AK35,
IF(LEFT($V35,3)="ON_",
     IF(SSSModel!$C$4="RR",SUMPRODUCT(OFFSET($AC35,0,0,1,$CB$2),OFFSET(Profiles!$K$28,($Z35-1)*(Profiles!$I$26+1)+CI$4-SSSModel!$C$3+1,0,1,$CB$2)),
     IF(SSSModel!$C$4="ECC",$EA35*$EB35*SUMPRODUCT(OFFSET($AC35,0,MAX(0,CI$4-$DZ35-$CA$4+1),1,MIN($DZ35,CI$4-$CA$4+1)),OFFSET(Escalation!$K$24,($Y35-1)*(Escalation!$I$22+1)+CI$4-SSSModel!$C$3+1,MAX(0,CI$4-$DZ35-$CA$4+1),1,MIN($DZ35,CI$4-$CA$4+1))),
     IF(SSSModel!$C$4="PV",AK35*$EA35*(1+SSSModel!$C$2),
     IF(SSSModel!$C$4="FCR",$EC35*SUM(OFFSET($AC35,0,MAX(CI$4-$AC$4-$DZ35+1,0),1,MIN($DZ35,CI$4-$AC$4+1))),0)))),
SUM($AC35:$BZ35)*
     IF(SSSModel!$C$4="RR",OFFSET(Profiles!$K$2,$Z35,MAX(Profiles!$C$2,AK$4-$W35)),
     IF(SSSModel!$C$4="ECC",$EA35*$EB35*IF(MAX(Escalation!$C$2,AK$4-$W35)&gt;$DZ35-1,0,OFFSET(Escalation!$K$2,$Y35,MAX(Escalation!$C$2,AK$4-$W35))),
     IF(SSSModel!$C$4="PV",IF(CI$4=$W35,$EA35*(1+SSSModel!$C$2),0),
     IF(SSSModel!$C$4="FCR",IF(AND(CI$4&gt;=$W35,OFFSET(Profiles!$K$2,$Z35,MAX(Profiles!$C$2,AK$4-$W35))&gt;0),$EC35,0),0))))))</f>
        <v>0</v>
      </c>
      <c r="CJ35" s="135">
        <f ca="1">IF(OR($Z35=0,SSSModel!$C$4="CF"),AL35,
IF(LEFT($V35,3)="ON_",
     IF(SSSModel!$C$4="RR",SUMPRODUCT(OFFSET($AC35,0,0,1,$CB$2),OFFSET(Profiles!$K$28,($Z35-1)*(Profiles!$I$26+1)+CJ$4-SSSModel!$C$3+1,0,1,$CB$2)),
     IF(SSSModel!$C$4="ECC",$EA35*$EB35*SUMPRODUCT(OFFSET($AC35,0,MAX(0,CJ$4-$DZ35-$CA$4+1),1,MIN($DZ35,CJ$4-$CA$4+1)),OFFSET(Escalation!$K$24,($Y35-1)*(Escalation!$I$22+1)+CJ$4-SSSModel!$C$3+1,MAX(0,CJ$4-$DZ35-$CA$4+1),1,MIN($DZ35,CJ$4-$CA$4+1))),
     IF(SSSModel!$C$4="PV",AL35*$EA35*(1+SSSModel!$C$2),
     IF(SSSModel!$C$4="FCR",$EC35*SUM(OFFSET($AC35,0,MAX(CJ$4-$AC$4-$DZ35+1,0),1,MIN($DZ35,CJ$4-$AC$4+1))),0)))),
SUM($AC35:$BZ35)*
     IF(SSSModel!$C$4="RR",OFFSET(Profiles!$K$2,$Z35,MAX(Profiles!$C$2,AL$4-$W35)),
     IF(SSSModel!$C$4="ECC",$EA35*$EB35*IF(MAX(Escalation!$C$2,AL$4-$W35)&gt;$DZ35-1,0,OFFSET(Escalation!$K$2,$Y35,MAX(Escalation!$C$2,AL$4-$W35))),
     IF(SSSModel!$C$4="PV",IF(CJ$4=$W35,$EA35*(1+SSSModel!$C$2),0),
     IF(SSSModel!$C$4="FCR",IF(AND(CJ$4&gt;=$W35,OFFSET(Profiles!$K$2,$Z35,MAX(Profiles!$C$2,AL$4-$W35))&gt;0),$EC35,0),0))))))</f>
        <v>0</v>
      </c>
      <c r="CK35" s="135">
        <f ca="1">IF(OR($Z35=0,SSSModel!$C$4="CF"),AM35,
IF(LEFT($V35,3)="ON_",
     IF(SSSModel!$C$4="RR",SUMPRODUCT(OFFSET($AC35,0,0,1,$CB$2),OFFSET(Profiles!$K$28,($Z35-1)*(Profiles!$I$26+1)+CK$4-SSSModel!$C$3+1,0,1,$CB$2)),
     IF(SSSModel!$C$4="ECC",$EA35*$EB35*SUMPRODUCT(OFFSET($AC35,0,MAX(0,CK$4-$DZ35-$CA$4+1),1,MIN($DZ35,CK$4-$CA$4+1)),OFFSET(Escalation!$K$24,($Y35-1)*(Escalation!$I$22+1)+CK$4-SSSModel!$C$3+1,MAX(0,CK$4-$DZ35-$CA$4+1),1,MIN($DZ35,CK$4-$CA$4+1))),
     IF(SSSModel!$C$4="PV",AM35*$EA35*(1+SSSModel!$C$2),
     IF(SSSModel!$C$4="FCR",$EC35*SUM(OFFSET($AC35,0,MAX(CK$4-$AC$4-$DZ35+1,0),1,MIN($DZ35,CK$4-$AC$4+1))),0)))),
SUM($AC35:$BZ35)*
     IF(SSSModel!$C$4="RR",OFFSET(Profiles!$K$2,$Z35,MAX(Profiles!$C$2,AM$4-$W35)),
     IF(SSSModel!$C$4="ECC",$EA35*$EB35*IF(MAX(Escalation!$C$2,AM$4-$W35)&gt;$DZ35-1,0,OFFSET(Escalation!$K$2,$Y35,MAX(Escalation!$C$2,AM$4-$W35))),
     IF(SSSModel!$C$4="PV",IF(CK$4=$W35,$EA35*(1+SSSModel!$C$2),0),
     IF(SSSModel!$C$4="FCR",IF(AND(CK$4&gt;=$W35,OFFSET(Profiles!$K$2,$Z35,MAX(Profiles!$C$2,AM$4-$W35))&gt;0),$EC35,0),0))))))</f>
        <v>0</v>
      </c>
      <c r="CL35" s="135">
        <f ca="1">IF(OR($Z35=0,SSSModel!$C$4="CF"),AN35,
IF(LEFT($V35,3)="ON_",
     IF(SSSModel!$C$4="RR",SUMPRODUCT(OFFSET($AC35,0,0,1,$CB$2),OFFSET(Profiles!$K$28,($Z35-1)*(Profiles!$I$26+1)+CL$4-SSSModel!$C$3+1,0,1,$CB$2)),
     IF(SSSModel!$C$4="ECC",$EA35*$EB35*SUMPRODUCT(OFFSET($AC35,0,MAX(0,CL$4-$DZ35-$CA$4+1),1,MIN($DZ35,CL$4-$CA$4+1)),OFFSET(Escalation!$K$24,($Y35-1)*(Escalation!$I$22+1)+CL$4-SSSModel!$C$3+1,MAX(0,CL$4-$DZ35-$CA$4+1),1,MIN($DZ35,CL$4-$CA$4+1))),
     IF(SSSModel!$C$4="PV",AN35*$EA35*(1+SSSModel!$C$2),
     IF(SSSModel!$C$4="FCR",$EC35*SUM(OFFSET($AC35,0,MAX(CL$4-$AC$4-$DZ35+1,0),1,MIN($DZ35,CL$4-$AC$4+1))),0)))),
SUM($AC35:$BZ35)*
     IF(SSSModel!$C$4="RR",OFFSET(Profiles!$K$2,$Z35,MAX(Profiles!$C$2,AN$4-$W35)),
     IF(SSSModel!$C$4="ECC",$EA35*$EB35*IF(MAX(Escalation!$C$2,AN$4-$W35)&gt;$DZ35-1,0,OFFSET(Escalation!$K$2,$Y35,MAX(Escalation!$C$2,AN$4-$W35))),
     IF(SSSModel!$C$4="PV",IF(CL$4=$W35,$EA35*(1+SSSModel!$C$2),0),
     IF(SSSModel!$C$4="FCR",IF(AND(CL$4&gt;=$W35,OFFSET(Profiles!$K$2,$Z35,MAX(Profiles!$C$2,AN$4-$W35))&gt;0),$EC35,0),0))))))</f>
        <v>0</v>
      </c>
      <c r="CM35" s="135">
        <f ca="1">IF(OR($Z35=0,SSSModel!$C$4="CF"),AO35,
IF(LEFT($V35,3)="ON_",
     IF(SSSModel!$C$4="RR",SUMPRODUCT(OFFSET($AC35,0,0,1,$CB$2),OFFSET(Profiles!$K$28,($Z35-1)*(Profiles!$I$26+1)+CM$4-SSSModel!$C$3+1,0,1,$CB$2)),
     IF(SSSModel!$C$4="ECC",$EA35*$EB35*SUMPRODUCT(OFFSET($AC35,0,MAX(0,CM$4-$DZ35-$CA$4+1),1,MIN($DZ35,CM$4-$CA$4+1)),OFFSET(Escalation!$K$24,($Y35-1)*(Escalation!$I$22+1)+CM$4-SSSModel!$C$3+1,MAX(0,CM$4-$DZ35-$CA$4+1),1,MIN($DZ35,CM$4-$CA$4+1))),
     IF(SSSModel!$C$4="PV",AO35*$EA35*(1+SSSModel!$C$2),
     IF(SSSModel!$C$4="FCR",$EC35*SUM(OFFSET($AC35,0,MAX(CM$4-$AC$4-$DZ35+1,0),1,MIN($DZ35,CM$4-$AC$4+1))),0)))),
SUM($AC35:$BZ35)*
     IF(SSSModel!$C$4="RR",OFFSET(Profiles!$K$2,$Z35,MAX(Profiles!$C$2,AO$4-$W35)),
     IF(SSSModel!$C$4="ECC",$EA35*$EB35*IF(MAX(Escalation!$C$2,AO$4-$W35)&gt;$DZ35-1,0,OFFSET(Escalation!$K$2,$Y35,MAX(Escalation!$C$2,AO$4-$W35))),
     IF(SSSModel!$C$4="PV",IF(CM$4=$W35,$EA35*(1+SSSModel!$C$2),0),
     IF(SSSModel!$C$4="FCR",IF(AND(CM$4&gt;=$W35,OFFSET(Profiles!$K$2,$Z35,MAX(Profiles!$C$2,AO$4-$W35))&gt;0),$EC35,0),0))))))</f>
        <v>0</v>
      </c>
      <c r="CN35" s="135">
        <f ca="1">IF(OR($Z35=0,SSSModel!$C$4="CF"),AP35,
IF(LEFT($V35,3)="ON_",
     IF(SSSModel!$C$4="RR",SUMPRODUCT(OFFSET($AC35,0,0,1,$CB$2),OFFSET(Profiles!$K$28,($Z35-1)*(Profiles!$I$26+1)+CN$4-SSSModel!$C$3+1,0,1,$CB$2)),
     IF(SSSModel!$C$4="ECC",$EA35*$EB35*SUMPRODUCT(OFFSET($AC35,0,MAX(0,CN$4-$DZ35-$CA$4+1),1,MIN($DZ35,CN$4-$CA$4+1)),OFFSET(Escalation!$K$24,($Y35-1)*(Escalation!$I$22+1)+CN$4-SSSModel!$C$3+1,MAX(0,CN$4-$DZ35-$CA$4+1),1,MIN($DZ35,CN$4-$CA$4+1))),
     IF(SSSModel!$C$4="PV",AP35*$EA35*(1+SSSModel!$C$2),
     IF(SSSModel!$C$4="FCR",$EC35*SUM(OFFSET($AC35,0,MAX(CN$4-$AC$4-$DZ35+1,0),1,MIN($DZ35,CN$4-$AC$4+1))),0)))),
SUM($AC35:$BZ35)*
     IF(SSSModel!$C$4="RR",OFFSET(Profiles!$K$2,$Z35,MAX(Profiles!$C$2,AP$4-$W35)),
     IF(SSSModel!$C$4="ECC",$EA35*$EB35*IF(MAX(Escalation!$C$2,AP$4-$W35)&gt;$DZ35-1,0,OFFSET(Escalation!$K$2,$Y35,MAX(Escalation!$C$2,AP$4-$W35))),
     IF(SSSModel!$C$4="PV",IF(CN$4=$W35,$EA35*(1+SSSModel!$C$2),0),
     IF(SSSModel!$C$4="FCR",IF(AND(CN$4&gt;=$W35,OFFSET(Profiles!$K$2,$Z35,MAX(Profiles!$C$2,AP$4-$W35))&gt;0),$EC35,0),0))))))</f>
        <v>0</v>
      </c>
      <c r="CO35" s="135">
        <f ca="1">IF(OR($Z35=0,SSSModel!$C$4="CF"),AQ35,
IF(LEFT($V35,3)="ON_",
     IF(SSSModel!$C$4="RR",SUMPRODUCT(OFFSET($AC35,0,0,1,$CB$2),OFFSET(Profiles!$K$28,($Z35-1)*(Profiles!$I$26+1)+CO$4-SSSModel!$C$3+1,0,1,$CB$2)),
     IF(SSSModel!$C$4="ECC",$EA35*$EB35*SUMPRODUCT(OFFSET($AC35,0,MAX(0,CO$4-$DZ35-$CA$4+1),1,MIN($DZ35,CO$4-$CA$4+1)),OFFSET(Escalation!$K$24,($Y35-1)*(Escalation!$I$22+1)+CO$4-SSSModel!$C$3+1,MAX(0,CO$4-$DZ35-$CA$4+1),1,MIN($DZ35,CO$4-$CA$4+1))),
     IF(SSSModel!$C$4="PV",AQ35*$EA35*(1+SSSModel!$C$2),
     IF(SSSModel!$C$4="FCR",$EC35*SUM(OFFSET($AC35,0,MAX(CO$4-$AC$4-$DZ35+1,0),1,MIN($DZ35,CO$4-$AC$4+1))),0)))),
SUM($AC35:$BZ35)*
     IF(SSSModel!$C$4="RR",OFFSET(Profiles!$K$2,$Z35,MAX(Profiles!$C$2,AQ$4-$W35)),
     IF(SSSModel!$C$4="ECC",$EA35*$EB35*IF(MAX(Escalation!$C$2,AQ$4-$W35)&gt;$DZ35-1,0,OFFSET(Escalation!$K$2,$Y35,MAX(Escalation!$C$2,AQ$4-$W35))),
     IF(SSSModel!$C$4="PV",IF(CO$4=$W35,$EA35*(1+SSSModel!$C$2),0),
     IF(SSSModel!$C$4="FCR",IF(AND(CO$4&gt;=$W35,OFFSET(Profiles!$K$2,$Z35,MAX(Profiles!$C$2,AQ$4-$W35))&gt;0),$EC35,0),0))))))</f>
        <v>0</v>
      </c>
      <c r="CP35" s="135">
        <f ca="1">IF(OR($Z35=0,SSSModel!$C$4="CF"),AR35,
IF(LEFT($V35,3)="ON_",
     IF(SSSModel!$C$4="RR",SUMPRODUCT(OFFSET($AC35,0,0,1,$CB$2),OFFSET(Profiles!$K$28,($Z35-1)*(Profiles!$I$26+1)+CP$4-SSSModel!$C$3+1,0,1,$CB$2)),
     IF(SSSModel!$C$4="ECC",$EA35*$EB35*SUMPRODUCT(OFFSET($AC35,0,MAX(0,CP$4-$DZ35-$CA$4+1),1,MIN($DZ35,CP$4-$CA$4+1)),OFFSET(Escalation!$K$24,($Y35-1)*(Escalation!$I$22+1)+CP$4-SSSModel!$C$3+1,MAX(0,CP$4-$DZ35-$CA$4+1),1,MIN($DZ35,CP$4-$CA$4+1))),
     IF(SSSModel!$C$4="PV",AR35*$EA35*(1+SSSModel!$C$2),
     IF(SSSModel!$C$4="FCR",$EC35*SUM(OFFSET($AC35,0,MAX(CP$4-$AC$4-$DZ35+1,0),1,MIN($DZ35,CP$4-$AC$4+1))),0)))),
SUM($AC35:$BZ35)*
     IF(SSSModel!$C$4="RR",OFFSET(Profiles!$K$2,$Z35,MAX(Profiles!$C$2,AR$4-$W35)),
     IF(SSSModel!$C$4="ECC",$EA35*$EB35*IF(MAX(Escalation!$C$2,AR$4-$W35)&gt;$DZ35-1,0,OFFSET(Escalation!$K$2,$Y35,MAX(Escalation!$C$2,AR$4-$W35))),
     IF(SSSModel!$C$4="PV",IF(CP$4=$W35,$EA35*(1+SSSModel!$C$2),0),
     IF(SSSModel!$C$4="FCR",IF(AND(CP$4&gt;=$W35,OFFSET(Profiles!$K$2,$Z35,MAX(Profiles!$C$2,AR$4-$W35))&gt;0),$EC35,0),0))))))</f>
        <v>0</v>
      </c>
      <c r="CQ35" s="135">
        <f ca="1">IF(OR($Z35=0,SSSModel!$C$4="CF"),AS35,
IF(LEFT($V35,3)="ON_",
     IF(SSSModel!$C$4="RR",SUMPRODUCT(OFFSET($AC35,0,0,1,$CB$2),OFFSET(Profiles!$K$28,($Z35-1)*(Profiles!$I$26+1)+CQ$4-SSSModel!$C$3+1,0,1,$CB$2)),
     IF(SSSModel!$C$4="ECC",$EA35*$EB35*SUMPRODUCT(OFFSET($AC35,0,MAX(0,CQ$4-$DZ35-$CA$4+1),1,MIN($DZ35,CQ$4-$CA$4+1)),OFFSET(Escalation!$K$24,($Y35-1)*(Escalation!$I$22+1)+CQ$4-SSSModel!$C$3+1,MAX(0,CQ$4-$DZ35-$CA$4+1),1,MIN($DZ35,CQ$4-$CA$4+1))),
     IF(SSSModel!$C$4="PV",AS35*$EA35*(1+SSSModel!$C$2),
     IF(SSSModel!$C$4="FCR",$EC35*SUM(OFFSET($AC35,0,MAX(CQ$4-$AC$4-$DZ35+1,0),1,MIN($DZ35,CQ$4-$AC$4+1))),0)))),
SUM($AC35:$BZ35)*
     IF(SSSModel!$C$4="RR",OFFSET(Profiles!$K$2,$Z35,MAX(Profiles!$C$2,AS$4-$W35)),
     IF(SSSModel!$C$4="ECC",$EA35*$EB35*IF(MAX(Escalation!$C$2,AS$4-$W35)&gt;$DZ35-1,0,OFFSET(Escalation!$K$2,$Y35,MAX(Escalation!$C$2,AS$4-$W35))),
     IF(SSSModel!$C$4="PV",IF(CQ$4=$W35,$EA35*(1+SSSModel!$C$2),0),
     IF(SSSModel!$C$4="FCR",IF(AND(CQ$4&gt;=$W35,OFFSET(Profiles!$K$2,$Z35,MAX(Profiles!$C$2,AS$4-$W35))&gt;0),$EC35,0),0))))))</f>
        <v>0</v>
      </c>
      <c r="CR35" s="135">
        <f ca="1">IF(OR($Z35=0,SSSModel!$C$4="CF"),AT35,
IF(LEFT($V35,3)="ON_",
     IF(SSSModel!$C$4="RR",SUMPRODUCT(OFFSET($AC35,0,0,1,$CB$2),OFFSET(Profiles!$K$28,($Z35-1)*(Profiles!$I$26+1)+CR$4-SSSModel!$C$3+1,0,1,$CB$2)),
     IF(SSSModel!$C$4="ECC",$EA35*$EB35*SUMPRODUCT(OFFSET($AC35,0,MAX(0,CR$4-$DZ35-$CA$4+1),1,MIN($DZ35,CR$4-$CA$4+1)),OFFSET(Escalation!$K$24,($Y35-1)*(Escalation!$I$22+1)+CR$4-SSSModel!$C$3+1,MAX(0,CR$4-$DZ35-$CA$4+1),1,MIN($DZ35,CR$4-$CA$4+1))),
     IF(SSSModel!$C$4="PV",AT35*$EA35*(1+SSSModel!$C$2),
     IF(SSSModel!$C$4="FCR",$EC35*SUM(OFFSET($AC35,0,MAX(CR$4-$AC$4-$DZ35+1,0),1,MIN($DZ35,CR$4-$AC$4+1))),0)))),
SUM($AC35:$BZ35)*
     IF(SSSModel!$C$4="RR",OFFSET(Profiles!$K$2,$Z35,MAX(Profiles!$C$2,AT$4-$W35)),
     IF(SSSModel!$C$4="ECC",$EA35*$EB35*IF(MAX(Escalation!$C$2,AT$4-$W35)&gt;$DZ35-1,0,OFFSET(Escalation!$K$2,$Y35,MAX(Escalation!$C$2,AT$4-$W35))),
     IF(SSSModel!$C$4="PV",IF(CR$4=$W35,$EA35*(1+SSSModel!$C$2),0),
     IF(SSSModel!$C$4="FCR",IF(AND(CR$4&gt;=$W35,OFFSET(Profiles!$K$2,$Z35,MAX(Profiles!$C$2,AT$4-$W35))&gt;0),$EC35,0),0))))))</f>
        <v>0</v>
      </c>
      <c r="CS35" s="135">
        <f ca="1">IF(OR($Z35=0,SSSModel!$C$4="CF"),AU35,
IF(LEFT($V35,3)="ON_",
     IF(SSSModel!$C$4="RR",SUMPRODUCT(OFFSET($AC35,0,0,1,$CB$2),OFFSET(Profiles!$K$28,($Z35-1)*(Profiles!$I$26+1)+CS$4-SSSModel!$C$3+1,0,1,$CB$2)),
     IF(SSSModel!$C$4="ECC",$EA35*$EB35*SUMPRODUCT(OFFSET($AC35,0,MAX(0,CS$4-$DZ35-$CA$4+1),1,MIN($DZ35,CS$4-$CA$4+1)),OFFSET(Escalation!$K$24,($Y35-1)*(Escalation!$I$22+1)+CS$4-SSSModel!$C$3+1,MAX(0,CS$4-$DZ35-$CA$4+1),1,MIN($DZ35,CS$4-$CA$4+1))),
     IF(SSSModel!$C$4="PV",AU35*$EA35*(1+SSSModel!$C$2),
     IF(SSSModel!$C$4="FCR",$EC35*SUM(OFFSET($AC35,0,MAX(CS$4-$AC$4-$DZ35+1,0),1,MIN($DZ35,CS$4-$AC$4+1))),0)))),
SUM($AC35:$BZ35)*
     IF(SSSModel!$C$4="RR",OFFSET(Profiles!$K$2,$Z35,MAX(Profiles!$C$2,AU$4-$W35)),
     IF(SSSModel!$C$4="ECC",$EA35*$EB35*IF(MAX(Escalation!$C$2,AU$4-$W35)&gt;$DZ35-1,0,OFFSET(Escalation!$K$2,$Y35,MAX(Escalation!$C$2,AU$4-$W35))),
     IF(SSSModel!$C$4="PV",IF(CS$4=$W35,$EA35*(1+SSSModel!$C$2),0),
     IF(SSSModel!$C$4="FCR",IF(AND(CS$4&gt;=$W35,OFFSET(Profiles!$K$2,$Z35,MAX(Profiles!$C$2,AU$4-$W35))&gt;0),$EC35,0),0))))))</f>
        <v>0</v>
      </c>
      <c r="CT35" s="135">
        <f ca="1">IF(OR($Z35=0,SSSModel!$C$4="CF"),AV35,
IF(LEFT($V35,3)="ON_",
     IF(SSSModel!$C$4="RR",SUMPRODUCT(OFFSET($AC35,0,0,1,$CB$2),OFFSET(Profiles!$K$28,($Z35-1)*(Profiles!$I$26+1)+CT$4-SSSModel!$C$3+1,0,1,$CB$2)),
     IF(SSSModel!$C$4="ECC",$EA35*$EB35*SUMPRODUCT(OFFSET($AC35,0,MAX(0,CT$4-$DZ35-$CA$4+1),1,MIN($DZ35,CT$4-$CA$4+1)),OFFSET(Escalation!$K$24,($Y35-1)*(Escalation!$I$22+1)+CT$4-SSSModel!$C$3+1,MAX(0,CT$4-$DZ35-$CA$4+1),1,MIN($DZ35,CT$4-$CA$4+1))),
     IF(SSSModel!$C$4="PV",AV35*$EA35*(1+SSSModel!$C$2),
     IF(SSSModel!$C$4="FCR",$EC35*SUM(OFFSET($AC35,0,MAX(CT$4-$AC$4-$DZ35+1,0),1,MIN($DZ35,CT$4-$AC$4+1))),0)))),
SUM($AC35:$BZ35)*
     IF(SSSModel!$C$4="RR",OFFSET(Profiles!$K$2,$Z35,MAX(Profiles!$C$2,AV$4-$W35)),
     IF(SSSModel!$C$4="ECC",$EA35*$EB35*IF(MAX(Escalation!$C$2,AV$4-$W35)&gt;$DZ35-1,0,OFFSET(Escalation!$K$2,$Y35,MAX(Escalation!$C$2,AV$4-$W35))),
     IF(SSSModel!$C$4="PV",IF(CT$4=$W35,$EA35*(1+SSSModel!$C$2),0),
     IF(SSSModel!$C$4="FCR",IF(AND(CT$4&gt;=$W35,OFFSET(Profiles!$K$2,$Z35,MAX(Profiles!$C$2,AV$4-$W35))&gt;0),$EC35,0),0))))))</f>
        <v>0</v>
      </c>
      <c r="CU35" s="135">
        <f ca="1">IF(OR($Z35=0,SSSModel!$C$4="CF"),AW35,
IF(LEFT($V35,3)="ON_",
     IF(SSSModel!$C$4="RR",SUMPRODUCT(OFFSET($AC35,0,0,1,$CB$2),OFFSET(Profiles!$K$28,($Z35-1)*(Profiles!$I$26+1)+CU$4-SSSModel!$C$3+1,0,1,$CB$2)),
     IF(SSSModel!$C$4="ECC",$EA35*$EB35*SUMPRODUCT(OFFSET($AC35,0,MAX(0,CU$4-$DZ35-$CA$4+1),1,MIN($DZ35,CU$4-$CA$4+1)),OFFSET(Escalation!$K$24,($Y35-1)*(Escalation!$I$22+1)+CU$4-SSSModel!$C$3+1,MAX(0,CU$4-$DZ35-$CA$4+1),1,MIN($DZ35,CU$4-$CA$4+1))),
     IF(SSSModel!$C$4="PV",AW35*$EA35*(1+SSSModel!$C$2),
     IF(SSSModel!$C$4="FCR",$EC35*SUM(OFFSET($AC35,0,MAX(CU$4-$AC$4-$DZ35+1,0),1,MIN($DZ35,CU$4-$AC$4+1))),0)))),
SUM($AC35:$BZ35)*
     IF(SSSModel!$C$4="RR",OFFSET(Profiles!$K$2,$Z35,MAX(Profiles!$C$2,AW$4-$W35)),
     IF(SSSModel!$C$4="ECC",$EA35*$EB35*IF(MAX(Escalation!$C$2,AW$4-$W35)&gt;$DZ35-1,0,OFFSET(Escalation!$K$2,$Y35,MAX(Escalation!$C$2,AW$4-$W35))),
     IF(SSSModel!$C$4="PV",IF(CU$4=$W35,$EA35*(1+SSSModel!$C$2),0),
     IF(SSSModel!$C$4="FCR",IF(AND(CU$4&gt;=$W35,OFFSET(Profiles!$K$2,$Z35,MAX(Profiles!$C$2,AW$4-$W35))&gt;0),$EC35,0),0))))))</f>
        <v>0</v>
      </c>
      <c r="CV35" s="135">
        <f ca="1">IF(OR($Z35=0,SSSModel!$C$4="CF"),AX35,
IF(LEFT($V35,3)="ON_",
     IF(SSSModel!$C$4="RR",SUMPRODUCT(OFFSET($AC35,0,0,1,$CB$2),OFFSET(Profiles!$K$28,($Z35-1)*(Profiles!$I$26+1)+CV$4-SSSModel!$C$3+1,0,1,$CB$2)),
     IF(SSSModel!$C$4="ECC",$EA35*$EB35*SUMPRODUCT(OFFSET($AC35,0,MAX(0,CV$4-$DZ35-$CA$4+1),1,MIN($DZ35,CV$4-$CA$4+1)),OFFSET(Escalation!$K$24,($Y35-1)*(Escalation!$I$22+1)+CV$4-SSSModel!$C$3+1,MAX(0,CV$4-$DZ35-$CA$4+1),1,MIN($DZ35,CV$4-$CA$4+1))),
     IF(SSSModel!$C$4="PV",AX35*$EA35*(1+SSSModel!$C$2),
     IF(SSSModel!$C$4="FCR",$EC35*SUM(OFFSET($AC35,0,MAX(CV$4-$AC$4-$DZ35+1,0),1,MIN($DZ35,CV$4-$AC$4+1))),0)))),
SUM($AC35:$BZ35)*
     IF(SSSModel!$C$4="RR",OFFSET(Profiles!$K$2,$Z35,MAX(Profiles!$C$2,AX$4-$W35)),
     IF(SSSModel!$C$4="ECC",$EA35*$EB35*IF(MAX(Escalation!$C$2,AX$4-$W35)&gt;$DZ35-1,0,OFFSET(Escalation!$K$2,$Y35,MAX(Escalation!$C$2,AX$4-$W35))),
     IF(SSSModel!$C$4="PV",IF(CV$4=$W35,$EA35*(1+SSSModel!$C$2),0),
     IF(SSSModel!$C$4="FCR",IF(AND(CV$4&gt;=$W35,OFFSET(Profiles!$K$2,$Z35,MAX(Profiles!$C$2,AX$4-$W35))&gt;0),$EC35,0),0))))))</f>
        <v>0</v>
      </c>
      <c r="CW35" s="135">
        <f ca="1">IF(OR($Z35=0,SSSModel!$C$4="CF"),AY35,
IF(LEFT($V35,3)="ON_",
     IF(SSSModel!$C$4="RR",SUMPRODUCT(OFFSET($AC35,0,0,1,$CB$2),OFFSET(Profiles!$K$28,($Z35-1)*(Profiles!$I$26+1)+CW$4-SSSModel!$C$3+1,0,1,$CB$2)),
     IF(SSSModel!$C$4="ECC",$EA35*$EB35*SUMPRODUCT(OFFSET($AC35,0,MAX(0,CW$4-$DZ35-$CA$4+1),1,MIN($DZ35,CW$4-$CA$4+1)),OFFSET(Escalation!$K$24,($Y35-1)*(Escalation!$I$22+1)+CW$4-SSSModel!$C$3+1,MAX(0,CW$4-$DZ35-$CA$4+1),1,MIN($DZ35,CW$4-$CA$4+1))),
     IF(SSSModel!$C$4="PV",AY35*$EA35*(1+SSSModel!$C$2),
     IF(SSSModel!$C$4="FCR",$EC35*SUM(OFFSET($AC35,0,MAX(CW$4-$AC$4-$DZ35+1,0),1,MIN($DZ35,CW$4-$AC$4+1))),0)))),
SUM($AC35:$BZ35)*
     IF(SSSModel!$C$4="RR",OFFSET(Profiles!$K$2,$Z35,MAX(Profiles!$C$2,AY$4-$W35)),
     IF(SSSModel!$C$4="ECC",$EA35*$EB35*IF(MAX(Escalation!$C$2,AY$4-$W35)&gt;$DZ35-1,0,OFFSET(Escalation!$K$2,$Y35,MAX(Escalation!$C$2,AY$4-$W35))),
     IF(SSSModel!$C$4="PV",IF(CW$4=$W35,$EA35*(1+SSSModel!$C$2),0),
     IF(SSSModel!$C$4="FCR",IF(AND(CW$4&gt;=$W35,OFFSET(Profiles!$K$2,$Z35,MAX(Profiles!$C$2,AY$4-$W35))&gt;0),$EC35,0),0))))))</f>
        <v>0</v>
      </c>
      <c r="CX35" s="135">
        <f ca="1">IF(OR($Z35=0,SSSModel!$C$4="CF"),AZ35,
IF(LEFT($V35,3)="ON_",
     IF(SSSModel!$C$4="RR",SUMPRODUCT(OFFSET($AC35,0,0,1,$CB$2),OFFSET(Profiles!$K$28,($Z35-1)*(Profiles!$I$26+1)+CX$4-SSSModel!$C$3+1,0,1,$CB$2)),
     IF(SSSModel!$C$4="ECC",$EA35*$EB35*SUMPRODUCT(OFFSET($AC35,0,MAX(0,CX$4-$DZ35-$CA$4+1),1,MIN($DZ35,CX$4-$CA$4+1)),OFFSET(Escalation!$K$24,($Y35-1)*(Escalation!$I$22+1)+CX$4-SSSModel!$C$3+1,MAX(0,CX$4-$DZ35-$CA$4+1),1,MIN($DZ35,CX$4-$CA$4+1))),
     IF(SSSModel!$C$4="PV",AZ35*$EA35*(1+SSSModel!$C$2),
     IF(SSSModel!$C$4="FCR",$EC35*SUM(OFFSET($AC35,0,MAX(CX$4-$AC$4-$DZ35+1,0),1,MIN($DZ35,CX$4-$AC$4+1))),0)))),
SUM($AC35:$BZ35)*
     IF(SSSModel!$C$4="RR",OFFSET(Profiles!$K$2,$Z35,MAX(Profiles!$C$2,AZ$4-$W35)),
     IF(SSSModel!$C$4="ECC",$EA35*$EB35*IF(MAX(Escalation!$C$2,AZ$4-$W35)&gt;$DZ35-1,0,OFFSET(Escalation!$K$2,$Y35,MAX(Escalation!$C$2,AZ$4-$W35))),
     IF(SSSModel!$C$4="PV",IF(CX$4=$W35,$EA35*(1+SSSModel!$C$2),0),
     IF(SSSModel!$C$4="FCR",IF(AND(CX$4&gt;=$W35,OFFSET(Profiles!$K$2,$Z35,MAX(Profiles!$C$2,AZ$4-$W35))&gt;0),$EC35,0),0))))))</f>
        <v>0</v>
      </c>
      <c r="CY35" s="135">
        <f ca="1">IF(OR($Z35=0,SSSModel!$C$4="CF"),BA35,
IF(LEFT($V35,3)="ON_",
     IF(SSSModel!$C$4="RR",SUMPRODUCT(OFFSET($AC35,0,0,1,$CB$2),OFFSET(Profiles!$K$28,($Z35-1)*(Profiles!$I$26+1)+CY$4-SSSModel!$C$3+1,0,1,$CB$2)),
     IF(SSSModel!$C$4="ECC",$EA35*$EB35*SUMPRODUCT(OFFSET($AC35,0,MAX(0,CY$4-$DZ35-$CA$4+1),1,MIN($DZ35,CY$4-$CA$4+1)),OFFSET(Escalation!$K$24,($Y35-1)*(Escalation!$I$22+1)+CY$4-SSSModel!$C$3+1,MAX(0,CY$4-$DZ35-$CA$4+1),1,MIN($DZ35,CY$4-$CA$4+1))),
     IF(SSSModel!$C$4="PV",BA35*$EA35*(1+SSSModel!$C$2),
     IF(SSSModel!$C$4="FCR",$EC35*SUM(OFFSET($AC35,0,MAX(CY$4-$AC$4-$DZ35+1,0),1,MIN($DZ35,CY$4-$AC$4+1))),0)))),
SUM($AC35:$BZ35)*
     IF(SSSModel!$C$4="RR",OFFSET(Profiles!$K$2,$Z35,MAX(Profiles!$C$2,BA$4-$W35)),
     IF(SSSModel!$C$4="ECC",$EA35*$EB35*IF(MAX(Escalation!$C$2,BA$4-$W35)&gt;$DZ35-1,0,OFFSET(Escalation!$K$2,$Y35,MAX(Escalation!$C$2,BA$4-$W35))),
     IF(SSSModel!$C$4="PV",IF(CY$4=$W35,$EA35*(1+SSSModel!$C$2),0),
     IF(SSSModel!$C$4="FCR",IF(AND(CY$4&gt;=$W35,OFFSET(Profiles!$K$2,$Z35,MAX(Profiles!$C$2,BA$4-$W35))&gt;0),$EC35,0),0))))))</f>
        <v>0</v>
      </c>
      <c r="CZ35" s="135">
        <f ca="1">IF(OR($Z35=0,SSSModel!$C$4="CF"),BB35,
IF(LEFT($V35,3)="ON_",
     IF(SSSModel!$C$4="RR",SUMPRODUCT(OFFSET($AC35,0,0,1,$CB$2),OFFSET(Profiles!$K$28,($Z35-1)*(Profiles!$I$26+1)+CZ$4-SSSModel!$C$3+1,0,1,$CB$2)),
     IF(SSSModel!$C$4="ECC",$EA35*$EB35*SUMPRODUCT(OFFSET($AC35,0,MAX(0,CZ$4-$DZ35-$CA$4+1),1,MIN($DZ35,CZ$4-$CA$4+1)),OFFSET(Escalation!$K$24,($Y35-1)*(Escalation!$I$22+1)+CZ$4-SSSModel!$C$3+1,MAX(0,CZ$4-$DZ35-$CA$4+1),1,MIN($DZ35,CZ$4-$CA$4+1))),
     IF(SSSModel!$C$4="PV",BB35*$EA35*(1+SSSModel!$C$2),
     IF(SSSModel!$C$4="FCR",$EC35*SUM(OFFSET($AC35,0,MAX(CZ$4-$AC$4-$DZ35+1,0),1,MIN($DZ35,CZ$4-$AC$4+1))),0)))),
SUM($AC35:$BZ35)*
     IF(SSSModel!$C$4="RR",OFFSET(Profiles!$K$2,$Z35,MAX(Profiles!$C$2,BB$4-$W35)),
     IF(SSSModel!$C$4="ECC",$EA35*$EB35*IF(MAX(Escalation!$C$2,BB$4-$W35)&gt;$DZ35-1,0,OFFSET(Escalation!$K$2,$Y35,MAX(Escalation!$C$2,BB$4-$W35))),
     IF(SSSModel!$C$4="PV",IF(CZ$4=$W35,$EA35*(1+SSSModel!$C$2),0),
     IF(SSSModel!$C$4="FCR",IF(AND(CZ$4&gt;=$W35,OFFSET(Profiles!$K$2,$Z35,MAX(Profiles!$C$2,BB$4-$W35))&gt;0),$EC35,0),0))))))</f>
        <v>0</v>
      </c>
      <c r="DA35" s="135">
        <f ca="1">IF(OR($Z35=0,SSSModel!$C$4="CF"),BC35,
IF(LEFT($V35,3)="ON_",
     IF(SSSModel!$C$4="RR",SUMPRODUCT(OFFSET($AC35,0,0,1,$CB$2),OFFSET(Profiles!$K$28,($Z35-1)*(Profiles!$I$26+1)+DA$4-SSSModel!$C$3+1,0,1,$CB$2)),
     IF(SSSModel!$C$4="ECC",$EA35*$EB35*SUMPRODUCT(OFFSET($AC35,0,MAX(0,DA$4-$DZ35-$CA$4+1),1,MIN($DZ35,DA$4-$CA$4+1)),OFFSET(Escalation!$K$24,($Y35-1)*(Escalation!$I$22+1)+DA$4-SSSModel!$C$3+1,MAX(0,DA$4-$DZ35-$CA$4+1),1,MIN($DZ35,DA$4-$CA$4+1))),
     IF(SSSModel!$C$4="PV",BC35*$EA35*(1+SSSModel!$C$2),
     IF(SSSModel!$C$4="FCR",$EC35*SUM(OFFSET($AC35,0,MAX(DA$4-$AC$4-$DZ35+1,0),1,MIN($DZ35,DA$4-$AC$4+1))),0)))),
SUM($AC35:$BZ35)*
     IF(SSSModel!$C$4="RR",OFFSET(Profiles!$K$2,$Z35,MAX(Profiles!$C$2,BC$4-$W35)),
     IF(SSSModel!$C$4="ECC",$EA35*$EB35*IF(MAX(Escalation!$C$2,BC$4-$W35)&gt;$DZ35-1,0,OFFSET(Escalation!$K$2,$Y35,MAX(Escalation!$C$2,BC$4-$W35))),
     IF(SSSModel!$C$4="PV",IF(DA$4=$W35,$EA35*(1+SSSModel!$C$2),0),
     IF(SSSModel!$C$4="FCR",IF(AND(DA$4&gt;=$W35,OFFSET(Profiles!$K$2,$Z35,MAX(Profiles!$C$2,BC$4-$W35))&gt;0),$EC35,0),0))))))</f>
        <v>0</v>
      </c>
      <c r="DB35" s="135">
        <f ca="1">IF(OR($Z35=0,SSSModel!$C$4="CF"),BD35,
IF(LEFT($V35,3)="ON_",
     IF(SSSModel!$C$4="RR",SUMPRODUCT(OFFSET($AC35,0,0,1,$CB$2),OFFSET(Profiles!$K$28,($Z35-1)*(Profiles!$I$26+1)+DB$4-SSSModel!$C$3+1,0,1,$CB$2)),
     IF(SSSModel!$C$4="ECC",$EA35*$EB35*SUMPRODUCT(OFFSET($AC35,0,MAX(0,DB$4-$DZ35-$CA$4+1),1,MIN($DZ35,DB$4-$CA$4+1)),OFFSET(Escalation!$K$24,($Y35-1)*(Escalation!$I$22+1)+DB$4-SSSModel!$C$3+1,MAX(0,DB$4-$DZ35-$CA$4+1),1,MIN($DZ35,DB$4-$CA$4+1))),
     IF(SSSModel!$C$4="PV",BD35*$EA35*(1+SSSModel!$C$2),
     IF(SSSModel!$C$4="FCR",$EC35*SUM(OFFSET($AC35,0,MAX(DB$4-$AC$4-$DZ35+1,0),1,MIN($DZ35,DB$4-$AC$4+1))),0)))),
SUM($AC35:$BZ35)*
     IF(SSSModel!$C$4="RR",OFFSET(Profiles!$K$2,$Z35,MAX(Profiles!$C$2,BD$4-$W35)),
     IF(SSSModel!$C$4="ECC",$EA35*$EB35*IF(MAX(Escalation!$C$2,BD$4-$W35)&gt;$DZ35-1,0,OFFSET(Escalation!$K$2,$Y35,MAX(Escalation!$C$2,BD$4-$W35))),
     IF(SSSModel!$C$4="PV",IF(DB$4=$W35,$EA35*(1+SSSModel!$C$2),0),
     IF(SSSModel!$C$4="FCR",IF(AND(DB$4&gt;=$W35,OFFSET(Profiles!$K$2,$Z35,MAX(Profiles!$C$2,BD$4-$W35))&gt;0),$EC35,0),0))))))</f>
        <v>0</v>
      </c>
      <c r="DC35" s="135">
        <f ca="1">IF(OR($Z35=0,SSSModel!$C$4="CF"),BE35,
IF(LEFT($V35,3)="ON_",
     IF(SSSModel!$C$4="RR",SUMPRODUCT(OFFSET($AC35,0,0,1,$CB$2),OFFSET(Profiles!$K$28,($Z35-1)*(Profiles!$I$26+1)+DC$4-SSSModel!$C$3+1,0,1,$CB$2)),
     IF(SSSModel!$C$4="ECC",$EA35*$EB35*SUMPRODUCT(OFFSET($AC35,0,MAX(0,DC$4-$DZ35-$CA$4+1),1,MIN($DZ35,DC$4-$CA$4+1)),OFFSET(Escalation!$K$24,($Y35-1)*(Escalation!$I$22+1)+DC$4-SSSModel!$C$3+1,MAX(0,DC$4-$DZ35-$CA$4+1),1,MIN($DZ35,DC$4-$CA$4+1))),
     IF(SSSModel!$C$4="PV",BE35*$EA35*(1+SSSModel!$C$2),
     IF(SSSModel!$C$4="FCR",$EC35*SUM(OFFSET($AC35,0,MAX(DC$4-$AC$4-$DZ35+1,0),1,MIN($DZ35,DC$4-$AC$4+1))),0)))),
SUM($AC35:$BZ35)*
     IF(SSSModel!$C$4="RR",OFFSET(Profiles!$K$2,$Z35,MAX(Profiles!$C$2,BE$4-$W35)),
     IF(SSSModel!$C$4="ECC",$EA35*$EB35*IF(MAX(Escalation!$C$2,BE$4-$W35)&gt;$DZ35-1,0,OFFSET(Escalation!$K$2,$Y35,MAX(Escalation!$C$2,BE$4-$W35))),
     IF(SSSModel!$C$4="PV",IF(DC$4=$W35,$EA35*(1+SSSModel!$C$2),0),
     IF(SSSModel!$C$4="FCR",IF(AND(DC$4&gt;=$W35,OFFSET(Profiles!$K$2,$Z35,MAX(Profiles!$C$2,BE$4-$W35))&gt;0),$EC35,0),0))))))</f>
        <v>0</v>
      </c>
      <c r="DD35" s="135">
        <f ca="1">IF(OR($Z35=0,SSSModel!$C$4="CF"),BF35,
IF(LEFT($V35,3)="ON_",
     IF(SSSModel!$C$4="RR",SUMPRODUCT(OFFSET($AC35,0,0,1,$CB$2),OFFSET(Profiles!$K$28,($Z35-1)*(Profiles!$I$26+1)+DD$4-SSSModel!$C$3+1,0,1,$CB$2)),
     IF(SSSModel!$C$4="ECC",$EA35*$EB35*SUMPRODUCT(OFFSET($AC35,0,MAX(0,DD$4-$DZ35-$CA$4+1),1,MIN($DZ35,DD$4-$CA$4+1)),OFFSET(Escalation!$K$24,($Y35-1)*(Escalation!$I$22+1)+DD$4-SSSModel!$C$3+1,MAX(0,DD$4-$DZ35-$CA$4+1),1,MIN($DZ35,DD$4-$CA$4+1))),
     IF(SSSModel!$C$4="PV",BF35*$EA35*(1+SSSModel!$C$2),
     IF(SSSModel!$C$4="FCR",$EC35*SUM(OFFSET($AC35,0,MAX(DD$4-$AC$4-$DZ35+1,0),1,MIN($DZ35,DD$4-$AC$4+1))),0)))),
SUM($AC35:$BZ35)*
     IF(SSSModel!$C$4="RR",OFFSET(Profiles!$K$2,$Z35,MAX(Profiles!$C$2,BF$4-$W35)),
     IF(SSSModel!$C$4="ECC",$EA35*$EB35*IF(MAX(Escalation!$C$2,BF$4-$W35)&gt;$DZ35-1,0,OFFSET(Escalation!$K$2,$Y35,MAX(Escalation!$C$2,BF$4-$W35))),
     IF(SSSModel!$C$4="PV",IF(DD$4=$W35,$EA35*(1+SSSModel!$C$2),0),
     IF(SSSModel!$C$4="FCR",IF(AND(DD$4&gt;=$W35,OFFSET(Profiles!$K$2,$Z35,MAX(Profiles!$C$2,BF$4-$W35))&gt;0),$EC35,0),0))))))</f>
        <v>0</v>
      </c>
      <c r="DE35" s="135">
        <f ca="1">IF(OR($Z35=0,SSSModel!$C$4="CF"),BG35,
IF(LEFT($V35,3)="ON_",
     IF(SSSModel!$C$4="RR",SUMPRODUCT(OFFSET($AC35,0,0,1,$CB$2),OFFSET(Profiles!$K$28,($Z35-1)*(Profiles!$I$26+1)+DE$4-SSSModel!$C$3+1,0,1,$CB$2)),
     IF(SSSModel!$C$4="ECC",$EA35*$EB35*SUMPRODUCT(OFFSET($AC35,0,MAX(0,DE$4-$DZ35-$CA$4+1),1,MIN($DZ35,DE$4-$CA$4+1)),OFFSET(Escalation!$K$24,($Y35-1)*(Escalation!$I$22+1)+DE$4-SSSModel!$C$3+1,MAX(0,DE$4-$DZ35-$CA$4+1),1,MIN($DZ35,DE$4-$CA$4+1))),
     IF(SSSModel!$C$4="PV",BG35*$EA35*(1+SSSModel!$C$2),
     IF(SSSModel!$C$4="FCR",$EC35*SUM(OFFSET($AC35,0,MAX(DE$4-$AC$4-$DZ35+1,0),1,MIN($DZ35,DE$4-$AC$4+1))),0)))),
SUM($AC35:$BZ35)*
     IF(SSSModel!$C$4="RR",OFFSET(Profiles!$K$2,$Z35,MAX(Profiles!$C$2,BG$4-$W35)),
     IF(SSSModel!$C$4="ECC",$EA35*$EB35*IF(MAX(Escalation!$C$2,BG$4-$W35)&gt;$DZ35-1,0,OFFSET(Escalation!$K$2,$Y35,MAX(Escalation!$C$2,BG$4-$W35))),
     IF(SSSModel!$C$4="PV",IF(DE$4=$W35,$EA35*(1+SSSModel!$C$2),0),
     IF(SSSModel!$C$4="FCR",IF(AND(DE$4&gt;=$W35,OFFSET(Profiles!$K$2,$Z35,MAX(Profiles!$C$2,BG$4-$W35))&gt;0),$EC35,0),0))))))</f>
        <v>0</v>
      </c>
      <c r="DF35" s="135">
        <f ca="1">IF(OR($Z35=0,SSSModel!$C$4="CF"),BH35,
IF(LEFT($V35,3)="ON_",
     IF(SSSModel!$C$4="RR",SUMPRODUCT(OFFSET($AC35,0,0,1,$CB$2),OFFSET(Profiles!$K$28,($Z35-1)*(Profiles!$I$26+1)+DF$4-SSSModel!$C$3+1,0,1,$CB$2)),
     IF(SSSModel!$C$4="ECC",$EA35*$EB35*SUMPRODUCT(OFFSET($AC35,0,MAX(0,DF$4-$DZ35-$CA$4+1),1,MIN($DZ35,DF$4-$CA$4+1)),OFFSET(Escalation!$K$24,($Y35-1)*(Escalation!$I$22+1)+DF$4-SSSModel!$C$3+1,MAX(0,DF$4-$DZ35-$CA$4+1),1,MIN($DZ35,DF$4-$CA$4+1))),
     IF(SSSModel!$C$4="PV",BH35*$EA35*(1+SSSModel!$C$2),
     IF(SSSModel!$C$4="FCR",$EC35*SUM(OFFSET($AC35,0,MAX(DF$4-$AC$4-$DZ35+1,0),1,MIN($DZ35,DF$4-$AC$4+1))),0)))),
SUM($AC35:$BZ35)*
     IF(SSSModel!$C$4="RR",OFFSET(Profiles!$K$2,$Z35,MAX(Profiles!$C$2,BH$4-$W35)),
     IF(SSSModel!$C$4="ECC",$EA35*$EB35*IF(MAX(Escalation!$C$2,BH$4-$W35)&gt;$DZ35-1,0,OFFSET(Escalation!$K$2,$Y35,MAX(Escalation!$C$2,BH$4-$W35))),
     IF(SSSModel!$C$4="PV",IF(DF$4=$W35,$EA35*(1+SSSModel!$C$2),0),
     IF(SSSModel!$C$4="FCR",IF(AND(DF$4&gt;=$W35,OFFSET(Profiles!$K$2,$Z35,MAX(Profiles!$C$2,BH$4-$W35))&gt;0),$EC35,0),0))))))</f>
        <v>0</v>
      </c>
      <c r="DG35" s="135">
        <f ca="1">IF(OR($Z35=0,SSSModel!$C$4="CF"),BI35,
IF(LEFT($V35,3)="ON_",
     IF(SSSModel!$C$4="RR",SUMPRODUCT(OFFSET($AC35,0,0,1,$CB$2),OFFSET(Profiles!$K$28,($Z35-1)*(Profiles!$I$26+1)+DG$4-SSSModel!$C$3+1,0,1,$CB$2)),
     IF(SSSModel!$C$4="ECC",$EA35*$EB35*SUMPRODUCT(OFFSET($AC35,0,MAX(0,DG$4-$DZ35-$CA$4+1),1,MIN($DZ35,DG$4-$CA$4+1)),OFFSET(Escalation!$K$24,($Y35-1)*(Escalation!$I$22+1)+DG$4-SSSModel!$C$3+1,MAX(0,DG$4-$DZ35-$CA$4+1),1,MIN($DZ35,DG$4-$CA$4+1))),
     IF(SSSModel!$C$4="PV",BI35*$EA35*(1+SSSModel!$C$2),
     IF(SSSModel!$C$4="FCR",$EC35*SUM(OFFSET($AC35,0,MAX(DG$4-$AC$4-$DZ35+1,0),1,MIN($DZ35,DG$4-$AC$4+1))),0)))),
SUM($AC35:$BZ35)*
     IF(SSSModel!$C$4="RR",OFFSET(Profiles!$K$2,$Z35,MAX(Profiles!$C$2,BI$4-$W35)),
     IF(SSSModel!$C$4="ECC",$EA35*$EB35*IF(MAX(Escalation!$C$2,BI$4-$W35)&gt;$DZ35-1,0,OFFSET(Escalation!$K$2,$Y35,MAX(Escalation!$C$2,BI$4-$W35))),
     IF(SSSModel!$C$4="PV",IF(DG$4=$W35,$EA35*(1+SSSModel!$C$2),0),
     IF(SSSModel!$C$4="FCR",IF(AND(DG$4&gt;=$W35,OFFSET(Profiles!$K$2,$Z35,MAX(Profiles!$C$2,BI$4-$W35))&gt;0),$EC35,0),0))))))</f>
        <v>0</v>
      </c>
      <c r="DH35" s="135">
        <f ca="1">IF(OR($Z35=0,SSSModel!$C$4="CF"),BJ35,
IF(LEFT($V35,3)="ON_",
     IF(SSSModel!$C$4="RR",SUMPRODUCT(OFFSET($AC35,0,0,1,$CB$2),OFFSET(Profiles!$K$28,($Z35-1)*(Profiles!$I$26+1)+DH$4-SSSModel!$C$3+1,0,1,$CB$2)),
     IF(SSSModel!$C$4="ECC",$EA35*$EB35*SUMPRODUCT(OFFSET($AC35,0,MAX(0,DH$4-$DZ35-$CA$4+1),1,MIN($DZ35,DH$4-$CA$4+1)),OFFSET(Escalation!$K$24,($Y35-1)*(Escalation!$I$22+1)+DH$4-SSSModel!$C$3+1,MAX(0,DH$4-$DZ35-$CA$4+1),1,MIN($DZ35,DH$4-$CA$4+1))),
     IF(SSSModel!$C$4="PV",BJ35*$EA35*(1+SSSModel!$C$2),
     IF(SSSModel!$C$4="FCR",$EC35*SUM(OFFSET($AC35,0,MAX(DH$4-$AC$4-$DZ35+1,0),1,MIN($DZ35,DH$4-$AC$4+1))),0)))),
SUM($AC35:$BZ35)*
     IF(SSSModel!$C$4="RR",OFFSET(Profiles!$K$2,$Z35,MAX(Profiles!$C$2,BJ$4-$W35)),
     IF(SSSModel!$C$4="ECC",$EA35*$EB35*IF(MAX(Escalation!$C$2,BJ$4-$W35)&gt;$DZ35-1,0,OFFSET(Escalation!$K$2,$Y35,MAX(Escalation!$C$2,BJ$4-$W35))),
     IF(SSSModel!$C$4="PV",IF(DH$4=$W35,$EA35*(1+SSSModel!$C$2),0),
     IF(SSSModel!$C$4="FCR",IF(AND(DH$4&gt;=$W35,OFFSET(Profiles!$K$2,$Z35,MAX(Profiles!$C$2,BJ$4-$W35))&gt;0),$EC35,0),0))))))</f>
        <v>0</v>
      </c>
      <c r="DI35" s="135">
        <f ca="1">IF(OR($Z35=0,SSSModel!$C$4="CF"),BK35,
IF(LEFT($V35,3)="ON_",
     IF(SSSModel!$C$4="RR",SUMPRODUCT(OFFSET($AC35,0,0,1,$CB$2),OFFSET(Profiles!$K$28,($Z35-1)*(Profiles!$I$26+1)+DI$4-SSSModel!$C$3+1,0,1,$CB$2)),
     IF(SSSModel!$C$4="ECC",$EA35*$EB35*SUMPRODUCT(OFFSET($AC35,0,MAX(0,DI$4-$DZ35-$CA$4+1),1,MIN($DZ35,DI$4-$CA$4+1)),OFFSET(Escalation!$K$24,($Y35-1)*(Escalation!$I$22+1)+DI$4-SSSModel!$C$3+1,MAX(0,DI$4-$DZ35-$CA$4+1),1,MIN($DZ35,DI$4-$CA$4+1))),
     IF(SSSModel!$C$4="PV",BK35*$EA35*(1+SSSModel!$C$2),
     IF(SSSModel!$C$4="FCR",$EC35*SUM(OFFSET($AC35,0,MAX(DI$4-$AC$4-$DZ35+1,0),1,MIN($DZ35,DI$4-$AC$4+1))),0)))),
SUM($AC35:$BZ35)*
     IF(SSSModel!$C$4="RR",OFFSET(Profiles!$K$2,$Z35,MAX(Profiles!$C$2,BK$4-$W35)),
     IF(SSSModel!$C$4="ECC",$EA35*$EB35*IF(MAX(Escalation!$C$2,BK$4-$W35)&gt;$DZ35-1,0,OFFSET(Escalation!$K$2,$Y35,MAX(Escalation!$C$2,BK$4-$W35))),
     IF(SSSModel!$C$4="PV",IF(DI$4=$W35,$EA35*(1+SSSModel!$C$2),0),
     IF(SSSModel!$C$4="FCR",IF(AND(DI$4&gt;=$W35,OFFSET(Profiles!$K$2,$Z35,MAX(Profiles!$C$2,BK$4-$W35))&gt;0),$EC35,0),0))))))</f>
        <v>0</v>
      </c>
      <c r="DJ35" s="135">
        <f ca="1">IF(OR($Z35=0,SSSModel!$C$4="CF"),BL35,
IF(LEFT($V35,3)="ON_",
     IF(SSSModel!$C$4="RR",SUMPRODUCT(OFFSET($AC35,0,0,1,$CB$2),OFFSET(Profiles!$K$28,($Z35-1)*(Profiles!$I$26+1)+DJ$4-SSSModel!$C$3+1,0,1,$CB$2)),
     IF(SSSModel!$C$4="ECC",$EA35*$EB35*SUMPRODUCT(OFFSET($AC35,0,MAX(0,DJ$4-$DZ35-$CA$4+1),1,MIN($DZ35,DJ$4-$CA$4+1)),OFFSET(Escalation!$K$24,($Y35-1)*(Escalation!$I$22+1)+DJ$4-SSSModel!$C$3+1,MAX(0,DJ$4-$DZ35-$CA$4+1),1,MIN($DZ35,DJ$4-$CA$4+1))),
     IF(SSSModel!$C$4="PV",BL35*$EA35*(1+SSSModel!$C$2),
     IF(SSSModel!$C$4="FCR",$EC35*SUM(OFFSET($AC35,0,MAX(DJ$4-$AC$4-$DZ35+1,0),1,MIN($DZ35,DJ$4-$AC$4+1))),0)))),
SUM($AC35:$BZ35)*
     IF(SSSModel!$C$4="RR",OFFSET(Profiles!$K$2,$Z35,MAX(Profiles!$C$2,BL$4-$W35)),
     IF(SSSModel!$C$4="ECC",$EA35*$EB35*IF(MAX(Escalation!$C$2,BL$4-$W35)&gt;$DZ35-1,0,OFFSET(Escalation!$K$2,$Y35,MAX(Escalation!$C$2,BL$4-$W35))),
     IF(SSSModel!$C$4="PV",IF(DJ$4=$W35,$EA35*(1+SSSModel!$C$2),0),
     IF(SSSModel!$C$4="FCR",IF(AND(DJ$4&gt;=$W35,OFFSET(Profiles!$K$2,$Z35,MAX(Profiles!$C$2,BL$4-$W35))&gt;0),$EC35,0),0))))))</f>
        <v>0</v>
      </c>
      <c r="DK35" s="135">
        <f ca="1">IF(OR($Z35=0,SSSModel!$C$4="CF"),BM35,
IF(LEFT($V35,3)="ON_",
     IF(SSSModel!$C$4="RR",SUMPRODUCT(OFFSET($AC35,0,0,1,$CB$2),OFFSET(Profiles!$K$28,($Z35-1)*(Profiles!$I$26+1)+DK$4-SSSModel!$C$3+1,0,1,$CB$2)),
     IF(SSSModel!$C$4="ECC",$EA35*$EB35*SUMPRODUCT(OFFSET($AC35,0,MAX(0,DK$4-$DZ35-$CA$4+1),1,MIN($DZ35,DK$4-$CA$4+1)),OFFSET(Escalation!$K$24,($Y35-1)*(Escalation!$I$22+1)+DK$4-SSSModel!$C$3+1,MAX(0,DK$4-$DZ35-$CA$4+1),1,MIN($DZ35,DK$4-$CA$4+1))),
     IF(SSSModel!$C$4="PV",BM35*$EA35*(1+SSSModel!$C$2),
     IF(SSSModel!$C$4="FCR",$EC35*SUM(OFFSET($AC35,0,MAX(DK$4-$AC$4-$DZ35+1,0),1,MIN($DZ35,DK$4-$AC$4+1))),0)))),
SUM($AC35:$BZ35)*
     IF(SSSModel!$C$4="RR",OFFSET(Profiles!$K$2,$Z35,MAX(Profiles!$C$2,BM$4-$W35)),
     IF(SSSModel!$C$4="ECC",$EA35*$EB35*IF(MAX(Escalation!$C$2,BM$4-$W35)&gt;$DZ35-1,0,OFFSET(Escalation!$K$2,$Y35,MAX(Escalation!$C$2,BM$4-$W35))),
     IF(SSSModel!$C$4="PV",IF(DK$4=$W35,$EA35*(1+SSSModel!$C$2),0),
     IF(SSSModel!$C$4="FCR",IF(AND(DK$4&gt;=$W35,OFFSET(Profiles!$K$2,$Z35,MAX(Profiles!$C$2,BM$4-$W35))&gt;0),$EC35,0),0))))))</f>
        <v>0</v>
      </c>
      <c r="DL35" s="135">
        <f ca="1">IF(OR($Z35=0,SSSModel!$C$4="CF"),BN35,
IF(LEFT($V35,3)="ON_",
     IF(SSSModel!$C$4="RR",SUMPRODUCT(OFFSET($AC35,0,0,1,$CB$2),OFFSET(Profiles!$K$28,($Z35-1)*(Profiles!$I$26+1)+DL$4-SSSModel!$C$3+1,0,1,$CB$2)),
     IF(SSSModel!$C$4="ECC",$EA35*$EB35*SUMPRODUCT(OFFSET($AC35,0,MAX(0,DL$4-$DZ35-$CA$4+1),1,MIN($DZ35,DL$4-$CA$4+1)),OFFSET(Escalation!$K$24,($Y35-1)*(Escalation!$I$22+1)+DL$4-SSSModel!$C$3+1,MAX(0,DL$4-$DZ35-$CA$4+1),1,MIN($DZ35,DL$4-$CA$4+1))),
     IF(SSSModel!$C$4="PV",BN35*$EA35*(1+SSSModel!$C$2),
     IF(SSSModel!$C$4="FCR",$EC35*SUM(OFFSET($AC35,0,MAX(DL$4-$AC$4-$DZ35+1,0),1,MIN($DZ35,DL$4-$AC$4+1))),0)))),
SUM($AC35:$BZ35)*
     IF(SSSModel!$C$4="RR",OFFSET(Profiles!$K$2,$Z35,MAX(Profiles!$C$2,BN$4-$W35)),
     IF(SSSModel!$C$4="ECC",$EA35*$EB35*IF(MAX(Escalation!$C$2,BN$4-$W35)&gt;$DZ35-1,0,OFFSET(Escalation!$K$2,$Y35,MAX(Escalation!$C$2,BN$4-$W35))),
     IF(SSSModel!$C$4="PV",IF(DL$4=$W35,$EA35*(1+SSSModel!$C$2),0),
     IF(SSSModel!$C$4="FCR",IF(AND(DL$4&gt;=$W35,OFFSET(Profiles!$K$2,$Z35,MAX(Profiles!$C$2,BN$4-$W35))&gt;0),$EC35,0),0))))))</f>
        <v>0</v>
      </c>
      <c r="DM35" s="135">
        <f ca="1">IF(OR($Z35=0,SSSModel!$C$4="CF"),BO35,
IF(LEFT($V35,3)="ON_",
     IF(SSSModel!$C$4="RR",SUMPRODUCT(OFFSET($AC35,0,0,1,$CB$2),OFFSET(Profiles!$K$28,($Z35-1)*(Profiles!$I$26+1)+DM$4-SSSModel!$C$3+1,0,1,$CB$2)),
     IF(SSSModel!$C$4="ECC",$EA35*$EB35*SUMPRODUCT(OFFSET($AC35,0,MAX(0,DM$4-$DZ35-$CA$4+1),1,MIN($DZ35,DM$4-$CA$4+1)),OFFSET(Escalation!$K$24,($Y35-1)*(Escalation!$I$22+1)+DM$4-SSSModel!$C$3+1,MAX(0,DM$4-$DZ35-$CA$4+1),1,MIN($DZ35,DM$4-$CA$4+1))),
     IF(SSSModel!$C$4="PV",BO35*$EA35*(1+SSSModel!$C$2),
     IF(SSSModel!$C$4="FCR",$EC35*SUM(OFFSET($AC35,0,MAX(DM$4-$AC$4-$DZ35+1,0),1,MIN($DZ35,DM$4-$AC$4+1))),0)))),
SUM($AC35:$BZ35)*
     IF(SSSModel!$C$4="RR",OFFSET(Profiles!$K$2,$Z35,MAX(Profiles!$C$2,BO$4-$W35)),
     IF(SSSModel!$C$4="ECC",$EA35*$EB35*IF(MAX(Escalation!$C$2,BO$4-$W35)&gt;$DZ35-1,0,OFFSET(Escalation!$K$2,$Y35,MAX(Escalation!$C$2,BO$4-$W35))),
     IF(SSSModel!$C$4="PV",IF(DM$4=$W35,$EA35*(1+SSSModel!$C$2),0),
     IF(SSSModel!$C$4="FCR",IF(AND(DM$4&gt;=$W35,OFFSET(Profiles!$K$2,$Z35,MAX(Profiles!$C$2,BO$4-$W35))&gt;0),$EC35,0),0))))))</f>
        <v>0</v>
      </c>
      <c r="DN35" s="135">
        <f ca="1">IF(OR($Z35=0,SSSModel!$C$4="CF"),BP35,
IF(LEFT($V35,3)="ON_",
     IF(SSSModel!$C$4="RR",SUMPRODUCT(OFFSET($AC35,0,0,1,$CB$2),OFFSET(Profiles!$K$28,($Z35-1)*(Profiles!$I$26+1)+DN$4-SSSModel!$C$3+1,0,1,$CB$2)),
     IF(SSSModel!$C$4="ECC",$EA35*$EB35*SUMPRODUCT(OFFSET($AC35,0,MAX(0,DN$4-$DZ35-$CA$4+1),1,MIN($DZ35,DN$4-$CA$4+1)),OFFSET(Escalation!$K$24,($Y35-1)*(Escalation!$I$22+1)+DN$4-SSSModel!$C$3+1,MAX(0,DN$4-$DZ35-$CA$4+1),1,MIN($DZ35,DN$4-$CA$4+1))),
     IF(SSSModel!$C$4="PV",BP35*$EA35*(1+SSSModel!$C$2),
     IF(SSSModel!$C$4="FCR",$EC35*SUM(OFFSET($AC35,0,MAX(DN$4-$AC$4-$DZ35+1,0),1,MIN($DZ35,DN$4-$AC$4+1))),0)))),
SUM($AC35:$BZ35)*
     IF(SSSModel!$C$4="RR",OFFSET(Profiles!$K$2,$Z35,MAX(Profiles!$C$2,BP$4-$W35)),
     IF(SSSModel!$C$4="ECC",$EA35*$EB35*IF(MAX(Escalation!$C$2,BP$4-$W35)&gt;$DZ35-1,0,OFFSET(Escalation!$K$2,$Y35,MAX(Escalation!$C$2,BP$4-$W35))),
     IF(SSSModel!$C$4="PV",IF(DN$4=$W35,$EA35*(1+SSSModel!$C$2),0),
     IF(SSSModel!$C$4="FCR",IF(AND(DN$4&gt;=$W35,OFFSET(Profiles!$K$2,$Z35,MAX(Profiles!$C$2,BP$4-$W35))&gt;0),$EC35,0),0))))))</f>
        <v>0</v>
      </c>
      <c r="DO35" s="135">
        <f ca="1">IF(OR($Z35=0,SSSModel!$C$4="CF"),BQ35,
IF(LEFT($V35,3)="ON_",
     IF(SSSModel!$C$4="RR",SUMPRODUCT(OFFSET($AC35,0,0,1,$CB$2),OFFSET(Profiles!$K$28,($Z35-1)*(Profiles!$I$26+1)+DO$4-SSSModel!$C$3+1,0,1,$CB$2)),
     IF(SSSModel!$C$4="ECC",$EA35*$EB35*SUMPRODUCT(OFFSET($AC35,0,MAX(0,DO$4-$DZ35-$CA$4+1),1,MIN($DZ35,DO$4-$CA$4+1)),OFFSET(Escalation!$K$24,($Y35-1)*(Escalation!$I$22+1)+DO$4-SSSModel!$C$3+1,MAX(0,DO$4-$DZ35-$CA$4+1),1,MIN($DZ35,DO$4-$CA$4+1))),
     IF(SSSModel!$C$4="PV",BQ35*$EA35*(1+SSSModel!$C$2),
     IF(SSSModel!$C$4="FCR",$EC35*SUM(OFFSET($AC35,0,MAX(DO$4-$AC$4-$DZ35+1,0),1,MIN($DZ35,DO$4-$AC$4+1))),0)))),
SUM($AC35:$BZ35)*
     IF(SSSModel!$C$4="RR",OFFSET(Profiles!$K$2,$Z35,MAX(Profiles!$C$2,BQ$4-$W35)),
     IF(SSSModel!$C$4="ECC",$EA35*$EB35*IF(MAX(Escalation!$C$2,BQ$4-$W35)&gt;$DZ35-1,0,OFFSET(Escalation!$K$2,$Y35,MAX(Escalation!$C$2,BQ$4-$W35))),
     IF(SSSModel!$C$4="PV",IF(DO$4=$W35,$EA35*(1+SSSModel!$C$2),0),
     IF(SSSModel!$C$4="FCR",IF(AND(DO$4&gt;=$W35,OFFSET(Profiles!$K$2,$Z35,MAX(Profiles!$C$2,BQ$4-$W35))&gt;0),$EC35,0),0))))))</f>
        <v>0</v>
      </c>
      <c r="DP35" s="135">
        <f ca="1">IF(OR($Z35=0,SSSModel!$C$4="CF"),BR35,
IF(LEFT($V35,3)="ON_",
     IF(SSSModel!$C$4="RR",SUMPRODUCT(OFFSET($AC35,0,0,1,$CB$2),OFFSET(Profiles!$K$28,($Z35-1)*(Profiles!$I$26+1)+DP$4-SSSModel!$C$3+1,0,1,$CB$2)),
     IF(SSSModel!$C$4="ECC",$EA35*$EB35*SUMPRODUCT(OFFSET($AC35,0,MAX(0,DP$4-$DZ35-$CA$4+1),1,MIN($DZ35,DP$4-$CA$4+1)),OFFSET(Escalation!$K$24,($Y35-1)*(Escalation!$I$22+1)+DP$4-SSSModel!$C$3+1,MAX(0,DP$4-$DZ35-$CA$4+1),1,MIN($DZ35,DP$4-$CA$4+1))),
     IF(SSSModel!$C$4="PV",BR35*$EA35*(1+SSSModel!$C$2),
     IF(SSSModel!$C$4="FCR",$EC35*SUM(OFFSET($AC35,0,MAX(DP$4-$AC$4-$DZ35+1,0),1,MIN($DZ35,DP$4-$AC$4+1))),0)))),
SUM($AC35:$BZ35)*
     IF(SSSModel!$C$4="RR",OFFSET(Profiles!$K$2,$Z35,MAX(Profiles!$C$2,BR$4-$W35)),
     IF(SSSModel!$C$4="ECC",$EA35*$EB35*IF(MAX(Escalation!$C$2,BR$4-$W35)&gt;$DZ35-1,0,OFFSET(Escalation!$K$2,$Y35,MAX(Escalation!$C$2,BR$4-$W35))),
     IF(SSSModel!$C$4="PV",IF(DP$4=$W35,$EA35*(1+SSSModel!$C$2),0),
     IF(SSSModel!$C$4="FCR",IF(AND(DP$4&gt;=$W35,OFFSET(Profiles!$K$2,$Z35,MAX(Profiles!$C$2,BR$4-$W35))&gt;0),$EC35,0),0))))))</f>
        <v>0</v>
      </c>
      <c r="DQ35" s="135">
        <f ca="1">IF(OR($Z35=0,SSSModel!$C$4="CF"),BS35,
IF(LEFT($V35,3)="ON_",
     IF(SSSModel!$C$4="RR",SUMPRODUCT(OFFSET($AC35,0,0,1,$CB$2),OFFSET(Profiles!$K$28,($Z35-1)*(Profiles!$I$26+1)+DQ$4-SSSModel!$C$3+1,0,1,$CB$2)),
     IF(SSSModel!$C$4="ECC",$EA35*$EB35*SUMPRODUCT(OFFSET($AC35,0,MAX(0,DQ$4-$DZ35-$CA$4+1),1,MIN($DZ35,DQ$4-$CA$4+1)),OFFSET(Escalation!$K$24,($Y35-1)*(Escalation!$I$22+1)+DQ$4-SSSModel!$C$3+1,MAX(0,DQ$4-$DZ35-$CA$4+1),1,MIN($DZ35,DQ$4-$CA$4+1))),
     IF(SSSModel!$C$4="PV",BS35*$EA35*(1+SSSModel!$C$2),
     IF(SSSModel!$C$4="FCR",$EC35*SUM(OFFSET($AC35,0,MAX(DQ$4-$AC$4-$DZ35+1,0),1,MIN($DZ35,DQ$4-$AC$4+1))),0)))),
SUM($AC35:$BZ35)*
     IF(SSSModel!$C$4="RR",OFFSET(Profiles!$K$2,$Z35,MAX(Profiles!$C$2,BS$4-$W35)),
     IF(SSSModel!$C$4="ECC",$EA35*$EB35*IF(MAX(Escalation!$C$2,BS$4-$W35)&gt;$DZ35-1,0,OFFSET(Escalation!$K$2,$Y35,MAX(Escalation!$C$2,BS$4-$W35))),
     IF(SSSModel!$C$4="PV",IF(DQ$4=$W35,$EA35*(1+SSSModel!$C$2),0),
     IF(SSSModel!$C$4="FCR",IF(AND(DQ$4&gt;=$W35,OFFSET(Profiles!$K$2,$Z35,MAX(Profiles!$C$2,BS$4-$W35))&gt;0),$EC35,0),0))))))</f>
        <v>0</v>
      </c>
      <c r="DR35" s="135">
        <f ca="1">IF(OR($Z35=0,SSSModel!$C$4="CF"),BT35,
IF(LEFT($V35,3)="ON_",
     IF(SSSModel!$C$4="RR",SUMPRODUCT(OFFSET($AC35,0,0,1,$CB$2),OFFSET(Profiles!$K$28,($Z35-1)*(Profiles!$I$26+1)+DR$4-SSSModel!$C$3+1,0,1,$CB$2)),
     IF(SSSModel!$C$4="ECC",$EA35*$EB35*SUMPRODUCT(OFFSET($AC35,0,MAX(0,DR$4-$DZ35-$CA$4+1),1,MIN($DZ35,DR$4-$CA$4+1)),OFFSET(Escalation!$K$24,($Y35-1)*(Escalation!$I$22+1)+DR$4-SSSModel!$C$3+1,MAX(0,DR$4-$DZ35-$CA$4+1),1,MIN($DZ35,DR$4-$CA$4+1))),
     IF(SSSModel!$C$4="PV",BT35*$EA35*(1+SSSModel!$C$2),
     IF(SSSModel!$C$4="FCR",$EC35*SUM(OFFSET($AC35,0,MAX(DR$4-$AC$4-$DZ35+1,0),1,MIN($DZ35,DR$4-$AC$4+1))),0)))),
SUM($AC35:$BZ35)*
     IF(SSSModel!$C$4="RR",OFFSET(Profiles!$K$2,$Z35,MAX(Profiles!$C$2,BT$4-$W35)),
     IF(SSSModel!$C$4="ECC",$EA35*$EB35*IF(MAX(Escalation!$C$2,BT$4-$W35)&gt;$DZ35-1,0,OFFSET(Escalation!$K$2,$Y35,MAX(Escalation!$C$2,BT$4-$W35))),
     IF(SSSModel!$C$4="PV",IF(DR$4=$W35,$EA35*(1+SSSModel!$C$2),0),
     IF(SSSModel!$C$4="FCR",IF(AND(DR$4&gt;=$W35,OFFSET(Profiles!$K$2,$Z35,MAX(Profiles!$C$2,BT$4-$W35))&gt;0),$EC35,0),0))))))</f>
        <v>0</v>
      </c>
      <c r="DS35" s="135">
        <f ca="1">IF(OR($Z35=0,SSSModel!$C$4="CF"),BU35,
IF(LEFT($V35,3)="ON_",
     IF(SSSModel!$C$4="RR",SUMPRODUCT(OFFSET($AC35,0,0,1,$CB$2),OFFSET(Profiles!$K$28,($Z35-1)*(Profiles!$I$26+1)+DS$4-SSSModel!$C$3+1,0,1,$CB$2)),
     IF(SSSModel!$C$4="ECC",$EA35*$EB35*SUMPRODUCT(OFFSET($AC35,0,MAX(0,DS$4-$DZ35-$CA$4+1),1,MIN($DZ35,DS$4-$CA$4+1)),OFFSET(Escalation!$K$24,($Y35-1)*(Escalation!$I$22+1)+DS$4-SSSModel!$C$3+1,MAX(0,DS$4-$DZ35-$CA$4+1),1,MIN($DZ35,DS$4-$CA$4+1))),
     IF(SSSModel!$C$4="PV",BU35*$EA35*(1+SSSModel!$C$2),
     IF(SSSModel!$C$4="FCR",$EC35*SUM(OFFSET($AC35,0,MAX(DS$4-$AC$4-$DZ35+1,0),1,MIN($DZ35,DS$4-$AC$4+1))),0)))),
SUM($AC35:$BZ35)*
     IF(SSSModel!$C$4="RR",OFFSET(Profiles!$K$2,$Z35,MAX(Profiles!$C$2,BU$4-$W35)),
     IF(SSSModel!$C$4="ECC",$EA35*$EB35*IF(MAX(Escalation!$C$2,BU$4-$W35)&gt;$DZ35-1,0,OFFSET(Escalation!$K$2,$Y35,MAX(Escalation!$C$2,BU$4-$W35))),
     IF(SSSModel!$C$4="PV",IF(DS$4=$W35,$EA35*(1+SSSModel!$C$2),0),
     IF(SSSModel!$C$4="FCR",IF(AND(DS$4&gt;=$W35,OFFSET(Profiles!$K$2,$Z35,MAX(Profiles!$C$2,BU$4-$W35))&gt;0),$EC35,0),0))))))</f>
        <v>0</v>
      </c>
      <c r="DT35" s="135">
        <f ca="1">IF(OR($Z35=0,SSSModel!$C$4="CF"),BV35,
IF(LEFT($V35,3)="ON_",
     IF(SSSModel!$C$4="RR",SUMPRODUCT(OFFSET($AC35,0,0,1,$CB$2),OFFSET(Profiles!$K$28,($Z35-1)*(Profiles!$I$26+1)+DT$4-SSSModel!$C$3+1,0,1,$CB$2)),
     IF(SSSModel!$C$4="ECC",$EA35*$EB35*SUMPRODUCT(OFFSET($AC35,0,MAX(0,DT$4-$DZ35-$CA$4+1),1,MIN($DZ35,DT$4-$CA$4+1)),OFFSET(Escalation!$K$24,($Y35-1)*(Escalation!$I$22+1)+DT$4-SSSModel!$C$3+1,MAX(0,DT$4-$DZ35-$CA$4+1),1,MIN($DZ35,DT$4-$CA$4+1))),
     IF(SSSModel!$C$4="PV",BV35*$EA35*(1+SSSModel!$C$2),
     IF(SSSModel!$C$4="FCR",$EC35*SUM(OFFSET($AC35,0,MAX(DT$4-$AC$4-$DZ35+1,0),1,MIN($DZ35,DT$4-$AC$4+1))),0)))),
SUM($AC35:$BZ35)*
     IF(SSSModel!$C$4="RR",OFFSET(Profiles!$K$2,$Z35,MAX(Profiles!$C$2,BV$4-$W35)),
     IF(SSSModel!$C$4="ECC",$EA35*$EB35*IF(MAX(Escalation!$C$2,BV$4-$W35)&gt;$DZ35-1,0,OFFSET(Escalation!$K$2,$Y35,MAX(Escalation!$C$2,BV$4-$W35))),
     IF(SSSModel!$C$4="PV",IF(DT$4=$W35,$EA35*(1+SSSModel!$C$2),0),
     IF(SSSModel!$C$4="FCR",IF(AND(DT$4&gt;=$W35,OFFSET(Profiles!$K$2,$Z35,MAX(Profiles!$C$2,BV$4-$W35))&gt;0),$EC35,0),0))))))</f>
        <v>0</v>
      </c>
      <c r="DU35" s="135">
        <f ca="1">IF(OR($Z35=0,SSSModel!$C$4="CF"),BW35,
IF(LEFT($V35,3)="ON_",
     IF(SSSModel!$C$4="RR",SUMPRODUCT(OFFSET($AC35,0,0,1,$CB$2),OFFSET(Profiles!$K$28,($Z35-1)*(Profiles!$I$26+1)+DU$4-SSSModel!$C$3+1,0,1,$CB$2)),
     IF(SSSModel!$C$4="ECC",$EA35*$EB35*SUMPRODUCT(OFFSET($AC35,0,MAX(0,DU$4-$DZ35-$CA$4+1),1,MIN($DZ35,DU$4-$CA$4+1)),OFFSET(Escalation!$K$24,($Y35-1)*(Escalation!$I$22+1)+DU$4-SSSModel!$C$3+1,MAX(0,DU$4-$DZ35-$CA$4+1),1,MIN($DZ35,DU$4-$CA$4+1))),
     IF(SSSModel!$C$4="PV",BW35*$EA35*(1+SSSModel!$C$2),
     IF(SSSModel!$C$4="FCR",$EC35*SUM(OFFSET($AC35,0,MAX(DU$4-$AC$4-$DZ35+1,0),1,MIN($DZ35,DU$4-$AC$4+1))),0)))),
SUM($AC35:$BZ35)*
     IF(SSSModel!$C$4="RR",OFFSET(Profiles!$K$2,$Z35,MAX(Profiles!$C$2,BW$4-$W35)),
     IF(SSSModel!$C$4="ECC",$EA35*$EB35*IF(MAX(Escalation!$C$2,BW$4-$W35)&gt;$DZ35-1,0,OFFSET(Escalation!$K$2,$Y35,MAX(Escalation!$C$2,BW$4-$W35))),
     IF(SSSModel!$C$4="PV",IF(DU$4=$W35,$EA35*(1+SSSModel!$C$2),0),
     IF(SSSModel!$C$4="FCR",IF(AND(DU$4&gt;=$W35,OFFSET(Profiles!$K$2,$Z35,MAX(Profiles!$C$2,BW$4-$W35))&gt;0),$EC35,0),0))))))</f>
        <v>0</v>
      </c>
      <c r="DV35" s="136">
        <f ca="1">IF(OR($Z35=0,SSSModel!$C$4="CF"),BX35,
IF(LEFT($V35,3)="ON_",
     IF(SSSModel!$C$4="RR",SUMPRODUCT(OFFSET($AC35,0,0,1,$CB$2),OFFSET(Profiles!$K$28,($Z35-1)*(Profiles!$I$26+1)+DV$4-SSSModel!$C$3+1,0,1,$CB$2)),
     IF(SSSModel!$C$4="ECC",$EA35*$EB35*SUMPRODUCT(OFFSET($AC35,0,MAX(0,DV$4-$DZ35-$CA$4+1),1,MIN($DZ35,DV$4-$CA$4+1)),OFFSET(Escalation!$K$24,($Y35-1)*(Escalation!$I$22+1)+DV$4-SSSModel!$C$3+1,MAX(0,DV$4-$DZ35-$CA$4+1),1,MIN($DZ35,DV$4-$CA$4+1))),
     IF(SSSModel!$C$4="PV",BX35*$EA35*(1+SSSModel!$C$2),
     IF(SSSModel!$C$4="FCR",$EC35*SUM(OFFSET($AC35,0,MAX(DV$4-$AC$4-$DZ35+1,0),1,MIN($DZ35,DV$4-$AC$4+1))),0)))),
SUM($AC35:$BZ35)*
     IF(SSSModel!$C$4="RR",OFFSET(Profiles!$K$2,$Z35,MAX(Profiles!$C$2,BX$4-$W35)),
     IF(SSSModel!$C$4="ECC",$EA35*$EB35*IF(MAX(Escalation!$C$2,BX$4-$W35)&gt;$DZ35-1,0,OFFSET(Escalation!$K$2,$Y35,MAX(Escalation!$C$2,BX$4-$W35))),
     IF(SSSModel!$C$4="PV",IF(DV$4=$W35,$EA35*(1+SSSModel!$C$2),0),
     IF(SSSModel!$C$4="FCR",IF(AND(DV$4&gt;=$W35,OFFSET(Profiles!$K$2,$Z35,MAX(Profiles!$C$2,BX$4-$W35))&gt;0),$EC35,0),0))))))</f>
        <v>0</v>
      </c>
      <c r="DW35" s="136">
        <f ca="1">IF(OR($Z35=0,SSSModel!$C$4="CF"),BY35,
IF(LEFT($V35,3)="ON_",
     IF(SSSModel!$C$4="RR",SUMPRODUCT(OFFSET($AC35,0,0,1,$CB$2),OFFSET(Profiles!$K$28,($Z35-1)*(Profiles!$I$26+1)+DW$4-SSSModel!$C$3+1,0,1,$CB$2)),
     IF(SSSModel!$C$4="ECC",$EA35*$EB35*SUMPRODUCT(OFFSET($AC35,0,MAX(0,DW$4-$DZ35-$CA$4+1),1,MIN($DZ35,DW$4-$CA$4+1)),OFFSET(Escalation!$K$24,($Y35-1)*(Escalation!$I$22+1)+DW$4-SSSModel!$C$3+1,MAX(0,DW$4-$DZ35-$CA$4+1),1,MIN($DZ35,DW$4-$CA$4+1))),
     IF(SSSModel!$C$4="PV",BY35*$EA35*(1+SSSModel!$C$2),
     IF(SSSModel!$C$4="FCR",$EC35*SUM(OFFSET($AC35,0,MAX(DW$4-$AC$4-$DZ35+1,0),1,MIN($DZ35,DW$4-$AC$4+1))),0)))),
SUM($AC35:$BZ35)*
     IF(SSSModel!$C$4="RR",OFFSET(Profiles!$K$2,$Z35,MAX(Profiles!$C$2,BY$4-$W35)),
     IF(SSSModel!$C$4="ECC",$EA35*$EB35*IF(MAX(Escalation!$C$2,BY$4-$W35)&gt;$DZ35-1,0,OFFSET(Escalation!$K$2,$Y35,MAX(Escalation!$C$2,BY$4-$W35))),
     IF(SSSModel!$C$4="PV",IF(DW$4=$W35,$EA35*(1+SSSModel!$C$2),0),
     IF(SSSModel!$C$4="FCR",IF(AND(DW$4&gt;=$W35,OFFSET(Profiles!$K$2,$Z35,MAX(Profiles!$C$2,BY$4-$W35))&gt;0),$EC35,0),0))))))</f>
        <v>0</v>
      </c>
      <c r="DX35" s="136">
        <f ca="1">IF(OR($Z35=0,SSSModel!$C$4="CF"),BZ35,
IF(LEFT($V35,3)="ON_",
     IF(SSSModel!$C$4="RR",SUMPRODUCT(OFFSET($AC35,0,0,1,$CB$2),OFFSET(Profiles!$K$28,($Z35-1)*(Profiles!$I$26+1)+DX$4-SSSModel!$C$3+1,0,1,$CB$2)),
     IF(SSSModel!$C$4="ECC",$EA35*$EB35*SUMPRODUCT(OFFSET($AC35,0,MAX(0,DX$4-$DZ35-$CA$4+1),1,MIN($DZ35,DX$4-$CA$4+1)),OFFSET(Escalation!$K$24,($Y35-1)*(Escalation!$I$22+1)+DX$4-SSSModel!$C$3+1,MAX(0,DX$4-$DZ35-$CA$4+1),1,MIN($DZ35,DX$4-$CA$4+1))),
     IF(SSSModel!$C$4="PV",BZ35*$EA35*(1+SSSModel!$C$2),
     IF(SSSModel!$C$4="FCR",$EC35*SUM(OFFSET($AC35,0,MAX(DX$4-$AC$4-$DZ35+1,0),1,MIN($DZ35,DX$4-$AC$4+1))),0)))),
SUM($AC35:$BZ35)*
     IF(SSSModel!$C$4="RR",OFFSET(Profiles!$K$2,$Z35,MAX(Profiles!$C$2,BZ$4-$W35)),
     IF(SSSModel!$C$4="ECC",$EA35*$EB35*IF(MAX(Escalation!$C$2,BZ$4-$W35)&gt;$DZ35-1,0,OFFSET(Escalation!$K$2,$Y35,MAX(Escalation!$C$2,BZ$4-$W35))),
     IF(SSSModel!$C$4="PV",IF(DX$4=$W35,$EA35*(1+SSSModel!$C$2),0),
     IF(SSSModel!$C$4="FCR",IF(AND(DX$4&gt;=$W35,OFFSET(Profiles!$K$2,$Z35,MAX(Profiles!$C$2,BZ$4-$W35))&gt;0),$EC35,0),0))))))</f>
        <v>0</v>
      </c>
      <c r="DY35" s="82">
        <f ca="1">IF($Y35=0,0,OFFSET(Escalation!$B$2,$Y35,0))</f>
        <v>1.0574547431777607E-2</v>
      </c>
      <c r="DZ35" s="80">
        <f ca="1">IF($Z35=0,0,COUNTIF(OFFSET(Profiles!$K$2,$Z35,0,1,50),"&gt;0"))</f>
        <v>30</v>
      </c>
      <c r="EA35" s="137">
        <f ca="1">IF($Z35=0,0,SUMPRODUCT(Profiles!$C$20:$BH$20,OFFSET(Profiles!$C$2,$Z35,0,1,Profiles!$B$1)))</f>
        <v>1.1205546122650223</v>
      </c>
      <c r="EB35" s="24">
        <f ca="1">IF($Z35=0,0,((1-(1+DY35)/(1+SSSModel!$C$2))/(1-((1+DY35)/(1+SSSModel!$C$2))^DZ35))*(1+SSSModel!$C$2))</f>
        <v>6.9035134661718706E-2</v>
      </c>
      <c r="EC35" s="24">
        <f ca="1">IF($Z35=0,0,-PMT(SSSModel!$C$2,DZ35,EA35))</f>
        <v>8.625446100699323E-2</v>
      </c>
    </row>
    <row r="36" spans="3:133" x14ac:dyDescent="0.35">
      <c r="C36" s="18">
        <f t="shared" si="5"/>
        <v>4</v>
      </c>
      <c r="D36" s="18">
        <f t="shared" si="6"/>
        <v>2</v>
      </c>
      <c r="E36" s="18">
        <f t="shared" ca="1" si="7"/>
        <v>0</v>
      </c>
      <c r="G36" s="25" t="str">
        <f ca="1">IF($E36=0,"",OFFSET(Resources!B$26,$E36,0))</f>
        <v/>
      </c>
      <c r="H36" s="25" t="str">
        <f ca="1">IF($E36=0,"",OFFSET(Resources!C$26,$E36,0))</f>
        <v/>
      </c>
      <c r="I36" s="25" t="str">
        <f ca="1">IF($E36=0,"",OFFSET(Resources!$E$26,$E36,0))</f>
        <v/>
      </c>
      <c r="J36" s="16">
        <v>1</v>
      </c>
      <c r="K36" s="16" t="s">
        <v>150</v>
      </c>
      <c r="L36" s="25" t="str">
        <f ca="1">OFFSET(Resources!$CG$24,0,$C36-1)</f>
        <v>On-Going Capital #1</v>
      </c>
      <c r="M36" s="25" t="str">
        <f ca="1">OFFSET(Resources!$CG$25,0,$C36-1)</f>
        <v>Capital</v>
      </c>
      <c r="N36" s="1">
        <v>1</v>
      </c>
      <c r="O36" s="7">
        <f ca="1">IF($E36=0,0,OFFSET(Resources!$CG$26,$E36,$C36-1))</f>
        <v>0</v>
      </c>
      <c r="P36" s="25" t="str">
        <f ca="1">OFFSET(Resources!$CG$26,0,$C36-1)</f>
        <v>$/Yr</v>
      </c>
      <c r="Q36" s="18">
        <f ca="1">IF($E36=0,0,OFFSET(GenAlts!$W$4,$E36,$D36-1))</f>
        <v>0</v>
      </c>
      <c r="R36" s="1">
        <v>1</v>
      </c>
      <c r="S36" t="str">
        <f ca="1">IF($E36=0,"",OFFSET(Resources!$R$26,$E36,0))</f>
        <v/>
      </c>
      <c r="U36" s="25">
        <f ca="1">IF($E36=0,0,OFFSET(Resources!$AB$26,$E36,($C36-1)*Resources!$CI$20))</f>
        <v>0</v>
      </c>
      <c r="V36" s="122" t="str">
        <f ca="1">IF($E36=0,"","ON_"&amp;OFFSET(Resources!$D$26,$E36,0))</f>
        <v/>
      </c>
      <c r="W36">
        <f t="shared" ca="1" si="4"/>
        <v>0</v>
      </c>
      <c r="X36">
        <f>IF(T36="",0,MATCH(T36,Profiles!$A$3:$A$22,0))</f>
        <v>0</v>
      </c>
      <c r="Y36" s="10">
        <f ca="1">IF(U36=0,0,MATCH(U36,Escalation!$A$3:$A$18,0))</f>
        <v>0</v>
      </c>
      <c r="Z36">
        <f ca="1">IF(V36="",0,MATCH(V36,Profiles!$A$3:$A$22,0))</f>
        <v>0</v>
      </c>
      <c r="AB36" s="8">
        <v>0</v>
      </c>
      <c r="AC36" s="72">
        <f ca="1">IF(OR(AC$4&lt;$Q36,AC$4&gt;$Q36+IF($S36="",1000,$S36)-1),0,IF(MOD(AC$4-$Q36,IF($R36="",1000,$R36))=0,$O36,0))*IF($Y36&gt;0,(1+INDEX(Escalation!$B$3:$B$18,$Y36,0))^(AC$4-SSSModel!$C$5),1)*IF($X36=0,1,OFFSET(Profiles!$K$2,$X36,MAX(Profiles!$C$2,AC$4-$Q36)))*IF($AA36=1,(1+SSSModel!#REF!),1)</f>
        <v>0</v>
      </c>
      <c r="AD36" s="72">
        <f ca="1">IF(OR(AD$4&lt;$Q36,AD$4&gt;$Q36+IF($S36="",1000,$S36)-1),0,IF(MOD(AD$4-$Q36,IF($R36="",1000,$R36))=0,$O36,0))*IF($Y36&gt;0,(1+INDEX(Escalation!$B$3:$B$18,$Y36,0))^(AD$4-SSSModel!$C$5),1)*IF($X36=0,1,OFFSET(Profiles!$K$2,$X36,MAX(Profiles!$C$2,AD$4-$Q36)))*IF($AA36=1,(1+SSSModel!#REF!),1)</f>
        <v>0</v>
      </c>
      <c r="AE36" s="72">
        <f ca="1">IF(OR(AE$4&lt;$Q36,AE$4&gt;$Q36+IF($S36="",1000,$S36)-1),0,IF(MOD(AE$4-$Q36,IF($R36="",1000,$R36))=0,$O36,0))*IF($Y36&gt;0,(1+INDEX(Escalation!$B$3:$B$18,$Y36,0))^(AE$4-SSSModel!$C$5),1)*IF($X36=0,1,OFFSET(Profiles!$K$2,$X36,MAX(Profiles!$C$2,AE$4-$Q36)))*IF($AA36=1,(1+SSSModel!#REF!),1)</f>
        <v>0</v>
      </c>
      <c r="AF36" s="72">
        <f ca="1">IF(OR(AF$4&lt;$Q36,AF$4&gt;$Q36+IF($S36="",1000,$S36)-1),0,IF(MOD(AF$4-$Q36,IF($R36="",1000,$R36))=0,$O36,0))*IF($Y36&gt;0,(1+INDEX(Escalation!$B$3:$B$18,$Y36,0))^(AF$4-SSSModel!$C$5),1)*IF($X36=0,1,OFFSET(Profiles!$K$2,$X36,MAX(Profiles!$C$2,AF$4-$Q36)))*IF($AA36=1,(1+SSSModel!#REF!),1)</f>
        <v>0</v>
      </c>
      <c r="AG36" s="72">
        <f ca="1">IF(OR(AG$4&lt;$Q36,AG$4&gt;$Q36+IF($S36="",1000,$S36)-1),0,IF(MOD(AG$4-$Q36,IF($R36="",1000,$R36))=0,$O36,0))*IF($Y36&gt;0,(1+INDEX(Escalation!$B$3:$B$18,$Y36,0))^(AG$4-SSSModel!$C$5),1)*IF($X36=0,1,OFFSET(Profiles!$K$2,$X36,MAX(Profiles!$C$2,AG$4-$Q36)))*IF($AA36=1,(1+SSSModel!#REF!),1)</f>
        <v>0</v>
      </c>
      <c r="AH36" s="72">
        <f ca="1">IF(OR(AH$4&lt;$Q36,AH$4&gt;$Q36+IF($S36="",1000,$S36)-1),0,IF(MOD(AH$4-$Q36,IF($R36="",1000,$R36))=0,$O36,0))*IF($Y36&gt;0,(1+INDEX(Escalation!$B$3:$B$18,$Y36,0))^(AH$4-SSSModel!$C$5),1)*IF($X36=0,1,OFFSET(Profiles!$K$2,$X36,MAX(Profiles!$C$2,AH$4-$Q36)))*IF($AA36=1,(1+SSSModel!#REF!),1)</f>
        <v>0</v>
      </c>
      <c r="AI36" s="72">
        <f ca="1">IF(OR(AI$4&lt;$Q36,AI$4&gt;$Q36+IF($S36="",1000,$S36)-1),0,IF(MOD(AI$4-$Q36,IF($R36="",1000,$R36))=0,$O36,0))*IF($Y36&gt;0,(1+INDEX(Escalation!$B$3:$B$18,$Y36,0))^(AI$4-SSSModel!$C$5),1)*IF($X36=0,1,OFFSET(Profiles!$K$2,$X36,MAX(Profiles!$C$2,AI$4-$Q36)))*IF($AA36=1,(1+SSSModel!#REF!),1)</f>
        <v>0</v>
      </c>
      <c r="AJ36" s="72">
        <f ca="1">IF(OR(AJ$4&lt;$Q36,AJ$4&gt;$Q36+IF($S36="",1000,$S36)-1),0,IF(MOD(AJ$4-$Q36,IF($R36="",1000,$R36))=0,$O36,0))*IF($Y36&gt;0,(1+INDEX(Escalation!$B$3:$B$18,$Y36,0))^(AJ$4-SSSModel!$C$5),1)*IF($X36=0,1,OFFSET(Profiles!$K$2,$X36,MAX(Profiles!$C$2,AJ$4-$Q36)))*IF($AA36=1,(1+SSSModel!#REF!),1)</f>
        <v>0</v>
      </c>
      <c r="AK36" s="72">
        <f ca="1">IF(OR(AK$4&lt;$Q36,AK$4&gt;$Q36+IF($S36="",1000,$S36)-1),0,IF(MOD(AK$4-$Q36,IF($R36="",1000,$R36))=0,$O36,0))*IF($Y36&gt;0,(1+INDEX(Escalation!$B$3:$B$18,$Y36,0))^(AK$4-SSSModel!$C$5),1)*IF($X36=0,1,OFFSET(Profiles!$K$2,$X36,MAX(Profiles!$C$2,AK$4-$Q36)))*IF($AA36=1,(1+SSSModel!#REF!),1)</f>
        <v>0</v>
      </c>
      <c r="AL36" s="72">
        <f ca="1">IF(OR(AL$4&lt;$Q36,AL$4&gt;$Q36+IF($S36="",1000,$S36)-1),0,IF(MOD(AL$4-$Q36,IF($R36="",1000,$R36))=0,$O36,0))*IF($Y36&gt;0,(1+INDEX(Escalation!$B$3:$B$18,$Y36,0))^(AL$4-SSSModel!$C$5),1)*IF($X36=0,1,OFFSET(Profiles!$K$2,$X36,MAX(Profiles!$C$2,AL$4-$Q36)))*IF($AA36=1,(1+SSSModel!#REF!),1)</f>
        <v>0</v>
      </c>
      <c r="AM36" s="72">
        <f ca="1">IF(OR(AM$4&lt;$Q36,AM$4&gt;$Q36+IF($S36="",1000,$S36)-1),0,IF(MOD(AM$4-$Q36,IF($R36="",1000,$R36))=0,$O36,0))*IF($Y36&gt;0,(1+INDEX(Escalation!$B$3:$B$18,$Y36,0))^(AM$4-SSSModel!$C$5),1)*IF($X36=0,1,OFFSET(Profiles!$K$2,$X36,MAX(Profiles!$C$2,AM$4-$Q36)))*IF($AA36=1,(1+SSSModel!#REF!),1)</f>
        <v>0</v>
      </c>
      <c r="AN36" s="72">
        <f ca="1">IF(OR(AN$4&lt;$Q36,AN$4&gt;$Q36+IF($S36="",1000,$S36)-1),0,IF(MOD(AN$4-$Q36,IF($R36="",1000,$R36))=0,$O36,0))*IF($Y36&gt;0,(1+INDEX(Escalation!$B$3:$B$18,$Y36,0))^(AN$4-SSSModel!$C$5),1)*IF($X36=0,1,OFFSET(Profiles!$K$2,$X36,MAX(Profiles!$C$2,AN$4-$Q36)))*IF($AA36=1,(1+SSSModel!#REF!),1)</f>
        <v>0</v>
      </c>
      <c r="AO36" s="72">
        <f ca="1">IF(OR(AO$4&lt;$Q36,AO$4&gt;$Q36+IF($S36="",1000,$S36)-1),0,IF(MOD(AO$4-$Q36,IF($R36="",1000,$R36))=0,$O36,0))*IF($Y36&gt;0,(1+INDEX(Escalation!$B$3:$B$18,$Y36,0))^(AO$4-SSSModel!$C$5),1)*IF($X36=0,1,OFFSET(Profiles!$K$2,$X36,MAX(Profiles!$C$2,AO$4-$Q36)))*IF($AA36=1,(1+SSSModel!#REF!),1)</f>
        <v>0</v>
      </c>
      <c r="AP36" s="72">
        <f ca="1">IF(OR(AP$4&lt;$Q36,AP$4&gt;$Q36+IF($S36="",1000,$S36)-1),0,IF(MOD(AP$4-$Q36,IF($R36="",1000,$R36))=0,$O36,0))*IF($Y36&gt;0,(1+INDEX(Escalation!$B$3:$B$18,$Y36,0))^(AP$4-SSSModel!$C$5),1)*IF($X36=0,1,OFFSET(Profiles!$K$2,$X36,MAX(Profiles!$C$2,AP$4-$Q36)))*IF($AA36=1,(1+SSSModel!#REF!),1)</f>
        <v>0</v>
      </c>
      <c r="AQ36" s="72">
        <f ca="1">IF(OR(AQ$4&lt;$Q36,AQ$4&gt;$Q36+IF($S36="",1000,$S36)-1),0,IF(MOD(AQ$4-$Q36,IF($R36="",1000,$R36))=0,$O36,0))*IF($Y36&gt;0,(1+INDEX(Escalation!$B$3:$B$18,$Y36,0))^(AQ$4-SSSModel!$C$5),1)*IF($X36=0,1,OFFSET(Profiles!$K$2,$X36,MAX(Profiles!$C$2,AQ$4-$Q36)))*IF($AA36=1,(1+SSSModel!#REF!),1)</f>
        <v>0</v>
      </c>
      <c r="AR36" s="72">
        <f ca="1">IF(OR(AR$4&lt;$Q36,AR$4&gt;$Q36+IF($S36="",1000,$S36)-1),0,IF(MOD(AR$4-$Q36,IF($R36="",1000,$R36))=0,$O36,0))*IF($Y36&gt;0,(1+INDEX(Escalation!$B$3:$B$18,$Y36,0))^(AR$4-SSSModel!$C$5),1)*IF($X36=0,1,OFFSET(Profiles!$K$2,$X36,MAX(Profiles!$C$2,AR$4-$Q36)))*IF($AA36=1,(1+SSSModel!#REF!),1)</f>
        <v>0</v>
      </c>
      <c r="AS36" s="72">
        <f ca="1">IF(OR(AS$4&lt;$Q36,AS$4&gt;$Q36+IF($S36="",1000,$S36)-1),0,IF(MOD(AS$4-$Q36,IF($R36="",1000,$R36))=0,$O36,0))*IF($Y36&gt;0,(1+INDEX(Escalation!$B$3:$B$18,$Y36,0))^(AS$4-SSSModel!$C$5),1)*IF($X36=0,1,OFFSET(Profiles!$K$2,$X36,MAX(Profiles!$C$2,AS$4-$Q36)))*IF($AA36=1,(1+SSSModel!#REF!),1)</f>
        <v>0</v>
      </c>
      <c r="AT36" s="72">
        <f ca="1">IF(OR(AT$4&lt;$Q36,AT$4&gt;$Q36+IF($S36="",1000,$S36)-1),0,IF(MOD(AT$4-$Q36,IF($R36="",1000,$R36))=0,$O36,0))*IF($Y36&gt;0,(1+INDEX(Escalation!$B$3:$B$18,$Y36,0))^(AT$4-SSSModel!$C$5),1)*IF($X36=0,1,OFFSET(Profiles!$K$2,$X36,MAX(Profiles!$C$2,AT$4-$Q36)))*IF($AA36=1,(1+SSSModel!#REF!),1)</f>
        <v>0</v>
      </c>
      <c r="AU36" s="72">
        <f ca="1">IF(OR(AU$4&lt;$Q36,AU$4&gt;$Q36+IF($S36="",1000,$S36)-1),0,IF(MOD(AU$4-$Q36,IF($R36="",1000,$R36))=0,$O36,0))*IF($Y36&gt;0,(1+INDEX(Escalation!$B$3:$B$18,$Y36,0))^(AU$4-SSSModel!$C$5),1)*IF($X36=0,1,OFFSET(Profiles!$K$2,$X36,MAX(Profiles!$C$2,AU$4-$Q36)))*IF($AA36=1,(1+SSSModel!#REF!),1)</f>
        <v>0</v>
      </c>
      <c r="AV36" s="72">
        <f ca="1">IF(OR(AV$4&lt;$Q36,AV$4&gt;$Q36+IF($S36="",1000,$S36)-1),0,IF(MOD(AV$4-$Q36,IF($R36="",1000,$R36))=0,$O36,0))*IF($Y36&gt;0,(1+INDEX(Escalation!$B$3:$B$18,$Y36,0))^(AV$4-SSSModel!$C$5),1)*IF($X36=0,1,OFFSET(Profiles!$K$2,$X36,MAX(Profiles!$C$2,AV$4-$Q36)))*IF($AA36=1,(1+SSSModel!#REF!),1)</f>
        <v>0</v>
      </c>
      <c r="AW36" s="72">
        <f ca="1">IF(OR(AW$4&lt;$Q36,AW$4&gt;$Q36+IF($S36="",1000,$S36)-1),0,IF(MOD(AW$4-$Q36,IF($R36="",1000,$R36))=0,$O36,0))*IF($Y36&gt;0,(1+INDEX(Escalation!$B$3:$B$18,$Y36,0))^(AW$4-SSSModel!$C$5),1)*IF($X36=0,1,OFFSET(Profiles!$K$2,$X36,MAX(Profiles!$C$2,AW$4-$Q36)))*IF($AA36=1,(1+SSSModel!#REF!),1)</f>
        <v>0</v>
      </c>
      <c r="AX36" s="72">
        <f ca="1">IF(OR(AX$4&lt;$Q36,AX$4&gt;$Q36+IF($S36="",1000,$S36)-1),0,IF(MOD(AX$4-$Q36,IF($R36="",1000,$R36))=0,$O36,0))*IF($Y36&gt;0,(1+INDEX(Escalation!$B$3:$B$18,$Y36,0))^(AX$4-SSSModel!$C$5),1)*IF($X36=0,1,OFFSET(Profiles!$K$2,$X36,MAX(Profiles!$C$2,AX$4-$Q36)))*IF($AA36=1,(1+SSSModel!#REF!),1)</f>
        <v>0</v>
      </c>
      <c r="AY36" s="72">
        <f ca="1">IF(OR(AY$4&lt;$Q36,AY$4&gt;$Q36+IF($S36="",1000,$S36)-1),0,IF(MOD(AY$4-$Q36,IF($R36="",1000,$R36))=0,$O36,0))*IF($Y36&gt;0,(1+INDEX(Escalation!$B$3:$B$18,$Y36,0))^(AY$4-SSSModel!$C$5),1)*IF($X36=0,1,OFFSET(Profiles!$K$2,$X36,MAX(Profiles!$C$2,AY$4-$Q36)))*IF($AA36=1,(1+SSSModel!#REF!),1)</f>
        <v>0</v>
      </c>
      <c r="AZ36" s="72">
        <f ca="1">IF(OR(AZ$4&lt;$Q36,AZ$4&gt;$Q36+IF($S36="",1000,$S36)-1),0,IF(MOD(AZ$4-$Q36,IF($R36="",1000,$R36))=0,$O36,0))*IF($Y36&gt;0,(1+INDEX(Escalation!$B$3:$B$18,$Y36,0))^(AZ$4-SSSModel!$C$5),1)*IF($X36=0,1,OFFSET(Profiles!$K$2,$X36,MAX(Profiles!$C$2,AZ$4-$Q36)))*IF($AA36=1,(1+SSSModel!#REF!),1)</f>
        <v>0</v>
      </c>
      <c r="BA36" s="72">
        <f ca="1">IF(OR(BA$4&lt;$Q36,BA$4&gt;$Q36+IF($S36="",1000,$S36)-1),0,IF(MOD(BA$4-$Q36,IF($R36="",1000,$R36))=0,$O36,0))*IF($Y36&gt;0,(1+INDEX(Escalation!$B$3:$B$18,$Y36,0))^(BA$4-SSSModel!$C$5),1)*IF($X36=0,1,OFFSET(Profiles!$K$2,$X36,MAX(Profiles!$C$2,BA$4-$Q36)))*IF($AA36=1,(1+SSSModel!#REF!),1)</f>
        <v>0</v>
      </c>
      <c r="BB36" s="72">
        <f ca="1">IF(OR(BB$4&lt;$Q36,BB$4&gt;$Q36+IF($S36="",1000,$S36)-1),0,IF(MOD(BB$4-$Q36,IF($R36="",1000,$R36))=0,$O36,0))*IF($Y36&gt;0,(1+INDEX(Escalation!$B$3:$B$18,$Y36,0))^(BB$4-SSSModel!$C$5),1)*IF($X36=0,1,OFFSET(Profiles!$K$2,$X36,MAX(Profiles!$C$2,BB$4-$Q36)))*IF($AA36=1,(1+SSSModel!#REF!),1)</f>
        <v>0</v>
      </c>
      <c r="BC36" s="72">
        <f ca="1">IF(OR(BC$4&lt;$Q36,BC$4&gt;$Q36+IF($S36="",1000,$S36)-1),0,IF(MOD(BC$4-$Q36,IF($R36="",1000,$R36))=0,$O36,0))*IF($Y36&gt;0,(1+INDEX(Escalation!$B$3:$B$18,$Y36,0))^(BC$4-SSSModel!$C$5),1)*IF($X36=0,1,OFFSET(Profiles!$K$2,$X36,MAX(Profiles!$C$2,BC$4-$Q36)))*IF($AA36=1,(1+SSSModel!#REF!),1)</f>
        <v>0</v>
      </c>
      <c r="BD36" s="72">
        <f ca="1">IF(OR(BD$4&lt;$Q36,BD$4&gt;$Q36+IF($S36="",1000,$S36)-1),0,IF(MOD(BD$4-$Q36,IF($R36="",1000,$R36))=0,$O36,0))*IF($Y36&gt;0,(1+INDEX(Escalation!$B$3:$B$18,$Y36,0))^(BD$4-SSSModel!$C$5),1)*IF($X36=0,1,OFFSET(Profiles!$K$2,$X36,MAX(Profiles!$C$2,BD$4-$Q36)))*IF($AA36=1,(1+SSSModel!#REF!),1)</f>
        <v>0</v>
      </c>
      <c r="BE36" s="72">
        <f ca="1">IF(OR(BE$4&lt;$Q36,BE$4&gt;$Q36+IF($S36="",1000,$S36)-1),0,IF(MOD(BE$4-$Q36,IF($R36="",1000,$R36))=0,$O36,0))*IF($Y36&gt;0,(1+INDEX(Escalation!$B$3:$B$18,$Y36,0))^(BE$4-SSSModel!$C$5),1)*IF($X36=0,1,OFFSET(Profiles!$K$2,$X36,MAX(Profiles!$C$2,BE$4-$Q36)))*IF($AA36=1,(1+SSSModel!#REF!),1)</f>
        <v>0</v>
      </c>
      <c r="BF36" s="72">
        <f ca="1">IF(OR(BF$4&lt;$Q36,BF$4&gt;$Q36+IF($S36="",1000,$S36)-1),0,IF(MOD(BF$4-$Q36,IF($R36="",1000,$R36))=0,$O36,0))*IF($Y36&gt;0,(1+INDEX(Escalation!$B$3:$B$18,$Y36,0))^(BF$4-SSSModel!$C$5),1)*IF($X36=0,1,OFFSET(Profiles!$K$2,$X36,MAX(Profiles!$C$2,BF$4-$Q36)))*IF($AA36=1,(1+SSSModel!#REF!),1)</f>
        <v>0</v>
      </c>
      <c r="BG36" s="72">
        <f ca="1">IF(OR(BG$4&lt;$Q36,BG$4&gt;$Q36+IF($S36="",1000,$S36)-1),0,IF(MOD(BG$4-$Q36,IF($R36="",1000,$R36))=0,$O36,0))*IF($Y36&gt;0,(1+INDEX(Escalation!$B$3:$B$18,$Y36,0))^(BG$4-SSSModel!$C$5),1)*IF($X36=0,1,OFFSET(Profiles!$K$2,$X36,MAX(Profiles!$C$2,BG$4-$Q36)))*IF($AA36=1,(1+SSSModel!#REF!),1)</f>
        <v>0</v>
      </c>
      <c r="BH36" s="72">
        <f ca="1">IF(OR(BH$4&lt;$Q36,BH$4&gt;$Q36+IF($S36="",1000,$S36)-1),0,IF(MOD(BH$4-$Q36,IF($R36="",1000,$R36))=0,$O36,0))*IF($Y36&gt;0,(1+INDEX(Escalation!$B$3:$B$18,$Y36,0))^(BH$4-SSSModel!$C$5),1)*IF($X36=0,1,OFFSET(Profiles!$K$2,$X36,MAX(Profiles!$C$2,BH$4-$Q36)))*IF($AA36=1,(1+SSSModel!#REF!),1)</f>
        <v>0</v>
      </c>
      <c r="BI36" s="72">
        <f ca="1">IF(OR(BI$4&lt;$Q36,BI$4&gt;$Q36+IF($S36="",1000,$S36)-1),0,IF(MOD(BI$4-$Q36,IF($R36="",1000,$R36))=0,$O36,0))*IF($Y36&gt;0,(1+INDEX(Escalation!$B$3:$B$18,$Y36,0))^(BI$4-SSSModel!$C$5),1)*IF($X36=0,1,OFFSET(Profiles!$K$2,$X36,MAX(Profiles!$C$2,BI$4-$Q36)))*IF($AA36=1,(1+SSSModel!#REF!),1)</f>
        <v>0</v>
      </c>
      <c r="BJ36" s="72">
        <f ca="1">IF(OR(BJ$4&lt;$Q36,BJ$4&gt;$Q36+IF($S36="",1000,$S36)-1),0,IF(MOD(BJ$4-$Q36,IF($R36="",1000,$R36))=0,$O36,0))*IF($Y36&gt;0,(1+INDEX(Escalation!$B$3:$B$18,$Y36,0))^(BJ$4-SSSModel!$C$5),1)*IF($X36=0,1,OFFSET(Profiles!$K$2,$X36,MAX(Profiles!$C$2,BJ$4-$Q36)))*IF($AA36=1,(1+SSSModel!#REF!),1)</f>
        <v>0</v>
      </c>
      <c r="BK36" s="72">
        <f ca="1">IF(OR(BK$4&lt;$Q36,BK$4&gt;$Q36+IF($S36="",1000,$S36)-1),0,IF(MOD(BK$4-$Q36,IF($R36="",1000,$R36))=0,$O36,0))*IF($Y36&gt;0,(1+INDEX(Escalation!$B$3:$B$18,$Y36,0))^(BK$4-SSSModel!$C$5),1)*IF($X36=0,1,OFFSET(Profiles!$K$2,$X36,MAX(Profiles!$C$2,BK$4-$Q36)))*IF($AA36=1,(1+SSSModel!#REF!),1)</f>
        <v>0</v>
      </c>
      <c r="BL36" s="72">
        <f ca="1">IF(OR(BL$4&lt;$Q36,BL$4&gt;$Q36+IF($S36="",1000,$S36)-1),0,IF(MOD(BL$4-$Q36,IF($R36="",1000,$R36))=0,$O36,0))*IF($Y36&gt;0,(1+INDEX(Escalation!$B$3:$B$18,$Y36,0))^(BL$4-SSSModel!$C$5),1)*IF($X36=0,1,OFFSET(Profiles!$K$2,$X36,MAX(Profiles!$C$2,BL$4-$Q36)))*IF($AA36=1,(1+SSSModel!#REF!),1)</f>
        <v>0</v>
      </c>
      <c r="BM36" s="72">
        <f ca="1">IF(OR(BM$4&lt;$Q36,BM$4&gt;$Q36+IF($S36="",1000,$S36)-1),0,IF(MOD(BM$4-$Q36,IF($R36="",1000,$R36))=0,$O36,0))*IF($Y36&gt;0,(1+INDEX(Escalation!$B$3:$B$18,$Y36,0))^(BM$4-SSSModel!$C$5),1)*IF($X36=0,1,OFFSET(Profiles!$K$2,$X36,MAX(Profiles!$C$2,BM$4-$Q36)))*IF($AA36=1,(1+SSSModel!#REF!),1)</f>
        <v>0</v>
      </c>
      <c r="BN36" s="72">
        <f ca="1">IF(OR(BN$4&lt;$Q36,BN$4&gt;$Q36+IF($S36="",1000,$S36)-1),0,IF(MOD(BN$4-$Q36,IF($R36="",1000,$R36))=0,$O36,0))*IF($Y36&gt;0,(1+INDEX(Escalation!$B$3:$B$18,$Y36,0))^(BN$4-SSSModel!$C$5),1)*IF($X36=0,1,OFFSET(Profiles!$K$2,$X36,MAX(Profiles!$C$2,BN$4-$Q36)))*IF($AA36=1,(1+SSSModel!#REF!),1)</f>
        <v>0</v>
      </c>
      <c r="BO36" s="72">
        <f ca="1">IF(OR(BO$4&lt;$Q36,BO$4&gt;$Q36+IF($S36="",1000,$S36)-1),0,IF(MOD(BO$4-$Q36,IF($R36="",1000,$R36))=0,$O36,0))*IF($Y36&gt;0,(1+INDEX(Escalation!$B$3:$B$18,$Y36,0))^(BO$4-SSSModel!$C$5),1)*IF($X36=0,1,OFFSET(Profiles!$K$2,$X36,MAX(Profiles!$C$2,BO$4-$Q36)))*IF($AA36=1,(1+SSSModel!#REF!),1)</f>
        <v>0</v>
      </c>
      <c r="BP36" s="72">
        <f ca="1">IF(OR(BP$4&lt;$Q36,BP$4&gt;$Q36+IF($S36="",1000,$S36)-1),0,IF(MOD(BP$4-$Q36,IF($R36="",1000,$R36))=0,$O36,0))*IF($Y36&gt;0,(1+INDEX(Escalation!$B$3:$B$18,$Y36,0))^(BP$4-SSSModel!$C$5),1)*IF($X36=0,1,OFFSET(Profiles!$K$2,$X36,MAX(Profiles!$C$2,BP$4-$Q36)))*IF($AA36=1,(1+SSSModel!#REF!),1)</f>
        <v>0</v>
      </c>
      <c r="BQ36" s="72">
        <f ca="1">IF(OR(BQ$4&lt;$Q36,BQ$4&gt;$Q36+IF($S36="",1000,$S36)-1),0,IF(MOD(BQ$4-$Q36,IF($R36="",1000,$R36))=0,$O36,0))*IF($Y36&gt;0,(1+INDEX(Escalation!$B$3:$B$18,$Y36,0))^(BQ$4-SSSModel!$C$5),1)*IF($X36=0,1,OFFSET(Profiles!$K$2,$X36,MAX(Profiles!$C$2,BQ$4-$Q36)))*IF($AA36=1,(1+SSSModel!#REF!),1)</f>
        <v>0</v>
      </c>
      <c r="BR36" s="72">
        <f ca="1">IF(OR(BR$4&lt;$Q36,BR$4&gt;$Q36+IF($S36="",1000,$S36)-1),0,IF(MOD(BR$4-$Q36,IF($R36="",1000,$R36))=0,$O36,0))*IF($Y36&gt;0,(1+INDEX(Escalation!$B$3:$B$18,$Y36,0))^(BR$4-SSSModel!$C$5),1)*IF($X36=0,1,OFFSET(Profiles!$K$2,$X36,MAX(Profiles!$C$2,BR$4-$Q36)))*IF($AA36=1,(1+SSSModel!#REF!),1)</f>
        <v>0</v>
      </c>
      <c r="BS36" s="72">
        <f ca="1">IF(OR(BS$4&lt;$Q36,BS$4&gt;$Q36+IF($S36="",1000,$S36)-1),0,IF(MOD(BS$4-$Q36,IF($R36="",1000,$R36))=0,$O36,0))*IF($Y36&gt;0,(1+INDEX(Escalation!$B$3:$B$18,$Y36,0))^(BS$4-SSSModel!$C$5),1)*IF($X36=0,1,OFFSET(Profiles!$K$2,$X36,MAX(Profiles!$C$2,BS$4-$Q36)))*IF($AA36=1,(1+SSSModel!#REF!),1)</f>
        <v>0</v>
      </c>
      <c r="BT36" s="72">
        <f ca="1">IF(OR(BT$4&lt;$Q36,BT$4&gt;$Q36+IF($S36="",1000,$S36)-1),0,IF(MOD(BT$4-$Q36,IF($R36="",1000,$R36))=0,$O36,0))*IF($Y36&gt;0,(1+INDEX(Escalation!$B$3:$B$18,$Y36,0))^(BT$4-SSSModel!$C$5),1)*IF($X36=0,1,OFFSET(Profiles!$K$2,$X36,MAX(Profiles!$C$2,BT$4-$Q36)))*IF($AA36=1,(1+SSSModel!#REF!),1)</f>
        <v>0</v>
      </c>
      <c r="BU36" s="72">
        <f ca="1">IF(OR(BU$4&lt;$Q36,BU$4&gt;$Q36+IF($S36="",1000,$S36)-1),0,IF(MOD(BU$4-$Q36,IF($R36="",1000,$R36))=0,$O36,0))*IF($Y36&gt;0,(1+INDEX(Escalation!$B$3:$B$18,$Y36,0))^(BU$4-SSSModel!$C$5),1)*IF($X36=0,1,OFFSET(Profiles!$K$2,$X36,MAX(Profiles!$C$2,BU$4-$Q36)))*IF($AA36=1,(1+SSSModel!#REF!),1)</f>
        <v>0</v>
      </c>
      <c r="BV36" s="72">
        <f ca="1">IF(OR(BV$4&lt;$Q36,BV$4&gt;$Q36+IF($S36="",1000,$S36)-1),0,IF(MOD(BV$4-$Q36,IF($R36="",1000,$R36))=0,$O36,0))*IF($Y36&gt;0,(1+INDEX(Escalation!$B$3:$B$18,$Y36,0))^(BV$4-SSSModel!$C$5),1)*IF($X36=0,1,OFFSET(Profiles!$K$2,$X36,MAX(Profiles!$C$2,BV$4-$Q36)))*IF($AA36=1,(1+SSSModel!#REF!),1)</f>
        <v>0</v>
      </c>
      <c r="BW36" s="72">
        <f ca="1">IF(OR(BW$4&lt;$Q36,BW$4&gt;$Q36+IF($S36="",1000,$S36)-1),0,IF(MOD(BW$4-$Q36,IF($R36="",1000,$R36))=0,$O36,0))*IF($Y36&gt;0,(1+INDEX(Escalation!$B$3:$B$18,$Y36,0))^(BW$4-SSSModel!$C$5),1)*IF($X36=0,1,OFFSET(Profiles!$K$2,$X36,MAX(Profiles!$C$2,BW$4-$Q36)))*IF($AA36=1,(1+SSSModel!#REF!),1)</f>
        <v>0</v>
      </c>
      <c r="BX36" s="72">
        <f ca="1">IF(OR(BX$4&lt;$Q36,BX$4&gt;$Q36+IF($S36="",1000,$S36)-1),0,IF(MOD(BX$4-$Q36,IF($R36="",1000,$R36))=0,$O36,0))*IF($Y36&gt;0,(1+INDEX(Escalation!$B$3:$B$18,$Y36,0))^(BX$4-SSSModel!$C$5),1)*IF($X36=0,1,OFFSET(Profiles!$K$2,$X36,MAX(Profiles!$C$2,BX$4-$Q36)))*IF($AA36=1,(1+SSSModel!#REF!),1)</f>
        <v>0</v>
      </c>
      <c r="BY36" s="72">
        <f ca="1">IF(OR(BY$4&lt;$Q36,BY$4&gt;$Q36+IF($S36="",1000,$S36)-1),0,IF(MOD(BY$4-$Q36,IF($R36="",1000,$R36))=0,$O36,0))*IF($Y36&gt;0,(1+INDEX(Escalation!$B$3:$B$18,$Y36,0))^(BY$4-SSSModel!$C$5),1)*IF($X36=0,1,OFFSET(Profiles!$K$2,$X36,MAX(Profiles!$C$2,BY$4-$Q36)))*IF($AA36=1,(1+SSSModel!#REF!),1)</f>
        <v>0</v>
      </c>
      <c r="BZ36" s="72">
        <f ca="1">IF(OR(BZ$4&lt;$Q36,BZ$4&gt;$Q36+IF($S36="",1000,$S36)-1),0,IF(MOD(BZ$4-$Q36,IF($R36="",1000,$R36))=0,$O36,0))*IF($Y36&gt;0,(1+INDEX(Escalation!$B$3:$B$18,$Y36,0))^(BZ$4-SSSModel!$C$5),1)*IF($X36=0,1,OFFSET(Profiles!$K$2,$X36,MAX(Profiles!$C$2,BZ$4-$Q36)))*IF($AA36=1,(1+SSSModel!#REF!),1)</f>
        <v>0</v>
      </c>
      <c r="CA36" s="134">
        <f ca="1">IF(OR($Z36=0,SSSModel!$C$4="CF"),AC36,
IF(LEFT($V36,3)="ON_",
     IF(SSSModel!$C$4="RR",SUMPRODUCT(OFFSET($AC36,0,0,1,$CB$2),OFFSET(Profiles!$K$28,($Z36-1)*(Profiles!$I$26+1)+CA$4-SSSModel!$C$3+1,0,1,$CB$2)),
     IF(SSSModel!$C$4="ECC",$EA36*$EB36*SUMPRODUCT(OFFSET($AC36,0,MAX(0,CA$4-$DZ36-$CA$4+1),1,MIN($DZ36,CA$4-$CA$4+1)),OFFSET(Escalation!$K$24,($Y36-1)*(Escalation!$I$22+1)+CA$4-SSSModel!$C$3+1,MAX(0,CA$4-$DZ36-$CA$4+1),1,MIN($DZ36,CA$4-$CA$4+1))),
     IF(SSSModel!$C$4="PV",AC36*$EA36*(1+SSSModel!$C$2),
     IF(SSSModel!$C$4="FCR",$EC36*SUM(OFFSET($AC36,0,MAX(CA$4-$AC$4-$DZ36+1,0),1,MIN($DZ36,CA$4-$AC$4+1))),0)))),
SUM($AC36:$BZ36)*
     IF(SSSModel!$C$4="RR",OFFSET(Profiles!$K$2,$Z36,MAX(Profiles!$C$2,AC$4-$W36)),
     IF(SSSModel!$C$4="ECC",$EA36*$EB36*IF(MAX(Escalation!$C$2,AC$4-$W36)&gt;$DZ36-1,0,OFFSET(Escalation!$K$2,$Y36,MAX(Escalation!$C$2,AC$4-$W36))),
     IF(SSSModel!$C$4="PV",IF(CA$4=$W36,$EA36*(1+SSSModel!$C$2),0),
     IF(SSSModel!$C$4="FCR",IF(AND(CA$4&gt;=$W36,OFFSET(Profiles!$K$2,$Z36,MAX(Profiles!$C$2,AC$4-$W36))&gt;0),$EC36,0),0))))))</f>
        <v>0</v>
      </c>
      <c r="CB36" s="135">
        <f ca="1">IF(OR($Z36=0,SSSModel!$C$4="CF"),AD36,
IF(LEFT($V36,3)="ON_",
     IF(SSSModel!$C$4="RR",SUMPRODUCT(OFFSET($AC36,0,0,1,$CB$2),OFFSET(Profiles!$K$28,($Z36-1)*(Profiles!$I$26+1)+CB$4-SSSModel!$C$3+1,0,1,$CB$2)),
     IF(SSSModel!$C$4="ECC",$EA36*$EB36*SUMPRODUCT(OFFSET($AC36,0,MAX(0,CB$4-$DZ36-$CA$4+1),1,MIN($DZ36,CB$4-$CA$4+1)),OFFSET(Escalation!$K$24,($Y36-1)*(Escalation!$I$22+1)+CB$4-SSSModel!$C$3+1,MAX(0,CB$4-$DZ36-$CA$4+1),1,MIN($DZ36,CB$4-$CA$4+1))),
     IF(SSSModel!$C$4="PV",AD36*$EA36*(1+SSSModel!$C$2),
     IF(SSSModel!$C$4="FCR",$EC36*SUM(OFFSET($AC36,0,MAX(CB$4-$AC$4-$DZ36+1,0),1,MIN($DZ36,CB$4-$AC$4+1))),0)))),
SUM($AC36:$BZ36)*
     IF(SSSModel!$C$4="RR",OFFSET(Profiles!$K$2,$Z36,MAX(Profiles!$C$2,AD$4-$W36)),
     IF(SSSModel!$C$4="ECC",$EA36*$EB36*IF(MAX(Escalation!$C$2,AD$4-$W36)&gt;$DZ36-1,0,OFFSET(Escalation!$K$2,$Y36,MAX(Escalation!$C$2,AD$4-$W36))),
     IF(SSSModel!$C$4="PV",IF(CB$4=$W36,$EA36*(1+SSSModel!$C$2),0),
     IF(SSSModel!$C$4="FCR",IF(AND(CB$4&gt;=$W36,OFFSET(Profiles!$K$2,$Z36,MAX(Profiles!$C$2,AD$4-$W36))&gt;0),$EC36,0),0))))))</f>
        <v>0</v>
      </c>
      <c r="CC36" s="135">
        <f ca="1">IF(OR($Z36=0,SSSModel!$C$4="CF"),AE36,
IF(LEFT($V36,3)="ON_",
     IF(SSSModel!$C$4="RR",SUMPRODUCT(OFFSET($AC36,0,0,1,$CB$2),OFFSET(Profiles!$K$28,($Z36-1)*(Profiles!$I$26+1)+CC$4-SSSModel!$C$3+1,0,1,$CB$2)),
     IF(SSSModel!$C$4="ECC",$EA36*$EB36*SUMPRODUCT(OFFSET($AC36,0,MAX(0,CC$4-$DZ36-$CA$4+1),1,MIN($DZ36,CC$4-$CA$4+1)),OFFSET(Escalation!$K$24,($Y36-1)*(Escalation!$I$22+1)+CC$4-SSSModel!$C$3+1,MAX(0,CC$4-$DZ36-$CA$4+1),1,MIN($DZ36,CC$4-$CA$4+1))),
     IF(SSSModel!$C$4="PV",AE36*$EA36*(1+SSSModel!$C$2),
     IF(SSSModel!$C$4="FCR",$EC36*SUM(OFFSET($AC36,0,MAX(CC$4-$AC$4-$DZ36+1,0),1,MIN($DZ36,CC$4-$AC$4+1))),0)))),
SUM($AC36:$BZ36)*
     IF(SSSModel!$C$4="RR",OFFSET(Profiles!$K$2,$Z36,MAX(Profiles!$C$2,AE$4-$W36)),
     IF(SSSModel!$C$4="ECC",$EA36*$EB36*IF(MAX(Escalation!$C$2,AE$4-$W36)&gt;$DZ36-1,0,OFFSET(Escalation!$K$2,$Y36,MAX(Escalation!$C$2,AE$4-$W36))),
     IF(SSSModel!$C$4="PV",IF(CC$4=$W36,$EA36*(1+SSSModel!$C$2),0),
     IF(SSSModel!$C$4="FCR",IF(AND(CC$4&gt;=$W36,OFFSET(Profiles!$K$2,$Z36,MAX(Profiles!$C$2,AE$4-$W36))&gt;0),$EC36,0),0))))))</f>
        <v>0</v>
      </c>
      <c r="CD36" s="135">
        <f ca="1">IF(OR($Z36=0,SSSModel!$C$4="CF"),AF36,
IF(LEFT($V36,3)="ON_",
     IF(SSSModel!$C$4="RR",SUMPRODUCT(OFFSET($AC36,0,0,1,$CB$2),OFFSET(Profiles!$K$28,($Z36-1)*(Profiles!$I$26+1)+CD$4-SSSModel!$C$3+1,0,1,$CB$2)),
     IF(SSSModel!$C$4="ECC",$EA36*$EB36*SUMPRODUCT(OFFSET($AC36,0,MAX(0,CD$4-$DZ36-$CA$4+1),1,MIN($DZ36,CD$4-$CA$4+1)),OFFSET(Escalation!$K$24,($Y36-1)*(Escalation!$I$22+1)+CD$4-SSSModel!$C$3+1,MAX(0,CD$4-$DZ36-$CA$4+1),1,MIN($DZ36,CD$4-$CA$4+1))),
     IF(SSSModel!$C$4="PV",AF36*$EA36*(1+SSSModel!$C$2),
     IF(SSSModel!$C$4="FCR",$EC36*SUM(OFFSET($AC36,0,MAX(CD$4-$AC$4-$DZ36+1,0),1,MIN($DZ36,CD$4-$AC$4+1))),0)))),
SUM($AC36:$BZ36)*
     IF(SSSModel!$C$4="RR",OFFSET(Profiles!$K$2,$Z36,MAX(Profiles!$C$2,AF$4-$W36)),
     IF(SSSModel!$C$4="ECC",$EA36*$EB36*IF(MAX(Escalation!$C$2,AF$4-$W36)&gt;$DZ36-1,0,OFFSET(Escalation!$K$2,$Y36,MAX(Escalation!$C$2,AF$4-$W36))),
     IF(SSSModel!$C$4="PV",IF(CD$4=$W36,$EA36*(1+SSSModel!$C$2),0),
     IF(SSSModel!$C$4="FCR",IF(AND(CD$4&gt;=$W36,OFFSET(Profiles!$K$2,$Z36,MAX(Profiles!$C$2,AF$4-$W36))&gt;0),$EC36,0),0))))))</f>
        <v>0</v>
      </c>
      <c r="CE36" s="135">
        <f ca="1">IF(OR($Z36=0,SSSModel!$C$4="CF"),AG36,
IF(LEFT($V36,3)="ON_",
     IF(SSSModel!$C$4="RR",SUMPRODUCT(OFFSET($AC36,0,0,1,$CB$2),OFFSET(Profiles!$K$28,($Z36-1)*(Profiles!$I$26+1)+CE$4-SSSModel!$C$3+1,0,1,$CB$2)),
     IF(SSSModel!$C$4="ECC",$EA36*$EB36*SUMPRODUCT(OFFSET($AC36,0,MAX(0,CE$4-$DZ36-$CA$4+1),1,MIN($DZ36,CE$4-$CA$4+1)),OFFSET(Escalation!$K$24,($Y36-1)*(Escalation!$I$22+1)+CE$4-SSSModel!$C$3+1,MAX(0,CE$4-$DZ36-$CA$4+1),1,MIN($DZ36,CE$4-$CA$4+1))),
     IF(SSSModel!$C$4="PV",AG36*$EA36*(1+SSSModel!$C$2),
     IF(SSSModel!$C$4="FCR",$EC36*SUM(OFFSET($AC36,0,MAX(CE$4-$AC$4-$DZ36+1,0),1,MIN($DZ36,CE$4-$AC$4+1))),0)))),
SUM($AC36:$BZ36)*
     IF(SSSModel!$C$4="RR",OFFSET(Profiles!$K$2,$Z36,MAX(Profiles!$C$2,AG$4-$W36)),
     IF(SSSModel!$C$4="ECC",$EA36*$EB36*IF(MAX(Escalation!$C$2,AG$4-$W36)&gt;$DZ36-1,0,OFFSET(Escalation!$K$2,$Y36,MAX(Escalation!$C$2,AG$4-$W36))),
     IF(SSSModel!$C$4="PV",IF(CE$4=$W36,$EA36*(1+SSSModel!$C$2),0),
     IF(SSSModel!$C$4="FCR",IF(AND(CE$4&gt;=$W36,OFFSET(Profiles!$K$2,$Z36,MAX(Profiles!$C$2,AG$4-$W36))&gt;0),$EC36,0),0))))))</f>
        <v>0</v>
      </c>
      <c r="CF36" s="135">
        <f ca="1">IF(OR($Z36=0,SSSModel!$C$4="CF"),AH36,
IF(LEFT($V36,3)="ON_",
     IF(SSSModel!$C$4="RR",SUMPRODUCT(OFFSET($AC36,0,0,1,$CB$2),OFFSET(Profiles!$K$28,($Z36-1)*(Profiles!$I$26+1)+CF$4-SSSModel!$C$3+1,0,1,$CB$2)),
     IF(SSSModel!$C$4="ECC",$EA36*$EB36*SUMPRODUCT(OFFSET($AC36,0,MAX(0,CF$4-$DZ36-$CA$4+1),1,MIN($DZ36,CF$4-$CA$4+1)),OFFSET(Escalation!$K$24,($Y36-1)*(Escalation!$I$22+1)+CF$4-SSSModel!$C$3+1,MAX(0,CF$4-$DZ36-$CA$4+1),1,MIN($DZ36,CF$4-$CA$4+1))),
     IF(SSSModel!$C$4="PV",AH36*$EA36*(1+SSSModel!$C$2),
     IF(SSSModel!$C$4="FCR",$EC36*SUM(OFFSET($AC36,0,MAX(CF$4-$AC$4-$DZ36+1,0),1,MIN($DZ36,CF$4-$AC$4+1))),0)))),
SUM($AC36:$BZ36)*
     IF(SSSModel!$C$4="RR",OFFSET(Profiles!$K$2,$Z36,MAX(Profiles!$C$2,AH$4-$W36)),
     IF(SSSModel!$C$4="ECC",$EA36*$EB36*IF(MAX(Escalation!$C$2,AH$4-$W36)&gt;$DZ36-1,0,OFFSET(Escalation!$K$2,$Y36,MAX(Escalation!$C$2,AH$4-$W36))),
     IF(SSSModel!$C$4="PV",IF(CF$4=$W36,$EA36*(1+SSSModel!$C$2),0),
     IF(SSSModel!$C$4="FCR",IF(AND(CF$4&gt;=$W36,OFFSET(Profiles!$K$2,$Z36,MAX(Profiles!$C$2,AH$4-$W36))&gt;0),$EC36,0),0))))))</f>
        <v>0</v>
      </c>
      <c r="CG36" s="135">
        <f ca="1">IF(OR($Z36=0,SSSModel!$C$4="CF"),AI36,
IF(LEFT($V36,3)="ON_",
     IF(SSSModel!$C$4="RR",SUMPRODUCT(OFFSET($AC36,0,0,1,$CB$2),OFFSET(Profiles!$K$28,($Z36-1)*(Profiles!$I$26+1)+CG$4-SSSModel!$C$3+1,0,1,$CB$2)),
     IF(SSSModel!$C$4="ECC",$EA36*$EB36*SUMPRODUCT(OFFSET($AC36,0,MAX(0,CG$4-$DZ36-$CA$4+1),1,MIN($DZ36,CG$4-$CA$4+1)),OFFSET(Escalation!$K$24,($Y36-1)*(Escalation!$I$22+1)+CG$4-SSSModel!$C$3+1,MAX(0,CG$4-$DZ36-$CA$4+1),1,MIN($DZ36,CG$4-$CA$4+1))),
     IF(SSSModel!$C$4="PV",AI36*$EA36*(1+SSSModel!$C$2),
     IF(SSSModel!$C$4="FCR",$EC36*SUM(OFFSET($AC36,0,MAX(CG$4-$AC$4-$DZ36+1,0),1,MIN($DZ36,CG$4-$AC$4+1))),0)))),
SUM($AC36:$BZ36)*
     IF(SSSModel!$C$4="RR",OFFSET(Profiles!$K$2,$Z36,MAX(Profiles!$C$2,AI$4-$W36)),
     IF(SSSModel!$C$4="ECC",$EA36*$EB36*IF(MAX(Escalation!$C$2,AI$4-$W36)&gt;$DZ36-1,0,OFFSET(Escalation!$K$2,$Y36,MAX(Escalation!$C$2,AI$4-$W36))),
     IF(SSSModel!$C$4="PV",IF(CG$4=$W36,$EA36*(1+SSSModel!$C$2),0),
     IF(SSSModel!$C$4="FCR",IF(AND(CG$4&gt;=$W36,OFFSET(Profiles!$K$2,$Z36,MAX(Profiles!$C$2,AI$4-$W36))&gt;0),$EC36,0),0))))))</f>
        <v>0</v>
      </c>
      <c r="CH36" s="135">
        <f ca="1">IF(OR($Z36=0,SSSModel!$C$4="CF"),AJ36,
IF(LEFT($V36,3)="ON_",
     IF(SSSModel!$C$4="RR",SUMPRODUCT(OFFSET($AC36,0,0,1,$CB$2),OFFSET(Profiles!$K$28,($Z36-1)*(Profiles!$I$26+1)+CH$4-SSSModel!$C$3+1,0,1,$CB$2)),
     IF(SSSModel!$C$4="ECC",$EA36*$EB36*SUMPRODUCT(OFFSET($AC36,0,MAX(0,CH$4-$DZ36-$CA$4+1),1,MIN($DZ36,CH$4-$CA$4+1)),OFFSET(Escalation!$K$24,($Y36-1)*(Escalation!$I$22+1)+CH$4-SSSModel!$C$3+1,MAX(0,CH$4-$DZ36-$CA$4+1),1,MIN($DZ36,CH$4-$CA$4+1))),
     IF(SSSModel!$C$4="PV",AJ36*$EA36*(1+SSSModel!$C$2),
     IF(SSSModel!$C$4="FCR",$EC36*SUM(OFFSET($AC36,0,MAX(CH$4-$AC$4-$DZ36+1,0),1,MIN($DZ36,CH$4-$AC$4+1))),0)))),
SUM($AC36:$BZ36)*
     IF(SSSModel!$C$4="RR",OFFSET(Profiles!$K$2,$Z36,MAX(Profiles!$C$2,AJ$4-$W36)),
     IF(SSSModel!$C$4="ECC",$EA36*$EB36*IF(MAX(Escalation!$C$2,AJ$4-$W36)&gt;$DZ36-1,0,OFFSET(Escalation!$K$2,$Y36,MAX(Escalation!$C$2,AJ$4-$W36))),
     IF(SSSModel!$C$4="PV",IF(CH$4=$W36,$EA36*(1+SSSModel!$C$2),0),
     IF(SSSModel!$C$4="FCR",IF(AND(CH$4&gt;=$W36,OFFSET(Profiles!$K$2,$Z36,MAX(Profiles!$C$2,AJ$4-$W36))&gt;0),$EC36,0),0))))))</f>
        <v>0</v>
      </c>
      <c r="CI36" s="135">
        <f ca="1">IF(OR($Z36=0,SSSModel!$C$4="CF"),AK36,
IF(LEFT($V36,3)="ON_",
     IF(SSSModel!$C$4="RR",SUMPRODUCT(OFFSET($AC36,0,0,1,$CB$2),OFFSET(Profiles!$K$28,($Z36-1)*(Profiles!$I$26+1)+CI$4-SSSModel!$C$3+1,0,1,$CB$2)),
     IF(SSSModel!$C$4="ECC",$EA36*$EB36*SUMPRODUCT(OFFSET($AC36,0,MAX(0,CI$4-$DZ36-$CA$4+1),1,MIN($DZ36,CI$4-$CA$4+1)),OFFSET(Escalation!$K$24,($Y36-1)*(Escalation!$I$22+1)+CI$4-SSSModel!$C$3+1,MAX(0,CI$4-$DZ36-$CA$4+1),1,MIN($DZ36,CI$4-$CA$4+1))),
     IF(SSSModel!$C$4="PV",AK36*$EA36*(1+SSSModel!$C$2),
     IF(SSSModel!$C$4="FCR",$EC36*SUM(OFFSET($AC36,0,MAX(CI$4-$AC$4-$DZ36+1,0),1,MIN($DZ36,CI$4-$AC$4+1))),0)))),
SUM($AC36:$BZ36)*
     IF(SSSModel!$C$4="RR",OFFSET(Profiles!$K$2,$Z36,MAX(Profiles!$C$2,AK$4-$W36)),
     IF(SSSModel!$C$4="ECC",$EA36*$EB36*IF(MAX(Escalation!$C$2,AK$4-$W36)&gt;$DZ36-1,0,OFFSET(Escalation!$K$2,$Y36,MAX(Escalation!$C$2,AK$4-$W36))),
     IF(SSSModel!$C$4="PV",IF(CI$4=$W36,$EA36*(1+SSSModel!$C$2),0),
     IF(SSSModel!$C$4="FCR",IF(AND(CI$4&gt;=$W36,OFFSET(Profiles!$K$2,$Z36,MAX(Profiles!$C$2,AK$4-$W36))&gt;0),$EC36,0),0))))))</f>
        <v>0</v>
      </c>
      <c r="CJ36" s="135">
        <f ca="1">IF(OR($Z36=0,SSSModel!$C$4="CF"),AL36,
IF(LEFT($V36,3)="ON_",
     IF(SSSModel!$C$4="RR",SUMPRODUCT(OFFSET($AC36,0,0,1,$CB$2),OFFSET(Profiles!$K$28,($Z36-1)*(Profiles!$I$26+1)+CJ$4-SSSModel!$C$3+1,0,1,$CB$2)),
     IF(SSSModel!$C$4="ECC",$EA36*$EB36*SUMPRODUCT(OFFSET($AC36,0,MAX(0,CJ$4-$DZ36-$CA$4+1),1,MIN($DZ36,CJ$4-$CA$4+1)),OFFSET(Escalation!$K$24,($Y36-1)*(Escalation!$I$22+1)+CJ$4-SSSModel!$C$3+1,MAX(0,CJ$4-$DZ36-$CA$4+1),1,MIN($DZ36,CJ$4-$CA$4+1))),
     IF(SSSModel!$C$4="PV",AL36*$EA36*(1+SSSModel!$C$2),
     IF(SSSModel!$C$4="FCR",$EC36*SUM(OFFSET($AC36,0,MAX(CJ$4-$AC$4-$DZ36+1,0),1,MIN($DZ36,CJ$4-$AC$4+1))),0)))),
SUM($AC36:$BZ36)*
     IF(SSSModel!$C$4="RR",OFFSET(Profiles!$K$2,$Z36,MAX(Profiles!$C$2,AL$4-$W36)),
     IF(SSSModel!$C$4="ECC",$EA36*$EB36*IF(MAX(Escalation!$C$2,AL$4-$W36)&gt;$DZ36-1,0,OFFSET(Escalation!$K$2,$Y36,MAX(Escalation!$C$2,AL$4-$W36))),
     IF(SSSModel!$C$4="PV",IF(CJ$4=$W36,$EA36*(1+SSSModel!$C$2),0),
     IF(SSSModel!$C$4="FCR",IF(AND(CJ$4&gt;=$W36,OFFSET(Profiles!$K$2,$Z36,MAX(Profiles!$C$2,AL$4-$W36))&gt;0),$EC36,0),0))))))</f>
        <v>0</v>
      </c>
      <c r="CK36" s="135">
        <f ca="1">IF(OR($Z36=0,SSSModel!$C$4="CF"),AM36,
IF(LEFT($V36,3)="ON_",
     IF(SSSModel!$C$4="RR",SUMPRODUCT(OFFSET($AC36,0,0,1,$CB$2),OFFSET(Profiles!$K$28,($Z36-1)*(Profiles!$I$26+1)+CK$4-SSSModel!$C$3+1,0,1,$CB$2)),
     IF(SSSModel!$C$4="ECC",$EA36*$EB36*SUMPRODUCT(OFFSET($AC36,0,MAX(0,CK$4-$DZ36-$CA$4+1),1,MIN($DZ36,CK$4-$CA$4+1)),OFFSET(Escalation!$K$24,($Y36-1)*(Escalation!$I$22+1)+CK$4-SSSModel!$C$3+1,MAX(0,CK$4-$DZ36-$CA$4+1),1,MIN($DZ36,CK$4-$CA$4+1))),
     IF(SSSModel!$C$4="PV",AM36*$EA36*(1+SSSModel!$C$2),
     IF(SSSModel!$C$4="FCR",$EC36*SUM(OFFSET($AC36,0,MAX(CK$4-$AC$4-$DZ36+1,0),1,MIN($DZ36,CK$4-$AC$4+1))),0)))),
SUM($AC36:$BZ36)*
     IF(SSSModel!$C$4="RR",OFFSET(Profiles!$K$2,$Z36,MAX(Profiles!$C$2,AM$4-$W36)),
     IF(SSSModel!$C$4="ECC",$EA36*$EB36*IF(MAX(Escalation!$C$2,AM$4-$W36)&gt;$DZ36-1,0,OFFSET(Escalation!$K$2,$Y36,MAX(Escalation!$C$2,AM$4-$W36))),
     IF(SSSModel!$C$4="PV",IF(CK$4=$W36,$EA36*(1+SSSModel!$C$2),0),
     IF(SSSModel!$C$4="FCR",IF(AND(CK$4&gt;=$W36,OFFSET(Profiles!$K$2,$Z36,MAX(Profiles!$C$2,AM$4-$W36))&gt;0),$EC36,0),0))))))</f>
        <v>0</v>
      </c>
      <c r="CL36" s="135">
        <f ca="1">IF(OR($Z36=0,SSSModel!$C$4="CF"),AN36,
IF(LEFT($V36,3)="ON_",
     IF(SSSModel!$C$4="RR",SUMPRODUCT(OFFSET($AC36,0,0,1,$CB$2),OFFSET(Profiles!$K$28,($Z36-1)*(Profiles!$I$26+1)+CL$4-SSSModel!$C$3+1,0,1,$CB$2)),
     IF(SSSModel!$C$4="ECC",$EA36*$EB36*SUMPRODUCT(OFFSET($AC36,0,MAX(0,CL$4-$DZ36-$CA$4+1),1,MIN($DZ36,CL$4-$CA$4+1)),OFFSET(Escalation!$K$24,($Y36-1)*(Escalation!$I$22+1)+CL$4-SSSModel!$C$3+1,MAX(0,CL$4-$DZ36-$CA$4+1),1,MIN($DZ36,CL$4-$CA$4+1))),
     IF(SSSModel!$C$4="PV",AN36*$EA36*(1+SSSModel!$C$2),
     IF(SSSModel!$C$4="FCR",$EC36*SUM(OFFSET($AC36,0,MAX(CL$4-$AC$4-$DZ36+1,0),1,MIN($DZ36,CL$4-$AC$4+1))),0)))),
SUM($AC36:$BZ36)*
     IF(SSSModel!$C$4="RR",OFFSET(Profiles!$K$2,$Z36,MAX(Profiles!$C$2,AN$4-$W36)),
     IF(SSSModel!$C$4="ECC",$EA36*$EB36*IF(MAX(Escalation!$C$2,AN$4-$W36)&gt;$DZ36-1,0,OFFSET(Escalation!$K$2,$Y36,MAX(Escalation!$C$2,AN$4-$W36))),
     IF(SSSModel!$C$4="PV",IF(CL$4=$W36,$EA36*(1+SSSModel!$C$2),0),
     IF(SSSModel!$C$4="FCR",IF(AND(CL$4&gt;=$W36,OFFSET(Profiles!$K$2,$Z36,MAX(Profiles!$C$2,AN$4-$W36))&gt;0),$EC36,0),0))))))</f>
        <v>0</v>
      </c>
      <c r="CM36" s="135">
        <f ca="1">IF(OR($Z36=0,SSSModel!$C$4="CF"),AO36,
IF(LEFT($V36,3)="ON_",
     IF(SSSModel!$C$4="RR",SUMPRODUCT(OFFSET($AC36,0,0,1,$CB$2),OFFSET(Profiles!$K$28,($Z36-1)*(Profiles!$I$26+1)+CM$4-SSSModel!$C$3+1,0,1,$CB$2)),
     IF(SSSModel!$C$4="ECC",$EA36*$EB36*SUMPRODUCT(OFFSET($AC36,0,MAX(0,CM$4-$DZ36-$CA$4+1),1,MIN($DZ36,CM$4-$CA$4+1)),OFFSET(Escalation!$K$24,($Y36-1)*(Escalation!$I$22+1)+CM$4-SSSModel!$C$3+1,MAX(0,CM$4-$DZ36-$CA$4+1),1,MIN($DZ36,CM$4-$CA$4+1))),
     IF(SSSModel!$C$4="PV",AO36*$EA36*(1+SSSModel!$C$2),
     IF(SSSModel!$C$4="FCR",$EC36*SUM(OFFSET($AC36,0,MAX(CM$4-$AC$4-$DZ36+1,0),1,MIN($DZ36,CM$4-$AC$4+1))),0)))),
SUM($AC36:$BZ36)*
     IF(SSSModel!$C$4="RR",OFFSET(Profiles!$K$2,$Z36,MAX(Profiles!$C$2,AO$4-$W36)),
     IF(SSSModel!$C$4="ECC",$EA36*$EB36*IF(MAX(Escalation!$C$2,AO$4-$W36)&gt;$DZ36-1,0,OFFSET(Escalation!$K$2,$Y36,MAX(Escalation!$C$2,AO$4-$W36))),
     IF(SSSModel!$C$4="PV",IF(CM$4=$W36,$EA36*(1+SSSModel!$C$2),0),
     IF(SSSModel!$C$4="FCR",IF(AND(CM$4&gt;=$W36,OFFSET(Profiles!$K$2,$Z36,MAX(Profiles!$C$2,AO$4-$W36))&gt;0),$EC36,0),0))))))</f>
        <v>0</v>
      </c>
      <c r="CN36" s="135">
        <f ca="1">IF(OR($Z36=0,SSSModel!$C$4="CF"),AP36,
IF(LEFT($V36,3)="ON_",
     IF(SSSModel!$C$4="RR",SUMPRODUCT(OFFSET($AC36,0,0,1,$CB$2),OFFSET(Profiles!$K$28,($Z36-1)*(Profiles!$I$26+1)+CN$4-SSSModel!$C$3+1,0,1,$CB$2)),
     IF(SSSModel!$C$4="ECC",$EA36*$EB36*SUMPRODUCT(OFFSET($AC36,0,MAX(0,CN$4-$DZ36-$CA$4+1),1,MIN($DZ36,CN$4-$CA$4+1)),OFFSET(Escalation!$K$24,($Y36-1)*(Escalation!$I$22+1)+CN$4-SSSModel!$C$3+1,MAX(0,CN$4-$DZ36-$CA$4+1),1,MIN($DZ36,CN$4-$CA$4+1))),
     IF(SSSModel!$C$4="PV",AP36*$EA36*(1+SSSModel!$C$2),
     IF(SSSModel!$C$4="FCR",$EC36*SUM(OFFSET($AC36,0,MAX(CN$4-$AC$4-$DZ36+1,0),1,MIN($DZ36,CN$4-$AC$4+1))),0)))),
SUM($AC36:$BZ36)*
     IF(SSSModel!$C$4="RR",OFFSET(Profiles!$K$2,$Z36,MAX(Profiles!$C$2,AP$4-$W36)),
     IF(SSSModel!$C$4="ECC",$EA36*$EB36*IF(MAX(Escalation!$C$2,AP$4-$W36)&gt;$DZ36-1,0,OFFSET(Escalation!$K$2,$Y36,MAX(Escalation!$C$2,AP$4-$W36))),
     IF(SSSModel!$C$4="PV",IF(CN$4=$W36,$EA36*(1+SSSModel!$C$2),0),
     IF(SSSModel!$C$4="FCR",IF(AND(CN$4&gt;=$W36,OFFSET(Profiles!$K$2,$Z36,MAX(Profiles!$C$2,AP$4-$W36))&gt;0),$EC36,0),0))))))</f>
        <v>0</v>
      </c>
      <c r="CO36" s="135">
        <f ca="1">IF(OR($Z36=0,SSSModel!$C$4="CF"),AQ36,
IF(LEFT($V36,3)="ON_",
     IF(SSSModel!$C$4="RR",SUMPRODUCT(OFFSET($AC36,0,0,1,$CB$2),OFFSET(Profiles!$K$28,($Z36-1)*(Profiles!$I$26+1)+CO$4-SSSModel!$C$3+1,0,1,$CB$2)),
     IF(SSSModel!$C$4="ECC",$EA36*$EB36*SUMPRODUCT(OFFSET($AC36,0,MAX(0,CO$4-$DZ36-$CA$4+1),1,MIN($DZ36,CO$4-$CA$4+1)),OFFSET(Escalation!$K$24,($Y36-1)*(Escalation!$I$22+1)+CO$4-SSSModel!$C$3+1,MAX(0,CO$4-$DZ36-$CA$4+1),1,MIN($DZ36,CO$4-$CA$4+1))),
     IF(SSSModel!$C$4="PV",AQ36*$EA36*(1+SSSModel!$C$2),
     IF(SSSModel!$C$4="FCR",$EC36*SUM(OFFSET($AC36,0,MAX(CO$4-$AC$4-$DZ36+1,0),1,MIN($DZ36,CO$4-$AC$4+1))),0)))),
SUM($AC36:$BZ36)*
     IF(SSSModel!$C$4="RR",OFFSET(Profiles!$K$2,$Z36,MAX(Profiles!$C$2,AQ$4-$W36)),
     IF(SSSModel!$C$4="ECC",$EA36*$EB36*IF(MAX(Escalation!$C$2,AQ$4-$W36)&gt;$DZ36-1,0,OFFSET(Escalation!$K$2,$Y36,MAX(Escalation!$C$2,AQ$4-$W36))),
     IF(SSSModel!$C$4="PV",IF(CO$4=$W36,$EA36*(1+SSSModel!$C$2),0),
     IF(SSSModel!$C$4="FCR",IF(AND(CO$4&gt;=$W36,OFFSET(Profiles!$K$2,$Z36,MAX(Profiles!$C$2,AQ$4-$W36))&gt;0),$EC36,0),0))))))</f>
        <v>0</v>
      </c>
      <c r="CP36" s="135">
        <f ca="1">IF(OR($Z36=0,SSSModel!$C$4="CF"),AR36,
IF(LEFT($V36,3)="ON_",
     IF(SSSModel!$C$4="RR",SUMPRODUCT(OFFSET($AC36,0,0,1,$CB$2),OFFSET(Profiles!$K$28,($Z36-1)*(Profiles!$I$26+1)+CP$4-SSSModel!$C$3+1,0,1,$CB$2)),
     IF(SSSModel!$C$4="ECC",$EA36*$EB36*SUMPRODUCT(OFFSET($AC36,0,MAX(0,CP$4-$DZ36-$CA$4+1),1,MIN($DZ36,CP$4-$CA$4+1)),OFFSET(Escalation!$K$24,($Y36-1)*(Escalation!$I$22+1)+CP$4-SSSModel!$C$3+1,MAX(0,CP$4-$DZ36-$CA$4+1),1,MIN($DZ36,CP$4-$CA$4+1))),
     IF(SSSModel!$C$4="PV",AR36*$EA36*(1+SSSModel!$C$2),
     IF(SSSModel!$C$4="FCR",$EC36*SUM(OFFSET($AC36,0,MAX(CP$4-$AC$4-$DZ36+1,0),1,MIN($DZ36,CP$4-$AC$4+1))),0)))),
SUM($AC36:$BZ36)*
     IF(SSSModel!$C$4="RR",OFFSET(Profiles!$K$2,$Z36,MAX(Profiles!$C$2,AR$4-$W36)),
     IF(SSSModel!$C$4="ECC",$EA36*$EB36*IF(MAX(Escalation!$C$2,AR$4-$W36)&gt;$DZ36-1,0,OFFSET(Escalation!$K$2,$Y36,MAX(Escalation!$C$2,AR$4-$W36))),
     IF(SSSModel!$C$4="PV",IF(CP$4=$W36,$EA36*(1+SSSModel!$C$2),0),
     IF(SSSModel!$C$4="FCR",IF(AND(CP$4&gt;=$W36,OFFSET(Profiles!$K$2,$Z36,MAX(Profiles!$C$2,AR$4-$W36))&gt;0),$EC36,0),0))))))</f>
        <v>0</v>
      </c>
      <c r="CQ36" s="135">
        <f ca="1">IF(OR($Z36=0,SSSModel!$C$4="CF"),AS36,
IF(LEFT($V36,3)="ON_",
     IF(SSSModel!$C$4="RR",SUMPRODUCT(OFFSET($AC36,0,0,1,$CB$2),OFFSET(Profiles!$K$28,($Z36-1)*(Profiles!$I$26+1)+CQ$4-SSSModel!$C$3+1,0,1,$CB$2)),
     IF(SSSModel!$C$4="ECC",$EA36*$EB36*SUMPRODUCT(OFFSET($AC36,0,MAX(0,CQ$4-$DZ36-$CA$4+1),1,MIN($DZ36,CQ$4-$CA$4+1)),OFFSET(Escalation!$K$24,($Y36-1)*(Escalation!$I$22+1)+CQ$4-SSSModel!$C$3+1,MAX(0,CQ$4-$DZ36-$CA$4+1),1,MIN($DZ36,CQ$4-$CA$4+1))),
     IF(SSSModel!$C$4="PV",AS36*$EA36*(1+SSSModel!$C$2),
     IF(SSSModel!$C$4="FCR",$EC36*SUM(OFFSET($AC36,0,MAX(CQ$4-$AC$4-$DZ36+1,0),1,MIN($DZ36,CQ$4-$AC$4+1))),0)))),
SUM($AC36:$BZ36)*
     IF(SSSModel!$C$4="RR",OFFSET(Profiles!$K$2,$Z36,MAX(Profiles!$C$2,AS$4-$W36)),
     IF(SSSModel!$C$4="ECC",$EA36*$EB36*IF(MAX(Escalation!$C$2,AS$4-$W36)&gt;$DZ36-1,0,OFFSET(Escalation!$K$2,$Y36,MAX(Escalation!$C$2,AS$4-$W36))),
     IF(SSSModel!$C$4="PV",IF(CQ$4=$W36,$EA36*(1+SSSModel!$C$2),0),
     IF(SSSModel!$C$4="FCR",IF(AND(CQ$4&gt;=$W36,OFFSET(Profiles!$K$2,$Z36,MAX(Profiles!$C$2,AS$4-$W36))&gt;0),$EC36,0),0))))))</f>
        <v>0</v>
      </c>
      <c r="CR36" s="135">
        <f ca="1">IF(OR($Z36=0,SSSModel!$C$4="CF"),AT36,
IF(LEFT($V36,3)="ON_",
     IF(SSSModel!$C$4="RR",SUMPRODUCT(OFFSET($AC36,0,0,1,$CB$2),OFFSET(Profiles!$K$28,($Z36-1)*(Profiles!$I$26+1)+CR$4-SSSModel!$C$3+1,0,1,$CB$2)),
     IF(SSSModel!$C$4="ECC",$EA36*$EB36*SUMPRODUCT(OFFSET($AC36,0,MAX(0,CR$4-$DZ36-$CA$4+1),1,MIN($DZ36,CR$4-$CA$4+1)),OFFSET(Escalation!$K$24,($Y36-1)*(Escalation!$I$22+1)+CR$4-SSSModel!$C$3+1,MAX(0,CR$4-$DZ36-$CA$4+1),1,MIN($DZ36,CR$4-$CA$4+1))),
     IF(SSSModel!$C$4="PV",AT36*$EA36*(1+SSSModel!$C$2),
     IF(SSSModel!$C$4="FCR",$EC36*SUM(OFFSET($AC36,0,MAX(CR$4-$AC$4-$DZ36+1,0),1,MIN($DZ36,CR$4-$AC$4+1))),0)))),
SUM($AC36:$BZ36)*
     IF(SSSModel!$C$4="RR",OFFSET(Profiles!$K$2,$Z36,MAX(Profiles!$C$2,AT$4-$W36)),
     IF(SSSModel!$C$4="ECC",$EA36*$EB36*IF(MAX(Escalation!$C$2,AT$4-$W36)&gt;$DZ36-1,0,OFFSET(Escalation!$K$2,$Y36,MAX(Escalation!$C$2,AT$4-$W36))),
     IF(SSSModel!$C$4="PV",IF(CR$4=$W36,$EA36*(1+SSSModel!$C$2),0),
     IF(SSSModel!$C$4="FCR",IF(AND(CR$4&gt;=$W36,OFFSET(Profiles!$K$2,$Z36,MAX(Profiles!$C$2,AT$4-$W36))&gt;0),$EC36,0),0))))))</f>
        <v>0</v>
      </c>
      <c r="CS36" s="135">
        <f ca="1">IF(OR($Z36=0,SSSModel!$C$4="CF"),AU36,
IF(LEFT($V36,3)="ON_",
     IF(SSSModel!$C$4="RR",SUMPRODUCT(OFFSET($AC36,0,0,1,$CB$2),OFFSET(Profiles!$K$28,($Z36-1)*(Profiles!$I$26+1)+CS$4-SSSModel!$C$3+1,0,1,$CB$2)),
     IF(SSSModel!$C$4="ECC",$EA36*$EB36*SUMPRODUCT(OFFSET($AC36,0,MAX(0,CS$4-$DZ36-$CA$4+1),1,MIN($DZ36,CS$4-$CA$4+1)),OFFSET(Escalation!$K$24,($Y36-1)*(Escalation!$I$22+1)+CS$4-SSSModel!$C$3+1,MAX(0,CS$4-$DZ36-$CA$4+1),1,MIN($DZ36,CS$4-$CA$4+1))),
     IF(SSSModel!$C$4="PV",AU36*$EA36*(1+SSSModel!$C$2),
     IF(SSSModel!$C$4="FCR",$EC36*SUM(OFFSET($AC36,0,MAX(CS$4-$AC$4-$DZ36+1,0),1,MIN($DZ36,CS$4-$AC$4+1))),0)))),
SUM($AC36:$BZ36)*
     IF(SSSModel!$C$4="RR",OFFSET(Profiles!$K$2,$Z36,MAX(Profiles!$C$2,AU$4-$W36)),
     IF(SSSModel!$C$4="ECC",$EA36*$EB36*IF(MAX(Escalation!$C$2,AU$4-$W36)&gt;$DZ36-1,0,OFFSET(Escalation!$K$2,$Y36,MAX(Escalation!$C$2,AU$4-$W36))),
     IF(SSSModel!$C$4="PV",IF(CS$4=$W36,$EA36*(1+SSSModel!$C$2),0),
     IF(SSSModel!$C$4="FCR",IF(AND(CS$4&gt;=$W36,OFFSET(Profiles!$K$2,$Z36,MAX(Profiles!$C$2,AU$4-$W36))&gt;0),$EC36,0),0))))))</f>
        <v>0</v>
      </c>
      <c r="CT36" s="135">
        <f ca="1">IF(OR($Z36=0,SSSModel!$C$4="CF"),AV36,
IF(LEFT($V36,3)="ON_",
     IF(SSSModel!$C$4="RR",SUMPRODUCT(OFFSET($AC36,0,0,1,$CB$2),OFFSET(Profiles!$K$28,($Z36-1)*(Profiles!$I$26+1)+CT$4-SSSModel!$C$3+1,0,1,$CB$2)),
     IF(SSSModel!$C$4="ECC",$EA36*$EB36*SUMPRODUCT(OFFSET($AC36,0,MAX(0,CT$4-$DZ36-$CA$4+1),1,MIN($DZ36,CT$4-$CA$4+1)),OFFSET(Escalation!$K$24,($Y36-1)*(Escalation!$I$22+1)+CT$4-SSSModel!$C$3+1,MAX(0,CT$4-$DZ36-$CA$4+1),1,MIN($DZ36,CT$4-$CA$4+1))),
     IF(SSSModel!$C$4="PV",AV36*$EA36*(1+SSSModel!$C$2),
     IF(SSSModel!$C$4="FCR",$EC36*SUM(OFFSET($AC36,0,MAX(CT$4-$AC$4-$DZ36+1,0),1,MIN($DZ36,CT$4-$AC$4+1))),0)))),
SUM($AC36:$BZ36)*
     IF(SSSModel!$C$4="RR",OFFSET(Profiles!$K$2,$Z36,MAX(Profiles!$C$2,AV$4-$W36)),
     IF(SSSModel!$C$4="ECC",$EA36*$EB36*IF(MAX(Escalation!$C$2,AV$4-$W36)&gt;$DZ36-1,0,OFFSET(Escalation!$K$2,$Y36,MAX(Escalation!$C$2,AV$4-$W36))),
     IF(SSSModel!$C$4="PV",IF(CT$4=$W36,$EA36*(1+SSSModel!$C$2),0),
     IF(SSSModel!$C$4="FCR",IF(AND(CT$4&gt;=$W36,OFFSET(Profiles!$K$2,$Z36,MAX(Profiles!$C$2,AV$4-$W36))&gt;0),$EC36,0),0))))))</f>
        <v>0</v>
      </c>
      <c r="CU36" s="135">
        <f ca="1">IF(OR($Z36=0,SSSModel!$C$4="CF"),AW36,
IF(LEFT($V36,3)="ON_",
     IF(SSSModel!$C$4="RR",SUMPRODUCT(OFFSET($AC36,0,0,1,$CB$2),OFFSET(Profiles!$K$28,($Z36-1)*(Profiles!$I$26+1)+CU$4-SSSModel!$C$3+1,0,1,$CB$2)),
     IF(SSSModel!$C$4="ECC",$EA36*$EB36*SUMPRODUCT(OFFSET($AC36,0,MAX(0,CU$4-$DZ36-$CA$4+1),1,MIN($DZ36,CU$4-$CA$4+1)),OFFSET(Escalation!$K$24,($Y36-1)*(Escalation!$I$22+1)+CU$4-SSSModel!$C$3+1,MAX(0,CU$4-$DZ36-$CA$4+1),1,MIN($DZ36,CU$4-$CA$4+1))),
     IF(SSSModel!$C$4="PV",AW36*$EA36*(1+SSSModel!$C$2),
     IF(SSSModel!$C$4="FCR",$EC36*SUM(OFFSET($AC36,0,MAX(CU$4-$AC$4-$DZ36+1,0),1,MIN($DZ36,CU$4-$AC$4+1))),0)))),
SUM($AC36:$BZ36)*
     IF(SSSModel!$C$4="RR",OFFSET(Profiles!$K$2,$Z36,MAX(Profiles!$C$2,AW$4-$W36)),
     IF(SSSModel!$C$4="ECC",$EA36*$EB36*IF(MAX(Escalation!$C$2,AW$4-$W36)&gt;$DZ36-1,0,OFFSET(Escalation!$K$2,$Y36,MAX(Escalation!$C$2,AW$4-$W36))),
     IF(SSSModel!$C$4="PV",IF(CU$4=$W36,$EA36*(1+SSSModel!$C$2),0),
     IF(SSSModel!$C$4="FCR",IF(AND(CU$4&gt;=$W36,OFFSET(Profiles!$K$2,$Z36,MAX(Profiles!$C$2,AW$4-$W36))&gt;0),$EC36,0),0))))))</f>
        <v>0</v>
      </c>
      <c r="CV36" s="135">
        <f ca="1">IF(OR($Z36=0,SSSModel!$C$4="CF"),AX36,
IF(LEFT($V36,3)="ON_",
     IF(SSSModel!$C$4="RR",SUMPRODUCT(OFFSET($AC36,0,0,1,$CB$2),OFFSET(Profiles!$K$28,($Z36-1)*(Profiles!$I$26+1)+CV$4-SSSModel!$C$3+1,0,1,$CB$2)),
     IF(SSSModel!$C$4="ECC",$EA36*$EB36*SUMPRODUCT(OFFSET($AC36,0,MAX(0,CV$4-$DZ36-$CA$4+1),1,MIN($DZ36,CV$4-$CA$4+1)),OFFSET(Escalation!$K$24,($Y36-1)*(Escalation!$I$22+1)+CV$4-SSSModel!$C$3+1,MAX(0,CV$4-$DZ36-$CA$4+1),1,MIN($DZ36,CV$4-$CA$4+1))),
     IF(SSSModel!$C$4="PV",AX36*$EA36*(1+SSSModel!$C$2),
     IF(SSSModel!$C$4="FCR",$EC36*SUM(OFFSET($AC36,0,MAX(CV$4-$AC$4-$DZ36+1,0),1,MIN($DZ36,CV$4-$AC$4+1))),0)))),
SUM($AC36:$BZ36)*
     IF(SSSModel!$C$4="RR",OFFSET(Profiles!$K$2,$Z36,MAX(Profiles!$C$2,AX$4-$W36)),
     IF(SSSModel!$C$4="ECC",$EA36*$EB36*IF(MAX(Escalation!$C$2,AX$4-$W36)&gt;$DZ36-1,0,OFFSET(Escalation!$K$2,$Y36,MAX(Escalation!$C$2,AX$4-$W36))),
     IF(SSSModel!$C$4="PV",IF(CV$4=$W36,$EA36*(1+SSSModel!$C$2),0),
     IF(SSSModel!$C$4="FCR",IF(AND(CV$4&gt;=$W36,OFFSET(Profiles!$K$2,$Z36,MAX(Profiles!$C$2,AX$4-$W36))&gt;0),$EC36,0),0))))))</f>
        <v>0</v>
      </c>
      <c r="CW36" s="135">
        <f ca="1">IF(OR($Z36=0,SSSModel!$C$4="CF"),AY36,
IF(LEFT($V36,3)="ON_",
     IF(SSSModel!$C$4="RR",SUMPRODUCT(OFFSET($AC36,0,0,1,$CB$2),OFFSET(Profiles!$K$28,($Z36-1)*(Profiles!$I$26+1)+CW$4-SSSModel!$C$3+1,0,1,$CB$2)),
     IF(SSSModel!$C$4="ECC",$EA36*$EB36*SUMPRODUCT(OFFSET($AC36,0,MAX(0,CW$4-$DZ36-$CA$4+1),1,MIN($DZ36,CW$4-$CA$4+1)),OFFSET(Escalation!$K$24,($Y36-1)*(Escalation!$I$22+1)+CW$4-SSSModel!$C$3+1,MAX(0,CW$4-$DZ36-$CA$4+1),1,MIN($DZ36,CW$4-$CA$4+1))),
     IF(SSSModel!$C$4="PV",AY36*$EA36*(1+SSSModel!$C$2),
     IF(SSSModel!$C$4="FCR",$EC36*SUM(OFFSET($AC36,0,MAX(CW$4-$AC$4-$DZ36+1,0),1,MIN($DZ36,CW$4-$AC$4+1))),0)))),
SUM($AC36:$BZ36)*
     IF(SSSModel!$C$4="RR",OFFSET(Profiles!$K$2,$Z36,MAX(Profiles!$C$2,AY$4-$W36)),
     IF(SSSModel!$C$4="ECC",$EA36*$EB36*IF(MAX(Escalation!$C$2,AY$4-$W36)&gt;$DZ36-1,0,OFFSET(Escalation!$K$2,$Y36,MAX(Escalation!$C$2,AY$4-$W36))),
     IF(SSSModel!$C$4="PV",IF(CW$4=$W36,$EA36*(1+SSSModel!$C$2),0),
     IF(SSSModel!$C$4="FCR",IF(AND(CW$4&gt;=$W36,OFFSET(Profiles!$K$2,$Z36,MAX(Profiles!$C$2,AY$4-$W36))&gt;0),$EC36,0),0))))))</f>
        <v>0</v>
      </c>
      <c r="CX36" s="135">
        <f ca="1">IF(OR($Z36=0,SSSModel!$C$4="CF"),AZ36,
IF(LEFT($V36,3)="ON_",
     IF(SSSModel!$C$4="RR",SUMPRODUCT(OFFSET($AC36,0,0,1,$CB$2),OFFSET(Profiles!$K$28,($Z36-1)*(Profiles!$I$26+1)+CX$4-SSSModel!$C$3+1,0,1,$CB$2)),
     IF(SSSModel!$C$4="ECC",$EA36*$EB36*SUMPRODUCT(OFFSET($AC36,0,MAX(0,CX$4-$DZ36-$CA$4+1),1,MIN($DZ36,CX$4-$CA$4+1)),OFFSET(Escalation!$K$24,($Y36-1)*(Escalation!$I$22+1)+CX$4-SSSModel!$C$3+1,MAX(0,CX$4-$DZ36-$CA$4+1),1,MIN($DZ36,CX$4-$CA$4+1))),
     IF(SSSModel!$C$4="PV",AZ36*$EA36*(1+SSSModel!$C$2),
     IF(SSSModel!$C$4="FCR",$EC36*SUM(OFFSET($AC36,0,MAX(CX$4-$AC$4-$DZ36+1,0),1,MIN($DZ36,CX$4-$AC$4+1))),0)))),
SUM($AC36:$BZ36)*
     IF(SSSModel!$C$4="RR",OFFSET(Profiles!$K$2,$Z36,MAX(Profiles!$C$2,AZ$4-$W36)),
     IF(SSSModel!$C$4="ECC",$EA36*$EB36*IF(MAX(Escalation!$C$2,AZ$4-$W36)&gt;$DZ36-1,0,OFFSET(Escalation!$K$2,$Y36,MAX(Escalation!$C$2,AZ$4-$W36))),
     IF(SSSModel!$C$4="PV",IF(CX$4=$W36,$EA36*(1+SSSModel!$C$2),0),
     IF(SSSModel!$C$4="FCR",IF(AND(CX$4&gt;=$W36,OFFSET(Profiles!$K$2,$Z36,MAX(Profiles!$C$2,AZ$4-$W36))&gt;0),$EC36,0),0))))))</f>
        <v>0</v>
      </c>
      <c r="CY36" s="135">
        <f ca="1">IF(OR($Z36=0,SSSModel!$C$4="CF"),BA36,
IF(LEFT($V36,3)="ON_",
     IF(SSSModel!$C$4="RR",SUMPRODUCT(OFFSET($AC36,0,0,1,$CB$2),OFFSET(Profiles!$K$28,($Z36-1)*(Profiles!$I$26+1)+CY$4-SSSModel!$C$3+1,0,1,$CB$2)),
     IF(SSSModel!$C$4="ECC",$EA36*$EB36*SUMPRODUCT(OFFSET($AC36,0,MAX(0,CY$4-$DZ36-$CA$4+1),1,MIN($DZ36,CY$4-$CA$4+1)),OFFSET(Escalation!$K$24,($Y36-1)*(Escalation!$I$22+1)+CY$4-SSSModel!$C$3+1,MAX(0,CY$4-$DZ36-$CA$4+1),1,MIN($DZ36,CY$4-$CA$4+1))),
     IF(SSSModel!$C$4="PV",BA36*$EA36*(1+SSSModel!$C$2),
     IF(SSSModel!$C$4="FCR",$EC36*SUM(OFFSET($AC36,0,MAX(CY$4-$AC$4-$DZ36+1,0),1,MIN($DZ36,CY$4-$AC$4+1))),0)))),
SUM($AC36:$BZ36)*
     IF(SSSModel!$C$4="RR",OFFSET(Profiles!$K$2,$Z36,MAX(Profiles!$C$2,BA$4-$W36)),
     IF(SSSModel!$C$4="ECC",$EA36*$EB36*IF(MAX(Escalation!$C$2,BA$4-$W36)&gt;$DZ36-1,0,OFFSET(Escalation!$K$2,$Y36,MAX(Escalation!$C$2,BA$4-$W36))),
     IF(SSSModel!$C$4="PV",IF(CY$4=$W36,$EA36*(1+SSSModel!$C$2),0),
     IF(SSSModel!$C$4="FCR",IF(AND(CY$4&gt;=$W36,OFFSET(Profiles!$K$2,$Z36,MAX(Profiles!$C$2,BA$4-$W36))&gt;0),$EC36,0),0))))))</f>
        <v>0</v>
      </c>
      <c r="CZ36" s="135">
        <f ca="1">IF(OR($Z36=0,SSSModel!$C$4="CF"),BB36,
IF(LEFT($V36,3)="ON_",
     IF(SSSModel!$C$4="RR",SUMPRODUCT(OFFSET($AC36,0,0,1,$CB$2),OFFSET(Profiles!$K$28,($Z36-1)*(Profiles!$I$26+1)+CZ$4-SSSModel!$C$3+1,0,1,$CB$2)),
     IF(SSSModel!$C$4="ECC",$EA36*$EB36*SUMPRODUCT(OFFSET($AC36,0,MAX(0,CZ$4-$DZ36-$CA$4+1),1,MIN($DZ36,CZ$4-$CA$4+1)),OFFSET(Escalation!$K$24,($Y36-1)*(Escalation!$I$22+1)+CZ$4-SSSModel!$C$3+1,MAX(0,CZ$4-$DZ36-$CA$4+1),1,MIN($DZ36,CZ$4-$CA$4+1))),
     IF(SSSModel!$C$4="PV",BB36*$EA36*(1+SSSModel!$C$2),
     IF(SSSModel!$C$4="FCR",$EC36*SUM(OFFSET($AC36,0,MAX(CZ$4-$AC$4-$DZ36+1,0),1,MIN($DZ36,CZ$4-$AC$4+1))),0)))),
SUM($AC36:$BZ36)*
     IF(SSSModel!$C$4="RR",OFFSET(Profiles!$K$2,$Z36,MAX(Profiles!$C$2,BB$4-$W36)),
     IF(SSSModel!$C$4="ECC",$EA36*$EB36*IF(MAX(Escalation!$C$2,BB$4-$W36)&gt;$DZ36-1,0,OFFSET(Escalation!$K$2,$Y36,MAX(Escalation!$C$2,BB$4-$W36))),
     IF(SSSModel!$C$4="PV",IF(CZ$4=$W36,$EA36*(1+SSSModel!$C$2),0),
     IF(SSSModel!$C$4="FCR",IF(AND(CZ$4&gt;=$W36,OFFSET(Profiles!$K$2,$Z36,MAX(Profiles!$C$2,BB$4-$W36))&gt;0),$EC36,0),0))))))</f>
        <v>0</v>
      </c>
      <c r="DA36" s="135">
        <f ca="1">IF(OR($Z36=0,SSSModel!$C$4="CF"),BC36,
IF(LEFT($V36,3)="ON_",
     IF(SSSModel!$C$4="RR",SUMPRODUCT(OFFSET($AC36,0,0,1,$CB$2),OFFSET(Profiles!$K$28,($Z36-1)*(Profiles!$I$26+1)+DA$4-SSSModel!$C$3+1,0,1,$CB$2)),
     IF(SSSModel!$C$4="ECC",$EA36*$EB36*SUMPRODUCT(OFFSET($AC36,0,MAX(0,DA$4-$DZ36-$CA$4+1),1,MIN($DZ36,DA$4-$CA$4+1)),OFFSET(Escalation!$K$24,($Y36-1)*(Escalation!$I$22+1)+DA$4-SSSModel!$C$3+1,MAX(0,DA$4-$DZ36-$CA$4+1),1,MIN($DZ36,DA$4-$CA$4+1))),
     IF(SSSModel!$C$4="PV",BC36*$EA36*(1+SSSModel!$C$2),
     IF(SSSModel!$C$4="FCR",$EC36*SUM(OFFSET($AC36,0,MAX(DA$4-$AC$4-$DZ36+1,0),1,MIN($DZ36,DA$4-$AC$4+1))),0)))),
SUM($AC36:$BZ36)*
     IF(SSSModel!$C$4="RR",OFFSET(Profiles!$K$2,$Z36,MAX(Profiles!$C$2,BC$4-$W36)),
     IF(SSSModel!$C$4="ECC",$EA36*$EB36*IF(MAX(Escalation!$C$2,BC$4-$W36)&gt;$DZ36-1,0,OFFSET(Escalation!$K$2,$Y36,MAX(Escalation!$C$2,BC$4-$W36))),
     IF(SSSModel!$C$4="PV",IF(DA$4=$W36,$EA36*(1+SSSModel!$C$2),0),
     IF(SSSModel!$C$4="FCR",IF(AND(DA$4&gt;=$W36,OFFSET(Profiles!$K$2,$Z36,MAX(Profiles!$C$2,BC$4-$W36))&gt;0),$EC36,0),0))))))</f>
        <v>0</v>
      </c>
      <c r="DB36" s="135">
        <f ca="1">IF(OR($Z36=0,SSSModel!$C$4="CF"),BD36,
IF(LEFT($V36,3)="ON_",
     IF(SSSModel!$C$4="RR",SUMPRODUCT(OFFSET($AC36,0,0,1,$CB$2),OFFSET(Profiles!$K$28,($Z36-1)*(Profiles!$I$26+1)+DB$4-SSSModel!$C$3+1,0,1,$CB$2)),
     IF(SSSModel!$C$4="ECC",$EA36*$EB36*SUMPRODUCT(OFFSET($AC36,0,MAX(0,DB$4-$DZ36-$CA$4+1),1,MIN($DZ36,DB$4-$CA$4+1)),OFFSET(Escalation!$K$24,($Y36-1)*(Escalation!$I$22+1)+DB$4-SSSModel!$C$3+1,MAX(0,DB$4-$DZ36-$CA$4+1),1,MIN($DZ36,DB$4-$CA$4+1))),
     IF(SSSModel!$C$4="PV",BD36*$EA36*(1+SSSModel!$C$2),
     IF(SSSModel!$C$4="FCR",$EC36*SUM(OFFSET($AC36,0,MAX(DB$4-$AC$4-$DZ36+1,0),1,MIN($DZ36,DB$4-$AC$4+1))),0)))),
SUM($AC36:$BZ36)*
     IF(SSSModel!$C$4="RR",OFFSET(Profiles!$K$2,$Z36,MAX(Profiles!$C$2,BD$4-$W36)),
     IF(SSSModel!$C$4="ECC",$EA36*$EB36*IF(MAX(Escalation!$C$2,BD$4-$W36)&gt;$DZ36-1,0,OFFSET(Escalation!$K$2,$Y36,MAX(Escalation!$C$2,BD$4-$W36))),
     IF(SSSModel!$C$4="PV",IF(DB$4=$W36,$EA36*(1+SSSModel!$C$2),0),
     IF(SSSModel!$C$4="FCR",IF(AND(DB$4&gt;=$W36,OFFSET(Profiles!$K$2,$Z36,MAX(Profiles!$C$2,BD$4-$W36))&gt;0),$EC36,0),0))))))</f>
        <v>0</v>
      </c>
      <c r="DC36" s="135">
        <f ca="1">IF(OR($Z36=0,SSSModel!$C$4="CF"),BE36,
IF(LEFT($V36,3)="ON_",
     IF(SSSModel!$C$4="RR",SUMPRODUCT(OFFSET($AC36,0,0,1,$CB$2),OFFSET(Profiles!$K$28,($Z36-1)*(Profiles!$I$26+1)+DC$4-SSSModel!$C$3+1,0,1,$CB$2)),
     IF(SSSModel!$C$4="ECC",$EA36*$EB36*SUMPRODUCT(OFFSET($AC36,0,MAX(0,DC$4-$DZ36-$CA$4+1),1,MIN($DZ36,DC$4-$CA$4+1)),OFFSET(Escalation!$K$24,($Y36-1)*(Escalation!$I$22+1)+DC$4-SSSModel!$C$3+1,MAX(0,DC$4-$DZ36-$CA$4+1),1,MIN($DZ36,DC$4-$CA$4+1))),
     IF(SSSModel!$C$4="PV",BE36*$EA36*(1+SSSModel!$C$2),
     IF(SSSModel!$C$4="FCR",$EC36*SUM(OFFSET($AC36,0,MAX(DC$4-$AC$4-$DZ36+1,0),1,MIN($DZ36,DC$4-$AC$4+1))),0)))),
SUM($AC36:$BZ36)*
     IF(SSSModel!$C$4="RR",OFFSET(Profiles!$K$2,$Z36,MAX(Profiles!$C$2,BE$4-$W36)),
     IF(SSSModel!$C$4="ECC",$EA36*$EB36*IF(MAX(Escalation!$C$2,BE$4-$W36)&gt;$DZ36-1,0,OFFSET(Escalation!$K$2,$Y36,MAX(Escalation!$C$2,BE$4-$W36))),
     IF(SSSModel!$C$4="PV",IF(DC$4=$W36,$EA36*(1+SSSModel!$C$2),0),
     IF(SSSModel!$C$4="FCR",IF(AND(DC$4&gt;=$W36,OFFSET(Profiles!$K$2,$Z36,MAX(Profiles!$C$2,BE$4-$W36))&gt;0),$EC36,0),0))))))</f>
        <v>0</v>
      </c>
      <c r="DD36" s="135">
        <f ca="1">IF(OR($Z36=0,SSSModel!$C$4="CF"),BF36,
IF(LEFT($V36,3)="ON_",
     IF(SSSModel!$C$4="RR",SUMPRODUCT(OFFSET($AC36,0,0,1,$CB$2),OFFSET(Profiles!$K$28,($Z36-1)*(Profiles!$I$26+1)+DD$4-SSSModel!$C$3+1,0,1,$CB$2)),
     IF(SSSModel!$C$4="ECC",$EA36*$EB36*SUMPRODUCT(OFFSET($AC36,0,MAX(0,DD$4-$DZ36-$CA$4+1),1,MIN($DZ36,DD$4-$CA$4+1)),OFFSET(Escalation!$K$24,($Y36-1)*(Escalation!$I$22+1)+DD$4-SSSModel!$C$3+1,MAX(0,DD$4-$DZ36-$CA$4+1),1,MIN($DZ36,DD$4-$CA$4+1))),
     IF(SSSModel!$C$4="PV",BF36*$EA36*(1+SSSModel!$C$2),
     IF(SSSModel!$C$4="FCR",$EC36*SUM(OFFSET($AC36,0,MAX(DD$4-$AC$4-$DZ36+1,0),1,MIN($DZ36,DD$4-$AC$4+1))),0)))),
SUM($AC36:$BZ36)*
     IF(SSSModel!$C$4="RR",OFFSET(Profiles!$K$2,$Z36,MAX(Profiles!$C$2,BF$4-$W36)),
     IF(SSSModel!$C$4="ECC",$EA36*$EB36*IF(MAX(Escalation!$C$2,BF$4-$W36)&gt;$DZ36-1,0,OFFSET(Escalation!$K$2,$Y36,MAX(Escalation!$C$2,BF$4-$W36))),
     IF(SSSModel!$C$4="PV",IF(DD$4=$W36,$EA36*(1+SSSModel!$C$2),0),
     IF(SSSModel!$C$4="FCR",IF(AND(DD$4&gt;=$W36,OFFSET(Profiles!$K$2,$Z36,MAX(Profiles!$C$2,BF$4-$W36))&gt;0),$EC36,0),0))))))</f>
        <v>0</v>
      </c>
      <c r="DE36" s="135">
        <f ca="1">IF(OR($Z36=0,SSSModel!$C$4="CF"),BG36,
IF(LEFT($V36,3)="ON_",
     IF(SSSModel!$C$4="RR",SUMPRODUCT(OFFSET($AC36,0,0,1,$CB$2),OFFSET(Profiles!$K$28,($Z36-1)*(Profiles!$I$26+1)+DE$4-SSSModel!$C$3+1,0,1,$CB$2)),
     IF(SSSModel!$C$4="ECC",$EA36*$EB36*SUMPRODUCT(OFFSET($AC36,0,MAX(0,DE$4-$DZ36-$CA$4+1),1,MIN($DZ36,DE$4-$CA$4+1)),OFFSET(Escalation!$K$24,($Y36-1)*(Escalation!$I$22+1)+DE$4-SSSModel!$C$3+1,MAX(0,DE$4-$DZ36-$CA$4+1),1,MIN($DZ36,DE$4-$CA$4+1))),
     IF(SSSModel!$C$4="PV",BG36*$EA36*(1+SSSModel!$C$2),
     IF(SSSModel!$C$4="FCR",$EC36*SUM(OFFSET($AC36,0,MAX(DE$4-$AC$4-$DZ36+1,0),1,MIN($DZ36,DE$4-$AC$4+1))),0)))),
SUM($AC36:$BZ36)*
     IF(SSSModel!$C$4="RR",OFFSET(Profiles!$K$2,$Z36,MAX(Profiles!$C$2,BG$4-$W36)),
     IF(SSSModel!$C$4="ECC",$EA36*$EB36*IF(MAX(Escalation!$C$2,BG$4-$W36)&gt;$DZ36-1,0,OFFSET(Escalation!$K$2,$Y36,MAX(Escalation!$C$2,BG$4-$W36))),
     IF(SSSModel!$C$4="PV",IF(DE$4=$W36,$EA36*(1+SSSModel!$C$2),0),
     IF(SSSModel!$C$4="FCR",IF(AND(DE$4&gt;=$W36,OFFSET(Profiles!$K$2,$Z36,MAX(Profiles!$C$2,BG$4-$W36))&gt;0),$EC36,0),0))))))</f>
        <v>0</v>
      </c>
      <c r="DF36" s="135">
        <f ca="1">IF(OR($Z36=0,SSSModel!$C$4="CF"),BH36,
IF(LEFT($V36,3)="ON_",
     IF(SSSModel!$C$4="RR",SUMPRODUCT(OFFSET($AC36,0,0,1,$CB$2),OFFSET(Profiles!$K$28,($Z36-1)*(Profiles!$I$26+1)+DF$4-SSSModel!$C$3+1,0,1,$CB$2)),
     IF(SSSModel!$C$4="ECC",$EA36*$EB36*SUMPRODUCT(OFFSET($AC36,0,MAX(0,DF$4-$DZ36-$CA$4+1),1,MIN($DZ36,DF$4-$CA$4+1)),OFFSET(Escalation!$K$24,($Y36-1)*(Escalation!$I$22+1)+DF$4-SSSModel!$C$3+1,MAX(0,DF$4-$DZ36-$CA$4+1),1,MIN($DZ36,DF$4-$CA$4+1))),
     IF(SSSModel!$C$4="PV",BH36*$EA36*(1+SSSModel!$C$2),
     IF(SSSModel!$C$4="FCR",$EC36*SUM(OFFSET($AC36,0,MAX(DF$4-$AC$4-$DZ36+1,0),1,MIN($DZ36,DF$4-$AC$4+1))),0)))),
SUM($AC36:$BZ36)*
     IF(SSSModel!$C$4="RR",OFFSET(Profiles!$K$2,$Z36,MAX(Profiles!$C$2,BH$4-$W36)),
     IF(SSSModel!$C$4="ECC",$EA36*$EB36*IF(MAX(Escalation!$C$2,BH$4-$W36)&gt;$DZ36-1,0,OFFSET(Escalation!$K$2,$Y36,MAX(Escalation!$C$2,BH$4-$W36))),
     IF(SSSModel!$C$4="PV",IF(DF$4=$W36,$EA36*(1+SSSModel!$C$2),0),
     IF(SSSModel!$C$4="FCR",IF(AND(DF$4&gt;=$W36,OFFSET(Profiles!$K$2,$Z36,MAX(Profiles!$C$2,BH$4-$W36))&gt;0),$EC36,0),0))))))</f>
        <v>0</v>
      </c>
      <c r="DG36" s="135">
        <f ca="1">IF(OR($Z36=0,SSSModel!$C$4="CF"),BI36,
IF(LEFT($V36,3)="ON_",
     IF(SSSModel!$C$4="RR",SUMPRODUCT(OFFSET($AC36,0,0,1,$CB$2),OFFSET(Profiles!$K$28,($Z36-1)*(Profiles!$I$26+1)+DG$4-SSSModel!$C$3+1,0,1,$CB$2)),
     IF(SSSModel!$C$4="ECC",$EA36*$EB36*SUMPRODUCT(OFFSET($AC36,0,MAX(0,DG$4-$DZ36-$CA$4+1),1,MIN($DZ36,DG$4-$CA$4+1)),OFFSET(Escalation!$K$24,($Y36-1)*(Escalation!$I$22+1)+DG$4-SSSModel!$C$3+1,MAX(0,DG$4-$DZ36-$CA$4+1),1,MIN($DZ36,DG$4-$CA$4+1))),
     IF(SSSModel!$C$4="PV",BI36*$EA36*(1+SSSModel!$C$2),
     IF(SSSModel!$C$4="FCR",$EC36*SUM(OFFSET($AC36,0,MAX(DG$4-$AC$4-$DZ36+1,0),1,MIN($DZ36,DG$4-$AC$4+1))),0)))),
SUM($AC36:$BZ36)*
     IF(SSSModel!$C$4="RR",OFFSET(Profiles!$K$2,$Z36,MAX(Profiles!$C$2,BI$4-$W36)),
     IF(SSSModel!$C$4="ECC",$EA36*$EB36*IF(MAX(Escalation!$C$2,BI$4-$W36)&gt;$DZ36-1,0,OFFSET(Escalation!$K$2,$Y36,MAX(Escalation!$C$2,BI$4-$W36))),
     IF(SSSModel!$C$4="PV",IF(DG$4=$W36,$EA36*(1+SSSModel!$C$2),0),
     IF(SSSModel!$C$4="FCR",IF(AND(DG$4&gt;=$W36,OFFSET(Profiles!$K$2,$Z36,MAX(Profiles!$C$2,BI$4-$W36))&gt;0),$EC36,0),0))))))</f>
        <v>0</v>
      </c>
      <c r="DH36" s="135">
        <f ca="1">IF(OR($Z36=0,SSSModel!$C$4="CF"),BJ36,
IF(LEFT($V36,3)="ON_",
     IF(SSSModel!$C$4="RR",SUMPRODUCT(OFFSET($AC36,0,0,1,$CB$2),OFFSET(Profiles!$K$28,($Z36-1)*(Profiles!$I$26+1)+DH$4-SSSModel!$C$3+1,0,1,$CB$2)),
     IF(SSSModel!$C$4="ECC",$EA36*$EB36*SUMPRODUCT(OFFSET($AC36,0,MAX(0,DH$4-$DZ36-$CA$4+1),1,MIN($DZ36,DH$4-$CA$4+1)),OFFSET(Escalation!$K$24,($Y36-1)*(Escalation!$I$22+1)+DH$4-SSSModel!$C$3+1,MAX(0,DH$4-$DZ36-$CA$4+1),1,MIN($DZ36,DH$4-$CA$4+1))),
     IF(SSSModel!$C$4="PV",BJ36*$EA36*(1+SSSModel!$C$2),
     IF(SSSModel!$C$4="FCR",$EC36*SUM(OFFSET($AC36,0,MAX(DH$4-$AC$4-$DZ36+1,0),1,MIN($DZ36,DH$4-$AC$4+1))),0)))),
SUM($AC36:$BZ36)*
     IF(SSSModel!$C$4="RR",OFFSET(Profiles!$K$2,$Z36,MAX(Profiles!$C$2,BJ$4-$W36)),
     IF(SSSModel!$C$4="ECC",$EA36*$EB36*IF(MAX(Escalation!$C$2,BJ$4-$W36)&gt;$DZ36-1,0,OFFSET(Escalation!$K$2,$Y36,MAX(Escalation!$C$2,BJ$4-$W36))),
     IF(SSSModel!$C$4="PV",IF(DH$4=$W36,$EA36*(1+SSSModel!$C$2),0),
     IF(SSSModel!$C$4="FCR",IF(AND(DH$4&gt;=$W36,OFFSET(Profiles!$K$2,$Z36,MAX(Profiles!$C$2,BJ$4-$W36))&gt;0),$EC36,0),0))))))</f>
        <v>0</v>
      </c>
      <c r="DI36" s="135">
        <f ca="1">IF(OR($Z36=0,SSSModel!$C$4="CF"),BK36,
IF(LEFT($V36,3)="ON_",
     IF(SSSModel!$C$4="RR",SUMPRODUCT(OFFSET($AC36,0,0,1,$CB$2),OFFSET(Profiles!$K$28,($Z36-1)*(Profiles!$I$26+1)+DI$4-SSSModel!$C$3+1,0,1,$CB$2)),
     IF(SSSModel!$C$4="ECC",$EA36*$EB36*SUMPRODUCT(OFFSET($AC36,0,MAX(0,DI$4-$DZ36-$CA$4+1),1,MIN($DZ36,DI$4-$CA$4+1)),OFFSET(Escalation!$K$24,($Y36-1)*(Escalation!$I$22+1)+DI$4-SSSModel!$C$3+1,MAX(0,DI$4-$DZ36-$CA$4+1),1,MIN($DZ36,DI$4-$CA$4+1))),
     IF(SSSModel!$C$4="PV",BK36*$EA36*(1+SSSModel!$C$2),
     IF(SSSModel!$C$4="FCR",$EC36*SUM(OFFSET($AC36,0,MAX(DI$4-$AC$4-$DZ36+1,0),1,MIN($DZ36,DI$4-$AC$4+1))),0)))),
SUM($AC36:$BZ36)*
     IF(SSSModel!$C$4="RR",OFFSET(Profiles!$K$2,$Z36,MAX(Profiles!$C$2,BK$4-$W36)),
     IF(SSSModel!$C$4="ECC",$EA36*$EB36*IF(MAX(Escalation!$C$2,BK$4-$W36)&gt;$DZ36-1,0,OFFSET(Escalation!$K$2,$Y36,MAX(Escalation!$C$2,BK$4-$W36))),
     IF(SSSModel!$C$4="PV",IF(DI$4=$W36,$EA36*(1+SSSModel!$C$2),0),
     IF(SSSModel!$C$4="FCR",IF(AND(DI$4&gt;=$W36,OFFSET(Profiles!$K$2,$Z36,MAX(Profiles!$C$2,BK$4-$W36))&gt;0),$EC36,0),0))))))</f>
        <v>0</v>
      </c>
      <c r="DJ36" s="135">
        <f ca="1">IF(OR($Z36=0,SSSModel!$C$4="CF"),BL36,
IF(LEFT($V36,3)="ON_",
     IF(SSSModel!$C$4="RR",SUMPRODUCT(OFFSET($AC36,0,0,1,$CB$2),OFFSET(Profiles!$K$28,($Z36-1)*(Profiles!$I$26+1)+DJ$4-SSSModel!$C$3+1,0,1,$CB$2)),
     IF(SSSModel!$C$4="ECC",$EA36*$EB36*SUMPRODUCT(OFFSET($AC36,0,MAX(0,DJ$4-$DZ36-$CA$4+1),1,MIN($DZ36,DJ$4-$CA$4+1)),OFFSET(Escalation!$K$24,($Y36-1)*(Escalation!$I$22+1)+DJ$4-SSSModel!$C$3+1,MAX(0,DJ$4-$DZ36-$CA$4+1),1,MIN($DZ36,DJ$4-$CA$4+1))),
     IF(SSSModel!$C$4="PV",BL36*$EA36*(1+SSSModel!$C$2),
     IF(SSSModel!$C$4="FCR",$EC36*SUM(OFFSET($AC36,0,MAX(DJ$4-$AC$4-$DZ36+1,0),1,MIN($DZ36,DJ$4-$AC$4+1))),0)))),
SUM($AC36:$BZ36)*
     IF(SSSModel!$C$4="RR",OFFSET(Profiles!$K$2,$Z36,MAX(Profiles!$C$2,BL$4-$W36)),
     IF(SSSModel!$C$4="ECC",$EA36*$EB36*IF(MAX(Escalation!$C$2,BL$4-$W36)&gt;$DZ36-1,0,OFFSET(Escalation!$K$2,$Y36,MAX(Escalation!$C$2,BL$4-$W36))),
     IF(SSSModel!$C$4="PV",IF(DJ$4=$W36,$EA36*(1+SSSModel!$C$2),0),
     IF(SSSModel!$C$4="FCR",IF(AND(DJ$4&gt;=$W36,OFFSET(Profiles!$K$2,$Z36,MAX(Profiles!$C$2,BL$4-$W36))&gt;0),$EC36,0),0))))))</f>
        <v>0</v>
      </c>
      <c r="DK36" s="135">
        <f ca="1">IF(OR($Z36=0,SSSModel!$C$4="CF"),BM36,
IF(LEFT($V36,3)="ON_",
     IF(SSSModel!$C$4="RR",SUMPRODUCT(OFFSET($AC36,0,0,1,$CB$2),OFFSET(Profiles!$K$28,($Z36-1)*(Profiles!$I$26+1)+DK$4-SSSModel!$C$3+1,0,1,$CB$2)),
     IF(SSSModel!$C$4="ECC",$EA36*$EB36*SUMPRODUCT(OFFSET($AC36,0,MAX(0,DK$4-$DZ36-$CA$4+1),1,MIN($DZ36,DK$4-$CA$4+1)),OFFSET(Escalation!$K$24,($Y36-1)*(Escalation!$I$22+1)+DK$4-SSSModel!$C$3+1,MAX(0,DK$4-$DZ36-$CA$4+1),1,MIN($DZ36,DK$4-$CA$4+1))),
     IF(SSSModel!$C$4="PV",BM36*$EA36*(1+SSSModel!$C$2),
     IF(SSSModel!$C$4="FCR",$EC36*SUM(OFFSET($AC36,0,MAX(DK$4-$AC$4-$DZ36+1,0),1,MIN($DZ36,DK$4-$AC$4+1))),0)))),
SUM($AC36:$BZ36)*
     IF(SSSModel!$C$4="RR",OFFSET(Profiles!$K$2,$Z36,MAX(Profiles!$C$2,BM$4-$W36)),
     IF(SSSModel!$C$4="ECC",$EA36*$EB36*IF(MAX(Escalation!$C$2,BM$4-$W36)&gt;$DZ36-1,0,OFFSET(Escalation!$K$2,$Y36,MAX(Escalation!$C$2,BM$4-$W36))),
     IF(SSSModel!$C$4="PV",IF(DK$4=$W36,$EA36*(1+SSSModel!$C$2),0),
     IF(SSSModel!$C$4="FCR",IF(AND(DK$4&gt;=$W36,OFFSET(Profiles!$K$2,$Z36,MAX(Profiles!$C$2,BM$4-$W36))&gt;0),$EC36,0),0))))))</f>
        <v>0</v>
      </c>
      <c r="DL36" s="135">
        <f ca="1">IF(OR($Z36=0,SSSModel!$C$4="CF"),BN36,
IF(LEFT($V36,3)="ON_",
     IF(SSSModel!$C$4="RR",SUMPRODUCT(OFFSET($AC36,0,0,1,$CB$2),OFFSET(Profiles!$K$28,($Z36-1)*(Profiles!$I$26+1)+DL$4-SSSModel!$C$3+1,0,1,$CB$2)),
     IF(SSSModel!$C$4="ECC",$EA36*$EB36*SUMPRODUCT(OFFSET($AC36,0,MAX(0,DL$4-$DZ36-$CA$4+1),1,MIN($DZ36,DL$4-$CA$4+1)),OFFSET(Escalation!$K$24,($Y36-1)*(Escalation!$I$22+1)+DL$4-SSSModel!$C$3+1,MAX(0,DL$4-$DZ36-$CA$4+1),1,MIN($DZ36,DL$4-$CA$4+1))),
     IF(SSSModel!$C$4="PV",BN36*$EA36*(1+SSSModel!$C$2),
     IF(SSSModel!$C$4="FCR",$EC36*SUM(OFFSET($AC36,0,MAX(DL$4-$AC$4-$DZ36+1,0),1,MIN($DZ36,DL$4-$AC$4+1))),0)))),
SUM($AC36:$BZ36)*
     IF(SSSModel!$C$4="RR",OFFSET(Profiles!$K$2,$Z36,MAX(Profiles!$C$2,BN$4-$W36)),
     IF(SSSModel!$C$4="ECC",$EA36*$EB36*IF(MAX(Escalation!$C$2,BN$4-$W36)&gt;$DZ36-1,0,OFFSET(Escalation!$K$2,$Y36,MAX(Escalation!$C$2,BN$4-$W36))),
     IF(SSSModel!$C$4="PV",IF(DL$4=$W36,$EA36*(1+SSSModel!$C$2),0),
     IF(SSSModel!$C$4="FCR",IF(AND(DL$4&gt;=$W36,OFFSET(Profiles!$K$2,$Z36,MAX(Profiles!$C$2,BN$4-$W36))&gt;0),$EC36,0),0))))))</f>
        <v>0</v>
      </c>
      <c r="DM36" s="135">
        <f ca="1">IF(OR($Z36=0,SSSModel!$C$4="CF"),BO36,
IF(LEFT($V36,3)="ON_",
     IF(SSSModel!$C$4="RR",SUMPRODUCT(OFFSET($AC36,0,0,1,$CB$2),OFFSET(Profiles!$K$28,($Z36-1)*(Profiles!$I$26+1)+DM$4-SSSModel!$C$3+1,0,1,$CB$2)),
     IF(SSSModel!$C$4="ECC",$EA36*$EB36*SUMPRODUCT(OFFSET($AC36,0,MAX(0,DM$4-$DZ36-$CA$4+1),1,MIN($DZ36,DM$4-$CA$4+1)),OFFSET(Escalation!$K$24,($Y36-1)*(Escalation!$I$22+1)+DM$4-SSSModel!$C$3+1,MAX(0,DM$4-$DZ36-$CA$4+1),1,MIN($DZ36,DM$4-$CA$4+1))),
     IF(SSSModel!$C$4="PV",BO36*$EA36*(1+SSSModel!$C$2),
     IF(SSSModel!$C$4="FCR",$EC36*SUM(OFFSET($AC36,0,MAX(DM$4-$AC$4-$DZ36+1,0),1,MIN($DZ36,DM$4-$AC$4+1))),0)))),
SUM($AC36:$BZ36)*
     IF(SSSModel!$C$4="RR",OFFSET(Profiles!$K$2,$Z36,MAX(Profiles!$C$2,BO$4-$W36)),
     IF(SSSModel!$C$4="ECC",$EA36*$EB36*IF(MAX(Escalation!$C$2,BO$4-$W36)&gt;$DZ36-1,0,OFFSET(Escalation!$K$2,$Y36,MAX(Escalation!$C$2,BO$4-$W36))),
     IF(SSSModel!$C$4="PV",IF(DM$4=$W36,$EA36*(1+SSSModel!$C$2),0),
     IF(SSSModel!$C$4="FCR",IF(AND(DM$4&gt;=$W36,OFFSET(Profiles!$K$2,$Z36,MAX(Profiles!$C$2,BO$4-$W36))&gt;0),$EC36,0),0))))))</f>
        <v>0</v>
      </c>
      <c r="DN36" s="135">
        <f ca="1">IF(OR($Z36=0,SSSModel!$C$4="CF"),BP36,
IF(LEFT($V36,3)="ON_",
     IF(SSSModel!$C$4="RR",SUMPRODUCT(OFFSET($AC36,0,0,1,$CB$2),OFFSET(Profiles!$K$28,($Z36-1)*(Profiles!$I$26+1)+DN$4-SSSModel!$C$3+1,0,1,$CB$2)),
     IF(SSSModel!$C$4="ECC",$EA36*$EB36*SUMPRODUCT(OFFSET($AC36,0,MAX(0,DN$4-$DZ36-$CA$4+1),1,MIN($DZ36,DN$4-$CA$4+1)),OFFSET(Escalation!$K$24,($Y36-1)*(Escalation!$I$22+1)+DN$4-SSSModel!$C$3+1,MAX(0,DN$4-$DZ36-$CA$4+1),1,MIN($DZ36,DN$4-$CA$4+1))),
     IF(SSSModel!$C$4="PV",BP36*$EA36*(1+SSSModel!$C$2),
     IF(SSSModel!$C$4="FCR",$EC36*SUM(OFFSET($AC36,0,MAX(DN$4-$AC$4-$DZ36+1,0),1,MIN($DZ36,DN$4-$AC$4+1))),0)))),
SUM($AC36:$BZ36)*
     IF(SSSModel!$C$4="RR",OFFSET(Profiles!$K$2,$Z36,MAX(Profiles!$C$2,BP$4-$W36)),
     IF(SSSModel!$C$4="ECC",$EA36*$EB36*IF(MAX(Escalation!$C$2,BP$4-$W36)&gt;$DZ36-1,0,OFFSET(Escalation!$K$2,$Y36,MAX(Escalation!$C$2,BP$4-$W36))),
     IF(SSSModel!$C$4="PV",IF(DN$4=$W36,$EA36*(1+SSSModel!$C$2),0),
     IF(SSSModel!$C$4="FCR",IF(AND(DN$4&gt;=$W36,OFFSET(Profiles!$K$2,$Z36,MAX(Profiles!$C$2,BP$4-$W36))&gt;0),$EC36,0),0))))))</f>
        <v>0</v>
      </c>
      <c r="DO36" s="135">
        <f ca="1">IF(OR($Z36=0,SSSModel!$C$4="CF"),BQ36,
IF(LEFT($V36,3)="ON_",
     IF(SSSModel!$C$4="RR",SUMPRODUCT(OFFSET($AC36,0,0,1,$CB$2),OFFSET(Profiles!$K$28,($Z36-1)*(Profiles!$I$26+1)+DO$4-SSSModel!$C$3+1,0,1,$CB$2)),
     IF(SSSModel!$C$4="ECC",$EA36*$EB36*SUMPRODUCT(OFFSET($AC36,0,MAX(0,DO$4-$DZ36-$CA$4+1),1,MIN($DZ36,DO$4-$CA$4+1)),OFFSET(Escalation!$K$24,($Y36-1)*(Escalation!$I$22+1)+DO$4-SSSModel!$C$3+1,MAX(0,DO$4-$DZ36-$CA$4+1),1,MIN($DZ36,DO$4-$CA$4+1))),
     IF(SSSModel!$C$4="PV",BQ36*$EA36*(1+SSSModel!$C$2),
     IF(SSSModel!$C$4="FCR",$EC36*SUM(OFFSET($AC36,0,MAX(DO$4-$AC$4-$DZ36+1,0),1,MIN($DZ36,DO$4-$AC$4+1))),0)))),
SUM($AC36:$BZ36)*
     IF(SSSModel!$C$4="RR",OFFSET(Profiles!$K$2,$Z36,MAX(Profiles!$C$2,BQ$4-$W36)),
     IF(SSSModel!$C$4="ECC",$EA36*$EB36*IF(MAX(Escalation!$C$2,BQ$4-$W36)&gt;$DZ36-1,0,OFFSET(Escalation!$K$2,$Y36,MAX(Escalation!$C$2,BQ$4-$W36))),
     IF(SSSModel!$C$4="PV",IF(DO$4=$W36,$EA36*(1+SSSModel!$C$2),0),
     IF(SSSModel!$C$4="FCR",IF(AND(DO$4&gt;=$W36,OFFSET(Profiles!$K$2,$Z36,MAX(Profiles!$C$2,BQ$4-$W36))&gt;0),$EC36,0),0))))))</f>
        <v>0</v>
      </c>
      <c r="DP36" s="135">
        <f ca="1">IF(OR($Z36=0,SSSModel!$C$4="CF"),BR36,
IF(LEFT($V36,3)="ON_",
     IF(SSSModel!$C$4="RR",SUMPRODUCT(OFFSET($AC36,0,0,1,$CB$2),OFFSET(Profiles!$K$28,($Z36-1)*(Profiles!$I$26+1)+DP$4-SSSModel!$C$3+1,0,1,$CB$2)),
     IF(SSSModel!$C$4="ECC",$EA36*$EB36*SUMPRODUCT(OFFSET($AC36,0,MAX(0,DP$4-$DZ36-$CA$4+1),1,MIN($DZ36,DP$4-$CA$4+1)),OFFSET(Escalation!$K$24,($Y36-1)*(Escalation!$I$22+1)+DP$4-SSSModel!$C$3+1,MAX(0,DP$4-$DZ36-$CA$4+1),1,MIN($DZ36,DP$4-$CA$4+1))),
     IF(SSSModel!$C$4="PV",BR36*$EA36*(1+SSSModel!$C$2),
     IF(SSSModel!$C$4="FCR",$EC36*SUM(OFFSET($AC36,0,MAX(DP$4-$AC$4-$DZ36+1,0),1,MIN($DZ36,DP$4-$AC$4+1))),0)))),
SUM($AC36:$BZ36)*
     IF(SSSModel!$C$4="RR",OFFSET(Profiles!$K$2,$Z36,MAX(Profiles!$C$2,BR$4-$W36)),
     IF(SSSModel!$C$4="ECC",$EA36*$EB36*IF(MAX(Escalation!$C$2,BR$4-$W36)&gt;$DZ36-1,0,OFFSET(Escalation!$K$2,$Y36,MAX(Escalation!$C$2,BR$4-$W36))),
     IF(SSSModel!$C$4="PV",IF(DP$4=$W36,$EA36*(1+SSSModel!$C$2),0),
     IF(SSSModel!$C$4="FCR",IF(AND(DP$4&gt;=$W36,OFFSET(Profiles!$K$2,$Z36,MAX(Profiles!$C$2,BR$4-$W36))&gt;0),$EC36,0),0))))))</f>
        <v>0</v>
      </c>
      <c r="DQ36" s="135">
        <f ca="1">IF(OR($Z36=0,SSSModel!$C$4="CF"),BS36,
IF(LEFT($V36,3)="ON_",
     IF(SSSModel!$C$4="RR",SUMPRODUCT(OFFSET($AC36,0,0,1,$CB$2),OFFSET(Profiles!$K$28,($Z36-1)*(Profiles!$I$26+1)+DQ$4-SSSModel!$C$3+1,0,1,$CB$2)),
     IF(SSSModel!$C$4="ECC",$EA36*$EB36*SUMPRODUCT(OFFSET($AC36,0,MAX(0,DQ$4-$DZ36-$CA$4+1),1,MIN($DZ36,DQ$4-$CA$4+1)),OFFSET(Escalation!$K$24,($Y36-1)*(Escalation!$I$22+1)+DQ$4-SSSModel!$C$3+1,MAX(0,DQ$4-$DZ36-$CA$4+1),1,MIN($DZ36,DQ$4-$CA$4+1))),
     IF(SSSModel!$C$4="PV",BS36*$EA36*(1+SSSModel!$C$2),
     IF(SSSModel!$C$4="FCR",$EC36*SUM(OFFSET($AC36,0,MAX(DQ$4-$AC$4-$DZ36+1,0),1,MIN($DZ36,DQ$4-$AC$4+1))),0)))),
SUM($AC36:$BZ36)*
     IF(SSSModel!$C$4="RR",OFFSET(Profiles!$K$2,$Z36,MAX(Profiles!$C$2,BS$4-$W36)),
     IF(SSSModel!$C$4="ECC",$EA36*$EB36*IF(MAX(Escalation!$C$2,BS$4-$W36)&gt;$DZ36-1,0,OFFSET(Escalation!$K$2,$Y36,MAX(Escalation!$C$2,BS$4-$W36))),
     IF(SSSModel!$C$4="PV",IF(DQ$4=$W36,$EA36*(1+SSSModel!$C$2),0),
     IF(SSSModel!$C$4="FCR",IF(AND(DQ$4&gt;=$W36,OFFSET(Profiles!$K$2,$Z36,MAX(Profiles!$C$2,BS$4-$W36))&gt;0),$EC36,0),0))))))</f>
        <v>0</v>
      </c>
      <c r="DR36" s="135">
        <f ca="1">IF(OR($Z36=0,SSSModel!$C$4="CF"),BT36,
IF(LEFT($V36,3)="ON_",
     IF(SSSModel!$C$4="RR",SUMPRODUCT(OFFSET($AC36,0,0,1,$CB$2),OFFSET(Profiles!$K$28,($Z36-1)*(Profiles!$I$26+1)+DR$4-SSSModel!$C$3+1,0,1,$CB$2)),
     IF(SSSModel!$C$4="ECC",$EA36*$EB36*SUMPRODUCT(OFFSET($AC36,0,MAX(0,DR$4-$DZ36-$CA$4+1),1,MIN($DZ36,DR$4-$CA$4+1)),OFFSET(Escalation!$K$24,($Y36-1)*(Escalation!$I$22+1)+DR$4-SSSModel!$C$3+1,MAX(0,DR$4-$DZ36-$CA$4+1),1,MIN($DZ36,DR$4-$CA$4+1))),
     IF(SSSModel!$C$4="PV",BT36*$EA36*(1+SSSModel!$C$2),
     IF(SSSModel!$C$4="FCR",$EC36*SUM(OFFSET($AC36,0,MAX(DR$4-$AC$4-$DZ36+1,0),1,MIN($DZ36,DR$4-$AC$4+1))),0)))),
SUM($AC36:$BZ36)*
     IF(SSSModel!$C$4="RR",OFFSET(Profiles!$K$2,$Z36,MAX(Profiles!$C$2,BT$4-$W36)),
     IF(SSSModel!$C$4="ECC",$EA36*$EB36*IF(MAX(Escalation!$C$2,BT$4-$W36)&gt;$DZ36-1,0,OFFSET(Escalation!$K$2,$Y36,MAX(Escalation!$C$2,BT$4-$W36))),
     IF(SSSModel!$C$4="PV",IF(DR$4=$W36,$EA36*(1+SSSModel!$C$2),0),
     IF(SSSModel!$C$4="FCR",IF(AND(DR$4&gt;=$W36,OFFSET(Profiles!$K$2,$Z36,MAX(Profiles!$C$2,BT$4-$W36))&gt;0),$EC36,0),0))))))</f>
        <v>0</v>
      </c>
      <c r="DS36" s="135">
        <f ca="1">IF(OR($Z36=0,SSSModel!$C$4="CF"),BU36,
IF(LEFT($V36,3)="ON_",
     IF(SSSModel!$C$4="RR",SUMPRODUCT(OFFSET($AC36,0,0,1,$CB$2),OFFSET(Profiles!$K$28,($Z36-1)*(Profiles!$I$26+1)+DS$4-SSSModel!$C$3+1,0,1,$CB$2)),
     IF(SSSModel!$C$4="ECC",$EA36*$EB36*SUMPRODUCT(OFFSET($AC36,0,MAX(0,DS$4-$DZ36-$CA$4+1),1,MIN($DZ36,DS$4-$CA$4+1)),OFFSET(Escalation!$K$24,($Y36-1)*(Escalation!$I$22+1)+DS$4-SSSModel!$C$3+1,MAX(0,DS$4-$DZ36-$CA$4+1),1,MIN($DZ36,DS$4-$CA$4+1))),
     IF(SSSModel!$C$4="PV",BU36*$EA36*(1+SSSModel!$C$2),
     IF(SSSModel!$C$4="FCR",$EC36*SUM(OFFSET($AC36,0,MAX(DS$4-$AC$4-$DZ36+1,0),1,MIN($DZ36,DS$4-$AC$4+1))),0)))),
SUM($AC36:$BZ36)*
     IF(SSSModel!$C$4="RR",OFFSET(Profiles!$K$2,$Z36,MAX(Profiles!$C$2,BU$4-$W36)),
     IF(SSSModel!$C$4="ECC",$EA36*$EB36*IF(MAX(Escalation!$C$2,BU$4-$W36)&gt;$DZ36-1,0,OFFSET(Escalation!$K$2,$Y36,MAX(Escalation!$C$2,BU$4-$W36))),
     IF(SSSModel!$C$4="PV",IF(DS$4=$W36,$EA36*(1+SSSModel!$C$2),0),
     IF(SSSModel!$C$4="FCR",IF(AND(DS$4&gt;=$W36,OFFSET(Profiles!$K$2,$Z36,MAX(Profiles!$C$2,BU$4-$W36))&gt;0),$EC36,0),0))))))</f>
        <v>0</v>
      </c>
      <c r="DT36" s="135">
        <f ca="1">IF(OR($Z36=0,SSSModel!$C$4="CF"),BV36,
IF(LEFT($V36,3)="ON_",
     IF(SSSModel!$C$4="RR",SUMPRODUCT(OFFSET($AC36,0,0,1,$CB$2),OFFSET(Profiles!$K$28,($Z36-1)*(Profiles!$I$26+1)+DT$4-SSSModel!$C$3+1,0,1,$CB$2)),
     IF(SSSModel!$C$4="ECC",$EA36*$EB36*SUMPRODUCT(OFFSET($AC36,0,MAX(0,DT$4-$DZ36-$CA$4+1),1,MIN($DZ36,DT$4-$CA$4+1)),OFFSET(Escalation!$K$24,($Y36-1)*(Escalation!$I$22+1)+DT$4-SSSModel!$C$3+1,MAX(0,DT$4-$DZ36-$CA$4+1),1,MIN($DZ36,DT$4-$CA$4+1))),
     IF(SSSModel!$C$4="PV",BV36*$EA36*(1+SSSModel!$C$2),
     IF(SSSModel!$C$4="FCR",$EC36*SUM(OFFSET($AC36,0,MAX(DT$4-$AC$4-$DZ36+1,0),1,MIN($DZ36,DT$4-$AC$4+1))),0)))),
SUM($AC36:$BZ36)*
     IF(SSSModel!$C$4="RR",OFFSET(Profiles!$K$2,$Z36,MAX(Profiles!$C$2,BV$4-$W36)),
     IF(SSSModel!$C$4="ECC",$EA36*$EB36*IF(MAX(Escalation!$C$2,BV$4-$W36)&gt;$DZ36-1,0,OFFSET(Escalation!$K$2,$Y36,MAX(Escalation!$C$2,BV$4-$W36))),
     IF(SSSModel!$C$4="PV",IF(DT$4=$W36,$EA36*(1+SSSModel!$C$2),0),
     IF(SSSModel!$C$4="FCR",IF(AND(DT$4&gt;=$W36,OFFSET(Profiles!$K$2,$Z36,MAX(Profiles!$C$2,BV$4-$W36))&gt;0),$EC36,0),0))))))</f>
        <v>0</v>
      </c>
      <c r="DU36" s="135">
        <f ca="1">IF(OR($Z36=0,SSSModel!$C$4="CF"),BW36,
IF(LEFT($V36,3)="ON_",
     IF(SSSModel!$C$4="RR",SUMPRODUCT(OFFSET($AC36,0,0,1,$CB$2),OFFSET(Profiles!$K$28,($Z36-1)*(Profiles!$I$26+1)+DU$4-SSSModel!$C$3+1,0,1,$CB$2)),
     IF(SSSModel!$C$4="ECC",$EA36*$EB36*SUMPRODUCT(OFFSET($AC36,0,MAX(0,DU$4-$DZ36-$CA$4+1),1,MIN($DZ36,DU$4-$CA$4+1)),OFFSET(Escalation!$K$24,($Y36-1)*(Escalation!$I$22+1)+DU$4-SSSModel!$C$3+1,MAX(0,DU$4-$DZ36-$CA$4+1),1,MIN($DZ36,DU$4-$CA$4+1))),
     IF(SSSModel!$C$4="PV",BW36*$EA36*(1+SSSModel!$C$2),
     IF(SSSModel!$C$4="FCR",$EC36*SUM(OFFSET($AC36,0,MAX(DU$4-$AC$4-$DZ36+1,0),1,MIN($DZ36,DU$4-$AC$4+1))),0)))),
SUM($AC36:$BZ36)*
     IF(SSSModel!$C$4="RR",OFFSET(Profiles!$K$2,$Z36,MAX(Profiles!$C$2,BW$4-$W36)),
     IF(SSSModel!$C$4="ECC",$EA36*$EB36*IF(MAX(Escalation!$C$2,BW$4-$W36)&gt;$DZ36-1,0,OFFSET(Escalation!$K$2,$Y36,MAX(Escalation!$C$2,BW$4-$W36))),
     IF(SSSModel!$C$4="PV",IF(DU$4=$W36,$EA36*(1+SSSModel!$C$2),0),
     IF(SSSModel!$C$4="FCR",IF(AND(DU$4&gt;=$W36,OFFSET(Profiles!$K$2,$Z36,MAX(Profiles!$C$2,BW$4-$W36))&gt;0),$EC36,0),0))))))</f>
        <v>0</v>
      </c>
      <c r="DV36" s="136">
        <f ca="1">IF(OR($Z36=0,SSSModel!$C$4="CF"),BX36,
IF(LEFT($V36,3)="ON_",
     IF(SSSModel!$C$4="RR",SUMPRODUCT(OFFSET($AC36,0,0,1,$CB$2),OFFSET(Profiles!$K$28,($Z36-1)*(Profiles!$I$26+1)+DV$4-SSSModel!$C$3+1,0,1,$CB$2)),
     IF(SSSModel!$C$4="ECC",$EA36*$EB36*SUMPRODUCT(OFFSET($AC36,0,MAX(0,DV$4-$DZ36-$CA$4+1),1,MIN($DZ36,DV$4-$CA$4+1)),OFFSET(Escalation!$K$24,($Y36-1)*(Escalation!$I$22+1)+DV$4-SSSModel!$C$3+1,MAX(0,DV$4-$DZ36-$CA$4+1),1,MIN($DZ36,DV$4-$CA$4+1))),
     IF(SSSModel!$C$4="PV",BX36*$EA36*(1+SSSModel!$C$2),
     IF(SSSModel!$C$4="FCR",$EC36*SUM(OFFSET($AC36,0,MAX(DV$4-$AC$4-$DZ36+1,0),1,MIN($DZ36,DV$4-$AC$4+1))),0)))),
SUM($AC36:$BZ36)*
     IF(SSSModel!$C$4="RR",OFFSET(Profiles!$K$2,$Z36,MAX(Profiles!$C$2,BX$4-$W36)),
     IF(SSSModel!$C$4="ECC",$EA36*$EB36*IF(MAX(Escalation!$C$2,BX$4-$W36)&gt;$DZ36-1,0,OFFSET(Escalation!$K$2,$Y36,MAX(Escalation!$C$2,BX$4-$W36))),
     IF(SSSModel!$C$4="PV",IF(DV$4=$W36,$EA36*(1+SSSModel!$C$2),0),
     IF(SSSModel!$C$4="FCR",IF(AND(DV$4&gt;=$W36,OFFSET(Profiles!$K$2,$Z36,MAX(Profiles!$C$2,BX$4-$W36))&gt;0),$EC36,0),0))))))</f>
        <v>0</v>
      </c>
      <c r="DW36" s="136">
        <f ca="1">IF(OR($Z36=0,SSSModel!$C$4="CF"),BY36,
IF(LEFT($V36,3)="ON_",
     IF(SSSModel!$C$4="RR",SUMPRODUCT(OFFSET($AC36,0,0,1,$CB$2),OFFSET(Profiles!$K$28,($Z36-1)*(Profiles!$I$26+1)+DW$4-SSSModel!$C$3+1,0,1,$CB$2)),
     IF(SSSModel!$C$4="ECC",$EA36*$EB36*SUMPRODUCT(OFFSET($AC36,0,MAX(0,DW$4-$DZ36-$CA$4+1),1,MIN($DZ36,DW$4-$CA$4+1)),OFFSET(Escalation!$K$24,($Y36-1)*(Escalation!$I$22+1)+DW$4-SSSModel!$C$3+1,MAX(0,DW$4-$DZ36-$CA$4+1),1,MIN($DZ36,DW$4-$CA$4+1))),
     IF(SSSModel!$C$4="PV",BY36*$EA36*(1+SSSModel!$C$2),
     IF(SSSModel!$C$4="FCR",$EC36*SUM(OFFSET($AC36,0,MAX(DW$4-$AC$4-$DZ36+1,0),1,MIN($DZ36,DW$4-$AC$4+1))),0)))),
SUM($AC36:$BZ36)*
     IF(SSSModel!$C$4="RR",OFFSET(Profiles!$K$2,$Z36,MAX(Profiles!$C$2,BY$4-$W36)),
     IF(SSSModel!$C$4="ECC",$EA36*$EB36*IF(MAX(Escalation!$C$2,BY$4-$W36)&gt;$DZ36-1,0,OFFSET(Escalation!$K$2,$Y36,MAX(Escalation!$C$2,BY$4-$W36))),
     IF(SSSModel!$C$4="PV",IF(DW$4=$W36,$EA36*(1+SSSModel!$C$2),0),
     IF(SSSModel!$C$4="FCR",IF(AND(DW$4&gt;=$W36,OFFSET(Profiles!$K$2,$Z36,MAX(Profiles!$C$2,BY$4-$W36))&gt;0),$EC36,0),0))))))</f>
        <v>0</v>
      </c>
      <c r="DX36" s="136">
        <f ca="1">IF(OR($Z36=0,SSSModel!$C$4="CF"),BZ36,
IF(LEFT($V36,3)="ON_",
     IF(SSSModel!$C$4="RR",SUMPRODUCT(OFFSET($AC36,0,0,1,$CB$2),OFFSET(Profiles!$K$28,($Z36-1)*(Profiles!$I$26+1)+DX$4-SSSModel!$C$3+1,0,1,$CB$2)),
     IF(SSSModel!$C$4="ECC",$EA36*$EB36*SUMPRODUCT(OFFSET($AC36,0,MAX(0,DX$4-$DZ36-$CA$4+1),1,MIN($DZ36,DX$4-$CA$4+1)),OFFSET(Escalation!$K$24,($Y36-1)*(Escalation!$I$22+1)+DX$4-SSSModel!$C$3+1,MAX(0,DX$4-$DZ36-$CA$4+1),1,MIN($DZ36,DX$4-$CA$4+1))),
     IF(SSSModel!$C$4="PV",BZ36*$EA36*(1+SSSModel!$C$2),
     IF(SSSModel!$C$4="FCR",$EC36*SUM(OFFSET($AC36,0,MAX(DX$4-$AC$4-$DZ36+1,0),1,MIN($DZ36,DX$4-$AC$4+1))),0)))),
SUM($AC36:$BZ36)*
     IF(SSSModel!$C$4="RR",OFFSET(Profiles!$K$2,$Z36,MAX(Profiles!$C$2,BZ$4-$W36)),
     IF(SSSModel!$C$4="ECC",$EA36*$EB36*IF(MAX(Escalation!$C$2,BZ$4-$W36)&gt;$DZ36-1,0,OFFSET(Escalation!$K$2,$Y36,MAX(Escalation!$C$2,BZ$4-$W36))),
     IF(SSSModel!$C$4="PV",IF(DX$4=$W36,$EA36*(1+SSSModel!$C$2),0),
     IF(SSSModel!$C$4="FCR",IF(AND(DX$4&gt;=$W36,OFFSET(Profiles!$K$2,$Z36,MAX(Profiles!$C$2,BZ$4-$W36))&gt;0),$EC36,0),0))))))</f>
        <v>0</v>
      </c>
      <c r="DY36" s="82">
        <f ca="1">IF($Y36=0,0,OFFSET(Escalation!$B$2,$Y36,0))</f>
        <v>0</v>
      </c>
      <c r="DZ36" s="80">
        <f ca="1">IF($Z36=0,0,COUNTIF(OFFSET(Profiles!$K$2,$Z36,0,1,50),"&gt;0"))</f>
        <v>0</v>
      </c>
      <c r="EA36" s="137">
        <f ca="1">IF($Z36=0,0,SUMPRODUCT(Profiles!$C$20:$BH$20,OFFSET(Profiles!$C$2,$Z36,0,1,Profiles!$B$1)))</f>
        <v>0</v>
      </c>
      <c r="EB36" s="24">
        <f ca="1">IF($Z36=0,0,((1-(1+DY36)/(1+SSSModel!$C$2))/(1-((1+DY36)/(1+SSSModel!$C$2))^DZ36))*(1+SSSModel!$C$2))</f>
        <v>0</v>
      </c>
      <c r="EC36" s="24">
        <f ca="1">IF($Z36=0,0,-PMT(SSSModel!$C$2,DZ36,EA36))</f>
        <v>0</v>
      </c>
    </row>
    <row r="37" spans="3:133" x14ac:dyDescent="0.35">
      <c r="C37" s="18">
        <f t="shared" si="5"/>
        <v>4</v>
      </c>
      <c r="D37" s="18">
        <f t="shared" si="6"/>
        <v>3</v>
      </c>
      <c r="E37" s="18">
        <f t="shared" ca="1" si="7"/>
        <v>0</v>
      </c>
      <c r="G37" s="25" t="str">
        <f ca="1">IF($E37=0,"",OFFSET(Resources!B$26,$E37,0))</f>
        <v/>
      </c>
      <c r="H37" s="25" t="str">
        <f ca="1">IF($E37=0,"",OFFSET(Resources!C$26,$E37,0))</f>
        <v/>
      </c>
      <c r="I37" s="25" t="str">
        <f ca="1">IF($E37=0,"",OFFSET(Resources!$E$26,$E37,0))</f>
        <v/>
      </c>
      <c r="J37" s="16">
        <v>1</v>
      </c>
      <c r="K37" s="16" t="s">
        <v>150</v>
      </c>
      <c r="L37" s="25" t="str">
        <f ca="1">OFFSET(Resources!$CG$24,0,$C37-1)</f>
        <v>On-Going Capital #1</v>
      </c>
      <c r="M37" s="25" t="str">
        <f ca="1">OFFSET(Resources!$CG$25,0,$C37-1)</f>
        <v>Capital</v>
      </c>
      <c r="N37" s="1">
        <v>1</v>
      </c>
      <c r="O37" s="7">
        <f ca="1">IF($E37=0,0,OFFSET(Resources!$CG$26,$E37,$C37-1))</f>
        <v>0</v>
      </c>
      <c r="P37" s="25" t="str">
        <f ca="1">OFFSET(Resources!$CG$26,0,$C37-1)</f>
        <v>$/Yr</v>
      </c>
      <c r="Q37" s="18">
        <f ca="1">IF($E37=0,0,OFFSET(GenAlts!$W$4,$E37,$D37-1))</f>
        <v>0</v>
      </c>
      <c r="R37" s="1">
        <v>1</v>
      </c>
      <c r="S37" t="str">
        <f ca="1">IF($E37=0,"",OFFSET(Resources!$R$26,$E37,0))</f>
        <v/>
      </c>
      <c r="U37" s="25">
        <f ca="1">IF($E37=0,0,OFFSET(Resources!$AB$26,$E37,($C37-1)*Resources!$CI$20))</f>
        <v>0</v>
      </c>
      <c r="V37" s="122" t="str">
        <f ca="1">IF($E37=0,"","ON_"&amp;OFFSET(Resources!$D$26,$E37,0))</f>
        <v/>
      </c>
      <c r="W37">
        <f t="shared" ref="W37:W68" ca="1" si="9">Q37</f>
        <v>0</v>
      </c>
      <c r="X37">
        <f>IF(T37="",0,MATCH(T37,Profiles!$A$3:$A$22,0))</f>
        <v>0</v>
      </c>
      <c r="Y37" s="10">
        <f ca="1">IF(U37=0,0,MATCH(U37,Escalation!$A$3:$A$18,0))</f>
        <v>0</v>
      </c>
      <c r="Z37">
        <f ca="1">IF(V37="",0,MATCH(V37,Profiles!$A$3:$A$22,0))</f>
        <v>0</v>
      </c>
      <c r="AB37" s="8">
        <v>0</v>
      </c>
      <c r="AC37" s="72">
        <f ca="1">IF(OR(AC$4&lt;$Q37,AC$4&gt;$Q37+IF($S37="",1000,$S37)-1),0,IF(MOD(AC$4-$Q37,IF($R37="",1000,$R37))=0,$O37,0))*IF($Y37&gt;0,(1+INDEX(Escalation!$B$3:$B$18,$Y37,0))^(AC$4-SSSModel!$C$5),1)*IF($X37=0,1,OFFSET(Profiles!$K$2,$X37,MAX(Profiles!$C$2,AC$4-$Q37)))*IF($AA37=1,(1+SSSModel!#REF!),1)</f>
        <v>0</v>
      </c>
      <c r="AD37" s="72">
        <f ca="1">IF(OR(AD$4&lt;$Q37,AD$4&gt;$Q37+IF($S37="",1000,$S37)-1),0,IF(MOD(AD$4-$Q37,IF($R37="",1000,$R37))=0,$O37,0))*IF($Y37&gt;0,(1+INDEX(Escalation!$B$3:$B$18,$Y37,0))^(AD$4-SSSModel!$C$5),1)*IF($X37=0,1,OFFSET(Profiles!$K$2,$X37,MAX(Profiles!$C$2,AD$4-$Q37)))*IF($AA37=1,(1+SSSModel!#REF!),1)</f>
        <v>0</v>
      </c>
      <c r="AE37" s="72">
        <f ca="1">IF(OR(AE$4&lt;$Q37,AE$4&gt;$Q37+IF($S37="",1000,$S37)-1),0,IF(MOD(AE$4-$Q37,IF($R37="",1000,$R37))=0,$O37,0))*IF($Y37&gt;0,(1+INDEX(Escalation!$B$3:$B$18,$Y37,0))^(AE$4-SSSModel!$C$5),1)*IF($X37=0,1,OFFSET(Profiles!$K$2,$X37,MAX(Profiles!$C$2,AE$4-$Q37)))*IF($AA37=1,(1+SSSModel!#REF!),1)</f>
        <v>0</v>
      </c>
      <c r="AF37" s="72">
        <f ca="1">IF(OR(AF$4&lt;$Q37,AF$4&gt;$Q37+IF($S37="",1000,$S37)-1),0,IF(MOD(AF$4-$Q37,IF($R37="",1000,$R37))=0,$O37,0))*IF($Y37&gt;0,(1+INDEX(Escalation!$B$3:$B$18,$Y37,0))^(AF$4-SSSModel!$C$5),1)*IF($X37=0,1,OFFSET(Profiles!$K$2,$X37,MAX(Profiles!$C$2,AF$4-$Q37)))*IF($AA37=1,(1+SSSModel!#REF!),1)</f>
        <v>0</v>
      </c>
      <c r="AG37" s="72">
        <f ca="1">IF(OR(AG$4&lt;$Q37,AG$4&gt;$Q37+IF($S37="",1000,$S37)-1),0,IF(MOD(AG$4-$Q37,IF($R37="",1000,$R37))=0,$O37,0))*IF($Y37&gt;0,(1+INDEX(Escalation!$B$3:$B$18,$Y37,0))^(AG$4-SSSModel!$C$5),1)*IF($X37=0,1,OFFSET(Profiles!$K$2,$X37,MAX(Profiles!$C$2,AG$4-$Q37)))*IF($AA37=1,(1+SSSModel!#REF!),1)</f>
        <v>0</v>
      </c>
      <c r="AH37" s="72">
        <f ca="1">IF(OR(AH$4&lt;$Q37,AH$4&gt;$Q37+IF($S37="",1000,$S37)-1),0,IF(MOD(AH$4-$Q37,IF($R37="",1000,$R37))=0,$O37,0))*IF($Y37&gt;0,(1+INDEX(Escalation!$B$3:$B$18,$Y37,0))^(AH$4-SSSModel!$C$5),1)*IF($X37=0,1,OFFSET(Profiles!$K$2,$X37,MAX(Profiles!$C$2,AH$4-$Q37)))*IF($AA37=1,(1+SSSModel!#REF!),1)</f>
        <v>0</v>
      </c>
      <c r="AI37" s="72">
        <f ca="1">IF(OR(AI$4&lt;$Q37,AI$4&gt;$Q37+IF($S37="",1000,$S37)-1),0,IF(MOD(AI$4-$Q37,IF($R37="",1000,$R37))=0,$O37,0))*IF($Y37&gt;0,(1+INDEX(Escalation!$B$3:$B$18,$Y37,0))^(AI$4-SSSModel!$C$5),1)*IF($X37=0,1,OFFSET(Profiles!$K$2,$X37,MAX(Profiles!$C$2,AI$4-$Q37)))*IF($AA37=1,(1+SSSModel!#REF!),1)</f>
        <v>0</v>
      </c>
      <c r="AJ37" s="72">
        <f ca="1">IF(OR(AJ$4&lt;$Q37,AJ$4&gt;$Q37+IF($S37="",1000,$S37)-1),0,IF(MOD(AJ$4-$Q37,IF($R37="",1000,$R37))=0,$O37,0))*IF($Y37&gt;0,(1+INDEX(Escalation!$B$3:$B$18,$Y37,0))^(AJ$4-SSSModel!$C$5),1)*IF($X37=0,1,OFFSET(Profiles!$K$2,$X37,MAX(Profiles!$C$2,AJ$4-$Q37)))*IF($AA37=1,(1+SSSModel!#REF!),1)</f>
        <v>0</v>
      </c>
      <c r="AK37" s="72">
        <f ca="1">IF(OR(AK$4&lt;$Q37,AK$4&gt;$Q37+IF($S37="",1000,$S37)-1),0,IF(MOD(AK$4-$Q37,IF($R37="",1000,$R37))=0,$O37,0))*IF($Y37&gt;0,(1+INDEX(Escalation!$B$3:$B$18,$Y37,0))^(AK$4-SSSModel!$C$5),1)*IF($X37=0,1,OFFSET(Profiles!$K$2,$X37,MAX(Profiles!$C$2,AK$4-$Q37)))*IF($AA37=1,(1+SSSModel!#REF!),1)</f>
        <v>0</v>
      </c>
      <c r="AL37" s="72">
        <f ca="1">IF(OR(AL$4&lt;$Q37,AL$4&gt;$Q37+IF($S37="",1000,$S37)-1),0,IF(MOD(AL$4-$Q37,IF($R37="",1000,$R37))=0,$O37,0))*IF($Y37&gt;0,(1+INDEX(Escalation!$B$3:$B$18,$Y37,0))^(AL$4-SSSModel!$C$5),1)*IF($X37=0,1,OFFSET(Profiles!$K$2,$X37,MAX(Profiles!$C$2,AL$4-$Q37)))*IF($AA37=1,(1+SSSModel!#REF!),1)</f>
        <v>0</v>
      </c>
      <c r="AM37" s="72">
        <f ca="1">IF(OR(AM$4&lt;$Q37,AM$4&gt;$Q37+IF($S37="",1000,$S37)-1),0,IF(MOD(AM$4-$Q37,IF($R37="",1000,$R37))=0,$O37,0))*IF($Y37&gt;0,(1+INDEX(Escalation!$B$3:$B$18,$Y37,0))^(AM$4-SSSModel!$C$5),1)*IF($X37=0,1,OFFSET(Profiles!$K$2,$X37,MAX(Profiles!$C$2,AM$4-$Q37)))*IF($AA37=1,(1+SSSModel!#REF!),1)</f>
        <v>0</v>
      </c>
      <c r="AN37" s="72">
        <f ca="1">IF(OR(AN$4&lt;$Q37,AN$4&gt;$Q37+IF($S37="",1000,$S37)-1),0,IF(MOD(AN$4-$Q37,IF($R37="",1000,$R37))=0,$O37,0))*IF($Y37&gt;0,(1+INDEX(Escalation!$B$3:$B$18,$Y37,0))^(AN$4-SSSModel!$C$5),1)*IF($X37=0,1,OFFSET(Profiles!$K$2,$X37,MAX(Profiles!$C$2,AN$4-$Q37)))*IF($AA37=1,(1+SSSModel!#REF!),1)</f>
        <v>0</v>
      </c>
      <c r="AO37" s="72">
        <f ca="1">IF(OR(AO$4&lt;$Q37,AO$4&gt;$Q37+IF($S37="",1000,$S37)-1),0,IF(MOD(AO$4-$Q37,IF($R37="",1000,$R37))=0,$O37,0))*IF($Y37&gt;0,(1+INDEX(Escalation!$B$3:$B$18,$Y37,0))^(AO$4-SSSModel!$C$5),1)*IF($X37=0,1,OFFSET(Profiles!$K$2,$X37,MAX(Profiles!$C$2,AO$4-$Q37)))*IF($AA37=1,(1+SSSModel!#REF!),1)</f>
        <v>0</v>
      </c>
      <c r="AP37" s="72">
        <f ca="1">IF(OR(AP$4&lt;$Q37,AP$4&gt;$Q37+IF($S37="",1000,$S37)-1),0,IF(MOD(AP$4-$Q37,IF($R37="",1000,$R37))=0,$O37,0))*IF($Y37&gt;0,(1+INDEX(Escalation!$B$3:$B$18,$Y37,0))^(AP$4-SSSModel!$C$5),1)*IF($X37=0,1,OFFSET(Profiles!$K$2,$X37,MAX(Profiles!$C$2,AP$4-$Q37)))*IF($AA37=1,(1+SSSModel!#REF!),1)</f>
        <v>0</v>
      </c>
      <c r="AQ37" s="72">
        <f ca="1">IF(OR(AQ$4&lt;$Q37,AQ$4&gt;$Q37+IF($S37="",1000,$S37)-1),0,IF(MOD(AQ$4-$Q37,IF($R37="",1000,$R37))=0,$O37,0))*IF($Y37&gt;0,(1+INDEX(Escalation!$B$3:$B$18,$Y37,0))^(AQ$4-SSSModel!$C$5),1)*IF($X37=0,1,OFFSET(Profiles!$K$2,$X37,MAX(Profiles!$C$2,AQ$4-$Q37)))*IF($AA37=1,(1+SSSModel!#REF!),1)</f>
        <v>0</v>
      </c>
      <c r="AR37" s="72">
        <f ca="1">IF(OR(AR$4&lt;$Q37,AR$4&gt;$Q37+IF($S37="",1000,$S37)-1),0,IF(MOD(AR$4-$Q37,IF($R37="",1000,$R37))=0,$O37,0))*IF($Y37&gt;0,(1+INDEX(Escalation!$B$3:$B$18,$Y37,0))^(AR$4-SSSModel!$C$5),1)*IF($X37=0,1,OFFSET(Profiles!$K$2,$X37,MAX(Profiles!$C$2,AR$4-$Q37)))*IF($AA37=1,(1+SSSModel!#REF!),1)</f>
        <v>0</v>
      </c>
      <c r="AS37" s="72">
        <f ca="1">IF(OR(AS$4&lt;$Q37,AS$4&gt;$Q37+IF($S37="",1000,$S37)-1),0,IF(MOD(AS$4-$Q37,IF($R37="",1000,$R37))=0,$O37,0))*IF($Y37&gt;0,(1+INDEX(Escalation!$B$3:$B$18,$Y37,0))^(AS$4-SSSModel!$C$5),1)*IF($X37=0,1,OFFSET(Profiles!$K$2,$X37,MAX(Profiles!$C$2,AS$4-$Q37)))*IF($AA37=1,(1+SSSModel!#REF!),1)</f>
        <v>0</v>
      </c>
      <c r="AT37" s="72">
        <f ca="1">IF(OR(AT$4&lt;$Q37,AT$4&gt;$Q37+IF($S37="",1000,$S37)-1),0,IF(MOD(AT$4-$Q37,IF($R37="",1000,$R37))=0,$O37,0))*IF($Y37&gt;0,(1+INDEX(Escalation!$B$3:$B$18,$Y37,0))^(AT$4-SSSModel!$C$5),1)*IF($X37=0,1,OFFSET(Profiles!$K$2,$X37,MAX(Profiles!$C$2,AT$4-$Q37)))*IF($AA37=1,(1+SSSModel!#REF!),1)</f>
        <v>0</v>
      </c>
      <c r="AU37" s="72">
        <f ca="1">IF(OR(AU$4&lt;$Q37,AU$4&gt;$Q37+IF($S37="",1000,$S37)-1),0,IF(MOD(AU$4-$Q37,IF($R37="",1000,$R37))=0,$O37,0))*IF($Y37&gt;0,(1+INDEX(Escalation!$B$3:$B$18,$Y37,0))^(AU$4-SSSModel!$C$5),1)*IF($X37=0,1,OFFSET(Profiles!$K$2,$X37,MAX(Profiles!$C$2,AU$4-$Q37)))*IF($AA37=1,(1+SSSModel!#REF!),1)</f>
        <v>0</v>
      </c>
      <c r="AV37" s="72">
        <f ca="1">IF(OR(AV$4&lt;$Q37,AV$4&gt;$Q37+IF($S37="",1000,$S37)-1),0,IF(MOD(AV$4-$Q37,IF($R37="",1000,$R37))=0,$O37,0))*IF($Y37&gt;0,(1+INDEX(Escalation!$B$3:$B$18,$Y37,0))^(AV$4-SSSModel!$C$5),1)*IF($X37=0,1,OFFSET(Profiles!$K$2,$X37,MAX(Profiles!$C$2,AV$4-$Q37)))*IF($AA37=1,(1+SSSModel!#REF!),1)</f>
        <v>0</v>
      </c>
      <c r="AW37" s="72">
        <f ca="1">IF(OR(AW$4&lt;$Q37,AW$4&gt;$Q37+IF($S37="",1000,$S37)-1),0,IF(MOD(AW$4-$Q37,IF($R37="",1000,$R37))=0,$O37,0))*IF($Y37&gt;0,(1+INDEX(Escalation!$B$3:$B$18,$Y37,0))^(AW$4-SSSModel!$C$5),1)*IF($X37=0,1,OFFSET(Profiles!$K$2,$X37,MAX(Profiles!$C$2,AW$4-$Q37)))*IF($AA37=1,(1+SSSModel!#REF!),1)</f>
        <v>0</v>
      </c>
      <c r="AX37" s="72">
        <f ca="1">IF(OR(AX$4&lt;$Q37,AX$4&gt;$Q37+IF($S37="",1000,$S37)-1),0,IF(MOD(AX$4-$Q37,IF($R37="",1000,$R37))=0,$O37,0))*IF($Y37&gt;0,(1+INDEX(Escalation!$B$3:$B$18,$Y37,0))^(AX$4-SSSModel!$C$5),1)*IF($X37=0,1,OFFSET(Profiles!$K$2,$X37,MAX(Profiles!$C$2,AX$4-$Q37)))*IF($AA37=1,(1+SSSModel!#REF!),1)</f>
        <v>0</v>
      </c>
      <c r="AY37" s="72">
        <f ca="1">IF(OR(AY$4&lt;$Q37,AY$4&gt;$Q37+IF($S37="",1000,$S37)-1),0,IF(MOD(AY$4-$Q37,IF($R37="",1000,$R37))=0,$O37,0))*IF($Y37&gt;0,(1+INDEX(Escalation!$B$3:$B$18,$Y37,0))^(AY$4-SSSModel!$C$5),1)*IF($X37=0,1,OFFSET(Profiles!$K$2,$X37,MAX(Profiles!$C$2,AY$4-$Q37)))*IF($AA37=1,(1+SSSModel!#REF!),1)</f>
        <v>0</v>
      </c>
      <c r="AZ37" s="72">
        <f ca="1">IF(OR(AZ$4&lt;$Q37,AZ$4&gt;$Q37+IF($S37="",1000,$S37)-1),0,IF(MOD(AZ$4-$Q37,IF($R37="",1000,$R37))=0,$O37,0))*IF($Y37&gt;0,(1+INDEX(Escalation!$B$3:$B$18,$Y37,0))^(AZ$4-SSSModel!$C$5),1)*IF($X37=0,1,OFFSET(Profiles!$K$2,$X37,MAX(Profiles!$C$2,AZ$4-$Q37)))*IF($AA37=1,(1+SSSModel!#REF!),1)</f>
        <v>0</v>
      </c>
      <c r="BA37" s="72">
        <f ca="1">IF(OR(BA$4&lt;$Q37,BA$4&gt;$Q37+IF($S37="",1000,$S37)-1),0,IF(MOD(BA$4-$Q37,IF($R37="",1000,$R37))=0,$O37,0))*IF($Y37&gt;0,(1+INDEX(Escalation!$B$3:$B$18,$Y37,0))^(BA$4-SSSModel!$C$5),1)*IF($X37=0,1,OFFSET(Profiles!$K$2,$X37,MAX(Profiles!$C$2,BA$4-$Q37)))*IF($AA37=1,(1+SSSModel!#REF!),1)</f>
        <v>0</v>
      </c>
      <c r="BB37" s="72">
        <f ca="1">IF(OR(BB$4&lt;$Q37,BB$4&gt;$Q37+IF($S37="",1000,$S37)-1),0,IF(MOD(BB$4-$Q37,IF($R37="",1000,$R37))=0,$O37,0))*IF($Y37&gt;0,(1+INDEX(Escalation!$B$3:$B$18,$Y37,0))^(BB$4-SSSModel!$C$5),1)*IF($X37=0,1,OFFSET(Profiles!$K$2,$X37,MAX(Profiles!$C$2,BB$4-$Q37)))*IF($AA37=1,(1+SSSModel!#REF!),1)</f>
        <v>0</v>
      </c>
      <c r="BC37" s="72">
        <f ca="1">IF(OR(BC$4&lt;$Q37,BC$4&gt;$Q37+IF($S37="",1000,$S37)-1),0,IF(MOD(BC$4-$Q37,IF($R37="",1000,$R37))=0,$O37,0))*IF($Y37&gt;0,(1+INDEX(Escalation!$B$3:$B$18,$Y37,0))^(BC$4-SSSModel!$C$5),1)*IF($X37=0,1,OFFSET(Profiles!$K$2,$X37,MAX(Profiles!$C$2,BC$4-$Q37)))*IF($AA37=1,(1+SSSModel!#REF!),1)</f>
        <v>0</v>
      </c>
      <c r="BD37" s="72">
        <f ca="1">IF(OR(BD$4&lt;$Q37,BD$4&gt;$Q37+IF($S37="",1000,$S37)-1),0,IF(MOD(BD$4-$Q37,IF($R37="",1000,$R37))=0,$O37,0))*IF($Y37&gt;0,(1+INDEX(Escalation!$B$3:$B$18,$Y37,0))^(BD$4-SSSModel!$C$5),1)*IF($X37=0,1,OFFSET(Profiles!$K$2,$X37,MAX(Profiles!$C$2,BD$4-$Q37)))*IF($AA37=1,(1+SSSModel!#REF!),1)</f>
        <v>0</v>
      </c>
      <c r="BE37" s="72">
        <f ca="1">IF(OR(BE$4&lt;$Q37,BE$4&gt;$Q37+IF($S37="",1000,$S37)-1),0,IF(MOD(BE$4-$Q37,IF($R37="",1000,$R37))=0,$O37,0))*IF($Y37&gt;0,(1+INDEX(Escalation!$B$3:$B$18,$Y37,0))^(BE$4-SSSModel!$C$5),1)*IF($X37=0,1,OFFSET(Profiles!$K$2,$X37,MAX(Profiles!$C$2,BE$4-$Q37)))*IF($AA37=1,(1+SSSModel!#REF!),1)</f>
        <v>0</v>
      </c>
      <c r="BF37" s="72">
        <f ca="1">IF(OR(BF$4&lt;$Q37,BF$4&gt;$Q37+IF($S37="",1000,$S37)-1),0,IF(MOD(BF$4-$Q37,IF($R37="",1000,$R37))=0,$O37,0))*IF($Y37&gt;0,(1+INDEX(Escalation!$B$3:$B$18,$Y37,0))^(BF$4-SSSModel!$C$5),1)*IF($X37=0,1,OFFSET(Profiles!$K$2,$X37,MAX(Profiles!$C$2,BF$4-$Q37)))*IF($AA37=1,(1+SSSModel!#REF!),1)</f>
        <v>0</v>
      </c>
      <c r="BG37" s="72">
        <f ca="1">IF(OR(BG$4&lt;$Q37,BG$4&gt;$Q37+IF($S37="",1000,$S37)-1),0,IF(MOD(BG$4-$Q37,IF($R37="",1000,$R37))=0,$O37,0))*IF($Y37&gt;0,(1+INDEX(Escalation!$B$3:$B$18,$Y37,0))^(BG$4-SSSModel!$C$5),1)*IF($X37=0,1,OFFSET(Profiles!$K$2,$X37,MAX(Profiles!$C$2,BG$4-$Q37)))*IF($AA37=1,(1+SSSModel!#REF!),1)</f>
        <v>0</v>
      </c>
      <c r="BH37" s="72">
        <f ca="1">IF(OR(BH$4&lt;$Q37,BH$4&gt;$Q37+IF($S37="",1000,$S37)-1),0,IF(MOD(BH$4-$Q37,IF($R37="",1000,$R37))=0,$O37,0))*IF($Y37&gt;0,(1+INDEX(Escalation!$B$3:$B$18,$Y37,0))^(BH$4-SSSModel!$C$5),1)*IF($X37=0,1,OFFSET(Profiles!$K$2,$X37,MAX(Profiles!$C$2,BH$4-$Q37)))*IF($AA37=1,(1+SSSModel!#REF!),1)</f>
        <v>0</v>
      </c>
      <c r="BI37" s="72">
        <f ca="1">IF(OR(BI$4&lt;$Q37,BI$4&gt;$Q37+IF($S37="",1000,$S37)-1),0,IF(MOD(BI$4-$Q37,IF($R37="",1000,$R37))=0,$O37,0))*IF($Y37&gt;0,(1+INDEX(Escalation!$B$3:$B$18,$Y37,0))^(BI$4-SSSModel!$C$5),1)*IF($X37=0,1,OFFSET(Profiles!$K$2,$X37,MAX(Profiles!$C$2,BI$4-$Q37)))*IF($AA37=1,(1+SSSModel!#REF!),1)</f>
        <v>0</v>
      </c>
      <c r="BJ37" s="72">
        <f ca="1">IF(OR(BJ$4&lt;$Q37,BJ$4&gt;$Q37+IF($S37="",1000,$S37)-1),0,IF(MOD(BJ$4-$Q37,IF($R37="",1000,$R37))=0,$O37,0))*IF($Y37&gt;0,(1+INDEX(Escalation!$B$3:$B$18,$Y37,0))^(BJ$4-SSSModel!$C$5),1)*IF($X37=0,1,OFFSET(Profiles!$K$2,$X37,MAX(Profiles!$C$2,BJ$4-$Q37)))*IF($AA37=1,(1+SSSModel!#REF!),1)</f>
        <v>0</v>
      </c>
      <c r="BK37" s="72">
        <f ca="1">IF(OR(BK$4&lt;$Q37,BK$4&gt;$Q37+IF($S37="",1000,$S37)-1),0,IF(MOD(BK$4-$Q37,IF($R37="",1000,$R37))=0,$O37,0))*IF($Y37&gt;0,(1+INDEX(Escalation!$B$3:$B$18,$Y37,0))^(BK$4-SSSModel!$C$5),1)*IF($X37=0,1,OFFSET(Profiles!$K$2,$X37,MAX(Profiles!$C$2,BK$4-$Q37)))*IF($AA37=1,(1+SSSModel!#REF!),1)</f>
        <v>0</v>
      </c>
      <c r="BL37" s="72">
        <f ca="1">IF(OR(BL$4&lt;$Q37,BL$4&gt;$Q37+IF($S37="",1000,$S37)-1),0,IF(MOD(BL$4-$Q37,IF($R37="",1000,$R37))=0,$O37,0))*IF($Y37&gt;0,(1+INDEX(Escalation!$B$3:$B$18,$Y37,0))^(BL$4-SSSModel!$C$5),1)*IF($X37=0,1,OFFSET(Profiles!$K$2,$X37,MAX(Profiles!$C$2,BL$4-$Q37)))*IF($AA37=1,(1+SSSModel!#REF!),1)</f>
        <v>0</v>
      </c>
      <c r="BM37" s="72">
        <f ca="1">IF(OR(BM$4&lt;$Q37,BM$4&gt;$Q37+IF($S37="",1000,$S37)-1),0,IF(MOD(BM$4-$Q37,IF($R37="",1000,$R37))=0,$O37,0))*IF($Y37&gt;0,(1+INDEX(Escalation!$B$3:$B$18,$Y37,0))^(BM$4-SSSModel!$C$5),1)*IF($X37=0,1,OFFSET(Profiles!$K$2,$X37,MAX(Profiles!$C$2,BM$4-$Q37)))*IF($AA37=1,(1+SSSModel!#REF!),1)</f>
        <v>0</v>
      </c>
      <c r="BN37" s="72">
        <f ca="1">IF(OR(BN$4&lt;$Q37,BN$4&gt;$Q37+IF($S37="",1000,$S37)-1),0,IF(MOD(BN$4-$Q37,IF($R37="",1000,$R37))=0,$O37,0))*IF($Y37&gt;0,(1+INDEX(Escalation!$B$3:$B$18,$Y37,0))^(BN$4-SSSModel!$C$5),1)*IF($X37=0,1,OFFSET(Profiles!$K$2,$X37,MAX(Profiles!$C$2,BN$4-$Q37)))*IF($AA37=1,(1+SSSModel!#REF!),1)</f>
        <v>0</v>
      </c>
      <c r="BO37" s="72">
        <f ca="1">IF(OR(BO$4&lt;$Q37,BO$4&gt;$Q37+IF($S37="",1000,$S37)-1),0,IF(MOD(BO$4-$Q37,IF($R37="",1000,$R37))=0,$O37,0))*IF($Y37&gt;0,(1+INDEX(Escalation!$B$3:$B$18,$Y37,0))^(BO$4-SSSModel!$C$5),1)*IF($X37=0,1,OFFSET(Profiles!$K$2,$X37,MAX(Profiles!$C$2,BO$4-$Q37)))*IF($AA37=1,(1+SSSModel!#REF!),1)</f>
        <v>0</v>
      </c>
      <c r="BP37" s="72">
        <f ca="1">IF(OR(BP$4&lt;$Q37,BP$4&gt;$Q37+IF($S37="",1000,$S37)-1),0,IF(MOD(BP$4-$Q37,IF($R37="",1000,$R37))=0,$O37,0))*IF($Y37&gt;0,(1+INDEX(Escalation!$B$3:$B$18,$Y37,0))^(BP$4-SSSModel!$C$5),1)*IF($X37=0,1,OFFSET(Profiles!$K$2,$X37,MAX(Profiles!$C$2,BP$4-$Q37)))*IF($AA37=1,(1+SSSModel!#REF!),1)</f>
        <v>0</v>
      </c>
      <c r="BQ37" s="72">
        <f ca="1">IF(OR(BQ$4&lt;$Q37,BQ$4&gt;$Q37+IF($S37="",1000,$S37)-1),0,IF(MOD(BQ$4-$Q37,IF($R37="",1000,$R37))=0,$O37,0))*IF($Y37&gt;0,(1+INDEX(Escalation!$B$3:$B$18,$Y37,0))^(BQ$4-SSSModel!$C$5),1)*IF($X37=0,1,OFFSET(Profiles!$K$2,$X37,MAX(Profiles!$C$2,BQ$4-$Q37)))*IF($AA37=1,(1+SSSModel!#REF!),1)</f>
        <v>0</v>
      </c>
      <c r="BR37" s="72">
        <f ca="1">IF(OR(BR$4&lt;$Q37,BR$4&gt;$Q37+IF($S37="",1000,$S37)-1),0,IF(MOD(BR$4-$Q37,IF($R37="",1000,$R37))=0,$O37,0))*IF($Y37&gt;0,(1+INDEX(Escalation!$B$3:$B$18,$Y37,0))^(BR$4-SSSModel!$C$5),1)*IF($X37=0,1,OFFSET(Profiles!$K$2,$X37,MAX(Profiles!$C$2,BR$4-$Q37)))*IF($AA37=1,(1+SSSModel!#REF!),1)</f>
        <v>0</v>
      </c>
      <c r="BS37" s="72">
        <f ca="1">IF(OR(BS$4&lt;$Q37,BS$4&gt;$Q37+IF($S37="",1000,$S37)-1),0,IF(MOD(BS$4-$Q37,IF($R37="",1000,$R37))=0,$O37,0))*IF($Y37&gt;0,(1+INDEX(Escalation!$B$3:$B$18,$Y37,0))^(BS$4-SSSModel!$C$5),1)*IF($X37=0,1,OFFSET(Profiles!$K$2,$X37,MAX(Profiles!$C$2,BS$4-$Q37)))*IF($AA37=1,(1+SSSModel!#REF!),1)</f>
        <v>0</v>
      </c>
      <c r="BT37" s="72">
        <f ca="1">IF(OR(BT$4&lt;$Q37,BT$4&gt;$Q37+IF($S37="",1000,$S37)-1),0,IF(MOD(BT$4-$Q37,IF($R37="",1000,$R37))=0,$O37,0))*IF($Y37&gt;0,(1+INDEX(Escalation!$B$3:$B$18,$Y37,0))^(BT$4-SSSModel!$C$5),1)*IF($X37=0,1,OFFSET(Profiles!$K$2,$X37,MAX(Profiles!$C$2,BT$4-$Q37)))*IF($AA37=1,(1+SSSModel!#REF!),1)</f>
        <v>0</v>
      </c>
      <c r="BU37" s="72">
        <f ca="1">IF(OR(BU$4&lt;$Q37,BU$4&gt;$Q37+IF($S37="",1000,$S37)-1),0,IF(MOD(BU$4-$Q37,IF($R37="",1000,$R37))=0,$O37,0))*IF($Y37&gt;0,(1+INDEX(Escalation!$B$3:$B$18,$Y37,0))^(BU$4-SSSModel!$C$5),1)*IF($X37=0,1,OFFSET(Profiles!$K$2,$X37,MAX(Profiles!$C$2,BU$4-$Q37)))*IF($AA37=1,(1+SSSModel!#REF!),1)</f>
        <v>0</v>
      </c>
      <c r="BV37" s="72">
        <f ca="1">IF(OR(BV$4&lt;$Q37,BV$4&gt;$Q37+IF($S37="",1000,$S37)-1),0,IF(MOD(BV$4-$Q37,IF($R37="",1000,$R37))=0,$O37,0))*IF($Y37&gt;0,(1+INDEX(Escalation!$B$3:$B$18,$Y37,0))^(BV$4-SSSModel!$C$5),1)*IF($X37=0,1,OFFSET(Profiles!$K$2,$X37,MAX(Profiles!$C$2,BV$4-$Q37)))*IF($AA37=1,(1+SSSModel!#REF!),1)</f>
        <v>0</v>
      </c>
      <c r="BW37" s="72">
        <f ca="1">IF(OR(BW$4&lt;$Q37,BW$4&gt;$Q37+IF($S37="",1000,$S37)-1),0,IF(MOD(BW$4-$Q37,IF($R37="",1000,$R37))=0,$O37,0))*IF($Y37&gt;0,(1+INDEX(Escalation!$B$3:$B$18,$Y37,0))^(BW$4-SSSModel!$C$5),1)*IF($X37=0,1,OFFSET(Profiles!$K$2,$X37,MAX(Profiles!$C$2,BW$4-$Q37)))*IF($AA37=1,(1+SSSModel!#REF!),1)</f>
        <v>0</v>
      </c>
      <c r="BX37" s="72">
        <f ca="1">IF(OR(BX$4&lt;$Q37,BX$4&gt;$Q37+IF($S37="",1000,$S37)-1),0,IF(MOD(BX$4-$Q37,IF($R37="",1000,$R37))=0,$O37,0))*IF($Y37&gt;0,(1+INDEX(Escalation!$B$3:$B$18,$Y37,0))^(BX$4-SSSModel!$C$5),1)*IF($X37=0,1,OFFSET(Profiles!$K$2,$X37,MAX(Profiles!$C$2,BX$4-$Q37)))*IF($AA37=1,(1+SSSModel!#REF!),1)</f>
        <v>0</v>
      </c>
      <c r="BY37" s="72">
        <f ca="1">IF(OR(BY$4&lt;$Q37,BY$4&gt;$Q37+IF($S37="",1000,$S37)-1),0,IF(MOD(BY$4-$Q37,IF($R37="",1000,$R37))=0,$O37,0))*IF($Y37&gt;0,(1+INDEX(Escalation!$B$3:$B$18,$Y37,0))^(BY$4-SSSModel!$C$5),1)*IF($X37=0,1,OFFSET(Profiles!$K$2,$X37,MAX(Profiles!$C$2,BY$4-$Q37)))*IF($AA37=1,(1+SSSModel!#REF!),1)</f>
        <v>0</v>
      </c>
      <c r="BZ37" s="72">
        <f ca="1">IF(OR(BZ$4&lt;$Q37,BZ$4&gt;$Q37+IF($S37="",1000,$S37)-1),0,IF(MOD(BZ$4-$Q37,IF($R37="",1000,$R37))=0,$O37,0))*IF($Y37&gt;0,(1+INDEX(Escalation!$B$3:$B$18,$Y37,0))^(BZ$4-SSSModel!$C$5),1)*IF($X37=0,1,OFFSET(Profiles!$K$2,$X37,MAX(Profiles!$C$2,BZ$4-$Q37)))*IF($AA37=1,(1+SSSModel!#REF!),1)</f>
        <v>0</v>
      </c>
      <c r="CA37" s="134">
        <f ca="1">IF(OR($Z37=0,SSSModel!$C$4="CF"),AC37,
IF(LEFT($V37,3)="ON_",
     IF(SSSModel!$C$4="RR",SUMPRODUCT(OFFSET($AC37,0,0,1,$CB$2),OFFSET(Profiles!$K$28,($Z37-1)*(Profiles!$I$26+1)+CA$4-SSSModel!$C$3+1,0,1,$CB$2)),
     IF(SSSModel!$C$4="ECC",$EA37*$EB37*SUMPRODUCT(OFFSET($AC37,0,MAX(0,CA$4-$DZ37-$CA$4+1),1,MIN($DZ37,CA$4-$CA$4+1)),OFFSET(Escalation!$K$24,($Y37-1)*(Escalation!$I$22+1)+CA$4-SSSModel!$C$3+1,MAX(0,CA$4-$DZ37-$CA$4+1),1,MIN($DZ37,CA$4-$CA$4+1))),
     IF(SSSModel!$C$4="PV",AC37*$EA37*(1+SSSModel!$C$2),
     IF(SSSModel!$C$4="FCR",$EC37*SUM(OFFSET($AC37,0,MAX(CA$4-$AC$4-$DZ37+1,0),1,MIN($DZ37,CA$4-$AC$4+1))),0)))),
SUM($AC37:$BZ37)*
     IF(SSSModel!$C$4="RR",OFFSET(Profiles!$K$2,$Z37,MAX(Profiles!$C$2,AC$4-$W37)),
     IF(SSSModel!$C$4="ECC",$EA37*$EB37*IF(MAX(Escalation!$C$2,AC$4-$W37)&gt;$DZ37-1,0,OFFSET(Escalation!$K$2,$Y37,MAX(Escalation!$C$2,AC$4-$W37))),
     IF(SSSModel!$C$4="PV",IF(CA$4=$W37,$EA37*(1+SSSModel!$C$2),0),
     IF(SSSModel!$C$4="FCR",IF(AND(CA$4&gt;=$W37,OFFSET(Profiles!$K$2,$Z37,MAX(Profiles!$C$2,AC$4-$W37))&gt;0),$EC37,0),0))))))</f>
        <v>0</v>
      </c>
      <c r="CB37" s="135">
        <f ca="1">IF(OR($Z37=0,SSSModel!$C$4="CF"),AD37,
IF(LEFT($V37,3)="ON_",
     IF(SSSModel!$C$4="RR",SUMPRODUCT(OFFSET($AC37,0,0,1,$CB$2),OFFSET(Profiles!$K$28,($Z37-1)*(Profiles!$I$26+1)+CB$4-SSSModel!$C$3+1,0,1,$CB$2)),
     IF(SSSModel!$C$4="ECC",$EA37*$EB37*SUMPRODUCT(OFFSET($AC37,0,MAX(0,CB$4-$DZ37-$CA$4+1),1,MIN($DZ37,CB$4-$CA$4+1)),OFFSET(Escalation!$K$24,($Y37-1)*(Escalation!$I$22+1)+CB$4-SSSModel!$C$3+1,MAX(0,CB$4-$DZ37-$CA$4+1),1,MIN($DZ37,CB$4-$CA$4+1))),
     IF(SSSModel!$C$4="PV",AD37*$EA37*(1+SSSModel!$C$2),
     IF(SSSModel!$C$4="FCR",$EC37*SUM(OFFSET($AC37,0,MAX(CB$4-$AC$4-$DZ37+1,0),1,MIN($DZ37,CB$4-$AC$4+1))),0)))),
SUM($AC37:$BZ37)*
     IF(SSSModel!$C$4="RR",OFFSET(Profiles!$K$2,$Z37,MAX(Profiles!$C$2,AD$4-$W37)),
     IF(SSSModel!$C$4="ECC",$EA37*$EB37*IF(MAX(Escalation!$C$2,AD$4-$W37)&gt;$DZ37-1,0,OFFSET(Escalation!$K$2,$Y37,MAX(Escalation!$C$2,AD$4-$W37))),
     IF(SSSModel!$C$4="PV",IF(CB$4=$W37,$EA37*(1+SSSModel!$C$2),0),
     IF(SSSModel!$C$4="FCR",IF(AND(CB$4&gt;=$W37,OFFSET(Profiles!$K$2,$Z37,MAX(Profiles!$C$2,AD$4-$W37))&gt;0),$EC37,0),0))))))</f>
        <v>0</v>
      </c>
      <c r="CC37" s="135">
        <f ca="1">IF(OR($Z37=0,SSSModel!$C$4="CF"),AE37,
IF(LEFT($V37,3)="ON_",
     IF(SSSModel!$C$4="RR",SUMPRODUCT(OFFSET($AC37,0,0,1,$CB$2),OFFSET(Profiles!$K$28,($Z37-1)*(Profiles!$I$26+1)+CC$4-SSSModel!$C$3+1,0,1,$CB$2)),
     IF(SSSModel!$C$4="ECC",$EA37*$EB37*SUMPRODUCT(OFFSET($AC37,0,MAX(0,CC$4-$DZ37-$CA$4+1),1,MIN($DZ37,CC$4-$CA$4+1)),OFFSET(Escalation!$K$24,($Y37-1)*(Escalation!$I$22+1)+CC$4-SSSModel!$C$3+1,MAX(0,CC$4-$DZ37-$CA$4+1),1,MIN($DZ37,CC$4-$CA$4+1))),
     IF(SSSModel!$C$4="PV",AE37*$EA37*(1+SSSModel!$C$2),
     IF(SSSModel!$C$4="FCR",$EC37*SUM(OFFSET($AC37,0,MAX(CC$4-$AC$4-$DZ37+1,0),1,MIN($DZ37,CC$4-$AC$4+1))),0)))),
SUM($AC37:$BZ37)*
     IF(SSSModel!$C$4="RR",OFFSET(Profiles!$K$2,$Z37,MAX(Profiles!$C$2,AE$4-$W37)),
     IF(SSSModel!$C$4="ECC",$EA37*$EB37*IF(MAX(Escalation!$C$2,AE$4-$W37)&gt;$DZ37-1,0,OFFSET(Escalation!$K$2,$Y37,MAX(Escalation!$C$2,AE$4-$W37))),
     IF(SSSModel!$C$4="PV",IF(CC$4=$W37,$EA37*(1+SSSModel!$C$2),0),
     IF(SSSModel!$C$4="FCR",IF(AND(CC$4&gt;=$W37,OFFSET(Profiles!$K$2,$Z37,MAX(Profiles!$C$2,AE$4-$W37))&gt;0),$EC37,0),0))))))</f>
        <v>0</v>
      </c>
      <c r="CD37" s="135">
        <f ca="1">IF(OR($Z37=0,SSSModel!$C$4="CF"),AF37,
IF(LEFT($V37,3)="ON_",
     IF(SSSModel!$C$4="RR",SUMPRODUCT(OFFSET($AC37,0,0,1,$CB$2),OFFSET(Profiles!$K$28,($Z37-1)*(Profiles!$I$26+1)+CD$4-SSSModel!$C$3+1,0,1,$CB$2)),
     IF(SSSModel!$C$4="ECC",$EA37*$EB37*SUMPRODUCT(OFFSET($AC37,0,MAX(0,CD$4-$DZ37-$CA$4+1),1,MIN($DZ37,CD$4-$CA$4+1)),OFFSET(Escalation!$K$24,($Y37-1)*(Escalation!$I$22+1)+CD$4-SSSModel!$C$3+1,MAX(0,CD$4-$DZ37-$CA$4+1),1,MIN($DZ37,CD$4-$CA$4+1))),
     IF(SSSModel!$C$4="PV",AF37*$EA37*(1+SSSModel!$C$2),
     IF(SSSModel!$C$4="FCR",$EC37*SUM(OFFSET($AC37,0,MAX(CD$4-$AC$4-$DZ37+1,0),1,MIN($DZ37,CD$4-$AC$4+1))),0)))),
SUM($AC37:$BZ37)*
     IF(SSSModel!$C$4="RR",OFFSET(Profiles!$K$2,$Z37,MAX(Profiles!$C$2,AF$4-$W37)),
     IF(SSSModel!$C$4="ECC",$EA37*$EB37*IF(MAX(Escalation!$C$2,AF$4-$W37)&gt;$DZ37-1,0,OFFSET(Escalation!$K$2,$Y37,MAX(Escalation!$C$2,AF$4-$W37))),
     IF(SSSModel!$C$4="PV",IF(CD$4=$W37,$EA37*(1+SSSModel!$C$2),0),
     IF(SSSModel!$C$4="FCR",IF(AND(CD$4&gt;=$W37,OFFSET(Profiles!$K$2,$Z37,MAX(Profiles!$C$2,AF$4-$W37))&gt;0),$EC37,0),0))))))</f>
        <v>0</v>
      </c>
      <c r="CE37" s="135">
        <f ca="1">IF(OR($Z37=0,SSSModel!$C$4="CF"),AG37,
IF(LEFT($V37,3)="ON_",
     IF(SSSModel!$C$4="RR",SUMPRODUCT(OFFSET($AC37,0,0,1,$CB$2),OFFSET(Profiles!$K$28,($Z37-1)*(Profiles!$I$26+1)+CE$4-SSSModel!$C$3+1,0,1,$CB$2)),
     IF(SSSModel!$C$4="ECC",$EA37*$EB37*SUMPRODUCT(OFFSET($AC37,0,MAX(0,CE$4-$DZ37-$CA$4+1),1,MIN($DZ37,CE$4-$CA$4+1)),OFFSET(Escalation!$K$24,($Y37-1)*(Escalation!$I$22+1)+CE$4-SSSModel!$C$3+1,MAX(0,CE$4-$DZ37-$CA$4+1),1,MIN($DZ37,CE$4-$CA$4+1))),
     IF(SSSModel!$C$4="PV",AG37*$EA37*(1+SSSModel!$C$2),
     IF(SSSModel!$C$4="FCR",$EC37*SUM(OFFSET($AC37,0,MAX(CE$4-$AC$4-$DZ37+1,0),1,MIN($DZ37,CE$4-$AC$4+1))),0)))),
SUM($AC37:$BZ37)*
     IF(SSSModel!$C$4="RR",OFFSET(Profiles!$K$2,$Z37,MAX(Profiles!$C$2,AG$4-$W37)),
     IF(SSSModel!$C$4="ECC",$EA37*$EB37*IF(MAX(Escalation!$C$2,AG$4-$W37)&gt;$DZ37-1,0,OFFSET(Escalation!$K$2,$Y37,MAX(Escalation!$C$2,AG$4-$W37))),
     IF(SSSModel!$C$4="PV",IF(CE$4=$W37,$EA37*(1+SSSModel!$C$2),0),
     IF(SSSModel!$C$4="FCR",IF(AND(CE$4&gt;=$W37,OFFSET(Profiles!$K$2,$Z37,MAX(Profiles!$C$2,AG$4-$W37))&gt;0),$EC37,0),0))))))</f>
        <v>0</v>
      </c>
      <c r="CF37" s="135">
        <f ca="1">IF(OR($Z37=0,SSSModel!$C$4="CF"),AH37,
IF(LEFT($V37,3)="ON_",
     IF(SSSModel!$C$4="RR",SUMPRODUCT(OFFSET($AC37,0,0,1,$CB$2),OFFSET(Profiles!$K$28,($Z37-1)*(Profiles!$I$26+1)+CF$4-SSSModel!$C$3+1,0,1,$CB$2)),
     IF(SSSModel!$C$4="ECC",$EA37*$EB37*SUMPRODUCT(OFFSET($AC37,0,MAX(0,CF$4-$DZ37-$CA$4+1),1,MIN($DZ37,CF$4-$CA$4+1)),OFFSET(Escalation!$K$24,($Y37-1)*(Escalation!$I$22+1)+CF$4-SSSModel!$C$3+1,MAX(0,CF$4-$DZ37-$CA$4+1),1,MIN($DZ37,CF$4-$CA$4+1))),
     IF(SSSModel!$C$4="PV",AH37*$EA37*(1+SSSModel!$C$2),
     IF(SSSModel!$C$4="FCR",$EC37*SUM(OFFSET($AC37,0,MAX(CF$4-$AC$4-$DZ37+1,0),1,MIN($DZ37,CF$4-$AC$4+1))),0)))),
SUM($AC37:$BZ37)*
     IF(SSSModel!$C$4="RR",OFFSET(Profiles!$K$2,$Z37,MAX(Profiles!$C$2,AH$4-$W37)),
     IF(SSSModel!$C$4="ECC",$EA37*$EB37*IF(MAX(Escalation!$C$2,AH$4-$W37)&gt;$DZ37-1,0,OFFSET(Escalation!$K$2,$Y37,MAX(Escalation!$C$2,AH$4-$W37))),
     IF(SSSModel!$C$4="PV",IF(CF$4=$W37,$EA37*(1+SSSModel!$C$2),0),
     IF(SSSModel!$C$4="FCR",IF(AND(CF$4&gt;=$W37,OFFSET(Profiles!$K$2,$Z37,MAX(Profiles!$C$2,AH$4-$W37))&gt;0),$EC37,0),0))))))</f>
        <v>0</v>
      </c>
      <c r="CG37" s="135">
        <f ca="1">IF(OR($Z37=0,SSSModel!$C$4="CF"),AI37,
IF(LEFT($V37,3)="ON_",
     IF(SSSModel!$C$4="RR",SUMPRODUCT(OFFSET($AC37,0,0,1,$CB$2),OFFSET(Profiles!$K$28,($Z37-1)*(Profiles!$I$26+1)+CG$4-SSSModel!$C$3+1,0,1,$CB$2)),
     IF(SSSModel!$C$4="ECC",$EA37*$EB37*SUMPRODUCT(OFFSET($AC37,0,MAX(0,CG$4-$DZ37-$CA$4+1),1,MIN($DZ37,CG$4-$CA$4+1)),OFFSET(Escalation!$K$24,($Y37-1)*(Escalation!$I$22+1)+CG$4-SSSModel!$C$3+1,MAX(0,CG$4-$DZ37-$CA$4+1),1,MIN($DZ37,CG$4-$CA$4+1))),
     IF(SSSModel!$C$4="PV",AI37*$EA37*(1+SSSModel!$C$2),
     IF(SSSModel!$C$4="FCR",$EC37*SUM(OFFSET($AC37,0,MAX(CG$4-$AC$4-$DZ37+1,0),1,MIN($DZ37,CG$4-$AC$4+1))),0)))),
SUM($AC37:$BZ37)*
     IF(SSSModel!$C$4="RR",OFFSET(Profiles!$K$2,$Z37,MAX(Profiles!$C$2,AI$4-$W37)),
     IF(SSSModel!$C$4="ECC",$EA37*$EB37*IF(MAX(Escalation!$C$2,AI$4-$W37)&gt;$DZ37-1,0,OFFSET(Escalation!$K$2,$Y37,MAX(Escalation!$C$2,AI$4-$W37))),
     IF(SSSModel!$C$4="PV",IF(CG$4=$W37,$EA37*(1+SSSModel!$C$2),0),
     IF(SSSModel!$C$4="FCR",IF(AND(CG$4&gt;=$W37,OFFSET(Profiles!$K$2,$Z37,MAX(Profiles!$C$2,AI$4-$W37))&gt;0),$EC37,0),0))))))</f>
        <v>0</v>
      </c>
      <c r="CH37" s="135">
        <f ca="1">IF(OR($Z37=0,SSSModel!$C$4="CF"),AJ37,
IF(LEFT($V37,3)="ON_",
     IF(SSSModel!$C$4="RR",SUMPRODUCT(OFFSET($AC37,0,0,1,$CB$2),OFFSET(Profiles!$K$28,($Z37-1)*(Profiles!$I$26+1)+CH$4-SSSModel!$C$3+1,0,1,$CB$2)),
     IF(SSSModel!$C$4="ECC",$EA37*$EB37*SUMPRODUCT(OFFSET($AC37,0,MAX(0,CH$4-$DZ37-$CA$4+1),1,MIN($DZ37,CH$4-$CA$4+1)),OFFSET(Escalation!$K$24,($Y37-1)*(Escalation!$I$22+1)+CH$4-SSSModel!$C$3+1,MAX(0,CH$4-$DZ37-$CA$4+1),1,MIN($DZ37,CH$4-$CA$4+1))),
     IF(SSSModel!$C$4="PV",AJ37*$EA37*(1+SSSModel!$C$2),
     IF(SSSModel!$C$4="FCR",$EC37*SUM(OFFSET($AC37,0,MAX(CH$4-$AC$4-$DZ37+1,0),1,MIN($DZ37,CH$4-$AC$4+1))),0)))),
SUM($AC37:$BZ37)*
     IF(SSSModel!$C$4="RR",OFFSET(Profiles!$K$2,$Z37,MAX(Profiles!$C$2,AJ$4-$W37)),
     IF(SSSModel!$C$4="ECC",$EA37*$EB37*IF(MAX(Escalation!$C$2,AJ$4-$W37)&gt;$DZ37-1,0,OFFSET(Escalation!$K$2,$Y37,MAX(Escalation!$C$2,AJ$4-$W37))),
     IF(SSSModel!$C$4="PV",IF(CH$4=$W37,$EA37*(1+SSSModel!$C$2),0),
     IF(SSSModel!$C$4="FCR",IF(AND(CH$4&gt;=$W37,OFFSET(Profiles!$K$2,$Z37,MAX(Profiles!$C$2,AJ$4-$W37))&gt;0),$EC37,0),0))))))</f>
        <v>0</v>
      </c>
      <c r="CI37" s="135">
        <f ca="1">IF(OR($Z37=0,SSSModel!$C$4="CF"),AK37,
IF(LEFT($V37,3)="ON_",
     IF(SSSModel!$C$4="RR",SUMPRODUCT(OFFSET($AC37,0,0,1,$CB$2),OFFSET(Profiles!$K$28,($Z37-1)*(Profiles!$I$26+1)+CI$4-SSSModel!$C$3+1,0,1,$CB$2)),
     IF(SSSModel!$C$4="ECC",$EA37*$EB37*SUMPRODUCT(OFFSET($AC37,0,MAX(0,CI$4-$DZ37-$CA$4+1),1,MIN($DZ37,CI$4-$CA$4+1)),OFFSET(Escalation!$K$24,($Y37-1)*(Escalation!$I$22+1)+CI$4-SSSModel!$C$3+1,MAX(0,CI$4-$DZ37-$CA$4+1),1,MIN($DZ37,CI$4-$CA$4+1))),
     IF(SSSModel!$C$4="PV",AK37*$EA37*(1+SSSModel!$C$2),
     IF(SSSModel!$C$4="FCR",$EC37*SUM(OFFSET($AC37,0,MAX(CI$4-$AC$4-$DZ37+1,0),1,MIN($DZ37,CI$4-$AC$4+1))),0)))),
SUM($AC37:$BZ37)*
     IF(SSSModel!$C$4="RR",OFFSET(Profiles!$K$2,$Z37,MAX(Profiles!$C$2,AK$4-$W37)),
     IF(SSSModel!$C$4="ECC",$EA37*$EB37*IF(MAX(Escalation!$C$2,AK$4-$W37)&gt;$DZ37-1,0,OFFSET(Escalation!$K$2,$Y37,MAX(Escalation!$C$2,AK$4-$W37))),
     IF(SSSModel!$C$4="PV",IF(CI$4=$W37,$EA37*(1+SSSModel!$C$2),0),
     IF(SSSModel!$C$4="FCR",IF(AND(CI$4&gt;=$W37,OFFSET(Profiles!$K$2,$Z37,MAX(Profiles!$C$2,AK$4-$W37))&gt;0),$EC37,0),0))))))</f>
        <v>0</v>
      </c>
      <c r="CJ37" s="135">
        <f ca="1">IF(OR($Z37=0,SSSModel!$C$4="CF"),AL37,
IF(LEFT($V37,3)="ON_",
     IF(SSSModel!$C$4="RR",SUMPRODUCT(OFFSET($AC37,0,0,1,$CB$2),OFFSET(Profiles!$K$28,($Z37-1)*(Profiles!$I$26+1)+CJ$4-SSSModel!$C$3+1,0,1,$CB$2)),
     IF(SSSModel!$C$4="ECC",$EA37*$EB37*SUMPRODUCT(OFFSET($AC37,0,MAX(0,CJ$4-$DZ37-$CA$4+1),1,MIN($DZ37,CJ$4-$CA$4+1)),OFFSET(Escalation!$K$24,($Y37-1)*(Escalation!$I$22+1)+CJ$4-SSSModel!$C$3+1,MAX(0,CJ$4-$DZ37-$CA$4+1),1,MIN($DZ37,CJ$4-$CA$4+1))),
     IF(SSSModel!$C$4="PV",AL37*$EA37*(1+SSSModel!$C$2),
     IF(SSSModel!$C$4="FCR",$EC37*SUM(OFFSET($AC37,0,MAX(CJ$4-$AC$4-$DZ37+1,0),1,MIN($DZ37,CJ$4-$AC$4+1))),0)))),
SUM($AC37:$BZ37)*
     IF(SSSModel!$C$4="RR",OFFSET(Profiles!$K$2,$Z37,MAX(Profiles!$C$2,AL$4-$W37)),
     IF(SSSModel!$C$4="ECC",$EA37*$EB37*IF(MAX(Escalation!$C$2,AL$4-$W37)&gt;$DZ37-1,0,OFFSET(Escalation!$K$2,$Y37,MAX(Escalation!$C$2,AL$4-$W37))),
     IF(SSSModel!$C$4="PV",IF(CJ$4=$W37,$EA37*(1+SSSModel!$C$2),0),
     IF(SSSModel!$C$4="FCR",IF(AND(CJ$4&gt;=$W37,OFFSET(Profiles!$K$2,$Z37,MAX(Profiles!$C$2,AL$4-$W37))&gt;0),$EC37,0),0))))))</f>
        <v>0</v>
      </c>
      <c r="CK37" s="135">
        <f ca="1">IF(OR($Z37=0,SSSModel!$C$4="CF"),AM37,
IF(LEFT($V37,3)="ON_",
     IF(SSSModel!$C$4="RR",SUMPRODUCT(OFFSET($AC37,0,0,1,$CB$2),OFFSET(Profiles!$K$28,($Z37-1)*(Profiles!$I$26+1)+CK$4-SSSModel!$C$3+1,0,1,$CB$2)),
     IF(SSSModel!$C$4="ECC",$EA37*$EB37*SUMPRODUCT(OFFSET($AC37,0,MAX(0,CK$4-$DZ37-$CA$4+1),1,MIN($DZ37,CK$4-$CA$4+1)),OFFSET(Escalation!$K$24,($Y37-1)*(Escalation!$I$22+1)+CK$4-SSSModel!$C$3+1,MAX(0,CK$4-$DZ37-$CA$4+1),1,MIN($DZ37,CK$4-$CA$4+1))),
     IF(SSSModel!$C$4="PV",AM37*$EA37*(1+SSSModel!$C$2),
     IF(SSSModel!$C$4="FCR",$EC37*SUM(OFFSET($AC37,0,MAX(CK$4-$AC$4-$DZ37+1,0),1,MIN($DZ37,CK$4-$AC$4+1))),0)))),
SUM($AC37:$BZ37)*
     IF(SSSModel!$C$4="RR",OFFSET(Profiles!$K$2,$Z37,MAX(Profiles!$C$2,AM$4-$W37)),
     IF(SSSModel!$C$4="ECC",$EA37*$EB37*IF(MAX(Escalation!$C$2,AM$4-$W37)&gt;$DZ37-1,0,OFFSET(Escalation!$K$2,$Y37,MAX(Escalation!$C$2,AM$4-$W37))),
     IF(SSSModel!$C$4="PV",IF(CK$4=$W37,$EA37*(1+SSSModel!$C$2),0),
     IF(SSSModel!$C$4="FCR",IF(AND(CK$4&gt;=$W37,OFFSET(Profiles!$K$2,$Z37,MAX(Profiles!$C$2,AM$4-$W37))&gt;0),$EC37,0),0))))))</f>
        <v>0</v>
      </c>
      <c r="CL37" s="135">
        <f ca="1">IF(OR($Z37=0,SSSModel!$C$4="CF"),AN37,
IF(LEFT($V37,3)="ON_",
     IF(SSSModel!$C$4="RR",SUMPRODUCT(OFFSET($AC37,0,0,1,$CB$2),OFFSET(Profiles!$K$28,($Z37-1)*(Profiles!$I$26+1)+CL$4-SSSModel!$C$3+1,0,1,$CB$2)),
     IF(SSSModel!$C$4="ECC",$EA37*$EB37*SUMPRODUCT(OFFSET($AC37,0,MAX(0,CL$4-$DZ37-$CA$4+1),1,MIN($DZ37,CL$4-$CA$4+1)),OFFSET(Escalation!$K$24,($Y37-1)*(Escalation!$I$22+1)+CL$4-SSSModel!$C$3+1,MAX(0,CL$4-$DZ37-$CA$4+1),1,MIN($DZ37,CL$4-$CA$4+1))),
     IF(SSSModel!$C$4="PV",AN37*$EA37*(1+SSSModel!$C$2),
     IF(SSSModel!$C$4="FCR",$EC37*SUM(OFFSET($AC37,0,MAX(CL$4-$AC$4-$DZ37+1,0),1,MIN($DZ37,CL$4-$AC$4+1))),0)))),
SUM($AC37:$BZ37)*
     IF(SSSModel!$C$4="RR",OFFSET(Profiles!$K$2,$Z37,MAX(Profiles!$C$2,AN$4-$W37)),
     IF(SSSModel!$C$4="ECC",$EA37*$EB37*IF(MAX(Escalation!$C$2,AN$4-$W37)&gt;$DZ37-1,0,OFFSET(Escalation!$K$2,$Y37,MAX(Escalation!$C$2,AN$4-$W37))),
     IF(SSSModel!$C$4="PV",IF(CL$4=$W37,$EA37*(1+SSSModel!$C$2),0),
     IF(SSSModel!$C$4="FCR",IF(AND(CL$4&gt;=$W37,OFFSET(Profiles!$K$2,$Z37,MAX(Profiles!$C$2,AN$4-$W37))&gt;0),$EC37,0),0))))))</f>
        <v>0</v>
      </c>
      <c r="CM37" s="135">
        <f ca="1">IF(OR($Z37=0,SSSModel!$C$4="CF"),AO37,
IF(LEFT($V37,3)="ON_",
     IF(SSSModel!$C$4="RR",SUMPRODUCT(OFFSET($AC37,0,0,1,$CB$2),OFFSET(Profiles!$K$28,($Z37-1)*(Profiles!$I$26+1)+CM$4-SSSModel!$C$3+1,0,1,$CB$2)),
     IF(SSSModel!$C$4="ECC",$EA37*$EB37*SUMPRODUCT(OFFSET($AC37,0,MAX(0,CM$4-$DZ37-$CA$4+1),1,MIN($DZ37,CM$4-$CA$4+1)),OFFSET(Escalation!$K$24,($Y37-1)*(Escalation!$I$22+1)+CM$4-SSSModel!$C$3+1,MAX(0,CM$4-$DZ37-$CA$4+1),1,MIN($DZ37,CM$4-$CA$4+1))),
     IF(SSSModel!$C$4="PV",AO37*$EA37*(1+SSSModel!$C$2),
     IF(SSSModel!$C$4="FCR",$EC37*SUM(OFFSET($AC37,0,MAX(CM$4-$AC$4-$DZ37+1,0),1,MIN($DZ37,CM$4-$AC$4+1))),0)))),
SUM($AC37:$BZ37)*
     IF(SSSModel!$C$4="RR",OFFSET(Profiles!$K$2,$Z37,MAX(Profiles!$C$2,AO$4-$W37)),
     IF(SSSModel!$C$4="ECC",$EA37*$EB37*IF(MAX(Escalation!$C$2,AO$4-$W37)&gt;$DZ37-1,0,OFFSET(Escalation!$K$2,$Y37,MAX(Escalation!$C$2,AO$4-$W37))),
     IF(SSSModel!$C$4="PV",IF(CM$4=$W37,$EA37*(1+SSSModel!$C$2),0),
     IF(SSSModel!$C$4="FCR",IF(AND(CM$4&gt;=$W37,OFFSET(Profiles!$K$2,$Z37,MAX(Profiles!$C$2,AO$4-$W37))&gt;0),$EC37,0),0))))))</f>
        <v>0</v>
      </c>
      <c r="CN37" s="135">
        <f ca="1">IF(OR($Z37=0,SSSModel!$C$4="CF"),AP37,
IF(LEFT($V37,3)="ON_",
     IF(SSSModel!$C$4="RR",SUMPRODUCT(OFFSET($AC37,0,0,1,$CB$2),OFFSET(Profiles!$K$28,($Z37-1)*(Profiles!$I$26+1)+CN$4-SSSModel!$C$3+1,0,1,$CB$2)),
     IF(SSSModel!$C$4="ECC",$EA37*$EB37*SUMPRODUCT(OFFSET($AC37,0,MAX(0,CN$4-$DZ37-$CA$4+1),1,MIN($DZ37,CN$4-$CA$4+1)),OFFSET(Escalation!$K$24,($Y37-1)*(Escalation!$I$22+1)+CN$4-SSSModel!$C$3+1,MAX(0,CN$4-$DZ37-$CA$4+1),1,MIN($DZ37,CN$4-$CA$4+1))),
     IF(SSSModel!$C$4="PV",AP37*$EA37*(1+SSSModel!$C$2),
     IF(SSSModel!$C$4="FCR",$EC37*SUM(OFFSET($AC37,0,MAX(CN$4-$AC$4-$DZ37+1,0),1,MIN($DZ37,CN$4-$AC$4+1))),0)))),
SUM($AC37:$BZ37)*
     IF(SSSModel!$C$4="RR",OFFSET(Profiles!$K$2,$Z37,MAX(Profiles!$C$2,AP$4-$W37)),
     IF(SSSModel!$C$4="ECC",$EA37*$EB37*IF(MAX(Escalation!$C$2,AP$4-$W37)&gt;$DZ37-1,0,OFFSET(Escalation!$K$2,$Y37,MAX(Escalation!$C$2,AP$4-$W37))),
     IF(SSSModel!$C$4="PV",IF(CN$4=$W37,$EA37*(1+SSSModel!$C$2),0),
     IF(SSSModel!$C$4="FCR",IF(AND(CN$4&gt;=$W37,OFFSET(Profiles!$K$2,$Z37,MAX(Profiles!$C$2,AP$4-$W37))&gt;0),$EC37,0),0))))))</f>
        <v>0</v>
      </c>
      <c r="CO37" s="135">
        <f ca="1">IF(OR($Z37=0,SSSModel!$C$4="CF"),AQ37,
IF(LEFT($V37,3)="ON_",
     IF(SSSModel!$C$4="RR",SUMPRODUCT(OFFSET($AC37,0,0,1,$CB$2),OFFSET(Profiles!$K$28,($Z37-1)*(Profiles!$I$26+1)+CO$4-SSSModel!$C$3+1,0,1,$CB$2)),
     IF(SSSModel!$C$4="ECC",$EA37*$EB37*SUMPRODUCT(OFFSET($AC37,0,MAX(0,CO$4-$DZ37-$CA$4+1),1,MIN($DZ37,CO$4-$CA$4+1)),OFFSET(Escalation!$K$24,($Y37-1)*(Escalation!$I$22+1)+CO$4-SSSModel!$C$3+1,MAX(0,CO$4-$DZ37-$CA$4+1),1,MIN($DZ37,CO$4-$CA$4+1))),
     IF(SSSModel!$C$4="PV",AQ37*$EA37*(1+SSSModel!$C$2),
     IF(SSSModel!$C$4="FCR",$EC37*SUM(OFFSET($AC37,0,MAX(CO$4-$AC$4-$DZ37+1,0),1,MIN($DZ37,CO$4-$AC$4+1))),0)))),
SUM($AC37:$BZ37)*
     IF(SSSModel!$C$4="RR",OFFSET(Profiles!$K$2,$Z37,MAX(Profiles!$C$2,AQ$4-$W37)),
     IF(SSSModel!$C$4="ECC",$EA37*$EB37*IF(MAX(Escalation!$C$2,AQ$4-$W37)&gt;$DZ37-1,0,OFFSET(Escalation!$K$2,$Y37,MAX(Escalation!$C$2,AQ$4-$W37))),
     IF(SSSModel!$C$4="PV",IF(CO$4=$W37,$EA37*(1+SSSModel!$C$2),0),
     IF(SSSModel!$C$4="FCR",IF(AND(CO$4&gt;=$W37,OFFSET(Profiles!$K$2,$Z37,MAX(Profiles!$C$2,AQ$4-$W37))&gt;0),$EC37,0),0))))))</f>
        <v>0</v>
      </c>
      <c r="CP37" s="135">
        <f ca="1">IF(OR($Z37=0,SSSModel!$C$4="CF"),AR37,
IF(LEFT($V37,3)="ON_",
     IF(SSSModel!$C$4="RR",SUMPRODUCT(OFFSET($AC37,0,0,1,$CB$2),OFFSET(Profiles!$K$28,($Z37-1)*(Profiles!$I$26+1)+CP$4-SSSModel!$C$3+1,0,1,$CB$2)),
     IF(SSSModel!$C$4="ECC",$EA37*$EB37*SUMPRODUCT(OFFSET($AC37,0,MAX(0,CP$4-$DZ37-$CA$4+1),1,MIN($DZ37,CP$4-$CA$4+1)),OFFSET(Escalation!$K$24,($Y37-1)*(Escalation!$I$22+1)+CP$4-SSSModel!$C$3+1,MAX(0,CP$4-$DZ37-$CA$4+1),1,MIN($DZ37,CP$4-$CA$4+1))),
     IF(SSSModel!$C$4="PV",AR37*$EA37*(1+SSSModel!$C$2),
     IF(SSSModel!$C$4="FCR",$EC37*SUM(OFFSET($AC37,0,MAX(CP$4-$AC$4-$DZ37+1,0),1,MIN($DZ37,CP$4-$AC$4+1))),0)))),
SUM($AC37:$BZ37)*
     IF(SSSModel!$C$4="RR",OFFSET(Profiles!$K$2,$Z37,MAX(Profiles!$C$2,AR$4-$W37)),
     IF(SSSModel!$C$4="ECC",$EA37*$EB37*IF(MAX(Escalation!$C$2,AR$4-$W37)&gt;$DZ37-1,0,OFFSET(Escalation!$K$2,$Y37,MAX(Escalation!$C$2,AR$4-$W37))),
     IF(SSSModel!$C$4="PV",IF(CP$4=$W37,$EA37*(1+SSSModel!$C$2),0),
     IF(SSSModel!$C$4="FCR",IF(AND(CP$4&gt;=$W37,OFFSET(Profiles!$K$2,$Z37,MAX(Profiles!$C$2,AR$4-$W37))&gt;0),$EC37,0),0))))))</f>
        <v>0</v>
      </c>
      <c r="CQ37" s="135">
        <f ca="1">IF(OR($Z37=0,SSSModel!$C$4="CF"),AS37,
IF(LEFT($V37,3)="ON_",
     IF(SSSModel!$C$4="RR",SUMPRODUCT(OFFSET($AC37,0,0,1,$CB$2),OFFSET(Profiles!$K$28,($Z37-1)*(Profiles!$I$26+1)+CQ$4-SSSModel!$C$3+1,0,1,$CB$2)),
     IF(SSSModel!$C$4="ECC",$EA37*$EB37*SUMPRODUCT(OFFSET($AC37,0,MAX(0,CQ$4-$DZ37-$CA$4+1),1,MIN($DZ37,CQ$4-$CA$4+1)),OFFSET(Escalation!$K$24,($Y37-1)*(Escalation!$I$22+1)+CQ$4-SSSModel!$C$3+1,MAX(0,CQ$4-$DZ37-$CA$4+1),1,MIN($DZ37,CQ$4-$CA$4+1))),
     IF(SSSModel!$C$4="PV",AS37*$EA37*(1+SSSModel!$C$2),
     IF(SSSModel!$C$4="FCR",$EC37*SUM(OFFSET($AC37,0,MAX(CQ$4-$AC$4-$DZ37+1,0),1,MIN($DZ37,CQ$4-$AC$4+1))),0)))),
SUM($AC37:$BZ37)*
     IF(SSSModel!$C$4="RR",OFFSET(Profiles!$K$2,$Z37,MAX(Profiles!$C$2,AS$4-$W37)),
     IF(SSSModel!$C$4="ECC",$EA37*$EB37*IF(MAX(Escalation!$C$2,AS$4-$W37)&gt;$DZ37-1,0,OFFSET(Escalation!$K$2,$Y37,MAX(Escalation!$C$2,AS$4-$W37))),
     IF(SSSModel!$C$4="PV",IF(CQ$4=$W37,$EA37*(1+SSSModel!$C$2),0),
     IF(SSSModel!$C$4="FCR",IF(AND(CQ$4&gt;=$W37,OFFSET(Profiles!$K$2,$Z37,MAX(Profiles!$C$2,AS$4-$W37))&gt;0),$EC37,0),0))))))</f>
        <v>0</v>
      </c>
      <c r="CR37" s="135">
        <f ca="1">IF(OR($Z37=0,SSSModel!$C$4="CF"),AT37,
IF(LEFT($V37,3)="ON_",
     IF(SSSModel!$C$4="RR",SUMPRODUCT(OFFSET($AC37,0,0,1,$CB$2),OFFSET(Profiles!$K$28,($Z37-1)*(Profiles!$I$26+1)+CR$4-SSSModel!$C$3+1,0,1,$CB$2)),
     IF(SSSModel!$C$4="ECC",$EA37*$EB37*SUMPRODUCT(OFFSET($AC37,0,MAX(0,CR$4-$DZ37-$CA$4+1),1,MIN($DZ37,CR$4-$CA$4+1)),OFFSET(Escalation!$K$24,($Y37-1)*(Escalation!$I$22+1)+CR$4-SSSModel!$C$3+1,MAX(0,CR$4-$DZ37-$CA$4+1),1,MIN($DZ37,CR$4-$CA$4+1))),
     IF(SSSModel!$C$4="PV",AT37*$EA37*(1+SSSModel!$C$2),
     IF(SSSModel!$C$4="FCR",$EC37*SUM(OFFSET($AC37,0,MAX(CR$4-$AC$4-$DZ37+1,0),1,MIN($DZ37,CR$4-$AC$4+1))),0)))),
SUM($AC37:$BZ37)*
     IF(SSSModel!$C$4="RR",OFFSET(Profiles!$K$2,$Z37,MAX(Profiles!$C$2,AT$4-$W37)),
     IF(SSSModel!$C$4="ECC",$EA37*$EB37*IF(MAX(Escalation!$C$2,AT$4-$W37)&gt;$DZ37-1,0,OFFSET(Escalation!$K$2,$Y37,MAX(Escalation!$C$2,AT$4-$W37))),
     IF(SSSModel!$C$4="PV",IF(CR$4=$W37,$EA37*(1+SSSModel!$C$2),0),
     IF(SSSModel!$C$4="FCR",IF(AND(CR$4&gt;=$W37,OFFSET(Profiles!$K$2,$Z37,MAX(Profiles!$C$2,AT$4-$W37))&gt;0),$EC37,0),0))))))</f>
        <v>0</v>
      </c>
      <c r="CS37" s="135">
        <f ca="1">IF(OR($Z37=0,SSSModel!$C$4="CF"),AU37,
IF(LEFT($V37,3)="ON_",
     IF(SSSModel!$C$4="RR",SUMPRODUCT(OFFSET($AC37,0,0,1,$CB$2),OFFSET(Profiles!$K$28,($Z37-1)*(Profiles!$I$26+1)+CS$4-SSSModel!$C$3+1,0,1,$CB$2)),
     IF(SSSModel!$C$4="ECC",$EA37*$EB37*SUMPRODUCT(OFFSET($AC37,0,MAX(0,CS$4-$DZ37-$CA$4+1),1,MIN($DZ37,CS$4-$CA$4+1)),OFFSET(Escalation!$K$24,($Y37-1)*(Escalation!$I$22+1)+CS$4-SSSModel!$C$3+1,MAX(0,CS$4-$DZ37-$CA$4+1),1,MIN($DZ37,CS$4-$CA$4+1))),
     IF(SSSModel!$C$4="PV",AU37*$EA37*(1+SSSModel!$C$2),
     IF(SSSModel!$C$4="FCR",$EC37*SUM(OFFSET($AC37,0,MAX(CS$4-$AC$4-$DZ37+1,0),1,MIN($DZ37,CS$4-$AC$4+1))),0)))),
SUM($AC37:$BZ37)*
     IF(SSSModel!$C$4="RR",OFFSET(Profiles!$K$2,$Z37,MAX(Profiles!$C$2,AU$4-$W37)),
     IF(SSSModel!$C$4="ECC",$EA37*$EB37*IF(MAX(Escalation!$C$2,AU$4-$W37)&gt;$DZ37-1,0,OFFSET(Escalation!$K$2,$Y37,MAX(Escalation!$C$2,AU$4-$W37))),
     IF(SSSModel!$C$4="PV",IF(CS$4=$W37,$EA37*(1+SSSModel!$C$2),0),
     IF(SSSModel!$C$4="FCR",IF(AND(CS$4&gt;=$W37,OFFSET(Profiles!$K$2,$Z37,MAX(Profiles!$C$2,AU$4-$W37))&gt;0),$EC37,0),0))))))</f>
        <v>0</v>
      </c>
      <c r="CT37" s="135">
        <f ca="1">IF(OR($Z37=0,SSSModel!$C$4="CF"),AV37,
IF(LEFT($V37,3)="ON_",
     IF(SSSModel!$C$4="RR",SUMPRODUCT(OFFSET($AC37,0,0,1,$CB$2),OFFSET(Profiles!$K$28,($Z37-1)*(Profiles!$I$26+1)+CT$4-SSSModel!$C$3+1,0,1,$CB$2)),
     IF(SSSModel!$C$4="ECC",$EA37*$EB37*SUMPRODUCT(OFFSET($AC37,0,MAX(0,CT$4-$DZ37-$CA$4+1),1,MIN($DZ37,CT$4-$CA$4+1)),OFFSET(Escalation!$K$24,($Y37-1)*(Escalation!$I$22+1)+CT$4-SSSModel!$C$3+1,MAX(0,CT$4-$DZ37-$CA$4+1),1,MIN($DZ37,CT$4-$CA$4+1))),
     IF(SSSModel!$C$4="PV",AV37*$EA37*(1+SSSModel!$C$2),
     IF(SSSModel!$C$4="FCR",$EC37*SUM(OFFSET($AC37,0,MAX(CT$4-$AC$4-$DZ37+1,0),1,MIN($DZ37,CT$4-$AC$4+1))),0)))),
SUM($AC37:$BZ37)*
     IF(SSSModel!$C$4="RR",OFFSET(Profiles!$K$2,$Z37,MAX(Profiles!$C$2,AV$4-$W37)),
     IF(SSSModel!$C$4="ECC",$EA37*$EB37*IF(MAX(Escalation!$C$2,AV$4-$W37)&gt;$DZ37-1,0,OFFSET(Escalation!$K$2,$Y37,MAX(Escalation!$C$2,AV$4-$W37))),
     IF(SSSModel!$C$4="PV",IF(CT$4=$W37,$EA37*(1+SSSModel!$C$2),0),
     IF(SSSModel!$C$4="FCR",IF(AND(CT$4&gt;=$W37,OFFSET(Profiles!$K$2,$Z37,MAX(Profiles!$C$2,AV$4-$W37))&gt;0),$EC37,0),0))))))</f>
        <v>0</v>
      </c>
      <c r="CU37" s="135">
        <f ca="1">IF(OR($Z37=0,SSSModel!$C$4="CF"),AW37,
IF(LEFT($V37,3)="ON_",
     IF(SSSModel!$C$4="RR",SUMPRODUCT(OFFSET($AC37,0,0,1,$CB$2),OFFSET(Profiles!$K$28,($Z37-1)*(Profiles!$I$26+1)+CU$4-SSSModel!$C$3+1,0,1,$CB$2)),
     IF(SSSModel!$C$4="ECC",$EA37*$EB37*SUMPRODUCT(OFFSET($AC37,0,MAX(0,CU$4-$DZ37-$CA$4+1),1,MIN($DZ37,CU$4-$CA$4+1)),OFFSET(Escalation!$K$24,($Y37-1)*(Escalation!$I$22+1)+CU$4-SSSModel!$C$3+1,MAX(0,CU$4-$DZ37-$CA$4+1),1,MIN($DZ37,CU$4-$CA$4+1))),
     IF(SSSModel!$C$4="PV",AW37*$EA37*(1+SSSModel!$C$2),
     IF(SSSModel!$C$4="FCR",$EC37*SUM(OFFSET($AC37,0,MAX(CU$4-$AC$4-$DZ37+1,0),1,MIN($DZ37,CU$4-$AC$4+1))),0)))),
SUM($AC37:$BZ37)*
     IF(SSSModel!$C$4="RR",OFFSET(Profiles!$K$2,$Z37,MAX(Profiles!$C$2,AW$4-$W37)),
     IF(SSSModel!$C$4="ECC",$EA37*$EB37*IF(MAX(Escalation!$C$2,AW$4-$W37)&gt;$DZ37-1,0,OFFSET(Escalation!$K$2,$Y37,MAX(Escalation!$C$2,AW$4-$W37))),
     IF(SSSModel!$C$4="PV",IF(CU$4=$W37,$EA37*(1+SSSModel!$C$2),0),
     IF(SSSModel!$C$4="FCR",IF(AND(CU$4&gt;=$W37,OFFSET(Profiles!$K$2,$Z37,MAX(Profiles!$C$2,AW$4-$W37))&gt;0),$EC37,0),0))))))</f>
        <v>0</v>
      </c>
      <c r="CV37" s="135">
        <f ca="1">IF(OR($Z37=0,SSSModel!$C$4="CF"),AX37,
IF(LEFT($V37,3)="ON_",
     IF(SSSModel!$C$4="RR",SUMPRODUCT(OFFSET($AC37,0,0,1,$CB$2),OFFSET(Profiles!$K$28,($Z37-1)*(Profiles!$I$26+1)+CV$4-SSSModel!$C$3+1,0,1,$CB$2)),
     IF(SSSModel!$C$4="ECC",$EA37*$EB37*SUMPRODUCT(OFFSET($AC37,0,MAX(0,CV$4-$DZ37-$CA$4+1),1,MIN($DZ37,CV$4-$CA$4+1)),OFFSET(Escalation!$K$24,($Y37-1)*(Escalation!$I$22+1)+CV$4-SSSModel!$C$3+1,MAX(0,CV$4-$DZ37-$CA$4+1),1,MIN($DZ37,CV$4-$CA$4+1))),
     IF(SSSModel!$C$4="PV",AX37*$EA37*(1+SSSModel!$C$2),
     IF(SSSModel!$C$4="FCR",$EC37*SUM(OFFSET($AC37,0,MAX(CV$4-$AC$4-$DZ37+1,0),1,MIN($DZ37,CV$4-$AC$4+1))),0)))),
SUM($AC37:$BZ37)*
     IF(SSSModel!$C$4="RR",OFFSET(Profiles!$K$2,$Z37,MAX(Profiles!$C$2,AX$4-$W37)),
     IF(SSSModel!$C$4="ECC",$EA37*$EB37*IF(MAX(Escalation!$C$2,AX$4-$W37)&gt;$DZ37-1,0,OFFSET(Escalation!$K$2,$Y37,MAX(Escalation!$C$2,AX$4-$W37))),
     IF(SSSModel!$C$4="PV",IF(CV$4=$W37,$EA37*(1+SSSModel!$C$2),0),
     IF(SSSModel!$C$4="FCR",IF(AND(CV$4&gt;=$W37,OFFSET(Profiles!$K$2,$Z37,MAX(Profiles!$C$2,AX$4-$W37))&gt;0),$EC37,0),0))))))</f>
        <v>0</v>
      </c>
      <c r="CW37" s="135">
        <f ca="1">IF(OR($Z37=0,SSSModel!$C$4="CF"),AY37,
IF(LEFT($V37,3)="ON_",
     IF(SSSModel!$C$4="RR",SUMPRODUCT(OFFSET($AC37,0,0,1,$CB$2),OFFSET(Profiles!$K$28,($Z37-1)*(Profiles!$I$26+1)+CW$4-SSSModel!$C$3+1,0,1,$CB$2)),
     IF(SSSModel!$C$4="ECC",$EA37*$EB37*SUMPRODUCT(OFFSET($AC37,0,MAX(0,CW$4-$DZ37-$CA$4+1),1,MIN($DZ37,CW$4-$CA$4+1)),OFFSET(Escalation!$K$24,($Y37-1)*(Escalation!$I$22+1)+CW$4-SSSModel!$C$3+1,MAX(0,CW$4-$DZ37-$CA$4+1),1,MIN($DZ37,CW$4-$CA$4+1))),
     IF(SSSModel!$C$4="PV",AY37*$EA37*(1+SSSModel!$C$2),
     IF(SSSModel!$C$4="FCR",$EC37*SUM(OFFSET($AC37,0,MAX(CW$4-$AC$4-$DZ37+1,0),1,MIN($DZ37,CW$4-$AC$4+1))),0)))),
SUM($AC37:$BZ37)*
     IF(SSSModel!$C$4="RR",OFFSET(Profiles!$K$2,$Z37,MAX(Profiles!$C$2,AY$4-$W37)),
     IF(SSSModel!$C$4="ECC",$EA37*$EB37*IF(MAX(Escalation!$C$2,AY$4-$W37)&gt;$DZ37-1,0,OFFSET(Escalation!$K$2,$Y37,MAX(Escalation!$C$2,AY$4-$W37))),
     IF(SSSModel!$C$4="PV",IF(CW$4=$W37,$EA37*(1+SSSModel!$C$2),0),
     IF(SSSModel!$C$4="FCR",IF(AND(CW$4&gt;=$W37,OFFSET(Profiles!$K$2,$Z37,MAX(Profiles!$C$2,AY$4-$W37))&gt;0),$EC37,0),0))))))</f>
        <v>0</v>
      </c>
      <c r="CX37" s="135">
        <f ca="1">IF(OR($Z37=0,SSSModel!$C$4="CF"),AZ37,
IF(LEFT($V37,3)="ON_",
     IF(SSSModel!$C$4="RR",SUMPRODUCT(OFFSET($AC37,0,0,1,$CB$2),OFFSET(Profiles!$K$28,($Z37-1)*(Profiles!$I$26+1)+CX$4-SSSModel!$C$3+1,0,1,$CB$2)),
     IF(SSSModel!$C$4="ECC",$EA37*$EB37*SUMPRODUCT(OFFSET($AC37,0,MAX(0,CX$4-$DZ37-$CA$4+1),1,MIN($DZ37,CX$4-$CA$4+1)),OFFSET(Escalation!$K$24,($Y37-1)*(Escalation!$I$22+1)+CX$4-SSSModel!$C$3+1,MAX(0,CX$4-$DZ37-$CA$4+1),1,MIN($DZ37,CX$4-$CA$4+1))),
     IF(SSSModel!$C$4="PV",AZ37*$EA37*(1+SSSModel!$C$2),
     IF(SSSModel!$C$4="FCR",$EC37*SUM(OFFSET($AC37,0,MAX(CX$4-$AC$4-$DZ37+1,0),1,MIN($DZ37,CX$4-$AC$4+1))),0)))),
SUM($AC37:$BZ37)*
     IF(SSSModel!$C$4="RR",OFFSET(Profiles!$K$2,$Z37,MAX(Profiles!$C$2,AZ$4-$W37)),
     IF(SSSModel!$C$4="ECC",$EA37*$EB37*IF(MAX(Escalation!$C$2,AZ$4-$W37)&gt;$DZ37-1,0,OFFSET(Escalation!$K$2,$Y37,MAX(Escalation!$C$2,AZ$4-$W37))),
     IF(SSSModel!$C$4="PV",IF(CX$4=$W37,$EA37*(1+SSSModel!$C$2),0),
     IF(SSSModel!$C$4="FCR",IF(AND(CX$4&gt;=$W37,OFFSET(Profiles!$K$2,$Z37,MAX(Profiles!$C$2,AZ$4-$W37))&gt;0),$EC37,0),0))))))</f>
        <v>0</v>
      </c>
      <c r="CY37" s="135">
        <f ca="1">IF(OR($Z37=0,SSSModel!$C$4="CF"),BA37,
IF(LEFT($V37,3)="ON_",
     IF(SSSModel!$C$4="RR",SUMPRODUCT(OFFSET($AC37,0,0,1,$CB$2),OFFSET(Profiles!$K$28,($Z37-1)*(Profiles!$I$26+1)+CY$4-SSSModel!$C$3+1,0,1,$CB$2)),
     IF(SSSModel!$C$4="ECC",$EA37*$EB37*SUMPRODUCT(OFFSET($AC37,0,MAX(0,CY$4-$DZ37-$CA$4+1),1,MIN($DZ37,CY$4-$CA$4+1)),OFFSET(Escalation!$K$24,($Y37-1)*(Escalation!$I$22+1)+CY$4-SSSModel!$C$3+1,MAX(0,CY$4-$DZ37-$CA$4+1),1,MIN($DZ37,CY$4-$CA$4+1))),
     IF(SSSModel!$C$4="PV",BA37*$EA37*(1+SSSModel!$C$2),
     IF(SSSModel!$C$4="FCR",$EC37*SUM(OFFSET($AC37,0,MAX(CY$4-$AC$4-$DZ37+1,0),1,MIN($DZ37,CY$4-$AC$4+1))),0)))),
SUM($AC37:$BZ37)*
     IF(SSSModel!$C$4="RR",OFFSET(Profiles!$K$2,$Z37,MAX(Profiles!$C$2,BA$4-$W37)),
     IF(SSSModel!$C$4="ECC",$EA37*$EB37*IF(MAX(Escalation!$C$2,BA$4-$W37)&gt;$DZ37-1,0,OFFSET(Escalation!$K$2,$Y37,MAX(Escalation!$C$2,BA$4-$W37))),
     IF(SSSModel!$C$4="PV",IF(CY$4=$W37,$EA37*(1+SSSModel!$C$2),0),
     IF(SSSModel!$C$4="FCR",IF(AND(CY$4&gt;=$W37,OFFSET(Profiles!$K$2,$Z37,MAX(Profiles!$C$2,BA$4-$W37))&gt;0),$EC37,0),0))))))</f>
        <v>0</v>
      </c>
      <c r="CZ37" s="135">
        <f ca="1">IF(OR($Z37=0,SSSModel!$C$4="CF"),BB37,
IF(LEFT($V37,3)="ON_",
     IF(SSSModel!$C$4="RR",SUMPRODUCT(OFFSET($AC37,0,0,1,$CB$2),OFFSET(Profiles!$K$28,($Z37-1)*(Profiles!$I$26+1)+CZ$4-SSSModel!$C$3+1,0,1,$CB$2)),
     IF(SSSModel!$C$4="ECC",$EA37*$EB37*SUMPRODUCT(OFFSET($AC37,0,MAX(0,CZ$4-$DZ37-$CA$4+1),1,MIN($DZ37,CZ$4-$CA$4+1)),OFFSET(Escalation!$K$24,($Y37-1)*(Escalation!$I$22+1)+CZ$4-SSSModel!$C$3+1,MAX(0,CZ$4-$DZ37-$CA$4+1),1,MIN($DZ37,CZ$4-$CA$4+1))),
     IF(SSSModel!$C$4="PV",BB37*$EA37*(1+SSSModel!$C$2),
     IF(SSSModel!$C$4="FCR",$EC37*SUM(OFFSET($AC37,0,MAX(CZ$4-$AC$4-$DZ37+1,0),1,MIN($DZ37,CZ$4-$AC$4+1))),0)))),
SUM($AC37:$BZ37)*
     IF(SSSModel!$C$4="RR",OFFSET(Profiles!$K$2,$Z37,MAX(Profiles!$C$2,BB$4-$W37)),
     IF(SSSModel!$C$4="ECC",$EA37*$EB37*IF(MAX(Escalation!$C$2,BB$4-$W37)&gt;$DZ37-1,0,OFFSET(Escalation!$K$2,$Y37,MAX(Escalation!$C$2,BB$4-$W37))),
     IF(SSSModel!$C$4="PV",IF(CZ$4=$W37,$EA37*(1+SSSModel!$C$2),0),
     IF(SSSModel!$C$4="FCR",IF(AND(CZ$4&gt;=$W37,OFFSET(Profiles!$K$2,$Z37,MAX(Profiles!$C$2,BB$4-$W37))&gt;0),$EC37,0),0))))))</f>
        <v>0</v>
      </c>
      <c r="DA37" s="135">
        <f ca="1">IF(OR($Z37=0,SSSModel!$C$4="CF"),BC37,
IF(LEFT($V37,3)="ON_",
     IF(SSSModel!$C$4="RR",SUMPRODUCT(OFFSET($AC37,0,0,1,$CB$2),OFFSET(Profiles!$K$28,($Z37-1)*(Profiles!$I$26+1)+DA$4-SSSModel!$C$3+1,0,1,$CB$2)),
     IF(SSSModel!$C$4="ECC",$EA37*$EB37*SUMPRODUCT(OFFSET($AC37,0,MAX(0,DA$4-$DZ37-$CA$4+1),1,MIN($DZ37,DA$4-$CA$4+1)),OFFSET(Escalation!$K$24,($Y37-1)*(Escalation!$I$22+1)+DA$4-SSSModel!$C$3+1,MAX(0,DA$4-$DZ37-$CA$4+1),1,MIN($DZ37,DA$4-$CA$4+1))),
     IF(SSSModel!$C$4="PV",BC37*$EA37*(1+SSSModel!$C$2),
     IF(SSSModel!$C$4="FCR",$EC37*SUM(OFFSET($AC37,0,MAX(DA$4-$AC$4-$DZ37+1,0),1,MIN($DZ37,DA$4-$AC$4+1))),0)))),
SUM($AC37:$BZ37)*
     IF(SSSModel!$C$4="RR",OFFSET(Profiles!$K$2,$Z37,MAX(Profiles!$C$2,BC$4-$W37)),
     IF(SSSModel!$C$4="ECC",$EA37*$EB37*IF(MAX(Escalation!$C$2,BC$4-$W37)&gt;$DZ37-1,0,OFFSET(Escalation!$K$2,$Y37,MAX(Escalation!$C$2,BC$4-$W37))),
     IF(SSSModel!$C$4="PV",IF(DA$4=$W37,$EA37*(1+SSSModel!$C$2),0),
     IF(SSSModel!$C$4="FCR",IF(AND(DA$4&gt;=$W37,OFFSET(Profiles!$K$2,$Z37,MAX(Profiles!$C$2,BC$4-$W37))&gt;0),$EC37,0),0))))))</f>
        <v>0</v>
      </c>
      <c r="DB37" s="135">
        <f ca="1">IF(OR($Z37=0,SSSModel!$C$4="CF"),BD37,
IF(LEFT($V37,3)="ON_",
     IF(SSSModel!$C$4="RR",SUMPRODUCT(OFFSET($AC37,0,0,1,$CB$2),OFFSET(Profiles!$K$28,($Z37-1)*(Profiles!$I$26+1)+DB$4-SSSModel!$C$3+1,0,1,$CB$2)),
     IF(SSSModel!$C$4="ECC",$EA37*$EB37*SUMPRODUCT(OFFSET($AC37,0,MAX(0,DB$4-$DZ37-$CA$4+1),1,MIN($DZ37,DB$4-$CA$4+1)),OFFSET(Escalation!$K$24,($Y37-1)*(Escalation!$I$22+1)+DB$4-SSSModel!$C$3+1,MAX(0,DB$4-$DZ37-$CA$4+1),1,MIN($DZ37,DB$4-$CA$4+1))),
     IF(SSSModel!$C$4="PV",BD37*$EA37*(1+SSSModel!$C$2),
     IF(SSSModel!$C$4="FCR",$EC37*SUM(OFFSET($AC37,0,MAX(DB$4-$AC$4-$DZ37+1,0),1,MIN($DZ37,DB$4-$AC$4+1))),0)))),
SUM($AC37:$BZ37)*
     IF(SSSModel!$C$4="RR",OFFSET(Profiles!$K$2,$Z37,MAX(Profiles!$C$2,BD$4-$W37)),
     IF(SSSModel!$C$4="ECC",$EA37*$EB37*IF(MAX(Escalation!$C$2,BD$4-$W37)&gt;$DZ37-1,0,OFFSET(Escalation!$K$2,$Y37,MAX(Escalation!$C$2,BD$4-$W37))),
     IF(SSSModel!$C$4="PV",IF(DB$4=$W37,$EA37*(1+SSSModel!$C$2),0),
     IF(SSSModel!$C$4="FCR",IF(AND(DB$4&gt;=$W37,OFFSET(Profiles!$K$2,$Z37,MAX(Profiles!$C$2,BD$4-$W37))&gt;0),$EC37,0),0))))))</f>
        <v>0</v>
      </c>
      <c r="DC37" s="135">
        <f ca="1">IF(OR($Z37=0,SSSModel!$C$4="CF"),BE37,
IF(LEFT($V37,3)="ON_",
     IF(SSSModel!$C$4="RR",SUMPRODUCT(OFFSET($AC37,0,0,1,$CB$2),OFFSET(Profiles!$K$28,($Z37-1)*(Profiles!$I$26+1)+DC$4-SSSModel!$C$3+1,0,1,$CB$2)),
     IF(SSSModel!$C$4="ECC",$EA37*$EB37*SUMPRODUCT(OFFSET($AC37,0,MAX(0,DC$4-$DZ37-$CA$4+1),1,MIN($DZ37,DC$4-$CA$4+1)),OFFSET(Escalation!$K$24,($Y37-1)*(Escalation!$I$22+1)+DC$4-SSSModel!$C$3+1,MAX(0,DC$4-$DZ37-$CA$4+1),1,MIN($DZ37,DC$4-$CA$4+1))),
     IF(SSSModel!$C$4="PV",BE37*$EA37*(1+SSSModel!$C$2),
     IF(SSSModel!$C$4="FCR",$EC37*SUM(OFFSET($AC37,0,MAX(DC$4-$AC$4-$DZ37+1,0),1,MIN($DZ37,DC$4-$AC$4+1))),0)))),
SUM($AC37:$BZ37)*
     IF(SSSModel!$C$4="RR",OFFSET(Profiles!$K$2,$Z37,MAX(Profiles!$C$2,BE$4-$W37)),
     IF(SSSModel!$C$4="ECC",$EA37*$EB37*IF(MAX(Escalation!$C$2,BE$4-$W37)&gt;$DZ37-1,0,OFFSET(Escalation!$K$2,$Y37,MAX(Escalation!$C$2,BE$4-$W37))),
     IF(SSSModel!$C$4="PV",IF(DC$4=$W37,$EA37*(1+SSSModel!$C$2),0),
     IF(SSSModel!$C$4="FCR",IF(AND(DC$4&gt;=$W37,OFFSET(Profiles!$K$2,$Z37,MAX(Profiles!$C$2,BE$4-$W37))&gt;0),$EC37,0),0))))))</f>
        <v>0</v>
      </c>
      <c r="DD37" s="135">
        <f ca="1">IF(OR($Z37=0,SSSModel!$C$4="CF"),BF37,
IF(LEFT($V37,3)="ON_",
     IF(SSSModel!$C$4="RR",SUMPRODUCT(OFFSET($AC37,0,0,1,$CB$2),OFFSET(Profiles!$K$28,($Z37-1)*(Profiles!$I$26+1)+DD$4-SSSModel!$C$3+1,0,1,$CB$2)),
     IF(SSSModel!$C$4="ECC",$EA37*$EB37*SUMPRODUCT(OFFSET($AC37,0,MAX(0,DD$4-$DZ37-$CA$4+1),1,MIN($DZ37,DD$4-$CA$4+1)),OFFSET(Escalation!$K$24,($Y37-1)*(Escalation!$I$22+1)+DD$4-SSSModel!$C$3+1,MAX(0,DD$4-$DZ37-$CA$4+1),1,MIN($DZ37,DD$4-$CA$4+1))),
     IF(SSSModel!$C$4="PV",BF37*$EA37*(1+SSSModel!$C$2),
     IF(SSSModel!$C$4="FCR",$EC37*SUM(OFFSET($AC37,0,MAX(DD$4-$AC$4-$DZ37+1,0),1,MIN($DZ37,DD$4-$AC$4+1))),0)))),
SUM($AC37:$BZ37)*
     IF(SSSModel!$C$4="RR",OFFSET(Profiles!$K$2,$Z37,MAX(Profiles!$C$2,BF$4-$W37)),
     IF(SSSModel!$C$4="ECC",$EA37*$EB37*IF(MAX(Escalation!$C$2,BF$4-$W37)&gt;$DZ37-1,0,OFFSET(Escalation!$K$2,$Y37,MAX(Escalation!$C$2,BF$4-$W37))),
     IF(SSSModel!$C$4="PV",IF(DD$4=$W37,$EA37*(1+SSSModel!$C$2),0),
     IF(SSSModel!$C$4="FCR",IF(AND(DD$4&gt;=$W37,OFFSET(Profiles!$K$2,$Z37,MAX(Profiles!$C$2,BF$4-$W37))&gt;0),$EC37,0),0))))))</f>
        <v>0</v>
      </c>
      <c r="DE37" s="135">
        <f ca="1">IF(OR($Z37=0,SSSModel!$C$4="CF"),BG37,
IF(LEFT($V37,3)="ON_",
     IF(SSSModel!$C$4="RR",SUMPRODUCT(OFFSET($AC37,0,0,1,$CB$2),OFFSET(Profiles!$K$28,($Z37-1)*(Profiles!$I$26+1)+DE$4-SSSModel!$C$3+1,0,1,$CB$2)),
     IF(SSSModel!$C$4="ECC",$EA37*$EB37*SUMPRODUCT(OFFSET($AC37,0,MAX(0,DE$4-$DZ37-$CA$4+1),1,MIN($DZ37,DE$4-$CA$4+1)),OFFSET(Escalation!$K$24,($Y37-1)*(Escalation!$I$22+1)+DE$4-SSSModel!$C$3+1,MAX(0,DE$4-$DZ37-$CA$4+1),1,MIN($DZ37,DE$4-$CA$4+1))),
     IF(SSSModel!$C$4="PV",BG37*$EA37*(1+SSSModel!$C$2),
     IF(SSSModel!$C$4="FCR",$EC37*SUM(OFFSET($AC37,0,MAX(DE$4-$AC$4-$DZ37+1,0),1,MIN($DZ37,DE$4-$AC$4+1))),0)))),
SUM($AC37:$BZ37)*
     IF(SSSModel!$C$4="RR",OFFSET(Profiles!$K$2,$Z37,MAX(Profiles!$C$2,BG$4-$W37)),
     IF(SSSModel!$C$4="ECC",$EA37*$EB37*IF(MAX(Escalation!$C$2,BG$4-$W37)&gt;$DZ37-1,0,OFFSET(Escalation!$K$2,$Y37,MAX(Escalation!$C$2,BG$4-$W37))),
     IF(SSSModel!$C$4="PV",IF(DE$4=$W37,$EA37*(1+SSSModel!$C$2),0),
     IF(SSSModel!$C$4="FCR",IF(AND(DE$4&gt;=$W37,OFFSET(Profiles!$K$2,$Z37,MAX(Profiles!$C$2,BG$4-$W37))&gt;0),$EC37,0),0))))))</f>
        <v>0</v>
      </c>
      <c r="DF37" s="135">
        <f ca="1">IF(OR($Z37=0,SSSModel!$C$4="CF"),BH37,
IF(LEFT($V37,3)="ON_",
     IF(SSSModel!$C$4="RR",SUMPRODUCT(OFFSET($AC37,0,0,1,$CB$2),OFFSET(Profiles!$K$28,($Z37-1)*(Profiles!$I$26+1)+DF$4-SSSModel!$C$3+1,0,1,$CB$2)),
     IF(SSSModel!$C$4="ECC",$EA37*$EB37*SUMPRODUCT(OFFSET($AC37,0,MAX(0,DF$4-$DZ37-$CA$4+1),1,MIN($DZ37,DF$4-$CA$4+1)),OFFSET(Escalation!$K$24,($Y37-1)*(Escalation!$I$22+1)+DF$4-SSSModel!$C$3+1,MAX(0,DF$4-$DZ37-$CA$4+1),1,MIN($DZ37,DF$4-$CA$4+1))),
     IF(SSSModel!$C$4="PV",BH37*$EA37*(1+SSSModel!$C$2),
     IF(SSSModel!$C$4="FCR",$EC37*SUM(OFFSET($AC37,0,MAX(DF$4-$AC$4-$DZ37+1,0),1,MIN($DZ37,DF$4-$AC$4+1))),0)))),
SUM($AC37:$BZ37)*
     IF(SSSModel!$C$4="RR",OFFSET(Profiles!$K$2,$Z37,MAX(Profiles!$C$2,BH$4-$W37)),
     IF(SSSModel!$C$4="ECC",$EA37*$EB37*IF(MAX(Escalation!$C$2,BH$4-$W37)&gt;$DZ37-1,0,OFFSET(Escalation!$K$2,$Y37,MAX(Escalation!$C$2,BH$4-$W37))),
     IF(SSSModel!$C$4="PV",IF(DF$4=$W37,$EA37*(1+SSSModel!$C$2),0),
     IF(SSSModel!$C$4="FCR",IF(AND(DF$4&gt;=$W37,OFFSET(Profiles!$K$2,$Z37,MAX(Profiles!$C$2,BH$4-$W37))&gt;0),$EC37,0),0))))))</f>
        <v>0</v>
      </c>
      <c r="DG37" s="135">
        <f ca="1">IF(OR($Z37=0,SSSModel!$C$4="CF"),BI37,
IF(LEFT($V37,3)="ON_",
     IF(SSSModel!$C$4="RR",SUMPRODUCT(OFFSET($AC37,0,0,1,$CB$2),OFFSET(Profiles!$K$28,($Z37-1)*(Profiles!$I$26+1)+DG$4-SSSModel!$C$3+1,0,1,$CB$2)),
     IF(SSSModel!$C$4="ECC",$EA37*$EB37*SUMPRODUCT(OFFSET($AC37,0,MAX(0,DG$4-$DZ37-$CA$4+1),1,MIN($DZ37,DG$4-$CA$4+1)),OFFSET(Escalation!$K$24,($Y37-1)*(Escalation!$I$22+1)+DG$4-SSSModel!$C$3+1,MAX(0,DG$4-$DZ37-$CA$4+1),1,MIN($DZ37,DG$4-$CA$4+1))),
     IF(SSSModel!$C$4="PV",BI37*$EA37*(1+SSSModel!$C$2),
     IF(SSSModel!$C$4="FCR",$EC37*SUM(OFFSET($AC37,0,MAX(DG$4-$AC$4-$DZ37+1,0),1,MIN($DZ37,DG$4-$AC$4+1))),0)))),
SUM($AC37:$BZ37)*
     IF(SSSModel!$C$4="RR",OFFSET(Profiles!$K$2,$Z37,MAX(Profiles!$C$2,BI$4-$W37)),
     IF(SSSModel!$C$4="ECC",$EA37*$EB37*IF(MAX(Escalation!$C$2,BI$4-$W37)&gt;$DZ37-1,0,OFFSET(Escalation!$K$2,$Y37,MAX(Escalation!$C$2,BI$4-$W37))),
     IF(SSSModel!$C$4="PV",IF(DG$4=$W37,$EA37*(1+SSSModel!$C$2),0),
     IF(SSSModel!$C$4="FCR",IF(AND(DG$4&gt;=$W37,OFFSET(Profiles!$K$2,$Z37,MAX(Profiles!$C$2,BI$4-$W37))&gt;0),$EC37,0),0))))))</f>
        <v>0</v>
      </c>
      <c r="DH37" s="135">
        <f ca="1">IF(OR($Z37=0,SSSModel!$C$4="CF"),BJ37,
IF(LEFT($V37,3)="ON_",
     IF(SSSModel!$C$4="RR",SUMPRODUCT(OFFSET($AC37,0,0,1,$CB$2),OFFSET(Profiles!$K$28,($Z37-1)*(Profiles!$I$26+1)+DH$4-SSSModel!$C$3+1,0,1,$CB$2)),
     IF(SSSModel!$C$4="ECC",$EA37*$EB37*SUMPRODUCT(OFFSET($AC37,0,MAX(0,DH$4-$DZ37-$CA$4+1),1,MIN($DZ37,DH$4-$CA$4+1)),OFFSET(Escalation!$K$24,($Y37-1)*(Escalation!$I$22+1)+DH$4-SSSModel!$C$3+1,MAX(0,DH$4-$DZ37-$CA$4+1),1,MIN($DZ37,DH$4-$CA$4+1))),
     IF(SSSModel!$C$4="PV",BJ37*$EA37*(1+SSSModel!$C$2),
     IF(SSSModel!$C$4="FCR",$EC37*SUM(OFFSET($AC37,0,MAX(DH$4-$AC$4-$DZ37+1,0),1,MIN($DZ37,DH$4-$AC$4+1))),0)))),
SUM($AC37:$BZ37)*
     IF(SSSModel!$C$4="RR",OFFSET(Profiles!$K$2,$Z37,MAX(Profiles!$C$2,BJ$4-$W37)),
     IF(SSSModel!$C$4="ECC",$EA37*$EB37*IF(MAX(Escalation!$C$2,BJ$4-$W37)&gt;$DZ37-1,0,OFFSET(Escalation!$K$2,$Y37,MAX(Escalation!$C$2,BJ$4-$W37))),
     IF(SSSModel!$C$4="PV",IF(DH$4=$W37,$EA37*(1+SSSModel!$C$2),0),
     IF(SSSModel!$C$4="FCR",IF(AND(DH$4&gt;=$W37,OFFSET(Profiles!$K$2,$Z37,MAX(Profiles!$C$2,BJ$4-$W37))&gt;0),$EC37,0),0))))))</f>
        <v>0</v>
      </c>
      <c r="DI37" s="135">
        <f ca="1">IF(OR($Z37=0,SSSModel!$C$4="CF"),BK37,
IF(LEFT($V37,3)="ON_",
     IF(SSSModel!$C$4="RR",SUMPRODUCT(OFFSET($AC37,0,0,1,$CB$2),OFFSET(Profiles!$K$28,($Z37-1)*(Profiles!$I$26+1)+DI$4-SSSModel!$C$3+1,0,1,$CB$2)),
     IF(SSSModel!$C$4="ECC",$EA37*$EB37*SUMPRODUCT(OFFSET($AC37,0,MAX(0,DI$4-$DZ37-$CA$4+1),1,MIN($DZ37,DI$4-$CA$4+1)),OFFSET(Escalation!$K$24,($Y37-1)*(Escalation!$I$22+1)+DI$4-SSSModel!$C$3+1,MAX(0,DI$4-$DZ37-$CA$4+1),1,MIN($DZ37,DI$4-$CA$4+1))),
     IF(SSSModel!$C$4="PV",BK37*$EA37*(1+SSSModel!$C$2),
     IF(SSSModel!$C$4="FCR",$EC37*SUM(OFFSET($AC37,0,MAX(DI$4-$AC$4-$DZ37+1,0),1,MIN($DZ37,DI$4-$AC$4+1))),0)))),
SUM($AC37:$BZ37)*
     IF(SSSModel!$C$4="RR",OFFSET(Profiles!$K$2,$Z37,MAX(Profiles!$C$2,BK$4-$W37)),
     IF(SSSModel!$C$4="ECC",$EA37*$EB37*IF(MAX(Escalation!$C$2,BK$4-$W37)&gt;$DZ37-1,0,OFFSET(Escalation!$K$2,$Y37,MAX(Escalation!$C$2,BK$4-$W37))),
     IF(SSSModel!$C$4="PV",IF(DI$4=$W37,$EA37*(1+SSSModel!$C$2),0),
     IF(SSSModel!$C$4="FCR",IF(AND(DI$4&gt;=$W37,OFFSET(Profiles!$K$2,$Z37,MAX(Profiles!$C$2,BK$4-$W37))&gt;0),$EC37,0),0))))))</f>
        <v>0</v>
      </c>
      <c r="DJ37" s="135">
        <f ca="1">IF(OR($Z37=0,SSSModel!$C$4="CF"),BL37,
IF(LEFT($V37,3)="ON_",
     IF(SSSModel!$C$4="RR",SUMPRODUCT(OFFSET($AC37,0,0,1,$CB$2),OFFSET(Profiles!$K$28,($Z37-1)*(Profiles!$I$26+1)+DJ$4-SSSModel!$C$3+1,0,1,$CB$2)),
     IF(SSSModel!$C$4="ECC",$EA37*$EB37*SUMPRODUCT(OFFSET($AC37,0,MAX(0,DJ$4-$DZ37-$CA$4+1),1,MIN($DZ37,DJ$4-$CA$4+1)),OFFSET(Escalation!$K$24,($Y37-1)*(Escalation!$I$22+1)+DJ$4-SSSModel!$C$3+1,MAX(0,DJ$4-$DZ37-$CA$4+1),1,MIN($DZ37,DJ$4-$CA$4+1))),
     IF(SSSModel!$C$4="PV",BL37*$EA37*(1+SSSModel!$C$2),
     IF(SSSModel!$C$4="FCR",$EC37*SUM(OFFSET($AC37,0,MAX(DJ$4-$AC$4-$DZ37+1,0),1,MIN($DZ37,DJ$4-$AC$4+1))),0)))),
SUM($AC37:$BZ37)*
     IF(SSSModel!$C$4="RR",OFFSET(Profiles!$K$2,$Z37,MAX(Profiles!$C$2,BL$4-$W37)),
     IF(SSSModel!$C$4="ECC",$EA37*$EB37*IF(MAX(Escalation!$C$2,BL$4-$W37)&gt;$DZ37-1,0,OFFSET(Escalation!$K$2,$Y37,MAX(Escalation!$C$2,BL$4-$W37))),
     IF(SSSModel!$C$4="PV",IF(DJ$4=$W37,$EA37*(1+SSSModel!$C$2),0),
     IF(SSSModel!$C$4="FCR",IF(AND(DJ$4&gt;=$W37,OFFSET(Profiles!$K$2,$Z37,MAX(Profiles!$C$2,BL$4-$W37))&gt;0),$EC37,0),0))))))</f>
        <v>0</v>
      </c>
      <c r="DK37" s="135">
        <f ca="1">IF(OR($Z37=0,SSSModel!$C$4="CF"),BM37,
IF(LEFT($V37,3)="ON_",
     IF(SSSModel!$C$4="RR",SUMPRODUCT(OFFSET($AC37,0,0,1,$CB$2),OFFSET(Profiles!$K$28,($Z37-1)*(Profiles!$I$26+1)+DK$4-SSSModel!$C$3+1,0,1,$CB$2)),
     IF(SSSModel!$C$4="ECC",$EA37*$EB37*SUMPRODUCT(OFFSET($AC37,0,MAX(0,DK$4-$DZ37-$CA$4+1),1,MIN($DZ37,DK$4-$CA$4+1)),OFFSET(Escalation!$K$24,($Y37-1)*(Escalation!$I$22+1)+DK$4-SSSModel!$C$3+1,MAX(0,DK$4-$DZ37-$CA$4+1),1,MIN($DZ37,DK$4-$CA$4+1))),
     IF(SSSModel!$C$4="PV",BM37*$EA37*(1+SSSModel!$C$2),
     IF(SSSModel!$C$4="FCR",$EC37*SUM(OFFSET($AC37,0,MAX(DK$4-$AC$4-$DZ37+1,0),1,MIN($DZ37,DK$4-$AC$4+1))),0)))),
SUM($AC37:$BZ37)*
     IF(SSSModel!$C$4="RR",OFFSET(Profiles!$K$2,$Z37,MAX(Profiles!$C$2,BM$4-$W37)),
     IF(SSSModel!$C$4="ECC",$EA37*$EB37*IF(MAX(Escalation!$C$2,BM$4-$W37)&gt;$DZ37-1,0,OFFSET(Escalation!$K$2,$Y37,MAX(Escalation!$C$2,BM$4-$W37))),
     IF(SSSModel!$C$4="PV",IF(DK$4=$W37,$EA37*(1+SSSModel!$C$2),0),
     IF(SSSModel!$C$4="FCR",IF(AND(DK$4&gt;=$W37,OFFSET(Profiles!$K$2,$Z37,MAX(Profiles!$C$2,BM$4-$W37))&gt;0),$EC37,0),0))))))</f>
        <v>0</v>
      </c>
      <c r="DL37" s="135">
        <f ca="1">IF(OR($Z37=0,SSSModel!$C$4="CF"),BN37,
IF(LEFT($V37,3)="ON_",
     IF(SSSModel!$C$4="RR",SUMPRODUCT(OFFSET($AC37,0,0,1,$CB$2),OFFSET(Profiles!$K$28,($Z37-1)*(Profiles!$I$26+1)+DL$4-SSSModel!$C$3+1,0,1,$CB$2)),
     IF(SSSModel!$C$4="ECC",$EA37*$EB37*SUMPRODUCT(OFFSET($AC37,0,MAX(0,DL$4-$DZ37-$CA$4+1),1,MIN($DZ37,DL$4-$CA$4+1)),OFFSET(Escalation!$K$24,($Y37-1)*(Escalation!$I$22+1)+DL$4-SSSModel!$C$3+1,MAX(0,DL$4-$DZ37-$CA$4+1),1,MIN($DZ37,DL$4-$CA$4+1))),
     IF(SSSModel!$C$4="PV",BN37*$EA37*(1+SSSModel!$C$2),
     IF(SSSModel!$C$4="FCR",$EC37*SUM(OFFSET($AC37,0,MAX(DL$4-$AC$4-$DZ37+1,0),1,MIN($DZ37,DL$4-$AC$4+1))),0)))),
SUM($AC37:$BZ37)*
     IF(SSSModel!$C$4="RR",OFFSET(Profiles!$K$2,$Z37,MAX(Profiles!$C$2,BN$4-$W37)),
     IF(SSSModel!$C$4="ECC",$EA37*$EB37*IF(MAX(Escalation!$C$2,BN$4-$W37)&gt;$DZ37-1,0,OFFSET(Escalation!$K$2,$Y37,MAX(Escalation!$C$2,BN$4-$W37))),
     IF(SSSModel!$C$4="PV",IF(DL$4=$W37,$EA37*(1+SSSModel!$C$2),0),
     IF(SSSModel!$C$4="FCR",IF(AND(DL$4&gt;=$W37,OFFSET(Profiles!$K$2,$Z37,MAX(Profiles!$C$2,BN$4-$W37))&gt;0),$EC37,0),0))))))</f>
        <v>0</v>
      </c>
      <c r="DM37" s="135">
        <f ca="1">IF(OR($Z37=0,SSSModel!$C$4="CF"),BO37,
IF(LEFT($V37,3)="ON_",
     IF(SSSModel!$C$4="RR",SUMPRODUCT(OFFSET($AC37,0,0,1,$CB$2),OFFSET(Profiles!$K$28,($Z37-1)*(Profiles!$I$26+1)+DM$4-SSSModel!$C$3+1,0,1,$CB$2)),
     IF(SSSModel!$C$4="ECC",$EA37*$EB37*SUMPRODUCT(OFFSET($AC37,0,MAX(0,DM$4-$DZ37-$CA$4+1),1,MIN($DZ37,DM$4-$CA$4+1)),OFFSET(Escalation!$K$24,($Y37-1)*(Escalation!$I$22+1)+DM$4-SSSModel!$C$3+1,MAX(0,DM$4-$DZ37-$CA$4+1),1,MIN($DZ37,DM$4-$CA$4+1))),
     IF(SSSModel!$C$4="PV",BO37*$EA37*(1+SSSModel!$C$2),
     IF(SSSModel!$C$4="FCR",$EC37*SUM(OFFSET($AC37,0,MAX(DM$4-$AC$4-$DZ37+1,0),1,MIN($DZ37,DM$4-$AC$4+1))),0)))),
SUM($AC37:$BZ37)*
     IF(SSSModel!$C$4="RR",OFFSET(Profiles!$K$2,$Z37,MAX(Profiles!$C$2,BO$4-$W37)),
     IF(SSSModel!$C$4="ECC",$EA37*$EB37*IF(MAX(Escalation!$C$2,BO$4-$W37)&gt;$DZ37-1,0,OFFSET(Escalation!$K$2,$Y37,MAX(Escalation!$C$2,BO$4-$W37))),
     IF(SSSModel!$C$4="PV",IF(DM$4=$W37,$EA37*(1+SSSModel!$C$2),0),
     IF(SSSModel!$C$4="FCR",IF(AND(DM$4&gt;=$W37,OFFSET(Profiles!$K$2,$Z37,MAX(Profiles!$C$2,BO$4-$W37))&gt;0),$EC37,0),0))))))</f>
        <v>0</v>
      </c>
      <c r="DN37" s="135">
        <f ca="1">IF(OR($Z37=0,SSSModel!$C$4="CF"),BP37,
IF(LEFT($V37,3)="ON_",
     IF(SSSModel!$C$4="RR",SUMPRODUCT(OFFSET($AC37,0,0,1,$CB$2),OFFSET(Profiles!$K$28,($Z37-1)*(Profiles!$I$26+1)+DN$4-SSSModel!$C$3+1,0,1,$CB$2)),
     IF(SSSModel!$C$4="ECC",$EA37*$EB37*SUMPRODUCT(OFFSET($AC37,0,MAX(0,DN$4-$DZ37-$CA$4+1),1,MIN($DZ37,DN$4-$CA$4+1)),OFFSET(Escalation!$K$24,($Y37-1)*(Escalation!$I$22+1)+DN$4-SSSModel!$C$3+1,MAX(0,DN$4-$DZ37-$CA$4+1),1,MIN($DZ37,DN$4-$CA$4+1))),
     IF(SSSModel!$C$4="PV",BP37*$EA37*(1+SSSModel!$C$2),
     IF(SSSModel!$C$4="FCR",$EC37*SUM(OFFSET($AC37,0,MAX(DN$4-$AC$4-$DZ37+1,0),1,MIN($DZ37,DN$4-$AC$4+1))),0)))),
SUM($AC37:$BZ37)*
     IF(SSSModel!$C$4="RR",OFFSET(Profiles!$K$2,$Z37,MAX(Profiles!$C$2,BP$4-$W37)),
     IF(SSSModel!$C$4="ECC",$EA37*$EB37*IF(MAX(Escalation!$C$2,BP$4-$W37)&gt;$DZ37-1,0,OFFSET(Escalation!$K$2,$Y37,MAX(Escalation!$C$2,BP$4-$W37))),
     IF(SSSModel!$C$4="PV",IF(DN$4=$W37,$EA37*(1+SSSModel!$C$2),0),
     IF(SSSModel!$C$4="FCR",IF(AND(DN$4&gt;=$W37,OFFSET(Profiles!$K$2,$Z37,MAX(Profiles!$C$2,BP$4-$W37))&gt;0),$EC37,0),0))))))</f>
        <v>0</v>
      </c>
      <c r="DO37" s="135">
        <f ca="1">IF(OR($Z37=0,SSSModel!$C$4="CF"),BQ37,
IF(LEFT($V37,3)="ON_",
     IF(SSSModel!$C$4="RR",SUMPRODUCT(OFFSET($AC37,0,0,1,$CB$2),OFFSET(Profiles!$K$28,($Z37-1)*(Profiles!$I$26+1)+DO$4-SSSModel!$C$3+1,0,1,$CB$2)),
     IF(SSSModel!$C$4="ECC",$EA37*$EB37*SUMPRODUCT(OFFSET($AC37,0,MAX(0,DO$4-$DZ37-$CA$4+1),1,MIN($DZ37,DO$4-$CA$4+1)),OFFSET(Escalation!$K$24,($Y37-1)*(Escalation!$I$22+1)+DO$4-SSSModel!$C$3+1,MAX(0,DO$4-$DZ37-$CA$4+1),1,MIN($DZ37,DO$4-$CA$4+1))),
     IF(SSSModel!$C$4="PV",BQ37*$EA37*(1+SSSModel!$C$2),
     IF(SSSModel!$C$4="FCR",$EC37*SUM(OFFSET($AC37,0,MAX(DO$4-$AC$4-$DZ37+1,0),1,MIN($DZ37,DO$4-$AC$4+1))),0)))),
SUM($AC37:$BZ37)*
     IF(SSSModel!$C$4="RR",OFFSET(Profiles!$K$2,$Z37,MAX(Profiles!$C$2,BQ$4-$W37)),
     IF(SSSModel!$C$4="ECC",$EA37*$EB37*IF(MAX(Escalation!$C$2,BQ$4-$W37)&gt;$DZ37-1,0,OFFSET(Escalation!$K$2,$Y37,MAX(Escalation!$C$2,BQ$4-$W37))),
     IF(SSSModel!$C$4="PV",IF(DO$4=$W37,$EA37*(1+SSSModel!$C$2),0),
     IF(SSSModel!$C$4="FCR",IF(AND(DO$4&gt;=$W37,OFFSET(Profiles!$K$2,$Z37,MAX(Profiles!$C$2,BQ$4-$W37))&gt;0),$EC37,0),0))))))</f>
        <v>0</v>
      </c>
      <c r="DP37" s="135">
        <f ca="1">IF(OR($Z37=0,SSSModel!$C$4="CF"),BR37,
IF(LEFT($V37,3)="ON_",
     IF(SSSModel!$C$4="RR",SUMPRODUCT(OFFSET($AC37,0,0,1,$CB$2),OFFSET(Profiles!$K$28,($Z37-1)*(Profiles!$I$26+1)+DP$4-SSSModel!$C$3+1,0,1,$CB$2)),
     IF(SSSModel!$C$4="ECC",$EA37*$EB37*SUMPRODUCT(OFFSET($AC37,0,MAX(0,DP$4-$DZ37-$CA$4+1),1,MIN($DZ37,DP$4-$CA$4+1)),OFFSET(Escalation!$K$24,($Y37-1)*(Escalation!$I$22+1)+DP$4-SSSModel!$C$3+1,MAX(0,DP$4-$DZ37-$CA$4+1),1,MIN($DZ37,DP$4-$CA$4+1))),
     IF(SSSModel!$C$4="PV",BR37*$EA37*(1+SSSModel!$C$2),
     IF(SSSModel!$C$4="FCR",$EC37*SUM(OFFSET($AC37,0,MAX(DP$4-$AC$4-$DZ37+1,0),1,MIN($DZ37,DP$4-$AC$4+1))),0)))),
SUM($AC37:$BZ37)*
     IF(SSSModel!$C$4="RR",OFFSET(Profiles!$K$2,$Z37,MAX(Profiles!$C$2,BR$4-$W37)),
     IF(SSSModel!$C$4="ECC",$EA37*$EB37*IF(MAX(Escalation!$C$2,BR$4-$W37)&gt;$DZ37-1,0,OFFSET(Escalation!$K$2,$Y37,MAX(Escalation!$C$2,BR$4-$W37))),
     IF(SSSModel!$C$4="PV",IF(DP$4=$W37,$EA37*(1+SSSModel!$C$2),0),
     IF(SSSModel!$C$4="FCR",IF(AND(DP$4&gt;=$W37,OFFSET(Profiles!$K$2,$Z37,MAX(Profiles!$C$2,BR$4-$W37))&gt;0),$EC37,0),0))))))</f>
        <v>0</v>
      </c>
      <c r="DQ37" s="135">
        <f ca="1">IF(OR($Z37=0,SSSModel!$C$4="CF"),BS37,
IF(LEFT($V37,3)="ON_",
     IF(SSSModel!$C$4="RR",SUMPRODUCT(OFFSET($AC37,0,0,1,$CB$2),OFFSET(Profiles!$K$28,($Z37-1)*(Profiles!$I$26+1)+DQ$4-SSSModel!$C$3+1,0,1,$CB$2)),
     IF(SSSModel!$C$4="ECC",$EA37*$EB37*SUMPRODUCT(OFFSET($AC37,0,MAX(0,DQ$4-$DZ37-$CA$4+1),1,MIN($DZ37,DQ$4-$CA$4+1)),OFFSET(Escalation!$K$24,($Y37-1)*(Escalation!$I$22+1)+DQ$4-SSSModel!$C$3+1,MAX(0,DQ$4-$DZ37-$CA$4+1),1,MIN($DZ37,DQ$4-$CA$4+1))),
     IF(SSSModel!$C$4="PV",BS37*$EA37*(1+SSSModel!$C$2),
     IF(SSSModel!$C$4="FCR",$EC37*SUM(OFFSET($AC37,0,MAX(DQ$4-$AC$4-$DZ37+1,0),1,MIN($DZ37,DQ$4-$AC$4+1))),0)))),
SUM($AC37:$BZ37)*
     IF(SSSModel!$C$4="RR",OFFSET(Profiles!$K$2,$Z37,MAX(Profiles!$C$2,BS$4-$W37)),
     IF(SSSModel!$C$4="ECC",$EA37*$EB37*IF(MAX(Escalation!$C$2,BS$4-$W37)&gt;$DZ37-1,0,OFFSET(Escalation!$K$2,$Y37,MAX(Escalation!$C$2,BS$4-$W37))),
     IF(SSSModel!$C$4="PV",IF(DQ$4=$W37,$EA37*(1+SSSModel!$C$2),0),
     IF(SSSModel!$C$4="FCR",IF(AND(DQ$4&gt;=$W37,OFFSET(Profiles!$K$2,$Z37,MAX(Profiles!$C$2,BS$4-$W37))&gt;0),$EC37,0),0))))))</f>
        <v>0</v>
      </c>
      <c r="DR37" s="135">
        <f ca="1">IF(OR($Z37=0,SSSModel!$C$4="CF"),BT37,
IF(LEFT($V37,3)="ON_",
     IF(SSSModel!$C$4="RR",SUMPRODUCT(OFFSET($AC37,0,0,1,$CB$2),OFFSET(Profiles!$K$28,($Z37-1)*(Profiles!$I$26+1)+DR$4-SSSModel!$C$3+1,0,1,$CB$2)),
     IF(SSSModel!$C$4="ECC",$EA37*$EB37*SUMPRODUCT(OFFSET($AC37,0,MAX(0,DR$4-$DZ37-$CA$4+1),1,MIN($DZ37,DR$4-$CA$4+1)),OFFSET(Escalation!$K$24,($Y37-1)*(Escalation!$I$22+1)+DR$4-SSSModel!$C$3+1,MAX(0,DR$4-$DZ37-$CA$4+1),1,MIN($DZ37,DR$4-$CA$4+1))),
     IF(SSSModel!$C$4="PV",BT37*$EA37*(1+SSSModel!$C$2),
     IF(SSSModel!$C$4="FCR",$EC37*SUM(OFFSET($AC37,0,MAX(DR$4-$AC$4-$DZ37+1,0),1,MIN($DZ37,DR$4-$AC$4+1))),0)))),
SUM($AC37:$BZ37)*
     IF(SSSModel!$C$4="RR",OFFSET(Profiles!$K$2,$Z37,MAX(Profiles!$C$2,BT$4-$W37)),
     IF(SSSModel!$C$4="ECC",$EA37*$EB37*IF(MAX(Escalation!$C$2,BT$4-$W37)&gt;$DZ37-1,0,OFFSET(Escalation!$K$2,$Y37,MAX(Escalation!$C$2,BT$4-$W37))),
     IF(SSSModel!$C$4="PV",IF(DR$4=$W37,$EA37*(1+SSSModel!$C$2),0),
     IF(SSSModel!$C$4="FCR",IF(AND(DR$4&gt;=$W37,OFFSET(Profiles!$K$2,$Z37,MAX(Profiles!$C$2,BT$4-$W37))&gt;0),$EC37,0),0))))))</f>
        <v>0</v>
      </c>
      <c r="DS37" s="135">
        <f ca="1">IF(OR($Z37=0,SSSModel!$C$4="CF"),BU37,
IF(LEFT($V37,3)="ON_",
     IF(SSSModel!$C$4="RR",SUMPRODUCT(OFFSET($AC37,0,0,1,$CB$2),OFFSET(Profiles!$K$28,($Z37-1)*(Profiles!$I$26+1)+DS$4-SSSModel!$C$3+1,0,1,$CB$2)),
     IF(SSSModel!$C$4="ECC",$EA37*$EB37*SUMPRODUCT(OFFSET($AC37,0,MAX(0,DS$4-$DZ37-$CA$4+1),1,MIN($DZ37,DS$4-$CA$4+1)),OFFSET(Escalation!$K$24,($Y37-1)*(Escalation!$I$22+1)+DS$4-SSSModel!$C$3+1,MAX(0,DS$4-$DZ37-$CA$4+1),1,MIN($DZ37,DS$4-$CA$4+1))),
     IF(SSSModel!$C$4="PV",BU37*$EA37*(1+SSSModel!$C$2),
     IF(SSSModel!$C$4="FCR",$EC37*SUM(OFFSET($AC37,0,MAX(DS$4-$AC$4-$DZ37+1,0),1,MIN($DZ37,DS$4-$AC$4+1))),0)))),
SUM($AC37:$BZ37)*
     IF(SSSModel!$C$4="RR",OFFSET(Profiles!$K$2,$Z37,MAX(Profiles!$C$2,BU$4-$W37)),
     IF(SSSModel!$C$4="ECC",$EA37*$EB37*IF(MAX(Escalation!$C$2,BU$4-$W37)&gt;$DZ37-1,0,OFFSET(Escalation!$K$2,$Y37,MAX(Escalation!$C$2,BU$4-$W37))),
     IF(SSSModel!$C$4="PV",IF(DS$4=$W37,$EA37*(1+SSSModel!$C$2),0),
     IF(SSSModel!$C$4="FCR",IF(AND(DS$4&gt;=$W37,OFFSET(Profiles!$K$2,$Z37,MAX(Profiles!$C$2,BU$4-$W37))&gt;0),$EC37,0),0))))))</f>
        <v>0</v>
      </c>
      <c r="DT37" s="135">
        <f ca="1">IF(OR($Z37=0,SSSModel!$C$4="CF"),BV37,
IF(LEFT($V37,3)="ON_",
     IF(SSSModel!$C$4="RR",SUMPRODUCT(OFFSET($AC37,0,0,1,$CB$2),OFFSET(Profiles!$K$28,($Z37-1)*(Profiles!$I$26+1)+DT$4-SSSModel!$C$3+1,0,1,$CB$2)),
     IF(SSSModel!$C$4="ECC",$EA37*$EB37*SUMPRODUCT(OFFSET($AC37,0,MAX(0,DT$4-$DZ37-$CA$4+1),1,MIN($DZ37,DT$4-$CA$4+1)),OFFSET(Escalation!$K$24,($Y37-1)*(Escalation!$I$22+1)+DT$4-SSSModel!$C$3+1,MAX(0,DT$4-$DZ37-$CA$4+1),1,MIN($DZ37,DT$4-$CA$4+1))),
     IF(SSSModel!$C$4="PV",BV37*$EA37*(1+SSSModel!$C$2),
     IF(SSSModel!$C$4="FCR",$EC37*SUM(OFFSET($AC37,0,MAX(DT$4-$AC$4-$DZ37+1,0),1,MIN($DZ37,DT$4-$AC$4+1))),0)))),
SUM($AC37:$BZ37)*
     IF(SSSModel!$C$4="RR",OFFSET(Profiles!$K$2,$Z37,MAX(Profiles!$C$2,BV$4-$W37)),
     IF(SSSModel!$C$4="ECC",$EA37*$EB37*IF(MAX(Escalation!$C$2,BV$4-$W37)&gt;$DZ37-1,0,OFFSET(Escalation!$K$2,$Y37,MAX(Escalation!$C$2,BV$4-$W37))),
     IF(SSSModel!$C$4="PV",IF(DT$4=$W37,$EA37*(1+SSSModel!$C$2),0),
     IF(SSSModel!$C$4="FCR",IF(AND(DT$4&gt;=$W37,OFFSET(Profiles!$K$2,$Z37,MAX(Profiles!$C$2,BV$4-$W37))&gt;0),$EC37,0),0))))))</f>
        <v>0</v>
      </c>
      <c r="DU37" s="135">
        <f ca="1">IF(OR($Z37=0,SSSModel!$C$4="CF"),BW37,
IF(LEFT($V37,3)="ON_",
     IF(SSSModel!$C$4="RR",SUMPRODUCT(OFFSET($AC37,0,0,1,$CB$2),OFFSET(Profiles!$K$28,($Z37-1)*(Profiles!$I$26+1)+DU$4-SSSModel!$C$3+1,0,1,$CB$2)),
     IF(SSSModel!$C$4="ECC",$EA37*$EB37*SUMPRODUCT(OFFSET($AC37,0,MAX(0,DU$4-$DZ37-$CA$4+1),1,MIN($DZ37,DU$4-$CA$4+1)),OFFSET(Escalation!$K$24,($Y37-1)*(Escalation!$I$22+1)+DU$4-SSSModel!$C$3+1,MAX(0,DU$4-$DZ37-$CA$4+1),1,MIN($DZ37,DU$4-$CA$4+1))),
     IF(SSSModel!$C$4="PV",BW37*$EA37*(1+SSSModel!$C$2),
     IF(SSSModel!$C$4="FCR",$EC37*SUM(OFFSET($AC37,0,MAX(DU$4-$AC$4-$DZ37+1,0),1,MIN($DZ37,DU$4-$AC$4+1))),0)))),
SUM($AC37:$BZ37)*
     IF(SSSModel!$C$4="RR",OFFSET(Profiles!$K$2,$Z37,MAX(Profiles!$C$2,BW$4-$W37)),
     IF(SSSModel!$C$4="ECC",$EA37*$EB37*IF(MAX(Escalation!$C$2,BW$4-$W37)&gt;$DZ37-1,0,OFFSET(Escalation!$K$2,$Y37,MAX(Escalation!$C$2,BW$4-$W37))),
     IF(SSSModel!$C$4="PV",IF(DU$4=$W37,$EA37*(1+SSSModel!$C$2),0),
     IF(SSSModel!$C$4="FCR",IF(AND(DU$4&gt;=$W37,OFFSET(Profiles!$K$2,$Z37,MAX(Profiles!$C$2,BW$4-$W37))&gt;0),$EC37,0),0))))))</f>
        <v>0</v>
      </c>
      <c r="DV37" s="136">
        <f ca="1">IF(OR($Z37=0,SSSModel!$C$4="CF"),BX37,
IF(LEFT($V37,3)="ON_",
     IF(SSSModel!$C$4="RR",SUMPRODUCT(OFFSET($AC37,0,0,1,$CB$2),OFFSET(Profiles!$K$28,($Z37-1)*(Profiles!$I$26+1)+DV$4-SSSModel!$C$3+1,0,1,$CB$2)),
     IF(SSSModel!$C$4="ECC",$EA37*$EB37*SUMPRODUCT(OFFSET($AC37,0,MAX(0,DV$4-$DZ37-$CA$4+1),1,MIN($DZ37,DV$4-$CA$4+1)),OFFSET(Escalation!$K$24,($Y37-1)*(Escalation!$I$22+1)+DV$4-SSSModel!$C$3+1,MAX(0,DV$4-$DZ37-$CA$4+1),1,MIN($DZ37,DV$4-$CA$4+1))),
     IF(SSSModel!$C$4="PV",BX37*$EA37*(1+SSSModel!$C$2),
     IF(SSSModel!$C$4="FCR",$EC37*SUM(OFFSET($AC37,0,MAX(DV$4-$AC$4-$DZ37+1,0),1,MIN($DZ37,DV$4-$AC$4+1))),0)))),
SUM($AC37:$BZ37)*
     IF(SSSModel!$C$4="RR",OFFSET(Profiles!$K$2,$Z37,MAX(Profiles!$C$2,BX$4-$W37)),
     IF(SSSModel!$C$4="ECC",$EA37*$EB37*IF(MAX(Escalation!$C$2,BX$4-$W37)&gt;$DZ37-1,0,OFFSET(Escalation!$K$2,$Y37,MAX(Escalation!$C$2,BX$4-$W37))),
     IF(SSSModel!$C$4="PV",IF(DV$4=$W37,$EA37*(1+SSSModel!$C$2),0),
     IF(SSSModel!$C$4="FCR",IF(AND(DV$4&gt;=$W37,OFFSET(Profiles!$K$2,$Z37,MAX(Profiles!$C$2,BX$4-$W37))&gt;0),$EC37,0),0))))))</f>
        <v>0</v>
      </c>
      <c r="DW37" s="136">
        <f ca="1">IF(OR($Z37=0,SSSModel!$C$4="CF"),BY37,
IF(LEFT($V37,3)="ON_",
     IF(SSSModel!$C$4="RR",SUMPRODUCT(OFFSET($AC37,0,0,1,$CB$2),OFFSET(Profiles!$K$28,($Z37-1)*(Profiles!$I$26+1)+DW$4-SSSModel!$C$3+1,0,1,$CB$2)),
     IF(SSSModel!$C$4="ECC",$EA37*$EB37*SUMPRODUCT(OFFSET($AC37,0,MAX(0,DW$4-$DZ37-$CA$4+1),1,MIN($DZ37,DW$4-$CA$4+1)),OFFSET(Escalation!$K$24,($Y37-1)*(Escalation!$I$22+1)+DW$4-SSSModel!$C$3+1,MAX(0,DW$4-$DZ37-$CA$4+1),1,MIN($DZ37,DW$4-$CA$4+1))),
     IF(SSSModel!$C$4="PV",BY37*$EA37*(1+SSSModel!$C$2),
     IF(SSSModel!$C$4="FCR",$EC37*SUM(OFFSET($AC37,0,MAX(DW$4-$AC$4-$DZ37+1,0),1,MIN($DZ37,DW$4-$AC$4+1))),0)))),
SUM($AC37:$BZ37)*
     IF(SSSModel!$C$4="RR",OFFSET(Profiles!$K$2,$Z37,MAX(Profiles!$C$2,BY$4-$W37)),
     IF(SSSModel!$C$4="ECC",$EA37*$EB37*IF(MAX(Escalation!$C$2,BY$4-$W37)&gt;$DZ37-1,0,OFFSET(Escalation!$K$2,$Y37,MAX(Escalation!$C$2,BY$4-$W37))),
     IF(SSSModel!$C$4="PV",IF(DW$4=$W37,$EA37*(1+SSSModel!$C$2),0),
     IF(SSSModel!$C$4="FCR",IF(AND(DW$4&gt;=$W37,OFFSET(Profiles!$K$2,$Z37,MAX(Profiles!$C$2,BY$4-$W37))&gt;0),$EC37,0),0))))))</f>
        <v>0</v>
      </c>
      <c r="DX37" s="136">
        <f ca="1">IF(OR($Z37=0,SSSModel!$C$4="CF"),BZ37,
IF(LEFT($V37,3)="ON_",
     IF(SSSModel!$C$4="RR",SUMPRODUCT(OFFSET($AC37,0,0,1,$CB$2),OFFSET(Profiles!$K$28,($Z37-1)*(Profiles!$I$26+1)+DX$4-SSSModel!$C$3+1,0,1,$CB$2)),
     IF(SSSModel!$C$4="ECC",$EA37*$EB37*SUMPRODUCT(OFFSET($AC37,0,MAX(0,DX$4-$DZ37-$CA$4+1),1,MIN($DZ37,DX$4-$CA$4+1)),OFFSET(Escalation!$K$24,($Y37-1)*(Escalation!$I$22+1)+DX$4-SSSModel!$C$3+1,MAX(0,DX$4-$DZ37-$CA$4+1),1,MIN($DZ37,DX$4-$CA$4+1))),
     IF(SSSModel!$C$4="PV",BZ37*$EA37*(1+SSSModel!$C$2),
     IF(SSSModel!$C$4="FCR",$EC37*SUM(OFFSET($AC37,0,MAX(DX$4-$AC$4-$DZ37+1,0),1,MIN($DZ37,DX$4-$AC$4+1))),0)))),
SUM($AC37:$BZ37)*
     IF(SSSModel!$C$4="RR",OFFSET(Profiles!$K$2,$Z37,MAX(Profiles!$C$2,BZ$4-$W37)),
     IF(SSSModel!$C$4="ECC",$EA37*$EB37*IF(MAX(Escalation!$C$2,BZ$4-$W37)&gt;$DZ37-1,0,OFFSET(Escalation!$K$2,$Y37,MAX(Escalation!$C$2,BZ$4-$W37))),
     IF(SSSModel!$C$4="PV",IF(DX$4=$W37,$EA37*(1+SSSModel!$C$2),0),
     IF(SSSModel!$C$4="FCR",IF(AND(DX$4&gt;=$W37,OFFSET(Profiles!$K$2,$Z37,MAX(Profiles!$C$2,BZ$4-$W37))&gt;0),$EC37,0),0))))))</f>
        <v>0</v>
      </c>
      <c r="DY37" s="82">
        <f ca="1">IF($Y37=0,0,OFFSET(Escalation!$B$2,$Y37,0))</f>
        <v>0</v>
      </c>
      <c r="DZ37" s="80">
        <f ca="1">IF($Z37=0,0,COUNTIF(OFFSET(Profiles!$K$2,$Z37,0,1,50),"&gt;0"))</f>
        <v>0</v>
      </c>
      <c r="EA37" s="137">
        <f ca="1">IF($Z37=0,0,SUMPRODUCT(Profiles!$C$20:$BH$20,OFFSET(Profiles!$C$2,$Z37,0,1,Profiles!$B$1)))</f>
        <v>0</v>
      </c>
      <c r="EB37" s="24">
        <f ca="1">IF($Z37=0,0,((1-(1+DY37)/(1+SSSModel!$C$2))/(1-((1+DY37)/(1+SSSModel!$C$2))^DZ37))*(1+SSSModel!$C$2))</f>
        <v>0</v>
      </c>
      <c r="EC37" s="24">
        <f ca="1">IF($Z37=0,0,-PMT(SSSModel!$C$2,DZ37,EA37))</f>
        <v>0</v>
      </c>
    </row>
    <row r="38" spans="3:133" x14ac:dyDescent="0.35">
      <c r="C38" s="18">
        <f t="shared" si="5"/>
        <v>4</v>
      </c>
      <c r="D38" s="18">
        <f t="shared" si="6"/>
        <v>4</v>
      </c>
      <c r="E38" s="18">
        <f t="shared" ca="1" si="7"/>
        <v>0</v>
      </c>
      <c r="G38" s="25" t="str">
        <f ca="1">IF($E38=0,"",OFFSET(Resources!B$26,$E38,0))</f>
        <v/>
      </c>
      <c r="H38" s="25" t="str">
        <f ca="1">IF($E38=0,"",OFFSET(Resources!C$26,$E38,0))</f>
        <v/>
      </c>
      <c r="I38" s="25" t="str">
        <f ca="1">IF($E38=0,"",OFFSET(Resources!$E$26,$E38,0))</f>
        <v/>
      </c>
      <c r="J38" s="16">
        <v>1</v>
      </c>
      <c r="K38" s="16" t="s">
        <v>150</v>
      </c>
      <c r="L38" s="25" t="str">
        <f ca="1">OFFSET(Resources!$CG$24,0,$C38-1)</f>
        <v>On-Going Capital #1</v>
      </c>
      <c r="M38" s="25" t="str">
        <f ca="1">OFFSET(Resources!$CG$25,0,$C38-1)</f>
        <v>Capital</v>
      </c>
      <c r="N38" s="1">
        <v>1</v>
      </c>
      <c r="O38" s="7">
        <f ca="1">IF($E38=0,0,OFFSET(Resources!$CG$26,$E38,$C38-1))</f>
        <v>0</v>
      </c>
      <c r="P38" s="25" t="str">
        <f ca="1">OFFSET(Resources!$CG$26,0,$C38-1)</f>
        <v>$/Yr</v>
      </c>
      <c r="Q38" s="18">
        <f ca="1">IF($E38=0,0,OFFSET(GenAlts!$W$4,$E38,$D38-1))</f>
        <v>0</v>
      </c>
      <c r="R38" s="1">
        <v>1</v>
      </c>
      <c r="S38" t="str">
        <f ca="1">IF($E38=0,"",OFFSET(Resources!$R$26,$E38,0))</f>
        <v/>
      </c>
      <c r="U38" s="25">
        <f ca="1">IF($E38=0,0,OFFSET(Resources!$AB$26,$E38,($C38-1)*Resources!$CI$20))</f>
        <v>0</v>
      </c>
      <c r="V38" s="122" t="str">
        <f ca="1">IF($E38=0,"","ON_"&amp;OFFSET(Resources!$D$26,$E38,0))</f>
        <v/>
      </c>
      <c r="W38">
        <f t="shared" ca="1" si="9"/>
        <v>0</v>
      </c>
      <c r="X38">
        <f>IF(T38="",0,MATCH(T38,Profiles!$A$3:$A$22,0))</f>
        <v>0</v>
      </c>
      <c r="Y38" s="10">
        <f ca="1">IF(U38=0,0,MATCH(U38,Escalation!$A$3:$A$18,0))</f>
        <v>0</v>
      </c>
      <c r="Z38">
        <f ca="1">IF(V38="",0,MATCH(V38,Profiles!$A$3:$A$22,0))</f>
        <v>0</v>
      </c>
      <c r="AB38" s="8">
        <v>0</v>
      </c>
      <c r="AC38" s="72">
        <f ca="1">IF(OR(AC$4&lt;$Q38,AC$4&gt;$Q38+IF($S38="",1000,$S38)-1),0,IF(MOD(AC$4-$Q38,IF($R38="",1000,$R38))=0,$O38,0))*IF($Y38&gt;0,(1+INDEX(Escalation!$B$3:$B$18,$Y38,0))^(AC$4-SSSModel!$C$5),1)*IF($X38=0,1,OFFSET(Profiles!$K$2,$X38,MAX(Profiles!$C$2,AC$4-$Q38)))*IF($AA38=1,(1+SSSModel!#REF!),1)</f>
        <v>0</v>
      </c>
      <c r="AD38" s="72">
        <f ca="1">IF(OR(AD$4&lt;$Q38,AD$4&gt;$Q38+IF($S38="",1000,$S38)-1),0,IF(MOD(AD$4-$Q38,IF($R38="",1000,$R38))=0,$O38,0))*IF($Y38&gt;0,(1+INDEX(Escalation!$B$3:$B$18,$Y38,0))^(AD$4-SSSModel!$C$5),1)*IF($X38=0,1,OFFSET(Profiles!$K$2,$X38,MAX(Profiles!$C$2,AD$4-$Q38)))*IF($AA38=1,(1+SSSModel!#REF!),1)</f>
        <v>0</v>
      </c>
      <c r="AE38" s="72">
        <f ca="1">IF(OR(AE$4&lt;$Q38,AE$4&gt;$Q38+IF($S38="",1000,$S38)-1),0,IF(MOD(AE$4-$Q38,IF($R38="",1000,$R38))=0,$O38,0))*IF($Y38&gt;0,(1+INDEX(Escalation!$B$3:$B$18,$Y38,0))^(AE$4-SSSModel!$C$5),1)*IF($X38=0,1,OFFSET(Profiles!$K$2,$X38,MAX(Profiles!$C$2,AE$4-$Q38)))*IF($AA38=1,(1+SSSModel!#REF!),1)</f>
        <v>0</v>
      </c>
      <c r="AF38" s="72">
        <f ca="1">IF(OR(AF$4&lt;$Q38,AF$4&gt;$Q38+IF($S38="",1000,$S38)-1),0,IF(MOD(AF$4-$Q38,IF($R38="",1000,$R38))=0,$O38,0))*IF($Y38&gt;0,(1+INDEX(Escalation!$B$3:$B$18,$Y38,0))^(AF$4-SSSModel!$C$5),1)*IF($X38=0,1,OFFSET(Profiles!$K$2,$X38,MAX(Profiles!$C$2,AF$4-$Q38)))*IF($AA38=1,(1+SSSModel!#REF!),1)</f>
        <v>0</v>
      </c>
      <c r="AG38" s="72">
        <f ca="1">IF(OR(AG$4&lt;$Q38,AG$4&gt;$Q38+IF($S38="",1000,$S38)-1),0,IF(MOD(AG$4-$Q38,IF($R38="",1000,$R38))=0,$O38,0))*IF($Y38&gt;0,(1+INDEX(Escalation!$B$3:$B$18,$Y38,0))^(AG$4-SSSModel!$C$5),1)*IF($X38=0,1,OFFSET(Profiles!$K$2,$X38,MAX(Profiles!$C$2,AG$4-$Q38)))*IF($AA38=1,(1+SSSModel!#REF!),1)</f>
        <v>0</v>
      </c>
      <c r="AH38" s="72">
        <f ca="1">IF(OR(AH$4&lt;$Q38,AH$4&gt;$Q38+IF($S38="",1000,$S38)-1),0,IF(MOD(AH$4-$Q38,IF($R38="",1000,$R38))=0,$O38,0))*IF($Y38&gt;0,(1+INDEX(Escalation!$B$3:$B$18,$Y38,0))^(AH$4-SSSModel!$C$5),1)*IF($X38=0,1,OFFSET(Profiles!$K$2,$X38,MAX(Profiles!$C$2,AH$4-$Q38)))*IF($AA38=1,(1+SSSModel!#REF!),1)</f>
        <v>0</v>
      </c>
      <c r="AI38" s="72">
        <f ca="1">IF(OR(AI$4&lt;$Q38,AI$4&gt;$Q38+IF($S38="",1000,$S38)-1),0,IF(MOD(AI$4-$Q38,IF($R38="",1000,$R38))=0,$O38,0))*IF($Y38&gt;0,(1+INDEX(Escalation!$B$3:$B$18,$Y38,0))^(AI$4-SSSModel!$C$5),1)*IF($X38=0,1,OFFSET(Profiles!$K$2,$X38,MAX(Profiles!$C$2,AI$4-$Q38)))*IF($AA38=1,(1+SSSModel!#REF!),1)</f>
        <v>0</v>
      </c>
      <c r="AJ38" s="72">
        <f ca="1">IF(OR(AJ$4&lt;$Q38,AJ$4&gt;$Q38+IF($S38="",1000,$S38)-1),0,IF(MOD(AJ$4-$Q38,IF($R38="",1000,$R38))=0,$O38,0))*IF($Y38&gt;0,(1+INDEX(Escalation!$B$3:$B$18,$Y38,0))^(AJ$4-SSSModel!$C$5),1)*IF($X38=0,1,OFFSET(Profiles!$K$2,$X38,MAX(Profiles!$C$2,AJ$4-$Q38)))*IF($AA38=1,(1+SSSModel!#REF!),1)</f>
        <v>0</v>
      </c>
      <c r="AK38" s="72">
        <f ca="1">IF(OR(AK$4&lt;$Q38,AK$4&gt;$Q38+IF($S38="",1000,$S38)-1),0,IF(MOD(AK$4-$Q38,IF($R38="",1000,$R38))=0,$O38,0))*IF($Y38&gt;0,(1+INDEX(Escalation!$B$3:$B$18,$Y38,0))^(AK$4-SSSModel!$C$5),1)*IF($X38=0,1,OFFSET(Profiles!$K$2,$X38,MAX(Profiles!$C$2,AK$4-$Q38)))*IF($AA38=1,(1+SSSModel!#REF!),1)</f>
        <v>0</v>
      </c>
      <c r="AL38" s="72">
        <f ca="1">IF(OR(AL$4&lt;$Q38,AL$4&gt;$Q38+IF($S38="",1000,$S38)-1),0,IF(MOD(AL$4-$Q38,IF($R38="",1000,$R38))=0,$O38,0))*IF($Y38&gt;0,(1+INDEX(Escalation!$B$3:$B$18,$Y38,0))^(AL$4-SSSModel!$C$5),1)*IF($X38=0,1,OFFSET(Profiles!$K$2,$X38,MAX(Profiles!$C$2,AL$4-$Q38)))*IF($AA38=1,(1+SSSModel!#REF!),1)</f>
        <v>0</v>
      </c>
      <c r="AM38" s="72">
        <f ca="1">IF(OR(AM$4&lt;$Q38,AM$4&gt;$Q38+IF($S38="",1000,$S38)-1),0,IF(MOD(AM$4-$Q38,IF($R38="",1000,$R38))=0,$O38,0))*IF($Y38&gt;0,(1+INDEX(Escalation!$B$3:$B$18,$Y38,0))^(AM$4-SSSModel!$C$5),1)*IF($X38=0,1,OFFSET(Profiles!$K$2,$X38,MAX(Profiles!$C$2,AM$4-$Q38)))*IF($AA38=1,(1+SSSModel!#REF!),1)</f>
        <v>0</v>
      </c>
      <c r="AN38" s="72">
        <f ca="1">IF(OR(AN$4&lt;$Q38,AN$4&gt;$Q38+IF($S38="",1000,$S38)-1),0,IF(MOD(AN$4-$Q38,IF($R38="",1000,$R38))=0,$O38,0))*IF($Y38&gt;0,(1+INDEX(Escalation!$B$3:$B$18,$Y38,0))^(AN$4-SSSModel!$C$5),1)*IF($X38=0,1,OFFSET(Profiles!$K$2,$X38,MAX(Profiles!$C$2,AN$4-$Q38)))*IF($AA38=1,(1+SSSModel!#REF!),1)</f>
        <v>0</v>
      </c>
      <c r="AO38" s="72">
        <f ca="1">IF(OR(AO$4&lt;$Q38,AO$4&gt;$Q38+IF($S38="",1000,$S38)-1),0,IF(MOD(AO$4-$Q38,IF($R38="",1000,$R38))=0,$O38,0))*IF($Y38&gt;0,(1+INDEX(Escalation!$B$3:$B$18,$Y38,0))^(AO$4-SSSModel!$C$5),1)*IF($X38=0,1,OFFSET(Profiles!$K$2,$X38,MAX(Profiles!$C$2,AO$4-$Q38)))*IF($AA38=1,(1+SSSModel!#REF!),1)</f>
        <v>0</v>
      </c>
      <c r="AP38" s="72">
        <f ca="1">IF(OR(AP$4&lt;$Q38,AP$4&gt;$Q38+IF($S38="",1000,$S38)-1),0,IF(MOD(AP$4-$Q38,IF($R38="",1000,$R38))=0,$O38,0))*IF($Y38&gt;0,(1+INDEX(Escalation!$B$3:$B$18,$Y38,0))^(AP$4-SSSModel!$C$5),1)*IF($X38=0,1,OFFSET(Profiles!$K$2,$X38,MAX(Profiles!$C$2,AP$4-$Q38)))*IF($AA38=1,(1+SSSModel!#REF!),1)</f>
        <v>0</v>
      </c>
      <c r="AQ38" s="72">
        <f ca="1">IF(OR(AQ$4&lt;$Q38,AQ$4&gt;$Q38+IF($S38="",1000,$S38)-1),0,IF(MOD(AQ$4-$Q38,IF($R38="",1000,$R38))=0,$O38,0))*IF($Y38&gt;0,(1+INDEX(Escalation!$B$3:$B$18,$Y38,0))^(AQ$4-SSSModel!$C$5),1)*IF($X38=0,1,OFFSET(Profiles!$K$2,$X38,MAX(Profiles!$C$2,AQ$4-$Q38)))*IF($AA38=1,(1+SSSModel!#REF!),1)</f>
        <v>0</v>
      </c>
      <c r="AR38" s="72">
        <f ca="1">IF(OR(AR$4&lt;$Q38,AR$4&gt;$Q38+IF($S38="",1000,$S38)-1),0,IF(MOD(AR$4-$Q38,IF($R38="",1000,$R38))=0,$O38,0))*IF($Y38&gt;0,(1+INDEX(Escalation!$B$3:$B$18,$Y38,0))^(AR$4-SSSModel!$C$5),1)*IF($X38=0,1,OFFSET(Profiles!$K$2,$X38,MAX(Profiles!$C$2,AR$4-$Q38)))*IF($AA38=1,(1+SSSModel!#REF!),1)</f>
        <v>0</v>
      </c>
      <c r="AS38" s="72">
        <f ca="1">IF(OR(AS$4&lt;$Q38,AS$4&gt;$Q38+IF($S38="",1000,$S38)-1),0,IF(MOD(AS$4-$Q38,IF($R38="",1000,$R38))=0,$O38,0))*IF($Y38&gt;0,(1+INDEX(Escalation!$B$3:$B$18,$Y38,0))^(AS$4-SSSModel!$C$5),1)*IF($X38=0,1,OFFSET(Profiles!$K$2,$X38,MAX(Profiles!$C$2,AS$4-$Q38)))*IF($AA38=1,(1+SSSModel!#REF!),1)</f>
        <v>0</v>
      </c>
      <c r="AT38" s="72">
        <f ca="1">IF(OR(AT$4&lt;$Q38,AT$4&gt;$Q38+IF($S38="",1000,$S38)-1),0,IF(MOD(AT$4-$Q38,IF($R38="",1000,$R38))=0,$O38,0))*IF($Y38&gt;0,(1+INDEX(Escalation!$B$3:$B$18,$Y38,0))^(AT$4-SSSModel!$C$5),1)*IF($X38=0,1,OFFSET(Profiles!$K$2,$X38,MAX(Profiles!$C$2,AT$4-$Q38)))*IF($AA38=1,(1+SSSModel!#REF!),1)</f>
        <v>0</v>
      </c>
      <c r="AU38" s="72">
        <f ca="1">IF(OR(AU$4&lt;$Q38,AU$4&gt;$Q38+IF($S38="",1000,$S38)-1),0,IF(MOD(AU$4-$Q38,IF($R38="",1000,$R38))=0,$O38,0))*IF($Y38&gt;0,(1+INDEX(Escalation!$B$3:$B$18,$Y38,0))^(AU$4-SSSModel!$C$5),1)*IF($X38=0,1,OFFSET(Profiles!$K$2,$X38,MAX(Profiles!$C$2,AU$4-$Q38)))*IF($AA38=1,(1+SSSModel!#REF!),1)</f>
        <v>0</v>
      </c>
      <c r="AV38" s="72">
        <f ca="1">IF(OR(AV$4&lt;$Q38,AV$4&gt;$Q38+IF($S38="",1000,$S38)-1),0,IF(MOD(AV$4-$Q38,IF($R38="",1000,$R38))=0,$O38,0))*IF($Y38&gt;0,(1+INDEX(Escalation!$B$3:$B$18,$Y38,0))^(AV$4-SSSModel!$C$5),1)*IF($X38=0,1,OFFSET(Profiles!$K$2,$X38,MAX(Profiles!$C$2,AV$4-$Q38)))*IF($AA38=1,(1+SSSModel!#REF!),1)</f>
        <v>0</v>
      </c>
      <c r="AW38" s="72">
        <f ca="1">IF(OR(AW$4&lt;$Q38,AW$4&gt;$Q38+IF($S38="",1000,$S38)-1),0,IF(MOD(AW$4-$Q38,IF($R38="",1000,$R38))=0,$O38,0))*IF($Y38&gt;0,(1+INDEX(Escalation!$B$3:$B$18,$Y38,0))^(AW$4-SSSModel!$C$5),1)*IF($X38=0,1,OFFSET(Profiles!$K$2,$X38,MAX(Profiles!$C$2,AW$4-$Q38)))*IF($AA38=1,(1+SSSModel!#REF!),1)</f>
        <v>0</v>
      </c>
      <c r="AX38" s="72">
        <f ca="1">IF(OR(AX$4&lt;$Q38,AX$4&gt;$Q38+IF($S38="",1000,$S38)-1),0,IF(MOD(AX$4-$Q38,IF($R38="",1000,$R38))=0,$O38,0))*IF($Y38&gt;0,(1+INDEX(Escalation!$B$3:$B$18,$Y38,0))^(AX$4-SSSModel!$C$5),1)*IF($X38=0,1,OFFSET(Profiles!$K$2,$X38,MAX(Profiles!$C$2,AX$4-$Q38)))*IF($AA38=1,(1+SSSModel!#REF!),1)</f>
        <v>0</v>
      </c>
      <c r="AY38" s="72">
        <f ca="1">IF(OR(AY$4&lt;$Q38,AY$4&gt;$Q38+IF($S38="",1000,$S38)-1),0,IF(MOD(AY$4-$Q38,IF($R38="",1000,$R38))=0,$O38,0))*IF($Y38&gt;0,(1+INDEX(Escalation!$B$3:$B$18,$Y38,0))^(AY$4-SSSModel!$C$5),1)*IF($X38=0,1,OFFSET(Profiles!$K$2,$X38,MAX(Profiles!$C$2,AY$4-$Q38)))*IF($AA38=1,(1+SSSModel!#REF!),1)</f>
        <v>0</v>
      </c>
      <c r="AZ38" s="72">
        <f ca="1">IF(OR(AZ$4&lt;$Q38,AZ$4&gt;$Q38+IF($S38="",1000,$S38)-1),0,IF(MOD(AZ$4-$Q38,IF($R38="",1000,$R38))=0,$O38,0))*IF($Y38&gt;0,(1+INDEX(Escalation!$B$3:$B$18,$Y38,0))^(AZ$4-SSSModel!$C$5),1)*IF($X38=0,1,OFFSET(Profiles!$K$2,$X38,MAX(Profiles!$C$2,AZ$4-$Q38)))*IF($AA38=1,(1+SSSModel!#REF!),1)</f>
        <v>0</v>
      </c>
      <c r="BA38" s="72">
        <f ca="1">IF(OR(BA$4&lt;$Q38,BA$4&gt;$Q38+IF($S38="",1000,$S38)-1),0,IF(MOD(BA$4-$Q38,IF($R38="",1000,$R38))=0,$O38,0))*IF($Y38&gt;0,(1+INDEX(Escalation!$B$3:$B$18,$Y38,0))^(BA$4-SSSModel!$C$5),1)*IF($X38=0,1,OFFSET(Profiles!$K$2,$X38,MAX(Profiles!$C$2,BA$4-$Q38)))*IF($AA38=1,(1+SSSModel!#REF!),1)</f>
        <v>0</v>
      </c>
      <c r="BB38" s="72">
        <f ca="1">IF(OR(BB$4&lt;$Q38,BB$4&gt;$Q38+IF($S38="",1000,$S38)-1),0,IF(MOD(BB$4-$Q38,IF($R38="",1000,$R38))=0,$O38,0))*IF($Y38&gt;0,(1+INDEX(Escalation!$B$3:$B$18,$Y38,0))^(BB$4-SSSModel!$C$5),1)*IF($X38=0,1,OFFSET(Profiles!$K$2,$X38,MAX(Profiles!$C$2,BB$4-$Q38)))*IF($AA38=1,(1+SSSModel!#REF!),1)</f>
        <v>0</v>
      </c>
      <c r="BC38" s="72">
        <f ca="1">IF(OR(BC$4&lt;$Q38,BC$4&gt;$Q38+IF($S38="",1000,$S38)-1),0,IF(MOD(BC$4-$Q38,IF($R38="",1000,$R38))=0,$O38,0))*IF($Y38&gt;0,(1+INDEX(Escalation!$B$3:$B$18,$Y38,0))^(BC$4-SSSModel!$C$5),1)*IF($X38=0,1,OFFSET(Profiles!$K$2,$X38,MAX(Profiles!$C$2,BC$4-$Q38)))*IF($AA38=1,(1+SSSModel!#REF!),1)</f>
        <v>0</v>
      </c>
      <c r="BD38" s="72">
        <f ca="1">IF(OR(BD$4&lt;$Q38,BD$4&gt;$Q38+IF($S38="",1000,$S38)-1),0,IF(MOD(BD$4-$Q38,IF($R38="",1000,$R38))=0,$O38,0))*IF($Y38&gt;0,(1+INDEX(Escalation!$B$3:$B$18,$Y38,0))^(BD$4-SSSModel!$C$5),1)*IF($X38=0,1,OFFSET(Profiles!$K$2,$X38,MAX(Profiles!$C$2,BD$4-$Q38)))*IF($AA38=1,(1+SSSModel!#REF!),1)</f>
        <v>0</v>
      </c>
      <c r="BE38" s="72">
        <f ca="1">IF(OR(BE$4&lt;$Q38,BE$4&gt;$Q38+IF($S38="",1000,$S38)-1),0,IF(MOD(BE$4-$Q38,IF($R38="",1000,$R38))=0,$O38,0))*IF($Y38&gt;0,(1+INDEX(Escalation!$B$3:$B$18,$Y38,0))^(BE$4-SSSModel!$C$5),1)*IF($X38=0,1,OFFSET(Profiles!$K$2,$X38,MAX(Profiles!$C$2,BE$4-$Q38)))*IF($AA38=1,(1+SSSModel!#REF!),1)</f>
        <v>0</v>
      </c>
      <c r="BF38" s="72">
        <f ca="1">IF(OR(BF$4&lt;$Q38,BF$4&gt;$Q38+IF($S38="",1000,$S38)-1),0,IF(MOD(BF$4-$Q38,IF($R38="",1000,$R38))=0,$O38,0))*IF($Y38&gt;0,(1+INDEX(Escalation!$B$3:$B$18,$Y38,0))^(BF$4-SSSModel!$C$5),1)*IF($X38=0,1,OFFSET(Profiles!$K$2,$X38,MAX(Profiles!$C$2,BF$4-$Q38)))*IF($AA38=1,(1+SSSModel!#REF!),1)</f>
        <v>0</v>
      </c>
      <c r="BG38" s="72">
        <f ca="1">IF(OR(BG$4&lt;$Q38,BG$4&gt;$Q38+IF($S38="",1000,$S38)-1),0,IF(MOD(BG$4-$Q38,IF($R38="",1000,$R38))=0,$O38,0))*IF($Y38&gt;0,(1+INDEX(Escalation!$B$3:$B$18,$Y38,0))^(BG$4-SSSModel!$C$5),1)*IF($X38=0,1,OFFSET(Profiles!$K$2,$X38,MAX(Profiles!$C$2,BG$4-$Q38)))*IF($AA38=1,(1+SSSModel!#REF!),1)</f>
        <v>0</v>
      </c>
      <c r="BH38" s="72">
        <f ca="1">IF(OR(BH$4&lt;$Q38,BH$4&gt;$Q38+IF($S38="",1000,$S38)-1),0,IF(MOD(BH$4-$Q38,IF($R38="",1000,$R38))=0,$O38,0))*IF($Y38&gt;0,(1+INDEX(Escalation!$B$3:$B$18,$Y38,0))^(BH$4-SSSModel!$C$5),1)*IF($X38=0,1,OFFSET(Profiles!$K$2,$X38,MAX(Profiles!$C$2,BH$4-$Q38)))*IF($AA38=1,(1+SSSModel!#REF!),1)</f>
        <v>0</v>
      </c>
      <c r="BI38" s="72">
        <f ca="1">IF(OR(BI$4&lt;$Q38,BI$4&gt;$Q38+IF($S38="",1000,$S38)-1),0,IF(MOD(BI$4-$Q38,IF($R38="",1000,$R38))=0,$O38,0))*IF($Y38&gt;0,(1+INDEX(Escalation!$B$3:$B$18,$Y38,0))^(BI$4-SSSModel!$C$5),1)*IF($X38=0,1,OFFSET(Profiles!$K$2,$X38,MAX(Profiles!$C$2,BI$4-$Q38)))*IF($AA38=1,(1+SSSModel!#REF!),1)</f>
        <v>0</v>
      </c>
      <c r="BJ38" s="72">
        <f ca="1">IF(OR(BJ$4&lt;$Q38,BJ$4&gt;$Q38+IF($S38="",1000,$S38)-1),0,IF(MOD(BJ$4-$Q38,IF($R38="",1000,$R38))=0,$O38,0))*IF($Y38&gt;0,(1+INDEX(Escalation!$B$3:$B$18,$Y38,0))^(BJ$4-SSSModel!$C$5),1)*IF($X38=0,1,OFFSET(Profiles!$K$2,$X38,MAX(Profiles!$C$2,BJ$4-$Q38)))*IF($AA38=1,(1+SSSModel!#REF!),1)</f>
        <v>0</v>
      </c>
      <c r="BK38" s="72">
        <f ca="1">IF(OR(BK$4&lt;$Q38,BK$4&gt;$Q38+IF($S38="",1000,$S38)-1),0,IF(MOD(BK$4-$Q38,IF($R38="",1000,$R38))=0,$O38,0))*IF($Y38&gt;0,(1+INDEX(Escalation!$B$3:$B$18,$Y38,0))^(BK$4-SSSModel!$C$5),1)*IF($X38=0,1,OFFSET(Profiles!$K$2,$X38,MAX(Profiles!$C$2,BK$4-$Q38)))*IF($AA38=1,(1+SSSModel!#REF!),1)</f>
        <v>0</v>
      </c>
      <c r="BL38" s="72">
        <f ca="1">IF(OR(BL$4&lt;$Q38,BL$4&gt;$Q38+IF($S38="",1000,$S38)-1),0,IF(MOD(BL$4-$Q38,IF($R38="",1000,$R38))=0,$O38,0))*IF($Y38&gt;0,(1+INDEX(Escalation!$B$3:$B$18,$Y38,0))^(BL$4-SSSModel!$C$5),1)*IF($X38=0,1,OFFSET(Profiles!$K$2,$X38,MAX(Profiles!$C$2,BL$4-$Q38)))*IF($AA38=1,(1+SSSModel!#REF!),1)</f>
        <v>0</v>
      </c>
      <c r="BM38" s="72">
        <f ca="1">IF(OR(BM$4&lt;$Q38,BM$4&gt;$Q38+IF($S38="",1000,$S38)-1),0,IF(MOD(BM$4-$Q38,IF($R38="",1000,$R38))=0,$O38,0))*IF($Y38&gt;0,(1+INDEX(Escalation!$B$3:$B$18,$Y38,0))^(BM$4-SSSModel!$C$5),1)*IF($X38=0,1,OFFSET(Profiles!$K$2,$X38,MAX(Profiles!$C$2,BM$4-$Q38)))*IF($AA38=1,(1+SSSModel!#REF!),1)</f>
        <v>0</v>
      </c>
      <c r="BN38" s="72">
        <f ca="1">IF(OR(BN$4&lt;$Q38,BN$4&gt;$Q38+IF($S38="",1000,$S38)-1),0,IF(MOD(BN$4-$Q38,IF($R38="",1000,$R38))=0,$O38,0))*IF($Y38&gt;0,(1+INDEX(Escalation!$B$3:$B$18,$Y38,0))^(BN$4-SSSModel!$C$5),1)*IF($X38=0,1,OFFSET(Profiles!$K$2,$X38,MAX(Profiles!$C$2,BN$4-$Q38)))*IF($AA38=1,(1+SSSModel!#REF!),1)</f>
        <v>0</v>
      </c>
      <c r="BO38" s="72">
        <f ca="1">IF(OR(BO$4&lt;$Q38,BO$4&gt;$Q38+IF($S38="",1000,$S38)-1),0,IF(MOD(BO$4-$Q38,IF($R38="",1000,$R38))=0,$O38,0))*IF($Y38&gt;0,(1+INDEX(Escalation!$B$3:$B$18,$Y38,0))^(BO$4-SSSModel!$C$5),1)*IF($X38=0,1,OFFSET(Profiles!$K$2,$X38,MAX(Profiles!$C$2,BO$4-$Q38)))*IF($AA38=1,(1+SSSModel!#REF!),1)</f>
        <v>0</v>
      </c>
      <c r="BP38" s="72">
        <f ca="1">IF(OR(BP$4&lt;$Q38,BP$4&gt;$Q38+IF($S38="",1000,$S38)-1),0,IF(MOD(BP$4-$Q38,IF($R38="",1000,$R38))=0,$O38,0))*IF($Y38&gt;0,(1+INDEX(Escalation!$B$3:$B$18,$Y38,0))^(BP$4-SSSModel!$C$5),1)*IF($X38=0,1,OFFSET(Profiles!$K$2,$X38,MAX(Profiles!$C$2,BP$4-$Q38)))*IF($AA38=1,(1+SSSModel!#REF!),1)</f>
        <v>0</v>
      </c>
      <c r="BQ38" s="72">
        <f ca="1">IF(OR(BQ$4&lt;$Q38,BQ$4&gt;$Q38+IF($S38="",1000,$S38)-1),0,IF(MOD(BQ$4-$Q38,IF($R38="",1000,$R38))=0,$O38,0))*IF($Y38&gt;0,(1+INDEX(Escalation!$B$3:$B$18,$Y38,0))^(BQ$4-SSSModel!$C$5),1)*IF($X38=0,1,OFFSET(Profiles!$K$2,$X38,MAX(Profiles!$C$2,BQ$4-$Q38)))*IF($AA38=1,(1+SSSModel!#REF!),1)</f>
        <v>0</v>
      </c>
      <c r="BR38" s="72">
        <f ca="1">IF(OR(BR$4&lt;$Q38,BR$4&gt;$Q38+IF($S38="",1000,$S38)-1),0,IF(MOD(BR$4-$Q38,IF($R38="",1000,$R38))=0,$O38,0))*IF($Y38&gt;0,(1+INDEX(Escalation!$B$3:$B$18,$Y38,0))^(BR$4-SSSModel!$C$5),1)*IF($X38=0,1,OFFSET(Profiles!$K$2,$X38,MAX(Profiles!$C$2,BR$4-$Q38)))*IF($AA38=1,(1+SSSModel!#REF!),1)</f>
        <v>0</v>
      </c>
      <c r="BS38" s="72">
        <f ca="1">IF(OR(BS$4&lt;$Q38,BS$4&gt;$Q38+IF($S38="",1000,$S38)-1),0,IF(MOD(BS$4-$Q38,IF($R38="",1000,$R38))=0,$O38,0))*IF($Y38&gt;0,(1+INDEX(Escalation!$B$3:$B$18,$Y38,0))^(BS$4-SSSModel!$C$5),1)*IF($X38=0,1,OFFSET(Profiles!$K$2,$X38,MAX(Profiles!$C$2,BS$4-$Q38)))*IF($AA38=1,(1+SSSModel!#REF!),1)</f>
        <v>0</v>
      </c>
      <c r="BT38" s="72">
        <f ca="1">IF(OR(BT$4&lt;$Q38,BT$4&gt;$Q38+IF($S38="",1000,$S38)-1),0,IF(MOD(BT$4-$Q38,IF($R38="",1000,$R38))=0,$O38,0))*IF($Y38&gt;0,(1+INDEX(Escalation!$B$3:$B$18,$Y38,0))^(BT$4-SSSModel!$C$5),1)*IF($X38=0,1,OFFSET(Profiles!$K$2,$X38,MAX(Profiles!$C$2,BT$4-$Q38)))*IF($AA38=1,(1+SSSModel!#REF!),1)</f>
        <v>0</v>
      </c>
      <c r="BU38" s="72">
        <f ca="1">IF(OR(BU$4&lt;$Q38,BU$4&gt;$Q38+IF($S38="",1000,$S38)-1),0,IF(MOD(BU$4-$Q38,IF($R38="",1000,$R38))=0,$O38,0))*IF($Y38&gt;0,(1+INDEX(Escalation!$B$3:$B$18,$Y38,0))^(BU$4-SSSModel!$C$5),1)*IF($X38=0,1,OFFSET(Profiles!$K$2,$X38,MAX(Profiles!$C$2,BU$4-$Q38)))*IF($AA38=1,(1+SSSModel!#REF!),1)</f>
        <v>0</v>
      </c>
      <c r="BV38" s="72">
        <f ca="1">IF(OR(BV$4&lt;$Q38,BV$4&gt;$Q38+IF($S38="",1000,$S38)-1),0,IF(MOD(BV$4-$Q38,IF($R38="",1000,$R38))=0,$O38,0))*IF($Y38&gt;0,(1+INDEX(Escalation!$B$3:$B$18,$Y38,0))^(BV$4-SSSModel!$C$5),1)*IF($X38=0,1,OFFSET(Profiles!$K$2,$X38,MAX(Profiles!$C$2,BV$4-$Q38)))*IF($AA38=1,(1+SSSModel!#REF!),1)</f>
        <v>0</v>
      </c>
      <c r="BW38" s="72">
        <f ca="1">IF(OR(BW$4&lt;$Q38,BW$4&gt;$Q38+IF($S38="",1000,$S38)-1),0,IF(MOD(BW$4-$Q38,IF($R38="",1000,$R38))=0,$O38,0))*IF($Y38&gt;0,(1+INDEX(Escalation!$B$3:$B$18,$Y38,0))^(BW$4-SSSModel!$C$5),1)*IF($X38=0,1,OFFSET(Profiles!$K$2,$X38,MAX(Profiles!$C$2,BW$4-$Q38)))*IF($AA38=1,(1+SSSModel!#REF!),1)</f>
        <v>0</v>
      </c>
      <c r="BX38" s="72">
        <f ca="1">IF(OR(BX$4&lt;$Q38,BX$4&gt;$Q38+IF($S38="",1000,$S38)-1),0,IF(MOD(BX$4-$Q38,IF($R38="",1000,$R38))=0,$O38,0))*IF($Y38&gt;0,(1+INDEX(Escalation!$B$3:$B$18,$Y38,0))^(BX$4-SSSModel!$C$5),1)*IF($X38=0,1,OFFSET(Profiles!$K$2,$X38,MAX(Profiles!$C$2,BX$4-$Q38)))*IF($AA38=1,(1+SSSModel!#REF!),1)</f>
        <v>0</v>
      </c>
      <c r="BY38" s="72">
        <f ca="1">IF(OR(BY$4&lt;$Q38,BY$4&gt;$Q38+IF($S38="",1000,$S38)-1),0,IF(MOD(BY$4-$Q38,IF($R38="",1000,$R38))=0,$O38,0))*IF($Y38&gt;0,(1+INDEX(Escalation!$B$3:$B$18,$Y38,0))^(BY$4-SSSModel!$C$5),1)*IF($X38=0,1,OFFSET(Profiles!$K$2,$X38,MAX(Profiles!$C$2,BY$4-$Q38)))*IF($AA38=1,(1+SSSModel!#REF!),1)</f>
        <v>0</v>
      </c>
      <c r="BZ38" s="72">
        <f ca="1">IF(OR(BZ$4&lt;$Q38,BZ$4&gt;$Q38+IF($S38="",1000,$S38)-1),0,IF(MOD(BZ$4-$Q38,IF($R38="",1000,$R38))=0,$O38,0))*IF($Y38&gt;0,(1+INDEX(Escalation!$B$3:$B$18,$Y38,0))^(BZ$4-SSSModel!$C$5),1)*IF($X38=0,1,OFFSET(Profiles!$K$2,$X38,MAX(Profiles!$C$2,BZ$4-$Q38)))*IF($AA38=1,(1+SSSModel!#REF!),1)</f>
        <v>0</v>
      </c>
      <c r="CA38" s="134">
        <f ca="1">IF(OR($Z38=0,SSSModel!$C$4="CF"),AC38,
IF(LEFT($V38,3)="ON_",
     IF(SSSModel!$C$4="RR",SUMPRODUCT(OFFSET($AC38,0,0,1,$CB$2),OFFSET(Profiles!$K$28,($Z38-1)*(Profiles!$I$26+1)+CA$4-SSSModel!$C$3+1,0,1,$CB$2)),
     IF(SSSModel!$C$4="ECC",$EA38*$EB38*SUMPRODUCT(OFFSET($AC38,0,MAX(0,CA$4-$DZ38-$CA$4+1),1,MIN($DZ38,CA$4-$CA$4+1)),OFFSET(Escalation!$K$24,($Y38-1)*(Escalation!$I$22+1)+CA$4-SSSModel!$C$3+1,MAX(0,CA$4-$DZ38-$CA$4+1),1,MIN($DZ38,CA$4-$CA$4+1))),
     IF(SSSModel!$C$4="PV",AC38*$EA38*(1+SSSModel!$C$2),
     IF(SSSModel!$C$4="FCR",$EC38*SUM(OFFSET($AC38,0,MAX(CA$4-$AC$4-$DZ38+1,0),1,MIN($DZ38,CA$4-$AC$4+1))),0)))),
SUM($AC38:$BZ38)*
     IF(SSSModel!$C$4="RR",OFFSET(Profiles!$K$2,$Z38,MAX(Profiles!$C$2,AC$4-$W38)),
     IF(SSSModel!$C$4="ECC",$EA38*$EB38*IF(MAX(Escalation!$C$2,AC$4-$W38)&gt;$DZ38-1,0,OFFSET(Escalation!$K$2,$Y38,MAX(Escalation!$C$2,AC$4-$W38))),
     IF(SSSModel!$C$4="PV",IF(CA$4=$W38,$EA38*(1+SSSModel!$C$2),0),
     IF(SSSModel!$C$4="FCR",IF(AND(CA$4&gt;=$W38,OFFSET(Profiles!$K$2,$Z38,MAX(Profiles!$C$2,AC$4-$W38))&gt;0),$EC38,0),0))))))</f>
        <v>0</v>
      </c>
      <c r="CB38" s="135">
        <f ca="1">IF(OR($Z38=0,SSSModel!$C$4="CF"),AD38,
IF(LEFT($V38,3)="ON_",
     IF(SSSModel!$C$4="RR",SUMPRODUCT(OFFSET($AC38,0,0,1,$CB$2),OFFSET(Profiles!$K$28,($Z38-1)*(Profiles!$I$26+1)+CB$4-SSSModel!$C$3+1,0,1,$CB$2)),
     IF(SSSModel!$C$4="ECC",$EA38*$EB38*SUMPRODUCT(OFFSET($AC38,0,MAX(0,CB$4-$DZ38-$CA$4+1),1,MIN($DZ38,CB$4-$CA$4+1)),OFFSET(Escalation!$K$24,($Y38-1)*(Escalation!$I$22+1)+CB$4-SSSModel!$C$3+1,MAX(0,CB$4-$DZ38-$CA$4+1),1,MIN($DZ38,CB$4-$CA$4+1))),
     IF(SSSModel!$C$4="PV",AD38*$EA38*(1+SSSModel!$C$2),
     IF(SSSModel!$C$4="FCR",$EC38*SUM(OFFSET($AC38,0,MAX(CB$4-$AC$4-$DZ38+1,0),1,MIN($DZ38,CB$4-$AC$4+1))),0)))),
SUM($AC38:$BZ38)*
     IF(SSSModel!$C$4="RR",OFFSET(Profiles!$K$2,$Z38,MAX(Profiles!$C$2,AD$4-$W38)),
     IF(SSSModel!$C$4="ECC",$EA38*$EB38*IF(MAX(Escalation!$C$2,AD$4-$W38)&gt;$DZ38-1,0,OFFSET(Escalation!$K$2,$Y38,MAX(Escalation!$C$2,AD$4-$W38))),
     IF(SSSModel!$C$4="PV",IF(CB$4=$W38,$EA38*(1+SSSModel!$C$2),0),
     IF(SSSModel!$C$4="FCR",IF(AND(CB$4&gt;=$W38,OFFSET(Profiles!$K$2,$Z38,MAX(Profiles!$C$2,AD$4-$W38))&gt;0),$EC38,0),0))))))</f>
        <v>0</v>
      </c>
      <c r="CC38" s="135">
        <f ca="1">IF(OR($Z38=0,SSSModel!$C$4="CF"),AE38,
IF(LEFT($V38,3)="ON_",
     IF(SSSModel!$C$4="RR",SUMPRODUCT(OFFSET($AC38,0,0,1,$CB$2),OFFSET(Profiles!$K$28,($Z38-1)*(Profiles!$I$26+1)+CC$4-SSSModel!$C$3+1,0,1,$CB$2)),
     IF(SSSModel!$C$4="ECC",$EA38*$EB38*SUMPRODUCT(OFFSET($AC38,0,MAX(0,CC$4-$DZ38-$CA$4+1),1,MIN($DZ38,CC$4-$CA$4+1)),OFFSET(Escalation!$K$24,($Y38-1)*(Escalation!$I$22+1)+CC$4-SSSModel!$C$3+1,MAX(0,CC$4-$DZ38-$CA$4+1),1,MIN($DZ38,CC$4-$CA$4+1))),
     IF(SSSModel!$C$4="PV",AE38*$EA38*(1+SSSModel!$C$2),
     IF(SSSModel!$C$4="FCR",$EC38*SUM(OFFSET($AC38,0,MAX(CC$4-$AC$4-$DZ38+1,0),1,MIN($DZ38,CC$4-$AC$4+1))),0)))),
SUM($AC38:$BZ38)*
     IF(SSSModel!$C$4="RR",OFFSET(Profiles!$K$2,$Z38,MAX(Profiles!$C$2,AE$4-$W38)),
     IF(SSSModel!$C$4="ECC",$EA38*$EB38*IF(MAX(Escalation!$C$2,AE$4-$W38)&gt;$DZ38-1,0,OFFSET(Escalation!$K$2,$Y38,MAX(Escalation!$C$2,AE$4-$W38))),
     IF(SSSModel!$C$4="PV",IF(CC$4=$W38,$EA38*(1+SSSModel!$C$2),0),
     IF(SSSModel!$C$4="FCR",IF(AND(CC$4&gt;=$W38,OFFSET(Profiles!$K$2,$Z38,MAX(Profiles!$C$2,AE$4-$W38))&gt;0),$EC38,0),0))))))</f>
        <v>0</v>
      </c>
      <c r="CD38" s="135">
        <f ca="1">IF(OR($Z38=0,SSSModel!$C$4="CF"),AF38,
IF(LEFT($V38,3)="ON_",
     IF(SSSModel!$C$4="RR",SUMPRODUCT(OFFSET($AC38,0,0,1,$CB$2),OFFSET(Profiles!$K$28,($Z38-1)*(Profiles!$I$26+1)+CD$4-SSSModel!$C$3+1,0,1,$CB$2)),
     IF(SSSModel!$C$4="ECC",$EA38*$EB38*SUMPRODUCT(OFFSET($AC38,0,MAX(0,CD$4-$DZ38-$CA$4+1),1,MIN($DZ38,CD$4-$CA$4+1)),OFFSET(Escalation!$K$24,($Y38-1)*(Escalation!$I$22+1)+CD$4-SSSModel!$C$3+1,MAX(0,CD$4-$DZ38-$CA$4+1),1,MIN($DZ38,CD$4-$CA$4+1))),
     IF(SSSModel!$C$4="PV",AF38*$EA38*(1+SSSModel!$C$2),
     IF(SSSModel!$C$4="FCR",$EC38*SUM(OFFSET($AC38,0,MAX(CD$4-$AC$4-$DZ38+1,0),1,MIN($DZ38,CD$4-$AC$4+1))),0)))),
SUM($AC38:$BZ38)*
     IF(SSSModel!$C$4="RR",OFFSET(Profiles!$K$2,$Z38,MAX(Profiles!$C$2,AF$4-$W38)),
     IF(SSSModel!$C$4="ECC",$EA38*$EB38*IF(MAX(Escalation!$C$2,AF$4-$W38)&gt;$DZ38-1,0,OFFSET(Escalation!$K$2,$Y38,MAX(Escalation!$C$2,AF$4-$W38))),
     IF(SSSModel!$C$4="PV",IF(CD$4=$W38,$EA38*(1+SSSModel!$C$2),0),
     IF(SSSModel!$C$4="FCR",IF(AND(CD$4&gt;=$W38,OFFSET(Profiles!$K$2,$Z38,MAX(Profiles!$C$2,AF$4-$W38))&gt;0),$EC38,0),0))))))</f>
        <v>0</v>
      </c>
      <c r="CE38" s="135">
        <f ca="1">IF(OR($Z38=0,SSSModel!$C$4="CF"),AG38,
IF(LEFT($V38,3)="ON_",
     IF(SSSModel!$C$4="RR",SUMPRODUCT(OFFSET($AC38,0,0,1,$CB$2),OFFSET(Profiles!$K$28,($Z38-1)*(Profiles!$I$26+1)+CE$4-SSSModel!$C$3+1,0,1,$CB$2)),
     IF(SSSModel!$C$4="ECC",$EA38*$EB38*SUMPRODUCT(OFFSET($AC38,0,MAX(0,CE$4-$DZ38-$CA$4+1),1,MIN($DZ38,CE$4-$CA$4+1)),OFFSET(Escalation!$K$24,($Y38-1)*(Escalation!$I$22+1)+CE$4-SSSModel!$C$3+1,MAX(0,CE$4-$DZ38-$CA$4+1),1,MIN($DZ38,CE$4-$CA$4+1))),
     IF(SSSModel!$C$4="PV",AG38*$EA38*(1+SSSModel!$C$2),
     IF(SSSModel!$C$4="FCR",$EC38*SUM(OFFSET($AC38,0,MAX(CE$4-$AC$4-$DZ38+1,0),1,MIN($DZ38,CE$4-$AC$4+1))),0)))),
SUM($AC38:$BZ38)*
     IF(SSSModel!$C$4="RR",OFFSET(Profiles!$K$2,$Z38,MAX(Profiles!$C$2,AG$4-$W38)),
     IF(SSSModel!$C$4="ECC",$EA38*$EB38*IF(MAX(Escalation!$C$2,AG$4-$W38)&gt;$DZ38-1,0,OFFSET(Escalation!$K$2,$Y38,MAX(Escalation!$C$2,AG$4-$W38))),
     IF(SSSModel!$C$4="PV",IF(CE$4=$W38,$EA38*(1+SSSModel!$C$2),0),
     IF(SSSModel!$C$4="FCR",IF(AND(CE$4&gt;=$W38,OFFSET(Profiles!$K$2,$Z38,MAX(Profiles!$C$2,AG$4-$W38))&gt;0),$EC38,0),0))))))</f>
        <v>0</v>
      </c>
      <c r="CF38" s="135">
        <f ca="1">IF(OR($Z38=0,SSSModel!$C$4="CF"),AH38,
IF(LEFT($V38,3)="ON_",
     IF(SSSModel!$C$4="RR",SUMPRODUCT(OFFSET($AC38,0,0,1,$CB$2),OFFSET(Profiles!$K$28,($Z38-1)*(Profiles!$I$26+1)+CF$4-SSSModel!$C$3+1,0,1,$CB$2)),
     IF(SSSModel!$C$4="ECC",$EA38*$EB38*SUMPRODUCT(OFFSET($AC38,0,MAX(0,CF$4-$DZ38-$CA$4+1),1,MIN($DZ38,CF$4-$CA$4+1)),OFFSET(Escalation!$K$24,($Y38-1)*(Escalation!$I$22+1)+CF$4-SSSModel!$C$3+1,MAX(0,CF$4-$DZ38-$CA$4+1),1,MIN($DZ38,CF$4-$CA$4+1))),
     IF(SSSModel!$C$4="PV",AH38*$EA38*(1+SSSModel!$C$2),
     IF(SSSModel!$C$4="FCR",$EC38*SUM(OFFSET($AC38,0,MAX(CF$4-$AC$4-$DZ38+1,0),1,MIN($DZ38,CF$4-$AC$4+1))),0)))),
SUM($AC38:$BZ38)*
     IF(SSSModel!$C$4="RR",OFFSET(Profiles!$K$2,$Z38,MAX(Profiles!$C$2,AH$4-$W38)),
     IF(SSSModel!$C$4="ECC",$EA38*$EB38*IF(MAX(Escalation!$C$2,AH$4-$W38)&gt;$DZ38-1,0,OFFSET(Escalation!$K$2,$Y38,MAX(Escalation!$C$2,AH$4-$W38))),
     IF(SSSModel!$C$4="PV",IF(CF$4=$W38,$EA38*(1+SSSModel!$C$2),0),
     IF(SSSModel!$C$4="FCR",IF(AND(CF$4&gt;=$W38,OFFSET(Profiles!$K$2,$Z38,MAX(Profiles!$C$2,AH$4-$W38))&gt;0),$EC38,0),0))))))</f>
        <v>0</v>
      </c>
      <c r="CG38" s="135">
        <f ca="1">IF(OR($Z38=0,SSSModel!$C$4="CF"),AI38,
IF(LEFT($V38,3)="ON_",
     IF(SSSModel!$C$4="RR",SUMPRODUCT(OFFSET($AC38,0,0,1,$CB$2),OFFSET(Profiles!$K$28,($Z38-1)*(Profiles!$I$26+1)+CG$4-SSSModel!$C$3+1,0,1,$CB$2)),
     IF(SSSModel!$C$4="ECC",$EA38*$EB38*SUMPRODUCT(OFFSET($AC38,0,MAX(0,CG$4-$DZ38-$CA$4+1),1,MIN($DZ38,CG$4-$CA$4+1)),OFFSET(Escalation!$K$24,($Y38-1)*(Escalation!$I$22+1)+CG$4-SSSModel!$C$3+1,MAX(0,CG$4-$DZ38-$CA$4+1),1,MIN($DZ38,CG$4-$CA$4+1))),
     IF(SSSModel!$C$4="PV",AI38*$EA38*(1+SSSModel!$C$2),
     IF(SSSModel!$C$4="FCR",$EC38*SUM(OFFSET($AC38,0,MAX(CG$4-$AC$4-$DZ38+1,0),1,MIN($DZ38,CG$4-$AC$4+1))),0)))),
SUM($AC38:$BZ38)*
     IF(SSSModel!$C$4="RR",OFFSET(Profiles!$K$2,$Z38,MAX(Profiles!$C$2,AI$4-$W38)),
     IF(SSSModel!$C$4="ECC",$EA38*$EB38*IF(MAX(Escalation!$C$2,AI$4-$W38)&gt;$DZ38-1,0,OFFSET(Escalation!$K$2,$Y38,MAX(Escalation!$C$2,AI$4-$W38))),
     IF(SSSModel!$C$4="PV",IF(CG$4=$W38,$EA38*(1+SSSModel!$C$2),0),
     IF(SSSModel!$C$4="FCR",IF(AND(CG$4&gt;=$W38,OFFSET(Profiles!$K$2,$Z38,MAX(Profiles!$C$2,AI$4-$W38))&gt;0),$EC38,0),0))))))</f>
        <v>0</v>
      </c>
      <c r="CH38" s="135">
        <f ca="1">IF(OR($Z38=0,SSSModel!$C$4="CF"),AJ38,
IF(LEFT($V38,3)="ON_",
     IF(SSSModel!$C$4="RR",SUMPRODUCT(OFFSET($AC38,0,0,1,$CB$2),OFFSET(Profiles!$K$28,($Z38-1)*(Profiles!$I$26+1)+CH$4-SSSModel!$C$3+1,0,1,$CB$2)),
     IF(SSSModel!$C$4="ECC",$EA38*$EB38*SUMPRODUCT(OFFSET($AC38,0,MAX(0,CH$4-$DZ38-$CA$4+1),1,MIN($DZ38,CH$4-$CA$4+1)),OFFSET(Escalation!$K$24,($Y38-1)*(Escalation!$I$22+1)+CH$4-SSSModel!$C$3+1,MAX(0,CH$4-$DZ38-$CA$4+1),1,MIN($DZ38,CH$4-$CA$4+1))),
     IF(SSSModel!$C$4="PV",AJ38*$EA38*(1+SSSModel!$C$2),
     IF(SSSModel!$C$4="FCR",$EC38*SUM(OFFSET($AC38,0,MAX(CH$4-$AC$4-$DZ38+1,0),1,MIN($DZ38,CH$4-$AC$4+1))),0)))),
SUM($AC38:$BZ38)*
     IF(SSSModel!$C$4="RR",OFFSET(Profiles!$K$2,$Z38,MAX(Profiles!$C$2,AJ$4-$W38)),
     IF(SSSModel!$C$4="ECC",$EA38*$EB38*IF(MAX(Escalation!$C$2,AJ$4-$W38)&gt;$DZ38-1,0,OFFSET(Escalation!$K$2,$Y38,MAX(Escalation!$C$2,AJ$4-$W38))),
     IF(SSSModel!$C$4="PV",IF(CH$4=$W38,$EA38*(1+SSSModel!$C$2),0),
     IF(SSSModel!$C$4="FCR",IF(AND(CH$4&gt;=$W38,OFFSET(Profiles!$K$2,$Z38,MAX(Profiles!$C$2,AJ$4-$W38))&gt;0),$EC38,0),0))))))</f>
        <v>0</v>
      </c>
      <c r="CI38" s="135">
        <f ca="1">IF(OR($Z38=0,SSSModel!$C$4="CF"),AK38,
IF(LEFT($V38,3)="ON_",
     IF(SSSModel!$C$4="RR",SUMPRODUCT(OFFSET($AC38,0,0,1,$CB$2),OFFSET(Profiles!$K$28,($Z38-1)*(Profiles!$I$26+1)+CI$4-SSSModel!$C$3+1,0,1,$CB$2)),
     IF(SSSModel!$C$4="ECC",$EA38*$EB38*SUMPRODUCT(OFFSET($AC38,0,MAX(0,CI$4-$DZ38-$CA$4+1),1,MIN($DZ38,CI$4-$CA$4+1)),OFFSET(Escalation!$K$24,($Y38-1)*(Escalation!$I$22+1)+CI$4-SSSModel!$C$3+1,MAX(0,CI$4-$DZ38-$CA$4+1),1,MIN($DZ38,CI$4-$CA$4+1))),
     IF(SSSModel!$C$4="PV",AK38*$EA38*(1+SSSModel!$C$2),
     IF(SSSModel!$C$4="FCR",$EC38*SUM(OFFSET($AC38,0,MAX(CI$4-$AC$4-$DZ38+1,0),1,MIN($DZ38,CI$4-$AC$4+1))),0)))),
SUM($AC38:$BZ38)*
     IF(SSSModel!$C$4="RR",OFFSET(Profiles!$K$2,$Z38,MAX(Profiles!$C$2,AK$4-$W38)),
     IF(SSSModel!$C$4="ECC",$EA38*$EB38*IF(MAX(Escalation!$C$2,AK$4-$W38)&gt;$DZ38-1,0,OFFSET(Escalation!$K$2,$Y38,MAX(Escalation!$C$2,AK$4-$W38))),
     IF(SSSModel!$C$4="PV",IF(CI$4=$W38,$EA38*(1+SSSModel!$C$2),0),
     IF(SSSModel!$C$4="FCR",IF(AND(CI$4&gt;=$W38,OFFSET(Profiles!$K$2,$Z38,MAX(Profiles!$C$2,AK$4-$W38))&gt;0),$EC38,0),0))))))</f>
        <v>0</v>
      </c>
      <c r="CJ38" s="135">
        <f ca="1">IF(OR($Z38=0,SSSModel!$C$4="CF"),AL38,
IF(LEFT($V38,3)="ON_",
     IF(SSSModel!$C$4="RR",SUMPRODUCT(OFFSET($AC38,0,0,1,$CB$2),OFFSET(Profiles!$K$28,($Z38-1)*(Profiles!$I$26+1)+CJ$4-SSSModel!$C$3+1,0,1,$CB$2)),
     IF(SSSModel!$C$4="ECC",$EA38*$EB38*SUMPRODUCT(OFFSET($AC38,0,MAX(0,CJ$4-$DZ38-$CA$4+1),1,MIN($DZ38,CJ$4-$CA$4+1)),OFFSET(Escalation!$K$24,($Y38-1)*(Escalation!$I$22+1)+CJ$4-SSSModel!$C$3+1,MAX(0,CJ$4-$DZ38-$CA$4+1),1,MIN($DZ38,CJ$4-$CA$4+1))),
     IF(SSSModel!$C$4="PV",AL38*$EA38*(1+SSSModel!$C$2),
     IF(SSSModel!$C$4="FCR",$EC38*SUM(OFFSET($AC38,0,MAX(CJ$4-$AC$4-$DZ38+1,0),1,MIN($DZ38,CJ$4-$AC$4+1))),0)))),
SUM($AC38:$BZ38)*
     IF(SSSModel!$C$4="RR",OFFSET(Profiles!$K$2,$Z38,MAX(Profiles!$C$2,AL$4-$W38)),
     IF(SSSModel!$C$4="ECC",$EA38*$EB38*IF(MAX(Escalation!$C$2,AL$4-$W38)&gt;$DZ38-1,0,OFFSET(Escalation!$K$2,$Y38,MAX(Escalation!$C$2,AL$4-$W38))),
     IF(SSSModel!$C$4="PV",IF(CJ$4=$W38,$EA38*(1+SSSModel!$C$2),0),
     IF(SSSModel!$C$4="FCR",IF(AND(CJ$4&gt;=$W38,OFFSET(Profiles!$K$2,$Z38,MAX(Profiles!$C$2,AL$4-$W38))&gt;0),$EC38,0),0))))))</f>
        <v>0</v>
      </c>
      <c r="CK38" s="135">
        <f ca="1">IF(OR($Z38=0,SSSModel!$C$4="CF"),AM38,
IF(LEFT($V38,3)="ON_",
     IF(SSSModel!$C$4="RR",SUMPRODUCT(OFFSET($AC38,0,0,1,$CB$2),OFFSET(Profiles!$K$28,($Z38-1)*(Profiles!$I$26+1)+CK$4-SSSModel!$C$3+1,0,1,$CB$2)),
     IF(SSSModel!$C$4="ECC",$EA38*$EB38*SUMPRODUCT(OFFSET($AC38,0,MAX(0,CK$4-$DZ38-$CA$4+1),1,MIN($DZ38,CK$4-$CA$4+1)),OFFSET(Escalation!$K$24,($Y38-1)*(Escalation!$I$22+1)+CK$4-SSSModel!$C$3+1,MAX(0,CK$4-$DZ38-$CA$4+1),1,MIN($DZ38,CK$4-$CA$4+1))),
     IF(SSSModel!$C$4="PV",AM38*$EA38*(1+SSSModel!$C$2),
     IF(SSSModel!$C$4="FCR",$EC38*SUM(OFFSET($AC38,0,MAX(CK$4-$AC$4-$DZ38+1,0),1,MIN($DZ38,CK$4-$AC$4+1))),0)))),
SUM($AC38:$BZ38)*
     IF(SSSModel!$C$4="RR",OFFSET(Profiles!$K$2,$Z38,MAX(Profiles!$C$2,AM$4-$W38)),
     IF(SSSModel!$C$4="ECC",$EA38*$EB38*IF(MAX(Escalation!$C$2,AM$4-$W38)&gt;$DZ38-1,0,OFFSET(Escalation!$K$2,$Y38,MAX(Escalation!$C$2,AM$4-$W38))),
     IF(SSSModel!$C$4="PV",IF(CK$4=$W38,$EA38*(1+SSSModel!$C$2),0),
     IF(SSSModel!$C$4="FCR",IF(AND(CK$4&gt;=$W38,OFFSET(Profiles!$K$2,$Z38,MAX(Profiles!$C$2,AM$4-$W38))&gt;0),$EC38,0),0))))))</f>
        <v>0</v>
      </c>
      <c r="CL38" s="135">
        <f ca="1">IF(OR($Z38=0,SSSModel!$C$4="CF"),AN38,
IF(LEFT($V38,3)="ON_",
     IF(SSSModel!$C$4="RR",SUMPRODUCT(OFFSET($AC38,0,0,1,$CB$2),OFFSET(Profiles!$K$28,($Z38-1)*(Profiles!$I$26+1)+CL$4-SSSModel!$C$3+1,0,1,$CB$2)),
     IF(SSSModel!$C$4="ECC",$EA38*$EB38*SUMPRODUCT(OFFSET($AC38,0,MAX(0,CL$4-$DZ38-$CA$4+1),1,MIN($DZ38,CL$4-$CA$4+1)),OFFSET(Escalation!$K$24,($Y38-1)*(Escalation!$I$22+1)+CL$4-SSSModel!$C$3+1,MAX(0,CL$4-$DZ38-$CA$4+1),1,MIN($DZ38,CL$4-$CA$4+1))),
     IF(SSSModel!$C$4="PV",AN38*$EA38*(1+SSSModel!$C$2),
     IF(SSSModel!$C$4="FCR",$EC38*SUM(OFFSET($AC38,0,MAX(CL$4-$AC$4-$DZ38+1,0),1,MIN($DZ38,CL$4-$AC$4+1))),0)))),
SUM($AC38:$BZ38)*
     IF(SSSModel!$C$4="RR",OFFSET(Profiles!$K$2,$Z38,MAX(Profiles!$C$2,AN$4-$W38)),
     IF(SSSModel!$C$4="ECC",$EA38*$EB38*IF(MAX(Escalation!$C$2,AN$4-$W38)&gt;$DZ38-1,0,OFFSET(Escalation!$K$2,$Y38,MAX(Escalation!$C$2,AN$4-$W38))),
     IF(SSSModel!$C$4="PV",IF(CL$4=$W38,$EA38*(1+SSSModel!$C$2),0),
     IF(SSSModel!$C$4="FCR",IF(AND(CL$4&gt;=$W38,OFFSET(Profiles!$K$2,$Z38,MAX(Profiles!$C$2,AN$4-$W38))&gt;0),$EC38,0),0))))))</f>
        <v>0</v>
      </c>
      <c r="CM38" s="135">
        <f ca="1">IF(OR($Z38=0,SSSModel!$C$4="CF"),AO38,
IF(LEFT($V38,3)="ON_",
     IF(SSSModel!$C$4="RR",SUMPRODUCT(OFFSET($AC38,0,0,1,$CB$2),OFFSET(Profiles!$K$28,($Z38-1)*(Profiles!$I$26+1)+CM$4-SSSModel!$C$3+1,0,1,$CB$2)),
     IF(SSSModel!$C$4="ECC",$EA38*$EB38*SUMPRODUCT(OFFSET($AC38,0,MAX(0,CM$4-$DZ38-$CA$4+1),1,MIN($DZ38,CM$4-$CA$4+1)),OFFSET(Escalation!$K$24,($Y38-1)*(Escalation!$I$22+1)+CM$4-SSSModel!$C$3+1,MAX(0,CM$4-$DZ38-$CA$4+1),1,MIN($DZ38,CM$4-$CA$4+1))),
     IF(SSSModel!$C$4="PV",AO38*$EA38*(1+SSSModel!$C$2),
     IF(SSSModel!$C$4="FCR",$EC38*SUM(OFFSET($AC38,0,MAX(CM$4-$AC$4-$DZ38+1,0),1,MIN($DZ38,CM$4-$AC$4+1))),0)))),
SUM($AC38:$BZ38)*
     IF(SSSModel!$C$4="RR",OFFSET(Profiles!$K$2,$Z38,MAX(Profiles!$C$2,AO$4-$W38)),
     IF(SSSModel!$C$4="ECC",$EA38*$EB38*IF(MAX(Escalation!$C$2,AO$4-$W38)&gt;$DZ38-1,0,OFFSET(Escalation!$K$2,$Y38,MAX(Escalation!$C$2,AO$4-$W38))),
     IF(SSSModel!$C$4="PV",IF(CM$4=$W38,$EA38*(1+SSSModel!$C$2),0),
     IF(SSSModel!$C$4="FCR",IF(AND(CM$4&gt;=$W38,OFFSET(Profiles!$K$2,$Z38,MAX(Profiles!$C$2,AO$4-$W38))&gt;0),$EC38,0),0))))))</f>
        <v>0</v>
      </c>
      <c r="CN38" s="135">
        <f ca="1">IF(OR($Z38=0,SSSModel!$C$4="CF"),AP38,
IF(LEFT($V38,3)="ON_",
     IF(SSSModel!$C$4="RR",SUMPRODUCT(OFFSET($AC38,0,0,1,$CB$2),OFFSET(Profiles!$K$28,($Z38-1)*(Profiles!$I$26+1)+CN$4-SSSModel!$C$3+1,0,1,$CB$2)),
     IF(SSSModel!$C$4="ECC",$EA38*$EB38*SUMPRODUCT(OFFSET($AC38,0,MAX(0,CN$4-$DZ38-$CA$4+1),1,MIN($DZ38,CN$4-$CA$4+1)),OFFSET(Escalation!$K$24,($Y38-1)*(Escalation!$I$22+1)+CN$4-SSSModel!$C$3+1,MAX(0,CN$4-$DZ38-$CA$4+1),1,MIN($DZ38,CN$4-$CA$4+1))),
     IF(SSSModel!$C$4="PV",AP38*$EA38*(1+SSSModel!$C$2),
     IF(SSSModel!$C$4="FCR",$EC38*SUM(OFFSET($AC38,0,MAX(CN$4-$AC$4-$DZ38+1,0),1,MIN($DZ38,CN$4-$AC$4+1))),0)))),
SUM($AC38:$BZ38)*
     IF(SSSModel!$C$4="RR",OFFSET(Profiles!$K$2,$Z38,MAX(Profiles!$C$2,AP$4-$W38)),
     IF(SSSModel!$C$4="ECC",$EA38*$EB38*IF(MAX(Escalation!$C$2,AP$4-$W38)&gt;$DZ38-1,0,OFFSET(Escalation!$K$2,$Y38,MAX(Escalation!$C$2,AP$4-$W38))),
     IF(SSSModel!$C$4="PV",IF(CN$4=$W38,$EA38*(1+SSSModel!$C$2),0),
     IF(SSSModel!$C$4="FCR",IF(AND(CN$4&gt;=$W38,OFFSET(Profiles!$K$2,$Z38,MAX(Profiles!$C$2,AP$4-$W38))&gt;0),$EC38,0),0))))))</f>
        <v>0</v>
      </c>
      <c r="CO38" s="135">
        <f ca="1">IF(OR($Z38=0,SSSModel!$C$4="CF"),AQ38,
IF(LEFT($V38,3)="ON_",
     IF(SSSModel!$C$4="RR",SUMPRODUCT(OFFSET($AC38,0,0,1,$CB$2),OFFSET(Profiles!$K$28,($Z38-1)*(Profiles!$I$26+1)+CO$4-SSSModel!$C$3+1,0,1,$CB$2)),
     IF(SSSModel!$C$4="ECC",$EA38*$EB38*SUMPRODUCT(OFFSET($AC38,0,MAX(0,CO$4-$DZ38-$CA$4+1),1,MIN($DZ38,CO$4-$CA$4+1)),OFFSET(Escalation!$K$24,($Y38-1)*(Escalation!$I$22+1)+CO$4-SSSModel!$C$3+1,MAX(0,CO$4-$DZ38-$CA$4+1),1,MIN($DZ38,CO$4-$CA$4+1))),
     IF(SSSModel!$C$4="PV",AQ38*$EA38*(1+SSSModel!$C$2),
     IF(SSSModel!$C$4="FCR",$EC38*SUM(OFFSET($AC38,0,MAX(CO$4-$AC$4-$DZ38+1,0),1,MIN($DZ38,CO$4-$AC$4+1))),0)))),
SUM($AC38:$BZ38)*
     IF(SSSModel!$C$4="RR",OFFSET(Profiles!$K$2,$Z38,MAX(Profiles!$C$2,AQ$4-$W38)),
     IF(SSSModel!$C$4="ECC",$EA38*$EB38*IF(MAX(Escalation!$C$2,AQ$4-$W38)&gt;$DZ38-1,0,OFFSET(Escalation!$K$2,$Y38,MAX(Escalation!$C$2,AQ$4-$W38))),
     IF(SSSModel!$C$4="PV",IF(CO$4=$W38,$EA38*(1+SSSModel!$C$2),0),
     IF(SSSModel!$C$4="FCR",IF(AND(CO$4&gt;=$W38,OFFSET(Profiles!$K$2,$Z38,MAX(Profiles!$C$2,AQ$4-$W38))&gt;0),$EC38,0),0))))))</f>
        <v>0</v>
      </c>
      <c r="CP38" s="135">
        <f ca="1">IF(OR($Z38=0,SSSModel!$C$4="CF"),AR38,
IF(LEFT($V38,3)="ON_",
     IF(SSSModel!$C$4="RR",SUMPRODUCT(OFFSET($AC38,0,0,1,$CB$2),OFFSET(Profiles!$K$28,($Z38-1)*(Profiles!$I$26+1)+CP$4-SSSModel!$C$3+1,0,1,$CB$2)),
     IF(SSSModel!$C$4="ECC",$EA38*$EB38*SUMPRODUCT(OFFSET($AC38,0,MAX(0,CP$4-$DZ38-$CA$4+1),1,MIN($DZ38,CP$4-$CA$4+1)),OFFSET(Escalation!$K$24,($Y38-1)*(Escalation!$I$22+1)+CP$4-SSSModel!$C$3+1,MAX(0,CP$4-$DZ38-$CA$4+1),1,MIN($DZ38,CP$4-$CA$4+1))),
     IF(SSSModel!$C$4="PV",AR38*$EA38*(1+SSSModel!$C$2),
     IF(SSSModel!$C$4="FCR",$EC38*SUM(OFFSET($AC38,0,MAX(CP$4-$AC$4-$DZ38+1,0),1,MIN($DZ38,CP$4-$AC$4+1))),0)))),
SUM($AC38:$BZ38)*
     IF(SSSModel!$C$4="RR",OFFSET(Profiles!$K$2,$Z38,MAX(Profiles!$C$2,AR$4-$W38)),
     IF(SSSModel!$C$4="ECC",$EA38*$EB38*IF(MAX(Escalation!$C$2,AR$4-$W38)&gt;$DZ38-1,0,OFFSET(Escalation!$K$2,$Y38,MAX(Escalation!$C$2,AR$4-$W38))),
     IF(SSSModel!$C$4="PV",IF(CP$4=$W38,$EA38*(1+SSSModel!$C$2),0),
     IF(SSSModel!$C$4="FCR",IF(AND(CP$4&gt;=$W38,OFFSET(Profiles!$K$2,$Z38,MAX(Profiles!$C$2,AR$4-$W38))&gt;0),$EC38,0),0))))))</f>
        <v>0</v>
      </c>
      <c r="CQ38" s="135">
        <f ca="1">IF(OR($Z38=0,SSSModel!$C$4="CF"),AS38,
IF(LEFT($V38,3)="ON_",
     IF(SSSModel!$C$4="RR",SUMPRODUCT(OFFSET($AC38,0,0,1,$CB$2),OFFSET(Profiles!$K$28,($Z38-1)*(Profiles!$I$26+1)+CQ$4-SSSModel!$C$3+1,0,1,$CB$2)),
     IF(SSSModel!$C$4="ECC",$EA38*$EB38*SUMPRODUCT(OFFSET($AC38,0,MAX(0,CQ$4-$DZ38-$CA$4+1),1,MIN($DZ38,CQ$4-$CA$4+1)),OFFSET(Escalation!$K$24,($Y38-1)*(Escalation!$I$22+1)+CQ$4-SSSModel!$C$3+1,MAX(0,CQ$4-$DZ38-$CA$4+1),1,MIN($DZ38,CQ$4-$CA$4+1))),
     IF(SSSModel!$C$4="PV",AS38*$EA38*(1+SSSModel!$C$2),
     IF(SSSModel!$C$4="FCR",$EC38*SUM(OFFSET($AC38,0,MAX(CQ$4-$AC$4-$DZ38+1,0),1,MIN($DZ38,CQ$4-$AC$4+1))),0)))),
SUM($AC38:$BZ38)*
     IF(SSSModel!$C$4="RR",OFFSET(Profiles!$K$2,$Z38,MAX(Profiles!$C$2,AS$4-$W38)),
     IF(SSSModel!$C$4="ECC",$EA38*$EB38*IF(MAX(Escalation!$C$2,AS$4-$W38)&gt;$DZ38-1,0,OFFSET(Escalation!$K$2,$Y38,MAX(Escalation!$C$2,AS$4-$W38))),
     IF(SSSModel!$C$4="PV",IF(CQ$4=$W38,$EA38*(1+SSSModel!$C$2),0),
     IF(SSSModel!$C$4="FCR",IF(AND(CQ$4&gt;=$W38,OFFSET(Profiles!$K$2,$Z38,MAX(Profiles!$C$2,AS$4-$W38))&gt;0),$EC38,0),0))))))</f>
        <v>0</v>
      </c>
      <c r="CR38" s="135">
        <f ca="1">IF(OR($Z38=0,SSSModel!$C$4="CF"),AT38,
IF(LEFT($V38,3)="ON_",
     IF(SSSModel!$C$4="RR",SUMPRODUCT(OFFSET($AC38,0,0,1,$CB$2),OFFSET(Profiles!$K$28,($Z38-1)*(Profiles!$I$26+1)+CR$4-SSSModel!$C$3+1,0,1,$CB$2)),
     IF(SSSModel!$C$4="ECC",$EA38*$EB38*SUMPRODUCT(OFFSET($AC38,0,MAX(0,CR$4-$DZ38-$CA$4+1),1,MIN($DZ38,CR$4-$CA$4+1)),OFFSET(Escalation!$K$24,($Y38-1)*(Escalation!$I$22+1)+CR$4-SSSModel!$C$3+1,MAX(0,CR$4-$DZ38-$CA$4+1),1,MIN($DZ38,CR$4-$CA$4+1))),
     IF(SSSModel!$C$4="PV",AT38*$EA38*(1+SSSModel!$C$2),
     IF(SSSModel!$C$4="FCR",$EC38*SUM(OFFSET($AC38,0,MAX(CR$4-$AC$4-$DZ38+1,0),1,MIN($DZ38,CR$4-$AC$4+1))),0)))),
SUM($AC38:$BZ38)*
     IF(SSSModel!$C$4="RR",OFFSET(Profiles!$K$2,$Z38,MAX(Profiles!$C$2,AT$4-$W38)),
     IF(SSSModel!$C$4="ECC",$EA38*$EB38*IF(MAX(Escalation!$C$2,AT$4-$W38)&gt;$DZ38-1,0,OFFSET(Escalation!$K$2,$Y38,MAX(Escalation!$C$2,AT$4-$W38))),
     IF(SSSModel!$C$4="PV",IF(CR$4=$W38,$EA38*(1+SSSModel!$C$2),0),
     IF(SSSModel!$C$4="FCR",IF(AND(CR$4&gt;=$W38,OFFSET(Profiles!$K$2,$Z38,MAX(Profiles!$C$2,AT$4-$W38))&gt;0),$EC38,0),0))))))</f>
        <v>0</v>
      </c>
      <c r="CS38" s="135">
        <f ca="1">IF(OR($Z38=0,SSSModel!$C$4="CF"),AU38,
IF(LEFT($V38,3)="ON_",
     IF(SSSModel!$C$4="RR",SUMPRODUCT(OFFSET($AC38,0,0,1,$CB$2),OFFSET(Profiles!$K$28,($Z38-1)*(Profiles!$I$26+1)+CS$4-SSSModel!$C$3+1,0,1,$CB$2)),
     IF(SSSModel!$C$4="ECC",$EA38*$EB38*SUMPRODUCT(OFFSET($AC38,0,MAX(0,CS$4-$DZ38-$CA$4+1),1,MIN($DZ38,CS$4-$CA$4+1)),OFFSET(Escalation!$K$24,($Y38-1)*(Escalation!$I$22+1)+CS$4-SSSModel!$C$3+1,MAX(0,CS$4-$DZ38-$CA$4+1),1,MIN($DZ38,CS$4-$CA$4+1))),
     IF(SSSModel!$C$4="PV",AU38*$EA38*(1+SSSModel!$C$2),
     IF(SSSModel!$C$4="FCR",$EC38*SUM(OFFSET($AC38,0,MAX(CS$4-$AC$4-$DZ38+1,0),1,MIN($DZ38,CS$4-$AC$4+1))),0)))),
SUM($AC38:$BZ38)*
     IF(SSSModel!$C$4="RR",OFFSET(Profiles!$K$2,$Z38,MAX(Profiles!$C$2,AU$4-$W38)),
     IF(SSSModel!$C$4="ECC",$EA38*$EB38*IF(MAX(Escalation!$C$2,AU$4-$W38)&gt;$DZ38-1,0,OFFSET(Escalation!$K$2,$Y38,MAX(Escalation!$C$2,AU$4-$W38))),
     IF(SSSModel!$C$4="PV",IF(CS$4=$W38,$EA38*(1+SSSModel!$C$2),0),
     IF(SSSModel!$C$4="FCR",IF(AND(CS$4&gt;=$W38,OFFSET(Profiles!$K$2,$Z38,MAX(Profiles!$C$2,AU$4-$W38))&gt;0),$EC38,0),0))))))</f>
        <v>0</v>
      </c>
      <c r="CT38" s="135">
        <f ca="1">IF(OR($Z38=0,SSSModel!$C$4="CF"),AV38,
IF(LEFT($V38,3)="ON_",
     IF(SSSModel!$C$4="RR",SUMPRODUCT(OFFSET($AC38,0,0,1,$CB$2),OFFSET(Profiles!$K$28,($Z38-1)*(Profiles!$I$26+1)+CT$4-SSSModel!$C$3+1,0,1,$CB$2)),
     IF(SSSModel!$C$4="ECC",$EA38*$EB38*SUMPRODUCT(OFFSET($AC38,0,MAX(0,CT$4-$DZ38-$CA$4+1),1,MIN($DZ38,CT$4-$CA$4+1)),OFFSET(Escalation!$K$24,($Y38-1)*(Escalation!$I$22+1)+CT$4-SSSModel!$C$3+1,MAX(0,CT$4-$DZ38-$CA$4+1),1,MIN($DZ38,CT$4-$CA$4+1))),
     IF(SSSModel!$C$4="PV",AV38*$EA38*(1+SSSModel!$C$2),
     IF(SSSModel!$C$4="FCR",$EC38*SUM(OFFSET($AC38,0,MAX(CT$4-$AC$4-$DZ38+1,0),1,MIN($DZ38,CT$4-$AC$4+1))),0)))),
SUM($AC38:$BZ38)*
     IF(SSSModel!$C$4="RR",OFFSET(Profiles!$K$2,$Z38,MAX(Profiles!$C$2,AV$4-$W38)),
     IF(SSSModel!$C$4="ECC",$EA38*$EB38*IF(MAX(Escalation!$C$2,AV$4-$W38)&gt;$DZ38-1,0,OFFSET(Escalation!$K$2,$Y38,MAX(Escalation!$C$2,AV$4-$W38))),
     IF(SSSModel!$C$4="PV",IF(CT$4=$W38,$EA38*(1+SSSModel!$C$2),0),
     IF(SSSModel!$C$4="FCR",IF(AND(CT$4&gt;=$W38,OFFSET(Profiles!$K$2,$Z38,MAX(Profiles!$C$2,AV$4-$W38))&gt;0),$EC38,0),0))))))</f>
        <v>0</v>
      </c>
      <c r="CU38" s="135">
        <f ca="1">IF(OR($Z38=0,SSSModel!$C$4="CF"),AW38,
IF(LEFT($V38,3)="ON_",
     IF(SSSModel!$C$4="RR",SUMPRODUCT(OFFSET($AC38,0,0,1,$CB$2),OFFSET(Profiles!$K$28,($Z38-1)*(Profiles!$I$26+1)+CU$4-SSSModel!$C$3+1,0,1,$CB$2)),
     IF(SSSModel!$C$4="ECC",$EA38*$EB38*SUMPRODUCT(OFFSET($AC38,0,MAX(0,CU$4-$DZ38-$CA$4+1),1,MIN($DZ38,CU$4-$CA$4+1)),OFFSET(Escalation!$K$24,($Y38-1)*(Escalation!$I$22+1)+CU$4-SSSModel!$C$3+1,MAX(0,CU$4-$DZ38-$CA$4+1),1,MIN($DZ38,CU$4-$CA$4+1))),
     IF(SSSModel!$C$4="PV",AW38*$EA38*(1+SSSModel!$C$2),
     IF(SSSModel!$C$4="FCR",$EC38*SUM(OFFSET($AC38,0,MAX(CU$4-$AC$4-$DZ38+1,0),1,MIN($DZ38,CU$4-$AC$4+1))),0)))),
SUM($AC38:$BZ38)*
     IF(SSSModel!$C$4="RR",OFFSET(Profiles!$K$2,$Z38,MAX(Profiles!$C$2,AW$4-$W38)),
     IF(SSSModel!$C$4="ECC",$EA38*$EB38*IF(MAX(Escalation!$C$2,AW$4-$W38)&gt;$DZ38-1,0,OFFSET(Escalation!$K$2,$Y38,MAX(Escalation!$C$2,AW$4-$W38))),
     IF(SSSModel!$C$4="PV",IF(CU$4=$W38,$EA38*(1+SSSModel!$C$2),0),
     IF(SSSModel!$C$4="FCR",IF(AND(CU$4&gt;=$W38,OFFSET(Profiles!$K$2,$Z38,MAX(Profiles!$C$2,AW$4-$W38))&gt;0),$EC38,0),0))))))</f>
        <v>0</v>
      </c>
      <c r="CV38" s="135">
        <f ca="1">IF(OR($Z38=0,SSSModel!$C$4="CF"),AX38,
IF(LEFT($V38,3)="ON_",
     IF(SSSModel!$C$4="RR",SUMPRODUCT(OFFSET($AC38,0,0,1,$CB$2),OFFSET(Profiles!$K$28,($Z38-1)*(Profiles!$I$26+1)+CV$4-SSSModel!$C$3+1,0,1,$CB$2)),
     IF(SSSModel!$C$4="ECC",$EA38*$EB38*SUMPRODUCT(OFFSET($AC38,0,MAX(0,CV$4-$DZ38-$CA$4+1),1,MIN($DZ38,CV$4-$CA$4+1)),OFFSET(Escalation!$K$24,($Y38-1)*(Escalation!$I$22+1)+CV$4-SSSModel!$C$3+1,MAX(0,CV$4-$DZ38-$CA$4+1),1,MIN($DZ38,CV$4-$CA$4+1))),
     IF(SSSModel!$C$4="PV",AX38*$EA38*(1+SSSModel!$C$2),
     IF(SSSModel!$C$4="FCR",$EC38*SUM(OFFSET($AC38,0,MAX(CV$4-$AC$4-$DZ38+1,0),1,MIN($DZ38,CV$4-$AC$4+1))),0)))),
SUM($AC38:$BZ38)*
     IF(SSSModel!$C$4="RR",OFFSET(Profiles!$K$2,$Z38,MAX(Profiles!$C$2,AX$4-$W38)),
     IF(SSSModel!$C$4="ECC",$EA38*$EB38*IF(MAX(Escalation!$C$2,AX$4-$W38)&gt;$DZ38-1,0,OFFSET(Escalation!$K$2,$Y38,MAX(Escalation!$C$2,AX$4-$W38))),
     IF(SSSModel!$C$4="PV",IF(CV$4=$W38,$EA38*(1+SSSModel!$C$2),0),
     IF(SSSModel!$C$4="FCR",IF(AND(CV$4&gt;=$W38,OFFSET(Profiles!$K$2,$Z38,MAX(Profiles!$C$2,AX$4-$W38))&gt;0),$EC38,0),0))))))</f>
        <v>0</v>
      </c>
      <c r="CW38" s="135">
        <f ca="1">IF(OR($Z38=0,SSSModel!$C$4="CF"),AY38,
IF(LEFT($V38,3)="ON_",
     IF(SSSModel!$C$4="RR",SUMPRODUCT(OFFSET($AC38,0,0,1,$CB$2),OFFSET(Profiles!$K$28,($Z38-1)*(Profiles!$I$26+1)+CW$4-SSSModel!$C$3+1,0,1,$CB$2)),
     IF(SSSModel!$C$4="ECC",$EA38*$EB38*SUMPRODUCT(OFFSET($AC38,0,MAX(0,CW$4-$DZ38-$CA$4+1),1,MIN($DZ38,CW$4-$CA$4+1)),OFFSET(Escalation!$K$24,($Y38-1)*(Escalation!$I$22+1)+CW$4-SSSModel!$C$3+1,MAX(0,CW$4-$DZ38-$CA$4+1),1,MIN($DZ38,CW$4-$CA$4+1))),
     IF(SSSModel!$C$4="PV",AY38*$EA38*(1+SSSModel!$C$2),
     IF(SSSModel!$C$4="FCR",$EC38*SUM(OFFSET($AC38,0,MAX(CW$4-$AC$4-$DZ38+1,0),1,MIN($DZ38,CW$4-$AC$4+1))),0)))),
SUM($AC38:$BZ38)*
     IF(SSSModel!$C$4="RR",OFFSET(Profiles!$K$2,$Z38,MAX(Profiles!$C$2,AY$4-$W38)),
     IF(SSSModel!$C$4="ECC",$EA38*$EB38*IF(MAX(Escalation!$C$2,AY$4-$W38)&gt;$DZ38-1,0,OFFSET(Escalation!$K$2,$Y38,MAX(Escalation!$C$2,AY$4-$W38))),
     IF(SSSModel!$C$4="PV",IF(CW$4=$W38,$EA38*(1+SSSModel!$C$2),0),
     IF(SSSModel!$C$4="FCR",IF(AND(CW$4&gt;=$W38,OFFSET(Profiles!$K$2,$Z38,MAX(Profiles!$C$2,AY$4-$W38))&gt;0),$EC38,0),0))))))</f>
        <v>0</v>
      </c>
      <c r="CX38" s="135">
        <f ca="1">IF(OR($Z38=0,SSSModel!$C$4="CF"),AZ38,
IF(LEFT($V38,3)="ON_",
     IF(SSSModel!$C$4="RR",SUMPRODUCT(OFFSET($AC38,0,0,1,$CB$2),OFFSET(Profiles!$K$28,($Z38-1)*(Profiles!$I$26+1)+CX$4-SSSModel!$C$3+1,0,1,$CB$2)),
     IF(SSSModel!$C$4="ECC",$EA38*$EB38*SUMPRODUCT(OFFSET($AC38,0,MAX(0,CX$4-$DZ38-$CA$4+1),1,MIN($DZ38,CX$4-$CA$4+1)),OFFSET(Escalation!$K$24,($Y38-1)*(Escalation!$I$22+1)+CX$4-SSSModel!$C$3+1,MAX(0,CX$4-$DZ38-$CA$4+1),1,MIN($DZ38,CX$4-$CA$4+1))),
     IF(SSSModel!$C$4="PV",AZ38*$EA38*(1+SSSModel!$C$2),
     IF(SSSModel!$C$4="FCR",$EC38*SUM(OFFSET($AC38,0,MAX(CX$4-$AC$4-$DZ38+1,0),1,MIN($DZ38,CX$4-$AC$4+1))),0)))),
SUM($AC38:$BZ38)*
     IF(SSSModel!$C$4="RR",OFFSET(Profiles!$K$2,$Z38,MAX(Profiles!$C$2,AZ$4-$W38)),
     IF(SSSModel!$C$4="ECC",$EA38*$EB38*IF(MAX(Escalation!$C$2,AZ$4-$W38)&gt;$DZ38-1,0,OFFSET(Escalation!$K$2,$Y38,MAX(Escalation!$C$2,AZ$4-$W38))),
     IF(SSSModel!$C$4="PV",IF(CX$4=$W38,$EA38*(1+SSSModel!$C$2),0),
     IF(SSSModel!$C$4="FCR",IF(AND(CX$4&gt;=$W38,OFFSET(Profiles!$K$2,$Z38,MAX(Profiles!$C$2,AZ$4-$W38))&gt;0),$EC38,0),0))))))</f>
        <v>0</v>
      </c>
      <c r="CY38" s="135">
        <f ca="1">IF(OR($Z38=0,SSSModel!$C$4="CF"),BA38,
IF(LEFT($V38,3)="ON_",
     IF(SSSModel!$C$4="RR",SUMPRODUCT(OFFSET($AC38,0,0,1,$CB$2),OFFSET(Profiles!$K$28,($Z38-1)*(Profiles!$I$26+1)+CY$4-SSSModel!$C$3+1,0,1,$CB$2)),
     IF(SSSModel!$C$4="ECC",$EA38*$EB38*SUMPRODUCT(OFFSET($AC38,0,MAX(0,CY$4-$DZ38-$CA$4+1),1,MIN($DZ38,CY$4-$CA$4+1)),OFFSET(Escalation!$K$24,($Y38-1)*(Escalation!$I$22+1)+CY$4-SSSModel!$C$3+1,MAX(0,CY$4-$DZ38-$CA$4+1),1,MIN($DZ38,CY$4-$CA$4+1))),
     IF(SSSModel!$C$4="PV",BA38*$EA38*(1+SSSModel!$C$2),
     IF(SSSModel!$C$4="FCR",$EC38*SUM(OFFSET($AC38,0,MAX(CY$4-$AC$4-$DZ38+1,0),1,MIN($DZ38,CY$4-$AC$4+1))),0)))),
SUM($AC38:$BZ38)*
     IF(SSSModel!$C$4="RR",OFFSET(Profiles!$K$2,$Z38,MAX(Profiles!$C$2,BA$4-$W38)),
     IF(SSSModel!$C$4="ECC",$EA38*$EB38*IF(MAX(Escalation!$C$2,BA$4-$W38)&gt;$DZ38-1,0,OFFSET(Escalation!$K$2,$Y38,MAX(Escalation!$C$2,BA$4-$W38))),
     IF(SSSModel!$C$4="PV",IF(CY$4=$W38,$EA38*(1+SSSModel!$C$2),0),
     IF(SSSModel!$C$4="FCR",IF(AND(CY$4&gt;=$W38,OFFSET(Profiles!$K$2,$Z38,MAX(Profiles!$C$2,BA$4-$W38))&gt;0),$EC38,0),0))))))</f>
        <v>0</v>
      </c>
      <c r="CZ38" s="135">
        <f ca="1">IF(OR($Z38=0,SSSModel!$C$4="CF"),BB38,
IF(LEFT($V38,3)="ON_",
     IF(SSSModel!$C$4="RR",SUMPRODUCT(OFFSET($AC38,0,0,1,$CB$2),OFFSET(Profiles!$K$28,($Z38-1)*(Profiles!$I$26+1)+CZ$4-SSSModel!$C$3+1,0,1,$CB$2)),
     IF(SSSModel!$C$4="ECC",$EA38*$EB38*SUMPRODUCT(OFFSET($AC38,0,MAX(0,CZ$4-$DZ38-$CA$4+1),1,MIN($DZ38,CZ$4-$CA$4+1)),OFFSET(Escalation!$K$24,($Y38-1)*(Escalation!$I$22+1)+CZ$4-SSSModel!$C$3+1,MAX(0,CZ$4-$DZ38-$CA$4+1),1,MIN($DZ38,CZ$4-$CA$4+1))),
     IF(SSSModel!$C$4="PV",BB38*$EA38*(1+SSSModel!$C$2),
     IF(SSSModel!$C$4="FCR",$EC38*SUM(OFFSET($AC38,0,MAX(CZ$4-$AC$4-$DZ38+1,0),1,MIN($DZ38,CZ$4-$AC$4+1))),0)))),
SUM($AC38:$BZ38)*
     IF(SSSModel!$C$4="RR",OFFSET(Profiles!$K$2,$Z38,MAX(Profiles!$C$2,BB$4-$W38)),
     IF(SSSModel!$C$4="ECC",$EA38*$EB38*IF(MAX(Escalation!$C$2,BB$4-$W38)&gt;$DZ38-1,0,OFFSET(Escalation!$K$2,$Y38,MAX(Escalation!$C$2,BB$4-$W38))),
     IF(SSSModel!$C$4="PV",IF(CZ$4=$W38,$EA38*(1+SSSModel!$C$2),0),
     IF(SSSModel!$C$4="FCR",IF(AND(CZ$4&gt;=$W38,OFFSET(Profiles!$K$2,$Z38,MAX(Profiles!$C$2,BB$4-$W38))&gt;0),$EC38,0),0))))))</f>
        <v>0</v>
      </c>
      <c r="DA38" s="135">
        <f ca="1">IF(OR($Z38=0,SSSModel!$C$4="CF"),BC38,
IF(LEFT($V38,3)="ON_",
     IF(SSSModel!$C$4="RR",SUMPRODUCT(OFFSET($AC38,0,0,1,$CB$2),OFFSET(Profiles!$K$28,($Z38-1)*(Profiles!$I$26+1)+DA$4-SSSModel!$C$3+1,0,1,$CB$2)),
     IF(SSSModel!$C$4="ECC",$EA38*$EB38*SUMPRODUCT(OFFSET($AC38,0,MAX(0,DA$4-$DZ38-$CA$4+1),1,MIN($DZ38,DA$4-$CA$4+1)),OFFSET(Escalation!$K$24,($Y38-1)*(Escalation!$I$22+1)+DA$4-SSSModel!$C$3+1,MAX(0,DA$4-$DZ38-$CA$4+1),1,MIN($DZ38,DA$4-$CA$4+1))),
     IF(SSSModel!$C$4="PV",BC38*$EA38*(1+SSSModel!$C$2),
     IF(SSSModel!$C$4="FCR",$EC38*SUM(OFFSET($AC38,0,MAX(DA$4-$AC$4-$DZ38+1,0),1,MIN($DZ38,DA$4-$AC$4+1))),0)))),
SUM($AC38:$BZ38)*
     IF(SSSModel!$C$4="RR",OFFSET(Profiles!$K$2,$Z38,MAX(Profiles!$C$2,BC$4-$W38)),
     IF(SSSModel!$C$4="ECC",$EA38*$EB38*IF(MAX(Escalation!$C$2,BC$4-$W38)&gt;$DZ38-1,0,OFFSET(Escalation!$K$2,$Y38,MAX(Escalation!$C$2,BC$4-$W38))),
     IF(SSSModel!$C$4="PV",IF(DA$4=$W38,$EA38*(1+SSSModel!$C$2),0),
     IF(SSSModel!$C$4="FCR",IF(AND(DA$4&gt;=$W38,OFFSET(Profiles!$K$2,$Z38,MAX(Profiles!$C$2,BC$4-$W38))&gt;0),$EC38,0),0))))))</f>
        <v>0</v>
      </c>
      <c r="DB38" s="135">
        <f ca="1">IF(OR($Z38=0,SSSModel!$C$4="CF"),BD38,
IF(LEFT($V38,3)="ON_",
     IF(SSSModel!$C$4="RR",SUMPRODUCT(OFFSET($AC38,0,0,1,$CB$2),OFFSET(Profiles!$K$28,($Z38-1)*(Profiles!$I$26+1)+DB$4-SSSModel!$C$3+1,0,1,$CB$2)),
     IF(SSSModel!$C$4="ECC",$EA38*$EB38*SUMPRODUCT(OFFSET($AC38,0,MAX(0,DB$4-$DZ38-$CA$4+1),1,MIN($DZ38,DB$4-$CA$4+1)),OFFSET(Escalation!$K$24,($Y38-1)*(Escalation!$I$22+1)+DB$4-SSSModel!$C$3+1,MAX(0,DB$4-$DZ38-$CA$4+1),1,MIN($DZ38,DB$4-$CA$4+1))),
     IF(SSSModel!$C$4="PV",BD38*$EA38*(1+SSSModel!$C$2),
     IF(SSSModel!$C$4="FCR",$EC38*SUM(OFFSET($AC38,0,MAX(DB$4-$AC$4-$DZ38+1,0),1,MIN($DZ38,DB$4-$AC$4+1))),0)))),
SUM($AC38:$BZ38)*
     IF(SSSModel!$C$4="RR",OFFSET(Profiles!$K$2,$Z38,MAX(Profiles!$C$2,BD$4-$W38)),
     IF(SSSModel!$C$4="ECC",$EA38*$EB38*IF(MAX(Escalation!$C$2,BD$4-$W38)&gt;$DZ38-1,0,OFFSET(Escalation!$K$2,$Y38,MAX(Escalation!$C$2,BD$4-$W38))),
     IF(SSSModel!$C$4="PV",IF(DB$4=$W38,$EA38*(1+SSSModel!$C$2),0),
     IF(SSSModel!$C$4="FCR",IF(AND(DB$4&gt;=$W38,OFFSET(Profiles!$K$2,$Z38,MAX(Profiles!$C$2,BD$4-$W38))&gt;0),$EC38,0),0))))))</f>
        <v>0</v>
      </c>
      <c r="DC38" s="135">
        <f ca="1">IF(OR($Z38=0,SSSModel!$C$4="CF"),BE38,
IF(LEFT($V38,3)="ON_",
     IF(SSSModel!$C$4="RR",SUMPRODUCT(OFFSET($AC38,0,0,1,$CB$2),OFFSET(Profiles!$K$28,($Z38-1)*(Profiles!$I$26+1)+DC$4-SSSModel!$C$3+1,0,1,$CB$2)),
     IF(SSSModel!$C$4="ECC",$EA38*$EB38*SUMPRODUCT(OFFSET($AC38,0,MAX(0,DC$4-$DZ38-$CA$4+1),1,MIN($DZ38,DC$4-$CA$4+1)),OFFSET(Escalation!$K$24,($Y38-1)*(Escalation!$I$22+1)+DC$4-SSSModel!$C$3+1,MAX(0,DC$4-$DZ38-$CA$4+1),1,MIN($DZ38,DC$4-$CA$4+1))),
     IF(SSSModel!$C$4="PV",BE38*$EA38*(1+SSSModel!$C$2),
     IF(SSSModel!$C$4="FCR",$EC38*SUM(OFFSET($AC38,0,MAX(DC$4-$AC$4-$DZ38+1,0),1,MIN($DZ38,DC$4-$AC$4+1))),0)))),
SUM($AC38:$BZ38)*
     IF(SSSModel!$C$4="RR",OFFSET(Profiles!$K$2,$Z38,MAX(Profiles!$C$2,BE$4-$W38)),
     IF(SSSModel!$C$4="ECC",$EA38*$EB38*IF(MAX(Escalation!$C$2,BE$4-$W38)&gt;$DZ38-1,0,OFFSET(Escalation!$K$2,$Y38,MAX(Escalation!$C$2,BE$4-$W38))),
     IF(SSSModel!$C$4="PV",IF(DC$4=$W38,$EA38*(1+SSSModel!$C$2),0),
     IF(SSSModel!$C$4="FCR",IF(AND(DC$4&gt;=$W38,OFFSET(Profiles!$K$2,$Z38,MAX(Profiles!$C$2,BE$4-$W38))&gt;0),$EC38,0),0))))))</f>
        <v>0</v>
      </c>
      <c r="DD38" s="135">
        <f ca="1">IF(OR($Z38=0,SSSModel!$C$4="CF"),BF38,
IF(LEFT($V38,3)="ON_",
     IF(SSSModel!$C$4="RR",SUMPRODUCT(OFFSET($AC38,0,0,1,$CB$2),OFFSET(Profiles!$K$28,($Z38-1)*(Profiles!$I$26+1)+DD$4-SSSModel!$C$3+1,0,1,$CB$2)),
     IF(SSSModel!$C$4="ECC",$EA38*$EB38*SUMPRODUCT(OFFSET($AC38,0,MAX(0,DD$4-$DZ38-$CA$4+1),1,MIN($DZ38,DD$4-$CA$4+1)),OFFSET(Escalation!$K$24,($Y38-1)*(Escalation!$I$22+1)+DD$4-SSSModel!$C$3+1,MAX(0,DD$4-$DZ38-$CA$4+1),1,MIN($DZ38,DD$4-$CA$4+1))),
     IF(SSSModel!$C$4="PV",BF38*$EA38*(1+SSSModel!$C$2),
     IF(SSSModel!$C$4="FCR",$EC38*SUM(OFFSET($AC38,0,MAX(DD$4-$AC$4-$DZ38+1,0),1,MIN($DZ38,DD$4-$AC$4+1))),0)))),
SUM($AC38:$BZ38)*
     IF(SSSModel!$C$4="RR",OFFSET(Profiles!$K$2,$Z38,MAX(Profiles!$C$2,BF$4-$W38)),
     IF(SSSModel!$C$4="ECC",$EA38*$EB38*IF(MAX(Escalation!$C$2,BF$4-$W38)&gt;$DZ38-1,0,OFFSET(Escalation!$K$2,$Y38,MAX(Escalation!$C$2,BF$4-$W38))),
     IF(SSSModel!$C$4="PV",IF(DD$4=$W38,$EA38*(1+SSSModel!$C$2),0),
     IF(SSSModel!$C$4="FCR",IF(AND(DD$4&gt;=$W38,OFFSET(Profiles!$K$2,$Z38,MAX(Profiles!$C$2,BF$4-$W38))&gt;0),$EC38,0),0))))))</f>
        <v>0</v>
      </c>
      <c r="DE38" s="135">
        <f ca="1">IF(OR($Z38=0,SSSModel!$C$4="CF"),BG38,
IF(LEFT($V38,3)="ON_",
     IF(SSSModel!$C$4="RR",SUMPRODUCT(OFFSET($AC38,0,0,1,$CB$2),OFFSET(Profiles!$K$28,($Z38-1)*(Profiles!$I$26+1)+DE$4-SSSModel!$C$3+1,0,1,$CB$2)),
     IF(SSSModel!$C$4="ECC",$EA38*$EB38*SUMPRODUCT(OFFSET($AC38,0,MAX(0,DE$4-$DZ38-$CA$4+1),1,MIN($DZ38,DE$4-$CA$4+1)),OFFSET(Escalation!$K$24,($Y38-1)*(Escalation!$I$22+1)+DE$4-SSSModel!$C$3+1,MAX(0,DE$4-$DZ38-$CA$4+1),1,MIN($DZ38,DE$4-$CA$4+1))),
     IF(SSSModel!$C$4="PV",BG38*$EA38*(1+SSSModel!$C$2),
     IF(SSSModel!$C$4="FCR",$EC38*SUM(OFFSET($AC38,0,MAX(DE$4-$AC$4-$DZ38+1,0),1,MIN($DZ38,DE$4-$AC$4+1))),0)))),
SUM($AC38:$BZ38)*
     IF(SSSModel!$C$4="RR",OFFSET(Profiles!$K$2,$Z38,MAX(Profiles!$C$2,BG$4-$W38)),
     IF(SSSModel!$C$4="ECC",$EA38*$EB38*IF(MAX(Escalation!$C$2,BG$4-$W38)&gt;$DZ38-1,0,OFFSET(Escalation!$K$2,$Y38,MAX(Escalation!$C$2,BG$4-$W38))),
     IF(SSSModel!$C$4="PV",IF(DE$4=$W38,$EA38*(1+SSSModel!$C$2),0),
     IF(SSSModel!$C$4="FCR",IF(AND(DE$4&gt;=$W38,OFFSET(Profiles!$K$2,$Z38,MAX(Profiles!$C$2,BG$4-$W38))&gt;0),$EC38,0),0))))))</f>
        <v>0</v>
      </c>
      <c r="DF38" s="135">
        <f ca="1">IF(OR($Z38=0,SSSModel!$C$4="CF"),BH38,
IF(LEFT($V38,3)="ON_",
     IF(SSSModel!$C$4="RR",SUMPRODUCT(OFFSET($AC38,0,0,1,$CB$2),OFFSET(Profiles!$K$28,($Z38-1)*(Profiles!$I$26+1)+DF$4-SSSModel!$C$3+1,0,1,$CB$2)),
     IF(SSSModel!$C$4="ECC",$EA38*$EB38*SUMPRODUCT(OFFSET($AC38,0,MAX(0,DF$4-$DZ38-$CA$4+1),1,MIN($DZ38,DF$4-$CA$4+1)),OFFSET(Escalation!$K$24,($Y38-1)*(Escalation!$I$22+1)+DF$4-SSSModel!$C$3+1,MAX(0,DF$4-$DZ38-$CA$4+1),1,MIN($DZ38,DF$4-$CA$4+1))),
     IF(SSSModel!$C$4="PV",BH38*$EA38*(1+SSSModel!$C$2),
     IF(SSSModel!$C$4="FCR",$EC38*SUM(OFFSET($AC38,0,MAX(DF$4-$AC$4-$DZ38+1,0),1,MIN($DZ38,DF$4-$AC$4+1))),0)))),
SUM($AC38:$BZ38)*
     IF(SSSModel!$C$4="RR",OFFSET(Profiles!$K$2,$Z38,MAX(Profiles!$C$2,BH$4-$W38)),
     IF(SSSModel!$C$4="ECC",$EA38*$EB38*IF(MAX(Escalation!$C$2,BH$4-$W38)&gt;$DZ38-1,0,OFFSET(Escalation!$K$2,$Y38,MAX(Escalation!$C$2,BH$4-$W38))),
     IF(SSSModel!$C$4="PV",IF(DF$4=$W38,$EA38*(1+SSSModel!$C$2),0),
     IF(SSSModel!$C$4="FCR",IF(AND(DF$4&gt;=$W38,OFFSET(Profiles!$K$2,$Z38,MAX(Profiles!$C$2,BH$4-$W38))&gt;0),$EC38,0),0))))))</f>
        <v>0</v>
      </c>
      <c r="DG38" s="135">
        <f ca="1">IF(OR($Z38=0,SSSModel!$C$4="CF"),BI38,
IF(LEFT($V38,3)="ON_",
     IF(SSSModel!$C$4="RR",SUMPRODUCT(OFFSET($AC38,0,0,1,$CB$2),OFFSET(Profiles!$K$28,($Z38-1)*(Profiles!$I$26+1)+DG$4-SSSModel!$C$3+1,0,1,$CB$2)),
     IF(SSSModel!$C$4="ECC",$EA38*$EB38*SUMPRODUCT(OFFSET($AC38,0,MAX(0,DG$4-$DZ38-$CA$4+1),1,MIN($DZ38,DG$4-$CA$4+1)),OFFSET(Escalation!$K$24,($Y38-1)*(Escalation!$I$22+1)+DG$4-SSSModel!$C$3+1,MAX(0,DG$4-$DZ38-$CA$4+1),1,MIN($DZ38,DG$4-$CA$4+1))),
     IF(SSSModel!$C$4="PV",BI38*$EA38*(1+SSSModel!$C$2),
     IF(SSSModel!$C$4="FCR",$EC38*SUM(OFFSET($AC38,0,MAX(DG$4-$AC$4-$DZ38+1,0),1,MIN($DZ38,DG$4-$AC$4+1))),0)))),
SUM($AC38:$BZ38)*
     IF(SSSModel!$C$4="RR",OFFSET(Profiles!$K$2,$Z38,MAX(Profiles!$C$2,BI$4-$W38)),
     IF(SSSModel!$C$4="ECC",$EA38*$EB38*IF(MAX(Escalation!$C$2,BI$4-$W38)&gt;$DZ38-1,0,OFFSET(Escalation!$K$2,$Y38,MAX(Escalation!$C$2,BI$4-$W38))),
     IF(SSSModel!$C$4="PV",IF(DG$4=$W38,$EA38*(1+SSSModel!$C$2),0),
     IF(SSSModel!$C$4="FCR",IF(AND(DG$4&gt;=$W38,OFFSET(Profiles!$K$2,$Z38,MAX(Profiles!$C$2,BI$4-$W38))&gt;0),$EC38,0),0))))))</f>
        <v>0</v>
      </c>
      <c r="DH38" s="135">
        <f ca="1">IF(OR($Z38=0,SSSModel!$C$4="CF"),BJ38,
IF(LEFT($V38,3)="ON_",
     IF(SSSModel!$C$4="RR",SUMPRODUCT(OFFSET($AC38,0,0,1,$CB$2),OFFSET(Profiles!$K$28,($Z38-1)*(Profiles!$I$26+1)+DH$4-SSSModel!$C$3+1,0,1,$CB$2)),
     IF(SSSModel!$C$4="ECC",$EA38*$EB38*SUMPRODUCT(OFFSET($AC38,0,MAX(0,DH$4-$DZ38-$CA$4+1),1,MIN($DZ38,DH$4-$CA$4+1)),OFFSET(Escalation!$K$24,($Y38-1)*(Escalation!$I$22+1)+DH$4-SSSModel!$C$3+1,MAX(0,DH$4-$DZ38-$CA$4+1),1,MIN($DZ38,DH$4-$CA$4+1))),
     IF(SSSModel!$C$4="PV",BJ38*$EA38*(1+SSSModel!$C$2),
     IF(SSSModel!$C$4="FCR",$EC38*SUM(OFFSET($AC38,0,MAX(DH$4-$AC$4-$DZ38+1,0),1,MIN($DZ38,DH$4-$AC$4+1))),0)))),
SUM($AC38:$BZ38)*
     IF(SSSModel!$C$4="RR",OFFSET(Profiles!$K$2,$Z38,MAX(Profiles!$C$2,BJ$4-$W38)),
     IF(SSSModel!$C$4="ECC",$EA38*$EB38*IF(MAX(Escalation!$C$2,BJ$4-$W38)&gt;$DZ38-1,0,OFFSET(Escalation!$K$2,$Y38,MAX(Escalation!$C$2,BJ$4-$W38))),
     IF(SSSModel!$C$4="PV",IF(DH$4=$W38,$EA38*(1+SSSModel!$C$2),0),
     IF(SSSModel!$C$4="FCR",IF(AND(DH$4&gt;=$W38,OFFSET(Profiles!$K$2,$Z38,MAX(Profiles!$C$2,BJ$4-$W38))&gt;0),$EC38,0),0))))))</f>
        <v>0</v>
      </c>
      <c r="DI38" s="135">
        <f ca="1">IF(OR($Z38=0,SSSModel!$C$4="CF"),BK38,
IF(LEFT($V38,3)="ON_",
     IF(SSSModel!$C$4="RR",SUMPRODUCT(OFFSET($AC38,0,0,1,$CB$2),OFFSET(Profiles!$K$28,($Z38-1)*(Profiles!$I$26+1)+DI$4-SSSModel!$C$3+1,0,1,$CB$2)),
     IF(SSSModel!$C$4="ECC",$EA38*$EB38*SUMPRODUCT(OFFSET($AC38,0,MAX(0,DI$4-$DZ38-$CA$4+1),1,MIN($DZ38,DI$4-$CA$4+1)),OFFSET(Escalation!$K$24,($Y38-1)*(Escalation!$I$22+1)+DI$4-SSSModel!$C$3+1,MAX(0,DI$4-$DZ38-$CA$4+1),1,MIN($DZ38,DI$4-$CA$4+1))),
     IF(SSSModel!$C$4="PV",BK38*$EA38*(1+SSSModel!$C$2),
     IF(SSSModel!$C$4="FCR",$EC38*SUM(OFFSET($AC38,0,MAX(DI$4-$AC$4-$DZ38+1,0),1,MIN($DZ38,DI$4-$AC$4+1))),0)))),
SUM($AC38:$BZ38)*
     IF(SSSModel!$C$4="RR",OFFSET(Profiles!$K$2,$Z38,MAX(Profiles!$C$2,BK$4-$W38)),
     IF(SSSModel!$C$4="ECC",$EA38*$EB38*IF(MAX(Escalation!$C$2,BK$4-$W38)&gt;$DZ38-1,0,OFFSET(Escalation!$K$2,$Y38,MAX(Escalation!$C$2,BK$4-$W38))),
     IF(SSSModel!$C$4="PV",IF(DI$4=$W38,$EA38*(1+SSSModel!$C$2),0),
     IF(SSSModel!$C$4="FCR",IF(AND(DI$4&gt;=$W38,OFFSET(Profiles!$K$2,$Z38,MAX(Profiles!$C$2,BK$4-$W38))&gt;0),$EC38,0),0))))))</f>
        <v>0</v>
      </c>
      <c r="DJ38" s="135">
        <f ca="1">IF(OR($Z38=0,SSSModel!$C$4="CF"),BL38,
IF(LEFT($V38,3)="ON_",
     IF(SSSModel!$C$4="RR",SUMPRODUCT(OFFSET($AC38,0,0,1,$CB$2),OFFSET(Profiles!$K$28,($Z38-1)*(Profiles!$I$26+1)+DJ$4-SSSModel!$C$3+1,0,1,$CB$2)),
     IF(SSSModel!$C$4="ECC",$EA38*$EB38*SUMPRODUCT(OFFSET($AC38,0,MAX(0,DJ$4-$DZ38-$CA$4+1),1,MIN($DZ38,DJ$4-$CA$4+1)),OFFSET(Escalation!$K$24,($Y38-1)*(Escalation!$I$22+1)+DJ$4-SSSModel!$C$3+1,MAX(0,DJ$4-$DZ38-$CA$4+1),1,MIN($DZ38,DJ$4-$CA$4+1))),
     IF(SSSModel!$C$4="PV",BL38*$EA38*(1+SSSModel!$C$2),
     IF(SSSModel!$C$4="FCR",$EC38*SUM(OFFSET($AC38,0,MAX(DJ$4-$AC$4-$DZ38+1,0),1,MIN($DZ38,DJ$4-$AC$4+1))),0)))),
SUM($AC38:$BZ38)*
     IF(SSSModel!$C$4="RR",OFFSET(Profiles!$K$2,$Z38,MAX(Profiles!$C$2,BL$4-$W38)),
     IF(SSSModel!$C$4="ECC",$EA38*$EB38*IF(MAX(Escalation!$C$2,BL$4-$W38)&gt;$DZ38-1,0,OFFSET(Escalation!$K$2,$Y38,MAX(Escalation!$C$2,BL$4-$W38))),
     IF(SSSModel!$C$4="PV",IF(DJ$4=$W38,$EA38*(1+SSSModel!$C$2),0),
     IF(SSSModel!$C$4="FCR",IF(AND(DJ$4&gt;=$W38,OFFSET(Profiles!$K$2,$Z38,MAX(Profiles!$C$2,BL$4-$W38))&gt;0),$EC38,0),0))))))</f>
        <v>0</v>
      </c>
      <c r="DK38" s="135">
        <f ca="1">IF(OR($Z38=0,SSSModel!$C$4="CF"),BM38,
IF(LEFT($V38,3)="ON_",
     IF(SSSModel!$C$4="RR",SUMPRODUCT(OFFSET($AC38,0,0,1,$CB$2),OFFSET(Profiles!$K$28,($Z38-1)*(Profiles!$I$26+1)+DK$4-SSSModel!$C$3+1,0,1,$CB$2)),
     IF(SSSModel!$C$4="ECC",$EA38*$EB38*SUMPRODUCT(OFFSET($AC38,0,MAX(0,DK$4-$DZ38-$CA$4+1),1,MIN($DZ38,DK$4-$CA$4+1)),OFFSET(Escalation!$K$24,($Y38-1)*(Escalation!$I$22+1)+DK$4-SSSModel!$C$3+1,MAX(0,DK$4-$DZ38-$CA$4+1),1,MIN($DZ38,DK$4-$CA$4+1))),
     IF(SSSModel!$C$4="PV",BM38*$EA38*(1+SSSModel!$C$2),
     IF(SSSModel!$C$4="FCR",$EC38*SUM(OFFSET($AC38,0,MAX(DK$4-$AC$4-$DZ38+1,0),1,MIN($DZ38,DK$4-$AC$4+1))),0)))),
SUM($AC38:$BZ38)*
     IF(SSSModel!$C$4="RR",OFFSET(Profiles!$K$2,$Z38,MAX(Profiles!$C$2,BM$4-$W38)),
     IF(SSSModel!$C$4="ECC",$EA38*$EB38*IF(MAX(Escalation!$C$2,BM$4-$W38)&gt;$DZ38-1,0,OFFSET(Escalation!$K$2,$Y38,MAX(Escalation!$C$2,BM$4-$W38))),
     IF(SSSModel!$C$4="PV",IF(DK$4=$W38,$EA38*(1+SSSModel!$C$2),0),
     IF(SSSModel!$C$4="FCR",IF(AND(DK$4&gt;=$W38,OFFSET(Profiles!$K$2,$Z38,MAX(Profiles!$C$2,BM$4-$W38))&gt;0),$EC38,0),0))))))</f>
        <v>0</v>
      </c>
      <c r="DL38" s="135">
        <f ca="1">IF(OR($Z38=0,SSSModel!$C$4="CF"),BN38,
IF(LEFT($V38,3)="ON_",
     IF(SSSModel!$C$4="RR",SUMPRODUCT(OFFSET($AC38,0,0,1,$CB$2),OFFSET(Profiles!$K$28,($Z38-1)*(Profiles!$I$26+1)+DL$4-SSSModel!$C$3+1,0,1,$CB$2)),
     IF(SSSModel!$C$4="ECC",$EA38*$EB38*SUMPRODUCT(OFFSET($AC38,0,MAX(0,DL$4-$DZ38-$CA$4+1),1,MIN($DZ38,DL$4-$CA$4+1)),OFFSET(Escalation!$K$24,($Y38-1)*(Escalation!$I$22+1)+DL$4-SSSModel!$C$3+1,MAX(0,DL$4-$DZ38-$CA$4+1),1,MIN($DZ38,DL$4-$CA$4+1))),
     IF(SSSModel!$C$4="PV",BN38*$EA38*(1+SSSModel!$C$2),
     IF(SSSModel!$C$4="FCR",$EC38*SUM(OFFSET($AC38,0,MAX(DL$4-$AC$4-$DZ38+1,0),1,MIN($DZ38,DL$4-$AC$4+1))),0)))),
SUM($AC38:$BZ38)*
     IF(SSSModel!$C$4="RR",OFFSET(Profiles!$K$2,$Z38,MAX(Profiles!$C$2,BN$4-$W38)),
     IF(SSSModel!$C$4="ECC",$EA38*$EB38*IF(MAX(Escalation!$C$2,BN$4-$W38)&gt;$DZ38-1,0,OFFSET(Escalation!$K$2,$Y38,MAX(Escalation!$C$2,BN$4-$W38))),
     IF(SSSModel!$C$4="PV",IF(DL$4=$W38,$EA38*(1+SSSModel!$C$2),0),
     IF(SSSModel!$C$4="FCR",IF(AND(DL$4&gt;=$W38,OFFSET(Profiles!$K$2,$Z38,MAX(Profiles!$C$2,BN$4-$W38))&gt;0),$EC38,0),0))))))</f>
        <v>0</v>
      </c>
      <c r="DM38" s="135">
        <f ca="1">IF(OR($Z38=0,SSSModel!$C$4="CF"),BO38,
IF(LEFT($V38,3)="ON_",
     IF(SSSModel!$C$4="RR",SUMPRODUCT(OFFSET($AC38,0,0,1,$CB$2),OFFSET(Profiles!$K$28,($Z38-1)*(Profiles!$I$26+1)+DM$4-SSSModel!$C$3+1,0,1,$CB$2)),
     IF(SSSModel!$C$4="ECC",$EA38*$EB38*SUMPRODUCT(OFFSET($AC38,0,MAX(0,DM$4-$DZ38-$CA$4+1),1,MIN($DZ38,DM$4-$CA$4+1)),OFFSET(Escalation!$K$24,($Y38-1)*(Escalation!$I$22+1)+DM$4-SSSModel!$C$3+1,MAX(0,DM$4-$DZ38-$CA$4+1),1,MIN($DZ38,DM$4-$CA$4+1))),
     IF(SSSModel!$C$4="PV",BO38*$EA38*(1+SSSModel!$C$2),
     IF(SSSModel!$C$4="FCR",$EC38*SUM(OFFSET($AC38,0,MAX(DM$4-$AC$4-$DZ38+1,0),1,MIN($DZ38,DM$4-$AC$4+1))),0)))),
SUM($AC38:$BZ38)*
     IF(SSSModel!$C$4="RR",OFFSET(Profiles!$K$2,$Z38,MAX(Profiles!$C$2,BO$4-$W38)),
     IF(SSSModel!$C$4="ECC",$EA38*$EB38*IF(MAX(Escalation!$C$2,BO$4-$W38)&gt;$DZ38-1,0,OFFSET(Escalation!$K$2,$Y38,MAX(Escalation!$C$2,BO$4-$W38))),
     IF(SSSModel!$C$4="PV",IF(DM$4=$W38,$EA38*(1+SSSModel!$C$2),0),
     IF(SSSModel!$C$4="FCR",IF(AND(DM$4&gt;=$W38,OFFSET(Profiles!$K$2,$Z38,MAX(Profiles!$C$2,BO$4-$W38))&gt;0),$EC38,0),0))))))</f>
        <v>0</v>
      </c>
      <c r="DN38" s="135">
        <f ca="1">IF(OR($Z38=0,SSSModel!$C$4="CF"),BP38,
IF(LEFT($V38,3)="ON_",
     IF(SSSModel!$C$4="RR",SUMPRODUCT(OFFSET($AC38,0,0,1,$CB$2),OFFSET(Profiles!$K$28,($Z38-1)*(Profiles!$I$26+1)+DN$4-SSSModel!$C$3+1,0,1,$CB$2)),
     IF(SSSModel!$C$4="ECC",$EA38*$EB38*SUMPRODUCT(OFFSET($AC38,0,MAX(0,DN$4-$DZ38-$CA$4+1),1,MIN($DZ38,DN$4-$CA$4+1)),OFFSET(Escalation!$K$24,($Y38-1)*(Escalation!$I$22+1)+DN$4-SSSModel!$C$3+1,MAX(0,DN$4-$DZ38-$CA$4+1),1,MIN($DZ38,DN$4-$CA$4+1))),
     IF(SSSModel!$C$4="PV",BP38*$EA38*(1+SSSModel!$C$2),
     IF(SSSModel!$C$4="FCR",$EC38*SUM(OFFSET($AC38,0,MAX(DN$4-$AC$4-$DZ38+1,0),1,MIN($DZ38,DN$4-$AC$4+1))),0)))),
SUM($AC38:$BZ38)*
     IF(SSSModel!$C$4="RR",OFFSET(Profiles!$K$2,$Z38,MAX(Profiles!$C$2,BP$4-$W38)),
     IF(SSSModel!$C$4="ECC",$EA38*$EB38*IF(MAX(Escalation!$C$2,BP$4-$W38)&gt;$DZ38-1,0,OFFSET(Escalation!$K$2,$Y38,MAX(Escalation!$C$2,BP$4-$W38))),
     IF(SSSModel!$C$4="PV",IF(DN$4=$W38,$EA38*(1+SSSModel!$C$2),0),
     IF(SSSModel!$C$4="FCR",IF(AND(DN$4&gt;=$W38,OFFSET(Profiles!$K$2,$Z38,MAX(Profiles!$C$2,BP$4-$W38))&gt;0),$EC38,0),0))))))</f>
        <v>0</v>
      </c>
      <c r="DO38" s="135">
        <f ca="1">IF(OR($Z38=0,SSSModel!$C$4="CF"),BQ38,
IF(LEFT($V38,3)="ON_",
     IF(SSSModel!$C$4="RR",SUMPRODUCT(OFFSET($AC38,0,0,1,$CB$2),OFFSET(Profiles!$K$28,($Z38-1)*(Profiles!$I$26+1)+DO$4-SSSModel!$C$3+1,0,1,$CB$2)),
     IF(SSSModel!$C$4="ECC",$EA38*$EB38*SUMPRODUCT(OFFSET($AC38,0,MAX(0,DO$4-$DZ38-$CA$4+1),1,MIN($DZ38,DO$4-$CA$4+1)),OFFSET(Escalation!$K$24,($Y38-1)*(Escalation!$I$22+1)+DO$4-SSSModel!$C$3+1,MAX(0,DO$4-$DZ38-$CA$4+1),1,MIN($DZ38,DO$4-$CA$4+1))),
     IF(SSSModel!$C$4="PV",BQ38*$EA38*(1+SSSModel!$C$2),
     IF(SSSModel!$C$4="FCR",$EC38*SUM(OFFSET($AC38,0,MAX(DO$4-$AC$4-$DZ38+1,0),1,MIN($DZ38,DO$4-$AC$4+1))),0)))),
SUM($AC38:$BZ38)*
     IF(SSSModel!$C$4="RR",OFFSET(Profiles!$K$2,$Z38,MAX(Profiles!$C$2,BQ$4-$W38)),
     IF(SSSModel!$C$4="ECC",$EA38*$EB38*IF(MAX(Escalation!$C$2,BQ$4-$W38)&gt;$DZ38-1,0,OFFSET(Escalation!$K$2,$Y38,MAX(Escalation!$C$2,BQ$4-$W38))),
     IF(SSSModel!$C$4="PV",IF(DO$4=$W38,$EA38*(1+SSSModel!$C$2),0),
     IF(SSSModel!$C$4="FCR",IF(AND(DO$4&gt;=$W38,OFFSET(Profiles!$K$2,$Z38,MAX(Profiles!$C$2,BQ$4-$W38))&gt;0),$EC38,0),0))))))</f>
        <v>0</v>
      </c>
      <c r="DP38" s="135">
        <f ca="1">IF(OR($Z38=0,SSSModel!$C$4="CF"),BR38,
IF(LEFT($V38,3)="ON_",
     IF(SSSModel!$C$4="RR",SUMPRODUCT(OFFSET($AC38,0,0,1,$CB$2),OFFSET(Profiles!$K$28,($Z38-1)*(Profiles!$I$26+1)+DP$4-SSSModel!$C$3+1,0,1,$CB$2)),
     IF(SSSModel!$C$4="ECC",$EA38*$EB38*SUMPRODUCT(OFFSET($AC38,0,MAX(0,DP$4-$DZ38-$CA$4+1),1,MIN($DZ38,DP$4-$CA$4+1)),OFFSET(Escalation!$K$24,($Y38-1)*(Escalation!$I$22+1)+DP$4-SSSModel!$C$3+1,MAX(0,DP$4-$DZ38-$CA$4+1),1,MIN($DZ38,DP$4-$CA$4+1))),
     IF(SSSModel!$C$4="PV",BR38*$EA38*(1+SSSModel!$C$2),
     IF(SSSModel!$C$4="FCR",$EC38*SUM(OFFSET($AC38,0,MAX(DP$4-$AC$4-$DZ38+1,0),1,MIN($DZ38,DP$4-$AC$4+1))),0)))),
SUM($AC38:$BZ38)*
     IF(SSSModel!$C$4="RR",OFFSET(Profiles!$K$2,$Z38,MAX(Profiles!$C$2,BR$4-$W38)),
     IF(SSSModel!$C$4="ECC",$EA38*$EB38*IF(MAX(Escalation!$C$2,BR$4-$W38)&gt;$DZ38-1,0,OFFSET(Escalation!$K$2,$Y38,MAX(Escalation!$C$2,BR$4-$W38))),
     IF(SSSModel!$C$4="PV",IF(DP$4=$W38,$EA38*(1+SSSModel!$C$2),0),
     IF(SSSModel!$C$4="FCR",IF(AND(DP$4&gt;=$W38,OFFSET(Profiles!$K$2,$Z38,MAX(Profiles!$C$2,BR$4-$W38))&gt;0),$EC38,0),0))))))</f>
        <v>0</v>
      </c>
      <c r="DQ38" s="135">
        <f ca="1">IF(OR($Z38=0,SSSModel!$C$4="CF"),BS38,
IF(LEFT($V38,3)="ON_",
     IF(SSSModel!$C$4="RR",SUMPRODUCT(OFFSET($AC38,0,0,1,$CB$2),OFFSET(Profiles!$K$28,($Z38-1)*(Profiles!$I$26+1)+DQ$4-SSSModel!$C$3+1,0,1,$CB$2)),
     IF(SSSModel!$C$4="ECC",$EA38*$EB38*SUMPRODUCT(OFFSET($AC38,0,MAX(0,DQ$4-$DZ38-$CA$4+1),1,MIN($DZ38,DQ$4-$CA$4+1)),OFFSET(Escalation!$K$24,($Y38-1)*(Escalation!$I$22+1)+DQ$4-SSSModel!$C$3+1,MAX(0,DQ$4-$DZ38-$CA$4+1),1,MIN($DZ38,DQ$4-$CA$4+1))),
     IF(SSSModel!$C$4="PV",BS38*$EA38*(1+SSSModel!$C$2),
     IF(SSSModel!$C$4="FCR",$EC38*SUM(OFFSET($AC38,0,MAX(DQ$4-$AC$4-$DZ38+1,0),1,MIN($DZ38,DQ$4-$AC$4+1))),0)))),
SUM($AC38:$BZ38)*
     IF(SSSModel!$C$4="RR",OFFSET(Profiles!$K$2,$Z38,MAX(Profiles!$C$2,BS$4-$W38)),
     IF(SSSModel!$C$4="ECC",$EA38*$EB38*IF(MAX(Escalation!$C$2,BS$4-$W38)&gt;$DZ38-1,0,OFFSET(Escalation!$K$2,$Y38,MAX(Escalation!$C$2,BS$4-$W38))),
     IF(SSSModel!$C$4="PV",IF(DQ$4=$W38,$EA38*(1+SSSModel!$C$2),0),
     IF(SSSModel!$C$4="FCR",IF(AND(DQ$4&gt;=$W38,OFFSET(Profiles!$K$2,$Z38,MAX(Profiles!$C$2,BS$4-$W38))&gt;0),$EC38,0),0))))))</f>
        <v>0</v>
      </c>
      <c r="DR38" s="135">
        <f ca="1">IF(OR($Z38=0,SSSModel!$C$4="CF"),BT38,
IF(LEFT($V38,3)="ON_",
     IF(SSSModel!$C$4="RR",SUMPRODUCT(OFFSET($AC38,0,0,1,$CB$2),OFFSET(Profiles!$K$28,($Z38-1)*(Profiles!$I$26+1)+DR$4-SSSModel!$C$3+1,0,1,$CB$2)),
     IF(SSSModel!$C$4="ECC",$EA38*$EB38*SUMPRODUCT(OFFSET($AC38,0,MAX(0,DR$4-$DZ38-$CA$4+1),1,MIN($DZ38,DR$4-$CA$4+1)),OFFSET(Escalation!$K$24,($Y38-1)*(Escalation!$I$22+1)+DR$4-SSSModel!$C$3+1,MAX(0,DR$4-$DZ38-$CA$4+1),1,MIN($DZ38,DR$4-$CA$4+1))),
     IF(SSSModel!$C$4="PV",BT38*$EA38*(1+SSSModel!$C$2),
     IF(SSSModel!$C$4="FCR",$EC38*SUM(OFFSET($AC38,0,MAX(DR$4-$AC$4-$DZ38+1,0),1,MIN($DZ38,DR$4-$AC$4+1))),0)))),
SUM($AC38:$BZ38)*
     IF(SSSModel!$C$4="RR",OFFSET(Profiles!$K$2,$Z38,MAX(Profiles!$C$2,BT$4-$W38)),
     IF(SSSModel!$C$4="ECC",$EA38*$EB38*IF(MAX(Escalation!$C$2,BT$4-$W38)&gt;$DZ38-1,0,OFFSET(Escalation!$K$2,$Y38,MAX(Escalation!$C$2,BT$4-$W38))),
     IF(SSSModel!$C$4="PV",IF(DR$4=$W38,$EA38*(1+SSSModel!$C$2),0),
     IF(SSSModel!$C$4="FCR",IF(AND(DR$4&gt;=$W38,OFFSET(Profiles!$K$2,$Z38,MAX(Profiles!$C$2,BT$4-$W38))&gt;0),$EC38,0),0))))))</f>
        <v>0</v>
      </c>
      <c r="DS38" s="135">
        <f ca="1">IF(OR($Z38=0,SSSModel!$C$4="CF"),BU38,
IF(LEFT($V38,3)="ON_",
     IF(SSSModel!$C$4="RR",SUMPRODUCT(OFFSET($AC38,0,0,1,$CB$2),OFFSET(Profiles!$K$28,($Z38-1)*(Profiles!$I$26+1)+DS$4-SSSModel!$C$3+1,0,1,$CB$2)),
     IF(SSSModel!$C$4="ECC",$EA38*$EB38*SUMPRODUCT(OFFSET($AC38,0,MAX(0,DS$4-$DZ38-$CA$4+1),1,MIN($DZ38,DS$4-$CA$4+1)),OFFSET(Escalation!$K$24,($Y38-1)*(Escalation!$I$22+1)+DS$4-SSSModel!$C$3+1,MAX(0,DS$4-$DZ38-$CA$4+1),1,MIN($DZ38,DS$4-$CA$4+1))),
     IF(SSSModel!$C$4="PV",BU38*$EA38*(1+SSSModel!$C$2),
     IF(SSSModel!$C$4="FCR",$EC38*SUM(OFFSET($AC38,0,MAX(DS$4-$AC$4-$DZ38+1,0),1,MIN($DZ38,DS$4-$AC$4+1))),0)))),
SUM($AC38:$BZ38)*
     IF(SSSModel!$C$4="RR",OFFSET(Profiles!$K$2,$Z38,MAX(Profiles!$C$2,BU$4-$W38)),
     IF(SSSModel!$C$4="ECC",$EA38*$EB38*IF(MAX(Escalation!$C$2,BU$4-$W38)&gt;$DZ38-1,0,OFFSET(Escalation!$K$2,$Y38,MAX(Escalation!$C$2,BU$4-$W38))),
     IF(SSSModel!$C$4="PV",IF(DS$4=$W38,$EA38*(1+SSSModel!$C$2),0),
     IF(SSSModel!$C$4="FCR",IF(AND(DS$4&gt;=$W38,OFFSET(Profiles!$K$2,$Z38,MAX(Profiles!$C$2,BU$4-$W38))&gt;0),$EC38,0),0))))))</f>
        <v>0</v>
      </c>
      <c r="DT38" s="135">
        <f ca="1">IF(OR($Z38=0,SSSModel!$C$4="CF"),BV38,
IF(LEFT($V38,3)="ON_",
     IF(SSSModel!$C$4="RR",SUMPRODUCT(OFFSET($AC38,0,0,1,$CB$2),OFFSET(Profiles!$K$28,($Z38-1)*(Profiles!$I$26+1)+DT$4-SSSModel!$C$3+1,0,1,$CB$2)),
     IF(SSSModel!$C$4="ECC",$EA38*$EB38*SUMPRODUCT(OFFSET($AC38,0,MAX(0,DT$4-$DZ38-$CA$4+1),1,MIN($DZ38,DT$4-$CA$4+1)),OFFSET(Escalation!$K$24,($Y38-1)*(Escalation!$I$22+1)+DT$4-SSSModel!$C$3+1,MAX(0,DT$4-$DZ38-$CA$4+1),1,MIN($DZ38,DT$4-$CA$4+1))),
     IF(SSSModel!$C$4="PV",BV38*$EA38*(1+SSSModel!$C$2),
     IF(SSSModel!$C$4="FCR",$EC38*SUM(OFFSET($AC38,0,MAX(DT$4-$AC$4-$DZ38+1,0),1,MIN($DZ38,DT$4-$AC$4+1))),0)))),
SUM($AC38:$BZ38)*
     IF(SSSModel!$C$4="RR",OFFSET(Profiles!$K$2,$Z38,MAX(Profiles!$C$2,BV$4-$W38)),
     IF(SSSModel!$C$4="ECC",$EA38*$EB38*IF(MAX(Escalation!$C$2,BV$4-$W38)&gt;$DZ38-1,0,OFFSET(Escalation!$K$2,$Y38,MAX(Escalation!$C$2,BV$4-$W38))),
     IF(SSSModel!$C$4="PV",IF(DT$4=$W38,$EA38*(1+SSSModel!$C$2),0),
     IF(SSSModel!$C$4="FCR",IF(AND(DT$4&gt;=$W38,OFFSET(Profiles!$K$2,$Z38,MAX(Profiles!$C$2,BV$4-$W38))&gt;0),$EC38,0),0))))))</f>
        <v>0</v>
      </c>
      <c r="DU38" s="135">
        <f ca="1">IF(OR($Z38=0,SSSModel!$C$4="CF"),BW38,
IF(LEFT($V38,3)="ON_",
     IF(SSSModel!$C$4="RR",SUMPRODUCT(OFFSET($AC38,0,0,1,$CB$2),OFFSET(Profiles!$K$28,($Z38-1)*(Profiles!$I$26+1)+DU$4-SSSModel!$C$3+1,0,1,$CB$2)),
     IF(SSSModel!$C$4="ECC",$EA38*$EB38*SUMPRODUCT(OFFSET($AC38,0,MAX(0,DU$4-$DZ38-$CA$4+1),1,MIN($DZ38,DU$4-$CA$4+1)),OFFSET(Escalation!$K$24,($Y38-1)*(Escalation!$I$22+1)+DU$4-SSSModel!$C$3+1,MAX(0,DU$4-$DZ38-$CA$4+1),1,MIN($DZ38,DU$4-$CA$4+1))),
     IF(SSSModel!$C$4="PV",BW38*$EA38*(1+SSSModel!$C$2),
     IF(SSSModel!$C$4="FCR",$EC38*SUM(OFFSET($AC38,0,MAX(DU$4-$AC$4-$DZ38+1,0),1,MIN($DZ38,DU$4-$AC$4+1))),0)))),
SUM($AC38:$BZ38)*
     IF(SSSModel!$C$4="RR",OFFSET(Profiles!$K$2,$Z38,MAX(Profiles!$C$2,BW$4-$W38)),
     IF(SSSModel!$C$4="ECC",$EA38*$EB38*IF(MAX(Escalation!$C$2,BW$4-$W38)&gt;$DZ38-1,0,OFFSET(Escalation!$K$2,$Y38,MAX(Escalation!$C$2,BW$4-$W38))),
     IF(SSSModel!$C$4="PV",IF(DU$4=$W38,$EA38*(1+SSSModel!$C$2),0),
     IF(SSSModel!$C$4="FCR",IF(AND(DU$4&gt;=$W38,OFFSET(Profiles!$K$2,$Z38,MAX(Profiles!$C$2,BW$4-$W38))&gt;0),$EC38,0),0))))))</f>
        <v>0</v>
      </c>
      <c r="DV38" s="136">
        <f ca="1">IF(OR($Z38=0,SSSModel!$C$4="CF"),BX38,
IF(LEFT($V38,3)="ON_",
     IF(SSSModel!$C$4="RR",SUMPRODUCT(OFFSET($AC38,0,0,1,$CB$2),OFFSET(Profiles!$K$28,($Z38-1)*(Profiles!$I$26+1)+DV$4-SSSModel!$C$3+1,0,1,$CB$2)),
     IF(SSSModel!$C$4="ECC",$EA38*$EB38*SUMPRODUCT(OFFSET($AC38,0,MAX(0,DV$4-$DZ38-$CA$4+1),1,MIN($DZ38,DV$4-$CA$4+1)),OFFSET(Escalation!$K$24,($Y38-1)*(Escalation!$I$22+1)+DV$4-SSSModel!$C$3+1,MAX(0,DV$4-$DZ38-$CA$4+1),1,MIN($DZ38,DV$4-$CA$4+1))),
     IF(SSSModel!$C$4="PV",BX38*$EA38*(1+SSSModel!$C$2),
     IF(SSSModel!$C$4="FCR",$EC38*SUM(OFFSET($AC38,0,MAX(DV$4-$AC$4-$DZ38+1,0),1,MIN($DZ38,DV$4-$AC$4+1))),0)))),
SUM($AC38:$BZ38)*
     IF(SSSModel!$C$4="RR",OFFSET(Profiles!$K$2,$Z38,MAX(Profiles!$C$2,BX$4-$W38)),
     IF(SSSModel!$C$4="ECC",$EA38*$EB38*IF(MAX(Escalation!$C$2,BX$4-$W38)&gt;$DZ38-1,0,OFFSET(Escalation!$K$2,$Y38,MAX(Escalation!$C$2,BX$4-$W38))),
     IF(SSSModel!$C$4="PV",IF(DV$4=$W38,$EA38*(1+SSSModel!$C$2),0),
     IF(SSSModel!$C$4="FCR",IF(AND(DV$4&gt;=$W38,OFFSET(Profiles!$K$2,$Z38,MAX(Profiles!$C$2,BX$4-$W38))&gt;0),$EC38,0),0))))))</f>
        <v>0</v>
      </c>
      <c r="DW38" s="136">
        <f ca="1">IF(OR($Z38=0,SSSModel!$C$4="CF"),BY38,
IF(LEFT($V38,3)="ON_",
     IF(SSSModel!$C$4="RR",SUMPRODUCT(OFFSET($AC38,0,0,1,$CB$2),OFFSET(Profiles!$K$28,($Z38-1)*(Profiles!$I$26+1)+DW$4-SSSModel!$C$3+1,0,1,$CB$2)),
     IF(SSSModel!$C$4="ECC",$EA38*$EB38*SUMPRODUCT(OFFSET($AC38,0,MAX(0,DW$4-$DZ38-$CA$4+1),1,MIN($DZ38,DW$4-$CA$4+1)),OFFSET(Escalation!$K$24,($Y38-1)*(Escalation!$I$22+1)+DW$4-SSSModel!$C$3+1,MAX(0,DW$4-$DZ38-$CA$4+1),1,MIN($DZ38,DW$4-$CA$4+1))),
     IF(SSSModel!$C$4="PV",BY38*$EA38*(1+SSSModel!$C$2),
     IF(SSSModel!$C$4="FCR",$EC38*SUM(OFFSET($AC38,0,MAX(DW$4-$AC$4-$DZ38+1,0),1,MIN($DZ38,DW$4-$AC$4+1))),0)))),
SUM($AC38:$BZ38)*
     IF(SSSModel!$C$4="RR",OFFSET(Profiles!$K$2,$Z38,MAX(Profiles!$C$2,BY$4-$W38)),
     IF(SSSModel!$C$4="ECC",$EA38*$EB38*IF(MAX(Escalation!$C$2,BY$4-$W38)&gt;$DZ38-1,0,OFFSET(Escalation!$K$2,$Y38,MAX(Escalation!$C$2,BY$4-$W38))),
     IF(SSSModel!$C$4="PV",IF(DW$4=$W38,$EA38*(1+SSSModel!$C$2),0),
     IF(SSSModel!$C$4="FCR",IF(AND(DW$4&gt;=$W38,OFFSET(Profiles!$K$2,$Z38,MAX(Profiles!$C$2,BY$4-$W38))&gt;0),$EC38,0),0))))))</f>
        <v>0</v>
      </c>
      <c r="DX38" s="136">
        <f ca="1">IF(OR($Z38=0,SSSModel!$C$4="CF"),BZ38,
IF(LEFT($V38,3)="ON_",
     IF(SSSModel!$C$4="RR",SUMPRODUCT(OFFSET($AC38,0,0,1,$CB$2),OFFSET(Profiles!$K$28,($Z38-1)*(Profiles!$I$26+1)+DX$4-SSSModel!$C$3+1,0,1,$CB$2)),
     IF(SSSModel!$C$4="ECC",$EA38*$EB38*SUMPRODUCT(OFFSET($AC38,0,MAX(0,DX$4-$DZ38-$CA$4+1),1,MIN($DZ38,DX$4-$CA$4+1)),OFFSET(Escalation!$K$24,($Y38-1)*(Escalation!$I$22+1)+DX$4-SSSModel!$C$3+1,MAX(0,DX$4-$DZ38-$CA$4+1),1,MIN($DZ38,DX$4-$CA$4+1))),
     IF(SSSModel!$C$4="PV",BZ38*$EA38*(1+SSSModel!$C$2),
     IF(SSSModel!$C$4="FCR",$EC38*SUM(OFFSET($AC38,0,MAX(DX$4-$AC$4-$DZ38+1,0),1,MIN($DZ38,DX$4-$AC$4+1))),0)))),
SUM($AC38:$BZ38)*
     IF(SSSModel!$C$4="RR",OFFSET(Profiles!$K$2,$Z38,MAX(Profiles!$C$2,BZ$4-$W38)),
     IF(SSSModel!$C$4="ECC",$EA38*$EB38*IF(MAX(Escalation!$C$2,BZ$4-$W38)&gt;$DZ38-1,0,OFFSET(Escalation!$K$2,$Y38,MAX(Escalation!$C$2,BZ$4-$W38))),
     IF(SSSModel!$C$4="PV",IF(DX$4=$W38,$EA38*(1+SSSModel!$C$2),0),
     IF(SSSModel!$C$4="FCR",IF(AND(DX$4&gt;=$W38,OFFSET(Profiles!$K$2,$Z38,MAX(Profiles!$C$2,BZ$4-$W38))&gt;0),$EC38,0),0))))))</f>
        <v>0</v>
      </c>
      <c r="DY38" s="82">
        <f ca="1">IF($Y38=0,0,OFFSET(Escalation!$B$2,$Y38,0))</f>
        <v>0</v>
      </c>
      <c r="DZ38" s="80">
        <f ca="1">IF($Z38=0,0,COUNTIF(OFFSET(Profiles!$K$2,$Z38,0,1,50),"&gt;0"))</f>
        <v>0</v>
      </c>
      <c r="EA38" s="137">
        <f ca="1">IF($Z38=0,0,SUMPRODUCT(Profiles!$C$20:$BH$20,OFFSET(Profiles!$C$2,$Z38,0,1,Profiles!$B$1)))</f>
        <v>0</v>
      </c>
      <c r="EB38" s="24">
        <f ca="1">IF($Z38=0,0,((1-(1+DY38)/(1+SSSModel!$C$2))/(1-((1+DY38)/(1+SSSModel!$C$2))^DZ38))*(1+SSSModel!$C$2))</f>
        <v>0</v>
      </c>
      <c r="EC38" s="24">
        <f ca="1">IF($Z38=0,0,-PMT(SSSModel!$C$2,DZ38,EA38))</f>
        <v>0</v>
      </c>
    </row>
    <row r="39" spans="3:133" x14ac:dyDescent="0.35">
      <c r="C39" s="18">
        <f t="shared" si="5"/>
        <v>4</v>
      </c>
      <c r="D39" s="18">
        <f t="shared" si="6"/>
        <v>5</v>
      </c>
      <c r="E39" s="18">
        <f t="shared" ca="1" si="7"/>
        <v>0</v>
      </c>
      <c r="G39" s="25" t="str">
        <f ca="1">IF($E39=0,"",OFFSET(Resources!B$26,$E39,0))</f>
        <v/>
      </c>
      <c r="H39" s="25" t="str">
        <f ca="1">IF($E39=0,"",OFFSET(Resources!C$26,$E39,0))</f>
        <v/>
      </c>
      <c r="I39" s="25" t="str">
        <f ca="1">IF($E39=0,"",OFFSET(Resources!$E$26,$E39,0))</f>
        <v/>
      </c>
      <c r="J39" s="16">
        <v>1</v>
      </c>
      <c r="K39" s="16" t="s">
        <v>150</v>
      </c>
      <c r="L39" s="25" t="str">
        <f ca="1">OFFSET(Resources!$CG$24,0,$C39-1)</f>
        <v>On-Going Capital #1</v>
      </c>
      <c r="M39" s="25" t="str">
        <f ca="1">OFFSET(Resources!$CG$25,0,$C39-1)</f>
        <v>Capital</v>
      </c>
      <c r="N39" s="1">
        <v>1</v>
      </c>
      <c r="O39" s="7">
        <f ca="1">IF($E39=0,0,OFFSET(Resources!$CG$26,$E39,$C39-1))</f>
        <v>0</v>
      </c>
      <c r="P39" s="25" t="str">
        <f ca="1">OFFSET(Resources!$CG$26,0,$C39-1)</f>
        <v>$/Yr</v>
      </c>
      <c r="Q39" s="18">
        <f ca="1">IF($E39=0,0,OFFSET(GenAlts!$W$4,$E39,$D39-1))</f>
        <v>0</v>
      </c>
      <c r="R39" s="1">
        <v>1</v>
      </c>
      <c r="S39" t="str">
        <f ca="1">IF($E39=0,"",OFFSET(Resources!$R$26,$E39,0))</f>
        <v/>
      </c>
      <c r="U39" s="25">
        <f ca="1">IF($E39=0,0,OFFSET(Resources!$AB$26,$E39,($C39-1)*Resources!$CI$20))</f>
        <v>0</v>
      </c>
      <c r="V39" s="122" t="str">
        <f ca="1">IF($E39=0,"","ON_"&amp;OFFSET(Resources!$D$26,$E39,0))</f>
        <v/>
      </c>
      <c r="W39">
        <f t="shared" ca="1" si="9"/>
        <v>0</v>
      </c>
      <c r="X39">
        <f>IF(T39="",0,MATCH(T39,Profiles!$A$3:$A$22,0))</f>
        <v>0</v>
      </c>
      <c r="Y39" s="10">
        <f ca="1">IF(U39=0,0,MATCH(U39,Escalation!$A$3:$A$18,0))</f>
        <v>0</v>
      </c>
      <c r="Z39">
        <f ca="1">IF(V39="",0,MATCH(V39,Profiles!$A$3:$A$22,0))</f>
        <v>0</v>
      </c>
      <c r="AB39" s="8">
        <v>0</v>
      </c>
      <c r="AC39" s="72">
        <f ca="1">IF(OR(AC$4&lt;$Q39,AC$4&gt;$Q39+IF($S39="",1000,$S39)-1),0,IF(MOD(AC$4-$Q39,IF($R39="",1000,$R39))=0,$O39,0))*IF($Y39&gt;0,(1+INDEX(Escalation!$B$3:$B$18,$Y39,0))^(AC$4-SSSModel!$C$5),1)*IF($X39=0,1,OFFSET(Profiles!$K$2,$X39,MAX(Profiles!$C$2,AC$4-$Q39)))*IF($AA39=1,(1+SSSModel!#REF!),1)</f>
        <v>0</v>
      </c>
      <c r="AD39" s="72">
        <f ca="1">IF(OR(AD$4&lt;$Q39,AD$4&gt;$Q39+IF($S39="",1000,$S39)-1),0,IF(MOD(AD$4-$Q39,IF($R39="",1000,$R39))=0,$O39,0))*IF($Y39&gt;0,(1+INDEX(Escalation!$B$3:$B$18,$Y39,0))^(AD$4-SSSModel!$C$5),1)*IF($X39=0,1,OFFSET(Profiles!$K$2,$X39,MAX(Profiles!$C$2,AD$4-$Q39)))*IF($AA39=1,(1+SSSModel!#REF!),1)</f>
        <v>0</v>
      </c>
      <c r="AE39" s="72">
        <f ca="1">IF(OR(AE$4&lt;$Q39,AE$4&gt;$Q39+IF($S39="",1000,$S39)-1),0,IF(MOD(AE$4-$Q39,IF($R39="",1000,$R39))=0,$O39,0))*IF($Y39&gt;0,(1+INDEX(Escalation!$B$3:$B$18,$Y39,0))^(AE$4-SSSModel!$C$5),1)*IF($X39=0,1,OFFSET(Profiles!$K$2,$X39,MAX(Profiles!$C$2,AE$4-$Q39)))*IF($AA39=1,(1+SSSModel!#REF!),1)</f>
        <v>0</v>
      </c>
      <c r="AF39" s="72">
        <f ca="1">IF(OR(AF$4&lt;$Q39,AF$4&gt;$Q39+IF($S39="",1000,$S39)-1),0,IF(MOD(AF$4-$Q39,IF($R39="",1000,$R39))=0,$O39,0))*IF($Y39&gt;0,(1+INDEX(Escalation!$B$3:$B$18,$Y39,0))^(AF$4-SSSModel!$C$5),1)*IF($X39=0,1,OFFSET(Profiles!$K$2,$X39,MAX(Profiles!$C$2,AF$4-$Q39)))*IF($AA39=1,(1+SSSModel!#REF!),1)</f>
        <v>0</v>
      </c>
      <c r="AG39" s="72">
        <f ca="1">IF(OR(AG$4&lt;$Q39,AG$4&gt;$Q39+IF($S39="",1000,$S39)-1),0,IF(MOD(AG$4-$Q39,IF($R39="",1000,$R39))=0,$O39,0))*IF($Y39&gt;0,(1+INDEX(Escalation!$B$3:$B$18,$Y39,0))^(AG$4-SSSModel!$C$5),1)*IF($X39=0,1,OFFSET(Profiles!$K$2,$X39,MAX(Profiles!$C$2,AG$4-$Q39)))*IF($AA39=1,(1+SSSModel!#REF!),1)</f>
        <v>0</v>
      </c>
      <c r="AH39" s="72">
        <f ca="1">IF(OR(AH$4&lt;$Q39,AH$4&gt;$Q39+IF($S39="",1000,$S39)-1),0,IF(MOD(AH$4-$Q39,IF($R39="",1000,$R39))=0,$O39,0))*IF($Y39&gt;0,(1+INDEX(Escalation!$B$3:$B$18,$Y39,0))^(AH$4-SSSModel!$C$5),1)*IF($X39=0,1,OFFSET(Profiles!$K$2,$X39,MAX(Profiles!$C$2,AH$4-$Q39)))*IF($AA39=1,(1+SSSModel!#REF!),1)</f>
        <v>0</v>
      </c>
      <c r="AI39" s="72">
        <f ca="1">IF(OR(AI$4&lt;$Q39,AI$4&gt;$Q39+IF($S39="",1000,$S39)-1),0,IF(MOD(AI$4-$Q39,IF($R39="",1000,$R39))=0,$O39,0))*IF($Y39&gt;0,(1+INDEX(Escalation!$B$3:$B$18,$Y39,0))^(AI$4-SSSModel!$C$5),1)*IF($X39=0,1,OFFSET(Profiles!$K$2,$X39,MAX(Profiles!$C$2,AI$4-$Q39)))*IF($AA39=1,(1+SSSModel!#REF!),1)</f>
        <v>0</v>
      </c>
      <c r="AJ39" s="72">
        <f ca="1">IF(OR(AJ$4&lt;$Q39,AJ$4&gt;$Q39+IF($S39="",1000,$S39)-1),0,IF(MOD(AJ$4-$Q39,IF($R39="",1000,$R39))=0,$O39,0))*IF($Y39&gt;0,(1+INDEX(Escalation!$B$3:$B$18,$Y39,0))^(AJ$4-SSSModel!$C$5),1)*IF($X39=0,1,OFFSET(Profiles!$K$2,$X39,MAX(Profiles!$C$2,AJ$4-$Q39)))*IF($AA39=1,(1+SSSModel!#REF!),1)</f>
        <v>0</v>
      </c>
      <c r="AK39" s="72">
        <f ca="1">IF(OR(AK$4&lt;$Q39,AK$4&gt;$Q39+IF($S39="",1000,$S39)-1),0,IF(MOD(AK$4-$Q39,IF($R39="",1000,$R39))=0,$O39,0))*IF($Y39&gt;0,(1+INDEX(Escalation!$B$3:$B$18,$Y39,0))^(AK$4-SSSModel!$C$5),1)*IF($X39=0,1,OFFSET(Profiles!$K$2,$X39,MAX(Profiles!$C$2,AK$4-$Q39)))*IF($AA39=1,(1+SSSModel!#REF!),1)</f>
        <v>0</v>
      </c>
      <c r="AL39" s="72">
        <f ca="1">IF(OR(AL$4&lt;$Q39,AL$4&gt;$Q39+IF($S39="",1000,$S39)-1),0,IF(MOD(AL$4-$Q39,IF($R39="",1000,$R39))=0,$O39,0))*IF($Y39&gt;0,(1+INDEX(Escalation!$B$3:$B$18,$Y39,0))^(AL$4-SSSModel!$C$5),1)*IF($X39=0,1,OFFSET(Profiles!$K$2,$X39,MAX(Profiles!$C$2,AL$4-$Q39)))*IF($AA39=1,(1+SSSModel!#REF!),1)</f>
        <v>0</v>
      </c>
      <c r="AM39" s="72">
        <f ca="1">IF(OR(AM$4&lt;$Q39,AM$4&gt;$Q39+IF($S39="",1000,$S39)-1),0,IF(MOD(AM$4-$Q39,IF($R39="",1000,$R39))=0,$O39,0))*IF($Y39&gt;0,(1+INDEX(Escalation!$B$3:$B$18,$Y39,0))^(AM$4-SSSModel!$C$5),1)*IF($X39=0,1,OFFSET(Profiles!$K$2,$X39,MAX(Profiles!$C$2,AM$4-$Q39)))*IF($AA39=1,(1+SSSModel!#REF!),1)</f>
        <v>0</v>
      </c>
      <c r="AN39" s="72">
        <f ca="1">IF(OR(AN$4&lt;$Q39,AN$4&gt;$Q39+IF($S39="",1000,$S39)-1),0,IF(MOD(AN$4-$Q39,IF($R39="",1000,$R39))=0,$O39,0))*IF($Y39&gt;0,(1+INDEX(Escalation!$B$3:$B$18,$Y39,0))^(AN$4-SSSModel!$C$5),1)*IF($X39=0,1,OFFSET(Profiles!$K$2,$X39,MAX(Profiles!$C$2,AN$4-$Q39)))*IF($AA39=1,(1+SSSModel!#REF!),1)</f>
        <v>0</v>
      </c>
      <c r="AO39" s="72">
        <f ca="1">IF(OR(AO$4&lt;$Q39,AO$4&gt;$Q39+IF($S39="",1000,$S39)-1),0,IF(MOD(AO$4-$Q39,IF($R39="",1000,$R39))=0,$O39,0))*IF($Y39&gt;0,(1+INDEX(Escalation!$B$3:$B$18,$Y39,0))^(AO$4-SSSModel!$C$5),1)*IF($X39=0,1,OFFSET(Profiles!$K$2,$X39,MAX(Profiles!$C$2,AO$4-$Q39)))*IF($AA39=1,(1+SSSModel!#REF!),1)</f>
        <v>0</v>
      </c>
      <c r="AP39" s="72">
        <f ca="1">IF(OR(AP$4&lt;$Q39,AP$4&gt;$Q39+IF($S39="",1000,$S39)-1),0,IF(MOD(AP$4-$Q39,IF($R39="",1000,$R39))=0,$O39,0))*IF($Y39&gt;0,(1+INDEX(Escalation!$B$3:$B$18,$Y39,0))^(AP$4-SSSModel!$C$5),1)*IF($X39=0,1,OFFSET(Profiles!$K$2,$X39,MAX(Profiles!$C$2,AP$4-$Q39)))*IF($AA39=1,(1+SSSModel!#REF!),1)</f>
        <v>0</v>
      </c>
      <c r="AQ39" s="72">
        <f ca="1">IF(OR(AQ$4&lt;$Q39,AQ$4&gt;$Q39+IF($S39="",1000,$S39)-1),0,IF(MOD(AQ$4-$Q39,IF($R39="",1000,$R39))=0,$O39,0))*IF($Y39&gt;0,(1+INDEX(Escalation!$B$3:$B$18,$Y39,0))^(AQ$4-SSSModel!$C$5),1)*IF($X39=0,1,OFFSET(Profiles!$K$2,$X39,MAX(Profiles!$C$2,AQ$4-$Q39)))*IF($AA39=1,(1+SSSModel!#REF!),1)</f>
        <v>0</v>
      </c>
      <c r="AR39" s="72">
        <f ca="1">IF(OR(AR$4&lt;$Q39,AR$4&gt;$Q39+IF($S39="",1000,$S39)-1),0,IF(MOD(AR$4-$Q39,IF($R39="",1000,$R39))=0,$O39,0))*IF($Y39&gt;0,(1+INDEX(Escalation!$B$3:$B$18,$Y39,0))^(AR$4-SSSModel!$C$5),1)*IF($X39=0,1,OFFSET(Profiles!$K$2,$X39,MAX(Profiles!$C$2,AR$4-$Q39)))*IF($AA39=1,(1+SSSModel!#REF!),1)</f>
        <v>0</v>
      </c>
      <c r="AS39" s="72">
        <f ca="1">IF(OR(AS$4&lt;$Q39,AS$4&gt;$Q39+IF($S39="",1000,$S39)-1),0,IF(MOD(AS$4-$Q39,IF($R39="",1000,$R39))=0,$O39,0))*IF($Y39&gt;0,(1+INDEX(Escalation!$B$3:$B$18,$Y39,0))^(AS$4-SSSModel!$C$5),1)*IF($X39=0,1,OFFSET(Profiles!$K$2,$X39,MAX(Profiles!$C$2,AS$4-$Q39)))*IF($AA39=1,(1+SSSModel!#REF!),1)</f>
        <v>0</v>
      </c>
      <c r="AT39" s="72">
        <f ca="1">IF(OR(AT$4&lt;$Q39,AT$4&gt;$Q39+IF($S39="",1000,$S39)-1),0,IF(MOD(AT$4-$Q39,IF($R39="",1000,$R39))=0,$O39,0))*IF($Y39&gt;0,(1+INDEX(Escalation!$B$3:$B$18,$Y39,0))^(AT$4-SSSModel!$C$5),1)*IF($X39=0,1,OFFSET(Profiles!$K$2,$X39,MAX(Profiles!$C$2,AT$4-$Q39)))*IF($AA39=1,(1+SSSModel!#REF!),1)</f>
        <v>0</v>
      </c>
      <c r="AU39" s="72">
        <f ca="1">IF(OR(AU$4&lt;$Q39,AU$4&gt;$Q39+IF($S39="",1000,$S39)-1),0,IF(MOD(AU$4-$Q39,IF($R39="",1000,$R39))=0,$O39,0))*IF($Y39&gt;0,(1+INDEX(Escalation!$B$3:$B$18,$Y39,0))^(AU$4-SSSModel!$C$5),1)*IF($X39=0,1,OFFSET(Profiles!$K$2,$X39,MAX(Profiles!$C$2,AU$4-$Q39)))*IF($AA39=1,(1+SSSModel!#REF!),1)</f>
        <v>0</v>
      </c>
      <c r="AV39" s="72">
        <f ca="1">IF(OR(AV$4&lt;$Q39,AV$4&gt;$Q39+IF($S39="",1000,$S39)-1),0,IF(MOD(AV$4-$Q39,IF($R39="",1000,$R39))=0,$O39,0))*IF($Y39&gt;0,(1+INDEX(Escalation!$B$3:$B$18,$Y39,0))^(AV$4-SSSModel!$C$5),1)*IF($X39=0,1,OFFSET(Profiles!$K$2,$X39,MAX(Profiles!$C$2,AV$4-$Q39)))*IF($AA39=1,(1+SSSModel!#REF!),1)</f>
        <v>0</v>
      </c>
      <c r="AW39" s="72">
        <f ca="1">IF(OR(AW$4&lt;$Q39,AW$4&gt;$Q39+IF($S39="",1000,$S39)-1),0,IF(MOD(AW$4-$Q39,IF($R39="",1000,$R39))=0,$O39,0))*IF($Y39&gt;0,(1+INDEX(Escalation!$B$3:$B$18,$Y39,0))^(AW$4-SSSModel!$C$5),1)*IF($X39=0,1,OFFSET(Profiles!$K$2,$X39,MAX(Profiles!$C$2,AW$4-$Q39)))*IF($AA39=1,(1+SSSModel!#REF!),1)</f>
        <v>0</v>
      </c>
      <c r="AX39" s="72">
        <f ca="1">IF(OR(AX$4&lt;$Q39,AX$4&gt;$Q39+IF($S39="",1000,$S39)-1),0,IF(MOD(AX$4-$Q39,IF($R39="",1000,$R39))=0,$O39,0))*IF($Y39&gt;0,(1+INDEX(Escalation!$B$3:$B$18,$Y39,0))^(AX$4-SSSModel!$C$5),1)*IF($X39=0,1,OFFSET(Profiles!$K$2,$X39,MAX(Profiles!$C$2,AX$4-$Q39)))*IF($AA39=1,(1+SSSModel!#REF!),1)</f>
        <v>0</v>
      </c>
      <c r="AY39" s="72">
        <f ca="1">IF(OR(AY$4&lt;$Q39,AY$4&gt;$Q39+IF($S39="",1000,$S39)-1),0,IF(MOD(AY$4-$Q39,IF($R39="",1000,$R39))=0,$O39,0))*IF($Y39&gt;0,(1+INDEX(Escalation!$B$3:$B$18,$Y39,0))^(AY$4-SSSModel!$C$5),1)*IF($X39=0,1,OFFSET(Profiles!$K$2,$X39,MAX(Profiles!$C$2,AY$4-$Q39)))*IF($AA39=1,(1+SSSModel!#REF!),1)</f>
        <v>0</v>
      </c>
      <c r="AZ39" s="72">
        <f ca="1">IF(OR(AZ$4&lt;$Q39,AZ$4&gt;$Q39+IF($S39="",1000,$S39)-1),0,IF(MOD(AZ$4-$Q39,IF($R39="",1000,$R39))=0,$O39,0))*IF($Y39&gt;0,(1+INDEX(Escalation!$B$3:$B$18,$Y39,0))^(AZ$4-SSSModel!$C$5),1)*IF($X39=0,1,OFFSET(Profiles!$K$2,$X39,MAX(Profiles!$C$2,AZ$4-$Q39)))*IF($AA39=1,(1+SSSModel!#REF!),1)</f>
        <v>0</v>
      </c>
      <c r="BA39" s="72">
        <f ca="1">IF(OR(BA$4&lt;$Q39,BA$4&gt;$Q39+IF($S39="",1000,$S39)-1),0,IF(MOD(BA$4-$Q39,IF($R39="",1000,$R39))=0,$O39,0))*IF($Y39&gt;0,(1+INDEX(Escalation!$B$3:$B$18,$Y39,0))^(BA$4-SSSModel!$C$5),1)*IF($X39=0,1,OFFSET(Profiles!$K$2,$X39,MAX(Profiles!$C$2,BA$4-$Q39)))*IF($AA39=1,(1+SSSModel!#REF!),1)</f>
        <v>0</v>
      </c>
      <c r="BB39" s="72">
        <f ca="1">IF(OR(BB$4&lt;$Q39,BB$4&gt;$Q39+IF($S39="",1000,$S39)-1),0,IF(MOD(BB$4-$Q39,IF($R39="",1000,$R39))=0,$O39,0))*IF($Y39&gt;0,(1+INDEX(Escalation!$B$3:$B$18,$Y39,0))^(BB$4-SSSModel!$C$5),1)*IF($X39=0,1,OFFSET(Profiles!$K$2,$X39,MAX(Profiles!$C$2,BB$4-$Q39)))*IF($AA39=1,(1+SSSModel!#REF!),1)</f>
        <v>0</v>
      </c>
      <c r="BC39" s="72">
        <f ca="1">IF(OR(BC$4&lt;$Q39,BC$4&gt;$Q39+IF($S39="",1000,$S39)-1),0,IF(MOD(BC$4-$Q39,IF($R39="",1000,$R39))=0,$O39,0))*IF($Y39&gt;0,(1+INDEX(Escalation!$B$3:$B$18,$Y39,0))^(BC$4-SSSModel!$C$5),1)*IF($X39=0,1,OFFSET(Profiles!$K$2,$X39,MAX(Profiles!$C$2,BC$4-$Q39)))*IF($AA39=1,(1+SSSModel!#REF!),1)</f>
        <v>0</v>
      </c>
      <c r="BD39" s="72">
        <f ca="1">IF(OR(BD$4&lt;$Q39,BD$4&gt;$Q39+IF($S39="",1000,$S39)-1),0,IF(MOD(BD$4-$Q39,IF($R39="",1000,$R39))=0,$O39,0))*IF($Y39&gt;0,(1+INDEX(Escalation!$B$3:$B$18,$Y39,0))^(BD$4-SSSModel!$C$5),1)*IF($X39=0,1,OFFSET(Profiles!$K$2,$X39,MAX(Profiles!$C$2,BD$4-$Q39)))*IF($AA39=1,(1+SSSModel!#REF!),1)</f>
        <v>0</v>
      </c>
      <c r="BE39" s="72">
        <f ca="1">IF(OR(BE$4&lt;$Q39,BE$4&gt;$Q39+IF($S39="",1000,$S39)-1),0,IF(MOD(BE$4-$Q39,IF($R39="",1000,$R39))=0,$O39,0))*IF($Y39&gt;0,(1+INDEX(Escalation!$B$3:$B$18,$Y39,0))^(BE$4-SSSModel!$C$5),1)*IF($X39=0,1,OFFSET(Profiles!$K$2,$X39,MAX(Profiles!$C$2,BE$4-$Q39)))*IF($AA39=1,(1+SSSModel!#REF!),1)</f>
        <v>0</v>
      </c>
      <c r="BF39" s="72">
        <f ca="1">IF(OR(BF$4&lt;$Q39,BF$4&gt;$Q39+IF($S39="",1000,$S39)-1),0,IF(MOD(BF$4-$Q39,IF($R39="",1000,$R39))=0,$O39,0))*IF($Y39&gt;0,(1+INDEX(Escalation!$B$3:$B$18,$Y39,0))^(BF$4-SSSModel!$C$5),1)*IF($X39=0,1,OFFSET(Profiles!$K$2,$X39,MAX(Profiles!$C$2,BF$4-$Q39)))*IF($AA39=1,(1+SSSModel!#REF!),1)</f>
        <v>0</v>
      </c>
      <c r="BG39" s="72">
        <f ca="1">IF(OR(BG$4&lt;$Q39,BG$4&gt;$Q39+IF($S39="",1000,$S39)-1),0,IF(MOD(BG$4-$Q39,IF($R39="",1000,$R39))=0,$O39,0))*IF($Y39&gt;0,(1+INDEX(Escalation!$B$3:$B$18,$Y39,0))^(BG$4-SSSModel!$C$5),1)*IF($X39=0,1,OFFSET(Profiles!$K$2,$X39,MAX(Profiles!$C$2,BG$4-$Q39)))*IF($AA39=1,(1+SSSModel!#REF!),1)</f>
        <v>0</v>
      </c>
      <c r="BH39" s="72">
        <f ca="1">IF(OR(BH$4&lt;$Q39,BH$4&gt;$Q39+IF($S39="",1000,$S39)-1),0,IF(MOD(BH$4-$Q39,IF($R39="",1000,$R39))=0,$O39,0))*IF($Y39&gt;0,(1+INDEX(Escalation!$B$3:$B$18,$Y39,0))^(BH$4-SSSModel!$C$5),1)*IF($X39=0,1,OFFSET(Profiles!$K$2,$X39,MAX(Profiles!$C$2,BH$4-$Q39)))*IF($AA39=1,(1+SSSModel!#REF!),1)</f>
        <v>0</v>
      </c>
      <c r="BI39" s="72">
        <f ca="1">IF(OR(BI$4&lt;$Q39,BI$4&gt;$Q39+IF($S39="",1000,$S39)-1),0,IF(MOD(BI$4-$Q39,IF($R39="",1000,$R39))=0,$O39,0))*IF($Y39&gt;0,(1+INDEX(Escalation!$B$3:$B$18,$Y39,0))^(BI$4-SSSModel!$C$5),1)*IF($X39=0,1,OFFSET(Profiles!$K$2,$X39,MAX(Profiles!$C$2,BI$4-$Q39)))*IF($AA39=1,(1+SSSModel!#REF!),1)</f>
        <v>0</v>
      </c>
      <c r="BJ39" s="72">
        <f ca="1">IF(OR(BJ$4&lt;$Q39,BJ$4&gt;$Q39+IF($S39="",1000,$S39)-1),0,IF(MOD(BJ$4-$Q39,IF($R39="",1000,$R39))=0,$O39,0))*IF($Y39&gt;0,(1+INDEX(Escalation!$B$3:$B$18,$Y39,0))^(BJ$4-SSSModel!$C$5),1)*IF($X39=0,1,OFFSET(Profiles!$K$2,$X39,MAX(Profiles!$C$2,BJ$4-$Q39)))*IF($AA39=1,(1+SSSModel!#REF!),1)</f>
        <v>0</v>
      </c>
      <c r="BK39" s="72">
        <f ca="1">IF(OR(BK$4&lt;$Q39,BK$4&gt;$Q39+IF($S39="",1000,$S39)-1),0,IF(MOD(BK$4-$Q39,IF($R39="",1000,$R39))=0,$O39,0))*IF($Y39&gt;0,(1+INDEX(Escalation!$B$3:$B$18,$Y39,0))^(BK$4-SSSModel!$C$5),1)*IF($X39=0,1,OFFSET(Profiles!$K$2,$X39,MAX(Profiles!$C$2,BK$4-$Q39)))*IF($AA39=1,(1+SSSModel!#REF!),1)</f>
        <v>0</v>
      </c>
      <c r="BL39" s="72">
        <f ca="1">IF(OR(BL$4&lt;$Q39,BL$4&gt;$Q39+IF($S39="",1000,$S39)-1),0,IF(MOD(BL$4-$Q39,IF($R39="",1000,$R39))=0,$O39,0))*IF($Y39&gt;0,(1+INDEX(Escalation!$B$3:$B$18,$Y39,0))^(BL$4-SSSModel!$C$5),1)*IF($X39=0,1,OFFSET(Profiles!$K$2,$X39,MAX(Profiles!$C$2,BL$4-$Q39)))*IF($AA39=1,(1+SSSModel!#REF!),1)</f>
        <v>0</v>
      </c>
      <c r="BM39" s="72">
        <f ca="1">IF(OR(BM$4&lt;$Q39,BM$4&gt;$Q39+IF($S39="",1000,$S39)-1),0,IF(MOD(BM$4-$Q39,IF($R39="",1000,$R39))=0,$O39,0))*IF($Y39&gt;0,(1+INDEX(Escalation!$B$3:$B$18,$Y39,0))^(BM$4-SSSModel!$C$5),1)*IF($X39=0,1,OFFSET(Profiles!$K$2,$X39,MAX(Profiles!$C$2,BM$4-$Q39)))*IF($AA39=1,(1+SSSModel!#REF!),1)</f>
        <v>0</v>
      </c>
      <c r="BN39" s="72">
        <f ca="1">IF(OR(BN$4&lt;$Q39,BN$4&gt;$Q39+IF($S39="",1000,$S39)-1),0,IF(MOD(BN$4-$Q39,IF($R39="",1000,$R39))=0,$O39,0))*IF($Y39&gt;0,(1+INDEX(Escalation!$B$3:$B$18,$Y39,0))^(BN$4-SSSModel!$C$5),1)*IF($X39=0,1,OFFSET(Profiles!$K$2,$X39,MAX(Profiles!$C$2,BN$4-$Q39)))*IF($AA39=1,(1+SSSModel!#REF!),1)</f>
        <v>0</v>
      </c>
      <c r="BO39" s="72">
        <f ca="1">IF(OR(BO$4&lt;$Q39,BO$4&gt;$Q39+IF($S39="",1000,$S39)-1),0,IF(MOD(BO$4-$Q39,IF($R39="",1000,$R39))=0,$O39,0))*IF($Y39&gt;0,(1+INDEX(Escalation!$B$3:$B$18,$Y39,0))^(BO$4-SSSModel!$C$5),1)*IF($X39=0,1,OFFSET(Profiles!$K$2,$X39,MAX(Profiles!$C$2,BO$4-$Q39)))*IF($AA39=1,(1+SSSModel!#REF!),1)</f>
        <v>0</v>
      </c>
      <c r="BP39" s="72">
        <f ca="1">IF(OR(BP$4&lt;$Q39,BP$4&gt;$Q39+IF($S39="",1000,$S39)-1),0,IF(MOD(BP$4-$Q39,IF($R39="",1000,$R39))=0,$O39,0))*IF($Y39&gt;0,(1+INDEX(Escalation!$B$3:$B$18,$Y39,0))^(BP$4-SSSModel!$C$5),1)*IF($X39=0,1,OFFSET(Profiles!$K$2,$X39,MAX(Profiles!$C$2,BP$4-$Q39)))*IF($AA39=1,(1+SSSModel!#REF!),1)</f>
        <v>0</v>
      </c>
      <c r="BQ39" s="72">
        <f ca="1">IF(OR(BQ$4&lt;$Q39,BQ$4&gt;$Q39+IF($S39="",1000,$S39)-1),0,IF(MOD(BQ$4-$Q39,IF($R39="",1000,$R39))=0,$O39,0))*IF($Y39&gt;0,(1+INDEX(Escalation!$B$3:$B$18,$Y39,0))^(BQ$4-SSSModel!$C$5),1)*IF($X39=0,1,OFFSET(Profiles!$K$2,$X39,MAX(Profiles!$C$2,BQ$4-$Q39)))*IF($AA39=1,(1+SSSModel!#REF!),1)</f>
        <v>0</v>
      </c>
      <c r="BR39" s="72">
        <f ca="1">IF(OR(BR$4&lt;$Q39,BR$4&gt;$Q39+IF($S39="",1000,$S39)-1),0,IF(MOD(BR$4-$Q39,IF($R39="",1000,$R39))=0,$O39,0))*IF($Y39&gt;0,(1+INDEX(Escalation!$B$3:$B$18,$Y39,0))^(BR$4-SSSModel!$C$5),1)*IF($X39=0,1,OFFSET(Profiles!$K$2,$X39,MAX(Profiles!$C$2,BR$4-$Q39)))*IF($AA39=1,(1+SSSModel!#REF!),1)</f>
        <v>0</v>
      </c>
      <c r="BS39" s="72">
        <f ca="1">IF(OR(BS$4&lt;$Q39,BS$4&gt;$Q39+IF($S39="",1000,$S39)-1),0,IF(MOD(BS$4-$Q39,IF($R39="",1000,$R39))=0,$O39,0))*IF($Y39&gt;0,(1+INDEX(Escalation!$B$3:$B$18,$Y39,0))^(BS$4-SSSModel!$C$5),1)*IF($X39=0,1,OFFSET(Profiles!$K$2,$X39,MAX(Profiles!$C$2,BS$4-$Q39)))*IF($AA39=1,(1+SSSModel!#REF!),1)</f>
        <v>0</v>
      </c>
      <c r="BT39" s="72">
        <f ca="1">IF(OR(BT$4&lt;$Q39,BT$4&gt;$Q39+IF($S39="",1000,$S39)-1),0,IF(MOD(BT$4-$Q39,IF($R39="",1000,$R39))=0,$O39,0))*IF($Y39&gt;0,(1+INDEX(Escalation!$B$3:$B$18,$Y39,0))^(BT$4-SSSModel!$C$5),1)*IF($X39=0,1,OFFSET(Profiles!$K$2,$X39,MAX(Profiles!$C$2,BT$4-$Q39)))*IF($AA39=1,(1+SSSModel!#REF!),1)</f>
        <v>0</v>
      </c>
      <c r="BU39" s="72">
        <f ca="1">IF(OR(BU$4&lt;$Q39,BU$4&gt;$Q39+IF($S39="",1000,$S39)-1),0,IF(MOD(BU$4-$Q39,IF($R39="",1000,$R39))=0,$O39,0))*IF($Y39&gt;0,(1+INDEX(Escalation!$B$3:$B$18,$Y39,0))^(BU$4-SSSModel!$C$5),1)*IF($X39=0,1,OFFSET(Profiles!$K$2,$X39,MAX(Profiles!$C$2,BU$4-$Q39)))*IF($AA39=1,(1+SSSModel!#REF!),1)</f>
        <v>0</v>
      </c>
      <c r="BV39" s="72">
        <f ca="1">IF(OR(BV$4&lt;$Q39,BV$4&gt;$Q39+IF($S39="",1000,$S39)-1),0,IF(MOD(BV$4-$Q39,IF($R39="",1000,$R39))=0,$O39,0))*IF($Y39&gt;0,(1+INDEX(Escalation!$B$3:$B$18,$Y39,0))^(BV$4-SSSModel!$C$5),1)*IF($X39=0,1,OFFSET(Profiles!$K$2,$X39,MAX(Profiles!$C$2,BV$4-$Q39)))*IF($AA39=1,(1+SSSModel!#REF!),1)</f>
        <v>0</v>
      </c>
      <c r="BW39" s="72">
        <f ca="1">IF(OR(BW$4&lt;$Q39,BW$4&gt;$Q39+IF($S39="",1000,$S39)-1),0,IF(MOD(BW$4-$Q39,IF($R39="",1000,$R39))=0,$O39,0))*IF($Y39&gt;0,(1+INDEX(Escalation!$B$3:$B$18,$Y39,0))^(BW$4-SSSModel!$C$5),1)*IF($X39=0,1,OFFSET(Profiles!$K$2,$X39,MAX(Profiles!$C$2,BW$4-$Q39)))*IF($AA39=1,(1+SSSModel!#REF!),1)</f>
        <v>0</v>
      </c>
      <c r="BX39" s="72">
        <f ca="1">IF(OR(BX$4&lt;$Q39,BX$4&gt;$Q39+IF($S39="",1000,$S39)-1),0,IF(MOD(BX$4-$Q39,IF($R39="",1000,$R39))=0,$O39,0))*IF($Y39&gt;0,(1+INDEX(Escalation!$B$3:$B$18,$Y39,0))^(BX$4-SSSModel!$C$5),1)*IF($X39=0,1,OFFSET(Profiles!$K$2,$X39,MAX(Profiles!$C$2,BX$4-$Q39)))*IF($AA39=1,(1+SSSModel!#REF!),1)</f>
        <v>0</v>
      </c>
      <c r="BY39" s="72">
        <f ca="1">IF(OR(BY$4&lt;$Q39,BY$4&gt;$Q39+IF($S39="",1000,$S39)-1),0,IF(MOD(BY$4-$Q39,IF($R39="",1000,$R39))=0,$O39,0))*IF($Y39&gt;0,(1+INDEX(Escalation!$B$3:$B$18,$Y39,0))^(BY$4-SSSModel!$C$5),1)*IF($X39=0,1,OFFSET(Profiles!$K$2,$X39,MAX(Profiles!$C$2,BY$4-$Q39)))*IF($AA39=1,(1+SSSModel!#REF!),1)</f>
        <v>0</v>
      </c>
      <c r="BZ39" s="72">
        <f ca="1">IF(OR(BZ$4&lt;$Q39,BZ$4&gt;$Q39+IF($S39="",1000,$S39)-1),0,IF(MOD(BZ$4-$Q39,IF($R39="",1000,$R39))=0,$O39,0))*IF($Y39&gt;0,(1+INDEX(Escalation!$B$3:$B$18,$Y39,0))^(BZ$4-SSSModel!$C$5),1)*IF($X39=0,1,OFFSET(Profiles!$K$2,$X39,MAX(Profiles!$C$2,BZ$4-$Q39)))*IF($AA39=1,(1+SSSModel!#REF!),1)</f>
        <v>0</v>
      </c>
      <c r="CA39" s="134">
        <f ca="1">IF(OR($Z39=0,SSSModel!$C$4="CF"),AC39,
IF(LEFT($V39,3)="ON_",
     IF(SSSModel!$C$4="RR",SUMPRODUCT(OFFSET($AC39,0,0,1,$CB$2),OFFSET(Profiles!$K$28,($Z39-1)*(Profiles!$I$26+1)+CA$4-SSSModel!$C$3+1,0,1,$CB$2)),
     IF(SSSModel!$C$4="ECC",$EA39*$EB39*SUMPRODUCT(OFFSET($AC39,0,MAX(0,CA$4-$DZ39-$CA$4+1),1,MIN($DZ39,CA$4-$CA$4+1)),OFFSET(Escalation!$K$24,($Y39-1)*(Escalation!$I$22+1)+CA$4-SSSModel!$C$3+1,MAX(0,CA$4-$DZ39-$CA$4+1),1,MIN($DZ39,CA$4-$CA$4+1))),
     IF(SSSModel!$C$4="PV",AC39*$EA39*(1+SSSModel!$C$2),
     IF(SSSModel!$C$4="FCR",$EC39*SUM(OFFSET($AC39,0,MAX(CA$4-$AC$4-$DZ39+1,0),1,MIN($DZ39,CA$4-$AC$4+1))),0)))),
SUM($AC39:$BZ39)*
     IF(SSSModel!$C$4="RR",OFFSET(Profiles!$K$2,$Z39,MAX(Profiles!$C$2,AC$4-$W39)),
     IF(SSSModel!$C$4="ECC",$EA39*$EB39*IF(MAX(Escalation!$C$2,AC$4-$W39)&gt;$DZ39-1,0,OFFSET(Escalation!$K$2,$Y39,MAX(Escalation!$C$2,AC$4-$W39))),
     IF(SSSModel!$C$4="PV",IF(CA$4=$W39,$EA39*(1+SSSModel!$C$2),0),
     IF(SSSModel!$C$4="FCR",IF(AND(CA$4&gt;=$W39,OFFSET(Profiles!$K$2,$Z39,MAX(Profiles!$C$2,AC$4-$W39))&gt;0),$EC39,0),0))))))</f>
        <v>0</v>
      </c>
      <c r="CB39" s="135">
        <f ca="1">IF(OR($Z39=0,SSSModel!$C$4="CF"),AD39,
IF(LEFT($V39,3)="ON_",
     IF(SSSModel!$C$4="RR",SUMPRODUCT(OFFSET($AC39,0,0,1,$CB$2),OFFSET(Profiles!$K$28,($Z39-1)*(Profiles!$I$26+1)+CB$4-SSSModel!$C$3+1,0,1,$CB$2)),
     IF(SSSModel!$C$4="ECC",$EA39*$EB39*SUMPRODUCT(OFFSET($AC39,0,MAX(0,CB$4-$DZ39-$CA$4+1),1,MIN($DZ39,CB$4-$CA$4+1)),OFFSET(Escalation!$K$24,($Y39-1)*(Escalation!$I$22+1)+CB$4-SSSModel!$C$3+1,MAX(0,CB$4-$DZ39-$CA$4+1),1,MIN($DZ39,CB$4-$CA$4+1))),
     IF(SSSModel!$C$4="PV",AD39*$EA39*(1+SSSModel!$C$2),
     IF(SSSModel!$C$4="FCR",$EC39*SUM(OFFSET($AC39,0,MAX(CB$4-$AC$4-$DZ39+1,0),1,MIN($DZ39,CB$4-$AC$4+1))),0)))),
SUM($AC39:$BZ39)*
     IF(SSSModel!$C$4="RR",OFFSET(Profiles!$K$2,$Z39,MAX(Profiles!$C$2,AD$4-$W39)),
     IF(SSSModel!$C$4="ECC",$EA39*$EB39*IF(MAX(Escalation!$C$2,AD$4-$W39)&gt;$DZ39-1,0,OFFSET(Escalation!$K$2,$Y39,MAX(Escalation!$C$2,AD$4-$W39))),
     IF(SSSModel!$C$4="PV",IF(CB$4=$W39,$EA39*(1+SSSModel!$C$2),0),
     IF(SSSModel!$C$4="FCR",IF(AND(CB$4&gt;=$W39,OFFSET(Profiles!$K$2,$Z39,MAX(Profiles!$C$2,AD$4-$W39))&gt;0),$EC39,0),0))))))</f>
        <v>0</v>
      </c>
      <c r="CC39" s="135">
        <f ca="1">IF(OR($Z39=0,SSSModel!$C$4="CF"),AE39,
IF(LEFT($V39,3)="ON_",
     IF(SSSModel!$C$4="RR",SUMPRODUCT(OFFSET($AC39,0,0,1,$CB$2),OFFSET(Profiles!$K$28,($Z39-1)*(Profiles!$I$26+1)+CC$4-SSSModel!$C$3+1,0,1,$CB$2)),
     IF(SSSModel!$C$4="ECC",$EA39*$EB39*SUMPRODUCT(OFFSET($AC39,0,MAX(0,CC$4-$DZ39-$CA$4+1),1,MIN($DZ39,CC$4-$CA$4+1)),OFFSET(Escalation!$K$24,($Y39-1)*(Escalation!$I$22+1)+CC$4-SSSModel!$C$3+1,MAX(0,CC$4-$DZ39-$CA$4+1),1,MIN($DZ39,CC$4-$CA$4+1))),
     IF(SSSModel!$C$4="PV",AE39*$EA39*(1+SSSModel!$C$2),
     IF(SSSModel!$C$4="FCR",$EC39*SUM(OFFSET($AC39,0,MAX(CC$4-$AC$4-$DZ39+1,0),1,MIN($DZ39,CC$4-$AC$4+1))),0)))),
SUM($AC39:$BZ39)*
     IF(SSSModel!$C$4="RR",OFFSET(Profiles!$K$2,$Z39,MAX(Profiles!$C$2,AE$4-$W39)),
     IF(SSSModel!$C$4="ECC",$EA39*$EB39*IF(MAX(Escalation!$C$2,AE$4-$W39)&gt;$DZ39-1,0,OFFSET(Escalation!$K$2,$Y39,MAX(Escalation!$C$2,AE$4-$W39))),
     IF(SSSModel!$C$4="PV",IF(CC$4=$W39,$EA39*(1+SSSModel!$C$2),0),
     IF(SSSModel!$C$4="FCR",IF(AND(CC$4&gt;=$W39,OFFSET(Profiles!$K$2,$Z39,MAX(Profiles!$C$2,AE$4-$W39))&gt;0),$EC39,0),0))))))</f>
        <v>0</v>
      </c>
      <c r="CD39" s="135">
        <f ca="1">IF(OR($Z39=0,SSSModel!$C$4="CF"),AF39,
IF(LEFT($V39,3)="ON_",
     IF(SSSModel!$C$4="RR",SUMPRODUCT(OFFSET($AC39,0,0,1,$CB$2),OFFSET(Profiles!$K$28,($Z39-1)*(Profiles!$I$26+1)+CD$4-SSSModel!$C$3+1,0,1,$CB$2)),
     IF(SSSModel!$C$4="ECC",$EA39*$EB39*SUMPRODUCT(OFFSET($AC39,0,MAX(0,CD$4-$DZ39-$CA$4+1),1,MIN($DZ39,CD$4-$CA$4+1)),OFFSET(Escalation!$K$24,($Y39-1)*(Escalation!$I$22+1)+CD$4-SSSModel!$C$3+1,MAX(0,CD$4-$DZ39-$CA$4+1),1,MIN($DZ39,CD$4-$CA$4+1))),
     IF(SSSModel!$C$4="PV",AF39*$EA39*(1+SSSModel!$C$2),
     IF(SSSModel!$C$4="FCR",$EC39*SUM(OFFSET($AC39,0,MAX(CD$4-$AC$4-$DZ39+1,0),1,MIN($DZ39,CD$4-$AC$4+1))),0)))),
SUM($AC39:$BZ39)*
     IF(SSSModel!$C$4="RR",OFFSET(Profiles!$K$2,$Z39,MAX(Profiles!$C$2,AF$4-$W39)),
     IF(SSSModel!$C$4="ECC",$EA39*$EB39*IF(MAX(Escalation!$C$2,AF$4-$W39)&gt;$DZ39-1,0,OFFSET(Escalation!$K$2,$Y39,MAX(Escalation!$C$2,AF$4-$W39))),
     IF(SSSModel!$C$4="PV",IF(CD$4=$W39,$EA39*(1+SSSModel!$C$2),0),
     IF(SSSModel!$C$4="FCR",IF(AND(CD$4&gt;=$W39,OFFSET(Profiles!$K$2,$Z39,MAX(Profiles!$C$2,AF$4-$W39))&gt;0),$EC39,0),0))))))</f>
        <v>0</v>
      </c>
      <c r="CE39" s="135">
        <f ca="1">IF(OR($Z39=0,SSSModel!$C$4="CF"),AG39,
IF(LEFT($V39,3)="ON_",
     IF(SSSModel!$C$4="RR",SUMPRODUCT(OFFSET($AC39,0,0,1,$CB$2),OFFSET(Profiles!$K$28,($Z39-1)*(Profiles!$I$26+1)+CE$4-SSSModel!$C$3+1,0,1,$CB$2)),
     IF(SSSModel!$C$4="ECC",$EA39*$EB39*SUMPRODUCT(OFFSET($AC39,0,MAX(0,CE$4-$DZ39-$CA$4+1),1,MIN($DZ39,CE$4-$CA$4+1)),OFFSET(Escalation!$K$24,($Y39-1)*(Escalation!$I$22+1)+CE$4-SSSModel!$C$3+1,MAX(0,CE$4-$DZ39-$CA$4+1),1,MIN($DZ39,CE$4-$CA$4+1))),
     IF(SSSModel!$C$4="PV",AG39*$EA39*(1+SSSModel!$C$2),
     IF(SSSModel!$C$4="FCR",$EC39*SUM(OFFSET($AC39,0,MAX(CE$4-$AC$4-$DZ39+1,0),1,MIN($DZ39,CE$4-$AC$4+1))),0)))),
SUM($AC39:$BZ39)*
     IF(SSSModel!$C$4="RR",OFFSET(Profiles!$K$2,$Z39,MAX(Profiles!$C$2,AG$4-$W39)),
     IF(SSSModel!$C$4="ECC",$EA39*$EB39*IF(MAX(Escalation!$C$2,AG$4-$W39)&gt;$DZ39-1,0,OFFSET(Escalation!$K$2,$Y39,MAX(Escalation!$C$2,AG$4-$W39))),
     IF(SSSModel!$C$4="PV",IF(CE$4=$W39,$EA39*(1+SSSModel!$C$2),0),
     IF(SSSModel!$C$4="FCR",IF(AND(CE$4&gt;=$W39,OFFSET(Profiles!$K$2,$Z39,MAX(Profiles!$C$2,AG$4-$W39))&gt;0),$EC39,0),0))))))</f>
        <v>0</v>
      </c>
      <c r="CF39" s="135">
        <f ca="1">IF(OR($Z39=0,SSSModel!$C$4="CF"),AH39,
IF(LEFT($V39,3)="ON_",
     IF(SSSModel!$C$4="RR",SUMPRODUCT(OFFSET($AC39,0,0,1,$CB$2),OFFSET(Profiles!$K$28,($Z39-1)*(Profiles!$I$26+1)+CF$4-SSSModel!$C$3+1,0,1,$CB$2)),
     IF(SSSModel!$C$4="ECC",$EA39*$EB39*SUMPRODUCT(OFFSET($AC39,0,MAX(0,CF$4-$DZ39-$CA$4+1),1,MIN($DZ39,CF$4-$CA$4+1)),OFFSET(Escalation!$K$24,($Y39-1)*(Escalation!$I$22+1)+CF$4-SSSModel!$C$3+1,MAX(0,CF$4-$DZ39-$CA$4+1),1,MIN($DZ39,CF$4-$CA$4+1))),
     IF(SSSModel!$C$4="PV",AH39*$EA39*(1+SSSModel!$C$2),
     IF(SSSModel!$C$4="FCR",$EC39*SUM(OFFSET($AC39,0,MAX(CF$4-$AC$4-$DZ39+1,0),1,MIN($DZ39,CF$4-$AC$4+1))),0)))),
SUM($AC39:$BZ39)*
     IF(SSSModel!$C$4="RR",OFFSET(Profiles!$K$2,$Z39,MAX(Profiles!$C$2,AH$4-$W39)),
     IF(SSSModel!$C$4="ECC",$EA39*$EB39*IF(MAX(Escalation!$C$2,AH$4-$W39)&gt;$DZ39-1,0,OFFSET(Escalation!$K$2,$Y39,MAX(Escalation!$C$2,AH$4-$W39))),
     IF(SSSModel!$C$4="PV",IF(CF$4=$W39,$EA39*(1+SSSModel!$C$2),0),
     IF(SSSModel!$C$4="FCR",IF(AND(CF$4&gt;=$W39,OFFSET(Profiles!$K$2,$Z39,MAX(Profiles!$C$2,AH$4-$W39))&gt;0),$EC39,0),0))))))</f>
        <v>0</v>
      </c>
      <c r="CG39" s="135">
        <f ca="1">IF(OR($Z39=0,SSSModel!$C$4="CF"),AI39,
IF(LEFT($V39,3)="ON_",
     IF(SSSModel!$C$4="RR",SUMPRODUCT(OFFSET($AC39,0,0,1,$CB$2),OFFSET(Profiles!$K$28,($Z39-1)*(Profiles!$I$26+1)+CG$4-SSSModel!$C$3+1,0,1,$CB$2)),
     IF(SSSModel!$C$4="ECC",$EA39*$EB39*SUMPRODUCT(OFFSET($AC39,0,MAX(0,CG$4-$DZ39-$CA$4+1),1,MIN($DZ39,CG$4-$CA$4+1)),OFFSET(Escalation!$K$24,($Y39-1)*(Escalation!$I$22+1)+CG$4-SSSModel!$C$3+1,MAX(0,CG$4-$DZ39-$CA$4+1),1,MIN($DZ39,CG$4-$CA$4+1))),
     IF(SSSModel!$C$4="PV",AI39*$EA39*(1+SSSModel!$C$2),
     IF(SSSModel!$C$4="FCR",$EC39*SUM(OFFSET($AC39,0,MAX(CG$4-$AC$4-$DZ39+1,0),1,MIN($DZ39,CG$4-$AC$4+1))),0)))),
SUM($AC39:$BZ39)*
     IF(SSSModel!$C$4="RR",OFFSET(Profiles!$K$2,$Z39,MAX(Profiles!$C$2,AI$4-$W39)),
     IF(SSSModel!$C$4="ECC",$EA39*$EB39*IF(MAX(Escalation!$C$2,AI$4-$W39)&gt;$DZ39-1,0,OFFSET(Escalation!$K$2,$Y39,MAX(Escalation!$C$2,AI$4-$W39))),
     IF(SSSModel!$C$4="PV",IF(CG$4=$W39,$EA39*(1+SSSModel!$C$2),0),
     IF(SSSModel!$C$4="FCR",IF(AND(CG$4&gt;=$W39,OFFSET(Profiles!$K$2,$Z39,MAX(Profiles!$C$2,AI$4-$W39))&gt;0),$EC39,0),0))))))</f>
        <v>0</v>
      </c>
      <c r="CH39" s="135">
        <f ca="1">IF(OR($Z39=0,SSSModel!$C$4="CF"),AJ39,
IF(LEFT($V39,3)="ON_",
     IF(SSSModel!$C$4="RR",SUMPRODUCT(OFFSET($AC39,0,0,1,$CB$2),OFFSET(Profiles!$K$28,($Z39-1)*(Profiles!$I$26+1)+CH$4-SSSModel!$C$3+1,0,1,$CB$2)),
     IF(SSSModel!$C$4="ECC",$EA39*$EB39*SUMPRODUCT(OFFSET($AC39,0,MAX(0,CH$4-$DZ39-$CA$4+1),1,MIN($DZ39,CH$4-$CA$4+1)),OFFSET(Escalation!$K$24,($Y39-1)*(Escalation!$I$22+1)+CH$4-SSSModel!$C$3+1,MAX(0,CH$4-$DZ39-$CA$4+1),1,MIN($DZ39,CH$4-$CA$4+1))),
     IF(SSSModel!$C$4="PV",AJ39*$EA39*(1+SSSModel!$C$2),
     IF(SSSModel!$C$4="FCR",$EC39*SUM(OFFSET($AC39,0,MAX(CH$4-$AC$4-$DZ39+1,0),1,MIN($DZ39,CH$4-$AC$4+1))),0)))),
SUM($AC39:$BZ39)*
     IF(SSSModel!$C$4="RR",OFFSET(Profiles!$K$2,$Z39,MAX(Profiles!$C$2,AJ$4-$W39)),
     IF(SSSModel!$C$4="ECC",$EA39*$EB39*IF(MAX(Escalation!$C$2,AJ$4-$W39)&gt;$DZ39-1,0,OFFSET(Escalation!$K$2,$Y39,MAX(Escalation!$C$2,AJ$4-$W39))),
     IF(SSSModel!$C$4="PV",IF(CH$4=$W39,$EA39*(1+SSSModel!$C$2),0),
     IF(SSSModel!$C$4="FCR",IF(AND(CH$4&gt;=$W39,OFFSET(Profiles!$K$2,$Z39,MAX(Profiles!$C$2,AJ$4-$W39))&gt;0),$EC39,0),0))))))</f>
        <v>0</v>
      </c>
      <c r="CI39" s="135">
        <f ca="1">IF(OR($Z39=0,SSSModel!$C$4="CF"),AK39,
IF(LEFT($V39,3)="ON_",
     IF(SSSModel!$C$4="RR",SUMPRODUCT(OFFSET($AC39,0,0,1,$CB$2),OFFSET(Profiles!$K$28,($Z39-1)*(Profiles!$I$26+1)+CI$4-SSSModel!$C$3+1,0,1,$CB$2)),
     IF(SSSModel!$C$4="ECC",$EA39*$EB39*SUMPRODUCT(OFFSET($AC39,0,MAX(0,CI$4-$DZ39-$CA$4+1),1,MIN($DZ39,CI$4-$CA$4+1)),OFFSET(Escalation!$K$24,($Y39-1)*(Escalation!$I$22+1)+CI$4-SSSModel!$C$3+1,MAX(0,CI$4-$DZ39-$CA$4+1),1,MIN($DZ39,CI$4-$CA$4+1))),
     IF(SSSModel!$C$4="PV",AK39*$EA39*(1+SSSModel!$C$2),
     IF(SSSModel!$C$4="FCR",$EC39*SUM(OFFSET($AC39,0,MAX(CI$4-$AC$4-$DZ39+1,0),1,MIN($DZ39,CI$4-$AC$4+1))),0)))),
SUM($AC39:$BZ39)*
     IF(SSSModel!$C$4="RR",OFFSET(Profiles!$K$2,$Z39,MAX(Profiles!$C$2,AK$4-$W39)),
     IF(SSSModel!$C$4="ECC",$EA39*$EB39*IF(MAX(Escalation!$C$2,AK$4-$W39)&gt;$DZ39-1,0,OFFSET(Escalation!$K$2,$Y39,MAX(Escalation!$C$2,AK$4-$W39))),
     IF(SSSModel!$C$4="PV",IF(CI$4=$W39,$EA39*(1+SSSModel!$C$2),0),
     IF(SSSModel!$C$4="FCR",IF(AND(CI$4&gt;=$W39,OFFSET(Profiles!$K$2,$Z39,MAX(Profiles!$C$2,AK$4-$W39))&gt;0),$EC39,0),0))))))</f>
        <v>0</v>
      </c>
      <c r="CJ39" s="135">
        <f ca="1">IF(OR($Z39=0,SSSModel!$C$4="CF"),AL39,
IF(LEFT($V39,3)="ON_",
     IF(SSSModel!$C$4="RR",SUMPRODUCT(OFFSET($AC39,0,0,1,$CB$2),OFFSET(Profiles!$K$28,($Z39-1)*(Profiles!$I$26+1)+CJ$4-SSSModel!$C$3+1,0,1,$CB$2)),
     IF(SSSModel!$C$4="ECC",$EA39*$EB39*SUMPRODUCT(OFFSET($AC39,0,MAX(0,CJ$4-$DZ39-$CA$4+1),1,MIN($DZ39,CJ$4-$CA$4+1)),OFFSET(Escalation!$K$24,($Y39-1)*(Escalation!$I$22+1)+CJ$4-SSSModel!$C$3+1,MAX(0,CJ$4-$DZ39-$CA$4+1),1,MIN($DZ39,CJ$4-$CA$4+1))),
     IF(SSSModel!$C$4="PV",AL39*$EA39*(1+SSSModel!$C$2),
     IF(SSSModel!$C$4="FCR",$EC39*SUM(OFFSET($AC39,0,MAX(CJ$4-$AC$4-$DZ39+1,0),1,MIN($DZ39,CJ$4-$AC$4+1))),0)))),
SUM($AC39:$BZ39)*
     IF(SSSModel!$C$4="RR",OFFSET(Profiles!$K$2,$Z39,MAX(Profiles!$C$2,AL$4-$W39)),
     IF(SSSModel!$C$4="ECC",$EA39*$EB39*IF(MAX(Escalation!$C$2,AL$4-$W39)&gt;$DZ39-1,0,OFFSET(Escalation!$K$2,$Y39,MAX(Escalation!$C$2,AL$4-$W39))),
     IF(SSSModel!$C$4="PV",IF(CJ$4=$W39,$EA39*(1+SSSModel!$C$2),0),
     IF(SSSModel!$C$4="FCR",IF(AND(CJ$4&gt;=$W39,OFFSET(Profiles!$K$2,$Z39,MAX(Profiles!$C$2,AL$4-$W39))&gt;0),$EC39,0),0))))))</f>
        <v>0</v>
      </c>
      <c r="CK39" s="135">
        <f ca="1">IF(OR($Z39=0,SSSModel!$C$4="CF"),AM39,
IF(LEFT($V39,3)="ON_",
     IF(SSSModel!$C$4="RR",SUMPRODUCT(OFFSET($AC39,0,0,1,$CB$2),OFFSET(Profiles!$K$28,($Z39-1)*(Profiles!$I$26+1)+CK$4-SSSModel!$C$3+1,0,1,$CB$2)),
     IF(SSSModel!$C$4="ECC",$EA39*$EB39*SUMPRODUCT(OFFSET($AC39,0,MAX(0,CK$4-$DZ39-$CA$4+1),1,MIN($DZ39,CK$4-$CA$4+1)),OFFSET(Escalation!$K$24,($Y39-1)*(Escalation!$I$22+1)+CK$4-SSSModel!$C$3+1,MAX(0,CK$4-$DZ39-$CA$4+1),1,MIN($DZ39,CK$4-$CA$4+1))),
     IF(SSSModel!$C$4="PV",AM39*$EA39*(1+SSSModel!$C$2),
     IF(SSSModel!$C$4="FCR",$EC39*SUM(OFFSET($AC39,0,MAX(CK$4-$AC$4-$DZ39+1,0),1,MIN($DZ39,CK$4-$AC$4+1))),0)))),
SUM($AC39:$BZ39)*
     IF(SSSModel!$C$4="RR",OFFSET(Profiles!$K$2,$Z39,MAX(Profiles!$C$2,AM$4-$W39)),
     IF(SSSModel!$C$4="ECC",$EA39*$EB39*IF(MAX(Escalation!$C$2,AM$4-$W39)&gt;$DZ39-1,0,OFFSET(Escalation!$K$2,$Y39,MAX(Escalation!$C$2,AM$4-$W39))),
     IF(SSSModel!$C$4="PV",IF(CK$4=$W39,$EA39*(1+SSSModel!$C$2),0),
     IF(SSSModel!$C$4="FCR",IF(AND(CK$4&gt;=$W39,OFFSET(Profiles!$K$2,$Z39,MAX(Profiles!$C$2,AM$4-$W39))&gt;0),$EC39,0),0))))))</f>
        <v>0</v>
      </c>
      <c r="CL39" s="135">
        <f ca="1">IF(OR($Z39=0,SSSModel!$C$4="CF"),AN39,
IF(LEFT($V39,3)="ON_",
     IF(SSSModel!$C$4="RR",SUMPRODUCT(OFFSET($AC39,0,0,1,$CB$2),OFFSET(Profiles!$K$28,($Z39-1)*(Profiles!$I$26+1)+CL$4-SSSModel!$C$3+1,0,1,$CB$2)),
     IF(SSSModel!$C$4="ECC",$EA39*$EB39*SUMPRODUCT(OFFSET($AC39,0,MAX(0,CL$4-$DZ39-$CA$4+1),1,MIN($DZ39,CL$4-$CA$4+1)),OFFSET(Escalation!$K$24,($Y39-1)*(Escalation!$I$22+1)+CL$4-SSSModel!$C$3+1,MAX(0,CL$4-$DZ39-$CA$4+1),1,MIN($DZ39,CL$4-$CA$4+1))),
     IF(SSSModel!$C$4="PV",AN39*$EA39*(1+SSSModel!$C$2),
     IF(SSSModel!$C$4="FCR",$EC39*SUM(OFFSET($AC39,0,MAX(CL$4-$AC$4-$DZ39+1,0),1,MIN($DZ39,CL$4-$AC$4+1))),0)))),
SUM($AC39:$BZ39)*
     IF(SSSModel!$C$4="RR",OFFSET(Profiles!$K$2,$Z39,MAX(Profiles!$C$2,AN$4-$W39)),
     IF(SSSModel!$C$4="ECC",$EA39*$EB39*IF(MAX(Escalation!$C$2,AN$4-$W39)&gt;$DZ39-1,0,OFFSET(Escalation!$K$2,$Y39,MAX(Escalation!$C$2,AN$4-$W39))),
     IF(SSSModel!$C$4="PV",IF(CL$4=$W39,$EA39*(1+SSSModel!$C$2),0),
     IF(SSSModel!$C$4="FCR",IF(AND(CL$4&gt;=$W39,OFFSET(Profiles!$K$2,$Z39,MAX(Profiles!$C$2,AN$4-$W39))&gt;0),$EC39,0),0))))))</f>
        <v>0</v>
      </c>
      <c r="CM39" s="135">
        <f ca="1">IF(OR($Z39=0,SSSModel!$C$4="CF"),AO39,
IF(LEFT($V39,3)="ON_",
     IF(SSSModel!$C$4="RR",SUMPRODUCT(OFFSET($AC39,0,0,1,$CB$2),OFFSET(Profiles!$K$28,($Z39-1)*(Profiles!$I$26+1)+CM$4-SSSModel!$C$3+1,0,1,$CB$2)),
     IF(SSSModel!$C$4="ECC",$EA39*$EB39*SUMPRODUCT(OFFSET($AC39,0,MAX(0,CM$4-$DZ39-$CA$4+1),1,MIN($DZ39,CM$4-$CA$4+1)),OFFSET(Escalation!$K$24,($Y39-1)*(Escalation!$I$22+1)+CM$4-SSSModel!$C$3+1,MAX(0,CM$4-$DZ39-$CA$4+1),1,MIN($DZ39,CM$4-$CA$4+1))),
     IF(SSSModel!$C$4="PV",AO39*$EA39*(1+SSSModel!$C$2),
     IF(SSSModel!$C$4="FCR",$EC39*SUM(OFFSET($AC39,0,MAX(CM$4-$AC$4-$DZ39+1,0),1,MIN($DZ39,CM$4-$AC$4+1))),0)))),
SUM($AC39:$BZ39)*
     IF(SSSModel!$C$4="RR",OFFSET(Profiles!$K$2,$Z39,MAX(Profiles!$C$2,AO$4-$W39)),
     IF(SSSModel!$C$4="ECC",$EA39*$EB39*IF(MAX(Escalation!$C$2,AO$4-$W39)&gt;$DZ39-1,0,OFFSET(Escalation!$K$2,$Y39,MAX(Escalation!$C$2,AO$4-$W39))),
     IF(SSSModel!$C$4="PV",IF(CM$4=$W39,$EA39*(1+SSSModel!$C$2),0),
     IF(SSSModel!$C$4="FCR",IF(AND(CM$4&gt;=$W39,OFFSET(Profiles!$K$2,$Z39,MAX(Profiles!$C$2,AO$4-$W39))&gt;0),$EC39,0),0))))))</f>
        <v>0</v>
      </c>
      <c r="CN39" s="135">
        <f ca="1">IF(OR($Z39=0,SSSModel!$C$4="CF"),AP39,
IF(LEFT($V39,3)="ON_",
     IF(SSSModel!$C$4="RR",SUMPRODUCT(OFFSET($AC39,0,0,1,$CB$2),OFFSET(Profiles!$K$28,($Z39-1)*(Profiles!$I$26+1)+CN$4-SSSModel!$C$3+1,0,1,$CB$2)),
     IF(SSSModel!$C$4="ECC",$EA39*$EB39*SUMPRODUCT(OFFSET($AC39,0,MAX(0,CN$4-$DZ39-$CA$4+1),1,MIN($DZ39,CN$4-$CA$4+1)),OFFSET(Escalation!$K$24,($Y39-1)*(Escalation!$I$22+1)+CN$4-SSSModel!$C$3+1,MAX(0,CN$4-$DZ39-$CA$4+1),1,MIN($DZ39,CN$4-$CA$4+1))),
     IF(SSSModel!$C$4="PV",AP39*$EA39*(1+SSSModel!$C$2),
     IF(SSSModel!$C$4="FCR",$EC39*SUM(OFFSET($AC39,0,MAX(CN$4-$AC$4-$DZ39+1,0),1,MIN($DZ39,CN$4-$AC$4+1))),0)))),
SUM($AC39:$BZ39)*
     IF(SSSModel!$C$4="RR",OFFSET(Profiles!$K$2,$Z39,MAX(Profiles!$C$2,AP$4-$W39)),
     IF(SSSModel!$C$4="ECC",$EA39*$EB39*IF(MAX(Escalation!$C$2,AP$4-$W39)&gt;$DZ39-1,0,OFFSET(Escalation!$K$2,$Y39,MAX(Escalation!$C$2,AP$4-$W39))),
     IF(SSSModel!$C$4="PV",IF(CN$4=$W39,$EA39*(1+SSSModel!$C$2),0),
     IF(SSSModel!$C$4="FCR",IF(AND(CN$4&gt;=$W39,OFFSET(Profiles!$K$2,$Z39,MAX(Profiles!$C$2,AP$4-$W39))&gt;0),$EC39,0),0))))))</f>
        <v>0</v>
      </c>
      <c r="CO39" s="135">
        <f ca="1">IF(OR($Z39=0,SSSModel!$C$4="CF"),AQ39,
IF(LEFT($V39,3)="ON_",
     IF(SSSModel!$C$4="RR",SUMPRODUCT(OFFSET($AC39,0,0,1,$CB$2),OFFSET(Profiles!$K$28,($Z39-1)*(Profiles!$I$26+1)+CO$4-SSSModel!$C$3+1,0,1,$CB$2)),
     IF(SSSModel!$C$4="ECC",$EA39*$EB39*SUMPRODUCT(OFFSET($AC39,0,MAX(0,CO$4-$DZ39-$CA$4+1),1,MIN($DZ39,CO$4-$CA$4+1)),OFFSET(Escalation!$K$24,($Y39-1)*(Escalation!$I$22+1)+CO$4-SSSModel!$C$3+1,MAX(0,CO$4-$DZ39-$CA$4+1),1,MIN($DZ39,CO$4-$CA$4+1))),
     IF(SSSModel!$C$4="PV",AQ39*$EA39*(1+SSSModel!$C$2),
     IF(SSSModel!$C$4="FCR",$EC39*SUM(OFFSET($AC39,0,MAX(CO$4-$AC$4-$DZ39+1,0),1,MIN($DZ39,CO$4-$AC$4+1))),0)))),
SUM($AC39:$BZ39)*
     IF(SSSModel!$C$4="RR",OFFSET(Profiles!$K$2,$Z39,MAX(Profiles!$C$2,AQ$4-$W39)),
     IF(SSSModel!$C$4="ECC",$EA39*$EB39*IF(MAX(Escalation!$C$2,AQ$4-$W39)&gt;$DZ39-1,0,OFFSET(Escalation!$K$2,$Y39,MAX(Escalation!$C$2,AQ$4-$W39))),
     IF(SSSModel!$C$4="PV",IF(CO$4=$W39,$EA39*(1+SSSModel!$C$2),0),
     IF(SSSModel!$C$4="FCR",IF(AND(CO$4&gt;=$W39,OFFSET(Profiles!$K$2,$Z39,MAX(Profiles!$C$2,AQ$4-$W39))&gt;0),$EC39,0),0))))))</f>
        <v>0</v>
      </c>
      <c r="CP39" s="135">
        <f ca="1">IF(OR($Z39=0,SSSModel!$C$4="CF"),AR39,
IF(LEFT($V39,3)="ON_",
     IF(SSSModel!$C$4="RR",SUMPRODUCT(OFFSET($AC39,0,0,1,$CB$2),OFFSET(Profiles!$K$28,($Z39-1)*(Profiles!$I$26+1)+CP$4-SSSModel!$C$3+1,0,1,$CB$2)),
     IF(SSSModel!$C$4="ECC",$EA39*$EB39*SUMPRODUCT(OFFSET($AC39,0,MAX(0,CP$4-$DZ39-$CA$4+1),1,MIN($DZ39,CP$4-$CA$4+1)),OFFSET(Escalation!$K$24,($Y39-1)*(Escalation!$I$22+1)+CP$4-SSSModel!$C$3+1,MAX(0,CP$4-$DZ39-$CA$4+1),1,MIN($DZ39,CP$4-$CA$4+1))),
     IF(SSSModel!$C$4="PV",AR39*$EA39*(1+SSSModel!$C$2),
     IF(SSSModel!$C$4="FCR",$EC39*SUM(OFFSET($AC39,0,MAX(CP$4-$AC$4-$DZ39+1,0),1,MIN($DZ39,CP$4-$AC$4+1))),0)))),
SUM($AC39:$BZ39)*
     IF(SSSModel!$C$4="RR",OFFSET(Profiles!$K$2,$Z39,MAX(Profiles!$C$2,AR$4-$W39)),
     IF(SSSModel!$C$4="ECC",$EA39*$EB39*IF(MAX(Escalation!$C$2,AR$4-$W39)&gt;$DZ39-1,0,OFFSET(Escalation!$K$2,$Y39,MAX(Escalation!$C$2,AR$4-$W39))),
     IF(SSSModel!$C$4="PV",IF(CP$4=$W39,$EA39*(1+SSSModel!$C$2),0),
     IF(SSSModel!$C$4="FCR",IF(AND(CP$4&gt;=$W39,OFFSET(Profiles!$K$2,$Z39,MAX(Profiles!$C$2,AR$4-$W39))&gt;0),$EC39,0),0))))))</f>
        <v>0</v>
      </c>
      <c r="CQ39" s="135">
        <f ca="1">IF(OR($Z39=0,SSSModel!$C$4="CF"),AS39,
IF(LEFT($V39,3)="ON_",
     IF(SSSModel!$C$4="RR",SUMPRODUCT(OFFSET($AC39,0,0,1,$CB$2),OFFSET(Profiles!$K$28,($Z39-1)*(Profiles!$I$26+1)+CQ$4-SSSModel!$C$3+1,0,1,$CB$2)),
     IF(SSSModel!$C$4="ECC",$EA39*$EB39*SUMPRODUCT(OFFSET($AC39,0,MAX(0,CQ$4-$DZ39-$CA$4+1),1,MIN($DZ39,CQ$4-$CA$4+1)),OFFSET(Escalation!$K$24,($Y39-1)*(Escalation!$I$22+1)+CQ$4-SSSModel!$C$3+1,MAX(0,CQ$4-$DZ39-$CA$4+1),1,MIN($DZ39,CQ$4-$CA$4+1))),
     IF(SSSModel!$C$4="PV",AS39*$EA39*(1+SSSModel!$C$2),
     IF(SSSModel!$C$4="FCR",$EC39*SUM(OFFSET($AC39,0,MAX(CQ$4-$AC$4-$DZ39+1,0),1,MIN($DZ39,CQ$4-$AC$4+1))),0)))),
SUM($AC39:$BZ39)*
     IF(SSSModel!$C$4="RR",OFFSET(Profiles!$K$2,$Z39,MAX(Profiles!$C$2,AS$4-$W39)),
     IF(SSSModel!$C$4="ECC",$EA39*$EB39*IF(MAX(Escalation!$C$2,AS$4-$W39)&gt;$DZ39-1,0,OFFSET(Escalation!$K$2,$Y39,MAX(Escalation!$C$2,AS$4-$W39))),
     IF(SSSModel!$C$4="PV",IF(CQ$4=$W39,$EA39*(1+SSSModel!$C$2),0),
     IF(SSSModel!$C$4="FCR",IF(AND(CQ$4&gt;=$W39,OFFSET(Profiles!$K$2,$Z39,MAX(Profiles!$C$2,AS$4-$W39))&gt;0),$EC39,0),0))))))</f>
        <v>0</v>
      </c>
      <c r="CR39" s="135">
        <f ca="1">IF(OR($Z39=0,SSSModel!$C$4="CF"),AT39,
IF(LEFT($V39,3)="ON_",
     IF(SSSModel!$C$4="RR",SUMPRODUCT(OFFSET($AC39,0,0,1,$CB$2),OFFSET(Profiles!$K$28,($Z39-1)*(Profiles!$I$26+1)+CR$4-SSSModel!$C$3+1,0,1,$CB$2)),
     IF(SSSModel!$C$4="ECC",$EA39*$EB39*SUMPRODUCT(OFFSET($AC39,0,MAX(0,CR$4-$DZ39-$CA$4+1),1,MIN($DZ39,CR$4-$CA$4+1)),OFFSET(Escalation!$K$24,($Y39-1)*(Escalation!$I$22+1)+CR$4-SSSModel!$C$3+1,MAX(0,CR$4-$DZ39-$CA$4+1),1,MIN($DZ39,CR$4-$CA$4+1))),
     IF(SSSModel!$C$4="PV",AT39*$EA39*(1+SSSModel!$C$2),
     IF(SSSModel!$C$4="FCR",$EC39*SUM(OFFSET($AC39,0,MAX(CR$4-$AC$4-$DZ39+1,0),1,MIN($DZ39,CR$4-$AC$4+1))),0)))),
SUM($AC39:$BZ39)*
     IF(SSSModel!$C$4="RR",OFFSET(Profiles!$K$2,$Z39,MAX(Profiles!$C$2,AT$4-$W39)),
     IF(SSSModel!$C$4="ECC",$EA39*$EB39*IF(MAX(Escalation!$C$2,AT$4-$W39)&gt;$DZ39-1,0,OFFSET(Escalation!$K$2,$Y39,MAX(Escalation!$C$2,AT$4-$W39))),
     IF(SSSModel!$C$4="PV",IF(CR$4=$W39,$EA39*(1+SSSModel!$C$2),0),
     IF(SSSModel!$C$4="FCR",IF(AND(CR$4&gt;=$W39,OFFSET(Profiles!$K$2,$Z39,MAX(Profiles!$C$2,AT$4-$W39))&gt;0),$EC39,0),0))))))</f>
        <v>0</v>
      </c>
      <c r="CS39" s="135">
        <f ca="1">IF(OR($Z39=0,SSSModel!$C$4="CF"),AU39,
IF(LEFT($V39,3)="ON_",
     IF(SSSModel!$C$4="RR",SUMPRODUCT(OFFSET($AC39,0,0,1,$CB$2),OFFSET(Profiles!$K$28,($Z39-1)*(Profiles!$I$26+1)+CS$4-SSSModel!$C$3+1,0,1,$CB$2)),
     IF(SSSModel!$C$4="ECC",$EA39*$EB39*SUMPRODUCT(OFFSET($AC39,0,MAX(0,CS$4-$DZ39-$CA$4+1),1,MIN($DZ39,CS$4-$CA$4+1)),OFFSET(Escalation!$K$24,($Y39-1)*(Escalation!$I$22+1)+CS$4-SSSModel!$C$3+1,MAX(0,CS$4-$DZ39-$CA$4+1),1,MIN($DZ39,CS$4-$CA$4+1))),
     IF(SSSModel!$C$4="PV",AU39*$EA39*(1+SSSModel!$C$2),
     IF(SSSModel!$C$4="FCR",$EC39*SUM(OFFSET($AC39,0,MAX(CS$4-$AC$4-$DZ39+1,0),1,MIN($DZ39,CS$4-$AC$4+1))),0)))),
SUM($AC39:$BZ39)*
     IF(SSSModel!$C$4="RR",OFFSET(Profiles!$K$2,$Z39,MAX(Profiles!$C$2,AU$4-$W39)),
     IF(SSSModel!$C$4="ECC",$EA39*$EB39*IF(MAX(Escalation!$C$2,AU$4-$W39)&gt;$DZ39-1,0,OFFSET(Escalation!$K$2,$Y39,MAX(Escalation!$C$2,AU$4-$W39))),
     IF(SSSModel!$C$4="PV",IF(CS$4=$W39,$EA39*(1+SSSModel!$C$2),0),
     IF(SSSModel!$C$4="FCR",IF(AND(CS$4&gt;=$W39,OFFSET(Profiles!$K$2,$Z39,MAX(Profiles!$C$2,AU$4-$W39))&gt;0),$EC39,0),0))))))</f>
        <v>0</v>
      </c>
      <c r="CT39" s="135">
        <f ca="1">IF(OR($Z39=0,SSSModel!$C$4="CF"),AV39,
IF(LEFT($V39,3)="ON_",
     IF(SSSModel!$C$4="RR",SUMPRODUCT(OFFSET($AC39,0,0,1,$CB$2),OFFSET(Profiles!$K$28,($Z39-1)*(Profiles!$I$26+1)+CT$4-SSSModel!$C$3+1,0,1,$CB$2)),
     IF(SSSModel!$C$4="ECC",$EA39*$EB39*SUMPRODUCT(OFFSET($AC39,0,MAX(0,CT$4-$DZ39-$CA$4+1),1,MIN($DZ39,CT$4-$CA$4+1)),OFFSET(Escalation!$K$24,($Y39-1)*(Escalation!$I$22+1)+CT$4-SSSModel!$C$3+1,MAX(0,CT$4-$DZ39-$CA$4+1),1,MIN($DZ39,CT$4-$CA$4+1))),
     IF(SSSModel!$C$4="PV",AV39*$EA39*(1+SSSModel!$C$2),
     IF(SSSModel!$C$4="FCR",$EC39*SUM(OFFSET($AC39,0,MAX(CT$4-$AC$4-$DZ39+1,0),1,MIN($DZ39,CT$4-$AC$4+1))),0)))),
SUM($AC39:$BZ39)*
     IF(SSSModel!$C$4="RR",OFFSET(Profiles!$K$2,$Z39,MAX(Profiles!$C$2,AV$4-$W39)),
     IF(SSSModel!$C$4="ECC",$EA39*$EB39*IF(MAX(Escalation!$C$2,AV$4-$W39)&gt;$DZ39-1,0,OFFSET(Escalation!$K$2,$Y39,MAX(Escalation!$C$2,AV$4-$W39))),
     IF(SSSModel!$C$4="PV",IF(CT$4=$W39,$EA39*(1+SSSModel!$C$2),0),
     IF(SSSModel!$C$4="FCR",IF(AND(CT$4&gt;=$W39,OFFSET(Profiles!$K$2,$Z39,MAX(Profiles!$C$2,AV$4-$W39))&gt;0),$EC39,0),0))))))</f>
        <v>0</v>
      </c>
      <c r="CU39" s="135">
        <f ca="1">IF(OR($Z39=0,SSSModel!$C$4="CF"),AW39,
IF(LEFT($V39,3)="ON_",
     IF(SSSModel!$C$4="RR",SUMPRODUCT(OFFSET($AC39,0,0,1,$CB$2),OFFSET(Profiles!$K$28,($Z39-1)*(Profiles!$I$26+1)+CU$4-SSSModel!$C$3+1,0,1,$CB$2)),
     IF(SSSModel!$C$4="ECC",$EA39*$EB39*SUMPRODUCT(OFFSET($AC39,0,MAX(0,CU$4-$DZ39-$CA$4+1),1,MIN($DZ39,CU$4-$CA$4+1)),OFFSET(Escalation!$K$24,($Y39-1)*(Escalation!$I$22+1)+CU$4-SSSModel!$C$3+1,MAX(0,CU$4-$DZ39-$CA$4+1),1,MIN($DZ39,CU$4-$CA$4+1))),
     IF(SSSModel!$C$4="PV",AW39*$EA39*(1+SSSModel!$C$2),
     IF(SSSModel!$C$4="FCR",$EC39*SUM(OFFSET($AC39,0,MAX(CU$4-$AC$4-$DZ39+1,0),1,MIN($DZ39,CU$4-$AC$4+1))),0)))),
SUM($AC39:$BZ39)*
     IF(SSSModel!$C$4="RR",OFFSET(Profiles!$K$2,$Z39,MAX(Profiles!$C$2,AW$4-$W39)),
     IF(SSSModel!$C$4="ECC",$EA39*$EB39*IF(MAX(Escalation!$C$2,AW$4-$W39)&gt;$DZ39-1,0,OFFSET(Escalation!$K$2,$Y39,MAX(Escalation!$C$2,AW$4-$W39))),
     IF(SSSModel!$C$4="PV",IF(CU$4=$W39,$EA39*(1+SSSModel!$C$2),0),
     IF(SSSModel!$C$4="FCR",IF(AND(CU$4&gt;=$W39,OFFSET(Profiles!$K$2,$Z39,MAX(Profiles!$C$2,AW$4-$W39))&gt;0),$EC39,0),0))))))</f>
        <v>0</v>
      </c>
      <c r="CV39" s="135">
        <f ca="1">IF(OR($Z39=0,SSSModel!$C$4="CF"),AX39,
IF(LEFT($V39,3)="ON_",
     IF(SSSModel!$C$4="RR",SUMPRODUCT(OFFSET($AC39,0,0,1,$CB$2),OFFSET(Profiles!$K$28,($Z39-1)*(Profiles!$I$26+1)+CV$4-SSSModel!$C$3+1,0,1,$CB$2)),
     IF(SSSModel!$C$4="ECC",$EA39*$EB39*SUMPRODUCT(OFFSET($AC39,0,MAX(0,CV$4-$DZ39-$CA$4+1),1,MIN($DZ39,CV$4-$CA$4+1)),OFFSET(Escalation!$K$24,($Y39-1)*(Escalation!$I$22+1)+CV$4-SSSModel!$C$3+1,MAX(0,CV$4-$DZ39-$CA$4+1),1,MIN($DZ39,CV$4-$CA$4+1))),
     IF(SSSModel!$C$4="PV",AX39*$EA39*(1+SSSModel!$C$2),
     IF(SSSModel!$C$4="FCR",$EC39*SUM(OFFSET($AC39,0,MAX(CV$4-$AC$4-$DZ39+1,0),1,MIN($DZ39,CV$4-$AC$4+1))),0)))),
SUM($AC39:$BZ39)*
     IF(SSSModel!$C$4="RR",OFFSET(Profiles!$K$2,$Z39,MAX(Profiles!$C$2,AX$4-$W39)),
     IF(SSSModel!$C$4="ECC",$EA39*$EB39*IF(MAX(Escalation!$C$2,AX$4-$W39)&gt;$DZ39-1,0,OFFSET(Escalation!$K$2,$Y39,MAX(Escalation!$C$2,AX$4-$W39))),
     IF(SSSModel!$C$4="PV",IF(CV$4=$W39,$EA39*(1+SSSModel!$C$2),0),
     IF(SSSModel!$C$4="FCR",IF(AND(CV$4&gt;=$W39,OFFSET(Profiles!$K$2,$Z39,MAX(Profiles!$C$2,AX$4-$W39))&gt;0),$EC39,0),0))))))</f>
        <v>0</v>
      </c>
      <c r="CW39" s="135">
        <f ca="1">IF(OR($Z39=0,SSSModel!$C$4="CF"),AY39,
IF(LEFT($V39,3)="ON_",
     IF(SSSModel!$C$4="RR",SUMPRODUCT(OFFSET($AC39,0,0,1,$CB$2),OFFSET(Profiles!$K$28,($Z39-1)*(Profiles!$I$26+1)+CW$4-SSSModel!$C$3+1,0,1,$CB$2)),
     IF(SSSModel!$C$4="ECC",$EA39*$EB39*SUMPRODUCT(OFFSET($AC39,0,MAX(0,CW$4-$DZ39-$CA$4+1),1,MIN($DZ39,CW$4-$CA$4+1)),OFFSET(Escalation!$K$24,($Y39-1)*(Escalation!$I$22+1)+CW$4-SSSModel!$C$3+1,MAX(0,CW$4-$DZ39-$CA$4+1),1,MIN($DZ39,CW$4-$CA$4+1))),
     IF(SSSModel!$C$4="PV",AY39*$EA39*(1+SSSModel!$C$2),
     IF(SSSModel!$C$4="FCR",$EC39*SUM(OFFSET($AC39,0,MAX(CW$4-$AC$4-$DZ39+1,0),1,MIN($DZ39,CW$4-$AC$4+1))),0)))),
SUM($AC39:$BZ39)*
     IF(SSSModel!$C$4="RR",OFFSET(Profiles!$K$2,$Z39,MAX(Profiles!$C$2,AY$4-$W39)),
     IF(SSSModel!$C$4="ECC",$EA39*$EB39*IF(MAX(Escalation!$C$2,AY$4-$W39)&gt;$DZ39-1,0,OFFSET(Escalation!$K$2,$Y39,MAX(Escalation!$C$2,AY$4-$W39))),
     IF(SSSModel!$C$4="PV",IF(CW$4=$W39,$EA39*(1+SSSModel!$C$2),0),
     IF(SSSModel!$C$4="FCR",IF(AND(CW$4&gt;=$W39,OFFSET(Profiles!$K$2,$Z39,MAX(Profiles!$C$2,AY$4-$W39))&gt;0),$EC39,0),0))))))</f>
        <v>0</v>
      </c>
      <c r="CX39" s="135">
        <f ca="1">IF(OR($Z39=0,SSSModel!$C$4="CF"),AZ39,
IF(LEFT($V39,3)="ON_",
     IF(SSSModel!$C$4="RR",SUMPRODUCT(OFFSET($AC39,0,0,1,$CB$2),OFFSET(Profiles!$K$28,($Z39-1)*(Profiles!$I$26+1)+CX$4-SSSModel!$C$3+1,0,1,$CB$2)),
     IF(SSSModel!$C$4="ECC",$EA39*$EB39*SUMPRODUCT(OFFSET($AC39,0,MAX(0,CX$4-$DZ39-$CA$4+1),1,MIN($DZ39,CX$4-$CA$4+1)),OFFSET(Escalation!$K$24,($Y39-1)*(Escalation!$I$22+1)+CX$4-SSSModel!$C$3+1,MAX(0,CX$4-$DZ39-$CA$4+1),1,MIN($DZ39,CX$4-$CA$4+1))),
     IF(SSSModel!$C$4="PV",AZ39*$EA39*(1+SSSModel!$C$2),
     IF(SSSModel!$C$4="FCR",$EC39*SUM(OFFSET($AC39,0,MAX(CX$4-$AC$4-$DZ39+1,0),1,MIN($DZ39,CX$4-$AC$4+1))),0)))),
SUM($AC39:$BZ39)*
     IF(SSSModel!$C$4="RR",OFFSET(Profiles!$K$2,$Z39,MAX(Profiles!$C$2,AZ$4-$W39)),
     IF(SSSModel!$C$4="ECC",$EA39*$EB39*IF(MAX(Escalation!$C$2,AZ$4-$W39)&gt;$DZ39-1,0,OFFSET(Escalation!$K$2,$Y39,MAX(Escalation!$C$2,AZ$4-$W39))),
     IF(SSSModel!$C$4="PV",IF(CX$4=$W39,$EA39*(1+SSSModel!$C$2),0),
     IF(SSSModel!$C$4="FCR",IF(AND(CX$4&gt;=$W39,OFFSET(Profiles!$K$2,$Z39,MAX(Profiles!$C$2,AZ$4-$W39))&gt;0),$EC39,0),0))))))</f>
        <v>0</v>
      </c>
      <c r="CY39" s="135">
        <f ca="1">IF(OR($Z39=0,SSSModel!$C$4="CF"),BA39,
IF(LEFT($V39,3)="ON_",
     IF(SSSModel!$C$4="RR",SUMPRODUCT(OFFSET($AC39,0,0,1,$CB$2),OFFSET(Profiles!$K$28,($Z39-1)*(Profiles!$I$26+1)+CY$4-SSSModel!$C$3+1,0,1,$CB$2)),
     IF(SSSModel!$C$4="ECC",$EA39*$EB39*SUMPRODUCT(OFFSET($AC39,0,MAX(0,CY$4-$DZ39-$CA$4+1),1,MIN($DZ39,CY$4-$CA$4+1)),OFFSET(Escalation!$K$24,($Y39-1)*(Escalation!$I$22+1)+CY$4-SSSModel!$C$3+1,MAX(0,CY$4-$DZ39-$CA$4+1),1,MIN($DZ39,CY$4-$CA$4+1))),
     IF(SSSModel!$C$4="PV",BA39*$EA39*(1+SSSModel!$C$2),
     IF(SSSModel!$C$4="FCR",$EC39*SUM(OFFSET($AC39,0,MAX(CY$4-$AC$4-$DZ39+1,0),1,MIN($DZ39,CY$4-$AC$4+1))),0)))),
SUM($AC39:$BZ39)*
     IF(SSSModel!$C$4="RR",OFFSET(Profiles!$K$2,$Z39,MAX(Profiles!$C$2,BA$4-$W39)),
     IF(SSSModel!$C$4="ECC",$EA39*$EB39*IF(MAX(Escalation!$C$2,BA$4-$W39)&gt;$DZ39-1,0,OFFSET(Escalation!$K$2,$Y39,MAX(Escalation!$C$2,BA$4-$W39))),
     IF(SSSModel!$C$4="PV",IF(CY$4=$W39,$EA39*(1+SSSModel!$C$2),0),
     IF(SSSModel!$C$4="FCR",IF(AND(CY$4&gt;=$W39,OFFSET(Profiles!$K$2,$Z39,MAX(Profiles!$C$2,BA$4-$W39))&gt;0),$EC39,0),0))))))</f>
        <v>0</v>
      </c>
      <c r="CZ39" s="135">
        <f ca="1">IF(OR($Z39=0,SSSModel!$C$4="CF"),BB39,
IF(LEFT($V39,3)="ON_",
     IF(SSSModel!$C$4="RR",SUMPRODUCT(OFFSET($AC39,0,0,1,$CB$2),OFFSET(Profiles!$K$28,($Z39-1)*(Profiles!$I$26+1)+CZ$4-SSSModel!$C$3+1,0,1,$CB$2)),
     IF(SSSModel!$C$4="ECC",$EA39*$EB39*SUMPRODUCT(OFFSET($AC39,0,MAX(0,CZ$4-$DZ39-$CA$4+1),1,MIN($DZ39,CZ$4-$CA$4+1)),OFFSET(Escalation!$K$24,($Y39-1)*(Escalation!$I$22+1)+CZ$4-SSSModel!$C$3+1,MAX(0,CZ$4-$DZ39-$CA$4+1),1,MIN($DZ39,CZ$4-$CA$4+1))),
     IF(SSSModel!$C$4="PV",BB39*$EA39*(1+SSSModel!$C$2),
     IF(SSSModel!$C$4="FCR",$EC39*SUM(OFFSET($AC39,0,MAX(CZ$4-$AC$4-$DZ39+1,0),1,MIN($DZ39,CZ$4-$AC$4+1))),0)))),
SUM($AC39:$BZ39)*
     IF(SSSModel!$C$4="RR",OFFSET(Profiles!$K$2,$Z39,MAX(Profiles!$C$2,BB$4-$W39)),
     IF(SSSModel!$C$4="ECC",$EA39*$EB39*IF(MAX(Escalation!$C$2,BB$4-$W39)&gt;$DZ39-1,0,OFFSET(Escalation!$K$2,$Y39,MAX(Escalation!$C$2,BB$4-$W39))),
     IF(SSSModel!$C$4="PV",IF(CZ$4=$W39,$EA39*(1+SSSModel!$C$2),0),
     IF(SSSModel!$C$4="FCR",IF(AND(CZ$4&gt;=$W39,OFFSET(Profiles!$K$2,$Z39,MAX(Profiles!$C$2,BB$4-$W39))&gt;0),$EC39,0),0))))))</f>
        <v>0</v>
      </c>
      <c r="DA39" s="135">
        <f ca="1">IF(OR($Z39=0,SSSModel!$C$4="CF"),BC39,
IF(LEFT($V39,3)="ON_",
     IF(SSSModel!$C$4="RR",SUMPRODUCT(OFFSET($AC39,0,0,1,$CB$2),OFFSET(Profiles!$K$28,($Z39-1)*(Profiles!$I$26+1)+DA$4-SSSModel!$C$3+1,0,1,$CB$2)),
     IF(SSSModel!$C$4="ECC",$EA39*$EB39*SUMPRODUCT(OFFSET($AC39,0,MAX(0,DA$4-$DZ39-$CA$4+1),1,MIN($DZ39,DA$4-$CA$4+1)),OFFSET(Escalation!$K$24,($Y39-1)*(Escalation!$I$22+1)+DA$4-SSSModel!$C$3+1,MAX(0,DA$4-$DZ39-$CA$4+1),1,MIN($DZ39,DA$4-$CA$4+1))),
     IF(SSSModel!$C$4="PV",BC39*$EA39*(1+SSSModel!$C$2),
     IF(SSSModel!$C$4="FCR",$EC39*SUM(OFFSET($AC39,0,MAX(DA$4-$AC$4-$DZ39+1,0),1,MIN($DZ39,DA$4-$AC$4+1))),0)))),
SUM($AC39:$BZ39)*
     IF(SSSModel!$C$4="RR",OFFSET(Profiles!$K$2,$Z39,MAX(Profiles!$C$2,BC$4-$W39)),
     IF(SSSModel!$C$4="ECC",$EA39*$EB39*IF(MAX(Escalation!$C$2,BC$4-$W39)&gt;$DZ39-1,0,OFFSET(Escalation!$K$2,$Y39,MAX(Escalation!$C$2,BC$4-$W39))),
     IF(SSSModel!$C$4="PV",IF(DA$4=$W39,$EA39*(1+SSSModel!$C$2),0),
     IF(SSSModel!$C$4="FCR",IF(AND(DA$4&gt;=$W39,OFFSET(Profiles!$K$2,$Z39,MAX(Profiles!$C$2,BC$4-$W39))&gt;0),$EC39,0),0))))))</f>
        <v>0</v>
      </c>
      <c r="DB39" s="135">
        <f ca="1">IF(OR($Z39=0,SSSModel!$C$4="CF"),BD39,
IF(LEFT($V39,3)="ON_",
     IF(SSSModel!$C$4="RR",SUMPRODUCT(OFFSET($AC39,0,0,1,$CB$2),OFFSET(Profiles!$K$28,($Z39-1)*(Profiles!$I$26+1)+DB$4-SSSModel!$C$3+1,0,1,$CB$2)),
     IF(SSSModel!$C$4="ECC",$EA39*$EB39*SUMPRODUCT(OFFSET($AC39,0,MAX(0,DB$4-$DZ39-$CA$4+1),1,MIN($DZ39,DB$4-$CA$4+1)),OFFSET(Escalation!$K$24,($Y39-1)*(Escalation!$I$22+1)+DB$4-SSSModel!$C$3+1,MAX(0,DB$4-$DZ39-$CA$4+1),1,MIN($DZ39,DB$4-$CA$4+1))),
     IF(SSSModel!$C$4="PV",BD39*$EA39*(1+SSSModel!$C$2),
     IF(SSSModel!$C$4="FCR",$EC39*SUM(OFFSET($AC39,0,MAX(DB$4-$AC$4-$DZ39+1,0),1,MIN($DZ39,DB$4-$AC$4+1))),0)))),
SUM($AC39:$BZ39)*
     IF(SSSModel!$C$4="RR",OFFSET(Profiles!$K$2,$Z39,MAX(Profiles!$C$2,BD$4-$W39)),
     IF(SSSModel!$C$4="ECC",$EA39*$EB39*IF(MAX(Escalation!$C$2,BD$4-$W39)&gt;$DZ39-1,0,OFFSET(Escalation!$K$2,$Y39,MAX(Escalation!$C$2,BD$4-$W39))),
     IF(SSSModel!$C$4="PV",IF(DB$4=$W39,$EA39*(1+SSSModel!$C$2),0),
     IF(SSSModel!$C$4="FCR",IF(AND(DB$4&gt;=$W39,OFFSET(Profiles!$K$2,$Z39,MAX(Profiles!$C$2,BD$4-$W39))&gt;0),$EC39,0),0))))))</f>
        <v>0</v>
      </c>
      <c r="DC39" s="135">
        <f ca="1">IF(OR($Z39=0,SSSModel!$C$4="CF"),BE39,
IF(LEFT($V39,3)="ON_",
     IF(SSSModel!$C$4="RR",SUMPRODUCT(OFFSET($AC39,0,0,1,$CB$2),OFFSET(Profiles!$K$28,($Z39-1)*(Profiles!$I$26+1)+DC$4-SSSModel!$C$3+1,0,1,$CB$2)),
     IF(SSSModel!$C$4="ECC",$EA39*$EB39*SUMPRODUCT(OFFSET($AC39,0,MAX(0,DC$4-$DZ39-$CA$4+1),1,MIN($DZ39,DC$4-$CA$4+1)),OFFSET(Escalation!$K$24,($Y39-1)*(Escalation!$I$22+1)+DC$4-SSSModel!$C$3+1,MAX(0,DC$4-$DZ39-$CA$4+1),1,MIN($DZ39,DC$4-$CA$4+1))),
     IF(SSSModel!$C$4="PV",BE39*$EA39*(1+SSSModel!$C$2),
     IF(SSSModel!$C$4="FCR",$EC39*SUM(OFFSET($AC39,0,MAX(DC$4-$AC$4-$DZ39+1,0),1,MIN($DZ39,DC$4-$AC$4+1))),0)))),
SUM($AC39:$BZ39)*
     IF(SSSModel!$C$4="RR",OFFSET(Profiles!$K$2,$Z39,MAX(Profiles!$C$2,BE$4-$W39)),
     IF(SSSModel!$C$4="ECC",$EA39*$EB39*IF(MAX(Escalation!$C$2,BE$4-$W39)&gt;$DZ39-1,0,OFFSET(Escalation!$K$2,$Y39,MAX(Escalation!$C$2,BE$4-$W39))),
     IF(SSSModel!$C$4="PV",IF(DC$4=$W39,$EA39*(1+SSSModel!$C$2),0),
     IF(SSSModel!$C$4="FCR",IF(AND(DC$4&gt;=$W39,OFFSET(Profiles!$K$2,$Z39,MAX(Profiles!$C$2,BE$4-$W39))&gt;0),$EC39,0),0))))))</f>
        <v>0</v>
      </c>
      <c r="DD39" s="135">
        <f ca="1">IF(OR($Z39=0,SSSModel!$C$4="CF"),BF39,
IF(LEFT($V39,3)="ON_",
     IF(SSSModel!$C$4="RR",SUMPRODUCT(OFFSET($AC39,0,0,1,$CB$2),OFFSET(Profiles!$K$28,($Z39-1)*(Profiles!$I$26+1)+DD$4-SSSModel!$C$3+1,0,1,$CB$2)),
     IF(SSSModel!$C$4="ECC",$EA39*$EB39*SUMPRODUCT(OFFSET($AC39,0,MAX(0,DD$4-$DZ39-$CA$4+1),1,MIN($DZ39,DD$4-$CA$4+1)),OFFSET(Escalation!$K$24,($Y39-1)*(Escalation!$I$22+1)+DD$4-SSSModel!$C$3+1,MAX(0,DD$4-$DZ39-$CA$4+1),1,MIN($DZ39,DD$4-$CA$4+1))),
     IF(SSSModel!$C$4="PV",BF39*$EA39*(1+SSSModel!$C$2),
     IF(SSSModel!$C$4="FCR",$EC39*SUM(OFFSET($AC39,0,MAX(DD$4-$AC$4-$DZ39+1,0),1,MIN($DZ39,DD$4-$AC$4+1))),0)))),
SUM($AC39:$BZ39)*
     IF(SSSModel!$C$4="RR",OFFSET(Profiles!$K$2,$Z39,MAX(Profiles!$C$2,BF$4-$W39)),
     IF(SSSModel!$C$4="ECC",$EA39*$EB39*IF(MAX(Escalation!$C$2,BF$4-$W39)&gt;$DZ39-1,0,OFFSET(Escalation!$K$2,$Y39,MAX(Escalation!$C$2,BF$4-$W39))),
     IF(SSSModel!$C$4="PV",IF(DD$4=$W39,$EA39*(1+SSSModel!$C$2),0),
     IF(SSSModel!$C$4="FCR",IF(AND(DD$4&gt;=$W39,OFFSET(Profiles!$K$2,$Z39,MAX(Profiles!$C$2,BF$4-$W39))&gt;0),$EC39,0),0))))))</f>
        <v>0</v>
      </c>
      <c r="DE39" s="135">
        <f ca="1">IF(OR($Z39=0,SSSModel!$C$4="CF"),BG39,
IF(LEFT($V39,3)="ON_",
     IF(SSSModel!$C$4="RR",SUMPRODUCT(OFFSET($AC39,0,0,1,$CB$2),OFFSET(Profiles!$K$28,($Z39-1)*(Profiles!$I$26+1)+DE$4-SSSModel!$C$3+1,0,1,$CB$2)),
     IF(SSSModel!$C$4="ECC",$EA39*$EB39*SUMPRODUCT(OFFSET($AC39,0,MAX(0,DE$4-$DZ39-$CA$4+1),1,MIN($DZ39,DE$4-$CA$4+1)),OFFSET(Escalation!$K$24,($Y39-1)*(Escalation!$I$22+1)+DE$4-SSSModel!$C$3+1,MAX(0,DE$4-$DZ39-$CA$4+1),1,MIN($DZ39,DE$4-$CA$4+1))),
     IF(SSSModel!$C$4="PV",BG39*$EA39*(1+SSSModel!$C$2),
     IF(SSSModel!$C$4="FCR",$EC39*SUM(OFFSET($AC39,0,MAX(DE$4-$AC$4-$DZ39+1,0),1,MIN($DZ39,DE$4-$AC$4+1))),0)))),
SUM($AC39:$BZ39)*
     IF(SSSModel!$C$4="RR",OFFSET(Profiles!$K$2,$Z39,MAX(Profiles!$C$2,BG$4-$W39)),
     IF(SSSModel!$C$4="ECC",$EA39*$EB39*IF(MAX(Escalation!$C$2,BG$4-$W39)&gt;$DZ39-1,0,OFFSET(Escalation!$K$2,$Y39,MAX(Escalation!$C$2,BG$4-$W39))),
     IF(SSSModel!$C$4="PV",IF(DE$4=$W39,$EA39*(1+SSSModel!$C$2),0),
     IF(SSSModel!$C$4="FCR",IF(AND(DE$4&gt;=$W39,OFFSET(Profiles!$K$2,$Z39,MAX(Profiles!$C$2,BG$4-$W39))&gt;0),$EC39,0),0))))))</f>
        <v>0</v>
      </c>
      <c r="DF39" s="135">
        <f ca="1">IF(OR($Z39=0,SSSModel!$C$4="CF"),BH39,
IF(LEFT($V39,3)="ON_",
     IF(SSSModel!$C$4="RR",SUMPRODUCT(OFFSET($AC39,0,0,1,$CB$2),OFFSET(Profiles!$K$28,($Z39-1)*(Profiles!$I$26+1)+DF$4-SSSModel!$C$3+1,0,1,$CB$2)),
     IF(SSSModel!$C$4="ECC",$EA39*$EB39*SUMPRODUCT(OFFSET($AC39,0,MAX(0,DF$4-$DZ39-$CA$4+1),1,MIN($DZ39,DF$4-$CA$4+1)),OFFSET(Escalation!$K$24,($Y39-1)*(Escalation!$I$22+1)+DF$4-SSSModel!$C$3+1,MAX(0,DF$4-$DZ39-$CA$4+1),1,MIN($DZ39,DF$4-$CA$4+1))),
     IF(SSSModel!$C$4="PV",BH39*$EA39*(1+SSSModel!$C$2),
     IF(SSSModel!$C$4="FCR",$EC39*SUM(OFFSET($AC39,0,MAX(DF$4-$AC$4-$DZ39+1,0),1,MIN($DZ39,DF$4-$AC$4+1))),0)))),
SUM($AC39:$BZ39)*
     IF(SSSModel!$C$4="RR",OFFSET(Profiles!$K$2,$Z39,MAX(Profiles!$C$2,BH$4-$W39)),
     IF(SSSModel!$C$4="ECC",$EA39*$EB39*IF(MAX(Escalation!$C$2,BH$4-$W39)&gt;$DZ39-1,0,OFFSET(Escalation!$K$2,$Y39,MAX(Escalation!$C$2,BH$4-$W39))),
     IF(SSSModel!$C$4="PV",IF(DF$4=$W39,$EA39*(1+SSSModel!$C$2),0),
     IF(SSSModel!$C$4="FCR",IF(AND(DF$4&gt;=$W39,OFFSET(Profiles!$K$2,$Z39,MAX(Profiles!$C$2,BH$4-$W39))&gt;0),$EC39,0),0))))))</f>
        <v>0</v>
      </c>
      <c r="DG39" s="135">
        <f ca="1">IF(OR($Z39=0,SSSModel!$C$4="CF"),BI39,
IF(LEFT($V39,3)="ON_",
     IF(SSSModel!$C$4="RR",SUMPRODUCT(OFFSET($AC39,0,0,1,$CB$2),OFFSET(Profiles!$K$28,($Z39-1)*(Profiles!$I$26+1)+DG$4-SSSModel!$C$3+1,0,1,$CB$2)),
     IF(SSSModel!$C$4="ECC",$EA39*$EB39*SUMPRODUCT(OFFSET($AC39,0,MAX(0,DG$4-$DZ39-$CA$4+1),1,MIN($DZ39,DG$4-$CA$4+1)),OFFSET(Escalation!$K$24,($Y39-1)*(Escalation!$I$22+1)+DG$4-SSSModel!$C$3+1,MAX(0,DG$4-$DZ39-$CA$4+1),1,MIN($DZ39,DG$4-$CA$4+1))),
     IF(SSSModel!$C$4="PV",BI39*$EA39*(1+SSSModel!$C$2),
     IF(SSSModel!$C$4="FCR",$EC39*SUM(OFFSET($AC39,0,MAX(DG$4-$AC$4-$DZ39+1,0),1,MIN($DZ39,DG$4-$AC$4+1))),0)))),
SUM($AC39:$BZ39)*
     IF(SSSModel!$C$4="RR",OFFSET(Profiles!$K$2,$Z39,MAX(Profiles!$C$2,BI$4-$W39)),
     IF(SSSModel!$C$4="ECC",$EA39*$EB39*IF(MAX(Escalation!$C$2,BI$4-$W39)&gt;$DZ39-1,0,OFFSET(Escalation!$K$2,$Y39,MAX(Escalation!$C$2,BI$4-$W39))),
     IF(SSSModel!$C$4="PV",IF(DG$4=$W39,$EA39*(1+SSSModel!$C$2),0),
     IF(SSSModel!$C$4="FCR",IF(AND(DG$4&gt;=$W39,OFFSET(Profiles!$K$2,$Z39,MAX(Profiles!$C$2,BI$4-$W39))&gt;0),$EC39,0),0))))))</f>
        <v>0</v>
      </c>
      <c r="DH39" s="135">
        <f ca="1">IF(OR($Z39=0,SSSModel!$C$4="CF"),BJ39,
IF(LEFT($V39,3)="ON_",
     IF(SSSModel!$C$4="RR",SUMPRODUCT(OFFSET($AC39,0,0,1,$CB$2),OFFSET(Profiles!$K$28,($Z39-1)*(Profiles!$I$26+1)+DH$4-SSSModel!$C$3+1,0,1,$CB$2)),
     IF(SSSModel!$C$4="ECC",$EA39*$EB39*SUMPRODUCT(OFFSET($AC39,0,MAX(0,DH$4-$DZ39-$CA$4+1),1,MIN($DZ39,DH$4-$CA$4+1)),OFFSET(Escalation!$K$24,($Y39-1)*(Escalation!$I$22+1)+DH$4-SSSModel!$C$3+1,MAX(0,DH$4-$DZ39-$CA$4+1),1,MIN($DZ39,DH$4-$CA$4+1))),
     IF(SSSModel!$C$4="PV",BJ39*$EA39*(1+SSSModel!$C$2),
     IF(SSSModel!$C$4="FCR",$EC39*SUM(OFFSET($AC39,0,MAX(DH$4-$AC$4-$DZ39+1,0),1,MIN($DZ39,DH$4-$AC$4+1))),0)))),
SUM($AC39:$BZ39)*
     IF(SSSModel!$C$4="RR",OFFSET(Profiles!$K$2,$Z39,MAX(Profiles!$C$2,BJ$4-$W39)),
     IF(SSSModel!$C$4="ECC",$EA39*$EB39*IF(MAX(Escalation!$C$2,BJ$4-$W39)&gt;$DZ39-1,0,OFFSET(Escalation!$K$2,$Y39,MAX(Escalation!$C$2,BJ$4-$W39))),
     IF(SSSModel!$C$4="PV",IF(DH$4=$W39,$EA39*(1+SSSModel!$C$2),0),
     IF(SSSModel!$C$4="FCR",IF(AND(DH$4&gt;=$W39,OFFSET(Profiles!$K$2,$Z39,MAX(Profiles!$C$2,BJ$4-$W39))&gt;0),$EC39,0),0))))))</f>
        <v>0</v>
      </c>
      <c r="DI39" s="135">
        <f ca="1">IF(OR($Z39=0,SSSModel!$C$4="CF"),BK39,
IF(LEFT($V39,3)="ON_",
     IF(SSSModel!$C$4="RR",SUMPRODUCT(OFFSET($AC39,0,0,1,$CB$2),OFFSET(Profiles!$K$28,($Z39-1)*(Profiles!$I$26+1)+DI$4-SSSModel!$C$3+1,0,1,$CB$2)),
     IF(SSSModel!$C$4="ECC",$EA39*$EB39*SUMPRODUCT(OFFSET($AC39,0,MAX(0,DI$4-$DZ39-$CA$4+1),1,MIN($DZ39,DI$4-$CA$4+1)),OFFSET(Escalation!$K$24,($Y39-1)*(Escalation!$I$22+1)+DI$4-SSSModel!$C$3+1,MAX(0,DI$4-$DZ39-$CA$4+1),1,MIN($DZ39,DI$4-$CA$4+1))),
     IF(SSSModel!$C$4="PV",BK39*$EA39*(1+SSSModel!$C$2),
     IF(SSSModel!$C$4="FCR",$EC39*SUM(OFFSET($AC39,0,MAX(DI$4-$AC$4-$DZ39+1,0),1,MIN($DZ39,DI$4-$AC$4+1))),0)))),
SUM($AC39:$BZ39)*
     IF(SSSModel!$C$4="RR",OFFSET(Profiles!$K$2,$Z39,MAX(Profiles!$C$2,BK$4-$W39)),
     IF(SSSModel!$C$4="ECC",$EA39*$EB39*IF(MAX(Escalation!$C$2,BK$4-$W39)&gt;$DZ39-1,0,OFFSET(Escalation!$K$2,$Y39,MAX(Escalation!$C$2,BK$4-$W39))),
     IF(SSSModel!$C$4="PV",IF(DI$4=$W39,$EA39*(1+SSSModel!$C$2),0),
     IF(SSSModel!$C$4="FCR",IF(AND(DI$4&gt;=$W39,OFFSET(Profiles!$K$2,$Z39,MAX(Profiles!$C$2,BK$4-$W39))&gt;0),$EC39,0),0))))))</f>
        <v>0</v>
      </c>
      <c r="DJ39" s="135">
        <f ca="1">IF(OR($Z39=0,SSSModel!$C$4="CF"),BL39,
IF(LEFT($V39,3)="ON_",
     IF(SSSModel!$C$4="RR",SUMPRODUCT(OFFSET($AC39,0,0,1,$CB$2),OFFSET(Profiles!$K$28,($Z39-1)*(Profiles!$I$26+1)+DJ$4-SSSModel!$C$3+1,0,1,$CB$2)),
     IF(SSSModel!$C$4="ECC",$EA39*$EB39*SUMPRODUCT(OFFSET($AC39,0,MAX(0,DJ$4-$DZ39-$CA$4+1),1,MIN($DZ39,DJ$4-$CA$4+1)),OFFSET(Escalation!$K$24,($Y39-1)*(Escalation!$I$22+1)+DJ$4-SSSModel!$C$3+1,MAX(0,DJ$4-$DZ39-$CA$4+1),1,MIN($DZ39,DJ$4-$CA$4+1))),
     IF(SSSModel!$C$4="PV",BL39*$EA39*(1+SSSModel!$C$2),
     IF(SSSModel!$C$4="FCR",$EC39*SUM(OFFSET($AC39,0,MAX(DJ$4-$AC$4-$DZ39+1,0),1,MIN($DZ39,DJ$4-$AC$4+1))),0)))),
SUM($AC39:$BZ39)*
     IF(SSSModel!$C$4="RR",OFFSET(Profiles!$K$2,$Z39,MAX(Profiles!$C$2,BL$4-$W39)),
     IF(SSSModel!$C$4="ECC",$EA39*$EB39*IF(MAX(Escalation!$C$2,BL$4-$W39)&gt;$DZ39-1,0,OFFSET(Escalation!$K$2,$Y39,MAX(Escalation!$C$2,BL$4-$W39))),
     IF(SSSModel!$C$4="PV",IF(DJ$4=$W39,$EA39*(1+SSSModel!$C$2),0),
     IF(SSSModel!$C$4="FCR",IF(AND(DJ$4&gt;=$W39,OFFSET(Profiles!$K$2,$Z39,MAX(Profiles!$C$2,BL$4-$W39))&gt;0),$EC39,0),0))))))</f>
        <v>0</v>
      </c>
      <c r="DK39" s="135">
        <f ca="1">IF(OR($Z39=0,SSSModel!$C$4="CF"),BM39,
IF(LEFT($V39,3)="ON_",
     IF(SSSModel!$C$4="RR",SUMPRODUCT(OFFSET($AC39,0,0,1,$CB$2),OFFSET(Profiles!$K$28,($Z39-1)*(Profiles!$I$26+1)+DK$4-SSSModel!$C$3+1,0,1,$CB$2)),
     IF(SSSModel!$C$4="ECC",$EA39*$EB39*SUMPRODUCT(OFFSET($AC39,0,MAX(0,DK$4-$DZ39-$CA$4+1),1,MIN($DZ39,DK$4-$CA$4+1)),OFFSET(Escalation!$K$24,($Y39-1)*(Escalation!$I$22+1)+DK$4-SSSModel!$C$3+1,MAX(0,DK$4-$DZ39-$CA$4+1),1,MIN($DZ39,DK$4-$CA$4+1))),
     IF(SSSModel!$C$4="PV",BM39*$EA39*(1+SSSModel!$C$2),
     IF(SSSModel!$C$4="FCR",$EC39*SUM(OFFSET($AC39,0,MAX(DK$4-$AC$4-$DZ39+1,0),1,MIN($DZ39,DK$4-$AC$4+1))),0)))),
SUM($AC39:$BZ39)*
     IF(SSSModel!$C$4="RR",OFFSET(Profiles!$K$2,$Z39,MAX(Profiles!$C$2,BM$4-$W39)),
     IF(SSSModel!$C$4="ECC",$EA39*$EB39*IF(MAX(Escalation!$C$2,BM$4-$W39)&gt;$DZ39-1,0,OFFSET(Escalation!$K$2,$Y39,MAX(Escalation!$C$2,BM$4-$W39))),
     IF(SSSModel!$C$4="PV",IF(DK$4=$W39,$EA39*(1+SSSModel!$C$2),0),
     IF(SSSModel!$C$4="FCR",IF(AND(DK$4&gt;=$W39,OFFSET(Profiles!$K$2,$Z39,MAX(Profiles!$C$2,BM$4-$W39))&gt;0),$EC39,0),0))))))</f>
        <v>0</v>
      </c>
      <c r="DL39" s="135">
        <f ca="1">IF(OR($Z39=0,SSSModel!$C$4="CF"),BN39,
IF(LEFT($V39,3)="ON_",
     IF(SSSModel!$C$4="RR",SUMPRODUCT(OFFSET($AC39,0,0,1,$CB$2),OFFSET(Profiles!$K$28,($Z39-1)*(Profiles!$I$26+1)+DL$4-SSSModel!$C$3+1,0,1,$CB$2)),
     IF(SSSModel!$C$4="ECC",$EA39*$EB39*SUMPRODUCT(OFFSET($AC39,0,MAX(0,DL$4-$DZ39-$CA$4+1),1,MIN($DZ39,DL$4-$CA$4+1)),OFFSET(Escalation!$K$24,($Y39-1)*(Escalation!$I$22+1)+DL$4-SSSModel!$C$3+1,MAX(0,DL$4-$DZ39-$CA$4+1),1,MIN($DZ39,DL$4-$CA$4+1))),
     IF(SSSModel!$C$4="PV",BN39*$EA39*(1+SSSModel!$C$2),
     IF(SSSModel!$C$4="FCR",$EC39*SUM(OFFSET($AC39,0,MAX(DL$4-$AC$4-$DZ39+1,0),1,MIN($DZ39,DL$4-$AC$4+1))),0)))),
SUM($AC39:$BZ39)*
     IF(SSSModel!$C$4="RR",OFFSET(Profiles!$K$2,$Z39,MAX(Profiles!$C$2,BN$4-$W39)),
     IF(SSSModel!$C$4="ECC",$EA39*$EB39*IF(MAX(Escalation!$C$2,BN$4-$W39)&gt;$DZ39-1,0,OFFSET(Escalation!$K$2,$Y39,MAX(Escalation!$C$2,BN$4-$W39))),
     IF(SSSModel!$C$4="PV",IF(DL$4=$W39,$EA39*(1+SSSModel!$C$2),0),
     IF(SSSModel!$C$4="FCR",IF(AND(DL$4&gt;=$W39,OFFSET(Profiles!$K$2,$Z39,MAX(Profiles!$C$2,BN$4-$W39))&gt;0),$EC39,0),0))))))</f>
        <v>0</v>
      </c>
      <c r="DM39" s="135">
        <f ca="1">IF(OR($Z39=0,SSSModel!$C$4="CF"),BO39,
IF(LEFT($V39,3)="ON_",
     IF(SSSModel!$C$4="RR",SUMPRODUCT(OFFSET($AC39,0,0,1,$CB$2),OFFSET(Profiles!$K$28,($Z39-1)*(Profiles!$I$26+1)+DM$4-SSSModel!$C$3+1,0,1,$CB$2)),
     IF(SSSModel!$C$4="ECC",$EA39*$EB39*SUMPRODUCT(OFFSET($AC39,0,MAX(0,DM$4-$DZ39-$CA$4+1),1,MIN($DZ39,DM$4-$CA$4+1)),OFFSET(Escalation!$K$24,($Y39-1)*(Escalation!$I$22+1)+DM$4-SSSModel!$C$3+1,MAX(0,DM$4-$DZ39-$CA$4+1),1,MIN($DZ39,DM$4-$CA$4+1))),
     IF(SSSModel!$C$4="PV",BO39*$EA39*(1+SSSModel!$C$2),
     IF(SSSModel!$C$4="FCR",$EC39*SUM(OFFSET($AC39,0,MAX(DM$4-$AC$4-$DZ39+1,0),1,MIN($DZ39,DM$4-$AC$4+1))),0)))),
SUM($AC39:$BZ39)*
     IF(SSSModel!$C$4="RR",OFFSET(Profiles!$K$2,$Z39,MAX(Profiles!$C$2,BO$4-$W39)),
     IF(SSSModel!$C$4="ECC",$EA39*$EB39*IF(MAX(Escalation!$C$2,BO$4-$W39)&gt;$DZ39-1,0,OFFSET(Escalation!$K$2,$Y39,MAX(Escalation!$C$2,BO$4-$W39))),
     IF(SSSModel!$C$4="PV",IF(DM$4=$W39,$EA39*(1+SSSModel!$C$2),0),
     IF(SSSModel!$C$4="FCR",IF(AND(DM$4&gt;=$W39,OFFSET(Profiles!$K$2,$Z39,MAX(Profiles!$C$2,BO$4-$W39))&gt;0),$EC39,0),0))))))</f>
        <v>0</v>
      </c>
      <c r="DN39" s="135">
        <f ca="1">IF(OR($Z39=0,SSSModel!$C$4="CF"),BP39,
IF(LEFT($V39,3)="ON_",
     IF(SSSModel!$C$4="RR",SUMPRODUCT(OFFSET($AC39,0,0,1,$CB$2),OFFSET(Profiles!$K$28,($Z39-1)*(Profiles!$I$26+1)+DN$4-SSSModel!$C$3+1,0,1,$CB$2)),
     IF(SSSModel!$C$4="ECC",$EA39*$EB39*SUMPRODUCT(OFFSET($AC39,0,MAX(0,DN$4-$DZ39-$CA$4+1),1,MIN($DZ39,DN$4-$CA$4+1)),OFFSET(Escalation!$K$24,($Y39-1)*(Escalation!$I$22+1)+DN$4-SSSModel!$C$3+1,MAX(0,DN$4-$DZ39-$CA$4+1),1,MIN($DZ39,DN$4-$CA$4+1))),
     IF(SSSModel!$C$4="PV",BP39*$EA39*(1+SSSModel!$C$2),
     IF(SSSModel!$C$4="FCR",$EC39*SUM(OFFSET($AC39,0,MAX(DN$4-$AC$4-$DZ39+1,0),1,MIN($DZ39,DN$4-$AC$4+1))),0)))),
SUM($AC39:$BZ39)*
     IF(SSSModel!$C$4="RR",OFFSET(Profiles!$K$2,$Z39,MAX(Profiles!$C$2,BP$4-$W39)),
     IF(SSSModel!$C$4="ECC",$EA39*$EB39*IF(MAX(Escalation!$C$2,BP$4-$W39)&gt;$DZ39-1,0,OFFSET(Escalation!$K$2,$Y39,MAX(Escalation!$C$2,BP$4-$W39))),
     IF(SSSModel!$C$4="PV",IF(DN$4=$W39,$EA39*(1+SSSModel!$C$2),0),
     IF(SSSModel!$C$4="FCR",IF(AND(DN$4&gt;=$W39,OFFSET(Profiles!$K$2,$Z39,MAX(Profiles!$C$2,BP$4-$W39))&gt;0),$EC39,0),0))))))</f>
        <v>0</v>
      </c>
      <c r="DO39" s="135">
        <f ca="1">IF(OR($Z39=0,SSSModel!$C$4="CF"),BQ39,
IF(LEFT($V39,3)="ON_",
     IF(SSSModel!$C$4="RR",SUMPRODUCT(OFFSET($AC39,0,0,1,$CB$2),OFFSET(Profiles!$K$28,($Z39-1)*(Profiles!$I$26+1)+DO$4-SSSModel!$C$3+1,0,1,$CB$2)),
     IF(SSSModel!$C$4="ECC",$EA39*$EB39*SUMPRODUCT(OFFSET($AC39,0,MAX(0,DO$4-$DZ39-$CA$4+1),1,MIN($DZ39,DO$4-$CA$4+1)),OFFSET(Escalation!$K$24,($Y39-1)*(Escalation!$I$22+1)+DO$4-SSSModel!$C$3+1,MAX(0,DO$4-$DZ39-$CA$4+1),1,MIN($DZ39,DO$4-$CA$4+1))),
     IF(SSSModel!$C$4="PV",BQ39*$EA39*(1+SSSModel!$C$2),
     IF(SSSModel!$C$4="FCR",$EC39*SUM(OFFSET($AC39,0,MAX(DO$4-$AC$4-$DZ39+1,0),1,MIN($DZ39,DO$4-$AC$4+1))),0)))),
SUM($AC39:$BZ39)*
     IF(SSSModel!$C$4="RR",OFFSET(Profiles!$K$2,$Z39,MAX(Profiles!$C$2,BQ$4-$W39)),
     IF(SSSModel!$C$4="ECC",$EA39*$EB39*IF(MAX(Escalation!$C$2,BQ$4-$W39)&gt;$DZ39-1,0,OFFSET(Escalation!$K$2,$Y39,MAX(Escalation!$C$2,BQ$4-$W39))),
     IF(SSSModel!$C$4="PV",IF(DO$4=$W39,$EA39*(1+SSSModel!$C$2),0),
     IF(SSSModel!$C$4="FCR",IF(AND(DO$4&gt;=$W39,OFFSET(Profiles!$K$2,$Z39,MAX(Profiles!$C$2,BQ$4-$W39))&gt;0),$EC39,0),0))))))</f>
        <v>0</v>
      </c>
      <c r="DP39" s="135">
        <f ca="1">IF(OR($Z39=0,SSSModel!$C$4="CF"),BR39,
IF(LEFT($V39,3)="ON_",
     IF(SSSModel!$C$4="RR",SUMPRODUCT(OFFSET($AC39,0,0,1,$CB$2),OFFSET(Profiles!$K$28,($Z39-1)*(Profiles!$I$26+1)+DP$4-SSSModel!$C$3+1,0,1,$CB$2)),
     IF(SSSModel!$C$4="ECC",$EA39*$EB39*SUMPRODUCT(OFFSET($AC39,0,MAX(0,DP$4-$DZ39-$CA$4+1),1,MIN($DZ39,DP$4-$CA$4+1)),OFFSET(Escalation!$K$24,($Y39-1)*(Escalation!$I$22+1)+DP$4-SSSModel!$C$3+1,MAX(0,DP$4-$DZ39-$CA$4+1),1,MIN($DZ39,DP$4-$CA$4+1))),
     IF(SSSModel!$C$4="PV",BR39*$EA39*(1+SSSModel!$C$2),
     IF(SSSModel!$C$4="FCR",$EC39*SUM(OFFSET($AC39,0,MAX(DP$4-$AC$4-$DZ39+1,0),1,MIN($DZ39,DP$4-$AC$4+1))),0)))),
SUM($AC39:$BZ39)*
     IF(SSSModel!$C$4="RR",OFFSET(Profiles!$K$2,$Z39,MAX(Profiles!$C$2,BR$4-$W39)),
     IF(SSSModel!$C$4="ECC",$EA39*$EB39*IF(MAX(Escalation!$C$2,BR$4-$W39)&gt;$DZ39-1,0,OFFSET(Escalation!$K$2,$Y39,MAX(Escalation!$C$2,BR$4-$W39))),
     IF(SSSModel!$C$4="PV",IF(DP$4=$W39,$EA39*(1+SSSModel!$C$2),0),
     IF(SSSModel!$C$4="FCR",IF(AND(DP$4&gt;=$W39,OFFSET(Profiles!$K$2,$Z39,MAX(Profiles!$C$2,BR$4-$W39))&gt;0),$EC39,0),0))))))</f>
        <v>0</v>
      </c>
      <c r="DQ39" s="135">
        <f ca="1">IF(OR($Z39=0,SSSModel!$C$4="CF"),BS39,
IF(LEFT($V39,3)="ON_",
     IF(SSSModel!$C$4="RR",SUMPRODUCT(OFFSET($AC39,0,0,1,$CB$2),OFFSET(Profiles!$K$28,($Z39-1)*(Profiles!$I$26+1)+DQ$4-SSSModel!$C$3+1,0,1,$CB$2)),
     IF(SSSModel!$C$4="ECC",$EA39*$EB39*SUMPRODUCT(OFFSET($AC39,0,MAX(0,DQ$4-$DZ39-$CA$4+1),1,MIN($DZ39,DQ$4-$CA$4+1)),OFFSET(Escalation!$K$24,($Y39-1)*(Escalation!$I$22+1)+DQ$4-SSSModel!$C$3+1,MAX(0,DQ$4-$DZ39-$CA$4+1),1,MIN($DZ39,DQ$4-$CA$4+1))),
     IF(SSSModel!$C$4="PV",BS39*$EA39*(1+SSSModel!$C$2),
     IF(SSSModel!$C$4="FCR",$EC39*SUM(OFFSET($AC39,0,MAX(DQ$4-$AC$4-$DZ39+1,0),1,MIN($DZ39,DQ$4-$AC$4+1))),0)))),
SUM($AC39:$BZ39)*
     IF(SSSModel!$C$4="RR",OFFSET(Profiles!$K$2,$Z39,MAX(Profiles!$C$2,BS$4-$W39)),
     IF(SSSModel!$C$4="ECC",$EA39*$EB39*IF(MAX(Escalation!$C$2,BS$4-$W39)&gt;$DZ39-1,0,OFFSET(Escalation!$K$2,$Y39,MAX(Escalation!$C$2,BS$4-$W39))),
     IF(SSSModel!$C$4="PV",IF(DQ$4=$W39,$EA39*(1+SSSModel!$C$2),0),
     IF(SSSModel!$C$4="FCR",IF(AND(DQ$4&gt;=$W39,OFFSET(Profiles!$K$2,$Z39,MAX(Profiles!$C$2,BS$4-$W39))&gt;0),$EC39,0),0))))))</f>
        <v>0</v>
      </c>
      <c r="DR39" s="135">
        <f ca="1">IF(OR($Z39=0,SSSModel!$C$4="CF"),BT39,
IF(LEFT($V39,3)="ON_",
     IF(SSSModel!$C$4="RR",SUMPRODUCT(OFFSET($AC39,0,0,1,$CB$2),OFFSET(Profiles!$K$28,($Z39-1)*(Profiles!$I$26+1)+DR$4-SSSModel!$C$3+1,0,1,$CB$2)),
     IF(SSSModel!$C$4="ECC",$EA39*$EB39*SUMPRODUCT(OFFSET($AC39,0,MAX(0,DR$4-$DZ39-$CA$4+1),1,MIN($DZ39,DR$4-$CA$4+1)),OFFSET(Escalation!$K$24,($Y39-1)*(Escalation!$I$22+1)+DR$4-SSSModel!$C$3+1,MAX(0,DR$4-$DZ39-$CA$4+1),1,MIN($DZ39,DR$4-$CA$4+1))),
     IF(SSSModel!$C$4="PV",BT39*$EA39*(1+SSSModel!$C$2),
     IF(SSSModel!$C$4="FCR",$EC39*SUM(OFFSET($AC39,0,MAX(DR$4-$AC$4-$DZ39+1,0),1,MIN($DZ39,DR$4-$AC$4+1))),0)))),
SUM($AC39:$BZ39)*
     IF(SSSModel!$C$4="RR",OFFSET(Profiles!$K$2,$Z39,MAX(Profiles!$C$2,BT$4-$W39)),
     IF(SSSModel!$C$4="ECC",$EA39*$EB39*IF(MAX(Escalation!$C$2,BT$4-$W39)&gt;$DZ39-1,0,OFFSET(Escalation!$K$2,$Y39,MAX(Escalation!$C$2,BT$4-$W39))),
     IF(SSSModel!$C$4="PV",IF(DR$4=$W39,$EA39*(1+SSSModel!$C$2),0),
     IF(SSSModel!$C$4="FCR",IF(AND(DR$4&gt;=$W39,OFFSET(Profiles!$K$2,$Z39,MAX(Profiles!$C$2,BT$4-$W39))&gt;0),$EC39,0),0))))))</f>
        <v>0</v>
      </c>
      <c r="DS39" s="135">
        <f ca="1">IF(OR($Z39=0,SSSModel!$C$4="CF"),BU39,
IF(LEFT($V39,3)="ON_",
     IF(SSSModel!$C$4="RR",SUMPRODUCT(OFFSET($AC39,0,0,1,$CB$2),OFFSET(Profiles!$K$28,($Z39-1)*(Profiles!$I$26+1)+DS$4-SSSModel!$C$3+1,0,1,$CB$2)),
     IF(SSSModel!$C$4="ECC",$EA39*$EB39*SUMPRODUCT(OFFSET($AC39,0,MAX(0,DS$4-$DZ39-$CA$4+1),1,MIN($DZ39,DS$4-$CA$4+1)),OFFSET(Escalation!$K$24,($Y39-1)*(Escalation!$I$22+1)+DS$4-SSSModel!$C$3+1,MAX(0,DS$4-$DZ39-$CA$4+1),1,MIN($DZ39,DS$4-$CA$4+1))),
     IF(SSSModel!$C$4="PV",BU39*$EA39*(1+SSSModel!$C$2),
     IF(SSSModel!$C$4="FCR",$EC39*SUM(OFFSET($AC39,0,MAX(DS$4-$AC$4-$DZ39+1,0),1,MIN($DZ39,DS$4-$AC$4+1))),0)))),
SUM($AC39:$BZ39)*
     IF(SSSModel!$C$4="RR",OFFSET(Profiles!$K$2,$Z39,MAX(Profiles!$C$2,BU$4-$W39)),
     IF(SSSModel!$C$4="ECC",$EA39*$EB39*IF(MAX(Escalation!$C$2,BU$4-$W39)&gt;$DZ39-1,0,OFFSET(Escalation!$K$2,$Y39,MAX(Escalation!$C$2,BU$4-$W39))),
     IF(SSSModel!$C$4="PV",IF(DS$4=$W39,$EA39*(1+SSSModel!$C$2),0),
     IF(SSSModel!$C$4="FCR",IF(AND(DS$4&gt;=$W39,OFFSET(Profiles!$K$2,$Z39,MAX(Profiles!$C$2,BU$4-$W39))&gt;0),$EC39,0),0))))))</f>
        <v>0</v>
      </c>
      <c r="DT39" s="135">
        <f ca="1">IF(OR($Z39=0,SSSModel!$C$4="CF"),BV39,
IF(LEFT($V39,3)="ON_",
     IF(SSSModel!$C$4="RR",SUMPRODUCT(OFFSET($AC39,0,0,1,$CB$2),OFFSET(Profiles!$K$28,($Z39-1)*(Profiles!$I$26+1)+DT$4-SSSModel!$C$3+1,0,1,$CB$2)),
     IF(SSSModel!$C$4="ECC",$EA39*$EB39*SUMPRODUCT(OFFSET($AC39,0,MAX(0,DT$4-$DZ39-$CA$4+1),1,MIN($DZ39,DT$4-$CA$4+1)),OFFSET(Escalation!$K$24,($Y39-1)*(Escalation!$I$22+1)+DT$4-SSSModel!$C$3+1,MAX(0,DT$4-$DZ39-$CA$4+1),1,MIN($DZ39,DT$4-$CA$4+1))),
     IF(SSSModel!$C$4="PV",BV39*$EA39*(1+SSSModel!$C$2),
     IF(SSSModel!$C$4="FCR",$EC39*SUM(OFFSET($AC39,0,MAX(DT$4-$AC$4-$DZ39+1,0),1,MIN($DZ39,DT$4-$AC$4+1))),0)))),
SUM($AC39:$BZ39)*
     IF(SSSModel!$C$4="RR",OFFSET(Profiles!$K$2,$Z39,MAX(Profiles!$C$2,BV$4-$W39)),
     IF(SSSModel!$C$4="ECC",$EA39*$EB39*IF(MAX(Escalation!$C$2,BV$4-$W39)&gt;$DZ39-1,0,OFFSET(Escalation!$K$2,$Y39,MAX(Escalation!$C$2,BV$4-$W39))),
     IF(SSSModel!$C$4="PV",IF(DT$4=$W39,$EA39*(1+SSSModel!$C$2),0),
     IF(SSSModel!$C$4="FCR",IF(AND(DT$4&gt;=$W39,OFFSET(Profiles!$K$2,$Z39,MAX(Profiles!$C$2,BV$4-$W39))&gt;0),$EC39,0),0))))))</f>
        <v>0</v>
      </c>
      <c r="DU39" s="135">
        <f ca="1">IF(OR($Z39=0,SSSModel!$C$4="CF"),BW39,
IF(LEFT($V39,3)="ON_",
     IF(SSSModel!$C$4="RR",SUMPRODUCT(OFFSET($AC39,0,0,1,$CB$2),OFFSET(Profiles!$K$28,($Z39-1)*(Profiles!$I$26+1)+DU$4-SSSModel!$C$3+1,0,1,$CB$2)),
     IF(SSSModel!$C$4="ECC",$EA39*$EB39*SUMPRODUCT(OFFSET($AC39,0,MAX(0,DU$4-$DZ39-$CA$4+1),1,MIN($DZ39,DU$4-$CA$4+1)),OFFSET(Escalation!$K$24,($Y39-1)*(Escalation!$I$22+1)+DU$4-SSSModel!$C$3+1,MAX(0,DU$4-$DZ39-$CA$4+1),1,MIN($DZ39,DU$4-$CA$4+1))),
     IF(SSSModel!$C$4="PV",BW39*$EA39*(1+SSSModel!$C$2),
     IF(SSSModel!$C$4="FCR",$EC39*SUM(OFFSET($AC39,0,MAX(DU$4-$AC$4-$DZ39+1,0),1,MIN($DZ39,DU$4-$AC$4+1))),0)))),
SUM($AC39:$BZ39)*
     IF(SSSModel!$C$4="RR",OFFSET(Profiles!$K$2,$Z39,MAX(Profiles!$C$2,BW$4-$W39)),
     IF(SSSModel!$C$4="ECC",$EA39*$EB39*IF(MAX(Escalation!$C$2,BW$4-$W39)&gt;$DZ39-1,0,OFFSET(Escalation!$K$2,$Y39,MAX(Escalation!$C$2,BW$4-$W39))),
     IF(SSSModel!$C$4="PV",IF(DU$4=$W39,$EA39*(1+SSSModel!$C$2),0),
     IF(SSSModel!$C$4="FCR",IF(AND(DU$4&gt;=$W39,OFFSET(Profiles!$K$2,$Z39,MAX(Profiles!$C$2,BW$4-$W39))&gt;0),$EC39,0),0))))))</f>
        <v>0</v>
      </c>
      <c r="DV39" s="136">
        <f ca="1">IF(OR($Z39=0,SSSModel!$C$4="CF"),BX39,
IF(LEFT($V39,3)="ON_",
     IF(SSSModel!$C$4="RR",SUMPRODUCT(OFFSET($AC39,0,0,1,$CB$2),OFFSET(Profiles!$K$28,($Z39-1)*(Profiles!$I$26+1)+DV$4-SSSModel!$C$3+1,0,1,$CB$2)),
     IF(SSSModel!$C$4="ECC",$EA39*$EB39*SUMPRODUCT(OFFSET($AC39,0,MAX(0,DV$4-$DZ39-$CA$4+1),1,MIN($DZ39,DV$4-$CA$4+1)),OFFSET(Escalation!$K$24,($Y39-1)*(Escalation!$I$22+1)+DV$4-SSSModel!$C$3+1,MAX(0,DV$4-$DZ39-$CA$4+1),1,MIN($DZ39,DV$4-$CA$4+1))),
     IF(SSSModel!$C$4="PV",BX39*$EA39*(1+SSSModel!$C$2),
     IF(SSSModel!$C$4="FCR",$EC39*SUM(OFFSET($AC39,0,MAX(DV$4-$AC$4-$DZ39+1,0),1,MIN($DZ39,DV$4-$AC$4+1))),0)))),
SUM($AC39:$BZ39)*
     IF(SSSModel!$C$4="RR",OFFSET(Profiles!$K$2,$Z39,MAX(Profiles!$C$2,BX$4-$W39)),
     IF(SSSModel!$C$4="ECC",$EA39*$EB39*IF(MAX(Escalation!$C$2,BX$4-$W39)&gt;$DZ39-1,0,OFFSET(Escalation!$K$2,$Y39,MAX(Escalation!$C$2,BX$4-$W39))),
     IF(SSSModel!$C$4="PV",IF(DV$4=$W39,$EA39*(1+SSSModel!$C$2),0),
     IF(SSSModel!$C$4="FCR",IF(AND(DV$4&gt;=$W39,OFFSET(Profiles!$K$2,$Z39,MAX(Profiles!$C$2,BX$4-$W39))&gt;0),$EC39,0),0))))))</f>
        <v>0</v>
      </c>
      <c r="DW39" s="136">
        <f ca="1">IF(OR($Z39=0,SSSModel!$C$4="CF"),BY39,
IF(LEFT($V39,3)="ON_",
     IF(SSSModel!$C$4="RR",SUMPRODUCT(OFFSET($AC39,0,0,1,$CB$2),OFFSET(Profiles!$K$28,($Z39-1)*(Profiles!$I$26+1)+DW$4-SSSModel!$C$3+1,0,1,$CB$2)),
     IF(SSSModel!$C$4="ECC",$EA39*$EB39*SUMPRODUCT(OFFSET($AC39,0,MAX(0,DW$4-$DZ39-$CA$4+1),1,MIN($DZ39,DW$4-$CA$4+1)),OFFSET(Escalation!$K$24,($Y39-1)*(Escalation!$I$22+1)+DW$4-SSSModel!$C$3+1,MAX(0,DW$4-$DZ39-$CA$4+1),1,MIN($DZ39,DW$4-$CA$4+1))),
     IF(SSSModel!$C$4="PV",BY39*$EA39*(1+SSSModel!$C$2),
     IF(SSSModel!$C$4="FCR",$EC39*SUM(OFFSET($AC39,0,MAX(DW$4-$AC$4-$DZ39+1,0),1,MIN($DZ39,DW$4-$AC$4+1))),0)))),
SUM($AC39:$BZ39)*
     IF(SSSModel!$C$4="RR",OFFSET(Profiles!$K$2,$Z39,MAX(Profiles!$C$2,BY$4-$W39)),
     IF(SSSModel!$C$4="ECC",$EA39*$EB39*IF(MAX(Escalation!$C$2,BY$4-$W39)&gt;$DZ39-1,0,OFFSET(Escalation!$K$2,$Y39,MAX(Escalation!$C$2,BY$4-$W39))),
     IF(SSSModel!$C$4="PV",IF(DW$4=$W39,$EA39*(1+SSSModel!$C$2),0),
     IF(SSSModel!$C$4="FCR",IF(AND(DW$4&gt;=$W39,OFFSET(Profiles!$K$2,$Z39,MAX(Profiles!$C$2,BY$4-$W39))&gt;0),$EC39,0),0))))))</f>
        <v>0</v>
      </c>
      <c r="DX39" s="136">
        <f ca="1">IF(OR($Z39=0,SSSModel!$C$4="CF"),BZ39,
IF(LEFT($V39,3)="ON_",
     IF(SSSModel!$C$4="RR",SUMPRODUCT(OFFSET($AC39,0,0,1,$CB$2),OFFSET(Profiles!$K$28,($Z39-1)*(Profiles!$I$26+1)+DX$4-SSSModel!$C$3+1,0,1,$CB$2)),
     IF(SSSModel!$C$4="ECC",$EA39*$EB39*SUMPRODUCT(OFFSET($AC39,0,MAX(0,DX$4-$DZ39-$CA$4+1),1,MIN($DZ39,DX$4-$CA$4+1)),OFFSET(Escalation!$K$24,($Y39-1)*(Escalation!$I$22+1)+DX$4-SSSModel!$C$3+1,MAX(0,DX$4-$DZ39-$CA$4+1),1,MIN($DZ39,DX$4-$CA$4+1))),
     IF(SSSModel!$C$4="PV",BZ39*$EA39*(1+SSSModel!$C$2),
     IF(SSSModel!$C$4="FCR",$EC39*SUM(OFFSET($AC39,0,MAX(DX$4-$AC$4-$DZ39+1,0),1,MIN($DZ39,DX$4-$AC$4+1))),0)))),
SUM($AC39:$BZ39)*
     IF(SSSModel!$C$4="RR",OFFSET(Profiles!$K$2,$Z39,MAX(Profiles!$C$2,BZ$4-$W39)),
     IF(SSSModel!$C$4="ECC",$EA39*$EB39*IF(MAX(Escalation!$C$2,BZ$4-$W39)&gt;$DZ39-1,0,OFFSET(Escalation!$K$2,$Y39,MAX(Escalation!$C$2,BZ$4-$W39))),
     IF(SSSModel!$C$4="PV",IF(DX$4=$W39,$EA39*(1+SSSModel!$C$2),0),
     IF(SSSModel!$C$4="FCR",IF(AND(DX$4&gt;=$W39,OFFSET(Profiles!$K$2,$Z39,MAX(Profiles!$C$2,BZ$4-$W39))&gt;0),$EC39,0),0))))))</f>
        <v>0</v>
      </c>
      <c r="DY39" s="82">
        <f ca="1">IF($Y39=0,0,OFFSET(Escalation!$B$2,$Y39,0))</f>
        <v>0</v>
      </c>
      <c r="DZ39" s="80">
        <f ca="1">IF($Z39=0,0,COUNTIF(OFFSET(Profiles!$K$2,$Z39,0,1,50),"&gt;0"))</f>
        <v>0</v>
      </c>
      <c r="EA39" s="137">
        <f ca="1">IF($Z39=0,0,SUMPRODUCT(Profiles!$C$20:$BH$20,OFFSET(Profiles!$C$2,$Z39,0,1,Profiles!$B$1)))</f>
        <v>0</v>
      </c>
      <c r="EB39" s="24">
        <f ca="1">IF($Z39=0,0,((1-(1+DY39)/(1+SSSModel!$C$2))/(1-((1+DY39)/(1+SSSModel!$C$2))^DZ39))*(1+SSSModel!$C$2))</f>
        <v>0</v>
      </c>
      <c r="EC39" s="24">
        <f ca="1">IF($Z39=0,0,-PMT(SSSModel!$C$2,DZ39,EA39))</f>
        <v>0</v>
      </c>
    </row>
    <row r="40" spans="3:133" x14ac:dyDescent="0.35">
      <c r="C40" s="18">
        <f t="shared" si="5"/>
        <v>4</v>
      </c>
      <c r="D40" s="18">
        <f t="shared" si="6"/>
        <v>6</v>
      </c>
      <c r="E40" s="18">
        <f t="shared" ca="1" si="7"/>
        <v>0</v>
      </c>
      <c r="G40" s="25" t="str">
        <f ca="1">IF($E40=0,"",OFFSET(Resources!B$26,$E40,0))</f>
        <v/>
      </c>
      <c r="H40" s="25" t="str">
        <f ca="1">IF($E40=0,"",OFFSET(Resources!C$26,$E40,0))</f>
        <v/>
      </c>
      <c r="I40" s="25" t="str">
        <f ca="1">IF($E40=0,"",OFFSET(Resources!$E$26,$E40,0))</f>
        <v/>
      </c>
      <c r="J40" s="16">
        <v>1</v>
      </c>
      <c r="K40" s="16" t="s">
        <v>150</v>
      </c>
      <c r="L40" s="25" t="str">
        <f ca="1">OFFSET(Resources!$CG$24,0,$C40-1)</f>
        <v>On-Going Capital #1</v>
      </c>
      <c r="M40" s="25" t="str">
        <f ca="1">OFFSET(Resources!$CG$25,0,$C40-1)</f>
        <v>Capital</v>
      </c>
      <c r="N40" s="1">
        <v>1</v>
      </c>
      <c r="O40" s="7">
        <f ca="1">IF($E40=0,0,OFFSET(Resources!$CG$26,$E40,$C40-1))</f>
        <v>0</v>
      </c>
      <c r="P40" s="25" t="str">
        <f ca="1">OFFSET(Resources!$CG$26,0,$C40-1)</f>
        <v>$/Yr</v>
      </c>
      <c r="Q40" s="18">
        <f ca="1">IF($E40=0,0,OFFSET(GenAlts!$W$4,$E40,$D40-1))</f>
        <v>0</v>
      </c>
      <c r="R40" s="1">
        <v>1</v>
      </c>
      <c r="S40" t="str">
        <f ca="1">IF($E40=0,"",OFFSET(Resources!$R$26,$E40,0))</f>
        <v/>
      </c>
      <c r="U40" s="25">
        <f ca="1">IF($E40=0,0,OFFSET(Resources!$AB$26,$E40,($C40-1)*Resources!$CI$20))</f>
        <v>0</v>
      </c>
      <c r="V40" s="122" t="str">
        <f ca="1">IF($E40=0,"","ON_"&amp;OFFSET(Resources!$D$26,$E40,0))</f>
        <v/>
      </c>
      <c r="W40">
        <f t="shared" ca="1" si="9"/>
        <v>0</v>
      </c>
      <c r="X40">
        <f>IF(T40="",0,MATCH(T40,Profiles!$A$3:$A$22,0))</f>
        <v>0</v>
      </c>
      <c r="Y40" s="10">
        <f ca="1">IF(U40=0,0,MATCH(U40,Escalation!$A$3:$A$18,0))</f>
        <v>0</v>
      </c>
      <c r="Z40">
        <f ca="1">IF(V40="",0,MATCH(V40,Profiles!$A$3:$A$22,0))</f>
        <v>0</v>
      </c>
      <c r="AB40" s="8">
        <v>0</v>
      </c>
      <c r="AC40" s="72">
        <f ca="1">IF(OR(AC$4&lt;$Q40,AC$4&gt;$Q40+IF($S40="",1000,$S40)-1),0,IF(MOD(AC$4-$Q40,IF($R40="",1000,$R40))=0,$O40,0))*IF($Y40&gt;0,(1+INDEX(Escalation!$B$3:$B$18,$Y40,0))^(AC$4-SSSModel!$C$5),1)*IF($X40=0,1,OFFSET(Profiles!$K$2,$X40,MAX(Profiles!$C$2,AC$4-$Q40)))*IF($AA40=1,(1+SSSModel!#REF!),1)</f>
        <v>0</v>
      </c>
      <c r="AD40" s="72">
        <f ca="1">IF(OR(AD$4&lt;$Q40,AD$4&gt;$Q40+IF($S40="",1000,$S40)-1),0,IF(MOD(AD$4-$Q40,IF($R40="",1000,$R40))=0,$O40,0))*IF($Y40&gt;0,(1+INDEX(Escalation!$B$3:$B$18,$Y40,0))^(AD$4-SSSModel!$C$5),1)*IF($X40=0,1,OFFSET(Profiles!$K$2,$X40,MAX(Profiles!$C$2,AD$4-$Q40)))*IF($AA40=1,(1+SSSModel!#REF!),1)</f>
        <v>0</v>
      </c>
      <c r="AE40" s="72">
        <f ca="1">IF(OR(AE$4&lt;$Q40,AE$4&gt;$Q40+IF($S40="",1000,$S40)-1),0,IF(MOD(AE$4-$Q40,IF($R40="",1000,$R40))=0,$O40,0))*IF($Y40&gt;0,(1+INDEX(Escalation!$B$3:$B$18,$Y40,0))^(AE$4-SSSModel!$C$5),1)*IF($X40=0,1,OFFSET(Profiles!$K$2,$X40,MAX(Profiles!$C$2,AE$4-$Q40)))*IF($AA40=1,(1+SSSModel!#REF!),1)</f>
        <v>0</v>
      </c>
      <c r="AF40" s="72">
        <f ca="1">IF(OR(AF$4&lt;$Q40,AF$4&gt;$Q40+IF($S40="",1000,$S40)-1),0,IF(MOD(AF$4-$Q40,IF($R40="",1000,$R40))=0,$O40,0))*IF($Y40&gt;0,(1+INDEX(Escalation!$B$3:$B$18,$Y40,0))^(AF$4-SSSModel!$C$5),1)*IF($X40=0,1,OFFSET(Profiles!$K$2,$X40,MAX(Profiles!$C$2,AF$4-$Q40)))*IF($AA40=1,(1+SSSModel!#REF!),1)</f>
        <v>0</v>
      </c>
      <c r="AG40" s="72">
        <f ca="1">IF(OR(AG$4&lt;$Q40,AG$4&gt;$Q40+IF($S40="",1000,$S40)-1),0,IF(MOD(AG$4-$Q40,IF($R40="",1000,$R40))=0,$O40,0))*IF($Y40&gt;0,(1+INDEX(Escalation!$B$3:$B$18,$Y40,0))^(AG$4-SSSModel!$C$5),1)*IF($X40=0,1,OFFSET(Profiles!$K$2,$X40,MAX(Profiles!$C$2,AG$4-$Q40)))*IF($AA40=1,(1+SSSModel!#REF!),1)</f>
        <v>0</v>
      </c>
      <c r="AH40" s="72">
        <f ca="1">IF(OR(AH$4&lt;$Q40,AH$4&gt;$Q40+IF($S40="",1000,$S40)-1),0,IF(MOD(AH$4-$Q40,IF($R40="",1000,$R40))=0,$O40,0))*IF($Y40&gt;0,(1+INDEX(Escalation!$B$3:$B$18,$Y40,0))^(AH$4-SSSModel!$C$5),1)*IF($X40=0,1,OFFSET(Profiles!$K$2,$X40,MAX(Profiles!$C$2,AH$4-$Q40)))*IF($AA40=1,(1+SSSModel!#REF!),1)</f>
        <v>0</v>
      </c>
      <c r="AI40" s="72">
        <f ca="1">IF(OR(AI$4&lt;$Q40,AI$4&gt;$Q40+IF($S40="",1000,$S40)-1),0,IF(MOD(AI$4-$Q40,IF($R40="",1000,$R40))=0,$O40,0))*IF($Y40&gt;0,(1+INDEX(Escalation!$B$3:$B$18,$Y40,0))^(AI$4-SSSModel!$C$5),1)*IF($X40=0,1,OFFSET(Profiles!$K$2,$X40,MAX(Profiles!$C$2,AI$4-$Q40)))*IF($AA40=1,(1+SSSModel!#REF!),1)</f>
        <v>0</v>
      </c>
      <c r="AJ40" s="72">
        <f ca="1">IF(OR(AJ$4&lt;$Q40,AJ$4&gt;$Q40+IF($S40="",1000,$S40)-1),0,IF(MOD(AJ$4-$Q40,IF($R40="",1000,$R40))=0,$O40,0))*IF($Y40&gt;0,(1+INDEX(Escalation!$B$3:$B$18,$Y40,0))^(AJ$4-SSSModel!$C$5),1)*IF($X40=0,1,OFFSET(Profiles!$K$2,$X40,MAX(Profiles!$C$2,AJ$4-$Q40)))*IF($AA40=1,(1+SSSModel!#REF!),1)</f>
        <v>0</v>
      </c>
      <c r="AK40" s="72">
        <f ca="1">IF(OR(AK$4&lt;$Q40,AK$4&gt;$Q40+IF($S40="",1000,$S40)-1),0,IF(MOD(AK$4-$Q40,IF($R40="",1000,$R40))=0,$O40,0))*IF($Y40&gt;0,(1+INDEX(Escalation!$B$3:$B$18,$Y40,0))^(AK$4-SSSModel!$C$5),1)*IF($X40=0,1,OFFSET(Profiles!$K$2,$X40,MAX(Profiles!$C$2,AK$4-$Q40)))*IF($AA40=1,(1+SSSModel!#REF!),1)</f>
        <v>0</v>
      </c>
      <c r="AL40" s="72">
        <f ca="1">IF(OR(AL$4&lt;$Q40,AL$4&gt;$Q40+IF($S40="",1000,$S40)-1),0,IF(MOD(AL$4-$Q40,IF($R40="",1000,$R40))=0,$O40,0))*IF($Y40&gt;0,(1+INDEX(Escalation!$B$3:$B$18,$Y40,0))^(AL$4-SSSModel!$C$5),1)*IF($X40=0,1,OFFSET(Profiles!$K$2,$X40,MAX(Profiles!$C$2,AL$4-$Q40)))*IF($AA40=1,(1+SSSModel!#REF!),1)</f>
        <v>0</v>
      </c>
      <c r="AM40" s="72">
        <f ca="1">IF(OR(AM$4&lt;$Q40,AM$4&gt;$Q40+IF($S40="",1000,$S40)-1),0,IF(MOD(AM$4-$Q40,IF($R40="",1000,$R40))=0,$O40,0))*IF($Y40&gt;0,(1+INDEX(Escalation!$B$3:$B$18,$Y40,0))^(AM$4-SSSModel!$C$5),1)*IF($X40=0,1,OFFSET(Profiles!$K$2,$X40,MAX(Profiles!$C$2,AM$4-$Q40)))*IF($AA40=1,(1+SSSModel!#REF!),1)</f>
        <v>0</v>
      </c>
      <c r="AN40" s="72">
        <f ca="1">IF(OR(AN$4&lt;$Q40,AN$4&gt;$Q40+IF($S40="",1000,$S40)-1),0,IF(MOD(AN$4-$Q40,IF($R40="",1000,$R40))=0,$O40,0))*IF($Y40&gt;0,(1+INDEX(Escalation!$B$3:$B$18,$Y40,0))^(AN$4-SSSModel!$C$5),1)*IF($X40=0,1,OFFSET(Profiles!$K$2,$X40,MAX(Profiles!$C$2,AN$4-$Q40)))*IF($AA40=1,(1+SSSModel!#REF!),1)</f>
        <v>0</v>
      </c>
      <c r="AO40" s="72">
        <f ca="1">IF(OR(AO$4&lt;$Q40,AO$4&gt;$Q40+IF($S40="",1000,$S40)-1),0,IF(MOD(AO$4-$Q40,IF($R40="",1000,$R40))=0,$O40,0))*IF($Y40&gt;0,(1+INDEX(Escalation!$B$3:$B$18,$Y40,0))^(AO$4-SSSModel!$C$5),1)*IF($X40=0,1,OFFSET(Profiles!$K$2,$X40,MAX(Profiles!$C$2,AO$4-$Q40)))*IF($AA40=1,(1+SSSModel!#REF!),1)</f>
        <v>0</v>
      </c>
      <c r="AP40" s="72">
        <f ca="1">IF(OR(AP$4&lt;$Q40,AP$4&gt;$Q40+IF($S40="",1000,$S40)-1),0,IF(MOD(AP$4-$Q40,IF($R40="",1000,$R40))=0,$O40,0))*IF($Y40&gt;0,(1+INDEX(Escalation!$B$3:$B$18,$Y40,0))^(AP$4-SSSModel!$C$5),1)*IF($X40=0,1,OFFSET(Profiles!$K$2,$X40,MAX(Profiles!$C$2,AP$4-$Q40)))*IF($AA40=1,(1+SSSModel!#REF!),1)</f>
        <v>0</v>
      </c>
      <c r="AQ40" s="72">
        <f ca="1">IF(OR(AQ$4&lt;$Q40,AQ$4&gt;$Q40+IF($S40="",1000,$S40)-1),0,IF(MOD(AQ$4-$Q40,IF($R40="",1000,$R40))=0,$O40,0))*IF($Y40&gt;0,(1+INDEX(Escalation!$B$3:$B$18,$Y40,0))^(AQ$4-SSSModel!$C$5),1)*IF($X40=0,1,OFFSET(Profiles!$K$2,$X40,MAX(Profiles!$C$2,AQ$4-$Q40)))*IF($AA40=1,(1+SSSModel!#REF!),1)</f>
        <v>0</v>
      </c>
      <c r="AR40" s="72">
        <f ca="1">IF(OR(AR$4&lt;$Q40,AR$4&gt;$Q40+IF($S40="",1000,$S40)-1),0,IF(MOD(AR$4-$Q40,IF($R40="",1000,$R40))=0,$O40,0))*IF($Y40&gt;0,(1+INDEX(Escalation!$B$3:$B$18,$Y40,0))^(AR$4-SSSModel!$C$5),1)*IF($X40=0,1,OFFSET(Profiles!$K$2,$X40,MAX(Profiles!$C$2,AR$4-$Q40)))*IF($AA40=1,(1+SSSModel!#REF!),1)</f>
        <v>0</v>
      </c>
      <c r="AS40" s="72">
        <f ca="1">IF(OR(AS$4&lt;$Q40,AS$4&gt;$Q40+IF($S40="",1000,$S40)-1),0,IF(MOD(AS$4-$Q40,IF($R40="",1000,$R40))=0,$O40,0))*IF($Y40&gt;0,(1+INDEX(Escalation!$B$3:$B$18,$Y40,0))^(AS$4-SSSModel!$C$5),1)*IF($X40=0,1,OFFSET(Profiles!$K$2,$X40,MAX(Profiles!$C$2,AS$4-$Q40)))*IF($AA40=1,(1+SSSModel!#REF!),1)</f>
        <v>0</v>
      </c>
      <c r="AT40" s="72">
        <f ca="1">IF(OR(AT$4&lt;$Q40,AT$4&gt;$Q40+IF($S40="",1000,$S40)-1),0,IF(MOD(AT$4-$Q40,IF($R40="",1000,$R40))=0,$O40,0))*IF($Y40&gt;0,(1+INDEX(Escalation!$B$3:$B$18,$Y40,0))^(AT$4-SSSModel!$C$5),1)*IF($X40=0,1,OFFSET(Profiles!$K$2,$X40,MAX(Profiles!$C$2,AT$4-$Q40)))*IF($AA40=1,(1+SSSModel!#REF!),1)</f>
        <v>0</v>
      </c>
      <c r="AU40" s="72">
        <f ca="1">IF(OR(AU$4&lt;$Q40,AU$4&gt;$Q40+IF($S40="",1000,$S40)-1),0,IF(MOD(AU$4-$Q40,IF($R40="",1000,$R40))=0,$O40,0))*IF($Y40&gt;0,(1+INDEX(Escalation!$B$3:$B$18,$Y40,0))^(AU$4-SSSModel!$C$5),1)*IF($X40=0,1,OFFSET(Profiles!$K$2,$X40,MAX(Profiles!$C$2,AU$4-$Q40)))*IF($AA40=1,(1+SSSModel!#REF!),1)</f>
        <v>0</v>
      </c>
      <c r="AV40" s="72">
        <f ca="1">IF(OR(AV$4&lt;$Q40,AV$4&gt;$Q40+IF($S40="",1000,$S40)-1),0,IF(MOD(AV$4-$Q40,IF($R40="",1000,$R40))=0,$O40,0))*IF($Y40&gt;0,(1+INDEX(Escalation!$B$3:$B$18,$Y40,0))^(AV$4-SSSModel!$C$5),1)*IF($X40=0,1,OFFSET(Profiles!$K$2,$X40,MAX(Profiles!$C$2,AV$4-$Q40)))*IF($AA40=1,(1+SSSModel!#REF!),1)</f>
        <v>0</v>
      </c>
      <c r="AW40" s="72">
        <f ca="1">IF(OR(AW$4&lt;$Q40,AW$4&gt;$Q40+IF($S40="",1000,$S40)-1),0,IF(MOD(AW$4-$Q40,IF($R40="",1000,$R40))=0,$O40,0))*IF($Y40&gt;0,(1+INDEX(Escalation!$B$3:$B$18,$Y40,0))^(AW$4-SSSModel!$C$5),1)*IF($X40=0,1,OFFSET(Profiles!$K$2,$X40,MAX(Profiles!$C$2,AW$4-$Q40)))*IF($AA40=1,(1+SSSModel!#REF!),1)</f>
        <v>0</v>
      </c>
      <c r="AX40" s="72">
        <f ca="1">IF(OR(AX$4&lt;$Q40,AX$4&gt;$Q40+IF($S40="",1000,$S40)-1),0,IF(MOD(AX$4-$Q40,IF($R40="",1000,$R40))=0,$O40,0))*IF($Y40&gt;0,(1+INDEX(Escalation!$B$3:$B$18,$Y40,0))^(AX$4-SSSModel!$C$5),1)*IF($X40=0,1,OFFSET(Profiles!$K$2,$X40,MAX(Profiles!$C$2,AX$4-$Q40)))*IF($AA40=1,(1+SSSModel!#REF!),1)</f>
        <v>0</v>
      </c>
      <c r="AY40" s="72">
        <f ca="1">IF(OR(AY$4&lt;$Q40,AY$4&gt;$Q40+IF($S40="",1000,$S40)-1),0,IF(MOD(AY$4-$Q40,IF($R40="",1000,$R40))=0,$O40,0))*IF($Y40&gt;0,(1+INDEX(Escalation!$B$3:$B$18,$Y40,0))^(AY$4-SSSModel!$C$5),1)*IF($X40=0,1,OFFSET(Profiles!$K$2,$X40,MAX(Profiles!$C$2,AY$4-$Q40)))*IF($AA40=1,(1+SSSModel!#REF!),1)</f>
        <v>0</v>
      </c>
      <c r="AZ40" s="72">
        <f ca="1">IF(OR(AZ$4&lt;$Q40,AZ$4&gt;$Q40+IF($S40="",1000,$S40)-1),0,IF(MOD(AZ$4-$Q40,IF($R40="",1000,$R40))=0,$O40,0))*IF($Y40&gt;0,(1+INDEX(Escalation!$B$3:$B$18,$Y40,0))^(AZ$4-SSSModel!$C$5),1)*IF($X40=0,1,OFFSET(Profiles!$K$2,$X40,MAX(Profiles!$C$2,AZ$4-$Q40)))*IF($AA40=1,(1+SSSModel!#REF!),1)</f>
        <v>0</v>
      </c>
      <c r="BA40" s="72">
        <f ca="1">IF(OR(BA$4&lt;$Q40,BA$4&gt;$Q40+IF($S40="",1000,$S40)-1),0,IF(MOD(BA$4-$Q40,IF($R40="",1000,$R40))=0,$O40,0))*IF($Y40&gt;0,(1+INDEX(Escalation!$B$3:$B$18,$Y40,0))^(BA$4-SSSModel!$C$5),1)*IF($X40=0,1,OFFSET(Profiles!$K$2,$X40,MAX(Profiles!$C$2,BA$4-$Q40)))*IF($AA40=1,(1+SSSModel!#REF!),1)</f>
        <v>0</v>
      </c>
      <c r="BB40" s="72">
        <f ca="1">IF(OR(BB$4&lt;$Q40,BB$4&gt;$Q40+IF($S40="",1000,$S40)-1),0,IF(MOD(BB$4-$Q40,IF($R40="",1000,$R40))=0,$O40,0))*IF($Y40&gt;0,(1+INDEX(Escalation!$B$3:$B$18,$Y40,0))^(BB$4-SSSModel!$C$5),1)*IF($X40=0,1,OFFSET(Profiles!$K$2,$X40,MAX(Profiles!$C$2,BB$4-$Q40)))*IF($AA40=1,(1+SSSModel!#REF!),1)</f>
        <v>0</v>
      </c>
      <c r="BC40" s="72">
        <f ca="1">IF(OR(BC$4&lt;$Q40,BC$4&gt;$Q40+IF($S40="",1000,$S40)-1),0,IF(MOD(BC$4-$Q40,IF($R40="",1000,$R40))=0,$O40,0))*IF($Y40&gt;0,(1+INDEX(Escalation!$B$3:$B$18,$Y40,0))^(BC$4-SSSModel!$C$5),1)*IF($X40=0,1,OFFSET(Profiles!$K$2,$X40,MAX(Profiles!$C$2,BC$4-$Q40)))*IF($AA40=1,(1+SSSModel!#REF!),1)</f>
        <v>0</v>
      </c>
      <c r="BD40" s="72">
        <f ca="1">IF(OR(BD$4&lt;$Q40,BD$4&gt;$Q40+IF($S40="",1000,$S40)-1),0,IF(MOD(BD$4-$Q40,IF($R40="",1000,$R40))=0,$O40,0))*IF($Y40&gt;0,(1+INDEX(Escalation!$B$3:$B$18,$Y40,0))^(BD$4-SSSModel!$C$5),1)*IF($X40=0,1,OFFSET(Profiles!$K$2,$X40,MAX(Profiles!$C$2,BD$4-$Q40)))*IF($AA40=1,(1+SSSModel!#REF!),1)</f>
        <v>0</v>
      </c>
      <c r="BE40" s="72">
        <f ca="1">IF(OR(BE$4&lt;$Q40,BE$4&gt;$Q40+IF($S40="",1000,$S40)-1),0,IF(MOD(BE$4-$Q40,IF($R40="",1000,$R40))=0,$O40,0))*IF($Y40&gt;0,(1+INDEX(Escalation!$B$3:$B$18,$Y40,0))^(BE$4-SSSModel!$C$5),1)*IF($X40=0,1,OFFSET(Profiles!$K$2,$X40,MAX(Profiles!$C$2,BE$4-$Q40)))*IF($AA40=1,(1+SSSModel!#REF!),1)</f>
        <v>0</v>
      </c>
      <c r="BF40" s="72">
        <f ca="1">IF(OR(BF$4&lt;$Q40,BF$4&gt;$Q40+IF($S40="",1000,$S40)-1),0,IF(MOD(BF$4-$Q40,IF($R40="",1000,$R40))=0,$O40,0))*IF($Y40&gt;0,(1+INDEX(Escalation!$B$3:$B$18,$Y40,0))^(BF$4-SSSModel!$C$5),1)*IF($X40=0,1,OFFSET(Profiles!$K$2,$X40,MAX(Profiles!$C$2,BF$4-$Q40)))*IF($AA40=1,(1+SSSModel!#REF!),1)</f>
        <v>0</v>
      </c>
      <c r="BG40" s="72">
        <f ca="1">IF(OR(BG$4&lt;$Q40,BG$4&gt;$Q40+IF($S40="",1000,$S40)-1),0,IF(MOD(BG$4-$Q40,IF($R40="",1000,$R40))=0,$O40,0))*IF($Y40&gt;0,(1+INDEX(Escalation!$B$3:$B$18,$Y40,0))^(BG$4-SSSModel!$C$5),1)*IF($X40=0,1,OFFSET(Profiles!$K$2,$X40,MAX(Profiles!$C$2,BG$4-$Q40)))*IF($AA40=1,(1+SSSModel!#REF!),1)</f>
        <v>0</v>
      </c>
      <c r="BH40" s="72">
        <f ca="1">IF(OR(BH$4&lt;$Q40,BH$4&gt;$Q40+IF($S40="",1000,$S40)-1),0,IF(MOD(BH$4-$Q40,IF($R40="",1000,$R40))=0,$O40,0))*IF($Y40&gt;0,(1+INDEX(Escalation!$B$3:$B$18,$Y40,0))^(BH$4-SSSModel!$C$5),1)*IF($X40=0,1,OFFSET(Profiles!$K$2,$X40,MAX(Profiles!$C$2,BH$4-$Q40)))*IF($AA40=1,(1+SSSModel!#REF!),1)</f>
        <v>0</v>
      </c>
      <c r="BI40" s="72">
        <f ca="1">IF(OR(BI$4&lt;$Q40,BI$4&gt;$Q40+IF($S40="",1000,$S40)-1),0,IF(MOD(BI$4-$Q40,IF($R40="",1000,$R40))=0,$O40,0))*IF($Y40&gt;0,(1+INDEX(Escalation!$B$3:$B$18,$Y40,0))^(BI$4-SSSModel!$C$5),1)*IF($X40=0,1,OFFSET(Profiles!$K$2,$X40,MAX(Profiles!$C$2,BI$4-$Q40)))*IF($AA40=1,(1+SSSModel!#REF!),1)</f>
        <v>0</v>
      </c>
      <c r="BJ40" s="72">
        <f ca="1">IF(OR(BJ$4&lt;$Q40,BJ$4&gt;$Q40+IF($S40="",1000,$S40)-1),0,IF(MOD(BJ$4-$Q40,IF($R40="",1000,$R40))=0,$O40,0))*IF($Y40&gt;0,(1+INDEX(Escalation!$B$3:$B$18,$Y40,0))^(BJ$4-SSSModel!$C$5),1)*IF($X40=0,1,OFFSET(Profiles!$K$2,$X40,MAX(Profiles!$C$2,BJ$4-$Q40)))*IF($AA40=1,(1+SSSModel!#REF!),1)</f>
        <v>0</v>
      </c>
      <c r="BK40" s="72">
        <f ca="1">IF(OR(BK$4&lt;$Q40,BK$4&gt;$Q40+IF($S40="",1000,$S40)-1),0,IF(MOD(BK$4-$Q40,IF($R40="",1000,$R40))=0,$O40,0))*IF($Y40&gt;0,(1+INDEX(Escalation!$B$3:$B$18,$Y40,0))^(BK$4-SSSModel!$C$5),1)*IF($X40=0,1,OFFSET(Profiles!$K$2,$X40,MAX(Profiles!$C$2,BK$4-$Q40)))*IF($AA40=1,(1+SSSModel!#REF!),1)</f>
        <v>0</v>
      </c>
      <c r="BL40" s="72">
        <f ca="1">IF(OR(BL$4&lt;$Q40,BL$4&gt;$Q40+IF($S40="",1000,$S40)-1),0,IF(MOD(BL$4-$Q40,IF($R40="",1000,$R40))=0,$O40,0))*IF($Y40&gt;0,(1+INDEX(Escalation!$B$3:$B$18,$Y40,0))^(BL$4-SSSModel!$C$5),1)*IF($X40=0,1,OFFSET(Profiles!$K$2,$X40,MAX(Profiles!$C$2,BL$4-$Q40)))*IF($AA40=1,(1+SSSModel!#REF!),1)</f>
        <v>0</v>
      </c>
      <c r="BM40" s="72">
        <f ca="1">IF(OR(BM$4&lt;$Q40,BM$4&gt;$Q40+IF($S40="",1000,$S40)-1),0,IF(MOD(BM$4-$Q40,IF($R40="",1000,$R40))=0,$O40,0))*IF($Y40&gt;0,(1+INDEX(Escalation!$B$3:$B$18,$Y40,0))^(BM$4-SSSModel!$C$5),1)*IF($X40=0,1,OFFSET(Profiles!$K$2,$X40,MAX(Profiles!$C$2,BM$4-$Q40)))*IF($AA40=1,(1+SSSModel!#REF!),1)</f>
        <v>0</v>
      </c>
      <c r="BN40" s="72">
        <f ca="1">IF(OR(BN$4&lt;$Q40,BN$4&gt;$Q40+IF($S40="",1000,$S40)-1),0,IF(MOD(BN$4-$Q40,IF($R40="",1000,$R40))=0,$O40,0))*IF($Y40&gt;0,(1+INDEX(Escalation!$B$3:$B$18,$Y40,0))^(BN$4-SSSModel!$C$5),1)*IF($X40=0,1,OFFSET(Profiles!$K$2,$X40,MAX(Profiles!$C$2,BN$4-$Q40)))*IF($AA40=1,(1+SSSModel!#REF!),1)</f>
        <v>0</v>
      </c>
      <c r="BO40" s="72">
        <f ca="1">IF(OR(BO$4&lt;$Q40,BO$4&gt;$Q40+IF($S40="",1000,$S40)-1),0,IF(MOD(BO$4-$Q40,IF($R40="",1000,$R40))=0,$O40,0))*IF($Y40&gt;0,(1+INDEX(Escalation!$B$3:$B$18,$Y40,0))^(BO$4-SSSModel!$C$5),1)*IF($X40=0,1,OFFSET(Profiles!$K$2,$X40,MAX(Profiles!$C$2,BO$4-$Q40)))*IF($AA40=1,(1+SSSModel!#REF!),1)</f>
        <v>0</v>
      </c>
      <c r="BP40" s="72">
        <f ca="1">IF(OR(BP$4&lt;$Q40,BP$4&gt;$Q40+IF($S40="",1000,$S40)-1),0,IF(MOD(BP$4-$Q40,IF($R40="",1000,$R40))=0,$O40,0))*IF($Y40&gt;0,(1+INDEX(Escalation!$B$3:$B$18,$Y40,0))^(BP$4-SSSModel!$C$5),1)*IF($X40=0,1,OFFSET(Profiles!$K$2,$X40,MAX(Profiles!$C$2,BP$4-$Q40)))*IF($AA40=1,(1+SSSModel!#REF!),1)</f>
        <v>0</v>
      </c>
      <c r="BQ40" s="72">
        <f ca="1">IF(OR(BQ$4&lt;$Q40,BQ$4&gt;$Q40+IF($S40="",1000,$S40)-1),0,IF(MOD(BQ$4-$Q40,IF($R40="",1000,$R40))=0,$O40,0))*IF($Y40&gt;0,(1+INDEX(Escalation!$B$3:$B$18,$Y40,0))^(BQ$4-SSSModel!$C$5),1)*IF($X40=0,1,OFFSET(Profiles!$K$2,$X40,MAX(Profiles!$C$2,BQ$4-$Q40)))*IF($AA40=1,(1+SSSModel!#REF!),1)</f>
        <v>0</v>
      </c>
      <c r="BR40" s="72">
        <f ca="1">IF(OR(BR$4&lt;$Q40,BR$4&gt;$Q40+IF($S40="",1000,$S40)-1),0,IF(MOD(BR$4-$Q40,IF($R40="",1000,$R40))=0,$O40,0))*IF($Y40&gt;0,(1+INDEX(Escalation!$B$3:$B$18,$Y40,0))^(BR$4-SSSModel!$C$5),1)*IF($X40=0,1,OFFSET(Profiles!$K$2,$X40,MAX(Profiles!$C$2,BR$4-$Q40)))*IF($AA40=1,(1+SSSModel!#REF!),1)</f>
        <v>0</v>
      </c>
      <c r="BS40" s="72">
        <f ca="1">IF(OR(BS$4&lt;$Q40,BS$4&gt;$Q40+IF($S40="",1000,$S40)-1),0,IF(MOD(BS$4-$Q40,IF($R40="",1000,$R40))=0,$O40,0))*IF($Y40&gt;0,(1+INDEX(Escalation!$B$3:$B$18,$Y40,0))^(BS$4-SSSModel!$C$5),1)*IF($X40=0,1,OFFSET(Profiles!$K$2,$X40,MAX(Profiles!$C$2,BS$4-$Q40)))*IF($AA40=1,(1+SSSModel!#REF!),1)</f>
        <v>0</v>
      </c>
      <c r="BT40" s="72">
        <f ca="1">IF(OR(BT$4&lt;$Q40,BT$4&gt;$Q40+IF($S40="",1000,$S40)-1),0,IF(MOD(BT$4-$Q40,IF($R40="",1000,$R40))=0,$O40,0))*IF($Y40&gt;0,(1+INDEX(Escalation!$B$3:$B$18,$Y40,0))^(BT$4-SSSModel!$C$5),1)*IF($X40=0,1,OFFSET(Profiles!$K$2,$X40,MAX(Profiles!$C$2,BT$4-$Q40)))*IF($AA40=1,(1+SSSModel!#REF!),1)</f>
        <v>0</v>
      </c>
      <c r="BU40" s="72">
        <f ca="1">IF(OR(BU$4&lt;$Q40,BU$4&gt;$Q40+IF($S40="",1000,$S40)-1),0,IF(MOD(BU$4-$Q40,IF($R40="",1000,$R40))=0,$O40,0))*IF($Y40&gt;0,(1+INDEX(Escalation!$B$3:$B$18,$Y40,0))^(BU$4-SSSModel!$C$5),1)*IF($X40=0,1,OFFSET(Profiles!$K$2,$X40,MAX(Profiles!$C$2,BU$4-$Q40)))*IF($AA40=1,(1+SSSModel!#REF!),1)</f>
        <v>0</v>
      </c>
      <c r="BV40" s="72">
        <f ca="1">IF(OR(BV$4&lt;$Q40,BV$4&gt;$Q40+IF($S40="",1000,$S40)-1),0,IF(MOD(BV$4-$Q40,IF($R40="",1000,$R40))=0,$O40,0))*IF($Y40&gt;0,(1+INDEX(Escalation!$B$3:$B$18,$Y40,0))^(BV$4-SSSModel!$C$5),1)*IF($X40=0,1,OFFSET(Profiles!$K$2,$X40,MAX(Profiles!$C$2,BV$4-$Q40)))*IF($AA40=1,(1+SSSModel!#REF!),1)</f>
        <v>0</v>
      </c>
      <c r="BW40" s="72">
        <f ca="1">IF(OR(BW$4&lt;$Q40,BW$4&gt;$Q40+IF($S40="",1000,$S40)-1),0,IF(MOD(BW$4-$Q40,IF($R40="",1000,$R40))=0,$O40,0))*IF($Y40&gt;0,(1+INDEX(Escalation!$B$3:$B$18,$Y40,0))^(BW$4-SSSModel!$C$5),1)*IF($X40=0,1,OFFSET(Profiles!$K$2,$X40,MAX(Profiles!$C$2,BW$4-$Q40)))*IF($AA40=1,(1+SSSModel!#REF!),1)</f>
        <v>0</v>
      </c>
      <c r="BX40" s="72">
        <f ca="1">IF(OR(BX$4&lt;$Q40,BX$4&gt;$Q40+IF($S40="",1000,$S40)-1),0,IF(MOD(BX$4-$Q40,IF($R40="",1000,$R40))=0,$O40,0))*IF($Y40&gt;0,(1+INDEX(Escalation!$B$3:$B$18,$Y40,0))^(BX$4-SSSModel!$C$5),1)*IF($X40=0,1,OFFSET(Profiles!$K$2,$X40,MAX(Profiles!$C$2,BX$4-$Q40)))*IF($AA40=1,(1+SSSModel!#REF!),1)</f>
        <v>0</v>
      </c>
      <c r="BY40" s="72">
        <f ca="1">IF(OR(BY$4&lt;$Q40,BY$4&gt;$Q40+IF($S40="",1000,$S40)-1),0,IF(MOD(BY$4-$Q40,IF($R40="",1000,$R40))=0,$O40,0))*IF($Y40&gt;0,(1+INDEX(Escalation!$B$3:$B$18,$Y40,0))^(BY$4-SSSModel!$C$5),1)*IF($X40=0,1,OFFSET(Profiles!$K$2,$X40,MAX(Profiles!$C$2,BY$4-$Q40)))*IF($AA40=1,(1+SSSModel!#REF!),1)</f>
        <v>0</v>
      </c>
      <c r="BZ40" s="72">
        <f ca="1">IF(OR(BZ$4&lt;$Q40,BZ$4&gt;$Q40+IF($S40="",1000,$S40)-1),0,IF(MOD(BZ$4-$Q40,IF($R40="",1000,$R40))=0,$O40,0))*IF($Y40&gt;0,(1+INDEX(Escalation!$B$3:$B$18,$Y40,0))^(BZ$4-SSSModel!$C$5),1)*IF($X40=0,1,OFFSET(Profiles!$K$2,$X40,MAX(Profiles!$C$2,BZ$4-$Q40)))*IF($AA40=1,(1+SSSModel!#REF!),1)</f>
        <v>0</v>
      </c>
      <c r="CA40" s="134">
        <f ca="1">IF(OR($Z40=0,SSSModel!$C$4="CF"),AC40,
IF(LEFT($V40,3)="ON_",
     IF(SSSModel!$C$4="RR",SUMPRODUCT(OFFSET($AC40,0,0,1,$CB$2),OFFSET(Profiles!$K$28,($Z40-1)*(Profiles!$I$26+1)+CA$4-SSSModel!$C$3+1,0,1,$CB$2)),
     IF(SSSModel!$C$4="ECC",$EA40*$EB40*SUMPRODUCT(OFFSET($AC40,0,MAX(0,CA$4-$DZ40-$CA$4+1),1,MIN($DZ40,CA$4-$CA$4+1)),OFFSET(Escalation!$K$24,($Y40-1)*(Escalation!$I$22+1)+CA$4-SSSModel!$C$3+1,MAX(0,CA$4-$DZ40-$CA$4+1),1,MIN($DZ40,CA$4-$CA$4+1))),
     IF(SSSModel!$C$4="PV",AC40*$EA40*(1+SSSModel!$C$2),
     IF(SSSModel!$C$4="FCR",$EC40*SUM(OFFSET($AC40,0,MAX(CA$4-$AC$4-$DZ40+1,0),1,MIN($DZ40,CA$4-$AC$4+1))),0)))),
SUM($AC40:$BZ40)*
     IF(SSSModel!$C$4="RR",OFFSET(Profiles!$K$2,$Z40,MAX(Profiles!$C$2,AC$4-$W40)),
     IF(SSSModel!$C$4="ECC",$EA40*$EB40*IF(MAX(Escalation!$C$2,AC$4-$W40)&gt;$DZ40-1,0,OFFSET(Escalation!$K$2,$Y40,MAX(Escalation!$C$2,AC$4-$W40))),
     IF(SSSModel!$C$4="PV",IF(CA$4=$W40,$EA40*(1+SSSModel!$C$2),0),
     IF(SSSModel!$C$4="FCR",IF(AND(CA$4&gt;=$W40,OFFSET(Profiles!$K$2,$Z40,MAX(Profiles!$C$2,AC$4-$W40))&gt;0),$EC40,0),0))))))</f>
        <v>0</v>
      </c>
      <c r="CB40" s="135">
        <f ca="1">IF(OR($Z40=0,SSSModel!$C$4="CF"),AD40,
IF(LEFT($V40,3)="ON_",
     IF(SSSModel!$C$4="RR",SUMPRODUCT(OFFSET($AC40,0,0,1,$CB$2),OFFSET(Profiles!$K$28,($Z40-1)*(Profiles!$I$26+1)+CB$4-SSSModel!$C$3+1,0,1,$CB$2)),
     IF(SSSModel!$C$4="ECC",$EA40*$EB40*SUMPRODUCT(OFFSET($AC40,0,MAX(0,CB$4-$DZ40-$CA$4+1),1,MIN($DZ40,CB$4-$CA$4+1)),OFFSET(Escalation!$K$24,($Y40-1)*(Escalation!$I$22+1)+CB$4-SSSModel!$C$3+1,MAX(0,CB$4-$DZ40-$CA$4+1),1,MIN($DZ40,CB$4-$CA$4+1))),
     IF(SSSModel!$C$4="PV",AD40*$EA40*(1+SSSModel!$C$2),
     IF(SSSModel!$C$4="FCR",$EC40*SUM(OFFSET($AC40,0,MAX(CB$4-$AC$4-$DZ40+1,0),1,MIN($DZ40,CB$4-$AC$4+1))),0)))),
SUM($AC40:$BZ40)*
     IF(SSSModel!$C$4="RR",OFFSET(Profiles!$K$2,$Z40,MAX(Profiles!$C$2,AD$4-$W40)),
     IF(SSSModel!$C$4="ECC",$EA40*$EB40*IF(MAX(Escalation!$C$2,AD$4-$W40)&gt;$DZ40-1,0,OFFSET(Escalation!$K$2,$Y40,MAX(Escalation!$C$2,AD$4-$W40))),
     IF(SSSModel!$C$4="PV",IF(CB$4=$W40,$EA40*(1+SSSModel!$C$2),0),
     IF(SSSModel!$C$4="FCR",IF(AND(CB$4&gt;=$W40,OFFSET(Profiles!$K$2,$Z40,MAX(Profiles!$C$2,AD$4-$W40))&gt;0),$EC40,0),0))))))</f>
        <v>0</v>
      </c>
      <c r="CC40" s="135">
        <f ca="1">IF(OR($Z40=0,SSSModel!$C$4="CF"),AE40,
IF(LEFT($V40,3)="ON_",
     IF(SSSModel!$C$4="RR",SUMPRODUCT(OFFSET($AC40,0,0,1,$CB$2),OFFSET(Profiles!$K$28,($Z40-1)*(Profiles!$I$26+1)+CC$4-SSSModel!$C$3+1,0,1,$CB$2)),
     IF(SSSModel!$C$4="ECC",$EA40*$EB40*SUMPRODUCT(OFFSET($AC40,0,MAX(0,CC$4-$DZ40-$CA$4+1),1,MIN($DZ40,CC$4-$CA$4+1)),OFFSET(Escalation!$K$24,($Y40-1)*(Escalation!$I$22+1)+CC$4-SSSModel!$C$3+1,MAX(0,CC$4-$DZ40-$CA$4+1),1,MIN($DZ40,CC$4-$CA$4+1))),
     IF(SSSModel!$C$4="PV",AE40*$EA40*(1+SSSModel!$C$2),
     IF(SSSModel!$C$4="FCR",$EC40*SUM(OFFSET($AC40,0,MAX(CC$4-$AC$4-$DZ40+1,0),1,MIN($DZ40,CC$4-$AC$4+1))),0)))),
SUM($AC40:$BZ40)*
     IF(SSSModel!$C$4="RR",OFFSET(Profiles!$K$2,$Z40,MAX(Profiles!$C$2,AE$4-$W40)),
     IF(SSSModel!$C$4="ECC",$EA40*$EB40*IF(MAX(Escalation!$C$2,AE$4-$W40)&gt;$DZ40-1,0,OFFSET(Escalation!$K$2,$Y40,MAX(Escalation!$C$2,AE$4-$W40))),
     IF(SSSModel!$C$4="PV",IF(CC$4=$W40,$EA40*(1+SSSModel!$C$2),0),
     IF(SSSModel!$C$4="FCR",IF(AND(CC$4&gt;=$W40,OFFSET(Profiles!$K$2,$Z40,MAX(Profiles!$C$2,AE$4-$W40))&gt;0),$EC40,0),0))))))</f>
        <v>0</v>
      </c>
      <c r="CD40" s="135">
        <f ca="1">IF(OR($Z40=0,SSSModel!$C$4="CF"),AF40,
IF(LEFT($V40,3)="ON_",
     IF(SSSModel!$C$4="RR",SUMPRODUCT(OFFSET($AC40,0,0,1,$CB$2),OFFSET(Profiles!$K$28,($Z40-1)*(Profiles!$I$26+1)+CD$4-SSSModel!$C$3+1,0,1,$CB$2)),
     IF(SSSModel!$C$4="ECC",$EA40*$EB40*SUMPRODUCT(OFFSET($AC40,0,MAX(0,CD$4-$DZ40-$CA$4+1),1,MIN($DZ40,CD$4-$CA$4+1)),OFFSET(Escalation!$K$24,($Y40-1)*(Escalation!$I$22+1)+CD$4-SSSModel!$C$3+1,MAX(0,CD$4-$DZ40-$CA$4+1),1,MIN($DZ40,CD$4-$CA$4+1))),
     IF(SSSModel!$C$4="PV",AF40*$EA40*(1+SSSModel!$C$2),
     IF(SSSModel!$C$4="FCR",$EC40*SUM(OFFSET($AC40,0,MAX(CD$4-$AC$4-$DZ40+1,0),1,MIN($DZ40,CD$4-$AC$4+1))),0)))),
SUM($AC40:$BZ40)*
     IF(SSSModel!$C$4="RR",OFFSET(Profiles!$K$2,$Z40,MAX(Profiles!$C$2,AF$4-$W40)),
     IF(SSSModel!$C$4="ECC",$EA40*$EB40*IF(MAX(Escalation!$C$2,AF$4-$W40)&gt;$DZ40-1,0,OFFSET(Escalation!$K$2,$Y40,MAX(Escalation!$C$2,AF$4-$W40))),
     IF(SSSModel!$C$4="PV",IF(CD$4=$W40,$EA40*(1+SSSModel!$C$2),0),
     IF(SSSModel!$C$4="FCR",IF(AND(CD$4&gt;=$W40,OFFSET(Profiles!$K$2,$Z40,MAX(Profiles!$C$2,AF$4-$W40))&gt;0),$EC40,0),0))))))</f>
        <v>0</v>
      </c>
      <c r="CE40" s="135">
        <f ca="1">IF(OR($Z40=0,SSSModel!$C$4="CF"),AG40,
IF(LEFT($V40,3)="ON_",
     IF(SSSModel!$C$4="RR",SUMPRODUCT(OFFSET($AC40,0,0,1,$CB$2),OFFSET(Profiles!$K$28,($Z40-1)*(Profiles!$I$26+1)+CE$4-SSSModel!$C$3+1,0,1,$CB$2)),
     IF(SSSModel!$C$4="ECC",$EA40*$EB40*SUMPRODUCT(OFFSET($AC40,0,MAX(0,CE$4-$DZ40-$CA$4+1),1,MIN($DZ40,CE$4-$CA$4+1)),OFFSET(Escalation!$K$24,($Y40-1)*(Escalation!$I$22+1)+CE$4-SSSModel!$C$3+1,MAX(0,CE$4-$DZ40-$CA$4+1),1,MIN($DZ40,CE$4-$CA$4+1))),
     IF(SSSModel!$C$4="PV",AG40*$EA40*(1+SSSModel!$C$2),
     IF(SSSModel!$C$4="FCR",$EC40*SUM(OFFSET($AC40,0,MAX(CE$4-$AC$4-$DZ40+1,0),1,MIN($DZ40,CE$4-$AC$4+1))),0)))),
SUM($AC40:$BZ40)*
     IF(SSSModel!$C$4="RR",OFFSET(Profiles!$K$2,$Z40,MAX(Profiles!$C$2,AG$4-$W40)),
     IF(SSSModel!$C$4="ECC",$EA40*$EB40*IF(MAX(Escalation!$C$2,AG$4-$W40)&gt;$DZ40-1,0,OFFSET(Escalation!$K$2,$Y40,MAX(Escalation!$C$2,AG$4-$W40))),
     IF(SSSModel!$C$4="PV",IF(CE$4=$W40,$EA40*(1+SSSModel!$C$2),0),
     IF(SSSModel!$C$4="FCR",IF(AND(CE$4&gt;=$W40,OFFSET(Profiles!$K$2,$Z40,MAX(Profiles!$C$2,AG$4-$W40))&gt;0),$EC40,0),0))))))</f>
        <v>0</v>
      </c>
      <c r="CF40" s="135">
        <f ca="1">IF(OR($Z40=0,SSSModel!$C$4="CF"),AH40,
IF(LEFT($V40,3)="ON_",
     IF(SSSModel!$C$4="RR",SUMPRODUCT(OFFSET($AC40,0,0,1,$CB$2),OFFSET(Profiles!$K$28,($Z40-1)*(Profiles!$I$26+1)+CF$4-SSSModel!$C$3+1,0,1,$CB$2)),
     IF(SSSModel!$C$4="ECC",$EA40*$EB40*SUMPRODUCT(OFFSET($AC40,0,MAX(0,CF$4-$DZ40-$CA$4+1),1,MIN($DZ40,CF$4-$CA$4+1)),OFFSET(Escalation!$K$24,($Y40-1)*(Escalation!$I$22+1)+CF$4-SSSModel!$C$3+1,MAX(0,CF$4-$DZ40-$CA$4+1),1,MIN($DZ40,CF$4-$CA$4+1))),
     IF(SSSModel!$C$4="PV",AH40*$EA40*(1+SSSModel!$C$2),
     IF(SSSModel!$C$4="FCR",$EC40*SUM(OFFSET($AC40,0,MAX(CF$4-$AC$4-$DZ40+1,0),1,MIN($DZ40,CF$4-$AC$4+1))),0)))),
SUM($AC40:$BZ40)*
     IF(SSSModel!$C$4="RR",OFFSET(Profiles!$K$2,$Z40,MAX(Profiles!$C$2,AH$4-$W40)),
     IF(SSSModel!$C$4="ECC",$EA40*$EB40*IF(MAX(Escalation!$C$2,AH$4-$W40)&gt;$DZ40-1,0,OFFSET(Escalation!$K$2,$Y40,MAX(Escalation!$C$2,AH$4-$W40))),
     IF(SSSModel!$C$4="PV",IF(CF$4=$W40,$EA40*(1+SSSModel!$C$2),0),
     IF(SSSModel!$C$4="FCR",IF(AND(CF$4&gt;=$W40,OFFSET(Profiles!$K$2,$Z40,MAX(Profiles!$C$2,AH$4-$W40))&gt;0),$EC40,0),0))))))</f>
        <v>0</v>
      </c>
      <c r="CG40" s="135">
        <f ca="1">IF(OR($Z40=0,SSSModel!$C$4="CF"),AI40,
IF(LEFT($V40,3)="ON_",
     IF(SSSModel!$C$4="RR",SUMPRODUCT(OFFSET($AC40,0,0,1,$CB$2),OFFSET(Profiles!$K$28,($Z40-1)*(Profiles!$I$26+1)+CG$4-SSSModel!$C$3+1,0,1,$CB$2)),
     IF(SSSModel!$C$4="ECC",$EA40*$EB40*SUMPRODUCT(OFFSET($AC40,0,MAX(0,CG$4-$DZ40-$CA$4+1),1,MIN($DZ40,CG$4-$CA$4+1)),OFFSET(Escalation!$K$24,($Y40-1)*(Escalation!$I$22+1)+CG$4-SSSModel!$C$3+1,MAX(0,CG$4-$DZ40-$CA$4+1),1,MIN($DZ40,CG$4-$CA$4+1))),
     IF(SSSModel!$C$4="PV",AI40*$EA40*(1+SSSModel!$C$2),
     IF(SSSModel!$C$4="FCR",$EC40*SUM(OFFSET($AC40,0,MAX(CG$4-$AC$4-$DZ40+1,0),1,MIN($DZ40,CG$4-$AC$4+1))),0)))),
SUM($AC40:$BZ40)*
     IF(SSSModel!$C$4="RR",OFFSET(Profiles!$K$2,$Z40,MAX(Profiles!$C$2,AI$4-$W40)),
     IF(SSSModel!$C$4="ECC",$EA40*$EB40*IF(MAX(Escalation!$C$2,AI$4-$W40)&gt;$DZ40-1,0,OFFSET(Escalation!$K$2,$Y40,MAX(Escalation!$C$2,AI$4-$W40))),
     IF(SSSModel!$C$4="PV",IF(CG$4=$W40,$EA40*(1+SSSModel!$C$2),0),
     IF(SSSModel!$C$4="FCR",IF(AND(CG$4&gt;=$W40,OFFSET(Profiles!$K$2,$Z40,MAX(Profiles!$C$2,AI$4-$W40))&gt;0),$EC40,0),0))))))</f>
        <v>0</v>
      </c>
      <c r="CH40" s="135">
        <f ca="1">IF(OR($Z40=0,SSSModel!$C$4="CF"),AJ40,
IF(LEFT($V40,3)="ON_",
     IF(SSSModel!$C$4="RR",SUMPRODUCT(OFFSET($AC40,0,0,1,$CB$2),OFFSET(Profiles!$K$28,($Z40-1)*(Profiles!$I$26+1)+CH$4-SSSModel!$C$3+1,0,1,$CB$2)),
     IF(SSSModel!$C$4="ECC",$EA40*$EB40*SUMPRODUCT(OFFSET($AC40,0,MAX(0,CH$4-$DZ40-$CA$4+1),1,MIN($DZ40,CH$4-$CA$4+1)),OFFSET(Escalation!$K$24,($Y40-1)*(Escalation!$I$22+1)+CH$4-SSSModel!$C$3+1,MAX(0,CH$4-$DZ40-$CA$4+1),1,MIN($DZ40,CH$4-$CA$4+1))),
     IF(SSSModel!$C$4="PV",AJ40*$EA40*(1+SSSModel!$C$2),
     IF(SSSModel!$C$4="FCR",$EC40*SUM(OFFSET($AC40,0,MAX(CH$4-$AC$4-$DZ40+1,0),1,MIN($DZ40,CH$4-$AC$4+1))),0)))),
SUM($AC40:$BZ40)*
     IF(SSSModel!$C$4="RR",OFFSET(Profiles!$K$2,$Z40,MAX(Profiles!$C$2,AJ$4-$W40)),
     IF(SSSModel!$C$4="ECC",$EA40*$EB40*IF(MAX(Escalation!$C$2,AJ$4-$W40)&gt;$DZ40-1,0,OFFSET(Escalation!$K$2,$Y40,MAX(Escalation!$C$2,AJ$4-$W40))),
     IF(SSSModel!$C$4="PV",IF(CH$4=$W40,$EA40*(1+SSSModel!$C$2),0),
     IF(SSSModel!$C$4="FCR",IF(AND(CH$4&gt;=$W40,OFFSET(Profiles!$K$2,$Z40,MAX(Profiles!$C$2,AJ$4-$W40))&gt;0),$EC40,0),0))))))</f>
        <v>0</v>
      </c>
      <c r="CI40" s="135">
        <f ca="1">IF(OR($Z40=0,SSSModel!$C$4="CF"),AK40,
IF(LEFT($V40,3)="ON_",
     IF(SSSModel!$C$4="RR",SUMPRODUCT(OFFSET($AC40,0,0,1,$CB$2),OFFSET(Profiles!$K$28,($Z40-1)*(Profiles!$I$26+1)+CI$4-SSSModel!$C$3+1,0,1,$CB$2)),
     IF(SSSModel!$C$4="ECC",$EA40*$EB40*SUMPRODUCT(OFFSET($AC40,0,MAX(0,CI$4-$DZ40-$CA$4+1),1,MIN($DZ40,CI$4-$CA$4+1)),OFFSET(Escalation!$K$24,($Y40-1)*(Escalation!$I$22+1)+CI$4-SSSModel!$C$3+1,MAX(0,CI$4-$DZ40-$CA$4+1),1,MIN($DZ40,CI$4-$CA$4+1))),
     IF(SSSModel!$C$4="PV",AK40*$EA40*(1+SSSModel!$C$2),
     IF(SSSModel!$C$4="FCR",$EC40*SUM(OFFSET($AC40,0,MAX(CI$4-$AC$4-$DZ40+1,0),1,MIN($DZ40,CI$4-$AC$4+1))),0)))),
SUM($AC40:$BZ40)*
     IF(SSSModel!$C$4="RR",OFFSET(Profiles!$K$2,$Z40,MAX(Profiles!$C$2,AK$4-$W40)),
     IF(SSSModel!$C$4="ECC",$EA40*$EB40*IF(MAX(Escalation!$C$2,AK$4-$W40)&gt;$DZ40-1,0,OFFSET(Escalation!$K$2,$Y40,MAX(Escalation!$C$2,AK$4-$W40))),
     IF(SSSModel!$C$4="PV",IF(CI$4=$W40,$EA40*(1+SSSModel!$C$2),0),
     IF(SSSModel!$C$4="FCR",IF(AND(CI$4&gt;=$W40,OFFSET(Profiles!$K$2,$Z40,MAX(Profiles!$C$2,AK$4-$W40))&gt;0),$EC40,0),0))))))</f>
        <v>0</v>
      </c>
      <c r="CJ40" s="135">
        <f ca="1">IF(OR($Z40=0,SSSModel!$C$4="CF"),AL40,
IF(LEFT($V40,3)="ON_",
     IF(SSSModel!$C$4="RR",SUMPRODUCT(OFFSET($AC40,0,0,1,$CB$2),OFFSET(Profiles!$K$28,($Z40-1)*(Profiles!$I$26+1)+CJ$4-SSSModel!$C$3+1,0,1,$CB$2)),
     IF(SSSModel!$C$4="ECC",$EA40*$EB40*SUMPRODUCT(OFFSET($AC40,0,MAX(0,CJ$4-$DZ40-$CA$4+1),1,MIN($DZ40,CJ$4-$CA$4+1)),OFFSET(Escalation!$K$24,($Y40-1)*(Escalation!$I$22+1)+CJ$4-SSSModel!$C$3+1,MAX(0,CJ$4-$DZ40-$CA$4+1),1,MIN($DZ40,CJ$4-$CA$4+1))),
     IF(SSSModel!$C$4="PV",AL40*$EA40*(1+SSSModel!$C$2),
     IF(SSSModel!$C$4="FCR",$EC40*SUM(OFFSET($AC40,0,MAX(CJ$4-$AC$4-$DZ40+1,0),1,MIN($DZ40,CJ$4-$AC$4+1))),0)))),
SUM($AC40:$BZ40)*
     IF(SSSModel!$C$4="RR",OFFSET(Profiles!$K$2,$Z40,MAX(Profiles!$C$2,AL$4-$W40)),
     IF(SSSModel!$C$4="ECC",$EA40*$EB40*IF(MAX(Escalation!$C$2,AL$4-$W40)&gt;$DZ40-1,0,OFFSET(Escalation!$K$2,$Y40,MAX(Escalation!$C$2,AL$4-$W40))),
     IF(SSSModel!$C$4="PV",IF(CJ$4=$W40,$EA40*(1+SSSModel!$C$2),0),
     IF(SSSModel!$C$4="FCR",IF(AND(CJ$4&gt;=$W40,OFFSET(Profiles!$K$2,$Z40,MAX(Profiles!$C$2,AL$4-$W40))&gt;0),$EC40,0),0))))))</f>
        <v>0</v>
      </c>
      <c r="CK40" s="135">
        <f ca="1">IF(OR($Z40=0,SSSModel!$C$4="CF"),AM40,
IF(LEFT($V40,3)="ON_",
     IF(SSSModel!$C$4="RR",SUMPRODUCT(OFFSET($AC40,0,0,1,$CB$2),OFFSET(Profiles!$K$28,($Z40-1)*(Profiles!$I$26+1)+CK$4-SSSModel!$C$3+1,0,1,$CB$2)),
     IF(SSSModel!$C$4="ECC",$EA40*$EB40*SUMPRODUCT(OFFSET($AC40,0,MAX(0,CK$4-$DZ40-$CA$4+1),1,MIN($DZ40,CK$4-$CA$4+1)),OFFSET(Escalation!$K$24,($Y40-1)*(Escalation!$I$22+1)+CK$4-SSSModel!$C$3+1,MAX(0,CK$4-$DZ40-$CA$4+1),1,MIN($DZ40,CK$4-$CA$4+1))),
     IF(SSSModel!$C$4="PV",AM40*$EA40*(1+SSSModel!$C$2),
     IF(SSSModel!$C$4="FCR",$EC40*SUM(OFFSET($AC40,0,MAX(CK$4-$AC$4-$DZ40+1,0),1,MIN($DZ40,CK$4-$AC$4+1))),0)))),
SUM($AC40:$BZ40)*
     IF(SSSModel!$C$4="RR",OFFSET(Profiles!$K$2,$Z40,MAX(Profiles!$C$2,AM$4-$W40)),
     IF(SSSModel!$C$4="ECC",$EA40*$EB40*IF(MAX(Escalation!$C$2,AM$4-$W40)&gt;$DZ40-1,0,OFFSET(Escalation!$K$2,$Y40,MAX(Escalation!$C$2,AM$4-$W40))),
     IF(SSSModel!$C$4="PV",IF(CK$4=$W40,$EA40*(1+SSSModel!$C$2),0),
     IF(SSSModel!$C$4="FCR",IF(AND(CK$4&gt;=$W40,OFFSET(Profiles!$K$2,$Z40,MAX(Profiles!$C$2,AM$4-$W40))&gt;0),$EC40,0),0))))))</f>
        <v>0</v>
      </c>
      <c r="CL40" s="135">
        <f ca="1">IF(OR($Z40=0,SSSModel!$C$4="CF"),AN40,
IF(LEFT($V40,3)="ON_",
     IF(SSSModel!$C$4="RR",SUMPRODUCT(OFFSET($AC40,0,0,1,$CB$2),OFFSET(Profiles!$K$28,($Z40-1)*(Profiles!$I$26+1)+CL$4-SSSModel!$C$3+1,0,1,$CB$2)),
     IF(SSSModel!$C$4="ECC",$EA40*$EB40*SUMPRODUCT(OFFSET($AC40,0,MAX(0,CL$4-$DZ40-$CA$4+1),1,MIN($DZ40,CL$4-$CA$4+1)),OFFSET(Escalation!$K$24,($Y40-1)*(Escalation!$I$22+1)+CL$4-SSSModel!$C$3+1,MAX(0,CL$4-$DZ40-$CA$4+1),1,MIN($DZ40,CL$4-$CA$4+1))),
     IF(SSSModel!$C$4="PV",AN40*$EA40*(1+SSSModel!$C$2),
     IF(SSSModel!$C$4="FCR",$EC40*SUM(OFFSET($AC40,0,MAX(CL$4-$AC$4-$DZ40+1,0),1,MIN($DZ40,CL$4-$AC$4+1))),0)))),
SUM($AC40:$BZ40)*
     IF(SSSModel!$C$4="RR",OFFSET(Profiles!$K$2,$Z40,MAX(Profiles!$C$2,AN$4-$W40)),
     IF(SSSModel!$C$4="ECC",$EA40*$EB40*IF(MAX(Escalation!$C$2,AN$4-$W40)&gt;$DZ40-1,0,OFFSET(Escalation!$K$2,$Y40,MAX(Escalation!$C$2,AN$4-$W40))),
     IF(SSSModel!$C$4="PV",IF(CL$4=$W40,$EA40*(1+SSSModel!$C$2),0),
     IF(SSSModel!$C$4="FCR",IF(AND(CL$4&gt;=$W40,OFFSET(Profiles!$K$2,$Z40,MAX(Profiles!$C$2,AN$4-$W40))&gt;0),$EC40,0),0))))))</f>
        <v>0</v>
      </c>
      <c r="CM40" s="135">
        <f ca="1">IF(OR($Z40=0,SSSModel!$C$4="CF"),AO40,
IF(LEFT($V40,3)="ON_",
     IF(SSSModel!$C$4="RR",SUMPRODUCT(OFFSET($AC40,0,0,1,$CB$2),OFFSET(Profiles!$K$28,($Z40-1)*(Profiles!$I$26+1)+CM$4-SSSModel!$C$3+1,0,1,$CB$2)),
     IF(SSSModel!$C$4="ECC",$EA40*$EB40*SUMPRODUCT(OFFSET($AC40,0,MAX(0,CM$4-$DZ40-$CA$4+1),1,MIN($DZ40,CM$4-$CA$4+1)),OFFSET(Escalation!$K$24,($Y40-1)*(Escalation!$I$22+1)+CM$4-SSSModel!$C$3+1,MAX(0,CM$4-$DZ40-$CA$4+1),1,MIN($DZ40,CM$4-$CA$4+1))),
     IF(SSSModel!$C$4="PV",AO40*$EA40*(1+SSSModel!$C$2),
     IF(SSSModel!$C$4="FCR",$EC40*SUM(OFFSET($AC40,0,MAX(CM$4-$AC$4-$DZ40+1,0),1,MIN($DZ40,CM$4-$AC$4+1))),0)))),
SUM($AC40:$BZ40)*
     IF(SSSModel!$C$4="RR",OFFSET(Profiles!$K$2,$Z40,MAX(Profiles!$C$2,AO$4-$W40)),
     IF(SSSModel!$C$4="ECC",$EA40*$EB40*IF(MAX(Escalation!$C$2,AO$4-$W40)&gt;$DZ40-1,0,OFFSET(Escalation!$K$2,$Y40,MAX(Escalation!$C$2,AO$4-$W40))),
     IF(SSSModel!$C$4="PV",IF(CM$4=$W40,$EA40*(1+SSSModel!$C$2),0),
     IF(SSSModel!$C$4="FCR",IF(AND(CM$4&gt;=$W40,OFFSET(Profiles!$K$2,$Z40,MAX(Profiles!$C$2,AO$4-$W40))&gt;0),$EC40,0),0))))))</f>
        <v>0</v>
      </c>
      <c r="CN40" s="135">
        <f ca="1">IF(OR($Z40=0,SSSModel!$C$4="CF"),AP40,
IF(LEFT($V40,3)="ON_",
     IF(SSSModel!$C$4="RR",SUMPRODUCT(OFFSET($AC40,0,0,1,$CB$2),OFFSET(Profiles!$K$28,($Z40-1)*(Profiles!$I$26+1)+CN$4-SSSModel!$C$3+1,0,1,$CB$2)),
     IF(SSSModel!$C$4="ECC",$EA40*$EB40*SUMPRODUCT(OFFSET($AC40,0,MAX(0,CN$4-$DZ40-$CA$4+1),1,MIN($DZ40,CN$4-$CA$4+1)),OFFSET(Escalation!$K$24,($Y40-1)*(Escalation!$I$22+1)+CN$4-SSSModel!$C$3+1,MAX(0,CN$4-$DZ40-$CA$4+1),1,MIN($DZ40,CN$4-$CA$4+1))),
     IF(SSSModel!$C$4="PV",AP40*$EA40*(1+SSSModel!$C$2),
     IF(SSSModel!$C$4="FCR",$EC40*SUM(OFFSET($AC40,0,MAX(CN$4-$AC$4-$DZ40+1,0),1,MIN($DZ40,CN$4-$AC$4+1))),0)))),
SUM($AC40:$BZ40)*
     IF(SSSModel!$C$4="RR",OFFSET(Profiles!$K$2,$Z40,MAX(Profiles!$C$2,AP$4-$W40)),
     IF(SSSModel!$C$4="ECC",$EA40*$EB40*IF(MAX(Escalation!$C$2,AP$4-$W40)&gt;$DZ40-1,0,OFFSET(Escalation!$K$2,$Y40,MAX(Escalation!$C$2,AP$4-$W40))),
     IF(SSSModel!$C$4="PV",IF(CN$4=$W40,$EA40*(1+SSSModel!$C$2),0),
     IF(SSSModel!$C$4="FCR",IF(AND(CN$4&gt;=$W40,OFFSET(Profiles!$K$2,$Z40,MAX(Profiles!$C$2,AP$4-$W40))&gt;0),$EC40,0),0))))))</f>
        <v>0</v>
      </c>
      <c r="CO40" s="135">
        <f ca="1">IF(OR($Z40=0,SSSModel!$C$4="CF"),AQ40,
IF(LEFT($V40,3)="ON_",
     IF(SSSModel!$C$4="RR",SUMPRODUCT(OFFSET($AC40,0,0,1,$CB$2),OFFSET(Profiles!$K$28,($Z40-1)*(Profiles!$I$26+1)+CO$4-SSSModel!$C$3+1,0,1,$CB$2)),
     IF(SSSModel!$C$4="ECC",$EA40*$EB40*SUMPRODUCT(OFFSET($AC40,0,MAX(0,CO$4-$DZ40-$CA$4+1),1,MIN($DZ40,CO$4-$CA$4+1)),OFFSET(Escalation!$K$24,($Y40-1)*(Escalation!$I$22+1)+CO$4-SSSModel!$C$3+1,MAX(0,CO$4-$DZ40-$CA$4+1),1,MIN($DZ40,CO$4-$CA$4+1))),
     IF(SSSModel!$C$4="PV",AQ40*$EA40*(1+SSSModel!$C$2),
     IF(SSSModel!$C$4="FCR",$EC40*SUM(OFFSET($AC40,0,MAX(CO$4-$AC$4-$DZ40+1,0),1,MIN($DZ40,CO$4-$AC$4+1))),0)))),
SUM($AC40:$BZ40)*
     IF(SSSModel!$C$4="RR",OFFSET(Profiles!$K$2,$Z40,MAX(Profiles!$C$2,AQ$4-$W40)),
     IF(SSSModel!$C$4="ECC",$EA40*$EB40*IF(MAX(Escalation!$C$2,AQ$4-$W40)&gt;$DZ40-1,0,OFFSET(Escalation!$K$2,$Y40,MAX(Escalation!$C$2,AQ$4-$W40))),
     IF(SSSModel!$C$4="PV",IF(CO$4=$W40,$EA40*(1+SSSModel!$C$2),0),
     IF(SSSModel!$C$4="FCR",IF(AND(CO$4&gt;=$W40,OFFSET(Profiles!$K$2,$Z40,MAX(Profiles!$C$2,AQ$4-$W40))&gt;0),$EC40,0),0))))))</f>
        <v>0</v>
      </c>
      <c r="CP40" s="135">
        <f ca="1">IF(OR($Z40=0,SSSModel!$C$4="CF"),AR40,
IF(LEFT($V40,3)="ON_",
     IF(SSSModel!$C$4="RR",SUMPRODUCT(OFFSET($AC40,0,0,1,$CB$2),OFFSET(Profiles!$K$28,($Z40-1)*(Profiles!$I$26+1)+CP$4-SSSModel!$C$3+1,0,1,$CB$2)),
     IF(SSSModel!$C$4="ECC",$EA40*$EB40*SUMPRODUCT(OFFSET($AC40,0,MAX(0,CP$4-$DZ40-$CA$4+1),1,MIN($DZ40,CP$4-$CA$4+1)),OFFSET(Escalation!$K$24,($Y40-1)*(Escalation!$I$22+1)+CP$4-SSSModel!$C$3+1,MAX(0,CP$4-$DZ40-$CA$4+1),1,MIN($DZ40,CP$4-$CA$4+1))),
     IF(SSSModel!$C$4="PV",AR40*$EA40*(1+SSSModel!$C$2),
     IF(SSSModel!$C$4="FCR",$EC40*SUM(OFFSET($AC40,0,MAX(CP$4-$AC$4-$DZ40+1,0),1,MIN($DZ40,CP$4-$AC$4+1))),0)))),
SUM($AC40:$BZ40)*
     IF(SSSModel!$C$4="RR",OFFSET(Profiles!$K$2,$Z40,MAX(Profiles!$C$2,AR$4-$W40)),
     IF(SSSModel!$C$4="ECC",$EA40*$EB40*IF(MAX(Escalation!$C$2,AR$4-$W40)&gt;$DZ40-1,0,OFFSET(Escalation!$K$2,$Y40,MAX(Escalation!$C$2,AR$4-$W40))),
     IF(SSSModel!$C$4="PV",IF(CP$4=$W40,$EA40*(1+SSSModel!$C$2),0),
     IF(SSSModel!$C$4="FCR",IF(AND(CP$4&gt;=$W40,OFFSET(Profiles!$K$2,$Z40,MAX(Profiles!$C$2,AR$4-$W40))&gt;0),$EC40,0),0))))))</f>
        <v>0</v>
      </c>
      <c r="CQ40" s="135">
        <f ca="1">IF(OR($Z40=0,SSSModel!$C$4="CF"),AS40,
IF(LEFT($V40,3)="ON_",
     IF(SSSModel!$C$4="RR",SUMPRODUCT(OFFSET($AC40,0,0,1,$CB$2),OFFSET(Profiles!$K$28,($Z40-1)*(Profiles!$I$26+1)+CQ$4-SSSModel!$C$3+1,0,1,$CB$2)),
     IF(SSSModel!$C$4="ECC",$EA40*$EB40*SUMPRODUCT(OFFSET($AC40,0,MAX(0,CQ$4-$DZ40-$CA$4+1),1,MIN($DZ40,CQ$4-$CA$4+1)),OFFSET(Escalation!$K$24,($Y40-1)*(Escalation!$I$22+1)+CQ$4-SSSModel!$C$3+1,MAX(0,CQ$4-$DZ40-$CA$4+1),1,MIN($DZ40,CQ$4-$CA$4+1))),
     IF(SSSModel!$C$4="PV",AS40*$EA40*(1+SSSModel!$C$2),
     IF(SSSModel!$C$4="FCR",$EC40*SUM(OFFSET($AC40,0,MAX(CQ$4-$AC$4-$DZ40+1,0),1,MIN($DZ40,CQ$4-$AC$4+1))),0)))),
SUM($AC40:$BZ40)*
     IF(SSSModel!$C$4="RR",OFFSET(Profiles!$K$2,$Z40,MAX(Profiles!$C$2,AS$4-$W40)),
     IF(SSSModel!$C$4="ECC",$EA40*$EB40*IF(MAX(Escalation!$C$2,AS$4-$W40)&gt;$DZ40-1,0,OFFSET(Escalation!$K$2,$Y40,MAX(Escalation!$C$2,AS$4-$W40))),
     IF(SSSModel!$C$4="PV",IF(CQ$4=$W40,$EA40*(1+SSSModel!$C$2),0),
     IF(SSSModel!$C$4="FCR",IF(AND(CQ$4&gt;=$W40,OFFSET(Profiles!$K$2,$Z40,MAX(Profiles!$C$2,AS$4-$W40))&gt;0),$EC40,0),0))))))</f>
        <v>0</v>
      </c>
      <c r="CR40" s="135">
        <f ca="1">IF(OR($Z40=0,SSSModel!$C$4="CF"),AT40,
IF(LEFT($V40,3)="ON_",
     IF(SSSModel!$C$4="RR",SUMPRODUCT(OFFSET($AC40,0,0,1,$CB$2),OFFSET(Profiles!$K$28,($Z40-1)*(Profiles!$I$26+1)+CR$4-SSSModel!$C$3+1,0,1,$CB$2)),
     IF(SSSModel!$C$4="ECC",$EA40*$EB40*SUMPRODUCT(OFFSET($AC40,0,MAX(0,CR$4-$DZ40-$CA$4+1),1,MIN($DZ40,CR$4-$CA$4+1)),OFFSET(Escalation!$K$24,($Y40-1)*(Escalation!$I$22+1)+CR$4-SSSModel!$C$3+1,MAX(0,CR$4-$DZ40-$CA$4+1),1,MIN($DZ40,CR$4-$CA$4+1))),
     IF(SSSModel!$C$4="PV",AT40*$EA40*(1+SSSModel!$C$2),
     IF(SSSModel!$C$4="FCR",$EC40*SUM(OFFSET($AC40,0,MAX(CR$4-$AC$4-$DZ40+1,0),1,MIN($DZ40,CR$4-$AC$4+1))),0)))),
SUM($AC40:$BZ40)*
     IF(SSSModel!$C$4="RR",OFFSET(Profiles!$K$2,$Z40,MAX(Profiles!$C$2,AT$4-$W40)),
     IF(SSSModel!$C$4="ECC",$EA40*$EB40*IF(MAX(Escalation!$C$2,AT$4-$W40)&gt;$DZ40-1,0,OFFSET(Escalation!$K$2,$Y40,MAX(Escalation!$C$2,AT$4-$W40))),
     IF(SSSModel!$C$4="PV",IF(CR$4=$W40,$EA40*(1+SSSModel!$C$2),0),
     IF(SSSModel!$C$4="FCR",IF(AND(CR$4&gt;=$W40,OFFSET(Profiles!$K$2,$Z40,MAX(Profiles!$C$2,AT$4-$W40))&gt;0),$EC40,0),0))))))</f>
        <v>0</v>
      </c>
      <c r="CS40" s="135">
        <f ca="1">IF(OR($Z40=0,SSSModel!$C$4="CF"),AU40,
IF(LEFT($V40,3)="ON_",
     IF(SSSModel!$C$4="RR",SUMPRODUCT(OFFSET($AC40,0,0,1,$CB$2),OFFSET(Profiles!$K$28,($Z40-1)*(Profiles!$I$26+1)+CS$4-SSSModel!$C$3+1,0,1,$CB$2)),
     IF(SSSModel!$C$4="ECC",$EA40*$EB40*SUMPRODUCT(OFFSET($AC40,0,MAX(0,CS$4-$DZ40-$CA$4+1),1,MIN($DZ40,CS$4-$CA$4+1)),OFFSET(Escalation!$K$24,($Y40-1)*(Escalation!$I$22+1)+CS$4-SSSModel!$C$3+1,MAX(0,CS$4-$DZ40-$CA$4+1),1,MIN($DZ40,CS$4-$CA$4+1))),
     IF(SSSModel!$C$4="PV",AU40*$EA40*(1+SSSModel!$C$2),
     IF(SSSModel!$C$4="FCR",$EC40*SUM(OFFSET($AC40,0,MAX(CS$4-$AC$4-$DZ40+1,0),1,MIN($DZ40,CS$4-$AC$4+1))),0)))),
SUM($AC40:$BZ40)*
     IF(SSSModel!$C$4="RR",OFFSET(Profiles!$K$2,$Z40,MAX(Profiles!$C$2,AU$4-$W40)),
     IF(SSSModel!$C$4="ECC",$EA40*$EB40*IF(MAX(Escalation!$C$2,AU$4-$W40)&gt;$DZ40-1,0,OFFSET(Escalation!$K$2,$Y40,MAX(Escalation!$C$2,AU$4-$W40))),
     IF(SSSModel!$C$4="PV",IF(CS$4=$W40,$EA40*(1+SSSModel!$C$2),0),
     IF(SSSModel!$C$4="FCR",IF(AND(CS$4&gt;=$W40,OFFSET(Profiles!$K$2,$Z40,MAX(Profiles!$C$2,AU$4-$W40))&gt;0),$EC40,0),0))))))</f>
        <v>0</v>
      </c>
      <c r="CT40" s="135">
        <f ca="1">IF(OR($Z40=0,SSSModel!$C$4="CF"),AV40,
IF(LEFT($V40,3)="ON_",
     IF(SSSModel!$C$4="RR",SUMPRODUCT(OFFSET($AC40,0,0,1,$CB$2),OFFSET(Profiles!$K$28,($Z40-1)*(Profiles!$I$26+1)+CT$4-SSSModel!$C$3+1,0,1,$CB$2)),
     IF(SSSModel!$C$4="ECC",$EA40*$EB40*SUMPRODUCT(OFFSET($AC40,0,MAX(0,CT$4-$DZ40-$CA$4+1),1,MIN($DZ40,CT$4-$CA$4+1)),OFFSET(Escalation!$K$24,($Y40-1)*(Escalation!$I$22+1)+CT$4-SSSModel!$C$3+1,MAX(0,CT$4-$DZ40-$CA$4+1),1,MIN($DZ40,CT$4-$CA$4+1))),
     IF(SSSModel!$C$4="PV",AV40*$EA40*(1+SSSModel!$C$2),
     IF(SSSModel!$C$4="FCR",$EC40*SUM(OFFSET($AC40,0,MAX(CT$4-$AC$4-$DZ40+1,0),1,MIN($DZ40,CT$4-$AC$4+1))),0)))),
SUM($AC40:$BZ40)*
     IF(SSSModel!$C$4="RR",OFFSET(Profiles!$K$2,$Z40,MAX(Profiles!$C$2,AV$4-$W40)),
     IF(SSSModel!$C$4="ECC",$EA40*$EB40*IF(MAX(Escalation!$C$2,AV$4-$W40)&gt;$DZ40-1,0,OFFSET(Escalation!$K$2,$Y40,MAX(Escalation!$C$2,AV$4-$W40))),
     IF(SSSModel!$C$4="PV",IF(CT$4=$W40,$EA40*(1+SSSModel!$C$2),0),
     IF(SSSModel!$C$4="FCR",IF(AND(CT$4&gt;=$W40,OFFSET(Profiles!$K$2,$Z40,MAX(Profiles!$C$2,AV$4-$W40))&gt;0),$EC40,0),0))))))</f>
        <v>0</v>
      </c>
      <c r="CU40" s="135">
        <f ca="1">IF(OR($Z40=0,SSSModel!$C$4="CF"),AW40,
IF(LEFT($V40,3)="ON_",
     IF(SSSModel!$C$4="RR",SUMPRODUCT(OFFSET($AC40,0,0,1,$CB$2),OFFSET(Profiles!$K$28,($Z40-1)*(Profiles!$I$26+1)+CU$4-SSSModel!$C$3+1,0,1,$CB$2)),
     IF(SSSModel!$C$4="ECC",$EA40*$EB40*SUMPRODUCT(OFFSET($AC40,0,MAX(0,CU$4-$DZ40-$CA$4+1),1,MIN($DZ40,CU$4-$CA$4+1)),OFFSET(Escalation!$K$24,($Y40-1)*(Escalation!$I$22+1)+CU$4-SSSModel!$C$3+1,MAX(0,CU$4-$DZ40-$CA$4+1),1,MIN($DZ40,CU$4-$CA$4+1))),
     IF(SSSModel!$C$4="PV",AW40*$EA40*(1+SSSModel!$C$2),
     IF(SSSModel!$C$4="FCR",$EC40*SUM(OFFSET($AC40,0,MAX(CU$4-$AC$4-$DZ40+1,0),1,MIN($DZ40,CU$4-$AC$4+1))),0)))),
SUM($AC40:$BZ40)*
     IF(SSSModel!$C$4="RR",OFFSET(Profiles!$K$2,$Z40,MAX(Profiles!$C$2,AW$4-$W40)),
     IF(SSSModel!$C$4="ECC",$EA40*$EB40*IF(MAX(Escalation!$C$2,AW$4-$W40)&gt;$DZ40-1,0,OFFSET(Escalation!$K$2,$Y40,MAX(Escalation!$C$2,AW$4-$W40))),
     IF(SSSModel!$C$4="PV",IF(CU$4=$W40,$EA40*(1+SSSModel!$C$2),0),
     IF(SSSModel!$C$4="FCR",IF(AND(CU$4&gt;=$W40,OFFSET(Profiles!$K$2,$Z40,MAX(Profiles!$C$2,AW$4-$W40))&gt;0),$EC40,0),0))))))</f>
        <v>0</v>
      </c>
      <c r="CV40" s="135">
        <f ca="1">IF(OR($Z40=0,SSSModel!$C$4="CF"),AX40,
IF(LEFT($V40,3)="ON_",
     IF(SSSModel!$C$4="RR",SUMPRODUCT(OFFSET($AC40,0,0,1,$CB$2),OFFSET(Profiles!$K$28,($Z40-1)*(Profiles!$I$26+1)+CV$4-SSSModel!$C$3+1,0,1,$CB$2)),
     IF(SSSModel!$C$4="ECC",$EA40*$EB40*SUMPRODUCT(OFFSET($AC40,0,MAX(0,CV$4-$DZ40-$CA$4+1),1,MIN($DZ40,CV$4-$CA$4+1)),OFFSET(Escalation!$K$24,($Y40-1)*(Escalation!$I$22+1)+CV$4-SSSModel!$C$3+1,MAX(0,CV$4-$DZ40-$CA$4+1),1,MIN($DZ40,CV$4-$CA$4+1))),
     IF(SSSModel!$C$4="PV",AX40*$EA40*(1+SSSModel!$C$2),
     IF(SSSModel!$C$4="FCR",$EC40*SUM(OFFSET($AC40,0,MAX(CV$4-$AC$4-$DZ40+1,0),1,MIN($DZ40,CV$4-$AC$4+1))),0)))),
SUM($AC40:$BZ40)*
     IF(SSSModel!$C$4="RR",OFFSET(Profiles!$K$2,$Z40,MAX(Profiles!$C$2,AX$4-$W40)),
     IF(SSSModel!$C$4="ECC",$EA40*$EB40*IF(MAX(Escalation!$C$2,AX$4-$W40)&gt;$DZ40-1,0,OFFSET(Escalation!$K$2,$Y40,MAX(Escalation!$C$2,AX$4-$W40))),
     IF(SSSModel!$C$4="PV",IF(CV$4=$W40,$EA40*(1+SSSModel!$C$2),0),
     IF(SSSModel!$C$4="FCR",IF(AND(CV$4&gt;=$W40,OFFSET(Profiles!$K$2,$Z40,MAX(Profiles!$C$2,AX$4-$W40))&gt;0),$EC40,0),0))))))</f>
        <v>0</v>
      </c>
      <c r="CW40" s="135">
        <f ca="1">IF(OR($Z40=0,SSSModel!$C$4="CF"),AY40,
IF(LEFT($V40,3)="ON_",
     IF(SSSModel!$C$4="RR",SUMPRODUCT(OFFSET($AC40,0,0,1,$CB$2),OFFSET(Profiles!$K$28,($Z40-1)*(Profiles!$I$26+1)+CW$4-SSSModel!$C$3+1,0,1,$CB$2)),
     IF(SSSModel!$C$4="ECC",$EA40*$EB40*SUMPRODUCT(OFFSET($AC40,0,MAX(0,CW$4-$DZ40-$CA$4+1),1,MIN($DZ40,CW$4-$CA$4+1)),OFFSET(Escalation!$K$24,($Y40-1)*(Escalation!$I$22+1)+CW$4-SSSModel!$C$3+1,MAX(0,CW$4-$DZ40-$CA$4+1),1,MIN($DZ40,CW$4-$CA$4+1))),
     IF(SSSModel!$C$4="PV",AY40*$EA40*(1+SSSModel!$C$2),
     IF(SSSModel!$C$4="FCR",$EC40*SUM(OFFSET($AC40,0,MAX(CW$4-$AC$4-$DZ40+1,0),1,MIN($DZ40,CW$4-$AC$4+1))),0)))),
SUM($AC40:$BZ40)*
     IF(SSSModel!$C$4="RR",OFFSET(Profiles!$K$2,$Z40,MAX(Profiles!$C$2,AY$4-$W40)),
     IF(SSSModel!$C$4="ECC",$EA40*$EB40*IF(MAX(Escalation!$C$2,AY$4-$W40)&gt;$DZ40-1,0,OFFSET(Escalation!$K$2,$Y40,MAX(Escalation!$C$2,AY$4-$W40))),
     IF(SSSModel!$C$4="PV",IF(CW$4=$W40,$EA40*(1+SSSModel!$C$2),0),
     IF(SSSModel!$C$4="FCR",IF(AND(CW$4&gt;=$W40,OFFSET(Profiles!$K$2,$Z40,MAX(Profiles!$C$2,AY$4-$W40))&gt;0),$EC40,0),0))))))</f>
        <v>0</v>
      </c>
      <c r="CX40" s="135">
        <f ca="1">IF(OR($Z40=0,SSSModel!$C$4="CF"),AZ40,
IF(LEFT($V40,3)="ON_",
     IF(SSSModel!$C$4="RR",SUMPRODUCT(OFFSET($AC40,0,0,1,$CB$2),OFFSET(Profiles!$K$28,($Z40-1)*(Profiles!$I$26+1)+CX$4-SSSModel!$C$3+1,0,1,$CB$2)),
     IF(SSSModel!$C$4="ECC",$EA40*$EB40*SUMPRODUCT(OFFSET($AC40,0,MAX(0,CX$4-$DZ40-$CA$4+1),1,MIN($DZ40,CX$4-$CA$4+1)),OFFSET(Escalation!$K$24,($Y40-1)*(Escalation!$I$22+1)+CX$4-SSSModel!$C$3+1,MAX(0,CX$4-$DZ40-$CA$4+1),1,MIN($DZ40,CX$4-$CA$4+1))),
     IF(SSSModel!$C$4="PV",AZ40*$EA40*(1+SSSModel!$C$2),
     IF(SSSModel!$C$4="FCR",$EC40*SUM(OFFSET($AC40,0,MAX(CX$4-$AC$4-$DZ40+1,0),1,MIN($DZ40,CX$4-$AC$4+1))),0)))),
SUM($AC40:$BZ40)*
     IF(SSSModel!$C$4="RR",OFFSET(Profiles!$K$2,$Z40,MAX(Profiles!$C$2,AZ$4-$W40)),
     IF(SSSModel!$C$4="ECC",$EA40*$EB40*IF(MAX(Escalation!$C$2,AZ$4-$W40)&gt;$DZ40-1,0,OFFSET(Escalation!$K$2,$Y40,MAX(Escalation!$C$2,AZ$4-$W40))),
     IF(SSSModel!$C$4="PV",IF(CX$4=$W40,$EA40*(1+SSSModel!$C$2),0),
     IF(SSSModel!$C$4="FCR",IF(AND(CX$4&gt;=$W40,OFFSET(Profiles!$K$2,$Z40,MAX(Profiles!$C$2,AZ$4-$W40))&gt;0),$EC40,0),0))))))</f>
        <v>0</v>
      </c>
      <c r="CY40" s="135">
        <f ca="1">IF(OR($Z40=0,SSSModel!$C$4="CF"),BA40,
IF(LEFT($V40,3)="ON_",
     IF(SSSModel!$C$4="RR",SUMPRODUCT(OFFSET($AC40,0,0,1,$CB$2),OFFSET(Profiles!$K$28,($Z40-1)*(Profiles!$I$26+1)+CY$4-SSSModel!$C$3+1,0,1,$CB$2)),
     IF(SSSModel!$C$4="ECC",$EA40*$EB40*SUMPRODUCT(OFFSET($AC40,0,MAX(0,CY$4-$DZ40-$CA$4+1),1,MIN($DZ40,CY$4-$CA$4+1)),OFFSET(Escalation!$K$24,($Y40-1)*(Escalation!$I$22+1)+CY$4-SSSModel!$C$3+1,MAX(0,CY$4-$DZ40-$CA$4+1),1,MIN($DZ40,CY$4-$CA$4+1))),
     IF(SSSModel!$C$4="PV",BA40*$EA40*(1+SSSModel!$C$2),
     IF(SSSModel!$C$4="FCR",$EC40*SUM(OFFSET($AC40,0,MAX(CY$4-$AC$4-$DZ40+1,0),1,MIN($DZ40,CY$4-$AC$4+1))),0)))),
SUM($AC40:$BZ40)*
     IF(SSSModel!$C$4="RR",OFFSET(Profiles!$K$2,$Z40,MAX(Profiles!$C$2,BA$4-$W40)),
     IF(SSSModel!$C$4="ECC",$EA40*$EB40*IF(MAX(Escalation!$C$2,BA$4-$W40)&gt;$DZ40-1,0,OFFSET(Escalation!$K$2,$Y40,MAX(Escalation!$C$2,BA$4-$W40))),
     IF(SSSModel!$C$4="PV",IF(CY$4=$W40,$EA40*(1+SSSModel!$C$2),0),
     IF(SSSModel!$C$4="FCR",IF(AND(CY$4&gt;=$W40,OFFSET(Profiles!$K$2,$Z40,MAX(Profiles!$C$2,BA$4-$W40))&gt;0),$EC40,0),0))))))</f>
        <v>0</v>
      </c>
      <c r="CZ40" s="135">
        <f ca="1">IF(OR($Z40=0,SSSModel!$C$4="CF"),BB40,
IF(LEFT($V40,3)="ON_",
     IF(SSSModel!$C$4="RR",SUMPRODUCT(OFFSET($AC40,0,0,1,$CB$2),OFFSET(Profiles!$K$28,($Z40-1)*(Profiles!$I$26+1)+CZ$4-SSSModel!$C$3+1,0,1,$CB$2)),
     IF(SSSModel!$C$4="ECC",$EA40*$EB40*SUMPRODUCT(OFFSET($AC40,0,MAX(0,CZ$4-$DZ40-$CA$4+1),1,MIN($DZ40,CZ$4-$CA$4+1)),OFFSET(Escalation!$K$24,($Y40-1)*(Escalation!$I$22+1)+CZ$4-SSSModel!$C$3+1,MAX(0,CZ$4-$DZ40-$CA$4+1),1,MIN($DZ40,CZ$4-$CA$4+1))),
     IF(SSSModel!$C$4="PV",BB40*$EA40*(1+SSSModel!$C$2),
     IF(SSSModel!$C$4="FCR",$EC40*SUM(OFFSET($AC40,0,MAX(CZ$4-$AC$4-$DZ40+1,0),1,MIN($DZ40,CZ$4-$AC$4+1))),0)))),
SUM($AC40:$BZ40)*
     IF(SSSModel!$C$4="RR",OFFSET(Profiles!$K$2,$Z40,MAX(Profiles!$C$2,BB$4-$W40)),
     IF(SSSModel!$C$4="ECC",$EA40*$EB40*IF(MAX(Escalation!$C$2,BB$4-$W40)&gt;$DZ40-1,0,OFFSET(Escalation!$K$2,$Y40,MAX(Escalation!$C$2,BB$4-$W40))),
     IF(SSSModel!$C$4="PV",IF(CZ$4=$W40,$EA40*(1+SSSModel!$C$2),0),
     IF(SSSModel!$C$4="FCR",IF(AND(CZ$4&gt;=$W40,OFFSET(Profiles!$K$2,$Z40,MAX(Profiles!$C$2,BB$4-$W40))&gt;0),$EC40,0),0))))))</f>
        <v>0</v>
      </c>
      <c r="DA40" s="135">
        <f ca="1">IF(OR($Z40=0,SSSModel!$C$4="CF"),BC40,
IF(LEFT($V40,3)="ON_",
     IF(SSSModel!$C$4="RR",SUMPRODUCT(OFFSET($AC40,0,0,1,$CB$2),OFFSET(Profiles!$K$28,($Z40-1)*(Profiles!$I$26+1)+DA$4-SSSModel!$C$3+1,0,1,$CB$2)),
     IF(SSSModel!$C$4="ECC",$EA40*$EB40*SUMPRODUCT(OFFSET($AC40,0,MAX(0,DA$4-$DZ40-$CA$4+1),1,MIN($DZ40,DA$4-$CA$4+1)),OFFSET(Escalation!$K$24,($Y40-1)*(Escalation!$I$22+1)+DA$4-SSSModel!$C$3+1,MAX(0,DA$4-$DZ40-$CA$4+1),1,MIN($DZ40,DA$4-$CA$4+1))),
     IF(SSSModel!$C$4="PV",BC40*$EA40*(1+SSSModel!$C$2),
     IF(SSSModel!$C$4="FCR",$EC40*SUM(OFFSET($AC40,0,MAX(DA$4-$AC$4-$DZ40+1,0),1,MIN($DZ40,DA$4-$AC$4+1))),0)))),
SUM($AC40:$BZ40)*
     IF(SSSModel!$C$4="RR",OFFSET(Profiles!$K$2,$Z40,MAX(Profiles!$C$2,BC$4-$W40)),
     IF(SSSModel!$C$4="ECC",$EA40*$EB40*IF(MAX(Escalation!$C$2,BC$4-$W40)&gt;$DZ40-1,0,OFFSET(Escalation!$K$2,$Y40,MAX(Escalation!$C$2,BC$4-$W40))),
     IF(SSSModel!$C$4="PV",IF(DA$4=$W40,$EA40*(1+SSSModel!$C$2),0),
     IF(SSSModel!$C$4="FCR",IF(AND(DA$4&gt;=$W40,OFFSET(Profiles!$K$2,$Z40,MAX(Profiles!$C$2,BC$4-$W40))&gt;0),$EC40,0),0))))))</f>
        <v>0</v>
      </c>
      <c r="DB40" s="135">
        <f ca="1">IF(OR($Z40=0,SSSModel!$C$4="CF"),BD40,
IF(LEFT($V40,3)="ON_",
     IF(SSSModel!$C$4="RR",SUMPRODUCT(OFFSET($AC40,0,0,1,$CB$2),OFFSET(Profiles!$K$28,($Z40-1)*(Profiles!$I$26+1)+DB$4-SSSModel!$C$3+1,0,1,$CB$2)),
     IF(SSSModel!$C$4="ECC",$EA40*$EB40*SUMPRODUCT(OFFSET($AC40,0,MAX(0,DB$4-$DZ40-$CA$4+1),1,MIN($DZ40,DB$4-$CA$4+1)),OFFSET(Escalation!$K$24,($Y40-1)*(Escalation!$I$22+1)+DB$4-SSSModel!$C$3+1,MAX(0,DB$4-$DZ40-$CA$4+1),1,MIN($DZ40,DB$4-$CA$4+1))),
     IF(SSSModel!$C$4="PV",BD40*$EA40*(1+SSSModel!$C$2),
     IF(SSSModel!$C$4="FCR",$EC40*SUM(OFFSET($AC40,0,MAX(DB$4-$AC$4-$DZ40+1,0),1,MIN($DZ40,DB$4-$AC$4+1))),0)))),
SUM($AC40:$BZ40)*
     IF(SSSModel!$C$4="RR",OFFSET(Profiles!$K$2,$Z40,MAX(Profiles!$C$2,BD$4-$W40)),
     IF(SSSModel!$C$4="ECC",$EA40*$EB40*IF(MAX(Escalation!$C$2,BD$4-$W40)&gt;$DZ40-1,0,OFFSET(Escalation!$K$2,$Y40,MAX(Escalation!$C$2,BD$4-$W40))),
     IF(SSSModel!$C$4="PV",IF(DB$4=$W40,$EA40*(1+SSSModel!$C$2),0),
     IF(SSSModel!$C$4="FCR",IF(AND(DB$4&gt;=$W40,OFFSET(Profiles!$K$2,$Z40,MAX(Profiles!$C$2,BD$4-$W40))&gt;0),$EC40,0),0))))))</f>
        <v>0</v>
      </c>
      <c r="DC40" s="135">
        <f ca="1">IF(OR($Z40=0,SSSModel!$C$4="CF"),BE40,
IF(LEFT($V40,3)="ON_",
     IF(SSSModel!$C$4="RR",SUMPRODUCT(OFFSET($AC40,0,0,1,$CB$2),OFFSET(Profiles!$K$28,($Z40-1)*(Profiles!$I$26+1)+DC$4-SSSModel!$C$3+1,0,1,$CB$2)),
     IF(SSSModel!$C$4="ECC",$EA40*$EB40*SUMPRODUCT(OFFSET($AC40,0,MAX(0,DC$4-$DZ40-$CA$4+1),1,MIN($DZ40,DC$4-$CA$4+1)),OFFSET(Escalation!$K$24,($Y40-1)*(Escalation!$I$22+1)+DC$4-SSSModel!$C$3+1,MAX(0,DC$4-$DZ40-$CA$4+1),1,MIN($DZ40,DC$4-$CA$4+1))),
     IF(SSSModel!$C$4="PV",BE40*$EA40*(1+SSSModel!$C$2),
     IF(SSSModel!$C$4="FCR",$EC40*SUM(OFFSET($AC40,0,MAX(DC$4-$AC$4-$DZ40+1,0),1,MIN($DZ40,DC$4-$AC$4+1))),0)))),
SUM($AC40:$BZ40)*
     IF(SSSModel!$C$4="RR",OFFSET(Profiles!$K$2,$Z40,MAX(Profiles!$C$2,BE$4-$W40)),
     IF(SSSModel!$C$4="ECC",$EA40*$EB40*IF(MAX(Escalation!$C$2,BE$4-$W40)&gt;$DZ40-1,0,OFFSET(Escalation!$K$2,$Y40,MAX(Escalation!$C$2,BE$4-$W40))),
     IF(SSSModel!$C$4="PV",IF(DC$4=$W40,$EA40*(1+SSSModel!$C$2),0),
     IF(SSSModel!$C$4="FCR",IF(AND(DC$4&gt;=$W40,OFFSET(Profiles!$K$2,$Z40,MAX(Profiles!$C$2,BE$4-$W40))&gt;0),$EC40,0),0))))))</f>
        <v>0</v>
      </c>
      <c r="DD40" s="135">
        <f ca="1">IF(OR($Z40=0,SSSModel!$C$4="CF"),BF40,
IF(LEFT($V40,3)="ON_",
     IF(SSSModel!$C$4="RR",SUMPRODUCT(OFFSET($AC40,0,0,1,$CB$2),OFFSET(Profiles!$K$28,($Z40-1)*(Profiles!$I$26+1)+DD$4-SSSModel!$C$3+1,0,1,$CB$2)),
     IF(SSSModel!$C$4="ECC",$EA40*$EB40*SUMPRODUCT(OFFSET($AC40,0,MAX(0,DD$4-$DZ40-$CA$4+1),1,MIN($DZ40,DD$4-$CA$4+1)),OFFSET(Escalation!$K$24,($Y40-1)*(Escalation!$I$22+1)+DD$4-SSSModel!$C$3+1,MAX(0,DD$4-$DZ40-$CA$4+1),1,MIN($DZ40,DD$4-$CA$4+1))),
     IF(SSSModel!$C$4="PV",BF40*$EA40*(1+SSSModel!$C$2),
     IF(SSSModel!$C$4="FCR",$EC40*SUM(OFFSET($AC40,0,MAX(DD$4-$AC$4-$DZ40+1,0),1,MIN($DZ40,DD$4-$AC$4+1))),0)))),
SUM($AC40:$BZ40)*
     IF(SSSModel!$C$4="RR",OFFSET(Profiles!$K$2,$Z40,MAX(Profiles!$C$2,BF$4-$W40)),
     IF(SSSModel!$C$4="ECC",$EA40*$EB40*IF(MAX(Escalation!$C$2,BF$4-$W40)&gt;$DZ40-1,0,OFFSET(Escalation!$K$2,$Y40,MAX(Escalation!$C$2,BF$4-$W40))),
     IF(SSSModel!$C$4="PV",IF(DD$4=$W40,$EA40*(1+SSSModel!$C$2),0),
     IF(SSSModel!$C$4="FCR",IF(AND(DD$4&gt;=$W40,OFFSET(Profiles!$K$2,$Z40,MAX(Profiles!$C$2,BF$4-$W40))&gt;0),$EC40,0),0))))))</f>
        <v>0</v>
      </c>
      <c r="DE40" s="135">
        <f ca="1">IF(OR($Z40=0,SSSModel!$C$4="CF"),BG40,
IF(LEFT($V40,3)="ON_",
     IF(SSSModel!$C$4="RR",SUMPRODUCT(OFFSET($AC40,0,0,1,$CB$2),OFFSET(Profiles!$K$28,($Z40-1)*(Profiles!$I$26+1)+DE$4-SSSModel!$C$3+1,0,1,$CB$2)),
     IF(SSSModel!$C$4="ECC",$EA40*$EB40*SUMPRODUCT(OFFSET($AC40,0,MAX(0,DE$4-$DZ40-$CA$4+1),1,MIN($DZ40,DE$4-$CA$4+1)),OFFSET(Escalation!$K$24,($Y40-1)*(Escalation!$I$22+1)+DE$4-SSSModel!$C$3+1,MAX(0,DE$4-$DZ40-$CA$4+1),1,MIN($DZ40,DE$4-$CA$4+1))),
     IF(SSSModel!$C$4="PV",BG40*$EA40*(1+SSSModel!$C$2),
     IF(SSSModel!$C$4="FCR",$EC40*SUM(OFFSET($AC40,0,MAX(DE$4-$AC$4-$DZ40+1,0),1,MIN($DZ40,DE$4-$AC$4+1))),0)))),
SUM($AC40:$BZ40)*
     IF(SSSModel!$C$4="RR",OFFSET(Profiles!$K$2,$Z40,MAX(Profiles!$C$2,BG$4-$W40)),
     IF(SSSModel!$C$4="ECC",$EA40*$EB40*IF(MAX(Escalation!$C$2,BG$4-$W40)&gt;$DZ40-1,0,OFFSET(Escalation!$K$2,$Y40,MAX(Escalation!$C$2,BG$4-$W40))),
     IF(SSSModel!$C$4="PV",IF(DE$4=$W40,$EA40*(1+SSSModel!$C$2),0),
     IF(SSSModel!$C$4="FCR",IF(AND(DE$4&gt;=$W40,OFFSET(Profiles!$K$2,$Z40,MAX(Profiles!$C$2,BG$4-$W40))&gt;0),$EC40,0),0))))))</f>
        <v>0</v>
      </c>
      <c r="DF40" s="135">
        <f ca="1">IF(OR($Z40=0,SSSModel!$C$4="CF"),BH40,
IF(LEFT($V40,3)="ON_",
     IF(SSSModel!$C$4="RR",SUMPRODUCT(OFFSET($AC40,0,0,1,$CB$2),OFFSET(Profiles!$K$28,($Z40-1)*(Profiles!$I$26+1)+DF$4-SSSModel!$C$3+1,0,1,$CB$2)),
     IF(SSSModel!$C$4="ECC",$EA40*$EB40*SUMPRODUCT(OFFSET($AC40,0,MAX(0,DF$4-$DZ40-$CA$4+1),1,MIN($DZ40,DF$4-$CA$4+1)),OFFSET(Escalation!$K$24,($Y40-1)*(Escalation!$I$22+1)+DF$4-SSSModel!$C$3+1,MAX(0,DF$4-$DZ40-$CA$4+1),1,MIN($DZ40,DF$4-$CA$4+1))),
     IF(SSSModel!$C$4="PV",BH40*$EA40*(1+SSSModel!$C$2),
     IF(SSSModel!$C$4="FCR",$EC40*SUM(OFFSET($AC40,0,MAX(DF$4-$AC$4-$DZ40+1,0),1,MIN($DZ40,DF$4-$AC$4+1))),0)))),
SUM($AC40:$BZ40)*
     IF(SSSModel!$C$4="RR",OFFSET(Profiles!$K$2,$Z40,MAX(Profiles!$C$2,BH$4-$W40)),
     IF(SSSModel!$C$4="ECC",$EA40*$EB40*IF(MAX(Escalation!$C$2,BH$4-$W40)&gt;$DZ40-1,0,OFFSET(Escalation!$K$2,$Y40,MAX(Escalation!$C$2,BH$4-$W40))),
     IF(SSSModel!$C$4="PV",IF(DF$4=$W40,$EA40*(1+SSSModel!$C$2),0),
     IF(SSSModel!$C$4="FCR",IF(AND(DF$4&gt;=$W40,OFFSET(Profiles!$K$2,$Z40,MAX(Profiles!$C$2,BH$4-$W40))&gt;0),$EC40,0),0))))))</f>
        <v>0</v>
      </c>
      <c r="DG40" s="135">
        <f ca="1">IF(OR($Z40=0,SSSModel!$C$4="CF"),BI40,
IF(LEFT($V40,3)="ON_",
     IF(SSSModel!$C$4="RR",SUMPRODUCT(OFFSET($AC40,0,0,1,$CB$2),OFFSET(Profiles!$K$28,($Z40-1)*(Profiles!$I$26+1)+DG$4-SSSModel!$C$3+1,0,1,$CB$2)),
     IF(SSSModel!$C$4="ECC",$EA40*$EB40*SUMPRODUCT(OFFSET($AC40,0,MAX(0,DG$4-$DZ40-$CA$4+1),1,MIN($DZ40,DG$4-$CA$4+1)),OFFSET(Escalation!$K$24,($Y40-1)*(Escalation!$I$22+1)+DG$4-SSSModel!$C$3+1,MAX(0,DG$4-$DZ40-$CA$4+1),1,MIN($DZ40,DG$4-$CA$4+1))),
     IF(SSSModel!$C$4="PV",BI40*$EA40*(1+SSSModel!$C$2),
     IF(SSSModel!$C$4="FCR",$EC40*SUM(OFFSET($AC40,0,MAX(DG$4-$AC$4-$DZ40+1,0),1,MIN($DZ40,DG$4-$AC$4+1))),0)))),
SUM($AC40:$BZ40)*
     IF(SSSModel!$C$4="RR",OFFSET(Profiles!$K$2,$Z40,MAX(Profiles!$C$2,BI$4-$W40)),
     IF(SSSModel!$C$4="ECC",$EA40*$EB40*IF(MAX(Escalation!$C$2,BI$4-$W40)&gt;$DZ40-1,0,OFFSET(Escalation!$K$2,$Y40,MAX(Escalation!$C$2,BI$4-$W40))),
     IF(SSSModel!$C$4="PV",IF(DG$4=$W40,$EA40*(1+SSSModel!$C$2),0),
     IF(SSSModel!$C$4="FCR",IF(AND(DG$4&gt;=$W40,OFFSET(Profiles!$K$2,$Z40,MAX(Profiles!$C$2,BI$4-$W40))&gt;0),$EC40,0),0))))))</f>
        <v>0</v>
      </c>
      <c r="DH40" s="135">
        <f ca="1">IF(OR($Z40=0,SSSModel!$C$4="CF"),BJ40,
IF(LEFT($V40,3)="ON_",
     IF(SSSModel!$C$4="RR",SUMPRODUCT(OFFSET($AC40,0,0,1,$CB$2),OFFSET(Profiles!$K$28,($Z40-1)*(Profiles!$I$26+1)+DH$4-SSSModel!$C$3+1,0,1,$CB$2)),
     IF(SSSModel!$C$4="ECC",$EA40*$EB40*SUMPRODUCT(OFFSET($AC40,0,MAX(0,DH$4-$DZ40-$CA$4+1),1,MIN($DZ40,DH$4-$CA$4+1)),OFFSET(Escalation!$K$24,($Y40-1)*(Escalation!$I$22+1)+DH$4-SSSModel!$C$3+1,MAX(0,DH$4-$DZ40-$CA$4+1),1,MIN($DZ40,DH$4-$CA$4+1))),
     IF(SSSModel!$C$4="PV",BJ40*$EA40*(1+SSSModel!$C$2),
     IF(SSSModel!$C$4="FCR",$EC40*SUM(OFFSET($AC40,0,MAX(DH$4-$AC$4-$DZ40+1,0),1,MIN($DZ40,DH$4-$AC$4+1))),0)))),
SUM($AC40:$BZ40)*
     IF(SSSModel!$C$4="RR",OFFSET(Profiles!$K$2,$Z40,MAX(Profiles!$C$2,BJ$4-$W40)),
     IF(SSSModel!$C$4="ECC",$EA40*$EB40*IF(MAX(Escalation!$C$2,BJ$4-$W40)&gt;$DZ40-1,0,OFFSET(Escalation!$K$2,$Y40,MAX(Escalation!$C$2,BJ$4-$W40))),
     IF(SSSModel!$C$4="PV",IF(DH$4=$W40,$EA40*(1+SSSModel!$C$2),0),
     IF(SSSModel!$C$4="FCR",IF(AND(DH$4&gt;=$W40,OFFSET(Profiles!$K$2,$Z40,MAX(Profiles!$C$2,BJ$4-$W40))&gt;0),$EC40,0),0))))))</f>
        <v>0</v>
      </c>
      <c r="DI40" s="135">
        <f ca="1">IF(OR($Z40=0,SSSModel!$C$4="CF"),BK40,
IF(LEFT($V40,3)="ON_",
     IF(SSSModel!$C$4="RR",SUMPRODUCT(OFFSET($AC40,0,0,1,$CB$2),OFFSET(Profiles!$K$28,($Z40-1)*(Profiles!$I$26+1)+DI$4-SSSModel!$C$3+1,0,1,$CB$2)),
     IF(SSSModel!$C$4="ECC",$EA40*$EB40*SUMPRODUCT(OFFSET($AC40,0,MAX(0,DI$4-$DZ40-$CA$4+1),1,MIN($DZ40,DI$4-$CA$4+1)),OFFSET(Escalation!$K$24,($Y40-1)*(Escalation!$I$22+1)+DI$4-SSSModel!$C$3+1,MAX(0,DI$4-$DZ40-$CA$4+1),1,MIN($DZ40,DI$4-$CA$4+1))),
     IF(SSSModel!$C$4="PV",BK40*$EA40*(1+SSSModel!$C$2),
     IF(SSSModel!$C$4="FCR",$EC40*SUM(OFFSET($AC40,0,MAX(DI$4-$AC$4-$DZ40+1,0),1,MIN($DZ40,DI$4-$AC$4+1))),0)))),
SUM($AC40:$BZ40)*
     IF(SSSModel!$C$4="RR",OFFSET(Profiles!$K$2,$Z40,MAX(Profiles!$C$2,BK$4-$W40)),
     IF(SSSModel!$C$4="ECC",$EA40*$EB40*IF(MAX(Escalation!$C$2,BK$4-$W40)&gt;$DZ40-1,0,OFFSET(Escalation!$K$2,$Y40,MAX(Escalation!$C$2,BK$4-$W40))),
     IF(SSSModel!$C$4="PV",IF(DI$4=$W40,$EA40*(1+SSSModel!$C$2),0),
     IF(SSSModel!$C$4="FCR",IF(AND(DI$4&gt;=$W40,OFFSET(Profiles!$K$2,$Z40,MAX(Profiles!$C$2,BK$4-$W40))&gt;0),$EC40,0),0))))))</f>
        <v>0</v>
      </c>
      <c r="DJ40" s="135">
        <f ca="1">IF(OR($Z40=0,SSSModel!$C$4="CF"),BL40,
IF(LEFT($V40,3)="ON_",
     IF(SSSModel!$C$4="RR",SUMPRODUCT(OFFSET($AC40,0,0,1,$CB$2),OFFSET(Profiles!$K$28,($Z40-1)*(Profiles!$I$26+1)+DJ$4-SSSModel!$C$3+1,0,1,$CB$2)),
     IF(SSSModel!$C$4="ECC",$EA40*$EB40*SUMPRODUCT(OFFSET($AC40,0,MAX(0,DJ$4-$DZ40-$CA$4+1),1,MIN($DZ40,DJ$4-$CA$4+1)),OFFSET(Escalation!$K$24,($Y40-1)*(Escalation!$I$22+1)+DJ$4-SSSModel!$C$3+1,MAX(0,DJ$4-$DZ40-$CA$4+1),1,MIN($DZ40,DJ$4-$CA$4+1))),
     IF(SSSModel!$C$4="PV",BL40*$EA40*(1+SSSModel!$C$2),
     IF(SSSModel!$C$4="FCR",$EC40*SUM(OFFSET($AC40,0,MAX(DJ$4-$AC$4-$DZ40+1,0),1,MIN($DZ40,DJ$4-$AC$4+1))),0)))),
SUM($AC40:$BZ40)*
     IF(SSSModel!$C$4="RR",OFFSET(Profiles!$K$2,$Z40,MAX(Profiles!$C$2,BL$4-$W40)),
     IF(SSSModel!$C$4="ECC",$EA40*$EB40*IF(MAX(Escalation!$C$2,BL$4-$W40)&gt;$DZ40-1,0,OFFSET(Escalation!$K$2,$Y40,MAX(Escalation!$C$2,BL$4-$W40))),
     IF(SSSModel!$C$4="PV",IF(DJ$4=$W40,$EA40*(1+SSSModel!$C$2),0),
     IF(SSSModel!$C$4="FCR",IF(AND(DJ$4&gt;=$W40,OFFSET(Profiles!$K$2,$Z40,MAX(Profiles!$C$2,BL$4-$W40))&gt;0),$EC40,0),0))))))</f>
        <v>0</v>
      </c>
      <c r="DK40" s="135">
        <f ca="1">IF(OR($Z40=0,SSSModel!$C$4="CF"),BM40,
IF(LEFT($V40,3)="ON_",
     IF(SSSModel!$C$4="RR",SUMPRODUCT(OFFSET($AC40,0,0,1,$CB$2),OFFSET(Profiles!$K$28,($Z40-1)*(Profiles!$I$26+1)+DK$4-SSSModel!$C$3+1,0,1,$CB$2)),
     IF(SSSModel!$C$4="ECC",$EA40*$EB40*SUMPRODUCT(OFFSET($AC40,0,MAX(0,DK$4-$DZ40-$CA$4+1),1,MIN($DZ40,DK$4-$CA$4+1)),OFFSET(Escalation!$K$24,($Y40-1)*(Escalation!$I$22+1)+DK$4-SSSModel!$C$3+1,MAX(0,DK$4-$DZ40-$CA$4+1),1,MIN($DZ40,DK$4-$CA$4+1))),
     IF(SSSModel!$C$4="PV",BM40*$EA40*(1+SSSModel!$C$2),
     IF(SSSModel!$C$4="FCR",$EC40*SUM(OFFSET($AC40,0,MAX(DK$4-$AC$4-$DZ40+1,0),1,MIN($DZ40,DK$4-$AC$4+1))),0)))),
SUM($AC40:$BZ40)*
     IF(SSSModel!$C$4="RR",OFFSET(Profiles!$K$2,$Z40,MAX(Profiles!$C$2,BM$4-$W40)),
     IF(SSSModel!$C$4="ECC",$EA40*$EB40*IF(MAX(Escalation!$C$2,BM$4-$W40)&gt;$DZ40-1,0,OFFSET(Escalation!$K$2,$Y40,MAX(Escalation!$C$2,BM$4-$W40))),
     IF(SSSModel!$C$4="PV",IF(DK$4=$W40,$EA40*(1+SSSModel!$C$2),0),
     IF(SSSModel!$C$4="FCR",IF(AND(DK$4&gt;=$W40,OFFSET(Profiles!$K$2,$Z40,MAX(Profiles!$C$2,BM$4-$W40))&gt;0),$EC40,0),0))))))</f>
        <v>0</v>
      </c>
      <c r="DL40" s="135">
        <f ca="1">IF(OR($Z40=0,SSSModel!$C$4="CF"),BN40,
IF(LEFT($V40,3)="ON_",
     IF(SSSModel!$C$4="RR",SUMPRODUCT(OFFSET($AC40,0,0,1,$CB$2),OFFSET(Profiles!$K$28,($Z40-1)*(Profiles!$I$26+1)+DL$4-SSSModel!$C$3+1,0,1,$CB$2)),
     IF(SSSModel!$C$4="ECC",$EA40*$EB40*SUMPRODUCT(OFFSET($AC40,0,MAX(0,DL$4-$DZ40-$CA$4+1),1,MIN($DZ40,DL$4-$CA$4+1)),OFFSET(Escalation!$K$24,($Y40-1)*(Escalation!$I$22+1)+DL$4-SSSModel!$C$3+1,MAX(0,DL$4-$DZ40-$CA$4+1),1,MIN($DZ40,DL$4-$CA$4+1))),
     IF(SSSModel!$C$4="PV",BN40*$EA40*(1+SSSModel!$C$2),
     IF(SSSModel!$C$4="FCR",$EC40*SUM(OFFSET($AC40,0,MAX(DL$4-$AC$4-$DZ40+1,0),1,MIN($DZ40,DL$4-$AC$4+1))),0)))),
SUM($AC40:$BZ40)*
     IF(SSSModel!$C$4="RR",OFFSET(Profiles!$K$2,$Z40,MAX(Profiles!$C$2,BN$4-$W40)),
     IF(SSSModel!$C$4="ECC",$EA40*$EB40*IF(MAX(Escalation!$C$2,BN$4-$W40)&gt;$DZ40-1,0,OFFSET(Escalation!$K$2,$Y40,MAX(Escalation!$C$2,BN$4-$W40))),
     IF(SSSModel!$C$4="PV",IF(DL$4=$W40,$EA40*(1+SSSModel!$C$2),0),
     IF(SSSModel!$C$4="FCR",IF(AND(DL$4&gt;=$W40,OFFSET(Profiles!$K$2,$Z40,MAX(Profiles!$C$2,BN$4-$W40))&gt;0),$EC40,0),0))))))</f>
        <v>0</v>
      </c>
      <c r="DM40" s="135">
        <f ca="1">IF(OR($Z40=0,SSSModel!$C$4="CF"),BO40,
IF(LEFT($V40,3)="ON_",
     IF(SSSModel!$C$4="RR",SUMPRODUCT(OFFSET($AC40,0,0,1,$CB$2),OFFSET(Profiles!$K$28,($Z40-1)*(Profiles!$I$26+1)+DM$4-SSSModel!$C$3+1,0,1,$CB$2)),
     IF(SSSModel!$C$4="ECC",$EA40*$EB40*SUMPRODUCT(OFFSET($AC40,0,MAX(0,DM$4-$DZ40-$CA$4+1),1,MIN($DZ40,DM$4-$CA$4+1)),OFFSET(Escalation!$K$24,($Y40-1)*(Escalation!$I$22+1)+DM$4-SSSModel!$C$3+1,MAX(0,DM$4-$DZ40-$CA$4+1),1,MIN($DZ40,DM$4-$CA$4+1))),
     IF(SSSModel!$C$4="PV",BO40*$EA40*(1+SSSModel!$C$2),
     IF(SSSModel!$C$4="FCR",$EC40*SUM(OFFSET($AC40,0,MAX(DM$4-$AC$4-$DZ40+1,0),1,MIN($DZ40,DM$4-$AC$4+1))),0)))),
SUM($AC40:$BZ40)*
     IF(SSSModel!$C$4="RR",OFFSET(Profiles!$K$2,$Z40,MAX(Profiles!$C$2,BO$4-$W40)),
     IF(SSSModel!$C$4="ECC",$EA40*$EB40*IF(MAX(Escalation!$C$2,BO$4-$W40)&gt;$DZ40-1,0,OFFSET(Escalation!$K$2,$Y40,MAX(Escalation!$C$2,BO$4-$W40))),
     IF(SSSModel!$C$4="PV",IF(DM$4=$W40,$EA40*(1+SSSModel!$C$2),0),
     IF(SSSModel!$C$4="FCR",IF(AND(DM$4&gt;=$W40,OFFSET(Profiles!$K$2,$Z40,MAX(Profiles!$C$2,BO$4-$W40))&gt;0),$EC40,0),0))))))</f>
        <v>0</v>
      </c>
      <c r="DN40" s="135">
        <f ca="1">IF(OR($Z40=0,SSSModel!$C$4="CF"),BP40,
IF(LEFT($V40,3)="ON_",
     IF(SSSModel!$C$4="RR",SUMPRODUCT(OFFSET($AC40,0,0,1,$CB$2),OFFSET(Profiles!$K$28,($Z40-1)*(Profiles!$I$26+1)+DN$4-SSSModel!$C$3+1,0,1,$CB$2)),
     IF(SSSModel!$C$4="ECC",$EA40*$EB40*SUMPRODUCT(OFFSET($AC40,0,MAX(0,DN$4-$DZ40-$CA$4+1),1,MIN($DZ40,DN$4-$CA$4+1)),OFFSET(Escalation!$K$24,($Y40-1)*(Escalation!$I$22+1)+DN$4-SSSModel!$C$3+1,MAX(0,DN$4-$DZ40-$CA$4+1),1,MIN($DZ40,DN$4-$CA$4+1))),
     IF(SSSModel!$C$4="PV",BP40*$EA40*(1+SSSModel!$C$2),
     IF(SSSModel!$C$4="FCR",$EC40*SUM(OFFSET($AC40,0,MAX(DN$4-$AC$4-$DZ40+1,0),1,MIN($DZ40,DN$4-$AC$4+1))),0)))),
SUM($AC40:$BZ40)*
     IF(SSSModel!$C$4="RR",OFFSET(Profiles!$K$2,$Z40,MAX(Profiles!$C$2,BP$4-$W40)),
     IF(SSSModel!$C$4="ECC",$EA40*$EB40*IF(MAX(Escalation!$C$2,BP$4-$W40)&gt;$DZ40-1,0,OFFSET(Escalation!$K$2,$Y40,MAX(Escalation!$C$2,BP$4-$W40))),
     IF(SSSModel!$C$4="PV",IF(DN$4=$W40,$EA40*(1+SSSModel!$C$2),0),
     IF(SSSModel!$C$4="FCR",IF(AND(DN$4&gt;=$W40,OFFSET(Profiles!$K$2,$Z40,MAX(Profiles!$C$2,BP$4-$W40))&gt;0),$EC40,0),0))))))</f>
        <v>0</v>
      </c>
      <c r="DO40" s="135">
        <f ca="1">IF(OR($Z40=0,SSSModel!$C$4="CF"),BQ40,
IF(LEFT($V40,3)="ON_",
     IF(SSSModel!$C$4="RR",SUMPRODUCT(OFFSET($AC40,0,0,1,$CB$2),OFFSET(Profiles!$K$28,($Z40-1)*(Profiles!$I$26+1)+DO$4-SSSModel!$C$3+1,0,1,$CB$2)),
     IF(SSSModel!$C$4="ECC",$EA40*$EB40*SUMPRODUCT(OFFSET($AC40,0,MAX(0,DO$4-$DZ40-$CA$4+1),1,MIN($DZ40,DO$4-$CA$4+1)),OFFSET(Escalation!$K$24,($Y40-1)*(Escalation!$I$22+1)+DO$4-SSSModel!$C$3+1,MAX(0,DO$4-$DZ40-$CA$4+1),1,MIN($DZ40,DO$4-$CA$4+1))),
     IF(SSSModel!$C$4="PV",BQ40*$EA40*(1+SSSModel!$C$2),
     IF(SSSModel!$C$4="FCR",$EC40*SUM(OFFSET($AC40,0,MAX(DO$4-$AC$4-$DZ40+1,0),1,MIN($DZ40,DO$4-$AC$4+1))),0)))),
SUM($AC40:$BZ40)*
     IF(SSSModel!$C$4="RR",OFFSET(Profiles!$K$2,$Z40,MAX(Profiles!$C$2,BQ$4-$W40)),
     IF(SSSModel!$C$4="ECC",$EA40*$EB40*IF(MAX(Escalation!$C$2,BQ$4-$W40)&gt;$DZ40-1,0,OFFSET(Escalation!$K$2,$Y40,MAX(Escalation!$C$2,BQ$4-$W40))),
     IF(SSSModel!$C$4="PV",IF(DO$4=$W40,$EA40*(1+SSSModel!$C$2),0),
     IF(SSSModel!$C$4="FCR",IF(AND(DO$4&gt;=$W40,OFFSET(Profiles!$K$2,$Z40,MAX(Profiles!$C$2,BQ$4-$W40))&gt;0),$EC40,0),0))))))</f>
        <v>0</v>
      </c>
      <c r="DP40" s="135">
        <f ca="1">IF(OR($Z40=0,SSSModel!$C$4="CF"),BR40,
IF(LEFT($V40,3)="ON_",
     IF(SSSModel!$C$4="RR",SUMPRODUCT(OFFSET($AC40,0,0,1,$CB$2),OFFSET(Profiles!$K$28,($Z40-1)*(Profiles!$I$26+1)+DP$4-SSSModel!$C$3+1,0,1,$CB$2)),
     IF(SSSModel!$C$4="ECC",$EA40*$EB40*SUMPRODUCT(OFFSET($AC40,0,MAX(0,DP$4-$DZ40-$CA$4+1),1,MIN($DZ40,DP$4-$CA$4+1)),OFFSET(Escalation!$K$24,($Y40-1)*(Escalation!$I$22+1)+DP$4-SSSModel!$C$3+1,MAX(0,DP$4-$DZ40-$CA$4+1),1,MIN($DZ40,DP$4-$CA$4+1))),
     IF(SSSModel!$C$4="PV",BR40*$EA40*(1+SSSModel!$C$2),
     IF(SSSModel!$C$4="FCR",$EC40*SUM(OFFSET($AC40,0,MAX(DP$4-$AC$4-$DZ40+1,0),1,MIN($DZ40,DP$4-$AC$4+1))),0)))),
SUM($AC40:$BZ40)*
     IF(SSSModel!$C$4="RR",OFFSET(Profiles!$K$2,$Z40,MAX(Profiles!$C$2,BR$4-$W40)),
     IF(SSSModel!$C$4="ECC",$EA40*$EB40*IF(MAX(Escalation!$C$2,BR$4-$W40)&gt;$DZ40-1,0,OFFSET(Escalation!$K$2,$Y40,MAX(Escalation!$C$2,BR$4-$W40))),
     IF(SSSModel!$C$4="PV",IF(DP$4=$W40,$EA40*(1+SSSModel!$C$2),0),
     IF(SSSModel!$C$4="FCR",IF(AND(DP$4&gt;=$W40,OFFSET(Profiles!$K$2,$Z40,MAX(Profiles!$C$2,BR$4-$W40))&gt;0),$EC40,0),0))))))</f>
        <v>0</v>
      </c>
      <c r="DQ40" s="135">
        <f ca="1">IF(OR($Z40=0,SSSModel!$C$4="CF"),BS40,
IF(LEFT($V40,3)="ON_",
     IF(SSSModel!$C$4="RR",SUMPRODUCT(OFFSET($AC40,0,0,1,$CB$2),OFFSET(Profiles!$K$28,($Z40-1)*(Profiles!$I$26+1)+DQ$4-SSSModel!$C$3+1,0,1,$CB$2)),
     IF(SSSModel!$C$4="ECC",$EA40*$EB40*SUMPRODUCT(OFFSET($AC40,0,MAX(0,DQ$4-$DZ40-$CA$4+1),1,MIN($DZ40,DQ$4-$CA$4+1)),OFFSET(Escalation!$K$24,($Y40-1)*(Escalation!$I$22+1)+DQ$4-SSSModel!$C$3+1,MAX(0,DQ$4-$DZ40-$CA$4+1),1,MIN($DZ40,DQ$4-$CA$4+1))),
     IF(SSSModel!$C$4="PV",BS40*$EA40*(1+SSSModel!$C$2),
     IF(SSSModel!$C$4="FCR",$EC40*SUM(OFFSET($AC40,0,MAX(DQ$4-$AC$4-$DZ40+1,0),1,MIN($DZ40,DQ$4-$AC$4+1))),0)))),
SUM($AC40:$BZ40)*
     IF(SSSModel!$C$4="RR",OFFSET(Profiles!$K$2,$Z40,MAX(Profiles!$C$2,BS$4-$W40)),
     IF(SSSModel!$C$4="ECC",$EA40*$EB40*IF(MAX(Escalation!$C$2,BS$4-$W40)&gt;$DZ40-1,0,OFFSET(Escalation!$K$2,$Y40,MAX(Escalation!$C$2,BS$4-$W40))),
     IF(SSSModel!$C$4="PV",IF(DQ$4=$W40,$EA40*(1+SSSModel!$C$2),0),
     IF(SSSModel!$C$4="FCR",IF(AND(DQ$4&gt;=$W40,OFFSET(Profiles!$K$2,$Z40,MAX(Profiles!$C$2,BS$4-$W40))&gt;0),$EC40,0),0))))))</f>
        <v>0</v>
      </c>
      <c r="DR40" s="135">
        <f ca="1">IF(OR($Z40=0,SSSModel!$C$4="CF"),BT40,
IF(LEFT($V40,3)="ON_",
     IF(SSSModel!$C$4="RR",SUMPRODUCT(OFFSET($AC40,0,0,1,$CB$2),OFFSET(Profiles!$K$28,($Z40-1)*(Profiles!$I$26+1)+DR$4-SSSModel!$C$3+1,0,1,$CB$2)),
     IF(SSSModel!$C$4="ECC",$EA40*$EB40*SUMPRODUCT(OFFSET($AC40,0,MAX(0,DR$4-$DZ40-$CA$4+1),1,MIN($DZ40,DR$4-$CA$4+1)),OFFSET(Escalation!$K$24,($Y40-1)*(Escalation!$I$22+1)+DR$4-SSSModel!$C$3+1,MAX(0,DR$4-$DZ40-$CA$4+1),1,MIN($DZ40,DR$4-$CA$4+1))),
     IF(SSSModel!$C$4="PV",BT40*$EA40*(1+SSSModel!$C$2),
     IF(SSSModel!$C$4="FCR",$EC40*SUM(OFFSET($AC40,0,MAX(DR$4-$AC$4-$DZ40+1,0),1,MIN($DZ40,DR$4-$AC$4+1))),0)))),
SUM($AC40:$BZ40)*
     IF(SSSModel!$C$4="RR",OFFSET(Profiles!$K$2,$Z40,MAX(Profiles!$C$2,BT$4-$W40)),
     IF(SSSModel!$C$4="ECC",$EA40*$EB40*IF(MAX(Escalation!$C$2,BT$4-$W40)&gt;$DZ40-1,0,OFFSET(Escalation!$K$2,$Y40,MAX(Escalation!$C$2,BT$4-$W40))),
     IF(SSSModel!$C$4="PV",IF(DR$4=$W40,$EA40*(1+SSSModel!$C$2),0),
     IF(SSSModel!$C$4="FCR",IF(AND(DR$4&gt;=$W40,OFFSET(Profiles!$K$2,$Z40,MAX(Profiles!$C$2,BT$4-$W40))&gt;0),$EC40,0),0))))))</f>
        <v>0</v>
      </c>
      <c r="DS40" s="135">
        <f ca="1">IF(OR($Z40=0,SSSModel!$C$4="CF"),BU40,
IF(LEFT($V40,3)="ON_",
     IF(SSSModel!$C$4="RR",SUMPRODUCT(OFFSET($AC40,0,0,1,$CB$2),OFFSET(Profiles!$K$28,($Z40-1)*(Profiles!$I$26+1)+DS$4-SSSModel!$C$3+1,0,1,$CB$2)),
     IF(SSSModel!$C$4="ECC",$EA40*$EB40*SUMPRODUCT(OFFSET($AC40,0,MAX(0,DS$4-$DZ40-$CA$4+1),1,MIN($DZ40,DS$4-$CA$4+1)),OFFSET(Escalation!$K$24,($Y40-1)*(Escalation!$I$22+1)+DS$4-SSSModel!$C$3+1,MAX(0,DS$4-$DZ40-$CA$4+1),1,MIN($DZ40,DS$4-$CA$4+1))),
     IF(SSSModel!$C$4="PV",BU40*$EA40*(1+SSSModel!$C$2),
     IF(SSSModel!$C$4="FCR",$EC40*SUM(OFFSET($AC40,0,MAX(DS$4-$AC$4-$DZ40+1,0),1,MIN($DZ40,DS$4-$AC$4+1))),0)))),
SUM($AC40:$BZ40)*
     IF(SSSModel!$C$4="RR",OFFSET(Profiles!$K$2,$Z40,MAX(Profiles!$C$2,BU$4-$W40)),
     IF(SSSModel!$C$4="ECC",$EA40*$EB40*IF(MAX(Escalation!$C$2,BU$4-$W40)&gt;$DZ40-1,0,OFFSET(Escalation!$K$2,$Y40,MAX(Escalation!$C$2,BU$4-$W40))),
     IF(SSSModel!$C$4="PV",IF(DS$4=$W40,$EA40*(1+SSSModel!$C$2),0),
     IF(SSSModel!$C$4="FCR",IF(AND(DS$4&gt;=$W40,OFFSET(Profiles!$K$2,$Z40,MAX(Profiles!$C$2,BU$4-$W40))&gt;0),$EC40,0),0))))))</f>
        <v>0</v>
      </c>
      <c r="DT40" s="135">
        <f ca="1">IF(OR($Z40=0,SSSModel!$C$4="CF"),BV40,
IF(LEFT($V40,3)="ON_",
     IF(SSSModel!$C$4="RR",SUMPRODUCT(OFFSET($AC40,0,0,1,$CB$2),OFFSET(Profiles!$K$28,($Z40-1)*(Profiles!$I$26+1)+DT$4-SSSModel!$C$3+1,0,1,$CB$2)),
     IF(SSSModel!$C$4="ECC",$EA40*$EB40*SUMPRODUCT(OFFSET($AC40,0,MAX(0,DT$4-$DZ40-$CA$4+1),1,MIN($DZ40,DT$4-$CA$4+1)),OFFSET(Escalation!$K$24,($Y40-1)*(Escalation!$I$22+1)+DT$4-SSSModel!$C$3+1,MAX(0,DT$4-$DZ40-$CA$4+1),1,MIN($DZ40,DT$4-$CA$4+1))),
     IF(SSSModel!$C$4="PV",BV40*$EA40*(1+SSSModel!$C$2),
     IF(SSSModel!$C$4="FCR",$EC40*SUM(OFFSET($AC40,0,MAX(DT$4-$AC$4-$DZ40+1,0),1,MIN($DZ40,DT$4-$AC$4+1))),0)))),
SUM($AC40:$BZ40)*
     IF(SSSModel!$C$4="RR",OFFSET(Profiles!$K$2,$Z40,MAX(Profiles!$C$2,BV$4-$W40)),
     IF(SSSModel!$C$4="ECC",$EA40*$EB40*IF(MAX(Escalation!$C$2,BV$4-$W40)&gt;$DZ40-1,0,OFFSET(Escalation!$K$2,$Y40,MAX(Escalation!$C$2,BV$4-$W40))),
     IF(SSSModel!$C$4="PV",IF(DT$4=$W40,$EA40*(1+SSSModel!$C$2),0),
     IF(SSSModel!$C$4="FCR",IF(AND(DT$4&gt;=$W40,OFFSET(Profiles!$K$2,$Z40,MAX(Profiles!$C$2,BV$4-$W40))&gt;0),$EC40,0),0))))))</f>
        <v>0</v>
      </c>
      <c r="DU40" s="135">
        <f ca="1">IF(OR($Z40=0,SSSModel!$C$4="CF"),BW40,
IF(LEFT($V40,3)="ON_",
     IF(SSSModel!$C$4="RR",SUMPRODUCT(OFFSET($AC40,0,0,1,$CB$2),OFFSET(Profiles!$K$28,($Z40-1)*(Profiles!$I$26+1)+DU$4-SSSModel!$C$3+1,0,1,$CB$2)),
     IF(SSSModel!$C$4="ECC",$EA40*$EB40*SUMPRODUCT(OFFSET($AC40,0,MAX(0,DU$4-$DZ40-$CA$4+1),1,MIN($DZ40,DU$4-$CA$4+1)),OFFSET(Escalation!$K$24,($Y40-1)*(Escalation!$I$22+1)+DU$4-SSSModel!$C$3+1,MAX(0,DU$4-$DZ40-$CA$4+1),1,MIN($DZ40,DU$4-$CA$4+1))),
     IF(SSSModel!$C$4="PV",BW40*$EA40*(1+SSSModel!$C$2),
     IF(SSSModel!$C$4="FCR",$EC40*SUM(OFFSET($AC40,0,MAX(DU$4-$AC$4-$DZ40+1,0),1,MIN($DZ40,DU$4-$AC$4+1))),0)))),
SUM($AC40:$BZ40)*
     IF(SSSModel!$C$4="RR",OFFSET(Profiles!$K$2,$Z40,MAX(Profiles!$C$2,BW$4-$W40)),
     IF(SSSModel!$C$4="ECC",$EA40*$EB40*IF(MAX(Escalation!$C$2,BW$4-$W40)&gt;$DZ40-1,0,OFFSET(Escalation!$K$2,$Y40,MAX(Escalation!$C$2,BW$4-$W40))),
     IF(SSSModel!$C$4="PV",IF(DU$4=$W40,$EA40*(1+SSSModel!$C$2),0),
     IF(SSSModel!$C$4="FCR",IF(AND(DU$4&gt;=$W40,OFFSET(Profiles!$K$2,$Z40,MAX(Profiles!$C$2,BW$4-$W40))&gt;0),$EC40,0),0))))))</f>
        <v>0</v>
      </c>
      <c r="DV40" s="136">
        <f ca="1">IF(OR($Z40=0,SSSModel!$C$4="CF"),BX40,
IF(LEFT($V40,3)="ON_",
     IF(SSSModel!$C$4="RR",SUMPRODUCT(OFFSET($AC40,0,0,1,$CB$2),OFFSET(Profiles!$K$28,($Z40-1)*(Profiles!$I$26+1)+DV$4-SSSModel!$C$3+1,0,1,$CB$2)),
     IF(SSSModel!$C$4="ECC",$EA40*$EB40*SUMPRODUCT(OFFSET($AC40,0,MAX(0,DV$4-$DZ40-$CA$4+1),1,MIN($DZ40,DV$4-$CA$4+1)),OFFSET(Escalation!$K$24,($Y40-1)*(Escalation!$I$22+1)+DV$4-SSSModel!$C$3+1,MAX(0,DV$4-$DZ40-$CA$4+1),1,MIN($DZ40,DV$4-$CA$4+1))),
     IF(SSSModel!$C$4="PV",BX40*$EA40*(1+SSSModel!$C$2),
     IF(SSSModel!$C$4="FCR",$EC40*SUM(OFFSET($AC40,0,MAX(DV$4-$AC$4-$DZ40+1,0),1,MIN($DZ40,DV$4-$AC$4+1))),0)))),
SUM($AC40:$BZ40)*
     IF(SSSModel!$C$4="RR",OFFSET(Profiles!$K$2,$Z40,MAX(Profiles!$C$2,BX$4-$W40)),
     IF(SSSModel!$C$4="ECC",$EA40*$EB40*IF(MAX(Escalation!$C$2,BX$4-$W40)&gt;$DZ40-1,0,OFFSET(Escalation!$K$2,$Y40,MAX(Escalation!$C$2,BX$4-$W40))),
     IF(SSSModel!$C$4="PV",IF(DV$4=$W40,$EA40*(1+SSSModel!$C$2),0),
     IF(SSSModel!$C$4="FCR",IF(AND(DV$4&gt;=$W40,OFFSET(Profiles!$K$2,$Z40,MAX(Profiles!$C$2,BX$4-$W40))&gt;0),$EC40,0),0))))))</f>
        <v>0</v>
      </c>
      <c r="DW40" s="136">
        <f ca="1">IF(OR($Z40=0,SSSModel!$C$4="CF"),BY40,
IF(LEFT($V40,3)="ON_",
     IF(SSSModel!$C$4="RR",SUMPRODUCT(OFFSET($AC40,0,0,1,$CB$2),OFFSET(Profiles!$K$28,($Z40-1)*(Profiles!$I$26+1)+DW$4-SSSModel!$C$3+1,0,1,$CB$2)),
     IF(SSSModel!$C$4="ECC",$EA40*$EB40*SUMPRODUCT(OFFSET($AC40,0,MAX(0,DW$4-$DZ40-$CA$4+1),1,MIN($DZ40,DW$4-$CA$4+1)),OFFSET(Escalation!$K$24,($Y40-1)*(Escalation!$I$22+1)+DW$4-SSSModel!$C$3+1,MAX(0,DW$4-$DZ40-$CA$4+1),1,MIN($DZ40,DW$4-$CA$4+1))),
     IF(SSSModel!$C$4="PV",BY40*$EA40*(1+SSSModel!$C$2),
     IF(SSSModel!$C$4="FCR",$EC40*SUM(OFFSET($AC40,0,MAX(DW$4-$AC$4-$DZ40+1,0),1,MIN($DZ40,DW$4-$AC$4+1))),0)))),
SUM($AC40:$BZ40)*
     IF(SSSModel!$C$4="RR",OFFSET(Profiles!$K$2,$Z40,MAX(Profiles!$C$2,BY$4-$W40)),
     IF(SSSModel!$C$4="ECC",$EA40*$EB40*IF(MAX(Escalation!$C$2,BY$4-$W40)&gt;$DZ40-1,0,OFFSET(Escalation!$K$2,$Y40,MAX(Escalation!$C$2,BY$4-$W40))),
     IF(SSSModel!$C$4="PV",IF(DW$4=$W40,$EA40*(1+SSSModel!$C$2),0),
     IF(SSSModel!$C$4="FCR",IF(AND(DW$4&gt;=$W40,OFFSET(Profiles!$K$2,$Z40,MAX(Profiles!$C$2,BY$4-$W40))&gt;0),$EC40,0),0))))))</f>
        <v>0</v>
      </c>
      <c r="DX40" s="136">
        <f ca="1">IF(OR($Z40=0,SSSModel!$C$4="CF"),BZ40,
IF(LEFT($V40,3)="ON_",
     IF(SSSModel!$C$4="RR",SUMPRODUCT(OFFSET($AC40,0,0,1,$CB$2),OFFSET(Profiles!$K$28,($Z40-1)*(Profiles!$I$26+1)+DX$4-SSSModel!$C$3+1,0,1,$CB$2)),
     IF(SSSModel!$C$4="ECC",$EA40*$EB40*SUMPRODUCT(OFFSET($AC40,0,MAX(0,DX$4-$DZ40-$CA$4+1),1,MIN($DZ40,DX$4-$CA$4+1)),OFFSET(Escalation!$K$24,($Y40-1)*(Escalation!$I$22+1)+DX$4-SSSModel!$C$3+1,MAX(0,DX$4-$DZ40-$CA$4+1),1,MIN($DZ40,DX$4-$CA$4+1))),
     IF(SSSModel!$C$4="PV",BZ40*$EA40*(1+SSSModel!$C$2),
     IF(SSSModel!$C$4="FCR",$EC40*SUM(OFFSET($AC40,0,MAX(DX$4-$AC$4-$DZ40+1,0),1,MIN($DZ40,DX$4-$AC$4+1))),0)))),
SUM($AC40:$BZ40)*
     IF(SSSModel!$C$4="RR",OFFSET(Profiles!$K$2,$Z40,MAX(Profiles!$C$2,BZ$4-$W40)),
     IF(SSSModel!$C$4="ECC",$EA40*$EB40*IF(MAX(Escalation!$C$2,BZ$4-$W40)&gt;$DZ40-1,0,OFFSET(Escalation!$K$2,$Y40,MAX(Escalation!$C$2,BZ$4-$W40))),
     IF(SSSModel!$C$4="PV",IF(DX$4=$W40,$EA40*(1+SSSModel!$C$2),0),
     IF(SSSModel!$C$4="FCR",IF(AND(DX$4&gt;=$W40,OFFSET(Profiles!$K$2,$Z40,MAX(Profiles!$C$2,BZ$4-$W40))&gt;0),$EC40,0),0))))))</f>
        <v>0</v>
      </c>
      <c r="DY40" s="82">
        <f ca="1">IF($Y40=0,0,OFFSET(Escalation!$B$2,$Y40,0))</f>
        <v>0</v>
      </c>
      <c r="DZ40" s="80">
        <f ca="1">IF($Z40=0,0,COUNTIF(OFFSET(Profiles!$K$2,$Z40,0,1,50),"&gt;0"))</f>
        <v>0</v>
      </c>
      <c r="EA40" s="137">
        <f ca="1">IF($Z40=0,0,SUMPRODUCT(Profiles!$C$20:$BH$20,OFFSET(Profiles!$C$2,$Z40,0,1,Profiles!$B$1)))</f>
        <v>0</v>
      </c>
      <c r="EB40" s="24">
        <f ca="1">IF($Z40=0,0,((1-(1+DY40)/(1+SSSModel!$C$2))/(1-((1+DY40)/(1+SSSModel!$C$2))^DZ40))*(1+SSSModel!$C$2))</f>
        <v>0</v>
      </c>
      <c r="EC40" s="24">
        <f ca="1">IF($Z40=0,0,-PMT(SSSModel!$C$2,DZ40,EA40))</f>
        <v>0</v>
      </c>
    </row>
    <row r="41" spans="3:133" x14ac:dyDescent="0.35">
      <c r="C41" s="18">
        <f t="shared" si="5"/>
        <v>4</v>
      </c>
      <c r="D41" s="18">
        <f t="shared" si="6"/>
        <v>7</v>
      </c>
      <c r="E41" s="18">
        <f t="shared" ca="1" si="7"/>
        <v>0</v>
      </c>
      <c r="G41" s="25" t="str">
        <f ca="1">IF($E41=0,"",OFFSET(Resources!B$26,$E41,0))</f>
        <v/>
      </c>
      <c r="H41" s="25" t="str">
        <f ca="1">IF($E41=0,"",OFFSET(Resources!C$26,$E41,0))</f>
        <v/>
      </c>
      <c r="I41" s="25" t="str">
        <f ca="1">IF($E41=0,"",OFFSET(Resources!$E$26,$E41,0))</f>
        <v/>
      </c>
      <c r="J41" s="16">
        <v>1</v>
      </c>
      <c r="K41" s="16" t="s">
        <v>150</v>
      </c>
      <c r="L41" s="25" t="str">
        <f ca="1">OFFSET(Resources!$CG$24,0,$C41-1)</f>
        <v>On-Going Capital #1</v>
      </c>
      <c r="M41" s="25" t="str">
        <f ca="1">OFFSET(Resources!$CG$25,0,$C41-1)</f>
        <v>Capital</v>
      </c>
      <c r="N41" s="1">
        <v>1</v>
      </c>
      <c r="O41" s="7">
        <f ca="1">IF($E41=0,0,OFFSET(Resources!$CG$26,$E41,$C41-1))</f>
        <v>0</v>
      </c>
      <c r="P41" s="25" t="str">
        <f ca="1">OFFSET(Resources!$CG$26,0,$C41-1)</f>
        <v>$/Yr</v>
      </c>
      <c r="Q41" s="18">
        <f ca="1">IF($E41=0,0,OFFSET(GenAlts!$W$4,$E41,$D41-1))</f>
        <v>0</v>
      </c>
      <c r="R41" s="1">
        <v>1</v>
      </c>
      <c r="S41" t="str">
        <f ca="1">IF($E41=0,"",OFFSET(Resources!$R$26,$E41,0))</f>
        <v/>
      </c>
      <c r="U41" s="25">
        <f ca="1">IF($E41=0,0,OFFSET(Resources!$AB$26,$E41,($C41-1)*Resources!$CI$20))</f>
        <v>0</v>
      </c>
      <c r="V41" s="122" t="str">
        <f ca="1">IF($E41=0,"","ON_"&amp;OFFSET(Resources!$D$26,$E41,0))</f>
        <v/>
      </c>
      <c r="W41">
        <f t="shared" ca="1" si="9"/>
        <v>0</v>
      </c>
      <c r="X41">
        <f>IF(T41="",0,MATCH(T41,Profiles!$A$3:$A$22,0))</f>
        <v>0</v>
      </c>
      <c r="Y41" s="10">
        <f ca="1">IF(U41=0,0,MATCH(U41,Escalation!$A$3:$A$18,0))</f>
        <v>0</v>
      </c>
      <c r="Z41">
        <f ca="1">IF(V41="",0,MATCH(V41,Profiles!$A$3:$A$22,0))</f>
        <v>0</v>
      </c>
      <c r="AB41" s="8">
        <v>0</v>
      </c>
      <c r="AC41" s="72">
        <f ca="1">IF(OR(AC$4&lt;$Q41,AC$4&gt;$Q41+IF($S41="",1000,$S41)-1),0,IF(MOD(AC$4-$Q41,IF($R41="",1000,$R41))=0,$O41,0))*IF($Y41&gt;0,(1+INDEX(Escalation!$B$3:$B$18,$Y41,0))^(AC$4-SSSModel!$C$5),1)*IF($X41=0,1,OFFSET(Profiles!$K$2,$X41,MAX(Profiles!$C$2,AC$4-$Q41)))*IF($AA41=1,(1+SSSModel!#REF!),1)</f>
        <v>0</v>
      </c>
      <c r="AD41" s="72">
        <f ca="1">IF(OR(AD$4&lt;$Q41,AD$4&gt;$Q41+IF($S41="",1000,$S41)-1),0,IF(MOD(AD$4-$Q41,IF($R41="",1000,$R41))=0,$O41,0))*IF($Y41&gt;0,(1+INDEX(Escalation!$B$3:$B$18,$Y41,0))^(AD$4-SSSModel!$C$5),1)*IF($X41=0,1,OFFSET(Profiles!$K$2,$X41,MAX(Profiles!$C$2,AD$4-$Q41)))*IF($AA41=1,(1+SSSModel!#REF!),1)</f>
        <v>0</v>
      </c>
      <c r="AE41" s="72">
        <f ca="1">IF(OR(AE$4&lt;$Q41,AE$4&gt;$Q41+IF($S41="",1000,$S41)-1),0,IF(MOD(AE$4-$Q41,IF($R41="",1000,$R41))=0,$O41,0))*IF($Y41&gt;0,(1+INDEX(Escalation!$B$3:$B$18,$Y41,0))^(AE$4-SSSModel!$C$5),1)*IF($X41=0,1,OFFSET(Profiles!$K$2,$X41,MAX(Profiles!$C$2,AE$4-$Q41)))*IF($AA41=1,(1+SSSModel!#REF!),1)</f>
        <v>0</v>
      </c>
      <c r="AF41" s="72">
        <f ca="1">IF(OR(AF$4&lt;$Q41,AF$4&gt;$Q41+IF($S41="",1000,$S41)-1),0,IF(MOD(AF$4-$Q41,IF($R41="",1000,$R41))=0,$O41,0))*IF($Y41&gt;0,(1+INDEX(Escalation!$B$3:$B$18,$Y41,0))^(AF$4-SSSModel!$C$5),1)*IF($X41=0,1,OFFSET(Profiles!$K$2,$X41,MAX(Profiles!$C$2,AF$4-$Q41)))*IF($AA41=1,(1+SSSModel!#REF!),1)</f>
        <v>0</v>
      </c>
      <c r="AG41" s="72">
        <f ca="1">IF(OR(AG$4&lt;$Q41,AG$4&gt;$Q41+IF($S41="",1000,$S41)-1),0,IF(MOD(AG$4-$Q41,IF($R41="",1000,$R41))=0,$O41,0))*IF($Y41&gt;0,(1+INDEX(Escalation!$B$3:$B$18,$Y41,0))^(AG$4-SSSModel!$C$5),1)*IF($X41=0,1,OFFSET(Profiles!$K$2,$X41,MAX(Profiles!$C$2,AG$4-$Q41)))*IF($AA41=1,(1+SSSModel!#REF!),1)</f>
        <v>0</v>
      </c>
      <c r="AH41" s="72">
        <f ca="1">IF(OR(AH$4&lt;$Q41,AH$4&gt;$Q41+IF($S41="",1000,$S41)-1),0,IF(MOD(AH$4-$Q41,IF($R41="",1000,$R41))=0,$O41,0))*IF($Y41&gt;0,(1+INDEX(Escalation!$B$3:$B$18,$Y41,0))^(AH$4-SSSModel!$C$5),1)*IF($X41=0,1,OFFSET(Profiles!$K$2,$X41,MAX(Profiles!$C$2,AH$4-$Q41)))*IF($AA41=1,(1+SSSModel!#REF!),1)</f>
        <v>0</v>
      </c>
      <c r="AI41" s="72">
        <f ca="1">IF(OR(AI$4&lt;$Q41,AI$4&gt;$Q41+IF($S41="",1000,$S41)-1),0,IF(MOD(AI$4-$Q41,IF($R41="",1000,$R41))=0,$O41,0))*IF($Y41&gt;0,(1+INDEX(Escalation!$B$3:$B$18,$Y41,0))^(AI$4-SSSModel!$C$5),1)*IF($X41=0,1,OFFSET(Profiles!$K$2,$X41,MAX(Profiles!$C$2,AI$4-$Q41)))*IF($AA41=1,(1+SSSModel!#REF!),1)</f>
        <v>0</v>
      </c>
      <c r="AJ41" s="72">
        <f ca="1">IF(OR(AJ$4&lt;$Q41,AJ$4&gt;$Q41+IF($S41="",1000,$S41)-1),0,IF(MOD(AJ$4-$Q41,IF($R41="",1000,$R41))=0,$O41,0))*IF($Y41&gt;0,(1+INDEX(Escalation!$B$3:$B$18,$Y41,0))^(AJ$4-SSSModel!$C$5),1)*IF($X41=0,1,OFFSET(Profiles!$K$2,$X41,MAX(Profiles!$C$2,AJ$4-$Q41)))*IF($AA41=1,(1+SSSModel!#REF!),1)</f>
        <v>0</v>
      </c>
      <c r="AK41" s="72">
        <f ca="1">IF(OR(AK$4&lt;$Q41,AK$4&gt;$Q41+IF($S41="",1000,$S41)-1),0,IF(MOD(AK$4-$Q41,IF($R41="",1000,$R41))=0,$O41,0))*IF($Y41&gt;0,(1+INDEX(Escalation!$B$3:$B$18,$Y41,0))^(AK$4-SSSModel!$C$5),1)*IF($X41=0,1,OFFSET(Profiles!$K$2,$X41,MAX(Profiles!$C$2,AK$4-$Q41)))*IF($AA41=1,(1+SSSModel!#REF!),1)</f>
        <v>0</v>
      </c>
      <c r="AL41" s="72">
        <f ca="1">IF(OR(AL$4&lt;$Q41,AL$4&gt;$Q41+IF($S41="",1000,$S41)-1),0,IF(MOD(AL$4-$Q41,IF($R41="",1000,$R41))=0,$O41,0))*IF($Y41&gt;0,(1+INDEX(Escalation!$B$3:$B$18,$Y41,0))^(AL$4-SSSModel!$C$5),1)*IF($X41=0,1,OFFSET(Profiles!$K$2,$X41,MAX(Profiles!$C$2,AL$4-$Q41)))*IF($AA41=1,(1+SSSModel!#REF!),1)</f>
        <v>0</v>
      </c>
      <c r="AM41" s="72">
        <f ca="1">IF(OR(AM$4&lt;$Q41,AM$4&gt;$Q41+IF($S41="",1000,$S41)-1),0,IF(MOD(AM$4-$Q41,IF($R41="",1000,$R41))=0,$O41,0))*IF($Y41&gt;0,(1+INDEX(Escalation!$B$3:$B$18,$Y41,0))^(AM$4-SSSModel!$C$5),1)*IF($X41=0,1,OFFSET(Profiles!$K$2,$X41,MAX(Profiles!$C$2,AM$4-$Q41)))*IF($AA41=1,(1+SSSModel!#REF!),1)</f>
        <v>0</v>
      </c>
      <c r="AN41" s="72">
        <f ca="1">IF(OR(AN$4&lt;$Q41,AN$4&gt;$Q41+IF($S41="",1000,$S41)-1),0,IF(MOD(AN$4-$Q41,IF($R41="",1000,$R41))=0,$O41,0))*IF($Y41&gt;0,(1+INDEX(Escalation!$B$3:$B$18,$Y41,0))^(AN$4-SSSModel!$C$5),1)*IF($X41=0,1,OFFSET(Profiles!$K$2,$X41,MAX(Profiles!$C$2,AN$4-$Q41)))*IF($AA41=1,(1+SSSModel!#REF!),1)</f>
        <v>0</v>
      </c>
      <c r="AO41" s="72">
        <f ca="1">IF(OR(AO$4&lt;$Q41,AO$4&gt;$Q41+IF($S41="",1000,$S41)-1),0,IF(MOD(AO$4-$Q41,IF($R41="",1000,$R41))=0,$O41,0))*IF($Y41&gt;0,(1+INDEX(Escalation!$B$3:$B$18,$Y41,0))^(AO$4-SSSModel!$C$5),1)*IF($X41=0,1,OFFSET(Profiles!$K$2,$X41,MAX(Profiles!$C$2,AO$4-$Q41)))*IF($AA41=1,(1+SSSModel!#REF!),1)</f>
        <v>0</v>
      </c>
      <c r="AP41" s="72">
        <f ca="1">IF(OR(AP$4&lt;$Q41,AP$4&gt;$Q41+IF($S41="",1000,$S41)-1),0,IF(MOD(AP$4-$Q41,IF($R41="",1000,$R41))=0,$O41,0))*IF($Y41&gt;0,(1+INDEX(Escalation!$B$3:$B$18,$Y41,0))^(AP$4-SSSModel!$C$5),1)*IF($X41=0,1,OFFSET(Profiles!$K$2,$X41,MAX(Profiles!$C$2,AP$4-$Q41)))*IF($AA41=1,(1+SSSModel!#REF!),1)</f>
        <v>0</v>
      </c>
      <c r="AQ41" s="72">
        <f ca="1">IF(OR(AQ$4&lt;$Q41,AQ$4&gt;$Q41+IF($S41="",1000,$S41)-1),0,IF(MOD(AQ$4-$Q41,IF($R41="",1000,$R41))=0,$O41,0))*IF($Y41&gt;0,(1+INDEX(Escalation!$B$3:$B$18,$Y41,0))^(AQ$4-SSSModel!$C$5),1)*IF($X41=0,1,OFFSET(Profiles!$K$2,$X41,MAX(Profiles!$C$2,AQ$4-$Q41)))*IF($AA41=1,(1+SSSModel!#REF!),1)</f>
        <v>0</v>
      </c>
      <c r="AR41" s="72">
        <f ca="1">IF(OR(AR$4&lt;$Q41,AR$4&gt;$Q41+IF($S41="",1000,$S41)-1),0,IF(MOD(AR$4-$Q41,IF($R41="",1000,$R41))=0,$O41,0))*IF($Y41&gt;0,(1+INDEX(Escalation!$B$3:$B$18,$Y41,0))^(AR$4-SSSModel!$C$5),1)*IF($X41=0,1,OFFSET(Profiles!$K$2,$X41,MAX(Profiles!$C$2,AR$4-$Q41)))*IF($AA41=1,(1+SSSModel!#REF!),1)</f>
        <v>0</v>
      </c>
      <c r="AS41" s="72">
        <f ca="1">IF(OR(AS$4&lt;$Q41,AS$4&gt;$Q41+IF($S41="",1000,$S41)-1),0,IF(MOD(AS$4-$Q41,IF($R41="",1000,$R41))=0,$O41,0))*IF($Y41&gt;0,(1+INDEX(Escalation!$B$3:$B$18,$Y41,0))^(AS$4-SSSModel!$C$5),1)*IF($X41=0,1,OFFSET(Profiles!$K$2,$X41,MAX(Profiles!$C$2,AS$4-$Q41)))*IF($AA41=1,(1+SSSModel!#REF!),1)</f>
        <v>0</v>
      </c>
      <c r="AT41" s="72">
        <f ca="1">IF(OR(AT$4&lt;$Q41,AT$4&gt;$Q41+IF($S41="",1000,$S41)-1),0,IF(MOD(AT$4-$Q41,IF($R41="",1000,$R41))=0,$O41,0))*IF($Y41&gt;0,(1+INDEX(Escalation!$B$3:$B$18,$Y41,0))^(AT$4-SSSModel!$C$5),1)*IF($X41=0,1,OFFSET(Profiles!$K$2,$X41,MAX(Profiles!$C$2,AT$4-$Q41)))*IF($AA41=1,(1+SSSModel!#REF!),1)</f>
        <v>0</v>
      </c>
      <c r="AU41" s="72">
        <f ca="1">IF(OR(AU$4&lt;$Q41,AU$4&gt;$Q41+IF($S41="",1000,$S41)-1),0,IF(MOD(AU$4-$Q41,IF($R41="",1000,$R41))=0,$O41,0))*IF($Y41&gt;0,(1+INDEX(Escalation!$B$3:$B$18,$Y41,0))^(AU$4-SSSModel!$C$5),1)*IF($X41=0,1,OFFSET(Profiles!$K$2,$X41,MAX(Profiles!$C$2,AU$4-$Q41)))*IF($AA41=1,(1+SSSModel!#REF!),1)</f>
        <v>0</v>
      </c>
      <c r="AV41" s="72">
        <f ca="1">IF(OR(AV$4&lt;$Q41,AV$4&gt;$Q41+IF($S41="",1000,$S41)-1),0,IF(MOD(AV$4-$Q41,IF($R41="",1000,$R41))=0,$O41,0))*IF($Y41&gt;0,(1+INDEX(Escalation!$B$3:$B$18,$Y41,0))^(AV$4-SSSModel!$C$5),1)*IF($X41=0,1,OFFSET(Profiles!$K$2,$X41,MAX(Profiles!$C$2,AV$4-$Q41)))*IF($AA41=1,(1+SSSModel!#REF!),1)</f>
        <v>0</v>
      </c>
      <c r="AW41" s="72">
        <f ca="1">IF(OR(AW$4&lt;$Q41,AW$4&gt;$Q41+IF($S41="",1000,$S41)-1),0,IF(MOD(AW$4-$Q41,IF($R41="",1000,$R41))=0,$O41,0))*IF($Y41&gt;0,(1+INDEX(Escalation!$B$3:$B$18,$Y41,0))^(AW$4-SSSModel!$C$5),1)*IF($X41=0,1,OFFSET(Profiles!$K$2,$X41,MAX(Profiles!$C$2,AW$4-$Q41)))*IF($AA41=1,(1+SSSModel!#REF!),1)</f>
        <v>0</v>
      </c>
      <c r="AX41" s="72">
        <f ca="1">IF(OR(AX$4&lt;$Q41,AX$4&gt;$Q41+IF($S41="",1000,$S41)-1),0,IF(MOD(AX$4-$Q41,IF($R41="",1000,$R41))=0,$O41,0))*IF($Y41&gt;0,(1+INDEX(Escalation!$B$3:$B$18,$Y41,0))^(AX$4-SSSModel!$C$5),1)*IF($X41=0,1,OFFSET(Profiles!$K$2,$X41,MAX(Profiles!$C$2,AX$4-$Q41)))*IF($AA41=1,(1+SSSModel!#REF!),1)</f>
        <v>0</v>
      </c>
      <c r="AY41" s="72">
        <f ca="1">IF(OR(AY$4&lt;$Q41,AY$4&gt;$Q41+IF($S41="",1000,$S41)-1),0,IF(MOD(AY$4-$Q41,IF($R41="",1000,$R41))=0,$O41,0))*IF($Y41&gt;0,(1+INDEX(Escalation!$B$3:$B$18,$Y41,0))^(AY$4-SSSModel!$C$5),1)*IF($X41=0,1,OFFSET(Profiles!$K$2,$X41,MAX(Profiles!$C$2,AY$4-$Q41)))*IF($AA41=1,(1+SSSModel!#REF!),1)</f>
        <v>0</v>
      </c>
      <c r="AZ41" s="72">
        <f ca="1">IF(OR(AZ$4&lt;$Q41,AZ$4&gt;$Q41+IF($S41="",1000,$S41)-1),0,IF(MOD(AZ$4-$Q41,IF($R41="",1000,$R41))=0,$O41,0))*IF($Y41&gt;0,(1+INDEX(Escalation!$B$3:$B$18,$Y41,0))^(AZ$4-SSSModel!$C$5),1)*IF($X41=0,1,OFFSET(Profiles!$K$2,$X41,MAX(Profiles!$C$2,AZ$4-$Q41)))*IF($AA41=1,(1+SSSModel!#REF!),1)</f>
        <v>0</v>
      </c>
      <c r="BA41" s="72">
        <f ca="1">IF(OR(BA$4&lt;$Q41,BA$4&gt;$Q41+IF($S41="",1000,$S41)-1),0,IF(MOD(BA$4-$Q41,IF($R41="",1000,$R41))=0,$O41,0))*IF($Y41&gt;0,(1+INDEX(Escalation!$B$3:$B$18,$Y41,0))^(BA$4-SSSModel!$C$5),1)*IF($X41=0,1,OFFSET(Profiles!$K$2,$X41,MAX(Profiles!$C$2,BA$4-$Q41)))*IF($AA41=1,(1+SSSModel!#REF!),1)</f>
        <v>0</v>
      </c>
      <c r="BB41" s="72">
        <f ca="1">IF(OR(BB$4&lt;$Q41,BB$4&gt;$Q41+IF($S41="",1000,$S41)-1),0,IF(MOD(BB$4-$Q41,IF($R41="",1000,$R41))=0,$O41,0))*IF($Y41&gt;0,(1+INDEX(Escalation!$B$3:$B$18,$Y41,0))^(BB$4-SSSModel!$C$5),1)*IF($X41=0,1,OFFSET(Profiles!$K$2,$X41,MAX(Profiles!$C$2,BB$4-$Q41)))*IF($AA41=1,(1+SSSModel!#REF!),1)</f>
        <v>0</v>
      </c>
      <c r="BC41" s="72">
        <f ca="1">IF(OR(BC$4&lt;$Q41,BC$4&gt;$Q41+IF($S41="",1000,$S41)-1),0,IF(MOD(BC$4-$Q41,IF($R41="",1000,$R41))=0,$O41,0))*IF($Y41&gt;0,(1+INDEX(Escalation!$B$3:$B$18,$Y41,0))^(BC$4-SSSModel!$C$5),1)*IF($X41=0,1,OFFSET(Profiles!$K$2,$X41,MAX(Profiles!$C$2,BC$4-$Q41)))*IF($AA41=1,(1+SSSModel!#REF!),1)</f>
        <v>0</v>
      </c>
      <c r="BD41" s="72">
        <f ca="1">IF(OR(BD$4&lt;$Q41,BD$4&gt;$Q41+IF($S41="",1000,$S41)-1),0,IF(MOD(BD$4-$Q41,IF($R41="",1000,$R41))=0,$O41,0))*IF($Y41&gt;0,(1+INDEX(Escalation!$B$3:$B$18,$Y41,0))^(BD$4-SSSModel!$C$5),1)*IF($X41=0,1,OFFSET(Profiles!$K$2,$X41,MAX(Profiles!$C$2,BD$4-$Q41)))*IF($AA41=1,(1+SSSModel!#REF!),1)</f>
        <v>0</v>
      </c>
      <c r="BE41" s="72">
        <f ca="1">IF(OR(BE$4&lt;$Q41,BE$4&gt;$Q41+IF($S41="",1000,$S41)-1),0,IF(MOD(BE$4-$Q41,IF($R41="",1000,$R41))=0,$O41,0))*IF($Y41&gt;0,(1+INDEX(Escalation!$B$3:$B$18,$Y41,0))^(BE$4-SSSModel!$C$5),1)*IF($X41=0,1,OFFSET(Profiles!$K$2,$X41,MAX(Profiles!$C$2,BE$4-$Q41)))*IF($AA41=1,(1+SSSModel!#REF!),1)</f>
        <v>0</v>
      </c>
      <c r="BF41" s="72">
        <f ca="1">IF(OR(BF$4&lt;$Q41,BF$4&gt;$Q41+IF($S41="",1000,$S41)-1),0,IF(MOD(BF$4-$Q41,IF($R41="",1000,$R41))=0,$O41,0))*IF($Y41&gt;0,(1+INDEX(Escalation!$B$3:$B$18,$Y41,0))^(BF$4-SSSModel!$C$5),1)*IF($X41=0,1,OFFSET(Profiles!$K$2,$X41,MAX(Profiles!$C$2,BF$4-$Q41)))*IF($AA41=1,(1+SSSModel!#REF!),1)</f>
        <v>0</v>
      </c>
      <c r="BG41" s="72">
        <f ca="1">IF(OR(BG$4&lt;$Q41,BG$4&gt;$Q41+IF($S41="",1000,$S41)-1),0,IF(MOD(BG$4-$Q41,IF($R41="",1000,$R41))=0,$O41,0))*IF($Y41&gt;0,(1+INDEX(Escalation!$B$3:$B$18,$Y41,0))^(BG$4-SSSModel!$C$5),1)*IF($X41=0,1,OFFSET(Profiles!$K$2,$X41,MAX(Profiles!$C$2,BG$4-$Q41)))*IF($AA41=1,(1+SSSModel!#REF!),1)</f>
        <v>0</v>
      </c>
      <c r="BH41" s="72">
        <f ca="1">IF(OR(BH$4&lt;$Q41,BH$4&gt;$Q41+IF($S41="",1000,$S41)-1),0,IF(MOD(BH$4-$Q41,IF($R41="",1000,$R41))=0,$O41,0))*IF($Y41&gt;0,(1+INDEX(Escalation!$B$3:$B$18,$Y41,0))^(BH$4-SSSModel!$C$5),1)*IF($X41=0,1,OFFSET(Profiles!$K$2,$X41,MAX(Profiles!$C$2,BH$4-$Q41)))*IF($AA41=1,(1+SSSModel!#REF!),1)</f>
        <v>0</v>
      </c>
      <c r="BI41" s="72">
        <f ca="1">IF(OR(BI$4&lt;$Q41,BI$4&gt;$Q41+IF($S41="",1000,$S41)-1),0,IF(MOD(BI$4-$Q41,IF($R41="",1000,$R41))=0,$O41,0))*IF($Y41&gt;0,(1+INDEX(Escalation!$B$3:$B$18,$Y41,0))^(BI$4-SSSModel!$C$5),1)*IF($X41=0,1,OFFSET(Profiles!$K$2,$X41,MAX(Profiles!$C$2,BI$4-$Q41)))*IF($AA41=1,(1+SSSModel!#REF!),1)</f>
        <v>0</v>
      </c>
      <c r="BJ41" s="72">
        <f ca="1">IF(OR(BJ$4&lt;$Q41,BJ$4&gt;$Q41+IF($S41="",1000,$S41)-1),0,IF(MOD(BJ$4-$Q41,IF($R41="",1000,$R41))=0,$O41,0))*IF($Y41&gt;0,(1+INDEX(Escalation!$B$3:$B$18,$Y41,0))^(BJ$4-SSSModel!$C$5),1)*IF($X41=0,1,OFFSET(Profiles!$K$2,$X41,MAX(Profiles!$C$2,BJ$4-$Q41)))*IF($AA41=1,(1+SSSModel!#REF!),1)</f>
        <v>0</v>
      </c>
      <c r="BK41" s="72">
        <f ca="1">IF(OR(BK$4&lt;$Q41,BK$4&gt;$Q41+IF($S41="",1000,$S41)-1),0,IF(MOD(BK$4-$Q41,IF($R41="",1000,$R41))=0,$O41,0))*IF($Y41&gt;0,(1+INDEX(Escalation!$B$3:$B$18,$Y41,0))^(BK$4-SSSModel!$C$5),1)*IF($X41=0,1,OFFSET(Profiles!$K$2,$X41,MAX(Profiles!$C$2,BK$4-$Q41)))*IF($AA41=1,(1+SSSModel!#REF!),1)</f>
        <v>0</v>
      </c>
      <c r="BL41" s="72">
        <f ca="1">IF(OR(BL$4&lt;$Q41,BL$4&gt;$Q41+IF($S41="",1000,$S41)-1),0,IF(MOD(BL$4-$Q41,IF($R41="",1000,$R41))=0,$O41,0))*IF($Y41&gt;0,(1+INDEX(Escalation!$B$3:$B$18,$Y41,0))^(BL$4-SSSModel!$C$5),1)*IF($X41=0,1,OFFSET(Profiles!$K$2,$X41,MAX(Profiles!$C$2,BL$4-$Q41)))*IF($AA41=1,(1+SSSModel!#REF!),1)</f>
        <v>0</v>
      </c>
      <c r="BM41" s="72">
        <f ca="1">IF(OR(BM$4&lt;$Q41,BM$4&gt;$Q41+IF($S41="",1000,$S41)-1),0,IF(MOD(BM$4-$Q41,IF($R41="",1000,$R41))=0,$O41,0))*IF($Y41&gt;0,(1+INDEX(Escalation!$B$3:$B$18,$Y41,0))^(BM$4-SSSModel!$C$5),1)*IF($X41=0,1,OFFSET(Profiles!$K$2,$X41,MAX(Profiles!$C$2,BM$4-$Q41)))*IF($AA41=1,(1+SSSModel!#REF!),1)</f>
        <v>0</v>
      </c>
      <c r="BN41" s="72">
        <f ca="1">IF(OR(BN$4&lt;$Q41,BN$4&gt;$Q41+IF($S41="",1000,$S41)-1),0,IF(MOD(BN$4-$Q41,IF($R41="",1000,$R41))=0,$O41,0))*IF($Y41&gt;0,(1+INDEX(Escalation!$B$3:$B$18,$Y41,0))^(BN$4-SSSModel!$C$5),1)*IF($X41=0,1,OFFSET(Profiles!$K$2,$X41,MAX(Profiles!$C$2,BN$4-$Q41)))*IF($AA41=1,(1+SSSModel!#REF!),1)</f>
        <v>0</v>
      </c>
      <c r="BO41" s="72">
        <f ca="1">IF(OR(BO$4&lt;$Q41,BO$4&gt;$Q41+IF($S41="",1000,$S41)-1),0,IF(MOD(BO$4-$Q41,IF($R41="",1000,$R41))=0,$O41,0))*IF($Y41&gt;0,(1+INDEX(Escalation!$B$3:$B$18,$Y41,0))^(BO$4-SSSModel!$C$5),1)*IF($X41=0,1,OFFSET(Profiles!$K$2,$X41,MAX(Profiles!$C$2,BO$4-$Q41)))*IF($AA41=1,(1+SSSModel!#REF!),1)</f>
        <v>0</v>
      </c>
      <c r="BP41" s="72">
        <f ca="1">IF(OR(BP$4&lt;$Q41,BP$4&gt;$Q41+IF($S41="",1000,$S41)-1),0,IF(MOD(BP$4-$Q41,IF($R41="",1000,$R41))=0,$O41,0))*IF($Y41&gt;0,(1+INDEX(Escalation!$B$3:$B$18,$Y41,0))^(BP$4-SSSModel!$C$5),1)*IF($X41=0,1,OFFSET(Profiles!$K$2,$X41,MAX(Profiles!$C$2,BP$4-$Q41)))*IF($AA41=1,(1+SSSModel!#REF!),1)</f>
        <v>0</v>
      </c>
      <c r="BQ41" s="72">
        <f ca="1">IF(OR(BQ$4&lt;$Q41,BQ$4&gt;$Q41+IF($S41="",1000,$S41)-1),0,IF(MOD(BQ$4-$Q41,IF($R41="",1000,$R41))=0,$O41,0))*IF($Y41&gt;0,(1+INDEX(Escalation!$B$3:$B$18,$Y41,0))^(BQ$4-SSSModel!$C$5),1)*IF($X41=0,1,OFFSET(Profiles!$K$2,$X41,MAX(Profiles!$C$2,BQ$4-$Q41)))*IF($AA41=1,(1+SSSModel!#REF!),1)</f>
        <v>0</v>
      </c>
      <c r="BR41" s="72">
        <f ca="1">IF(OR(BR$4&lt;$Q41,BR$4&gt;$Q41+IF($S41="",1000,$S41)-1),0,IF(MOD(BR$4-$Q41,IF($R41="",1000,$R41))=0,$O41,0))*IF($Y41&gt;0,(1+INDEX(Escalation!$B$3:$B$18,$Y41,0))^(BR$4-SSSModel!$C$5),1)*IF($X41=0,1,OFFSET(Profiles!$K$2,$X41,MAX(Profiles!$C$2,BR$4-$Q41)))*IF($AA41=1,(1+SSSModel!#REF!),1)</f>
        <v>0</v>
      </c>
      <c r="BS41" s="72">
        <f ca="1">IF(OR(BS$4&lt;$Q41,BS$4&gt;$Q41+IF($S41="",1000,$S41)-1),0,IF(MOD(BS$4-$Q41,IF($R41="",1000,$R41))=0,$O41,0))*IF($Y41&gt;0,(1+INDEX(Escalation!$B$3:$B$18,$Y41,0))^(BS$4-SSSModel!$C$5),1)*IF($X41=0,1,OFFSET(Profiles!$K$2,$X41,MAX(Profiles!$C$2,BS$4-$Q41)))*IF($AA41=1,(1+SSSModel!#REF!),1)</f>
        <v>0</v>
      </c>
      <c r="BT41" s="72">
        <f ca="1">IF(OR(BT$4&lt;$Q41,BT$4&gt;$Q41+IF($S41="",1000,$S41)-1),0,IF(MOD(BT$4-$Q41,IF($R41="",1000,$R41))=0,$O41,0))*IF($Y41&gt;0,(1+INDEX(Escalation!$B$3:$B$18,$Y41,0))^(BT$4-SSSModel!$C$5),1)*IF($X41=0,1,OFFSET(Profiles!$K$2,$X41,MAX(Profiles!$C$2,BT$4-$Q41)))*IF($AA41=1,(1+SSSModel!#REF!),1)</f>
        <v>0</v>
      </c>
      <c r="BU41" s="72">
        <f ca="1">IF(OR(BU$4&lt;$Q41,BU$4&gt;$Q41+IF($S41="",1000,$S41)-1),0,IF(MOD(BU$4-$Q41,IF($R41="",1000,$R41))=0,$O41,0))*IF($Y41&gt;0,(1+INDEX(Escalation!$B$3:$B$18,$Y41,0))^(BU$4-SSSModel!$C$5),1)*IF($X41=0,1,OFFSET(Profiles!$K$2,$X41,MAX(Profiles!$C$2,BU$4-$Q41)))*IF($AA41=1,(1+SSSModel!#REF!),1)</f>
        <v>0</v>
      </c>
      <c r="BV41" s="72">
        <f ca="1">IF(OR(BV$4&lt;$Q41,BV$4&gt;$Q41+IF($S41="",1000,$S41)-1),0,IF(MOD(BV$4-$Q41,IF($R41="",1000,$R41))=0,$O41,0))*IF($Y41&gt;0,(1+INDEX(Escalation!$B$3:$B$18,$Y41,0))^(BV$4-SSSModel!$C$5),1)*IF($X41=0,1,OFFSET(Profiles!$K$2,$X41,MAX(Profiles!$C$2,BV$4-$Q41)))*IF($AA41=1,(1+SSSModel!#REF!),1)</f>
        <v>0</v>
      </c>
      <c r="BW41" s="72">
        <f ca="1">IF(OR(BW$4&lt;$Q41,BW$4&gt;$Q41+IF($S41="",1000,$S41)-1),0,IF(MOD(BW$4-$Q41,IF($R41="",1000,$R41))=0,$O41,0))*IF($Y41&gt;0,(1+INDEX(Escalation!$B$3:$B$18,$Y41,0))^(BW$4-SSSModel!$C$5),1)*IF($X41=0,1,OFFSET(Profiles!$K$2,$X41,MAX(Profiles!$C$2,BW$4-$Q41)))*IF($AA41=1,(1+SSSModel!#REF!),1)</f>
        <v>0</v>
      </c>
      <c r="BX41" s="72">
        <f ca="1">IF(OR(BX$4&lt;$Q41,BX$4&gt;$Q41+IF($S41="",1000,$S41)-1),0,IF(MOD(BX$4-$Q41,IF($R41="",1000,$R41))=0,$O41,0))*IF($Y41&gt;0,(1+INDEX(Escalation!$B$3:$B$18,$Y41,0))^(BX$4-SSSModel!$C$5),1)*IF($X41=0,1,OFFSET(Profiles!$K$2,$X41,MAX(Profiles!$C$2,BX$4-$Q41)))*IF($AA41=1,(1+SSSModel!#REF!),1)</f>
        <v>0</v>
      </c>
      <c r="BY41" s="72">
        <f ca="1">IF(OR(BY$4&lt;$Q41,BY$4&gt;$Q41+IF($S41="",1000,$S41)-1),0,IF(MOD(BY$4-$Q41,IF($R41="",1000,$R41))=0,$O41,0))*IF($Y41&gt;0,(1+INDEX(Escalation!$B$3:$B$18,$Y41,0))^(BY$4-SSSModel!$C$5),1)*IF($X41=0,1,OFFSET(Profiles!$K$2,$X41,MAX(Profiles!$C$2,BY$4-$Q41)))*IF($AA41=1,(1+SSSModel!#REF!),1)</f>
        <v>0</v>
      </c>
      <c r="BZ41" s="72">
        <f ca="1">IF(OR(BZ$4&lt;$Q41,BZ$4&gt;$Q41+IF($S41="",1000,$S41)-1),0,IF(MOD(BZ$4-$Q41,IF($R41="",1000,$R41))=0,$O41,0))*IF($Y41&gt;0,(1+INDEX(Escalation!$B$3:$B$18,$Y41,0))^(BZ$4-SSSModel!$C$5),1)*IF($X41=0,1,OFFSET(Profiles!$K$2,$X41,MAX(Profiles!$C$2,BZ$4-$Q41)))*IF($AA41=1,(1+SSSModel!#REF!),1)</f>
        <v>0</v>
      </c>
      <c r="CA41" s="134">
        <f ca="1">IF(OR($Z41=0,SSSModel!$C$4="CF"),AC41,
IF(LEFT($V41,3)="ON_",
     IF(SSSModel!$C$4="RR",SUMPRODUCT(OFFSET($AC41,0,0,1,$CB$2),OFFSET(Profiles!$K$28,($Z41-1)*(Profiles!$I$26+1)+CA$4-SSSModel!$C$3+1,0,1,$CB$2)),
     IF(SSSModel!$C$4="ECC",$EA41*$EB41*SUMPRODUCT(OFFSET($AC41,0,MAX(0,CA$4-$DZ41-$CA$4+1),1,MIN($DZ41,CA$4-$CA$4+1)),OFFSET(Escalation!$K$24,($Y41-1)*(Escalation!$I$22+1)+CA$4-SSSModel!$C$3+1,MAX(0,CA$4-$DZ41-$CA$4+1),1,MIN($DZ41,CA$4-$CA$4+1))),
     IF(SSSModel!$C$4="PV",AC41*$EA41*(1+SSSModel!$C$2),
     IF(SSSModel!$C$4="FCR",$EC41*SUM(OFFSET($AC41,0,MAX(CA$4-$AC$4-$DZ41+1,0),1,MIN($DZ41,CA$4-$AC$4+1))),0)))),
SUM($AC41:$BZ41)*
     IF(SSSModel!$C$4="RR",OFFSET(Profiles!$K$2,$Z41,MAX(Profiles!$C$2,AC$4-$W41)),
     IF(SSSModel!$C$4="ECC",$EA41*$EB41*IF(MAX(Escalation!$C$2,AC$4-$W41)&gt;$DZ41-1,0,OFFSET(Escalation!$K$2,$Y41,MAX(Escalation!$C$2,AC$4-$W41))),
     IF(SSSModel!$C$4="PV",IF(CA$4=$W41,$EA41*(1+SSSModel!$C$2),0),
     IF(SSSModel!$C$4="FCR",IF(AND(CA$4&gt;=$W41,OFFSET(Profiles!$K$2,$Z41,MAX(Profiles!$C$2,AC$4-$W41))&gt;0),$EC41,0),0))))))</f>
        <v>0</v>
      </c>
      <c r="CB41" s="135">
        <f ca="1">IF(OR($Z41=0,SSSModel!$C$4="CF"),AD41,
IF(LEFT($V41,3)="ON_",
     IF(SSSModel!$C$4="RR",SUMPRODUCT(OFFSET($AC41,0,0,1,$CB$2),OFFSET(Profiles!$K$28,($Z41-1)*(Profiles!$I$26+1)+CB$4-SSSModel!$C$3+1,0,1,$CB$2)),
     IF(SSSModel!$C$4="ECC",$EA41*$EB41*SUMPRODUCT(OFFSET($AC41,0,MAX(0,CB$4-$DZ41-$CA$4+1),1,MIN($DZ41,CB$4-$CA$4+1)),OFFSET(Escalation!$K$24,($Y41-1)*(Escalation!$I$22+1)+CB$4-SSSModel!$C$3+1,MAX(0,CB$4-$DZ41-$CA$4+1),1,MIN($DZ41,CB$4-$CA$4+1))),
     IF(SSSModel!$C$4="PV",AD41*$EA41*(1+SSSModel!$C$2),
     IF(SSSModel!$C$4="FCR",$EC41*SUM(OFFSET($AC41,0,MAX(CB$4-$AC$4-$DZ41+1,0),1,MIN($DZ41,CB$4-$AC$4+1))),0)))),
SUM($AC41:$BZ41)*
     IF(SSSModel!$C$4="RR",OFFSET(Profiles!$K$2,$Z41,MAX(Profiles!$C$2,AD$4-$W41)),
     IF(SSSModel!$C$4="ECC",$EA41*$EB41*IF(MAX(Escalation!$C$2,AD$4-$W41)&gt;$DZ41-1,0,OFFSET(Escalation!$K$2,$Y41,MAX(Escalation!$C$2,AD$4-$W41))),
     IF(SSSModel!$C$4="PV",IF(CB$4=$W41,$EA41*(1+SSSModel!$C$2),0),
     IF(SSSModel!$C$4="FCR",IF(AND(CB$4&gt;=$W41,OFFSET(Profiles!$K$2,$Z41,MAX(Profiles!$C$2,AD$4-$W41))&gt;0),$EC41,0),0))))))</f>
        <v>0</v>
      </c>
      <c r="CC41" s="135">
        <f ca="1">IF(OR($Z41=0,SSSModel!$C$4="CF"),AE41,
IF(LEFT($V41,3)="ON_",
     IF(SSSModel!$C$4="RR",SUMPRODUCT(OFFSET($AC41,0,0,1,$CB$2),OFFSET(Profiles!$K$28,($Z41-1)*(Profiles!$I$26+1)+CC$4-SSSModel!$C$3+1,0,1,$CB$2)),
     IF(SSSModel!$C$4="ECC",$EA41*$EB41*SUMPRODUCT(OFFSET($AC41,0,MAX(0,CC$4-$DZ41-$CA$4+1),1,MIN($DZ41,CC$4-$CA$4+1)),OFFSET(Escalation!$K$24,($Y41-1)*(Escalation!$I$22+1)+CC$4-SSSModel!$C$3+1,MAX(0,CC$4-$DZ41-$CA$4+1),1,MIN($DZ41,CC$4-$CA$4+1))),
     IF(SSSModel!$C$4="PV",AE41*$EA41*(1+SSSModel!$C$2),
     IF(SSSModel!$C$4="FCR",$EC41*SUM(OFFSET($AC41,0,MAX(CC$4-$AC$4-$DZ41+1,0),1,MIN($DZ41,CC$4-$AC$4+1))),0)))),
SUM($AC41:$BZ41)*
     IF(SSSModel!$C$4="RR",OFFSET(Profiles!$K$2,$Z41,MAX(Profiles!$C$2,AE$4-$W41)),
     IF(SSSModel!$C$4="ECC",$EA41*$EB41*IF(MAX(Escalation!$C$2,AE$4-$W41)&gt;$DZ41-1,0,OFFSET(Escalation!$K$2,$Y41,MAX(Escalation!$C$2,AE$4-$W41))),
     IF(SSSModel!$C$4="PV",IF(CC$4=$W41,$EA41*(1+SSSModel!$C$2),0),
     IF(SSSModel!$C$4="FCR",IF(AND(CC$4&gt;=$W41,OFFSET(Profiles!$K$2,$Z41,MAX(Profiles!$C$2,AE$4-$W41))&gt;0),$EC41,0),0))))))</f>
        <v>0</v>
      </c>
      <c r="CD41" s="135">
        <f ca="1">IF(OR($Z41=0,SSSModel!$C$4="CF"),AF41,
IF(LEFT($V41,3)="ON_",
     IF(SSSModel!$C$4="RR",SUMPRODUCT(OFFSET($AC41,0,0,1,$CB$2),OFFSET(Profiles!$K$28,($Z41-1)*(Profiles!$I$26+1)+CD$4-SSSModel!$C$3+1,0,1,$CB$2)),
     IF(SSSModel!$C$4="ECC",$EA41*$EB41*SUMPRODUCT(OFFSET($AC41,0,MAX(0,CD$4-$DZ41-$CA$4+1),1,MIN($DZ41,CD$4-$CA$4+1)),OFFSET(Escalation!$K$24,($Y41-1)*(Escalation!$I$22+1)+CD$4-SSSModel!$C$3+1,MAX(0,CD$4-$DZ41-$CA$4+1),1,MIN($DZ41,CD$4-$CA$4+1))),
     IF(SSSModel!$C$4="PV",AF41*$EA41*(1+SSSModel!$C$2),
     IF(SSSModel!$C$4="FCR",$EC41*SUM(OFFSET($AC41,0,MAX(CD$4-$AC$4-$DZ41+1,0),1,MIN($DZ41,CD$4-$AC$4+1))),0)))),
SUM($AC41:$BZ41)*
     IF(SSSModel!$C$4="RR",OFFSET(Profiles!$K$2,$Z41,MAX(Profiles!$C$2,AF$4-$W41)),
     IF(SSSModel!$C$4="ECC",$EA41*$EB41*IF(MAX(Escalation!$C$2,AF$4-$W41)&gt;$DZ41-1,0,OFFSET(Escalation!$K$2,$Y41,MAX(Escalation!$C$2,AF$4-$W41))),
     IF(SSSModel!$C$4="PV",IF(CD$4=$W41,$EA41*(1+SSSModel!$C$2),0),
     IF(SSSModel!$C$4="FCR",IF(AND(CD$4&gt;=$W41,OFFSET(Profiles!$K$2,$Z41,MAX(Profiles!$C$2,AF$4-$W41))&gt;0),$EC41,0),0))))))</f>
        <v>0</v>
      </c>
      <c r="CE41" s="135">
        <f ca="1">IF(OR($Z41=0,SSSModel!$C$4="CF"),AG41,
IF(LEFT($V41,3)="ON_",
     IF(SSSModel!$C$4="RR",SUMPRODUCT(OFFSET($AC41,0,0,1,$CB$2),OFFSET(Profiles!$K$28,($Z41-1)*(Profiles!$I$26+1)+CE$4-SSSModel!$C$3+1,0,1,$CB$2)),
     IF(SSSModel!$C$4="ECC",$EA41*$EB41*SUMPRODUCT(OFFSET($AC41,0,MAX(0,CE$4-$DZ41-$CA$4+1),1,MIN($DZ41,CE$4-$CA$4+1)),OFFSET(Escalation!$K$24,($Y41-1)*(Escalation!$I$22+1)+CE$4-SSSModel!$C$3+1,MAX(0,CE$4-$DZ41-$CA$4+1),1,MIN($DZ41,CE$4-$CA$4+1))),
     IF(SSSModel!$C$4="PV",AG41*$EA41*(1+SSSModel!$C$2),
     IF(SSSModel!$C$4="FCR",$EC41*SUM(OFFSET($AC41,0,MAX(CE$4-$AC$4-$DZ41+1,0),1,MIN($DZ41,CE$4-$AC$4+1))),0)))),
SUM($AC41:$BZ41)*
     IF(SSSModel!$C$4="RR",OFFSET(Profiles!$K$2,$Z41,MAX(Profiles!$C$2,AG$4-$W41)),
     IF(SSSModel!$C$4="ECC",$EA41*$EB41*IF(MAX(Escalation!$C$2,AG$4-$W41)&gt;$DZ41-1,0,OFFSET(Escalation!$K$2,$Y41,MAX(Escalation!$C$2,AG$4-$W41))),
     IF(SSSModel!$C$4="PV",IF(CE$4=$W41,$EA41*(1+SSSModel!$C$2),0),
     IF(SSSModel!$C$4="FCR",IF(AND(CE$4&gt;=$W41,OFFSET(Profiles!$K$2,$Z41,MAX(Profiles!$C$2,AG$4-$W41))&gt;0),$EC41,0),0))))))</f>
        <v>0</v>
      </c>
      <c r="CF41" s="135">
        <f ca="1">IF(OR($Z41=0,SSSModel!$C$4="CF"),AH41,
IF(LEFT($V41,3)="ON_",
     IF(SSSModel!$C$4="RR",SUMPRODUCT(OFFSET($AC41,0,0,1,$CB$2),OFFSET(Profiles!$K$28,($Z41-1)*(Profiles!$I$26+1)+CF$4-SSSModel!$C$3+1,0,1,$CB$2)),
     IF(SSSModel!$C$4="ECC",$EA41*$EB41*SUMPRODUCT(OFFSET($AC41,0,MAX(0,CF$4-$DZ41-$CA$4+1),1,MIN($DZ41,CF$4-$CA$4+1)),OFFSET(Escalation!$K$24,($Y41-1)*(Escalation!$I$22+1)+CF$4-SSSModel!$C$3+1,MAX(0,CF$4-$DZ41-$CA$4+1),1,MIN($DZ41,CF$4-$CA$4+1))),
     IF(SSSModel!$C$4="PV",AH41*$EA41*(1+SSSModel!$C$2),
     IF(SSSModel!$C$4="FCR",$EC41*SUM(OFFSET($AC41,0,MAX(CF$4-$AC$4-$DZ41+1,0),1,MIN($DZ41,CF$4-$AC$4+1))),0)))),
SUM($AC41:$BZ41)*
     IF(SSSModel!$C$4="RR",OFFSET(Profiles!$K$2,$Z41,MAX(Profiles!$C$2,AH$4-$W41)),
     IF(SSSModel!$C$4="ECC",$EA41*$EB41*IF(MAX(Escalation!$C$2,AH$4-$W41)&gt;$DZ41-1,0,OFFSET(Escalation!$K$2,$Y41,MAX(Escalation!$C$2,AH$4-$W41))),
     IF(SSSModel!$C$4="PV",IF(CF$4=$W41,$EA41*(1+SSSModel!$C$2),0),
     IF(SSSModel!$C$4="FCR",IF(AND(CF$4&gt;=$W41,OFFSET(Profiles!$K$2,$Z41,MAX(Profiles!$C$2,AH$4-$W41))&gt;0),$EC41,0),0))))))</f>
        <v>0</v>
      </c>
      <c r="CG41" s="135">
        <f ca="1">IF(OR($Z41=0,SSSModel!$C$4="CF"),AI41,
IF(LEFT($V41,3)="ON_",
     IF(SSSModel!$C$4="RR",SUMPRODUCT(OFFSET($AC41,0,0,1,$CB$2),OFFSET(Profiles!$K$28,($Z41-1)*(Profiles!$I$26+1)+CG$4-SSSModel!$C$3+1,0,1,$CB$2)),
     IF(SSSModel!$C$4="ECC",$EA41*$EB41*SUMPRODUCT(OFFSET($AC41,0,MAX(0,CG$4-$DZ41-$CA$4+1),1,MIN($DZ41,CG$4-$CA$4+1)),OFFSET(Escalation!$K$24,($Y41-1)*(Escalation!$I$22+1)+CG$4-SSSModel!$C$3+1,MAX(0,CG$4-$DZ41-$CA$4+1),1,MIN($DZ41,CG$4-$CA$4+1))),
     IF(SSSModel!$C$4="PV",AI41*$EA41*(1+SSSModel!$C$2),
     IF(SSSModel!$C$4="FCR",$EC41*SUM(OFFSET($AC41,0,MAX(CG$4-$AC$4-$DZ41+1,0),1,MIN($DZ41,CG$4-$AC$4+1))),0)))),
SUM($AC41:$BZ41)*
     IF(SSSModel!$C$4="RR",OFFSET(Profiles!$K$2,$Z41,MAX(Profiles!$C$2,AI$4-$W41)),
     IF(SSSModel!$C$4="ECC",$EA41*$EB41*IF(MAX(Escalation!$C$2,AI$4-$W41)&gt;$DZ41-1,0,OFFSET(Escalation!$K$2,$Y41,MAX(Escalation!$C$2,AI$4-$W41))),
     IF(SSSModel!$C$4="PV",IF(CG$4=$W41,$EA41*(1+SSSModel!$C$2),0),
     IF(SSSModel!$C$4="FCR",IF(AND(CG$4&gt;=$W41,OFFSET(Profiles!$K$2,$Z41,MAX(Profiles!$C$2,AI$4-$W41))&gt;0),$EC41,0),0))))))</f>
        <v>0</v>
      </c>
      <c r="CH41" s="135">
        <f ca="1">IF(OR($Z41=0,SSSModel!$C$4="CF"),AJ41,
IF(LEFT($V41,3)="ON_",
     IF(SSSModel!$C$4="RR",SUMPRODUCT(OFFSET($AC41,0,0,1,$CB$2),OFFSET(Profiles!$K$28,($Z41-1)*(Profiles!$I$26+1)+CH$4-SSSModel!$C$3+1,0,1,$CB$2)),
     IF(SSSModel!$C$4="ECC",$EA41*$EB41*SUMPRODUCT(OFFSET($AC41,0,MAX(0,CH$4-$DZ41-$CA$4+1),1,MIN($DZ41,CH$4-$CA$4+1)),OFFSET(Escalation!$K$24,($Y41-1)*(Escalation!$I$22+1)+CH$4-SSSModel!$C$3+1,MAX(0,CH$4-$DZ41-$CA$4+1),1,MIN($DZ41,CH$4-$CA$4+1))),
     IF(SSSModel!$C$4="PV",AJ41*$EA41*(1+SSSModel!$C$2),
     IF(SSSModel!$C$4="FCR",$EC41*SUM(OFFSET($AC41,0,MAX(CH$4-$AC$4-$DZ41+1,0),1,MIN($DZ41,CH$4-$AC$4+1))),0)))),
SUM($AC41:$BZ41)*
     IF(SSSModel!$C$4="RR",OFFSET(Profiles!$K$2,$Z41,MAX(Profiles!$C$2,AJ$4-$W41)),
     IF(SSSModel!$C$4="ECC",$EA41*$EB41*IF(MAX(Escalation!$C$2,AJ$4-$W41)&gt;$DZ41-1,0,OFFSET(Escalation!$K$2,$Y41,MAX(Escalation!$C$2,AJ$4-$W41))),
     IF(SSSModel!$C$4="PV",IF(CH$4=$W41,$EA41*(1+SSSModel!$C$2),0),
     IF(SSSModel!$C$4="FCR",IF(AND(CH$4&gt;=$W41,OFFSET(Profiles!$K$2,$Z41,MAX(Profiles!$C$2,AJ$4-$W41))&gt;0),$EC41,0),0))))))</f>
        <v>0</v>
      </c>
      <c r="CI41" s="135">
        <f ca="1">IF(OR($Z41=0,SSSModel!$C$4="CF"),AK41,
IF(LEFT($V41,3)="ON_",
     IF(SSSModel!$C$4="RR",SUMPRODUCT(OFFSET($AC41,0,0,1,$CB$2),OFFSET(Profiles!$K$28,($Z41-1)*(Profiles!$I$26+1)+CI$4-SSSModel!$C$3+1,0,1,$CB$2)),
     IF(SSSModel!$C$4="ECC",$EA41*$EB41*SUMPRODUCT(OFFSET($AC41,0,MAX(0,CI$4-$DZ41-$CA$4+1),1,MIN($DZ41,CI$4-$CA$4+1)),OFFSET(Escalation!$K$24,($Y41-1)*(Escalation!$I$22+1)+CI$4-SSSModel!$C$3+1,MAX(0,CI$4-$DZ41-$CA$4+1),1,MIN($DZ41,CI$4-$CA$4+1))),
     IF(SSSModel!$C$4="PV",AK41*$EA41*(1+SSSModel!$C$2),
     IF(SSSModel!$C$4="FCR",$EC41*SUM(OFFSET($AC41,0,MAX(CI$4-$AC$4-$DZ41+1,0),1,MIN($DZ41,CI$4-$AC$4+1))),0)))),
SUM($AC41:$BZ41)*
     IF(SSSModel!$C$4="RR",OFFSET(Profiles!$K$2,$Z41,MAX(Profiles!$C$2,AK$4-$W41)),
     IF(SSSModel!$C$4="ECC",$EA41*$EB41*IF(MAX(Escalation!$C$2,AK$4-$W41)&gt;$DZ41-1,0,OFFSET(Escalation!$K$2,$Y41,MAX(Escalation!$C$2,AK$4-$W41))),
     IF(SSSModel!$C$4="PV",IF(CI$4=$W41,$EA41*(1+SSSModel!$C$2),0),
     IF(SSSModel!$C$4="FCR",IF(AND(CI$4&gt;=$W41,OFFSET(Profiles!$K$2,$Z41,MAX(Profiles!$C$2,AK$4-$W41))&gt;0),$EC41,0),0))))))</f>
        <v>0</v>
      </c>
      <c r="CJ41" s="135">
        <f ca="1">IF(OR($Z41=0,SSSModel!$C$4="CF"),AL41,
IF(LEFT($V41,3)="ON_",
     IF(SSSModel!$C$4="RR",SUMPRODUCT(OFFSET($AC41,0,0,1,$CB$2),OFFSET(Profiles!$K$28,($Z41-1)*(Profiles!$I$26+1)+CJ$4-SSSModel!$C$3+1,0,1,$CB$2)),
     IF(SSSModel!$C$4="ECC",$EA41*$EB41*SUMPRODUCT(OFFSET($AC41,0,MAX(0,CJ$4-$DZ41-$CA$4+1),1,MIN($DZ41,CJ$4-$CA$4+1)),OFFSET(Escalation!$K$24,($Y41-1)*(Escalation!$I$22+1)+CJ$4-SSSModel!$C$3+1,MAX(0,CJ$4-$DZ41-$CA$4+1),1,MIN($DZ41,CJ$4-$CA$4+1))),
     IF(SSSModel!$C$4="PV",AL41*$EA41*(1+SSSModel!$C$2),
     IF(SSSModel!$C$4="FCR",$EC41*SUM(OFFSET($AC41,0,MAX(CJ$4-$AC$4-$DZ41+1,0),1,MIN($DZ41,CJ$4-$AC$4+1))),0)))),
SUM($AC41:$BZ41)*
     IF(SSSModel!$C$4="RR",OFFSET(Profiles!$K$2,$Z41,MAX(Profiles!$C$2,AL$4-$W41)),
     IF(SSSModel!$C$4="ECC",$EA41*$EB41*IF(MAX(Escalation!$C$2,AL$4-$W41)&gt;$DZ41-1,0,OFFSET(Escalation!$K$2,$Y41,MAX(Escalation!$C$2,AL$4-$W41))),
     IF(SSSModel!$C$4="PV",IF(CJ$4=$W41,$EA41*(1+SSSModel!$C$2),0),
     IF(SSSModel!$C$4="FCR",IF(AND(CJ$4&gt;=$W41,OFFSET(Profiles!$K$2,$Z41,MAX(Profiles!$C$2,AL$4-$W41))&gt;0),$EC41,0),0))))))</f>
        <v>0</v>
      </c>
      <c r="CK41" s="135">
        <f ca="1">IF(OR($Z41=0,SSSModel!$C$4="CF"),AM41,
IF(LEFT($V41,3)="ON_",
     IF(SSSModel!$C$4="RR",SUMPRODUCT(OFFSET($AC41,0,0,1,$CB$2),OFFSET(Profiles!$K$28,($Z41-1)*(Profiles!$I$26+1)+CK$4-SSSModel!$C$3+1,0,1,$CB$2)),
     IF(SSSModel!$C$4="ECC",$EA41*$EB41*SUMPRODUCT(OFFSET($AC41,0,MAX(0,CK$4-$DZ41-$CA$4+1),1,MIN($DZ41,CK$4-$CA$4+1)),OFFSET(Escalation!$K$24,($Y41-1)*(Escalation!$I$22+1)+CK$4-SSSModel!$C$3+1,MAX(0,CK$4-$DZ41-$CA$4+1),1,MIN($DZ41,CK$4-$CA$4+1))),
     IF(SSSModel!$C$4="PV",AM41*$EA41*(1+SSSModel!$C$2),
     IF(SSSModel!$C$4="FCR",$EC41*SUM(OFFSET($AC41,0,MAX(CK$4-$AC$4-$DZ41+1,0),1,MIN($DZ41,CK$4-$AC$4+1))),0)))),
SUM($AC41:$BZ41)*
     IF(SSSModel!$C$4="RR",OFFSET(Profiles!$K$2,$Z41,MAX(Profiles!$C$2,AM$4-$W41)),
     IF(SSSModel!$C$4="ECC",$EA41*$EB41*IF(MAX(Escalation!$C$2,AM$4-$W41)&gt;$DZ41-1,0,OFFSET(Escalation!$K$2,$Y41,MAX(Escalation!$C$2,AM$4-$W41))),
     IF(SSSModel!$C$4="PV",IF(CK$4=$W41,$EA41*(1+SSSModel!$C$2),0),
     IF(SSSModel!$C$4="FCR",IF(AND(CK$4&gt;=$W41,OFFSET(Profiles!$K$2,$Z41,MAX(Profiles!$C$2,AM$4-$W41))&gt;0),$EC41,0),0))))))</f>
        <v>0</v>
      </c>
      <c r="CL41" s="135">
        <f ca="1">IF(OR($Z41=0,SSSModel!$C$4="CF"),AN41,
IF(LEFT($V41,3)="ON_",
     IF(SSSModel!$C$4="RR",SUMPRODUCT(OFFSET($AC41,0,0,1,$CB$2),OFFSET(Profiles!$K$28,($Z41-1)*(Profiles!$I$26+1)+CL$4-SSSModel!$C$3+1,0,1,$CB$2)),
     IF(SSSModel!$C$4="ECC",$EA41*$EB41*SUMPRODUCT(OFFSET($AC41,0,MAX(0,CL$4-$DZ41-$CA$4+1),1,MIN($DZ41,CL$4-$CA$4+1)),OFFSET(Escalation!$K$24,($Y41-1)*(Escalation!$I$22+1)+CL$4-SSSModel!$C$3+1,MAX(0,CL$4-$DZ41-$CA$4+1),1,MIN($DZ41,CL$4-$CA$4+1))),
     IF(SSSModel!$C$4="PV",AN41*$EA41*(1+SSSModel!$C$2),
     IF(SSSModel!$C$4="FCR",$EC41*SUM(OFFSET($AC41,0,MAX(CL$4-$AC$4-$DZ41+1,0),1,MIN($DZ41,CL$4-$AC$4+1))),0)))),
SUM($AC41:$BZ41)*
     IF(SSSModel!$C$4="RR",OFFSET(Profiles!$K$2,$Z41,MAX(Profiles!$C$2,AN$4-$W41)),
     IF(SSSModel!$C$4="ECC",$EA41*$EB41*IF(MAX(Escalation!$C$2,AN$4-$W41)&gt;$DZ41-1,0,OFFSET(Escalation!$K$2,$Y41,MAX(Escalation!$C$2,AN$4-$W41))),
     IF(SSSModel!$C$4="PV",IF(CL$4=$W41,$EA41*(1+SSSModel!$C$2),0),
     IF(SSSModel!$C$4="FCR",IF(AND(CL$4&gt;=$W41,OFFSET(Profiles!$K$2,$Z41,MAX(Profiles!$C$2,AN$4-$W41))&gt;0),$EC41,0),0))))))</f>
        <v>0</v>
      </c>
      <c r="CM41" s="135">
        <f ca="1">IF(OR($Z41=0,SSSModel!$C$4="CF"),AO41,
IF(LEFT($V41,3)="ON_",
     IF(SSSModel!$C$4="RR",SUMPRODUCT(OFFSET($AC41,0,0,1,$CB$2),OFFSET(Profiles!$K$28,($Z41-1)*(Profiles!$I$26+1)+CM$4-SSSModel!$C$3+1,0,1,$CB$2)),
     IF(SSSModel!$C$4="ECC",$EA41*$EB41*SUMPRODUCT(OFFSET($AC41,0,MAX(0,CM$4-$DZ41-$CA$4+1),1,MIN($DZ41,CM$4-$CA$4+1)),OFFSET(Escalation!$K$24,($Y41-1)*(Escalation!$I$22+1)+CM$4-SSSModel!$C$3+1,MAX(0,CM$4-$DZ41-$CA$4+1),1,MIN($DZ41,CM$4-$CA$4+1))),
     IF(SSSModel!$C$4="PV",AO41*$EA41*(1+SSSModel!$C$2),
     IF(SSSModel!$C$4="FCR",$EC41*SUM(OFFSET($AC41,0,MAX(CM$4-$AC$4-$DZ41+1,0),1,MIN($DZ41,CM$4-$AC$4+1))),0)))),
SUM($AC41:$BZ41)*
     IF(SSSModel!$C$4="RR",OFFSET(Profiles!$K$2,$Z41,MAX(Profiles!$C$2,AO$4-$W41)),
     IF(SSSModel!$C$4="ECC",$EA41*$EB41*IF(MAX(Escalation!$C$2,AO$4-$W41)&gt;$DZ41-1,0,OFFSET(Escalation!$K$2,$Y41,MAX(Escalation!$C$2,AO$4-$W41))),
     IF(SSSModel!$C$4="PV",IF(CM$4=$W41,$EA41*(1+SSSModel!$C$2),0),
     IF(SSSModel!$C$4="FCR",IF(AND(CM$4&gt;=$W41,OFFSET(Profiles!$K$2,$Z41,MAX(Profiles!$C$2,AO$4-$W41))&gt;0),$EC41,0),0))))))</f>
        <v>0</v>
      </c>
      <c r="CN41" s="135">
        <f ca="1">IF(OR($Z41=0,SSSModel!$C$4="CF"),AP41,
IF(LEFT($V41,3)="ON_",
     IF(SSSModel!$C$4="RR",SUMPRODUCT(OFFSET($AC41,0,0,1,$CB$2),OFFSET(Profiles!$K$28,($Z41-1)*(Profiles!$I$26+1)+CN$4-SSSModel!$C$3+1,0,1,$CB$2)),
     IF(SSSModel!$C$4="ECC",$EA41*$EB41*SUMPRODUCT(OFFSET($AC41,0,MAX(0,CN$4-$DZ41-$CA$4+1),1,MIN($DZ41,CN$4-$CA$4+1)),OFFSET(Escalation!$K$24,($Y41-1)*(Escalation!$I$22+1)+CN$4-SSSModel!$C$3+1,MAX(0,CN$4-$DZ41-$CA$4+1),1,MIN($DZ41,CN$4-$CA$4+1))),
     IF(SSSModel!$C$4="PV",AP41*$EA41*(1+SSSModel!$C$2),
     IF(SSSModel!$C$4="FCR",$EC41*SUM(OFFSET($AC41,0,MAX(CN$4-$AC$4-$DZ41+1,0),1,MIN($DZ41,CN$4-$AC$4+1))),0)))),
SUM($AC41:$BZ41)*
     IF(SSSModel!$C$4="RR",OFFSET(Profiles!$K$2,$Z41,MAX(Profiles!$C$2,AP$4-$W41)),
     IF(SSSModel!$C$4="ECC",$EA41*$EB41*IF(MAX(Escalation!$C$2,AP$4-$W41)&gt;$DZ41-1,0,OFFSET(Escalation!$K$2,$Y41,MAX(Escalation!$C$2,AP$4-$W41))),
     IF(SSSModel!$C$4="PV",IF(CN$4=$W41,$EA41*(1+SSSModel!$C$2),0),
     IF(SSSModel!$C$4="FCR",IF(AND(CN$4&gt;=$W41,OFFSET(Profiles!$K$2,$Z41,MAX(Profiles!$C$2,AP$4-$W41))&gt;0),$EC41,0),0))))))</f>
        <v>0</v>
      </c>
      <c r="CO41" s="135">
        <f ca="1">IF(OR($Z41=0,SSSModel!$C$4="CF"),AQ41,
IF(LEFT($V41,3)="ON_",
     IF(SSSModel!$C$4="RR",SUMPRODUCT(OFFSET($AC41,0,0,1,$CB$2),OFFSET(Profiles!$K$28,($Z41-1)*(Profiles!$I$26+1)+CO$4-SSSModel!$C$3+1,0,1,$CB$2)),
     IF(SSSModel!$C$4="ECC",$EA41*$EB41*SUMPRODUCT(OFFSET($AC41,0,MAX(0,CO$4-$DZ41-$CA$4+1),1,MIN($DZ41,CO$4-$CA$4+1)),OFFSET(Escalation!$K$24,($Y41-1)*(Escalation!$I$22+1)+CO$4-SSSModel!$C$3+1,MAX(0,CO$4-$DZ41-$CA$4+1),1,MIN($DZ41,CO$4-$CA$4+1))),
     IF(SSSModel!$C$4="PV",AQ41*$EA41*(1+SSSModel!$C$2),
     IF(SSSModel!$C$4="FCR",$EC41*SUM(OFFSET($AC41,0,MAX(CO$4-$AC$4-$DZ41+1,0),1,MIN($DZ41,CO$4-$AC$4+1))),0)))),
SUM($AC41:$BZ41)*
     IF(SSSModel!$C$4="RR",OFFSET(Profiles!$K$2,$Z41,MAX(Profiles!$C$2,AQ$4-$W41)),
     IF(SSSModel!$C$4="ECC",$EA41*$EB41*IF(MAX(Escalation!$C$2,AQ$4-$W41)&gt;$DZ41-1,0,OFFSET(Escalation!$K$2,$Y41,MAX(Escalation!$C$2,AQ$4-$W41))),
     IF(SSSModel!$C$4="PV",IF(CO$4=$W41,$EA41*(1+SSSModel!$C$2),0),
     IF(SSSModel!$C$4="FCR",IF(AND(CO$4&gt;=$W41,OFFSET(Profiles!$K$2,$Z41,MAX(Profiles!$C$2,AQ$4-$W41))&gt;0),$EC41,0),0))))))</f>
        <v>0</v>
      </c>
      <c r="CP41" s="135">
        <f ca="1">IF(OR($Z41=0,SSSModel!$C$4="CF"),AR41,
IF(LEFT($V41,3)="ON_",
     IF(SSSModel!$C$4="RR",SUMPRODUCT(OFFSET($AC41,0,0,1,$CB$2),OFFSET(Profiles!$K$28,($Z41-1)*(Profiles!$I$26+1)+CP$4-SSSModel!$C$3+1,0,1,$CB$2)),
     IF(SSSModel!$C$4="ECC",$EA41*$EB41*SUMPRODUCT(OFFSET($AC41,0,MAX(0,CP$4-$DZ41-$CA$4+1),1,MIN($DZ41,CP$4-$CA$4+1)),OFFSET(Escalation!$K$24,($Y41-1)*(Escalation!$I$22+1)+CP$4-SSSModel!$C$3+1,MAX(0,CP$4-$DZ41-$CA$4+1),1,MIN($DZ41,CP$4-$CA$4+1))),
     IF(SSSModel!$C$4="PV",AR41*$EA41*(1+SSSModel!$C$2),
     IF(SSSModel!$C$4="FCR",$EC41*SUM(OFFSET($AC41,0,MAX(CP$4-$AC$4-$DZ41+1,0),1,MIN($DZ41,CP$4-$AC$4+1))),0)))),
SUM($AC41:$BZ41)*
     IF(SSSModel!$C$4="RR",OFFSET(Profiles!$K$2,$Z41,MAX(Profiles!$C$2,AR$4-$W41)),
     IF(SSSModel!$C$4="ECC",$EA41*$EB41*IF(MAX(Escalation!$C$2,AR$4-$W41)&gt;$DZ41-1,0,OFFSET(Escalation!$K$2,$Y41,MAX(Escalation!$C$2,AR$4-$W41))),
     IF(SSSModel!$C$4="PV",IF(CP$4=$W41,$EA41*(1+SSSModel!$C$2),0),
     IF(SSSModel!$C$4="FCR",IF(AND(CP$4&gt;=$W41,OFFSET(Profiles!$K$2,$Z41,MAX(Profiles!$C$2,AR$4-$W41))&gt;0),$EC41,0),0))))))</f>
        <v>0</v>
      </c>
      <c r="CQ41" s="135">
        <f ca="1">IF(OR($Z41=0,SSSModel!$C$4="CF"),AS41,
IF(LEFT($V41,3)="ON_",
     IF(SSSModel!$C$4="RR",SUMPRODUCT(OFFSET($AC41,0,0,1,$CB$2),OFFSET(Profiles!$K$28,($Z41-1)*(Profiles!$I$26+1)+CQ$4-SSSModel!$C$3+1,0,1,$CB$2)),
     IF(SSSModel!$C$4="ECC",$EA41*$EB41*SUMPRODUCT(OFFSET($AC41,0,MAX(0,CQ$4-$DZ41-$CA$4+1),1,MIN($DZ41,CQ$4-$CA$4+1)),OFFSET(Escalation!$K$24,($Y41-1)*(Escalation!$I$22+1)+CQ$4-SSSModel!$C$3+1,MAX(0,CQ$4-$DZ41-$CA$4+1),1,MIN($DZ41,CQ$4-$CA$4+1))),
     IF(SSSModel!$C$4="PV",AS41*$EA41*(1+SSSModel!$C$2),
     IF(SSSModel!$C$4="FCR",$EC41*SUM(OFFSET($AC41,0,MAX(CQ$4-$AC$4-$DZ41+1,0),1,MIN($DZ41,CQ$4-$AC$4+1))),0)))),
SUM($AC41:$BZ41)*
     IF(SSSModel!$C$4="RR",OFFSET(Profiles!$K$2,$Z41,MAX(Profiles!$C$2,AS$4-$W41)),
     IF(SSSModel!$C$4="ECC",$EA41*$EB41*IF(MAX(Escalation!$C$2,AS$4-$W41)&gt;$DZ41-1,0,OFFSET(Escalation!$K$2,$Y41,MAX(Escalation!$C$2,AS$4-$W41))),
     IF(SSSModel!$C$4="PV",IF(CQ$4=$W41,$EA41*(1+SSSModel!$C$2),0),
     IF(SSSModel!$C$4="FCR",IF(AND(CQ$4&gt;=$W41,OFFSET(Profiles!$K$2,$Z41,MAX(Profiles!$C$2,AS$4-$W41))&gt;0),$EC41,0),0))))))</f>
        <v>0</v>
      </c>
      <c r="CR41" s="135">
        <f ca="1">IF(OR($Z41=0,SSSModel!$C$4="CF"),AT41,
IF(LEFT($V41,3)="ON_",
     IF(SSSModel!$C$4="RR",SUMPRODUCT(OFFSET($AC41,0,0,1,$CB$2),OFFSET(Profiles!$K$28,($Z41-1)*(Profiles!$I$26+1)+CR$4-SSSModel!$C$3+1,0,1,$CB$2)),
     IF(SSSModel!$C$4="ECC",$EA41*$EB41*SUMPRODUCT(OFFSET($AC41,0,MAX(0,CR$4-$DZ41-$CA$4+1),1,MIN($DZ41,CR$4-$CA$4+1)),OFFSET(Escalation!$K$24,($Y41-1)*(Escalation!$I$22+1)+CR$4-SSSModel!$C$3+1,MAX(0,CR$4-$DZ41-$CA$4+1),1,MIN($DZ41,CR$4-$CA$4+1))),
     IF(SSSModel!$C$4="PV",AT41*$EA41*(1+SSSModel!$C$2),
     IF(SSSModel!$C$4="FCR",$EC41*SUM(OFFSET($AC41,0,MAX(CR$4-$AC$4-$DZ41+1,0),1,MIN($DZ41,CR$4-$AC$4+1))),0)))),
SUM($AC41:$BZ41)*
     IF(SSSModel!$C$4="RR",OFFSET(Profiles!$K$2,$Z41,MAX(Profiles!$C$2,AT$4-$W41)),
     IF(SSSModel!$C$4="ECC",$EA41*$EB41*IF(MAX(Escalation!$C$2,AT$4-$W41)&gt;$DZ41-1,0,OFFSET(Escalation!$K$2,$Y41,MAX(Escalation!$C$2,AT$4-$W41))),
     IF(SSSModel!$C$4="PV",IF(CR$4=$W41,$EA41*(1+SSSModel!$C$2),0),
     IF(SSSModel!$C$4="FCR",IF(AND(CR$4&gt;=$W41,OFFSET(Profiles!$K$2,$Z41,MAX(Profiles!$C$2,AT$4-$W41))&gt;0),$EC41,0),0))))))</f>
        <v>0</v>
      </c>
      <c r="CS41" s="135">
        <f ca="1">IF(OR($Z41=0,SSSModel!$C$4="CF"),AU41,
IF(LEFT($V41,3)="ON_",
     IF(SSSModel!$C$4="RR",SUMPRODUCT(OFFSET($AC41,0,0,1,$CB$2),OFFSET(Profiles!$K$28,($Z41-1)*(Profiles!$I$26+1)+CS$4-SSSModel!$C$3+1,0,1,$CB$2)),
     IF(SSSModel!$C$4="ECC",$EA41*$EB41*SUMPRODUCT(OFFSET($AC41,0,MAX(0,CS$4-$DZ41-$CA$4+1),1,MIN($DZ41,CS$4-$CA$4+1)),OFFSET(Escalation!$K$24,($Y41-1)*(Escalation!$I$22+1)+CS$4-SSSModel!$C$3+1,MAX(0,CS$4-$DZ41-$CA$4+1),1,MIN($DZ41,CS$4-$CA$4+1))),
     IF(SSSModel!$C$4="PV",AU41*$EA41*(1+SSSModel!$C$2),
     IF(SSSModel!$C$4="FCR",$EC41*SUM(OFFSET($AC41,0,MAX(CS$4-$AC$4-$DZ41+1,0),1,MIN($DZ41,CS$4-$AC$4+1))),0)))),
SUM($AC41:$BZ41)*
     IF(SSSModel!$C$4="RR",OFFSET(Profiles!$K$2,$Z41,MAX(Profiles!$C$2,AU$4-$W41)),
     IF(SSSModel!$C$4="ECC",$EA41*$EB41*IF(MAX(Escalation!$C$2,AU$4-$W41)&gt;$DZ41-1,0,OFFSET(Escalation!$K$2,$Y41,MAX(Escalation!$C$2,AU$4-$W41))),
     IF(SSSModel!$C$4="PV",IF(CS$4=$W41,$EA41*(1+SSSModel!$C$2),0),
     IF(SSSModel!$C$4="FCR",IF(AND(CS$4&gt;=$W41,OFFSET(Profiles!$K$2,$Z41,MAX(Profiles!$C$2,AU$4-$W41))&gt;0),$EC41,0),0))))))</f>
        <v>0</v>
      </c>
      <c r="CT41" s="135">
        <f ca="1">IF(OR($Z41=0,SSSModel!$C$4="CF"),AV41,
IF(LEFT($V41,3)="ON_",
     IF(SSSModel!$C$4="RR",SUMPRODUCT(OFFSET($AC41,0,0,1,$CB$2),OFFSET(Profiles!$K$28,($Z41-1)*(Profiles!$I$26+1)+CT$4-SSSModel!$C$3+1,0,1,$CB$2)),
     IF(SSSModel!$C$4="ECC",$EA41*$EB41*SUMPRODUCT(OFFSET($AC41,0,MAX(0,CT$4-$DZ41-$CA$4+1),1,MIN($DZ41,CT$4-$CA$4+1)),OFFSET(Escalation!$K$24,($Y41-1)*(Escalation!$I$22+1)+CT$4-SSSModel!$C$3+1,MAX(0,CT$4-$DZ41-$CA$4+1),1,MIN($DZ41,CT$4-$CA$4+1))),
     IF(SSSModel!$C$4="PV",AV41*$EA41*(1+SSSModel!$C$2),
     IF(SSSModel!$C$4="FCR",$EC41*SUM(OFFSET($AC41,0,MAX(CT$4-$AC$4-$DZ41+1,0),1,MIN($DZ41,CT$4-$AC$4+1))),0)))),
SUM($AC41:$BZ41)*
     IF(SSSModel!$C$4="RR",OFFSET(Profiles!$K$2,$Z41,MAX(Profiles!$C$2,AV$4-$W41)),
     IF(SSSModel!$C$4="ECC",$EA41*$EB41*IF(MAX(Escalation!$C$2,AV$4-$W41)&gt;$DZ41-1,0,OFFSET(Escalation!$K$2,$Y41,MAX(Escalation!$C$2,AV$4-$W41))),
     IF(SSSModel!$C$4="PV",IF(CT$4=$W41,$EA41*(1+SSSModel!$C$2),0),
     IF(SSSModel!$C$4="FCR",IF(AND(CT$4&gt;=$W41,OFFSET(Profiles!$K$2,$Z41,MAX(Profiles!$C$2,AV$4-$W41))&gt;0),$EC41,0),0))))))</f>
        <v>0</v>
      </c>
      <c r="CU41" s="135">
        <f ca="1">IF(OR($Z41=0,SSSModel!$C$4="CF"),AW41,
IF(LEFT($V41,3)="ON_",
     IF(SSSModel!$C$4="RR",SUMPRODUCT(OFFSET($AC41,0,0,1,$CB$2),OFFSET(Profiles!$K$28,($Z41-1)*(Profiles!$I$26+1)+CU$4-SSSModel!$C$3+1,0,1,$CB$2)),
     IF(SSSModel!$C$4="ECC",$EA41*$EB41*SUMPRODUCT(OFFSET($AC41,0,MAX(0,CU$4-$DZ41-$CA$4+1),1,MIN($DZ41,CU$4-$CA$4+1)),OFFSET(Escalation!$K$24,($Y41-1)*(Escalation!$I$22+1)+CU$4-SSSModel!$C$3+1,MAX(0,CU$4-$DZ41-$CA$4+1),1,MIN($DZ41,CU$4-$CA$4+1))),
     IF(SSSModel!$C$4="PV",AW41*$EA41*(1+SSSModel!$C$2),
     IF(SSSModel!$C$4="FCR",$EC41*SUM(OFFSET($AC41,0,MAX(CU$4-$AC$4-$DZ41+1,0),1,MIN($DZ41,CU$4-$AC$4+1))),0)))),
SUM($AC41:$BZ41)*
     IF(SSSModel!$C$4="RR",OFFSET(Profiles!$K$2,$Z41,MAX(Profiles!$C$2,AW$4-$W41)),
     IF(SSSModel!$C$4="ECC",$EA41*$EB41*IF(MAX(Escalation!$C$2,AW$4-$W41)&gt;$DZ41-1,0,OFFSET(Escalation!$K$2,$Y41,MAX(Escalation!$C$2,AW$4-$W41))),
     IF(SSSModel!$C$4="PV",IF(CU$4=$W41,$EA41*(1+SSSModel!$C$2),0),
     IF(SSSModel!$C$4="FCR",IF(AND(CU$4&gt;=$W41,OFFSET(Profiles!$K$2,$Z41,MAX(Profiles!$C$2,AW$4-$W41))&gt;0),$EC41,0),0))))))</f>
        <v>0</v>
      </c>
      <c r="CV41" s="135">
        <f ca="1">IF(OR($Z41=0,SSSModel!$C$4="CF"),AX41,
IF(LEFT($V41,3)="ON_",
     IF(SSSModel!$C$4="RR",SUMPRODUCT(OFFSET($AC41,0,0,1,$CB$2),OFFSET(Profiles!$K$28,($Z41-1)*(Profiles!$I$26+1)+CV$4-SSSModel!$C$3+1,0,1,$CB$2)),
     IF(SSSModel!$C$4="ECC",$EA41*$EB41*SUMPRODUCT(OFFSET($AC41,0,MAX(0,CV$4-$DZ41-$CA$4+1),1,MIN($DZ41,CV$4-$CA$4+1)),OFFSET(Escalation!$K$24,($Y41-1)*(Escalation!$I$22+1)+CV$4-SSSModel!$C$3+1,MAX(0,CV$4-$DZ41-$CA$4+1),1,MIN($DZ41,CV$4-$CA$4+1))),
     IF(SSSModel!$C$4="PV",AX41*$EA41*(1+SSSModel!$C$2),
     IF(SSSModel!$C$4="FCR",$EC41*SUM(OFFSET($AC41,0,MAX(CV$4-$AC$4-$DZ41+1,0),1,MIN($DZ41,CV$4-$AC$4+1))),0)))),
SUM($AC41:$BZ41)*
     IF(SSSModel!$C$4="RR",OFFSET(Profiles!$K$2,$Z41,MAX(Profiles!$C$2,AX$4-$W41)),
     IF(SSSModel!$C$4="ECC",$EA41*$EB41*IF(MAX(Escalation!$C$2,AX$4-$W41)&gt;$DZ41-1,0,OFFSET(Escalation!$K$2,$Y41,MAX(Escalation!$C$2,AX$4-$W41))),
     IF(SSSModel!$C$4="PV",IF(CV$4=$W41,$EA41*(1+SSSModel!$C$2),0),
     IF(SSSModel!$C$4="FCR",IF(AND(CV$4&gt;=$W41,OFFSET(Profiles!$K$2,$Z41,MAX(Profiles!$C$2,AX$4-$W41))&gt;0),$EC41,0),0))))))</f>
        <v>0</v>
      </c>
      <c r="CW41" s="135">
        <f ca="1">IF(OR($Z41=0,SSSModel!$C$4="CF"),AY41,
IF(LEFT($V41,3)="ON_",
     IF(SSSModel!$C$4="RR",SUMPRODUCT(OFFSET($AC41,0,0,1,$CB$2),OFFSET(Profiles!$K$28,($Z41-1)*(Profiles!$I$26+1)+CW$4-SSSModel!$C$3+1,0,1,$CB$2)),
     IF(SSSModel!$C$4="ECC",$EA41*$EB41*SUMPRODUCT(OFFSET($AC41,0,MAX(0,CW$4-$DZ41-$CA$4+1),1,MIN($DZ41,CW$4-$CA$4+1)),OFFSET(Escalation!$K$24,($Y41-1)*(Escalation!$I$22+1)+CW$4-SSSModel!$C$3+1,MAX(0,CW$4-$DZ41-$CA$4+1),1,MIN($DZ41,CW$4-$CA$4+1))),
     IF(SSSModel!$C$4="PV",AY41*$EA41*(1+SSSModel!$C$2),
     IF(SSSModel!$C$4="FCR",$EC41*SUM(OFFSET($AC41,0,MAX(CW$4-$AC$4-$DZ41+1,0),1,MIN($DZ41,CW$4-$AC$4+1))),0)))),
SUM($AC41:$BZ41)*
     IF(SSSModel!$C$4="RR",OFFSET(Profiles!$K$2,$Z41,MAX(Profiles!$C$2,AY$4-$W41)),
     IF(SSSModel!$C$4="ECC",$EA41*$EB41*IF(MAX(Escalation!$C$2,AY$4-$W41)&gt;$DZ41-1,0,OFFSET(Escalation!$K$2,$Y41,MAX(Escalation!$C$2,AY$4-$W41))),
     IF(SSSModel!$C$4="PV",IF(CW$4=$W41,$EA41*(1+SSSModel!$C$2),0),
     IF(SSSModel!$C$4="FCR",IF(AND(CW$4&gt;=$W41,OFFSET(Profiles!$K$2,$Z41,MAX(Profiles!$C$2,AY$4-$W41))&gt;0),$EC41,0),0))))))</f>
        <v>0</v>
      </c>
      <c r="CX41" s="135">
        <f ca="1">IF(OR($Z41=0,SSSModel!$C$4="CF"),AZ41,
IF(LEFT($V41,3)="ON_",
     IF(SSSModel!$C$4="RR",SUMPRODUCT(OFFSET($AC41,0,0,1,$CB$2),OFFSET(Profiles!$K$28,($Z41-1)*(Profiles!$I$26+1)+CX$4-SSSModel!$C$3+1,0,1,$CB$2)),
     IF(SSSModel!$C$4="ECC",$EA41*$EB41*SUMPRODUCT(OFFSET($AC41,0,MAX(0,CX$4-$DZ41-$CA$4+1),1,MIN($DZ41,CX$4-$CA$4+1)),OFFSET(Escalation!$K$24,($Y41-1)*(Escalation!$I$22+1)+CX$4-SSSModel!$C$3+1,MAX(0,CX$4-$DZ41-$CA$4+1),1,MIN($DZ41,CX$4-$CA$4+1))),
     IF(SSSModel!$C$4="PV",AZ41*$EA41*(1+SSSModel!$C$2),
     IF(SSSModel!$C$4="FCR",$EC41*SUM(OFFSET($AC41,0,MAX(CX$4-$AC$4-$DZ41+1,0),1,MIN($DZ41,CX$4-$AC$4+1))),0)))),
SUM($AC41:$BZ41)*
     IF(SSSModel!$C$4="RR",OFFSET(Profiles!$K$2,$Z41,MAX(Profiles!$C$2,AZ$4-$W41)),
     IF(SSSModel!$C$4="ECC",$EA41*$EB41*IF(MAX(Escalation!$C$2,AZ$4-$W41)&gt;$DZ41-1,0,OFFSET(Escalation!$K$2,$Y41,MAX(Escalation!$C$2,AZ$4-$W41))),
     IF(SSSModel!$C$4="PV",IF(CX$4=$W41,$EA41*(1+SSSModel!$C$2),0),
     IF(SSSModel!$C$4="FCR",IF(AND(CX$4&gt;=$W41,OFFSET(Profiles!$K$2,$Z41,MAX(Profiles!$C$2,AZ$4-$W41))&gt;0),$EC41,0),0))))))</f>
        <v>0</v>
      </c>
      <c r="CY41" s="135">
        <f ca="1">IF(OR($Z41=0,SSSModel!$C$4="CF"),BA41,
IF(LEFT($V41,3)="ON_",
     IF(SSSModel!$C$4="RR",SUMPRODUCT(OFFSET($AC41,0,0,1,$CB$2),OFFSET(Profiles!$K$28,($Z41-1)*(Profiles!$I$26+1)+CY$4-SSSModel!$C$3+1,0,1,$CB$2)),
     IF(SSSModel!$C$4="ECC",$EA41*$EB41*SUMPRODUCT(OFFSET($AC41,0,MAX(0,CY$4-$DZ41-$CA$4+1),1,MIN($DZ41,CY$4-$CA$4+1)),OFFSET(Escalation!$K$24,($Y41-1)*(Escalation!$I$22+1)+CY$4-SSSModel!$C$3+1,MAX(0,CY$4-$DZ41-$CA$4+1),1,MIN($DZ41,CY$4-$CA$4+1))),
     IF(SSSModel!$C$4="PV",BA41*$EA41*(1+SSSModel!$C$2),
     IF(SSSModel!$C$4="FCR",$EC41*SUM(OFFSET($AC41,0,MAX(CY$4-$AC$4-$DZ41+1,0),1,MIN($DZ41,CY$4-$AC$4+1))),0)))),
SUM($AC41:$BZ41)*
     IF(SSSModel!$C$4="RR",OFFSET(Profiles!$K$2,$Z41,MAX(Profiles!$C$2,BA$4-$W41)),
     IF(SSSModel!$C$4="ECC",$EA41*$EB41*IF(MAX(Escalation!$C$2,BA$4-$W41)&gt;$DZ41-1,0,OFFSET(Escalation!$K$2,$Y41,MAX(Escalation!$C$2,BA$4-$W41))),
     IF(SSSModel!$C$4="PV",IF(CY$4=$W41,$EA41*(1+SSSModel!$C$2),0),
     IF(SSSModel!$C$4="FCR",IF(AND(CY$4&gt;=$W41,OFFSET(Profiles!$K$2,$Z41,MAX(Profiles!$C$2,BA$4-$W41))&gt;0),$EC41,0),0))))))</f>
        <v>0</v>
      </c>
      <c r="CZ41" s="135">
        <f ca="1">IF(OR($Z41=0,SSSModel!$C$4="CF"),BB41,
IF(LEFT($V41,3)="ON_",
     IF(SSSModel!$C$4="RR",SUMPRODUCT(OFFSET($AC41,0,0,1,$CB$2),OFFSET(Profiles!$K$28,($Z41-1)*(Profiles!$I$26+1)+CZ$4-SSSModel!$C$3+1,0,1,$CB$2)),
     IF(SSSModel!$C$4="ECC",$EA41*$EB41*SUMPRODUCT(OFFSET($AC41,0,MAX(0,CZ$4-$DZ41-$CA$4+1),1,MIN($DZ41,CZ$4-$CA$4+1)),OFFSET(Escalation!$K$24,($Y41-1)*(Escalation!$I$22+1)+CZ$4-SSSModel!$C$3+1,MAX(0,CZ$4-$DZ41-$CA$4+1),1,MIN($DZ41,CZ$4-$CA$4+1))),
     IF(SSSModel!$C$4="PV",BB41*$EA41*(1+SSSModel!$C$2),
     IF(SSSModel!$C$4="FCR",$EC41*SUM(OFFSET($AC41,0,MAX(CZ$4-$AC$4-$DZ41+1,0),1,MIN($DZ41,CZ$4-$AC$4+1))),0)))),
SUM($AC41:$BZ41)*
     IF(SSSModel!$C$4="RR",OFFSET(Profiles!$K$2,$Z41,MAX(Profiles!$C$2,BB$4-$W41)),
     IF(SSSModel!$C$4="ECC",$EA41*$EB41*IF(MAX(Escalation!$C$2,BB$4-$W41)&gt;$DZ41-1,0,OFFSET(Escalation!$K$2,$Y41,MAX(Escalation!$C$2,BB$4-$W41))),
     IF(SSSModel!$C$4="PV",IF(CZ$4=$W41,$EA41*(1+SSSModel!$C$2),0),
     IF(SSSModel!$C$4="FCR",IF(AND(CZ$4&gt;=$W41,OFFSET(Profiles!$K$2,$Z41,MAX(Profiles!$C$2,BB$4-$W41))&gt;0),$EC41,0),0))))))</f>
        <v>0</v>
      </c>
      <c r="DA41" s="135">
        <f ca="1">IF(OR($Z41=0,SSSModel!$C$4="CF"),BC41,
IF(LEFT($V41,3)="ON_",
     IF(SSSModel!$C$4="RR",SUMPRODUCT(OFFSET($AC41,0,0,1,$CB$2),OFFSET(Profiles!$K$28,($Z41-1)*(Profiles!$I$26+1)+DA$4-SSSModel!$C$3+1,0,1,$CB$2)),
     IF(SSSModel!$C$4="ECC",$EA41*$EB41*SUMPRODUCT(OFFSET($AC41,0,MAX(0,DA$4-$DZ41-$CA$4+1),1,MIN($DZ41,DA$4-$CA$4+1)),OFFSET(Escalation!$K$24,($Y41-1)*(Escalation!$I$22+1)+DA$4-SSSModel!$C$3+1,MAX(0,DA$4-$DZ41-$CA$4+1),1,MIN($DZ41,DA$4-$CA$4+1))),
     IF(SSSModel!$C$4="PV",BC41*$EA41*(1+SSSModel!$C$2),
     IF(SSSModel!$C$4="FCR",$EC41*SUM(OFFSET($AC41,0,MAX(DA$4-$AC$4-$DZ41+1,0),1,MIN($DZ41,DA$4-$AC$4+1))),0)))),
SUM($AC41:$BZ41)*
     IF(SSSModel!$C$4="RR",OFFSET(Profiles!$K$2,$Z41,MAX(Profiles!$C$2,BC$4-$W41)),
     IF(SSSModel!$C$4="ECC",$EA41*$EB41*IF(MAX(Escalation!$C$2,BC$4-$W41)&gt;$DZ41-1,0,OFFSET(Escalation!$K$2,$Y41,MAX(Escalation!$C$2,BC$4-$W41))),
     IF(SSSModel!$C$4="PV",IF(DA$4=$W41,$EA41*(1+SSSModel!$C$2),0),
     IF(SSSModel!$C$4="FCR",IF(AND(DA$4&gt;=$W41,OFFSET(Profiles!$K$2,$Z41,MAX(Profiles!$C$2,BC$4-$W41))&gt;0),$EC41,0),0))))))</f>
        <v>0</v>
      </c>
      <c r="DB41" s="135">
        <f ca="1">IF(OR($Z41=0,SSSModel!$C$4="CF"),BD41,
IF(LEFT($V41,3)="ON_",
     IF(SSSModel!$C$4="RR",SUMPRODUCT(OFFSET($AC41,0,0,1,$CB$2),OFFSET(Profiles!$K$28,($Z41-1)*(Profiles!$I$26+1)+DB$4-SSSModel!$C$3+1,0,1,$CB$2)),
     IF(SSSModel!$C$4="ECC",$EA41*$EB41*SUMPRODUCT(OFFSET($AC41,0,MAX(0,DB$4-$DZ41-$CA$4+1),1,MIN($DZ41,DB$4-$CA$4+1)),OFFSET(Escalation!$K$24,($Y41-1)*(Escalation!$I$22+1)+DB$4-SSSModel!$C$3+1,MAX(0,DB$4-$DZ41-$CA$4+1),1,MIN($DZ41,DB$4-$CA$4+1))),
     IF(SSSModel!$C$4="PV",BD41*$EA41*(1+SSSModel!$C$2),
     IF(SSSModel!$C$4="FCR",$EC41*SUM(OFFSET($AC41,0,MAX(DB$4-$AC$4-$DZ41+1,0),1,MIN($DZ41,DB$4-$AC$4+1))),0)))),
SUM($AC41:$BZ41)*
     IF(SSSModel!$C$4="RR",OFFSET(Profiles!$K$2,$Z41,MAX(Profiles!$C$2,BD$4-$W41)),
     IF(SSSModel!$C$4="ECC",$EA41*$EB41*IF(MAX(Escalation!$C$2,BD$4-$W41)&gt;$DZ41-1,0,OFFSET(Escalation!$K$2,$Y41,MAX(Escalation!$C$2,BD$4-$W41))),
     IF(SSSModel!$C$4="PV",IF(DB$4=$W41,$EA41*(1+SSSModel!$C$2),0),
     IF(SSSModel!$C$4="FCR",IF(AND(DB$4&gt;=$W41,OFFSET(Profiles!$K$2,$Z41,MAX(Profiles!$C$2,BD$4-$W41))&gt;0),$EC41,0),0))))))</f>
        <v>0</v>
      </c>
      <c r="DC41" s="135">
        <f ca="1">IF(OR($Z41=0,SSSModel!$C$4="CF"),BE41,
IF(LEFT($V41,3)="ON_",
     IF(SSSModel!$C$4="RR",SUMPRODUCT(OFFSET($AC41,0,0,1,$CB$2),OFFSET(Profiles!$K$28,($Z41-1)*(Profiles!$I$26+1)+DC$4-SSSModel!$C$3+1,0,1,$CB$2)),
     IF(SSSModel!$C$4="ECC",$EA41*$EB41*SUMPRODUCT(OFFSET($AC41,0,MAX(0,DC$4-$DZ41-$CA$4+1),1,MIN($DZ41,DC$4-$CA$4+1)),OFFSET(Escalation!$K$24,($Y41-1)*(Escalation!$I$22+1)+DC$4-SSSModel!$C$3+1,MAX(0,DC$4-$DZ41-$CA$4+1),1,MIN($DZ41,DC$4-$CA$4+1))),
     IF(SSSModel!$C$4="PV",BE41*$EA41*(1+SSSModel!$C$2),
     IF(SSSModel!$C$4="FCR",$EC41*SUM(OFFSET($AC41,0,MAX(DC$4-$AC$4-$DZ41+1,0),1,MIN($DZ41,DC$4-$AC$4+1))),0)))),
SUM($AC41:$BZ41)*
     IF(SSSModel!$C$4="RR",OFFSET(Profiles!$K$2,$Z41,MAX(Profiles!$C$2,BE$4-$W41)),
     IF(SSSModel!$C$4="ECC",$EA41*$EB41*IF(MAX(Escalation!$C$2,BE$4-$W41)&gt;$DZ41-1,0,OFFSET(Escalation!$K$2,$Y41,MAX(Escalation!$C$2,BE$4-$W41))),
     IF(SSSModel!$C$4="PV",IF(DC$4=$W41,$EA41*(1+SSSModel!$C$2),0),
     IF(SSSModel!$C$4="FCR",IF(AND(DC$4&gt;=$W41,OFFSET(Profiles!$K$2,$Z41,MAX(Profiles!$C$2,BE$4-$W41))&gt;0),$EC41,0),0))))))</f>
        <v>0</v>
      </c>
      <c r="DD41" s="135">
        <f ca="1">IF(OR($Z41=0,SSSModel!$C$4="CF"),BF41,
IF(LEFT($V41,3)="ON_",
     IF(SSSModel!$C$4="RR",SUMPRODUCT(OFFSET($AC41,0,0,1,$CB$2),OFFSET(Profiles!$K$28,($Z41-1)*(Profiles!$I$26+1)+DD$4-SSSModel!$C$3+1,0,1,$CB$2)),
     IF(SSSModel!$C$4="ECC",$EA41*$EB41*SUMPRODUCT(OFFSET($AC41,0,MAX(0,DD$4-$DZ41-$CA$4+1),1,MIN($DZ41,DD$4-$CA$4+1)),OFFSET(Escalation!$K$24,($Y41-1)*(Escalation!$I$22+1)+DD$4-SSSModel!$C$3+1,MAX(0,DD$4-$DZ41-$CA$4+1),1,MIN($DZ41,DD$4-$CA$4+1))),
     IF(SSSModel!$C$4="PV",BF41*$EA41*(1+SSSModel!$C$2),
     IF(SSSModel!$C$4="FCR",$EC41*SUM(OFFSET($AC41,0,MAX(DD$4-$AC$4-$DZ41+1,0),1,MIN($DZ41,DD$4-$AC$4+1))),0)))),
SUM($AC41:$BZ41)*
     IF(SSSModel!$C$4="RR",OFFSET(Profiles!$K$2,$Z41,MAX(Profiles!$C$2,BF$4-$W41)),
     IF(SSSModel!$C$4="ECC",$EA41*$EB41*IF(MAX(Escalation!$C$2,BF$4-$W41)&gt;$DZ41-1,0,OFFSET(Escalation!$K$2,$Y41,MAX(Escalation!$C$2,BF$4-$W41))),
     IF(SSSModel!$C$4="PV",IF(DD$4=$W41,$EA41*(1+SSSModel!$C$2),0),
     IF(SSSModel!$C$4="FCR",IF(AND(DD$4&gt;=$W41,OFFSET(Profiles!$K$2,$Z41,MAX(Profiles!$C$2,BF$4-$W41))&gt;0),$EC41,0),0))))))</f>
        <v>0</v>
      </c>
      <c r="DE41" s="135">
        <f ca="1">IF(OR($Z41=0,SSSModel!$C$4="CF"),BG41,
IF(LEFT($V41,3)="ON_",
     IF(SSSModel!$C$4="RR",SUMPRODUCT(OFFSET($AC41,0,0,1,$CB$2),OFFSET(Profiles!$K$28,($Z41-1)*(Profiles!$I$26+1)+DE$4-SSSModel!$C$3+1,0,1,$CB$2)),
     IF(SSSModel!$C$4="ECC",$EA41*$EB41*SUMPRODUCT(OFFSET($AC41,0,MAX(0,DE$4-$DZ41-$CA$4+1),1,MIN($DZ41,DE$4-$CA$4+1)),OFFSET(Escalation!$K$24,($Y41-1)*(Escalation!$I$22+1)+DE$4-SSSModel!$C$3+1,MAX(0,DE$4-$DZ41-$CA$4+1),1,MIN($DZ41,DE$4-$CA$4+1))),
     IF(SSSModel!$C$4="PV",BG41*$EA41*(1+SSSModel!$C$2),
     IF(SSSModel!$C$4="FCR",$EC41*SUM(OFFSET($AC41,0,MAX(DE$4-$AC$4-$DZ41+1,0),1,MIN($DZ41,DE$4-$AC$4+1))),0)))),
SUM($AC41:$BZ41)*
     IF(SSSModel!$C$4="RR",OFFSET(Profiles!$K$2,$Z41,MAX(Profiles!$C$2,BG$4-$W41)),
     IF(SSSModel!$C$4="ECC",$EA41*$EB41*IF(MAX(Escalation!$C$2,BG$4-$W41)&gt;$DZ41-1,0,OFFSET(Escalation!$K$2,$Y41,MAX(Escalation!$C$2,BG$4-$W41))),
     IF(SSSModel!$C$4="PV",IF(DE$4=$W41,$EA41*(1+SSSModel!$C$2),0),
     IF(SSSModel!$C$4="FCR",IF(AND(DE$4&gt;=$W41,OFFSET(Profiles!$K$2,$Z41,MAX(Profiles!$C$2,BG$4-$W41))&gt;0),$EC41,0),0))))))</f>
        <v>0</v>
      </c>
      <c r="DF41" s="135">
        <f ca="1">IF(OR($Z41=0,SSSModel!$C$4="CF"),BH41,
IF(LEFT($V41,3)="ON_",
     IF(SSSModel!$C$4="RR",SUMPRODUCT(OFFSET($AC41,0,0,1,$CB$2),OFFSET(Profiles!$K$28,($Z41-1)*(Profiles!$I$26+1)+DF$4-SSSModel!$C$3+1,0,1,$CB$2)),
     IF(SSSModel!$C$4="ECC",$EA41*$EB41*SUMPRODUCT(OFFSET($AC41,0,MAX(0,DF$4-$DZ41-$CA$4+1),1,MIN($DZ41,DF$4-$CA$4+1)),OFFSET(Escalation!$K$24,($Y41-1)*(Escalation!$I$22+1)+DF$4-SSSModel!$C$3+1,MAX(0,DF$4-$DZ41-$CA$4+1),1,MIN($DZ41,DF$4-$CA$4+1))),
     IF(SSSModel!$C$4="PV",BH41*$EA41*(1+SSSModel!$C$2),
     IF(SSSModel!$C$4="FCR",$EC41*SUM(OFFSET($AC41,0,MAX(DF$4-$AC$4-$DZ41+1,0),1,MIN($DZ41,DF$4-$AC$4+1))),0)))),
SUM($AC41:$BZ41)*
     IF(SSSModel!$C$4="RR",OFFSET(Profiles!$K$2,$Z41,MAX(Profiles!$C$2,BH$4-$W41)),
     IF(SSSModel!$C$4="ECC",$EA41*$EB41*IF(MAX(Escalation!$C$2,BH$4-$W41)&gt;$DZ41-1,0,OFFSET(Escalation!$K$2,$Y41,MAX(Escalation!$C$2,BH$4-$W41))),
     IF(SSSModel!$C$4="PV",IF(DF$4=$W41,$EA41*(1+SSSModel!$C$2),0),
     IF(SSSModel!$C$4="FCR",IF(AND(DF$4&gt;=$W41,OFFSET(Profiles!$K$2,$Z41,MAX(Profiles!$C$2,BH$4-$W41))&gt;0),$EC41,0),0))))))</f>
        <v>0</v>
      </c>
      <c r="DG41" s="135">
        <f ca="1">IF(OR($Z41=0,SSSModel!$C$4="CF"),BI41,
IF(LEFT($V41,3)="ON_",
     IF(SSSModel!$C$4="RR",SUMPRODUCT(OFFSET($AC41,0,0,1,$CB$2),OFFSET(Profiles!$K$28,($Z41-1)*(Profiles!$I$26+1)+DG$4-SSSModel!$C$3+1,0,1,$CB$2)),
     IF(SSSModel!$C$4="ECC",$EA41*$EB41*SUMPRODUCT(OFFSET($AC41,0,MAX(0,DG$4-$DZ41-$CA$4+1),1,MIN($DZ41,DG$4-$CA$4+1)),OFFSET(Escalation!$K$24,($Y41-1)*(Escalation!$I$22+1)+DG$4-SSSModel!$C$3+1,MAX(0,DG$4-$DZ41-$CA$4+1),1,MIN($DZ41,DG$4-$CA$4+1))),
     IF(SSSModel!$C$4="PV",BI41*$EA41*(1+SSSModel!$C$2),
     IF(SSSModel!$C$4="FCR",$EC41*SUM(OFFSET($AC41,0,MAX(DG$4-$AC$4-$DZ41+1,0),1,MIN($DZ41,DG$4-$AC$4+1))),0)))),
SUM($AC41:$BZ41)*
     IF(SSSModel!$C$4="RR",OFFSET(Profiles!$K$2,$Z41,MAX(Profiles!$C$2,BI$4-$W41)),
     IF(SSSModel!$C$4="ECC",$EA41*$EB41*IF(MAX(Escalation!$C$2,BI$4-$W41)&gt;$DZ41-1,0,OFFSET(Escalation!$K$2,$Y41,MAX(Escalation!$C$2,BI$4-$W41))),
     IF(SSSModel!$C$4="PV",IF(DG$4=$W41,$EA41*(1+SSSModel!$C$2),0),
     IF(SSSModel!$C$4="FCR",IF(AND(DG$4&gt;=$W41,OFFSET(Profiles!$K$2,$Z41,MAX(Profiles!$C$2,BI$4-$W41))&gt;0),$EC41,0),0))))))</f>
        <v>0</v>
      </c>
      <c r="DH41" s="135">
        <f ca="1">IF(OR($Z41=0,SSSModel!$C$4="CF"),BJ41,
IF(LEFT($V41,3)="ON_",
     IF(SSSModel!$C$4="RR",SUMPRODUCT(OFFSET($AC41,0,0,1,$CB$2),OFFSET(Profiles!$K$28,($Z41-1)*(Profiles!$I$26+1)+DH$4-SSSModel!$C$3+1,0,1,$CB$2)),
     IF(SSSModel!$C$4="ECC",$EA41*$EB41*SUMPRODUCT(OFFSET($AC41,0,MAX(0,DH$4-$DZ41-$CA$4+1),1,MIN($DZ41,DH$4-$CA$4+1)),OFFSET(Escalation!$K$24,($Y41-1)*(Escalation!$I$22+1)+DH$4-SSSModel!$C$3+1,MAX(0,DH$4-$DZ41-$CA$4+1),1,MIN($DZ41,DH$4-$CA$4+1))),
     IF(SSSModel!$C$4="PV",BJ41*$EA41*(1+SSSModel!$C$2),
     IF(SSSModel!$C$4="FCR",$EC41*SUM(OFFSET($AC41,0,MAX(DH$4-$AC$4-$DZ41+1,0),1,MIN($DZ41,DH$4-$AC$4+1))),0)))),
SUM($AC41:$BZ41)*
     IF(SSSModel!$C$4="RR",OFFSET(Profiles!$K$2,$Z41,MAX(Profiles!$C$2,BJ$4-$W41)),
     IF(SSSModel!$C$4="ECC",$EA41*$EB41*IF(MAX(Escalation!$C$2,BJ$4-$W41)&gt;$DZ41-1,0,OFFSET(Escalation!$K$2,$Y41,MAX(Escalation!$C$2,BJ$4-$W41))),
     IF(SSSModel!$C$4="PV",IF(DH$4=$W41,$EA41*(1+SSSModel!$C$2),0),
     IF(SSSModel!$C$4="FCR",IF(AND(DH$4&gt;=$W41,OFFSET(Profiles!$K$2,$Z41,MAX(Profiles!$C$2,BJ$4-$W41))&gt;0),$EC41,0),0))))))</f>
        <v>0</v>
      </c>
      <c r="DI41" s="135">
        <f ca="1">IF(OR($Z41=0,SSSModel!$C$4="CF"),BK41,
IF(LEFT($V41,3)="ON_",
     IF(SSSModel!$C$4="RR",SUMPRODUCT(OFFSET($AC41,0,0,1,$CB$2),OFFSET(Profiles!$K$28,($Z41-1)*(Profiles!$I$26+1)+DI$4-SSSModel!$C$3+1,0,1,$CB$2)),
     IF(SSSModel!$C$4="ECC",$EA41*$EB41*SUMPRODUCT(OFFSET($AC41,0,MAX(0,DI$4-$DZ41-$CA$4+1),1,MIN($DZ41,DI$4-$CA$4+1)),OFFSET(Escalation!$K$24,($Y41-1)*(Escalation!$I$22+1)+DI$4-SSSModel!$C$3+1,MAX(0,DI$4-$DZ41-$CA$4+1),1,MIN($DZ41,DI$4-$CA$4+1))),
     IF(SSSModel!$C$4="PV",BK41*$EA41*(1+SSSModel!$C$2),
     IF(SSSModel!$C$4="FCR",$EC41*SUM(OFFSET($AC41,0,MAX(DI$4-$AC$4-$DZ41+1,0),1,MIN($DZ41,DI$4-$AC$4+1))),0)))),
SUM($AC41:$BZ41)*
     IF(SSSModel!$C$4="RR",OFFSET(Profiles!$K$2,$Z41,MAX(Profiles!$C$2,BK$4-$W41)),
     IF(SSSModel!$C$4="ECC",$EA41*$EB41*IF(MAX(Escalation!$C$2,BK$4-$W41)&gt;$DZ41-1,0,OFFSET(Escalation!$K$2,$Y41,MAX(Escalation!$C$2,BK$4-$W41))),
     IF(SSSModel!$C$4="PV",IF(DI$4=$W41,$EA41*(1+SSSModel!$C$2),0),
     IF(SSSModel!$C$4="FCR",IF(AND(DI$4&gt;=$W41,OFFSET(Profiles!$K$2,$Z41,MAX(Profiles!$C$2,BK$4-$W41))&gt;0),$EC41,0),0))))))</f>
        <v>0</v>
      </c>
      <c r="DJ41" s="135">
        <f ca="1">IF(OR($Z41=0,SSSModel!$C$4="CF"),BL41,
IF(LEFT($V41,3)="ON_",
     IF(SSSModel!$C$4="RR",SUMPRODUCT(OFFSET($AC41,0,0,1,$CB$2),OFFSET(Profiles!$K$28,($Z41-1)*(Profiles!$I$26+1)+DJ$4-SSSModel!$C$3+1,0,1,$CB$2)),
     IF(SSSModel!$C$4="ECC",$EA41*$EB41*SUMPRODUCT(OFFSET($AC41,0,MAX(0,DJ$4-$DZ41-$CA$4+1),1,MIN($DZ41,DJ$4-$CA$4+1)),OFFSET(Escalation!$K$24,($Y41-1)*(Escalation!$I$22+1)+DJ$4-SSSModel!$C$3+1,MAX(0,DJ$4-$DZ41-$CA$4+1),1,MIN($DZ41,DJ$4-$CA$4+1))),
     IF(SSSModel!$C$4="PV",BL41*$EA41*(1+SSSModel!$C$2),
     IF(SSSModel!$C$4="FCR",$EC41*SUM(OFFSET($AC41,0,MAX(DJ$4-$AC$4-$DZ41+1,0),1,MIN($DZ41,DJ$4-$AC$4+1))),0)))),
SUM($AC41:$BZ41)*
     IF(SSSModel!$C$4="RR",OFFSET(Profiles!$K$2,$Z41,MAX(Profiles!$C$2,BL$4-$W41)),
     IF(SSSModel!$C$4="ECC",$EA41*$EB41*IF(MAX(Escalation!$C$2,BL$4-$W41)&gt;$DZ41-1,0,OFFSET(Escalation!$K$2,$Y41,MAX(Escalation!$C$2,BL$4-$W41))),
     IF(SSSModel!$C$4="PV",IF(DJ$4=$W41,$EA41*(1+SSSModel!$C$2),0),
     IF(SSSModel!$C$4="FCR",IF(AND(DJ$4&gt;=$W41,OFFSET(Profiles!$K$2,$Z41,MAX(Profiles!$C$2,BL$4-$W41))&gt;0),$EC41,0),0))))))</f>
        <v>0</v>
      </c>
      <c r="DK41" s="135">
        <f ca="1">IF(OR($Z41=0,SSSModel!$C$4="CF"),BM41,
IF(LEFT($V41,3)="ON_",
     IF(SSSModel!$C$4="RR",SUMPRODUCT(OFFSET($AC41,0,0,1,$CB$2),OFFSET(Profiles!$K$28,($Z41-1)*(Profiles!$I$26+1)+DK$4-SSSModel!$C$3+1,0,1,$CB$2)),
     IF(SSSModel!$C$4="ECC",$EA41*$EB41*SUMPRODUCT(OFFSET($AC41,0,MAX(0,DK$4-$DZ41-$CA$4+1),1,MIN($DZ41,DK$4-$CA$4+1)),OFFSET(Escalation!$K$24,($Y41-1)*(Escalation!$I$22+1)+DK$4-SSSModel!$C$3+1,MAX(0,DK$4-$DZ41-$CA$4+1),1,MIN($DZ41,DK$4-$CA$4+1))),
     IF(SSSModel!$C$4="PV",BM41*$EA41*(1+SSSModel!$C$2),
     IF(SSSModel!$C$4="FCR",$EC41*SUM(OFFSET($AC41,0,MAX(DK$4-$AC$4-$DZ41+1,0),1,MIN($DZ41,DK$4-$AC$4+1))),0)))),
SUM($AC41:$BZ41)*
     IF(SSSModel!$C$4="RR",OFFSET(Profiles!$K$2,$Z41,MAX(Profiles!$C$2,BM$4-$W41)),
     IF(SSSModel!$C$4="ECC",$EA41*$EB41*IF(MAX(Escalation!$C$2,BM$4-$W41)&gt;$DZ41-1,0,OFFSET(Escalation!$K$2,$Y41,MAX(Escalation!$C$2,BM$4-$W41))),
     IF(SSSModel!$C$4="PV",IF(DK$4=$W41,$EA41*(1+SSSModel!$C$2),0),
     IF(SSSModel!$C$4="FCR",IF(AND(DK$4&gt;=$W41,OFFSET(Profiles!$K$2,$Z41,MAX(Profiles!$C$2,BM$4-$W41))&gt;0),$EC41,0),0))))))</f>
        <v>0</v>
      </c>
      <c r="DL41" s="135">
        <f ca="1">IF(OR($Z41=0,SSSModel!$C$4="CF"),BN41,
IF(LEFT($V41,3)="ON_",
     IF(SSSModel!$C$4="RR",SUMPRODUCT(OFFSET($AC41,0,0,1,$CB$2),OFFSET(Profiles!$K$28,($Z41-1)*(Profiles!$I$26+1)+DL$4-SSSModel!$C$3+1,0,1,$CB$2)),
     IF(SSSModel!$C$4="ECC",$EA41*$EB41*SUMPRODUCT(OFFSET($AC41,0,MAX(0,DL$4-$DZ41-$CA$4+1),1,MIN($DZ41,DL$4-$CA$4+1)),OFFSET(Escalation!$K$24,($Y41-1)*(Escalation!$I$22+1)+DL$4-SSSModel!$C$3+1,MAX(0,DL$4-$DZ41-$CA$4+1),1,MIN($DZ41,DL$4-$CA$4+1))),
     IF(SSSModel!$C$4="PV",BN41*$EA41*(1+SSSModel!$C$2),
     IF(SSSModel!$C$4="FCR",$EC41*SUM(OFFSET($AC41,0,MAX(DL$4-$AC$4-$DZ41+1,0),1,MIN($DZ41,DL$4-$AC$4+1))),0)))),
SUM($AC41:$BZ41)*
     IF(SSSModel!$C$4="RR",OFFSET(Profiles!$K$2,$Z41,MAX(Profiles!$C$2,BN$4-$W41)),
     IF(SSSModel!$C$4="ECC",$EA41*$EB41*IF(MAX(Escalation!$C$2,BN$4-$W41)&gt;$DZ41-1,0,OFFSET(Escalation!$K$2,$Y41,MAX(Escalation!$C$2,BN$4-$W41))),
     IF(SSSModel!$C$4="PV",IF(DL$4=$W41,$EA41*(1+SSSModel!$C$2),0),
     IF(SSSModel!$C$4="FCR",IF(AND(DL$4&gt;=$W41,OFFSET(Profiles!$K$2,$Z41,MAX(Profiles!$C$2,BN$4-$W41))&gt;0),$EC41,0),0))))))</f>
        <v>0</v>
      </c>
      <c r="DM41" s="135">
        <f ca="1">IF(OR($Z41=0,SSSModel!$C$4="CF"),BO41,
IF(LEFT($V41,3)="ON_",
     IF(SSSModel!$C$4="RR",SUMPRODUCT(OFFSET($AC41,0,0,1,$CB$2),OFFSET(Profiles!$K$28,($Z41-1)*(Profiles!$I$26+1)+DM$4-SSSModel!$C$3+1,0,1,$CB$2)),
     IF(SSSModel!$C$4="ECC",$EA41*$EB41*SUMPRODUCT(OFFSET($AC41,0,MAX(0,DM$4-$DZ41-$CA$4+1),1,MIN($DZ41,DM$4-$CA$4+1)),OFFSET(Escalation!$K$24,($Y41-1)*(Escalation!$I$22+1)+DM$4-SSSModel!$C$3+1,MAX(0,DM$4-$DZ41-$CA$4+1),1,MIN($DZ41,DM$4-$CA$4+1))),
     IF(SSSModel!$C$4="PV",BO41*$EA41*(1+SSSModel!$C$2),
     IF(SSSModel!$C$4="FCR",$EC41*SUM(OFFSET($AC41,0,MAX(DM$4-$AC$4-$DZ41+1,0),1,MIN($DZ41,DM$4-$AC$4+1))),0)))),
SUM($AC41:$BZ41)*
     IF(SSSModel!$C$4="RR",OFFSET(Profiles!$K$2,$Z41,MAX(Profiles!$C$2,BO$4-$W41)),
     IF(SSSModel!$C$4="ECC",$EA41*$EB41*IF(MAX(Escalation!$C$2,BO$4-$W41)&gt;$DZ41-1,0,OFFSET(Escalation!$K$2,$Y41,MAX(Escalation!$C$2,BO$4-$W41))),
     IF(SSSModel!$C$4="PV",IF(DM$4=$W41,$EA41*(1+SSSModel!$C$2),0),
     IF(SSSModel!$C$4="FCR",IF(AND(DM$4&gt;=$W41,OFFSET(Profiles!$K$2,$Z41,MAX(Profiles!$C$2,BO$4-$W41))&gt;0),$EC41,0),0))))))</f>
        <v>0</v>
      </c>
      <c r="DN41" s="135">
        <f ca="1">IF(OR($Z41=0,SSSModel!$C$4="CF"),BP41,
IF(LEFT($V41,3)="ON_",
     IF(SSSModel!$C$4="RR",SUMPRODUCT(OFFSET($AC41,0,0,1,$CB$2),OFFSET(Profiles!$K$28,($Z41-1)*(Profiles!$I$26+1)+DN$4-SSSModel!$C$3+1,0,1,$CB$2)),
     IF(SSSModel!$C$4="ECC",$EA41*$EB41*SUMPRODUCT(OFFSET($AC41,0,MAX(0,DN$4-$DZ41-$CA$4+1),1,MIN($DZ41,DN$4-$CA$4+1)),OFFSET(Escalation!$K$24,($Y41-1)*(Escalation!$I$22+1)+DN$4-SSSModel!$C$3+1,MAX(0,DN$4-$DZ41-$CA$4+1),1,MIN($DZ41,DN$4-$CA$4+1))),
     IF(SSSModel!$C$4="PV",BP41*$EA41*(1+SSSModel!$C$2),
     IF(SSSModel!$C$4="FCR",$EC41*SUM(OFFSET($AC41,0,MAX(DN$4-$AC$4-$DZ41+1,0),1,MIN($DZ41,DN$4-$AC$4+1))),0)))),
SUM($AC41:$BZ41)*
     IF(SSSModel!$C$4="RR",OFFSET(Profiles!$K$2,$Z41,MAX(Profiles!$C$2,BP$4-$W41)),
     IF(SSSModel!$C$4="ECC",$EA41*$EB41*IF(MAX(Escalation!$C$2,BP$4-$W41)&gt;$DZ41-1,0,OFFSET(Escalation!$K$2,$Y41,MAX(Escalation!$C$2,BP$4-$W41))),
     IF(SSSModel!$C$4="PV",IF(DN$4=$W41,$EA41*(1+SSSModel!$C$2),0),
     IF(SSSModel!$C$4="FCR",IF(AND(DN$4&gt;=$W41,OFFSET(Profiles!$K$2,$Z41,MAX(Profiles!$C$2,BP$4-$W41))&gt;0),$EC41,0),0))))))</f>
        <v>0</v>
      </c>
      <c r="DO41" s="135">
        <f ca="1">IF(OR($Z41=0,SSSModel!$C$4="CF"),BQ41,
IF(LEFT($V41,3)="ON_",
     IF(SSSModel!$C$4="RR",SUMPRODUCT(OFFSET($AC41,0,0,1,$CB$2),OFFSET(Profiles!$K$28,($Z41-1)*(Profiles!$I$26+1)+DO$4-SSSModel!$C$3+1,0,1,$CB$2)),
     IF(SSSModel!$C$4="ECC",$EA41*$EB41*SUMPRODUCT(OFFSET($AC41,0,MAX(0,DO$4-$DZ41-$CA$4+1),1,MIN($DZ41,DO$4-$CA$4+1)),OFFSET(Escalation!$K$24,($Y41-1)*(Escalation!$I$22+1)+DO$4-SSSModel!$C$3+1,MAX(0,DO$4-$DZ41-$CA$4+1),1,MIN($DZ41,DO$4-$CA$4+1))),
     IF(SSSModel!$C$4="PV",BQ41*$EA41*(1+SSSModel!$C$2),
     IF(SSSModel!$C$4="FCR",$EC41*SUM(OFFSET($AC41,0,MAX(DO$4-$AC$4-$DZ41+1,0),1,MIN($DZ41,DO$4-$AC$4+1))),0)))),
SUM($AC41:$BZ41)*
     IF(SSSModel!$C$4="RR",OFFSET(Profiles!$K$2,$Z41,MAX(Profiles!$C$2,BQ$4-$W41)),
     IF(SSSModel!$C$4="ECC",$EA41*$EB41*IF(MAX(Escalation!$C$2,BQ$4-$W41)&gt;$DZ41-1,0,OFFSET(Escalation!$K$2,$Y41,MAX(Escalation!$C$2,BQ$4-$W41))),
     IF(SSSModel!$C$4="PV",IF(DO$4=$W41,$EA41*(1+SSSModel!$C$2),0),
     IF(SSSModel!$C$4="FCR",IF(AND(DO$4&gt;=$W41,OFFSET(Profiles!$K$2,$Z41,MAX(Profiles!$C$2,BQ$4-$W41))&gt;0),$EC41,0),0))))))</f>
        <v>0</v>
      </c>
      <c r="DP41" s="135">
        <f ca="1">IF(OR($Z41=0,SSSModel!$C$4="CF"),BR41,
IF(LEFT($V41,3)="ON_",
     IF(SSSModel!$C$4="RR",SUMPRODUCT(OFFSET($AC41,0,0,1,$CB$2),OFFSET(Profiles!$K$28,($Z41-1)*(Profiles!$I$26+1)+DP$4-SSSModel!$C$3+1,0,1,$CB$2)),
     IF(SSSModel!$C$4="ECC",$EA41*$EB41*SUMPRODUCT(OFFSET($AC41,0,MAX(0,DP$4-$DZ41-$CA$4+1),1,MIN($DZ41,DP$4-$CA$4+1)),OFFSET(Escalation!$K$24,($Y41-1)*(Escalation!$I$22+1)+DP$4-SSSModel!$C$3+1,MAX(0,DP$4-$DZ41-$CA$4+1),1,MIN($DZ41,DP$4-$CA$4+1))),
     IF(SSSModel!$C$4="PV",BR41*$EA41*(1+SSSModel!$C$2),
     IF(SSSModel!$C$4="FCR",$EC41*SUM(OFFSET($AC41,0,MAX(DP$4-$AC$4-$DZ41+1,0),1,MIN($DZ41,DP$4-$AC$4+1))),0)))),
SUM($AC41:$BZ41)*
     IF(SSSModel!$C$4="RR",OFFSET(Profiles!$K$2,$Z41,MAX(Profiles!$C$2,BR$4-$W41)),
     IF(SSSModel!$C$4="ECC",$EA41*$EB41*IF(MAX(Escalation!$C$2,BR$4-$W41)&gt;$DZ41-1,0,OFFSET(Escalation!$K$2,$Y41,MAX(Escalation!$C$2,BR$4-$W41))),
     IF(SSSModel!$C$4="PV",IF(DP$4=$W41,$EA41*(1+SSSModel!$C$2),0),
     IF(SSSModel!$C$4="FCR",IF(AND(DP$4&gt;=$W41,OFFSET(Profiles!$K$2,$Z41,MAX(Profiles!$C$2,BR$4-$W41))&gt;0),$EC41,0),0))))))</f>
        <v>0</v>
      </c>
      <c r="DQ41" s="135">
        <f ca="1">IF(OR($Z41=0,SSSModel!$C$4="CF"),BS41,
IF(LEFT($V41,3)="ON_",
     IF(SSSModel!$C$4="RR",SUMPRODUCT(OFFSET($AC41,0,0,1,$CB$2),OFFSET(Profiles!$K$28,($Z41-1)*(Profiles!$I$26+1)+DQ$4-SSSModel!$C$3+1,0,1,$CB$2)),
     IF(SSSModel!$C$4="ECC",$EA41*$EB41*SUMPRODUCT(OFFSET($AC41,0,MAX(0,DQ$4-$DZ41-$CA$4+1),1,MIN($DZ41,DQ$4-$CA$4+1)),OFFSET(Escalation!$K$24,($Y41-1)*(Escalation!$I$22+1)+DQ$4-SSSModel!$C$3+1,MAX(0,DQ$4-$DZ41-$CA$4+1),1,MIN($DZ41,DQ$4-$CA$4+1))),
     IF(SSSModel!$C$4="PV",BS41*$EA41*(1+SSSModel!$C$2),
     IF(SSSModel!$C$4="FCR",$EC41*SUM(OFFSET($AC41,0,MAX(DQ$4-$AC$4-$DZ41+1,0),1,MIN($DZ41,DQ$4-$AC$4+1))),0)))),
SUM($AC41:$BZ41)*
     IF(SSSModel!$C$4="RR",OFFSET(Profiles!$K$2,$Z41,MAX(Profiles!$C$2,BS$4-$W41)),
     IF(SSSModel!$C$4="ECC",$EA41*$EB41*IF(MAX(Escalation!$C$2,BS$4-$W41)&gt;$DZ41-1,0,OFFSET(Escalation!$K$2,$Y41,MAX(Escalation!$C$2,BS$4-$W41))),
     IF(SSSModel!$C$4="PV",IF(DQ$4=$W41,$EA41*(1+SSSModel!$C$2),0),
     IF(SSSModel!$C$4="FCR",IF(AND(DQ$4&gt;=$W41,OFFSET(Profiles!$K$2,$Z41,MAX(Profiles!$C$2,BS$4-$W41))&gt;0),$EC41,0),0))))))</f>
        <v>0</v>
      </c>
      <c r="DR41" s="135">
        <f ca="1">IF(OR($Z41=0,SSSModel!$C$4="CF"),BT41,
IF(LEFT($V41,3)="ON_",
     IF(SSSModel!$C$4="RR",SUMPRODUCT(OFFSET($AC41,0,0,1,$CB$2),OFFSET(Profiles!$K$28,($Z41-1)*(Profiles!$I$26+1)+DR$4-SSSModel!$C$3+1,0,1,$CB$2)),
     IF(SSSModel!$C$4="ECC",$EA41*$EB41*SUMPRODUCT(OFFSET($AC41,0,MAX(0,DR$4-$DZ41-$CA$4+1),1,MIN($DZ41,DR$4-$CA$4+1)),OFFSET(Escalation!$K$24,($Y41-1)*(Escalation!$I$22+1)+DR$4-SSSModel!$C$3+1,MAX(0,DR$4-$DZ41-$CA$4+1),1,MIN($DZ41,DR$4-$CA$4+1))),
     IF(SSSModel!$C$4="PV",BT41*$EA41*(1+SSSModel!$C$2),
     IF(SSSModel!$C$4="FCR",$EC41*SUM(OFFSET($AC41,0,MAX(DR$4-$AC$4-$DZ41+1,0),1,MIN($DZ41,DR$4-$AC$4+1))),0)))),
SUM($AC41:$BZ41)*
     IF(SSSModel!$C$4="RR",OFFSET(Profiles!$K$2,$Z41,MAX(Profiles!$C$2,BT$4-$W41)),
     IF(SSSModel!$C$4="ECC",$EA41*$EB41*IF(MAX(Escalation!$C$2,BT$4-$W41)&gt;$DZ41-1,0,OFFSET(Escalation!$K$2,$Y41,MAX(Escalation!$C$2,BT$4-$W41))),
     IF(SSSModel!$C$4="PV",IF(DR$4=$W41,$EA41*(1+SSSModel!$C$2),0),
     IF(SSSModel!$C$4="FCR",IF(AND(DR$4&gt;=$W41,OFFSET(Profiles!$K$2,$Z41,MAX(Profiles!$C$2,BT$4-$W41))&gt;0),$EC41,0),0))))))</f>
        <v>0</v>
      </c>
      <c r="DS41" s="135">
        <f ca="1">IF(OR($Z41=0,SSSModel!$C$4="CF"),BU41,
IF(LEFT($V41,3)="ON_",
     IF(SSSModel!$C$4="RR",SUMPRODUCT(OFFSET($AC41,0,0,1,$CB$2),OFFSET(Profiles!$K$28,($Z41-1)*(Profiles!$I$26+1)+DS$4-SSSModel!$C$3+1,0,1,$CB$2)),
     IF(SSSModel!$C$4="ECC",$EA41*$EB41*SUMPRODUCT(OFFSET($AC41,0,MAX(0,DS$4-$DZ41-$CA$4+1),1,MIN($DZ41,DS$4-$CA$4+1)),OFFSET(Escalation!$K$24,($Y41-1)*(Escalation!$I$22+1)+DS$4-SSSModel!$C$3+1,MAX(0,DS$4-$DZ41-$CA$4+1),1,MIN($DZ41,DS$4-$CA$4+1))),
     IF(SSSModel!$C$4="PV",BU41*$EA41*(1+SSSModel!$C$2),
     IF(SSSModel!$C$4="FCR",$EC41*SUM(OFFSET($AC41,0,MAX(DS$4-$AC$4-$DZ41+1,0),1,MIN($DZ41,DS$4-$AC$4+1))),0)))),
SUM($AC41:$BZ41)*
     IF(SSSModel!$C$4="RR",OFFSET(Profiles!$K$2,$Z41,MAX(Profiles!$C$2,BU$4-$W41)),
     IF(SSSModel!$C$4="ECC",$EA41*$EB41*IF(MAX(Escalation!$C$2,BU$4-$W41)&gt;$DZ41-1,0,OFFSET(Escalation!$K$2,$Y41,MAX(Escalation!$C$2,BU$4-$W41))),
     IF(SSSModel!$C$4="PV",IF(DS$4=$W41,$EA41*(1+SSSModel!$C$2),0),
     IF(SSSModel!$C$4="FCR",IF(AND(DS$4&gt;=$W41,OFFSET(Profiles!$K$2,$Z41,MAX(Profiles!$C$2,BU$4-$W41))&gt;0),$EC41,0),0))))))</f>
        <v>0</v>
      </c>
      <c r="DT41" s="135">
        <f ca="1">IF(OR($Z41=0,SSSModel!$C$4="CF"),BV41,
IF(LEFT($V41,3)="ON_",
     IF(SSSModel!$C$4="RR",SUMPRODUCT(OFFSET($AC41,0,0,1,$CB$2),OFFSET(Profiles!$K$28,($Z41-1)*(Profiles!$I$26+1)+DT$4-SSSModel!$C$3+1,0,1,$CB$2)),
     IF(SSSModel!$C$4="ECC",$EA41*$EB41*SUMPRODUCT(OFFSET($AC41,0,MAX(0,DT$4-$DZ41-$CA$4+1),1,MIN($DZ41,DT$4-$CA$4+1)),OFFSET(Escalation!$K$24,($Y41-1)*(Escalation!$I$22+1)+DT$4-SSSModel!$C$3+1,MAX(0,DT$4-$DZ41-$CA$4+1),1,MIN($DZ41,DT$4-$CA$4+1))),
     IF(SSSModel!$C$4="PV",BV41*$EA41*(1+SSSModel!$C$2),
     IF(SSSModel!$C$4="FCR",$EC41*SUM(OFFSET($AC41,0,MAX(DT$4-$AC$4-$DZ41+1,0),1,MIN($DZ41,DT$4-$AC$4+1))),0)))),
SUM($AC41:$BZ41)*
     IF(SSSModel!$C$4="RR",OFFSET(Profiles!$K$2,$Z41,MAX(Profiles!$C$2,BV$4-$W41)),
     IF(SSSModel!$C$4="ECC",$EA41*$EB41*IF(MAX(Escalation!$C$2,BV$4-$W41)&gt;$DZ41-1,0,OFFSET(Escalation!$K$2,$Y41,MAX(Escalation!$C$2,BV$4-$W41))),
     IF(SSSModel!$C$4="PV",IF(DT$4=$W41,$EA41*(1+SSSModel!$C$2),0),
     IF(SSSModel!$C$4="FCR",IF(AND(DT$4&gt;=$W41,OFFSET(Profiles!$K$2,$Z41,MAX(Profiles!$C$2,BV$4-$W41))&gt;0),$EC41,0),0))))))</f>
        <v>0</v>
      </c>
      <c r="DU41" s="135">
        <f ca="1">IF(OR($Z41=0,SSSModel!$C$4="CF"),BW41,
IF(LEFT($V41,3)="ON_",
     IF(SSSModel!$C$4="RR",SUMPRODUCT(OFFSET($AC41,0,0,1,$CB$2),OFFSET(Profiles!$K$28,($Z41-1)*(Profiles!$I$26+1)+DU$4-SSSModel!$C$3+1,0,1,$CB$2)),
     IF(SSSModel!$C$4="ECC",$EA41*$EB41*SUMPRODUCT(OFFSET($AC41,0,MAX(0,DU$4-$DZ41-$CA$4+1),1,MIN($DZ41,DU$4-$CA$4+1)),OFFSET(Escalation!$K$24,($Y41-1)*(Escalation!$I$22+1)+DU$4-SSSModel!$C$3+1,MAX(0,DU$4-$DZ41-$CA$4+1),1,MIN($DZ41,DU$4-$CA$4+1))),
     IF(SSSModel!$C$4="PV",BW41*$EA41*(1+SSSModel!$C$2),
     IF(SSSModel!$C$4="FCR",$EC41*SUM(OFFSET($AC41,0,MAX(DU$4-$AC$4-$DZ41+1,0),1,MIN($DZ41,DU$4-$AC$4+1))),0)))),
SUM($AC41:$BZ41)*
     IF(SSSModel!$C$4="RR",OFFSET(Profiles!$K$2,$Z41,MAX(Profiles!$C$2,BW$4-$W41)),
     IF(SSSModel!$C$4="ECC",$EA41*$EB41*IF(MAX(Escalation!$C$2,BW$4-$W41)&gt;$DZ41-1,0,OFFSET(Escalation!$K$2,$Y41,MAX(Escalation!$C$2,BW$4-$W41))),
     IF(SSSModel!$C$4="PV",IF(DU$4=$W41,$EA41*(1+SSSModel!$C$2),0),
     IF(SSSModel!$C$4="FCR",IF(AND(DU$4&gt;=$W41,OFFSET(Profiles!$K$2,$Z41,MAX(Profiles!$C$2,BW$4-$W41))&gt;0),$EC41,0),0))))))</f>
        <v>0</v>
      </c>
      <c r="DV41" s="136">
        <f ca="1">IF(OR($Z41=0,SSSModel!$C$4="CF"),BX41,
IF(LEFT($V41,3)="ON_",
     IF(SSSModel!$C$4="RR",SUMPRODUCT(OFFSET($AC41,0,0,1,$CB$2),OFFSET(Profiles!$K$28,($Z41-1)*(Profiles!$I$26+1)+DV$4-SSSModel!$C$3+1,0,1,$CB$2)),
     IF(SSSModel!$C$4="ECC",$EA41*$EB41*SUMPRODUCT(OFFSET($AC41,0,MAX(0,DV$4-$DZ41-$CA$4+1),1,MIN($DZ41,DV$4-$CA$4+1)),OFFSET(Escalation!$K$24,($Y41-1)*(Escalation!$I$22+1)+DV$4-SSSModel!$C$3+1,MAX(0,DV$4-$DZ41-$CA$4+1),1,MIN($DZ41,DV$4-$CA$4+1))),
     IF(SSSModel!$C$4="PV",BX41*$EA41*(1+SSSModel!$C$2),
     IF(SSSModel!$C$4="FCR",$EC41*SUM(OFFSET($AC41,0,MAX(DV$4-$AC$4-$DZ41+1,0),1,MIN($DZ41,DV$4-$AC$4+1))),0)))),
SUM($AC41:$BZ41)*
     IF(SSSModel!$C$4="RR",OFFSET(Profiles!$K$2,$Z41,MAX(Profiles!$C$2,BX$4-$W41)),
     IF(SSSModel!$C$4="ECC",$EA41*$EB41*IF(MAX(Escalation!$C$2,BX$4-$W41)&gt;$DZ41-1,0,OFFSET(Escalation!$K$2,$Y41,MAX(Escalation!$C$2,BX$4-$W41))),
     IF(SSSModel!$C$4="PV",IF(DV$4=$W41,$EA41*(1+SSSModel!$C$2),0),
     IF(SSSModel!$C$4="FCR",IF(AND(DV$4&gt;=$W41,OFFSET(Profiles!$K$2,$Z41,MAX(Profiles!$C$2,BX$4-$W41))&gt;0),$EC41,0),0))))))</f>
        <v>0</v>
      </c>
      <c r="DW41" s="136">
        <f ca="1">IF(OR($Z41=0,SSSModel!$C$4="CF"),BY41,
IF(LEFT($V41,3)="ON_",
     IF(SSSModel!$C$4="RR",SUMPRODUCT(OFFSET($AC41,0,0,1,$CB$2),OFFSET(Profiles!$K$28,($Z41-1)*(Profiles!$I$26+1)+DW$4-SSSModel!$C$3+1,0,1,$CB$2)),
     IF(SSSModel!$C$4="ECC",$EA41*$EB41*SUMPRODUCT(OFFSET($AC41,0,MAX(0,DW$4-$DZ41-$CA$4+1),1,MIN($DZ41,DW$4-$CA$4+1)),OFFSET(Escalation!$K$24,($Y41-1)*(Escalation!$I$22+1)+DW$4-SSSModel!$C$3+1,MAX(0,DW$4-$DZ41-$CA$4+1),1,MIN($DZ41,DW$4-$CA$4+1))),
     IF(SSSModel!$C$4="PV",BY41*$EA41*(1+SSSModel!$C$2),
     IF(SSSModel!$C$4="FCR",$EC41*SUM(OFFSET($AC41,0,MAX(DW$4-$AC$4-$DZ41+1,0),1,MIN($DZ41,DW$4-$AC$4+1))),0)))),
SUM($AC41:$BZ41)*
     IF(SSSModel!$C$4="RR",OFFSET(Profiles!$K$2,$Z41,MAX(Profiles!$C$2,BY$4-$W41)),
     IF(SSSModel!$C$4="ECC",$EA41*$EB41*IF(MAX(Escalation!$C$2,BY$4-$W41)&gt;$DZ41-1,0,OFFSET(Escalation!$K$2,$Y41,MAX(Escalation!$C$2,BY$4-$W41))),
     IF(SSSModel!$C$4="PV",IF(DW$4=$W41,$EA41*(1+SSSModel!$C$2),0),
     IF(SSSModel!$C$4="FCR",IF(AND(DW$4&gt;=$W41,OFFSET(Profiles!$K$2,$Z41,MAX(Profiles!$C$2,BY$4-$W41))&gt;0),$EC41,0),0))))))</f>
        <v>0</v>
      </c>
      <c r="DX41" s="136">
        <f ca="1">IF(OR($Z41=0,SSSModel!$C$4="CF"),BZ41,
IF(LEFT($V41,3)="ON_",
     IF(SSSModel!$C$4="RR",SUMPRODUCT(OFFSET($AC41,0,0,1,$CB$2),OFFSET(Profiles!$K$28,($Z41-1)*(Profiles!$I$26+1)+DX$4-SSSModel!$C$3+1,0,1,$CB$2)),
     IF(SSSModel!$C$4="ECC",$EA41*$EB41*SUMPRODUCT(OFFSET($AC41,0,MAX(0,DX$4-$DZ41-$CA$4+1),1,MIN($DZ41,DX$4-$CA$4+1)),OFFSET(Escalation!$K$24,($Y41-1)*(Escalation!$I$22+1)+DX$4-SSSModel!$C$3+1,MAX(0,DX$4-$DZ41-$CA$4+1),1,MIN($DZ41,DX$4-$CA$4+1))),
     IF(SSSModel!$C$4="PV",BZ41*$EA41*(1+SSSModel!$C$2),
     IF(SSSModel!$C$4="FCR",$EC41*SUM(OFFSET($AC41,0,MAX(DX$4-$AC$4-$DZ41+1,0),1,MIN($DZ41,DX$4-$AC$4+1))),0)))),
SUM($AC41:$BZ41)*
     IF(SSSModel!$C$4="RR",OFFSET(Profiles!$K$2,$Z41,MAX(Profiles!$C$2,BZ$4-$W41)),
     IF(SSSModel!$C$4="ECC",$EA41*$EB41*IF(MAX(Escalation!$C$2,BZ$4-$W41)&gt;$DZ41-1,0,OFFSET(Escalation!$K$2,$Y41,MAX(Escalation!$C$2,BZ$4-$W41))),
     IF(SSSModel!$C$4="PV",IF(DX$4=$W41,$EA41*(1+SSSModel!$C$2),0),
     IF(SSSModel!$C$4="FCR",IF(AND(DX$4&gt;=$W41,OFFSET(Profiles!$K$2,$Z41,MAX(Profiles!$C$2,BZ$4-$W41))&gt;0),$EC41,0),0))))))</f>
        <v>0</v>
      </c>
      <c r="DY41" s="82">
        <f ca="1">IF($Y41=0,0,OFFSET(Escalation!$B$2,$Y41,0))</f>
        <v>0</v>
      </c>
      <c r="DZ41" s="80">
        <f ca="1">IF($Z41=0,0,COUNTIF(OFFSET(Profiles!$K$2,$Z41,0,1,50),"&gt;0"))</f>
        <v>0</v>
      </c>
      <c r="EA41" s="137">
        <f ca="1">IF($Z41=0,0,SUMPRODUCT(Profiles!$C$20:$BH$20,OFFSET(Profiles!$C$2,$Z41,0,1,Profiles!$B$1)))</f>
        <v>0</v>
      </c>
      <c r="EB41" s="24">
        <f ca="1">IF($Z41=0,0,((1-(1+DY41)/(1+SSSModel!$C$2))/(1-((1+DY41)/(1+SSSModel!$C$2))^DZ41))*(1+SSSModel!$C$2))</f>
        <v>0</v>
      </c>
      <c r="EC41" s="24">
        <f ca="1">IF($Z41=0,0,-PMT(SSSModel!$C$2,DZ41,EA41))</f>
        <v>0</v>
      </c>
    </row>
    <row r="42" spans="3:133" x14ac:dyDescent="0.35">
      <c r="C42" s="18">
        <f t="shared" si="5"/>
        <v>4</v>
      </c>
      <c r="D42" s="18">
        <f t="shared" si="6"/>
        <v>8</v>
      </c>
      <c r="E42" s="18">
        <f t="shared" ca="1" si="7"/>
        <v>0</v>
      </c>
      <c r="G42" s="25" t="str">
        <f ca="1">IF($E42=0,"",OFFSET(Resources!B$26,$E42,0))</f>
        <v/>
      </c>
      <c r="H42" s="25" t="str">
        <f ca="1">IF($E42=0,"",OFFSET(Resources!C$26,$E42,0))</f>
        <v/>
      </c>
      <c r="I42" s="25" t="str">
        <f ca="1">IF($E42=0,"",OFFSET(Resources!$E$26,$E42,0))</f>
        <v/>
      </c>
      <c r="J42" s="16">
        <v>1</v>
      </c>
      <c r="K42" s="16" t="s">
        <v>150</v>
      </c>
      <c r="L42" s="25" t="str">
        <f ca="1">OFFSET(Resources!$CG$24,0,$C42-1)</f>
        <v>On-Going Capital #1</v>
      </c>
      <c r="M42" s="25" t="str">
        <f ca="1">OFFSET(Resources!$CG$25,0,$C42-1)</f>
        <v>Capital</v>
      </c>
      <c r="N42" s="1">
        <v>1</v>
      </c>
      <c r="O42" s="7">
        <f ca="1">IF($E42=0,0,OFFSET(Resources!$CG$26,$E42,$C42-1))</f>
        <v>0</v>
      </c>
      <c r="P42" s="25" t="str">
        <f ca="1">OFFSET(Resources!$CG$26,0,$C42-1)</f>
        <v>$/Yr</v>
      </c>
      <c r="Q42" s="18">
        <f ca="1">IF($E42=0,0,OFFSET(GenAlts!$W$4,$E42,$D42-1))</f>
        <v>0</v>
      </c>
      <c r="R42" s="1">
        <v>1</v>
      </c>
      <c r="S42" t="str">
        <f ca="1">IF($E42=0,"",OFFSET(Resources!$R$26,$E42,0))</f>
        <v/>
      </c>
      <c r="U42" s="25">
        <f ca="1">IF($E42=0,0,OFFSET(Resources!$AB$26,$E42,($C42-1)*Resources!$CI$20))</f>
        <v>0</v>
      </c>
      <c r="V42" s="122" t="str">
        <f ca="1">IF($E42=0,"","ON_"&amp;OFFSET(Resources!$D$26,$E42,0))</f>
        <v/>
      </c>
      <c r="W42">
        <f t="shared" ca="1" si="9"/>
        <v>0</v>
      </c>
      <c r="X42">
        <f>IF(T42="",0,MATCH(T42,Profiles!$A$3:$A$22,0))</f>
        <v>0</v>
      </c>
      <c r="Y42" s="10">
        <f ca="1">IF(U42=0,0,MATCH(U42,Escalation!$A$3:$A$18,0))</f>
        <v>0</v>
      </c>
      <c r="Z42">
        <f ca="1">IF(V42="",0,MATCH(V42,Profiles!$A$3:$A$22,0))</f>
        <v>0</v>
      </c>
      <c r="AB42" s="8">
        <v>0</v>
      </c>
      <c r="AC42" s="72">
        <f ca="1">IF(OR(AC$4&lt;$Q42,AC$4&gt;$Q42+IF($S42="",1000,$S42)-1),0,IF(MOD(AC$4-$Q42,IF($R42="",1000,$R42))=0,$O42,0))*IF($Y42&gt;0,(1+INDEX(Escalation!$B$3:$B$18,$Y42,0))^(AC$4-SSSModel!$C$5),1)*IF($X42=0,1,OFFSET(Profiles!$K$2,$X42,MAX(Profiles!$C$2,AC$4-$Q42)))*IF($AA42=1,(1+SSSModel!#REF!),1)</f>
        <v>0</v>
      </c>
      <c r="AD42" s="72">
        <f ca="1">IF(OR(AD$4&lt;$Q42,AD$4&gt;$Q42+IF($S42="",1000,$S42)-1),0,IF(MOD(AD$4-$Q42,IF($R42="",1000,$R42))=0,$O42,0))*IF($Y42&gt;0,(1+INDEX(Escalation!$B$3:$B$18,$Y42,0))^(AD$4-SSSModel!$C$5),1)*IF($X42=0,1,OFFSET(Profiles!$K$2,$X42,MAX(Profiles!$C$2,AD$4-$Q42)))*IF($AA42=1,(1+SSSModel!#REF!),1)</f>
        <v>0</v>
      </c>
      <c r="AE42" s="72">
        <f ca="1">IF(OR(AE$4&lt;$Q42,AE$4&gt;$Q42+IF($S42="",1000,$S42)-1),0,IF(MOD(AE$4-$Q42,IF($R42="",1000,$R42))=0,$O42,0))*IF($Y42&gt;0,(1+INDEX(Escalation!$B$3:$B$18,$Y42,0))^(AE$4-SSSModel!$C$5),1)*IF($X42=0,1,OFFSET(Profiles!$K$2,$X42,MAX(Profiles!$C$2,AE$4-$Q42)))*IF($AA42=1,(1+SSSModel!#REF!),1)</f>
        <v>0</v>
      </c>
      <c r="AF42" s="72">
        <f ca="1">IF(OR(AF$4&lt;$Q42,AF$4&gt;$Q42+IF($S42="",1000,$S42)-1),0,IF(MOD(AF$4-$Q42,IF($R42="",1000,$R42))=0,$O42,0))*IF($Y42&gt;0,(1+INDEX(Escalation!$B$3:$B$18,$Y42,0))^(AF$4-SSSModel!$C$5),1)*IF($X42=0,1,OFFSET(Profiles!$K$2,$X42,MAX(Profiles!$C$2,AF$4-$Q42)))*IF($AA42=1,(1+SSSModel!#REF!),1)</f>
        <v>0</v>
      </c>
      <c r="AG42" s="72">
        <f ca="1">IF(OR(AG$4&lt;$Q42,AG$4&gt;$Q42+IF($S42="",1000,$S42)-1),0,IF(MOD(AG$4-$Q42,IF($R42="",1000,$R42))=0,$O42,0))*IF($Y42&gt;0,(1+INDEX(Escalation!$B$3:$B$18,$Y42,0))^(AG$4-SSSModel!$C$5),1)*IF($X42=0,1,OFFSET(Profiles!$K$2,$X42,MAX(Profiles!$C$2,AG$4-$Q42)))*IF($AA42=1,(1+SSSModel!#REF!),1)</f>
        <v>0</v>
      </c>
      <c r="AH42" s="72">
        <f ca="1">IF(OR(AH$4&lt;$Q42,AH$4&gt;$Q42+IF($S42="",1000,$S42)-1),0,IF(MOD(AH$4-$Q42,IF($R42="",1000,$R42))=0,$O42,0))*IF($Y42&gt;0,(1+INDEX(Escalation!$B$3:$B$18,$Y42,0))^(AH$4-SSSModel!$C$5),1)*IF($X42=0,1,OFFSET(Profiles!$K$2,$X42,MAX(Profiles!$C$2,AH$4-$Q42)))*IF($AA42=1,(1+SSSModel!#REF!),1)</f>
        <v>0</v>
      </c>
      <c r="AI42" s="72">
        <f ca="1">IF(OR(AI$4&lt;$Q42,AI$4&gt;$Q42+IF($S42="",1000,$S42)-1),0,IF(MOD(AI$4-$Q42,IF($R42="",1000,$R42))=0,$O42,0))*IF($Y42&gt;0,(1+INDEX(Escalation!$B$3:$B$18,$Y42,0))^(AI$4-SSSModel!$C$5),1)*IF($X42=0,1,OFFSET(Profiles!$K$2,$X42,MAX(Profiles!$C$2,AI$4-$Q42)))*IF($AA42=1,(1+SSSModel!#REF!),1)</f>
        <v>0</v>
      </c>
      <c r="AJ42" s="72">
        <f ca="1">IF(OR(AJ$4&lt;$Q42,AJ$4&gt;$Q42+IF($S42="",1000,$S42)-1),0,IF(MOD(AJ$4-$Q42,IF($R42="",1000,$R42))=0,$O42,0))*IF($Y42&gt;0,(1+INDEX(Escalation!$B$3:$B$18,$Y42,0))^(AJ$4-SSSModel!$C$5),1)*IF($X42=0,1,OFFSET(Profiles!$K$2,$X42,MAX(Profiles!$C$2,AJ$4-$Q42)))*IF($AA42=1,(1+SSSModel!#REF!),1)</f>
        <v>0</v>
      </c>
      <c r="AK42" s="72">
        <f ca="1">IF(OR(AK$4&lt;$Q42,AK$4&gt;$Q42+IF($S42="",1000,$S42)-1),0,IF(MOD(AK$4-$Q42,IF($R42="",1000,$R42))=0,$O42,0))*IF($Y42&gt;0,(1+INDEX(Escalation!$B$3:$B$18,$Y42,0))^(AK$4-SSSModel!$C$5),1)*IF($X42=0,1,OFFSET(Profiles!$K$2,$X42,MAX(Profiles!$C$2,AK$4-$Q42)))*IF($AA42=1,(1+SSSModel!#REF!),1)</f>
        <v>0</v>
      </c>
      <c r="AL42" s="72">
        <f ca="1">IF(OR(AL$4&lt;$Q42,AL$4&gt;$Q42+IF($S42="",1000,$S42)-1),0,IF(MOD(AL$4-$Q42,IF($R42="",1000,$R42))=0,$O42,0))*IF($Y42&gt;0,(1+INDEX(Escalation!$B$3:$B$18,$Y42,0))^(AL$4-SSSModel!$C$5),1)*IF($X42=0,1,OFFSET(Profiles!$K$2,$X42,MAX(Profiles!$C$2,AL$4-$Q42)))*IF($AA42=1,(1+SSSModel!#REF!),1)</f>
        <v>0</v>
      </c>
      <c r="AM42" s="72">
        <f ca="1">IF(OR(AM$4&lt;$Q42,AM$4&gt;$Q42+IF($S42="",1000,$S42)-1),0,IF(MOD(AM$4-$Q42,IF($R42="",1000,$R42))=0,$O42,0))*IF($Y42&gt;0,(1+INDEX(Escalation!$B$3:$B$18,$Y42,0))^(AM$4-SSSModel!$C$5),1)*IF($X42=0,1,OFFSET(Profiles!$K$2,$X42,MAX(Profiles!$C$2,AM$4-$Q42)))*IF($AA42=1,(1+SSSModel!#REF!),1)</f>
        <v>0</v>
      </c>
      <c r="AN42" s="72">
        <f ca="1">IF(OR(AN$4&lt;$Q42,AN$4&gt;$Q42+IF($S42="",1000,$S42)-1),0,IF(MOD(AN$4-$Q42,IF($R42="",1000,$R42))=0,$O42,0))*IF($Y42&gt;0,(1+INDEX(Escalation!$B$3:$B$18,$Y42,0))^(AN$4-SSSModel!$C$5),1)*IF($X42=0,1,OFFSET(Profiles!$K$2,$X42,MAX(Profiles!$C$2,AN$4-$Q42)))*IF($AA42=1,(1+SSSModel!#REF!),1)</f>
        <v>0</v>
      </c>
      <c r="AO42" s="72">
        <f ca="1">IF(OR(AO$4&lt;$Q42,AO$4&gt;$Q42+IF($S42="",1000,$S42)-1),0,IF(MOD(AO$4-$Q42,IF($R42="",1000,$R42))=0,$O42,0))*IF($Y42&gt;0,(1+INDEX(Escalation!$B$3:$B$18,$Y42,0))^(AO$4-SSSModel!$C$5),1)*IF($X42=0,1,OFFSET(Profiles!$K$2,$X42,MAX(Profiles!$C$2,AO$4-$Q42)))*IF($AA42=1,(1+SSSModel!#REF!),1)</f>
        <v>0</v>
      </c>
      <c r="AP42" s="72">
        <f ca="1">IF(OR(AP$4&lt;$Q42,AP$4&gt;$Q42+IF($S42="",1000,$S42)-1),0,IF(MOD(AP$4-$Q42,IF($R42="",1000,$R42))=0,$O42,0))*IF($Y42&gt;0,(1+INDEX(Escalation!$B$3:$B$18,$Y42,0))^(AP$4-SSSModel!$C$5),1)*IF($X42=0,1,OFFSET(Profiles!$K$2,$X42,MAX(Profiles!$C$2,AP$4-$Q42)))*IF($AA42=1,(1+SSSModel!#REF!),1)</f>
        <v>0</v>
      </c>
      <c r="AQ42" s="72">
        <f ca="1">IF(OR(AQ$4&lt;$Q42,AQ$4&gt;$Q42+IF($S42="",1000,$S42)-1),0,IF(MOD(AQ$4-$Q42,IF($R42="",1000,$R42))=0,$O42,0))*IF($Y42&gt;0,(1+INDEX(Escalation!$B$3:$B$18,$Y42,0))^(AQ$4-SSSModel!$C$5),1)*IF($X42=0,1,OFFSET(Profiles!$K$2,$X42,MAX(Profiles!$C$2,AQ$4-$Q42)))*IF($AA42=1,(1+SSSModel!#REF!),1)</f>
        <v>0</v>
      </c>
      <c r="AR42" s="72">
        <f ca="1">IF(OR(AR$4&lt;$Q42,AR$4&gt;$Q42+IF($S42="",1000,$S42)-1),0,IF(MOD(AR$4-$Q42,IF($R42="",1000,$R42))=0,$O42,0))*IF($Y42&gt;0,(1+INDEX(Escalation!$B$3:$B$18,$Y42,0))^(AR$4-SSSModel!$C$5),1)*IF($X42=0,1,OFFSET(Profiles!$K$2,$X42,MAX(Profiles!$C$2,AR$4-$Q42)))*IF($AA42=1,(1+SSSModel!#REF!),1)</f>
        <v>0</v>
      </c>
      <c r="AS42" s="72">
        <f ca="1">IF(OR(AS$4&lt;$Q42,AS$4&gt;$Q42+IF($S42="",1000,$S42)-1),0,IF(MOD(AS$4-$Q42,IF($R42="",1000,$R42))=0,$O42,0))*IF($Y42&gt;0,(1+INDEX(Escalation!$B$3:$B$18,$Y42,0))^(AS$4-SSSModel!$C$5),1)*IF($X42=0,1,OFFSET(Profiles!$K$2,$X42,MAX(Profiles!$C$2,AS$4-$Q42)))*IF($AA42=1,(1+SSSModel!#REF!),1)</f>
        <v>0</v>
      </c>
      <c r="AT42" s="72">
        <f ca="1">IF(OR(AT$4&lt;$Q42,AT$4&gt;$Q42+IF($S42="",1000,$S42)-1),0,IF(MOD(AT$4-$Q42,IF($R42="",1000,$R42))=0,$O42,0))*IF($Y42&gt;0,(1+INDEX(Escalation!$B$3:$B$18,$Y42,0))^(AT$4-SSSModel!$C$5),1)*IF($X42=0,1,OFFSET(Profiles!$K$2,$X42,MAX(Profiles!$C$2,AT$4-$Q42)))*IF($AA42=1,(1+SSSModel!#REF!),1)</f>
        <v>0</v>
      </c>
      <c r="AU42" s="72">
        <f ca="1">IF(OR(AU$4&lt;$Q42,AU$4&gt;$Q42+IF($S42="",1000,$S42)-1),0,IF(MOD(AU$4-$Q42,IF($R42="",1000,$R42))=0,$O42,0))*IF($Y42&gt;0,(1+INDEX(Escalation!$B$3:$B$18,$Y42,0))^(AU$4-SSSModel!$C$5),1)*IF($X42=0,1,OFFSET(Profiles!$K$2,$X42,MAX(Profiles!$C$2,AU$4-$Q42)))*IF($AA42=1,(1+SSSModel!#REF!),1)</f>
        <v>0</v>
      </c>
      <c r="AV42" s="72">
        <f ca="1">IF(OR(AV$4&lt;$Q42,AV$4&gt;$Q42+IF($S42="",1000,$S42)-1),0,IF(MOD(AV$4-$Q42,IF($R42="",1000,$R42))=0,$O42,0))*IF($Y42&gt;0,(1+INDEX(Escalation!$B$3:$B$18,$Y42,0))^(AV$4-SSSModel!$C$5),1)*IF($X42=0,1,OFFSET(Profiles!$K$2,$X42,MAX(Profiles!$C$2,AV$4-$Q42)))*IF($AA42=1,(1+SSSModel!#REF!),1)</f>
        <v>0</v>
      </c>
      <c r="AW42" s="72">
        <f ca="1">IF(OR(AW$4&lt;$Q42,AW$4&gt;$Q42+IF($S42="",1000,$S42)-1),0,IF(MOD(AW$4-$Q42,IF($R42="",1000,$R42))=0,$O42,0))*IF($Y42&gt;0,(1+INDEX(Escalation!$B$3:$B$18,$Y42,0))^(AW$4-SSSModel!$C$5),1)*IF($X42=0,1,OFFSET(Profiles!$K$2,$X42,MAX(Profiles!$C$2,AW$4-$Q42)))*IF($AA42=1,(1+SSSModel!#REF!),1)</f>
        <v>0</v>
      </c>
      <c r="AX42" s="72">
        <f ca="1">IF(OR(AX$4&lt;$Q42,AX$4&gt;$Q42+IF($S42="",1000,$S42)-1),0,IF(MOD(AX$4-$Q42,IF($R42="",1000,$R42))=0,$O42,0))*IF($Y42&gt;0,(1+INDEX(Escalation!$B$3:$B$18,$Y42,0))^(AX$4-SSSModel!$C$5),1)*IF($X42=0,1,OFFSET(Profiles!$K$2,$X42,MAX(Profiles!$C$2,AX$4-$Q42)))*IF($AA42=1,(1+SSSModel!#REF!),1)</f>
        <v>0</v>
      </c>
      <c r="AY42" s="72">
        <f ca="1">IF(OR(AY$4&lt;$Q42,AY$4&gt;$Q42+IF($S42="",1000,$S42)-1),0,IF(MOD(AY$4-$Q42,IF($R42="",1000,$R42))=0,$O42,0))*IF($Y42&gt;0,(1+INDEX(Escalation!$B$3:$B$18,$Y42,0))^(AY$4-SSSModel!$C$5),1)*IF($X42=0,1,OFFSET(Profiles!$K$2,$X42,MAX(Profiles!$C$2,AY$4-$Q42)))*IF($AA42=1,(1+SSSModel!#REF!),1)</f>
        <v>0</v>
      </c>
      <c r="AZ42" s="72">
        <f ca="1">IF(OR(AZ$4&lt;$Q42,AZ$4&gt;$Q42+IF($S42="",1000,$S42)-1),0,IF(MOD(AZ$4-$Q42,IF($R42="",1000,$R42))=0,$O42,0))*IF($Y42&gt;0,(1+INDEX(Escalation!$B$3:$B$18,$Y42,0))^(AZ$4-SSSModel!$C$5),1)*IF($X42=0,1,OFFSET(Profiles!$K$2,$X42,MAX(Profiles!$C$2,AZ$4-$Q42)))*IF($AA42=1,(1+SSSModel!#REF!),1)</f>
        <v>0</v>
      </c>
      <c r="BA42" s="72">
        <f ca="1">IF(OR(BA$4&lt;$Q42,BA$4&gt;$Q42+IF($S42="",1000,$S42)-1),0,IF(MOD(BA$4-$Q42,IF($R42="",1000,$R42))=0,$O42,0))*IF($Y42&gt;0,(1+INDEX(Escalation!$B$3:$B$18,$Y42,0))^(BA$4-SSSModel!$C$5),1)*IF($X42=0,1,OFFSET(Profiles!$K$2,$X42,MAX(Profiles!$C$2,BA$4-$Q42)))*IF($AA42=1,(1+SSSModel!#REF!),1)</f>
        <v>0</v>
      </c>
      <c r="BB42" s="72">
        <f ca="1">IF(OR(BB$4&lt;$Q42,BB$4&gt;$Q42+IF($S42="",1000,$S42)-1),0,IF(MOD(BB$4-$Q42,IF($R42="",1000,$R42))=0,$O42,0))*IF($Y42&gt;0,(1+INDEX(Escalation!$B$3:$B$18,$Y42,0))^(BB$4-SSSModel!$C$5),1)*IF($X42=0,1,OFFSET(Profiles!$K$2,$X42,MAX(Profiles!$C$2,BB$4-$Q42)))*IF($AA42=1,(1+SSSModel!#REF!),1)</f>
        <v>0</v>
      </c>
      <c r="BC42" s="72">
        <f ca="1">IF(OR(BC$4&lt;$Q42,BC$4&gt;$Q42+IF($S42="",1000,$S42)-1),0,IF(MOD(BC$4-$Q42,IF($R42="",1000,$R42))=0,$O42,0))*IF($Y42&gt;0,(1+INDEX(Escalation!$B$3:$B$18,$Y42,0))^(BC$4-SSSModel!$C$5),1)*IF($X42=0,1,OFFSET(Profiles!$K$2,$X42,MAX(Profiles!$C$2,BC$4-$Q42)))*IF($AA42=1,(1+SSSModel!#REF!),1)</f>
        <v>0</v>
      </c>
      <c r="BD42" s="72">
        <f ca="1">IF(OR(BD$4&lt;$Q42,BD$4&gt;$Q42+IF($S42="",1000,$S42)-1),0,IF(MOD(BD$4-$Q42,IF($R42="",1000,$R42))=0,$O42,0))*IF($Y42&gt;0,(1+INDEX(Escalation!$B$3:$B$18,$Y42,0))^(BD$4-SSSModel!$C$5),1)*IF($X42=0,1,OFFSET(Profiles!$K$2,$X42,MAX(Profiles!$C$2,BD$4-$Q42)))*IF($AA42=1,(1+SSSModel!#REF!),1)</f>
        <v>0</v>
      </c>
      <c r="BE42" s="72">
        <f ca="1">IF(OR(BE$4&lt;$Q42,BE$4&gt;$Q42+IF($S42="",1000,$S42)-1),0,IF(MOD(BE$4-$Q42,IF($R42="",1000,$R42))=0,$O42,0))*IF($Y42&gt;0,(1+INDEX(Escalation!$B$3:$B$18,$Y42,0))^(BE$4-SSSModel!$C$5),1)*IF($X42=0,1,OFFSET(Profiles!$K$2,$X42,MAX(Profiles!$C$2,BE$4-$Q42)))*IF($AA42=1,(1+SSSModel!#REF!),1)</f>
        <v>0</v>
      </c>
      <c r="BF42" s="72">
        <f ca="1">IF(OR(BF$4&lt;$Q42,BF$4&gt;$Q42+IF($S42="",1000,$S42)-1),0,IF(MOD(BF$4-$Q42,IF($R42="",1000,$R42))=0,$O42,0))*IF($Y42&gt;0,(1+INDEX(Escalation!$B$3:$B$18,$Y42,0))^(BF$4-SSSModel!$C$5),1)*IF($X42=0,1,OFFSET(Profiles!$K$2,$X42,MAX(Profiles!$C$2,BF$4-$Q42)))*IF($AA42=1,(1+SSSModel!#REF!),1)</f>
        <v>0</v>
      </c>
      <c r="BG42" s="72">
        <f ca="1">IF(OR(BG$4&lt;$Q42,BG$4&gt;$Q42+IF($S42="",1000,$S42)-1),0,IF(MOD(BG$4-$Q42,IF($R42="",1000,$R42))=0,$O42,0))*IF($Y42&gt;0,(1+INDEX(Escalation!$B$3:$B$18,$Y42,0))^(BG$4-SSSModel!$C$5),1)*IF($X42=0,1,OFFSET(Profiles!$K$2,$X42,MAX(Profiles!$C$2,BG$4-$Q42)))*IF($AA42=1,(1+SSSModel!#REF!),1)</f>
        <v>0</v>
      </c>
      <c r="BH42" s="72">
        <f ca="1">IF(OR(BH$4&lt;$Q42,BH$4&gt;$Q42+IF($S42="",1000,$S42)-1),0,IF(MOD(BH$4-$Q42,IF($R42="",1000,$R42))=0,$O42,0))*IF($Y42&gt;0,(1+INDEX(Escalation!$B$3:$B$18,$Y42,0))^(BH$4-SSSModel!$C$5),1)*IF($X42=0,1,OFFSET(Profiles!$K$2,$X42,MAX(Profiles!$C$2,BH$4-$Q42)))*IF($AA42=1,(1+SSSModel!#REF!),1)</f>
        <v>0</v>
      </c>
      <c r="BI42" s="72">
        <f ca="1">IF(OR(BI$4&lt;$Q42,BI$4&gt;$Q42+IF($S42="",1000,$S42)-1),0,IF(MOD(BI$4-$Q42,IF($R42="",1000,$R42))=0,$O42,0))*IF($Y42&gt;0,(1+INDEX(Escalation!$B$3:$B$18,$Y42,0))^(BI$4-SSSModel!$C$5),1)*IF($X42=0,1,OFFSET(Profiles!$K$2,$X42,MAX(Profiles!$C$2,BI$4-$Q42)))*IF($AA42=1,(1+SSSModel!#REF!),1)</f>
        <v>0</v>
      </c>
      <c r="BJ42" s="72">
        <f ca="1">IF(OR(BJ$4&lt;$Q42,BJ$4&gt;$Q42+IF($S42="",1000,$S42)-1),0,IF(MOD(BJ$4-$Q42,IF($R42="",1000,$R42))=0,$O42,0))*IF($Y42&gt;0,(1+INDEX(Escalation!$B$3:$B$18,$Y42,0))^(BJ$4-SSSModel!$C$5),1)*IF($X42=0,1,OFFSET(Profiles!$K$2,$X42,MAX(Profiles!$C$2,BJ$4-$Q42)))*IF($AA42=1,(1+SSSModel!#REF!),1)</f>
        <v>0</v>
      </c>
      <c r="BK42" s="72">
        <f ca="1">IF(OR(BK$4&lt;$Q42,BK$4&gt;$Q42+IF($S42="",1000,$S42)-1),0,IF(MOD(BK$4-$Q42,IF($R42="",1000,$R42))=0,$O42,0))*IF($Y42&gt;0,(1+INDEX(Escalation!$B$3:$B$18,$Y42,0))^(BK$4-SSSModel!$C$5),1)*IF($X42=0,1,OFFSET(Profiles!$K$2,$X42,MAX(Profiles!$C$2,BK$4-$Q42)))*IF($AA42=1,(1+SSSModel!#REF!),1)</f>
        <v>0</v>
      </c>
      <c r="BL42" s="72">
        <f ca="1">IF(OR(BL$4&lt;$Q42,BL$4&gt;$Q42+IF($S42="",1000,$S42)-1),0,IF(MOD(BL$4-$Q42,IF($R42="",1000,$R42))=0,$O42,0))*IF($Y42&gt;0,(1+INDEX(Escalation!$B$3:$B$18,$Y42,0))^(BL$4-SSSModel!$C$5),1)*IF($X42=0,1,OFFSET(Profiles!$K$2,$X42,MAX(Profiles!$C$2,BL$4-$Q42)))*IF($AA42=1,(1+SSSModel!#REF!),1)</f>
        <v>0</v>
      </c>
      <c r="BM42" s="72">
        <f ca="1">IF(OR(BM$4&lt;$Q42,BM$4&gt;$Q42+IF($S42="",1000,$S42)-1),0,IF(MOD(BM$4-$Q42,IF($R42="",1000,$R42))=0,$O42,0))*IF($Y42&gt;0,(1+INDEX(Escalation!$B$3:$B$18,$Y42,0))^(BM$4-SSSModel!$C$5),1)*IF($X42=0,1,OFFSET(Profiles!$K$2,$X42,MAX(Profiles!$C$2,BM$4-$Q42)))*IF($AA42=1,(1+SSSModel!#REF!),1)</f>
        <v>0</v>
      </c>
      <c r="BN42" s="72">
        <f ca="1">IF(OR(BN$4&lt;$Q42,BN$4&gt;$Q42+IF($S42="",1000,$S42)-1),0,IF(MOD(BN$4-$Q42,IF($R42="",1000,$R42))=0,$O42,0))*IF($Y42&gt;0,(1+INDEX(Escalation!$B$3:$B$18,$Y42,0))^(BN$4-SSSModel!$C$5),1)*IF($X42=0,1,OFFSET(Profiles!$K$2,$X42,MAX(Profiles!$C$2,BN$4-$Q42)))*IF($AA42=1,(1+SSSModel!#REF!),1)</f>
        <v>0</v>
      </c>
      <c r="BO42" s="72">
        <f ca="1">IF(OR(BO$4&lt;$Q42,BO$4&gt;$Q42+IF($S42="",1000,$S42)-1),0,IF(MOD(BO$4-$Q42,IF($R42="",1000,$R42))=0,$O42,0))*IF($Y42&gt;0,(1+INDEX(Escalation!$B$3:$B$18,$Y42,0))^(BO$4-SSSModel!$C$5),1)*IF($X42=0,1,OFFSET(Profiles!$K$2,$X42,MAX(Profiles!$C$2,BO$4-$Q42)))*IF($AA42=1,(1+SSSModel!#REF!),1)</f>
        <v>0</v>
      </c>
      <c r="BP42" s="72">
        <f ca="1">IF(OR(BP$4&lt;$Q42,BP$4&gt;$Q42+IF($S42="",1000,$S42)-1),0,IF(MOD(BP$4-$Q42,IF($R42="",1000,$R42))=0,$O42,0))*IF($Y42&gt;0,(1+INDEX(Escalation!$B$3:$B$18,$Y42,0))^(BP$4-SSSModel!$C$5),1)*IF($X42=0,1,OFFSET(Profiles!$K$2,$X42,MAX(Profiles!$C$2,BP$4-$Q42)))*IF($AA42=1,(1+SSSModel!#REF!),1)</f>
        <v>0</v>
      </c>
      <c r="BQ42" s="72">
        <f ca="1">IF(OR(BQ$4&lt;$Q42,BQ$4&gt;$Q42+IF($S42="",1000,$S42)-1),0,IF(MOD(BQ$4-$Q42,IF($R42="",1000,$R42))=0,$O42,0))*IF($Y42&gt;0,(1+INDEX(Escalation!$B$3:$B$18,$Y42,0))^(BQ$4-SSSModel!$C$5),1)*IF($X42=0,1,OFFSET(Profiles!$K$2,$X42,MAX(Profiles!$C$2,BQ$4-$Q42)))*IF($AA42=1,(1+SSSModel!#REF!),1)</f>
        <v>0</v>
      </c>
      <c r="BR42" s="72">
        <f ca="1">IF(OR(BR$4&lt;$Q42,BR$4&gt;$Q42+IF($S42="",1000,$S42)-1),0,IF(MOD(BR$4-$Q42,IF($R42="",1000,$R42))=0,$O42,0))*IF($Y42&gt;0,(1+INDEX(Escalation!$B$3:$B$18,$Y42,0))^(BR$4-SSSModel!$C$5),1)*IF($X42=0,1,OFFSET(Profiles!$K$2,$X42,MAX(Profiles!$C$2,BR$4-$Q42)))*IF($AA42=1,(1+SSSModel!#REF!),1)</f>
        <v>0</v>
      </c>
      <c r="BS42" s="72">
        <f ca="1">IF(OR(BS$4&lt;$Q42,BS$4&gt;$Q42+IF($S42="",1000,$S42)-1),0,IF(MOD(BS$4-$Q42,IF($R42="",1000,$R42))=0,$O42,0))*IF($Y42&gt;0,(1+INDEX(Escalation!$B$3:$B$18,$Y42,0))^(BS$4-SSSModel!$C$5),1)*IF($X42=0,1,OFFSET(Profiles!$K$2,$X42,MAX(Profiles!$C$2,BS$4-$Q42)))*IF($AA42=1,(1+SSSModel!#REF!),1)</f>
        <v>0</v>
      </c>
      <c r="BT42" s="72">
        <f ca="1">IF(OR(BT$4&lt;$Q42,BT$4&gt;$Q42+IF($S42="",1000,$S42)-1),0,IF(MOD(BT$4-$Q42,IF($R42="",1000,$R42))=0,$O42,0))*IF($Y42&gt;0,(1+INDEX(Escalation!$B$3:$B$18,$Y42,0))^(BT$4-SSSModel!$C$5),1)*IF($X42=0,1,OFFSET(Profiles!$K$2,$X42,MAX(Profiles!$C$2,BT$4-$Q42)))*IF($AA42=1,(1+SSSModel!#REF!),1)</f>
        <v>0</v>
      </c>
      <c r="BU42" s="72">
        <f ca="1">IF(OR(BU$4&lt;$Q42,BU$4&gt;$Q42+IF($S42="",1000,$S42)-1),0,IF(MOD(BU$4-$Q42,IF($R42="",1000,$R42))=0,$O42,0))*IF($Y42&gt;0,(1+INDEX(Escalation!$B$3:$B$18,$Y42,0))^(BU$4-SSSModel!$C$5),1)*IF($X42=0,1,OFFSET(Profiles!$K$2,$X42,MAX(Profiles!$C$2,BU$4-$Q42)))*IF($AA42=1,(1+SSSModel!#REF!),1)</f>
        <v>0</v>
      </c>
      <c r="BV42" s="72">
        <f ca="1">IF(OR(BV$4&lt;$Q42,BV$4&gt;$Q42+IF($S42="",1000,$S42)-1),0,IF(MOD(BV$4-$Q42,IF($R42="",1000,$R42))=0,$O42,0))*IF($Y42&gt;0,(1+INDEX(Escalation!$B$3:$B$18,$Y42,0))^(BV$4-SSSModel!$C$5),1)*IF($X42=0,1,OFFSET(Profiles!$K$2,$X42,MAX(Profiles!$C$2,BV$4-$Q42)))*IF($AA42=1,(1+SSSModel!#REF!),1)</f>
        <v>0</v>
      </c>
      <c r="BW42" s="72">
        <f ca="1">IF(OR(BW$4&lt;$Q42,BW$4&gt;$Q42+IF($S42="",1000,$S42)-1),0,IF(MOD(BW$4-$Q42,IF($R42="",1000,$R42))=0,$O42,0))*IF($Y42&gt;0,(1+INDEX(Escalation!$B$3:$B$18,$Y42,0))^(BW$4-SSSModel!$C$5),1)*IF($X42=0,1,OFFSET(Profiles!$K$2,$X42,MAX(Profiles!$C$2,BW$4-$Q42)))*IF($AA42=1,(1+SSSModel!#REF!),1)</f>
        <v>0</v>
      </c>
      <c r="BX42" s="72">
        <f ca="1">IF(OR(BX$4&lt;$Q42,BX$4&gt;$Q42+IF($S42="",1000,$S42)-1),0,IF(MOD(BX$4-$Q42,IF($R42="",1000,$R42))=0,$O42,0))*IF($Y42&gt;0,(1+INDEX(Escalation!$B$3:$B$18,$Y42,0))^(BX$4-SSSModel!$C$5),1)*IF($X42=0,1,OFFSET(Profiles!$K$2,$X42,MAX(Profiles!$C$2,BX$4-$Q42)))*IF($AA42=1,(1+SSSModel!#REF!),1)</f>
        <v>0</v>
      </c>
      <c r="BY42" s="72">
        <f ca="1">IF(OR(BY$4&lt;$Q42,BY$4&gt;$Q42+IF($S42="",1000,$S42)-1),0,IF(MOD(BY$4-$Q42,IF($R42="",1000,$R42))=0,$O42,0))*IF($Y42&gt;0,(1+INDEX(Escalation!$B$3:$B$18,$Y42,0))^(BY$4-SSSModel!$C$5),1)*IF($X42=0,1,OFFSET(Profiles!$K$2,$X42,MAX(Profiles!$C$2,BY$4-$Q42)))*IF($AA42=1,(1+SSSModel!#REF!),1)</f>
        <v>0</v>
      </c>
      <c r="BZ42" s="72">
        <f ca="1">IF(OR(BZ$4&lt;$Q42,BZ$4&gt;$Q42+IF($S42="",1000,$S42)-1),0,IF(MOD(BZ$4-$Q42,IF($R42="",1000,$R42))=0,$O42,0))*IF($Y42&gt;0,(1+INDEX(Escalation!$B$3:$B$18,$Y42,0))^(BZ$4-SSSModel!$C$5),1)*IF($X42=0,1,OFFSET(Profiles!$K$2,$X42,MAX(Profiles!$C$2,BZ$4-$Q42)))*IF($AA42=1,(1+SSSModel!#REF!),1)</f>
        <v>0</v>
      </c>
      <c r="CA42" s="134">
        <f ca="1">IF(OR($Z42=0,SSSModel!$C$4="CF"),AC42,
IF(LEFT($V42,3)="ON_",
     IF(SSSModel!$C$4="RR",SUMPRODUCT(OFFSET($AC42,0,0,1,$CB$2),OFFSET(Profiles!$K$28,($Z42-1)*(Profiles!$I$26+1)+CA$4-SSSModel!$C$3+1,0,1,$CB$2)),
     IF(SSSModel!$C$4="ECC",$EA42*$EB42*SUMPRODUCT(OFFSET($AC42,0,MAX(0,CA$4-$DZ42-$CA$4+1),1,MIN($DZ42,CA$4-$CA$4+1)),OFFSET(Escalation!$K$24,($Y42-1)*(Escalation!$I$22+1)+CA$4-SSSModel!$C$3+1,MAX(0,CA$4-$DZ42-$CA$4+1),1,MIN($DZ42,CA$4-$CA$4+1))),
     IF(SSSModel!$C$4="PV",AC42*$EA42*(1+SSSModel!$C$2),
     IF(SSSModel!$C$4="FCR",$EC42*SUM(OFFSET($AC42,0,MAX(CA$4-$AC$4-$DZ42+1,0),1,MIN($DZ42,CA$4-$AC$4+1))),0)))),
SUM($AC42:$BZ42)*
     IF(SSSModel!$C$4="RR",OFFSET(Profiles!$K$2,$Z42,MAX(Profiles!$C$2,AC$4-$W42)),
     IF(SSSModel!$C$4="ECC",$EA42*$EB42*IF(MAX(Escalation!$C$2,AC$4-$W42)&gt;$DZ42-1,0,OFFSET(Escalation!$K$2,$Y42,MAX(Escalation!$C$2,AC$4-$W42))),
     IF(SSSModel!$C$4="PV",IF(CA$4=$W42,$EA42*(1+SSSModel!$C$2),0),
     IF(SSSModel!$C$4="FCR",IF(AND(CA$4&gt;=$W42,OFFSET(Profiles!$K$2,$Z42,MAX(Profiles!$C$2,AC$4-$W42))&gt;0),$EC42,0),0))))))</f>
        <v>0</v>
      </c>
      <c r="CB42" s="135">
        <f ca="1">IF(OR($Z42=0,SSSModel!$C$4="CF"),AD42,
IF(LEFT($V42,3)="ON_",
     IF(SSSModel!$C$4="RR",SUMPRODUCT(OFFSET($AC42,0,0,1,$CB$2),OFFSET(Profiles!$K$28,($Z42-1)*(Profiles!$I$26+1)+CB$4-SSSModel!$C$3+1,0,1,$CB$2)),
     IF(SSSModel!$C$4="ECC",$EA42*$EB42*SUMPRODUCT(OFFSET($AC42,0,MAX(0,CB$4-$DZ42-$CA$4+1),1,MIN($DZ42,CB$4-$CA$4+1)),OFFSET(Escalation!$K$24,($Y42-1)*(Escalation!$I$22+1)+CB$4-SSSModel!$C$3+1,MAX(0,CB$4-$DZ42-$CA$4+1),1,MIN($DZ42,CB$4-$CA$4+1))),
     IF(SSSModel!$C$4="PV",AD42*$EA42*(1+SSSModel!$C$2),
     IF(SSSModel!$C$4="FCR",$EC42*SUM(OFFSET($AC42,0,MAX(CB$4-$AC$4-$DZ42+1,0),1,MIN($DZ42,CB$4-$AC$4+1))),0)))),
SUM($AC42:$BZ42)*
     IF(SSSModel!$C$4="RR",OFFSET(Profiles!$K$2,$Z42,MAX(Profiles!$C$2,AD$4-$W42)),
     IF(SSSModel!$C$4="ECC",$EA42*$EB42*IF(MAX(Escalation!$C$2,AD$4-$W42)&gt;$DZ42-1,0,OFFSET(Escalation!$K$2,$Y42,MAX(Escalation!$C$2,AD$4-$W42))),
     IF(SSSModel!$C$4="PV",IF(CB$4=$W42,$EA42*(1+SSSModel!$C$2),0),
     IF(SSSModel!$C$4="FCR",IF(AND(CB$4&gt;=$W42,OFFSET(Profiles!$K$2,$Z42,MAX(Profiles!$C$2,AD$4-$W42))&gt;0),$EC42,0),0))))))</f>
        <v>0</v>
      </c>
      <c r="CC42" s="135">
        <f ca="1">IF(OR($Z42=0,SSSModel!$C$4="CF"),AE42,
IF(LEFT($V42,3)="ON_",
     IF(SSSModel!$C$4="RR",SUMPRODUCT(OFFSET($AC42,0,0,1,$CB$2),OFFSET(Profiles!$K$28,($Z42-1)*(Profiles!$I$26+1)+CC$4-SSSModel!$C$3+1,0,1,$CB$2)),
     IF(SSSModel!$C$4="ECC",$EA42*$EB42*SUMPRODUCT(OFFSET($AC42,0,MAX(0,CC$4-$DZ42-$CA$4+1),1,MIN($DZ42,CC$4-$CA$4+1)),OFFSET(Escalation!$K$24,($Y42-1)*(Escalation!$I$22+1)+CC$4-SSSModel!$C$3+1,MAX(0,CC$4-$DZ42-$CA$4+1),1,MIN($DZ42,CC$4-$CA$4+1))),
     IF(SSSModel!$C$4="PV",AE42*$EA42*(1+SSSModel!$C$2),
     IF(SSSModel!$C$4="FCR",$EC42*SUM(OFFSET($AC42,0,MAX(CC$4-$AC$4-$DZ42+1,0),1,MIN($DZ42,CC$4-$AC$4+1))),0)))),
SUM($AC42:$BZ42)*
     IF(SSSModel!$C$4="RR",OFFSET(Profiles!$K$2,$Z42,MAX(Profiles!$C$2,AE$4-$W42)),
     IF(SSSModel!$C$4="ECC",$EA42*$EB42*IF(MAX(Escalation!$C$2,AE$4-$W42)&gt;$DZ42-1,0,OFFSET(Escalation!$K$2,$Y42,MAX(Escalation!$C$2,AE$4-$W42))),
     IF(SSSModel!$C$4="PV",IF(CC$4=$W42,$EA42*(1+SSSModel!$C$2),0),
     IF(SSSModel!$C$4="FCR",IF(AND(CC$4&gt;=$W42,OFFSET(Profiles!$K$2,$Z42,MAX(Profiles!$C$2,AE$4-$W42))&gt;0),$EC42,0),0))))))</f>
        <v>0</v>
      </c>
      <c r="CD42" s="135">
        <f ca="1">IF(OR($Z42=0,SSSModel!$C$4="CF"),AF42,
IF(LEFT($V42,3)="ON_",
     IF(SSSModel!$C$4="RR",SUMPRODUCT(OFFSET($AC42,0,0,1,$CB$2),OFFSET(Profiles!$K$28,($Z42-1)*(Profiles!$I$26+1)+CD$4-SSSModel!$C$3+1,0,1,$CB$2)),
     IF(SSSModel!$C$4="ECC",$EA42*$EB42*SUMPRODUCT(OFFSET($AC42,0,MAX(0,CD$4-$DZ42-$CA$4+1),1,MIN($DZ42,CD$4-$CA$4+1)),OFFSET(Escalation!$K$24,($Y42-1)*(Escalation!$I$22+1)+CD$4-SSSModel!$C$3+1,MAX(0,CD$4-$DZ42-$CA$4+1),1,MIN($DZ42,CD$4-$CA$4+1))),
     IF(SSSModel!$C$4="PV",AF42*$EA42*(1+SSSModel!$C$2),
     IF(SSSModel!$C$4="FCR",$EC42*SUM(OFFSET($AC42,0,MAX(CD$4-$AC$4-$DZ42+1,0),1,MIN($DZ42,CD$4-$AC$4+1))),0)))),
SUM($AC42:$BZ42)*
     IF(SSSModel!$C$4="RR",OFFSET(Profiles!$K$2,$Z42,MAX(Profiles!$C$2,AF$4-$W42)),
     IF(SSSModel!$C$4="ECC",$EA42*$EB42*IF(MAX(Escalation!$C$2,AF$4-$W42)&gt;$DZ42-1,0,OFFSET(Escalation!$K$2,$Y42,MAX(Escalation!$C$2,AF$4-$W42))),
     IF(SSSModel!$C$4="PV",IF(CD$4=$W42,$EA42*(1+SSSModel!$C$2),0),
     IF(SSSModel!$C$4="FCR",IF(AND(CD$4&gt;=$W42,OFFSET(Profiles!$K$2,$Z42,MAX(Profiles!$C$2,AF$4-$W42))&gt;0),$EC42,0),0))))))</f>
        <v>0</v>
      </c>
      <c r="CE42" s="135">
        <f ca="1">IF(OR($Z42=0,SSSModel!$C$4="CF"),AG42,
IF(LEFT($V42,3)="ON_",
     IF(SSSModel!$C$4="RR",SUMPRODUCT(OFFSET($AC42,0,0,1,$CB$2),OFFSET(Profiles!$K$28,($Z42-1)*(Profiles!$I$26+1)+CE$4-SSSModel!$C$3+1,0,1,$CB$2)),
     IF(SSSModel!$C$4="ECC",$EA42*$EB42*SUMPRODUCT(OFFSET($AC42,0,MAX(0,CE$4-$DZ42-$CA$4+1),1,MIN($DZ42,CE$4-$CA$4+1)),OFFSET(Escalation!$K$24,($Y42-1)*(Escalation!$I$22+1)+CE$4-SSSModel!$C$3+1,MAX(0,CE$4-$DZ42-$CA$4+1),1,MIN($DZ42,CE$4-$CA$4+1))),
     IF(SSSModel!$C$4="PV",AG42*$EA42*(1+SSSModel!$C$2),
     IF(SSSModel!$C$4="FCR",$EC42*SUM(OFFSET($AC42,0,MAX(CE$4-$AC$4-$DZ42+1,0),1,MIN($DZ42,CE$4-$AC$4+1))),0)))),
SUM($AC42:$BZ42)*
     IF(SSSModel!$C$4="RR",OFFSET(Profiles!$K$2,$Z42,MAX(Profiles!$C$2,AG$4-$W42)),
     IF(SSSModel!$C$4="ECC",$EA42*$EB42*IF(MAX(Escalation!$C$2,AG$4-$W42)&gt;$DZ42-1,0,OFFSET(Escalation!$K$2,$Y42,MAX(Escalation!$C$2,AG$4-$W42))),
     IF(SSSModel!$C$4="PV",IF(CE$4=$W42,$EA42*(1+SSSModel!$C$2),0),
     IF(SSSModel!$C$4="FCR",IF(AND(CE$4&gt;=$W42,OFFSET(Profiles!$K$2,$Z42,MAX(Profiles!$C$2,AG$4-$W42))&gt;0),$EC42,0),0))))))</f>
        <v>0</v>
      </c>
      <c r="CF42" s="135">
        <f ca="1">IF(OR($Z42=0,SSSModel!$C$4="CF"),AH42,
IF(LEFT($V42,3)="ON_",
     IF(SSSModel!$C$4="RR",SUMPRODUCT(OFFSET($AC42,0,0,1,$CB$2),OFFSET(Profiles!$K$28,($Z42-1)*(Profiles!$I$26+1)+CF$4-SSSModel!$C$3+1,0,1,$CB$2)),
     IF(SSSModel!$C$4="ECC",$EA42*$EB42*SUMPRODUCT(OFFSET($AC42,0,MAX(0,CF$4-$DZ42-$CA$4+1),1,MIN($DZ42,CF$4-$CA$4+1)),OFFSET(Escalation!$K$24,($Y42-1)*(Escalation!$I$22+1)+CF$4-SSSModel!$C$3+1,MAX(0,CF$4-$DZ42-$CA$4+1),1,MIN($DZ42,CF$4-$CA$4+1))),
     IF(SSSModel!$C$4="PV",AH42*$EA42*(1+SSSModel!$C$2),
     IF(SSSModel!$C$4="FCR",$EC42*SUM(OFFSET($AC42,0,MAX(CF$4-$AC$4-$DZ42+1,0),1,MIN($DZ42,CF$4-$AC$4+1))),0)))),
SUM($AC42:$BZ42)*
     IF(SSSModel!$C$4="RR",OFFSET(Profiles!$K$2,$Z42,MAX(Profiles!$C$2,AH$4-$W42)),
     IF(SSSModel!$C$4="ECC",$EA42*$EB42*IF(MAX(Escalation!$C$2,AH$4-$W42)&gt;$DZ42-1,0,OFFSET(Escalation!$K$2,$Y42,MAX(Escalation!$C$2,AH$4-$W42))),
     IF(SSSModel!$C$4="PV",IF(CF$4=$W42,$EA42*(1+SSSModel!$C$2),0),
     IF(SSSModel!$C$4="FCR",IF(AND(CF$4&gt;=$W42,OFFSET(Profiles!$K$2,$Z42,MAX(Profiles!$C$2,AH$4-$W42))&gt;0),$EC42,0),0))))))</f>
        <v>0</v>
      </c>
      <c r="CG42" s="135">
        <f ca="1">IF(OR($Z42=0,SSSModel!$C$4="CF"),AI42,
IF(LEFT($V42,3)="ON_",
     IF(SSSModel!$C$4="RR",SUMPRODUCT(OFFSET($AC42,0,0,1,$CB$2),OFFSET(Profiles!$K$28,($Z42-1)*(Profiles!$I$26+1)+CG$4-SSSModel!$C$3+1,0,1,$CB$2)),
     IF(SSSModel!$C$4="ECC",$EA42*$EB42*SUMPRODUCT(OFFSET($AC42,0,MAX(0,CG$4-$DZ42-$CA$4+1),1,MIN($DZ42,CG$4-$CA$4+1)),OFFSET(Escalation!$K$24,($Y42-1)*(Escalation!$I$22+1)+CG$4-SSSModel!$C$3+1,MAX(0,CG$4-$DZ42-$CA$4+1),1,MIN($DZ42,CG$4-$CA$4+1))),
     IF(SSSModel!$C$4="PV",AI42*$EA42*(1+SSSModel!$C$2),
     IF(SSSModel!$C$4="FCR",$EC42*SUM(OFFSET($AC42,0,MAX(CG$4-$AC$4-$DZ42+1,0),1,MIN($DZ42,CG$4-$AC$4+1))),0)))),
SUM($AC42:$BZ42)*
     IF(SSSModel!$C$4="RR",OFFSET(Profiles!$K$2,$Z42,MAX(Profiles!$C$2,AI$4-$W42)),
     IF(SSSModel!$C$4="ECC",$EA42*$EB42*IF(MAX(Escalation!$C$2,AI$4-$W42)&gt;$DZ42-1,0,OFFSET(Escalation!$K$2,$Y42,MAX(Escalation!$C$2,AI$4-$W42))),
     IF(SSSModel!$C$4="PV",IF(CG$4=$W42,$EA42*(1+SSSModel!$C$2),0),
     IF(SSSModel!$C$4="FCR",IF(AND(CG$4&gt;=$W42,OFFSET(Profiles!$K$2,$Z42,MAX(Profiles!$C$2,AI$4-$W42))&gt;0),$EC42,0),0))))))</f>
        <v>0</v>
      </c>
      <c r="CH42" s="135">
        <f ca="1">IF(OR($Z42=0,SSSModel!$C$4="CF"),AJ42,
IF(LEFT($V42,3)="ON_",
     IF(SSSModel!$C$4="RR",SUMPRODUCT(OFFSET($AC42,0,0,1,$CB$2),OFFSET(Profiles!$K$28,($Z42-1)*(Profiles!$I$26+1)+CH$4-SSSModel!$C$3+1,0,1,$CB$2)),
     IF(SSSModel!$C$4="ECC",$EA42*$EB42*SUMPRODUCT(OFFSET($AC42,0,MAX(0,CH$4-$DZ42-$CA$4+1),1,MIN($DZ42,CH$4-$CA$4+1)),OFFSET(Escalation!$K$24,($Y42-1)*(Escalation!$I$22+1)+CH$4-SSSModel!$C$3+1,MAX(0,CH$4-$DZ42-$CA$4+1),1,MIN($DZ42,CH$4-$CA$4+1))),
     IF(SSSModel!$C$4="PV",AJ42*$EA42*(1+SSSModel!$C$2),
     IF(SSSModel!$C$4="FCR",$EC42*SUM(OFFSET($AC42,0,MAX(CH$4-$AC$4-$DZ42+1,0),1,MIN($DZ42,CH$4-$AC$4+1))),0)))),
SUM($AC42:$BZ42)*
     IF(SSSModel!$C$4="RR",OFFSET(Profiles!$K$2,$Z42,MAX(Profiles!$C$2,AJ$4-$W42)),
     IF(SSSModel!$C$4="ECC",$EA42*$EB42*IF(MAX(Escalation!$C$2,AJ$4-$W42)&gt;$DZ42-1,0,OFFSET(Escalation!$K$2,$Y42,MAX(Escalation!$C$2,AJ$4-$W42))),
     IF(SSSModel!$C$4="PV",IF(CH$4=$W42,$EA42*(1+SSSModel!$C$2),0),
     IF(SSSModel!$C$4="FCR",IF(AND(CH$4&gt;=$W42,OFFSET(Profiles!$K$2,$Z42,MAX(Profiles!$C$2,AJ$4-$W42))&gt;0),$EC42,0),0))))))</f>
        <v>0</v>
      </c>
      <c r="CI42" s="135">
        <f ca="1">IF(OR($Z42=0,SSSModel!$C$4="CF"),AK42,
IF(LEFT($V42,3)="ON_",
     IF(SSSModel!$C$4="RR",SUMPRODUCT(OFFSET($AC42,0,0,1,$CB$2),OFFSET(Profiles!$K$28,($Z42-1)*(Profiles!$I$26+1)+CI$4-SSSModel!$C$3+1,0,1,$CB$2)),
     IF(SSSModel!$C$4="ECC",$EA42*$EB42*SUMPRODUCT(OFFSET($AC42,0,MAX(0,CI$4-$DZ42-$CA$4+1),1,MIN($DZ42,CI$4-$CA$4+1)),OFFSET(Escalation!$K$24,($Y42-1)*(Escalation!$I$22+1)+CI$4-SSSModel!$C$3+1,MAX(0,CI$4-$DZ42-$CA$4+1),1,MIN($DZ42,CI$4-$CA$4+1))),
     IF(SSSModel!$C$4="PV",AK42*$EA42*(1+SSSModel!$C$2),
     IF(SSSModel!$C$4="FCR",$EC42*SUM(OFFSET($AC42,0,MAX(CI$4-$AC$4-$DZ42+1,0),1,MIN($DZ42,CI$4-$AC$4+1))),0)))),
SUM($AC42:$BZ42)*
     IF(SSSModel!$C$4="RR",OFFSET(Profiles!$K$2,$Z42,MAX(Profiles!$C$2,AK$4-$W42)),
     IF(SSSModel!$C$4="ECC",$EA42*$EB42*IF(MAX(Escalation!$C$2,AK$4-$W42)&gt;$DZ42-1,0,OFFSET(Escalation!$K$2,$Y42,MAX(Escalation!$C$2,AK$4-$W42))),
     IF(SSSModel!$C$4="PV",IF(CI$4=$W42,$EA42*(1+SSSModel!$C$2),0),
     IF(SSSModel!$C$4="FCR",IF(AND(CI$4&gt;=$W42,OFFSET(Profiles!$K$2,$Z42,MAX(Profiles!$C$2,AK$4-$W42))&gt;0),$EC42,0),0))))))</f>
        <v>0</v>
      </c>
      <c r="CJ42" s="135">
        <f ca="1">IF(OR($Z42=0,SSSModel!$C$4="CF"),AL42,
IF(LEFT($V42,3)="ON_",
     IF(SSSModel!$C$4="RR",SUMPRODUCT(OFFSET($AC42,0,0,1,$CB$2),OFFSET(Profiles!$K$28,($Z42-1)*(Profiles!$I$26+1)+CJ$4-SSSModel!$C$3+1,0,1,$CB$2)),
     IF(SSSModel!$C$4="ECC",$EA42*$EB42*SUMPRODUCT(OFFSET($AC42,0,MAX(0,CJ$4-$DZ42-$CA$4+1),1,MIN($DZ42,CJ$4-$CA$4+1)),OFFSET(Escalation!$K$24,($Y42-1)*(Escalation!$I$22+1)+CJ$4-SSSModel!$C$3+1,MAX(0,CJ$4-$DZ42-$CA$4+1),1,MIN($DZ42,CJ$4-$CA$4+1))),
     IF(SSSModel!$C$4="PV",AL42*$EA42*(1+SSSModel!$C$2),
     IF(SSSModel!$C$4="FCR",$EC42*SUM(OFFSET($AC42,0,MAX(CJ$4-$AC$4-$DZ42+1,0),1,MIN($DZ42,CJ$4-$AC$4+1))),0)))),
SUM($AC42:$BZ42)*
     IF(SSSModel!$C$4="RR",OFFSET(Profiles!$K$2,$Z42,MAX(Profiles!$C$2,AL$4-$W42)),
     IF(SSSModel!$C$4="ECC",$EA42*$EB42*IF(MAX(Escalation!$C$2,AL$4-$W42)&gt;$DZ42-1,0,OFFSET(Escalation!$K$2,$Y42,MAX(Escalation!$C$2,AL$4-$W42))),
     IF(SSSModel!$C$4="PV",IF(CJ$4=$W42,$EA42*(1+SSSModel!$C$2),0),
     IF(SSSModel!$C$4="FCR",IF(AND(CJ$4&gt;=$W42,OFFSET(Profiles!$K$2,$Z42,MAX(Profiles!$C$2,AL$4-$W42))&gt;0),$EC42,0),0))))))</f>
        <v>0</v>
      </c>
      <c r="CK42" s="135">
        <f ca="1">IF(OR($Z42=0,SSSModel!$C$4="CF"),AM42,
IF(LEFT($V42,3)="ON_",
     IF(SSSModel!$C$4="RR",SUMPRODUCT(OFFSET($AC42,0,0,1,$CB$2),OFFSET(Profiles!$K$28,($Z42-1)*(Profiles!$I$26+1)+CK$4-SSSModel!$C$3+1,0,1,$CB$2)),
     IF(SSSModel!$C$4="ECC",$EA42*$EB42*SUMPRODUCT(OFFSET($AC42,0,MAX(0,CK$4-$DZ42-$CA$4+1),1,MIN($DZ42,CK$4-$CA$4+1)),OFFSET(Escalation!$K$24,($Y42-1)*(Escalation!$I$22+1)+CK$4-SSSModel!$C$3+1,MAX(0,CK$4-$DZ42-$CA$4+1),1,MIN($DZ42,CK$4-$CA$4+1))),
     IF(SSSModel!$C$4="PV",AM42*$EA42*(1+SSSModel!$C$2),
     IF(SSSModel!$C$4="FCR",$EC42*SUM(OFFSET($AC42,0,MAX(CK$4-$AC$4-$DZ42+1,0),1,MIN($DZ42,CK$4-$AC$4+1))),0)))),
SUM($AC42:$BZ42)*
     IF(SSSModel!$C$4="RR",OFFSET(Profiles!$K$2,$Z42,MAX(Profiles!$C$2,AM$4-$W42)),
     IF(SSSModel!$C$4="ECC",$EA42*$EB42*IF(MAX(Escalation!$C$2,AM$4-$W42)&gt;$DZ42-1,0,OFFSET(Escalation!$K$2,$Y42,MAX(Escalation!$C$2,AM$4-$W42))),
     IF(SSSModel!$C$4="PV",IF(CK$4=$W42,$EA42*(1+SSSModel!$C$2),0),
     IF(SSSModel!$C$4="FCR",IF(AND(CK$4&gt;=$W42,OFFSET(Profiles!$K$2,$Z42,MAX(Profiles!$C$2,AM$4-$W42))&gt;0),$EC42,0),0))))))</f>
        <v>0</v>
      </c>
      <c r="CL42" s="135">
        <f ca="1">IF(OR($Z42=0,SSSModel!$C$4="CF"),AN42,
IF(LEFT($V42,3)="ON_",
     IF(SSSModel!$C$4="RR",SUMPRODUCT(OFFSET($AC42,0,0,1,$CB$2),OFFSET(Profiles!$K$28,($Z42-1)*(Profiles!$I$26+1)+CL$4-SSSModel!$C$3+1,0,1,$CB$2)),
     IF(SSSModel!$C$4="ECC",$EA42*$EB42*SUMPRODUCT(OFFSET($AC42,0,MAX(0,CL$4-$DZ42-$CA$4+1),1,MIN($DZ42,CL$4-$CA$4+1)),OFFSET(Escalation!$K$24,($Y42-1)*(Escalation!$I$22+1)+CL$4-SSSModel!$C$3+1,MAX(0,CL$4-$DZ42-$CA$4+1),1,MIN($DZ42,CL$4-$CA$4+1))),
     IF(SSSModel!$C$4="PV",AN42*$EA42*(1+SSSModel!$C$2),
     IF(SSSModel!$C$4="FCR",$EC42*SUM(OFFSET($AC42,0,MAX(CL$4-$AC$4-$DZ42+1,0),1,MIN($DZ42,CL$4-$AC$4+1))),0)))),
SUM($AC42:$BZ42)*
     IF(SSSModel!$C$4="RR",OFFSET(Profiles!$K$2,$Z42,MAX(Profiles!$C$2,AN$4-$W42)),
     IF(SSSModel!$C$4="ECC",$EA42*$EB42*IF(MAX(Escalation!$C$2,AN$4-$W42)&gt;$DZ42-1,0,OFFSET(Escalation!$K$2,$Y42,MAX(Escalation!$C$2,AN$4-$W42))),
     IF(SSSModel!$C$4="PV",IF(CL$4=$W42,$EA42*(1+SSSModel!$C$2),0),
     IF(SSSModel!$C$4="FCR",IF(AND(CL$4&gt;=$W42,OFFSET(Profiles!$K$2,$Z42,MAX(Profiles!$C$2,AN$4-$W42))&gt;0),$EC42,0),0))))))</f>
        <v>0</v>
      </c>
      <c r="CM42" s="135">
        <f ca="1">IF(OR($Z42=0,SSSModel!$C$4="CF"),AO42,
IF(LEFT($V42,3)="ON_",
     IF(SSSModel!$C$4="RR",SUMPRODUCT(OFFSET($AC42,0,0,1,$CB$2),OFFSET(Profiles!$K$28,($Z42-1)*(Profiles!$I$26+1)+CM$4-SSSModel!$C$3+1,0,1,$CB$2)),
     IF(SSSModel!$C$4="ECC",$EA42*$EB42*SUMPRODUCT(OFFSET($AC42,0,MAX(0,CM$4-$DZ42-$CA$4+1),1,MIN($DZ42,CM$4-$CA$4+1)),OFFSET(Escalation!$K$24,($Y42-1)*(Escalation!$I$22+1)+CM$4-SSSModel!$C$3+1,MAX(0,CM$4-$DZ42-$CA$4+1),1,MIN($DZ42,CM$4-$CA$4+1))),
     IF(SSSModel!$C$4="PV",AO42*$EA42*(1+SSSModel!$C$2),
     IF(SSSModel!$C$4="FCR",$EC42*SUM(OFFSET($AC42,0,MAX(CM$4-$AC$4-$DZ42+1,0),1,MIN($DZ42,CM$4-$AC$4+1))),0)))),
SUM($AC42:$BZ42)*
     IF(SSSModel!$C$4="RR",OFFSET(Profiles!$K$2,$Z42,MAX(Profiles!$C$2,AO$4-$W42)),
     IF(SSSModel!$C$4="ECC",$EA42*$EB42*IF(MAX(Escalation!$C$2,AO$4-$W42)&gt;$DZ42-1,0,OFFSET(Escalation!$K$2,$Y42,MAX(Escalation!$C$2,AO$4-$W42))),
     IF(SSSModel!$C$4="PV",IF(CM$4=$W42,$EA42*(1+SSSModel!$C$2),0),
     IF(SSSModel!$C$4="FCR",IF(AND(CM$4&gt;=$W42,OFFSET(Profiles!$K$2,$Z42,MAX(Profiles!$C$2,AO$4-$W42))&gt;0),$EC42,0),0))))))</f>
        <v>0</v>
      </c>
      <c r="CN42" s="135">
        <f ca="1">IF(OR($Z42=0,SSSModel!$C$4="CF"),AP42,
IF(LEFT($V42,3)="ON_",
     IF(SSSModel!$C$4="RR",SUMPRODUCT(OFFSET($AC42,0,0,1,$CB$2),OFFSET(Profiles!$K$28,($Z42-1)*(Profiles!$I$26+1)+CN$4-SSSModel!$C$3+1,0,1,$CB$2)),
     IF(SSSModel!$C$4="ECC",$EA42*$EB42*SUMPRODUCT(OFFSET($AC42,0,MAX(0,CN$4-$DZ42-$CA$4+1),1,MIN($DZ42,CN$4-$CA$4+1)),OFFSET(Escalation!$K$24,($Y42-1)*(Escalation!$I$22+1)+CN$4-SSSModel!$C$3+1,MAX(0,CN$4-$DZ42-$CA$4+1),1,MIN($DZ42,CN$4-$CA$4+1))),
     IF(SSSModel!$C$4="PV",AP42*$EA42*(1+SSSModel!$C$2),
     IF(SSSModel!$C$4="FCR",$EC42*SUM(OFFSET($AC42,0,MAX(CN$4-$AC$4-$DZ42+1,0),1,MIN($DZ42,CN$4-$AC$4+1))),0)))),
SUM($AC42:$BZ42)*
     IF(SSSModel!$C$4="RR",OFFSET(Profiles!$K$2,$Z42,MAX(Profiles!$C$2,AP$4-$W42)),
     IF(SSSModel!$C$4="ECC",$EA42*$EB42*IF(MAX(Escalation!$C$2,AP$4-$W42)&gt;$DZ42-1,0,OFFSET(Escalation!$K$2,$Y42,MAX(Escalation!$C$2,AP$4-$W42))),
     IF(SSSModel!$C$4="PV",IF(CN$4=$W42,$EA42*(1+SSSModel!$C$2),0),
     IF(SSSModel!$C$4="FCR",IF(AND(CN$4&gt;=$W42,OFFSET(Profiles!$K$2,$Z42,MAX(Profiles!$C$2,AP$4-$W42))&gt;0),$EC42,0),0))))))</f>
        <v>0</v>
      </c>
      <c r="CO42" s="135">
        <f ca="1">IF(OR($Z42=0,SSSModel!$C$4="CF"),AQ42,
IF(LEFT($V42,3)="ON_",
     IF(SSSModel!$C$4="RR",SUMPRODUCT(OFFSET($AC42,0,0,1,$CB$2),OFFSET(Profiles!$K$28,($Z42-1)*(Profiles!$I$26+1)+CO$4-SSSModel!$C$3+1,0,1,$CB$2)),
     IF(SSSModel!$C$4="ECC",$EA42*$EB42*SUMPRODUCT(OFFSET($AC42,0,MAX(0,CO$4-$DZ42-$CA$4+1),1,MIN($DZ42,CO$4-$CA$4+1)),OFFSET(Escalation!$K$24,($Y42-1)*(Escalation!$I$22+1)+CO$4-SSSModel!$C$3+1,MAX(0,CO$4-$DZ42-$CA$4+1),1,MIN($DZ42,CO$4-$CA$4+1))),
     IF(SSSModel!$C$4="PV",AQ42*$EA42*(1+SSSModel!$C$2),
     IF(SSSModel!$C$4="FCR",$EC42*SUM(OFFSET($AC42,0,MAX(CO$4-$AC$4-$DZ42+1,0),1,MIN($DZ42,CO$4-$AC$4+1))),0)))),
SUM($AC42:$BZ42)*
     IF(SSSModel!$C$4="RR",OFFSET(Profiles!$K$2,$Z42,MAX(Profiles!$C$2,AQ$4-$W42)),
     IF(SSSModel!$C$4="ECC",$EA42*$EB42*IF(MAX(Escalation!$C$2,AQ$4-$W42)&gt;$DZ42-1,0,OFFSET(Escalation!$K$2,$Y42,MAX(Escalation!$C$2,AQ$4-$W42))),
     IF(SSSModel!$C$4="PV",IF(CO$4=$W42,$EA42*(1+SSSModel!$C$2),0),
     IF(SSSModel!$C$4="FCR",IF(AND(CO$4&gt;=$W42,OFFSET(Profiles!$K$2,$Z42,MAX(Profiles!$C$2,AQ$4-$W42))&gt;0),$EC42,0),0))))))</f>
        <v>0</v>
      </c>
      <c r="CP42" s="135">
        <f ca="1">IF(OR($Z42=0,SSSModel!$C$4="CF"),AR42,
IF(LEFT($V42,3)="ON_",
     IF(SSSModel!$C$4="RR",SUMPRODUCT(OFFSET($AC42,0,0,1,$CB$2),OFFSET(Profiles!$K$28,($Z42-1)*(Profiles!$I$26+1)+CP$4-SSSModel!$C$3+1,0,1,$CB$2)),
     IF(SSSModel!$C$4="ECC",$EA42*$EB42*SUMPRODUCT(OFFSET($AC42,0,MAX(0,CP$4-$DZ42-$CA$4+1),1,MIN($DZ42,CP$4-$CA$4+1)),OFFSET(Escalation!$K$24,($Y42-1)*(Escalation!$I$22+1)+CP$4-SSSModel!$C$3+1,MAX(0,CP$4-$DZ42-$CA$4+1),1,MIN($DZ42,CP$4-$CA$4+1))),
     IF(SSSModel!$C$4="PV",AR42*$EA42*(1+SSSModel!$C$2),
     IF(SSSModel!$C$4="FCR",$EC42*SUM(OFFSET($AC42,0,MAX(CP$4-$AC$4-$DZ42+1,0),1,MIN($DZ42,CP$4-$AC$4+1))),0)))),
SUM($AC42:$BZ42)*
     IF(SSSModel!$C$4="RR",OFFSET(Profiles!$K$2,$Z42,MAX(Profiles!$C$2,AR$4-$W42)),
     IF(SSSModel!$C$4="ECC",$EA42*$EB42*IF(MAX(Escalation!$C$2,AR$4-$W42)&gt;$DZ42-1,0,OFFSET(Escalation!$K$2,$Y42,MAX(Escalation!$C$2,AR$4-$W42))),
     IF(SSSModel!$C$4="PV",IF(CP$4=$W42,$EA42*(1+SSSModel!$C$2),0),
     IF(SSSModel!$C$4="FCR",IF(AND(CP$4&gt;=$W42,OFFSET(Profiles!$K$2,$Z42,MAX(Profiles!$C$2,AR$4-$W42))&gt;0),$EC42,0),0))))))</f>
        <v>0</v>
      </c>
      <c r="CQ42" s="135">
        <f ca="1">IF(OR($Z42=0,SSSModel!$C$4="CF"),AS42,
IF(LEFT($V42,3)="ON_",
     IF(SSSModel!$C$4="RR",SUMPRODUCT(OFFSET($AC42,0,0,1,$CB$2),OFFSET(Profiles!$K$28,($Z42-1)*(Profiles!$I$26+1)+CQ$4-SSSModel!$C$3+1,0,1,$CB$2)),
     IF(SSSModel!$C$4="ECC",$EA42*$EB42*SUMPRODUCT(OFFSET($AC42,0,MAX(0,CQ$4-$DZ42-$CA$4+1),1,MIN($DZ42,CQ$4-$CA$4+1)),OFFSET(Escalation!$K$24,($Y42-1)*(Escalation!$I$22+1)+CQ$4-SSSModel!$C$3+1,MAX(0,CQ$4-$DZ42-$CA$4+1),1,MIN($DZ42,CQ$4-$CA$4+1))),
     IF(SSSModel!$C$4="PV",AS42*$EA42*(1+SSSModel!$C$2),
     IF(SSSModel!$C$4="FCR",$EC42*SUM(OFFSET($AC42,0,MAX(CQ$4-$AC$4-$DZ42+1,0),1,MIN($DZ42,CQ$4-$AC$4+1))),0)))),
SUM($AC42:$BZ42)*
     IF(SSSModel!$C$4="RR",OFFSET(Profiles!$K$2,$Z42,MAX(Profiles!$C$2,AS$4-$W42)),
     IF(SSSModel!$C$4="ECC",$EA42*$EB42*IF(MAX(Escalation!$C$2,AS$4-$W42)&gt;$DZ42-1,0,OFFSET(Escalation!$K$2,$Y42,MAX(Escalation!$C$2,AS$4-$W42))),
     IF(SSSModel!$C$4="PV",IF(CQ$4=$W42,$EA42*(1+SSSModel!$C$2),0),
     IF(SSSModel!$C$4="FCR",IF(AND(CQ$4&gt;=$W42,OFFSET(Profiles!$K$2,$Z42,MAX(Profiles!$C$2,AS$4-$W42))&gt;0),$EC42,0),0))))))</f>
        <v>0</v>
      </c>
      <c r="CR42" s="135">
        <f ca="1">IF(OR($Z42=0,SSSModel!$C$4="CF"),AT42,
IF(LEFT($V42,3)="ON_",
     IF(SSSModel!$C$4="RR",SUMPRODUCT(OFFSET($AC42,0,0,1,$CB$2),OFFSET(Profiles!$K$28,($Z42-1)*(Profiles!$I$26+1)+CR$4-SSSModel!$C$3+1,0,1,$CB$2)),
     IF(SSSModel!$C$4="ECC",$EA42*$EB42*SUMPRODUCT(OFFSET($AC42,0,MAX(0,CR$4-$DZ42-$CA$4+1),1,MIN($DZ42,CR$4-$CA$4+1)),OFFSET(Escalation!$K$24,($Y42-1)*(Escalation!$I$22+1)+CR$4-SSSModel!$C$3+1,MAX(0,CR$4-$DZ42-$CA$4+1),1,MIN($DZ42,CR$4-$CA$4+1))),
     IF(SSSModel!$C$4="PV",AT42*$EA42*(1+SSSModel!$C$2),
     IF(SSSModel!$C$4="FCR",$EC42*SUM(OFFSET($AC42,0,MAX(CR$4-$AC$4-$DZ42+1,0),1,MIN($DZ42,CR$4-$AC$4+1))),0)))),
SUM($AC42:$BZ42)*
     IF(SSSModel!$C$4="RR",OFFSET(Profiles!$K$2,$Z42,MAX(Profiles!$C$2,AT$4-$W42)),
     IF(SSSModel!$C$4="ECC",$EA42*$EB42*IF(MAX(Escalation!$C$2,AT$4-$W42)&gt;$DZ42-1,0,OFFSET(Escalation!$K$2,$Y42,MAX(Escalation!$C$2,AT$4-$W42))),
     IF(SSSModel!$C$4="PV",IF(CR$4=$W42,$EA42*(1+SSSModel!$C$2),0),
     IF(SSSModel!$C$4="FCR",IF(AND(CR$4&gt;=$W42,OFFSET(Profiles!$K$2,$Z42,MAX(Profiles!$C$2,AT$4-$W42))&gt;0),$EC42,0),0))))))</f>
        <v>0</v>
      </c>
      <c r="CS42" s="135">
        <f ca="1">IF(OR($Z42=0,SSSModel!$C$4="CF"),AU42,
IF(LEFT($V42,3)="ON_",
     IF(SSSModel!$C$4="RR",SUMPRODUCT(OFFSET($AC42,0,0,1,$CB$2),OFFSET(Profiles!$K$28,($Z42-1)*(Profiles!$I$26+1)+CS$4-SSSModel!$C$3+1,0,1,$CB$2)),
     IF(SSSModel!$C$4="ECC",$EA42*$EB42*SUMPRODUCT(OFFSET($AC42,0,MAX(0,CS$4-$DZ42-$CA$4+1),1,MIN($DZ42,CS$4-$CA$4+1)),OFFSET(Escalation!$K$24,($Y42-1)*(Escalation!$I$22+1)+CS$4-SSSModel!$C$3+1,MAX(0,CS$4-$DZ42-$CA$4+1),1,MIN($DZ42,CS$4-$CA$4+1))),
     IF(SSSModel!$C$4="PV",AU42*$EA42*(1+SSSModel!$C$2),
     IF(SSSModel!$C$4="FCR",$EC42*SUM(OFFSET($AC42,0,MAX(CS$4-$AC$4-$DZ42+1,0),1,MIN($DZ42,CS$4-$AC$4+1))),0)))),
SUM($AC42:$BZ42)*
     IF(SSSModel!$C$4="RR",OFFSET(Profiles!$K$2,$Z42,MAX(Profiles!$C$2,AU$4-$W42)),
     IF(SSSModel!$C$4="ECC",$EA42*$EB42*IF(MAX(Escalation!$C$2,AU$4-$W42)&gt;$DZ42-1,0,OFFSET(Escalation!$K$2,$Y42,MAX(Escalation!$C$2,AU$4-$W42))),
     IF(SSSModel!$C$4="PV",IF(CS$4=$W42,$EA42*(1+SSSModel!$C$2),0),
     IF(SSSModel!$C$4="FCR",IF(AND(CS$4&gt;=$W42,OFFSET(Profiles!$K$2,$Z42,MAX(Profiles!$C$2,AU$4-$W42))&gt;0),$EC42,0),0))))))</f>
        <v>0</v>
      </c>
      <c r="CT42" s="135">
        <f ca="1">IF(OR($Z42=0,SSSModel!$C$4="CF"),AV42,
IF(LEFT($V42,3)="ON_",
     IF(SSSModel!$C$4="RR",SUMPRODUCT(OFFSET($AC42,0,0,1,$CB$2),OFFSET(Profiles!$K$28,($Z42-1)*(Profiles!$I$26+1)+CT$4-SSSModel!$C$3+1,0,1,$CB$2)),
     IF(SSSModel!$C$4="ECC",$EA42*$EB42*SUMPRODUCT(OFFSET($AC42,0,MAX(0,CT$4-$DZ42-$CA$4+1),1,MIN($DZ42,CT$4-$CA$4+1)),OFFSET(Escalation!$K$24,($Y42-1)*(Escalation!$I$22+1)+CT$4-SSSModel!$C$3+1,MAX(0,CT$4-$DZ42-$CA$4+1),1,MIN($DZ42,CT$4-$CA$4+1))),
     IF(SSSModel!$C$4="PV",AV42*$EA42*(1+SSSModel!$C$2),
     IF(SSSModel!$C$4="FCR",$EC42*SUM(OFFSET($AC42,0,MAX(CT$4-$AC$4-$DZ42+1,0),1,MIN($DZ42,CT$4-$AC$4+1))),0)))),
SUM($AC42:$BZ42)*
     IF(SSSModel!$C$4="RR",OFFSET(Profiles!$K$2,$Z42,MAX(Profiles!$C$2,AV$4-$W42)),
     IF(SSSModel!$C$4="ECC",$EA42*$EB42*IF(MAX(Escalation!$C$2,AV$4-$W42)&gt;$DZ42-1,0,OFFSET(Escalation!$K$2,$Y42,MAX(Escalation!$C$2,AV$4-$W42))),
     IF(SSSModel!$C$4="PV",IF(CT$4=$W42,$EA42*(1+SSSModel!$C$2),0),
     IF(SSSModel!$C$4="FCR",IF(AND(CT$4&gt;=$W42,OFFSET(Profiles!$K$2,$Z42,MAX(Profiles!$C$2,AV$4-$W42))&gt;0),$EC42,0),0))))))</f>
        <v>0</v>
      </c>
      <c r="CU42" s="135">
        <f ca="1">IF(OR($Z42=0,SSSModel!$C$4="CF"),AW42,
IF(LEFT($V42,3)="ON_",
     IF(SSSModel!$C$4="RR",SUMPRODUCT(OFFSET($AC42,0,0,1,$CB$2),OFFSET(Profiles!$K$28,($Z42-1)*(Profiles!$I$26+1)+CU$4-SSSModel!$C$3+1,0,1,$CB$2)),
     IF(SSSModel!$C$4="ECC",$EA42*$EB42*SUMPRODUCT(OFFSET($AC42,0,MAX(0,CU$4-$DZ42-$CA$4+1),1,MIN($DZ42,CU$4-$CA$4+1)),OFFSET(Escalation!$K$24,($Y42-1)*(Escalation!$I$22+1)+CU$4-SSSModel!$C$3+1,MAX(0,CU$4-$DZ42-$CA$4+1),1,MIN($DZ42,CU$4-$CA$4+1))),
     IF(SSSModel!$C$4="PV",AW42*$EA42*(1+SSSModel!$C$2),
     IF(SSSModel!$C$4="FCR",$EC42*SUM(OFFSET($AC42,0,MAX(CU$4-$AC$4-$DZ42+1,0),1,MIN($DZ42,CU$4-$AC$4+1))),0)))),
SUM($AC42:$BZ42)*
     IF(SSSModel!$C$4="RR",OFFSET(Profiles!$K$2,$Z42,MAX(Profiles!$C$2,AW$4-$W42)),
     IF(SSSModel!$C$4="ECC",$EA42*$EB42*IF(MAX(Escalation!$C$2,AW$4-$W42)&gt;$DZ42-1,0,OFFSET(Escalation!$K$2,$Y42,MAX(Escalation!$C$2,AW$4-$W42))),
     IF(SSSModel!$C$4="PV",IF(CU$4=$W42,$EA42*(1+SSSModel!$C$2),0),
     IF(SSSModel!$C$4="FCR",IF(AND(CU$4&gt;=$W42,OFFSET(Profiles!$K$2,$Z42,MAX(Profiles!$C$2,AW$4-$W42))&gt;0),$EC42,0),0))))))</f>
        <v>0</v>
      </c>
      <c r="CV42" s="135">
        <f ca="1">IF(OR($Z42=0,SSSModel!$C$4="CF"),AX42,
IF(LEFT($V42,3)="ON_",
     IF(SSSModel!$C$4="RR",SUMPRODUCT(OFFSET($AC42,0,0,1,$CB$2),OFFSET(Profiles!$K$28,($Z42-1)*(Profiles!$I$26+1)+CV$4-SSSModel!$C$3+1,0,1,$CB$2)),
     IF(SSSModel!$C$4="ECC",$EA42*$EB42*SUMPRODUCT(OFFSET($AC42,0,MAX(0,CV$4-$DZ42-$CA$4+1),1,MIN($DZ42,CV$4-$CA$4+1)),OFFSET(Escalation!$K$24,($Y42-1)*(Escalation!$I$22+1)+CV$4-SSSModel!$C$3+1,MAX(0,CV$4-$DZ42-$CA$4+1),1,MIN($DZ42,CV$4-$CA$4+1))),
     IF(SSSModel!$C$4="PV",AX42*$EA42*(1+SSSModel!$C$2),
     IF(SSSModel!$C$4="FCR",$EC42*SUM(OFFSET($AC42,0,MAX(CV$4-$AC$4-$DZ42+1,0),1,MIN($DZ42,CV$4-$AC$4+1))),0)))),
SUM($AC42:$BZ42)*
     IF(SSSModel!$C$4="RR",OFFSET(Profiles!$K$2,$Z42,MAX(Profiles!$C$2,AX$4-$W42)),
     IF(SSSModel!$C$4="ECC",$EA42*$EB42*IF(MAX(Escalation!$C$2,AX$4-$W42)&gt;$DZ42-1,0,OFFSET(Escalation!$K$2,$Y42,MAX(Escalation!$C$2,AX$4-$W42))),
     IF(SSSModel!$C$4="PV",IF(CV$4=$W42,$EA42*(1+SSSModel!$C$2),0),
     IF(SSSModel!$C$4="FCR",IF(AND(CV$4&gt;=$W42,OFFSET(Profiles!$K$2,$Z42,MAX(Profiles!$C$2,AX$4-$W42))&gt;0),$EC42,0),0))))))</f>
        <v>0</v>
      </c>
      <c r="CW42" s="135">
        <f ca="1">IF(OR($Z42=0,SSSModel!$C$4="CF"),AY42,
IF(LEFT($V42,3)="ON_",
     IF(SSSModel!$C$4="RR",SUMPRODUCT(OFFSET($AC42,0,0,1,$CB$2),OFFSET(Profiles!$K$28,($Z42-1)*(Profiles!$I$26+1)+CW$4-SSSModel!$C$3+1,0,1,$CB$2)),
     IF(SSSModel!$C$4="ECC",$EA42*$EB42*SUMPRODUCT(OFFSET($AC42,0,MAX(0,CW$4-$DZ42-$CA$4+1),1,MIN($DZ42,CW$4-$CA$4+1)),OFFSET(Escalation!$K$24,($Y42-1)*(Escalation!$I$22+1)+CW$4-SSSModel!$C$3+1,MAX(0,CW$4-$DZ42-$CA$4+1),1,MIN($DZ42,CW$4-$CA$4+1))),
     IF(SSSModel!$C$4="PV",AY42*$EA42*(1+SSSModel!$C$2),
     IF(SSSModel!$C$4="FCR",$EC42*SUM(OFFSET($AC42,0,MAX(CW$4-$AC$4-$DZ42+1,0),1,MIN($DZ42,CW$4-$AC$4+1))),0)))),
SUM($AC42:$BZ42)*
     IF(SSSModel!$C$4="RR",OFFSET(Profiles!$K$2,$Z42,MAX(Profiles!$C$2,AY$4-$W42)),
     IF(SSSModel!$C$4="ECC",$EA42*$EB42*IF(MAX(Escalation!$C$2,AY$4-$W42)&gt;$DZ42-1,0,OFFSET(Escalation!$K$2,$Y42,MAX(Escalation!$C$2,AY$4-$W42))),
     IF(SSSModel!$C$4="PV",IF(CW$4=$W42,$EA42*(1+SSSModel!$C$2),0),
     IF(SSSModel!$C$4="FCR",IF(AND(CW$4&gt;=$W42,OFFSET(Profiles!$K$2,$Z42,MAX(Profiles!$C$2,AY$4-$W42))&gt;0),$EC42,0),0))))))</f>
        <v>0</v>
      </c>
      <c r="CX42" s="135">
        <f ca="1">IF(OR($Z42=0,SSSModel!$C$4="CF"),AZ42,
IF(LEFT($V42,3)="ON_",
     IF(SSSModel!$C$4="RR",SUMPRODUCT(OFFSET($AC42,0,0,1,$CB$2),OFFSET(Profiles!$K$28,($Z42-1)*(Profiles!$I$26+1)+CX$4-SSSModel!$C$3+1,0,1,$CB$2)),
     IF(SSSModel!$C$4="ECC",$EA42*$EB42*SUMPRODUCT(OFFSET($AC42,0,MAX(0,CX$4-$DZ42-$CA$4+1),1,MIN($DZ42,CX$4-$CA$4+1)),OFFSET(Escalation!$K$24,($Y42-1)*(Escalation!$I$22+1)+CX$4-SSSModel!$C$3+1,MAX(0,CX$4-$DZ42-$CA$4+1),1,MIN($DZ42,CX$4-$CA$4+1))),
     IF(SSSModel!$C$4="PV",AZ42*$EA42*(1+SSSModel!$C$2),
     IF(SSSModel!$C$4="FCR",$EC42*SUM(OFFSET($AC42,0,MAX(CX$4-$AC$4-$DZ42+1,0),1,MIN($DZ42,CX$4-$AC$4+1))),0)))),
SUM($AC42:$BZ42)*
     IF(SSSModel!$C$4="RR",OFFSET(Profiles!$K$2,$Z42,MAX(Profiles!$C$2,AZ$4-$W42)),
     IF(SSSModel!$C$4="ECC",$EA42*$EB42*IF(MAX(Escalation!$C$2,AZ$4-$W42)&gt;$DZ42-1,0,OFFSET(Escalation!$K$2,$Y42,MAX(Escalation!$C$2,AZ$4-$W42))),
     IF(SSSModel!$C$4="PV",IF(CX$4=$W42,$EA42*(1+SSSModel!$C$2),0),
     IF(SSSModel!$C$4="FCR",IF(AND(CX$4&gt;=$W42,OFFSET(Profiles!$K$2,$Z42,MAX(Profiles!$C$2,AZ$4-$W42))&gt;0),$EC42,0),0))))))</f>
        <v>0</v>
      </c>
      <c r="CY42" s="135">
        <f ca="1">IF(OR($Z42=0,SSSModel!$C$4="CF"),BA42,
IF(LEFT($V42,3)="ON_",
     IF(SSSModel!$C$4="RR",SUMPRODUCT(OFFSET($AC42,0,0,1,$CB$2),OFFSET(Profiles!$K$28,($Z42-1)*(Profiles!$I$26+1)+CY$4-SSSModel!$C$3+1,0,1,$CB$2)),
     IF(SSSModel!$C$4="ECC",$EA42*$EB42*SUMPRODUCT(OFFSET($AC42,0,MAX(0,CY$4-$DZ42-$CA$4+1),1,MIN($DZ42,CY$4-$CA$4+1)),OFFSET(Escalation!$K$24,($Y42-1)*(Escalation!$I$22+1)+CY$4-SSSModel!$C$3+1,MAX(0,CY$4-$DZ42-$CA$4+1),1,MIN($DZ42,CY$4-$CA$4+1))),
     IF(SSSModel!$C$4="PV",BA42*$EA42*(1+SSSModel!$C$2),
     IF(SSSModel!$C$4="FCR",$EC42*SUM(OFFSET($AC42,0,MAX(CY$4-$AC$4-$DZ42+1,0),1,MIN($DZ42,CY$4-$AC$4+1))),0)))),
SUM($AC42:$BZ42)*
     IF(SSSModel!$C$4="RR",OFFSET(Profiles!$K$2,$Z42,MAX(Profiles!$C$2,BA$4-$W42)),
     IF(SSSModel!$C$4="ECC",$EA42*$EB42*IF(MAX(Escalation!$C$2,BA$4-$W42)&gt;$DZ42-1,0,OFFSET(Escalation!$K$2,$Y42,MAX(Escalation!$C$2,BA$4-$W42))),
     IF(SSSModel!$C$4="PV",IF(CY$4=$W42,$EA42*(1+SSSModel!$C$2),0),
     IF(SSSModel!$C$4="FCR",IF(AND(CY$4&gt;=$W42,OFFSET(Profiles!$K$2,$Z42,MAX(Profiles!$C$2,BA$4-$W42))&gt;0),$EC42,0),0))))))</f>
        <v>0</v>
      </c>
      <c r="CZ42" s="135">
        <f ca="1">IF(OR($Z42=0,SSSModel!$C$4="CF"),BB42,
IF(LEFT($V42,3)="ON_",
     IF(SSSModel!$C$4="RR",SUMPRODUCT(OFFSET($AC42,0,0,1,$CB$2),OFFSET(Profiles!$K$28,($Z42-1)*(Profiles!$I$26+1)+CZ$4-SSSModel!$C$3+1,0,1,$CB$2)),
     IF(SSSModel!$C$4="ECC",$EA42*$EB42*SUMPRODUCT(OFFSET($AC42,0,MAX(0,CZ$4-$DZ42-$CA$4+1),1,MIN($DZ42,CZ$4-$CA$4+1)),OFFSET(Escalation!$K$24,($Y42-1)*(Escalation!$I$22+1)+CZ$4-SSSModel!$C$3+1,MAX(0,CZ$4-$DZ42-$CA$4+1),1,MIN($DZ42,CZ$4-$CA$4+1))),
     IF(SSSModel!$C$4="PV",BB42*$EA42*(1+SSSModel!$C$2),
     IF(SSSModel!$C$4="FCR",$EC42*SUM(OFFSET($AC42,0,MAX(CZ$4-$AC$4-$DZ42+1,0),1,MIN($DZ42,CZ$4-$AC$4+1))),0)))),
SUM($AC42:$BZ42)*
     IF(SSSModel!$C$4="RR",OFFSET(Profiles!$K$2,$Z42,MAX(Profiles!$C$2,BB$4-$W42)),
     IF(SSSModel!$C$4="ECC",$EA42*$EB42*IF(MAX(Escalation!$C$2,BB$4-$W42)&gt;$DZ42-1,0,OFFSET(Escalation!$K$2,$Y42,MAX(Escalation!$C$2,BB$4-$W42))),
     IF(SSSModel!$C$4="PV",IF(CZ$4=$W42,$EA42*(1+SSSModel!$C$2),0),
     IF(SSSModel!$C$4="FCR",IF(AND(CZ$4&gt;=$W42,OFFSET(Profiles!$K$2,$Z42,MAX(Profiles!$C$2,BB$4-$W42))&gt;0),$EC42,0),0))))))</f>
        <v>0</v>
      </c>
      <c r="DA42" s="135">
        <f ca="1">IF(OR($Z42=0,SSSModel!$C$4="CF"),BC42,
IF(LEFT($V42,3)="ON_",
     IF(SSSModel!$C$4="RR",SUMPRODUCT(OFFSET($AC42,0,0,1,$CB$2),OFFSET(Profiles!$K$28,($Z42-1)*(Profiles!$I$26+1)+DA$4-SSSModel!$C$3+1,0,1,$CB$2)),
     IF(SSSModel!$C$4="ECC",$EA42*$EB42*SUMPRODUCT(OFFSET($AC42,0,MAX(0,DA$4-$DZ42-$CA$4+1),1,MIN($DZ42,DA$4-$CA$4+1)),OFFSET(Escalation!$K$24,($Y42-1)*(Escalation!$I$22+1)+DA$4-SSSModel!$C$3+1,MAX(0,DA$4-$DZ42-$CA$4+1),1,MIN($DZ42,DA$4-$CA$4+1))),
     IF(SSSModel!$C$4="PV",BC42*$EA42*(1+SSSModel!$C$2),
     IF(SSSModel!$C$4="FCR",$EC42*SUM(OFFSET($AC42,0,MAX(DA$4-$AC$4-$DZ42+1,0),1,MIN($DZ42,DA$4-$AC$4+1))),0)))),
SUM($AC42:$BZ42)*
     IF(SSSModel!$C$4="RR",OFFSET(Profiles!$K$2,$Z42,MAX(Profiles!$C$2,BC$4-$W42)),
     IF(SSSModel!$C$4="ECC",$EA42*$EB42*IF(MAX(Escalation!$C$2,BC$4-$W42)&gt;$DZ42-1,0,OFFSET(Escalation!$K$2,$Y42,MAX(Escalation!$C$2,BC$4-$W42))),
     IF(SSSModel!$C$4="PV",IF(DA$4=$W42,$EA42*(1+SSSModel!$C$2),0),
     IF(SSSModel!$C$4="FCR",IF(AND(DA$4&gt;=$W42,OFFSET(Profiles!$K$2,$Z42,MAX(Profiles!$C$2,BC$4-$W42))&gt;0),$EC42,0),0))))))</f>
        <v>0</v>
      </c>
      <c r="DB42" s="135">
        <f ca="1">IF(OR($Z42=0,SSSModel!$C$4="CF"),BD42,
IF(LEFT($V42,3)="ON_",
     IF(SSSModel!$C$4="RR",SUMPRODUCT(OFFSET($AC42,0,0,1,$CB$2),OFFSET(Profiles!$K$28,($Z42-1)*(Profiles!$I$26+1)+DB$4-SSSModel!$C$3+1,0,1,$CB$2)),
     IF(SSSModel!$C$4="ECC",$EA42*$EB42*SUMPRODUCT(OFFSET($AC42,0,MAX(0,DB$4-$DZ42-$CA$4+1),1,MIN($DZ42,DB$4-$CA$4+1)),OFFSET(Escalation!$K$24,($Y42-1)*(Escalation!$I$22+1)+DB$4-SSSModel!$C$3+1,MAX(0,DB$4-$DZ42-$CA$4+1),1,MIN($DZ42,DB$4-$CA$4+1))),
     IF(SSSModel!$C$4="PV",BD42*$EA42*(1+SSSModel!$C$2),
     IF(SSSModel!$C$4="FCR",$EC42*SUM(OFFSET($AC42,0,MAX(DB$4-$AC$4-$DZ42+1,0),1,MIN($DZ42,DB$4-$AC$4+1))),0)))),
SUM($AC42:$BZ42)*
     IF(SSSModel!$C$4="RR",OFFSET(Profiles!$K$2,$Z42,MAX(Profiles!$C$2,BD$4-$W42)),
     IF(SSSModel!$C$4="ECC",$EA42*$EB42*IF(MAX(Escalation!$C$2,BD$4-$W42)&gt;$DZ42-1,0,OFFSET(Escalation!$K$2,$Y42,MAX(Escalation!$C$2,BD$4-$W42))),
     IF(SSSModel!$C$4="PV",IF(DB$4=$W42,$EA42*(1+SSSModel!$C$2),0),
     IF(SSSModel!$C$4="FCR",IF(AND(DB$4&gt;=$W42,OFFSET(Profiles!$K$2,$Z42,MAX(Profiles!$C$2,BD$4-$W42))&gt;0),$EC42,0),0))))))</f>
        <v>0</v>
      </c>
      <c r="DC42" s="135">
        <f ca="1">IF(OR($Z42=0,SSSModel!$C$4="CF"),BE42,
IF(LEFT($V42,3)="ON_",
     IF(SSSModel!$C$4="RR",SUMPRODUCT(OFFSET($AC42,0,0,1,$CB$2),OFFSET(Profiles!$K$28,($Z42-1)*(Profiles!$I$26+1)+DC$4-SSSModel!$C$3+1,0,1,$CB$2)),
     IF(SSSModel!$C$4="ECC",$EA42*$EB42*SUMPRODUCT(OFFSET($AC42,0,MAX(0,DC$4-$DZ42-$CA$4+1),1,MIN($DZ42,DC$4-$CA$4+1)),OFFSET(Escalation!$K$24,($Y42-1)*(Escalation!$I$22+1)+DC$4-SSSModel!$C$3+1,MAX(0,DC$4-$DZ42-$CA$4+1),1,MIN($DZ42,DC$4-$CA$4+1))),
     IF(SSSModel!$C$4="PV",BE42*$EA42*(1+SSSModel!$C$2),
     IF(SSSModel!$C$4="FCR",$EC42*SUM(OFFSET($AC42,0,MAX(DC$4-$AC$4-$DZ42+1,0),1,MIN($DZ42,DC$4-$AC$4+1))),0)))),
SUM($AC42:$BZ42)*
     IF(SSSModel!$C$4="RR",OFFSET(Profiles!$K$2,$Z42,MAX(Profiles!$C$2,BE$4-$W42)),
     IF(SSSModel!$C$4="ECC",$EA42*$EB42*IF(MAX(Escalation!$C$2,BE$4-$W42)&gt;$DZ42-1,0,OFFSET(Escalation!$K$2,$Y42,MAX(Escalation!$C$2,BE$4-$W42))),
     IF(SSSModel!$C$4="PV",IF(DC$4=$W42,$EA42*(1+SSSModel!$C$2),0),
     IF(SSSModel!$C$4="FCR",IF(AND(DC$4&gt;=$W42,OFFSET(Profiles!$K$2,$Z42,MAX(Profiles!$C$2,BE$4-$W42))&gt;0),$EC42,0),0))))))</f>
        <v>0</v>
      </c>
      <c r="DD42" s="135">
        <f ca="1">IF(OR($Z42=0,SSSModel!$C$4="CF"),BF42,
IF(LEFT($V42,3)="ON_",
     IF(SSSModel!$C$4="RR",SUMPRODUCT(OFFSET($AC42,0,0,1,$CB$2),OFFSET(Profiles!$K$28,($Z42-1)*(Profiles!$I$26+1)+DD$4-SSSModel!$C$3+1,0,1,$CB$2)),
     IF(SSSModel!$C$4="ECC",$EA42*$EB42*SUMPRODUCT(OFFSET($AC42,0,MAX(0,DD$4-$DZ42-$CA$4+1),1,MIN($DZ42,DD$4-$CA$4+1)),OFFSET(Escalation!$K$24,($Y42-1)*(Escalation!$I$22+1)+DD$4-SSSModel!$C$3+1,MAX(0,DD$4-$DZ42-$CA$4+1),1,MIN($DZ42,DD$4-$CA$4+1))),
     IF(SSSModel!$C$4="PV",BF42*$EA42*(1+SSSModel!$C$2),
     IF(SSSModel!$C$4="FCR",$EC42*SUM(OFFSET($AC42,0,MAX(DD$4-$AC$4-$DZ42+1,0),1,MIN($DZ42,DD$4-$AC$4+1))),0)))),
SUM($AC42:$BZ42)*
     IF(SSSModel!$C$4="RR",OFFSET(Profiles!$K$2,$Z42,MAX(Profiles!$C$2,BF$4-$W42)),
     IF(SSSModel!$C$4="ECC",$EA42*$EB42*IF(MAX(Escalation!$C$2,BF$4-$W42)&gt;$DZ42-1,0,OFFSET(Escalation!$K$2,$Y42,MAX(Escalation!$C$2,BF$4-$W42))),
     IF(SSSModel!$C$4="PV",IF(DD$4=$W42,$EA42*(1+SSSModel!$C$2),0),
     IF(SSSModel!$C$4="FCR",IF(AND(DD$4&gt;=$W42,OFFSET(Profiles!$K$2,$Z42,MAX(Profiles!$C$2,BF$4-$W42))&gt;0),$EC42,0),0))))))</f>
        <v>0</v>
      </c>
      <c r="DE42" s="135">
        <f ca="1">IF(OR($Z42=0,SSSModel!$C$4="CF"),BG42,
IF(LEFT($V42,3)="ON_",
     IF(SSSModel!$C$4="RR",SUMPRODUCT(OFFSET($AC42,0,0,1,$CB$2),OFFSET(Profiles!$K$28,($Z42-1)*(Profiles!$I$26+1)+DE$4-SSSModel!$C$3+1,0,1,$CB$2)),
     IF(SSSModel!$C$4="ECC",$EA42*$EB42*SUMPRODUCT(OFFSET($AC42,0,MAX(0,DE$4-$DZ42-$CA$4+1),1,MIN($DZ42,DE$4-$CA$4+1)),OFFSET(Escalation!$K$24,($Y42-1)*(Escalation!$I$22+1)+DE$4-SSSModel!$C$3+1,MAX(0,DE$4-$DZ42-$CA$4+1),1,MIN($DZ42,DE$4-$CA$4+1))),
     IF(SSSModel!$C$4="PV",BG42*$EA42*(1+SSSModel!$C$2),
     IF(SSSModel!$C$4="FCR",$EC42*SUM(OFFSET($AC42,0,MAX(DE$4-$AC$4-$DZ42+1,0),1,MIN($DZ42,DE$4-$AC$4+1))),0)))),
SUM($AC42:$BZ42)*
     IF(SSSModel!$C$4="RR",OFFSET(Profiles!$K$2,$Z42,MAX(Profiles!$C$2,BG$4-$W42)),
     IF(SSSModel!$C$4="ECC",$EA42*$EB42*IF(MAX(Escalation!$C$2,BG$4-$W42)&gt;$DZ42-1,0,OFFSET(Escalation!$K$2,$Y42,MAX(Escalation!$C$2,BG$4-$W42))),
     IF(SSSModel!$C$4="PV",IF(DE$4=$W42,$EA42*(1+SSSModel!$C$2),0),
     IF(SSSModel!$C$4="FCR",IF(AND(DE$4&gt;=$W42,OFFSET(Profiles!$K$2,$Z42,MAX(Profiles!$C$2,BG$4-$W42))&gt;0),$EC42,0),0))))))</f>
        <v>0</v>
      </c>
      <c r="DF42" s="135">
        <f ca="1">IF(OR($Z42=0,SSSModel!$C$4="CF"),BH42,
IF(LEFT($V42,3)="ON_",
     IF(SSSModel!$C$4="RR",SUMPRODUCT(OFFSET($AC42,0,0,1,$CB$2),OFFSET(Profiles!$K$28,($Z42-1)*(Profiles!$I$26+1)+DF$4-SSSModel!$C$3+1,0,1,$CB$2)),
     IF(SSSModel!$C$4="ECC",$EA42*$EB42*SUMPRODUCT(OFFSET($AC42,0,MAX(0,DF$4-$DZ42-$CA$4+1),1,MIN($DZ42,DF$4-$CA$4+1)),OFFSET(Escalation!$K$24,($Y42-1)*(Escalation!$I$22+1)+DF$4-SSSModel!$C$3+1,MAX(0,DF$4-$DZ42-$CA$4+1),1,MIN($DZ42,DF$4-$CA$4+1))),
     IF(SSSModel!$C$4="PV",BH42*$EA42*(1+SSSModel!$C$2),
     IF(SSSModel!$C$4="FCR",$EC42*SUM(OFFSET($AC42,0,MAX(DF$4-$AC$4-$DZ42+1,0),1,MIN($DZ42,DF$4-$AC$4+1))),0)))),
SUM($AC42:$BZ42)*
     IF(SSSModel!$C$4="RR",OFFSET(Profiles!$K$2,$Z42,MAX(Profiles!$C$2,BH$4-$W42)),
     IF(SSSModel!$C$4="ECC",$EA42*$EB42*IF(MAX(Escalation!$C$2,BH$4-$W42)&gt;$DZ42-1,0,OFFSET(Escalation!$K$2,$Y42,MAX(Escalation!$C$2,BH$4-$W42))),
     IF(SSSModel!$C$4="PV",IF(DF$4=$W42,$EA42*(1+SSSModel!$C$2),0),
     IF(SSSModel!$C$4="FCR",IF(AND(DF$4&gt;=$W42,OFFSET(Profiles!$K$2,$Z42,MAX(Profiles!$C$2,BH$4-$W42))&gt;0),$EC42,0),0))))))</f>
        <v>0</v>
      </c>
      <c r="DG42" s="135">
        <f ca="1">IF(OR($Z42=0,SSSModel!$C$4="CF"),BI42,
IF(LEFT($V42,3)="ON_",
     IF(SSSModel!$C$4="RR",SUMPRODUCT(OFFSET($AC42,0,0,1,$CB$2),OFFSET(Profiles!$K$28,($Z42-1)*(Profiles!$I$26+1)+DG$4-SSSModel!$C$3+1,0,1,$CB$2)),
     IF(SSSModel!$C$4="ECC",$EA42*$EB42*SUMPRODUCT(OFFSET($AC42,0,MAX(0,DG$4-$DZ42-$CA$4+1),1,MIN($DZ42,DG$4-$CA$4+1)),OFFSET(Escalation!$K$24,($Y42-1)*(Escalation!$I$22+1)+DG$4-SSSModel!$C$3+1,MAX(0,DG$4-$DZ42-$CA$4+1),1,MIN($DZ42,DG$4-$CA$4+1))),
     IF(SSSModel!$C$4="PV",BI42*$EA42*(1+SSSModel!$C$2),
     IF(SSSModel!$C$4="FCR",$EC42*SUM(OFFSET($AC42,0,MAX(DG$4-$AC$4-$DZ42+1,0),1,MIN($DZ42,DG$4-$AC$4+1))),0)))),
SUM($AC42:$BZ42)*
     IF(SSSModel!$C$4="RR",OFFSET(Profiles!$K$2,$Z42,MAX(Profiles!$C$2,BI$4-$W42)),
     IF(SSSModel!$C$4="ECC",$EA42*$EB42*IF(MAX(Escalation!$C$2,BI$4-$W42)&gt;$DZ42-1,0,OFFSET(Escalation!$K$2,$Y42,MAX(Escalation!$C$2,BI$4-$W42))),
     IF(SSSModel!$C$4="PV",IF(DG$4=$W42,$EA42*(1+SSSModel!$C$2),0),
     IF(SSSModel!$C$4="FCR",IF(AND(DG$4&gt;=$W42,OFFSET(Profiles!$K$2,$Z42,MAX(Profiles!$C$2,BI$4-$W42))&gt;0),$EC42,0),0))))))</f>
        <v>0</v>
      </c>
      <c r="DH42" s="135">
        <f ca="1">IF(OR($Z42=0,SSSModel!$C$4="CF"),BJ42,
IF(LEFT($V42,3)="ON_",
     IF(SSSModel!$C$4="RR",SUMPRODUCT(OFFSET($AC42,0,0,1,$CB$2),OFFSET(Profiles!$K$28,($Z42-1)*(Profiles!$I$26+1)+DH$4-SSSModel!$C$3+1,0,1,$CB$2)),
     IF(SSSModel!$C$4="ECC",$EA42*$EB42*SUMPRODUCT(OFFSET($AC42,0,MAX(0,DH$4-$DZ42-$CA$4+1),1,MIN($DZ42,DH$4-$CA$4+1)),OFFSET(Escalation!$K$24,($Y42-1)*(Escalation!$I$22+1)+DH$4-SSSModel!$C$3+1,MAX(0,DH$4-$DZ42-$CA$4+1),1,MIN($DZ42,DH$4-$CA$4+1))),
     IF(SSSModel!$C$4="PV",BJ42*$EA42*(1+SSSModel!$C$2),
     IF(SSSModel!$C$4="FCR",$EC42*SUM(OFFSET($AC42,0,MAX(DH$4-$AC$4-$DZ42+1,0),1,MIN($DZ42,DH$4-$AC$4+1))),0)))),
SUM($AC42:$BZ42)*
     IF(SSSModel!$C$4="RR",OFFSET(Profiles!$K$2,$Z42,MAX(Profiles!$C$2,BJ$4-$W42)),
     IF(SSSModel!$C$4="ECC",$EA42*$EB42*IF(MAX(Escalation!$C$2,BJ$4-$W42)&gt;$DZ42-1,0,OFFSET(Escalation!$K$2,$Y42,MAX(Escalation!$C$2,BJ$4-$W42))),
     IF(SSSModel!$C$4="PV",IF(DH$4=$W42,$EA42*(1+SSSModel!$C$2),0),
     IF(SSSModel!$C$4="FCR",IF(AND(DH$4&gt;=$W42,OFFSET(Profiles!$K$2,$Z42,MAX(Profiles!$C$2,BJ$4-$W42))&gt;0),$EC42,0),0))))))</f>
        <v>0</v>
      </c>
      <c r="DI42" s="135">
        <f ca="1">IF(OR($Z42=0,SSSModel!$C$4="CF"),BK42,
IF(LEFT($V42,3)="ON_",
     IF(SSSModel!$C$4="RR",SUMPRODUCT(OFFSET($AC42,0,0,1,$CB$2),OFFSET(Profiles!$K$28,($Z42-1)*(Profiles!$I$26+1)+DI$4-SSSModel!$C$3+1,0,1,$CB$2)),
     IF(SSSModel!$C$4="ECC",$EA42*$EB42*SUMPRODUCT(OFFSET($AC42,0,MAX(0,DI$4-$DZ42-$CA$4+1),1,MIN($DZ42,DI$4-$CA$4+1)),OFFSET(Escalation!$K$24,($Y42-1)*(Escalation!$I$22+1)+DI$4-SSSModel!$C$3+1,MAX(0,DI$4-$DZ42-$CA$4+1),1,MIN($DZ42,DI$4-$CA$4+1))),
     IF(SSSModel!$C$4="PV",BK42*$EA42*(1+SSSModel!$C$2),
     IF(SSSModel!$C$4="FCR",$EC42*SUM(OFFSET($AC42,0,MAX(DI$4-$AC$4-$DZ42+1,0),1,MIN($DZ42,DI$4-$AC$4+1))),0)))),
SUM($AC42:$BZ42)*
     IF(SSSModel!$C$4="RR",OFFSET(Profiles!$K$2,$Z42,MAX(Profiles!$C$2,BK$4-$W42)),
     IF(SSSModel!$C$4="ECC",$EA42*$EB42*IF(MAX(Escalation!$C$2,BK$4-$W42)&gt;$DZ42-1,0,OFFSET(Escalation!$K$2,$Y42,MAX(Escalation!$C$2,BK$4-$W42))),
     IF(SSSModel!$C$4="PV",IF(DI$4=$W42,$EA42*(1+SSSModel!$C$2),0),
     IF(SSSModel!$C$4="FCR",IF(AND(DI$4&gt;=$W42,OFFSET(Profiles!$K$2,$Z42,MAX(Profiles!$C$2,BK$4-$W42))&gt;0),$EC42,0),0))))))</f>
        <v>0</v>
      </c>
      <c r="DJ42" s="135">
        <f ca="1">IF(OR($Z42=0,SSSModel!$C$4="CF"),BL42,
IF(LEFT($V42,3)="ON_",
     IF(SSSModel!$C$4="RR",SUMPRODUCT(OFFSET($AC42,0,0,1,$CB$2),OFFSET(Profiles!$K$28,($Z42-1)*(Profiles!$I$26+1)+DJ$4-SSSModel!$C$3+1,0,1,$CB$2)),
     IF(SSSModel!$C$4="ECC",$EA42*$EB42*SUMPRODUCT(OFFSET($AC42,0,MAX(0,DJ$4-$DZ42-$CA$4+1),1,MIN($DZ42,DJ$4-$CA$4+1)),OFFSET(Escalation!$K$24,($Y42-1)*(Escalation!$I$22+1)+DJ$4-SSSModel!$C$3+1,MAX(0,DJ$4-$DZ42-$CA$4+1),1,MIN($DZ42,DJ$4-$CA$4+1))),
     IF(SSSModel!$C$4="PV",BL42*$EA42*(1+SSSModel!$C$2),
     IF(SSSModel!$C$4="FCR",$EC42*SUM(OFFSET($AC42,0,MAX(DJ$4-$AC$4-$DZ42+1,0),1,MIN($DZ42,DJ$4-$AC$4+1))),0)))),
SUM($AC42:$BZ42)*
     IF(SSSModel!$C$4="RR",OFFSET(Profiles!$K$2,$Z42,MAX(Profiles!$C$2,BL$4-$W42)),
     IF(SSSModel!$C$4="ECC",$EA42*$EB42*IF(MAX(Escalation!$C$2,BL$4-$W42)&gt;$DZ42-1,0,OFFSET(Escalation!$K$2,$Y42,MAX(Escalation!$C$2,BL$4-$W42))),
     IF(SSSModel!$C$4="PV",IF(DJ$4=$W42,$EA42*(1+SSSModel!$C$2),0),
     IF(SSSModel!$C$4="FCR",IF(AND(DJ$4&gt;=$W42,OFFSET(Profiles!$K$2,$Z42,MAX(Profiles!$C$2,BL$4-$W42))&gt;0),$EC42,0),0))))))</f>
        <v>0</v>
      </c>
      <c r="DK42" s="135">
        <f ca="1">IF(OR($Z42=0,SSSModel!$C$4="CF"),BM42,
IF(LEFT($V42,3)="ON_",
     IF(SSSModel!$C$4="RR",SUMPRODUCT(OFFSET($AC42,0,0,1,$CB$2),OFFSET(Profiles!$K$28,($Z42-1)*(Profiles!$I$26+1)+DK$4-SSSModel!$C$3+1,0,1,$CB$2)),
     IF(SSSModel!$C$4="ECC",$EA42*$EB42*SUMPRODUCT(OFFSET($AC42,0,MAX(0,DK$4-$DZ42-$CA$4+1),1,MIN($DZ42,DK$4-$CA$4+1)),OFFSET(Escalation!$K$24,($Y42-1)*(Escalation!$I$22+1)+DK$4-SSSModel!$C$3+1,MAX(0,DK$4-$DZ42-$CA$4+1),1,MIN($DZ42,DK$4-$CA$4+1))),
     IF(SSSModel!$C$4="PV",BM42*$EA42*(1+SSSModel!$C$2),
     IF(SSSModel!$C$4="FCR",$EC42*SUM(OFFSET($AC42,0,MAX(DK$4-$AC$4-$DZ42+1,0),1,MIN($DZ42,DK$4-$AC$4+1))),0)))),
SUM($AC42:$BZ42)*
     IF(SSSModel!$C$4="RR",OFFSET(Profiles!$K$2,$Z42,MAX(Profiles!$C$2,BM$4-$W42)),
     IF(SSSModel!$C$4="ECC",$EA42*$EB42*IF(MAX(Escalation!$C$2,BM$4-$W42)&gt;$DZ42-1,0,OFFSET(Escalation!$K$2,$Y42,MAX(Escalation!$C$2,BM$4-$W42))),
     IF(SSSModel!$C$4="PV",IF(DK$4=$W42,$EA42*(1+SSSModel!$C$2),0),
     IF(SSSModel!$C$4="FCR",IF(AND(DK$4&gt;=$W42,OFFSET(Profiles!$K$2,$Z42,MAX(Profiles!$C$2,BM$4-$W42))&gt;0),$EC42,0),0))))))</f>
        <v>0</v>
      </c>
      <c r="DL42" s="135">
        <f ca="1">IF(OR($Z42=0,SSSModel!$C$4="CF"),BN42,
IF(LEFT($V42,3)="ON_",
     IF(SSSModel!$C$4="RR",SUMPRODUCT(OFFSET($AC42,0,0,1,$CB$2),OFFSET(Profiles!$K$28,($Z42-1)*(Profiles!$I$26+1)+DL$4-SSSModel!$C$3+1,0,1,$CB$2)),
     IF(SSSModel!$C$4="ECC",$EA42*$EB42*SUMPRODUCT(OFFSET($AC42,0,MAX(0,DL$4-$DZ42-$CA$4+1),1,MIN($DZ42,DL$4-$CA$4+1)),OFFSET(Escalation!$K$24,($Y42-1)*(Escalation!$I$22+1)+DL$4-SSSModel!$C$3+1,MAX(0,DL$4-$DZ42-$CA$4+1),1,MIN($DZ42,DL$4-$CA$4+1))),
     IF(SSSModel!$C$4="PV",BN42*$EA42*(1+SSSModel!$C$2),
     IF(SSSModel!$C$4="FCR",$EC42*SUM(OFFSET($AC42,0,MAX(DL$4-$AC$4-$DZ42+1,0),1,MIN($DZ42,DL$4-$AC$4+1))),0)))),
SUM($AC42:$BZ42)*
     IF(SSSModel!$C$4="RR",OFFSET(Profiles!$K$2,$Z42,MAX(Profiles!$C$2,BN$4-$W42)),
     IF(SSSModel!$C$4="ECC",$EA42*$EB42*IF(MAX(Escalation!$C$2,BN$4-$W42)&gt;$DZ42-1,0,OFFSET(Escalation!$K$2,$Y42,MAX(Escalation!$C$2,BN$4-$W42))),
     IF(SSSModel!$C$4="PV",IF(DL$4=$W42,$EA42*(1+SSSModel!$C$2),0),
     IF(SSSModel!$C$4="FCR",IF(AND(DL$4&gt;=$W42,OFFSET(Profiles!$K$2,$Z42,MAX(Profiles!$C$2,BN$4-$W42))&gt;0),$EC42,0),0))))))</f>
        <v>0</v>
      </c>
      <c r="DM42" s="135">
        <f ca="1">IF(OR($Z42=0,SSSModel!$C$4="CF"),BO42,
IF(LEFT($V42,3)="ON_",
     IF(SSSModel!$C$4="RR",SUMPRODUCT(OFFSET($AC42,0,0,1,$CB$2),OFFSET(Profiles!$K$28,($Z42-1)*(Profiles!$I$26+1)+DM$4-SSSModel!$C$3+1,0,1,$CB$2)),
     IF(SSSModel!$C$4="ECC",$EA42*$EB42*SUMPRODUCT(OFFSET($AC42,0,MAX(0,DM$4-$DZ42-$CA$4+1),1,MIN($DZ42,DM$4-$CA$4+1)),OFFSET(Escalation!$K$24,($Y42-1)*(Escalation!$I$22+1)+DM$4-SSSModel!$C$3+1,MAX(0,DM$4-$DZ42-$CA$4+1),1,MIN($DZ42,DM$4-$CA$4+1))),
     IF(SSSModel!$C$4="PV",BO42*$EA42*(1+SSSModel!$C$2),
     IF(SSSModel!$C$4="FCR",$EC42*SUM(OFFSET($AC42,0,MAX(DM$4-$AC$4-$DZ42+1,0),1,MIN($DZ42,DM$4-$AC$4+1))),0)))),
SUM($AC42:$BZ42)*
     IF(SSSModel!$C$4="RR",OFFSET(Profiles!$K$2,$Z42,MAX(Profiles!$C$2,BO$4-$W42)),
     IF(SSSModel!$C$4="ECC",$EA42*$EB42*IF(MAX(Escalation!$C$2,BO$4-$W42)&gt;$DZ42-1,0,OFFSET(Escalation!$K$2,$Y42,MAX(Escalation!$C$2,BO$4-$W42))),
     IF(SSSModel!$C$4="PV",IF(DM$4=$W42,$EA42*(1+SSSModel!$C$2),0),
     IF(SSSModel!$C$4="FCR",IF(AND(DM$4&gt;=$W42,OFFSET(Profiles!$K$2,$Z42,MAX(Profiles!$C$2,BO$4-$W42))&gt;0),$EC42,0),0))))))</f>
        <v>0</v>
      </c>
      <c r="DN42" s="135">
        <f ca="1">IF(OR($Z42=0,SSSModel!$C$4="CF"),BP42,
IF(LEFT($V42,3)="ON_",
     IF(SSSModel!$C$4="RR",SUMPRODUCT(OFFSET($AC42,0,0,1,$CB$2),OFFSET(Profiles!$K$28,($Z42-1)*(Profiles!$I$26+1)+DN$4-SSSModel!$C$3+1,0,1,$CB$2)),
     IF(SSSModel!$C$4="ECC",$EA42*$EB42*SUMPRODUCT(OFFSET($AC42,0,MAX(0,DN$4-$DZ42-$CA$4+1),1,MIN($DZ42,DN$4-$CA$4+1)),OFFSET(Escalation!$K$24,($Y42-1)*(Escalation!$I$22+1)+DN$4-SSSModel!$C$3+1,MAX(0,DN$4-$DZ42-$CA$4+1),1,MIN($DZ42,DN$4-$CA$4+1))),
     IF(SSSModel!$C$4="PV",BP42*$EA42*(1+SSSModel!$C$2),
     IF(SSSModel!$C$4="FCR",$EC42*SUM(OFFSET($AC42,0,MAX(DN$4-$AC$4-$DZ42+1,0),1,MIN($DZ42,DN$4-$AC$4+1))),0)))),
SUM($AC42:$BZ42)*
     IF(SSSModel!$C$4="RR",OFFSET(Profiles!$K$2,$Z42,MAX(Profiles!$C$2,BP$4-$W42)),
     IF(SSSModel!$C$4="ECC",$EA42*$EB42*IF(MAX(Escalation!$C$2,BP$4-$W42)&gt;$DZ42-1,0,OFFSET(Escalation!$K$2,$Y42,MAX(Escalation!$C$2,BP$4-$W42))),
     IF(SSSModel!$C$4="PV",IF(DN$4=$W42,$EA42*(1+SSSModel!$C$2),0),
     IF(SSSModel!$C$4="FCR",IF(AND(DN$4&gt;=$W42,OFFSET(Profiles!$K$2,$Z42,MAX(Profiles!$C$2,BP$4-$W42))&gt;0),$EC42,0),0))))))</f>
        <v>0</v>
      </c>
      <c r="DO42" s="135">
        <f ca="1">IF(OR($Z42=0,SSSModel!$C$4="CF"),BQ42,
IF(LEFT($V42,3)="ON_",
     IF(SSSModel!$C$4="RR",SUMPRODUCT(OFFSET($AC42,0,0,1,$CB$2),OFFSET(Profiles!$K$28,($Z42-1)*(Profiles!$I$26+1)+DO$4-SSSModel!$C$3+1,0,1,$CB$2)),
     IF(SSSModel!$C$4="ECC",$EA42*$EB42*SUMPRODUCT(OFFSET($AC42,0,MAX(0,DO$4-$DZ42-$CA$4+1),1,MIN($DZ42,DO$4-$CA$4+1)),OFFSET(Escalation!$K$24,($Y42-1)*(Escalation!$I$22+1)+DO$4-SSSModel!$C$3+1,MAX(0,DO$4-$DZ42-$CA$4+1),1,MIN($DZ42,DO$4-$CA$4+1))),
     IF(SSSModel!$C$4="PV",BQ42*$EA42*(1+SSSModel!$C$2),
     IF(SSSModel!$C$4="FCR",$EC42*SUM(OFFSET($AC42,0,MAX(DO$4-$AC$4-$DZ42+1,0),1,MIN($DZ42,DO$4-$AC$4+1))),0)))),
SUM($AC42:$BZ42)*
     IF(SSSModel!$C$4="RR",OFFSET(Profiles!$K$2,$Z42,MAX(Profiles!$C$2,BQ$4-$W42)),
     IF(SSSModel!$C$4="ECC",$EA42*$EB42*IF(MAX(Escalation!$C$2,BQ$4-$W42)&gt;$DZ42-1,0,OFFSET(Escalation!$K$2,$Y42,MAX(Escalation!$C$2,BQ$4-$W42))),
     IF(SSSModel!$C$4="PV",IF(DO$4=$W42,$EA42*(1+SSSModel!$C$2),0),
     IF(SSSModel!$C$4="FCR",IF(AND(DO$4&gt;=$W42,OFFSET(Profiles!$K$2,$Z42,MAX(Profiles!$C$2,BQ$4-$W42))&gt;0),$EC42,0),0))))))</f>
        <v>0</v>
      </c>
      <c r="DP42" s="135">
        <f ca="1">IF(OR($Z42=0,SSSModel!$C$4="CF"),BR42,
IF(LEFT($V42,3)="ON_",
     IF(SSSModel!$C$4="RR",SUMPRODUCT(OFFSET($AC42,0,0,1,$CB$2),OFFSET(Profiles!$K$28,($Z42-1)*(Profiles!$I$26+1)+DP$4-SSSModel!$C$3+1,0,1,$CB$2)),
     IF(SSSModel!$C$4="ECC",$EA42*$EB42*SUMPRODUCT(OFFSET($AC42,0,MAX(0,DP$4-$DZ42-$CA$4+1),1,MIN($DZ42,DP$4-$CA$4+1)),OFFSET(Escalation!$K$24,($Y42-1)*(Escalation!$I$22+1)+DP$4-SSSModel!$C$3+1,MAX(0,DP$4-$DZ42-$CA$4+1),1,MIN($DZ42,DP$4-$CA$4+1))),
     IF(SSSModel!$C$4="PV",BR42*$EA42*(1+SSSModel!$C$2),
     IF(SSSModel!$C$4="FCR",$EC42*SUM(OFFSET($AC42,0,MAX(DP$4-$AC$4-$DZ42+1,0),1,MIN($DZ42,DP$4-$AC$4+1))),0)))),
SUM($AC42:$BZ42)*
     IF(SSSModel!$C$4="RR",OFFSET(Profiles!$K$2,$Z42,MAX(Profiles!$C$2,BR$4-$W42)),
     IF(SSSModel!$C$4="ECC",$EA42*$EB42*IF(MAX(Escalation!$C$2,BR$4-$W42)&gt;$DZ42-1,0,OFFSET(Escalation!$K$2,$Y42,MAX(Escalation!$C$2,BR$4-$W42))),
     IF(SSSModel!$C$4="PV",IF(DP$4=$W42,$EA42*(1+SSSModel!$C$2),0),
     IF(SSSModel!$C$4="FCR",IF(AND(DP$4&gt;=$W42,OFFSET(Profiles!$K$2,$Z42,MAX(Profiles!$C$2,BR$4-$W42))&gt;0),$EC42,0),0))))))</f>
        <v>0</v>
      </c>
      <c r="DQ42" s="135">
        <f ca="1">IF(OR($Z42=0,SSSModel!$C$4="CF"),BS42,
IF(LEFT($V42,3)="ON_",
     IF(SSSModel!$C$4="RR",SUMPRODUCT(OFFSET($AC42,0,0,1,$CB$2),OFFSET(Profiles!$K$28,($Z42-1)*(Profiles!$I$26+1)+DQ$4-SSSModel!$C$3+1,0,1,$CB$2)),
     IF(SSSModel!$C$4="ECC",$EA42*$EB42*SUMPRODUCT(OFFSET($AC42,0,MAX(0,DQ$4-$DZ42-$CA$4+1),1,MIN($DZ42,DQ$4-$CA$4+1)),OFFSET(Escalation!$K$24,($Y42-1)*(Escalation!$I$22+1)+DQ$4-SSSModel!$C$3+1,MAX(0,DQ$4-$DZ42-$CA$4+1),1,MIN($DZ42,DQ$4-$CA$4+1))),
     IF(SSSModel!$C$4="PV",BS42*$EA42*(1+SSSModel!$C$2),
     IF(SSSModel!$C$4="FCR",$EC42*SUM(OFFSET($AC42,0,MAX(DQ$4-$AC$4-$DZ42+1,0),1,MIN($DZ42,DQ$4-$AC$4+1))),0)))),
SUM($AC42:$BZ42)*
     IF(SSSModel!$C$4="RR",OFFSET(Profiles!$K$2,$Z42,MAX(Profiles!$C$2,BS$4-$W42)),
     IF(SSSModel!$C$4="ECC",$EA42*$EB42*IF(MAX(Escalation!$C$2,BS$4-$W42)&gt;$DZ42-1,0,OFFSET(Escalation!$K$2,$Y42,MAX(Escalation!$C$2,BS$4-$W42))),
     IF(SSSModel!$C$4="PV",IF(DQ$4=$W42,$EA42*(1+SSSModel!$C$2),0),
     IF(SSSModel!$C$4="FCR",IF(AND(DQ$4&gt;=$W42,OFFSET(Profiles!$K$2,$Z42,MAX(Profiles!$C$2,BS$4-$W42))&gt;0),$EC42,0),0))))))</f>
        <v>0</v>
      </c>
      <c r="DR42" s="135">
        <f ca="1">IF(OR($Z42=0,SSSModel!$C$4="CF"),BT42,
IF(LEFT($V42,3)="ON_",
     IF(SSSModel!$C$4="RR",SUMPRODUCT(OFFSET($AC42,0,0,1,$CB$2),OFFSET(Profiles!$K$28,($Z42-1)*(Profiles!$I$26+1)+DR$4-SSSModel!$C$3+1,0,1,$CB$2)),
     IF(SSSModel!$C$4="ECC",$EA42*$EB42*SUMPRODUCT(OFFSET($AC42,0,MAX(0,DR$4-$DZ42-$CA$4+1),1,MIN($DZ42,DR$4-$CA$4+1)),OFFSET(Escalation!$K$24,($Y42-1)*(Escalation!$I$22+1)+DR$4-SSSModel!$C$3+1,MAX(0,DR$4-$DZ42-$CA$4+1),1,MIN($DZ42,DR$4-$CA$4+1))),
     IF(SSSModel!$C$4="PV",BT42*$EA42*(1+SSSModel!$C$2),
     IF(SSSModel!$C$4="FCR",$EC42*SUM(OFFSET($AC42,0,MAX(DR$4-$AC$4-$DZ42+1,0),1,MIN($DZ42,DR$4-$AC$4+1))),0)))),
SUM($AC42:$BZ42)*
     IF(SSSModel!$C$4="RR",OFFSET(Profiles!$K$2,$Z42,MAX(Profiles!$C$2,BT$4-$W42)),
     IF(SSSModel!$C$4="ECC",$EA42*$EB42*IF(MAX(Escalation!$C$2,BT$4-$W42)&gt;$DZ42-1,0,OFFSET(Escalation!$K$2,$Y42,MAX(Escalation!$C$2,BT$4-$W42))),
     IF(SSSModel!$C$4="PV",IF(DR$4=$W42,$EA42*(1+SSSModel!$C$2),0),
     IF(SSSModel!$C$4="FCR",IF(AND(DR$4&gt;=$W42,OFFSET(Profiles!$K$2,$Z42,MAX(Profiles!$C$2,BT$4-$W42))&gt;0),$EC42,0),0))))))</f>
        <v>0</v>
      </c>
      <c r="DS42" s="135">
        <f ca="1">IF(OR($Z42=0,SSSModel!$C$4="CF"),BU42,
IF(LEFT($V42,3)="ON_",
     IF(SSSModel!$C$4="RR",SUMPRODUCT(OFFSET($AC42,0,0,1,$CB$2),OFFSET(Profiles!$K$28,($Z42-1)*(Profiles!$I$26+1)+DS$4-SSSModel!$C$3+1,0,1,$CB$2)),
     IF(SSSModel!$C$4="ECC",$EA42*$EB42*SUMPRODUCT(OFFSET($AC42,0,MAX(0,DS$4-$DZ42-$CA$4+1),1,MIN($DZ42,DS$4-$CA$4+1)),OFFSET(Escalation!$K$24,($Y42-1)*(Escalation!$I$22+1)+DS$4-SSSModel!$C$3+1,MAX(0,DS$4-$DZ42-$CA$4+1),1,MIN($DZ42,DS$4-$CA$4+1))),
     IF(SSSModel!$C$4="PV",BU42*$EA42*(1+SSSModel!$C$2),
     IF(SSSModel!$C$4="FCR",$EC42*SUM(OFFSET($AC42,0,MAX(DS$4-$AC$4-$DZ42+1,0),1,MIN($DZ42,DS$4-$AC$4+1))),0)))),
SUM($AC42:$BZ42)*
     IF(SSSModel!$C$4="RR",OFFSET(Profiles!$K$2,$Z42,MAX(Profiles!$C$2,BU$4-$W42)),
     IF(SSSModel!$C$4="ECC",$EA42*$EB42*IF(MAX(Escalation!$C$2,BU$4-$W42)&gt;$DZ42-1,0,OFFSET(Escalation!$K$2,$Y42,MAX(Escalation!$C$2,BU$4-$W42))),
     IF(SSSModel!$C$4="PV",IF(DS$4=$W42,$EA42*(1+SSSModel!$C$2),0),
     IF(SSSModel!$C$4="FCR",IF(AND(DS$4&gt;=$W42,OFFSET(Profiles!$K$2,$Z42,MAX(Profiles!$C$2,BU$4-$W42))&gt;0),$EC42,0),0))))))</f>
        <v>0</v>
      </c>
      <c r="DT42" s="135">
        <f ca="1">IF(OR($Z42=0,SSSModel!$C$4="CF"),BV42,
IF(LEFT($V42,3)="ON_",
     IF(SSSModel!$C$4="RR",SUMPRODUCT(OFFSET($AC42,0,0,1,$CB$2),OFFSET(Profiles!$K$28,($Z42-1)*(Profiles!$I$26+1)+DT$4-SSSModel!$C$3+1,0,1,$CB$2)),
     IF(SSSModel!$C$4="ECC",$EA42*$EB42*SUMPRODUCT(OFFSET($AC42,0,MAX(0,DT$4-$DZ42-$CA$4+1),1,MIN($DZ42,DT$4-$CA$4+1)),OFFSET(Escalation!$K$24,($Y42-1)*(Escalation!$I$22+1)+DT$4-SSSModel!$C$3+1,MAX(0,DT$4-$DZ42-$CA$4+1),1,MIN($DZ42,DT$4-$CA$4+1))),
     IF(SSSModel!$C$4="PV",BV42*$EA42*(1+SSSModel!$C$2),
     IF(SSSModel!$C$4="FCR",$EC42*SUM(OFFSET($AC42,0,MAX(DT$4-$AC$4-$DZ42+1,0),1,MIN($DZ42,DT$4-$AC$4+1))),0)))),
SUM($AC42:$BZ42)*
     IF(SSSModel!$C$4="RR",OFFSET(Profiles!$K$2,$Z42,MAX(Profiles!$C$2,BV$4-$W42)),
     IF(SSSModel!$C$4="ECC",$EA42*$EB42*IF(MAX(Escalation!$C$2,BV$4-$W42)&gt;$DZ42-1,0,OFFSET(Escalation!$K$2,$Y42,MAX(Escalation!$C$2,BV$4-$W42))),
     IF(SSSModel!$C$4="PV",IF(DT$4=$W42,$EA42*(1+SSSModel!$C$2),0),
     IF(SSSModel!$C$4="FCR",IF(AND(DT$4&gt;=$W42,OFFSET(Profiles!$K$2,$Z42,MAX(Profiles!$C$2,BV$4-$W42))&gt;0),$EC42,0),0))))))</f>
        <v>0</v>
      </c>
      <c r="DU42" s="135">
        <f ca="1">IF(OR($Z42=0,SSSModel!$C$4="CF"),BW42,
IF(LEFT($V42,3)="ON_",
     IF(SSSModel!$C$4="RR",SUMPRODUCT(OFFSET($AC42,0,0,1,$CB$2),OFFSET(Profiles!$K$28,($Z42-1)*(Profiles!$I$26+1)+DU$4-SSSModel!$C$3+1,0,1,$CB$2)),
     IF(SSSModel!$C$4="ECC",$EA42*$EB42*SUMPRODUCT(OFFSET($AC42,0,MAX(0,DU$4-$DZ42-$CA$4+1),1,MIN($DZ42,DU$4-$CA$4+1)),OFFSET(Escalation!$K$24,($Y42-1)*(Escalation!$I$22+1)+DU$4-SSSModel!$C$3+1,MAX(0,DU$4-$DZ42-$CA$4+1),1,MIN($DZ42,DU$4-$CA$4+1))),
     IF(SSSModel!$C$4="PV",BW42*$EA42*(1+SSSModel!$C$2),
     IF(SSSModel!$C$4="FCR",$EC42*SUM(OFFSET($AC42,0,MAX(DU$4-$AC$4-$DZ42+1,0),1,MIN($DZ42,DU$4-$AC$4+1))),0)))),
SUM($AC42:$BZ42)*
     IF(SSSModel!$C$4="RR",OFFSET(Profiles!$K$2,$Z42,MAX(Profiles!$C$2,BW$4-$W42)),
     IF(SSSModel!$C$4="ECC",$EA42*$EB42*IF(MAX(Escalation!$C$2,BW$4-$W42)&gt;$DZ42-1,0,OFFSET(Escalation!$K$2,$Y42,MAX(Escalation!$C$2,BW$4-$W42))),
     IF(SSSModel!$C$4="PV",IF(DU$4=$W42,$EA42*(1+SSSModel!$C$2),0),
     IF(SSSModel!$C$4="FCR",IF(AND(DU$4&gt;=$W42,OFFSET(Profiles!$K$2,$Z42,MAX(Profiles!$C$2,BW$4-$W42))&gt;0),$EC42,0),0))))))</f>
        <v>0</v>
      </c>
      <c r="DV42" s="136">
        <f ca="1">IF(OR($Z42=0,SSSModel!$C$4="CF"),BX42,
IF(LEFT($V42,3)="ON_",
     IF(SSSModel!$C$4="RR",SUMPRODUCT(OFFSET($AC42,0,0,1,$CB$2),OFFSET(Profiles!$K$28,($Z42-1)*(Profiles!$I$26+1)+DV$4-SSSModel!$C$3+1,0,1,$CB$2)),
     IF(SSSModel!$C$4="ECC",$EA42*$EB42*SUMPRODUCT(OFFSET($AC42,0,MAX(0,DV$4-$DZ42-$CA$4+1),1,MIN($DZ42,DV$4-$CA$4+1)),OFFSET(Escalation!$K$24,($Y42-1)*(Escalation!$I$22+1)+DV$4-SSSModel!$C$3+1,MAX(0,DV$4-$DZ42-$CA$4+1),1,MIN($DZ42,DV$4-$CA$4+1))),
     IF(SSSModel!$C$4="PV",BX42*$EA42*(1+SSSModel!$C$2),
     IF(SSSModel!$C$4="FCR",$EC42*SUM(OFFSET($AC42,0,MAX(DV$4-$AC$4-$DZ42+1,0),1,MIN($DZ42,DV$4-$AC$4+1))),0)))),
SUM($AC42:$BZ42)*
     IF(SSSModel!$C$4="RR",OFFSET(Profiles!$K$2,$Z42,MAX(Profiles!$C$2,BX$4-$W42)),
     IF(SSSModel!$C$4="ECC",$EA42*$EB42*IF(MAX(Escalation!$C$2,BX$4-$W42)&gt;$DZ42-1,0,OFFSET(Escalation!$K$2,$Y42,MAX(Escalation!$C$2,BX$4-$W42))),
     IF(SSSModel!$C$4="PV",IF(DV$4=$W42,$EA42*(1+SSSModel!$C$2),0),
     IF(SSSModel!$C$4="FCR",IF(AND(DV$4&gt;=$W42,OFFSET(Profiles!$K$2,$Z42,MAX(Profiles!$C$2,BX$4-$W42))&gt;0),$EC42,0),0))))))</f>
        <v>0</v>
      </c>
      <c r="DW42" s="136">
        <f ca="1">IF(OR($Z42=0,SSSModel!$C$4="CF"),BY42,
IF(LEFT($V42,3)="ON_",
     IF(SSSModel!$C$4="RR",SUMPRODUCT(OFFSET($AC42,0,0,1,$CB$2),OFFSET(Profiles!$K$28,($Z42-1)*(Profiles!$I$26+1)+DW$4-SSSModel!$C$3+1,0,1,$CB$2)),
     IF(SSSModel!$C$4="ECC",$EA42*$EB42*SUMPRODUCT(OFFSET($AC42,0,MAX(0,DW$4-$DZ42-$CA$4+1),1,MIN($DZ42,DW$4-$CA$4+1)),OFFSET(Escalation!$K$24,($Y42-1)*(Escalation!$I$22+1)+DW$4-SSSModel!$C$3+1,MAX(0,DW$4-$DZ42-$CA$4+1),1,MIN($DZ42,DW$4-$CA$4+1))),
     IF(SSSModel!$C$4="PV",BY42*$EA42*(1+SSSModel!$C$2),
     IF(SSSModel!$C$4="FCR",$EC42*SUM(OFFSET($AC42,0,MAX(DW$4-$AC$4-$DZ42+1,0),1,MIN($DZ42,DW$4-$AC$4+1))),0)))),
SUM($AC42:$BZ42)*
     IF(SSSModel!$C$4="RR",OFFSET(Profiles!$K$2,$Z42,MAX(Profiles!$C$2,BY$4-$W42)),
     IF(SSSModel!$C$4="ECC",$EA42*$EB42*IF(MAX(Escalation!$C$2,BY$4-$W42)&gt;$DZ42-1,0,OFFSET(Escalation!$K$2,$Y42,MAX(Escalation!$C$2,BY$4-$W42))),
     IF(SSSModel!$C$4="PV",IF(DW$4=$W42,$EA42*(1+SSSModel!$C$2),0),
     IF(SSSModel!$C$4="FCR",IF(AND(DW$4&gt;=$W42,OFFSET(Profiles!$K$2,$Z42,MAX(Profiles!$C$2,BY$4-$W42))&gt;0),$EC42,0),0))))))</f>
        <v>0</v>
      </c>
      <c r="DX42" s="136">
        <f ca="1">IF(OR($Z42=0,SSSModel!$C$4="CF"),BZ42,
IF(LEFT($V42,3)="ON_",
     IF(SSSModel!$C$4="RR",SUMPRODUCT(OFFSET($AC42,0,0,1,$CB$2),OFFSET(Profiles!$K$28,($Z42-1)*(Profiles!$I$26+1)+DX$4-SSSModel!$C$3+1,0,1,$CB$2)),
     IF(SSSModel!$C$4="ECC",$EA42*$EB42*SUMPRODUCT(OFFSET($AC42,0,MAX(0,DX$4-$DZ42-$CA$4+1),1,MIN($DZ42,DX$4-$CA$4+1)),OFFSET(Escalation!$K$24,($Y42-1)*(Escalation!$I$22+1)+DX$4-SSSModel!$C$3+1,MAX(0,DX$4-$DZ42-$CA$4+1),1,MIN($DZ42,DX$4-$CA$4+1))),
     IF(SSSModel!$C$4="PV",BZ42*$EA42*(1+SSSModel!$C$2),
     IF(SSSModel!$C$4="FCR",$EC42*SUM(OFFSET($AC42,0,MAX(DX$4-$AC$4-$DZ42+1,0),1,MIN($DZ42,DX$4-$AC$4+1))),0)))),
SUM($AC42:$BZ42)*
     IF(SSSModel!$C$4="RR",OFFSET(Profiles!$K$2,$Z42,MAX(Profiles!$C$2,BZ$4-$W42)),
     IF(SSSModel!$C$4="ECC",$EA42*$EB42*IF(MAX(Escalation!$C$2,BZ$4-$W42)&gt;$DZ42-1,0,OFFSET(Escalation!$K$2,$Y42,MAX(Escalation!$C$2,BZ$4-$W42))),
     IF(SSSModel!$C$4="PV",IF(DX$4=$W42,$EA42*(1+SSSModel!$C$2),0),
     IF(SSSModel!$C$4="FCR",IF(AND(DX$4&gt;=$W42,OFFSET(Profiles!$K$2,$Z42,MAX(Profiles!$C$2,BZ$4-$W42))&gt;0),$EC42,0),0))))))</f>
        <v>0</v>
      </c>
      <c r="DY42" s="82">
        <f ca="1">IF($Y42=0,0,OFFSET(Escalation!$B$2,$Y42,0))</f>
        <v>0</v>
      </c>
      <c r="DZ42" s="80">
        <f ca="1">IF($Z42=0,0,COUNTIF(OFFSET(Profiles!$K$2,$Z42,0,1,50),"&gt;0"))</f>
        <v>0</v>
      </c>
      <c r="EA42" s="137">
        <f ca="1">IF($Z42=0,0,SUMPRODUCT(Profiles!$C$20:$BH$20,OFFSET(Profiles!$C$2,$Z42,0,1,Profiles!$B$1)))</f>
        <v>0</v>
      </c>
      <c r="EB42" s="24">
        <f ca="1">IF($Z42=0,0,((1-(1+DY42)/(1+SSSModel!$C$2))/(1-((1+DY42)/(1+SSSModel!$C$2))^DZ42))*(1+SSSModel!$C$2))</f>
        <v>0</v>
      </c>
      <c r="EC42" s="24">
        <f ca="1">IF($Z42=0,0,-PMT(SSSModel!$C$2,DZ42,EA42))</f>
        <v>0</v>
      </c>
    </row>
    <row r="43" spans="3:133" x14ac:dyDescent="0.35">
      <c r="C43" s="18">
        <f t="shared" si="5"/>
        <v>4</v>
      </c>
      <c r="D43" s="18">
        <f t="shared" si="6"/>
        <v>9</v>
      </c>
      <c r="E43" s="18">
        <f t="shared" ca="1" si="7"/>
        <v>0</v>
      </c>
      <c r="G43" s="25" t="str">
        <f ca="1">IF($E43=0,"",OFFSET(Resources!B$26,$E43,0))</f>
        <v/>
      </c>
      <c r="H43" s="25" t="str">
        <f ca="1">IF($E43=0,"",OFFSET(Resources!C$26,$E43,0))</f>
        <v/>
      </c>
      <c r="I43" s="25" t="str">
        <f ca="1">IF($E43=0,"",OFFSET(Resources!$E$26,$E43,0))</f>
        <v/>
      </c>
      <c r="J43" s="16">
        <v>1</v>
      </c>
      <c r="K43" s="16" t="s">
        <v>150</v>
      </c>
      <c r="L43" s="25" t="str">
        <f ca="1">OFFSET(Resources!$CG$24,0,$C43-1)</f>
        <v>On-Going Capital #1</v>
      </c>
      <c r="M43" s="25" t="str">
        <f ca="1">OFFSET(Resources!$CG$25,0,$C43-1)</f>
        <v>Capital</v>
      </c>
      <c r="N43" s="1">
        <v>1</v>
      </c>
      <c r="O43" s="7">
        <f ca="1">IF($E43=0,0,OFFSET(Resources!$CG$26,$E43,$C43-1))</f>
        <v>0</v>
      </c>
      <c r="P43" s="25" t="str">
        <f ca="1">OFFSET(Resources!$CG$26,0,$C43-1)</f>
        <v>$/Yr</v>
      </c>
      <c r="Q43" s="18">
        <f ca="1">IF($E43=0,0,OFFSET(GenAlts!$W$4,$E43,$D43-1))</f>
        <v>0</v>
      </c>
      <c r="R43" s="1">
        <v>1</v>
      </c>
      <c r="S43" t="str">
        <f ca="1">IF($E43=0,"",OFFSET(Resources!$R$26,$E43,0))</f>
        <v/>
      </c>
      <c r="U43" s="25">
        <f ca="1">IF($E43=0,0,OFFSET(Resources!$AB$26,$E43,($C43-1)*Resources!$CI$20))</f>
        <v>0</v>
      </c>
      <c r="V43" s="122" t="str">
        <f ca="1">IF($E43=0,"","ON_"&amp;OFFSET(Resources!$D$26,$E43,0))</f>
        <v/>
      </c>
      <c r="W43">
        <f t="shared" ca="1" si="9"/>
        <v>0</v>
      </c>
      <c r="X43">
        <f>IF(T43="",0,MATCH(T43,Profiles!$A$3:$A$22,0))</f>
        <v>0</v>
      </c>
      <c r="Y43" s="10">
        <f ca="1">IF(U43=0,0,MATCH(U43,Escalation!$A$3:$A$18,0))</f>
        <v>0</v>
      </c>
      <c r="Z43">
        <f ca="1">IF(V43="",0,MATCH(V43,Profiles!$A$3:$A$22,0))</f>
        <v>0</v>
      </c>
      <c r="AB43" s="8">
        <v>0</v>
      </c>
      <c r="AC43" s="72">
        <f ca="1">IF(OR(AC$4&lt;$Q43,AC$4&gt;$Q43+IF($S43="",1000,$S43)-1),0,IF(MOD(AC$4-$Q43,IF($R43="",1000,$R43))=0,$O43,0))*IF($Y43&gt;0,(1+INDEX(Escalation!$B$3:$B$18,$Y43,0))^(AC$4-SSSModel!$C$5),1)*IF($X43=0,1,OFFSET(Profiles!$K$2,$X43,MAX(Profiles!$C$2,AC$4-$Q43)))*IF($AA43=1,(1+SSSModel!#REF!),1)</f>
        <v>0</v>
      </c>
      <c r="AD43" s="72">
        <f ca="1">IF(OR(AD$4&lt;$Q43,AD$4&gt;$Q43+IF($S43="",1000,$S43)-1),0,IF(MOD(AD$4-$Q43,IF($R43="",1000,$R43))=0,$O43,0))*IF($Y43&gt;0,(1+INDEX(Escalation!$B$3:$B$18,$Y43,0))^(AD$4-SSSModel!$C$5),1)*IF($X43=0,1,OFFSET(Profiles!$K$2,$X43,MAX(Profiles!$C$2,AD$4-$Q43)))*IF($AA43=1,(1+SSSModel!#REF!),1)</f>
        <v>0</v>
      </c>
      <c r="AE43" s="72">
        <f ca="1">IF(OR(AE$4&lt;$Q43,AE$4&gt;$Q43+IF($S43="",1000,$S43)-1),0,IF(MOD(AE$4-$Q43,IF($R43="",1000,$R43))=0,$O43,0))*IF($Y43&gt;0,(1+INDEX(Escalation!$B$3:$B$18,$Y43,0))^(AE$4-SSSModel!$C$5),1)*IF($X43=0,1,OFFSET(Profiles!$K$2,$X43,MAX(Profiles!$C$2,AE$4-$Q43)))*IF($AA43=1,(1+SSSModel!#REF!),1)</f>
        <v>0</v>
      </c>
      <c r="AF43" s="72">
        <f ca="1">IF(OR(AF$4&lt;$Q43,AF$4&gt;$Q43+IF($S43="",1000,$S43)-1),0,IF(MOD(AF$4-$Q43,IF($R43="",1000,$R43))=0,$O43,0))*IF($Y43&gt;0,(1+INDEX(Escalation!$B$3:$B$18,$Y43,0))^(AF$4-SSSModel!$C$5),1)*IF($X43=0,1,OFFSET(Profiles!$K$2,$X43,MAX(Profiles!$C$2,AF$4-$Q43)))*IF($AA43=1,(1+SSSModel!#REF!),1)</f>
        <v>0</v>
      </c>
      <c r="AG43" s="72">
        <f ca="1">IF(OR(AG$4&lt;$Q43,AG$4&gt;$Q43+IF($S43="",1000,$S43)-1),0,IF(MOD(AG$4-$Q43,IF($R43="",1000,$R43))=0,$O43,0))*IF($Y43&gt;0,(1+INDEX(Escalation!$B$3:$B$18,$Y43,0))^(AG$4-SSSModel!$C$5),1)*IF($X43=0,1,OFFSET(Profiles!$K$2,$X43,MAX(Profiles!$C$2,AG$4-$Q43)))*IF($AA43=1,(1+SSSModel!#REF!),1)</f>
        <v>0</v>
      </c>
      <c r="AH43" s="72">
        <f ca="1">IF(OR(AH$4&lt;$Q43,AH$4&gt;$Q43+IF($S43="",1000,$S43)-1),0,IF(MOD(AH$4-$Q43,IF($R43="",1000,$R43))=0,$O43,0))*IF($Y43&gt;0,(1+INDEX(Escalation!$B$3:$B$18,$Y43,0))^(AH$4-SSSModel!$C$5),1)*IF($X43=0,1,OFFSET(Profiles!$K$2,$X43,MAX(Profiles!$C$2,AH$4-$Q43)))*IF($AA43=1,(1+SSSModel!#REF!),1)</f>
        <v>0</v>
      </c>
      <c r="AI43" s="72">
        <f ca="1">IF(OR(AI$4&lt;$Q43,AI$4&gt;$Q43+IF($S43="",1000,$S43)-1),0,IF(MOD(AI$4-$Q43,IF($R43="",1000,$R43))=0,$O43,0))*IF($Y43&gt;0,(1+INDEX(Escalation!$B$3:$B$18,$Y43,0))^(AI$4-SSSModel!$C$5),1)*IF($X43=0,1,OFFSET(Profiles!$K$2,$X43,MAX(Profiles!$C$2,AI$4-$Q43)))*IF($AA43=1,(1+SSSModel!#REF!),1)</f>
        <v>0</v>
      </c>
      <c r="AJ43" s="72">
        <f ca="1">IF(OR(AJ$4&lt;$Q43,AJ$4&gt;$Q43+IF($S43="",1000,$S43)-1),0,IF(MOD(AJ$4-$Q43,IF($R43="",1000,$R43))=0,$O43,0))*IF($Y43&gt;0,(1+INDEX(Escalation!$B$3:$B$18,$Y43,0))^(AJ$4-SSSModel!$C$5),1)*IF($X43=0,1,OFFSET(Profiles!$K$2,$X43,MAX(Profiles!$C$2,AJ$4-$Q43)))*IF($AA43=1,(1+SSSModel!#REF!),1)</f>
        <v>0</v>
      </c>
      <c r="AK43" s="72">
        <f ca="1">IF(OR(AK$4&lt;$Q43,AK$4&gt;$Q43+IF($S43="",1000,$S43)-1),0,IF(MOD(AK$4-$Q43,IF($R43="",1000,$R43))=0,$O43,0))*IF($Y43&gt;0,(1+INDEX(Escalation!$B$3:$B$18,$Y43,0))^(AK$4-SSSModel!$C$5),1)*IF($X43=0,1,OFFSET(Profiles!$K$2,$X43,MAX(Profiles!$C$2,AK$4-$Q43)))*IF($AA43=1,(1+SSSModel!#REF!),1)</f>
        <v>0</v>
      </c>
      <c r="AL43" s="72">
        <f ca="1">IF(OR(AL$4&lt;$Q43,AL$4&gt;$Q43+IF($S43="",1000,$S43)-1),0,IF(MOD(AL$4-$Q43,IF($R43="",1000,$R43))=0,$O43,0))*IF($Y43&gt;0,(1+INDEX(Escalation!$B$3:$B$18,$Y43,0))^(AL$4-SSSModel!$C$5),1)*IF($X43=0,1,OFFSET(Profiles!$K$2,$X43,MAX(Profiles!$C$2,AL$4-$Q43)))*IF($AA43=1,(1+SSSModel!#REF!),1)</f>
        <v>0</v>
      </c>
      <c r="AM43" s="72">
        <f ca="1">IF(OR(AM$4&lt;$Q43,AM$4&gt;$Q43+IF($S43="",1000,$S43)-1),0,IF(MOD(AM$4-$Q43,IF($R43="",1000,$R43))=0,$O43,0))*IF($Y43&gt;0,(1+INDEX(Escalation!$B$3:$B$18,$Y43,0))^(AM$4-SSSModel!$C$5),1)*IF($X43=0,1,OFFSET(Profiles!$K$2,$X43,MAX(Profiles!$C$2,AM$4-$Q43)))*IF($AA43=1,(1+SSSModel!#REF!),1)</f>
        <v>0</v>
      </c>
      <c r="AN43" s="72">
        <f ca="1">IF(OR(AN$4&lt;$Q43,AN$4&gt;$Q43+IF($S43="",1000,$S43)-1),0,IF(MOD(AN$4-$Q43,IF($R43="",1000,$R43))=0,$O43,0))*IF($Y43&gt;0,(1+INDEX(Escalation!$B$3:$B$18,$Y43,0))^(AN$4-SSSModel!$C$5),1)*IF($X43=0,1,OFFSET(Profiles!$K$2,$X43,MAX(Profiles!$C$2,AN$4-$Q43)))*IF($AA43=1,(1+SSSModel!#REF!),1)</f>
        <v>0</v>
      </c>
      <c r="AO43" s="72">
        <f ca="1">IF(OR(AO$4&lt;$Q43,AO$4&gt;$Q43+IF($S43="",1000,$S43)-1),0,IF(MOD(AO$4-$Q43,IF($R43="",1000,$R43))=0,$O43,0))*IF($Y43&gt;0,(1+INDEX(Escalation!$B$3:$B$18,$Y43,0))^(AO$4-SSSModel!$C$5),1)*IF($X43=0,1,OFFSET(Profiles!$K$2,$X43,MAX(Profiles!$C$2,AO$4-$Q43)))*IF($AA43=1,(1+SSSModel!#REF!),1)</f>
        <v>0</v>
      </c>
      <c r="AP43" s="72">
        <f ca="1">IF(OR(AP$4&lt;$Q43,AP$4&gt;$Q43+IF($S43="",1000,$S43)-1),0,IF(MOD(AP$4-$Q43,IF($R43="",1000,$R43))=0,$O43,0))*IF($Y43&gt;0,(1+INDEX(Escalation!$B$3:$B$18,$Y43,0))^(AP$4-SSSModel!$C$5),1)*IF($X43=0,1,OFFSET(Profiles!$K$2,$X43,MAX(Profiles!$C$2,AP$4-$Q43)))*IF($AA43=1,(1+SSSModel!#REF!),1)</f>
        <v>0</v>
      </c>
      <c r="AQ43" s="72">
        <f ca="1">IF(OR(AQ$4&lt;$Q43,AQ$4&gt;$Q43+IF($S43="",1000,$S43)-1),0,IF(MOD(AQ$4-$Q43,IF($R43="",1000,$R43))=0,$O43,0))*IF($Y43&gt;0,(1+INDEX(Escalation!$B$3:$B$18,$Y43,0))^(AQ$4-SSSModel!$C$5),1)*IF($X43=0,1,OFFSET(Profiles!$K$2,$X43,MAX(Profiles!$C$2,AQ$4-$Q43)))*IF($AA43=1,(1+SSSModel!#REF!),1)</f>
        <v>0</v>
      </c>
      <c r="AR43" s="72">
        <f ca="1">IF(OR(AR$4&lt;$Q43,AR$4&gt;$Q43+IF($S43="",1000,$S43)-1),0,IF(MOD(AR$4-$Q43,IF($R43="",1000,$R43))=0,$O43,0))*IF($Y43&gt;0,(1+INDEX(Escalation!$B$3:$B$18,$Y43,0))^(AR$4-SSSModel!$C$5),1)*IF($X43=0,1,OFFSET(Profiles!$K$2,$X43,MAX(Profiles!$C$2,AR$4-$Q43)))*IF($AA43=1,(1+SSSModel!#REF!),1)</f>
        <v>0</v>
      </c>
      <c r="AS43" s="72">
        <f ca="1">IF(OR(AS$4&lt;$Q43,AS$4&gt;$Q43+IF($S43="",1000,$S43)-1),0,IF(MOD(AS$4-$Q43,IF($R43="",1000,$R43))=0,$O43,0))*IF($Y43&gt;0,(1+INDEX(Escalation!$B$3:$B$18,$Y43,0))^(AS$4-SSSModel!$C$5),1)*IF($X43=0,1,OFFSET(Profiles!$K$2,$X43,MAX(Profiles!$C$2,AS$4-$Q43)))*IF($AA43=1,(1+SSSModel!#REF!),1)</f>
        <v>0</v>
      </c>
      <c r="AT43" s="72">
        <f ca="1">IF(OR(AT$4&lt;$Q43,AT$4&gt;$Q43+IF($S43="",1000,$S43)-1),0,IF(MOD(AT$4-$Q43,IF($R43="",1000,$R43))=0,$O43,0))*IF($Y43&gt;0,(1+INDEX(Escalation!$B$3:$B$18,$Y43,0))^(AT$4-SSSModel!$C$5),1)*IF($X43=0,1,OFFSET(Profiles!$K$2,$X43,MAX(Profiles!$C$2,AT$4-$Q43)))*IF($AA43=1,(1+SSSModel!#REF!),1)</f>
        <v>0</v>
      </c>
      <c r="AU43" s="72">
        <f ca="1">IF(OR(AU$4&lt;$Q43,AU$4&gt;$Q43+IF($S43="",1000,$S43)-1),0,IF(MOD(AU$4-$Q43,IF($R43="",1000,$R43))=0,$O43,0))*IF($Y43&gt;0,(1+INDEX(Escalation!$B$3:$B$18,$Y43,0))^(AU$4-SSSModel!$C$5),1)*IF($X43=0,1,OFFSET(Profiles!$K$2,$X43,MAX(Profiles!$C$2,AU$4-$Q43)))*IF($AA43=1,(1+SSSModel!#REF!),1)</f>
        <v>0</v>
      </c>
      <c r="AV43" s="72">
        <f ca="1">IF(OR(AV$4&lt;$Q43,AV$4&gt;$Q43+IF($S43="",1000,$S43)-1),0,IF(MOD(AV$4-$Q43,IF($R43="",1000,$R43))=0,$O43,0))*IF($Y43&gt;0,(1+INDEX(Escalation!$B$3:$B$18,$Y43,0))^(AV$4-SSSModel!$C$5),1)*IF($X43=0,1,OFFSET(Profiles!$K$2,$X43,MAX(Profiles!$C$2,AV$4-$Q43)))*IF($AA43=1,(1+SSSModel!#REF!),1)</f>
        <v>0</v>
      </c>
      <c r="AW43" s="72">
        <f ca="1">IF(OR(AW$4&lt;$Q43,AW$4&gt;$Q43+IF($S43="",1000,$S43)-1),0,IF(MOD(AW$4-$Q43,IF($R43="",1000,$R43))=0,$O43,0))*IF($Y43&gt;0,(1+INDEX(Escalation!$B$3:$B$18,$Y43,0))^(AW$4-SSSModel!$C$5),1)*IF($X43=0,1,OFFSET(Profiles!$K$2,$X43,MAX(Profiles!$C$2,AW$4-$Q43)))*IF($AA43=1,(1+SSSModel!#REF!),1)</f>
        <v>0</v>
      </c>
      <c r="AX43" s="72">
        <f ca="1">IF(OR(AX$4&lt;$Q43,AX$4&gt;$Q43+IF($S43="",1000,$S43)-1),0,IF(MOD(AX$4-$Q43,IF($R43="",1000,$R43))=0,$O43,0))*IF($Y43&gt;0,(1+INDEX(Escalation!$B$3:$B$18,$Y43,0))^(AX$4-SSSModel!$C$5),1)*IF($X43=0,1,OFFSET(Profiles!$K$2,$X43,MAX(Profiles!$C$2,AX$4-$Q43)))*IF($AA43=1,(1+SSSModel!#REF!),1)</f>
        <v>0</v>
      </c>
      <c r="AY43" s="72">
        <f ca="1">IF(OR(AY$4&lt;$Q43,AY$4&gt;$Q43+IF($S43="",1000,$S43)-1),0,IF(MOD(AY$4-$Q43,IF($R43="",1000,$R43))=0,$O43,0))*IF($Y43&gt;0,(1+INDEX(Escalation!$B$3:$B$18,$Y43,0))^(AY$4-SSSModel!$C$5),1)*IF($X43=0,1,OFFSET(Profiles!$K$2,$X43,MAX(Profiles!$C$2,AY$4-$Q43)))*IF($AA43=1,(1+SSSModel!#REF!),1)</f>
        <v>0</v>
      </c>
      <c r="AZ43" s="72">
        <f ca="1">IF(OR(AZ$4&lt;$Q43,AZ$4&gt;$Q43+IF($S43="",1000,$S43)-1),0,IF(MOD(AZ$4-$Q43,IF($R43="",1000,$R43))=0,$O43,0))*IF($Y43&gt;0,(1+INDEX(Escalation!$B$3:$B$18,$Y43,0))^(AZ$4-SSSModel!$C$5),1)*IF($X43=0,1,OFFSET(Profiles!$K$2,$X43,MAX(Profiles!$C$2,AZ$4-$Q43)))*IF($AA43=1,(1+SSSModel!#REF!),1)</f>
        <v>0</v>
      </c>
      <c r="BA43" s="72">
        <f ca="1">IF(OR(BA$4&lt;$Q43,BA$4&gt;$Q43+IF($S43="",1000,$S43)-1),0,IF(MOD(BA$4-$Q43,IF($R43="",1000,$R43))=0,$O43,0))*IF($Y43&gt;0,(1+INDEX(Escalation!$B$3:$B$18,$Y43,0))^(BA$4-SSSModel!$C$5),1)*IF($X43=0,1,OFFSET(Profiles!$K$2,$X43,MAX(Profiles!$C$2,BA$4-$Q43)))*IF($AA43=1,(1+SSSModel!#REF!),1)</f>
        <v>0</v>
      </c>
      <c r="BB43" s="72">
        <f ca="1">IF(OR(BB$4&lt;$Q43,BB$4&gt;$Q43+IF($S43="",1000,$S43)-1),0,IF(MOD(BB$4-$Q43,IF($R43="",1000,$R43))=0,$O43,0))*IF($Y43&gt;0,(1+INDEX(Escalation!$B$3:$B$18,$Y43,0))^(BB$4-SSSModel!$C$5),1)*IF($X43=0,1,OFFSET(Profiles!$K$2,$X43,MAX(Profiles!$C$2,BB$4-$Q43)))*IF($AA43=1,(1+SSSModel!#REF!),1)</f>
        <v>0</v>
      </c>
      <c r="BC43" s="72">
        <f ca="1">IF(OR(BC$4&lt;$Q43,BC$4&gt;$Q43+IF($S43="",1000,$S43)-1),0,IF(MOD(BC$4-$Q43,IF($R43="",1000,$R43))=0,$O43,0))*IF($Y43&gt;0,(1+INDEX(Escalation!$B$3:$B$18,$Y43,0))^(BC$4-SSSModel!$C$5),1)*IF($X43=0,1,OFFSET(Profiles!$K$2,$X43,MAX(Profiles!$C$2,BC$4-$Q43)))*IF($AA43=1,(1+SSSModel!#REF!),1)</f>
        <v>0</v>
      </c>
      <c r="BD43" s="72">
        <f ca="1">IF(OR(BD$4&lt;$Q43,BD$4&gt;$Q43+IF($S43="",1000,$S43)-1),0,IF(MOD(BD$4-$Q43,IF($R43="",1000,$R43))=0,$O43,0))*IF($Y43&gt;0,(1+INDEX(Escalation!$B$3:$B$18,$Y43,0))^(BD$4-SSSModel!$C$5),1)*IF($X43=0,1,OFFSET(Profiles!$K$2,$X43,MAX(Profiles!$C$2,BD$4-$Q43)))*IF($AA43=1,(1+SSSModel!#REF!),1)</f>
        <v>0</v>
      </c>
      <c r="BE43" s="72">
        <f ca="1">IF(OR(BE$4&lt;$Q43,BE$4&gt;$Q43+IF($S43="",1000,$S43)-1),0,IF(MOD(BE$4-$Q43,IF($R43="",1000,$R43))=0,$O43,0))*IF($Y43&gt;0,(1+INDEX(Escalation!$B$3:$B$18,$Y43,0))^(BE$4-SSSModel!$C$5),1)*IF($X43=0,1,OFFSET(Profiles!$K$2,$X43,MAX(Profiles!$C$2,BE$4-$Q43)))*IF($AA43=1,(1+SSSModel!#REF!),1)</f>
        <v>0</v>
      </c>
      <c r="BF43" s="72">
        <f ca="1">IF(OR(BF$4&lt;$Q43,BF$4&gt;$Q43+IF($S43="",1000,$S43)-1),0,IF(MOD(BF$4-$Q43,IF($R43="",1000,$R43))=0,$O43,0))*IF($Y43&gt;0,(1+INDEX(Escalation!$B$3:$B$18,$Y43,0))^(BF$4-SSSModel!$C$5),1)*IF($X43=0,1,OFFSET(Profiles!$K$2,$X43,MAX(Profiles!$C$2,BF$4-$Q43)))*IF($AA43=1,(1+SSSModel!#REF!),1)</f>
        <v>0</v>
      </c>
      <c r="BG43" s="72">
        <f ca="1">IF(OR(BG$4&lt;$Q43,BG$4&gt;$Q43+IF($S43="",1000,$S43)-1),0,IF(MOD(BG$4-$Q43,IF($R43="",1000,$R43))=0,$O43,0))*IF($Y43&gt;0,(1+INDEX(Escalation!$B$3:$B$18,$Y43,0))^(BG$4-SSSModel!$C$5),1)*IF($X43=0,1,OFFSET(Profiles!$K$2,$X43,MAX(Profiles!$C$2,BG$4-$Q43)))*IF($AA43=1,(1+SSSModel!#REF!),1)</f>
        <v>0</v>
      </c>
      <c r="BH43" s="72">
        <f ca="1">IF(OR(BH$4&lt;$Q43,BH$4&gt;$Q43+IF($S43="",1000,$S43)-1),0,IF(MOD(BH$4-$Q43,IF($R43="",1000,$R43))=0,$O43,0))*IF($Y43&gt;0,(1+INDEX(Escalation!$B$3:$B$18,$Y43,0))^(BH$4-SSSModel!$C$5),1)*IF($X43=0,1,OFFSET(Profiles!$K$2,$X43,MAX(Profiles!$C$2,BH$4-$Q43)))*IF($AA43=1,(1+SSSModel!#REF!),1)</f>
        <v>0</v>
      </c>
      <c r="BI43" s="72">
        <f ca="1">IF(OR(BI$4&lt;$Q43,BI$4&gt;$Q43+IF($S43="",1000,$S43)-1),0,IF(MOD(BI$4-$Q43,IF($R43="",1000,$R43))=0,$O43,0))*IF($Y43&gt;0,(1+INDEX(Escalation!$B$3:$B$18,$Y43,0))^(BI$4-SSSModel!$C$5),1)*IF($X43=0,1,OFFSET(Profiles!$K$2,$X43,MAX(Profiles!$C$2,BI$4-$Q43)))*IF($AA43=1,(1+SSSModel!#REF!),1)</f>
        <v>0</v>
      </c>
      <c r="BJ43" s="72">
        <f ca="1">IF(OR(BJ$4&lt;$Q43,BJ$4&gt;$Q43+IF($S43="",1000,$S43)-1),0,IF(MOD(BJ$4-$Q43,IF($R43="",1000,$R43))=0,$O43,0))*IF($Y43&gt;0,(1+INDEX(Escalation!$B$3:$B$18,$Y43,0))^(BJ$4-SSSModel!$C$5),1)*IF($X43=0,1,OFFSET(Profiles!$K$2,$X43,MAX(Profiles!$C$2,BJ$4-$Q43)))*IF($AA43=1,(1+SSSModel!#REF!),1)</f>
        <v>0</v>
      </c>
      <c r="BK43" s="72">
        <f ca="1">IF(OR(BK$4&lt;$Q43,BK$4&gt;$Q43+IF($S43="",1000,$S43)-1),0,IF(MOD(BK$4-$Q43,IF($R43="",1000,$R43))=0,$O43,0))*IF($Y43&gt;0,(1+INDEX(Escalation!$B$3:$B$18,$Y43,0))^(BK$4-SSSModel!$C$5),1)*IF($X43=0,1,OFFSET(Profiles!$K$2,$X43,MAX(Profiles!$C$2,BK$4-$Q43)))*IF($AA43=1,(1+SSSModel!#REF!),1)</f>
        <v>0</v>
      </c>
      <c r="BL43" s="72">
        <f ca="1">IF(OR(BL$4&lt;$Q43,BL$4&gt;$Q43+IF($S43="",1000,$S43)-1),0,IF(MOD(BL$4-$Q43,IF($R43="",1000,$R43))=0,$O43,0))*IF($Y43&gt;0,(1+INDEX(Escalation!$B$3:$B$18,$Y43,0))^(BL$4-SSSModel!$C$5),1)*IF($X43=0,1,OFFSET(Profiles!$K$2,$X43,MAX(Profiles!$C$2,BL$4-$Q43)))*IF($AA43=1,(1+SSSModel!#REF!),1)</f>
        <v>0</v>
      </c>
      <c r="BM43" s="72">
        <f ca="1">IF(OR(BM$4&lt;$Q43,BM$4&gt;$Q43+IF($S43="",1000,$S43)-1),0,IF(MOD(BM$4-$Q43,IF($R43="",1000,$R43))=0,$O43,0))*IF($Y43&gt;0,(1+INDEX(Escalation!$B$3:$B$18,$Y43,0))^(BM$4-SSSModel!$C$5),1)*IF($X43=0,1,OFFSET(Profiles!$K$2,$X43,MAX(Profiles!$C$2,BM$4-$Q43)))*IF($AA43=1,(1+SSSModel!#REF!),1)</f>
        <v>0</v>
      </c>
      <c r="BN43" s="72">
        <f ca="1">IF(OR(BN$4&lt;$Q43,BN$4&gt;$Q43+IF($S43="",1000,$S43)-1),0,IF(MOD(BN$4-$Q43,IF($R43="",1000,$R43))=0,$O43,0))*IF($Y43&gt;0,(1+INDEX(Escalation!$B$3:$B$18,$Y43,0))^(BN$4-SSSModel!$C$5),1)*IF($X43=0,1,OFFSET(Profiles!$K$2,$X43,MAX(Profiles!$C$2,BN$4-$Q43)))*IF($AA43=1,(1+SSSModel!#REF!),1)</f>
        <v>0</v>
      </c>
      <c r="BO43" s="72">
        <f ca="1">IF(OR(BO$4&lt;$Q43,BO$4&gt;$Q43+IF($S43="",1000,$S43)-1),0,IF(MOD(BO$4-$Q43,IF($R43="",1000,$R43))=0,$O43,0))*IF($Y43&gt;0,(1+INDEX(Escalation!$B$3:$B$18,$Y43,0))^(BO$4-SSSModel!$C$5),1)*IF($X43=0,1,OFFSET(Profiles!$K$2,$X43,MAX(Profiles!$C$2,BO$4-$Q43)))*IF($AA43=1,(1+SSSModel!#REF!),1)</f>
        <v>0</v>
      </c>
      <c r="BP43" s="72">
        <f ca="1">IF(OR(BP$4&lt;$Q43,BP$4&gt;$Q43+IF($S43="",1000,$S43)-1),0,IF(MOD(BP$4-$Q43,IF($R43="",1000,$R43))=0,$O43,0))*IF($Y43&gt;0,(1+INDEX(Escalation!$B$3:$B$18,$Y43,0))^(BP$4-SSSModel!$C$5),1)*IF($X43=0,1,OFFSET(Profiles!$K$2,$X43,MAX(Profiles!$C$2,BP$4-$Q43)))*IF($AA43=1,(1+SSSModel!#REF!),1)</f>
        <v>0</v>
      </c>
      <c r="BQ43" s="72">
        <f ca="1">IF(OR(BQ$4&lt;$Q43,BQ$4&gt;$Q43+IF($S43="",1000,$S43)-1),0,IF(MOD(BQ$4-$Q43,IF($R43="",1000,$R43))=0,$O43,0))*IF($Y43&gt;0,(1+INDEX(Escalation!$B$3:$B$18,$Y43,0))^(BQ$4-SSSModel!$C$5),1)*IF($X43=0,1,OFFSET(Profiles!$K$2,$X43,MAX(Profiles!$C$2,BQ$4-$Q43)))*IF($AA43=1,(1+SSSModel!#REF!),1)</f>
        <v>0</v>
      </c>
      <c r="BR43" s="72">
        <f ca="1">IF(OR(BR$4&lt;$Q43,BR$4&gt;$Q43+IF($S43="",1000,$S43)-1),0,IF(MOD(BR$4-$Q43,IF($R43="",1000,$R43))=0,$O43,0))*IF($Y43&gt;0,(1+INDEX(Escalation!$B$3:$B$18,$Y43,0))^(BR$4-SSSModel!$C$5),1)*IF($X43=0,1,OFFSET(Profiles!$K$2,$X43,MAX(Profiles!$C$2,BR$4-$Q43)))*IF($AA43=1,(1+SSSModel!#REF!),1)</f>
        <v>0</v>
      </c>
      <c r="BS43" s="72">
        <f ca="1">IF(OR(BS$4&lt;$Q43,BS$4&gt;$Q43+IF($S43="",1000,$S43)-1),0,IF(MOD(BS$4-$Q43,IF($R43="",1000,$R43))=0,$O43,0))*IF($Y43&gt;0,(1+INDEX(Escalation!$B$3:$B$18,$Y43,0))^(BS$4-SSSModel!$C$5),1)*IF($X43=0,1,OFFSET(Profiles!$K$2,$X43,MAX(Profiles!$C$2,BS$4-$Q43)))*IF($AA43=1,(1+SSSModel!#REF!),1)</f>
        <v>0</v>
      </c>
      <c r="BT43" s="72">
        <f ca="1">IF(OR(BT$4&lt;$Q43,BT$4&gt;$Q43+IF($S43="",1000,$S43)-1),0,IF(MOD(BT$4-$Q43,IF($R43="",1000,$R43))=0,$O43,0))*IF($Y43&gt;0,(1+INDEX(Escalation!$B$3:$B$18,$Y43,0))^(BT$4-SSSModel!$C$5),1)*IF($X43=0,1,OFFSET(Profiles!$K$2,$X43,MAX(Profiles!$C$2,BT$4-$Q43)))*IF($AA43=1,(1+SSSModel!#REF!),1)</f>
        <v>0</v>
      </c>
      <c r="BU43" s="72">
        <f ca="1">IF(OR(BU$4&lt;$Q43,BU$4&gt;$Q43+IF($S43="",1000,$S43)-1),0,IF(MOD(BU$4-$Q43,IF($R43="",1000,$R43))=0,$O43,0))*IF($Y43&gt;0,(1+INDEX(Escalation!$B$3:$B$18,$Y43,0))^(BU$4-SSSModel!$C$5),1)*IF($X43=0,1,OFFSET(Profiles!$K$2,$X43,MAX(Profiles!$C$2,BU$4-$Q43)))*IF($AA43=1,(1+SSSModel!#REF!),1)</f>
        <v>0</v>
      </c>
      <c r="BV43" s="72">
        <f ca="1">IF(OR(BV$4&lt;$Q43,BV$4&gt;$Q43+IF($S43="",1000,$S43)-1),0,IF(MOD(BV$4-$Q43,IF($R43="",1000,$R43))=0,$O43,0))*IF($Y43&gt;0,(1+INDEX(Escalation!$B$3:$B$18,$Y43,0))^(BV$4-SSSModel!$C$5),1)*IF($X43=0,1,OFFSET(Profiles!$K$2,$X43,MAX(Profiles!$C$2,BV$4-$Q43)))*IF($AA43=1,(1+SSSModel!#REF!),1)</f>
        <v>0</v>
      </c>
      <c r="BW43" s="72">
        <f ca="1">IF(OR(BW$4&lt;$Q43,BW$4&gt;$Q43+IF($S43="",1000,$S43)-1),0,IF(MOD(BW$4-$Q43,IF($R43="",1000,$R43))=0,$O43,0))*IF($Y43&gt;0,(1+INDEX(Escalation!$B$3:$B$18,$Y43,0))^(BW$4-SSSModel!$C$5),1)*IF($X43=0,1,OFFSET(Profiles!$K$2,$X43,MAX(Profiles!$C$2,BW$4-$Q43)))*IF($AA43=1,(1+SSSModel!#REF!),1)</f>
        <v>0</v>
      </c>
      <c r="BX43" s="72">
        <f ca="1">IF(OR(BX$4&lt;$Q43,BX$4&gt;$Q43+IF($S43="",1000,$S43)-1),0,IF(MOD(BX$4-$Q43,IF($R43="",1000,$R43))=0,$O43,0))*IF($Y43&gt;0,(1+INDEX(Escalation!$B$3:$B$18,$Y43,0))^(BX$4-SSSModel!$C$5),1)*IF($X43=0,1,OFFSET(Profiles!$K$2,$X43,MAX(Profiles!$C$2,BX$4-$Q43)))*IF($AA43=1,(1+SSSModel!#REF!),1)</f>
        <v>0</v>
      </c>
      <c r="BY43" s="72">
        <f ca="1">IF(OR(BY$4&lt;$Q43,BY$4&gt;$Q43+IF($S43="",1000,$S43)-1),0,IF(MOD(BY$4-$Q43,IF($R43="",1000,$R43))=0,$O43,0))*IF($Y43&gt;0,(1+INDEX(Escalation!$B$3:$B$18,$Y43,0))^(BY$4-SSSModel!$C$5),1)*IF($X43=0,1,OFFSET(Profiles!$K$2,$X43,MAX(Profiles!$C$2,BY$4-$Q43)))*IF($AA43=1,(1+SSSModel!#REF!),1)</f>
        <v>0</v>
      </c>
      <c r="BZ43" s="72">
        <f ca="1">IF(OR(BZ$4&lt;$Q43,BZ$4&gt;$Q43+IF($S43="",1000,$S43)-1),0,IF(MOD(BZ$4-$Q43,IF($R43="",1000,$R43))=0,$O43,0))*IF($Y43&gt;0,(1+INDEX(Escalation!$B$3:$B$18,$Y43,0))^(BZ$4-SSSModel!$C$5),1)*IF($X43=0,1,OFFSET(Profiles!$K$2,$X43,MAX(Profiles!$C$2,BZ$4-$Q43)))*IF($AA43=1,(1+SSSModel!#REF!),1)</f>
        <v>0</v>
      </c>
      <c r="CA43" s="134">
        <f ca="1">IF(OR($Z43=0,SSSModel!$C$4="CF"),AC43,
IF(LEFT($V43,3)="ON_",
     IF(SSSModel!$C$4="RR",SUMPRODUCT(OFFSET($AC43,0,0,1,$CB$2),OFFSET(Profiles!$K$28,($Z43-1)*(Profiles!$I$26+1)+CA$4-SSSModel!$C$3+1,0,1,$CB$2)),
     IF(SSSModel!$C$4="ECC",$EA43*$EB43*SUMPRODUCT(OFFSET($AC43,0,MAX(0,CA$4-$DZ43-$CA$4+1),1,MIN($DZ43,CA$4-$CA$4+1)),OFFSET(Escalation!$K$24,($Y43-1)*(Escalation!$I$22+1)+CA$4-SSSModel!$C$3+1,MAX(0,CA$4-$DZ43-$CA$4+1),1,MIN($DZ43,CA$4-$CA$4+1))),
     IF(SSSModel!$C$4="PV",AC43*$EA43*(1+SSSModel!$C$2),
     IF(SSSModel!$C$4="FCR",$EC43*SUM(OFFSET($AC43,0,MAX(CA$4-$AC$4-$DZ43+1,0),1,MIN($DZ43,CA$4-$AC$4+1))),0)))),
SUM($AC43:$BZ43)*
     IF(SSSModel!$C$4="RR",OFFSET(Profiles!$K$2,$Z43,MAX(Profiles!$C$2,AC$4-$W43)),
     IF(SSSModel!$C$4="ECC",$EA43*$EB43*IF(MAX(Escalation!$C$2,AC$4-$W43)&gt;$DZ43-1,0,OFFSET(Escalation!$K$2,$Y43,MAX(Escalation!$C$2,AC$4-$W43))),
     IF(SSSModel!$C$4="PV",IF(CA$4=$W43,$EA43*(1+SSSModel!$C$2),0),
     IF(SSSModel!$C$4="FCR",IF(AND(CA$4&gt;=$W43,OFFSET(Profiles!$K$2,$Z43,MAX(Profiles!$C$2,AC$4-$W43))&gt;0),$EC43,0),0))))))</f>
        <v>0</v>
      </c>
      <c r="CB43" s="135">
        <f ca="1">IF(OR($Z43=0,SSSModel!$C$4="CF"),AD43,
IF(LEFT($V43,3)="ON_",
     IF(SSSModel!$C$4="RR",SUMPRODUCT(OFFSET($AC43,0,0,1,$CB$2),OFFSET(Profiles!$K$28,($Z43-1)*(Profiles!$I$26+1)+CB$4-SSSModel!$C$3+1,0,1,$CB$2)),
     IF(SSSModel!$C$4="ECC",$EA43*$EB43*SUMPRODUCT(OFFSET($AC43,0,MAX(0,CB$4-$DZ43-$CA$4+1),1,MIN($DZ43,CB$4-$CA$4+1)),OFFSET(Escalation!$K$24,($Y43-1)*(Escalation!$I$22+1)+CB$4-SSSModel!$C$3+1,MAX(0,CB$4-$DZ43-$CA$4+1),1,MIN($DZ43,CB$4-$CA$4+1))),
     IF(SSSModel!$C$4="PV",AD43*$EA43*(1+SSSModel!$C$2),
     IF(SSSModel!$C$4="FCR",$EC43*SUM(OFFSET($AC43,0,MAX(CB$4-$AC$4-$DZ43+1,0),1,MIN($DZ43,CB$4-$AC$4+1))),0)))),
SUM($AC43:$BZ43)*
     IF(SSSModel!$C$4="RR",OFFSET(Profiles!$K$2,$Z43,MAX(Profiles!$C$2,AD$4-$W43)),
     IF(SSSModel!$C$4="ECC",$EA43*$EB43*IF(MAX(Escalation!$C$2,AD$4-$W43)&gt;$DZ43-1,0,OFFSET(Escalation!$K$2,$Y43,MAX(Escalation!$C$2,AD$4-$W43))),
     IF(SSSModel!$C$4="PV",IF(CB$4=$W43,$EA43*(1+SSSModel!$C$2),0),
     IF(SSSModel!$C$4="FCR",IF(AND(CB$4&gt;=$W43,OFFSET(Profiles!$K$2,$Z43,MAX(Profiles!$C$2,AD$4-$W43))&gt;0),$EC43,0),0))))))</f>
        <v>0</v>
      </c>
      <c r="CC43" s="135">
        <f ca="1">IF(OR($Z43=0,SSSModel!$C$4="CF"),AE43,
IF(LEFT($V43,3)="ON_",
     IF(SSSModel!$C$4="RR",SUMPRODUCT(OFFSET($AC43,0,0,1,$CB$2),OFFSET(Profiles!$K$28,($Z43-1)*(Profiles!$I$26+1)+CC$4-SSSModel!$C$3+1,0,1,$CB$2)),
     IF(SSSModel!$C$4="ECC",$EA43*$EB43*SUMPRODUCT(OFFSET($AC43,0,MAX(0,CC$4-$DZ43-$CA$4+1),1,MIN($DZ43,CC$4-$CA$4+1)),OFFSET(Escalation!$K$24,($Y43-1)*(Escalation!$I$22+1)+CC$4-SSSModel!$C$3+1,MAX(0,CC$4-$DZ43-$CA$4+1),1,MIN($DZ43,CC$4-$CA$4+1))),
     IF(SSSModel!$C$4="PV",AE43*$EA43*(1+SSSModel!$C$2),
     IF(SSSModel!$C$4="FCR",$EC43*SUM(OFFSET($AC43,0,MAX(CC$4-$AC$4-$DZ43+1,0),1,MIN($DZ43,CC$4-$AC$4+1))),0)))),
SUM($AC43:$BZ43)*
     IF(SSSModel!$C$4="RR",OFFSET(Profiles!$K$2,$Z43,MAX(Profiles!$C$2,AE$4-$W43)),
     IF(SSSModel!$C$4="ECC",$EA43*$EB43*IF(MAX(Escalation!$C$2,AE$4-$W43)&gt;$DZ43-1,0,OFFSET(Escalation!$K$2,$Y43,MAX(Escalation!$C$2,AE$4-$W43))),
     IF(SSSModel!$C$4="PV",IF(CC$4=$W43,$EA43*(1+SSSModel!$C$2),0),
     IF(SSSModel!$C$4="FCR",IF(AND(CC$4&gt;=$W43,OFFSET(Profiles!$K$2,$Z43,MAX(Profiles!$C$2,AE$4-$W43))&gt;0),$EC43,0),0))))))</f>
        <v>0</v>
      </c>
      <c r="CD43" s="135">
        <f ca="1">IF(OR($Z43=0,SSSModel!$C$4="CF"),AF43,
IF(LEFT($V43,3)="ON_",
     IF(SSSModel!$C$4="RR",SUMPRODUCT(OFFSET($AC43,0,0,1,$CB$2),OFFSET(Profiles!$K$28,($Z43-1)*(Profiles!$I$26+1)+CD$4-SSSModel!$C$3+1,0,1,$CB$2)),
     IF(SSSModel!$C$4="ECC",$EA43*$EB43*SUMPRODUCT(OFFSET($AC43,0,MAX(0,CD$4-$DZ43-$CA$4+1),1,MIN($DZ43,CD$4-$CA$4+1)),OFFSET(Escalation!$K$24,($Y43-1)*(Escalation!$I$22+1)+CD$4-SSSModel!$C$3+1,MAX(0,CD$4-$DZ43-$CA$4+1),1,MIN($DZ43,CD$4-$CA$4+1))),
     IF(SSSModel!$C$4="PV",AF43*$EA43*(1+SSSModel!$C$2),
     IF(SSSModel!$C$4="FCR",$EC43*SUM(OFFSET($AC43,0,MAX(CD$4-$AC$4-$DZ43+1,0),1,MIN($DZ43,CD$4-$AC$4+1))),0)))),
SUM($AC43:$BZ43)*
     IF(SSSModel!$C$4="RR",OFFSET(Profiles!$K$2,$Z43,MAX(Profiles!$C$2,AF$4-$W43)),
     IF(SSSModel!$C$4="ECC",$EA43*$EB43*IF(MAX(Escalation!$C$2,AF$4-$W43)&gt;$DZ43-1,0,OFFSET(Escalation!$K$2,$Y43,MAX(Escalation!$C$2,AF$4-$W43))),
     IF(SSSModel!$C$4="PV",IF(CD$4=$W43,$EA43*(1+SSSModel!$C$2),0),
     IF(SSSModel!$C$4="FCR",IF(AND(CD$4&gt;=$W43,OFFSET(Profiles!$K$2,$Z43,MAX(Profiles!$C$2,AF$4-$W43))&gt;0),$EC43,0),0))))))</f>
        <v>0</v>
      </c>
      <c r="CE43" s="135">
        <f ca="1">IF(OR($Z43=0,SSSModel!$C$4="CF"),AG43,
IF(LEFT($V43,3)="ON_",
     IF(SSSModel!$C$4="RR",SUMPRODUCT(OFFSET($AC43,0,0,1,$CB$2),OFFSET(Profiles!$K$28,($Z43-1)*(Profiles!$I$26+1)+CE$4-SSSModel!$C$3+1,0,1,$CB$2)),
     IF(SSSModel!$C$4="ECC",$EA43*$EB43*SUMPRODUCT(OFFSET($AC43,0,MAX(0,CE$4-$DZ43-$CA$4+1),1,MIN($DZ43,CE$4-$CA$4+1)),OFFSET(Escalation!$K$24,($Y43-1)*(Escalation!$I$22+1)+CE$4-SSSModel!$C$3+1,MAX(0,CE$4-$DZ43-$CA$4+1),1,MIN($DZ43,CE$4-$CA$4+1))),
     IF(SSSModel!$C$4="PV",AG43*$EA43*(1+SSSModel!$C$2),
     IF(SSSModel!$C$4="FCR",$EC43*SUM(OFFSET($AC43,0,MAX(CE$4-$AC$4-$DZ43+1,0),1,MIN($DZ43,CE$4-$AC$4+1))),0)))),
SUM($AC43:$BZ43)*
     IF(SSSModel!$C$4="RR",OFFSET(Profiles!$K$2,$Z43,MAX(Profiles!$C$2,AG$4-$W43)),
     IF(SSSModel!$C$4="ECC",$EA43*$EB43*IF(MAX(Escalation!$C$2,AG$4-$W43)&gt;$DZ43-1,0,OFFSET(Escalation!$K$2,$Y43,MAX(Escalation!$C$2,AG$4-$W43))),
     IF(SSSModel!$C$4="PV",IF(CE$4=$W43,$EA43*(1+SSSModel!$C$2),0),
     IF(SSSModel!$C$4="FCR",IF(AND(CE$4&gt;=$W43,OFFSET(Profiles!$K$2,$Z43,MAX(Profiles!$C$2,AG$4-$W43))&gt;0),$EC43,0),0))))))</f>
        <v>0</v>
      </c>
      <c r="CF43" s="135">
        <f ca="1">IF(OR($Z43=0,SSSModel!$C$4="CF"),AH43,
IF(LEFT($V43,3)="ON_",
     IF(SSSModel!$C$4="RR",SUMPRODUCT(OFFSET($AC43,0,0,1,$CB$2),OFFSET(Profiles!$K$28,($Z43-1)*(Profiles!$I$26+1)+CF$4-SSSModel!$C$3+1,0,1,$CB$2)),
     IF(SSSModel!$C$4="ECC",$EA43*$EB43*SUMPRODUCT(OFFSET($AC43,0,MAX(0,CF$4-$DZ43-$CA$4+1),1,MIN($DZ43,CF$4-$CA$4+1)),OFFSET(Escalation!$K$24,($Y43-1)*(Escalation!$I$22+1)+CF$4-SSSModel!$C$3+1,MAX(0,CF$4-$DZ43-$CA$4+1),1,MIN($DZ43,CF$4-$CA$4+1))),
     IF(SSSModel!$C$4="PV",AH43*$EA43*(1+SSSModel!$C$2),
     IF(SSSModel!$C$4="FCR",$EC43*SUM(OFFSET($AC43,0,MAX(CF$4-$AC$4-$DZ43+1,0),1,MIN($DZ43,CF$4-$AC$4+1))),0)))),
SUM($AC43:$BZ43)*
     IF(SSSModel!$C$4="RR",OFFSET(Profiles!$K$2,$Z43,MAX(Profiles!$C$2,AH$4-$W43)),
     IF(SSSModel!$C$4="ECC",$EA43*$EB43*IF(MAX(Escalation!$C$2,AH$4-$W43)&gt;$DZ43-1,0,OFFSET(Escalation!$K$2,$Y43,MAX(Escalation!$C$2,AH$4-$W43))),
     IF(SSSModel!$C$4="PV",IF(CF$4=$W43,$EA43*(1+SSSModel!$C$2),0),
     IF(SSSModel!$C$4="FCR",IF(AND(CF$4&gt;=$W43,OFFSET(Profiles!$K$2,$Z43,MAX(Profiles!$C$2,AH$4-$W43))&gt;0),$EC43,0),0))))))</f>
        <v>0</v>
      </c>
      <c r="CG43" s="135">
        <f ca="1">IF(OR($Z43=0,SSSModel!$C$4="CF"),AI43,
IF(LEFT($V43,3)="ON_",
     IF(SSSModel!$C$4="RR",SUMPRODUCT(OFFSET($AC43,0,0,1,$CB$2),OFFSET(Profiles!$K$28,($Z43-1)*(Profiles!$I$26+1)+CG$4-SSSModel!$C$3+1,0,1,$CB$2)),
     IF(SSSModel!$C$4="ECC",$EA43*$EB43*SUMPRODUCT(OFFSET($AC43,0,MAX(0,CG$4-$DZ43-$CA$4+1),1,MIN($DZ43,CG$4-$CA$4+1)),OFFSET(Escalation!$K$24,($Y43-1)*(Escalation!$I$22+1)+CG$4-SSSModel!$C$3+1,MAX(0,CG$4-$DZ43-$CA$4+1),1,MIN($DZ43,CG$4-$CA$4+1))),
     IF(SSSModel!$C$4="PV",AI43*$EA43*(1+SSSModel!$C$2),
     IF(SSSModel!$C$4="FCR",$EC43*SUM(OFFSET($AC43,0,MAX(CG$4-$AC$4-$DZ43+1,0),1,MIN($DZ43,CG$4-$AC$4+1))),0)))),
SUM($AC43:$BZ43)*
     IF(SSSModel!$C$4="RR",OFFSET(Profiles!$K$2,$Z43,MAX(Profiles!$C$2,AI$4-$W43)),
     IF(SSSModel!$C$4="ECC",$EA43*$EB43*IF(MAX(Escalation!$C$2,AI$4-$W43)&gt;$DZ43-1,0,OFFSET(Escalation!$K$2,$Y43,MAX(Escalation!$C$2,AI$4-$W43))),
     IF(SSSModel!$C$4="PV",IF(CG$4=$W43,$EA43*(1+SSSModel!$C$2),0),
     IF(SSSModel!$C$4="FCR",IF(AND(CG$4&gt;=$W43,OFFSET(Profiles!$K$2,$Z43,MAX(Profiles!$C$2,AI$4-$W43))&gt;0),$EC43,0),0))))))</f>
        <v>0</v>
      </c>
      <c r="CH43" s="135">
        <f ca="1">IF(OR($Z43=0,SSSModel!$C$4="CF"),AJ43,
IF(LEFT($V43,3)="ON_",
     IF(SSSModel!$C$4="RR",SUMPRODUCT(OFFSET($AC43,0,0,1,$CB$2),OFFSET(Profiles!$K$28,($Z43-1)*(Profiles!$I$26+1)+CH$4-SSSModel!$C$3+1,0,1,$CB$2)),
     IF(SSSModel!$C$4="ECC",$EA43*$EB43*SUMPRODUCT(OFFSET($AC43,0,MAX(0,CH$4-$DZ43-$CA$4+1),1,MIN($DZ43,CH$4-$CA$4+1)),OFFSET(Escalation!$K$24,($Y43-1)*(Escalation!$I$22+1)+CH$4-SSSModel!$C$3+1,MAX(0,CH$4-$DZ43-$CA$4+1),1,MIN($DZ43,CH$4-$CA$4+1))),
     IF(SSSModel!$C$4="PV",AJ43*$EA43*(1+SSSModel!$C$2),
     IF(SSSModel!$C$4="FCR",$EC43*SUM(OFFSET($AC43,0,MAX(CH$4-$AC$4-$DZ43+1,0),1,MIN($DZ43,CH$4-$AC$4+1))),0)))),
SUM($AC43:$BZ43)*
     IF(SSSModel!$C$4="RR",OFFSET(Profiles!$K$2,$Z43,MAX(Profiles!$C$2,AJ$4-$W43)),
     IF(SSSModel!$C$4="ECC",$EA43*$EB43*IF(MAX(Escalation!$C$2,AJ$4-$W43)&gt;$DZ43-1,0,OFFSET(Escalation!$K$2,$Y43,MAX(Escalation!$C$2,AJ$4-$W43))),
     IF(SSSModel!$C$4="PV",IF(CH$4=$W43,$EA43*(1+SSSModel!$C$2),0),
     IF(SSSModel!$C$4="FCR",IF(AND(CH$4&gt;=$W43,OFFSET(Profiles!$K$2,$Z43,MAX(Profiles!$C$2,AJ$4-$W43))&gt;0),$EC43,0),0))))))</f>
        <v>0</v>
      </c>
      <c r="CI43" s="135">
        <f ca="1">IF(OR($Z43=0,SSSModel!$C$4="CF"),AK43,
IF(LEFT($V43,3)="ON_",
     IF(SSSModel!$C$4="RR",SUMPRODUCT(OFFSET($AC43,0,0,1,$CB$2),OFFSET(Profiles!$K$28,($Z43-1)*(Profiles!$I$26+1)+CI$4-SSSModel!$C$3+1,0,1,$CB$2)),
     IF(SSSModel!$C$4="ECC",$EA43*$EB43*SUMPRODUCT(OFFSET($AC43,0,MAX(0,CI$4-$DZ43-$CA$4+1),1,MIN($DZ43,CI$4-$CA$4+1)),OFFSET(Escalation!$K$24,($Y43-1)*(Escalation!$I$22+1)+CI$4-SSSModel!$C$3+1,MAX(0,CI$4-$DZ43-$CA$4+1),1,MIN($DZ43,CI$4-$CA$4+1))),
     IF(SSSModel!$C$4="PV",AK43*$EA43*(1+SSSModel!$C$2),
     IF(SSSModel!$C$4="FCR",$EC43*SUM(OFFSET($AC43,0,MAX(CI$4-$AC$4-$DZ43+1,0),1,MIN($DZ43,CI$4-$AC$4+1))),0)))),
SUM($AC43:$BZ43)*
     IF(SSSModel!$C$4="RR",OFFSET(Profiles!$K$2,$Z43,MAX(Profiles!$C$2,AK$4-$W43)),
     IF(SSSModel!$C$4="ECC",$EA43*$EB43*IF(MAX(Escalation!$C$2,AK$4-$W43)&gt;$DZ43-1,0,OFFSET(Escalation!$K$2,$Y43,MAX(Escalation!$C$2,AK$4-$W43))),
     IF(SSSModel!$C$4="PV",IF(CI$4=$W43,$EA43*(1+SSSModel!$C$2),0),
     IF(SSSModel!$C$4="FCR",IF(AND(CI$4&gt;=$W43,OFFSET(Profiles!$K$2,$Z43,MAX(Profiles!$C$2,AK$4-$W43))&gt;0),$EC43,0),0))))))</f>
        <v>0</v>
      </c>
      <c r="CJ43" s="135">
        <f ca="1">IF(OR($Z43=0,SSSModel!$C$4="CF"),AL43,
IF(LEFT($V43,3)="ON_",
     IF(SSSModel!$C$4="RR",SUMPRODUCT(OFFSET($AC43,0,0,1,$CB$2),OFFSET(Profiles!$K$28,($Z43-1)*(Profiles!$I$26+1)+CJ$4-SSSModel!$C$3+1,0,1,$CB$2)),
     IF(SSSModel!$C$4="ECC",$EA43*$EB43*SUMPRODUCT(OFFSET($AC43,0,MAX(0,CJ$4-$DZ43-$CA$4+1),1,MIN($DZ43,CJ$4-$CA$4+1)),OFFSET(Escalation!$K$24,($Y43-1)*(Escalation!$I$22+1)+CJ$4-SSSModel!$C$3+1,MAX(0,CJ$4-$DZ43-$CA$4+1),1,MIN($DZ43,CJ$4-$CA$4+1))),
     IF(SSSModel!$C$4="PV",AL43*$EA43*(1+SSSModel!$C$2),
     IF(SSSModel!$C$4="FCR",$EC43*SUM(OFFSET($AC43,0,MAX(CJ$4-$AC$4-$DZ43+1,0),1,MIN($DZ43,CJ$4-$AC$4+1))),0)))),
SUM($AC43:$BZ43)*
     IF(SSSModel!$C$4="RR",OFFSET(Profiles!$K$2,$Z43,MAX(Profiles!$C$2,AL$4-$W43)),
     IF(SSSModel!$C$4="ECC",$EA43*$EB43*IF(MAX(Escalation!$C$2,AL$4-$W43)&gt;$DZ43-1,0,OFFSET(Escalation!$K$2,$Y43,MAX(Escalation!$C$2,AL$4-$W43))),
     IF(SSSModel!$C$4="PV",IF(CJ$4=$W43,$EA43*(1+SSSModel!$C$2),0),
     IF(SSSModel!$C$4="FCR",IF(AND(CJ$4&gt;=$W43,OFFSET(Profiles!$K$2,$Z43,MAX(Profiles!$C$2,AL$4-$W43))&gt;0),$EC43,0),0))))))</f>
        <v>0</v>
      </c>
      <c r="CK43" s="135">
        <f ca="1">IF(OR($Z43=0,SSSModel!$C$4="CF"),AM43,
IF(LEFT($V43,3)="ON_",
     IF(SSSModel!$C$4="RR",SUMPRODUCT(OFFSET($AC43,0,0,1,$CB$2),OFFSET(Profiles!$K$28,($Z43-1)*(Profiles!$I$26+1)+CK$4-SSSModel!$C$3+1,0,1,$CB$2)),
     IF(SSSModel!$C$4="ECC",$EA43*$EB43*SUMPRODUCT(OFFSET($AC43,0,MAX(0,CK$4-$DZ43-$CA$4+1),1,MIN($DZ43,CK$4-$CA$4+1)),OFFSET(Escalation!$K$24,($Y43-1)*(Escalation!$I$22+1)+CK$4-SSSModel!$C$3+1,MAX(0,CK$4-$DZ43-$CA$4+1),1,MIN($DZ43,CK$4-$CA$4+1))),
     IF(SSSModel!$C$4="PV",AM43*$EA43*(1+SSSModel!$C$2),
     IF(SSSModel!$C$4="FCR",$EC43*SUM(OFFSET($AC43,0,MAX(CK$4-$AC$4-$DZ43+1,0),1,MIN($DZ43,CK$4-$AC$4+1))),0)))),
SUM($AC43:$BZ43)*
     IF(SSSModel!$C$4="RR",OFFSET(Profiles!$K$2,$Z43,MAX(Profiles!$C$2,AM$4-$W43)),
     IF(SSSModel!$C$4="ECC",$EA43*$EB43*IF(MAX(Escalation!$C$2,AM$4-$W43)&gt;$DZ43-1,0,OFFSET(Escalation!$K$2,$Y43,MAX(Escalation!$C$2,AM$4-$W43))),
     IF(SSSModel!$C$4="PV",IF(CK$4=$W43,$EA43*(1+SSSModel!$C$2),0),
     IF(SSSModel!$C$4="FCR",IF(AND(CK$4&gt;=$W43,OFFSET(Profiles!$K$2,$Z43,MAX(Profiles!$C$2,AM$4-$W43))&gt;0),$EC43,0),0))))))</f>
        <v>0</v>
      </c>
      <c r="CL43" s="135">
        <f ca="1">IF(OR($Z43=0,SSSModel!$C$4="CF"),AN43,
IF(LEFT($V43,3)="ON_",
     IF(SSSModel!$C$4="RR",SUMPRODUCT(OFFSET($AC43,0,0,1,$CB$2),OFFSET(Profiles!$K$28,($Z43-1)*(Profiles!$I$26+1)+CL$4-SSSModel!$C$3+1,0,1,$CB$2)),
     IF(SSSModel!$C$4="ECC",$EA43*$EB43*SUMPRODUCT(OFFSET($AC43,0,MAX(0,CL$4-$DZ43-$CA$4+1),1,MIN($DZ43,CL$4-$CA$4+1)),OFFSET(Escalation!$K$24,($Y43-1)*(Escalation!$I$22+1)+CL$4-SSSModel!$C$3+1,MAX(0,CL$4-$DZ43-$CA$4+1),1,MIN($DZ43,CL$4-$CA$4+1))),
     IF(SSSModel!$C$4="PV",AN43*$EA43*(1+SSSModel!$C$2),
     IF(SSSModel!$C$4="FCR",$EC43*SUM(OFFSET($AC43,0,MAX(CL$4-$AC$4-$DZ43+1,0),1,MIN($DZ43,CL$4-$AC$4+1))),0)))),
SUM($AC43:$BZ43)*
     IF(SSSModel!$C$4="RR",OFFSET(Profiles!$K$2,$Z43,MAX(Profiles!$C$2,AN$4-$W43)),
     IF(SSSModel!$C$4="ECC",$EA43*$EB43*IF(MAX(Escalation!$C$2,AN$4-$W43)&gt;$DZ43-1,0,OFFSET(Escalation!$K$2,$Y43,MAX(Escalation!$C$2,AN$4-$W43))),
     IF(SSSModel!$C$4="PV",IF(CL$4=$W43,$EA43*(1+SSSModel!$C$2),0),
     IF(SSSModel!$C$4="FCR",IF(AND(CL$4&gt;=$W43,OFFSET(Profiles!$K$2,$Z43,MAX(Profiles!$C$2,AN$4-$W43))&gt;0),$EC43,0),0))))))</f>
        <v>0</v>
      </c>
      <c r="CM43" s="135">
        <f ca="1">IF(OR($Z43=0,SSSModel!$C$4="CF"),AO43,
IF(LEFT($V43,3)="ON_",
     IF(SSSModel!$C$4="RR",SUMPRODUCT(OFFSET($AC43,0,0,1,$CB$2),OFFSET(Profiles!$K$28,($Z43-1)*(Profiles!$I$26+1)+CM$4-SSSModel!$C$3+1,0,1,$CB$2)),
     IF(SSSModel!$C$4="ECC",$EA43*$EB43*SUMPRODUCT(OFFSET($AC43,0,MAX(0,CM$4-$DZ43-$CA$4+1),1,MIN($DZ43,CM$4-$CA$4+1)),OFFSET(Escalation!$K$24,($Y43-1)*(Escalation!$I$22+1)+CM$4-SSSModel!$C$3+1,MAX(0,CM$4-$DZ43-$CA$4+1),1,MIN($DZ43,CM$4-$CA$4+1))),
     IF(SSSModel!$C$4="PV",AO43*$EA43*(1+SSSModel!$C$2),
     IF(SSSModel!$C$4="FCR",$EC43*SUM(OFFSET($AC43,0,MAX(CM$4-$AC$4-$DZ43+1,0),1,MIN($DZ43,CM$4-$AC$4+1))),0)))),
SUM($AC43:$BZ43)*
     IF(SSSModel!$C$4="RR",OFFSET(Profiles!$K$2,$Z43,MAX(Profiles!$C$2,AO$4-$W43)),
     IF(SSSModel!$C$4="ECC",$EA43*$EB43*IF(MAX(Escalation!$C$2,AO$4-$W43)&gt;$DZ43-1,0,OFFSET(Escalation!$K$2,$Y43,MAX(Escalation!$C$2,AO$4-$W43))),
     IF(SSSModel!$C$4="PV",IF(CM$4=$W43,$EA43*(1+SSSModel!$C$2),0),
     IF(SSSModel!$C$4="FCR",IF(AND(CM$4&gt;=$W43,OFFSET(Profiles!$K$2,$Z43,MAX(Profiles!$C$2,AO$4-$W43))&gt;0),$EC43,0),0))))))</f>
        <v>0</v>
      </c>
      <c r="CN43" s="135">
        <f ca="1">IF(OR($Z43=0,SSSModel!$C$4="CF"),AP43,
IF(LEFT($V43,3)="ON_",
     IF(SSSModel!$C$4="RR",SUMPRODUCT(OFFSET($AC43,0,0,1,$CB$2),OFFSET(Profiles!$K$28,($Z43-1)*(Profiles!$I$26+1)+CN$4-SSSModel!$C$3+1,0,1,$CB$2)),
     IF(SSSModel!$C$4="ECC",$EA43*$EB43*SUMPRODUCT(OFFSET($AC43,0,MAX(0,CN$4-$DZ43-$CA$4+1),1,MIN($DZ43,CN$4-$CA$4+1)),OFFSET(Escalation!$K$24,($Y43-1)*(Escalation!$I$22+1)+CN$4-SSSModel!$C$3+1,MAX(0,CN$4-$DZ43-$CA$4+1),1,MIN($DZ43,CN$4-$CA$4+1))),
     IF(SSSModel!$C$4="PV",AP43*$EA43*(1+SSSModel!$C$2),
     IF(SSSModel!$C$4="FCR",$EC43*SUM(OFFSET($AC43,0,MAX(CN$4-$AC$4-$DZ43+1,0),1,MIN($DZ43,CN$4-$AC$4+1))),0)))),
SUM($AC43:$BZ43)*
     IF(SSSModel!$C$4="RR",OFFSET(Profiles!$K$2,$Z43,MAX(Profiles!$C$2,AP$4-$W43)),
     IF(SSSModel!$C$4="ECC",$EA43*$EB43*IF(MAX(Escalation!$C$2,AP$4-$W43)&gt;$DZ43-1,0,OFFSET(Escalation!$K$2,$Y43,MAX(Escalation!$C$2,AP$4-$W43))),
     IF(SSSModel!$C$4="PV",IF(CN$4=$W43,$EA43*(1+SSSModel!$C$2),0),
     IF(SSSModel!$C$4="FCR",IF(AND(CN$4&gt;=$W43,OFFSET(Profiles!$K$2,$Z43,MAX(Profiles!$C$2,AP$4-$W43))&gt;0),$EC43,0),0))))))</f>
        <v>0</v>
      </c>
      <c r="CO43" s="135">
        <f ca="1">IF(OR($Z43=0,SSSModel!$C$4="CF"),AQ43,
IF(LEFT($V43,3)="ON_",
     IF(SSSModel!$C$4="RR",SUMPRODUCT(OFFSET($AC43,0,0,1,$CB$2),OFFSET(Profiles!$K$28,($Z43-1)*(Profiles!$I$26+1)+CO$4-SSSModel!$C$3+1,0,1,$CB$2)),
     IF(SSSModel!$C$4="ECC",$EA43*$EB43*SUMPRODUCT(OFFSET($AC43,0,MAX(0,CO$4-$DZ43-$CA$4+1),1,MIN($DZ43,CO$4-$CA$4+1)),OFFSET(Escalation!$K$24,($Y43-1)*(Escalation!$I$22+1)+CO$4-SSSModel!$C$3+1,MAX(0,CO$4-$DZ43-$CA$4+1),1,MIN($DZ43,CO$4-$CA$4+1))),
     IF(SSSModel!$C$4="PV",AQ43*$EA43*(1+SSSModel!$C$2),
     IF(SSSModel!$C$4="FCR",$EC43*SUM(OFFSET($AC43,0,MAX(CO$4-$AC$4-$DZ43+1,0),1,MIN($DZ43,CO$4-$AC$4+1))),0)))),
SUM($AC43:$BZ43)*
     IF(SSSModel!$C$4="RR",OFFSET(Profiles!$K$2,$Z43,MAX(Profiles!$C$2,AQ$4-$W43)),
     IF(SSSModel!$C$4="ECC",$EA43*$EB43*IF(MAX(Escalation!$C$2,AQ$4-$W43)&gt;$DZ43-1,0,OFFSET(Escalation!$K$2,$Y43,MAX(Escalation!$C$2,AQ$4-$W43))),
     IF(SSSModel!$C$4="PV",IF(CO$4=$W43,$EA43*(1+SSSModel!$C$2),0),
     IF(SSSModel!$C$4="FCR",IF(AND(CO$4&gt;=$W43,OFFSET(Profiles!$K$2,$Z43,MAX(Profiles!$C$2,AQ$4-$W43))&gt;0),$EC43,0),0))))))</f>
        <v>0</v>
      </c>
      <c r="CP43" s="135">
        <f ca="1">IF(OR($Z43=0,SSSModel!$C$4="CF"),AR43,
IF(LEFT($V43,3)="ON_",
     IF(SSSModel!$C$4="RR",SUMPRODUCT(OFFSET($AC43,0,0,1,$CB$2),OFFSET(Profiles!$K$28,($Z43-1)*(Profiles!$I$26+1)+CP$4-SSSModel!$C$3+1,0,1,$CB$2)),
     IF(SSSModel!$C$4="ECC",$EA43*$EB43*SUMPRODUCT(OFFSET($AC43,0,MAX(0,CP$4-$DZ43-$CA$4+1),1,MIN($DZ43,CP$4-$CA$4+1)),OFFSET(Escalation!$K$24,($Y43-1)*(Escalation!$I$22+1)+CP$4-SSSModel!$C$3+1,MAX(0,CP$4-$DZ43-$CA$4+1),1,MIN($DZ43,CP$4-$CA$4+1))),
     IF(SSSModel!$C$4="PV",AR43*$EA43*(1+SSSModel!$C$2),
     IF(SSSModel!$C$4="FCR",$EC43*SUM(OFFSET($AC43,0,MAX(CP$4-$AC$4-$DZ43+1,0),1,MIN($DZ43,CP$4-$AC$4+1))),0)))),
SUM($AC43:$BZ43)*
     IF(SSSModel!$C$4="RR",OFFSET(Profiles!$K$2,$Z43,MAX(Profiles!$C$2,AR$4-$W43)),
     IF(SSSModel!$C$4="ECC",$EA43*$EB43*IF(MAX(Escalation!$C$2,AR$4-$W43)&gt;$DZ43-1,0,OFFSET(Escalation!$K$2,$Y43,MAX(Escalation!$C$2,AR$4-$W43))),
     IF(SSSModel!$C$4="PV",IF(CP$4=$W43,$EA43*(1+SSSModel!$C$2),0),
     IF(SSSModel!$C$4="FCR",IF(AND(CP$4&gt;=$W43,OFFSET(Profiles!$K$2,$Z43,MAX(Profiles!$C$2,AR$4-$W43))&gt;0),$EC43,0),0))))))</f>
        <v>0</v>
      </c>
      <c r="CQ43" s="135">
        <f ca="1">IF(OR($Z43=0,SSSModel!$C$4="CF"),AS43,
IF(LEFT($V43,3)="ON_",
     IF(SSSModel!$C$4="RR",SUMPRODUCT(OFFSET($AC43,0,0,1,$CB$2),OFFSET(Profiles!$K$28,($Z43-1)*(Profiles!$I$26+1)+CQ$4-SSSModel!$C$3+1,0,1,$CB$2)),
     IF(SSSModel!$C$4="ECC",$EA43*$EB43*SUMPRODUCT(OFFSET($AC43,0,MAX(0,CQ$4-$DZ43-$CA$4+1),1,MIN($DZ43,CQ$4-$CA$4+1)),OFFSET(Escalation!$K$24,($Y43-1)*(Escalation!$I$22+1)+CQ$4-SSSModel!$C$3+1,MAX(0,CQ$4-$DZ43-$CA$4+1),1,MIN($DZ43,CQ$4-$CA$4+1))),
     IF(SSSModel!$C$4="PV",AS43*$EA43*(1+SSSModel!$C$2),
     IF(SSSModel!$C$4="FCR",$EC43*SUM(OFFSET($AC43,0,MAX(CQ$4-$AC$4-$DZ43+1,0),1,MIN($DZ43,CQ$4-$AC$4+1))),0)))),
SUM($AC43:$BZ43)*
     IF(SSSModel!$C$4="RR",OFFSET(Profiles!$K$2,$Z43,MAX(Profiles!$C$2,AS$4-$W43)),
     IF(SSSModel!$C$4="ECC",$EA43*$EB43*IF(MAX(Escalation!$C$2,AS$4-$W43)&gt;$DZ43-1,0,OFFSET(Escalation!$K$2,$Y43,MAX(Escalation!$C$2,AS$4-$W43))),
     IF(SSSModel!$C$4="PV",IF(CQ$4=$W43,$EA43*(1+SSSModel!$C$2),0),
     IF(SSSModel!$C$4="FCR",IF(AND(CQ$4&gt;=$W43,OFFSET(Profiles!$K$2,$Z43,MAX(Profiles!$C$2,AS$4-$W43))&gt;0),$EC43,0),0))))))</f>
        <v>0</v>
      </c>
      <c r="CR43" s="135">
        <f ca="1">IF(OR($Z43=0,SSSModel!$C$4="CF"),AT43,
IF(LEFT($V43,3)="ON_",
     IF(SSSModel!$C$4="RR",SUMPRODUCT(OFFSET($AC43,0,0,1,$CB$2),OFFSET(Profiles!$K$28,($Z43-1)*(Profiles!$I$26+1)+CR$4-SSSModel!$C$3+1,0,1,$CB$2)),
     IF(SSSModel!$C$4="ECC",$EA43*$EB43*SUMPRODUCT(OFFSET($AC43,0,MAX(0,CR$4-$DZ43-$CA$4+1),1,MIN($DZ43,CR$4-$CA$4+1)),OFFSET(Escalation!$K$24,($Y43-1)*(Escalation!$I$22+1)+CR$4-SSSModel!$C$3+1,MAX(0,CR$4-$DZ43-$CA$4+1),1,MIN($DZ43,CR$4-$CA$4+1))),
     IF(SSSModel!$C$4="PV",AT43*$EA43*(1+SSSModel!$C$2),
     IF(SSSModel!$C$4="FCR",$EC43*SUM(OFFSET($AC43,0,MAX(CR$4-$AC$4-$DZ43+1,0),1,MIN($DZ43,CR$4-$AC$4+1))),0)))),
SUM($AC43:$BZ43)*
     IF(SSSModel!$C$4="RR",OFFSET(Profiles!$K$2,$Z43,MAX(Profiles!$C$2,AT$4-$W43)),
     IF(SSSModel!$C$4="ECC",$EA43*$EB43*IF(MAX(Escalation!$C$2,AT$4-$W43)&gt;$DZ43-1,0,OFFSET(Escalation!$K$2,$Y43,MAX(Escalation!$C$2,AT$4-$W43))),
     IF(SSSModel!$C$4="PV",IF(CR$4=$W43,$EA43*(1+SSSModel!$C$2),0),
     IF(SSSModel!$C$4="FCR",IF(AND(CR$4&gt;=$W43,OFFSET(Profiles!$K$2,$Z43,MAX(Profiles!$C$2,AT$4-$W43))&gt;0),$EC43,0),0))))))</f>
        <v>0</v>
      </c>
      <c r="CS43" s="135">
        <f ca="1">IF(OR($Z43=0,SSSModel!$C$4="CF"),AU43,
IF(LEFT($V43,3)="ON_",
     IF(SSSModel!$C$4="RR",SUMPRODUCT(OFFSET($AC43,0,0,1,$CB$2),OFFSET(Profiles!$K$28,($Z43-1)*(Profiles!$I$26+1)+CS$4-SSSModel!$C$3+1,0,1,$CB$2)),
     IF(SSSModel!$C$4="ECC",$EA43*$EB43*SUMPRODUCT(OFFSET($AC43,0,MAX(0,CS$4-$DZ43-$CA$4+1),1,MIN($DZ43,CS$4-$CA$4+1)),OFFSET(Escalation!$K$24,($Y43-1)*(Escalation!$I$22+1)+CS$4-SSSModel!$C$3+1,MAX(0,CS$4-$DZ43-$CA$4+1),1,MIN($DZ43,CS$4-$CA$4+1))),
     IF(SSSModel!$C$4="PV",AU43*$EA43*(1+SSSModel!$C$2),
     IF(SSSModel!$C$4="FCR",$EC43*SUM(OFFSET($AC43,0,MAX(CS$4-$AC$4-$DZ43+1,0),1,MIN($DZ43,CS$4-$AC$4+1))),0)))),
SUM($AC43:$BZ43)*
     IF(SSSModel!$C$4="RR",OFFSET(Profiles!$K$2,$Z43,MAX(Profiles!$C$2,AU$4-$W43)),
     IF(SSSModel!$C$4="ECC",$EA43*$EB43*IF(MAX(Escalation!$C$2,AU$4-$W43)&gt;$DZ43-1,0,OFFSET(Escalation!$K$2,$Y43,MAX(Escalation!$C$2,AU$4-$W43))),
     IF(SSSModel!$C$4="PV",IF(CS$4=$W43,$EA43*(1+SSSModel!$C$2),0),
     IF(SSSModel!$C$4="FCR",IF(AND(CS$4&gt;=$W43,OFFSET(Profiles!$K$2,$Z43,MAX(Profiles!$C$2,AU$4-$W43))&gt;0),$EC43,0),0))))))</f>
        <v>0</v>
      </c>
      <c r="CT43" s="135">
        <f ca="1">IF(OR($Z43=0,SSSModel!$C$4="CF"),AV43,
IF(LEFT($V43,3)="ON_",
     IF(SSSModel!$C$4="RR",SUMPRODUCT(OFFSET($AC43,0,0,1,$CB$2),OFFSET(Profiles!$K$28,($Z43-1)*(Profiles!$I$26+1)+CT$4-SSSModel!$C$3+1,0,1,$CB$2)),
     IF(SSSModel!$C$4="ECC",$EA43*$EB43*SUMPRODUCT(OFFSET($AC43,0,MAX(0,CT$4-$DZ43-$CA$4+1),1,MIN($DZ43,CT$4-$CA$4+1)),OFFSET(Escalation!$K$24,($Y43-1)*(Escalation!$I$22+1)+CT$4-SSSModel!$C$3+1,MAX(0,CT$4-$DZ43-$CA$4+1),1,MIN($DZ43,CT$4-$CA$4+1))),
     IF(SSSModel!$C$4="PV",AV43*$EA43*(1+SSSModel!$C$2),
     IF(SSSModel!$C$4="FCR",$EC43*SUM(OFFSET($AC43,0,MAX(CT$4-$AC$4-$DZ43+1,0),1,MIN($DZ43,CT$4-$AC$4+1))),0)))),
SUM($AC43:$BZ43)*
     IF(SSSModel!$C$4="RR",OFFSET(Profiles!$K$2,$Z43,MAX(Profiles!$C$2,AV$4-$W43)),
     IF(SSSModel!$C$4="ECC",$EA43*$EB43*IF(MAX(Escalation!$C$2,AV$4-$W43)&gt;$DZ43-1,0,OFFSET(Escalation!$K$2,$Y43,MAX(Escalation!$C$2,AV$4-$W43))),
     IF(SSSModel!$C$4="PV",IF(CT$4=$W43,$EA43*(1+SSSModel!$C$2),0),
     IF(SSSModel!$C$4="FCR",IF(AND(CT$4&gt;=$W43,OFFSET(Profiles!$K$2,$Z43,MAX(Profiles!$C$2,AV$4-$W43))&gt;0),$EC43,0),0))))))</f>
        <v>0</v>
      </c>
      <c r="CU43" s="135">
        <f ca="1">IF(OR($Z43=0,SSSModel!$C$4="CF"),AW43,
IF(LEFT($V43,3)="ON_",
     IF(SSSModel!$C$4="RR",SUMPRODUCT(OFFSET($AC43,0,0,1,$CB$2),OFFSET(Profiles!$K$28,($Z43-1)*(Profiles!$I$26+1)+CU$4-SSSModel!$C$3+1,0,1,$CB$2)),
     IF(SSSModel!$C$4="ECC",$EA43*$EB43*SUMPRODUCT(OFFSET($AC43,0,MAX(0,CU$4-$DZ43-$CA$4+1),1,MIN($DZ43,CU$4-$CA$4+1)),OFFSET(Escalation!$K$24,($Y43-1)*(Escalation!$I$22+1)+CU$4-SSSModel!$C$3+1,MAX(0,CU$4-$DZ43-$CA$4+1),1,MIN($DZ43,CU$4-$CA$4+1))),
     IF(SSSModel!$C$4="PV",AW43*$EA43*(1+SSSModel!$C$2),
     IF(SSSModel!$C$4="FCR",$EC43*SUM(OFFSET($AC43,0,MAX(CU$4-$AC$4-$DZ43+1,0),1,MIN($DZ43,CU$4-$AC$4+1))),0)))),
SUM($AC43:$BZ43)*
     IF(SSSModel!$C$4="RR",OFFSET(Profiles!$K$2,$Z43,MAX(Profiles!$C$2,AW$4-$W43)),
     IF(SSSModel!$C$4="ECC",$EA43*$EB43*IF(MAX(Escalation!$C$2,AW$4-$W43)&gt;$DZ43-1,0,OFFSET(Escalation!$K$2,$Y43,MAX(Escalation!$C$2,AW$4-$W43))),
     IF(SSSModel!$C$4="PV",IF(CU$4=$W43,$EA43*(1+SSSModel!$C$2),0),
     IF(SSSModel!$C$4="FCR",IF(AND(CU$4&gt;=$W43,OFFSET(Profiles!$K$2,$Z43,MAX(Profiles!$C$2,AW$4-$W43))&gt;0),$EC43,0),0))))))</f>
        <v>0</v>
      </c>
      <c r="CV43" s="135">
        <f ca="1">IF(OR($Z43=0,SSSModel!$C$4="CF"),AX43,
IF(LEFT($V43,3)="ON_",
     IF(SSSModel!$C$4="RR",SUMPRODUCT(OFFSET($AC43,0,0,1,$CB$2),OFFSET(Profiles!$K$28,($Z43-1)*(Profiles!$I$26+1)+CV$4-SSSModel!$C$3+1,0,1,$CB$2)),
     IF(SSSModel!$C$4="ECC",$EA43*$EB43*SUMPRODUCT(OFFSET($AC43,0,MAX(0,CV$4-$DZ43-$CA$4+1),1,MIN($DZ43,CV$4-$CA$4+1)),OFFSET(Escalation!$K$24,($Y43-1)*(Escalation!$I$22+1)+CV$4-SSSModel!$C$3+1,MAX(0,CV$4-$DZ43-$CA$4+1),1,MIN($DZ43,CV$4-$CA$4+1))),
     IF(SSSModel!$C$4="PV",AX43*$EA43*(1+SSSModel!$C$2),
     IF(SSSModel!$C$4="FCR",$EC43*SUM(OFFSET($AC43,0,MAX(CV$4-$AC$4-$DZ43+1,0),1,MIN($DZ43,CV$4-$AC$4+1))),0)))),
SUM($AC43:$BZ43)*
     IF(SSSModel!$C$4="RR",OFFSET(Profiles!$K$2,$Z43,MAX(Profiles!$C$2,AX$4-$W43)),
     IF(SSSModel!$C$4="ECC",$EA43*$EB43*IF(MAX(Escalation!$C$2,AX$4-$W43)&gt;$DZ43-1,0,OFFSET(Escalation!$K$2,$Y43,MAX(Escalation!$C$2,AX$4-$W43))),
     IF(SSSModel!$C$4="PV",IF(CV$4=$W43,$EA43*(1+SSSModel!$C$2),0),
     IF(SSSModel!$C$4="FCR",IF(AND(CV$4&gt;=$W43,OFFSET(Profiles!$K$2,$Z43,MAX(Profiles!$C$2,AX$4-$W43))&gt;0),$EC43,0),0))))))</f>
        <v>0</v>
      </c>
      <c r="CW43" s="135">
        <f ca="1">IF(OR($Z43=0,SSSModel!$C$4="CF"),AY43,
IF(LEFT($V43,3)="ON_",
     IF(SSSModel!$C$4="RR",SUMPRODUCT(OFFSET($AC43,0,0,1,$CB$2),OFFSET(Profiles!$K$28,($Z43-1)*(Profiles!$I$26+1)+CW$4-SSSModel!$C$3+1,0,1,$CB$2)),
     IF(SSSModel!$C$4="ECC",$EA43*$EB43*SUMPRODUCT(OFFSET($AC43,0,MAX(0,CW$4-$DZ43-$CA$4+1),1,MIN($DZ43,CW$4-$CA$4+1)),OFFSET(Escalation!$K$24,($Y43-1)*(Escalation!$I$22+1)+CW$4-SSSModel!$C$3+1,MAX(0,CW$4-$DZ43-$CA$4+1),1,MIN($DZ43,CW$4-$CA$4+1))),
     IF(SSSModel!$C$4="PV",AY43*$EA43*(1+SSSModel!$C$2),
     IF(SSSModel!$C$4="FCR",$EC43*SUM(OFFSET($AC43,0,MAX(CW$4-$AC$4-$DZ43+1,0),1,MIN($DZ43,CW$4-$AC$4+1))),0)))),
SUM($AC43:$BZ43)*
     IF(SSSModel!$C$4="RR",OFFSET(Profiles!$K$2,$Z43,MAX(Profiles!$C$2,AY$4-$W43)),
     IF(SSSModel!$C$4="ECC",$EA43*$EB43*IF(MAX(Escalation!$C$2,AY$4-$W43)&gt;$DZ43-1,0,OFFSET(Escalation!$K$2,$Y43,MAX(Escalation!$C$2,AY$4-$W43))),
     IF(SSSModel!$C$4="PV",IF(CW$4=$W43,$EA43*(1+SSSModel!$C$2),0),
     IF(SSSModel!$C$4="FCR",IF(AND(CW$4&gt;=$W43,OFFSET(Profiles!$K$2,$Z43,MAX(Profiles!$C$2,AY$4-$W43))&gt;0),$EC43,0),0))))))</f>
        <v>0</v>
      </c>
      <c r="CX43" s="135">
        <f ca="1">IF(OR($Z43=0,SSSModel!$C$4="CF"),AZ43,
IF(LEFT($V43,3)="ON_",
     IF(SSSModel!$C$4="RR",SUMPRODUCT(OFFSET($AC43,0,0,1,$CB$2),OFFSET(Profiles!$K$28,($Z43-1)*(Profiles!$I$26+1)+CX$4-SSSModel!$C$3+1,0,1,$CB$2)),
     IF(SSSModel!$C$4="ECC",$EA43*$EB43*SUMPRODUCT(OFFSET($AC43,0,MAX(0,CX$4-$DZ43-$CA$4+1),1,MIN($DZ43,CX$4-$CA$4+1)),OFFSET(Escalation!$K$24,($Y43-1)*(Escalation!$I$22+1)+CX$4-SSSModel!$C$3+1,MAX(0,CX$4-$DZ43-$CA$4+1),1,MIN($DZ43,CX$4-$CA$4+1))),
     IF(SSSModel!$C$4="PV",AZ43*$EA43*(1+SSSModel!$C$2),
     IF(SSSModel!$C$4="FCR",$EC43*SUM(OFFSET($AC43,0,MAX(CX$4-$AC$4-$DZ43+1,0),1,MIN($DZ43,CX$4-$AC$4+1))),0)))),
SUM($AC43:$BZ43)*
     IF(SSSModel!$C$4="RR",OFFSET(Profiles!$K$2,$Z43,MAX(Profiles!$C$2,AZ$4-$W43)),
     IF(SSSModel!$C$4="ECC",$EA43*$EB43*IF(MAX(Escalation!$C$2,AZ$4-$W43)&gt;$DZ43-1,0,OFFSET(Escalation!$K$2,$Y43,MAX(Escalation!$C$2,AZ$4-$W43))),
     IF(SSSModel!$C$4="PV",IF(CX$4=$W43,$EA43*(1+SSSModel!$C$2),0),
     IF(SSSModel!$C$4="FCR",IF(AND(CX$4&gt;=$W43,OFFSET(Profiles!$K$2,$Z43,MAX(Profiles!$C$2,AZ$4-$W43))&gt;0),$EC43,0),0))))))</f>
        <v>0</v>
      </c>
      <c r="CY43" s="135">
        <f ca="1">IF(OR($Z43=0,SSSModel!$C$4="CF"),BA43,
IF(LEFT($V43,3)="ON_",
     IF(SSSModel!$C$4="RR",SUMPRODUCT(OFFSET($AC43,0,0,1,$CB$2),OFFSET(Profiles!$K$28,($Z43-1)*(Profiles!$I$26+1)+CY$4-SSSModel!$C$3+1,0,1,$CB$2)),
     IF(SSSModel!$C$4="ECC",$EA43*$EB43*SUMPRODUCT(OFFSET($AC43,0,MAX(0,CY$4-$DZ43-$CA$4+1),1,MIN($DZ43,CY$4-$CA$4+1)),OFFSET(Escalation!$K$24,($Y43-1)*(Escalation!$I$22+1)+CY$4-SSSModel!$C$3+1,MAX(0,CY$4-$DZ43-$CA$4+1),1,MIN($DZ43,CY$4-$CA$4+1))),
     IF(SSSModel!$C$4="PV",BA43*$EA43*(1+SSSModel!$C$2),
     IF(SSSModel!$C$4="FCR",$EC43*SUM(OFFSET($AC43,0,MAX(CY$4-$AC$4-$DZ43+1,0),1,MIN($DZ43,CY$4-$AC$4+1))),0)))),
SUM($AC43:$BZ43)*
     IF(SSSModel!$C$4="RR",OFFSET(Profiles!$K$2,$Z43,MAX(Profiles!$C$2,BA$4-$W43)),
     IF(SSSModel!$C$4="ECC",$EA43*$EB43*IF(MAX(Escalation!$C$2,BA$4-$W43)&gt;$DZ43-1,0,OFFSET(Escalation!$K$2,$Y43,MAX(Escalation!$C$2,BA$4-$W43))),
     IF(SSSModel!$C$4="PV",IF(CY$4=$W43,$EA43*(1+SSSModel!$C$2),0),
     IF(SSSModel!$C$4="FCR",IF(AND(CY$4&gt;=$W43,OFFSET(Profiles!$K$2,$Z43,MAX(Profiles!$C$2,BA$4-$W43))&gt;0),$EC43,0),0))))))</f>
        <v>0</v>
      </c>
      <c r="CZ43" s="135">
        <f ca="1">IF(OR($Z43=0,SSSModel!$C$4="CF"),BB43,
IF(LEFT($V43,3)="ON_",
     IF(SSSModel!$C$4="RR",SUMPRODUCT(OFFSET($AC43,0,0,1,$CB$2),OFFSET(Profiles!$K$28,($Z43-1)*(Profiles!$I$26+1)+CZ$4-SSSModel!$C$3+1,0,1,$CB$2)),
     IF(SSSModel!$C$4="ECC",$EA43*$EB43*SUMPRODUCT(OFFSET($AC43,0,MAX(0,CZ$4-$DZ43-$CA$4+1),1,MIN($DZ43,CZ$4-$CA$4+1)),OFFSET(Escalation!$K$24,($Y43-1)*(Escalation!$I$22+1)+CZ$4-SSSModel!$C$3+1,MAX(0,CZ$4-$DZ43-$CA$4+1),1,MIN($DZ43,CZ$4-$CA$4+1))),
     IF(SSSModel!$C$4="PV",BB43*$EA43*(1+SSSModel!$C$2),
     IF(SSSModel!$C$4="FCR",$EC43*SUM(OFFSET($AC43,0,MAX(CZ$4-$AC$4-$DZ43+1,0),1,MIN($DZ43,CZ$4-$AC$4+1))),0)))),
SUM($AC43:$BZ43)*
     IF(SSSModel!$C$4="RR",OFFSET(Profiles!$K$2,$Z43,MAX(Profiles!$C$2,BB$4-$W43)),
     IF(SSSModel!$C$4="ECC",$EA43*$EB43*IF(MAX(Escalation!$C$2,BB$4-$W43)&gt;$DZ43-1,0,OFFSET(Escalation!$K$2,$Y43,MAX(Escalation!$C$2,BB$4-$W43))),
     IF(SSSModel!$C$4="PV",IF(CZ$4=$W43,$EA43*(1+SSSModel!$C$2),0),
     IF(SSSModel!$C$4="FCR",IF(AND(CZ$4&gt;=$W43,OFFSET(Profiles!$K$2,$Z43,MAX(Profiles!$C$2,BB$4-$W43))&gt;0),$EC43,0),0))))))</f>
        <v>0</v>
      </c>
      <c r="DA43" s="135">
        <f ca="1">IF(OR($Z43=0,SSSModel!$C$4="CF"),BC43,
IF(LEFT($V43,3)="ON_",
     IF(SSSModel!$C$4="RR",SUMPRODUCT(OFFSET($AC43,0,0,1,$CB$2),OFFSET(Profiles!$K$28,($Z43-1)*(Profiles!$I$26+1)+DA$4-SSSModel!$C$3+1,0,1,$CB$2)),
     IF(SSSModel!$C$4="ECC",$EA43*$EB43*SUMPRODUCT(OFFSET($AC43,0,MAX(0,DA$4-$DZ43-$CA$4+1),1,MIN($DZ43,DA$4-$CA$4+1)),OFFSET(Escalation!$K$24,($Y43-1)*(Escalation!$I$22+1)+DA$4-SSSModel!$C$3+1,MAX(0,DA$4-$DZ43-$CA$4+1),1,MIN($DZ43,DA$4-$CA$4+1))),
     IF(SSSModel!$C$4="PV",BC43*$EA43*(1+SSSModel!$C$2),
     IF(SSSModel!$C$4="FCR",$EC43*SUM(OFFSET($AC43,0,MAX(DA$4-$AC$4-$DZ43+1,0),1,MIN($DZ43,DA$4-$AC$4+1))),0)))),
SUM($AC43:$BZ43)*
     IF(SSSModel!$C$4="RR",OFFSET(Profiles!$K$2,$Z43,MAX(Profiles!$C$2,BC$4-$W43)),
     IF(SSSModel!$C$4="ECC",$EA43*$EB43*IF(MAX(Escalation!$C$2,BC$4-$W43)&gt;$DZ43-1,0,OFFSET(Escalation!$K$2,$Y43,MAX(Escalation!$C$2,BC$4-$W43))),
     IF(SSSModel!$C$4="PV",IF(DA$4=$W43,$EA43*(1+SSSModel!$C$2),0),
     IF(SSSModel!$C$4="FCR",IF(AND(DA$4&gt;=$W43,OFFSET(Profiles!$K$2,$Z43,MAX(Profiles!$C$2,BC$4-$W43))&gt;0),$EC43,0),0))))))</f>
        <v>0</v>
      </c>
      <c r="DB43" s="135">
        <f ca="1">IF(OR($Z43=0,SSSModel!$C$4="CF"),BD43,
IF(LEFT($V43,3)="ON_",
     IF(SSSModel!$C$4="RR",SUMPRODUCT(OFFSET($AC43,0,0,1,$CB$2),OFFSET(Profiles!$K$28,($Z43-1)*(Profiles!$I$26+1)+DB$4-SSSModel!$C$3+1,0,1,$CB$2)),
     IF(SSSModel!$C$4="ECC",$EA43*$EB43*SUMPRODUCT(OFFSET($AC43,0,MAX(0,DB$4-$DZ43-$CA$4+1),1,MIN($DZ43,DB$4-$CA$4+1)),OFFSET(Escalation!$K$24,($Y43-1)*(Escalation!$I$22+1)+DB$4-SSSModel!$C$3+1,MAX(0,DB$4-$DZ43-$CA$4+1),1,MIN($DZ43,DB$4-$CA$4+1))),
     IF(SSSModel!$C$4="PV",BD43*$EA43*(1+SSSModel!$C$2),
     IF(SSSModel!$C$4="FCR",$EC43*SUM(OFFSET($AC43,0,MAX(DB$4-$AC$4-$DZ43+1,0),1,MIN($DZ43,DB$4-$AC$4+1))),0)))),
SUM($AC43:$BZ43)*
     IF(SSSModel!$C$4="RR",OFFSET(Profiles!$K$2,$Z43,MAX(Profiles!$C$2,BD$4-$W43)),
     IF(SSSModel!$C$4="ECC",$EA43*$EB43*IF(MAX(Escalation!$C$2,BD$4-$W43)&gt;$DZ43-1,0,OFFSET(Escalation!$K$2,$Y43,MAX(Escalation!$C$2,BD$4-$W43))),
     IF(SSSModel!$C$4="PV",IF(DB$4=$W43,$EA43*(1+SSSModel!$C$2),0),
     IF(SSSModel!$C$4="FCR",IF(AND(DB$4&gt;=$W43,OFFSET(Profiles!$K$2,$Z43,MAX(Profiles!$C$2,BD$4-$W43))&gt;0),$EC43,0),0))))))</f>
        <v>0</v>
      </c>
      <c r="DC43" s="135">
        <f ca="1">IF(OR($Z43=0,SSSModel!$C$4="CF"),BE43,
IF(LEFT($V43,3)="ON_",
     IF(SSSModel!$C$4="RR",SUMPRODUCT(OFFSET($AC43,0,0,1,$CB$2),OFFSET(Profiles!$K$28,($Z43-1)*(Profiles!$I$26+1)+DC$4-SSSModel!$C$3+1,0,1,$CB$2)),
     IF(SSSModel!$C$4="ECC",$EA43*$EB43*SUMPRODUCT(OFFSET($AC43,0,MAX(0,DC$4-$DZ43-$CA$4+1),1,MIN($DZ43,DC$4-$CA$4+1)),OFFSET(Escalation!$K$24,($Y43-1)*(Escalation!$I$22+1)+DC$4-SSSModel!$C$3+1,MAX(0,DC$4-$DZ43-$CA$4+1),1,MIN($DZ43,DC$4-$CA$4+1))),
     IF(SSSModel!$C$4="PV",BE43*$EA43*(1+SSSModel!$C$2),
     IF(SSSModel!$C$4="FCR",$EC43*SUM(OFFSET($AC43,0,MAX(DC$4-$AC$4-$DZ43+1,0),1,MIN($DZ43,DC$4-$AC$4+1))),0)))),
SUM($AC43:$BZ43)*
     IF(SSSModel!$C$4="RR",OFFSET(Profiles!$K$2,$Z43,MAX(Profiles!$C$2,BE$4-$W43)),
     IF(SSSModel!$C$4="ECC",$EA43*$EB43*IF(MAX(Escalation!$C$2,BE$4-$W43)&gt;$DZ43-1,0,OFFSET(Escalation!$K$2,$Y43,MAX(Escalation!$C$2,BE$4-$W43))),
     IF(SSSModel!$C$4="PV",IF(DC$4=$W43,$EA43*(1+SSSModel!$C$2),0),
     IF(SSSModel!$C$4="FCR",IF(AND(DC$4&gt;=$W43,OFFSET(Profiles!$K$2,$Z43,MAX(Profiles!$C$2,BE$4-$W43))&gt;0),$EC43,0),0))))))</f>
        <v>0</v>
      </c>
      <c r="DD43" s="135">
        <f ca="1">IF(OR($Z43=0,SSSModel!$C$4="CF"),BF43,
IF(LEFT($V43,3)="ON_",
     IF(SSSModel!$C$4="RR",SUMPRODUCT(OFFSET($AC43,0,0,1,$CB$2),OFFSET(Profiles!$K$28,($Z43-1)*(Profiles!$I$26+1)+DD$4-SSSModel!$C$3+1,0,1,$CB$2)),
     IF(SSSModel!$C$4="ECC",$EA43*$EB43*SUMPRODUCT(OFFSET($AC43,0,MAX(0,DD$4-$DZ43-$CA$4+1),1,MIN($DZ43,DD$4-$CA$4+1)),OFFSET(Escalation!$K$24,($Y43-1)*(Escalation!$I$22+1)+DD$4-SSSModel!$C$3+1,MAX(0,DD$4-$DZ43-$CA$4+1),1,MIN($DZ43,DD$4-$CA$4+1))),
     IF(SSSModel!$C$4="PV",BF43*$EA43*(1+SSSModel!$C$2),
     IF(SSSModel!$C$4="FCR",$EC43*SUM(OFFSET($AC43,0,MAX(DD$4-$AC$4-$DZ43+1,0),1,MIN($DZ43,DD$4-$AC$4+1))),0)))),
SUM($AC43:$BZ43)*
     IF(SSSModel!$C$4="RR",OFFSET(Profiles!$K$2,$Z43,MAX(Profiles!$C$2,BF$4-$W43)),
     IF(SSSModel!$C$4="ECC",$EA43*$EB43*IF(MAX(Escalation!$C$2,BF$4-$W43)&gt;$DZ43-1,0,OFFSET(Escalation!$K$2,$Y43,MAX(Escalation!$C$2,BF$4-$W43))),
     IF(SSSModel!$C$4="PV",IF(DD$4=$W43,$EA43*(1+SSSModel!$C$2),0),
     IF(SSSModel!$C$4="FCR",IF(AND(DD$4&gt;=$W43,OFFSET(Profiles!$K$2,$Z43,MAX(Profiles!$C$2,BF$4-$W43))&gt;0),$EC43,0),0))))))</f>
        <v>0</v>
      </c>
      <c r="DE43" s="135">
        <f ca="1">IF(OR($Z43=0,SSSModel!$C$4="CF"),BG43,
IF(LEFT($V43,3)="ON_",
     IF(SSSModel!$C$4="RR",SUMPRODUCT(OFFSET($AC43,0,0,1,$CB$2),OFFSET(Profiles!$K$28,($Z43-1)*(Profiles!$I$26+1)+DE$4-SSSModel!$C$3+1,0,1,$CB$2)),
     IF(SSSModel!$C$4="ECC",$EA43*$EB43*SUMPRODUCT(OFFSET($AC43,0,MAX(0,DE$4-$DZ43-$CA$4+1),1,MIN($DZ43,DE$4-$CA$4+1)),OFFSET(Escalation!$K$24,($Y43-1)*(Escalation!$I$22+1)+DE$4-SSSModel!$C$3+1,MAX(0,DE$4-$DZ43-$CA$4+1),1,MIN($DZ43,DE$4-$CA$4+1))),
     IF(SSSModel!$C$4="PV",BG43*$EA43*(1+SSSModel!$C$2),
     IF(SSSModel!$C$4="FCR",$EC43*SUM(OFFSET($AC43,0,MAX(DE$4-$AC$4-$DZ43+1,0),1,MIN($DZ43,DE$4-$AC$4+1))),0)))),
SUM($AC43:$BZ43)*
     IF(SSSModel!$C$4="RR",OFFSET(Profiles!$K$2,$Z43,MAX(Profiles!$C$2,BG$4-$W43)),
     IF(SSSModel!$C$4="ECC",$EA43*$EB43*IF(MAX(Escalation!$C$2,BG$4-$W43)&gt;$DZ43-1,0,OFFSET(Escalation!$K$2,$Y43,MAX(Escalation!$C$2,BG$4-$W43))),
     IF(SSSModel!$C$4="PV",IF(DE$4=$W43,$EA43*(1+SSSModel!$C$2),0),
     IF(SSSModel!$C$4="FCR",IF(AND(DE$4&gt;=$W43,OFFSET(Profiles!$K$2,$Z43,MAX(Profiles!$C$2,BG$4-$W43))&gt;0),$EC43,0),0))))))</f>
        <v>0</v>
      </c>
      <c r="DF43" s="135">
        <f ca="1">IF(OR($Z43=0,SSSModel!$C$4="CF"),BH43,
IF(LEFT($V43,3)="ON_",
     IF(SSSModel!$C$4="RR",SUMPRODUCT(OFFSET($AC43,0,0,1,$CB$2),OFFSET(Profiles!$K$28,($Z43-1)*(Profiles!$I$26+1)+DF$4-SSSModel!$C$3+1,0,1,$CB$2)),
     IF(SSSModel!$C$4="ECC",$EA43*$EB43*SUMPRODUCT(OFFSET($AC43,0,MAX(0,DF$4-$DZ43-$CA$4+1),1,MIN($DZ43,DF$4-$CA$4+1)),OFFSET(Escalation!$K$24,($Y43-1)*(Escalation!$I$22+1)+DF$4-SSSModel!$C$3+1,MAX(0,DF$4-$DZ43-$CA$4+1),1,MIN($DZ43,DF$4-$CA$4+1))),
     IF(SSSModel!$C$4="PV",BH43*$EA43*(1+SSSModel!$C$2),
     IF(SSSModel!$C$4="FCR",$EC43*SUM(OFFSET($AC43,0,MAX(DF$4-$AC$4-$DZ43+1,0),1,MIN($DZ43,DF$4-$AC$4+1))),0)))),
SUM($AC43:$BZ43)*
     IF(SSSModel!$C$4="RR",OFFSET(Profiles!$K$2,$Z43,MAX(Profiles!$C$2,BH$4-$W43)),
     IF(SSSModel!$C$4="ECC",$EA43*$EB43*IF(MAX(Escalation!$C$2,BH$4-$W43)&gt;$DZ43-1,0,OFFSET(Escalation!$K$2,$Y43,MAX(Escalation!$C$2,BH$4-$W43))),
     IF(SSSModel!$C$4="PV",IF(DF$4=$W43,$EA43*(1+SSSModel!$C$2),0),
     IF(SSSModel!$C$4="FCR",IF(AND(DF$4&gt;=$W43,OFFSET(Profiles!$K$2,$Z43,MAX(Profiles!$C$2,BH$4-$W43))&gt;0),$EC43,0),0))))))</f>
        <v>0</v>
      </c>
      <c r="DG43" s="135">
        <f ca="1">IF(OR($Z43=0,SSSModel!$C$4="CF"),BI43,
IF(LEFT($V43,3)="ON_",
     IF(SSSModel!$C$4="RR",SUMPRODUCT(OFFSET($AC43,0,0,1,$CB$2),OFFSET(Profiles!$K$28,($Z43-1)*(Profiles!$I$26+1)+DG$4-SSSModel!$C$3+1,0,1,$CB$2)),
     IF(SSSModel!$C$4="ECC",$EA43*$EB43*SUMPRODUCT(OFFSET($AC43,0,MAX(0,DG$4-$DZ43-$CA$4+1),1,MIN($DZ43,DG$4-$CA$4+1)),OFFSET(Escalation!$K$24,($Y43-1)*(Escalation!$I$22+1)+DG$4-SSSModel!$C$3+1,MAX(0,DG$4-$DZ43-$CA$4+1),1,MIN($DZ43,DG$4-$CA$4+1))),
     IF(SSSModel!$C$4="PV",BI43*$EA43*(1+SSSModel!$C$2),
     IF(SSSModel!$C$4="FCR",$EC43*SUM(OFFSET($AC43,0,MAX(DG$4-$AC$4-$DZ43+1,0),1,MIN($DZ43,DG$4-$AC$4+1))),0)))),
SUM($AC43:$BZ43)*
     IF(SSSModel!$C$4="RR",OFFSET(Profiles!$K$2,$Z43,MAX(Profiles!$C$2,BI$4-$W43)),
     IF(SSSModel!$C$4="ECC",$EA43*$EB43*IF(MAX(Escalation!$C$2,BI$4-$W43)&gt;$DZ43-1,0,OFFSET(Escalation!$K$2,$Y43,MAX(Escalation!$C$2,BI$4-$W43))),
     IF(SSSModel!$C$4="PV",IF(DG$4=$W43,$EA43*(1+SSSModel!$C$2),0),
     IF(SSSModel!$C$4="FCR",IF(AND(DG$4&gt;=$W43,OFFSET(Profiles!$K$2,$Z43,MAX(Profiles!$C$2,BI$4-$W43))&gt;0),$EC43,0),0))))))</f>
        <v>0</v>
      </c>
      <c r="DH43" s="135">
        <f ca="1">IF(OR($Z43=0,SSSModel!$C$4="CF"),BJ43,
IF(LEFT($V43,3)="ON_",
     IF(SSSModel!$C$4="RR",SUMPRODUCT(OFFSET($AC43,0,0,1,$CB$2),OFFSET(Profiles!$K$28,($Z43-1)*(Profiles!$I$26+1)+DH$4-SSSModel!$C$3+1,0,1,$CB$2)),
     IF(SSSModel!$C$4="ECC",$EA43*$EB43*SUMPRODUCT(OFFSET($AC43,0,MAX(0,DH$4-$DZ43-$CA$4+1),1,MIN($DZ43,DH$4-$CA$4+1)),OFFSET(Escalation!$K$24,($Y43-1)*(Escalation!$I$22+1)+DH$4-SSSModel!$C$3+1,MAX(0,DH$4-$DZ43-$CA$4+1),1,MIN($DZ43,DH$4-$CA$4+1))),
     IF(SSSModel!$C$4="PV",BJ43*$EA43*(1+SSSModel!$C$2),
     IF(SSSModel!$C$4="FCR",$EC43*SUM(OFFSET($AC43,0,MAX(DH$4-$AC$4-$DZ43+1,0),1,MIN($DZ43,DH$4-$AC$4+1))),0)))),
SUM($AC43:$BZ43)*
     IF(SSSModel!$C$4="RR",OFFSET(Profiles!$K$2,$Z43,MAX(Profiles!$C$2,BJ$4-$W43)),
     IF(SSSModel!$C$4="ECC",$EA43*$EB43*IF(MAX(Escalation!$C$2,BJ$4-$W43)&gt;$DZ43-1,0,OFFSET(Escalation!$K$2,$Y43,MAX(Escalation!$C$2,BJ$4-$W43))),
     IF(SSSModel!$C$4="PV",IF(DH$4=$W43,$EA43*(1+SSSModel!$C$2),0),
     IF(SSSModel!$C$4="FCR",IF(AND(DH$4&gt;=$W43,OFFSET(Profiles!$K$2,$Z43,MAX(Profiles!$C$2,BJ$4-$W43))&gt;0),$EC43,0),0))))))</f>
        <v>0</v>
      </c>
      <c r="DI43" s="135">
        <f ca="1">IF(OR($Z43=0,SSSModel!$C$4="CF"),BK43,
IF(LEFT($V43,3)="ON_",
     IF(SSSModel!$C$4="RR",SUMPRODUCT(OFFSET($AC43,0,0,1,$CB$2),OFFSET(Profiles!$K$28,($Z43-1)*(Profiles!$I$26+1)+DI$4-SSSModel!$C$3+1,0,1,$CB$2)),
     IF(SSSModel!$C$4="ECC",$EA43*$EB43*SUMPRODUCT(OFFSET($AC43,0,MAX(0,DI$4-$DZ43-$CA$4+1),1,MIN($DZ43,DI$4-$CA$4+1)),OFFSET(Escalation!$K$24,($Y43-1)*(Escalation!$I$22+1)+DI$4-SSSModel!$C$3+1,MAX(0,DI$4-$DZ43-$CA$4+1),1,MIN($DZ43,DI$4-$CA$4+1))),
     IF(SSSModel!$C$4="PV",BK43*$EA43*(1+SSSModel!$C$2),
     IF(SSSModel!$C$4="FCR",$EC43*SUM(OFFSET($AC43,0,MAX(DI$4-$AC$4-$DZ43+1,0),1,MIN($DZ43,DI$4-$AC$4+1))),0)))),
SUM($AC43:$BZ43)*
     IF(SSSModel!$C$4="RR",OFFSET(Profiles!$K$2,$Z43,MAX(Profiles!$C$2,BK$4-$W43)),
     IF(SSSModel!$C$4="ECC",$EA43*$EB43*IF(MAX(Escalation!$C$2,BK$4-$W43)&gt;$DZ43-1,0,OFFSET(Escalation!$K$2,$Y43,MAX(Escalation!$C$2,BK$4-$W43))),
     IF(SSSModel!$C$4="PV",IF(DI$4=$W43,$EA43*(1+SSSModel!$C$2),0),
     IF(SSSModel!$C$4="FCR",IF(AND(DI$4&gt;=$W43,OFFSET(Profiles!$K$2,$Z43,MAX(Profiles!$C$2,BK$4-$W43))&gt;0),$EC43,0),0))))))</f>
        <v>0</v>
      </c>
      <c r="DJ43" s="135">
        <f ca="1">IF(OR($Z43=0,SSSModel!$C$4="CF"),BL43,
IF(LEFT($V43,3)="ON_",
     IF(SSSModel!$C$4="RR",SUMPRODUCT(OFFSET($AC43,0,0,1,$CB$2),OFFSET(Profiles!$K$28,($Z43-1)*(Profiles!$I$26+1)+DJ$4-SSSModel!$C$3+1,0,1,$CB$2)),
     IF(SSSModel!$C$4="ECC",$EA43*$EB43*SUMPRODUCT(OFFSET($AC43,0,MAX(0,DJ$4-$DZ43-$CA$4+1),1,MIN($DZ43,DJ$4-$CA$4+1)),OFFSET(Escalation!$K$24,($Y43-1)*(Escalation!$I$22+1)+DJ$4-SSSModel!$C$3+1,MAX(0,DJ$4-$DZ43-$CA$4+1),1,MIN($DZ43,DJ$4-$CA$4+1))),
     IF(SSSModel!$C$4="PV",BL43*$EA43*(1+SSSModel!$C$2),
     IF(SSSModel!$C$4="FCR",$EC43*SUM(OFFSET($AC43,0,MAX(DJ$4-$AC$4-$DZ43+1,0),1,MIN($DZ43,DJ$4-$AC$4+1))),0)))),
SUM($AC43:$BZ43)*
     IF(SSSModel!$C$4="RR",OFFSET(Profiles!$K$2,$Z43,MAX(Profiles!$C$2,BL$4-$W43)),
     IF(SSSModel!$C$4="ECC",$EA43*$EB43*IF(MAX(Escalation!$C$2,BL$4-$W43)&gt;$DZ43-1,0,OFFSET(Escalation!$K$2,$Y43,MAX(Escalation!$C$2,BL$4-$W43))),
     IF(SSSModel!$C$4="PV",IF(DJ$4=$W43,$EA43*(1+SSSModel!$C$2),0),
     IF(SSSModel!$C$4="FCR",IF(AND(DJ$4&gt;=$W43,OFFSET(Profiles!$K$2,$Z43,MAX(Profiles!$C$2,BL$4-$W43))&gt;0),$EC43,0),0))))))</f>
        <v>0</v>
      </c>
      <c r="DK43" s="135">
        <f ca="1">IF(OR($Z43=0,SSSModel!$C$4="CF"),BM43,
IF(LEFT($V43,3)="ON_",
     IF(SSSModel!$C$4="RR",SUMPRODUCT(OFFSET($AC43,0,0,1,$CB$2),OFFSET(Profiles!$K$28,($Z43-1)*(Profiles!$I$26+1)+DK$4-SSSModel!$C$3+1,0,1,$CB$2)),
     IF(SSSModel!$C$4="ECC",$EA43*$EB43*SUMPRODUCT(OFFSET($AC43,0,MAX(0,DK$4-$DZ43-$CA$4+1),1,MIN($DZ43,DK$4-$CA$4+1)),OFFSET(Escalation!$K$24,($Y43-1)*(Escalation!$I$22+1)+DK$4-SSSModel!$C$3+1,MAX(0,DK$4-$DZ43-$CA$4+1),1,MIN($DZ43,DK$4-$CA$4+1))),
     IF(SSSModel!$C$4="PV",BM43*$EA43*(1+SSSModel!$C$2),
     IF(SSSModel!$C$4="FCR",$EC43*SUM(OFFSET($AC43,0,MAX(DK$4-$AC$4-$DZ43+1,0),1,MIN($DZ43,DK$4-$AC$4+1))),0)))),
SUM($AC43:$BZ43)*
     IF(SSSModel!$C$4="RR",OFFSET(Profiles!$K$2,$Z43,MAX(Profiles!$C$2,BM$4-$W43)),
     IF(SSSModel!$C$4="ECC",$EA43*$EB43*IF(MAX(Escalation!$C$2,BM$4-$W43)&gt;$DZ43-1,0,OFFSET(Escalation!$K$2,$Y43,MAX(Escalation!$C$2,BM$4-$W43))),
     IF(SSSModel!$C$4="PV",IF(DK$4=$W43,$EA43*(1+SSSModel!$C$2),0),
     IF(SSSModel!$C$4="FCR",IF(AND(DK$4&gt;=$W43,OFFSET(Profiles!$K$2,$Z43,MAX(Profiles!$C$2,BM$4-$W43))&gt;0),$EC43,0),0))))))</f>
        <v>0</v>
      </c>
      <c r="DL43" s="135">
        <f ca="1">IF(OR($Z43=0,SSSModel!$C$4="CF"),BN43,
IF(LEFT($V43,3)="ON_",
     IF(SSSModel!$C$4="RR",SUMPRODUCT(OFFSET($AC43,0,0,1,$CB$2),OFFSET(Profiles!$K$28,($Z43-1)*(Profiles!$I$26+1)+DL$4-SSSModel!$C$3+1,0,1,$CB$2)),
     IF(SSSModel!$C$4="ECC",$EA43*$EB43*SUMPRODUCT(OFFSET($AC43,0,MAX(0,DL$4-$DZ43-$CA$4+1),1,MIN($DZ43,DL$4-$CA$4+1)),OFFSET(Escalation!$K$24,($Y43-1)*(Escalation!$I$22+1)+DL$4-SSSModel!$C$3+1,MAX(0,DL$4-$DZ43-$CA$4+1),1,MIN($DZ43,DL$4-$CA$4+1))),
     IF(SSSModel!$C$4="PV",BN43*$EA43*(1+SSSModel!$C$2),
     IF(SSSModel!$C$4="FCR",$EC43*SUM(OFFSET($AC43,0,MAX(DL$4-$AC$4-$DZ43+1,0),1,MIN($DZ43,DL$4-$AC$4+1))),0)))),
SUM($AC43:$BZ43)*
     IF(SSSModel!$C$4="RR",OFFSET(Profiles!$K$2,$Z43,MAX(Profiles!$C$2,BN$4-$W43)),
     IF(SSSModel!$C$4="ECC",$EA43*$EB43*IF(MAX(Escalation!$C$2,BN$4-$W43)&gt;$DZ43-1,0,OFFSET(Escalation!$K$2,$Y43,MAX(Escalation!$C$2,BN$4-$W43))),
     IF(SSSModel!$C$4="PV",IF(DL$4=$W43,$EA43*(1+SSSModel!$C$2),0),
     IF(SSSModel!$C$4="FCR",IF(AND(DL$4&gt;=$W43,OFFSET(Profiles!$K$2,$Z43,MAX(Profiles!$C$2,BN$4-$W43))&gt;0),$EC43,0),0))))))</f>
        <v>0</v>
      </c>
      <c r="DM43" s="135">
        <f ca="1">IF(OR($Z43=0,SSSModel!$C$4="CF"),BO43,
IF(LEFT($V43,3)="ON_",
     IF(SSSModel!$C$4="RR",SUMPRODUCT(OFFSET($AC43,0,0,1,$CB$2),OFFSET(Profiles!$K$28,($Z43-1)*(Profiles!$I$26+1)+DM$4-SSSModel!$C$3+1,0,1,$CB$2)),
     IF(SSSModel!$C$4="ECC",$EA43*$EB43*SUMPRODUCT(OFFSET($AC43,0,MAX(0,DM$4-$DZ43-$CA$4+1),1,MIN($DZ43,DM$4-$CA$4+1)),OFFSET(Escalation!$K$24,($Y43-1)*(Escalation!$I$22+1)+DM$4-SSSModel!$C$3+1,MAX(0,DM$4-$DZ43-$CA$4+1),1,MIN($DZ43,DM$4-$CA$4+1))),
     IF(SSSModel!$C$4="PV",BO43*$EA43*(1+SSSModel!$C$2),
     IF(SSSModel!$C$4="FCR",$EC43*SUM(OFFSET($AC43,0,MAX(DM$4-$AC$4-$DZ43+1,0),1,MIN($DZ43,DM$4-$AC$4+1))),0)))),
SUM($AC43:$BZ43)*
     IF(SSSModel!$C$4="RR",OFFSET(Profiles!$K$2,$Z43,MAX(Profiles!$C$2,BO$4-$W43)),
     IF(SSSModel!$C$4="ECC",$EA43*$EB43*IF(MAX(Escalation!$C$2,BO$4-$W43)&gt;$DZ43-1,0,OFFSET(Escalation!$K$2,$Y43,MAX(Escalation!$C$2,BO$4-$W43))),
     IF(SSSModel!$C$4="PV",IF(DM$4=$W43,$EA43*(1+SSSModel!$C$2),0),
     IF(SSSModel!$C$4="FCR",IF(AND(DM$4&gt;=$W43,OFFSET(Profiles!$K$2,$Z43,MAX(Profiles!$C$2,BO$4-$W43))&gt;0),$EC43,0),0))))))</f>
        <v>0</v>
      </c>
      <c r="DN43" s="135">
        <f ca="1">IF(OR($Z43=0,SSSModel!$C$4="CF"),BP43,
IF(LEFT($V43,3)="ON_",
     IF(SSSModel!$C$4="RR",SUMPRODUCT(OFFSET($AC43,0,0,1,$CB$2),OFFSET(Profiles!$K$28,($Z43-1)*(Profiles!$I$26+1)+DN$4-SSSModel!$C$3+1,0,1,$CB$2)),
     IF(SSSModel!$C$4="ECC",$EA43*$EB43*SUMPRODUCT(OFFSET($AC43,0,MAX(0,DN$4-$DZ43-$CA$4+1),1,MIN($DZ43,DN$4-$CA$4+1)),OFFSET(Escalation!$K$24,($Y43-1)*(Escalation!$I$22+1)+DN$4-SSSModel!$C$3+1,MAX(0,DN$4-$DZ43-$CA$4+1),1,MIN($DZ43,DN$4-$CA$4+1))),
     IF(SSSModel!$C$4="PV",BP43*$EA43*(1+SSSModel!$C$2),
     IF(SSSModel!$C$4="FCR",$EC43*SUM(OFFSET($AC43,0,MAX(DN$4-$AC$4-$DZ43+1,0),1,MIN($DZ43,DN$4-$AC$4+1))),0)))),
SUM($AC43:$BZ43)*
     IF(SSSModel!$C$4="RR",OFFSET(Profiles!$K$2,$Z43,MAX(Profiles!$C$2,BP$4-$W43)),
     IF(SSSModel!$C$4="ECC",$EA43*$EB43*IF(MAX(Escalation!$C$2,BP$4-$W43)&gt;$DZ43-1,0,OFFSET(Escalation!$K$2,$Y43,MAX(Escalation!$C$2,BP$4-$W43))),
     IF(SSSModel!$C$4="PV",IF(DN$4=$W43,$EA43*(1+SSSModel!$C$2),0),
     IF(SSSModel!$C$4="FCR",IF(AND(DN$4&gt;=$W43,OFFSET(Profiles!$K$2,$Z43,MAX(Profiles!$C$2,BP$4-$W43))&gt;0),$EC43,0),0))))))</f>
        <v>0</v>
      </c>
      <c r="DO43" s="135">
        <f ca="1">IF(OR($Z43=0,SSSModel!$C$4="CF"),BQ43,
IF(LEFT($V43,3)="ON_",
     IF(SSSModel!$C$4="RR",SUMPRODUCT(OFFSET($AC43,0,0,1,$CB$2),OFFSET(Profiles!$K$28,($Z43-1)*(Profiles!$I$26+1)+DO$4-SSSModel!$C$3+1,0,1,$CB$2)),
     IF(SSSModel!$C$4="ECC",$EA43*$EB43*SUMPRODUCT(OFFSET($AC43,0,MAX(0,DO$4-$DZ43-$CA$4+1),1,MIN($DZ43,DO$4-$CA$4+1)),OFFSET(Escalation!$K$24,($Y43-1)*(Escalation!$I$22+1)+DO$4-SSSModel!$C$3+1,MAX(0,DO$4-$DZ43-$CA$4+1),1,MIN($DZ43,DO$4-$CA$4+1))),
     IF(SSSModel!$C$4="PV",BQ43*$EA43*(1+SSSModel!$C$2),
     IF(SSSModel!$C$4="FCR",$EC43*SUM(OFFSET($AC43,0,MAX(DO$4-$AC$4-$DZ43+1,0),1,MIN($DZ43,DO$4-$AC$4+1))),0)))),
SUM($AC43:$BZ43)*
     IF(SSSModel!$C$4="RR",OFFSET(Profiles!$K$2,$Z43,MAX(Profiles!$C$2,BQ$4-$W43)),
     IF(SSSModel!$C$4="ECC",$EA43*$EB43*IF(MAX(Escalation!$C$2,BQ$4-$W43)&gt;$DZ43-1,0,OFFSET(Escalation!$K$2,$Y43,MAX(Escalation!$C$2,BQ$4-$W43))),
     IF(SSSModel!$C$4="PV",IF(DO$4=$W43,$EA43*(1+SSSModel!$C$2),0),
     IF(SSSModel!$C$4="FCR",IF(AND(DO$4&gt;=$W43,OFFSET(Profiles!$K$2,$Z43,MAX(Profiles!$C$2,BQ$4-$W43))&gt;0),$EC43,0),0))))))</f>
        <v>0</v>
      </c>
      <c r="DP43" s="135">
        <f ca="1">IF(OR($Z43=0,SSSModel!$C$4="CF"),BR43,
IF(LEFT($V43,3)="ON_",
     IF(SSSModel!$C$4="RR",SUMPRODUCT(OFFSET($AC43,0,0,1,$CB$2),OFFSET(Profiles!$K$28,($Z43-1)*(Profiles!$I$26+1)+DP$4-SSSModel!$C$3+1,0,1,$CB$2)),
     IF(SSSModel!$C$4="ECC",$EA43*$EB43*SUMPRODUCT(OFFSET($AC43,0,MAX(0,DP$4-$DZ43-$CA$4+1),1,MIN($DZ43,DP$4-$CA$4+1)),OFFSET(Escalation!$K$24,($Y43-1)*(Escalation!$I$22+1)+DP$4-SSSModel!$C$3+1,MAX(0,DP$4-$DZ43-$CA$4+1),1,MIN($DZ43,DP$4-$CA$4+1))),
     IF(SSSModel!$C$4="PV",BR43*$EA43*(1+SSSModel!$C$2),
     IF(SSSModel!$C$4="FCR",$EC43*SUM(OFFSET($AC43,0,MAX(DP$4-$AC$4-$DZ43+1,0),1,MIN($DZ43,DP$4-$AC$4+1))),0)))),
SUM($AC43:$BZ43)*
     IF(SSSModel!$C$4="RR",OFFSET(Profiles!$K$2,$Z43,MAX(Profiles!$C$2,BR$4-$W43)),
     IF(SSSModel!$C$4="ECC",$EA43*$EB43*IF(MAX(Escalation!$C$2,BR$4-$W43)&gt;$DZ43-1,0,OFFSET(Escalation!$K$2,$Y43,MAX(Escalation!$C$2,BR$4-$W43))),
     IF(SSSModel!$C$4="PV",IF(DP$4=$W43,$EA43*(1+SSSModel!$C$2),0),
     IF(SSSModel!$C$4="FCR",IF(AND(DP$4&gt;=$W43,OFFSET(Profiles!$K$2,$Z43,MAX(Profiles!$C$2,BR$4-$W43))&gt;0),$EC43,0),0))))))</f>
        <v>0</v>
      </c>
      <c r="DQ43" s="135">
        <f ca="1">IF(OR($Z43=0,SSSModel!$C$4="CF"),BS43,
IF(LEFT($V43,3)="ON_",
     IF(SSSModel!$C$4="RR",SUMPRODUCT(OFFSET($AC43,0,0,1,$CB$2),OFFSET(Profiles!$K$28,($Z43-1)*(Profiles!$I$26+1)+DQ$4-SSSModel!$C$3+1,0,1,$CB$2)),
     IF(SSSModel!$C$4="ECC",$EA43*$EB43*SUMPRODUCT(OFFSET($AC43,0,MAX(0,DQ$4-$DZ43-$CA$4+1),1,MIN($DZ43,DQ$4-$CA$4+1)),OFFSET(Escalation!$K$24,($Y43-1)*(Escalation!$I$22+1)+DQ$4-SSSModel!$C$3+1,MAX(0,DQ$4-$DZ43-$CA$4+1),1,MIN($DZ43,DQ$4-$CA$4+1))),
     IF(SSSModel!$C$4="PV",BS43*$EA43*(1+SSSModel!$C$2),
     IF(SSSModel!$C$4="FCR",$EC43*SUM(OFFSET($AC43,0,MAX(DQ$4-$AC$4-$DZ43+1,0),1,MIN($DZ43,DQ$4-$AC$4+1))),0)))),
SUM($AC43:$BZ43)*
     IF(SSSModel!$C$4="RR",OFFSET(Profiles!$K$2,$Z43,MAX(Profiles!$C$2,BS$4-$W43)),
     IF(SSSModel!$C$4="ECC",$EA43*$EB43*IF(MAX(Escalation!$C$2,BS$4-$W43)&gt;$DZ43-1,0,OFFSET(Escalation!$K$2,$Y43,MAX(Escalation!$C$2,BS$4-$W43))),
     IF(SSSModel!$C$4="PV",IF(DQ$4=$W43,$EA43*(1+SSSModel!$C$2),0),
     IF(SSSModel!$C$4="FCR",IF(AND(DQ$4&gt;=$W43,OFFSET(Profiles!$K$2,$Z43,MAX(Profiles!$C$2,BS$4-$W43))&gt;0),$EC43,0),0))))))</f>
        <v>0</v>
      </c>
      <c r="DR43" s="135">
        <f ca="1">IF(OR($Z43=0,SSSModel!$C$4="CF"),BT43,
IF(LEFT($V43,3)="ON_",
     IF(SSSModel!$C$4="RR",SUMPRODUCT(OFFSET($AC43,0,0,1,$CB$2),OFFSET(Profiles!$K$28,($Z43-1)*(Profiles!$I$26+1)+DR$4-SSSModel!$C$3+1,0,1,$CB$2)),
     IF(SSSModel!$C$4="ECC",$EA43*$EB43*SUMPRODUCT(OFFSET($AC43,0,MAX(0,DR$4-$DZ43-$CA$4+1),1,MIN($DZ43,DR$4-$CA$4+1)),OFFSET(Escalation!$K$24,($Y43-1)*(Escalation!$I$22+1)+DR$4-SSSModel!$C$3+1,MAX(0,DR$4-$DZ43-$CA$4+1),1,MIN($DZ43,DR$4-$CA$4+1))),
     IF(SSSModel!$C$4="PV",BT43*$EA43*(1+SSSModel!$C$2),
     IF(SSSModel!$C$4="FCR",$EC43*SUM(OFFSET($AC43,0,MAX(DR$4-$AC$4-$DZ43+1,0),1,MIN($DZ43,DR$4-$AC$4+1))),0)))),
SUM($AC43:$BZ43)*
     IF(SSSModel!$C$4="RR",OFFSET(Profiles!$K$2,$Z43,MAX(Profiles!$C$2,BT$4-$W43)),
     IF(SSSModel!$C$4="ECC",$EA43*$EB43*IF(MAX(Escalation!$C$2,BT$4-$W43)&gt;$DZ43-1,0,OFFSET(Escalation!$K$2,$Y43,MAX(Escalation!$C$2,BT$4-$W43))),
     IF(SSSModel!$C$4="PV",IF(DR$4=$W43,$EA43*(1+SSSModel!$C$2),0),
     IF(SSSModel!$C$4="FCR",IF(AND(DR$4&gt;=$W43,OFFSET(Profiles!$K$2,$Z43,MAX(Profiles!$C$2,BT$4-$W43))&gt;0),$EC43,0),0))))))</f>
        <v>0</v>
      </c>
      <c r="DS43" s="135">
        <f ca="1">IF(OR($Z43=0,SSSModel!$C$4="CF"),BU43,
IF(LEFT($V43,3)="ON_",
     IF(SSSModel!$C$4="RR",SUMPRODUCT(OFFSET($AC43,0,0,1,$CB$2),OFFSET(Profiles!$K$28,($Z43-1)*(Profiles!$I$26+1)+DS$4-SSSModel!$C$3+1,0,1,$CB$2)),
     IF(SSSModel!$C$4="ECC",$EA43*$EB43*SUMPRODUCT(OFFSET($AC43,0,MAX(0,DS$4-$DZ43-$CA$4+1),1,MIN($DZ43,DS$4-$CA$4+1)),OFFSET(Escalation!$K$24,($Y43-1)*(Escalation!$I$22+1)+DS$4-SSSModel!$C$3+1,MAX(0,DS$4-$DZ43-$CA$4+1),1,MIN($DZ43,DS$4-$CA$4+1))),
     IF(SSSModel!$C$4="PV",BU43*$EA43*(1+SSSModel!$C$2),
     IF(SSSModel!$C$4="FCR",$EC43*SUM(OFFSET($AC43,0,MAX(DS$4-$AC$4-$DZ43+1,0),1,MIN($DZ43,DS$4-$AC$4+1))),0)))),
SUM($AC43:$BZ43)*
     IF(SSSModel!$C$4="RR",OFFSET(Profiles!$K$2,$Z43,MAX(Profiles!$C$2,BU$4-$W43)),
     IF(SSSModel!$C$4="ECC",$EA43*$EB43*IF(MAX(Escalation!$C$2,BU$4-$W43)&gt;$DZ43-1,0,OFFSET(Escalation!$K$2,$Y43,MAX(Escalation!$C$2,BU$4-$W43))),
     IF(SSSModel!$C$4="PV",IF(DS$4=$W43,$EA43*(1+SSSModel!$C$2),0),
     IF(SSSModel!$C$4="FCR",IF(AND(DS$4&gt;=$W43,OFFSET(Profiles!$K$2,$Z43,MAX(Profiles!$C$2,BU$4-$W43))&gt;0),$EC43,0),0))))))</f>
        <v>0</v>
      </c>
      <c r="DT43" s="135">
        <f ca="1">IF(OR($Z43=0,SSSModel!$C$4="CF"),BV43,
IF(LEFT($V43,3)="ON_",
     IF(SSSModel!$C$4="RR",SUMPRODUCT(OFFSET($AC43,0,0,1,$CB$2),OFFSET(Profiles!$K$28,($Z43-1)*(Profiles!$I$26+1)+DT$4-SSSModel!$C$3+1,0,1,$CB$2)),
     IF(SSSModel!$C$4="ECC",$EA43*$EB43*SUMPRODUCT(OFFSET($AC43,0,MAX(0,DT$4-$DZ43-$CA$4+1),1,MIN($DZ43,DT$4-$CA$4+1)),OFFSET(Escalation!$K$24,($Y43-1)*(Escalation!$I$22+1)+DT$4-SSSModel!$C$3+1,MAX(0,DT$4-$DZ43-$CA$4+1),1,MIN($DZ43,DT$4-$CA$4+1))),
     IF(SSSModel!$C$4="PV",BV43*$EA43*(1+SSSModel!$C$2),
     IF(SSSModel!$C$4="FCR",$EC43*SUM(OFFSET($AC43,0,MAX(DT$4-$AC$4-$DZ43+1,0),1,MIN($DZ43,DT$4-$AC$4+1))),0)))),
SUM($AC43:$BZ43)*
     IF(SSSModel!$C$4="RR",OFFSET(Profiles!$K$2,$Z43,MAX(Profiles!$C$2,BV$4-$W43)),
     IF(SSSModel!$C$4="ECC",$EA43*$EB43*IF(MAX(Escalation!$C$2,BV$4-$W43)&gt;$DZ43-1,0,OFFSET(Escalation!$K$2,$Y43,MAX(Escalation!$C$2,BV$4-$W43))),
     IF(SSSModel!$C$4="PV",IF(DT$4=$W43,$EA43*(1+SSSModel!$C$2),0),
     IF(SSSModel!$C$4="FCR",IF(AND(DT$4&gt;=$W43,OFFSET(Profiles!$K$2,$Z43,MAX(Profiles!$C$2,BV$4-$W43))&gt;0),$EC43,0),0))))))</f>
        <v>0</v>
      </c>
      <c r="DU43" s="135">
        <f ca="1">IF(OR($Z43=0,SSSModel!$C$4="CF"),BW43,
IF(LEFT($V43,3)="ON_",
     IF(SSSModel!$C$4="RR",SUMPRODUCT(OFFSET($AC43,0,0,1,$CB$2),OFFSET(Profiles!$K$28,($Z43-1)*(Profiles!$I$26+1)+DU$4-SSSModel!$C$3+1,0,1,$CB$2)),
     IF(SSSModel!$C$4="ECC",$EA43*$EB43*SUMPRODUCT(OFFSET($AC43,0,MAX(0,DU$4-$DZ43-$CA$4+1),1,MIN($DZ43,DU$4-$CA$4+1)),OFFSET(Escalation!$K$24,($Y43-1)*(Escalation!$I$22+1)+DU$4-SSSModel!$C$3+1,MAX(0,DU$4-$DZ43-$CA$4+1),1,MIN($DZ43,DU$4-$CA$4+1))),
     IF(SSSModel!$C$4="PV",BW43*$EA43*(1+SSSModel!$C$2),
     IF(SSSModel!$C$4="FCR",$EC43*SUM(OFFSET($AC43,0,MAX(DU$4-$AC$4-$DZ43+1,0),1,MIN($DZ43,DU$4-$AC$4+1))),0)))),
SUM($AC43:$BZ43)*
     IF(SSSModel!$C$4="RR",OFFSET(Profiles!$K$2,$Z43,MAX(Profiles!$C$2,BW$4-$W43)),
     IF(SSSModel!$C$4="ECC",$EA43*$EB43*IF(MAX(Escalation!$C$2,BW$4-$W43)&gt;$DZ43-1,0,OFFSET(Escalation!$K$2,$Y43,MAX(Escalation!$C$2,BW$4-$W43))),
     IF(SSSModel!$C$4="PV",IF(DU$4=$W43,$EA43*(1+SSSModel!$C$2),0),
     IF(SSSModel!$C$4="FCR",IF(AND(DU$4&gt;=$W43,OFFSET(Profiles!$K$2,$Z43,MAX(Profiles!$C$2,BW$4-$W43))&gt;0),$EC43,0),0))))))</f>
        <v>0</v>
      </c>
      <c r="DV43" s="136">
        <f ca="1">IF(OR($Z43=0,SSSModel!$C$4="CF"),BX43,
IF(LEFT($V43,3)="ON_",
     IF(SSSModel!$C$4="RR",SUMPRODUCT(OFFSET($AC43,0,0,1,$CB$2),OFFSET(Profiles!$K$28,($Z43-1)*(Profiles!$I$26+1)+DV$4-SSSModel!$C$3+1,0,1,$CB$2)),
     IF(SSSModel!$C$4="ECC",$EA43*$EB43*SUMPRODUCT(OFFSET($AC43,0,MAX(0,DV$4-$DZ43-$CA$4+1),1,MIN($DZ43,DV$4-$CA$4+1)),OFFSET(Escalation!$K$24,($Y43-1)*(Escalation!$I$22+1)+DV$4-SSSModel!$C$3+1,MAX(0,DV$4-$DZ43-$CA$4+1),1,MIN($DZ43,DV$4-$CA$4+1))),
     IF(SSSModel!$C$4="PV",BX43*$EA43*(1+SSSModel!$C$2),
     IF(SSSModel!$C$4="FCR",$EC43*SUM(OFFSET($AC43,0,MAX(DV$4-$AC$4-$DZ43+1,0),1,MIN($DZ43,DV$4-$AC$4+1))),0)))),
SUM($AC43:$BZ43)*
     IF(SSSModel!$C$4="RR",OFFSET(Profiles!$K$2,$Z43,MAX(Profiles!$C$2,BX$4-$W43)),
     IF(SSSModel!$C$4="ECC",$EA43*$EB43*IF(MAX(Escalation!$C$2,BX$4-$W43)&gt;$DZ43-1,0,OFFSET(Escalation!$K$2,$Y43,MAX(Escalation!$C$2,BX$4-$W43))),
     IF(SSSModel!$C$4="PV",IF(DV$4=$W43,$EA43*(1+SSSModel!$C$2),0),
     IF(SSSModel!$C$4="FCR",IF(AND(DV$4&gt;=$W43,OFFSET(Profiles!$K$2,$Z43,MAX(Profiles!$C$2,BX$4-$W43))&gt;0),$EC43,0),0))))))</f>
        <v>0</v>
      </c>
      <c r="DW43" s="136">
        <f ca="1">IF(OR($Z43=0,SSSModel!$C$4="CF"),BY43,
IF(LEFT($V43,3)="ON_",
     IF(SSSModel!$C$4="RR",SUMPRODUCT(OFFSET($AC43,0,0,1,$CB$2),OFFSET(Profiles!$K$28,($Z43-1)*(Profiles!$I$26+1)+DW$4-SSSModel!$C$3+1,0,1,$CB$2)),
     IF(SSSModel!$C$4="ECC",$EA43*$EB43*SUMPRODUCT(OFFSET($AC43,0,MAX(0,DW$4-$DZ43-$CA$4+1),1,MIN($DZ43,DW$4-$CA$4+1)),OFFSET(Escalation!$K$24,($Y43-1)*(Escalation!$I$22+1)+DW$4-SSSModel!$C$3+1,MAX(0,DW$4-$DZ43-$CA$4+1),1,MIN($DZ43,DW$4-$CA$4+1))),
     IF(SSSModel!$C$4="PV",BY43*$EA43*(1+SSSModel!$C$2),
     IF(SSSModel!$C$4="FCR",$EC43*SUM(OFFSET($AC43,0,MAX(DW$4-$AC$4-$DZ43+1,0),1,MIN($DZ43,DW$4-$AC$4+1))),0)))),
SUM($AC43:$BZ43)*
     IF(SSSModel!$C$4="RR",OFFSET(Profiles!$K$2,$Z43,MAX(Profiles!$C$2,BY$4-$W43)),
     IF(SSSModel!$C$4="ECC",$EA43*$EB43*IF(MAX(Escalation!$C$2,BY$4-$W43)&gt;$DZ43-1,0,OFFSET(Escalation!$K$2,$Y43,MAX(Escalation!$C$2,BY$4-$W43))),
     IF(SSSModel!$C$4="PV",IF(DW$4=$W43,$EA43*(1+SSSModel!$C$2),0),
     IF(SSSModel!$C$4="FCR",IF(AND(DW$4&gt;=$W43,OFFSET(Profiles!$K$2,$Z43,MAX(Profiles!$C$2,BY$4-$W43))&gt;0),$EC43,0),0))))))</f>
        <v>0</v>
      </c>
      <c r="DX43" s="136">
        <f ca="1">IF(OR($Z43=0,SSSModel!$C$4="CF"),BZ43,
IF(LEFT($V43,3)="ON_",
     IF(SSSModel!$C$4="RR",SUMPRODUCT(OFFSET($AC43,0,0,1,$CB$2),OFFSET(Profiles!$K$28,($Z43-1)*(Profiles!$I$26+1)+DX$4-SSSModel!$C$3+1,0,1,$CB$2)),
     IF(SSSModel!$C$4="ECC",$EA43*$EB43*SUMPRODUCT(OFFSET($AC43,0,MAX(0,DX$4-$DZ43-$CA$4+1),1,MIN($DZ43,DX$4-$CA$4+1)),OFFSET(Escalation!$K$24,($Y43-1)*(Escalation!$I$22+1)+DX$4-SSSModel!$C$3+1,MAX(0,DX$4-$DZ43-$CA$4+1),1,MIN($DZ43,DX$4-$CA$4+1))),
     IF(SSSModel!$C$4="PV",BZ43*$EA43*(1+SSSModel!$C$2),
     IF(SSSModel!$C$4="FCR",$EC43*SUM(OFFSET($AC43,0,MAX(DX$4-$AC$4-$DZ43+1,0),1,MIN($DZ43,DX$4-$AC$4+1))),0)))),
SUM($AC43:$BZ43)*
     IF(SSSModel!$C$4="RR",OFFSET(Profiles!$K$2,$Z43,MAX(Profiles!$C$2,BZ$4-$W43)),
     IF(SSSModel!$C$4="ECC",$EA43*$EB43*IF(MAX(Escalation!$C$2,BZ$4-$W43)&gt;$DZ43-1,0,OFFSET(Escalation!$K$2,$Y43,MAX(Escalation!$C$2,BZ$4-$W43))),
     IF(SSSModel!$C$4="PV",IF(DX$4=$W43,$EA43*(1+SSSModel!$C$2),0),
     IF(SSSModel!$C$4="FCR",IF(AND(DX$4&gt;=$W43,OFFSET(Profiles!$K$2,$Z43,MAX(Profiles!$C$2,BZ$4-$W43))&gt;0),$EC43,0),0))))))</f>
        <v>0</v>
      </c>
      <c r="DY43" s="82">
        <f ca="1">IF($Y43=0,0,OFFSET(Escalation!$B$2,$Y43,0))</f>
        <v>0</v>
      </c>
      <c r="DZ43" s="80">
        <f ca="1">IF($Z43=0,0,COUNTIF(OFFSET(Profiles!$K$2,$Z43,0,1,50),"&gt;0"))</f>
        <v>0</v>
      </c>
      <c r="EA43" s="137">
        <f ca="1">IF($Z43=0,0,SUMPRODUCT(Profiles!$C$20:$BH$20,OFFSET(Profiles!$C$2,$Z43,0,1,Profiles!$B$1)))</f>
        <v>0</v>
      </c>
      <c r="EB43" s="24">
        <f ca="1">IF($Z43=0,0,((1-(1+DY43)/(1+SSSModel!$C$2))/(1-((1+DY43)/(1+SSSModel!$C$2))^DZ43))*(1+SSSModel!$C$2))</f>
        <v>0</v>
      </c>
      <c r="EC43" s="24">
        <f ca="1">IF($Z43=0,0,-PMT(SSSModel!$C$2,DZ43,EA43))</f>
        <v>0</v>
      </c>
    </row>
    <row r="44" spans="3:133" x14ac:dyDescent="0.35">
      <c r="C44" s="18">
        <f t="shared" si="5"/>
        <v>4</v>
      </c>
      <c r="D44" s="18">
        <f t="shared" si="6"/>
        <v>10</v>
      </c>
      <c r="E44" s="18">
        <f t="shared" ca="1" si="7"/>
        <v>0</v>
      </c>
      <c r="G44" s="25" t="str">
        <f ca="1">IF($E44=0,"",OFFSET(Resources!B$26,$E44,0))</f>
        <v/>
      </c>
      <c r="H44" s="25" t="str">
        <f ca="1">IF($E44=0,"",OFFSET(Resources!C$26,$E44,0))</f>
        <v/>
      </c>
      <c r="I44" s="25" t="str">
        <f ca="1">IF($E44=0,"",OFFSET(Resources!$E$26,$E44,0))</f>
        <v/>
      </c>
      <c r="J44" s="16">
        <v>1</v>
      </c>
      <c r="K44" s="16" t="s">
        <v>150</v>
      </c>
      <c r="L44" s="25" t="str">
        <f ca="1">OFFSET(Resources!$CG$24,0,$C44-1)</f>
        <v>On-Going Capital #1</v>
      </c>
      <c r="M44" s="25" t="str">
        <f ca="1">OFFSET(Resources!$CG$25,0,$C44-1)</f>
        <v>Capital</v>
      </c>
      <c r="N44" s="1">
        <v>1</v>
      </c>
      <c r="O44" s="7">
        <f ca="1">IF($E44=0,0,OFFSET(Resources!$CG$26,$E44,$C44-1))</f>
        <v>0</v>
      </c>
      <c r="P44" s="25" t="str">
        <f ca="1">OFFSET(Resources!$CG$26,0,$C44-1)</f>
        <v>$/Yr</v>
      </c>
      <c r="Q44" s="18">
        <f ca="1">IF($E44=0,0,OFFSET(GenAlts!$W$4,$E44,$D44-1))</f>
        <v>0</v>
      </c>
      <c r="R44" s="1">
        <v>1</v>
      </c>
      <c r="S44" t="str">
        <f ca="1">IF($E44=0,"",OFFSET(Resources!$R$26,$E44,0))</f>
        <v/>
      </c>
      <c r="U44" s="25">
        <f ca="1">IF($E44=0,0,OFFSET(Resources!$AB$26,$E44,($C44-1)*Resources!$CI$20))</f>
        <v>0</v>
      </c>
      <c r="V44" s="122" t="str">
        <f ca="1">IF($E44=0,"","ON_"&amp;OFFSET(Resources!$D$26,$E44,0))</f>
        <v/>
      </c>
      <c r="W44">
        <f t="shared" ca="1" si="9"/>
        <v>0</v>
      </c>
      <c r="X44">
        <f>IF(T44="",0,MATCH(T44,Profiles!$A$3:$A$22,0))</f>
        <v>0</v>
      </c>
      <c r="Y44" s="10">
        <f ca="1">IF(U44=0,0,MATCH(U44,Escalation!$A$3:$A$18,0))</f>
        <v>0</v>
      </c>
      <c r="Z44">
        <f ca="1">IF(V44="",0,MATCH(V44,Profiles!$A$3:$A$22,0))</f>
        <v>0</v>
      </c>
      <c r="AB44" s="8">
        <v>0</v>
      </c>
      <c r="AC44" s="72">
        <f ca="1">IF(OR(AC$4&lt;$Q44,AC$4&gt;$Q44+IF($S44="",1000,$S44)-1),0,IF(MOD(AC$4-$Q44,IF($R44="",1000,$R44))=0,$O44,0))*IF($Y44&gt;0,(1+INDEX(Escalation!$B$3:$B$18,$Y44,0))^(AC$4-SSSModel!$C$5),1)*IF($X44=0,1,OFFSET(Profiles!$K$2,$X44,MAX(Profiles!$C$2,AC$4-$Q44)))*IF($AA44=1,(1+SSSModel!#REF!),1)</f>
        <v>0</v>
      </c>
      <c r="AD44" s="72">
        <f ca="1">IF(OR(AD$4&lt;$Q44,AD$4&gt;$Q44+IF($S44="",1000,$S44)-1),0,IF(MOD(AD$4-$Q44,IF($R44="",1000,$R44))=0,$O44,0))*IF($Y44&gt;0,(1+INDEX(Escalation!$B$3:$B$18,$Y44,0))^(AD$4-SSSModel!$C$5),1)*IF($X44=0,1,OFFSET(Profiles!$K$2,$X44,MAX(Profiles!$C$2,AD$4-$Q44)))*IF($AA44=1,(1+SSSModel!#REF!),1)</f>
        <v>0</v>
      </c>
      <c r="AE44" s="72">
        <f ca="1">IF(OR(AE$4&lt;$Q44,AE$4&gt;$Q44+IF($S44="",1000,$S44)-1),0,IF(MOD(AE$4-$Q44,IF($R44="",1000,$R44))=0,$O44,0))*IF($Y44&gt;0,(1+INDEX(Escalation!$B$3:$B$18,$Y44,0))^(AE$4-SSSModel!$C$5),1)*IF($X44=0,1,OFFSET(Profiles!$K$2,$X44,MAX(Profiles!$C$2,AE$4-$Q44)))*IF($AA44=1,(1+SSSModel!#REF!),1)</f>
        <v>0</v>
      </c>
      <c r="AF44" s="72">
        <f ca="1">IF(OR(AF$4&lt;$Q44,AF$4&gt;$Q44+IF($S44="",1000,$S44)-1),0,IF(MOD(AF$4-$Q44,IF($R44="",1000,$R44))=0,$O44,0))*IF($Y44&gt;0,(1+INDEX(Escalation!$B$3:$B$18,$Y44,0))^(AF$4-SSSModel!$C$5),1)*IF($X44=0,1,OFFSET(Profiles!$K$2,$X44,MAX(Profiles!$C$2,AF$4-$Q44)))*IF($AA44=1,(1+SSSModel!#REF!),1)</f>
        <v>0</v>
      </c>
      <c r="AG44" s="72">
        <f ca="1">IF(OR(AG$4&lt;$Q44,AG$4&gt;$Q44+IF($S44="",1000,$S44)-1),0,IF(MOD(AG$4-$Q44,IF($R44="",1000,$R44))=0,$O44,0))*IF($Y44&gt;0,(1+INDEX(Escalation!$B$3:$B$18,$Y44,0))^(AG$4-SSSModel!$C$5),1)*IF($X44=0,1,OFFSET(Profiles!$K$2,$X44,MAX(Profiles!$C$2,AG$4-$Q44)))*IF($AA44=1,(1+SSSModel!#REF!),1)</f>
        <v>0</v>
      </c>
      <c r="AH44" s="72">
        <f ca="1">IF(OR(AH$4&lt;$Q44,AH$4&gt;$Q44+IF($S44="",1000,$S44)-1),0,IF(MOD(AH$4-$Q44,IF($R44="",1000,$R44))=0,$O44,0))*IF($Y44&gt;0,(1+INDEX(Escalation!$B$3:$B$18,$Y44,0))^(AH$4-SSSModel!$C$5),1)*IF($X44=0,1,OFFSET(Profiles!$K$2,$X44,MAX(Profiles!$C$2,AH$4-$Q44)))*IF($AA44=1,(1+SSSModel!#REF!),1)</f>
        <v>0</v>
      </c>
      <c r="AI44" s="72">
        <f ca="1">IF(OR(AI$4&lt;$Q44,AI$4&gt;$Q44+IF($S44="",1000,$S44)-1),0,IF(MOD(AI$4-$Q44,IF($R44="",1000,$R44))=0,$O44,0))*IF($Y44&gt;0,(1+INDEX(Escalation!$B$3:$B$18,$Y44,0))^(AI$4-SSSModel!$C$5),1)*IF($X44=0,1,OFFSET(Profiles!$K$2,$X44,MAX(Profiles!$C$2,AI$4-$Q44)))*IF($AA44=1,(1+SSSModel!#REF!),1)</f>
        <v>0</v>
      </c>
      <c r="AJ44" s="72">
        <f ca="1">IF(OR(AJ$4&lt;$Q44,AJ$4&gt;$Q44+IF($S44="",1000,$S44)-1),0,IF(MOD(AJ$4-$Q44,IF($R44="",1000,$R44))=0,$O44,0))*IF($Y44&gt;0,(1+INDEX(Escalation!$B$3:$B$18,$Y44,0))^(AJ$4-SSSModel!$C$5),1)*IF($X44=0,1,OFFSET(Profiles!$K$2,$X44,MAX(Profiles!$C$2,AJ$4-$Q44)))*IF($AA44=1,(1+SSSModel!#REF!),1)</f>
        <v>0</v>
      </c>
      <c r="AK44" s="72">
        <f ca="1">IF(OR(AK$4&lt;$Q44,AK$4&gt;$Q44+IF($S44="",1000,$S44)-1),0,IF(MOD(AK$4-$Q44,IF($R44="",1000,$R44))=0,$O44,0))*IF($Y44&gt;0,(1+INDEX(Escalation!$B$3:$B$18,$Y44,0))^(AK$4-SSSModel!$C$5),1)*IF($X44=0,1,OFFSET(Profiles!$K$2,$X44,MAX(Profiles!$C$2,AK$4-$Q44)))*IF($AA44=1,(1+SSSModel!#REF!),1)</f>
        <v>0</v>
      </c>
      <c r="AL44" s="72">
        <f ca="1">IF(OR(AL$4&lt;$Q44,AL$4&gt;$Q44+IF($S44="",1000,$S44)-1),0,IF(MOD(AL$4-$Q44,IF($R44="",1000,$R44))=0,$O44,0))*IF($Y44&gt;0,(1+INDEX(Escalation!$B$3:$B$18,$Y44,0))^(AL$4-SSSModel!$C$5),1)*IF($X44=0,1,OFFSET(Profiles!$K$2,$X44,MAX(Profiles!$C$2,AL$4-$Q44)))*IF($AA44=1,(1+SSSModel!#REF!),1)</f>
        <v>0</v>
      </c>
      <c r="AM44" s="72">
        <f ca="1">IF(OR(AM$4&lt;$Q44,AM$4&gt;$Q44+IF($S44="",1000,$S44)-1),0,IF(MOD(AM$4-$Q44,IF($R44="",1000,$R44))=0,$O44,0))*IF($Y44&gt;0,(1+INDEX(Escalation!$B$3:$B$18,$Y44,0))^(AM$4-SSSModel!$C$5),1)*IF($X44=0,1,OFFSET(Profiles!$K$2,$X44,MAX(Profiles!$C$2,AM$4-$Q44)))*IF($AA44=1,(1+SSSModel!#REF!),1)</f>
        <v>0</v>
      </c>
      <c r="AN44" s="72">
        <f ca="1">IF(OR(AN$4&lt;$Q44,AN$4&gt;$Q44+IF($S44="",1000,$S44)-1),0,IF(MOD(AN$4-$Q44,IF($R44="",1000,$R44))=0,$O44,0))*IF($Y44&gt;0,(1+INDEX(Escalation!$B$3:$B$18,$Y44,0))^(AN$4-SSSModel!$C$5),1)*IF($X44=0,1,OFFSET(Profiles!$K$2,$X44,MAX(Profiles!$C$2,AN$4-$Q44)))*IF($AA44=1,(1+SSSModel!#REF!),1)</f>
        <v>0</v>
      </c>
      <c r="AO44" s="72">
        <f ca="1">IF(OR(AO$4&lt;$Q44,AO$4&gt;$Q44+IF($S44="",1000,$S44)-1),0,IF(MOD(AO$4-$Q44,IF($R44="",1000,$R44))=0,$O44,0))*IF($Y44&gt;0,(1+INDEX(Escalation!$B$3:$B$18,$Y44,0))^(AO$4-SSSModel!$C$5),1)*IF($X44=0,1,OFFSET(Profiles!$K$2,$X44,MAX(Profiles!$C$2,AO$4-$Q44)))*IF($AA44=1,(1+SSSModel!#REF!),1)</f>
        <v>0</v>
      </c>
      <c r="AP44" s="72">
        <f ca="1">IF(OR(AP$4&lt;$Q44,AP$4&gt;$Q44+IF($S44="",1000,$S44)-1),0,IF(MOD(AP$4-$Q44,IF($R44="",1000,$R44))=0,$O44,0))*IF($Y44&gt;0,(1+INDEX(Escalation!$B$3:$B$18,$Y44,0))^(AP$4-SSSModel!$C$5),1)*IF($X44=0,1,OFFSET(Profiles!$K$2,$X44,MAX(Profiles!$C$2,AP$4-$Q44)))*IF($AA44=1,(1+SSSModel!#REF!),1)</f>
        <v>0</v>
      </c>
      <c r="AQ44" s="72">
        <f ca="1">IF(OR(AQ$4&lt;$Q44,AQ$4&gt;$Q44+IF($S44="",1000,$S44)-1),0,IF(MOD(AQ$4-$Q44,IF($R44="",1000,$R44))=0,$O44,0))*IF($Y44&gt;0,(1+INDEX(Escalation!$B$3:$B$18,$Y44,0))^(AQ$4-SSSModel!$C$5),1)*IF($X44=0,1,OFFSET(Profiles!$K$2,$X44,MAX(Profiles!$C$2,AQ$4-$Q44)))*IF($AA44=1,(1+SSSModel!#REF!),1)</f>
        <v>0</v>
      </c>
      <c r="AR44" s="72">
        <f ca="1">IF(OR(AR$4&lt;$Q44,AR$4&gt;$Q44+IF($S44="",1000,$S44)-1),0,IF(MOD(AR$4-$Q44,IF($R44="",1000,$R44))=0,$O44,0))*IF($Y44&gt;0,(1+INDEX(Escalation!$B$3:$B$18,$Y44,0))^(AR$4-SSSModel!$C$5),1)*IF($X44=0,1,OFFSET(Profiles!$K$2,$X44,MAX(Profiles!$C$2,AR$4-$Q44)))*IF($AA44=1,(1+SSSModel!#REF!),1)</f>
        <v>0</v>
      </c>
      <c r="AS44" s="72">
        <f ca="1">IF(OR(AS$4&lt;$Q44,AS$4&gt;$Q44+IF($S44="",1000,$S44)-1),0,IF(MOD(AS$4-$Q44,IF($R44="",1000,$R44))=0,$O44,0))*IF($Y44&gt;0,(1+INDEX(Escalation!$B$3:$B$18,$Y44,0))^(AS$4-SSSModel!$C$5),1)*IF($X44=0,1,OFFSET(Profiles!$K$2,$X44,MAX(Profiles!$C$2,AS$4-$Q44)))*IF($AA44=1,(1+SSSModel!#REF!),1)</f>
        <v>0</v>
      </c>
      <c r="AT44" s="72">
        <f ca="1">IF(OR(AT$4&lt;$Q44,AT$4&gt;$Q44+IF($S44="",1000,$S44)-1),0,IF(MOD(AT$4-$Q44,IF($R44="",1000,$R44))=0,$O44,0))*IF($Y44&gt;0,(1+INDEX(Escalation!$B$3:$B$18,$Y44,0))^(AT$4-SSSModel!$C$5),1)*IF($X44=0,1,OFFSET(Profiles!$K$2,$X44,MAX(Profiles!$C$2,AT$4-$Q44)))*IF($AA44=1,(1+SSSModel!#REF!),1)</f>
        <v>0</v>
      </c>
      <c r="AU44" s="72">
        <f ca="1">IF(OR(AU$4&lt;$Q44,AU$4&gt;$Q44+IF($S44="",1000,$S44)-1),0,IF(MOD(AU$4-$Q44,IF($R44="",1000,$R44))=0,$O44,0))*IF($Y44&gt;0,(1+INDEX(Escalation!$B$3:$B$18,$Y44,0))^(AU$4-SSSModel!$C$5),1)*IF($X44=0,1,OFFSET(Profiles!$K$2,$X44,MAX(Profiles!$C$2,AU$4-$Q44)))*IF($AA44=1,(1+SSSModel!#REF!),1)</f>
        <v>0</v>
      </c>
      <c r="AV44" s="72">
        <f ca="1">IF(OR(AV$4&lt;$Q44,AV$4&gt;$Q44+IF($S44="",1000,$S44)-1),0,IF(MOD(AV$4-$Q44,IF($R44="",1000,$R44))=0,$O44,0))*IF($Y44&gt;0,(1+INDEX(Escalation!$B$3:$B$18,$Y44,0))^(AV$4-SSSModel!$C$5),1)*IF($X44=0,1,OFFSET(Profiles!$K$2,$X44,MAX(Profiles!$C$2,AV$4-$Q44)))*IF($AA44=1,(1+SSSModel!#REF!),1)</f>
        <v>0</v>
      </c>
      <c r="AW44" s="72">
        <f ca="1">IF(OR(AW$4&lt;$Q44,AW$4&gt;$Q44+IF($S44="",1000,$S44)-1),0,IF(MOD(AW$4-$Q44,IF($R44="",1000,$R44))=0,$O44,0))*IF($Y44&gt;0,(1+INDEX(Escalation!$B$3:$B$18,$Y44,0))^(AW$4-SSSModel!$C$5),1)*IF($X44=0,1,OFFSET(Profiles!$K$2,$X44,MAX(Profiles!$C$2,AW$4-$Q44)))*IF($AA44=1,(1+SSSModel!#REF!),1)</f>
        <v>0</v>
      </c>
      <c r="AX44" s="72">
        <f ca="1">IF(OR(AX$4&lt;$Q44,AX$4&gt;$Q44+IF($S44="",1000,$S44)-1),0,IF(MOD(AX$4-$Q44,IF($R44="",1000,$R44))=0,$O44,0))*IF($Y44&gt;0,(1+INDEX(Escalation!$B$3:$B$18,$Y44,0))^(AX$4-SSSModel!$C$5),1)*IF($X44=0,1,OFFSET(Profiles!$K$2,$X44,MAX(Profiles!$C$2,AX$4-$Q44)))*IF($AA44=1,(1+SSSModel!#REF!),1)</f>
        <v>0</v>
      </c>
      <c r="AY44" s="72">
        <f ca="1">IF(OR(AY$4&lt;$Q44,AY$4&gt;$Q44+IF($S44="",1000,$S44)-1),0,IF(MOD(AY$4-$Q44,IF($R44="",1000,$R44))=0,$O44,0))*IF($Y44&gt;0,(1+INDEX(Escalation!$B$3:$B$18,$Y44,0))^(AY$4-SSSModel!$C$5),1)*IF($X44=0,1,OFFSET(Profiles!$K$2,$X44,MAX(Profiles!$C$2,AY$4-$Q44)))*IF($AA44=1,(1+SSSModel!#REF!),1)</f>
        <v>0</v>
      </c>
      <c r="AZ44" s="72">
        <f ca="1">IF(OR(AZ$4&lt;$Q44,AZ$4&gt;$Q44+IF($S44="",1000,$S44)-1),0,IF(MOD(AZ$4-$Q44,IF($R44="",1000,$R44))=0,$O44,0))*IF($Y44&gt;0,(1+INDEX(Escalation!$B$3:$B$18,$Y44,0))^(AZ$4-SSSModel!$C$5),1)*IF($X44=0,1,OFFSET(Profiles!$K$2,$X44,MAX(Profiles!$C$2,AZ$4-$Q44)))*IF($AA44=1,(1+SSSModel!#REF!),1)</f>
        <v>0</v>
      </c>
      <c r="BA44" s="72">
        <f ca="1">IF(OR(BA$4&lt;$Q44,BA$4&gt;$Q44+IF($S44="",1000,$S44)-1),0,IF(MOD(BA$4-$Q44,IF($R44="",1000,$R44))=0,$O44,0))*IF($Y44&gt;0,(1+INDEX(Escalation!$B$3:$B$18,$Y44,0))^(BA$4-SSSModel!$C$5),1)*IF($X44=0,1,OFFSET(Profiles!$K$2,$X44,MAX(Profiles!$C$2,BA$4-$Q44)))*IF($AA44=1,(1+SSSModel!#REF!),1)</f>
        <v>0</v>
      </c>
      <c r="BB44" s="72">
        <f ca="1">IF(OR(BB$4&lt;$Q44,BB$4&gt;$Q44+IF($S44="",1000,$S44)-1),0,IF(MOD(BB$4-$Q44,IF($R44="",1000,$R44))=0,$O44,0))*IF($Y44&gt;0,(1+INDEX(Escalation!$B$3:$B$18,$Y44,0))^(BB$4-SSSModel!$C$5),1)*IF($X44=0,1,OFFSET(Profiles!$K$2,$X44,MAX(Profiles!$C$2,BB$4-$Q44)))*IF($AA44=1,(1+SSSModel!#REF!),1)</f>
        <v>0</v>
      </c>
      <c r="BC44" s="72">
        <f ca="1">IF(OR(BC$4&lt;$Q44,BC$4&gt;$Q44+IF($S44="",1000,$S44)-1),0,IF(MOD(BC$4-$Q44,IF($R44="",1000,$R44))=0,$O44,0))*IF($Y44&gt;0,(1+INDEX(Escalation!$B$3:$B$18,$Y44,0))^(BC$4-SSSModel!$C$5),1)*IF($X44=0,1,OFFSET(Profiles!$K$2,$X44,MAX(Profiles!$C$2,BC$4-$Q44)))*IF($AA44=1,(1+SSSModel!#REF!),1)</f>
        <v>0</v>
      </c>
      <c r="BD44" s="72">
        <f ca="1">IF(OR(BD$4&lt;$Q44,BD$4&gt;$Q44+IF($S44="",1000,$S44)-1),0,IF(MOD(BD$4-$Q44,IF($R44="",1000,$R44))=0,$O44,0))*IF($Y44&gt;0,(1+INDEX(Escalation!$B$3:$B$18,$Y44,0))^(BD$4-SSSModel!$C$5),1)*IF($X44=0,1,OFFSET(Profiles!$K$2,$X44,MAX(Profiles!$C$2,BD$4-$Q44)))*IF($AA44=1,(1+SSSModel!#REF!),1)</f>
        <v>0</v>
      </c>
      <c r="BE44" s="72">
        <f ca="1">IF(OR(BE$4&lt;$Q44,BE$4&gt;$Q44+IF($S44="",1000,$S44)-1),0,IF(MOD(BE$4-$Q44,IF($R44="",1000,$R44))=0,$O44,0))*IF($Y44&gt;0,(1+INDEX(Escalation!$B$3:$B$18,$Y44,0))^(BE$4-SSSModel!$C$5),1)*IF($X44=0,1,OFFSET(Profiles!$K$2,$X44,MAX(Profiles!$C$2,BE$4-$Q44)))*IF($AA44=1,(1+SSSModel!#REF!),1)</f>
        <v>0</v>
      </c>
      <c r="BF44" s="72">
        <f ca="1">IF(OR(BF$4&lt;$Q44,BF$4&gt;$Q44+IF($S44="",1000,$S44)-1),0,IF(MOD(BF$4-$Q44,IF($R44="",1000,$R44))=0,$O44,0))*IF($Y44&gt;0,(1+INDEX(Escalation!$B$3:$B$18,$Y44,0))^(BF$4-SSSModel!$C$5),1)*IF($X44=0,1,OFFSET(Profiles!$K$2,$X44,MAX(Profiles!$C$2,BF$4-$Q44)))*IF($AA44=1,(1+SSSModel!#REF!),1)</f>
        <v>0</v>
      </c>
      <c r="BG44" s="72">
        <f ca="1">IF(OR(BG$4&lt;$Q44,BG$4&gt;$Q44+IF($S44="",1000,$S44)-1),0,IF(MOD(BG$4-$Q44,IF($R44="",1000,$R44))=0,$O44,0))*IF($Y44&gt;0,(1+INDEX(Escalation!$B$3:$B$18,$Y44,0))^(BG$4-SSSModel!$C$5),1)*IF($X44=0,1,OFFSET(Profiles!$K$2,$X44,MAX(Profiles!$C$2,BG$4-$Q44)))*IF($AA44=1,(1+SSSModel!#REF!),1)</f>
        <v>0</v>
      </c>
      <c r="BH44" s="72">
        <f ca="1">IF(OR(BH$4&lt;$Q44,BH$4&gt;$Q44+IF($S44="",1000,$S44)-1),0,IF(MOD(BH$4-$Q44,IF($R44="",1000,$R44))=0,$O44,0))*IF($Y44&gt;0,(1+INDEX(Escalation!$B$3:$B$18,$Y44,0))^(BH$4-SSSModel!$C$5),1)*IF($X44=0,1,OFFSET(Profiles!$K$2,$X44,MAX(Profiles!$C$2,BH$4-$Q44)))*IF($AA44=1,(1+SSSModel!#REF!),1)</f>
        <v>0</v>
      </c>
      <c r="BI44" s="72">
        <f ca="1">IF(OR(BI$4&lt;$Q44,BI$4&gt;$Q44+IF($S44="",1000,$S44)-1),0,IF(MOD(BI$4-$Q44,IF($R44="",1000,$R44))=0,$O44,0))*IF($Y44&gt;0,(1+INDEX(Escalation!$B$3:$B$18,$Y44,0))^(BI$4-SSSModel!$C$5),1)*IF($X44=0,1,OFFSET(Profiles!$K$2,$X44,MAX(Profiles!$C$2,BI$4-$Q44)))*IF($AA44=1,(1+SSSModel!#REF!),1)</f>
        <v>0</v>
      </c>
      <c r="BJ44" s="72">
        <f ca="1">IF(OR(BJ$4&lt;$Q44,BJ$4&gt;$Q44+IF($S44="",1000,$S44)-1),0,IF(MOD(BJ$4-$Q44,IF($R44="",1000,$R44))=0,$O44,0))*IF($Y44&gt;0,(1+INDEX(Escalation!$B$3:$B$18,$Y44,0))^(BJ$4-SSSModel!$C$5),1)*IF($X44=0,1,OFFSET(Profiles!$K$2,$X44,MAX(Profiles!$C$2,BJ$4-$Q44)))*IF($AA44=1,(1+SSSModel!#REF!),1)</f>
        <v>0</v>
      </c>
      <c r="BK44" s="72">
        <f ca="1">IF(OR(BK$4&lt;$Q44,BK$4&gt;$Q44+IF($S44="",1000,$S44)-1),0,IF(MOD(BK$4-$Q44,IF($R44="",1000,$R44))=0,$O44,0))*IF($Y44&gt;0,(1+INDEX(Escalation!$B$3:$B$18,$Y44,0))^(BK$4-SSSModel!$C$5),1)*IF($X44=0,1,OFFSET(Profiles!$K$2,$X44,MAX(Profiles!$C$2,BK$4-$Q44)))*IF($AA44=1,(1+SSSModel!#REF!),1)</f>
        <v>0</v>
      </c>
      <c r="BL44" s="72">
        <f ca="1">IF(OR(BL$4&lt;$Q44,BL$4&gt;$Q44+IF($S44="",1000,$S44)-1),0,IF(MOD(BL$4-$Q44,IF($R44="",1000,$R44))=0,$O44,0))*IF($Y44&gt;0,(1+INDEX(Escalation!$B$3:$B$18,$Y44,0))^(BL$4-SSSModel!$C$5),1)*IF($X44=0,1,OFFSET(Profiles!$K$2,$X44,MAX(Profiles!$C$2,BL$4-$Q44)))*IF($AA44=1,(1+SSSModel!#REF!),1)</f>
        <v>0</v>
      </c>
      <c r="BM44" s="72">
        <f ca="1">IF(OR(BM$4&lt;$Q44,BM$4&gt;$Q44+IF($S44="",1000,$S44)-1),0,IF(MOD(BM$4-$Q44,IF($R44="",1000,$R44))=0,$O44,0))*IF($Y44&gt;0,(1+INDEX(Escalation!$B$3:$B$18,$Y44,0))^(BM$4-SSSModel!$C$5),1)*IF($X44=0,1,OFFSET(Profiles!$K$2,$X44,MAX(Profiles!$C$2,BM$4-$Q44)))*IF($AA44=1,(1+SSSModel!#REF!),1)</f>
        <v>0</v>
      </c>
      <c r="BN44" s="72">
        <f ca="1">IF(OR(BN$4&lt;$Q44,BN$4&gt;$Q44+IF($S44="",1000,$S44)-1),0,IF(MOD(BN$4-$Q44,IF($R44="",1000,$R44))=0,$O44,0))*IF($Y44&gt;0,(1+INDEX(Escalation!$B$3:$B$18,$Y44,0))^(BN$4-SSSModel!$C$5),1)*IF($X44=0,1,OFFSET(Profiles!$K$2,$X44,MAX(Profiles!$C$2,BN$4-$Q44)))*IF($AA44=1,(1+SSSModel!#REF!),1)</f>
        <v>0</v>
      </c>
      <c r="BO44" s="72">
        <f ca="1">IF(OR(BO$4&lt;$Q44,BO$4&gt;$Q44+IF($S44="",1000,$S44)-1),0,IF(MOD(BO$4-$Q44,IF($R44="",1000,$R44))=0,$O44,0))*IF($Y44&gt;0,(1+INDEX(Escalation!$B$3:$B$18,$Y44,0))^(BO$4-SSSModel!$C$5),1)*IF($X44=0,1,OFFSET(Profiles!$K$2,$X44,MAX(Profiles!$C$2,BO$4-$Q44)))*IF($AA44=1,(1+SSSModel!#REF!),1)</f>
        <v>0</v>
      </c>
      <c r="BP44" s="72">
        <f ca="1">IF(OR(BP$4&lt;$Q44,BP$4&gt;$Q44+IF($S44="",1000,$S44)-1),0,IF(MOD(BP$4-$Q44,IF($R44="",1000,$R44))=0,$O44,0))*IF($Y44&gt;0,(1+INDEX(Escalation!$B$3:$B$18,$Y44,0))^(BP$4-SSSModel!$C$5),1)*IF($X44=0,1,OFFSET(Profiles!$K$2,$X44,MAX(Profiles!$C$2,BP$4-$Q44)))*IF($AA44=1,(1+SSSModel!#REF!),1)</f>
        <v>0</v>
      </c>
      <c r="BQ44" s="72">
        <f ca="1">IF(OR(BQ$4&lt;$Q44,BQ$4&gt;$Q44+IF($S44="",1000,$S44)-1),0,IF(MOD(BQ$4-$Q44,IF($R44="",1000,$R44))=0,$O44,0))*IF($Y44&gt;0,(1+INDEX(Escalation!$B$3:$B$18,$Y44,0))^(BQ$4-SSSModel!$C$5),1)*IF($X44=0,1,OFFSET(Profiles!$K$2,$X44,MAX(Profiles!$C$2,BQ$4-$Q44)))*IF($AA44=1,(1+SSSModel!#REF!),1)</f>
        <v>0</v>
      </c>
      <c r="BR44" s="72">
        <f ca="1">IF(OR(BR$4&lt;$Q44,BR$4&gt;$Q44+IF($S44="",1000,$S44)-1),0,IF(MOD(BR$4-$Q44,IF($R44="",1000,$R44))=0,$O44,0))*IF($Y44&gt;0,(1+INDEX(Escalation!$B$3:$B$18,$Y44,0))^(BR$4-SSSModel!$C$5),1)*IF($X44=0,1,OFFSET(Profiles!$K$2,$X44,MAX(Profiles!$C$2,BR$4-$Q44)))*IF($AA44=1,(1+SSSModel!#REF!),1)</f>
        <v>0</v>
      </c>
      <c r="BS44" s="72">
        <f ca="1">IF(OR(BS$4&lt;$Q44,BS$4&gt;$Q44+IF($S44="",1000,$S44)-1),0,IF(MOD(BS$4-$Q44,IF($R44="",1000,$R44))=0,$O44,0))*IF($Y44&gt;0,(1+INDEX(Escalation!$B$3:$B$18,$Y44,0))^(BS$4-SSSModel!$C$5),1)*IF($X44=0,1,OFFSET(Profiles!$K$2,$X44,MAX(Profiles!$C$2,BS$4-$Q44)))*IF($AA44=1,(1+SSSModel!#REF!),1)</f>
        <v>0</v>
      </c>
      <c r="BT44" s="72">
        <f ca="1">IF(OR(BT$4&lt;$Q44,BT$4&gt;$Q44+IF($S44="",1000,$S44)-1),0,IF(MOD(BT$4-$Q44,IF($R44="",1000,$R44))=0,$O44,0))*IF($Y44&gt;0,(1+INDEX(Escalation!$B$3:$B$18,$Y44,0))^(BT$4-SSSModel!$C$5),1)*IF($X44=0,1,OFFSET(Profiles!$K$2,$X44,MAX(Profiles!$C$2,BT$4-$Q44)))*IF($AA44=1,(1+SSSModel!#REF!),1)</f>
        <v>0</v>
      </c>
      <c r="BU44" s="72">
        <f ca="1">IF(OR(BU$4&lt;$Q44,BU$4&gt;$Q44+IF($S44="",1000,$S44)-1),0,IF(MOD(BU$4-$Q44,IF($R44="",1000,$R44))=0,$O44,0))*IF($Y44&gt;0,(1+INDEX(Escalation!$B$3:$B$18,$Y44,0))^(BU$4-SSSModel!$C$5),1)*IF($X44=0,1,OFFSET(Profiles!$K$2,$X44,MAX(Profiles!$C$2,BU$4-$Q44)))*IF($AA44=1,(1+SSSModel!#REF!),1)</f>
        <v>0</v>
      </c>
      <c r="BV44" s="72">
        <f ca="1">IF(OR(BV$4&lt;$Q44,BV$4&gt;$Q44+IF($S44="",1000,$S44)-1),0,IF(MOD(BV$4-$Q44,IF($R44="",1000,$R44))=0,$O44,0))*IF($Y44&gt;0,(1+INDEX(Escalation!$B$3:$B$18,$Y44,0))^(BV$4-SSSModel!$C$5),1)*IF($X44=0,1,OFFSET(Profiles!$K$2,$X44,MAX(Profiles!$C$2,BV$4-$Q44)))*IF($AA44=1,(1+SSSModel!#REF!),1)</f>
        <v>0</v>
      </c>
      <c r="BW44" s="72">
        <f ca="1">IF(OR(BW$4&lt;$Q44,BW$4&gt;$Q44+IF($S44="",1000,$S44)-1),0,IF(MOD(BW$4-$Q44,IF($R44="",1000,$R44))=0,$O44,0))*IF($Y44&gt;0,(1+INDEX(Escalation!$B$3:$B$18,$Y44,0))^(BW$4-SSSModel!$C$5),1)*IF($X44=0,1,OFFSET(Profiles!$K$2,$X44,MAX(Profiles!$C$2,BW$4-$Q44)))*IF($AA44=1,(1+SSSModel!#REF!),1)</f>
        <v>0</v>
      </c>
      <c r="BX44" s="72">
        <f ca="1">IF(OR(BX$4&lt;$Q44,BX$4&gt;$Q44+IF($S44="",1000,$S44)-1),0,IF(MOD(BX$4-$Q44,IF($R44="",1000,$R44))=0,$O44,0))*IF($Y44&gt;0,(1+INDEX(Escalation!$B$3:$B$18,$Y44,0))^(BX$4-SSSModel!$C$5),1)*IF($X44=0,1,OFFSET(Profiles!$K$2,$X44,MAX(Profiles!$C$2,BX$4-$Q44)))*IF($AA44=1,(1+SSSModel!#REF!),1)</f>
        <v>0</v>
      </c>
      <c r="BY44" s="72">
        <f ca="1">IF(OR(BY$4&lt;$Q44,BY$4&gt;$Q44+IF($S44="",1000,$S44)-1),0,IF(MOD(BY$4-$Q44,IF($R44="",1000,$R44))=0,$O44,0))*IF($Y44&gt;0,(1+INDEX(Escalation!$B$3:$B$18,$Y44,0))^(BY$4-SSSModel!$C$5),1)*IF($X44=0,1,OFFSET(Profiles!$K$2,$X44,MAX(Profiles!$C$2,BY$4-$Q44)))*IF($AA44=1,(1+SSSModel!#REF!),1)</f>
        <v>0</v>
      </c>
      <c r="BZ44" s="72">
        <f ca="1">IF(OR(BZ$4&lt;$Q44,BZ$4&gt;$Q44+IF($S44="",1000,$S44)-1),0,IF(MOD(BZ$4-$Q44,IF($R44="",1000,$R44))=0,$O44,0))*IF($Y44&gt;0,(1+INDEX(Escalation!$B$3:$B$18,$Y44,0))^(BZ$4-SSSModel!$C$5),1)*IF($X44=0,1,OFFSET(Profiles!$K$2,$X44,MAX(Profiles!$C$2,BZ$4-$Q44)))*IF($AA44=1,(1+SSSModel!#REF!),1)</f>
        <v>0</v>
      </c>
      <c r="CA44" s="134">
        <f ca="1">IF(OR($Z44=0,SSSModel!$C$4="CF"),AC44,
IF(LEFT($V44,3)="ON_",
     IF(SSSModel!$C$4="RR",SUMPRODUCT(OFFSET($AC44,0,0,1,$CB$2),OFFSET(Profiles!$K$28,($Z44-1)*(Profiles!$I$26+1)+CA$4-SSSModel!$C$3+1,0,1,$CB$2)),
     IF(SSSModel!$C$4="ECC",$EA44*$EB44*SUMPRODUCT(OFFSET($AC44,0,MAX(0,CA$4-$DZ44-$CA$4+1),1,MIN($DZ44,CA$4-$CA$4+1)),OFFSET(Escalation!$K$24,($Y44-1)*(Escalation!$I$22+1)+CA$4-SSSModel!$C$3+1,MAX(0,CA$4-$DZ44-$CA$4+1),1,MIN($DZ44,CA$4-$CA$4+1))),
     IF(SSSModel!$C$4="PV",AC44*$EA44*(1+SSSModel!$C$2),
     IF(SSSModel!$C$4="FCR",$EC44*SUM(OFFSET($AC44,0,MAX(CA$4-$AC$4-$DZ44+1,0),1,MIN($DZ44,CA$4-$AC$4+1))),0)))),
SUM($AC44:$BZ44)*
     IF(SSSModel!$C$4="RR",OFFSET(Profiles!$K$2,$Z44,MAX(Profiles!$C$2,AC$4-$W44)),
     IF(SSSModel!$C$4="ECC",$EA44*$EB44*IF(MAX(Escalation!$C$2,AC$4-$W44)&gt;$DZ44-1,0,OFFSET(Escalation!$K$2,$Y44,MAX(Escalation!$C$2,AC$4-$W44))),
     IF(SSSModel!$C$4="PV",IF(CA$4=$W44,$EA44*(1+SSSModel!$C$2),0),
     IF(SSSModel!$C$4="FCR",IF(AND(CA$4&gt;=$W44,OFFSET(Profiles!$K$2,$Z44,MAX(Profiles!$C$2,AC$4-$W44))&gt;0),$EC44,0),0))))))</f>
        <v>0</v>
      </c>
      <c r="CB44" s="135">
        <f ca="1">IF(OR($Z44=0,SSSModel!$C$4="CF"),AD44,
IF(LEFT($V44,3)="ON_",
     IF(SSSModel!$C$4="RR",SUMPRODUCT(OFFSET($AC44,0,0,1,$CB$2),OFFSET(Profiles!$K$28,($Z44-1)*(Profiles!$I$26+1)+CB$4-SSSModel!$C$3+1,0,1,$CB$2)),
     IF(SSSModel!$C$4="ECC",$EA44*$EB44*SUMPRODUCT(OFFSET($AC44,0,MAX(0,CB$4-$DZ44-$CA$4+1),1,MIN($DZ44,CB$4-$CA$4+1)),OFFSET(Escalation!$K$24,($Y44-1)*(Escalation!$I$22+1)+CB$4-SSSModel!$C$3+1,MAX(0,CB$4-$DZ44-$CA$4+1),1,MIN($DZ44,CB$4-$CA$4+1))),
     IF(SSSModel!$C$4="PV",AD44*$EA44*(1+SSSModel!$C$2),
     IF(SSSModel!$C$4="FCR",$EC44*SUM(OFFSET($AC44,0,MAX(CB$4-$AC$4-$DZ44+1,0),1,MIN($DZ44,CB$4-$AC$4+1))),0)))),
SUM($AC44:$BZ44)*
     IF(SSSModel!$C$4="RR",OFFSET(Profiles!$K$2,$Z44,MAX(Profiles!$C$2,AD$4-$W44)),
     IF(SSSModel!$C$4="ECC",$EA44*$EB44*IF(MAX(Escalation!$C$2,AD$4-$W44)&gt;$DZ44-1,0,OFFSET(Escalation!$K$2,$Y44,MAX(Escalation!$C$2,AD$4-$W44))),
     IF(SSSModel!$C$4="PV",IF(CB$4=$W44,$EA44*(1+SSSModel!$C$2),0),
     IF(SSSModel!$C$4="FCR",IF(AND(CB$4&gt;=$W44,OFFSET(Profiles!$K$2,$Z44,MAX(Profiles!$C$2,AD$4-$W44))&gt;0),$EC44,0),0))))))</f>
        <v>0</v>
      </c>
      <c r="CC44" s="135">
        <f ca="1">IF(OR($Z44=0,SSSModel!$C$4="CF"),AE44,
IF(LEFT($V44,3)="ON_",
     IF(SSSModel!$C$4="RR",SUMPRODUCT(OFFSET($AC44,0,0,1,$CB$2),OFFSET(Profiles!$K$28,($Z44-1)*(Profiles!$I$26+1)+CC$4-SSSModel!$C$3+1,0,1,$CB$2)),
     IF(SSSModel!$C$4="ECC",$EA44*$EB44*SUMPRODUCT(OFFSET($AC44,0,MAX(0,CC$4-$DZ44-$CA$4+1),1,MIN($DZ44,CC$4-$CA$4+1)),OFFSET(Escalation!$K$24,($Y44-1)*(Escalation!$I$22+1)+CC$4-SSSModel!$C$3+1,MAX(0,CC$4-$DZ44-$CA$4+1),1,MIN($DZ44,CC$4-$CA$4+1))),
     IF(SSSModel!$C$4="PV",AE44*$EA44*(1+SSSModel!$C$2),
     IF(SSSModel!$C$4="FCR",$EC44*SUM(OFFSET($AC44,0,MAX(CC$4-$AC$4-$DZ44+1,0),1,MIN($DZ44,CC$4-$AC$4+1))),0)))),
SUM($AC44:$BZ44)*
     IF(SSSModel!$C$4="RR",OFFSET(Profiles!$K$2,$Z44,MAX(Profiles!$C$2,AE$4-$W44)),
     IF(SSSModel!$C$4="ECC",$EA44*$EB44*IF(MAX(Escalation!$C$2,AE$4-$W44)&gt;$DZ44-1,0,OFFSET(Escalation!$K$2,$Y44,MAX(Escalation!$C$2,AE$4-$W44))),
     IF(SSSModel!$C$4="PV",IF(CC$4=$W44,$EA44*(1+SSSModel!$C$2),0),
     IF(SSSModel!$C$4="FCR",IF(AND(CC$4&gt;=$W44,OFFSET(Profiles!$K$2,$Z44,MAX(Profiles!$C$2,AE$4-$W44))&gt;0),$EC44,0),0))))))</f>
        <v>0</v>
      </c>
      <c r="CD44" s="135">
        <f ca="1">IF(OR($Z44=0,SSSModel!$C$4="CF"),AF44,
IF(LEFT($V44,3)="ON_",
     IF(SSSModel!$C$4="RR",SUMPRODUCT(OFFSET($AC44,0,0,1,$CB$2),OFFSET(Profiles!$K$28,($Z44-1)*(Profiles!$I$26+1)+CD$4-SSSModel!$C$3+1,0,1,$CB$2)),
     IF(SSSModel!$C$4="ECC",$EA44*$EB44*SUMPRODUCT(OFFSET($AC44,0,MAX(0,CD$4-$DZ44-$CA$4+1),1,MIN($DZ44,CD$4-$CA$4+1)),OFFSET(Escalation!$K$24,($Y44-1)*(Escalation!$I$22+1)+CD$4-SSSModel!$C$3+1,MAX(0,CD$4-$DZ44-$CA$4+1),1,MIN($DZ44,CD$4-$CA$4+1))),
     IF(SSSModel!$C$4="PV",AF44*$EA44*(1+SSSModel!$C$2),
     IF(SSSModel!$C$4="FCR",$EC44*SUM(OFFSET($AC44,0,MAX(CD$4-$AC$4-$DZ44+1,0),1,MIN($DZ44,CD$4-$AC$4+1))),0)))),
SUM($AC44:$BZ44)*
     IF(SSSModel!$C$4="RR",OFFSET(Profiles!$K$2,$Z44,MAX(Profiles!$C$2,AF$4-$W44)),
     IF(SSSModel!$C$4="ECC",$EA44*$EB44*IF(MAX(Escalation!$C$2,AF$4-$W44)&gt;$DZ44-1,0,OFFSET(Escalation!$K$2,$Y44,MAX(Escalation!$C$2,AF$4-$W44))),
     IF(SSSModel!$C$4="PV",IF(CD$4=$W44,$EA44*(1+SSSModel!$C$2),0),
     IF(SSSModel!$C$4="FCR",IF(AND(CD$4&gt;=$W44,OFFSET(Profiles!$K$2,$Z44,MAX(Profiles!$C$2,AF$4-$W44))&gt;0),$EC44,0),0))))))</f>
        <v>0</v>
      </c>
      <c r="CE44" s="135">
        <f ca="1">IF(OR($Z44=0,SSSModel!$C$4="CF"),AG44,
IF(LEFT($V44,3)="ON_",
     IF(SSSModel!$C$4="RR",SUMPRODUCT(OFFSET($AC44,0,0,1,$CB$2),OFFSET(Profiles!$K$28,($Z44-1)*(Profiles!$I$26+1)+CE$4-SSSModel!$C$3+1,0,1,$CB$2)),
     IF(SSSModel!$C$4="ECC",$EA44*$EB44*SUMPRODUCT(OFFSET($AC44,0,MAX(0,CE$4-$DZ44-$CA$4+1),1,MIN($DZ44,CE$4-$CA$4+1)),OFFSET(Escalation!$K$24,($Y44-1)*(Escalation!$I$22+1)+CE$4-SSSModel!$C$3+1,MAX(0,CE$4-$DZ44-$CA$4+1),1,MIN($DZ44,CE$4-$CA$4+1))),
     IF(SSSModel!$C$4="PV",AG44*$EA44*(1+SSSModel!$C$2),
     IF(SSSModel!$C$4="FCR",$EC44*SUM(OFFSET($AC44,0,MAX(CE$4-$AC$4-$DZ44+1,0),1,MIN($DZ44,CE$4-$AC$4+1))),0)))),
SUM($AC44:$BZ44)*
     IF(SSSModel!$C$4="RR",OFFSET(Profiles!$K$2,$Z44,MAX(Profiles!$C$2,AG$4-$W44)),
     IF(SSSModel!$C$4="ECC",$EA44*$EB44*IF(MAX(Escalation!$C$2,AG$4-$W44)&gt;$DZ44-1,0,OFFSET(Escalation!$K$2,$Y44,MAX(Escalation!$C$2,AG$4-$W44))),
     IF(SSSModel!$C$4="PV",IF(CE$4=$W44,$EA44*(1+SSSModel!$C$2),0),
     IF(SSSModel!$C$4="FCR",IF(AND(CE$4&gt;=$W44,OFFSET(Profiles!$K$2,$Z44,MAX(Profiles!$C$2,AG$4-$W44))&gt;0),$EC44,0),0))))))</f>
        <v>0</v>
      </c>
      <c r="CF44" s="135">
        <f ca="1">IF(OR($Z44=0,SSSModel!$C$4="CF"),AH44,
IF(LEFT($V44,3)="ON_",
     IF(SSSModel!$C$4="RR",SUMPRODUCT(OFFSET($AC44,0,0,1,$CB$2),OFFSET(Profiles!$K$28,($Z44-1)*(Profiles!$I$26+1)+CF$4-SSSModel!$C$3+1,0,1,$CB$2)),
     IF(SSSModel!$C$4="ECC",$EA44*$EB44*SUMPRODUCT(OFFSET($AC44,0,MAX(0,CF$4-$DZ44-$CA$4+1),1,MIN($DZ44,CF$4-$CA$4+1)),OFFSET(Escalation!$K$24,($Y44-1)*(Escalation!$I$22+1)+CF$4-SSSModel!$C$3+1,MAX(0,CF$4-$DZ44-$CA$4+1),1,MIN($DZ44,CF$4-$CA$4+1))),
     IF(SSSModel!$C$4="PV",AH44*$EA44*(1+SSSModel!$C$2),
     IF(SSSModel!$C$4="FCR",$EC44*SUM(OFFSET($AC44,0,MAX(CF$4-$AC$4-$DZ44+1,0),1,MIN($DZ44,CF$4-$AC$4+1))),0)))),
SUM($AC44:$BZ44)*
     IF(SSSModel!$C$4="RR",OFFSET(Profiles!$K$2,$Z44,MAX(Profiles!$C$2,AH$4-$W44)),
     IF(SSSModel!$C$4="ECC",$EA44*$EB44*IF(MAX(Escalation!$C$2,AH$4-$W44)&gt;$DZ44-1,0,OFFSET(Escalation!$K$2,$Y44,MAX(Escalation!$C$2,AH$4-$W44))),
     IF(SSSModel!$C$4="PV",IF(CF$4=$W44,$EA44*(1+SSSModel!$C$2),0),
     IF(SSSModel!$C$4="FCR",IF(AND(CF$4&gt;=$W44,OFFSET(Profiles!$K$2,$Z44,MAX(Profiles!$C$2,AH$4-$W44))&gt;0),$EC44,0),0))))))</f>
        <v>0</v>
      </c>
      <c r="CG44" s="135">
        <f ca="1">IF(OR($Z44=0,SSSModel!$C$4="CF"),AI44,
IF(LEFT($V44,3)="ON_",
     IF(SSSModel!$C$4="RR",SUMPRODUCT(OFFSET($AC44,0,0,1,$CB$2),OFFSET(Profiles!$K$28,($Z44-1)*(Profiles!$I$26+1)+CG$4-SSSModel!$C$3+1,0,1,$CB$2)),
     IF(SSSModel!$C$4="ECC",$EA44*$EB44*SUMPRODUCT(OFFSET($AC44,0,MAX(0,CG$4-$DZ44-$CA$4+1),1,MIN($DZ44,CG$4-$CA$4+1)),OFFSET(Escalation!$K$24,($Y44-1)*(Escalation!$I$22+1)+CG$4-SSSModel!$C$3+1,MAX(0,CG$4-$DZ44-$CA$4+1),1,MIN($DZ44,CG$4-$CA$4+1))),
     IF(SSSModel!$C$4="PV",AI44*$EA44*(1+SSSModel!$C$2),
     IF(SSSModel!$C$4="FCR",$EC44*SUM(OFFSET($AC44,0,MAX(CG$4-$AC$4-$DZ44+1,0),1,MIN($DZ44,CG$4-$AC$4+1))),0)))),
SUM($AC44:$BZ44)*
     IF(SSSModel!$C$4="RR",OFFSET(Profiles!$K$2,$Z44,MAX(Profiles!$C$2,AI$4-$W44)),
     IF(SSSModel!$C$4="ECC",$EA44*$EB44*IF(MAX(Escalation!$C$2,AI$4-$W44)&gt;$DZ44-1,0,OFFSET(Escalation!$K$2,$Y44,MAX(Escalation!$C$2,AI$4-$W44))),
     IF(SSSModel!$C$4="PV",IF(CG$4=$W44,$EA44*(1+SSSModel!$C$2),0),
     IF(SSSModel!$C$4="FCR",IF(AND(CG$4&gt;=$W44,OFFSET(Profiles!$K$2,$Z44,MAX(Profiles!$C$2,AI$4-$W44))&gt;0),$EC44,0),0))))))</f>
        <v>0</v>
      </c>
      <c r="CH44" s="135">
        <f ca="1">IF(OR($Z44=0,SSSModel!$C$4="CF"),AJ44,
IF(LEFT($V44,3)="ON_",
     IF(SSSModel!$C$4="RR",SUMPRODUCT(OFFSET($AC44,0,0,1,$CB$2),OFFSET(Profiles!$K$28,($Z44-1)*(Profiles!$I$26+1)+CH$4-SSSModel!$C$3+1,0,1,$CB$2)),
     IF(SSSModel!$C$4="ECC",$EA44*$EB44*SUMPRODUCT(OFFSET($AC44,0,MAX(0,CH$4-$DZ44-$CA$4+1),1,MIN($DZ44,CH$4-$CA$4+1)),OFFSET(Escalation!$K$24,($Y44-1)*(Escalation!$I$22+1)+CH$4-SSSModel!$C$3+1,MAX(0,CH$4-$DZ44-$CA$4+1),1,MIN($DZ44,CH$4-$CA$4+1))),
     IF(SSSModel!$C$4="PV",AJ44*$EA44*(1+SSSModel!$C$2),
     IF(SSSModel!$C$4="FCR",$EC44*SUM(OFFSET($AC44,0,MAX(CH$4-$AC$4-$DZ44+1,0),1,MIN($DZ44,CH$4-$AC$4+1))),0)))),
SUM($AC44:$BZ44)*
     IF(SSSModel!$C$4="RR",OFFSET(Profiles!$K$2,$Z44,MAX(Profiles!$C$2,AJ$4-$W44)),
     IF(SSSModel!$C$4="ECC",$EA44*$EB44*IF(MAX(Escalation!$C$2,AJ$4-$W44)&gt;$DZ44-1,0,OFFSET(Escalation!$K$2,$Y44,MAX(Escalation!$C$2,AJ$4-$W44))),
     IF(SSSModel!$C$4="PV",IF(CH$4=$W44,$EA44*(1+SSSModel!$C$2),0),
     IF(SSSModel!$C$4="FCR",IF(AND(CH$4&gt;=$W44,OFFSET(Profiles!$K$2,$Z44,MAX(Profiles!$C$2,AJ$4-$W44))&gt;0),$EC44,0),0))))))</f>
        <v>0</v>
      </c>
      <c r="CI44" s="135">
        <f ca="1">IF(OR($Z44=0,SSSModel!$C$4="CF"),AK44,
IF(LEFT($V44,3)="ON_",
     IF(SSSModel!$C$4="RR",SUMPRODUCT(OFFSET($AC44,0,0,1,$CB$2),OFFSET(Profiles!$K$28,($Z44-1)*(Profiles!$I$26+1)+CI$4-SSSModel!$C$3+1,0,1,$CB$2)),
     IF(SSSModel!$C$4="ECC",$EA44*$EB44*SUMPRODUCT(OFFSET($AC44,0,MAX(0,CI$4-$DZ44-$CA$4+1),1,MIN($DZ44,CI$4-$CA$4+1)),OFFSET(Escalation!$K$24,($Y44-1)*(Escalation!$I$22+1)+CI$4-SSSModel!$C$3+1,MAX(0,CI$4-$DZ44-$CA$4+1),1,MIN($DZ44,CI$4-$CA$4+1))),
     IF(SSSModel!$C$4="PV",AK44*$EA44*(1+SSSModel!$C$2),
     IF(SSSModel!$C$4="FCR",$EC44*SUM(OFFSET($AC44,0,MAX(CI$4-$AC$4-$DZ44+1,0),1,MIN($DZ44,CI$4-$AC$4+1))),0)))),
SUM($AC44:$BZ44)*
     IF(SSSModel!$C$4="RR",OFFSET(Profiles!$K$2,$Z44,MAX(Profiles!$C$2,AK$4-$W44)),
     IF(SSSModel!$C$4="ECC",$EA44*$EB44*IF(MAX(Escalation!$C$2,AK$4-$W44)&gt;$DZ44-1,0,OFFSET(Escalation!$K$2,$Y44,MAX(Escalation!$C$2,AK$4-$W44))),
     IF(SSSModel!$C$4="PV",IF(CI$4=$W44,$EA44*(1+SSSModel!$C$2),0),
     IF(SSSModel!$C$4="FCR",IF(AND(CI$4&gt;=$W44,OFFSET(Profiles!$K$2,$Z44,MAX(Profiles!$C$2,AK$4-$W44))&gt;0),$EC44,0),0))))))</f>
        <v>0</v>
      </c>
      <c r="CJ44" s="135">
        <f ca="1">IF(OR($Z44=0,SSSModel!$C$4="CF"),AL44,
IF(LEFT($V44,3)="ON_",
     IF(SSSModel!$C$4="RR",SUMPRODUCT(OFFSET($AC44,0,0,1,$CB$2),OFFSET(Profiles!$K$28,($Z44-1)*(Profiles!$I$26+1)+CJ$4-SSSModel!$C$3+1,0,1,$CB$2)),
     IF(SSSModel!$C$4="ECC",$EA44*$EB44*SUMPRODUCT(OFFSET($AC44,0,MAX(0,CJ$4-$DZ44-$CA$4+1),1,MIN($DZ44,CJ$4-$CA$4+1)),OFFSET(Escalation!$K$24,($Y44-1)*(Escalation!$I$22+1)+CJ$4-SSSModel!$C$3+1,MAX(0,CJ$4-$DZ44-$CA$4+1),1,MIN($DZ44,CJ$4-$CA$4+1))),
     IF(SSSModel!$C$4="PV",AL44*$EA44*(1+SSSModel!$C$2),
     IF(SSSModel!$C$4="FCR",$EC44*SUM(OFFSET($AC44,0,MAX(CJ$4-$AC$4-$DZ44+1,0),1,MIN($DZ44,CJ$4-$AC$4+1))),0)))),
SUM($AC44:$BZ44)*
     IF(SSSModel!$C$4="RR",OFFSET(Profiles!$K$2,$Z44,MAX(Profiles!$C$2,AL$4-$W44)),
     IF(SSSModel!$C$4="ECC",$EA44*$EB44*IF(MAX(Escalation!$C$2,AL$4-$W44)&gt;$DZ44-1,0,OFFSET(Escalation!$K$2,$Y44,MAX(Escalation!$C$2,AL$4-$W44))),
     IF(SSSModel!$C$4="PV",IF(CJ$4=$W44,$EA44*(1+SSSModel!$C$2),0),
     IF(SSSModel!$C$4="FCR",IF(AND(CJ$4&gt;=$W44,OFFSET(Profiles!$K$2,$Z44,MAX(Profiles!$C$2,AL$4-$W44))&gt;0),$EC44,0),0))))))</f>
        <v>0</v>
      </c>
      <c r="CK44" s="135">
        <f ca="1">IF(OR($Z44=0,SSSModel!$C$4="CF"),AM44,
IF(LEFT($V44,3)="ON_",
     IF(SSSModel!$C$4="RR",SUMPRODUCT(OFFSET($AC44,0,0,1,$CB$2),OFFSET(Profiles!$K$28,($Z44-1)*(Profiles!$I$26+1)+CK$4-SSSModel!$C$3+1,0,1,$CB$2)),
     IF(SSSModel!$C$4="ECC",$EA44*$EB44*SUMPRODUCT(OFFSET($AC44,0,MAX(0,CK$4-$DZ44-$CA$4+1),1,MIN($DZ44,CK$4-$CA$4+1)),OFFSET(Escalation!$K$24,($Y44-1)*(Escalation!$I$22+1)+CK$4-SSSModel!$C$3+1,MAX(0,CK$4-$DZ44-$CA$4+1),1,MIN($DZ44,CK$4-$CA$4+1))),
     IF(SSSModel!$C$4="PV",AM44*$EA44*(1+SSSModel!$C$2),
     IF(SSSModel!$C$4="FCR",$EC44*SUM(OFFSET($AC44,0,MAX(CK$4-$AC$4-$DZ44+1,0),1,MIN($DZ44,CK$4-$AC$4+1))),0)))),
SUM($AC44:$BZ44)*
     IF(SSSModel!$C$4="RR",OFFSET(Profiles!$K$2,$Z44,MAX(Profiles!$C$2,AM$4-$W44)),
     IF(SSSModel!$C$4="ECC",$EA44*$EB44*IF(MAX(Escalation!$C$2,AM$4-$W44)&gt;$DZ44-1,0,OFFSET(Escalation!$K$2,$Y44,MAX(Escalation!$C$2,AM$4-$W44))),
     IF(SSSModel!$C$4="PV",IF(CK$4=$W44,$EA44*(1+SSSModel!$C$2),0),
     IF(SSSModel!$C$4="FCR",IF(AND(CK$4&gt;=$W44,OFFSET(Profiles!$K$2,$Z44,MAX(Profiles!$C$2,AM$4-$W44))&gt;0),$EC44,0),0))))))</f>
        <v>0</v>
      </c>
      <c r="CL44" s="135">
        <f ca="1">IF(OR($Z44=0,SSSModel!$C$4="CF"),AN44,
IF(LEFT($V44,3)="ON_",
     IF(SSSModel!$C$4="RR",SUMPRODUCT(OFFSET($AC44,0,0,1,$CB$2),OFFSET(Profiles!$K$28,($Z44-1)*(Profiles!$I$26+1)+CL$4-SSSModel!$C$3+1,0,1,$CB$2)),
     IF(SSSModel!$C$4="ECC",$EA44*$EB44*SUMPRODUCT(OFFSET($AC44,0,MAX(0,CL$4-$DZ44-$CA$4+1),1,MIN($DZ44,CL$4-$CA$4+1)),OFFSET(Escalation!$K$24,($Y44-1)*(Escalation!$I$22+1)+CL$4-SSSModel!$C$3+1,MAX(0,CL$4-$DZ44-$CA$4+1),1,MIN($DZ44,CL$4-$CA$4+1))),
     IF(SSSModel!$C$4="PV",AN44*$EA44*(1+SSSModel!$C$2),
     IF(SSSModel!$C$4="FCR",$EC44*SUM(OFFSET($AC44,0,MAX(CL$4-$AC$4-$DZ44+1,0),1,MIN($DZ44,CL$4-$AC$4+1))),0)))),
SUM($AC44:$BZ44)*
     IF(SSSModel!$C$4="RR",OFFSET(Profiles!$K$2,$Z44,MAX(Profiles!$C$2,AN$4-$W44)),
     IF(SSSModel!$C$4="ECC",$EA44*$EB44*IF(MAX(Escalation!$C$2,AN$4-$W44)&gt;$DZ44-1,0,OFFSET(Escalation!$K$2,$Y44,MAX(Escalation!$C$2,AN$4-$W44))),
     IF(SSSModel!$C$4="PV",IF(CL$4=$W44,$EA44*(1+SSSModel!$C$2),0),
     IF(SSSModel!$C$4="FCR",IF(AND(CL$4&gt;=$W44,OFFSET(Profiles!$K$2,$Z44,MAX(Profiles!$C$2,AN$4-$W44))&gt;0),$EC44,0),0))))))</f>
        <v>0</v>
      </c>
      <c r="CM44" s="135">
        <f ca="1">IF(OR($Z44=0,SSSModel!$C$4="CF"),AO44,
IF(LEFT($V44,3)="ON_",
     IF(SSSModel!$C$4="RR",SUMPRODUCT(OFFSET($AC44,0,0,1,$CB$2),OFFSET(Profiles!$K$28,($Z44-1)*(Profiles!$I$26+1)+CM$4-SSSModel!$C$3+1,0,1,$CB$2)),
     IF(SSSModel!$C$4="ECC",$EA44*$EB44*SUMPRODUCT(OFFSET($AC44,0,MAX(0,CM$4-$DZ44-$CA$4+1),1,MIN($DZ44,CM$4-$CA$4+1)),OFFSET(Escalation!$K$24,($Y44-1)*(Escalation!$I$22+1)+CM$4-SSSModel!$C$3+1,MAX(0,CM$4-$DZ44-$CA$4+1),1,MIN($DZ44,CM$4-$CA$4+1))),
     IF(SSSModel!$C$4="PV",AO44*$EA44*(1+SSSModel!$C$2),
     IF(SSSModel!$C$4="FCR",$EC44*SUM(OFFSET($AC44,0,MAX(CM$4-$AC$4-$DZ44+1,0),1,MIN($DZ44,CM$4-$AC$4+1))),0)))),
SUM($AC44:$BZ44)*
     IF(SSSModel!$C$4="RR",OFFSET(Profiles!$K$2,$Z44,MAX(Profiles!$C$2,AO$4-$W44)),
     IF(SSSModel!$C$4="ECC",$EA44*$EB44*IF(MAX(Escalation!$C$2,AO$4-$W44)&gt;$DZ44-1,0,OFFSET(Escalation!$K$2,$Y44,MAX(Escalation!$C$2,AO$4-$W44))),
     IF(SSSModel!$C$4="PV",IF(CM$4=$W44,$EA44*(1+SSSModel!$C$2),0),
     IF(SSSModel!$C$4="FCR",IF(AND(CM$4&gt;=$W44,OFFSET(Profiles!$K$2,$Z44,MAX(Profiles!$C$2,AO$4-$W44))&gt;0),$EC44,0),0))))))</f>
        <v>0</v>
      </c>
      <c r="CN44" s="135">
        <f ca="1">IF(OR($Z44=0,SSSModel!$C$4="CF"),AP44,
IF(LEFT($V44,3)="ON_",
     IF(SSSModel!$C$4="RR",SUMPRODUCT(OFFSET($AC44,0,0,1,$CB$2),OFFSET(Profiles!$K$28,($Z44-1)*(Profiles!$I$26+1)+CN$4-SSSModel!$C$3+1,0,1,$CB$2)),
     IF(SSSModel!$C$4="ECC",$EA44*$EB44*SUMPRODUCT(OFFSET($AC44,0,MAX(0,CN$4-$DZ44-$CA$4+1),1,MIN($DZ44,CN$4-$CA$4+1)),OFFSET(Escalation!$K$24,($Y44-1)*(Escalation!$I$22+1)+CN$4-SSSModel!$C$3+1,MAX(0,CN$4-$DZ44-$CA$4+1),1,MIN($DZ44,CN$4-$CA$4+1))),
     IF(SSSModel!$C$4="PV",AP44*$EA44*(1+SSSModel!$C$2),
     IF(SSSModel!$C$4="FCR",$EC44*SUM(OFFSET($AC44,0,MAX(CN$4-$AC$4-$DZ44+1,0),1,MIN($DZ44,CN$4-$AC$4+1))),0)))),
SUM($AC44:$BZ44)*
     IF(SSSModel!$C$4="RR",OFFSET(Profiles!$K$2,$Z44,MAX(Profiles!$C$2,AP$4-$W44)),
     IF(SSSModel!$C$4="ECC",$EA44*$EB44*IF(MAX(Escalation!$C$2,AP$4-$W44)&gt;$DZ44-1,0,OFFSET(Escalation!$K$2,$Y44,MAX(Escalation!$C$2,AP$4-$W44))),
     IF(SSSModel!$C$4="PV",IF(CN$4=$W44,$EA44*(1+SSSModel!$C$2),0),
     IF(SSSModel!$C$4="FCR",IF(AND(CN$4&gt;=$W44,OFFSET(Profiles!$K$2,$Z44,MAX(Profiles!$C$2,AP$4-$W44))&gt;0),$EC44,0),0))))))</f>
        <v>0</v>
      </c>
      <c r="CO44" s="135">
        <f ca="1">IF(OR($Z44=0,SSSModel!$C$4="CF"),AQ44,
IF(LEFT($V44,3)="ON_",
     IF(SSSModel!$C$4="RR",SUMPRODUCT(OFFSET($AC44,0,0,1,$CB$2),OFFSET(Profiles!$K$28,($Z44-1)*(Profiles!$I$26+1)+CO$4-SSSModel!$C$3+1,0,1,$CB$2)),
     IF(SSSModel!$C$4="ECC",$EA44*$EB44*SUMPRODUCT(OFFSET($AC44,0,MAX(0,CO$4-$DZ44-$CA$4+1),1,MIN($DZ44,CO$4-$CA$4+1)),OFFSET(Escalation!$K$24,($Y44-1)*(Escalation!$I$22+1)+CO$4-SSSModel!$C$3+1,MAX(0,CO$4-$DZ44-$CA$4+1),1,MIN($DZ44,CO$4-$CA$4+1))),
     IF(SSSModel!$C$4="PV",AQ44*$EA44*(1+SSSModel!$C$2),
     IF(SSSModel!$C$4="FCR",$EC44*SUM(OFFSET($AC44,0,MAX(CO$4-$AC$4-$DZ44+1,0),1,MIN($DZ44,CO$4-$AC$4+1))),0)))),
SUM($AC44:$BZ44)*
     IF(SSSModel!$C$4="RR",OFFSET(Profiles!$K$2,$Z44,MAX(Profiles!$C$2,AQ$4-$W44)),
     IF(SSSModel!$C$4="ECC",$EA44*$EB44*IF(MAX(Escalation!$C$2,AQ$4-$W44)&gt;$DZ44-1,0,OFFSET(Escalation!$K$2,$Y44,MAX(Escalation!$C$2,AQ$4-$W44))),
     IF(SSSModel!$C$4="PV",IF(CO$4=$W44,$EA44*(1+SSSModel!$C$2),0),
     IF(SSSModel!$C$4="FCR",IF(AND(CO$4&gt;=$W44,OFFSET(Profiles!$K$2,$Z44,MAX(Profiles!$C$2,AQ$4-$W44))&gt;0),$EC44,0),0))))))</f>
        <v>0</v>
      </c>
      <c r="CP44" s="135">
        <f ca="1">IF(OR($Z44=0,SSSModel!$C$4="CF"),AR44,
IF(LEFT($V44,3)="ON_",
     IF(SSSModel!$C$4="RR",SUMPRODUCT(OFFSET($AC44,0,0,1,$CB$2),OFFSET(Profiles!$K$28,($Z44-1)*(Profiles!$I$26+1)+CP$4-SSSModel!$C$3+1,0,1,$CB$2)),
     IF(SSSModel!$C$4="ECC",$EA44*$EB44*SUMPRODUCT(OFFSET($AC44,0,MAX(0,CP$4-$DZ44-$CA$4+1),1,MIN($DZ44,CP$4-$CA$4+1)),OFFSET(Escalation!$K$24,($Y44-1)*(Escalation!$I$22+1)+CP$4-SSSModel!$C$3+1,MAX(0,CP$4-$DZ44-$CA$4+1),1,MIN($DZ44,CP$4-$CA$4+1))),
     IF(SSSModel!$C$4="PV",AR44*$EA44*(1+SSSModel!$C$2),
     IF(SSSModel!$C$4="FCR",$EC44*SUM(OFFSET($AC44,0,MAX(CP$4-$AC$4-$DZ44+1,0),1,MIN($DZ44,CP$4-$AC$4+1))),0)))),
SUM($AC44:$BZ44)*
     IF(SSSModel!$C$4="RR",OFFSET(Profiles!$K$2,$Z44,MAX(Profiles!$C$2,AR$4-$W44)),
     IF(SSSModel!$C$4="ECC",$EA44*$EB44*IF(MAX(Escalation!$C$2,AR$4-$W44)&gt;$DZ44-1,0,OFFSET(Escalation!$K$2,$Y44,MAX(Escalation!$C$2,AR$4-$W44))),
     IF(SSSModel!$C$4="PV",IF(CP$4=$W44,$EA44*(1+SSSModel!$C$2),0),
     IF(SSSModel!$C$4="FCR",IF(AND(CP$4&gt;=$W44,OFFSET(Profiles!$K$2,$Z44,MAX(Profiles!$C$2,AR$4-$W44))&gt;0),$EC44,0),0))))))</f>
        <v>0</v>
      </c>
      <c r="CQ44" s="135">
        <f ca="1">IF(OR($Z44=0,SSSModel!$C$4="CF"),AS44,
IF(LEFT($V44,3)="ON_",
     IF(SSSModel!$C$4="RR",SUMPRODUCT(OFFSET($AC44,0,0,1,$CB$2),OFFSET(Profiles!$K$28,($Z44-1)*(Profiles!$I$26+1)+CQ$4-SSSModel!$C$3+1,0,1,$CB$2)),
     IF(SSSModel!$C$4="ECC",$EA44*$EB44*SUMPRODUCT(OFFSET($AC44,0,MAX(0,CQ$4-$DZ44-$CA$4+1),1,MIN($DZ44,CQ$4-$CA$4+1)),OFFSET(Escalation!$K$24,($Y44-1)*(Escalation!$I$22+1)+CQ$4-SSSModel!$C$3+1,MAX(0,CQ$4-$DZ44-$CA$4+1),1,MIN($DZ44,CQ$4-$CA$4+1))),
     IF(SSSModel!$C$4="PV",AS44*$EA44*(1+SSSModel!$C$2),
     IF(SSSModel!$C$4="FCR",$EC44*SUM(OFFSET($AC44,0,MAX(CQ$4-$AC$4-$DZ44+1,0),1,MIN($DZ44,CQ$4-$AC$4+1))),0)))),
SUM($AC44:$BZ44)*
     IF(SSSModel!$C$4="RR",OFFSET(Profiles!$K$2,$Z44,MAX(Profiles!$C$2,AS$4-$W44)),
     IF(SSSModel!$C$4="ECC",$EA44*$EB44*IF(MAX(Escalation!$C$2,AS$4-$W44)&gt;$DZ44-1,0,OFFSET(Escalation!$K$2,$Y44,MAX(Escalation!$C$2,AS$4-$W44))),
     IF(SSSModel!$C$4="PV",IF(CQ$4=$W44,$EA44*(1+SSSModel!$C$2),0),
     IF(SSSModel!$C$4="FCR",IF(AND(CQ$4&gt;=$W44,OFFSET(Profiles!$K$2,$Z44,MAX(Profiles!$C$2,AS$4-$W44))&gt;0),$EC44,0),0))))))</f>
        <v>0</v>
      </c>
      <c r="CR44" s="135">
        <f ca="1">IF(OR($Z44=0,SSSModel!$C$4="CF"),AT44,
IF(LEFT($V44,3)="ON_",
     IF(SSSModel!$C$4="RR",SUMPRODUCT(OFFSET($AC44,0,0,1,$CB$2),OFFSET(Profiles!$K$28,($Z44-1)*(Profiles!$I$26+1)+CR$4-SSSModel!$C$3+1,0,1,$CB$2)),
     IF(SSSModel!$C$4="ECC",$EA44*$EB44*SUMPRODUCT(OFFSET($AC44,0,MAX(0,CR$4-$DZ44-$CA$4+1),1,MIN($DZ44,CR$4-$CA$4+1)),OFFSET(Escalation!$K$24,($Y44-1)*(Escalation!$I$22+1)+CR$4-SSSModel!$C$3+1,MAX(0,CR$4-$DZ44-$CA$4+1),1,MIN($DZ44,CR$4-$CA$4+1))),
     IF(SSSModel!$C$4="PV",AT44*$EA44*(1+SSSModel!$C$2),
     IF(SSSModel!$C$4="FCR",$EC44*SUM(OFFSET($AC44,0,MAX(CR$4-$AC$4-$DZ44+1,0),1,MIN($DZ44,CR$4-$AC$4+1))),0)))),
SUM($AC44:$BZ44)*
     IF(SSSModel!$C$4="RR",OFFSET(Profiles!$K$2,$Z44,MAX(Profiles!$C$2,AT$4-$W44)),
     IF(SSSModel!$C$4="ECC",$EA44*$EB44*IF(MAX(Escalation!$C$2,AT$4-$W44)&gt;$DZ44-1,0,OFFSET(Escalation!$K$2,$Y44,MAX(Escalation!$C$2,AT$4-$W44))),
     IF(SSSModel!$C$4="PV",IF(CR$4=$W44,$EA44*(1+SSSModel!$C$2),0),
     IF(SSSModel!$C$4="FCR",IF(AND(CR$4&gt;=$W44,OFFSET(Profiles!$K$2,$Z44,MAX(Profiles!$C$2,AT$4-$W44))&gt;0),$EC44,0),0))))))</f>
        <v>0</v>
      </c>
      <c r="CS44" s="135">
        <f ca="1">IF(OR($Z44=0,SSSModel!$C$4="CF"),AU44,
IF(LEFT($V44,3)="ON_",
     IF(SSSModel!$C$4="RR",SUMPRODUCT(OFFSET($AC44,0,0,1,$CB$2),OFFSET(Profiles!$K$28,($Z44-1)*(Profiles!$I$26+1)+CS$4-SSSModel!$C$3+1,0,1,$CB$2)),
     IF(SSSModel!$C$4="ECC",$EA44*$EB44*SUMPRODUCT(OFFSET($AC44,0,MAX(0,CS$4-$DZ44-$CA$4+1),1,MIN($DZ44,CS$4-$CA$4+1)),OFFSET(Escalation!$K$24,($Y44-1)*(Escalation!$I$22+1)+CS$4-SSSModel!$C$3+1,MAX(0,CS$4-$DZ44-$CA$4+1),1,MIN($DZ44,CS$4-$CA$4+1))),
     IF(SSSModel!$C$4="PV",AU44*$EA44*(1+SSSModel!$C$2),
     IF(SSSModel!$C$4="FCR",$EC44*SUM(OFFSET($AC44,0,MAX(CS$4-$AC$4-$DZ44+1,0),1,MIN($DZ44,CS$4-$AC$4+1))),0)))),
SUM($AC44:$BZ44)*
     IF(SSSModel!$C$4="RR",OFFSET(Profiles!$K$2,$Z44,MAX(Profiles!$C$2,AU$4-$W44)),
     IF(SSSModel!$C$4="ECC",$EA44*$EB44*IF(MAX(Escalation!$C$2,AU$4-$W44)&gt;$DZ44-1,0,OFFSET(Escalation!$K$2,$Y44,MAX(Escalation!$C$2,AU$4-$W44))),
     IF(SSSModel!$C$4="PV",IF(CS$4=$W44,$EA44*(1+SSSModel!$C$2),0),
     IF(SSSModel!$C$4="FCR",IF(AND(CS$4&gt;=$W44,OFFSET(Profiles!$K$2,$Z44,MAX(Profiles!$C$2,AU$4-$W44))&gt;0),$EC44,0),0))))))</f>
        <v>0</v>
      </c>
      <c r="CT44" s="135">
        <f ca="1">IF(OR($Z44=0,SSSModel!$C$4="CF"),AV44,
IF(LEFT($V44,3)="ON_",
     IF(SSSModel!$C$4="RR",SUMPRODUCT(OFFSET($AC44,0,0,1,$CB$2),OFFSET(Profiles!$K$28,($Z44-1)*(Profiles!$I$26+1)+CT$4-SSSModel!$C$3+1,0,1,$CB$2)),
     IF(SSSModel!$C$4="ECC",$EA44*$EB44*SUMPRODUCT(OFFSET($AC44,0,MAX(0,CT$4-$DZ44-$CA$4+1),1,MIN($DZ44,CT$4-$CA$4+1)),OFFSET(Escalation!$K$24,($Y44-1)*(Escalation!$I$22+1)+CT$4-SSSModel!$C$3+1,MAX(0,CT$4-$DZ44-$CA$4+1),1,MIN($DZ44,CT$4-$CA$4+1))),
     IF(SSSModel!$C$4="PV",AV44*$EA44*(1+SSSModel!$C$2),
     IF(SSSModel!$C$4="FCR",$EC44*SUM(OFFSET($AC44,0,MAX(CT$4-$AC$4-$DZ44+1,0),1,MIN($DZ44,CT$4-$AC$4+1))),0)))),
SUM($AC44:$BZ44)*
     IF(SSSModel!$C$4="RR",OFFSET(Profiles!$K$2,$Z44,MAX(Profiles!$C$2,AV$4-$W44)),
     IF(SSSModel!$C$4="ECC",$EA44*$EB44*IF(MAX(Escalation!$C$2,AV$4-$W44)&gt;$DZ44-1,0,OFFSET(Escalation!$K$2,$Y44,MAX(Escalation!$C$2,AV$4-$W44))),
     IF(SSSModel!$C$4="PV",IF(CT$4=$W44,$EA44*(1+SSSModel!$C$2),0),
     IF(SSSModel!$C$4="FCR",IF(AND(CT$4&gt;=$W44,OFFSET(Profiles!$K$2,$Z44,MAX(Profiles!$C$2,AV$4-$W44))&gt;0),$EC44,0),0))))))</f>
        <v>0</v>
      </c>
      <c r="CU44" s="135">
        <f ca="1">IF(OR($Z44=0,SSSModel!$C$4="CF"),AW44,
IF(LEFT($V44,3)="ON_",
     IF(SSSModel!$C$4="RR",SUMPRODUCT(OFFSET($AC44,0,0,1,$CB$2),OFFSET(Profiles!$K$28,($Z44-1)*(Profiles!$I$26+1)+CU$4-SSSModel!$C$3+1,0,1,$CB$2)),
     IF(SSSModel!$C$4="ECC",$EA44*$EB44*SUMPRODUCT(OFFSET($AC44,0,MAX(0,CU$4-$DZ44-$CA$4+1),1,MIN($DZ44,CU$4-$CA$4+1)),OFFSET(Escalation!$K$24,($Y44-1)*(Escalation!$I$22+1)+CU$4-SSSModel!$C$3+1,MAX(0,CU$4-$DZ44-$CA$4+1),1,MIN($DZ44,CU$4-$CA$4+1))),
     IF(SSSModel!$C$4="PV",AW44*$EA44*(1+SSSModel!$C$2),
     IF(SSSModel!$C$4="FCR",$EC44*SUM(OFFSET($AC44,0,MAX(CU$4-$AC$4-$DZ44+1,0),1,MIN($DZ44,CU$4-$AC$4+1))),0)))),
SUM($AC44:$BZ44)*
     IF(SSSModel!$C$4="RR",OFFSET(Profiles!$K$2,$Z44,MAX(Profiles!$C$2,AW$4-$W44)),
     IF(SSSModel!$C$4="ECC",$EA44*$EB44*IF(MAX(Escalation!$C$2,AW$4-$W44)&gt;$DZ44-1,0,OFFSET(Escalation!$K$2,$Y44,MAX(Escalation!$C$2,AW$4-$W44))),
     IF(SSSModel!$C$4="PV",IF(CU$4=$W44,$EA44*(1+SSSModel!$C$2),0),
     IF(SSSModel!$C$4="FCR",IF(AND(CU$4&gt;=$W44,OFFSET(Profiles!$K$2,$Z44,MAX(Profiles!$C$2,AW$4-$W44))&gt;0),$EC44,0),0))))))</f>
        <v>0</v>
      </c>
      <c r="CV44" s="135">
        <f ca="1">IF(OR($Z44=0,SSSModel!$C$4="CF"),AX44,
IF(LEFT($V44,3)="ON_",
     IF(SSSModel!$C$4="RR",SUMPRODUCT(OFFSET($AC44,0,0,1,$CB$2),OFFSET(Profiles!$K$28,($Z44-1)*(Profiles!$I$26+1)+CV$4-SSSModel!$C$3+1,0,1,$CB$2)),
     IF(SSSModel!$C$4="ECC",$EA44*$EB44*SUMPRODUCT(OFFSET($AC44,0,MAX(0,CV$4-$DZ44-$CA$4+1),1,MIN($DZ44,CV$4-$CA$4+1)),OFFSET(Escalation!$K$24,($Y44-1)*(Escalation!$I$22+1)+CV$4-SSSModel!$C$3+1,MAX(0,CV$4-$DZ44-$CA$4+1),1,MIN($DZ44,CV$4-$CA$4+1))),
     IF(SSSModel!$C$4="PV",AX44*$EA44*(1+SSSModel!$C$2),
     IF(SSSModel!$C$4="FCR",$EC44*SUM(OFFSET($AC44,0,MAX(CV$4-$AC$4-$DZ44+1,0),1,MIN($DZ44,CV$4-$AC$4+1))),0)))),
SUM($AC44:$BZ44)*
     IF(SSSModel!$C$4="RR",OFFSET(Profiles!$K$2,$Z44,MAX(Profiles!$C$2,AX$4-$W44)),
     IF(SSSModel!$C$4="ECC",$EA44*$EB44*IF(MAX(Escalation!$C$2,AX$4-$W44)&gt;$DZ44-1,0,OFFSET(Escalation!$K$2,$Y44,MAX(Escalation!$C$2,AX$4-$W44))),
     IF(SSSModel!$C$4="PV",IF(CV$4=$W44,$EA44*(1+SSSModel!$C$2),0),
     IF(SSSModel!$C$4="FCR",IF(AND(CV$4&gt;=$W44,OFFSET(Profiles!$K$2,$Z44,MAX(Profiles!$C$2,AX$4-$W44))&gt;0),$EC44,0),0))))))</f>
        <v>0</v>
      </c>
      <c r="CW44" s="135">
        <f ca="1">IF(OR($Z44=0,SSSModel!$C$4="CF"),AY44,
IF(LEFT($V44,3)="ON_",
     IF(SSSModel!$C$4="RR",SUMPRODUCT(OFFSET($AC44,0,0,1,$CB$2),OFFSET(Profiles!$K$28,($Z44-1)*(Profiles!$I$26+1)+CW$4-SSSModel!$C$3+1,0,1,$CB$2)),
     IF(SSSModel!$C$4="ECC",$EA44*$EB44*SUMPRODUCT(OFFSET($AC44,0,MAX(0,CW$4-$DZ44-$CA$4+1),1,MIN($DZ44,CW$4-$CA$4+1)),OFFSET(Escalation!$K$24,($Y44-1)*(Escalation!$I$22+1)+CW$4-SSSModel!$C$3+1,MAX(0,CW$4-$DZ44-$CA$4+1),1,MIN($DZ44,CW$4-$CA$4+1))),
     IF(SSSModel!$C$4="PV",AY44*$EA44*(1+SSSModel!$C$2),
     IF(SSSModel!$C$4="FCR",$EC44*SUM(OFFSET($AC44,0,MAX(CW$4-$AC$4-$DZ44+1,0),1,MIN($DZ44,CW$4-$AC$4+1))),0)))),
SUM($AC44:$BZ44)*
     IF(SSSModel!$C$4="RR",OFFSET(Profiles!$K$2,$Z44,MAX(Profiles!$C$2,AY$4-$W44)),
     IF(SSSModel!$C$4="ECC",$EA44*$EB44*IF(MAX(Escalation!$C$2,AY$4-$W44)&gt;$DZ44-1,0,OFFSET(Escalation!$K$2,$Y44,MAX(Escalation!$C$2,AY$4-$W44))),
     IF(SSSModel!$C$4="PV",IF(CW$4=$W44,$EA44*(1+SSSModel!$C$2),0),
     IF(SSSModel!$C$4="FCR",IF(AND(CW$4&gt;=$W44,OFFSET(Profiles!$K$2,$Z44,MAX(Profiles!$C$2,AY$4-$W44))&gt;0),$EC44,0),0))))))</f>
        <v>0</v>
      </c>
      <c r="CX44" s="135">
        <f ca="1">IF(OR($Z44=0,SSSModel!$C$4="CF"),AZ44,
IF(LEFT($V44,3)="ON_",
     IF(SSSModel!$C$4="RR",SUMPRODUCT(OFFSET($AC44,0,0,1,$CB$2),OFFSET(Profiles!$K$28,($Z44-1)*(Profiles!$I$26+1)+CX$4-SSSModel!$C$3+1,0,1,$CB$2)),
     IF(SSSModel!$C$4="ECC",$EA44*$EB44*SUMPRODUCT(OFFSET($AC44,0,MAX(0,CX$4-$DZ44-$CA$4+1),1,MIN($DZ44,CX$4-$CA$4+1)),OFFSET(Escalation!$K$24,($Y44-1)*(Escalation!$I$22+1)+CX$4-SSSModel!$C$3+1,MAX(0,CX$4-$DZ44-$CA$4+1),1,MIN($DZ44,CX$4-$CA$4+1))),
     IF(SSSModel!$C$4="PV",AZ44*$EA44*(1+SSSModel!$C$2),
     IF(SSSModel!$C$4="FCR",$EC44*SUM(OFFSET($AC44,0,MAX(CX$4-$AC$4-$DZ44+1,0),1,MIN($DZ44,CX$4-$AC$4+1))),0)))),
SUM($AC44:$BZ44)*
     IF(SSSModel!$C$4="RR",OFFSET(Profiles!$K$2,$Z44,MAX(Profiles!$C$2,AZ$4-$W44)),
     IF(SSSModel!$C$4="ECC",$EA44*$EB44*IF(MAX(Escalation!$C$2,AZ$4-$W44)&gt;$DZ44-1,0,OFFSET(Escalation!$K$2,$Y44,MAX(Escalation!$C$2,AZ$4-$W44))),
     IF(SSSModel!$C$4="PV",IF(CX$4=$W44,$EA44*(1+SSSModel!$C$2),0),
     IF(SSSModel!$C$4="FCR",IF(AND(CX$4&gt;=$W44,OFFSET(Profiles!$K$2,$Z44,MAX(Profiles!$C$2,AZ$4-$W44))&gt;0),$EC44,0),0))))))</f>
        <v>0</v>
      </c>
      <c r="CY44" s="135">
        <f ca="1">IF(OR($Z44=0,SSSModel!$C$4="CF"),BA44,
IF(LEFT($V44,3)="ON_",
     IF(SSSModel!$C$4="RR",SUMPRODUCT(OFFSET($AC44,0,0,1,$CB$2),OFFSET(Profiles!$K$28,($Z44-1)*(Profiles!$I$26+1)+CY$4-SSSModel!$C$3+1,0,1,$CB$2)),
     IF(SSSModel!$C$4="ECC",$EA44*$EB44*SUMPRODUCT(OFFSET($AC44,0,MAX(0,CY$4-$DZ44-$CA$4+1),1,MIN($DZ44,CY$4-$CA$4+1)),OFFSET(Escalation!$K$24,($Y44-1)*(Escalation!$I$22+1)+CY$4-SSSModel!$C$3+1,MAX(0,CY$4-$DZ44-$CA$4+1),1,MIN($DZ44,CY$4-$CA$4+1))),
     IF(SSSModel!$C$4="PV",BA44*$EA44*(1+SSSModel!$C$2),
     IF(SSSModel!$C$4="FCR",$EC44*SUM(OFFSET($AC44,0,MAX(CY$4-$AC$4-$DZ44+1,0),1,MIN($DZ44,CY$4-$AC$4+1))),0)))),
SUM($AC44:$BZ44)*
     IF(SSSModel!$C$4="RR",OFFSET(Profiles!$K$2,$Z44,MAX(Profiles!$C$2,BA$4-$W44)),
     IF(SSSModel!$C$4="ECC",$EA44*$EB44*IF(MAX(Escalation!$C$2,BA$4-$W44)&gt;$DZ44-1,0,OFFSET(Escalation!$K$2,$Y44,MAX(Escalation!$C$2,BA$4-$W44))),
     IF(SSSModel!$C$4="PV",IF(CY$4=$W44,$EA44*(1+SSSModel!$C$2),0),
     IF(SSSModel!$C$4="FCR",IF(AND(CY$4&gt;=$W44,OFFSET(Profiles!$K$2,$Z44,MAX(Profiles!$C$2,BA$4-$W44))&gt;0),$EC44,0),0))))))</f>
        <v>0</v>
      </c>
      <c r="CZ44" s="135">
        <f ca="1">IF(OR($Z44=0,SSSModel!$C$4="CF"),BB44,
IF(LEFT($V44,3)="ON_",
     IF(SSSModel!$C$4="RR",SUMPRODUCT(OFFSET($AC44,0,0,1,$CB$2),OFFSET(Profiles!$K$28,($Z44-1)*(Profiles!$I$26+1)+CZ$4-SSSModel!$C$3+1,0,1,$CB$2)),
     IF(SSSModel!$C$4="ECC",$EA44*$EB44*SUMPRODUCT(OFFSET($AC44,0,MAX(0,CZ$4-$DZ44-$CA$4+1),1,MIN($DZ44,CZ$4-$CA$4+1)),OFFSET(Escalation!$K$24,($Y44-1)*(Escalation!$I$22+1)+CZ$4-SSSModel!$C$3+1,MAX(0,CZ$4-$DZ44-$CA$4+1),1,MIN($DZ44,CZ$4-$CA$4+1))),
     IF(SSSModel!$C$4="PV",BB44*$EA44*(1+SSSModel!$C$2),
     IF(SSSModel!$C$4="FCR",$EC44*SUM(OFFSET($AC44,0,MAX(CZ$4-$AC$4-$DZ44+1,0),1,MIN($DZ44,CZ$4-$AC$4+1))),0)))),
SUM($AC44:$BZ44)*
     IF(SSSModel!$C$4="RR",OFFSET(Profiles!$K$2,$Z44,MAX(Profiles!$C$2,BB$4-$W44)),
     IF(SSSModel!$C$4="ECC",$EA44*$EB44*IF(MAX(Escalation!$C$2,BB$4-$W44)&gt;$DZ44-1,0,OFFSET(Escalation!$K$2,$Y44,MAX(Escalation!$C$2,BB$4-$W44))),
     IF(SSSModel!$C$4="PV",IF(CZ$4=$W44,$EA44*(1+SSSModel!$C$2),0),
     IF(SSSModel!$C$4="FCR",IF(AND(CZ$4&gt;=$W44,OFFSET(Profiles!$K$2,$Z44,MAX(Profiles!$C$2,BB$4-$W44))&gt;0),$EC44,0),0))))))</f>
        <v>0</v>
      </c>
      <c r="DA44" s="135">
        <f ca="1">IF(OR($Z44=0,SSSModel!$C$4="CF"),BC44,
IF(LEFT($V44,3)="ON_",
     IF(SSSModel!$C$4="RR",SUMPRODUCT(OFFSET($AC44,0,0,1,$CB$2),OFFSET(Profiles!$K$28,($Z44-1)*(Profiles!$I$26+1)+DA$4-SSSModel!$C$3+1,0,1,$CB$2)),
     IF(SSSModel!$C$4="ECC",$EA44*$EB44*SUMPRODUCT(OFFSET($AC44,0,MAX(0,DA$4-$DZ44-$CA$4+1),1,MIN($DZ44,DA$4-$CA$4+1)),OFFSET(Escalation!$K$24,($Y44-1)*(Escalation!$I$22+1)+DA$4-SSSModel!$C$3+1,MAX(0,DA$4-$DZ44-$CA$4+1),1,MIN($DZ44,DA$4-$CA$4+1))),
     IF(SSSModel!$C$4="PV",BC44*$EA44*(1+SSSModel!$C$2),
     IF(SSSModel!$C$4="FCR",$EC44*SUM(OFFSET($AC44,0,MAX(DA$4-$AC$4-$DZ44+1,0),1,MIN($DZ44,DA$4-$AC$4+1))),0)))),
SUM($AC44:$BZ44)*
     IF(SSSModel!$C$4="RR",OFFSET(Profiles!$K$2,$Z44,MAX(Profiles!$C$2,BC$4-$W44)),
     IF(SSSModel!$C$4="ECC",$EA44*$EB44*IF(MAX(Escalation!$C$2,BC$4-$W44)&gt;$DZ44-1,0,OFFSET(Escalation!$K$2,$Y44,MAX(Escalation!$C$2,BC$4-$W44))),
     IF(SSSModel!$C$4="PV",IF(DA$4=$W44,$EA44*(1+SSSModel!$C$2),0),
     IF(SSSModel!$C$4="FCR",IF(AND(DA$4&gt;=$W44,OFFSET(Profiles!$K$2,$Z44,MAX(Profiles!$C$2,BC$4-$W44))&gt;0),$EC44,0),0))))))</f>
        <v>0</v>
      </c>
      <c r="DB44" s="135">
        <f ca="1">IF(OR($Z44=0,SSSModel!$C$4="CF"),BD44,
IF(LEFT($V44,3)="ON_",
     IF(SSSModel!$C$4="RR",SUMPRODUCT(OFFSET($AC44,0,0,1,$CB$2),OFFSET(Profiles!$K$28,($Z44-1)*(Profiles!$I$26+1)+DB$4-SSSModel!$C$3+1,0,1,$CB$2)),
     IF(SSSModel!$C$4="ECC",$EA44*$EB44*SUMPRODUCT(OFFSET($AC44,0,MAX(0,DB$4-$DZ44-$CA$4+1),1,MIN($DZ44,DB$4-$CA$4+1)),OFFSET(Escalation!$K$24,($Y44-1)*(Escalation!$I$22+1)+DB$4-SSSModel!$C$3+1,MAX(0,DB$4-$DZ44-$CA$4+1),1,MIN($DZ44,DB$4-$CA$4+1))),
     IF(SSSModel!$C$4="PV",BD44*$EA44*(1+SSSModel!$C$2),
     IF(SSSModel!$C$4="FCR",$EC44*SUM(OFFSET($AC44,0,MAX(DB$4-$AC$4-$DZ44+1,0),1,MIN($DZ44,DB$4-$AC$4+1))),0)))),
SUM($AC44:$BZ44)*
     IF(SSSModel!$C$4="RR",OFFSET(Profiles!$K$2,$Z44,MAX(Profiles!$C$2,BD$4-$W44)),
     IF(SSSModel!$C$4="ECC",$EA44*$EB44*IF(MAX(Escalation!$C$2,BD$4-$W44)&gt;$DZ44-1,0,OFFSET(Escalation!$K$2,$Y44,MAX(Escalation!$C$2,BD$4-$W44))),
     IF(SSSModel!$C$4="PV",IF(DB$4=$W44,$EA44*(1+SSSModel!$C$2),0),
     IF(SSSModel!$C$4="FCR",IF(AND(DB$4&gt;=$W44,OFFSET(Profiles!$K$2,$Z44,MAX(Profiles!$C$2,BD$4-$W44))&gt;0),$EC44,0),0))))))</f>
        <v>0</v>
      </c>
      <c r="DC44" s="135">
        <f ca="1">IF(OR($Z44=0,SSSModel!$C$4="CF"),BE44,
IF(LEFT($V44,3)="ON_",
     IF(SSSModel!$C$4="RR",SUMPRODUCT(OFFSET($AC44,0,0,1,$CB$2),OFFSET(Profiles!$K$28,($Z44-1)*(Profiles!$I$26+1)+DC$4-SSSModel!$C$3+1,0,1,$CB$2)),
     IF(SSSModel!$C$4="ECC",$EA44*$EB44*SUMPRODUCT(OFFSET($AC44,0,MAX(0,DC$4-$DZ44-$CA$4+1),1,MIN($DZ44,DC$4-$CA$4+1)),OFFSET(Escalation!$K$24,($Y44-1)*(Escalation!$I$22+1)+DC$4-SSSModel!$C$3+1,MAX(0,DC$4-$DZ44-$CA$4+1),1,MIN($DZ44,DC$4-$CA$4+1))),
     IF(SSSModel!$C$4="PV",BE44*$EA44*(1+SSSModel!$C$2),
     IF(SSSModel!$C$4="FCR",$EC44*SUM(OFFSET($AC44,0,MAX(DC$4-$AC$4-$DZ44+1,0),1,MIN($DZ44,DC$4-$AC$4+1))),0)))),
SUM($AC44:$BZ44)*
     IF(SSSModel!$C$4="RR",OFFSET(Profiles!$K$2,$Z44,MAX(Profiles!$C$2,BE$4-$W44)),
     IF(SSSModel!$C$4="ECC",$EA44*$EB44*IF(MAX(Escalation!$C$2,BE$4-$W44)&gt;$DZ44-1,0,OFFSET(Escalation!$K$2,$Y44,MAX(Escalation!$C$2,BE$4-$W44))),
     IF(SSSModel!$C$4="PV",IF(DC$4=$W44,$EA44*(1+SSSModel!$C$2),0),
     IF(SSSModel!$C$4="FCR",IF(AND(DC$4&gt;=$W44,OFFSET(Profiles!$K$2,$Z44,MAX(Profiles!$C$2,BE$4-$W44))&gt;0),$EC44,0),0))))))</f>
        <v>0</v>
      </c>
      <c r="DD44" s="135">
        <f ca="1">IF(OR($Z44=0,SSSModel!$C$4="CF"),BF44,
IF(LEFT($V44,3)="ON_",
     IF(SSSModel!$C$4="RR",SUMPRODUCT(OFFSET($AC44,0,0,1,$CB$2),OFFSET(Profiles!$K$28,($Z44-1)*(Profiles!$I$26+1)+DD$4-SSSModel!$C$3+1,0,1,$CB$2)),
     IF(SSSModel!$C$4="ECC",$EA44*$EB44*SUMPRODUCT(OFFSET($AC44,0,MAX(0,DD$4-$DZ44-$CA$4+1),1,MIN($DZ44,DD$4-$CA$4+1)),OFFSET(Escalation!$K$24,($Y44-1)*(Escalation!$I$22+1)+DD$4-SSSModel!$C$3+1,MAX(0,DD$4-$DZ44-$CA$4+1),1,MIN($DZ44,DD$4-$CA$4+1))),
     IF(SSSModel!$C$4="PV",BF44*$EA44*(1+SSSModel!$C$2),
     IF(SSSModel!$C$4="FCR",$EC44*SUM(OFFSET($AC44,0,MAX(DD$4-$AC$4-$DZ44+1,0),1,MIN($DZ44,DD$4-$AC$4+1))),0)))),
SUM($AC44:$BZ44)*
     IF(SSSModel!$C$4="RR",OFFSET(Profiles!$K$2,$Z44,MAX(Profiles!$C$2,BF$4-$W44)),
     IF(SSSModel!$C$4="ECC",$EA44*$EB44*IF(MAX(Escalation!$C$2,BF$4-$W44)&gt;$DZ44-1,0,OFFSET(Escalation!$K$2,$Y44,MAX(Escalation!$C$2,BF$4-$W44))),
     IF(SSSModel!$C$4="PV",IF(DD$4=$W44,$EA44*(1+SSSModel!$C$2),0),
     IF(SSSModel!$C$4="FCR",IF(AND(DD$4&gt;=$W44,OFFSET(Profiles!$K$2,$Z44,MAX(Profiles!$C$2,BF$4-$W44))&gt;0),$EC44,0),0))))))</f>
        <v>0</v>
      </c>
      <c r="DE44" s="135">
        <f ca="1">IF(OR($Z44=0,SSSModel!$C$4="CF"),BG44,
IF(LEFT($V44,3)="ON_",
     IF(SSSModel!$C$4="RR",SUMPRODUCT(OFFSET($AC44,0,0,1,$CB$2),OFFSET(Profiles!$K$28,($Z44-1)*(Profiles!$I$26+1)+DE$4-SSSModel!$C$3+1,0,1,$CB$2)),
     IF(SSSModel!$C$4="ECC",$EA44*$EB44*SUMPRODUCT(OFFSET($AC44,0,MAX(0,DE$4-$DZ44-$CA$4+1),1,MIN($DZ44,DE$4-$CA$4+1)),OFFSET(Escalation!$K$24,($Y44-1)*(Escalation!$I$22+1)+DE$4-SSSModel!$C$3+1,MAX(0,DE$4-$DZ44-$CA$4+1),1,MIN($DZ44,DE$4-$CA$4+1))),
     IF(SSSModel!$C$4="PV",BG44*$EA44*(1+SSSModel!$C$2),
     IF(SSSModel!$C$4="FCR",$EC44*SUM(OFFSET($AC44,0,MAX(DE$4-$AC$4-$DZ44+1,0),1,MIN($DZ44,DE$4-$AC$4+1))),0)))),
SUM($AC44:$BZ44)*
     IF(SSSModel!$C$4="RR",OFFSET(Profiles!$K$2,$Z44,MAX(Profiles!$C$2,BG$4-$W44)),
     IF(SSSModel!$C$4="ECC",$EA44*$EB44*IF(MAX(Escalation!$C$2,BG$4-$W44)&gt;$DZ44-1,0,OFFSET(Escalation!$K$2,$Y44,MAX(Escalation!$C$2,BG$4-$W44))),
     IF(SSSModel!$C$4="PV",IF(DE$4=$W44,$EA44*(1+SSSModel!$C$2),0),
     IF(SSSModel!$C$4="FCR",IF(AND(DE$4&gt;=$W44,OFFSET(Profiles!$K$2,$Z44,MAX(Profiles!$C$2,BG$4-$W44))&gt;0),$EC44,0),0))))))</f>
        <v>0</v>
      </c>
      <c r="DF44" s="135">
        <f ca="1">IF(OR($Z44=0,SSSModel!$C$4="CF"),BH44,
IF(LEFT($V44,3)="ON_",
     IF(SSSModel!$C$4="RR",SUMPRODUCT(OFFSET($AC44,0,0,1,$CB$2),OFFSET(Profiles!$K$28,($Z44-1)*(Profiles!$I$26+1)+DF$4-SSSModel!$C$3+1,0,1,$CB$2)),
     IF(SSSModel!$C$4="ECC",$EA44*$EB44*SUMPRODUCT(OFFSET($AC44,0,MAX(0,DF$4-$DZ44-$CA$4+1),1,MIN($DZ44,DF$4-$CA$4+1)),OFFSET(Escalation!$K$24,($Y44-1)*(Escalation!$I$22+1)+DF$4-SSSModel!$C$3+1,MAX(0,DF$4-$DZ44-$CA$4+1),1,MIN($DZ44,DF$4-$CA$4+1))),
     IF(SSSModel!$C$4="PV",BH44*$EA44*(1+SSSModel!$C$2),
     IF(SSSModel!$C$4="FCR",$EC44*SUM(OFFSET($AC44,0,MAX(DF$4-$AC$4-$DZ44+1,0),1,MIN($DZ44,DF$4-$AC$4+1))),0)))),
SUM($AC44:$BZ44)*
     IF(SSSModel!$C$4="RR",OFFSET(Profiles!$K$2,$Z44,MAX(Profiles!$C$2,BH$4-$W44)),
     IF(SSSModel!$C$4="ECC",$EA44*$EB44*IF(MAX(Escalation!$C$2,BH$4-$W44)&gt;$DZ44-1,0,OFFSET(Escalation!$K$2,$Y44,MAX(Escalation!$C$2,BH$4-$W44))),
     IF(SSSModel!$C$4="PV",IF(DF$4=$W44,$EA44*(1+SSSModel!$C$2),0),
     IF(SSSModel!$C$4="FCR",IF(AND(DF$4&gt;=$W44,OFFSET(Profiles!$K$2,$Z44,MAX(Profiles!$C$2,BH$4-$W44))&gt;0),$EC44,0),0))))))</f>
        <v>0</v>
      </c>
      <c r="DG44" s="135">
        <f ca="1">IF(OR($Z44=0,SSSModel!$C$4="CF"),BI44,
IF(LEFT($V44,3)="ON_",
     IF(SSSModel!$C$4="RR",SUMPRODUCT(OFFSET($AC44,0,0,1,$CB$2),OFFSET(Profiles!$K$28,($Z44-1)*(Profiles!$I$26+1)+DG$4-SSSModel!$C$3+1,0,1,$CB$2)),
     IF(SSSModel!$C$4="ECC",$EA44*$EB44*SUMPRODUCT(OFFSET($AC44,0,MAX(0,DG$4-$DZ44-$CA$4+1),1,MIN($DZ44,DG$4-$CA$4+1)),OFFSET(Escalation!$K$24,($Y44-1)*(Escalation!$I$22+1)+DG$4-SSSModel!$C$3+1,MAX(0,DG$4-$DZ44-$CA$4+1),1,MIN($DZ44,DG$4-$CA$4+1))),
     IF(SSSModel!$C$4="PV",BI44*$EA44*(1+SSSModel!$C$2),
     IF(SSSModel!$C$4="FCR",$EC44*SUM(OFFSET($AC44,0,MAX(DG$4-$AC$4-$DZ44+1,0),1,MIN($DZ44,DG$4-$AC$4+1))),0)))),
SUM($AC44:$BZ44)*
     IF(SSSModel!$C$4="RR",OFFSET(Profiles!$K$2,$Z44,MAX(Profiles!$C$2,BI$4-$W44)),
     IF(SSSModel!$C$4="ECC",$EA44*$EB44*IF(MAX(Escalation!$C$2,BI$4-$W44)&gt;$DZ44-1,0,OFFSET(Escalation!$K$2,$Y44,MAX(Escalation!$C$2,BI$4-$W44))),
     IF(SSSModel!$C$4="PV",IF(DG$4=$W44,$EA44*(1+SSSModel!$C$2),0),
     IF(SSSModel!$C$4="FCR",IF(AND(DG$4&gt;=$W44,OFFSET(Profiles!$K$2,$Z44,MAX(Profiles!$C$2,BI$4-$W44))&gt;0),$EC44,0),0))))))</f>
        <v>0</v>
      </c>
      <c r="DH44" s="135">
        <f ca="1">IF(OR($Z44=0,SSSModel!$C$4="CF"),BJ44,
IF(LEFT($V44,3)="ON_",
     IF(SSSModel!$C$4="RR",SUMPRODUCT(OFFSET($AC44,0,0,1,$CB$2),OFFSET(Profiles!$K$28,($Z44-1)*(Profiles!$I$26+1)+DH$4-SSSModel!$C$3+1,0,1,$CB$2)),
     IF(SSSModel!$C$4="ECC",$EA44*$EB44*SUMPRODUCT(OFFSET($AC44,0,MAX(0,DH$4-$DZ44-$CA$4+1),1,MIN($DZ44,DH$4-$CA$4+1)),OFFSET(Escalation!$K$24,($Y44-1)*(Escalation!$I$22+1)+DH$4-SSSModel!$C$3+1,MAX(0,DH$4-$DZ44-$CA$4+1),1,MIN($DZ44,DH$4-$CA$4+1))),
     IF(SSSModel!$C$4="PV",BJ44*$EA44*(1+SSSModel!$C$2),
     IF(SSSModel!$C$4="FCR",$EC44*SUM(OFFSET($AC44,0,MAX(DH$4-$AC$4-$DZ44+1,0),1,MIN($DZ44,DH$4-$AC$4+1))),0)))),
SUM($AC44:$BZ44)*
     IF(SSSModel!$C$4="RR",OFFSET(Profiles!$K$2,$Z44,MAX(Profiles!$C$2,BJ$4-$W44)),
     IF(SSSModel!$C$4="ECC",$EA44*$EB44*IF(MAX(Escalation!$C$2,BJ$4-$W44)&gt;$DZ44-1,0,OFFSET(Escalation!$K$2,$Y44,MAX(Escalation!$C$2,BJ$4-$W44))),
     IF(SSSModel!$C$4="PV",IF(DH$4=$W44,$EA44*(1+SSSModel!$C$2),0),
     IF(SSSModel!$C$4="FCR",IF(AND(DH$4&gt;=$W44,OFFSET(Profiles!$K$2,$Z44,MAX(Profiles!$C$2,BJ$4-$W44))&gt;0),$EC44,0),0))))))</f>
        <v>0</v>
      </c>
      <c r="DI44" s="135">
        <f ca="1">IF(OR($Z44=0,SSSModel!$C$4="CF"),BK44,
IF(LEFT($V44,3)="ON_",
     IF(SSSModel!$C$4="RR",SUMPRODUCT(OFFSET($AC44,0,0,1,$CB$2),OFFSET(Profiles!$K$28,($Z44-1)*(Profiles!$I$26+1)+DI$4-SSSModel!$C$3+1,0,1,$CB$2)),
     IF(SSSModel!$C$4="ECC",$EA44*$EB44*SUMPRODUCT(OFFSET($AC44,0,MAX(0,DI$4-$DZ44-$CA$4+1),1,MIN($DZ44,DI$4-$CA$4+1)),OFFSET(Escalation!$K$24,($Y44-1)*(Escalation!$I$22+1)+DI$4-SSSModel!$C$3+1,MAX(0,DI$4-$DZ44-$CA$4+1),1,MIN($DZ44,DI$4-$CA$4+1))),
     IF(SSSModel!$C$4="PV",BK44*$EA44*(1+SSSModel!$C$2),
     IF(SSSModel!$C$4="FCR",$EC44*SUM(OFFSET($AC44,0,MAX(DI$4-$AC$4-$DZ44+1,0),1,MIN($DZ44,DI$4-$AC$4+1))),0)))),
SUM($AC44:$BZ44)*
     IF(SSSModel!$C$4="RR",OFFSET(Profiles!$K$2,$Z44,MAX(Profiles!$C$2,BK$4-$W44)),
     IF(SSSModel!$C$4="ECC",$EA44*$EB44*IF(MAX(Escalation!$C$2,BK$4-$W44)&gt;$DZ44-1,0,OFFSET(Escalation!$K$2,$Y44,MAX(Escalation!$C$2,BK$4-$W44))),
     IF(SSSModel!$C$4="PV",IF(DI$4=$W44,$EA44*(1+SSSModel!$C$2),0),
     IF(SSSModel!$C$4="FCR",IF(AND(DI$4&gt;=$W44,OFFSET(Profiles!$K$2,$Z44,MAX(Profiles!$C$2,BK$4-$W44))&gt;0),$EC44,0),0))))))</f>
        <v>0</v>
      </c>
      <c r="DJ44" s="135">
        <f ca="1">IF(OR($Z44=0,SSSModel!$C$4="CF"),BL44,
IF(LEFT($V44,3)="ON_",
     IF(SSSModel!$C$4="RR",SUMPRODUCT(OFFSET($AC44,0,0,1,$CB$2),OFFSET(Profiles!$K$28,($Z44-1)*(Profiles!$I$26+1)+DJ$4-SSSModel!$C$3+1,0,1,$CB$2)),
     IF(SSSModel!$C$4="ECC",$EA44*$EB44*SUMPRODUCT(OFFSET($AC44,0,MAX(0,DJ$4-$DZ44-$CA$4+1),1,MIN($DZ44,DJ$4-$CA$4+1)),OFFSET(Escalation!$K$24,($Y44-1)*(Escalation!$I$22+1)+DJ$4-SSSModel!$C$3+1,MAX(0,DJ$4-$DZ44-$CA$4+1),1,MIN($DZ44,DJ$4-$CA$4+1))),
     IF(SSSModel!$C$4="PV",BL44*$EA44*(1+SSSModel!$C$2),
     IF(SSSModel!$C$4="FCR",$EC44*SUM(OFFSET($AC44,0,MAX(DJ$4-$AC$4-$DZ44+1,0),1,MIN($DZ44,DJ$4-$AC$4+1))),0)))),
SUM($AC44:$BZ44)*
     IF(SSSModel!$C$4="RR",OFFSET(Profiles!$K$2,$Z44,MAX(Profiles!$C$2,BL$4-$W44)),
     IF(SSSModel!$C$4="ECC",$EA44*$EB44*IF(MAX(Escalation!$C$2,BL$4-$W44)&gt;$DZ44-1,0,OFFSET(Escalation!$K$2,$Y44,MAX(Escalation!$C$2,BL$4-$W44))),
     IF(SSSModel!$C$4="PV",IF(DJ$4=$W44,$EA44*(1+SSSModel!$C$2),0),
     IF(SSSModel!$C$4="FCR",IF(AND(DJ$4&gt;=$W44,OFFSET(Profiles!$K$2,$Z44,MAX(Profiles!$C$2,BL$4-$W44))&gt;0),$EC44,0),0))))))</f>
        <v>0</v>
      </c>
      <c r="DK44" s="135">
        <f ca="1">IF(OR($Z44=0,SSSModel!$C$4="CF"),BM44,
IF(LEFT($V44,3)="ON_",
     IF(SSSModel!$C$4="RR",SUMPRODUCT(OFFSET($AC44,0,0,1,$CB$2),OFFSET(Profiles!$K$28,($Z44-1)*(Profiles!$I$26+1)+DK$4-SSSModel!$C$3+1,0,1,$CB$2)),
     IF(SSSModel!$C$4="ECC",$EA44*$EB44*SUMPRODUCT(OFFSET($AC44,0,MAX(0,DK$4-$DZ44-$CA$4+1),1,MIN($DZ44,DK$4-$CA$4+1)),OFFSET(Escalation!$K$24,($Y44-1)*(Escalation!$I$22+1)+DK$4-SSSModel!$C$3+1,MAX(0,DK$4-$DZ44-$CA$4+1),1,MIN($DZ44,DK$4-$CA$4+1))),
     IF(SSSModel!$C$4="PV",BM44*$EA44*(1+SSSModel!$C$2),
     IF(SSSModel!$C$4="FCR",$EC44*SUM(OFFSET($AC44,0,MAX(DK$4-$AC$4-$DZ44+1,0),1,MIN($DZ44,DK$4-$AC$4+1))),0)))),
SUM($AC44:$BZ44)*
     IF(SSSModel!$C$4="RR",OFFSET(Profiles!$K$2,$Z44,MAX(Profiles!$C$2,BM$4-$W44)),
     IF(SSSModel!$C$4="ECC",$EA44*$EB44*IF(MAX(Escalation!$C$2,BM$4-$W44)&gt;$DZ44-1,0,OFFSET(Escalation!$K$2,$Y44,MAX(Escalation!$C$2,BM$4-$W44))),
     IF(SSSModel!$C$4="PV",IF(DK$4=$W44,$EA44*(1+SSSModel!$C$2),0),
     IF(SSSModel!$C$4="FCR",IF(AND(DK$4&gt;=$W44,OFFSET(Profiles!$K$2,$Z44,MAX(Profiles!$C$2,BM$4-$W44))&gt;0),$EC44,0),0))))))</f>
        <v>0</v>
      </c>
      <c r="DL44" s="135">
        <f ca="1">IF(OR($Z44=0,SSSModel!$C$4="CF"),BN44,
IF(LEFT($V44,3)="ON_",
     IF(SSSModel!$C$4="RR",SUMPRODUCT(OFFSET($AC44,0,0,1,$CB$2),OFFSET(Profiles!$K$28,($Z44-1)*(Profiles!$I$26+1)+DL$4-SSSModel!$C$3+1,0,1,$CB$2)),
     IF(SSSModel!$C$4="ECC",$EA44*$EB44*SUMPRODUCT(OFFSET($AC44,0,MAX(0,DL$4-$DZ44-$CA$4+1),1,MIN($DZ44,DL$4-$CA$4+1)),OFFSET(Escalation!$K$24,($Y44-1)*(Escalation!$I$22+1)+DL$4-SSSModel!$C$3+1,MAX(0,DL$4-$DZ44-$CA$4+1),1,MIN($DZ44,DL$4-$CA$4+1))),
     IF(SSSModel!$C$4="PV",BN44*$EA44*(1+SSSModel!$C$2),
     IF(SSSModel!$C$4="FCR",$EC44*SUM(OFFSET($AC44,0,MAX(DL$4-$AC$4-$DZ44+1,0),1,MIN($DZ44,DL$4-$AC$4+1))),0)))),
SUM($AC44:$BZ44)*
     IF(SSSModel!$C$4="RR",OFFSET(Profiles!$K$2,$Z44,MAX(Profiles!$C$2,BN$4-$W44)),
     IF(SSSModel!$C$4="ECC",$EA44*$EB44*IF(MAX(Escalation!$C$2,BN$4-$W44)&gt;$DZ44-1,0,OFFSET(Escalation!$K$2,$Y44,MAX(Escalation!$C$2,BN$4-$W44))),
     IF(SSSModel!$C$4="PV",IF(DL$4=$W44,$EA44*(1+SSSModel!$C$2),0),
     IF(SSSModel!$C$4="FCR",IF(AND(DL$4&gt;=$W44,OFFSET(Profiles!$K$2,$Z44,MAX(Profiles!$C$2,BN$4-$W44))&gt;0),$EC44,0),0))))))</f>
        <v>0</v>
      </c>
      <c r="DM44" s="135">
        <f ca="1">IF(OR($Z44=0,SSSModel!$C$4="CF"),BO44,
IF(LEFT($V44,3)="ON_",
     IF(SSSModel!$C$4="RR",SUMPRODUCT(OFFSET($AC44,0,0,1,$CB$2),OFFSET(Profiles!$K$28,($Z44-1)*(Profiles!$I$26+1)+DM$4-SSSModel!$C$3+1,0,1,$CB$2)),
     IF(SSSModel!$C$4="ECC",$EA44*$EB44*SUMPRODUCT(OFFSET($AC44,0,MAX(0,DM$4-$DZ44-$CA$4+1),1,MIN($DZ44,DM$4-$CA$4+1)),OFFSET(Escalation!$K$24,($Y44-1)*(Escalation!$I$22+1)+DM$4-SSSModel!$C$3+1,MAX(0,DM$4-$DZ44-$CA$4+1),1,MIN($DZ44,DM$4-$CA$4+1))),
     IF(SSSModel!$C$4="PV",BO44*$EA44*(1+SSSModel!$C$2),
     IF(SSSModel!$C$4="FCR",$EC44*SUM(OFFSET($AC44,0,MAX(DM$4-$AC$4-$DZ44+1,0),1,MIN($DZ44,DM$4-$AC$4+1))),0)))),
SUM($AC44:$BZ44)*
     IF(SSSModel!$C$4="RR",OFFSET(Profiles!$K$2,$Z44,MAX(Profiles!$C$2,BO$4-$W44)),
     IF(SSSModel!$C$4="ECC",$EA44*$EB44*IF(MAX(Escalation!$C$2,BO$4-$W44)&gt;$DZ44-1,0,OFFSET(Escalation!$K$2,$Y44,MAX(Escalation!$C$2,BO$4-$W44))),
     IF(SSSModel!$C$4="PV",IF(DM$4=$W44,$EA44*(1+SSSModel!$C$2),0),
     IF(SSSModel!$C$4="FCR",IF(AND(DM$4&gt;=$W44,OFFSET(Profiles!$K$2,$Z44,MAX(Profiles!$C$2,BO$4-$W44))&gt;0),$EC44,0),0))))))</f>
        <v>0</v>
      </c>
      <c r="DN44" s="135">
        <f ca="1">IF(OR($Z44=0,SSSModel!$C$4="CF"),BP44,
IF(LEFT($V44,3)="ON_",
     IF(SSSModel!$C$4="RR",SUMPRODUCT(OFFSET($AC44,0,0,1,$CB$2),OFFSET(Profiles!$K$28,($Z44-1)*(Profiles!$I$26+1)+DN$4-SSSModel!$C$3+1,0,1,$CB$2)),
     IF(SSSModel!$C$4="ECC",$EA44*$EB44*SUMPRODUCT(OFFSET($AC44,0,MAX(0,DN$4-$DZ44-$CA$4+1),1,MIN($DZ44,DN$4-$CA$4+1)),OFFSET(Escalation!$K$24,($Y44-1)*(Escalation!$I$22+1)+DN$4-SSSModel!$C$3+1,MAX(0,DN$4-$DZ44-$CA$4+1),1,MIN($DZ44,DN$4-$CA$4+1))),
     IF(SSSModel!$C$4="PV",BP44*$EA44*(1+SSSModel!$C$2),
     IF(SSSModel!$C$4="FCR",$EC44*SUM(OFFSET($AC44,0,MAX(DN$4-$AC$4-$DZ44+1,0),1,MIN($DZ44,DN$4-$AC$4+1))),0)))),
SUM($AC44:$BZ44)*
     IF(SSSModel!$C$4="RR",OFFSET(Profiles!$K$2,$Z44,MAX(Profiles!$C$2,BP$4-$W44)),
     IF(SSSModel!$C$4="ECC",$EA44*$EB44*IF(MAX(Escalation!$C$2,BP$4-$W44)&gt;$DZ44-1,0,OFFSET(Escalation!$K$2,$Y44,MAX(Escalation!$C$2,BP$4-$W44))),
     IF(SSSModel!$C$4="PV",IF(DN$4=$W44,$EA44*(1+SSSModel!$C$2),0),
     IF(SSSModel!$C$4="FCR",IF(AND(DN$4&gt;=$W44,OFFSET(Profiles!$K$2,$Z44,MAX(Profiles!$C$2,BP$4-$W44))&gt;0),$EC44,0),0))))))</f>
        <v>0</v>
      </c>
      <c r="DO44" s="135">
        <f ca="1">IF(OR($Z44=0,SSSModel!$C$4="CF"),BQ44,
IF(LEFT($V44,3)="ON_",
     IF(SSSModel!$C$4="RR",SUMPRODUCT(OFFSET($AC44,0,0,1,$CB$2),OFFSET(Profiles!$K$28,($Z44-1)*(Profiles!$I$26+1)+DO$4-SSSModel!$C$3+1,0,1,$CB$2)),
     IF(SSSModel!$C$4="ECC",$EA44*$EB44*SUMPRODUCT(OFFSET($AC44,0,MAX(0,DO$4-$DZ44-$CA$4+1),1,MIN($DZ44,DO$4-$CA$4+1)),OFFSET(Escalation!$K$24,($Y44-1)*(Escalation!$I$22+1)+DO$4-SSSModel!$C$3+1,MAX(0,DO$4-$DZ44-$CA$4+1),1,MIN($DZ44,DO$4-$CA$4+1))),
     IF(SSSModel!$C$4="PV",BQ44*$EA44*(1+SSSModel!$C$2),
     IF(SSSModel!$C$4="FCR",$EC44*SUM(OFFSET($AC44,0,MAX(DO$4-$AC$4-$DZ44+1,0),1,MIN($DZ44,DO$4-$AC$4+1))),0)))),
SUM($AC44:$BZ44)*
     IF(SSSModel!$C$4="RR",OFFSET(Profiles!$K$2,$Z44,MAX(Profiles!$C$2,BQ$4-$W44)),
     IF(SSSModel!$C$4="ECC",$EA44*$EB44*IF(MAX(Escalation!$C$2,BQ$4-$W44)&gt;$DZ44-1,0,OFFSET(Escalation!$K$2,$Y44,MAX(Escalation!$C$2,BQ$4-$W44))),
     IF(SSSModel!$C$4="PV",IF(DO$4=$W44,$EA44*(1+SSSModel!$C$2),0),
     IF(SSSModel!$C$4="FCR",IF(AND(DO$4&gt;=$W44,OFFSET(Profiles!$K$2,$Z44,MAX(Profiles!$C$2,BQ$4-$W44))&gt;0),$EC44,0),0))))))</f>
        <v>0</v>
      </c>
      <c r="DP44" s="135">
        <f ca="1">IF(OR($Z44=0,SSSModel!$C$4="CF"),BR44,
IF(LEFT($V44,3)="ON_",
     IF(SSSModel!$C$4="RR",SUMPRODUCT(OFFSET($AC44,0,0,1,$CB$2),OFFSET(Profiles!$K$28,($Z44-1)*(Profiles!$I$26+1)+DP$4-SSSModel!$C$3+1,0,1,$CB$2)),
     IF(SSSModel!$C$4="ECC",$EA44*$EB44*SUMPRODUCT(OFFSET($AC44,0,MAX(0,DP$4-$DZ44-$CA$4+1),1,MIN($DZ44,DP$4-$CA$4+1)),OFFSET(Escalation!$K$24,($Y44-1)*(Escalation!$I$22+1)+DP$4-SSSModel!$C$3+1,MAX(0,DP$4-$DZ44-$CA$4+1),1,MIN($DZ44,DP$4-$CA$4+1))),
     IF(SSSModel!$C$4="PV",BR44*$EA44*(1+SSSModel!$C$2),
     IF(SSSModel!$C$4="FCR",$EC44*SUM(OFFSET($AC44,0,MAX(DP$4-$AC$4-$DZ44+1,0),1,MIN($DZ44,DP$4-$AC$4+1))),0)))),
SUM($AC44:$BZ44)*
     IF(SSSModel!$C$4="RR",OFFSET(Profiles!$K$2,$Z44,MAX(Profiles!$C$2,BR$4-$W44)),
     IF(SSSModel!$C$4="ECC",$EA44*$EB44*IF(MAX(Escalation!$C$2,BR$4-$W44)&gt;$DZ44-1,0,OFFSET(Escalation!$K$2,$Y44,MAX(Escalation!$C$2,BR$4-$W44))),
     IF(SSSModel!$C$4="PV",IF(DP$4=$W44,$EA44*(1+SSSModel!$C$2),0),
     IF(SSSModel!$C$4="FCR",IF(AND(DP$4&gt;=$W44,OFFSET(Profiles!$K$2,$Z44,MAX(Profiles!$C$2,BR$4-$W44))&gt;0),$EC44,0),0))))))</f>
        <v>0</v>
      </c>
      <c r="DQ44" s="135">
        <f ca="1">IF(OR($Z44=0,SSSModel!$C$4="CF"),BS44,
IF(LEFT($V44,3)="ON_",
     IF(SSSModel!$C$4="RR",SUMPRODUCT(OFFSET($AC44,0,0,1,$CB$2),OFFSET(Profiles!$K$28,($Z44-1)*(Profiles!$I$26+1)+DQ$4-SSSModel!$C$3+1,0,1,$CB$2)),
     IF(SSSModel!$C$4="ECC",$EA44*$EB44*SUMPRODUCT(OFFSET($AC44,0,MAX(0,DQ$4-$DZ44-$CA$4+1),1,MIN($DZ44,DQ$4-$CA$4+1)),OFFSET(Escalation!$K$24,($Y44-1)*(Escalation!$I$22+1)+DQ$4-SSSModel!$C$3+1,MAX(0,DQ$4-$DZ44-$CA$4+1),1,MIN($DZ44,DQ$4-$CA$4+1))),
     IF(SSSModel!$C$4="PV",BS44*$EA44*(1+SSSModel!$C$2),
     IF(SSSModel!$C$4="FCR",$EC44*SUM(OFFSET($AC44,0,MAX(DQ$4-$AC$4-$DZ44+1,0),1,MIN($DZ44,DQ$4-$AC$4+1))),0)))),
SUM($AC44:$BZ44)*
     IF(SSSModel!$C$4="RR",OFFSET(Profiles!$K$2,$Z44,MAX(Profiles!$C$2,BS$4-$W44)),
     IF(SSSModel!$C$4="ECC",$EA44*$EB44*IF(MAX(Escalation!$C$2,BS$4-$W44)&gt;$DZ44-1,0,OFFSET(Escalation!$K$2,$Y44,MAX(Escalation!$C$2,BS$4-$W44))),
     IF(SSSModel!$C$4="PV",IF(DQ$4=$W44,$EA44*(1+SSSModel!$C$2),0),
     IF(SSSModel!$C$4="FCR",IF(AND(DQ$4&gt;=$W44,OFFSET(Profiles!$K$2,$Z44,MAX(Profiles!$C$2,BS$4-$W44))&gt;0),$EC44,0),0))))))</f>
        <v>0</v>
      </c>
      <c r="DR44" s="135">
        <f ca="1">IF(OR($Z44=0,SSSModel!$C$4="CF"),BT44,
IF(LEFT($V44,3)="ON_",
     IF(SSSModel!$C$4="RR",SUMPRODUCT(OFFSET($AC44,0,0,1,$CB$2),OFFSET(Profiles!$K$28,($Z44-1)*(Profiles!$I$26+1)+DR$4-SSSModel!$C$3+1,0,1,$CB$2)),
     IF(SSSModel!$C$4="ECC",$EA44*$EB44*SUMPRODUCT(OFFSET($AC44,0,MAX(0,DR$4-$DZ44-$CA$4+1),1,MIN($DZ44,DR$4-$CA$4+1)),OFFSET(Escalation!$K$24,($Y44-1)*(Escalation!$I$22+1)+DR$4-SSSModel!$C$3+1,MAX(0,DR$4-$DZ44-$CA$4+1),1,MIN($DZ44,DR$4-$CA$4+1))),
     IF(SSSModel!$C$4="PV",BT44*$EA44*(1+SSSModel!$C$2),
     IF(SSSModel!$C$4="FCR",$EC44*SUM(OFFSET($AC44,0,MAX(DR$4-$AC$4-$DZ44+1,0),1,MIN($DZ44,DR$4-$AC$4+1))),0)))),
SUM($AC44:$BZ44)*
     IF(SSSModel!$C$4="RR",OFFSET(Profiles!$K$2,$Z44,MAX(Profiles!$C$2,BT$4-$W44)),
     IF(SSSModel!$C$4="ECC",$EA44*$EB44*IF(MAX(Escalation!$C$2,BT$4-$W44)&gt;$DZ44-1,0,OFFSET(Escalation!$K$2,$Y44,MAX(Escalation!$C$2,BT$4-$W44))),
     IF(SSSModel!$C$4="PV",IF(DR$4=$W44,$EA44*(1+SSSModel!$C$2),0),
     IF(SSSModel!$C$4="FCR",IF(AND(DR$4&gt;=$W44,OFFSET(Profiles!$K$2,$Z44,MAX(Profiles!$C$2,BT$4-$W44))&gt;0),$EC44,0),0))))))</f>
        <v>0</v>
      </c>
      <c r="DS44" s="135">
        <f ca="1">IF(OR($Z44=0,SSSModel!$C$4="CF"),BU44,
IF(LEFT($V44,3)="ON_",
     IF(SSSModel!$C$4="RR",SUMPRODUCT(OFFSET($AC44,0,0,1,$CB$2),OFFSET(Profiles!$K$28,($Z44-1)*(Profiles!$I$26+1)+DS$4-SSSModel!$C$3+1,0,1,$CB$2)),
     IF(SSSModel!$C$4="ECC",$EA44*$EB44*SUMPRODUCT(OFFSET($AC44,0,MAX(0,DS$4-$DZ44-$CA$4+1),1,MIN($DZ44,DS$4-$CA$4+1)),OFFSET(Escalation!$K$24,($Y44-1)*(Escalation!$I$22+1)+DS$4-SSSModel!$C$3+1,MAX(0,DS$4-$DZ44-$CA$4+1),1,MIN($DZ44,DS$4-$CA$4+1))),
     IF(SSSModel!$C$4="PV",BU44*$EA44*(1+SSSModel!$C$2),
     IF(SSSModel!$C$4="FCR",$EC44*SUM(OFFSET($AC44,0,MAX(DS$4-$AC$4-$DZ44+1,0),1,MIN($DZ44,DS$4-$AC$4+1))),0)))),
SUM($AC44:$BZ44)*
     IF(SSSModel!$C$4="RR",OFFSET(Profiles!$K$2,$Z44,MAX(Profiles!$C$2,BU$4-$W44)),
     IF(SSSModel!$C$4="ECC",$EA44*$EB44*IF(MAX(Escalation!$C$2,BU$4-$W44)&gt;$DZ44-1,0,OFFSET(Escalation!$K$2,$Y44,MAX(Escalation!$C$2,BU$4-$W44))),
     IF(SSSModel!$C$4="PV",IF(DS$4=$W44,$EA44*(1+SSSModel!$C$2),0),
     IF(SSSModel!$C$4="FCR",IF(AND(DS$4&gt;=$W44,OFFSET(Profiles!$K$2,$Z44,MAX(Profiles!$C$2,BU$4-$W44))&gt;0),$EC44,0),0))))))</f>
        <v>0</v>
      </c>
      <c r="DT44" s="135">
        <f ca="1">IF(OR($Z44=0,SSSModel!$C$4="CF"),BV44,
IF(LEFT($V44,3)="ON_",
     IF(SSSModel!$C$4="RR",SUMPRODUCT(OFFSET($AC44,0,0,1,$CB$2),OFFSET(Profiles!$K$28,($Z44-1)*(Profiles!$I$26+1)+DT$4-SSSModel!$C$3+1,0,1,$CB$2)),
     IF(SSSModel!$C$4="ECC",$EA44*$EB44*SUMPRODUCT(OFFSET($AC44,0,MAX(0,DT$4-$DZ44-$CA$4+1),1,MIN($DZ44,DT$4-$CA$4+1)),OFFSET(Escalation!$K$24,($Y44-1)*(Escalation!$I$22+1)+DT$4-SSSModel!$C$3+1,MAX(0,DT$4-$DZ44-$CA$4+1),1,MIN($DZ44,DT$4-$CA$4+1))),
     IF(SSSModel!$C$4="PV",BV44*$EA44*(1+SSSModel!$C$2),
     IF(SSSModel!$C$4="FCR",$EC44*SUM(OFFSET($AC44,0,MAX(DT$4-$AC$4-$DZ44+1,0),1,MIN($DZ44,DT$4-$AC$4+1))),0)))),
SUM($AC44:$BZ44)*
     IF(SSSModel!$C$4="RR",OFFSET(Profiles!$K$2,$Z44,MAX(Profiles!$C$2,BV$4-$W44)),
     IF(SSSModel!$C$4="ECC",$EA44*$EB44*IF(MAX(Escalation!$C$2,BV$4-$W44)&gt;$DZ44-1,0,OFFSET(Escalation!$K$2,$Y44,MAX(Escalation!$C$2,BV$4-$W44))),
     IF(SSSModel!$C$4="PV",IF(DT$4=$W44,$EA44*(1+SSSModel!$C$2),0),
     IF(SSSModel!$C$4="FCR",IF(AND(DT$4&gt;=$W44,OFFSET(Profiles!$K$2,$Z44,MAX(Profiles!$C$2,BV$4-$W44))&gt;0),$EC44,0),0))))))</f>
        <v>0</v>
      </c>
      <c r="DU44" s="135">
        <f ca="1">IF(OR($Z44=0,SSSModel!$C$4="CF"),BW44,
IF(LEFT($V44,3)="ON_",
     IF(SSSModel!$C$4="RR",SUMPRODUCT(OFFSET($AC44,0,0,1,$CB$2),OFFSET(Profiles!$K$28,($Z44-1)*(Profiles!$I$26+1)+DU$4-SSSModel!$C$3+1,0,1,$CB$2)),
     IF(SSSModel!$C$4="ECC",$EA44*$EB44*SUMPRODUCT(OFFSET($AC44,0,MAX(0,DU$4-$DZ44-$CA$4+1),1,MIN($DZ44,DU$4-$CA$4+1)),OFFSET(Escalation!$K$24,($Y44-1)*(Escalation!$I$22+1)+DU$4-SSSModel!$C$3+1,MAX(0,DU$4-$DZ44-$CA$4+1),1,MIN($DZ44,DU$4-$CA$4+1))),
     IF(SSSModel!$C$4="PV",BW44*$EA44*(1+SSSModel!$C$2),
     IF(SSSModel!$C$4="FCR",$EC44*SUM(OFFSET($AC44,0,MAX(DU$4-$AC$4-$DZ44+1,0),1,MIN($DZ44,DU$4-$AC$4+1))),0)))),
SUM($AC44:$BZ44)*
     IF(SSSModel!$C$4="RR",OFFSET(Profiles!$K$2,$Z44,MAX(Profiles!$C$2,BW$4-$W44)),
     IF(SSSModel!$C$4="ECC",$EA44*$EB44*IF(MAX(Escalation!$C$2,BW$4-$W44)&gt;$DZ44-1,0,OFFSET(Escalation!$K$2,$Y44,MAX(Escalation!$C$2,BW$4-$W44))),
     IF(SSSModel!$C$4="PV",IF(DU$4=$W44,$EA44*(1+SSSModel!$C$2),0),
     IF(SSSModel!$C$4="FCR",IF(AND(DU$4&gt;=$W44,OFFSET(Profiles!$K$2,$Z44,MAX(Profiles!$C$2,BW$4-$W44))&gt;0),$EC44,0),0))))))</f>
        <v>0</v>
      </c>
      <c r="DV44" s="136">
        <f ca="1">IF(OR($Z44=0,SSSModel!$C$4="CF"),BX44,
IF(LEFT($V44,3)="ON_",
     IF(SSSModel!$C$4="RR",SUMPRODUCT(OFFSET($AC44,0,0,1,$CB$2),OFFSET(Profiles!$K$28,($Z44-1)*(Profiles!$I$26+1)+DV$4-SSSModel!$C$3+1,0,1,$CB$2)),
     IF(SSSModel!$C$4="ECC",$EA44*$EB44*SUMPRODUCT(OFFSET($AC44,0,MAX(0,DV$4-$DZ44-$CA$4+1),1,MIN($DZ44,DV$4-$CA$4+1)),OFFSET(Escalation!$K$24,($Y44-1)*(Escalation!$I$22+1)+DV$4-SSSModel!$C$3+1,MAX(0,DV$4-$DZ44-$CA$4+1),1,MIN($DZ44,DV$4-$CA$4+1))),
     IF(SSSModel!$C$4="PV",BX44*$EA44*(1+SSSModel!$C$2),
     IF(SSSModel!$C$4="FCR",$EC44*SUM(OFFSET($AC44,0,MAX(DV$4-$AC$4-$DZ44+1,0),1,MIN($DZ44,DV$4-$AC$4+1))),0)))),
SUM($AC44:$BZ44)*
     IF(SSSModel!$C$4="RR",OFFSET(Profiles!$K$2,$Z44,MAX(Profiles!$C$2,BX$4-$W44)),
     IF(SSSModel!$C$4="ECC",$EA44*$EB44*IF(MAX(Escalation!$C$2,BX$4-$W44)&gt;$DZ44-1,0,OFFSET(Escalation!$K$2,$Y44,MAX(Escalation!$C$2,BX$4-$W44))),
     IF(SSSModel!$C$4="PV",IF(DV$4=$W44,$EA44*(1+SSSModel!$C$2),0),
     IF(SSSModel!$C$4="FCR",IF(AND(DV$4&gt;=$W44,OFFSET(Profiles!$K$2,$Z44,MAX(Profiles!$C$2,BX$4-$W44))&gt;0),$EC44,0),0))))))</f>
        <v>0</v>
      </c>
      <c r="DW44" s="136">
        <f ca="1">IF(OR($Z44=0,SSSModel!$C$4="CF"),BY44,
IF(LEFT($V44,3)="ON_",
     IF(SSSModel!$C$4="RR",SUMPRODUCT(OFFSET($AC44,0,0,1,$CB$2),OFFSET(Profiles!$K$28,($Z44-1)*(Profiles!$I$26+1)+DW$4-SSSModel!$C$3+1,0,1,$CB$2)),
     IF(SSSModel!$C$4="ECC",$EA44*$EB44*SUMPRODUCT(OFFSET($AC44,0,MAX(0,DW$4-$DZ44-$CA$4+1),1,MIN($DZ44,DW$4-$CA$4+1)),OFFSET(Escalation!$K$24,($Y44-1)*(Escalation!$I$22+1)+DW$4-SSSModel!$C$3+1,MAX(0,DW$4-$DZ44-$CA$4+1),1,MIN($DZ44,DW$4-$CA$4+1))),
     IF(SSSModel!$C$4="PV",BY44*$EA44*(1+SSSModel!$C$2),
     IF(SSSModel!$C$4="FCR",$EC44*SUM(OFFSET($AC44,0,MAX(DW$4-$AC$4-$DZ44+1,0),1,MIN($DZ44,DW$4-$AC$4+1))),0)))),
SUM($AC44:$BZ44)*
     IF(SSSModel!$C$4="RR",OFFSET(Profiles!$K$2,$Z44,MAX(Profiles!$C$2,BY$4-$W44)),
     IF(SSSModel!$C$4="ECC",$EA44*$EB44*IF(MAX(Escalation!$C$2,BY$4-$W44)&gt;$DZ44-1,0,OFFSET(Escalation!$K$2,$Y44,MAX(Escalation!$C$2,BY$4-$W44))),
     IF(SSSModel!$C$4="PV",IF(DW$4=$W44,$EA44*(1+SSSModel!$C$2),0),
     IF(SSSModel!$C$4="FCR",IF(AND(DW$4&gt;=$W44,OFFSET(Profiles!$K$2,$Z44,MAX(Profiles!$C$2,BY$4-$W44))&gt;0),$EC44,0),0))))))</f>
        <v>0</v>
      </c>
      <c r="DX44" s="136">
        <f ca="1">IF(OR($Z44=0,SSSModel!$C$4="CF"),BZ44,
IF(LEFT($V44,3)="ON_",
     IF(SSSModel!$C$4="RR",SUMPRODUCT(OFFSET($AC44,0,0,1,$CB$2),OFFSET(Profiles!$K$28,($Z44-1)*(Profiles!$I$26+1)+DX$4-SSSModel!$C$3+1,0,1,$CB$2)),
     IF(SSSModel!$C$4="ECC",$EA44*$EB44*SUMPRODUCT(OFFSET($AC44,0,MAX(0,DX$4-$DZ44-$CA$4+1),1,MIN($DZ44,DX$4-$CA$4+1)),OFFSET(Escalation!$K$24,($Y44-1)*(Escalation!$I$22+1)+DX$4-SSSModel!$C$3+1,MAX(0,DX$4-$DZ44-$CA$4+1),1,MIN($DZ44,DX$4-$CA$4+1))),
     IF(SSSModel!$C$4="PV",BZ44*$EA44*(1+SSSModel!$C$2),
     IF(SSSModel!$C$4="FCR",$EC44*SUM(OFFSET($AC44,0,MAX(DX$4-$AC$4-$DZ44+1,0),1,MIN($DZ44,DX$4-$AC$4+1))),0)))),
SUM($AC44:$BZ44)*
     IF(SSSModel!$C$4="RR",OFFSET(Profiles!$K$2,$Z44,MAX(Profiles!$C$2,BZ$4-$W44)),
     IF(SSSModel!$C$4="ECC",$EA44*$EB44*IF(MAX(Escalation!$C$2,BZ$4-$W44)&gt;$DZ44-1,0,OFFSET(Escalation!$K$2,$Y44,MAX(Escalation!$C$2,BZ$4-$W44))),
     IF(SSSModel!$C$4="PV",IF(DX$4=$W44,$EA44*(1+SSSModel!$C$2),0),
     IF(SSSModel!$C$4="FCR",IF(AND(DX$4&gt;=$W44,OFFSET(Profiles!$K$2,$Z44,MAX(Profiles!$C$2,BZ$4-$W44))&gt;0),$EC44,0),0))))))</f>
        <v>0</v>
      </c>
      <c r="DY44" s="82">
        <f ca="1">IF($Y44=0,0,OFFSET(Escalation!$B$2,$Y44,0))</f>
        <v>0</v>
      </c>
      <c r="DZ44" s="80">
        <f ca="1">IF($Z44=0,0,COUNTIF(OFFSET(Profiles!$K$2,$Z44,0,1,50),"&gt;0"))</f>
        <v>0</v>
      </c>
      <c r="EA44" s="137">
        <f ca="1">IF($Z44=0,0,SUMPRODUCT(Profiles!$C$20:$BH$20,OFFSET(Profiles!$C$2,$Z44,0,1,Profiles!$B$1)))</f>
        <v>0</v>
      </c>
      <c r="EB44" s="24">
        <f ca="1">IF($Z44=0,0,((1-(1+DY44)/(1+SSSModel!$C$2))/(1-((1+DY44)/(1+SSSModel!$C$2))^DZ44))*(1+SSSModel!$C$2))</f>
        <v>0</v>
      </c>
      <c r="EC44" s="24">
        <f ca="1">IF($Z44=0,0,-PMT(SSSModel!$C$2,DZ44,EA44))</f>
        <v>0</v>
      </c>
    </row>
    <row r="45" spans="3:133" x14ac:dyDescent="0.35">
      <c r="C45" s="18">
        <f t="shared" si="5"/>
        <v>5</v>
      </c>
      <c r="D45" s="18">
        <f t="shared" si="6"/>
        <v>1</v>
      </c>
      <c r="E45" s="18">
        <f t="shared" ca="1" si="7"/>
        <v>1</v>
      </c>
      <c r="G45" s="25">
        <f ca="1">IF($E45=0,"",OFFSET(Resources!B$26,$E45,0))</f>
        <v>1</v>
      </c>
      <c r="H45" s="25" t="str">
        <f ca="1">IF($E45=0,"",OFFSET(Resources!C$26,$E45,0))</f>
        <v>NREL</v>
      </c>
      <c r="I45" s="25" t="str">
        <f ca="1">IF($E45=0,"",OFFSET(Resources!$E$26,$E45,0))</f>
        <v>SB SCCT (220 MW)</v>
      </c>
      <c r="J45" s="16">
        <v>1</v>
      </c>
      <c r="K45" s="16" t="s">
        <v>150</v>
      </c>
      <c r="L45" s="25" t="str">
        <f ca="1">OFFSET(Resources!$CG$24,0,$C45-1)</f>
        <v>On-Going Capital #2</v>
      </c>
      <c r="M45" s="25" t="str">
        <f ca="1">OFFSET(Resources!$CG$25,0,$C45-1)</f>
        <v>Capital</v>
      </c>
      <c r="N45" s="1">
        <v>1</v>
      </c>
      <c r="O45" s="7">
        <f ca="1">IF($E45=0,0,OFFSET(Resources!$CG$26,$E45,$C45-1))</f>
        <v>0</v>
      </c>
      <c r="P45" s="25" t="str">
        <f ca="1">OFFSET(Resources!$CG$26,0,$C45-1)</f>
        <v>$/Yr</v>
      </c>
      <c r="Q45" s="18">
        <f ca="1">IF($E45=0,0,OFFSET(GenAlts!$W$4,$E45,$D45-1))</f>
        <v>2032</v>
      </c>
      <c r="R45" s="1">
        <v>1</v>
      </c>
      <c r="S45">
        <f ca="1">IF($E45=0,"",OFFSET(Resources!$R$26,$E45,0))</f>
        <v>30</v>
      </c>
      <c r="U45" s="25" t="str">
        <f ca="1">IF($E45=0,0,OFFSET(Resources!$AB$26,$E45,($C45-1)*Resources!$CI$20))</f>
        <v>SCCT_Capital</v>
      </c>
      <c r="V45" s="122" t="str">
        <f ca="1">IF($E45=0,"","ON_"&amp;OFFSET(Resources!$D$26,$E45,0))</f>
        <v>ON_SCCT</v>
      </c>
      <c r="W45">
        <f t="shared" ca="1" si="9"/>
        <v>2032</v>
      </c>
      <c r="X45">
        <f>IF(T45="",0,MATCH(T45,Profiles!$A$3:$A$22,0))</f>
        <v>0</v>
      </c>
      <c r="Y45" s="10">
        <f ca="1">IF(U45=0,0,MATCH(U45,Escalation!$A$3:$A$18,0))</f>
        <v>2</v>
      </c>
      <c r="Z45">
        <f ca="1">IF(V45="",0,MATCH(V45,Profiles!$A$3:$A$22,0))</f>
        <v>2</v>
      </c>
      <c r="AB45" s="8">
        <v>0</v>
      </c>
      <c r="AC45" s="72">
        <f ca="1">IF(OR(AC$4&lt;$Q45,AC$4&gt;$Q45+IF($S45="",1000,$S45)-1),0,IF(MOD(AC$4-$Q45,IF($R45="",1000,$R45))=0,$O45,0))*IF($Y45&gt;0,(1+INDEX(Escalation!$B$3:$B$18,$Y45,0))^(AC$4-SSSModel!$C$5),1)*IF($X45=0,1,OFFSET(Profiles!$K$2,$X45,MAX(Profiles!$C$2,AC$4-$Q45)))*IF($AA45=1,(1+SSSModel!#REF!),1)</f>
        <v>0</v>
      </c>
      <c r="AD45" s="72">
        <f ca="1">IF(OR(AD$4&lt;$Q45,AD$4&gt;$Q45+IF($S45="",1000,$S45)-1),0,IF(MOD(AD$4-$Q45,IF($R45="",1000,$R45))=0,$O45,0))*IF($Y45&gt;0,(1+INDEX(Escalation!$B$3:$B$18,$Y45,0))^(AD$4-SSSModel!$C$5),1)*IF($X45=0,1,OFFSET(Profiles!$K$2,$X45,MAX(Profiles!$C$2,AD$4-$Q45)))*IF($AA45=1,(1+SSSModel!#REF!),1)</f>
        <v>0</v>
      </c>
      <c r="AE45" s="72">
        <f ca="1">IF(OR(AE$4&lt;$Q45,AE$4&gt;$Q45+IF($S45="",1000,$S45)-1),0,IF(MOD(AE$4-$Q45,IF($R45="",1000,$R45))=0,$O45,0))*IF($Y45&gt;0,(1+INDEX(Escalation!$B$3:$B$18,$Y45,0))^(AE$4-SSSModel!$C$5),1)*IF($X45=0,1,OFFSET(Profiles!$K$2,$X45,MAX(Profiles!$C$2,AE$4-$Q45)))*IF($AA45=1,(1+SSSModel!#REF!),1)</f>
        <v>0</v>
      </c>
      <c r="AF45" s="72">
        <f ca="1">IF(OR(AF$4&lt;$Q45,AF$4&gt;$Q45+IF($S45="",1000,$S45)-1),0,IF(MOD(AF$4-$Q45,IF($R45="",1000,$R45))=0,$O45,0))*IF($Y45&gt;0,(1+INDEX(Escalation!$B$3:$B$18,$Y45,0))^(AF$4-SSSModel!$C$5),1)*IF($X45=0,1,OFFSET(Profiles!$K$2,$X45,MAX(Profiles!$C$2,AF$4-$Q45)))*IF($AA45=1,(1+SSSModel!#REF!),1)</f>
        <v>0</v>
      </c>
      <c r="AG45" s="72">
        <f ca="1">IF(OR(AG$4&lt;$Q45,AG$4&gt;$Q45+IF($S45="",1000,$S45)-1),0,IF(MOD(AG$4-$Q45,IF($R45="",1000,$R45))=0,$O45,0))*IF($Y45&gt;0,(1+INDEX(Escalation!$B$3:$B$18,$Y45,0))^(AG$4-SSSModel!$C$5),1)*IF($X45=0,1,OFFSET(Profiles!$K$2,$X45,MAX(Profiles!$C$2,AG$4-$Q45)))*IF($AA45=1,(1+SSSModel!#REF!),1)</f>
        <v>0</v>
      </c>
      <c r="AH45" s="72">
        <f ca="1">IF(OR(AH$4&lt;$Q45,AH$4&gt;$Q45+IF($S45="",1000,$S45)-1),0,IF(MOD(AH$4-$Q45,IF($R45="",1000,$R45))=0,$O45,0))*IF($Y45&gt;0,(1+INDEX(Escalation!$B$3:$B$18,$Y45,0))^(AH$4-SSSModel!$C$5),1)*IF($X45=0,1,OFFSET(Profiles!$K$2,$X45,MAX(Profiles!$C$2,AH$4-$Q45)))*IF($AA45=1,(1+SSSModel!#REF!),1)</f>
        <v>0</v>
      </c>
      <c r="AI45" s="72">
        <f ca="1">IF(OR(AI$4&lt;$Q45,AI$4&gt;$Q45+IF($S45="",1000,$S45)-1),0,IF(MOD(AI$4-$Q45,IF($R45="",1000,$R45))=0,$O45,0))*IF($Y45&gt;0,(1+INDEX(Escalation!$B$3:$B$18,$Y45,0))^(AI$4-SSSModel!$C$5),1)*IF($X45=0,1,OFFSET(Profiles!$K$2,$X45,MAX(Profiles!$C$2,AI$4-$Q45)))*IF($AA45=1,(1+SSSModel!#REF!),1)</f>
        <v>0</v>
      </c>
      <c r="AJ45" s="72">
        <f ca="1">IF(OR(AJ$4&lt;$Q45,AJ$4&gt;$Q45+IF($S45="",1000,$S45)-1),0,IF(MOD(AJ$4-$Q45,IF($R45="",1000,$R45))=0,$O45,0))*IF($Y45&gt;0,(1+INDEX(Escalation!$B$3:$B$18,$Y45,0))^(AJ$4-SSSModel!$C$5),1)*IF($X45=0,1,OFFSET(Profiles!$K$2,$X45,MAX(Profiles!$C$2,AJ$4-$Q45)))*IF($AA45=1,(1+SSSModel!#REF!),1)</f>
        <v>0</v>
      </c>
      <c r="AK45" s="72">
        <f ca="1">IF(OR(AK$4&lt;$Q45,AK$4&gt;$Q45+IF($S45="",1000,$S45)-1),0,IF(MOD(AK$4-$Q45,IF($R45="",1000,$R45))=0,$O45,0))*IF($Y45&gt;0,(1+INDEX(Escalation!$B$3:$B$18,$Y45,0))^(AK$4-SSSModel!$C$5),1)*IF($X45=0,1,OFFSET(Profiles!$K$2,$X45,MAX(Profiles!$C$2,AK$4-$Q45)))*IF($AA45=1,(1+SSSModel!#REF!),1)</f>
        <v>0</v>
      </c>
      <c r="AL45" s="72">
        <f ca="1">IF(OR(AL$4&lt;$Q45,AL$4&gt;$Q45+IF($S45="",1000,$S45)-1),0,IF(MOD(AL$4-$Q45,IF($R45="",1000,$R45))=0,$O45,0))*IF($Y45&gt;0,(1+INDEX(Escalation!$B$3:$B$18,$Y45,0))^(AL$4-SSSModel!$C$5),1)*IF($X45=0,1,OFFSET(Profiles!$K$2,$X45,MAX(Profiles!$C$2,AL$4-$Q45)))*IF($AA45=1,(1+SSSModel!#REF!),1)</f>
        <v>0</v>
      </c>
      <c r="AM45" s="72">
        <f ca="1">IF(OR(AM$4&lt;$Q45,AM$4&gt;$Q45+IF($S45="",1000,$S45)-1),0,IF(MOD(AM$4-$Q45,IF($R45="",1000,$R45))=0,$O45,0))*IF($Y45&gt;0,(1+INDEX(Escalation!$B$3:$B$18,$Y45,0))^(AM$4-SSSModel!$C$5),1)*IF($X45=0,1,OFFSET(Profiles!$K$2,$X45,MAX(Profiles!$C$2,AM$4-$Q45)))*IF($AA45=1,(1+SSSModel!#REF!),1)</f>
        <v>0</v>
      </c>
      <c r="AN45" s="72">
        <f ca="1">IF(OR(AN$4&lt;$Q45,AN$4&gt;$Q45+IF($S45="",1000,$S45)-1),0,IF(MOD(AN$4-$Q45,IF($R45="",1000,$R45))=0,$O45,0))*IF($Y45&gt;0,(1+INDEX(Escalation!$B$3:$B$18,$Y45,0))^(AN$4-SSSModel!$C$5),1)*IF($X45=0,1,OFFSET(Profiles!$K$2,$X45,MAX(Profiles!$C$2,AN$4-$Q45)))*IF($AA45=1,(1+SSSModel!#REF!),1)</f>
        <v>0</v>
      </c>
      <c r="AO45" s="72">
        <f ca="1">IF(OR(AO$4&lt;$Q45,AO$4&gt;$Q45+IF($S45="",1000,$S45)-1),0,IF(MOD(AO$4-$Q45,IF($R45="",1000,$R45))=0,$O45,0))*IF($Y45&gt;0,(1+INDEX(Escalation!$B$3:$B$18,$Y45,0))^(AO$4-SSSModel!$C$5),1)*IF($X45=0,1,OFFSET(Profiles!$K$2,$X45,MAX(Profiles!$C$2,AO$4-$Q45)))*IF($AA45=1,(1+SSSModel!#REF!),1)</f>
        <v>0</v>
      </c>
      <c r="AP45" s="72">
        <f ca="1">IF(OR(AP$4&lt;$Q45,AP$4&gt;$Q45+IF($S45="",1000,$S45)-1),0,IF(MOD(AP$4-$Q45,IF($R45="",1000,$R45))=0,$O45,0))*IF($Y45&gt;0,(1+INDEX(Escalation!$B$3:$B$18,$Y45,0))^(AP$4-SSSModel!$C$5),1)*IF($X45=0,1,OFFSET(Profiles!$K$2,$X45,MAX(Profiles!$C$2,AP$4-$Q45)))*IF($AA45=1,(1+SSSModel!#REF!),1)</f>
        <v>0</v>
      </c>
      <c r="AQ45" s="72">
        <f ca="1">IF(OR(AQ$4&lt;$Q45,AQ$4&gt;$Q45+IF($S45="",1000,$S45)-1),0,IF(MOD(AQ$4-$Q45,IF($R45="",1000,$R45))=0,$O45,0))*IF($Y45&gt;0,(1+INDEX(Escalation!$B$3:$B$18,$Y45,0))^(AQ$4-SSSModel!$C$5),1)*IF($X45=0,1,OFFSET(Profiles!$K$2,$X45,MAX(Profiles!$C$2,AQ$4-$Q45)))*IF($AA45=1,(1+SSSModel!#REF!),1)</f>
        <v>0</v>
      </c>
      <c r="AR45" s="72">
        <f ca="1">IF(OR(AR$4&lt;$Q45,AR$4&gt;$Q45+IF($S45="",1000,$S45)-1),0,IF(MOD(AR$4-$Q45,IF($R45="",1000,$R45))=0,$O45,0))*IF($Y45&gt;0,(1+INDEX(Escalation!$B$3:$B$18,$Y45,0))^(AR$4-SSSModel!$C$5),1)*IF($X45=0,1,OFFSET(Profiles!$K$2,$X45,MAX(Profiles!$C$2,AR$4-$Q45)))*IF($AA45=1,(1+SSSModel!#REF!),1)</f>
        <v>0</v>
      </c>
      <c r="AS45" s="72">
        <f ca="1">IF(OR(AS$4&lt;$Q45,AS$4&gt;$Q45+IF($S45="",1000,$S45)-1),0,IF(MOD(AS$4-$Q45,IF($R45="",1000,$R45))=0,$O45,0))*IF($Y45&gt;0,(1+INDEX(Escalation!$B$3:$B$18,$Y45,0))^(AS$4-SSSModel!$C$5),1)*IF($X45=0,1,OFFSET(Profiles!$K$2,$X45,MAX(Profiles!$C$2,AS$4-$Q45)))*IF($AA45=1,(1+SSSModel!#REF!),1)</f>
        <v>0</v>
      </c>
      <c r="AT45" s="72">
        <f ca="1">IF(OR(AT$4&lt;$Q45,AT$4&gt;$Q45+IF($S45="",1000,$S45)-1),0,IF(MOD(AT$4-$Q45,IF($R45="",1000,$R45))=0,$O45,0))*IF($Y45&gt;0,(1+INDEX(Escalation!$B$3:$B$18,$Y45,0))^(AT$4-SSSModel!$C$5),1)*IF($X45=0,1,OFFSET(Profiles!$K$2,$X45,MAX(Profiles!$C$2,AT$4-$Q45)))*IF($AA45=1,(1+SSSModel!#REF!),1)</f>
        <v>0</v>
      </c>
      <c r="AU45" s="72">
        <f ca="1">IF(OR(AU$4&lt;$Q45,AU$4&gt;$Q45+IF($S45="",1000,$S45)-1),0,IF(MOD(AU$4-$Q45,IF($R45="",1000,$R45))=0,$O45,0))*IF($Y45&gt;0,(1+INDEX(Escalation!$B$3:$B$18,$Y45,0))^(AU$4-SSSModel!$C$5),1)*IF($X45=0,1,OFFSET(Profiles!$K$2,$X45,MAX(Profiles!$C$2,AU$4-$Q45)))*IF($AA45=1,(1+SSSModel!#REF!),1)</f>
        <v>0</v>
      </c>
      <c r="AV45" s="72">
        <f ca="1">IF(OR(AV$4&lt;$Q45,AV$4&gt;$Q45+IF($S45="",1000,$S45)-1),0,IF(MOD(AV$4-$Q45,IF($R45="",1000,$R45))=0,$O45,0))*IF($Y45&gt;0,(1+INDEX(Escalation!$B$3:$B$18,$Y45,0))^(AV$4-SSSModel!$C$5),1)*IF($X45=0,1,OFFSET(Profiles!$K$2,$X45,MAX(Profiles!$C$2,AV$4-$Q45)))*IF($AA45=1,(1+SSSModel!#REF!),1)</f>
        <v>0</v>
      </c>
      <c r="AW45" s="72">
        <f ca="1">IF(OR(AW$4&lt;$Q45,AW$4&gt;$Q45+IF($S45="",1000,$S45)-1),0,IF(MOD(AW$4-$Q45,IF($R45="",1000,$R45))=0,$O45,0))*IF($Y45&gt;0,(1+INDEX(Escalation!$B$3:$B$18,$Y45,0))^(AW$4-SSSModel!$C$5),1)*IF($X45=0,1,OFFSET(Profiles!$K$2,$X45,MAX(Profiles!$C$2,AW$4-$Q45)))*IF($AA45=1,(1+SSSModel!#REF!),1)</f>
        <v>0</v>
      </c>
      <c r="AX45" s="72">
        <f ca="1">IF(OR(AX$4&lt;$Q45,AX$4&gt;$Q45+IF($S45="",1000,$S45)-1),0,IF(MOD(AX$4-$Q45,IF($R45="",1000,$R45))=0,$O45,0))*IF($Y45&gt;0,(1+INDEX(Escalation!$B$3:$B$18,$Y45,0))^(AX$4-SSSModel!$C$5),1)*IF($X45=0,1,OFFSET(Profiles!$K$2,$X45,MAX(Profiles!$C$2,AX$4-$Q45)))*IF($AA45=1,(1+SSSModel!#REF!),1)</f>
        <v>0</v>
      </c>
      <c r="AY45" s="72">
        <f ca="1">IF(OR(AY$4&lt;$Q45,AY$4&gt;$Q45+IF($S45="",1000,$S45)-1),0,IF(MOD(AY$4-$Q45,IF($R45="",1000,$R45))=0,$O45,0))*IF($Y45&gt;0,(1+INDEX(Escalation!$B$3:$B$18,$Y45,0))^(AY$4-SSSModel!$C$5),1)*IF($X45=0,1,OFFSET(Profiles!$K$2,$X45,MAX(Profiles!$C$2,AY$4-$Q45)))*IF($AA45=1,(1+SSSModel!#REF!),1)</f>
        <v>0</v>
      </c>
      <c r="AZ45" s="72">
        <f ca="1">IF(OR(AZ$4&lt;$Q45,AZ$4&gt;$Q45+IF($S45="",1000,$S45)-1),0,IF(MOD(AZ$4-$Q45,IF($R45="",1000,$R45))=0,$O45,0))*IF($Y45&gt;0,(1+INDEX(Escalation!$B$3:$B$18,$Y45,0))^(AZ$4-SSSModel!$C$5),1)*IF($X45=0,1,OFFSET(Profiles!$K$2,$X45,MAX(Profiles!$C$2,AZ$4-$Q45)))*IF($AA45=1,(1+SSSModel!#REF!),1)</f>
        <v>0</v>
      </c>
      <c r="BA45" s="72">
        <f ca="1">IF(OR(BA$4&lt;$Q45,BA$4&gt;$Q45+IF($S45="",1000,$S45)-1),0,IF(MOD(BA$4-$Q45,IF($R45="",1000,$R45))=0,$O45,0))*IF($Y45&gt;0,(1+INDEX(Escalation!$B$3:$B$18,$Y45,0))^(BA$4-SSSModel!$C$5),1)*IF($X45=0,1,OFFSET(Profiles!$K$2,$X45,MAX(Profiles!$C$2,BA$4-$Q45)))*IF($AA45=1,(1+SSSModel!#REF!),1)</f>
        <v>0</v>
      </c>
      <c r="BB45" s="72">
        <f ca="1">IF(OR(BB$4&lt;$Q45,BB$4&gt;$Q45+IF($S45="",1000,$S45)-1),0,IF(MOD(BB$4-$Q45,IF($R45="",1000,$R45))=0,$O45,0))*IF($Y45&gt;0,(1+INDEX(Escalation!$B$3:$B$18,$Y45,0))^(BB$4-SSSModel!$C$5),1)*IF($X45=0,1,OFFSET(Profiles!$K$2,$X45,MAX(Profiles!$C$2,BB$4-$Q45)))*IF($AA45=1,(1+SSSModel!#REF!),1)</f>
        <v>0</v>
      </c>
      <c r="BC45" s="72">
        <f ca="1">IF(OR(BC$4&lt;$Q45,BC$4&gt;$Q45+IF($S45="",1000,$S45)-1),0,IF(MOD(BC$4-$Q45,IF($R45="",1000,$R45))=0,$O45,0))*IF($Y45&gt;0,(1+INDEX(Escalation!$B$3:$B$18,$Y45,0))^(BC$4-SSSModel!$C$5),1)*IF($X45=0,1,OFFSET(Profiles!$K$2,$X45,MAX(Profiles!$C$2,BC$4-$Q45)))*IF($AA45=1,(1+SSSModel!#REF!),1)</f>
        <v>0</v>
      </c>
      <c r="BD45" s="72">
        <f ca="1">IF(OR(BD$4&lt;$Q45,BD$4&gt;$Q45+IF($S45="",1000,$S45)-1),0,IF(MOD(BD$4-$Q45,IF($R45="",1000,$R45))=0,$O45,0))*IF($Y45&gt;0,(1+INDEX(Escalation!$B$3:$B$18,$Y45,0))^(BD$4-SSSModel!$C$5),1)*IF($X45=0,1,OFFSET(Profiles!$K$2,$X45,MAX(Profiles!$C$2,BD$4-$Q45)))*IF($AA45=1,(1+SSSModel!#REF!),1)</f>
        <v>0</v>
      </c>
      <c r="BE45" s="72">
        <f ca="1">IF(OR(BE$4&lt;$Q45,BE$4&gt;$Q45+IF($S45="",1000,$S45)-1),0,IF(MOD(BE$4-$Q45,IF($R45="",1000,$R45))=0,$O45,0))*IF($Y45&gt;0,(1+INDEX(Escalation!$B$3:$B$18,$Y45,0))^(BE$4-SSSModel!$C$5),1)*IF($X45=0,1,OFFSET(Profiles!$K$2,$X45,MAX(Profiles!$C$2,BE$4-$Q45)))*IF($AA45=1,(1+SSSModel!#REF!),1)</f>
        <v>0</v>
      </c>
      <c r="BF45" s="72">
        <f ca="1">IF(OR(BF$4&lt;$Q45,BF$4&gt;$Q45+IF($S45="",1000,$S45)-1),0,IF(MOD(BF$4-$Q45,IF($R45="",1000,$R45))=0,$O45,0))*IF($Y45&gt;0,(1+INDEX(Escalation!$B$3:$B$18,$Y45,0))^(BF$4-SSSModel!$C$5),1)*IF($X45=0,1,OFFSET(Profiles!$K$2,$X45,MAX(Profiles!$C$2,BF$4-$Q45)))*IF($AA45=1,(1+SSSModel!#REF!),1)</f>
        <v>0</v>
      </c>
      <c r="BG45" s="72">
        <f ca="1">IF(OR(BG$4&lt;$Q45,BG$4&gt;$Q45+IF($S45="",1000,$S45)-1),0,IF(MOD(BG$4-$Q45,IF($R45="",1000,$R45))=0,$O45,0))*IF($Y45&gt;0,(1+INDEX(Escalation!$B$3:$B$18,$Y45,0))^(BG$4-SSSModel!$C$5),1)*IF($X45=0,1,OFFSET(Profiles!$K$2,$X45,MAX(Profiles!$C$2,BG$4-$Q45)))*IF($AA45=1,(1+SSSModel!#REF!),1)</f>
        <v>0</v>
      </c>
      <c r="BH45" s="72">
        <f ca="1">IF(OR(BH$4&lt;$Q45,BH$4&gt;$Q45+IF($S45="",1000,$S45)-1),0,IF(MOD(BH$4-$Q45,IF($R45="",1000,$R45))=0,$O45,0))*IF($Y45&gt;0,(1+INDEX(Escalation!$B$3:$B$18,$Y45,0))^(BH$4-SSSModel!$C$5),1)*IF($X45=0,1,OFFSET(Profiles!$K$2,$X45,MAX(Profiles!$C$2,BH$4-$Q45)))*IF($AA45=1,(1+SSSModel!#REF!),1)</f>
        <v>0</v>
      </c>
      <c r="BI45" s="72">
        <f ca="1">IF(OR(BI$4&lt;$Q45,BI$4&gt;$Q45+IF($S45="",1000,$S45)-1),0,IF(MOD(BI$4-$Q45,IF($R45="",1000,$R45))=0,$O45,0))*IF($Y45&gt;0,(1+INDEX(Escalation!$B$3:$B$18,$Y45,0))^(BI$4-SSSModel!$C$5),1)*IF($X45=0,1,OFFSET(Profiles!$K$2,$X45,MAX(Profiles!$C$2,BI$4-$Q45)))*IF($AA45=1,(1+SSSModel!#REF!),1)</f>
        <v>0</v>
      </c>
      <c r="BJ45" s="72">
        <f ca="1">IF(OR(BJ$4&lt;$Q45,BJ$4&gt;$Q45+IF($S45="",1000,$S45)-1),0,IF(MOD(BJ$4-$Q45,IF($R45="",1000,$R45))=0,$O45,0))*IF($Y45&gt;0,(1+INDEX(Escalation!$B$3:$B$18,$Y45,0))^(BJ$4-SSSModel!$C$5),1)*IF($X45=0,1,OFFSET(Profiles!$K$2,$X45,MAX(Profiles!$C$2,BJ$4-$Q45)))*IF($AA45=1,(1+SSSModel!#REF!),1)</f>
        <v>0</v>
      </c>
      <c r="BK45" s="72">
        <f ca="1">IF(OR(BK$4&lt;$Q45,BK$4&gt;$Q45+IF($S45="",1000,$S45)-1),0,IF(MOD(BK$4-$Q45,IF($R45="",1000,$R45))=0,$O45,0))*IF($Y45&gt;0,(1+INDEX(Escalation!$B$3:$B$18,$Y45,0))^(BK$4-SSSModel!$C$5),1)*IF($X45=0,1,OFFSET(Profiles!$K$2,$X45,MAX(Profiles!$C$2,BK$4-$Q45)))*IF($AA45=1,(1+SSSModel!#REF!),1)</f>
        <v>0</v>
      </c>
      <c r="BL45" s="72">
        <f ca="1">IF(OR(BL$4&lt;$Q45,BL$4&gt;$Q45+IF($S45="",1000,$S45)-1),0,IF(MOD(BL$4-$Q45,IF($R45="",1000,$R45))=0,$O45,0))*IF($Y45&gt;0,(1+INDEX(Escalation!$B$3:$B$18,$Y45,0))^(BL$4-SSSModel!$C$5),1)*IF($X45=0,1,OFFSET(Profiles!$K$2,$X45,MAX(Profiles!$C$2,BL$4-$Q45)))*IF($AA45=1,(1+SSSModel!#REF!),1)</f>
        <v>0</v>
      </c>
      <c r="BM45" s="72">
        <f ca="1">IF(OR(BM$4&lt;$Q45,BM$4&gt;$Q45+IF($S45="",1000,$S45)-1),0,IF(MOD(BM$4-$Q45,IF($R45="",1000,$R45))=0,$O45,0))*IF($Y45&gt;0,(1+INDEX(Escalation!$B$3:$B$18,$Y45,0))^(BM$4-SSSModel!$C$5),1)*IF($X45=0,1,OFFSET(Profiles!$K$2,$X45,MAX(Profiles!$C$2,BM$4-$Q45)))*IF($AA45=1,(1+SSSModel!#REF!),1)</f>
        <v>0</v>
      </c>
      <c r="BN45" s="72">
        <f ca="1">IF(OR(BN$4&lt;$Q45,BN$4&gt;$Q45+IF($S45="",1000,$S45)-1),0,IF(MOD(BN$4-$Q45,IF($R45="",1000,$R45))=0,$O45,0))*IF($Y45&gt;0,(1+INDEX(Escalation!$B$3:$B$18,$Y45,0))^(BN$4-SSSModel!$C$5),1)*IF($X45=0,1,OFFSET(Profiles!$K$2,$X45,MAX(Profiles!$C$2,BN$4-$Q45)))*IF($AA45=1,(1+SSSModel!#REF!),1)</f>
        <v>0</v>
      </c>
      <c r="BO45" s="72">
        <f ca="1">IF(OR(BO$4&lt;$Q45,BO$4&gt;$Q45+IF($S45="",1000,$S45)-1),0,IF(MOD(BO$4-$Q45,IF($R45="",1000,$R45))=0,$O45,0))*IF($Y45&gt;0,(1+INDEX(Escalation!$B$3:$B$18,$Y45,0))^(BO$4-SSSModel!$C$5),1)*IF($X45=0,1,OFFSET(Profiles!$K$2,$X45,MAX(Profiles!$C$2,BO$4-$Q45)))*IF($AA45=1,(1+SSSModel!#REF!),1)</f>
        <v>0</v>
      </c>
      <c r="BP45" s="72">
        <f ca="1">IF(OR(BP$4&lt;$Q45,BP$4&gt;$Q45+IF($S45="",1000,$S45)-1),0,IF(MOD(BP$4-$Q45,IF($R45="",1000,$R45))=0,$O45,0))*IF($Y45&gt;0,(1+INDEX(Escalation!$B$3:$B$18,$Y45,0))^(BP$4-SSSModel!$C$5),1)*IF($X45=0,1,OFFSET(Profiles!$K$2,$X45,MAX(Profiles!$C$2,BP$4-$Q45)))*IF($AA45=1,(1+SSSModel!#REF!),1)</f>
        <v>0</v>
      </c>
      <c r="BQ45" s="72">
        <f ca="1">IF(OR(BQ$4&lt;$Q45,BQ$4&gt;$Q45+IF($S45="",1000,$S45)-1),0,IF(MOD(BQ$4-$Q45,IF($R45="",1000,$R45))=0,$O45,0))*IF($Y45&gt;0,(1+INDEX(Escalation!$B$3:$B$18,$Y45,0))^(BQ$4-SSSModel!$C$5),1)*IF($X45=0,1,OFFSET(Profiles!$K$2,$X45,MAX(Profiles!$C$2,BQ$4-$Q45)))*IF($AA45=1,(1+SSSModel!#REF!),1)</f>
        <v>0</v>
      </c>
      <c r="BR45" s="72">
        <f ca="1">IF(OR(BR$4&lt;$Q45,BR$4&gt;$Q45+IF($S45="",1000,$S45)-1),0,IF(MOD(BR$4-$Q45,IF($R45="",1000,$R45))=0,$O45,0))*IF($Y45&gt;0,(1+INDEX(Escalation!$B$3:$B$18,$Y45,0))^(BR$4-SSSModel!$C$5),1)*IF($X45=0,1,OFFSET(Profiles!$K$2,$X45,MAX(Profiles!$C$2,BR$4-$Q45)))*IF($AA45=1,(1+SSSModel!#REF!),1)</f>
        <v>0</v>
      </c>
      <c r="BS45" s="72">
        <f ca="1">IF(OR(BS$4&lt;$Q45,BS$4&gt;$Q45+IF($S45="",1000,$S45)-1),0,IF(MOD(BS$4-$Q45,IF($R45="",1000,$R45))=0,$O45,0))*IF($Y45&gt;0,(1+INDEX(Escalation!$B$3:$B$18,$Y45,0))^(BS$4-SSSModel!$C$5),1)*IF($X45=0,1,OFFSET(Profiles!$K$2,$X45,MAX(Profiles!$C$2,BS$4-$Q45)))*IF($AA45=1,(1+SSSModel!#REF!),1)</f>
        <v>0</v>
      </c>
      <c r="BT45" s="72">
        <f ca="1">IF(OR(BT$4&lt;$Q45,BT$4&gt;$Q45+IF($S45="",1000,$S45)-1),0,IF(MOD(BT$4-$Q45,IF($R45="",1000,$R45))=0,$O45,0))*IF($Y45&gt;0,(1+INDEX(Escalation!$B$3:$B$18,$Y45,0))^(BT$4-SSSModel!$C$5),1)*IF($X45=0,1,OFFSET(Profiles!$K$2,$X45,MAX(Profiles!$C$2,BT$4-$Q45)))*IF($AA45=1,(1+SSSModel!#REF!),1)</f>
        <v>0</v>
      </c>
      <c r="BU45" s="72">
        <f ca="1">IF(OR(BU$4&lt;$Q45,BU$4&gt;$Q45+IF($S45="",1000,$S45)-1),0,IF(MOD(BU$4-$Q45,IF($R45="",1000,$R45))=0,$O45,0))*IF($Y45&gt;0,(1+INDEX(Escalation!$B$3:$B$18,$Y45,0))^(BU$4-SSSModel!$C$5),1)*IF($X45=0,1,OFFSET(Profiles!$K$2,$X45,MAX(Profiles!$C$2,BU$4-$Q45)))*IF($AA45=1,(1+SSSModel!#REF!),1)</f>
        <v>0</v>
      </c>
      <c r="BV45" s="72">
        <f ca="1">IF(OR(BV$4&lt;$Q45,BV$4&gt;$Q45+IF($S45="",1000,$S45)-1),0,IF(MOD(BV$4-$Q45,IF($R45="",1000,$R45))=0,$O45,0))*IF($Y45&gt;0,(1+INDEX(Escalation!$B$3:$B$18,$Y45,0))^(BV$4-SSSModel!$C$5),1)*IF($X45=0,1,OFFSET(Profiles!$K$2,$X45,MAX(Profiles!$C$2,BV$4-$Q45)))*IF($AA45=1,(1+SSSModel!#REF!),1)</f>
        <v>0</v>
      </c>
      <c r="BW45" s="72">
        <f ca="1">IF(OR(BW$4&lt;$Q45,BW$4&gt;$Q45+IF($S45="",1000,$S45)-1),0,IF(MOD(BW$4-$Q45,IF($R45="",1000,$R45))=0,$O45,0))*IF($Y45&gt;0,(1+INDEX(Escalation!$B$3:$B$18,$Y45,0))^(BW$4-SSSModel!$C$5),1)*IF($X45=0,1,OFFSET(Profiles!$K$2,$X45,MAX(Profiles!$C$2,BW$4-$Q45)))*IF($AA45=1,(1+SSSModel!#REF!),1)</f>
        <v>0</v>
      </c>
      <c r="BX45" s="72">
        <f ca="1">IF(OR(BX$4&lt;$Q45,BX$4&gt;$Q45+IF($S45="",1000,$S45)-1),0,IF(MOD(BX$4-$Q45,IF($R45="",1000,$R45))=0,$O45,0))*IF($Y45&gt;0,(1+INDEX(Escalation!$B$3:$B$18,$Y45,0))^(BX$4-SSSModel!$C$5),1)*IF($X45=0,1,OFFSET(Profiles!$K$2,$X45,MAX(Profiles!$C$2,BX$4-$Q45)))*IF($AA45=1,(1+SSSModel!#REF!),1)</f>
        <v>0</v>
      </c>
      <c r="BY45" s="72">
        <f ca="1">IF(OR(BY$4&lt;$Q45,BY$4&gt;$Q45+IF($S45="",1000,$S45)-1),0,IF(MOD(BY$4-$Q45,IF($R45="",1000,$R45))=0,$O45,0))*IF($Y45&gt;0,(1+INDEX(Escalation!$B$3:$B$18,$Y45,0))^(BY$4-SSSModel!$C$5),1)*IF($X45=0,1,OFFSET(Profiles!$K$2,$X45,MAX(Profiles!$C$2,BY$4-$Q45)))*IF($AA45=1,(1+SSSModel!#REF!),1)</f>
        <v>0</v>
      </c>
      <c r="BZ45" s="72">
        <f ca="1">IF(OR(BZ$4&lt;$Q45,BZ$4&gt;$Q45+IF($S45="",1000,$S45)-1),0,IF(MOD(BZ$4-$Q45,IF($R45="",1000,$R45))=0,$O45,0))*IF($Y45&gt;0,(1+INDEX(Escalation!$B$3:$B$18,$Y45,0))^(BZ$4-SSSModel!$C$5),1)*IF($X45=0,1,OFFSET(Profiles!$K$2,$X45,MAX(Profiles!$C$2,BZ$4-$Q45)))*IF($AA45=1,(1+SSSModel!#REF!),1)</f>
        <v>0</v>
      </c>
      <c r="CA45" s="134">
        <f ca="1">IF(OR($Z45=0,SSSModel!$C$4="CF"),AC45,
IF(LEFT($V45,3)="ON_",
     IF(SSSModel!$C$4="RR",SUMPRODUCT(OFFSET($AC45,0,0,1,$CB$2),OFFSET(Profiles!$K$28,($Z45-1)*(Profiles!$I$26+1)+CA$4-SSSModel!$C$3+1,0,1,$CB$2)),
     IF(SSSModel!$C$4="ECC",$EA45*$EB45*SUMPRODUCT(OFFSET($AC45,0,MAX(0,CA$4-$DZ45-$CA$4+1),1,MIN($DZ45,CA$4-$CA$4+1)),OFFSET(Escalation!$K$24,($Y45-1)*(Escalation!$I$22+1)+CA$4-SSSModel!$C$3+1,MAX(0,CA$4-$DZ45-$CA$4+1),1,MIN($DZ45,CA$4-$CA$4+1))),
     IF(SSSModel!$C$4="PV",AC45*$EA45*(1+SSSModel!$C$2),
     IF(SSSModel!$C$4="FCR",$EC45*SUM(OFFSET($AC45,0,MAX(CA$4-$AC$4-$DZ45+1,0),1,MIN($DZ45,CA$4-$AC$4+1))),0)))),
SUM($AC45:$BZ45)*
     IF(SSSModel!$C$4="RR",OFFSET(Profiles!$K$2,$Z45,MAX(Profiles!$C$2,AC$4-$W45)),
     IF(SSSModel!$C$4="ECC",$EA45*$EB45*IF(MAX(Escalation!$C$2,AC$4-$W45)&gt;$DZ45-1,0,OFFSET(Escalation!$K$2,$Y45,MAX(Escalation!$C$2,AC$4-$W45))),
     IF(SSSModel!$C$4="PV",IF(CA$4=$W45,$EA45*(1+SSSModel!$C$2),0),
     IF(SSSModel!$C$4="FCR",IF(AND(CA$4&gt;=$W45,OFFSET(Profiles!$K$2,$Z45,MAX(Profiles!$C$2,AC$4-$W45))&gt;0),$EC45,0),0))))))</f>
        <v>0</v>
      </c>
      <c r="CB45" s="135">
        <f ca="1">IF(OR($Z45=0,SSSModel!$C$4="CF"),AD45,
IF(LEFT($V45,3)="ON_",
     IF(SSSModel!$C$4="RR",SUMPRODUCT(OFFSET($AC45,0,0,1,$CB$2),OFFSET(Profiles!$K$28,($Z45-1)*(Profiles!$I$26+1)+CB$4-SSSModel!$C$3+1,0,1,$CB$2)),
     IF(SSSModel!$C$4="ECC",$EA45*$EB45*SUMPRODUCT(OFFSET($AC45,0,MAX(0,CB$4-$DZ45-$CA$4+1),1,MIN($DZ45,CB$4-$CA$4+1)),OFFSET(Escalation!$K$24,($Y45-1)*(Escalation!$I$22+1)+CB$4-SSSModel!$C$3+1,MAX(0,CB$4-$DZ45-$CA$4+1),1,MIN($DZ45,CB$4-$CA$4+1))),
     IF(SSSModel!$C$4="PV",AD45*$EA45*(1+SSSModel!$C$2),
     IF(SSSModel!$C$4="FCR",$EC45*SUM(OFFSET($AC45,0,MAX(CB$4-$AC$4-$DZ45+1,0),1,MIN($DZ45,CB$4-$AC$4+1))),0)))),
SUM($AC45:$BZ45)*
     IF(SSSModel!$C$4="RR",OFFSET(Profiles!$K$2,$Z45,MAX(Profiles!$C$2,AD$4-$W45)),
     IF(SSSModel!$C$4="ECC",$EA45*$EB45*IF(MAX(Escalation!$C$2,AD$4-$W45)&gt;$DZ45-1,0,OFFSET(Escalation!$K$2,$Y45,MAX(Escalation!$C$2,AD$4-$W45))),
     IF(SSSModel!$C$4="PV",IF(CB$4=$W45,$EA45*(1+SSSModel!$C$2),0),
     IF(SSSModel!$C$4="FCR",IF(AND(CB$4&gt;=$W45,OFFSET(Profiles!$K$2,$Z45,MAX(Profiles!$C$2,AD$4-$W45))&gt;0),$EC45,0),0))))))</f>
        <v>0</v>
      </c>
      <c r="CC45" s="135">
        <f ca="1">IF(OR($Z45=0,SSSModel!$C$4="CF"),AE45,
IF(LEFT($V45,3)="ON_",
     IF(SSSModel!$C$4="RR",SUMPRODUCT(OFFSET($AC45,0,0,1,$CB$2),OFFSET(Profiles!$K$28,($Z45-1)*(Profiles!$I$26+1)+CC$4-SSSModel!$C$3+1,0,1,$CB$2)),
     IF(SSSModel!$C$4="ECC",$EA45*$EB45*SUMPRODUCT(OFFSET($AC45,0,MAX(0,CC$4-$DZ45-$CA$4+1),1,MIN($DZ45,CC$4-$CA$4+1)),OFFSET(Escalation!$K$24,($Y45-1)*(Escalation!$I$22+1)+CC$4-SSSModel!$C$3+1,MAX(0,CC$4-$DZ45-$CA$4+1),1,MIN($DZ45,CC$4-$CA$4+1))),
     IF(SSSModel!$C$4="PV",AE45*$EA45*(1+SSSModel!$C$2),
     IF(SSSModel!$C$4="FCR",$EC45*SUM(OFFSET($AC45,0,MAX(CC$4-$AC$4-$DZ45+1,0),1,MIN($DZ45,CC$4-$AC$4+1))),0)))),
SUM($AC45:$BZ45)*
     IF(SSSModel!$C$4="RR",OFFSET(Profiles!$K$2,$Z45,MAX(Profiles!$C$2,AE$4-$W45)),
     IF(SSSModel!$C$4="ECC",$EA45*$EB45*IF(MAX(Escalation!$C$2,AE$4-$W45)&gt;$DZ45-1,0,OFFSET(Escalation!$K$2,$Y45,MAX(Escalation!$C$2,AE$4-$W45))),
     IF(SSSModel!$C$4="PV",IF(CC$4=$W45,$EA45*(1+SSSModel!$C$2),0),
     IF(SSSModel!$C$4="FCR",IF(AND(CC$4&gt;=$W45,OFFSET(Profiles!$K$2,$Z45,MAX(Profiles!$C$2,AE$4-$W45))&gt;0),$EC45,0),0))))))</f>
        <v>0</v>
      </c>
      <c r="CD45" s="135">
        <f ca="1">IF(OR($Z45=0,SSSModel!$C$4="CF"),AF45,
IF(LEFT($V45,3)="ON_",
     IF(SSSModel!$C$4="RR",SUMPRODUCT(OFFSET($AC45,0,0,1,$CB$2),OFFSET(Profiles!$K$28,($Z45-1)*(Profiles!$I$26+1)+CD$4-SSSModel!$C$3+1,0,1,$CB$2)),
     IF(SSSModel!$C$4="ECC",$EA45*$EB45*SUMPRODUCT(OFFSET($AC45,0,MAX(0,CD$4-$DZ45-$CA$4+1),1,MIN($DZ45,CD$4-$CA$4+1)),OFFSET(Escalation!$K$24,($Y45-1)*(Escalation!$I$22+1)+CD$4-SSSModel!$C$3+1,MAX(0,CD$4-$DZ45-$CA$4+1),1,MIN($DZ45,CD$4-$CA$4+1))),
     IF(SSSModel!$C$4="PV",AF45*$EA45*(1+SSSModel!$C$2),
     IF(SSSModel!$C$4="FCR",$EC45*SUM(OFFSET($AC45,0,MAX(CD$4-$AC$4-$DZ45+1,0),1,MIN($DZ45,CD$4-$AC$4+1))),0)))),
SUM($AC45:$BZ45)*
     IF(SSSModel!$C$4="RR",OFFSET(Profiles!$K$2,$Z45,MAX(Profiles!$C$2,AF$4-$W45)),
     IF(SSSModel!$C$4="ECC",$EA45*$EB45*IF(MAX(Escalation!$C$2,AF$4-$W45)&gt;$DZ45-1,0,OFFSET(Escalation!$K$2,$Y45,MAX(Escalation!$C$2,AF$4-$W45))),
     IF(SSSModel!$C$4="PV",IF(CD$4=$W45,$EA45*(1+SSSModel!$C$2),0),
     IF(SSSModel!$C$4="FCR",IF(AND(CD$4&gt;=$W45,OFFSET(Profiles!$K$2,$Z45,MAX(Profiles!$C$2,AF$4-$W45))&gt;0),$EC45,0),0))))))</f>
        <v>0</v>
      </c>
      <c r="CE45" s="135">
        <f ca="1">IF(OR($Z45=0,SSSModel!$C$4="CF"),AG45,
IF(LEFT($V45,3)="ON_",
     IF(SSSModel!$C$4="RR",SUMPRODUCT(OFFSET($AC45,0,0,1,$CB$2),OFFSET(Profiles!$K$28,($Z45-1)*(Profiles!$I$26+1)+CE$4-SSSModel!$C$3+1,0,1,$CB$2)),
     IF(SSSModel!$C$4="ECC",$EA45*$EB45*SUMPRODUCT(OFFSET($AC45,0,MAX(0,CE$4-$DZ45-$CA$4+1),1,MIN($DZ45,CE$4-$CA$4+1)),OFFSET(Escalation!$K$24,($Y45-1)*(Escalation!$I$22+1)+CE$4-SSSModel!$C$3+1,MAX(0,CE$4-$DZ45-$CA$4+1),1,MIN($DZ45,CE$4-$CA$4+1))),
     IF(SSSModel!$C$4="PV",AG45*$EA45*(1+SSSModel!$C$2),
     IF(SSSModel!$C$4="FCR",$EC45*SUM(OFFSET($AC45,0,MAX(CE$4-$AC$4-$DZ45+1,0),1,MIN($DZ45,CE$4-$AC$4+1))),0)))),
SUM($AC45:$BZ45)*
     IF(SSSModel!$C$4="RR",OFFSET(Profiles!$K$2,$Z45,MAX(Profiles!$C$2,AG$4-$W45)),
     IF(SSSModel!$C$4="ECC",$EA45*$EB45*IF(MAX(Escalation!$C$2,AG$4-$W45)&gt;$DZ45-1,0,OFFSET(Escalation!$K$2,$Y45,MAX(Escalation!$C$2,AG$4-$W45))),
     IF(SSSModel!$C$4="PV",IF(CE$4=$W45,$EA45*(1+SSSModel!$C$2),0),
     IF(SSSModel!$C$4="FCR",IF(AND(CE$4&gt;=$W45,OFFSET(Profiles!$K$2,$Z45,MAX(Profiles!$C$2,AG$4-$W45))&gt;0),$EC45,0),0))))))</f>
        <v>0</v>
      </c>
      <c r="CF45" s="135">
        <f ca="1">IF(OR($Z45=0,SSSModel!$C$4="CF"),AH45,
IF(LEFT($V45,3)="ON_",
     IF(SSSModel!$C$4="RR",SUMPRODUCT(OFFSET($AC45,0,0,1,$CB$2),OFFSET(Profiles!$K$28,($Z45-1)*(Profiles!$I$26+1)+CF$4-SSSModel!$C$3+1,0,1,$CB$2)),
     IF(SSSModel!$C$4="ECC",$EA45*$EB45*SUMPRODUCT(OFFSET($AC45,0,MAX(0,CF$4-$DZ45-$CA$4+1),1,MIN($DZ45,CF$4-$CA$4+1)),OFFSET(Escalation!$K$24,($Y45-1)*(Escalation!$I$22+1)+CF$4-SSSModel!$C$3+1,MAX(0,CF$4-$DZ45-$CA$4+1),1,MIN($DZ45,CF$4-$CA$4+1))),
     IF(SSSModel!$C$4="PV",AH45*$EA45*(1+SSSModel!$C$2),
     IF(SSSModel!$C$4="FCR",$EC45*SUM(OFFSET($AC45,0,MAX(CF$4-$AC$4-$DZ45+1,0),1,MIN($DZ45,CF$4-$AC$4+1))),0)))),
SUM($AC45:$BZ45)*
     IF(SSSModel!$C$4="RR",OFFSET(Profiles!$K$2,$Z45,MAX(Profiles!$C$2,AH$4-$W45)),
     IF(SSSModel!$C$4="ECC",$EA45*$EB45*IF(MAX(Escalation!$C$2,AH$4-$W45)&gt;$DZ45-1,0,OFFSET(Escalation!$K$2,$Y45,MAX(Escalation!$C$2,AH$4-$W45))),
     IF(SSSModel!$C$4="PV",IF(CF$4=$W45,$EA45*(1+SSSModel!$C$2),0),
     IF(SSSModel!$C$4="FCR",IF(AND(CF$4&gt;=$W45,OFFSET(Profiles!$K$2,$Z45,MAX(Profiles!$C$2,AH$4-$W45))&gt;0),$EC45,0),0))))))</f>
        <v>0</v>
      </c>
      <c r="CG45" s="135">
        <f ca="1">IF(OR($Z45=0,SSSModel!$C$4="CF"),AI45,
IF(LEFT($V45,3)="ON_",
     IF(SSSModel!$C$4="RR",SUMPRODUCT(OFFSET($AC45,0,0,1,$CB$2),OFFSET(Profiles!$K$28,($Z45-1)*(Profiles!$I$26+1)+CG$4-SSSModel!$C$3+1,0,1,$CB$2)),
     IF(SSSModel!$C$4="ECC",$EA45*$EB45*SUMPRODUCT(OFFSET($AC45,0,MAX(0,CG$4-$DZ45-$CA$4+1),1,MIN($DZ45,CG$4-$CA$4+1)),OFFSET(Escalation!$K$24,($Y45-1)*(Escalation!$I$22+1)+CG$4-SSSModel!$C$3+1,MAX(0,CG$4-$DZ45-$CA$4+1),1,MIN($DZ45,CG$4-$CA$4+1))),
     IF(SSSModel!$C$4="PV",AI45*$EA45*(1+SSSModel!$C$2),
     IF(SSSModel!$C$4="FCR",$EC45*SUM(OFFSET($AC45,0,MAX(CG$4-$AC$4-$DZ45+1,0),1,MIN($DZ45,CG$4-$AC$4+1))),0)))),
SUM($AC45:$BZ45)*
     IF(SSSModel!$C$4="RR",OFFSET(Profiles!$K$2,$Z45,MAX(Profiles!$C$2,AI$4-$W45)),
     IF(SSSModel!$C$4="ECC",$EA45*$EB45*IF(MAX(Escalation!$C$2,AI$4-$W45)&gt;$DZ45-1,0,OFFSET(Escalation!$K$2,$Y45,MAX(Escalation!$C$2,AI$4-$W45))),
     IF(SSSModel!$C$4="PV",IF(CG$4=$W45,$EA45*(1+SSSModel!$C$2),0),
     IF(SSSModel!$C$4="FCR",IF(AND(CG$4&gt;=$W45,OFFSET(Profiles!$K$2,$Z45,MAX(Profiles!$C$2,AI$4-$W45))&gt;0),$EC45,0),0))))))</f>
        <v>0</v>
      </c>
      <c r="CH45" s="135">
        <f ca="1">IF(OR($Z45=0,SSSModel!$C$4="CF"),AJ45,
IF(LEFT($V45,3)="ON_",
     IF(SSSModel!$C$4="RR",SUMPRODUCT(OFFSET($AC45,0,0,1,$CB$2),OFFSET(Profiles!$K$28,($Z45-1)*(Profiles!$I$26+1)+CH$4-SSSModel!$C$3+1,0,1,$CB$2)),
     IF(SSSModel!$C$4="ECC",$EA45*$EB45*SUMPRODUCT(OFFSET($AC45,0,MAX(0,CH$4-$DZ45-$CA$4+1),1,MIN($DZ45,CH$4-$CA$4+1)),OFFSET(Escalation!$K$24,($Y45-1)*(Escalation!$I$22+1)+CH$4-SSSModel!$C$3+1,MAX(0,CH$4-$DZ45-$CA$4+1),1,MIN($DZ45,CH$4-$CA$4+1))),
     IF(SSSModel!$C$4="PV",AJ45*$EA45*(1+SSSModel!$C$2),
     IF(SSSModel!$C$4="FCR",$EC45*SUM(OFFSET($AC45,0,MAX(CH$4-$AC$4-$DZ45+1,0),1,MIN($DZ45,CH$4-$AC$4+1))),0)))),
SUM($AC45:$BZ45)*
     IF(SSSModel!$C$4="RR",OFFSET(Profiles!$K$2,$Z45,MAX(Profiles!$C$2,AJ$4-$W45)),
     IF(SSSModel!$C$4="ECC",$EA45*$EB45*IF(MAX(Escalation!$C$2,AJ$4-$W45)&gt;$DZ45-1,0,OFFSET(Escalation!$K$2,$Y45,MAX(Escalation!$C$2,AJ$4-$W45))),
     IF(SSSModel!$C$4="PV",IF(CH$4=$W45,$EA45*(1+SSSModel!$C$2),0),
     IF(SSSModel!$C$4="FCR",IF(AND(CH$4&gt;=$W45,OFFSET(Profiles!$K$2,$Z45,MAX(Profiles!$C$2,AJ$4-$W45))&gt;0),$EC45,0),0))))))</f>
        <v>0</v>
      </c>
      <c r="CI45" s="135">
        <f ca="1">IF(OR($Z45=0,SSSModel!$C$4="CF"),AK45,
IF(LEFT($V45,3)="ON_",
     IF(SSSModel!$C$4="RR",SUMPRODUCT(OFFSET($AC45,0,0,1,$CB$2),OFFSET(Profiles!$K$28,($Z45-1)*(Profiles!$I$26+1)+CI$4-SSSModel!$C$3+1,0,1,$CB$2)),
     IF(SSSModel!$C$4="ECC",$EA45*$EB45*SUMPRODUCT(OFFSET($AC45,0,MAX(0,CI$4-$DZ45-$CA$4+1),1,MIN($DZ45,CI$4-$CA$4+1)),OFFSET(Escalation!$K$24,($Y45-1)*(Escalation!$I$22+1)+CI$4-SSSModel!$C$3+1,MAX(0,CI$4-$DZ45-$CA$4+1),1,MIN($DZ45,CI$4-$CA$4+1))),
     IF(SSSModel!$C$4="PV",AK45*$EA45*(1+SSSModel!$C$2),
     IF(SSSModel!$C$4="FCR",$EC45*SUM(OFFSET($AC45,0,MAX(CI$4-$AC$4-$DZ45+1,0),1,MIN($DZ45,CI$4-$AC$4+1))),0)))),
SUM($AC45:$BZ45)*
     IF(SSSModel!$C$4="RR",OFFSET(Profiles!$K$2,$Z45,MAX(Profiles!$C$2,AK$4-$W45)),
     IF(SSSModel!$C$4="ECC",$EA45*$EB45*IF(MAX(Escalation!$C$2,AK$4-$W45)&gt;$DZ45-1,0,OFFSET(Escalation!$K$2,$Y45,MAX(Escalation!$C$2,AK$4-$W45))),
     IF(SSSModel!$C$4="PV",IF(CI$4=$W45,$EA45*(1+SSSModel!$C$2),0),
     IF(SSSModel!$C$4="FCR",IF(AND(CI$4&gt;=$W45,OFFSET(Profiles!$K$2,$Z45,MAX(Profiles!$C$2,AK$4-$W45))&gt;0),$EC45,0),0))))))</f>
        <v>0</v>
      </c>
      <c r="CJ45" s="135">
        <f ca="1">IF(OR($Z45=0,SSSModel!$C$4="CF"),AL45,
IF(LEFT($V45,3)="ON_",
     IF(SSSModel!$C$4="RR",SUMPRODUCT(OFFSET($AC45,0,0,1,$CB$2),OFFSET(Profiles!$K$28,($Z45-1)*(Profiles!$I$26+1)+CJ$4-SSSModel!$C$3+1,0,1,$CB$2)),
     IF(SSSModel!$C$4="ECC",$EA45*$EB45*SUMPRODUCT(OFFSET($AC45,0,MAX(0,CJ$4-$DZ45-$CA$4+1),1,MIN($DZ45,CJ$4-$CA$4+1)),OFFSET(Escalation!$K$24,($Y45-1)*(Escalation!$I$22+1)+CJ$4-SSSModel!$C$3+1,MAX(0,CJ$4-$DZ45-$CA$4+1),1,MIN($DZ45,CJ$4-$CA$4+1))),
     IF(SSSModel!$C$4="PV",AL45*$EA45*(1+SSSModel!$C$2),
     IF(SSSModel!$C$4="FCR",$EC45*SUM(OFFSET($AC45,0,MAX(CJ$4-$AC$4-$DZ45+1,0),1,MIN($DZ45,CJ$4-$AC$4+1))),0)))),
SUM($AC45:$BZ45)*
     IF(SSSModel!$C$4="RR",OFFSET(Profiles!$K$2,$Z45,MAX(Profiles!$C$2,AL$4-$W45)),
     IF(SSSModel!$C$4="ECC",$EA45*$EB45*IF(MAX(Escalation!$C$2,AL$4-$W45)&gt;$DZ45-1,0,OFFSET(Escalation!$K$2,$Y45,MAX(Escalation!$C$2,AL$4-$W45))),
     IF(SSSModel!$C$4="PV",IF(CJ$4=$W45,$EA45*(1+SSSModel!$C$2),0),
     IF(SSSModel!$C$4="FCR",IF(AND(CJ$4&gt;=$W45,OFFSET(Profiles!$K$2,$Z45,MAX(Profiles!$C$2,AL$4-$W45))&gt;0),$EC45,0),0))))))</f>
        <v>0</v>
      </c>
      <c r="CK45" s="135">
        <f ca="1">IF(OR($Z45=0,SSSModel!$C$4="CF"),AM45,
IF(LEFT($V45,3)="ON_",
     IF(SSSModel!$C$4="RR",SUMPRODUCT(OFFSET($AC45,0,0,1,$CB$2),OFFSET(Profiles!$K$28,($Z45-1)*(Profiles!$I$26+1)+CK$4-SSSModel!$C$3+1,0,1,$CB$2)),
     IF(SSSModel!$C$4="ECC",$EA45*$EB45*SUMPRODUCT(OFFSET($AC45,0,MAX(0,CK$4-$DZ45-$CA$4+1),1,MIN($DZ45,CK$4-$CA$4+1)),OFFSET(Escalation!$K$24,($Y45-1)*(Escalation!$I$22+1)+CK$4-SSSModel!$C$3+1,MAX(0,CK$4-$DZ45-$CA$4+1),1,MIN($DZ45,CK$4-$CA$4+1))),
     IF(SSSModel!$C$4="PV",AM45*$EA45*(1+SSSModel!$C$2),
     IF(SSSModel!$C$4="FCR",$EC45*SUM(OFFSET($AC45,0,MAX(CK$4-$AC$4-$DZ45+1,0),1,MIN($DZ45,CK$4-$AC$4+1))),0)))),
SUM($AC45:$BZ45)*
     IF(SSSModel!$C$4="RR",OFFSET(Profiles!$K$2,$Z45,MAX(Profiles!$C$2,AM$4-$W45)),
     IF(SSSModel!$C$4="ECC",$EA45*$EB45*IF(MAX(Escalation!$C$2,AM$4-$W45)&gt;$DZ45-1,0,OFFSET(Escalation!$K$2,$Y45,MAX(Escalation!$C$2,AM$4-$W45))),
     IF(SSSModel!$C$4="PV",IF(CK$4=$W45,$EA45*(1+SSSModel!$C$2),0),
     IF(SSSModel!$C$4="FCR",IF(AND(CK$4&gt;=$W45,OFFSET(Profiles!$K$2,$Z45,MAX(Profiles!$C$2,AM$4-$W45))&gt;0),$EC45,0),0))))))</f>
        <v>0</v>
      </c>
      <c r="CL45" s="135">
        <f ca="1">IF(OR($Z45=0,SSSModel!$C$4="CF"),AN45,
IF(LEFT($V45,3)="ON_",
     IF(SSSModel!$C$4="RR",SUMPRODUCT(OFFSET($AC45,0,0,1,$CB$2),OFFSET(Profiles!$K$28,($Z45-1)*(Profiles!$I$26+1)+CL$4-SSSModel!$C$3+1,0,1,$CB$2)),
     IF(SSSModel!$C$4="ECC",$EA45*$EB45*SUMPRODUCT(OFFSET($AC45,0,MAX(0,CL$4-$DZ45-$CA$4+1),1,MIN($DZ45,CL$4-$CA$4+1)),OFFSET(Escalation!$K$24,($Y45-1)*(Escalation!$I$22+1)+CL$4-SSSModel!$C$3+1,MAX(0,CL$4-$DZ45-$CA$4+1),1,MIN($DZ45,CL$4-$CA$4+1))),
     IF(SSSModel!$C$4="PV",AN45*$EA45*(1+SSSModel!$C$2),
     IF(SSSModel!$C$4="FCR",$EC45*SUM(OFFSET($AC45,0,MAX(CL$4-$AC$4-$DZ45+1,0),1,MIN($DZ45,CL$4-$AC$4+1))),0)))),
SUM($AC45:$BZ45)*
     IF(SSSModel!$C$4="RR",OFFSET(Profiles!$K$2,$Z45,MAX(Profiles!$C$2,AN$4-$W45)),
     IF(SSSModel!$C$4="ECC",$EA45*$EB45*IF(MAX(Escalation!$C$2,AN$4-$W45)&gt;$DZ45-1,0,OFFSET(Escalation!$K$2,$Y45,MAX(Escalation!$C$2,AN$4-$W45))),
     IF(SSSModel!$C$4="PV",IF(CL$4=$W45,$EA45*(1+SSSModel!$C$2),0),
     IF(SSSModel!$C$4="FCR",IF(AND(CL$4&gt;=$W45,OFFSET(Profiles!$K$2,$Z45,MAX(Profiles!$C$2,AN$4-$W45))&gt;0),$EC45,0),0))))))</f>
        <v>0</v>
      </c>
      <c r="CM45" s="135">
        <f ca="1">IF(OR($Z45=0,SSSModel!$C$4="CF"),AO45,
IF(LEFT($V45,3)="ON_",
     IF(SSSModel!$C$4="RR",SUMPRODUCT(OFFSET($AC45,0,0,1,$CB$2),OFFSET(Profiles!$K$28,($Z45-1)*(Profiles!$I$26+1)+CM$4-SSSModel!$C$3+1,0,1,$CB$2)),
     IF(SSSModel!$C$4="ECC",$EA45*$EB45*SUMPRODUCT(OFFSET($AC45,0,MAX(0,CM$4-$DZ45-$CA$4+1),1,MIN($DZ45,CM$4-$CA$4+1)),OFFSET(Escalation!$K$24,($Y45-1)*(Escalation!$I$22+1)+CM$4-SSSModel!$C$3+1,MAX(0,CM$4-$DZ45-$CA$4+1),1,MIN($DZ45,CM$4-$CA$4+1))),
     IF(SSSModel!$C$4="PV",AO45*$EA45*(1+SSSModel!$C$2),
     IF(SSSModel!$C$4="FCR",$EC45*SUM(OFFSET($AC45,0,MAX(CM$4-$AC$4-$DZ45+1,0),1,MIN($DZ45,CM$4-$AC$4+1))),0)))),
SUM($AC45:$BZ45)*
     IF(SSSModel!$C$4="RR",OFFSET(Profiles!$K$2,$Z45,MAX(Profiles!$C$2,AO$4-$W45)),
     IF(SSSModel!$C$4="ECC",$EA45*$EB45*IF(MAX(Escalation!$C$2,AO$4-$W45)&gt;$DZ45-1,0,OFFSET(Escalation!$K$2,$Y45,MAX(Escalation!$C$2,AO$4-$W45))),
     IF(SSSModel!$C$4="PV",IF(CM$4=$W45,$EA45*(1+SSSModel!$C$2),0),
     IF(SSSModel!$C$4="FCR",IF(AND(CM$4&gt;=$W45,OFFSET(Profiles!$K$2,$Z45,MAX(Profiles!$C$2,AO$4-$W45))&gt;0),$EC45,0),0))))))</f>
        <v>0</v>
      </c>
      <c r="CN45" s="135">
        <f ca="1">IF(OR($Z45=0,SSSModel!$C$4="CF"),AP45,
IF(LEFT($V45,3)="ON_",
     IF(SSSModel!$C$4="RR",SUMPRODUCT(OFFSET($AC45,0,0,1,$CB$2),OFFSET(Profiles!$K$28,($Z45-1)*(Profiles!$I$26+1)+CN$4-SSSModel!$C$3+1,0,1,$CB$2)),
     IF(SSSModel!$C$4="ECC",$EA45*$EB45*SUMPRODUCT(OFFSET($AC45,0,MAX(0,CN$4-$DZ45-$CA$4+1),1,MIN($DZ45,CN$4-$CA$4+1)),OFFSET(Escalation!$K$24,($Y45-1)*(Escalation!$I$22+1)+CN$4-SSSModel!$C$3+1,MAX(0,CN$4-$DZ45-$CA$4+1),1,MIN($DZ45,CN$4-$CA$4+1))),
     IF(SSSModel!$C$4="PV",AP45*$EA45*(1+SSSModel!$C$2),
     IF(SSSModel!$C$4="FCR",$EC45*SUM(OFFSET($AC45,0,MAX(CN$4-$AC$4-$DZ45+1,0),1,MIN($DZ45,CN$4-$AC$4+1))),0)))),
SUM($AC45:$BZ45)*
     IF(SSSModel!$C$4="RR",OFFSET(Profiles!$K$2,$Z45,MAX(Profiles!$C$2,AP$4-$W45)),
     IF(SSSModel!$C$4="ECC",$EA45*$EB45*IF(MAX(Escalation!$C$2,AP$4-$W45)&gt;$DZ45-1,0,OFFSET(Escalation!$K$2,$Y45,MAX(Escalation!$C$2,AP$4-$W45))),
     IF(SSSModel!$C$4="PV",IF(CN$4=$W45,$EA45*(1+SSSModel!$C$2),0),
     IF(SSSModel!$C$4="FCR",IF(AND(CN$4&gt;=$W45,OFFSET(Profiles!$K$2,$Z45,MAX(Profiles!$C$2,AP$4-$W45))&gt;0),$EC45,0),0))))))</f>
        <v>0</v>
      </c>
      <c r="CO45" s="135">
        <f ca="1">IF(OR($Z45=0,SSSModel!$C$4="CF"),AQ45,
IF(LEFT($V45,3)="ON_",
     IF(SSSModel!$C$4="RR",SUMPRODUCT(OFFSET($AC45,0,0,1,$CB$2),OFFSET(Profiles!$K$28,($Z45-1)*(Profiles!$I$26+1)+CO$4-SSSModel!$C$3+1,0,1,$CB$2)),
     IF(SSSModel!$C$4="ECC",$EA45*$EB45*SUMPRODUCT(OFFSET($AC45,0,MAX(0,CO$4-$DZ45-$CA$4+1),1,MIN($DZ45,CO$4-$CA$4+1)),OFFSET(Escalation!$K$24,($Y45-1)*(Escalation!$I$22+1)+CO$4-SSSModel!$C$3+1,MAX(0,CO$4-$DZ45-$CA$4+1),1,MIN($DZ45,CO$4-$CA$4+1))),
     IF(SSSModel!$C$4="PV",AQ45*$EA45*(1+SSSModel!$C$2),
     IF(SSSModel!$C$4="FCR",$EC45*SUM(OFFSET($AC45,0,MAX(CO$4-$AC$4-$DZ45+1,0),1,MIN($DZ45,CO$4-$AC$4+1))),0)))),
SUM($AC45:$BZ45)*
     IF(SSSModel!$C$4="RR",OFFSET(Profiles!$K$2,$Z45,MAX(Profiles!$C$2,AQ$4-$W45)),
     IF(SSSModel!$C$4="ECC",$EA45*$EB45*IF(MAX(Escalation!$C$2,AQ$4-$W45)&gt;$DZ45-1,0,OFFSET(Escalation!$K$2,$Y45,MAX(Escalation!$C$2,AQ$4-$W45))),
     IF(SSSModel!$C$4="PV",IF(CO$4=$W45,$EA45*(1+SSSModel!$C$2),0),
     IF(SSSModel!$C$4="FCR",IF(AND(CO$4&gt;=$W45,OFFSET(Profiles!$K$2,$Z45,MAX(Profiles!$C$2,AQ$4-$W45))&gt;0),$EC45,0),0))))))</f>
        <v>0</v>
      </c>
      <c r="CP45" s="135">
        <f ca="1">IF(OR($Z45=0,SSSModel!$C$4="CF"),AR45,
IF(LEFT($V45,3)="ON_",
     IF(SSSModel!$C$4="RR",SUMPRODUCT(OFFSET($AC45,0,0,1,$CB$2),OFFSET(Profiles!$K$28,($Z45-1)*(Profiles!$I$26+1)+CP$4-SSSModel!$C$3+1,0,1,$CB$2)),
     IF(SSSModel!$C$4="ECC",$EA45*$EB45*SUMPRODUCT(OFFSET($AC45,0,MAX(0,CP$4-$DZ45-$CA$4+1),1,MIN($DZ45,CP$4-$CA$4+1)),OFFSET(Escalation!$K$24,($Y45-1)*(Escalation!$I$22+1)+CP$4-SSSModel!$C$3+1,MAX(0,CP$4-$DZ45-$CA$4+1),1,MIN($DZ45,CP$4-$CA$4+1))),
     IF(SSSModel!$C$4="PV",AR45*$EA45*(1+SSSModel!$C$2),
     IF(SSSModel!$C$4="FCR",$EC45*SUM(OFFSET($AC45,0,MAX(CP$4-$AC$4-$DZ45+1,0),1,MIN($DZ45,CP$4-$AC$4+1))),0)))),
SUM($AC45:$BZ45)*
     IF(SSSModel!$C$4="RR",OFFSET(Profiles!$K$2,$Z45,MAX(Profiles!$C$2,AR$4-$W45)),
     IF(SSSModel!$C$4="ECC",$EA45*$EB45*IF(MAX(Escalation!$C$2,AR$4-$W45)&gt;$DZ45-1,0,OFFSET(Escalation!$K$2,$Y45,MAX(Escalation!$C$2,AR$4-$W45))),
     IF(SSSModel!$C$4="PV",IF(CP$4=$W45,$EA45*(1+SSSModel!$C$2),0),
     IF(SSSModel!$C$4="FCR",IF(AND(CP$4&gt;=$W45,OFFSET(Profiles!$K$2,$Z45,MAX(Profiles!$C$2,AR$4-$W45))&gt;0),$EC45,0),0))))))</f>
        <v>0</v>
      </c>
      <c r="CQ45" s="135">
        <f ca="1">IF(OR($Z45=0,SSSModel!$C$4="CF"),AS45,
IF(LEFT($V45,3)="ON_",
     IF(SSSModel!$C$4="RR",SUMPRODUCT(OFFSET($AC45,0,0,1,$CB$2),OFFSET(Profiles!$K$28,($Z45-1)*(Profiles!$I$26+1)+CQ$4-SSSModel!$C$3+1,0,1,$CB$2)),
     IF(SSSModel!$C$4="ECC",$EA45*$EB45*SUMPRODUCT(OFFSET($AC45,0,MAX(0,CQ$4-$DZ45-$CA$4+1),1,MIN($DZ45,CQ$4-$CA$4+1)),OFFSET(Escalation!$K$24,($Y45-1)*(Escalation!$I$22+1)+CQ$4-SSSModel!$C$3+1,MAX(0,CQ$4-$DZ45-$CA$4+1),1,MIN($DZ45,CQ$4-$CA$4+1))),
     IF(SSSModel!$C$4="PV",AS45*$EA45*(1+SSSModel!$C$2),
     IF(SSSModel!$C$4="FCR",$EC45*SUM(OFFSET($AC45,0,MAX(CQ$4-$AC$4-$DZ45+1,0),1,MIN($DZ45,CQ$4-$AC$4+1))),0)))),
SUM($AC45:$BZ45)*
     IF(SSSModel!$C$4="RR",OFFSET(Profiles!$K$2,$Z45,MAX(Profiles!$C$2,AS$4-$W45)),
     IF(SSSModel!$C$4="ECC",$EA45*$EB45*IF(MAX(Escalation!$C$2,AS$4-$W45)&gt;$DZ45-1,0,OFFSET(Escalation!$K$2,$Y45,MAX(Escalation!$C$2,AS$4-$W45))),
     IF(SSSModel!$C$4="PV",IF(CQ$4=$W45,$EA45*(1+SSSModel!$C$2),0),
     IF(SSSModel!$C$4="FCR",IF(AND(CQ$4&gt;=$W45,OFFSET(Profiles!$K$2,$Z45,MAX(Profiles!$C$2,AS$4-$W45))&gt;0),$EC45,0),0))))))</f>
        <v>0</v>
      </c>
      <c r="CR45" s="135">
        <f ca="1">IF(OR($Z45=0,SSSModel!$C$4="CF"),AT45,
IF(LEFT($V45,3)="ON_",
     IF(SSSModel!$C$4="RR",SUMPRODUCT(OFFSET($AC45,0,0,1,$CB$2),OFFSET(Profiles!$K$28,($Z45-1)*(Profiles!$I$26+1)+CR$4-SSSModel!$C$3+1,0,1,$CB$2)),
     IF(SSSModel!$C$4="ECC",$EA45*$EB45*SUMPRODUCT(OFFSET($AC45,0,MAX(0,CR$4-$DZ45-$CA$4+1),1,MIN($DZ45,CR$4-$CA$4+1)),OFFSET(Escalation!$K$24,($Y45-1)*(Escalation!$I$22+1)+CR$4-SSSModel!$C$3+1,MAX(0,CR$4-$DZ45-$CA$4+1),1,MIN($DZ45,CR$4-$CA$4+1))),
     IF(SSSModel!$C$4="PV",AT45*$EA45*(1+SSSModel!$C$2),
     IF(SSSModel!$C$4="FCR",$EC45*SUM(OFFSET($AC45,0,MAX(CR$4-$AC$4-$DZ45+1,0),1,MIN($DZ45,CR$4-$AC$4+1))),0)))),
SUM($AC45:$BZ45)*
     IF(SSSModel!$C$4="RR",OFFSET(Profiles!$K$2,$Z45,MAX(Profiles!$C$2,AT$4-$W45)),
     IF(SSSModel!$C$4="ECC",$EA45*$EB45*IF(MAX(Escalation!$C$2,AT$4-$W45)&gt;$DZ45-1,0,OFFSET(Escalation!$K$2,$Y45,MAX(Escalation!$C$2,AT$4-$W45))),
     IF(SSSModel!$C$4="PV",IF(CR$4=$W45,$EA45*(1+SSSModel!$C$2),0),
     IF(SSSModel!$C$4="FCR",IF(AND(CR$4&gt;=$W45,OFFSET(Profiles!$K$2,$Z45,MAX(Profiles!$C$2,AT$4-$W45))&gt;0),$EC45,0),0))))))</f>
        <v>0</v>
      </c>
      <c r="CS45" s="135">
        <f ca="1">IF(OR($Z45=0,SSSModel!$C$4="CF"),AU45,
IF(LEFT($V45,3)="ON_",
     IF(SSSModel!$C$4="RR",SUMPRODUCT(OFFSET($AC45,0,0,1,$CB$2),OFFSET(Profiles!$K$28,($Z45-1)*(Profiles!$I$26+1)+CS$4-SSSModel!$C$3+1,0,1,$CB$2)),
     IF(SSSModel!$C$4="ECC",$EA45*$EB45*SUMPRODUCT(OFFSET($AC45,0,MAX(0,CS$4-$DZ45-$CA$4+1),1,MIN($DZ45,CS$4-$CA$4+1)),OFFSET(Escalation!$K$24,($Y45-1)*(Escalation!$I$22+1)+CS$4-SSSModel!$C$3+1,MAX(0,CS$4-$DZ45-$CA$4+1),1,MIN($DZ45,CS$4-$CA$4+1))),
     IF(SSSModel!$C$4="PV",AU45*$EA45*(1+SSSModel!$C$2),
     IF(SSSModel!$C$4="FCR",$EC45*SUM(OFFSET($AC45,0,MAX(CS$4-$AC$4-$DZ45+1,0),1,MIN($DZ45,CS$4-$AC$4+1))),0)))),
SUM($AC45:$BZ45)*
     IF(SSSModel!$C$4="RR",OFFSET(Profiles!$K$2,$Z45,MAX(Profiles!$C$2,AU$4-$W45)),
     IF(SSSModel!$C$4="ECC",$EA45*$EB45*IF(MAX(Escalation!$C$2,AU$4-$W45)&gt;$DZ45-1,0,OFFSET(Escalation!$K$2,$Y45,MAX(Escalation!$C$2,AU$4-$W45))),
     IF(SSSModel!$C$4="PV",IF(CS$4=$W45,$EA45*(1+SSSModel!$C$2),0),
     IF(SSSModel!$C$4="FCR",IF(AND(CS$4&gt;=$W45,OFFSET(Profiles!$K$2,$Z45,MAX(Profiles!$C$2,AU$4-$W45))&gt;0),$EC45,0),0))))))</f>
        <v>0</v>
      </c>
      <c r="CT45" s="135">
        <f ca="1">IF(OR($Z45=0,SSSModel!$C$4="CF"),AV45,
IF(LEFT($V45,3)="ON_",
     IF(SSSModel!$C$4="RR",SUMPRODUCT(OFFSET($AC45,0,0,1,$CB$2),OFFSET(Profiles!$K$28,($Z45-1)*(Profiles!$I$26+1)+CT$4-SSSModel!$C$3+1,0,1,$CB$2)),
     IF(SSSModel!$C$4="ECC",$EA45*$EB45*SUMPRODUCT(OFFSET($AC45,0,MAX(0,CT$4-$DZ45-$CA$4+1),1,MIN($DZ45,CT$4-$CA$4+1)),OFFSET(Escalation!$K$24,($Y45-1)*(Escalation!$I$22+1)+CT$4-SSSModel!$C$3+1,MAX(0,CT$4-$DZ45-$CA$4+1),1,MIN($DZ45,CT$4-$CA$4+1))),
     IF(SSSModel!$C$4="PV",AV45*$EA45*(1+SSSModel!$C$2),
     IF(SSSModel!$C$4="FCR",$EC45*SUM(OFFSET($AC45,0,MAX(CT$4-$AC$4-$DZ45+1,0),1,MIN($DZ45,CT$4-$AC$4+1))),0)))),
SUM($AC45:$BZ45)*
     IF(SSSModel!$C$4="RR",OFFSET(Profiles!$K$2,$Z45,MAX(Profiles!$C$2,AV$4-$W45)),
     IF(SSSModel!$C$4="ECC",$EA45*$EB45*IF(MAX(Escalation!$C$2,AV$4-$W45)&gt;$DZ45-1,0,OFFSET(Escalation!$K$2,$Y45,MAX(Escalation!$C$2,AV$4-$W45))),
     IF(SSSModel!$C$4="PV",IF(CT$4=$W45,$EA45*(1+SSSModel!$C$2),0),
     IF(SSSModel!$C$4="FCR",IF(AND(CT$4&gt;=$W45,OFFSET(Profiles!$K$2,$Z45,MAX(Profiles!$C$2,AV$4-$W45))&gt;0),$EC45,0),0))))))</f>
        <v>0</v>
      </c>
      <c r="CU45" s="135">
        <f ca="1">IF(OR($Z45=0,SSSModel!$C$4="CF"),AW45,
IF(LEFT($V45,3)="ON_",
     IF(SSSModel!$C$4="RR",SUMPRODUCT(OFFSET($AC45,0,0,1,$CB$2),OFFSET(Profiles!$K$28,($Z45-1)*(Profiles!$I$26+1)+CU$4-SSSModel!$C$3+1,0,1,$CB$2)),
     IF(SSSModel!$C$4="ECC",$EA45*$EB45*SUMPRODUCT(OFFSET($AC45,0,MAX(0,CU$4-$DZ45-$CA$4+1),1,MIN($DZ45,CU$4-$CA$4+1)),OFFSET(Escalation!$K$24,($Y45-1)*(Escalation!$I$22+1)+CU$4-SSSModel!$C$3+1,MAX(0,CU$4-$DZ45-$CA$4+1),1,MIN($DZ45,CU$4-$CA$4+1))),
     IF(SSSModel!$C$4="PV",AW45*$EA45*(1+SSSModel!$C$2),
     IF(SSSModel!$C$4="FCR",$EC45*SUM(OFFSET($AC45,0,MAX(CU$4-$AC$4-$DZ45+1,0),1,MIN($DZ45,CU$4-$AC$4+1))),0)))),
SUM($AC45:$BZ45)*
     IF(SSSModel!$C$4="RR",OFFSET(Profiles!$K$2,$Z45,MAX(Profiles!$C$2,AW$4-$W45)),
     IF(SSSModel!$C$4="ECC",$EA45*$EB45*IF(MAX(Escalation!$C$2,AW$4-$W45)&gt;$DZ45-1,0,OFFSET(Escalation!$K$2,$Y45,MAX(Escalation!$C$2,AW$4-$W45))),
     IF(SSSModel!$C$4="PV",IF(CU$4=$W45,$EA45*(1+SSSModel!$C$2),0),
     IF(SSSModel!$C$4="FCR",IF(AND(CU$4&gt;=$W45,OFFSET(Profiles!$K$2,$Z45,MAX(Profiles!$C$2,AW$4-$W45))&gt;0),$EC45,0),0))))))</f>
        <v>0</v>
      </c>
      <c r="CV45" s="135">
        <f ca="1">IF(OR($Z45=0,SSSModel!$C$4="CF"),AX45,
IF(LEFT($V45,3)="ON_",
     IF(SSSModel!$C$4="RR",SUMPRODUCT(OFFSET($AC45,0,0,1,$CB$2),OFFSET(Profiles!$K$28,($Z45-1)*(Profiles!$I$26+1)+CV$4-SSSModel!$C$3+1,0,1,$CB$2)),
     IF(SSSModel!$C$4="ECC",$EA45*$EB45*SUMPRODUCT(OFFSET($AC45,0,MAX(0,CV$4-$DZ45-$CA$4+1),1,MIN($DZ45,CV$4-$CA$4+1)),OFFSET(Escalation!$K$24,($Y45-1)*(Escalation!$I$22+1)+CV$4-SSSModel!$C$3+1,MAX(0,CV$4-$DZ45-$CA$4+1),1,MIN($DZ45,CV$4-$CA$4+1))),
     IF(SSSModel!$C$4="PV",AX45*$EA45*(1+SSSModel!$C$2),
     IF(SSSModel!$C$4="FCR",$EC45*SUM(OFFSET($AC45,0,MAX(CV$4-$AC$4-$DZ45+1,0),1,MIN($DZ45,CV$4-$AC$4+1))),0)))),
SUM($AC45:$BZ45)*
     IF(SSSModel!$C$4="RR",OFFSET(Profiles!$K$2,$Z45,MAX(Profiles!$C$2,AX$4-$W45)),
     IF(SSSModel!$C$4="ECC",$EA45*$EB45*IF(MAX(Escalation!$C$2,AX$4-$W45)&gt;$DZ45-1,0,OFFSET(Escalation!$K$2,$Y45,MAX(Escalation!$C$2,AX$4-$W45))),
     IF(SSSModel!$C$4="PV",IF(CV$4=$W45,$EA45*(1+SSSModel!$C$2),0),
     IF(SSSModel!$C$4="FCR",IF(AND(CV$4&gt;=$W45,OFFSET(Profiles!$K$2,$Z45,MAX(Profiles!$C$2,AX$4-$W45))&gt;0),$EC45,0),0))))))</f>
        <v>0</v>
      </c>
      <c r="CW45" s="135">
        <f ca="1">IF(OR($Z45=0,SSSModel!$C$4="CF"),AY45,
IF(LEFT($V45,3)="ON_",
     IF(SSSModel!$C$4="RR",SUMPRODUCT(OFFSET($AC45,0,0,1,$CB$2),OFFSET(Profiles!$K$28,($Z45-1)*(Profiles!$I$26+1)+CW$4-SSSModel!$C$3+1,0,1,$CB$2)),
     IF(SSSModel!$C$4="ECC",$EA45*$EB45*SUMPRODUCT(OFFSET($AC45,0,MAX(0,CW$4-$DZ45-$CA$4+1),1,MIN($DZ45,CW$4-$CA$4+1)),OFFSET(Escalation!$K$24,($Y45-1)*(Escalation!$I$22+1)+CW$4-SSSModel!$C$3+1,MAX(0,CW$4-$DZ45-$CA$4+1),1,MIN($DZ45,CW$4-$CA$4+1))),
     IF(SSSModel!$C$4="PV",AY45*$EA45*(1+SSSModel!$C$2),
     IF(SSSModel!$C$4="FCR",$EC45*SUM(OFFSET($AC45,0,MAX(CW$4-$AC$4-$DZ45+1,0),1,MIN($DZ45,CW$4-$AC$4+1))),0)))),
SUM($AC45:$BZ45)*
     IF(SSSModel!$C$4="RR",OFFSET(Profiles!$K$2,$Z45,MAX(Profiles!$C$2,AY$4-$W45)),
     IF(SSSModel!$C$4="ECC",$EA45*$EB45*IF(MAX(Escalation!$C$2,AY$4-$W45)&gt;$DZ45-1,0,OFFSET(Escalation!$K$2,$Y45,MAX(Escalation!$C$2,AY$4-$W45))),
     IF(SSSModel!$C$4="PV",IF(CW$4=$W45,$EA45*(1+SSSModel!$C$2),0),
     IF(SSSModel!$C$4="FCR",IF(AND(CW$4&gt;=$W45,OFFSET(Profiles!$K$2,$Z45,MAX(Profiles!$C$2,AY$4-$W45))&gt;0),$EC45,0),0))))))</f>
        <v>0</v>
      </c>
      <c r="CX45" s="135">
        <f ca="1">IF(OR($Z45=0,SSSModel!$C$4="CF"),AZ45,
IF(LEFT($V45,3)="ON_",
     IF(SSSModel!$C$4="RR",SUMPRODUCT(OFFSET($AC45,0,0,1,$CB$2),OFFSET(Profiles!$K$28,($Z45-1)*(Profiles!$I$26+1)+CX$4-SSSModel!$C$3+1,0,1,$CB$2)),
     IF(SSSModel!$C$4="ECC",$EA45*$EB45*SUMPRODUCT(OFFSET($AC45,0,MAX(0,CX$4-$DZ45-$CA$4+1),1,MIN($DZ45,CX$4-$CA$4+1)),OFFSET(Escalation!$K$24,($Y45-1)*(Escalation!$I$22+1)+CX$4-SSSModel!$C$3+1,MAX(0,CX$4-$DZ45-$CA$4+1),1,MIN($DZ45,CX$4-$CA$4+1))),
     IF(SSSModel!$C$4="PV",AZ45*$EA45*(1+SSSModel!$C$2),
     IF(SSSModel!$C$4="FCR",$EC45*SUM(OFFSET($AC45,0,MAX(CX$4-$AC$4-$DZ45+1,0),1,MIN($DZ45,CX$4-$AC$4+1))),0)))),
SUM($AC45:$BZ45)*
     IF(SSSModel!$C$4="RR",OFFSET(Profiles!$K$2,$Z45,MAX(Profiles!$C$2,AZ$4-$W45)),
     IF(SSSModel!$C$4="ECC",$EA45*$EB45*IF(MAX(Escalation!$C$2,AZ$4-$W45)&gt;$DZ45-1,0,OFFSET(Escalation!$K$2,$Y45,MAX(Escalation!$C$2,AZ$4-$W45))),
     IF(SSSModel!$C$4="PV",IF(CX$4=$W45,$EA45*(1+SSSModel!$C$2),0),
     IF(SSSModel!$C$4="FCR",IF(AND(CX$4&gt;=$W45,OFFSET(Profiles!$K$2,$Z45,MAX(Profiles!$C$2,AZ$4-$W45))&gt;0),$EC45,0),0))))))</f>
        <v>0</v>
      </c>
      <c r="CY45" s="135">
        <f ca="1">IF(OR($Z45=0,SSSModel!$C$4="CF"),BA45,
IF(LEFT($V45,3)="ON_",
     IF(SSSModel!$C$4="RR",SUMPRODUCT(OFFSET($AC45,0,0,1,$CB$2),OFFSET(Profiles!$K$28,($Z45-1)*(Profiles!$I$26+1)+CY$4-SSSModel!$C$3+1,0,1,$CB$2)),
     IF(SSSModel!$C$4="ECC",$EA45*$EB45*SUMPRODUCT(OFFSET($AC45,0,MAX(0,CY$4-$DZ45-$CA$4+1),1,MIN($DZ45,CY$4-$CA$4+1)),OFFSET(Escalation!$K$24,($Y45-1)*(Escalation!$I$22+1)+CY$4-SSSModel!$C$3+1,MAX(0,CY$4-$DZ45-$CA$4+1),1,MIN($DZ45,CY$4-$CA$4+1))),
     IF(SSSModel!$C$4="PV",BA45*$EA45*(1+SSSModel!$C$2),
     IF(SSSModel!$C$4="FCR",$EC45*SUM(OFFSET($AC45,0,MAX(CY$4-$AC$4-$DZ45+1,0),1,MIN($DZ45,CY$4-$AC$4+1))),0)))),
SUM($AC45:$BZ45)*
     IF(SSSModel!$C$4="RR",OFFSET(Profiles!$K$2,$Z45,MAX(Profiles!$C$2,BA$4-$W45)),
     IF(SSSModel!$C$4="ECC",$EA45*$EB45*IF(MAX(Escalation!$C$2,BA$4-$W45)&gt;$DZ45-1,0,OFFSET(Escalation!$K$2,$Y45,MAX(Escalation!$C$2,BA$4-$W45))),
     IF(SSSModel!$C$4="PV",IF(CY$4=$W45,$EA45*(1+SSSModel!$C$2),0),
     IF(SSSModel!$C$4="FCR",IF(AND(CY$4&gt;=$W45,OFFSET(Profiles!$K$2,$Z45,MAX(Profiles!$C$2,BA$4-$W45))&gt;0),$EC45,0),0))))))</f>
        <v>0</v>
      </c>
      <c r="CZ45" s="135">
        <f ca="1">IF(OR($Z45=0,SSSModel!$C$4="CF"),BB45,
IF(LEFT($V45,3)="ON_",
     IF(SSSModel!$C$4="RR",SUMPRODUCT(OFFSET($AC45,0,0,1,$CB$2),OFFSET(Profiles!$K$28,($Z45-1)*(Profiles!$I$26+1)+CZ$4-SSSModel!$C$3+1,0,1,$CB$2)),
     IF(SSSModel!$C$4="ECC",$EA45*$EB45*SUMPRODUCT(OFFSET($AC45,0,MAX(0,CZ$4-$DZ45-$CA$4+1),1,MIN($DZ45,CZ$4-$CA$4+1)),OFFSET(Escalation!$K$24,($Y45-1)*(Escalation!$I$22+1)+CZ$4-SSSModel!$C$3+1,MAX(0,CZ$4-$DZ45-$CA$4+1),1,MIN($DZ45,CZ$4-$CA$4+1))),
     IF(SSSModel!$C$4="PV",BB45*$EA45*(1+SSSModel!$C$2),
     IF(SSSModel!$C$4="FCR",$EC45*SUM(OFFSET($AC45,0,MAX(CZ$4-$AC$4-$DZ45+1,0),1,MIN($DZ45,CZ$4-$AC$4+1))),0)))),
SUM($AC45:$BZ45)*
     IF(SSSModel!$C$4="RR",OFFSET(Profiles!$K$2,$Z45,MAX(Profiles!$C$2,BB$4-$W45)),
     IF(SSSModel!$C$4="ECC",$EA45*$EB45*IF(MAX(Escalation!$C$2,BB$4-$W45)&gt;$DZ45-1,0,OFFSET(Escalation!$K$2,$Y45,MAX(Escalation!$C$2,BB$4-$W45))),
     IF(SSSModel!$C$4="PV",IF(CZ$4=$W45,$EA45*(1+SSSModel!$C$2),0),
     IF(SSSModel!$C$4="FCR",IF(AND(CZ$4&gt;=$W45,OFFSET(Profiles!$K$2,$Z45,MAX(Profiles!$C$2,BB$4-$W45))&gt;0),$EC45,0),0))))))</f>
        <v>0</v>
      </c>
      <c r="DA45" s="135">
        <f ca="1">IF(OR($Z45=0,SSSModel!$C$4="CF"),BC45,
IF(LEFT($V45,3)="ON_",
     IF(SSSModel!$C$4="RR",SUMPRODUCT(OFFSET($AC45,0,0,1,$CB$2),OFFSET(Profiles!$K$28,($Z45-1)*(Profiles!$I$26+1)+DA$4-SSSModel!$C$3+1,0,1,$CB$2)),
     IF(SSSModel!$C$4="ECC",$EA45*$EB45*SUMPRODUCT(OFFSET($AC45,0,MAX(0,DA$4-$DZ45-$CA$4+1),1,MIN($DZ45,DA$4-$CA$4+1)),OFFSET(Escalation!$K$24,($Y45-1)*(Escalation!$I$22+1)+DA$4-SSSModel!$C$3+1,MAX(0,DA$4-$DZ45-$CA$4+1),1,MIN($DZ45,DA$4-$CA$4+1))),
     IF(SSSModel!$C$4="PV",BC45*$EA45*(1+SSSModel!$C$2),
     IF(SSSModel!$C$4="FCR",$EC45*SUM(OFFSET($AC45,0,MAX(DA$4-$AC$4-$DZ45+1,0),1,MIN($DZ45,DA$4-$AC$4+1))),0)))),
SUM($AC45:$BZ45)*
     IF(SSSModel!$C$4="RR",OFFSET(Profiles!$K$2,$Z45,MAX(Profiles!$C$2,BC$4-$W45)),
     IF(SSSModel!$C$4="ECC",$EA45*$EB45*IF(MAX(Escalation!$C$2,BC$4-$W45)&gt;$DZ45-1,0,OFFSET(Escalation!$K$2,$Y45,MAX(Escalation!$C$2,BC$4-$W45))),
     IF(SSSModel!$C$4="PV",IF(DA$4=$W45,$EA45*(1+SSSModel!$C$2),0),
     IF(SSSModel!$C$4="FCR",IF(AND(DA$4&gt;=$W45,OFFSET(Profiles!$K$2,$Z45,MAX(Profiles!$C$2,BC$4-$W45))&gt;0),$EC45,0),0))))))</f>
        <v>0</v>
      </c>
      <c r="DB45" s="135">
        <f ca="1">IF(OR($Z45=0,SSSModel!$C$4="CF"),BD45,
IF(LEFT($V45,3)="ON_",
     IF(SSSModel!$C$4="RR",SUMPRODUCT(OFFSET($AC45,0,0,1,$CB$2),OFFSET(Profiles!$K$28,($Z45-1)*(Profiles!$I$26+1)+DB$4-SSSModel!$C$3+1,0,1,$CB$2)),
     IF(SSSModel!$C$4="ECC",$EA45*$EB45*SUMPRODUCT(OFFSET($AC45,0,MAX(0,DB$4-$DZ45-$CA$4+1),1,MIN($DZ45,DB$4-$CA$4+1)),OFFSET(Escalation!$K$24,($Y45-1)*(Escalation!$I$22+1)+DB$4-SSSModel!$C$3+1,MAX(0,DB$4-$DZ45-$CA$4+1),1,MIN($DZ45,DB$4-$CA$4+1))),
     IF(SSSModel!$C$4="PV",BD45*$EA45*(1+SSSModel!$C$2),
     IF(SSSModel!$C$4="FCR",$EC45*SUM(OFFSET($AC45,0,MAX(DB$4-$AC$4-$DZ45+1,0),1,MIN($DZ45,DB$4-$AC$4+1))),0)))),
SUM($AC45:$BZ45)*
     IF(SSSModel!$C$4="RR",OFFSET(Profiles!$K$2,$Z45,MAX(Profiles!$C$2,BD$4-$W45)),
     IF(SSSModel!$C$4="ECC",$EA45*$EB45*IF(MAX(Escalation!$C$2,BD$4-$W45)&gt;$DZ45-1,0,OFFSET(Escalation!$K$2,$Y45,MAX(Escalation!$C$2,BD$4-$W45))),
     IF(SSSModel!$C$4="PV",IF(DB$4=$W45,$EA45*(1+SSSModel!$C$2),0),
     IF(SSSModel!$C$4="FCR",IF(AND(DB$4&gt;=$W45,OFFSET(Profiles!$K$2,$Z45,MAX(Profiles!$C$2,BD$4-$W45))&gt;0),$EC45,0),0))))))</f>
        <v>0</v>
      </c>
      <c r="DC45" s="135">
        <f ca="1">IF(OR($Z45=0,SSSModel!$C$4="CF"),BE45,
IF(LEFT($V45,3)="ON_",
     IF(SSSModel!$C$4="RR",SUMPRODUCT(OFFSET($AC45,0,0,1,$CB$2),OFFSET(Profiles!$K$28,($Z45-1)*(Profiles!$I$26+1)+DC$4-SSSModel!$C$3+1,0,1,$CB$2)),
     IF(SSSModel!$C$4="ECC",$EA45*$EB45*SUMPRODUCT(OFFSET($AC45,0,MAX(0,DC$4-$DZ45-$CA$4+1),1,MIN($DZ45,DC$4-$CA$4+1)),OFFSET(Escalation!$K$24,($Y45-1)*(Escalation!$I$22+1)+DC$4-SSSModel!$C$3+1,MAX(0,DC$4-$DZ45-$CA$4+1),1,MIN($DZ45,DC$4-$CA$4+1))),
     IF(SSSModel!$C$4="PV",BE45*$EA45*(1+SSSModel!$C$2),
     IF(SSSModel!$C$4="FCR",$EC45*SUM(OFFSET($AC45,0,MAX(DC$4-$AC$4-$DZ45+1,0),1,MIN($DZ45,DC$4-$AC$4+1))),0)))),
SUM($AC45:$BZ45)*
     IF(SSSModel!$C$4="RR",OFFSET(Profiles!$K$2,$Z45,MAX(Profiles!$C$2,BE$4-$W45)),
     IF(SSSModel!$C$4="ECC",$EA45*$EB45*IF(MAX(Escalation!$C$2,BE$4-$W45)&gt;$DZ45-1,0,OFFSET(Escalation!$K$2,$Y45,MAX(Escalation!$C$2,BE$4-$W45))),
     IF(SSSModel!$C$4="PV",IF(DC$4=$W45,$EA45*(1+SSSModel!$C$2),0),
     IF(SSSModel!$C$4="FCR",IF(AND(DC$4&gt;=$W45,OFFSET(Profiles!$K$2,$Z45,MAX(Profiles!$C$2,BE$4-$W45))&gt;0),$EC45,0),0))))))</f>
        <v>0</v>
      </c>
      <c r="DD45" s="135">
        <f ca="1">IF(OR($Z45=0,SSSModel!$C$4="CF"),BF45,
IF(LEFT($V45,3)="ON_",
     IF(SSSModel!$C$4="RR",SUMPRODUCT(OFFSET($AC45,0,0,1,$CB$2),OFFSET(Profiles!$K$28,($Z45-1)*(Profiles!$I$26+1)+DD$4-SSSModel!$C$3+1,0,1,$CB$2)),
     IF(SSSModel!$C$4="ECC",$EA45*$EB45*SUMPRODUCT(OFFSET($AC45,0,MAX(0,DD$4-$DZ45-$CA$4+1),1,MIN($DZ45,DD$4-$CA$4+1)),OFFSET(Escalation!$K$24,($Y45-1)*(Escalation!$I$22+1)+DD$4-SSSModel!$C$3+1,MAX(0,DD$4-$DZ45-$CA$4+1),1,MIN($DZ45,DD$4-$CA$4+1))),
     IF(SSSModel!$C$4="PV",BF45*$EA45*(1+SSSModel!$C$2),
     IF(SSSModel!$C$4="FCR",$EC45*SUM(OFFSET($AC45,0,MAX(DD$4-$AC$4-$DZ45+1,0),1,MIN($DZ45,DD$4-$AC$4+1))),0)))),
SUM($AC45:$BZ45)*
     IF(SSSModel!$C$4="RR",OFFSET(Profiles!$K$2,$Z45,MAX(Profiles!$C$2,BF$4-$W45)),
     IF(SSSModel!$C$4="ECC",$EA45*$EB45*IF(MAX(Escalation!$C$2,BF$4-$W45)&gt;$DZ45-1,0,OFFSET(Escalation!$K$2,$Y45,MAX(Escalation!$C$2,BF$4-$W45))),
     IF(SSSModel!$C$4="PV",IF(DD$4=$W45,$EA45*(1+SSSModel!$C$2),0),
     IF(SSSModel!$C$4="FCR",IF(AND(DD$4&gt;=$W45,OFFSET(Profiles!$K$2,$Z45,MAX(Profiles!$C$2,BF$4-$W45))&gt;0),$EC45,0),0))))))</f>
        <v>0</v>
      </c>
      <c r="DE45" s="135">
        <f ca="1">IF(OR($Z45=0,SSSModel!$C$4="CF"),BG45,
IF(LEFT($V45,3)="ON_",
     IF(SSSModel!$C$4="RR",SUMPRODUCT(OFFSET($AC45,0,0,1,$CB$2),OFFSET(Profiles!$K$28,($Z45-1)*(Profiles!$I$26+1)+DE$4-SSSModel!$C$3+1,0,1,$CB$2)),
     IF(SSSModel!$C$4="ECC",$EA45*$EB45*SUMPRODUCT(OFFSET($AC45,0,MAX(0,DE$4-$DZ45-$CA$4+1),1,MIN($DZ45,DE$4-$CA$4+1)),OFFSET(Escalation!$K$24,($Y45-1)*(Escalation!$I$22+1)+DE$4-SSSModel!$C$3+1,MAX(0,DE$4-$DZ45-$CA$4+1),1,MIN($DZ45,DE$4-$CA$4+1))),
     IF(SSSModel!$C$4="PV",BG45*$EA45*(1+SSSModel!$C$2),
     IF(SSSModel!$C$4="FCR",$EC45*SUM(OFFSET($AC45,0,MAX(DE$4-$AC$4-$DZ45+1,0),1,MIN($DZ45,DE$4-$AC$4+1))),0)))),
SUM($AC45:$BZ45)*
     IF(SSSModel!$C$4="RR",OFFSET(Profiles!$K$2,$Z45,MAX(Profiles!$C$2,BG$4-$W45)),
     IF(SSSModel!$C$4="ECC",$EA45*$EB45*IF(MAX(Escalation!$C$2,BG$4-$W45)&gt;$DZ45-1,0,OFFSET(Escalation!$K$2,$Y45,MAX(Escalation!$C$2,BG$4-$W45))),
     IF(SSSModel!$C$4="PV",IF(DE$4=$W45,$EA45*(1+SSSModel!$C$2),0),
     IF(SSSModel!$C$4="FCR",IF(AND(DE$4&gt;=$W45,OFFSET(Profiles!$K$2,$Z45,MAX(Profiles!$C$2,BG$4-$W45))&gt;0),$EC45,0),0))))))</f>
        <v>0</v>
      </c>
      <c r="DF45" s="135">
        <f ca="1">IF(OR($Z45=0,SSSModel!$C$4="CF"),BH45,
IF(LEFT($V45,3)="ON_",
     IF(SSSModel!$C$4="RR",SUMPRODUCT(OFFSET($AC45,0,0,1,$CB$2),OFFSET(Profiles!$K$28,($Z45-1)*(Profiles!$I$26+1)+DF$4-SSSModel!$C$3+1,0,1,$CB$2)),
     IF(SSSModel!$C$4="ECC",$EA45*$EB45*SUMPRODUCT(OFFSET($AC45,0,MAX(0,DF$4-$DZ45-$CA$4+1),1,MIN($DZ45,DF$4-$CA$4+1)),OFFSET(Escalation!$K$24,($Y45-1)*(Escalation!$I$22+1)+DF$4-SSSModel!$C$3+1,MAX(0,DF$4-$DZ45-$CA$4+1),1,MIN($DZ45,DF$4-$CA$4+1))),
     IF(SSSModel!$C$4="PV",BH45*$EA45*(1+SSSModel!$C$2),
     IF(SSSModel!$C$4="FCR",$EC45*SUM(OFFSET($AC45,0,MAX(DF$4-$AC$4-$DZ45+1,0),1,MIN($DZ45,DF$4-$AC$4+1))),0)))),
SUM($AC45:$BZ45)*
     IF(SSSModel!$C$4="RR",OFFSET(Profiles!$K$2,$Z45,MAX(Profiles!$C$2,BH$4-$W45)),
     IF(SSSModel!$C$4="ECC",$EA45*$EB45*IF(MAX(Escalation!$C$2,BH$4-$W45)&gt;$DZ45-1,0,OFFSET(Escalation!$K$2,$Y45,MAX(Escalation!$C$2,BH$4-$W45))),
     IF(SSSModel!$C$4="PV",IF(DF$4=$W45,$EA45*(1+SSSModel!$C$2),0),
     IF(SSSModel!$C$4="FCR",IF(AND(DF$4&gt;=$W45,OFFSET(Profiles!$K$2,$Z45,MAX(Profiles!$C$2,BH$4-$W45))&gt;0),$EC45,0),0))))))</f>
        <v>0</v>
      </c>
      <c r="DG45" s="135">
        <f ca="1">IF(OR($Z45=0,SSSModel!$C$4="CF"),BI45,
IF(LEFT($V45,3)="ON_",
     IF(SSSModel!$C$4="RR",SUMPRODUCT(OFFSET($AC45,0,0,1,$CB$2),OFFSET(Profiles!$K$28,($Z45-1)*(Profiles!$I$26+1)+DG$4-SSSModel!$C$3+1,0,1,$CB$2)),
     IF(SSSModel!$C$4="ECC",$EA45*$EB45*SUMPRODUCT(OFFSET($AC45,0,MAX(0,DG$4-$DZ45-$CA$4+1),1,MIN($DZ45,DG$4-$CA$4+1)),OFFSET(Escalation!$K$24,($Y45-1)*(Escalation!$I$22+1)+DG$4-SSSModel!$C$3+1,MAX(0,DG$4-$DZ45-$CA$4+1),1,MIN($DZ45,DG$4-$CA$4+1))),
     IF(SSSModel!$C$4="PV",BI45*$EA45*(1+SSSModel!$C$2),
     IF(SSSModel!$C$4="FCR",$EC45*SUM(OFFSET($AC45,0,MAX(DG$4-$AC$4-$DZ45+1,0),1,MIN($DZ45,DG$4-$AC$4+1))),0)))),
SUM($AC45:$BZ45)*
     IF(SSSModel!$C$4="RR",OFFSET(Profiles!$K$2,$Z45,MAX(Profiles!$C$2,BI$4-$W45)),
     IF(SSSModel!$C$4="ECC",$EA45*$EB45*IF(MAX(Escalation!$C$2,BI$4-$W45)&gt;$DZ45-1,0,OFFSET(Escalation!$K$2,$Y45,MAX(Escalation!$C$2,BI$4-$W45))),
     IF(SSSModel!$C$4="PV",IF(DG$4=$W45,$EA45*(1+SSSModel!$C$2),0),
     IF(SSSModel!$C$4="FCR",IF(AND(DG$4&gt;=$W45,OFFSET(Profiles!$K$2,$Z45,MAX(Profiles!$C$2,BI$4-$W45))&gt;0),$EC45,0),0))))))</f>
        <v>0</v>
      </c>
      <c r="DH45" s="135">
        <f ca="1">IF(OR($Z45=0,SSSModel!$C$4="CF"),BJ45,
IF(LEFT($V45,3)="ON_",
     IF(SSSModel!$C$4="RR",SUMPRODUCT(OFFSET($AC45,0,0,1,$CB$2),OFFSET(Profiles!$K$28,($Z45-1)*(Profiles!$I$26+1)+DH$4-SSSModel!$C$3+1,0,1,$CB$2)),
     IF(SSSModel!$C$4="ECC",$EA45*$EB45*SUMPRODUCT(OFFSET($AC45,0,MAX(0,DH$4-$DZ45-$CA$4+1),1,MIN($DZ45,DH$4-$CA$4+1)),OFFSET(Escalation!$K$24,($Y45-1)*(Escalation!$I$22+1)+DH$4-SSSModel!$C$3+1,MAX(0,DH$4-$DZ45-$CA$4+1),1,MIN($DZ45,DH$4-$CA$4+1))),
     IF(SSSModel!$C$4="PV",BJ45*$EA45*(1+SSSModel!$C$2),
     IF(SSSModel!$C$4="FCR",$EC45*SUM(OFFSET($AC45,0,MAX(DH$4-$AC$4-$DZ45+1,0),1,MIN($DZ45,DH$4-$AC$4+1))),0)))),
SUM($AC45:$BZ45)*
     IF(SSSModel!$C$4="RR",OFFSET(Profiles!$K$2,$Z45,MAX(Profiles!$C$2,BJ$4-$W45)),
     IF(SSSModel!$C$4="ECC",$EA45*$EB45*IF(MAX(Escalation!$C$2,BJ$4-$W45)&gt;$DZ45-1,0,OFFSET(Escalation!$K$2,$Y45,MAX(Escalation!$C$2,BJ$4-$W45))),
     IF(SSSModel!$C$4="PV",IF(DH$4=$W45,$EA45*(1+SSSModel!$C$2),0),
     IF(SSSModel!$C$4="FCR",IF(AND(DH$4&gt;=$W45,OFFSET(Profiles!$K$2,$Z45,MAX(Profiles!$C$2,BJ$4-$W45))&gt;0),$EC45,0),0))))))</f>
        <v>0</v>
      </c>
      <c r="DI45" s="135">
        <f ca="1">IF(OR($Z45=0,SSSModel!$C$4="CF"),BK45,
IF(LEFT($V45,3)="ON_",
     IF(SSSModel!$C$4="RR",SUMPRODUCT(OFFSET($AC45,0,0,1,$CB$2),OFFSET(Profiles!$K$28,($Z45-1)*(Profiles!$I$26+1)+DI$4-SSSModel!$C$3+1,0,1,$CB$2)),
     IF(SSSModel!$C$4="ECC",$EA45*$EB45*SUMPRODUCT(OFFSET($AC45,0,MAX(0,DI$4-$DZ45-$CA$4+1),1,MIN($DZ45,DI$4-$CA$4+1)),OFFSET(Escalation!$K$24,($Y45-1)*(Escalation!$I$22+1)+DI$4-SSSModel!$C$3+1,MAX(0,DI$4-$DZ45-$CA$4+1),1,MIN($DZ45,DI$4-$CA$4+1))),
     IF(SSSModel!$C$4="PV",BK45*$EA45*(1+SSSModel!$C$2),
     IF(SSSModel!$C$4="FCR",$EC45*SUM(OFFSET($AC45,0,MAX(DI$4-$AC$4-$DZ45+1,0),1,MIN($DZ45,DI$4-$AC$4+1))),0)))),
SUM($AC45:$BZ45)*
     IF(SSSModel!$C$4="RR",OFFSET(Profiles!$K$2,$Z45,MAX(Profiles!$C$2,BK$4-$W45)),
     IF(SSSModel!$C$4="ECC",$EA45*$EB45*IF(MAX(Escalation!$C$2,BK$4-$W45)&gt;$DZ45-1,0,OFFSET(Escalation!$K$2,$Y45,MAX(Escalation!$C$2,BK$4-$W45))),
     IF(SSSModel!$C$4="PV",IF(DI$4=$W45,$EA45*(1+SSSModel!$C$2),0),
     IF(SSSModel!$C$4="FCR",IF(AND(DI$4&gt;=$W45,OFFSET(Profiles!$K$2,$Z45,MAX(Profiles!$C$2,BK$4-$W45))&gt;0),$EC45,0),0))))))</f>
        <v>0</v>
      </c>
      <c r="DJ45" s="135">
        <f ca="1">IF(OR($Z45=0,SSSModel!$C$4="CF"),BL45,
IF(LEFT($V45,3)="ON_",
     IF(SSSModel!$C$4="RR",SUMPRODUCT(OFFSET($AC45,0,0,1,$CB$2),OFFSET(Profiles!$K$28,($Z45-1)*(Profiles!$I$26+1)+DJ$4-SSSModel!$C$3+1,0,1,$CB$2)),
     IF(SSSModel!$C$4="ECC",$EA45*$EB45*SUMPRODUCT(OFFSET($AC45,0,MAX(0,DJ$4-$DZ45-$CA$4+1),1,MIN($DZ45,DJ$4-$CA$4+1)),OFFSET(Escalation!$K$24,($Y45-1)*(Escalation!$I$22+1)+DJ$4-SSSModel!$C$3+1,MAX(0,DJ$4-$DZ45-$CA$4+1),1,MIN($DZ45,DJ$4-$CA$4+1))),
     IF(SSSModel!$C$4="PV",BL45*$EA45*(1+SSSModel!$C$2),
     IF(SSSModel!$C$4="FCR",$EC45*SUM(OFFSET($AC45,0,MAX(DJ$4-$AC$4-$DZ45+1,0),1,MIN($DZ45,DJ$4-$AC$4+1))),0)))),
SUM($AC45:$BZ45)*
     IF(SSSModel!$C$4="RR",OFFSET(Profiles!$K$2,$Z45,MAX(Profiles!$C$2,BL$4-$W45)),
     IF(SSSModel!$C$4="ECC",$EA45*$EB45*IF(MAX(Escalation!$C$2,BL$4-$W45)&gt;$DZ45-1,0,OFFSET(Escalation!$K$2,$Y45,MAX(Escalation!$C$2,BL$4-$W45))),
     IF(SSSModel!$C$4="PV",IF(DJ$4=$W45,$EA45*(1+SSSModel!$C$2),0),
     IF(SSSModel!$C$4="FCR",IF(AND(DJ$4&gt;=$W45,OFFSET(Profiles!$K$2,$Z45,MAX(Profiles!$C$2,BL$4-$W45))&gt;0),$EC45,0),0))))))</f>
        <v>0</v>
      </c>
      <c r="DK45" s="135">
        <f ca="1">IF(OR($Z45=0,SSSModel!$C$4="CF"),BM45,
IF(LEFT($V45,3)="ON_",
     IF(SSSModel!$C$4="RR",SUMPRODUCT(OFFSET($AC45,0,0,1,$CB$2),OFFSET(Profiles!$K$28,($Z45-1)*(Profiles!$I$26+1)+DK$4-SSSModel!$C$3+1,0,1,$CB$2)),
     IF(SSSModel!$C$4="ECC",$EA45*$EB45*SUMPRODUCT(OFFSET($AC45,0,MAX(0,DK$4-$DZ45-$CA$4+1),1,MIN($DZ45,DK$4-$CA$4+1)),OFFSET(Escalation!$K$24,($Y45-1)*(Escalation!$I$22+1)+DK$4-SSSModel!$C$3+1,MAX(0,DK$4-$DZ45-$CA$4+1),1,MIN($DZ45,DK$4-$CA$4+1))),
     IF(SSSModel!$C$4="PV",BM45*$EA45*(1+SSSModel!$C$2),
     IF(SSSModel!$C$4="FCR",$EC45*SUM(OFFSET($AC45,0,MAX(DK$4-$AC$4-$DZ45+1,0),1,MIN($DZ45,DK$4-$AC$4+1))),0)))),
SUM($AC45:$BZ45)*
     IF(SSSModel!$C$4="RR",OFFSET(Profiles!$K$2,$Z45,MAX(Profiles!$C$2,BM$4-$W45)),
     IF(SSSModel!$C$4="ECC",$EA45*$EB45*IF(MAX(Escalation!$C$2,BM$4-$W45)&gt;$DZ45-1,0,OFFSET(Escalation!$K$2,$Y45,MAX(Escalation!$C$2,BM$4-$W45))),
     IF(SSSModel!$C$4="PV",IF(DK$4=$W45,$EA45*(1+SSSModel!$C$2),0),
     IF(SSSModel!$C$4="FCR",IF(AND(DK$4&gt;=$W45,OFFSET(Profiles!$K$2,$Z45,MAX(Profiles!$C$2,BM$4-$W45))&gt;0),$EC45,0),0))))))</f>
        <v>0</v>
      </c>
      <c r="DL45" s="135">
        <f ca="1">IF(OR($Z45=0,SSSModel!$C$4="CF"),BN45,
IF(LEFT($V45,3)="ON_",
     IF(SSSModel!$C$4="RR",SUMPRODUCT(OFFSET($AC45,0,0,1,$CB$2),OFFSET(Profiles!$K$28,($Z45-1)*(Profiles!$I$26+1)+DL$4-SSSModel!$C$3+1,0,1,$CB$2)),
     IF(SSSModel!$C$4="ECC",$EA45*$EB45*SUMPRODUCT(OFFSET($AC45,0,MAX(0,DL$4-$DZ45-$CA$4+1),1,MIN($DZ45,DL$4-$CA$4+1)),OFFSET(Escalation!$K$24,($Y45-1)*(Escalation!$I$22+1)+DL$4-SSSModel!$C$3+1,MAX(0,DL$4-$DZ45-$CA$4+1),1,MIN($DZ45,DL$4-$CA$4+1))),
     IF(SSSModel!$C$4="PV",BN45*$EA45*(1+SSSModel!$C$2),
     IF(SSSModel!$C$4="FCR",$EC45*SUM(OFFSET($AC45,0,MAX(DL$4-$AC$4-$DZ45+1,0),1,MIN($DZ45,DL$4-$AC$4+1))),0)))),
SUM($AC45:$BZ45)*
     IF(SSSModel!$C$4="RR",OFFSET(Profiles!$K$2,$Z45,MAX(Profiles!$C$2,BN$4-$W45)),
     IF(SSSModel!$C$4="ECC",$EA45*$EB45*IF(MAX(Escalation!$C$2,BN$4-$W45)&gt;$DZ45-1,0,OFFSET(Escalation!$K$2,$Y45,MAX(Escalation!$C$2,BN$4-$W45))),
     IF(SSSModel!$C$4="PV",IF(DL$4=$W45,$EA45*(1+SSSModel!$C$2),0),
     IF(SSSModel!$C$4="FCR",IF(AND(DL$4&gt;=$W45,OFFSET(Profiles!$K$2,$Z45,MAX(Profiles!$C$2,BN$4-$W45))&gt;0),$EC45,0),0))))))</f>
        <v>0</v>
      </c>
      <c r="DM45" s="135">
        <f ca="1">IF(OR($Z45=0,SSSModel!$C$4="CF"),BO45,
IF(LEFT($V45,3)="ON_",
     IF(SSSModel!$C$4="RR",SUMPRODUCT(OFFSET($AC45,0,0,1,$CB$2),OFFSET(Profiles!$K$28,($Z45-1)*(Profiles!$I$26+1)+DM$4-SSSModel!$C$3+1,0,1,$CB$2)),
     IF(SSSModel!$C$4="ECC",$EA45*$EB45*SUMPRODUCT(OFFSET($AC45,0,MAX(0,DM$4-$DZ45-$CA$4+1),1,MIN($DZ45,DM$4-$CA$4+1)),OFFSET(Escalation!$K$24,($Y45-1)*(Escalation!$I$22+1)+DM$4-SSSModel!$C$3+1,MAX(0,DM$4-$DZ45-$CA$4+1),1,MIN($DZ45,DM$4-$CA$4+1))),
     IF(SSSModel!$C$4="PV",BO45*$EA45*(1+SSSModel!$C$2),
     IF(SSSModel!$C$4="FCR",$EC45*SUM(OFFSET($AC45,0,MAX(DM$4-$AC$4-$DZ45+1,0),1,MIN($DZ45,DM$4-$AC$4+1))),0)))),
SUM($AC45:$BZ45)*
     IF(SSSModel!$C$4="RR",OFFSET(Profiles!$K$2,$Z45,MAX(Profiles!$C$2,BO$4-$W45)),
     IF(SSSModel!$C$4="ECC",$EA45*$EB45*IF(MAX(Escalation!$C$2,BO$4-$W45)&gt;$DZ45-1,0,OFFSET(Escalation!$K$2,$Y45,MAX(Escalation!$C$2,BO$4-$W45))),
     IF(SSSModel!$C$4="PV",IF(DM$4=$W45,$EA45*(1+SSSModel!$C$2),0),
     IF(SSSModel!$C$4="FCR",IF(AND(DM$4&gt;=$W45,OFFSET(Profiles!$K$2,$Z45,MAX(Profiles!$C$2,BO$4-$W45))&gt;0),$EC45,0),0))))))</f>
        <v>0</v>
      </c>
      <c r="DN45" s="135">
        <f ca="1">IF(OR($Z45=0,SSSModel!$C$4="CF"),BP45,
IF(LEFT($V45,3)="ON_",
     IF(SSSModel!$C$4="RR",SUMPRODUCT(OFFSET($AC45,0,0,1,$CB$2),OFFSET(Profiles!$K$28,($Z45-1)*(Profiles!$I$26+1)+DN$4-SSSModel!$C$3+1,0,1,$CB$2)),
     IF(SSSModel!$C$4="ECC",$EA45*$EB45*SUMPRODUCT(OFFSET($AC45,0,MAX(0,DN$4-$DZ45-$CA$4+1),1,MIN($DZ45,DN$4-$CA$4+1)),OFFSET(Escalation!$K$24,($Y45-1)*(Escalation!$I$22+1)+DN$4-SSSModel!$C$3+1,MAX(0,DN$4-$DZ45-$CA$4+1),1,MIN($DZ45,DN$4-$CA$4+1))),
     IF(SSSModel!$C$4="PV",BP45*$EA45*(1+SSSModel!$C$2),
     IF(SSSModel!$C$4="FCR",$EC45*SUM(OFFSET($AC45,0,MAX(DN$4-$AC$4-$DZ45+1,0),1,MIN($DZ45,DN$4-$AC$4+1))),0)))),
SUM($AC45:$BZ45)*
     IF(SSSModel!$C$4="RR",OFFSET(Profiles!$K$2,$Z45,MAX(Profiles!$C$2,BP$4-$W45)),
     IF(SSSModel!$C$4="ECC",$EA45*$EB45*IF(MAX(Escalation!$C$2,BP$4-$W45)&gt;$DZ45-1,0,OFFSET(Escalation!$K$2,$Y45,MAX(Escalation!$C$2,BP$4-$W45))),
     IF(SSSModel!$C$4="PV",IF(DN$4=$W45,$EA45*(1+SSSModel!$C$2),0),
     IF(SSSModel!$C$4="FCR",IF(AND(DN$4&gt;=$W45,OFFSET(Profiles!$K$2,$Z45,MAX(Profiles!$C$2,BP$4-$W45))&gt;0),$EC45,0),0))))))</f>
        <v>0</v>
      </c>
      <c r="DO45" s="135">
        <f ca="1">IF(OR($Z45=0,SSSModel!$C$4="CF"),BQ45,
IF(LEFT($V45,3)="ON_",
     IF(SSSModel!$C$4="RR",SUMPRODUCT(OFFSET($AC45,0,0,1,$CB$2),OFFSET(Profiles!$K$28,($Z45-1)*(Profiles!$I$26+1)+DO$4-SSSModel!$C$3+1,0,1,$CB$2)),
     IF(SSSModel!$C$4="ECC",$EA45*$EB45*SUMPRODUCT(OFFSET($AC45,0,MAX(0,DO$4-$DZ45-$CA$4+1),1,MIN($DZ45,DO$4-$CA$4+1)),OFFSET(Escalation!$K$24,($Y45-1)*(Escalation!$I$22+1)+DO$4-SSSModel!$C$3+1,MAX(0,DO$4-$DZ45-$CA$4+1),1,MIN($DZ45,DO$4-$CA$4+1))),
     IF(SSSModel!$C$4="PV",BQ45*$EA45*(1+SSSModel!$C$2),
     IF(SSSModel!$C$4="FCR",$EC45*SUM(OFFSET($AC45,0,MAX(DO$4-$AC$4-$DZ45+1,0),1,MIN($DZ45,DO$4-$AC$4+1))),0)))),
SUM($AC45:$BZ45)*
     IF(SSSModel!$C$4="RR",OFFSET(Profiles!$K$2,$Z45,MAX(Profiles!$C$2,BQ$4-$W45)),
     IF(SSSModel!$C$4="ECC",$EA45*$EB45*IF(MAX(Escalation!$C$2,BQ$4-$W45)&gt;$DZ45-1,0,OFFSET(Escalation!$K$2,$Y45,MAX(Escalation!$C$2,BQ$4-$W45))),
     IF(SSSModel!$C$4="PV",IF(DO$4=$W45,$EA45*(1+SSSModel!$C$2),0),
     IF(SSSModel!$C$4="FCR",IF(AND(DO$4&gt;=$W45,OFFSET(Profiles!$K$2,$Z45,MAX(Profiles!$C$2,BQ$4-$W45))&gt;0),$EC45,0),0))))))</f>
        <v>0</v>
      </c>
      <c r="DP45" s="135">
        <f ca="1">IF(OR($Z45=0,SSSModel!$C$4="CF"),BR45,
IF(LEFT($V45,3)="ON_",
     IF(SSSModel!$C$4="RR",SUMPRODUCT(OFFSET($AC45,0,0,1,$CB$2),OFFSET(Profiles!$K$28,($Z45-1)*(Profiles!$I$26+1)+DP$4-SSSModel!$C$3+1,0,1,$CB$2)),
     IF(SSSModel!$C$4="ECC",$EA45*$EB45*SUMPRODUCT(OFFSET($AC45,0,MAX(0,DP$4-$DZ45-$CA$4+1),1,MIN($DZ45,DP$4-$CA$4+1)),OFFSET(Escalation!$K$24,($Y45-1)*(Escalation!$I$22+1)+DP$4-SSSModel!$C$3+1,MAX(0,DP$4-$DZ45-$CA$4+1),1,MIN($DZ45,DP$4-$CA$4+1))),
     IF(SSSModel!$C$4="PV",BR45*$EA45*(1+SSSModel!$C$2),
     IF(SSSModel!$C$4="FCR",$EC45*SUM(OFFSET($AC45,0,MAX(DP$4-$AC$4-$DZ45+1,0),1,MIN($DZ45,DP$4-$AC$4+1))),0)))),
SUM($AC45:$BZ45)*
     IF(SSSModel!$C$4="RR",OFFSET(Profiles!$K$2,$Z45,MAX(Profiles!$C$2,BR$4-$W45)),
     IF(SSSModel!$C$4="ECC",$EA45*$EB45*IF(MAX(Escalation!$C$2,BR$4-$W45)&gt;$DZ45-1,0,OFFSET(Escalation!$K$2,$Y45,MAX(Escalation!$C$2,BR$4-$W45))),
     IF(SSSModel!$C$4="PV",IF(DP$4=$W45,$EA45*(1+SSSModel!$C$2),0),
     IF(SSSModel!$C$4="FCR",IF(AND(DP$4&gt;=$W45,OFFSET(Profiles!$K$2,$Z45,MAX(Profiles!$C$2,BR$4-$W45))&gt;0),$EC45,0),0))))))</f>
        <v>0</v>
      </c>
      <c r="DQ45" s="135">
        <f ca="1">IF(OR($Z45=0,SSSModel!$C$4="CF"),BS45,
IF(LEFT($V45,3)="ON_",
     IF(SSSModel!$C$4="RR",SUMPRODUCT(OFFSET($AC45,0,0,1,$CB$2),OFFSET(Profiles!$K$28,($Z45-1)*(Profiles!$I$26+1)+DQ$4-SSSModel!$C$3+1,0,1,$CB$2)),
     IF(SSSModel!$C$4="ECC",$EA45*$EB45*SUMPRODUCT(OFFSET($AC45,0,MAX(0,DQ$4-$DZ45-$CA$4+1),1,MIN($DZ45,DQ$4-$CA$4+1)),OFFSET(Escalation!$K$24,($Y45-1)*(Escalation!$I$22+1)+DQ$4-SSSModel!$C$3+1,MAX(0,DQ$4-$DZ45-$CA$4+1),1,MIN($DZ45,DQ$4-$CA$4+1))),
     IF(SSSModel!$C$4="PV",BS45*$EA45*(1+SSSModel!$C$2),
     IF(SSSModel!$C$4="FCR",$EC45*SUM(OFFSET($AC45,0,MAX(DQ$4-$AC$4-$DZ45+1,0),1,MIN($DZ45,DQ$4-$AC$4+1))),0)))),
SUM($AC45:$BZ45)*
     IF(SSSModel!$C$4="RR",OFFSET(Profiles!$K$2,$Z45,MAX(Profiles!$C$2,BS$4-$W45)),
     IF(SSSModel!$C$4="ECC",$EA45*$EB45*IF(MAX(Escalation!$C$2,BS$4-$W45)&gt;$DZ45-1,0,OFFSET(Escalation!$K$2,$Y45,MAX(Escalation!$C$2,BS$4-$W45))),
     IF(SSSModel!$C$4="PV",IF(DQ$4=$W45,$EA45*(1+SSSModel!$C$2),0),
     IF(SSSModel!$C$4="FCR",IF(AND(DQ$4&gt;=$W45,OFFSET(Profiles!$K$2,$Z45,MAX(Profiles!$C$2,BS$4-$W45))&gt;0),$EC45,0),0))))))</f>
        <v>0</v>
      </c>
      <c r="DR45" s="135">
        <f ca="1">IF(OR($Z45=0,SSSModel!$C$4="CF"),BT45,
IF(LEFT($V45,3)="ON_",
     IF(SSSModel!$C$4="RR",SUMPRODUCT(OFFSET($AC45,0,0,1,$CB$2),OFFSET(Profiles!$K$28,($Z45-1)*(Profiles!$I$26+1)+DR$4-SSSModel!$C$3+1,0,1,$CB$2)),
     IF(SSSModel!$C$4="ECC",$EA45*$EB45*SUMPRODUCT(OFFSET($AC45,0,MAX(0,DR$4-$DZ45-$CA$4+1),1,MIN($DZ45,DR$4-$CA$4+1)),OFFSET(Escalation!$K$24,($Y45-1)*(Escalation!$I$22+1)+DR$4-SSSModel!$C$3+1,MAX(0,DR$4-$DZ45-$CA$4+1),1,MIN($DZ45,DR$4-$CA$4+1))),
     IF(SSSModel!$C$4="PV",BT45*$EA45*(1+SSSModel!$C$2),
     IF(SSSModel!$C$4="FCR",$EC45*SUM(OFFSET($AC45,0,MAX(DR$4-$AC$4-$DZ45+1,0),1,MIN($DZ45,DR$4-$AC$4+1))),0)))),
SUM($AC45:$BZ45)*
     IF(SSSModel!$C$4="RR",OFFSET(Profiles!$K$2,$Z45,MAX(Profiles!$C$2,BT$4-$W45)),
     IF(SSSModel!$C$4="ECC",$EA45*$EB45*IF(MAX(Escalation!$C$2,BT$4-$W45)&gt;$DZ45-1,0,OFFSET(Escalation!$K$2,$Y45,MAX(Escalation!$C$2,BT$4-$W45))),
     IF(SSSModel!$C$4="PV",IF(DR$4=$W45,$EA45*(1+SSSModel!$C$2),0),
     IF(SSSModel!$C$4="FCR",IF(AND(DR$4&gt;=$W45,OFFSET(Profiles!$K$2,$Z45,MAX(Profiles!$C$2,BT$4-$W45))&gt;0),$EC45,0),0))))))</f>
        <v>0</v>
      </c>
      <c r="DS45" s="135">
        <f ca="1">IF(OR($Z45=0,SSSModel!$C$4="CF"),BU45,
IF(LEFT($V45,3)="ON_",
     IF(SSSModel!$C$4="RR",SUMPRODUCT(OFFSET($AC45,0,0,1,$CB$2),OFFSET(Profiles!$K$28,($Z45-1)*(Profiles!$I$26+1)+DS$4-SSSModel!$C$3+1,0,1,$CB$2)),
     IF(SSSModel!$C$4="ECC",$EA45*$EB45*SUMPRODUCT(OFFSET($AC45,0,MAX(0,DS$4-$DZ45-$CA$4+1),1,MIN($DZ45,DS$4-$CA$4+1)),OFFSET(Escalation!$K$24,($Y45-1)*(Escalation!$I$22+1)+DS$4-SSSModel!$C$3+1,MAX(0,DS$4-$DZ45-$CA$4+1),1,MIN($DZ45,DS$4-$CA$4+1))),
     IF(SSSModel!$C$4="PV",BU45*$EA45*(1+SSSModel!$C$2),
     IF(SSSModel!$C$4="FCR",$EC45*SUM(OFFSET($AC45,0,MAX(DS$4-$AC$4-$DZ45+1,0),1,MIN($DZ45,DS$4-$AC$4+1))),0)))),
SUM($AC45:$BZ45)*
     IF(SSSModel!$C$4="RR",OFFSET(Profiles!$K$2,$Z45,MAX(Profiles!$C$2,BU$4-$W45)),
     IF(SSSModel!$C$4="ECC",$EA45*$EB45*IF(MAX(Escalation!$C$2,BU$4-$W45)&gt;$DZ45-1,0,OFFSET(Escalation!$K$2,$Y45,MAX(Escalation!$C$2,BU$4-$W45))),
     IF(SSSModel!$C$4="PV",IF(DS$4=$W45,$EA45*(1+SSSModel!$C$2),0),
     IF(SSSModel!$C$4="FCR",IF(AND(DS$4&gt;=$W45,OFFSET(Profiles!$K$2,$Z45,MAX(Profiles!$C$2,BU$4-$W45))&gt;0),$EC45,0),0))))))</f>
        <v>0</v>
      </c>
      <c r="DT45" s="135">
        <f ca="1">IF(OR($Z45=0,SSSModel!$C$4="CF"),BV45,
IF(LEFT($V45,3)="ON_",
     IF(SSSModel!$C$4="RR",SUMPRODUCT(OFFSET($AC45,0,0,1,$CB$2),OFFSET(Profiles!$K$28,($Z45-1)*(Profiles!$I$26+1)+DT$4-SSSModel!$C$3+1,0,1,$CB$2)),
     IF(SSSModel!$C$4="ECC",$EA45*$EB45*SUMPRODUCT(OFFSET($AC45,0,MAX(0,DT$4-$DZ45-$CA$4+1),1,MIN($DZ45,DT$4-$CA$4+1)),OFFSET(Escalation!$K$24,($Y45-1)*(Escalation!$I$22+1)+DT$4-SSSModel!$C$3+1,MAX(0,DT$4-$DZ45-$CA$4+1),1,MIN($DZ45,DT$4-$CA$4+1))),
     IF(SSSModel!$C$4="PV",BV45*$EA45*(1+SSSModel!$C$2),
     IF(SSSModel!$C$4="FCR",$EC45*SUM(OFFSET($AC45,0,MAX(DT$4-$AC$4-$DZ45+1,0),1,MIN($DZ45,DT$4-$AC$4+1))),0)))),
SUM($AC45:$BZ45)*
     IF(SSSModel!$C$4="RR",OFFSET(Profiles!$K$2,$Z45,MAX(Profiles!$C$2,BV$4-$W45)),
     IF(SSSModel!$C$4="ECC",$EA45*$EB45*IF(MAX(Escalation!$C$2,BV$4-$W45)&gt;$DZ45-1,0,OFFSET(Escalation!$K$2,$Y45,MAX(Escalation!$C$2,BV$4-$W45))),
     IF(SSSModel!$C$4="PV",IF(DT$4=$W45,$EA45*(1+SSSModel!$C$2),0),
     IF(SSSModel!$C$4="FCR",IF(AND(DT$4&gt;=$W45,OFFSET(Profiles!$K$2,$Z45,MAX(Profiles!$C$2,BV$4-$W45))&gt;0),$EC45,0),0))))))</f>
        <v>0</v>
      </c>
      <c r="DU45" s="135">
        <f ca="1">IF(OR($Z45=0,SSSModel!$C$4="CF"),BW45,
IF(LEFT($V45,3)="ON_",
     IF(SSSModel!$C$4="RR",SUMPRODUCT(OFFSET($AC45,0,0,1,$CB$2),OFFSET(Profiles!$K$28,($Z45-1)*(Profiles!$I$26+1)+DU$4-SSSModel!$C$3+1,0,1,$CB$2)),
     IF(SSSModel!$C$4="ECC",$EA45*$EB45*SUMPRODUCT(OFFSET($AC45,0,MAX(0,DU$4-$DZ45-$CA$4+1),1,MIN($DZ45,DU$4-$CA$4+1)),OFFSET(Escalation!$K$24,($Y45-1)*(Escalation!$I$22+1)+DU$4-SSSModel!$C$3+1,MAX(0,DU$4-$DZ45-$CA$4+1),1,MIN($DZ45,DU$4-$CA$4+1))),
     IF(SSSModel!$C$4="PV",BW45*$EA45*(1+SSSModel!$C$2),
     IF(SSSModel!$C$4="FCR",$EC45*SUM(OFFSET($AC45,0,MAX(DU$4-$AC$4-$DZ45+1,0),1,MIN($DZ45,DU$4-$AC$4+1))),0)))),
SUM($AC45:$BZ45)*
     IF(SSSModel!$C$4="RR",OFFSET(Profiles!$K$2,$Z45,MAX(Profiles!$C$2,BW$4-$W45)),
     IF(SSSModel!$C$4="ECC",$EA45*$EB45*IF(MAX(Escalation!$C$2,BW$4-$W45)&gt;$DZ45-1,0,OFFSET(Escalation!$K$2,$Y45,MAX(Escalation!$C$2,BW$4-$W45))),
     IF(SSSModel!$C$4="PV",IF(DU$4=$W45,$EA45*(1+SSSModel!$C$2),0),
     IF(SSSModel!$C$4="FCR",IF(AND(DU$4&gt;=$W45,OFFSET(Profiles!$K$2,$Z45,MAX(Profiles!$C$2,BW$4-$W45))&gt;0),$EC45,0),0))))))</f>
        <v>0</v>
      </c>
      <c r="DV45" s="136">
        <f ca="1">IF(OR($Z45=0,SSSModel!$C$4="CF"),BX45,
IF(LEFT($V45,3)="ON_",
     IF(SSSModel!$C$4="RR",SUMPRODUCT(OFFSET($AC45,0,0,1,$CB$2),OFFSET(Profiles!$K$28,($Z45-1)*(Profiles!$I$26+1)+DV$4-SSSModel!$C$3+1,0,1,$CB$2)),
     IF(SSSModel!$C$4="ECC",$EA45*$EB45*SUMPRODUCT(OFFSET($AC45,0,MAX(0,DV$4-$DZ45-$CA$4+1),1,MIN($DZ45,DV$4-$CA$4+1)),OFFSET(Escalation!$K$24,($Y45-1)*(Escalation!$I$22+1)+DV$4-SSSModel!$C$3+1,MAX(0,DV$4-$DZ45-$CA$4+1),1,MIN($DZ45,DV$4-$CA$4+1))),
     IF(SSSModel!$C$4="PV",BX45*$EA45*(1+SSSModel!$C$2),
     IF(SSSModel!$C$4="FCR",$EC45*SUM(OFFSET($AC45,0,MAX(DV$4-$AC$4-$DZ45+1,0),1,MIN($DZ45,DV$4-$AC$4+1))),0)))),
SUM($AC45:$BZ45)*
     IF(SSSModel!$C$4="RR",OFFSET(Profiles!$K$2,$Z45,MAX(Profiles!$C$2,BX$4-$W45)),
     IF(SSSModel!$C$4="ECC",$EA45*$EB45*IF(MAX(Escalation!$C$2,BX$4-$W45)&gt;$DZ45-1,0,OFFSET(Escalation!$K$2,$Y45,MAX(Escalation!$C$2,BX$4-$W45))),
     IF(SSSModel!$C$4="PV",IF(DV$4=$W45,$EA45*(1+SSSModel!$C$2),0),
     IF(SSSModel!$C$4="FCR",IF(AND(DV$4&gt;=$W45,OFFSET(Profiles!$K$2,$Z45,MAX(Profiles!$C$2,BX$4-$W45))&gt;0),$EC45,0),0))))))</f>
        <v>0</v>
      </c>
      <c r="DW45" s="136">
        <f ca="1">IF(OR($Z45=0,SSSModel!$C$4="CF"),BY45,
IF(LEFT($V45,3)="ON_",
     IF(SSSModel!$C$4="RR",SUMPRODUCT(OFFSET($AC45,0,0,1,$CB$2),OFFSET(Profiles!$K$28,($Z45-1)*(Profiles!$I$26+1)+DW$4-SSSModel!$C$3+1,0,1,$CB$2)),
     IF(SSSModel!$C$4="ECC",$EA45*$EB45*SUMPRODUCT(OFFSET($AC45,0,MAX(0,DW$4-$DZ45-$CA$4+1),1,MIN($DZ45,DW$4-$CA$4+1)),OFFSET(Escalation!$K$24,($Y45-1)*(Escalation!$I$22+1)+DW$4-SSSModel!$C$3+1,MAX(0,DW$4-$DZ45-$CA$4+1),1,MIN($DZ45,DW$4-$CA$4+1))),
     IF(SSSModel!$C$4="PV",BY45*$EA45*(1+SSSModel!$C$2),
     IF(SSSModel!$C$4="FCR",$EC45*SUM(OFFSET($AC45,0,MAX(DW$4-$AC$4-$DZ45+1,0),1,MIN($DZ45,DW$4-$AC$4+1))),0)))),
SUM($AC45:$BZ45)*
     IF(SSSModel!$C$4="RR",OFFSET(Profiles!$K$2,$Z45,MAX(Profiles!$C$2,BY$4-$W45)),
     IF(SSSModel!$C$4="ECC",$EA45*$EB45*IF(MAX(Escalation!$C$2,BY$4-$W45)&gt;$DZ45-1,0,OFFSET(Escalation!$K$2,$Y45,MAX(Escalation!$C$2,BY$4-$W45))),
     IF(SSSModel!$C$4="PV",IF(DW$4=$W45,$EA45*(1+SSSModel!$C$2),0),
     IF(SSSModel!$C$4="FCR",IF(AND(DW$4&gt;=$W45,OFFSET(Profiles!$K$2,$Z45,MAX(Profiles!$C$2,BY$4-$W45))&gt;0),$EC45,0),0))))))</f>
        <v>0</v>
      </c>
      <c r="DX45" s="136">
        <f ca="1">IF(OR($Z45=0,SSSModel!$C$4="CF"),BZ45,
IF(LEFT($V45,3)="ON_",
     IF(SSSModel!$C$4="RR",SUMPRODUCT(OFFSET($AC45,0,0,1,$CB$2),OFFSET(Profiles!$K$28,($Z45-1)*(Profiles!$I$26+1)+DX$4-SSSModel!$C$3+1,0,1,$CB$2)),
     IF(SSSModel!$C$4="ECC",$EA45*$EB45*SUMPRODUCT(OFFSET($AC45,0,MAX(0,DX$4-$DZ45-$CA$4+1),1,MIN($DZ45,DX$4-$CA$4+1)),OFFSET(Escalation!$K$24,($Y45-1)*(Escalation!$I$22+1)+DX$4-SSSModel!$C$3+1,MAX(0,DX$4-$DZ45-$CA$4+1),1,MIN($DZ45,DX$4-$CA$4+1))),
     IF(SSSModel!$C$4="PV",BZ45*$EA45*(1+SSSModel!$C$2),
     IF(SSSModel!$C$4="FCR",$EC45*SUM(OFFSET($AC45,0,MAX(DX$4-$AC$4-$DZ45+1,0),1,MIN($DZ45,DX$4-$AC$4+1))),0)))),
SUM($AC45:$BZ45)*
     IF(SSSModel!$C$4="RR",OFFSET(Profiles!$K$2,$Z45,MAX(Profiles!$C$2,BZ$4-$W45)),
     IF(SSSModel!$C$4="ECC",$EA45*$EB45*IF(MAX(Escalation!$C$2,BZ$4-$W45)&gt;$DZ45-1,0,OFFSET(Escalation!$K$2,$Y45,MAX(Escalation!$C$2,BZ$4-$W45))),
     IF(SSSModel!$C$4="PV",IF(DX$4=$W45,$EA45*(1+SSSModel!$C$2),0),
     IF(SSSModel!$C$4="FCR",IF(AND(DX$4&gt;=$W45,OFFSET(Profiles!$K$2,$Z45,MAX(Profiles!$C$2,BZ$4-$W45))&gt;0),$EC45,0),0))))))</f>
        <v>0</v>
      </c>
      <c r="DY45" s="82">
        <f ca="1">IF($Y45=0,0,OFFSET(Escalation!$B$2,$Y45,0))</f>
        <v>1.0574547431777607E-2</v>
      </c>
      <c r="DZ45" s="80">
        <f ca="1">IF($Z45=0,0,COUNTIF(OFFSET(Profiles!$K$2,$Z45,0,1,50),"&gt;0"))</f>
        <v>30</v>
      </c>
      <c r="EA45" s="137">
        <f ca="1">IF($Z45=0,0,SUMPRODUCT(Profiles!$C$20:$BH$20,OFFSET(Profiles!$C$2,$Z45,0,1,Profiles!$B$1)))</f>
        <v>1.1205546122650223</v>
      </c>
      <c r="EB45" s="24">
        <f ca="1">IF($Z45=0,0,((1-(1+DY45)/(1+SSSModel!$C$2))/(1-((1+DY45)/(1+SSSModel!$C$2))^DZ45))*(1+SSSModel!$C$2))</f>
        <v>6.9035134661718706E-2</v>
      </c>
      <c r="EC45" s="24">
        <f ca="1">IF($Z45=0,0,-PMT(SSSModel!$C$2,DZ45,EA45))</f>
        <v>8.625446100699323E-2</v>
      </c>
    </row>
    <row r="46" spans="3:133" x14ac:dyDescent="0.35">
      <c r="C46" s="18">
        <f t="shared" si="5"/>
        <v>5</v>
      </c>
      <c r="D46" s="18">
        <f t="shared" si="6"/>
        <v>2</v>
      </c>
      <c r="E46" s="18">
        <f t="shared" ca="1" si="7"/>
        <v>0</v>
      </c>
      <c r="G46" s="25" t="str">
        <f ca="1">IF($E46=0,"",OFFSET(Resources!B$26,$E46,0))</f>
        <v/>
      </c>
      <c r="H46" s="25" t="str">
        <f ca="1">IF($E46=0,"",OFFSET(Resources!C$26,$E46,0))</f>
        <v/>
      </c>
      <c r="I46" s="25" t="str">
        <f ca="1">IF($E46=0,"",OFFSET(Resources!$E$26,$E46,0))</f>
        <v/>
      </c>
      <c r="J46" s="16">
        <v>1</v>
      </c>
      <c r="K46" s="16" t="s">
        <v>150</v>
      </c>
      <c r="L46" s="25" t="str">
        <f ca="1">OFFSET(Resources!$CG$24,0,$C46-1)</f>
        <v>On-Going Capital #2</v>
      </c>
      <c r="M46" s="25" t="str">
        <f ca="1">OFFSET(Resources!$CG$25,0,$C46-1)</f>
        <v>Capital</v>
      </c>
      <c r="N46" s="1">
        <v>1</v>
      </c>
      <c r="O46" s="7">
        <f ca="1">IF($E46=0,0,OFFSET(Resources!$CG$26,$E46,$C46-1))</f>
        <v>0</v>
      </c>
      <c r="P46" s="25" t="str">
        <f ca="1">OFFSET(Resources!$CG$26,0,$C46-1)</f>
        <v>$/Yr</v>
      </c>
      <c r="Q46" s="18">
        <f ca="1">IF($E46=0,0,OFFSET(GenAlts!$W$4,$E46,$D46-1))</f>
        <v>0</v>
      </c>
      <c r="R46" s="1">
        <v>1</v>
      </c>
      <c r="S46" t="str">
        <f ca="1">IF($E46=0,"",OFFSET(Resources!$R$26,$E46,0))</f>
        <v/>
      </c>
      <c r="U46" s="25">
        <f ca="1">IF($E46=0,0,OFFSET(Resources!$AB$26,$E46,($C46-1)*Resources!$CI$20))</f>
        <v>0</v>
      </c>
      <c r="V46" s="122" t="str">
        <f ca="1">IF($E46=0,"","ON_"&amp;OFFSET(Resources!$D$26,$E46,0))</f>
        <v/>
      </c>
      <c r="W46">
        <f t="shared" ca="1" si="9"/>
        <v>0</v>
      </c>
      <c r="X46">
        <f>IF(T46="",0,MATCH(T46,Profiles!$A$3:$A$22,0))</f>
        <v>0</v>
      </c>
      <c r="Y46" s="10">
        <f ca="1">IF(U46=0,0,MATCH(U46,Escalation!$A$3:$A$18,0))</f>
        <v>0</v>
      </c>
      <c r="Z46">
        <f ca="1">IF(V46="",0,MATCH(V46,Profiles!$A$3:$A$22,0))</f>
        <v>0</v>
      </c>
      <c r="AB46" s="8">
        <v>0</v>
      </c>
      <c r="AC46" s="72">
        <f ca="1">IF(OR(AC$4&lt;$Q46,AC$4&gt;$Q46+IF($S46="",1000,$S46)-1),0,IF(MOD(AC$4-$Q46,IF($R46="",1000,$R46))=0,$O46,0))*IF($Y46&gt;0,(1+INDEX(Escalation!$B$3:$B$18,$Y46,0))^(AC$4-SSSModel!$C$5),1)*IF($X46=0,1,OFFSET(Profiles!$K$2,$X46,MAX(Profiles!$C$2,AC$4-$Q46)))*IF($AA46=1,(1+SSSModel!#REF!),1)</f>
        <v>0</v>
      </c>
      <c r="AD46" s="72">
        <f ca="1">IF(OR(AD$4&lt;$Q46,AD$4&gt;$Q46+IF($S46="",1000,$S46)-1),0,IF(MOD(AD$4-$Q46,IF($R46="",1000,$R46))=0,$O46,0))*IF($Y46&gt;0,(1+INDEX(Escalation!$B$3:$B$18,$Y46,0))^(AD$4-SSSModel!$C$5),1)*IF($X46=0,1,OFFSET(Profiles!$K$2,$X46,MAX(Profiles!$C$2,AD$4-$Q46)))*IF($AA46=1,(1+SSSModel!#REF!),1)</f>
        <v>0</v>
      </c>
      <c r="AE46" s="72">
        <f ca="1">IF(OR(AE$4&lt;$Q46,AE$4&gt;$Q46+IF($S46="",1000,$S46)-1),0,IF(MOD(AE$4-$Q46,IF($R46="",1000,$R46))=0,$O46,0))*IF($Y46&gt;0,(1+INDEX(Escalation!$B$3:$B$18,$Y46,0))^(AE$4-SSSModel!$C$5),1)*IF($X46=0,1,OFFSET(Profiles!$K$2,$X46,MAX(Profiles!$C$2,AE$4-$Q46)))*IF($AA46=1,(1+SSSModel!#REF!),1)</f>
        <v>0</v>
      </c>
      <c r="AF46" s="72">
        <f ca="1">IF(OR(AF$4&lt;$Q46,AF$4&gt;$Q46+IF($S46="",1000,$S46)-1),0,IF(MOD(AF$4-$Q46,IF($R46="",1000,$R46))=0,$O46,0))*IF($Y46&gt;0,(1+INDEX(Escalation!$B$3:$B$18,$Y46,0))^(AF$4-SSSModel!$C$5),1)*IF($X46=0,1,OFFSET(Profiles!$K$2,$X46,MAX(Profiles!$C$2,AF$4-$Q46)))*IF($AA46=1,(1+SSSModel!#REF!),1)</f>
        <v>0</v>
      </c>
      <c r="AG46" s="72">
        <f ca="1">IF(OR(AG$4&lt;$Q46,AG$4&gt;$Q46+IF($S46="",1000,$S46)-1),0,IF(MOD(AG$4-$Q46,IF($R46="",1000,$R46))=0,$O46,0))*IF($Y46&gt;0,(1+INDEX(Escalation!$B$3:$B$18,$Y46,0))^(AG$4-SSSModel!$C$5),1)*IF($X46=0,1,OFFSET(Profiles!$K$2,$X46,MAX(Profiles!$C$2,AG$4-$Q46)))*IF($AA46=1,(1+SSSModel!#REF!),1)</f>
        <v>0</v>
      </c>
      <c r="AH46" s="72">
        <f ca="1">IF(OR(AH$4&lt;$Q46,AH$4&gt;$Q46+IF($S46="",1000,$S46)-1),0,IF(MOD(AH$4-$Q46,IF($R46="",1000,$R46))=0,$O46,0))*IF($Y46&gt;0,(1+INDEX(Escalation!$B$3:$B$18,$Y46,0))^(AH$4-SSSModel!$C$5),1)*IF($X46=0,1,OFFSET(Profiles!$K$2,$X46,MAX(Profiles!$C$2,AH$4-$Q46)))*IF($AA46=1,(1+SSSModel!#REF!),1)</f>
        <v>0</v>
      </c>
      <c r="AI46" s="72">
        <f ca="1">IF(OR(AI$4&lt;$Q46,AI$4&gt;$Q46+IF($S46="",1000,$S46)-1),0,IF(MOD(AI$4-$Q46,IF($R46="",1000,$R46))=0,$O46,0))*IF($Y46&gt;0,(1+INDEX(Escalation!$B$3:$B$18,$Y46,0))^(AI$4-SSSModel!$C$5),1)*IF($X46=0,1,OFFSET(Profiles!$K$2,$X46,MAX(Profiles!$C$2,AI$4-$Q46)))*IF($AA46=1,(1+SSSModel!#REF!),1)</f>
        <v>0</v>
      </c>
      <c r="AJ46" s="72">
        <f ca="1">IF(OR(AJ$4&lt;$Q46,AJ$4&gt;$Q46+IF($S46="",1000,$S46)-1),0,IF(MOD(AJ$4-$Q46,IF($R46="",1000,$R46))=0,$O46,0))*IF($Y46&gt;0,(1+INDEX(Escalation!$B$3:$B$18,$Y46,0))^(AJ$4-SSSModel!$C$5),1)*IF($X46=0,1,OFFSET(Profiles!$K$2,$X46,MAX(Profiles!$C$2,AJ$4-$Q46)))*IF($AA46=1,(1+SSSModel!#REF!),1)</f>
        <v>0</v>
      </c>
      <c r="AK46" s="72">
        <f ca="1">IF(OR(AK$4&lt;$Q46,AK$4&gt;$Q46+IF($S46="",1000,$S46)-1),0,IF(MOD(AK$4-$Q46,IF($R46="",1000,$R46))=0,$O46,0))*IF($Y46&gt;0,(1+INDEX(Escalation!$B$3:$B$18,$Y46,0))^(AK$4-SSSModel!$C$5),1)*IF($X46=0,1,OFFSET(Profiles!$K$2,$X46,MAX(Profiles!$C$2,AK$4-$Q46)))*IF($AA46=1,(1+SSSModel!#REF!),1)</f>
        <v>0</v>
      </c>
      <c r="AL46" s="72">
        <f ca="1">IF(OR(AL$4&lt;$Q46,AL$4&gt;$Q46+IF($S46="",1000,$S46)-1),0,IF(MOD(AL$4-$Q46,IF($R46="",1000,$R46))=0,$O46,0))*IF($Y46&gt;0,(1+INDEX(Escalation!$B$3:$B$18,$Y46,0))^(AL$4-SSSModel!$C$5),1)*IF($X46=0,1,OFFSET(Profiles!$K$2,$X46,MAX(Profiles!$C$2,AL$4-$Q46)))*IF($AA46=1,(1+SSSModel!#REF!),1)</f>
        <v>0</v>
      </c>
      <c r="AM46" s="72">
        <f ca="1">IF(OR(AM$4&lt;$Q46,AM$4&gt;$Q46+IF($S46="",1000,$S46)-1),0,IF(MOD(AM$4-$Q46,IF($R46="",1000,$R46))=0,$O46,0))*IF($Y46&gt;0,(1+INDEX(Escalation!$B$3:$B$18,$Y46,0))^(AM$4-SSSModel!$C$5),1)*IF($X46=0,1,OFFSET(Profiles!$K$2,$X46,MAX(Profiles!$C$2,AM$4-$Q46)))*IF($AA46=1,(1+SSSModel!#REF!),1)</f>
        <v>0</v>
      </c>
      <c r="AN46" s="72">
        <f ca="1">IF(OR(AN$4&lt;$Q46,AN$4&gt;$Q46+IF($S46="",1000,$S46)-1),0,IF(MOD(AN$4-$Q46,IF($R46="",1000,$R46))=0,$O46,0))*IF($Y46&gt;0,(1+INDEX(Escalation!$B$3:$B$18,$Y46,0))^(AN$4-SSSModel!$C$5),1)*IF($X46=0,1,OFFSET(Profiles!$K$2,$X46,MAX(Profiles!$C$2,AN$4-$Q46)))*IF($AA46=1,(1+SSSModel!#REF!),1)</f>
        <v>0</v>
      </c>
      <c r="AO46" s="72">
        <f ca="1">IF(OR(AO$4&lt;$Q46,AO$4&gt;$Q46+IF($S46="",1000,$S46)-1),0,IF(MOD(AO$4-$Q46,IF($R46="",1000,$R46))=0,$O46,0))*IF($Y46&gt;0,(1+INDEX(Escalation!$B$3:$B$18,$Y46,0))^(AO$4-SSSModel!$C$5),1)*IF($X46=0,1,OFFSET(Profiles!$K$2,$X46,MAX(Profiles!$C$2,AO$4-$Q46)))*IF($AA46=1,(1+SSSModel!#REF!),1)</f>
        <v>0</v>
      </c>
      <c r="AP46" s="72">
        <f ca="1">IF(OR(AP$4&lt;$Q46,AP$4&gt;$Q46+IF($S46="",1000,$S46)-1),0,IF(MOD(AP$4-$Q46,IF($R46="",1000,$R46))=0,$O46,0))*IF($Y46&gt;0,(1+INDEX(Escalation!$B$3:$B$18,$Y46,0))^(AP$4-SSSModel!$C$5),1)*IF($X46=0,1,OFFSET(Profiles!$K$2,$X46,MAX(Profiles!$C$2,AP$4-$Q46)))*IF($AA46=1,(1+SSSModel!#REF!),1)</f>
        <v>0</v>
      </c>
      <c r="AQ46" s="72">
        <f ca="1">IF(OR(AQ$4&lt;$Q46,AQ$4&gt;$Q46+IF($S46="",1000,$S46)-1),0,IF(MOD(AQ$4-$Q46,IF($R46="",1000,$R46))=0,$O46,0))*IF($Y46&gt;0,(1+INDEX(Escalation!$B$3:$B$18,$Y46,0))^(AQ$4-SSSModel!$C$5),1)*IF($X46=0,1,OFFSET(Profiles!$K$2,$X46,MAX(Profiles!$C$2,AQ$4-$Q46)))*IF($AA46=1,(1+SSSModel!#REF!),1)</f>
        <v>0</v>
      </c>
      <c r="AR46" s="72">
        <f ca="1">IF(OR(AR$4&lt;$Q46,AR$4&gt;$Q46+IF($S46="",1000,$S46)-1),0,IF(MOD(AR$4-$Q46,IF($R46="",1000,$R46))=0,$O46,0))*IF($Y46&gt;0,(1+INDEX(Escalation!$B$3:$B$18,$Y46,0))^(AR$4-SSSModel!$C$5),1)*IF($X46=0,1,OFFSET(Profiles!$K$2,$X46,MAX(Profiles!$C$2,AR$4-$Q46)))*IF($AA46=1,(1+SSSModel!#REF!),1)</f>
        <v>0</v>
      </c>
      <c r="AS46" s="72">
        <f ca="1">IF(OR(AS$4&lt;$Q46,AS$4&gt;$Q46+IF($S46="",1000,$S46)-1),0,IF(MOD(AS$4-$Q46,IF($R46="",1000,$R46))=0,$O46,0))*IF($Y46&gt;0,(1+INDEX(Escalation!$B$3:$B$18,$Y46,0))^(AS$4-SSSModel!$C$5),1)*IF($X46=0,1,OFFSET(Profiles!$K$2,$X46,MAX(Profiles!$C$2,AS$4-$Q46)))*IF($AA46=1,(1+SSSModel!#REF!),1)</f>
        <v>0</v>
      </c>
      <c r="AT46" s="72">
        <f ca="1">IF(OR(AT$4&lt;$Q46,AT$4&gt;$Q46+IF($S46="",1000,$S46)-1),0,IF(MOD(AT$4-$Q46,IF($R46="",1000,$R46))=0,$O46,0))*IF($Y46&gt;0,(1+INDEX(Escalation!$B$3:$B$18,$Y46,0))^(AT$4-SSSModel!$C$5),1)*IF($X46=0,1,OFFSET(Profiles!$K$2,$X46,MAX(Profiles!$C$2,AT$4-$Q46)))*IF($AA46=1,(1+SSSModel!#REF!),1)</f>
        <v>0</v>
      </c>
      <c r="AU46" s="72">
        <f ca="1">IF(OR(AU$4&lt;$Q46,AU$4&gt;$Q46+IF($S46="",1000,$S46)-1),0,IF(MOD(AU$4-$Q46,IF($R46="",1000,$R46))=0,$O46,0))*IF($Y46&gt;0,(1+INDEX(Escalation!$B$3:$B$18,$Y46,0))^(AU$4-SSSModel!$C$5),1)*IF($X46=0,1,OFFSET(Profiles!$K$2,$X46,MAX(Profiles!$C$2,AU$4-$Q46)))*IF($AA46=1,(1+SSSModel!#REF!),1)</f>
        <v>0</v>
      </c>
      <c r="AV46" s="72">
        <f ca="1">IF(OR(AV$4&lt;$Q46,AV$4&gt;$Q46+IF($S46="",1000,$S46)-1),0,IF(MOD(AV$4-$Q46,IF($R46="",1000,$R46))=0,$O46,0))*IF($Y46&gt;0,(1+INDEX(Escalation!$B$3:$B$18,$Y46,0))^(AV$4-SSSModel!$C$5),1)*IF($X46=0,1,OFFSET(Profiles!$K$2,$X46,MAX(Profiles!$C$2,AV$4-$Q46)))*IF($AA46=1,(1+SSSModel!#REF!),1)</f>
        <v>0</v>
      </c>
      <c r="AW46" s="72">
        <f ca="1">IF(OR(AW$4&lt;$Q46,AW$4&gt;$Q46+IF($S46="",1000,$S46)-1),0,IF(MOD(AW$4-$Q46,IF($R46="",1000,$R46))=0,$O46,0))*IF($Y46&gt;0,(1+INDEX(Escalation!$B$3:$B$18,$Y46,0))^(AW$4-SSSModel!$C$5),1)*IF($X46=0,1,OFFSET(Profiles!$K$2,$X46,MAX(Profiles!$C$2,AW$4-$Q46)))*IF($AA46=1,(1+SSSModel!#REF!),1)</f>
        <v>0</v>
      </c>
      <c r="AX46" s="72">
        <f ca="1">IF(OR(AX$4&lt;$Q46,AX$4&gt;$Q46+IF($S46="",1000,$S46)-1),0,IF(MOD(AX$4-$Q46,IF($R46="",1000,$R46))=0,$O46,0))*IF($Y46&gt;0,(1+INDEX(Escalation!$B$3:$B$18,$Y46,0))^(AX$4-SSSModel!$C$5),1)*IF($X46=0,1,OFFSET(Profiles!$K$2,$X46,MAX(Profiles!$C$2,AX$4-$Q46)))*IF($AA46=1,(1+SSSModel!#REF!),1)</f>
        <v>0</v>
      </c>
      <c r="AY46" s="72">
        <f ca="1">IF(OR(AY$4&lt;$Q46,AY$4&gt;$Q46+IF($S46="",1000,$S46)-1),0,IF(MOD(AY$4-$Q46,IF($R46="",1000,$R46))=0,$O46,0))*IF($Y46&gt;0,(1+INDEX(Escalation!$B$3:$B$18,$Y46,0))^(AY$4-SSSModel!$C$5),1)*IF($X46=0,1,OFFSET(Profiles!$K$2,$X46,MAX(Profiles!$C$2,AY$4-$Q46)))*IF($AA46=1,(1+SSSModel!#REF!),1)</f>
        <v>0</v>
      </c>
      <c r="AZ46" s="72">
        <f ca="1">IF(OR(AZ$4&lt;$Q46,AZ$4&gt;$Q46+IF($S46="",1000,$S46)-1),0,IF(MOD(AZ$4-$Q46,IF($R46="",1000,$R46))=0,$O46,0))*IF($Y46&gt;0,(1+INDEX(Escalation!$B$3:$B$18,$Y46,0))^(AZ$4-SSSModel!$C$5),1)*IF($X46=0,1,OFFSET(Profiles!$K$2,$X46,MAX(Profiles!$C$2,AZ$4-$Q46)))*IF($AA46=1,(1+SSSModel!#REF!),1)</f>
        <v>0</v>
      </c>
      <c r="BA46" s="72">
        <f ca="1">IF(OR(BA$4&lt;$Q46,BA$4&gt;$Q46+IF($S46="",1000,$S46)-1),0,IF(MOD(BA$4-$Q46,IF($R46="",1000,$R46))=0,$O46,0))*IF($Y46&gt;0,(1+INDEX(Escalation!$B$3:$B$18,$Y46,0))^(BA$4-SSSModel!$C$5),1)*IF($X46=0,1,OFFSET(Profiles!$K$2,$X46,MAX(Profiles!$C$2,BA$4-$Q46)))*IF($AA46=1,(1+SSSModel!#REF!),1)</f>
        <v>0</v>
      </c>
      <c r="BB46" s="72">
        <f ca="1">IF(OR(BB$4&lt;$Q46,BB$4&gt;$Q46+IF($S46="",1000,$S46)-1),0,IF(MOD(BB$4-$Q46,IF($R46="",1000,$R46))=0,$O46,0))*IF($Y46&gt;0,(1+INDEX(Escalation!$B$3:$B$18,$Y46,0))^(BB$4-SSSModel!$C$5),1)*IF($X46=0,1,OFFSET(Profiles!$K$2,$X46,MAX(Profiles!$C$2,BB$4-$Q46)))*IF($AA46=1,(1+SSSModel!#REF!),1)</f>
        <v>0</v>
      </c>
      <c r="BC46" s="72">
        <f ca="1">IF(OR(BC$4&lt;$Q46,BC$4&gt;$Q46+IF($S46="",1000,$S46)-1),0,IF(MOD(BC$4-$Q46,IF($R46="",1000,$R46))=0,$O46,0))*IF($Y46&gt;0,(1+INDEX(Escalation!$B$3:$B$18,$Y46,0))^(BC$4-SSSModel!$C$5),1)*IF($X46=0,1,OFFSET(Profiles!$K$2,$X46,MAX(Profiles!$C$2,BC$4-$Q46)))*IF($AA46=1,(1+SSSModel!#REF!),1)</f>
        <v>0</v>
      </c>
      <c r="BD46" s="72">
        <f ca="1">IF(OR(BD$4&lt;$Q46,BD$4&gt;$Q46+IF($S46="",1000,$S46)-1),0,IF(MOD(BD$4-$Q46,IF($R46="",1000,$R46))=0,$O46,0))*IF($Y46&gt;0,(1+INDEX(Escalation!$B$3:$B$18,$Y46,0))^(BD$4-SSSModel!$C$5),1)*IF($X46=0,1,OFFSET(Profiles!$K$2,$X46,MAX(Profiles!$C$2,BD$4-$Q46)))*IF($AA46=1,(1+SSSModel!#REF!),1)</f>
        <v>0</v>
      </c>
      <c r="BE46" s="72">
        <f ca="1">IF(OR(BE$4&lt;$Q46,BE$4&gt;$Q46+IF($S46="",1000,$S46)-1),0,IF(MOD(BE$4-$Q46,IF($R46="",1000,$R46))=0,$O46,0))*IF($Y46&gt;0,(1+INDEX(Escalation!$B$3:$B$18,$Y46,0))^(BE$4-SSSModel!$C$5),1)*IF($X46=0,1,OFFSET(Profiles!$K$2,$X46,MAX(Profiles!$C$2,BE$4-$Q46)))*IF($AA46=1,(1+SSSModel!#REF!),1)</f>
        <v>0</v>
      </c>
      <c r="BF46" s="72">
        <f ca="1">IF(OR(BF$4&lt;$Q46,BF$4&gt;$Q46+IF($S46="",1000,$S46)-1),0,IF(MOD(BF$4-$Q46,IF($R46="",1000,$R46))=0,$O46,0))*IF($Y46&gt;0,(1+INDEX(Escalation!$B$3:$B$18,$Y46,0))^(BF$4-SSSModel!$C$5),1)*IF($X46=0,1,OFFSET(Profiles!$K$2,$X46,MAX(Profiles!$C$2,BF$4-$Q46)))*IF($AA46=1,(1+SSSModel!#REF!),1)</f>
        <v>0</v>
      </c>
      <c r="BG46" s="72">
        <f ca="1">IF(OR(BG$4&lt;$Q46,BG$4&gt;$Q46+IF($S46="",1000,$S46)-1),0,IF(MOD(BG$4-$Q46,IF($R46="",1000,$R46))=0,$O46,0))*IF($Y46&gt;0,(1+INDEX(Escalation!$B$3:$B$18,$Y46,0))^(BG$4-SSSModel!$C$5),1)*IF($X46=0,1,OFFSET(Profiles!$K$2,$X46,MAX(Profiles!$C$2,BG$4-$Q46)))*IF($AA46=1,(1+SSSModel!#REF!),1)</f>
        <v>0</v>
      </c>
      <c r="BH46" s="72">
        <f ca="1">IF(OR(BH$4&lt;$Q46,BH$4&gt;$Q46+IF($S46="",1000,$S46)-1),0,IF(MOD(BH$4-$Q46,IF($R46="",1000,$R46))=0,$O46,0))*IF($Y46&gt;0,(1+INDEX(Escalation!$B$3:$B$18,$Y46,0))^(BH$4-SSSModel!$C$5),1)*IF($X46=0,1,OFFSET(Profiles!$K$2,$X46,MAX(Profiles!$C$2,BH$4-$Q46)))*IF($AA46=1,(1+SSSModel!#REF!),1)</f>
        <v>0</v>
      </c>
      <c r="BI46" s="72">
        <f ca="1">IF(OR(BI$4&lt;$Q46,BI$4&gt;$Q46+IF($S46="",1000,$S46)-1),0,IF(MOD(BI$4-$Q46,IF($R46="",1000,$R46))=0,$O46,0))*IF($Y46&gt;0,(1+INDEX(Escalation!$B$3:$B$18,$Y46,0))^(BI$4-SSSModel!$C$5),1)*IF($X46=0,1,OFFSET(Profiles!$K$2,$X46,MAX(Profiles!$C$2,BI$4-$Q46)))*IF($AA46=1,(1+SSSModel!#REF!),1)</f>
        <v>0</v>
      </c>
      <c r="BJ46" s="72">
        <f ca="1">IF(OR(BJ$4&lt;$Q46,BJ$4&gt;$Q46+IF($S46="",1000,$S46)-1),0,IF(MOD(BJ$4-$Q46,IF($R46="",1000,$R46))=0,$O46,0))*IF($Y46&gt;0,(1+INDEX(Escalation!$B$3:$B$18,$Y46,0))^(BJ$4-SSSModel!$C$5),1)*IF($X46=0,1,OFFSET(Profiles!$K$2,$X46,MAX(Profiles!$C$2,BJ$4-$Q46)))*IF($AA46=1,(1+SSSModel!#REF!),1)</f>
        <v>0</v>
      </c>
      <c r="BK46" s="72">
        <f ca="1">IF(OR(BK$4&lt;$Q46,BK$4&gt;$Q46+IF($S46="",1000,$S46)-1),0,IF(MOD(BK$4-$Q46,IF($R46="",1000,$R46))=0,$O46,0))*IF($Y46&gt;0,(1+INDEX(Escalation!$B$3:$B$18,$Y46,0))^(BK$4-SSSModel!$C$5),1)*IF($X46=0,1,OFFSET(Profiles!$K$2,$X46,MAX(Profiles!$C$2,BK$4-$Q46)))*IF($AA46=1,(1+SSSModel!#REF!),1)</f>
        <v>0</v>
      </c>
      <c r="BL46" s="72">
        <f ca="1">IF(OR(BL$4&lt;$Q46,BL$4&gt;$Q46+IF($S46="",1000,$S46)-1),0,IF(MOD(BL$4-$Q46,IF($R46="",1000,$R46))=0,$O46,0))*IF($Y46&gt;0,(1+INDEX(Escalation!$B$3:$B$18,$Y46,0))^(BL$4-SSSModel!$C$5),1)*IF($X46=0,1,OFFSET(Profiles!$K$2,$X46,MAX(Profiles!$C$2,BL$4-$Q46)))*IF($AA46=1,(1+SSSModel!#REF!),1)</f>
        <v>0</v>
      </c>
      <c r="BM46" s="72">
        <f ca="1">IF(OR(BM$4&lt;$Q46,BM$4&gt;$Q46+IF($S46="",1000,$S46)-1),0,IF(MOD(BM$4-$Q46,IF($R46="",1000,$R46))=0,$O46,0))*IF($Y46&gt;0,(1+INDEX(Escalation!$B$3:$B$18,$Y46,0))^(BM$4-SSSModel!$C$5),1)*IF($X46=0,1,OFFSET(Profiles!$K$2,$X46,MAX(Profiles!$C$2,BM$4-$Q46)))*IF($AA46=1,(1+SSSModel!#REF!),1)</f>
        <v>0</v>
      </c>
      <c r="BN46" s="72">
        <f ca="1">IF(OR(BN$4&lt;$Q46,BN$4&gt;$Q46+IF($S46="",1000,$S46)-1),0,IF(MOD(BN$4-$Q46,IF($R46="",1000,$R46))=0,$O46,0))*IF($Y46&gt;0,(1+INDEX(Escalation!$B$3:$B$18,$Y46,0))^(BN$4-SSSModel!$C$5),1)*IF($X46=0,1,OFFSET(Profiles!$K$2,$X46,MAX(Profiles!$C$2,BN$4-$Q46)))*IF($AA46=1,(1+SSSModel!#REF!),1)</f>
        <v>0</v>
      </c>
      <c r="BO46" s="72">
        <f ca="1">IF(OR(BO$4&lt;$Q46,BO$4&gt;$Q46+IF($S46="",1000,$S46)-1),0,IF(MOD(BO$4-$Q46,IF($R46="",1000,$R46))=0,$O46,0))*IF($Y46&gt;0,(1+INDEX(Escalation!$B$3:$B$18,$Y46,0))^(BO$4-SSSModel!$C$5),1)*IF($X46=0,1,OFFSET(Profiles!$K$2,$X46,MAX(Profiles!$C$2,BO$4-$Q46)))*IF($AA46=1,(1+SSSModel!#REF!),1)</f>
        <v>0</v>
      </c>
      <c r="BP46" s="72">
        <f ca="1">IF(OR(BP$4&lt;$Q46,BP$4&gt;$Q46+IF($S46="",1000,$S46)-1),0,IF(MOD(BP$4-$Q46,IF($R46="",1000,$R46))=0,$O46,0))*IF($Y46&gt;0,(1+INDEX(Escalation!$B$3:$B$18,$Y46,0))^(BP$4-SSSModel!$C$5),1)*IF($X46=0,1,OFFSET(Profiles!$K$2,$X46,MAX(Profiles!$C$2,BP$4-$Q46)))*IF($AA46=1,(1+SSSModel!#REF!),1)</f>
        <v>0</v>
      </c>
      <c r="BQ46" s="72">
        <f ca="1">IF(OR(BQ$4&lt;$Q46,BQ$4&gt;$Q46+IF($S46="",1000,$S46)-1),0,IF(MOD(BQ$4-$Q46,IF($R46="",1000,$R46))=0,$O46,0))*IF($Y46&gt;0,(1+INDEX(Escalation!$B$3:$B$18,$Y46,0))^(BQ$4-SSSModel!$C$5),1)*IF($X46=0,1,OFFSET(Profiles!$K$2,$X46,MAX(Profiles!$C$2,BQ$4-$Q46)))*IF($AA46=1,(1+SSSModel!#REF!),1)</f>
        <v>0</v>
      </c>
      <c r="BR46" s="72">
        <f ca="1">IF(OR(BR$4&lt;$Q46,BR$4&gt;$Q46+IF($S46="",1000,$S46)-1),0,IF(MOD(BR$4-$Q46,IF($R46="",1000,$R46))=0,$O46,0))*IF($Y46&gt;0,(1+INDEX(Escalation!$B$3:$B$18,$Y46,0))^(BR$4-SSSModel!$C$5),1)*IF($X46=0,1,OFFSET(Profiles!$K$2,$X46,MAX(Profiles!$C$2,BR$4-$Q46)))*IF($AA46=1,(1+SSSModel!#REF!),1)</f>
        <v>0</v>
      </c>
      <c r="BS46" s="72">
        <f ca="1">IF(OR(BS$4&lt;$Q46,BS$4&gt;$Q46+IF($S46="",1000,$S46)-1),0,IF(MOD(BS$4-$Q46,IF($R46="",1000,$R46))=0,$O46,0))*IF($Y46&gt;0,(1+INDEX(Escalation!$B$3:$B$18,$Y46,0))^(BS$4-SSSModel!$C$5),1)*IF($X46=0,1,OFFSET(Profiles!$K$2,$X46,MAX(Profiles!$C$2,BS$4-$Q46)))*IF($AA46=1,(1+SSSModel!#REF!),1)</f>
        <v>0</v>
      </c>
      <c r="BT46" s="72">
        <f ca="1">IF(OR(BT$4&lt;$Q46,BT$4&gt;$Q46+IF($S46="",1000,$S46)-1),0,IF(MOD(BT$4-$Q46,IF($R46="",1000,$R46))=0,$O46,0))*IF($Y46&gt;0,(1+INDEX(Escalation!$B$3:$B$18,$Y46,0))^(BT$4-SSSModel!$C$5),1)*IF($X46=0,1,OFFSET(Profiles!$K$2,$X46,MAX(Profiles!$C$2,BT$4-$Q46)))*IF($AA46=1,(1+SSSModel!#REF!),1)</f>
        <v>0</v>
      </c>
      <c r="BU46" s="72">
        <f ca="1">IF(OR(BU$4&lt;$Q46,BU$4&gt;$Q46+IF($S46="",1000,$S46)-1),0,IF(MOD(BU$4-$Q46,IF($R46="",1000,$R46))=0,$O46,0))*IF($Y46&gt;0,(1+INDEX(Escalation!$B$3:$B$18,$Y46,0))^(BU$4-SSSModel!$C$5),1)*IF($X46=0,1,OFFSET(Profiles!$K$2,$X46,MAX(Profiles!$C$2,BU$4-$Q46)))*IF($AA46=1,(1+SSSModel!#REF!),1)</f>
        <v>0</v>
      </c>
      <c r="BV46" s="72">
        <f ca="1">IF(OR(BV$4&lt;$Q46,BV$4&gt;$Q46+IF($S46="",1000,$S46)-1),0,IF(MOD(BV$4-$Q46,IF($R46="",1000,$R46))=0,$O46,0))*IF($Y46&gt;0,(1+INDEX(Escalation!$B$3:$B$18,$Y46,0))^(BV$4-SSSModel!$C$5),1)*IF($X46=0,1,OFFSET(Profiles!$K$2,$X46,MAX(Profiles!$C$2,BV$4-$Q46)))*IF($AA46=1,(1+SSSModel!#REF!),1)</f>
        <v>0</v>
      </c>
      <c r="BW46" s="72">
        <f ca="1">IF(OR(BW$4&lt;$Q46,BW$4&gt;$Q46+IF($S46="",1000,$S46)-1),0,IF(MOD(BW$4-$Q46,IF($R46="",1000,$R46))=0,$O46,0))*IF($Y46&gt;0,(1+INDEX(Escalation!$B$3:$B$18,$Y46,0))^(BW$4-SSSModel!$C$5),1)*IF($X46=0,1,OFFSET(Profiles!$K$2,$X46,MAX(Profiles!$C$2,BW$4-$Q46)))*IF($AA46=1,(1+SSSModel!#REF!),1)</f>
        <v>0</v>
      </c>
      <c r="BX46" s="72">
        <f ca="1">IF(OR(BX$4&lt;$Q46,BX$4&gt;$Q46+IF($S46="",1000,$S46)-1),0,IF(MOD(BX$4-$Q46,IF($R46="",1000,$R46))=0,$O46,0))*IF($Y46&gt;0,(1+INDEX(Escalation!$B$3:$B$18,$Y46,0))^(BX$4-SSSModel!$C$5),1)*IF($X46=0,1,OFFSET(Profiles!$K$2,$X46,MAX(Profiles!$C$2,BX$4-$Q46)))*IF($AA46=1,(1+SSSModel!#REF!),1)</f>
        <v>0</v>
      </c>
      <c r="BY46" s="72">
        <f ca="1">IF(OR(BY$4&lt;$Q46,BY$4&gt;$Q46+IF($S46="",1000,$S46)-1),0,IF(MOD(BY$4-$Q46,IF($R46="",1000,$R46))=0,$O46,0))*IF($Y46&gt;0,(1+INDEX(Escalation!$B$3:$B$18,$Y46,0))^(BY$4-SSSModel!$C$5),1)*IF($X46=0,1,OFFSET(Profiles!$K$2,$X46,MAX(Profiles!$C$2,BY$4-$Q46)))*IF($AA46=1,(1+SSSModel!#REF!),1)</f>
        <v>0</v>
      </c>
      <c r="BZ46" s="72">
        <f ca="1">IF(OR(BZ$4&lt;$Q46,BZ$4&gt;$Q46+IF($S46="",1000,$S46)-1),0,IF(MOD(BZ$4-$Q46,IF($R46="",1000,$R46))=0,$O46,0))*IF($Y46&gt;0,(1+INDEX(Escalation!$B$3:$B$18,$Y46,0))^(BZ$4-SSSModel!$C$5),1)*IF($X46=0,1,OFFSET(Profiles!$K$2,$X46,MAX(Profiles!$C$2,BZ$4-$Q46)))*IF($AA46=1,(1+SSSModel!#REF!),1)</f>
        <v>0</v>
      </c>
      <c r="CA46" s="134">
        <f ca="1">IF(OR($Z46=0,SSSModel!$C$4="CF"),AC46,
IF(LEFT($V46,3)="ON_",
     IF(SSSModel!$C$4="RR",SUMPRODUCT(OFFSET($AC46,0,0,1,$CB$2),OFFSET(Profiles!$K$28,($Z46-1)*(Profiles!$I$26+1)+CA$4-SSSModel!$C$3+1,0,1,$CB$2)),
     IF(SSSModel!$C$4="ECC",$EA46*$EB46*SUMPRODUCT(OFFSET($AC46,0,MAX(0,CA$4-$DZ46-$CA$4+1),1,MIN($DZ46,CA$4-$CA$4+1)),OFFSET(Escalation!$K$24,($Y46-1)*(Escalation!$I$22+1)+CA$4-SSSModel!$C$3+1,MAX(0,CA$4-$DZ46-$CA$4+1),1,MIN($DZ46,CA$4-$CA$4+1))),
     IF(SSSModel!$C$4="PV",AC46*$EA46*(1+SSSModel!$C$2),
     IF(SSSModel!$C$4="FCR",$EC46*SUM(OFFSET($AC46,0,MAX(CA$4-$AC$4-$DZ46+1,0),1,MIN($DZ46,CA$4-$AC$4+1))),0)))),
SUM($AC46:$BZ46)*
     IF(SSSModel!$C$4="RR",OFFSET(Profiles!$K$2,$Z46,MAX(Profiles!$C$2,AC$4-$W46)),
     IF(SSSModel!$C$4="ECC",$EA46*$EB46*IF(MAX(Escalation!$C$2,AC$4-$W46)&gt;$DZ46-1,0,OFFSET(Escalation!$K$2,$Y46,MAX(Escalation!$C$2,AC$4-$W46))),
     IF(SSSModel!$C$4="PV",IF(CA$4=$W46,$EA46*(1+SSSModel!$C$2),0),
     IF(SSSModel!$C$4="FCR",IF(AND(CA$4&gt;=$W46,OFFSET(Profiles!$K$2,$Z46,MAX(Profiles!$C$2,AC$4-$W46))&gt;0),$EC46,0),0))))))</f>
        <v>0</v>
      </c>
      <c r="CB46" s="135">
        <f ca="1">IF(OR($Z46=0,SSSModel!$C$4="CF"),AD46,
IF(LEFT($V46,3)="ON_",
     IF(SSSModel!$C$4="RR",SUMPRODUCT(OFFSET($AC46,0,0,1,$CB$2),OFFSET(Profiles!$K$28,($Z46-1)*(Profiles!$I$26+1)+CB$4-SSSModel!$C$3+1,0,1,$CB$2)),
     IF(SSSModel!$C$4="ECC",$EA46*$EB46*SUMPRODUCT(OFFSET($AC46,0,MAX(0,CB$4-$DZ46-$CA$4+1),1,MIN($DZ46,CB$4-$CA$4+1)),OFFSET(Escalation!$K$24,($Y46-1)*(Escalation!$I$22+1)+CB$4-SSSModel!$C$3+1,MAX(0,CB$4-$DZ46-$CA$4+1),1,MIN($DZ46,CB$4-$CA$4+1))),
     IF(SSSModel!$C$4="PV",AD46*$EA46*(1+SSSModel!$C$2),
     IF(SSSModel!$C$4="FCR",$EC46*SUM(OFFSET($AC46,0,MAX(CB$4-$AC$4-$DZ46+1,0),1,MIN($DZ46,CB$4-$AC$4+1))),0)))),
SUM($AC46:$BZ46)*
     IF(SSSModel!$C$4="RR",OFFSET(Profiles!$K$2,$Z46,MAX(Profiles!$C$2,AD$4-$W46)),
     IF(SSSModel!$C$4="ECC",$EA46*$EB46*IF(MAX(Escalation!$C$2,AD$4-$W46)&gt;$DZ46-1,0,OFFSET(Escalation!$K$2,$Y46,MAX(Escalation!$C$2,AD$4-$W46))),
     IF(SSSModel!$C$4="PV",IF(CB$4=$W46,$EA46*(1+SSSModel!$C$2),0),
     IF(SSSModel!$C$4="FCR",IF(AND(CB$4&gt;=$W46,OFFSET(Profiles!$K$2,$Z46,MAX(Profiles!$C$2,AD$4-$W46))&gt;0),$EC46,0),0))))))</f>
        <v>0</v>
      </c>
      <c r="CC46" s="135">
        <f ca="1">IF(OR($Z46=0,SSSModel!$C$4="CF"),AE46,
IF(LEFT($V46,3)="ON_",
     IF(SSSModel!$C$4="RR",SUMPRODUCT(OFFSET($AC46,0,0,1,$CB$2),OFFSET(Profiles!$K$28,($Z46-1)*(Profiles!$I$26+1)+CC$4-SSSModel!$C$3+1,0,1,$CB$2)),
     IF(SSSModel!$C$4="ECC",$EA46*$EB46*SUMPRODUCT(OFFSET($AC46,0,MAX(0,CC$4-$DZ46-$CA$4+1),1,MIN($DZ46,CC$4-$CA$4+1)),OFFSET(Escalation!$K$24,($Y46-1)*(Escalation!$I$22+1)+CC$4-SSSModel!$C$3+1,MAX(0,CC$4-$DZ46-$CA$4+1),1,MIN($DZ46,CC$4-$CA$4+1))),
     IF(SSSModel!$C$4="PV",AE46*$EA46*(1+SSSModel!$C$2),
     IF(SSSModel!$C$4="FCR",$EC46*SUM(OFFSET($AC46,0,MAX(CC$4-$AC$4-$DZ46+1,0),1,MIN($DZ46,CC$4-$AC$4+1))),0)))),
SUM($AC46:$BZ46)*
     IF(SSSModel!$C$4="RR",OFFSET(Profiles!$K$2,$Z46,MAX(Profiles!$C$2,AE$4-$W46)),
     IF(SSSModel!$C$4="ECC",$EA46*$EB46*IF(MAX(Escalation!$C$2,AE$4-$W46)&gt;$DZ46-1,0,OFFSET(Escalation!$K$2,$Y46,MAX(Escalation!$C$2,AE$4-$W46))),
     IF(SSSModel!$C$4="PV",IF(CC$4=$W46,$EA46*(1+SSSModel!$C$2),0),
     IF(SSSModel!$C$4="FCR",IF(AND(CC$4&gt;=$W46,OFFSET(Profiles!$K$2,$Z46,MAX(Profiles!$C$2,AE$4-$W46))&gt;0),$EC46,0),0))))))</f>
        <v>0</v>
      </c>
      <c r="CD46" s="135">
        <f ca="1">IF(OR($Z46=0,SSSModel!$C$4="CF"),AF46,
IF(LEFT($V46,3)="ON_",
     IF(SSSModel!$C$4="RR",SUMPRODUCT(OFFSET($AC46,0,0,1,$CB$2),OFFSET(Profiles!$K$28,($Z46-1)*(Profiles!$I$26+1)+CD$4-SSSModel!$C$3+1,0,1,$CB$2)),
     IF(SSSModel!$C$4="ECC",$EA46*$EB46*SUMPRODUCT(OFFSET($AC46,0,MAX(0,CD$4-$DZ46-$CA$4+1),1,MIN($DZ46,CD$4-$CA$4+1)),OFFSET(Escalation!$K$24,($Y46-1)*(Escalation!$I$22+1)+CD$4-SSSModel!$C$3+1,MAX(0,CD$4-$DZ46-$CA$4+1),1,MIN($DZ46,CD$4-$CA$4+1))),
     IF(SSSModel!$C$4="PV",AF46*$EA46*(1+SSSModel!$C$2),
     IF(SSSModel!$C$4="FCR",$EC46*SUM(OFFSET($AC46,0,MAX(CD$4-$AC$4-$DZ46+1,0),1,MIN($DZ46,CD$4-$AC$4+1))),0)))),
SUM($AC46:$BZ46)*
     IF(SSSModel!$C$4="RR",OFFSET(Profiles!$K$2,$Z46,MAX(Profiles!$C$2,AF$4-$W46)),
     IF(SSSModel!$C$4="ECC",$EA46*$EB46*IF(MAX(Escalation!$C$2,AF$4-$W46)&gt;$DZ46-1,0,OFFSET(Escalation!$K$2,$Y46,MAX(Escalation!$C$2,AF$4-$W46))),
     IF(SSSModel!$C$4="PV",IF(CD$4=$W46,$EA46*(1+SSSModel!$C$2),0),
     IF(SSSModel!$C$4="FCR",IF(AND(CD$4&gt;=$W46,OFFSET(Profiles!$K$2,$Z46,MAX(Profiles!$C$2,AF$4-$W46))&gt;0),$EC46,0),0))))))</f>
        <v>0</v>
      </c>
      <c r="CE46" s="135">
        <f ca="1">IF(OR($Z46=0,SSSModel!$C$4="CF"),AG46,
IF(LEFT($V46,3)="ON_",
     IF(SSSModel!$C$4="RR",SUMPRODUCT(OFFSET($AC46,0,0,1,$CB$2),OFFSET(Profiles!$K$28,($Z46-1)*(Profiles!$I$26+1)+CE$4-SSSModel!$C$3+1,0,1,$CB$2)),
     IF(SSSModel!$C$4="ECC",$EA46*$EB46*SUMPRODUCT(OFFSET($AC46,0,MAX(0,CE$4-$DZ46-$CA$4+1),1,MIN($DZ46,CE$4-$CA$4+1)),OFFSET(Escalation!$K$24,($Y46-1)*(Escalation!$I$22+1)+CE$4-SSSModel!$C$3+1,MAX(0,CE$4-$DZ46-$CA$4+1),1,MIN($DZ46,CE$4-$CA$4+1))),
     IF(SSSModel!$C$4="PV",AG46*$EA46*(1+SSSModel!$C$2),
     IF(SSSModel!$C$4="FCR",$EC46*SUM(OFFSET($AC46,0,MAX(CE$4-$AC$4-$DZ46+1,0),1,MIN($DZ46,CE$4-$AC$4+1))),0)))),
SUM($AC46:$BZ46)*
     IF(SSSModel!$C$4="RR",OFFSET(Profiles!$K$2,$Z46,MAX(Profiles!$C$2,AG$4-$W46)),
     IF(SSSModel!$C$4="ECC",$EA46*$EB46*IF(MAX(Escalation!$C$2,AG$4-$W46)&gt;$DZ46-1,0,OFFSET(Escalation!$K$2,$Y46,MAX(Escalation!$C$2,AG$4-$W46))),
     IF(SSSModel!$C$4="PV",IF(CE$4=$W46,$EA46*(1+SSSModel!$C$2),0),
     IF(SSSModel!$C$4="FCR",IF(AND(CE$4&gt;=$W46,OFFSET(Profiles!$K$2,$Z46,MAX(Profiles!$C$2,AG$4-$W46))&gt;0),$EC46,0),0))))))</f>
        <v>0</v>
      </c>
      <c r="CF46" s="135">
        <f ca="1">IF(OR($Z46=0,SSSModel!$C$4="CF"),AH46,
IF(LEFT($V46,3)="ON_",
     IF(SSSModel!$C$4="RR",SUMPRODUCT(OFFSET($AC46,0,0,1,$CB$2),OFFSET(Profiles!$K$28,($Z46-1)*(Profiles!$I$26+1)+CF$4-SSSModel!$C$3+1,0,1,$CB$2)),
     IF(SSSModel!$C$4="ECC",$EA46*$EB46*SUMPRODUCT(OFFSET($AC46,0,MAX(0,CF$4-$DZ46-$CA$4+1),1,MIN($DZ46,CF$4-$CA$4+1)),OFFSET(Escalation!$K$24,($Y46-1)*(Escalation!$I$22+1)+CF$4-SSSModel!$C$3+1,MAX(0,CF$4-$DZ46-$CA$4+1),1,MIN($DZ46,CF$4-$CA$4+1))),
     IF(SSSModel!$C$4="PV",AH46*$EA46*(1+SSSModel!$C$2),
     IF(SSSModel!$C$4="FCR",$EC46*SUM(OFFSET($AC46,0,MAX(CF$4-$AC$4-$DZ46+1,0),1,MIN($DZ46,CF$4-$AC$4+1))),0)))),
SUM($AC46:$BZ46)*
     IF(SSSModel!$C$4="RR",OFFSET(Profiles!$K$2,$Z46,MAX(Profiles!$C$2,AH$4-$W46)),
     IF(SSSModel!$C$4="ECC",$EA46*$EB46*IF(MAX(Escalation!$C$2,AH$4-$W46)&gt;$DZ46-1,0,OFFSET(Escalation!$K$2,$Y46,MAX(Escalation!$C$2,AH$4-$W46))),
     IF(SSSModel!$C$4="PV",IF(CF$4=$W46,$EA46*(1+SSSModel!$C$2),0),
     IF(SSSModel!$C$4="FCR",IF(AND(CF$4&gt;=$W46,OFFSET(Profiles!$K$2,$Z46,MAX(Profiles!$C$2,AH$4-$W46))&gt;0),$EC46,0),0))))))</f>
        <v>0</v>
      </c>
      <c r="CG46" s="135">
        <f ca="1">IF(OR($Z46=0,SSSModel!$C$4="CF"),AI46,
IF(LEFT($V46,3)="ON_",
     IF(SSSModel!$C$4="RR",SUMPRODUCT(OFFSET($AC46,0,0,1,$CB$2),OFFSET(Profiles!$K$28,($Z46-1)*(Profiles!$I$26+1)+CG$4-SSSModel!$C$3+1,0,1,$CB$2)),
     IF(SSSModel!$C$4="ECC",$EA46*$EB46*SUMPRODUCT(OFFSET($AC46,0,MAX(0,CG$4-$DZ46-$CA$4+1),1,MIN($DZ46,CG$4-$CA$4+1)),OFFSET(Escalation!$K$24,($Y46-1)*(Escalation!$I$22+1)+CG$4-SSSModel!$C$3+1,MAX(0,CG$4-$DZ46-$CA$4+1),1,MIN($DZ46,CG$4-$CA$4+1))),
     IF(SSSModel!$C$4="PV",AI46*$EA46*(1+SSSModel!$C$2),
     IF(SSSModel!$C$4="FCR",$EC46*SUM(OFFSET($AC46,0,MAX(CG$4-$AC$4-$DZ46+1,0),1,MIN($DZ46,CG$4-$AC$4+1))),0)))),
SUM($AC46:$BZ46)*
     IF(SSSModel!$C$4="RR",OFFSET(Profiles!$K$2,$Z46,MAX(Profiles!$C$2,AI$4-$W46)),
     IF(SSSModel!$C$4="ECC",$EA46*$EB46*IF(MAX(Escalation!$C$2,AI$4-$W46)&gt;$DZ46-1,0,OFFSET(Escalation!$K$2,$Y46,MAX(Escalation!$C$2,AI$4-$W46))),
     IF(SSSModel!$C$4="PV",IF(CG$4=$W46,$EA46*(1+SSSModel!$C$2),0),
     IF(SSSModel!$C$4="FCR",IF(AND(CG$4&gt;=$W46,OFFSET(Profiles!$K$2,$Z46,MAX(Profiles!$C$2,AI$4-$W46))&gt;0),$EC46,0),0))))))</f>
        <v>0</v>
      </c>
      <c r="CH46" s="135">
        <f ca="1">IF(OR($Z46=0,SSSModel!$C$4="CF"),AJ46,
IF(LEFT($V46,3)="ON_",
     IF(SSSModel!$C$4="RR",SUMPRODUCT(OFFSET($AC46,0,0,1,$CB$2),OFFSET(Profiles!$K$28,($Z46-1)*(Profiles!$I$26+1)+CH$4-SSSModel!$C$3+1,0,1,$CB$2)),
     IF(SSSModel!$C$4="ECC",$EA46*$EB46*SUMPRODUCT(OFFSET($AC46,0,MAX(0,CH$4-$DZ46-$CA$4+1),1,MIN($DZ46,CH$4-$CA$4+1)),OFFSET(Escalation!$K$24,($Y46-1)*(Escalation!$I$22+1)+CH$4-SSSModel!$C$3+1,MAX(0,CH$4-$DZ46-$CA$4+1),1,MIN($DZ46,CH$4-$CA$4+1))),
     IF(SSSModel!$C$4="PV",AJ46*$EA46*(1+SSSModel!$C$2),
     IF(SSSModel!$C$4="FCR",$EC46*SUM(OFFSET($AC46,0,MAX(CH$4-$AC$4-$DZ46+1,0),1,MIN($DZ46,CH$4-$AC$4+1))),0)))),
SUM($AC46:$BZ46)*
     IF(SSSModel!$C$4="RR",OFFSET(Profiles!$K$2,$Z46,MAX(Profiles!$C$2,AJ$4-$W46)),
     IF(SSSModel!$C$4="ECC",$EA46*$EB46*IF(MAX(Escalation!$C$2,AJ$4-$W46)&gt;$DZ46-1,0,OFFSET(Escalation!$K$2,$Y46,MAX(Escalation!$C$2,AJ$4-$W46))),
     IF(SSSModel!$C$4="PV",IF(CH$4=$W46,$EA46*(1+SSSModel!$C$2),0),
     IF(SSSModel!$C$4="FCR",IF(AND(CH$4&gt;=$W46,OFFSET(Profiles!$K$2,$Z46,MAX(Profiles!$C$2,AJ$4-$W46))&gt;0),$EC46,0),0))))))</f>
        <v>0</v>
      </c>
      <c r="CI46" s="135">
        <f ca="1">IF(OR($Z46=0,SSSModel!$C$4="CF"),AK46,
IF(LEFT($V46,3)="ON_",
     IF(SSSModel!$C$4="RR",SUMPRODUCT(OFFSET($AC46,0,0,1,$CB$2),OFFSET(Profiles!$K$28,($Z46-1)*(Profiles!$I$26+1)+CI$4-SSSModel!$C$3+1,0,1,$CB$2)),
     IF(SSSModel!$C$4="ECC",$EA46*$EB46*SUMPRODUCT(OFFSET($AC46,0,MAX(0,CI$4-$DZ46-$CA$4+1),1,MIN($DZ46,CI$4-$CA$4+1)),OFFSET(Escalation!$K$24,($Y46-1)*(Escalation!$I$22+1)+CI$4-SSSModel!$C$3+1,MAX(0,CI$4-$DZ46-$CA$4+1),1,MIN($DZ46,CI$4-$CA$4+1))),
     IF(SSSModel!$C$4="PV",AK46*$EA46*(1+SSSModel!$C$2),
     IF(SSSModel!$C$4="FCR",$EC46*SUM(OFFSET($AC46,0,MAX(CI$4-$AC$4-$DZ46+1,0),1,MIN($DZ46,CI$4-$AC$4+1))),0)))),
SUM($AC46:$BZ46)*
     IF(SSSModel!$C$4="RR",OFFSET(Profiles!$K$2,$Z46,MAX(Profiles!$C$2,AK$4-$W46)),
     IF(SSSModel!$C$4="ECC",$EA46*$EB46*IF(MAX(Escalation!$C$2,AK$4-$W46)&gt;$DZ46-1,0,OFFSET(Escalation!$K$2,$Y46,MAX(Escalation!$C$2,AK$4-$W46))),
     IF(SSSModel!$C$4="PV",IF(CI$4=$W46,$EA46*(1+SSSModel!$C$2),0),
     IF(SSSModel!$C$4="FCR",IF(AND(CI$4&gt;=$W46,OFFSET(Profiles!$K$2,$Z46,MAX(Profiles!$C$2,AK$4-$W46))&gt;0),$EC46,0),0))))))</f>
        <v>0</v>
      </c>
      <c r="CJ46" s="135">
        <f ca="1">IF(OR($Z46=0,SSSModel!$C$4="CF"),AL46,
IF(LEFT($V46,3)="ON_",
     IF(SSSModel!$C$4="RR",SUMPRODUCT(OFFSET($AC46,0,0,1,$CB$2),OFFSET(Profiles!$K$28,($Z46-1)*(Profiles!$I$26+1)+CJ$4-SSSModel!$C$3+1,0,1,$CB$2)),
     IF(SSSModel!$C$4="ECC",$EA46*$EB46*SUMPRODUCT(OFFSET($AC46,0,MAX(0,CJ$4-$DZ46-$CA$4+1),1,MIN($DZ46,CJ$4-$CA$4+1)),OFFSET(Escalation!$K$24,($Y46-1)*(Escalation!$I$22+1)+CJ$4-SSSModel!$C$3+1,MAX(0,CJ$4-$DZ46-$CA$4+1),1,MIN($DZ46,CJ$4-$CA$4+1))),
     IF(SSSModel!$C$4="PV",AL46*$EA46*(1+SSSModel!$C$2),
     IF(SSSModel!$C$4="FCR",$EC46*SUM(OFFSET($AC46,0,MAX(CJ$4-$AC$4-$DZ46+1,0),1,MIN($DZ46,CJ$4-$AC$4+1))),0)))),
SUM($AC46:$BZ46)*
     IF(SSSModel!$C$4="RR",OFFSET(Profiles!$K$2,$Z46,MAX(Profiles!$C$2,AL$4-$W46)),
     IF(SSSModel!$C$4="ECC",$EA46*$EB46*IF(MAX(Escalation!$C$2,AL$4-$W46)&gt;$DZ46-1,0,OFFSET(Escalation!$K$2,$Y46,MAX(Escalation!$C$2,AL$4-$W46))),
     IF(SSSModel!$C$4="PV",IF(CJ$4=$W46,$EA46*(1+SSSModel!$C$2),0),
     IF(SSSModel!$C$4="FCR",IF(AND(CJ$4&gt;=$W46,OFFSET(Profiles!$K$2,$Z46,MAX(Profiles!$C$2,AL$4-$W46))&gt;0),$EC46,0),0))))))</f>
        <v>0</v>
      </c>
      <c r="CK46" s="135">
        <f ca="1">IF(OR($Z46=0,SSSModel!$C$4="CF"),AM46,
IF(LEFT($V46,3)="ON_",
     IF(SSSModel!$C$4="RR",SUMPRODUCT(OFFSET($AC46,0,0,1,$CB$2),OFFSET(Profiles!$K$28,($Z46-1)*(Profiles!$I$26+1)+CK$4-SSSModel!$C$3+1,0,1,$CB$2)),
     IF(SSSModel!$C$4="ECC",$EA46*$EB46*SUMPRODUCT(OFFSET($AC46,0,MAX(0,CK$4-$DZ46-$CA$4+1),1,MIN($DZ46,CK$4-$CA$4+1)),OFFSET(Escalation!$K$24,($Y46-1)*(Escalation!$I$22+1)+CK$4-SSSModel!$C$3+1,MAX(0,CK$4-$DZ46-$CA$4+1),1,MIN($DZ46,CK$4-$CA$4+1))),
     IF(SSSModel!$C$4="PV",AM46*$EA46*(1+SSSModel!$C$2),
     IF(SSSModel!$C$4="FCR",$EC46*SUM(OFFSET($AC46,0,MAX(CK$4-$AC$4-$DZ46+1,0),1,MIN($DZ46,CK$4-$AC$4+1))),0)))),
SUM($AC46:$BZ46)*
     IF(SSSModel!$C$4="RR",OFFSET(Profiles!$K$2,$Z46,MAX(Profiles!$C$2,AM$4-$W46)),
     IF(SSSModel!$C$4="ECC",$EA46*$EB46*IF(MAX(Escalation!$C$2,AM$4-$W46)&gt;$DZ46-1,0,OFFSET(Escalation!$K$2,$Y46,MAX(Escalation!$C$2,AM$4-$W46))),
     IF(SSSModel!$C$4="PV",IF(CK$4=$W46,$EA46*(1+SSSModel!$C$2),0),
     IF(SSSModel!$C$4="FCR",IF(AND(CK$4&gt;=$W46,OFFSET(Profiles!$K$2,$Z46,MAX(Profiles!$C$2,AM$4-$W46))&gt;0),$EC46,0),0))))))</f>
        <v>0</v>
      </c>
      <c r="CL46" s="135">
        <f ca="1">IF(OR($Z46=0,SSSModel!$C$4="CF"),AN46,
IF(LEFT($V46,3)="ON_",
     IF(SSSModel!$C$4="RR",SUMPRODUCT(OFFSET($AC46,0,0,1,$CB$2),OFFSET(Profiles!$K$28,($Z46-1)*(Profiles!$I$26+1)+CL$4-SSSModel!$C$3+1,0,1,$CB$2)),
     IF(SSSModel!$C$4="ECC",$EA46*$EB46*SUMPRODUCT(OFFSET($AC46,0,MAX(0,CL$4-$DZ46-$CA$4+1),1,MIN($DZ46,CL$4-$CA$4+1)),OFFSET(Escalation!$K$24,($Y46-1)*(Escalation!$I$22+1)+CL$4-SSSModel!$C$3+1,MAX(0,CL$4-$DZ46-$CA$4+1),1,MIN($DZ46,CL$4-$CA$4+1))),
     IF(SSSModel!$C$4="PV",AN46*$EA46*(1+SSSModel!$C$2),
     IF(SSSModel!$C$4="FCR",$EC46*SUM(OFFSET($AC46,0,MAX(CL$4-$AC$4-$DZ46+1,0),1,MIN($DZ46,CL$4-$AC$4+1))),0)))),
SUM($AC46:$BZ46)*
     IF(SSSModel!$C$4="RR",OFFSET(Profiles!$K$2,$Z46,MAX(Profiles!$C$2,AN$4-$W46)),
     IF(SSSModel!$C$4="ECC",$EA46*$EB46*IF(MAX(Escalation!$C$2,AN$4-$W46)&gt;$DZ46-1,0,OFFSET(Escalation!$K$2,$Y46,MAX(Escalation!$C$2,AN$4-$W46))),
     IF(SSSModel!$C$4="PV",IF(CL$4=$W46,$EA46*(1+SSSModel!$C$2),0),
     IF(SSSModel!$C$4="FCR",IF(AND(CL$4&gt;=$W46,OFFSET(Profiles!$K$2,$Z46,MAX(Profiles!$C$2,AN$4-$W46))&gt;0),$EC46,0),0))))))</f>
        <v>0</v>
      </c>
      <c r="CM46" s="135">
        <f ca="1">IF(OR($Z46=0,SSSModel!$C$4="CF"),AO46,
IF(LEFT($V46,3)="ON_",
     IF(SSSModel!$C$4="RR",SUMPRODUCT(OFFSET($AC46,0,0,1,$CB$2),OFFSET(Profiles!$K$28,($Z46-1)*(Profiles!$I$26+1)+CM$4-SSSModel!$C$3+1,0,1,$CB$2)),
     IF(SSSModel!$C$4="ECC",$EA46*$EB46*SUMPRODUCT(OFFSET($AC46,0,MAX(0,CM$4-$DZ46-$CA$4+1),1,MIN($DZ46,CM$4-$CA$4+1)),OFFSET(Escalation!$K$24,($Y46-1)*(Escalation!$I$22+1)+CM$4-SSSModel!$C$3+1,MAX(0,CM$4-$DZ46-$CA$4+1),1,MIN($DZ46,CM$4-$CA$4+1))),
     IF(SSSModel!$C$4="PV",AO46*$EA46*(1+SSSModel!$C$2),
     IF(SSSModel!$C$4="FCR",$EC46*SUM(OFFSET($AC46,0,MAX(CM$4-$AC$4-$DZ46+1,0),1,MIN($DZ46,CM$4-$AC$4+1))),0)))),
SUM($AC46:$BZ46)*
     IF(SSSModel!$C$4="RR",OFFSET(Profiles!$K$2,$Z46,MAX(Profiles!$C$2,AO$4-$W46)),
     IF(SSSModel!$C$4="ECC",$EA46*$EB46*IF(MAX(Escalation!$C$2,AO$4-$W46)&gt;$DZ46-1,0,OFFSET(Escalation!$K$2,$Y46,MAX(Escalation!$C$2,AO$4-$W46))),
     IF(SSSModel!$C$4="PV",IF(CM$4=$W46,$EA46*(1+SSSModel!$C$2),0),
     IF(SSSModel!$C$4="FCR",IF(AND(CM$4&gt;=$W46,OFFSET(Profiles!$K$2,$Z46,MAX(Profiles!$C$2,AO$4-$W46))&gt;0),$EC46,0),0))))))</f>
        <v>0</v>
      </c>
      <c r="CN46" s="135">
        <f ca="1">IF(OR($Z46=0,SSSModel!$C$4="CF"),AP46,
IF(LEFT($V46,3)="ON_",
     IF(SSSModel!$C$4="RR",SUMPRODUCT(OFFSET($AC46,0,0,1,$CB$2),OFFSET(Profiles!$K$28,($Z46-1)*(Profiles!$I$26+1)+CN$4-SSSModel!$C$3+1,0,1,$CB$2)),
     IF(SSSModel!$C$4="ECC",$EA46*$EB46*SUMPRODUCT(OFFSET($AC46,0,MAX(0,CN$4-$DZ46-$CA$4+1),1,MIN($DZ46,CN$4-$CA$4+1)),OFFSET(Escalation!$K$24,($Y46-1)*(Escalation!$I$22+1)+CN$4-SSSModel!$C$3+1,MAX(0,CN$4-$DZ46-$CA$4+1),1,MIN($DZ46,CN$4-$CA$4+1))),
     IF(SSSModel!$C$4="PV",AP46*$EA46*(1+SSSModel!$C$2),
     IF(SSSModel!$C$4="FCR",$EC46*SUM(OFFSET($AC46,0,MAX(CN$4-$AC$4-$DZ46+1,0),1,MIN($DZ46,CN$4-$AC$4+1))),0)))),
SUM($AC46:$BZ46)*
     IF(SSSModel!$C$4="RR",OFFSET(Profiles!$K$2,$Z46,MAX(Profiles!$C$2,AP$4-$W46)),
     IF(SSSModel!$C$4="ECC",$EA46*$EB46*IF(MAX(Escalation!$C$2,AP$4-$W46)&gt;$DZ46-1,0,OFFSET(Escalation!$K$2,$Y46,MAX(Escalation!$C$2,AP$4-$W46))),
     IF(SSSModel!$C$4="PV",IF(CN$4=$W46,$EA46*(1+SSSModel!$C$2),0),
     IF(SSSModel!$C$4="FCR",IF(AND(CN$4&gt;=$W46,OFFSET(Profiles!$K$2,$Z46,MAX(Profiles!$C$2,AP$4-$W46))&gt;0),$EC46,0),0))))))</f>
        <v>0</v>
      </c>
      <c r="CO46" s="135">
        <f ca="1">IF(OR($Z46=0,SSSModel!$C$4="CF"),AQ46,
IF(LEFT($V46,3)="ON_",
     IF(SSSModel!$C$4="RR",SUMPRODUCT(OFFSET($AC46,0,0,1,$CB$2),OFFSET(Profiles!$K$28,($Z46-1)*(Profiles!$I$26+1)+CO$4-SSSModel!$C$3+1,0,1,$CB$2)),
     IF(SSSModel!$C$4="ECC",$EA46*$EB46*SUMPRODUCT(OFFSET($AC46,0,MAX(0,CO$4-$DZ46-$CA$4+1),1,MIN($DZ46,CO$4-$CA$4+1)),OFFSET(Escalation!$K$24,($Y46-1)*(Escalation!$I$22+1)+CO$4-SSSModel!$C$3+1,MAX(0,CO$4-$DZ46-$CA$4+1),1,MIN($DZ46,CO$4-$CA$4+1))),
     IF(SSSModel!$C$4="PV",AQ46*$EA46*(1+SSSModel!$C$2),
     IF(SSSModel!$C$4="FCR",$EC46*SUM(OFFSET($AC46,0,MAX(CO$4-$AC$4-$DZ46+1,0),1,MIN($DZ46,CO$4-$AC$4+1))),0)))),
SUM($AC46:$BZ46)*
     IF(SSSModel!$C$4="RR",OFFSET(Profiles!$K$2,$Z46,MAX(Profiles!$C$2,AQ$4-$W46)),
     IF(SSSModel!$C$4="ECC",$EA46*$EB46*IF(MAX(Escalation!$C$2,AQ$4-$W46)&gt;$DZ46-1,0,OFFSET(Escalation!$K$2,$Y46,MAX(Escalation!$C$2,AQ$4-$W46))),
     IF(SSSModel!$C$4="PV",IF(CO$4=$W46,$EA46*(1+SSSModel!$C$2),0),
     IF(SSSModel!$C$4="FCR",IF(AND(CO$4&gt;=$W46,OFFSET(Profiles!$K$2,$Z46,MAX(Profiles!$C$2,AQ$4-$W46))&gt;0),$EC46,0),0))))))</f>
        <v>0</v>
      </c>
      <c r="CP46" s="135">
        <f ca="1">IF(OR($Z46=0,SSSModel!$C$4="CF"),AR46,
IF(LEFT($V46,3)="ON_",
     IF(SSSModel!$C$4="RR",SUMPRODUCT(OFFSET($AC46,0,0,1,$CB$2),OFFSET(Profiles!$K$28,($Z46-1)*(Profiles!$I$26+1)+CP$4-SSSModel!$C$3+1,0,1,$CB$2)),
     IF(SSSModel!$C$4="ECC",$EA46*$EB46*SUMPRODUCT(OFFSET($AC46,0,MAX(0,CP$4-$DZ46-$CA$4+1),1,MIN($DZ46,CP$4-$CA$4+1)),OFFSET(Escalation!$K$24,($Y46-1)*(Escalation!$I$22+1)+CP$4-SSSModel!$C$3+1,MAX(0,CP$4-$DZ46-$CA$4+1),1,MIN($DZ46,CP$4-$CA$4+1))),
     IF(SSSModel!$C$4="PV",AR46*$EA46*(1+SSSModel!$C$2),
     IF(SSSModel!$C$4="FCR",$EC46*SUM(OFFSET($AC46,0,MAX(CP$4-$AC$4-$DZ46+1,0),1,MIN($DZ46,CP$4-$AC$4+1))),0)))),
SUM($AC46:$BZ46)*
     IF(SSSModel!$C$4="RR",OFFSET(Profiles!$K$2,$Z46,MAX(Profiles!$C$2,AR$4-$W46)),
     IF(SSSModel!$C$4="ECC",$EA46*$EB46*IF(MAX(Escalation!$C$2,AR$4-$W46)&gt;$DZ46-1,0,OFFSET(Escalation!$K$2,$Y46,MAX(Escalation!$C$2,AR$4-$W46))),
     IF(SSSModel!$C$4="PV",IF(CP$4=$W46,$EA46*(1+SSSModel!$C$2),0),
     IF(SSSModel!$C$4="FCR",IF(AND(CP$4&gt;=$W46,OFFSET(Profiles!$K$2,$Z46,MAX(Profiles!$C$2,AR$4-$W46))&gt;0),$EC46,0),0))))))</f>
        <v>0</v>
      </c>
      <c r="CQ46" s="135">
        <f ca="1">IF(OR($Z46=0,SSSModel!$C$4="CF"),AS46,
IF(LEFT($V46,3)="ON_",
     IF(SSSModel!$C$4="RR",SUMPRODUCT(OFFSET($AC46,0,0,1,$CB$2),OFFSET(Profiles!$K$28,($Z46-1)*(Profiles!$I$26+1)+CQ$4-SSSModel!$C$3+1,0,1,$CB$2)),
     IF(SSSModel!$C$4="ECC",$EA46*$EB46*SUMPRODUCT(OFFSET($AC46,0,MAX(0,CQ$4-$DZ46-$CA$4+1),1,MIN($DZ46,CQ$4-$CA$4+1)),OFFSET(Escalation!$K$24,($Y46-1)*(Escalation!$I$22+1)+CQ$4-SSSModel!$C$3+1,MAX(0,CQ$4-$DZ46-$CA$4+1),1,MIN($DZ46,CQ$4-$CA$4+1))),
     IF(SSSModel!$C$4="PV",AS46*$EA46*(1+SSSModel!$C$2),
     IF(SSSModel!$C$4="FCR",$EC46*SUM(OFFSET($AC46,0,MAX(CQ$4-$AC$4-$DZ46+1,0),1,MIN($DZ46,CQ$4-$AC$4+1))),0)))),
SUM($AC46:$BZ46)*
     IF(SSSModel!$C$4="RR",OFFSET(Profiles!$K$2,$Z46,MAX(Profiles!$C$2,AS$4-$W46)),
     IF(SSSModel!$C$4="ECC",$EA46*$EB46*IF(MAX(Escalation!$C$2,AS$4-$W46)&gt;$DZ46-1,0,OFFSET(Escalation!$K$2,$Y46,MAX(Escalation!$C$2,AS$4-$W46))),
     IF(SSSModel!$C$4="PV",IF(CQ$4=$W46,$EA46*(1+SSSModel!$C$2),0),
     IF(SSSModel!$C$4="FCR",IF(AND(CQ$4&gt;=$W46,OFFSET(Profiles!$K$2,$Z46,MAX(Profiles!$C$2,AS$4-$W46))&gt;0),$EC46,0),0))))))</f>
        <v>0</v>
      </c>
      <c r="CR46" s="135">
        <f ca="1">IF(OR($Z46=0,SSSModel!$C$4="CF"),AT46,
IF(LEFT($V46,3)="ON_",
     IF(SSSModel!$C$4="RR",SUMPRODUCT(OFFSET($AC46,0,0,1,$CB$2),OFFSET(Profiles!$K$28,($Z46-1)*(Profiles!$I$26+1)+CR$4-SSSModel!$C$3+1,0,1,$CB$2)),
     IF(SSSModel!$C$4="ECC",$EA46*$EB46*SUMPRODUCT(OFFSET($AC46,0,MAX(0,CR$4-$DZ46-$CA$4+1),1,MIN($DZ46,CR$4-$CA$4+1)),OFFSET(Escalation!$K$24,($Y46-1)*(Escalation!$I$22+1)+CR$4-SSSModel!$C$3+1,MAX(0,CR$4-$DZ46-$CA$4+1),1,MIN($DZ46,CR$4-$CA$4+1))),
     IF(SSSModel!$C$4="PV",AT46*$EA46*(1+SSSModel!$C$2),
     IF(SSSModel!$C$4="FCR",$EC46*SUM(OFFSET($AC46,0,MAX(CR$4-$AC$4-$DZ46+1,0),1,MIN($DZ46,CR$4-$AC$4+1))),0)))),
SUM($AC46:$BZ46)*
     IF(SSSModel!$C$4="RR",OFFSET(Profiles!$K$2,$Z46,MAX(Profiles!$C$2,AT$4-$W46)),
     IF(SSSModel!$C$4="ECC",$EA46*$EB46*IF(MAX(Escalation!$C$2,AT$4-$W46)&gt;$DZ46-1,0,OFFSET(Escalation!$K$2,$Y46,MAX(Escalation!$C$2,AT$4-$W46))),
     IF(SSSModel!$C$4="PV",IF(CR$4=$W46,$EA46*(1+SSSModel!$C$2),0),
     IF(SSSModel!$C$4="FCR",IF(AND(CR$4&gt;=$W46,OFFSET(Profiles!$K$2,$Z46,MAX(Profiles!$C$2,AT$4-$W46))&gt;0),$EC46,0),0))))))</f>
        <v>0</v>
      </c>
      <c r="CS46" s="135">
        <f ca="1">IF(OR($Z46=0,SSSModel!$C$4="CF"),AU46,
IF(LEFT($V46,3)="ON_",
     IF(SSSModel!$C$4="RR",SUMPRODUCT(OFFSET($AC46,0,0,1,$CB$2),OFFSET(Profiles!$K$28,($Z46-1)*(Profiles!$I$26+1)+CS$4-SSSModel!$C$3+1,0,1,$CB$2)),
     IF(SSSModel!$C$4="ECC",$EA46*$EB46*SUMPRODUCT(OFFSET($AC46,0,MAX(0,CS$4-$DZ46-$CA$4+1),1,MIN($DZ46,CS$4-$CA$4+1)),OFFSET(Escalation!$K$24,($Y46-1)*(Escalation!$I$22+1)+CS$4-SSSModel!$C$3+1,MAX(0,CS$4-$DZ46-$CA$4+1),1,MIN($DZ46,CS$4-$CA$4+1))),
     IF(SSSModel!$C$4="PV",AU46*$EA46*(1+SSSModel!$C$2),
     IF(SSSModel!$C$4="FCR",$EC46*SUM(OFFSET($AC46,0,MAX(CS$4-$AC$4-$DZ46+1,0),1,MIN($DZ46,CS$4-$AC$4+1))),0)))),
SUM($AC46:$BZ46)*
     IF(SSSModel!$C$4="RR",OFFSET(Profiles!$K$2,$Z46,MAX(Profiles!$C$2,AU$4-$W46)),
     IF(SSSModel!$C$4="ECC",$EA46*$EB46*IF(MAX(Escalation!$C$2,AU$4-$W46)&gt;$DZ46-1,0,OFFSET(Escalation!$K$2,$Y46,MAX(Escalation!$C$2,AU$4-$W46))),
     IF(SSSModel!$C$4="PV",IF(CS$4=$W46,$EA46*(1+SSSModel!$C$2),0),
     IF(SSSModel!$C$4="FCR",IF(AND(CS$4&gt;=$W46,OFFSET(Profiles!$K$2,$Z46,MAX(Profiles!$C$2,AU$4-$W46))&gt;0),$EC46,0),0))))))</f>
        <v>0</v>
      </c>
      <c r="CT46" s="135">
        <f ca="1">IF(OR($Z46=0,SSSModel!$C$4="CF"),AV46,
IF(LEFT($V46,3)="ON_",
     IF(SSSModel!$C$4="RR",SUMPRODUCT(OFFSET($AC46,0,0,1,$CB$2),OFFSET(Profiles!$K$28,($Z46-1)*(Profiles!$I$26+1)+CT$4-SSSModel!$C$3+1,0,1,$CB$2)),
     IF(SSSModel!$C$4="ECC",$EA46*$EB46*SUMPRODUCT(OFFSET($AC46,0,MAX(0,CT$4-$DZ46-$CA$4+1),1,MIN($DZ46,CT$4-$CA$4+1)),OFFSET(Escalation!$K$24,($Y46-1)*(Escalation!$I$22+1)+CT$4-SSSModel!$C$3+1,MAX(0,CT$4-$DZ46-$CA$4+1),1,MIN($DZ46,CT$4-$CA$4+1))),
     IF(SSSModel!$C$4="PV",AV46*$EA46*(1+SSSModel!$C$2),
     IF(SSSModel!$C$4="FCR",$EC46*SUM(OFFSET($AC46,0,MAX(CT$4-$AC$4-$DZ46+1,0),1,MIN($DZ46,CT$4-$AC$4+1))),0)))),
SUM($AC46:$BZ46)*
     IF(SSSModel!$C$4="RR",OFFSET(Profiles!$K$2,$Z46,MAX(Profiles!$C$2,AV$4-$W46)),
     IF(SSSModel!$C$4="ECC",$EA46*$EB46*IF(MAX(Escalation!$C$2,AV$4-$W46)&gt;$DZ46-1,0,OFFSET(Escalation!$K$2,$Y46,MAX(Escalation!$C$2,AV$4-$W46))),
     IF(SSSModel!$C$4="PV",IF(CT$4=$W46,$EA46*(1+SSSModel!$C$2),0),
     IF(SSSModel!$C$4="FCR",IF(AND(CT$4&gt;=$W46,OFFSET(Profiles!$K$2,$Z46,MAX(Profiles!$C$2,AV$4-$W46))&gt;0),$EC46,0),0))))))</f>
        <v>0</v>
      </c>
      <c r="CU46" s="135">
        <f ca="1">IF(OR($Z46=0,SSSModel!$C$4="CF"),AW46,
IF(LEFT($V46,3)="ON_",
     IF(SSSModel!$C$4="RR",SUMPRODUCT(OFFSET($AC46,0,0,1,$CB$2),OFFSET(Profiles!$K$28,($Z46-1)*(Profiles!$I$26+1)+CU$4-SSSModel!$C$3+1,0,1,$CB$2)),
     IF(SSSModel!$C$4="ECC",$EA46*$EB46*SUMPRODUCT(OFFSET($AC46,0,MAX(0,CU$4-$DZ46-$CA$4+1),1,MIN($DZ46,CU$4-$CA$4+1)),OFFSET(Escalation!$K$24,($Y46-1)*(Escalation!$I$22+1)+CU$4-SSSModel!$C$3+1,MAX(0,CU$4-$DZ46-$CA$4+1),1,MIN($DZ46,CU$4-$CA$4+1))),
     IF(SSSModel!$C$4="PV",AW46*$EA46*(1+SSSModel!$C$2),
     IF(SSSModel!$C$4="FCR",$EC46*SUM(OFFSET($AC46,0,MAX(CU$4-$AC$4-$DZ46+1,0),1,MIN($DZ46,CU$4-$AC$4+1))),0)))),
SUM($AC46:$BZ46)*
     IF(SSSModel!$C$4="RR",OFFSET(Profiles!$K$2,$Z46,MAX(Profiles!$C$2,AW$4-$W46)),
     IF(SSSModel!$C$4="ECC",$EA46*$EB46*IF(MAX(Escalation!$C$2,AW$4-$W46)&gt;$DZ46-1,0,OFFSET(Escalation!$K$2,$Y46,MAX(Escalation!$C$2,AW$4-$W46))),
     IF(SSSModel!$C$4="PV",IF(CU$4=$W46,$EA46*(1+SSSModel!$C$2),0),
     IF(SSSModel!$C$4="FCR",IF(AND(CU$4&gt;=$W46,OFFSET(Profiles!$K$2,$Z46,MAX(Profiles!$C$2,AW$4-$W46))&gt;0),$EC46,0),0))))))</f>
        <v>0</v>
      </c>
      <c r="CV46" s="135">
        <f ca="1">IF(OR($Z46=0,SSSModel!$C$4="CF"),AX46,
IF(LEFT($V46,3)="ON_",
     IF(SSSModel!$C$4="RR",SUMPRODUCT(OFFSET($AC46,0,0,1,$CB$2),OFFSET(Profiles!$K$28,($Z46-1)*(Profiles!$I$26+1)+CV$4-SSSModel!$C$3+1,0,1,$CB$2)),
     IF(SSSModel!$C$4="ECC",$EA46*$EB46*SUMPRODUCT(OFFSET($AC46,0,MAX(0,CV$4-$DZ46-$CA$4+1),1,MIN($DZ46,CV$4-$CA$4+1)),OFFSET(Escalation!$K$24,($Y46-1)*(Escalation!$I$22+1)+CV$4-SSSModel!$C$3+1,MAX(0,CV$4-$DZ46-$CA$4+1),1,MIN($DZ46,CV$4-$CA$4+1))),
     IF(SSSModel!$C$4="PV",AX46*$EA46*(1+SSSModel!$C$2),
     IF(SSSModel!$C$4="FCR",$EC46*SUM(OFFSET($AC46,0,MAX(CV$4-$AC$4-$DZ46+1,0),1,MIN($DZ46,CV$4-$AC$4+1))),0)))),
SUM($AC46:$BZ46)*
     IF(SSSModel!$C$4="RR",OFFSET(Profiles!$K$2,$Z46,MAX(Profiles!$C$2,AX$4-$W46)),
     IF(SSSModel!$C$4="ECC",$EA46*$EB46*IF(MAX(Escalation!$C$2,AX$4-$W46)&gt;$DZ46-1,0,OFFSET(Escalation!$K$2,$Y46,MAX(Escalation!$C$2,AX$4-$W46))),
     IF(SSSModel!$C$4="PV",IF(CV$4=$W46,$EA46*(1+SSSModel!$C$2),0),
     IF(SSSModel!$C$4="FCR",IF(AND(CV$4&gt;=$W46,OFFSET(Profiles!$K$2,$Z46,MAX(Profiles!$C$2,AX$4-$W46))&gt;0),$EC46,0),0))))))</f>
        <v>0</v>
      </c>
      <c r="CW46" s="135">
        <f ca="1">IF(OR($Z46=0,SSSModel!$C$4="CF"),AY46,
IF(LEFT($V46,3)="ON_",
     IF(SSSModel!$C$4="RR",SUMPRODUCT(OFFSET($AC46,0,0,1,$CB$2),OFFSET(Profiles!$K$28,($Z46-1)*(Profiles!$I$26+1)+CW$4-SSSModel!$C$3+1,0,1,$CB$2)),
     IF(SSSModel!$C$4="ECC",$EA46*$EB46*SUMPRODUCT(OFFSET($AC46,0,MAX(0,CW$4-$DZ46-$CA$4+1),1,MIN($DZ46,CW$4-$CA$4+1)),OFFSET(Escalation!$K$24,($Y46-1)*(Escalation!$I$22+1)+CW$4-SSSModel!$C$3+1,MAX(0,CW$4-$DZ46-$CA$4+1),1,MIN($DZ46,CW$4-$CA$4+1))),
     IF(SSSModel!$C$4="PV",AY46*$EA46*(1+SSSModel!$C$2),
     IF(SSSModel!$C$4="FCR",$EC46*SUM(OFFSET($AC46,0,MAX(CW$4-$AC$4-$DZ46+1,0),1,MIN($DZ46,CW$4-$AC$4+1))),0)))),
SUM($AC46:$BZ46)*
     IF(SSSModel!$C$4="RR",OFFSET(Profiles!$K$2,$Z46,MAX(Profiles!$C$2,AY$4-$W46)),
     IF(SSSModel!$C$4="ECC",$EA46*$EB46*IF(MAX(Escalation!$C$2,AY$4-$W46)&gt;$DZ46-1,0,OFFSET(Escalation!$K$2,$Y46,MAX(Escalation!$C$2,AY$4-$W46))),
     IF(SSSModel!$C$4="PV",IF(CW$4=$W46,$EA46*(1+SSSModel!$C$2),0),
     IF(SSSModel!$C$4="FCR",IF(AND(CW$4&gt;=$W46,OFFSET(Profiles!$K$2,$Z46,MAX(Profiles!$C$2,AY$4-$W46))&gt;0),$EC46,0),0))))))</f>
        <v>0</v>
      </c>
      <c r="CX46" s="135">
        <f ca="1">IF(OR($Z46=0,SSSModel!$C$4="CF"),AZ46,
IF(LEFT($V46,3)="ON_",
     IF(SSSModel!$C$4="RR",SUMPRODUCT(OFFSET($AC46,0,0,1,$CB$2),OFFSET(Profiles!$K$28,($Z46-1)*(Profiles!$I$26+1)+CX$4-SSSModel!$C$3+1,0,1,$CB$2)),
     IF(SSSModel!$C$4="ECC",$EA46*$EB46*SUMPRODUCT(OFFSET($AC46,0,MAX(0,CX$4-$DZ46-$CA$4+1),1,MIN($DZ46,CX$4-$CA$4+1)),OFFSET(Escalation!$K$24,($Y46-1)*(Escalation!$I$22+1)+CX$4-SSSModel!$C$3+1,MAX(0,CX$4-$DZ46-$CA$4+1),1,MIN($DZ46,CX$4-$CA$4+1))),
     IF(SSSModel!$C$4="PV",AZ46*$EA46*(1+SSSModel!$C$2),
     IF(SSSModel!$C$4="FCR",$EC46*SUM(OFFSET($AC46,0,MAX(CX$4-$AC$4-$DZ46+1,0),1,MIN($DZ46,CX$4-$AC$4+1))),0)))),
SUM($AC46:$BZ46)*
     IF(SSSModel!$C$4="RR",OFFSET(Profiles!$K$2,$Z46,MAX(Profiles!$C$2,AZ$4-$W46)),
     IF(SSSModel!$C$4="ECC",$EA46*$EB46*IF(MAX(Escalation!$C$2,AZ$4-$W46)&gt;$DZ46-1,0,OFFSET(Escalation!$K$2,$Y46,MAX(Escalation!$C$2,AZ$4-$W46))),
     IF(SSSModel!$C$4="PV",IF(CX$4=$W46,$EA46*(1+SSSModel!$C$2),0),
     IF(SSSModel!$C$4="FCR",IF(AND(CX$4&gt;=$W46,OFFSET(Profiles!$K$2,$Z46,MAX(Profiles!$C$2,AZ$4-$W46))&gt;0),$EC46,0),0))))))</f>
        <v>0</v>
      </c>
      <c r="CY46" s="135">
        <f ca="1">IF(OR($Z46=0,SSSModel!$C$4="CF"),BA46,
IF(LEFT($V46,3)="ON_",
     IF(SSSModel!$C$4="RR",SUMPRODUCT(OFFSET($AC46,0,0,1,$CB$2),OFFSET(Profiles!$K$28,($Z46-1)*(Profiles!$I$26+1)+CY$4-SSSModel!$C$3+1,0,1,$CB$2)),
     IF(SSSModel!$C$4="ECC",$EA46*$EB46*SUMPRODUCT(OFFSET($AC46,0,MAX(0,CY$4-$DZ46-$CA$4+1),1,MIN($DZ46,CY$4-$CA$4+1)),OFFSET(Escalation!$K$24,($Y46-1)*(Escalation!$I$22+1)+CY$4-SSSModel!$C$3+1,MAX(0,CY$4-$DZ46-$CA$4+1),1,MIN($DZ46,CY$4-$CA$4+1))),
     IF(SSSModel!$C$4="PV",BA46*$EA46*(1+SSSModel!$C$2),
     IF(SSSModel!$C$4="FCR",$EC46*SUM(OFFSET($AC46,0,MAX(CY$4-$AC$4-$DZ46+1,0),1,MIN($DZ46,CY$4-$AC$4+1))),0)))),
SUM($AC46:$BZ46)*
     IF(SSSModel!$C$4="RR",OFFSET(Profiles!$K$2,$Z46,MAX(Profiles!$C$2,BA$4-$W46)),
     IF(SSSModel!$C$4="ECC",$EA46*$EB46*IF(MAX(Escalation!$C$2,BA$4-$W46)&gt;$DZ46-1,0,OFFSET(Escalation!$K$2,$Y46,MAX(Escalation!$C$2,BA$4-$W46))),
     IF(SSSModel!$C$4="PV",IF(CY$4=$W46,$EA46*(1+SSSModel!$C$2),0),
     IF(SSSModel!$C$4="FCR",IF(AND(CY$4&gt;=$W46,OFFSET(Profiles!$K$2,$Z46,MAX(Profiles!$C$2,BA$4-$W46))&gt;0),$EC46,0),0))))))</f>
        <v>0</v>
      </c>
      <c r="CZ46" s="135">
        <f ca="1">IF(OR($Z46=0,SSSModel!$C$4="CF"),BB46,
IF(LEFT($V46,3)="ON_",
     IF(SSSModel!$C$4="RR",SUMPRODUCT(OFFSET($AC46,0,0,1,$CB$2),OFFSET(Profiles!$K$28,($Z46-1)*(Profiles!$I$26+1)+CZ$4-SSSModel!$C$3+1,0,1,$CB$2)),
     IF(SSSModel!$C$4="ECC",$EA46*$EB46*SUMPRODUCT(OFFSET($AC46,0,MAX(0,CZ$4-$DZ46-$CA$4+1),1,MIN($DZ46,CZ$4-$CA$4+1)),OFFSET(Escalation!$K$24,($Y46-1)*(Escalation!$I$22+1)+CZ$4-SSSModel!$C$3+1,MAX(0,CZ$4-$DZ46-$CA$4+1),1,MIN($DZ46,CZ$4-$CA$4+1))),
     IF(SSSModel!$C$4="PV",BB46*$EA46*(1+SSSModel!$C$2),
     IF(SSSModel!$C$4="FCR",$EC46*SUM(OFFSET($AC46,0,MAX(CZ$4-$AC$4-$DZ46+1,0),1,MIN($DZ46,CZ$4-$AC$4+1))),0)))),
SUM($AC46:$BZ46)*
     IF(SSSModel!$C$4="RR",OFFSET(Profiles!$K$2,$Z46,MAX(Profiles!$C$2,BB$4-$W46)),
     IF(SSSModel!$C$4="ECC",$EA46*$EB46*IF(MAX(Escalation!$C$2,BB$4-$W46)&gt;$DZ46-1,0,OFFSET(Escalation!$K$2,$Y46,MAX(Escalation!$C$2,BB$4-$W46))),
     IF(SSSModel!$C$4="PV",IF(CZ$4=$W46,$EA46*(1+SSSModel!$C$2),0),
     IF(SSSModel!$C$4="FCR",IF(AND(CZ$4&gt;=$W46,OFFSET(Profiles!$K$2,$Z46,MAX(Profiles!$C$2,BB$4-$W46))&gt;0),$EC46,0),0))))))</f>
        <v>0</v>
      </c>
      <c r="DA46" s="135">
        <f ca="1">IF(OR($Z46=0,SSSModel!$C$4="CF"),BC46,
IF(LEFT($V46,3)="ON_",
     IF(SSSModel!$C$4="RR",SUMPRODUCT(OFFSET($AC46,0,0,1,$CB$2),OFFSET(Profiles!$K$28,($Z46-1)*(Profiles!$I$26+1)+DA$4-SSSModel!$C$3+1,0,1,$CB$2)),
     IF(SSSModel!$C$4="ECC",$EA46*$EB46*SUMPRODUCT(OFFSET($AC46,0,MAX(0,DA$4-$DZ46-$CA$4+1),1,MIN($DZ46,DA$4-$CA$4+1)),OFFSET(Escalation!$K$24,($Y46-1)*(Escalation!$I$22+1)+DA$4-SSSModel!$C$3+1,MAX(0,DA$4-$DZ46-$CA$4+1),1,MIN($DZ46,DA$4-$CA$4+1))),
     IF(SSSModel!$C$4="PV",BC46*$EA46*(1+SSSModel!$C$2),
     IF(SSSModel!$C$4="FCR",$EC46*SUM(OFFSET($AC46,0,MAX(DA$4-$AC$4-$DZ46+1,0),1,MIN($DZ46,DA$4-$AC$4+1))),0)))),
SUM($AC46:$BZ46)*
     IF(SSSModel!$C$4="RR",OFFSET(Profiles!$K$2,$Z46,MAX(Profiles!$C$2,BC$4-$W46)),
     IF(SSSModel!$C$4="ECC",$EA46*$EB46*IF(MAX(Escalation!$C$2,BC$4-$W46)&gt;$DZ46-1,0,OFFSET(Escalation!$K$2,$Y46,MAX(Escalation!$C$2,BC$4-$W46))),
     IF(SSSModel!$C$4="PV",IF(DA$4=$W46,$EA46*(1+SSSModel!$C$2),0),
     IF(SSSModel!$C$4="FCR",IF(AND(DA$4&gt;=$W46,OFFSET(Profiles!$K$2,$Z46,MAX(Profiles!$C$2,BC$4-$W46))&gt;0),$EC46,0),0))))))</f>
        <v>0</v>
      </c>
      <c r="DB46" s="135">
        <f ca="1">IF(OR($Z46=0,SSSModel!$C$4="CF"),BD46,
IF(LEFT($V46,3)="ON_",
     IF(SSSModel!$C$4="RR",SUMPRODUCT(OFFSET($AC46,0,0,1,$CB$2),OFFSET(Profiles!$K$28,($Z46-1)*(Profiles!$I$26+1)+DB$4-SSSModel!$C$3+1,0,1,$CB$2)),
     IF(SSSModel!$C$4="ECC",$EA46*$EB46*SUMPRODUCT(OFFSET($AC46,0,MAX(0,DB$4-$DZ46-$CA$4+1),1,MIN($DZ46,DB$4-$CA$4+1)),OFFSET(Escalation!$K$24,($Y46-1)*(Escalation!$I$22+1)+DB$4-SSSModel!$C$3+1,MAX(0,DB$4-$DZ46-$CA$4+1),1,MIN($DZ46,DB$4-$CA$4+1))),
     IF(SSSModel!$C$4="PV",BD46*$EA46*(1+SSSModel!$C$2),
     IF(SSSModel!$C$4="FCR",$EC46*SUM(OFFSET($AC46,0,MAX(DB$4-$AC$4-$DZ46+1,0),1,MIN($DZ46,DB$4-$AC$4+1))),0)))),
SUM($AC46:$BZ46)*
     IF(SSSModel!$C$4="RR",OFFSET(Profiles!$K$2,$Z46,MAX(Profiles!$C$2,BD$4-$W46)),
     IF(SSSModel!$C$4="ECC",$EA46*$EB46*IF(MAX(Escalation!$C$2,BD$4-$W46)&gt;$DZ46-1,0,OFFSET(Escalation!$K$2,$Y46,MAX(Escalation!$C$2,BD$4-$W46))),
     IF(SSSModel!$C$4="PV",IF(DB$4=$W46,$EA46*(1+SSSModel!$C$2),0),
     IF(SSSModel!$C$4="FCR",IF(AND(DB$4&gt;=$W46,OFFSET(Profiles!$K$2,$Z46,MAX(Profiles!$C$2,BD$4-$W46))&gt;0),$EC46,0),0))))))</f>
        <v>0</v>
      </c>
      <c r="DC46" s="135">
        <f ca="1">IF(OR($Z46=0,SSSModel!$C$4="CF"),BE46,
IF(LEFT($V46,3)="ON_",
     IF(SSSModel!$C$4="RR",SUMPRODUCT(OFFSET($AC46,0,0,1,$CB$2),OFFSET(Profiles!$K$28,($Z46-1)*(Profiles!$I$26+1)+DC$4-SSSModel!$C$3+1,0,1,$CB$2)),
     IF(SSSModel!$C$4="ECC",$EA46*$EB46*SUMPRODUCT(OFFSET($AC46,0,MAX(0,DC$4-$DZ46-$CA$4+1),1,MIN($DZ46,DC$4-$CA$4+1)),OFFSET(Escalation!$K$24,($Y46-1)*(Escalation!$I$22+1)+DC$4-SSSModel!$C$3+1,MAX(0,DC$4-$DZ46-$CA$4+1),1,MIN($DZ46,DC$4-$CA$4+1))),
     IF(SSSModel!$C$4="PV",BE46*$EA46*(1+SSSModel!$C$2),
     IF(SSSModel!$C$4="FCR",$EC46*SUM(OFFSET($AC46,0,MAX(DC$4-$AC$4-$DZ46+1,0),1,MIN($DZ46,DC$4-$AC$4+1))),0)))),
SUM($AC46:$BZ46)*
     IF(SSSModel!$C$4="RR",OFFSET(Profiles!$K$2,$Z46,MAX(Profiles!$C$2,BE$4-$W46)),
     IF(SSSModel!$C$4="ECC",$EA46*$EB46*IF(MAX(Escalation!$C$2,BE$4-$W46)&gt;$DZ46-1,0,OFFSET(Escalation!$K$2,$Y46,MAX(Escalation!$C$2,BE$4-$W46))),
     IF(SSSModel!$C$4="PV",IF(DC$4=$W46,$EA46*(1+SSSModel!$C$2),0),
     IF(SSSModel!$C$4="FCR",IF(AND(DC$4&gt;=$W46,OFFSET(Profiles!$K$2,$Z46,MAX(Profiles!$C$2,BE$4-$W46))&gt;0),$EC46,0),0))))))</f>
        <v>0</v>
      </c>
      <c r="DD46" s="135">
        <f ca="1">IF(OR($Z46=0,SSSModel!$C$4="CF"),BF46,
IF(LEFT($V46,3)="ON_",
     IF(SSSModel!$C$4="RR",SUMPRODUCT(OFFSET($AC46,0,0,1,$CB$2),OFFSET(Profiles!$K$28,($Z46-1)*(Profiles!$I$26+1)+DD$4-SSSModel!$C$3+1,0,1,$CB$2)),
     IF(SSSModel!$C$4="ECC",$EA46*$EB46*SUMPRODUCT(OFFSET($AC46,0,MAX(0,DD$4-$DZ46-$CA$4+1),1,MIN($DZ46,DD$4-$CA$4+1)),OFFSET(Escalation!$K$24,($Y46-1)*(Escalation!$I$22+1)+DD$4-SSSModel!$C$3+1,MAX(0,DD$4-$DZ46-$CA$4+1),1,MIN($DZ46,DD$4-$CA$4+1))),
     IF(SSSModel!$C$4="PV",BF46*$EA46*(1+SSSModel!$C$2),
     IF(SSSModel!$C$4="FCR",$EC46*SUM(OFFSET($AC46,0,MAX(DD$4-$AC$4-$DZ46+1,0),1,MIN($DZ46,DD$4-$AC$4+1))),0)))),
SUM($AC46:$BZ46)*
     IF(SSSModel!$C$4="RR",OFFSET(Profiles!$K$2,$Z46,MAX(Profiles!$C$2,BF$4-$W46)),
     IF(SSSModel!$C$4="ECC",$EA46*$EB46*IF(MAX(Escalation!$C$2,BF$4-$W46)&gt;$DZ46-1,0,OFFSET(Escalation!$K$2,$Y46,MAX(Escalation!$C$2,BF$4-$W46))),
     IF(SSSModel!$C$4="PV",IF(DD$4=$W46,$EA46*(1+SSSModel!$C$2),0),
     IF(SSSModel!$C$4="FCR",IF(AND(DD$4&gt;=$W46,OFFSET(Profiles!$K$2,$Z46,MAX(Profiles!$C$2,BF$4-$W46))&gt;0),$EC46,0),0))))))</f>
        <v>0</v>
      </c>
      <c r="DE46" s="135">
        <f ca="1">IF(OR($Z46=0,SSSModel!$C$4="CF"),BG46,
IF(LEFT($V46,3)="ON_",
     IF(SSSModel!$C$4="RR",SUMPRODUCT(OFFSET($AC46,0,0,1,$CB$2),OFFSET(Profiles!$K$28,($Z46-1)*(Profiles!$I$26+1)+DE$4-SSSModel!$C$3+1,0,1,$CB$2)),
     IF(SSSModel!$C$4="ECC",$EA46*$EB46*SUMPRODUCT(OFFSET($AC46,0,MAX(0,DE$4-$DZ46-$CA$4+1),1,MIN($DZ46,DE$4-$CA$4+1)),OFFSET(Escalation!$K$24,($Y46-1)*(Escalation!$I$22+1)+DE$4-SSSModel!$C$3+1,MAX(0,DE$4-$DZ46-$CA$4+1),1,MIN($DZ46,DE$4-$CA$4+1))),
     IF(SSSModel!$C$4="PV",BG46*$EA46*(1+SSSModel!$C$2),
     IF(SSSModel!$C$4="FCR",$EC46*SUM(OFFSET($AC46,0,MAX(DE$4-$AC$4-$DZ46+1,0),1,MIN($DZ46,DE$4-$AC$4+1))),0)))),
SUM($AC46:$BZ46)*
     IF(SSSModel!$C$4="RR",OFFSET(Profiles!$K$2,$Z46,MAX(Profiles!$C$2,BG$4-$W46)),
     IF(SSSModel!$C$4="ECC",$EA46*$EB46*IF(MAX(Escalation!$C$2,BG$4-$W46)&gt;$DZ46-1,0,OFFSET(Escalation!$K$2,$Y46,MAX(Escalation!$C$2,BG$4-$W46))),
     IF(SSSModel!$C$4="PV",IF(DE$4=$W46,$EA46*(1+SSSModel!$C$2),0),
     IF(SSSModel!$C$4="FCR",IF(AND(DE$4&gt;=$W46,OFFSET(Profiles!$K$2,$Z46,MAX(Profiles!$C$2,BG$4-$W46))&gt;0),$EC46,0),0))))))</f>
        <v>0</v>
      </c>
      <c r="DF46" s="135">
        <f ca="1">IF(OR($Z46=0,SSSModel!$C$4="CF"),BH46,
IF(LEFT($V46,3)="ON_",
     IF(SSSModel!$C$4="RR",SUMPRODUCT(OFFSET($AC46,0,0,1,$CB$2),OFFSET(Profiles!$K$28,($Z46-1)*(Profiles!$I$26+1)+DF$4-SSSModel!$C$3+1,0,1,$CB$2)),
     IF(SSSModel!$C$4="ECC",$EA46*$EB46*SUMPRODUCT(OFFSET($AC46,0,MAX(0,DF$4-$DZ46-$CA$4+1),1,MIN($DZ46,DF$4-$CA$4+1)),OFFSET(Escalation!$K$24,($Y46-1)*(Escalation!$I$22+1)+DF$4-SSSModel!$C$3+1,MAX(0,DF$4-$DZ46-$CA$4+1),1,MIN($DZ46,DF$4-$CA$4+1))),
     IF(SSSModel!$C$4="PV",BH46*$EA46*(1+SSSModel!$C$2),
     IF(SSSModel!$C$4="FCR",$EC46*SUM(OFFSET($AC46,0,MAX(DF$4-$AC$4-$DZ46+1,0),1,MIN($DZ46,DF$4-$AC$4+1))),0)))),
SUM($AC46:$BZ46)*
     IF(SSSModel!$C$4="RR",OFFSET(Profiles!$K$2,$Z46,MAX(Profiles!$C$2,BH$4-$W46)),
     IF(SSSModel!$C$4="ECC",$EA46*$EB46*IF(MAX(Escalation!$C$2,BH$4-$W46)&gt;$DZ46-1,0,OFFSET(Escalation!$K$2,$Y46,MAX(Escalation!$C$2,BH$4-$W46))),
     IF(SSSModel!$C$4="PV",IF(DF$4=$W46,$EA46*(1+SSSModel!$C$2),0),
     IF(SSSModel!$C$4="FCR",IF(AND(DF$4&gt;=$W46,OFFSET(Profiles!$K$2,$Z46,MAX(Profiles!$C$2,BH$4-$W46))&gt;0),$EC46,0),0))))))</f>
        <v>0</v>
      </c>
      <c r="DG46" s="135">
        <f ca="1">IF(OR($Z46=0,SSSModel!$C$4="CF"),BI46,
IF(LEFT($V46,3)="ON_",
     IF(SSSModel!$C$4="RR",SUMPRODUCT(OFFSET($AC46,0,0,1,$CB$2),OFFSET(Profiles!$K$28,($Z46-1)*(Profiles!$I$26+1)+DG$4-SSSModel!$C$3+1,0,1,$CB$2)),
     IF(SSSModel!$C$4="ECC",$EA46*$EB46*SUMPRODUCT(OFFSET($AC46,0,MAX(0,DG$4-$DZ46-$CA$4+1),1,MIN($DZ46,DG$4-$CA$4+1)),OFFSET(Escalation!$K$24,($Y46-1)*(Escalation!$I$22+1)+DG$4-SSSModel!$C$3+1,MAX(0,DG$4-$DZ46-$CA$4+1),1,MIN($DZ46,DG$4-$CA$4+1))),
     IF(SSSModel!$C$4="PV",BI46*$EA46*(1+SSSModel!$C$2),
     IF(SSSModel!$C$4="FCR",$EC46*SUM(OFFSET($AC46,0,MAX(DG$4-$AC$4-$DZ46+1,0),1,MIN($DZ46,DG$4-$AC$4+1))),0)))),
SUM($AC46:$BZ46)*
     IF(SSSModel!$C$4="RR",OFFSET(Profiles!$K$2,$Z46,MAX(Profiles!$C$2,BI$4-$W46)),
     IF(SSSModel!$C$4="ECC",$EA46*$EB46*IF(MAX(Escalation!$C$2,BI$4-$W46)&gt;$DZ46-1,0,OFFSET(Escalation!$K$2,$Y46,MAX(Escalation!$C$2,BI$4-$W46))),
     IF(SSSModel!$C$4="PV",IF(DG$4=$W46,$EA46*(1+SSSModel!$C$2),0),
     IF(SSSModel!$C$4="FCR",IF(AND(DG$4&gt;=$W46,OFFSET(Profiles!$K$2,$Z46,MAX(Profiles!$C$2,BI$4-$W46))&gt;0),$EC46,0),0))))))</f>
        <v>0</v>
      </c>
      <c r="DH46" s="135">
        <f ca="1">IF(OR($Z46=0,SSSModel!$C$4="CF"),BJ46,
IF(LEFT($V46,3)="ON_",
     IF(SSSModel!$C$4="RR",SUMPRODUCT(OFFSET($AC46,0,0,1,$CB$2),OFFSET(Profiles!$K$28,($Z46-1)*(Profiles!$I$26+1)+DH$4-SSSModel!$C$3+1,0,1,$CB$2)),
     IF(SSSModel!$C$4="ECC",$EA46*$EB46*SUMPRODUCT(OFFSET($AC46,0,MAX(0,DH$4-$DZ46-$CA$4+1),1,MIN($DZ46,DH$4-$CA$4+1)),OFFSET(Escalation!$K$24,($Y46-1)*(Escalation!$I$22+1)+DH$4-SSSModel!$C$3+1,MAX(0,DH$4-$DZ46-$CA$4+1),1,MIN($DZ46,DH$4-$CA$4+1))),
     IF(SSSModel!$C$4="PV",BJ46*$EA46*(1+SSSModel!$C$2),
     IF(SSSModel!$C$4="FCR",$EC46*SUM(OFFSET($AC46,0,MAX(DH$4-$AC$4-$DZ46+1,0),1,MIN($DZ46,DH$4-$AC$4+1))),0)))),
SUM($AC46:$BZ46)*
     IF(SSSModel!$C$4="RR",OFFSET(Profiles!$K$2,$Z46,MAX(Profiles!$C$2,BJ$4-$W46)),
     IF(SSSModel!$C$4="ECC",$EA46*$EB46*IF(MAX(Escalation!$C$2,BJ$4-$W46)&gt;$DZ46-1,0,OFFSET(Escalation!$K$2,$Y46,MAX(Escalation!$C$2,BJ$4-$W46))),
     IF(SSSModel!$C$4="PV",IF(DH$4=$W46,$EA46*(1+SSSModel!$C$2),0),
     IF(SSSModel!$C$4="FCR",IF(AND(DH$4&gt;=$W46,OFFSET(Profiles!$K$2,$Z46,MAX(Profiles!$C$2,BJ$4-$W46))&gt;0),$EC46,0),0))))))</f>
        <v>0</v>
      </c>
      <c r="DI46" s="135">
        <f ca="1">IF(OR($Z46=0,SSSModel!$C$4="CF"),BK46,
IF(LEFT($V46,3)="ON_",
     IF(SSSModel!$C$4="RR",SUMPRODUCT(OFFSET($AC46,0,0,1,$CB$2),OFFSET(Profiles!$K$28,($Z46-1)*(Profiles!$I$26+1)+DI$4-SSSModel!$C$3+1,0,1,$CB$2)),
     IF(SSSModel!$C$4="ECC",$EA46*$EB46*SUMPRODUCT(OFFSET($AC46,0,MAX(0,DI$4-$DZ46-$CA$4+1),1,MIN($DZ46,DI$4-$CA$4+1)),OFFSET(Escalation!$K$24,($Y46-1)*(Escalation!$I$22+1)+DI$4-SSSModel!$C$3+1,MAX(0,DI$4-$DZ46-$CA$4+1),1,MIN($DZ46,DI$4-$CA$4+1))),
     IF(SSSModel!$C$4="PV",BK46*$EA46*(1+SSSModel!$C$2),
     IF(SSSModel!$C$4="FCR",$EC46*SUM(OFFSET($AC46,0,MAX(DI$4-$AC$4-$DZ46+1,0),1,MIN($DZ46,DI$4-$AC$4+1))),0)))),
SUM($AC46:$BZ46)*
     IF(SSSModel!$C$4="RR",OFFSET(Profiles!$K$2,$Z46,MAX(Profiles!$C$2,BK$4-$W46)),
     IF(SSSModel!$C$4="ECC",$EA46*$EB46*IF(MAX(Escalation!$C$2,BK$4-$W46)&gt;$DZ46-1,0,OFFSET(Escalation!$K$2,$Y46,MAX(Escalation!$C$2,BK$4-$W46))),
     IF(SSSModel!$C$4="PV",IF(DI$4=$W46,$EA46*(1+SSSModel!$C$2),0),
     IF(SSSModel!$C$4="FCR",IF(AND(DI$4&gt;=$W46,OFFSET(Profiles!$K$2,$Z46,MAX(Profiles!$C$2,BK$4-$W46))&gt;0),$EC46,0),0))))))</f>
        <v>0</v>
      </c>
      <c r="DJ46" s="135">
        <f ca="1">IF(OR($Z46=0,SSSModel!$C$4="CF"),BL46,
IF(LEFT($V46,3)="ON_",
     IF(SSSModel!$C$4="RR",SUMPRODUCT(OFFSET($AC46,0,0,1,$CB$2),OFFSET(Profiles!$K$28,($Z46-1)*(Profiles!$I$26+1)+DJ$4-SSSModel!$C$3+1,0,1,$CB$2)),
     IF(SSSModel!$C$4="ECC",$EA46*$EB46*SUMPRODUCT(OFFSET($AC46,0,MAX(0,DJ$4-$DZ46-$CA$4+1),1,MIN($DZ46,DJ$4-$CA$4+1)),OFFSET(Escalation!$K$24,($Y46-1)*(Escalation!$I$22+1)+DJ$4-SSSModel!$C$3+1,MAX(0,DJ$4-$DZ46-$CA$4+1),1,MIN($DZ46,DJ$4-$CA$4+1))),
     IF(SSSModel!$C$4="PV",BL46*$EA46*(1+SSSModel!$C$2),
     IF(SSSModel!$C$4="FCR",$EC46*SUM(OFFSET($AC46,0,MAX(DJ$4-$AC$4-$DZ46+1,0),1,MIN($DZ46,DJ$4-$AC$4+1))),0)))),
SUM($AC46:$BZ46)*
     IF(SSSModel!$C$4="RR",OFFSET(Profiles!$K$2,$Z46,MAX(Profiles!$C$2,BL$4-$W46)),
     IF(SSSModel!$C$4="ECC",$EA46*$EB46*IF(MAX(Escalation!$C$2,BL$4-$W46)&gt;$DZ46-1,0,OFFSET(Escalation!$K$2,$Y46,MAX(Escalation!$C$2,BL$4-$W46))),
     IF(SSSModel!$C$4="PV",IF(DJ$4=$W46,$EA46*(1+SSSModel!$C$2),0),
     IF(SSSModel!$C$4="FCR",IF(AND(DJ$4&gt;=$W46,OFFSET(Profiles!$K$2,$Z46,MAX(Profiles!$C$2,BL$4-$W46))&gt;0),$EC46,0),0))))))</f>
        <v>0</v>
      </c>
      <c r="DK46" s="135">
        <f ca="1">IF(OR($Z46=0,SSSModel!$C$4="CF"),BM46,
IF(LEFT($V46,3)="ON_",
     IF(SSSModel!$C$4="RR",SUMPRODUCT(OFFSET($AC46,0,0,1,$CB$2),OFFSET(Profiles!$K$28,($Z46-1)*(Profiles!$I$26+1)+DK$4-SSSModel!$C$3+1,0,1,$CB$2)),
     IF(SSSModel!$C$4="ECC",$EA46*$EB46*SUMPRODUCT(OFFSET($AC46,0,MAX(0,DK$4-$DZ46-$CA$4+1),1,MIN($DZ46,DK$4-$CA$4+1)),OFFSET(Escalation!$K$24,($Y46-1)*(Escalation!$I$22+1)+DK$4-SSSModel!$C$3+1,MAX(0,DK$4-$DZ46-$CA$4+1),1,MIN($DZ46,DK$4-$CA$4+1))),
     IF(SSSModel!$C$4="PV",BM46*$EA46*(1+SSSModel!$C$2),
     IF(SSSModel!$C$4="FCR",$EC46*SUM(OFFSET($AC46,0,MAX(DK$4-$AC$4-$DZ46+1,0),1,MIN($DZ46,DK$4-$AC$4+1))),0)))),
SUM($AC46:$BZ46)*
     IF(SSSModel!$C$4="RR",OFFSET(Profiles!$K$2,$Z46,MAX(Profiles!$C$2,BM$4-$W46)),
     IF(SSSModel!$C$4="ECC",$EA46*$EB46*IF(MAX(Escalation!$C$2,BM$4-$W46)&gt;$DZ46-1,0,OFFSET(Escalation!$K$2,$Y46,MAX(Escalation!$C$2,BM$4-$W46))),
     IF(SSSModel!$C$4="PV",IF(DK$4=$W46,$EA46*(1+SSSModel!$C$2),0),
     IF(SSSModel!$C$4="FCR",IF(AND(DK$4&gt;=$W46,OFFSET(Profiles!$K$2,$Z46,MAX(Profiles!$C$2,BM$4-$W46))&gt;0),$EC46,0),0))))))</f>
        <v>0</v>
      </c>
      <c r="DL46" s="135">
        <f ca="1">IF(OR($Z46=0,SSSModel!$C$4="CF"),BN46,
IF(LEFT($V46,3)="ON_",
     IF(SSSModel!$C$4="RR",SUMPRODUCT(OFFSET($AC46,0,0,1,$CB$2),OFFSET(Profiles!$K$28,($Z46-1)*(Profiles!$I$26+1)+DL$4-SSSModel!$C$3+1,0,1,$CB$2)),
     IF(SSSModel!$C$4="ECC",$EA46*$EB46*SUMPRODUCT(OFFSET($AC46,0,MAX(0,DL$4-$DZ46-$CA$4+1),1,MIN($DZ46,DL$4-$CA$4+1)),OFFSET(Escalation!$K$24,($Y46-1)*(Escalation!$I$22+1)+DL$4-SSSModel!$C$3+1,MAX(0,DL$4-$DZ46-$CA$4+1),1,MIN($DZ46,DL$4-$CA$4+1))),
     IF(SSSModel!$C$4="PV",BN46*$EA46*(1+SSSModel!$C$2),
     IF(SSSModel!$C$4="FCR",$EC46*SUM(OFFSET($AC46,0,MAX(DL$4-$AC$4-$DZ46+1,0),1,MIN($DZ46,DL$4-$AC$4+1))),0)))),
SUM($AC46:$BZ46)*
     IF(SSSModel!$C$4="RR",OFFSET(Profiles!$K$2,$Z46,MAX(Profiles!$C$2,BN$4-$W46)),
     IF(SSSModel!$C$4="ECC",$EA46*$EB46*IF(MAX(Escalation!$C$2,BN$4-$W46)&gt;$DZ46-1,0,OFFSET(Escalation!$K$2,$Y46,MAX(Escalation!$C$2,BN$4-$W46))),
     IF(SSSModel!$C$4="PV",IF(DL$4=$W46,$EA46*(1+SSSModel!$C$2),0),
     IF(SSSModel!$C$4="FCR",IF(AND(DL$4&gt;=$W46,OFFSET(Profiles!$K$2,$Z46,MAX(Profiles!$C$2,BN$4-$W46))&gt;0),$EC46,0),0))))))</f>
        <v>0</v>
      </c>
      <c r="DM46" s="135">
        <f ca="1">IF(OR($Z46=0,SSSModel!$C$4="CF"),BO46,
IF(LEFT($V46,3)="ON_",
     IF(SSSModel!$C$4="RR",SUMPRODUCT(OFFSET($AC46,0,0,1,$CB$2),OFFSET(Profiles!$K$28,($Z46-1)*(Profiles!$I$26+1)+DM$4-SSSModel!$C$3+1,0,1,$CB$2)),
     IF(SSSModel!$C$4="ECC",$EA46*$EB46*SUMPRODUCT(OFFSET($AC46,0,MAX(0,DM$4-$DZ46-$CA$4+1),1,MIN($DZ46,DM$4-$CA$4+1)),OFFSET(Escalation!$K$24,($Y46-1)*(Escalation!$I$22+1)+DM$4-SSSModel!$C$3+1,MAX(0,DM$4-$DZ46-$CA$4+1),1,MIN($DZ46,DM$4-$CA$4+1))),
     IF(SSSModel!$C$4="PV",BO46*$EA46*(1+SSSModel!$C$2),
     IF(SSSModel!$C$4="FCR",$EC46*SUM(OFFSET($AC46,0,MAX(DM$4-$AC$4-$DZ46+1,0),1,MIN($DZ46,DM$4-$AC$4+1))),0)))),
SUM($AC46:$BZ46)*
     IF(SSSModel!$C$4="RR",OFFSET(Profiles!$K$2,$Z46,MAX(Profiles!$C$2,BO$4-$W46)),
     IF(SSSModel!$C$4="ECC",$EA46*$EB46*IF(MAX(Escalation!$C$2,BO$4-$W46)&gt;$DZ46-1,0,OFFSET(Escalation!$K$2,$Y46,MAX(Escalation!$C$2,BO$4-$W46))),
     IF(SSSModel!$C$4="PV",IF(DM$4=$W46,$EA46*(1+SSSModel!$C$2),0),
     IF(SSSModel!$C$4="FCR",IF(AND(DM$4&gt;=$W46,OFFSET(Profiles!$K$2,$Z46,MAX(Profiles!$C$2,BO$4-$W46))&gt;0),$EC46,0),0))))))</f>
        <v>0</v>
      </c>
      <c r="DN46" s="135">
        <f ca="1">IF(OR($Z46=0,SSSModel!$C$4="CF"),BP46,
IF(LEFT($V46,3)="ON_",
     IF(SSSModel!$C$4="RR",SUMPRODUCT(OFFSET($AC46,0,0,1,$CB$2),OFFSET(Profiles!$K$28,($Z46-1)*(Profiles!$I$26+1)+DN$4-SSSModel!$C$3+1,0,1,$CB$2)),
     IF(SSSModel!$C$4="ECC",$EA46*$EB46*SUMPRODUCT(OFFSET($AC46,0,MAX(0,DN$4-$DZ46-$CA$4+1),1,MIN($DZ46,DN$4-$CA$4+1)),OFFSET(Escalation!$K$24,($Y46-1)*(Escalation!$I$22+1)+DN$4-SSSModel!$C$3+1,MAX(0,DN$4-$DZ46-$CA$4+1),1,MIN($DZ46,DN$4-$CA$4+1))),
     IF(SSSModel!$C$4="PV",BP46*$EA46*(1+SSSModel!$C$2),
     IF(SSSModel!$C$4="FCR",$EC46*SUM(OFFSET($AC46,0,MAX(DN$4-$AC$4-$DZ46+1,0),1,MIN($DZ46,DN$4-$AC$4+1))),0)))),
SUM($AC46:$BZ46)*
     IF(SSSModel!$C$4="RR",OFFSET(Profiles!$K$2,$Z46,MAX(Profiles!$C$2,BP$4-$W46)),
     IF(SSSModel!$C$4="ECC",$EA46*$EB46*IF(MAX(Escalation!$C$2,BP$4-$W46)&gt;$DZ46-1,0,OFFSET(Escalation!$K$2,$Y46,MAX(Escalation!$C$2,BP$4-$W46))),
     IF(SSSModel!$C$4="PV",IF(DN$4=$W46,$EA46*(1+SSSModel!$C$2),0),
     IF(SSSModel!$C$4="FCR",IF(AND(DN$4&gt;=$W46,OFFSET(Profiles!$K$2,$Z46,MAX(Profiles!$C$2,BP$4-$W46))&gt;0),$EC46,0),0))))))</f>
        <v>0</v>
      </c>
      <c r="DO46" s="135">
        <f ca="1">IF(OR($Z46=0,SSSModel!$C$4="CF"),BQ46,
IF(LEFT($V46,3)="ON_",
     IF(SSSModel!$C$4="RR",SUMPRODUCT(OFFSET($AC46,0,0,1,$CB$2),OFFSET(Profiles!$K$28,($Z46-1)*(Profiles!$I$26+1)+DO$4-SSSModel!$C$3+1,0,1,$CB$2)),
     IF(SSSModel!$C$4="ECC",$EA46*$EB46*SUMPRODUCT(OFFSET($AC46,0,MAX(0,DO$4-$DZ46-$CA$4+1),1,MIN($DZ46,DO$4-$CA$4+1)),OFFSET(Escalation!$K$24,($Y46-1)*(Escalation!$I$22+1)+DO$4-SSSModel!$C$3+1,MAX(0,DO$4-$DZ46-$CA$4+1),1,MIN($DZ46,DO$4-$CA$4+1))),
     IF(SSSModel!$C$4="PV",BQ46*$EA46*(1+SSSModel!$C$2),
     IF(SSSModel!$C$4="FCR",$EC46*SUM(OFFSET($AC46,0,MAX(DO$4-$AC$4-$DZ46+1,0),1,MIN($DZ46,DO$4-$AC$4+1))),0)))),
SUM($AC46:$BZ46)*
     IF(SSSModel!$C$4="RR",OFFSET(Profiles!$K$2,$Z46,MAX(Profiles!$C$2,BQ$4-$W46)),
     IF(SSSModel!$C$4="ECC",$EA46*$EB46*IF(MAX(Escalation!$C$2,BQ$4-$W46)&gt;$DZ46-1,0,OFFSET(Escalation!$K$2,$Y46,MAX(Escalation!$C$2,BQ$4-$W46))),
     IF(SSSModel!$C$4="PV",IF(DO$4=$W46,$EA46*(1+SSSModel!$C$2),0),
     IF(SSSModel!$C$4="FCR",IF(AND(DO$4&gt;=$W46,OFFSET(Profiles!$K$2,$Z46,MAX(Profiles!$C$2,BQ$4-$W46))&gt;0),$EC46,0),0))))))</f>
        <v>0</v>
      </c>
      <c r="DP46" s="135">
        <f ca="1">IF(OR($Z46=0,SSSModel!$C$4="CF"),BR46,
IF(LEFT($V46,3)="ON_",
     IF(SSSModel!$C$4="RR",SUMPRODUCT(OFFSET($AC46,0,0,1,$CB$2),OFFSET(Profiles!$K$28,($Z46-1)*(Profiles!$I$26+1)+DP$4-SSSModel!$C$3+1,0,1,$CB$2)),
     IF(SSSModel!$C$4="ECC",$EA46*$EB46*SUMPRODUCT(OFFSET($AC46,0,MAX(0,DP$4-$DZ46-$CA$4+1),1,MIN($DZ46,DP$4-$CA$4+1)),OFFSET(Escalation!$K$24,($Y46-1)*(Escalation!$I$22+1)+DP$4-SSSModel!$C$3+1,MAX(0,DP$4-$DZ46-$CA$4+1),1,MIN($DZ46,DP$4-$CA$4+1))),
     IF(SSSModel!$C$4="PV",BR46*$EA46*(1+SSSModel!$C$2),
     IF(SSSModel!$C$4="FCR",$EC46*SUM(OFFSET($AC46,0,MAX(DP$4-$AC$4-$DZ46+1,0),1,MIN($DZ46,DP$4-$AC$4+1))),0)))),
SUM($AC46:$BZ46)*
     IF(SSSModel!$C$4="RR",OFFSET(Profiles!$K$2,$Z46,MAX(Profiles!$C$2,BR$4-$W46)),
     IF(SSSModel!$C$4="ECC",$EA46*$EB46*IF(MAX(Escalation!$C$2,BR$4-$W46)&gt;$DZ46-1,0,OFFSET(Escalation!$K$2,$Y46,MAX(Escalation!$C$2,BR$4-$W46))),
     IF(SSSModel!$C$4="PV",IF(DP$4=$W46,$EA46*(1+SSSModel!$C$2),0),
     IF(SSSModel!$C$4="FCR",IF(AND(DP$4&gt;=$W46,OFFSET(Profiles!$K$2,$Z46,MAX(Profiles!$C$2,BR$4-$W46))&gt;0),$EC46,0),0))))))</f>
        <v>0</v>
      </c>
      <c r="DQ46" s="135">
        <f ca="1">IF(OR($Z46=0,SSSModel!$C$4="CF"),BS46,
IF(LEFT($V46,3)="ON_",
     IF(SSSModel!$C$4="RR",SUMPRODUCT(OFFSET($AC46,0,0,1,$CB$2),OFFSET(Profiles!$K$28,($Z46-1)*(Profiles!$I$26+1)+DQ$4-SSSModel!$C$3+1,0,1,$CB$2)),
     IF(SSSModel!$C$4="ECC",$EA46*$EB46*SUMPRODUCT(OFFSET($AC46,0,MAX(0,DQ$4-$DZ46-$CA$4+1),1,MIN($DZ46,DQ$4-$CA$4+1)),OFFSET(Escalation!$K$24,($Y46-1)*(Escalation!$I$22+1)+DQ$4-SSSModel!$C$3+1,MAX(0,DQ$4-$DZ46-$CA$4+1),1,MIN($DZ46,DQ$4-$CA$4+1))),
     IF(SSSModel!$C$4="PV",BS46*$EA46*(1+SSSModel!$C$2),
     IF(SSSModel!$C$4="FCR",$EC46*SUM(OFFSET($AC46,0,MAX(DQ$4-$AC$4-$DZ46+1,0),1,MIN($DZ46,DQ$4-$AC$4+1))),0)))),
SUM($AC46:$BZ46)*
     IF(SSSModel!$C$4="RR",OFFSET(Profiles!$K$2,$Z46,MAX(Profiles!$C$2,BS$4-$W46)),
     IF(SSSModel!$C$4="ECC",$EA46*$EB46*IF(MAX(Escalation!$C$2,BS$4-$W46)&gt;$DZ46-1,0,OFFSET(Escalation!$K$2,$Y46,MAX(Escalation!$C$2,BS$4-$W46))),
     IF(SSSModel!$C$4="PV",IF(DQ$4=$W46,$EA46*(1+SSSModel!$C$2),0),
     IF(SSSModel!$C$4="FCR",IF(AND(DQ$4&gt;=$W46,OFFSET(Profiles!$K$2,$Z46,MAX(Profiles!$C$2,BS$4-$W46))&gt;0),$EC46,0),0))))))</f>
        <v>0</v>
      </c>
      <c r="DR46" s="135">
        <f ca="1">IF(OR($Z46=0,SSSModel!$C$4="CF"),BT46,
IF(LEFT($V46,3)="ON_",
     IF(SSSModel!$C$4="RR",SUMPRODUCT(OFFSET($AC46,0,0,1,$CB$2),OFFSET(Profiles!$K$28,($Z46-1)*(Profiles!$I$26+1)+DR$4-SSSModel!$C$3+1,0,1,$CB$2)),
     IF(SSSModel!$C$4="ECC",$EA46*$EB46*SUMPRODUCT(OFFSET($AC46,0,MAX(0,DR$4-$DZ46-$CA$4+1),1,MIN($DZ46,DR$4-$CA$4+1)),OFFSET(Escalation!$K$24,($Y46-1)*(Escalation!$I$22+1)+DR$4-SSSModel!$C$3+1,MAX(0,DR$4-$DZ46-$CA$4+1),1,MIN($DZ46,DR$4-$CA$4+1))),
     IF(SSSModel!$C$4="PV",BT46*$EA46*(1+SSSModel!$C$2),
     IF(SSSModel!$C$4="FCR",$EC46*SUM(OFFSET($AC46,0,MAX(DR$4-$AC$4-$DZ46+1,0),1,MIN($DZ46,DR$4-$AC$4+1))),0)))),
SUM($AC46:$BZ46)*
     IF(SSSModel!$C$4="RR",OFFSET(Profiles!$K$2,$Z46,MAX(Profiles!$C$2,BT$4-$W46)),
     IF(SSSModel!$C$4="ECC",$EA46*$EB46*IF(MAX(Escalation!$C$2,BT$4-$W46)&gt;$DZ46-1,0,OFFSET(Escalation!$K$2,$Y46,MAX(Escalation!$C$2,BT$4-$W46))),
     IF(SSSModel!$C$4="PV",IF(DR$4=$W46,$EA46*(1+SSSModel!$C$2),0),
     IF(SSSModel!$C$4="FCR",IF(AND(DR$4&gt;=$W46,OFFSET(Profiles!$K$2,$Z46,MAX(Profiles!$C$2,BT$4-$W46))&gt;0),$EC46,0),0))))))</f>
        <v>0</v>
      </c>
      <c r="DS46" s="135">
        <f ca="1">IF(OR($Z46=0,SSSModel!$C$4="CF"),BU46,
IF(LEFT($V46,3)="ON_",
     IF(SSSModel!$C$4="RR",SUMPRODUCT(OFFSET($AC46,0,0,1,$CB$2),OFFSET(Profiles!$K$28,($Z46-1)*(Profiles!$I$26+1)+DS$4-SSSModel!$C$3+1,0,1,$CB$2)),
     IF(SSSModel!$C$4="ECC",$EA46*$EB46*SUMPRODUCT(OFFSET($AC46,0,MAX(0,DS$4-$DZ46-$CA$4+1),1,MIN($DZ46,DS$4-$CA$4+1)),OFFSET(Escalation!$K$24,($Y46-1)*(Escalation!$I$22+1)+DS$4-SSSModel!$C$3+1,MAX(0,DS$4-$DZ46-$CA$4+1),1,MIN($DZ46,DS$4-$CA$4+1))),
     IF(SSSModel!$C$4="PV",BU46*$EA46*(1+SSSModel!$C$2),
     IF(SSSModel!$C$4="FCR",$EC46*SUM(OFFSET($AC46,0,MAX(DS$4-$AC$4-$DZ46+1,0),1,MIN($DZ46,DS$4-$AC$4+1))),0)))),
SUM($AC46:$BZ46)*
     IF(SSSModel!$C$4="RR",OFFSET(Profiles!$K$2,$Z46,MAX(Profiles!$C$2,BU$4-$W46)),
     IF(SSSModel!$C$4="ECC",$EA46*$EB46*IF(MAX(Escalation!$C$2,BU$4-$W46)&gt;$DZ46-1,0,OFFSET(Escalation!$K$2,$Y46,MAX(Escalation!$C$2,BU$4-$W46))),
     IF(SSSModel!$C$4="PV",IF(DS$4=$W46,$EA46*(1+SSSModel!$C$2),0),
     IF(SSSModel!$C$4="FCR",IF(AND(DS$4&gt;=$W46,OFFSET(Profiles!$K$2,$Z46,MAX(Profiles!$C$2,BU$4-$W46))&gt;0),$EC46,0),0))))))</f>
        <v>0</v>
      </c>
      <c r="DT46" s="135">
        <f ca="1">IF(OR($Z46=0,SSSModel!$C$4="CF"),BV46,
IF(LEFT($V46,3)="ON_",
     IF(SSSModel!$C$4="RR",SUMPRODUCT(OFFSET($AC46,0,0,1,$CB$2),OFFSET(Profiles!$K$28,($Z46-1)*(Profiles!$I$26+1)+DT$4-SSSModel!$C$3+1,0,1,$CB$2)),
     IF(SSSModel!$C$4="ECC",$EA46*$EB46*SUMPRODUCT(OFFSET($AC46,0,MAX(0,DT$4-$DZ46-$CA$4+1),1,MIN($DZ46,DT$4-$CA$4+1)),OFFSET(Escalation!$K$24,($Y46-1)*(Escalation!$I$22+1)+DT$4-SSSModel!$C$3+1,MAX(0,DT$4-$DZ46-$CA$4+1),1,MIN($DZ46,DT$4-$CA$4+1))),
     IF(SSSModel!$C$4="PV",BV46*$EA46*(1+SSSModel!$C$2),
     IF(SSSModel!$C$4="FCR",$EC46*SUM(OFFSET($AC46,0,MAX(DT$4-$AC$4-$DZ46+1,0),1,MIN($DZ46,DT$4-$AC$4+1))),0)))),
SUM($AC46:$BZ46)*
     IF(SSSModel!$C$4="RR",OFFSET(Profiles!$K$2,$Z46,MAX(Profiles!$C$2,BV$4-$W46)),
     IF(SSSModel!$C$4="ECC",$EA46*$EB46*IF(MAX(Escalation!$C$2,BV$4-$W46)&gt;$DZ46-1,0,OFFSET(Escalation!$K$2,$Y46,MAX(Escalation!$C$2,BV$4-$W46))),
     IF(SSSModel!$C$4="PV",IF(DT$4=$W46,$EA46*(1+SSSModel!$C$2),0),
     IF(SSSModel!$C$4="FCR",IF(AND(DT$4&gt;=$W46,OFFSET(Profiles!$K$2,$Z46,MAX(Profiles!$C$2,BV$4-$W46))&gt;0),$EC46,0),0))))))</f>
        <v>0</v>
      </c>
      <c r="DU46" s="135">
        <f ca="1">IF(OR($Z46=0,SSSModel!$C$4="CF"),BW46,
IF(LEFT($V46,3)="ON_",
     IF(SSSModel!$C$4="RR",SUMPRODUCT(OFFSET($AC46,0,0,1,$CB$2),OFFSET(Profiles!$K$28,($Z46-1)*(Profiles!$I$26+1)+DU$4-SSSModel!$C$3+1,0,1,$CB$2)),
     IF(SSSModel!$C$4="ECC",$EA46*$EB46*SUMPRODUCT(OFFSET($AC46,0,MAX(0,DU$4-$DZ46-$CA$4+1),1,MIN($DZ46,DU$4-$CA$4+1)),OFFSET(Escalation!$K$24,($Y46-1)*(Escalation!$I$22+1)+DU$4-SSSModel!$C$3+1,MAX(0,DU$4-$DZ46-$CA$4+1),1,MIN($DZ46,DU$4-$CA$4+1))),
     IF(SSSModel!$C$4="PV",BW46*$EA46*(1+SSSModel!$C$2),
     IF(SSSModel!$C$4="FCR",$EC46*SUM(OFFSET($AC46,0,MAX(DU$4-$AC$4-$DZ46+1,0),1,MIN($DZ46,DU$4-$AC$4+1))),0)))),
SUM($AC46:$BZ46)*
     IF(SSSModel!$C$4="RR",OFFSET(Profiles!$K$2,$Z46,MAX(Profiles!$C$2,BW$4-$W46)),
     IF(SSSModel!$C$4="ECC",$EA46*$EB46*IF(MAX(Escalation!$C$2,BW$4-$W46)&gt;$DZ46-1,0,OFFSET(Escalation!$K$2,$Y46,MAX(Escalation!$C$2,BW$4-$W46))),
     IF(SSSModel!$C$4="PV",IF(DU$4=$W46,$EA46*(1+SSSModel!$C$2),0),
     IF(SSSModel!$C$4="FCR",IF(AND(DU$4&gt;=$W46,OFFSET(Profiles!$K$2,$Z46,MAX(Profiles!$C$2,BW$4-$W46))&gt;0),$EC46,0),0))))))</f>
        <v>0</v>
      </c>
      <c r="DV46" s="136">
        <f ca="1">IF(OR($Z46=0,SSSModel!$C$4="CF"),BX46,
IF(LEFT($V46,3)="ON_",
     IF(SSSModel!$C$4="RR",SUMPRODUCT(OFFSET($AC46,0,0,1,$CB$2),OFFSET(Profiles!$K$28,($Z46-1)*(Profiles!$I$26+1)+DV$4-SSSModel!$C$3+1,0,1,$CB$2)),
     IF(SSSModel!$C$4="ECC",$EA46*$EB46*SUMPRODUCT(OFFSET($AC46,0,MAX(0,DV$4-$DZ46-$CA$4+1),1,MIN($DZ46,DV$4-$CA$4+1)),OFFSET(Escalation!$K$24,($Y46-1)*(Escalation!$I$22+1)+DV$4-SSSModel!$C$3+1,MAX(0,DV$4-$DZ46-$CA$4+1),1,MIN($DZ46,DV$4-$CA$4+1))),
     IF(SSSModel!$C$4="PV",BX46*$EA46*(1+SSSModel!$C$2),
     IF(SSSModel!$C$4="FCR",$EC46*SUM(OFFSET($AC46,0,MAX(DV$4-$AC$4-$DZ46+1,0),1,MIN($DZ46,DV$4-$AC$4+1))),0)))),
SUM($AC46:$BZ46)*
     IF(SSSModel!$C$4="RR",OFFSET(Profiles!$K$2,$Z46,MAX(Profiles!$C$2,BX$4-$W46)),
     IF(SSSModel!$C$4="ECC",$EA46*$EB46*IF(MAX(Escalation!$C$2,BX$4-$W46)&gt;$DZ46-1,0,OFFSET(Escalation!$K$2,$Y46,MAX(Escalation!$C$2,BX$4-$W46))),
     IF(SSSModel!$C$4="PV",IF(DV$4=$W46,$EA46*(1+SSSModel!$C$2),0),
     IF(SSSModel!$C$4="FCR",IF(AND(DV$4&gt;=$W46,OFFSET(Profiles!$K$2,$Z46,MAX(Profiles!$C$2,BX$4-$W46))&gt;0),$EC46,0),0))))))</f>
        <v>0</v>
      </c>
      <c r="DW46" s="136">
        <f ca="1">IF(OR($Z46=0,SSSModel!$C$4="CF"),BY46,
IF(LEFT($V46,3)="ON_",
     IF(SSSModel!$C$4="RR",SUMPRODUCT(OFFSET($AC46,0,0,1,$CB$2),OFFSET(Profiles!$K$28,($Z46-1)*(Profiles!$I$26+1)+DW$4-SSSModel!$C$3+1,0,1,$CB$2)),
     IF(SSSModel!$C$4="ECC",$EA46*$EB46*SUMPRODUCT(OFFSET($AC46,0,MAX(0,DW$4-$DZ46-$CA$4+1),1,MIN($DZ46,DW$4-$CA$4+1)),OFFSET(Escalation!$K$24,($Y46-1)*(Escalation!$I$22+1)+DW$4-SSSModel!$C$3+1,MAX(0,DW$4-$DZ46-$CA$4+1),1,MIN($DZ46,DW$4-$CA$4+1))),
     IF(SSSModel!$C$4="PV",BY46*$EA46*(1+SSSModel!$C$2),
     IF(SSSModel!$C$4="FCR",$EC46*SUM(OFFSET($AC46,0,MAX(DW$4-$AC$4-$DZ46+1,0),1,MIN($DZ46,DW$4-$AC$4+1))),0)))),
SUM($AC46:$BZ46)*
     IF(SSSModel!$C$4="RR",OFFSET(Profiles!$K$2,$Z46,MAX(Profiles!$C$2,BY$4-$W46)),
     IF(SSSModel!$C$4="ECC",$EA46*$EB46*IF(MAX(Escalation!$C$2,BY$4-$W46)&gt;$DZ46-1,0,OFFSET(Escalation!$K$2,$Y46,MAX(Escalation!$C$2,BY$4-$W46))),
     IF(SSSModel!$C$4="PV",IF(DW$4=$W46,$EA46*(1+SSSModel!$C$2),0),
     IF(SSSModel!$C$4="FCR",IF(AND(DW$4&gt;=$W46,OFFSET(Profiles!$K$2,$Z46,MAX(Profiles!$C$2,BY$4-$W46))&gt;0),$EC46,0),0))))))</f>
        <v>0</v>
      </c>
      <c r="DX46" s="136">
        <f ca="1">IF(OR($Z46=0,SSSModel!$C$4="CF"),BZ46,
IF(LEFT($V46,3)="ON_",
     IF(SSSModel!$C$4="RR",SUMPRODUCT(OFFSET($AC46,0,0,1,$CB$2),OFFSET(Profiles!$K$28,($Z46-1)*(Profiles!$I$26+1)+DX$4-SSSModel!$C$3+1,0,1,$CB$2)),
     IF(SSSModel!$C$4="ECC",$EA46*$EB46*SUMPRODUCT(OFFSET($AC46,0,MAX(0,DX$4-$DZ46-$CA$4+1),1,MIN($DZ46,DX$4-$CA$4+1)),OFFSET(Escalation!$K$24,($Y46-1)*(Escalation!$I$22+1)+DX$4-SSSModel!$C$3+1,MAX(0,DX$4-$DZ46-$CA$4+1),1,MIN($DZ46,DX$4-$CA$4+1))),
     IF(SSSModel!$C$4="PV",BZ46*$EA46*(1+SSSModel!$C$2),
     IF(SSSModel!$C$4="FCR",$EC46*SUM(OFFSET($AC46,0,MAX(DX$4-$AC$4-$DZ46+1,0),1,MIN($DZ46,DX$4-$AC$4+1))),0)))),
SUM($AC46:$BZ46)*
     IF(SSSModel!$C$4="RR",OFFSET(Profiles!$K$2,$Z46,MAX(Profiles!$C$2,BZ$4-$W46)),
     IF(SSSModel!$C$4="ECC",$EA46*$EB46*IF(MAX(Escalation!$C$2,BZ$4-$W46)&gt;$DZ46-1,0,OFFSET(Escalation!$K$2,$Y46,MAX(Escalation!$C$2,BZ$4-$W46))),
     IF(SSSModel!$C$4="PV",IF(DX$4=$W46,$EA46*(1+SSSModel!$C$2),0),
     IF(SSSModel!$C$4="FCR",IF(AND(DX$4&gt;=$W46,OFFSET(Profiles!$K$2,$Z46,MAX(Profiles!$C$2,BZ$4-$W46))&gt;0),$EC46,0),0))))))</f>
        <v>0</v>
      </c>
      <c r="DY46" s="82">
        <f ca="1">IF($Y46=0,0,OFFSET(Escalation!$B$2,$Y46,0))</f>
        <v>0</v>
      </c>
      <c r="DZ46" s="80">
        <f ca="1">IF($Z46=0,0,COUNTIF(OFFSET(Profiles!$K$2,$Z46,0,1,50),"&gt;0"))</f>
        <v>0</v>
      </c>
      <c r="EA46" s="137">
        <f ca="1">IF($Z46=0,0,SUMPRODUCT(Profiles!$C$20:$BH$20,OFFSET(Profiles!$C$2,$Z46,0,1,Profiles!$B$1)))</f>
        <v>0</v>
      </c>
      <c r="EB46" s="24">
        <f ca="1">IF($Z46=0,0,((1-(1+DY46)/(1+SSSModel!$C$2))/(1-((1+DY46)/(1+SSSModel!$C$2))^DZ46))*(1+SSSModel!$C$2))</f>
        <v>0</v>
      </c>
      <c r="EC46" s="24">
        <f ca="1">IF($Z46=0,0,-PMT(SSSModel!$C$2,DZ46,EA46))</f>
        <v>0</v>
      </c>
    </row>
    <row r="47" spans="3:133" x14ac:dyDescent="0.35">
      <c r="C47" s="18">
        <f t="shared" si="5"/>
        <v>5</v>
      </c>
      <c r="D47" s="18">
        <f t="shared" si="6"/>
        <v>3</v>
      </c>
      <c r="E47" s="18">
        <f t="shared" ca="1" si="7"/>
        <v>0</v>
      </c>
      <c r="G47" s="25" t="str">
        <f ca="1">IF($E47=0,"",OFFSET(Resources!B$26,$E47,0))</f>
        <v/>
      </c>
      <c r="H47" s="25" t="str">
        <f ca="1">IF($E47=0,"",OFFSET(Resources!C$26,$E47,0))</f>
        <v/>
      </c>
      <c r="I47" s="25" t="str">
        <f ca="1">IF($E47=0,"",OFFSET(Resources!$E$26,$E47,0))</f>
        <v/>
      </c>
      <c r="J47" s="16">
        <v>1</v>
      </c>
      <c r="K47" s="16" t="s">
        <v>150</v>
      </c>
      <c r="L47" s="25" t="str">
        <f ca="1">OFFSET(Resources!$CG$24,0,$C47-1)</f>
        <v>On-Going Capital #2</v>
      </c>
      <c r="M47" s="25" t="str">
        <f ca="1">OFFSET(Resources!$CG$25,0,$C47-1)</f>
        <v>Capital</v>
      </c>
      <c r="N47" s="1">
        <v>1</v>
      </c>
      <c r="O47" s="7">
        <f ca="1">IF($E47=0,0,OFFSET(Resources!$CG$26,$E47,$C47-1))</f>
        <v>0</v>
      </c>
      <c r="P47" s="25" t="str">
        <f ca="1">OFFSET(Resources!$CG$26,0,$C47-1)</f>
        <v>$/Yr</v>
      </c>
      <c r="Q47" s="18">
        <f ca="1">IF($E47=0,0,OFFSET(GenAlts!$W$4,$E47,$D47-1))</f>
        <v>0</v>
      </c>
      <c r="R47" s="1">
        <v>1</v>
      </c>
      <c r="S47" t="str">
        <f ca="1">IF($E47=0,"",OFFSET(Resources!$R$26,$E47,0))</f>
        <v/>
      </c>
      <c r="U47" s="25">
        <f ca="1">IF($E47=0,0,OFFSET(Resources!$AB$26,$E47,($C47-1)*Resources!$CI$20))</f>
        <v>0</v>
      </c>
      <c r="V47" s="122" t="str">
        <f ca="1">IF($E47=0,"","ON_"&amp;OFFSET(Resources!$D$26,$E47,0))</f>
        <v/>
      </c>
      <c r="W47">
        <f t="shared" ca="1" si="9"/>
        <v>0</v>
      </c>
      <c r="X47">
        <f>IF(T47="",0,MATCH(T47,Profiles!$A$3:$A$22,0))</f>
        <v>0</v>
      </c>
      <c r="Y47" s="10">
        <f ca="1">IF(U47=0,0,MATCH(U47,Escalation!$A$3:$A$18,0))</f>
        <v>0</v>
      </c>
      <c r="Z47">
        <f ca="1">IF(V47="",0,MATCH(V47,Profiles!$A$3:$A$22,0))</f>
        <v>0</v>
      </c>
      <c r="AB47" s="8">
        <v>0</v>
      </c>
      <c r="AC47" s="72">
        <f ca="1">IF(OR(AC$4&lt;$Q47,AC$4&gt;$Q47+IF($S47="",1000,$S47)-1),0,IF(MOD(AC$4-$Q47,IF($R47="",1000,$R47))=0,$O47,0))*IF($Y47&gt;0,(1+INDEX(Escalation!$B$3:$B$18,$Y47,0))^(AC$4-SSSModel!$C$5),1)*IF($X47=0,1,OFFSET(Profiles!$K$2,$X47,MAX(Profiles!$C$2,AC$4-$Q47)))*IF($AA47=1,(1+SSSModel!#REF!),1)</f>
        <v>0</v>
      </c>
      <c r="AD47" s="72">
        <f ca="1">IF(OR(AD$4&lt;$Q47,AD$4&gt;$Q47+IF($S47="",1000,$S47)-1),0,IF(MOD(AD$4-$Q47,IF($R47="",1000,$R47))=0,$O47,0))*IF($Y47&gt;0,(1+INDEX(Escalation!$B$3:$B$18,$Y47,0))^(AD$4-SSSModel!$C$5),1)*IF($X47=0,1,OFFSET(Profiles!$K$2,$X47,MAX(Profiles!$C$2,AD$4-$Q47)))*IF($AA47=1,(1+SSSModel!#REF!),1)</f>
        <v>0</v>
      </c>
      <c r="AE47" s="72">
        <f ca="1">IF(OR(AE$4&lt;$Q47,AE$4&gt;$Q47+IF($S47="",1000,$S47)-1),0,IF(MOD(AE$4-$Q47,IF($R47="",1000,$R47))=0,$O47,0))*IF($Y47&gt;0,(1+INDEX(Escalation!$B$3:$B$18,$Y47,0))^(AE$4-SSSModel!$C$5),1)*IF($X47=0,1,OFFSET(Profiles!$K$2,$X47,MAX(Profiles!$C$2,AE$4-$Q47)))*IF($AA47=1,(1+SSSModel!#REF!),1)</f>
        <v>0</v>
      </c>
      <c r="AF47" s="72">
        <f ca="1">IF(OR(AF$4&lt;$Q47,AF$4&gt;$Q47+IF($S47="",1000,$S47)-1),0,IF(MOD(AF$4-$Q47,IF($R47="",1000,$R47))=0,$O47,0))*IF($Y47&gt;0,(1+INDEX(Escalation!$B$3:$B$18,$Y47,0))^(AF$4-SSSModel!$C$5),1)*IF($X47=0,1,OFFSET(Profiles!$K$2,$X47,MAX(Profiles!$C$2,AF$4-$Q47)))*IF($AA47=1,(1+SSSModel!#REF!),1)</f>
        <v>0</v>
      </c>
      <c r="AG47" s="72">
        <f ca="1">IF(OR(AG$4&lt;$Q47,AG$4&gt;$Q47+IF($S47="",1000,$S47)-1),0,IF(MOD(AG$4-$Q47,IF($R47="",1000,$R47))=0,$O47,0))*IF($Y47&gt;0,(1+INDEX(Escalation!$B$3:$B$18,$Y47,0))^(AG$4-SSSModel!$C$5),1)*IF($X47=0,1,OFFSET(Profiles!$K$2,$X47,MAX(Profiles!$C$2,AG$4-$Q47)))*IF($AA47=1,(1+SSSModel!#REF!),1)</f>
        <v>0</v>
      </c>
      <c r="AH47" s="72">
        <f ca="1">IF(OR(AH$4&lt;$Q47,AH$4&gt;$Q47+IF($S47="",1000,$S47)-1),0,IF(MOD(AH$4-$Q47,IF($R47="",1000,$R47))=0,$O47,0))*IF($Y47&gt;0,(1+INDEX(Escalation!$B$3:$B$18,$Y47,0))^(AH$4-SSSModel!$C$5),1)*IF($X47=0,1,OFFSET(Profiles!$K$2,$X47,MAX(Profiles!$C$2,AH$4-$Q47)))*IF($AA47=1,(1+SSSModel!#REF!),1)</f>
        <v>0</v>
      </c>
      <c r="AI47" s="72">
        <f ca="1">IF(OR(AI$4&lt;$Q47,AI$4&gt;$Q47+IF($S47="",1000,$S47)-1),0,IF(MOD(AI$4-$Q47,IF($R47="",1000,$R47))=0,$O47,0))*IF($Y47&gt;0,(1+INDEX(Escalation!$B$3:$B$18,$Y47,0))^(AI$4-SSSModel!$C$5),1)*IF($X47=0,1,OFFSET(Profiles!$K$2,$X47,MAX(Profiles!$C$2,AI$4-$Q47)))*IF($AA47=1,(1+SSSModel!#REF!),1)</f>
        <v>0</v>
      </c>
      <c r="AJ47" s="72">
        <f ca="1">IF(OR(AJ$4&lt;$Q47,AJ$4&gt;$Q47+IF($S47="",1000,$S47)-1),0,IF(MOD(AJ$4-$Q47,IF($R47="",1000,$R47))=0,$O47,0))*IF($Y47&gt;0,(1+INDEX(Escalation!$B$3:$B$18,$Y47,0))^(AJ$4-SSSModel!$C$5),1)*IF($X47=0,1,OFFSET(Profiles!$K$2,$X47,MAX(Profiles!$C$2,AJ$4-$Q47)))*IF($AA47=1,(1+SSSModel!#REF!),1)</f>
        <v>0</v>
      </c>
      <c r="AK47" s="72">
        <f ca="1">IF(OR(AK$4&lt;$Q47,AK$4&gt;$Q47+IF($S47="",1000,$S47)-1),0,IF(MOD(AK$4-$Q47,IF($R47="",1000,$R47))=0,$O47,0))*IF($Y47&gt;0,(1+INDEX(Escalation!$B$3:$B$18,$Y47,0))^(AK$4-SSSModel!$C$5),1)*IF($X47=0,1,OFFSET(Profiles!$K$2,$X47,MAX(Profiles!$C$2,AK$4-$Q47)))*IF($AA47=1,(1+SSSModel!#REF!),1)</f>
        <v>0</v>
      </c>
      <c r="AL47" s="72">
        <f ca="1">IF(OR(AL$4&lt;$Q47,AL$4&gt;$Q47+IF($S47="",1000,$S47)-1),0,IF(MOD(AL$4-$Q47,IF($R47="",1000,$R47))=0,$O47,0))*IF($Y47&gt;0,(1+INDEX(Escalation!$B$3:$B$18,$Y47,0))^(AL$4-SSSModel!$C$5),1)*IF($X47=0,1,OFFSET(Profiles!$K$2,$X47,MAX(Profiles!$C$2,AL$4-$Q47)))*IF($AA47=1,(1+SSSModel!#REF!),1)</f>
        <v>0</v>
      </c>
      <c r="AM47" s="72">
        <f ca="1">IF(OR(AM$4&lt;$Q47,AM$4&gt;$Q47+IF($S47="",1000,$S47)-1),0,IF(MOD(AM$4-$Q47,IF($R47="",1000,$R47))=0,$O47,0))*IF($Y47&gt;0,(1+INDEX(Escalation!$B$3:$B$18,$Y47,0))^(AM$4-SSSModel!$C$5),1)*IF($X47=0,1,OFFSET(Profiles!$K$2,$X47,MAX(Profiles!$C$2,AM$4-$Q47)))*IF($AA47=1,(1+SSSModel!#REF!),1)</f>
        <v>0</v>
      </c>
      <c r="AN47" s="72">
        <f ca="1">IF(OR(AN$4&lt;$Q47,AN$4&gt;$Q47+IF($S47="",1000,$S47)-1),0,IF(MOD(AN$4-$Q47,IF($R47="",1000,$R47))=0,$O47,0))*IF($Y47&gt;0,(1+INDEX(Escalation!$B$3:$B$18,$Y47,0))^(AN$4-SSSModel!$C$5),1)*IF($X47=0,1,OFFSET(Profiles!$K$2,$X47,MAX(Profiles!$C$2,AN$4-$Q47)))*IF($AA47=1,(1+SSSModel!#REF!),1)</f>
        <v>0</v>
      </c>
      <c r="AO47" s="72">
        <f ca="1">IF(OR(AO$4&lt;$Q47,AO$4&gt;$Q47+IF($S47="",1000,$S47)-1),0,IF(MOD(AO$4-$Q47,IF($R47="",1000,$R47))=0,$O47,0))*IF($Y47&gt;0,(1+INDEX(Escalation!$B$3:$B$18,$Y47,0))^(AO$4-SSSModel!$C$5),1)*IF($X47=0,1,OFFSET(Profiles!$K$2,$X47,MAX(Profiles!$C$2,AO$4-$Q47)))*IF($AA47=1,(1+SSSModel!#REF!),1)</f>
        <v>0</v>
      </c>
      <c r="AP47" s="72">
        <f ca="1">IF(OR(AP$4&lt;$Q47,AP$4&gt;$Q47+IF($S47="",1000,$S47)-1),0,IF(MOD(AP$4-$Q47,IF($R47="",1000,$R47))=0,$O47,0))*IF($Y47&gt;0,(1+INDEX(Escalation!$B$3:$B$18,$Y47,0))^(AP$4-SSSModel!$C$5),1)*IF($X47=0,1,OFFSET(Profiles!$K$2,$X47,MAX(Profiles!$C$2,AP$4-$Q47)))*IF($AA47=1,(1+SSSModel!#REF!),1)</f>
        <v>0</v>
      </c>
      <c r="AQ47" s="72">
        <f ca="1">IF(OR(AQ$4&lt;$Q47,AQ$4&gt;$Q47+IF($S47="",1000,$S47)-1),0,IF(MOD(AQ$4-$Q47,IF($R47="",1000,$R47))=0,$O47,0))*IF($Y47&gt;0,(1+INDEX(Escalation!$B$3:$B$18,$Y47,0))^(AQ$4-SSSModel!$C$5),1)*IF($X47=0,1,OFFSET(Profiles!$K$2,$X47,MAX(Profiles!$C$2,AQ$4-$Q47)))*IF($AA47=1,(1+SSSModel!#REF!),1)</f>
        <v>0</v>
      </c>
      <c r="AR47" s="72">
        <f ca="1">IF(OR(AR$4&lt;$Q47,AR$4&gt;$Q47+IF($S47="",1000,$S47)-1),0,IF(MOD(AR$4-$Q47,IF($R47="",1000,$R47))=0,$O47,0))*IF($Y47&gt;0,(1+INDEX(Escalation!$B$3:$B$18,$Y47,0))^(AR$4-SSSModel!$C$5),1)*IF($X47=0,1,OFFSET(Profiles!$K$2,$X47,MAX(Profiles!$C$2,AR$4-$Q47)))*IF($AA47=1,(1+SSSModel!#REF!),1)</f>
        <v>0</v>
      </c>
      <c r="AS47" s="72">
        <f ca="1">IF(OR(AS$4&lt;$Q47,AS$4&gt;$Q47+IF($S47="",1000,$S47)-1),0,IF(MOD(AS$4-$Q47,IF($R47="",1000,$R47))=0,$O47,0))*IF($Y47&gt;0,(1+INDEX(Escalation!$B$3:$B$18,$Y47,0))^(AS$4-SSSModel!$C$5),1)*IF($X47=0,1,OFFSET(Profiles!$K$2,$X47,MAX(Profiles!$C$2,AS$4-$Q47)))*IF($AA47=1,(1+SSSModel!#REF!),1)</f>
        <v>0</v>
      </c>
      <c r="AT47" s="72">
        <f ca="1">IF(OR(AT$4&lt;$Q47,AT$4&gt;$Q47+IF($S47="",1000,$S47)-1),0,IF(MOD(AT$4-$Q47,IF($R47="",1000,$R47))=0,$O47,0))*IF($Y47&gt;0,(1+INDEX(Escalation!$B$3:$B$18,$Y47,0))^(AT$4-SSSModel!$C$5),1)*IF($X47=0,1,OFFSET(Profiles!$K$2,$X47,MAX(Profiles!$C$2,AT$4-$Q47)))*IF($AA47=1,(1+SSSModel!#REF!),1)</f>
        <v>0</v>
      </c>
      <c r="AU47" s="72">
        <f ca="1">IF(OR(AU$4&lt;$Q47,AU$4&gt;$Q47+IF($S47="",1000,$S47)-1),0,IF(MOD(AU$4-$Q47,IF($R47="",1000,$R47))=0,$O47,0))*IF($Y47&gt;0,(1+INDEX(Escalation!$B$3:$B$18,$Y47,0))^(AU$4-SSSModel!$C$5),1)*IF($X47=0,1,OFFSET(Profiles!$K$2,$X47,MAX(Profiles!$C$2,AU$4-$Q47)))*IF($AA47=1,(1+SSSModel!#REF!),1)</f>
        <v>0</v>
      </c>
      <c r="AV47" s="72">
        <f ca="1">IF(OR(AV$4&lt;$Q47,AV$4&gt;$Q47+IF($S47="",1000,$S47)-1),0,IF(MOD(AV$4-$Q47,IF($R47="",1000,$R47))=0,$O47,0))*IF($Y47&gt;0,(1+INDEX(Escalation!$B$3:$B$18,$Y47,0))^(AV$4-SSSModel!$C$5),1)*IF($X47=0,1,OFFSET(Profiles!$K$2,$X47,MAX(Profiles!$C$2,AV$4-$Q47)))*IF($AA47=1,(1+SSSModel!#REF!),1)</f>
        <v>0</v>
      </c>
      <c r="AW47" s="72">
        <f ca="1">IF(OR(AW$4&lt;$Q47,AW$4&gt;$Q47+IF($S47="",1000,$S47)-1),0,IF(MOD(AW$4-$Q47,IF($R47="",1000,$R47))=0,$O47,0))*IF($Y47&gt;0,(1+INDEX(Escalation!$B$3:$B$18,$Y47,0))^(AW$4-SSSModel!$C$5),1)*IF($X47=0,1,OFFSET(Profiles!$K$2,$X47,MAX(Profiles!$C$2,AW$4-$Q47)))*IF($AA47=1,(1+SSSModel!#REF!),1)</f>
        <v>0</v>
      </c>
      <c r="AX47" s="72">
        <f ca="1">IF(OR(AX$4&lt;$Q47,AX$4&gt;$Q47+IF($S47="",1000,$S47)-1),0,IF(MOD(AX$4-$Q47,IF($R47="",1000,$R47))=0,$O47,0))*IF($Y47&gt;0,(1+INDEX(Escalation!$B$3:$B$18,$Y47,0))^(AX$4-SSSModel!$C$5),1)*IF($X47=0,1,OFFSET(Profiles!$K$2,$X47,MAX(Profiles!$C$2,AX$4-$Q47)))*IF($AA47=1,(1+SSSModel!#REF!),1)</f>
        <v>0</v>
      </c>
      <c r="AY47" s="72">
        <f ca="1">IF(OR(AY$4&lt;$Q47,AY$4&gt;$Q47+IF($S47="",1000,$S47)-1),0,IF(MOD(AY$4-$Q47,IF($R47="",1000,$R47))=0,$O47,0))*IF($Y47&gt;0,(1+INDEX(Escalation!$B$3:$B$18,$Y47,0))^(AY$4-SSSModel!$C$5),1)*IF($X47=0,1,OFFSET(Profiles!$K$2,$X47,MAX(Profiles!$C$2,AY$4-$Q47)))*IF($AA47=1,(1+SSSModel!#REF!),1)</f>
        <v>0</v>
      </c>
      <c r="AZ47" s="72">
        <f ca="1">IF(OR(AZ$4&lt;$Q47,AZ$4&gt;$Q47+IF($S47="",1000,$S47)-1),0,IF(MOD(AZ$4-$Q47,IF($R47="",1000,$R47))=0,$O47,0))*IF($Y47&gt;0,(1+INDEX(Escalation!$B$3:$B$18,$Y47,0))^(AZ$4-SSSModel!$C$5),1)*IF($X47=0,1,OFFSET(Profiles!$K$2,$X47,MAX(Profiles!$C$2,AZ$4-$Q47)))*IF($AA47=1,(1+SSSModel!#REF!),1)</f>
        <v>0</v>
      </c>
      <c r="BA47" s="72">
        <f ca="1">IF(OR(BA$4&lt;$Q47,BA$4&gt;$Q47+IF($S47="",1000,$S47)-1),0,IF(MOD(BA$4-$Q47,IF($R47="",1000,$R47))=0,$O47,0))*IF($Y47&gt;0,(1+INDEX(Escalation!$B$3:$B$18,$Y47,0))^(BA$4-SSSModel!$C$5),1)*IF($X47=0,1,OFFSET(Profiles!$K$2,$X47,MAX(Profiles!$C$2,BA$4-$Q47)))*IF($AA47=1,(1+SSSModel!#REF!),1)</f>
        <v>0</v>
      </c>
      <c r="BB47" s="72">
        <f ca="1">IF(OR(BB$4&lt;$Q47,BB$4&gt;$Q47+IF($S47="",1000,$S47)-1),0,IF(MOD(BB$4-$Q47,IF($R47="",1000,$R47))=0,$O47,0))*IF($Y47&gt;0,(1+INDEX(Escalation!$B$3:$B$18,$Y47,0))^(BB$4-SSSModel!$C$5),1)*IF($X47=0,1,OFFSET(Profiles!$K$2,$X47,MAX(Profiles!$C$2,BB$4-$Q47)))*IF($AA47=1,(1+SSSModel!#REF!),1)</f>
        <v>0</v>
      </c>
      <c r="BC47" s="72">
        <f ca="1">IF(OR(BC$4&lt;$Q47,BC$4&gt;$Q47+IF($S47="",1000,$S47)-1),0,IF(MOD(BC$4-$Q47,IF($R47="",1000,$R47))=0,$O47,0))*IF($Y47&gt;0,(1+INDEX(Escalation!$B$3:$B$18,$Y47,0))^(BC$4-SSSModel!$C$5),1)*IF($X47=0,1,OFFSET(Profiles!$K$2,$X47,MAX(Profiles!$C$2,BC$4-$Q47)))*IF($AA47=1,(1+SSSModel!#REF!),1)</f>
        <v>0</v>
      </c>
      <c r="BD47" s="72">
        <f ca="1">IF(OR(BD$4&lt;$Q47,BD$4&gt;$Q47+IF($S47="",1000,$S47)-1),0,IF(MOD(BD$4-$Q47,IF($R47="",1000,$R47))=0,$O47,0))*IF($Y47&gt;0,(1+INDEX(Escalation!$B$3:$B$18,$Y47,0))^(BD$4-SSSModel!$C$5),1)*IF($X47=0,1,OFFSET(Profiles!$K$2,$X47,MAX(Profiles!$C$2,BD$4-$Q47)))*IF($AA47=1,(1+SSSModel!#REF!),1)</f>
        <v>0</v>
      </c>
      <c r="BE47" s="72">
        <f ca="1">IF(OR(BE$4&lt;$Q47,BE$4&gt;$Q47+IF($S47="",1000,$S47)-1),0,IF(MOD(BE$4-$Q47,IF($R47="",1000,$R47))=0,$O47,0))*IF($Y47&gt;0,(1+INDEX(Escalation!$B$3:$B$18,$Y47,0))^(BE$4-SSSModel!$C$5),1)*IF($X47=0,1,OFFSET(Profiles!$K$2,$X47,MAX(Profiles!$C$2,BE$4-$Q47)))*IF($AA47=1,(1+SSSModel!#REF!),1)</f>
        <v>0</v>
      </c>
      <c r="BF47" s="72">
        <f ca="1">IF(OR(BF$4&lt;$Q47,BF$4&gt;$Q47+IF($S47="",1000,$S47)-1),0,IF(MOD(BF$4-$Q47,IF($R47="",1000,$R47))=0,$O47,0))*IF($Y47&gt;0,(1+INDEX(Escalation!$B$3:$B$18,$Y47,0))^(BF$4-SSSModel!$C$5),1)*IF($X47=0,1,OFFSET(Profiles!$K$2,$X47,MAX(Profiles!$C$2,BF$4-$Q47)))*IF($AA47=1,(1+SSSModel!#REF!),1)</f>
        <v>0</v>
      </c>
      <c r="BG47" s="72">
        <f ca="1">IF(OR(BG$4&lt;$Q47,BG$4&gt;$Q47+IF($S47="",1000,$S47)-1),0,IF(MOD(BG$4-$Q47,IF($R47="",1000,$R47))=0,$O47,0))*IF($Y47&gt;0,(1+INDEX(Escalation!$B$3:$B$18,$Y47,0))^(BG$4-SSSModel!$C$5),1)*IF($X47=0,1,OFFSET(Profiles!$K$2,$X47,MAX(Profiles!$C$2,BG$4-$Q47)))*IF($AA47=1,(1+SSSModel!#REF!),1)</f>
        <v>0</v>
      </c>
      <c r="BH47" s="72">
        <f ca="1">IF(OR(BH$4&lt;$Q47,BH$4&gt;$Q47+IF($S47="",1000,$S47)-1),0,IF(MOD(BH$4-$Q47,IF($R47="",1000,$R47))=0,$O47,0))*IF($Y47&gt;0,(1+INDEX(Escalation!$B$3:$B$18,$Y47,0))^(BH$4-SSSModel!$C$5),1)*IF($X47=0,1,OFFSET(Profiles!$K$2,$X47,MAX(Profiles!$C$2,BH$4-$Q47)))*IF($AA47=1,(1+SSSModel!#REF!),1)</f>
        <v>0</v>
      </c>
      <c r="BI47" s="72">
        <f ca="1">IF(OR(BI$4&lt;$Q47,BI$4&gt;$Q47+IF($S47="",1000,$S47)-1),0,IF(MOD(BI$4-$Q47,IF($R47="",1000,$R47))=0,$O47,0))*IF($Y47&gt;0,(1+INDEX(Escalation!$B$3:$B$18,$Y47,0))^(BI$4-SSSModel!$C$5),1)*IF($X47=0,1,OFFSET(Profiles!$K$2,$X47,MAX(Profiles!$C$2,BI$4-$Q47)))*IF($AA47=1,(1+SSSModel!#REF!),1)</f>
        <v>0</v>
      </c>
      <c r="BJ47" s="72">
        <f ca="1">IF(OR(BJ$4&lt;$Q47,BJ$4&gt;$Q47+IF($S47="",1000,$S47)-1),0,IF(MOD(BJ$4-$Q47,IF($R47="",1000,$R47))=0,$O47,0))*IF($Y47&gt;0,(1+INDEX(Escalation!$B$3:$B$18,$Y47,0))^(BJ$4-SSSModel!$C$5),1)*IF($X47=0,1,OFFSET(Profiles!$K$2,$X47,MAX(Profiles!$C$2,BJ$4-$Q47)))*IF($AA47=1,(1+SSSModel!#REF!),1)</f>
        <v>0</v>
      </c>
      <c r="BK47" s="72">
        <f ca="1">IF(OR(BK$4&lt;$Q47,BK$4&gt;$Q47+IF($S47="",1000,$S47)-1),0,IF(MOD(BK$4-$Q47,IF($R47="",1000,$R47))=0,$O47,0))*IF($Y47&gt;0,(1+INDEX(Escalation!$B$3:$B$18,$Y47,0))^(BK$4-SSSModel!$C$5),1)*IF($X47=0,1,OFFSET(Profiles!$K$2,$X47,MAX(Profiles!$C$2,BK$4-$Q47)))*IF($AA47=1,(1+SSSModel!#REF!),1)</f>
        <v>0</v>
      </c>
      <c r="BL47" s="72">
        <f ca="1">IF(OR(BL$4&lt;$Q47,BL$4&gt;$Q47+IF($S47="",1000,$S47)-1),0,IF(MOD(BL$4-$Q47,IF($R47="",1000,$R47))=0,$O47,0))*IF($Y47&gt;0,(1+INDEX(Escalation!$B$3:$B$18,$Y47,0))^(BL$4-SSSModel!$C$5),1)*IF($X47=0,1,OFFSET(Profiles!$K$2,$X47,MAX(Profiles!$C$2,BL$4-$Q47)))*IF($AA47=1,(1+SSSModel!#REF!),1)</f>
        <v>0</v>
      </c>
      <c r="BM47" s="72">
        <f ca="1">IF(OR(BM$4&lt;$Q47,BM$4&gt;$Q47+IF($S47="",1000,$S47)-1),0,IF(MOD(BM$4-$Q47,IF($R47="",1000,$R47))=0,$O47,0))*IF($Y47&gt;0,(1+INDEX(Escalation!$B$3:$B$18,$Y47,0))^(BM$4-SSSModel!$C$5),1)*IF($X47=0,1,OFFSET(Profiles!$K$2,$X47,MAX(Profiles!$C$2,BM$4-$Q47)))*IF($AA47=1,(1+SSSModel!#REF!),1)</f>
        <v>0</v>
      </c>
      <c r="BN47" s="72">
        <f ca="1">IF(OR(BN$4&lt;$Q47,BN$4&gt;$Q47+IF($S47="",1000,$S47)-1),0,IF(MOD(BN$4-$Q47,IF($R47="",1000,$R47))=0,$O47,0))*IF($Y47&gt;0,(1+INDEX(Escalation!$B$3:$B$18,$Y47,0))^(BN$4-SSSModel!$C$5),1)*IF($X47=0,1,OFFSET(Profiles!$K$2,$X47,MAX(Profiles!$C$2,BN$4-$Q47)))*IF($AA47=1,(1+SSSModel!#REF!),1)</f>
        <v>0</v>
      </c>
      <c r="BO47" s="72">
        <f ca="1">IF(OR(BO$4&lt;$Q47,BO$4&gt;$Q47+IF($S47="",1000,$S47)-1),0,IF(MOD(BO$4-$Q47,IF($R47="",1000,$R47))=0,$O47,0))*IF($Y47&gt;0,(1+INDEX(Escalation!$B$3:$B$18,$Y47,0))^(BO$4-SSSModel!$C$5),1)*IF($X47=0,1,OFFSET(Profiles!$K$2,$X47,MAX(Profiles!$C$2,BO$4-$Q47)))*IF($AA47=1,(1+SSSModel!#REF!),1)</f>
        <v>0</v>
      </c>
      <c r="BP47" s="72">
        <f ca="1">IF(OR(BP$4&lt;$Q47,BP$4&gt;$Q47+IF($S47="",1000,$S47)-1),0,IF(MOD(BP$4-$Q47,IF($R47="",1000,$R47))=0,$O47,0))*IF($Y47&gt;0,(1+INDEX(Escalation!$B$3:$B$18,$Y47,0))^(BP$4-SSSModel!$C$5),1)*IF($X47=0,1,OFFSET(Profiles!$K$2,$X47,MAX(Profiles!$C$2,BP$4-$Q47)))*IF($AA47=1,(1+SSSModel!#REF!),1)</f>
        <v>0</v>
      </c>
      <c r="BQ47" s="72">
        <f ca="1">IF(OR(BQ$4&lt;$Q47,BQ$4&gt;$Q47+IF($S47="",1000,$S47)-1),0,IF(MOD(BQ$4-$Q47,IF($R47="",1000,$R47))=0,$O47,0))*IF($Y47&gt;0,(1+INDEX(Escalation!$B$3:$B$18,$Y47,0))^(BQ$4-SSSModel!$C$5),1)*IF($X47=0,1,OFFSET(Profiles!$K$2,$X47,MAX(Profiles!$C$2,BQ$4-$Q47)))*IF($AA47=1,(1+SSSModel!#REF!),1)</f>
        <v>0</v>
      </c>
      <c r="BR47" s="72">
        <f ca="1">IF(OR(BR$4&lt;$Q47,BR$4&gt;$Q47+IF($S47="",1000,$S47)-1),0,IF(MOD(BR$4-$Q47,IF($R47="",1000,$R47))=0,$O47,0))*IF($Y47&gt;0,(1+INDEX(Escalation!$B$3:$B$18,$Y47,0))^(BR$4-SSSModel!$C$5),1)*IF($X47=0,1,OFFSET(Profiles!$K$2,$X47,MAX(Profiles!$C$2,BR$4-$Q47)))*IF($AA47=1,(1+SSSModel!#REF!),1)</f>
        <v>0</v>
      </c>
      <c r="BS47" s="72">
        <f ca="1">IF(OR(BS$4&lt;$Q47,BS$4&gt;$Q47+IF($S47="",1000,$S47)-1),0,IF(MOD(BS$4-$Q47,IF($R47="",1000,$R47))=0,$O47,0))*IF($Y47&gt;0,(1+INDEX(Escalation!$B$3:$B$18,$Y47,0))^(BS$4-SSSModel!$C$5),1)*IF($X47=0,1,OFFSET(Profiles!$K$2,$X47,MAX(Profiles!$C$2,BS$4-$Q47)))*IF($AA47=1,(1+SSSModel!#REF!),1)</f>
        <v>0</v>
      </c>
      <c r="BT47" s="72">
        <f ca="1">IF(OR(BT$4&lt;$Q47,BT$4&gt;$Q47+IF($S47="",1000,$S47)-1),0,IF(MOD(BT$4-$Q47,IF($R47="",1000,$R47))=0,$O47,0))*IF($Y47&gt;0,(1+INDEX(Escalation!$B$3:$B$18,$Y47,0))^(BT$4-SSSModel!$C$5),1)*IF($X47=0,1,OFFSET(Profiles!$K$2,$X47,MAX(Profiles!$C$2,BT$4-$Q47)))*IF($AA47=1,(1+SSSModel!#REF!),1)</f>
        <v>0</v>
      </c>
      <c r="BU47" s="72">
        <f ca="1">IF(OR(BU$4&lt;$Q47,BU$4&gt;$Q47+IF($S47="",1000,$S47)-1),0,IF(MOD(BU$4-$Q47,IF($R47="",1000,$R47))=0,$O47,0))*IF($Y47&gt;0,(1+INDEX(Escalation!$B$3:$B$18,$Y47,0))^(BU$4-SSSModel!$C$5),1)*IF($X47=0,1,OFFSET(Profiles!$K$2,$X47,MAX(Profiles!$C$2,BU$4-$Q47)))*IF($AA47=1,(1+SSSModel!#REF!),1)</f>
        <v>0</v>
      </c>
      <c r="BV47" s="72">
        <f ca="1">IF(OR(BV$4&lt;$Q47,BV$4&gt;$Q47+IF($S47="",1000,$S47)-1),0,IF(MOD(BV$4-$Q47,IF($R47="",1000,$R47))=0,$O47,0))*IF($Y47&gt;0,(1+INDEX(Escalation!$B$3:$B$18,$Y47,0))^(BV$4-SSSModel!$C$5),1)*IF($X47=0,1,OFFSET(Profiles!$K$2,$X47,MAX(Profiles!$C$2,BV$4-$Q47)))*IF($AA47=1,(1+SSSModel!#REF!),1)</f>
        <v>0</v>
      </c>
      <c r="BW47" s="72">
        <f ca="1">IF(OR(BW$4&lt;$Q47,BW$4&gt;$Q47+IF($S47="",1000,$S47)-1),0,IF(MOD(BW$4-$Q47,IF($R47="",1000,$R47))=0,$O47,0))*IF($Y47&gt;0,(1+INDEX(Escalation!$B$3:$B$18,$Y47,0))^(BW$4-SSSModel!$C$5),1)*IF($X47=0,1,OFFSET(Profiles!$K$2,$X47,MAX(Profiles!$C$2,BW$4-$Q47)))*IF($AA47=1,(1+SSSModel!#REF!),1)</f>
        <v>0</v>
      </c>
      <c r="BX47" s="72">
        <f ca="1">IF(OR(BX$4&lt;$Q47,BX$4&gt;$Q47+IF($S47="",1000,$S47)-1),0,IF(MOD(BX$4-$Q47,IF($R47="",1000,$R47))=0,$O47,0))*IF($Y47&gt;0,(1+INDEX(Escalation!$B$3:$B$18,$Y47,0))^(BX$4-SSSModel!$C$5),1)*IF($X47=0,1,OFFSET(Profiles!$K$2,$X47,MAX(Profiles!$C$2,BX$4-$Q47)))*IF($AA47=1,(1+SSSModel!#REF!),1)</f>
        <v>0</v>
      </c>
      <c r="BY47" s="72">
        <f ca="1">IF(OR(BY$4&lt;$Q47,BY$4&gt;$Q47+IF($S47="",1000,$S47)-1),0,IF(MOD(BY$4-$Q47,IF($R47="",1000,$R47))=0,$O47,0))*IF($Y47&gt;0,(1+INDEX(Escalation!$B$3:$B$18,$Y47,0))^(BY$4-SSSModel!$C$5),1)*IF($X47=0,1,OFFSET(Profiles!$K$2,$X47,MAX(Profiles!$C$2,BY$4-$Q47)))*IF($AA47=1,(1+SSSModel!#REF!),1)</f>
        <v>0</v>
      </c>
      <c r="BZ47" s="72">
        <f ca="1">IF(OR(BZ$4&lt;$Q47,BZ$4&gt;$Q47+IF($S47="",1000,$S47)-1),0,IF(MOD(BZ$4-$Q47,IF($R47="",1000,$R47))=0,$O47,0))*IF($Y47&gt;0,(1+INDEX(Escalation!$B$3:$B$18,$Y47,0))^(BZ$4-SSSModel!$C$5),1)*IF($X47=0,1,OFFSET(Profiles!$K$2,$X47,MAX(Profiles!$C$2,BZ$4-$Q47)))*IF($AA47=1,(1+SSSModel!#REF!),1)</f>
        <v>0</v>
      </c>
      <c r="CA47" s="134">
        <f ca="1">IF(OR($Z47=0,SSSModel!$C$4="CF"),AC47,
IF(LEFT($V47,3)="ON_",
     IF(SSSModel!$C$4="RR",SUMPRODUCT(OFFSET($AC47,0,0,1,$CB$2),OFFSET(Profiles!$K$28,($Z47-1)*(Profiles!$I$26+1)+CA$4-SSSModel!$C$3+1,0,1,$CB$2)),
     IF(SSSModel!$C$4="ECC",$EA47*$EB47*SUMPRODUCT(OFFSET($AC47,0,MAX(0,CA$4-$DZ47-$CA$4+1),1,MIN($DZ47,CA$4-$CA$4+1)),OFFSET(Escalation!$K$24,($Y47-1)*(Escalation!$I$22+1)+CA$4-SSSModel!$C$3+1,MAX(0,CA$4-$DZ47-$CA$4+1),1,MIN($DZ47,CA$4-$CA$4+1))),
     IF(SSSModel!$C$4="PV",AC47*$EA47*(1+SSSModel!$C$2),
     IF(SSSModel!$C$4="FCR",$EC47*SUM(OFFSET($AC47,0,MAX(CA$4-$AC$4-$DZ47+1,0),1,MIN($DZ47,CA$4-$AC$4+1))),0)))),
SUM($AC47:$BZ47)*
     IF(SSSModel!$C$4="RR",OFFSET(Profiles!$K$2,$Z47,MAX(Profiles!$C$2,AC$4-$W47)),
     IF(SSSModel!$C$4="ECC",$EA47*$EB47*IF(MAX(Escalation!$C$2,AC$4-$W47)&gt;$DZ47-1,0,OFFSET(Escalation!$K$2,$Y47,MAX(Escalation!$C$2,AC$4-$W47))),
     IF(SSSModel!$C$4="PV",IF(CA$4=$W47,$EA47*(1+SSSModel!$C$2),0),
     IF(SSSModel!$C$4="FCR",IF(AND(CA$4&gt;=$W47,OFFSET(Profiles!$K$2,$Z47,MAX(Profiles!$C$2,AC$4-$W47))&gt;0),$EC47,0),0))))))</f>
        <v>0</v>
      </c>
      <c r="CB47" s="135">
        <f ca="1">IF(OR($Z47=0,SSSModel!$C$4="CF"),AD47,
IF(LEFT($V47,3)="ON_",
     IF(SSSModel!$C$4="RR",SUMPRODUCT(OFFSET($AC47,0,0,1,$CB$2),OFFSET(Profiles!$K$28,($Z47-1)*(Profiles!$I$26+1)+CB$4-SSSModel!$C$3+1,0,1,$CB$2)),
     IF(SSSModel!$C$4="ECC",$EA47*$EB47*SUMPRODUCT(OFFSET($AC47,0,MAX(0,CB$4-$DZ47-$CA$4+1),1,MIN($DZ47,CB$4-$CA$4+1)),OFFSET(Escalation!$K$24,($Y47-1)*(Escalation!$I$22+1)+CB$4-SSSModel!$C$3+1,MAX(0,CB$4-$DZ47-$CA$4+1),1,MIN($DZ47,CB$4-$CA$4+1))),
     IF(SSSModel!$C$4="PV",AD47*$EA47*(1+SSSModel!$C$2),
     IF(SSSModel!$C$4="FCR",$EC47*SUM(OFFSET($AC47,0,MAX(CB$4-$AC$4-$DZ47+1,0),1,MIN($DZ47,CB$4-$AC$4+1))),0)))),
SUM($AC47:$BZ47)*
     IF(SSSModel!$C$4="RR",OFFSET(Profiles!$K$2,$Z47,MAX(Profiles!$C$2,AD$4-$W47)),
     IF(SSSModel!$C$4="ECC",$EA47*$EB47*IF(MAX(Escalation!$C$2,AD$4-$W47)&gt;$DZ47-1,0,OFFSET(Escalation!$K$2,$Y47,MAX(Escalation!$C$2,AD$4-$W47))),
     IF(SSSModel!$C$4="PV",IF(CB$4=$W47,$EA47*(1+SSSModel!$C$2),0),
     IF(SSSModel!$C$4="FCR",IF(AND(CB$4&gt;=$W47,OFFSET(Profiles!$K$2,$Z47,MAX(Profiles!$C$2,AD$4-$W47))&gt;0),$EC47,0),0))))))</f>
        <v>0</v>
      </c>
      <c r="CC47" s="135">
        <f ca="1">IF(OR($Z47=0,SSSModel!$C$4="CF"),AE47,
IF(LEFT($V47,3)="ON_",
     IF(SSSModel!$C$4="RR",SUMPRODUCT(OFFSET($AC47,0,0,1,$CB$2),OFFSET(Profiles!$K$28,($Z47-1)*(Profiles!$I$26+1)+CC$4-SSSModel!$C$3+1,0,1,$CB$2)),
     IF(SSSModel!$C$4="ECC",$EA47*$EB47*SUMPRODUCT(OFFSET($AC47,0,MAX(0,CC$4-$DZ47-$CA$4+1),1,MIN($DZ47,CC$4-$CA$4+1)),OFFSET(Escalation!$K$24,($Y47-1)*(Escalation!$I$22+1)+CC$4-SSSModel!$C$3+1,MAX(0,CC$4-$DZ47-$CA$4+1),1,MIN($DZ47,CC$4-$CA$4+1))),
     IF(SSSModel!$C$4="PV",AE47*$EA47*(1+SSSModel!$C$2),
     IF(SSSModel!$C$4="FCR",$EC47*SUM(OFFSET($AC47,0,MAX(CC$4-$AC$4-$DZ47+1,0),1,MIN($DZ47,CC$4-$AC$4+1))),0)))),
SUM($AC47:$BZ47)*
     IF(SSSModel!$C$4="RR",OFFSET(Profiles!$K$2,$Z47,MAX(Profiles!$C$2,AE$4-$W47)),
     IF(SSSModel!$C$4="ECC",$EA47*$EB47*IF(MAX(Escalation!$C$2,AE$4-$W47)&gt;$DZ47-1,0,OFFSET(Escalation!$K$2,$Y47,MAX(Escalation!$C$2,AE$4-$W47))),
     IF(SSSModel!$C$4="PV",IF(CC$4=$W47,$EA47*(1+SSSModel!$C$2),0),
     IF(SSSModel!$C$4="FCR",IF(AND(CC$4&gt;=$W47,OFFSET(Profiles!$K$2,$Z47,MAX(Profiles!$C$2,AE$4-$W47))&gt;0),$EC47,0),0))))))</f>
        <v>0</v>
      </c>
      <c r="CD47" s="135">
        <f ca="1">IF(OR($Z47=0,SSSModel!$C$4="CF"),AF47,
IF(LEFT($V47,3)="ON_",
     IF(SSSModel!$C$4="RR",SUMPRODUCT(OFFSET($AC47,0,0,1,$CB$2),OFFSET(Profiles!$K$28,($Z47-1)*(Profiles!$I$26+1)+CD$4-SSSModel!$C$3+1,0,1,$CB$2)),
     IF(SSSModel!$C$4="ECC",$EA47*$EB47*SUMPRODUCT(OFFSET($AC47,0,MAX(0,CD$4-$DZ47-$CA$4+1),1,MIN($DZ47,CD$4-$CA$4+1)),OFFSET(Escalation!$K$24,($Y47-1)*(Escalation!$I$22+1)+CD$4-SSSModel!$C$3+1,MAX(0,CD$4-$DZ47-$CA$4+1),1,MIN($DZ47,CD$4-$CA$4+1))),
     IF(SSSModel!$C$4="PV",AF47*$EA47*(1+SSSModel!$C$2),
     IF(SSSModel!$C$4="FCR",$EC47*SUM(OFFSET($AC47,0,MAX(CD$4-$AC$4-$DZ47+1,0),1,MIN($DZ47,CD$4-$AC$4+1))),0)))),
SUM($AC47:$BZ47)*
     IF(SSSModel!$C$4="RR",OFFSET(Profiles!$K$2,$Z47,MAX(Profiles!$C$2,AF$4-$W47)),
     IF(SSSModel!$C$4="ECC",$EA47*$EB47*IF(MAX(Escalation!$C$2,AF$4-$W47)&gt;$DZ47-1,0,OFFSET(Escalation!$K$2,$Y47,MAX(Escalation!$C$2,AF$4-$W47))),
     IF(SSSModel!$C$4="PV",IF(CD$4=$W47,$EA47*(1+SSSModel!$C$2),0),
     IF(SSSModel!$C$4="FCR",IF(AND(CD$4&gt;=$W47,OFFSET(Profiles!$K$2,$Z47,MAX(Profiles!$C$2,AF$4-$W47))&gt;0),$EC47,0),0))))))</f>
        <v>0</v>
      </c>
      <c r="CE47" s="135">
        <f ca="1">IF(OR($Z47=0,SSSModel!$C$4="CF"),AG47,
IF(LEFT($V47,3)="ON_",
     IF(SSSModel!$C$4="RR",SUMPRODUCT(OFFSET($AC47,0,0,1,$CB$2),OFFSET(Profiles!$K$28,($Z47-1)*(Profiles!$I$26+1)+CE$4-SSSModel!$C$3+1,0,1,$CB$2)),
     IF(SSSModel!$C$4="ECC",$EA47*$EB47*SUMPRODUCT(OFFSET($AC47,0,MAX(0,CE$4-$DZ47-$CA$4+1),1,MIN($DZ47,CE$4-$CA$4+1)),OFFSET(Escalation!$K$24,($Y47-1)*(Escalation!$I$22+1)+CE$4-SSSModel!$C$3+1,MAX(0,CE$4-$DZ47-$CA$4+1),1,MIN($DZ47,CE$4-$CA$4+1))),
     IF(SSSModel!$C$4="PV",AG47*$EA47*(1+SSSModel!$C$2),
     IF(SSSModel!$C$4="FCR",$EC47*SUM(OFFSET($AC47,0,MAX(CE$4-$AC$4-$DZ47+1,0),1,MIN($DZ47,CE$4-$AC$4+1))),0)))),
SUM($AC47:$BZ47)*
     IF(SSSModel!$C$4="RR",OFFSET(Profiles!$K$2,$Z47,MAX(Profiles!$C$2,AG$4-$W47)),
     IF(SSSModel!$C$4="ECC",$EA47*$EB47*IF(MAX(Escalation!$C$2,AG$4-$W47)&gt;$DZ47-1,0,OFFSET(Escalation!$K$2,$Y47,MAX(Escalation!$C$2,AG$4-$W47))),
     IF(SSSModel!$C$4="PV",IF(CE$4=$W47,$EA47*(1+SSSModel!$C$2),0),
     IF(SSSModel!$C$4="FCR",IF(AND(CE$4&gt;=$W47,OFFSET(Profiles!$K$2,$Z47,MAX(Profiles!$C$2,AG$4-$W47))&gt;0),$EC47,0),0))))))</f>
        <v>0</v>
      </c>
      <c r="CF47" s="135">
        <f ca="1">IF(OR($Z47=0,SSSModel!$C$4="CF"),AH47,
IF(LEFT($V47,3)="ON_",
     IF(SSSModel!$C$4="RR",SUMPRODUCT(OFFSET($AC47,0,0,1,$CB$2),OFFSET(Profiles!$K$28,($Z47-1)*(Profiles!$I$26+1)+CF$4-SSSModel!$C$3+1,0,1,$CB$2)),
     IF(SSSModel!$C$4="ECC",$EA47*$EB47*SUMPRODUCT(OFFSET($AC47,0,MAX(0,CF$4-$DZ47-$CA$4+1),1,MIN($DZ47,CF$4-$CA$4+1)),OFFSET(Escalation!$K$24,($Y47-1)*(Escalation!$I$22+1)+CF$4-SSSModel!$C$3+1,MAX(0,CF$4-$DZ47-$CA$4+1),1,MIN($DZ47,CF$4-$CA$4+1))),
     IF(SSSModel!$C$4="PV",AH47*$EA47*(1+SSSModel!$C$2),
     IF(SSSModel!$C$4="FCR",$EC47*SUM(OFFSET($AC47,0,MAX(CF$4-$AC$4-$DZ47+1,0),1,MIN($DZ47,CF$4-$AC$4+1))),0)))),
SUM($AC47:$BZ47)*
     IF(SSSModel!$C$4="RR",OFFSET(Profiles!$K$2,$Z47,MAX(Profiles!$C$2,AH$4-$W47)),
     IF(SSSModel!$C$4="ECC",$EA47*$EB47*IF(MAX(Escalation!$C$2,AH$4-$W47)&gt;$DZ47-1,0,OFFSET(Escalation!$K$2,$Y47,MAX(Escalation!$C$2,AH$4-$W47))),
     IF(SSSModel!$C$4="PV",IF(CF$4=$W47,$EA47*(1+SSSModel!$C$2),0),
     IF(SSSModel!$C$4="FCR",IF(AND(CF$4&gt;=$W47,OFFSET(Profiles!$K$2,$Z47,MAX(Profiles!$C$2,AH$4-$W47))&gt;0),$EC47,0),0))))))</f>
        <v>0</v>
      </c>
      <c r="CG47" s="135">
        <f ca="1">IF(OR($Z47=0,SSSModel!$C$4="CF"),AI47,
IF(LEFT($V47,3)="ON_",
     IF(SSSModel!$C$4="RR",SUMPRODUCT(OFFSET($AC47,0,0,1,$CB$2),OFFSET(Profiles!$K$28,($Z47-1)*(Profiles!$I$26+1)+CG$4-SSSModel!$C$3+1,0,1,$CB$2)),
     IF(SSSModel!$C$4="ECC",$EA47*$EB47*SUMPRODUCT(OFFSET($AC47,0,MAX(0,CG$4-$DZ47-$CA$4+1),1,MIN($DZ47,CG$4-$CA$4+1)),OFFSET(Escalation!$K$24,($Y47-1)*(Escalation!$I$22+1)+CG$4-SSSModel!$C$3+1,MAX(0,CG$4-$DZ47-$CA$4+1),1,MIN($DZ47,CG$4-$CA$4+1))),
     IF(SSSModel!$C$4="PV",AI47*$EA47*(1+SSSModel!$C$2),
     IF(SSSModel!$C$4="FCR",$EC47*SUM(OFFSET($AC47,0,MAX(CG$4-$AC$4-$DZ47+1,0),1,MIN($DZ47,CG$4-$AC$4+1))),0)))),
SUM($AC47:$BZ47)*
     IF(SSSModel!$C$4="RR",OFFSET(Profiles!$K$2,$Z47,MAX(Profiles!$C$2,AI$4-$W47)),
     IF(SSSModel!$C$4="ECC",$EA47*$EB47*IF(MAX(Escalation!$C$2,AI$4-$W47)&gt;$DZ47-1,0,OFFSET(Escalation!$K$2,$Y47,MAX(Escalation!$C$2,AI$4-$W47))),
     IF(SSSModel!$C$4="PV",IF(CG$4=$W47,$EA47*(1+SSSModel!$C$2),0),
     IF(SSSModel!$C$4="FCR",IF(AND(CG$4&gt;=$W47,OFFSET(Profiles!$K$2,$Z47,MAX(Profiles!$C$2,AI$4-$W47))&gt;0),$EC47,0),0))))))</f>
        <v>0</v>
      </c>
      <c r="CH47" s="135">
        <f ca="1">IF(OR($Z47=0,SSSModel!$C$4="CF"),AJ47,
IF(LEFT($V47,3)="ON_",
     IF(SSSModel!$C$4="RR",SUMPRODUCT(OFFSET($AC47,0,0,1,$CB$2),OFFSET(Profiles!$K$28,($Z47-1)*(Profiles!$I$26+1)+CH$4-SSSModel!$C$3+1,0,1,$CB$2)),
     IF(SSSModel!$C$4="ECC",$EA47*$EB47*SUMPRODUCT(OFFSET($AC47,0,MAX(0,CH$4-$DZ47-$CA$4+1),1,MIN($DZ47,CH$4-$CA$4+1)),OFFSET(Escalation!$K$24,($Y47-1)*(Escalation!$I$22+1)+CH$4-SSSModel!$C$3+1,MAX(0,CH$4-$DZ47-$CA$4+1),1,MIN($DZ47,CH$4-$CA$4+1))),
     IF(SSSModel!$C$4="PV",AJ47*$EA47*(1+SSSModel!$C$2),
     IF(SSSModel!$C$4="FCR",$EC47*SUM(OFFSET($AC47,0,MAX(CH$4-$AC$4-$DZ47+1,0),1,MIN($DZ47,CH$4-$AC$4+1))),0)))),
SUM($AC47:$BZ47)*
     IF(SSSModel!$C$4="RR",OFFSET(Profiles!$K$2,$Z47,MAX(Profiles!$C$2,AJ$4-$W47)),
     IF(SSSModel!$C$4="ECC",$EA47*$EB47*IF(MAX(Escalation!$C$2,AJ$4-$W47)&gt;$DZ47-1,0,OFFSET(Escalation!$K$2,$Y47,MAX(Escalation!$C$2,AJ$4-$W47))),
     IF(SSSModel!$C$4="PV",IF(CH$4=$W47,$EA47*(1+SSSModel!$C$2),0),
     IF(SSSModel!$C$4="FCR",IF(AND(CH$4&gt;=$W47,OFFSET(Profiles!$K$2,$Z47,MAX(Profiles!$C$2,AJ$4-$W47))&gt;0),$EC47,0),0))))))</f>
        <v>0</v>
      </c>
      <c r="CI47" s="135">
        <f ca="1">IF(OR($Z47=0,SSSModel!$C$4="CF"),AK47,
IF(LEFT($V47,3)="ON_",
     IF(SSSModel!$C$4="RR",SUMPRODUCT(OFFSET($AC47,0,0,1,$CB$2),OFFSET(Profiles!$K$28,($Z47-1)*(Profiles!$I$26+1)+CI$4-SSSModel!$C$3+1,0,1,$CB$2)),
     IF(SSSModel!$C$4="ECC",$EA47*$EB47*SUMPRODUCT(OFFSET($AC47,0,MAX(0,CI$4-$DZ47-$CA$4+1),1,MIN($DZ47,CI$4-$CA$4+1)),OFFSET(Escalation!$K$24,($Y47-1)*(Escalation!$I$22+1)+CI$4-SSSModel!$C$3+1,MAX(0,CI$4-$DZ47-$CA$4+1),1,MIN($DZ47,CI$4-$CA$4+1))),
     IF(SSSModel!$C$4="PV",AK47*$EA47*(1+SSSModel!$C$2),
     IF(SSSModel!$C$4="FCR",$EC47*SUM(OFFSET($AC47,0,MAX(CI$4-$AC$4-$DZ47+1,0),1,MIN($DZ47,CI$4-$AC$4+1))),0)))),
SUM($AC47:$BZ47)*
     IF(SSSModel!$C$4="RR",OFFSET(Profiles!$K$2,$Z47,MAX(Profiles!$C$2,AK$4-$W47)),
     IF(SSSModel!$C$4="ECC",$EA47*$EB47*IF(MAX(Escalation!$C$2,AK$4-$W47)&gt;$DZ47-1,0,OFFSET(Escalation!$K$2,$Y47,MAX(Escalation!$C$2,AK$4-$W47))),
     IF(SSSModel!$C$4="PV",IF(CI$4=$W47,$EA47*(1+SSSModel!$C$2),0),
     IF(SSSModel!$C$4="FCR",IF(AND(CI$4&gt;=$W47,OFFSET(Profiles!$K$2,$Z47,MAX(Profiles!$C$2,AK$4-$W47))&gt;0),$EC47,0),0))))))</f>
        <v>0</v>
      </c>
      <c r="CJ47" s="135">
        <f ca="1">IF(OR($Z47=0,SSSModel!$C$4="CF"),AL47,
IF(LEFT($V47,3)="ON_",
     IF(SSSModel!$C$4="RR",SUMPRODUCT(OFFSET($AC47,0,0,1,$CB$2),OFFSET(Profiles!$K$28,($Z47-1)*(Profiles!$I$26+1)+CJ$4-SSSModel!$C$3+1,0,1,$CB$2)),
     IF(SSSModel!$C$4="ECC",$EA47*$EB47*SUMPRODUCT(OFFSET($AC47,0,MAX(0,CJ$4-$DZ47-$CA$4+1),1,MIN($DZ47,CJ$4-$CA$4+1)),OFFSET(Escalation!$K$24,($Y47-1)*(Escalation!$I$22+1)+CJ$4-SSSModel!$C$3+1,MAX(0,CJ$4-$DZ47-$CA$4+1),1,MIN($DZ47,CJ$4-$CA$4+1))),
     IF(SSSModel!$C$4="PV",AL47*$EA47*(1+SSSModel!$C$2),
     IF(SSSModel!$C$4="FCR",$EC47*SUM(OFFSET($AC47,0,MAX(CJ$4-$AC$4-$DZ47+1,0),1,MIN($DZ47,CJ$4-$AC$4+1))),0)))),
SUM($AC47:$BZ47)*
     IF(SSSModel!$C$4="RR",OFFSET(Profiles!$K$2,$Z47,MAX(Profiles!$C$2,AL$4-$W47)),
     IF(SSSModel!$C$4="ECC",$EA47*$EB47*IF(MAX(Escalation!$C$2,AL$4-$W47)&gt;$DZ47-1,0,OFFSET(Escalation!$K$2,$Y47,MAX(Escalation!$C$2,AL$4-$W47))),
     IF(SSSModel!$C$4="PV",IF(CJ$4=$W47,$EA47*(1+SSSModel!$C$2),0),
     IF(SSSModel!$C$4="FCR",IF(AND(CJ$4&gt;=$W47,OFFSET(Profiles!$K$2,$Z47,MAX(Profiles!$C$2,AL$4-$W47))&gt;0),$EC47,0),0))))))</f>
        <v>0</v>
      </c>
      <c r="CK47" s="135">
        <f ca="1">IF(OR($Z47=0,SSSModel!$C$4="CF"),AM47,
IF(LEFT($V47,3)="ON_",
     IF(SSSModel!$C$4="RR",SUMPRODUCT(OFFSET($AC47,0,0,1,$CB$2),OFFSET(Profiles!$K$28,($Z47-1)*(Profiles!$I$26+1)+CK$4-SSSModel!$C$3+1,0,1,$CB$2)),
     IF(SSSModel!$C$4="ECC",$EA47*$EB47*SUMPRODUCT(OFFSET($AC47,0,MAX(0,CK$4-$DZ47-$CA$4+1),1,MIN($DZ47,CK$4-$CA$4+1)),OFFSET(Escalation!$K$24,($Y47-1)*(Escalation!$I$22+1)+CK$4-SSSModel!$C$3+1,MAX(0,CK$4-$DZ47-$CA$4+1),1,MIN($DZ47,CK$4-$CA$4+1))),
     IF(SSSModel!$C$4="PV",AM47*$EA47*(1+SSSModel!$C$2),
     IF(SSSModel!$C$4="FCR",$EC47*SUM(OFFSET($AC47,0,MAX(CK$4-$AC$4-$DZ47+1,0),1,MIN($DZ47,CK$4-$AC$4+1))),0)))),
SUM($AC47:$BZ47)*
     IF(SSSModel!$C$4="RR",OFFSET(Profiles!$K$2,$Z47,MAX(Profiles!$C$2,AM$4-$W47)),
     IF(SSSModel!$C$4="ECC",$EA47*$EB47*IF(MAX(Escalation!$C$2,AM$4-$W47)&gt;$DZ47-1,0,OFFSET(Escalation!$K$2,$Y47,MAX(Escalation!$C$2,AM$4-$W47))),
     IF(SSSModel!$C$4="PV",IF(CK$4=$W47,$EA47*(1+SSSModel!$C$2),0),
     IF(SSSModel!$C$4="FCR",IF(AND(CK$4&gt;=$W47,OFFSET(Profiles!$K$2,$Z47,MAX(Profiles!$C$2,AM$4-$W47))&gt;0),$EC47,0),0))))))</f>
        <v>0</v>
      </c>
      <c r="CL47" s="135">
        <f ca="1">IF(OR($Z47=0,SSSModel!$C$4="CF"),AN47,
IF(LEFT($V47,3)="ON_",
     IF(SSSModel!$C$4="RR",SUMPRODUCT(OFFSET($AC47,0,0,1,$CB$2),OFFSET(Profiles!$K$28,($Z47-1)*(Profiles!$I$26+1)+CL$4-SSSModel!$C$3+1,0,1,$CB$2)),
     IF(SSSModel!$C$4="ECC",$EA47*$EB47*SUMPRODUCT(OFFSET($AC47,0,MAX(0,CL$4-$DZ47-$CA$4+1),1,MIN($DZ47,CL$4-$CA$4+1)),OFFSET(Escalation!$K$24,($Y47-1)*(Escalation!$I$22+1)+CL$4-SSSModel!$C$3+1,MAX(0,CL$4-$DZ47-$CA$4+1),1,MIN($DZ47,CL$4-$CA$4+1))),
     IF(SSSModel!$C$4="PV",AN47*$EA47*(1+SSSModel!$C$2),
     IF(SSSModel!$C$4="FCR",$EC47*SUM(OFFSET($AC47,0,MAX(CL$4-$AC$4-$DZ47+1,0),1,MIN($DZ47,CL$4-$AC$4+1))),0)))),
SUM($AC47:$BZ47)*
     IF(SSSModel!$C$4="RR",OFFSET(Profiles!$K$2,$Z47,MAX(Profiles!$C$2,AN$4-$W47)),
     IF(SSSModel!$C$4="ECC",$EA47*$EB47*IF(MAX(Escalation!$C$2,AN$4-$W47)&gt;$DZ47-1,0,OFFSET(Escalation!$K$2,$Y47,MAX(Escalation!$C$2,AN$4-$W47))),
     IF(SSSModel!$C$4="PV",IF(CL$4=$W47,$EA47*(1+SSSModel!$C$2),0),
     IF(SSSModel!$C$4="FCR",IF(AND(CL$4&gt;=$W47,OFFSET(Profiles!$K$2,$Z47,MAX(Profiles!$C$2,AN$4-$W47))&gt;0),$EC47,0),0))))))</f>
        <v>0</v>
      </c>
      <c r="CM47" s="135">
        <f ca="1">IF(OR($Z47=0,SSSModel!$C$4="CF"),AO47,
IF(LEFT($V47,3)="ON_",
     IF(SSSModel!$C$4="RR",SUMPRODUCT(OFFSET($AC47,0,0,1,$CB$2),OFFSET(Profiles!$K$28,($Z47-1)*(Profiles!$I$26+1)+CM$4-SSSModel!$C$3+1,0,1,$CB$2)),
     IF(SSSModel!$C$4="ECC",$EA47*$EB47*SUMPRODUCT(OFFSET($AC47,0,MAX(0,CM$4-$DZ47-$CA$4+1),1,MIN($DZ47,CM$4-$CA$4+1)),OFFSET(Escalation!$K$24,($Y47-1)*(Escalation!$I$22+1)+CM$4-SSSModel!$C$3+1,MAX(0,CM$4-$DZ47-$CA$4+1),1,MIN($DZ47,CM$4-$CA$4+1))),
     IF(SSSModel!$C$4="PV",AO47*$EA47*(1+SSSModel!$C$2),
     IF(SSSModel!$C$4="FCR",$EC47*SUM(OFFSET($AC47,0,MAX(CM$4-$AC$4-$DZ47+1,0),1,MIN($DZ47,CM$4-$AC$4+1))),0)))),
SUM($AC47:$BZ47)*
     IF(SSSModel!$C$4="RR",OFFSET(Profiles!$K$2,$Z47,MAX(Profiles!$C$2,AO$4-$W47)),
     IF(SSSModel!$C$4="ECC",$EA47*$EB47*IF(MAX(Escalation!$C$2,AO$4-$W47)&gt;$DZ47-1,0,OFFSET(Escalation!$K$2,$Y47,MAX(Escalation!$C$2,AO$4-$W47))),
     IF(SSSModel!$C$4="PV",IF(CM$4=$W47,$EA47*(1+SSSModel!$C$2),0),
     IF(SSSModel!$C$4="FCR",IF(AND(CM$4&gt;=$W47,OFFSET(Profiles!$K$2,$Z47,MAX(Profiles!$C$2,AO$4-$W47))&gt;0),$EC47,0),0))))))</f>
        <v>0</v>
      </c>
      <c r="CN47" s="135">
        <f ca="1">IF(OR($Z47=0,SSSModel!$C$4="CF"),AP47,
IF(LEFT($V47,3)="ON_",
     IF(SSSModel!$C$4="RR",SUMPRODUCT(OFFSET($AC47,0,0,1,$CB$2),OFFSET(Profiles!$K$28,($Z47-1)*(Profiles!$I$26+1)+CN$4-SSSModel!$C$3+1,0,1,$CB$2)),
     IF(SSSModel!$C$4="ECC",$EA47*$EB47*SUMPRODUCT(OFFSET($AC47,0,MAX(0,CN$4-$DZ47-$CA$4+1),1,MIN($DZ47,CN$4-$CA$4+1)),OFFSET(Escalation!$K$24,($Y47-1)*(Escalation!$I$22+1)+CN$4-SSSModel!$C$3+1,MAX(0,CN$4-$DZ47-$CA$4+1),1,MIN($DZ47,CN$4-$CA$4+1))),
     IF(SSSModel!$C$4="PV",AP47*$EA47*(1+SSSModel!$C$2),
     IF(SSSModel!$C$4="FCR",$EC47*SUM(OFFSET($AC47,0,MAX(CN$4-$AC$4-$DZ47+1,0),1,MIN($DZ47,CN$4-$AC$4+1))),0)))),
SUM($AC47:$BZ47)*
     IF(SSSModel!$C$4="RR",OFFSET(Profiles!$K$2,$Z47,MAX(Profiles!$C$2,AP$4-$W47)),
     IF(SSSModel!$C$4="ECC",$EA47*$EB47*IF(MAX(Escalation!$C$2,AP$4-$W47)&gt;$DZ47-1,0,OFFSET(Escalation!$K$2,$Y47,MAX(Escalation!$C$2,AP$4-$W47))),
     IF(SSSModel!$C$4="PV",IF(CN$4=$W47,$EA47*(1+SSSModel!$C$2),0),
     IF(SSSModel!$C$4="FCR",IF(AND(CN$4&gt;=$W47,OFFSET(Profiles!$K$2,$Z47,MAX(Profiles!$C$2,AP$4-$W47))&gt;0),$EC47,0),0))))))</f>
        <v>0</v>
      </c>
      <c r="CO47" s="135">
        <f ca="1">IF(OR($Z47=0,SSSModel!$C$4="CF"),AQ47,
IF(LEFT($V47,3)="ON_",
     IF(SSSModel!$C$4="RR",SUMPRODUCT(OFFSET($AC47,0,0,1,$CB$2),OFFSET(Profiles!$K$28,($Z47-1)*(Profiles!$I$26+1)+CO$4-SSSModel!$C$3+1,0,1,$CB$2)),
     IF(SSSModel!$C$4="ECC",$EA47*$EB47*SUMPRODUCT(OFFSET($AC47,0,MAX(0,CO$4-$DZ47-$CA$4+1),1,MIN($DZ47,CO$4-$CA$4+1)),OFFSET(Escalation!$K$24,($Y47-1)*(Escalation!$I$22+1)+CO$4-SSSModel!$C$3+1,MAX(0,CO$4-$DZ47-$CA$4+1),1,MIN($DZ47,CO$4-$CA$4+1))),
     IF(SSSModel!$C$4="PV",AQ47*$EA47*(1+SSSModel!$C$2),
     IF(SSSModel!$C$4="FCR",$EC47*SUM(OFFSET($AC47,0,MAX(CO$4-$AC$4-$DZ47+1,0),1,MIN($DZ47,CO$4-$AC$4+1))),0)))),
SUM($AC47:$BZ47)*
     IF(SSSModel!$C$4="RR",OFFSET(Profiles!$K$2,$Z47,MAX(Profiles!$C$2,AQ$4-$W47)),
     IF(SSSModel!$C$4="ECC",$EA47*$EB47*IF(MAX(Escalation!$C$2,AQ$4-$W47)&gt;$DZ47-1,0,OFFSET(Escalation!$K$2,$Y47,MAX(Escalation!$C$2,AQ$4-$W47))),
     IF(SSSModel!$C$4="PV",IF(CO$4=$W47,$EA47*(1+SSSModel!$C$2),0),
     IF(SSSModel!$C$4="FCR",IF(AND(CO$4&gt;=$W47,OFFSET(Profiles!$K$2,$Z47,MAX(Profiles!$C$2,AQ$4-$W47))&gt;0),$EC47,0),0))))))</f>
        <v>0</v>
      </c>
      <c r="CP47" s="135">
        <f ca="1">IF(OR($Z47=0,SSSModel!$C$4="CF"),AR47,
IF(LEFT($V47,3)="ON_",
     IF(SSSModel!$C$4="RR",SUMPRODUCT(OFFSET($AC47,0,0,1,$CB$2),OFFSET(Profiles!$K$28,($Z47-1)*(Profiles!$I$26+1)+CP$4-SSSModel!$C$3+1,0,1,$CB$2)),
     IF(SSSModel!$C$4="ECC",$EA47*$EB47*SUMPRODUCT(OFFSET($AC47,0,MAX(0,CP$4-$DZ47-$CA$4+1),1,MIN($DZ47,CP$4-$CA$4+1)),OFFSET(Escalation!$K$24,($Y47-1)*(Escalation!$I$22+1)+CP$4-SSSModel!$C$3+1,MAX(0,CP$4-$DZ47-$CA$4+1),1,MIN($DZ47,CP$4-$CA$4+1))),
     IF(SSSModel!$C$4="PV",AR47*$EA47*(1+SSSModel!$C$2),
     IF(SSSModel!$C$4="FCR",$EC47*SUM(OFFSET($AC47,0,MAX(CP$4-$AC$4-$DZ47+1,0),1,MIN($DZ47,CP$4-$AC$4+1))),0)))),
SUM($AC47:$BZ47)*
     IF(SSSModel!$C$4="RR",OFFSET(Profiles!$K$2,$Z47,MAX(Profiles!$C$2,AR$4-$W47)),
     IF(SSSModel!$C$4="ECC",$EA47*$EB47*IF(MAX(Escalation!$C$2,AR$4-$W47)&gt;$DZ47-1,0,OFFSET(Escalation!$K$2,$Y47,MAX(Escalation!$C$2,AR$4-$W47))),
     IF(SSSModel!$C$4="PV",IF(CP$4=$W47,$EA47*(1+SSSModel!$C$2),0),
     IF(SSSModel!$C$4="FCR",IF(AND(CP$4&gt;=$W47,OFFSET(Profiles!$K$2,$Z47,MAX(Profiles!$C$2,AR$4-$W47))&gt;0),$EC47,0),0))))))</f>
        <v>0</v>
      </c>
      <c r="CQ47" s="135">
        <f ca="1">IF(OR($Z47=0,SSSModel!$C$4="CF"),AS47,
IF(LEFT($V47,3)="ON_",
     IF(SSSModel!$C$4="RR",SUMPRODUCT(OFFSET($AC47,0,0,1,$CB$2),OFFSET(Profiles!$K$28,($Z47-1)*(Profiles!$I$26+1)+CQ$4-SSSModel!$C$3+1,0,1,$CB$2)),
     IF(SSSModel!$C$4="ECC",$EA47*$EB47*SUMPRODUCT(OFFSET($AC47,0,MAX(0,CQ$4-$DZ47-$CA$4+1),1,MIN($DZ47,CQ$4-$CA$4+1)),OFFSET(Escalation!$K$24,($Y47-1)*(Escalation!$I$22+1)+CQ$4-SSSModel!$C$3+1,MAX(0,CQ$4-$DZ47-$CA$4+1),1,MIN($DZ47,CQ$4-$CA$4+1))),
     IF(SSSModel!$C$4="PV",AS47*$EA47*(1+SSSModel!$C$2),
     IF(SSSModel!$C$4="FCR",$EC47*SUM(OFFSET($AC47,0,MAX(CQ$4-$AC$4-$DZ47+1,0),1,MIN($DZ47,CQ$4-$AC$4+1))),0)))),
SUM($AC47:$BZ47)*
     IF(SSSModel!$C$4="RR",OFFSET(Profiles!$K$2,$Z47,MAX(Profiles!$C$2,AS$4-$W47)),
     IF(SSSModel!$C$4="ECC",$EA47*$EB47*IF(MAX(Escalation!$C$2,AS$4-$W47)&gt;$DZ47-1,0,OFFSET(Escalation!$K$2,$Y47,MAX(Escalation!$C$2,AS$4-$W47))),
     IF(SSSModel!$C$4="PV",IF(CQ$4=$W47,$EA47*(1+SSSModel!$C$2),0),
     IF(SSSModel!$C$4="FCR",IF(AND(CQ$4&gt;=$W47,OFFSET(Profiles!$K$2,$Z47,MAX(Profiles!$C$2,AS$4-$W47))&gt;0),$EC47,0),0))))))</f>
        <v>0</v>
      </c>
      <c r="CR47" s="135">
        <f ca="1">IF(OR($Z47=0,SSSModel!$C$4="CF"),AT47,
IF(LEFT($V47,3)="ON_",
     IF(SSSModel!$C$4="RR",SUMPRODUCT(OFFSET($AC47,0,0,1,$CB$2),OFFSET(Profiles!$K$28,($Z47-1)*(Profiles!$I$26+1)+CR$4-SSSModel!$C$3+1,0,1,$CB$2)),
     IF(SSSModel!$C$4="ECC",$EA47*$EB47*SUMPRODUCT(OFFSET($AC47,0,MAX(0,CR$4-$DZ47-$CA$4+1),1,MIN($DZ47,CR$4-$CA$4+1)),OFFSET(Escalation!$K$24,($Y47-1)*(Escalation!$I$22+1)+CR$4-SSSModel!$C$3+1,MAX(0,CR$4-$DZ47-$CA$4+1),1,MIN($DZ47,CR$4-$CA$4+1))),
     IF(SSSModel!$C$4="PV",AT47*$EA47*(1+SSSModel!$C$2),
     IF(SSSModel!$C$4="FCR",$EC47*SUM(OFFSET($AC47,0,MAX(CR$4-$AC$4-$DZ47+1,0),1,MIN($DZ47,CR$4-$AC$4+1))),0)))),
SUM($AC47:$BZ47)*
     IF(SSSModel!$C$4="RR",OFFSET(Profiles!$K$2,$Z47,MAX(Profiles!$C$2,AT$4-$W47)),
     IF(SSSModel!$C$4="ECC",$EA47*$EB47*IF(MAX(Escalation!$C$2,AT$4-$W47)&gt;$DZ47-1,0,OFFSET(Escalation!$K$2,$Y47,MAX(Escalation!$C$2,AT$4-$W47))),
     IF(SSSModel!$C$4="PV",IF(CR$4=$W47,$EA47*(1+SSSModel!$C$2),0),
     IF(SSSModel!$C$4="FCR",IF(AND(CR$4&gt;=$W47,OFFSET(Profiles!$K$2,$Z47,MAX(Profiles!$C$2,AT$4-$W47))&gt;0),$EC47,0),0))))))</f>
        <v>0</v>
      </c>
      <c r="CS47" s="135">
        <f ca="1">IF(OR($Z47=0,SSSModel!$C$4="CF"),AU47,
IF(LEFT($V47,3)="ON_",
     IF(SSSModel!$C$4="RR",SUMPRODUCT(OFFSET($AC47,0,0,1,$CB$2),OFFSET(Profiles!$K$28,($Z47-1)*(Profiles!$I$26+1)+CS$4-SSSModel!$C$3+1,0,1,$CB$2)),
     IF(SSSModel!$C$4="ECC",$EA47*$EB47*SUMPRODUCT(OFFSET($AC47,0,MAX(0,CS$4-$DZ47-$CA$4+1),1,MIN($DZ47,CS$4-$CA$4+1)),OFFSET(Escalation!$K$24,($Y47-1)*(Escalation!$I$22+1)+CS$4-SSSModel!$C$3+1,MAX(0,CS$4-$DZ47-$CA$4+1),1,MIN($DZ47,CS$4-$CA$4+1))),
     IF(SSSModel!$C$4="PV",AU47*$EA47*(1+SSSModel!$C$2),
     IF(SSSModel!$C$4="FCR",$EC47*SUM(OFFSET($AC47,0,MAX(CS$4-$AC$4-$DZ47+1,0),1,MIN($DZ47,CS$4-$AC$4+1))),0)))),
SUM($AC47:$BZ47)*
     IF(SSSModel!$C$4="RR",OFFSET(Profiles!$K$2,$Z47,MAX(Profiles!$C$2,AU$4-$W47)),
     IF(SSSModel!$C$4="ECC",$EA47*$EB47*IF(MAX(Escalation!$C$2,AU$4-$W47)&gt;$DZ47-1,0,OFFSET(Escalation!$K$2,$Y47,MAX(Escalation!$C$2,AU$4-$W47))),
     IF(SSSModel!$C$4="PV",IF(CS$4=$W47,$EA47*(1+SSSModel!$C$2),0),
     IF(SSSModel!$C$4="FCR",IF(AND(CS$4&gt;=$W47,OFFSET(Profiles!$K$2,$Z47,MAX(Profiles!$C$2,AU$4-$W47))&gt;0),$EC47,0),0))))))</f>
        <v>0</v>
      </c>
      <c r="CT47" s="135">
        <f ca="1">IF(OR($Z47=0,SSSModel!$C$4="CF"),AV47,
IF(LEFT($V47,3)="ON_",
     IF(SSSModel!$C$4="RR",SUMPRODUCT(OFFSET($AC47,0,0,1,$CB$2),OFFSET(Profiles!$K$28,($Z47-1)*(Profiles!$I$26+1)+CT$4-SSSModel!$C$3+1,0,1,$CB$2)),
     IF(SSSModel!$C$4="ECC",$EA47*$EB47*SUMPRODUCT(OFFSET($AC47,0,MAX(0,CT$4-$DZ47-$CA$4+1),1,MIN($DZ47,CT$4-$CA$4+1)),OFFSET(Escalation!$K$24,($Y47-1)*(Escalation!$I$22+1)+CT$4-SSSModel!$C$3+1,MAX(0,CT$4-$DZ47-$CA$4+1),1,MIN($DZ47,CT$4-$CA$4+1))),
     IF(SSSModel!$C$4="PV",AV47*$EA47*(1+SSSModel!$C$2),
     IF(SSSModel!$C$4="FCR",$EC47*SUM(OFFSET($AC47,0,MAX(CT$4-$AC$4-$DZ47+1,0),1,MIN($DZ47,CT$4-$AC$4+1))),0)))),
SUM($AC47:$BZ47)*
     IF(SSSModel!$C$4="RR",OFFSET(Profiles!$K$2,$Z47,MAX(Profiles!$C$2,AV$4-$W47)),
     IF(SSSModel!$C$4="ECC",$EA47*$EB47*IF(MAX(Escalation!$C$2,AV$4-$W47)&gt;$DZ47-1,0,OFFSET(Escalation!$K$2,$Y47,MAX(Escalation!$C$2,AV$4-$W47))),
     IF(SSSModel!$C$4="PV",IF(CT$4=$W47,$EA47*(1+SSSModel!$C$2),0),
     IF(SSSModel!$C$4="FCR",IF(AND(CT$4&gt;=$W47,OFFSET(Profiles!$K$2,$Z47,MAX(Profiles!$C$2,AV$4-$W47))&gt;0),$EC47,0),0))))))</f>
        <v>0</v>
      </c>
      <c r="CU47" s="135">
        <f ca="1">IF(OR($Z47=0,SSSModel!$C$4="CF"),AW47,
IF(LEFT($V47,3)="ON_",
     IF(SSSModel!$C$4="RR",SUMPRODUCT(OFFSET($AC47,0,0,1,$CB$2),OFFSET(Profiles!$K$28,($Z47-1)*(Profiles!$I$26+1)+CU$4-SSSModel!$C$3+1,0,1,$CB$2)),
     IF(SSSModel!$C$4="ECC",$EA47*$EB47*SUMPRODUCT(OFFSET($AC47,0,MAX(0,CU$4-$DZ47-$CA$4+1),1,MIN($DZ47,CU$4-$CA$4+1)),OFFSET(Escalation!$K$24,($Y47-1)*(Escalation!$I$22+1)+CU$4-SSSModel!$C$3+1,MAX(0,CU$4-$DZ47-$CA$4+1),1,MIN($DZ47,CU$4-$CA$4+1))),
     IF(SSSModel!$C$4="PV",AW47*$EA47*(1+SSSModel!$C$2),
     IF(SSSModel!$C$4="FCR",$EC47*SUM(OFFSET($AC47,0,MAX(CU$4-$AC$4-$DZ47+1,0),1,MIN($DZ47,CU$4-$AC$4+1))),0)))),
SUM($AC47:$BZ47)*
     IF(SSSModel!$C$4="RR",OFFSET(Profiles!$K$2,$Z47,MAX(Profiles!$C$2,AW$4-$W47)),
     IF(SSSModel!$C$4="ECC",$EA47*$EB47*IF(MAX(Escalation!$C$2,AW$4-$W47)&gt;$DZ47-1,0,OFFSET(Escalation!$K$2,$Y47,MAX(Escalation!$C$2,AW$4-$W47))),
     IF(SSSModel!$C$4="PV",IF(CU$4=$W47,$EA47*(1+SSSModel!$C$2),0),
     IF(SSSModel!$C$4="FCR",IF(AND(CU$4&gt;=$W47,OFFSET(Profiles!$K$2,$Z47,MAX(Profiles!$C$2,AW$4-$W47))&gt;0),$EC47,0),0))))))</f>
        <v>0</v>
      </c>
      <c r="CV47" s="135">
        <f ca="1">IF(OR($Z47=0,SSSModel!$C$4="CF"),AX47,
IF(LEFT($V47,3)="ON_",
     IF(SSSModel!$C$4="RR",SUMPRODUCT(OFFSET($AC47,0,0,1,$CB$2),OFFSET(Profiles!$K$28,($Z47-1)*(Profiles!$I$26+1)+CV$4-SSSModel!$C$3+1,0,1,$CB$2)),
     IF(SSSModel!$C$4="ECC",$EA47*$EB47*SUMPRODUCT(OFFSET($AC47,0,MAX(0,CV$4-$DZ47-$CA$4+1),1,MIN($DZ47,CV$4-$CA$4+1)),OFFSET(Escalation!$K$24,($Y47-1)*(Escalation!$I$22+1)+CV$4-SSSModel!$C$3+1,MAX(0,CV$4-$DZ47-$CA$4+1),1,MIN($DZ47,CV$4-$CA$4+1))),
     IF(SSSModel!$C$4="PV",AX47*$EA47*(1+SSSModel!$C$2),
     IF(SSSModel!$C$4="FCR",$EC47*SUM(OFFSET($AC47,0,MAX(CV$4-$AC$4-$DZ47+1,0),1,MIN($DZ47,CV$4-$AC$4+1))),0)))),
SUM($AC47:$BZ47)*
     IF(SSSModel!$C$4="RR",OFFSET(Profiles!$K$2,$Z47,MAX(Profiles!$C$2,AX$4-$W47)),
     IF(SSSModel!$C$4="ECC",$EA47*$EB47*IF(MAX(Escalation!$C$2,AX$4-$W47)&gt;$DZ47-1,0,OFFSET(Escalation!$K$2,$Y47,MAX(Escalation!$C$2,AX$4-$W47))),
     IF(SSSModel!$C$4="PV",IF(CV$4=$W47,$EA47*(1+SSSModel!$C$2),0),
     IF(SSSModel!$C$4="FCR",IF(AND(CV$4&gt;=$W47,OFFSET(Profiles!$K$2,$Z47,MAX(Profiles!$C$2,AX$4-$W47))&gt;0),$EC47,0),0))))))</f>
        <v>0</v>
      </c>
      <c r="CW47" s="135">
        <f ca="1">IF(OR($Z47=0,SSSModel!$C$4="CF"),AY47,
IF(LEFT($V47,3)="ON_",
     IF(SSSModel!$C$4="RR",SUMPRODUCT(OFFSET($AC47,0,0,1,$CB$2),OFFSET(Profiles!$K$28,($Z47-1)*(Profiles!$I$26+1)+CW$4-SSSModel!$C$3+1,0,1,$CB$2)),
     IF(SSSModel!$C$4="ECC",$EA47*$EB47*SUMPRODUCT(OFFSET($AC47,0,MAX(0,CW$4-$DZ47-$CA$4+1),1,MIN($DZ47,CW$4-$CA$4+1)),OFFSET(Escalation!$K$24,($Y47-1)*(Escalation!$I$22+1)+CW$4-SSSModel!$C$3+1,MAX(0,CW$4-$DZ47-$CA$4+1),1,MIN($DZ47,CW$4-$CA$4+1))),
     IF(SSSModel!$C$4="PV",AY47*$EA47*(1+SSSModel!$C$2),
     IF(SSSModel!$C$4="FCR",$EC47*SUM(OFFSET($AC47,0,MAX(CW$4-$AC$4-$DZ47+1,0),1,MIN($DZ47,CW$4-$AC$4+1))),0)))),
SUM($AC47:$BZ47)*
     IF(SSSModel!$C$4="RR",OFFSET(Profiles!$K$2,$Z47,MAX(Profiles!$C$2,AY$4-$W47)),
     IF(SSSModel!$C$4="ECC",$EA47*$EB47*IF(MAX(Escalation!$C$2,AY$4-$W47)&gt;$DZ47-1,0,OFFSET(Escalation!$K$2,$Y47,MAX(Escalation!$C$2,AY$4-$W47))),
     IF(SSSModel!$C$4="PV",IF(CW$4=$W47,$EA47*(1+SSSModel!$C$2),0),
     IF(SSSModel!$C$4="FCR",IF(AND(CW$4&gt;=$W47,OFFSET(Profiles!$K$2,$Z47,MAX(Profiles!$C$2,AY$4-$W47))&gt;0),$EC47,0),0))))))</f>
        <v>0</v>
      </c>
      <c r="CX47" s="135">
        <f ca="1">IF(OR($Z47=0,SSSModel!$C$4="CF"),AZ47,
IF(LEFT($V47,3)="ON_",
     IF(SSSModel!$C$4="RR",SUMPRODUCT(OFFSET($AC47,0,0,1,$CB$2),OFFSET(Profiles!$K$28,($Z47-1)*(Profiles!$I$26+1)+CX$4-SSSModel!$C$3+1,0,1,$CB$2)),
     IF(SSSModel!$C$4="ECC",$EA47*$EB47*SUMPRODUCT(OFFSET($AC47,0,MAX(0,CX$4-$DZ47-$CA$4+1),1,MIN($DZ47,CX$4-$CA$4+1)),OFFSET(Escalation!$K$24,($Y47-1)*(Escalation!$I$22+1)+CX$4-SSSModel!$C$3+1,MAX(0,CX$4-$DZ47-$CA$4+1),1,MIN($DZ47,CX$4-$CA$4+1))),
     IF(SSSModel!$C$4="PV",AZ47*$EA47*(1+SSSModel!$C$2),
     IF(SSSModel!$C$4="FCR",$EC47*SUM(OFFSET($AC47,0,MAX(CX$4-$AC$4-$DZ47+1,0),1,MIN($DZ47,CX$4-$AC$4+1))),0)))),
SUM($AC47:$BZ47)*
     IF(SSSModel!$C$4="RR",OFFSET(Profiles!$K$2,$Z47,MAX(Profiles!$C$2,AZ$4-$W47)),
     IF(SSSModel!$C$4="ECC",$EA47*$EB47*IF(MAX(Escalation!$C$2,AZ$4-$W47)&gt;$DZ47-1,0,OFFSET(Escalation!$K$2,$Y47,MAX(Escalation!$C$2,AZ$4-$W47))),
     IF(SSSModel!$C$4="PV",IF(CX$4=$W47,$EA47*(1+SSSModel!$C$2),0),
     IF(SSSModel!$C$4="FCR",IF(AND(CX$4&gt;=$W47,OFFSET(Profiles!$K$2,$Z47,MAX(Profiles!$C$2,AZ$4-$W47))&gt;0),$EC47,0),0))))))</f>
        <v>0</v>
      </c>
      <c r="CY47" s="135">
        <f ca="1">IF(OR($Z47=0,SSSModel!$C$4="CF"),BA47,
IF(LEFT($V47,3)="ON_",
     IF(SSSModel!$C$4="RR",SUMPRODUCT(OFFSET($AC47,0,0,1,$CB$2),OFFSET(Profiles!$K$28,($Z47-1)*(Profiles!$I$26+1)+CY$4-SSSModel!$C$3+1,0,1,$CB$2)),
     IF(SSSModel!$C$4="ECC",$EA47*$EB47*SUMPRODUCT(OFFSET($AC47,0,MAX(0,CY$4-$DZ47-$CA$4+1),1,MIN($DZ47,CY$4-$CA$4+1)),OFFSET(Escalation!$K$24,($Y47-1)*(Escalation!$I$22+1)+CY$4-SSSModel!$C$3+1,MAX(0,CY$4-$DZ47-$CA$4+1),1,MIN($DZ47,CY$4-$CA$4+1))),
     IF(SSSModel!$C$4="PV",BA47*$EA47*(1+SSSModel!$C$2),
     IF(SSSModel!$C$4="FCR",$EC47*SUM(OFFSET($AC47,0,MAX(CY$4-$AC$4-$DZ47+1,0),1,MIN($DZ47,CY$4-$AC$4+1))),0)))),
SUM($AC47:$BZ47)*
     IF(SSSModel!$C$4="RR",OFFSET(Profiles!$K$2,$Z47,MAX(Profiles!$C$2,BA$4-$W47)),
     IF(SSSModel!$C$4="ECC",$EA47*$EB47*IF(MAX(Escalation!$C$2,BA$4-$W47)&gt;$DZ47-1,0,OFFSET(Escalation!$K$2,$Y47,MAX(Escalation!$C$2,BA$4-$W47))),
     IF(SSSModel!$C$4="PV",IF(CY$4=$W47,$EA47*(1+SSSModel!$C$2),0),
     IF(SSSModel!$C$4="FCR",IF(AND(CY$4&gt;=$W47,OFFSET(Profiles!$K$2,$Z47,MAX(Profiles!$C$2,BA$4-$W47))&gt;0),$EC47,0),0))))))</f>
        <v>0</v>
      </c>
      <c r="CZ47" s="135">
        <f ca="1">IF(OR($Z47=0,SSSModel!$C$4="CF"),BB47,
IF(LEFT($V47,3)="ON_",
     IF(SSSModel!$C$4="RR",SUMPRODUCT(OFFSET($AC47,0,0,1,$CB$2),OFFSET(Profiles!$K$28,($Z47-1)*(Profiles!$I$26+1)+CZ$4-SSSModel!$C$3+1,0,1,$CB$2)),
     IF(SSSModel!$C$4="ECC",$EA47*$EB47*SUMPRODUCT(OFFSET($AC47,0,MAX(0,CZ$4-$DZ47-$CA$4+1),1,MIN($DZ47,CZ$4-$CA$4+1)),OFFSET(Escalation!$K$24,($Y47-1)*(Escalation!$I$22+1)+CZ$4-SSSModel!$C$3+1,MAX(0,CZ$4-$DZ47-$CA$4+1),1,MIN($DZ47,CZ$4-$CA$4+1))),
     IF(SSSModel!$C$4="PV",BB47*$EA47*(1+SSSModel!$C$2),
     IF(SSSModel!$C$4="FCR",$EC47*SUM(OFFSET($AC47,0,MAX(CZ$4-$AC$4-$DZ47+1,0),1,MIN($DZ47,CZ$4-$AC$4+1))),0)))),
SUM($AC47:$BZ47)*
     IF(SSSModel!$C$4="RR",OFFSET(Profiles!$K$2,$Z47,MAX(Profiles!$C$2,BB$4-$W47)),
     IF(SSSModel!$C$4="ECC",$EA47*$EB47*IF(MAX(Escalation!$C$2,BB$4-$W47)&gt;$DZ47-1,0,OFFSET(Escalation!$K$2,$Y47,MAX(Escalation!$C$2,BB$4-$W47))),
     IF(SSSModel!$C$4="PV",IF(CZ$4=$W47,$EA47*(1+SSSModel!$C$2),0),
     IF(SSSModel!$C$4="FCR",IF(AND(CZ$4&gt;=$W47,OFFSET(Profiles!$K$2,$Z47,MAX(Profiles!$C$2,BB$4-$W47))&gt;0),$EC47,0),0))))))</f>
        <v>0</v>
      </c>
      <c r="DA47" s="135">
        <f ca="1">IF(OR($Z47=0,SSSModel!$C$4="CF"),BC47,
IF(LEFT($V47,3)="ON_",
     IF(SSSModel!$C$4="RR",SUMPRODUCT(OFFSET($AC47,0,0,1,$CB$2),OFFSET(Profiles!$K$28,($Z47-1)*(Profiles!$I$26+1)+DA$4-SSSModel!$C$3+1,0,1,$CB$2)),
     IF(SSSModel!$C$4="ECC",$EA47*$EB47*SUMPRODUCT(OFFSET($AC47,0,MAX(0,DA$4-$DZ47-$CA$4+1),1,MIN($DZ47,DA$4-$CA$4+1)),OFFSET(Escalation!$K$24,($Y47-1)*(Escalation!$I$22+1)+DA$4-SSSModel!$C$3+1,MAX(0,DA$4-$DZ47-$CA$4+1),1,MIN($DZ47,DA$4-$CA$4+1))),
     IF(SSSModel!$C$4="PV",BC47*$EA47*(1+SSSModel!$C$2),
     IF(SSSModel!$C$4="FCR",$EC47*SUM(OFFSET($AC47,0,MAX(DA$4-$AC$4-$DZ47+1,0),1,MIN($DZ47,DA$4-$AC$4+1))),0)))),
SUM($AC47:$BZ47)*
     IF(SSSModel!$C$4="RR",OFFSET(Profiles!$K$2,$Z47,MAX(Profiles!$C$2,BC$4-$W47)),
     IF(SSSModel!$C$4="ECC",$EA47*$EB47*IF(MAX(Escalation!$C$2,BC$4-$W47)&gt;$DZ47-1,0,OFFSET(Escalation!$K$2,$Y47,MAX(Escalation!$C$2,BC$4-$W47))),
     IF(SSSModel!$C$4="PV",IF(DA$4=$W47,$EA47*(1+SSSModel!$C$2),0),
     IF(SSSModel!$C$4="FCR",IF(AND(DA$4&gt;=$W47,OFFSET(Profiles!$K$2,$Z47,MAX(Profiles!$C$2,BC$4-$W47))&gt;0),$EC47,0),0))))))</f>
        <v>0</v>
      </c>
      <c r="DB47" s="135">
        <f ca="1">IF(OR($Z47=0,SSSModel!$C$4="CF"),BD47,
IF(LEFT($V47,3)="ON_",
     IF(SSSModel!$C$4="RR",SUMPRODUCT(OFFSET($AC47,0,0,1,$CB$2),OFFSET(Profiles!$K$28,($Z47-1)*(Profiles!$I$26+1)+DB$4-SSSModel!$C$3+1,0,1,$CB$2)),
     IF(SSSModel!$C$4="ECC",$EA47*$EB47*SUMPRODUCT(OFFSET($AC47,0,MAX(0,DB$4-$DZ47-$CA$4+1),1,MIN($DZ47,DB$4-$CA$4+1)),OFFSET(Escalation!$K$24,($Y47-1)*(Escalation!$I$22+1)+DB$4-SSSModel!$C$3+1,MAX(0,DB$4-$DZ47-$CA$4+1),1,MIN($DZ47,DB$4-$CA$4+1))),
     IF(SSSModel!$C$4="PV",BD47*$EA47*(1+SSSModel!$C$2),
     IF(SSSModel!$C$4="FCR",$EC47*SUM(OFFSET($AC47,0,MAX(DB$4-$AC$4-$DZ47+1,0),1,MIN($DZ47,DB$4-$AC$4+1))),0)))),
SUM($AC47:$BZ47)*
     IF(SSSModel!$C$4="RR",OFFSET(Profiles!$K$2,$Z47,MAX(Profiles!$C$2,BD$4-$W47)),
     IF(SSSModel!$C$4="ECC",$EA47*$EB47*IF(MAX(Escalation!$C$2,BD$4-$W47)&gt;$DZ47-1,0,OFFSET(Escalation!$K$2,$Y47,MAX(Escalation!$C$2,BD$4-$W47))),
     IF(SSSModel!$C$4="PV",IF(DB$4=$W47,$EA47*(1+SSSModel!$C$2),0),
     IF(SSSModel!$C$4="FCR",IF(AND(DB$4&gt;=$W47,OFFSET(Profiles!$K$2,$Z47,MAX(Profiles!$C$2,BD$4-$W47))&gt;0),$EC47,0),0))))))</f>
        <v>0</v>
      </c>
      <c r="DC47" s="135">
        <f ca="1">IF(OR($Z47=0,SSSModel!$C$4="CF"),BE47,
IF(LEFT($V47,3)="ON_",
     IF(SSSModel!$C$4="RR",SUMPRODUCT(OFFSET($AC47,0,0,1,$CB$2),OFFSET(Profiles!$K$28,($Z47-1)*(Profiles!$I$26+1)+DC$4-SSSModel!$C$3+1,0,1,$CB$2)),
     IF(SSSModel!$C$4="ECC",$EA47*$EB47*SUMPRODUCT(OFFSET($AC47,0,MAX(0,DC$4-$DZ47-$CA$4+1),1,MIN($DZ47,DC$4-$CA$4+1)),OFFSET(Escalation!$K$24,($Y47-1)*(Escalation!$I$22+1)+DC$4-SSSModel!$C$3+1,MAX(0,DC$4-$DZ47-$CA$4+1),1,MIN($DZ47,DC$4-$CA$4+1))),
     IF(SSSModel!$C$4="PV",BE47*$EA47*(1+SSSModel!$C$2),
     IF(SSSModel!$C$4="FCR",$EC47*SUM(OFFSET($AC47,0,MAX(DC$4-$AC$4-$DZ47+1,0),1,MIN($DZ47,DC$4-$AC$4+1))),0)))),
SUM($AC47:$BZ47)*
     IF(SSSModel!$C$4="RR",OFFSET(Profiles!$K$2,$Z47,MAX(Profiles!$C$2,BE$4-$W47)),
     IF(SSSModel!$C$4="ECC",$EA47*$EB47*IF(MAX(Escalation!$C$2,BE$4-$W47)&gt;$DZ47-1,0,OFFSET(Escalation!$K$2,$Y47,MAX(Escalation!$C$2,BE$4-$W47))),
     IF(SSSModel!$C$4="PV",IF(DC$4=$W47,$EA47*(1+SSSModel!$C$2),0),
     IF(SSSModel!$C$4="FCR",IF(AND(DC$4&gt;=$W47,OFFSET(Profiles!$K$2,$Z47,MAX(Profiles!$C$2,BE$4-$W47))&gt;0),$EC47,0),0))))))</f>
        <v>0</v>
      </c>
      <c r="DD47" s="135">
        <f ca="1">IF(OR($Z47=0,SSSModel!$C$4="CF"),BF47,
IF(LEFT($V47,3)="ON_",
     IF(SSSModel!$C$4="RR",SUMPRODUCT(OFFSET($AC47,0,0,1,$CB$2),OFFSET(Profiles!$K$28,($Z47-1)*(Profiles!$I$26+1)+DD$4-SSSModel!$C$3+1,0,1,$CB$2)),
     IF(SSSModel!$C$4="ECC",$EA47*$EB47*SUMPRODUCT(OFFSET($AC47,0,MAX(0,DD$4-$DZ47-$CA$4+1),1,MIN($DZ47,DD$4-$CA$4+1)),OFFSET(Escalation!$K$24,($Y47-1)*(Escalation!$I$22+1)+DD$4-SSSModel!$C$3+1,MAX(0,DD$4-$DZ47-$CA$4+1),1,MIN($DZ47,DD$4-$CA$4+1))),
     IF(SSSModel!$C$4="PV",BF47*$EA47*(1+SSSModel!$C$2),
     IF(SSSModel!$C$4="FCR",$EC47*SUM(OFFSET($AC47,0,MAX(DD$4-$AC$4-$DZ47+1,0),1,MIN($DZ47,DD$4-$AC$4+1))),0)))),
SUM($AC47:$BZ47)*
     IF(SSSModel!$C$4="RR",OFFSET(Profiles!$K$2,$Z47,MAX(Profiles!$C$2,BF$4-$W47)),
     IF(SSSModel!$C$4="ECC",$EA47*$EB47*IF(MAX(Escalation!$C$2,BF$4-$W47)&gt;$DZ47-1,0,OFFSET(Escalation!$K$2,$Y47,MAX(Escalation!$C$2,BF$4-$W47))),
     IF(SSSModel!$C$4="PV",IF(DD$4=$W47,$EA47*(1+SSSModel!$C$2),0),
     IF(SSSModel!$C$4="FCR",IF(AND(DD$4&gt;=$W47,OFFSET(Profiles!$K$2,$Z47,MAX(Profiles!$C$2,BF$4-$W47))&gt;0),$EC47,0),0))))))</f>
        <v>0</v>
      </c>
      <c r="DE47" s="135">
        <f ca="1">IF(OR($Z47=0,SSSModel!$C$4="CF"),BG47,
IF(LEFT($V47,3)="ON_",
     IF(SSSModel!$C$4="RR",SUMPRODUCT(OFFSET($AC47,0,0,1,$CB$2),OFFSET(Profiles!$K$28,($Z47-1)*(Profiles!$I$26+1)+DE$4-SSSModel!$C$3+1,0,1,$CB$2)),
     IF(SSSModel!$C$4="ECC",$EA47*$EB47*SUMPRODUCT(OFFSET($AC47,0,MAX(0,DE$4-$DZ47-$CA$4+1),1,MIN($DZ47,DE$4-$CA$4+1)),OFFSET(Escalation!$K$24,($Y47-1)*(Escalation!$I$22+1)+DE$4-SSSModel!$C$3+1,MAX(0,DE$4-$DZ47-$CA$4+1),1,MIN($DZ47,DE$4-$CA$4+1))),
     IF(SSSModel!$C$4="PV",BG47*$EA47*(1+SSSModel!$C$2),
     IF(SSSModel!$C$4="FCR",$EC47*SUM(OFFSET($AC47,0,MAX(DE$4-$AC$4-$DZ47+1,0),1,MIN($DZ47,DE$4-$AC$4+1))),0)))),
SUM($AC47:$BZ47)*
     IF(SSSModel!$C$4="RR",OFFSET(Profiles!$K$2,$Z47,MAX(Profiles!$C$2,BG$4-$W47)),
     IF(SSSModel!$C$4="ECC",$EA47*$EB47*IF(MAX(Escalation!$C$2,BG$4-$W47)&gt;$DZ47-1,0,OFFSET(Escalation!$K$2,$Y47,MAX(Escalation!$C$2,BG$4-$W47))),
     IF(SSSModel!$C$4="PV",IF(DE$4=$W47,$EA47*(1+SSSModel!$C$2),0),
     IF(SSSModel!$C$4="FCR",IF(AND(DE$4&gt;=$W47,OFFSET(Profiles!$K$2,$Z47,MAX(Profiles!$C$2,BG$4-$W47))&gt;0),$EC47,0),0))))))</f>
        <v>0</v>
      </c>
      <c r="DF47" s="135">
        <f ca="1">IF(OR($Z47=0,SSSModel!$C$4="CF"),BH47,
IF(LEFT($V47,3)="ON_",
     IF(SSSModel!$C$4="RR",SUMPRODUCT(OFFSET($AC47,0,0,1,$CB$2),OFFSET(Profiles!$K$28,($Z47-1)*(Profiles!$I$26+1)+DF$4-SSSModel!$C$3+1,0,1,$CB$2)),
     IF(SSSModel!$C$4="ECC",$EA47*$EB47*SUMPRODUCT(OFFSET($AC47,0,MAX(0,DF$4-$DZ47-$CA$4+1),1,MIN($DZ47,DF$4-$CA$4+1)),OFFSET(Escalation!$K$24,($Y47-1)*(Escalation!$I$22+1)+DF$4-SSSModel!$C$3+1,MAX(0,DF$4-$DZ47-$CA$4+1),1,MIN($DZ47,DF$4-$CA$4+1))),
     IF(SSSModel!$C$4="PV",BH47*$EA47*(1+SSSModel!$C$2),
     IF(SSSModel!$C$4="FCR",$EC47*SUM(OFFSET($AC47,0,MAX(DF$4-$AC$4-$DZ47+1,0),1,MIN($DZ47,DF$4-$AC$4+1))),0)))),
SUM($AC47:$BZ47)*
     IF(SSSModel!$C$4="RR",OFFSET(Profiles!$K$2,$Z47,MAX(Profiles!$C$2,BH$4-$W47)),
     IF(SSSModel!$C$4="ECC",$EA47*$EB47*IF(MAX(Escalation!$C$2,BH$4-$W47)&gt;$DZ47-1,0,OFFSET(Escalation!$K$2,$Y47,MAX(Escalation!$C$2,BH$4-$W47))),
     IF(SSSModel!$C$4="PV",IF(DF$4=$W47,$EA47*(1+SSSModel!$C$2),0),
     IF(SSSModel!$C$4="FCR",IF(AND(DF$4&gt;=$W47,OFFSET(Profiles!$K$2,$Z47,MAX(Profiles!$C$2,BH$4-$W47))&gt;0),$EC47,0),0))))))</f>
        <v>0</v>
      </c>
      <c r="DG47" s="135">
        <f ca="1">IF(OR($Z47=0,SSSModel!$C$4="CF"),BI47,
IF(LEFT($V47,3)="ON_",
     IF(SSSModel!$C$4="RR",SUMPRODUCT(OFFSET($AC47,0,0,1,$CB$2),OFFSET(Profiles!$K$28,($Z47-1)*(Profiles!$I$26+1)+DG$4-SSSModel!$C$3+1,0,1,$CB$2)),
     IF(SSSModel!$C$4="ECC",$EA47*$EB47*SUMPRODUCT(OFFSET($AC47,0,MAX(0,DG$4-$DZ47-$CA$4+1),1,MIN($DZ47,DG$4-$CA$4+1)),OFFSET(Escalation!$K$24,($Y47-1)*(Escalation!$I$22+1)+DG$4-SSSModel!$C$3+1,MAX(0,DG$4-$DZ47-$CA$4+1),1,MIN($DZ47,DG$4-$CA$4+1))),
     IF(SSSModel!$C$4="PV",BI47*$EA47*(1+SSSModel!$C$2),
     IF(SSSModel!$C$4="FCR",$EC47*SUM(OFFSET($AC47,0,MAX(DG$4-$AC$4-$DZ47+1,0),1,MIN($DZ47,DG$4-$AC$4+1))),0)))),
SUM($AC47:$BZ47)*
     IF(SSSModel!$C$4="RR",OFFSET(Profiles!$K$2,$Z47,MAX(Profiles!$C$2,BI$4-$W47)),
     IF(SSSModel!$C$4="ECC",$EA47*$EB47*IF(MAX(Escalation!$C$2,BI$4-$W47)&gt;$DZ47-1,0,OFFSET(Escalation!$K$2,$Y47,MAX(Escalation!$C$2,BI$4-$W47))),
     IF(SSSModel!$C$4="PV",IF(DG$4=$W47,$EA47*(1+SSSModel!$C$2),0),
     IF(SSSModel!$C$4="FCR",IF(AND(DG$4&gt;=$W47,OFFSET(Profiles!$K$2,$Z47,MAX(Profiles!$C$2,BI$4-$W47))&gt;0),$EC47,0),0))))))</f>
        <v>0</v>
      </c>
      <c r="DH47" s="135">
        <f ca="1">IF(OR($Z47=0,SSSModel!$C$4="CF"),BJ47,
IF(LEFT($V47,3)="ON_",
     IF(SSSModel!$C$4="RR",SUMPRODUCT(OFFSET($AC47,0,0,1,$CB$2),OFFSET(Profiles!$K$28,($Z47-1)*(Profiles!$I$26+1)+DH$4-SSSModel!$C$3+1,0,1,$CB$2)),
     IF(SSSModel!$C$4="ECC",$EA47*$EB47*SUMPRODUCT(OFFSET($AC47,0,MAX(0,DH$4-$DZ47-$CA$4+1),1,MIN($DZ47,DH$4-$CA$4+1)),OFFSET(Escalation!$K$24,($Y47-1)*(Escalation!$I$22+1)+DH$4-SSSModel!$C$3+1,MAX(0,DH$4-$DZ47-$CA$4+1),1,MIN($DZ47,DH$4-$CA$4+1))),
     IF(SSSModel!$C$4="PV",BJ47*$EA47*(1+SSSModel!$C$2),
     IF(SSSModel!$C$4="FCR",$EC47*SUM(OFFSET($AC47,0,MAX(DH$4-$AC$4-$DZ47+1,0),1,MIN($DZ47,DH$4-$AC$4+1))),0)))),
SUM($AC47:$BZ47)*
     IF(SSSModel!$C$4="RR",OFFSET(Profiles!$K$2,$Z47,MAX(Profiles!$C$2,BJ$4-$W47)),
     IF(SSSModel!$C$4="ECC",$EA47*$EB47*IF(MAX(Escalation!$C$2,BJ$4-$W47)&gt;$DZ47-1,0,OFFSET(Escalation!$K$2,$Y47,MAX(Escalation!$C$2,BJ$4-$W47))),
     IF(SSSModel!$C$4="PV",IF(DH$4=$W47,$EA47*(1+SSSModel!$C$2),0),
     IF(SSSModel!$C$4="FCR",IF(AND(DH$4&gt;=$W47,OFFSET(Profiles!$K$2,$Z47,MAX(Profiles!$C$2,BJ$4-$W47))&gt;0),$EC47,0),0))))))</f>
        <v>0</v>
      </c>
      <c r="DI47" s="135">
        <f ca="1">IF(OR($Z47=0,SSSModel!$C$4="CF"),BK47,
IF(LEFT($V47,3)="ON_",
     IF(SSSModel!$C$4="RR",SUMPRODUCT(OFFSET($AC47,0,0,1,$CB$2),OFFSET(Profiles!$K$28,($Z47-1)*(Profiles!$I$26+1)+DI$4-SSSModel!$C$3+1,0,1,$CB$2)),
     IF(SSSModel!$C$4="ECC",$EA47*$EB47*SUMPRODUCT(OFFSET($AC47,0,MAX(0,DI$4-$DZ47-$CA$4+1),1,MIN($DZ47,DI$4-$CA$4+1)),OFFSET(Escalation!$K$24,($Y47-1)*(Escalation!$I$22+1)+DI$4-SSSModel!$C$3+1,MAX(0,DI$4-$DZ47-$CA$4+1),1,MIN($DZ47,DI$4-$CA$4+1))),
     IF(SSSModel!$C$4="PV",BK47*$EA47*(1+SSSModel!$C$2),
     IF(SSSModel!$C$4="FCR",$EC47*SUM(OFFSET($AC47,0,MAX(DI$4-$AC$4-$DZ47+1,0),1,MIN($DZ47,DI$4-$AC$4+1))),0)))),
SUM($AC47:$BZ47)*
     IF(SSSModel!$C$4="RR",OFFSET(Profiles!$K$2,$Z47,MAX(Profiles!$C$2,BK$4-$W47)),
     IF(SSSModel!$C$4="ECC",$EA47*$EB47*IF(MAX(Escalation!$C$2,BK$4-$W47)&gt;$DZ47-1,0,OFFSET(Escalation!$K$2,$Y47,MAX(Escalation!$C$2,BK$4-$W47))),
     IF(SSSModel!$C$4="PV",IF(DI$4=$W47,$EA47*(1+SSSModel!$C$2),0),
     IF(SSSModel!$C$4="FCR",IF(AND(DI$4&gt;=$W47,OFFSET(Profiles!$K$2,$Z47,MAX(Profiles!$C$2,BK$4-$W47))&gt;0),$EC47,0),0))))))</f>
        <v>0</v>
      </c>
      <c r="DJ47" s="135">
        <f ca="1">IF(OR($Z47=0,SSSModel!$C$4="CF"),BL47,
IF(LEFT($V47,3)="ON_",
     IF(SSSModel!$C$4="RR",SUMPRODUCT(OFFSET($AC47,0,0,1,$CB$2),OFFSET(Profiles!$K$28,($Z47-1)*(Profiles!$I$26+1)+DJ$4-SSSModel!$C$3+1,0,1,$CB$2)),
     IF(SSSModel!$C$4="ECC",$EA47*$EB47*SUMPRODUCT(OFFSET($AC47,0,MAX(0,DJ$4-$DZ47-$CA$4+1),1,MIN($DZ47,DJ$4-$CA$4+1)),OFFSET(Escalation!$K$24,($Y47-1)*(Escalation!$I$22+1)+DJ$4-SSSModel!$C$3+1,MAX(0,DJ$4-$DZ47-$CA$4+1),1,MIN($DZ47,DJ$4-$CA$4+1))),
     IF(SSSModel!$C$4="PV",BL47*$EA47*(1+SSSModel!$C$2),
     IF(SSSModel!$C$4="FCR",$EC47*SUM(OFFSET($AC47,0,MAX(DJ$4-$AC$4-$DZ47+1,0),1,MIN($DZ47,DJ$4-$AC$4+1))),0)))),
SUM($AC47:$BZ47)*
     IF(SSSModel!$C$4="RR",OFFSET(Profiles!$K$2,$Z47,MAX(Profiles!$C$2,BL$4-$W47)),
     IF(SSSModel!$C$4="ECC",$EA47*$EB47*IF(MAX(Escalation!$C$2,BL$4-$W47)&gt;$DZ47-1,0,OFFSET(Escalation!$K$2,$Y47,MAX(Escalation!$C$2,BL$4-$W47))),
     IF(SSSModel!$C$4="PV",IF(DJ$4=$W47,$EA47*(1+SSSModel!$C$2),0),
     IF(SSSModel!$C$4="FCR",IF(AND(DJ$4&gt;=$W47,OFFSET(Profiles!$K$2,$Z47,MAX(Profiles!$C$2,BL$4-$W47))&gt;0),$EC47,0),0))))))</f>
        <v>0</v>
      </c>
      <c r="DK47" s="135">
        <f ca="1">IF(OR($Z47=0,SSSModel!$C$4="CF"),BM47,
IF(LEFT($V47,3)="ON_",
     IF(SSSModel!$C$4="RR",SUMPRODUCT(OFFSET($AC47,0,0,1,$CB$2),OFFSET(Profiles!$K$28,($Z47-1)*(Profiles!$I$26+1)+DK$4-SSSModel!$C$3+1,0,1,$CB$2)),
     IF(SSSModel!$C$4="ECC",$EA47*$EB47*SUMPRODUCT(OFFSET($AC47,0,MAX(0,DK$4-$DZ47-$CA$4+1),1,MIN($DZ47,DK$4-$CA$4+1)),OFFSET(Escalation!$K$24,($Y47-1)*(Escalation!$I$22+1)+DK$4-SSSModel!$C$3+1,MAX(0,DK$4-$DZ47-$CA$4+1),1,MIN($DZ47,DK$4-$CA$4+1))),
     IF(SSSModel!$C$4="PV",BM47*$EA47*(1+SSSModel!$C$2),
     IF(SSSModel!$C$4="FCR",$EC47*SUM(OFFSET($AC47,0,MAX(DK$4-$AC$4-$DZ47+1,0),1,MIN($DZ47,DK$4-$AC$4+1))),0)))),
SUM($AC47:$BZ47)*
     IF(SSSModel!$C$4="RR",OFFSET(Profiles!$K$2,$Z47,MAX(Profiles!$C$2,BM$4-$W47)),
     IF(SSSModel!$C$4="ECC",$EA47*$EB47*IF(MAX(Escalation!$C$2,BM$4-$W47)&gt;$DZ47-1,0,OFFSET(Escalation!$K$2,$Y47,MAX(Escalation!$C$2,BM$4-$W47))),
     IF(SSSModel!$C$4="PV",IF(DK$4=$W47,$EA47*(1+SSSModel!$C$2),0),
     IF(SSSModel!$C$4="FCR",IF(AND(DK$4&gt;=$W47,OFFSET(Profiles!$K$2,$Z47,MAX(Profiles!$C$2,BM$4-$W47))&gt;0),$EC47,0),0))))))</f>
        <v>0</v>
      </c>
      <c r="DL47" s="135">
        <f ca="1">IF(OR($Z47=0,SSSModel!$C$4="CF"),BN47,
IF(LEFT($V47,3)="ON_",
     IF(SSSModel!$C$4="RR",SUMPRODUCT(OFFSET($AC47,0,0,1,$CB$2),OFFSET(Profiles!$K$28,($Z47-1)*(Profiles!$I$26+1)+DL$4-SSSModel!$C$3+1,0,1,$CB$2)),
     IF(SSSModel!$C$4="ECC",$EA47*$EB47*SUMPRODUCT(OFFSET($AC47,0,MAX(0,DL$4-$DZ47-$CA$4+1),1,MIN($DZ47,DL$4-$CA$4+1)),OFFSET(Escalation!$K$24,($Y47-1)*(Escalation!$I$22+1)+DL$4-SSSModel!$C$3+1,MAX(0,DL$4-$DZ47-$CA$4+1),1,MIN($DZ47,DL$4-$CA$4+1))),
     IF(SSSModel!$C$4="PV",BN47*$EA47*(1+SSSModel!$C$2),
     IF(SSSModel!$C$4="FCR",$EC47*SUM(OFFSET($AC47,0,MAX(DL$4-$AC$4-$DZ47+1,0),1,MIN($DZ47,DL$4-$AC$4+1))),0)))),
SUM($AC47:$BZ47)*
     IF(SSSModel!$C$4="RR",OFFSET(Profiles!$K$2,$Z47,MAX(Profiles!$C$2,BN$4-$W47)),
     IF(SSSModel!$C$4="ECC",$EA47*$EB47*IF(MAX(Escalation!$C$2,BN$4-$W47)&gt;$DZ47-1,0,OFFSET(Escalation!$K$2,$Y47,MAX(Escalation!$C$2,BN$4-$W47))),
     IF(SSSModel!$C$4="PV",IF(DL$4=$W47,$EA47*(1+SSSModel!$C$2),0),
     IF(SSSModel!$C$4="FCR",IF(AND(DL$4&gt;=$W47,OFFSET(Profiles!$K$2,$Z47,MAX(Profiles!$C$2,BN$4-$W47))&gt;0),$EC47,0),0))))))</f>
        <v>0</v>
      </c>
      <c r="DM47" s="135">
        <f ca="1">IF(OR($Z47=0,SSSModel!$C$4="CF"),BO47,
IF(LEFT($V47,3)="ON_",
     IF(SSSModel!$C$4="RR",SUMPRODUCT(OFFSET($AC47,0,0,1,$CB$2),OFFSET(Profiles!$K$28,($Z47-1)*(Profiles!$I$26+1)+DM$4-SSSModel!$C$3+1,0,1,$CB$2)),
     IF(SSSModel!$C$4="ECC",$EA47*$EB47*SUMPRODUCT(OFFSET($AC47,0,MAX(0,DM$4-$DZ47-$CA$4+1),1,MIN($DZ47,DM$4-$CA$4+1)),OFFSET(Escalation!$K$24,($Y47-1)*(Escalation!$I$22+1)+DM$4-SSSModel!$C$3+1,MAX(0,DM$4-$DZ47-$CA$4+1),1,MIN($DZ47,DM$4-$CA$4+1))),
     IF(SSSModel!$C$4="PV",BO47*$EA47*(1+SSSModel!$C$2),
     IF(SSSModel!$C$4="FCR",$EC47*SUM(OFFSET($AC47,0,MAX(DM$4-$AC$4-$DZ47+1,0),1,MIN($DZ47,DM$4-$AC$4+1))),0)))),
SUM($AC47:$BZ47)*
     IF(SSSModel!$C$4="RR",OFFSET(Profiles!$K$2,$Z47,MAX(Profiles!$C$2,BO$4-$W47)),
     IF(SSSModel!$C$4="ECC",$EA47*$EB47*IF(MAX(Escalation!$C$2,BO$4-$W47)&gt;$DZ47-1,0,OFFSET(Escalation!$K$2,$Y47,MAX(Escalation!$C$2,BO$4-$W47))),
     IF(SSSModel!$C$4="PV",IF(DM$4=$W47,$EA47*(1+SSSModel!$C$2),0),
     IF(SSSModel!$C$4="FCR",IF(AND(DM$4&gt;=$W47,OFFSET(Profiles!$K$2,$Z47,MAX(Profiles!$C$2,BO$4-$W47))&gt;0),$EC47,0),0))))))</f>
        <v>0</v>
      </c>
      <c r="DN47" s="135">
        <f ca="1">IF(OR($Z47=0,SSSModel!$C$4="CF"),BP47,
IF(LEFT($V47,3)="ON_",
     IF(SSSModel!$C$4="RR",SUMPRODUCT(OFFSET($AC47,0,0,1,$CB$2),OFFSET(Profiles!$K$28,($Z47-1)*(Profiles!$I$26+1)+DN$4-SSSModel!$C$3+1,0,1,$CB$2)),
     IF(SSSModel!$C$4="ECC",$EA47*$EB47*SUMPRODUCT(OFFSET($AC47,0,MAX(0,DN$4-$DZ47-$CA$4+1),1,MIN($DZ47,DN$4-$CA$4+1)),OFFSET(Escalation!$K$24,($Y47-1)*(Escalation!$I$22+1)+DN$4-SSSModel!$C$3+1,MAX(0,DN$4-$DZ47-$CA$4+1),1,MIN($DZ47,DN$4-$CA$4+1))),
     IF(SSSModel!$C$4="PV",BP47*$EA47*(1+SSSModel!$C$2),
     IF(SSSModel!$C$4="FCR",$EC47*SUM(OFFSET($AC47,0,MAX(DN$4-$AC$4-$DZ47+1,0),1,MIN($DZ47,DN$4-$AC$4+1))),0)))),
SUM($AC47:$BZ47)*
     IF(SSSModel!$C$4="RR",OFFSET(Profiles!$K$2,$Z47,MAX(Profiles!$C$2,BP$4-$W47)),
     IF(SSSModel!$C$4="ECC",$EA47*$EB47*IF(MAX(Escalation!$C$2,BP$4-$W47)&gt;$DZ47-1,0,OFFSET(Escalation!$K$2,$Y47,MAX(Escalation!$C$2,BP$4-$W47))),
     IF(SSSModel!$C$4="PV",IF(DN$4=$W47,$EA47*(1+SSSModel!$C$2),0),
     IF(SSSModel!$C$4="FCR",IF(AND(DN$4&gt;=$W47,OFFSET(Profiles!$K$2,$Z47,MAX(Profiles!$C$2,BP$4-$W47))&gt;0),$EC47,0),0))))))</f>
        <v>0</v>
      </c>
      <c r="DO47" s="135">
        <f ca="1">IF(OR($Z47=0,SSSModel!$C$4="CF"),BQ47,
IF(LEFT($V47,3)="ON_",
     IF(SSSModel!$C$4="RR",SUMPRODUCT(OFFSET($AC47,0,0,1,$CB$2),OFFSET(Profiles!$K$28,($Z47-1)*(Profiles!$I$26+1)+DO$4-SSSModel!$C$3+1,0,1,$CB$2)),
     IF(SSSModel!$C$4="ECC",$EA47*$EB47*SUMPRODUCT(OFFSET($AC47,0,MAX(0,DO$4-$DZ47-$CA$4+1),1,MIN($DZ47,DO$4-$CA$4+1)),OFFSET(Escalation!$K$24,($Y47-1)*(Escalation!$I$22+1)+DO$4-SSSModel!$C$3+1,MAX(0,DO$4-$DZ47-$CA$4+1),1,MIN($DZ47,DO$4-$CA$4+1))),
     IF(SSSModel!$C$4="PV",BQ47*$EA47*(1+SSSModel!$C$2),
     IF(SSSModel!$C$4="FCR",$EC47*SUM(OFFSET($AC47,0,MAX(DO$4-$AC$4-$DZ47+1,0),1,MIN($DZ47,DO$4-$AC$4+1))),0)))),
SUM($AC47:$BZ47)*
     IF(SSSModel!$C$4="RR",OFFSET(Profiles!$K$2,$Z47,MAX(Profiles!$C$2,BQ$4-$W47)),
     IF(SSSModel!$C$4="ECC",$EA47*$EB47*IF(MAX(Escalation!$C$2,BQ$4-$W47)&gt;$DZ47-1,0,OFFSET(Escalation!$K$2,$Y47,MAX(Escalation!$C$2,BQ$4-$W47))),
     IF(SSSModel!$C$4="PV",IF(DO$4=$W47,$EA47*(1+SSSModel!$C$2),0),
     IF(SSSModel!$C$4="FCR",IF(AND(DO$4&gt;=$W47,OFFSET(Profiles!$K$2,$Z47,MAX(Profiles!$C$2,BQ$4-$W47))&gt;0),$EC47,0),0))))))</f>
        <v>0</v>
      </c>
      <c r="DP47" s="135">
        <f ca="1">IF(OR($Z47=0,SSSModel!$C$4="CF"),BR47,
IF(LEFT($V47,3)="ON_",
     IF(SSSModel!$C$4="RR",SUMPRODUCT(OFFSET($AC47,0,0,1,$CB$2),OFFSET(Profiles!$K$28,($Z47-1)*(Profiles!$I$26+1)+DP$4-SSSModel!$C$3+1,0,1,$CB$2)),
     IF(SSSModel!$C$4="ECC",$EA47*$EB47*SUMPRODUCT(OFFSET($AC47,0,MAX(0,DP$4-$DZ47-$CA$4+1),1,MIN($DZ47,DP$4-$CA$4+1)),OFFSET(Escalation!$K$24,($Y47-1)*(Escalation!$I$22+1)+DP$4-SSSModel!$C$3+1,MAX(0,DP$4-$DZ47-$CA$4+1),1,MIN($DZ47,DP$4-$CA$4+1))),
     IF(SSSModel!$C$4="PV",BR47*$EA47*(1+SSSModel!$C$2),
     IF(SSSModel!$C$4="FCR",$EC47*SUM(OFFSET($AC47,0,MAX(DP$4-$AC$4-$DZ47+1,0),1,MIN($DZ47,DP$4-$AC$4+1))),0)))),
SUM($AC47:$BZ47)*
     IF(SSSModel!$C$4="RR",OFFSET(Profiles!$K$2,$Z47,MAX(Profiles!$C$2,BR$4-$W47)),
     IF(SSSModel!$C$4="ECC",$EA47*$EB47*IF(MAX(Escalation!$C$2,BR$4-$W47)&gt;$DZ47-1,0,OFFSET(Escalation!$K$2,$Y47,MAX(Escalation!$C$2,BR$4-$W47))),
     IF(SSSModel!$C$4="PV",IF(DP$4=$W47,$EA47*(1+SSSModel!$C$2),0),
     IF(SSSModel!$C$4="FCR",IF(AND(DP$4&gt;=$W47,OFFSET(Profiles!$K$2,$Z47,MAX(Profiles!$C$2,BR$4-$W47))&gt;0),$EC47,0),0))))))</f>
        <v>0</v>
      </c>
      <c r="DQ47" s="135">
        <f ca="1">IF(OR($Z47=0,SSSModel!$C$4="CF"),BS47,
IF(LEFT($V47,3)="ON_",
     IF(SSSModel!$C$4="RR",SUMPRODUCT(OFFSET($AC47,0,0,1,$CB$2),OFFSET(Profiles!$K$28,($Z47-1)*(Profiles!$I$26+1)+DQ$4-SSSModel!$C$3+1,0,1,$CB$2)),
     IF(SSSModel!$C$4="ECC",$EA47*$EB47*SUMPRODUCT(OFFSET($AC47,0,MAX(0,DQ$4-$DZ47-$CA$4+1),1,MIN($DZ47,DQ$4-$CA$4+1)),OFFSET(Escalation!$K$24,($Y47-1)*(Escalation!$I$22+1)+DQ$4-SSSModel!$C$3+1,MAX(0,DQ$4-$DZ47-$CA$4+1),1,MIN($DZ47,DQ$4-$CA$4+1))),
     IF(SSSModel!$C$4="PV",BS47*$EA47*(1+SSSModel!$C$2),
     IF(SSSModel!$C$4="FCR",$EC47*SUM(OFFSET($AC47,0,MAX(DQ$4-$AC$4-$DZ47+1,0),1,MIN($DZ47,DQ$4-$AC$4+1))),0)))),
SUM($AC47:$BZ47)*
     IF(SSSModel!$C$4="RR",OFFSET(Profiles!$K$2,$Z47,MAX(Profiles!$C$2,BS$4-$W47)),
     IF(SSSModel!$C$4="ECC",$EA47*$EB47*IF(MAX(Escalation!$C$2,BS$4-$W47)&gt;$DZ47-1,0,OFFSET(Escalation!$K$2,$Y47,MAX(Escalation!$C$2,BS$4-$W47))),
     IF(SSSModel!$C$4="PV",IF(DQ$4=$W47,$EA47*(1+SSSModel!$C$2),0),
     IF(SSSModel!$C$4="FCR",IF(AND(DQ$4&gt;=$W47,OFFSET(Profiles!$K$2,$Z47,MAX(Profiles!$C$2,BS$4-$W47))&gt;0),$EC47,0),0))))))</f>
        <v>0</v>
      </c>
      <c r="DR47" s="135">
        <f ca="1">IF(OR($Z47=0,SSSModel!$C$4="CF"),BT47,
IF(LEFT($V47,3)="ON_",
     IF(SSSModel!$C$4="RR",SUMPRODUCT(OFFSET($AC47,0,0,1,$CB$2),OFFSET(Profiles!$K$28,($Z47-1)*(Profiles!$I$26+1)+DR$4-SSSModel!$C$3+1,0,1,$CB$2)),
     IF(SSSModel!$C$4="ECC",$EA47*$EB47*SUMPRODUCT(OFFSET($AC47,0,MAX(0,DR$4-$DZ47-$CA$4+1),1,MIN($DZ47,DR$4-$CA$4+1)),OFFSET(Escalation!$K$24,($Y47-1)*(Escalation!$I$22+1)+DR$4-SSSModel!$C$3+1,MAX(0,DR$4-$DZ47-$CA$4+1),1,MIN($DZ47,DR$4-$CA$4+1))),
     IF(SSSModel!$C$4="PV",BT47*$EA47*(1+SSSModel!$C$2),
     IF(SSSModel!$C$4="FCR",$EC47*SUM(OFFSET($AC47,0,MAX(DR$4-$AC$4-$DZ47+1,0),1,MIN($DZ47,DR$4-$AC$4+1))),0)))),
SUM($AC47:$BZ47)*
     IF(SSSModel!$C$4="RR",OFFSET(Profiles!$K$2,$Z47,MAX(Profiles!$C$2,BT$4-$W47)),
     IF(SSSModel!$C$4="ECC",$EA47*$EB47*IF(MAX(Escalation!$C$2,BT$4-$W47)&gt;$DZ47-1,0,OFFSET(Escalation!$K$2,$Y47,MAX(Escalation!$C$2,BT$4-$W47))),
     IF(SSSModel!$C$4="PV",IF(DR$4=$W47,$EA47*(1+SSSModel!$C$2),0),
     IF(SSSModel!$C$4="FCR",IF(AND(DR$4&gt;=$W47,OFFSET(Profiles!$K$2,$Z47,MAX(Profiles!$C$2,BT$4-$W47))&gt;0),$EC47,0),0))))))</f>
        <v>0</v>
      </c>
      <c r="DS47" s="135">
        <f ca="1">IF(OR($Z47=0,SSSModel!$C$4="CF"),BU47,
IF(LEFT($V47,3)="ON_",
     IF(SSSModel!$C$4="RR",SUMPRODUCT(OFFSET($AC47,0,0,1,$CB$2),OFFSET(Profiles!$K$28,($Z47-1)*(Profiles!$I$26+1)+DS$4-SSSModel!$C$3+1,0,1,$CB$2)),
     IF(SSSModel!$C$4="ECC",$EA47*$EB47*SUMPRODUCT(OFFSET($AC47,0,MAX(0,DS$4-$DZ47-$CA$4+1),1,MIN($DZ47,DS$4-$CA$4+1)),OFFSET(Escalation!$K$24,($Y47-1)*(Escalation!$I$22+1)+DS$4-SSSModel!$C$3+1,MAX(0,DS$4-$DZ47-$CA$4+1),1,MIN($DZ47,DS$4-$CA$4+1))),
     IF(SSSModel!$C$4="PV",BU47*$EA47*(1+SSSModel!$C$2),
     IF(SSSModel!$C$4="FCR",$EC47*SUM(OFFSET($AC47,0,MAX(DS$4-$AC$4-$DZ47+1,0),1,MIN($DZ47,DS$4-$AC$4+1))),0)))),
SUM($AC47:$BZ47)*
     IF(SSSModel!$C$4="RR",OFFSET(Profiles!$K$2,$Z47,MAX(Profiles!$C$2,BU$4-$W47)),
     IF(SSSModel!$C$4="ECC",$EA47*$EB47*IF(MAX(Escalation!$C$2,BU$4-$W47)&gt;$DZ47-1,0,OFFSET(Escalation!$K$2,$Y47,MAX(Escalation!$C$2,BU$4-$W47))),
     IF(SSSModel!$C$4="PV",IF(DS$4=$W47,$EA47*(1+SSSModel!$C$2),0),
     IF(SSSModel!$C$4="FCR",IF(AND(DS$4&gt;=$W47,OFFSET(Profiles!$K$2,$Z47,MAX(Profiles!$C$2,BU$4-$W47))&gt;0),$EC47,0),0))))))</f>
        <v>0</v>
      </c>
      <c r="DT47" s="135">
        <f ca="1">IF(OR($Z47=0,SSSModel!$C$4="CF"),BV47,
IF(LEFT($V47,3)="ON_",
     IF(SSSModel!$C$4="RR",SUMPRODUCT(OFFSET($AC47,0,0,1,$CB$2),OFFSET(Profiles!$K$28,($Z47-1)*(Profiles!$I$26+1)+DT$4-SSSModel!$C$3+1,0,1,$CB$2)),
     IF(SSSModel!$C$4="ECC",$EA47*$EB47*SUMPRODUCT(OFFSET($AC47,0,MAX(0,DT$4-$DZ47-$CA$4+1),1,MIN($DZ47,DT$4-$CA$4+1)),OFFSET(Escalation!$K$24,($Y47-1)*(Escalation!$I$22+1)+DT$4-SSSModel!$C$3+1,MAX(0,DT$4-$DZ47-$CA$4+1),1,MIN($DZ47,DT$4-$CA$4+1))),
     IF(SSSModel!$C$4="PV",BV47*$EA47*(1+SSSModel!$C$2),
     IF(SSSModel!$C$4="FCR",$EC47*SUM(OFFSET($AC47,0,MAX(DT$4-$AC$4-$DZ47+1,0),1,MIN($DZ47,DT$4-$AC$4+1))),0)))),
SUM($AC47:$BZ47)*
     IF(SSSModel!$C$4="RR",OFFSET(Profiles!$K$2,$Z47,MAX(Profiles!$C$2,BV$4-$W47)),
     IF(SSSModel!$C$4="ECC",$EA47*$EB47*IF(MAX(Escalation!$C$2,BV$4-$W47)&gt;$DZ47-1,0,OFFSET(Escalation!$K$2,$Y47,MAX(Escalation!$C$2,BV$4-$W47))),
     IF(SSSModel!$C$4="PV",IF(DT$4=$W47,$EA47*(1+SSSModel!$C$2),0),
     IF(SSSModel!$C$4="FCR",IF(AND(DT$4&gt;=$W47,OFFSET(Profiles!$K$2,$Z47,MAX(Profiles!$C$2,BV$4-$W47))&gt;0),$EC47,0),0))))))</f>
        <v>0</v>
      </c>
      <c r="DU47" s="135">
        <f ca="1">IF(OR($Z47=0,SSSModel!$C$4="CF"),BW47,
IF(LEFT($V47,3)="ON_",
     IF(SSSModel!$C$4="RR",SUMPRODUCT(OFFSET($AC47,0,0,1,$CB$2),OFFSET(Profiles!$K$28,($Z47-1)*(Profiles!$I$26+1)+DU$4-SSSModel!$C$3+1,0,1,$CB$2)),
     IF(SSSModel!$C$4="ECC",$EA47*$EB47*SUMPRODUCT(OFFSET($AC47,0,MAX(0,DU$4-$DZ47-$CA$4+1),1,MIN($DZ47,DU$4-$CA$4+1)),OFFSET(Escalation!$K$24,($Y47-1)*(Escalation!$I$22+1)+DU$4-SSSModel!$C$3+1,MAX(0,DU$4-$DZ47-$CA$4+1),1,MIN($DZ47,DU$4-$CA$4+1))),
     IF(SSSModel!$C$4="PV",BW47*$EA47*(1+SSSModel!$C$2),
     IF(SSSModel!$C$4="FCR",$EC47*SUM(OFFSET($AC47,0,MAX(DU$4-$AC$4-$DZ47+1,0),1,MIN($DZ47,DU$4-$AC$4+1))),0)))),
SUM($AC47:$BZ47)*
     IF(SSSModel!$C$4="RR",OFFSET(Profiles!$K$2,$Z47,MAX(Profiles!$C$2,BW$4-$W47)),
     IF(SSSModel!$C$4="ECC",$EA47*$EB47*IF(MAX(Escalation!$C$2,BW$4-$W47)&gt;$DZ47-1,0,OFFSET(Escalation!$K$2,$Y47,MAX(Escalation!$C$2,BW$4-$W47))),
     IF(SSSModel!$C$4="PV",IF(DU$4=$W47,$EA47*(1+SSSModel!$C$2),0),
     IF(SSSModel!$C$4="FCR",IF(AND(DU$4&gt;=$W47,OFFSET(Profiles!$K$2,$Z47,MAX(Profiles!$C$2,BW$4-$W47))&gt;0),$EC47,0),0))))))</f>
        <v>0</v>
      </c>
      <c r="DV47" s="136">
        <f ca="1">IF(OR($Z47=0,SSSModel!$C$4="CF"),BX47,
IF(LEFT($V47,3)="ON_",
     IF(SSSModel!$C$4="RR",SUMPRODUCT(OFFSET($AC47,0,0,1,$CB$2),OFFSET(Profiles!$K$28,($Z47-1)*(Profiles!$I$26+1)+DV$4-SSSModel!$C$3+1,0,1,$CB$2)),
     IF(SSSModel!$C$4="ECC",$EA47*$EB47*SUMPRODUCT(OFFSET($AC47,0,MAX(0,DV$4-$DZ47-$CA$4+1),1,MIN($DZ47,DV$4-$CA$4+1)),OFFSET(Escalation!$K$24,($Y47-1)*(Escalation!$I$22+1)+DV$4-SSSModel!$C$3+1,MAX(0,DV$4-$DZ47-$CA$4+1),1,MIN($DZ47,DV$4-$CA$4+1))),
     IF(SSSModel!$C$4="PV",BX47*$EA47*(1+SSSModel!$C$2),
     IF(SSSModel!$C$4="FCR",$EC47*SUM(OFFSET($AC47,0,MAX(DV$4-$AC$4-$DZ47+1,0),1,MIN($DZ47,DV$4-$AC$4+1))),0)))),
SUM($AC47:$BZ47)*
     IF(SSSModel!$C$4="RR",OFFSET(Profiles!$K$2,$Z47,MAX(Profiles!$C$2,BX$4-$W47)),
     IF(SSSModel!$C$4="ECC",$EA47*$EB47*IF(MAX(Escalation!$C$2,BX$4-$W47)&gt;$DZ47-1,0,OFFSET(Escalation!$K$2,$Y47,MAX(Escalation!$C$2,BX$4-$W47))),
     IF(SSSModel!$C$4="PV",IF(DV$4=$W47,$EA47*(1+SSSModel!$C$2),0),
     IF(SSSModel!$C$4="FCR",IF(AND(DV$4&gt;=$W47,OFFSET(Profiles!$K$2,$Z47,MAX(Profiles!$C$2,BX$4-$W47))&gt;0),$EC47,0),0))))))</f>
        <v>0</v>
      </c>
      <c r="DW47" s="136">
        <f ca="1">IF(OR($Z47=0,SSSModel!$C$4="CF"),BY47,
IF(LEFT($V47,3)="ON_",
     IF(SSSModel!$C$4="RR",SUMPRODUCT(OFFSET($AC47,0,0,1,$CB$2),OFFSET(Profiles!$K$28,($Z47-1)*(Profiles!$I$26+1)+DW$4-SSSModel!$C$3+1,0,1,$CB$2)),
     IF(SSSModel!$C$4="ECC",$EA47*$EB47*SUMPRODUCT(OFFSET($AC47,0,MAX(0,DW$4-$DZ47-$CA$4+1),1,MIN($DZ47,DW$4-$CA$4+1)),OFFSET(Escalation!$K$24,($Y47-1)*(Escalation!$I$22+1)+DW$4-SSSModel!$C$3+1,MAX(0,DW$4-$DZ47-$CA$4+1),1,MIN($DZ47,DW$4-$CA$4+1))),
     IF(SSSModel!$C$4="PV",BY47*$EA47*(1+SSSModel!$C$2),
     IF(SSSModel!$C$4="FCR",$EC47*SUM(OFFSET($AC47,0,MAX(DW$4-$AC$4-$DZ47+1,0),1,MIN($DZ47,DW$4-$AC$4+1))),0)))),
SUM($AC47:$BZ47)*
     IF(SSSModel!$C$4="RR",OFFSET(Profiles!$K$2,$Z47,MAX(Profiles!$C$2,BY$4-$W47)),
     IF(SSSModel!$C$4="ECC",$EA47*$EB47*IF(MAX(Escalation!$C$2,BY$4-$W47)&gt;$DZ47-1,0,OFFSET(Escalation!$K$2,$Y47,MAX(Escalation!$C$2,BY$4-$W47))),
     IF(SSSModel!$C$4="PV",IF(DW$4=$W47,$EA47*(1+SSSModel!$C$2),0),
     IF(SSSModel!$C$4="FCR",IF(AND(DW$4&gt;=$W47,OFFSET(Profiles!$K$2,$Z47,MAX(Profiles!$C$2,BY$4-$W47))&gt;0),$EC47,0),0))))))</f>
        <v>0</v>
      </c>
      <c r="DX47" s="136">
        <f ca="1">IF(OR($Z47=0,SSSModel!$C$4="CF"),BZ47,
IF(LEFT($V47,3)="ON_",
     IF(SSSModel!$C$4="RR",SUMPRODUCT(OFFSET($AC47,0,0,1,$CB$2),OFFSET(Profiles!$K$28,($Z47-1)*(Profiles!$I$26+1)+DX$4-SSSModel!$C$3+1,0,1,$CB$2)),
     IF(SSSModel!$C$4="ECC",$EA47*$EB47*SUMPRODUCT(OFFSET($AC47,0,MAX(0,DX$4-$DZ47-$CA$4+1),1,MIN($DZ47,DX$4-$CA$4+1)),OFFSET(Escalation!$K$24,($Y47-1)*(Escalation!$I$22+1)+DX$4-SSSModel!$C$3+1,MAX(0,DX$4-$DZ47-$CA$4+1),1,MIN($DZ47,DX$4-$CA$4+1))),
     IF(SSSModel!$C$4="PV",BZ47*$EA47*(1+SSSModel!$C$2),
     IF(SSSModel!$C$4="FCR",$EC47*SUM(OFFSET($AC47,0,MAX(DX$4-$AC$4-$DZ47+1,0),1,MIN($DZ47,DX$4-$AC$4+1))),0)))),
SUM($AC47:$BZ47)*
     IF(SSSModel!$C$4="RR",OFFSET(Profiles!$K$2,$Z47,MAX(Profiles!$C$2,BZ$4-$W47)),
     IF(SSSModel!$C$4="ECC",$EA47*$EB47*IF(MAX(Escalation!$C$2,BZ$4-$W47)&gt;$DZ47-1,0,OFFSET(Escalation!$K$2,$Y47,MAX(Escalation!$C$2,BZ$4-$W47))),
     IF(SSSModel!$C$4="PV",IF(DX$4=$W47,$EA47*(1+SSSModel!$C$2),0),
     IF(SSSModel!$C$4="FCR",IF(AND(DX$4&gt;=$W47,OFFSET(Profiles!$K$2,$Z47,MAX(Profiles!$C$2,BZ$4-$W47))&gt;0),$EC47,0),0))))))</f>
        <v>0</v>
      </c>
      <c r="DY47" s="82">
        <f ca="1">IF($Y47=0,0,OFFSET(Escalation!$B$2,$Y47,0))</f>
        <v>0</v>
      </c>
      <c r="DZ47" s="80">
        <f ca="1">IF($Z47=0,0,COUNTIF(OFFSET(Profiles!$K$2,$Z47,0,1,50),"&gt;0"))</f>
        <v>0</v>
      </c>
      <c r="EA47" s="137">
        <f ca="1">IF($Z47=0,0,SUMPRODUCT(Profiles!$C$20:$BH$20,OFFSET(Profiles!$C$2,$Z47,0,1,Profiles!$B$1)))</f>
        <v>0</v>
      </c>
      <c r="EB47" s="24">
        <f ca="1">IF($Z47=0,0,((1-(1+DY47)/(1+SSSModel!$C$2))/(1-((1+DY47)/(1+SSSModel!$C$2))^DZ47))*(1+SSSModel!$C$2))</f>
        <v>0</v>
      </c>
      <c r="EC47" s="24">
        <f ca="1">IF($Z47=0,0,-PMT(SSSModel!$C$2,DZ47,EA47))</f>
        <v>0</v>
      </c>
    </row>
    <row r="48" spans="3:133" x14ac:dyDescent="0.35">
      <c r="C48" s="18">
        <f t="shared" si="5"/>
        <v>5</v>
      </c>
      <c r="D48" s="18">
        <f t="shared" si="6"/>
        <v>4</v>
      </c>
      <c r="E48" s="18">
        <f t="shared" ref="E48:E79" ca="1" si="10">E38</f>
        <v>0</v>
      </c>
      <c r="G48" s="25" t="str">
        <f ca="1">IF($E48=0,"",OFFSET(Resources!B$26,$E48,0))</f>
        <v/>
      </c>
      <c r="H48" s="25" t="str">
        <f ca="1">IF($E48=0,"",OFFSET(Resources!C$26,$E48,0))</f>
        <v/>
      </c>
      <c r="I48" s="25" t="str">
        <f ca="1">IF($E48=0,"",OFFSET(Resources!$E$26,$E48,0))</f>
        <v/>
      </c>
      <c r="J48" s="16">
        <v>1</v>
      </c>
      <c r="K48" s="16" t="s">
        <v>150</v>
      </c>
      <c r="L48" s="25" t="str">
        <f ca="1">OFFSET(Resources!$CG$24,0,$C48-1)</f>
        <v>On-Going Capital #2</v>
      </c>
      <c r="M48" s="25" t="str">
        <f ca="1">OFFSET(Resources!$CG$25,0,$C48-1)</f>
        <v>Capital</v>
      </c>
      <c r="N48" s="1">
        <v>1</v>
      </c>
      <c r="O48" s="7">
        <f ca="1">IF($E48=0,0,OFFSET(Resources!$CG$26,$E48,$C48-1))</f>
        <v>0</v>
      </c>
      <c r="P48" s="25" t="str">
        <f ca="1">OFFSET(Resources!$CG$26,0,$C48-1)</f>
        <v>$/Yr</v>
      </c>
      <c r="Q48" s="18">
        <f ca="1">IF($E48=0,0,OFFSET(GenAlts!$W$4,$E48,$D48-1))</f>
        <v>0</v>
      </c>
      <c r="R48" s="1">
        <v>1</v>
      </c>
      <c r="S48" t="str">
        <f ca="1">IF($E48=0,"",OFFSET(Resources!$R$26,$E48,0))</f>
        <v/>
      </c>
      <c r="U48" s="25">
        <f ca="1">IF($E48=0,0,OFFSET(Resources!$AB$26,$E48,($C48-1)*Resources!$CI$20))</f>
        <v>0</v>
      </c>
      <c r="V48" s="122" t="str">
        <f ca="1">IF($E48=0,"","ON_"&amp;OFFSET(Resources!$D$26,$E48,0))</f>
        <v/>
      </c>
      <c r="W48">
        <f t="shared" ca="1" si="9"/>
        <v>0</v>
      </c>
      <c r="X48">
        <f>IF(T48="",0,MATCH(T48,Profiles!$A$3:$A$22,0))</f>
        <v>0</v>
      </c>
      <c r="Y48" s="10">
        <f ca="1">IF(U48=0,0,MATCH(U48,Escalation!$A$3:$A$18,0))</f>
        <v>0</v>
      </c>
      <c r="Z48">
        <f ca="1">IF(V48="",0,MATCH(V48,Profiles!$A$3:$A$22,0))</f>
        <v>0</v>
      </c>
      <c r="AB48" s="8">
        <v>0</v>
      </c>
      <c r="AC48" s="72">
        <f ca="1">IF(OR(AC$4&lt;$Q48,AC$4&gt;$Q48+IF($S48="",1000,$S48)-1),0,IF(MOD(AC$4-$Q48,IF($R48="",1000,$R48))=0,$O48,0))*IF($Y48&gt;0,(1+INDEX(Escalation!$B$3:$B$18,$Y48,0))^(AC$4-SSSModel!$C$5),1)*IF($X48=0,1,OFFSET(Profiles!$K$2,$X48,MAX(Profiles!$C$2,AC$4-$Q48)))*IF($AA48=1,(1+SSSModel!#REF!),1)</f>
        <v>0</v>
      </c>
      <c r="AD48" s="72">
        <f ca="1">IF(OR(AD$4&lt;$Q48,AD$4&gt;$Q48+IF($S48="",1000,$S48)-1),0,IF(MOD(AD$4-$Q48,IF($R48="",1000,$R48))=0,$O48,0))*IF($Y48&gt;0,(1+INDEX(Escalation!$B$3:$B$18,$Y48,0))^(AD$4-SSSModel!$C$5),1)*IF($X48=0,1,OFFSET(Profiles!$K$2,$X48,MAX(Profiles!$C$2,AD$4-$Q48)))*IF($AA48=1,(1+SSSModel!#REF!),1)</f>
        <v>0</v>
      </c>
      <c r="AE48" s="72">
        <f ca="1">IF(OR(AE$4&lt;$Q48,AE$4&gt;$Q48+IF($S48="",1000,$S48)-1),0,IF(MOD(AE$4-$Q48,IF($R48="",1000,$R48))=0,$O48,0))*IF($Y48&gt;0,(1+INDEX(Escalation!$B$3:$B$18,$Y48,0))^(AE$4-SSSModel!$C$5),1)*IF($X48=0,1,OFFSET(Profiles!$K$2,$X48,MAX(Profiles!$C$2,AE$4-$Q48)))*IF($AA48=1,(1+SSSModel!#REF!),1)</f>
        <v>0</v>
      </c>
      <c r="AF48" s="72">
        <f ca="1">IF(OR(AF$4&lt;$Q48,AF$4&gt;$Q48+IF($S48="",1000,$S48)-1),0,IF(MOD(AF$4-$Q48,IF($R48="",1000,$R48))=0,$O48,0))*IF($Y48&gt;0,(1+INDEX(Escalation!$B$3:$B$18,$Y48,0))^(AF$4-SSSModel!$C$5),1)*IF($X48=0,1,OFFSET(Profiles!$K$2,$X48,MAX(Profiles!$C$2,AF$4-$Q48)))*IF($AA48=1,(1+SSSModel!#REF!),1)</f>
        <v>0</v>
      </c>
      <c r="AG48" s="72">
        <f ca="1">IF(OR(AG$4&lt;$Q48,AG$4&gt;$Q48+IF($S48="",1000,$S48)-1),0,IF(MOD(AG$4-$Q48,IF($R48="",1000,$R48))=0,$O48,0))*IF($Y48&gt;0,(1+INDEX(Escalation!$B$3:$B$18,$Y48,0))^(AG$4-SSSModel!$C$5),1)*IF($X48=0,1,OFFSET(Profiles!$K$2,$X48,MAX(Profiles!$C$2,AG$4-$Q48)))*IF($AA48=1,(1+SSSModel!#REF!),1)</f>
        <v>0</v>
      </c>
      <c r="AH48" s="72">
        <f ca="1">IF(OR(AH$4&lt;$Q48,AH$4&gt;$Q48+IF($S48="",1000,$S48)-1),0,IF(MOD(AH$4-$Q48,IF($R48="",1000,$R48))=0,$O48,0))*IF($Y48&gt;0,(1+INDEX(Escalation!$B$3:$B$18,$Y48,0))^(AH$4-SSSModel!$C$5),1)*IF($X48=0,1,OFFSET(Profiles!$K$2,$X48,MAX(Profiles!$C$2,AH$4-$Q48)))*IF($AA48=1,(1+SSSModel!#REF!),1)</f>
        <v>0</v>
      </c>
      <c r="AI48" s="72">
        <f ca="1">IF(OR(AI$4&lt;$Q48,AI$4&gt;$Q48+IF($S48="",1000,$S48)-1),0,IF(MOD(AI$4-$Q48,IF($R48="",1000,$R48))=0,$O48,0))*IF($Y48&gt;0,(1+INDEX(Escalation!$B$3:$B$18,$Y48,0))^(AI$4-SSSModel!$C$5),1)*IF($X48=0,1,OFFSET(Profiles!$K$2,$X48,MAX(Profiles!$C$2,AI$4-$Q48)))*IF($AA48=1,(1+SSSModel!#REF!),1)</f>
        <v>0</v>
      </c>
      <c r="AJ48" s="72">
        <f ca="1">IF(OR(AJ$4&lt;$Q48,AJ$4&gt;$Q48+IF($S48="",1000,$S48)-1),0,IF(MOD(AJ$4-$Q48,IF($R48="",1000,$R48))=0,$O48,0))*IF($Y48&gt;0,(1+INDEX(Escalation!$B$3:$B$18,$Y48,0))^(AJ$4-SSSModel!$C$5),1)*IF($X48=0,1,OFFSET(Profiles!$K$2,$X48,MAX(Profiles!$C$2,AJ$4-$Q48)))*IF($AA48=1,(1+SSSModel!#REF!),1)</f>
        <v>0</v>
      </c>
      <c r="AK48" s="72">
        <f ca="1">IF(OR(AK$4&lt;$Q48,AK$4&gt;$Q48+IF($S48="",1000,$S48)-1),0,IF(MOD(AK$4-$Q48,IF($R48="",1000,$R48))=0,$O48,0))*IF($Y48&gt;0,(1+INDEX(Escalation!$B$3:$B$18,$Y48,0))^(AK$4-SSSModel!$C$5),1)*IF($X48=0,1,OFFSET(Profiles!$K$2,$X48,MAX(Profiles!$C$2,AK$4-$Q48)))*IF($AA48=1,(1+SSSModel!#REF!),1)</f>
        <v>0</v>
      </c>
      <c r="AL48" s="72">
        <f ca="1">IF(OR(AL$4&lt;$Q48,AL$4&gt;$Q48+IF($S48="",1000,$S48)-1),0,IF(MOD(AL$4-$Q48,IF($R48="",1000,$R48))=0,$O48,0))*IF($Y48&gt;0,(1+INDEX(Escalation!$B$3:$B$18,$Y48,0))^(AL$4-SSSModel!$C$5),1)*IF($X48=0,1,OFFSET(Profiles!$K$2,$X48,MAX(Profiles!$C$2,AL$4-$Q48)))*IF($AA48=1,(1+SSSModel!#REF!),1)</f>
        <v>0</v>
      </c>
      <c r="AM48" s="72">
        <f ca="1">IF(OR(AM$4&lt;$Q48,AM$4&gt;$Q48+IF($S48="",1000,$S48)-1),0,IF(MOD(AM$4-$Q48,IF($R48="",1000,$R48))=0,$O48,0))*IF($Y48&gt;0,(1+INDEX(Escalation!$B$3:$B$18,$Y48,0))^(AM$4-SSSModel!$C$5),1)*IF($X48=0,1,OFFSET(Profiles!$K$2,$X48,MAX(Profiles!$C$2,AM$4-$Q48)))*IF($AA48=1,(1+SSSModel!#REF!),1)</f>
        <v>0</v>
      </c>
      <c r="AN48" s="72">
        <f ca="1">IF(OR(AN$4&lt;$Q48,AN$4&gt;$Q48+IF($S48="",1000,$S48)-1),0,IF(MOD(AN$4-$Q48,IF($R48="",1000,$R48))=0,$O48,0))*IF($Y48&gt;0,(1+INDEX(Escalation!$B$3:$B$18,$Y48,0))^(AN$4-SSSModel!$C$5),1)*IF($X48=0,1,OFFSET(Profiles!$K$2,$X48,MAX(Profiles!$C$2,AN$4-$Q48)))*IF($AA48=1,(1+SSSModel!#REF!),1)</f>
        <v>0</v>
      </c>
      <c r="AO48" s="72">
        <f ca="1">IF(OR(AO$4&lt;$Q48,AO$4&gt;$Q48+IF($S48="",1000,$S48)-1),0,IF(MOD(AO$4-$Q48,IF($R48="",1000,$R48))=0,$O48,0))*IF($Y48&gt;0,(1+INDEX(Escalation!$B$3:$B$18,$Y48,0))^(AO$4-SSSModel!$C$5),1)*IF($X48=0,1,OFFSET(Profiles!$K$2,$X48,MAX(Profiles!$C$2,AO$4-$Q48)))*IF($AA48=1,(1+SSSModel!#REF!),1)</f>
        <v>0</v>
      </c>
      <c r="AP48" s="72">
        <f ca="1">IF(OR(AP$4&lt;$Q48,AP$4&gt;$Q48+IF($S48="",1000,$S48)-1),0,IF(MOD(AP$4-$Q48,IF($R48="",1000,$R48))=0,$O48,0))*IF($Y48&gt;0,(1+INDEX(Escalation!$B$3:$B$18,$Y48,0))^(AP$4-SSSModel!$C$5),1)*IF($X48=0,1,OFFSET(Profiles!$K$2,$X48,MAX(Profiles!$C$2,AP$4-$Q48)))*IF($AA48=1,(1+SSSModel!#REF!),1)</f>
        <v>0</v>
      </c>
      <c r="AQ48" s="72">
        <f ca="1">IF(OR(AQ$4&lt;$Q48,AQ$4&gt;$Q48+IF($S48="",1000,$S48)-1),0,IF(MOD(AQ$4-$Q48,IF($R48="",1000,$R48))=0,$O48,0))*IF($Y48&gt;0,(1+INDEX(Escalation!$B$3:$B$18,$Y48,0))^(AQ$4-SSSModel!$C$5),1)*IF($X48=0,1,OFFSET(Profiles!$K$2,$X48,MAX(Profiles!$C$2,AQ$4-$Q48)))*IF($AA48=1,(1+SSSModel!#REF!),1)</f>
        <v>0</v>
      </c>
      <c r="AR48" s="72">
        <f ca="1">IF(OR(AR$4&lt;$Q48,AR$4&gt;$Q48+IF($S48="",1000,$S48)-1),0,IF(MOD(AR$4-$Q48,IF($R48="",1000,$R48))=0,$O48,0))*IF($Y48&gt;0,(1+INDEX(Escalation!$B$3:$B$18,$Y48,0))^(AR$4-SSSModel!$C$5),1)*IF($X48=0,1,OFFSET(Profiles!$K$2,$X48,MAX(Profiles!$C$2,AR$4-$Q48)))*IF($AA48=1,(1+SSSModel!#REF!),1)</f>
        <v>0</v>
      </c>
      <c r="AS48" s="72">
        <f ca="1">IF(OR(AS$4&lt;$Q48,AS$4&gt;$Q48+IF($S48="",1000,$S48)-1),0,IF(MOD(AS$4-$Q48,IF($R48="",1000,$R48))=0,$O48,0))*IF($Y48&gt;0,(1+INDEX(Escalation!$B$3:$B$18,$Y48,0))^(AS$4-SSSModel!$C$5),1)*IF($X48=0,1,OFFSET(Profiles!$K$2,$X48,MAX(Profiles!$C$2,AS$4-$Q48)))*IF($AA48=1,(1+SSSModel!#REF!),1)</f>
        <v>0</v>
      </c>
      <c r="AT48" s="72">
        <f ca="1">IF(OR(AT$4&lt;$Q48,AT$4&gt;$Q48+IF($S48="",1000,$S48)-1),0,IF(MOD(AT$4-$Q48,IF($R48="",1000,$R48))=0,$O48,0))*IF($Y48&gt;0,(1+INDEX(Escalation!$B$3:$B$18,$Y48,0))^(AT$4-SSSModel!$C$5),1)*IF($X48=0,1,OFFSET(Profiles!$K$2,$X48,MAX(Profiles!$C$2,AT$4-$Q48)))*IF($AA48=1,(1+SSSModel!#REF!),1)</f>
        <v>0</v>
      </c>
      <c r="AU48" s="72">
        <f ca="1">IF(OR(AU$4&lt;$Q48,AU$4&gt;$Q48+IF($S48="",1000,$S48)-1),0,IF(MOD(AU$4-$Q48,IF($R48="",1000,$R48))=0,$O48,0))*IF($Y48&gt;0,(1+INDEX(Escalation!$B$3:$B$18,$Y48,0))^(AU$4-SSSModel!$C$5),1)*IF($X48=0,1,OFFSET(Profiles!$K$2,$X48,MAX(Profiles!$C$2,AU$4-$Q48)))*IF($AA48=1,(1+SSSModel!#REF!),1)</f>
        <v>0</v>
      </c>
      <c r="AV48" s="72">
        <f ca="1">IF(OR(AV$4&lt;$Q48,AV$4&gt;$Q48+IF($S48="",1000,$S48)-1),0,IF(MOD(AV$4-$Q48,IF($R48="",1000,$R48))=0,$O48,0))*IF($Y48&gt;0,(1+INDEX(Escalation!$B$3:$B$18,$Y48,0))^(AV$4-SSSModel!$C$5),1)*IF($X48=0,1,OFFSET(Profiles!$K$2,$X48,MAX(Profiles!$C$2,AV$4-$Q48)))*IF($AA48=1,(1+SSSModel!#REF!),1)</f>
        <v>0</v>
      </c>
      <c r="AW48" s="72">
        <f ca="1">IF(OR(AW$4&lt;$Q48,AW$4&gt;$Q48+IF($S48="",1000,$S48)-1),0,IF(MOD(AW$4-$Q48,IF($R48="",1000,$R48))=0,$O48,0))*IF($Y48&gt;0,(1+INDEX(Escalation!$B$3:$B$18,$Y48,0))^(AW$4-SSSModel!$C$5),1)*IF($X48=0,1,OFFSET(Profiles!$K$2,$X48,MAX(Profiles!$C$2,AW$4-$Q48)))*IF($AA48=1,(1+SSSModel!#REF!),1)</f>
        <v>0</v>
      </c>
      <c r="AX48" s="72">
        <f ca="1">IF(OR(AX$4&lt;$Q48,AX$4&gt;$Q48+IF($S48="",1000,$S48)-1),0,IF(MOD(AX$4-$Q48,IF($R48="",1000,$R48))=0,$O48,0))*IF($Y48&gt;0,(1+INDEX(Escalation!$B$3:$B$18,$Y48,0))^(AX$4-SSSModel!$C$5),1)*IF($X48=0,1,OFFSET(Profiles!$K$2,$X48,MAX(Profiles!$C$2,AX$4-$Q48)))*IF($AA48=1,(1+SSSModel!#REF!),1)</f>
        <v>0</v>
      </c>
      <c r="AY48" s="72">
        <f ca="1">IF(OR(AY$4&lt;$Q48,AY$4&gt;$Q48+IF($S48="",1000,$S48)-1),0,IF(MOD(AY$4-$Q48,IF($R48="",1000,$R48))=0,$O48,0))*IF($Y48&gt;0,(1+INDEX(Escalation!$B$3:$B$18,$Y48,0))^(AY$4-SSSModel!$C$5),1)*IF($X48=0,1,OFFSET(Profiles!$K$2,$X48,MAX(Profiles!$C$2,AY$4-$Q48)))*IF($AA48=1,(1+SSSModel!#REF!),1)</f>
        <v>0</v>
      </c>
      <c r="AZ48" s="72">
        <f ca="1">IF(OR(AZ$4&lt;$Q48,AZ$4&gt;$Q48+IF($S48="",1000,$S48)-1),0,IF(MOD(AZ$4-$Q48,IF($R48="",1000,$R48))=0,$O48,0))*IF($Y48&gt;0,(1+INDEX(Escalation!$B$3:$B$18,$Y48,0))^(AZ$4-SSSModel!$C$5),1)*IF($X48=0,1,OFFSET(Profiles!$K$2,$X48,MAX(Profiles!$C$2,AZ$4-$Q48)))*IF($AA48=1,(1+SSSModel!#REF!),1)</f>
        <v>0</v>
      </c>
      <c r="BA48" s="72">
        <f ca="1">IF(OR(BA$4&lt;$Q48,BA$4&gt;$Q48+IF($S48="",1000,$S48)-1),0,IF(MOD(BA$4-$Q48,IF($R48="",1000,$R48))=0,$O48,0))*IF($Y48&gt;0,(1+INDEX(Escalation!$B$3:$B$18,$Y48,0))^(BA$4-SSSModel!$C$5),1)*IF($X48=0,1,OFFSET(Profiles!$K$2,$X48,MAX(Profiles!$C$2,BA$4-$Q48)))*IF($AA48=1,(1+SSSModel!#REF!),1)</f>
        <v>0</v>
      </c>
      <c r="BB48" s="72">
        <f ca="1">IF(OR(BB$4&lt;$Q48,BB$4&gt;$Q48+IF($S48="",1000,$S48)-1),0,IF(MOD(BB$4-$Q48,IF($R48="",1000,$R48))=0,$O48,0))*IF($Y48&gt;0,(1+INDEX(Escalation!$B$3:$B$18,$Y48,0))^(BB$4-SSSModel!$C$5),1)*IF($X48=0,1,OFFSET(Profiles!$K$2,$X48,MAX(Profiles!$C$2,BB$4-$Q48)))*IF($AA48=1,(1+SSSModel!#REF!),1)</f>
        <v>0</v>
      </c>
      <c r="BC48" s="72">
        <f ca="1">IF(OR(BC$4&lt;$Q48,BC$4&gt;$Q48+IF($S48="",1000,$S48)-1),0,IF(MOD(BC$4-$Q48,IF($R48="",1000,$R48))=0,$O48,0))*IF($Y48&gt;0,(1+INDEX(Escalation!$B$3:$B$18,$Y48,0))^(BC$4-SSSModel!$C$5),1)*IF($X48=0,1,OFFSET(Profiles!$K$2,$X48,MAX(Profiles!$C$2,BC$4-$Q48)))*IF($AA48=1,(1+SSSModel!#REF!),1)</f>
        <v>0</v>
      </c>
      <c r="BD48" s="72">
        <f ca="1">IF(OR(BD$4&lt;$Q48,BD$4&gt;$Q48+IF($S48="",1000,$S48)-1),0,IF(MOD(BD$4-$Q48,IF($R48="",1000,$R48))=0,$O48,0))*IF($Y48&gt;0,(1+INDEX(Escalation!$B$3:$B$18,$Y48,0))^(BD$4-SSSModel!$C$5),1)*IF($X48=0,1,OFFSET(Profiles!$K$2,$X48,MAX(Profiles!$C$2,BD$4-$Q48)))*IF($AA48=1,(1+SSSModel!#REF!),1)</f>
        <v>0</v>
      </c>
      <c r="BE48" s="72">
        <f ca="1">IF(OR(BE$4&lt;$Q48,BE$4&gt;$Q48+IF($S48="",1000,$S48)-1),0,IF(MOD(BE$4-$Q48,IF($R48="",1000,$R48))=0,$O48,0))*IF($Y48&gt;0,(1+INDEX(Escalation!$B$3:$B$18,$Y48,0))^(BE$4-SSSModel!$C$5),1)*IF($X48=0,1,OFFSET(Profiles!$K$2,$X48,MAX(Profiles!$C$2,BE$4-$Q48)))*IF($AA48=1,(1+SSSModel!#REF!),1)</f>
        <v>0</v>
      </c>
      <c r="BF48" s="72">
        <f ca="1">IF(OR(BF$4&lt;$Q48,BF$4&gt;$Q48+IF($S48="",1000,$S48)-1),0,IF(MOD(BF$4-$Q48,IF($R48="",1000,$R48))=0,$O48,0))*IF($Y48&gt;0,(1+INDEX(Escalation!$B$3:$B$18,$Y48,0))^(BF$4-SSSModel!$C$5),1)*IF($X48=0,1,OFFSET(Profiles!$K$2,$X48,MAX(Profiles!$C$2,BF$4-$Q48)))*IF($AA48=1,(1+SSSModel!#REF!),1)</f>
        <v>0</v>
      </c>
      <c r="BG48" s="72">
        <f ca="1">IF(OR(BG$4&lt;$Q48,BG$4&gt;$Q48+IF($S48="",1000,$S48)-1),0,IF(MOD(BG$4-$Q48,IF($R48="",1000,$R48))=0,$O48,0))*IF($Y48&gt;0,(1+INDEX(Escalation!$B$3:$B$18,$Y48,0))^(BG$4-SSSModel!$C$5),1)*IF($X48=0,1,OFFSET(Profiles!$K$2,$X48,MAX(Profiles!$C$2,BG$4-$Q48)))*IF($AA48=1,(1+SSSModel!#REF!),1)</f>
        <v>0</v>
      </c>
      <c r="BH48" s="72">
        <f ca="1">IF(OR(BH$4&lt;$Q48,BH$4&gt;$Q48+IF($S48="",1000,$S48)-1),0,IF(MOD(BH$4-$Q48,IF($R48="",1000,$R48))=0,$O48,0))*IF($Y48&gt;0,(1+INDEX(Escalation!$B$3:$B$18,$Y48,0))^(BH$4-SSSModel!$C$5),1)*IF($X48=0,1,OFFSET(Profiles!$K$2,$X48,MAX(Profiles!$C$2,BH$4-$Q48)))*IF($AA48=1,(1+SSSModel!#REF!),1)</f>
        <v>0</v>
      </c>
      <c r="BI48" s="72">
        <f ca="1">IF(OR(BI$4&lt;$Q48,BI$4&gt;$Q48+IF($S48="",1000,$S48)-1),0,IF(MOD(BI$4-$Q48,IF($R48="",1000,$R48))=0,$O48,0))*IF($Y48&gt;0,(1+INDEX(Escalation!$B$3:$B$18,$Y48,0))^(BI$4-SSSModel!$C$5),1)*IF($X48=0,1,OFFSET(Profiles!$K$2,$X48,MAX(Profiles!$C$2,BI$4-$Q48)))*IF($AA48=1,(1+SSSModel!#REF!),1)</f>
        <v>0</v>
      </c>
      <c r="BJ48" s="72">
        <f ca="1">IF(OR(BJ$4&lt;$Q48,BJ$4&gt;$Q48+IF($S48="",1000,$S48)-1),0,IF(MOD(BJ$4-$Q48,IF($R48="",1000,$R48))=0,$O48,0))*IF($Y48&gt;0,(1+INDEX(Escalation!$B$3:$B$18,$Y48,0))^(BJ$4-SSSModel!$C$5),1)*IF($X48=0,1,OFFSET(Profiles!$K$2,$X48,MAX(Profiles!$C$2,BJ$4-$Q48)))*IF($AA48=1,(1+SSSModel!#REF!),1)</f>
        <v>0</v>
      </c>
      <c r="BK48" s="72">
        <f ca="1">IF(OR(BK$4&lt;$Q48,BK$4&gt;$Q48+IF($S48="",1000,$S48)-1),0,IF(MOD(BK$4-$Q48,IF($R48="",1000,$R48))=0,$O48,0))*IF($Y48&gt;0,(1+INDEX(Escalation!$B$3:$B$18,$Y48,0))^(BK$4-SSSModel!$C$5),1)*IF($X48=0,1,OFFSET(Profiles!$K$2,$X48,MAX(Profiles!$C$2,BK$4-$Q48)))*IF($AA48=1,(1+SSSModel!#REF!),1)</f>
        <v>0</v>
      </c>
      <c r="BL48" s="72">
        <f ca="1">IF(OR(BL$4&lt;$Q48,BL$4&gt;$Q48+IF($S48="",1000,$S48)-1),0,IF(MOD(BL$4-$Q48,IF($R48="",1000,$R48))=0,$O48,0))*IF($Y48&gt;0,(1+INDEX(Escalation!$B$3:$B$18,$Y48,0))^(BL$4-SSSModel!$C$5),1)*IF($X48=0,1,OFFSET(Profiles!$K$2,$X48,MAX(Profiles!$C$2,BL$4-$Q48)))*IF($AA48=1,(1+SSSModel!#REF!),1)</f>
        <v>0</v>
      </c>
      <c r="BM48" s="72">
        <f ca="1">IF(OR(BM$4&lt;$Q48,BM$4&gt;$Q48+IF($S48="",1000,$S48)-1),0,IF(MOD(BM$4-$Q48,IF($R48="",1000,$R48))=0,$O48,0))*IF($Y48&gt;0,(1+INDEX(Escalation!$B$3:$B$18,$Y48,0))^(BM$4-SSSModel!$C$5),1)*IF($X48=0,1,OFFSET(Profiles!$K$2,$X48,MAX(Profiles!$C$2,BM$4-$Q48)))*IF($AA48=1,(1+SSSModel!#REF!),1)</f>
        <v>0</v>
      </c>
      <c r="BN48" s="72">
        <f ca="1">IF(OR(BN$4&lt;$Q48,BN$4&gt;$Q48+IF($S48="",1000,$S48)-1),0,IF(MOD(BN$4-$Q48,IF($R48="",1000,$R48))=0,$O48,0))*IF($Y48&gt;0,(1+INDEX(Escalation!$B$3:$B$18,$Y48,0))^(BN$4-SSSModel!$C$5),1)*IF($X48=0,1,OFFSET(Profiles!$K$2,$X48,MAX(Profiles!$C$2,BN$4-$Q48)))*IF($AA48=1,(1+SSSModel!#REF!),1)</f>
        <v>0</v>
      </c>
      <c r="BO48" s="72">
        <f ca="1">IF(OR(BO$4&lt;$Q48,BO$4&gt;$Q48+IF($S48="",1000,$S48)-1),0,IF(MOD(BO$4-$Q48,IF($R48="",1000,$R48))=0,$O48,0))*IF($Y48&gt;0,(1+INDEX(Escalation!$B$3:$B$18,$Y48,0))^(BO$4-SSSModel!$C$5),1)*IF($X48=0,1,OFFSET(Profiles!$K$2,$X48,MAX(Profiles!$C$2,BO$4-$Q48)))*IF($AA48=1,(1+SSSModel!#REF!),1)</f>
        <v>0</v>
      </c>
      <c r="BP48" s="72">
        <f ca="1">IF(OR(BP$4&lt;$Q48,BP$4&gt;$Q48+IF($S48="",1000,$S48)-1),0,IF(MOD(BP$4-$Q48,IF($R48="",1000,$R48))=0,$O48,0))*IF($Y48&gt;0,(1+INDEX(Escalation!$B$3:$B$18,$Y48,0))^(BP$4-SSSModel!$C$5),1)*IF($X48=0,1,OFFSET(Profiles!$K$2,$X48,MAX(Profiles!$C$2,BP$4-$Q48)))*IF($AA48=1,(1+SSSModel!#REF!),1)</f>
        <v>0</v>
      </c>
      <c r="BQ48" s="72">
        <f ca="1">IF(OR(BQ$4&lt;$Q48,BQ$4&gt;$Q48+IF($S48="",1000,$S48)-1),0,IF(MOD(BQ$4-$Q48,IF($R48="",1000,$R48))=0,$O48,0))*IF($Y48&gt;0,(1+INDEX(Escalation!$B$3:$B$18,$Y48,0))^(BQ$4-SSSModel!$C$5),1)*IF($X48=0,1,OFFSET(Profiles!$K$2,$X48,MAX(Profiles!$C$2,BQ$4-$Q48)))*IF($AA48=1,(1+SSSModel!#REF!),1)</f>
        <v>0</v>
      </c>
      <c r="BR48" s="72">
        <f ca="1">IF(OR(BR$4&lt;$Q48,BR$4&gt;$Q48+IF($S48="",1000,$S48)-1),0,IF(MOD(BR$4-$Q48,IF($R48="",1000,$R48))=0,$O48,0))*IF($Y48&gt;0,(1+INDEX(Escalation!$B$3:$B$18,$Y48,0))^(BR$4-SSSModel!$C$5),1)*IF($X48=0,1,OFFSET(Profiles!$K$2,$X48,MAX(Profiles!$C$2,BR$4-$Q48)))*IF($AA48=1,(1+SSSModel!#REF!),1)</f>
        <v>0</v>
      </c>
      <c r="BS48" s="72">
        <f ca="1">IF(OR(BS$4&lt;$Q48,BS$4&gt;$Q48+IF($S48="",1000,$S48)-1),0,IF(MOD(BS$4-$Q48,IF($R48="",1000,$R48))=0,$O48,0))*IF($Y48&gt;0,(1+INDEX(Escalation!$B$3:$B$18,$Y48,0))^(BS$4-SSSModel!$C$5),1)*IF($X48=0,1,OFFSET(Profiles!$K$2,$X48,MAX(Profiles!$C$2,BS$4-$Q48)))*IF($AA48=1,(1+SSSModel!#REF!),1)</f>
        <v>0</v>
      </c>
      <c r="BT48" s="72">
        <f ca="1">IF(OR(BT$4&lt;$Q48,BT$4&gt;$Q48+IF($S48="",1000,$S48)-1),0,IF(MOD(BT$4-$Q48,IF($R48="",1000,$R48))=0,$O48,0))*IF($Y48&gt;0,(1+INDEX(Escalation!$B$3:$B$18,$Y48,0))^(BT$4-SSSModel!$C$5),1)*IF($X48=0,1,OFFSET(Profiles!$K$2,$X48,MAX(Profiles!$C$2,BT$4-$Q48)))*IF($AA48=1,(1+SSSModel!#REF!),1)</f>
        <v>0</v>
      </c>
      <c r="BU48" s="72">
        <f ca="1">IF(OR(BU$4&lt;$Q48,BU$4&gt;$Q48+IF($S48="",1000,$S48)-1),0,IF(MOD(BU$4-$Q48,IF($R48="",1000,$R48))=0,$O48,0))*IF($Y48&gt;0,(1+INDEX(Escalation!$B$3:$B$18,$Y48,0))^(BU$4-SSSModel!$C$5),1)*IF($X48=0,1,OFFSET(Profiles!$K$2,$X48,MAX(Profiles!$C$2,BU$4-$Q48)))*IF($AA48=1,(1+SSSModel!#REF!),1)</f>
        <v>0</v>
      </c>
      <c r="BV48" s="72">
        <f ca="1">IF(OR(BV$4&lt;$Q48,BV$4&gt;$Q48+IF($S48="",1000,$S48)-1),0,IF(MOD(BV$4-$Q48,IF($R48="",1000,$R48))=0,$O48,0))*IF($Y48&gt;0,(1+INDEX(Escalation!$B$3:$B$18,$Y48,0))^(BV$4-SSSModel!$C$5),1)*IF($X48=0,1,OFFSET(Profiles!$K$2,$X48,MAX(Profiles!$C$2,BV$4-$Q48)))*IF($AA48=1,(1+SSSModel!#REF!),1)</f>
        <v>0</v>
      </c>
      <c r="BW48" s="72">
        <f ca="1">IF(OR(BW$4&lt;$Q48,BW$4&gt;$Q48+IF($S48="",1000,$S48)-1),0,IF(MOD(BW$4-$Q48,IF($R48="",1000,$R48))=0,$O48,0))*IF($Y48&gt;0,(1+INDEX(Escalation!$B$3:$B$18,$Y48,0))^(BW$4-SSSModel!$C$5),1)*IF($X48=0,1,OFFSET(Profiles!$K$2,$X48,MAX(Profiles!$C$2,BW$4-$Q48)))*IF($AA48=1,(1+SSSModel!#REF!),1)</f>
        <v>0</v>
      </c>
      <c r="BX48" s="72">
        <f ca="1">IF(OR(BX$4&lt;$Q48,BX$4&gt;$Q48+IF($S48="",1000,$S48)-1),0,IF(MOD(BX$4-$Q48,IF($R48="",1000,$R48))=0,$O48,0))*IF($Y48&gt;0,(1+INDEX(Escalation!$B$3:$B$18,$Y48,0))^(BX$4-SSSModel!$C$5),1)*IF($X48=0,1,OFFSET(Profiles!$K$2,$X48,MAX(Profiles!$C$2,BX$4-$Q48)))*IF($AA48=1,(1+SSSModel!#REF!),1)</f>
        <v>0</v>
      </c>
      <c r="BY48" s="72">
        <f ca="1">IF(OR(BY$4&lt;$Q48,BY$4&gt;$Q48+IF($S48="",1000,$S48)-1),0,IF(MOD(BY$4-$Q48,IF($R48="",1000,$R48))=0,$O48,0))*IF($Y48&gt;0,(1+INDEX(Escalation!$B$3:$B$18,$Y48,0))^(BY$4-SSSModel!$C$5),1)*IF($X48=0,1,OFFSET(Profiles!$K$2,$X48,MAX(Profiles!$C$2,BY$4-$Q48)))*IF($AA48=1,(1+SSSModel!#REF!),1)</f>
        <v>0</v>
      </c>
      <c r="BZ48" s="72">
        <f ca="1">IF(OR(BZ$4&lt;$Q48,BZ$4&gt;$Q48+IF($S48="",1000,$S48)-1),0,IF(MOD(BZ$4-$Q48,IF($R48="",1000,$R48))=0,$O48,0))*IF($Y48&gt;0,(1+INDEX(Escalation!$B$3:$B$18,$Y48,0))^(BZ$4-SSSModel!$C$5),1)*IF($X48=0,1,OFFSET(Profiles!$K$2,$X48,MAX(Profiles!$C$2,BZ$4-$Q48)))*IF($AA48=1,(1+SSSModel!#REF!),1)</f>
        <v>0</v>
      </c>
      <c r="CA48" s="134">
        <f ca="1">IF(OR($Z48=0,SSSModel!$C$4="CF"),AC48,
IF(LEFT($V48,3)="ON_",
     IF(SSSModel!$C$4="RR",SUMPRODUCT(OFFSET($AC48,0,0,1,$CB$2),OFFSET(Profiles!$K$28,($Z48-1)*(Profiles!$I$26+1)+CA$4-SSSModel!$C$3+1,0,1,$CB$2)),
     IF(SSSModel!$C$4="ECC",$EA48*$EB48*SUMPRODUCT(OFFSET($AC48,0,MAX(0,CA$4-$DZ48-$CA$4+1),1,MIN($DZ48,CA$4-$CA$4+1)),OFFSET(Escalation!$K$24,($Y48-1)*(Escalation!$I$22+1)+CA$4-SSSModel!$C$3+1,MAX(0,CA$4-$DZ48-$CA$4+1),1,MIN($DZ48,CA$4-$CA$4+1))),
     IF(SSSModel!$C$4="PV",AC48*$EA48*(1+SSSModel!$C$2),
     IF(SSSModel!$C$4="FCR",$EC48*SUM(OFFSET($AC48,0,MAX(CA$4-$AC$4-$DZ48+1,0),1,MIN($DZ48,CA$4-$AC$4+1))),0)))),
SUM($AC48:$BZ48)*
     IF(SSSModel!$C$4="RR",OFFSET(Profiles!$K$2,$Z48,MAX(Profiles!$C$2,AC$4-$W48)),
     IF(SSSModel!$C$4="ECC",$EA48*$EB48*IF(MAX(Escalation!$C$2,AC$4-$W48)&gt;$DZ48-1,0,OFFSET(Escalation!$K$2,$Y48,MAX(Escalation!$C$2,AC$4-$W48))),
     IF(SSSModel!$C$4="PV",IF(CA$4=$W48,$EA48*(1+SSSModel!$C$2),0),
     IF(SSSModel!$C$4="FCR",IF(AND(CA$4&gt;=$W48,OFFSET(Profiles!$K$2,$Z48,MAX(Profiles!$C$2,AC$4-$W48))&gt;0),$EC48,0),0))))))</f>
        <v>0</v>
      </c>
      <c r="CB48" s="135">
        <f ca="1">IF(OR($Z48=0,SSSModel!$C$4="CF"),AD48,
IF(LEFT($V48,3)="ON_",
     IF(SSSModel!$C$4="RR",SUMPRODUCT(OFFSET($AC48,0,0,1,$CB$2),OFFSET(Profiles!$K$28,($Z48-1)*(Profiles!$I$26+1)+CB$4-SSSModel!$C$3+1,0,1,$CB$2)),
     IF(SSSModel!$C$4="ECC",$EA48*$EB48*SUMPRODUCT(OFFSET($AC48,0,MAX(0,CB$4-$DZ48-$CA$4+1),1,MIN($DZ48,CB$4-$CA$4+1)),OFFSET(Escalation!$K$24,($Y48-1)*(Escalation!$I$22+1)+CB$4-SSSModel!$C$3+1,MAX(0,CB$4-$DZ48-$CA$4+1),1,MIN($DZ48,CB$4-$CA$4+1))),
     IF(SSSModel!$C$4="PV",AD48*$EA48*(1+SSSModel!$C$2),
     IF(SSSModel!$C$4="FCR",$EC48*SUM(OFFSET($AC48,0,MAX(CB$4-$AC$4-$DZ48+1,0),1,MIN($DZ48,CB$4-$AC$4+1))),0)))),
SUM($AC48:$BZ48)*
     IF(SSSModel!$C$4="RR",OFFSET(Profiles!$K$2,$Z48,MAX(Profiles!$C$2,AD$4-$W48)),
     IF(SSSModel!$C$4="ECC",$EA48*$EB48*IF(MAX(Escalation!$C$2,AD$4-$W48)&gt;$DZ48-1,0,OFFSET(Escalation!$K$2,$Y48,MAX(Escalation!$C$2,AD$4-$W48))),
     IF(SSSModel!$C$4="PV",IF(CB$4=$W48,$EA48*(1+SSSModel!$C$2),0),
     IF(SSSModel!$C$4="FCR",IF(AND(CB$4&gt;=$W48,OFFSET(Profiles!$K$2,$Z48,MAX(Profiles!$C$2,AD$4-$W48))&gt;0),$EC48,0),0))))))</f>
        <v>0</v>
      </c>
      <c r="CC48" s="135">
        <f ca="1">IF(OR($Z48=0,SSSModel!$C$4="CF"),AE48,
IF(LEFT($V48,3)="ON_",
     IF(SSSModel!$C$4="RR",SUMPRODUCT(OFFSET($AC48,0,0,1,$CB$2),OFFSET(Profiles!$K$28,($Z48-1)*(Profiles!$I$26+1)+CC$4-SSSModel!$C$3+1,0,1,$CB$2)),
     IF(SSSModel!$C$4="ECC",$EA48*$EB48*SUMPRODUCT(OFFSET($AC48,0,MAX(0,CC$4-$DZ48-$CA$4+1),1,MIN($DZ48,CC$4-$CA$4+1)),OFFSET(Escalation!$K$24,($Y48-1)*(Escalation!$I$22+1)+CC$4-SSSModel!$C$3+1,MAX(0,CC$4-$DZ48-$CA$4+1),1,MIN($DZ48,CC$4-$CA$4+1))),
     IF(SSSModel!$C$4="PV",AE48*$EA48*(1+SSSModel!$C$2),
     IF(SSSModel!$C$4="FCR",$EC48*SUM(OFFSET($AC48,0,MAX(CC$4-$AC$4-$DZ48+1,0),1,MIN($DZ48,CC$4-$AC$4+1))),0)))),
SUM($AC48:$BZ48)*
     IF(SSSModel!$C$4="RR",OFFSET(Profiles!$K$2,$Z48,MAX(Profiles!$C$2,AE$4-$W48)),
     IF(SSSModel!$C$4="ECC",$EA48*$EB48*IF(MAX(Escalation!$C$2,AE$4-$W48)&gt;$DZ48-1,0,OFFSET(Escalation!$K$2,$Y48,MAX(Escalation!$C$2,AE$4-$W48))),
     IF(SSSModel!$C$4="PV",IF(CC$4=$W48,$EA48*(1+SSSModel!$C$2),0),
     IF(SSSModel!$C$4="FCR",IF(AND(CC$4&gt;=$W48,OFFSET(Profiles!$K$2,$Z48,MAX(Profiles!$C$2,AE$4-$W48))&gt;0),$EC48,0),0))))))</f>
        <v>0</v>
      </c>
      <c r="CD48" s="135">
        <f ca="1">IF(OR($Z48=0,SSSModel!$C$4="CF"),AF48,
IF(LEFT($V48,3)="ON_",
     IF(SSSModel!$C$4="RR",SUMPRODUCT(OFFSET($AC48,0,0,1,$CB$2),OFFSET(Profiles!$K$28,($Z48-1)*(Profiles!$I$26+1)+CD$4-SSSModel!$C$3+1,0,1,$CB$2)),
     IF(SSSModel!$C$4="ECC",$EA48*$EB48*SUMPRODUCT(OFFSET($AC48,0,MAX(0,CD$4-$DZ48-$CA$4+1),1,MIN($DZ48,CD$4-$CA$4+1)),OFFSET(Escalation!$K$24,($Y48-1)*(Escalation!$I$22+1)+CD$4-SSSModel!$C$3+1,MAX(0,CD$4-$DZ48-$CA$4+1),1,MIN($DZ48,CD$4-$CA$4+1))),
     IF(SSSModel!$C$4="PV",AF48*$EA48*(1+SSSModel!$C$2),
     IF(SSSModel!$C$4="FCR",$EC48*SUM(OFFSET($AC48,0,MAX(CD$4-$AC$4-$DZ48+1,0),1,MIN($DZ48,CD$4-$AC$4+1))),0)))),
SUM($AC48:$BZ48)*
     IF(SSSModel!$C$4="RR",OFFSET(Profiles!$K$2,$Z48,MAX(Profiles!$C$2,AF$4-$W48)),
     IF(SSSModel!$C$4="ECC",$EA48*$EB48*IF(MAX(Escalation!$C$2,AF$4-$W48)&gt;$DZ48-1,0,OFFSET(Escalation!$K$2,$Y48,MAX(Escalation!$C$2,AF$4-$W48))),
     IF(SSSModel!$C$4="PV",IF(CD$4=$W48,$EA48*(1+SSSModel!$C$2),0),
     IF(SSSModel!$C$4="FCR",IF(AND(CD$4&gt;=$W48,OFFSET(Profiles!$K$2,$Z48,MAX(Profiles!$C$2,AF$4-$W48))&gt;0),$EC48,0),0))))))</f>
        <v>0</v>
      </c>
      <c r="CE48" s="135">
        <f ca="1">IF(OR($Z48=0,SSSModel!$C$4="CF"),AG48,
IF(LEFT($V48,3)="ON_",
     IF(SSSModel!$C$4="RR",SUMPRODUCT(OFFSET($AC48,0,0,1,$CB$2),OFFSET(Profiles!$K$28,($Z48-1)*(Profiles!$I$26+1)+CE$4-SSSModel!$C$3+1,0,1,$CB$2)),
     IF(SSSModel!$C$4="ECC",$EA48*$EB48*SUMPRODUCT(OFFSET($AC48,0,MAX(0,CE$4-$DZ48-$CA$4+1),1,MIN($DZ48,CE$4-$CA$4+1)),OFFSET(Escalation!$K$24,($Y48-1)*(Escalation!$I$22+1)+CE$4-SSSModel!$C$3+1,MAX(0,CE$4-$DZ48-$CA$4+1),1,MIN($DZ48,CE$4-$CA$4+1))),
     IF(SSSModel!$C$4="PV",AG48*$EA48*(1+SSSModel!$C$2),
     IF(SSSModel!$C$4="FCR",$EC48*SUM(OFFSET($AC48,0,MAX(CE$4-$AC$4-$DZ48+1,0),1,MIN($DZ48,CE$4-$AC$4+1))),0)))),
SUM($AC48:$BZ48)*
     IF(SSSModel!$C$4="RR",OFFSET(Profiles!$K$2,$Z48,MAX(Profiles!$C$2,AG$4-$W48)),
     IF(SSSModel!$C$4="ECC",$EA48*$EB48*IF(MAX(Escalation!$C$2,AG$4-$W48)&gt;$DZ48-1,0,OFFSET(Escalation!$K$2,$Y48,MAX(Escalation!$C$2,AG$4-$W48))),
     IF(SSSModel!$C$4="PV",IF(CE$4=$W48,$EA48*(1+SSSModel!$C$2),0),
     IF(SSSModel!$C$4="FCR",IF(AND(CE$4&gt;=$W48,OFFSET(Profiles!$K$2,$Z48,MAX(Profiles!$C$2,AG$4-$W48))&gt;0),$EC48,0),0))))))</f>
        <v>0</v>
      </c>
      <c r="CF48" s="135">
        <f ca="1">IF(OR($Z48=0,SSSModel!$C$4="CF"),AH48,
IF(LEFT($V48,3)="ON_",
     IF(SSSModel!$C$4="RR",SUMPRODUCT(OFFSET($AC48,0,0,1,$CB$2),OFFSET(Profiles!$K$28,($Z48-1)*(Profiles!$I$26+1)+CF$4-SSSModel!$C$3+1,0,1,$CB$2)),
     IF(SSSModel!$C$4="ECC",$EA48*$EB48*SUMPRODUCT(OFFSET($AC48,0,MAX(0,CF$4-$DZ48-$CA$4+1),1,MIN($DZ48,CF$4-$CA$4+1)),OFFSET(Escalation!$K$24,($Y48-1)*(Escalation!$I$22+1)+CF$4-SSSModel!$C$3+1,MAX(0,CF$4-$DZ48-$CA$4+1),1,MIN($DZ48,CF$4-$CA$4+1))),
     IF(SSSModel!$C$4="PV",AH48*$EA48*(1+SSSModel!$C$2),
     IF(SSSModel!$C$4="FCR",$EC48*SUM(OFFSET($AC48,0,MAX(CF$4-$AC$4-$DZ48+1,0),1,MIN($DZ48,CF$4-$AC$4+1))),0)))),
SUM($AC48:$BZ48)*
     IF(SSSModel!$C$4="RR",OFFSET(Profiles!$K$2,$Z48,MAX(Profiles!$C$2,AH$4-$W48)),
     IF(SSSModel!$C$4="ECC",$EA48*$EB48*IF(MAX(Escalation!$C$2,AH$4-$W48)&gt;$DZ48-1,0,OFFSET(Escalation!$K$2,$Y48,MAX(Escalation!$C$2,AH$4-$W48))),
     IF(SSSModel!$C$4="PV",IF(CF$4=$W48,$EA48*(1+SSSModel!$C$2),0),
     IF(SSSModel!$C$4="FCR",IF(AND(CF$4&gt;=$W48,OFFSET(Profiles!$K$2,$Z48,MAX(Profiles!$C$2,AH$4-$W48))&gt;0),$EC48,0),0))))))</f>
        <v>0</v>
      </c>
      <c r="CG48" s="135">
        <f ca="1">IF(OR($Z48=0,SSSModel!$C$4="CF"),AI48,
IF(LEFT($V48,3)="ON_",
     IF(SSSModel!$C$4="RR",SUMPRODUCT(OFFSET($AC48,0,0,1,$CB$2),OFFSET(Profiles!$K$28,($Z48-1)*(Profiles!$I$26+1)+CG$4-SSSModel!$C$3+1,0,1,$CB$2)),
     IF(SSSModel!$C$4="ECC",$EA48*$EB48*SUMPRODUCT(OFFSET($AC48,0,MAX(0,CG$4-$DZ48-$CA$4+1),1,MIN($DZ48,CG$4-$CA$4+1)),OFFSET(Escalation!$K$24,($Y48-1)*(Escalation!$I$22+1)+CG$4-SSSModel!$C$3+1,MAX(0,CG$4-$DZ48-$CA$4+1),1,MIN($DZ48,CG$4-$CA$4+1))),
     IF(SSSModel!$C$4="PV",AI48*$EA48*(1+SSSModel!$C$2),
     IF(SSSModel!$C$4="FCR",$EC48*SUM(OFFSET($AC48,0,MAX(CG$4-$AC$4-$DZ48+1,0),1,MIN($DZ48,CG$4-$AC$4+1))),0)))),
SUM($AC48:$BZ48)*
     IF(SSSModel!$C$4="RR",OFFSET(Profiles!$K$2,$Z48,MAX(Profiles!$C$2,AI$4-$W48)),
     IF(SSSModel!$C$4="ECC",$EA48*$EB48*IF(MAX(Escalation!$C$2,AI$4-$W48)&gt;$DZ48-1,0,OFFSET(Escalation!$K$2,$Y48,MAX(Escalation!$C$2,AI$4-$W48))),
     IF(SSSModel!$C$4="PV",IF(CG$4=$W48,$EA48*(1+SSSModel!$C$2),0),
     IF(SSSModel!$C$4="FCR",IF(AND(CG$4&gt;=$W48,OFFSET(Profiles!$K$2,$Z48,MAX(Profiles!$C$2,AI$4-$W48))&gt;0),$EC48,0),0))))))</f>
        <v>0</v>
      </c>
      <c r="CH48" s="135">
        <f ca="1">IF(OR($Z48=0,SSSModel!$C$4="CF"),AJ48,
IF(LEFT($V48,3)="ON_",
     IF(SSSModel!$C$4="RR",SUMPRODUCT(OFFSET($AC48,0,0,1,$CB$2),OFFSET(Profiles!$K$28,($Z48-1)*(Profiles!$I$26+1)+CH$4-SSSModel!$C$3+1,0,1,$CB$2)),
     IF(SSSModel!$C$4="ECC",$EA48*$EB48*SUMPRODUCT(OFFSET($AC48,0,MAX(0,CH$4-$DZ48-$CA$4+1),1,MIN($DZ48,CH$4-$CA$4+1)),OFFSET(Escalation!$K$24,($Y48-1)*(Escalation!$I$22+1)+CH$4-SSSModel!$C$3+1,MAX(0,CH$4-$DZ48-$CA$4+1),1,MIN($DZ48,CH$4-$CA$4+1))),
     IF(SSSModel!$C$4="PV",AJ48*$EA48*(1+SSSModel!$C$2),
     IF(SSSModel!$C$4="FCR",$EC48*SUM(OFFSET($AC48,0,MAX(CH$4-$AC$4-$DZ48+1,0),1,MIN($DZ48,CH$4-$AC$4+1))),0)))),
SUM($AC48:$BZ48)*
     IF(SSSModel!$C$4="RR",OFFSET(Profiles!$K$2,$Z48,MAX(Profiles!$C$2,AJ$4-$W48)),
     IF(SSSModel!$C$4="ECC",$EA48*$EB48*IF(MAX(Escalation!$C$2,AJ$4-$W48)&gt;$DZ48-1,0,OFFSET(Escalation!$K$2,$Y48,MAX(Escalation!$C$2,AJ$4-$W48))),
     IF(SSSModel!$C$4="PV",IF(CH$4=$W48,$EA48*(1+SSSModel!$C$2),0),
     IF(SSSModel!$C$4="FCR",IF(AND(CH$4&gt;=$W48,OFFSET(Profiles!$K$2,$Z48,MAX(Profiles!$C$2,AJ$4-$W48))&gt;0),$EC48,0),0))))))</f>
        <v>0</v>
      </c>
      <c r="CI48" s="135">
        <f ca="1">IF(OR($Z48=0,SSSModel!$C$4="CF"),AK48,
IF(LEFT($V48,3)="ON_",
     IF(SSSModel!$C$4="RR",SUMPRODUCT(OFFSET($AC48,0,0,1,$CB$2),OFFSET(Profiles!$K$28,($Z48-1)*(Profiles!$I$26+1)+CI$4-SSSModel!$C$3+1,0,1,$CB$2)),
     IF(SSSModel!$C$4="ECC",$EA48*$EB48*SUMPRODUCT(OFFSET($AC48,0,MAX(0,CI$4-$DZ48-$CA$4+1),1,MIN($DZ48,CI$4-$CA$4+1)),OFFSET(Escalation!$K$24,($Y48-1)*(Escalation!$I$22+1)+CI$4-SSSModel!$C$3+1,MAX(0,CI$4-$DZ48-$CA$4+1),1,MIN($DZ48,CI$4-$CA$4+1))),
     IF(SSSModel!$C$4="PV",AK48*$EA48*(1+SSSModel!$C$2),
     IF(SSSModel!$C$4="FCR",$EC48*SUM(OFFSET($AC48,0,MAX(CI$4-$AC$4-$DZ48+1,0),1,MIN($DZ48,CI$4-$AC$4+1))),0)))),
SUM($AC48:$BZ48)*
     IF(SSSModel!$C$4="RR",OFFSET(Profiles!$K$2,$Z48,MAX(Profiles!$C$2,AK$4-$W48)),
     IF(SSSModel!$C$4="ECC",$EA48*$EB48*IF(MAX(Escalation!$C$2,AK$4-$W48)&gt;$DZ48-1,0,OFFSET(Escalation!$K$2,$Y48,MAX(Escalation!$C$2,AK$4-$W48))),
     IF(SSSModel!$C$4="PV",IF(CI$4=$W48,$EA48*(1+SSSModel!$C$2),0),
     IF(SSSModel!$C$4="FCR",IF(AND(CI$4&gt;=$W48,OFFSET(Profiles!$K$2,$Z48,MAX(Profiles!$C$2,AK$4-$W48))&gt;0),$EC48,0),0))))))</f>
        <v>0</v>
      </c>
      <c r="CJ48" s="135">
        <f ca="1">IF(OR($Z48=0,SSSModel!$C$4="CF"),AL48,
IF(LEFT($V48,3)="ON_",
     IF(SSSModel!$C$4="RR",SUMPRODUCT(OFFSET($AC48,0,0,1,$CB$2),OFFSET(Profiles!$K$28,($Z48-1)*(Profiles!$I$26+1)+CJ$4-SSSModel!$C$3+1,0,1,$CB$2)),
     IF(SSSModel!$C$4="ECC",$EA48*$EB48*SUMPRODUCT(OFFSET($AC48,0,MAX(0,CJ$4-$DZ48-$CA$4+1),1,MIN($DZ48,CJ$4-$CA$4+1)),OFFSET(Escalation!$K$24,($Y48-1)*(Escalation!$I$22+1)+CJ$4-SSSModel!$C$3+1,MAX(0,CJ$4-$DZ48-$CA$4+1),1,MIN($DZ48,CJ$4-$CA$4+1))),
     IF(SSSModel!$C$4="PV",AL48*$EA48*(1+SSSModel!$C$2),
     IF(SSSModel!$C$4="FCR",$EC48*SUM(OFFSET($AC48,0,MAX(CJ$4-$AC$4-$DZ48+1,0),1,MIN($DZ48,CJ$4-$AC$4+1))),0)))),
SUM($AC48:$BZ48)*
     IF(SSSModel!$C$4="RR",OFFSET(Profiles!$K$2,$Z48,MAX(Profiles!$C$2,AL$4-$W48)),
     IF(SSSModel!$C$4="ECC",$EA48*$EB48*IF(MAX(Escalation!$C$2,AL$4-$W48)&gt;$DZ48-1,0,OFFSET(Escalation!$K$2,$Y48,MAX(Escalation!$C$2,AL$4-$W48))),
     IF(SSSModel!$C$4="PV",IF(CJ$4=$W48,$EA48*(1+SSSModel!$C$2),0),
     IF(SSSModel!$C$4="FCR",IF(AND(CJ$4&gt;=$W48,OFFSET(Profiles!$K$2,$Z48,MAX(Profiles!$C$2,AL$4-$W48))&gt;0),$EC48,0),0))))))</f>
        <v>0</v>
      </c>
      <c r="CK48" s="135">
        <f ca="1">IF(OR($Z48=0,SSSModel!$C$4="CF"),AM48,
IF(LEFT($V48,3)="ON_",
     IF(SSSModel!$C$4="RR",SUMPRODUCT(OFFSET($AC48,0,0,1,$CB$2),OFFSET(Profiles!$K$28,($Z48-1)*(Profiles!$I$26+1)+CK$4-SSSModel!$C$3+1,0,1,$CB$2)),
     IF(SSSModel!$C$4="ECC",$EA48*$EB48*SUMPRODUCT(OFFSET($AC48,0,MAX(0,CK$4-$DZ48-$CA$4+1),1,MIN($DZ48,CK$4-$CA$4+1)),OFFSET(Escalation!$K$24,($Y48-1)*(Escalation!$I$22+1)+CK$4-SSSModel!$C$3+1,MAX(0,CK$4-$DZ48-$CA$4+1),1,MIN($DZ48,CK$4-$CA$4+1))),
     IF(SSSModel!$C$4="PV",AM48*$EA48*(1+SSSModel!$C$2),
     IF(SSSModel!$C$4="FCR",$EC48*SUM(OFFSET($AC48,0,MAX(CK$4-$AC$4-$DZ48+1,0),1,MIN($DZ48,CK$4-$AC$4+1))),0)))),
SUM($AC48:$BZ48)*
     IF(SSSModel!$C$4="RR",OFFSET(Profiles!$K$2,$Z48,MAX(Profiles!$C$2,AM$4-$W48)),
     IF(SSSModel!$C$4="ECC",$EA48*$EB48*IF(MAX(Escalation!$C$2,AM$4-$W48)&gt;$DZ48-1,0,OFFSET(Escalation!$K$2,$Y48,MAX(Escalation!$C$2,AM$4-$W48))),
     IF(SSSModel!$C$4="PV",IF(CK$4=$W48,$EA48*(1+SSSModel!$C$2),0),
     IF(SSSModel!$C$4="FCR",IF(AND(CK$4&gt;=$W48,OFFSET(Profiles!$K$2,$Z48,MAX(Profiles!$C$2,AM$4-$W48))&gt;0),$EC48,0),0))))))</f>
        <v>0</v>
      </c>
      <c r="CL48" s="135">
        <f ca="1">IF(OR($Z48=0,SSSModel!$C$4="CF"),AN48,
IF(LEFT($V48,3)="ON_",
     IF(SSSModel!$C$4="RR",SUMPRODUCT(OFFSET($AC48,0,0,1,$CB$2),OFFSET(Profiles!$K$28,($Z48-1)*(Profiles!$I$26+1)+CL$4-SSSModel!$C$3+1,0,1,$CB$2)),
     IF(SSSModel!$C$4="ECC",$EA48*$EB48*SUMPRODUCT(OFFSET($AC48,0,MAX(0,CL$4-$DZ48-$CA$4+1),1,MIN($DZ48,CL$4-$CA$4+1)),OFFSET(Escalation!$K$24,($Y48-1)*(Escalation!$I$22+1)+CL$4-SSSModel!$C$3+1,MAX(0,CL$4-$DZ48-$CA$4+1),1,MIN($DZ48,CL$4-$CA$4+1))),
     IF(SSSModel!$C$4="PV",AN48*$EA48*(1+SSSModel!$C$2),
     IF(SSSModel!$C$4="FCR",$EC48*SUM(OFFSET($AC48,0,MAX(CL$4-$AC$4-$DZ48+1,0),1,MIN($DZ48,CL$4-$AC$4+1))),0)))),
SUM($AC48:$BZ48)*
     IF(SSSModel!$C$4="RR",OFFSET(Profiles!$K$2,$Z48,MAX(Profiles!$C$2,AN$4-$W48)),
     IF(SSSModel!$C$4="ECC",$EA48*$EB48*IF(MAX(Escalation!$C$2,AN$4-$W48)&gt;$DZ48-1,0,OFFSET(Escalation!$K$2,$Y48,MAX(Escalation!$C$2,AN$4-$W48))),
     IF(SSSModel!$C$4="PV",IF(CL$4=$W48,$EA48*(1+SSSModel!$C$2),0),
     IF(SSSModel!$C$4="FCR",IF(AND(CL$4&gt;=$W48,OFFSET(Profiles!$K$2,$Z48,MAX(Profiles!$C$2,AN$4-$W48))&gt;0),$EC48,0),0))))))</f>
        <v>0</v>
      </c>
      <c r="CM48" s="135">
        <f ca="1">IF(OR($Z48=0,SSSModel!$C$4="CF"),AO48,
IF(LEFT($V48,3)="ON_",
     IF(SSSModel!$C$4="RR",SUMPRODUCT(OFFSET($AC48,0,0,1,$CB$2),OFFSET(Profiles!$K$28,($Z48-1)*(Profiles!$I$26+1)+CM$4-SSSModel!$C$3+1,0,1,$CB$2)),
     IF(SSSModel!$C$4="ECC",$EA48*$EB48*SUMPRODUCT(OFFSET($AC48,0,MAX(0,CM$4-$DZ48-$CA$4+1),1,MIN($DZ48,CM$4-$CA$4+1)),OFFSET(Escalation!$K$24,($Y48-1)*(Escalation!$I$22+1)+CM$4-SSSModel!$C$3+1,MAX(0,CM$4-$DZ48-$CA$4+1),1,MIN($DZ48,CM$4-$CA$4+1))),
     IF(SSSModel!$C$4="PV",AO48*$EA48*(1+SSSModel!$C$2),
     IF(SSSModel!$C$4="FCR",$EC48*SUM(OFFSET($AC48,0,MAX(CM$4-$AC$4-$DZ48+1,0),1,MIN($DZ48,CM$4-$AC$4+1))),0)))),
SUM($AC48:$BZ48)*
     IF(SSSModel!$C$4="RR",OFFSET(Profiles!$K$2,$Z48,MAX(Profiles!$C$2,AO$4-$W48)),
     IF(SSSModel!$C$4="ECC",$EA48*$EB48*IF(MAX(Escalation!$C$2,AO$4-$W48)&gt;$DZ48-1,0,OFFSET(Escalation!$K$2,$Y48,MAX(Escalation!$C$2,AO$4-$W48))),
     IF(SSSModel!$C$4="PV",IF(CM$4=$W48,$EA48*(1+SSSModel!$C$2),0),
     IF(SSSModel!$C$4="FCR",IF(AND(CM$4&gt;=$W48,OFFSET(Profiles!$K$2,$Z48,MAX(Profiles!$C$2,AO$4-$W48))&gt;0),$EC48,0),0))))))</f>
        <v>0</v>
      </c>
      <c r="CN48" s="135">
        <f ca="1">IF(OR($Z48=0,SSSModel!$C$4="CF"),AP48,
IF(LEFT($V48,3)="ON_",
     IF(SSSModel!$C$4="RR",SUMPRODUCT(OFFSET($AC48,0,0,1,$CB$2),OFFSET(Profiles!$K$28,($Z48-1)*(Profiles!$I$26+1)+CN$4-SSSModel!$C$3+1,0,1,$CB$2)),
     IF(SSSModel!$C$4="ECC",$EA48*$EB48*SUMPRODUCT(OFFSET($AC48,0,MAX(0,CN$4-$DZ48-$CA$4+1),1,MIN($DZ48,CN$4-$CA$4+1)),OFFSET(Escalation!$K$24,($Y48-1)*(Escalation!$I$22+1)+CN$4-SSSModel!$C$3+1,MAX(0,CN$4-$DZ48-$CA$4+1),1,MIN($DZ48,CN$4-$CA$4+1))),
     IF(SSSModel!$C$4="PV",AP48*$EA48*(1+SSSModel!$C$2),
     IF(SSSModel!$C$4="FCR",$EC48*SUM(OFFSET($AC48,0,MAX(CN$4-$AC$4-$DZ48+1,0),1,MIN($DZ48,CN$4-$AC$4+1))),0)))),
SUM($AC48:$BZ48)*
     IF(SSSModel!$C$4="RR",OFFSET(Profiles!$K$2,$Z48,MAX(Profiles!$C$2,AP$4-$W48)),
     IF(SSSModel!$C$4="ECC",$EA48*$EB48*IF(MAX(Escalation!$C$2,AP$4-$W48)&gt;$DZ48-1,0,OFFSET(Escalation!$K$2,$Y48,MAX(Escalation!$C$2,AP$4-$W48))),
     IF(SSSModel!$C$4="PV",IF(CN$4=$W48,$EA48*(1+SSSModel!$C$2),0),
     IF(SSSModel!$C$4="FCR",IF(AND(CN$4&gt;=$W48,OFFSET(Profiles!$K$2,$Z48,MAX(Profiles!$C$2,AP$4-$W48))&gt;0),$EC48,0),0))))))</f>
        <v>0</v>
      </c>
      <c r="CO48" s="135">
        <f ca="1">IF(OR($Z48=0,SSSModel!$C$4="CF"),AQ48,
IF(LEFT($V48,3)="ON_",
     IF(SSSModel!$C$4="RR",SUMPRODUCT(OFFSET($AC48,0,0,1,$CB$2),OFFSET(Profiles!$K$28,($Z48-1)*(Profiles!$I$26+1)+CO$4-SSSModel!$C$3+1,0,1,$CB$2)),
     IF(SSSModel!$C$4="ECC",$EA48*$EB48*SUMPRODUCT(OFFSET($AC48,0,MAX(0,CO$4-$DZ48-$CA$4+1),1,MIN($DZ48,CO$4-$CA$4+1)),OFFSET(Escalation!$K$24,($Y48-1)*(Escalation!$I$22+1)+CO$4-SSSModel!$C$3+1,MAX(0,CO$4-$DZ48-$CA$4+1),1,MIN($DZ48,CO$4-$CA$4+1))),
     IF(SSSModel!$C$4="PV",AQ48*$EA48*(1+SSSModel!$C$2),
     IF(SSSModel!$C$4="FCR",$EC48*SUM(OFFSET($AC48,0,MAX(CO$4-$AC$4-$DZ48+1,0),1,MIN($DZ48,CO$4-$AC$4+1))),0)))),
SUM($AC48:$BZ48)*
     IF(SSSModel!$C$4="RR",OFFSET(Profiles!$K$2,$Z48,MAX(Profiles!$C$2,AQ$4-$W48)),
     IF(SSSModel!$C$4="ECC",$EA48*$EB48*IF(MAX(Escalation!$C$2,AQ$4-$W48)&gt;$DZ48-1,0,OFFSET(Escalation!$K$2,$Y48,MAX(Escalation!$C$2,AQ$4-$W48))),
     IF(SSSModel!$C$4="PV",IF(CO$4=$W48,$EA48*(1+SSSModel!$C$2),0),
     IF(SSSModel!$C$4="FCR",IF(AND(CO$4&gt;=$W48,OFFSET(Profiles!$K$2,$Z48,MAX(Profiles!$C$2,AQ$4-$W48))&gt;0),$EC48,0),0))))))</f>
        <v>0</v>
      </c>
      <c r="CP48" s="135">
        <f ca="1">IF(OR($Z48=0,SSSModel!$C$4="CF"),AR48,
IF(LEFT($V48,3)="ON_",
     IF(SSSModel!$C$4="RR",SUMPRODUCT(OFFSET($AC48,0,0,1,$CB$2),OFFSET(Profiles!$K$28,($Z48-1)*(Profiles!$I$26+1)+CP$4-SSSModel!$C$3+1,0,1,$CB$2)),
     IF(SSSModel!$C$4="ECC",$EA48*$EB48*SUMPRODUCT(OFFSET($AC48,0,MAX(0,CP$4-$DZ48-$CA$4+1),1,MIN($DZ48,CP$4-$CA$4+1)),OFFSET(Escalation!$K$24,($Y48-1)*(Escalation!$I$22+1)+CP$4-SSSModel!$C$3+1,MAX(0,CP$4-$DZ48-$CA$4+1),1,MIN($DZ48,CP$4-$CA$4+1))),
     IF(SSSModel!$C$4="PV",AR48*$EA48*(1+SSSModel!$C$2),
     IF(SSSModel!$C$4="FCR",$EC48*SUM(OFFSET($AC48,0,MAX(CP$4-$AC$4-$DZ48+1,0),1,MIN($DZ48,CP$4-$AC$4+1))),0)))),
SUM($AC48:$BZ48)*
     IF(SSSModel!$C$4="RR",OFFSET(Profiles!$K$2,$Z48,MAX(Profiles!$C$2,AR$4-$W48)),
     IF(SSSModel!$C$4="ECC",$EA48*$EB48*IF(MAX(Escalation!$C$2,AR$4-$W48)&gt;$DZ48-1,0,OFFSET(Escalation!$K$2,$Y48,MAX(Escalation!$C$2,AR$4-$W48))),
     IF(SSSModel!$C$4="PV",IF(CP$4=$W48,$EA48*(1+SSSModel!$C$2),0),
     IF(SSSModel!$C$4="FCR",IF(AND(CP$4&gt;=$W48,OFFSET(Profiles!$K$2,$Z48,MAX(Profiles!$C$2,AR$4-$W48))&gt;0),$EC48,0),0))))))</f>
        <v>0</v>
      </c>
      <c r="CQ48" s="135">
        <f ca="1">IF(OR($Z48=0,SSSModel!$C$4="CF"),AS48,
IF(LEFT($V48,3)="ON_",
     IF(SSSModel!$C$4="RR",SUMPRODUCT(OFFSET($AC48,0,0,1,$CB$2),OFFSET(Profiles!$K$28,($Z48-1)*(Profiles!$I$26+1)+CQ$4-SSSModel!$C$3+1,0,1,$CB$2)),
     IF(SSSModel!$C$4="ECC",$EA48*$EB48*SUMPRODUCT(OFFSET($AC48,0,MAX(0,CQ$4-$DZ48-$CA$4+1),1,MIN($DZ48,CQ$4-$CA$4+1)),OFFSET(Escalation!$K$24,($Y48-1)*(Escalation!$I$22+1)+CQ$4-SSSModel!$C$3+1,MAX(0,CQ$4-$DZ48-$CA$4+1),1,MIN($DZ48,CQ$4-$CA$4+1))),
     IF(SSSModel!$C$4="PV",AS48*$EA48*(1+SSSModel!$C$2),
     IF(SSSModel!$C$4="FCR",$EC48*SUM(OFFSET($AC48,0,MAX(CQ$4-$AC$4-$DZ48+1,0),1,MIN($DZ48,CQ$4-$AC$4+1))),0)))),
SUM($AC48:$BZ48)*
     IF(SSSModel!$C$4="RR",OFFSET(Profiles!$K$2,$Z48,MAX(Profiles!$C$2,AS$4-$W48)),
     IF(SSSModel!$C$4="ECC",$EA48*$EB48*IF(MAX(Escalation!$C$2,AS$4-$W48)&gt;$DZ48-1,0,OFFSET(Escalation!$K$2,$Y48,MAX(Escalation!$C$2,AS$4-$W48))),
     IF(SSSModel!$C$4="PV",IF(CQ$4=$W48,$EA48*(1+SSSModel!$C$2),0),
     IF(SSSModel!$C$4="FCR",IF(AND(CQ$4&gt;=$W48,OFFSET(Profiles!$K$2,$Z48,MAX(Profiles!$C$2,AS$4-$W48))&gt;0),$EC48,0),0))))))</f>
        <v>0</v>
      </c>
      <c r="CR48" s="135">
        <f ca="1">IF(OR($Z48=0,SSSModel!$C$4="CF"),AT48,
IF(LEFT($V48,3)="ON_",
     IF(SSSModel!$C$4="RR",SUMPRODUCT(OFFSET($AC48,0,0,1,$CB$2),OFFSET(Profiles!$K$28,($Z48-1)*(Profiles!$I$26+1)+CR$4-SSSModel!$C$3+1,0,1,$CB$2)),
     IF(SSSModel!$C$4="ECC",$EA48*$EB48*SUMPRODUCT(OFFSET($AC48,0,MAX(0,CR$4-$DZ48-$CA$4+1),1,MIN($DZ48,CR$4-$CA$4+1)),OFFSET(Escalation!$K$24,($Y48-1)*(Escalation!$I$22+1)+CR$4-SSSModel!$C$3+1,MAX(0,CR$4-$DZ48-$CA$4+1),1,MIN($DZ48,CR$4-$CA$4+1))),
     IF(SSSModel!$C$4="PV",AT48*$EA48*(1+SSSModel!$C$2),
     IF(SSSModel!$C$4="FCR",$EC48*SUM(OFFSET($AC48,0,MAX(CR$4-$AC$4-$DZ48+1,0),1,MIN($DZ48,CR$4-$AC$4+1))),0)))),
SUM($AC48:$BZ48)*
     IF(SSSModel!$C$4="RR",OFFSET(Profiles!$K$2,$Z48,MAX(Profiles!$C$2,AT$4-$W48)),
     IF(SSSModel!$C$4="ECC",$EA48*$EB48*IF(MAX(Escalation!$C$2,AT$4-$W48)&gt;$DZ48-1,0,OFFSET(Escalation!$K$2,$Y48,MAX(Escalation!$C$2,AT$4-$W48))),
     IF(SSSModel!$C$4="PV",IF(CR$4=$W48,$EA48*(1+SSSModel!$C$2),0),
     IF(SSSModel!$C$4="FCR",IF(AND(CR$4&gt;=$W48,OFFSET(Profiles!$K$2,$Z48,MAX(Profiles!$C$2,AT$4-$W48))&gt;0),$EC48,0),0))))))</f>
        <v>0</v>
      </c>
      <c r="CS48" s="135">
        <f ca="1">IF(OR($Z48=0,SSSModel!$C$4="CF"),AU48,
IF(LEFT($V48,3)="ON_",
     IF(SSSModel!$C$4="RR",SUMPRODUCT(OFFSET($AC48,0,0,1,$CB$2),OFFSET(Profiles!$K$28,($Z48-1)*(Profiles!$I$26+1)+CS$4-SSSModel!$C$3+1,0,1,$CB$2)),
     IF(SSSModel!$C$4="ECC",$EA48*$EB48*SUMPRODUCT(OFFSET($AC48,0,MAX(0,CS$4-$DZ48-$CA$4+1),1,MIN($DZ48,CS$4-$CA$4+1)),OFFSET(Escalation!$K$24,($Y48-1)*(Escalation!$I$22+1)+CS$4-SSSModel!$C$3+1,MAX(0,CS$4-$DZ48-$CA$4+1),1,MIN($DZ48,CS$4-$CA$4+1))),
     IF(SSSModel!$C$4="PV",AU48*$EA48*(1+SSSModel!$C$2),
     IF(SSSModel!$C$4="FCR",$EC48*SUM(OFFSET($AC48,0,MAX(CS$4-$AC$4-$DZ48+1,0),1,MIN($DZ48,CS$4-$AC$4+1))),0)))),
SUM($AC48:$BZ48)*
     IF(SSSModel!$C$4="RR",OFFSET(Profiles!$K$2,$Z48,MAX(Profiles!$C$2,AU$4-$W48)),
     IF(SSSModel!$C$4="ECC",$EA48*$EB48*IF(MAX(Escalation!$C$2,AU$4-$W48)&gt;$DZ48-1,0,OFFSET(Escalation!$K$2,$Y48,MAX(Escalation!$C$2,AU$4-$W48))),
     IF(SSSModel!$C$4="PV",IF(CS$4=$W48,$EA48*(1+SSSModel!$C$2),0),
     IF(SSSModel!$C$4="FCR",IF(AND(CS$4&gt;=$W48,OFFSET(Profiles!$K$2,$Z48,MAX(Profiles!$C$2,AU$4-$W48))&gt;0),$EC48,0),0))))))</f>
        <v>0</v>
      </c>
      <c r="CT48" s="135">
        <f ca="1">IF(OR($Z48=0,SSSModel!$C$4="CF"),AV48,
IF(LEFT($V48,3)="ON_",
     IF(SSSModel!$C$4="RR",SUMPRODUCT(OFFSET($AC48,0,0,1,$CB$2),OFFSET(Profiles!$K$28,($Z48-1)*(Profiles!$I$26+1)+CT$4-SSSModel!$C$3+1,0,1,$CB$2)),
     IF(SSSModel!$C$4="ECC",$EA48*$EB48*SUMPRODUCT(OFFSET($AC48,0,MAX(0,CT$4-$DZ48-$CA$4+1),1,MIN($DZ48,CT$4-$CA$4+1)),OFFSET(Escalation!$K$24,($Y48-1)*(Escalation!$I$22+1)+CT$4-SSSModel!$C$3+1,MAX(0,CT$4-$DZ48-$CA$4+1),1,MIN($DZ48,CT$4-$CA$4+1))),
     IF(SSSModel!$C$4="PV",AV48*$EA48*(1+SSSModel!$C$2),
     IF(SSSModel!$C$4="FCR",$EC48*SUM(OFFSET($AC48,0,MAX(CT$4-$AC$4-$DZ48+1,0),1,MIN($DZ48,CT$4-$AC$4+1))),0)))),
SUM($AC48:$BZ48)*
     IF(SSSModel!$C$4="RR",OFFSET(Profiles!$K$2,$Z48,MAX(Profiles!$C$2,AV$4-$W48)),
     IF(SSSModel!$C$4="ECC",$EA48*$EB48*IF(MAX(Escalation!$C$2,AV$4-$W48)&gt;$DZ48-1,0,OFFSET(Escalation!$K$2,$Y48,MAX(Escalation!$C$2,AV$4-$W48))),
     IF(SSSModel!$C$4="PV",IF(CT$4=$W48,$EA48*(1+SSSModel!$C$2),0),
     IF(SSSModel!$C$4="FCR",IF(AND(CT$4&gt;=$W48,OFFSET(Profiles!$K$2,$Z48,MAX(Profiles!$C$2,AV$4-$W48))&gt;0),$EC48,0),0))))))</f>
        <v>0</v>
      </c>
      <c r="CU48" s="135">
        <f ca="1">IF(OR($Z48=0,SSSModel!$C$4="CF"),AW48,
IF(LEFT($V48,3)="ON_",
     IF(SSSModel!$C$4="RR",SUMPRODUCT(OFFSET($AC48,0,0,1,$CB$2),OFFSET(Profiles!$K$28,($Z48-1)*(Profiles!$I$26+1)+CU$4-SSSModel!$C$3+1,0,1,$CB$2)),
     IF(SSSModel!$C$4="ECC",$EA48*$EB48*SUMPRODUCT(OFFSET($AC48,0,MAX(0,CU$4-$DZ48-$CA$4+1),1,MIN($DZ48,CU$4-$CA$4+1)),OFFSET(Escalation!$K$24,($Y48-1)*(Escalation!$I$22+1)+CU$4-SSSModel!$C$3+1,MAX(0,CU$4-$DZ48-$CA$4+1),1,MIN($DZ48,CU$4-$CA$4+1))),
     IF(SSSModel!$C$4="PV",AW48*$EA48*(1+SSSModel!$C$2),
     IF(SSSModel!$C$4="FCR",$EC48*SUM(OFFSET($AC48,0,MAX(CU$4-$AC$4-$DZ48+1,0),1,MIN($DZ48,CU$4-$AC$4+1))),0)))),
SUM($AC48:$BZ48)*
     IF(SSSModel!$C$4="RR",OFFSET(Profiles!$K$2,$Z48,MAX(Profiles!$C$2,AW$4-$W48)),
     IF(SSSModel!$C$4="ECC",$EA48*$EB48*IF(MAX(Escalation!$C$2,AW$4-$W48)&gt;$DZ48-1,0,OFFSET(Escalation!$K$2,$Y48,MAX(Escalation!$C$2,AW$4-$W48))),
     IF(SSSModel!$C$4="PV",IF(CU$4=$W48,$EA48*(1+SSSModel!$C$2),0),
     IF(SSSModel!$C$4="FCR",IF(AND(CU$4&gt;=$W48,OFFSET(Profiles!$K$2,$Z48,MAX(Profiles!$C$2,AW$4-$W48))&gt;0),$EC48,0),0))))))</f>
        <v>0</v>
      </c>
      <c r="CV48" s="135">
        <f ca="1">IF(OR($Z48=0,SSSModel!$C$4="CF"),AX48,
IF(LEFT($V48,3)="ON_",
     IF(SSSModel!$C$4="RR",SUMPRODUCT(OFFSET($AC48,0,0,1,$CB$2),OFFSET(Profiles!$K$28,($Z48-1)*(Profiles!$I$26+1)+CV$4-SSSModel!$C$3+1,0,1,$CB$2)),
     IF(SSSModel!$C$4="ECC",$EA48*$EB48*SUMPRODUCT(OFFSET($AC48,0,MAX(0,CV$4-$DZ48-$CA$4+1),1,MIN($DZ48,CV$4-$CA$4+1)),OFFSET(Escalation!$K$24,($Y48-1)*(Escalation!$I$22+1)+CV$4-SSSModel!$C$3+1,MAX(0,CV$4-$DZ48-$CA$4+1),1,MIN($DZ48,CV$4-$CA$4+1))),
     IF(SSSModel!$C$4="PV",AX48*$EA48*(1+SSSModel!$C$2),
     IF(SSSModel!$C$4="FCR",$EC48*SUM(OFFSET($AC48,0,MAX(CV$4-$AC$4-$DZ48+1,0),1,MIN($DZ48,CV$4-$AC$4+1))),0)))),
SUM($AC48:$BZ48)*
     IF(SSSModel!$C$4="RR",OFFSET(Profiles!$K$2,$Z48,MAX(Profiles!$C$2,AX$4-$W48)),
     IF(SSSModel!$C$4="ECC",$EA48*$EB48*IF(MAX(Escalation!$C$2,AX$4-$W48)&gt;$DZ48-1,0,OFFSET(Escalation!$K$2,$Y48,MAX(Escalation!$C$2,AX$4-$W48))),
     IF(SSSModel!$C$4="PV",IF(CV$4=$W48,$EA48*(1+SSSModel!$C$2),0),
     IF(SSSModel!$C$4="FCR",IF(AND(CV$4&gt;=$W48,OFFSET(Profiles!$K$2,$Z48,MAX(Profiles!$C$2,AX$4-$W48))&gt;0),$EC48,0),0))))))</f>
        <v>0</v>
      </c>
      <c r="CW48" s="135">
        <f ca="1">IF(OR($Z48=0,SSSModel!$C$4="CF"),AY48,
IF(LEFT($V48,3)="ON_",
     IF(SSSModel!$C$4="RR",SUMPRODUCT(OFFSET($AC48,0,0,1,$CB$2),OFFSET(Profiles!$K$28,($Z48-1)*(Profiles!$I$26+1)+CW$4-SSSModel!$C$3+1,0,1,$CB$2)),
     IF(SSSModel!$C$4="ECC",$EA48*$EB48*SUMPRODUCT(OFFSET($AC48,0,MAX(0,CW$4-$DZ48-$CA$4+1),1,MIN($DZ48,CW$4-$CA$4+1)),OFFSET(Escalation!$K$24,($Y48-1)*(Escalation!$I$22+1)+CW$4-SSSModel!$C$3+1,MAX(0,CW$4-$DZ48-$CA$4+1),1,MIN($DZ48,CW$4-$CA$4+1))),
     IF(SSSModel!$C$4="PV",AY48*$EA48*(1+SSSModel!$C$2),
     IF(SSSModel!$C$4="FCR",$EC48*SUM(OFFSET($AC48,0,MAX(CW$4-$AC$4-$DZ48+1,0),1,MIN($DZ48,CW$4-$AC$4+1))),0)))),
SUM($AC48:$BZ48)*
     IF(SSSModel!$C$4="RR",OFFSET(Profiles!$K$2,$Z48,MAX(Profiles!$C$2,AY$4-$W48)),
     IF(SSSModel!$C$4="ECC",$EA48*$EB48*IF(MAX(Escalation!$C$2,AY$4-$W48)&gt;$DZ48-1,0,OFFSET(Escalation!$K$2,$Y48,MAX(Escalation!$C$2,AY$4-$W48))),
     IF(SSSModel!$C$4="PV",IF(CW$4=$W48,$EA48*(1+SSSModel!$C$2),0),
     IF(SSSModel!$C$4="FCR",IF(AND(CW$4&gt;=$W48,OFFSET(Profiles!$K$2,$Z48,MAX(Profiles!$C$2,AY$4-$W48))&gt;0),$EC48,0),0))))))</f>
        <v>0</v>
      </c>
      <c r="CX48" s="135">
        <f ca="1">IF(OR($Z48=0,SSSModel!$C$4="CF"),AZ48,
IF(LEFT($V48,3)="ON_",
     IF(SSSModel!$C$4="RR",SUMPRODUCT(OFFSET($AC48,0,0,1,$CB$2),OFFSET(Profiles!$K$28,($Z48-1)*(Profiles!$I$26+1)+CX$4-SSSModel!$C$3+1,0,1,$CB$2)),
     IF(SSSModel!$C$4="ECC",$EA48*$EB48*SUMPRODUCT(OFFSET($AC48,0,MAX(0,CX$4-$DZ48-$CA$4+1),1,MIN($DZ48,CX$4-$CA$4+1)),OFFSET(Escalation!$K$24,($Y48-1)*(Escalation!$I$22+1)+CX$4-SSSModel!$C$3+1,MAX(0,CX$4-$DZ48-$CA$4+1),1,MIN($DZ48,CX$4-$CA$4+1))),
     IF(SSSModel!$C$4="PV",AZ48*$EA48*(1+SSSModel!$C$2),
     IF(SSSModel!$C$4="FCR",$EC48*SUM(OFFSET($AC48,0,MAX(CX$4-$AC$4-$DZ48+1,0),1,MIN($DZ48,CX$4-$AC$4+1))),0)))),
SUM($AC48:$BZ48)*
     IF(SSSModel!$C$4="RR",OFFSET(Profiles!$K$2,$Z48,MAX(Profiles!$C$2,AZ$4-$W48)),
     IF(SSSModel!$C$4="ECC",$EA48*$EB48*IF(MAX(Escalation!$C$2,AZ$4-$W48)&gt;$DZ48-1,0,OFFSET(Escalation!$K$2,$Y48,MAX(Escalation!$C$2,AZ$4-$W48))),
     IF(SSSModel!$C$4="PV",IF(CX$4=$W48,$EA48*(1+SSSModel!$C$2),0),
     IF(SSSModel!$C$4="FCR",IF(AND(CX$4&gt;=$W48,OFFSET(Profiles!$K$2,$Z48,MAX(Profiles!$C$2,AZ$4-$W48))&gt;0),$EC48,0),0))))))</f>
        <v>0</v>
      </c>
      <c r="CY48" s="135">
        <f ca="1">IF(OR($Z48=0,SSSModel!$C$4="CF"),BA48,
IF(LEFT($V48,3)="ON_",
     IF(SSSModel!$C$4="RR",SUMPRODUCT(OFFSET($AC48,0,0,1,$CB$2),OFFSET(Profiles!$K$28,($Z48-1)*(Profiles!$I$26+1)+CY$4-SSSModel!$C$3+1,0,1,$CB$2)),
     IF(SSSModel!$C$4="ECC",$EA48*$EB48*SUMPRODUCT(OFFSET($AC48,0,MAX(0,CY$4-$DZ48-$CA$4+1),1,MIN($DZ48,CY$4-$CA$4+1)),OFFSET(Escalation!$K$24,($Y48-1)*(Escalation!$I$22+1)+CY$4-SSSModel!$C$3+1,MAX(0,CY$4-$DZ48-$CA$4+1),1,MIN($DZ48,CY$4-$CA$4+1))),
     IF(SSSModel!$C$4="PV",BA48*$EA48*(1+SSSModel!$C$2),
     IF(SSSModel!$C$4="FCR",$EC48*SUM(OFFSET($AC48,0,MAX(CY$4-$AC$4-$DZ48+1,0),1,MIN($DZ48,CY$4-$AC$4+1))),0)))),
SUM($AC48:$BZ48)*
     IF(SSSModel!$C$4="RR",OFFSET(Profiles!$K$2,$Z48,MAX(Profiles!$C$2,BA$4-$W48)),
     IF(SSSModel!$C$4="ECC",$EA48*$EB48*IF(MAX(Escalation!$C$2,BA$4-$W48)&gt;$DZ48-1,0,OFFSET(Escalation!$K$2,$Y48,MAX(Escalation!$C$2,BA$4-$W48))),
     IF(SSSModel!$C$4="PV",IF(CY$4=$W48,$EA48*(1+SSSModel!$C$2),0),
     IF(SSSModel!$C$4="FCR",IF(AND(CY$4&gt;=$W48,OFFSET(Profiles!$K$2,$Z48,MAX(Profiles!$C$2,BA$4-$W48))&gt;0),$EC48,0),0))))))</f>
        <v>0</v>
      </c>
      <c r="CZ48" s="135">
        <f ca="1">IF(OR($Z48=0,SSSModel!$C$4="CF"),BB48,
IF(LEFT($V48,3)="ON_",
     IF(SSSModel!$C$4="RR",SUMPRODUCT(OFFSET($AC48,0,0,1,$CB$2),OFFSET(Profiles!$K$28,($Z48-1)*(Profiles!$I$26+1)+CZ$4-SSSModel!$C$3+1,0,1,$CB$2)),
     IF(SSSModel!$C$4="ECC",$EA48*$EB48*SUMPRODUCT(OFFSET($AC48,0,MAX(0,CZ$4-$DZ48-$CA$4+1),1,MIN($DZ48,CZ$4-$CA$4+1)),OFFSET(Escalation!$K$24,($Y48-1)*(Escalation!$I$22+1)+CZ$4-SSSModel!$C$3+1,MAX(0,CZ$4-$DZ48-$CA$4+1),1,MIN($DZ48,CZ$4-$CA$4+1))),
     IF(SSSModel!$C$4="PV",BB48*$EA48*(1+SSSModel!$C$2),
     IF(SSSModel!$C$4="FCR",$EC48*SUM(OFFSET($AC48,0,MAX(CZ$4-$AC$4-$DZ48+1,0),1,MIN($DZ48,CZ$4-$AC$4+1))),0)))),
SUM($AC48:$BZ48)*
     IF(SSSModel!$C$4="RR",OFFSET(Profiles!$K$2,$Z48,MAX(Profiles!$C$2,BB$4-$W48)),
     IF(SSSModel!$C$4="ECC",$EA48*$EB48*IF(MAX(Escalation!$C$2,BB$4-$W48)&gt;$DZ48-1,0,OFFSET(Escalation!$K$2,$Y48,MAX(Escalation!$C$2,BB$4-$W48))),
     IF(SSSModel!$C$4="PV",IF(CZ$4=$W48,$EA48*(1+SSSModel!$C$2),0),
     IF(SSSModel!$C$4="FCR",IF(AND(CZ$4&gt;=$W48,OFFSET(Profiles!$K$2,$Z48,MAX(Profiles!$C$2,BB$4-$W48))&gt;0),$EC48,0),0))))))</f>
        <v>0</v>
      </c>
      <c r="DA48" s="135">
        <f ca="1">IF(OR($Z48=0,SSSModel!$C$4="CF"),BC48,
IF(LEFT($V48,3)="ON_",
     IF(SSSModel!$C$4="RR",SUMPRODUCT(OFFSET($AC48,0,0,1,$CB$2),OFFSET(Profiles!$K$28,($Z48-1)*(Profiles!$I$26+1)+DA$4-SSSModel!$C$3+1,0,1,$CB$2)),
     IF(SSSModel!$C$4="ECC",$EA48*$EB48*SUMPRODUCT(OFFSET($AC48,0,MAX(0,DA$4-$DZ48-$CA$4+1),1,MIN($DZ48,DA$4-$CA$4+1)),OFFSET(Escalation!$K$24,($Y48-1)*(Escalation!$I$22+1)+DA$4-SSSModel!$C$3+1,MAX(0,DA$4-$DZ48-$CA$4+1),1,MIN($DZ48,DA$4-$CA$4+1))),
     IF(SSSModel!$C$4="PV",BC48*$EA48*(1+SSSModel!$C$2),
     IF(SSSModel!$C$4="FCR",$EC48*SUM(OFFSET($AC48,0,MAX(DA$4-$AC$4-$DZ48+1,0),1,MIN($DZ48,DA$4-$AC$4+1))),0)))),
SUM($AC48:$BZ48)*
     IF(SSSModel!$C$4="RR",OFFSET(Profiles!$K$2,$Z48,MAX(Profiles!$C$2,BC$4-$W48)),
     IF(SSSModel!$C$4="ECC",$EA48*$EB48*IF(MAX(Escalation!$C$2,BC$4-$W48)&gt;$DZ48-1,0,OFFSET(Escalation!$K$2,$Y48,MAX(Escalation!$C$2,BC$4-$W48))),
     IF(SSSModel!$C$4="PV",IF(DA$4=$W48,$EA48*(1+SSSModel!$C$2),0),
     IF(SSSModel!$C$4="FCR",IF(AND(DA$4&gt;=$W48,OFFSET(Profiles!$K$2,$Z48,MAX(Profiles!$C$2,BC$4-$W48))&gt;0),$EC48,0),0))))))</f>
        <v>0</v>
      </c>
      <c r="DB48" s="135">
        <f ca="1">IF(OR($Z48=0,SSSModel!$C$4="CF"),BD48,
IF(LEFT($V48,3)="ON_",
     IF(SSSModel!$C$4="RR",SUMPRODUCT(OFFSET($AC48,0,0,1,$CB$2),OFFSET(Profiles!$K$28,($Z48-1)*(Profiles!$I$26+1)+DB$4-SSSModel!$C$3+1,0,1,$CB$2)),
     IF(SSSModel!$C$4="ECC",$EA48*$EB48*SUMPRODUCT(OFFSET($AC48,0,MAX(0,DB$4-$DZ48-$CA$4+1),1,MIN($DZ48,DB$4-$CA$4+1)),OFFSET(Escalation!$K$24,($Y48-1)*(Escalation!$I$22+1)+DB$4-SSSModel!$C$3+1,MAX(0,DB$4-$DZ48-$CA$4+1),1,MIN($DZ48,DB$4-$CA$4+1))),
     IF(SSSModel!$C$4="PV",BD48*$EA48*(1+SSSModel!$C$2),
     IF(SSSModel!$C$4="FCR",$EC48*SUM(OFFSET($AC48,0,MAX(DB$4-$AC$4-$DZ48+1,0),1,MIN($DZ48,DB$4-$AC$4+1))),0)))),
SUM($AC48:$BZ48)*
     IF(SSSModel!$C$4="RR",OFFSET(Profiles!$K$2,$Z48,MAX(Profiles!$C$2,BD$4-$W48)),
     IF(SSSModel!$C$4="ECC",$EA48*$EB48*IF(MAX(Escalation!$C$2,BD$4-$W48)&gt;$DZ48-1,0,OFFSET(Escalation!$K$2,$Y48,MAX(Escalation!$C$2,BD$4-$W48))),
     IF(SSSModel!$C$4="PV",IF(DB$4=$W48,$EA48*(1+SSSModel!$C$2),0),
     IF(SSSModel!$C$4="FCR",IF(AND(DB$4&gt;=$W48,OFFSET(Profiles!$K$2,$Z48,MAX(Profiles!$C$2,BD$4-$W48))&gt;0),$EC48,0),0))))))</f>
        <v>0</v>
      </c>
      <c r="DC48" s="135">
        <f ca="1">IF(OR($Z48=0,SSSModel!$C$4="CF"),BE48,
IF(LEFT($V48,3)="ON_",
     IF(SSSModel!$C$4="RR",SUMPRODUCT(OFFSET($AC48,0,0,1,$CB$2),OFFSET(Profiles!$K$28,($Z48-1)*(Profiles!$I$26+1)+DC$4-SSSModel!$C$3+1,0,1,$CB$2)),
     IF(SSSModel!$C$4="ECC",$EA48*$EB48*SUMPRODUCT(OFFSET($AC48,0,MAX(0,DC$4-$DZ48-$CA$4+1),1,MIN($DZ48,DC$4-$CA$4+1)),OFFSET(Escalation!$K$24,($Y48-1)*(Escalation!$I$22+1)+DC$4-SSSModel!$C$3+1,MAX(0,DC$4-$DZ48-$CA$4+1),1,MIN($DZ48,DC$4-$CA$4+1))),
     IF(SSSModel!$C$4="PV",BE48*$EA48*(1+SSSModel!$C$2),
     IF(SSSModel!$C$4="FCR",$EC48*SUM(OFFSET($AC48,0,MAX(DC$4-$AC$4-$DZ48+1,0),1,MIN($DZ48,DC$4-$AC$4+1))),0)))),
SUM($AC48:$BZ48)*
     IF(SSSModel!$C$4="RR",OFFSET(Profiles!$K$2,$Z48,MAX(Profiles!$C$2,BE$4-$W48)),
     IF(SSSModel!$C$4="ECC",$EA48*$EB48*IF(MAX(Escalation!$C$2,BE$4-$W48)&gt;$DZ48-1,0,OFFSET(Escalation!$K$2,$Y48,MAX(Escalation!$C$2,BE$4-$W48))),
     IF(SSSModel!$C$4="PV",IF(DC$4=$W48,$EA48*(1+SSSModel!$C$2),0),
     IF(SSSModel!$C$4="FCR",IF(AND(DC$4&gt;=$W48,OFFSET(Profiles!$K$2,$Z48,MAX(Profiles!$C$2,BE$4-$W48))&gt;0),$EC48,0),0))))))</f>
        <v>0</v>
      </c>
      <c r="DD48" s="135">
        <f ca="1">IF(OR($Z48=0,SSSModel!$C$4="CF"),BF48,
IF(LEFT($V48,3)="ON_",
     IF(SSSModel!$C$4="RR",SUMPRODUCT(OFFSET($AC48,0,0,1,$CB$2),OFFSET(Profiles!$K$28,($Z48-1)*(Profiles!$I$26+1)+DD$4-SSSModel!$C$3+1,0,1,$CB$2)),
     IF(SSSModel!$C$4="ECC",$EA48*$EB48*SUMPRODUCT(OFFSET($AC48,0,MAX(0,DD$4-$DZ48-$CA$4+1),1,MIN($DZ48,DD$4-$CA$4+1)),OFFSET(Escalation!$K$24,($Y48-1)*(Escalation!$I$22+1)+DD$4-SSSModel!$C$3+1,MAX(0,DD$4-$DZ48-$CA$4+1),1,MIN($DZ48,DD$4-$CA$4+1))),
     IF(SSSModel!$C$4="PV",BF48*$EA48*(1+SSSModel!$C$2),
     IF(SSSModel!$C$4="FCR",$EC48*SUM(OFFSET($AC48,0,MAX(DD$4-$AC$4-$DZ48+1,0),1,MIN($DZ48,DD$4-$AC$4+1))),0)))),
SUM($AC48:$BZ48)*
     IF(SSSModel!$C$4="RR",OFFSET(Profiles!$K$2,$Z48,MAX(Profiles!$C$2,BF$4-$W48)),
     IF(SSSModel!$C$4="ECC",$EA48*$EB48*IF(MAX(Escalation!$C$2,BF$4-$W48)&gt;$DZ48-1,0,OFFSET(Escalation!$K$2,$Y48,MAX(Escalation!$C$2,BF$4-$W48))),
     IF(SSSModel!$C$4="PV",IF(DD$4=$W48,$EA48*(1+SSSModel!$C$2),0),
     IF(SSSModel!$C$4="FCR",IF(AND(DD$4&gt;=$W48,OFFSET(Profiles!$K$2,$Z48,MAX(Profiles!$C$2,BF$4-$W48))&gt;0),$EC48,0),0))))))</f>
        <v>0</v>
      </c>
      <c r="DE48" s="135">
        <f ca="1">IF(OR($Z48=0,SSSModel!$C$4="CF"),BG48,
IF(LEFT($V48,3)="ON_",
     IF(SSSModel!$C$4="RR",SUMPRODUCT(OFFSET($AC48,0,0,1,$CB$2),OFFSET(Profiles!$K$28,($Z48-1)*(Profiles!$I$26+1)+DE$4-SSSModel!$C$3+1,0,1,$CB$2)),
     IF(SSSModel!$C$4="ECC",$EA48*$EB48*SUMPRODUCT(OFFSET($AC48,0,MAX(0,DE$4-$DZ48-$CA$4+1),1,MIN($DZ48,DE$4-$CA$4+1)),OFFSET(Escalation!$K$24,($Y48-1)*(Escalation!$I$22+1)+DE$4-SSSModel!$C$3+1,MAX(0,DE$4-$DZ48-$CA$4+1),1,MIN($DZ48,DE$4-$CA$4+1))),
     IF(SSSModel!$C$4="PV",BG48*$EA48*(1+SSSModel!$C$2),
     IF(SSSModel!$C$4="FCR",$EC48*SUM(OFFSET($AC48,0,MAX(DE$4-$AC$4-$DZ48+1,0),1,MIN($DZ48,DE$4-$AC$4+1))),0)))),
SUM($AC48:$BZ48)*
     IF(SSSModel!$C$4="RR",OFFSET(Profiles!$K$2,$Z48,MAX(Profiles!$C$2,BG$4-$W48)),
     IF(SSSModel!$C$4="ECC",$EA48*$EB48*IF(MAX(Escalation!$C$2,BG$4-$W48)&gt;$DZ48-1,0,OFFSET(Escalation!$K$2,$Y48,MAX(Escalation!$C$2,BG$4-$W48))),
     IF(SSSModel!$C$4="PV",IF(DE$4=$W48,$EA48*(1+SSSModel!$C$2),0),
     IF(SSSModel!$C$4="FCR",IF(AND(DE$4&gt;=$W48,OFFSET(Profiles!$K$2,$Z48,MAX(Profiles!$C$2,BG$4-$W48))&gt;0),$EC48,0),0))))))</f>
        <v>0</v>
      </c>
      <c r="DF48" s="135">
        <f ca="1">IF(OR($Z48=0,SSSModel!$C$4="CF"),BH48,
IF(LEFT($V48,3)="ON_",
     IF(SSSModel!$C$4="RR",SUMPRODUCT(OFFSET($AC48,0,0,1,$CB$2),OFFSET(Profiles!$K$28,($Z48-1)*(Profiles!$I$26+1)+DF$4-SSSModel!$C$3+1,0,1,$CB$2)),
     IF(SSSModel!$C$4="ECC",$EA48*$EB48*SUMPRODUCT(OFFSET($AC48,0,MAX(0,DF$4-$DZ48-$CA$4+1),1,MIN($DZ48,DF$4-$CA$4+1)),OFFSET(Escalation!$K$24,($Y48-1)*(Escalation!$I$22+1)+DF$4-SSSModel!$C$3+1,MAX(0,DF$4-$DZ48-$CA$4+1),1,MIN($DZ48,DF$4-$CA$4+1))),
     IF(SSSModel!$C$4="PV",BH48*$EA48*(1+SSSModel!$C$2),
     IF(SSSModel!$C$4="FCR",$EC48*SUM(OFFSET($AC48,0,MAX(DF$4-$AC$4-$DZ48+1,0),1,MIN($DZ48,DF$4-$AC$4+1))),0)))),
SUM($AC48:$BZ48)*
     IF(SSSModel!$C$4="RR",OFFSET(Profiles!$K$2,$Z48,MAX(Profiles!$C$2,BH$4-$W48)),
     IF(SSSModel!$C$4="ECC",$EA48*$EB48*IF(MAX(Escalation!$C$2,BH$4-$W48)&gt;$DZ48-1,0,OFFSET(Escalation!$K$2,$Y48,MAX(Escalation!$C$2,BH$4-$W48))),
     IF(SSSModel!$C$4="PV",IF(DF$4=$W48,$EA48*(1+SSSModel!$C$2),0),
     IF(SSSModel!$C$4="FCR",IF(AND(DF$4&gt;=$W48,OFFSET(Profiles!$K$2,$Z48,MAX(Profiles!$C$2,BH$4-$W48))&gt;0),$EC48,0),0))))))</f>
        <v>0</v>
      </c>
      <c r="DG48" s="135">
        <f ca="1">IF(OR($Z48=0,SSSModel!$C$4="CF"),BI48,
IF(LEFT($V48,3)="ON_",
     IF(SSSModel!$C$4="RR",SUMPRODUCT(OFFSET($AC48,0,0,1,$CB$2),OFFSET(Profiles!$K$28,($Z48-1)*(Profiles!$I$26+1)+DG$4-SSSModel!$C$3+1,0,1,$CB$2)),
     IF(SSSModel!$C$4="ECC",$EA48*$EB48*SUMPRODUCT(OFFSET($AC48,0,MAX(0,DG$4-$DZ48-$CA$4+1),1,MIN($DZ48,DG$4-$CA$4+1)),OFFSET(Escalation!$K$24,($Y48-1)*(Escalation!$I$22+1)+DG$4-SSSModel!$C$3+1,MAX(0,DG$4-$DZ48-$CA$4+1),1,MIN($DZ48,DG$4-$CA$4+1))),
     IF(SSSModel!$C$4="PV",BI48*$EA48*(1+SSSModel!$C$2),
     IF(SSSModel!$C$4="FCR",$EC48*SUM(OFFSET($AC48,0,MAX(DG$4-$AC$4-$DZ48+1,0),1,MIN($DZ48,DG$4-$AC$4+1))),0)))),
SUM($AC48:$BZ48)*
     IF(SSSModel!$C$4="RR",OFFSET(Profiles!$K$2,$Z48,MAX(Profiles!$C$2,BI$4-$W48)),
     IF(SSSModel!$C$4="ECC",$EA48*$EB48*IF(MAX(Escalation!$C$2,BI$4-$W48)&gt;$DZ48-1,0,OFFSET(Escalation!$K$2,$Y48,MAX(Escalation!$C$2,BI$4-$W48))),
     IF(SSSModel!$C$4="PV",IF(DG$4=$W48,$EA48*(1+SSSModel!$C$2),0),
     IF(SSSModel!$C$4="FCR",IF(AND(DG$4&gt;=$W48,OFFSET(Profiles!$K$2,$Z48,MAX(Profiles!$C$2,BI$4-$W48))&gt;0),$EC48,0),0))))))</f>
        <v>0</v>
      </c>
      <c r="DH48" s="135">
        <f ca="1">IF(OR($Z48=0,SSSModel!$C$4="CF"),BJ48,
IF(LEFT($V48,3)="ON_",
     IF(SSSModel!$C$4="RR",SUMPRODUCT(OFFSET($AC48,0,0,1,$CB$2),OFFSET(Profiles!$K$28,($Z48-1)*(Profiles!$I$26+1)+DH$4-SSSModel!$C$3+1,0,1,$CB$2)),
     IF(SSSModel!$C$4="ECC",$EA48*$EB48*SUMPRODUCT(OFFSET($AC48,0,MAX(0,DH$4-$DZ48-$CA$4+1),1,MIN($DZ48,DH$4-$CA$4+1)),OFFSET(Escalation!$K$24,($Y48-1)*(Escalation!$I$22+1)+DH$4-SSSModel!$C$3+1,MAX(0,DH$4-$DZ48-$CA$4+1),1,MIN($DZ48,DH$4-$CA$4+1))),
     IF(SSSModel!$C$4="PV",BJ48*$EA48*(1+SSSModel!$C$2),
     IF(SSSModel!$C$4="FCR",$EC48*SUM(OFFSET($AC48,0,MAX(DH$4-$AC$4-$DZ48+1,0),1,MIN($DZ48,DH$4-$AC$4+1))),0)))),
SUM($AC48:$BZ48)*
     IF(SSSModel!$C$4="RR",OFFSET(Profiles!$K$2,$Z48,MAX(Profiles!$C$2,BJ$4-$W48)),
     IF(SSSModel!$C$4="ECC",$EA48*$EB48*IF(MAX(Escalation!$C$2,BJ$4-$W48)&gt;$DZ48-1,0,OFFSET(Escalation!$K$2,$Y48,MAX(Escalation!$C$2,BJ$4-$W48))),
     IF(SSSModel!$C$4="PV",IF(DH$4=$W48,$EA48*(1+SSSModel!$C$2),0),
     IF(SSSModel!$C$4="FCR",IF(AND(DH$4&gt;=$W48,OFFSET(Profiles!$K$2,$Z48,MAX(Profiles!$C$2,BJ$4-$W48))&gt;0),$EC48,0),0))))))</f>
        <v>0</v>
      </c>
      <c r="DI48" s="135">
        <f ca="1">IF(OR($Z48=0,SSSModel!$C$4="CF"),BK48,
IF(LEFT($V48,3)="ON_",
     IF(SSSModel!$C$4="RR",SUMPRODUCT(OFFSET($AC48,0,0,1,$CB$2),OFFSET(Profiles!$K$28,($Z48-1)*(Profiles!$I$26+1)+DI$4-SSSModel!$C$3+1,0,1,$CB$2)),
     IF(SSSModel!$C$4="ECC",$EA48*$EB48*SUMPRODUCT(OFFSET($AC48,0,MAX(0,DI$4-$DZ48-$CA$4+1),1,MIN($DZ48,DI$4-$CA$4+1)),OFFSET(Escalation!$K$24,($Y48-1)*(Escalation!$I$22+1)+DI$4-SSSModel!$C$3+1,MAX(0,DI$4-$DZ48-$CA$4+1),1,MIN($DZ48,DI$4-$CA$4+1))),
     IF(SSSModel!$C$4="PV",BK48*$EA48*(1+SSSModel!$C$2),
     IF(SSSModel!$C$4="FCR",$EC48*SUM(OFFSET($AC48,0,MAX(DI$4-$AC$4-$DZ48+1,0),1,MIN($DZ48,DI$4-$AC$4+1))),0)))),
SUM($AC48:$BZ48)*
     IF(SSSModel!$C$4="RR",OFFSET(Profiles!$K$2,$Z48,MAX(Profiles!$C$2,BK$4-$W48)),
     IF(SSSModel!$C$4="ECC",$EA48*$EB48*IF(MAX(Escalation!$C$2,BK$4-$W48)&gt;$DZ48-1,0,OFFSET(Escalation!$K$2,$Y48,MAX(Escalation!$C$2,BK$4-$W48))),
     IF(SSSModel!$C$4="PV",IF(DI$4=$W48,$EA48*(1+SSSModel!$C$2),0),
     IF(SSSModel!$C$4="FCR",IF(AND(DI$4&gt;=$W48,OFFSET(Profiles!$K$2,$Z48,MAX(Profiles!$C$2,BK$4-$W48))&gt;0),$EC48,0),0))))))</f>
        <v>0</v>
      </c>
      <c r="DJ48" s="135">
        <f ca="1">IF(OR($Z48=0,SSSModel!$C$4="CF"),BL48,
IF(LEFT($V48,3)="ON_",
     IF(SSSModel!$C$4="RR",SUMPRODUCT(OFFSET($AC48,0,0,1,$CB$2),OFFSET(Profiles!$K$28,($Z48-1)*(Profiles!$I$26+1)+DJ$4-SSSModel!$C$3+1,0,1,$CB$2)),
     IF(SSSModel!$C$4="ECC",$EA48*$EB48*SUMPRODUCT(OFFSET($AC48,0,MAX(0,DJ$4-$DZ48-$CA$4+1),1,MIN($DZ48,DJ$4-$CA$4+1)),OFFSET(Escalation!$K$24,($Y48-1)*(Escalation!$I$22+1)+DJ$4-SSSModel!$C$3+1,MAX(0,DJ$4-$DZ48-$CA$4+1),1,MIN($DZ48,DJ$4-$CA$4+1))),
     IF(SSSModel!$C$4="PV",BL48*$EA48*(1+SSSModel!$C$2),
     IF(SSSModel!$C$4="FCR",$EC48*SUM(OFFSET($AC48,0,MAX(DJ$4-$AC$4-$DZ48+1,0),1,MIN($DZ48,DJ$4-$AC$4+1))),0)))),
SUM($AC48:$BZ48)*
     IF(SSSModel!$C$4="RR",OFFSET(Profiles!$K$2,$Z48,MAX(Profiles!$C$2,BL$4-$W48)),
     IF(SSSModel!$C$4="ECC",$EA48*$EB48*IF(MAX(Escalation!$C$2,BL$4-$W48)&gt;$DZ48-1,0,OFFSET(Escalation!$K$2,$Y48,MAX(Escalation!$C$2,BL$4-$W48))),
     IF(SSSModel!$C$4="PV",IF(DJ$4=$W48,$EA48*(1+SSSModel!$C$2),0),
     IF(SSSModel!$C$4="FCR",IF(AND(DJ$4&gt;=$W48,OFFSET(Profiles!$K$2,$Z48,MAX(Profiles!$C$2,BL$4-$W48))&gt;0),$EC48,0),0))))))</f>
        <v>0</v>
      </c>
      <c r="DK48" s="135">
        <f ca="1">IF(OR($Z48=0,SSSModel!$C$4="CF"),BM48,
IF(LEFT($V48,3)="ON_",
     IF(SSSModel!$C$4="RR",SUMPRODUCT(OFFSET($AC48,0,0,1,$CB$2),OFFSET(Profiles!$K$28,($Z48-1)*(Profiles!$I$26+1)+DK$4-SSSModel!$C$3+1,0,1,$CB$2)),
     IF(SSSModel!$C$4="ECC",$EA48*$EB48*SUMPRODUCT(OFFSET($AC48,0,MAX(0,DK$4-$DZ48-$CA$4+1),1,MIN($DZ48,DK$4-$CA$4+1)),OFFSET(Escalation!$K$24,($Y48-1)*(Escalation!$I$22+1)+DK$4-SSSModel!$C$3+1,MAX(0,DK$4-$DZ48-$CA$4+1),1,MIN($DZ48,DK$4-$CA$4+1))),
     IF(SSSModel!$C$4="PV",BM48*$EA48*(1+SSSModel!$C$2),
     IF(SSSModel!$C$4="FCR",$EC48*SUM(OFFSET($AC48,0,MAX(DK$4-$AC$4-$DZ48+1,0),1,MIN($DZ48,DK$4-$AC$4+1))),0)))),
SUM($AC48:$BZ48)*
     IF(SSSModel!$C$4="RR",OFFSET(Profiles!$K$2,$Z48,MAX(Profiles!$C$2,BM$4-$W48)),
     IF(SSSModel!$C$4="ECC",$EA48*$EB48*IF(MAX(Escalation!$C$2,BM$4-$W48)&gt;$DZ48-1,0,OFFSET(Escalation!$K$2,$Y48,MAX(Escalation!$C$2,BM$4-$W48))),
     IF(SSSModel!$C$4="PV",IF(DK$4=$W48,$EA48*(1+SSSModel!$C$2),0),
     IF(SSSModel!$C$4="FCR",IF(AND(DK$4&gt;=$W48,OFFSET(Profiles!$K$2,$Z48,MAX(Profiles!$C$2,BM$4-$W48))&gt;0),$EC48,0),0))))))</f>
        <v>0</v>
      </c>
      <c r="DL48" s="135">
        <f ca="1">IF(OR($Z48=0,SSSModel!$C$4="CF"),BN48,
IF(LEFT($V48,3)="ON_",
     IF(SSSModel!$C$4="RR",SUMPRODUCT(OFFSET($AC48,0,0,1,$CB$2),OFFSET(Profiles!$K$28,($Z48-1)*(Profiles!$I$26+1)+DL$4-SSSModel!$C$3+1,0,1,$CB$2)),
     IF(SSSModel!$C$4="ECC",$EA48*$EB48*SUMPRODUCT(OFFSET($AC48,0,MAX(0,DL$4-$DZ48-$CA$4+1),1,MIN($DZ48,DL$4-$CA$4+1)),OFFSET(Escalation!$K$24,($Y48-1)*(Escalation!$I$22+1)+DL$4-SSSModel!$C$3+1,MAX(0,DL$4-$DZ48-$CA$4+1),1,MIN($DZ48,DL$4-$CA$4+1))),
     IF(SSSModel!$C$4="PV",BN48*$EA48*(1+SSSModel!$C$2),
     IF(SSSModel!$C$4="FCR",$EC48*SUM(OFFSET($AC48,0,MAX(DL$4-$AC$4-$DZ48+1,0),1,MIN($DZ48,DL$4-$AC$4+1))),0)))),
SUM($AC48:$BZ48)*
     IF(SSSModel!$C$4="RR",OFFSET(Profiles!$K$2,$Z48,MAX(Profiles!$C$2,BN$4-$W48)),
     IF(SSSModel!$C$4="ECC",$EA48*$EB48*IF(MAX(Escalation!$C$2,BN$4-$W48)&gt;$DZ48-1,0,OFFSET(Escalation!$K$2,$Y48,MAX(Escalation!$C$2,BN$4-$W48))),
     IF(SSSModel!$C$4="PV",IF(DL$4=$W48,$EA48*(1+SSSModel!$C$2),0),
     IF(SSSModel!$C$4="FCR",IF(AND(DL$4&gt;=$W48,OFFSET(Profiles!$K$2,$Z48,MAX(Profiles!$C$2,BN$4-$W48))&gt;0),$EC48,0),0))))))</f>
        <v>0</v>
      </c>
      <c r="DM48" s="135">
        <f ca="1">IF(OR($Z48=0,SSSModel!$C$4="CF"),BO48,
IF(LEFT($V48,3)="ON_",
     IF(SSSModel!$C$4="RR",SUMPRODUCT(OFFSET($AC48,0,0,1,$CB$2),OFFSET(Profiles!$K$28,($Z48-1)*(Profiles!$I$26+1)+DM$4-SSSModel!$C$3+1,0,1,$CB$2)),
     IF(SSSModel!$C$4="ECC",$EA48*$EB48*SUMPRODUCT(OFFSET($AC48,0,MAX(0,DM$4-$DZ48-$CA$4+1),1,MIN($DZ48,DM$4-$CA$4+1)),OFFSET(Escalation!$K$24,($Y48-1)*(Escalation!$I$22+1)+DM$4-SSSModel!$C$3+1,MAX(0,DM$4-$DZ48-$CA$4+1),1,MIN($DZ48,DM$4-$CA$4+1))),
     IF(SSSModel!$C$4="PV",BO48*$EA48*(1+SSSModel!$C$2),
     IF(SSSModel!$C$4="FCR",$EC48*SUM(OFFSET($AC48,0,MAX(DM$4-$AC$4-$DZ48+1,0),1,MIN($DZ48,DM$4-$AC$4+1))),0)))),
SUM($AC48:$BZ48)*
     IF(SSSModel!$C$4="RR",OFFSET(Profiles!$K$2,$Z48,MAX(Profiles!$C$2,BO$4-$W48)),
     IF(SSSModel!$C$4="ECC",$EA48*$EB48*IF(MAX(Escalation!$C$2,BO$4-$W48)&gt;$DZ48-1,0,OFFSET(Escalation!$K$2,$Y48,MAX(Escalation!$C$2,BO$4-$W48))),
     IF(SSSModel!$C$4="PV",IF(DM$4=$W48,$EA48*(1+SSSModel!$C$2),0),
     IF(SSSModel!$C$4="FCR",IF(AND(DM$4&gt;=$W48,OFFSET(Profiles!$K$2,$Z48,MAX(Profiles!$C$2,BO$4-$W48))&gt;0),$EC48,0),0))))))</f>
        <v>0</v>
      </c>
      <c r="DN48" s="135">
        <f ca="1">IF(OR($Z48=0,SSSModel!$C$4="CF"),BP48,
IF(LEFT($V48,3)="ON_",
     IF(SSSModel!$C$4="RR",SUMPRODUCT(OFFSET($AC48,0,0,1,$CB$2),OFFSET(Profiles!$K$28,($Z48-1)*(Profiles!$I$26+1)+DN$4-SSSModel!$C$3+1,0,1,$CB$2)),
     IF(SSSModel!$C$4="ECC",$EA48*$EB48*SUMPRODUCT(OFFSET($AC48,0,MAX(0,DN$4-$DZ48-$CA$4+1),1,MIN($DZ48,DN$4-$CA$4+1)),OFFSET(Escalation!$K$24,($Y48-1)*(Escalation!$I$22+1)+DN$4-SSSModel!$C$3+1,MAX(0,DN$4-$DZ48-$CA$4+1),1,MIN($DZ48,DN$4-$CA$4+1))),
     IF(SSSModel!$C$4="PV",BP48*$EA48*(1+SSSModel!$C$2),
     IF(SSSModel!$C$4="FCR",$EC48*SUM(OFFSET($AC48,0,MAX(DN$4-$AC$4-$DZ48+1,0),1,MIN($DZ48,DN$4-$AC$4+1))),0)))),
SUM($AC48:$BZ48)*
     IF(SSSModel!$C$4="RR",OFFSET(Profiles!$K$2,$Z48,MAX(Profiles!$C$2,BP$4-$W48)),
     IF(SSSModel!$C$4="ECC",$EA48*$EB48*IF(MAX(Escalation!$C$2,BP$4-$W48)&gt;$DZ48-1,0,OFFSET(Escalation!$K$2,$Y48,MAX(Escalation!$C$2,BP$4-$W48))),
     IF(SSSModel!$C$4="PV",IF(DN$4=$W48,$EA48*(1+SSSModel!$C$2),0),
     IF(SSSModel!$C$4="FCR",IF(AND(DN$4&gt;=$W48,OFFSET(Profiles!$K$2,$Z48,MAX(Profiles!$C$2,BP$4-$W48))&gt;0),$EC48,0),0))))))</f>
        <v>0</v>
      </c>
      <c r="DO48" s="135">
        <f ca="1">IF(OR($Z48=0,SSSModel!$C$4="CF"),BQ48,
IF(LEFT($V48,3)="ON_",
     IF(SSSModel!$C$4="RR",SUMPRODUCT(OFFSET($AC48,0,0,1,$CB$2),OFFSET(Profiles!$K$28,($Z48-1)*(Profiles!$I$26+1)+DO$4-SSSModel!$C$3+1,0,1,$CB$2)),
     IF(SSSModel!$C$4="ECC",$EA48*$EB48*SUMPRODUCT(OFFSET($AC48,0,MAX(0,DO$4-$DZ48-$CA$4+1),1,MIN($DZ48,DO$4-$CA$4+1)),OFFSET(Escalation!$K$24,($Y48-1)*(Escalation!$I$22+1)+DO$4-SSSModel!$C$3+1,MAX(0,DO$4-$DZ48-$CA$4+1),1,MIN($DZ48,DO$4-$CA$4+1))),
     IF(SSSModel!$C$4="PV",BQ48*$EA48*(1+SSSModel!$C$2),
     IF(SSSModel!$C$4="FCR",$EC48*SUM(OFFSET($AC48,0,MAX(DO$4-$AC$4-$DZ48+1,0),1,MIN($DZ48,DO$4-$AC$4+1))),0)))),
SUM($AC48:$BZ48)*
     IF(SSSModel!$C$4="RR",OFFSET(Profiles!$K$2,$Z48,MAX(Profiles!$C$2,BQ$4-$W48)),
     IF(SSSModel!$C$4="ECC",$EA48*$EB48*IF(MAX(Escalation!$C$2,BQ$4-$W48)&gt;$DZ48-1,0,OFFSET(Escalation!$K$2,$Y48,MAX(Escalation!$C$2,BQ$4-$W48))),
     IF(SSSModel!$C$4="PV",IF(DO$4=$W48,$EA48*(1+SSSModel!$C$2),0),
     IF(SSSModel!$C$4="FCR",IF(AND(DO$4&gt;=$W48,OFFSET(Profiles!$K$2,$Z48,MAX(Profiles!$C$2,BQ$4-$W48))&gt;0),$EC48,0),0))))))</f>
        <v>0</v>
      </c>
      <c r="DP48" s="135">
        <f ca="1">IF(OR($Z48=0,SSSModel!$C$4="CF"),BR48,
IF(LEFT($V48,3)="ON_",
     IF(SSSModel!$C$4="RR",SUMPRODUCT(OFFSET($AC48,0,0,1,$CB$2),OFFSET(Profiles!$K$28,($Z48-1)*(Profiles!$I$26+1)+DP$4-SSSModel!$C$3+1,0,1,$CB$2)),
     IF(SSSModel!$C$4="ECC",$EA48*$EB48*SUMPRODUCT(OFFSET($AC48,0,MAX(0,DP$4-$DZ48-$CA$4+1),1,MIN($DZ48,DP$4-$CA$4+1)),OFFSET(Escalation!$K$24,($Y48-1)*(Escalation!$I$22+1)+DP$4-SSSModel!$C$3+1,MAX(0,DP$4-$DZ48-$CA$4+1),1,MIN($DZ48,DP$4-$CA$4+1))),
     IF(SSSModel!$C$4="PV",BR48*$EA48*(1+SSSModel!$C$2),
     IF(SSSModel!$C$4="FCR",$EC48*SUM(OFFSET($AC48,0,MAX(DP$4-$AC$4-$DZ48+1,0),1,MIN($DZ48,DP$4-$AC$4+1))),0)))),
SUM($AC48:$BZ48)*
     IF(SSSModel!$C$4="RR",OFFSET(Profiles!$K$2,$Z48,MAX(Profiles!$C$2,BR$4-$W48)),
     IF(SSSModel!$C$4="ECC",$EA48*$EB48*IF(MAX(Escalation!$C$2,BR$4-$W48)&gt;$DZ48-1,0,OFFSET(Escalation!$K$2,$Y48,MAX(Escalation!$C$2,BR$4-$W48))),
     IF(SSSModel!$C$4="PV",IF(DP$4=$W48,$EA48*(1+SSSModel!$C$2),0),
     IF(SSSModel!$C$4="FCR",IF(AND(DP$4&gt;=$W48,OFFSET(Profiles!$K$2,$Z48,MAX(Profiles!$C$2,BR$4-$W48))&gt;0),$EC48,0),0))))))</f>
        <v>0</v>
      </c>
      <c r="DQ48" s="135">
        <f ca="1">IF(OR($Z48=0,SSSModel!$C$4="CF"),BS48,
IF(LEFT($V48,3)="ON_",
     IF(SSSModel!$C$4="RR",SUMPRODUCT(OFFSET($AC48,0,0,1,$CB$2),OFFSET(Profiles!$K$28,($Z48-1)*(Profiles!$I$26+1)+DQ$4-SSSModel!$C$3+1,0,1,$CB$2)),
     IF(SSSModel!$C$4="ECC",$EA48*$EB48*SUMPRODUCT(OFFSET($AC48,0,MAX(0,DQ$4-$DZ48-$CA$4+1),1,MIN($DZ48,DQ$4-$CA$4+1)),OFFSET(Escalation!$K$24,($Y48-1)*(Escalation!$I$22+1)+DQ$4-SSSModel!$C$3+1,MAX(0,DQ$4-$DZ48-$CA$4+1),1,MIN($DZ48,DQ$4-$CA$4+1))),
     IF(SSSModel!$C$4="PV",BS48*$EA48*(1+SSSModel!$C$2),
     IF(SSSModel!$C$4="FCR",$EC48*SUM(OFFSET($AC48,0,MAX(DQ$4-$AC$4-$DZ48+1,0),1,MIN($DZ48,DQ$4-$AC$4+1))),0)))),
SUM($AC48:$BZ48)*
     IF(SSSModel!$C$4="RR",OFFSET(Profiles!$K$2,$Z48,MAX(Profiles!$C$2,BS$4-$W48)),
     IF(SSSModel!$C$4="ECC",$EA48*$EB48*IF(MAX(Escalation!$C$2,BS$4-$W48)&gt;$DZ48-1,0,OFFSET(Escalation!$K$2,$Y48,MAX(Escalation!$C$2,BS$4-$W48))),
     IF(SSSModel!$C$4="PV",IF(DQ$4=$W48,$EA48*(1+SSSModel!$C$2),0),
     IF(SSSModel!$C$4="FCR",IF(AND(DQ$4&gt;=$W48,OFFSET(Profiles!$K$2,$Z48,MAX(Profiles!$C$2,BS$4-$W48))&gt;0),$EC48,0),0))))))</f>
        <v>0</v>
      </c>
      <c r="DR48" s="135">
        <f ca="1">IF(OR($Z48=0,SSSModel!$C$4="CF"),BT48,
IF(LEFT($V48,3)="ON_",
     IF(SSSModel!$C$4="RR",SUMPRODUCT(OFFSET($AC48,0,0,1,$CB$2),OFFSET(Profiles!$K$28,($Z48-1)*(Profiles!$I$26+1)+DR$4-SSSModel!$C$3+1,0,1,$CB$2)),
     IF(SSSModel!$C$4="ECC",$EA48*$EB48*SUMPRODUCT(OFFSET($AC48,0,MAX(0,DR$4-$DZ48-$CA$4+1),1,MIN($DZ48,DR$4-$CA$4+1)),OFFSET(Escalation!$K$24,($Y48-1)*(Escalation!$I$22+1)+DR$4-SSSModel!$C$3+1,MAX(0,DR$4-$DZ48-$CA$4+1),1,MIN($DZ48,DR$4-$CA$4+1))),
     IF(SSSModel!$C$4="PV",BT48*$EA48*(1+SSSModel!$C$2),
     IF(SSSModel!$C$4="FCR",$EC48*SUM(OFFSET($AC48,0,MAX(DR$4-$AC$4-$DZ48+1,0),1,MIN($DZ48,DR$4-$AC$4+1))),0)))),
SUM($AC48:$BZ48)*
     IF(SSSModel!$C$4="RR",OFFSET(Profiles!$K$2,$Z48,MAX(Profiles!$C$2,BT$4-$W48)),
     IF(SSSModel!$C$4="ECC",$EA48*$EB48*IF(MAX(Escalation!$C$2,BT$4-$W48)&gt;$DZ48-1,0,OFFSET(Escalation!$K$2,$Y48,MAX(Escalation!$C$2,BT$4-$W48))),
     IF(SSSModel!$C$4="PV",IF(DR$4=$W48,$EA48*(1+SSSModel!$C$2),0),
     IF(SSSModel!$C$4="FCR",IF(AND(DR$4&gt;=$W48,OFFSET(Profiles!$K$2,$Z48,MAX(Profiles!$C$2,BT$4-$W48))&gt;0),$EC48,0),0))))))</f>
        <v>0</v>
      </c>
      <c r="DS48" s="135">
        <f ca="1">IF(OR($Z48=0,SSSModel!$C$4="CF"),BU48,
IF(LEFT($V48,3)="ON_",
     IF(SSSModel!$C$4="RR",SUMPRODUCT(OFFSET($AC48,0,0,1,$CB$2),OFFSET(Profiles!$K$28,($Z48-1)*(Profiles!$I$26+1)+DS$4-SSSModel!$C$3+1,0,1,$CB$2)),
     IF(SSSModel!$C$4="ECC",$EA48*$EB48*SUMPRODUCT(OFFSET($AC48,0,MAX(0,DS$4-$DZ48-$CA$4+1),1,MIN($DZ48,DS$4-$CA$4+1)),OFFSET(Escalation!$K$24,($Y48-1)*(Escalation!$I$22+1)+DS$4-SSSModel!$C$3+1,MAX(0,DS$4-$DZ48-$CA$4+1),1,MIN($DZ48,DS$4-$CA$4+1))),
     IF(SSSModel!$C$4="PV",BU48*$EA48*(1+SSSModel!$C$2),
     IF(SSSModel!$C$4="FCR",$EC48*SUM(OFFSET($AC48,0,MAX(DS$4-$AC$4-$DZ48+1,0),1,MIN($DZ48,DS$4-$AC$4+1))),0)))),
SUM($AC48:$BZ48)*
     IF(SSSModel!$C$4="RR",OFFSET(Profiles!$K$2,$Z48,MAX(Profiles!$C$2,BU$4-$W48)),
     IF(SSSModel!$C$4="ECC",$EA48*$EB48*IF(MAX(Escalation!$C$2,BU$4-$W48)&gt;$DZ48-1,0,OFFSET(Escalation!$K$2,$Y48,MAX(Escalation!$C$2,BU$4-$W48))),
     IF(SSSModel!$C$4="PV",IF(DS$4=$W48,$EA48*(1+SSSModel!$C$2),0),
     IF(SSSModel!$C$4="FCR",IF(AND(DS$4&gt;=$W48,OFFSET(Profiles!$K$2,$Z48,MAX(Profiles!$C$2,BU$4-$W48))&gt;0),$EC48,0),0))))))</f>
        <v>0</v>
      </c>
      <c r="DT48" s="135">
        <f ca="1">IF(OR($Z48=0,SSSModel!$C$4="CF"),BV48,
IF(LEFT($V48,3)="ON_",
     IF(SSSModel!$C$4="RR",SUMPRODUCT(OFFSET($AC48,0,0,1,$CB$2),OFFSET(Profiles!$K$28,($Z48-1)*(Profiles!$I$26+1)+DT$4-SSSModel!$C$3+1,0,1,$CB$2)),
     IF(SSSModel!$C$4="ECC",$EA48*$EB48*SUMPRODUCT(OFFSET($AC48,0,MAX(0,DT$4-$DZ48-$CA$4+1),1,MIN($DZ48,DT$4-$CA$4+1)),OFFSET(Escalation!$K$24,($Y48-1)*(Escalation!$I$22+1)+DT$4-SSSModel!$C$3+1,MAX(0,DT$4-$DZ48-$CA$4+1),1,MIN($DZ48,DT$4-$CA$4+1))),
     IF(SSSModel!$C$4="PV",BV48*$EA48*(1+SSSModel!$C$2),
     IF(SSSModel!$C$4="FCR",$EC48*SUM(OFFSET($AC48,0,MAX(DT$4-$AC$4-$DZ48+1,0),1,MIN($DZ48,DT$4-$AC$4+1))),0)))),
SUM($AC48:$BZ48)*
     IF(SSSModel!$C$4="RR",OFFSET(Profiles!$K$2,$Z48,MAX(Profiles!$C$2,BV$4-$W48)),
     IF(SSSModel!$C$4="ECC",$EA48*$EB48*IF(MAX(Escalation!$C$2,BV$4-$W48)&gt;$DZ48-1,0,OFFSET(Escalation!$K$2,$Y48,MAX(Escalation!$C$2,BV$4-$W48))),
     IF(SSSModel!$C$4="PV",IF(DT$4=$W48,$EA48*(1+SSSModel!$C$2),0),
     IF(SSSModel!$C$4="FCR",IF(AND(DT$4&gt;=$W48,OFFSET(Profiles!$K$2,$Z48,MAX(Profiles!$C$2,BV$4-$W48))&gt;0),$EC48,0),0))))))</f>
        <v>0</v>
      </c>
      <c r="DU48" s="135">
        <f ca="1">IF(OR($Z48=0,SSSModel!$C$4="CF"),BW48,
IF(LEFT($V48,3)="ON_",
     IF(SSSModel!$C$4="RR",SUMPRODUCT(OFFSET($AC48,0,0,1,$CB$2),OFFSET(Profiles!$K$28,($Z48-1)*(Profiles!$I$26+1)+DU$4-SSSModel!$C$3+1,0,1,$CB$2)),
     IF(SSSModel!$C$4="ECC",$EA48*$EB48*SUMPRODUCT(OFFSET($AC48,0,MAX(0,DU$4-$DZ48-$CA$4+1),1,MIN($DZ48,DU$4-$CA$4+1)),OFFSET(Escalation!$K$24,($Y48-1)*(Escalation!$I$22+1)+DU$4-SSSModel!$C$3+1,MAX(0,DU$4-$DZ48-$CA$4+1),1,MIN($DZ48,DU$4-$CA$4+1))),
     IF(SSSModel!$C$4="PV",BW48*$EA48*(1+SSSModel!$C$2),
     IF(SSSModel!$C$4="FCR",$EC48*SUM(OFFSET($AC48,0,MAX(DU$4-$AC$4-$DZ48+1,0),1,MIN($DZ48,DU$4-$AC$4+1))),0)))),
SUM($AC48:$BZ48)*
     IF(SSSModel!$C$4="RR",OFFSET(Profiles!$K$2,$Z48,MAX(Profiles!$C$2,BW$4-$W48)),
     IF(SSSModel!$C$4="ECC",$EA48*$EB48*IF(MAX(Escalation!$C$2,BW$4-$W48)&gt;$DZ48-1,0,OFFSET(Escalation!$K$2,$Y48,MAX(Escalation!$C$2,BW$4-$W48))),
     IF(SSSModel!$C$4="PV",IF(DU$4=$W48,$EA48*(1+SSSModel!$C$2),0),
     IF(SSSModel!$C$4="FCR",IF(AND(DU$4&gt;=$W48,OFFSET(Profiles!$K$2,$Z48,MAX(Profiles!$C$2,BW$4-$W48))&gt;0),$EC48,0),0))))))</f>
        <v>0</v>
      </c>
      <c r="DV48" s="136">
        <f ca="1">IF(OR($Z48=0,SSSModel!$C$4="CF"),BX48,
IF(LEFT($V48,3)="ON_",
     IF(SSSModel!$C$4="RR",SUMPRODUCT(OFFSET($AC48,0,0,1,$CB$2),OFFSET(Profiles!$K$28,($Z48-1)*(Profiles!$I$26+1)+DV$4-SSSModel!$C$3+1,0,1,$CB$2)),
     IF(SSSModel!$C$4="ECC",$EA48*$EB48*SUMPRODUCT(OFFSET($AC48,0,MAX(0,DV$4-$DZ48-$CA$4+1),1,MIN($DZ48,DV$4-$CA$4+1)),OFFSET(Escalation!$K$24,($Y48-1)*(Escalation!$I$22+1)+DV$4-SSSModel!$C$3+1,MAX(0,DV$4-$DZ48-$CA$4+1),1,MIN($DZ48,DV$4-$CA$4+1))),
     IF(SSSModel!$C$4="PV",BX48*$EA48*(1+SSSModel!$C$2),
     IF(SSSModel!$C$4="FCR",$EC48*SUM(OFFSET($AC48,0,MAX(DV$4-$AC$4-$DZ48+1,0),1,MIN($DZ48,DV$4-$AC$4+1))),0)))),
SUM($AC48:$BZ48)*
     IF(SSSModel!$C$4="RR",OFFSET(Profiles!$K$2,$Z48,MAX(Profiles!$C$2,BX$4-$W48)),
     IF(SSSModel!$C$4="ECC",$EA48*$EB48*IF(MAX(Escalation!$C$2,BX$4-$W48)&gt;$DZ48-1,0,OFFSET(Escalation!$K$2,$Y48,MAX(Escalation!$C$2,BX$4-$W48))),
     IF(SSSModel!$C$4="PV",IF(DV$4=$W48,$EA48*(1+SSSModel!$C$2),0),
     IF(SSSModel!$C$4="FCR",IF(AND(DV$4&gt;=$W48,OFFSET(Profiles!$K$2,$Z48,MAX(Profiles!$C$2,BX$4-$W48))&gt;0),$EC48,0),0))))))</f>
        <v>0</v>
      </c>
      <c r="DW48" s="136">
        <f ca="1">IF(OR($Z48=0,SSSModel!$C$4="CF"),BY48,
IF(LEFT($V48,3)="ON_",
     IF(SSSModel!$C$4="RR",SUMPRODUCT(OFFSET($AC48,0,0,1,$CB$2),OFFSET(Profiles!$K$28,($Z48-1)*(Profiles!$I$26+1)+DW$4-SSSModel!$C$3+1,0,1,$CB$2)),
     IF(SSSModel!$C$4="ECC",$EA48*$EB48*SUMPRODUCT(OFFSET($AC48,0,MAX(0,DW$4-$DZ48-$CA$4+1),1,MIN($DZ48,DW$4-$CA$4+1)),OFFSET(Escalation!$K$24,($Y48-1)*(Escalation!$I$22+1)+DW$4-SSSModel!$C$3+1,MAX(0,DW$4-$DZ48-$CA$4+1),1,MIN($DZ48,DW$4-$CA$4+1))),
     IF(SSSModel!$C$4="PV",BY48*$EA48*(1+SSSModel!$C$2),
     IF(SSSModel!$C$4="FCR",$EC48*SUM(OFFSET($AC48,0,MAX(DW$4-$AC$4-$DZ48+1,0),1,MIN($DZ48,DW$4-$AC$4+1))),0)))),
SUM($AC48:$BZ48)*
     IF(SSSModel!$C$4="RR",OFFSET(Profiles!$K$2,$Z48,MAX(Profiles!$C$2,BY$4-$W48)),
     IF(SSSModel!$C$4="ECC",$EA48*$EB48*IF(MAX(Escalation!$C$2,BY$4-$W48)&gt;$DZ48-1,0,OFFSET(Escalation!$K$2,$Y48,MAX(Escalation!$C$2,BY$4-$W48))),
     IF(SSSModel!$C$4="PV",IF(DW$4=$W48,$EA48*(1+SSSModel!$C$2),0),
     IF(SSSModel!$C$4="FCR",IF(AND(DW$4&gt;=$W48,OFFSET(Profiles!$K$2,$Z48,MAX(Profiles!$C$2,BY$4-$W48))&gt;0),$EC48,0),0))))))</f>
        <v>0</v>
      </c>
      <c r="DX48" s="136">
        <f ca="1">IF(OR($Z48=0,SSSModel!$C$4="CF"),BZ48,
IF(LEFT($V48,3)="ON_",
     IF(SSSModel!$C$4="RR",SUMPRODUCT(OFFSET($AC48,0,0,1,$CB$2),OFFSET(Profiles!$K$28,($Z48-1)*(Profiles!$I$26+1)+DX$4-SSSModel!$C$3+1,0,1,$CB$2)),
     IF(SSSModel!$C$4="ECC",$EA48*$EB48*SUMPRODUCT(OFFSET($AC48,0,MAX(0,DX$4-$DZ48-$CA$4+1),1,MIN($DZ48,DX$4-$CA$4+1)),OFFSET(Escalation!$K$24,($Y48-1)*(Escalation!$I$22+1)+DX$4-SSSModel!$C$3+1,MAX(0,DX$4-$DZ48-$CA$4+1),1,MIN($DZ48,DX$4-$CA$4+1))),
     IF(SSSModel!$C$4="PV",BZ48*$EA48*(1+SSSModel!$C$2),
     IF(SSSModel!$C$4="FCR",$EC48*SUM(OFFSET($AC48,0,MAX(DX$4-$AC$4-$DZ48+1,0),1,MIN($DZ48,DX$4-$AC$4+1))),0)))),
SUM($AC48:$BZ48)*
     IF(SSSModel!$C$4="RR",OFFSET(Profiles!$K$2,$Z48,MAX(Profiles!$C$2,BZ$4-$W48)),
     IF(SSSModel!$C$4="ECC",$EA48*$EB48*IF(MAX(Escalation!$C$2,BZ$4-$W48)&gt;$DZ48-1,0,OFFSET(Escalation!$K$2,$Y48,MAX(Escalation!$C$2,BZ$4-$W48))),
     IF(SSSModel!$C$4="PV",IF(DX$4=$W48,$EA48*(1+SSSModel!$C$2),0),
     IF(SSSModel!$C$4="FCR",IF(AND(DX$4&gt;=$W48,OFFSET(Profiles!$K$2,$Z48,MAX(Profiles!$C$2,BZ$4-$W48))&gt;0),$EC48,0),0))))))</f>
        <v>0</v>
      </c>
      <c r="DY48" s="82">
        <f ca="1">IF($Y48=0,0,OFFSET(Escalation!$B$2,$Y48,0))</f>
        <v>0</v>
      </c>
      <c r="DZ48" s="80">
        <f ca="1">IF($Z48=0,0,COUNTIF(OFFSET(Profiles!$K$2,$Z48,0,1,50),"&gt;0"))</f>
        <v>0</v>
      </c>
      <c r="EA48" s="137">
        <f ca="1">IF($Z48=0,0,SUMPRODUCT(Profiles!$C$20:$BH$20,OFFSET(Profiles!$C$2,$Z48,0,1,Profiles!$B$1)))</f>
        <v>0</v>
      </c>
      <c r="EB48" s="24">
        <f ca="1">IF($Z48=0,0,((1-(1+DY48)/(1+SSSModel!$C$2))/(1-((1+DY48)/(1+SSSModel!$C$2))^DZ48))*(1+SSSModel!$C$2))</f>
        <v>0</v>
      </c>
      <c r="EC48" s="24">
        <f ca="1">IF($Z48=0,0,-PMT(SSSModel!$C$2,DZ48,EA48))</f>
        <v>0</v>
      </c>
    </row>
    <row r="49" spans="3:133" x14ac:dyDescent="0.35">
      <c r="C49" s="18">
        <f t="shared" si="5"/>
        <v>5</v>
      </c>
      <c r="D49" s="18">
        <f t="shared" si="6"/>
        <v>5</v>
      </c>
      <c r="E49" s="18">
        <f t="shared" ca="1" si="10"/>
        <v>0</v>
      </c>
      <c r="G49" s="25" t="str">
        <f ca="1">IF($E49=0,"",OFFSET(Resources!B$26,$E49,0))</f>
        <v/>
      </c>
      <c r="H49" s="25" t="str">
        <f ca="1">IF($E49=0,"",OFFSET(Resources!C$26,$E49,0))</f>
        <v/>
      </c>
      <c r="I49" s="25" t="str">
        <f ca="1">IF($E49=0,"",OFFSET(Resources!$E$26,$E49,0))</f>
        <v/>
      </c>
      <c r="J49" s="16">
        <v>1</v>
      </c>
      <c r="K49" s="16" t="s">
        <v>150</v>
      </c>
      <c r="L49" s="25" t="str">
        <f ca="1">OFFSET(Resources!$CG$24,0,$C49-1)</f>
        <v>On-Going Capital #2</v>
      </c>
      <c r="M49" s="25" t="str">
        <f ca="1">OFFSET(Resources!$CG$25,0,$C49-1)</f>
        <v>Capital</v>
      </c>
      <c r="N49" s="1">
        <v>1</v>
      </c>
      <c r="O49" s="7">
        <f ca="1">IF($E49=0,0,OFFSET(Resources!$CG$26,$E49,$C49-1))</f>
        <v>0</v>
      </c>
      <c r="P49" s="25" t="str">
        <f ca="1">OFFSET(Resources!$CG$26,0,$C49-1)</f>
        <v>$/Yr</v>
      </c>
      <c r="Q49" s="18">
        <f ca="1">IF($E49=0,0,OFFSET(GenAlts!$W$4,$E49,$D49-1))</f>
        <v>0</v>
      </c>
      <c r="R49" s="1">
        <v>1</v>
      </c>
      <c r="S49" t="str">
        <f ca="1">IF($E49=0,"",OFFSET(Resources!$R$26,$E49,0))</f>
        <v/>
      </c>
      <c r="U49" s="25">
        <f ca="1">IF($E49=0,0,OFFSET(Resources!$AB$26,$E49,($C49-1)*Resources!$CI$20))</f>
        <v>0</v>
      </c>
      <c r="V49" s="122" t="str">
        <f ca="1">IF($E49=0,"","ON_"&amp;OFFSET(Resources!$D$26,$E49,0))</f>
        <v/>
      </c>
      <c r="W49">
        <f t="shared" ca="1" si="9"/>
        <v>0</v>
      </c>
      <c r="X49">
        <f>IF(T49="",0,MATCH(T49,Profiles!$A$3:$A$22,0))</f>
        <v>0</v>
      </c>
      <c r="Y49" s="10">
        <f ca="1">IF(U49=0,0,MATCH(U49,Escalation!$A$3:$A$18,0))</f>
        <v>0</v>
      </c>
      <c r="Z49">
        <f ca="1">IF(V49="",0,MATCH(V49,Profiles!$A$3:$A$22,0))</f>
        <v>0</v>
      </c>
      <c r="AB49" s="8">
        <v>0</v>
      </c>
      <c r="AC49" s="72">
        <f ca="1">IF(OR(AC$4&lt;$Q49,AC$4&gt;$Q49+IF($S49="",1000,$S49)-1),0,IF(MOD(AC$4-$Q49,IF($R49="",1000,$R49))=0,$O49,0))*IF($Y49&gt;0,(1+INDEX(Escalation!$B$3:$B$18,$Y49,0))^(AC$4-SSSModel!$C$5),1)*IF($X49=0,1,OFFSET(Profiles!$K$2,$X49,MAX(Profiles!$C$2,AC$4-$Q49)))*IF($AA49=1,(1+SSSModel!#REF!),1)</f>
        <v>0</v>
      </c>
      <c r="AD49" s="72">
        <f ca="1">IF(OR(AD$4&lt;$Q49,AD$4&gt;$Q49+IF($S49="",1000,$S49)-1),0,IF(MOD(AD$4-$Q49,IF($R49="",1000,$R49))=0,$O49,0))*IF($Y49&gt;0,(1+INDEX(Escalation!$B$3:$B$18,$Y49,0))^(AD$4-SSSModel!$C$5),1)*IF($X49=0,1,OFFSET(Profiles!$K$2,$X49,MAX(Profiles!$C$2,AD$4-$Q49)))*IF($AA49=1,(1+SSSModel!#REF!),1)</f>
        <v>0</v>
      </c>
      <c r="AE49" s="72">
        <f ca="1">IF(OR(AE$4&lt;$Q49,AE$4&gt;$Q49+IF($S49="",1000,$S49)-1),0,IF(MOD(AE$4-$Q49,IF($R49="",1000,$R49))=0,$O49,0))*IF($Y49&gt;0,(1+INDEX(Escalation!$B$3:$B$18,$Y49,0))^(AE$4-SSSModel!$C$5),1)*IF($X49=0,1,OFFSET(Profiles!$K$2,$X49,MAX(Profiles!$C$2,AE$4-$Q49)))*IF($AA49=1,(1+SSSModel!#REF!),1)</f>
        <v>0</v>
      </c>
      <c r="AF49" s="72">
        <f ca="1">IF(OR(AF$4&lt;$Q49,AF$4&gt;$Q49+IF($S49="",1000,$S49)-1),0,IF(MOD(AF$4-$Q49,IF($R49="",1000,$R49))=0,$O49,0))*IF($Y49&gt;0,(1+INDEX(Escalation!$B$3:$B$18,$Y49,0))^(AF$4-SSSModel!$C$5),1)*IF($X49=0,1,OFFSET(Profiles!$K$2,$X49,MAX(Profiles!$C$2,AF$4-$Q49)))*IF($AA49=1,(1+SSSModel!#REF!),1)</f>
        <v>0</v>
      </c>
      <c r="AG49" s="72">
        <f ca="1">IF(OR(AG$4&lt;$Q49,AG$4&gt;$Q49+IF($S49="",1000,$S49)-1),0,IF(MOD(AG$4-$Q49,IF($R49="",1000,$R49))=0,$O49,0))*IF($Y49&gt;0,(1+INDEX(Escalation!$B$3:$B$18,$Y49,0))^(AG$4-SSSModel!$C$5),1)*IF($X49=0,1,OFFSET(Profiles!$K$2,$X49,MAX(Profiles!$C$2,AG$4-$Q49)))*IF($AA49=1,(1+SSSModel!#REF!),1)</f>
        <v>0</v>
      </c>
      <c r="AH49" s="72">
        <f ca="1">IF(OR(AH$4&lt;$Q49,AH$4&gt;$Q49+IF($S49="",1000,$S49)-1),0,IF(MOD(AH$4-$Q49,IF($R49="",1000,$R49))=0,$O49,0))*IF($Y49&gt;0,(1+INDEX(Escalation!$B$3:$B$18,$Y49,0))^(AH$4-SSSModel!$C$5),1)*IF($X49=0,1,OFFSET(Profiles!$K$2,$X49,MAX(Profiles!$C$2,AH$4-$Q49)))*IF($AA49=1,(1+SSSModel!#REF!),1)</f>
        <v>0</v>
      </c>
      <c r="AI49" s="72">
        <f ca="1">IF(OR(AI$4&lt;$Q49,AI$4&gt;$Q49+IF($S49="",1000,$S49)-1),0,IF(MOD(AI$4-$Q49,IF($R49="",1000,$R49))=0,$O49,0))*IF($Y49&gt;0,(1+INDEX(Escalation!$B$3:$B$18,$Y49,0))^(AI$4-SSSModel!$C$5),1)*IF($X49=0,1,OFFSET(Profiles!$K$2,$X49,MAX(Profiles!$C$2,AI$4-$Q49)))*IF($AA49=1,(1+SSSModel!#REF!),1)</f>
        <v>0</v>
      </c>
      <c r="AJ49" s="72">
        <f ca="1">IF(OR(AJ$4&lt;$Q49,AJ$4&gt;$Q49+IF($S49="",1000,$S49)-1),0,IF(MOD(AJ$4-$Q49,IF($R49="",1000,$R49))=0,$O49,0))*IF($Y49&gt;0,(1+INDEX(Escalation!$B$3:$B$18,$Y49,0))^(AJ$4-SSSModel!$C$5),1)*IF($X49=0,1,OFFSET(Profiles!$K$2,$X49,MAX(Profiles!$C$2,AJ$4-$Q49)))*IF($AA49=1,(1+SSSModel!#REF!),1)</f>
        <v>0</v>
      </c>
      <c r="AK49" s="72">
        <f ca="1">IF(OR(AK$4&lt;$Q49,AK$4&gt;$Q49+IF($S49="",1000,$S49)-1),0,IF(MOD(AK$4-$Q49,IF($R49="",1000,$R49))=0,$O49,0))*IF($Y49&gt;0,(1+INDEX(Escalation!$B$3:$B$18,$Y49,0))^(AK$4-SSSModel!$C$5),1)*IF($X49=0,1,OFFSET(Profiles!$K$2,$X49,MAX(Profiles!$C$2,AK$4-$Q49)))*IF($AA49=1,(1+SSSModel!#REF!),1)</f>
        <v>0</v>
      </c>
      <c r="AL49" s="72">
        <f ca="1">IF(OR(AL$4&lt;$Q49,AL$4&gt;$Q49+IF($S49="",1000,$S49)-1),0,IF(MOD(AL$4-$Q49,IF($R49="",1000,$R49))=0,$O49,0))*IF($Y49&gt;0,(1+INDEX(Escalation!$B$3:$B$18,$Y49,0))^(AL$4-SSSModel!$C$5),1)*IF($X49=0,1,OFFSET(Profiles!$K$2,$X49,MAX(Profiles!$C$2,AL$4-$Q49)))*IF($AA49=1,(1+SSSModel!#REF!),1)</f>
        <v>0</v>
      </c>
      <c r="AM49" s="72">
        <f ca="1">IF(OR(AM$4&lt;$Q49,AM$4&gt;$Q49+IF($S49="",1000,$S49)-1),0,IF(MOD(AM$4-$Q49,IF($R49="",1000,$R49))=0,$O49,0))*IF($Y49&gt;0,(1+INDEX(Escalation!$B$3:$B$18,$Y49,0))^(AM$4-SSSModel!$C$5),1)*IF($X49=0,1,OFFSET(Profiles!$K$2,$X49,MAX(Profiles!$C$2,AM$4-$Q49)))*IF($AA49=1,(1+SSSModel!#REF!),1)</f>
        <v>0</v>
      </c>
      <c r="AN49" s="72">
        <f ca="1">IF(OR(AN$4&lt;$Q49,AN$4&gt;$Q49+IF($S49="",1000,$S49)-1),0,IF(MOD(AN$4-$Q49,IF($R49="",1000,$R49))=0,$O49,0))*IF($Y49&gt;0,(1+INDEX(Escalation!$B$3:$B$18,$Y49,0))^(AN$4-SSSModel!$C$5),1)*IF($X49=0,1,OFFSET(Profiles!$K$2,$X49,MAX(Profiles!$C$2,AN$4-$Q49)))*IF($AA49=1,(1+SSSModel!#REF!),1)</f>
        <v>0</v>
      </c>
      <c r="AO49" s="72">
        <f ca="1">IF(OR(AO$4&lt;$Q49,AO$4&gt;$Q49+IF($S49="",1000,$S49)-1),0,IF(MOD(AO$4-$Q49,IF($R49="",1000,$R49))=0,$O49,0))*IF($Y49&gt;0,(1+INDEX(Escalation!$B$3:$B$18,$Y49,0))^(AO$4-SSSModel!$C$5),1)*IF($X49=0,1,OFFSET(Profiles!$K$2,$X49,MAX(Profiles!$C$2,AO$4-$Q49)))*IF($AA49=1,(1+SSSModel!#REF!),1)</f>
        <v>0</v>
      </c>
      <c r="AP49" s="72">
        <f ca="1">IF(OR(AP$4&lt;$Q49,AP$4&gt;$Q49+IF($S49="",1000,$S49)-1),0,IF(MOD(AP$4-$Q49,IF($R49="",1000,$R49))=0,$O49,0))*IF($Y49&gt;0,(1+INDEX(Escalation!$B$3:$B$18,$Y49,0))^(AP$4-SSSModel!$C$5),1)*IF($X49=0,1,OFFSET(Profiles!$K$2,$X49,MAX(Profiles!$C$2,AP$4-$Q49)))*IF($AA49=1,(1+SSSModel!#REF!),1)</f>
        <v>0</v>
      </c>
      <c r="AQ49" s="72">
        <f ca="1">IF(OR(AQ$4&lt;$Q49,AQ$4&gt;$Q49+IF($S49="",1000,$S49)-1),0,IF(MOD(AQ$4-$Q49,IF($R49="",1000,$R49))=0,$O49,0))*IF($Y49&gt;0,(1+INDEX(Escalation!$B$3:$B$18,$Y49,0))^(AQ$4-SSSModel!$C$5),1)*IF($X49=0,1,OFFSET(Profiles!$K$2,$X49,MAX(Profiles!$C$2,AQ$4-$Q49)))*IF($AA49=1,(1+SSSModel!#REF!),1)</f>
        <v>0</v>
      </c>
      <c r="AR49" s="72">
        <f ca="1">IF(OR(AR$4&lt;$Q49,AR$4&gt;$Q49+IF($S49="",1000,$S49)-1),0,IF(MOD(AR$4-$Q49,IF($R49="",1000,$R49))=0,$O49,0))*IF($Y49&gt;0,(1+INDEX(Escalation!$B$3:$B$18,$Y49,0))^(AR$4-SSSModel!$C$5),1)*IF($X49=0,1,OFFSET(Profiles!$K$2,$X49,MAX(Profiles!$C$2,AR$4-$Q49)))*IF($AA49=1,(1+SSSModel!#REF!),1)</f>
        <v>0</v>
      </c>
      <c r="AS49" s="72">
        <f ca="1">IF(OR(AS$4&lt;$Q49,AS$4&gt;$Q49+IF($S49="",1000,$S49)-1),0,IF(MOD(AS$4-$Q49,IF($R49="",1000,$R49))=0,$O49,0))*IF($Y49&gt;0,(1+INDEX(Escalation!$B$3:$B$18,$Y49,0))^(AS$4-SSSModel!$C$5),1)*IF($X49=0,1,OFFSET(Profiles!$K$2,$X49,MAX(Profiles!$C$2,AS$4-$Q49)))*IF($AA49=1,(1+SSSModel!#REF!),1)</f>
        <v>0</v>
      </c>
      <c r="AT49" s="72">
        <f ca="1">IF(OR(AT$4&lt;$Q49,AT$4&gt;$Q49+IF($S49="",1000,$S49)-1),0,IF(MOD(AT$4-$Q49,IF($R49="",1000,$R49))=0,$O49,0))*IF($Y49&gt;0,(1+INDEX(Escalation!$B$3:$B$18,$Y49,0))^(AT$4-SSSModel!$C$5),1)*IF($X49=0,1,OFFSET(Profiles!$K$2,$X49,MAX(Profiles!$C$2,AT$4-$Q49)))*IF($AA49=1,(1+SSSModel!#REF!),1)</f>
        <v>0</v>
      </c>
      <c r="AU49" s="72">
        <f ca="1">IF(OR(AU$4&lt;$Q49,AU$4&gt;$Q49+IF($S49="",1000,$S49)-1),0,IF(MOD(AU$4-$Q49,IF($R49="",1000,$R49))=0,$O49,0))*IF($Y49&gt;0,(1+INDEX(Escalation!$B$3:$B$18,$Y49,0))^(AU$4-SSSModel!$C$5),1)*IF($X49=0,1,OFFSET(Profiles!$K$2,$X49,MAX(Profiles!$C$2,AU$4-$Q49)))*IF($AA49=1,(1+SSSModel!#REF!),1)</f>
        <v>0</v>
      </c>
      <c r="AV49" s="72">
        <f ca="1">IF(OR(AV$4&lt;$Q49,AV$4&gt;$Q49+IF($S49="",1000,$S49)-1),0,IF(MOD(AV$4-$Q49,IF($R49="",1000,$R49))=0,$O49,0))*IF($Y49&gt;0,(1+INDEX(Escalation!$B$3:$B$18,$Y49,0))^(AV$4-SSSModel!$C$5),1)*IF($X49=0,1,OFFSET(Profiles!$K$2,$X49,MAX(Profiles!$C$2,AV$4-$Q49)))*IF($AA49=1,(1+SSSModel!#REF!),1)</f>
        <v>0</v>
      </c>
      <c r="AW49" s="72">
        <f ca="1">IF(OR(AW$4&lt;$Q49,AW$4&gt;$Q49+IF($S49="",1000,$S49)-1),0,IF(MOD(AW$4-$Q49,IF($R49="",1000,$R49))=0,$O49,0))*IF($Y49&gt;0,(1+INDEX(Escalation!$B$3:$B$18,$Y49,0))^(AW$4-SSSModel!$C$5),1)*IF($X49=0,1,OFFSET(Profiles!$K$2,$X49,MAX(Profiles!$C$2,AW$4-$Q49)))*IF($AA49=1,(1+SSSModel!#REF!),1)</f>
        <v>0</v>
      </c>
      <c r="AX49" s="72">
        <f ca="1">IF(OR(AX$4&lt;$Q49,AX$4&gt;$Q49+IF($S49="",1000,$S49)-1),0,IF(MOD(AX$4-$Q49,IF($R49="",1000,$R49))=0,$O49,0))*IF($Y49&gt;0,(1+INDEX(Escalation!$B$3:$B$18,$Y49,0))^(AX$4-SSSModel!$C$5),1)*IF($X49=0,1,OFFSET(Profiles!$K$2,$X49,MAX(Profiles!$C$2,AX$4-$Q49)))*IF($AA49=1,(1+SSSModel!#REF!),1)</f>
        <v>0</v>
      </c>
      <c r="AY49" s="72">
        <f ca="1">IF(OR(AY$4&lt;$Q49,AY$4&gt;$Q49+IF($S49="",1000,$S49)-1),0,IF(MOD(AY$4-$Q49,IF($R49="",1000,$R49))=0,$O49,0))*IF($Y49&gt;0,(1+INDEX(Escalation!$B$3:$B$18,$Y49,0))^(AY$4-SSSModel!$C$5),1)*IF($X49=0,1,OFFSET(Profiles!$K$2,$X49,MAX(Profiles!$C$2,AY$4-$Q49)))*IF($AA49=1,(1+SSSModel!#REF!),1)</f>
        <v>0</v>
      </c>
      <c r="AZ49" s="72">
        <f ca="1">IF(OR(AZ$4&lt;$Q49,AZ$4&gt;$Q49+IF($S49="",1000,$S49)-1),0,IF(MOD(AZ$4-$Q49,IF($R49="",1000,$R49))=0,$O49,0))*IF($Y49&gt;0,(1+INDEX(Escalation!$B$3:$B$18,$Y49,0))^(AZ$4-SSSModel!$C$5),1)*IF($X49=0,1,OFFSET(Profiles!$K$2,$X49,MAX(Profiles!$C$2,AZ$4-$Q49)))*IF($AA49=1,(1+SSSModel!#REF!),1)</f>
        <v>0</v>
      </c>
      <c r="BA49" s="72">
        <f ca="1">IF(OR(BA$4&lt;$Q49,BA$4&gt;$Q49+IF($S49="",1000,$S49)-1),0,IF(MOD(BA$4-$Q49,IF($R49="",1000,$R49))=0,$O49,0))*IF($Y49&gt;0,(1+INDEX(Escalation!$B$3:$B$18,$Y49,0))^(BA$4-SSSModel!$C$5),1)*IF($X49=0,1,OFFSET(Profiles!$K$2,$X49,MAX(Profiles!$C$2,BA$4-$Q49)))*IF($AA49=1,(1+SSSModel!#REF!),1)</f>
        <v>0</v>
      </c>
      <c r="BB49" s="72">
        <f ca="1">IF(OR(BB$4&lt;$Q49,BB$4&gt;$Q49+IF($S49="",1000,$S49)-1),0,IF(MOD(BB$4-$Q49,IF($R49="",1000,$R49))=0,$O49,0))*IF($Y49&gt;0,(1+INDEX(Escalation!$B$3:$B$18,$Y49,0))^(BB$4-SSSModel!$C$5),1)*IF($X49=0,1,OFFSET(Profiles!$K$2,$X49,MAX(Profiles!$C$2,BB$4-$Q49)))*IF($AA49=1,(1+SSSModel!#REF!),1)</f>
        <v>0</v>
      </c>
      <c r="BC49" s="72">
        <f ca="1">IF(OR(BC$4&lt;$Q49,BC$4&gt;$Q49+IF($S49="",1000,$S49)-1),0,IF(MOD(BC$4-$Q49,IF($R49="",1000,$R49))=0,$O49,0))*IF($Y49&gt;0,(1+INDEX(Escalation!$B$3:$B$18,$Y49,0))^(BC$4-SSSModel!$C$5),1)*IF($X49=0,1,OFFSET(Profiles!$K$2,$X49,MAX(Profiles!$C$2,BC$4-$Q49)))*IF($AA49=1,(1+SSSModel!#REF!),1)</f>
        <v>0</v>
      </c>
      <c r="BD49" s="72">
        <f ca="1">IF(OR(BD$4&lt;$Q49,BD$4&gt;$Q49+IF($S49="",1000,$S49)-1),0,IF(MOD(BD$4-$Q49,IF($R49="",1000,$R49))=0,$O49,0))*IF($Y49&gt;0,(1+INDEX(Escalation!$B$3:$B$18,$Y49,0))^(BD$4-SSSModel!$C$5),1)*IF($X49=0,1,OFFSET(Profiles!$K$2,$X49,MAX(Profiles!$C$2,BD$4-$Q49)))*IF($AA49=1,(1+SSSModel!#REF!),1)</f>
        <v>0</v>
      </c>
      <c r="BE49" s="72">
        <f ca="1">IF(OR(BE$4&lt;$Q49,BE$4&gt;$Q49+IF($S49="",1000,$S49)-1),0,IF(MOD(BE$4-$Q49,IF($R49="",1000,$R49))=0,$O49,0))*IF($Y49&gt;0,(1+INDEX(Escalation!$B$3:$B$18,$Y49,0))^(BE$4-SSSModel!$C$5),1)*IF($X49=0,1,OFFSET(Profiles!$K$2,$X49,MAX(Profiles!$C$2,BE$4-$Q49)))*IF($AA49=1,(1+SSSModel!#REF!),1)</f>
        <v>0</v>
      </c>
      <c r="BF49" s="72">
        <f ca="1">IF(OR(BF$4&lt;$Q49,BF$4&gt;$Q49+IF($S49="",1000,$S49)-1),0,IF(MOD(BF$4-$Q49,IF($R49="",1000,$R49))=0,$O49,0))*IF($Y49&gt;0,(1+INDEX(Escalation!$B$3:$B$18,$Y49,0))^(BF$4-SSSModel!$C$5),1)*IF($X49=0,1,OFFSET(Profiles!$K$2,$X49,MAX(Profiles!$C$2,BF$4-$Q49)))*IF($AA49=1,(1+SSSModel!#REF!),1)</f>
        <v>0</v>
      </c>
      <c r="BG49" s="72">
        <f ca="1">IF(OR(BG$4&lt;$Q49,BG$4&gt;$Q49+IF($S49="",1000,$S49)-1),0,IF(MOD(BG$4-$Q49,IF($R49="",1000,$R49))=0,$O49,0))*IF($Y49&gt;0,(1+INDEX(Escalation!$B$3:$B$18,$Y49,0))^(BG$4-SSSModel!$C$5),1)*IF($X49=0,1,OFFSET(Profiles!$K$2,$X49,MAX(Profiles!$C$2,BG$4-$Q49)))*IF($AA49=1,(1+SSSModel!#REF!),1)</f>
        <v>0</v>
      </c>
      <c r="BH49" s="72">
        <f ca="1">IF(OR(BH$4&lt;$Q49,BH$4&gt;$Q49+IF($S49="",1000,$S49)-1),0,IF(MOD(BH$4-$Q49,IF($R49="",1000,$R49))=0,$O49,0))*IF($Y49&gt;0,(1+INDEX(Escalation!$B$3:$B$18,$Y49,0))^(BH$4-SSSModel!$C$5),1)*IF($X49=0,1,OFFSET(Profiles!$K$2,$X49,MAX(Profiles!$C$2,BH$4-$Q49)))*IF($AA49=1,(1+SSSModel!#REF!),1)</f>
        <v>0</v>
      </c>
      <c r="BI49" s="72">
        <f ca="1">IF(OR(BI$4&lt;$Q49,BI$4&gt;$Q49+IF($S49="",1000,$S49)-1),0,IF(MOD(BI$4-$Q49,IF($R49="",1000,$R49))=0,$O49,0))*IF($Y49&gt;0,(1+INDEX(Escalation!$B$3:$B$18,$Y49,0))^(BI$4-SSSModel!$C$5),1)*IF($X49=0,1,OFFSET(Profiles!$K$2,$X49,MAX(Profiles!$C$2,BI$4-$Q49)))*IF($AA49=1,(1+SSSModel!#REF!),1)</f>
        <v>0</v>
      </c>
      <c r="BJ49" s="72">
        <f ca="1">IF(OR(BJ$4&lt;$Q49,BJ$4&gt;$Q49+IF($S49="",1000,$S49)-1),0,IF(MOD(BJ$4-$Q49,IF($R49="",1000,$R49))=0,$O49,0))*IF($Y49&gt;0,(1+INDEX(Escalation!$B$3:$B$18,$Y49,0))^(BJ$4-SSSModel!$C$5),1)*IF($X49=0,1,OFFSET(Profiles!$K$2,$X49,MAX(Profiles!$C$2,BJ$4-$Q49)))*IF($AA49=1,(1+SSSModel!#REF!),1)</f>
        <v>0</v>
      </c>
      <c r="BK49" s="72">
        <f ca="1">IF(OR(BK$4&lt;$Q49,BK$4&gt;$Q49+IF($S49="",1000,$S49)-1),0,IF(MOD(BK$4-$Q49,IF($R49="",1000,$R49))=0,$O49,0))*IF($Y49&gt;0,(1+INDEX(Escalation!$B$3:$B$18,$Y49,0))^(BK$4-SSSModel!$C$5),1)*IF($X49=0,1,OFFSET(Profiles!$K$2,$X49,MAX(Profiles!$C$2,BK$4-$Q49)))*IF($AA49=1,(1+SSSModel!#REF!),1)</f>
        <v>0</v>
      </c>
      <c r="BL49" s="72">
        <f ca="1">IF(OR(BL$4&lt;$Q49,BL$4&gt;$Q49+IF($S49="",1000,$S49)-1),0,IF(MOD(BL$4-$Q49,IF($R49="",1000,$R49))=0,$O49,0))*IF($Y49&gt;0,(1+INDEX(Escalation!$B$3:$B$18,$Y49,0))^(BL$4-SSSModel!$C$5),1)*IF($X49=0,1,OFFSET(Profiles!$K$2,$X49,MAX(Profiles!$C$2,BL$4-$Q49)))*IF($AA49=1,(1+SSSModel!#REF!),1)</f>
        <v>0</v>
      </c>
      <c r="BM49" s="72">
        <f ca="1">IF(OR(BM$4&lt;$Q49,BM$4&gt;$Q49+IF($S49="",1000,$S49)-1),0,IF(MOD(BM$4-$Q49,IF($R49="",1000,$R49))=0,$O49,0))*IF($Y49&gt;0,(1+INDEX(Escalation!$B$3:$B$18,$Y49,0))^(BM$4-SSSModel!$C$5),1)*IF($X49=0,1,OFFSET(Profiles!$K$2,$X49,MAX(Profiles!$C$2,BM$4-$Q49)))*IF($AA49=1,(1+SSSModel!#REF!),1)</f>
        <v>0</v>
      </c>
      <c r="BN49" s="72">
        <f ca="1">IF(OR(BN$4&lt;$Q49,BN$4&gt;$Q49+IF($S49="",1000,$S49)-1),0,IF(MOD(BN$4-$Q49,IF($R49="",1000,$R49))=0,$O49,0))*IF($Y49&gt;0,(1+INDEX(Escalation!$B$3:$B$18,$Y49,0))^(BN$4-SSSModel!$C$5),1)*IF($X49=0,1,OFFSET(Profiles!$K$2,$X49,MAX(Profiles!$C$2,BN$4-$Q49)))*IF($AA49=1,(1+SSSModel!#REF!),1)</f>
        <v>0</v>
      </c>
      <c r="BO49" s="72">
        <f ca="1">IF(OR(BO$4&lt;$Q49,BO$4&gt;$Q49+IF($S49="",1000,$S49)-1),0,IF(MOD(BO$4-$Q49,IF($R49="",1000,$R49))=0,$O49,0))*IF($Y49&gt;0,(1+INDEX(Escalation!$B$3:$B$18,$Y49,0))^(BO$4-SSSModel!$C$5),1)*IF($X49=0,1,OFFSET(Profiles!$K$2,$X49,MAX(Profiles!$C$2,BO$4-$Q49)))*IF($AA49=1,(1+SSSModel!#REF!),1)</f>
        <v>0</v>
      </c>
      <c r="BP49" s="72">
        <f ca="1">IF(OR(BP$4&lt;$Q49,BP$4&gt;$Q49+IF($S49="",1000,$S49)-1),0,IF(MOD(BP$4-$Q49,IF($R49="",1000,$R49))=0,$O49,0))*IF($Y49&gt;0,(1+INDEX(Escalation!$B$3:$B$18,$Y49,0))^(BP$4-SSSModel!$C$5),1)*IF($X49=0,1,OFFSET(Profiles!$K$2,$X49,MAX(Profiles!$C$2,BP$4-$Q49)))*IF($AA49=1,(1+SSSModel!#REF!),1)</f>
        <v>0</v>
      </c>
      <c r="BQ49" s="72">
        <f ca="1">IF(OR(BQ$4&lt;$Q49,BQ$4&gt;$Q49+IF($S49="",1000,$S49)-1),0,IF(MOD(BQ$4-$Q49,IF($R49="",1000,$R49))=0,$O49,0))*IF($Y49&gt;0,(1+INDEX(Escalation!$B$3:$B$18,$Y49,0))^(BQ$4-SSSModel!$C$5),1)*IF($X49=0,1,OFFSET(Profiles!$K$2,$X49,MAX(Profiles!$C$2,BQ$4-$Q49)))*IF($AA49=1,(1+SSSModel!#REF!),1)</f>
        <v>0</v>
      </c>
      <c r="BR49" s="72">
        <f ca="1">IF(OR(BR$4&lt;$Q49,BR$4&gt;$Q49+IF($S49="",1000,$S49)-1),0,IF(MOD(BR$4-$Q49,IF($R49="",1000,$R49))=0,$O49,0))*IF($Y49&gt;0,(1+INDEX(Escalation!$B$3:$B$18,$Y49,0))^(BR$4-SSSModel!$C$5),1)*IF($X49=0,1,OFFSET(Profiles!$K$2,$X49,MAX(Profiles!$C$2,BR$4-$Q49)))*IF($AA49=1,(1+SSSModel!#REF!),1)</f>
        <v>0</v>
      </c>
      <c r="BS49" s="72">
        <f ca="1">IF(OR(BS$4&lt;$Q49,BS$4&gt;$Q49+IF($S49="",1000,$S49)-1),0,IF(MOD(BS$4-$Q49,IF($R49="",1000,$R49))=0,$O49,0))*IF($Y49&gt;0,(1+INDEX(Escalation!$B$3:$B$18,$Y49,0))^(BS$4-SSSModel!$C$5),1)*IF($X49=0,1,OFFSET(Profiles!$K$2,$X49,MAX(Profiles!$C$2,BS$4-$Q49)))*IF($AA49=1,(1+SSSModel!#REF!),1)</f>
        <v>0</v>
      </c>
      <c r="BT49" s="72">
        <f ca="1">IF(OR(BT$4&lt;$Q49,BT$4&gt;$Q49+IF($S49="",1000,$S49)-1),0,IF(MOD(BT$4-$Q49,IF($R49="",1000,$R49))=0,$O49,0))*IF($Y49&gt;0,(1+INDEX(Escalation!$B$3:$B$18,$Y49,0))^(BT$4-SSSModel!$C$5),1)*IF($X49=0,1,OFFSET(Profiles!$K$2,$X49,MAX(Profiles!$C$2,BT$4-$Q49)))*IF($AA49=1,(1+SSSModel!#REF!),1)</f>
        <v>0</v>
      </c>
      <c r="BU49" s="72">
        <f ca="1">IF(OR(BU$4&lt;$Q49,BU$4&gt;$Q49+IF($S49="",1000,$S49)-1),0,IF(MOD(BU$4-$Q49,IF($R49="",1000,$R49))=0,$O49,0))*IF($Y49&gt;0,(1+INDEX(Escalation!$B$3:$B$18,$Y49,0))^(BU$4-SSSModel!$C$5),1)*IF($X49=0,1,OFFSET(Profiles!$K$2,$X49,MAX(Profiles!$C$2,BU$4-$Q49)))*IF($AA49=1,(1+SSSModel!#REF!),1)</f>
        <v>0</v>
      </c>
      <c r="BV49" s="72">
        <f ca="1">IF(OR(BV$4&lt;$Q49,BV$4&gt;$Q49+IF($S49="",1000,$S49)-1),0,IF(MOD(BV$4-$Q49,IF($R49="",1000,$R49))=0,$O49,0))*IF($Y49&gt;0,(1+INDEX(Escalation!$B$3:$B$18,$Y49,0))^(BV$4-SSSModel!$C$5),1)*IF($X49=0,1,OFFSET(Profiles!$K$2,$X49,MAX(Profiles!$C$2,BV$4-$Q49)))*IF($AA49=1,(1+SSSModel!#REF!),1)</f>
        <v>0</v>
      </c>
      <c r="BW49" s="72">
        <f ca="1">IF(OR(BW$4&lt;$Q49,BW$4&gt;$Q49+IF($S49="",1000,$S49)-1),0,IF(MOD(BW$4-$Q49,IF($R49="",1000,$R49))=0,$O49,0))*IF($Y49&gt;0,(1+INDEX(Escalation!$B$3:$B$18,$Y49,0))^(BW$4-SSSModel!$C$5),1)*IF($X49=0,1,OFFSET(Profiles!$K$2,$X49,MAX(Profiles!$C$2,BW$4-$Q49)))*IF($AA49=1,(1+SSSModel!#REF!),1)</f>
        <v>0</v>
      </c>
      <c r="BX49" s="72">
        <f ca="1">IF(OR(BX$4&lt;$Q49,BX$4&gt;$Q49+IF($S49="",1000,$S49)-1),0,IF(MOD(BX$4-$Q49,IF($R49="",1000,$R49))=0,$O49,0))*IF($Y49&gt;0,(1+INDEX(Escalation!$B$3:$B$18,$Y49,0))^(BX$4-SSSModel!$C$5),1)*IF($X49=0,1,OFFSET(Profiles!$K$2,$X49,MAX(Profiles!$C$2,BX$4-$Q49)))*IF($AA49=1,(1+SSSModel!#REF!),1)</f>
        <v>0</v>
      </c>
      <c r="BY49" s="72">
        <f ca="1">IF(OR(BY$4&lt;$Q49,BY$4&gt;$Q49+IF($S49="",1000,$S49)-1),0,IF(MOD(BY$4-$Q49,IF($R49="",1000,$R49))=0,$O49,0))*IF($Y49&gt;0,(1+INDEX(Escalation!$B$3:$B$18,$Y49,0))^(BY$4-SSSModel!$C$5),1)*IF($X49=0,1,OFFSET(Profiles!$K$2,$X49,MAX(Profiles!$C$2,BY$4-$Q49)))*IF($AA49=1,(1+SSSModel!#REF!),1)</f>
        <v>0</v>
      </c>
      <c r="BZ49" s="72">
        <f ca="1">IF(OR(BZ$4&lt;$Q49,BZ$4&gt;$Q49+IF($S49="",1000,$S49)-1),0,IF(MOD(BZ$4-$Q49,IF($R49="",1000,$R49))=0,$O49,0))*IF($Y49&gt;0,(1+INDEX(Escalation!$B$3:$B$18,$Y49,0))^(BZ$4-SSSModel!$C$5),1)*IF($X49=0,1,OFFSET(Profiles!$K$2,$X49,MAX(Profiles!$C$2,BZ$4-$Q49)))*IF($AA49=1,(1+SSSModel!#REF!),1)</f>
        <v>0</v>
      </c>
      <c r="CA49" s="134">
        <f ca="1">IF(OR($Z49=0,SSSModel!$C$4="CF"),AC49,
IF(LEFT($V49,3)="ON_",
     IF(SSSModel!$C$4="RR",SUMPRODUCT(OFFSET($AC49,0,0,1,$CB$2),OFFSET(Profiles!$K$28,($Z49-1)*(Profiles!$I$26+1)+CA$4-SSSModel!$C$3+1,0,1,$CB$2)),
     IF(SSSModel!$C$4="ECC",$EA49*$EB49*SUMPRODUCT(OFFSET($AC49,0,MAX(0,CA$4-$DZ49-$CA$4+1),1,MIN($DZ49,CA$4-$CA$4+1)),OFFSET(Escalation!$K$24,($Y49-1)*(Escalation!$I$22+1)+CA$4-SSSModel!$C$3+1,MAX(0,CA$4-$DZ49-$CA$4+1),1,MIN($DZ49,CA$4-$CA$4+1))),
     IF(SSSModel!$C$4="PV",AC49*$EA49*(1+SSSModel!$C$2),
     IF(SSSModel!$C$4="FCR",$EC49*SUM(OFFSET($AC49,0,MAX(CA$4-$AC$4-$DZ49+1,0),1,MIN($DZ49,CA$4-$AC$4+1))),0)))),
SUM($AC49:$BZ49)*
     IF(SSSModel!$C$4="RR",OFFSET(Profiles!$K$2,$Z49,MAX(Profiles!$C$2,AC$4-$W49)),
     IF(SSSModel!$C$4="ECC",$EA49*$EB49*IF(MAX(Escalation!$C$2,AC$4-$W49)&gt;$DZ49-1,0,OFFSET(Escalation!$K$2,$Y49,MAX(Escalation!$C$2,AC$4-$W49))),
     IF(SSSModel!$C$4="PV",IF(CA$4=$W49,$EA49*(1+SSSModel!$C$2),0),
     IF(SSSModel!$C$4="FCR",IF(AND(CA$4&gt;=$W49,OFFSET(Profiles!$K$2,$Z49,MAX(Profiles!$C$2,AC$4-$W49))&gt;0),$EC49,0),0))))))</f>
        <v>0</v>
      </c>
      <c r="CB49" s="135">
        <f ca="1">IF(OR($Z49=0,SSSModel!$C$4="CF"),AD49,
IF(LEFT($V49,3)="ON_",
     IF(SSSModel!$C$4="RR",SUMPRODUCT(OFFSET($AC49,0,0,1,$CB$2),OFFSET(Profiles!$K$28,($Z49-1)*(Profiles!$I$26+1)+CB$4-SSSModel!$C$3+1,0,1,$CB$2)),
     IF(SSSModel!$C$4="ECC",$EA49*$EB49*SUMPRODUCT(OFFSET($AC49,0,MAX(0,CB$4-$DZ49-$CA$4+1),1,MIN($DZ49,CB$4-$CA$4+1)),OFFSET(Escalation!$K$24,($Y49-1)*(Escalation!$I$22+1)+CB$4-SSSModel!$C$3+1,MAX(0,CB$4-$DZ49-$CA$4+1),1,MIN($DZ49,CB$4-$CA$4+1))),
     IF(SSSModel!$C$4="PV",AD49*$EA49*(1+SSSModel!$C$2),
     IF(SSSModel!$C$4="FCR",$EC49*SUM(OFFSET($AC49,0,MAX(CB$4-$AC$4-$DZ49+1,0),1,MIN($DZ49,CB$4-$AC$4+1))),0)))),
SUM($AC49:$BZ49)*
     IF(SSSModel!$C$4="RR",OFFSET(Profiles!$K$2,$Z49,MAX(Profiles!$C$2,AD$4-$W49)),
     IF(SSSModel!$C$4="ECC",$EA49*$EB49*IF(MAX(Escalation!$C$2,AD$4-$W49)&gt;$DZ49-1,0,OFFSET(Escalation!$K$2,$Y49,MAX(Escalation!$C$2,AD$4-$W49))),
     IF(SSSModel!$C$4="PV",IF(CB$4=$W49,$EA49*(1+SSSModel!$C$2),0),
     IF(SSSModel!$C$4="FCR",IF(AND(CB$4&gt;=$W49,OFFSET(Profiles!$K$2,$Z49,MAX(Profiles!$C$2,AD$4-$W49))&gt;0),$EC49,0),0))))))</f>
        <v>0</v>
      </c>
      <c r="CC49" s="135">
        <f ca="1">IF(OR($Z49=0,SSSModel!$C$4="CF"),AE49,
IF(LEFT($V49,3)="ON_",
     IF(SSSModel!$C$4="RR",SUMPRODUCT(OFFSET($AC49,0,0,1,$CB$2),OFFSET(Profiles!$K$28,($Z49-1)*(Profiles!$I$26+1)+CC$4-SSSModel!$C$3+1,0,1,$CB$2)),
     IF(SSSModel!$C$4="ECC",$EA49*$EB49*SUMPRODUCT(OFFSET($AC49,0,MAX(0,CC$4-$DZ49-$CA$4+1),1,MIN($DZ49,CC$4-$CA$4+1)),OFFSET(Escalation!$K$24,($Y49-1)*(Escalation!$I$22+1)+CC$4-SSSModel!$C$3+1,MAX(0,CC$4-$DZ49-$CA$4+1),1,MIN($DZ49,CC$4-$CA$4+1))),
     IF(SSSModel!$C$4="PV",AE49*$EA49*(1+SSSModel!$C$2),
     IF(SSSModel!$C$4="FCR",$EC49*SUM(OFFSET($AC49,0,MAX(CC$4-$AC$4-$DZ49+1,0),1,MIN($DZ49,CC$4-$AC$4+1))),0)))),
SUM($AC49:$BZ49)*
     IF(SSSModel!$C$4="RR",OFFSET(Profiles!$K$2,$Z49,MAX(Profiles!$C$2,AE$4-$W49)),
     IF(SSSModel!$C$4="ECC",$EA49*$EB49*IF(MAX(Escalation!$C$2,AE$4-$W49)&gt;$DZ49-1,0,OFFSET(Escalation!$K$2,$Y49,MAX(Escalation!$C$2,AE$4-$W49))),
     IF(SSSModel!$C$4="PV",IF(CC$4=$W49,$EA49*(1+SSSModel!$C$2),0),
     IF(SSSModel!$C$4="FCR",IF(AND(CC$4&gt;=$W49,OFFSET(Profiles!$K$2,$Z49,MAX(Profiles!$C$2,AE$4-$W49))&gt;0),$EC49,0),0))))))</f>
        <v>0</v>
      </c>
      <c r="CD49" s="135">
        <f ca="1">IF(OR($Z49=0,SSSModel!$C$4="CF"),AF49,
IF(LEFT($V49,3)="ON_",
     IF(SSSModel!$C$4="RR",SUMPRODUCT(OFFSET($AC49,0,0,1,$CB$2),OFFSET(Profiles!$K$28,($Z49-1)*(Profiles!$I$26+1)+CD$4-SSSModel!$C$3+1,0,1,$CB$2)),
     IF(SSSModel!$C$4="ECC",$EA49*$EB49*SUMPRODUCT(OFFSET($AC49,0,MAX(0,CD$4-$DZ49-$CA$4+1),1,MIN($DZ49,CD$4-$CA$4+1)),OFFSET(Escalation!$K$24,($Y49-1)*(Escalation!$I$22+1)+CD$4-SSSModel!$C$3+1,MAX(0,CD$4-$DZ49-$CA$4+1),1,MIN($DZ49,CD$4-$CA$4+1))),
     IF(SSSModel!$C$4="PV",AF49*$EA49*(1+SSSModel!$C$2),
     IF(SSSModel!$C$4="FCR",$EC49*SUM(OFFSET($AC49,0,MAX(CD$4-$AC$4-$DZ49+1,0),1,MIN($DZ49,CD$4-$AC$4+1))),0)))),
SUM($AC49:$BZ49)*
     IF(SSSModel!$C$4="RR",OFFSET(Profiles!$K$2,$Z49,MAX(Profiles!$C$2,AF$4-$W49)),
     IF(SSSModel!$C$4="ECC",$EA49*$EB49*IF(MAX(Escalation!$C$2,AF$4-$W49)&gt;$DZ49-1,0,OFFSET(Escalation!$K$2,$Y49,MAX(Escalation!$C$2,AF$4-$W49))),
     IF(SSSModel!$C$4="PV",IF(CD$4=$W49,$EA49*(1+SSSModel!$C$2),0),
     IF(SSSModel!$C$4="FCR",IF(AND(CD$4&gt;=$W49,OFFSET(Profiles!$K$2,$Z49,MAX(Profiles!$C$2,AF$4-$W49))&gt;0),$EC49,0),0))))))</f>
        <v>0</v>
      </c>
      <c r="CE49" s="135">
        <f ca="1">IF(OR($Z49=0,SSSModel!$C$4="CF"),AG49,
IF(LEFT($V49,3)="ON_",
     IF(SSSModel!$C$4="RR",SUMPRODUCT(OFFSET($AC49,0,0,1,$CB$2),OFFSET(Profiles!$K$28,($Z49-1)*(Profiles!$I$26+1)+CE$4-SSSModel!$C$3+1,0,1,$CB$2)),
     IF(SSSModel!$C$4="ECC",$EA49*$EB49*SUMPRODUCT(OFFSET($AC49,0,MAX(0,CE$4-$DZ49-$CA$4+1),1,MIN($DZ49,CE$4-$CA$4+1)),OFFSET(Escalation!$K$24,($Y49-1)*(Escalation!$I$22+1)+CE$4-SSSModel!$C$3+1,MAX(0,CE$4-$DZ49-$CA$4+1),1,MIN($DZ49,CE$4-$CA$4+1))),
     IF(SSSModel!$C$4="PV",AG49*$EA49*(1+SSSModel!$C$2),
     IF(SSSModel!$C$4="FCR",$EC49*SUM(OFFSET($AC49,0,MAX(CE$4-$AC$4-$DZ49+1,0),1,MIN($DZ49,CE$4-$AC$4+1))),0)))),
SUM($AC49:$BZ49)*
     IF(SSSModel!$C$4="RR",OFFSET(Profiles!$K$2,$Z49,MAX(Profiles!$C$2,AG$4-$W49)),
     IF(SSSModel!$C$4="ECC",$EA49*$EB49*IF(MAX(Escalation!$C$2,AG$4-$W49)&gt;$DZ49-1,0,OFFSET(Escalation!$K$2,$Y49,MAX(Escalation!$C$2,AG$4-$W49))),
     IF(SSSModel!$C$4="PV",IF(CE$4=$W49,$EA49*(1+SSSModel!$C$2),0),
     IF(SSSModel!$C$4="FCR",IF(AND(CE$4&gt;=$W49,OFFSET(Profiles!$K$2,$Z49,MAX(Profiles!$C$2,AG$4-$W49))&gt;0),$EC49,0),0))))))</f>
        <v>0</v>
      </c>
      <c r="CF49" s="135">
        <f ca="1">IF(OR($Z49=0,SSSModel!$C$4="CF"),AH49,
IF(LEFT($V49,3)="ON_",
     IF(SSSModel!$C$4="RR",SUMPRODUCT(OFFSET($AC49,0,0,1,$CB$2),OFFSET(Profiles!$K$28,($Z49-1)*(Profiles!$I$26+1)+CF$4-SSSModel!$C$3+1,0,1,$CB$2)),
     IF(SSSModel!$C$4="ECC",$EA49*$EB49*SUMPRODUCT(OFFSET($AC49,0,MAX(0,CF$4-$DZ49-$CA$4+1),1,MIN($DZ49,CF$4-$CA$4+1)),OFFSET(Escalation!$K$24,($Y49-1)*(Escalation!$I$22+1)+CF$4-SSSModel!$C$3+1,MAX(0,CF$4-$DZ49-$CA$4+1),1,MIN($DZ49,CF$4-$CA$4+1))),
     IF(SSSModel!$C$4="PV",AH49*$EA49*(1+SSSModel!$C$2),
     IF(SSSModel!$C$4="FCR",$EC49*SUM(OFFSET($AC49,0,MAX(CF$4-$AC$4-$DZ49+1,0),1,MIN($DZ49,CF$4-$AC$4+1))),0)))),
SUM($AC49:$BZ49)*
     IF(SSSModel!$C$4="RR",OFFSET(Profiles!$K$2,$Z49,MAX(Profiles!$C$2,AH$4-$W49)),
     IF(SSSModel!$C$4="ECC",$EA49*$EB49*IF(MAX(Escalation!$C$2,AH$4-$W49)&gt;$DZ49-1,0,OFFSET(Escalation!$K$2,$Y49,MAX(Escalation!$C$2,AH$4-$W49))),
     IF(SSSModel!$C$4="PV",IF(CF$4=$W49,$EA49*(1+SSSModel!$C$2),0),
     IF(SSSModel!$C$4="FCR",IF(AND(CF$4&gt;=$W49,OFFSET(Profiles!$K$2,$Z49,MAX(Profiles!$C$2,AH$4-$W49))&gt;0),$EC49,0),0))))))</f>
        <v>0</v>
      </c>
      <c r="CG49" s="135">
        <f ca="1">IF(OR($Z49=0,SSSModel!$C$4="CF"),AI49,
IF(LEFT($V49,3)="ON_",
     IF(SSSModel!$C$4="RR",SUMPRODUCT(OFFSET($AC49,0,0,1,$CB$2),OFFSET(Profiles!$K$28,($Z49-1)*(Profiles!$I$26+1)+CG$4-SSSModel!$C$3+1,0,1,$CB$2)),
     IF(SSSModel!$C$4="ECC",$EA49*$EB49*SUMPRODUCT(OFFSET($AC49,0,MAX(0,CG$4-$DZ49-$CA$4+1),1,MIN($DZ49,CG$4-$CA$4+1)),OFFSET(Escalation!$K$24,($Y49-1)*(Escalation!$I$22+1)+CG$4-SSSModel!$C$3+1,MAX(0,CG$4-$DZ49-$CA$4+1),1,MIN($DZ49,CG$4-$CA$4+1))),
     IF(SSSModel!$C$4="PV",AI49*$EA49*(1+SSSModel!$C$2),
     IF(SSSModel!$C$4="FCR",$EC49*SUM(OFFSET($AC49,0,MAX(CG$4-$AC$4-$DZ49+1,0),1,MIN($DZ49,CG$4-$AC$4+1))),0)))),
SUM($AC49:$BZ49)*
     IF(SSSModel!$C$4="RR",OFFSET(Profiles!$K$2,$Z49,MAX(Profiles!$C$2,AI$4-$W49)),
     IF(SSSModel!$C$4="ECC",$EA49*$EB49*IF(MAX(Escalation!$C$2,AI$4-$W49)&gt;$DZ49-1,0,OFFSET(Escalation!$K$2,$Y49,MAX(Escalation!$C$2,AI$4-$W49))),
     IF(SSSModel!$C$4="PV",IF(CG$4=$W49,$EA49*(1+SSSModel!$C$2),0),
     IF(SSSModel!$C$4="FCR",IF(AND(CG$4&gt;=$W49,OFFSET(Profiles!$K$2,$Z49,MAX(Profiles!$C$2,AI$4-$W49))&gt;0),$EC49,0),0))))))</f>
        <v>0</v>
      </c>
      <c r="CH49" s="135">
        <f ca="1">IF(OR($Z49=0,SSSModel!$C$4="CF"),AJ49,
IF(LEFT($V49,3)="ON_",
     IF(SSSModel!$C$4="RR",SUMPRODUCT(OFFSET($AC49,0,0,1,$CB$2),OFFSET(Profiles!$K$28,($Z49-1)*(Profiles!$I$26+1)+CH$4-SSSModel!$C$3+1,0,1,$CB$2)),
     IF(SSSModel!$C$4="ECC",$EA49*$EB49*SUMPRODUCT(OFFSET($AC49,0,MAX(0,CH$4-$DZ49-$CA$4+1),1,MIN($DZ49,CH$4-$CA$4+1)),OFFSET(Escalation!$K$24,($Y49-1)*(Escalation!$I$22+1)+CH$4-SSSModel!$C$3+1,MAX(0,CH$4-$DZ49-$CA$4+1),1,MIN($DZ49,CH$4-$CA$4+1))),
     IF(SSSModel!$C$4="PV",AJ49*$EA49*(1+SSSModel!$C$2),
     IF(SSSModel!$C$4="FCR",$EC49*SUM(OFFSET($AC49,0,MAX(CH$4-$AC$4-$DZ49+1,0),1,MIN($DZ49,CH$4-$AC$4+1))),0)))),
SUM($AC49:$BZ49)*
     IF(SSSModel!$C$4="RR",OFFSET(Profiles!$K$2,$Z49,MAX(Profiles!$C$2,AJ$4-$W49)),
     IF(SSSModel!$C$4="ECC",$EA49*$EB49*IF(MAX(Escalation!$C$2,AJ$4-$W49)&gt;$DZ49-1,0,OFFSET(Escalation!$K$2,$Y49,MAX(Escalation!$C$2,AJ$4-$W49))),
     IF(SSSModel!$C$4="PV",IF(CH$4=$W49,$EA49*(1+SSSModel!$C$2),0),
     IF(SSSModel!$C$4="FCR",IF(AND(CH$4&gt;=$W49,OFFSET(Profiles!$K$2,$Z49,MAX(Profiles!$C$2,AJ$4-$W49))&gt;0),$EC49,0),0))))))</f>
        <v>0</v>
      </c>
      <c r="CI49" s="135">
        <f ca="1">IF(OR($Z49=0,SSSModel!$C$4="CF"),AK49,
IF(LEFT($V49,3)="ON_",
     IF(SSSModel!$C$4="RR",SUMPRODUCT(OFFSET($AC49,0,0,1,$CB$2),OFFSET(Profiles!$K$28,($Z49-1)*(Profiles!$I$26+1)+CI$4-SSSModel!$C$3+1,0,1,$CB$2)),
     IF(SSSModel!$C$4="ECC",$EA49*$EB49*SUMPRODUCT(OFFSET($AC49,0,MAX(0,CI$4-$DZ49-$CA$4+1),1,MIN($DZ49,CI$4-$CA$4+1)),OFFSET(Escalation!$K$24,($Y49-1)*(Escalation!$I$22+1)+CI$4-SSSModel!$C$3+1,MAX(0,CI$4-$DZ49-$CA$4+1),1,MIN($DZ49,CI$4-$CA$4+1))),
     IF(SSSModel!$C$4="PV",AK49*$EA49*(1+SSSModel!$C$2),
     IF(SSSModel!$C$4="FCR",$EC49*SUM(OFFSET($AC49,0,MAX(CI$4-$AC$4-$DZ49+1,0),1,MIN($DZ49,CI$4-$AC$4+1))),0)))),
SUM($AC49:$BZ49)*
     IF(SSSModel!$C$4="RR",OFFSET(Profiles!$K$2,$Z49,MAX(Profiles!$C$2,AK$4-$W49)),
     IF(SSSModel!$C$4="ECC",$EA49*$EB49*IF(MAX(Escalation!$C$2,AK$4-$W49)&gt;$DZ49-1,0,OFFSET(Escalation!$K$2,$Y49,MAX(Escalation!$C$2,AK$4-$W49))),
     IF(SSSModel!$C$4="PV",IF(CI$4=$W49,$EA49*(1+SSSModel!$C$2),0),
     IF(SSSModel!$C$4="FCR",IF(AND(CI$4&gt;=$W49,OFFSET(Profiles!$K$2,$Z49,MAX(Profiles!$C$2,AK$4-$W49))&gt;0),$EC49,0),0))))))</f>
        <v>0</v>
      </c>
      <c r="CJ49" s="135">
        <f ca="1">IF(OR($Z49=0,SSSModel!$C$4="CF"),AL49,
IF(LEFT($V49,3)="ON_",
     IF(SSSModel!$C$4="RR",SUMPRODUCT(OFFSET($AC49,0,0,1,$CB$2),OFFSET(Profiles!$K$28,($Z49-1)*(Profiles!$I$26+1)+CJ$4-SSSModel!$C$3+1,0,1,$CB$2)),
     IF(SSSModel!$C$4="ECC",$EA49*$EB49*SUMPRODUCT(OFFSET($AC49,0,MAX(0,CJ$4-$DZ49-$CA$4+1),1,MIN($DZ49,CJ$4-$CA$4+1)),OFFSET(Escalation!$K$24,($Y49-1)*(Escalation!$I$22+1)+CJ$4-SSSModel!$C$3+1,MAX(0,CJ$4-$DZ49-$CA$4+1),1,MIN($DZ49,CJ$4-$CA$4+1))),
     IF(SSSModel!$C$4="PV",AL49*$EA49*(1+SSSModel!$C$2),
     IF(SSSModel!$C$4="FCR",$EC49*SUM(OFFSET($AC49,0,MAX(CJ$4-$AC$4-$DZ49+1,0),1,MIN($DZ49,CJ$4-$AC$4+1))),0)))),
SUM($AC49:$BZ49)*
     IF(SSSModel!$C$4="RR",OFFSET(Profiles!$K$2,$Z49,MAX(Profiles!$C$2,AL$4-$W49)),
     IF(SSSModel!$C$4="ECC",$EA49*$EB49*IF(MAX(Escalation!$C$2,AL$4-$W49)&gt;$DZ49-1,0,OFFSET(Escalation!$K$2,$Y49,MAX(Escalation!$C$2,AL$4-$W49))),
     IF(SSSModel!$C$4="PV",IF(CJ$4=$W49,$EA49*(1+SSSModel!$C$2),0),
     IF(SSSModel!$C$4="FCR",IF(AND(CJ$4&gt;=$W49,OFFSET(Profiles!$K$2,$Z49,MAX(Profiles!$C$2,AL$4-$W49))&gt;0),$EC49,0),0))))))</f>
        <v>0</v>
      </c>
      <c r="CK49" s="135">
        <f ca="1">IF(OR($Z49=0,SSSModel!$C$4="CF"),AM49,
IF(LEFT($V49,3)="ON_",
     IF(SSSModel!$C$4="RR",SUMPRODUCT(OFFSET($AC49,0,0,1,$CB$2),OFFSET(Profiles!$K$28,($Z49-1)*(Profiles!$I$26+1)+CK$4-SSSModel!$C$3+1,0,1,$CB$2)),
     IF(SSSModel!$C$4="ECC",$EA49*$EB49*SUMPRODUCT(OFFSET($AC49,0,MAX(0,CK$4-$DZ49-$CA$4+1),1,MIN($DZ49,CK$4-$CA$4+1)),OFFSET(Escalation!$K$24,($Y49-1)*(Escalation!$I$22+1)+CK$4-SSSModel!$C$3+1,MAX(0,CK$4-$DZ49-$CA$4+1),1,MIN($DZ49,CK$4-$CA$4+1))),
     IF(SSSModel!$C$4="PV",AM49*$EA49*(1+SSSModel!$C$2),
     IF(SSSModel!$C$4="FCR",$EC49*SUM(OFFSET($AC49,0,MAX(CK$4-$AC$4-$DZ49+1,0),1,MIN($DZ49,CK$4-$AC$4+1))),0)))),
SUM($AC49:$BZ49)*
     IF(SSSModel!$C$4="RR",OFFSET(Profiles!$K$2,$Z49,MAX(Profiles!$C$2,AM$4-$W49)),
     IF(SSSModel!$C$4="ECC",$EA49*$EB49*IF(MAX(Escalation!$C$2,AM$4-$W49)&gt;$DZ49-1,0,OFFSET(Escalation!$K$2,$Y49,MAX(Escalation!$C$2,AM$4-$W49))),
     IF(SSSModel!$C$4="PV",IF(CK$4=$W49,$EA49*(1+SSSModel!$C$2),0),
     IF(SSSModel!$C$4="FCR",IF(AND(CK$4&gt;=$W49,OFFSET(Profiles!$K$2,$Z49,MAX(Profiles!$C$2,AM$4-$W49))&gt;0),$EC49,0),0))))))</f>
        <v>0</v>
      </c>
      <c r="CL49" s="135">
        <f ca="1">IF(OR($Z49=0,SSSModel!$C$4="CF"),AN49,
IF(LEFT($V49,3)="ON_",
     IF(SSSModel!$C$4="RR",SUMPRODUCT(OFFSET($AC49,0,0,1,$CB$2),OFFSET(Profiles!$K$28,($Z49-1)*(Profiles!$I$26+1)+CL$4-SSSModel!$C$3+1,0,1,$CB$2)),
     IF(SSSModel!$C$4="ECC",$EA49*$EB49*SUMPRODUCT(OFFSET($AC49,0,MAX(0,CL$4-$DZ49-$CA$4+1),1,MIN($DZ49,CL$4-$CA$4+1)),OFFSET(Escalation!$K$24,($Y49-1)*(Escalation!$I$22+1)+CL$4-SSSModel!$C$3+1,MAX(0,CL$4-$DZ49-$CA$4+1),1,MIN($DZ49,CL$4-$CA$4+1))),
     IF(SSSModel!$C$4="PV",AN49*$EA49*(1+SSSModel!$C$2),
     IF(SSSModel!$C$4="FCR",$EC49*SUM(OFFSET($AC49,0,MAX(CL$4-$AC$4-$DZ49+1,0),1,MIN($DZ49,CL$4-$AC$4+1))),0)))),
SUM($AC49:$BZ49)*
     IF(SSSModel!$C$4="RR",OFFSET(Profiles!$K$2,$Z49,MAX(Profiles!$C$2,AN$4-$W49)),
     IF(SSSModel!$C$4="ECC",$EA49*$EB49*IF(MAX(Escalation!$C$2,AN$4-$W49)&gt;$DZ49-1,0,OFFSET(Escalation!$K$2,$Y49,MAX(Escalation!$C$2,AN$4-$W49))),
     IF(SSSModel!$C$4="PV",IF(CL$4=$W49,$EA49*(1+SSSModel!$C$2),0),
     IF(SSSModel!$C$4="FCR",IF(AND(CL$4&gt;=$W49,OFFSET(Profiles!$K$2,$Z49,MAX(Profiles!$C$2,AN$4-$W49))&gt;0),$EC49,0),0))))))</f>
        <v>0</v>
      </c>
      <c r="CM49" s="135">
        <f ca="1">IF(OR($Z49=0,SSSModel!$C$4="CF"),AO49,
IF(LEFT($V49,3)="ON_",
     IF(SSSModel!$C$4="RR",SUMPRODUCT(OFFSET($AC49,0,0,1,$CB$2),OFFSET(Profiles!$K$28,($Z49-1)*(Profiles!$I$26+1)+CM$4-SSSModel!$C$3+1,0,1,$CB$2)),
     IF(SSSModel!$C$4="ECC",$EA49*$EB49*SUMPRODUCT(OFFSET($AC49,0,MAX(0,CM$4-$DZ49-$CA$4+1),1,MIN($DZ49,CM$4-$CA$4+1)),OFFSET(Escalation!$K$24,($Y49-1)*(Escalation!$I$22+1)+CM$4-SSSModel!$C$3+1,MAX(0,CM$4-$DZ49-$CA$4+1),1,MIN($DZ49,CM$4-$CA$4+1))),
     IF(SSSModel!$C$4="PV",AO49*$EA49*(1+SSSModel!$C$2),
     IF(SSSModel!$C$4="FCR",$EC49*SUM(OFFSET($AC49,0,MAX(CM$4-$AC$4-$DZ49+1,0),1,MIN($DZ49,CM$4-$AC$4+1))),0)))),
SUM($AC49:$BZ49)*
     IF(SSSModel!$C$4="RR",OFFSET(Profiles!$K$2,$Z49,MAX(Profiles!$C$2,AO$4-$W49)),
     IF(SSSModel!$C$4="ECC",$EA49*$EB49*IF(MAX(Escalation!$C$2,AO$4-$W49)&gt;$DZ49-1,0,OFFSET(Escalation!$K$2,$Y49,MAX(Escalation!$C$2,AO$4-$W49))),
     IF(SSSModel!$C$4="PV",IF(CM$4=$W49,$EA49*(1+SSSModel!$C$2),0),
     IF(SSSModel!$C$4="FCR",IF(AND(CM$4&gt;=$W49,OFFSET(Profiles!$K$2,$Z49,MAX(Profiles!$C$2,AO$4-$W49))&gt;0),$EC49,0),0))))))</f>
        <v>0</v>
      </c>
      <c r="CN49" s="135">
        <f ca="1">IF(OR($Z49=0,SSSModel!$C$4="CF"),AP49,
IF(LEFT($V49,3)="ON_",
     IF(SSSModel!$C$4="RR",SUMPRODUCT(OFFSET($AC49,0,0,1,$CB$2),OFFSET(Profiles!$K$28,($Z49-1)*(Profiles!$I$26+1)+CN$4-SSSModel!$C$3+1,0,1,$CB$2)),
     IF(SSSModel!$C$4="ECC",$EA49*$EB49*SUMPRODUCT(OFFSET($AC49,0,MAX(0,CN$4-$DZ49-$CA$4+1),1,MIN($DZ49,CN$4-$CA$4+1)),OFFSET(Escalation!$K$24,($Y49-1)*(Escalation!$I$22+1)+CN$4-SSSModel!$C$3+1,MAX(0,CN$4-$DZ49-$CA$4+1),1,MIN($DZ49,CN$4-$CA$4+1))),
     IF(SSSModel!$C$4="PV",AP49*$EA49*(1+SSSModel!$C$2),
     IF(SSSModel!$C$4="FCR",$EC49*SUM(OFFSET($AC49,0,MAX(CN$4-$AC$4-$DZ49+1,0),1,MIN($DZ49,CN$4-$AC$4+1))),0)))),
SUM($AC49:$BZ49)*
     IF(SSSModel!$C$4="RR",OFFSET(Profiles!$K$2,$Z49,MAX(Profiles!$C$2,AP$4-$W49)),
     IF(SSSModel!$C$4="ECC",$EA49*$EB49*IF(MAX(Escalation!$C$2,AP$4-$W49)&gt;$DZ49-1,0,OFFSET(Escalation!$K$2,$Y49,MAX(Escalation!$C$2,AP$4-$W49))),
     IF(SSSModel!$C$4="PV",IF(CN$4=$W49,$EA49*(1+SSSModel!$C$2),0),
     IF(SSSModel!$C$4="FCR",IF(AND(CN$4&gt;=$W49,OFFSET(Profiles!$K$2,$Z49,MAX(Profiles!$C$2,AP$4-$W49))&gt;0),$EC49,0),0))))))</f>
        <v>0</v>
      </c>
      <c r="CO49" s="135">
        <f ca="1">IF(OR($Z49=0,SSSModel!$C$4="CF"),AQ49,
IF(LEFT($V49,3)="ON_",
     IF(SSSModel!$C$4="RR",SUMPRODUCT(OFFSET($AC49,0,0,1,$CB$2),OFFSET(Profiles!$K$28,($Z49-1)*(Profiles!$I$26+1)+CO$4-SSSModel!$C$3+1,0,1,$CB$2)),
     IF(SSSModel!$C$4="ECC",$EA49*$EB49*SUMPRODUCT(OFFSET($AC49,0,MAX(0,CO$4-$DZ49-$CA$4+1),1,MIN($DZ49,CO$4-$CA$4+1)),OFFSET(Escalation!$K$24,($Y49-1)*(Escalation!$I$22+1)+CO$4-SSSModel!$C$3+1,MAX(0,CO$4-$DZ49-$CA$4+1),1,MIN($DZ49,CO$4-$CA$4+1))),
     IF(SSSModel!$C$4="PV",AQ49*$EA49*(1+SSSModel!$C$2),
     IF(SSSModel!$C$4="FCR",$EC49*SUM(OFFSET($AC49,0,MAX(CO$4-$AC$4-$DZ49+1,0),1,MIN($DZ49,CO$4-$AC$4+1))),0)))),
SUM($AC49:$BZ49)*
     IF(SSSModel!$C$4="RR",OFFSET(Profiles!$K$2,$Z49,MAX(Profiles!$C$2,AQ$4-$W49)),
     IF(SSSModel!$C$4="ECC",$EA49*$EB49*IF(MAX(Escalation!$C$2,AQ$4-$W49)&gt;$DZ49-1,0,OFFSET(Escalation!$K$2,$Y49,MAX(Escalation!$C$2,AQ$4-$W49))),
     IF(SSSModel!$C$4="PV",IF(CO$4=$W49,$EA49*(1+SSSModel!$C$2),0),
     IF(SSSModel!$C$4="FCR",IF(AND(CO$4&gt;=$W49,OFFSET(Profiles!$K$2,$Z49,MAX(Profiles!$C$2,AQ$4-$W49))&gt;0),$EC49,0),0))))))</f>
        <v>0</v>
      </c>
      <c r="CP49" s="135">
        <f ca="1">IF(OR($Z49=0,SSSModel!$C$4="CF"),AR49,
IF(LEFT($V49,3)="ON_",
     IF(SSSModel!$C$4="RR",SUMPRODUCT(OFFSET($AC49,0,0,1,$CB$2),OFFSET(Profiles!$K$28,($Z49-1)*(Profiles!$I$26+1)+CP$4-SSSModel!$C$3+1,0,1,$CB$2)),
     IF(SSSModel!$C$4="ECC",$EA49*$EB49*SUMPRODUCT(OFFSET($AC49,0,MAX(0,CP$4-$DZ49-$CA$4+1),1,MIN($DZ49,CP$4-$CA$4+1)),OFFSET(Escalation!$K$24,($Y49-1)*(Escalation!$I$22+1)+CP$4-SSSModel!$C$3+1,MAX(0,CP$4-$DZ49-$CA$4+1),1,MIN($DZ49,CP$4-$CA$4+1))),
     IF(SSSModel!$C$4="PV",AR49*$EA49*(1+SSSModel!$C$2),
     IF(SSSModel!$C$4="FCR",$EC49*SUM(OFFSET($AC49,0,MAX(CP$4-$AC$4-$DZ49+1,0),1,MIN($DZ49,CP$4-$AC$4+1))),0)))),
SUM($AC49:$BZ49)*
     IF(SSSModel!$C$4="RR",OFFSET(Profiles!$K$2,$Z49,MAX(Profiles!$C$2,AR$4-$W49)),
     IF(SSSModel!$C$4="ECC",$EA49*$EB49*IF(MAX(Escalation!$C$2,AR$4-$W49)&gt;$DZ49-1,0,OFFSET(Escalation!$K$2,$Y49,MAX(Escalation!$C$2,AR$4-$W49))),
     IF(SSSModel!$C$4="PV",IF(CP$4=$W49,$EA49*(1+SSSModel!$C$2),0),
     IF(SSSModel!$C$4="FCR",IF(AND(CP$4&gt;=$W49,OFFSET(Profiles!$K$2,$Z49,MAX(Profiles!$C$2,AR$4-$W49))&gt;0),$EC49,0),0))))))</f>
        <v>0</v>
      </c>
      <c r="CQ49" s="135">
        <f ca="1">IF(OR($Z49=0,SSSModel!$C$4="CF"),AS49,
IF(LEFT($V49,3)="ON_",
     IF(SSSModel!$C$4="RR",SUMPRODUCT(OFFSET($AC49,0,0,1,$CB$2),OFFSET(Profiles!$K$28,($Z49-1)*(Profiles!$I$26+1)+CQ$4-SSSModel!$C$3+1,0,1,$CB$2)),
     IF(SSSModel!$C$4="ECC",$EA49*$EB49*SUMPRODUCT(OFFSET($AC49,0,MAX(0,CQ$4-$DZ49-$CA$4+1),1,MIN($DZ49,CQ$4-$CA$4+1)),OFFSET(Escalation!$K$24,($Y49-1)*(Escalation!$I$22+1)+CQ$4-SSSModel!$C$3+1,MAX(0,CQ$4-$DZ49-$CA$4+1),1,MIN($DZ49,CQ$4-$CA$4+1))),
     IF(SSSModel!$C$4="PV",AS49*$EA49*(1+SSSModel!$C$2),
     IF(SSSModel!$C$4="FCR",$EC49*SUM(OFFSET($AC49,0,MAX(CQ$4-$AC$4-$DZ49+1,0),1,MIN($DZ49,CQ$4-$AC$4+1))),0)))),
SUM($AC49:$BZ49)*
     IF(SSSModel!$C$4="RR",OFFSET(Profiles!$K$2,$Z49,MAX(Profiles!$C$2,AS$4-$W49)),
     IF(SSSModel!$C$4="ECC",$EA49*$EB49*IF(MAX(Escalation!$C$2,AS$4-$W49)&gt;$DZ49-1,0,OFFSET(Escalation!$K$2,$Y49,MAX(Escalation!$C$2,AS$4-$W49))),
     IF(SSSModel!$C$4="PV",IF(CQ$4=$W49,$EA49*(1+SSSModel!$C$2),0),
     IF(SSSModel!$C$4="FCR",IF(AND(CQ$4&gt;=$W49,OFFSET(Profiles!$K$2,$Z49,MAX(Profiles!$C$2,AS$4-$W49))&gt;0),$EC49,0),0))))))</f>
        <v>0</v>
      </c>
      <c r="CR49" s="135">
        <f ca="1">IF(OR($Z49=0,SSSModel!$C$4="CF"),AT49,
IF(LEFT($V49,3)="ON_",
     IF(SSSModel!$C$4="RR",SUMPRODUCT(OFFSET($AC49,0,0,1,$CB$2),OFFSET(Profiles!$K$28,($Z49-1)*(Profiles!$I$26+1)+CR$4-SSSModel!$C$3+1,0,1,$CB$2)),
     IF(SSSModel!$C$4="ECC",$EA49*$EB49*SUMPRODUCT(OFFSET($AC49,0,MAX(0,CR$4-$DZ49-$CA$4+1),1,MIN($DZ49,CR$4-$CA$4+1)),OFFSET(Escalation!$K$24,($Y49-1)*(Escalation!$I$22+1)+CR$4-SSSModel!$C$3+1,MAX(0,CR$4-$DZ49-$CA$4+1),1,MIN($DZ49,CR$4-$CA$4+1))),
     IF(SSSModel!$C$4="PV",AT49*$EA49*(1+SSSModel!$C$2),
     IF(SSSModel!$C$4="FCR",$EC49*SUM(OFFSET($AC49,0,MAX(CR$4-$AC$4-$DZ49+1,0),1,MIN($DZ49,CR$4-$AC$4+1))),0)))),
SUM($AC49:$BZ49)*
     IF(SSSModel!$C$4="RR",OFFSET(Profiles!$K$2,$Z49,MAX(Profiles!$C$2,AT$4-$W49)),
     IF(SSSModel!$C$4="ECC",$EA49*$EB49*IF(MAX(Escalation!$C$2,AT$4-$W49)&gt;$DZ49-1,0,OFFSET(Escalation!$K$2,$Y49,MAX(Escalation!$C$2,AT$4-$W49))),
     IF(SSSModel!$C$4="PV",IF(CR$4=$W49,$EA49*(1+SSSModel!$C$2),0),
     IF(SSSModel!$C$4="FCR",IF(AND(CR$4&gt;=$W49,OFFSET(Profiles!$K$2,$Z49,MAX(Profiles!$C$2,AT$4-$W49))&gt;0),$EC49,0),0))))))</f>
        <v>0</v>
      </c>
      <c r="CS49" s="135">
        <f ca="1">IF(OR($Z49=0,SSSModel!$C$4="CF"),AU49,
IF(LEFT($V49,3)="ON_",
     IF(SSSModel!$C$4="RR",SUMPRODUCT(OFFSET($AC49,0,0,1,$CB$2),OFFSET(Profiles!$K$28,($Z49-1)*(Profiles!$I$26+1)+CS$4-SSSModel!$C$3+1,0,1,$CB$2)),
     IF(SSSModel!$C$4="ECC",$EA49*$EB49*SUMPRODUCT(OFFSET($AC49,0,MAX(0,CS$4-$DZ49-$CA$4+1),1,MIN($DZ49,CS$4-$CA$4+1)),OFFSET(Escalation!$K$24,($Y49-1)*(Escalation!$I$22+1)+CS$4-SSSModel!$C$3+1,MAX(0,CS$4-$DZ49-$CA$4+1),1,MIN($DZ49,CS$4-$CA$4+1))),
     IF(SSSModel!$C$4="PV",AU49*$EA49*(1+SSSModel!$C$2),
     IF(SSSModel!$C$4="FCR",$EC49*SUM(OFFSET($AC49,0,MAX(CS$4-$AC$4-$DZ49+1,0),1,MIN($DZ49,CS$4-$AC$4+1))),0)))),
SUM($AC49:$BZ49)*
     IF(SSSModel!$C$4="RR",OFFSET(Profiles!$K$2,$Z49,MAX(Profiles!$C$2,AU$4-$W49)),
     IF(SSSModel!$C$4="ECC",$EA49*$EB49*IF(MAX(Escalation!$C$2,AU$4-$W49)&gt;$DZ49-1,0,OFFSET(Escalation!$K$2,$Y49,MAX(Escalation!$C$2,AU$4-$W49))),
     IF(SSSModel!$C$4="PV",IF(CS$4=$W49,$EA49*(1+SSSModel!$C$2),0),
     IF(SSSModel!$C$4="FCR",IF(AND(CS$4&gt;=$W49,OFFSET(Profiles!$K$2,$Z49,MAX(Profiles!$C$2,AU$4-$W49))&gt;0),$EC49,0),0))))))</f>
        <v>0</v>
      </c>
      <c r="CT49" s="135">
        <f ca="1">IF(OR($Z49=0,SSSModel!$C$4="CF"),AV49,
IF(LEFT($V49,3)="ON_",
     IF(SSSModel!$C$4="RR",SUMPRODUCT(OFFSET($AC49,0,0,1,$CB$2),OFFSET(Profiles!$K$28,($Z49-1)*(Profiles!$I$26+1)+CT$4-SSSModel!$C$3+1,0,1,$CB$2)),
     IF(SSSModel!$C$4="ECC",$EA49*$EB49*SUMPRODUCT(OFFSET($AC49,0,MAX(0,CT$4-$DZ49-$CA$4+1),1,MIN($DZ49,CT$4-$CA$4+1)),OFFSET(Escalation!$K$24,($Y49-1)*(Escalation!$I$22+1)+CT$4-SSSModel!$C$3+1,MAX(0,CT$4-$DZ49-$CA$4+1),1,MIN($DZ49,CT$4-$CA$4+1))),
     IF(SSSModel!$C$4="PV",AV49*$EA49*(1+SSSModel!$C$2),
     IF(SSSModel!$C$4="FCR",$EC49*SUM(OFFSET($AC49,0,MAX(CT$4-$AC$4-$DZ49+1,0),1,MIN($DZ49,CT$4-$AC$4+1))),0)))),
SUM($AC49:$BZ49)*
     IF(SSSModel!$C$4="RR",OFFSET(Profiles!$K$2,$Z49,MAX(Profiles!$C$2,AV$4-$W49)),
     IF(SSSModel!$C$4="ECC",$EA49*$EB49*IF(MAX(Escalation!$C$2,AV$4-$W49)&gt;$DZ49-1,0,OFFSET(Escalation!$K$2,$Y49,MAX(Escalation!$C$2,AV$4-$W49))),
     IF(SSSModel!$C$4="PV",IF(CT$4=$W49,$EA49*(1+SSSModel!$C$2),0),
     IF(SSSModel!$C$4="FCR",IF(AND(CT$4&gt;=$W49,OFFSET(Profiles!$K$2,$Z49,MAX(Profiles!$C$2,AV$4-$W49))&gt;0),$EC49,0),0))))))</f>
        <v>0</v>
      </c>
      <c r="CU49" s="135">
        <f ca="1">IF(OR($Z49=0,SSSModel!$C$4="CF"),AW49,
IF(LEFT($V49,3)="ON_",
     IF(SSSModel!$C$4="RR",SUMPRODUCT(OFFSET($AC49,0,0,1,$CB$2),OFFSET(Profiles!$K$28,($Z49-1)*(Profiles!$I$26+1)+CU$4-SSSModel!$C$3+1,0,1,$CB$2)),
     IF(SSSModel!$C$4="ECC",$EA49*$EB49*SUMPRODUCT(OFFSET($AC49,0,MAX(0,CU$4-$DZ49-$CA$4+1),1,MIN($DZ49,CU$4-$CA$4+1)),OFFSET(Escalation!$K$24,($Y49-1)*(Escalation!$I$22+1)+CU$4-SSSModel!$C$3+1,MAX(0,CU$4-$DZ49-$CA$4+1),1,MIN($DZ49,CU$4-$CA$4+1))),
     IF(SSSModel!$C$4="PV",AW49*$EA49*(1+SSSModel!$C$2),
     IF(SSSModel!$C$4="FCR",$EC49*SUM(OFFSET($AC49,0,MAX(CU$4-$AC$4-$DZ49+1,0),1,MIN($DZ49,CU$4-$AC$4+1))),0)))),
SUM($AC49:$BZ49)*
     IF(SSSModel!$C$4="RR",OFFSET(Profiles!$K$2,$Z49,MAX(Profiles!$C$2,AW$4-$W49)),
     IF(SSSModel!$C$4="ECC",$EA49*$EB49*IF(MAX(Escalation!$C$2,AW$4-$W49)&gt;$DZ49-1,0,OFFSET(Escalation!$K$2,$Y49,MAX(Escalation!$C$2,AW$4-$W49))),
     IF(SSSModel!$C$4="PV",IF(CU$4=$W49,$EA49*(1+SSSModel!$C$2),0),
     IF(SSSModel!$C$4="FCR",IF(AND(CU$4&gt;=$W49,OFFSET(Profiles!$K$2,$Z49,MAX(Profiles!$C$2,AW$4-$W49))&gt;0),$EC49,0),0))))))</f>
        <v>0</v>
      </c>
      <c r="CV49" s="135">
        <f ca="1">IF(OR($Z49=0,SSSModel!$C$4="CF"),AX49,
IF(LEFT($V49,3)="ON_",
     IF(SSSModel!$C$4="RR",SUMPRODUCT(OFFSET($AC49,0,0,1,$CB$2),OFFSET(Profiles!$K$28,($Z49-1)*(Profiles!$I$26+1)+CV$4-SSSModel!$C$3+1,0,1,$CB$2)),
     IF(SSSModel!$C$4="ECC",$EA49*$EB49*SUMPRODUCT(OFFSET($AC49,0,MAX(0,CV$4-$DZ49-$CA$4+1),1,MIN($DZ49,CV$4-$CA$4+1)),OFFSET(Escalation!$K$24,($Y49-1)*(Escalation!$I$22+1)+CV$4-SSSModel!$C$3+1,MAX(0,CV$4-$DZ49-$CA$4+1),1,MIN($DZ49,CV$4-$CA$4+1))),
     IF(SSSModel!$C$4="PV",AX49*$EA49*(1+SSSModel!$C$2),
     IF(SSSModel!$C$4="FCR",$EC49*SUM(OFFSET($AC49,0,MAX(CV$4-$AC$4-$DZ49+1,0),1,MIN($DZ49,CV$4-$AC$4+1))),0)))),
SUM($AC49:$BZ49)*
     IF(SSSModel!$C$4="RR",OFFSET(Profiles!$K$2,$Z49,MAX(Profiles!$C$2,AX$4-$W49)),
     IF(SSSModel!$C$4="ECC",$EA49*$EB49*IF(MAX(Escalation!$C$2,AX$4-$W49)&gt;$DZ49-1,0,OFFSET(Escalation!$K$2,$Y49,MAX(Escalation!$C$2,AX$4-$W49))),
     IF(SSSModel!$C$4="PV",IF(CV$4=$W49,$EA49*(1+SSSModel!$C$2),0),
     IF(SSSModel!$C$4="FCR",IF(AND(CV$4&gt;=$W49,OFFSET(Profiles!$K$2,$Z49,MAX(Profiles!$C$2,AX$4-$W49))&gt;0),$EC49,0),0))))))</f>
        <v>0</v>
      </c>
      <c r="CW49" s="135">
        <f ca="1">IF(OR($Z49=0,SSSModel!$C$4="CF"),AY49,
IF(LEFT($V49,3)="ON_",
     IF(SSSModel!$C$4="RR",SUMPRODUCT(OFFSET($AC49,0,0,1,$CB$2),OFFSET(Profiles!$K$28,($Z49-1)*(Profiles!$I$26+1)+CW$4-SSSModel!$C$3+1,0,1,$CB$2)),
     IF(SSSModel!$C$4="ECC",$EA49*$EB49*SUMPRODUCT(OFFSET($AC49,0,MAX(0,CW$4-$DZ49-$CA$4+1),1,MIN($DZ49,CW$4-$CA$4+1)),OFFSET(Escalation!$K$24,($Y49-1)*(Escalation!$I$22+1)+CW$4-SSSModel!$C$3+1,MAX(0,CW$4-$DZ49-$CA$4+1),1,MIN($DZ49,CW$4-$CA$4+1))),
     IF(SSSModel!$C$4="PV",AY49*$EA49*(1+SSSModel!$C$2),
     IF(SSSModel!$C$4="FCR",$EC49*SUM(OFFSET($AC49,0,MAX(CW$4-$AC$4-$DZ49+1,0),1,MIN($DZ49,CW$4-$AC$4+1))),0)))),
SUM($AC49:$BZ49)*
     IF(SSSModel!$C$4="RR",OFFSET(Profiles!$K$2,$Z49,MAX(Profiles!$C$2,AY$4-$W49)),
     IF(SSSModel!$C$4="ECC",$EA49*$EB49*IF(MAX(Escalation!$C$2,AY$4-$W49)&gt;$DZ49-1,0,OFFSET(Escalation!$K$2,$Y49,MAX(Escalation!$C$2,AY$4-$W49))),
     IF(SSSModel!$C$4="PV",IF(CW$4=$W49,$EA49*(1+SSSModel!$C$2),0),
     IF(SSSModel!$C$4="FCR",IF(AND(CW$4&gt;=$W49,OFFSET(Profiles!$K$2,$Z49,MAX(Profiles!$C$2,AY$4-$W49))&gt;0),$EC49,0),0))))))</f>
        <v>0</v>
      </c>
      <c r="CX49" s="135">
        <f ca="1">IF(OR($Z49=0,SSSModel!$C$4="CF"),AZ49,
IF(LEFT($V49,3)="ON_",
     IF(SSSModel!$C$4="RR",SUMPRODUCT(OFFSET($AC49,0,0,1,$CB$2),OFFSET(Profiles!$K$28,($Z49-1)*(Profiles!$I$26+1)+CX$4-SSSModel!$C$3+1,0,1,$CB$2)),
     IF(SSSModel!$C$4="ECC",$EA49*$EB49*SUMPRODUCT(OFFSET($AC49,0,MAX(0,CX$4-$DZ49-$CA$4+1),1,MIN($DZ49,CX$4-$CA$4+1)),OFFSET(Escalation!$K$24,($Y49-1)*(Escalation!$I$22+1)+CX$4-SSSModel!$C$3+1,MAX(0,CX$4-$DZ49-$CA$4+1),1,MIN($DZ49,CX$4-$CA$4+1))),
     IF(SSSModel!$C$4="PV",AZ49*$EA49*(1+SSSModel!$C$2),
     IF(SSSModel!$C$4="FCR",$EC49*SUM(OFFSET($AC49,0,MAX(CX$4-$AC$4-$DZ49+1,0),1,MIN($DZ49,CX$4-$AC$4+1))),0)))),
SUM($AC49:$BZ49)*
     IF(SSSModel!$C$4="RR",OFFSET(Profiles!$K$2,$Z49,MAX(Profiles!$C$2,AZ$4-$W49)),
     IF(SSSModel!$C$4="ECC",$EA49*$EB49*IF(MAX(Escalation!$C$2,AZ$4-$W49)&gt;$DZ49-1,0,OFFSET(Escalation!$K$2,$Y49,MAX(Escalation!$C$2,AZ$4-$W49))),
     IF(SSSModel!$C$4="PV",IF(CX$4=$W49,$EA49*(1+SSSModel!$C$2),0),
     IF(SSSModel!$C$4="FCR",IF(AND(CX$4&gt;=$W49,OFFSET(Profiles!$K$2,$Z49,MAX(Profiles!$C$2,AZ$4-$W49))&gt;0),$EC49,0),0))))))</f>
        <v>0</v>
      </c>
      <c r="CY49" s="135">
        <f ca="1">IF(OR($Z49=0,SSSModel!$C$4="CF"),BA49,
IF(LEFT($V49,3)="ON_",
     IF(SSSModel!$C$4="RR",SUMPRODUCT(OFFSET($AC49,0,0,1,$CB$2),OFFSET(Profiles!$K$28,($Z49-1)*(Profiles!$I$26+1)+CY$4-SSSModel!$C$3+1,0,1,$CB$2)),
     IF(SSSModel!$C$4="ECC",$EA49*$EB49*SUMPRODUCT(OFFSET($AC49,0,MAX(0,CY$4-$DZ49-$CA$4+1),1,MIN($DZ49,CY$4-$CA$4+1)),OFFSET(Escalation!$K$24,($Y49-1)*(Escalation!$I$22+1)+CY$4-SSSModel!$C$3+1,MAX(0,CY$4-$DZ49-$CA$4+1),1,MIN($DZ49,CY$4-$CA$4+1))),
     IF(SSSModel!$C$4="PV",BA49*$EA49*(1+SSSModel!$C$2),
     IF(SSSModel!$C$4="FCR",$EC49*SUM(OFFSET($AC49,0,MAX(CY$4-$AC$4-$DZ49+1,0),1,MIN($DZ49,CY$4-$AC$4+1))),0)))),
SUM($AC49:$BZ49)*
     IF(SSSModel!$C$4="RR",OFFSET(Profiles!$K$2,$Z49,MAX(Profiles!$C$2,BA$4-$W49)),
     IF(SSSModel!$C$4="ECC",$EA49*$EB49*IF(MAX(Escalation!$C$2,BA$4-$W49)&gt;$DZ49-1,0,OFFSET(Escalation!$K$2,$Y49,MAX(Escalation!$C$2,BA$4-$W49))),
     IF(SSSModel!$C$4="PV",IF(CY$4=$W49,$EA49*(1+SSSModel!$C$2),0),
     IF(SSSModel!$C$4="FCR",IF(AND(CY$4&gt;=$W49,OFFSET(Profiles!$K$2,$Z49,MAX(Profiles!$C$2,BA$4-$W49))&gt;0),$EC49,0),0))))))</f>
        <v>0</v>
      </c>
      <c r="CZ49" s="135">
        <f ca="1">IF(OR($Z49=0,SSSModel!$C$4="CF"),BB49,
IF(LEFT($V49,3)="ON_",
     IF(SSSModel!$C$4="RR",SUMPRODUCT(OFFSET($AC49,0,0,1,$CB$2),OFFSET(Profiles!$K$28,($Z49-1)*(Profiles!$I$26+1)+CZ$4-SSSModel!$C$3+1,0,1,$CB$2)),
     IF(SSSModel!$C$4="ECC",$EA49*$EB49*SUMPRODUCT(OFFSET($AC49,0,MAX(0,CZ$4-$DZ49-$CA$4+1),1,MIN($DZ49,CZ$4-$CA$4+1)),OFFSET(Escalation!$K$24,($Y49-1)*(Escalation!$I$22+1)+CZ$4-SSSModel!$C$3+1,MAX(0,CZ$4-$DZ49-$CA$4+1),1,MIN($DZ49,CZ$4-$CA$4+1))),
     IF(SSSModel!$C$4="PV",BB49*$EA49*(1+SSSModel!$C$2),
     IF(SSSModel!$C$4="FCR",$EC49*SUM(OFFSET($AC49,0,MAX(CZ$4-$AC$4-$DZ49+1,0),1,MIN($DZ49,CZ$4-$AC$4+1))),0)))),
SUM($AC49:$BZ49)*
     IF(SSSModel!$C$4="RR",OFFSET(Profiles!$K$2,$Z49,MAX(Profiles!$C$2,BB$4-$W49)),
     IF(SSSModel!$C$4="ECC",$EA49*$EB49*IF(MAX(Escalation!$C$2,BB$4-$W49)&gt;$DZ49-1,0,OFFSET(Escalation!$K$2,$Y49,MAX(Escalation!$C$2,BB$4-$W49))),
     IF(SSSModel!$C$4="PV",IF(CZ$4=$W49,$EA49*(1+SSSModel!$C$2),0),
     IF(SSSModel!$C$4="FCR",IF(AND(CZ$4&gt;=$W49,OFFSET(Profiles!$K$2,$Z49,MAX(Profiles!$C$2,BB$4-$W49))&gt;0),$EC49,0),0))))))</f>
        <v>0</v>
      </c>
      <c r="DA49" s="135">
        <f ca="1">IF(OR($Z49=0,SSSModel!$C$4="CF"),BC49,
IF(LEFT($V49,3)="ON_",
     IF(SSSModel!$C$4="RR",SUMPRODUCT(OFFSET($AC49,0,0,1,$CB$2),OFFSET(Profiles!$K$28,($Z49-1)*(Profiles!$I$26+1)+DA$4-SSSModel!$C$3+1,0,1,$CB$2)),
     IF(SSSModel!$C$4="ECC",$EA49*$EB49*SUMPRODUCT(OFFSET($AC49,0,MAX(0,DA$4-$DZ49-$CA$4+1),1,MIN($DZ49,DA$4-$CA$4+1)),OFFSET(Escalation!$K$24,($Y49-1)*(Escalation!$I$22+1)+DA$4-SSSModel!$C$3+1,MAX(0,DA$4-$DZ49-$CA$4+1),1,MIN($DZ49,DA$4-$CA$4+1))),
     IF(SSSModel!$C$4="PV",BC49*$EA49*(1+SSSModel!$C$2),
     IF(SSSModel!$C$4="FCR",$EC49*SUM(OFFSET($AC49,0,MAX(DA$4-$AC$4-$DZ49+1,0),1,MIN($DZ49,DA$4-$AC$4+1))),0)))),
SUM($AC49:$BZ49)*
     IF(SSSModel!$C$4="RR",OFFSET(Profiles!$K$2,$Z49,MAX(Profiles!$C$2,BC$4-$W49)),
     IF(SSSModel!$C$4="ECC",$EA49*$EB49*IF(MAX(Escalation!$C$2,BC$4-$W49)&gt;$DZ49-1,0,OFFSET(Escalation!$K$2,$Y49,MAX(Escalation!$C$2,BC$4-$W49))),
     IF(SSSModel!$C$4="PV",IF(DA$4=$W49,$EA49*(1+SSSModel!$C$2),0),
     IF(SSSModel!$C$4="FCR",IF(AND(DA$4&gt;=$W49,OFFSET(Profiles!$K$2,$Z49,MAX(Profiles!$C$2,BC$4-$W49))&gt;0),$EC49,0),0))))))</f>
        <v>0</v>
      </c>
      <c r="DB49" s="135">
        <f ca="1">IF(OR($Z49=0,SSSModel!$C$4="CF"),BD49,
IF(LEFT($V49,3)="ON_",
     IF(SSSModel!$C$4="RR",SUMPRODUCT(OFFSET($AC49,0,0,1,$CB$2),OFFSET(Profiles!$K$28,($Z49-1)*(Profiles!$I$26+1)+DB$4-SSSModel!$C$3+1,0,1,$CB$2)),
     IF(SSSModel!$C$4="ECC",$EA49*$EB49*SUMPRODUCT(OFFSET($AC49,0,MAX(0,DB$4-$DZ49-$CA$4+1),1,MIN($DZ49,DB$4-$CA$4+1)),OFFSET(Escalation!$K$24,($Y49-1)*(Escalation!$I$22+1)+DB$4-SSSModel!$C$3+1,MAX(0,DB$4-$DZ49-$CA$4+1),1,MIN($DZ49,DB$4-$CA$4+1))),
     IF(SSSModel!$C$4="PV",BD49*$EA49*(1+SSSModel!$C$2),
     IF(SSSModel!$C$4="FCR",$EC49*SUM(OFFSET($AC49,0,MAX(DB$4-$AC$4-$DZ49+1,0),1,MIN($DZ49,DB$4-$AC$4+1))),0)))),
SUM($AC49:$BZ49)*
     IF(SSSModel!$C$4="RR",OFFSET(Profiles!$K$2,$Z49,MAX(Profiles!$C$2,BD$4-$W49)),
     IF(SSSModel!$C$4="ECC",$EA49*$EB49*IF(MAX(Escalation!$C$2,BD$4-$W49)&gt;$DZ49-1,0,OFFSET(Escalation!$K$2,$Y49,MAX(Escalation!$C$2,BD$4-$W49))),
     IF(SSSModel!$C$4="PV",IF(DB$4=$W49,$EA49*(1+SSSModel!$C$2),0),
     IF(SSSModel!$C$4="FCR",IF(AND(DB$4&gt;=$W49,OFFSET(Profiles!$K$2,$Z49,MAX(Profiles!$C$2,BD$4-$W49))&gt;0),$EC49,0),0))))))</f>
        <v>0</v>
      </c>
      <c r="DC49" s="135">
        <f ca="1">IF(OR($Z49=0,SSSModel!$C$4="CF"),BE49,
IF(LEFT($V49,3)="ON_",
     IF(SSSModel!$C$4="RR",SUMPRODUCT(OFFSET($AC49,0,0,1,$CB$2),OFFSET(Profiles!$K$28,($Z49-1)*(Profiles!$I$26+1)+DC$4-SSSModel!$C$3+1,0,1,$CB$2)),
     IF(SSSModel!$C$4="ECC",$EA49*$EB49*SUMPRODUCT(OFFSET($AC49,0,MAX(0,DC$4-$DZ49-$CA$4+1),1,MIN($DZ49,DC$4-$CA$4+1)),OFFSET(Escalation!$K$24,($Y49-1)*(Escalation!$I$22+1)+DC$4-SSSModel!$C$3+1,MAX(0,DC$4-$DZ49-$CA$4+1),1,MIN($DZ49,DC$4-$CA$4+1))),
     IF(SSSModel!$C$4="PV",BE49*$EA49*(1+SSSModel!$C$2),
     IF(SSSModel!$C$4="FCR",$EC49*SUM(OFFSET($AC49,0,MAX(DC$4-$AC$4-$DZ49+1,0),1,MIN($DZ49,DC$4-$AC$4+1))),0)))),
SUM($AC49:$BZ49)*
     IF(SSSModel!$C$4="RR",OFFSET(Profiles!$K$2,$Z49,MAX(Profiles!$C$2,BE$4-$W49)),
     IF(SSSModel!$C$4="ECC",$EA49*$EB49*IF(MAX(Escalation!$C$2,BE$4-$W49)&gt;$DZ49-1,0,OFFSET(Escalation!$K$2,$Y49,MAX(Escalation!$C$2,BE$4-$W49))),
     IF(SSSModel!$C$4="PV",IF(DC$4=$W49,$EA49*(1+SSSModel!$C$2),0),
     IF(SSSModel!$C$4="FCR",IF(AND(DC$4&gt;=$W49,OFFSET(Profiles!$K$2,$Z49,MAX(Profiles!$C$2,BE$4-$W49))&gt;0),$EC49,0),0))))))</f>
        <v>0</v>
      </c>
      <c r="DD49" s="135">
        <f ca="1">IF(OR($Z49=0,SSSModel!$C$4="CF"),BF49,
IF(LEFT($V49,3)="ON_",
     IF(SSSModel!$C$4="RR",SUMPRODUCT(OFFSET($AC49,0,0,1,$CB$2),OFFSET(Profiles!$K$28,($Z49-1)*(Profiles!$I$26+1)+DD$4-SSSModel!$C$3+1,0,1,$CB$2)),
     IF(SSSModel!$C$4="ECC",$EA49*$EB49*SUMPRODUCT(OFFSET($AC49,0,MAX(0,DD$4-$DZ49-$CA$4+1),1,MIN($DZ49,DD$4-$CA$4+1)),OFFSET(Escalation!$K$24,($Y49-1)*(Escalation!$I$22+1)+DD$4-SSSModel!$C$3+1,MAX(0,DD$4-$DZ49-$CA$4+1),1,MIN($DZ49,DD$4-$CA$4+1))),
     IF(SSSModel!$C$4="PV",BF49*$EA49*(1+SSSModel!$C$2),
     IF(SSSModel!$C$4="FCR",$EC49*SUM(OFFSET($AC49,0,MAX(DD$4-$AC$4-$DZ49+1,0),1,MIN($DZ49,DD$4-$AC$4+1))),0)))),
SUM($AC49:$BZ49)*
     IF(SSSModel!$C$4="RR",OFFSET(Profiles!$K$2,$Z49,MAX(Profiles!$C$2,BF$4-$W49)),
     IF(SSSModel!$C$4="ECC",$EA49*$EB49*IF(MAX(Escalation!$C$2,BF$4-$W49)&gt;$DZ49-1,0,OFFSET(Escalation!$K$2,$Y49,MAX(Escalation!$C$2,BF$4-$W49))),
     IF(SSSModel!$C$4="PV",IF(DD$4=$W49,$EA49*(1+SSSModel!$C$2),0),
     IF(SSSModel!$C$4="FCR",IF(AND(DD$4&gt;=$W49,OFFSET(Profiles!$K$2,$Z49,MAX(Profiles!$C$2,BF$4-$W49))&gt;0),$EC49,0),0))))))</f>
        <v>0</v>
      </c>
      <c r="DE49" s="135">
        <f ca="1">IF(OR($Z49=0,SSSModel!$C$4="CF"),BG49,
IF(LEFT($V49,3)="ON_",
     IF(SSSModel!$C$4="RR",SUMPRODUCT(OFFSET($AC49,0,0,1,$CB$2),OFFSET(Profiles!$K$28,($Z49-1)*(Profiles!$I$26+1)+DE$4-SSSModel!$C$3+1,0,1,$CB$2)),
     IF(SSSModel!$C$4="ECC",$EA49*$EB49*SUMPRODUCT(OFFSET($AC49,0,MAX(0,DE$4-$DZ49-$CA$4+1),1,MIN($DZ49,DE$4-$CA$4+1)),OFFSET(Escalation!$K$24,($Y49-1)*(Escalation!$I$22+1)+DE$4-SSSModel!$C$3+1,MAX(0,DE$4-$DZ49-$CA$4+1),1,MIN($DZ49,DE$4-$CA$4+1))),
     IF(SSSModel!$C$4="PV",BG49*$EA49*(1+SSSModel!$C$2),
     IF(SSSModel!$C$4="FCR",$EC49*SUM(OFFSET($AC49,0,MAX(DE$4-$AC$4-$DZ49+1,0),1,MIN($DZ49,DE$4-$AC$4+1))),0)))),
SUM($AC49:$BZ49)*
     IF(SSSModel!$C$4="RR",OFFSET(Profiles!$K$2,$Z49,MAX(Profiles!$C$2,BG$4-$W49)),
     IF(SSSModel!$C$4="ECC",$EA49*$EB49*IF(MAX(Escalation!$C$2,BG$4-$W49)&gt;$DZ49-1,0,OFFSET(Escalation!$K$2,$Y49,MAX(Escalation!$C$2,BG$4-$W49))),
     IF(SSSModel!$C$4="PV",IF(DE$4=$W49,$EA49*(1+SSSModel!$C$2),0),
     IF(SSSModel!$C$4="FCR",IF(AND(DE$4&gt;=$W49,OFFSET(Profiles!$K$2,$Z49,MAX(Profiles!$C$2,BG$4-$W49))&gt;0),$EC49,0),0))))))</f>
        <v>0</v>
      </c>
      <c r="DF49" s="135">
        <f ca="1">IF(OR($Z49=0,SSSModel!$C$4="CF"),BH49,
IF(LEFT($V49,3)="ON_",
     IF(SSSModel!$C$4="RR",SUMPRODUCT(OFFSET($AC49,0,0,1,$CB$2),OFFSET(Profiles!$K$28,($Z49-1)*(Profiles!$I$26+1)+DF$4-SSSModel!$C$3+1,0,1,$CB$2)),
     IF(SSSModel!$C$4="ECC",$EA49*$EB49*SUMPRODUCT(OFFSET($AC49,0,MAX(0,DF$4-$DZ49-$CA$4+1),1,MIN($DZ49,DF$4-$CA$4+1)),OFFSET(Escalation!$K$24,($Y49-1)*(Escalation!$I$22+1)+DF$4-SSSModel!$C$3+1,MAX(0,DF$4-$DZ49-$CA$4+1),1,MIN($DZ49,DF$4-$CA$4+1))),
     IF(SSSModel!$C$4="PV",BH49*$EA49*(1+SSSModel!$C$2),
     IF(SSSModel!$C$4="FCR",$EC49*SUM(OFFSET($AC49,0,MAX(DF$4-$AC$4-$DZ49+1,0),1,MIN($DZ49,DF$4-$AC$4+1))),0)))),
SUM($AC49:$BZ49)*
     IF(SSSModel!$C$4="RR",OFFSET(Profiles!$K$2,$Z49,MAX(Profiles!$C$2,BH$4-$W49)),
     IF(SSSModel!$C$4="ECC",$EA49*$EB49*IF(MAX(Escalation!$C$2,BH$4-$W49)&gt;$DZ49-1,0,OFFSET(Escalation!$K$2,$Y49,MAX(Escalation!$C$2,BH$4-$W49))),
     IF(SSSModel!$C$4="PV",IF(DF$4=$W49,$EA49*(1+SSSModel!$C$2),0),
     IF(SSSModel!$C$4="FCR",IF(AND(DF$4&gt;=$W49,OFFSET(Profiles!$K$2,$Z49,MAX(Profiles!$C$2,BH$4-$W49))&gt;0),$EC49,0),0))))))</f>
        <v>0</v>
      </c>
      <c r="DG49" s="135">
        <f ca="1">IF(OR($Z49=0,SSSModel!$C$4="CF"),BI49,
IF(LEFT($V49,3)="ON_",
     IF(SSSModel!$C$4="RR",SUMPRODUCT(OFFSET($AC49,0,0,1,$CB$2),OFFSET(Profiles!$K$28,($Z49-1)*(Profiles!$I$26+1)+DG$4-SSSModel!$C$3+1,0,1,$CB$2)),
     IF(SSSModel!$C$4="ECC",$EA49*$EB49*SUMPRODUCT(OFFSET($AC49,0,MAX(0,DG$4-$DZ49-$CA$4+1),1,MIN($DZ49,DG$4-$CA$4+1)),OFFSET(Escalation!$K$24,($Y49-1)*(Escalation!$I$22+1)+DG$4-SSSModel!$C$3+1,MAX(0,DG$4-$DZ49-$CA$4+1),1,MIN($DZ49,DG$4-$CA$4+1))),
     IF(SSSModel!$C$4="PV",BI49*$EA49*(1+SSSModel!$C$2),
     IF(SSSModel!$C$4="FCR",$EC49*SUM(OFFSET($AC49,0,MAX(DG$4-$AC$4-$DZ49+1,0),1,MIN($DZ49,DG$4-$AC$4+1))),0)))),
SUM($AC49:$BZ49)*
     IF(SSSModel!$C$4="RR",OFFSET(Profiles!$K$2,$Z49,MAX(Profiles!$C$2,BI$4-$W49)),
     IF(SSSModel!$C$4="ECC",$EA49*$EB49*IF(MAX(Escalation!$C$2,BI$4-$W49)&gt;$DZ49-1,0,OFFSET(Escalation!$K$2,$Y49,MAX(Escalation!$C$2,BI$4-$W49))),
     IF(SSSModel!$C$4="PV",IF(DG$4=$W49,$EA49*(1+SSSModel!$C$2),0),
     IF(SSSModel!$C$4="FCR",IF(AND(DG$4&gt;=$W49,OFFSET(Profiles!$K$2,$Z49,MAX(Profiles!$C$2,BI$4-$W49))&gt;0),$EC49,0),0))))))</f>
        <v>0</v>
      </c>
      <c r="DH49" s="135">
        <f ca="1">IF(OR($Z49=0,SSSModel!$C$4="CF"),BJ49,
IF(LEFT($V49,3)="ON_",
     IF(SSSModel!$C$4="RR",SUMPRODUCT(OFFSET($AC49,0,0,1,$CB$2),OFFSET(Profiles!$K$28,($Z49-1)*(Profiles!$I$26+1)+DH$4-SSSModel!$C$3+1,0,1,$CB$2)),
     IF(SSSModel!$C$4="ECC",$EA49*$EB49*SUMPRODUCT(OFFSET($AC49,0,MAX(0,DH$4-$DZ49-$CA$4+1),1,MIN($DZ49,DH$4-$CA$4+1)),OFFSET(Escalation!$K$24,($Y49-1)*(Escalation!$I$22+1)+DH$4-SSSModel!$C$3+1,MAX(0,DH$4-$DZ49-$CA$4+1),1,MIN($DZ49,DH$4-$CA$4+1))),
     IF(SSSModel!$C$4="PV",BJ49*$EA49*(1+SSSModel!$C$2),
     IF(SSSModel!$C$4="FCR",$EC49*SUM(OFFSET($AC49,0,MAX(DH$4-$AC$4-$DZ49+1,0),1,MIN($DZ49,DH$4-$AC$4+1))),0)))),
SUM($AC49:$BZ49)*
     IF(SSSModel!$C$4="RR",OFFSET(Profiles!$K$2,$Z49,MAX(Profiles!$C$2,BJ$4-$W49)),
     IF(SSSModel!$C$4="ECC",$EA49*$EB49*IF(MAX(Escalation!$C$2,BJ$4-$W49)&gt;$DZ49-1,0,OFFSET(Escalation!$K$2,$Y49,MAX(Escalation!$C$2,BJ$4-$W49))),
     IF(SSSModel!$C$4="PV",IF(DH$4=$W49,$EA49*(1+SSSModel!$C$2),0),
     IF(SSSModel!$C$4="FCR",IF(AND(DH$4&gt;=$W49,OFFSET(Profiles!$K$2,$Z49,MAX(Profiles!$C$2,BJ$4-$W49))&gt;0),$EC49,0),0))))))</f>
        <v>0</v>
      </c>
      <c r="DI49" s="135">
        <f ca="1">IF(OR($Z49=0,SSSModel!$C$4="CF"),BK49,
IF(LEFT($V49,3)="ON_",
     IF(SSSModel!$C$4="RR",SUMPRODUCT(OFFSET($AC49,0,0,1,$CB$2),OFFSET(Profiles!$K$28,($Z49-1)*(Profiles!$I$26+1)+DI$4-SSSModel!$C$3+1,0,1,$CB$2)),
     IF(SSSModel!$C$4="ECC",$EA49*$EB49*SUMPRODUCT(OFFSET($AC49,0,MAX(0,DI$4-$DZ49-$CA$4+1),1,MIN($DZ49,DI$4-$CA$4+1)),OFFSET(Escalation!$K$24,($Y49-1)*(Escalation!$I$22+1)+DI$4-SSSModel!$C$3+1,MAX(0,DI$4-$DZ49-$CA$4+1),1,MIN($DZ49,DI$4-$CA$4+1))),
     IF(SSSModel!$C$4="PV",BK49*$EA49*(1+SSSModel!$C$2),
     IF(SSSModel!$C$4="FCR",$EC49*SUM(OFFSET($AC49,0,MAX(DI$4-$AC$4-$DZ49+1,0),1,MIN($DZ49,DI$4-$AC$4+1))),0)))),
SUM($AC49:$BZ49)*
     IF(SSSModel!$C$4="RR",OFFSET(Profiles!$K$2,$Z49,MAX(Profiles!$C$2,BK$4-$W49)),
     IF(SSSModel!$C$4="ECC",$EA49*$EB49*IF(MAX(Escalation!$C$2,BK$4-$W49)&gt;$DZ49-1,0,OFFSET(Escalation!$K$2,$Y49,MAX(Escalation!$C$2,BK$4-$W49))),
     IF(SSSModel!$C$4="PV",IF(DI$4=$W49,$EA49*(1+SSSModel!$C$2),0),
     IF(SSSModel!$C$4="FCR",IF(AND(DI$4&gt;=$W49,OFFSET(Profiles!$K$2,$Z49,MAX(Profiles!$C$2,BK$4-$W49))&gt;0),$EC49,0),0))))))</f>
        <v>0</v>
      </c>
      <c r="DJ49" s="135">
        <f ca="1">IF(OR($Z49=0,SSSModel!$C$4="CF"),BL49,
IF(LEFT($V49,3)="ON_",
     IF(SSSModel!$C$4="RR",SUMPRODUCT(OFFSET($AC49,0,0,1,$CB$2),OFFSET(Profiles!$K$28,($Z49-1)*(Profiles!$I$26+1)+DJ$4-SSSModel!$C$3+1,0,1,$CB$2)),
     IF(SSSModel!$C$4="ECC",$EA49*$EB49*SUMPRODUCT(OFFSET($AC49,0,MAX(0,DJ$4-$DZ49-$CA$4+1),1,MIN($DZ49,DJ$4-$CA$4+1)),OFFSET(Escalation!$K$24,($Y49-1)*(Escalation!$I$22+1)+DJ$4-SSSModel!$C$3+1,MAX(0,DJ$4-$DZ49-$CA$4+1),1,MIN($DZ49,DJ$4-$CA$4+1))),
     IF(SSSModel!$C$4="PV",BL49*$EA49*(1+SSSModel!$C$2),
     IF(SSSModel!$C$4="FCR",$EC49*SUM(OFFSET($AC49,0,MAX(DJ$4-$AC$4-$DZ49+1,0),1,MIN($DZ49,DJ$4-$AC$4+1))),0)))),
SUM($AC49:$BZ49)*
     IF(SSSModel!$C$4="RR",OFFSET(Profiles!$K$2,$Z49,MAX(Profiles!$C$2,BL$4-$W49)),
     IF(SSSModel!$C$4="ECC",$EA49*$EB49*IF(MAX(Escalation!$C$2,BL$4-$W49)&gt;$DZ49-1,0,OFFSET(Escalation!$K$2,$Y49,MAX(Escalation!$C$2,BL$4-$W49))),
     IF(SSSModel!$C$4="PV",IF(DJ$4=$W49,$EA49*(1+SSSModel!$C$2),0),
     IF(SSSModel!$C$4="FCR",IF(AND(DJ$4&gt;=$W49,OFFSET(Profiles!$K$2,$Z49,MAX(Profiles!$C$2,BL$4-$W49))&gt;0),$EC49,0),0))))))</f>
        <v>0</v>
      </c>
      <c r="DK49" s="135">
        <f ca="1">IF(OR($Z49=0,SSSModel!$C$4="CF"),BM49,
IF(LEFT($V49,3)="ON_",
     IF(SSSModel!$C$4="RR",SUMPRODUCT(OFFSET($AC49,0,0,1,$CB$2),OFFSET(Profiles!$K$28,($Z49-1)*(Profiles!$I$26+1)+DK$4-SSSModel!$C$3+1,0,1,$CB$2)),
     IF(SSSModel!$C$4="ECC",$EA49*$EB49*SUMPRODUCT(OFFSET($AC49,0,MAX(0,DK$4-$DZ49-$CA$4+1),1,MIN($DZ49,DK$4-$CA$4+1)),OFFSET(Escalation!$K$24,($Y49-1)*(Escalation!$I$22+1)+DK$4-SSSModel!$C$3+1,MAX(0,DK$4-$DZ49-$CA$4+1),1,MIN($DZ49,DK$4-$CA$4+1))),
     IF(SSSModel!$C$4="PV",BM49*$EA49*(1+SSSModel!$C$2),
     IF(SSSModel!$C$4="FCR",$EC49*SUM(OFFSET($AC49,0,MAX(DK$4-$AC$4-$DZ49+1,0),1,MIN($DZ49,DK$4-$AC$4+1))),0)))),
SUM($AC49:$BZ49)*
     IF(SSSModel!$C$4="RR",OFFSET(Profiles!$K$2,$Z49,MAX(Profiles!$C$2,BM$4-$W49)),
     IF(SSSModel!$C$4="ECC",$EA49*$EB49*IF(MAX(Escalation!$C$2,BM$4-$W49)&gt;$DZ49-1,0,OFFSET(Escalation!$K$2,$Y49,MAX(Escalation!$C$2,BM$4-$W49))),
     IF(SSSModel!$C$4="PV",IF(DK$4=$W49,$EA49*(1+SSSModel!$C$2),0),
     IF(SSSModel!$C$4="FCR",IF(AND(DK$4&gt;=$W49,OFFSET(Profiles!$K$2,$Z49,MAX(Profiles!$C$2,BM$4-$W49))&gt;0),$EC49,0),0))))))</f>
        <v>0</v>
      </c>
      <c r="DL49" s="135">
        <f ca="1">IF(OR($Z49=0,SSSModel!$C$4="CF"),BN49,
IF(LEFT($V49,3)="ON_",
     IF(SSSModel!$C$4="RR",SUMPRODUCT(OFFSET($AC49,0,0,1,$CB$2),OFFSET(Profiles!$K$28,($Z49-1)*(Profiles!$I$26+1)+DL$4-SSSModel!$C$3+1,0,1,$CB$2)),
     IF(SSSModel!$C$4="ECC",$EA49*$EB49*SUMPRODUCT(OFFSET($AC49,0,MAX(0,DL$4-$DZ49-$CA$4+1),1,MIN($DZ49,DL$4-$CA$4+1)),OFFSET(Escalation!$K$24,($Y49-1)*(Escalation!$I$22+1)+DL$4-SSSModel!$C$3+1,MAX(0,DL$4-$DZ49-$CA$4+1),1,MIN($DZ49,DL$4-$CA$4+1))),
     IF(SSSModel!$C$4="PV",BN49*$EA49*(1+SSSModel!$C$2),
     IF(SSSModel!$C$4="FCR",$EC49*SUM(OFFSET($AC49,0,MAX(DL$4-$AC$4-$DZ49+1,0),1,MIN($DZ49,DL$4-$AC$4+1))),0)))),
SUM($AC49:$BZ49)*
     IF(SSSModel!$C$4="RR",OFFSET(Profiles!$K$2,$Z49,MAX(Profiles!$C$2,BN$4-$W49)),
     IF(SSSModel!$C$4="ECC",$EA49*$EB49*IF(MAX(Escalation!$C$2,BN$4-$W49)&gt;$DZ49-1,0,OFFSET(Escalation!$K$2,$Y49,MAX(Escalation!$C$2,BN$4-$W49))),
     IF(SSSModel!$C$4="PV",IF(DL$4=$W49,$EA49*(1+SSSModel!$C$2),0),
     IF(SSSModel!$C$4="FCR",IF(AND(DL$4&gt;=$W49,OFFSET(Profiles!$K$2,$Z49,MAX(Profiles!$C$2,BN$4-$W49))&gt;0),$EC49,0),0))))))</f>
        <v>0</v>
      </c>
      <c r="DM49" s="135">
        <f ca="1">IF(OR($Z49=0,SSSModel!$C$4="CF"),BO49,
IF(LEFT($V49,3)="ON_",
     IF(SSSModel!$C$4="RR",SUMPRODUCT(OFFSET($AC49,0,0,1,$CB$2),OFFSET(Profiles!$K$28,($Z49-1)*(Profiles!$I$26+1)+DM$4-SSSModel!$C$3+1,0,1,$CB$2)),
     IF(SSSModel!$C$4="ECC",$EA49*$EB49*SUMPRODUCT(OFFSET($AC49,0,MAX(0,DM$4-$DZ49-$CA$4+1),1,MIN($DZ49,DM$4-$CA$4+1)),OFFSET(Escalation!$K$24,($Y49-1)*(Escalation!$I$22+1)+DM$4-SSSModel!$C$3+1,MAX(0,DM$4-$DZ49-$CA$4+1),1,MIN($DZ49,DM$4-$CA$4+1))),
     IF(SSSModel!$C$4="PV",BO49*$EA49*(1+SSSModel!$C$2),
     IF(SSSModel!$C$4="FCR",$EC49*SUM(OFFSET($AC49,0,MAX(DM$4-$AC$4-$DZ49+1,0),1,MIN($DZ49,DM$4-$AC$4+1))),0)))),
SUM($AC49:$BZ49)*
     IF(SSSModel!$C$4="RR",OFFSET(Profiles!$K$2,$Z49,MAX(Profiles!$C$2,BO$4-$W49)),
     IF(SSSModel!$C$4="ECC",$EA49*$EB49*IF(MAX(Escalation!$C$2,BO$4-$W49)&gt;$DZ49-1,0,OFFSET(Escalation!$K$2,$Y49,MAX(Escalation!$C$2,BO$4-$W49))),
     IF(SSSModel!$C$4="PV",IF(DM$4=$W49,$EA49*(1+SSSModel!$C$2),0),
     IF(SSSModel!$C$4="FCR",IF(AND(DM$4&gt;=$W49,OFFSET(Profiles!$K$2,$Z49,MAX(Profiles!$C$2,BO$4-$W49))&gt;0),$EC49,0),0))))))</f>
        <v>0</v>
      </c>
      <c r="DN49" s="135">
        <f ca="1">IF(OR($Z49=0,SSSModel!$C$4="CF"),BP49,
IF(LEFT($V49,3)="ON_",
     IF(SSSModel!$C$4="RR",SUMPRODUCT(OFFSET($AC49,0,0,1,$CB$2),OFFSET(Profiles!$K$28,($Z49-1)*(Profiles!$I$26+1)+DN$4-SSSModel!$C$3+1,0,1,$CB$2)),
     IF(SSSModel!$C$4="ECC",$EA49*$EB49*SUMPRODUCT(OFFSET($AC49,0,MAX(0,DN$4-$DZ49-$CA$4+1),1,MIN($DZ49,DN$4-$CA$4+1)),OFFSET(Escalation!$K$24,($Y49-1)*(Escalation!$I$22+1)+DN$4-SSSModel!$C$3+1,MAX(0,DN$4-$DZ49-$CA$4+1),1,MIN($DZ49,DN$4-$CA$4+1))),
     IF(SSSModel!$C$4="PV",BP49*$EA49*(1+SSSModel!$C$2),
     IF(SSSModel!$C$4="FCR",$EC49*SUM(OFFSET($AC49,0,MAX(DN$4-$AC$4-$DZ49+1,0),1,MIN($DZ49,DN$4-$AC$4+1))),0)))),
SUM($AC49:$BZ49)*
     IF(SSSModel!$C$4="RR",OFFSET(Profiles!$K$2,$Z49,MAX(Profiles!$C$2,BP$4-$W49)),
     IF(SSSModel!$C$4="ECC",$EA49*$EB49*IF(MAX(Escalation!$C$2,BP$4-$W49)&gt;$DZ49-1,0,OFFSET(Escalation!$K$2,$Y49,MAX(Escalation!$C$2,BP$4-$W49))),
     IF(SSSModel!$C$4="PV",IF(DN$4=$W49,$EA49*(1+SSSModel!$C$2),0),
     IF(SSSModel!$C$4="FCR",IF(AND(DN$4&gt;=$W49,OFFSET(Profiles!$K$2,$Z49,MAX(Profiles!$C$2,BP$4-$W49))&gt;0),$EC49,0),0))))))</f>
        <v>0</v>
      </c>
      <c r="DO49" s="135">
        <f ca="1">IF(OR($Z49=0,SSSModel!$C$4="CF"),BQ49,
IF(LEFT($V49,3)="ON_",
     IF(SSSModel!$C$4="RR",SUMPRODUCT(OFFSET($AC49,0,0,1,$CB$2),OFFSET(Profiles!$K$28,($Z49-1)*(Profiles!$I$26+1)+DO$4-SSSModel!$C$3+1,0,1,$CB$2)),
     IF(SSSModel!$C$4="ECC",$EA49*$EB49*SUMPRODUCT(OFFSET($AC49,0,MAX(0,DO$4-$DZ49-$CA$4+1),1,MIN($DZ49,DO$4-$CA$4+1)),OFFSET(Escalation!$K$24,($Y49-1)*(Escalation!$I$22+1)+DO$4-SSSModel!$C$3+1,MAX(0,DO$4-$DZ49-$CA$4+1),1,MIN($DZ49,DO$4-$CA$4+1))),
     IF(SSSModel!$C$4="PV",BQ49*$EA49*(1+SSSModel!$C$2),
     IF(SSSModel!$C$4="FCR",$EC49*SUM(OFFSET($AC49,0,MAX(DO$4-$AC$4-$DZ49+1,0),1,MIN($DZ49,DO$4-$AC$4+1))),0)))),
SUM($AC49:$BZ49)*
     IF(SSSModel!$C$4="RR",OFFSET(Profiles!$K$2,$Z49,MAX(Profiles!$C$2,BQ$4-$W49)),
     IF(SSSModel!$C$4="ECC",$EA49*$EB49*IF(MAX(Escalation!$C$2,BQ$4-$W49)&gt;$DZ49-1,0,OFFSET(Escalation!$K$2,$Y49,MAX(Escalation!$C$2,BQ$4-$W49))),
     IF(SSSModel!$C$4="PV",IF(DO$4=$W49,$EA49*(1+SSSModel!$C$2),0),
     IF(SSSModel!$C$4="FCR",IF(AND(DO$4&gt;=$W49,OFFSET(Profiles!$K$2,$Z49,MAX(Profiles!$C$2,BQ$4-$W49))&gt;0),$EC49,0),0))))))</f>
        <v>0</v>
      </c>
      <c r="DP49" s="135">
        <f ca="1">IF(OR($Z49=0,SSSModel!$C$4="CF"),BR49,
IF(LEFT($V49,3)="ON_",
     IF(SSSModel!$C$4="RR",SUMPRODUCT(OFFSET($AC49,0,0,1,$CB$2),OFFSET(Profiles!$K$28,($Z49-1)*(Profiles!$I$26+1)+DP$4-SSSModel!$C$3+1,0,1,$CB$2)),
     IF(SSSModel!$C$4="ECC",$EA49*$EB49*SUMPRODUCT(OFFSET($AC49,0,MAX(0,DP$4-$DZ49-$CA$4+1),1,MIN($DZ49,DP$4-$CA$4+1)),OFFSET(Escalation!$K$24,($Y49-1)*(Escalation!$I$22+1)+DP$4-SSSModel!$C$3+1,MAX(0,DP$4-$DZ49-$CA$4+1),1,MIN($DZ49,DP$4-$CA$4+1))),
     IF(SSSModel!$C$4="PV",BR49*$EA49*(1+SSSModel!$C$2),
     IF(SSSModel!$C$4="FCR",$EC49*SUM(OFFSET($AC49,0,MAX(DP$4-$AC$4-$DZ49+1,0),1,MIN($DZ49,DP$4-$AC$4+1))),0)))),
SUM($AC49:$BZ49)*
     IF(SSSModel!$C$4="RR",OFFSET(Profiles!$K$2,$Z49,MAX(Profiles!$C$2,BR$4-$W49)),
     IF(SSSModel!$C$4="ECC",$EA49*$EB49*IF(MAX(Escalation!$C$2,BR$4-$W49)&gt;$DZ49-1,0,OFFSET(Escalation!$K$2,$Y49,MAX(Escalation!$C$2,BR$4-$W49))),
     IF(SSSModel!$C$4="PV",IF(DP$4=$W49,$EA49*(1+SSSModel!$C$2),0),
     IF(SSSModel!$C$4="FCR",IF(AND(DP$4&gt;=$W49,OFFSET(Profiles!$K$2,$Z49,MAX(Profiles!$C$2,BR$4-$W49))&gt;0),$EC49,0),0))))))</f>
        <v>0</v>
      </c>
      <c r="DQ49" s="135">
        <f ca="1">IF(OR($Z49=0,SSSModel!$C$4="CF"),BS49,
IF(LEFT($V49,3)="ON_",
     IF(SSSModel!$C$4="RR",SUMPRODUCT(OFFSET($AC49,0,0,1,$CB$2),OFFSET(Profiles!$K$28,($Z49-1)*(Profiles!$I$26+1)+DQ$4-SSSModel!$C$3+1,0,1,$CB$2)),
     IF(SSSModel!$C$4="ECC",$EA49*$EB49*SUMPRODUCT(OFFSET($AC49,0,MAX(0,DQ$4-$DZ49-$CA$4+1),1,MIN($DZ49,DQ$4-$CA$4+1)),OFFSET(Escalation!$K$24,($Y49-1)*(Escalation!$I$22+1)+DQ$4-SSSModel!$C$3+1,MAX(0,DQ$4-$DZ49-$CA$4+1),1,MIN($DZ49,DQ$4-$CA$4+1))),
     IF(SSSModel!$C$4="PV",BS49*$EA49*(1+SSSModel!$C$2),
     IF(SSSModel!$C$4="FCR",$EC49*SUM(OFFSET($AC49,0,MAX(DQ$4-$AC$4-$DZ49+1,0),1,MIN($DZ49,DQ$4-$AC$4+1))),0)))),
SUM($AC49:$BZ49)*
     IF(SSSModel!$C$4="RR",OFFSET(Profiles!$K$2,$Z49,MAX(Profiles!$C$2,BS$4-$W49)),
     IF(SSSModel!$C$4="ECC",$EA49*$EB49*IF(MAX(Escalation!$C$2,BS$4-$W49)&gt;$DZ49-1,0,OFFSET(Escalation!$K$2,$Y49,MAX(Escalation!$C$2,BS$4-$W49))),
     IF(SSSModel!$C$4="PV",IF(DQ$4=$W49,$EA49*(1+SSSModel!$C$2),0),
     IF(SSSModel!$C$4="FCR",IF(AND(DQ$4&gt;=$W49,OFFSET(Profiles!$K$2,$Z49,MAX(Profiles!$C$2,BS$4-$W49))&gt;0),$EC49,0),0))))))</f>
        <v>0</v>
      </c>
      <c r="DR49" s="135">
        <f ca="1">IF(OR($Z49=0,SSSModel!$C$4="CF"),BT49,
IF(LEFT($V49,3)="ON_",
     IF(SSSModel!$C$4="RR",SUMPRODUCT(OFFSET($AC49,0,0,1,$CB$2),OFFSET(Profiles!$K$28,($Z49-1)*(Profiles!$I$26+1)+DR$4-SSSModel!$C$3+1,0,1,$CB$2)),
     IF(SSSModel!$C$4="ECC",$EA49*$EB49*SUMPRODUCT(OFFSET($AC49,0,MAX(0,DR$4-$DZ49-$CA$4+1),1,MIN($DZ49,DR$4-$CA$4+1)),OFFSET(Escalation!$K$24,($Y49-1)*(Escalation!$I$22+1)+DR$4-SSSModel!$C$3+1,MAX(0,DR$4-$DZ49-$CA$4+1),1,MIN($DZ49,DR$4-$CA$4+1))),
     IF(SSSModel!$C$4="PV",BT49*$EA49*(1+SSSModel!$C$2),
     IF(SSSModel!$C$4="FCR",$EC49*SUM(OFFSET($AC49,0,MAX(DR$4-$AC$4-$DZ49+1,0),1,MIN($DZ49,DR$4-$AC$4+1))),0)))),
SUM($AC49:$BZ49)*
     IF(SSSModel!$C$4="RR",OFFSET(Profiles!$K$2,$Z49,MAX(Profiles!$C$2,BT$4-$W49)),
     IF(SSSModel!$C$4="ECC",$EA49*$EB49*IF(MAX(Escalation!$C$2,BT$4-$W49)&gt;$DZ49-1,0,OFFSET(Escalation!$K$2,$Y49,MAX(Escalation!$C$2,BT$4-$W49))),
     IF(SSSModel!$C$4="PV",IF(DR$4=$W49,$EA49*(1+SSSModel!$C$2),0),
     IF(SSSModel!$C$4="FCR",IF(AND(DR$4&gt;=$W49,OFFSET(Profiles!$K$2,$Z49,MAX(Profiles!$C$2,BT$4-$W49))&gt;0),$EC49,0),0))))))</f>
        <v>0</v>
      </c>
      <c r="DS49" s="135">
        <f ca="1">IF(OR($Z49=0,SSSModel!$C$4="CF"),BU49,
IF(LEFT($V49,3)="ON_",
     IF(SSSModel!$C$4="RR",SUMPRODUCT(OFFSET($AC49,0,0,1,$CB$2),OFFSET(Profiles!$K$28,($Z49-1)*(Profiles!$I$26+1)+DS$4-SSSModel!$C$3+1,0,1,$CB$2)),
     IF(SSSModel!$C$4="ECC",$EA49*$EB49*SUMPRODUCT(OFFSET($AC49,0,MAX(0,DS$4-$DZ49-$CA$4+1),1,MIN($DZ49,DS$4-$CA$4+1)),OFFSET(Escalation!$K$24,($Y49-1)*(Escalation!$I$22+1)+DS$4-SSSModel!$C$3+1,MAX(0,DS$4-$DZ49-$CA$4+1),1,MIN($DZ49,DS$4-$CA$4+1))),
     IF(SSSModel!$C$4="PV",BU49*$EA49*(1+SSSModel!$C$2),
     IF(SSSModel!$C$4="FCR",$EC49*SUM(OFFSET($AC49,0,MAX(DS$4-$AC$4-$DZ49+1,0),1,MIN($DZ49,DS$4-$AC$4+1))),0)))),
SUM($AC49:$BZ49)*
     IF(SSSModel!$C$4="RR",OFFSET(Profiles!$K$2,$Z49,MAX(Profiles!$C$2,BU$4-$W49)),
     IF(SSSModel!$C$4="ECC",$EA49*$EB49*IF(MAX(Escalation!$C$2,BU$4-$W49)&gt;$DZ49-1,0,OFFSET(Escalation!$K$2,$Y49,MAX(Escalation!$C$2,BU$4-$W49))),
     IF(SSSModel!$C$4="PV",IF(DS$4=$W49,$EA49*(1+SSSModel!$C$2),0),
     IF(SSSModel!$C$4="FCR",IF(AND(DS$4&gt;=$W49,OFFSET(Profiles!$K$2,$Z49,MAX(Profiles!$C$2,BU$4-$W49))&gt;0),$EC49,0),0))))))</f>
        <v>0</v>
      </c>
      <c r="DT49" s="135">
        <f ca="1">IF(OR($Z49=0,SSSModel!$C$4="CF"),BV49,
IF(LEFT($V49,3)="ON_",
     IF(SSSModel!$C$4="RR",SUMPRODUCT(OFFSET($AC49,0,0,1,$CB$2),OFFSET(Profiles!$K$28,($Z49-1)*(Profiles!$I$26+1)+DT$4-SSSModel!$C$3+1,0,1,$CB$2)),
     IF(SSSModel!$C$4="ECC",$EA49*$EB49*SUMPRODUCT(OFFSET($AC49,0,MAX(0,DT$4-$DZ49-$CA$4+1),1,MIN($DZ49,DT$4-$CA$4+1)),OFFSET(Escalation!$K$24,($Y49-1)*(Escalation!$I$22+1)+DT$4-SSSModel!$C$3+1,MAX(0,DT$4-$DZ49-$CA$4+1),1,MIN($DZ49,DT$4-$CA$4+1))),
     IF(SSSModel!$C$4="PV",BV49*$EA49*(1+SSSModel!$C$2),
     IF(SSSModel!$C$4="FCR",$EC49*SUM(OFFSET($AC49,0,MAX(DT$4-$AC$4-$DZ49+1,0),1,MIN($DZ49,DT$4-$AC$4+1))),0)))),
SUM($AC49:$BZ49)*
     IF(SSSModel!$C$4="RR",OFFSET(Profiles!$K$2,$Z49,MAX(Profiles!$C$2,BV$4-$W49)),
     IF(SSSModel!$C$4="ECC",$EA49*$EB49*IF(MAX(Escalation!$C$2,BV$4-$W49)&gt;$DZ49-1,0,OFFSET(Escalation!$K$2,$Y49,MAX(Escalation!$C$2,BV$4-$W49))),
     IF(SSSModel!$C$4="PV",IF(DT$4=$W49,$EA49*(1+SSSModel!$C$2),0),
     IF(SSSModel!$C$4="FCR",IF(AND(DT$4&gt;=$W49,OFFSET(Profiles!$K$2,$Z49,MAX(Profiles!$C$2,BV$4-$W49))&gt;0),$EC49,0),0))))))</f>
        <v>0</v>
      </c>
      <c r="DU49" s="135">
        <f ca="1">IF(OR($Z49=0,SSSModel!$C$4="CF"),BW49,
IF(LEFT($V49,3)="ON_",
     IF(SSSModel!$C$4="RR",SUMPRODUCT(OFFSET($AC49,0,0,1,$CB$2),OFFSET(Profiles!$K$28,($Z49-1)*(Profiles!$I$26+1)+DU$4-SSSModel!$C$3+1,0,1,$CB$2)),
     IF(SSSModel!$C$4="ECC",$EA49*$EB49*SUMPRODUCT(OFFSET($AC49,0,MAX(0,DU$4-$DZ49-$CA$4+1),1,MIN($DZ49,DU$4-$CA$4+1)),OFFSET(Escalation!$K$24,($Y49-1)*(Escalation!$I$22+1)+DU$4-SSSModel!$C$3+1,MAX(0,DU$4-$DZ49-$CA$4+1),1,MIN($DZ49,DU$4-$CA$4+1))),
     IF(SSSModel!$C$4="PV",BW49*$EA49*(1+SSSModel!$C$2),
     IF(SSSModel!$C$4="FCR",$EC49*SUM(OFFSET($AC49,0,MAX(DU$4-$AC$4-$DZ49+1,0),1,MIN($DZ49,DU$4-$AC$4+1))),0)))),
SUM($AC49:$BZ49)*
     IF(SSSModel!$C$4="RR",OFFSET(Profiles!$K$2,$Z49,MAX(Profiles!$C$2,BW$4-$W49)),
     IF(SSSModel!$C$4="ECC",$EA49*$EB49*IF(MAX(Escalation!$C$2,BW$4-$W49)&gt;$DZ49-1,0,OFFSET(Escalation!$K$2,$Y49,MAX(Escalation!$C$2,BW$4-$W49))),
     IF(SSSModel!$C$4="PV",IF(DU$4=$W49,$EA49*(1+SSSModel!$C$2),0),
     IF(SSSModel!$C$4="FCR",IF(AND(DU$4&gt;=$W49,OFFSET(Profiles!$K$2,$Z49,MAX(Profiles!$C$2,BW$4-$W49))&gt;0),$EC49,0),0))))))</f>
        <v>0</v>
      </c>
      <c r="DV49" s="136">
        <f ca="1">IF(OR($Z49=0,SSSModel!$C$4="CF"),BX49,
IF(LEFT($V49,3)="ON_",
     IF(SSSModel!$C$4="RR",SUMPRODUCT(OFFSET($AC49,0,0,1,$CB$2),OFFSET(Profiles!$K$28,($Z49-1)*(Profiles!$I$26+1)+DV$4-SSSModel!$C$3+1,0,1,$CB$2)),
     IF(SSSModel!$C$4="ECC",$EA49*$EB49*SUMPRODUCT(OFFSET($AC49,0,MAX(0,DV$4-$DZ49-$CA$4+1),1,MIN($DZ49,DV$4-$CA$4+1)),OFFSET(Escalation!$K$24,($Y49-1)*(Escalation!$I$22+1)+DV$4-SSSModel!$C$3+1,MAX(0,DV$4-$DZ49-$CA$4+1),1,MIN($DZ49,DV$4-$CA$4+1))),
     IF(SSSModel!$C$4="PV",BX49*$EA49*(1+SSSModel!$C$2),
     IF(SSSModel!$C$4="FCR",$EC49*SUM(OFFSET($AC49,0,MAX(DV$4-$AC$4-$DZ49+1,0),1,MIN($DZ49,DV$4-$AC$4+1))),0)))),
SUM($AC49:$BZ49)*
     IF(SSSModel!$C$4="RR",OFFSET(Profiles!$K$2,$Z49,MAX(Profiles!$C$2,BX$4-$W49)),
     IF(SSSModel!$C$4="ECC",$EA49*$EB49*IF(MAX(Escalation!$C$2,BX$4-$W49)&gt;$DZ49-1,0,OFFSET(Escalation!$K$2,$Y49,MAX(Escalation!$C$2,BX$4-$W49))),
     IF(SSSModel!$C$4="PV",IF(DV$4=$W49,$EA49*(1+SSSModel!$C$2),0),
     IF(SSSModel!$C$4="FCR",IF(AND(DV$4&gt;=$W49,OFFSET(Profiles!$K$2,$Z49,MAX(Profiles!$C$2,BX$4-$W49))&gt;0),$EC49,0),0))))))</f>
        <v>0</v>
      </c>
      <c r="DW49" s="136">
        <f ca="1">IF(OR($Z49=0,SSSModel!$C$4="CF"),BY49,
IF(LEFT($V49,3)="ON_",
     IF(SSSModel!$C$4="RR",SUMPRODUCT(OFFSET($AC49,0,0,1,$CB$2),OFFSET(Profiles!$K$28,($Z49-1)*(Profiles!$I$26+1)+DW$4-SSSModel!$C$3+1,0,1,$CB$2)),
     IF(SSSModel!$C$4="ECC",$EA49*$EB49*SUMPRODUCT(OFFSET($AC49,0,MAX(0,DW$4-$DZ49-$CA$4+1),1,MIN($DZ49,DW$4-$CA$4+1)),OFFSET(Escalation!$K$24,($Y49-1)*(Escalation!$I$22+1)+DW$4-SSSModel!$C$3+1,MAX(0,DW$4-$DZ49-$CA$4+1),1,MIN($DZ49,DW$4-$CA$4+1))),
     IF(SSSModel!$C$4="PV",BY49*$EA49*(1+SSSModel!$C$2),
     IF(SSSModel!$C$4="FCR",$EC49*SUM(OFFSET($AC49,0,MAX(DW$4-$AC$4-$DZ49+1,0),1,MIN($DZ49,DW$4-$AC$4+1))),0)))),
SUM($AC49:$BZ49)*
     IF(SSSModel!$C$4="RR",OFFSET(Profiles!$K$2,$Z49,MAX(Profiles!$C$2,BY$4-$W49)),
     IF(SSSModel!$C$4="ECC",$EA49*$EB49*IF(MAX(Escalation!$C$2,BY$4-$W49)&gt;$DZ49-1,0,OFFSET(Escalation!$K$2,$Y49,MAX(Escalation!$C$2,BY$4-$W49))),
     IF(SSSModel!$C$4="PV",IF(DW$4=$W49,$EA49*(1+SSSModel!$C$2),0),
     IF(SSSModel!$C$4="FCR",IF(AND(DW$4&gt;=$W49,OFFSET(Profiles!$K$2,$Z49,MAX(Profiles!$C$2,BY$4-$W49))&gt;0),$EC49,0),0))))))</f>
        <v>0</v>
      </c>
      <c r="DX49" s="136">
        <f ca="1">IF(OR($Z49=0,SSSModel!$C$4="CF"),BZ49,
IF(LEFT($V49,3)="ON_",
     IF(SSSModel!$C$4="RR",SUMPRODUCT(OFFSET($AC49,0,0,1,$CB$2),OFFSET(Profiles!$K$28,($Z49-1)*(Profiles!$I$26+1)+DX$4-SSSModel!$C$3+1,0,1,$CB$2)),
     IF(SSSModel!$C$4="ECC",$EA49*$EB49*SUMPRODUCT(OFFSET($AC49,0,MAX(0,DX$4-$DZ49-$CA$4+1),1,MIN($DZ49,DX$4-$CA$4+1)),OFFSET(Escalation!$K$24,($Y49-1)*(Escalation!$I$22+1)+DX$4-SSSModel!$C$3+1,MAX(0,DX$4-$DZ49-$CA$4+1),1,MIN($DZ49,DX$4-$CA$4+1))),
     IF(SSSModel!$C$4="PV",BZ49*$EA49*(1+SSSModel!$C$2),
     IF(SSSModel!$C$4="FCR",$EC49*SUM(OFFSET($AC49,0,MAX(DX$4-$AC$4-$DZ49+1,0),1,MIN($DZ49,DX$4-$AC$4+1))),0)))),
SUM($AC49:$BZ49)*
     IF(SSSModel!$C$4="RR",OFFSET(Profiles!$K$2,$Z49,MAX(Profiles!$C$2,BZ$4-$W49)),
     IF(SSSModel!$C$4="ECC",$EA49*$EB49*IF(MAX(Escalation!$C$2,BZ$4-$W49)&gt;$DZ49-1,0,OFFSET(Escalation!$K$2,$Y49,MAX(Escalation!$C$2,BZ$4-$W49))),
     IF(SSSModel!$C$4="PV",IF(DX$4=$W49,$EA49*(1+SSSModel!$C$2),0),
     IF(SSSModel!$C$4="FCR",IF(AND(DX$4&gt;=$W49,OFFSET(Profiles!$K$2,$Z49,MAX(Profiles!$C$2,BZ$4-$W49))&gt;0),$EC49,0),0))))))</f>
        <v>0</v>
      </c>
      <c r="DY49" s="82">
        <f ca="1">IF($Y49=0,0,OFFSET(Escalation!$B$2,$Y49,0))</f>
        <v>0</v>
      </c>
      <c r="DZ49" s="80">
        <f ca="1">IF($Z49=0,0,COUNTIF(OFFSET(Profiles!$K$2,$Z49,0,1,50),"&gt;0"))</f>
        <v>0</v>
      </c>
      <c r="EA49" s="137">
        <f ca="1">IF($Z49=0,0,SUMPRODUCT(Profiles!$C$20:$BH$20,OFFSET(Profiles!$C$2,$Z49,0,1,Profiles!$B$1)))</f>
        <v>0</v>
      </c>
      <c r="EB49" s="24">
        <f ca="1">IF($Z49=0,0,((1-(1+DY49)/(1+SSSModel!$C$2))/(1-((1+DY49)/(1+SSSModel!$C$2))^DZ49))*(1+SSSModel!$C$2))</f>
        <v>0</v>
      </c>
      <c r="EC49" s="24">
        <f ca="1">IF($Z49=0,0,-PMT(SSSModel!$C$2,DZ49,EA49))</f>
        <v>0</v>
      </c>
    </row>
    <row r="50" spans="3:133" x14ac:dyDescent="0.35">
      <c r="C50" s="18">
        <f t="shared" si="5"/>
        <v>5</v>
      </c>
      <c r="D50" s="18">
        <f t="shared" si="6"/>
        <v>6</v>
      </c>
      <c r="E50" s="18">
        <f t="shared" ca="1" si="10"/>
        <v>0</v>
      </c>
      <c r="G50" s="25" t="str">
        <f ca="1">IF($E50=0,"",OFFSET(Resources!B$26,$E50,0))</f>
        <v/>
      </c>
      <c r="H50" s="25" t="str">
        <f ca="1">IF($E50=0,"",OFFSET(Resources!C$26,$E50,0))</f>
        <v/>
      </c>
      <c r="I50" s="25" t="str">
        <f ca="1">IF($E50=0,"",OFFSET(Resources!$E$26,$E50,0))</f>
        <v/>
      </c>
      <c r="J50" s="16">
        <v>1</v>
      </c>
      <c r="K50" s="16" t="s">
        <v>150</v>
      </c>
      <c r="L50" s="25" t="str">
        <f ca="1">OFFSET(Resources!$CG$24,0,$C50-1)</f>
        <v>On-Going Capital #2</v>
      </c>
      <c r="M50" s="25" t="str">
        <f ca="1">OFFSET(Resources!$CG$25,0,$C50-1)</f>
        <v>Capital</v>
      </c>
      <c r="N50" s="1">
        <v>1</v>
      </c>
      <c r="O50" s="7">
        <f ca="1">IF($E50=0,0,OFFSET(Resources!$CG$26,$E50,$C50-1))</f>
        <v>0</v>
      </c>
      <c r="P50" s="25" t="str">
        <f ca="1">OFFSET(Resources!$CG$26,0,$C50-1)</f>
        <v>$/Yr</v>
      </c>
      <c r="Q50" s="18">
        <f ca="1">IF($E50=0,0,OFFSET(GenAlts!$W$4,$E50,$D50-1))</f>
        <v>0</v>
      </c>
      <c r="R50" s="1">
        <v>1</v>
      </c>
      <c r="S50" t="str">
        <f ca="1">IF($E50=0,"",OFFSET(Resources!$R$26,$E50,0))</f>
        <v/>
      </c>
      <c r="U50" s="25">
        <f ca="1">IF($E50=0,0,OFFSET(Resources!$AB$26,$E50,($C50-1)*Resources!$CI$20))</f>
        <v>0</v>
      </c>
      <c r="V50" s="122" t="str">
        <f ca="1">IF($E50=0,"","ON_"&amp;OFFSET(Resources!$D$26,$E50,0))</f>
        <v/>
      </c>
      <c r="W50">
        <f t="shared" ca="1" si="9"/>
        <v>0</v>
      </c>
      <c r="X50">
        <f>IF(T50="",0,MATCH(T50,Profiles!$A$3:$A$22,0))</f>
        <v>0</v>
      </c>
      <c r="Y50" s="10">
        <f ca="1">IF(U50=0,0,MATCH(U50,Escalation!$A$3:$A$18,0))</f>
        <v>0</v>
      </c>
      <c r="Z50">
        <f ca="1">IF(V50="",0,MATCH(V50,Profiles!$A$3:$A$22,0))</f>
        <v>0</v>
      </c>
      <c r="AB50" s="8">
        <v>0</v>
      </c>
      <c r="AC50" s="72">
        <f ca="1">IF(OR(AC$4&lt;$Q50,AC$4&gt;$Q50+IF($S50="",1000,$S50)-1),0,IF(MOD(AC$4-$Q50,IF($R50="",1000,$R50))=0,$O50,0))*IF($Y50&gt;0,(1+INDEX(Escalation!$B$3:$B$18,$Y50,0))^(AC$4-SSSModel!$C$5),1)*IF($X50=0,1,OFFSET(Profiles!$K$2,$X50,MAX(Profiles!$C$2,AC$4-$Q50)))*IF($AA50=1,(1+SSSModel!#REF!),1)</f>
        <v>0</v>
      </c>
      <c r="AD50" s="72">
        <f ca="1">IF(OR(AD$4&lt;$Q50,AD$4&gt;$Q50+IF($S50="",1000,$S50)-1),0,IF(MOD(AD$4-$Q50,IF($R50="",1000,$R50))=0,$O50,0))*IF($Y50&gt;0,(1+INDEX(Escalation!$B$3:$B$18,$Y50,0))^(AD$4-SSSModel!$C$5),1)*IF($X50=0,1,OFFSET(Profiles!$K$2,$X50,MAX(Profiles!$C$2,AD$4-$Q50)))*IF($AA50=1,(1+SSSModel!#REF!),1)</f>
        <v>0</v>
      </c>
      <c r="AE50" s="72">
        <f ca="1">IF(OR(AE$4&lt;$Q50,AE$4&gt;$Q50+IF($S50="",1000,$S50)-1),0,IF(MOD(AE$4-$Q50,IF($R50="",1000,$R50))=0,$O50,0))*IF($Y50&gt;0,(1+INDEX(Escalation!$B$3:$B$18,$Y50,0))^(AE$4-SSSModel!$C$5),1)*IF($X50=0,1,OFFSET(Profiles!$K$2,$X50,MAX(Profiles!$C$2,AE$4-$Q50)))*IF($AA50=1,(1+SSSModel!#REF!),1)</f>
        <v>0</v>
      </c>
      <c r="AF50" s="72">
        <f ca="1">IF(OR(AF$4&lt;$Q50,AF$4&gt;$Q50+IF($S50="",1000,$S50)-1),0,IF(MOD(AF$4-$Q50,IF($R50="",1000,$R50))=0,$O50,0))*IF($Y50&gt;0,(1+INDEX(Escalation!$B$3:$B$18,$Y50,0))^(AF$4-SSSModel!$C$5),1)*IF($X50=0,1,OFFSET(Profiles!$K$2,$X50,MAX(Profiles!$C$2,AF$4-$Q50)))*IF($AA50=1,(1+SSSModel!#REF!),1)</f>
        <v>0</v>
      </c>
      <c r="AG50" s="72">
        <f ca="1">IF(OR(AG$4&lt;$Q50,AG$4&gt;$Q50+IF($S50="",1000,$S50)-1),0,IF(MOD(AG$4-$Q50,IF($R50="",1000,$R50))=0,$O50,0))*IF($Y50&gt;0,(1+INDEX(Escalation!$B$3:$B$18,$Y50,0))^(AG$4-SSSModel!$C$5),1)*IF($X50=0,1,OFFSET(Profiles!$K$2,$X50,MAX(Profiles!$C$2,AG$4-$Q50)))*IF($AA50=1,(1+SSSModel!#REF!),1)</f>
        <v>0</v>
      </c>
      <c r="AH50" s="72">
        <f ca="1">IF(OR(AH$4&lt;$Q50,AH$4&gt;$Q50+IF($S50="",1000,$S50)-1),0,IF(MOD(AH$4-$Q50,IF($R50="",1000,$R50))=0,$O50,0))*IF($Y50&gt;0,(1+INDEX(Escalation!$B$3:$B$18,$Y50,0))^(AH$4-SSSModel!$C$5),1)*IF($X50=0,1,OFFSET(Profiles!$K$2,$X50,MAX(Profiles!$C$2,AH$4-$Q50)))*IF($AA50=1,(1+SSSModel!#REF!),1)</f>
        <v>0</v>
      </c>
      <c r="AI50" s="72">
        <f ca="1">IF(OR(AI$4&lt;$Q50,AI$4&gt;$Q50+IF($S50="",1000,$S50)-1),0,IF(MOD(AI$4-$Q50,IF($R50="",1000,$R50))=0,$O50,0))*IF($Y50&gt;0,(1+INDEX(Escalation!$B$3:$B$18,$Y50,0))^(AI$4-SSSModel!$C$5),1)*IF($X50=0,1,OFFSET(Profiles!$K$2,$X50,MAX(Profiles!$C$2,AI$4-$Q50)))*IF($AA50=1,(1+SSSModel!#REF!),1)</f>
        <v>0</v>
      </c>
      <c r="AJ50" s="72">
        <f ca="1">IF(OR(AJ$4&lt;$Q50,AJ$4&gt;$Q50+IF($S50="",1000,$S50)-1),0,IF(MOD(AJ$4-$Q50,IF($R50="",1000,$R50))=0,$O50,0))*IF($Y50&gt;0,(1+INDEX(Escalation!$B$3:$B$18,$Y50,0))^(AJ$4-SSSModel!$C$5),1)*IF($X50=0,1,OFFSET(Profiles!$K$2,$X50,MAX(Profiles!$C$2,AJ$4-$Q50)))*IF($AA50=1,(1+SSSModel!#REF!),1)</f>
        <v>0</v>
      </c>
      <c r="AK50" s="72">
        <f ca="1">IF(OR(AK$4&lt;$Q50,AK$4&gt;$Q50+IF($S50="",1000,$S50)-1),0,IF(MOD(AK$4-$Q50,IF($R50="",1000,$R50))=0,$O50,0))*IF($Y50&gt;0,(1+INDEX(Escalation!$B$3:$B$18,$Y50,0))^(AK$4-SSSModel!$C$5),1)*IF($X50=0,1,OFFSET(Profiles!$K$2,$X50,MAX(Profiles!$C$2,AK$4-$Q50)))*IF($AA50=1,(1+SSSModel!#REF!),1)</f>
        <v>0</v>
      </c>
      <c r="AL50" s="72">
        <f ca="1">IF(OR(AL$4&lt;$Q50,AL$4&gt;$Q50+IF($S50="",1000,$S50)-1),0,IF(MOD(AL$4-$Q50,IF($R50="",1000,$R50))=0,$O50,0))*IF($Y50&gt;0,(1+INDEX(Escalation!$B$3:$B$18,$Y50,0))^(AL$4-SSSModel!$C$5),1)*IF($X50=0,1,OFFSET(Profiles!$K$2,$X50,MAX(Profiles!$C$2,AL$4-$Q50)))*IF($AA50=1,(1+SSSModel!#REF!),1)</f>
        <v>0</v>
      </c>
      <c r="AM50" s="72">
        <f ca="1">IF(OR(AM$4&lt;$Q50,AM$4&gt;$Q50+IF($S50="",1000,$S50)-1),0,IF(MOD(AM$4-$Q50,IF($R50="",1000,$R50))=0,$O50,0))*IF($Y50&gt;0,(1+INDEX(Escalation!$B$3:$B$18,$Y50,0))^(AM$4-SSSModel!$C$5),1)*IF($X50=0,1,OFFSET(Profiles!$K$2,$X50,MAX(Profiles!$C$2,AM$4-$Q50)))*IF($AA50=1,(1+SSSModel!#REF!),1)</f>
        <v>0</v>
      </c>
      <c r="AN50" s="72">
        <f ca="1">IF(OR(AN$4&lt;$Q50,AN$4&gt;$Q50+IF($S50="",1000,$S50)-1),0,IF(MOD(AN$4-$Q50,IF($R50="",1000,$R50))=0,$O50,0))*IF($Y50&gt;0,(1+INDEX(Escalation!$B$3:$B$18,$Y50,0))^(AN$4-SSSModel!$C$5),1)*IF($X50=0,1,OFFSET(Profiles!$K$2,$X50,MAX(Profiles!$C$2,AN$4-$Q50)))*IF($AA50=1,(1+SSSModel!#REF!),1)</f>
        <v>0</v>
      </c>
      <c r="AO50" s="72">
        <f ca="1">IF(OR(AO$4&lt;$Q50,AO$4&gt;$Q50+IF($S50="",1000,$S50)-1),0,IF(MOD(AO$4-$Q50,IF($R50="",1000,$R50))=0,$O50,0))*IF($Y50&gt;0,(1+INDEX(Escalation!$B$3:$B$18,$Y50,0))^(AO$4-SSSModel!$C$5),1)*IF($X50=0,1,OFFSET(Profiles!$K$2,$X50,MAX(Profiles!$C$2,AO$4-$Q50)))*IF($AA50=1,(1+SSSModel!#REF!),1)</f>
        <v>0</v>
      </c>
      <c r="AP50" s="72">
        <f ca="1">IF(OR(AP$4&lt;$Q50,AP$4&gt;$Q50+IF($S50="",1000,$S50)-1),0,IF(MOD(AP$4-$Q50,IF($R50="",1000,$R50))=0,$O50,0))*IF($Y50&gt;0,(1+INDEX(Escalation!$B$3:$B$18,$Y50,0))^(AP$4-SSSModel!$C$5),1)*IF($X50=0,1,OFFSET(Profiles!$K$2,$X50,MAX(Profiles!$C$2,AP$4-$Q50)))*IF($AA50=1,(1+SSSModel!#REF!),1)</f>
        <v>0</v>
      </c>
      <c r="AQ50" s="72">
        <f ca="1">IF(OR(AQ$4&lt;$Q50,AQ$4&gt;$Q50+IF($S50="",1000,$S50)-1),0,IF(MOD(AQ$4-$Q50,IF($R50="",1000,$R50))=0,$O50,0))*IF($Y50&gt;0,(1+INDEX(Escalation!$B$3:$B$18,$Y50,0))^(AQ$4-SSSModel!$C$5),1)*IF($X50=0,1,OFFSET(Profiles!$K$2,$X50,MAX(Profiles!$C$2,AQ$4-$Q50)))*IF($AA50=1,(1+SSSModel!#REF!),1)</f>
        <v>0</v>
      </c>
      <c r="AR50" s="72">
        <f ca="1">IF(OR(AR$4&lt;$Q50,AR$4&gt;$Q50+IF($S50="",1000,$S50)-1),0,IF(MOD(AR$4-$Q50,IF($R50="",1000,$R50))=0,$O50,0))*IF($Y50&gt;0,(1+INDEX(Escalation!$B$3:$B$18,$Y50,0))^(AR$4-SSSModel!$C$5),1)*IF($X50=0,1,OFFSET(Profiles!$K$2,$X50,MAX(Profiles!$C$2,AR$4-$Q50)))*IF($AA50=1,(1+SSSModel!#REF!),1)</f>
        <v>0</v>
      </c>
      <c r="AS50" s="72">
        <f ca="1">IF(OR(AS$4&lt;$Q50,AS$4&gt;$Q50+IF($S50="",1000,$S50)-1),0,IF(MOD(AS$4-$Q50,IF($R50="",1000,$R50))=0,$O50,0))*IF($Y50&gt;0,(1+INDEX(Escalation!$B$3:$B$18,$Y50,0))^(AS$4-SSSModel!$C$5),1)*IF($X50=0,1,OFFSET(Profiles!$K$2,$X50,MAX(Profiles!$C$2,AS$4-$Q50)))*IF($AA50=1,(1+SSSModel!#REF!),1)</f>
        <v>0</v>
      </c>
      <c r="AT50" s="72">
        <f ca="1">IF(OR(AT$4&lt;$Q50,AT$4&gt;$Q50+IF($S50="",1000,$S50)-1),0,IF(MOD(AT$4-$Q50,IF($R50="",1000,$R50))=0,$O50,0))*IF($Y50&gt;0,(1+INDEX(Escalation!$B$3:$B$18,$Y50,0))^(AT$4-SSSModel!$C$5),1)*IF($X50=0,1,OFFSET(Profiles!$K$2,$X50,MAX(Profiles!$C$2,AT$4-$Q50)))*IF($AA50=1,(1+SSSModel!#REF!),1)</f>
        <v>0</v>
      </c>
      <c r="AU50" s="72">
        <f ca="1">IF(OR(AU$4&lt;$Q50,AU$4&gt;$Q50+IF($S50="",1000,$S50)-1),0,IF(MOD(AU$4-$Q50,IF($R50="",1000,$R50))=0,$O50,0))*IF($Y50&gt;0,(1+INDEX(Escalation!$B$3:$B$18,$Y50,0))^(AU$4-SSSModel!$C$5),1)*IF($X50=0,1,OFFSET(Profiles!$K$2,$X50,MAX(Profiles!$C$2,AU$4-$Q50)))*IF($AA50=1,(1+SSSModel!#REF!),1)</f>
        <v>0</v>
      </c>
      <c r="AV50" s="72">
        <f ca="1">IF(OR(AV$4&lt;$Q50,AV$4&gt;$Q50+IF($S50="",1000,$S50)-1),0,IF(MOD(AV$4-$Q50,IF($R50="",1000,$R50))=0,$O50,0))*IF($Y50&gt;0,(1+INDEX(Escalation!$B$3:$B$18,$Y50,0))^(AV$4-SSSModel!$C$5),1)*IF($X50=0,1,OFFSET(Profiles!$K$2,$X50,MAX(Profiles!$C$2,AV$4-$Q50)))*IF($AA50=1,(1+SSSModel!#REF!),1)</f>
        <v>0</v>
      </c>
      <c r="AW50" s="72">
        <f ca="1">IF(OR(AW$4&lt;$Q50,AW$4&gt;$Q50+IF($S50="",1000,$S50)-1),0,IF(MOD(AW$4-$Q50,IF($R50="",1000,$R50))=0,$O50,0))*IF($Y50&gt;0,(1+INDEX(Escalation!$B$3:$B$18,$Y50,0))^(AW$4-SSSModel!$C$5),1)*IF($X50=0,1,OFFSET(Profiles!$K$2,$X50,MAX(Profiles!$C$2,AW$4-$Q50)))*IF($AA50=1,(1+SSSModel!#REF!),1)</f>
        <v>0</v>
      </c>
      <c r="AX50" s="72">
        <f ca="1">IF(OR(AX$4&lt;$Q50,AX$4&gt;$Q50+IF($S50="",1000,$S50)-1),0,IF(MOD(AX$4-$Q50,IF($R50="",1000,$R50))=0,$O50,0))*IF($Y50&gt;0,(1+INDEX(Escalation!$B$3:$B$18,$Y50,0))^(AX$4-SSSModel!$C$5),1)*IF($X50=0,1,OFFSET(Profiles!$K$2,$X50,MAX(Profiles!$C$2,AX$4-$Q50)))*IF($AA50=1,(1+SSSModel!#REF!),1)</f>
        <v>0</v>
      </c>
      <c r="AY50" s="72">
        <f ca="1">IF(OR(AY$4&lt;$Q50,AY$4&gt;$Q50+IF($S50="",1000,$S50)-1),0,IF(MOD(AY$4-$Q50,IF($R50="",1000,$R50))=0,$O50,0))*IF($Y50&gt;0,(1+INDEX(Escalation!$B$3:$B$18,$Y50,0))^(AY$4-SSSModel!$C$5),1)*IF($X50=0,1,OFFSET(Profiles!$K$2,$X50,MAX(Profiles!$C$2,AY$4-$Q50)))*IF($AA50=1,(1+SSSModel!#REF!),1)</f>
        <v>0</v>
      </c>
      <c r="AZ50" s="72">
        <f ca="1">IF(OR(AZ$4&lt;$Q50,AZ$4&gt;$Q50+IF($S50="",1000,$S50)-1),0,IF(MOD(AZ$4-$Q50,IF($R50="",1000,$R50))=0,$O50,0))*IF($Y50&gt;0,(1+INDEX(Escalation!$B$3:$B$18,$Y50,0))^(AZ$4-SSSModel!$C$5),1)*IF($X50=0,1,OFFSET(Profiles!$K$2,$X50,MAX(Profiles!$C$2,AZ$4-$Q50)))*IF($AA50=1,(1+SSSModel!#REF!),1)</f>
        <v>0</v>
      </c>
      <c r="BA50" s="72">
        <f ca="1">IF(OR(BA$4&lt;$Q50,BA$4&gt;$Q50+IF($S50="",1000,$S50)-1),0,IF(MOD(BA$4-$Q50,IF($R50="",1000,$R50))=0,$O50,0))*IF($Y50&gt;0,(1+INDEX(Escalation!$B$3:$B$18,$Y50,0))^(BA$4-SSSModel!$C$5),1)*IF($X50=0,1,OFFSET(Profiles!$K$2,$X50,MAX(Profiles!$C$2,BA$4-$Q50)))*IF($AA50=1,(1+SSSModel!#REF!),1)</f>
        <v>0</v>
      </c>
      <c r="BB50" s="72">
        <f ca="1">IF(OR(BB$4&lt;$Q50,BB$4&gt;$Q50+IF($S50="",1000,$S50)-1),0,IF(MOD(BB$4-$Q50,IF($R50="",1000,$R50))=0,$O50,0))*IF($Y50&gt;0,(1+INDEX(Escalation!$B$3:$B$18,$Y50,0))^(BB$4-SSSModel!$C$5),1)*IF($X50=0,1,OFFSET(Profiles!$K$2,$X50,MAX(Profiles!$C$2,BB$4-$Q50)))*IF($AA50=1,(1+SSSModel!#REF!),1)</f>
        <v>0</v>
      </c>
      <c r="BC50" s="72">
        <f ca="1">IF(OR(BC$4&lt;$Q50,BC$4&gt;$Q50+IF($S50="",1000,$S50)-1),0,IF(MOD(BC$4-$Q50,IF($R50="",1000,$R50))=0,$O50,0))*IF($Y50&gt;0,(1+INDEX(Escalation!$B$3:$B$18,$Y50,0))^(BC$4-SSSModel!$C$5),1)*IF($X50=0,1,OFFSET(Profiles!$K$2,$X50,MAX(Profiles!$C$2,BC$4-$Q50)))*IF($AA50=1,(1+SSSModel!#REF!),1)</f>
        <v>0</v>
      </c>
      <c r="BD50" s="72">
        <f ca="1">IF(OR(BD$4&lt;$Q50,BD$4&gt;$Q50+IF($S50="",1000,$S50)-1),0,IF(MOD(BD$4-$Q50,IF($R50="",1000,$R50))=0,$O50,0))*IF($Y50&gt;0,(1+INDEX(Escalation!$B$3:$B$18,$Y50,0))^(BD$4-SSSModel!$C$5),1)*IF($X50=0,1,OFFSET(Profiles!$K$2,$X50,MAX(Profiles!$C$2,BD$4-$Q50)))*IF($AA50=1,(1+SSSModel!#REF!),1)</f>
        <v>0</v>
      </c>
      <c r="BE50" s="72">
        <f ca="1">IF(OR(BE$4&lt;$Q50,BE$4&gt;$Q50+IF($S50="",1000,$S50)-1),0,IF(MOD(BE$4-$Q50,IF($R50="",1000,$R50))=0,$O50,0))*IF($Y50&gt;0,(1+INDEX(Escalation!$B$3:$B$18,$Y50,0))^(BE$4-SSSModel!$C$5),1)*IF($X50=0,1,OFFSET(Profiles!$K$2,$X50,MAX(Profiles!$C$2,BE$4-$Q50)))*IF($AA50=1,(1+SSSModel!#REF!),1)</f>
        <v>0</v>
      </c>
      <c r="BF50" s="72">
        <f ca="1">IF(OR(BF$4&lt;$Q50,BF$4&gt;$Q50+IF($S50="",1000,$S50)-1),0,IF(MOD(BF$4-$Q50,IF($R50="",1000,$R50))=0,$O50,0))*IF($Y50&gt;0,(1+INDEX(Escalation!$B$3:$B$18,$Y50,0))^(BF$4-SSSModel!$C$5),1)*IF($X50=0,1,OFFSET(Profiles!$K$2,$X50,MAX(Profiles!$C$2,BF$4-$Q50)))*IF($AA50=1,(1+SSSModel!#REF!),1)</f>
        <v>0</v>
      </c>
      <c r="BG50" s="72">
        <f ca="1">IF(OR(BG$4&lt;$Q50,BG$4&gt;$Q50+IF($S50="",1000,$S50)-1),0,IF(MOD(BG$4-$Q50,IF($R50="",1000,$R50))=0,$O50,0))*IF($Y50&gt;0,(1+INDEX(Escalation!$B$3:$B$18,$Y50,0))^(BG$4-SSSModel!$C$5),1)*IF($X50=0,1,OFFSET(Profiles!$K$2,$X50,MAX(Profiles!$C$2,BG$4-$Q50)))*IF($AA50=1,(1+SSSModel!#REF!),1)</f>
        <v>0</v>
      </c>
      <c r="BH50" s="72">
        <f ca="1">IF(OR(BH$4&lt;$Q50,BH$4&gt;$Q50+IF($S50="",1000,$S50)-1),0,IF(MOD(BH$4-$Q50,IF($R50="",1000,$R50))=0,$O50,0))*IF($Y50&gt;0,(1+INDEX(Escalation!$B$3:$B$18,$Y50,0))^(BH$4-SSSModel!$C$5),1)*IF($X50=0,1,OFFSET(Profiles!$K$2,$X50,MAX(Profiles!$C$2,BH$4-$Q50)))*IF($AA50=1,(1+SSSModel!#REF!),1)</f>
        <v>0</v>
      </c>
      <c r="BI50" s="72">
        <f ca="1">IF(OR(BI$4&lt;$Q50,BI$4&gt;$Q50+IF($S50="",1000,$S50)-1),0,IF(MOD(BI$4-$Q50,IF($R50="",1000,$R50))=0,$O50,0))*IF($Y50&gt;0,(1+INDEX(Escalation!$B$3:$B$18,$Y50,0))^(BI$4-SSSModel!$C$5),1)*IF($X50=0,1,OFFSET(Profiles!$K$2,$X50,MAX(Profiles!$C$2,BI$4-$Q50)))*IF($AA50=1,(1+SSSModel!#REF!),1)</f>
        <v>0</v>
      </c>
      <c r="BJ50" s="72">
        <f ca="1">IF(OR(BJ$4&lt;$Q50,BJ$4&gt;$Q50+IF($S50="",1000,$S50)-1),0,IF(MOD(BJ$4-$Q50,IF($R50="",1000,$R50))=0,$O50,0))*IF($Y50&gt;0,(1+INDEX(Escalation!$B$3:$B$18,$Y50,0))^(BJ$4-SSSModel!$C$5),1)*IF($X50=0,1,OFFSET(Profiles!$K$2,$X50,MAX(Profiles!$C$2,BJ$4-$Q50)))*IF($AA50=1,(1+SSSModel!#REF!),1)</f>
        <v>0</v>
      </c>
      <c r="BK50" s="72">
        <f ca="1">IF(OR(BK$4&lt;$Q50,BK$4&gt;$Q50+IF($S50="",1000,$S50)-1),0,IF(MOD(BK$4-$Q50,IF($R50="",1000,$R50))=0,$O50,0))*IF($Y50&gt;0,(1+INDEX(Escalation!$B$3:$B$18,$Y50,0))^(BK$4-SSSModel!$C$5),1)*IF($X50=0,1,OFFSET(Profiles!$K$2,$X50,MAX(Profiles!$C$2,BK$4-$Q50)))*IF($AA50=1,(1+SSSModel!#REF!),1)</f>
        <v>0</v>
      </c>
      <c r="BL50" s="72">
        <f ca="1">IF(OR(BL$4&lt;$Q50,BL$4&gt;$Q50+IF($S50="",1000,$S50)-1),0,IF(MOD(BL$4-$Q50,IF($R50="",1000,$R50))=0,$O50,0))*IF($Y50&gt;0,(1+INDEX(Escalation!$B$3:$B$18,$Y50,0))^(BL$4-SSSModel!$C$5),1)*IF($X50=0,1,OFFSET(Profiles!$K$2,$X50,MAX(Profiles!$C$2,BL$4-$Q50)))*IF($AA50=1,(1+SSSModel!#REF!),1)</f>
        <v>0</v>
      </c>
      <c r="BM50" s="72">
        <f ca="1">IF(OR(BM$4&lt;$Q50,BM$4&gt;$Q50+IF($S50="",1000,$S50)-1),0,IF(MOD(BM$4-$Q50,IF($R50="",1000,$R50))=0,$O50,0))*IF($Y50&gt;0,(1+INDEX(Escalation!$B$3:$B$18,$Y50,0))^(BM$4-SSSModel!$C$5),1)*IF($X50=0,1,OFFSET(Profiles!$K$2,$X50,MAX(Profiles!$C$2,BM$4-$Q50)))*IF($AA50=1,(1+SSSModel!#REF!),1)</f>
        <v>0</v>
      </c>
      <c r="BN50" s="72">
        <f ca="1">IF(OR(BN$4&lt;$Q50,BN$4&gt;$Q50+IF($S50="",1000,$S50)-1),0,IF(MOD(BN$4-$Q50,IF($R50="",1000,$R50))=0,$O50,0))*IF($Y50&gt;0,(1+INDEX(Escalation!$B$3:$B$18,$Y50,0))^(BN$4-SSSModel!$C$5),1)*IF($X50=0,1,OFFSET(Profiles!$K$2,$X50,MAX(Profiles!$C$2,BN$4-$Q50)))*IF($AA50=1,(1+SSSModel!#REF!),1)</f>
        <v>0</v>
      </c>
      <c r="BO50" s="72">
        <f ca="1">IF(OR(BO$4&lt;$Q50,BO$4&gt;$Q50+IF($S50="",1000,$S50)-1),0,IF(MOD(BO$4-$Q50,IF($R50="",1000,$R50))=0,$O50,0))*IF($Y50&gt;0,(1+INDEX(Escalation!$B$3:$B$18,$Y50,0))^(BO$4-SSSModel!$C$5),1)*IF($X50=0,1,OFFSET(Profiles!$K$2,$X50,MAX(Profiles!$C$2,BO$4-$Q50)))*IF($AA50=1,(1+SSSModel!#REF!),1)</f>
        <v>0</v>
      </c>
      <c r="BP50" s="72">
        <f ca="1">IF(OR(BP$4&lt;$Q50,BP$4&gt;$Q50+IF($S50="",1000,$S50)-1),0,IF(MOD(BP$4-$Q50,IF($R50="",1000,$R50))=0,$O50,0))*IF($Y50&gt;0,(1+INDEX(Escalation!$B$3:$B$18,$Y50,0))^(BP$4-SSSModel!$C$5),1)*IF($X50=0,1,OFFSET(Profiles!$K$2,$X50,MAX(Profiles!$C$2,BP$4-$Q50)))*IF($AA50=1,(1+SSSModel!#REF!),1)</f>
        <v>0</v>
      </c>
      <c r="BQ50" s="72">
        <f ca="1">IF(OR(BQ$4&lt;$Q50,BQ$4&gt;$Q50+IF($S50="",1000,$S50)-1),0,IF(MOD(BQ$4-$Q50,IF($R50="",1000,$R50))=0,$O50,0))*IF($Y50&gt;0,(1+INDEX(Escalation!$B$3:$B$18,$Y50,0))^(BQ$4-SSSModel!$C$5),1)*IF($X50=0,1,OFFSET(Profiles!$K$2,$X50,MAX(Profiles!$C$2,BQ$4-$Q50)))*IF($AA50=1,(1+SSSModel!#REF!),1)</f>
        <v>0</v>
      </c>
      <c r="BR50" s="72">
        <f ca="1">IF(OR(BR$4&lt;$Q50,BR$4&gt;$Q50+IF($S50="",1000,$S50)-1),0,IF(MOD(BR$4-$Q50,IF($R50="",1000,$R50))=0,$O50,0))*IF($Y50&gt;0,(1+INDEX(Escalation!$B$3:$B$18,$Y50,0))^(BR$4-SSSModel!$C$5),1)*IF($X50=0,1,OFFSET(Profiles!$K$2,$X50,MAX(Profiles!$C$2,BR$4-$Q50)))*IF($AA50=1,(1+SSSModel!#REF!),1)</f>
        <v>0</v>
      </c>
      <c r="BS50" s="72">
        <f ca="1">IF(OR(BS$4&lt;$Q50,BS$4&gt;$Q50+IF($S50="",1000,$S50)-1),0,IF(MOD(BS$4-$Q50,IF($R50="",1000,$R50))=0,$O50,0))*IF($Y50&gt;0,(1+INDEX(Escalation!$B$3:$B$18,$Y50,0))^(BS$4-SSSModel!$C$5),1)*IF($X50=0,1,OFFSET(Profiles!$K$2,$X50,MAX(Profiles!$C$2,BS$4-$Q50)))*IF($AA50=1,(1+SSSModel!#REF!),1)</f>
        <v>0</v>
      </c>
      <c r="BT50" s="72">
        <f ca="1">IF(OR(BT$4&lt;$Q50,BT$4&gt;$Q50+IF($S50="",1000,$S50)-1),0,IF(MOD(BT$4-$Q50,IF($R50="",1000,$R50))=0,$O50,0))*IF($Y50&gt;0,(1+INDEX(Escalation!$B$3:$B$18,$Y50,0))^(BT$4-SSSModel!$C$5),1)*IF($X50=0,1,OFFSET(Profiles!$K$2,$X50,MAX(Profiles!$C$2,BT$4-$Q50)))*IF($AA50=1,(1+SSSModel!#REF!),1)</f>
        <v>0</v>
      </c>
      <c r="BU50" s="72">
        <f ca="1">IF(OR(BU$4&lt;$Q50,BU$4&gt;$Q50+IF($S50="",1000,$S50)-1),0,IF(MOD(BU$4-$Q50,IF($R50="",1000,$R50))=0,$O50,0))*IF($Y50&gt;0,(1+INDEX(Escalation!$B$3:$B$18,$Y50,0))^(BU$4-SSSModel!$C$5),1)*IF($X50=0,1,OFFSET(Profiles!$K$2,$X50,MAX(Profiles!$C$2,BU$4-$Q50)))*IF($AA50=1,(1+SSSModel!#REF!),1)</f>
        <v>0</v>
      </c>
      <c r="BV50" s="72">
        <f ca="1">IF(OR(BV$4&lt;$Q50,BV$4&gt;$Q50+IF($S50="",1000,$S50)-1),0,IF(MOD(BV$4-$Q50,IF($R50="",1000,$R50))=0,$O50,0))*IF($Y50&gt;0,(1+INDEX(Escalation!$B$3:$B$18,$Y50,0))^(BV$4-SSSModel!$C$5),1)*IF($X50=0,1,OFFSET(Profiles!$K$2,$X50,MAX(Profiles!$C$2,BV$4-$Q50)))*IF($AA50=1,(1+SSSModel!#REF!),1)</f>
        <v>0</v>
      </c>
      <c r="BW50" s="72">
        <f ca="1">IF(OR(BW$4&lt;$Q50,BW$4&gt;$Q50+IF($S50="",1000,$S50)-1),0,IF(MOD(BW$4-$Q50,IF($R50="",1000,$R50))=0,$O50,0))*IF($Y50&gt;0,(1+INDEX(Escalation!$B$3:$B$18,$Y50,0))^(BW$4-SSSModel!$C$5),1)*IF($X50=0,1,OFFSET(Profiles!$K$2,$X50,MAX(Profiles!$C$2,BW$4-$Q50)))*IF($AA50=1,(1+SSSModel!#REF!),1)</f>
        <v>0</v>
      </c>
      <c r="BX50" s="72">
        <f ca="1">IF(OR(BX$4&lt;$Q50,BX$4&gt;$Q50+IF($S50="",1000,$S50)-1),0,IF(MOD(BX$4-$Q50,IF($R50="",1000,$R50))=0,$O50,0))*IF($Y50&gt;0,(1+INDEX(Escalation!$B$3:$B$18,$Y50,0))^(BX$4-SSSModel!$C$5),1)*IF($X50=0,1,OFFSET(Profiles!$K$2,$X50,MAX(Profiles!$C$2,BX$4-$Q50)))*IF($AA50=1,(1+SSSModel!#REF!),1)</f>
        <v>0</v>
      </c>
      <c r="BY50" s="72">
        <f ca="1">IF(OR(BY$4&lt;$Q50,BY$4&gt;$Q50+IF($S50="",1000,$S50)-1),0,IF(MOD(BY$4-$Q50,IF($R50="",1000,$R50))=0,$O50,0))*IF($Y50&gt;0,(1+INDEX(Escalation!$B$3:$B$18,$Y50,0))^(BY$4-SSSModel!$C$5),1)*IF($X50=0,1,OFFSET(Profiles!$K$2,$X50,MAX(Profiles!$C$2,BY$4-$Q50)))*IF($AA50=1,(1+SSSModel!#REF!),1)</f>
        <v>0</v>
      </c>
      <c r="BZ50" s="72">
        <f ca="1">IF(OR(BZ$4&lt;$Q50,BZ$4&gt;$Q50+IF($S50="",1000,$S50)-1),0,IF(MOD(BZ$4-$Q50,IF($R50="",1000,$R50))=0,$O50,0))*IF($Y50&gt;0,(1+INDEX(Escalation!$B$3:$B$18,$Y50,0))^(BZ$4-SSSModel!$C$5),1)*IF($X50=0,1,OFFSET(Profiles!$K$2,$X50,MAX(Profiles!$C$2,BZ$4-$Q50)))*IF($AA50=1,(1+SSSModel!#REF!),1)</f>
        <v>0</v>
      </c>
      <c r="CA50" s="134">
        <f ca="1">IF(OR($Z50=0,SSSModel!$C$4="CF"),AC50,
IF(LEFT($V50,3)="ON_",
     IF(SSSModel!$C$4="RR",SUMPRODUCT(OFFSET($AC50,0,0,1,$CB$2),OFFSET(Profiles!$K$28,($Z50-1)*(Profiles!$I$26+1)+CA$4-SSSModel!$C$3+1,0,1,$CB$2)),
     IF(SSSModel!$C$4="ECC",$EA50*$EB50*SUMPRODUCT(OFFSET($AC50,0,MAX(0,CA$4-$DZ50-$CA$4+1),1,MIN($DZ50,CA$4-$CA$4+1)),OFFSET(Escalation!$K$24,($Y50-1)*(Escalation!$I$22+1)+CA$4-SSSModel!$C$3+1,MAX(0,CA$4-$DZ50-$CA$4+1),1,MIN($DZ50,CA$4-$CA$4+1))),
     IF(SSSModel!$C$4="PV",AC50*$EA50*(1+SSSModel!$C$2),
     IF(SSSModel!$C$4="FCR",$EC50*SUM(OFFSET($AC50,0,MAX(CA$4-$AC$4-$DZ50+1,0),1,MIN($DZ50,CA$4-$AC$4+1))),0)))),
SUM($AC50:$BZ50)*
     IF(SSSModel!$C$4="RR",OFFSET(Profiles!$K$2,$Z50,MAX(Profiles!$C$2,AC$4-$W50)),
     IF(SSSModel!$C$4="ECC",$EA50*$EB50*IF(MAX(Escalation!$C$2,AC$4-$W50)&gt;$DZ50-1,0,OFFSET(Escalation!$K$2,$Y50,MAX(Escalation!$C$2,AC$4-$W50))),
     IF(SSSModel!$C$4="PV",IF(CA$4=$W50,$EA50*(1+SSSModel!$C$2),0),
     IF(SSSModel!$C$4="FCR",IF(AND(CA$4&gt;=$W50,OFFSET(Profiles!$K$2,$Z50,MAX(Profiles!$C$2,AC$4-$W50))&gt;0),$EC50,0),0))))))</f>
        <v>0</v>
      </c>
      <c r="CB50" s="135">
        <f ca="1">IF(OR($Z50=0,SSSModel!$C$4="CF"),AD50,
IF(LEFT($V50,3)="ON_",
     IF(SSSModel!$C$4="RR",SUMPRODUCT(OFFSET($AC50,0,0,1,$CB$2),OFFSET(Profiles!$K$28,($Z50-1)*(Profiles!$I$26+1)+CB$4-SSSModel!$C$3+1,0,1,$CB$2)),
     IF(SSSModel!$C$4="ECC",$EA50*$EB50*SUMPRODUCT(OFFSET($AC50,0,MAX(0,CB$4-$DZ50-$CA$4+1),1,MIN($DZ50,CB$4-$CA$4+1)),OFFSET(Escalation!$K$24,($Y50-1)*(Escalation!$I$22+1)+CB$4-SSSModel!$C$3+1,MAX(0,CB$4-$DZ50-$CA$4+1),1,MIN($DZ50,CB$4-$CA$4+1))),
     IF(SSSModel!$C$4="PV",AD50*$EA50*(1+SSSModel!$C$2),
     IF(SSSModel!$C$4="FCR",$EC50*SUM(OFFSET($AC50,0,MAX(CB$4-$AC$4-$DZ50+1,0),1,MIN($DZ50,CB$4-$AC$4+1))),0)))),
SUM($AC50:$BZ50)*
     IF(SSSModel!$C$4="RR",OFFSET(Profiles!$K$2,$Z50,MAX(Profiles!$C$2,AD$4-$W50)),
     IF(SSSModel!$C$4="ECC",$EA50*$EB50*IF(MAX(Escalation!$C$2,AD$4-$W50)&gt;$DZ50-1,0,OFFSET(Escalation!$K$2,$Y50,MAX(Escalation!$C$2,AD$4-$W50))),
     IF(SSSModel!$C$4="PV",IF(CB$4=$W50,$EA50*(1+SSSModel!$C$2),0),
     IF(SSSModel!$C$4="FCR",IF(AND(CB$4&gt;=$W50,OFFSET(Profiles!$K$2,$Z50,MAX(Profiles!$C$2,AD$4-$W50))&gt;0),$EC50,0),0))))))</f>
        <v>0</v>
      </c>
      <c r="CC50" s="135">
        <f ca="1">IF(OR($Z50=0,SSSModel!$C$4="CF"),AE50,
IF(LEFT($V50,3)="ON_",
     IF(SSSModel!$C$4="RR",SUMPRODUCT(OFFSET($AC50,0,0,1,$CB$2),OFFSET(Profiles!$K$28,($Z50-1)*(Profiles!$I$26+1)+CC$4-SSSModel!$C$3+1,0,1,$CB$2)),
     IF(SSSModel!$C$4="ECC",$EA50*$EB50*SUMPRODUCT(OFFSET($AC50,0,MAX(0,CC$4-$DZ50-$CA$4+1),1,MIN($DZ50,CC$4-$CA$4+1)),OFFSET(Escalation!$K$24,($Y50-1)*(Escalation!$I$22+1)+CC$4-SSSModel!$C$3+1,MAX(0,CC$4-$DZ50-$CA$4+1),1,MIN($DZ50,CC$4-$CA$4+1))),
     IF(SSSModel!$C$4="PV",AE50*$EA50*(1+SSSModel!$C$2),
     IF(SSSModel!$C$4="FCR",$EC50*SUM(OFFSET($AC50,0,MAX(CC$4-$AC$4-$DZ50+1,0),1,MIN($DZ50,CC$4-$AC$4+1))),0)))),
SUM($AC50:$BZ50)*
     IF(SSSModel!$C$4="RR",OFFSET(Profiles!$K$2,$Z50,MAX(Profiles!$C$2,AE$4-$W50)),
     IF(SSSModel!$C$4="ECC",$EA50*$EB50*IF(MAX(Escalation!$C$2,AE$4-$W50)&gt;$DZ50-1,0,OFFSET(Escalation!$K$2,$Y50,MAX(Escalation!$C$2,AE$4-$W50))),
     IF(SSSModel!$C$4="PV",IF(CC$4=$W50,$EA50*(1+SSSModel!$C$2),0),
     IF(SSSModel!$C$4="FCR",IF(AND(CC$4&gt;=$W50,OFFSET(Profiles!$K$2,$Z50,MAX(Profiles!$C$2,AE$4-$W50))&gt;0),$EC50,0),0))))))</f>
        <v>0</v>
      </c>
      <c r="CD50" s="135">
        <f ca="1">IF(OR($Z50=0,SSSModel!$C$4="CF"),AF50,
IF(LEFT($V50,3)="ON_",
     IF(SSSModel!$C$4="RR",SUMPRODUCT(OFFSET($AC50,0,0,1,$CB$2),OFFSET(Profiles!$K$28,($Z50-1)*(Profiles!$I$26+1)+CD$4-SSSModel!$C$3+1,0,1,$CB$2)),
     IF(SSSModel!$C$4="ECC",$EA50*$EB50*SUMPRODUCT(OFFSET($AC50,0,MAX(0,CD$4-$DZ50-$CA$4+1),1,MIN($DZ50,CD$4-$CA$4+1)),OFFSET(Escalation!$K$24,($Y50-1)*(Escalation!$I$22+1)+CD$4-SSSModel!$C$3+1,MAX(0,CD$4-$DZ50-$CA$4+1),1,MIN($DZ50,CD$4-$CA$4+1))),
     IF(SSSModel!$C$4="PV",AF50*$EA50*(1+SSSModel!$C$2),
     IF(SSSModel!$C$4="FCR",$EC50*SUM(OFFSET($AC50,0,MAX(CD$4-$AC$4-$DZ50+1,0),1,MIN($DZ50,CD$4-$AC$4+1))),0)))),
SUM($AC50:$BZ50)*
     IF(SSSModel!$C$4="RR",OFFSET(Profiles!$K$2,$Z50,MAX(Profiles!$C$2,AF$4-$W50)),
     IF(SSSModel!$C$4="ECC",$EA50*$EB50*IF(MAX(Escalation!$C$2,AF$4-$W50)&gt;$DZ50-1,0,OFFSET(Escalation!$K$2,$Y50,MAX(Escalation!$C$2,AF$4-$W50))),
     IF(SSSModel!$C$4="PV",IF(CD$4=$W50,$EA50*(1+SSSModel!$C$2),0),
     IF(SSSModel!$C$4="FCR",IF(AND(CD$4&gt;=$W50,OFFSET(Profiles!$K$2,$Z50,MAX(Profiles!$C$2,AF$4-$W50))&gt;0),$EC50,0),0))))))</f>
        <v>0</v>
      </c>
      <c r="CE50" s="135">
        <f ca="1">IF(OR($Z50=0,SSSModel!$C$4="CF"),AG50,
IF(LEFT($V50,3)="ON_",
     IF(SSSModel!$C$4="RR",SUMPRODUCT(OFFSET($AC50,0,0,1,$CB$2),OFFSET(Profiles!$K$28,($Z50-1)*(Profiles!$I$26+1)+CE$4-SSSModel!$C$3+1,0,1,$CB$2)),
     IF(SSSModel!$C$4="ECC",$EA50*$EB50*SUMPRODUCT(OFFSET($AC50,0,MAX(0,CE$4-$DZ50-$CA$4+1),1,MIN($DZ50,CE$4-$CA$4+1)),OFFSET(Escalation!$K$24,($Y50-1)*(Escalation!$I$22+1)+CE$4-SSSModel!$C$3+1,MAX(0,CE$4-$DZ50-$CA$4+1),1,MIN($DZ50,CE$4-$CA$4+1))),
     IF(SSSModel!$C$4="PV",AG50*$EA50*(1+SSSModel!$C$2),
     IF(SSSModel!$C$4="FCR",$EC50*SUM(OFFSET($AC50,0,MAX(CE$4-$AC$4-$DZ50+1,0),1,MIN($DZ50,CE$4-$AC$4+1))),0)))),
SUM($AC50:$BZ50)*
     IF(SSSModel!$C$4="RR",OFFSET(Profiles!$K$2,$Z50,MAX(Profiles!$C$2,AG$4-$W50)),
     IF(SSSModel!$C$4="ECC",$EA50*$EB50*IF(MAX(Escalation!$C$2,AG$4-$W50)&gt;$DZ50-1,0,OFFSET(Escalation!$K$2,$Y50,MAX(Escalation!$C$2,AG$4-$W50))),
     IF(SSSModel!$C$4="PV",IF(CE$4=$W50,$EA50*(1+SSSModel!$C$2),0),
     IF(SSSModel!$C$4="FCR",IF(AND(CE$4&gt;=$W50,OFFSET(Profiles!$K$2,$Z50,MAX(Profiles!$C$2,AG$4-$W50))&gt;0),$EC50,0),0))))))</f>
        <v>0</v>
      </c>
      <c r="CF50" s="135">
        <f ca="1">IF(OR($Z50=0,SSSModel!$C$4="CF"),AH50,
IF(LEFT($V50,3)="ON_",
     IF(SSSModel!$C$4="RR",SUMPRODUCT(OFFSET($AC50,0,0,1,$CB$2),OFFSET(Profiles!$K$28,($Z50-1)*(Profiles!$I$26+1)+CF$4-SSSModel!$C$3+1,0,1,$CB$2)),
     IF(SSSModel!$C$4="ECC",$EA50*$EB50*SUMPRODUCT(OFFSET($AC50,0,MAX(0,CF$4-$DZ50-$CA$4+1),1,MIN($DZ50,CF$4-$CA$4+1)),OFFSET(Escalation!$K$24,($Y50-1)*(Escalation!$I$22+1)+CF$4-SSSModel!$C$3+1,MAX(0,CF$4-$DZ50-$CA$4+1),1,MIN($DZ50,CF$4-$CA$4+1))),
     IF(SSSModel!$C$4="PV",AH50*$EA50*(1+SSSModel!$C$2),
     IF(SSSModel!$C$4="FCR",$EC50*SUM(OFFSET($AC50,0,MAX(CF$4-$AC$4-$DZ50+1,0),1,MIN($DZ50,CF$4-$AC$4+1))),0)))),
SUM($AC50:$BZ50)*
     IF(SSSModel!$C$4="RR",OFFSET(Profiles!$K$2,$Z50,MAX(Profiles!$C$2,AH$4-$W50)),
     IF(SSSModel!$C$4="ECC",$EA50*$EB50*IF(MAX(Escalation!$C$2,AH$4-$W50)&gt;$DZ50-1,0,OFFSET(Escalation!$K$2,$Y50,MAX(Escalation!$C$2,AH$4-$W50))),
     IF(SSSModel!$C$4="PV",IF(CF$4=$W50,$EA50*(1+SSSModel!$C$2),0),
     IF(SSSModel!$C$4="FCR",IF(AND(CF$4&gt;=$W50,OFFSET(Profiles!$K$2,$Z50,MAX(Profiles!$C$2,AH$4-$W50))&gt;0),$EC50,0),0))))))</f>
        <v>0</v>
      </c>
      <c r="CG50" s="135">
        <f ca="1">IF(OR($Z50=0,SSSModel!$C$4="CF"),AI50,
IF(LEFT($V50,3)="ON_",
     IF(SSSModel!$C$4="RR",SUMPRODUCT(OFFSET($AC50,0,0,1,$CB$2),OFFSET(Profiles!$K$28,($Z50-1)*(Profiles!$I$26+1)+CG$4-SSSModel!$C$3+1,0,1,$CB$2)),
     IF(SSSModel!$C$4="ECC",$EA50*$EB50*SUMPRODUCT(OFFSET($AC50,0,MAX(0,CG$4-$DZ50-$CA$4+1),1,MIN($DZ50,CG$4-$CA$4+1)),OFFSET(Escalation!$K$24,($Y50-1)*(Escalation!$I$22+1)+CG$4-SSSModel!$C$3+1,MAX(0,CG$4-$DZ50-$CA$4+1),1,MIN($DZ50,CG$4-$CA$4+1))),
     IF(SSSModel!$C$4="PV",AI50*$EA50*(1+SSSModel!$C$2),
     IF(SSSModel!$C$4="FCR",$EC50*SUM(OFFSET($AC50,0,MAX(CG$4-$AC$4-$DZ50+1,0),1,MIN($DZ50,CG$4-$AC$4+1))),0)))),
SUM($AC50:$BZ50)*
     IF(SSSModel!$C$4="RR",OFFSET(Profiles!$K$2,$Z50,MAX(Profiles!$C$2,AI$4-$W50)),
     IF(SSSModel!$C$4="ECC",$EA50*$EB50*IF(MAX(Escalation!$C$2,AI$4-$W50)&gt;$DZ50-1,0,OFFSET(Escalation!$K$2,$Y50,MAX(Escalation!$C$2,AI$4-$W50))),
     IF(SSSModel!$C$4="PV",IF(CG$4=$W50,$EA50*(1+SSSModel!$C$2),0),
     IF(SSSModel!$C$4="FCR",IF(AND(CG$4&gt;=$W50,OFFSET(Profiles!$K$2,$Z50,MAX(Profiles!$C$2,AI$4-$W50))&gt;0),$EC50,0),0))))))</f>
        <v>0</v>
      </c>
      <c r="CH50" s="135">
        <f ca="1">IF(OR($Z50=0,SSSModel!$C$4="CF"),AJ50,
IF(LEFT($V50,3)="ON_",
     IF(SSSModel!$C$4="RR",SUMPRODUCT(OFFSET($AC50,0,0,1,$CB$2),OFFSET(Profiles!$K$28,($Z50-1)*(Profiles!$I$26+1)+CH$4-SSSModel!$C$3+1,0,1,$CB$2)),
     IF(SSSModel!$C$4="ECC",$EA50*$EB50*SUMPRODUCT(OFFSET($AC50,0,MAX(0,CH$4-$DZ50-$CA$4+1),1,MIN($DZ50,CH$4-$CA$4+1)),OFFSET(Escalation!$K$24,($Y50-1)*(Escalation!$I$22+1)+CH$4-SSSModel!$C$3+1,MAX(0,CH$4-$DZ50-$CA$4+1),1,MIN($DZ50,CH$4-$CA$4+1))),
     IF(SSSModel!$C$4="PV",AJ50*$EA50*(1+SSSModel!$C$2),
     IF(SSSModel!$C$4="FCR",$EC50*SUM(OFFSET($AC50,0,MAX(CH$4-$AC$4-$DZ50+1,0),1,MIN($DZ50,CH$4-$AC$4+1))),0)))),
SUM($AC50:$BZ50)*
     IF(SSSModel!$C$4="RR",OFFSET(Profiles!$K$2,$Z50,MAX(Profiles!$C$2,AJ$4-$W50)),
     IF(SSSModel!$C$4="ECC",$EA50*$EB50*IF(MAX(Escalation!$C$2,AJ$4-$W50)&gt;$DZ50-1,0,OFFSET(Escalation!$K$2,$Y50,MAX(Escalation!$C$2,AJ$4-$W50))),
     IF(SSSModel!$C$4="PV",IF(CH$4=$W50,$EA50*(1+SSSModel!$C$2),0),
     IF(SSSModel!$C$4="FCR",IF(AND(CH$4&gt;=$W50,OFFSET(Profiles!$K$2,$Z50,MAX(Profiles!$C$2,AJ$4-$W50))&gt;0),$EC50,0),0))))))</f>
        <v>0</v>
      </c>
      <c r="CI50" s="135">
        <f ca="1">IF(OR($Z50=0,SSSModel!$C$4="CF"),AK50,
IF(LEFT($V50,3)="ON_",
     IF(SSSModel!$C$4="RR",SUMPRODUCT(OFFSET($AC50,0,0,1,$CB$2),OFFSET(Profiles!$K$28,($Z50-1)*(Profiles!$I$26+1)+CI$4-SSSModel!$C$3+1,0,1,$CB$2)),
     IF(SSSModel!$C$4="ECC",$EA50*$EB50*SUMPRODUCT(OFFSET($AC50,0,MAX(0,CI$4-$DZ50-$CA$4+1),1,MIN($DZ50,CI$4-$CA$4+1)),OFFSET(Escalation!$K$24,($Y50-1)*(Escalation!$I$22+1)+CI$4-SSSModel!$C$3+1,MAX(0,CI$4-$DZ50-$CA$4+1),1,MIN($DZ50,CI$4-$CA$4+1))),
     IF(SSSModel!$C$4="PV",AK50*$EA50*(1+SSSModel!$C$2),
     IF(SSSModel!$C$4="FCR",$EC50*SUM(OFFSET($AC50,0,MAX(CI$4-$AC$4-$DZ50+1,0),1,MIN($DZ50,CI$4-$AC$4+1))),0)))),
SUM($AC50:$BZ50)*
     IF(SSSModel!$C$4="RR",OFFSET(Profiles!$K$2,$Z50,MAX(Profiles!$C$2,AK$4-$W50)),
     IF(SSSModel!$C$4="ECC",$EA50*$EB50*IF(MAX(Escalation!$C$2,AK$4-$W50)&gt;$DZ50-1,0,OFFSET(Escalation!$K$2,$Y50,MAX(Escalation!$C$2,AK$4-$W50))),
     IF(SSSModel!$C$4="PV",IF(CI$4=$W50,$EA50*(1+SSSModel!$C$2),0),
     IF(SSSModel!$C$4="FCR",IF(AND(CI$4&gt;=$W50,OFFSET(Profiles!$K$2,$Z50,MAX(Profiles!$C$2,AK$4-$W50))&gt;0),$EC50,0),0))))))</f>
        <v>0</v>
      </c>
      <c r="CJ50" s="135">
        <f ca="1">IF(OR($Z50=0,SSSModel!$C$4="CF"),AL50,
IF(LEFT($V50,3)="ON_",
     IF(SSSModel!$C$4="RR",SUMPRODUCT(OFFSET($AC50,0,0,1,$CB$2),OFFSET(Profiles!$K$28,($Z50-1)*(Profiles!$I$26+1)+CJ$4-SSSModel!$C$3+1,0,1,$CB$2)),
     IF(SSSModel!$C$4="ECC",$EA50*$EB50*SUMPRODUCT(OFFSET($AC50,0,MAX(0,CJ$4-$DZ50-$CA$4+1),1,MIN($DZ50,CJ$4-$CA$4+1)),OFFSET(Escalation!$K$24,($Y50-1)*(Escalation!$I$22+1)+CJ$4-SSSModel!$C$3+1,MAX(0,CJ$4-$DZ50-$CA$4+1),1,MIN($DZ50,CJ$4-$CA$4+1))),
     IF(SSSModel!$C$4="PV",AL50*$EA50*(1+SSSModel!$C$2),
     IF(SSSModel!$C$4="FCR",$EC50*SUM(OFFSET($AC50,0,MAX(CJ$4-$AC$4-$DZ50+1,0),1,MIN($DZ50,CJ$4-$AC$4+1))),0)))),
SUM($AC50:$BZ50)*
     IF(SSSModel!$C$4="RR",OFFSET(Profiles!$K$2,$Z50,MAX(Profiles!$C$2,AL$4-$W50)),
     IF(SSSModel!$C$4="ECC",$EA50*$EB50*IF(MAX(Escalation!$C$2,AL$4-$W50)&gt;$DZ50-1,0,OFFSET(Escalation!$K$2,$Y50,MAX(Escalation!$C$2,AL$4-$W50))),
     IF(SSSModel!$C$4="PV",IF(CJ$4=$W50,$EA50*(1+SSSModel!$C$2),0),
     IF(SSSModel!$C$4="FCR",IF(AND(CJ$4&gt;=$W50,OFFSET(Profiles!$K$2,$Z50,MAX(Profiles!$C$2,AL$4-$W50))&gt;0),$EC50,0),0))))))</f>
        <v>0</v>
      </c>
      <c r="CK50" s="135">
        <f ca="1">IF(OR($Z50=0,SSSModel!$C$4="CF"),AM50,
IF(LEFT($V50,3)="ON_",
     IF(SSSModel!$C$4="RR",SUMPRODUCT(OFFSET($AC50,0,0,1,$CB$2),OFFSET(Profiles!$K$28,($Z50-1)*(Profiles!$I$26+1)+CK$4-SSSModel!$C$3+1,0,1,$CB$2)),
     IF(SSSModel!$C$4="ECC",$EA50*$EB50*SUMPRODUCT(OFFSET($AC50,0,MAX(0,CK$4-$DZ50-$CA$4+1),1,MIN($DZ50,CK$4-$CA$4+1)),OFFSET(Escalation!$K$24,($Y50-1)*(Escalation!$I$22+1)+CK$4-SSSModel!$C$3+1,MAX(0,CK$4-$DZ50-$CA$4+1),1,MIN($DZ50,CK$4-$CA$4+1))),
     IF(SSSModel!$C$4="PV",AM50*$EA50*(1+SSSModel!$C$2),
     IF(SSSModel!$C$4="FCR",$EC50*SUM(OFFSET($AC50,0,MAX(CK$4-$AC$4-$DZ50+1,0),1,MIN($DZ50,CK$4-$AC$4+1))),0)))),
SUM($AC50:$BZ50)*
     IF(SSSModel!$C$4="RR",OFFSET(Profiles!$K$2,$Z50,MAX(Profiles!$C$2,AM$4-$W50)),
     IF(SSSModel!$C$4="ECC",$EA50*$EB50*IF(MAX(Escalation!$C$2,AM$4-$W50)&gt;$DZ50-1,0,OFFSET(Escalation!$K$2,$Y50,MAX(Escalation!$C$2,AM$4-$W50))),
     IF(SSSModel!$C$4="PV",IF(CK$4=$W50,$EA50*(1+SSSModel!$C$2),0),
     IF(SSSModel!$C$4="FCR",IF(AND(CK$4&gt;=$W50,OFFSET(Profiles!$K$2,$Z50,MAX(Profiles!$C$2,AM$4-$W50))&gt;0),$EC50,0),0))))))</f>
        <v>0</v>
      </c>
      <c r="CL50" s="135">
        <f ca="1">IF(OR($Z50=0,SSSModel!$C$4="CF"),AN50,
IF(LEFT($V50,3)="ON_",
     IF(SSSModel!$C$4="RR",SUMPRODUCT(OFFSET($AC50,0,0,1,$CB$2),OFFSET(Profiles!$K$28,($Z50-1)*(Profiles!$I$26+1)+CL$4-SSSModel!$C$3+1,0,1,$CB$2)),
     IF(SSSModel!$C$4="ECC",$EA50*$EB50*SUMPRODUCT(OFFSET($AC50,0,MAX(0,CL$4-$DZ50-$CA$4+1),1,MIN($DZ50,CL$4-$CA$4+1)),OFFSET(Escalation!$K$24,($Y50-1)*(Escalation!$I$22+1)+CL$4-SSSModel!$C$3+1,MAX(0,CL$4-$DZ50-$CA$4+1),1,MIN($DZ50,CL$4-$CA$4+1))),
     IF(SSSModel!$C$4="PV",AN50*$EA50*(1+SSSModel!$C$2),
     IF(SSSModel!$C$4="FCR",$EC50*SUM(OFFSET($AC50,0,MAX(CL$4-$AC$4-$DZ50+1,0),1,MIN($DZ50,CL$4-$AC$4+1))),0)))),
SUM($AC50:$BZ50)*
     IF(SSSModel!$C$4="RR",OFFSET(Profiles!$K$2,$Z50,MAX(Profiles!$C$2,AN$4-$W50)),
     IF(SSSModel!$C$4="ECC",$EA50*$EB50*IF(MAX(Escalation!$C$2,AN$4-$W50)&gt;$DZ50-1,0,OFFSET(Escalation!$K$2,$Y50,MAX(Escalation!$C$2,AN$4-$W50))),
     IF(SSSModel!$C$4="PV",IF(CL$4=$W50,$EA50*(1+SSSModel!$C$2),0),
     IF(SSSModel!$C$4="FCR",IF(AND(CL$4&gt;=$W50,OFFSET(Profiles!$K$2,$Z50,MAX(Profiles!$C$2,AN$4-$W50))&gt;0),$EC50,0),0))))))</f>
        <v>0</v>
      </c>
      <c r="CM50" s="135">
        <f ca="1">IF(OR($Z50=0,SSSModel!$C$4="CF"),AO50,
IF(LEFT($V50,3)="ON_",
     IF(SSSModel!$C$4="RR",SUMPRODUCT(OFFSET($AC50,0,0,1,$CB$2),OFFSET(Profiles!$K$28,($Z50-1)*(Profiles!$I$26+1)+CM$4-SSSModel!$C$3+1,0,1,$CB$2)),
     IF(SSSModel!$C$4="ECC",$EA50*$EB50*SUMPRODUCT(OFFSET($AC50,0,MAX(0,CM$4-$DZ50-$CA$4+1),1,MIN($DZ50,CM$4-$CA$4+1)),OFFSET(Escalation!$K$24,($Y50-1)*(Escalation!$I$22+1)+CM$4-SSSModel!$C$3+1,MAX(0,CM$4-$DZ50-$CA$4+1),1,MIN($DZ50,CM$4-$CA$4+1))),
     IF(SSSModel!$C$4="PV",AO50*$EA50*(1+SSSModel!$C$2),
     IF(SSSModel!$C$4="FCR",$EC50*SUM(OFFSET($AC50,0,MAX(CM$4-$AC$4-$DZ50+1,0),1,MIN($DZ50,CM$4-$AC$4+1))),0)))),
SUM($AC50:$BZ50)*
     IF(SSSModel!$C$4="RR",OFFSET(Profiles!$K$2,$Z50,MAX(Profiles!$C$2,AO$4-$W50)),
     IF(SSSModel!$C$4="ECC",$EA50*$EB50*IF(MAX(Escalation!$C$2,AO$4-$W50)&gt;$DZ50-1,0,OFFSET(Escalation!$K$2,$Y50,MAX(Escalation!$C$2,AO$4-$W50))),
     IF(SSSModel!$C$4="PV",IF(CM$4=$W50,$EA50*(1+SSSModel!$C$2),0),
     IF(SSSModel!$C$4="FCR",IF(AND(CM$4&gt;=$W50,OFFSET(Profiles!$K$2,$Z50,MAX(Profiles!$C$2,AO$4-$W50))&gt;0),$EC50,0),0))))))</f>
        <v>0</v>
      </c>
      <c r="CN50" s="135">
        <f ca="1">IF(OR($Z50=0,SSSModel!$C$4="CF"),AP50,
IF(LEFT($V50,3)="ON_",
     IF(SSSModel!$C$4="RR",SUMPRODUCT(OFFSET($AC50,0,0,1,$CB$2),OFFSET(Profiles!$K$28,($Z50-1)*(Profiles!$I$26+1)+CN$4-SSSModel!$C$3+1,0,1,$CB$2)),
     IF(SSSModel!$C$4="ECC",$EA50*$EB50*SUMPRODUCT(OFFSET($AC50,0,MAX(0,CN$4-$DZ50-$CA$4+1),1,MIN($DZ50,CN$4-$CA$4+1)),OFFSET(Escalation!$K$24,($Y50-1)*(Escalation!$I$22+1)+CN$4-SSSModel!$C$3+1,MAX(0,CN$4-$DZ50-$CA$4+1),1,MIN($DZ50,CN$4-$CA$4+1))),
     IF(SSSModel!$C$4="PV",AP50*$EA50*(1+SSSModel!$C$2),
     IF(SSSModel!$C$4="FCR",$EC50*SUM(OFFSET($AC50,0,MAX(CN$4-$AC$4-$DZ50+1,0),1,MIN($DZ50,CN$4-$AC$4+1))),0)))),
SUM($AC50:$BZ50)*
     IF(SSSModel!$C$4="RR",OFFSET(Profiles!$K$2,$Z50,MAX(Profiles!$C$2,AP$4-$W50)),
     IF(SSSModel!$C$4="ECC",$EA50*$EB50*IF(MAX(Escalation!$C$2,AP$4-$W50)&gt;$DZ50-1,0,OFFSET(Escalation!$K$2,$Y50,MAX(Escalation!$C$2,AP$4-$W50))),
     IF(SSSModel!$C$4="PV",IF(CN$4=$W50,$EA50*(1+SSSModel!$C$2),0),
     IF(SSSModel!$C$4="FCR",IF(AND(CN$4&gt;=$W50,OFFSET(Profiles!$K$2,$Z50,MAX(Profiles!$C$2,AP$4-$W50))&gt;0),$EC50,0),0))))))</f>
        <v>0</v>
      </c>
      <c r="CO50" s="135">
        <f ca="1">IF(OR($Z50=0,SSSModel!$C$4="CF"),AQ50,
IF(LEFT($V50,3)="ON_",
     IF(SSSModel!$C$4="RR",SUMPRODUCT(OFFSET($AC50,0,0,1,$CB$2),OFFSET(Profiles!$K$28,($Z50-1)*(Profiles!$I$26+1)+CO$4-SSSModel!$C$3+1,0,1,$CB$2)),
     IF(SSSModel!$C$4="ECC",$EA50*$EB50*SUMPRODUCT(OFFSET($AC50,0,MAX(0,CO$4-$DZ50-$CA$4+1),1,MIN($DZ50,CO$4-$CA$4+1)),OFFSET(Escalation!$K$24,($Y50-1)*(Escalation!$I$22+1)+CO$4-SSSModel!$C$3+1,MAX(0,CO$4-$DZ50-$CA$4+1),1,MIN($DZ50,CO$4-$CA$4+1))),
     IF(SSSModel!$C$4="PV",AQ50*$EA50*(1+SSSModel!$C$2),
     IF(SSSModel!$C$4="FCR",$EC50*SUM(OFFSET($AC50,0,MAX(CO$4-$AC$4-$DZ50+1,0),1,MIN($DZ50,CO$4-$AC$4+1))),0)))),
SUM($AC50:$BZ50)*
     IF(SSSModel!$C$4="RR",OFFSET(Profiles!$K$2,$Z50,MAX(Profiles!$C$2,AQ$4-$W50)),
     IF(SSSModel!$C$4="ECC",$EA50*$EB50*IF(MAX(Escalation!$C$2,AQ$4-$W50)&gt;$DZ50-1,0,OFFSET(Escalation!$K$2,$Y50,MAX(Escalation!$C$2,AQ$4-$W50))),
     IF(SSSModel!$C$4="PV",IF(CO$4=$W50,$EA50*(1+SSSModel!$C$2),0),
     IF(SSSModel!$C$4="FCR",IF(AND(CO$4&gt;=$W50,OFFSET(Profiles!$K$2,$Z50,MAX(Profiles!$C$2,AQ$4-$W50))&gt;0),$EC50,0),0))))))</f>
        <v>0</v>
      </c>
      <c r="CP50" s="135">
        <f ca="1">IF(OR($Z50=0,SSSModel!$C$4="CF"),AR50,
IF(LEFT($V50,3)="ON_",
     IF(SSSModel!$C$4="RR",SUMPRODUCT(OFFSET($AC50,0,0,1,$CB$2),OFFSET(Profiles!$K$28,($Z50-1)*(Profiles!$I$26+1)+CP$4-SSSModel!$C$3+1,0,1,$CB$2)),
     IF(SSSModel!$C$4="ECC",$EA50*$EB50*SUMPRODUCT(OFFSET($AC50,0,MAX(0,CP$4-$DZ50-$CA$4+1),1,MIN($DZ50,CP$4-$CA$4+1)),OFFSET(Escalation!$K$24,($Y50-1)*(Escalation!$I$22+1)+CP$4-SSSModel!$C$3+1,MAX(0,CP$4-$DZ50-$CA$4+1),1,MIN($DZ50,CP$4-$CA$4+1))),
     IF(SSSModel!$C$4="PV",AR50*$EA50*(1+SSSModel!$C$2),
     IF(SSSModel!$C$4="FCR",$EC50*SUM(OFFSET($AC50,0,MAX(CP$4-$AC$4-$DZ50+1,0),1,MIN($DZ50,CP$4-$AC$4+1))),0)))),
SUM($AC50:$BZ50)*
     IF(SSSModel!$C$4="RR",OFFSET(Profiles!$K$2,$Z50,MAX(Profiles!$C$2,AR$4-$W50)),
     IF(SSSModel!$C$4="ECC",$EA50*$EB50*IF(MAX(Escalation!$C$2,AR$4-$W50)&gt;$DZ50-1,0,OFFSET(Escalation!$K$2,$Y50,MAX(Escalation!$C$2,AR$4-$W50))),
     IF(SSSModel!$C$4="PV",IF(CP$4=$W50,$EA50*(1+SSSModel!$C$2),0),
     IF(SSSModel!$C$4="FCR",IF(AND(CP$4&gt;=$W50,OFFSET(Profiles!$K$2,$Z50,MAX(Profiles!$C$2,AR$4-$W50))&gt;0),$EC50,0),0))))))</f>
        <v>0</v>
      </c>
      <c r="CQ50" s="135">
        <f ca="1">IF(OR($Z50=0,SSSModel!$C$4="CF"),AS50,
IF(LEFT($V50,3)="ON_",
     IF(SSSModel!$C$4="RR",SUMPRODUCT(OFFSET($AC50,0,0,1,$CB$2),OFFSET(Profiles!$K$28,($Z50-1)*(Profiles!$I$26+1)+CQ$4-SSSModel!$C$3+1,0,1,$CB$2)),
     IF(SSSModel!$C$4="ECC",$EA50*$EB50*SUMPRODUCT(OFFSET($AC50,0,MAX(0,CQ$4-$DZ50-$CA$4+1),1,MIN($DZ50,CQ$4-$CA$4+1)),OFFSET(Escalation!$K$24,($Y50-1)*(Escalation!$I$22+1)+CQ$4-SSSModel!$C$3+1,MAX(0,CQ$4-$DZ50-$CA$4+1),1,MIN($DZ50,CQ$4-$CA$4+1))),
     IF(SSSModel!$C$4="PV",AS50*$EA50*(1+SSSModel!$C$2),
     IF(SSSModel!$C$4="FCR",$EC50*SUM(OFFSET($AC50,0,MAX(CQ$4-$AC$4-$DZ50+1,0),1,MIN($DZ50,CQ$4-$AC$4+1))),0)))),
SUM($AC50:$BZ50)*
     IF(SSSModel!$C$4="RR",OFFSET(Profiles!$K$2,$Z50,MAX(Profiles!$C$2,AS$4-$W50)),
     IF(SSSModel!$C$4="ECC",$EA50*$EB50*IF(MAX(Escalation!$C$2,AS$4-$W50)&gt;$DZ50-1,0,OFFSET(Escalation!$K$2,$Y50,MAX(Escalation!$C$2,AS$4-$W50))),
     IF(SSSModel!$C$4="PV",IF(CQ$4=$W50,$EA50*(1+SSSModel!$C$2),0),
     IF(SSSModel!$C$4="FCR",IF(AND(CQ$4&gt;=$W50,OFFSET(Profiles!$K$2,$Z50,MAX(Profiles!$C$2,AS$4-$W50))&gt;0),$EC50,0),0))))))</f>
        <v>0</v>
      </c>
      <c r="CR50" s="135">
        <f ca="1">IF(OR($Z50=0,SSSModel!$C$4="CF"),AT50,
IF(LEFT($V50,3)="ON_",
     IF(SSSModel!$C$4="RR",SUMPRODUCT(OFFSET($AC50,0,0,1,$CB$2),OFFSET(Profiles!$K$28,($Z50-1)*(Profiles!$I$26+1)+CR$4-SSSModel!$C$3+1,0,1,$CB$2)),
     IF(SSSModel!$C$4="ECC",$EA50*$EB50*SUMPRODUCT(OFFSET($AC50,0,MAX(0,CR$4-$DZ50-$CA$4+1),1,MIN($DZ50,CR$4-$CA$4+1)),OFFSET(Escalation!$K$24,($Y50-1)*(Escalation!$I$22+1)+CR$4-SSSModel!$C$3+1,MAX(0,CR$4-$DZ50-$CA$4+1),1,MIN($DZ50,CR$4-$CA$4+1))),
     IF(SSSModel!$C$4="PV",AT50*$EA50*(1+SSSModel!$C$2),
     IF(SSSModel!$C$4="FCR",$EC50*SUM(OFFSET($AC50,0,MAX(CR$4-$AC$4-$DZ50+1,0),1,MIN($DZ50,CR$4-$AC$4+1))),0)))),
SUM($AC50:$BZ50)*
     IF(SSSModel!$C$4="RR",OFFSET(Profiles!$K$2,$Z50,MAX(Profiles!$C$2,AT$4-$W50)),
     IF(SSSModel!$C$4="ECC",$EA50*$EB50*IF(MAX(Escalation!$C$2,AT$4-$W50)&gt;$DZ50-1,0,OFFSET(Escalation!$K$2,$Y50,MAX(Escalation!$C$2,AT$4-$W50))),
     IF(SSSModel!$C$4="PV",IF(CR$4=$W50,$EA50*(1+SSSModel!$C$2),0),
     IF(SSSModel!$C$4="FCR",IF(AND(CR$4&gt;=$W50,OFFSET(Profiles!$K$2,$Z50,MAX(Profiles!$C$2,AT$4-$W50))&gt;0),$EC50,0),0))))))</f>
        <v>0</v>
      </c>
      <c r="CS50" s="135">
        <f ca="1">IF(OR($Z50=0,SSSModel!$C$4="CF"),AU50,
IF(LEFT($V50,3)="ON_",
     IF(SSSModel!$C$4="RR",SUMPRODUCT(OFFSET($AC50,0,0,1,$CB$2),OFFSET(Profiles!$K$28,($Z50-1)*(Profiles!$I$26+1)+CS$4-SSSModel!$C$3+1,0,1,$CB$2)),
     IF(SSSModel!$C$4="ECC",$EA50*$EB50*SUMPRODUCT(OFFSET($AC50,0,MAX(0,CS$4-$DZ50-$CA$4+1),1,MIN($DZ50,CS$4-$CA$4+1)),OFFSET(Escalation!$K$24,($Y50-1)*(Escalation!$I$22+1)+CS$4-SSSModel!$C$3+1,MAX(0,CS$4-$DZ50-$CA$4+1),1,MIN($DZ50,CS$4-$CA$4+1))),
     IF(SSSModel!$C$4="PV",AU50*$EA50*(1+SSSModel!$C$2),
     IF(SSSModel!$C$4="FCR",$EC50*SUM(OFFSET($AC50,0,MAX(CS$4-$AC$4-$DZ50+1,0),1,MIN($DZ50,CS$4-$AC$4+1))),0)))),
SUM($AC50:$BZ50)*
     IF(SSSModel!$C$4="RR",OFFSET(Profiles!$K$2,$Z50,MAX(Profiles!$C$2,AU$4-$W50)),
     IF(SSSModel!$C$4="ECC",$EA50*$EB50*IF(MAX(Escalation!$C$2,AU$4-$W50)&gt;$DZ50-1,0,OFFSET(Escalation!$K$2,$Y50,MAX(Escalation!$C$2,AU$4-$W50))),
     IF(SSSModel!$C$4="PV",IF(CS$4=$W50,$EA50*(1+SSSModel!$C$2),0),
     IF(SSSModel!$C$4="FCR",IF(AND(CS$4&gt;=$W50,OFFSET(Profiles!$K$2,$Z50,MAX(Profiles!$C$2,AU$4-$W50))&gt;0),$EC50,0),0))))))</f>
        <v>0</v>
      </c>
      <c r="CT50" s="135">
        <f ca="1">IF(OR($Z50=0,SSSModel!$C$4="CF"),AV50,
IF(LEFT($V50,3)="ON_",
     IF(SSSModel!$C$4="RR",SUMPRODUCT(OFFSET($AC50,0,0,1,$CB$2),OFFSET(Profiles!$K$28,($Z50-1)*(Profiles!$I$26+1)+CT$4-SSSModel!$C$3+1,0,1,$CB$2)),
     IF(SSSModel!$C$4="ECC",$EA50*$EB50*SUMPRODUCT(OFFSET($AC50,0,MAX(0,CT$4-$DZ50-$CA$4+1),1,MIN($DZ50,CT$4-$CA$4+1)),OFFSET(Escalation!$K$24,($Y50-1)*(Escalation!$I$22+1)+CT$4-SSSModel!$C$3+1,MAX(0,CT$4-$DZ50-$CA$4+1),1,MIN($DZ50,CT$4-$CA$4+1))),
     IF(SSSModel!$C$4="PV",AV50*$EA50*(1+SSSModel!$C$2),
     IF(SSSModel!$C$4="FCR",$EC50*SUM(OFFSET($AC50,0,MAX(CT$4-$AC$4-$DZ50+1,0),1,MIN($DZ50,CT$4-$AC$4+1))),0)))),
SUM($AC50:$BZ50)*
     IF(SSSModel!$C$4="RR",OFFSET(Profiles!$K$2,$Z50,MAX(Profiles!$C$2,AV$4-$W50)),
     IF(SSSModel!$C$4="ECC",$EA50*$EB50*IF(MAX(Escalation!$C$2,AV$4-$W50)&gt;$DZ50-1,0,OFFSET(Escalation!$K$2,$Y50,MAX(Escalation!$C$2,AV$4-$W50))),
     IF(SSSModel!$C$4="PV",IF(CT$4=$W50,$EA50*(1+SSSModel!$C$2),0),
     IF(SSSModel!$C$4="FCR",IF(AND(CT$4&gt;=$W50,OFFSET(Profiles!$K$2,$Z50,MAX(Profiles!$C$2,AV$4-$W50))&gt;0),$EC50,0),0))))))</f>
        <v>0</v>
      </c>
      <c r="CU50" s="135">
        <f ca="1">IF(OR($Z50=0,SSSModel!$C$4="CF"),AW50,
IF(LEFT($V50,3)="ON_",
     IF(SSSModel!$C$4="RR",SUMPRODUCT(OFFSET($AC50,0,0,1,$CB$2),OFFSET(Profiles!$K$28,($Z50-1)*(Profiles!$I$26+1)+CU$4-SSSModel!$C$3+1,0,1,$CB$2)),
     IF(SSSModel!$C$4="ECC",$EA50*$EB50*SUMPRODUCT(OFFSET($AC50,0,MAX(0,CU$4-$DZ50-$CA$4+1),1,MIN($DZ50,CU$4-$CA$4+1)),OFFSET(Escalation!$K$24,($Y50-1)*(Escalation!$I$22+1)+CU$4-SSSModel!$C$3+1,MAX(0,CU$4-$DZ50-$CA$4+1),1,MIN($DZ50,CU$4-$CA$4+1))),
     IF(SSSModel!$C$4="PV",AW50*$EA50*(1+SSSModel!$C$2),
     IF(SSSModel!$C$4="FCR",$EC50*SUM(OFFSET($AC50,0,MAX(CU$4-$AC$4-$DZ50+1,0),1,MIN($DZ50,CU$4-$AC$4+1))),0)))),
SUM($AC50:$BZ50)*
     IF(SSSModel!$C$4="RR",OFFSET(Profiles!$K$2,$Z50,MAX(Profiles!$C$2,AW$4-$W50)),
     IF(SSSModel!$C$4="ECC",$EA50*$EB50*IF(MAX(Escalation!$C$2,AW$4-$W50)&gt;$DZ50-1,0,OFFSET(Escalation!$K$2,$Y50,MAX(Escalation!$C$2,AW$4-$W50))),
     IF(SSSModel!$C$4="PV",IF(CU$4=$W50,$EA50*(1+SSSModel!$C$2),0),
     IF(SSSModel!$C$4="FCR",IF(AND(CU$4&gt;=$W50,OFFSET(Profiles!$K$2,$Z50,MAX(Profiles!$C$2,AW$4-$W50))&gt;0),$EC50,0),0))))))</f>
        <v>0</v>
      </c>
      <c r="CV50" s="135">
        <f ca="1">IF(OR($Z50=0,SSSModel!$C$4="CF"),AX50,
IF(LEFT($V50,3)="ON_",
     IF(SSSModel!$C$4="RR",SUMPRODUCT(OFFSET($AC50,0,0,1,$CB$2),OFFSET(Profiles!$K$28,($Z50-1)*(Profiles!$I$26+1)+CV$4-SSSModel!$C$3+1,0,1,$CB$2)),
     IF(SSSModel!$C$4="ECC",$EA50*$EB50*SUMPRODUCT(OFFSET($AC50,0,MAX(0,CV$4-$DZ50-$CA$4+1),1,MIN($DZ50,CV$4-$CA$4+1)),OFFSET(Escalation!$K$24,($Y50-1)*(Escalation!$I$22+1)+CV$4-SSSModel!$C$3+1,MAX(0,CV$4-$DZ50-$CA$4+1),1,MIN($DZ50,CV$4-$CA$4+1))),
     IF(SSSModel!$C$4="PV",AX50*$EA50*(1+SSSModel!$C$2),
     IF(SSSModel!$C$4="FCR",$EC50*SUM(OFFSET($AC50,0,MAX(CV$4-$AC$4-$DZ50+1,0),1,MIN($DZ50,CV$4-$AC$4+1))),0)))),
SUM($AC50:$BZ50)*
     IF(SSSModel!$C$4="RR",OFFSET(Profiles!$K$2,$Z50,MAX(Profiles!$C$2,AX$4-$W50)),
     IF(SSSModel!$C$4="ECC",$EA50*$EB50*IF(MAX(Escalation!$C$2,AX$4-$W50)&gt;$DZ50-1,0,OFFSET(Escalation!$K$2,$Y50,MAX(Escalation!$C$2,AX$4-$W50))),
     IF(SSSModel!$C$4="PV",IF(CV$4=$W50,$EA50*(1+SSSModel!$C$2),0),
     IF(SSSModel!$C$4="FCR",IF(AND(CV$4&gt;=$W50,OFFSET(Profiles!$K$2,$Z50,MAX(Profiles!$C$2,AX$4-$W50))&gt;0),$EC50,0),0))))))</f>
        <v>0</v>
      </c>
      <c r="CW50" s="135">
        <f ca="1">IF(OR($Z50=0,SSSModel!$C$4="CF"),AY50,
IF(LEFT($V50,3)="ON_",
     IF(SSSModel!$C$4="RR",SUMPRODUCT(OFFSET($AC50,0,0,1,$CB$2),OFFSET(Profiles!$K$28,($Z50-1)*(Profiles!$I$26+1)+CW$4-SSSModel!$C$3+1,0,1,$CB$2)),
     IF(SSSModel!$C$4="ECC",$EA50*$EB50*SUMPRODUCT(OFFSET($AC50,0,MAX(0,CW$4-$DZ50-$CA$4+1),1,MIN($DZ50,CW$4-$CA$4+1)),OFFSET(Escalation!$K$24,($Y50-1)*(Escalation!$I$22+1)+CW$4-SSSModel!$C$3+1,MAX(0,CW$4-$DZ50-$CA$4+1),1,MIN($DZ50,CW$4-$CA$4+1))),
     IF(SSSModel!$C$4="PV",AY50*$EA50*(1+SSSModel!$C$2),
     IF(SSSModel!$C$4="FCR",$EC50*SUM(OFFSET($AC50,0,MAX(CW$4-$AC$4-$DZ50+1,0),1,MIN($DZ50,CW$4-$AC$4+1))),0)))),
SUM($AC50:$BZ50)*
     IF(SSSModel!$C$4="RR",OFFSET(Profiles!$K$2,$Z50,MAX(Profiles!$C$2,AY$4-$W50)),
     IF(SSSModel!$C$4="ECC",$EA50*$EB50*IF(MAX(Escalation!$C$2,AY$4-$W50)&gt;$DZ50-1,0,OFFSET(Escalation!$K$2,$Y50,MAX(Escalation!$C$2,AY$4-$W50))),
     IF(SSSModel!$C$4="PV",IF(CW$4=$W50,$EA50*(1+SSSModel!$C$2),0),
     IF(SSSModel!$C$4="FCR",IF(AND(CW$4&gt;=$W50,OFFSET(Profiles!$K$2,$Z50,MAX(Profiles!$C$2,AY$4-$W50))&gt;0),$EC50,0),0))))))</f>
        <v>0</v>
      </c>
      <c r="CX50" s="135">
        <f ca="1">IF(OR($Z50=0,SSSModel!$C$4="CF"),AZ50,
IF(LEFT($V50,3)="ON_",
     IF(SSSModel!$C$4="RR",SUMPRODUCT(OFFSET($AC50,0,0,1,$CB$2),OFFSET(Profiles!$K$28,($Z50-1)*(Profiles!$I$26+1)+CX$4-SSSModel!$C$3+1,0,1,$CB$2)),
     IF(SSSModel!$C$4="ECC",$EA50*$EB50*SUMPRODUCT(OFFSET($AC50,0,MAX(0,CX$4-$DZ50-$CA$4+1),1,MIN($DZ50,CX$4-$CA$4+1)),OFFSET(Escalation!$K$24,($Y50-1)*(Escalation!$I$22+1)+CX$4-SSSModel!$C$3+1,MAX(0,CX$4-$DZ50-$CA$4+1),1,MIN($DZ50,CX$4-$CA$4+1))),
     IF(SSSModel!$C$4="PV",AZ50*$EA50*(1+SSSModel!$C$2),
     IF(SSSModel!$C$4="FCR",$EC50*SUM(OFFSET($AC50,0,MAX(CX$4-$AC$4-$DZ50+1,0),1,MIN($DZ50,CX$4-$AC$4+1))),0)))),
SUM($AC50:$BZ50)*
     IF(SSSModel!$C$4="RR",OFFSET(Profiles!$K$2,$Z50,MAX(Profiles!$C$2,AZ$4-$W50)),
     IF(SSSModel!$C$4="ECC",$EA50*$EB50*IF(MAX(Escalation!$C$2,AZ$4-$W50)&gt;$DZ50-1,0,OFFSET(Escalation!$K$2,$Y50,MAX(Escalation!$C$2,AZ$4-$W50))),
     IF(SSSModel!$C$4="PV",IF(CX$4=$W50,$EA50*(1+SSSModel!$C$2),0),
     IF(SSSModel!$C$4="FCR",IF(AND(CX$4&gt;=$W50,OFFSET(Profiles!$K$2,$Z50,MAX(Profiles!$C$2,AZ$4-$W50))&gt;0),$EC50,0),0))))))</f>
        <v>0</v>
      </c>
      <c r="CY50" s="135">
        <f ca="1">IF(OR($Z50=0,SSSModel!$C$4="CF"),BA50,
IF(LEFT($V50,3)="ON_",
     IF(SSSModel!$C$4="RR",SUMPRODUCT(OFFSET($AC50,0,0,1,$CB$2),OFFSET(Profiles!$K$28,($Z50-1)*(Profiles!$I$26+1)+CY$4-SSSModel!$C$3+1,0,1,$CB$2)),
     IF(SSSModel!$C$4="ECC",$EA50*$EB50*SUMPRODUCT(OFFSET($AC50,0,MAX(0,CY$4-$DZ50-$CA$4+1),1,MIN($DZ50,CY$4-$CA$4+1)),OFFSET(Escalation!$K$24,($Y50-1)*(Escalation!$I$22+1)+CY$4-SSSModel!$C$3+1,MAX(0,CY$4-$DZ50-$CA$4+1),1,MIN($DZ50,CY$4-$CA$4+1))),
     IF(SSSModel!$C$4="PV",BA50*$EA50*(1+SSSModel!$C$2),
     IF(SSSModel!$C$4="FCR",$EC50*SUM(OFFSET($AC50,0,MAX(CY$4-$AC$4-$DZ50+1,0),1,MIN($DZ50,CY$4-$AC$4+1))),0)))),
SUM($AC50:$BZ50)*
     IF(SSSModel!$C$4="RR",OFFSET(Profiles!$K$2,$Z50,MAX(Profiles!$C$2,BA$4-$W50)),
     IF(SSSModel!$C$4="ECC",$EA50*$EB50*IF(MAX(Escalation!$C$2,BA$4-$W50)&gt;$DZ50-1,0,OFFSET(Escalation!$K$2,$Y50,MAX(Escalation!$C$2,BA$4-$W50))),
     IF(SSSModel!$C$4="PV",IF(CY$4=$W50,$EA50*(1+SSSModel!$C$2),0),
     IF(SSSModel!$C$4="FCR",IF(AND(CY$4&gt;=$W50,OFFSET(Profiles!$K$2,$Z50,MAX(Profiles!$C$2,BA$4-$W50))&gt;0),$EC50,0),0))))))</f>
        <v>0</v>
      </c>
      <c r="CZ50" s="135">
        <f ca="1">IF(OR($Z50=0,SSSModel!$C$4="CF"),BB50,
IF(LEFT($V50,3)="ON_",
     IF(SSSModel!$C$4="RR",SUMPRODUCT(OFFSET($AC50,0,0,1,$CB$2),OFFSET(Profiles!$K$28,($Z50-1)*(Profiles!$I$26+1)+CZ$4-SSSModel!$C$3+1,0,1,$CB$2)),
     IF(SSSModel!$C$4="ECC",$EA50*$EB50*SUMPRODUCT(OFFSET($AC50,0,MAX(0,CZ$4-$DZ50-$CA$4+1),1,MIN($DZ50,CZ$4-$CA$4+1)),OFFSET(Escalation!$K$24,($Y50-1)*(Escalation!$I$22+1)+CZ$4-SSSModel!$C$3+1,MAX(0,CZ$4-$DZ50-$CA$4+1),1,MIN($DZ50,CZ$4-$CA$4+1))),
     IF(SSSModel!$C$4="PV",BB50*$EA50*(1+SSSModel!$C$2),
     IF(SSSModel!$C$4="FCR",$EC50*SUM(OFFSET($AC50,0,MAX(CZ$4-$AC$4-$DZ50+1,0),1,MIN($DZ50,CZ$4-$AC$4+1))),0)))),
SUM($AC50:$BZ50)*
     IF(SSSModel!$C$4="RR",OFFSET(Profiles!$K$2,$Z50,MAX(Profiles!$C$2,BB$4-$W50)),
     IF(SSSModel!$C$4="ECC",$EA50*$EB50*IF(MAX(Escalation!$C$2,BB$4-$W50)&gt;$DZ50-1,0,OFFSET(Escalation!$K$2,$Y50,MAX(Escalation!$C$2,BB$4-$W50))),
     IF(SSSModel!$C$4="PV",IF(CZ$4=$W50,$EA50*(1+SSSModel!$C$2),0),
     IF(SSSModel!$C$4="FCR",IF(AND(CZ$4&gt;=$W50,OFFSET(Profiles!$K$2,$Z50,MAX(Profiles!$C$2,BB$4-$W50))&gt;0),$EC50,0),0))))))</f>
        <v>0</v>
      </c>
      <c r="DA50" s="135">
        <f ca="1">IF(OR($Z50=0,SSSModel!$C$4="CF"),BC50,
IF(LEFT($V50,3)="ON_",
     IF(SSSModel!$C$4="RR",SUMPRODUCT(OFFSET($AC50,0,0,1,$CB$2),OFFSET(Profiles!$K$28,($Z50-1)*(Profiles!$I$26+1)+DA$4-SSSModel!$C$3+1,0,1,$CB$2)),
     IF(SSSModel!$C$4="ECC",$EA50*$EB50*SUMPRODUCT(OFFSET($AC50,0,MAX(0,DA$4-$DZ50-$CA$4+1),1,MIN($DZ50,DA$4-$CA$4+1)),OFFSET(Escalation!$K$24,($Y50-1)*(Escalation!$I$22+1)+DA$4-SSSModel!$C$3+1,MAX(0,DA$4-$DZ50-$CA$4+1),1,MIN($DZ50,DA$4-$CA$4+1))),
     IF(SSSModel!$C$4="PV",BC50*$EA50*(1+SSSModel!$C$2),
     IF(SSSModel!$C$4="FCR",$EC50*SUM(OFFSET($AC50,0,MAX(DA$4-$AC$4-$DZ50+1,0),1,MIN($DZ50,DA$4-$AC$4+1))),0)))),
SUM($AC50:$BZ50)*
     IF(SSSModel!$C$4="RR",OFFSET(Profiles!$K$2,$Z50,MAX(Profiles!$C$2,BC$4-$W50)),
     IF(SSSModel!$C$4="ECC",$EA50*$EB50*IF(MAX(Escalation!$C$2,BC$4-$W50)&gt;$DZ50-1,0,OFFSET(Escalation!$K$2,$Y50,MAX(Escalation!$C$2,BC$4-$W50))),
     IF(SSSModel!$C$4="PV",IF(DA$4=$W50,$EA50*(1+SSSModel!$C$2),0),
     IF(SSSModel!$C$4="FCR",IF(AND(DA$4&gt;=$W50,OFFSET(Profiles!$K$2,$Z50,MAX(Profiles!$C$2,BC$4-$W50))&gt;0),$EC50,0),0))))))</f>
        <v>0</v>
      </c>
      <c r="DB50" s="135">
        <f ca="1">IF(OR($Z50=0,SSSModel!$C$4="CF"),BD50,
IF(LEFT($V50,3)="ON_",
     IF(SSSModel!$C$4="RR",SUMPRODUCT(OFFSET($AC50,0,0,1,$CB$2),OFFSET(Profiles!$K$28,($Z50-1)*(Profiles!$I$26+1)+DB$4-SSSModel!$C$3+1,0,1,$CB$2)),
     IF(SSSModel!$C$4="ECC",$EA50*$EB50*SUMPRODUCT(OFFSET($AC50,0,MAX(0,DB$4-$DZ50-$CA$4+1),1,MIN($DZ50,DB$4-$CA$4+1)),OFFSET(Escalation!$K$24,($Y50-1)*(Escalation!$I$22+1)+DB$4-SSSModel!$C$3+1,MAX(0,DB$4-$DZ50-$CA$4+1),1,MIN($DZ50,DB$4-$CA$4+1))),
     IF(SSSModel!$C$4="PV",BD50*$EA50*(1+SSSModel!$C$2),
     IF(SSSModel!$C$4="FCR",$EC50*SUM(OFFSET($AC50,0,MAX(DB$4-$AC$4-$DZ50+1,0),1,MIN($DZ50,DB$4-$AC$4+1))),0)))),
SUM($AC50:$BZ50)*
     IF(SSSModel!$C$4="RR",OFFSET(Profiles!$K$2,$Z50,MAX(Profiles!$C$2,BD$4-$W50)),
     IF(SSSModel!$C$4="ECC",$EA50*$EB50*IF(MAX(Escalation!$C$2,BD$4-$W50)&gt;$DZ50-1,0,OFFSET(Escalation!$K$2,$Y50,MAX(Escalation!$C$2,BD$4-$W50))),
     IF(SSSModel!$C$4="PV",IF(DB$4=$W50,$EA50*(1+SSSModel!$C$2),0),
     IF(SSSModel!$C$4="FCR",IF(AND(DB$4&gt;=$W50,OFFSET(Profiles!$K$2,$Z50,MAX(Profiles!$C$2,BD$4-$W50))&gt;0),$EC50,0),0))))))</f>
        <v>0</v>
      </c>
      <c r="DC50" s="135">
        <f ca="1">IF(OR($Z50=0,SSSModel!$C$4="CF"),BE50,
IF(LEFT($V50,3)="ON_",
     IF(SSSModel!$C$4="RR",SUMPRODUCT(OFFSET($AC50,0,0,1,$CB$2),OFFSET(Profiles!$K$28,($Z50-1)*(Profiles!$I$26+1)+DC$4-SSSModel!$C$3+1,0,1,$CB$2)),
     IF(SSSModel!$C$4="ECC",$EA50*$EB50*SUMPRODUCT(OFFSET($AC50,0,MAX(0,DC$4-$DZ50-$CA$4+1),1,MIN($DZ50,DC$4-$CA$4+1)),OFFSET(Escalation!$K$24,($Y50-1)*(Escalation!$I$22+1)+DC$4-SSSModel!$C$3+1,MAX(0,DC$4-$DZ50-$CA$4+1),1,MIN($DZ50,DC$4-$CA$4+1))),
     IF(SSSModel!$C$4="PV",BE50*$EA50*(1+SSSModel!$C$2),
     IF(SSSModel!$C$4="FCR",$EC50*SUM(OFFSET($AC50,0,MAX(DC$4-$AC$4-$DZ50+1,0),1,MIN($DZ50,DC$4-$AC$4+1))),0)))),
SUM($AC50:$BZ50)*
     IF(SSSModel!$C$4="RR",OFFSET(Profiles!$K$2,$Z50,MAX(Profiles!$C$2,BE$4-$W50)),
     IF(SSSModel!$C$4="ECC",$EA50*$EB50*IF(MAX(Escalation!$C$2,BE$4-$W50)&gt;$DZ50-1,0,OFFSET(Escalation!$K$2,$Y50,MAX(Escalation!$C$2,BE$4-$W50))),
     IF(SSSModel!$C$4="PV",IF(DC$4=$W50,$EA50*(1+SSSModel!$C$2),0),
     IF(SSSModel!$C$4="FCR",IF(AND(DC$4&gt;=$W50,OFFSET(Profiles!$K$2,$Z50,MAX(Profiles!$C$2,BE$4-$W50))&gt;0),$EC50,0),0))))))</f>
        <v>0</v>
      </c>
      <c r="DD50" s="135">
        <f ca="1">IF(OR($Z50=0,SSSModel!$C$4="CF"),BF50,
IF(LEFT($V50,3)="ON_",
     IF(SSSModel!$C$4="RR",SUMPRODUCT(OFFSET($AC50,0,0,1,$CB$2),OFFSET(Profiles!$K$28,($Z50-1)*(Profiles!$I$26+1)+DD$4-SSSModel!$C$3+1,0,1,$CB$2)),
     IF(SSSModel!$C$4="ECC",$EA50*$EB50*SUMPRODUCT(OFFSET($AC50,0,MAX(0,DD$4-$DZ50-$CA$4+1),1,MIN($DZ50,DD$4-$CA$4+1)),OFFSET(Escalation!$K$24,($Y50-1)*(Escalation!$I$22+1)+DD$4-SSSModel!$C$3+1,MAX(0,DD$4-$DZ50-$CA$4+1),1,MIN($DZ50,DD$4-$CA$4+1))),
     IF(SSSModel!$C$4="PV",BF50*$EA50*(1+SSSModel!$C$2),
     IF(SSSModel!$C$4="FCR",$EC50*SUM(OFFSET($AC50,0,MAX(DD$4-$AC$4-$DZ50+1,0),1,MIN($DZ50,DD$4-$AC$4+1))),0)))),
SUM($AC50:$BZ50)*
     IF(SSSModel!$C$4="RR",OFFSET(Profiles!$K$2,$Z50,MAX(Profiles!$C$2,BF$4-$W50)),
     IF(SSSModel!$C$4="ECC",$EA50*$EB50*IF(MAX(Escalation!$C$2,BF$4-$W50)&gt;$DZ50-1,0,OFFSET(Escalation!$K$2,$Y50,MAX(Escalation!$C$2,BF$4-$W50))),
     IF(SSSModel!$C$4="PV",IF(DD$4=$W50,$EA50*(1+SSSModel!$C$2),0),
     IF(SSSModel!$C$4="FCR",IF(AND(DD$4&gt;=$W50,OFFSET(Profiles!$K$2,$Z50,MAX(Profiles!$C$2,BF$4-$W50))&gt;0),$EC50,0),0))))))</f>
        <v>0</v>
      </c>
      <c r="DE50" s="135">
        <f ca="1">IF(OR($Z50=0,SSSModel!$C$4="CF"),BG50,
IF(LEFT($V50,3)="ON_",
     IF(SSSModel!$C$4="RR",SUMPRODUCT(OFFSET($AC50,0,0,1,$CB$2),OFFSET(Profiles!$K$28,($Z50-1)*(Profiles!$I$26+1)+DE$4-SSSModel!$C$3+1,0,1,$CB$2)),
     IF(SSSModel!$C$4="ECC",$EA50*$EB50*SUMPRODUCT(OFFSET($AC50,0,MAX(0,DE$4-$DZ50-$CA$4+1),1,MIN($DZ50,DE$4-$CA$4+1)),OFFSET(Escalation!$K$24,($Y50-1)*(Escalation!$I$22+1)+DE$4-SSSModel!$C$3+1,MAX(0,DE$4-$DZ50-$CA$4+1),1,MIN($DZ50,DE$4-$CA$4+1))),
     IF(SSSModel!$C$4="PV",BG50*$EA50*(1+SSSModel!$C$2),
     IF(SSSModel!$C$4="FCR",$EC50*SUM(OFFSET($AC50,0,MAX(DE$4-$AC$4-$DZ50+1,0),1,MIN($DZ50,DE$4-$AC$4+1))),0)))),
SUM($AC50:$BZ50)*
     IF(SSSModel!$C$4="RR",OFFSET(Profiles!$K$2,$Z50,MAX(Profiles!$C$2,BG$4-$W50)),
     IF(SSSModel!$C$4="ECC",$EA50*$EB50*IF(MAX(Escalation!$C$2,BG$4-$W50)&gt;$DZ50-1,0,OFFSET(Escalation!$K$2,$Y50,MAX(Escalation!$C$2,BG$4-$W50))),
     IF(SSSModel!$C$4="PV",IF(DE$4=$W50,$EA50*(1+SSSModel!$C$2),0),
     IF(SSSModel!$C$4="FCR",IF(AND(DE$4&gt;=$W50,OFFSET(Profiles!$K$2,$Z50,MAX(Profiles!$C$2,BG$4-$W50))&gt;0),$EC50,0),0))))))</f>
        <v>0</v>
      </c>
      <c r="DF50" s="135">
        <f ca="1">IF(OR($Z50=0,SSSModel!$C$4="CF"),BH50,
IF(LEFT($V50,3)="ON_",
     IF(SSSModel!$C$4="RR",SUMPRODUCT(OFFSET($AC50,0,0,1,$CB$2),OFFSET(Profiles!$K$28,($Z50-1)*(Profiles!$I$26+1)+DF$4-SSSModel!$C$3+1,0,1,$CB$2)),
     IF(SSSModel!$C$4="ECC",$EA50*$EB50*SUMPRODUCT(OFFSET($AC50,0,MAX(0,DF$4-$DZ50-$CA$4+1),1,MIN($DZ50,DF$4-$CA$4+1)),OFFSET(Escalation!$K$24,($Y50-1)*(Escalation!$I$22+1)+DF$4-SSSModel!$C$3+1,MAX(0,DF$4-$DZ50-$CA$4+1),1,MIN($DZ50,DF$4-$CA$4+1))),
     IF(SSSModel!$C$4="PV",BH50*$EA50*(1+SSSModel!$C$2),
     IF(SSSModel!$C$4="FCR",$EC50*SUM(OFFSET($AC50,0,MAX(DF$4-$AC$4-$DZ50+1,0),1,MIN($DZ50,DF$4-$AC$4+1))),0)))),
SUM($AC50:$BZ50)*
     IF(SSSModel!$C$4="RR",OFFSET(Profiles!$K$2,$Z50,MAX(Profiles!$C$2,BH$4-$W50)),
     IF(SSSModel!$C$4="ECC",$EA50*$EB50*IF(MAX(Escalation!$C$2,BH$4-$W50)&gt;$DZ50-1,0,OFFSET(Escalation!$K$2,$Y50,MAX(Escalation!$C$2,BH$4-$W50))),
     IF(SSSModel!$C$4="PV",IF(DF$4=$W50,$EA50*(1+SSSModel!$C$2),0),
     IF(SSSModel!$C$4="FCR",IF(AND(DF$4&gt;=$W50,OFFSET(Profiles!$K$2,$Z50,MAX(Profiles!$C$2,BH$4-$W50))&gt;0),$EC50,0),0))))))</f>
        <v>0</v>
      </c>
      <c r="DG50" s="135">
        <f ca="1">IF(OR($Z50=0,SSSModel!$C$4="CF"),BI50,
IF(LEFT($V50,3)="ON_",
     IF(SSSModel!$C$4="RR",SUMPRODUCT(OFFSET($AC50,0,0,1,$CB$2),OFFSET(Profiles!$K$28,($Z50-1)*(Profiles!$I$26+1)+DG$4-SSSModel!$C$3+1,0,1,$CB$2)),
     IF(SSSModel!$C$4="ECC",$EA50*$EB50*SUMPRODUCT(OFFSET($AC50,0,MAX(0,DG$4-$DZ50-$CA$4+1),1,MIN($DZ50,DG$4-$CA$4+1)),OFFSET(Escalation!$K$24,($Y50-1)*(Escalation!$I$22+1)+DG$4-SSSModel!$C$3+1,MAX(0,DG$4-$DZ50-$CA$4+1),1,MIN($DZ50,DG$4-$CA$4+1))),
     IF(SSSModel!$C$4="PV",BI50*$EA50*(1+SSSModel!$C$2),
     IF(SSSModel!$C$4="FCR",$EC50*SUM(OFFSET($AC50,0,MAX(DG$4-$AC$4-$DZ50+1,0),1,MIN($DZ50,DG$4-$AC$4+1))),0)))),
SUM($AC50:$BZ50)*
     IF(SSSModel!$C$4="RR",OFFSET(Profiles!$K$2,$Z50,MAX(Profiles!$C$2,BI$4-$W50)),
     IF(SSSModel!$C$4="ECC",$EA50*$EB50*IF(MAX(Escalation!$C$2,BI$4-$W50)&gt;$DZ50-1,0,OFFSET(Escalation!$K$2,$Y50,MAX(Escalation!$C$2,BI$4-$W50))),
     IF(SSSModel!$C$4="PV",IF(DG$4=$W50,$EA50*(1+SSSModel!$C$2),0),
     IF(SSSModel!$C$4="FCR",IF(AND(DG$4&gt;=$W50,OFFSET(Profiles!$K$2,$Z50,MAX(Profiles!$C$2,BI$4-$W50))&gt;0),$EC50,0),0))))))</f>
        <v>0</v>
      </c>
      <c r="DH50" s="135">
        <f ca="1">IF(OR($Z50=0,SSSModel!$C$4="CF"),BJ50,
IF(LEFT($V50,3)="ON_",
     IF(SSSModel!$C$4="RR",SUMPRODUCT(OFFSET($AC50,0,0,1,$CB$2),OFFSET(Profiles!$K$28,($Z50-1)*(Profiles!$I$26+1)+DH$4-SSSModel!$C$3+1,0,1,$CB$2)),
     IF(SSSModel!$C$4="ECC",$EA50*$EB50*SUMPRODUCT(OFFSET($AC50,0,MAX(0,DH$4-$DZ50-$CA$4+1),1,MIN($DZ50,DH$4-$CA$4+1)),OFFSET(Escalation!$K$24,($Y50-1)*(Escalation!$I$22+1)+DH$4-SSSModel!$C$3+1,MAX(0,DH$4-$DZ50-$CA$4+1),1,MIN($DZ50,DH$4-$CA$4+1))),
     IF(SSSModel!$C$4="PV",BJ50*$EA50*(1+SSSModel!$C$2),
     IF(SSSModel!$C$4="FCR",$EC50*SUM(OFFSET($AC50,0,MAX(DH$4-$AC$4-$DZ50+1,0),1,MIN($DZ50,DH$4-$AC$4+1))),0)))),
SUM($AC50:$BZ50)*
     IF(SSSModel!$C$4="RR",OFFSET(Profiles!$K$2,$Z50,MAX(Profiles!$C$2,BJ$4-$W50)),
     IF(SSSModel!$C$4="ECC",$EA50*$EB50*IF(MAX(Escalation!$C$2,BJ$4-$W50)&gt;$DZ50-1,0,OFFSET(Escalation!$K$2,$Y50,MAX(Escalation!$C$2,BJ$4-$W50))),
     IF(SSSModel!$C$4="PV",IF(DH$4=$W50,$EA50*(1+SSSModel!$C$2),0),
     IF(SSSModel!$C$4="FCR",IF(AND(DH$4&gt;=$W50,OFFSET(Profiles!$K$2,$Z50,MAX(Profiles!$C$2,BJ$4-$W50))&gt;0),$EC50,0),0))))))</f>
        <v>0</v>
      </c>
      <c r="DI50" s="135">
        <f ca="1">IF(OR($Z50=0,SSSModel!$C$4="CF"),BK50,
IF(LEFT($V50,3)="ON_",
     IF(SSSModel!$C$4="RR",SUMPRODUCT(OFFSET($AC50,0,0,1,$CB$2),OFFSET(Profiles!$K$28,($Z50-1)*(Profiles!$I$26+1)+DI$4-SSSModel!$C$3+1,0,1,$CB$2)),
     IF(SSSModel!$C$4="ECC",$EA50*$EB50*SUMPRODUCT(OFFSET($AC50,0,MAX(0,DI$4-$DZ50-$CA$4+1),1,MIN($DZ50,DI$4-$CA$4+1)),OFFSET(Escalation!$K$24,($Y50-1)*(Escalation!$I$22+1)+DI$4-SSSModel!$C$3+1,MAX(0,DI$4-$DZ50-$CA$4+1),1,MIN($DZ50,DI$4-$CA$4+1))),
     IF(SSSModel!$C$4="PV",BK50*$EA50*(1+SSSModel!$C$2),
     IF(SSSModel!$C$4="FCR",$EC50*SUM(OFFSET($AC50,0,MAX(DI$4-$AC$4-$DZ50+1,0),1,MIN($DZ50,DI$4-$AC$4+1))),0)))),
SUM($AC50:$BZ50)*
     IF(SSSModel!$C$4="RR",OFFSET(Profiles!$K$2,$Z50,MAX(Profiles!$C$2,BK$4-$W50)),
     IF(SSSModel!$C$4="ECC",$EA50*$EB50*IF(MAX(Escalation!$C$2,BK$4-$W50)&gt;$DZ50-1,0,OFFSET(Escalation!$K$2,$Y50,MAX(Escalation!$C$2,BK$4-$W50))),
     IF(SSSModel!$C$4="PV",IF(DI$4=$W50,$EA50*(1+SSSModel!$C$2),0),
     IF(SSSModel!$C$4="FCR",IF(AND(DI$4&gt;=$W50,OFFSET(Profiles!$K$2,$Z50,MAX(Profiles!$C$2,BK$4-$W50))&gt;0),$EC50,0),0))))))</f>
        <v>0</v>
      </c>
      <c r="DJ50" s="135">
        <f ca="1">IF(OR($Z50=0,SSSModel!$C$4="CF"),BL50,
IF(LEFT($V50,3)="ON_",
     IF(SSSModel!$C$4="RR",SUMPRODUCT(OFFSET($AC50,0,0,1,$CB$2),OFFSET(Profiles!$K$28,($Z50-1)*(Profiles!$I$26+1)+DJ$4-SSSModel!$C$3+1,0,1,$CB$2)),
     IF(SSSModel!$C$4="ECC",$EA50*$EB50*SUMPRODUCT(OFFSET($AC50,0,MAX(0,DJ$4-$DZ50-$CA$4+1),1,MIN($DZ50,DJ$4-$CA$4+1)),OFFSET(Escalation!$K$24,($Y50-1)*(Escalation!$I$22+1)+DJ$4-SSSModel!$C$3+1,MAX(0,DJ$4-$DZ50-$CA$4+1),1,MIN($DZ50,DJ$4-$CA$4+1))),
     IF(SSSModel!$C$4="PV",BL50*$EA50*(1+SSSModel!$C$2),
     IF(SSSModel!$C$4="FCR",$EC50*SUM(OFFSET($AC50,0,MAX(DJ$4-$AC$4-$DZ50+1,0),1,MIN($DZ50,DJ$4-$AC$4+1))),0)))),
SUM($AC50:$BZ50)*
     IF(SSSModel!$C$4="RR",OFFSET(Profiles!$K$2,$Z50,MAX(Profiles!$C$2,BL$4-$W50)),
     IF(SSSModel!$C$4="ECC",$EA50*$EB50*IF(MAX(Escalation!$C$2,BL$4-$W50)&gt;$DZ50-1,0,OFFSET(Escalation!$K$2,$Y50,MAX(Escalation!$C$2,BL$4-$W50))),
     IF(SSSModel!$C$4="PV",IF(DJ$4=$W50,$EA50*(1+SSSModel!$C$2),0),
     IF(SSSModel!$C$4="FCR",IF(AND(DJ$4&gt;=$W50,OFFSET(Profiles!$K$2,$Z50,MAX(Profiles!$C$2,BL$4-$W50))&gt;0),$EC50,0),0))))))</f>
        <v>0</v>
      </c>
      <c r="DK50" s="135">
        <f ca="1">IF(OR($Z50=0,SSSModel!$C$4="CF"),BM50,
IF(LEFT($V50,3)="ON_",
     IF(SSSModel!$C$4="RR",SUMPRODUCT(OFFSET($AC50,0,0,1,$CB$2),OFFSET(Profiles!$K$28,($Z50-1)*(Profiles!$I$26+1)+DK$4-SSSModel!$C$3+1,0,1,$CB$2)),
     IF(SSSModel!$C$4="ECC",$EA50*$EB50*SUMPRODUCT(OFFSET($AC50,0,MAX(0,DK$4-$DZ50-$CA$4+1),1,MIN($DZ50,DK$4-$CA$4+1)),OFFSET(Escalation!$K$24,($Y50-1)*(Escalation!$I$22+1)+DK$4-SSSModel!$C$3+1,MAX(0,DK$4-$DZ50-$CA$4+1),1,MIN($DZ50,DK$4-$CA$4+1))),
     IF(SSSModel!$C$4="PV",BM50*$EA50*(1+SSSModel!$C$2),
     IF(SSSModel!$C$4="FCR",$EC50*SUM(OFFSET($AC50,0,MAX(DK$4-$AC$4-$DZ50+1,0),1,MIN($DZ50,DK$4-$AC$4+1))),0)))),
SUM($AC50:$BZ50)*
     IF(SSSModel!$C$4="RR",OFFSET(Profiles!$K$2,$Z50,MAX(Profiles!$C$2,BM$4-$W50)),
     IF(SSSModel!$C$4="ECC",$EA50*$EB50*IF(MAX(Escalation!$C$2,BM$4-$W50)&gt;$DZ50-1,0,OFFSET(Escalation!$K$2,$Y50,MAX(Escalation!$C$2,BM$4-$W50))),
     IF(SSSModel!$C$4="PV",IF(DK$4=$W50,$EA50*(1+SSSModel!$C$2),0),
     IF(SSSModel!$C$4="FCR",IF(AND(DK$4&gt;=$W50,OFFSET(Profiles!$K$2,$Z50,MAX(Profiles!$C$2,BM$4-$W50))&gt;0),$EC50,0),0))))))</f>
        <v>0</v>
      </c>
      <c r="DL50" s="135">
        <f ca="1">IF(OR($Z50=0,SSSModel!$C$4="CF"),BN50,
IF(LEFT($V50,3)="ON_",
     IF(SSSModel!$C$4="RR",SUMPRODUCT(OFFSET($AC50,0,0,1,$CB$2),OFFSET(Profiles!$K$28,($Z50-1)*(Profiles!$I$26+1)+DL$4-SSSModel!$C$3+1,0,1,$CB$2)),
     IF(SSSModel!$C$4="ECC",$EA50*$EB50*SUMPRODUCT(OFFSET($AC50,0,MAX(0,DL$4-$DZ50-$CA$4+1),1,MIN($DZ50,DL$4-$CA$4+1)),OFFSET(Escalation!$K$24,($Y50-1)*(Escalation!$I$22+1)+DL$4-SSSModel!$C$3+1,MAX(0,DL$4-$DZ50-$CA$4+1),1,MIN($DZ50,DL$4-$CA$4+1))),
     IF(SSSModel!$C$4="PV",BN50*$EA50*(1+SSSModel!$C$2),
     IF(SSSModel!$C$4="FCR",$EC50*SUM(OFFSET($AC50,0,MAX(DL$4-$AC$4-$DZ50+1,0),1,MIN($DZ50,DL$4-$AC$4+1))),0)))),
SUM($AC50:$BZ50)*
     IF(SSSModel!$C$4="RR",OFFSET(Profiles!$K$2,$Z50,MAX(Profiles!$C$2,BN$4-$W50)),
     IF(SSSModel!$C$4="ECC",$EA50*$EB50*IF(MAX(Escalation!$C$2,BN$4-$W50)&gt;$DZ50-1,0,OFFSET(Escalation!$K$2,$Y50,MAX(Escalation!$C$2,BN$4-$W50))),
     IF(SSSModel!$C$4="PV",IF(DL$4=$W50,$EA50*(1+SSSModel!$C$2),0),
     IF(SSSModel!$C$4="FCR",IF(AND(DL$4&gt;=$W50,OFFSET(Profiles!$K$2,$Z50,MAX(Profiles!$C$2,BN$4-$W50))&gt;0),$EC50,0),0))))))</f>
        <v>0</v>
      </c>
      <c r="DM50" s="135">
        <f ca="1">IF(OR($Z50=0,SSSModel!$C$4="CF"),BO50,
IF(LEFT($V50,3)="ON_",
     IF(SSSModel!$C$4="RR",SUMPRODUCT(OFFSET($AC50,0,0,1,$CB$2),OFFSET(Profiles!$K$28,($Z50-1)*(Profiles!$I$26+1)+DM$4-SSSModel!$C$3+1,0,1,$CB$2)),
     IF(SSSModel!$C$4="ECC",$EA50*$EB50*SUMPRODUCT(OFFSET($AC50,0,MAX(0,DM$4-$DZ50-$CA$4+1),1,MIN($DZ50,DM$4-$CA$4+1)),OFFSET(Escalation!$K$24,($Y50-1)*(Escalation!$I$22+1)+DM$4-SSSModel!$C$3+1,MAX(0,DM$4-$DZ50-$CA$4+1),1,MIN($DZ50,DM$4-$CA$4+1))),
     IF(SSSModel!$C$4="PV",BO50*$EA50*(1+SSSModel!$C$2),
     IF(SSSModel!$C$4="FCR",$EC50*SUM(OFFSET($AC50,0,MAX(DM$4-$AC$4-$DZ50+1,0),1,MIN($DZ50,DM$4-$AC$4+1))),0)))),
SUM($AC50:$BZ50)*
     IF(SSSModel!$C$4="RR",OFFSET(Profiles!$K$2,$Z50,MAX(Profiles!$C$2,BO$4-$W50)),
     IF(SSSModel!$C$4="ECC",$EA50*$EB50*IF(MAX(Escalation!$C$2,BO$4-$W50)&gt;$DZ50-1,0,OFFSET(Escalation!$K$2,$Y50,MAX(Escalation!$C$2,BO$4-$W50))),
     IF(SSSModel!$C$4="PV",IF(DM$4=$W50,$EA50*(1+SSSModel!$C$2),0),
     IF(SSSModel!$C$4="FCR",IF(AND(DM$4&gt;=$W50,OFFSET(Profiles!$K$2,$Z50,MAX(Profiles!$C$2,BO$4-$W50))&gt;0),$EC50,0),0))))))</f>
        <v>0</v>
      </c>
      <c r="DN50" s="135">
        <f ca="1">IF(OR($Z50=0,SSSModel!$C$4="CF"),BP50,
IF(LEFT($V50,3)="ON_",
     IF(SSSModel!$C$4="RR",SUMPRODUCT(OFFSET($AC50,0,0,1,$CB$2),OFFSET(Profiles!$K$28,($Z50-1)*(Profiles!$I$26+1)+DN$4-SSSModel!$C$3+1,0,1,$CB$2)),
     IF(SSSModel!$C$4="ECC",$EA50*$EB50*SUMPRODUCT(OFFSET($AC50,0,MAX(0,DN$4-$DZ50-$CA$4+1),1,MIN($DZ50,DN$4-$CA$4+1)),OFFSET(Escalation!$K$24,($Y50-1)*(Escalation!$I$22+1)+DN$4-SSSModel!$C$3+1,MAX(0,DN$4-$DZ50-$CA$4+1),1,MIN($DZ50,DN$4-$CA$4+1))),
     IF(SSSModel!$C$4="PV",BP50*$EA50*(1+SSSModel!$C$2),
     IF(SSSModel!$C$4="FCR",$EC50*SUM(OFFSET($AC50,0,MAX(DN$4-$AC$4-$DZ50+1,0),1,MIN($DZ50,DN$4-$AC$4+1))),0)))),
SUM($AC50:$BZ50)*
     IF(SSSModel!$C$4="RR",OFFSET(Profiles!$K$2,$Z50,MAX(Profiles!$C$2,BP$4-$W50)),
     IF(SSSModel!$C$4="ECC",$EA50*$EB50*IF(MAX(Escalation!$C$2,BP$4-$W50)&gt;$DZ50-1,0,OFFSET(Escalation!$K$2,$Y50,MAX(Escalation!$C$2,BP$4-$W50))),
     IF(SSSModel!$C$4="PV",IF(DN$4=$W50,$EA50*(1+SSSModel!$C$2),0),
     IF(SSSModel!$C$4="FCR",IF(AND(DN$4&gt;=$W50,OFFSET(Profiles!$K$2,$Z50,MAX(Profiles!$C$2,BP$4-$W50))&gt;0),$EC50,0),0))))))</f>
        <v>0</v>
      </c>
      <c r="DO50" s="135">
        <f ca="1">IF(OR($Z50=0,SSSModel!$C$4="CF"),BQ50,
IF(LEFT($V50,3)="ON_",
     IF(SSSModel!$C$4="RR",SUMPRODUCT(OFFSET($AC50,0,0,1,$CB$2),OFFSET(Profiles!$K$28,($Z50-1)*(Profiles!$I$26+1)+DO$4-SSSModel!$C$3+1,0,1,$CB$2)),
     IF(SSSModel!$C$4="ECC",$EA50*$EB50*SUMPRODUCT(OFFSET($AC50,0,MAX(0,DO$4-$DZ50-$CA$4+1),1,MIN($DZ50,DO$4-$CA$4+1)),OFFSET(Escalation!$K$24,($Y50-1)*(Escalation!$I$22+1)+DO$4-SSSModel!$C$3+1,MAX(0,DO$4-$DZ50-$CA$4+1),1,MIN($DZ50,DO$4-$CA$4+1))),
     IF(SSSModel!$C$4="PV",BQ50*$EA50*(1+SSSModel!$C$2),
     IF(SSSModel!$C$4="FCR",$EC50*SUM(OFFSET($AC50,0,MAX(DO$4-$AC$4-$DZ50+1,0),1,MIN($DZ50,DO$4-$AC$4+1))),0)))),
SUM($AC50:$BZ50)*
     IF(SSSModel!$C$4="RR",OFFSET(Profiles!$K$2,$Z50,MAX(Profiles!$C$2,BQ$4-$W50)),
     IF(SSSModel!$C$4="ECC",$EA50*$EB50*IF(MAX(Escalation!$C$2,BQ$4-$W50)&gt;$DZ50-1,0,OFFSET(Escalation!$K$2,$Y50,MAX(Escalation!$C$2,BQ$4-$W50))),
     IF(SSSModel!$C$4="PV",IF(DO$4=$W50,$EA50*(1+SSSModel!$C$2),0),
     IF(SSSModel!$C$4="FCR",IF(AND(DO$4&gt;=$W50,OFFSET(Profiles!$K$2,$Z50,MAX(Profiles!$C$2,BQ$4-$W50))&gt;0),$EC50,0),0))))))</f>
        <v>0</v>
      </c>
      <c r="DP50" s="135">
        <f ca="1">IF(OR($Z50=0,SSSModel!$C$4="CF"),BR50,
IF(LEFT($V50,3)="ON_",
     IF(SSSModel!$C$4="RR",SUMPRODUCT(OFFSET($AC50,0,0,1,$CB$2),OFFSET(Profiles!$K$28,($Z50-1)*(Profiles!$I$26+1)+DP$4-SSSModel!$C$3+1,0,1,$CB$2)),
     IF(SSSModel!$C$4="ECC",$EA50*$EB50*SUMPRODUCT(OFFSET($AC50,0,MAX(0,DP$4-$DZ50-$CA$4+1),1,MIN($DZ50,DP$4-$CA$4+1)),OFFSET(Escalation!$K$24,($Y50-1)*(Escalation!$I$22+1)+DP$4-SSSModel!$C$3+1,MAX(0,DP$4-$DZ50-$CA$4+1),1,MIN($DZ50,DP$4-$CA$4+1))),
     IF(SSSModel!$C$4="PV",BR50*$EA50*(1+SSSModel!$C$2),
     IF(SSSModel!$C$4="FCR",$EC50*SUM(OFFSET($AC50,0,MAX(DP$4-$AC$4-$DZ50+1,0),1,MIN($DZ50,DP$4-$AC$4+1))),0)))),
SUM($AC50:$BZ50)*
     IF(SSSModel!$C$4="RR",OFFSET(Profiles!$K$2,$Z50,MAX(Profiles!$C$2,BR$4-$W50)),
     IF(SSSModel!$C$4="ECC",$EA50*$EB50*IF(MAX(Escalation!$C$2,BR$4-$W50)&gt;$DZ50-1,0,OFFSET(Escalation!$K$2,$Y50,MAX(Escalation!$C$2,BR$4-$W50))),
     IF(SSSModel!$C$4="PV",IF(DP$4=$W50,$EA50*(1+SSSModel!$C$2),0),
     IF(SSSModel!$C$4="FCR",IF(AND(DP$4&gt;=$W50,OFFSET(Profiles!$K$2,$Z50,MAX(Profiles!$C$2,BR$4-$W50))&gt;0),$EC50,0),0))))))</f>
        <v>0</v>
      </c>
      <c r="DQ50" s="135">
        <f ca="1">IF(OR($Z50=0,SSSModel!$C$4="CF"),BS50,
IF(LEFT($V50,3)="ON_",
     IF(SSSModel!$C$4="RR",SUMPRODUCT(OFFSET($AC50,0,0,1,$CB$2),OFFSET(Profiles!$K$28,($Z50-1)*(Profiles!$I$26+1)+DQ$4-SSSModel!$C$3+1,0,1,$CB$2)),
     IF(SSSModel!$C$4="ECC",$EA50*$EB50*SUMPRODUCT(OFFSET($AC50,0,MAX(0,DQ$4-$DZ50-$CA$4+1),1,MIN($DZ50,DQ$4-$CA$4+1)),OFFSET(Escalation!$K$24,($Y50-1)*(Escalation!$I$22+1)+DQ$4-SSSModel!$C$3+1,MAX(0,DQ$4-$DZ50-$CA$4+1),1,MIN($DZ50,DQ$4-$CA$4+1))),
     IF(SSSModel!$C$4="PV",BS50*$EA50*(1+SSSModel!$C$2),
     IF(SSSModel!$C$4="FCR",$EC50*SUM(OFFSET($AC50,0,MAX(DQ$4-$AC$4-$DZ50+1,0),1,MIN($DZ50,DQ$4-$AC$4+1))),0)))),
SUM($AC50:$BZ50)*
     IF(SSSModel!$C$4="RR",OFFSET(Profiles!$K$2,$Z50,MAX(Profiles!$C$2,BS$4-$W50)),
     IF(SSSModel!$C$4="ECC",$EA50*$EB50*IF(MAX(Escalation!$C$2,BS$4-$W50)&gt;$DZ50-1,0,OFFSET(Escalation!$K$2,$Y50,MAX(Escalation!$C$2,BS$4-$W50))),
     IF(SSSModel!$C$4="PV",IF(DQ$4=$W50,$EA50*(1+SSSModel!$C$2),0),
     IF(SSSModel!$C$4="FCR",IF(AND(DQ$4&gt;=$W50,OFFSET(Profiles!$K$2,$Z50,MAX(Profiles!$C$2,BS$4-$W50))&gt;0),$EC50,0),0))))))</f>
        <v>0</v>
      </c>
      <c r="DR50" s="135">
        <f ca="1">IF(OR($Z50=0,SSSModel!$C$4="CF"),BT50,
IF(LEFT($V50,3)="ON_",
     IF(SSSModel!$C$4="RR",SUMPRODUCT(OFFSET($AC50,0,0,1,$CB$2),OFFSET(Profiles!$K$28,($Z50-1)*(Profiles!$I$26+1)+DR$4-SSSModel!$C$3+1,0,1,$CB$2)),
     IF(SSSModel!$C$4="ECC",$EA50*$EB50*SUMPRODUCT(OFFSET($AC50,0,MAX(0,DR$4-$DZ50-$CA$4+1),1,MIN($DZ50,DR$4-$CA$4+1)),OFFSET(Escalation!$K$24,($Y50-1)*(Escalation!$I$22+1)+DR$4-SSSModel!$C$3+1,MAX(0,DR$4-$DZ50-$CA$4+1),1,MIN($DZ50,DR$4-$CA$4+1))),
     IF(SSSModel!$C$4="PV",BT50*$EA50*(1+SSSModel!$C$2),
     IF(SSSModel!$C$4="FCR",$EC50*SUM(OFFSET($AC50,0,MAX(DR$4-$AC$4-$DZ50+1,0),1,MIN($DZ50,DR$4-$AC$4+1))),0)))),
SUM($AC50:$BZ50)*
     IF(SSSModel!$C$4="RR",OFFSET(Profiles!$K$2,$Z50,MAX(Profiles!$C$2,BT$4-$W50)),
     IF(SSSModel!$C$4="ECC",$EA50*$EB50*IF(MAX(Escalation!$C$2,BT$4-$W50)&gt;$DZ50-1,0,OFFSET(Escalation!$K$2,$Y50,MAX(Escalation!$C$2,BT$4-$W50))),
     IF(SSSModel!$C$4="PV",IF(DR$4=$W50,$EA50*(1+SSSModel!$C$2),0),
     IF(SSSModel!$C$4="FCR",IF(AND(DR$4&gt;=$W50,OFFSET(Profiles!$K$2,$Z50,MAX(Profiles!$C$2,BT$4-$W50))&gt;0),$EC50,0),0))))))</f>
        <v>0</v>
      </c>
      <c r="DS50" s="135">
        <f ca="1">IF(OR($Z50=0,SSSModel!$C$4="CF"),BU50,
IF(LEFT($V50,3)="ON_",
     IF(SSSModel!$C$4="RR",SUMPRODUCT(OFFSET($AC50,0,0,1,$CB$2),OFFSET(Profiles!$K$28,($Z50-1)*(Profiles!$I$26+1)+DS$4-SSSModel!$C$3+1,0,1,$CB$2)),
     IF(SSSModel!$C$4="ECC",$EA50*$EB50*SUMPRODUCT(OFFSET($AC50,0,MAX(0,DS$4-$DZ50-$CA$4+1),1,MIN($DZ50,DS$4-$CA$4+1)),OFFSET(Escalation!$K$24,($Y50-1)*(Escalation!$I$22+1)+DS$4-SSSModel!$C$3+1,MAX(0,DS$4-$DZ50-$CA$4+1),1,MIN($DZ50,DS$4-$CA$4+1))),
     IF(SSSModel!$C$4="PV",BU50*$EA50*(1+SSSModel!$C$2),
     IF(SSSModel!$C$4="FCR",$EC50*SUM(OFFSET($AC50,0,MAX(DS$4-$AC$4-$DZ50+1,0),1,MIN($DZ50,DS$4-$AC$4+1))),0)))),
SUM($AC50:$BZ50)*
     IF(SSSModel!$C$4="RR",OFFSET(Profiles!$K$2,$Z50,MAX(Profiles!$C$2,BU$4-$W50)),
     IF(SSSModel!$C$4="ECC",$EA50*$EB50*IF(MAX(Escalation!$C$2,BU$4-$W50)&gt;$DZ50-1,0,OFFSET(Escalation!$K$2,$Y50,MAX(Escalation!$C$2,BU$4-$W50))),
     IF(SSSModel!$C$4="PV",IF(DS$4=$W50,$EA50*(1+SSSModel!$C$2),0),
     IF(SSSModel!$C$4="FCR",IF(AND(DS$4&gt;=$W50,OFFSET(Profiles!$K$2,$Z50,MAX(Profiles!$C$2,BU$4-$W50))&gt;0),$EC50,0),0))))))</f>
        <v>0</v>
      </c>
      <c r="DT50" s="135">
        <f ca="1">IF(OR($Z50=0,SSSModel!$C$4="CF"),BV50,
IF(LEFT($V50,3)="ON_",
     IF(SSSModel!$C$4="RR",SUMPRODUCT(OFFSET($AC50,0,0,1,$CB$2),OFFSET(Profiles!$K$28,($Z50-1)*(Profiles!$I$26+1)+DT$4-SSSModel!$C$3+1,0,1,$CB$2)),
     IF(SSSModel!$C$4="ECC",$EA50*$EB50*SUMPRODUCT(OFFSET($AC50,0,MAX(0,DT$4-$DZ50-$CA$4+1),1,MIN($DZ50,DT$4-$CA$4+1)),OFFSET(Escalation!$K$24,($Y50-1)*(Escalation!$I$22+1)+DT$4-SSSModel!$C$3+1,MAX(0,DT$4-$DZ50-$CA$4+1),1,MIN($DZ50,DT$4-$CA$4+1))),
     IF(SSSModel!$C$4="PV",BV50*$EA50*(1+SSSModel!$C$2),
     IF(SSSModel!$C$4="FCR",$EC50*SUM(OFFSET($AC50,0,MAX(DT$4-$AC$4-$DZ50+1,0),1,MIN($DZ50,DT$4-$AC$4+1))),0)))),
SUM($AC50:$BZ50)*
     IF(SSSModel!$C$4="RR",OFFSET(Profiles!$K$2,$Z50,MAX(Profiles!$C$2,BV$4-$W50)),
     IF(SSSModel!$C$4="ECC",$EA50*$EB50*IF(MAX(Escalation!$C$2,BV$4-$W50)&gt;$DZ50-1,0,OFFSET(Escalation!$K$2,$Y50,MAX(Escalation!$C$2,BV$4-$W50))),
     IF(SSSModel!$C$4="PV",IF(DT$4=$W50,$EA50*(1+SSSModel!$C$2),0),
     IF(SSSModel!$C$4="FCR",IF(AND(DT$4&gt;=$W50,OFFSET(Profiles!$K$2,$Z50,MAX(Profiles!$C$2,BV$4-$W50))&gt;0),$EC50,0),0))))))</f>
        <v>0</v>
      </c>
      <c r="DU50" s="135">
        <f ca="1">IF(OR($Z50=0,SSSModel!$C$4="CF"),BW50,
IF(LEFT($V50,3)="ON_",
     IF(SSSModel!$C$4="RR",SUMPRODUCT(OFFSET($AC50,0,0,1,$CB$2),OFFSET(Profiles!$K$28,($Z50-1)*(Profiles!$I$26+1)+DU$4-SSSModel!$C$3+1,0,1,$CB$2)),
     IF(SSSModel!$C$4="ECC",$EA50*$EB50*SUMPRODUCT(OFFSET($AC50,0,MAX(0,DU$4-$DZ50-$CA$4+1),1,MIN($DZ50,DU$4-$CA$4+1)),OFFSET(Escalation!$K$24,($Y50-1)*(Escalation!$I$22+1)+DU$4-SSSModel!$C$3+1,MAX(0,DU$4-$DZ50-$CA$4+1),1,MIN($DZ50,DU$4-$CA$4+1))),
     IF(SSSModel!$C$4="PV",BW50*$EA50*(1+SSSModel!$C$2),
     IF(SSSModel!$C$4="FCR",$EC50*SUM(OFFSET($AC50,0,MAX(DU$4-$AC$4-$DZ50+1,0),1,MIN($DZ50,DU$4-$AC$4+1))),0)))),
SUM($AC50:$BZ50)*
     IF(SSSModel!$C$4="RR",OFFSET(Profiles!$K$2,$Z50,MAX(Profiles!$C$2,BW$4-$W50)),
     IF(SSSModel!$C$4="ECC",$EA50*$EB50*IF(MAX(Escalation!$C$2,BW$4-$W50)&gt;$DZ50-1,0,OFFSET(Escalation!$K$2,$Y50,MAX(Escalation!$C$2,BW$4-$W50))),
     IF(SSSModel!$C$4="PV",IF(DU$4=$W50,$EA50*(1+SSSModel!$C$2),0),
     IF(SSSModel!$C$4="FCR",IF(AND(DU$4&gt;=$W50,OFFSET(Profiles!$K$2,$Z50,MAX(Profiles!$C$2,BW$4-$W50))&gt;0),$EC50,0),0))))))</f>
        <v>0</v>
      </c>
      <c r="DV50" s="136">
        <f ca="1">IF(OR($Z50=0,SSSModel!$C$4="CF"),BX50,
IF(LEFT($V50,3)="ON_",
     IF(SSSModel!$C$4="RR",SUMPRODUCT(OFFSET($AC50,0,0,1,$CB$2),OFFSET(Profiles!$K$28,($Z50-1)*(Profiles!$I$26+1)+DV$4-SSSModel!$C$3+1,0,1,$CB$2)),
     IF(SSSModel!$C$4="ECC",$EA50*$EB50*SUMPRODUCT(OFFSET($AC50,0,MAX(0,DV$4-$DZ50-$CA$4+1),1,MIN($DZ50,DV$4-$CA$4+1)),OFFSET(Escalation!$K$24,($Y50-1)*(Escalation!$I$22+1)+DV$4-SSSModel!$C$3+1,MAX(0,DV$4-$DZ50-$CA$4+1),1,MIN($DZ50,DV$4-$CA$4+1))),
     IF(SSSModel!$C$4="PV",BX50*$EA50*(1+SSSModel!$C$2),
     IF(SSSModel!$C$4="FCR",$EC50*SUM(OFFSET($AC50,0,MAX(DV$4-$AC$4-$DZ50+1,0),1,MIN($DZ50,DV$4-$AC$4+1))),0)))),
SUM($AC50:$BZ50)*
     IF(SSSModel!$C$4="RR",OFFSET(Profiles!$K$2,$Z50,MAX(Profiles!$C$2,BX$4-$W50)),
     IF(SSSModel!$C$4="ECC",$EA50*$EB50*IF(MAX(Escalation!$C$2,BX$4-$W50)&gt;$DZ50-1,0,OFFSET(Escalation!$K$2,$Y50,MAX(Escalation!$C$2,BX$4-$W50))),
     IF(SSSModel!$C$4="PV",IF(DV$4=$W50,$EA50*(1+SSSModel!$C$2),0),
     IF(SSSModel!$C$4="FCR",IF(AND(DV$4&gt;=$W50,OFFSET(Profiles!$K$2,$Z50,MAX(Profiles!$C$2,BX$4-$W50))&gt;0),$EC50,0),0))))))</f>
        <v>0</v>
      </c>
      <c r="DW50" s="136">
        <f ca="1">IF(OR($Z50=0,SSSModel!$C$4="CF"),BY50,
IF(LEFT($V50,3)="ON_",
     IF(SSSModel!$C$4="RR",SUMPRODUCT(OFFSET($AC50,0,0,1,$CB$2),OFFSET(Profiles!$K$28,($Z50-1)*(Profiles!$I$26+1)+DW$4-SSSModel!$C$3+1,0,1,$CB$2)),
     IF(SSSModel!$C$4="ECC",$EA50*$EB50*SUMPRODUCT(OFFSET($AC50,0,MAX(0,DW$4-$DZ50-$CA$4+1),1,MIN($DZ50,DW$4-$CA$4+1)),OFFSET(Escalation!$K$24,($Y50-1)*(Escalation!$I$22+1)+DW$4-SSSModel!$C$3+1,MAX(0,DW$4-$DZ50-$CA$4+1),1,MIN($DZ50,DW$4-$CA$4+1))),
     IF(SSSModel!$C$4="PV",BY50*$EA50*(1+SSSModel!$C$2),
     IF(SSSModel!$C$4="FCR",$EC50*SUM(OFFSET($AC50,0,MAX(DW$4-$AC$4-$DZ50+1,0),1,MIN($DZ50,DW$4-$AC$4+1))),0)))),
SUM($AC50:$BZ50)*
     IF(SSSModel!$C$4="RR",OFFSET(Profiles!$K$2,$Z50,MAX(Profiles!$C$2,BY$4-$W50)),
     IF(SSSModel!$C$4="ECC",$EA50*$EB50*IF(MAX(Escalation!$C$2,BY$4-$W50)&gt;$DZ50-1,0,OFFSET(Escalation!$K$2,$Y50,MAX(Escalation!$C$2,BY$4-$W50))),
     IF(SSSModel!$C$4="PV",IF(DW$4=$W50,$EA50*(1+SSSModel!$C$2),0),
     IF(SSSModel!$C$4="FCR",IF(AND(DW$4&gt;=$W50,OFFSET(Profiles!$K$2,$Z50,MAX(Profiles!$C$2,BY$4-$W50))&gt;0),$EC50,0),0))))))</f>
        <v>0</v>
      </c>
      <c r="DX50" s="136">
        <f ca="1">IF(OR($Z50=0,SSSModel!$C$4="CF"),BZ50,
IF(LEFT($V50,3)="ON_",
     IF(SSSModel!$C$4="RR",SUMPRODUCT(OFFSET($AC50,0,0,1,$CB$2),OFFSET(Profiles!$K$28,($Z50-1)*(Profiles!$I$26+1)+DX$4-SSSModel!$C$3+1,0,1,$CB$2)),
     IF(SSSModel!$C$4="ECC",$EA50*$EB50*SUMPRODUCT(OFFSET($AC50,0,MAX(0,DX$4-$DZ50-$CA$4+1),1,MIN($DZ50,DX$4-$CA$4+1)),OFFSET(Escalation!$K$24,($Y50-1)*(Escalation!$I$22+1)+DX$4-SSSModel!$C$3+1,MAX(0,DX$4-$DZ50-$CA$4+1),1,MIN($DZ50,DX$4-$CA$4+1))),
     IF(SSSModel!$C$4="PV",BZ50*$EA50*(1+SSSModel!$C$2),
     IF(SSSModel!$C$4="FCR",$EC50*SUM(OFFSET($AC50,0,MAX(DX$4-$AC$4-$DZ50+1,0),1,MIN($DZ50,DX$4-$AC$4+1))),0)))),
SUM($AC50:$BZ50)*
     IF(SSSModel!$C$4="RR",OFFSET(Profiles!$K$2,$Z50,MAX(Profiles!$C$2,BZ$4-$W50)),
     IF(SSSModel!$C$4="ECC",$EA50*$EB50*IF(MAX(Escalation!$C$2,BZ$4-$W50)&gt;$DZ50-1,0,OFFSET(Escalation!$K$2,$Y50,MAX(Escalation!$C$2,BZ$4-$W50))),
     IF(SSSModel!$C$4="PV",IF(DX$4=$W50,$EA50*(1+SSSModel!$C$2),0),
     IF(SSSModel!$C$4="FCR",IF(AND(DX$4&gt;=$W50,OFFSET(Profiles!$K$2,$Z50,MAX(Profiles!$C$2,BZ$4-$W50))&gt;0),$EC50,0),0))))))</f>
        <v>0</v>
      </c>
      <c r="DY50" s="82">
        <f ca="1">IF($Y50=0,0,OFFSET(Escalation!$B$2,$Y50,0))</f>
        <v>0</v>
      </c>
      <c r="DZ50" s="80">
        <f ca="1">IF($Z50=0,0,COUNTIF(OFFSET(Profiles!$K$2,$Z50,0,1,50),"&gt;0"))</f>
        <v>0</v>
      </c>
      <c r="EA50" s="137">
        <f ca="1">IF($Z50=0,0,SUMPRODUCT(Profiles!$C$20:$BH$20,OFFSET(Profiles!$C$2,$Z50,0,1,Profiles!$B$1)))</f>
        <v>0</v>
      </c>
      <c r="EB50" s="24">
        <f ca="1">IF($Z50=0,0,((1-(1+DY50)/(1+SSSModel!$C$2))/(1-((1+DY50)/(1+SSSModel!$C$2))^DZ50))*(1+SSSModel!$C$2))</f>
        <v>0</v>
      </c>
      <c r="EC50" s="24">
        <f ca="1">IF($Z50=0,0,-PMT(SSSModel!$C$2,DZ50,EA50))</f>
        <v>0</v>
      </c>
    </row>
    <row r="51" spans="3:133" x14ac:dyDescent="0.35">
      <c r="C51" s="18">
        <f t="shared" si="5"/>
        <v>5</v>
      </c>
      <c r="D51" s="18">
        <f t="shared" si="6"/>
        <v>7</v>
      </c>
      <c r="E51" s="18">
        <f t="shared" ca="1" si="10"/>
        <v>0</v>
      </c>
      <c r="G51" s="25" t="str">
        <f ca="1">IF($E51=0,"",OFFSET(Resources!B$26,$E51,0))</f>
        <v/>
      </c>
      <c r="H51" s="25" t="str">
        <f ca="1">IF($E51=0,"",OFFSET(Resources!C$26,$E51,0))</f>
        <v/>
      </c>
      <c r="I51" s="25" t="str">
        <f ca="1">IF($E51=0,"",OFFSET(Resources!$E$26,$E51,0))</f>
        <v/>
      </c>
      <c r="J51" s="16">
        <v>1</v>
      </c>
      <c r="K51" s="16" t="s">
        <v>150</v>
      </c>
      <c r="L51" s="25" t="str">
        <f ca="1">OFFSET(Resources!$CG$24,0,$C51-1)</f>
        <v>On-Going Capital #2</v>
      </c>
      <c r="M51" s="25" t="str">
        <f ca="1">OFFSET(Resources!$CG$25,0,$C51-1)</f>
        <v>Capital</v>
      </c>
      <c r="N51" s="1">
        <v>1</v>
      </c>
      <c r="O51" s="7">
        <f ca="1">IF($E51=0,0,OFFSET(Resources!$CG$26,$E51,$C51-1))</f>
        <v>0</v>
      </c>
      <c r="P51" s="25" t="str">
        <f ca="1">OFFSET(Resources!$CG$26,0,$C51-1)</f>
        <v>$/Yr</v>
      </c>
      <c r="Q51" s="18">
        <f ca="1">IF($E51=0,0,OFFSET(GenAlts!$W$4,$E51,$D51-1))</f>
        <v>0</v>
      </c>
      <c r="R51" s="1">
        <v>1</v>
      </c>
      <c r="S51" t="str">
        <f ca="1">IF($E51=0,"",OFFSET(Resources!$R$26,$E51,0))</f>
        <v/>
      </c>
      <c r="U51" s="25">
        <f ca="1">IF($E51=0,0,OFFSET(Resources!$AB$26,$E51,($C51-1)*Resources!$CI$20))</f>
        <v>0</v>
      </c>
      <c r="V51" s="122" t="str">
        <f ca="1">IF($E51=0,"","ON_"&amp;OFFSET(Resources!$D$26,$E51,0))</f>
        <v/>
      </c>
      <c r="W51">
        <f t="shared" ca="1" si="9"/>
        <v>0</v>
      </c>
      <c r="X51">
        <f>IF(T51="",0,MATCH(T51,Profiles!$A$3:$A$22,0))</f>
        <v>0</v>
      </c>
      <c r="Y51" s="10">
        <f ca="1">IF(U51=0,0,MATCH(U51,Escalation!$A$3:$A$18,0))</f>
        <v>0</v>
      </c>
      <c r="Z51">
        <f ca="1">IF(V51="",0,MATCH(V51,Profiles!$A$3:$A$22,0))</f>
        <v>0</v>
      </c>
      <c r="AB51" s="8">
        <v>0</v>
      </c>
      <c r="AC51" s="72">
        <f ca="1">IF(OR(AC$4&lt;$Q51,AC$4&gt;$Q51+IF($S51="",1000,$S51)-1),0,IF(MOD(AC$4-$Q51,IF($R51="",1000,$R51))=0,$O51,0))*IF($Y51&gt;0,(1+INDEX(Escalation!$B$3:$B$18,$Y51,0))^(AC$4-SSSModel!$C$5),1)*IF($X51=0,1,OFFSET(Profiles!$K$2,$X51,MAX(Profiles!$C$2,AC$4-$Q51)))*IF($AA51=1,(1+SSSModel!#REF!),1)</f>
        <v>0</v>
      </c>
      <c r="AD51" s="72">
        <f ca="1">IF(OR(AD$4&lt;$Q51,AD$4&gt;$Q51+IF($S51="",1000,$S51)-1),0,IF(MOD(AD$4-$Q51,IF($R51="",1000,$R51))=0,$O51,0))*IF($Y51&gt;0,(1+INDEX(Escalation!$B$3:$B$18,$Y51,0))^(AD$4-SSSModel!$C$5),1)*IF($X51=0,1,OFFSET(Profiles!$K$2,$X51,MAX(Profiles!$C$2,AD$4-$Q51)))*IF($AA51=1,(1+SSSModel!#REF!),1)</f>
        <v>0</v>
      </c>
      <c r="AE51" s="72">
        <f ca="1">IF(OR(AE$4&lt;$Q51,AE$4&gt;$Q51+IF($S51="",1000,$S51)-1),0,IF(MOD(AE$4-$Q51,IF($R51="",1000,$R51))=0,$O51,0))*IF($Y51&gt;0,(1+INDEX(Escalation!$B$3:$B$18,$Y51,0))^(AE$4-SSSModel!$C$5),1)*IF($X51=0,1,OFFSET(Profiles!$K$2,$X51,MAX(Profiles!$C$2,AE$4-$Q51)))*IF($AA51=1,(1+SSSModel!#REF!),1)</f>
        <v>0</v>
      </c>
      <c r="AF51" s="72">
        <f ca="1">IF(OR(AF$4&lt;$Q51,AF$4&gt;$Q51+IF($S51="",1000,$S51)-1),0,IF(MOD(AF$4-$Q51,IF($R51="",1000,$R51))=0,$O51,0))*IF($Y51&gt;0,(1+INDEX(Escalation!$B$3:$B$18,$Y51,0))^(AF$4-SSSModel!$C$5),1)*IF($X51=0,1,OFFSET(Profiles!$K$2,$X51,MAX(Profiles!$C$2,AF$4-$Q51)))*IF($AA51=1,(1+SSSModel!#REF!),1)</f>
        <v>0</v>
      </c>
      <c r="AG51" s="72">
        <f ca="1">IF(OR(AG$4&lt;$Q51,AG$4&gt;$Q51+IF($S51="",1000,$S51)-1),0,IF(MOD(AG$4-$Q51,IF($R51="",1000,$R51))=0,$O51,0))*IF($Y51&gt;0,(1+INDEX(Escalation!$B$3:$B$18,$Y51,0))^(AG$4-SSSModel!$C$5),1)*IF($X51=0,1,OFFSET(Profiles!$K$2,$X51,MAX(Profiles!$C$2,AG$4-$Q51)))*IF($AA51=1,(1+SSSModel!#REF!),1)</f>
        <v>0</v>
      </c>
      <c r="AH51" s="72">
        <f ca="1">IF(OR(AH$4&lt;$Q51,AH$4&gt;$Q51+IF($S51="",1000,$S51)-1),0,IF(MOD(AH$4-$Q51,IF($R51="",1000,$R51))=0,$O51,0))*IF($Y51&gt;0,(1+INDEX(Escalation!$B$3:$B$18,$Y51,0))^(AH$4-SSSModel!$C$5),1)*IF($X51=0,1,OFFSET(Profiles!$K$2,$X51,MAX(Profiles!$C$2,AH$4-$Q51)))*IF($AA51=1,(1+SSSModel!#REF!),1)</f>
        <v>0</v>
      </c>
      <c r="AI51" s="72">
        <f ca="1">IF(OR(AI$4&lt;$Q51,AI$4&gt;$Q51+IF($S51="",1000,$S51)-1),0,IF(MOD(AI$4-$Q51,IF($R51="",1000,$R51))=0,$O51,0))*IF($Y51&gt;0,(1+INDEX(Escalation!$B$3:$B$18,$Y51,0))^(AI$4-SSSModel!$C$5),1)*IF($X51=0,1,OFFSET(Profiles!$K$2,$X51,MAX(Profiles!$C$2,AI$4-$Q51)))*IF($AA51=1,(1+SSSModel!#REF!),1)</f>
        <v>0</v>
      </c>
      <c r="AJ51" s="72">
        <f ca="1">IF(OR(AJ$4&lt;$Q51,AJ$4&gt;$Q51+IF($S51="",1000,$S51)-1),0,IF(MOD(AJ$4-$Q51,IF($R51="",1000,$R51))=0,$O51,0))*IF($Y51&gt;0,(1+INDEX(Escalation!$B$3:$B$18,$Y51,0))^(AJ$4-SSSModel!$C$5),1)*IF($X51=0,1,OFFSET(Profiles!$K$2,$X51,MAX(Profiles!$C$2,AJ$4-$Q51)))*IF($AA51=1,(1+SSSModel!#REF!),1)</f>
        <v>0</v>
      </c>
      <c r="AK51" s="72">
        <f ca="1">IF(OR(AK$4&lt;$Q51,AK$4&gt;$Q51+IF($S51="",1000,$S51)-1),0,IF(MOD(AK$4-$Q51,IF($R51="",1000,$R51))=0,$O51,0))*IF($Y51&gt;0,(1+INDEX(Escalation!$B$3:$B$18,$Y51,0))^(AK$4-SSSModel!$C$5),1)*IF($X51=0,1,OFFSET(Profiles!$K$2,$X51,MAX(Profiles!$C$2,AK$4-$Q51)))*IF($AA51=1,(1+SSSModel!#REF!),1)</f>
        <v>0</v>
      </c>
      <c r="AL51" s="72">
        <f ca="1">IF(OR(AL$4&lt;$Q51,AL$4&gt;$Q51+IF($S51="",1000,$S51)-1),0,IF(MOD(AL$4-$Q51,IF($R51="",1000,$R51))=0,$O51,0))*IF($Y51&gt;0,(1+INDEX(Escalation!$B$3:$B$18,$Y51,0))^(AL$4-SSSModel!$C$5),1)*IF($X51=0,1,OFFSET(Profiles!$K$2,$X51,MAX(Profiles!$C$2,AL$4-$Q51)))*IF($AA51=1,(1+SSSModel!#REF!),1)</f>
        <v>0</v>
      </c>
      <c r="AM51" s="72">
        <f ca="1">IF(OR(AM$4&lt;$Q51,AM$4&gt;$Q51+IF($S51="",1000,$S51)-1),0,IF(MOD(AM$4-$Q51,IF($R51="",1000,$R51))=0,$O51,0))*IF($Y51&gt;0,(1+INDEX(Escalation!$B$3:$B$18,$Y51,0))^(AM$4-SSSModel!$C$5),1)*IF($X51=0,1,OFFSET(Profiles!$K$2,$X51,MAX(Profiles!$C$2,AM$4-$Q51)))*IF($AA51=1,(1+SSSModel!#REF!),1)</f>
        <v>0</v>
      </c>
      <c r="AN51" s="72">
        <f ca="1">IF(OR(AN$4&lt;$Q51,AN$4&gt;$Q51+IF($S51="",1000,$S51)-1),0,IF(MOD(AN$4-$Q51,IF($R51="",1000,$R51))=0,$O51,0))*IF($Y51&gt;0,(1+INDEX(Escalation!$B$3:$B$18,$Y51,0))^(AN$4-SSSModel!$C$5),1)*IF($X51=0,1,OFFSET(Profiles!$K$2,$X51,MAX(Profiles!$C$2,AN$4-$Q51)))*IF($AA51=1,(1+SSSModel!#REF!),1)</f>
        <v>0</v>
      </c>
      <c r="AO51" s="72">
        <f ca="1">IF(OR(AO$4&lt;$Q51,AO$4&gt;$Q51+IF($S51="",1000,$S51)-1),0,IF(MOD(AO$4-$Q51,IF($R51="",1000,$R51))=0,$O51,0))*IF($Y51&gt;0,(1+INDEX(Escalation!$B$3:$B$18,$Y51,0))^(AO$4-SSSModel!$C$5),1)*IF($X51=0,1,OFFSET(Profiles!$K$2,$X51,MAX(Profiles!$C$2,AO$4-$Q51)))*IF($AA51=1,(1+SSSModel!#REF!),1)</f>
        <v>0</v>
      </c>
      <c r="AP51" s="72">
        <f ca="1">IF(OR(AP$4&lt;$Q51,AP$4&gt;$Q51+IF($S51="",1000,$S51)-1),0,IF(MOD(AP$4-$Q51,IF($R51="",1000,$R51))=0,$O51,0))*IF($Y51&gt;0,(1+INDEX(Escalation!$B$3:$B$18,$Y51,0))^(AP$4-SSSModel!$C$5),1)*IF($X51=0,1,OFFSET(Profiles!$K$2,$X51,MAX(Profiles!$C$2,AP$4-$Q51)))*IF($AA51=1,(1+SSSModel!#REF!),1)</f>
        <v>0</v>
      </c>
      <c r="AQ51" s="72">
        <f ca="1">IF(OR(AQ$4&lt;$Q51,AQ$4&gt;$Q51+IF($S51="",1000,$S51)-1),0,IF(MOD(AQ$4-$Q51,IF($R51="",1000,$R51))=0,$O51,0))*IF($Y51&gt;0,(1+INDEX(Escalation!$B$3:$B$18,$Y51,0))^(AQ$4-SSSModel!$C$5),1)*IF($X51=0,1,OFFSET(Profiles!$K$2,$X51,MAX(Profiles!$C$2,AQ$4-$Q51)))*IF($AA51=1,(1+SSSModel!#REF!),1)</f>
        <v>0</v>
      </c>
      <c r="AR51" s="72">
        <f ca="1">IF(OR(AR$4&lt;$Q51,AR$4&gt;$Q51+IF($S51="",1000,$S51)-1),0,IF(MOD(AR$4-$Q51,IF($R51="",1000,$R51))=0,$O51,0))*IF($Y51&gt;0,(1+INDEX(Escalation!$B$3:$B$18,$Y51,0))^(AR$4-SSSModel!$C$5),1)*IF($X51=0,1,OFFSET(Profiles!$K$2,$X51,MAX(Profiles!$C$2,AR$4-$Q51)))*IF($AA51=1,(1+SSSModel!#REF!),1)</f>
        <v>0</v>
      </c>
      <c r="AS51" s="72">
        <f ca="1">IF(OR(AS$4&lt;$Q51,AS$4&gt;$Q51+IF($S51="",1000,$S51)-1),0,IF(MOD(AS$4-$Q51,IF($R51="",1000,$R51))=0,$O51,0))*IF($Y51&gt;0,(1+INDEX(Escalation!$B$3:$B$18,$Y51,0))^(AS$4-SSSModel!$C$5),1)*IF($X51=0,1,OFFSET(Profiles!$K$2,$X51,MAX(Profiles!$C$2,AS$4-$Q51)))*IF($AA51=1,(1+SSSModel!#REF!),1)</f>
        <v>0</v>
      </c>
      <c r="AT51" s="72">
        <f ca="1">IF(OR(AT$4&lt;$Q51,AT$4&gt;$Q51+IF($S51="",1000,$S51)-1),0,IF(MOD(AT$4-$Q51,IF($R51="",1000,$R51))=0,$O51,0))*IF($Y51&gt;0,(1+INDEX(Escalation!$B$3:$B$18,$Y51,0))^(AT$4-SSSModel!$C$5),1)*IF($X51=0,1,OFFSET(Profiles!$K$2,$X51,MAX(Profiles!$C$2,AT$4-$Q51)))*IF($AA51=1,(1+SSSModel!#REF!),1)</f>
        <v>0</v>
      </c>
      <c r="AU51" s="72">
        <f ca="1">IF(OR(AU$4&lt;$Q51,AU$4&gt;$Q51+IF($S51="",1000,$S51)-1),0,IF(MOD(AU$4-$Q51,IF($R51="",1000,$R51))=0,$O51,0))*IF($Y51&gt;0,(1+INDEX(Escalation!$B$3:$B$18,$Y51,0))^(AU$4-SSSModel!$C$5),1)*IF($X51=0,1,OFFSET(Profiles!$K$2,$X51,MAX(Profiles!$C$2,AU$4-$Q51)))*IF($AA51=1,(1+SSSModel!#REF!),1)</f>
        <v>0</v>
      </c>
      <c r="AV51" s="72">
        <f ca="1">IF(OR(AV$4&lt;$Q51,AV$4&gt;$Q51+IF($S51="",1000,$S51)-1),0,IF(MOD(AV$4-$Q51,IF($R51="",1000,$R51))=0,$O51,0))*IF($Y51&gt;0,(1+INDEX(Escalation!$B$3:$B$18,$Y51,0))^(AV$4-SSSModel!$C$5),1)*IF($X51=0,1,OFFSET(Profiles!$K$2,$X51,MAX(Profiles!$C$2,AV$4-$Q51)))*IF($AA51=1,(1+SSSModel!#REF!),1)</f>
        <v>0</v>
      </c>
      <c r="AW51" s="72">
        <f ca="1">IF(OR(AW$4&lt;$Q51,AW$4&gt;$Q51+IF($S51="",1000,$S51)-1),0,IF(MOD(AW$4-$Q51,IF($R51="",1000,$R51))=0,$O51,0))*IF($Y51&gt;0,(1+INDEX(Escalation!$B$3:$B$18,$Y51,0))^(AW$4-SSSModel!$C$5),1)*IF($X51=0,1,OFFSET(Profiles!$K$2,$X51,MAX(Profiles!$C$2,AW$4-$Q51)))*IF($AA51=1,(1+SSSModel!#REF!),1)</f>
        <v>0</v>
      </c>
      <c r="AX51" s="72">
        <f ca="1">IF(OR(AX$4&lt;$Q51,AX$4&gt;$Q51+IF($S51="",1000,$S51)-1),0,IF(MOD(AX$4-$Q51,IF($R51="",1000,$R51))=0,$O51,0))*IF($Y51&gt;0,(1+INDEX(Escalation!$B$3:$B$18,$Y51,0))^(AX$4-SSSModel!$C$5),1)*IF($X51=0,1,OFFSET(Profiles!$K$2,$X51,MAX(Profiles!$C$2,AX$4-$Q51)))*IF($AA51=1,(1+SSSModel!#REF!),1)</f>
        <v>0</v>
      </c>
      <c r="AY51" s="72">
        <f ca="1">IF(OR(AY$4&lt;$Q51,AY$4&gt;$Q51+IF($S51="",1000,$S51)-1),0,IF(MOD(AY$4-$Q51,IF($R51="",1000,$R51))=0,$O51,0))*IF($Y51&gt;0,(1+INDEX(Escalation!$B$3:$B$18,$Y51,0))^(AY$4-SSSModel!$C$5),1)*IF($X51=0,1,OFFSET(Profiles!$K$2,$X51,MAX(Profiles!$C$2,AY$4-$Q51)))*IF($AA51=1,(1+SSSModel!#REF!),1)</f>
        <v>0</v>
      </c>
      <c r="AZ51" s="72">
        <f ca="1">IF(OR(AZ$4&lt;$Q51,AZ$4&gt;$Q51+IF($S51="",1000,$S51)-1),0,IF(MOD(AZ$4-$Q51,IF($R51="",1000,$R51))=0,$O51,0))*IF($Y51&gt;0,(1+INDEX(Escalation!$B$3:$B$18,$Y51,0))^(AZ$4-SSSModel!$C$5),1)*IF($X51=0,1,OFFSET(Profiles!$K$2,$X51,MAX(Profiles!$C$2,AZ$4-$Q51)))*IF($AA51=1,(1+SSSModel!#REF!),1)</f>
        <v>0</v>
      </c>
      <c r="BA51" s="72">
        <f ca="1">IF(OR(BA$4&lt;$Q51,BA$4&gt;$Q51+IF($S51="",1000,$S51)-1),0,IF(MOD(BA$4-$Q51,IF($R51="",1000,$R51))=0,$O51,0))*IF($Y51&gt;0,(1+INDEX(Escalation!$B$3:$B$18,$Y51,0))^(BA$4-SSSModel!$C$5),1)*IF($X51=0,1,OFFSET(Profiles!$K$2,$X51,MAX(Profiles!$C$2,BA$4-$Q51)))*IF($AA51=1,(1+SSSModel!#REF!),1)</f>
        <v>0</v>
      </c>
      <c r="BB51" s="72">
        <f ca="1">IF(OR(BB$4&lt;$Q51,BB$4&gt;$Q51+IF($S51="",1000,$S51)-1),0,IF(MOD(BB$4-$Q51,IF($R51="",1000,$R51))=0,$O51,0))*IF($Y51&gt;0,(1+INDEX(Escalation!$B$3:$B$18,$Y51,0))^(BB$4-SSSModel!$C$5),1)*IF($X51=0,1,OFFSET(Profiles!$K$2,$X51,MAX(Profiles!$C$2,BB$4-$Q51)))*IF($AA51=1,(1+SSSModel!#REF!),1)</f>
        <v>0</v>
      </c>
      <c r="BC51" s="72">
        <f ca="1">IF(OR(BC$4&lt;$Q51,BC$4&gt;$Q51+IF($S51="",1000,$S51)-1),0,IF(MOD(BC$4-$Q51,IF($R51="",1000,$R51))=0,$O51,0))*IF($Y51&gt;0,(1+INDEX(Escalation!$B$3:$B$18,$Y51,0))^(BC$4-SSSModel!$C$5),1)*IF($X51=0,1,OFFSET(Profiles!$K$2,$X51,MAX(Profiles!$C$2,BC$4-$Q51)))*IF($AA51=1,(1+SSSModel!#REF!),1)</f>
        <v>0</v>
      </c>
      <c r="BD51" s="72">
        <f ca="1">IF(OR(BD$4&lt;$Q51,BD$4&gt;$Q51+IF($S51="",1000,$S51)-1),0,IF(MOD(BD$4-$Q51,IF($R51="",1000,$R51))=0,$O51,0))*IF($Y51&gt;0,(1+INDEX(Escalation!$B$3:$B$18,$Y51,0))^(BD$4-SSSModel!$C$5),1)*IF($X51=0,1,OFFSET(Profiles!$K$2,$X51,MAX(Profiles!$C$2,BD$4-$Q51)))*IF($AA51=1,(1+SSSModel!#REF!),1)</f>
        <v>0</v>
      </c>
      <c r="BE51" s="72">
        <f ca="1">IF(OR(BE$4&lt;$Q51,BE$4&gt;$Q51+IF($S51="",1000,$S51)-1),0,IF(MOD(BE$4-$Q51,IF($R51="",1000,$R51))=0,$O51,0))*IF($Y51&gt;0,(1+INDEX(Escalation!$B$3:$B$18,$Y51,0))^(BE$4-SSSModel!$C$5),1)*IF($X51=0,1,OFFSET(Profiles!$K$2,$X51,MAX(Profiles!$C$2,BE$4-$Q51)))*IF($AA51=1,(1+SSSModel!#REF!),1)</f>
        <v>0</v>
      </c>
      <c r="BF51" s="72">
        <f ca="1">IF(OR(BF$4&lt;$Q51,BF$4&gt;$Q51+IF($S51="",1000,$S51)-1),0,IF(MOD(BF$4-$Q51,IF($R51="",1000,$R51))=0,$O51,0))*IF($Y51&gt;0,(1+INDEX(Escalation!$B$3:$B$18,$Y51,0))^(BF$4-SSSModel!$C$5),1)*IF($X51=0,1,OFFSET(Profiles!$K$2,$X51,MAX(Profiles!$C$2,BF$4-$Q51)))*IF($AA51=1,(1+SSSModel!#REF!),1)</f>
        <v>0</v>
      </c>
      <c r="BG51" s="72">
        <f ca="1">IF(OR(BG$4&lt;$Q51,BG$4&gt;$Q51+IF($S51="",1000,$S51)-1),0,IF(MOD(BG$4-$Q51,IF($R51="",1000,$R51))=0,$O51,0))*IF($Y51&gt;0,(1+INDEX(Escalation!$B$3:$B$18,$Y51,0))^(BG$4-SSSModel!$C$5),1)*IF($X51=0,1,OFFSET(Profiles!$K$2,$X51,MAX(Profiles!$C$2,BG$4-$Q51)))*IF($AA51=1,(1+SSSModel!#REF!),1)</f>
        <v>0</v>
      </c>
      <c r="BH51" s="72">
        <f ca="1">IF(OR(BH$4&lt;$Q51,BH$4&gt;$Q51+IF($S51="",1000,$S51)-1),0,IF(MOD(BH$4-$Q51,IF($R51="",1000,$R51))=0,$O51,0))*IF($Y51&gt;0,(1+INDEX(Escalation!$B$3:$B$18,$Y51,0))^(BH$4-SSSModel!$C$5),1)*IF($X51=0,1,OFFSET(Profiles!$K$2,$X51,MAX(Profiles!$C$2,BH$4-$Q51)))*IF($AA51=1,(1+SSSModel!#REF!),1)</f>
        <v>0</v>
      </c>
      <c r="BI51" s="72">
        <f ca="1">IF(OR(BI$4&lt;$Q51,BI$4&gt;$Q51+IF($S51="",1000,$S51)-1),0,IF(MOD(BI$4-$Q51,IF($R51="",1000,$R51))=0,$O51,0))*IF($Y51&gt;0,(1+INDEX(Escalation!$B$3:$B$18,$Y51,0))^(BI$4-SSSModel!$C$5),1)*IF($X51=0,1,OFFSET(Profiles!$K$2,$X51,MAX(Profiles!$C$2,BI$4-$Q51)))*IF($AA51=1,(1+SSSModel!#REF!),1)</f>
        <v>0</v>
      </c>
      <c r="BJ51" s="72">
        <f ca="1">IF(OR(BJ$4&lt;$Q51,BJ$4&gt;$Q51+IF($S51="",1000,$S51)-1),0,IF(MOD(BJ$4-$Q51,IF($R51="",1000,$R51))=0,$O51,0))*IF($Y51&gt;0,(1+INDEX(Escalation!$B$3:$B$18,$Y51,0))^(BJ$4-SSSModel!$C$5),1)*IF($X51=0,1,OFFSET(Profiles!$K$2,$X51,MAX(Profiles!$C$2,BJ$4-$Q51)))*IF($AA51=1,(1+SSSModel!#REF!),1)</f>
        <v>0</v>
      </c>
      <c r="BK51" s="72">
        <f ca="1">IF(OR(BK$4&lt;$Q51,BK$4&gt;$Q51+IF($S51="",1000,$S51)-1),0,IF(MOD(BK$4-$Q51,IF($R51="",1000,$R51))=0,$O51,0))*IF($Y51&gt;0,(1+INDEX(Escalation!$B$3:$B$18,$Y51,0))^(BK$4-SSSModel!$C$5),1)*IF($X51=0,1,OFFSET(Profiles!$K$2,$X51,MAX(Profiles!$C$2,BK$4-$Q51)))*IF($AA51=1,(1+SSSModel!#REF!),1)</f>
        <v>0</v>
      </c>
      <c r="BL51" s="72">
        <f ca="1">IF(OR(BL$4&lt;$Q51,BL$4&gt;$Q51+IF($S51="",1000,$S51)-1),0,IF(MOD(BL$4-$Q51,IF($R51="",1000,$R51))=0,$O51,0))*IF($Y51&gt;0,(1+INDEX(Escalation!$B$3:$B$18,$Y51,0))^(BL$4-SSSModel!$C$5),1)*IF($X51=0,1,OFFSET(Profiles!$K$2,$X51,MAX(Profiles!$C$2,BL$4-$Q51)))*IF($AA51=1,(1+SSSModel!#REF!),1)</f>
        <v>0</v>
      </c>
      <c r="BM51" s="72">
        <f ca="1">IF(OR(BM$4&lt;$Q51,BM$4&gt;$Q51+IF($S51="",1000,$S51)-1),0,IF(MOD(BM$4-$Q51,IF($R51="",1000,$R51))=0,$O51,0))*IF($Y51&gt;0,(1+INDEX(Escalation!$B$3:$B$18,$Y51,0))^(BM$4-SSSModel!$C$5),1)*IF($X51=0,1,OFFSET(Profiles!$K$2,$X51,MAX(Profiles!$C$2,BM$4-$Q51)))*IF($AA51=1,(1+SSSModel!#REF!),1)</f>
        <v>0</v>
      </c>
      <c r="BN51" s="72">
        <f ca="1">IF(OR(BN$4&lt;$Q51,BN$4&gt;$Q51+IF($S51="",1000,$S51)-1),0,IF(MOD(BN$4-$Q51,IF($R51="",1000,$R51))=0,$O51,0))*IF($Y51&gt;0,(1+INDEX(Escalation!$B$3:$B$18,$Y51,0))^(BN$4-SSSModel!$C$5),1)*IF($X51=0,1,OFFSET(Profiles!$K$2,$X51,MAX(Profiles!$C$2,BN$4-$Q51)))*IF($AA51=1,(1+SSSModel!#REF!),1)</f>
        <v>0</v>
      </c>
      <c r="BO51" s="72">
        <f ca="1">IF(OR(BO$4&lt;$Q51,BO$4&gt;$Q51+IF($S51="",1000,$S51)-1),0,IF(MOD(BO$4-$Q51,IF($R51="",1000,$R51))=0,$O51,0))*IF($Y51&gt;0,(1+INDEX(Escalation!$B$3:$B$18,$Y51,0))^(BO$4-SSSModel!$C$5),1)*IF($X51=0,1,OFFSET(Profiles!$K$2,$X51,MAX(Profiles!$C$2,BO$4-$Q51)))*IF($AA51=1,(1+SSSModel!#REF!),1)</f>
        <v>0</v>
      </c>
      <c r="BP51" s="72">
        <f ca="1">IF(OR(BP$4&lt;$Q51,BP$4&gt;$Q51+IF($S51="",1000,$S51)-1),0,IF(MOD(BP$4-$Q51,IF($R51="",1000,$R51))=0,$O51,0))*IF($Y51&gt;0,(1+INDEX(Escalation!$B$3:$B$18,$Y51,0))^(BP$4-SSSModel!$C$5),1)*IF($X51=0,1,OFFSET(Profiles!$K$2,$X51,MAX(Profiles!$C$2,BP$4-$Q51)))*IF($AA51=1,(1+SSSModel!#REF!),1)</f>
        <v>0</v>
      </c>
      <c r="BQ51" s="72">
        <f ca="1">IF(OR(BQ$4&lt;$Q51,BQ$4&gt;$Q51+IF($S51="",1000,$S51)-1),0,IF(MOD(BQ$4-$Q51,IF($R51="",1000,$R51))=0,$O51,0))*IF($Y51&gt;0,(1+INDEX(Escalation!$B$3:$B$18,$Y51,0))^(BQ$4-SSSModel!$C$5),1)*IF($X51=0,1,OFFSET(Profiles!$K$2,$X51,MAX(Profiles!$C$2,BQ$4-$Q51)))*IF($AA51=1,(1+SSSModel!#REF!),1)</f>
        <v>0</v>
      </c>
      <c r="BR51" s="72">
        <f ca="1">IF(OR(BR$4&lt;$Q51,BR$4&gt;$Q51+IF($S51="",1000,$S51)-1),0,IF(MOD(BR$4-$Q51,IF($R51="",1000,$R51))=0,$O51,0))*IF($Y51&gt;0,(1+INDEX(Escalation!$B$3:$B$18,$Y51,0))^(BR$4-SSSModel!$C$5),1)*IF($X51=0,1,OFFSET(Profiles!$K$2,$X51,MAX(Profiles!$C$2,BR$4-$Q51)))*IF($AA51=1,(1+SSSModel!#REF!),1)</f>
        <v>0</v>
      </c>
      <c r="BS51" s="72">
        <f ca="1">IF(OR(BS$4&lt;$Q51,BS$4&gt;$Q51+IF($S51="",1000,$S51)-1),0,IF(MOD(BS$4-$Q51,IF($R51="",1000,$R51))=0,$O51,0))*IF($Y51&gt;0,(1+INDEX(Escalation!$B$3:$B$18,$Y51,0))^(BS$4-SSSModel!$C$5),1)*IF($X51=0,1,OFFSET(Profiles!$K$2,$X51,MAX(Profiles!$C$2,BS$4-$Q51)))*IF($AA51=1,(1+SSSModel!#REF!),1)</f>
        <v>0</v>
      </c>
      <c r="BT51" s="72">
        <f ca="1">IF(OR(BT$4&lt;$Q51,BT$4&gt;$Q51+IF($S51="",1000,$S51)-1),0,IF(MOD(BT$4-$Q51,IF($R51="",1000,$R51))=0,$O51,0))*IF($Y51&gt;0,(1+INDEX(Escalation!$B$3:$B$18,$Y51,0))^(BT$4-SSSModel!$C$5),1)*IF($X51=0,1,OFFSET(Profiles!$K$2,$X51,MAX(Profiles!$C$2,BT$4-$Q51)))*IF($AA51=1,(1+SSSModel!#REF!),1)</f>
        <v>0</v>
      </c>
      <c r="BU51" s="72">
        <f ca="1">IF(OR(BU$4&lt;$Q51,BU$4&gt;$Q51+IF($S51="",1000,$S51)-1),0,IF(MOD(BU$4-$Q51,IF($R51="",1000,$R51))=0,$O51,0))*IF($Y51&gt;0,(1+INDEX(Escalation!$B$3:$B$18,$Y51,0))^(BU$4-SSSModel!$C$5),1)*IF($X51=0,1,OFFSET(Profiles!$K$2,$X51,MAX(Profiles!$C$2,BU$4-$Q51)))*IF($AA51=1,(1+SSSModel!#REF!),1)</f>
        <v>0</v>
      </c>
      <c r="BV51" s="72">
        <f ca="1">IF(OR(BV$4&lt;$Q51,BV$4&gt;$Q51+IF($S51="",1000,$S51)-1),0,IF(MOD(BV$4-$Q51,IF($R51="",1000,$R51))=0,$O51,0))*IF($Y51&gt;0,(1+INDEX(Escalation!$B$3:$B$18,$Y51,0))^(BV$4-SSSModel!$C$5),1)*IF($X51=0,1,OFFSET(Profiles!$K$2,$X51,MAX(Profiles!$C$2,BV$4-$Q51)))*IF($AA51=1,(1+SSSModel!#REF!),1)</f>
        <v>0</v>
      </c>
      <c r="BW51" s="72">
        <f ca="1">IF(OR(BW$4&lt;$Q51,BW$4&gt;$Q51+IF($S51="",1000,$S51)-1),0,IF(MOD(BW$4-$Q51,IF($R51="",1000,$R51))=0,$O51,0))*IF($Y51&gt;0,(1+INDEX(Escalation!$B$3:$B$18,$Y51,0))^(BW$4-SSSModel!$C$5),1)*IF($X51=0,1,OFFSET(Profiles!$K$2,$X51,MAX(Profiles!$C$2,BW$4-$Q51)))*IF($AA51=1,(1+SSSModel!#REF!),1)</f>
        <v>0</v>
      </c>
      <c r="BX51" s="72">
        <f ca="1">IF(OR(BX$4&lt;$Q51,BX$4&gt;$Q51+IF($S51="",1000,$S51)-1),0,IF(MOD(BX$4-$Q51,IF($R51="",1000,$R51))=0,$O51,0))*IF($Y51&gt;0,(1+INDEX(Escalation!$B$3:$B$18,$Y51,0))^(BX$4-SSSModel!$C$5),1)*IF($X51=0,1,OFFSET(Profiles!$K$2,$X51,MAX(Profiles!$C$2,BX$4-$Q51)))*IF($AA51=1,(1+SSSModel!#REF!),1)</f>
        <v>0</v>
      </c>
      <c r="BY51" s="72">
        <f ca="1">IF(OR(BY$4&lt;$Q51,BY$4&gt;$Q51+IF($S51="",1000,$S51)-1),0,IF(MOD(BY$4-$Q51,IF($R51="",1000,$R51))=0,$O51,0))*IF($Y51&gt;0,(1+INDEX(Escalation!$B$3:$B$18,$Y51,0))^(BY$4-SSSModel!$C$5),1)*IF($X51=0,1,OFFSET(Profiles!$K$2,$X51,MAX(Profiles!$C$2,BY$4-$Q51)))*IF($AA51=1,(1+SSSModel!#REF!),1)</f>
        <v>0</v>
      </c>
      <c r="BZ51" s="72">
        <f ca="1">IF(OR(BZ$4&lt;$Q51,BZ$4&gt;$Q51+IF($S51="",1000,$S51)-1),0,IF(MOD(BZ$4-$Q51,IF($R51="",1000,$R51))=0,$O51,0))*IF($Y51&gt;0,(1+INDEX(Escalation!$B$3:$B$18,$Y51,0))^(BZ$4-SSSModel!$C$5),1)*IF($X51=0,1,OFFSET(Profiles!$K$2,$X51,MAX(Profiles!$C$2,BZ$4-$Q51)))*IF($AA51=1,(1+SSSModel!#REF!),1)</f>
        <v>0</v>
      </c>
      <c r="CA51" s="134">
        <f ca="1">IF(OR($Z51=0,SSSModel!$C$4="CF"),AC51,
IF(LEFT($V51,3)="ON_",
     IF(SSSModel!$C$4="RR",SUMPRODUCT(OFFSET($AC51,0,0,1,$CB$2),OFFSET(Profiles!$K$28,($Z51-1)*(Profiles!$I$26+1)+CA$4-SSSModel!$C$3+1,0,1,$CB$2)),
     IF(SSSModel!$C$4="ECC",$EA51*$EB51*SUMPRODUCT(OFFSET($AC51,0,MAX(0,CA$4-$DZ51-$CA$4+1),1,MIN($DZ51,CA$4-$CA$4+1)),OFFSET(Escalation!$K$24,($Y51-1)*(Escalation!$I$22+1)+CA$4-SSSModel!$C$3+1,MAX(0,CA$4-$DZ51-$CA$4+1),1,MIN($DZ51,CA$4-$CA$4+1))),
     IF(SSSModel!$C$4="PV",AC51*$EA51*(1+SSSModel!$C$2),
     IF(SSSModel!$C$4="FCR",$EC51*SUM(OFFSET($AC51,0,MAX(CA$4-$AC$4-$DZ51+1,0),1,MIN($DZ51,CA$4-$AC$4+1))),0)))),
SUM($AC51:$BZ51)*
     IF(SSSModel!$C$4="RR",OFFSET(Profiles!$K$2,$Z51,MAX(Profiles!$C$2,AC$4-$W51)),
     IF(SSSModel!$C$4="ECC",$EA51*$EB51*IF(MAX(Escalation!$C$2,AC$4-$W51)&gt;$DZ51-1,0,OFFSET(Escalation!$K$2,$Y51,MAX(Escalation!$C$2,AC$4-$W51))),
     IF(SSSModel!$C$4="PV",IF(CA$4=$W51,$EA51*(1+SSSModel!$C$2),0),
     IF(SSSModel!$C$4="FCR",IF(AND(CA$4&gt;=$W51,OFFSET(Profiles!$K$2,$Z51,MAX(Profiles!$C$2,AC$4-$W51))&gt;0),$EC51,0),0))))))</f>
        <v>0</v>
      </c>
      <c r="CB51" s="135">
        <f ca="1">IF(OR($Z51=0,SSSModel!$C$4="CF"),AD51,
IF(LEFT($V51,3)="ON_",
     IF(SSSModel!$C$4="RR",SUMPRODUCT(OFFSET($AC51,0,0,1,$CB$2),OFFSET(Profiles!$K$28,($Z51-1)*(Profiles!$I$26+1)+CB$4-SSSModel!$C$3+1,0,1,$CB$2)),
     IF(SSSModel!$C$4="ECC",$EA51*$EB51*SUMPRODUCT(OFFSET($AC51,0,MAX(0,CB$4-$DZ51-$CA$4+1),1,MIN($DZ51,CB$4-$CA$4+1)),OFFSET(Escalation!$K$24,($Y51-1)*(Escalation!$I$22+1)+CB$4-SSSModel!$C$3+1,MAX(0,CB$4-$DZ51-$CA$4+1),1,MIN($DZ51,CB$4-$CA$4+1))),
     IF(SSSModel!$C$4="PV",AD51*$EA51*(1+SSSModel!$C$2),
     IF(SSSModel!$C$4="FCR",$EC51*SUM(OFFSET($AC51,0,MAX(CB$4-$AC$4-$DZ51+1,0),1,MIN($DZ51,CB$4-$AC$4+1))),0)))),
SUM($AC51:$BZ51)*
     IF(SSSModel!$C$4="RR",OFFSET(Profiles!$K$2,$Z51,MAX(Profiles!$C$2,AD$4-$W51)),
     IF(SSSModel!$C$4="ECC",$EA51*$EB51*IF(MAX(Escalation!$C$2,AD$4-$W51)&gt;$DZ51-1,0,OFFSET(Escalation!$K$2,$Y51,MAX(Escalation!$C$2,AD$4-$W51))),
     IF(SSSModel!$C$4="PV",IF(CB$4=$W51,$EA51*(1+SSSModel!$C$2),0),
     IF(SSSModel!$C$4="FCR",IF(AND(CB$4&gt;=$W51,OFFSET(Profiles!$K$2,$Z51,MAX(Profiles!$C$2,AD$4-$W51))&gt;0),$EC51,0),0))))))</f>
        <v>0</v>
      </c>
      <c r="CC51" s="135">
        <f ca="1">IF(OR($Z51=0,SSSModel!$C$4="CF"),AE51,
IF(LEFT($V51,3)="ON_",
     IF(SSSModel!$C$4="RR",SUMPRODUCT(OFFSET($AC51,0,0,1,$CB$2),OFFSET(Profiles!$K$28,($Z51-1)*(Profiles!$I$26+1)+CC$4-SSSModel!$C$3+1,0,1,$CB$2)),
     IF(SSSModel!$C$4="ECC",$EA51*$EB51*SUMPRODUCT(OFFSET($AC51,0,MAX(0,CC$4-$DZ51-$CA$4+1),1,MIN($DZ51,CC$4-$CA$4+1)),OFFSET(Escalation!$K$24,($Y51-1)*(Escalation!$I$22+1)+CC$4-SSSModel!$C$3+1,MAX(0,CC$4-$DZ51-$CA$4+1),1,MIN($DZ51,CC$4-$CA$4+1))),
     IF(SSSModel!$C$4="PV",AE51*$EA51*(1+SSSModel!$C$2),
     IF(SSSModel!$C$4="FCR",$EC51*SUM(OFFSET($AC51,0,MAX(CC$4-$AC$4-$DZ51+1,0),1,MIN($DZ51,CC$4-$AC$4+1))),0)))),
SUM($AC51:$BZ51)*
     IF(SSSModel!$C$4="RR",OFFSET(Profiles!$K$2,$Z51,MAX(Profiles!$C$2,AE$4-$W51)),
     IF(SSSModel!$C$4="ECC",$EA51*$EB51*IF(MAX(Escalation!$C$2,AE$4-$W51)&gt;$DZ51-1,0,OFFSET(Escalation!$K$2,$Y51,MAX(Escalation!$C$2,AE$4-$W51))),
     IF(SSSModel!$C$4="PV",IF(CC$4=$W51,$EA51*(1+SSSModel!$C$2),0),
     IF(SSSModel!$C$4="FCR",IF(AND(CC$4&gt;=$W51,OFFSET(Profiles!$K$2,$Z51,MAX(Profiles!$C$2,AE$4-$W51))&gt;0),$EC51,0),0))))))</f>
        <v>0</v>
      </c>
      <c r="CD51" s="135">
        <f ca="1">IF(OR($Z51=0,SSSModel!$C$4="CF"),AF51,
IF(LEFT($V51,3)="ON_",
     IF(SSSModel!$C$4="RR",SUMPRODUCT(OFFSET($AC51,0,0,1,$CB$2),OFFSET(Profiles!$K$28,($Z51-1)*(Profiles!$I$26+1)+CD$4-SSSModel!$C$3+1,0,1,$CB$2)),
     IF(SSSModel!$C$4="ECC",$EA51*$EB51*SUMPRODUCT(OFFSET($AC51,0,MAX(0,CD$4-$DZ51-$CA$4+1),1,MIN($DZ51,CD$4-$CA$4+1)),OFFSET(Escalation!$K$24,($Y51-1)*(Escalation!$I$22+1)+CD$4-SSSModel!$C$3+1,MAX(0,CD$4-$DZ51-$CA$4+1),1,MIN($DZ51,CD$4-$CA$4+1))),
     IF(SSSModel!$C$4="PV",AF51*$EA51*(1+SSSModel!$C$2),
     IF(SSSModel!$C$4="FCR",$EC51*SUM(OFFSET($AC51,0,MAX(CD$4-$AC$4-$DZ51+1,0),1,MIN($DZ51,CD$4-$AC$4+1))),0)))),
SUM($AC51:$BZ51)*
     IF(SSSModel!$C$4="RR",OFFSET(Profiles!$K$2,$Z51,MAX(Profiles!$C$2,AF$4-$W51)),
     IF(SSSModel!$C$4="ECC",$EA51*$EB51*IF(MAX(Escalation!$C$2,AF$4-$W51)&gt;$DZ51-1,0,OFFSET(Escalation!$K$2,$Y51,MAX(Escalation!$C$2,AF$4-$W51))),
     IF(SSSModel!$C$4="PV",IF(CD$4=$W51,$EA51*(1+SSSModel!$C$2),0),
     IF(SSSModel!$C$4="FCR",IF(AND(CD$4&gt;=$W51,OFFSET(Profiles!$K$2,$Z51,MAX(Profiles!$C$2,AF$4-$W51))&gt;0),$EC51,0),0))))))</f>
        <v>0</v>
      </c>
      <c r="CE51" s="135">
        <f ca="1">IF(OR($Z51=0,SSSModel!$C$4="CF"),AG51,
IF(LEFT($V51,3)="ON_",
     IF(SSSModel!$C$4="RR",SUMPRODUCT(OFFSET($AC51,0,0,1,$CB$2),OFFSET(Profiles!$K$28,($Z51-1)*(Profiles!$I$26+1)+CE$4-SSSModel!$C$3+1,0,1,$CB$2)),
     IF(SSSModel!$C$4="ECC",$EA51*$EB51*SUMPRODUCT(OFFSET($AC51,0,MAX(0,CE$4-$DZ51-$CA$4+1),1,MIN($DZ51,CE$4-$CA$4+1)),OFFSET(Escalation!$K$24,($Y51-1)*(Escalation!$I$22+1)+CE$4-SSSModel!$C$3+1,MAX(0,CE$4-$DZ51-$CA$4+1),1,MIN($DZ51,CE$4-$CA$4+1))),
     IF(SSSModel!$C$4="PV",AG51*$EA51*(1+SSSModel!$C$2),
     IF(SSSModel!$C$4="FCR",$EC51*SUM(OFFSET($AC51,0,MAX(CE$4-$AC$4-$DZ51+1,0),1,MIN($DZ51,CE$4-$AC$4+1))),0)))),
SUM($AC51:$BZ51)*
     IF(SSSModel!$C$4="RR",OFFSET(Profiles!$K$2,$Z51,MAX(Profiles!$C$2,AG$4-$W51)),
     IF(SSSModel!$C$4="ECC",$EA51*$EB51*IF(MAX(Escalation!$C$2,AG$4-$W51)&gt;$DZ51-1,0,OFFSET(Escalation!$K$2,$Y51,MAX(Escalation!$C$2,AG$4-$W51))),
     IF(SSSModel!$C$4="PV",IF(CE$4=$W51,$EA51*(1+SSSModel!$C$2),0),
     IF(SSSModel!$C$4="FCR",IF(AND(CE$4&gt;=$W51,OFFSET(Profiles!$K$2,$Z51,MAX(Profiles!$C$2,AG$4-$W51))&gt;0),$EC51,0),0))))))</f>
        <v>0</v>
      </c>
      <c r="CF51" s="135">
        <f ca="1">IF(OR($Z51=0,SSSModel!$C$4="CF"),AH51,
IF(LEFT($V51,3)="ON_",
     IF(SSSModel!$C$4="RR",SUMPRODUCT(OFFSET($AC51,0,0,1,$CB$2),OFFSET(Profiles!$K$28,($Z51-1)*(Profiles!$I$26+1)+CF$4-SSSModel!$C$3+1,0,1,$CB$2)),
     IF(SSSModel!$C$4="ECC",$EA51*$EB51*SUMPRODUCT(OFFSET($AC51,0,MAX(0,CF$4-$DZ51-$CA$4+1),1,MIN($DZ51,CF$4-$CA$4+1)),OFFSET(Escalation!$K$24,($Y51-1)*(Escalation!$I$22+1)+CF$4-SSSModel!$C$3+1,MAX(0,CF$4-$DZ51-$CA$4+1),1,MIN($DZ51,CF$4-$CA$4+1))),
     IF(SSSModel!$C$4="PV",AH51*$EA51*(1+SSSModel!$C$2),
     IF(SSSModel!$C$4="FCR",$EC51*SUM(OFFSET($AC51,0,MAX(CF$4-$AC$4-$DZ51+1,0),1,MIN($DZ51,CF$4-$AC$4+1))),0)))),
SUM($AC51:$BZ51)*
     IF(SSSModel!$C$4="RR",OFFSET(Profiles!$K$2,$Z51,MAX(Profiles!$C$2,AH$4-$W51)),
     IF(SSSModel!$C$4="ECC",$EA51*$EB51*IF(MAX(Escalation!$C$2,AH$4-$W51)&gt;$DZ51-1,0,OFFSET(Escalation!$K$2,$Y51,MAX(Escalation!$C$2,AH$4-$W51))),
     IF(SSSModel!$C$4="PV",IF(CF$4=$W51,$EA51*(1+SSSModel!$C$2),0),
     IF(SSSModel!$C$4="FCR",IF(AND(CF$4&gt;=$W51,OFFSET(Profiles!$K$2,$Z51,MAX(Profiles!$C$2,AH$4-$W51))&gt;0),$EC51,0),0))))))</f>
        <v>0</v>
      </c>
      <c r="CG51" s="135">
        <f ca="1">IF(OR($Z51=0,SSSModel!$C$4="CF"),AI51,
IF(LEFT($V51,3)="ON_",
     IF(SSSModel!$C$4="RR",SUMPRODUCT(OFFSET($AC51,0,0,1,$CB$2),OFFSET(Profiles!$K$28,($Z51-1)*(Profiles!$I$26+1)+CG$4-SSSModel!$C$3+1,0,1,$CB$2)),
     IF(SSSModel!$C$4="ECC",$EA51*$EB51*SUMPRODUCT(OFFSET($AC51,0,MAX(0,CG$4-$DZ51-$CA$4+1),1,MIN($DZ51,CG$4-$CA$4+1)),OFFSET(Escalation!$K$24,($Y51-1)*(Escalation!$I$22+1)+CG$4-SSSModel!$C$3+1,MAX(0,CG$4-$DZ51-$CA$4+1),1,MIN($DZ51,CG$4-$CA$4+1))),
     IF(SSSModel!$C$4="PV",AI51*$EA51*(1+SSSModel!$C$2),
     IF(SSSModel!$C$4="FCR",$EC51*SUM(OFFSET($AC51,0,MAX(CG$4-$AC$4-$DZ51+1,0),1,MIN($DZ51,CG$4-$AC$4+1))),0)))),
SUM($AC51:$BZ51)*
     IF(SSSModel!$C$4="RR",OFFSET(Profiles!$K$2,$Z51,MAX(Profiles!$C$2,AI$4-$W51)),
     IF(SSSModel!$C$4="ECC",$EA51*$EB51*IF(MAX(Escalation!$C$2,AI$4-$W51)&gt;$DZ51-1,0,OFFSET(Escalation!$K$2,$Y51,MAX(Escalation!$C$2,AI$4-$W51))),
     IF(SSSModel!$C$4="PV",IF(CG$4=$W51,$EA51*(1+SSSModel!$C$2),0),
     IF(SSSModel!$C$4="FCR",IF(AND(CG$4&gt;=$W51,OFFSET(Profiles!$K$2,$Z51,MAX(Profiles!$C$2,AI$4-$W51))&gt;0),$EC51,0),0))))))</f>
        <v>0</v>
      </c>
      <c r="CH51" s="135">
        <f ca="1">IF(OR($Z51=0,SSSModel!$C$4="CF"),AJ51,
IF(LEFT($V51,3)="ON_",
     IF(SSSModel!$C$4="RR",SUMPRODUCT(OFFSET($AC51,0,0,1,$CB$2),OFFSET(Profiles!$K$28,($Z51-1)*(Profiles!$I$26+1)+CH$4-SSSModel!$C$3+1,0,1,$CB$2)),
     IF(SSSModel!$C$4="ECC",$EA51*$EB51*SUMPRODUCT(OFFSET($AC51,0,MAX(0,CH$4-$DZ51-$CA$4+1),1,MIN($DZ51,CH$4-$CA$4+1)),OFFSET(Escalation!$K$24,($Y51-1)*(Escalation!$I$22+1)+CH$4-SSSModel!$C$3+1,MAX(0,CH$4-$DZ51-$CA$4+1),1,MIN($DZ51,CH$4-$CA$4+1))),
     IF(SSSModel!$C$4="PV",AJ51*$EA51*(1+SSSModel!$C$2),
     IF(SSSModel!$C$4="FCR",$EC51*SUM(OFFSET($AC51,0,MAX(CH$4-$AC$4-$DZ51+1,0),1,MIN($DZ51,CH$4-$AC$4+1))),0)))),
SUM($AC51:$BZ51)*
     IF(SSSModel!$C$4="RR",OFFSET(Profiles!$K$2,$Z51,MAX(Profiles!$C$2,AJ$4-$W51)),
     IF(SSSModel!$C$4="ECC",$EA51*$EB51*IF(MAX(Escalation!$C$2,AJ$4-$W51)&gt;$DZ51-1,0,OFFSET(Escalation!$K$2,$Y51,MAX(Escalation!$C$2,AJ$4-$W51))),
     IF(SSSModel!$C$4="PV",IF(CH$4=$W51,$EA51*(1+SSSModel!$C$2),0),
     IF(SSSModel!$C$4="FCR",IF(AND(CH$4&gt;=$W51,OFFSET(Profiles!$K$2,$Z51,MAX(Profiles!$C$2,AJ$4-$W51))&gt;0),$EC51,0),0))))))</f>
        <v>0</v>
      </c>
      <c r="CI51" s="135">
        <f ca="1">IF(OR($Z51=0,SSSModel!$C$4="CF"),AK51,
IF(LEFT($V51,3)="ON_",
     IF(SSSModel!$C$4="RR",SUMPRODUCT(OFFSET($AC51,0,0,1,$CB$2),OFFSET(Profiles!$K$28,($Z51-1)*(Profiles!$I$26+1)+CI$4-SSSModel!$C$3+1,0,1,$CB$2)),
     IF(SSSModel!$C$4="ECC",$EA51*$EB51*SUMPRODUCT(OFFSET($AC51,0,MAX(0,CI$4-$DZ51-$CA$4+1),1,MIN($DZ51,CI$4-$CA$4+1)),OFFSET(Escalation!$K$24,($Y51-1)*(Escalation!$I$22+1)+CI$4-SSSModel!$C$3+1,MAX(0,CI$4-$DZ51-$CA$4+1),1,MIN($DZ51,CI$4-$CA$4+1))),
     IF(SSSModel!$C$4="PV",AK51*$EA51*(1+SSSModel!$C$2),
     IF(SSSModel!$C$4="FCR",$EC51*SUM(OFFSET($AC51,0,MAX(CI$4-$AC$4-$DZ51+1,0),1,MIN($DZ51,CI$4-$AC$4+1))),0)))),
SUM($AC51:$BZ51)*
     IF(SSSModel!$C$4="RR",OFFSET(Profiles!$K$2,$Z51,MAX(Profiles!$C$2,AK$4-$W51)),
     IF(SSSModel!$C$4="ECC",$EA51*$EB51*IF(MAX(Escalation!$C$2,AK$4-$W51)&gt;$DZ51-1,0,OFFSET(Escalation!$K$2,$Y51,MAX(Escalation!$C$2,AK$4-$W51))),
     IF(SSSModel!$C$4="PV",IF(CI$4=$W51,$EA51*(1+SSSModel!$C$2),0),
     IF(SSSModel!$C$4="FCR",IF(AND(CI$4&gt;=$W51,OFFSET(Profiles!$K$2,$Z51,MAX(Profiles!$C$2,AK$4-$W51))&gt;0),$EC51,0),0))))))</f>
        <v>0</v>
      </c>
      <c r="CJ51" s="135">
        <f ca="1">IF(OR($Z51=0,SSSModel!$C$4="CF"),AL51,
IF(LEFT($V51,3)="ON_",
     IF(SSSModel!$C$4="RR",SUMPRODUCT(OFFSET($AC51,0,0,1,$CB$2),OFFSET(Profiles!$K$28,($Z51-1)*(Profiles!$I$26+1)+CJ$4-SSSModel!$C$3+1,0,1,$CB$2)),
     IF(SSSModel!$C$4="ECC",$EA51*$EB51*SUMPRODUCT(OFFSET($AC51,0,MAX(0,CJ$4-$DZ51-$CA$4+1),1,MIN($DZ51,CJ$4-$CA$4+1)),OFFSET(Escalation!$K$24,($Y51-1)*(Escalation!$I$22+1)+CJ$4-SSSModel!$C$3+1,MAX(0,CJ$4-$DZ51-$CA$4+1),1,MIN($DZ51,CJ$4-$CA$4+1))),
     IF(SSSModel!$C$4="PV",AL51*$EA51*(1+SSSModel!$C$2),
     IF(SSSModel!$C$4="FCR",$EC51*SUM(OFFSET($AC51,0,MAX(CJ$4-$AC$4-$DZ51+1,0),1,MIN($DZ51,CJ$4-$AC$4+1))),0)))),
SUM($AC51:$BZ51)*
     IF(SSSModel!$C$4="RR",OFFSET(Profiles!$K$2,$Z51,MAX(Profiles!$C$2,AL$4-$W51)),
     IF(SSSModel!$C$4="ECC",$EA51*$EB51*IF(MAX(Escalation!$C$2,AL$4-$W51)&gt;$DZ51-1,0,OFFSET(Escalation!$K$2,$Y51,MAX(Escalation!$C$2,AL$4-$W51))),
     IF(SSSModel!$C$4="PV",IF(CJ$4=$W51,$EA51*(1+SSSModel!$C$2),0),
     IF(SSSModel!$C$4="FCR",IF(AND(CJ$4&gt;=$W51,OFFSET(Profiles!$K$2,$Z51,MAX(Profiles!$C$2,AL$4-$W51))&gt;0),$EC51,0),0))))))</f>
        <v>0</v>
      </c>
      <c r="CK51" s="135">
        <f ca="1">IF(OR($Z51=0,SSSModel!$C$4="CF"),AM51,
IF(LEFT($V51,3)="ON_",
     IF(SSSModel!$C$4="RR",SUMPRODUCT(OFFSET($AC51,0,0,1,$CB$2),OFFSET(Profiles!$K$28,($Z51-1)*(Profiles!$I$26+1)+CK$4-SSSModel!$C$3+1,0,1,$CB$2)),
     IF(SSSModel!$C$4="ECC",$EA51*$EB51*SUMPRODUCT(OFFSET($AC51,0,MAX(0,CK$4-$DZ51-$CA$4+1),1,MIN($DZ51,CK$4-$CA$4+1)),OFFSET(Escalation!$K$24,($Y51-1)*(Escalation!$I$22+1)+CK$4-SSSModel!$C$3+1,MAX(0,CK$4-$DZ51-$CA$4+1),1,MIN($DZ51,CK$4-$CA$4+1))),
     IF(SSSModel!$C$4="PV",AM51*$EA51*(1+SSSModel!$C$2),
     IF(SSSModel!$C$4="FCR",$EC51*SUM(OFFSET($AC51,0,MAX(CK$4-$AC$4-$DZ51+1,0),1,MIN($DZ51,CK$4-$AC$4+1))),0)))),
SUM($AC51:$BZ51)*
     IF(SSSModel!$C$4="RR",OFFSET(Profiles!$K$2,$Z51,MAX(Profiles!$C$2,AM$4-$W51)),
     IF(SSSModel!$C$4="ECC",$EA51*$EB51*IF(MAX(Escalation!$C$2,AM$4-$W51)&gt;$DZ51-1,0,OFFSET(Escalation!$K$2,$Y51,MAX(Escalation!$C$2,AM$4-$W51))),
     IF(SSSModel!$C$4="PV",IF(CK$4=$W51,$EA51*(1+SSSModel!$C$2),0),
     IF(SSSModel!$C$4="FCR",IF(AND(CK$4&gt;=$W51,OFFSET(Profiles!$K$2,$Z51,MAX(Profiles!$C$2,AM$4-$W51))&gt;0),$EC51,0),0))))))</f>
        <v>0</v>
      </c>
      <c r="CL51" s="135">
        <f ca="1">IF(OR($Z51=0,SSSModel!$C$4="CF"),AN51,
IF(LEFT($V51,3)="ON_",
     IF(SSSModel!$C$4="RR",SUMPRODUCT(OFFSET($AC51,0,0,1,$CB$2),OFFSET(Profiles!$K$28,($Z51-1)*(Profiles!$I$26+1)+CL$4-SSSModel!$C$3+1,0,1,$CB$2)),
     IF(SSSModel!$C$4="ECC",$EA51*$EB51*SUMPRODUCT(OFFSET($AC51,0,MAX(0,CL$4-$DZ51-$CA$4+1),1,MIN($DZ51,CL$4-$CA$4+1)),OFFSET(Escalation!$K$24,($Y51-1)*(Escalation!$I$22+1)+CL$4-SSSModel!$C$3+1,MAX(0,CL$4-$DZ51-$CA$4+1),1,MIN($DZ51,CL$4-$CA$4+1))),
     IF(SSSModel!$C$4="PV",AN51*$EA51*(1+SSSModel!$C$2),
     IF(SSSModel!$C$4="FCR",$EC51*SUM(OFFSET($AC51,0,MAX(CL$4-$AC$4-$DZ51+1,0),1,MIN($DZ51,CL$4-$AC$4+1))),0)))),
SUM($AC51:$BZ51)*
     IF(SSSModel!$C$4="RR",OFFSET(Profiles!$K$2,$Z51,MAX(Profiles!$C$2,AN$4-$W51)),
     IF(SSSModel!$C$4="ECC",$EA51*$EB51*IF(MAX(Escalation!$C$2,AN$4-$W51)&gt;$DZ51-1,0,OFFSET(Escalation!$K$2,$Y51,MAX(Escalation!$C$2,AN$4-$W51))),
     IF(SSSModel!$C$4="PV",IF(CL$4=$W51,$EA51*(1+SSSModel!$C$2),0),
     IF(SSSModel!$C$4="FCR",IF(AND(CL$4&gt;=$W51,OFFSET(Profiles!$K$2,$Z51,MAX(Profiles!$C$2,AN$4-$W51))&gt;0),$EC51,0),0))))))</f>
        <v>0</v>
      </c>
      <c r="CM51" s="135">
        <f ca="1">IF(OR($Z51=0,SSSModel!$C$4="CF"),AO51,
IF(LEFT($V51,3)="ON_",
     IF(SSSModel!$C$4="RR",SUMPRODUCT(OFFSET($AC51,0,0,1,$CB$2),OFFSET(Profiles!$K$28,($Z51-1)*(Profiles!$I$26+1)+CM$4-SSSModel!$C$3+1,0,1,$CB$2)),
     IF(SSSModel!$C$4="ECC",$EA51*$EB51*SUMPRODUCT(OFFSET($AC51,0,MAX(0,CM$4-$DZ51-$CA$4+1),1,MIN($DZ51,CM$4-$CA$4+1)),OFFSET(Escalation!$K$24,($Y51-1)*(Escalation!$I$22+1)+CM$4-SSSModel!$C$3+1,MAX(0,CM$4-$DZ51-$CA$4+1),1,MIN($DZ51,CM$4-$CA$4+1))),
     IF(SSSModel!$C$4="PV",AO51*$EA51*(1+SSSModel!$C$2),
     IF(SSSModel!$C$4="FCR",$EC51*SUM(OFFSET($AC51,0,MAX(CM$4-$AC$4-$DZ51+1,0),1,MIN($DZ51,CM$4-$AC$4+1))),0)))),
SUM($AC51:$BZ51)*
     IF(SSSModel!$C$4="RR",OFFSET(Profiles!$K$2,$Z51,MAX(Profiles!$C$2,AO$4-$W51)),
     IF(SSSModel!$C$4="ECC",$EA51*$EB51*IF(MAX(Escalation!$C$2,AO$4-$W51)&gt;$DZ51-1,0,OFFSET(Escalation!$K$2,$Y51,MAX(Escalation!$C$2,AO$4-$W51))),
     IF(SSSModel!$C$4="PV",IF(CM$4=$W51,$EA51*(1+SSSModel!$C$2),0),
     IF(SSSModel!$C$4="FCR",IF(AND(CM$4&gt;=$W51,OFFSET(Profiles!$K$2,$Z51,MAX(Profiles!$C$2,AO$4-$W51))&gt;0),$EC51,0),0))))))</f>
        <v>0</v>
      </c>
      <c r="CN51" s="135">
        <f ca="1">IF(OR($Z51=0,SSSModel!$C$4="CF"),AP51,
IF(LEFT($V51,3)="ON_",
     IF(SSSModel!$C$4="RR",SUMPRODUCT(OFFSET($AC51,0,0,1,$CB$2),OFFSET(Profiles!$K$28,($Z51-1)*(Profiles!$I$26+1)+CN$4-SSSModel!$C$3+1,0,1,$CB$2)),
     IF(SSSModel!$C$4="ECC",$EA51*$EB51*SUMPRODUCT(OFFSET($AC51,0,MAX(0,CN$4-$DZ51-$CA$4+1),1,MIN($DZ51,CN$4-$CA$4+1)),OFFSET(Escalation!$K$24,($Y51-1)*(Escalation!$I$22+1)+CN$4-SSSModel!$C$3+1,MAX(0,CN$4-$DZ51-$CA$4+1),1,MIN($DZ51,CN$4-$CA$4+1))),
     IF(SSSModel!$C$4="PV",AP51*$EA51*(1+SSSModel!$C$2),
     IF(SSSModel!$C$4="FCR",$EC51*SUM(OFFSET($AC51,0,MAX(CN$4-$AC$4-$DZ51+1,0),1,MIN($DZ51,CN$4-$AC$4+1))),0)))),
SUM($AC51:$BZ51)*
     IF(SSSModel!$C$4="RR",OFFSET(Profiles!$K$2,$Z51,MAX(Profiles!$C$2,AP$4-$W51)),
     IF(SSSModel!$C$4="ECC",$EA51*$EB51*IF(MAX(Escalation!$C$2,AP$4-$W51)&gt;$DZ51-1,0,OFFSET(Escalation!$K$2,$Y51,MAX(Escalation!$C$2,AP$4-$W51))),
     IF(SSSModel!$C$4="PV",IF(CN$4=$W51,$EA51*(1+SSSModel!$C$2),0),
     IF(SSSModel!$C$4="FCR",IF(AND(CN$4&gt;=$W51,OFFSET(Profiles!$K$2,$Z51,MAX(Profiles!$C$2,AP$4-$W51))&gt;0),$EC51,0),0))))))</f>
        <v>0</v>
      </c>
      <c r="CO51" s="135">
        <f ca="1">IF(OR($Z51=0,SSSModel!$C$4="CF"),AQ51,
IF(LEFT($V51,3)="ON_",
     IF(SSSModel!$C$4="RR",SUMPRODUCT(OFFSET($AC51,0,0,1,$CB$2),OFFSET(Profiles!$K$28,($Z51-1)*(Profiles!$I$26+1)+CO$4-SSSModel!$C$3+1,0,1,$CB$2)),
     IF(SSSModel!$C$4="ECC",$EA51*$EB51*SUMPRODUCT(OFFSET($AC51,0,MAX(0,CO$4-$DZ51-$CA$4+1),1,MIN($DZ51,CO$4-$CA$4+1)),OFFSET(Escalation!$K$24,($Y51-1)*(Escalation!$I$22+1)+CO$4-SSSModel!$C$3+1,MAX(0,CO$4-$DZ51-$CA$4+1),1,MIN($DZ51,CO$4-$CA$4+1))),
     IF(SSSModel!$C$4="PV",AQ51*$EA51*(1+SSSModel!$C$2),
     IF(SSSModel!$C$4="FCR",$EC51*SUM(OFFSET($AC51,0,MAX(CO$4-$AC$4-$DZ51+1,0),1,MIN($DZ51,CO$4-$AC$4+1))),0)))),
SUM($AC51:$BZ51)*
     IF(SSSModel!$C$4="RR",OFFSET(Profiles!$K$2,$Z51,MAX(Profiles!$C$2,AQ$4-$W51)),
     IF(SSSModel!$C$4="ECC",$EA51*$EB51*IF(MAX(Escalation!$C$2,AQ$4-$W51)&gt;$DZ51-1,0,OFFSET(Escalation!$K$2,$Y51,MAX(Escalation!$C$2,AQ$4-$W51))),
     IF(SSSModel!$C$4="PV",IF(CO$4=$W51,$EA51*(1+SSSModel!$C$2),0),
     IF(SSSModel!$C$4="FCR",IF(AND(CO$4&gt;=$W51,OFFSET(Profiles!$K$2,$Z51,MAX(Profiles!$C$2,AQ$4-$W51))&gt;0),$EC51,0),0))))))</f>
        <v>0</v>
      </c>
      <c r="CP51" s="135">
        <f ca="1">IF(OR($Z51=0,SSSModel!$C$4="CF"),AR51,
IF(LEFT($V51,3)="ON_",
     IF(SSSModel!$C$4="RR",SUMPRODUCT(OFFSET($AC51,0,0,1,$CB$2),OFFSET(Profiles!$K$28,($Z51-1)*(Profiles!$I$26+1)+CP$4-SSSModel!$C$3+1,0,1,$CB$2)),
     IF(SSSModel!$C$4="ECC",$EA51*$EB51*SUMPRODUCT(OFFSET($AC51,0,MAX(0,CP$4-$DZ51-$CA$4+1),1,MIN($DZ51,CP$4-$CA$4+1)),OFFSET(Escalation!$K$24,($Y51-1)*(Escalation!$I$22+1)+CP$4-SSSModel!$C$3+1,MAX(0,CP$4-$DZ51-$CA$4+1),1,MIN($DZ51,CP$4-$CA$4+1))),
     IF(SSSModel!$C$4="PV",AR51*$EA51*(1+SSSModel!$C$2),
     IF(SSSModel!$C$4="FCR",$EC51*SUM(OFFSET($AC51,0,MAX(CP$4-$AC$4-$DZ51+1,0),1,MIN($DZ51,CP$4-$AC$4+1))),0)))),
SUM($AC51:$BZ51)*
     IF(SSSModel!$C$4="RR",OFFSET(Profiles!$K$2,$Z51,MAX(Profiles!$C$2,AR$4-$W51)),
     IF(SSSModel!$C$4="ECC",$EA51*$EB51*IF(MAX(Escalation!$C$2,AR$4-$W51)&gt;$DZ51-1,0,OFFSET(Escalation!$K$2,$Y51,MAX(Escalation!$C$2,AR$4-$W51))),
     IF(SSSModel!$C$4="PV",IF(CP$4=$W51,$EA51*(1+SSSModel!$C$2),0),
     IF(SSSModel!$C$4="FCR",IF(AND(CP$4&gt;=$W51,OFFSET(Profiles!$K$2,$Z51,MAX(Profiles!$C$2,AR$4-$W51))&gt;0),$EC51,0),0))))))</f>
        <v>0</v>
      </c>
      <c r="CQ51" s="135">
        <f ca="1">IF(OR($Z51=0,SSSModel!$C$4="CF"),AS51,
IF(LEFT($V51,3)="ON_",
     IF(SSSModel!$C$4="RR",SUMPRODUCT(OFFSET($AC51,0,0,1,$CB$2),OFFSET(Profiles!$K$28,($Z51-1)*(Profiles!$I$26+1)+CQ$4-SSSModel!$C$3+1,0,1,$CB$2)),
     IF(SSSModel!$C$4="ECC",$EA51*$EB51*SUMPRODUCT(OFFSET($AC51,0,MAX(0,CQ$4-$DZ51-$CA$4+1),1,MIN($DZ51,CQ$4-$CA$4+1)),OFFSET(Escalation!$K$24,($Y51-1)*(Escalation!$I$22+1)+CQ$4-SSSModel!$C$3+1,MAX(0,CQ$4-$DZ51-$CA$4+1),1,MIN($DZ51,CQ$4-$CA$4+1))),
     IF(SSSModel!$C$4="PV",AS51*$EA51*(1+SSSModel!$C$2),
     IF(SSSModel!$C$4="FCR",$EC51*SUM(OFFSET($AC51,0,MAX(CQ$4-$AC$4-$DZ51+1,0),1,MIN($DZ51,CQ$4-$AC$4+1))),0)))),
SUM($AC51:$BZ51)*
     IF(SSSModel!$C$4="RR",OFFSET(Profiles!$K$2,$Z51,MAX(Profiles!$C$2,AS$4-$W51)),
     IF(SSSModel!$C$4="ECC",$EA51*$EB51*IF(MAX(Escalation!$C$2,AS$4-$W51)&gt;$DZ51-1,0,OFFSET(Escalation!$K$2,$Y51,MAX(Escalation!$C$2,AS$4-$W51))),
     IF(SSSModel!$C$4="PV",IF(CQ$4=$W51,$EA51*(1+SSSModel!$C$2),0),
     IF(SSSModel!$C$4="FCR",IF(AND(CQ$4&gt;=$W51,OFFSET(Profiles!$K$2,$Z51,MAX(Profiles!$C$2,AS$4-$W51))&gt;0),$EC51,0),0))))))</f>
        <v>0</v>
      </c>
      <c r="CR51" s="135">
        <f ca="1">IF(OR($Z51=0,SSSModel!$C$4="CF"),AT51,
IF(LEFT($V51,3)="ON_",
     IF(SSSModel!$C$4="RR",SUMPRODUCT(OFFSET($AC51,0,0,1,$CB$2),OFFSET(Profiles!$K$28,($Z51-1)*(Profiles!$I$26+1)+CR$4-SSSModel!$C$3+1,0,1,$CB$2)),
     IF(SSSModel!$C$4="ECC",$EA51*$EB51*SUMPRODUCT(OFFSET($AC51,0,MAX(0,CR$4-$DZ51-$CA$4+1),1,MIN($DZ51,CR$4-$CA$4+1)),OFFSET(Escalation!$K$24,($Y51-1)*(Escalation!$I$22+1)+CR$4-SSSModel!$C$3+1,MAX(0,CR$4-$DZ51-$CA$4+1),1,MIN($DZ51,CR$4-$CA$4+1))),
     IF(SSSModel!$C$4="PV",AT51*$EA51*(1+SSSModel!$C$2),
     IF(SSSModel!$C$4="FCR",$EC51*SUM(OFFSET($AC51,0,MAX(CR$4-$AC$4-$DZ51+1,0),1,MIN($DZ51,CR$4-$AC$4+1))),0)))),
SUM($AC51:$BZ51)*
     IF(SSSModel!$C$4="RR",OFFSET(Profiles!$K$2,$Z51,MAX(Profiles!$C$2,AT$4-$W51)),
     IF(SSSModel!$C$4="ECC",$EA51*$EB51*IF(MAX(Escalation!$C$2,AT$4-$W51)&gt;$DZ51-1,0,OFFSET(Escalation!$K$2,$Y51,MAX(Escalation!$C$2,AT$4-$W51))),
     IF(SSSModel!$C$4="PV",IF(CR$4=$W51,$EA51*(1+SSSModel!$C$2),0),
     IF(SSSModel!$C$4="FCR",IF(AND(CR$4&gt;=$W51,OFFSET(Profiles!$K$2,$Z51,MAX(Profiles!$C$2,AT$4-$W51))&gt;0),$EC51,0),0))))))</f>
        <v>0</v>
      </c>
      <c r="CS51" s="135">
        <f ca="1">IF(OR($Z51=0,SSSModel!$C$4="CF"),AU51,
IF(LEFT($V51,3)="ON_",
     IF(SSSModel!$C$4="RR",SUMPRODUCT(OFFSET($AC51,0,0,1,$CB$2),OFFSET(Profiles!$K$28,($Z51-1)*(Profiles!$I$26+1)+CS$4-SSSModel!$C$3+1,0,1,$CB$2)),
     IF(SSSModel!$C$4="ECC",$EA51*$EB51*SUMPRODUCT(OFFSET($AC51,0,MAX(0,CS$4-$DZ51-$CA$4+1),1,MIN($DZ51,CS$4-$CA$4+1)),OFFSET(Escalation!$K$24,($Y51-1)*(Escalation!$I$22+1)+CS$4-SSSModel!$C$3+1,MAX(0,CS$4-$DZ51-$CA$4+1),1,MIN($DZ51,CS$4-$CA$4+1))),
     IF(SSSModel!$C$4="PV",AU51*$EA51*(1+SSSModel!$C$2),
     IF(SSSModel!$C$4="FCR",$EC51*SUM(OFFSET($AC51,0,MAX(CS$4-$AC$4-$DZ51+1,0),1,MIN($DZ51,CS$4-$AC$4+1))),0)))),
SUM($AC51:$BZ51)*
     IF(SSSModel!$C$4="RR",OFFSET(Profiles!$K$2,$Z51,MAX(Profiles!$C$2,AU$4-$W51)),
     IF(SSSModel!$C$4="ECC",$EA51*$EB51*IF(MAX(Escalation!$C$2,AU$4-$W51)&gt;$DZ51-1,0,OFFSET(Escalation!$K$2,$Y51,MAX(Escalation!$C$2,AU$4-$W51))),
     IF(SSSModel!$C$4="PV",IF(CS$4=$W51,$EA51*(1+SSSModel!$C$2),0),
     IF(SSSModel!$C$4="FCR",IF(AND(CS$4&gt;=$W51,OFFSET(Profiles!$K$2,$Z51,MAX(Profiles!$C$2,AU$4-$W51))&gt;0),$EC51,0),0))))))</f>
        <v>0</v>
      </c>
      <c r="CT51" s="135">
        <f ca="1">IF(OR($Z51=0,SSSModel!$C$4="CF"),AV51,
IF(LEFT($V51,3)="ON_",
     IF(SSSModel!$C$4="RR",SUMPRODUCT(OFFSET($AC51,0,0,1,$CB$2),OFFSET(Profiles!$K$28,($Z51-1)*(Profiles!$I$26+1)+CT$4-SSSModel!$C$3+1,0,1,$CB$2)),
     IF(SSSModel!$C$4="ECC",$EA51*$EB51*SUMPRODUCT(OFFSET($AC51,0,MAX(0,CT$4-$DZ51-$CA$4+1),1,MIN($DZ51,CT$4-$CA$4+1)),OFFSET(Escalation!$K$24,($Y51-1)*(Escalation!$I$22+1)+CT$4-SSSModel!$C$3+1,MAX(0,CT$4-$DZ51-$CA$4+1),1,MIN($DZ51,CT$4-$CA$4+1))),
     IF(SSSModel!$C$4="PV",AV51*$EA51*(1+SSSModel!$C$2),
     IF(SSSModel!$C$4="FCR",$EC51*SUM(OFFSET($AC51,0,MAX(CT$4-$AC$4-$DZ51+1,0),1,MIN($DZ51,CT$4-$AC$4+1))),0)))),
SUM($AC51:$BZ51)*
     IF(SSSModel!$C$4="RR",OFFSET(Profiles!$K$2,$Z51,MAX(Profiles!$C$2,AV$4-$W51)),
     IF(SSSModel!$C$4="ECC",$EA51*$EB51*IF(MAX(Escalation!$C$2,AV$4-$W51)&gt;$DZ51-1,0,OFFSET(Escalation!$K$2,$Y51,MAX(Escalation!$C$2,AV$4-$W51))),
     IF(SSSModel!$C$4="PV",IF(CT$4=$W51,$EA51*(1+SSSModel!$C$2),0),
     IF(SSSModel!$C$4="FCR",IF(AND(CT$4&gt;=$W51,OFFSET(Profiles!$K$2,$Z51,MAX(Profiles!$C$2,AV$4-$W51))&gt;0),$EC51,0),0))))))</f>
        <v>0</v>
      </c>
      <c r="CU51" s="135">
        <f ca="1">IF(OR($Z51=0,SSSModel!$C$4="CF"),AW51,
IF(LEFT($V51,3)="ON_",
     IF(SSSModel!$C$4="RR",SUMPRODUCT(OFFSET($AC51,0,0,1,$CB$2),OFFSET(Profiles!$K$28,($Z51-1)*(Profiles!$I$26+1)+CU$4-SSSModel!$C$3+1,0,1,$CB$2)),
     IF(SSSModel!$C$4="ECC",$EA51*$EB51*SUMPRODUCT(OFFSET($AC51,0,MAX(0,CU$4-$DZ51-$CA$4+1),1,MIN($DZ51,CU$4-$CA$4+1)),OFFSET(Escalation!$K$24,($Y51-1)*(Escalation!$I$22+1)+CU$4-SSSModel!$C$3+1,MAX(0,CU$4-$DZ51-$CA$4+1),1,MIN($DZ51,CU$4-$CA$4+1))),
     IF(SSSModel!$C$4="PV",AW51*$EA51*(1+SSSModel!$C$2),
     IF(SSSModel!$C$4="FCR",$EC51*SUM(OFFSET($AC51,0,MAX(CU$4-$AC$4-$DZ51+1,0),1,MIN($DZ51,CU$4-$AC$4+1))),0)))),
SUM($AC51:$BZ51)*
     IF(SSSModel!$C$4="RR",OFFSET(Profiles!$K$2,$Z51,MAX(Profiles!$C$2,AW$4-$W51)),
     IF(SSSModel!$C$4="ECC",$EA51*$EB51*IF(MAX(Escalation!$C$2,AW$4-$W51)&gt;$DZ51-1,0,OFFSET(Escalation!$K$2,$Y51,MAX(Escalation!$C$2,AW$4-$W51))),
     IF(SSSModel!$C$4="PV",IF(CU$4=$W51,$EA51*(1+SSSModel!$C$2),0),
     IF(SSSModel!$C$4="FCR",IF(AND(CU$4&gt;=$W51,OFFSET(Profiles!$K$2,$Z51,MAX(Profiles!$C$2,AW$4-$W51))&gt;0),$EC51,0),0))))))</f>
        <v>0</v>
      </c>
      <c r="CV51" s="135">
        <f ca="1">IF(OR($Z51=0,SSSModel!$C$4="CF"),AX51,
IF(LEFT($V51,3)="ON_",
     IF(SSSModel!$C$4="RR",SUMPRODUCT(OFFSET($AC51,0,0,1,$CB$2),OFFSET(Profiles!$K$28,($Z51-1)*(Profiles!$I$26+1)+CV$4-SSSModel!$C$3+1,0,1,$CB$2)),
     IF(SSSModel!$C$4="ECC",$EA51*$EB51*SUMPRODUCT(OFFSET($AC51,0,MAX(0,CV$4-$DZ51-$CA$4+1),1,MIN($DZ51,CV$4-$CA$4+1)),OFFSET(Escalation!$K$24,($Y51-1)*(Escalation!$I$22+1)+CV$4-SSSModel!$C$3+1,MAX(0,CV$4-$DZ51-$CA$4+1),1,MIN($DZ51,CV$4-$CA$4+1))),
     IF(SSSModel!$C$4="PV",AX51*$EA51*(1+SSSModel!$C$2),
     IF(SSSModel!$C$4="FCR",$EC51*SUM(OFFSET($AC51,0,MAX(CV$4-$AC$4-$DZ51+1,0),1,MIN($DZ51,CV$4-$AC$4+1))),0)))),
SUM($AC51:$BZ51)*
     IF(SSSModel!$C$4="RR",OFFSET(Profiles!$K$2,$Z51,MAX(Profiles!$C$2,AX$4-$W51)),
     IF(SSSModel!$C$4="ECC",$EA51*$EB51*IF(MAX(Escalation!$C$2,AX$4-$W51)&gt;$DZ51-1,0,OFFSET(Escalation!$K$2,$Y51,MAX(Escalation!$C$2,AX$4-$W51))),
     IF(SSSModel!$C$4="PV",IF(CV$4=$W51,$EA51*(1+SSSModel!$C$2),0),
     IF(SSSModel!$C$4="FCR",IF(AND(CV$4&gt;=$W51,OFFSET(Profiles!$K$2,$Z51,MAX(Profiles!$C$2,AX$4-$W51))&gt;0),$EC51,0),0))))))</f>
        <v>0</v>
      </c>
      <c r="CW51" s="135">
        <f ca="1">IF(OR($Z51=0,SSSModel!$C$4="CF"),AY51,
IF(LEFT($V51,3)="ON_",
     IF(SSSModel!$C$4="RR",SUMPRODUCT(OFFSET($AC51,0,0,1,$CB$2),OFFSET(Profiles!$K$28,($Z51-1)*(Profiles!$I$26+1)+CW$4-SSSModel!$C$3+1,0,1,$CB$2)),
     IF(SSSModel!$C$4="ECC",$EA51*$EB51*SUMPRODUCT(OFFSET($AC51,0,MAX(0,CW$4-$DZ51-$CA$4+1),1,MIN($DZ51,CW$4-$CA$4+1)),OFFSET(Escalation!$K$24,($Y51-1)*(Escalation!$I$22+1)+CW$4-SSSModel!$C$3+1,MAX(0,CW$4-$DZ51-$CA$4+1),1,MIN($DZ51,CW$4-$CA$4+1))),
     IF(SSSModel!$C$4="PV",AY51*$EA51*(1+SSSModel!$C$2),
     IF(SSSModel!$C$4="FCR",$EC51*SUM(OFFSET($AC51,0,MAX(CW$4-$AC$4-$DZ51+1,0),1,MIN($DZ51,CW$4-$AC$4+1))),0)))),
SUM($AC51:$BZ51)*
     IF(SSSModel!$C$4="RR",OFFSET(Profiles!$K$2,$Z51,MAX(Profiles!$C$2,AY$4-$W51)),
     IF(SSSModel!$C$4="ECC",$EA51*$EB51*IF(MAX(Escalation!$C$2,AY$4-$W51)&gt;$DZ51-1,0,OFFSET(Escalation!$K$2,$Y51,MAX(Escalation!$C$2,AY$4-$W51))),
     IF(SSSModel!$C$4="PV",IF(CW$4=$W51,$EA51*(1+SSSModel!$C$2),0),
     IF(SSSModel!$C$4="FCR",IF(AND(CW$4&gt;=$W51,OFFSET(Profiles!$K$2,$Z51,MAX(Profiles!$C$2,AY$4-$W51))&gt;0),$EC51,0),0))))))</f>
        <v>0</v>
      </c>
      <c r="CX51" s="135">
        <f ca="1">IF(OR($Z51=0,SSSModel!$C$4="CF"),AZ51,
IF(LEFT($V51,3)="ON_",
     IF(SSSModel!$C$4="RR",SUMPRODUCT(OFFSET($AC51,0,0,1,$CB$2),OFFSET(Profiles!$K$28,($Z51-1)*(Profiles!$I$26+1)+CX$4-SSSModel!$C$3+1,0,1,$CB$2)),
     IF(SSSModel!$C$4="ECC",$EA51*$EB51*SUMPRODUCT(OFFSET($AC51,0,MAX(0,CX$4-$DZ51-$CA$4+1),1,MIN($DZ51,CX$4-$CA$4+1)),OFFSET(Escalation!$K$24,($Y51-1)*(Escalation!$I$22+1)+CX$4-SSSModel!$C$3+1,MAX(0,CX$4-$DZ51-$CA$4+1),1,MIN($DZ51,CX$4-$CA$4+1))),
     IF(SSSModel!$C$4="PV",AZ51*$EA51*(1+SSSModel!$C$2),
     IF(SSSModel!$C$4="FCR",$EC51*SUM(OFFSET($AC51,0,MAX(CX$4-$AC$4-$DZ51+1,0),1,MIN($DZ51,CX$4-$AC$4+1))),0)))),
SUM($AC51:$BZ51)*
     IF(SSSModel!$C$4="RR",OFFSET(Profiles!$K$2,$Z51,MAX(Profiles!$C$2,AZ$4-$W51)),
     IF(SSSModel!$C$4="ECC",$EA51*$EB51*IF(MAX(Escalation!$C$2,AZ$4-$W51)&gt;$DZ51-1,0,OFFSET(Escalation!$K$2,$Y51,MAX(Escalation!$C$2,AZ$4-$W51))),
     IF(SSSModel!$C$4="PV",IF(CX$4=$W51,$EA51*(1+SSSModel!$C$2),0),
     IF(SSSModel!$C$4="FCR",IF(AND(CX$4&gt;=$W51,OFFSET(Profiles!$K$2,$Z51,MAX(Profiles!$C$2,AZ$4-$W51))&gt;0),$EC51,0),0))))))</f>
        <v>0</v>
      </c>
      <c r="CY51" s="135">
        <f ca="1">IF(OR($Z51=0,SSSModel!$C$4="CF"),BA51,
IF(LEFT($V51,3)="ON_",
     IF(SSSModel!$C$4="RR",SUMPRODUCT(OFFSET($AC51,0,0,1,$CB$2),OFFSET(Profiles!$K$28,($Z51-1)*(Profiles!$I$26+1)+CY$4-SSSModel!$C$3+1,0,1,$CB$2)),
     IF(SSSModel!$C$4="ECC",$EA51*$EB51*SUMPRODUCT(OFFSET($AC51,0,MAX(0,CY$4-$DZ51-$CA$4+1),1,MIN($DZ51,CY$4-$CA$4+1)),OFFSET(Escalation!$K$24,($Y51-1)*(Escalation!$I$22+1)+CY$4-SSSModel!$C$3+1,MAX(0,CY$4-$DZ51-$CA$4+1),1,MIN($DZ51,CY$4-$CA$4+1))),
     IF(SSSModel!$C$4="PV",BA51*$EA51*(1+SSSModel!$C$2),
     IF(SSSModel!$C$4="FCR",$EC51*SUM(OFFSET($AC51,0,MAX(CY$4-$AC$4-$DZ51+1,0),1,MIN($DZ51,CY$4-$AC$4+1))),0)))),
SUM($AC51:$BZ51)*
     IF(SSSModel!$C$4="RR",OFFSET(Profiles!$K$2,$Z51,MAX(Profiles!$C$2,BA$4-$W51)),
     IF(SSSModel!$C$4="ECC",$EA51*$EB51*IF(MAX(Escalation!$C$2,BA$4-$W51)&gt;$DZ51-1,0,OFFSET(Escalation!$K$2,$Y51,MAX(Escalation!$C$2,BA$4-$W51))),
     IF(SSSModel!$C$4="PV",IF(CY$4=$W51,$EA51*(1+SSSModel!$C$2),0),
     IF(SSSModel!$C$4="FCR",IF(AND(CY$4&gt;=$W51,OFFSET(Profiles!$K$2,$Z51,MAX(Profiles!$C$2,BA$4-$W51))&gt;0),$EC51,0),0))))))</f>
        <v>0</v>
      </c>
      <c r="CZ51" s="135">
        <f ca="1">IF(OR($Z51=0,SSSModel!$C$4="CF"),BB51,
IF(LEFT($V51,3)="ON_",
     IF(SSSModel!$C$4="RR",SUMPRODUCT(OFFSET($AC51,0,0,1,$CB$2),OFFSET(Profiles!$K$28,($Z51-1)*(Profiles!$I$26+1)+CZ$4-SSSModel!$C$3+1,0,1,$CB$2)),
     IF(SSSModel!$C$4="ECC",$EA51*$EB51*SUMPRODUCT(OFFSET($AC51,0,MAX(0,CZ$4-$DZ51-$CA$4+1),1,MIN($DZ51,CZ$4-$CA$4+1)),OFFSET(Escalation!$K$24,($Y51-1)*(Escalation!$I$22+1)+CZ$4-SSSModel!$C$3+1,MAX(0,CZ$4-$DZ51-$CA$4+1),1,MIN($DZ51,CZ$4-$CA$4+1))),
     IF(SSSModel!$C$4="PV",BB51*$EA51*(1+SSSModel!$C$2),
     IF(SSSModel!$C$4="FCR",$EC51*SUM(OFFSET($AC51,0,MAX(CZ$4-$AC$4-$DZ51+1,0),1,MIN($DZ51,CZ$4-$AC$4+1))),0)))),
SUM($AC51:$BZ51)*
     IF(SSSModel!$C$4="RR",OFFSET(Profiles!$K$2,$Z51,MAX(Profiles!$C$2,BB$4-$W51)),
     IF(SSSModel!$C$4="ECC",$EA51*$EB51*IF(MAX(Escalation!$C$2,BB$4-$W51)&gt;$DZ51-1,0,OFFSET(Escalation!$K$2,$Y51,MAX(Escalation!$C$2,BB$4-$W51))),
     IF(SSSModel!$C$4="PV",IF(CZ$4=$W51,$EA51*(1+SSSModel!$C$2),0),
     IF(SSSModel!$C$4="FCR",IF(AND(CZ$4&gt;=$W51,OFFSET(Profiles!$K$2,$Z51,MAX(Profiles!$C$2,BB$4-$W51))&gt;0),$EC51,0),0))))))</f>
        <v>0</v>
      </c>
      <c r="DA51" s="135">
        <f ca="1">IF(OR($Z51=0,SSSModel!$C$4="CF"),BC51,
IF(LEFT($V51,3)="ON_",
     IF(SSSModel!$C$4="RR",SUMPRODUCT(OFFSET($AC51,0,0,1,$CB$2),OFFSET(Profiles!$K$28,($Z51-1)*(Profiles!$I$26+1)+DA$4-SSSModel!$C$3+1,0,1,$CB$2)),
     IF(SSSModel!$C$4="ECC",$EA51*$EB51*SUMPRODUCT(OFFSET($AC51,0,MAX(0,DA$4-$DZ51-$CA$4+1),1,MIN($DZ51,DA$4-$CA$4+1)),OFFSET(Escalation!$K$24,($Y51-1)*(Escalation!$I$22+1)+DA$4-SSSModel!$C$3+1,MAX(0,DA$4-$DZ51-$CA$4+1),1,MIN($DZ51,DA$4-$CA$4+1))),
     IF(SSSModel!$C$4="PV",BC51*$EA51*(1+SSSModel!$C$2),
     IF(SSSModel!$C$4="FCR",$EC51*SUM(OFFSET($AC51,0,MAX(DA$4-$AC$4-$DZ51+1,0),1,MIN($DZ51,DA$4-$AC$4+1))),0)))),
SUM($AC51:$BZ51)*
     IF(SSSModel!$C$4="RR",OFFSET(Profiles!$K$2,$Z51,MAX(Profiles!$C$2,BC$4-$W51)),
     IF(SSSModel!$C$4="ECC",$EA51*$EB51*IF(MAX(Escalation!$C$2,BC$4-$W51)&gt;$DZ51-1,0,OFFSET(Escalation!$K$2,$Y51,MAX(Escalation!$C$2,BC$4-$W51))),
     IF(SSSModel!$C$4="PV",IF(DA$4=$W51,$EA51*(1+SSSModel!$C$2),0),
     IF(SSSModel!$C$4="FCR",IF(AND(DA$4&gt;=$W51,OFFSET(Profiles!$K$2,$Z51,MAX(Profiles!$C$2,BC$4-$W51))&gt;0),$EC51,0),0))))))</f>
        <v>0</v>
      </c>
      <c r="DB51" s="135">
        <f ca="1">IF(OR($Z51=0,SSSModel!$C$4="CF"),BD51,
IF(LEFT($V51,3)="ON_",
     IF(SSSModel!$C$4="RR",SUMPRODUCT(OFFSET($AC51,0,0,1,$CB$2),OFFSET(Profiles!$K$28,($Z51-1)*(Profiles!$I$26+1)+DB$4-SSSModel!$C$3+1,0,1,$CB$2)),
     IF(SSSModel!$C$4="ECC",$EA51*$EB51*SUMPRODUCT(OFFSET($AC51,0,MAX(0,DB$4-$DZ51-$CA$4+1),1,MIN($DZ51,DB$4-$CA$4+1)),OFFSET(Escalation!$K$24,($Y51-1)*(Escalation!$I$22+1)+DB$4-SSSModel!$C$3+1,MAX(0,DB$4-$DZ51-$CA$4+1),1,MIN($DZ51,DB$4-$CA$4+1))),
     IF(SSSModel!$C$4="PV",BD51*$EA51*(1+SSSModel!$C$2),
     IF(SSSModel!$C$4="FCR",$EC51*SUM(OFFSET($AC51,0,MAX(DB$4-$AC$4-$DZ51+1,0),1,MIN($DZ51,DB$4-$AC$4+1))),0)))),
SUM($AC51:$BZ51)*
     IF(SSSModel!$C$4="RR",OFFSET(Profiles!$K$2,$Z51,MAX(Profiles!$C$2,BD$4-$W51)),
     IF(SSSModel!$C$4="ECC",$EA51*$EB51*IF(MAX(Escalation!$C$2,BD$4-$W51)&gt;$DZ51-1,0,OFFSET(Escalation!$K$2,$Y51,MAX(Escalation!$C$2,BD$4-$W51))),
     IF(SSSModel!$C$4="PV",IF(DB$4=$W51,$EA51*(1+SSSModel!$C$2),0),
     IF(SSSModel!$C$4="FCR",IF(AND(DB$4&gt;=$W51,OFFSET(Profiles!$K$2,$Z51,MAX(Profiles!$C$2,BD$4-$W51))&gt;0),$EC51,0),0))))))</f>
        <v>0</v>
      </c>
      <c r="DC51" s="135">
        <f ca="1">IF(OR($Z51=0,SSSModel!$C$4="CF"),BE51,
IF(LEFT($V51,3)="ON_",
     IF(SSSModel!$C$4="RR",SUMPRODUCT(OFFSET($AC51,0,0,1,$CB$2),OFFSET(Profiles!$K$28,($Z51-1)*(Profiles!$I$26+1)+DC$4-SSSModel!$C$3+1,0,1,$CB$2)),
     IF(SSSModel!$C$4="ECC",$EA51*$EB51*SUMPRODUCT(OFFSET($AC51,0,MAX(0,DC$4-$DZ51-$CA$4+1),1,MIN($DZ51,DC$4-$CA$4+1)),OFFSET(Escalation!$K$24,($Y51-1)*(Escalation!$I$22+1)+DC$4-SSSModel!$C$3+1,MAX(0,DC$4-$DZ51-$CA$4+1),1,MIN($DZ51,DC$4-$CA$4+1))),
     IF(SSSModel!$C$4="PV",BE51*$EA51*(1+SSSModel!$C$2),
     IF(SSSModel!$C$4="FCR",$EC51*SUM(OFFSET($AC51,0,MAX(DC$4-$AC$4-$DZ51+1,0),1,MIN($DZ51,DC$4-$AC$4+1))),0)))),
SUM($AC51:$BZ51)*
     IF(SSSModel!$C$4="RR",OFFSET(Profiles!$K$2,$Z51,MAX(Profiles!$C$2,BE$4-$W51)),
     IF(SSSModel!$C$4="ECC",$EA51*$EB51*IF(MAX(Escalation!$C$2,BE$4-$W51)&gt;$DZ51-1,0,OFFSET(Escalation!$K$2,$Y51,MAX(Escalation!$C$2,BE$4-$W51))),
     IF(SSSModel!$C$4="PV",IF(DC$4=$W51,$EA51*(1+SSSModel!$C$2),0),
     IF(SSSModel!$C$4="FCR",IF(AND(DC$4&gt;=$W51,OFFSET(Profiles!$K$2,$Z51,MAX(Profiles!$C$2,BE$4-$W51))&gt;0),$EC51,0),0))))))</f>
        <v>0</v>
      </c>
      <c r="DD51" s="135">
        <f ca="1">IF(OR($Z51=0,SSSModel!$C$4="CF"),BF51,
IF(LEFT($V51,3)="ON_",
     IF(SSSModel!$C$4="RR",SUMPRODUCT(OFFSET($AC51,0,0,1,$CB$2),OFFSET(Profiles!$K$28,($Z51-1)*(Profiles!$I$26+1)+DD$4-SSSModel!$C$3+1,0,1,$CB$2)),
     IF(SSSModel!$C$4="ECC",$EA51*$EB51*SUMPRODUCT(OFFSET($AC51,0,MAX(0,DD$4-$DZ51-$CA$4+1),1,MIN($DZ51,DD$4-$CA$4+1)),OFFSET(Escalation!$K$24,($Y51-1)*(Escalation!$I$22+1)+DD$4-SSSModel!$C$3+1,MAX(0,DD$4-$DZ51-$CA$4+1),1,MIN($DZ51,DD$4-$CA$4+1))),
     IF(SSSModel!$C$4="PV",BF51*$EA51*(1+SSSModel!$C$2),
     IF(SSSModel!$C$4="FCR",$EC51*SUM(OFFSET($AC51,0,MAX(DD$4-$AC$4-$DZ51+1,0),1,MIN($DZ51,DD$4-$AC$4+1))),0)))),
SUM($AC51:$BZ51)*
     IF(SSSModel!$C$4="RR",OFFSET(Profiles!$K$2,$Z51,MAX(Profiles!$C$2,BF$4-$W51)),
     IF(SSSModel!$C$4="ECC",$EA51*$EB51*IF(MAX(Escalation!$C$2,BF$4-$W51)&gt;$DZ51-1,0,OFFSET(Escalation!$K$2,$Y51,MAX(Escalation!$C$2,BF$4-$W51))),
     IF(SSSModel!$C$4="PV",IF(DD$4=$W51,$EA51*(1+SSSModel!$C$2),0),
     IF(SSSModel!$C$4="FCR",IF(AND(DD$4&gt;=$W51,OFFSET(Profiles!$K$2,$Z51,MAX(Profiles!$C$2,BF$4-$W51))&gt;0),$EC51,0),0))))))</f>
        <v>0</v>
      </c>
      <c r="DE51" s="135">
        <f ca="1">IF(OR($Z51=0,SSSModel!$C$4="CF"),BG51,
IF(LEFT($V51,3)="ON_",
     IF(SSSModel!$C$4="RR",SUMPRODUCT(OFFSET($AC51,0,0,1,$CB$2),OFFSET(Profiles!$K$28,($Z51-1)*(Profiles!$I$26+1)+DE$4-SSSModel!$C$3+1,0,1,$CB$2)),
     IF(SSSModel!$C$4="ECC",$EA51*$EB51*SUMPRODUCT(OFFSET($AC51,0,MAX(0,DE$4-$DZ51-$CA$4+1),1,MIN($DZ51,DE$4-$CA$4+1)),OFFSET(Escalation!$K$24,($Y51-1)*(Escalation!$I$22+1)+DE$4-SSSModel!$C$3+1,MAX(0,DE$4-$DZ51-$CA$4+1),1,MIN($DZ51,DE$4-$CA$4+1))),
     IF(SSSModel!$C$4="PV",BG51*$EA51*(1+SSSModel!$C$2),
     IF(SSSModel!$C$4="FCR",$EC51*SUM(OFFSET($AC51,0,MAX(DE$4-$AC$4-$DZ51+1,0),1,MIN($DZ51,DE$4-$AC$4+1))),0)))),
SUM($AC51:$BZ51)*
     IF(SSSModel!$C$4="RR",OFFSET(Profiles!$K$2,$Z51,MAX(Profiles!$C$2,BG$4-$W51)),
     IF(SSSModel!$C$4="ECC",$EA51*$EB51*IF(MAX(Escalation!$C$2,BG$4-$W51)&gt;$DZ51-1,0,OFFSET(Escalation!$K$2,$Y51,MAX(Escalation!$C$2,BG$4-$W51))),
     IF(SSSModel!$C$4="PV",IF(DE$4=$W51,$EA51*(1+SSSModel!$C$2),0),
     IF(SSSModel!$C$4="FCR",IF(AND(DE$4&gt;=$W51,OFFSET(Profiles!$K$2,$Z51,MAX(Profiles!$C$2,BG$4-$W51))&gt;0),$EC51,0),0))))))</f>
        <v>0</v>
      </c>
      <c r="DF51" s="135">
        <f ca="1">IF(OR($Z51=0,SSSModel!$C$4="CF"),BH51,
IF(LEFT($V51,3)="ON_",
     IF(SSSModel!$C$4="RR",SUMPRODUCT(OFFSET($AC51,0,0,1,$CB$2),OFFSET(Profiles!$K$28,($Z51-1)*(Profiles!$I$26+1)+DF$4-SSSModel!$C$3+1,0,1,$CB$2)),
     IF(SSSModel!$C$4="ECC",$EA51*$EB51*SUMPRODUCT(OFFSET($AC51,0,MAX(0,DF$4-$DZ51-$CA$4+1),1,MIN($DZ51,DF$4-$CA$4+1)),OFFSET(Escalation!$K$24,($Y51-1)*(Escalation!$I$22+1)+DF$4-SSSModel!$C$3+1,MAX(0,DF$4-$DZ51-$CA$4+1),1,MIN($DZ51,DF$4-$CA$4+1))),
     IF(SSSModel!$C$4="PV",BH51*$EA51*(1+SSSModel!$C$2),
     IF(SSSModel!$C$4="FCR",$EC51*SUM(OFFSET($AC51,0,MAX(DF$4-$AC$4-$DZ51+1,0),1,MIN($DZ51,DF$4-$AC$4+1))),0)))),
SUM($AC51:$BZ51)*
     IF(SSSModel!$C$4="RR",OFFSET(Profiles!$K$2,$Z51,MAX(Profiles!$C$2,BH$4-$W51)),
     IF(SSSModel!$C$4="ECC",$EA51*$EB51*IF(MAX(Escalation!$C$2,BH$4-$W51)&gt;$DZ51-1,0,OFFSET(Escalation!$K$2,$Y51,MAX(Escalation!$C$2,BH$4-$W51))),
     IF(SSSModel!$C$4="PV",IF(DF$4=$W51,$EA51*(1+SSSModel!$C$2),0),
     IF(SSSModel!$C$4="FCR",IF(AND(DF$4&gt;=$W51,OFFSET(Profiles!$K$2,$Z51,MAX(Profiles!$C$2,BH$4-$W51))&gt;0),$EC51,0),0))))))</f>
        <v>0</v>
      </c>
      <c r="DG51" s="135">
        <f ca="1">IF(OR($Z51=0,SSSModel!$C$4="CF"),BI51,
IF(LEFT($V51,3)="ON_",
     IF(SSSModel!$C$4="RR",SUMPRODUCT(OFFSET($AC51,0,0,1,$CB$2),OFFSET(Profiles!$K$28,($Z51-1)*(Profiles!$I$26+1)+DG$4-SSSModel!$C$3+1,0,1,$CB$2)),
     IF(SSSModel!$C$4="ECC",$EA51*$EB51*SUMPRODUCT(OFFSET($AC51,0,MAX(0,DG$4-$DZ51-$CA$4+1),1,MIN($DZ51,DG$4-$CA$4+1)),OFFSET(Escalation!$K$24,($Y51-1)*(Escalation!$I$22+1)+DG$4-SSSModel!$C$3+1,MAX(0,DG$4-$DZ51-$CA$4+1),1,MIN($DZ51,DG$4-$CA$4+1))),
     IF(SSSModel!$C$4="PV",BI51*$EA51*(1+SSSModel!$C$2),
     IF(SSSModel!$C$4="FCR",$EC51*SUM(OFFSET($AC51,0,MAX(DG$4-$AC$4-$DZ51+1,0),1,MIN($DZ51,DG$4-$AC$4+1))),0)))),
SUM($AC51:$BZ51)*
     IF(SSSModel!$C$4="RR",OFFSET(Profiles!$K$2,$Z51,MAX(Profiles!$C$2,BI$4-$W51)),
     IF(SSSModel!$C$4="ECC",$EA51*$EB51*IF(MAX(Escalation!$C$2,BI$4-$W51)&gt;$DZ51-1,0,OFFSET(Escalation!$K$2,$Y51,MAX(Escalation!$C$2,BI$4-$W51))),
     IF(SSSModel!$C$4="PV",IF(DG$4=$W51,$EA51*(1+SSSModel!$C$2),0),
     IF(SSSModel!$C$4="FCR",IF(AND(DG$4&gt;=$W51,OFFSET(Profiles!$K$2,$Z51,MAX(Profiles!$C$2,BI$4-$W51))&gt;0),$EC51,0),0))))))</f>
        <v>0</v>
      </c>
      <c r="DH51" s="135">
        <f ca="1">IF(OR($Z51=0,SSSModel!$C$4="CF"),BJ51,
IF(LEFT($V51,3)="ON_",
     IF(SSSModel!$C$4="RR",SUMPRODUCT(OFFSET($AC51,0,0,1,$CB$2),OFFSET(Profiles!$K$28,($Z51-1)*(Profiles!$I$26+1)+DH$4-SSSModel!$C$3+1,0,1,$CB$2)),
     IF(SSSModel!$C$4="ECC",$EA51*$EB51*SUMPRODUCT(OFFSET($AC51,0,MAX(0,DH$4-$DZ51-$CA$4+1),1,MIN($DZ51,DH$4-$CA$4+1)),OFFSET(Escalation!$K$24,($Y51-1)*(Escalation!$I$22+1)+DH$4-SSSModel!$C$3+1,MAX(0,DH$4-$DZ51-$CA$4+1),1,MIN($DZ51,DH$4-$CA$4+1))),
     IF(SSSModel!$C$4="PV",BJ51*$EA51*(1+SSSModel!$C$2),
     IF(SSSModel!$C$4="FCR",$EC51*SUM(OFFSET($AC51,0,MAX(DH$4-$AC$4-$DZ51+1,0),1,MIN($DZ51,DH$4-$AC$4+1))),0)))),
SUM($AC51:$BZ51)*
     IF(SSSModel!$C$4="RR",OFFSET(Profiles!$K$2,$Z51,MAX(Profiles!$C$2,BJ$4-$W51)),
     IF(SSSModel!$C$4="ECC",$EA51*$EB51*IF(MAX(Escalation!$C$2,BJ$4-$W51)&gt;$DZ51-1,0,OFFSET(Escalation!$K$2,$Y51,MAX(Escalation!$C$2,BJ$4-$W51))),
     IF(SSSModel!$C$4="PV",IF(DH$4=$W51,$EA51*(1+SSSModel!$C$2),0),
     IF(SSSModel!$C$4="FCR",IF(AND(DH$4&gt;=$W51,OFFSET(Profiles!$K$2,$Z51,MAX(Profiles!$C$2,BJ$4-$W51))&gt;0),$EC51,0),0))))))</f>
        <v>0</v>
      </c>
      <c r="DI51" s="135">
        <f ca="1">IF(OR($Z51=0,SSSModel!$C$4="CF"),BK51,
IF(LEFT($V51,3)="ON_",
     IF(SSSModel!$C$4="RR",SUMPRODUCT(OFFSET($AC51,0,0,1,$CB$2),OFFSET(Profiles!$K$28,($Z51-1)*(Profiles!$I$26+1)+DI$4-SSSModel!$C$3+1,0,1,$CB$2)),
     IF(SSSModel!$C$4="ECC",$EA51*$EB51*SUMPRODUCT(OFFSET($AC51,0,MAX(0,DI$4-$DZ51-$CA$4+1),1,MIN($DZ51,DI$4-$CA$4+1)),OFFSET(Escalation!$K$24,($Y51-1)*(Escalation!$I$22+1)+DI$4-SSSModel!$C$3+1,MAX(0,DI$4-$DZ51-$CA$4+1),1,MIN($DZ51,DI$4-$CA$4+1))),
     IF(SSSModel!$C$4="PV",BK51*$EA51*(1+SSSModel!$C$2),
     IF(SSSModel!$C$4="FCR",$EC51*SUM(OFFSET($AC51,0,MAX(DI$4-$AC$4-$DZ51+1,0),1,MIN($DZ51,DI$4-$AC$4+1))),0)))),
SUM($AC51:$BZ51)*
     IF(SSSModel!$C$4="RR",OFFSET(Profiles!$K$2,$Z51,MAX(Profiles!$C$2,BK$4-$W51)),
     IF(SSSModel!$C$4="ECC",$EA51*$EB51*IF(MAX(Escalation!$C$2,BK$4-$W51)&gt;$DZ51-1,0,OFFSET(Escalation!$K$2,$Y51,MAX(Escalation!$C$2,BK$4-$W51))),
     IF(SSSModel!$C$4="PV",IF(DI$4=$W51,$EA51*(1+SSSModel!$C$2),0),
     IF(SSSModel!$C$4="FCR",IF(AND(DI$4&gt;=$W51,OFFSET(Profiles!$K$2,$Z51,MAX(Profiles!$C$2,BK$4-$W51))&gt;0),$EC51,0),0))))))</f>
        <v>0</v>
      </c>
      <c r="DJ51" s="135">
        <f ca="1">IF(OR($Z51=0,SSSModel!$C$4="CF"),BL51,
IF(LEFT($V51,3)="ON_",
     IF(SSSModel!$C$4="RR",SUMPRODUCT(OFFSET($AC51,0,0,1,$CB$2),OFFSET(Profiles!$K$28,($Z51-1)*(Profiles!$I$26+1)+DJ$4-SSSModel!$C$3+1,0,1,$CB$2)),
     IF(SSSModel!$C$4="ECC",$EA51*$EB51*SUMPRODUCT(OFFSET($AC51,0,MAX(0,DJ$4-$DZ51-$CA$4+1),1,MIN($DZ51,DJ$4-$CA$4+1)),OFFSET(Escalation!$K$24,($Y51-1)*(Escalation!$I$22+1)+DJ$4-SSSModel!$C$3+1,MAX(0,DJ$4-$DZ51-$CA$4+1),1,MIN($DZ51,DJ$4-$CA$4+1))),
     IF(SSSModel!$C$4="PV",BL51*$EA51*(1+SSSModel!$C$2),
     IF(SSSModel!$C$4="FCR",$EC51*SUM(OFFSET($AC51,0,MAX(DJ$4-$AC$4-$DZ51+1,0),1,MIN($DZ51,DJ$4-$AC$4+1))),0)))),
SUM($AC51:$BZ51)*
     IF(SSSModel!$C$4="RR",OFFSET(Profiles!$K$2,$Z51,MAX(Profiles!$C$2,BL$4-$W51)),
     IF(SSSModel!$C$4="ECC",$EA51*$EB51*IF(MAX(Escalation!$C$2,BL$4-$W51)&gt;$DZ51-1,0,OFFSET(Escalation!$K$2,$Y51,MAX(Escalation!$C$2,BL$4-$W51))),
     IF(SSSModel!$C$4="PV",IF(DJ$4=$W51,$EA51*(1+SSSModel!$C$2),0),
     IF(SSSModel!$C$4="FCR",IF(AND(DJ$4&gt;=$W51,OFFSET(Profiles!$K$2,$Z51,MAX(Profiles!$C$2,BL$4-$W51))&gt;0),$EC51,0),0))))))</f>
        <v>0</v>
      </c>
      <c r="DK51" s="135">
        <f ca="1">IF(OR($Z51=0,SSSModel!$C$4="CF"),BM51,
IF(LEFT($V51,3)="ON_",
     IF(SSSModel!$C$4="RR",SUMPRODUCT(OFFSET($AC51,0,0,1,$CB$2),OFFSET(Profiles!$K$28,($Z51-1)*(Profiles!$I$26+1)+DK$4-SSSModel!$C$3+1,0,1,$CB$2)),
     IF(SSSModel!$C$4="ECC",$EA51*$EB51*SUMPRODUCT(OFFSET($AC51,0,MAX(0,DK$4-$DZ51-$CA$4+1),1,MIN($DZ51,DK$4-$CA$4+1)),OFFSET(Escalation!$K$24,($Y51-1)*(Escalation!$I$22+1)+DK$4-SSSModel!$C$3+1,MAX(0,DK$4-$DZ51-$CA$4+1),1,MIN($DZ51,DK$4-$CA$4+1))),
     IF(SSSModel!$C$4="PV",BM51*$EA51*(1+SSSModel!$C$2),
     IF(SSSModel!$C$4="FCR",$EC51*SUM(OFFSET($AC51,0,MAX(DK$4-$AC$4-$DZ51+1,0),1,MIN($DZ51,DK$4-$AC$4+1))),0)))),
SUM($AC51:$BZ51)*
     IF(SSSModel!$C$4="RR",OFFSET(Profiles!$K$2,$Z51,MAX(Profiles!$C$2,BM$4-$W51)),
     IF(SSSModel!$C$4="ECC",$EA51*$EB51*IF(MAX(Escalation!$C$2,BM$4-$W51)&gt;$DZ51-1,0,OFFSET(Escalation!$K$2,$Y51,MAX(Escalation!$C$2,BM$4-$W51))),
     IF(SSSModel!$C$4="PV",IF(DK$4=$W51,$EA51*(1+SSSModel!$C$2),0),
     IF(SSSModel!$C$4="FCR",IF(AND(DK$4&gt;=$W51,OFFSET(Profiles!$K$2,$Z51,MAX(Profiles!$C$2,BM$4-$W51))&gt;0),$EC51,0),0))))))</f>
        <v>0</v>
      </c>
      <c r="DL51" s="135">
        <f ca="1">IF(OR($Z51=0,SSSModel!$C$4="CF"),BN51,
IF(LEFT($V51,3)="ON_",
     IF(SSSModel!$C$4="RR",SUMPRODUCT(OFFSET($AC51,0,0,1,$CB$2),OFFSET(Profiles!$K$28,($Z51-1)*(Profiles!$I$26+1)+DL$4-SSSModel!$C$3+1,0,1,$CB$2)),
     IF(SSSModel!$C$4="ECC",$EA51*$EB51*SUMPRODUCT(OFFSET($AC51,0,MAX(0,DL$4-$DZ51-$CA$4+1),1,MIN($DZ51,DL$4-$CA$4+1)),OFFSET(Escalation!$K$24,($Y51-1)*(Escalation!$I$22+1)+DL$4-SSSModel!$C$3+1,MAX(0,DL$4-$DZ51-$CA$4+1),1,MIN($DZ51,DL$4-$CA$4+1))),
     IF(SSSModel!$C$4="PV",BN51*$EA51*(1+SSSModel!$C$2),
     IF(SSSModel!$C$4="FCR",$EC51*SUM(OFFSET($AC51,0,MAX(DL$4-$AC$4-$DZ51+1,0),1,MIN($DZ51,DL$4-$AC$4+1))),0)))),
SUM($AC51:$BZ51)*
     IF(SSSModel!$C$4="RR",OFFSET(Profiles!$K$2,$Z51,MAX(Profiles!$C$2,BN$4-$W51)),
     IF(SSSModel!$C$4="ECC",$EA51*$EB51*IF(MAX(Escalation!$C$2,BN$4-$W51)&gt;$DZ51-1,0,OFFSET(Escalation!$K$2,$Y51,MAX(Escalation!$C$2,BN$4-$W51))),
     IF(SSSModel!$C$4="PV",IF(DL$4=$W51,$EA51*(1+SSSModel!$C$2),0),
     IF(SSSModel!$C$4="FCR",IF(AND(DL$4&gt;=$W51,OFFSET(Profiles!$K$2,$Z51,MAX(Profiles!$C$2,BN$4-$W51))&gt;0),$EC51,0),0))))))</f>
        <v>0</v>
      </c>
      <c r="DM51" s="135">
        <f ca="1">IF(OR($Z51=0,SSSModel!$C$4="CF"),BO51,
IF(LEFT($V51,3)="ON_",
     IF(SSSModel!$C$4="RR",SUMPRODUCT(OFFSET($AC51,0,0,1,$CB$2),OFFSET(Profiles!$K$28,($Z51-1)*(Profiles!$I$26+1)+DM$4-SSSModel!$C$3+1,0,1,$CB$2)),
     IF(SSSModel!$C$4="ECC",$EA51*$EB51*SUMPRODUCT(OFFSET($AC51,0,MAX(0,DM$4-$DZ51-$CA$4+1),1,MIN($DZ51,DM$4-$CA$4+1)),OFFSET(Escalation!$K$24,($Y51-1)*(Escalation!$I$22+1)+DM$4-SSSModel!$C$3+1,MAX(0,DM$4-$DZ51-$CA$4+1),1,MIN($DZ51,DM$4-$CA$4+1))),
     IF(SSSModel!$C$4="PV",BO51*$EA51*(1+SSSModel!$C$2),
     IF(SSSModel!$C$4="FCR",$EC51*SUM(OFFSET($AC51,0,MAX(DM$4-$AC$4-$DZ51+1,0),1,MIN($DZ51,DM$4-$AC$4+1))),0)))),
SUM($AC51:$BZ51)*
     IF(SSSModel!$C$4="RR",OFFSET(Profiles!$K$2,$Z51,MAX(Profiles!$C$2,BO$4-$W51)),
     IF(SSSModel!$C$4="ECC",$EA51*$EB51*IF(MAX(Escalation!$C$2,BO$4-$W51)&gt;$DZ51-1,0,OFFSET(Escalation!$K$2,$Y51,MAX(Escalation!$C$2,BO$4-$W51))),
     IF(SSSModel!$C$4="PV",IF(DM$4=$W51,$EA51*(1+SSSModel!$C$2),0),
     IF(SSSModel!$C$4="FCR",IF(AND(DM$4&gt;=$W51,OFFSET(Profiles!$K$2,$Z51,MAX(Profiles!$C$2,BO$4-$W51))&gt;0),$EC51,0),0))))))</f>
        <v>0</v>
      </c>
      <c r="DN51" s="135">
        <f ca="1">IF(OR($Z51=0,SSSModel!$C$4="CF"),BP51,
IF(LEFT($V51,3)="ON_",
     IF(SSSModel!$C$4="RR",SUMPRODUCT(OFFSET($AC51,0,0,1,$CB$2),OFFSET(Profiles!$K$28,($Z51-1)*(Profiles!$I$26+1)+DN$4-SSSModel!$C$3+1,0,1,$CB$2)),
     IF(SSSModel!$C$4="ECC",$EA51*$EB51*SUMPRODUCT(OFFSET($AC51,0,MAX(0,DN$4-$DZ51-$CA$4+1),1,MIN($DZ51,DN$4-$CA$4+1)),OFFSET(Escalation!$K$24,($Y51-1)*(Escalation!$I$22+1)+DN$4-SSSModel!$C$3+1,MAX(0,DN$4-$DZ51-$CA$4+1),1,MIN($DZ51,DN$4-$CA$4+1))),
     IF(SSSModel!$C$4="PV",BP51*$EA51*(1+SSSModel!$C$2),
     IF(SSSModel!$C$4="FCR",$EC51*SUM(OFFSET($AC51,0,MAX(DN$4-$AC$4-$DZ51+1,0),1,MIN($DZ51,DN$4-$AC$4+1))),0)))),
SUM($AC51:$BZ51)*
     IF(SSSModel!$C$4="RR",OFFSET(Profiles!$K$2,$Z51,MAX(Profiles!$C$2,BP$4-$W51)),
     IF(SSSModel!$C$4="ECC",$EA51*$EB51*IF(MAX(Escalation!$C$2,BP$4-$W51)&gt;$DZ51-1,0,OFFSET(Escalation!$K$2,$Y51,MAX(Escalation!$C$2,BP$4-$W51))),
     IF(SSSModel!$C$4="PV",IF(DN$4=$W51,$EA51*(1+SSSModel!$C$2),0),
     IF(SSSModel!$C$4="FCR",IF(AND(DN$4&gt;=$W51,OFFSET(Profiles!$K$2,$Z51,MAX(Profiles!$C$2,BP$4-$W51))&gt;0),$EC51,0),0))))))</f>
        <v>0</v>
      </c>
      <c r="DO51" s="135">
        <f ca="1">IF(OR($Z51=0,SSSModel!$C$4="CF"),BQ51,
IF(LEFT($V51,3)="ON_",
     IF(SSSModel!$C$4="RR",SUMPRODUCT(OFFSET($AC51,0,0,1,$CB$2),OFFSET(Profiles!$K$28,($Z51-1)*(Profiles!$I$26+1)+DO$4-SSSModel!$C$3+1,0,1,$CB$2)),
     IF(SSSModel!$C$4="ECC",$EA51*$EB51*SUMPRODUCT(OFFSET($AC51,0,MAX(0,DO$4-$DZ51-$CA$4+1),1,MIN($DZ51,DO$4-$CA$4+1)),OFFSET(Escalation!$K$24,($Y51-1)*(Escalation!$I$22+1)+DO$4-SSSModel!$C$3+1,MAX(0,DO$4-$DZ51-$CA$4+1),1,MIN($DZ51,DO$4-$CA$4+1))),
     IF(SSSModel!$C$4="PV",BQ51*$EA51*(1+SSSModel!$C$2),
     IF(SSSModel!$C$4="FCR",$EC51*SUM(OFFSET($AC51,0,MAX(DO$4-$AC$4-$DZ51+1,0),1,MIN($DZ51,DO$4-$AC$4+1))),0)))),
SUM($AC51:$BZ51)*
     IF(SSSModel!$C$4="RR",OFFSET(Profiles!$K$2,$Z51,MAX(Profiles!$C$2,BQ$4-$W51)),
     IF(SSSModel!$C$4="ECC",$EA51*$EB51*IF(MAX(Escalation!$C$2,BQ$4-$W51)&gt;$DZ51-1,0,OFFSET(Escalation!$K$2,$Y51,MAX(Escalation!$C$2,BQ$4-$W51))),
     IF(SSSModel!$C$4="PV",IF(DO$4=$W51,$EA51*(1+SSSModel!$C$2),0),
     IF(SSSModel!$C$4="FCR",IF(AND(DO$4&gt;=$W51,OFFSET(Profiles!$K$2,$Z51,MAX(Profiles!$C$2,BQ$4-$W51))&gt;0),$EC51,0),0))))))</f>
        <v>0</v>
      </c>
      <c r="DP51" s="135">
        <f ca="1">IF(OR($Z51=0,SSSModel!$C$4="CF"),BR51,
IF(LEFT($V51,3)="ON_",
     IF(SSSModel!$C$4="RR",SUMPRODUCT(OFFSET($AC51,0,0,1,$CB$2),OFFSET(Profiles!$K$28,($Z51-1)*(Profiles!$I$26+1)+DP$4-SSSModel!$C$3+1,0,1,$CB$2)),
     IF(SSSModel!$C$4="ECC",$EA51*$EB51*SUMPRODUCT(OFFSET($AC51,0,MAX(0,DP$4-$DZ51-$CA$4+1),1,MIN($DZ51,DP$4-$CA$4+1)),OFFSET(Escalation!$K$24,($Y51-1)*(Escalation!$I$22+1)+DP$4-SSSModel!$C$3+1,MAX(0,DP$4-$DZ51-$CA$4+1),1,MIN($DZ51,DP$4-$CA$4+1))),
     IF(SSSModel!$C$4="PV",BR51*$EA51*(1+SSSModel!$C$2),
     IF(SSSModel!$C$4="FCR",$EC51*SUM(OFFSET($AC51,0,MAX(DP$4-$AC$4-$DZ51+1,0),1,MIN($DZ51,DP$4-$AC$4+1))),0)))),
SUM($AC51:$BZ51)*
     IF(SSSModel!$C$4="RR",OFFSET(Profiles!$K$2,$Z51,MAX(Profiles!$C$2,BR$4-$W51)),
     IF(SSSModel!$C$4="ECC",$EA51*$EB51*IF(MAX(Escalation!$C$2,BR$4-$W51)&gt;$DZ51-1,0,OFFSET(Escalation!$K$2,$Y51,MAX(Escalation!$C$2,BR$4-$W51))),
     IF(SSSModel!$C$4="PV",IF(DP$4=$W51,$EA51*(1+SSSModel!$C$2),0),
     IF(SSSModel!$C$4="FCR",IF(AND(DP$4&gt;=$W51,OFFSET(Profiles!$K$2,$Z51,MAX(Profiles!$C$2,BR$4-$W51))&gt;0),$EC51,0),0))))))</f>
        <v>0</v>
      </c>
      <c r="DQ51" s="135">
        <f ca="1">IF(OR($Z51=0,SSSModel!$C$4="CF"),BS51,
IF(LEFT($V51,3)="ON_",
     IF(SSSModel!$C$4="RR",SUMPRODUCT(OFFSET($AC51,0,0,1,$CB$2),OFFSET(Profiles!$K$28,($Z51-1)*(Profiles!$I$26+1)+DQ$4-SSSModel!$C$3+1,0,1,$CB$2)),
     IF(SSSModel!$C$4="ECC",$EA51*$EB51*SUMPRODUCT(OFFSET($AC51,0,MAX(0,DQ$4-$DZ51-$CA$4+1),1,MIN($DZ51,DQ$4-$CA$4+1)),OFFSET(Escalation!$K$24,($Y51-1)*(Escalation!$I$22+1)+DQ$4-SSSModel!$C$3+1,MAX(0,DQ$4-$DZ51-$CA$4+1),1,MIN($DZ51,DQ$4-$CA$4+1))),
     IF(SSSModel!$C$4="PV",BS51*$EA51*(1+SSSModel!$C$2),
     IF(SSSModel!$C$4="FCR",$EC51*SUM(OFFSET($AC51,0,MAX(DQ$4-$AC$4-$DZ51+1,0),1,MIN($DZ51,DQ$4-$AC$4+1))),0)))),
SUM($AC51:$BZ51)*
     IF(SSSModel!$C$4="RR",OFFSET(Profiles!$K$2,$Z51,MAX(Profiles!$C$2,BS$4-$W51)),
     IF(SSSModel!$C$4="ECC",$EA51*$EB51*IF(MAX(Escalation!$C$2,BS$4-$W51)&gt;$DZ51-1,0,OFFSET(Escalation!$K$2,$Y51,MAX(Escalation!$C$2,BS$4-$W51))),
     IF(SSSModel!$C$4="PV",IF(DQ$4=$W51,$EA51*(1+SSSModel!$C$2),0),
     IF(SSSModel!$C$4="FCR",IF(AND(DQ$4&gt;=$W51,OFFSET(Profiles!$K$2,$Z51,MAX(Profiles!$C$2,BS$4-$W51))&gt;0),$EC51,0),0))))))</f>
        <v>0</v>
      </c>
      <c r="DR51" s="135">
        <f ca="1">IF(OR($Z51=0,SSSModel!$C$4="CF"),BT51,
IF(LEFT($V51,3)="ON_",
     IF(SSSModel!$C$4="RR",SUMPRODUCT(OFFSET($AC51,0,0,1,$CB$2),OFFSET(Profiles!$K$28,($Z51-1)*(Profiles!$I$26+1)+DR$4-SSSModel!$C$3+1,0,1,$CB$2)),
     IF(SSSModel!$C$4="ECC",$EA51*$EB51*SUMPRODUCT(OFFSET($AC51,0,MAX(0,DR$4-$DZ51-$CA$4+1),1,MIN($DZ51,DR$4-$CA$4+1)),OFFSET(Escalation!$K$24,($Y51-1)*(Escalation!$I$22+1)+DR$4-SSSModel!$C$3+1,MAX(0,DR$4-$DZ51-$CA$4+1),1,MIN($DZ51,DR$4-$CA$4+1))),
     IF(SSSModel!$C$4="PV",BT51*$EA51*(1+SSSModel!$C$2),
     IF(SSSModel!$C$4="FCR",$EC51*SUM(OFFSET($AC51,0,MAX(DR$4-$AC$4-$DZ51+1,0),1,MIN($DZ51,DR$4-$AC$4+1))),0)))),
SUM($AC51:$BZ51)*
     IF(SSSModel!$C$4="RR",OFFSET(Profiles!$K$2,$Z51,MAX(Profiles!$C$2,BT$4-$W51)),
     IF(SSSModel!$C$4="ECC",$EA51*$EB51*IF(MAX(Escalation!$C$2,BT$4-$W51)&gt;$DZ51-1,0,OFFSET(Escalation!$K$2,$Y51,MAX(Escalation!$C$2,BT$4-$W51))),
     IF(SSSModel!$C$4="PV",IF(DR$4=$W51,$EA51*(1+SSSModel!$C$2),0),
     IF(SSSModel!$C$4="FCR",IF(AND(DR$4&gt;=$W51,OFFSET(Profiles!$K$2,$Z51,MAX(Profiles!$C$2,BT$4-$W51))&gt;0),$EC51,0),0))))))</f>
        <v>0</v>
      </c>
      <c r="DS51" s="135">
        <f ca="1">IF(OR($Z51=0,SSSModel!$C$4="CF"),BU51,
IF(LEFT($V51,3)="ON_",
     IF(SSSModel!$C$4="RR",SUMPRODUCT(OFFSET($AC51,0,0,1,$CB$2),OFFSET(Profiles!$K$28,($Z51-1)*(Profiles!$I$26+1)+DS$4-SSSModel!$C$3+1,0,1,$CB$2)),
     IF(SSSModel!$C$4="ECC",$EA51*$EB51*SUMPRODUCT(OFFSET($AC51,0,MAX(0,DS$4-$DZ51-$CA$4+1),1,MIN($DZ51,DS$4-$CA$4+1)),OFFSET(Escalation!$K$24,($Y51-1)*(Escalation!$I$22+1)+DS$4-SSSModel!$C$3+1,MAX(0,DS$4-$DZ51-$CA$4+1),1,MIN($DZ51,DS$4-$CA$4+1))),
     IF(SSSModel!$C$4="PV",BU51*$EA51*(1+SSSModel!$C$2),
     IF(SSSModel!$C$4="FCR",$EC51*SUM(OFFSET($AC51,0,MAX(DS$4-$AC$4-$DZ51+1,0),1,MIN($DZ51,DS$4-$AC$4+1))),0)))),
SUM($AC51:$BZ51)*
     IF(SSSModel!$C$4="RR",OFFSET(Profiles!$K$2,$Z51,MAX(Profiles!$C$2,BU$4-$W51)),
     IF(SSSModel!$C$4="ECC",$EA51*$EB51*IF(MAX(Escalation!$C$2,BU$4-$W51)&gt;$DZ51-1,0,OFFSET(Escalation!$K$2,$Y51,MAX(Escalation!$C$2,BU$4-$W51))),
     IF(SSSModel!$C$4="PV",IF(DS$4=$W51,$EA51*(1+SSSModel!$C$2),0),
     IF(SSSModel!$C$4="FCR",IF(AND(DS$4&gt;=$W51,OFFSET(Profiles!$K$2,$Z51,MAX(Profiles!$C$2,BU$4-$W51))&gt;0),$EC51,0),0))))))</f>
        <v>0</v>
      </c>
      <c r="DT51" s="135">
        <f ca="1">IF(OR($Z51=0,SSSModel!$C$4="CF"),BV51,
IF(LEFT($V51,3)="ON_",
     IF(SSSModel!$C$4="RR",SUMPRODUCT(OFFSET($AC51,0,0,1,$CB$2),OFFSET(Profiles!$K$28,($Z51-1)*(Profiles!$I$26+1)+DT$4-SSSModel!$C$3+1,0,1,$CB$2)),
     IF(SSSModel!$C$4="ECC",$EA51*$EB51*SUMPRODUCT(OFFSET($AC51,0,MAX(0,DT$4-$DZ51-$CA$4+1),1,MIN($DZ51,DT$4-$CA$4+1)),OFFSET(Escalation!$K$24,($Y51-1)*(Escalation!$I$22+1)+DT$4-SSSModel!$C$3+1,MAX(0,DT$4-$DZ51-$CA$4+1),1,MIN($DZ51,DT$4-$CA$4+1))),
     IF(SSSModel!$C$4="PV",BV51*$EA51*(1+SSSModel!$C$2),
     IF(SSSModel!$C$4="FCR",$EC51*SUM(OFFSET($AC51,0,MAX(DT$4-$AC$4-$DZ51+1,0),1,MIN($DZ51,DT$4-$AC$4+1))),0)))),
SUM($AC51:$BZ51)*
     IF(SSSModel!$C$4="RR",OFFSET(Profiles!$K$2,$Z51,MAX(Profiles!$C$2,BV$4-$W51)),
     IF(SSSModel!$C$4="ECC",$EA51*$EB51*IF(MAX(Escalation!$C$2,BV$4-$W51)&gt;$DZ51-1,0,OFFSET(Escalation!$K$2,$Y51,MAX(Escalation!$C$2,BV$4-$W51))),
     IF(SSSModel!$C$4="PV",IF(DT$4=$W51,$EA51*(1+SSSModel!$C$2),0),
     IF(SSSModel!$C$4="FCR",IF(AND(DT$4&gt;=$W51,OFFSET(Profiles!$K$2,$Z51,MAX(Profiles!$C$2,BV$4-$W51))&gt;0),$EC51,0),0))))))</f>
        <v>0</v>
      </c>
      <c r="DU51" s="135">
        <f ca="1">IF(OR($Z51=0,SSSModel!$C$4="CF"),BW51,
IF(LEFT($V51,3)="ON_",
     IF(SSSModel!$C$4="RR",SUMPRODUCT(OFFSET($AC51,0,0,1,$CB$2),OFFSET(Profiles!$K$28,($Z51-1)*(Profiles!$I$26+1)+DU$4-SSSModel!$C$3+1,0,1,$CB$2)),
     IF(SSSModel!$C$4="ECC",$EA51*$EB51*SUMPRODUCT(OFFSET($AC51,0,MAX(0,DU$4-$DZ51-$CA$4+1),1,MIN($DZ51,DU$4-$CA$4+1)),OFFSET(Escalation!$K$24,($Y51-1)*(Escalation!$I$22+1)+DU$4-SSSModel!$C$3+1,MAX(0,DU$4-$DZ51-$CA$4+1),1,MIN($DZ51,DU$4-$CA$4+1))),
     IF(SSSModel!$C$4="PV",BW51*$EA51*(1+SSSModel!$C$2),
     IF(SSSModel!$C$4="FCR",$EC51*SUM(OFFSET($AC51,0,MAX(DU$4-$AC$4-$DZ51+1,0),1,MIN($DZ51,DU$4-$AC$4+1))),0)))),
SUM($AC51:$BZ51)*
     IF(SSSModel!$C$4="RR",OFFSET(Profiles!$K$2,$Z51,MAX(Profiles!$C$2,BW$4-$W51)),
     IF(SSSModel!$C$4="ECC",$EA51*$EB51*IF(MAX(Escalation!$C$2,BW$4-$W51)&gt;$DZ51-1,0,OFFSET(Escalation!$K$2,$Y51,MAX(Escalation!$C$2,BW$4-$W51))),
     IF(SSSModel!$C$4="PV",IF(DU$4=$W51,$EA51*(1+SSSModel!$C$2),0),
     IF(SSSModel!$C$4="FCR",IF(AND(DU$4&gt;=$W51,OFFSET(Profiles!$K$2,$Z51,MAX(Profiles!$C$2,BW$4-$W51))&gt;0),$EC51,0),0))))))</f>
        <v>0</v>
      </c>
      <c r="DV51" s="136">
        <f ca="1">IF(OR($Z51=0,SSSModel!$C$4="CF"),BX51,
IF(LEFT($V51,3)="ON_",
     IF(SSSModel!$C$4="RR",SUMPRODUCT(OFFSET($AC51,0,0,1,$CB$2),OFFSET(Profiles!$K$28,($Z51-1)*(Profiles!$I$26+1)+DV$4-SSSModel!$C$3+1,0,1,$CB$2)),
     IF(SSSModel!$C$4="ECC",$EA51*$EB51*SUMPRODUCT(OFFSET($AC51,0,MAX(0,DV$4-$DZ51-$CA$4+1),1,MIN($DZ51,DV$4-$CA$4+1)),OFFSET(Escalation!$K$24,($Y51-1)*(Escalation!$I$22+1)+DV$4-SSSModel!$C$3+1,MAX(0,DV$4-$DZ51-$CA$4+1),1,MIN($DZ51,DV$4-$CA$4+1))),
     IF(SSSModel!$C$4="PV",BX51*$EA51*(1+SSSModel!$C$2),
     IF(SSSModel!$C$4="FCR",$EC51*SUM(OFFSET($AC51,0,MAX(DV$4-$AC$4-$DZ51+1,0),1,MIN($DZ51,DV$4-$AC$4+1))),0)))),
SUM($AC51:$BZ51)*
     IF(SSSModel!$C$4="RR",OFFSET(Profiles!$K$2,$Z51,MAX(Profiles!$C$2,BX$4-$W51)),
     IF(SSSModel!$C$4="ECC",$EA51*$EB51*IF(MAX(Escalation!$C$2,BX$4-$W51)&gt;$DZ51-1,0,OFFSET(Escalation!$K$2,$Y51,MAX(Escalation!$C$2,BX$4-$W51))),
     IF(SSSModel!$C$4="PV",IF(DV$4=$W51,$EA51*(1+SSSModel!$C$2),0),
     IF(SSSModel!$C$4="FCR",IF(AND(DV$4&gt;=$W51,OFFSET(Profiles!$K$2,$Z51,MAX(Profiles!$C$2,BX$4-$W51))&gt;0),$EC51,0),0))))))</f>
        <v>0</v>
      </c>
      <c r="DW51" s="136">
        <f ca="1">IF(OR($Z51=0,SSSModel!$C$4="CF"),BY51,
IF(LEFT($V51,3)="ON_",
     IF(SSSModel!$C$4="RR",SUMPRODUCT(OFFSET($AC51,0,0,1,$CB$2),OFFSET(Profiles!$K$28,($Z51-1)*(Profiles!$I$26+1)+DW$4-SSSModel!$C$3+1,0,1,$CB$2)),
     IF(SSSModel!$C$4="ECC",$EA51*$EB51*SUMPRODUCT(OFFSET($AC51,0,MAX(0,DW$4-$DZ51-$CA$4+1),1,MIN($DZ51,DW$4-$CA$4+1)),OFFSET(Escalation!$K$24,($Y51-1)*(Escalation!$I$22+1)+DW$4-SSSModel!$C$3+1,MAX(0,DW$4-$DZ51-$CA$4+1),1,MIN($DZ51,DW$4-$CA$4+1))),
     IF(SSSModel!$C$4="PV",BY51*$EA51*(1+SSSModel!$C$2),
     IF(SSSModel!$C$4="FCR",$EC51*SUM(OFFSET($AC51,0,MAX(DW$4-$AC$4-$DZ51+1,0),1,MIN($DZ51,DW$4-$AC$4+1))),0)))),
SUM($AC51:$BZ51)*
     IF(SSSModel!$C$4="RR",OFFSET(Profiles!$K$2,$Z51,MAX(Profiles!$C$2,BY$4-$W51)),
     IF(SSSModel!$C$4="ECC",$EA51*$EB51*IF(MAX(Escalation!$C$2,BY$4-$W51)&gt;$DZ51-1,0,OFFSET(Escalation!$K$2,$Y51,MAX(Escalation!$C$2,BY$4-$W51))),
     IF(SSSModel!$C$4="PV",IF(DW$4=$W51,$EA51*(1+SSSModel!$C$2),0),
     IF(SSSModel!$C$4="FCR",IF(AND(DW$4&gt;=$W51,OFFSET(Profiles!$K$2,$Z51,MAX(Profiles!$C$2,BY$4-$W51))&gt;0),$EC51,0),0))))))</f>
        <v>0</v>
      </c>
      <c r="DX51" s="136">
        <f ca="1">IF(OR($Z51=0,SSSModel!$C$4="CF"),BZ51,
IF(LEFT($V51,3)="ON_",
     IF(SSSModel!$C$4="RR",SUMPRODUCT(OFFSET($AC51,0,0,1,$CB$2),OFFSET(Profiles!$K$28,($Z51-1)*(Profiles!$I$26+1)+DX$4-SSSModel!$C$3+1,0,1,$CB$2)),
     IF(SSSModel!$C$4="ECC",$EA51*$EB51*SUMPRODUCT(OFFSET($AC51,0,MAX(0,DX$4-$DZ51-$CA$4+1),1,MIN($DZ51,DX$4-$CA$4+1)),OFFSET(Escalation!$K$24,($Y51-1)*(Escalation!$I$22+1)+DX$4-SSSModel!$C$3+1,MAX(0,DX$4-$DZ51-$CA$4+1),1,MIN($DZ51,DX$4-$CA$4+1))),
     IF(SSSModel!$C$4="PV",BZ51*$EA51*(1+SSSModel!$C$2),
     IF(SSSModel!$C$4="FCR",$EC51*SUM(OFFSET($AC51,0,MAX(DX$4-$AC$4-$DZ51+1,0),1,MIN($DZ51,DX$4-$AC$4+1))),0)))),
SUM($AC51:$BZ51)*
     IF(SSSModel!$C$4="RR",OFFSET(Profiles!$K$2,$Z51,MAX(Profiles!$C$2,BZ$4-$W51)),
     IF(SSSModel!$C$4="ECC",$EA51*$EB51*IF(MAX(Escalation!$C$2,BZ$4-$W51)&gt;$DZ51-1,0,OFFSET(Escalation!$K$2,$Y51,MAX(Escalation!$C$2,BZ$4-$W51))),
     IF(SSSModel!$C$4="PV",IF(DX$4=$W51,$EA51*(1+SSSModel!$C$2),0),
     IF(SSSModel!$C$4="FCR",IF(AND(DX$4&gt;=$W51,OFFSET(Profiles!$K$2,$Z51,MAX(Profiles!$C$2,BZ$4-$W51))&gt;0),$EC51,0),0))))))</f>
        <v>0</v>
      </c>
      <c r="DY51" s="82">
        <f ca="1">IF($Y51=0,0,OFFSET(Escalation!$B$2,$Y51,0))</f>
        <v>0</v>
      </c>
      <c r="DZ51" s="80">
        <f ca="1">IF($Z51=0,0,COUNTIF(OFFSET(Profiles!$K$2,$Z51,0,1,50),"&gt;0"))</f>
        <v>0</v>
      </c>
      <c r="EA51" s="137">
        <f ca="1">IF($Z51=0,0,SUMPRODUCT(Profiles!$C$20:$BH$20,OFFSET(Profiles!$C$2,$Z51,0,1,Profiles!$B$1)))</f>
        <v>0</v>
      </c>
      <c r="EB51" s="24">
        <f ca="1">IF($Z51=0,0,((1-(1+DY51)/(1+SSSModel!$C$2))/(1-((1+DY51)/(1+SSSModel!$C$2))^DZ51))*(1+SSSModel!$C$2))</f>
        <v>0</v>
      </c>
      <c r="EC51" s="24">
        <f ca="1">IF($Z51=0,0,-PMT(SSSModel!$C$2,DZ51,EA51))</f>
        <v>0</v>
      </c>
    </row>
    <row r="52" spans="3:133" x14ac:dyDescent="0.35">
      <c r="C52" s="18">
        <f t="shared" si="5"/>
        <v>5</v>
      </c>
      <c r="D52" s="18">
        <f t="shared" si="6"/>
        <v>8</v>
      </c>
      <c r="E52" s="18">
        <f t="shared" ca="1" si="10"/>
        <v>0</v>
      </c>
      <c r="G52" s="25" t="str">
        <f ca="1">IF($E52=0,"",OFFSET(Resources!B$26,$E52,0))</f>
        <v/>
      </c>
      <c r="H52" s="25" t="str">
        <f ca="1">IF($E52=0,"",OFFSET(Resources!C$26,$E52,0))</f>
        <v/>
      </c>
      <c r="I52" s="25" t="str">
        <f ca="1">IF($E52=0,"",OFFSET(Resources!$E$26,$E52,0))</f>
        <v/>
      </c>
      <c r="J52" s="16">
        <v>1</v>
      </c>
      <c r="K52" s="16" t="s">
        <v>150</v>
      </c>
      <c r="L52" s="25" t="str">
        <f ca="1">OFFSET(Resources!$CG$24,0,$C52-1)</f>
        <v>On-Going Capital #2</v>
      </c>
      <c r="M52" s="25" t="str">
        <f ca="1">OFFSET(Resources!$CG$25,0,$C52-1)</f>
        <v>Capital</v>
      </c>
      <c r="N52" s="1">
        <v>1</v>
      </c>
      <c r="O52" s="7">
        <f ca="1">IF($E52=0,0,OFFSET(Resources!$CG$26,$E52,$C52-1))</f>
        <v>0</v>
      </c>
      <c r="P52" s="25" t="str">
        <f ca="1">OFFSET(Resources!$CG$26,0,$C52-1)</f>
        <v>$/Yr</v>
      </c>
      <c r="Q52" s="18">
        <f ca="1">IF($E52=0,0,OFFSET(GenAlts!$W$4,$E52,$D52-1))</f>
        <v>0</v>
      </c>
      <c r="R52" s="1">
        <v>1</v>
      </c>
      <c r="S52" t="str">
        <f ca="1">IF($E52=0,"",OFFSET(Resources!$R$26,$E52,0))</f>
        <v/>
      </c>
      <c r="U52" s="25">
        <f ca="1">IF($E52=0,0,OFFSET(Resources!$AB$26,$E52,($C52-1)*Resources!$CI$20))</f>
        <v>0</v>
      </c>
      <c r="V52" s="122" t="str">
        <f ca="1">IF($E52=0,"","ON_"&amp;OFFSET(Resources!$D$26,$E52,0))</f>
        <v/>
      </c>
      <c r="W52">
        <f t="shared" ca="1" si="9"/>
        <v>0</v>
      </c>
      <c r="X52">
        <f>IF(T52="",0,MATCH(T52,Profiles!$A$3:$A$22,0))</f>
        <v>0</v>
      </c>
      <c r="Y52" s="10">
        <f ca="1">IF(U52=0,0,MATCH(U52,Escalation!$A$3:$A$18,0))</f>
        <v>0</v>
      </c>
      <c r="Z52">
        <f ca="1">IF(V52="",0,MATCH(V52,Profiles!$A$3:$A$22,0))</f>
        <v>0</v>
      </c>
      <c r="AB52" s="8">
        <v>0</v>
      </c>
      <c r="AC52" s="72">
        <f ca="1">IF(OR(AC$4&lt;$Q52,AC$4&gt;$Q52+IF($S52="",1000,$S52)-1),0,IF(MOD(AC$4-$Q52,IF($R52="",1000,$R52))=0,$O52,0))*IF($Y52&gt;0,(1+INDEX(Escalation!$B$3:$B$18,$Y52,0))^(AC$4-SSSModel!$C$5),1)*IF($X52=0,1,OFFSET(Profiles!$K$2,$X52,MAX(Profiles!$C$2,AC$4-$Q52)))*IF($AA52=1,(1+SSSModel!#REF!),1)</f>
        <v>0</v>
      </c>
      <c r="AD52" s="72">
        <f ca="1">IF(OR(AD$4&lt;$Q52,AD$4&gt;$Q52+IF($S52="",1000,$S52)-1),0,IF(MOD(AD$4-$Q52,IF($R52="",1000,$R52))=0,$O52,0))*IF($Y52&gt;0,(1+INDEX(Escalation!$B$3:$B$18,$Y52,0))^(AD$4-SSSModel!$C$5),1)*IF($X52=0,1,OFFSET(Profiles!$K$2,$X52,MAX(Profiles!$C$2,AD$4-$Q52)))*IF($AA52=1,(1+SSSModel!#REF!),1)</f>
        <v>0</v>
      </c>
      <c r="AE52" s="72">
        <f ca="1">IF(OR(AE$4&lt;$Q52,AE$4&gt;$Q52+IF($S52="",1000,$S52)-1),0,IF(MOD(AE$4-$Q52,IF($R52="",1000,$R52))=0,$O52,0))*IF($Y52&gt;0,(1+INDEX(Escalation!$B$3:$B$18,$Y52,0))^(AE$4-SSSModel!$C$5),1)*IF($X52=0,1,OFFSET(Profiles!$K$2,$X52,MAX(Profiles!$C$2,AE$4-$Q52)))*IF($AA52=1,(1+SSSModel!#REF!),1)</f>
        <v>0</v>
      </c>
      <c r="AF52" s="72">
        <f ca="1">IF(OR(AF$4&lt;$Q52,AF$4&gt;$Q52+IF($S52="",1000,$S52)-1),0,IF(MOD(AF$4-$Q52,IF($R52="",1000,$R52))=0,$O52,0))*IF($Y52&gt;0,(1+INDEX(Escalation!$B$3:$B$18,$Y52,0))^(AF$4-SSSModel!$C$5),1)*IF($X52=0,1,OFFSET(Profiles!$K$2,$X52,MAX(Profiles!$C$2,AF$4-$Q52)))*IF($AA52=1,(1+SSSModel!#REF!),1)</f>
        <v>0</v>
      </c>
      <c r="AG52" s="72">
        <f ca="1">IF(OR(AG$4&lt;$Q52,AG$4&gt;$Q52+IF($S52="",1000,$S52)-1),0,IF(MOD(AG$4-$Q52,IF($R52="",1000,$R52))=0,$O52,0))*IF($Y52&gt;0,(1+INDEX(Escalation!$B$3:$B$18,$Y52,0))^(AG$4-SSSModel!$C$5),1)*IF($X52=0,1,OFFSET(Profiles!$K$2,$X52,MAX(Profiles!$C$2,AG$4-$Q52)))*IF($AA52=1,(1+SSSModel!#REF!),1)</f>
        <v>0</v>
      </c>
      <c r="AH52" s="72">
        <f ca="1">IF(OR(AH$4&lt;$Q52,AH$4&gt;$Q52+IF($S52="",1000,$S52)-1),0,IF(MOD(AH$4-$Q52,IF($R52="",1000,$R52))=0,$O52,0))*IF($Y52&gt;0,(1+INDEX(Escalation!$B$3:$B$18,$Y52,0))^(AH$4-SSSModel!$C$5),1)*IF($X52=0,1,OFFSET(Profiles!$K$2,$X52,MAX(Profiles!$C$2,AH$4-$Q52)))*IF($AA52=1,(1+SSSModel!#REF!),1)</f>
        <v>0</v>
      </c>
      <c r="AI52" s="72">
        <f ca="1">IF(OR(AI$4&lt;$Q52,AI$4&gt;$Q52+IF($S52="",1000,$S52)-1),0,IF(MOD(AI$4-$Q52,IF($R52="",1000,$R52))=0,$O52,0))*IF($Y52&gt;0,(1+INDEX(Escalation!$B$3:$B$18,$Y52,0))^(AI$4-SSSModel!$C$5),1)*IF($X52=0,1,OFFSET(Profiles!$K$2,$X52,MAX(Profiles!$C$2,AI$4-$Q52)))*IF($AA52=1,(1+SSSModel!#REF!),1)</f>
        <v>0</v>
      </c>
      <c r="AJ52" s="72">
        <f ca="1">IF(OR(AJ$4&lt;$Q52,AJ$4&gt;$Q52+IF($S52="",1000,$S52)-1),0,IF(MOD(AJ$4-$Q52,IF($R52="",1000,$R52))=0,$O52,0))*IF($Y52&gt;0,(1+INDEX(Escalation!$B$3:$B$18,$Y52,0))^(AJ$4-SSSModel!$C$5),1)*IF($X52=0,1,OFFSET(Profiles!$K$2,$X52,MAX(Profiles!$C$2,AJ$4-$Q52)))*IF($AA52=1,(1+SSSModel!#REF!),1)</f>
        <v>0</v>
      </c>
      <c r="AK52" s="72">
        <f ca="1">IF(OR(AK$4&lt;$Q52,AK$4&gt;$Q52+IF($S52="",1000,$S52)-1),0,IF(MOD(AK$4-$Q52,IF($R52="",1000,$R52))=0,$O52,0))*IF($Y52&gt;0,(1+INDEX(Escalation!$B$3:$B$18,$Y52,0))^(AK$4-SSSModel!$C$5),1)*IF($X52=0,1,OFFSET(Profiles!$K$2,$X52,MAX(Profiles!$C$2,AK$4-$Q52)))*IF($AA52=1,(1+SSSModel!#REF!),1)</f>
        <v>0</v>
      </c>
      <c r="AL52" s="72">
        <f ca="1">IF(OR(AL$4&lt;$Q52,AL$4&gt;$Q52+IF($S52="",1000,$S52)-1),0,IF(MOD(AL$4-$Q52,IF($R52="",1000,$R52))=0,$O52,0))*IF($Y52&gt;0,(1+INDEX(Escalation!$B$3:$B$18,$Y52,0))^(AL$4-SSSModel!$C$5),1)*IF($X52=0,1,OFFSET(Profiles!$K$2,$X52,MAX(Profiles!$C$2,AL$4-$Q52)))*IF($AA52=1,(1+SSSModel!#REF!),1)</f>
        <v>0</v>
      </c>
      <c r="AM52" s="72">
        <f ca="1">IF(OR(AM$4&lt;$Q52,AM$4&gt;$Q52+IF($S52="",1000,$S52)-1),0,IF(MOD(AM$4-$Q52,IF($R52="",1000,$R52))=0,$O52,0))*IF($Y52&gt;0,(1+INDEX(Escalation!$B$3:$B$18,$Y52,0))^(AM$4-SSSModel!$C$5),1)*IF($X52=0,1,OFFSET(Profiles!$K$2,$X52,MAX(Profiles!$C$2,AM$4-$Q52)))*IF($AA52=1,(1+SSSModel!#REF!),1)</f>
        <v>0</v>
      </c>
      <c r="AN52" s="72">
        <f ca="1">IF(OR(AN$4&lt;$Q52,AN$4&gt;$Q52+IF($S52="",1000,$S52)-1),0,IF(MOD(AN$4-$Q52,IF($R52="",1000,$R52))=0,$O52,0))*IF($Y52&gt;0,(1+INDEX(Escalation!$B$3:$B$18,$Y52,0))^(AN$4-SSSModel!$C$5),1)*IF($X52=0,1,OFFSET(Profiles!$K$2,$X52,MAX(Profiles!$C$2,AN$4-$Q52)))*IF($AA52=1,(1+SSSModel!#REF!),1)</f>
        <v>0</v>
      </c>
      <c r="AO52" s="72">
        <f ca="1">IF(OR(AO$4&lt;$Q52,AO$4&gt;$Q52+IF($S52="",1000,$S52)-1),0,IF(MOD(AO$4-$Q52,IF($R52="",1000,$R52))=0,$O52,0))*IF($Y52&gt;0,(1+INDEX(Escalation!$B$3:$B$18,$Y52,0))^(AO$4-SSSModel!$C$5),1)*IF($X52=0,1,OFFSET(Profiles!$K$2,$X52,MAX(Profiles!$C$2,AO$4-$Q52)))*IF($AA52=1,(1+SSSModel!#REF!),1)</f>
        <v>0</v>
      </c>
      <c r="AP52" s="72">
        <f ca="1">IF(OR(AP$4&lt;$Q52,AP$4&gt;$Q52+IF($S52="",1000,$S52)-1),0,IF(MOD(AP$4-$Q52,IF($R52="",1000,$R52))=0,$O52,0))*IF($Y52&gt;0,(1+INDEX(Escalation!$B$3:$B$18,$Y52,0))^(AP$4-SSSModel!$C$5),1)*IF($X52=0,1,OFFSET(Profiles!$K$2,$X52,MAX(Profiles!$C$2,AP$4-$Q52)))*IF($AA52=1,(1+SSSModel!#REF!),1)</f>
        <v>0</v>
      </c>
      <c r="AQ52" s="72">
        <f ca="1">IF(OR(AQ$4&lt;$Q52,AQ$4&gt;$Q52+IF($S52="",1000,$S52)-1),0,IF(MOD(AQ$4-$Q52,IF($R52="",1000,$R52))=0,$O52,0))*IF($Y52&gt;0,(1+INDEX(Escalation!$B$3:$B$18,$Y52,0))^(AQ$4-SSSModel!$C$5),1)*IF($X52=0,1,OFFSET(Profiles!$K$2,$X52,MAX(Profiles!$C$2,AQ$4-$Q52)))*IF($AA52=1,(1+SSSModel!#REF!),1)</f>
        <v>0</v>
      </c>
      <c r="AR52" s="72">
        <f ca="1">IF(OR(AR$4&lt;$Q52,AR$4&gt;$Q52+IF($S52="",1000,$S52)-1),0,IF(MOD(AR$4-$Q52,IF($R52="",1000,$R52))=0,$O52,0))*IF($Y52&gt;0,(1+INDEX(Escalation!$B$3:$B$18,$Y52,0))^(AR$4-SSSModel!$C$5),1)*IF($X52=0,1,OFFSET(Profiles!$K$2,$X52,MAX(Profiles!$C$2,AR$4-$Q52)))*IF($AA52=1,(1+SSSModel!#REF!),1)</f>
        <v>0</v>
      </c>
      <c r="AS52" s="72">
        <f ca="1">IF(OR(AS$4&lt;$Q52,AS$4&gt;$Q52+IF($S52="",1000,$S52)-1),0,IF(MOD(AS$4-$Q52,IF($R52="",1000,$R52))=0,$O52,0))*IF($Y52&gt;0,(1+INDEX(Escalation!$B$3:$B$18,$Y52,0))^(AS$4-SSSModel!$C$5),1)*IF($X52=0,1,OFFSET(Profiles!$K$2,$X52,MAX(Profiles!$C$2,AS$4-$Q52)))*IF($AA52=1,(1+SSSModel!#REF!),1)</f>
        <v>0</v>
      </c>
      <c r="AT52" s="72">
        <f ca="1">IF(OR(AT$4&lt;$Q52,AT$4&gt;$Q52+IF($S52="",1000,$S52)-1),0,IF(MOD(AT$4-$Q52,IF($R52="",1000,$R52))=0,$O52,0))*IF($Y52&gt;0,(1+INDEX(Escalation!$B$3:$B$18,$Y52,0))^(AT$4-SSSModel!$C$5),1)*IF($X52=0,1,OFFSET(Profiles!$K$2,$X52,MAX(Profiles!$C$2,AT$4-$Q52)))*IF($AA52=1,(1+SSSModel!#REF!),1)</f>
        <v>0</v>
      </c>
      <c r="AU52" s="72">
        <f ca="1">IF(OR(AU$4&lt;$Q52,AU$4&gt;$Q52+IF($S52="",1000,$S52)-1),0,IF(MOD(AU$4-$Q52,IF($R52="",1000,$R52))=0,$O52,0))*IF($Y52&gt;0,(1+INDEX(Escalation!$B$3:$B$18,$Y52,0))^(AU$4-SSSModel!$C$5),1)*IF($X52=0,1,OFFSET(Profiles!$K$2,$X52,MAX(Profiles!$C$2,AU$4-$Q52)))*IF($AA52=1,(1+SSSModel!#REF!),1)</f>
        <v>0</v>
      </c>
      <c r="AV52" s="72">
        <f ca="1">IF(OR(AV$4&lt;$Q52,AV$4&gt;$Q52+IF($S52="",1000,$S52)-1),0,IF(MOD(AV$4-$Q52,IF($R52="",1000,$R52))=0,$O52,0))*IF($Y52&gt;0,(1+INDEX(Escalation!$B$3:$B$18,$Y52,0))^(AV$4-SSSModel!$C$5),1)*IF($X52=0,1,OFFSET(Profiles!$K$2,$X52,MAX(Profiles!$C$2,AV$4-$Q52)))*IF($AA52=1,(1+SSSModel!#REF!),1)</f>
        <v>0</v>
      </c>
      <c r="AW52" s="72">
        <f ca="1">IF(OR(AW$4&lt;$Q52,AW$4&gt;$Q52+IF($S52="",1000,$S52)-1),0,IF(MOD(AW$4-$Q52,IF($R52="",1000,$R52))=0,$O52,0))*IF($Y52&gt;0,(1+INDEX(Escalation!$B$3:$B$18,$Y52,0))^(AW$4-SSSModel!$C$5),1)*IF($X52=0,1,OFFSET(Profiles!$K$2,$X52,MAX(Profiles!$C$2,AW$4-$Q52)))*IF($AA52=1,(1+SSSModel!#REF!),1)</f>
        <v>0</v>
      </c>
      <c r="AX52" s="72">
        <f ca="1">IF(OR(AX$4&lt;$Q52,AX$4&gt;$Q52+IF($S52="",1000,$S52)-1),0,IF(MOD(AX$4-$Q52,IF($R52="",1000,$R52))=0,$O52,0))*IF($Y52&gt;0,(1+INDEX(Escalation!$B$3:$B$18,$Y52,0))^(AX$4-SSSModel!$C$5),1)*IF($X52=0,1,OFFSET(Profiles!$K$2,$X52,MAX(Profiles!$C$2,AX$4-$Q52)))*IF($AA52=1,(1+SSSModel!#REF!),1)</f>
        <v>0</v>
      </c>
      <c r="AY52" s="72">
        <f ca="1">IF(OR(AY$4&lt;$Q52,AY$4&gt;$Q52+IF($S52="",1000,$S52)-1),0,IF(MOD(AY$4-$Q52,IF($R52="",1000,$R52))=0,$O52,0))*IF($Y52&gt;0,(1+INDEX(Escalation!$B$3:$B$18,$Y52,0))^(AY$4-SSSModel!$C$5),1)*IF($X52=0,1,OFFSET(Profiles!$K$2,$X52,MAX(Profiles!$C$2,AY$4-$Q52)))*IF($AA52=1,(1+SSSModel!#REF!),1)</f>
        <v>0</v>
      </c>
      <c r="AZ52" s="72">
        <f ca="1">IF(OR(AZ$4&lt;$Q52,AZ$4&gt;$Q52+IF($S52="",1000,$S52)-1),0,IF(MOD(AZ$4-$Q52,IF($R52="",1000,$R52))=0,$O52,0))*IF($Y52&gt;0,(1+INDEX(Escalation!$B$3:$B$18,$Y52,0))^(AZ$4-SSSModel!$C$5),1)*IF($X52=0,1,OFFSET(Profiles!$K$2,$X52,MAX(Profiles!$C$2,AZ$4-$Q52)))*IF($AA52=1,(1+SSSModel!#REF!),1)</f>
        <v>0</v>
      </c>
      <c r="BA52" s="72">
        <f ca="1">IF(OR(BA$4&lt;$Q52,BA$4&gt;$Q52+IF($S52="",1000,$S52)-1),0,IF(MOD(BA$4-$Q52,IF($R52="",1000,$R52))=0,$O52,0))*IF($Y52&gt;0,(1+INDEX(Escalation!$B$3:$B$18,$Y52,0))^(BA$4-SSSModel!$C$5),1)*IF($X52=0,1,OFFSET(Profiles!$K$2,$X52,MAX(Profiles!$C$2,BA$4-$Q52)))*IF($AA52=1,(1+SSSModel!#REF!),1)</f>
        <v>0</v>
      </c>
      <c r="BB52" s="72">
        <f ca="1">IF(OR(BB$4&lt;$Q52,BB$4&gt;$Q52+IF($S52="",1000,$S52)-1),0,IF(MOD(BB$4-$Q52,IF($R52="",1000,$R52))=0,$O52,0))*IF($Y52&gt;0,(1+INDEX(Escalation!$B$3:$B$18,$Y52,0))^(BB$4-SSSModel!$C$5),1)*IF($X52=0,1,OFFSET(Profiles!$K$2,$X52,MAX(Profiles!$C$2,BB$4-$Q52)))*IF($AA52=1,(1+SSSModel!#REF!),1)</f>
        <v>0</v>
      </c>
      <c r="BC52" s="72">
        <f ca="1">IF(OR(BC$4&lt;$Q52,BC$4&gt;$Q52+IF($S52="",1000,$S52)-1),0,IF(MOD(BC$4-$Q52,IF($R52="",1000,$R52))=0,$O52,0))*IF($Y52&gt;0,(1+INDEX(Escalation!$B$3:$B$18,$Y52,0))^(BC$4-SSSModel!$C$5),1)*IF($X52=0,1,OFFSET(Profiles!$K$2,$X52,MAX(Profiles!$C$2,BC$4-$Q52)))*IF($AA52=1,(1+SSSModel!#REF!),1)</f>
        <v>0</v>
      </c>
      <c r="BD52" s="72">
        <f ca="1">IF(OR(BD$4&lt;$Q52,BD$4&gt;$Q52+IF($S52="",1000,$S52)-1),0,IF(MOD(BD$4-$Q52,IF($R52="",1000,$R52))=0,$O52,0))*IF($Y52&gt;0,(1+INDEX(Escalation!$B$3:$B$18,$Y52,0))^(BD$4-SSSModel!$C$5),1)*IF($X52=0,1,OFFSET(Profiles!$K$2,$X52,MAX(Profiles!$C$2,BD$4-$Q52)))*IF($AA52=1,(1+SSSModel!#REF!),1)</f>
        <v>0</v>
      </c>
      <c r="BE52" s="72">
        <f ca="1">IF(OR(BE$4&lt;$Q52,BE$4&gt;$Q52+IF($S52="",1000,$S52)-1),0,IF(MOD(BE$4-$Q52,IF($R52="",1000,$R52))=0,$O52,0))*IF($Y52&gt;0,(1+INDEX(Escalation!$B$3:$B$18,$Y52,0))^(BE$4-SSSModel!$C$5),1)*IF($X52=0,1,OFFSET(Profiles!$K$2,$X52,MAX(Profiles!$C$2,BE$4-$Q52)))*IF($AA52=1,(1+SSSModel!#REF!),1)</f>
        <v>0</v>
      </c>
      <c r="BF52" s="72">
        <f ca="1">IF(OR(BF$4&lt;$Q52,BF$4&gt;$Q52+IF($S52="",1000,$S52)-1),0,IF(MOD(BF$4-$Q52,IF($R52="",1000,$R52))=0,$O52,0))*IF($Y52&gt;0,(1+INDEX(Escalation!$B$3:$B$18,$Y52,0))^(BF$4-SSSModel!$C$5),1)*IF($X52=0,1,OFFSET(Profiles!$K$2,$X52,MAX(Profiles!$C$2,BF$4-$Q52)))*IF($AA52=1,(1+SSSModel!#REF!),1)</f>
        <v>0</v>
      </c>
      <c r="BG52" s="72">
        <f ca="1">IF(OR(BG$4&lt;$Q52,BG$4&gt;$Q52+IF($S52="",1000,$S52)-1),0,IF(MOD(BG$4-$Q52,IF($R52="",1000,$R52))=0,$O52,0))*IF($Y52&gt;0,(1+INDEX(Escalation!$B$3:$B$18,$Y52,0))^(BG$4-SSSModel!$C$5),1)*IF($X52=0,1,OFFSET(Profiles!$K$2,$X52,MAX(Profiles!$C$2,BG$4-$Q52)))*IF($AA52=1,(1+SSSModel!#REF!),1)</f>
        <v>0</v>
      </c>
      <c r="BH52" s="72">
        <f ca="1">IF(OR(BH$4&lt;$Q52,BH$4&gt;$Q52+IF($S52="",1000,$S52)-1),0,IF(MOD(BH$4-$Q52,IF($R52="",1000,$R52))=0,$O52,0))*IF($Y52&gt;0,(1+INDEX(Escalation!$B$3:$B$18,$Y52,0))^(BH$4-SSSModel!$C$5),1)*IF($X52=0,1,OFFSET(Profiles!$K$2,$X52,MAX(Profiles!$C$2,BH$4-$Q52)))*IF($AA52=1,(1+SSSModel!#REF!),1)</f>
        <v>0</v>
      </c>
      <c r="BI52" s="72">
        <f ca="1">IF(OR(BI$4&lt;$Q52,BI$4&gt;$Q52+IF($S52="",1000,$S52)-1),0,IF(MOD(BI$4-$Q52,IF($R52="",1000,$R52))=0,$O52,0))*IF($Y52&gt;0,(1+INDEX(Escalation!$B$3:$B$18,$Y52,0))^(BI$4-SSSModel!$C$5),1)*IF($X52=0,1,OFFSET(Profiles!$K$2,$X52,MAX(Profiles!$C$2,BI$4-$Q52)))*IF($AA52=1,(1+SSSModel!#REF!),1)</f>
        <v>0</v>
      </c>
      <c r="BJ52" s="72">
        <f ca="1">IF(OR(BJ$4&lt;$Q52,BJ$4&gt;$Q52+IF($S52="",1000,$S52)-1),0,IF(MOD(BJ$4-$Q52,IF($R52="",1000,$R52))=0,$O52,0))*IF($Y52&gt;0,(1+INDEX(Escalation!$B$3:$B$18,$Y52,0))^(BJ$4-SSSModel!$C$5),1)*IF($X52=0,1,OFFSET(Profiles!$K$2,$X52,MAX(Profiles!$C$2,BJ$4-$Q52)))*IF($AA52=1,(1+SSSModel!#REF!),1)</f>
        <v>0</v>
      </c>
      <c r="BK52" s="72">
        <f ca="1">IF(OR(BK$4&lt;$Q52,BK$4&gt;$Q52+IF($S52="",1000,$S52)-1),0,IF(MOD(BK$4-$Q52,IF($R52="",1000,$R52))=0,$O52,0))*IF($Y52&gt;0,(1+INDEX(Escalation!$B$3:$B$18,$Y52,0))^(BK$4-SSSModel!$C$5),1)*IF($X52=0,1,OFFSET(Profiles!$K$2,$X52,MAX(Profiles!$C$2,BK$4-$Q52)))*IF($AA52=1,(1+SSSModel!#REF!),1)</f>
        <v>0</v>
      </c>
      <c r="BL52" s="72">
        <f ca="1">IF(OR(BL$4&lt;$Q52,BL$4&gt;$Q52+IF($S52="",1000,$S52)-1),0,IF(MOD(BL$4-$Q52,IF($R52="",1000,$R52))=0,$O52,0))*IF($Y52&gt;0,(1+INDEX(Escalation!$B$3:$B$18,$Y52,0))^(BL$4-SSSModel!$C$5),1)*IF($X52=0,1,OFFSET(Profiles!$K$2,$X52,MAX(Profiles!$C$2,BL$4-$Q52)))*IF($AA52=1,(1+SSSModel!#REF!),1)</f>
        <v>0</v>
      </c>
      <c r="BM52" s="72">
        <f ca="1">IF(OR(BM$4&lt;$Q52,BM$4&gt;$Q52+IF($S52="",1000,$S52)-1),0,IF(MOD(BM$4-$Q52,IF($R52="",1000,$R52))=0,$O52,0))*IF($Y52&gt;0,(1+INDEX(Escalation!$B$3:$B$18,$Y52,0))^(BM$4-SSSModel!$C$5),1)*IF($X52=0,1,OFFSET(Profiles!$K$2,$X52,MAX(Profiles!$C$2,BM$4-$Q52)))*IF($AA52=1,(1+SSSModel!#REF!),1)</f>
        <v>0</v>
      </c>
      <c r="BN52" s="72">
        <f ca="1">IF(OR(BN$4&lt;$Q52,BN$4&gt;$Q52+IF($S52="",1000,$S52)-1),0,IF(MOD(BN$4-$Q52,IF($R52="",1000,$R52))=0,$O52,0))*IF($Y52&gt;0,(1+INDEX(Escalation!$B$3:$B$18,$Y52,0))^(BN$4-SSSModel!$C$5),1)*IF($X52=0,1,OFFSET(Profiles!$K$2,$X52,MAX(Profiles!$C$2,BN$4-$Q52)))*IF($AA52=1,(1+SSSModel!#REF!),1)</f>
        <v>0</v>
      </c>
      <c r="BO52" s="72">
        <f ca="1">IF(OR(BO$4&lt;$Q52,BO$4&gt;$Q52+IF($S52="",1000,$S52)-1),0,IF(MOD(BO$4-$Q52,IF($R52="",1000,$R52))=0,$O52,0))*IF($Y52&gt;0,(1+INDEX(Escalation!$B$3:$B$18,$Y52,0))^(BO$4-SSSModel!$C$5),1)*IF($X52=0,1,OFFSET(Profiles!$K$2,$X52,MAX(Profiles!$C$2,BO$4-$Q52)))*IF($AA52=1,(1+SSSModel!#REF!),1)</f>
        <v>0</v>
      </c>
      <c r="BP52" s="72">
        <f ca="1">IF(OR(BP$4&lt;$Q52,BP$4&gt;$Q52+IF($S52="",1000,$S52)-1),0,IF(MOD(BP$4-$Q52,IF($R52="",1000,$R52))=0,$O52,0))*IF($Y52&gt;0,(1+INDEX(Escalation!$B$3:$B$18,$Y52,0))^(BP$4-SSSModel!$C$5),1)*IF($X52=0,1,OFFSET(Profiles!$K$2,$X52,MAX(Profiles!$C$2,BP$4-$Q52)))*IF($AA52=1,(1+SSSModel!#REF!),1)</f>
        <v>0</v>
      </c>
      <c r="BQ52" s="72">
        <f ca="1">IF(OR(BQ$4&lt;$Q52,BQ$4&gt;$Q52+IF($S52="",1000,$S52)-1),0,IF(MOD(BQ$4-$Q52,IF($R52="",1000,$R52))=0,$O52,0))*IF($Y52&gt;0,(1+INDEX(Escalation!$B$3:$B$18,$Y52,0))^(BQ$4-SSSModel!$C$5),1)*IF($X52=0,1,OFFSET(Profiles!$K$2,$X52,MAX(Profiles!$C$2,BQ$4-$Q52)))*IF($AA52=1,(1+SSSModel!#REF!),1)</f>
        <v>0</v>
      </c>
      <c r="BR52" s="72">
        <f ca="1">IF(OR(BR$4&lt;$Q52,BR$4&gt;$Q52+IF($S52="",1000,$S52)-1),0,IF(MOD(BR$4-$Q52,IF($R52="",1000,$R52))=0,$O52,0))*IF($Y52&gt;0,(1+INDEX(Escalation!$B$3:$B$18,$Y52,0))^(BR$4-SSSModel!$C$5),1)*IF($X52=0,1,OFFSET(Profiles!$K$2,$X52,MAX(Profiles!$C$2,BR$4-$Q52)))*IF($AA52=1,(1+SSSModel!#REF!),1)</f>
        <v>0</v>
      </c>
      <c r="BS52" s="72">
        <f ca="1">IF(OR(BS$4&lt;$Q52,BS$4&gt;$Q52+IF($S52="",1000,$S52)-1),0,IF(MOD(BS$4-$Q52,IF($R52="",1000,$R52))=0,$O52,0))*IF($Y52&gt;0,(1+INDEX(Escalation!$B$3:$B$18,$Y52,0))^(BS$4-SSSModel!$C$5),1)*IF($X52=0,1,OFFSET(Profiles!$K$2,$X52,MAX(Profiles!$C$2,BS$4-$Q52)))*IF($AA52=1,(1+SSSModel!#REF!),1)</f>
        <v>0</v>
      </c>
      <c r="BT52" s="72">
        <f ca="1">IF(OR(BT$4&lt;$Q52,BT$4&gt;$Q52+IF($S52="",1000,$S52)-1),0,IF(MOD(BT$4-$Q52,IF($R52="",1000,$R52))=0,$O52,0))*IF($Y52&gt;0,(1+INDEX(Escalation!$B$3:$B$18,$Y52,0))^(BT$4-SSSModel!$C$5),1)*IF($X52=0,1,OFFSET(Profiles!$K$2,$X52,MAX(Profiles!$C$2,BT$4-$Q52)))*IF($AA52=1,(1+SSSModel!#REF!),1)</f>
        <v>0</v>
      </c>
      <c r="BU52" s="72">
        <f ca="1">IF(OR(BU$4&lt;$Q52,BU$4&gt;$Q52+IF($S52="",1000,$S52)-1),0,IF(MOD(BU$4-$Q52,IF($R52="",1000,$R52))=0,$O52,0))*IF($Y52&gt;0,(1+INDEX(Escalation!$B$3:$B$18,$Y52,0))^(BU$4-SSSModel!$C$5),1)*IF($X52=0,1,OFFSET(Profiles!$K$2,$X52,MAX(Profiles!$C$2,BU$4-$Q52)))*IF($AA52=1,(1+SSSModel!#REF!),1)</f>
        <v>0</v>
      </c>
      <c r="BV52" s="72">
        <f ca="1">IF(OR(BV$4&lt;$Q52,BV$4&gt;$Q52+IF($S52="",1000,$S52)-1),0,IF(MOD(BV$4-$Q52,IF($R52="",1000,$R52))=0,$O52,0))*IF($Y52&gt;0,(1+INDEX(Escalation!$B$3:$B$18,$Y52,0))^(BV$4-SSSModel!$C$5),1)*IF($X52=0,1,OFFSET(Profiles!$K$2,$X52,MAX(Profiles!$C$2,BV$4-$Q52)))*IF($AA52=1,(1+SSSModel!#REF!),1)</f>
        <v>0</v>
      </c>
      <c r="BW52" s="72">
        <f ca="1">IF(OR(BW$4&lt;$Q52,BW$4&gt;$Q52+IF($S52="",1000,$S52)-1),0,IF(MOD(BW$4-$Q52,IF($R52="",1000,$R52))=0,$O52,0))*IF($Y52&gt;0,(1+INDEX(Escalation!$B$3:$B$18,$Y52,0))^(BW$4-SSSModel!$C$5),1)*IF($X52=0,1,OFFSET(Profiles!$K$2,$X52,MAX(Profiles!$C$2,BW$4-$Q52)))*IF($AA52=1,(1+SSSModel!#REF!),1)</f>
        <v>0</v>
      </c>
      <c r="BX52" s="72">
        <f ca="1">IF(OR(BX$4&lt;$Q52,BX$4&gt;$Q52+IF($S52="",1000,$S52)-1),0,IF(MOD(BX$4-$Q52,IF($R52="",1000,$R52))=0,$O52,0))*IF($Y52&gt;0,(1+INDEX(Escalation!$B$3:$B$18,$Y52,0))^(BX$4-SSSModel!$C$5),1)*IF($X52=0,1,OFFSET(Profiles!$K$2,$X52,MAX(Profiles!$C$2,BX$4-$Q52)))*IF($AA52=1,(1+SSSModel!#REF!),1)</f>
        <v>0</v>
      </c>
      <c r="BY52" s="72">
        <f ca="1">IF(OR(BY$4&lt;$Q52,BY$4&gt;$Q52+IF($S52="",1000,$S52)-1),0,IF(MOD(BY$4-$Q52,IF($R52="",1000,$R52))=0,$O52,0))*IF($Y52&gt;0,(1+INDEX(Escalation!$B$3:$B$18,$Y52,0))^(BY$4-SSSModel!$C$5),1)*IF($X52=0,1,OFFSET(Profiles!$K$2,$X52,MAX(Profiles!$C$2,BY$4-$Q52)))*IF($AA52=1,(1+SSSModel!#REF!),1)</f>
        <v>0</v>
      </c>
      <c r="BZ52" s="72">
        <f ca="1">IF(OR(BZ$4&lt;$Q52,BZ$4&gt;$Q52+IF($S52="",1000,$S52)-1),0,IF(MOD(BZ$4-$Q52,IF($R52="",1000,$R52))=0,$O52,0))*IF($Y52&gt;0,(1+INDEX(Escalation!$B$3:$B$18,$Y52,0))^(BZ$4-SSSModel!$C$5),1)*IF($X52=0,1,OFFSET(Profiles!$K$2,$X52,MAX(Profiles!$C$2,BZ$4-$Q52)))*IF($AA52=1,(1+SSSModel!#REF!),1)</f>
        <v>0</v>
      </c>
      <c r="CA52" s="134">
        <f ca="1">IF(OR($Z52=0,SSSModel!$C$4="CF"),AC52,
IF(LEFT($V52,3)="ON_",
     IF(SSSModel!$C$4="RR",SUMPRODUCT(OFFSET($AC52,0,0,1,$CB$2),OFFSET(Profiles!$K$28,($Z52-1)*(Profiles!$I$26+1)+CA$4-SSSModel!$C$3+1,0,1,$CB$2)),
     IF(SSSModel!$C$4="ECC",$EA52*$EB52*SUMPRODUCT(OFFSET($AC52,0,MAX(0,CA$4-$DZ52-$CA$4+1),1,MIN($DZ52,CA$4-$CA$4+1)),OFFSET(Escalation!$K$24,($Y52-1)*(Escalation!$I$22+1)+CA$4-SSSModel!$C$3+1,MAX(0,CA$4-$DZ52-$CA$4+1),1,MIN($DZ52,CA$4-$CA$4+1))),
     IF(SSSModel!$C$4="PV",AC52*$EA52*(1+SSSModel!$C$2),
     IF(SSSModel!$C$4="FCR",$EC52*SUM(OFFSET($AC52,0,MAX(CA$4-$AC$4-$DZ52+1,0),1,MIN($DZ52,CA$4-$AC$4+1))),0)))),
SUM($AC52:$BZ52)*
     IF(SSSModel!$C$4="RR",OFFSET(Profiles!$K$2,$Z52,MAX(Profiles!$C$2,AC$4-$W52)),
     IF(SSSModel!$C$4="ECC",$EA52*$EB52*IF(MAX(Escalation!$C$2,AC$4-$W52)&gt;$DZ52-1,0,OFFSET(Escalation!$K$2,$Y52,MAX(Escalation!$C$2,AC$4-$W52))),
     IF(SSSModel!$C$4="PV",IF(CA$4=$W52,$EA52*(1+SSSModel!$C$2),0),
     IF(SSSModel!$C$4="FCR",IF(AND(CA$4&gt;=$W52,OFFSET(Profiles!$K$2,$Z52,MAX(Profiles!$C$2,AC$4-$W52))&gt;0),$EC52,0),0))))))</f>
        <v>0</v>
      </c>
      <c r="CB52" s="135">
        <f ca="1">IF(OR($Z52=0,SSSModel!$C$4="CF"),AD52,
IF(LEFT($V52,3)="ON_",
     IF(SSSModel!$C$4="RR",SUMPRODUCT(OFFSET($AC52,0,0,1,$CB$2),OFFSET(Profiles!$K$28,($Z52-1)*(Profiles!$I$26+1)+CB$4-SSSModel!$C$3+1,0,1,$CB$2)),
     IF(SSSModel!$C$4="ECC",$EA52*$EB52*SUMPRODUCT(OFFSET($AC52,0,MAX(0,CB$4-$DZ52-$CA$4+1),1,MIN($DZ52,CB$4-$CA$4+1)),OFFSET(Escalation!$K$24,($Y52-1)*(Escalation!$I$22+1)+CB$4-SSSModel!$C$3+1,MAX(0,CB$4-$DZ52-$CA$4+1),1,MIN($DZ52,CB$4-$CA$4+1))),
     IF(SSSModel!$C$4="PV",AD52*$EA52*(1+SSSModel!$C$2),
     IF(SSSModel!$C$4="FCR",$EC52*SUM(OFFSET($AC52,0,MAX(CB$4-$AC$4-$DZ52+1,0),1,MIN($DZ52,CB$4-$AC$4+1))),0)))),
SUM($AC52:$BZ52)*
     IF(SSSModel!$C$4="RR",OFFSET(Profiles!$K$2,$Z52,MAX(Profiles!$C$2,AD$4-$W52)),
     IF(SSSModel!$C$4="ECC",$EA52*$EB52*IF(MAX(Escalation!$C$2,AD$4-$W52)&gt;$DZ52-1,0,OFFSET(Escalation!$K$2,$Y52,MAX(Escalation!$C$2,AD$4-$W52))),
     IF(SSSModel!$C$4="PV",IF(CB$4=$W52,$EA52*(1+SSSModel!$C$2),0),
     IF(SSSModel!$C$4="FCR",IF(AND(CB$4&gt;=$W52,OFFSET(Profiles!$K$2,$Z52,MAX(Profiles!$C$2,AD$4-$W52))&gt;0),$EC52,0),0))))))</f>
        <v>0</v>
      </c>
      <c r="CC52" s="135">
        <f ca="1">IF(OR($Z52=0,SSSModel!$C$4="CF"),AE52,
IF(LEFT($V52,3)="ON_",
     IF(SSSModel!$C$4="RR",SUMPRODUCT(OFFSET($AC52,0,0,1,$CB$2),OFFSET(Profiles!$K$28,($Z52-1)*(Profiles!$I$26+1)+CC$4-SSSModel!$C$3+1,0,1,$CB$2)),
     IF(SSSModel!$C$4="ECC",$EA52*$EB52*SUMPRODUCT(OFFSET($AC52,0,MAX(0,CC$4-$DZ52-$CA$4+1),1,MIN($DZ52,CC$4-$CA$4+1)),OFFSET(Escalation!$K$24,($Y52-1)*(Escalation!$I$22+1)+CC$4-SSSModel!$C$3+1,MAX(0,CC$4-$DZ52-$CA$4+1),1,MIN($DZ52,CC$4-$CA$4+1))),
     IF(SSSModel!$C$4="PV",AE52*$EA52*(1+SSSModel!$C$2),
     IF(SSSModel!$C$4="FCR",$EC52*SUM(OFFSET($AC52,0,MAX(CC$4-$AC$4-$DZ52+1,0),1,MIN($DZ52,CC$4-$AC$4+1))),0)))),
SUM($AC52:$BZ52)*
     IF(SSSModel!$C$4="RR",OFFSET(Profiles!$K$2,$Z52,MAX(Profiles!$C$2,AE$4-$W52)),
     IF(SSSModel!$C$4="ECC",$EA52*$EB52*IF(MAX(Escalation!$C$2,AE$4-$W52)&gt;$DZ52-1,0,OFFSET(Escalation!$K$2,$Y52,MAX(Escalation!$C$2,AE$4-$W52))),
     IF(SSSModel!$C$4="PV",IF(CC$4=$W52,$EA52*(1+SSSModel!$C$2),0),
     IF(SSSModel!$C$4="FCR",IF(AND(CC$4&gt;=$W52,OFFSET(Profiles!$K$2,$Z52,MAX(Profiles!$C$2,AE$4-$W52))&gt;0),$EC52,0),0))))))</f>
        <v>0</v>
      </c>
      <c r="CD52" s="135">
        <f ca="1">IF(OR($Z52=0,SSSModel!$C$4="CF"),AF52,
IF(LEFT($V52,3)="ON_",
     IF(SSSModel!$C$4="RR",SUMPRODUCT(OFFSET($AC52,0,0,1,$CB$2),OFFSET(Profiles!$K$28,($Z52-1)*(Profiles!$I$26+1)+CD$4-SSSModel!$C$3+1,0,1,$CB$2)),
     IF(SSSModel!$C$4="ECC",$EA52*$EB52*SUMPRODUCT(OFFSET($AC52,0,MAX(0,CD$4-$DZ52-$CA$4+1),1,MIN($DZ52,CD$4-$CA$4+1)),OFFSET(Escalation!$K$24,($Y52-1)*(Escalation!$I$22+1)+CD$4-SSSModel!$C$3+1,MAX(0,CD$4-$DZ52-$CA$4+1),1,MIN($DZ52,CD$4-$CA$4+1))),
     IF(SSSModel!$C$4="PV",AF52*$EA52*(1+SSSModel!$C$2),
     IF(SSSModel!$C$4="FCR",$EC52*SUM(OFFSET($AC52,0,MAX(CD$4-$AC$4-$DZ52+1,0),1,MIN($DZ52,CD$4-$AC$4+1))),0)))),
SUM($AC52:$BZ52)*
     IF(SSSModel!$C$4="RR",OFFSET(Profiles!$K$2,$Z52,MAX(Profiles!$C$2,AF$4-$W52)),
     IF(SSSModel!$C$4="ECC",$EA52*$EB52*IF(MAX(Escalation!$C$2,AF$4-$W52)&gt;$DZ52-1,0,OFFSET(Escalation!$K$2,$Y52,MAX(Escalation!$C$2,AF$4-$W52))),
     IF(SSSModel!$C$4="PV",IF(CD$4=$W52,$EA52*(1+SSSModel!$C$2),0),
     IF(SSSModel!$C$4="FCR",IF(AND(CD$4&gt;=$W52,OFFSET(Profiles!$K$2,$Z52,MAX(Profiles!$C$2,AF$4-$W52))&gt;0),$EC52,0),0))))))</f>
        <v>0</v>
      </c>
      <c r="CE52" s="135">
        <f ca="1">IF(OR($Z52=0,SSSModel!$C$4="CF"),AG52,
IF(LEFT($V52,3)="ON_",
     IF(SSSModel!$C$4="RR",SUMPRODUCT(OFFSET($AC52,0,0,1,$CB$2),OFFSET(Profiles!$K$28,($Z52-1)*(Profiles!$I$26+1)+CE$4-SSSModel!$C$3+1,0,1,$CB$2)),
     IF(SSSModel!$C$4="ECC",$EA52*$EB52*SUMPRODUCT(OFFSET($AC52,0,MAX(0,CE$4-$DZ52-$CA$4+1),1,MIN($DZ52,CE$4-$CA$4+1)),OFFSET(Escalation!$K$24,($Y52-1)*(Escalation!$I$22+1)+CE$4-SSSModel!$C$3+1,MAX(0,CE$4-$DZ52-$CA$4+1),1,MIN($DZ52,CE$4-$CA$4+1))),
     IF(SSSModel!$C$4="PV",AG52*$EA52*(1+SSSModel!$C$2),
     IF(SSSModel!$C$4="FCR",$EC52*SUM(OFFSET($AC52,0,MAX(CE$4-$AC$4-$DZ52+1,0),1,MIN($DZ52,CE$4-$AC$4+1))),0)))),
SUM($AC52:$BZ52)*
     IF(SSSModel!$C$4="RR",OFFSET(Profiles!$K$2,$Z52,MAX(Profiles!$C$2,AG$4-$W52)),
     IF(SSSModel!$C$4="ECC",$EA52*$EB52*IF(MAX(Escalation!$C$2,AG$4-$W52)&gt;$DZ52-1,0,OFFSET(Escalation!$K$2,$Y52,MAX(Escalation!$C$2,AG$4-$W52))),
     IF(SSSModel!$C$4="PV",IF(CE$4=$W52,$EA52*(1+SSSModel!$C$2),0),
     IF(SSSModel!$C$4="FCR",IF(AND(CE$4&gt;=$W52,OFFSET(Profiles!$K$2,$Z52,MAX(Profiles!$C$2,AG$4-$W52))&gt;0),$EC52,0),0))))))</f>
        <v>0</v>
      </c>
      <c r="CF52" s="135">
        <f ca="1">IF(OR($Z52=0,SSSModel!$C$4="CF"),AH52,
IF(LEFT($V52,3)="ON_",
     IF(SSSModel!$C$4="RR",SUMPRODUCT(OFFSET($AC52,0,0,1,$CB$2),OFFSET(Profiles!$K$28,($Z52-1)*(Profiles!$I$26+1)+CF$4-SSSModel!$C$3+1,0,1,$CB$2)),
     IF(SSSModel!$C$4="ECC",$EA52*$EB52*SUMPRODUCT(OFFSET($AC52,0,MAX(0,CF$4-$DZ52-$CA$4+1),1,MIN($DZ52,CF$4-$CA$4+1)),OFFSET(Escalation!$K$24,($Y52-1)*(Escalation!$I$22+1)+CF$4-SSSModel!$C$3+1,MAX(0,CF$4-$DZ52-$CA$4+1),1,MIN($DZ52,CF$4-$CA$4+1))),
     IF(SSSModel!$C$4="PV",AH52*$EA52*(1+SSSModel!$C$2),
     IF(SSSModel!$C$4="FCR",$EC52*SUM(OFFSET($AC52,0,MAX(CF$4-$AC$4-$DZ52+1,0),1,MIN($DZ52,CF$4-$AC$4+1))),0)))),
SUM($AC52:$BZ52)*
     IF(SSSModel!$C$4="RR",OFFSET(Profiles!$K$2,$Z52,MAX(Profiles!$C$2,AH$4-$W52)),
     IF(SSSModel!$C$4="ECC",$EA52*$EB52*IF(MAX(Escalation!$C$2,AH$4-$W52)&gt;$DZ52-1,0,OFFSET(Escalation!$K$2,$Y52,MAX(Escalation!$C$2,AH$4-$W52))),
     IF(SSSModel!$C$4="PV",IF(CF$4=$W52,$EA52*(1+SSSModel!$C$2),0),
     IF(SSSModel!$C$4="FCR",IF(AND(CF$4&gt;=$W52,OFFSET(Profiles!$K$2,$Z52,MAX(Profiles!$C$2,AH$4-$W52))&gt;0),$EC52,0),0))))))</f>
        <v>0</v>
      </c>
      <c r="CG52" s="135">
        <f ca="1">IF(OR($Z52=0,SSSModel!$C$4="CF"),AI52,
IF(LEFT($V52,3)="ON_",
     IF(SSSModel!$C$4="RR",SUMPRODUCT(OFFSET($AC52,0,0,1,$CB$2),OFFSET(Profiles!$K$28,($Z52-1)*(Profiles!$I$26+1)+CG$4-SSSModel!$C$3+1,0,1,$CB$2)),
     IF(SSSModel!$C$4="ECC",$EA52*$EB52*SUMPRODUCT(OFFSET($AC52,0,MAX(0,CG$4-$DZ52-$CA$4+1),1,MIN($DZ52,CG$4-$CA$4+1)),OFFSET(Escalation!$K$24,($Y52-1)*(Escalation!$I$22+1)+CG$4-SSSModel!$C$3+1,MAX(0,CG$4-$DZ52-$CA$4+1),1,MIN($DZ52,CG$4-$CA$4+1))),
     IF(SSSModel!$C$4="PV",AI52*$EA52*(1+SSSModel!$C$2),
     IF(SSSModel!$C$4="FCR",$EC52*SUM(OFFSET($AC52,0,MAX(CG$4-$AC$4-$DZ52+1,0),1,MIN($DZ52,CG$4-$AC$4+1))),0)))),
SUM($AC52:$BZ52)*
     IF(SSSModel!$C$4="RR",OFFSET(Profiles!$K$2,$Z52,MAX(Profiles!$C$2,AI$4-$W52)),
     IF(SSSModel!$C$4="ECC",$EA52*$EB52*IF(MAX(Escalation!$C$2,AI$4-$W52)&gt;$DZ52-1,0,OFFSET(Escalation!$K$2,$Y52,MAX(Escalation!$C$2,AI$4-$W52))),
     IF(SSSModel!$C$4="PV",IF(CG$4=$W52,$EA52*(1+SSSModel!$C$2),0),
     IF(SSSModel!$C$4="FCR",IF(AND(CG$4&gt;=$W52,OFFSET(Profiles!$K$2,$Z52,MAX(Profiles!$C$2,AI$4-$W52))&gt;0),$EC52,0),0))))))</f>
        <v>0</v>
      </c>
      <c r="CH52" s="135">
        <f ca="1">IF(OR($Z52=0,SSSModel!$C$4="CF"),AJ52,
IF(LEFT($V52,3)="ON_",
     IF(SSSModel!$C$4="RR",SUMPRODUCT(OFFSET($AC52,0,0,1,$CB$2),OFFSET(Profiles!$K$28,($Z52-1)*(Profiles!$I$26+1)+CH$4-SSSModel!$C$3+1,0,1,$CB$2)),
     IF(SSSModel!$C$4="ECC",$EA52*$EB52*SUMPRODUCT(OFFSET($AC52,0,MAX(0,CH$4-$DZ52-$CA$4+1),1,MIN($DZ52,CH$4-$CA$4+1)),OFFSET(Escalation!$K$24,($Y52-1)*(Escalation!$I$22+1)+CH$4-SSSModel!$C$3+1,MAX(0,CH$4-$DZ52-$CA$4+1),1,MIN($DZ52,CH$4-$CA$4+1))),
     IF(SSSModel!$C$4="PV",AJ52*$EA52*(1+SSSModel!$C$2),
     IF(SSSModel!$C$4="FCR",$EC52*SUM(OFFSET($AC52,0,MAX(CH$4-$AC$4-$DZ52+1,0),1,MIN($DZ52,CH$4-$AC$4+1))),0)))),
SUM($AC52:$BZ52)*
     IF(SSSModel!$C$4="RR",OFFSET(Profiles!$K$2,$Z52,MAX(Profiles!$C$2,AJ$4-$W52)),
     IF(SSSModel!$C$4="ECC",$EA52*$EB52*IF(MAX(Escalation!$C$2,AJ$4-$W52)&gt;$DZ52-1,0,OFFSET(Escalation!$K$2,$Y52,MAX(Escalation!$C$2,AJ$4-$W52))),
     IF(SSSModel!$C$4="PV",IF(CH$4=$W52,$EA52*(1+SSSModel!$C$2),0),
     IF(SSSModel!$C$4="FCR",IF(AND(CH$4&gt;=$W52,OFFSET(Profiles!$K$2,$Z52,MAX(Profiles!$C$2,AJ$4-$W52))&gt;0),$EC52,0),0))))))</f>
        <v>0</v>
      </c>
      <c r="CI52" s="135">
        <f ca="1">IF(OR($Z52=0,SSSModel!$C$4="CF"),AK52,
IF(LEFT($V52,3)="ON_",
     IF(SSSModel!$C$4="RR",SUMPRODUCT(OFFSET($AC52,0,0,1,$CB$2),OFFSET(Profiles!$K$28,($Z52-1)*(Profiles!$I$26+1)+CI$4-SSSModel!$C$3+1,0,1,$CB$2)),
     IF(SSSModel!$C$4="ECC",$EA52*$EB52*SUMPRODUCT(OFFSET($AC52,0,MAX(0,CI$4-$DZ52-$CA$4+1),1,MIN($DZ52,CI$4-$CA$4+1)),OFFSET(Escalation!$K$24,($Y52-1)*(Escalation!$I$22+1)+CI$4-SSSModel!$C$3+1,MAX(0,CI$4-$DZ52-$CA$4+1),1,MIN($DZ52,CI$4-$CA$4+1))),
     IF(SSSModel!$C$4="PV",AK52*$EA52*(1+SSSModel!$C$2),
     IF(SSSModel!$C$4="FCR",$EC52*SUM(OFFSET($AC52,0,MAX(CI$4-$AC$4-$DZ52+1,0),1,MIN($DZ52,CI$4-$AC$4+1))),0)))),
SUM($AC52:$BZ52)*
     IF(SSSModel!$C$4="RR",OFFSET(Profiles!$K$2,$Z52,MAX(Profiles!$C$2,AK$4-$W52)),
     IF(SSSModel!$C$4="ECC",$EA52*$EB52*IF(MAX(Escalation!$C$2,AK$4-$W52)&gt;$DZ52-1,0,OFFSET(Escalation!$K$2,$Y52,MAX(Escalation!$C$2,AK$4-$W52))),
     IF(SSSModel!$C$4="PV",IF(CI$4=$W52,$EA52*(1+SSSModel!$C$2),0),
     IF(SSSModel!$C$4="FCR",IF(AND(CI$4&gt;=$W52,OFFSET(Profiles!$K$2,$Z52,MAX(Profiles!$C$2,AK$4-$W52))&gt;0),$EC52,0),0))))))</f>
        <v>0</v>
      </c>
      <c r="CJ52" s="135">
        <f ca="1">IF(OR($Z52=0,SSSModel!$C$4="CF"),AL52,
IF(LEFT($V52,3)="ON_",
     IF(SSSModel!$C$4="RR",SUMPRODUCT(OFFSET($AC52,0,0,1,$CB$2),OFFSET(Profiles!$K$28,($Z52-1)*(Profiles!$I$26+1)+CJ$4-SSSModel!$C$3+1,0,1,$CB$2)),
     IF(SSSModel!$C$4="ECC",$EA52*$EB52*SUMPRODUCT(OFFSET($AC52,0,MAX(0,CJ$4-$DZ52-$CA$4+1),1,MIN($DZ52,CJ$4-$CA$4+1)),OFFSET(Escalation!$K$24,($Y52-1)*(Escalation!$I$22+1)+CJ$4-SSSModel!$C$3+1,MAX(0,CJ$4-$DZ52-$CA$4+1),1,MIN($DZ52,CJ$4-$CA$4+1))),
     IF(SSSModel!$C$4="PV",AL52*$EA52*(1+SSSModel!$C$2),
     IF(SSSModel!$C$4="FCR",$EC52*SUM(OFFSET($AC52,0,MAX(CJ$4-$AC$4-$DZ52+1,0),1,MIN($DZ52,CJ$4-$AC$4+1))),0)))),
SUM($AC52:$BZ52)*
     IF(SSSModel!$C$4="RR",OFFSET(Profiles!$K$2,$Z52,MAX(Profiles!$C$2,AL$4-$W52)),
     IF(SSSModel!$C$4="ECC",$EA52*$EB52*IF(MAX(Escalation!$C$2,AL$4-$W52)&gt;$DZ52-1,0,OFFSET(Escalation!$K$2,$Y52,MAX(Escalation!$C$2,AL$4-$W52))),
     IF(SSSModel!$C$4="PV",IF(CJ$4=$W52,$EA52*(1+SSSModel!$C$2),0),
     IF(SSSModel!$C$4="FCR",IF(AND(CJ$4&gt;=$W52,OFFSET(Profiles!$K$2,$Z52,MAX(Profiles!$C$2,AL$4-$W52))&gt;0),$EC52,0),0))))))</f>
        <v>0</v>
      </c>
      <c r="CK52" s="135">
        <f ca="1">IF(OR($Z52=0,SSSModel!$C$4="CF"),AM52,
IF(LEFT($V52,3)="ON_",
     IF(SSSModel!$C$4="RR",SUMPRODUCT(OFFSET($AC52,0,0,1,$CB$2),OFFSET(Profiles!$K$28,($Z52-1)*(Profiles!$I$26+1)+CK$4-SSSModel!$C$3+1,0,1,$CB$2)),
     IF(SSSModel!$C$4="ECC",$EA52*$EB52*SUMPRODUCT(OFFSET($AC52,0,MAX(0,CK$4-$DZ52-$CA$4+1),1,MIN($DZ52,CK$4-$CA$4+1)),OFFSET(Escalation!$K$24,($Y52-1)*(Escalation!$I$22+1)+CK$4-SSSModel!$C$3+1,MAX(0,CK$4-$DZ52-$CA$4+1),1,MIN($DZ52,CK$4-$CA$4+1))),
     IF(SSSModel!$C$4="PV",AM52*$EA52*(1+SSSModel!$C$2),
     IF(SSSModel!$C$4="FCR",$EC52*SUM(OFFSET($AC52,0,MAX(CK$4-$AC$4-$DZ52+1,0),1,MIN($DZ52,CK$4-$AC$4+1))),0)))),
SUM($AC52:$BZ52)*
     IF(SSSModel!$C$4="RR",OFFSET(Profiles!$K$2,$Z52,MAX(Profiles!$C$2,AM$4-$W52)),
     IF(SSSModel!$C$4="ECC",$EA52*$EB52*IF(MAX(Escalation!$C$2,AM$4-$W52)&gt;$DZ52-1,0,OFFSET(Escalation!$K$2,$Y52,MAX(Escalation!$C$2,AM$4-$W52))),
     IF(SSSModel!$C$4="PV",IF(CK$4=$W52,$EA52*(1+SSSModel!$C$2),0),
     IF(SSSModel!$C$4="FCR",IF(AND(CK$4&gt;=$W52,OFFSET(Profiles!$K$2,$Z52,MAX(Profiles!$C$2,AM$4-$W52))&gt;0),$EC52,0),0))))))</f>
        <v>0</v>
      </c>
      <c r="CL52" s="135">
        <f ca="1">IF(OR($Z52=0,SSSModel!$C$4="CF"),AN52,
IF(LEFT($V52,3)="ON_",
     IF(SSSModel!$C$4="RR",SUMPRODUCT(OFFSET($AC52,0,0,1,$CB$2),OFFSET(Profiles!$K$28,($Z52-1)*(Profiles!$I$26+1)+CL$4-SSSModel!$C$3+1,0,1,$CB$2)),
     IF(SSSModel!$C$4="ECC",$EA52*$EB52*SUMPRODUCT(OFFSET($AC52,0,MAX(0,CL$4-$DZ52-$CA$4+1),1,MIN($DZ52,CL$4-$CA$4+1)),OFFSET(Escalation!$K$24,($Y52-1)*(Escalation!$I$22+1)+CL$4-SSSModel!$C$3+1,MAX(0,CL$4-$DZ52-$CA$4+1),1,MIN($DZ52,CL$4-$CA$4+1))),
     IF(SSSModel!$C$4="PV",AN52*$EA52*(1+SSSModel!$C$2),
     IF(SSSModel!$C$4="FCR",$EC52*SUM(OFFSET($AC52,0,MAX(CL$4-$AC$4-$DZ52+1,0),1,MIN($DZ52,CL$4-$AC$4+1))),0)))),
SUM($AC52:$BZ52)*
     IF(SSSModel!$C$4="RR",OFFSET(Profiles!$K$2,$Z52,MAX(Profiles!$C$2,AN$4-$W52)),
     IF(SSSModel!$C$4="ECC",$EA52*$EB52*IF(MAX(Escalation!$C$2,AN$4-$W52)&gt;$DZ52-1,0,OFFSET(Escalation!$K$2,$Y52,MAX(Escalation!$C$2,AN$4-$W52))),
     IF(SSSModel!$C$4="PV",IF(CL$4=$W52,$EA52*(1+SSSModel!$C$2),0),
     IF(SSSModel!$C$4="FCR",IF(AND(CL$4&gt;=$W52,OFFSET(Profiles!$K$2,$Z52,MAX(Profiles!$C$2,AN$4-$W52))&gt;0),$EC52,0),0))))))</f>
        <v>0</v>
      </c>
      <c r="CM52" s="135">
        <f ca="1">IF(OR($Z52=0,SSSModel!$C$4="CF"),AO52,
IF(LEFT($V52,3)="ON_",
     IF(SSSModel!$C$4="RR",SUMPRODUCT(OFFSET($AC52,0,0,1,$CB$2),OFFSET(Profiles!$K$28,($Z52-1)*(Profiles!$I$26+1)+CM$4-SSSModel!$C$3+1,0,1,$CB$2)),
     IF(SSSModel!$C$4="ECC",$EA52*$EB52*SUMPRODUCT(OFFSET($AC52,0,MAX(0,CM$4-$DZ52-$CA$4+1),1,MIN($DZ52,CM$4-$CA$4+1)),OFFSET(Escalation!$K$24,($Y52-1)*(Escalation!$I$22+1)+CM$4-SSSModel!$C$3+1,MAX(0,CM$4-$DZ52-$CA$4+1),1,MIN($DZ52,CM$4-$CA$4+1))),
     IF(SSSModel!$C$4="PV",AO52*$EA52*(1+SSSModel!$C$2),
     IF(SSSModel!$C$4="FCR",$EC52*SUM(OFFSET($AC52,0,MAX(CM$4-$AC$4-$DZ52+1,0),1,MIN($DZ52,CM$4-$AC$4+1))),0)))),
SUM($AC52:$BZ52)*
     IF(SSSModel!$C$4="RR",OFFSET(Profiles!$K$2,$Z52,MAX(Profiles!$C$2,AO$4-$W52)),
     IF(SSSModel!$C$4="ECC",$EA52*$EB52*IF(MAX(Escalation!$C$2,AO$4-$W52)&gt;$DZ52-1,0,OFFSET(Escalation!$K$2,$Y52,MAX(Escalation!$C$2,AO$4-$W52))),
     IF(SSSModel!$C$4="PV",IF(CM$4=$W52,$EA52*(1+SSSModel!$C$2),0),
     IF(SSSModel!$C$4="FCR",IF(AND(CM$4&gt;=$W52,OFFSET(Profiles!$K$2,$Z52,MAX(Profiles!$C$2,AO$4-$W52))&gt;0),$EC52,0),0))))))</f>
        <v>0</v>
      </c>
      <c r="CN52" s="135">
        <f ca="1">IF(OR($Z52=0,SSSModel!$C$4="CF"),AP52,
IF(LEFT($V52,3)="ON_",
     IF(SSSModel!$C$4="RR",SUMPRODUCT(OFFSET($AC52,0,0,1,$CB$2),OFFSET(Profiles!$K$28,($Z52-1)*(Profiles!$I$26+1)+CN$4-SSSModel!$C$3+1,0,1,$CB$2)),
     IF(SSSModel!$C$4="ECC",$EA52*$EB52*SUMPRODUCT(OFFSET($AC52,0,MAX(0,CN$4-$DZ52-$CA$4+1),1,MIN($DZ52,CN$4-$CA$4+1)),OFFSET(Escalation!$K$24,($Y52-1)*(Escalation!$I$22+1)+CN$4-SSSModel!$C$3+1,MAX(0,CN$4-$DZ52-$CA$4+1),1,MIN($DZ52,CN$4-$CA$4+1))),
     IF(SSSModel!$C$4="PV",AP52*$EA52*(1+SSSModel!$C$2),
     IF(SSSModel!$C$4="FCR",$EC52*SUM(OFFSET($AC52,0,MAX(CN$4-$AC$4-$DZ52+1,0),1,MIN($DZ52,CN$4-$AC$4+1))),0)))),
SUM($AC52:$BZ52)*
     IF(SSSModel!$C$4="RR",OFFSET(Profiles!$K$2,$Z52,MAX(Profiles!$C$2,AP$4-$W52)),
     IF(SSSModel!$C$4="ECC",$EA52*$EB52*IF(MAX(Escalation!$C$2,AP$4-$W52)&gt;$DZ52-1,0,OFFSET(Escalation!$K$2,$Y52,MAX(Escalation!$C$2,AP$4-$W52))),
     IF(SSSModel!$C$4="PV",IF(CN$4=$W52,$EA52*(1+SSSModel!$C$2),0),
     IF(SSSModel!$C$4="FCR",IF(AND(CN$4&gt;=$W52,OFFSET(Profiles!$K$2,$Z52,MAX(Profiles!$C$2,AP$4-$W52))&gt;0),$EC52,0),0))))))</f>
        <v>0</v>
      </c>
      <c r="CO52" s="135">
        <f ca="1">IF(OR($Z52=0,SSSModel!$C$4="CF"),AQ52,
IF(LEFT($V52,3)="ON_",
     IF(SSSModel!$C$4="RR",SUMPRODUCT(OFFSET($AC52,0,0,1,$CB$2),OFFSET(Profiles!$K$28,($Z52-1)*(Profiles!$I$26+1)+CO$4-SSSModel!$C$3+1,0,1,$CB$2)),
     IF(SSSModel!$C$4="ECC",$EA52*$EB52*SUMPRODUCT(OFFSET($AC52,0,MAX(0,CO$4-$DZ52-$CA$4+1),1,MIN($DZ52,CO$4-$CA$4+1)),OFFSET(Escalation!$K$24,($Y52-1)*(Escalation!$I$22+1)+CO$4-SSSModel!$C$3+1,MAX(0,CO$4-$DZ52-$CA$4+1),1,MIN($DZ52,CO$4-$CA$4+1))),
     IF(SSSModel!$C$4="PV",AQ52*$EA52*(1+SSSModel!$C$2),
     IF(SSSModel!$C$4="FCR",$EC52*SUM(OFFSET($AC52,0,MAX(CO$4-$AC$4-$DZ52+1,0),1,MIN($DZ52,CO$4-$AC$4+1))),0)))),
SUM($AC52:$BZ52)*
     IF(SSSModel!$C$4="RR",OFFSET(Profiles!$K$2,$Z52,MAX(Profiles!$C$2,AQ$4-$W52)),
     IF(SSSModel!$C$4="ECC",$EA52*$EB52*IF(MAX(Escalation!$C$2,AQ$4-$W52)&gt;$DZ52-1,0,OFFSET(Escalation!$K$2,$Y52,MAX(Escalation!$C$2,AQ$4-$W52))),
     IF(SSSModel!$C$4="PV",IF(CO$4=$W52,$EA52*(1+SSSModel!$C$2),0),
     IF(SSSModel!$C$4="FCR",IF(AND(CO$4&gt;=$W52,OFFSET(Profiles!$K$2,$Z52,MAX(Profiles!$C$2,AQ$4-$W52))&gt;0),$EC52,0),0))))))</f>
        <v>0</v>
      </c>
      <c r="CP52" s="135">
        <f ca="1">IF(OR($Z52=0,SSSModel!$C$4="CF"),AR52,
IF(LEFT($V52,3)="ON_",
     IF(SSSModel!$C$4="RR",SUMPRODUCT(OFFSET($AC52,0,0,1,$CB$2),OFFSET(Profiles!$K$28,($Z52-1)*(Profiles!$I$26+1)+CP$4-SSSModel!$C$3+1,0,1,$CB$2)),
     IF(SSSModel!$C$4="ECC",$EA52*$EB52*SUMPRODUCT(OFFSET($AC52,0,MAX(0,CP$4-$DZ52-$CA$4+1),1,MIN($DZ52,CP$4-$CA$4+1)),OFFSET(Escalation!$K$24,($Y52-1)*(Escalation!$I$22+1)+CP$4-SSSModel!$C$3+1,MAX(0,CP$4-$DZ52-$CA$4+1),1,MIN($DZ52,CP$4-$CA$4+1))),
     IF(SSSModel!$C$4="PV",AR52*$EA52*(1+SSSModel!$C$2),
     IF(SSSModel!$C$4="FCR",$EC52*SUM(OFFSET($AC52,0,MAX(CP$4-$AC$4-$DZ52+1,0),1,MIN($DZ52,CP$4-$AC$4+1))),0)))),
SUM($AC52:$BZ52)*
     IF(SSSModel!$C$4="RR",OFFSET(Profiles!$K$2,$Z52,MAX(Profiles!$C$2,AR$4-$W52)),
     IF(SSSModel!$C$4="ECC",$EA52*$EB52*IF(MAX(Escalation!$C$2,AR$4-$W52)&gt;$DZ52-1,0,OFFSET(Escalation!$K$2,$Y52,MAX(Escalation!$C$2,AR$4-$W52))),
     IF(SSSModel!$C$4="PV",IF(CP$4=$W52,$EA52*(1+SSSModel!$C$2),0),
     IF(SSSModel!$C$4="FCR",IF(AND(CP$4&gt;=$W52,OFFSET(Profiles!$K$2,$Z52,MAX(Profiles!$C$2,AR$4-$W52))&gt;0),$EC52,0),0))))))</f>
        <v>0</v>
      </c>
      <c r="CQ52" s="135">
        <f ca="1">IF(OR($Z52=0,SSSModel!$C$4="CF"),AS52,
IF(LEFT($V52,3)="ON_",
     IF(SSSModel!$C$4="RR",SUMPRODUCT(OFFSET($AC52,0,0,1,$CB$2),OFFSET(Profiles!$K$28,($Z52-1)*(Profiles!$I$26+1)+CQ$4-SSSModel!$C$3+1,0,1,$CB$2)),
     IF(SSSModel!$C$4="ECC",$EA52*$EB52*SUMPRODUCT(OFFSET($AC52,0,MAX(0,CQ$4-$DZ52-$CA$4+1),1,MIN($DZ52,CQ$4-$CA$4+1)),OFFSET(Escalation!$K$24,($Y52-1)*(Escalation!$I$22+1)+CQ$4-SSSModel!$C$3+1,MAX(0,CQ$4-$DZ52-$CA$4+1),1,MIN($DZ52,CQ$4-$CA$4+1))),
     IF(SSSModel!$C$4="PV",AS52*$EA52*(1+SSSModel!$C$2),
     IF(SSSModel!$C$4="FCR",$EC52*SUM(OFFSET($AC52,0,MAX(CQ$4-$AC$4-$DZ52+1,0),1,MIN($DZ52,CQ$4-$AC$4+1))),0)))),
SUM($AC52:$BZ52)*
     IF(SSSModel!$C$4="RR",OFFSET(Profiles!$K$2,$Z52,MAX(Profiles!$C$2,AS$4-$W52)),
     IF(SSSModel!$C$4="ECC",$EA52*$EB52*IF(MAX(Escalation!$C$2,AS$4-$W52)&gt;$DZ52-1,0,OFFSET(Escalation!$K$2,$Y52,MAX(Escalation!$C$2,AS$4-$W52))),
     IF(SSSModel!$C$4="PV",IF(CQ$4=$W52,$EA52*(1+SSSModel!$C$2),0),
     IF(SSSModel!$C$4="FCR",IF(AND(CQ$4&gt;=$W52,OFFSET(Profiles!$K$2,$Z52,MAX(Profiles!$C$2,AS$4-$W52))&gt;0),$EC52,0),0))))))</f>
        <v>0</v>
      </c>
      <c r="CR52" s="135">
        <f ca="1">IF(OR($Z52=0,SSSModel!$C$4="CF"),AT52,
IF(LEFT($V52,3)="ON_",
     IF(SSSModel!$C$4="RR",SUMPRODUCT(OFFSET($AC52,0,0,1,$CB$2),OFFSET(Profiles!$K$28,($Z52-1)*(Profiles!$I$26+1)+CR$4-SSSModel!$C$3+1,0,1,$CB$2)),
     IF(SSSModel!$C$4="ECC",$EA52*$EB52*SUMPRODUCT(OFFSET($AC52,0,MAX(0,CR$4-$DZ52-$CA$4+1),1,MIN($DZ52,CR$4-$CA$4+1)),OFFSET(Escalation!$K$24,($Y52-1)*(Escalation!$I$22+1)+CR$4-SSSModel!$C$3+1,MAX(0,CR$4-$DZ52-$CA$4+1),1,MIN($DZ52,CR$4-$CA$4+1))),
     IF(SSSModel!$C$4="PV",AT52*$EA52*(1+SSSModel!$C$2),
     IF(SSSModel!$C$4="FCR",$EC52*SUM(OFFSET($AC52,0,MAX(CR$4-$AC$4-$DZ52+1,0),1,MIN($DZ52,CR$4-$AC$4+1))),0)))),
SUM($AC52:$BZ52)*
     IF(SSSModel!$C$4="RR",OFFSET(Profiles!$K$2,$Z52,MAX(Profiles!$C$2,AT$4-$W52)),
     IF(SSSModel!$C$4="ECC",$EA52*$EB52*IF(MAX(Escalation!$C$2,AT$4-$W52)&gt;$DZ52-1,0,OFFSET(Escalation!$K$2,$Y52,MAX(Escalation!$C$2,AT$4-$W52))),
     IF(SSSModel!$C$4="PV",IF(CR$4=$W52,$EA52*(1+SSSModel!$C$2),0),
     IF(SSSModel!$C$4="FCR",IF(AND(CR$4&gt;=$W52,OFFSET(Profiles!$K$2,$Z52,MAX(Profiles!$C$2,AT$4-$W52))&gt;0),$EC52,0),0))))))</f>
        <v>0</v>
      </c>
      <c r="CS52" s="135">
        <f ca="1">IF(OR($Z52=0,SSSModel!$C$4="CF"),AU52,
IF(LEFT($V52,3)="ON_",
     IF(SSSModel!$C$4="RR",SUMPRODUCT(OFFSET($AC52,0,0,1,$CB$2),OFFSET(Profiles!$K$28,($Z52-1)*(Profiles!$I$26+1)+CS$4-SSSModel!$C$3+1,0,1,$CB$2)),
     IF(SSSModel!$C$4="ECC",$EA52*$EB52*SUMPRODUCT(OFFSET($AC52,0,MAX(0,CS$4-$DZ52-$CA$4+1),1,MIN($DZ52,CS$4-$CA$4+1)),OFFSET(Escalation!$K$24,($Y52-1)*(Escalation!$I$22+1)+CS$4-SSSModel!$C$3+1,MAX(0,CS$4-$DZ52-$CA$4+1),1,MIN($DZ52,CS$4-$CA$4+1))),
     IF(SSSModel!$C$4="PV",AU52*$EA52*(1+SSSModel!$C$2),
     IF(SSSModel!$C$4="FCR",$EC52*SUM(OFFSET($AC52,0,MAX(CS$4-$AC$4-$DZ52+1,0),1,MIN($DZ52,CS$4-$AC$4+1))),0)))),
SUM($AC52:$BZ52)*
     IF(SSSModel!$C$4="RR",OFFSET(Profiles!$K$2,$Z52,MAX(Profiles!$C$2,AU$4-$W52)),
     IF(SSSModel!$C$4="ECC",$EA52*$EB52*IF(MAX(Escalation!$C$2,AU$4-$W52)&gt;$DZ52-1,0,OFFSET(Escalation!$K$2,$Y52,MAX(Escalation!$C$2,AU$4-$W52))),
     IF(SSSModel!$C$4="PV",IF(CS$4=$W52,$EA52*(1+SSSModel!$C$2),0),
     IF(SSSModel!$C$4="FCR",IF(AND(CS$4&gt;=$W52,OFFSET(Profiles!$K$2,$Z52,MAX(Profiles!$C$2,AU$4-$W52))&gt;0),$EC52,0),0))))))</f>
        <v>0</v>
      </c>
      <c r="CT52" s="135">
        <f ca="1">IF(OR($Z52=0,SSSModel!$C$4="CF"),AV52,
IF(LEFT($V52,3)="ON_",
     IF(SSSModel!$C$4="RR",SUMPRODUCT(OFFSET($AC52,0,0,1,$CB$2),OFFSET(Profiles!$K$28,($Z52-1)*(Profiles!$I$26+1)+CT$4-SSSModel!$C$3+1,0,1,$CB$2)),
     IF(SSSModel!$C$4="ECC",$EA52*$EB52*SUMPRODUCT(OFFSET($AC52,0,MAX(0,CT$4-$DZ52-$CA$4+1),1,MIN($DZ52,CT$4-$CA$4+1)),OFFSET(Escalation!$K$24,($Y52-1)*(Escalation!$I$22+1)+CT$4-SSSModel!$C$3+1,MAX(0,CT$4-$DZ52-$CA$4+1),1,MIN($DZ52,CT$4-$CA$4+1))),
     IF(SSSModel!$C$4="PV",AV52*$EA52*(1+SSSModel!$C$2),
     IF(SSSModel!$C$4="FCR",$EC52*SUM(OFFSET($AC52,0,MAX(CT$4-$AC$4-$DZ52+1,0),1,MIN($DZ52,CT$4-$AC$4+1))),0)))),
SUM($AC52:$BZ52)*
     IF(SSSModel!$C$4="RR",OFFSET(Profiles!$K$2,$Z52,MAX(Profiles!$C$2,AV$4-$W52)),
     IF(SSSModel!$C$4="ECC",$EA52*$EB52*IF(MAX(Escalation!$C$2,AV$4-$W52)&gt;$DZ52-1,0,OFFSET(Escalation!$K$2,$Y52,MAX(Escalation!$C$2,AV$4-$W52))),
     IF(SSSModel!$C$4="PV",IF(CT$4=$W52,$EA52*(1+SSSModel!$C$2),0),
     IF(SSSModel!$C$4="FCR",IF(AND(CT$4&gt;=$W52,OFFSET(Profiles!$K$2,$Z52,MAX(Profiles!$C$2,AV$4-$W52))&gt;0),$EC52,0),0))))))</f>
        <v>0</v>
      </c>
      <c r="CU52" s="135">
        <f ca="1">IF(OR($Z52=0,SSSModel!$C$4="CF"),AW52,
IF(LEFT($V52,3)="ON_",
     IF(SSSModel!$C$4="RR",SUMPRODUCT(OFFSET($AC52,0,0,1,$CB$2),OFFSET(Profiles!$K$28,($Z52-1)*(Profiles!$I$26+1)+CU$4-SSSModel!$C$3+1,0,1,$CB$2)),
     IF(SSSModel!$C$4="ECC",$EA52*$EB52*SUMPRODUCT(OFFSET($AC52,0,MAX(0,CU$4-$DZ52-$CA$4+1),1,MIN($DZ52,CU$4-$CA$4+1)),OFFSET(Escalation!$K$24,($Y52-1)*(Escalation!$I$22+1)+CU$4-SSSModel!$C$3+1,MAX(0,CU$4-$DZ52-$CA$4+1),1,MIN($DZ52,CU$4-$CA$4+1))),
     IF(SSSModel!$C$4="PV",AW52*$EA52*(1+SSSModel!$C$2),
     IF(SSSModel!$C$4="FCR",$EC52*SUM(OFFSET($AC52,0,MAX(CU$4-$AC$4-$DZ52+1,0),1,MIN($DZ52,CU$4-$AC$4+1))),0)))),
SUM($AC52:$BZ52)*
     IF(SSSModel!$C$4="RR",OFFSET(Profiles!$K$2,$Z52,MAX(Profiles!$C$2,AW$4-$W52)),
     IF(SSSModel!$C$4="ECC",$EA52*$EB52*IF(MAX(Escalation!$C$2,AW$4-$W52)&gt;$DZ52-1,0,OFFSET(Escalation!$K$2,$Y52,MAX(Escalation!$C$2,AW$4-$W52))),
     IF(SSSModel!$C$4="PV",IF(CU$4=$W52,$EA52*(1+SSSModel!$C$2),0),
     IF(SSSModel!$C$4="FCR",IF(AND(CU$4&gt;=$W52,OFFSET(Profiles!$K$2,$Z52,MAX(Profiles!$C$2,AW$4-$W52))&gt;0),$EC52,0),0))))))</f>
        <v>0</v>
      </c>
      <c r="CV52" s="135">
        <f ca="1">IF(OR($Z52=0,SSSModel!$C$4="CF"),AX52,
IF(LEFT($V52,3)="ON_",
     IF(SSSModel!$C$4="RR",SUMPRODUCT(OFFSET($AC52,0,0,1,$CB$2),OFFSET(Profiles!$K$28,($Z52-1)*(Profiles!$I$26+1)+CV$4-SSSModel!$C$3+1,0,1,$CB$2)),
     IF(SSSModel!$C$4="ECC",$EA52*$EB52*SUMPRODUCT(OFFSET($AC52,0,MAX(0,CV$4-$DZ52-$CA$4+1),1,MIN($DZ52,CV$4-$CA$4+1)),OFFSET(Escalation!$K$24,($Y52-1)*(Escalation!$I$22+1)+CV$4-SSSModel!$C$3+1,MAX(0,CV$4-$DZ52-$CA$4+1),1,MIN($DZ52,CV$4-$CA$4+1))),
     IF(SSSModel!$C$4="PV",AX52*$EA52*(1+SSSModel!$C$2),
     IF(SSSModel!$C$4="FCR",$EC52*SUM(OFFSET($AC52,0,MAX(CV$4-$AC$4-$DZ52+1,0),1,MIN($DZ52,CV$4-$AC$4+1))),0)))),
SUM($AC52:$BZ52)*
     IF(SSSModel!$C$4="RR",OFFSET(Profiles!$K$2,$Z52,MAX(Profiles!$C$2,AX$4-$W52)),
     IF(SSSModel!$C$4="ECC",$EA52*$EB52*IF(MAX(Escalation!$C$2,AX$4-$W52)&gt;$DZ52-1,0,OFFSET(Escalation!$K$2,$Y52,MAX(Escalation!$C$2,AX$4-$W52))),
     IF(SSSModel!$C$4="PV",IF(CV$4=$W52,$EA52*(1+SSSModel!$C$2),0),
     IF(SSSModel!$C$4="FCR",IF(AND(CV$4&gt;=$W52,OFFSET(Profiles!$K$2,$Z52,MAX(Profiles!$C$2,AX$4-$W52))&gt;0),$EC52,0),0))))))</f>
        <v>0</v>
      </c>
      <c r="CW52" s="135">
        <f ca="1">IF(OR($Z52=0,SSSModel!$C$4="CF"),AY52,
IF(LEFT($V52,3)="ON_",
     IF(SSSModel!$C$4="RR",SUMPRODUCT(OFFSET($AC52,0,0,1,$CB$2),OFFSET(Profiles!$K$28,($Z52-1)*(Profiles!$I$26+1)+CW$4-SSSModel!$C$3+1,0,1,$CB$2)),
     IF(SSSModel!$C$4="ECC",$EA52*$EB52*SUMPRODUCT(OFFSET($AC52,0,MAX(0,CW$4-$DZ52-$CA$4+1),1,MIN($DZ52,CW$4-$CA$4+1)),OFFSET(Escalation!$K$24,($Y52-1)*(Escalation!$I$22+1)+CW$4-SSSModel!$C$3+1,MAX(0,CW$4-$DZ52-$CA$4+1),1,MIN($DZ52,CW$4-$CA$4+1))),
     IF(SSSModel!$C$4="PV",AY52*$EA52*(1+SSSModel!$C$2),
     IF(SSSModel!$C$4="FCR",$EC52*SUM(OFFSET($AC52,0,MAX(CW$4-$AC$4-$DZ52+1,0),1,MIN($DZ52,CW$4-$AC$4+1))),0)))),
SUM($AC52:$BZ52)*
     IF(SSSModel!$C$4="RR",OFFSET(Profiles!$K$2,$Z52,MAX(Profiles!$C$2,AY$4-$W52)),
     IF(SSSModel!$C$4="ECC",$EA52*$EB52*IF(MAX(Escalation!$C$2,AY$4-$W52)&gt;$DZ52-1,0,OFFSET(Escalation!$K$2,$Y52,MAX(Escalation!$C$2,AY$4-$W52))),
     IF(SSSModel!$C$4="PV",IF(CW$4=$W52,$EA52*(1+SSSModel!$C$2),0),
     IF(SSSModel!$C$4="FCR",IF(AND(CW$4&gt;=$W52,OFFSET(Profiles!$K$2,$Z52,MAX(Profiles!$C$2,AY$4-$W52))&gt;0),$EC52,0),0))))))</f>
        <v>0</v>
      </c>
      <c r="CX52" s="135">
        <f ca="1">IF(OR($Z52=0,SSSModel!$C$4="CF"),AZ52,
IF(LEFT($V52,3)="ON_",
     IF(SSSModel!$C$4="RR",SUMPRODUCT(OFFSET($AC52,0,0,1,$CB$2),OFFSET(Profiles!$K$28,($Z52-1)*(Profiles!$I$26+1)+CX$4-SSSModel!$C$3+1,0,1,$CB$2)),
     IF(SSSModel!$C$4="ECC",$EA52*$EB52*SUMPRODUCT(OFFSET($AC52,0,MAX(0,CX$4-$DZ52-$CA$4+1),1,MIN($DZ52,CX$4-$CA$4+1)),OFFSET(Escalation!$K$24,($Y52-1)*(Escalation!$I$22+1)+CX$4-SSSModel!$C$3+1,MAX(0,CX$4-$DZ52-$CA$4+1),1,MIN($DZ52,CX$4-$CA$4+1))),
     IF(SSSModel!$C$4="PV",AZ52*$EA52*(1+SSSModel!$C$2),
     IF(SSSModel!$C$4="FCR",$EC52*SUM(OFFSET($AC52,0,MAX(CX$4-$AC$4-$DZ52+1,0),1,MIN($DZ52,CX$4-$AC$4+1))),0)))),
SUM($AC52:$BZ52)*
     IF(SSSModel!$C$4="RR",OFFSET(Profiles!$K$2,$Z52,MAX(Profiles!$C$2,AZ$4-$W52)),
     IF(SSSModel!$C$4="ECC",$EA52*$EB52*IF(MAX(Escalation!$C$2,AZ$4-$W52)&gt;$DZ52-1,0,OFFSET(Escalation!$K$2,$Y52,MAX(Escalation!$C$2,AZ$4-$W52))),
     IF(SSSModel!$C$4="PV",IF(CX$4=$W52,$EA52*(1+SSSModel!$C$2),0),
     IF(SSSModel!$C$4="FCR",IF(AND(CX$4&gt;=$W52,OFFSET(Profiles!$K$2,$Z52,MAX(Profiles!$C$2,AZ$4-$W52))&gt;0),$EC52,0),0))))))</f>
        <v>0</v>
      </c>
      <c r="CY52" s="135">
        <f ca="1">IF(OR($Z52=0,SSSModel!$C$4="CF"),BA52,
IF(LEFT($V52,3)="ON_",
     IF(SSSModel!$C$4="RR",SUMPRODUCT(OFFSET($AC52,0,0,1,$CB$2),OFFSET(Profiles!$K$28,($Z52-1)*(Profiles!$I$26+1)+CY$4-SSSModel!$C$3+1,0,1,$CB$2)),
     IF(SSSModel!$C$4="ECC",$EA52*$EB52*SUMPRODUCT(OFFSET($AC52,0,MAX(0,CY$4-$DZ52-$CA$4+1),1,MIN($DZ52,CY$4-$CA$4+1)),OFFSET(Escalation!$K$24,($Y52-1)*(Escalation!$I$22+1)+CY$4-SSSModel!$C$3+1,MAX(0,CY$4-$DZ52-$CA$4+1),1,MIN($DZ52,CY$4-$CA$4+1))),
     IF(SSSModel!$C$4="PV",BA52*$EA52*(1+SSSModel!$C$2),
     IF(SSSModel!$C$4="FCR",$EC52*SUM(OFFSET($AC52,0,MAX(CY$4-$AC$4-$DZ52+1,0),1,MIN($DZ52,CY$4-$AC$4+1))),0)))),
SUM($AC52:$BZ52)*
     IF(SSSModel!$C$4="RR",OFFSET(Profiles!$K$2,$Z52,MAX(Profiles!$C$2,BA$4-$W52)),
     IF(SSSModel!$C$4="ECC",$EA52*$EB52*IF(MAX(Escalation!$C$2,BA$4-$W52)&gt;$DZ52-1,0,OFFSET(Escalation!$K$2,$Y52,MAX(Escalation!$C$2,BA$4-$W52))),
     IF(SSSModel!$C$4="PV",IF(CY$4=$W52,$EA52*(1+SSSModel!$C$2),0),
     IF(SSSModel!$C$4="FCR",IF(AND(CY$4&gt;=$W52,OFFSET(Profiles!$K$2,$Z52,MAX(Profiles!$C$2,BA$4-$W52))&gt;0),$EC52,0),0))))))</f>
        <v>0</v>
      </c>
      <c r="CZ52" s="135">
        <f ca="1">IF(OR($Z52=0,SSSModel!$C$4="CF"),BB52,
IF(LEFT($V52,3)="ON_",
     IF(SSSModel!$C$4="RR",SUMPRODUCT(OFFSET($AC52,0,0,1,$CB$2),OFFSET(Profiles!$K$28,($Z52-1)*(Profiles!$I$26+1)+CZ$4-SSSModel!$C$3+1,0,1,$CB$2)),
     IF(SSSModel!$C$4="ECC",$EA52*$EB52*SUMPRODUCT(OFFSET($AC52,0,MAX(0,CZ$4-$DZ52-$CA$4+1),1,MIN($DZ52,CZ$4-$CA$4+1)),OFFSET(Escalation!$K$24,($Y52-1)*(Escalation!$I$22+1)+CZ$4-SSSModel!$C$3+1,MAX(0,CZ$4-$DZ52-$CA$4+1),1,MIN($DZ52,CZ$4-$CA$4+1))),
     IF(SSSModel!$C$4="PV",BB52*$EA52*(1+SSSModel!$C$2),
     IF(SSSModel!$C$4="FCR",$EC52*SUM(OFFSET($AC52,0,MAX(CZ$4-$AC$4-$DZ52+1,0),1,MIN($DZ52,CZ$4-$AC$4+1))),0)))),
SUM($AC52:$BZ52)*
     IF(SSSModel!$C$4="RR",OFFSET(Profiles!$K$2,$Z52,MAX(Profiles!$C$2,BB$4-$W52)),
     IF(SSSModel!$C$4="ECC",$EA52*$EB52*IF(MAX(Escalation!$C$2,BB$4-$W52)&gt;$DZ52-1,0,OFFSET(Escalation!$K$2,$Y52,MAX(Escalation!$C$2,BB$4-$W52))),
     IF(SSSModel!$C$4="PV",IF(CZ$4=$W52,$EA52*(1+SSSModel!$C$2),0),
     IF(SSSModel!$C$4="FCR",IF(AND(CZ$4&gt;=$W52,OFFSET(Profiles!$K$2,$Z52,MAX(Profiles!$C$2,BB$4-$W52))&gt;0),$EC52,0),0))))))</f>
        <v>0</v>
      </c>
      <c r="DA52" s="135">
        <f ca="1">IF(OR($Z52=0,SSSModel!$C$4="CF"),BC52,
IF(LEFT($V52,3)="ON_",
     IF(SSSModel!$C$4="RR",SUMPRODUCT(OFFSET($AC52,0,0,1,$CB$2),OFFSET(Profiles!$K$28,($Z52-1)*(Profiles!$I$26+1)+DA$4-SSSModel!$C$3+1,0,1,$CB$2)),
     IF(SSSModel!$C$4="ECC",$EA52*$EB52*SUMPRODUCT(OFFSET($AC52,0,MAX(0,DA$4-$DZ52-$CA$4+1),1,MIN($DZ52,DA$4-$CA$4+1)),OFFSET(Escalation!$K$24,($Y52-1)*(Escalation!$I$22+1)+DA$4-SSSModel!$C$3+1,MAX(0,DA$4-$DZ52-$CA$4+1),1,MIN($DZ52,DA$4-$CA$4+1))),
     IF(SSSModel!$C$4="PV",BC52*$EA52*(1+SSSModel!$C$2),
     IF(SSSModel!$C$4="FCR",$EC52*SUM(OFFSET($AC52,0,MAX(DA$4-$AC$4-$DZ52+1,0),1,MIN($DZ52,DA$4-$AC$4+1))),0)))),
SUM($AC52:$BZ52)*
     IF(SSSModel!$C$4="RR",OFFSET(Profiles!$K$2,$Z52,MAX(Profiles!$C$2,BC$4-$W52)),
     IF(SSSModel!$C$4="ECC",$EA52*$EB52*IF(MAX(Escalation!$C$2,BC$4-$W52)&gt;$DZ52-1,0,OFFSET(Escalation!$K$2,$Y52,MAX(Escalation!$C$2,BC$4-$W52))),
     IF(SSSModel!$C$4="PV",IF(DA$4=$W52,$EA52*(1+SSSModel!$C$2),0),
     IF(SSSModel!$C$4="FCR",IF(AND(DA$4&gt;=$W52,OFFSET(Profiles!$K$2,$Z52,MAX(Profiles!$C$2,BC$4-$W52))&gt;0),$EC52,0),0))))))</f>
        <v>0</v>
      </c>
      <c r="DB52" s="135">
        <f ca="1">IF(OR($Z52=0,SSSModel!$C$4="CF"),BD52,
IF(LEFT($V52,3)="ON_",
     IF(SSSModel!$C$4="RR",SUMPRODUCT(OFFSET($AC52,0,0,1,$CB$2),OFFSET(Profiles!$K$28,($Z52-1)*(Profiles!$I$26+1)+DB$4-SSSModel!$C$3+1,0,1,$CB$2)),
     IF(SSSModel!$C$4="ECC",$EA52*$EB52*SUMPRODUCT(OFFSET($AC52,0,MAX(0,DB$4-$DZ52-$CA$4+1),1,MIN($DZ52,DB$4-$CA$4+1)),OFFSET(Escalation!$K$24,($Y52-1)*(Escalation!$I$22+1)+DB$4-SSSModel!$C$3+1,MAX(0,DB$4-$DZ52-$CA$4+1),1,MIN($DZ52,DB$4-$CA$4+1))),
     IF(SSSModel!$C$4="PV",BD52*$EA52*(1+SSSModel!$C$2),
     IF(SSSModel!$C$4="FCR",$EC52*SUM(OFFSET($AC52,0,MAX(DB$4-$AC$4-$DZ52+1,0),1,MIN($DZ52,DB$4-$AC$4+1))),0)))),
SUM($AC52:$BZ52)*
     IF(SSSModel!$C$4="RR",OFFSET(Profiles!$K$2,$Z52,MAX(Profiles!$C$2,BD$4-$W52)),
     IF(SSSModel!$C$4="ECC",$EA52*$EB52*IF(MAX(Escalation!$C$2,BD$4-$W52)&gt;$DZ52-1,0,OFFSET(Escalation!$K$2,$Y52,MAX(Escalation!$C$2,BD$4-$W52))),
     IF(SSSModel!$C$4="PV",IF(DB$4=$W52,$EA52*(1+SSSModel!$C$2),0),
     IF(SSSModel!$C$4="FCR",IF(AND(DB$4&gt;=$W52,OFFSET(Profiles!$K$2,$Z52,MAX(Profiles!$C$2,BD$4-$W52))&gt;0),$EC52,0),0))))))</f>
        <v>0</v>
      </c>
      <c r="DC52" s="135">
        <f ca="1">IF(OR($Z52=0,SSSModel!$C$4="CF"),BE52,
IF(LEFT($V52,3)="ON_",
     IF(SSSModel!$C$4="RR",SUMPRODUCT(OFFSET($AC52,0,0,1,$CB$2),OFFSET(Profiles!$K$28,($Z52-1)*(Profiles!$I$26+1)+DC$4-SSSModel!$C$3+1,0,1,$CB$2)),
     IF(SSSModel!$C$4="ECC",$EA52*$EB52*SUMPRODUCT(OFFSET($AC52,0,MAX(0,DC$4-$DZ52-$CA$4+1),1,MIN($DZ52,DC$4-$CA$4+1)),OFFSET(Escalation!$K$24,($Y52-1)*(Escalation!$I$22+1)+DC$4-SSSModel!$C$3+1,MAX(0,DC$4-$DZ52-$CA$4+1),1,MIN($DZ52,DC$4-$CA$4+1))),
     IF(SSSModel!$C$4="PV",BE52*$EA52*(1+SSSModel!$C$2),
     IF(SSSModel!$C$4="FCR",$EC52*SUM(OFFSET($AC52,0,MAX(DC$4-$AC$4-$DZ52+1,0),1,MIN($DZ52,DC$4-$AC$4+1))),0)))),
SUM($AC52:$BZ52)*
     IF(SSSModel!$C$4="RR",OFFSET(Profiles!$K$2,$Z52,MAX(Profiles!$C$2,BE$4-$W52)),
     IF(SSSModel!$C$4="ECC",$EA52*$EB52*IF(MAX(Escalation!$C$2,BE$4-$W52)&gt;$DZ52-1,0,OFFSET(Escalation!$K$2,$Y52,MAX(Escalation!$C$2,BE$4-$W52))),
     IF(SSSModel!$C$4="PV",IF(DC$4=$W52,$EA52*(1+SSSModel!$C$2),0),
     IF(SSSModel!$C$4="FCR",IF(AND(DC$4&gt;=$W52,OFFSET(Profiles!$K$2,$Z52,MAX(Profiles!$C$2,BE$4-$W52))&gt;0),$EC52,0),0))))))</f>
        <v>0</v>
      </c>
      <c r="DD52" s="135">
        <f ca="1">IF(OR($Z52=0,SSSModel!$C$4="CF"),BF52,
IF(LEFT($V52,3)="ON_",
     IF(SSSModel!$C$4="RR",SUMPRODUCT(OFFSET($AC52,0,0,1,$CB$2),OFFSET(Profiles!$K$28,($Z52-1)*(Profiles!$I$26+1)+DD$4-SSSModel!$C$3+1,0,1,$CB$2)),
     IF(SSSModel!$C$4="ECC",$EA52*$EB52*SUMPRODUCT(OFFSET($AC52,0,MAX(0,DD$4-$DZ52-$CA$4+1),1,MIN($DZ52,DD$4-$CA$4+1)),OFFSET(Escalation!$K$24,($Y52-1)*(Escalation!$I$22+1)+DD$4-SSSModel!$C$3+1,MAX(0,DD$4-$DZ52-$CA$4+1),1,MIN($DZ52,DD$4-$CA$4+1))),
     IF(SSSModel!$C$4="PV",BF52*$EA52*(1+SSSModel!$C$2),
     IF(SSSModel!$C$4="FCR",$EC52*SUM(OFFSET($AC52,0,MAX(DD$4-$AC$4-$DZ52+1,0),1,MIN($DZ52,DD$4-$AC$4+1))),0)))),
SUM($AC52:$BZ52)*
     IF(SSSModel!$C$4="RR",OFFSET(Profiles!$K$2,$Z52,MAX(Profiles!$C$2,BF$4-$W52)),
     IF(SSSModel!$C$4="ECC",$EA52*$EB52*IF(MAX(Escalation!$C$2,BF$4-$W52)&gt;$DZ52-1,0,OFFSET(Escalation!$K$2,$Y52,MAX(Escalation!$C$2,BF$4-$W52))),
     IF(SSSModel!$C$4="PV",IF(DD$4=$W52,$EA52*(1+SSSModel!$C$2),0),
     IF(SSSModel!$C$4="FCR",IF(AND(DD$4&gt;=$W52,OFFSET(Profiles!$K$2,$Z52,MAX(Profiles!$C$2,BF$4-$W52))&gt;0),$EC52,0),0))))))</f>
        <v>0</v>
      </c>
      <c r="DE52" s="135">
        <f ca="1">IF(OR($Z52=0,SSSModel!$C$4="CF"),BG52,
IF(LEFT($V52,3)="ON_",
     IF(SSSModel!$C$4="RR",SUMPRODUCT(OFFSET($AC52,0,0,1,$CB$2),OFFSET(Profiles!$K$28,($Z52-1)*(Profiles!$I$26+1)+DE$4-SSSModel!$C$3+1,0,1,$CB$2)),
     IF(SSSModel!$C$4="ECC",$EA52*$EB52*SUMPRODUCT(OFFSET($AC52,0,MAX(0,DE$4-$DZ52-$CA$4+1),1,MIN($DZ52,DE$4-$CA$4+1)),OFFSET(Escalation!$K$24,($Y52-1)*(Escalation!$I$22+1)+DE$4-SSSModel!$C$3+1,MAX(0,DE$4-$DZ52-$CA$4+1),1,MIN($DZ52,DE$4-$CA$4+1))),
     IF(SSSModel!$C$4="PV",BG52*$EA52*(1+SSSModel!$C$2),
     IF(SSSModel!$C$4="FCR",$EC52*SUM(OFFSET($AC52,0,MAX(DE$4-$AC$4-$DZ52+1,0),1,MIN($DZ52,DE$4-$AC$4+1))),0)))),
SUM($AC52:$BZ52)*
     IF(SSSModel!$C$4="RR",OFFSET(Profiles!$K$2,$Z52,MAX(Profiles!$C$2,BG$4-$W52)),
     IF(SSSModel!$C$4="ECC",$EA52*$EB52*IF(MAX(Escalation!$C$2,BG$4-$W52)&gt;$DZ52-1,0,OFFSET(Escalation!$K$2,$Y52,MAX(Escalation!$C$2,BG$4-$W52))),
     IF(SSSModel!$C$4="PV",IF(DE$4=$W52,$EA52*(1+SSSModel!$C$2),0),
     IF(SSSModel!$C$4="FCR",IF(AND(DE$4&gt;=$W52,OFFSET(Profiles!$K$2,$Z52,MAX(Profiles!$C$2,BG$4-$W52))&gt;0),$EC52,0),0))))))</f>
        <v>0</v>
      </c>
      <c r="DF52" s="135">
        <f ca="1">IF(OR($Z52=0,SSSModel!$C$4="CF"),BH52,
IF(LEFT($V52,3)="ON_",
     IF(SSSModel!$C$4="RR",SUMPRODUCT(OFFSET($AC52,0,0,1,$CB$2),OFFSET(Profiles!$K$28,($Z52-1)*(Profiles!$I$26+1)+DF$4-SSSModel!$C$3+1,0,1,$CB$2)),
     IF(SSSModel!$C$4="ECC",$EA52*$EB52*SUMPRODUCT(OFFSET($AC52,0,MAX(0,DF$4-$DZ52-$CA$4+1),1,MIN($DZ52,DF$4-$CA$4+1)),OFFSET(Escalation!$K$24,($Y52-1)*(Escalation!$I$22+1)+DF$4-SSSModel!$C$3+1,MAX(0,DF$4-$DZ52-$CA$4+1),1,MIN($DZ52,DF$4-$CA$4+1))),
     IF(SSSModel!$C$4="PV",BH52*$EA52*(1+SSSModel!$C$2),
     IF(SSSModel!$C$4="FCR",$EC52*SUM(OFFSET($AC52,0,MAX(DF$4-$AC$4-$DZ52+1,0),1,MIN($DZ52,DF$4-$AC$4+1))),0)))),
SUM($AC52:$BZ52)*
     IF(SSSModel!$C$4="RR",OFFSET(Profiles!$K$2,$Z52,MAX(Profiles!$C$2,BH$4-$W52)),
     IF(SSSModel!$C$4="ECC",$EA52*$EB52*IF(MAX(Escalation!$C$2,BH$4-$W52)&gt;$DZ52-1,0,OFFSET(Escalation!$K$2,$Y52,MAX(Escalation!$C$2,BH$4-$W52))),
     IF(SSSModel!$C$4="PV",IF(DF$4=$W52,$EA52*(1+SSSModel!$C$2),0),
     IF(SSSModel!$C$4="FCR",IF(AND(DF$4&gt;=$W52,OFFSET(Profiles!$K$2,$Z52,MAX(Profiles!$C$2,BH$4-$W52))&gt;0),$EC52,0),0))))))</f>
        <v>0</v>
      </c>
      <c r="DG52" s="135">
        <f ca="1">IF(OR($Z52=0,SSSModel!$C$4="CF"),BI52,
IF(LEFT($V52,3)="ON_",
     IF(SSSModel!$C$4="RR",SUMPRODUCT(OFFSET($AC52,0,0,1,$CB$2),OFFSET(Profiles!$K$28,($Z52-1)*(Profiles!$I$26+1)+DG$4-SSSModel!$C$3+1,0,1,$CB$2)),
     IF(SSSModel!$C$4="ECC",$EA52*$EB52*SUMPRODUCT(OFFSET($AC52,0,MAX(0,DG$4-$DZ52-$CA$4+1),1,MIN($DZ52,DG$4-$CA$4+1)),OFFSET(Escalation!$K$24,($Y52-1)*(Escalation!$I$22+1)+DG$4-SSSModel!$C$3+1,MAX(0,DG$4-$DZ52-$CA$4+1),1,MIN($DZ52,DG$4-$CA$4+1))),
     IF(SSSModel!$C$4="PV",BI52*$EA52*(1+SSSModel!$C$2),
     IF(SSSModel!$C$4="FCR",$EC52*SUM(OFFSET($AC52,0,MAX(DG$4-$AC$4-$DZ52+1,0),1,MIN($DZ52,DG$4-$AC$4+1))),0)))),
SUM($AC52:$BZ52)*
     IF(SSSModel!$C$4="RR",OFFSET(Profiles!$K$2,$Z52,MAX(Profiles!$C$2,BI$4-$W52)),
     IF(SSSModel!$C$4="ECC",$EA52*$EB52*IF(MAX(Escalation!$C$2,BI$4-$W52)&gt;$DZ52-1,0,OFFSET(Escalation!$K$2,$Y52,MAX(Escalation!$C$2,BI$4-$W52))),
     IF(SSSModel!$C$4="PV",IF(DG$4=$W52,$EA52*(1+SSSModel!$C$2),0),
     IF(SSSModel!$C$4="FCR",IF(AND(DG$4&gt;=$W52,OFFSET(Profiles!$K$2,$Z52,MAX(Profiles!$C$2,BI$4-$W52))&gt;0),$EC52,0),0))))))</f>
        <v>0</v>
      </c>
      <c r="DH52" s="135">
        <f ca="1">IF(OR($Z52=0,SSSModel!$C$4="CF"),BJ52,
IF(LEFT($V52,3)="ON_",
     IF(SSSModel!$C$4="RR",SUMPRODUCT(OFFSET($AC52,0,0,1,$CB$2),OFFSET(Profiles!$K$28,($Z52-1)*(Profiles!$I$26+1)+DH$4-SSSModel!$C$3+1,0,1,$CB$2)),
     IF(SSSModel!$C$4="ECC",$EA52*$EB52*SUMPRODUCT(OFFSET($AC52,0,MAX(0,DH$4-$DZ52-$CA$4+1),1,MIN($DZ52,DH$4-$CA$4+1)),OFFSET(Escalation!$K$24,($Y52-1)*(Escalation!$I$22+1)+DH$4-SSSModel!$C$3+1,MAX(0,DH$4-$DZ52-$CA$4+1),1,MIN($DZ52,DH$4-$CA$4+1))),
     IF(SSSModel!$C$4="PV",BJ52*$EA52*(1+SSSModel!$C$2),
     IF(SSSModel!$C$4="FCR",$EC52*SUM(OFFSET($AC52,0,MAX(DH$4-$AC$4-$DZ52+1,0),1,MIN($DZ52,DH$4-$AC$4+1))),0)))),
SUM($AC52:$BZ52)*
     IF(SSSModel!$C$4="RR",OFFSET(Profiles!$K$2,$Z52,MAX(Profiles!$C$2,BJ$4-$W52)),
     IF(SSSModel!$C$4="ECC",$EA52*$EB52*IF(MAX(Escalation!$C$2,BJ$4-$W52)&gt;$DZ52-1,0,OFFSET(Escalation!$K$2,$Y52,MAX(Escalation!$C$2,BJ$4-$W52))),
     IF(SSSModel!$C$4="PV",IF(DH$4=$W52,$EA52*(1+SSSModel!$C$2),0),
     IF(SSSModel!$C$4="FCR",IF(AND(DH$4&gt;=$W52,OFFSET(Profiles!$K$2,$Z52,MAX(Profiles!$C$2,BJ$4-$W52))&gt;0),$EC52,0),0))))))</f>
        <v>0</v>
      </c>
      <c r="DI52" s="135">
        <f ca="1">IF(OR($Z52=0,SSSModel!$C$4="CF"),BK52,
IF(LEFT($V52,3)="ON_",
     IF(SSSModel!$C$4="RR",SUMPRODUCT(OFFSET($AC52,0,0,1,$CB$2),OFFSET(Profiles!$K$28,($Z52-1)*(Profiles!$I$26+1)+DI$4-SSSModel!$C$3+1,0,1,$CB$2)),
     IF(SSSModel!$C$4="ECC",$EA52*$EB52*SUMPRODUCT(OFFSET($AC52,0,MAX(0,DI$4-$DZ52-$CA$4+1),1,MIN($DZ52,DI$4-$CA$4+1)),OFFSET(Escalation!$K$24,($Y52-1)*(Escalation!$I$22+1)+DI$4-SSSModel!$C$3+1,MAX(0,DI$4-$DZ52-$CA$4+1),1,MIN($DZ52,DI$4-$CA$4+1))),
     IF(SSSModel!$C$4="PV",BK52*$EA52*(1+SSSModel!$C$2),
     IF(SSSModel!$C$4="FCR",$EC52*SUM(OFFSET($AC52,0,MAX(DI$4-$AC$4-$DZ52+1,0),1,MIN($DZ52,DI$4-$AC$4+1))),0)))),
SUM($AC52:$BZ52)*
     IF(SSSModel!$C$4="RR",OFFSET(Profiles!$K$2,$Z52,MAX(Profiles!$C$2,BK$4-$W52)),
     IF(SSSModel!$C$4="ECC",$EA52*$EB52*IF(MAX(Escalation!$C$2,BK$4-$W52)&gt;$DZ52-1,0,OFFSET(Escalation!$K$2,$Y52,MAX(Escalation!$C$2,BK$4-$W52))),
     IF(SSSModel!$C$4="PV",IF(DI$4=$W52,$EA52*(1+SSSModel!$C$2),0),
     IF(SSSModel!$C$4="FCR",IF(AND(DI$4&gt;=$W52,OFFSET(Profiles!$K$2,$Z52,MAX(Profiles!$C$2,BK$4-$W52))&gt;0),$EC52,0),0))))))</f>
        <v>0</v>
      </c>
      <c r="DJ52" s="135">
        <f ca="1">IF(OR($Z52=0,SSSModel!$C$4="CF"),BL52,
IF(LEFT($V52,3)="ON_",
     IF(SSSModel!$C$4="RR",SUMPRODUCT(OFFSET($AC52,0,0,1,$CB$2),OFFSET(Profiles!$K$28,($Z52-1)*(Profiles!$I$26+1)+DJ$4-SSSModel!$C$3+1,0,1,$CB$2)),
     IF(SSSModel!$C$4="ECC",$EA52*$EB52*SUMPRODUCT(OFFSET($AC52,0,MAX(0,DJ$4-$DZ52-$CA$4+1),1,MIN($DZ52,DJ$4-$CA$4+1)),OFFSET(Escalation!$K$24,($Y52-1)*(Escalation!$I$22+1)+DJ$4-SSSModel!$C$3+1,MAX(0,DJ$4-$DZ52-$CA$4+1),1,MIN($DZ52,DJ$4-$CA$4+1))),
     IF(SSSModel!$C$4="PV",BL52*$EA52*(1+SSSModel!$C$2),
     IF(SSSModel!$C$4="FCR",$EC52*SUM(OFFSET($AC52,0,MAX(DJ$4-$AC$4-$DZ52+1,0),1,MIN($DZ52,DJ$4-$AC$4+1))),0)))),
SUM($AC52:$BZ52)*
     IF(SSSModel!$C$4="RR",OFFSET(Profiles!$K$2,$Z52,MAX(Profiles!$C$2,BL$4-$W52)),
     IF(SSSModel!$C$4="ECC",$EA52*$EB52*IF(MAX(Escalation!$C$2,BL$4-$W52)&gt;$DZ52-1,0,OFFSET(Escalation!$K$2,$Y52,MAX(Escalation!$C$2,BL$4-$W52))),
     IF(SSSModel!$C$4="PV",IF(DJ$4=$W52,$EA52*(1+SSSModel!$C$2),0),
     IF(SSSModel!$C$4="FCR",IF(AND(DJ$4&gt;=$W52,OFFSET(Profiles!$K$2,$Z52,MAX(Profiles!$C$2,BL$4-$W52))&gt;0),$EC52,0),0))))))</f>
        <v>0</v>
      </c>
      <c r="DK52" s="135">
        <f ca="1">IF(OR($Z52=0,SSSModel!$C$4="CF"),BM52,
IF(LEFT($V52,3)="ON_",
     IF(SSSModel!$C$4="RR",SUMPRODUCT(OFFSET($AC52,0,0,1,$CB$2),OFFSET(Profiles!$K$28,($Z52-1)*(Profiles!$I$26+1)+DK$4-SSSModel!$C$3+1,0,1,$CB$2)),
     IF(SSSModel!$C$4="ECC",$EA52*$EB52*SUMPRODUCT(OFFSET($AC52,0,MAX(0,DK$4-$DZ52-$CA$4+1),1,MIN($DZ52,DK$4-$CA$4+1)),OFFSET(Escalation!$K$24,($Y52-1)*(Escalation!$I$22+1)+DK$4-SSSModel!$C$3+1,MAX(0,DK$4-$DZ52-$CA$4+1),1,MIN($DZ52,DK$4-$CA$4+1))),
     IF(SSSModel!$C$4="PV",BM52*$EA52*(1+SSSModel!$C$2),
     IF(SSSModel!$C$4="FCR",$EC52*SUM(OFFSET($AC52,0,MAX(DK$4-$AC$4-$DZ52+1,0),1,MIN($DZ52,DK$4-$AC$4+1))),0)))),
SUM($AC52:$BZ52)*
     IF(SSSModel!$C$4="RR",OFFSET(Profiles!$K$2,$Z52,MAX(Profiles!$C$2,BM$4-$W52)),
     IF(SSSModel!$C$4="ECC",$EA52*$EB52*IF(MAX(Escalation!$C$2,BM$4-$W52)&gt;$DZ52-1,0,OFFSET(Escalation!$K$2,$Y52,MAX(Escalation!$C$2,BM$4-$W52))),
     IF(SSSModel!$C$4="PV",IF(DK$4=$W52,$EA52*(1+SSSModel!$C$2),0),
     IF(SSSModel!$C$4="FCR",IF(AND(DK$4&gt;=$W52,OFFSET(Profiles!$K$2,$Z52,MAX(Profiles!$C$2,BM$4-$W52))&gt;0),$EC52,0),0))))))</f>
        <v>0</v>
      </c>
      <c r="DL52" s="135">
        <f ca="1">IF(OR($Z52=0,SSSModel!$C$4="CF"),BN52,
IF(LEFT($V52,3)="ON_",
     IF(SSSModel!$C$4="RR",SUMPRODUCT(OFFSET($AC52,0,0,1,$CB$2),OFFSET(Profiles!$K$28,($Z52-1)*(Profiles!$I$26+1)+DL$4-SSSModel!$C$3+1,0,1,$CB$2)),
     IF(SSSModel!$C$4="ECC",$EA52*$EB52*SUMPRODUCT(OFFSET($AC52,0,MAX(0,DL$4-$DZ52-$CA$4+1),1,MIN($DZ52,DL$4-$CA$4+1)),OFFSET(Escalation!$K$24,($Y52-1)*(Escalation!$I$22+1)+DL$4-SSSModel!$C$3+1,MAX(0,DL$4-$DZ52-$CA$4+1),1,MIN($DZ52,DL$4-$CA$4+1))),
     IF(SSSModel!$C$4="PV",BN52*$EA52*(1+SSSModel!$C$2),
     IF(SSSModel!$C$4="FCR",$EC52*SUM(OFFSET($AC52,0,MAX(DL$4-$AC$4-$DZ52+1,0),1,MIN($DZ52,DL$4-$AC$4+1))),0)))),
SUM($AC52:$BZ52)*
     IF(SSSModel!$C$4="RR",OFFSET(Profiles!$K$2,$Z52,MAX(Profiles!$C$2,BN$4-$W52)),
     IF(SSSModel!$C$4="ECC",$EA52*$EB52*IF(MAX(Escalation!$C$2,BN$4-$W52)&gt;$DZ52-1,0,OFFSET(Escalation!$K$2,$Y52,MAX(Escalation!$C$2,BN$4-$W52))),
     IF(SSSModel!$C$4="PV",IF(DL$4=$W52,$EA52*(1+SSSModel!$C$2),0),
     IF(SSSModel!$C$4="FCR",IF(AND(DL$4&gt;=$W52,OFFSET(Profiles!$K$2,$Z52,MAX(Profiles!$C$2,BN$4-$W52))&gt;0),$EC52,0),0))))))</f>
        <v>0</v>
      </c>
      <c r="DM52" s="135">
        <f ca="1">IF(OR($Z52=0,SSSModel!$C$4="CF"),BO52,
IF(LEFT($V52,3)="ON_",
     IF(SSSModel!$C$4="RR",SUMPRODUCT(OFFSET($AC52,0,0,1,$CB$2),OFFSET(Profiles!$K$28,($Z52-1)*(Profiles!$I$26+1)+DM$4-SSSModel!$C$3+1,0,1,$CB$2)),
     IF(SSSModel!$C$4="ECC",$EA52*$EB52*SUMPRODUCT(OFFSET($AC52,0,MAX(0,DM$4-$DZ52-$CA$4+1),1,MIN($DZ52,DM$4-$CA$4+1)),OFFSET(Escalation!$K$24,($Y52-1)*(Escalation!$I$22+1)+DM$4-SSSModel!$C$3+1,MAX(0,DM$4-$DZ52-$CA$4+1),1,MIN($DZ52,DM$4-$CA$4+1))),
     IF(SSSModel!$C$4="PV",BO52*$EA52*(1+SSSModel!$C$2),
     IF(SSSModel!$C$4="FCR",$EC52*SUM(OFFSET($AC52,0,MAX(DM$4-$AC$4-$DZ52+1,0),1,MIN($DZ52,DM$4-$AC$4+1))),0)))),
SUM($AC52:$BZ52)*
     IF(SSSModel!$C$4="RR",OFFSET(Profiles!$K$2,$Z52,MAX(Profiles!$C$2,BO$4-$W52)),
     IF(SSSModel!$C$4="ECC",$EA52*$EB52*IF(MAX(Escalation!$C$2,BO$4-$W52)&gt;$DZ52-1,0,OFFSET(Escalation!$K$2,$Y52,MAX(Escalation!$C$2,BO$4-$W52))),
     IF(SSSModel!$C$4="PV",IF(DM$4=$W52,$EA52*(1+SSSModel!$C$2),0),
     IF(SSSModel!$C$4="FCR",IF(AND(DM$4&gt;=$W52,OFFSET(Profiles!$K$2,$Z52,MAX(Profiles!$C$2,BO$4-$W52))&gt;0),$EC52,0),0))))))</f>
        <v>0</v>
      </c>
      <c r="DN52" s="135">
        <f ca="1">IF(OR($Z52=0,SSSModel!$C$4="CF"),BP52,
IF(LEFT($V52,3)="ON_",
     IF(SSSModel!$C$4="RR",SUMPRODUCT(OFFSET($AC52,0,0,1,$CB$2),OFFSET(Profiles!$K$28,($Z52-1)*(Profiles!$I$26+1)+DN$4-SSSModel!$C$3+1,0,1,$CB$2)),
     IF(SSSModel!$C$4="ECC",$EA52*$EB52*SUMPRODUCT(OFFSET($AC52,0,MAX(0,DN$4-$DZ52-$CA$4+1),1,MIN($DZ52,DN$4-$CA$4+1)),OFFSET(Escalation!$K$24,($Y52-1)*(Escalation!$I$22+1)+DN$4-SSSModel!$C$3+1,MAX(0,DN$4-$DZ52-$CA$4+1),1,MIN($DZ52,DN$4-$CA$4+1))),
     IF(SSSModel!$C$4="PV",BP52*$EA52*(1+SSSModel!$C$2),
     IF(SSSModel!$C$4="FCR",$EC52*SUM(OFFSET($AC52,0,MAX(DN$4-$AC$4-$DZ52+1,0),1,MIN($DZ52,DN$4-$AC$4+1))),0)))),
SUM($AC52:$BZ52)*
     IF(SSSModel!$C$4="RR",OFFSET(Profiles!$K$2,$Z52,MAX(Profiles!$C$2,BP$4-$W52)),
     IF(SSSModel!$C$4="ECC",$EA52*$EB52*IF(MAX(Escalation!$C$2,BP$4-$W52)&gt;$DZ52-1,0,OFFSET(Escalation!$K$2,$Y52,MAX(Escalation!$C$2,BP$4-$W52))),
     IF(SSSModel!$C$4="PV",IF(DN$4=$W52,$EA52*(1+SSSModel!$C$2),0),
     IF(SSSModel!$C$4="FCR",IF(AND(DN$4&gt;=$W52,OFFSET(Profiles!$K$2,$Z52,MAX(Profiles!$C$2,BP$4-$W52))&gt;0),$EC52,0),0))))))</f>
        <v>0</v>
      </c>
      <c r="DO52" s="135">
        <f ca="1">IF(OR($Z52=0,SSSModel!$C$4="CF"),BQ52,
IF(LEFT($V52,3)="ON_",
     IF(SSSModel!$C$4="RR",SUMPRODUCT(OFFSET($AC52,0,0,1,$CB$2),OFFSET(Profiles!$K$28,($Z52-1)*(Profiles!$I$26+1)+DO$4-SSSModel!$C$3+1,0,1,$CB$2)),
     IF(SSSModel!$C$4="ECC",$EA52*$EB52*SUMPRODUCT(OFFSET($AC52,0,MAX(0,DO$4-$DZ52-$CA$4+1),1,MIN($DZ52,DO$4-$CA$4+1)),OFFSET(Escalation!$K$24,($Y52-1)*(Escalation!$I$22+1)+DO$4-SSSModel!$C$3+1,MAX(0,DO$4-$DZ52-$CA$4+1),1,MIN($DZ52,DO$4-$CA$4+1))),
     IF(SSSModel!$C$4="PV",BQ52*$EA52*(1+SSSModel!$C$2),
     IF(SSSModel!$C$4="FCR",$EC52*SUM(OFFSET($AC52,0,MAX(DO$4-$AC$4-$DZ52+1,0),1,MIN($DZ52,DO$4-$AC$4+1))),0)))),
SUM($AC52:$BZ52)*
     IF(SSSModel!$C$4="RR",OFFSET(Profiles!$K$2,$Z52,MAX(Profiles!$C$2,BQ$4-$W52)),
     IF(SSSModel!$C$4="ECC",$EA52*$EB52*IF(MAX(Escalation!$C$2,BQ$4-$W52)&gt;$DZ52-1,0,OFFSET(Escalation!$K$2,$Y52,MAX(Escalation!$C$2,BQ$4-$W52))),
     IF(SSSModel!$C$4="PV",IF(DO$4=$W52,$EA52*(1+SSSModel!$C$2),0),
     IF(SSSModel!$C$4="FCR",IF(AND(DO$4&gt;=$W52,OFFSET(Profiles!$K$2,$Z52,MAX(Profiles!$C$2,BQ$4-$W52))&gt;0),$EC52,0),0))))))</f>
        <v>0</v>
      </c>
      <c r="DP52" s="135">
        <f ca="1">IF(OR($Z52=0,SSSModel!$C$4="CF"),BR52,
IF(LEFT($V52,3)="ON_",
     IF(SSSModel!$C$4="RR",SUMPRODUCT(OFFSET($AC52,0,0,1,$CB$2),OFFSET(Profiles!$K$28,($Z52-1)*(Profiles!$I$26+1)+DP$4-SSSModel!$C$3+1,0,1,$CB$2)),
     IF(SSSModel!$C$4="ECC",$EA52*$EB52*SUMPRODUCT(OFFSET($AC52,0,MAX(0,DP$4-$DZ52-$CA$4+1),1,MIN($DZ52,DP$4-$CA$4+1)),OFFSET(Escalation!$K$24,($Y52-1)*(Escalation!$I$22+1)+DP$4-SSSModel!$C$3+1,MAX(0,DP$4-$DZ52-$CA$4+1),1,MIN($DZ52,DP$4-$CA$4+1))),
     IF(SSSModel!$C$4="PV",BR52*$EA52*(1+SSSModel!$C$2),
     IF(SSSModel!$C$4="FCR",$EC52*SUM(OFFSET($AC52,0,MAX(DP$4-$AC$4-$DZ52+1,0),1,MIN($DZ52,DP$4-$AC$4+1))),0)))),
SUM($AC52:$BZ52)*
     IF(SSSModel!$C$4="RR",OFFSET(Profiles!$K$2,$Z52,MAX(Profiles!$C$2,BR$4-$W52)),
     IF(SSSModel!$C$4="ECC",$EA52*$EB52*IF(MAX(Escalation!$C$2,BR$4-$W52)&gt;$DZ52-1,0,OFFSET(Escalation!$K$2,$Y52,MAX(Escalation!$C$2,BR$4-$W52))),
     IF(SSSModel!$C$4="PV",IF(DP$4=$W52,$EA52*(1+SSSModel!$C$2),0),
     IF(SSSModel!$C$4="FCR",IF(AND(DP$4&gt;=$W52,OFFSET(Profiles!$K$2,$Z52,MAX(Profiles!$C$2,BR$4-$W52))&gt;0),$EC52,0),0))))))</f>
        <v>0</v>
      </c>
      <c r="DQ52" s="135">
        <f ca="1">IF(OR($Z52=0,SSSModel!$C$4="CF"),BS52,
IF(LEFT($V52,3)="ON_",
     IF(SSSModel!$C$4="RR",SUMPRODUCT(OFFSET($AC52,0,0,1,$CB$2),OFFSET(Profiles!$K$28,($Z52-1)*(Profiles!$I$26+1)+DQ$4-SSSModel!$C$3+1,0,1,$CB$2)),
     IF(SSSModel!$C$4="ECC",$EA52*$EB52*SUMPRODUCT(OFFSET($AC52,0,MAX(0,DQ$4-$DZ52-$CA$4+1),1,MIN($DZ52,DQ$4-$CA$4+1)),OFFSET(Escalation!$K$24,($Y52-1)*(Escalation!$I$22+1)+DQ$4-SSSModel!$C$3+1,MAX(0,DQ$4-$DZ52-$CA$4+1),1,MIN($DZ52,DQ$4-$CA$4+1))),
     IF(SSSModel!$C$4="PV",BS52*$EA52*(1+SSSModel!$C$2),
     IF(SSSModel!$C$4="FCR",$EC52*SUM(OFFSET($AC52,0,MAX(DQ$4-$AC$4-$DZ52+1,0),1,MIN($DZ52,DQ$4-$AC$4+1))),0)))),
SUM($AC52:$BZ52)*
     IF(SSSModel!$C$4="RR",OFFSET(Profiles!$K$2,$Z52,MAX(Profiles!$C$2,BS$4-$W52)),
     IF(SSSModel!$C$4="ECC",$EA52*$EB52*IF(MAX(Escalation!$C$2,BS$4-$W52)&gt;$DZ52-1,0,OFFSET(Escalation!$K$2,$Y52,MAX(Escalation!$C$2,BS$4-$W52))),
     IF(SSSModel!$C$4="PV",IF(DQ$4=$W52,$EA52*(1+SSSModel!$C$2),0),
     IF(SSSModel!$C$4="FCR",IF(AND(DQ$4&gt;=$W52,OFFSET(Profiles!$K$2,$Z52,MAX(Profiles!$C$2,BS$4-$W52))&gt;0),$EC52,0),0))))))</f>
        <v>0</v>
      </c>
      <c r="DR52" s="135">
        <f ca="1">IF(OR($Z52=0,SSSModel!$C$4="CF"),BT52,
IF(LEFT($V52,3)="ON_",
     IF(SSSModel!$C$4="RR",SUMPRODUCT(OFFSET($AC52,0,0,1,$CB$2),OFFSET(Profiles!$K$28,($Z52-1)*(Profiles!$I$26+1)+DR$4-SSSModel!$C$3+1,0,1,$CB$2)),
     IF(SSSModel!$C$4="ECC",$EA52*$EB52*SUMPRODUCT(OFFSET($AC52,0,MAX(0,DR$4-$DZ52-$CA$4+1),1,MIN($DZ52,DR$4-$CA$4+1)),OFFSET(Escalation!$K$24,($Y52-1)*(Escalation!$I$22+1)+DR$4-SSSModel!$C$3+1,MAX(0,DR$4-$DZ52-$CA$4+1),1,MIN($DZ52,DR$4-$CA$4+1))),
     IF(SSSModel!$C$4="PV",BT52*$EA52*(1+SSSModel!$C$2),
     IF(SSSModel!$C$4="FCR",$EC52*SUM(OFFSET($AC52,0,MAX(DR$4-$AC$4-$DZ52+1,0),1,MIN($DZ52,DR$4-$AC$4+1))),0)))),
SUM($AC52:$BZ52)*
     IF(SSSModel!$C$4="RR",OFFSET(Profiles!$K$2,$Z52,MAX(Profiles!$C$2,BT$4-$W52)),
     IF(SSSModel!$C$4="ECC",$EA52*$EB52*IF(MAX(Escalation!$C$2,BT$4-$W52)&gt;$DZ52-1,0,OFFSET(Escalation!$K$2,$Y52,MAX(Escalation!$C$2,BT$4-$W52))),
     IF(SSSModel!$C$4="PV",IF(DR$4=$W52,$EA52*(1+SSSModel!$C$2),0),
     IF(SSSModel!$C$4="FCR",IF(AND(DR$4&gt;=$W52,OFFSET(Profiles!$K$2,$Z52,MAX(Profiles!$C$2,BT$4-$W52))&gt;0),$EC52,0),0))))))</f>
        <v>0</v>
      </c>
      <c r="DS52" s="135">
        <f ca="1">IF(OR($Z52=0,SSSModel!$C$4="CF"),BU52,
IF(LEFT($V52,3)="ON_",
     IF(SSSModel!$C$4="RR",SUMPRODUCT(OFFSET($AC52,0,0,1,$CB$2),OFFSET(Profiles!$K$28,($Z52-1)*(Profiles!$I$26+1)+DS$4-SSSModel!$C$3+1,0,1,$CB$2)),
     IF(SSSModel!$C$4="ECC",$EA52*$EB52*SUMPRODUCT(OFFSET($AC52,0,MAX(0,DS$4-$DZ52-$CA$4+1),1,MIN($DZ52,DS$4-$CA$4+1)),OFFSET(Escalation!$K$24,($Y52-1)*(Escalation!$I$22+1)+DS$4-SSSModel!$C$3+1,MAX(0,DS$4-$DZ52-$CA$4+1),1,MIN($DZ52,DS$4-$CA$4+1))),
     IF(SSSModel!$C$4="PV",BU52*$EA52*(1+SSSModel!$C$2),
     IF(SSSModel!$C$4="FCR",$EC52*SUM(OFFSET($AC52,0,MAX(DS$4-$AC$4-$DZ52+1,0),1,MIN($DZ52,DS$4-$AC$4+1))),0)))),
SUM($AC52:$BZ52)*
     IF(SSSModel!$C$4="RR",OFFSET(Profiles!$K$2,$Z52,MAX(Profiles!$C$2,BU$4-$W52)),
     IF(SSSModel!$C$4="ECC",$EA52*$EB52*IF(MAX(Escalation!$C$2,BU$4-$W52)&gt;$DZ52-1,0,OFFSET(Escalation!$K$2,$Y52,MAX(Escalation!$C$2,BU$4-$W52))),
     IF(SSSModel!$C$4="PV",IF(DS$4=$W52,$EA52*(1+SSSModel!$C$2),0),
     IF(SSSModel!$C$4="FCR",IF(AND(DS$4&gt;=$W52,OFFSET(Profiles!$K$2,$Z52,MAX(Profiles!$C$2,BU$4-$W52))&gt;0),$EC52,0),0))))))</f>
        <v>0</v>
      </c>
      <c r="DT52" s="135">
        <f ca="1">IF(OR($Z52=0,SSSModel!$C$4="CF"),BV52,
IF(LEFT($V52,3)="ON_",
     IF(SSSModel!$C$4="RR",SUMPRODUCT(OFFSET($AC52,0,0,1,$CB$2),OFFSET(Profiles!$K$28,($Z52-1)*(Profiles!$I$26+1)+DT$4-SSSModel!$C$3+1,0,1,$CB$2)),
     IF(SSSModel!$C$4="ECC",$EA52*$EB52*SUMPRODUCT(OFFSET($AC52,0,MAX(0,DT$4-$DZ52-$CA$4+1),1,MIN($DZ52,DT$4-$CA$4+1)),OFFSET(Escalation!$K$24,($Y52-1)*(Escalation!$I$22+1)+DT$4-SSSModel!$C$3+1,MAX(0,DT$4-$DZ52-$CA$4+1),1,MIN($DZ52,DT$4-$CA$4+1))),
     IF(SSSModel!$C$4="PV",BV52*$EA52*(1+SSSModel!$C$2),
     IF(SSSModel!$C$4="FCR",$EC52*SUM(OFFSET($AC52,0,MAX(DT$4-$AC$4-$DZ52+1,0),1,MIN($DZ52,DT$4-$AC$4+1))),0)))),
SUM($AC52:$BZ52)*
     IF(SSSModel!$C$4="RR",OFFSET(Profiles!$K$2,$Z52,MAX(Profiles!$C$2,BV$4-$W52)),
     IF(SSSModel!$C$4="ECC",$EA52*$EB52*IF(MAX(Escalation!$C$2,BV$4-$W52)&gt;$DZ52-1,0,OFFSET(Escalation!$K$2,$Y52,MAX(Escalation!$C$2,BV$4-$W52))),
     IF(SSSModel!$C$4="PV",IF(DT$4=$W52,$EA52*(1+SSSModel!$C$2),0),
     IF(SSSModel!$C$4="FCR",IF(AND(DT$4&gt;=$W52,OFFSET(Profiles!$K$2,$Z52,MAX(Profiles!$C$2,BV$4-$W52))&gt;0),$EC52,0),0))))))</f>
        <v>0</v>
      </c>
      <c r="DU52" s="135">
        <f ca="1">IF(OR($Z52=0,SSSModel!$C$4="CF"),BW52,
IF(LEFT($V52,3)="ON_",
     IF(SSSModel!$C$4="RR",SUMPRODUCT(OFFSET($AC52,0,0,1,$CB$2),OFFSET(Profiles!$K$28,($Z52-1)*(Profiles!$I$26+1)+DU$4-SSSModel!$C$3+1,0,1,$CB$2)),
     IF(SSSModel!$C$4="ECC",$EA52*$EB52*SUMPRODUCT(OFFSET($AC52,0,MAX(0,DU$4-$DZ52-$CA$4+1),1,MIN($DZ52,DU$4-$CA$4+1)),OFFSET(Escalation!$K$24,($Y52-1)*(Escalation!$I$22+1)+DU$4-SSSModel!$C$3+1,MAX(0,DU$4-$DZ52-$CA$4+1),1,MIN($DZ52,DU$4-$CA$4+1))),
     IF(SSSModel!$C$4="PV",BW52*$EA52*(1+SSSModel!$C$2),
     IF(SSSModel!$C$4="FCR",$EC52*SUM(OFFSET($AC52,0,MAX(DU$4-$AC$4-$DZ52+1,0),1,MIN($DZ52,DU$4-$AC$4+1))),0)))),
SUM($AC52:$BZ52)*
     IF(SSSModel!$C$4="RR",OFFSET(Profiles!$K$2,$Z52,MAX(Profiles!$C$2,BW$4-$W52)),
     IF(SSSModel!$C$4="ECC",$EA52*$EB52*IF(MAX(Escalation!$C$2,BW$4-$W52)&gt;$DZ52-1,0,OFFSET(Escalation!$K$2,$Y52,MAX(Escalation!$C$2,BW$4-$W52))),
     IF(SSSModel!$C$4="PV",IF(DU$4=$W52,$EA52*(1+SSSModel!$C$2),0),
     IF(SSSModel!$C$4="FCR",IF(AND(DU$4&gt;=$W52,OFFSET(Profiles!$K$2,$Z52,MAX(Profiles!$C$2,BW$4-$W52))&gt;0),$EC52,0),0))))))</f>
        <v>0</v>
      </c>
      <c r="DV52" s="136">
        <f ca="1">IF(OR($Z52=0,SSSModel!$C$4="CF"),BX52,
IF(LEFT($V52,3)="ON_",
     IF(SSSModel!$C$4="RR",SUMPRODUCT(OFFSET($AC52,0,0,1,$CB$2),OFFSET(Profiles!$K$28,($Z52-1)*(Profiles!$I$26+1)+DV$4-SSSModel!$C$3+1,0,1,$CB$2)),
     IF(SSSModel!$C$4="ECC",$EA52*$EB52*SUMPRODUCT(OFFSET($AC52,0,MAX(0,DV$4-$DZ52-$CA$4+1),1,MIN($DZ52,DV$4-$CA$4+1)),OFFSET(Escalation!$K$24,($Y52-1)*(Escalation!$I$22+1)+DV$4-SSSModel!$C$3+1,MAX(0,DV$4-$DZ52-$CA$4+1),1,MIN($DZ52,DV$4-$CA$4+1))),
     IF(SSSModel!$C$4="PV",BX52*$EA52*(1+SSSModel!$C$2),
     IF(SSSModel!$C$4="FCR",$EC52*SUM(OFFSET($AC52,0,MAX(DV$4-$AC$4-$DZ52+1,0),1,MIN($DZ52,DV$4-$AC$4+1))),0)))),
SUM($AC52:$BZ52)*
     IF(SSSModel!$C$4="RR",OFFSET(Profiles!$K$2,$Z52,MAX(Profiles!$C$2,BX$4-$W52)),
     IF(SSSModel!$C$4="ECC",$EA52*$EB52*IF(MAX(Escalation!$C$2,BX$4-$W52)&gt;$DZ52-1,0,OFFSET(Escalation!$K$2,$Y52,MAX(Escalation!$C$2,BX$4-$W52))),
     IF(SSSModel!$C$4="PV",IF(DV$4=$W52,$EA52*(1+SSSModel!$C$2),0),
     IF(SSSModel!$C$4="FCR",IF(AND(DV$4&gt;=$W52,OFFSET(Profiles!$K$2,$Z52,MAX(Profiles!$C$2,BX$4-$W52))&gt;0),$EC52,0),0))))))</f>
        <v>0</v>
      </c>
      <c r="DW52" s="136">
        <f ca="1">IF(OR($Z52=0,SSSModel!$C$4="CF"),BY52,
IF(LEFT($V52,3)="ON_",
     IF(SSSModel!$C$4="RR",SUMPRODUCT(OFFSET($AC52,0,0,1,$CB$2),OFFSET(Profiles!$K$28,($Z52-1)*(Profiles!$I$26+1)+DW$4-SSSModel!$C$3+1,0,1,$CB$2)),
     IF(SSSModel!$C$4="ECC",$EA52*$EB52*SUMPRODUCT(OFFSET($AC52,0,MAX(0,DW$4-$DZ52-$CA$4+1),1,MIN($DZ52,DW$4-$CA$4+1)),OFFSET(Escalation!$K$24,($Y52-1)*(Escalation!$I$22+1)+DW$4-SSSModel!$C$3+1,MAX(0,DW$4-$DZ52-$CA$4+1),1,MIN($DZ52,DW$4-$CA$4+1))),
     IF(SSSModel!$C$4="PV",BY52*$EA52*(1+SSSModel!$C$2),
     IF(SSSModel!$C$4="FCR",$EC52*SUM(OFFSET($AC52,0,MAX(DW$4-$AC$4-$DZ52+1,0),1,MIN($DZ52,DW$4-$AC$4+1))),0)))),
SUM($AC52:$BZ52)*
     IF(SSSModel!$C$4="RR",OFFSET(Profiles!$K$2,$Z52,MAX(Profiles!$C$2,BY$4-$W52)),
     IF(SSSModel!$C$4="ECC",$EA52*$EB52*IF(MAX(Escalation!$C$2,BY$4-$W52)&gt;$DZ52-1,0,OFFSET(Escalation!$K$2,$Y52,MAX(Escalation!$C$2,BY$4-$W52))),
     IF(SSSModel!$C$4="PV",IF(DW$4=$W52,$EA52*(1+SSSModel!$C$2),0),
     IF(SSSModel!$C$4="FCR",IF(AND(DW$4&gt;=$W52,OFFSET(Profiles!$K$2,$Z52,MAX(Profiles!$C$2,BY$4-$W52))&gt;0),$EC52,0),0))))))</f>
        <v>0</v>
      </c>
      <c r="DX52" s="136">
        <f ca="1">IF(OR($Z52=0,SSSModel!$C$4="CF"),BZ52,
IF(LEFT($V52,3)="ON_",
     IF(SSSModel!$C$4="RR",SUMPRODUCT(OFFSET($AC52,0,0,1,$CB$2),OFFSET(Profiles!$K$28,($Z52-1)*(Profiles!$I$26+1)+DX$4-SSSModel!$C$3+1,0,1,$CB$2)),
     IF(SSSModel!$C$4="ECC",$EA52*$EB52*SUMPRODUCT(OFFSET($AC52,0,MAX(0,DX$4-$DZ52-$CA$4+1),1,MIN($DZ52,DX$4-$CA$4+1)),OFFSET(Escalation!$K$24,($Y52-1)*(Escalation!$I$22+1)+DX$4-SSSModel!$C$3+1,MAX(0,DX$4-$DZ52-$CA$4+1),1,MIN($DZ52,DX$4-$CA$4+1))),
     IF(SSSModel!$C$4="PV",BZ52*$EA52*(1+SSSModel!$C$2),
     IF(SSSModel!$C$4="FCR",$EC52*SUM(OFFSET($AC52,0,MAX(DX$4-$AC$4-$DZ52+1,0),1,MIN($DZ52,DX$4-$AC$4+1))),0)))),
SUM($AC52:$BZ52)*
     IF(SSSModel!$C$4="RR",OFFSET(Profiles!$K$2,$Z52,MAX(Profiles!$C$2,BZ$4-$W52)),
     IF(SSSModel!$C$4="ECC",$EA52*$EB52*IF(MAX(Escalation!$C$2,BZ$4-$W52)&gt;$DZ52-1,0,OFFSET(Escalation!$K$2,$Y52,MAX(Escalation!$C$2,BZ$4-$W52))),
     IF(SSSModel!$C$4="PV",IF(DX$4=$W52,$EA52*(1+SSSModel!$C$2),0),
     IF(SSSModel!$C$4="FCR",IF(AND(DX$4&gt;=$W52,OFFSET(Profiles!$K$2,$Z52,MAX(Profiles!$C$2,BZ$4-$W52))&gt;0),$EC52,0),0))))))</f>
        <v>0</v>
      </c>
      <c r="DY52" s="82">
        <f ca="1">IF($Y52=0,0,OFFSET(Escalation!$B$2,$Y52,0))</f>
        <v>0</v>
      </c>
      <c r="DZ52" s="80">
        <f ca="1">IF($Z52=0,0,COUNTIF(OFFSET(Profiles!$K$2,$Z52,0,1,50),"&gt;0"))</f>
        <v>0</v>
      </c>
      <c r="EA52" s="137">
        <f ca="1">IF($Z52=0,0,SUMPRODUCT(Profiles!$C$20:$BH$20,OFFSET(Profiles!$C$2,$Z52,0,1,Profiles!$B$1)))</f>
        <v>0</v>
      </c>
      <c r="EB52" s="24">
        <f ca="1">IF($Z52=0,0,((1-(1+DY52)/(1+SSSModel!$C$2))/(1-((1+DY52)/(1+SSSModel!$C$2))^DZ52))*(1+SSSModel!$C$2))</f>
        <v>0</v>
      </c>
      <c r="EC52" s="24">
        <f ca="1">IF($Z52=0,0,-PMT(SSSModel!$C$2,DZ52,EA52))</f>
        <v>0</v>
      </c>
    </row>
    <row r="53" spans="3:133" x14ac:dyDescent="0.35">
      <c r="C53" s="18">
        <f t="shared" si="5"/>
        <v>5</v>
      </c>
      <c r="D53" s="18">
        <f t="shared" si="6"/>
        <v>9</v>
      </c>
      <c r="E53" s="18">
        <f t="shared" ca="1" si="10"/>
        <v>0</v>
      </c>
      <c r="G53" s="25" t="str">
        <f ca="1">IF($E53=0,"",OFFSET(Resources!B$26,$E53,0))</f>
        <v/>
      </c>
      <c r="H53" s="25" t="str">
        <f ca="1">IF($E53=0,"",OFFSET(Resources!C$26,$E53,0))</f>
        <v/>
      </c>
      <c r="I53" s="25" t="str">
        <f ca="1">IF($E53=0,"",OFFSET(Resources!$E$26,$E53,0))</f>
        <v/>
      </c>
      <c r="J53" s="16">
        <v>1</v>
      </c>
      <c r="K53" s="16" t="s">
        <v>150</v>
      </c>
      <c r="L53" s="25" t="str">
        <f ca="1">OFFSET(Resources!$CG$24,0,$C53-1)</f>
        <v>On-Going Capital #2</v>
      </c>
      <c r="M53" s="25" t="str">
        <f ca="1">OFFSET(Resources!$CG$25,0,$C53-1)</f>
        <v>Capital</v>
      </c>
      <c r="N53" s="1">
        <v>1</v>
      </c>
      <c r="O53" s="7">
        <f ca="1">IF($E53=0,0,OFFSET(Resources!$CG$26,$E53,$C53-1))</f>
        <v>0</v>
      </c>
      <c r="P53" s="25" t="str">
        <f ca="1">OFFSET(Resources!$CG$26,0,$C53-1)</f>
        <v>$/Yr</v>
      </c>
      <c r="Q53" s="18">
        <f ca="1">IF($E53=0,0,OFFSET(GenAlts!$W$4,$E53,$D53-1))</f>
        <v>0</v>
      </c>
      <c r="R53" s="1">
        <v>1</v>
      </c>
      <c r="S53" t="str">
        <f ca="1">IF($E53=0,"",OFFSET(Resources!$R$26,$E53,0))</f>
        <v/>
      </c>
      <c r="U53" s="25">
        <f ca="1">IF($E53=0,0,OFFSET(Resources!$AB$26,$E53,($C53-1)*Resources!$CI$20))</f>
        <v>0</v>
      </c>
      <c r="V53" s="122" t="str">
        <f ca="1">IF($E53=0,"","ON_"&amp;OFFSET(Resources!$D$26,$E53,0))</f>
        <v/>
      </c>
      <c r="W53">
        <f t="shared" ca="1" si="9"/>
        <v>0</v>
      </c>
      <c r="X53">
        <f>IF(T53="",0,MATCH(T53,Profiles!$A$3:$A$22,0))</f>
        <v>0</v>
      </c>
      <c r="Y53" s="10">
        <f ca="1">IF(U53=0,0,MATCH(U53,Escalation!$A$3:$A$18,0))</f>
        <v>0</v>
      </c>
      <c r="Z53">
        <f ca="1">IF(V53="",0,MATCH(V53,Profiles!$A$3:$A$22,0))</f>
        <v>0</v>
      </c>
      <c r="AB53" s="8">
        <v>0</v>
      </c>
      <c r="AC53" s="72">
        <f ca="1">IF(OR(AC$4&lt;$Q53,AC$4&gt;$Q53+IF($S53="",1000,$S53)-1),0,IF(MOD(AC$4-$Q53,IF($R53="",1000,$R53))=0,$O53,0))*IF($Y53&gt;0,(1+INDEX(Escalation!$B$3:$B$18,$Y53,0))^(AC$4-SSSModel!$C$5),1)*IF($X53=0,1,OFFSET(Profiles!$K$2,$X53,MAX(Profiles!$C$2,AC$4-$Q53)))*IF($AA53=1,(1+SSSModel!#REF!),1)</f>
        <v>0</v>
      </c>
      <c r="AD53" s="72">
        <f ca="1">IF(OR(AD$4&lt;$Q53,AD$4&gt;$Q53+IF($S53="",1000,$S53)-1),0,IF(MOD(AD$4-$Q53,IF($R53="",1000,$R53))=0,$O53,0))*IF($Y53&gt;0,(1+INDEX(Escalation!$B$3:$B$18,$Y53,0))^(AD$4-SSSModel!$C$5),1)*IF($X53=0,1,OFFSET(Profiles!$K$2,$X53,MAX(Profiles!$C$2,AD$4-$Q53)))*IF($AA53=1,(1+SSSModel!#REF!),1)</f>
        <v>0</v>
      </c>
      <c r="AE53" s="72">
        <f ca="1">IF(OR(AE$4&lt;$Q53,AE$4&gt;$Q53+IF($S53="",1000,$S53)-1),0,IF(MOD(AE$4-$Q53,IF($R53="",1000,$R53))=0,$O53,0))*IF($Y53&gt;0,(1+INDEX(Escalation!$B$3:$B$18,$Y53,0))^(AE$4-SSSModel!$C$5),1)*IF($X53=0,1,OFFSET(Profiles!$K$2,$X53,MAX(Profiles!$C$2,AE$4-$Q53)))*IF($AA53=1,(1+SSSModel!#REF!),1)</f>
        <v>0</v>
      </c>
      <c r="AF53" s="72">
        <f ca="1">IF(OR(AF$4&lt;$Q53,AF$4&gt;$Q53+IF($S53="",1000,$S53)-1),0,IF(MOD(AF$4-$Q53,IF($R53="",1000,$R53))=0,$O53,0))*IF($Y53&gt;0,(1+INDEX(Escalation!$B$3:$B$18,$Y53,0))^(AF$4-SSSModel!$C$5),1)*IF($X53=0,1,OFFSET(Profiles!$K$2,$X53,MAX(Profiles!$C$2,AF$4-$Q53)))*IF($AA53=1,(1+SSSModel!#REF!),1)</f>
        <v>0</v>
      </c>
      <c r="AG53" s="72">
        <f ca="1">IF(OR(AG$4&lt;$Q53,AG$4&gt;$Q53+IF($S53="",1000,$S53)-1),0,IF(MOD(AG$4-$Q53,IF($R53="",1000,$R53))=0,$O53,0))*IF($Y53&gt;0,(1+INDEX(Escalation!$B$3:$B$18,$Y53,0))^(AG$4-SSSModel!$C$5),1)*IF($X53=0,1,OFFSET(Profiles!$K$2,$X53,MAX(Profiles!$C$2,AG$4-$Q53)))*IF($AA53=1,(1+SSSModel!#REF!),1)</f>
        <v>0</v>
      </c>
      <c r="AH53" s="72">
        <f ca="1">IF(OR(AH$4&lt;$Q53,AH$4&gt;$Q53+IF($S53="",1000,$S53)-1),0,IF(MOD(AH$4-$Q53,IF($R53="",1000,$R53))=0,$O53,0))*IF($Y53&gt;0,(1+INDEX(Escalation!$B$3:$B$18,$Y53,0))^(AH$4-SSSModel!$C$5),1)*IF($X53=0,1,OFFSET(Profiles!$K$2,$X53,MAX(Profiles!$C$2,AH$4-$Q53)))*IF($AA53=1,(1+SSSModel!#REF!),1)</f>
        <v>0</v>
      </c>
      <c r="AI53" s="72">
        <f ca="1">IF(OR(AI$4&lt;$Q53,AI$4&gt;$Q53+IF($S53="",1000,$S53)-1),0,IF(MOD(AI$4-$Q53,IF($R53="",1000,$R53))=0,$O53,0))*IF($Y53&gt;0,(1+INDEX(Escalation!$B$3:$B$18,$Y53,0))^(AI$4-SSSModel!$C$5),1)*IF($X53=0,1,OFFSET(Profiles!$K$2,$X53,MAX(Profiles!$C$2,AI$4-$Q53)))*IF($AA53=1,(1+SSSModel!#REF!),1)</f>
        <v>0</v>
      </c>
      <c r="AJ53" s="72">
        <f ca="1">IF(OR(AJ$4&lt;$Q53,AJ$4&gt;$Q53+IF($S53="",1000,$S53)-1),0,IF(MOD(AJ$4-$Q53,IF($R53="",1000,$R53))=0,$O53,0))*IF($Y53&gt;0,(1+INDEX(Escalation!$B$3:$B$18,$Y53,0))^(AJ$4-SSSModel!$C$5),1)*IF($X53=0,1,OFFSET(Profiles!$K$2,$X53,MAX(Profiles!$C$2,AJ$4-$Q53)))*IF($AA53=1,(1+SSSModel!#REF!),1)</f>
        <v>0</v>
      </c>
      <c r="AK53" s="72">
        <f ca="1">IF(OR(AK$4&lt;$Q53,AK$4&gt;$Q53+IF($S53="",1000,$S53)-1),0,IF(MOD(AK$4-$Q53,IF($R53="",1000,$R53))=0,$O53,0))*IF($Y53&gt;0,(1+INDEX(Escalation!$B$3:$B$18,$Y53,0))^(AK$4-SSSModel!$C$5),1)*IF($X53=0,1,OFFSET(Profiles!$K$2,$X53,MAX(Profiles!$C$2,AK$4-$Q53)))*IF($AA53=1,(1+SSSModel!#REF!),1)</f>
        <v>0</v>
      </c>
      <c r="AL53" s="72">
        <f ca="1">IF(OR(AL$4&lt;$Q53,AL$4&gt;$Q53+IF($S53="",1000,$S53)-1),0,IF(MOD(AL$4-$Q53,IF($R53="",1000,$R53))=0,$O53,0))*IF($Y53&gt;0,(1+INDEX(Escalation!$B$3:$B$18,$Y53,0))^(AL$4-SSSModel!$C$5),1)*IF($X53=0,1,OFFSET(Profiles!$K$2,$X53,MAX(Profiles!$C$2,AL$4-$Q53)))*IF($AA53=1,(1+SSSModel!#REF!),1)</f>
        <v>0</v>
      </c>
      <c r="AM53" s="72">
        <f ca="1">IF(OR(AM$4&lt;$Q53,AM$4&gt;$Q53+IF($S53="",1000,$S53)-1),0,IF(MOD(AM$4-$Q53,IF($R53="",1000,$R53))=0,$O53,0))*IF($Y53&gt;0,(1+INDEX(Escalation!$B$3:$B$18,$Y53,0))^(AM$4-SSSModel!$C$5),1)*IF($X53=0,1,OFFSET(Profiles!$K$2,$X53,MAX(Profiles!$C$2,AM$4-$Q53)))*IF($AA53=1,(1+SSSModel!#REF!),1)</f>
        <v>0</v>
      </c>
      <c r="AN53" s="72">
        <f ca="1">IF(OR(AN$4&lt;$Q53,AN$4&gt;$Q53+IF($S53="",1000,$S53)-1),0,IF(MOD(AN$4-$Q53,IF($R53="",1000,$R53))=0,$O53,0))*IF($Y53&gt;0,(1+INDEX(Escalation!$B$3:$B$18,$Y53,0))^(AN$4-SSSModel!$C$5),1)*IF($X53=0,1,OFFSET(Profiles!$K$2,$X53,MAX(Profiles!$C$2,AN$4-$Q53)))*IF($AA53=1,(1+SSSModel!#REF!),1)</f>
        <v>0</v>
      </c>
      <c r="AO53" s="72">
        <f ca="1">IF(OR(AO$4&lt;$Q53,AO$4&gt;$Q53+IF($S53="",1000,$S53)-1),0,IF(MOD(AO$4-$Q53,IF($R53="",1000,$R53))=0,$O53,0))*IF($Y53&gt;0,(1+INDEX(Escalation!$B$3:$B$18,$Y53,0))^(AO$4-SSSModel!$C$5),1)*IF($X53=0,1,OFFSET(Profiles!$K$2,$X53,MAX(Profiles!$C$2,AO$4-$Q53)))*IF($AA53=1,(1+SSSModel!#REF!),1)</f>
        <v>0</v>
      </c>
      <c r="AP53" s="72">
        <f ca="1">IF(OR(AP$4&lt;$Q53,AP$4&gt;$Q53+IF($S53="",1000,$S53)-1),0,IF(MOD(AP$4-$Q53,IF($R53="",1000,$R53))=0,$O53,0))*IF($Y53&gt;0,(1+INDEX(Escalation!$B$3:$B$18,$Y53,0))^(AP$4-SSSModel!$C$5),1)*IF($X53=0,1,OFFSET(Profiles!$K$2,$X53,MAX(Profiles!$C$2,AP$4-$Q53)))*IF($AA53=1,(1+SSSModel!#REF!),1)</f>
        <v>0</v>
      </c>
      <c r="AQ53" s="72">
        <f ca="1">IF(OR(AQ$4&lt;$Q53,AQ$4&gt;$Q53+IF($S53="",1000,$S53)-1),0,IF(MOD(AQ$4-$Q53,IF($R53="",1000,$R53))=0,$O53,0))*IF($Y53&gt;0,(1+INDEX(Escalation!$B$3:$B$18,$Y53,0))^(AQ$4-SSSModel!$C$5),1)*IF($X53=0,1,OFFSET(Profiles!$K$2,$X53,MAX(Profiles!$C$2,AQ$4-$Q53)))*IF($AA53=1,(1+SSSModel!#REF!),1)</f>
        <v>0</v>
      </c>
      <c r="AR53" s="72">
        <f ca="1">IF(OR(AR$4&lt;$Q53,AR$4&gt;$Q53+IF($S53="",1000,$S53)-1),0,IF(MOD(AR$4-$Q53,IF($R53="",1000,$R53))=0,$O53,0))*IF($Y53&gt;0,(1+INDEX(Escalation!$B$3:$B$18,$Y53,0))^(AR$4-SSSModel!$C$5),1)*IF($X53=0,1,OFFSET(Profiles!$K$2,$X53,MAX(Profiles!$C$2,AR$4-$Q53)))*IF($AA53=1,(1+SSSModel!#REF!),1)</f>
        <v>0</v>
      </c>
      <c r="AS53" s="72">
        <f ca="1">IF(OR(AS$4&lt;$Q53,AS$4&gt;$Q53+IF($S53="",1000,$S53)-1),0,IF(MOD(AS$4-$Q53,IF($R53="",1000,$R53))=0,$O53,0))*IF($Y53&gt;0,(1+INDEX(Escalation!$B$3:$B$18,$Y53,0))^(AS$4-SSSModel!$C$5),1)*IF($X53=0,1,OFFSET(Profiles!$K$2,$X53,MAX(Profiles!$C$2,AS$4-$Q53)))*IF($AA53=1,(1+SSSModel!#REF!),1)</f>
        <v>0</v>
      </c>
      <c r="AT53" s="72">
        <f ca="1">IF(OR(AT$4&lt;$Q53,AT$4&gt;$Q53+IF($S53="",1000,$S53)-1),0,IF(MOD(AT$4-$Q53,IF($R53="",1000,$R53))=0,$O53,0))*IF($Y53&gt;0,(1+INDEX(Escalation!$B$3:$B$18,$Y53,0))^(AT$4-SSSModel!$C$5),1)*IF($X53=0,1,OFFSET(Profiles!$K$2,$X53,MAX(Profiles!$C$2,AT$4-$Q53)))*IF($AA53=1,(1+SSSModel!#REF!),1)</f>
        <v>0</v>
      </c>
      <c r="AU53" s="72">
        <f ca="1">IF(OR(AU$4&lt;$Q53,AU$4&gt;$Q53+IF($S53="",1000,$S53)-1),0,IF(MOD(AU$4-$Q53,IF($R53="",1000,$R53))=0,$O53,0))*IF($Y53&gt;0,(1+INDEX(Escalation!$B$3:$B$18,$Y53,0))^(AU$4-SSSModel!$C$5),1)*IF($X53=0,1,OFFSET(Profiles!$K$2,$X53,MAX(Profiles!$C$2,AU$4-$Q53)))*IF($AA53=1,(1+SSSModel!#REF!),1)</f>
        <v>0</v>
      </c>
      <c r="AV53" s="72">
        <f ca="1">IF(OR(AV$4&lt;$Q53,AV$4&gt;$Q53+IF($S53="",1000,$S53)-1),0,IF(MOD(AV$4-$Q53,IF($R53="",1000,$R53))=0,$O53,0))*IF($Y53&gt;0,(1+INDEX(Escalation!$B$3:$B$18,$Y53,0))^(AV$4-SSSModel!$C$5),1)*IF($X53=0,1,OFFSET(Profiles!$K$2,$X53,MAX(Profiles!$C$2,AV$4-$Q53)))*IF($AA53=1,(1+SSSModel!#REF!),1)</f>
        <v>0</v>
      </c>
      <c r="AW53" s="72">
        <f ca="1">IF(OR(AW$4&lt;$Q53,AW$4&gt;$Q53+IF($S53="",1000,$S53)-1),0,IF(MOD(AW$4-$Q53,IF($R53="",1000,$R53))=0,$O53,0))*IF($Y53&gt;0,(1+INDEX(Escalation!$B$3:$B$18,$Y53,0))^(AW$4-SSSModel!$C$5),1)*IF($X53=0,1,OFFSET(Profiles!$K$2,$X53,MAX(Profiles!$C$2,AW$4-$Q53)))*IF($AA53=1,(1+SSSModel!#REF!),1)</f>
        <v>0</v>
      </c>
      <c r="AX53" s="72">
        <f ca="1">IF(OR(AX$4&lt;$Q53,AX$4&gt;$Q53+IF($S53="",1000,$S53)-1),0,IF(MOD(AX$4-$Q53,IF($R53="",1000,$R53))=0,$O53,0))*IF($Y53&gt;0,(1+INDEX(Escalation!$B$3:$B$18,$Y53,0))^(AX$4-SSSModel!$C$5),1)*IF($X53=0,1,OFFSET(Profiles!$K$2,$X53,MAX(Profiles!$C$2,AX$4-$Q53)))*IF($AA53=1,(1+SSSModel!#REF!),1)</f>
        <v>0</v>
      </c>
      <c r="AY53" s="72">
        <f ca="1">IF(OR(AY$4&lt;$Q53,AY$4&gt;$Q53+IF($S53="",1000,$S53)-1),0,IF(MOD(AY$4-$Q53,IF($R53="",1000,$R53))=0,$O53,0))*IF($Y53&gt;0,(1+INDEX(Escalation!$B$3:$B$18,$Y53,0))^(AY$4-SSSModel!$C$5),1)*IF($X53=0,1,OFFSET(Profiles!$K$2,$X53,MAX(Profiles!$C$2,AY$4-$Q53)))*IF($AA53=1,(1+SSSModel!#REF!),1)</f>
        <v>0</v>
      </c>
      <c r="AZ53" s="72">
        <f ca="1">IF(OR(AZ$4&lt;$Q53,AZ$4&gt;$Q53+IF($S53="",1000,$S53)-1),0,IF(MOD(AZ$4-$Q53,IF($R53="",1000,$R53))=0,$O53,0))*IF($Y53&gt;0,(1+INDEX(Escalation!$B$3:$B$18,$Y53,0))^(AZ$4-SSSModel!$C$5),1)*IF($X53=0,1,OFFSET(Profiles!$K$2,$X53,MAX(Profiles!$C$2,AZ$4-$Q53)))*IF($AA53=1,(1+SSSModel!#REF!),1)</f>
        <v>0</v>
      </c>
      <c r="BA53" s="72">
        <f ca="1">IF(OR(BA$4&lt;$Q53,BA$4&gt;$Q53+IF($S53="",1000,$S53)-1),0,IF(MOD(BA$4-$Q53,IF($R53="",1000,$R53))=0,$O53,0))*IF($Y53&gt;0,(1+INDEX(Escalation!$B$3:$B$18,$Y53,0))^(BA$4-SSSModel!$C$5),1)*IF($X53=0,1,OFFSET(Profiles!$K$2,$X53,MAX(Profiles!$C$2,BA$4-$Q53)))*IF($AA53=1,(1+SSSModel!#REF!),1)</f>
        <v>0</v>
      </c>
      <c r="BB53" s="72">
        <f ca="1">IF(OR(BB$4&lt;$Q53,BB$4&gt;$Q53+IF($S53="",1000,$S53)-1),0,IF(MOD(BB$4-$Q53,IF($R53="",1000,$R53))=0,$O53,0))*IF($Y53&gt;0,(1+INDEX(Escalation!$B$3:$B$18,$Y53,0))^(BB$4-SSSModel!$C$5),1)*IF($X53=0,1,OFFSET(Profiles!$K$2,$X53,MAX(Profiles!$C$2,BB$4-$Q53)))*IF($AA53=1,(1+SSSModel!#REF!),1)</f>
        <v>0</v>
      </c>
      <c r="BC53" s="72">
        <f ca="1">IF(OR(BC$4&lt;$Q53,BC$4&gt;$Q53+IF($S53="",1000,$S53)-1),0,IF(MOD(BC$4-$Q53,IF($R53="",1000,$R53))=0,$O53,0))*IF($Y53&gt;0,(1+INDEX(Escalation!$B$3:$B$18,$Y53,0))^(BC$4-SSSModel!$C$5),1)*IF($X53=0,1,OFFSET(Profiles!$K$2,$X53,MAX(Profiles!$C$2,BC$4-$Q53)))*IF($AA53=1,(1+SSSModel!#REF!),1)</f>
        <v>0</v>
      </c>
      <c r="BD53" s="72">
        <f ca="1">IF(OR(BD$4&lt;$Q53,BD$4&gt;$Q53+IF($S53="",1000,$S53)-1),0,IF(MOD(BD$4-$Q53,IF($R53="",1000,$R53))=0,$O53,0))*IF($Y53&gt;0,(1+INDEX(Escalation!$B$3:$B$18,$Y53,0))^(BD$4-SSSModel!$C$5),1)*IF($X53=0,1,OFFSET(Profiles!$K$2,$X53,MAX(Profiles!$C$2,BD$4-$Q53)))*IF($AA53=1,(1+SSSModel!#REF!),1)</f>
        <v>0</v>
      </c>
      <c r="BE53" s="72">
        <f ca="1">IF(OR(BE$4&lt;$Q53,BE$4&gt;$Q53+IF($S53="",1000,$S53)-1),0,IF(MOD(BE$4-$Q53,IF($R53="",1000,$R53))=0,$O53,0))*IF($Y53&gt;0,(1+INDEX(Escalation!$B$3:$B$18,$Y53,0))^(BE$4-SSSModel!$C$5),1)*IF($X53=0,1,OFFSET(Profiles!$K$2,$X53,MAX(Profiles!$C$2,BE$4-$Q53)))*IF($AA53=1,(1+SSSModel!#REF!),1)</f>
        <v>0</v>
      </c>
      <c r="BF53" s="72">
        <f ca="1">IF(OR(BF$4&lt;$Q53,BF$4&gt;$Q53+IF($S53="",1000,$S53)-1),0,IF(MOD(BF$4-$Q53,IF($R53="",1000,$R53))=0,$O53,0))*IF($Y53&gt;0,(1+INDEX(Escalation!$B$3:$B$18,$Y53,0))^(BF$4-SSSModel!$C$5),1)*IF($X53=0,1,OFFSET(Profiles!$K$2,$X53,MAX(Profiles!$C$2,BF$4-$Q53)))*IF($AA53=1,(1+SSSModel!#REF!),1)</f>
        <v>0</v>
      </c>
      <c r="BG53" s="72">
        <f ca="1">IF(OR(BG$4&lt;$Q53,BG$4&gt;$Q53+IF($S53="",1000,$S53)-1),0,IF(MOD(BG$4-$Q53,IF($R53="",1000,$R53))=0,$O53,0))*IF($Y53&gt;0,(1+INDEX(Escalation!$B$3:$B$18,$Y53,0))^(BG$4-SSSModel!$C$5),1)*IF($X53=0,1,OFFSET(Profiles!$K$2,$X53,MAX(Profiles!$C$2,BG$4-$Q53)))*IF($AA53=1,(1+SSSModel!#REF!),1)</f>
        <v>0</v>
      </c>
      <c r="BH53" s="72">
        <f ca="1">IF(OR(BH$4&lt;$Q53,BH$4&gt;$Q53+IF($S53="",1000,$S53)-1),0,IF(MOD(BH$4-$Q53,IF($R53="",1000,$R53))=0,$O53,0))*IF($Y53&gt;0,(1+INDEX(Escalation!$B$3:$B$18,$Y53,0))^(BH$4-SSSModel!$C$5),1)*IF($X53=0,1,OFFSET(Profiles!$K$2,$X53,MAX(Profiles!$C$2,BH$4-$Q53)))*IF($AA53=1,(1+SSSModel!#REF!),1)</f>
        <v>0</v>
      </c>
      <c r="BI53" s="72">
        <f ca="1">IF(OR(BI$4&lt;$Q53,BI$4&gt;$Q53+IF($S53="",1000,$S53)-1),0,IF(MOD(BI$4-$Q53,IF($R53="",1000,$R53))=0,$O53,0))*IF($Y53&gt;0,(1+INDEX(Escalation!$B$3:$B$18,$Y53,0))^(BI$4-SSSModel!$C$5),1)*IF($X53=0,1,OFFSET(Profiles!$K$2,$X53,MAX(Profiles!$C$2,BI$4-$Q53)))*IF($AA53=1,(1+SSSModel!#REF!),1)</f>
        <v>0</v>
      </c>
      <c r="BJ53" s="72">
        <f ca="1">IF(OR(BJ$4&lt;$Q53,BJ$4&gt;$Q53+IF($S53="",1000,$S53)-1),0,IF(MOD(BJ$4-$Q53,IF($R53="",1000,$R53))=0,$O53,0))*IF($Y53&gt;0,(1+INDEX(Escalation!$B$3:$B$18,$Y53,0))^(BJ$4-SSSModel!$C$5),1)*IF($X53=0,1,OFFSET(Profiles!$K$2,$X53,MAX(Profiles!$C$2,BJ$4-$Q53)))*IF($AA53=1,(1+SSSModel!#REF!),1)</f>
        <v>0</v>
      </c>
      <c r="BK53" s="72">
        <f ca="1">IF(OR(BK$4&lt;$Q53,BK$4&gt;$Q53+IF($S53="",1000,$S53)-1),0,IF(MOD(BK$4-$Q53,IF($R53="",1000,$R53))=0,$O53,0))*IF($Y53&gt;0,(1+INDEX(Escalation!$B$3:$B$18,$Y53,0))^(BK$4-SSSModel!$C$5),1)*IF($X53=0,1,OFFSET(Profiles!$K$2,$X53,MAX(Profiles!$C$2,BK$4-$Q53)))*IF($AA53=1,(1+SSSModel!#REF!),1)</f>
        <v>0</v>
      </c>
      <c r="BL53" s="72">
        <f ca="1">IF(OR(BL$4&lt;$Q53,BL$4&gt;$Q53+IF($S53="",1000,$S53)-1),0,IF(MOD(BL$4-$Q53,IF($R53="",1000,$R53))=0,$O53,0))*IF($Y53&gt;0,(1+INDEX(Escalation!$B$3:$B$18,$Y53,0))^(BL$4-SSSModel!$C$5),1)*IF($X53=0,1,OFFSET(Profiles!$K$2,$X53,MAX(Profiles!$C$2,BL$4-$Q53)))*IF($AA53=1,(1+SSSModel!#REF!),1)</f>
        <v>0</v>
      </c>
      <c r="BM53" s="72">
        <f ca="1">IF(OR(BM$4&lt;$Q53,BM$4&gt;$Q53+IF($S53="",1000,$S53)-1),0,IF(MOD(BM$4-$Q53,IF($R53="",1000,$R53))=0,$O53,0))*IF($Y53&gt;0,(1+INDEX(Escalation!$B$3:$B$18,$Y53,0))^(BM$4-SSSModel!$C$5),1)*IF($X53=0,1,OFFSET(Profiles!$K$2,$X53,MAX(Profiles!$C$2,BM$4-$Q53)))*IF($AA53=1,(1+SSSModel!#REF!),1)</f>
        <v>0</v>
      </c>
      <c r="BN53" s="72">
        <f ca="1">IF(OR(BN$4&lt;$Q53,BN$4&gt;$Q53+IF($S53="",1000,$S53)-1),0,IF(MOD(BN$4-$Q53,IF($R53="",1000,$R53))=0,$O53,0))*IF($Y53&gt;0,(1+INDEX(Escalation!$B$3:$B$18,$Y53,0))^(BN$4-SSSModel!$C$5),1)*IF($X53=0,1,OFFSET(Profiles!$K$2,$X53,MAX(Profiles!$C$2,BN$4-$Q53)))*IF($AA53=1,(1+SSSModel!#REF!),1)</f>
        <v>0</v>
      </c>
      <c r="BO53" s="72">
        <f ca="1">IF(OR(BO$4&lt;$Q53,BO$4&gt;$Q53+IF($S53="",1000,$S53)-1),0,IF(MOD(BO$4-$Q53,IF($R53="",1000,$R53))=0,$O53,0))*IF($Y53&gt;0,(1+INDEX(Escalation!$B$3:$B$18,$Y53,0))^(BO$4-SSSModel!$C$5),1)*IF($X53=0,1,OFFSET(Profiles!$K$2,$X53,MAX(Profiles!$C$2,BO$4-$Q53)))*IF($AA53=1,(1+SSSModel!#REF!),1)</f>
        <v>0</v>
      </c>
      <c r="BP53" s="72">
        <f ca="1">IF(OR(BP$4&lt;$Q53,BP$4&gt;$Q53+IF($S53="",1000,$S53)-1),0,IF(MOD(BP$4-$Q53,IF($R53="",1000,$R53))=0,$O53,0))*IF($Y53&gt;0,(1+INDEX(Escalation!$B$3:$B$18,$Y53,0))^(BP$4-SSSModel!$C$5),1)*IF($X53=0,1,OFFSET(Profiles!$K$2,$X53,MAX(Profiles!$C$2,BP$4-$Q53)))*IF($AA53=1,(1+SSSModel!#REF!),1)</f>
        <v>0</v>
      </c>
      <c r="BQ53" s="72">
        <f ca="1">IF(OR(BQ$4&lt;$Q53,BQ$4&gt;$Q53+IF($S53="",1000,$S53)-1),0,IF(MOD(BQ$4-$Q53,IF($R53="",1000,$R53))=0,$O53,0))*IF($Y53&gt;0,(1+INDEX(Escalation!$B$3:$B$18,$Y53,0))^(BQ$4-SSSModel!$C$5),1)*IF($X53=0,1,OFFSET(Profiles!$K$2,$X53,MAX(Profiles!$C$2,BQ$4-$Q53)))*IF($AA53=1,(1+SSSModel!#REF!),1)</f>
        <v>0</v>
      </c>
      <c r="BR53" s="72">
        <f ca="1">IF(OR(BR$4&lt;$Q53,BR$4&gt;$Q53+IF($S53="",1000,$S53)-1),0,IF(MOD(BR$4-$Q53,IF($R53="",1000,$R53))=0,$O53,0))*IF($Y53&gt;0,(1+INDEX(Escalation!$B$3:$B$18,$Y53,0))^(BR$4-SSSModel!$C$5),1)*IF($X53=0,1,OFFSET(Profiles!$K$2,$X53,MAX(Profiles!$C$2,BR$4-$Q53)))*IF($AA53=1,(1+SSSModel!#REF!),1)</f>
        <v>0</v>
      </c>
      <c r="BS53" s="72">
        <f ca="1">IF(OR(BS$4&lt;$Q53,BS$4&gt;$Q53+IF($S53="",1000,$S53)-1),0,IF(MOD(BS$4-$Q53,IF($R53="",1000,$R53))=0,$O53,0))*IF($Y53&gt;0,(1+INDEX(Escalation!$B$3:$B$18,$Y53,0))^(BS$4-SSSModel!$C$5),1)*IF($X53=0,1,OFFSET(Profiles!$K$2,$X53,MAX(Profiles!$C$2,BS$4-$Q53)))*IF($AA53=1,(1+SSSModel!#REF!),1)</f>
        <v>0</v>
      </c>
      <c r="BT53" s="72">
        <f ca="1">IF(OR(BT$4&lt;$Q53,BT$4&gt;$Q53+IF($S53="",1000,$S53)-1),0,IF(MOD(BT$4-$Q53,IF($R53="",1000,$R53))=0,$O53,0))*IF($Y53&gt;0,(1+INDEX(Escalation!$B$3:$B$18,$Y53,0))^(BT$4-SSSModel!$C$5),1)*IF($X53=0,1,OFFSET(Profiles!$K$2,$X53,MAX(Profiles!$C$2,BT$4-$Q53)))*IF($AA53=1,(1+SSSModel!#REF!),1)</f>
        <v>0</v>
      </c>
      <c r="BU53" s="72">
        <f ca="1">IF(OR(BU$4&lt;$Q53,BU$4&gt;$Q53+IF($S53="",1000,$S53)-1),0,IF(MOD(BU$4-$Q53,IF($R53="",1000,$R53))=0,$O53,0))*IF($Y53&gt;0,(1+INDEX(Escalation!$B$3:$B$18,$Y53,0))^(BU$4-SSSModel!$C$5),1)*IF($X53=0,1,OFFSET(Profiles!$K$2,$X53,MAX(Profiles!$C$2,BU$4-$Q53)))*IF($AA53=1,(1+SSSModel!#REF!),1)</f>
        <v>0</v>
      </c>
      <c r="BV53" s="72">
        <f ca="1">IF(OR(BV$4&lt;$Q53,BV$4&gt;$Q53+IF($S53="",1000,$S53)-1),0,IF(MOD(BV$4-$Q53,IF($R53="",1000,$R53))=0,$O53,0))*IF($Y53&gt;0,(1+INDEX(Escalation!$B$3:$B$18,$Y53,0))^(BV$4-SSSModel!$C$5),1)*IF($X53=0,1,OFFSET(Profiles!$K$2,$X53,MAX(Profiles!$C$2,BV$4-$Q53)))*IF($AA53=1,(1+SSSModel!#REF!),1)</f>
        <v>0</v>
      </c>
      <c r="BW53" s="72">
        <f ca="1">IF(OR(BW$4&lt;$Q53,BW$4&gt;$Q53+IF($S53="",1000,$S53)-1),0,IF(MOD(BW$4-$Q53,IF($R53="",1000,$R53))=0,$O53,0))*IF($Y53&gt;0,(1+INDEX(Escalation!$B$3:$B$18,$Y53,0))^(BW$4-SSSModel!$C$5),1)*IF($X53=0,1,OFFSET(Profiles!$K$2,$X53,MAX(Profiles!$C$2,BW$4-$Q53)))*IF($AA53=1,(1+SSSModel!#REF!),1)</f>
        <v>0</v>
      </c>
      <c r="BX53" s="72">
        <f ca="1">IF(OR(BX$4&lt;$Q53,BX$4&gt;$Q53+IF($S53="",1000,$S53)-1),0,IF(MOD(BX$4-$Q53,IF($R53="",1000,$R53))=0,$O53,0))*IF($Y53&gt;0,(1+INDEX(Escalation!$B$3:$B$18,$Y53,0))^(BX$4-SSSModel!$C$5),1)*IF($X53=0,1,OFFSET(Profiles!$K$2,$X53,MAX(Profiles!$C$2,BX$4-$Q53)))*IF($AA53=1,(1+SSSModel!#REF!),1)</f>
        <v>0</v>
      </c>
      <c r="BY53" s="72">
        <f ca="1">IF(OR(BY$4&lt;$Q53,BY$4&gt;$Q53+IF($S53="",1000,$S53)-1),0,IF(MOD(BY$4-$Q53,IF($R53="",1000,$R53))=0,$O53,0))*IF($Y53&gt;0,(1+INDEX(Escalation!$B$3:$B$18,$Y53,0))^(BY$4-SSSModel!$C$5),1)*IF($X53=0,1,OFFSET(Profiles!$K$2,$X53,MAX(Profiles!$C$2,BY$4-$Q53)))*IF($AA53=1,(1+SSSModel!#REF!),1)</f>
        <v>0</v>
      </c>
      <c r="BZ53" s="72">
        <f ca="1">IF(OR(BZ$4&lt;$Q53,BZ$4&gt;$Q53+IF($S53="",1000,$S53)-1),0,IF(MOD(BZ$4-$Q53,IF($R53="",1000,$R53))=0,$O53,0))*IF($Y53&gt;0,(1+INDEX(Escalation!$B$3:$B$18,$Y53,0))^(BZ$4-SSSModel!$C$5),1)*IF($X53=0,1,OFFSET(Profiles!$K$2,$X53,MAX(Profiles!$C$2,BZ$4-$Q53)))*IF($AA53=1,(1+SSSModel!#REF!),1)</f>
        <v>0</v>
      </c>
      <c r="CA53" s="134">
        <f ca="1">IF(OR($Z53=0,SSSModel!$C$4="CF"),AC53,
IF(LEFT($V53,3)="ON_",
     IF(SSSModel!$C$4="RR",SUMPRODUCT(OFFSET($AC53,0,0,1,$CB$2),OFFSET(Profiles!$K$28,($Z53-1)*(Profiles!$I$26+1)+CA$4-SSSModel!$C$3+1,0,1,$CB$2)),
     IF(SSSModel!$C$4="ECC",$EA53*$EB53*SUMPRODUCT(OFFSET($AC53,0,MAX(0,CA$4-$DZ53-$CA$4+1),1,MIN($DZ53,CA$4-$CA$4+1)),OFFSET(Escalation!$K$24,($Y53-1)*(Escalation!$I$22+1)+CA$4-SSSModel!$C$3+1,MAX(0,CA$4-$DZ53-$CA$4+1),1,MIN($DZ53,CA$4-$CA$4+1))),
     IF(SSSModel!$C$4="PV",AC53*$EA53*(1+SSSModel!$C$2),
     IF(SSSModel!$C$4="FCR",$EC53*SUM(OFFSET($AC53,0,MAX(CA$4-$AC$4-$DZ53+1,0),1,MIN($DZ53,CA$4-$AC$4+1))),0)))),
SUM($AC53:$BZ53)*
     IF(SSSModel!$C$4="RR",OFFSET(Profiles!$K$2,$Z53,MAX(Profiles!$C$2,AC$4-$W53)),
     IF(SSSModel!$C$4="ECC",$EA53*$EB53*IF(MAX(Escalation!$C$2,AC$4-$W53)&gt;$DZ53-1,0,OFFSET(Escalation!$K$2,$Y53,MAX(Escalation!$C$2,AC$4-$W53))),
     IF(SSSModel!$C$4="PV",IF(CA$4=$W53,$EA53*(1+SSSModel!$C$2),0),
     IF(SSSModel!$C$4="FCR",IF(AND(CA$4&gt;=$W53,OFFSET(Profiles!$K$2,$Z53,MAX(Profiles!$C$2,AC$4-$W53))&gt;0),$EC53,0),0))))))</f>
        <v>0</v>
      </c>
      <c r="CB53" s="135">
        <f ca="1">IF(OR($Z53=0,SSSModel!$C$4="CF"),AD53,
IF(LEFT($V53,3)="ON_",
     IF(SSSModel!$C$4="RR",SUMPRODUCT(OFFSET($AC53,0,0,1,$CB$2),OFFSET(Profiles!$K$28,($Z53-1)*(Profiles!$I$26+1)+CB$4-SSSModel!$C$3+1,0,1,$CB$2)),
     IF(SSSModel!$C$4="ECC",$EA53*$EB53*SUMPRODUCT(OFFSET($AC53,0,MAX(0,CB$4-$DZ53-$CA$4+1),1,MIN($DZ53,CB$4-$CA$4+1)),OFFSET(Escalation!$K$24,($Y53-1)*(Escalation!$I$22+1)+CB$4-SSSModel!$C$3+1,MAX(0,CB$4-$DZ53-$CA$4+1),1,MIN($DZ53,CB$4-$CA$4+1))),
     IF(SSSModel!$C$4="PV",AD53*$EA53*(1+SSSModel!$C$2),
     IF(SSSModel!$C$4="FCR",$EC53*SUM(OFFSET($AC53,0,MAX(CB$4-$AC$4-$DZ53+1,0),1,MIN($DZ53,CB$4-$AC$4+1))),0)))),
SUM($AC53:$BZ53)*
     IF(SSSModel!$C$4="RR",OFFSET(Profiles!$K$2,$Z53,MAX(Profiles!$C$2,AD$4-$W53)),
     IF(SSSModel!$C$4="ECC",$EA53*$EB53*IF(MAX(Escalation!$C$2,AD$4-$W53)&gt;$DZ53-1,0,OFFSET(Escalation!$K$2,$Y53,MAX(Escalation!$C$2,AD$4-$W53))),
     IF(SSSModel!$C$4="PV",IF(CB$4=$W53,$EA53*(1+SSSModel!$C$2),0),
     IF(SSSModel!$C$4="FCR",IF(AND(CB$4&gt;=$W53,OFFSET(Profiles!$K$2,$Z53,MAX(Profiles!$C$2,AD$4-$W53))&gt;0),$EC53,0),0))))))</f>
        <v>0</v>
      </c>
      <c r="CC53" s="135">
        <f ca="1">IF(OR($Z53=0,SSSModel!$C$4="CF"),AE53,
IF(LEFT($V53,3)="ON_",
     IF(SSSModel!$C$4="RR",SUMPRODUCT(OFFSET($AC53,0,0,1,$CB$2),OFFSET(Profiles!$K$28,($Z53-1)*(Profiles!$I$26+1)+CC$4-SSSModel!$C$3+1,0,1,$CB$2)),
     IF(SSSModel!$C$4="ECC",$EA53*$EB53*SUMPRODUCT(OFFSET($AC53,0,MAX(0,CC$4-$DZ53-$CA$4+1),1,MIN($DZ53,CC$4-$CA$4+1)),OFFSET(Escalation!$K$24,($Y53-1)*(Escalation!$I$22+1)+CC$4-SSSModel!$C$3+1,MAX(0,CC$4-$DZ53-$CA$4+1),1,MIN($DZ53,CC$4-$CA$4+1))),
     IF(SSSModel!$C$4="PV",AE53*$EA53*(1+SSSModel!$C$2),
     IF(SSSModel!$C$4="FCR",$EC53*SUM(OFFSET($AC53,0,MAX(CC$4-$AC$4-$DZ53+1,0),1,MIN($DZ53,CC$4-$AC$4+1))),0)))),
SUM($AC53:$BZ53)*
     IF(SSSModel!$C$4="RR",OFFSET(Profiles!$K$2,$Z53,MAX(Profiles!$C$2,AE$4-$W53)),
     IF(SSSModel!$C$4="ECC",$EA53*$EB53*IF(MAX(Escalation!$C$2,AE$4-$W53)&gt;$DZ53-1,0,OFFSET(Escalation!$K$2,$Y53,MAX(Escalation!$C$2,AE$4-$W53))),
     IF(SSSModel!$C$4="PV",IF(CC$4=$W53,$EA53*(1+SSSModel!$C$2),0),
     IF(SSSModel!$C$4="FCR",IF(AND(CC$4&gt;=$W53,OFFSET(Profiles!$K$2,$Z53,MAX(Profiles!$C$2,AE$4-$W53))&gt;0),$EC53,0),0))))))</f>
        <v>0</v>
      </c>
      <c r="CD53" s="135">
        <f ca="1">IF(OR($Z53=0,SSSModel!$C$4="CF"),AF53,
IF(LEFT($V53,3)="ON_",
     IF(SSSModel!$C$4="RR",SUMPRODUCT(OFFSET($AC53,0,0,1,$CB$2),OFFSET(Profiles!$K$28,($Z53-1)*(Profiles!$I$26+1)+CD$4-SSSModel!$C$3+1,0,1,$CB$2)),
     IF(SSSModel!$C$4="ECC",$EA53*$EB53*SUMPRODUCT(OFFSET($AC53,0,MAX(0,CD$4-$DZ53-$CA$4+1),1,MIN($DZ53,CD$4-$CA$4+1)),OFFSET(Escalation!$K$24,($Y53-1)*(Escalation!$I$22+1)+CD$4-SSSModel!$C$3+1,MAX(0,CD$4-$DZ53-$CA$4+1),1,MIN($DZ53,CD$4-$CA$4+1))),
     IF(SSSModel!$C$4="PV",AF53*$EA53*(1+SSSModel!$C$2),
     IF(SSSModel!$C$4="FCR",$EC53*SUM(OFFSET($AC53,0,MAX(CD$4-$AC$4-$DZ53+1,0),1,MIN($DZ53,CD$4-$AC$4+1))),0)))),
SUM($AC53:$BZ53)*
     IF(SSSModel!$C$4="RR",OFFSET(Profiles!$K$2,$Z53,MAX(Profiles!$C$2,AF$4-$W53)),
     IF(SSSModel!$C$4="ECC",$EA53*$EB53*IF(MAX(Escalation!$C$2,AF$4-$W53)&gt;$DZ53-1,0,OFFSET(Escalation!$K$2,$Y53,MAX(Escalation!$C$2,AF$4-$W53))),
     IF(SSSModel!$C$4="PV",IF(CD$4=$W53,$EA53*(1+SSSModel!$C$2),0),
     IF(SSSModel!$C$4="FCR",IF(AND(CD$4&gt;=$W53,OFFSET(Profiles!$K$2,$Z53,MAX(Profiles!$C$2,AF$4-$W53))&gt;0),$EC53,0),0))))))</f>
        <v>0</v>
      </c>
      <c r="CE53" s="135">
        <f ca="1">IF(OR($Z53=0,SSSModel!$C$4="CF"),AG53,
IF(LEFT($V53,3)="ON_",
     IF(SSSModel!$C$4="RR",SUMPRODUCT(OFFSET($AC53,0,0,1,$CB$2),OFFSET(Profiles!$K$28,($Z53-1)*(Profiles!$I$26+1)+CE$4-SSSModel!$C$3+1,0,1,$CB$2)),
     IF(SSSModel!$C$4="ECC",$EA53*$EB53*SUMPRODUCT(OFFSET($AC53,0,MAX(0,CE$4-$DZ53-$CA$4+1),1,MIN($DZ53,CE$4-$CA$4+1)),OFFSET(Escalation!$K$24,($Y53-1)*(Escalation!$I$22+1)+CE$4-SSSModel!$C$3+1,MAX(0,CE$4-$DZ53-$CA$4+1),1,MIN($DZ53,CE$4-$CA$4+1))),
     IF(SSSModel!$C$4="PV",AG53*$EA53*(1+SSSModel!$C$2),
     IF(SSSModel!$C$4="FCR",$EC53*SUM(OFFSET($AC53,0,MAX(CE$4-$AC$4-$DZ53+1,0),1,MIN($DZ53,CE$4-$AC$4+1))),0)))),
SUM($AC53:$BZ53)*
     IF(SSSModel!$C$4="RR",OFFSET(Profiles!$K$2,$Z53,MAX(Profiles!$C$2,AG$4-$W53)),
     IF(SSSModel!$C$4="ECC",$EA53*$EB53*IF(MAX(Escalation!$C$2,AG$4-$W53)&gt;$DZ53-1,0,OFFSET(Escalation!$K$2,$Y53,MAX(Escalation!$C$2,AG$4-$W53))),
     IF(SSSModel!$C$4="PV",IF(CE$4=$W53,$EA53*(1+SSSModel!$C$2),0),
     IF(SSSModel!$C$4="FCR",IF(AND(CE$4&gt;=$W53,OFFSET(Profiles!$K$2,$Z53,MAX(Profiles!$C$2,AG$4-$W53))&gt;0),$EC53,0),0))))))</f>
        <v>0</v>
      </c>
      <c r="CF53" s="135">
        <f ca="1">IF(OR($Z53=0,SSSModel!$C$4="CF"),AH53,
IF(LEFT($V53,3)="ON_",
     IF(SSSModel!$C$4="RR",SUMPRODUCT(OFFSET($AC53,0,0,1,$CB$2),OFFSET(Profiles!$K$28,($Z53-1)*(Profiles!$I$26+1)+CF$4-SSSModel!$C$3+1,0,1,$CB$2)),
     IF(SSSModel!$C$4="ECC",$EA53*$EB53*SUMPRODUCT(OFFSET($AC53,0,MAX(0,CF$4-$DZ53-$CA$4+1),1,MIN($DZ53,CF$4-$CA$4+1)),OFFSET(Escalation!$K$24,($Y53-1)*(Escalation!$I$22+1)+CF$4-SSSModel!$C$3+1,MAX(0,CF$4-$DZ53-$CA$4+1),1,MIN($DZ53,CF$4-$CA$4+1))),
     IF(SSSModel!$C$4="PV",AH53*$EA53*(1+SSSModel!$C$2),
     IF(SSSModel!$C$4="FCR",$EC53*SUM(OFFSET($AC53,0,MAX(CF$4-$AC$4-$DZ53+1,0),1,MIN($DZ53,CF$4-$AC$4+1))),0)))),
SUM($AC53:$BZ53)*
     IF(SSSModel!$C$4="RR",OFFSET(Profiles!$K$2,$Z53,MAX(Profiles!$C$2,AH$4-$W53)),
     IF(SSSModel!$C$4="ECC",$EA53*$EB53*IF(MAX(Escalation!$C$2,AH$4-$W53)&gt;$DZ53-1,0,OFFSET(Escalation!$K$2,$Y53,MAX(Escalation!$C$2,AH$4-$W53))),
     IF(SSSModel!$C$4="PV",IF(CF$4=$W53,$EA53*(1+SSSModel!$C$2),0),
     IF(SSSModel!$C$4="FCR",IF(AND(CF$4&gt;=$W53,OFFSET(Profiles!$K$2,$Z53,MAX(Profiles!$C$2,AH$4-$W53))&gt;0),$EC53,0),0))))))</f>
        <v>0</v>
      </c>
      <c r="CG53" s="135">
        <f ca="1">IF(OR($Z53=0,SSSModel!$C$4="CF"),AI53,
IF(LEFT($V53,3)="ON_",
     IF(SSSModel!$C$4="RR",SUMPRODUCT(OFFSET($AC53,0,0,1,$CB$2),OFFSET(Profiles!$K$28,($Z53-1)*(Profiles!$I$26+1)+CG$4-SSSModel!$C$3+1,0,1,$CB$2)),
     IF(SSSModel!$C$4="ECC",$EA53*$EB53*SUMPRODUCT(OFFSET($AC53,0,MAX(0,CG$4-$DZ53-$CA$4+1),1,MIN($DZ53,CG$4-$CA$4+1)),OFFSET(Escalation!$K$24,($Y53-1)*(Escalation!$I$22+1)+CG$4-SSSModel!$C$3+1,MAX(0,CG$4-$DZ53-$CA$4+1),1,MIN($DZ53,CG$4-$CA$4+1))),
     IF(SSSModel!$C$4="PV",AI53*$EA53*(1+SSSModel!$C$2),
     IF(SSSModel!$C$4="FCR",$EC53*SUM(OFFSET($AC53,0,MAX(CG$4-$AC$4-$DZ53+1,0),1,MIN($DZ53,CG$4-$AC$4+1))),0)))),
SUM($AC53:$BZ53)*
     IF(SSSModel!$C$4="RR",OFFSET(Profiles!$K$2,$Z53,MAX(Profiles!$C$2,AI$4-$W53)),
     IF(SSSModel!$C$4="ECC",$EA53*$EB53*IF(MAX(Escalation!$C$2,AI$4-$W53)&gt;$DZ53-1,0,OFFSET(Escalation!$K$2,$Y53,MAX(Escalation!$C$2,AI$4-$W53))),
     IF(SSSModel!$C$4="PV",IF(CG$4=$W53,$EA53*(1+SSSModel!$C$2),0),
     IF(SSSModel!$C$4="FCR",IF(AND(CG$4&gt;=$W53,OFFSET(Profiles!$K$2,$Z53,MAX(Profiles!$C$2,AI$4-$W53))&gt;0),$EC53,0),0))))))</f>
        <v>0</v>
      </c>
      <c r="CH53" s="135">
        <f ca="1">IF(OR($Z53=0,SSSModel!$C$4="CF"),AJ53,
IF(LEFT($V53,3)="ON_",
     IF(SSSModel!$C$4="RR",SUMPRODUCT(OFFSET($AC53,0,0,1,$CB$2),OFFSET(Profiles!$K$28,($Z53-1)*(Profiles!$I$26+1)+CH$4-SSSModel!$C$3+1,0,1,$CB$2)),
     IF(SSSModel!$C$4="ECC",$EA53*$EB53*SUMPRODUCT(OFFSET($AC53,0,MAX(0,CH$4-$DZ53-$CA$4+1),1,MIN($DZ53,CH$4-$CA$4+1)),OFFSET(Escalation!$K$24,($Y53-1)*(Escalation!$I$22+1)+CH$4-SSSModel!$C$3+1,MAX(0,CH$4-$DZ53-$CA$4+1),1,MIN($DZ53,CH$4-$CA$4+1))),
     IF(SSSModel!$C$4="PV",AJ53*$EA53*(1+SSSModel!$C$2),
     IF(SSSModel!$C$4="FCR",$EC53*SUM(OFFSET($AC53,0,MAX(CH$4-$AC$4-$DZ53+1,0),1,MIN($DZ53,CH$4-$AC$4+1))),0)))),
SUM($AC53:$BZ53)*
     IF(SSSModel!$C$4="RR",OFFSET(Profiles!$K$2,$Z53,MAX(Profiles!$C$2,AJ$4-$W53)),
     IF(SSSModel!$C$4="ECC",$EA53*$EB53*IF(MAX(Escalation!$C$2,AJ$4-$W53)&gt;$DZ53-1,0,OFFSET(Escalation!$K$2,$Y53,MAX(Escalation!$C$2,AJ$4-$W53))),
     IF(SSSModel!$C$4="PV",IF(CH$4=$W53,$EA53*(1+SSSModel!$C$2),0),
     IF(SSSModel!$C$4="FCR",IF(AND(CH$4&gt;=$W53,OFFSET(Profiles!$K$2,$Z53,MAX(Profiles!$C$2,AJ$4-$W53))&gt;0),$EC53,0),0))))))</f>
        <v>0</v>
      </c>
      <c r="CI53" s="135">
        <f ca="1">IF(OR($Z53=0,SSSModel!$C$4="CF"),AK53,
IF(LEFT($V53,3)="ON_",
     IF(SSSModel!$C$4="RR",SUMPRODUCT(OFFSET($AC53,0,0,1,$CB$2),OFFSET(Profiles!$K$28,($Z53-1)*(Profiles!$I$26+1)+CI$4-SSSModel!$C$3+1,0,1,$CB$2)),
     IF(SSSModel!$C$4="ECC",$EA53*$EB53*SUMPRODUCT(OFFSET($AC53,0,MAX(0,CI$4-$DZ53-$CA$4+1),1,MIN($DZ53,CI$4-$CA$4+1)),OFFSET(Escalation!$K$24,($Y53-1)*(Escalation!$I$22+1)+CI$4-SSSModel!$C$3+1,MAX(0,CI$4-$DZ53-$CA$4+1),1,MIN($DZ53,CI$4-$CA$4+1))),
     IF(SSSModel!$C$4="PV",AK53*$EA53*(1+SSSModel!$C$2),
     IF(SSSModel!$C$4="FCR",$EC53*SUM(OFFSET($AC53,0,MAX(CI$4-$AC$4-$DZ53+1,0),1,MIN($DZ53,CI$4-$AC$4+1))),0)))),
SUM($AC53:$BZ53)*
     IF(SSSModel!$C$4="RR",OFFSET(Profiles!$K$2,$Z53,MAX(Profiles!$C$2,AK$4-$W53)),
     IF(SSSModel!$C$4="ECC",$EA53*$EB53*IF(MAX(Escalation!$C$2,AK$4-$W53)&gt;$DZ53-1,0,OFFSET(Escalation!$K$2,$Y53,MAX(Escalation!$C$2,AK$4-$W53))),
     IF(SSSModel!$C$4="PV",IF(CI$4=$W53,$EA53*(1+SSSModel!$C$2),0),
     IF(SSSModel!$C$4="FCR",IF(AND(CI$4&gt;=$W53,OFFSET(Profiles!$K$2,$Z53,MAX(Profiles!$C$2,AK$4-$W53))&gt;0),$EC53,0),0))))))</f>
        <v>0</v>
      </c>
      <c r="CJ53" s="135">
        <f ca="1">IF(OR($Z53=0,SSSModel!$C$4="CF"),AL53,
IF(LEFT($V53,3)="ON_",
     IF(SSSModel!$C$4="RR",SUMPRODUCT(OFFSET($AC53,0,0,1,$CB$2),OFFSET(Profiles!$K$28,($Z53-1)*(Profiles!$I$26+1)+CJ$4-SSSModel!$C$3+1,0,1,$CB$2)),
     IF(SSSModel!$C$4="ECC",$EA53*$EB53*SUMPRODUCT(OFFSET($AC53,0,MAX(0,CJ$4-$DZ53-$CA$4+1),1,MIN($DZ53,CJ$4-$CA$4+1)),OFFSET(Escalation!$K$24,($Y53-1)*(Escalation!$I$22+1)+CJ$4-SSSModel!$C$3+1,MAX(0,CJ$4-$DZ53-$CA$4+1),1,MIN($DZ53,CJ$4-$CA$4+1))),
     IF(SSSModel!$C$4="PV",AL53*$EA53*(1+SSSModel!$C$2),
     IF(SSSModel!$C$4="FCR",$EC53*SUM(OFFSET($AC53,0,MAX(CJ$4-$AC$4-$DZ53+1,0),1,MIN($DZ53,CJ$4-$AC$4+1))),0)))),
SUM($AC53:$BZ53)*
     IF(SSSModel!$C$4="RR",OFFSET(Profiles!$K$2,$Z53,MAX(Profiles!$C$2,AL$4-$W53)),
     IF(SSSModel!$C$4="ECC",$EA53*$EB53*IF(MAX(Escalation!$C$2,AL$4-$W53)&gt;$DZ53-1,0,OFFSET(Escalation!$K$2,$Y53,MAX(Escalation!$C$2,AL$4-$W53))),
     IF(SSSModel!$C$4="PV",IF(CJ$4=$W53,$EA53*(1+SSSModel!$C$2),0),
     IF(SSSModel!$C$4="FCR",IF(AND(CJ$4&gt;=$W53,OFFSET(Profiles!$K$2,$Z53,MAX(Profiles!$C$2,AL$4-$W53))&gt;0),$EC53,0),0))))))</f>
        <v>0</v>
      </c>
      <c r="CK53" s="135">
        <f ca="1">IF(OR($Z53=0,SSSModel!$C$4="CF"),AM53,
IF(LEFT($V53,3)="ON_",
     IF(SSSModel!$C$4="RR",SUMPRODUCT(OFFSET($AC53,0,0,1,$CB$2),OFFSET(Profiles!$K$28,($Z53-1)*(Profiles!$I$26+1)+CK$4-SSSModel!$C$3+1,0,1,$CB$2)),
     IF(SSSModel!$C$4="ECC",$EA53*$EB53*SUMPRODUCT(OFFSET($AC53,0,MAX(0,CK$4-$DZ53-$CA$4+1),1,MIN($DZ53,CK$4-$CA$4+1)),OFFSET(Escalation!$K$24,($Y53-1)*(Escalation!$I$22+1)+CK$4-SSSModel!$C$3+1,MAX(0,CK$4-$DZ53-$CA$4+1),1,MIN($DZ53,CK$4-$CA$4+1))),
     IF(SSSModel!$C$4="PV",AM53*$EA53*(1+SSSModel!$C$2),
     IF(SSSModel!$C$4="FCR",$EC53*SUM(OFFSET($AC53,0,MAX(CK$4-$AC$4-$DZ53+1,0),1,MIN($DZ53,CK$4-$AC$4+1))),0)))),
SUM($AC53:$BZ53)*
     IF(SSSModel!$C$4="RR",OFFSET(Profiles!$K$2,$Z53,MAX(Profiles!$C$2,AM$4-$W53)),
     IF(SSSModel!$C$4="ECC",$EA53*$EB53*IF(MAX(Escalation!$C$2,AM$4-$W53)&gt;$DZ53-1,0,OFFSET(Escalation!$K$2,$Y53,MAX(Escalation!$C$2,AM$4-$W53))),
     IF(SSSModel!$C$4="PV",IF(CK$4=$W53,$EA53*(1+SSSModel!$C$2),0),
     IF(SSSModel!$C$4="FCR",IF(AND(CK$4&gt;=$W53,OFFSET(Profiles!$K$2,$Z53,MAX(Profiles!$C$2,AM$4-$W53))&gt;0),$EC53,0),0))))))</f>
        <v>0</v>
      </c>
      <c r="CL53" s="135">
        <f ca="1">IF(OR($Z53=0,SSSModel!$C$4="CF"),AN53,
IF(LEFT($V53,3)="ON_",
     IF(SSSModel!$C$4="RR",SUMPRODUCT(OFFSET($AC53,0,0,1,$CB$2),OFFSET(Profiles!$K$28,($Z53-1)*(Profiles!$I$26+1)+CL$4-SSSModel!$C$3+1,0,1,$CB$2)),
     IF(SSSModel!$C$4="ECC",$EA53*$EB53*SUMPRODUCT(OFFSET($AC53,0,MAX(0,CL$4-$DZ53-$CA$4+1),1,MIN($DZ53,CL$4-$CA$4+1)),OFFSET(Escalation!$K$24,($Y53-1)*(Escalation!$I$22+1)+CL$4-SSSModel!$C$3+1,MAX(0,CL$4-$DZ53-$CA$4+1),1,MIN($DZ53,CL$4-$CA$4+1))),
     IF(SSSModel!$C$4="PV",AN53*$EA53*(1+SSSModel!$C$2),
     IF(SSSModel!$C$4="FCR",$EC53*SUM(OFFSET($AC53,0,MAX(CL$4-$AC$4-$DZ53+1,0),1,MIN($DZ53,CL$4-$AC$4+1))),0)))),
SUM($AC53:$BZ53)*
     IF(SSSModel!$C$4="RR",OFFSET(Profiles!$K$2,$Z53,MAX(Profiles!$C$2,AN$4-$W53)),
     IF(SSSModel!$C$4="ECC",$EA53*$EB53*IF(MAX(Escalation!$C$2,AN$4-$W53)&gt;$DZ53-1,0,OFFSET(Escalation!$K$2,$Y53,MAX(Escalation!$C$2,AN$4-$W53))),
     IF(SSSModel!$C$4="PV",IF(CL$4=$W53,$EA53*(1+SSSModel!$C$2),0),
     IF(SSSModel!$C$4="FCR",IF(AND(CL$4&gt;=$W53,OFFSET(Profiles!$K$2,$Z53,MAX(Profiles!$C$2,AN$4-$W53))&gt;0),$EC53,0),0))))))</f>
        <v>0</v>
      </c>
      <c r="CM53" s="135">
        <f ca="1">IF(OR($Z53=0,SSSModel!$C$4="CF"),AO53,
IF(LEFT($V53,3)="ON_",
     IF(SSSModel!$C$4="RR",SUMPRODUCT(OFFSET($AC53,0,0,1,$CB$2),OFFSET(Profiles!$K$28,($Z53-1)*(Profiles!$I$26+1)+CM$4-SSSModel!$C$3+1,0,1,$CB$2)),
     IF(SSSModel!$C$4="ECC",$EA53*$EB53*SUMPRODUCT(OFFSET($AC53,0,MAX(0,CM$4-$DZ53-$CA$4+1),1,MIN($DZ53,CM$4-$CA$4+1)),OFFSET(Escalation!$K$24,($Y53-1)*(Escalation!$I$22+1)+CM$4-SSSModel!$C$3+1,MAX(0,CM$4-$DZ53-$CA$4+1),1,MIN($DZ53,CM$4-$CA$4+1))),
     IF(SSSModel!$C$4="PV",AO53*$EA53*(1+SSSModel!$C$2),
     IF(SSSModel!$C$4="FCR",$EC53*SUM(OFFSET($AC53,0,MAX(CM$4-$AC$4-$DZ53+1,0),1,MIN($DZ53,CM$4-$AC$4+1))),0)))),
SUM($AC53:$BZ53)*
     IF(SSSModel!$C$4="RR",OFFSET(Profiles!$K$2,$Z53,MAX(Profiles!$C$2,AO$4-$W53)),
     IF(SSSModel!$C$4="ECC",$EA53*$EB53*IF(MAX(Escalation!$C$2,AO$4-$W53)&gt;$DZ53-1,0,OFFSET(Escalation!$K$2,$Y53,MAX(Escalation!$C$2,AO$4-$W53))),
     IF(SSSModel!$C$4="PV",IF(CM$4=$W53,$EA53*(1+SSSModel!$C$2),0),
     IF(SSSModel!$C$4="FCR",IF(AND(CM$4&gt;=$W53,OFFSET(Profiles!$K$2,$Z53,MAX(Profiles!$C$2,AO$4-$W53))&gt;0),$EC53,0),0))))))</f>
        <v>0</v>
      </c>
      <c r="CN53" s="135">
        <f ca="1">IF(OR($Z53=0,SSSModel!$C$4="CF"),AP53,
IF(LEFT($V53,3)="ON_",
     IF(SSSModel!$C$4="RR",SUMPRODUCT(OFFSET($AC53,0,0,1,$CB$2),OFFSET(Profiles!$K$28,($Z53-1)*(Profiles!$I$26+1)+CN$4-SSSModel!$C$3+1,0,1,$CB$2)),
     IF(SSSModel!$C$4="ECC",$EA53*$EB53*SUMPRODUCT(OFFSET($AC53,0,MAX(0,CN$4-$DZ53-$CA$4+1),1,MIN($DZ53,CN$4-$CA$4+1)),OFFSET(Escalation!$K$24,($Y53-1)*(Escalation!$I$22+1)+CN$4-SSSModel!$C$3+1,MAX(0,CN$4-$DZ53-$CA$4+1),1,MIN($DZ53,CN$4-$CA$4+1))),
     IF(SSSModel!$C$4="PV",AP53*$EA53*(1+SSSModel!$C$2),
     IF(SSSModel!$C$4="FCR",$EC53*SUM(OFFSET($AC53,0,MAX(CN$4-$AC$4-$DZ53+1,0),1,MIN($DZ53,CN$4-$AC$4+1))),0)))),
SUM($AC53:$BZ53)*
     IF(SSSModel!$C$4="RR",OFFSET(Profiles!$K$2,$Z53,MAX(Profiles!$C$2,AP$4-$W53)),
     IF(SSSModel!$C$4="ECC",$EA53*$EB53*IF(MAX(Escalation!$C$2,AP$4-$W53)&gt;$DZ53-1,0,OFFSET(Escalation!$K$2,$Y53,MAX(Escalation!$C$2,AP$4-$W53))),
     IF(SSSModel!$C$4="PV",IF(CN$4=$W53,$EA53*(1+SSSModel!$C$2),0),
     IF(SSSModel!$C$4="FCR",IF(AND(CN$4&gt;=$W53,OFFSET(Profiles!$K$2,$Z53,MAX(Profiles!$C$2,AP$4-$W53))&gt;0),$EC53,0),0))))))</f>
        <v>0</v>
      </c>
      <c r="CO53" s="135">
        <f ca="1">IF(OR($Z53=0,SSSModel!$C$4="CF"),AQ53,
IF(LEFT($V53,3)="ON_",
     IF(SSSModel!$C$4="RR",SUMPRODUCT(OFFSET($AC53,0,0,1,$CB$2),OFFSET(Profiles!$K$28,($Z53-1)*(Profiles!$I$26+1)+CO$4-SSSModel!$C$3+1,0,1,$CB$2)),
     IF(SSSModel!$C$4="ECC",$EA53*$EB53*SUMPRODUCT(OFFSET($AC53,0,MAX(0,CO$4-$DZ53-$CA$4+1),1,MIN($DZ53,CO$4-$CA$4+1)),OFFSET(Escalation!$K$24,($Y53-1)*(Escalation!$I$22+1)+CO$4-SSSModel!$C$3+1,MAX(0,CO$4-$DZ53-$CA$4+1),1,MIN($DZ53,CO$4-$CA$4+1))),
     IF(SSSModel!$C$4="PV",AQ53*$EA53*(1+SSSModel!$C$2),
     IF(SSSModel!$C$4="FCR",$EC53*SUM(OFFSET($AC53,0,MAX(CO$4-$AC$4-$DZ53+1,0),1,MIN($DZ53,CO$4-$AC$4+1))),0)))),
SUM($AC53:$BZ53)*
     IF(SSSModel!$C$4="RR",OFFSET(Profiles!$K$2,$Z53,MAX(Profiles!$C$2,AQ$4-$W53)),
     IF(SSSModel!$C$4="ECC",$EA53*$EB53*IF(MAX(Escalation!$C$2,AQ$4-$W53)&gt;$DZ53-1,0,OFFSET(Escalation!$K$2,$Y53,MAX(Escalation!$C$2,AQ$4-$W53))),
     IF(SSSModel!$C$4="PV",IF(CO$4=$W53,$EA53*(1+SSSModel!$C$2),0),
     IF(SSSModel!$C$4="FCR",IF(AND(CO$4&gt;=$W53,OFFSET(Profiles!$K$2,$Z53,MAX(Profiles!$C$2,AQ$4-$W53))&gt;0),$EC53,0),0))))))</f>
        <v>0</v>
      </c>
      <c r="CP53" s="135">
        <f ca="1">IF(OR($Z53=0,SSSModel!$C$4="CF"),AR53,
IF(LEFT($V53,3)="ON_",
     IF(SSSModel!$C$4="RR",SUMPRODUCT(OFFSET($AC53,0,0,1,$CB$2),OFFSET(Profiles!$K$28,($Z53-1)*(Profiles!$I$26+1)+CP$4-SSSModel!$C$3+1,0,1,$CB$2)),
     IF(SSSModel!$C$4="ECC",$EA53*$EB53*SUMPRODUCT(OFFSET($AC53,0,MAX(0,CP$4-$DZ53-$CA$4+1),1,MIN($DZ53,CP$4-$CA$4+1)),OFFSET(Escalation!$K$24,($Y53-1)*(Escalation!$I$22+1)+CP$4-SSSModel!$C$3+1,MAX(0,CP$4-$DZ53-$CA$4+1),1,MIN($DZ53,CP$4-$CA$4+1))),
     IF(SSSModel!$C$4="PV",AR53*$EA53*(1+SSSModel!$C$2),
     IF(SSSModel!$C$4="FCR",$EC53*SUM(OFFSET($AC53,0,MAX(CP$4-$AC$4-$DZ53+1,0),1,MIN($DZ53,CP$4-$AC$4+1))),0)))),
SUM($AC53:$BZ53)*
     IF(SSSModel!$C$4="RR",OFFSET(Profiles!$K$2,$Z53,MAX(Profiles!$C$2,AR$4-$W53)),
     IF(SSSModel!$C$4="ECC",$EA53*$EB53*IF(MAX(Escalation!$C$2,AR$4-$W53)&gt;$DZ53-1,0,OFFSET(Escalation!$K$2,$Y53,MAX(Escalation!$C$2,AR$4-$W53))),
     IF(SSSModel!$C$4="PV",IF(CP$4=$W53,$EA53*(1+SSSModel!$C$2),0),
     IF(SSSModel!$C$4="FCR",IF(AND(CP$4&gt;=$W53,OFFSET(Profiles!$K$2,$Z53,MAX(Profiles!$C$2,AR$4-$W53))&gt;0),$EC53,0),0))))))</f>
        <v>0</v>
      </c>
      <c r="CQ53" s="135">
        <f ca="1">IF(OR($Z53=0,SSSModel!$C$4="CF"),AS53,
IF(LEFT($V53,3)="ON_",
     IF(SSSModel!$C$4="RR",SUMPRODUCT(OFFSET($AC53,0,0,1,$CB$2),OFFSET(Profiles!$K$28,($Z53-1)*(Profiles!$I$26+1)+CQ$4-SSSModel!$C$3+1,0,1,$CB$2)),
     IF(SSSModel!$C$4="ECC",$EA53*$EB53*SUMPRODUCT(OFFSET($AC53,0,MAX(0,CQ$4-$DZ53-$CA$4+1),1,MIN($DZ53,CQ$4-$CA$4+1)),OFFSET(Escalation!$K$24,($Y53-1)*(Escalation!$I$22+1)+CQ$4-SSSModel!$C$3+1,MAX(0,CQ$4-$DZ53-$CA$4+1),1,MIN($DZ53,CQ$4-$CA$4+1))),
     IF(SSSModel!$C$4="PV",AS53*$EA53*(1+SSSModel!$C$2),
     IF(SSSModel!$C$4="FCR",$EC53*SUM(OFFSET($AC53,0,MAX(CQ$4-$AC$4-$DZ53+1,0),1,MIN($DZ53,CQ$4-$AC$4+1))),0)))),
SUM($AC53:$BZ53)*
     IF(SSSModel!$C$4="RR",OFFSET(Profiles!$K$2,$Z53,MAX(Profiles!$C$2,AS$4-$W53)),
     IF(SSSModel!$C$4="ECC",$EA53*$EB53*IF(MAX(Escalation!$C$2,AS$4-$W53)&gt;$DZ53-1,0,OFFSET(Escalation!$K$2,$Y53,MAX(Escalation!$C$2,AS$4-$W53))),
     IF(SSSModel!$C$4="PV",IF(CQ$4=$W53,$EA53*(1+SSSModel!$C$2),0),
     IF(SSSModel!$C$4="FCR",IF(AND(CQ$4&gt;=$W53,OFFSET(Profiles!$K$2,$Z53,MAX(Profiles!$C$2,AS$4-$W53))&gt;0),$EC53,0),0))))))</f>
        <v>0</v>
      </c>
      <c r="CR53" s="135">
        <f ca="1">IF(OR($Z53=0,SSSModel!$C$4="CF"),AT53,
IF(LEFT($V53,3)="ON_",
     IF(SSSModel!$C$4="RR",SUMPRODUCT(OFFSET($AC53,0,0,1,$CB$2),OFFSET(Profiles!$K$28,($Z53-1)*(Profiles!$I$26+1)+CR$4-SSSModel!$C$3+1,0,1,$CB$2)),
     IF(SSSModel!$C$4="ECC",$EA53*$EB53*SUMPRODUCT(OFFSET($AC53,0,MAX(0,CR$4-$DZ53-$CA$4+1),1,MIN($DZ53,CR$4-$CA$4+1)),OFFSET(Escalation!$K$24,($Y53-1)*(Escalation!$I$22+1)+CR$4-SSSModel!$C$3+1,MAX(0,CR$4-$DZ53-$CA$4+1),1,MIN($DZ53,CR$4-$CA$4+1))),
     IF(SSSModel!$C$4="PV",AT53*$EA53*(1+SSSModel!$C$2),
     IF(SSSModel!$C$4="FCR",$EC53*SUM(OFFSET($AC53,0,MAX(CR$4-$AC$4-$DZ53+1,0),1,MIN($DZ53,CR$4-$AC$4+1))),0)))),
SUM($AC53:$BZ53)*
     IF(SSSModel!$C$4="RR",OFFSET(Profiles!$K$2,$Z53,MAX(Profiles!$C$2,AT$4-$W53)),
     IF(SSSModel!$C$4="ECC",$EA53*$EB53*IF(MAX(Escalation!$C$2,AT$4-$W53)&gt;$DZ53-1,0,OFFSET(Escalation!$K$2,$Y53,MAX(Escalation!$C$2,AT$4-$W53))),
     IF(SSSModel!$C$4="PV",IF(CR$4=$W53,$EA53*(1+SSSModel!$C$2),0),
     IF(SSSModel!$C$4="FCR",IF(AND(CR$4&gt;=$W53,OFFSET(Profiles!$K$2,$Z53,MAX(Profiles!$C$2,AT$4-$W53))&gt;0),$EC53,0),0))))))</f>
        <v>0</v>
      </c>
      <c r="CS53" s="135">
        <f ca="1">IF(OR($Z53=0,SSSModel!$C$4="CF"),AU53,
IF(LEFT($V53,3)="ON_",
     IF(SSSModel!$C$4="RR",SUMPRODUCT(OFFSET($AC53,0,0,1,$CB$2),OFFSET(Profiles!$K$28,($Z53-1)*(Profiles!$I$26+1)+CS$4-SSSModel!$C$3+1,0,1,$CB$2)),
     IF(SSSModel!$C$4="ECC",$EA53*$EB53*SUMPRODUCT(OFFSET($AC53,0,MAX(0,CS$4-$DZ53-$CA$4+1),1,MIN($DZ53,CS$4-$CA$4+1)),OFFSET(Escalation!$K$24,($Y53-1)*(Escalation!$I$22+1)+CS$4-SSSModel!$C$3+1,MAX(0,CS$4-$DZ53-$CA$4+1),1,MIN($DZ53,CS$4-$CA$4+1))),
     IF(SSSModel!$C$4="PV",AU53*$EA53*(1+SSSModel!$C$2),
     IF(SSSModel!$C$4="FCR",$EC53*SUM(OFFSET($AC53,0,MAX(CS$4-$AC$4-$DZ53+1,0),1,MIN($DZ53,CS$4-$AC$4+1))),0)))),
SUM($AC53:$BZ53)*
     IF(SSSModel!$C$4="RR",OFFSET(Profiles!$K$2,$Z53,MAX(Profiles!$C$2,AU$4-$W53)),
     IF(SSSModel!$C$4="ECC",$EA53*$EB53*IF(MAX(Escalation!$C$2,AU$4-$W53)&gt;$DZ53-1,0,OFFSET(Escalation!$K$2,$Y53,MAX(Escalation!$C$2,AU$4-$W53))),
     IF(SSSModel!$C$4="PV",IF(CS$4=$W53,$EA53*(1+SSSModel!$C$2),0),
     IF(SSSModel!$C$4="FCR",IF(AND(CS$4&gt;=$W53,OFFSET(Profiles!$K$2,$Z53,MAX(Profiles!$C$2,AU$4-$W53))&gt;0),$EC53,0),0))))))</f>
        <v>0</v>
      </c>
      <c r="CT53" s="135">
        <f ca="1">IF(OR($Z53=0,SSSModel!$C$4="CF"),AV53,
IF(LEFT($V53,3)="ON_",
     IF(SSSModel!$C$4="RR",SUMPRODUCT(OFFSET($AC53,0,0,1,$CB$2),OFFSET(Profiles!$K$28,($Z53-1)*(Profiles!$I$26+1)+CT$4-SSSModel!$C$3+1,0,1,$CB$2)),
     IF(SSSModel!$C$4="ECC",$EA53*$EB53*SUMPRODUCT(OFFSET($AC53,0,MAX(0,CT$4-$DZ53-$CA$4+1),1,MIN($DZ53,CT$4-$CA$4+1)),OFFSET(Escalation!$K$24,($Y53-1)*(Escalation!$I$22+1)+CT$4-SSSModel!$C$3+1,MAX(0,CT$4-$DZ53-$CA$4+1),1,MIN($DZ53,CT$4-$CA$4+1))),
     IF(SSSModel!$C$4="PV",AV53*$EA53*(1+SSSModel!$C$2),
     IF(SSSModel!$C$4="FCR",$EC53*SUM(OFFSET($AC53,0,MAX(CT$4-$AC$4-$DZ53+1,0),1,MIN($DZ53,CT$4-$AC$4+1))),0)))),
SUM($AC53:$BZ53)*
     IF(SSSModel!$C$4="RR",OFFSET(Profiles!$K$2,$Z53,MAX(Profiles!$C$2,AV$4-$W53)),
     IF(SSSModel!$C$4="ECC",$EA53*$EB53*IF(MAX(Escalation!$C$2,AV$4-$W53)&gt;$DZ53-1,0,OFFSET(Escalation!$K$2,$Y53,MAX(Escalation!$C$2,AV$4-$W53))),
     IF(SSSModel!$C$4="PV",IF(CT$4=$W53,$EA53*(1+SSSModel!$C$2),0),
     IF(SSSModel!$C$4="FCR",IF(AND(CT$4&gt;=$W53,OFFSET(Profiles!$K$2,$Z53,MAX(Profiles!$C$2,AV$4-$W53))&gt;0),$EC53,0),0))))))</f>
        <v>0</v>
      </c>
      <c r="CU53" s="135">
        <f ca="1">IF(OR($Z53=0,SSSModel!$C$4="CF"),AW53,
IF(LEFT($V53,3)="ON_",
     IF(SSSModel!$C$4="RR",SUMPRODUCT(OFFSET($AC53,0,0,1,$CB$2),OFFSET(Profiles!$K$28,($Z53-1)*(Profiles!$I$26+1)+CU$4-SSSModel!$C$3+1,0,1,$CB$2)),
     IF(SSSModel!$C$4="ECC",$EA53*$EB53*SUMPRODUCT(OFFSET($AC53,0,MAX(0,CU$4-$DZ53-$CA$4+1),1,MIN($DZ53,CU$4-$CA$4+1)),OFFSET(Escalation!$K$24,($Y53-1)*(Escalation!$I$22+1)+CU$4-SSSModel!$C$3+1,MAX(0,CU$4-$DZ53-$CA$4+1),1,MIN($DZ53,CU$4-$CA$4+1))),
     IF(SSSModel!$C$4="PV",AW53*$EA53*(1+SSSModel!$C$2),
     IF(SSSModel!$C$4="FCR",$EC53*SUM(OFFSET($AC53,0,MAX(CU$4-$AC$4-$DZ53+1,0),1,MIN($DZ53,CU$4-$AC$4+1))),0)))),
SUM($AC53:$BZ53)*
     IF(SSSModel!$C$4="RR",OFFSET(Profiles!$K$2,$Z53,MAX(Profiles!$C$2,AW$4-$W53)),
     IF(SSSModel!$C$4="ECC",$EA53*$EB53*IF(MAX(Escalation!$C$2,AW$4-$W53)&gt;$DZ53-1,0,OFFSET(Escalation!$K$2,$Y53,MAX(Escalation!$C$2,AW$4-$W53))),
     IF(SSSModel!$C$4="PV",IF(CU$4=$W53,$EA53*(1+SSSModel!$C$2),0),
     IF(SSSModel!$C$4="FCR",IF(AND(CU$4&gt;=$W53,OFFSET(Profiles!$K$2,$Z53,MAX(Profiles!$C$2,AW$4-$W53))&gt;0),$EC53,0),0))))))</f>
        <v>0</v>
      </c>
      <c r="CV53" s="135">
        <f ca="1">IF(OR($Z53=0,SSSModel!$C$4="CF"),AX53,
IF(LEFT($V53,3)="ON_",
     IF(SSSModel!$C$4="RR",SUMPRODUCT(OFFSET($AC53,0,0,1,$CB$2),OFFSET(Profiles!$K$28,($Z53-1)*(Profiles!$I$26+1)+CV$4-SSSModel!$C$3+1,0,1,$CB$2)),
     IF(SSSModel!$C$4="ECC",$EA53*$EB53*SUMPRODUCT(OFFSET($AC53,0,MAX(0,CV$4-$DZ53-$CA$4+1),1,MIN($DZ53,CV$4-$CA$4+1)),OFFSET(Escalation!$K$24,($Y53-1)*(Escalation!$I$22+1)+CV$4-SSSModel!$C$3+1,MAX(0,CV$4-$DZ53-$CA$4+1),1,MIN($DZ53,CV$4-$CA$4+1))),
     IF(SSSModel!$C$4="PV",AX53*$EA53*(1+SSSModel!$C$2),
     IF(SSSModel!$C$4="FCR",$EC53*SUM(OFFSET($AC53,0,MAX(CV$4-$AC$4-$DZ53+1,0),1,MIN($DZ53,CV$4-$AC$4+1))),0)))),
SUM($AC53:$BZ53)*
     IF(SSSModel!$C$4="RR",OFFSET(Profiles!$K$2,$Z53,MAX(Profiles!$C$2,AX$4-$W53)),
     IF(SSSModel!$C$4="ECC",$EA53*$EB53*IF(MAX(Escalation!$C$2,AX$4-$W53)&gt;$DZ53-1,0,OFFSET(Escalation!$K$2,$Y53,MAX(Escalation!$C$2,AX$4-$W53))),
     IF(SSSModel!$C$4="PV",IF(CV$4=$W53,$EA53*(1+SSSModel!$C$2),0),
     IF(SSSModel!$C$4="FCR",IF(AND(CV$4&gt;=$W53,OFFSET(Profiles!$K$2,$Z53,MAX(Profiles!$C$2,AX$4-$W53))&gt;0),$EC53,0),0))))))</f>
        <v>0</v>
      </c>
      <c r="CW53" s="135">
        <f ca="1">IF(OR($Z53=0,SSSModel!$C$4="CF"),AY53,
IF(LEFT($V53,3)="ON_",
     IF(SSSModel!$C$4="RR",SUMPRODUCT(OFFSET($AC53,0,0,1,$CB$2),OFFSET(Profiles!$K$28,($Z53-1)*(Profiles!$I$26+1)+CW$4-SSSModel!$C$3+1,0,1,$CB$2)),
     IF(SSSModel!$C$4="ECC",$EA53*$EB53*SUMPRODUCT(OFFSET($AC53,0,MAX(0,CW$4-$DZ53-$CA$4+1),1,MIN($DZ53,CW$4-$CA$4+1)),OFFSET(Escalation!$K$24,($Y53-1)*(Escalation!$I$22+1)+CW$4-SSSModel!$C$3+1,MAX(0,CW$4-$DZ53-$CA$4+1),1,MIN($DZ53,CW$4-$CA$4+1))),
     IF(SSSModel!$C$4="PV",AY53*$EA53*(1+SSSModel!$C$2),
     IF(SSSModel!$C$4="FCR",$EC53*SUM(OFFSET($AC53,0,MAX(CW$4-$AC$4-$DZ53+1,0),1,MIN($DZ53,CW$4-$AC$4+1))),0)))),
SUM($AC53:$BZ53)*
     IF(SSSModel!$C$4="RR",OFFSET(Profiles!$K$2,$Z53,MAX(Profiles!$C$2,AY$4-$W53)),
     IF(SSSModel!$C$4="ECC",$EA53*$EB53*IF(MAX(Escalation!$C$2,AY$4-$W53)&gt;$DZ53-1,0,OFFSET(Escalation!$K$2,$Y53,MAX(Escalation!$C$2,AY$4-$W53))),
     IF(SSSModel!$C$4="PV",IF(CW$4=$W53,$EA53*(1+SSSModel!$C$2),0),
     IF(SSSModel!$C$4="FCR",IF(AND(CW$4&gt;=$W53,OFFSET(Profiles!$K$2,$Z53,MAX(Profiles!$C$2,AY$4-$W53))&gt;0),$EC53,0),0))))))</f>
        <v>0</v>
      </c>
      <c r="CX53" s="135">
        <f ca="1">IF(OR($Z53=0,SSSModel!$C$4="CF"),AZ53,
IF(LEFT($V53,3)="ON_",
     IF(SSSModel!$C$4="RR",SUMPRODUCT(OFFSET($AC53,0,0,1,$CB$2),OFFSET(Profiles!$K$28,($Z53-1)*(Profiles!$I$26+1)+CX$4-SSSModel!$C$3+1,0,1,$CB$2)),
     IF(SSSModel!$C$4="ECC",$EA53*$EB53*SUMPRODUCT(OFFSET($AC53,0,MAX(0,CX$4-$DZ53-$CA$4+1),1,MIN($DZ53,CX$4-$CA$4+1)),OFFSET(Escalation!$K$24,($Y53-1)*(Escalation!$I$22+1)+CX$4-SSSModel!$C$3+1,MAX(0,CX$4-$DZ53-$CA$4+1),1,MIN($DZ53,CX$4-$CA$4+1))),
     IF(SSSModel!$C$4="PV",AZ53*$EA53*(1+SSSModel!$C$2),
     IF(SSSModel!$C$4="FCR",$EC53*SUM(OFFSET($AC53,0,MAX(CX$4-$AC$4-$DZ53+1,0),1,MIN($DZ53,CX$4-$AC$4+1))),0)))),
SUM($AC53:$BZ53)*
     IF(SSSModel!$C$4="RR",OFFSET(Profiles!$K$2,$Z53,MAX(Profiles!$C$2,AZ$4-$W53)),
     IF(SSSModel!$C$4="ECC",$EA53*$EB53*IF(MAX(Escalation!$C$2,AZ$4-$W53)&gt;$DZ53-1,0,OFFSET(Escalation!$K$2,$Y53,MAX(Escalation!$C$2,AZ$4-$W53))),
     IF(SSSModel!$C$4="PV",IF(CX$4=$W53,$EA53*(1+SSSModel!$C$2),0),
     IF(SSSModel!$C$4="FCR",IF(AND(CX$4&gt;=$W53,OFFSET(Profiles!$K$2,$Z53,MAX(Profiles!$C$2,AZ$4-$W53))&gt;0),$EC53,0),0))))))</f>
        <v>0</v>
      </c>
      <c r="CY53" s="135">
        <f ca="1">IF(OR($Z53=0,SSSModel!$C$4="CF"),BA53,
IF(LEFT($V53,3)="ON_",
     IF(SSSModel!$C$4="RR",SUMPRODUCT(OFFSET($AC53,0,0,1,$CB$2),OFFSET(Profiles!$K$28,($Z53-1)*(Profiles!$I$26+1)+CY$4-SSSModel!$C$3+1,0,1,$CB$2)),
     IF(SSSModel!$C$4="ECC",$EA53*$EB53*SUMPRODUCT(OFFSET($AC53,0,MAX(0,CY$4-$DZ53-$CA$4+1),1,MIN($DZ53,CY$4-$CA$4+1)),OFFSET(Escalation!$K$24,($Y53-1)*(Escalation!$I$22+1)+CY$4-SSSModel!$C$3+1,MAX(0,CY$4-$DZ53-$CA$4+1),1,MIN($DZ53,CY$4-$CA$4+1))),
     IF(SSSModel!$C$4="PV",BA53*$EA53*(1+SSSModel!$C$2),
     IF(SSSModel!$C$4="FCR",$EC53*SUM(OFFSET($AC53,0,MAX(CY$4-$AC$4-$DZ53+1,0),1,MIN($DZ53,CY$4-$AC$4+1))),0)))),
SUM($AC53:$BZ53)*
     IF(SSSModel!$C$4="RR",OFFSET(Profiles!$K$2,$Z53,MAX(Profiles!$C$2,BA$4-$W53)),
     IF(SSSModel!$C$4="ECC",$EA53*$EB53*IF(MAX(Escalation!$C$2,BA$4-$W53)&gt;$DZ53-1,0,OFFSET(Escalation!$K$2,$Y53,MAX(Escalation!$C$2,BA$4-$W53))),
     IF(SSSModel!$C$4="PV",IF(CY$4=$W53,$EA53*(1+SSSModel!$C$2),0),
     IF(SSSModel!$C$4="FCR",IF(AND(CY$4&gt;=$W53,OFFSET(Profiles!$K$2,$Z53,MAX(Profiles!$C$2,BA$4-$W53))&gt;0),$EC53,0),0))))))</f>
        <v>0</v>
      </c>
      <c r="CZ53" s="135">
        <f ca="1">IF(OR($Z53=0,SSSModel!$C$4="CF"),BB53,
IF(LEFT($V53,3)="ON_",
     IF(SSSModel!$C$4="RR",SUMPRODUCT(OFFSET($AC53,0,0,1,$CB$2),OFFSET(Profiles!$K$28,($Z53-1)*(Profiles!$I$26+1)+CZ$4-SSSModel!$C$3+1,0,1,$CB$2)),
     IF(SSSModel!$C$4="ECC",$EA53*$EB53*SUMPRODUCT(OFFSET($AC53,0,MAX(0,CZ$4-$DZ53-$CA$4+1),1,MIN($DZ53,CZ$4-$CA$4+1)),OFFSET(Escalation!$K$24,($Y53-1)*(Escalation!$I$22+1)+CZ$4-SSSModel!$C$3+1,MAX(0,CZ$4-$DZ53-$CA$4+1),1,MIN($DZ53,CZ$4-$CA$4+1))),
     IF(SSSModel!$C$4="PV",BB53*$EA53*(1+SSSModel!$C$2),
     IF(SSSModel!$C$4="FCR",$EC53*SUM(OFFSET($AC53,0,MAX(CZ$4-$AC$4-$DZ53+1,0),1,MIN($DZ53,CZ$4-$AC$4+1))),0)))),
SUM($AC53:$BZ53)*
     IF(SSSModel!$C$4="RR",OFFSET(Profiles!$K$2,$Z53,MAX(Profiles!$C$2,BB$4-$W53)),
     IF(SSSModel!$C$4="ECC",$EA53*$EB53*IF(MAX(Escalation!$C$2,BB$4-$W53)&gt;$DZ53-1,0,OFFSET(Escalation!$K$2,$Y53,MAX(Escalation!$C$2,BB$4-$W53))),
     IF(SSSModel!$C$4="PV",IF(CZ$4=$W53,$EA53*(1+SSSModel!$C$2),0),
     IF(SSSModel!$C$4="FCR",IF(AND(CZ$4&gt;=$W53,OFFSET(Profiles!$K$2,$Z53,MAX(Profiles!$C$2,BB$4-$W53))&gt;0),$EC53,0),0))))))</f>
        <v>0</v>
      </c>
      <c r="DA53" s="135">
        <f ca="1">IF(OR($Z53=0,SSSModel!$C$4="CF"),BC53,
IF(LEFT($V53,3)="ON_",
     IF(SSSModel!$C$4="RR",SUMPRODUCT(OFFSET($AC53,0,0,1,$CB$2),OFFSET(Profiles!$K$28,($Z53-1)*(Profiles!$I$26+1)+DA$4-SSSModel!$C$3+1,0,1,$CB$2)),
     IF(SSSModel!$C$4="ECC",$EA53*$EB53*SUMPRODUCT(OFFSET($AC53,0,MAX(0,DA$4-$DZ53-$CA$4+1),1,MIN($DZ53,DA$4-$CA$4+1)),OFFSET(Escalation!$K$24,($Y53-1)*(Escalation!$I$22+1)+DA$4-SSSModel!$C$3+1,MAX(0,DA$4-$DZ53-$CA$4+1),1,MIN($DZ53,DA$4-$CA$4+1))),
     IF(SSSModel!$C$4="PV",BC53*$EA53*(1+SSSModel!$C$2),
     IF(SSSModel!$C$4="FCR",$EC53*SUM(OFFSET($AC53,0,MAX(DA$4-$AC$4-$DZ53+1,0),1,MIN($DZ53,DA$4-$AC$4+1))),0)))),
SUM($AC53:$BZ53)*
     IF(SSSModel!$C$4="RR",OFFSET(Profiles!$K$2,$Z53,MAX(Profiles!$C$2,BC$4-$W53)),
     IF(SSSModel!$C$4="ECC",$EA53*$EB53*IF(MAX(Escalation!$C$2,BC$4-$W53)&gt;$DZ53-1,0,OFFSET(Escalation!$K$2,$Y53,MAX(Escalation!$C$2,BC$4-$W53))),
     IF(SSSModel!$C$4="PV",IF(DA$4=$W53,$EA53*(1+SSSModel!$C$2),0),
     IF(SSSModel!$C$4="FCR",IF(AND(DA$4&gt;=$W53,OFFSET(Profiles!$K$2,$Z53,MAX(Profiles!$C$2,BC$4-$W53))&gt;0),$EC53,0),0))))))</f>
        <v>0</v>
      </c>
      <c r="DB53" s="135">
        <f ca="1">IF(OR($Z53=0,SSSModel!$C$4="CF"),BD53,
IF(LEFT($V53,3)="ON_",
     IF(SSSModel!$C$4="RR",SUMPRODUCT(OFFSET($AC53,0,0,1,$CB$2),OFFSET(Profiles!$K$28,($Z53-1)*(Profiles!$I$26+1)+DB$4-SSSModel!$C$3+1,0,1,$CB$2)),
     IF(SSSModel!$C$4="ECC",$EA53*$EB53*SUMPRODUCT(OFFSET($AC53,0,MAX(0,DB$4-$DZ53-$CA$4+1),1,MIN($DZ53,DB$4-$CA$4+1)),OFFSET(Escalation!$K$24,($Y53-1)*(Escalation!$I$22+1)+DB$4-SSSModel!$C$3+1,MAX(0,DB$4-$DZ53-$CA$4+1),1,MIN($DZ53,DB$4-$CA$4+1))),
     IF(SSSModel!$C$4="PV",BD53*$EA53*(1+SSSModel!$C$2),
     IF(SSSModel!$C$4="FCR",$EC53*SUM(OFFSET($AC53,0,MAX(DB$4-$AC$4-$DZ53+1,0),1,MIN($DZ53,DB$4-$AC$4+1))),0)))),
SUM($AC53:$BZ53)*
     IF(SSSModel!$C$4="RR",OFFSET(Profiles!$K$2,$Z53,MAX(Profiles!$C$2,BD$4-$W53)),
     IF(SSSModel!$C$4="ECC",$EA53*$EB53*IF(MAX(Escalation!$C$2,BD$4-$W53)&gt;$DZ53-1,0,OFFSET(Escalation!$K$2,$Y53,MAX(Escalation!$C$2,BD$4-$W53))),
     IF(SSSModel!$C$4="PV",IF(DB$4=$W53,$EA53*(1+SSSModel!$C$2),0),
     IF(SSSModel!$C$4="FCR",IF(AND(DB$4&gt;=$W53,OFFSET(Profiles!$K$2,$Z53,MAX(Profiles!$C$2,BD$4-$W53))&gt;0),$EC53,0),0))))))</f>
        <v>0</v>
      </c>
      <c r="DC53" s="135">
        <f ca="1">IF(OR($Z53=0,SSSModel!$C$4="CF"),BE53,
IF(LEFT($V53,3)="ON_",
     IF(SSSModel!$C$4="RR",SUMPRODUCT(OFFSET($AC53,0,0,1,$CB$2),OFFSET(Profiles!$K$28,($Z53-1)*(Profiles!$I$26+1)+DC$4-SSSModel!$C$3+1,0,1,$CB$2)),
     IF(SSSModel!$C$4="ECC",$EA53*$EB53*SUMPRODUCT(OFFSET($AC53,0,MAX(0,DC$4-$DZ53-$CA$4+1),1,MIN($DZ53,DC$4-$CA$4+1)),OFFSET(Escalation!$K$24,($Y53-1)*(Escalation!$I$22+1)+DC$4-SSSModel!$C$3+1,MAX(0,DC$4-$DZ53-$CA$4+1),1,MIN($DZ53,DC$4-$CA$4+1))),
     IF(SSSModel!$C$4="PV",BE53*$EA53*(1+SSSModel!$C$2),
     IF(SSSModel!$C$4="FCR",$EC53*SUM(OFFSET($AC53,0,MAX(DC$4-$AC$4-$DZ53+1,0),1,MIN($DZ53,DC$4-$AC$4+1))),0)))),
SUM($AC53:$BZ53)*
     IF(SSSModel!$C$4="RR",OFFSET(Profiles!$K$2,$Z53,MAX(Profiles!$C$2,BE$4-$W53)),
     IF(SSSModel!$C$4="ECC",$EA53*$EB53*IF(MAX(Escalation!$C$2,BE$4-$W53)&gt;$DZ53-1,0,OFFSET(Escalation!$K$2,$Y53,MAX(Escalation!$C$2,BE$4-$W53))),
     IF(SSSModel!$C$4="PV",IF(DC$4=$W53,$EA53*(1+SSSModel!$C$2),0),
     IF(SSSModel!$C$4="FCR",IF(AND(DC$4&gt;=$W53,OFFSET(Profiles!$K$2,$Z53,MAX(Profiles!$C$2,BE$4-$W53))&gt;0),$EC53,0),0))))))</f>
        <v>0</v>
      </c>
      <c r="DD53" s="135">
        <f ca="1">IF(OR($Z53=0,SSSModel!$C$4="CF"),BF53,
IF(LEFT($V53,3)="ON_",
     IF(SSSModel!$C$4="RR",SUMPRODUCT(OFFSET($AC53,0,0,1,$CB$2),OFFSET(Profiles!$K$28,($Z53-1)*(Profiles!$I$26+1)+DD$4-SSSModel!$C$3+1,0,1,$CB$2)),
     IF(SSSModel!$C$4="ECC",$EA53*$EB53*SUMPRODUCT(OFFSET($AC53,0,MAX(0,DD$4-$DZ53-$CA$4+1),1,MIN($DZ53,DD$4-$CA$4+1)),OFFSET(Escalation!$K$24,($Y53-1)*(Escalation!$I$22+1)+DD$4-SSSModel!$C$3+1,MAX(0,DD$4-$DZ53-$CA$4+1),1,MIN($DZ53,DD$4-$CA$4+1))),
     IF(SSSModel!$C$4="PV",BF53*$EA53*(1+SSSModel!$C$2),
     IF(SSSModel!$C$4="FCR",$EC53*SUM(OFFSET($AC53,0,MAX(DD$4-$AC$4-$DZ53+1,0),1,MIN($DZ53,DD$4-$AC$4+1))),0)))),
SUM($AC53:$BZ53)*
     IF(SSSModel!$C$4="RR",OFFSET(Profiles!$K$2,$Z53,MAX(Profiles!$C$2,BF$4-$W53)),
     IF(SSSModel!$C$4="ECC",$EA53*$EB53*IF(MAX(Escalation!$C$2,BF$4-$W53)&gt;$DZ53-1,0,OFFSET(Escalation!$K$2,$Y53,MAX(Escalation!$C$2,BF$4-$W53))),
     IF(SSSModel!$C$4="PV",IF(DD$4=$W53,$EA53*(1+SSSModel!$C$2),0),
     IF(SSSModel!$C$4="FCR",IF(AND(DD$4&gt;=$W53,OFFSET(Profiles!$K$2,$Z53,MAX(Profiles!$C$2,BF$4-$W53))&gt;0),$EC53,0),0))))))</f>
        <v>0</v>
      </c>
      <c r="DE53" s="135">
        <f ca="1">IF(OR($Z53=0,SSSModel!$C$4="CF"),BG53,
IF(LEFT($V53,3)="ON_",
     IF(SSSModel!$C$4="RR",SUMPRODUCT(OFFSET($AC53,0,0,1,$CB$2),OFFSET(Profiles!$K$28,($Z53-1)*(Profiles!$I$26+1)+DE$4-SSSModel!$C$3+1,0,1,$CB$2)),
     IF(SSSModel!$C$4="ECC",$EA53*$EB53*SUMPRODUCT(OFFSET($AC53,0,MAX(0,DE$4-$DZ53-$CA$4+1),1,MIN($DZ53,DE$4-$CA$4+1)),OFFSET(Escalation!$K$24,($Y53-1)*(Escalation!$I$22+1)+DE$4-SSSModel!$C$3+1,MAX(0,DE$4-$DZ53-$CA$4+1),1,MIN($DZ53,DE$4-$CA$4+1))),
     IF(SSSModel!$C$4="PV",BG53*$EA53*(1+SSSModel!$C$2),
     IF(SSSModel!$C$4="FCR",$EC53*SUM(OFFSET($AC53,0,MAX(DE$4-$AC$4-$DZ53+1,0),1,MIN($DZ53,DE$4-$AC$4+1))),0)))),
SUM($AC53:$BZ53)*
     IF(SSSModel!$C$4="RR",OFFSET(Profiles!$K$2,$Z53,MAX(Profiles!$C$2,BG$4-$W53)),
     IF(SSSModel!$C$4="ECC",$EA53*$EB53*IF(MAX(Escalation!$C$2,BG$4-$W53)&gt;$DZ53-1,0,OFFSET(Escalation!$K$2,$Y53,MAX(Escalation!$C$2,BG$4-$W53))),
     IF(SSSModel!$C$4="PV",IF(DE$4=$W53,$EA53*(1+SSSModel!$C$2),0),
     IF(SSSModel!$C$4="FCR",IF(AND(DE$4&gt;=$W53,OFFSET(Profiles!$K$2,$Z53,MAX(Profiles!$C$2,BG$4-$W53))&gt;0),$EC53,0),0))))))</f>
        <v>0</v>
      </c>
      <c r="DF53" s="135">
        <f ca="1">IF(OR($Z53=0,SSSModel!$C$4="CF"),BH53,
IF(LEFT($V53,3)="ON_",
     IF(SSSModel!$C$4="RR",SUMPRODUCT(OFFSET($AC53,0,0,1,$CB$2),OFFSET(Profiles!$K$28,($Z53-1)*(Profiles!$I$26+1)+DF$4-SSSModel!$C$3+1,0,1,$CB$2)),
     IF(SSSModel!$C$4="ECC",$EA53*$EB53*SUMPRODUCT(OFFSET($AC53,0,MAX(0,DF$4-$DZ53-$CA$4+1),1,MIN($DZ53,DF$4-$CA$4+1)),OFFSET(Escalation!$K$24,($Y53-1)*(Escalation!$I$22+1)+DF$4-SSSModel!$C$3+1,MAX(0,DF$4-$DZ53-$CA$4+1),1,MIN($DZ53,DF$4-$CA$4+1))),
     IF(SSSModel!$C$4="PV",BH53*$EA53*(1+SSSModel!$C$2),
     IF(SSSModel!$C$4="FCR",$EC53*SUM(OFFSET($AC53,0,MAX(DF$4-$AC$4-$DZ53+1,0),1,MIN($DZ53,DF$4-$AC$4+1))),0)))),
SUM($AC53:$BZ53)*
     IF(SSSModel!$C$4="RR",OFFSET(Profiles!$K$2,$Z53,MAX(Profiles!$C$2,BH$4-$W53)),
     IF(SSSModel!$C$4="ECC",$EA53*$EB53*IF(MAX(Escalation!$C$2,BH$4-$W53)&gt;$DZ53-1,0,OFFSET(Escalation!$K$2,$Y53,MAX(Escalation!$C$2,BH$4-$W53))),
     IF(SSSModel!$C$4="PV",IF(DF$4=$W53,$EA53*(1+SSSModel!$C$2),0),
     IF(SSSModel!$C$4="FCR",IF(AND(DF$4&gt;=$W53,OFFSET(Profiles!$K$2,$Z53,MAX(Profiles!$C$2,BH$4-$W53))&gt;0),$EC53,0),0))))))</f>
        <v>0</v>
      </c>
      <c r="DG53" s="135">
        <f ca="1">IF(OR($Z53=0,SSSModel!$C$4="CF"),BI53,
IF(LEFT($V53,3)="ON_",
     IF(SSSModel!$C$4="RR",SUMPRODUCT(OFFSET($AC53,0,0,1,$CB$2),OFFSET(Profiles!$K$28,($Z53-1)*(Profiles!$I$26+1)+DG$4-SSSModel!$C$3+1,0,1,$CB$2)),
     IF(SSSModel!$C$4="ECC",$EA53*$EB53*SUMPRODUCT(OFFSET($AC53,0,MAX(0,DG$4-$DZ53-$CA$4+1),1,MIN($DZ53,DG$4-$CA$4+1)),OFFSET(Escalation!$K$24,($Y53-1)*(Escalation!$I$22+1)+DG$4-SSSModel!$C$3+1,MAX(0,DG$4-$DZ53-$CA$4+1),1,MIN($DZ53,DG$4-$CA$4+1))),
     IF(SSSModel!$C$4="PV",BI53*$EA53*(1+SSSModel!$C$2),
     IF(SSSModel!$C$4="FCR",$EC53*SUM(OFFSET($AC53,0,MAX(DG$4-$AC$4-$DZ53+1,0),1,MIN($DZ53,DG$4-$AC$4+1))),0)))),
SUM($AC53:$BZ53)*
     IF(SSSModel!$C$4="RR",OFFSET(Profiles!$K$2,$Z53,MAX(Profiles!$C$2,BI$4-$W53)),
     IF(SSSModel!$C$4="ECC",$EA53*$EB53*IF(MAX(Escalation!$C$2,BI$4-$W53)&gt;$DZ53-1,0,OFFSET(Escalation!$K$2,$Y53,MAX(Escalation!$C$2,BI$4-$W53))),
     IF(SSSModel!$C$4="PV",IF(DG$4=$W53,$EA53*(1+SSSModel!$C$2),0),
     IF(SSSModel!$C$4="FCR",IF(AND(DG$4&gt;=$W53,OFFSET(Profiles!$K$2,$Z53,MAX(Profiles!$C$2,BI$4-$W53))&gt;0),$EC53,0),0))))))</f>
        <v>0</v>
      </c>
      <c r="DH53" s="135">
        <f ca="1">IF(OR($Z53=0,SSSModel!$C$4="CF"),BJ53,
IF(LEFT($V53,3)="ON_",
     IF(SSSModel!$C$4="RR",SUMPRODUCT(OFFSET($AC53,0,0,1,$CB$2),OFFSET(Profiles!$K$28,($Z53-1)*(Profiles!$I$26+1)+DH$4-SSSModel!$C$3+1,0,1,$CB$2)),
     IF(SSSModel!$C$4="ECC",$EA53*$EB53*SUMPRODUCT(OFFSET($AC53,0,MAX(0,DH$4-$DZ53-$CA$4+1),1,MIN($DZ53,DH$4-$CA$4+1)),OFFSET(Escalation!$K$24,($Y53-1)*(Escalation!$I$22+1)+DH$4-SSSModel!$C$3+1,MAX(0,DH$4-$DZ53-$CA$4+1),1,MIN($DZ53,DH$4-$CA$4+1))),
     IF(SSSModel!$C$4="PV",BJ53*$EA53*(1+SSSModel!$C$2),
     IF(SSSModel!$C$4="FCR",$EC53*SUM(OFFSET($AC53,0,MAX(DH$4-$AC$4-$DZ53+1,0),1,MIN($DZ53,DH$4-$AC$4+1))),0)))),
SUM($AC53:$BZ53)*
     IF(SSSModel!$C$4="RR",OFFSET(Profiles!$K$2,$Z53,MAX(Profiles!$C$2,BJ$4-$W53)),
     IF(SSSModel!$C$4="ECC",$EA53*$EB53*IF(MAX(Escalation!$C$2,BJ$4-$W53)&gt;$DZ53-1,0,OFFSET(Escalation!$K$2,$Y53,MAX(Escalation!$C$2,BJ$4-$W53))),
     IF(SSSModel!$C$4="PV",IF(DH$4=$W53,$EA53*(1+SSSModel!$C$2),0),
     IF(SSSModel!$C$4="FCR",IF(AND(DH$4&gt;=$W53,OFFSET(Profiles!$K$2,$Z53,MAX(Profiles!$C$2,BJ$4-$W53))&gt;0),$EC53,0),0))))))</f>
        <v>0</v>
      </c>
      <c r="DI53" s="135">
        <f ca="1">IF(OR($Z53=0,SSSModel!$C$4="CF"),BK53,
IF(LEFT($V53,3)="ON_",
     IF(SSSModel!$C$4="RR",SUMPRODUCT(OFFSET($AC53,0,0,1,$CB$2),OFFSET(Profiles!$K$28,($Z53-1)*(Profiles!$I$26+1)+DI$4-SSSModel!$C$3+1,0,1,$CB$2)),
     IF(SSSModel!$C$4="ECC",$EA53*$EB53*SUMPRODUCT(OFFSET($AC53,0,MAX(0,DI$4-$DZ53-$CA$4+1),1,MIN($DZ53,DI$4-$CA$4+1)),OFFSET(Escalation!$K$24,($Y53-1)*(Escalation!$I$22+1)+DI$4-SSSModel!$C$3+1,MAX(0,DI$4-$DZ53-$CA$4+1),1,MIN($DZ53,DI$4-$CA$4+1))),
     IF(SSSModel!$C$4="PV",BK53*$EA53*(1+SSSModel!$C$2),
     IF(SSSModel!$C$4="FCR",$EC53*SUM(OFFSET($AC53,0,MAX(DI$4-$AC$4-$DZ53+1,0),1,MIN($DZ53,DI$4-$AC$4+1))),0)))),
SUM($AC53:$BZ53)*
     IF(SSSModel!$C$4="RR",OFFSET(Profiles!$K$2,$Z53,MAX(Profiles!$C$2,BK$4-$W53)),
     IF(SSSModel!$C$4="ECC",$EA53*$EB53*IF(MAX(Escalation!$C$2,BK$4-$W53)&gt;$DZ53-1,0,OFFSET(Escalation!$K$2,$Y53,MAX(Escalation!$C$2,BK$4-$W53))),
     IF(SSSModel!$C$4="PV",IF(DI$4=$W53,$EA53*(1+SSSModel!$C$2),0),
     IF(SSSModel!$C$4="FCR",IF(AND(DI$4&gt;=$W53,OFFSET(Profiles!$K$2,$Z53,MAX(Profiles!$C$2,BK$4-$W53))&gt;0),$EC53,0),0))))))</f>
        <v>0</v>
      </c>
      <c r="DJ53" s="135">
        <f ca="1">IF(OR($Z53=0,SSSModel!$C$4="CF"),BL53,
IF(LEFT($V53,3)="ON_",
     IF(SSSModel!$C$4="RR",SUMPRODUCT(OFFSET($AC53,0,0,1,$CB$2),OFFSET(Profiles!$K$28,($Z53-1)*(Profiles!$I$26+1)+DJ$4-SSSModel!$C$3+1,0,1,$CB$2)),
     IF(SSSModel!$C$4="ECC",$EA53*$EB53*SUMPRODUCT(OFFSET($AC53,0,MAX(0,DJ$4-$DZ53-$CA$4+1),1,MIN($DZ53,DJ$4-$CA$4+1)),OFFSET(Escalation!$K$24,($Y53-1)*(Escalation!$I$22+1)+DJ$4-SSSModel!$C$3+1,MAX(0,DJ$4-$DZ53-$CA$4+1),1,MIN($DZ53,DJ$4-$CA$4+1))),
     IF(SSSModel!$C$4="PV",BL53*$EA53*(1+SSSModel!$C$2),
     IF(SSSModel!$C$4="FCR",$EC53*SUM(OFFSET($AC53,0,MAX(DJ$4-$AC$4-$DZ53+1,0),1,MIN($DZ53,DJ$4-$AC$4+1))),0)))),
SUM($AC53:$BZ53)*
     IF(SSSModel!$C$4="RR",OFFSET(Profiles!$K$2,$Z53,MAX(Profiles!$C$2,BL$4-$W53)),
     IF(SSSModel!$C$4="ECC",$EA53*$EB53*IF(MAX(Escalation!$C$2,BL$4-$W53)&gt;$DZ53-1,0,OFFSET(Escalation!$K$2,$Y53,MAX(Escalation!$C$2,BL$4-$W53))),
     IF(SSSModel!$C$4="PV",IF(DJ$4=$W53,$EA53*(1+SSSModel!$C$2),0),
     IF(SSSModel!$C$4="FCR",IF(AND(DJ$4&gt;=$W53,OFFSET(Profiles!$K$2,$Z53,MAX(Profiles!$C$2,BL$4-$W53))&gt;0),$EC53,0),0))))))</f>
        <v>0</v>
      </c>
      <c r="DK53" s="135">
        <f ca="1">IF(OR($Z53=0,SSSModel!$C$4="CF"),BM53,
IF(LEFT($V53,3)="ON_",
     IF(SSSModel!$C$4="RR",SUMPRODUCT(OFFSET($AC53,0,0,1,$CB$2),OFFSET(Profiles!$K$28,($Z53-1)*(Profiles!$I$26+1)+DK$4-SSSModel!$C$3+1,0,1,$CB$2)),
     IF(SSSModel!$C$4="ECC",$EA53*$EB53*SUMPRODUCT(OFFSET($AC53,0,MAX(0,DK$4-$DZ53-$CA$4+1),1,MIN($DZ53,DK$4-$CA$4+1)),OFFSET(Escalation!$K$24,($Y53-1)*(Escalation!$I$22+1)+DK$4-SSSModel!$C$3+1,MAX(0,DK$4-$DZ53-$CA$4+1),1,MIN($DZ53,DK$4-$CA$4+1))),
     IF(SSSModel!$C$4="PV",BM53*$EA53*(1+SSSModel!$C$2),
     IF(SSSModel!$C$4="FCR",$EC53*SUM(OFFSET($AC53,0,MAX(DK$4-$AC$4-$DZ53+1,0),1,MIN($DZ53,DK$4-$AC$4+1))),0)))),
SUM($AC53:$BZ53)*
     IF(SSSModel!$C$4="RR",OFFSET(Profiles!$K$2,$Z53,MAX(Profiles!$C$2,BM$4-$W53)),
     IF(SSSModel!$C$4="ECC",$EA53*$EB53*IF(MAX(Escalation!$C$2,BM$4-$W53)&gt;$DZ53-1,0,OFFSET(Escalation!$K$2,$Y53,MAX(Escalation!$C$2,BM$4-$W53))),
     IF(SSSModel!$C$4="PV",IF(DK$4=$W53,$EA53*(1+SSSModel!$C$2),0),
     IF(SSSModel!$C$4="FCR",IF(AND(DK$4&gt;=$W53,OFFSET(Profiles!$K$2,$Z53,MAX(Profiles!$C$2,BM$4-$W53))&gt;0),$EC53,0),0))))))</f>
        <v>0</v>
      </c>
      <c r="DL53" s="135">
        <f ca="1">IF(OR($Z53=0,SSSModel!$C$4="CF"),BN53,
IF(LEFT($V53,3)="ON_",
     IF(SSSModel!$C$4="RR",SUMPRODUCT(OFFSET($AC53,0,0,1,$CB$2),OFFSET(Profiles!$K$28,($Z53-1)*(Profiles!$I$26+1)+DL$4-SSSModel!$C$3+1,0,1,$CB$2)),
     IF(SSSModel!$C$4="ECC",$EA53*$EB53*SUMPRODUCT(OFFSET($AC53,0,MAX(0,DL$4-$DZ53-$CA$4+1),1,MIN($DZ53,DL$4-$CA$4+1)),OFFSET(Escalation!$K$24,($Y53-1)*(Escalation!$I$22+1)+DL$4-SSSModel!$C$3+1,MAX(0,DL$4-$DZ53-$CA$4+1),1,MIN($DZ53,DL$4-$CA$4+1))),
     IF(SSSModel!$C$4="PV",BN53*$EA53*(1+SSSModel!$C$2),
     IF(SSSModel!$C$4="FCR",$EC53*SUM(OFFSET($AC53,0,MAX(DL$4-$AC$4-$DZ53+1,0),1,MIN($DZ53,DL$4-$AC$4+1))),0)))),
SUM($AC53:$BZ53)*
     IF(SSSModel!$C$4="RR",OFFSET(Profiles!$K$2,$Z53,MAX(Profiles!$C$2,BN$4-$W53)),
     IF(SSSModel!$C$4="ECC",$EA53*$EB53*IF(MAX(Escalation!$C$2,BN$4-$W53)&gt;$DZ53-1,0,OFFSET(Escalation!$K$2,$Y53,MAX(Escalation!$C$2,BN$4-$W53))),
     IF(SSSModel!$C$4="PV",IF(DL$4=$W53,$EA53*(1+SSSModel!$C$2),0),
     IF(SSSModel!$C$4="FCR",IF(AND(DL$4&gt;=$W53,OFFSET(Profiles!$K$2,$Z53,MAX(Profiles!$C$2,BN$4-$W53))&gt;0),$EC53,0),0))))))</f>
        <v>0</v>
      </c>
      <c r="DM53" s="135">
        <f ca="1">IF(OR($Z53=0,SSSModel!$C$4="CF"),BO53,
IF(LEFT($V53,3)="ON_",
     IF(SSSModel!$C$4="RR",SUMPRODUCT(OFFSET($AC53,0,0,1,$CB$2),OFFSET(Profiles!$K$28,($Z53-1)*(Profiles!$I$26+1)+DM$4-SSSModel!$C$3+1,0,1,$CB$2)),
     IF(SSSModel!$C$4="ECC",$EA53*$EB53*SUMPRODUCT(OFFSET($AC53,0,MAX(0,DM$4-$DZ53-$CA$4+1),1,MIN($DZ53,DM$4-$CA$4+1)),OFFSET(Escalation!$K$24,($Y53-1)*(Escalation!$I$22+1)+DM$4-SSSModel!$C$3+1,MAX(0,DM$4-$DZ53-$CA$4+1),1,MIN($DZ53,DM$4-$CA$4+1))),
     IF(SSSModel!$C$4="PV",BO53*$EA53*(1+SSSModel!$C$2),
     IF(SSSModel!$C$4="FCR",$EC53*SUM(OFFSET($AC53,0,MAX(DM$4-$AC$4-$DZ53+1,0),1,MIN($DZ53,DM$4-$AC$4+1))),0)))),
SUM($AC53:$BZ53)*
     IF(SSSModel!$C$4="RR",OFFSET(Profiles!$K$2,$Z53,MAX(Profiles!$C$2,BO$4-$W53)),
     IF(SSSModel!$C$4="ECC",$EA53*$EB53*IF(MAX(Escalation!$C$2,BO$4-$W53)&gt;$DZ53-1,0,OFFSET(Escalation!$K$2,$Y53,MAX(Escalation!$C$2,BO$4-$W53))),
     IF(SSSModel!$C$4="PV",IF(DM$4=$W53,$EA53*(1+SSSModel!$C$2),0),
     IF(SSSModel!$C$4="FCR",IF(AND(DM$4&gt;=$W53,OFFSET(Profiles!$K$2,$Z53,MAX(Profiles!$C$2,BO$4-$W53))&gt;0),$EC53,0),0))))))</f>
        <v>0</v>
      </c>
      <c r="DN53" s="135">
        <f ca="1">IF(OR($Z53=0,SSSModel!$C$4="CF"),BP53,
IF(LEFT($V53,3)="ON_",
     IF(SSSModel!$C$4="RR",SUMPRODUCT(OFFSET($AC53,0,0,1,$CB$2),OFFSET(Profiles!$K$28,($Z53-1)*(Profiles!$I$26+1)+DN$4-SSSModel!$C$3+1,0,1,$CB$2)),
     IF(SSSModel!$C$4="ECC",$EA53*$EB53*SUMPRODUCT(OFFSET($AC53,0,MAX(0,DN$4-$DZ53-$CA$4+1),1,MIN($DZ53,DN$4-$CA$4+1)),OFFSET(Escalation!$K$24,($Y53-1)*(Escalation!$I$22+1)+DN$4-SSSModel!$C$3+1,MAX(0,DN$4-$DZ53-$CA$4+1),1,MIN($DZ53,DN$4-$CA$4+1))),
     IF(SSSModel!$C$4="PV",BP53*$EA53*(1+SSSModel!$C$2),
     IF(SSSModel!$C$4="FCR",$EC53*SUM(OFFSET($AC53,0,MAX(DN$4-$AC$4-$DZ53+1,0),1,MIN($DZ53,DN$4-$AC$4+1))),0)))),
SUM($AC53:$BZ53)*
     IF(SSSModel!$C$4="RR",OFFSET(Profiles!$K$2,$Z53,MAX(Profiles!$C$2,BP$4-$W53)),
     IF(SSSModel!$C$4="ECC",$EA53*$EB53*IF(MAX(Escalation!$C$2,BP$4-$W53)&gt;$DZ53-1,0,OFFSET(Escalation!$K$2,$Y53,MAX(Escalation!$C$2,BP$4-$W53))),
     IF(SSSModel!$C$4="PV",IF(DN$4=$W53,$EA53*(1+SSSModel!$C$2),0),
     IF(SSSModel!$C$4="FCR",IF(AND(DN$4&gt;=$W53,OFFSET(Profiles!$K$2,$Z53,MAX(Profiles!$C$2,BP$4-$W53))&gt;0),$EC53,0),0))))))</f>
        <v>0</v>
      </c>
      <c r="DO53" s="135">
        <f ca="1">IF(OR($Z53=0,SSSModel!$C$4="CF"),BQ53,
IF(LEFT($V53,3)="ON_",
     IF(SSSModel!$C$4="RR",SUMPRODUCT(OFFSET($AC53,0,0,1,$CB$2),OFFSET(Profiles!$K$28,($Z53-1)*(Profiles!$I$26+1)+DO$4-SSSModel!$C$3+1,0,1,$CB$2)),
     IF(SSSModel!$C$4="ECC",$EA53*$EB53*SUMPRODUCT(OFFSET($AC53,0,MAX(0,DO$4-$DZ53-$CA$4+1),1,MIN($DZ53,DO$4-$CA$4+1)),OFFSET(Escalation!$K$24,($Y53-1)*(Escalation!$I$22+1)+DO$4-SSSModel!$C$3+1,MAX(0,DO$4-$DZ53-$CA$4+1),1,MIN($DZ53,DO$4-$CA$4+1))),
     IF(SSSModel!$C$4="PV",BQ53*$EA53*(1+SSSModel!$C$2),
     IF(SSSModel!$C$4="FCR",$EC53*SUM(OFFSET($AC53,0,MAX(DO$4-$AC$4-$DZ53+1,0),1,MIN($DZ53,DO$4-$AC$4+1))),0)))),
SUM($AC53:$BZ53)*
     IF(SSSModel!$C$4="RR",OFFSET(Profiles!$K$2,$Z53,MAX(Profiles!$C$2,BQ$4-$W53)),
     IF(SSSModel!$C$4="ECC",$EA53*$EB53*IF(MAX(Escalation!$C$2,BQ$4-$W53)&gt;$DZ53-1,0,OFFSET(Escalation!$K$2,$Y53,MAX(Escalation!$C$2,BQ$4-$W53))),
     IF(SSSModel!$C$4="PV",IF(DO$4=$W53,$EA53*(1+SSSModel!$C$2),0),
     IF(SSSModel!$C$4="FCR",IF(AND(DO$4&gt;=$W53,OFFSET(Profiles!$K$2,$Z53,MAX(Profiles!$C$2,BQ$4-$W53))&gt;0),$EC53,0),0))))))</f>
        <v>0</v>
      </c>
      <c r="DP53" s="135">
        <f ca="1">IF(OR($Z53=0,SSSModel!$C$4="CF"),BR53,
IF(LEFT($V53,3)="ON_",
     IF(SSSModel!$C$4="RR",SUMPRODUCT(OFFSET($AC53,0,0,1,$CB$2),OFFSET(Profiles!$K$28,($Z53-1)*(Profiles!$I$26+1)+DP$4-SSSModel!$C$3+1,0,1,$CB$2)),
     IF(SSSModel!$C$4="ECC",$EA53*$EB53*SUMPRODUCT(OFFSET($AC53,0,MAX(0,DP$4-$DZ53-$CA$4+1),1,MIN($DZ53,DP$4-$CA$4+1)),OFFSET(Escalation!$K$24,($Y53-1)*(Escalation!$I$22+1)+DP$4-SSSModel!$C$3+1,MAX(0,DP$4-$DZ53-$CA$4+1),1,MIN($DZ53,DP$4-$CA$4+1))),
     IF(SSSModel!$C$4="PV",BR53*$EA53*(1+SSSModel!$C$2),
     IF(SSSModel!$C$4="FCR",$EC53*SUM(OFFSET($AC53,0,MAX(DP$4-$AC$4-$DZ53+1,0),1,MIN($DZ53,DP$4-$AC$4+1))),0)))),
SUM($AC53:$BZ53)*
     IF(SSSModel!$C$4="RR",OFFSET(Profiles!$K$2,$Z53,MAX(Profiles!$C$2,BR$4-$W53)),
     IF(SSSModel!$C$4="ECC",$EA53*$EB53*IF(MAX(Escalation!$C$2,BR$4-$W53)&gt;$DZ53-1,0,OFFSET(Escalation!$K$2,$Y53,MAX(Escalation!$C$2,BR$4-$W53))),
     IF(SSSModel!$C$4="PV",IF(DP$4=$W53,$EA53*(1+SSSModel!$C$2),0),
     IF(SSSModel!$C$4="FCR",IF(AND(DP$4&gt;=$W53,OFFSET(Profiles!$K$2,$Z53,MAX(Profiles!$C$2,BR$4-$W53))&gt;0),$EC53,0),0))))))</f>
        <v>0</v>
      </c>
      <c r="DQ53" s="135">
        <f ca="1">IF(OR($Z53=0,SSSModel!$C$4="CF"),BS53,
IF(LEFT($V53,3)="ON_",
     IF(SSSModel!$C$4="RR",SUMPRODUCT(OFFSET($AC53,0,0,1,$CB$2),OFFSET(Profiles!$K$28,($Z53-1)*(Profiles!$I$26+1)+DQ$4-SSSModel!$C$3+1,0,1,$CB$2)),
     IF(SSSModel!$C$4="ECC",$EA53*$EB53*SUMPRODUCT(OFFSET($AC53,0,MAX(0,DQ$4-$DZ53-$CA$4+1),1,MIN($DZ53,DQ$4-$CA$4+1)),OFFSET(Escalation!$K$24,($Y53-1)*(Escalation!$I$22+1)+DQ$4-SSSModel!$C$3+1,MAX(0,DQ$4-$DZ53-$CA$4+1),1,MIN($DZ53,DQ$4-$CA$4+1))),
     IF(SSSModel!$C$4="PV",BS53*$EA53*(1+SSSModel!$C$2),
     IF(SSSModel!$C$4="FCR",$EC53*SUM(OFFSET($AC53,0,MAX(DQ$4-$AC$4-$DZ53+1,0),1,MIN($DZ53,DQ$4-$AC$4+1))),0)))),
SUM($AC53:$BZ53)*
     IF(SSSModel!$C$4="RR",OFFSET(Profiles!$K$2,$Z53,MAX(Profiles!$C$2,BS$4-$W53)),
     IF(SSSModel!$C$4="ECC",$EA53*$EB53*IF(MAX(Escalation!$C$2,BS$4-$W53)&gt;$DZ53-1,0,OFFSET(Escalation!$K$2,$Y53,MAX(Escalation!$C$2,BS$4-$W53))),
     IF(SSSModel!$C$4="PV",IF(DQ$4=$W53,$EA53*(1+SSSModel!$C$2),0),
     IF(SSSModel!$C$4="FCR",IF(AND(DQ$4&gt;=$W53,OFFSET(Profiles!$K$2,$Z53,MAX(Profiles!$C$2,BS$4-$W53))&gt;0),$EC53,0),0))))))</f>
        <v>0</v>
      </c>
      <c r="DR53" s="135">
        <f ca="1">IF(OR($Z53=0,SSSModel!$C$4="CF"),BT53,
IF(LEFT($V53,3)="ON_",
     IF(SSSModel!$C$4="RR",SUMPRODUCT(OFFSET($AC53,0,0,1,$CB$2),OFFSET(Profiles!$K$28,($Z53-1)*(Profiles!$I$26+1)+DR$4-SSSModel!$C$3+1,0,1,$CB$2)),
     IF(SSSModel!$C$4="ECC",$EA53*$EB53*SUMPRODUCT(OFFSET($AC53,0,MAX(0,DR$4-$DZ53-$CA$4+1),1,MIN($DZ53,DR$4-$CA$4+1)),OFFSET(Escalation!$K$24,($Y53-1)*(Escalation!$I$22+1)+DR$4-SSSModel!$C$3+1,MAX(0,DR$4-$DZ53-$CA$4+1),1,MIN($DZ53,DR$4-$CA$4+1))),
     IF(SSSModel!$C$4="PV",BT53*$EA53*(1+SSSModel!$C$2),
     IF(SSSModel!$C$4="FCR",$EC53*SUM(OFFSET($AC53,0,MAX(DR$4-$AC$4-$DZ53+1,0),1,MIN($DZ53,DR$4-$AC$4+1))),0)))),
SUM($AC53:$BZ53)*
     IF(SSSModel!$C$4="RR",OFFSET(Profiles!$K$2,$Z53,MAX(Profiles!$C$2,BT$4-$W53)),
     IF(SSSModel!$C$4="ECC",$EA53*$EB53*IF(MAX(Escalation!$C$2,BT$4-$W53)&gt;$DZ53-1,0,OFFSET(Escalation!$K$2,$Y53,MAX(Escalation!$C$2,BT$4-$W53))),
     IF(SSSModel!$C$4="PV",IF(DR$4=$W53,$EA53*(1+SSSModel!$C$2),0),
     IF(SSSModel!$C$4="FCR",IF(AND(DR$4&gt;=$W53,OFFSET(Profiles!$K$2,$Z53,MAX(Profiles!$C$2,BT$4-$W53))&gt;0),$EC53,0),0))))))</f>
        <v>0</v>
      </c>
      <c r="DS53" s="135">
        <f ca="1">IF(OR($Z53=0,SSSModel!$C$4="CF"),BU53,
IF(LEFT($V53,3)="ON_",
     IF(SSSModel!$C$4="RR",SUMPRODUCT(OFFSET($AC53,0,0,1,$CB$2),OFFSET(Profiles!$K$28,($Z53-1)*(Profiles!$I$26+1)+DS$4-SSSModel!$C$3+1,0,1,$CB$2)),
     IF(SSSModel!$C$4="ECC",$EA53*$EB53*SUMPRODUCT(OFFSET($AC53,0,MAX(0,DS$4-$DZ53-$CA$4+1),1,MIN($DZ53,DS$4-$CA$4+1)),OFFSET(Escalation!$K$24,($Y53-1)*(Escalation!$I$22+1)+DS$4-SSSModel!$C$3+1,MAX(0,DS$4-$DZ53-$CA$4+1),1,MIN($DZ53,DS$4-$CA$4+1))),
     IF(SSSModel!$C$4="PV",BU53*$EA53*(1+SSSModel!$C$2),
     IF(SSSModel!$C$4="FCR",$EC53*SUM(OFFSET($AC53,0,MAX(DS$4-$AC$4-$DZ53+1,0),1,MIN($DZ53,DS$4-$AC$4+1))),0)))),
SUM($AC53:$BZ53)*
     IF(SSSModel!$C$4="RR",OFFSET(Profiles!$K$2,$Z53,MAX(Profiles!$C$2,BU$4-$W53)),
     IF(SSSModel!$C$4="ECC",$EA53*$EB53*IF(MAX(Escalation!$C$2,BU$4-$W53)&gt;$DZ53-1,0,OFFSET(Escalation!$K$2,$Y53,MAX(Escalation!$C$2,BU$4-$W53))),
     IF(SSSModel!$C$4="PV",IF(DS$4=$W53,$EA53*(1+SSSModel!$C$2),0),
     IF(SSSModel!$C$4="FCR",IF(AND(DS$4&gt;=$W53,OFFSET(Profiles!$K$2,$Z53,MAX(Profiles!$C$2,BU$4-$W53))&gt;0),$EC53,0),0))))))</f>
        <v>0</v>
      </c>
      <c r="DT53" s="135">
        <f ca="1">IF(OR($Z53=0,SSSModel!$C$4="CF"),BV53,
IF(LEFT($V53,3)="ON_",
     IF(SSSModel!$C$4="RR",SUMPRODUCT(OFFSET($AC53,0,0,1,$CB$2),OFFSET(Profiles!$K$28,($Z53-1)*(Profiles!$I$26+1)+DT$4-SSSModel!$C$3+1,0,1,$CB$2)),
     IF(SSSModel!$C$4="ECC",$EA53*$EB53*SUMPRODUCT(OFFSET($AC53,0,MAX(0,DT$4-$DZ53-$CA$4+1),1,MIN($DZ53,DT$4-$CA$4+1)),OFFSET(Escalation!$K$24,($Y53-1)*(Escalation!$I$22+1)+DT$4-SSSModel!$C$3+1,MAX(0,DT$4-$DZ53-$CA$4+1),1,MIN($DZ53,DT$4-$CA$4+1))),
     IF(SSSModel!$C$4="PV",BV53*$EA53*(1+SSSModel!$C$2),
     IF(SSSModel!$C$4="FCR",$EC53*SUM(OFFSET($AC53,0,MAX(DT$4-$AC$4-$DZ53+1,0),1,MIN($DZ53,DT$4-$AC$4+1))),0)))),
SUM($AC53:$BZ53)*
     IF(SSSModel!$C$4="RR",OFFSET(Profiles!$K$2,$Z53,MAX(Profiles!$C$2,BV$4-$W53)),
     IF(SSSModel!$C$4="ECC",$EA53*$EB53*IF(MAX(Escalation!$C$2,BV$4-$W53)&gt;$DZ53-1,0,OFFSET(Escalation!$K$2,$Y53,MAX(Escalation!$C$2,BV$4-$W53))),
     IF(SSSModel!$C$4="PV",IF(DT$4=$W53,$EA53*(1+SSSModel!$C$2),0),
     IF(SSSModel!$C$4="FCR",IF(AND(DT$4&gt;=$W53,OFFSET(Profiles!$K$2,$Z53,MAX(Profiles!$C$2,BV$4-$W53))&gt;0),$EC53,0),0))))))</f>
        <v>0</v>
      </c>
      <c r="DU53" s="135">
        <f ca="1">IF(OR($Z53=0,SSSModel!$C$4="CF"),BW53,
IF(LEFT($V53,3)="ON_",
     IF(SSSModel!$C$4="RR",SUMPRODUCT(OFFSET($AC53,0,0,1,$CB$2),OFFSET(Profiles!$K$28,($Z53-1)*(Profiles!$I$26+1)+DU$4-SSSModel!$C$3+1,0,1,$CB$2)),
     IF(SSSModel!$C$4="ECC",$EA53*$EB53*SUMPRODUCT(OFFSET($AC53,0,MAX(0,DU$4-$DZ53-$CA$4+1),1,MIN($DZ53,DU$4-$CA$4+1)),OFFSET(Escalation!$K$24,($Y53-1)*(Escalation!$I$22+1)+DU$4-SSSModel!$C$3+1,MAX(0,DU$4-$DZ53-$CA$4+1),1,MIN($DZ53,DU$4-$CA$4+1))),
     IF(SSSModel!$C$4="PV",BW53*$EA53*(1+SSSModel!$C$2),
     IF(SSSModel!$C$4="FCR",$EC53*SUM(OFFSET($AC53,0,MAX(DU$4-$AC$4-$DZ53+1,0),1,MIN($DZ53,DU$4-$AC$4+1))),0)))),
SUM($AC53:$BZ53)*
     IF(SSSModel!$C$4="RR",OFFSET(Profiles!$K$2,$Z53,MAX(Profiles!$C$2,BW$4-$W53)),
     IF(SSSModel!$C$4="ECC",$EA53*$EB53*IF(MAX(Escalation!$C$2,BW$4-$W53)&gt;$DZ53-1,0,OFFSET(Escalation!$K$2,$Y53,MAX(Escalation!$C$2,BW$4-$W53))),
     IF(SSSModel!$C$4="PV",IF(DU$4=$W53,$EA53*(1+SSSModel!$C$2),0),
     IF(SSSModel!$C$4="FCR",IF(AND(DU$4&gt;=$W53,OFFSET(Profiles!$K$2,$Z53,MAX(Profiles!$C$2,BW$4-$W53))&gt;0),$EC53,0),0))))))</f>
        <v>0</v>
      </c>
      <c r="DV53" s="136">
        <f ca="1">IF(OR($Z53=0,SSSModel!$C$4="CF"),BX53,
IF(LEFT($V53,3)="ON_",
     IF(SSSModel!$C$4="RR",SUMPRODUCT(OFFSET($AC53,0,0,1,$CB$2),OFFSET(Profiles!$K$28,($Z53-1)*(Profiles!$I$26+1)+DV$4-SSSModel!$C$3+1,0,1,$CB$2)),
     IF(SSSModel!$C$4="ECC",$EA53*$EB53*SUMPRODUCT(OFFSET($AC53,0,MAX(0,DV$4-$DZ53-$CA$4+1),1,MIN($DZ53,DV$4-$CA$4+1)),OFFSET(Escalation!$K$24,($Y53-1)*(Escalation!$I$22+1)+DV$4-SSSModel!$C$3+1,MAX(0,DV$4-$DZ53-$CA$4+1),1,MIN($DZ53,DV$4-$CA$4+1))),
     IF(SSSModel!$C$4="PV",BX53*$EA53*(1+SSSModel!$C$2),
     IF(SSSModel!$C$4="FCR",$EC53*SUM(OFFSET($AC53,0,MAX(DV$4-$AC$4-$DZ53+1,0),1,MIN($DZ53,DV$4-$AC$4+1))),0)))),
SUM($AC53:$BZ53)*
     IF(SSSModel!$C$4="RR",OFFSET(Profiles!$K$2,$Z53,MAX(Profiles!$C$2,BX$4-$W53)),
     IF(SSSModel!$C$4="ECC",$EA53*$EB53*IF(MAX(Escalation!$C$2,BX$4-$W53)&gt;$DZ53-1,0,OFFSET(Escalation!$K$2,$Y53,MAX(Escalation!$C$2,BX$4-$W53))),
     IF(SSSModel!$C$4="PV",IF(DV$4=$W53,$EA53*(1+SSSModel!$C$2),0),
     IF(SSSModel!$C$4="FCR",IF(AND(DV$4&gt;=$W53,OFFSET(Profiles!$K$2,$Z53,MAX(Profiles!$C$2,BX$4-$W53))&gt;0),$EC53,0),0))))))</f>
        <v>0</v>
      </c>
      <c r="DW53" s="136">
        <f ca="1">IF(OR($Z53=0,SSSModel!$C$4="CF"),BY53,
IF(LEFT($V53,3)="ON_",
     IF(SSSModel!$C$4="RR",SUMPRODUCT(OFFSET($AC53,0,0,1,$CB$2),OFFSET(Profiles!$K$28,($Z53-1)*(Profiles!$I$26+1)+DW$4-SSSModel!$C$3+1,0,1,$CB$2)),
     IF(SSSModel!$C$4="ECC",$EA53*$EB53*SUMPRODUCT(OFFSET($AC53,0,MAX(0,DW$4-$DZ53-$CA$4+1),1,MIN($DZ53,DW$4-$CA$4+1)),OFFSET(Escalation!$K$24,($Y53-1)*(Escalation!$I$22+1)+DW$4-SSSModel!$C$3+1,MAX(0,DW$4-$DZ53-$CA$4+1),1,MIN($DZ53,DW$4-$CA$4+1))),
     IF(SSSModel!$C$4="PV",BY53*$EA53*(1+SSSModel!$C$2),
     IF(SSSModel!$C$4="FCR",$EC53*SUM(OFFSET($AC53,0,MAX(DW$4-$AC$4-$DZ53+1,0),1,MIN($DZ53,DW$4-$AC$4+1))),0)))),
SUM($AC53:$BZ53)*
     IF(SSSModel!$C$4="RR",OFFSET(Profiles!$K$2,$Z53,MAX(Profiles!$C$2,BY$4-$W53)),
     IF(SSSModel!$C$4="ECC",$EA53*$EB53*IF(MAX(Escalation!$C$2,BY$4-$W53)&gt;$DZ53-1,0,OFFSET(Escalation!$K$2,$Y53,MAX(Escalation!$C$2,BY$4-$W53))),
     IF(SSSModel!$C$4="PV",IF(DW$4=$W53,$EA53*(1+SSSModel!$C$2),0),
     IF(SSSModel!$C$4="FCR",IF(AND(DW$4&gt;=$W53,OFFSET(Profiles!$K$2,$Z53,MAX(Profiles!$C$2,BY$4-$W53))&gt;0),$EC53,0),0))))))</f>
        <v>0</v>
      </c>
      <c r="DX53" s="136">
        <f ca="1">IF(OR($Z53=0,SSSModel!$C$4="CF"),BZ53,
IF(LEFT($V53,3)="ON_",
     IF(SSSModel!$C$4="RR",SUMPRODUCT(OFFSET($AC53,0,0,1,$CB$2),OFFSET(Profiles!$K$28,($Z53-1)*(Profiles!$I$26+1)+DX$4-SSSModel!$C$3+1,0,1,$CB$2)),
     IF(SSSModel!$C$4="ECC",$EA53*$EB53*SUMPRODUCT(OFFSET($AC53,0,MAX(0,DX$4-$DZ53-$CA$4+1),1,MIN($DZ53,DX$4-$CA$4+1)),OFFSET(Escalation!$K$24,($Y53-1)*(Escalation!$I$22+1)+DX$4-SSSModel!$C$3+1,MAX(0,DX$4-$DZ53-$CA$4+1),1,MIN($DZ53,DX$4-$CA$4+1))),
     IF(SSSModel!$C$4="PV",BZ53*$EA53*(1+SSSModel!$C$2),
     IF(SSSModel!$C$4="FCR",$EC53*SUM(OFFSET($AC53,0,MAX(DX$4-$AC$4-$DZ53+1,0),1,MIN($DZ53,DX$4-$AC$4+1))),0)))),
SUM($AC53:$BZ53)*
     IF(SSSModel!$C$4="RR",OFFSET(Profiles!$K$2,$Z53,MAX(Profiles!$C$2,BZ$4-$W53)),
     IF(SSSModel!$C$4="ECC",$EA53*$EB53*IF(MAX(Escalation!$C$2,BZ$4-$W53)&gt;$DZ53-1,0,OFFSET(Escalation!$K$2,$Y53,MAX(Escalation!$C$2,BZ$4-$W53))),
     IF(SSSModel!$C$4="PV",IF(DX$4=$W53,$EA53*(1+SSSModel!$C$2),0),
     IF(SSSModel!$C$4="FCR",IF(AND(DX$4&gt;=$W53,OFFSET(Profiles!$K$2,$Z53,MAX(Profiles!$C$2,BZ$4-$W53))&gt;0),$EC53,0),0))))))</f>
        <v>0</v>
      </c>
      <c r="DY53" s="82">
        <f ca="1">IF($Y53=0,0,OFFSET(Escalation!$B$2,$Y53,0))</f>
        <v>0</v>
      </c>
      <c r="DZ53" s="80">
        <f ca="1">IF($Z53=0,0,COUNTIF(OFFSET(Profiles!$K$2,$Z53,0,1,50),"&gt;0"))</f>
        <v>0</v>
      </c>
      <c r="EA53" s="137">
        <f ca="1">IF($Z53=0,0,SUMPRODUCT(Profiles!$C$20:$BH$20,OFFSET(Profiles!$C$2,$Z53,0,1,Profiles!$B$1)))</f>
        <v>0</v>
      </c>
      <c r="EB53" s="24">
        <f ca="1">IF($Z53=0,0,((1-(1+DY53)/(1+SSSModel!$C$2))/(1-((1+DY53)/(1+SSSModel!$C$2))^DZ53))*(1+SSSModel!$C$2))</f>
        <v>0</v>
      </c>
      <c r="EC53" s="24">
        <f ca="1">IF($Z53=0,0,-PMT(SSSModel!$C$2,DZ53,EA53))</f>
        <v>0</v>
      </c>
    </row>
    <row r="54" spans="3:133" x14ac:dyDescent="0.35">
      <c r="C54" s="18">
        <f t="shared" si="5"/>
        <v>5</v>
      </c>
      <c r="D54" s="18">
        <f t="shared" si="6"/>
        <v>10</v>
      </c>
      <c r="E54" s="18">
        <f t="shared" ca="1" si="10"/>
        <v>0</v>
      </c>
      <c r="G54" s="25" t="str">
        <f ca="1">IF($E54=0,"",OFFSET(Resources!B$26,$E54,0))</f>
        <v/>
      </c>
      <c r="H54" s="25" t="str">
        <f ca="1">IF($E54=0,"",OFFSET(Resources!C$26,$E54,0))</f>
        <v/>
      </c>
      <c r="I54" s="25" t="str">
        <f ca="1">IF($E54=0,"",OFFSET(Resources!$E$26,$E54,0))</f>
        <v/>
      </c>
      <c r="J54" s="16">
        <v>1</v>
      </c>
      <c r="K54" s="16" t="s">
        <v>150</v>
      </c>
      <c r="L54" s="25" t="str">
        <f ca="1">OFFSET(Resources!$CG$24,0,$C54-1)</f>
        <v>On-Going Capital #2</v>
      </c>
      <c r="M54" s="25" t="str">
        <f ca="1">OFFSET(Resources!$CG$25,0,$C54-1)</f>
        <v>Capital</v>
      </c>
      <c r="N54" s="1">
        <v>1</v>
      </c>
      <c r="O54" s="7">
        <f ca="1">IF($E54=0,0,OFFSET(Resources!$CG$26,$E54,$C54-1))</f>
        <v>0</v>
      </c>
      <c r="P54" s="25" t="str">
        <f ca="1">OFFSET(Resources!$CG$26,0,$C54-1)</f>
        <v>$/Yr</v>
      </c>
      <c r="Q54" s="18">
        <f ca="1">IF($E54=0,0,OFFSET(GenAlts!$W$4,$E54,$D54-1))</f>
        <v>0</v>
      </c>
      <c r="R54" s="1">
        <v>1</v>
      </c>
      <c r="S54" t="str">
        <f ca="1">IF($E54=0,"",OFFSET(Resources!$R$26,$E54,0))</f>
        <v/>
      </c>
      <c r="U54" s="25">
        <f ca="1">IF($E54=0,0,OFFSET(Resources!$AB$26,$E54,($C54-1)*Resources!$CI$20))</f>
        <v>0</v>
      </c>
      <c r="V54" s="122" t="str">
        <f ca="1">IF($E54=0,"","ON_"&amp;OFFSET(Resources!$D$26,$E54,0))</f>
        <v/>
      </c>
      <c r="W54">
        <f t="shared" ca="1" si="9"/>
        <v>0</v>
      </c>
      <c r="X54">
        <f>IF(T54="",0,MATCH(T54,Profiles!$A$3:$A$22,0))</f>
        <v>0</v>
      </c>
      <c r="Y54" s="10">
        <f ca="1">IF(U54=0,0,MATCH(U54,Escalation!$A$3:$A$18,0))</f>
        <v>0</v>
      </c>
      <c r="Z54">
        <f ca="1">IF(V54="",0,MATCH(V54,Profiles!$A$3:$A$22,0))</f>
        <v>0</v>
      </c>
      <c r="AB54" s="8">
        <v>0</v>
      </c>
      <c r="AC54" s="72">
        <f ca="1">IF(OR(AC$4&lt;$Q54,AC$4&gt;$Q54+IF($S54="",1000,$S54)-1),0,IF(MOD(AC$4-$Q54,IF($R54="",1000,$R54))=0,$O54,0))*IF($Y54&gt;0,(1+INDEX(Escalation!$B$3:$B$18,$Y54,0))^(AC$4-SSSModel!$C$5),1)*IF($X54=0,1,OFFSET(Profiles!$K$2,$X54,MAX(Profiles!$C$2,AC$4-$Q54)))*IF($AA54=1,(1+SSSModel!#REF!),1)</f>
        <v>0</v>
      </c>
      <c r="AD54" s="72">
        <f ca="1">IF(OR(AD$4&lt;$Q54,AD$4&gt;$Q54+IF($S54="",1000,$S54)-1),0,IF(MOD(AD$4-$Q54,IF($R54="",1000,$R54))=0,$O54,0))*IF($Y54&gt;0,(1+INDEX(Escalation!$B$3:$B$18,$Y54,0))^(AD$4-SSSModel!$C$5),1)*IF($X54=0,1,OFFSET(Profiles!$K$2,$X54,MAX(Profiles!$C$2,AD$4-$Q54)))*IF($AA54=1,(1+SSSModel!#REF!),1)</f>
        <v>0</v>
      </c>
      <c r="AE54" s="72">
        <f ca="1">IF(OR(AE$4&lt;$Q54,AE$4&gt;$Q54+IF($S54="",1000,$S54)-1),0,IF(MOD(AE$4-$Q54,IF($R54="",1000,$R54))=0,$O54,0))*IF($Y54&gt;0,(1+INDEX(Escalation!$B$3:$B$18,$Y54,0))^(AE$4-SSSModel!$C$5),1)*IF($X54=0,1,OFFSET(Profiles!$K$2,$X54,MAX(Profiles!$C$2,AE$4-$Q54)))*IF($AA54=1,(1+SSSModel!#REF!),1)</f>
        <v>0</v>
      </c>
      <c r="AF54" s="72">
        <f ca="1">IF(OR(AF$4&lt;$Q54,AF$4&gt;$Q54+IF($S54="",1000,$S54)-1),0,IF(MOD(AF$4-$Q54,IF($R54="",1000,$R54))=0,$O54,0))*IF($Y54&gt;0,(1+INDEX(Escalation!$B$3:$B$18,$Y54,0))^(AF$4-SSSModel!$C$5),1)*IF($X54=0,1,OFFSET(Profiles!$K$2,$X54,MAX(Profiles!$C$2,AF$4-$Q54)))*IF($AA54=1,(1+SSSModel!#REF!),1)</f>
        <v>0</v>
      </c>
      <c r="AG54" s="72">
        <f ca="1">IF(OR(AG$4&lt;$Q54,AG$4&gt;$Q54+IF($S54="",1000,$S54)-1),0,IF(MOD(AG$4-$Q54,IF($R54="",1000,$R54))=0,$O54,0))*IF($Y54&gt;0,(1+INDEX(Escalation!$B$3:$B$18,$Y54,0))^(AG$4-SSSModel!$C$5),1)*IF($X54=0,1,OFFSET(Profiles!$K$2,$X54,MAX(Profiles!$C$2,AG$4-$Q54)))*IF($AA54=1,(1+SSSModel!#REF!),1)</f>
        <v>0</v>
      </c>
      <c r="AH54" s="72">
        <f ca="1">IF(OR(AH$4&lt;$Q54,AH$4&gt;$Q54+IF($S54="",1000,$S54)-1),0,IF(MOD(AH$4-$Q54,IF($R54="",1000,$R54))=0,$O54,0))*IF($Y54&gt;0,(1+INDEX(Escalation!$B$3:$B$18,$Y54,0))^(AH$4-SSSModel!$C$5),1)*IF($X54=0,1,OFFSET(Profiles!$K$2,$X54,MAX(Profiles!$C$2,AH$4-$Q54)))*IF($AA54=1,(1+SSSModel!#REF!),1)</f>
        <v>0</v>
      </c>
      <c r="AI54" s="72">
        <f ca="1">IF(OR(AI$4&lt;$Q54,AI$4&gt;$Q54+IF($S54="",1000,$S54)-1),0,IF(MOD(AI$4-$Q54,IF($R54="",1000,$R54))=0,$O54,0))*IF($Y54&gt;0,(1+INDEX(Escalation!$B$3:$B$18,$Y54,0))^(AI$4-SSSModel!$C$5),1)*IF($X54=0,1,OFFSET(Profiles!$K$2,$X54,MAX(Profiles!$C$2,AI$4-$Q54)))*IF($AA54=1,(1+SSSModel!#REF!),1)</f>
        <v>0</v>
      </c>
      <c r="AJ54" s="72">
        <f ca="1">IF(OR(AJ$4&lt;$Q54,AJ$4&gt;$Q54+IF($S54="",1000,$S54)-1),0,IF(MOD(AJ$4-$Q54,IF($R54="",1000,$R54))=0,$O54,0))*IF($Y54&gt;0,(1+INDEX(Escalation!$B$3:$B$18,$Y54,0))^(AJ$4-SSSModel!$C$5),1)*IF($X54=0,1,OFFSET(Profiles!$K$2,$X54,MAX(Profiles!$C$2,AJ$4-$Q54)))*IF($AA54=1,(1+SSSModel!#REF!),1)</f>
        <v>0</v>
      </c>
      <c r="AK54" s="72">
        <f ca="1">IF(OR(AK$4&lt;$Q54,AK$4&gt;$Q54+IF($S54="",1000,$S54)-1),0,IF(MOD(AK$4-$Q54,IF($R54="",1000,$R54))=0,$O54,0))*IF($Y54&gt;0,(1+INDEX(Escalation!$B$3:$B$18,$Y54,0))^(AK$4-SSSModel!$C$5),1)*IF($X54=0,1,OFFSET(Profiles!$K$2,$X54,MAX(Profiles!$C$2,AK$4-$Q54)))*IF($AA54=1,(1+SSSModel!#REF!),1)</f>
        <v>0</v>
      </c>
      <c r="AL54" s="72">
        <f ca="1">IF(OR(AL$4&lt;$Q54,AL$4&gt;$Q54+IF($S54="",1000,$S54)-1),0,IF(MOD(AL$4-$Q54,IF($R54="",1000,$R54))=0,$O54,0))*IF($Y54&gt;0,(1+INDEX(Escalation!$B$3:$B$18,$Y54,0))^(AL$4-SSSModel!$C$5),1)*IF($X54=0,1,OFFSET(Profiles!$K$2,$X54,MAX(Profiles!$C$2,AL$4-$Q54)))*IF($AA54=1,(1+SSSModel!#REF!),1)</f>
        <v>0</v>
      </c>
      <c r="AM54" s="72">
        <f ca="1">IF(OR(AM$4&lt;$Q54,AM$4&gt;$Q54+IF($S54="",1000,$S54)-1),0,IF(MOD(AM$4-$Q54,IF($R54="",1000,$R54))=0,$O54,0))*IF($Y54&gt;0,(1+INDEX(Escalation!$B$3:$B$18,$Y54,0))^(AM$4-SSSModel!$C$5),1)*IF($X54=0,1,OFFSET(Profiles!$K$2,$X54,MAX(Profiles!$C$2,AM$4-$Q54)))*IF($AA54=1,(1+SSSModel!#REF!),1)</f>
        <v>0</v>
      </c>
      <c r="AN54" s="72">
        <f ca="1">IF(OR(AN$4&lt;$Q54,AN$4&gt;$Q54+IF($S54="",1000,$S54)-1),0,IF(MOD(AN$4-$Q54,IF($R54="",1000,$R54))=0,$O54,0))*IF($Y54&gt;0,(1+INDEX(Escalation!$B$3:$B$18,$Y54,0))^(AN$4-SSSModel!$C$5),1)*IF($X54=0,1,OFFSET(Profiles!$K$2,$X54,MAX(Profiles!$C$2,AN$4-$Q54)))*IF($AA54=1,(1+SSSModel!#REF!),1)</f>
        <v>0</v>
      </c>
      <c r="AO54" s="72">
        <f ca="1">IF(OR(AO$4&lt;$Q54,AO$4&gt;$Q54+IF($S54="",1000,$S54)-1),0,IF(MOD(AO$4-$Q54,IF($R54="",1000,$R54))=0,$O54,0))*IF($Y54&gt;0,(1+INDEX(Escalation!$B$3:$B$18,$Y54,0))^(AO$4-SSSModel!$C$5),1)*IF($X54=0,1,OFFSET(Profiles!$K$2,$X54,MAX(Profiles!$C$2,AO$4-$Q54)))*IF($AA54=1,(1+SSSModel!#REF!),1)</f>
        <v>0</v>
      </c>
      <c r="AP54" s="72">
        <f ca="1">IF(OR(AP$4&lt;$Q54,AP$4&gt;$Q54+IF($S54="",1000,$S54)-1),0,IF(MOD(AP$4-$Q54,IF($R54="",1000,$R54))=0,$O54,0))*IF($Y54&gt;0,(1+INDEX(Escalation!$B$3:$B$18,$Y54,0))^(AP$4-SSSModel!$C$5),1)*IF($X54=0,1,OFFSET(Profiles!$K$2,$X54,MAX(Profiles!$C$2,AP$4-$Q54)))*IF($AA54=1,(1+SSSModel!#REF!),1)</f>
        <v>0</v>
      </c>
      <c r="AQ54" s="72">
        <f ca="1">IF(OR(AQ$4&lt;$Q54,AQ$4&gt;$Q54+IF($S54="",1000,$S54)-1),0,IF(MOD(AQ$4-$Q54,IF($R54="",1000,$R54))=0,$O54,0))*IF($Y54&gt;0,(1+INDEX(Escalation!$B$3:$B$18,$Y54,0))^(AQ$4-SSSModel!$C$5),1)*IF($X54=0,1,OFFSET(Profiles!$K$2,$X54,MAX(Profiles!$C$2,AQ$4-$Q54)))*IF($AA54=1,(1+SSSModel!#REF!),1)</f>
        <v>0</v>
      </c>
      <c r="AR54" s="72">
        <f ca="1">IF(OR(AR$4&lt;$Q54,AR$4&gt;$Q54+IF($S54="",1000,$S54)-1),0,IF(MOD(AR$4-$Q54,IF($R54="",1000,$R54))=0,$O54,0))*IF($Y54&gt;0,(1+INDEX(Escalation!$B$3:$B$18,$Y54,0))^(AR$4-SSSModel!$C$5),1)*IF($X54=0,1,OFFSET(Profiles!$K$2,$X54,MAX(Profiles!$C$2,AR$4-$Q54)))*IF($AA54=1,(1+SSSModel!#REF!),1)</f>
        <v>0</v>
      </c>
      <c r="AS54" s="72">
        <f ca="1">IF(OR(AS$4&lt;$Q54,AS$4&gt;$Q54+IF($S54="",1000,$S54)-1),0,IF(MOD(AS$4-$Q54,IF($R54="",1000,$R54))=0,$O54,0))*IF($Y54&gt;0,(1+INDEX(Escalation!$B$3:$B$18,$Y54,0))^(AS$4-SSSModel!$C$5),1)*IF($X54=0,1,OFFSET(Profiles!$K$2,$X54,MAX(Profiles!$C$2,AS$4-$Q54)))*IF($AA54=1,(1+SSSModel!#REF!),1)</f>
        <v>0</v>
      </c>
      <c r="AT54" s="72">
        <f ca="1">IF(OR(AT$4&lt;$Q54,AT$4&gt;$Q54+IF($S54="",1000,$S54)-1),0,IF(MOD(AT$4-$Q54,IF($R54="",1000,$R54))=0,$O54,0))*IF($Y54&gt;0,(1+INDEX(Escalation!$B$3:$B$18,$Y54,0))^(AT$4-SSSModel!$C$5),1)*IF($X54=0,1,OFFSET(Profiles!$K$2,$X54,MAX(Profiles!$C$2,AT$4-$Q54)))*IF($AA54=1,(1+SSSModel!#REF!),1)</f>
        <v>0</v>
      </c>
      <c r="AU54" s="72">
        <f ca="1">IF(OR(AU$4&lt;$Q54,AU$4&gt;$Q54+IF($S54="",1000,$S54)-1),0,IF(MOD(AU$4-$Q54,IF($R54="",1000,$R54))=0,$O54,0))*IF($Y54&gt;0,(1+INDEX(Escalation!$B$3:$B$18,$Y54,0))^(AU$4-SSSModel!$C$5),1)*IF($X54=0,1,OFFSET(Profiles!$K$2,$X54,MAX(Profiles!$C$2,AU$4-$Q54)))*IF($AA54=1,(1+SSSModel!#REF!),1)</f>
        <v>0</v>
      </c>
      <c r="AV54" s="72">
        <f ca="1">IF(OR(AV$4&lt;$Q54,AV$4&gt;$Q54+IF($S54="",1000,$S54)-1),0,IF(MOD(AV$4-$Q54,IF($R54="",1000,$R54))=0,$O54,0))*IF($Y54&gt;0,(1+INDEX(Escalation!$B$3:$B$18,$Y54,0))^(AV$4-SSSModel!$C$5),1)*IF($X54=0,1,OFFSET(Profiles!$K$2,$X54,MAX(Profiles!$C$2,AV$4-$Q54)))*IF($AA54=1,(1+SSSModel!#REF!),1)</f>
        <v>0</v>
      </c>
      <c r="AW54" s="72">
        <f ca="1">IF(OR(AW$4&lt;$Q54,AW$4&gt;$Q54+IF($S54="",1000,$S54)-1),0,IF(MOD(AW$4-$Q54,IF($R54="",1000,$R54))=0,$O54,0))*IF($Y54&gt;0,(1+INDEX(Escalation!$B$3:$B$18,$Y54,0))^(AW$4-SSSModel!$C$5),1)*IF($X54=0,1,OFFSET(Profiles!$K$2,$X54,MAX(Profiles!$C$2,AW$4-$Q54)))*IF($AA54=1,(1+SSSModel!#REF!),1)</f>
        <v>0</v>
      </c>
      <c r="AX54" s="72">
        <f ca="1">IF(OR(AX$4&lt;$Q54,AX$4&gt;$Q54+IF($S54="",1000,$S54)-1),0,IF(MOD(AX$4-$Q54,IF($R54="",1000,$R54))=0,$O54,0))*IF($Y54&gt;0,(1+INDEX(Escalation!$B$3:$B$18,$Y54,0))^(AX$4-SSSModel!$C$5),1)*IF($X54=0,1,OFFSET(Profiles!$K$2,$X54,MAX(Profiles!$C$2,AX$4-$Q54)))*IF($AA54=1,(1+SSSModel!#REF!),1)</f>
        <v>0</v>
      </c>
      <c r="AY54" s="72">
        <f ca="1">IF(OR(AY$4&lt;$Q54,AY$4&gt;$Q54+IF($S54="",1000,$S54)-1),0,IF(MOD(AY$4-$Q54,IF($R54="",1000,$R54))=0,$O54,0))*IF($Y54&gt;0,(1+INDEX(Escalation!$B$3:$B$18,$Y54,0))^(AY$4-SSSModel!$C$5),1)*IF($X54=0,1,OFFSET(Profiles!$K$2,$X54,MAX(Profiles!$C$2,AY$4-$Q54)))*IF($AA54=1,(1+SSSModel!#REF!),1)</f>
        <v>0</v>
      </c>
      <c r="AZ54" s="72">
        <f ca="1">IF(OR(AZ$4&lt;$Q54,AZ$4&gt;$Q54+IF($S54="",1000,$S54)-1),0,IF(MOD(AZ$4-$Q54,IF($R54="",1000,$R54))=0,$O54,0))*IF($Y54&gt;0,(1+INDEX(Escalation!$B$3:$B$18,$Y54,0))^(AZ$4-SSSModel!$C$5),1)*IF($X54=0,1,OFFSET(Profiles!$K$2,$X54,MAX(Profiles!$C$2,AZ$4-$Q54)))*IF($AA54=1,(1+SSSModel!#REF!),1)</f>
        <v>0</v>
      </c>
      <c r="BA54" s="72">
        <f ca="1">IF(OR(BA$4&lt;$Q54,BA$4&gt;$Q54+IF($S54="",1000,$S54)-1),0,IF(MOD(BA$4-$Q54,IF($R54="",1000,$R54))=0,$O54,0))*IF($Y54&gt;0,(1+INDEX(Escalation!$B$3:$B$18,$Y54,0))^(BA$4-SSSModel!$C$5),1)*IF($X54=0,1,OFFSET(Profiles!$K$2,$X54,MAX(Profiles!$C$2,BA$4-$Q54)))*IF($AA54=1,(1+SSSModel!#REF!),1)</f>
        <v>0</v>
      </c>
      <c r="BB54" s="72">
        <f ca="1">IF(OR(BB$4&lt;$Q54,BB$4&gt;$Q54+IF($S54="",1000,$S54)-1),0,IF(MOD(BB$4-$Q54,IF($R54="",1000,$R54))=0,$O54,0))*IF($Y54&gt;0,(1+INDEX(Escalation!$B$3:$B$18,$Y54,0))^(BB$4-SSSModel!$C$5),1)*IF($X54=0,1,OFFSET(Profiles!$K$2,$X54,MAX(Profiles!$C$2,BB$4-$Q54)))*IF($AA54=1,(1+SSSModel!#REF!),1)</f>
        <v>0</v>
      </c>
      <c r="BC54" s="72">
        <f ca="1">IF(OR(BC$4&lt;$Q54,BC$4&gt;$Q54+IF($S54="",1000,$S54)-1),0,IF(MOD(BC$4-$Q54,IF($R54="",1000,$R54))=0,$O54,0))*IF($Y54&gt;0,(1+INDEX(Escalation!$B$3:$B$18,$Y54,0))^(BC$4-SSSModel!$C$5),1)*IF($X54=0,1,OFFSET(Profiles!$K$2,$X54,MAX(Profiles!$C$2,BC$4-$Q54)))*IF($AA54=1,(1+SSSModel!#REF!),1)</f>
        <v>0</v>
      </c>
      <c r="BD54" s="72">
        <f ca="1">IF(OR(BD$4&lt;$Q54,BD$4&gt;$Q54+IF($S54="",1000,$S54)-1),0,IF(MOD(BD$4-$Q54,IF($R54="",1000,$R54))=0,$O54,0))*IF($Y54&gt;0,(1+INDEX(Escalation!$B$3:$B$18,$Y54,0))^(BD$4-SSSModel!$C$5),1)*IF($X54=0,1,OFFSET(Profiles!$K$2,$X54,MAX(Profiles!$C$2,BD$4-$Q54)))*IF($AA54=1,(1+SSSModel!#REF!),1)</f>
        <v>0</v>
      </c>
      <c r="BE54" s="72">
        <f ca="1">IF(OR(BE$4&lt;$Q54,BE$4&gt;$Q54+IF($S54="",1000,$S54)-1),0,IF(MOD(BE$4-$Q54,IF($R54="",1000,$R54))=0,$O54,0))*IF($Y54&gt;0,(1+INDEX(Escalation!$B$3:$B$18,$Y54,0))^(BE$4-SSSModel!$C$5),1)*IF($X54=0,1,OFFSET(Profiles!$K$2,$X54,MAX(Profiles!$C$2,BE$4-$Q54)))*IF($AA54=1,(1+SSSModel!#REF!),1)</f>
        <v>0</v>
      </c>
      <c r="BF54" s="72">
        <f ca="1">IF(OR(BF$4&lt;$Q54,BF$4&gt;$Q54+IF($S54="",1000,$S54)-1),0,IF(MOD(BF$4-$Q54,IF($R54="",1000,$R54))=0,$O54,0))*IF($Y54&gt;0,(1+INDEX(Escalation!$B$3:$B$18,$Y54,0))^(BF$4-SSSModel!$C$5),1)*IF($X54=0,1,OFFSET(Profiles!$K$2,$X54,MAX(Profiles!$C$2,BF$4-$Q54)))*IF($AA54=1,(1+SSSModel!#REF!),1)</f>
        <v>0</v>
      </c>
      <c r="BG54" s="72">
        <f ca="1">IF(OR(BG$4&lt;$Q54,BG$4&gt;$Q54+IF($S54="",1000,$S54)-1),0,IF(MOD(BG$4-$Q54,IF($R54="",1000,$R54))=0,$O54,0))*IF($Y54&gt;0,(1+INDEX(Escalation!$B$3:$B$18,$Y54,0))^(BG$4-SSSModel!$C$5),1)*IF($X54=0,1,OFFSET(Profiles!$K$2,$X54,MAX(Profiles!$C$2,BG$4-$Q54)))*IF($AA54=1,(1+SSSModel!#REF!),1)</f>
        <v>0</v>
      </c>
      <c r="BH54" s="72">
        <f ca="1">IF(OR(BH$4&lt;$Q54,BH$4&gt;$Q54+IF($S54="",1000,$S54)-1),0,IF(MOD(BH$4-$Q54,IF($R54="",1000,$R54))=0,$O54,0))*IF($Y54&gt;0,(1+INDEX(Escalation!$B$3:$B$18,$Y54,0))^(BH$4-SSSModel!$C$5),1)*IF($X54=0,1,OFFSET(Profiles!$K$2,$X54,MAX(Profiles!$C$2,BH$4-$Q54)))*IF($AA54=1,(1+SSSModel!#REF!),1)</f>
        <v>0</v>
      </c>
      <c r="BI54" s="72">
        <f ca="1">IF(OR(BI$4&lt;$Q54,BI$4&gt;$Q54+IF($S54="",1000,$S54)-1),0,IF(MOD(BI$4-$Q54,IF($R54="",1000,$R54))=0,$O54,0))*IF($Y54&gt;0,(1+INDEX(Escalation!$B$3:$B$18,$Y54,0))^(BI$4-SSSModel!$C$5),1)*IF($X54=0,1,OFFSET(Profiles!$K$2,$X54,MAX(Profiles!$C$2,BI$4-$Q54)))*IF($AA54=1,(1+SSSModel!#REF!),1)</f>
        <v>0</v>
      </c>
      <c r="BJ54" s="72">
        <f ca="1">IF(OR(BJ$4&lt;$Q54,BJ$4&gt;$Q54+IF($S54="",1000,$S54)-1),0,IF(MOD(BJ$4-$Q54,IF($R54="",1000,$R54))=0,$O54,0))*IF($Y54&gt;0,(1+INDEX(Escalation!$B$3:$B$18,$Y54,0))^(BJ$4-SSSModel!$C$5),1)*IF($X54=0,1,OFFSET(Profiles!$K$2,$X54,MAX(Profiles!$C$2,BJ$4-$Q54)))*IF($AA54=1,(1+SSSModel!#REF!),1)</f>
        <v>0</v>
      </c>
      <c r="BK54" s="72">
        <f ca="1">IF(OR(BK$4&lt;$Q54,BK$4&gt;$Q54+IF($S54="",1000,$S54)-1),0,IF(MOD(BK$4-$Q54,IF($R54="",1000,$R54))=0,$O54,0))*IF($Y54&gt;0,(1+INDEX(Escalation!$B$3:$B$18,$Y54,0))^(BK$4-SSSModel!$C$5),1)*IF($X54=0,1,OFFSET(Profiles!$K$2,$X54,MAX(Profiles!$C$2,BK$4-$Q54)))*IF($AA54=1,(1+SSSModel!#REF!),1)</f>
        <v>0</v>
      </c>
      <c r="BL54" s="72">
        <f ca="1">IF(OR(BL$4&lt;$Q54,BL$4&gt;$Q54+IF($S54="",1000,$S54)-1),0,IF(MOD(BL$4-$Q54,IF($R54="",1000,$R54))=0,$O54,0))*IF($Y54&gt;0,(1+INDEX(Escalation!$B$3:$B$18,$Y54,0))^(BL$4-SSSModel!$C$5),1)*IF($X54=0,1,OFFSET(Profiles!$K$2,$X54,MAX(Profiles!$C$2,BL$4-$Q54)))*IF($AA54=1,(1+SSSModel!#REF!),1)</f>
        <v>0</v>
      </c>
      <c r="BM54" s="72">
        <f ca="1">IF(OR(BM$4&lt;$Q54,BM$4&gt;$Q54+IF($S54="",1000,$S54)-1),0,IF(MOD(BM$4-$Q54,IF($R54="",1000,$R54))=0,$O54,0))*IF($Y54&gt;0,(1+INDEX(Escalation!$B$3:$B$18,$Y54,0))^(BM$4-SSSModel!$C$5),1)*IF($X54=0,1,OFFSET(Profiles!$K$2,$X54,MAX(Profiles!$C$2,BM$4-$Q54)))*IF($AA54=1,(1+SSSModel!#REF!),1)</f>
        <v>0</v>
      </c>
      <c r="BN54" s="72">
        <f ca="1">IF(OR(BN$4&lt;$Q54,BN$4&gt;$Q54+IF($S54="",1000,$S54)-1),0,IF(MOD(BN$4-$Q54,IF($R54="",1000,$R54))=0,$O54,0))*IF($Y54&gt;0,(1+INDEX(Escalation!$B$3:$B$18,$Y54,0))^(BN$4-SSSModel!$C$5),1)*IF($X54=0,1,OFFSET(Profiles!$K$2,$X54,MAX(Profiles!$C$2,BN$4-$Q54)))*IF($AA54=1,(1+SSSModel!#REF!),1)</f>
        <v>0</v>
      </c>
      <c r="BO54" s="72">
        <f ca="1">IF(OR(BO$4&lt;$Q54,BO$4&gt;$Q54+IF($S54="",1000,$S54)-1),0,IF(MOD(BO$4-$Q54,IF($R54="",1000,$R54))=0,$O54,0))*IF($Y54&gt;0,(1+INDEX(Escalation!$B$3:$B$18,$Y54,0))^(BO$4-SSSModel!$C$5),1)*IF($X54=0,1,OFFSET(Profiles!$K$2,$X54,MAX(Profiles!$C$2,BO$4-$Q54)))*IF($AA54=1,(1+SSSModel!#REF!),1)</f>
        <v>0</v>
      </c>
      <c r="BP54" s="72">
        <f ca="1">IF(OR(BP$4&lt;$Q54,BP$4&gt;$Q54+IF($S54="",1000,$S54)-1),0,IF(MOD(BP$4-$Q54,IF($R54="",1000,$R54))=0,$O54,0))*IF($Y54&gt;0,(1+INDEX(Escalation!$B$3:$B$18,$Y54,0))^(BP$4-SSSModel!$C$5),1)*IF($X54=0,1,OFFSET(Profiles!$K$2,$X54,MAX(Profiles!$C$2,BP$4-$Q54)))*IF($AA54=1,(1+SSSModel!#REF!),1)</f>
        <v>0</v>
      </c>
      <c r="BQ54" s="72">
        <f ca="1">IF(OR(BQ$4&lt;$Q54,BQ$4&gt;$Q54+IF($S54="",1000,$S54)-1),0,IF(MOD(BQ$4-$Q54,IF($R54="",1000,$R54))=0,$O54,0))*IF($Y54&gt;0,(1+INDEX(Escalation!$B$3:$B$18,$Y54,0))^(BQ$4-SSSModel!$C$5),1)*IF($X54=0,1,OFFSET(Profiles!$K$2,$X54,MAX(Profiles!$C$2,BQ$4-$Q54)))*IF($AA54=1,(1+SSSModel!#REF!),1)</f>
        <v>0</v>
      </c>
      <c r="BR54" s="72">
        <f ca="1">IF(OR(BR$4&lt;$Q54,BR$4&gt;$Q54+IF($S54="",1000,$S54)-1),0,IF(MOD(BR$4-$Q54,IF($R54="",1000,$R54))=0,$O54,0))*IF($Y54&gt;0,(1+INDEX(Escalation!$B$3:$B$18,$Y54,0))^(BR$4-SSSModel!$C$5),1)*IF($X54=0,1,OFFSET(Profiles!$K$2,$X54,MAX(Profiles!$C$2,BR$4-$Q54)))*IF($AA54=1,(1+SSSModel!#REF!),1)</f>
        <v>0</v>
      </c>
      <c r="BS54" s="72">
        <f ca="1">IF(OR(BS$4&lt;$Q54,BS$4&gt;$Q54+IF($S54="",1000,$S54)-1),0,IF(MOD(BS$4-$Q54,IF($R54="",1000,$R54))=0,$O54,0))*IF($Y54&gt;0,(1+INDEX(Escalation!$B$3:$B$18,$Y54,0))^(BS$4-SSSModel!$C$5),1)*IF($X54=0,1,OFFSET(Profiles!$K$2,$X54,MAX(Profiles!$C$2,BS$4-$Q54)))*IF($AA54=1,(1+SSSModel!#REF!),1)</f>
        <v>0</v>
      </c>
      <c r="BT54" s="72">
        <f ca="1">IF(OR(BT$4&lt;$Q54,BT$4&gt;$Q54+IF($S54="",1000,$S54)-1),0,IF(MOD(BT$4-$Q54,IF($R54="",1000,$R54))=0,$O54,0))*IF($Y54&gt;0,(1+INDEX(Escalation!$B$3:$B$18,$Y54,0))^(BT$4-SSSModel!$C$5),1)*IF($X54=0,1,OFFSET(Profiles!$K$2,$X54,MAX(Profiles!$C$2,BT$4-$Q54)))*IF($AA54=1,(1+SSSModel!#REF!),1)</f>
        <v>0</v>
      </c>
      <c r="BU54" s="72">
        <f ca="1">IF(OR(BU$4&lt;$Q54,BU$4&gt;$Q54+IF($S54="",1000,$S54)-1),0,IF(MOD(BU$4-$Q54,IF($R54="",1000,$R54))=0,$O54,0))*IF($Y54&gt;0,(1+INDEX(Escalation!$B$3:$B$18,$Y54,0))^(BU$4-SSSModel!$C$5),1)*IF($X54=0,1,OFFSET(Profiles!$K$2,$X54,MAX(Profiles!$C$2,BU$4-$Q54)))*IF($AA54=1,(1+SSSModel!#REF!),1)</f>
        <v>0</v>
      </c>
      <c r="BV54" s="72">
        <f ca="1">IF(OR(BV$4&lt;$Q54,BV$4&gt;$Q54+IF($S54="",1000,$S54)-1),0,IF(MOD(BV$4-$Q54,IF($R54="",1000,$R54))=0,$O54,0))*IF($Y54&gt;0,(1+INDEX(Escalation!$B$3:$B$18,$Y54,0))^(BV$4-SSSModel!$C$5),1)*IF($X54=0,1,OFFSET(Profiles!$K$2,$X54,MAX(Profiles!$C$2,BV$4-$Q54)))*IF($AA54=1,(1+SSSModel!#REF!),1)</f>
        <v>0</v>
      </c>
      <c r="BW54" s="72">
        <f ca="1">IF(OR(BW$4&lt;$Q54,BW$4&gt;$Q54+IF($S54="",1000,$S54)-1),0,IF(MOD(BW$4-$Q54,IF($R54="",1000,$R54))=0,$O54,0))*IF($Y54&gt;0,(1+INDEX(Escalation!$B$3:$B$18,$Y54,0))^(BW$4-SSSModel!$C$5),1)*IF($X54=0,1,OFFSET(Profiles!$K$2,$X54,MAX(Profiles!$C$2,BW$4-$Q54)))*IF($AA54=1,(1+SSSModel!#REF!),1)</f>
        <v>0</v>
      </c>
      <c r="BX54" s="72">
        <f ca="1">IF(OR(BX$4&lt;$Q54,BX$4&gt;$Q54+IF($S54="",1000,$S54)-1),0,IF(MOD(BX$4-$Q54,IF($R54="",1000,$R54))=0,$O54,0))*IF($Y54&gt;0,(1+INDEX(Escalation!$B$3:$B$18,$Y54,0))^(BX$4-SSSModel!$C$5),1)*IF($X54=0,1,OFFSET(Profiles!$K$2,$X54,MAX(Profiles!$C$2,BX$4-$Q54)))*IF($AA54=1,(1+SSSModel!#REF!),1)</f>
        <v>0</v>
      </c>
      <c r="BY54" s="72">
        <f ca="1">IF(OR(BY$4&lt;$Q54,BY$4&gt;$Q54+IF($S54="",1000,$S54)-1),0,IF(MOD(BY$4-$Q54,IF($R54="",1000,$R54))=0,$O54,0))*IF($Y54&gt;0,(1+INDEX(Escalation!$B$3:$B$18,$Y54,0))^(BY$4-SSSModel!$C$5),1)*IF($X54=0,1,OFFSET(Profiles!$K$2,$X54,MAX(Profiles!$C$2,BY$4-$Q54)))*IF($AA54=1,(1+SSSModel!#REF!),1)</f>
        <v>0</v>
      </c>
      <c r="BZ54" s="72">
        <f ca="1">IF(OR(BZ$4&lt;$Q54,BZ$4&gt;$Q54+IF($S54="",1000,$S54)-1),0,IF(MOD(BZ$4-$Q54,IF($R54="",1000,$R54))=0,$O54,0))*IF($Y54&gt;0,(1+INDEX(Escalation!$B$3:$B$18,$Y54,0))^(BZ$4-SSSModel!$C$5),1)*IF($X54=0,1,OFFSET(Profiles!$K$2,$X54,MAX(Profiles!$C$2,BZ$4-$Q54)))*IF($AA54=1,(1+SSSModel!#REF!),1)</f>
        <v>0</v>
      </c>
      <c r="CA54" s="134">
        <f ca="1">IF(OR($Z54=0,SSSModel!$C$4="CF"),AC54,
IF(LEFT($V54,3)="ON_",
     IF(SSSModel!$C$4="RR",SUMPRODUCT(OFFSET($AC54,0,0,1,$CB$2),OFFSET(Profiles!$K$28,($Z54-1)*(Profiles!$I$26+1)+CA$4-SSSModel!$C$3+1,0,1,$CB$2)),
     IF(SSSModel!$C$4="ECC",$EA54*$EB54*SUMPRODUCT(OFFSET($AC54,0,MAX(0,CA$4-$DZ54-$CA$4+1),1,MIN($DZ54,CA$4-$CA$4+1)),OFFSET(Escalation!$K$24,($Y54-1)*(Escalation!$I$22+1)+CA$4-SSSModel!$C$3+1,MAX(0,CA$4-$DZ54-$CA$4+1),1,MIN($DZ54,CA$4-$CA$4+1))),
     IF(SSSModel!$C$4="PV",AC54*$EA54*(1+SSSModel!$C$2),
     IF(SSSModel!$C$4="FCR",$EC54*SUM(OFFSET($AC54,0,MAX(CA$4-$AC$4-$DZ54+1,0),1,MIN($DZ54,CA$4-$AC$4+1))),0)))),
SUM($AC54:$BZ54)*
     IF(SSSModel!$C$4="RR",OFFSET(Profiles!$K$2,$Z54,MAX(Profiles!$C$2,AC$4-$W54)),
     IF(SSSModel!$C$4="ECC",$EA54*$EB54*IF(MAX(Escalation!$C$2,AC$4-$W54)&gt;$DZ54-1,0,OFFSET(Escalation!$K$2,$Y54,MAX(Escalation!$C$2,AC$4-$W54))),
     IF(SSSModel!$C$4="PV",IF(CA$4=$W54,$EA54*(1+SSSModel!$C$2),0),
     IF(SSSModel!$C$4="FCR",IF(AND(CA$4&gt;=$W54,OFFSET(Profiles!$K$2,$Z54,MAX(Profiles!$C$2,AC$4-$W54))&gt;0),$EC54,0),0))))))</f>
        <v>0</v>
      </c>
      <c r="CB54" s="135">
        <f ca="1">IF(OR($Z54=0,SSSModel!$C$4="CF"),AD54,
IF(LEFT($V54,3)="ON_",
     IF(SSSModel!$C$4="RR",SUMPRODUCT(OFFSET($AC54,0,0,1,$CB$2),OFFSET(Profiles!$K$28,($Z54-1)*(Profiles!$I$26+1)+CB$4-SSSModel!$C$3+1,0,1,$CB$2)),
     IF(SSSModel!$C$4="ECC",$EA54*$EB54*SUMPRODUCT(OFFSET($AC54,0,MAX(0,CB$4-$DZ54-$CA$4+1),1,MIN($DZ54,CB$4-$CA$4+1)),OFFSET(Escalation!$K$24,($Y54-1)*(Escalation!$I$22+1)+CB$4-SSSModel!$C$3+1,MAX(0,CB$4-$DZ54-$CA$4+1),1,MIN($DZ54,CB$4-$CA$4+1))),
     IF(SSSModel!$C$4="PV",AD54*$EA54*(1+SSSModel!$C$2),
     IF(SSSModel!$C$4="FCR",$EC54*SUM(OFFSET($AC54,0,MAX(CB$4-$AC$4-$DZ54+1,0),1,MIN($DZ54,CB$4-$AC$4+1))),0)))),
SUM($AC54:$BZ54)*
     IF(SSSModel!$C$4="RR",OFFSET(Profiles!$K$2,$Z54,MAX(Profiles!$C$2,AD$4-$W54)),
     IF(SSSModel!$C$4="ECC",$EA54*$EB54*IF(MAX(Escalation!$C$2,AD$4-$W54)&gt;$DZ54-1,0,OFFSET(Escalation!$K$2,$Y54,MAX(Escalation!$C$2,AD$4-$W54))),
     IF(SSSModel!$C$4="PV",IF(CB$4=$W54,$EA54*(1+SSSModel!$C$2),0),
     IF(SSSModel!$C$4="FCR",IF(AND(CB$4&gt;=$W54,OFFSET(Profiles!$K$2,$Z54,MAX(Profiles!$C$2,AD$4-$W54))&gt;0),$EC54,0),0))))))</f>
        <v>0</v>
      </c>
      <c r="CC54" s="135">
        <f ca="1">IF(OR($Z54=0,SSSModel!$C$4="CF"),AE54,
IF(LEFT($V54,3)="ON_",
     IF(SSSModel!$C$4="RR",SUMPRODUCT(OFFSET($AC54,0,0,1,$CB$2),OFFSET(Profiles!$K$28,($Z54-1)*(Profiles!$I$26+1)+CC$4-SSSModel!$C$3+1,0,1,$CB$2)),
     IF(SSSModel!$C$4="ECC",$EA54*$EB54*SUMPRODUCT(OFFSET($AC54,0,MAX(0,CC$4-$DZ54-$CA$4+1),1,MIN($DZ54,CC$4-$CA$4+1)),OFFSET(Escalation!$K$24,($Y54-1)*(Escalation!$I$22+1)+CC$4-SSSModel!$C$3+1,MAX(0,CC$4-$DZ54-$CA$4+1),1,MIN($DZ54,CC$4-$CA$4+1))),
     IF(SSSModel!$C$4="PV",AE54*$EA54*(1+SSSModel!$C$2),
     IF(SSSModel!$C$4="FCR",$EC54*SUM(OFFSET($AC54,0,MAX(CC$4-$AC$4-$DZ54+1,0),1,MIN($DZ54,CC$4-$AC$4+1))),0)))),
SUM($AC54:$BZ54)*
     IF(SSSModel!$C$4="RR",OFFSET(Profiles!$K$2,$Z54,MAX(Profiles!$C$2,AE$4-$W54)),
     IF(SSSModel!$C$4="ECC",$EA54*$EB54*IF(MAX(Escalation!$C$2,AE$4-$W54)&gt;$DZ54-1,0,OFFSET(Escalation!$K$2,$Y54,MAX(Escalation!$C$2,AE$4-$W54))),
     IF(SSSModel!$C$4="PV",IF(CC$4=$W54,$EA54*(1+SSSModel!$C$2),0),
     IF(SSSModel!$C$4="FCR",IF(AND(CC$4&gt;=$W54,OFFSET(Profiles!$K$2,$Z54,MAX(Profiles!$C$2,AE$4-$W54))&gt;0),$EC54,0),0))))))</f>
        <v>0</v>
      </c>
      <c r="CD54" s="135">
        <f ca="1">IF(OR($Z54=0,SSSModel!$C$4="CF"),AF54,
IF(LEFT($V54,3)="ON_",
     IF(SSSModel!$C$4="RR",SUMPRODUCT(OFFSET($AC54,0,0,1,$CB$2),OFFSET(Profiles!$K$28,($Z54-1)*(Profiles!$I$26+1)+CD$4-SSSModel!$C$3+1,0,1,$CB$2)),
     IF(SSSModel!$C$4="ECC",$EA54*$EB54*SUMPRODUCT(OFFSET($AC54,0,MAX(0,CD$4-$DZ54-$CA$4+1),1,MIN($DZ54,CD$4-$CA$4+1)),OFFSET(Escalation!$K$24,($Y54-1)*(Escalation!$I$22+1)+CD$4-SSSModel!$C$3+1,MAX(0,CD$4-$DZ54-$CA$4+1),1,MIN($DZ54,CD$4-$CA$4+1))),
     IF(SSSModel!$C$4="PV",AF54*$EA54*(1+SSSModel!$C$2),
     IF(SSSModel!$C$4="FCR",$EC54*SUM(OFFSET($AC54,0,MAX(CD$4-$AC$4-$DZ54+1,0),1,MIN($DZ54,CD$4-$AC$4+1))),0)))),
SUM($AC54:$BZ54)*
     IF(SSSModel!$C$4="RR",OFFSET(Profiles!$K$2,$Z54,MAX(Profiles!$C$2,AF$4-$W54)),
     IF(SSSModel!$C$4="ECC",$EA54*$EB54*IF(MAX(Escalation!$C$2,AF$4-$W54)&gt;$DZ54-1,0,OFFSET(Escalation!$K$2,$Y54,MAX(Escalation!$C$2,AF$4-$W54))),
     IF(SSSModel!$C$4="PV",IF(CD$4=$W54,$EA54*(1+SSSModel!$C$2),0),
     IF(SSSModel!$C$4="FCR",IF(AND(CD$4&gt;=$W54,OFFSET(Profiles!$K$2,$Z54,MAX(Profiles!$C$2,AF$4-$W54))&gt;0),$EC54,0),0))))))</f>
        <v>0</v>
      </c>
      <c r="CE54" s="135">
        <f ca="1">IF(OR($Z54=0,SSSModel!$C$4="CF"),AG54,
IF(LEFT($V54,3)="ON_",
     IF(SSSModel!$C$4="RR",SUMPRODUCT(OFFSET($AC54,0,0,1,$CB$2),OFFSET(Profiles!$K$28,($Z54-1)*(Profiles!$I$26+1)+CE$4-SSSModel!$C$3+1,0,1,$CB$2)),
     IF(SSSModel!$C$4="ECC",$EA54*$EB54*SUMPRODUCT(OFFSET($AC54,0,MAX(0,CE$4-$DZ54-$CA$4+1),1,MIN($DZ54,CE$4-$CA$4+1)),OFFSET(Escalation!$K$24,($Y54-1)*(Escalation!$I$22+1)+CE$4-SSSModel!$C$3+1,MAX(0,CE$4-$DZ54-$CA$4+1),1,MIN($DZ54,CE$4-$CA$4+1))),
     IF(SSSModel!$C$4="PV",AG54*$EA54*(1+SSSModel!$C$2),
     IF(SSSModel!$C$4="FCR",$EC54*SUM(OFFSET($AC54,0,MAX(CE$4-$AC$4-$DZ54+1,0),1,MIN($DZ54,CE$4-$AC$4+1))),0)))),
SUM($AC54:$BZ54)*
     IF(SSSModel!$C$4="RR",OFFSET(Profiles!$K$2,$Z54,MAX(Profiles!$C$2,AG$4-$W54)),
     IF(SSSModel!$C$4="ECC",$EA54*$EB54*IF(MAX(Escalation!$C$2,AG$4-$W54)&gt;$DZ54-1,0,OFFSET(Escalation!$K$2,$Y54,MAX(Escalation!$C$2,AG$4-$W54))),
     IF(SSSModel!$C$4="PV",IF(CE$4=$W54,$EA54*(1+SSSModel!$C$2),0),
     IF(SSSModel!$C$4="FCR",IF(AND(CE$4&gt;=$W54,OFFSET(Profiles!$K$2,$Z54,MAX(Profiles!$C$2,AG$4-$W54))&gt;0),$EC54,0),0))))))</f>
        <v>0</v>
      </c>
      <c r="CF54" s="135">
        <f ca="1">IF(OR($Z54=0,SSSModel!$C$4="CF"),AH54,
IF(LEFT($V54,3)="ON_",
     IF(SSSModel!$C$4="RR",SUMPRODUCT(OFFSET($AC54,0,0,1,$CB$2),OFFSET(Profiles!$K$28,($Z54-1)*(Profiles!$I$26+1)+CF$4-SSSModel!$C$3+1,0,1,$CB$2)),
     IF(SSSModel!$C$4="ECC",$EA54*$EB54*SUMPRODUCT(OFFSET($AC54,0,MAX(0,CF$4-$DZ54-$CA$4+1),1,MIN($DZ54,CF$4-$CA$4+1)),OFFSET(Escalation!$K$24,($Y54-1)*(Escalation!$I$22+1)+CF$4-SSSModel!$C$3+1,MAX(0,CF$4-$DZ54-$CA$4+1),1,MIN($DZ54,CF$4-$CA$4+1))),
     IF(SSSModel!$C$4="PV",AH54*$EA54*(1+SSSModel!$C$2),
     IF(SSSModel!$C$4="FCR",$EC54*SUM(OFFSET($AC54,0,MAX(CF$4-$AC$4-$DZ54+1,0),1,MIN($DZ54,CF$4-$AC$4+1))),0)))),
SUM($AC54:$BZ54)*
     IF(SSSModel!$C$4="RR",OFFSET(Profiles!$K$2,$Z54,MAX(Profiles!$C$2,AH$4-$W54)),
     IF(SSSModel!$C$4="ECC",$EA54*$EB54*IF(MAX(Escalation!$C$2,AH$4-$W54)&gt;$DZ54-1,0,OFFSET(Escalation!$K$2,$Y54,MAX(Escalation!$C$2,AH$4-$W54))),
     IF(SSSModel!$C$4="PV",IF(CF$4=$W54,$EA54*(1+SSSModel!$C$2),0),
     IF(SSSModel!$C$4="FCR",IF(AND(CF$4&gt;=$W54,OFFSET(Profiles!$K$2,$Z54,MAX(Profiles!$C$2,AH$4-$W54))&gt;0),$EC54,0),0))))))</f>
        <v>0</v>
      </c>
      <c r="CG54" s="135">
        <f ca="1">IF(OR($Z54=0,SSSModel!$C$4="CF"),AI54,
IF(LEFT($V54,3)="ON_",
     IF(SSSModel!$C$4="RR",SUMPRODUCT(OFFSET($AC54,0,0,1,$CB$2),OFFSET(Profiles!$K$28,($Z54-1)*(Profiles!$I$26+1)+CG$4-SSSModel!$C$3+1,0,1,$CB$2)),
     IF(SSSModel!$C$4="ECC",$EA54*$EB54*SUMPRODUCT(OFFSET($AC54,0,MAX(0,CG$4-$DZ54-$CA$4+1),1,MIN($DZ54,CG$4-$CA$4+1)),OFFSET(Escalation!$K$24,($Y54-1)*(Escalation!$I$22+1)+CG$4-SSSModel!$C$3+1,MAX(0,CG$4-$DZ54-$CA$4+1),1,MIN($DZ54,CG$4-$CA$4+1))),
     IF(SSSModel!$C$4="PV",AI54*$EA54*(1+SSSModel!$C$2),
     IF(SSSModel!$C$4="FCR",$EC54*SUM(OFFSET($AC54,0,MAX(CG$4-$AC$4-$DZ54+1,0),1,MIN($DZ54,CG$4-$AC$4+1))),0)))),
SUM($AC54:$BZ54)*
     IF(SSSModel!$C$4="RR",OFFSET(Profiles!$K$2,$Z54,MAX(Profiles!$C$2,AI$4-$W54)),
     IF(SSSModel!$C$4="ECC",$EA54*$EB54*IF(MAX(Escalation!$C$2,AI$4-$W54)&gt;$DZ54-1,0,OFFSET(Escalation!$K$2,$Y54,MAX(Escalation!$C$2,AI$4-$W54))),
     IF(SSSModel!$C$4="PV",IF(CG$4=$W54,$EA54*(1+SSSModel!$C$2),0),
     IF(SSSModel!$C$4="FCR",IF(AND(CG$4&gt;=$W54,OFFSET(Profiles!$K$2,$Z54,MAX(Profiles!$C$2,AI$4-$W54))&gt;0),$EC54,0),0))))))</f>
        <v>0</v>
      </c>
      <c r="CH54" s="135">
        <f ca="1">IF(OR($Z54=0,SSSModel!$C$4="CF"),AJ54,
IF(LEFT($V54,3)="ON_",
     IF(SSSModel!$C$4="RR",SUMPRODUCT(OFFSET($AC54,0,0,1,$CB$2),OFFSET(Profiles!$K$28,($Z54-1)*(Profiles!$I$26+1)+CH$4-SSSModel!$C$3+1,0,1,$CB$2)),
     IF(SSSModel!$C$4="ECC",$EA54*$EB54*SUMPRODUCT(OFFSET($AC54,0,MAX(0,CH$4-$DZ54-$CA$4+1),1,MIN($DZ54,CH$4-$CA$4+1)),OFFSET(Escalation!$K$24,($Y54-1)*(Escalation!$I$22+1)+CH$4-SSSModel!$C$3+1,MAX(0,CH$4-$DZ54-$CA$4+1),1,MIN($DZ54,CH$4-$CA$4+1))),
     IF(SSSModel!$C$4="PV",AJ54*$EA54*(1+SSSModel!$C$2),
     IF(SSSModel!$C$4="FCR",$EC54*SUM(OFFSET($AC54,0,MAX(CH$4-$AC$4-$DZ54+1,0),1,MIN($DZ54,CH$4-$AC$4+1))),0)))),
SUM($AC54:$BZ54)*
     IF(SSSModel!$C$4="RR",OFFSET(Profiles!$K$2,$Z54,MAX(Profiles!$C$2,AJ$4-$W54)),
     IF(SSSModel!$C$4="ECC",$EA54*$EB54*IF(MAX(Escalation!$C$2,AJ$4-$W54)&gt;$DZ54-1,0,OFFSET(Escalation!$K$2,$Y54,MAX(Escalation!$C$2,AJ$4-$W54))),
     IF(SSSModel!$C$4="PV",IF(CH$4=$W54,$EA54*(1+SSSModel!$C$2),0),
     IF(SSSModel!$C$4="FCR",IF(AND(CH$4&gt;=$W54,OFFSET(Profiles!$K$2,$Z54,MAX(Profiles!$C$2,AJ$4-$W54))&gt;0),$EC54,0),0))))))</f>
        <v>0</v>
      </c>
      <c r="CI54" s="135">
        <f ca="1">IF(OR($Z54=0,SSSModel!$C$4="CF"),AK54,
IF(LEFT($V54,3)="ON_",
     IF(SSSModel!$C$4="RR",SUMPRODUCT(OFFSET($AC54,0,0,1,$CB$2),OFFSET(Profiles!$K$28,($Z54-1)*(Profiles!$I$26+1)+CI$4-SSSModel!$C$3+1,0,1,$CB$2)),
     IF(SSSModel!$C$4="ECC",$EA54*$EB54*SUMPRODUCT(OFFSET($AC54,0,MAX(0,CI$4-$DZ54-$CA$4+1),1,MIN($DZ54,CI$4-$CA$4+1)),OFFSET(Escalation!$K$24,($Y54-1)*(Escalation!$I$22+1)+CI$4-SSSModel!$C$3+1,MAX(0,CI$4-$DZ54-$CA$4+1),1,MIN($DZ54,CI$4-$CA$4+1))),
     IF(SSSModel!$C$4="PV",AK54*$EA54*(1+SSSModel!$C$2),
     IF(SSSModel!$C$4="FCR",$EC54*SUM(OFFSET($AC54,0,MAX(CI$4-$AC$4-$DZ54+1,0),1,MIN($DZ54,CI$4-$AC$4+1))),0)))),
SUM($AC54:$BZ54)*
     IF(SSSModel!$C$4="RR",OFFSET(Profiles!$K$2,$Z54,MAX(Profiles!$C$2,AK$4-$W54)),
     IF(SSSModel!$C$4="ECC",$EA54*$EB54*IF(MAX(Escalation!$C$2,AK$4-$W54)&gt;$DZ54-1,0,OFFSET(Escalation!$K$2,$Y54,MAX(Escalation!$C$2,AK$4-$W54))),
     IF(SSSModel!$C$4="PV",IF(CI$4=$W54,$EA54*(1+SSSModel!$C$2),0),
     IF(SSSModel!$C$4="FCR",IF(AND(CI$4&gt;=$W54,OFFSET(Profiles!$K$2,$Z54,MAX(Profiles!$C$2,AK$4-$W54))&gt;0),$EC54,0),0))))))</f>
        <v>0</v>
      </c>
      <c r="CJ54" s="135">
        <f ca="1">IF(OR($Z54=0,SSSModel!$C$4="CF"),AL54,
IF(LEFT($V54,3)="ON_",
     IF(SSSModel!$C$4="RR",SUMPRODUCT(OFFSET($AC54,0,0,1,$CB$2),OFFSET(Profiles!$K$28,($Z54-1)*(Profiles!$I$26+1)+CJ$4-SSSModel!$C$3+1,0,1,$CB$2)),
     IF(SSSModel!$C$4="ECC",$EA54*$EB54*SUMPRODUCT(OFFSET($AC54,0,MAX(0,CJ$4-$DZ54-$CA$4+1),1,MIN($DZ54,CJ$4-$CA$4+1)),OFFSET(Escalation!$K$24,($Y54-1)*(Escalation!$I$22+1)+CJ$4-SSSModel!$C$3+1,MAX(0,CJ$4-$DZ54-$CA$4+1),1,MIN($DZ54,CJ$4-$CA$4+1))),
     IF(SSSModel!$C$4="PV",AL54*$EA54*(1+SSSModel!$C$2),
     IF(SSSModel!$C$4="FCR",$EC54*SUM(OFFSET($AC54,0,MAX(CJ$4-$AC$4-$DZ54+1,0),1,MIN($DZ54,CJ$4-$AC$4+1))),0)))),
SUM($AC54:$BZ54)*
     IF(SSSModel!$C$4="RR",OFFSET(Profiles!$K$2,$Z54,MAX(Profiles!$C$2,AL$4-$W54)),
     IF(SSSModel!$C$4="ECC",$EA54*$EB54*IF(MAX(Escalation!$C$2,AL$4-$W54)&gt;$DZ54-1,0,OFFSET(Escalation!$K$2,$Y54,MAX(Escalation!$C$2,AL$4-$W54))),
     IF(SSSModel!$C$4="PV",IF(CJ$4=$W54,$EA54*(1+SSSModel!$C$2),0),
     IF(SSSModel!$C$4="FCR",IF(AND(CJ$4&gt;=$W54,OFFSET(Profiles!$K$2,$Z54,MAX(Profiles!$C$2,AL$4-$W54))&gt;0),$EC54,0),0))))))</f>
        <v>0</v>
      </c>
      <c r="CK54" s="135">
        <f ca="1">IF(OR($Z54=0,SSSModel!$C$4="CF"),AM54,
IF(LEFT($V54,3)="ON_",
     IF(SSSModel!$C$4="RR",SUMPRODUCT(OFFSET($AC54,0,0,1,$CB$2),OFFSET(Profiles!$K$28,($Z54-1)*(Profiles!$I$26+1)+CK$4-SSSModel!$C$3+1,0,1,$CB$2)),
     IF(SSSModel!$C$4="ECC",$EA54*$EB54*SUMPRODUCT(OFFSET($AC54,0,MAX(0,CK$4-$DZ54-$CA$4+1),1,MIN($DZ54,CK$4-$CA$4+1)),OFFSET(Escalation!$K$24,($Y54-1)*(Escalation!$I$22+1)+CK$4-SSSModel!$C$3+1,MAX(0,CK$4-$DZ54-$CA$4+1),1,MIN($DZ54,CK$4-$CA$4+1))),
     IF(SSSModel!$C$4="PV",AM54*$EA54*(1+SSSModel!$C$2),
     IF(SSSModel!$C$4="FCR",$EC54*SUM(OFFSET($AC54,0,MAX(CK$4-$AC$4-$DZ54+1,0),1,MIN($DZ54,CK$4-$AC$4+1))),0)))),
SUM($AC54:$BZ54)*
     IF(SSSModel!$C$4="RR",OFFSET(Profiles!$K$2,$Z54,MAX(Profiles!$C$2,AM$4-$W54)),
     IF(SSSModel!$C$4="ECC",$EA54*$EB54*IF(MAX(Escalation!$C$2,AM$4-$W54)&gt;$DZ54-1,0,OFFSET(Escalation!$K$2,$Y54,MAX(Escalation!$C$2,AM$4-$W54))),
     IF(SSSModel!$C$4="PV",IF(CK$4=$W54,$EA54*(1+SSSModel!$C$2),0),
     IF(SSSModel!$C$4="FCR",IF(AND(CK$4&gt;=$W54,OFFSET(Profiles!$K$2,$Z54,MAX(Profiles!$C$2,AM$4-$W54))&gt;0),$EC54,0),0))))))</f>
        <v>0</v>
      </c>
      <c r="CL54" s="135">
        <f ca="1">IF(OR($Z54=0,SSSModel!$C$4="CF"),AN54,
IF(LEFT($V54,3)="ON_",
     IF(SSSModel!$C$4="RR",SUMPRODUCT(OFFSET($AC54,0,0,1,$CB$2),OFFSET(Profiles!$K$28,($Z54-1)*(Profiles!$I$26+1)+CL$4-SSSModel!$C$3+1,0,1,$CB$2)),
     IF(SSSModel!$C$4="ECC",$EA54*$EB54*SUMPRODUCT(OFFSET($AC54,0,MAX(0,CL$4-$DZ54-$CA$4+1),1,MIN($DZ54,CL$4-$CA$4+1)),OFFSET(Escalation!$K$24,($Y54-1)*(Escalation!$I$22+1)+CL$4-SSSModel!$C$3+1,MAX(0,CL$4-$DZ54-$CA$4+1),1,MIN($DZ54,CL$4-$CA$4+1))),
     IF(SSSModel!$C$4="PV",AN54*$EA54*(1+SSSModel!$C$2),
     IF(SSSModel!$C$4="FCR",$EC54*SUM(OFFSET($AC54,0,MAX(CL$4-$AC$4-$DZ54+1,0),1,MIN($DZ54,CL$4-$AC$4+1))),0)))),
SUM($AC54:$BZ54)*
     IF(SSSModel!$C$4="RR",OFFSET(Profiles!$K$2,$Z54,MAX(Profiles!$C$2,AN$4-$W54)),
     IF(SSSModel!$C$4="ECC",$EA54*$EB54*IF(MAX(Escalation!$C$2,AN$4-$W54)&gt;$DZ54-1,0,OFFSET(Escalation!$K$2,$Y54,MAX(Escalation!$C$2,AN$4-$W54))),
     IF(SSSModel!$C$4="PV",IF(CL$4=$W54,$EA54*(1+SSSModel!$C$2),0),
     IF(SSSModel!$C$4="FCR",IF(AND(CL$4&gt;=$W54,OFFSET(Profiles!$K$2,$Z54,MAX(Profiles!$C$2,AN$4-$W54))&gt;0),$EC54,0),0))))))</f>
        <v>0</v>
      </c>
      <c r="CM54" s="135">
        <f ca="1">IF(OR($Z54=0,SSSModel!$C$4="CF"),AO54,
IF(LEFT($V54,3)="ON_",
     IF(SSSModel!$C$4="RR",SUMPRODUCT(OFFSET($AC54,0,0,1,$CB$2),OFFSET(Profiles!$K$28,($Z54-1)*(Profiles!$I$26+1)+CM$4-SSSModel!$C$3+1,0,1,$CB$2)),
     IF(SSSModel!$C$4="ECC",$EA54*$EB54*SUMPRODUCT(OFFSET($AC54,0,MAX(0,CM$4-$DZ54-$CA$4+1),1,MIN($DZ54,CM$4-$CA$4+1)),OFFSET(Escalation!$K$24,($Y54-1)*(Escalation!$I$22+1)+CM$4-SSSModel!$C$3+1,MAX(0,CM$4-$DZ54-$CA$4+1),1,MIN($DZ54,CM$4-$CA$4+1))),
     IF(SSSModel!$C$4="PV",AO54*$EA54*(1+SSSModel!$C$2),
     IF(SSSModel!$C$4="FCR",$EC54*SUM(OFFSET($AC54,0,MAX(CM$4-$AC$4-$DZ54+1,0),1,MIN($DZ54,CM$4-$AC$4+1))),0)))),
SUM($AC54:$BZ54)*
     IF(SSSModel!$C$4="RR",OFFSET(Profiles!$K$2,$Z54,MAX(Profiles!$C$2,AO$4-$W54)),
     IF(SSSModel!$C$4="ECC",$EA54*$EB54*IF(MAX(Escalation!$C$2,AO$4-$W54)&gt;$DZ54-1,0,OFFSET(Escalation!$K$2,$Y54,MAX(Escalation!$C$2,AO$4-$W54))),
     IF(SSSModel!$C$4="PV",IF(CM$4=$W54,$EA54*(1+SSSModel!$C$2),0),
     IF(SSSModel!$C$4="FCR",IF(AND(CM$4&gt;=$W54,OFFSET(Profiles!$K$2,$Z54,MAX(Profiles!$C$2,AO$4-$W54))&gt;0),$EC54,0),0))))))</f>
        <v>0</v>
      </c>
      <c r="CN54" s="135">
        <f ca="1">IF(OR($Z54=0,SSSModel!$C$4="CF"),AP54,
IF(LEFT($V54,3)="ON_",
     IF(SSSModel!$C$4="RR",SUMPRODUCT(OFFSET($AC54,0,0,1,$CB$2),OFFSET(Profiles!$K$28,($Z54-1)*(Profiles!$I$26+1)+CN$4-SSSModel!$C$3+1,0,1,$CB$2)),
     IF(SSSModel!$C$4="ECC",$EA54*$EB54*SUMPRODUCT(OFFSET($AC54,0,MAX(0,CN$4-$DZ54-$CA$4+1),1,MIN($DZ54,CN$4-$CA$4+1)),OFFSET(Escalation!$K$24,($Y54-1)*(Escalation!$I$22+1)+CN$4-SSSModel!$C$3+1,MAX(0,CN$4-$DZ54-$CA$4+1),1,MIN($DZ54,CN$4-$CA$4+1))),
     IF(SSSModel!$C$4="PV",AP54*$EA54*(1+SSSModel!$C$2),
     IF(SSSModel!$C$4="FCR",$EC54*SUM(OFFSET($AC54,0,MAX(CN$4-$AC$4-$DZ54+1,0),1,MIN($DZ54,CN$4-$AC$4+1))),0)))),
SUM($AC54:$BZ54)*
     IF(SSSModel!$C$4="RR",OFFSET(Profiles!$K$2,$Z54,MAX(Profiles!$C$2,AP$4-$W54)),
     IF(SSSModel!$C$4="ECC",$EA54*$EB54*IF(MAX(Escalation!$C$2,AP$4-$W54)&gt;$DZ54-1,0,OFFSET(Escalation!$K$2,$Y54,MAX(Escalation!$C$2,AP$4-$W54))),
     IF(SSSModel!$C$4="PV",IF(CN$4=$W54,$EA54*(1+SSSModel!$C$2),0),
     IF(SSSModel!$C$4="FCR",IF(AND(CN$4&gt;=$W54,OFFSET(Profiles!$K$2,$Z54,MAX(Profiles!$C$2,AP$4-$W54))&gt;0),$EC54,0),0))))))</f>
        <v>0</v>
      </c>
      <c r="CO54" s="135">
        <f ca="1">IF(OR($Z54=0,SSSModel!$C$4="CF"),AQ54,
IF(LEFT($V54,3)="ON_",
     IF(SSSModel!$C$4="RR",SUMPRODUCT(OFFSET($AC54,0,0,1,$CB$2),OFFSET(Profiles!$K$28,($Z54-1)*(Profiles!$I$26+1)+CO$4-SSSModel!$C$3+1,0,1,$CB$2)),
     IF(SSSModel!$C$4="ECC",$EA54*$EB54*SUMPRODUCT(OFFSET($AC54,0,MAX(0,CO$4-$DZ54-$CA$4+1),1,MIN($DZ54,CO$4-$CA$4+1)),OFFSET(Escalation!$K$24,($Y54-1)*(Escalation!$I$22+1)+CO$4-SSSModel!$C$3+1,MAX(0,CO$4-$DZ54-$CA$4+1),1,MIN($DZ54,CO$4-$CA$4+1))),
     IF(SSSModel!$C$4="PV",AQ54*$EA54*(1+SSSModel!$C$2),
     IF(SSSModel!$C$4="FCR",$EC54*SUM(OFFSET($AC54,0,MAX(CO$4-$AC$4-$DZ54+1,0),1,MIN($DZ54,CO$4-$AC$4+1))),0)))),
SUM($AC54:$BZ54)*
     IF(SSSModel!$C$4="RR",OFFSET(Profiles!$K$2,$Z54,MAX(Profiles!$C$2,AQ$4-$W54)),
     IF(SSSModel!$C$4="ECC",$EA54*$EB54*IF(MAX(Escalation!$C$2,AQ$4-$W54)&gt;$DZ54-1,0,OFFSET(Escalation!$K$2,$Y54,MAX(Escalation!$C$2,AQ$4-$W54))),
     IF(SSSModel!$C$4="PV",IF(CO$4=$W54,$EA54*(1+SSSModel!$C$2),0),
     IF(SSSModel!$C$4="FCR",IF(AND(CO$4&gt;=$W54,OFFSET(Profiles!$K$2,$Z54,MAX(Profiles!$C$2,AQ$4-$W54))&gt;0),$EC54,0),0))))))</f>
        <v>0</v>
      </c>
      <c r="CP54" s="135">
        <f ca="1">IF(OR($Z54=0,SSSModel!$C$4="CF"),AR54,
IF(LEFT($V54,3)="ON_",
     IF(SSSModel!$C$4="RR",SUMPRODUCT(OFFSET($AC54,0,0,1,$CB$2),OFFSET(Profiles!$K$28,($Z54-1)*(Profiles!$I$26+1)+CP$4-SSSModel!$C$3+1,0,1,$CB$2)),
     IF(SSSModel!$C$4="ECC",$EA54*$EB54*SUMPRODUCT(OFFSET($AC54,0,MAX(0,CP$4-$DZ54-$CA$4+1),1,MIN($DZ54,CP$4-$CA$4+1)),OFFSET(Escalation!$K$24,($Y54-1)*(Escalation!$I$22+1)+CP$4-SSSModel!$C$3+1,MAX(0,CP$4-$DZ54-$CA$4+1),1,MIN($DZ54,CP$4-$CA$4+1))),
     IF(SSSModel!$C$4="PV",AR54*$EA54*(1+SSSModel!$C$2),
     IF(SSSModel!$C$4="FCR",$EC54*SUM(OFFSET($AC54,0,MAX(CP$4-$AC$4-$DZ54+1,0),1,MIN($DZ54,CP$4-$AC$4+1))),0)))),
SUM($AC54:$BZ54)*
     IF(SSSModel!$C$4="RR",OFFSET(Profiles!$K$2,$Z54,MAX(Profiles!$C$2,AR$4-$W54)),
     IF(SSSModel!$C$4="ECC",$EA54*$EB54*IF(MAX(Escalation!$C$2,AR$4-$W54)&gt;$DZ54-1,0,OFFSET(Escalation!$K$2,$Y54,MAX(Escalation!$C$2,AR$4-$W54))),
     IF(SSSModel!$C$4="PV",IF(CP$4=$W54,$EA54*(1+SSSModel!$C$2),0),
     IF(SSSModel!$C$4="FCR",IF(AND(CP$4&gt;=$W54,OFFSET(Profiles!$K$2,$Z54,MAX(Profiles!$C$2,AR$4-$W54))&gt;0),$EC54,0),0))))))</f>
        <v>0</v>
      </c>
      <c r="CQ54" s="135">
        <f ca="1">IF(OR($Z54=0,SSSModel!$C$4="CF"),AS54,
IF(LEFT($V54,3)="ON_",
     IF(SSSModel!$C$4="RR",SUMPRODUCT(OFFSET($AC54,0,0,1,$CB$2),OFFSET(Profiles!$K$28,($Z54-1)*(Profiles!$I$26+1)+CQ$4-SSSModel!$C$3+1,0,1,$CB$2)),
     IF(SSSModel!$C$4="ECC",$EA54*$EB54*SUMPRODUCT(OFFSET($AC54,0,MAX(0,CQ$4-$DZ54-$CA$4+1),1,MIN($DZ54,CQ$4-$CA$4+1)),OFFSET(Escalation!$K$24,($Y54-1)*(Escalation!$I$22+1)+CQ$4-SSSModel!$C$3+1,MAX(0,CQ$4-$DZ54-$CA$4+1),1,MIN($DZ54,CQ$4-$CA$4+1))),
     IF(SSSModel!$C$4="PV",AS54*$EA54*(1+SSSModel!$C$2),
     IF(SSSModel!$C$4="FCR",$EC54*SUM(OFFSET($AC54,0,MAX(CQ$4-$AC$4-$DZ54+1,0),1,MIN($DZ54,CQ$4-$AC$4+1))),0)))),
SUM($AC54:$BZ54)*
     IF(SSSModel!$C$4="RR",OFFSET(Profiles!$K$2,$Z54,MAX(Profiles!$C$2,AS$4-$W54)),
     IF(SSSModel!$C$4="ECC",$EA54*$EB54*IF(MAX(Escalation!$C$2,AS$4-$W54)&gt;$DZ54-1,0,OFFSET(Escalation!$K$2,$Y54,MAX(Escalation!$C$2,AS$4-$W54))),
     IF(SSSModel!$C$4="PV",IF(CQ$4=$W54,$EA54*(1+SSSModel!$C$2),0),
     IF(SSSModel!$C$4="FCR",IF(AND(CQ$4&gt;=$W54,OFFSET(Profiles!$K$2,$Z54,MAX(Profiles!$C$2,AS$4-$W54))&gt;0),$EC54,0),0))))))</f>
        <v>0</v>
      </c>
      <c r="CR54" s="135">
        <f ca="1">IF(OR($Z54=0,SSSModel!$C$4="CF"),AT54,
IF(LEFT($V54,3)="ON_",
     IF(SSSModel!$C$4="RR",SUMPRODUCT(OFFSET($AC54,0,0,1,$CB$2),OFFSET(Profiles!$K$28,($Z54-1)*(Profiles!$I$26+1)+CR$4-SSSModel!$C$3+1,0,1,$CB$2)),
     IF(SSSModel!$C$4="ECC",$EA54*$EB54*SUMPRODUCT(OFFSET($AC54,0,MAX(0,CR$4-$DZ54-$CA$4+1),1,MIN($DZ54,CR$4-$CA$4+1)),OFFSET(Escalation!$K$24,($Y54-1)*(Escalation!$I$22+1)+CR$4-SSSModel!$C$3+1,MAX(0,CR$4-$DZ54-$CA$4+1),1,MIN($DZ54,CR$4-$CA$4+1))),
     IF(SSSModel!$C$4="PV",AT54*$EA54*(1+SSSModel!$C$2),
     IF(SSSModel!$C$4="FCR",$EC54*SUM(OFFSET($AC54,0,MAX(CR$4-$AC$4-$DZ54+1,0),1,MIN($DZ54,CR$4-$AC$4+1))),0)))),
SUM($AC54:$BZ54)*
     IF(SSSModel!$C$4="RR",OFFSET(Profiles!$K$2,$Z54,MAX(Profiles!$C$2,AT$4-$W54)),
     IF(SSSModel!$C$4="ECC",$EA54*$EB54*IF(MAX(Escalation!$C$2,AT$4-$W54)&gt;$DZ54-1,0,OFFSET(Escalation!$K$2,$Y54,MAX(Escalation!$C$2,AT$4-$W54))),
     IF(SSSModel!$C$4="PV",IF(CR$4=$W54,$EA54*(1+SSSModel!$C$2),0),
     IF(SSSModel!$C$4="FCR",IF(AND(CR$4&gt;=$W54,OFFSET(Profiles!$K$2,$Z54,MAX(Profiles!$C$2,AT$4-$W54))&gt;0),$EC54,0),0))))))</f>
        <v>0</v>
      </c>
      <c r="CS54" s="135">
        <f ca="1">IF(OR($Z54=0,SSSModel!$C$4="CF"),AU54,
IF(LEFT($V54,3)="ON_",
     IF(SSSModel!$C$4="RR",SUMPRODUCT(OFFSET($AC54,0,0,1,$CB$2),OFFSET(Profiles!$K$28,($Z54-1)*(Profiles!$I$26+1)+CS$4-SSSModel!$C$3+1,0,1,$CB$2)),
     IF(SSSModel!$C$4="ECC",$EA54*$EB54*SUMPRODUCT(OFFSET($AC54,0,MAX(0,CS$4-$DZ54-$CA$4+1),1,MIN($DZ54,CS$4-$CA$4+1)),OFFSET(Escalation!$K$24,($Y54-1)*(Escalation!$I$22+1)+CS$4-SSSModel!$C$3+1,MAX(0,CS$4-$DZ54-$CA$4+1),1,MIN($DZ54,CS$4-$CA$4+1))),
     IF(SSSModel!$C$4="PV",AU54*$EA54*(1+SSSModel!$C$2),
     IF(SSSModel!$C$4="FCR",$EC54*SUM(OFFSET($AC54,0,MAX(CS$4-$AC$4-$DZ54+1,0),1,MIN($DZ54,CS$4-$AC$4+1))),0)))),
SUM($AC54:$BZ54)*
     IF(SSSModel!$C$4="RR",OFFSET(Profiles!$K$2,$Z54,MAX(Profiles!$C$2,AU$4-$W54)),
     IF(SSSModel!$C$4="ECC",$EA54*$EB54*IF(MAX(Escalation!$C$2,AU$4-$W54)&gt;$DZ54-1,0,OFFSET(Escalation!$K$2,$Y54,MAX(Escalation!$C$2,AU$4-$W54))),
     IF(SSSModel!$C$4="PV",IF(CS$4=$W54,$EA54*(1+SSSModel!$C$2),0),
     IF(SSSModel!$C$4="FCR",IF(AND(CS$4&gt;=$W54,OFFSET(Profiles!$K$2,$Z54,MAX(Profiles!$C$2,AU$4-$W54))&gt;0),$EC54,0),0))))))</f>
        <v>0</v>
      </c>
      <c r="CT54" s="135">
        <f ca="1">IF(OR($Z54=0,SSSModel!$C$4="CF"),AV54,
IF(LEFT($V54,3)="ON_",
     IF(SSSModel!$C$4="RR",SUMPRODUCT(OFFSET($AC54,0,0,1,$CB$2),OFFSET(Profiles!$K$28,($Z54-1)*(Profiles!$I$26+1)+CT$4-SSSModel!$C$3+1,0,1,$CB$2)),
     IF(SSSModel!$C$4="ECC",$EA54*$EB54*SUMPRODUCT(OFFSET($AC54,0,MAX(0,CT$4-$DZ54-$CA$4+1),1,MIN($DZ54,CT$4-$CA$4+1)),OFFSET(Escalation!$K$24,($Y54-1)*(Escalation!$I$22+1)+CT$4-SSSModel!$C$3+1,MAX(0,CT$4-$DZ54-$CA$4+1),1,MIN($DZ54,CT$4-$CA$4+1))),
     IF(SSSModel!$C$4="PV",AV54*$EA54*(1+SSSModel!$C$2),
     IF(SSSModel!$C$4="FCR",$EC54*SUM(OFFSET($AC54,0,MAX(CT$4-$AC$4-$DZ54+1,0),1,MIN($DZ54,CT$4-$AC$4+1))),0)))),
SUM($AC54:$BZ54)*
     IF(SSSModel!$C$4="RR",OFFSET(Profiles!$K$2,$Z54,MAX(Profiles!$C$2,AV$4-$W54)),
     IF(SSSModel!$C$4="ECC",$EA54*$EB54*IF(MAX(Escalation!$C$2,AV$4-$W54)&gt;$DZ54-1,0,OFFSET(Escalation!$K$2,$Y54,MAX(Escalation!$C$2,AV$4-$W54))),
     IF(SSSModel!$C$4="PV",IF(CT$4=$W54,$EA54*(1+SSSModel!$C$2),0),
     IF(SSSModel!$C$4="FCR",IF(AND(CT$4&gt;=$W54,OFFSET(Profiles!$K$2,$Z54,MAX(Profiles!$C$2,AV$4-$W54))&gt;0),$EC54,0),0))))))</f>
        <v>0</v>
      </c>
      <c r="CU54" s="135">
        <f ca="1">IF(OR($Z54=0,SSSModel!$C$4="CF"),AW54,
IF(LEFT($V54,3)="ON_",
     IF(SSSModel!$C$4="RR",SUMPRODUCT(OFFSET($AC54,0,0,1,$CB$2),OFFSET(Profiles!$K$28,($Z54-1)*(Profiles!$I$26+1)+CU$4-SSSModel!$C$3+1,0,1,$CB$2)),
     IF(SSSModel!$C$4="ECC",$EA54*$EB54*SUMPRODUCT(OFFSET($AC54,0,MAX(0,CU$4-$DZ54-$CA$4+1),1,MIN($DZ54,CU$4-$CA$4+1)),OFFSET(Escalation!$K$24,($Y54-1)*(Escalation!$I$22+1)+CU$4-SSSModel!$C$3+1,MAX(0,CU$4-$DZ54-$CA$4+1),1,MIN($DZ54,CU$4-$CA$4+1))),
     IF(SSSModel!$C$4="PV",AW54*$EA54*(1+SSSModel!$C$2),
     IF(SSSModel!$C$4="FCR",$EC54*SUM(OFFSET($AC54,0,MAX(CU$4-$AC$4-$DZ54+1,0),1,MIN($DZ54,CU$4-$AC$4+1))),0)))),
SUM($AC54:$BZ54)*
     IF(SSSModel!$C$4="RR",OFFSET(Profiles!$K$2,$Z54,MAX(Profiles!$C$2,AW$4-$W54)),
     IF(SSSModel!$C$4="ECC",$EA54*$EB54*IF(MAX(Escalation!$C$2,AW$4-$W54)&gt;$DZ54-1,0,OFFSET(Escalation!$K$2,$Y54,MAX(Escalation!$C$2,AW$4-$W54))),
     IF(SSSModel!$C$4="PV",IF(CU$4=$W54,$EA54*(1+SSSModel!$C$2),0),
     IF(SSSModel!$C$4="FCR",IF(AND(CU$4&gt;=$W54,OFFSET(Profiles!$K$2,$Z54,MAX(Profiles!$C$2,AW$4-$W54))&gt;0),$EC54,0),0))))))</f>
        <v>0</v>
      </c>
      <c r="CV54" s="135">
        <f ca="1">IF(OR($Z54=0,SSSModel!$C$4="CF"),AX54,
IF(LEFT($V54,3)="ON_",
     IF(SSSModel!$C$4="RR",SUMPRODUCT(OFFSET($AC54,0,0,1,$CB$2),OFFSET(Profiles!$K$28,($Z54-1)*(Profiles!$I$26+1)+CV$4-SSSModel!$C$3+1,0,1,$CB$2)),
     IF(SSSModel!$C$4="ECC",$EA54*$EB54*SUMPRODUCT(OFFSET($AC54,0,MAX(0,CV$4-$DZ54-$CA$4+1),1,MIN($DZ54,CV$4-$CA$4+1)),OFFSET(Escalation!$K$24,($Y54-1)*(Escalation!$I$22+1)+CV$4-SSSModel!$C$3+1,MAX(0,CV$4-$DZ54-$CA$4+1),1,MIN($DZ54,CV$4-$CA$4+1))),
     IF(SSSModel!$C$4="PV",AX54*$EA54*(1+SSSModel!$C$2),
     IF(SSSModel!$C$4="FCR",$EC54*SUM(OFFSET($AC54,0,MAX(CV$4-$AC$4-$DZ54+1,0),1,MIN($DZ54,CV$4-$AC$4+1))),0)))),
SUM($AC54:$BZ54)*
     IF(SSSModel!$C$4="RR",OFFSET(Profiles!$K$2,$Z54,MAX(Profiles!$C$2,AX$4-$W54)),
     IF(SSSModel!$C$4="ECC",$EA54*$EB54*IF(MAX(Escalation!$C$2,AX$4-$W54)&gt;$DZ54-1,0,OFFSET(Escalation!$K$2,$Y54,MAX(Escalation!$C$2,AX$4-$W54))),
     IF(SSSModel!$C$4="PV",IF(CV$4=$W54,$EA54*(1+SSSModel!$C$2),0),
     IF(SSSModel!$C$4="FCR",IF(AND(CV$4&gt;=$W54,OFFSET(Profiles!$K$2,$Z54,MAX(Profiles!$C$2,AX$4-$W54))&gt;0),$EC54,0),0))))))</f>
        <v>0</v>
      </c>
      <c r="CW54" s="135">
        <f ca="1">IF(OR($Z54=0,SSSModel!$C$4="CF"),AY54,
IF(LEFT($V54,3)="ON_",
     IF(SSSModel!$C$4="RR",SUMPRODUCT(OFFSET($AC54,0,0,1,$CB$2),OFFSET(Profiles!$K$28,($Z54-1)*(Profiles!$I$26+1)+CW$4-SSSModel!$C$3+1,0,1,$CB$2)),
     IF(SSSModel!$C$4="ECC",$EA54*$EB54*SUMPRODUCT(OFFSET($AC54,0,MAX(0,CW$4-$DZ54-$CA$4+1),1,MIN($DZ54,CW$4-$CA$4+1)),OFFSET(Escalation!$K$24,($Y54-1)*(Escalation!$I$22+1)+CW$4-SSSModel!$C$3+1,MAX(0,CW$4-$DZ54-$CA$4+1),1,MIN($DZ54,CW$4-$CA$4+1))),
     IF(SSSModel!$C$4="PV",AY54*$EA54*(1+SSSModel!$C$2),
     IF(SSSModel!$C$4="FCR",$EC54*SUM(OFFSET($AC54,0,MAX(CW$4-$AC$4-$DZ54+1,0),1,MIN($DZ54,CW$4-$AC$4+1))),0)))),
SUM($AC54:$BZ54)*
     IF(SSSModel!$C$4="RR",OFFSET(Profiles!$K$2,$Z54,MAX(Profiles!$C$2,AY$4-$W54)),
     IF(SSSModel!$C$4="ECC",$EA54*$EB54*IF(MAX(Escalation!$C$2,AY$4-$W54)&gt;$DZ54-1,0,OFFSET(Escalation!$K$2,$Y54,MAX(Escalation!$C$2,AY$4-$W54))),
     IF(SSSModel!$C$4="PV",IF(CW$4=$W54,$EA54*(1+SSSModel!$C$2),0),
     IF(SSSModel!$C$4="FCR",IF(AND(CW$4&gt;=$W54,OFFSET(Profiles!$K$2,$Z54,MAX(Profiles!$C$2,AY$4-$W54))&gt;0),$EC54,0),0))))))</f>
        <v>0</v>
      </c>
      <c r="CX54" s="135">
        <f ca="1">IF(OR($Z54=0,SSSModel!$C$4="CF"),AZ54,
IF(LEFT($V54,3)="ON_",
     IF(SSSModel!$C$4="RR",SUMPRODUCT(OFFSET($AC54,0,0,1,$CB$2),OFFSET(Profiles!$K$28,($Z54-1)*(Profiles!$I$26+1)+CX$4-SSSModel!$C$3+1,0,1,$CB$2)),
     IF(SSSModel!$C$4="ECC",$EA54*$EB54*SUMPRODUCT(OFFSET($AC54,0,MAX(0,CX$4-$DZ54-$CA$4+1),1,MIN($DZ54,CX$4-$CA$4+1)),OFFSET(Escalation!$K$24,($Y54-1)*(Escalation!$I$22+1)+CX$4-SSSModel!$C$3+1,MAX(0,CX$4-$DZ54-$CA$4+1),1,MIN($DZ54,CX$4-$CA$4+1))),
     IF(SSSModel!$C$4="PV",AZ54*$EA54*(1+SSSModel!$C$2),
     IF(SSSModel!$C$4="FCR",$EC54*SUM(OFFSET($AC54,0,MAX(CX$4-$AC$4-$DZ54+1,0),1,MIN($DZ54,CX$4-$AC$4+1))),0)))),
SUM($AC54:$BZ54)*
     IF(SSSModel!$C$4="RR",OFFSET(Profiles!$K$2,$Z54,MAX(Profiles!$C$2,AZ$4-$W54)),
     IF(SSSModel!$C$4="ECC",$EA54*$EB54*IF(MAX(Escalation!$C$2,AZ$4-$W54)&gt;$DZ54-1,0,OFFSET(Escalation!$K$2,$Y54,MAX(Escalation!$C$2,AZ$4-$W54))),
     IF(SSSModel!$C$4="PV",IF(CX$4=$W54,$EA54*(1+SSSModel!$C$2),0),
     IF(SSSModel!$C$4="FCR",IF(AND(CX$4&gt;=$W54,OFFSET(Profiles!$K$2,$Z54,MAX(Profiles!$C$2,AZ$4-$W54))&gt;0),$EC54,0),0))))))</f>
        <v>0</v>
      </c>
      <c r="CY54" s="135">
        <f ca="1">IF(OR($Z54=0,SSSModel!$C$4="CF"),BA54,
IF(LEFT($V54,3)="ON_",
     IF(SSSModel!$C$4="RR",SUMPRODUCT(OFFSET($AC54,0,0,1,$CB$2),OFFSET(Profiles!$K$28,($Z54-1)*(Profiles!$I$26+1)+CY$4-SSSModel!$C$3+1,0,1,$CB$2)),
     IF(SSSModel!$C$4="ECC",$EA54*$EB54*SUMPRODUCT(OFFSET($AC54,0,MAX(0,CY$4-$DZ54-$CA$4+1),1,MIN($DZ54,CY$4-$CA$4+1)),OFFSET(Escalation!$K$24,($Y54-1)*(Escalation!$I$22+1)+CY$4-SSSModel!$C$3+1,MAX(0,CY$4-$DZ54-$CA$4+1),1,MIN($DZ54,CY$4-$CA$4+1))),
     IF(SSSModel!$C$4="PV",BA54*$EA54*(1+SSSModel!$C$2),
     IF(SSSModel!$C$4="FCR",$EC54*SUM(OFFSET($AC54,0,MAX(CY$4-$AC$4-$DZ54+1,0),1,MIN($DZ54,CY$4-$AC$4+1))),0)))),
SUM($AC54:$BZ54)*
     IF(SSSModel!$C$4="RR",OFFSET(Profiles!$K$2,$Z54,MAX(Profiles!$C$2,BA$4-$W54)),
     IF(SSSModel!$C$4="ECC",$EA54*$EB54*IF(MAX(Escalation!$C$2,BA$4-$W54)&gt;$DZ54-1,0,OFFSET(Escalation!$K$2,$Y54,MAX(Escalation!$C$2,BA$4-$W54))),
     IF(SSSModel!$C$4="PV",IF(CY$4=$W54,$EA54*(1+SSSModel!$C$2),0),
     IF(SSSModel!$C$4="FCR",IF(AND(CY$4&gt;=$W54,OFFSET(Profiles!$K$2,$Z54,MAX(Profiles!$C$2,BA$4-$W54))&gt;0),$EC54,0),0))))))</f>
        <v>0</v>
      </c>
      <c r="CZ54" s="135">
        <f ca="1">IF(OR($Z54=0,SSSModel!$C$4="CF"),BB54,
IF(LEFT($V54,3)="ON_",
     IF(SSSModel!$C$4="RR",SUMPRODUCT(OFFSET($AC54,0,0,1,$CB$2),OFFSET(Profiles!$K$28,($Z54-1)*(Profiles!$I$26+1)+CZ$4-SSSModel!$C$3+1,0,1,$CB$2)),
     IF(SSSModel!$C$4="ECC",$EA54*$EB54*SUMPRODUCT(OFFSET($AC54,0,MAX(0,CZ$4-$DZ54-$CA$4+1),1,MIN($DZ54,CZ$4-$CA$4+1)),OFFSET(Escalation!$K$24,($Y54-1)*(Escalation!$I$22+1)+CZ$4-SSSModel!$C$3+1,MAX(0,CZ$4-$DZ54-$CA$4+1),1,MIN($DZ54,CZ$4-$CA$4+1))),
     IF(SSSModel!$C$4="PV",BB54*$EA54*(1+SSSModel!$C$2),
     IF(SSSModel!$C$4="FCR",$EC54*SUM(OFFSET($AC54,0,MAX(CZ$4-$AC$4-$DZ54+1,0),1,MIN($DZ54,CZ$4-$AC$4+1))),0)))),
SUM($AC54:$BZ54)*
     IF(SSSModel!$C$4="RR",OFFSET(Profiles!$K$2,$Z54,MAX(Profiles!$C$2,BB$4-$W54)),
     IF(SSSModel!$C$4="ECC",$EA54*$EB54*IF(MAX(Escalation!$C$2,BB$4-$W54)&gt;$DZ54-1,0,OFFSET(Escalation!$K$2,$Y54,MAX(Escalation!$C$2,BB$4-$W54))),
     IF(SSSModel!$C$4="PV",IF(CZ$4=$W54,$EA54*(1+SSSModel!$C$2),0),
     IF(SSSModel!$C$4="FCR",IF(AND(CZ$4&gt;=$W54,OFFSET(Profiles!$K$2,$Z54,MAX(Profiles!$C$2,BB$4-$W54))&gt;0),$EC54,0),0))))))</f>
        <v>0</v>
      </c>
      <c r="DA54" s="135">
        <f ca="1">IF(OR($Z54=0,SSSModel!$C$4="CF"),BC54,
IF(LEFT($V54,3)="ON_",
     IF(SSSModel!$C$4="RR",SUMPRODUCT(OFFSET($AC54,0,0,1,$CB$2),OFFSET(Profiles!$K$28,($Z54-1)*(Profiles!$I$26+1)+DA$4-SSSModel!$C$3+1,0,1,$CB$2)),
     IF(SSSModel!$C$4="ECC",$EA54*$EB54*SUMPRODUCT(OFFSET($AC54,0,MAX(0,DA$4-$DZ54-$CA$4+1),1,MIN($DZ54,DA$4-$CA$4+1)),OFFSET(Escalation!$K$24,($Y54-1)*(Escalation!$I$22+1)+DA$4-SSSModel!$C$3+1,MAX(0,DA$4-$DZ54-$CA$4+1),1,MIN($DZ54,DA$4-$CA$4+1))),
     IF(SSSModel!$C$4="PV",BC54*$EA54*(1+SSSModel!$C$2),
     IF(SSSModel!$C$4="FCR",$EC54*SUM(OFFSET($AC54,0,MAX(DA$4-$AC$4-$DZ54+1,0),1,MIN($DZ54,DA$4-$AC$4+1))),0)))),
SUM($AC54:$BZ54)*
     IF(SSSModel!$C$4="RR",OFFSET(Profiles!$K$2,$Z54,MAX(Profiles!$C$2,BC$4-$W54)),
     IF(SSSModel!$C$4="ECC",$EA54*$EB54*IF(MAX(Escalation!$C$2,BC$4-$W54)&gt;$DZ54-1,0,OFFSET(Escalation!$K$2,$Y54,MAX(Escalation!$C$2,BC$4-$W54))),
     IF(SSSModel!$C$4="PV",IF(DA$4=$W54,$EA54*(1+SSSModel!$C$2),0),
     IF(SSSModel!$C$4="FCR",IF(AND(DA$4&gt;=$W54,OFFSET(Profiles!$K$2,$Z54,MAX(Profiles!$C$2,BC$4-$W54))&gt;0),$EC54,0),0))))))</f>
        <v>0</v>
      </c>
      <c r="DB54" s="135">
        <f ca="1">IF(OR($Z54=0,SSSModel!$C$4="CF"),BD54,
IF(LEFT($V54,3)="ON_",
     IF(SSSModel!$C$4="RR",SUMPRODUCT(OFFSET($AC54,0,0,1,$CB$2),OFFSET(Profiles!$K$28,($Z54-1)*(Profiles!$I$26+1)+DB$4-SSSModel!$C$3+1,0,1,$CB$2)),
     IF(SSSModel!$C$4="ECC",$EA54*$EB54*SUMPRODUCT(OFFSET($AC54,0,MAX(0,DB$4-$DZ54-$CA$4+1),1,MIN($DZ54,DB$4-$CA$4+1)),OFFSET(Escalation!$K$24,($Y54-1)*(Escalation!$I$22+1)+DB$4-SSSModel!$C$3+1,MAX(0,DB$4-$DZ54-$CA$4+1),1,MIN($DZ54,DB$4-$CA$4+1))),
     IF(SSSModel!$C$4="PV",BD54*$EA54*(1+SSSModel!$C$2),
     IF(SSSModel!$C$4="FCR",$EC54*SUM(OFFSET($AC54,0,MAX(DB$4-$AC$4-$DZ54+1,0),1,MIN($DZ54,DB$4-$AC$4+1))),0)))),
SUM($AC54:$BZ54)*
     IF(SSSModel!$C$4="RR",OFFSET(Profiles!$K$2,$Z54,MAX(Profiles!$C$2,BD$4-$W54)),
     IF(SSSModel!$C$4="ECC",$EA54*$EB54*IF(MAX(Escalation!$C$2,BD$4-$W54)&gt;$DZ54-1,0,OFFSET(Escalation!$K$2,$Y54,MAX(Escalation!$C$2,BD$4-$W54))),
     IF(SSSModel!$C$4="PV",IF(DB$4=$W54,$EA54*(1+SSSModel!$C$2),0),
     IF(SSSModel!$C$4="FCR",IF(AND(DB$4&gt;=$W54,OFFSET(Profiles!$K$2,$Z54,MAX(Profiles!$C$2,BD$4-$W54))&gt;0),$EC54,0),0))))))</f>
        <v>0</v>
      </c>
      <c r="DC54" s="135">
        <f ca="1">IF(OR($Z54=0,SSSModel!$C$4="CF"),BE54,
IF(LEFT($V54,3)="ON_",
     IF(SSSModel!$C$4="RR",SUMPRODUCT(OFFSET($AC54,0,0,1,$CB$2),OFFSET(Profiles!$K$28,($Z54-1)*(Profiles!$I$26+1)+DC$4-SSSModel!$C$3+1,0,1,$CB$2)),
     IF(SSSModel!$C$4="ECC",$EA54*$EB54*SUMPRODUCT(OFFSET($AC54,0,MAX(0,DC$4-$DZ54-$CA$4+1),1,MIN($DZ54,DC$4-$CA$4+1)),OFFSET(Escalation!$K$24,($Y54-1)*(Escalation!$I$22+1)+DC$4-SSSModel!$C$3+1,MAX(0,DC$4-$DZ54-$CA$4+1),1,MIN($DZ54,DC$4-$CA$4+1))),
     IF(SSSModel!$C$4="PV",BE54*$EA54*(1+SSSModel!$C$2),
     IF(SSSModel!$C$4="FCR",$EC54*SUM(OFFSET($AC54,0,MAX(DC$4-$AC$4-$DZ54+1,0),1,MIN($DZ54,DC$4-$AC$4+1))),0)))),
SUM($AC54:$BZ54)*
     IF(SSSModel!$C$4="RR",OFFSET(Profiles!$K$2,$Z54,MAX(Profiles!$C$2,BE$4-$W54)),
     IF(SSSModel!$C$4="ECC",$EA54*$EB54*IF(MAX(Escalation!$C$2,BE$4-$W54)&gt;$DZ54-1,0,OFFSET(Escalation!$K$2,$Y54,MAX(Escalation!$C$2,BE$4-$W54))),
     IF(SSSModel!$C$4="PV",IF(DC$4=$W54,$EA54*(1+SSSModel!$C$2),0),
     IF(SSSModel!$C$4="FCR",IF(AND(DC$4&gt;=$W54,OFFSET(Profiles!$K$2,$Z54,MAX(Profiles!$C$2,BE$4-$W54))&gt;0),$EC54,0),0))))))</f>
        <v>0</v>
      </c>
      <c r="DD54" s="135">
        <f ca="1">IF(OR($Z54=0,SSSModel!$C$4="CF"),BF54,
IF(LEFT($V54,3)="ON_",
     IF(SSSModel!$C$4="RR",SUMPRODUCT(OFFSET($AC54,0,0,1,$CB$2),OFFSET(Profiles!$K$28,($Z54-1)*(Profiles!$I$26+1)+DD$4-SSSModel!$C$3+1,0,1,$CB$2)),
     IF(SSSModel!$C$4="ECC",$EA54*$EB54*SUMPRODUCT(OFFSET($AC54,0,MAX(0,DD$4-$DZ54-$CA$4+1),1,MIN($DZ54,DD$4-$CA$4+1)),OFFSET(Escalation!$K$24,($Y54-1)*(Escalation!$I$22+1)+DD$4-SSSModel!$C$3+1,MAX(0,DD$4-$DZ54-$CA$4+1),1,MIN($DZ54,DD$4-$CA$4+1))),
     IF(SSSModel!$C$4="PV",BF54*$EA54*(1+SSSModel!$C$2),
     IF(SSSModel!$C$4="FCR",$EC54*SUM(OFFSET($AC54,0,MAX(DD$4-$AC$4-$DZ54+1,0),1,MIN($DZ54,DD$4-$AC$4+1))),0)))),
SUM($AC54:$BZ54)*
     IF(SSSModel!$C$4="RR",OFFSET(Profiles!$K$2,$Z54,MAX(Profiles!$C$2,BF$4-$W54)),
     IF(SSSModel!$C$4="ECC",$EA54*$EB54*IF(MAX(Escalation!$C$2,BF$4-$W54)&gt;$DZ54-1,0,OFFSET(Escalation!$K$2,$Y54,MAX(Escalation!$C$2,BF$4-$W54))),
     IF(SSSModel!$C$4="PV",IF(DD$4=$W54,$EA54*(1+SSSModel!$C$2),0),
     IF(SSSModel!$C$4="FCR",IF(AND(DD$4&gt;=$W54,OFFSET(Profiles!$K$2,$Z54,MAX(Profiles!$C$2,BF$4-$W54))&gt;0),$EC54,0),0))))))</f>
        <v>0</v>
      </c>
      <c r="DE54" s="135">
        <f ca="1">IF(OR($Z54=0,SSSModel!$C$4="CF"),BG54,
IF(LEFT($V54,3)="ON_",
     IF(SSSModel!$C$4="RR",SUMPRODUCT(OFFSET($AC54,0,0,1,$CB$2),OFFSET(Profiles!$K$28,($Z54-1)*(Profiles!$I$26+1)+DE$4-SSSModel!$C$3+1,0,1,$CB$2)),
     IF(SSSModel!$C$4="ECC",$EA54*$EB54*SUMPRODUCT(OFFSET($AC54,0,MAX(0,DE$4-$DZ54-$CA$4+1),1,MIN($DZ54,DE$4-$CA$4+1)),OFFSET(Escalation!$K$24,($Y54-1)*(Escalation!$I$22+1)+DE$4-SSSModel!$C$3+1,MAX(0,DE$4-$DZ54-$CA$4+1),1,MIN($DZ54,DE$4-$CA$4+1))),
     IF(SSSModel!$C$4="PV",BG54*$EA54*(1+SSSModel!$C$2),
     IF(SSSModel!$C$4="FCR",$EC54*SUM(OFFSET($AC54,0,MAX(DE$4-$AC$4-$DZ54+1,0),1,MIN($DZ54,DE$4-$AC$4+1))),0)))),
SUM($AC54:$BZ54)*
     IF(SSSModel!$C$4="RR",OFFSET(Profiles!$K$2,$Z54,MAX(Profiles!$C$2,BG$4-$W54)),
     IF(SSSModel!$C$4="ECC",$EA54*$EB54*IF(MAX(Escalation!$C$2,BG$4-$W54)&gt;$DZ54-1,0,OFFSET(Escalation!$K$2,$Y54,MAX(Escalation!$C$2,BG$4-$W54))),
     IF(SSSModel!$C$4="PV",IF(DE$4=$W54,$EA54*(1+SSSModel!$C$2),0),
     IF(SSSModel!$C$4="FCR",IF(AND(DE$4&gt;=$W54,OFFSET(Profiles!$K$2,$Z54,MAX(Profiles!$C$2,BG$4-$W54))&gt;0),$EC54,0),0))))))</f>
        <v>0</v>
      </c>
      <c r="DF54" s="135">
        <f ca="1">IF(OR($Z54=0,SSSModel!$C$4="CF"),BH54,
IF(LEFT($V54,3)="ON_",
     IF(SSSModel!$C$4="RR",SUMPRODUCT(OFFSET($AC54,0,0,1,$CB$2),OFFSET(Profiles!$K$28,($Z54-1)*(Profiles!$I$26+1)+DF$4-SSSModel!$C$3+1,0,1,$CB$2)),
     IF(SSSModel!$C$4="ECC",$EA54*$EB54*SUMPRODUCT(OFFSET($AC54,0,MAX(0,DF$4-$DZ54-$CA$4+1),1,MIN($DZ54,DF$4-$CA$4+1)),OFFSET(Escalation!$K$24,($Y54-1)*(Escalation!$I$22+1)+DF$4-SSSModel!$C$3+1,MAX(0,DF$4-$DZ54-$CA$4+1),1,MIN($DZ54,DF$4-$CA$4+1))),
     IF(SSSModel!$C$4="PV",BH54*$EA54*(1+SSSModel!$C$2),
     IF(SSSModel!$C$4="FCR",$EC54*SUM(OFFSET($AC54,0,MAX(DF$4-$AC$4-$DZ54+1,0),1,MIN($DZ54,DF$4-$AC$4+1))),0)))),
SUM($AC54:$BZ54)*
     IF(SSSModel!$C$4="RR",OFFSET(Profiles!$K$2,$Z54,MAX(Profiles!$C$2,BH$4-$W54)),
     IF(SSSModel!$C$4="ECC",$EA54*$EB54*IF(MAX(Escalation!$C$2,BH$4-$W54)&gt;$DZ54-1,0,OFFSET(Escalation!$K$2,$Y54,MAX(Escalation!$C$2,BH$4-$W54))),
     IF(SSSModel!$C$4="PV",IF(DF$4=$W54,$EA54*(1+SSSModel!$C$2),0),
     IF(SSSModel!$C$4="FCR",IF(AND(DF$4&gt;=$W54,OFFSET(Profiles!$K$2,$Z54,MAX(Profiles!$C$2,BH$4-$W54))&gt;0),$EC54,0),0))))))</f>
        <v>0</v>
      </c>
      <c r="DG54" s="135">
        <f ca="1">IF(OR($Z54=0,SSSModel!$C$4="CF"),BI54,
IF(LEFT($V54,3)="ON_",
     IF(SSSModel!$C$4="RR",SUMPRODUCT(OFFSET($AC54,0,0,1,$CB$2),OFFSET(Profiles!$K$28,($Z54-1)*(Profiles!$I$26+1)+DG$4-SSSModel!$C$3+1,0,1,$CB$2)),
     IF(SSSModel!$C$4="ECC",$EA54*$EB54*SUMPRODUCT(OFFSET($AC54,0,MAX(0,DG$4-$DZ54-$CA$4+1),1,MIN($DZ54,DG$4-$CA$4+1)),OFFSET(Escalation!$K$24,($Y54-1)*(Escalation!$I$22+1)+DG$4-SSSModel!$C$3+1,MAX(0,DG$4-$DZ54-$CA$4+1),1,MIN($DZ54,DG$4-$CA$4+1))),
     IF(SSSModel!$C$4="PV",BI54*$EA54*(1+SSSModel!$C$2),
     IF(SSSModel!$C$4="FCR",$EC54*SUM(OFFSET($AC54,0,MAX(DG$4-$AC$4-$DZ54+1,0),1,MIN($DZ54,DG$4-$AC$4+1))),0)))),
SUM($AC54:$BZ54)*
     IF(SSSModel!$C$4="RR",OFFSET(Profiles!$K$2,$Z54,MAX(Profiles!$C$2,BI$4-$W54)),
     IF(SSSModel!$C$4="ECC",$EA54*$EB54*IF(MAX(Escalation!$C$2,BI$4-$W54)&gt;$DZ54-1,0,OFFSET(Escalation!$K$2,$Y54,MAX(Escalation!$C$2,BI$4-$W54))),
     IF(SSSModel!$C$4="PV",IF(DG$4=$W54,$EA54*(1+SSSModel!$C$2),0),
     IF(SSSModel!$C$4="FCR",IF(AND(DG$4&gt;=$W54,OFFSET(Profiles!$K$2,$Z54,MAX(Profiles!$C$2,BI$4-$W54))&gt;0),$EC54,0),0))))))</f>
        <v>0</v>
      </c>
      <c r="DH54" s="135">
        <f ca="1">IF(OR($Z54=0,SSSModel!$C$4="CF"),BJ54,
IF(LEFT($V54,3)="ON_",
     IF(SSSModel!$C$4="RR",SUMPRODUCT(OFFSET($AC54,0,0,1,$CB$2),OFFSET(Profiles!$K$28,($Z54-1)*(Profiles!$I$26+1)+DH$4-SSSModel!$C$3+1,0,1,$CB$2)),
     IF(SSSModel!$C$4="ECC",$EA54*$EB54*SUMPRODUCT(OFFSET($AC54,0,MAX(0,DH$4-$DZ54-$CA$4+1),1,MIN($DZ54,DH$4-$CA$4+1)),OFFSET(Escalation!$K$24,($Y54-1)*(Escalation!$I$22+1)+DH$4-SSSModel!$C$3+1,MAX(0,DH$4-$DZ54-$CA$4+1),1,MIN($DZ54,DH$4-$CA$4+1))),
     IF(SSSModel!$C$4="PV",BJ54*$EA54*(1+SSSModel!$C$2),
     IF(SSSModel!$C$4="FCR",$EC54*SUM(OFFSET($AC54,0,MAX(DH$4-$AC$4-$DZ54+1,0),1,MIN($DZ54,DH$4-$AC$4+1))),0)))),
SUM($AC54:$BZ54)*
     IF(SSSModel!$C$4="RR",OFFSET(Profiles!$K$2,$Z54,MAX(Profiles!$C$2,BJ$4-$W54)),
     IF(SSSModel!$C$4="ECC",$EA54*$EB54*IF(MAX(Escalation!$C$2,BJ$4-$W54)&gt;$DZ54-1,0,OFFSET(Escalation!$K$2,$Y54,MAX(Escalation!$C$2,BJ$4-$W54))),
     IF(SSSModel!$C$4="PV",IF(DH$4=$W54,$EA54*(1+SSSModel!$C$2),0),
     IF(SSSModel!$C$4="FCR",IF(AND(DH$4&gt;=$W54,OFFSET(Profiles!$K$2,$Z54,MAX(Profiles!$C$2,BJ$4-$W54))&gt;0),$EC54,0),0))))))</f>
        <v>0</v>
      </c>
      <c r="DI54" s="135">
        <f ca="1">IF(OR($Z54=0,SSSModel!$C$4="CF"),BK54,
IF(LEFT($V54,3)="ON_",
     IF(SSSModel!$C$4="RR",SUMPRODUCT(OFFSET($AC54,0,0,1,$CB$2),OFFSET(Profiles!$K$28,($Z54-1)*(Profiles!$I$26+1)+DI$4-SSSModel!$C$3+1,0,1,$CB$2)),
     IF(SSSModel!$C$4="ECC",$EA54*$EB54*SUMPRODUCT(OFFSET($AC54,0,MAX(0,DI$4-$DZ54-$CA$4+1),1,MIN($DZ54,DI$4-$CA$4+1)),OFFSET(Escalation!$K$24,($Y54-1)*(Escalation!$I$22+1)+DI$4-SSSModel!$C$3+1,MAX(0,DI$4-$DZ54-$CA$4+1),1,MIN($DZ54,DI$4-$CA$4+1))),
     IF(SSSModel!$C$4="PV",BK54*$EA54*(1+SSSModel!$C$2),
     IF(SSSModel!$C$4="FCR",$EC54*SUM(OFFSET($AC54,0,MAX(DI$4-$AC$4-$DZ54+1,0),1,MIN($DZ54,DI$4-$AC$4+1))),0)))),
SUM($AC54:$BZ54)*
     IF(SSSModel!$C$4="RR",OFFSET(Profiles!$K$2,$Z54,MAX(Profiles!$C$2,BK$4-$W54)),
     IF(SSSModel!$C$4="ECC",$EA54*$EB54*IF(MAX(Escalation!$C$2,BK$4-$W54)&gt;$DZ54-1,0,OFFSET(Escalation!$K$2,$Y54,MAX(Escalation!$C$2,BK$4-$W54))),
     IF(SSSModel!$C$4="PV",IF(DI$4=$W54,$EA54*(1+SSSModel!$C$2),0),
     IF(SSSModel!$C$4="FCR",IF(AND(DI$4&gt;=$W54,OFFSET(Profiles!$K$2,$Z54,MAX(Profiles!$C$2,BK$4-$W54))&gt;0),$EC54,0),0))))))</f>
        <v>0</v>
      </c>
      <c r="DJ54" s="135">
        <f ca="1">IF(OR($Z54=0,SSSModel!$C$4="CF"),BL54,
IF(LEFT($V54,3)="ON_",
     IF(SSSModel!$C$4="RR",SUMPRODUCT(OFFSET($AC54,0,0,1,$CB$2),OFFSET(Profiles!$K$28,($Z54-1)*(Profiles!$I$26+1)+DJ$4-SSSModel!$C$3+1,0,1,$CB$2)),
     IF(SSSModel!$C$4="ECC",$EA54*$EB54*SUMPRODUCT(OFFSET($AC54,0,MAX(0,DJ$4-$DZ54-$CA$4+1),1,MIN($DZ54,DJ$4-$CA$4+1)),OFFSET(Escalation!$K$24,($Y54-1)*(Escalation!$I$22+1)+DJ$4-SSSModel!$C$3+1,MAX(0,DJ$4-$DZ54-$CA$4+1),1,MIN($DZ54,DJ$4-$CA$4+1))),
     IF(SSSModel!$C$4="PV",BL54*$EA54*(1+SSSModel!$C$2),
     IF(SSSModel!$C$4="FCR",$EC54*SUM(OFFSET($AC54,0,MAX(DJ$4-$AC$4-$DZ54+1,0),1,MIN($DZ54,DJ$4-$AC$4+1))),0)))),
SUM($AC54:$BZ54)*
     IF(SSSModel!$C$4="RR",OFFSET(Profiles!$K$2,$Z54,MAX(Profiles!$C$2,BL$4-$W54)),
     IF(SSSModel!$C$4="ECC",$EA54*$EB54*IF(MAX(Escalation!$C$2,BL$4-$W54)&gt;$DZ54-1,0,OFFSET(Escalation!$K$2,$Y54,MAX(Escalation!$C$2,BL$4-$W54))),
     IF(SSSModel!$C$4="PV",IF(DJ$4=$W54,$EA54*(1+SSSModel!$C$2),0),
     IF(SSSModel!$C$4="FCR",IF(AND(DJ$4&gt;=$W54,OFFSET(Profiles!$K$2,$Z54,MAX(Profiles!$C$2,BL$4-$W54))&gt;0),$EC54,0),0))))))</f>
        <v>0</v>
      </c>
      <c r="DK54" s="135">
        <f ca="1">IF(OR($Z54=0,SSSModel!$C$4="CF"),BM54,
IF(LEFT($V54,3)="ON_",
     IF(SSSModel!$C$4="RR",SUMPRODUCT(OFFSET($AC54,0,0,1,$CB$2),OFFSET(Profiles!$K$28,($Z54-1)*(Profiles!$I$26+1)+DK$4-SSSModel!$C$3+1,0,1,$CB$2)),
     IF(SSSModel!$C$4="ECC",$EA54*$EB54*SUMPRODUCT(OFFSET($AC54,0,MAX(0,DK$4-$DZ54-$CA$4+1),1,MIN($DZ54,DK$4-$CA$4+1)),OFFSET(Escalation!$K$24,($Y54-1)*(Escalation!$I$22+1)+DK$4-SSSModel!$C$3+1,MAX(0,DK$4-$DZ54-$CA$4+1),1,MIN($DZ54,DK$4-$CA$4+1))),
     IF(SSSModel!$C$4="PV",BM54*$EA54*(1+SSSModel!$C$2),
     IF(SSSModel!$C$4="FCR",$EC54*SUM(OFFSET($AC54,0,MAX(DK$4-$AC$4-$DZ54+1,0),1,MIN($DZ54,DK$4-$AC$4+1))),0)))),
SUM($AC54:$BZ54)*
     IF(SSSModel!$C$4="RR",OFFSET(Profiles!$K$2,$Z54,MAX(Profiles!$C$2,BM$4-$W54)),
     IF(SSSModel!$C$4="ECC",$EA54*$EB54*IF(MAX(Escalation!$C$2,BM$4-$W54)&gt;$DZ54-1,0,OFFSET(Escalation!$K$2,$Y54,MAX(Escalation!$C$2,BM$4-$W54))),
     IF(SSSModel!$C$4="PV",IF(DK$4=$W54,$EA54*(1+SSSModel!$C$2),0),
     IF(SSSModel!$C$4="FCR",IF(AND(DK$4&gt;=$W54,OFFSET(Profiles!$K$2,$Z54,MAX(Profiles!$C$2,BM$4-$W54))&gt;0),$EC54,0),0))))))</f>
        <v>0</v>
      </c>
      <c r="DL54" s="135">
        <f ca="1">IF(OR($Z54=0,SSSModel!$C$4="CF"),BN54,
IF(LEFT($V54,3)="ON_",
     IF(SSSModel!$C$4="RR",SUMPRODUCT(OFFSET($AC54,0,0,1,$CB$2),OFFSET(Profiles!$K$28,($Z54-1)*(Profiles!$I$26+1)+DL$4-SSSModel!$C$3+1,0,1,$CB$2)),
     IF(SSSModel!$C$4="ECC",$EA54*$EB54*SUMPRODUCT(OFFSET($AC54,0,MAX(0,DL$4-$DZ54-$CA$4+1),1,MIN($DZ54,DL$4-$CA$4+1)),OFFSET(Escalation!$K$24,($Y54-1)*(Escalation!$I$22+1)+DL$4-SSSModel!$C$3+1,MAX(0,DL$4-$DZ54-$CA$4+1),1,MIN($DZ54,DL$4-$CA$4+1))),
     IF(SSSModel!$C$4="PV",BN54*$EA54*(1+SSSModel!$C$2),
     IF(SSSModel!$C$4="FCR",$EC54*SUM(OFFSET($AC54,0,MAX(DL$4-$AC$4-$DZ54+1,0),1,MIN($DZ54,DL$4-$AC$4+1))),0)))),
SUM($AC54:$BZ54)*
     IF(SSSModel!$C$4="RR",OFFSET(Profiles!$K$2,$Z54,MAX(Profiles!$C$2,BN$4-$W54)),
     IF(SSSModel!$C$4="ECC",$EA54*$EB54*IF(MAX(Escalation!$C$2,BN$4-$W54)&gt;$DZ54-1,0,OFFSET(Escalation!$K$2,$Y54,MAX(Escalation!$C$2,BN$4-$W54))),
     IF(SSSModel!$C$4="PV",IF(DL$4=$W54,$EA54*(1+SSSModel!$C$2),0),
     IF(SSSModel!$C$4="FCR",IF(AND(DL$4&gt;=$W54,OFFSET(Profiles!$K$2,$Z54,MAX(Profiles!$C$2,BN$4-$W54))&gt;0),$EC54,0),0))))))</f>
        <v>0</v>
      </c>
      <c r="DM54" s="135">
        <f ca="1">IF(OR($Z54=0,SSSModel!$C$4="CF"),BO54,
IF(LEFT($V54,3)="ON_",
     IF(SSSModel!$C$4="RR",SUMPRODUCT(OFFSET($AC54,0,0,1,$CB$2),OFFSET(Profiles!$K$28,($Z54-1)*(Profiles!$I$26+1)+DM$4-SSSModel!$C$3+1,0,1,$CB$2)),
     IF(SSSModel!$C$4="ECC",$EA54*$EB54*SUMPRODUCT(OFFSET($AC54,0,MAX(0,DM$4-$DZ54-$CA$4+1),1,MIN($DZ54,DM$4-$CA$4+1)),OFFSET(Escalation!$K$24,($Y54-1)*(Escalation!$I$22+1)+DM$4-SSSModel!$C$3+1,MAX(0,DM$4-$DZ54-$CA$4+1),1,MIN($DZ54,DM$4-$CA$4+1))),
     IF(SSSModel!$C$4="PV",BO54*$EA54*(1+SSSModel!$C$2),
     IF(SSSModel!$C$4="FCR",$EC54*SUM(OFFSET($AC54,0,MAX(DM$4-$AC$4-$DZ54+1,0),1,MIN($DZ54,DM$4-$AC$4+1))),0)))),
SUM($AC54:$BZ54)*
     IF(SSSModel!$C$4="RR",OFFSET(Profiles!$K$2,$Z54,MAX(Profiles!$C$2,BO$4-$W54)),
     IF(SSSModel!$C$4="ECC",$EA54*$EB54*IF(MAX(Escalation!$C$2,BO$4-$W54)&gt;$DZ54-1,0,OFFSET(Escalation!$K$2,$Y54,MAX(Escalation!$C$2,BO$4-$W54))),
     IF(SSSModel!$C$4="PV",IF(DM$4=$W54,$EA54*(1+SSSModel!$C$2),0),
     IF(SSSModel!$C$4="FCR",IF(AND(DM$4&gt;=$W54,OFFSET(Profiles!$K$2,$Z54,MAX(Profiles!$C$2,BO$4-$W54))&gt;0),$EC54,0),0))))))</f>
        <v>0</v>
      </c>
      <c r="DN54" s="135">
        <f ca="1">IF(OR($Z54=0,SSSModel!$C$4="CF"),BP54,
IF(LEFT($V54,3)="ON_",
     IF(SSSModel!$C$4="RR",SUMPRODUCT(OFFSET($AC54,0,0,1,$CB$2),OFFSET(Profiles!$K$28,($Z54-1)*(Profiles!$I$26+1)+DN$4-SSSModel!$C$3+1,0,1,$CB$2)),
     IF(SSSModel!$C$4="ECC",$EA54*$EB54*SUMPRODUCT(OFFSET($AC54,0,MAX(0,DN$4-$DZ54-$CA$4+1),1,MIN($DZ54,DN$4-$CA$4+1)),OFFSET(Escalation!$K$24,($Y54-1)*(Escalation!$I$22+1)+DN$4-SSSModel!$C$3+1,MAX(0,DN$4-$DZ54-$CA$4+1),1,MIN($DZ54,DN$4-$CA$4+1))),
     IF(SSSModel!$C$4="PV",BP54*$EA54*(1+SSSModel!$C$2),
     IF(SSSModel!$C$4="FCR",$EC54*SUM(OFFSET($AC54,0,MAX(DN$4-$AC$4-$DZ54+1,0),1,MIN($DZ54,DN$4-$AC$4+1))),0)))),
SUM($AC54:$BZ54)*
     IF(SSSModel!$C$4="RR",OFFSET(Profiles!$K$2,$Z54,MAX(Profiles!$C$2,BP$4-$W54)),
     IF(SSSModel!$C$4="ECC",$EA54*$EB54*IF(MAX(Escalation!$C$2,BP$4-$W54)&gt;$DZ54-1,0,OFFSET(Escalation!$K$2,$Y54,MAX(Escalation!$C$2,BP$4-$W54))),
     IF(SSSModel!$C$4="PV",IF(DN$4=$W54,$EA54*(1+SSSModel!$C$2),0),
     IF(SSSModel!$C$4="FCR",IF(AND(DN$4&gt;=$W54,OFFSET(Profiles!$K$2,$Z54,MAX(Profiles!$C$2,BP$4-$W54))&gt;0),$EC54,0),0))))))</f>
        <v>0</v>
      </c>
      <c r="DO54" s="135">
        <f ca="1">IF(OR($Z54=0,SSSModel!$C$4="CF"),BQ54,
IF(LEFT($V54,3)="ON_",
     IF(SSSModel!$C$4="RR",SUMPRODUCT(OFFSET($AC54,0,0,1,$CB$2),OFFSET(Profiles!$K$28,($Z54-1)*(Profiles!$I$26+1)+DO$4-SSSModel!$C$3+1,0,1,$CB$2)),
     IF(SSSModel!$C$4="ECC",$EA54*$EB54*SUMPRODUCT(OFFSET($AC54,0,MAX(0,DO$4-$DZ54-$CA$4+1),1,MIN($DZ54,DO$4-$CA$4+1)),OFFSET(Escalation!$K$24,($Y54-1)*(Escalation!$I$22+1)+DO$4-SSSModel!$C$3+1,MAX(0,DO$4-$DZ54-$CA$4+1),1,MIN($DZ54,DO$4-$CA$4+1))),
     IF(SSSModel!$C$4="PV",BQ54*$EA54*(1+SSSModel!$C$2),
     IF(SSSModel!$C$4="FCR",$EC54*SUM(OFFSET($AC54,0,MAX(DO$4-$AC$4-$DZ54+1,0),1,MIN($DZ54,DO$4-$AC$4+1))),0)))),
SUM($AC54:$BZ54)*
     IF(SSSModel!$C$4="RR",OFFSET(Profiles!$K$2,$Z54,MAX(Profiles!$C$2,BQ$4-$W54)),
     IF(SSSModel!$C$4="ECC",$EA54*$EB54*IF(MAX(Escalation!$C$2,BQ$4-$W54)&gt;$DZ54-1,0,OFFSET(Escalation!$K$2,$Y54,MAX(Escalation!$C$2,BQ$4-$W54))),
     IF(SSSModel!$C$4="PV",IF(DO$4=$W54,$EA54*(1+SSSModel!$C$2),0),
     IF(SSSModel!$C$4="FCR",IF(AND(DO$4&gt;=$W54,OFFSET(Profiles!$K$2,$Z54,MAX(Profiles!$C$2,BQ$4-$W54))&gt;0),$EC54,0),0))))))</f>
        <v>0</v>
      </c>
      <c r="DP54" s="135">
        <f ca="1">IF(OR($Z54=0,SSSModel!$C$4="CF"),BR54,
IF(LEFT($V54,3)="ON_",
     IF(SSSModel!$C$4="RR",SUMPRODUCT(OFFSET($AC54,0,0,1,$CB$2),OFFSET(Profiles!$K$28,($Z54-1)*(Profiles!$I$26+1)+DP$4-SSSModel!$C$3+1,0,1,$CB$2)),
     IF(SSSModel!$C$4="ECC",$EA54*$EB54*SUMPRODUCT(OFFSET($AC54,0,MAX(0,DP$4-$DZ54-$CA$4+1),1,MIN($DZ54,DP$4-$CA$4+1)),OFFSET(Escalation!$K$24,($Y54-1)*(Escalation!$I$22+1)+DP$4-SSSModel!$C$3+1,MAX(0,DP$4-$DZ54-$CA$4+1),1,MIN($DZ54,DP$4-$CA$4+1))),
     IF(SSSModel!$C$4="PV",BR54*$EA54*(1+SSSModel!$C$2),
     IF(SSSModel!$C$4="FCR",$EC54*SUM(OFFSET($AC54,0,MAX(DP$4-$AC$4-$DZ54+1,0),1,MIN($DZ54,DP$4-$AC$4+1))),0)))),
SUM($AC54:$BZ54)*
     IF(SSSModel!$C$4="RR",OFFSET(Profiles!$K$2,$Z54,MAX(Profiles!$C$2,BR$4-$W54)),
     IF(SSSModel!$C$4="ECC",$EA54*$EB54*IF(MAX(Escalation!$C$2,BR$4-$W54)&gt;$DZ54-1,0,OFFSET(Escalation!$K$2,$Y54,MAX(Escalation!$C$2,BR$4-$W54))),
     IF(SSSModel!$C$4="PV",IF(DP$4=$W54,$EA54*(1+SSSModel!$C$2),0),
     IF(SSSModel!$C$4="FCR",IF(AND(DP$4&gt;=$W54,OFFSET(Profiles!$K$2,$Z54,MAX(Profiles!$C$2,BR$4-$W54))&gt;0),$EC54,0),0))))))</f>
        <v>0</v>
      </c>
      <c r="DQ54" s="135">
        <f ca="1">IF(OR($Z54=0,SSSModel!$C$4="CF"),BS54,
IF(LEFT($V54,3)="ON_",
     IF(SSSModel!$C$4="RR",SUMPRODUCT(OFFSET($AC54,0,0,1,$CB$2),OFFSET(Profiles!$K$28,($Z54-1)*(Profiles!$I$26+1)+DQ$4-SSSModel!$C$3+1,0,1,$CB$2)),
     IF(SSSModel!$C$4="ECC",$EA54*$EB54*SUMPRODUCT(OFFSET($AC54,0,MAX(0,DQ$4-$DZ54-$CA$4+1),1,MIN($DZ54,DQ$4-$CA$4+1)),OFFSET(Escalation!$K$24,($Y54-1)*(Escalation!$I$22+1)+DQ$4-SSSModel!$C$3+1,MAX(0,DQ$4-$DZ54-$CA$4+1),1,MIN($DZ54,DQ$4-$CA$4+1))),
     IF(SSSModel!$C$4="PV",BS54*$EA54*(1+SSSModel!$C$2),
     IF(SSSModel!$C$4="FCR",$EC54*SUM(OFFSET($AC54,0,MAX(DQ$4-$AC$4-$DZ54+1,0),1,MIN($DZ54,DQ$4-$AC$4+1))),0)))),
SUM($AC54:$BZ54)*
     IF(SSSModel!$C$4="RR",OFFSET(Profiles!$K$2,$Z54,MAX(Profiles!$C$2,BS$4-$W54)),
     IF(SSSModel!$C$4="ECC",$EA54*$EB54*IF(MAX(Escalation!$C$2,BS$4-$W54)&gt;$DZ54-1,0,OFFSET(Escalation!$K$2,$Y54,MAX(Escalation!$C$2,BS$4-$W54))),
     IF(SSSModel!$C$4="PV",IF(DQ$4=$W54,$EA54*(1+SSSModel!$C$2),0),
     IF(SSSModel!$C$4="FCR",IF(AND(DQ$4&gt;=$W54,OFFSET(Profiles!$K$2,$Z54,MAX(Profiles!$C$2,BS$4-$W54))&gt;0),$EC54,0),0))))))</f>
        <v>0</v>
      </c>
      <c r="DR54" s="135">
        <f ca="1">IF(OR($Z54=0,SSSModel!$C$4="CF"),BT54,
IF(LEFT($V54,3)="ON_",
     IF(SSSModel!$C$4="RR",SUMPRODUCT(OFFSET($AC54,0,0,1,$CB$2),OFFSET(Profiles!$K$28,($Z54-1)*(Profiles!$I$26+1)+DR$4-SSSModel!$C$3+1,0,1,$CB$2)),
     IF(SSSModel!$C$4="ECC",$EA54*$EB54*SUMPRODUCT(OFFSET($AC54,0,MAX(0,DR$4-$DZ54-$CA$4+1),1,MIN($DZ54,DR$4-$CA$4+1)),OFFSET(Escalation!$K$24,($Y54-1)*(Escalation!$I$22+1)+DR$4-SSSModel!$C$3+1,MAX(0,DR$4-$DZ54-$CA$4+1),1,MIN($DZ54,DR$4-$CA$4+1))),
     IF(SSSModel!$C$4="PV",BT54*$EA54*(1+SSSModel!$C$2),
     IF(SSSModel!$C$4="FCR",$EC54*SUM(OFFSET($AC54,0,MAX(DR$4-$AC$4-$DZ54+1,0),1,MIN($DZ54,DR$4-$AC$4+1))),0)))),
SUM($AC54:$BZ54)*
     IF(SSSModel!$C$4="RR",OFFSET(Profiles!$K$2,$Z54,MAX(Profiles!$C$2,BT$4-$W54)),
     IF(SSSModel!$C$4="ECC",$EA54*$EB54*IF(MAX(Escalation!$C$2,BT$4-$W54)&gt;$DZ54-1,0,OFFSET(Escalation!$K$2,$Y54,MAX(Escalation!$C$2,BT$4-$W54))),
     IF(SSSModel!$C$4="PV",IF(DR$4=$W54,$EA54*(1+SSSModel!$C$2),0),
     IF(SSSModel!$C$4="FCR",IF(AND(DR$4&gt;=$W54,OFFSET(Profiles!$K$2,$Z54,MAX(Profiles!$C$2,BT$4-$W54))&gt;0),$EC54,0),0))))))</f>
        <v>0</v>
      </c>
      <c r="DS54" s="135">
        <f ca="1">IF(OR($Z54=0,SSSModel!$C$4="CF"),BU54,
IF(LEFT($V54,3)="ON_",
     IF(SSSModel!$C$4="RR",SUMPRODUCT(OFFSET($AC54,0,0,1,$CB$2),OFFSET(Profiles!$K$28,($Z54-1)*(Profiles!$I$26+1)+DS$4-SSSModel!$C$3+1,0,1,$CB$2)),
     IF(SSSModel!$C$4="ECC",$EA54*$EB54*SUMPRODUCT(OFFSET($AC54,0,MAX(0,DS$4-$DZ54-$CA$4+1),1,MIN($DZ54,DS$4-$CA$4+1)),OFFSET(Escalation!$K$24,($Y54-1)*(Escalation!$I$22+1)+DS$4-SSSModel!$C$3+1,MAX(0,DS$4-$DZ54-$CA$4+1),1,MIN($DZ54,DS$4-$CA$4+1))),
     IF(SSSModel!$C$4="PV",BU54*$EA54*(1+SSSModel!$C$2),
     IF(SSSModel!$C$4="FCR",$EC54*SUM(OFFSET($AC54,0,MAX(DS$4-$AC$4-$DZ54+1,0),1,MIN($DZ54,DS$4-$AC$4+1))),0)))),
SUM($AC54:$BZ54)*
     IF(SSSModel!$C$4="RR",OFFSET(Profiles!$K$2,$Z54,MAX(Profiles!$C$2,BU$4-$W54)),
     IF(SSSModel!$C$4="ECC",$EA54*$EB54*IF(MAX(Escalation!$C$2,BU$4-$W54)&gt;$DZ54-1,0,OFFSET(Escalation!$K$2,$Y54,MAX(Escalation!$C$2,BU$4-$W54))),
     IF(SSSModel!$C$4="PV",IF(DS$4=$W54,$EA54*(1+SSSModel!$C$2),0),
     IF(SSSModel!$C$4="FCR",IF(AND(DS$4&gt;=$W54,OFFSET(Profiles!$K$2,$Z54,MAX(Profiles!$C$2,BU$4-$W54))&gt;0),$EC54,0),0))))))</f>
        <v>0</v>
      </c>
      <c r="DT54" s="135">
        <f ca="1">IF(OR($Z54=0,SSSModel!$C$4="CF"),BV54,
IF(LEFT($V54,3)="ON_",
     IF(SSSModel!$C$4="RR",SUMPRODUCT(OFFSET($AC54,0,0,1,$CB$2),OFFSET(Profiles!$K$28,($Z54-1)*(Profiles!$I$26+1)+DT$4-SSSModel!$C$3+1,0,1,$CB$2)),
     IF(SSSModel!$C$4="ECC",$EA54*$EB54*SUMPRODUCT(OFFSET($AC54,0,MAX(0,DT$4-$DZ54-$CA$4+1),1,MIN($DZ54,DT$4-$CA$4+1)),OFFSET(Escalation!$K$24,($Y54-1)*(Escalation!$I$22+1)+DT$4-SSSModel!$C$3+1,MAX(0,DT$4-$DZ54-$CA$4+1),1,MIN($DZ54,DT$4-$CA$4+1))),
     IF(SSSModel!$C$4="PV",BV54*$EA54*(1+SSSModel!$C$2),
     IF(SSSModel!$C$4="FCR",$EC54*SUM(OFFSET($AC54,0,MAX(DT$4-$AC$4-$DZ54+1,0),1,MIN($DZ54,DT$4-$AC$4+1))),0)))),
SUM($AC54:$BZ54)*
     IF(SSSModel!$C$4="RR",OFFSET(Profiles!$K$2,$Z54,MAX(Profiles!$C$2,BV$4-$W54)),
     IF(SSSModel!$C$4="ECC",$EA54*$EB54*IF(MAX(Escalation!$C$2,BV$4-$W54)&gt;$DZ54-1,0,OFFSET(Escalation!$K$2,$Y54,MAX(Escalation!$C$2,BV$4-$W54))),
     IF(SSSModel!$C$4="PV",IF(DT$4=$W54,$EA54*(1+SSSModel!$C$2),0),
     IF(SSSModel!$C$4="FCR",IF(AND(DT$4&gt;=$W54,OFFSET(Profiles!$K$2,$Z54,MAX(Profiles!$C$2,BV$4-$W54))&gt;0),$EC54,0),0))))))</f>
        <v>0</v>
      </c>
      <c r="DU54" s="135">
        <f ca="1">IF(OR($Z54=0,SSSModel!$C$4="CF"),BW54,
IF(LEFT($V54,3)="ON_",
     IF(SSSModel!$C$4="RR",SUMPRODUCT(OFFSET($AC54,0,0,1,$CB$2),OFFSET(Profiles!$K$28,($Z54-1)*(Profiles!$I$26+1)+DU$4-SSSModel!$C$3+1,0,1,$CB$2)),
     IF(SSSModel!$C$4="ECC",$EA54*$EB54*SUMPRODUCT(OFFSET($AC54,0,MAX(0,DU$4-$DZ54-$CA$4+1),1,MIN($DZ54,DU$4-$CA$4+1)),OFFSET(Escalation!$K$24,($Y54-1)*(Escalation!$I$22+1)+DU$4-SSSModel!$C$3+1,MAX(0,DU$4-$DZ54-$CA$4+1),1,MIN($DZ54,DU$4-$CA$4+1))),
     IF(SSSModel!$C$4="PV",BW54*$EA54*(1+SSSModel!$C$2),
     IF(SSSModel!$C$4="FCR",$EC54*SUM(OFFSET($AC54,0,MAX(DU$4-$AC$4-$DZ54+1,0),1,MIN($DZ54,DU$4-$AC$4+1))),0)))),
SUM($AC54:$BZ54)*
     IF(SSSModel!$C$4="RR",OFFSET(Profiles!$K$2,$Z54,MAX(Profiles!$C$2,BW$4-$W54)),
     IF(SSSModel!$C$4="ECC",$EA54*$EB54*IF(MAX(Escalation!$C$2,BW$4-$W54)&gt;$DZ54-1,0,OFFSET(Escalation!$K$2,$Y54,MAX(Escalation!$C$2,BW$4-$W54))),
     IF(SSSModel!$C$4="PV",IF(DU$4=$W54,$EA54*(1+SSSModel!$C$2),0),
     IF(SSSModel!$C$4="FCR",IF(AND(DU$4&gt;=$W54,OFFSET(Profiles!$K$2,$Z54,MAX(Profiles!$C$2,BW$4-$W54))&gt;0),$EC54,0),0))))))</f>
        <v>0</v>
      </c>
      <c r="DV54" s="136">
        <f ca="1">IF(OR($Z54=0,SSSModel!$C$4="CF"),BX54,
IF(LEFT($V54,3)="ON_",
     IF(SSSModel!$C$4="RR",SUMPRODUCT(OFFSET($AC54,0,0,1,$CB$2),OFFSET(Profiles!$K$28,($Z54-1)*(Profiles!$I$26+1)+DV$4-SSSModel!$C$3+1,0,1,$CB$2)),
     IF(SSSModel!$C$4="ECC",$EA54*$EB54*SUMPRODUCT(OFFSET($AC54,0,MAX(0,DV$4-$DZ54-$CA$4+1),1,MIN($DZ54,DV$4-$CA$4+1)),OFFSET(Escalation!$K$24,($Y54-1)*(Escalation!$I$22+1)+DV$4-SSSModel!$C$3+1,MAX(0,DV$4-$DZ54-$CA$4+1),1,MIN($DZ54,DV$4-$CA$4+1))),
     IF(SSSModel!$C$4="PV",BX54*$EA54*(1+SSSModel!$C$2),
     IF(SSSModel!$C$4="FCR",$EC54*SUM(OFFSET($AC54,0,MAX(DV$4-$AC$4-$DZ54+1,0),1,MIN($DZ54,DV$4-$AC$4+1))),0)))),
SUM($AC54:$BZ54)*
     IF(SSSModel!$C$4="RR",OFFSET(Profiles!$K$2,$Z54,MAX(Profiles!$C$2,BX$4-$W54)),
     IF(SSSModel!$C$4="ECC",$EA54*$EB54*IF(MAX(Escalation!$C$2,BX$4-$W54)&gt;$DZ54-1,0,OFFSET(Escalation!$K$2,$Y54,MAX(Escalation!$C$2,BX$4-$W54))),
     IF(SSSModel!$C$4="PV",IF(DV$4=$W54,$EA54*(1+SSSModel!$C$2),0),
     IF(SSSModel!$C$4="FCR",IF(AND(DV$4&gt;=$W54,OFFSET(Profiles!$K$2,$Z54,MAX(Profiles!$C$2,BX$4-$W54))&gt;0),$EC54,0),0))))))</f>
        <v>0</v>
      </c>
      <c r="DW54" s="136">
        <f ca="1">IF(OR($Z54=0,SSSModel!$C$4="CF"),BY54,
IF(LEFT($V54,3)="ON_",
     IF(SSSModel!$C$4="RR",SUMPRODUCT(OFFSET($AC54,0,0,1,$CB$2),OFFSET(Profiles!$K$28,($Z54-1)*(Profiles!$I$26+1)+DW$4-SSSModel!$C$3+1,0,1,$CB$2)),
     IF(SSSModel!$C$4="ECC",$EA54*$EB54*SUMPRODUCT(OFFSET($AC54,0,MAX(0,DW$4-$DZ54-$CA$4+1),1,MIN($DZ54,DW$4-$CA$4+1)),OFFSET(Escalation!$K$24,($Y54-1)*(Escalation!$I$22+1)+DW$4-SSSModel!$C$3+1,MAX(0,DW$4-$DZ54-$CA$4+1),1,MIN($DZ54,DW$4-$CA$4+1))),
     IF(SSSModel!$C$4="PV",BY54*$EA54*(1+SSSModel!$C$2),
     IF(SSSModel!$C$4="FCR",$EC54*SUM(OFFSET($AC54,0,MAX(DW$4-$AC$4-$DZ54+1,0),1,MIN($DZ54,DW$4-$AC$4+1))),0)))),
SUM($AC54:$BZ54)*
     IF(SSSModel!$C$4="RR",OFFSET(Profiles!$K$2,$Z54,MAX(Profiles!$C$2,BY$4-$W54)),
     IF(SSSModel!$C$4="ECC",$EA54*$EB54*IF(MAX(Escalation!$C$2,BY$4-$W54)&gt;$DZ54-1,0,OFFSET(Escalation!$K$2,$Y54,MAX(Escalation!$C$2,BY$4-$W54))),
     IF(SSSModel!$C$4="PV",IF(DW$4=$W54,$EA54*(1+SSSModel!$C$2),0),
     IF(SSSModel!$C$4="FCR",IF(AND(DW$4&gt;=$W54,OFFSET(Profiles!$K$2,$Z54,MAX(Profiles!$C$2,BY$4-$W54))&gt;0),$EC54,0),0))))))</f>
        <v>0</v>
      </c>
      <c r="DX54" s="136">
        <f ca="1">IF(OR($Z54=0,SSSModel!$C$4="CF"),BZ54,
IF(LEFT($V54,3)="ON_",
     IF(SSSModel!$C$4="RR",SUMPRODUCT(OFFSET($AC54,0,0,1,$CB$2),OFFSET(Profiles!$K$28,($Z54-1)*(Profiles!$I$26+1)+DX$4-SSSModel!$C$3+1,0,1,$CB$2)),
     IF(SSSModel!$C$4="ECC",$EA54*$EB54*SUMPRODUCT(OFFSET($AC54,0,MAX(0,DX$4-$DZ54-$CA$4+1),1,MIN($DZ54,DX$4-$CA$4+1)),OFFSET(Escalation!$K$24,($Y54-1)*(Escalation!$I$22+1)+DX$4-SSSModel!$C$3+1,MAX(0,DX$4-$DZ54-$CA$4+1),1,MIN($DZ54,DX$4-$CA$4+1))),
     IF(SSSModel!$C$4="PV",BZ54*$EA54*(1+SSSModel!$C$2),
     IF(SSSModel!$C$4="FCR",$EC54*SUM(OFFSET($AC54,0,MAX(DX$4-$AC$4-$DZ54+1,0),1,MIN($DZ54,DX$4-$AC$4+1))),0)))),
SUM($AC54:$BZ54)*
     IF(SSSModel!$C$4="RR",OFFSET(Profiles!$K$2,$Z54,MAX(Profiles!$C$2,BZ$4-$W54)),
     IF(SSSModel!$C$4="ECC",$EA54*$EB54*IF(MAX(Escalation!$C$2,BZ$4-$W54)&gt;$DZ54-1,0,OFFSET(Escalation!$K$2,$Y54,MAX(Escalation!$C$2,BZ$4-$W54))),
     IF(SSSModel!$C$4="PV",IF(DX$4=$W54,$EA54*(1+SSSModel!$C$2),0),
     IF(SSSModel!$C$4="FCR",IF(AND(DX$4&gt;=$W54,OFFSET(Profiles!$K$2,$Z54,MAX(Profiles!$C$2,BZ$4-$W54))&gt;0),$EC54,0),0))))))</f>
        <v>0</v>
      </c>
      <c r="DY54" s="82">
        <f ca="1">IF($Y54=0,0,OFFSET(Escalation!$B$2,$Y54,0))</f>
        <v>0</v>
      </c>
      <c r="DZ54" s="80">
        <f ca="1">IF($Z54=0,0,COUNTIF(OFFSET(Profiles!$K$2,$Z54,0,1,50),"&gt;0"))</f>
        <v>0</v>
      </c>
      <c r="EA54" s="137">
        <f ca="1">IF($Z54=0,0,SUMPRODUCT(Profiles!$C$20:$BH$20,OFFSET(Profiles!$C$2,$Z54,0,1,Profiles!$B$1)))</f>
        <v>0</v>
      </c>
      <c r="EB54" s="24">
        <f ca="1">IF($Z54=0,0,((1-(1+DY54)/(1+SSSModel!$C$2))/(1-((1+DY54)/(1+SSSModel!$C$2))^DZ54))*(1+SSSModel!$C$2))</f>
        <v>0</v>
      </c>
      <c r="EC54" s="24">
        <f ca="1">IF($Z54=0,0,-PMT(SSSModel!$C$2,DZ54,EA54))</f>
        <v>0</v>
      </c>
    </row>
    <row r="55" spans="3:133" x14ac:dyDescent="0.35">
      <c r="C55" s="18">
        <f t="shared" si="5"/>
        <v>6</v>
      </c>
      <c r="D55" s="18">
        <f t="shared" si="6"/>
        <v>1</v>
      </c>
      <c r="E55" s="18">
        <f t="shared" ca="1" si="10"/>
        <v>1</v>
      </c>
      <c r="G55" s="25">
        <f ca="1">IF($E55=0,"",OFFSET(Resources!B$26,$E55,0))</f>
        <v>1</v>
      </c>
      <c r="H55" s="25" t="str">
        <f ca="1">IF($E55=0,"",OFFSET(Resources!C$26,$E55,0))</f>
        <v>NREL</v>
      </c>
      <c r="I55" s="25" t="str">
        <f ca="1">IF($E55=0,"",OFFSET(Resources!$E$26,$E55,0))</f>
        <v>SB SCCT (220 MW)</v>
      </c>
      <c r="J55" s="16">
        <v>1</v>
      </c>
      <c r="K55" s="16" t="s">
        <v>150</v>
      </c>
      <c r="L55" s="25" t="str">
        <f ca="1">OFFSET(Resources!$CG$24,0,$C55-1)</f>
        <v>On-Going O&amp;M #1</v>
      </c>
      <c r="M55" s="25" t="str">
        <f ca="1">OFFSET(Resources!$CG$25,0,$C55-1)</f>
        <v>O&amp;M</v>
      </c>
      <c r="N55" s="1">
        <v>1</v>
      </c>
      <c r="O55" s="7">
        <f ca="1">IF($E55=0,0,OFFSET(Resources!$CG$26,$E55,$C55-1))</f>
        <v>5172868.8</v>
      </c>
      <c r="P55" s="25" t="str">
        <f ca="1">OFFSET(Resources!$CG$26,0,$C55-1)</f>
        <v>$/Yr</v>
      </c>
      <c r="Q55" s="18">
        <f ca="1">IF($E55=0,0,OFFSET(GenAlts!$W$4,$E55,$D55-1))</f>
        <v>2032</v>
      </c>
      <c r="R55" s="1">
        <v>1</v>
      </c>
      <c r="S55">
        <f ca="1">IF($E55=0,"",OFFSET(Resources!$R$26,$E55,0))</f>
        <v>30</v>
      </c>
      <c r="U55" s="25" t="str">
        <f ca="1">IF($E55=0,0,OFFSET(Resources!$AB$26,$E55,($C55-1)*Resources!$CI$20))</f>
        <v>SCCT_O&amp;M</v>
      </c>
      <c r="W55">
        <f t="shared" ca="1" si="9"/>
        <v>2032</v>
      </c>
      <c r="X55">
        <f>IF(T55="",0,MATCH(T55,Profiles!$A$3:$A$22,0))</f>
        <v>0</v>
      </c>
      <c r="Y55" s="10">
        <f ca="1">IF(U55=0,0,MATCH(U55,Escalation!$A$3:$A$18,0))</f>
        <v>4</v>
      </c>
      <c r="Z55">
        <f>IF(V55="",0,MATCH(V55,Profiles!$A$3:$A$22,0))</f>
        <v>0</v>
      </c>
      <c r="AB55" s="8">
        <v>0</v>
      </c>
      <c r="AC55" s="72">
        <f ca="1">IF(OR(AC$4&lt;$Q55,AC$4&gt;$Q55+IF($S55="",1000,$S55)-1),0,IF(MOD(AC$4-$Q55,IF($R55="",1000,$R55))=0,$O55,0))*IF($Y55&gt;0,(1+INDEX(Escalation!$B$3:$B$18,$Y55,0))^(AC$4-SSSModel!$C$5),1)*IF($X55=0,1,OFFSET(Profiles!$K$2,$X55,MAX(Profiles!$C$2,AC$4-$Q55)))*IF($AA55=1,(1+SSSModel!#REF!),1)</f>
        <v>0</v>
      </c>
      <c r="AD55" s="72">
        <f ca="1">IF(OR(AD$4&lt;$Q55,AD$4&gt;$Q55+IF($S55="",1000,$S55)-1),0,IF(MOD(AD$4-$Q55,IF($R55="",1000,$R55))=0,$O55,0))*IF($Y55&gt;0,(1+INDEX(Escalation!$B$3:$B$18,$Y55,0))^(AD$4-SSSModel!$C$5),1)*IF($X55=0,1,OFFSET(Profiles!$K$2,$X55,MAX(Profiles!$C$2,AD$4-$Q55)))*IF($AA55=1,(1+SSSModel!#REF!),1)</f>
        <v>0</v>
      </c>
      <c r="AE55" s="72">
        <f ca="1">IF(OR(AE$4&lt;$Q55,AE$4&gt;$Q55+IF($S55="",1000,$S55)-1),0,IF(MOD(AE$4-$Q55,IF($R55="",1000,$R55))=0,$O55,0))*IF($Y55&gt;0,(1+INDEX(Escalation!$B$3:$B$18,$Y55,0))^(AE$4-SSSModel!$C$5),1)*IF($X55=0,1,OFFSET(Profiles!$K$2,$X55,MAX(Profiles!$C$2,AE$4-$Q55)))*IF($AA55=1,(1+SSSModel!#REF!),1)</f>
        <v>0</v>
      </c>
      <c r="AF55" s="72">
        <f ca="1">IF(OR(AF$4&lt;$Q55,AF$4&gt;$Q55+IF($S55="",1000,$S55)-1),0,IF(MOD(AF$4-$Q55,IF($R55="",1000,$R55))=0,$O55,0))*IF($Y55&gt;0,(1+INDEX(Escalation!$B$3:$B$18,$Y55,0))^(AF$4-SSSModel!$C$5),1)*IF($X55=0,1,OFFSET(Profiles!$K$2,$X55,MAX(Profiles!$C$2,AF$4-$Q55)))*IF($AA55=1,(1+SSSModel!#REF!),1)</f>
        <v>0</v>
      </c>
      <c r="AG55" s="72">
        <f ca="1">IF(OR(AG$4&lt;$Q55,AG$4&gt;$Q55+IF($S55="",1000,$S55)-1),0,IF(MOD(AG$4-$Q55,IF($R55="",1000,$R55))=0,$O55,0))*IF($Y55&gt;0,(1+INDEX(Escalation!$B$3:$B$18,$Y55,0))^(AG$4-SSSModel!$C$5),1)*IF($X55=0,1,OFFSET(Profiles!$K$2,$X55,MAX(Profiles!$C$2,AG$4-$Q55)))*IF($AA55=1,(1+SSSModel!#REF!),1)</f>
        <v>0</v>
      </c>
      <c r="AH55" s="72">
        <f ca="1">IF(OR(AH$4&lt;$Q55,AH$4&gt;$Q55+IF($S55="",1000,$S55)-1),0,IF(MOD(AH$4-$Q55,IF($R55="",1000,$R55))=0,$O55,0))*IF($Y55&gt;0,(1+INDEX(Escalation!$B$3:$B$18,$Y55,0))^(AH$4-SSSModel!$C$5),1)*IF($X55=0,1,OFFSET(Profiles!$K$2,$X55,MAX(Profiles!$C$2,AH$4-$Q55)))*IF($AA55=1,(1+SSSModel!#REF!),1)</f>
        <v>0</v>
      </c>
      <c r="AI55" s="72">
        <f ca="1">IF(OR(AI$4&lt;$Q55,AI$4&gt;$Q55+IF($S55="",1000,$S55)-1),0,IF(MOD(AI$4-$Q55,IF($R55="",1000,$R55))=0,$O55,0))*IF($Y55&gt;0,(1+INDEX(Escalation!$B$3:$B$18,$Y55,0))^(AI$4-SSSModel!$C$5),1)*IF($X55=0,1,OFFSET(Profiles!$K$2,$X55,MAX(Profiles!$C$2,AI$4-$Q55)))*IF($AA55=1,(1+SSSModel!#REF!),1)</f>
        <v>0</v>
      </c>
      <c r="AJ55" s="72">
        <f ca="1">IF(OR(AJ$4&lt;$Q55,AJ$4&gt;$Q55+IF($S55="",1000,$S55)-1),0,IF(MOD(AJ$4-$Q55,IF($R55="",1000,$R55))=0,$O55,0))*IF($Y55&gt;0,(1+INDEX(Escalation!$B$3:$B$18,$Y55,0))^(AJ$4-SSSModel!$C$5),1)*IF($X55=0,1,OFFSET(Profiles!$K$2,$X55,MAX(Profiles!$C$2,AJ$4-$Q55)))*IF($AA55=1,(1+SSSModel!#REF!),1)</f>
        <v>0</v>
      </c>
      <c r="AK55" s="72">
        <f ca="1">IF(OR(AK$4&lt;$Q55,AK$4&gt;$Q55+IF($S55="",1000,$S55)-1),0,IF(MOD(AK$4-$Q55,IF($R55="",1000,$R55))=0,$O55,0))*IF($Y55&gt;0,(1+INDEX(Escalation!$B$3:$B$18,$Y55,0))^(AK$4-SSSModel!$C$5),1)*IF($X55=0,1,OFFSET(Profiles!$K$2,$X55,MAX(Profiles!$C$2,AK$4-$Q55)))*IF($AA55=1,(1+SSSModel!#REF!),1)</f>
        <v>0</v>
      </c>
      <c r="AL55" s="72">
        <f ca="1">IF(OR(AL$4&lt;$Q55,AL$4&gt;$Q55+IF($S55="",1000,$S55)-1),0,IF(MOD(AL$4-$Q55,IF($R55="",1000,$R55))=0,$O55,0))*IF($Y55&gt;0,(1+INDEX(Escalation!$B$3:$B$18,$Y55,0))^(AL$4-SSSModel!$C$5),1)*IF($X55=0,1,OFFSET(Profiles!$K$2,$X55,MAX(Profiles!$C$2,AL$4-$Q55)))*IF($AA55=1,(1+SSSModel!#REF!),1)</f>
        <v>6182057.0613382105</v>
      </c>
      <c r="AM55" s="72">
        <f ca="1">IF(OR(AM$4&lt;$Q55,AM$4&gt;$Q55+IF($S55="",1000,$S55)-1),0,IF(MOD(AM$4-$Q55,IF($R55="",1000,$R55))=0,$O55,0))*IF($Y55&gt;0,(1+INDEX(Escalation!$B$3:$B$18,$Y55,0))^(AM$4-SSSModel!$C$5),1)*IF($X55=0,1,OFFSET(Profiles!$K$2,$X55,MAX(Profiles!$C$2,AM$4-$Q55)))*IF($AA55=1,(1+SSSModel!#REF!),1)</f>
        <v>6305698.2025649752</v>
      </c>
      <c r="AN55" s="72">
        <f ca="1">IF(OR(AN$4&lt;$Q55,AN$4&gt;$Q55+IF($S55="",1000,$S55)-1),0,IF(MOD(AN$4-$Q55,IF($R55="",1000,$R55))=0,$O55,0))*IF($Y55&gt;0,(1+INDEX(Escalation!$B$3:$B$18,$Y55,0))^(AN$4-SSSModel!$C$5),1)*IF($X55=0,1,OFFSET(Profiles!$K$2,$X55,MAX(Profiles!$C$2,AN$4-$Q55)))*IF($AA55=1,(1+SSSModel!#REF!),1)</f>
        <v>6431812.1666162731</v>
      </c>
      <c r="AO55" s="72">
        <f ca="1">IF(OR(AO$4&lt;$Q55,AO$4&gt;$Q55+IF($S55="",1000,$S55)-1),0,IF(MOD(AO$4-$Q55,IF($R55="",1000,$R55))=0,$O55,0))*IF($Y55&gt;0,(1+INDEX(Escalation!$B$3:$B$18,$Y55,0))^(AO$4-SSSModel!$C$5),1)*IF($X55=0,1,OFFSET(Profiles!$K$2,$X55,MAX(Profiles!$C$2,AO$4-$Q55)))*IF($AA55=1,(1+SSSModel!#REF!),1)</f>
        <v>6560448.4099485995</v>
      </c>
      <c r="AP55" s="72">
        <f ca="1">IF(OR(AP$4&lt;$Q55,AP$4&gt;$Q55+IF($S55="",1000,$S55)-1),0,IF(MOD(AP$4-$Q55,IF($R55="",1000,$R55))=0,$O55,0))*IF($Y55&gt;0,(1+INDEX(Escalation!$B$3:$B$18,$Y55,0))^(AP$4-SSSModel!$C$5),1)*IF($X55=0,1,OFFSET(Profiles!$K$2,$X55,MAX(Profiles!$C$2,AP$4-$Q55)))*IF($AA55=1,(1+SSSModel!#REF!),1)</f>
        <v>6691657.3781475713</v>
      </c>
      <c r="AQ55" s="72">
        <f ca="1">IF(OR(AQ$4&lt;$Q55,AQ$4&gt;$Q55+IF($S55="",1000,$S55)-1),0,IF(MOD(AQ$4-$Q55,IF($R55="",1000,$R55))=0,$O55,0))*IF($Y55&gt;0,(1+INDEX(Escalation!$B$3:$B$18,$Y55,0))^(AQ$4-SSSModel!$C$5),1)*IF($X55=0,1,OFFSET(Profiles!$K$2,$X55,MAX(Profiles!$C$2,AQ$4-$Q55)))*IF($AA55=1,(1+SSSModel!#REF!),1)</f>
        <v>6825490.5257105231</v>
      </c>
      <c r="AR55" s="72">
        <f ca="1">IF(OR(AR$4&lt;$Q55,AR$4&gt;$Q55+IF($S55="",1000,$S55)-1),0,IF(MOD(AR$4-$Q55,IF($R55="",1000,$R55))=0,$O55,0))*IF($Y55&gt;0,(1+INDEX(Escalation!$B$3:$B$18,$Y55,0))^(AR$4-SSSModel!$C$5),1)*IF($X55=0,1,OFFSET(Profiles!$K$2,$X55,MAX(Profiles!$C$2,AR$4-$Q55)))*IF($AA55=1,(1+SSSModel!#REF!),1)</f>
        <v>6962000.336224732</v>
      </c>
      <c r="AS55" s="72">
        <f ca="1">IF(OR(AS$4&lt;$Q55,AS$4&gt;$Q55+IF($S55="",1000,$S55)-1),0,IF(MOD(AS$4-$Q55,IF($R55="",1000,$R55))=0,$O55,0))*IF($Y55&gt;0,(1+INDEX(Escalation!$B$3:$B$18,$Y55,0))^(AS$4-SSSModel!$C$5),1)*IF($X55=0,1,OFFSET(Profiles!$K$2,$X55,MAX(Profiles!$C$2,AS$4-$Q55)))*IF($AA55=1,(1+SSSModel!#REF!),1)</f>
        <v>7101240.3429492284</v>
      </c>
      <c r="AT55" s="72">
        <f ca="1">IF(OR(AT$4&lt;$Q55,AT$4&gt;$Q55+IF($S55="",1000,$S55)-1),0,IF(MOD(AT$4-$Q55,IF($R55="",1000,$R55))=0,$O55,0))*IF($Y55&gt;0,(1+INDEX(Escalation!$B$3:$B$18,$Y55,0))^(AT$4-SSSModel!$C$5),1)*IF($X55=0,1,OFFSET(Profiles!$K$2,$X55,MAX(Profiles!$C$2,AT$4-$Q55)))*IF($AA55=1,(1+SSSModel!#REF!),1)</f>
        <v>7243265.1498082131</v>
      </c>
      <c r="AU55" s="72">
        <f ca="1">IF(OR(AU$4&lt;$Q55,AU$4&gt;$Q55+IF($S55="",1000,$S55)-1),0,IF(MOD(AU$4-$Q55,IF($R55="",1000,$R55))=0,$O55,0))*IF($Y55&gt;0,(1+INDEX(Escalation!$B$3:$B$18,$Y55,0))^(AU$4-SSSModel!$C$5),1)*IF($X55=0,1,OFFSET(Profiles!$K$2,$X55,MAX(Profiles!$C$2,AU$4-$Q55)))*IF($AA55=1,(1+SSSModel!#REF!),1)</f>
        <v>7388130.4528043764</v>
      </c>
      <c r="AV55" s="72">
        <f ca="1">IF(OR(AV$4&lt;$Q55,AV$4&gt;$Q55+IF($S55="",1000,$S55)-1),0,IF(MOD(AV$4-$Q55,IF($R55="",1000,$R55))=0,$O55,0))*IF($Y55&gt;0,(1+INDEX(Escalation!$B$3:$B$18,$Y55,0))^(AV$4-SSSModel!$C$5),1)*IF($X55=0,1,OFFSET(Profiles!$K$2,$X55,MAX(Profiles!$C$2,AV$4-$Q55)))*IF($AA55=1,(1+SSSModel!#REF!),1)</f>
        <v>7535893.0618604636</v>
      </c>
      <c r="AW55" s="72">
        <f ca="1">IF(OR(AW$4&lt;$Q55,AW$4&gt;$Q55+IF($S55="",1000,$S55)-1),0,IF(MOD(AW$4-$Q55,IF($R55="",1000,$R55))=0,$O55,0))*IF($Y55&gt;0,(1+INDEX(Escalation!$B$3:$B$18,$Y55,0))^(AW$4-SSSModel!$C$5),1)*IF($X55=0,1,OFFSET(Profiles!$K$2,$X55,MAX(Profiles!$C$2,AW$4-$Q55)))*IF($AA55=1,(1+SSSModel!#REF!),1)</f>
        <v>7686610.9230976738</v>
      </c>
      <c r="AX55" s="72">
        <f ca="1">IF(OR(AX$4&lt;$Q55,AX$4&gt;$Q55+IF($S55="",1000,$S55)-1),0,IF(MOD(AX$4-$Q55,IF($R55="",1000,$R55))=0,$O55,0))*IF($Y55&gt;0,(1+INDEX(Escalation!$B$3:$B$18,$Y55,0))^(AX$4-SSSModel!$C$5),1)*IF($X55=0,1,OFFSET(Profiles!$K$2,$X55,MAX(Profiles!$C$2,AX$4-$Q55)))*IF($AA55=1,(1+SSSModel!#REF!),1)</f>
        <v>7840343.1415596269</v>
      </c>
      <c r="AY55" s="72">
        <f ca="1">IF(OR(AY$4&lt;$Q55,AY$4&gt;$Q55+IF($S55="",1000,$S55)-1),0,IF(MOD(AY$4-$Q55,IF($R55="",1000,$R55))=0,$O55,0))*IF($Y55&gt;0,(1+INDEX(Escalation!$B$3:$B$18,$Y55,0))^(AY$4-SSSModel!$C$5),1)*IF($X55=0,1,OFFSET(Profiles!$K$2,$X55,MAX(Profiles!$C$2,AY$4-$Q55)))*IF($AA55=1,(1+SSSModel!#REF!),1)</f>
        <v>7997150.0043908199</v>
      </c>
      <c r="AZ55" s="72">
        <f ca="1">IF(OR(AZ$4&lt;$Q55,AZ$4&gt;$Q55+IF($S55="",1000,$S55)-1),0,IF(MOD(AZ$4-$Q55,IF($R55="",1000,$R55))=0,$O55,0))*IF($Y55&gt;0,(1+INDEX(Escalation!$B$3:$B$18,$Y55,0))^(AZ$4-SSSModel!$C$5),1)*IF($X55=0,1,OFFSET(Profiles!$K$2,$X55,MAX(Profiles!$C$2,AZ$4-$Q55)))*IF($AA55=1,(1+SSSModel!#REF!),1)</f>
        <v>8157093.0044786343</v>
      </c>
      <c r="BA55" s="72">
        <f ca="1">IF(OR(BA$4&lt;$Q55,BA$4&gt;$Q55+IF($S55="",1000,$S55)-1),0,IF(MOD(BA$4-$Q55,IF($R55="",1000,$R55))=0,$O55,0))*IF($Y55&gt;0,(1+INDEX(Escalation!$B$3:$B$18,$Y55,0))^(BA$4-SSSModel!$C$5),1)*IF($X55=0,1,OFFSET(Profiles!$K$2,$X55,MAX(Profiles!$C$2,BA$4-$Q55)))*IF($AA55=1,(1+SSSModel!#REF!),1)</f>
        <v>8320234.8645682074</v>
      </c>
      <c r="BB55" s="72">
        <f ca="1">IF(OR(BB$4&lt;$Q55,BB$4&gt;$Q55+IF($S55="",1000,$S55)-1),0,IF(MOD(BB$4-$Q55,IF($R55="",1000,$R55))=0,$O55,0))*IF($Y55&gt;0,(1+INDEX(Escalation!$B$3:$B$18,$Y55,0))^(BB$4-SSSModel!$C$5),1)*IF($X55=0,1,OFFSET(Profiles!$K$2,$X55,MAX(Profiles!$C$2,BB$4-$Q55)))*IF($AA55=1,(1+SSSModel!#REF!),1)</f>
        <v>8486639.5618595723</v>
      </c>
      <c r="BC55" s="72">
        <f ca="1">IF(OR(BC$4&lt;$Q55,BC$4&gt;$Q55+IF($S55="",1000,$S55)-1),0,IF(MOD(BC$4-$Q55,IF($R55="",1000,$R55))=0,$O55,0))*IF($Y55&gt;0,(1+INDEX(Escalation!$B$3:$B$18,$Y55,0))^(BC$4-SSSModel!$C$5),1)*IF($X55=0,1,OFFSET(Profiles!$K$2,$X55,MAX(Profiles!$C$2,BC$4-$Q55)))*IF($AA55=1,(1+SSSModel!#REF!),1)</f>
        <v>8656372.3530967645</v>
      </c>
      <c r="BD55" s="72">
        <f ca="1">IF(OR(BD$4&lt;$Q55,BD$4&gt;$Q55+IF($S55="",1000,$S55)-1),0,IF(MOD(BD$4-$Q55,IF($R55="",1000,$R55))=0,$O55,0))*IF($Y55&gt;0,(1+INDEX(Escalation!$B$3:$B$18,$Y55,0))^(BD$4-SSSModel!$C$5),1)*IF($X55=0,1,OFFSET(Profiles!$K$2,$X55,MAX(Profiles!$C$2,BD$4-$Q55)))*IF($AA55=1,(1+SSSModel!#REF!),1)</f>
        <v>8829499.8001586981</v>
      </c>
      <c r="BE55" s="72">
        <f ca="1">IF(OR(BE$4&lt;$Q55,BE$4&gt;$Q55+IF($S55="",1000,$S55)-1),0,IF(MOD(BE$4-$Q55,IF($R55="",1000,$R55))=0,$O55,0))*IF($Y55&gt;0,(1+INDEX(Escalation!$B$3:$B$18,$Y55,0))^(BE$4-SSSModel!$C$5),1)*IF($X55=0,1,OFFSET(Profiles!$K$2,$X55,MAX(Profiles!$C$2,BE$4-$Q55)))*IF($AA55=1,(1+SSSModel!#REF!),1)</f>
        <v>9006089.7961618733</v>
      </c>
      <c r="BF55" s="72">
        <f ca="1">IF(OR(BF$4&lt;$Q55,BF$4&gt;$Q55+IF($S55="",1000,$S55)-1),0,IF(MOD(BF$4-$Q55,IF($R55="",1000,$R55))=0,$O55,0))*IF($Y55&gt;0,(1+INDEX(Escalation!$B$3:$B$18,$Y55,0))^(BF$4-SSSModel!$C$5),1)*IF($X55=0,1,OFFSET(Profiles!$K$2,$X55,MAX(Profiles!$C$2,BF$4-$Q55)))*IF($AA55=1,(1+SSSModel!#REF!),1)</f>
        <v>9186211.59208511</v>
      </c>
      <c r="BG55" s="72">
        <f ca="1">IF(OR(BG$4&lt;$Q55,BG$4&gt;$Q55+IF($S55="",1000,$S55)-1),0,IF(MOD(BG$4-$Q55,IF($R55="",1000,$R55))=0,$O55,0))*IF($Y55&gt;0,(1+INDEX(Escalation!$B$3:$B$18,$Y55,0))^(BG$4-SSSModel!$C$5),1)*IF($X55=0,1,OFFSET(Profiles!$K$2,$X55,MAX(Profiles!$C$2,BG$4-$Q55)))*IF($AA55=1,(1+SSSModel!#REF!),1)</f>
        <v>9369935.823926812</v>
      </c>
      <c r="BH55" s="72">
        <f ca="1">IF(OR(BH$4&lt;$Q55,BH$4&gt;$Q55+IF($S55="",1000,$S55)-1),0,IF(MOD(BH$4-$Q55,IF($R55="",1000,$R55))=0,$O55,0))*IF($Y55&gt;0,(1+INDEX(Escalation!$B$3:$B$18,$Y55,0))^(BH$4-SSSModel!$C$5),1)*IF($X55=0,1,OFFSET(Profiles!$K$2,$X55,MAX(Profiles!$C$2,BH$4-$Q55)))*IF($AA55=1,(1+SSSModel!#REF!),1)</f>
        <v>9557334.5404053461</v>
      </c>
      <c r="BI55" s="72">
        <f ca="1">IF(OR(BI$4&lt;$Q55,BI$4&gt;$Q55+IF($S55="",1000,$S55)-1),0,IF(MOD(BI$4-$Q55,IF($R55="",1000,$R55))=0,$O55,0))*IF($Y55&gt;0,(1+INDEX(Escalation!$B$3:$B$18,$Y55,0))^(BI$4-SSSModel!$C$5),1)*IF($X55=0,1,OFFSET(Profiles!$K$2,$X55,MAX(Profiles!$C$2,BI$4-$Q55)))*IF($AA55=1,(1+SSSModel!#REF!),1)</f>
        <v>9748481.231213456</v>
      </c>
      <c r="BJ55" s="72">
        <f ca="1">IF(OR(BJ$4&lt;$Q55,BJ$4&gt;$Q55+IF($S55="",1000,$S55)-1),0,IF(MOD(BJ$4-$Q55,IF($R55="",1000,$R55))=0,$O55,0))*IF($Y55&gt;0,(1+INDEX(Escalation!$B$3:$B$18,$Y55,0))^(BJ$4-SSSModel!$C$5),1)*IF($X55=0,1,OFFSET(Profiles!$K$2,$X55,MAX(Profiles!$C$2,BJ$4-$Q55)))*IF($AA55=1,(1+SSSModel!#REF!),1)</f>
        <v>9943450.8558377251</v>
      </c>
      <c r="BK55" s="72">
        <f ca="1">IF(OR(BK$4&lt;$Q55,BK$4&gt;$Q55+IF($S55="",1000,$S55)-1),0,IF(MOD(BK$4-$Q55,IF($R55="",1000,$R55))=0,$O55,0))*IF($Y55&gt;0,(1+INDEX(Escalation!$B$3:$B$18,$Y55,0))^(BK$4-SSSModel!$C$5),1)*IF($X55=0,1,OFFSET(Profiles!$K$2,$X55,MAX(Profiles!$C$2,BK$4-$Q55)))*IF($AA55=1,(1+SSSModel!#REF!),1)</f>
        <v>10142319.872954478</v>
      </c>
      <c r="BL55" s="72">
        <f ca="1">IF(OR(BL$4&lt;$Q55,BL$4&gt;$Q55+IF($S55="",1000,$S55)-1),0,IF(MOD(BL$4-$Q55,IF($R55="",1000,$R55))=0,$O55,0))*IF($Y55&gt;0,(1+INDEX(Escalation!$B$3:$B$18,$Y55,0))^(BL$4-SSSModel!$C$5),1)*IF($X55=0,1,OFFSET(Profiles!$K$2,$X55,MAX(Profiles!$C$2,BL$4-$Q55)))*IF($AA55=1,(1+SSSModel!#REF!),1)</f>
        <v>10345166.270413568</v>
      </c>
      <c r="BM55" s="72">
        <f ca="1">IF(OR(BM$4&lt;$Q55,BM$4&gt;$Q55+IF($S55="",1000,$S55)-1),0,IF(MOD(BM$4-$Q55,IF($R55="",1000,$R55))=0,$O55,0))*IF($Y55&gt;0,(1+INDEX(Escalation!$B$3:$B$18,$Y55,0))^(BM$4-SSSModel!$C$5),1)*IF($X55=0,1,OFFSET(Profiles!$K$2,$X55,MAX(Profiles!$C$2,BM$4-$Q55)))*IF($AA55=1,(1+SSSModel!#REF!),1)</f>
        <v>10552069.595821839</v>
      </c>
      <c r="BN55" s="72">
        <f ca="1">IF(OR(BN$4&lt;$Q55,BN$4&gt;$Q55+IF($S55="",1000,$S55)-1),0,IF(MOD(BN$4-$Q55,IF($R55="",1000,$R55))=0,$O55,0))*IF($Y55&gt;0,(1+INDEX(Escalation!$B$3:$B$18,$Y55,0))^(BN$4-SSSModel!$C$5),1)*IF($X55=0,1,OFFSET(Profiles!$K$2,$X55,MAX(Profiles!$C$2,BN$4-$Q55)))*IF($AA55=1,(1+SSSModel!#REF!),1)</f>
        <v>10763110.987738278</v>
      </c>
      <c r="BO55" s="72">
        <f ca="1">IF(OR(BO$4&lt;$Q55,BO$4&gt;$Q55+IF($S55="",1000,$S55)-1),0,IF(MOD(BO$4-$Q55,IF($R55="",1000,$R55))=0,$O55,0))*IF($Y55&gt;0,(1+INDEX(Escalation!$B$3:$B$18,$Y55,0))^(BO$4-SSSModel!$C$5),1)*IF($X55=0,1,OFFSET(Profiles!$K$2,$X55,MAX(Profiles!$C$2,BO$4-$Q55)))*IF($AA55=1,(1+SSSModel!#REF!),1)</f>
        <v>10978373.207493044</v>
      </c>
      <c r="BP55" s="72">
        <f ca="1">IF(OR(BP$4&lt;$Q55,BP$4&gt;$Q55+IF($S55="",1000,$S55)-1),0,IF(MOD(BP$4-$Q55,IF($R55="",1000,$R55))=0,$O55,0))*IF($Y55&gt;0,(1+INDEX(Escalation!$B$3:$B$18,$Y55,0))^(BP$4-SSSModel!$C$5),1)*IF($X55=0,1,OFFSET(Profiles!$K$2,$X55,MAX(Profiles!$C$2,BP$4-$Q55)))*IF($AA55=1,(1+SSSModel!#REF!),1)</f>
        <v>0</v>
      </c>
      <c r="BQ55" s="72">
        <f ca="1">IF(OR(BQ$4&lt;$Q55,BQ$4&gt;$Q55+IF($S55="",1000,$S55)-1),0,IF(MOD(BQ$4-$Q55,IF($R55="",1000,$R55))=0,$O55,0))*IF($Y55&gt;0,(1+INDEX(Escalation!$B$3:$B$18,$Y55,0))^(BQ$4-SSSModel!$C$5),1)*IF($X55=0,1,OFFSET(Profiles!$K$2,$X55,MAX(Profiles!$C$2,BQ$4-$Q55)))*IF($AA55=1,(1+SSSModel!#REF!),1)</f>
        <v>0</v>
      </c>
      <c r="BR55" s="72">
        <f ca="1">IF(OR(BR$4&lt;$Q55,BR$4&gt;$Q55+IF($S55="",1000,$S55)-1),0,IF(MOD(BR$4-$Q55,IF($R55="",1000,$R55))=0,$O55,0))*IF($Y55&gt;0,(1+INDEX(Escalation!$B$3:$B$18,$Y55,0))^(BR$4-SSSModel!$C$5),1)*IF($X55=0,1,OFFSET(Profiles!$K$2,$X55,MAX(Profiles!$C$2,BR$4-$Q55)))*IF($AA55=1,(1+SSSModel!#REF!),1)</f>
        <v>0</v>
      </c>
      <c r="BS55" s="72">
        <f ca="1">IF(OR(BS$4&lt;$Q55,BS$4&gt;$Q55+IF($S55="",1000,$S55)-1),0,IF(MOD(BS$4-$Q55,IF($R55="",1000,$R55))=0,$O55,0))*IF($Y55&gt;0,(1+INDEX(Escalation!$B$3:$B$18,$Y55,0))^(BS$4-SSSModel!$C$5),1)*IF($X55=0,1,OFFSET(Profiles!$K$2,$X55,MAX(Profiles!$C$2,BS$4-$Q55)))*IF($AA55=1,(1+SSSModel!#REF!),1)</f>
        <v>0</v>
      </c>
      <c r="BT55" s="72">
        <f ca="1">IF(OR(BT$4&lt;$Q55,BT$4&gt;$Q55+IF($S55="",1000,$S55)-1),0,IF(MOD(BT$4-$Q55,IF($R55="",1000,$R55))=0,$O55,0))*IF($Y55&gt;0,(1+INDEX(Escalation!$B$3:$B$18,$Y55,0))^(BT$4-SSSModel!$C$5),1)*IF($X55=0,1,OFFSET(Profiles!$K$2,$X55,MAX(Profiles!$C$2,BT$4-$Q55)))*IF($AA55=1,(1+SSSModel!#REF!),1)</f>
        <v>0</v>
      </c>
      <c r="BU55" s="72">
        <f ca="1">IF(OR(BU$4&lt;$Q55,BU$4&gt;$Q55+IF($S55="",1000,$S55)-1),0,IF(MOD(BU$4-$Q55,IF($R55="",1000,$R55))=0,$O55,0))*IF($Y55&gt;0,(1+INDEX(Escalation!$B$3:$B$18,$Y55,0))^(BU$4-SSSModel!$C$5),1)*IF($X55=0,1,OFFSET(Profiles!$K$2,$X55,MAX(Profiles!$C$2,BU$4-$Q55)))*IF($AA55=1,(1+SSSModel!#REF!),1)</f>
        <v>0</v>
      </c>
      <c r="BV55" s="72">
        <f ca="1">IF(OR(BV$4&lt;$Q55,BV$4&gt;$Q55+IF($S55="",1000,$S55)-1),0,IF(MOD(BV$4-$Q55,IF($R55="",1000,$R55))=0,$O55,0))*IF($Y55&gt;0,(1+INDEX(Escalation!$B$3:$B$18,$Y55,0))^(BV$4-SSSModel!$C$5),1)*IF($X55=0,1,OFFSET(Profiles!$K$2,$X55,MAX(Profiles!$C$2,BV$4-$Q55)))*IF($AA55=1,(1+SSSModel!#REF!),1)</f>
        <v>0</v>
      </c>
      <c r="BW55" s="72">
        <f ca="1">IF(OR(BW$4&lt;$Q55,BW$4&gt;$Q55+IF($S55="",1000,$S55)-1),0,IF(MOD(BW$4-$Q55,IF($R55="",1000,$R55))=0,$O55,0))*IF($Y55&gt;0,(1+INDEX(Escalation!$B$3:$B$18,$Y55,0))^(BW$4-SSSModel!$C$5),1)*IF($X55=0,1,OFFSET(Profiles!$K$2,$X55,MAX(Profiles!$C$2,BW$4-$Q55)))*IF($AA55=1,(1+SSSModel!#REF!),1)</f>
        <v>0</v>
      </c>
      <c r="BX55" s="72">
        <f ca="1">IF(OR(BX$4&lt;$Q55,BX$4&gt;$Q55+IF($S55="",1000,$S55)-1),0,IF(MOD(BX$4-$Q55,IF($R55="",1000,$R55))=0,$O55,0))*IF($Y55&gt;0,(1+INDEX(Escalation!$B$3:$B$18,$Y55,0))^(BX$4-SSSModel!$C$5),1)*IF($X55=0,1,OFFSET(Profiles!$K$2,$X55,MAX(Profiles!$C$2,BX$4-$Q55)))*IF($AA55=1,(1+SSSModel!#REF!),1)</f>
        <v>0</v>
      </c>
      <c r="BY55" s="72">
        <f ca="1">IF(OR(BY$4&lt;$Q55,BY$4&gt;$Q55+IF($S55="",1000,$S55)-1),0,IF(MOD(BY$4-$Q55,IF($R55="",1000,$R55))=0,$O55,0))*IF($Y55&gt;0,(1+INDEX(Escalation!$B$3:$B$18,$Y55,0))^(BY$4-SSSModel!$C$5),1)*IF($X55=0,1,OFFSET(Profiles!$K$2,$X55,MAX(Profiles!$C$2,BY$4-$Q55)))*IF($AA55=1,(1+SSSModel!#REF!),1)</f>
        <v>0</v>
      </c>
      <c r="BZ55" s="72">
        <f ca="1">IF(OR(BZ$4&lt;$Q55,BZ$4&gt;$Q55+IF($S55="",1000,$S55)-1),0,IF(MOD(BZ$4-$Q55,IF($R55="",1000,$R55))=0,$O55,0))*IF($Y55&gt;0,(1+INDEX(Escalation!$B$3:$B$18,$Y55,0))^(BZ$4-SSSModel!$C$5),1)*IF($X55=0,1,OFFSET(Profiles!$K$2,$X55,MAX(Profiles!$C$2,BZ$4-$Q55)))*IF($AA55=1,(1+SSSModel!#REF!),1)</f>
        <v>0</v>
      </c>
      <c r="CA55" s="134">
        <f ca="1">IF(OR($Z55=0,SSSModel!$C$4="CF"),AC55,
IF(LEFT($V55,3)="ON_",
     IF(SSSModel!$C$4="RR",SUMPRODUCT(OFFSET($AC55,0,0,1,$CB$2),OFFSET(Profiles!$K$28,($Z55-1)*(Profiles!$I$26+1)+CA$4-SSSModel!$C$3+1,0,1,$CB$2)),
     IF(SSSModel!$C$4="ECC",$EA55*$EB55*SUMPRODUCT(OFFSET($AC55,0,MAX(0,CA$4-$DZ55-$CA$4+1),1,MIN($DZ55,CA$4-$CA$4+1)),OFFSET(Escalation!$K$24,($Y55-1)*(Escalation!$I$22+1)+CA$4-SSSModel!$C$3+1,MAX(0,CA$4-$DZ55-$CA$4+1),1,MIN($DZ55,CA$4-$CA$4+1))),
     IF(SSSModel!$C$4="PV",AC55*$EA55*(1+SSSModel!$C$2),
     IF(SSSModel!$C$4="FCR",$EC55*SUM(OFFSET($AC55,0,MAX(CA$4-$AC$4-$DZ55+1,0),1,MIN($DZ55,CA$4-$AC$4+1))),0)))),
SUM($AC55:$BZ55)*
     IF(SSSModel!$C$4="RR",OFFSET(Profiles!$K$2,$Z55,MAX(Profiles!$C$2,AC$4-$W55)),
     IF(SSSModel!$C$4="ECC",$EA55*$EB55*IF(MAX(Escalation!$C$2,AC$4-$W55)&gt;$DZ55-1,0,OFFSET(Escalation!$K$2,$Y55,MAX(Escalation!$C$2,AC$4-$W55))),
     IF(SSSModel!$C$4="PV",IF(CA$4=$W55,$EA55*(1+SSSModel!$C$2),0),
     IF(SSSModel!$C$4="FCR",IF(AND(CA$4&gt;=$W55,OFFSET(Profiles!$K$2,$Z55,MAX(Profiles!$C$2,AC$4-$W55))&gt;0),$EC55,0),0))))))</f>
        <v>0</v>
      </c>
      <c r="CB55" s="135">
        <f ca="1">IF(OR($Z55=0,SSSModel!$C$4="CF"),AD55,
IF(LEFT($V55,3)="ON_",
     IF(SSSModel!$C$4="RR",SUMPRODUCT(OFFSET($AC55,0,0,1,$CB$2),OFFSET(Profiles!$K$28,($Z55-1)*(Profiles!$I$26+1)+CB$4-SSSModel!$C$3+1,0,1,$CB$2)),
     IF(SSSModel!$C$4="ECC",$EA55*$EB55*SUMPRODUCT(OFFSET($AC55,0,MAX(0,CB$4-$DZ55-$CA$4+1),1,MIN($DZ55,CB$4-$CA$4+1)),OFFSET(Escalation!$K$24,($Y55-1)*(Escalation!$I$22+1)+CB$4-SSSModel!$C$3+1,MAX(0,CB$4-$DZ55-$CA$4+1),1,MIN($DZ55,CB$4-$CA$4+1))),
     IF(SSSModel!$C$4="PV",AD55*$EA55*(1+SSSModel!$C$2),
     IF(SSSModel!$C$4="FCR",$EC55*SUM(OFFSET($AC55,0,MAX(CB$4-$AC$4-$DZ55+1,0),1,MIN($DZ55,CB$4-$AC$4+1))),0)))),
SUM($AC55:$BZ55)*
     IF(SSSModel!$C$4="RR",OFFSET(Profiles!$K$2,$Z55,MAX(Profiles!$C$2,AD$4-$W55)),
     IF(SSSModel!$C$4="ECC",$EA55*$EB55*IF(MAX(Escalation!$C$2,AD$4-$W55)&gt;$DZ55-1,0,OFFSET(Escalation!$K$2,$Y55,MAX(Escalation!$C$2,AD$4-$W55))),
     IF(SSSModel!$C$4="PV",IF(CB$4=$W55,$EA55*(1+SSSModel!$C$2),0),
     IF(SSSModel!$C$4="FCR",IF(AND(CB$4&gt;=$W55,OFFSET(Profiles!$K$2,$Z55,MAX(Profiles!$C$2,AD$4-$W55))&gt;0),$EC55,0),0))))))</f>
        <v>0</v>
      </c>
      <c r="CC55" s="135">
        <f ca="1">IF(OR($Z55=0,SSSModel!$C$4="CF"),AE55,
IF(LEFT($V55,3)="ON_",
     IF(SSSModel!$C$4="RR",SUMPRODUCT(OFFSET($AC55,0,0,1,$CB$2),OFFSET(Profiles!$K$28,($Z55-1)*(Profiles!$I$26+1)+CC$4-SSSModel!$C$3+1,0,1,$CB$2)),
     IF(SSSModel!$C$4="ECC",$EA55*$EB55*SUMPRODUCT(OFFSET($AC55,0,MAX(0,CC$4-$DZ55-$CA$4+1),1,MIN($DZ55,CC$4-$CA$4+1)),OFFSET(Escalation!$K$24,($Y55-1)*(Escalation!$I$22+1)+CC$4-SSSModel!$C$3+1,MAX(0,CC$4-$DZ55-$CA$4+1),1,MIN($DZ55,CC$4-$CA$4+1))),
     IF(SSSModel!$C$4="PV",AE55*$EA55*(1+SSSModel!$C$2),
     IF(SSSModel!$C$4="FCR",$EC55*SUM(OFFSET($AC55,0,MAX(CC$4-$AC$4-$DZ55+1,0),1,MIN($DZ55,CC$4-$AC$4+1))),0)))),
SUM($AC55:$BZ55)*
     IF(SSSModel!$C$4="RR",OFFSET(Profiles!$K$2,$Z55,MAX(Profiles!$C$2,AE$4-$W55)),
     IF(SSSModel!$C$4="ECC",$EA55*$EB55*IF(MAX(Escalation!$C$2,AE$4-$W55)&gt;$DZ55-1,0,OFFSET(Escalation!$K$2,$Y55,MAX(Escalation!$C$2,AE$4-$W55))),
     IF(SSSModel!$C$4="PV",IF(CC$4=$W55,$EA55*(1+SSSModel!$C$2),0),
     IF(SSSModel!$C$4="FCR",IF(AND(CC$4&gt;=$W55,OFFSET(Profiles!$K$2,$Z55,MAX(Profiles!$C$2,AE$4-$W55))&gt;0),$EC55,0),0))))))</f>
        <v>0</v>
      </c>
      <c r="CD55" s="135">
        <f ca="1">IF(OR($Z55=0,SSSModel!$C$4="CF"),AF55,
IF(LEFT($V55,3)="ON_",
     IF(SSSModel!$C$4="RR",SUMPRODUCT(OFFSET($AC55,0,0,1,$CB$2),OFFSET(Profiles!$K$28,($Z55-1)*(Profiles!$I$26+1)+CD$4-SSSModel!$C$3+1,0,1,$CB$2)),
     IF(SSSModel!$C$4="ECC",$EA55*$EB55*SUMPRODUCT(OFFSET($AC55,0,MAX(0,CD$4-$DZ55-$CA$4+1),1,MIN($DZ55,CD$4-$CA$4+1)),OFFSET(Escalation!$K$24,($Y55-1)*(Escalation!$I$22+1)+CD$4-SSSModel!$C$3+1,MAX(0,CD$4-$DZ55-$CA$4+1),1,MIN($DZ55,CD$4-$CA$4+1))),
     IF(SSSModel!$C$4="PV",AF55*$EA55*(1+SSSModel!$C$2),
     IF(SSSModel!$C$4="FCR",$EC55*SUM(OFFSET($AC55,0,MAX(CD$4-$AC$4-$DZ55+1,0),1,MIN($DZ55,CD$4-$AC$4+1))),0)))),
SUM($AC55:$BZ55)*
     IF(SSSModel!$C$4="RR",OFFSET(Profiles!$K$2,$Z55,MAX(Profiles!$C$2,AF$4-$W55)),
     IF(SSSModel!$C$4="ECC",$EA55*$EB55*IF(MAX(Escalation!$C$2,AF$4-$W55)&gt;$DZ55-1,0,OFFSET(Escalation!$K$2,$Y55,MAX(Escalation!$C$2,AF$4-$W55))),
     IF(SSSModel!$C$4="PV",IF(CD$4=$W55,$EA55*(1+SSSModel!$C$2),0),
     IF(SSSModel!$C$4="FCR",IF(AND(CD$4&gt;=$W55,OFFSET(Profiles!$K$2,$Z55,MAX(Profiles!$C$2,AF$4-$W55))&gt;0),$EC55,0),0))))))</f>
        <v>0</v>
      </c>
      <c r="CE55" s="135">
        <f ca="1">IF(OR($Z55=0,SSSModel!$C$4="CF"),AG55,
IF(LEFT($V55,3)="ON_",
     IF(SSSModel!$C$4="RR",SUMPRODUCT(OFFSET($AC55,0,0,1,$CB$2),OFFSET(Profiles!$K$28,($Z55-1)*(Profiles!$I$26+1)+CE$4-SSSModel!$C$3+1,0,1,$CB$2)),
     IF(SSSModel!$C$4="ECC",$EA55*$EB55*SUMPRODUCT(OFFSET($AC55,0,MAX(0,CE$4-$DZ55-$CA$4+1),1,MIN($DZ55,CE$4-$CA$4+1)),OFFSET(Escalation!$K$24,($Y55-1)*(Escalation!$I$22+1)+CE$4-SSSModel!$C$3+1,MAX(0,CE$4-$DZ55-$CA$4+1),1,MIN($DZ55,CE$4-$CA$4+1))),
     IF(SSSModel!$C$4="PV",AG55*$EA55*(1+SSSModel!$C$2),
     IF(SSSModel!$C$4="FCR",$EC55*SUM(OFFSET($AC55,0,MAX(CE$4-$AC$4-$DZ55+1,0),1,MIN($DZ55,CE$4-$AC$4+1))),0)))),
SUM($AC55:$BZ55)*
     IF(SSSModel!$C$4="RR",OFFSET(Profiles!$K$2,$Z55,MAX(Profiles!$C$2,AG$4-$W55)),
     IF(SSSModel!$C$4="ECC",$EA55*$EB55*IF(MAX(Escalation!$C$2,AG$4-$W55)&gt;$DZ55-1,0,OFFSET(Escalation!$K$2,$Y55,MAX(Escalation!$C$2,AG$4-$W55))),
     IF(SSSModel!$C$4="PV",IF(CE$4=$W55,$EA55*(1+SSSModel!$C$2),0),
     IF(SSSModel!$C$4="FCR",IF(AND(CE$4&gt;=$W55,OFFSET(Profiles!$K$2,$Z55,MAX(Profiles!$C$2,AG$4-$W55))&gt;0),$EC55,0),0))))))</f>
        <v>0</v>
      </c>
      <c r="CF55" s="135">
        <f ca="1">IF(OR($Z55=0,SSSModel!$C$4="CF"),AH55,
IF(LEFT($V55,3)="ON_",
     IF(SSSModel!$C$4="RR",SUMPRODUCT(OFFSET($AC55,0,0,1,$CB$2),OFFSET(Profiles!$K$28,($Z55-1)*(Profiles!$I$26+1)+CF$4-SSSModel!$C$3+1,0,1,$CB$2)),
     IF(SSSModel!$C$4="ECC",$EA55*$EB55*SUMPRODUCT(OFFSET($AC55,0,MAX(0,CF$4-$DZ55-$CA$4+1),1,MIN($DZ55,CF$4-$CA$4+1)),OFFSET(Escalation!$K$24,($Y55-1)*(Escalation!$I$22+1)+CF$4-SSSModel!$C$3+1,MAX(0,CF$4-$DZ55-$CA$4+1),1,MIN($DZ55,CF$4-$CA$4+1))),
     IF(SSSModel!$C$4="PV",AH55*$EA55*(1+SSSModel!$C$2),
     IF(SSSModel!$C$4="FCR",$EC55*SUM(OFFSET($AC55,0,MAX(CF$4-$AC$4-$DZ55+1,0),1,MIN($DZ55,CF$4-$AC$4+1))),0)))),
SUM($AC55:$BZ55)*
     IF(SSSModel!$C$4="RR",OFFSET(Profiles!$K$2,$Z55,MAX(Profiles!$C$2,AH$4-$W55)),
     IF(SSSModel!$C$4="ECC",$EA55*$EB55*IF(MAX(Escalation!$C$2,AH$4-$W55)&gt;$DZ55-1,0,OFFSET(Escalation!$K$2,$Y55,MAX(Escalation!$C$2,AH$4-$W55))),
     IF(SSSModel!$C$4="PV",IF(CF$4=$W55,$EA55*(1+SSSModel!$C$2),0),
     IF(SSSModel!$C$4="FCR",IF(AND(CF$4&gt;=$W55,OFFSET(Profiles!$K$2,$Z55,MAX(Profiles!$C$2,AH$4-$W55))&gt;0),$EC55,0),0))))))</f>
        <v>0</v>
      </c>
      <c r="CG55" s="135">
        <f ca="1">IF(OR($Z55=0,SSSModel!$C$4="CF"),AI55,
IF(LEFT($V55,3)="ON_",
     IF(SSSModel!$C$4="RR",SUMPRODUCT(OFFSET($AC55,0,0,1,$CB$2),OFFSET(Profiles!$K$28,($Z55-1)*(Profiles!$I$26+1)+CG$4-SSSModel!$C$3+1,0,1,$CB$2)),
     IF(SSSModel!$C$4="ECC",$EA55*$EB55*SUMPRODUCT(OFFSET($AC55,0,MAX(0,CG$4-$DZ55-$CA$4+1),1,MIN($DZ55,CG$4-$CA$4+1)),OFFSET(Escalation!$K$24,($Y55-1)*(Escalation!$I$22+1)+CG$4-SSSModel!$C$3+1,MAX(0,CG$4-$DZ55-$CA$4+1),1,MIN($DZ55,CG$4-$CA$4+1))),
     IF(SSSModel!$C$4="PV",AI55*$EA55*(1+SSSModel!$C$2),
     IF(SSSModel!$C$4="FCR",$EC55*SUM(OFFSET($AC55,0,MAX(CG$4-$AC$4-$DZ55+1,0),1,MIN($DZ55,CG$4-$AC$4+1))),0)))),
SUM($AC55:$BZ55)*
     IF(SSSModel!$C$4="RR",OFFSET(Profiles!$K$2,$Z55,MAX(Profiles!$C$2,AI$4-$W55)),
     IF(SSSModel!$C$4="ECC",$EA55*$EB55*IF(MAX(Escalation!$C$2,AI$4-$W55)&gt;$DZ55-1,0,OFFSET(Escalation!$K$2,$Y55,MAX(Escalation!$C$2,AI$4-$W55))),
     IF(SSSModel!$C$4="PV",IF(CG$4=$W55,$EA55*(1+SSSModel!$C$2),0),
     IF(SSSModel!$C$4="FCR",IF(AND(CG$4&gt;=$W55,OFFSET(Profiles!$K$2,$Z55,MAX(Profiles!$C$2,AI$4-$W55))&gt;0),$EC55,0),0))))))</f>
        <v>0</v>
      </c>
      <c r="CH55" s="135">
        <f ca="1">IF(OR($Z55=0,SSSModel!$C$4="CF"),AJ55,
IF(LEFT($V55,3)="ON_",
     IF(SSSModel!$C$4="RR",SUMPRODUCT(OFFSET($AC55,0,0,1,$CB$2),OFFSET(Profiles!$K$28,($Z55-1)*(Profiles!$I$26+1)+CH$4-SSSModel!$C$3+1,0,1,$CB$2)),
     IF(SSSModel!$C$4="ECC",$EA55*$EB55*SUMPRODUCT(OFFSET($AC55,0,MAX(0,CH$4-$DZ55-$CA$4+1),1,MIN($DZ55,CH$4-$CA$4+1)),OFFSET(Escalation!$K$24,($Y55-1)*(Escalation!$I$22+1)+CH$4-SSSModel!$C$3+1,MAX(0,CH$4-$DZ55-$CA$4+1),1,MIN($DZ55,CH$4-$CA$4+1))),
     IF(SSSModel!$C$4="PV",AJ55*$EA55*(1+SSSModel!$C$2),
     IF(SSSModel!$C$4="FCR",$EC55*SUM(OFFSET($AC55,0,MAX(CH$4-$AC$4-$DZ55+1,0),1,MIN($DZ55,CH$4-$AC$4+1))),0)))),
SUM($AC55:$BZ55)*
     IF(SSSModel!$C$4="RR",OFFSET(Profiles!$K$2,$Z55,MAX(Profiles!$C$2,AJ$4-$W55)),
     IF(SSSModel!$C$4="ECC",$EA55*$EB55*IF(MAX(Escalation!$C$2,AJ$4-$W55)&gt;$DZ55-1,0,OFFSET(Escalation!$K$2,$Y55,MAX(Escalation!$C$2,AJ$4-$W55))),
     IF(SSSModel!$C$4="PV",IF(CH$4=$W55,$EA55*(1+SSSModel!$C$2),0),
     IF(SSSModel!$C$4="FCR",IF(AND(CH$4&gt;=$W55,OFFSET(Profiles!$K$2,$Z55,MAX(Profiles!$C$2,AJ$4-$W55))&gt;0),$EC55,0),0))))))</f>
        <v>0</v>
      </c>
      <c r="CI55" s="135">
        <f ca="1">IF(OR($Z55=0,SSSModel!$C$4="CF"),AK55,
IF(LEFT($V55,3)="ON_",
     IF(SSSModel!$C$4="RR",SUMPRODUCT(OFFSET($AC55,0,0,1,$CB$2),OFFSET(Profiles!$K$28,($Z55-1)*(Profiles!$I$26+1)+CI$4-SSSModel!$C$3+1,0,1,$CB$2)),
     IF(SSSModel!$C$4="ECC",$EA55*$EB55*SUMPRODUCT(OFFSET($AC55,0,MAX(0,CI$4-$DZ55-$CA$4+1),1,MIN($DZ55,CI$4-$CA$4+1)),OFFSET(Escalation!$K$24,($Y55-1)*(Escalation!$I$22+1)+CI$4-SSSModel!$C$3+1,MAX(0,CI$4-$DZ55-$CA$4+1),1,MIN($DZ55,CI$4-$CA$4+1))),
     IF(SSSModel!$C$4="PV",AK55*$EA55*(1+SSSModel!$C$2),
     IF(SSSModel!$C$4="FCR",$EC55*SUM(OFFSET($AC55,0,MAX(CI$4-$AC$4-$DZ55+1,0),1,MIN($DZ55,CI$4-$AC$4+1))),0)))),
SUM($AC55:$BZ55)*
     IF(SSSModel!$C$4="RR",OFFSET(Profiles!$K$2,$Z55,MAX(Profiles!$C$2,AK$4-$W55)),
     IF(SSSModel!$C$4="ECC",$EA55*$EB55*IF(MAX(Escalation!$C$2,AK$4-$W55)&gt;$DZ55-1,0,OFFSET(Escalation!$K$2,$Y55,MAX(Escalation!$C$2,AK$4-$W55))),
     IF(SSSModel!$C$4="PV",IF(CI$4=$W55,$EA55*(1+SSSModel!$C$2),0),
     IF(SSSModel!$C$4="FCR",IF(AND(CI$4&gt;=$W55,OFFSET(Profiles!$K$2,$Z55,MAX(Profiles!$C$2,AK$4-$W55))&gt;0),$EC55,0),0))))))</f>
        <v>0</v>
      </c>
      <c r="CJ55" s="135">
        <f ca="1">IF(OR($Z55=0,SSSModel!$C$4="CF"),AL55,
IF(LEFT($V55,3)="ON_",
     IF(SSSModel!$C$4="RR",SUMPRODUCT(OFFSET($AC55,0,0,1,$CB$2),OFFSET(Profiles!$K$28,($Z55-1)*(Profiles!$I$26+1)+CJ$4-SSSModel!$C$3+1,0,1,$CB$2)),
     IF(SSSModel!$C$4="ECC",$EA55*$EB55*SUMPRODUCT(OFFSET($AC55,0,MAX(0,CJ$4-$DZ55-$CA$4+1),1,MIN($DZ55,CJ$4-$CA$4+1)),OFFSET(Escalation!$K$24,($Y55-1)*(Escalation!$I$22+1)+CJ$4-SSSModel!$C$3+1,MAX(0,CJ$4-$DZ55-$CA$4+1),1,MIN($DZ55,CJ$4-$CA$4+1))),
     IF(SSSModel!$C$4="PV",AL55*$EA55*(1+SSSModel!$C$2),
     IF(SSSModel!$C$4="FCR",$EC55*SUM(OFFSET($AC55,0,MAX(CJ$4-$AC$4-$DZ55+1,0),1,MIN($DZ55,CJ$4-$AC$4+1))),0)))),
SUM($AC55:$BZ55)*
     IF(SSSModel!$C$4="RR",OFFSET(Profiles!$K$2,$Z55,MAX(Profiles!$C$2,AL$4-$W55)),
     IF(SSSModel!$C$4="ECC",$EA55*$EB55*IF(MAX(Escalation!$C$2,AL$4-$W55)&gt;$DZ55-1,0,OFFSET(Escalation!$K$2,$Y55,MAX(Escalation!$C$2,AL$4-$W55))),
     IF(SSSModel!$C$4="PV",IF(CJ$4=$W55,$EA55*(1+SSSModel!$C$2),0),
     IF(SSSModel!$C$4="FCR",IF(AND(CJ$4&gt;=$W55,OFFSET(Profiles!$K$2,$Z55,MAX(Profiles!$C$2,AL$4-$W55))&gt;0),$EC55,0),0))))))</f>
        <v>6182057.0613382105</v>
      </c>
      <c r="CK55" s="135">
        <f ca="1">IF(OR($Z55=0,SSSModel!$C$4="CF"),AM55,
IF(LEFT($V55,3)="ON_",
     IF(SSSModel!$C$4="RR",SUMPRODUCT(OFFSET($AC55,0,0,1,$CB$2),OFFSET(Profiles!$K$28,($Z55-1)*(Profiles!$I$26+1)+CK$4-SSSModel!$C$3+1,0,1,$CB$2)),
     IF(SSSModel!$C$4="ECC",$EA55*$EB55*SUMPRODUCT(OFFSET($AC55,0,MAX(0,CK$4-$DZ55-$CA$4+1),1,MIN($DZ55,CK$4-$CA$4+1)),OFFSET(Escalation!$K$24,($Y55-1)*(Escalation!$I$22+1)+CK$4-SSSModel!$C$3+1,MAX(0,CK$4-$DZ55-$CA$4+1),1,MIN($DZ55,CK$4-$CA$4+1))),
     IF(SSSModel!$C$4="PV",AM55*$EA55*(1+SSSModel!$C$2),
     IF(SSSModel!$C$4="FCR",$EC55*SUM(OFFSET($AC55,0,MAX(CK$4-$AC$4-$DZ55+1,0),1,MIN($DZ55,CK$4-$AC$4+1))),0)))),
SUM($AC55:$BZ55)*
     IF(SSSModel!$C$4="RR",OFFSET(Profiles!$K$2,$Z55,MAX(Profiles!$C$2,AM$4-$W55)),
     IF(SSSModel!$C$4="ECC",$EA55*$EB55*IF(MAX(Escalation!$C$2,AM$4-$W55)&gt;$DZ55-1,0,OFFSET(Escalation!$K$2,$Y55,MAX(Escalation!$C$2,AM$4-$W55))),
     IF(SSSModel!$C$4="PV",IF(CK$4=$W55,$EA55*(1+SSSModel!$C$2),0),
     IF(SSSModel!$C$4="FCR",IF(AND(CK$4&gt;=$W55,OFFSET(Profiles!$K$2,$Z55,MAX(Profiles!$C$2,AM$4-$W55))&gt;0),$EC55,0),0))))))</f>
        <v>6305698.2025649752</v>
      </c>
      <c r="CL55" s="135">
        <f ca="1">IF(OR($Z55=0,SSSModel!$C$4="CF"),AN55,
IF(LEFT($V55,3)="ON_",
     IF(SSSModel!$C$4="RR",SUMPRODUCT(OFFSET($AC55,0,0,1,$CB$2),OFFSET(Profiles!$K$28,($Z55-1)*(Profiles!$I$26+1)+CL$4-SSSModel!$C$3+1,0,1,$CB$2)),
     IF(SSSModel!$C$4="ECC",$EA55*$EB55*SUMPRODUCT(OFFSET($AC55,0,MAX(0,CL$4-$DZ55-$CA$4+1),1,MIN($DZ55,CL$4-$CA$4+1)),OFFSET(Escalation!$K$24,($Y55-1)*(Escalation!$I$22+1)+CL$4-SSSModel!$C$3+1,MAX(0,CL$4-$DZ55-$CA$4+1),1,MIN($DZ55,CL$4-$CA$4+1))),
     IF(SSSModel!$C$4="PV",AN55*$EA55*(1+SSSModel!$C$2),
     IF(SSSModel!$C$4="FCR",$EC55*SUM(OFFSET($AC55,0,MAX(CL$4-$AC$4-$DZ55+1,0),1,MIN($DZ55,CL$4-$AC$4+1))),0)))),
SUM($AC55:$BZ55)*
     IF(SSSModel!$C$4="RR",OFFSET(Profiles!$K$2,$Z55,MAX(Profiles!$C$2,AN$4-$W55)),
     IF(SSSModel!$C$4="ECC",$EA55*$EB55*IF(MAX(Escalation!$C$2,AN$4-$W55)&gt;$DZ55-1,0,OFFSET(Escalation!$K$2,$Y55,MAX(Escalation!$C$2,AN$4-$W55))),
     IF(SSSModel!$C$4="PV",IF(CL$4=$W55,$EA55*(1+SSSModel!$C$2),0),
     IF(SSSModel!$C$4="FCR",IF(AND(CL$4&gt;=$W55,OFFSET(Profiles!$K$2,$Z55,MAX(Profiles!$C$2,AN$4-$W55))&gt;0),$EC55,0),0))))))</f>
        <v>6431812.1666162731</v>
      </c>
      <c r="CM55" s="135">
        <f ca="1">IF(OR($Z55=0,SSSModel!$C$4="CF"),AO55,
IF(LEFT($V55,3)="ON_",
     IF(SSSModel!$C$4="RR",SUMPRODUCT(OFFSET($AC55,0,0,1,$CB$2),OFFSET(Profiles!$K$28,($Z55-1)*(Profiles!$I$26+1)+CM$4-SSSModel!$C$3+1,0,1,$CB$2)),
     IF(SSSModel!$C$4="ECC",$EA55*$EB55*SUMPRODUCT(OFFSET($AC55,0,MAX(0,CM$4-$DZ55-$CA$4+1),1,MIN($DZ55,CM$4-$CA$4+1)),OFFSET(Escalation!$K$24,($Y55-1)*(Escalation!$I$22+1)+CM$4-SSSModel!$C$3+1,MAX(0,CM$4-$DZ55-$CA$4+1),1,MIN($DZ55,CM$4-$CA$4+1))),
     IF(SSSModel!$C$4="PV",AO55*$EA55*(1+SSSModel!$C$2),
     IF(SSSModel!$C$4="FCR",$EC55*SUM(OFFSET($AC55,0,MAX(CM$4-$AC$4-$DZ55+1,0),1,MIN($DZ55,CM$4-$AC$4+1))),0)))),
SUM($AC55:$BZ55)*
     IF(SSSModel!$C$4="RR",OFFSET(Profiles!$K$2,$Z55,MAX(Profiles!$C$2,AO$4-$W55)),
     IF(SSSModel!$C$4="ECC",$EA55*$EB55*IF(MAX(Escalation!$C$2,AO$4-$W55)&gt;$DZ55-1,0,OFFSET(Escalation!$K$2,$Y55,MAX(Escalation!$C$2,AO$4-$W55))),
     IF(SSSModel!$C$4="PV",IF(CM$4=$W55,$EA55*(1+SSSModel!$C$2),0),
     IF(SSSModel!$C$4="FCR",IF(AND(CM$4&gt;=$W55,OFFSET(Profiles!$K$2,$Z55,MAX(Profiles!$C$2,AO$4-$W55))&gt;0),$EC55,0),0))))))</f>
        <v>6560448.4099485995</v>
      </c>
      <c r="CN55" s="135">
        <f ca="1">IF(OR($Z55=0,SSSModel!$C$4="CF"),AP55,
IF(LEFT($V55,3)="ON_",
     IF(SSSModel!$C$4="RR",SUMPRODUCT(OFFSET($AC55,0,0,1,$CB$2),OFFSET(Profiles!$K$28,($Z55-1)*(Profiles!$I$26+1)+CN$4-SSSModel!$C$3+1,0,1,$CB$2)),
     IF(SSSModel!$C$4="ECC",$EA55*$EB55*SUMPRODUCT(OFFSET($AC55,0,MAX(0,CN$4-$DZ55-$CA$4+1),1,MIN($DZ55,CN$4-$CA$4+1)),OFFSET(Escalation!$K$24,($Y55-1)*(Escalation!$I$22+1)+CN$4-SSSModel!$C$3+1,MAX(0,CN$4-$DZ55-$CA$4+1),1,MIN($DZ55,CN$4-$CA$4+1))),
     IF(SSSModel!$C$4="PV",AP55*$EA55*(1+SSSModel!$C$2),
     IF(SSSModel!$C$4="FCR",$EC55*SUM(OFFSET($AC55,0,MAX(CN$4-$AC$4-$DZ55+1,0),1,MIN($DZ55,CN$4-$AC$4+1))),0)))),
SUM($AC55:$BZ55)*
     IF(SSSModel!$C$4="RR",OFFSET(Profiles!$K$2,$Z55,MAX(Profiles!$C$2,AP$4-$W55)),
     IF(SSSModel!$C$4="ECC",$EA55*$EB55*IF(MAX(Escalation!$C$2,AP$4-$W55)&gt;$DZ55-1,0,OFFSET(Escalation!$K$2,$Y55,MAX(Escalation!$C$2,AP$4-$W55))),
     IF(SSSModel!$C$4="PV",IF(CN$4=$W55,$EA55*(1+SSSModel!$C$2),0),
     IF(SSSModel!$C$4="FCR",IF(AND(CN$4&gt;=$W55,OFFSET(Profiles!$K$2,$Z55,MAX(Profiles!$C$2,AP$4-$W55))&gt;0),$EC55,0),0))))))</f>
        <v>6691657.3781475713</v>
      </c>
      <c r="CO55" s="135">
        <f ca="1">IF(OR($Z55=0,SSSModel!$C$4="CF"),AQ55,
IF(LEFT($V55,3)="ON_",
     IF(SSSModel!$C$4="RR",SUMPRODUCT(OFFSET($AC55,0,0,1,$CB$2),OFFSET(Profiles!$K$28,($Z55-1)*(Profiles!$I$26+1)+CO$4-SSSModel!$C$3+1,0,1,$CB$2)),
     IF(SSSModel!$C$4="ECC",$EA55*$EB55*SUMPRODUCT(OFFSET($AC55,0,MAX(0,CO$4-$DZ55-$CA$4+1),1,MIN($DZ55,CO$4-$CA$4+1)),OFFSET(Escalation!$K$24,($Y55-1)*(Escalation!$I$22+1)+CO$4-SSSModel!$C$3+1,MAX(0,CO$4-$DZ55-$CA$4+1),1,MIN($DZ55,CO$4-$CA$4+1))),
     IF(SSSModel!$C$4="PV",AQ55*$EA55*(1+SSSModel!$C$2),
     IF(SSSModel!$C$4="FCR",$EC55*SUM(OFFSET($AC55,0,MAX(CO$4-$AC$4-$DZ55+1,0),1,MIN($DZ55,CO$4-$AC$4+1))),0)))),
SUM($AC55:$BZ55)*
     IF(SSSModel!$C$4="RR",OFFSET(Profiles!$K$2,$Z55,MAX(Profiles!$C$2,AQ$4-$W55)),
     IF(SSSModel!$C$4="ECC",$EA55*$EB55*IF(MAX(Escalation!$C$2,AQ$4-$W55)&gt;$DZ55-1,0,OFFSET(Escalation!$K$2,$Y55,MAX(Escalation!$C$2,AQ$4-$W55))),
     IF(SSSModel!$C$4="PV",IF(CO$4=$W55,$EA55*(1+SSSModel!$C$2),0),
     IF(SSSModel!$C$4="FCR",IF(AND(CO$4&gt;=$W55,OFFSET(Profiles!$K$2,$Z55,MAX(Profiles!$C$2,AQ$4-$W55))&gt;0),$EC55,0),0))))))</f>
        <v>6825490.5257105231</v>
      </c>
      <c r="CP55" s="135">
        <f ca="1">IF(OR($Z55=0,SSSModel!$C$4="CF"),AR55,
IF(LEFT($V55,3)="ON_",
     IF(SSSModel!$C$4="RR",SUMPRODUCT(OFFSET($AC55,0,0,1,$CB$2),OFFSET(Profiles!$K$28,($Z55-1)*(Profiles!$I$26+1)+CP$4-SSSModel!$C$3+1,0,1,$CB$2)),
     IF(SSSModel!$C$4="ECC",$EA55*$EB55*SUMPRODUCT(OFFSET($AC55,0,MAX(0,CP$4-$DZ55-$CA$4+1),1,MIN($DZ55,CP$4-$CA$4+1)),OFFSET(Escalation!$K$24,($Y55-1)*(Escalation!$I$22+1)+CP$4-SSSModel!$C$3+1,MAX(0,CP$4-$DZ55-$CA$4+1),1,MIN($DZ55,CP$4-$CA$4+1))),
     IF(SSSModel!$C$4="PV",AR55*$EA55*(1+SSSModel!$C$2),
     IF(SSSModel!$C$4="FCR",$EC55*SUM(OFFSET($AC55,0,MAX(CP$4-$AC$4-$DZ55+1,0),1,MIN($DZ55,CP$4-$AC$4+1))),0)))),
SUM($AC55:$BZ55)*
     IF(SSSModel!$C$4="RR",OFFSET(Profiles!$K$2,$Z55,MAX(Profiles!$C$2,AR$4-$W55)),
     IF(SSSModel!$C$4="ECC",$EA55*$EB55*IF(MAX(Escalation!$C$2,AR$4-$W55)&gt;$DZ55-1,0,OFFSET(Escalation!$K$2,$Y55,MAX(Escalation!$C$2,AR$4-$W55))),
     IF(SSSModel!$C$4="PV",IF(CP$4=$W55,$EA55*(1+SSSModel!$C$2),0),
     IF(SSSModel!$C$4="FCR",IF(AND(CP$4&gt;=$W55,OFFSET(Profiles!$K$2,$Z55,MAX(Profiles!$C$2,AR$4-$W55))&gt;0),$EC55,0),0))))))</f>
        <v>6962000.336224732</v>
      </c>
      <c r="CQ55" s="135">
        <f ca="1">IF(OR($Z55=0,SSSModel!$C$4="CF"),AS55,
IF(LEFT($V55,3)="ON_",
     IF(SSSModel!$C$4="RR",SUMPRODUCT(OFFSET($AC55,0,0,1,$CB$2),OFFSET(Profiles!$K$28,($Z55-1)*(Profiles!$I$26+1)+CQ$4-SSSModel!$C$3+1,0,1,$CB$2)),
     IF(SSSModel!$C$4="ECC",$EA55*$EB55*SUMPRODUCT(OFFSET($AC55,0,MAX(0,CQ$4-$DZ55-$CA$4+1),1,MIN($DZ55,CQ$4-$CA$4+1)),OFFSET(Escalation!$K$24,($Y55-1)*(Escalation!$I$22+1)+CQ$4-SSSModel!$C$3+1,MAX(0,CQ$4-$DZ55-$CA$4+1),1,MIN($DZ55,CQ$4-$CA$4+1))),
     IF(SSSModel!$C$4="PV",AS55*$EA55*(1+SSSModel!$C$2),
     IF(SSSModel!$C$4="FCR",$EC55*SUM(OFFSET($AC55,0,MAX(CQ$4-$AC$4-$DZ55+1,0),1,MIN($DZ55,CQ$4-$AC$4+1))),0)))),
SUM($AC55:$BZ55)*
     IF(SSSModel!$C$4="RR",OFFSET(Profiles!$K$2,$Z55,MAX(Profiles!$C$2,AS$4-$W55)),
     IF(SSSModel!$C$4="ECC",$EA55*$EB55*IF(MAX(Escalation!$C$2,AS$4-$W55)&gt;$DZ55-1,0,OFFSET(Escalation!$K$2,$Y55,MAX(Escalation!$C$2,AS$4-$W55))),
     IF(SSSModel!$C$4="PV",IF(CQ$4=$W55,$EA55*(1+SSSModel!$C$2),0),
     IF(SSSModel!$C$4="FCR",IF(AND(CQ$4&gt;=$W55,OFFSET(Profiles!$K$2,$Z55,MAX(Profiles!$C$2,AS$4-$W55))&gt;0),$EC55,0),0))))))</f>
        <v>7101240.3429492284</v>
      </c>
      <c r="CR55" s="135">
        <f ca="1">IF(OR($Z55=0,SSSModel!$C$4="CF"),AT55,
IF(LEFT($V55,3)="ON_",
     IF(SSSModel!$C$4="RR",SUMPRODUCT(OFFSET($AC55,0,0,1,$CB$2),OFFSET(Profiles!$K$28,($Z55-1)*(Profiles!$I$26+1)+CR$4-SSSModel!$C$3+1,0,1,$CB$2)),
     IF(SSSModel!$C$4="ECC",$EA55*$EB55*SUMPRODUCT(OFFSET($AC55,0,MAX(0,CR$4-$DZ55-$CA$4+1),1,MIN($DZ55,CR$4-$CA$4+1)),OFFSET(Escalation!$K$24,($Y55-1)*(Escalation!$I$22+1)+CR$4-SSSModel!$C$3+1,MAX(0,CR$4-$DZ55-$CA$4+1),1,MIN($DZ55,CR$4-$CA$4+1))),
     IF(SSSModel!$C$4="PV",AT55*$EA55*(1+SSSModel!$C$2),
     IF(SSSModel!$C$4="FCR",$EC55*SUM(OFFSET($AC55,0,MAX(CR$4-$AC$4-$DZ55+1,0),1,MIN($DZ55,CR$4-$AC$4+1))),0)))),
SUM($AC55:$BZ55)*
     IF(SSSModel!$C$4="RR",OFFSET(Profiles!$K$2,$Z55,MAX(Profiles!$C$2,AT$4-$W55)),
     IF(SSSModel!$C$4="ECC",$EA55*$EB55*IF(MAX(Escalation!$C$2,AT$4-$W55)&gt;$DZ55-1,0,OFFSET(Escalation!$K$2,$Y55,MAX(Escalation!$C$2,AT$4-$W55))),
     IF(SSSModel!$C$4="PV",IF(CR$4=$W55,$EA55*(1+SSSModel!$C$2),0),
     IF(SSSModel!$C$4="FCR",IF(AND(CR$4&gt;=$W55,OFFSET(Profiles!$K$2,$Z55,MAX(Profiles!$C$2,AT$4-$W55))&gt;0),$EC55,0),0))))))</f>
        <v>7243265.1498082131</v>
      </c>
      <c r="CS55" s="135">
        <f ca="1">IF(OR($Z55=0,SSSModel!$C$4="CF"),AU55,
IF(LEFT($V55,3)="ON_",
     IF(SSSModel!$C$4="RR",SUMPRODUCT(OFFSET($AC55,0,0,1,$CB$2),OFFSET(Profiles!$K$28,($Z55-1)*(Profiles!$I$26+1)+CS$4-SSSModel!$C$3+1,0,1,$CB$2)),
     IF(SSSModel!$C$4="ECC",$EA55*$EB55*SUMPRODUCT(OFFSET($AC55,0,MAX(0,CS$4-$DZ55-$CA$4+1),1,MIN($DZ55,CS$4-$CA$4+1)),OFFSET(Escalation!$K$24,($Y55-1)*(Escalation!$I$22+1)+CS$4-SSSModel!$C$3+1,MAX(0,CS$4-$DZ55-$CA$4+1),1,MIN($DZ55,CS$4-$CA$4+1))),
     IF(SSSModel!$C$4="PV",AU55*$EA55*(1+SSSModel!$C$2),
     IF(SSSModel!$C$4="FCR",$EC55*SUM(OFFSET($AC55,0,MAX(CS$4-$AC$4-$DZ55+1,0),1,MIN($DZ55,CS$4-$AC$4+1))),0)))),
SUM($AC55:$BZ55)*
     IF(SSSModel!$C$4="RR",OFFSET(Profiles!$K$2,$Z55,MAX(Profiles!$C$2,AU$4-$W55)),
     IF(SSSModel!$C$4="ECC",$EA55*$EB55*IF(MAX(Escalation!$C$2,AU$4-$W55)&gt;$DZ55-1,0,OFFSET(Escalation!$K$2,$Y55,MAX(Escalation!$C$2,AU$4-$W55))),
     IF(SSSModel!$C$4="PV",IF(CS$4=$W55,$EA55*(1+SSSModel!$C$2),0),
     IF(SSSModel!$C$4="FCR",IF(AND(CS$4&gt;=$W55,OFFSET(Profiles!$K$2,$Z55,MAX(Profiles!$C$2,AU$4-$W55))&gt;0),$EC55,0),0))))))</f>
        <v>7388130.4528043764</v>
      </c>
      <c r="CT55" s="135">
        <f ca="1">IF(OR($Z55=0,SSSModel!$C$4="CF"),AV55,
IF(LEFT($V55,3)="ON_",
     IF(SSSModel!$C$4="RR",SUMPRODUCT(OFFSET($AC55,0,0,1,$CB$2),OFFSET(Profiles!$K$28,($Z55-1)*(Profiles!$I$26+1)+CT$4-SSSModel!$C$3+1,0,1,$CB$2)),
     IF(SSSModel!$C$4="ECC",$EA55*$EB55*SUMPRODUCT(OFFSET($AC55,0,MAX(0,CT$4-$DZ55-$CA$4+1),1,MIN($DZ55,CT$4-$CA$4+1)),OFFSET(Escalation!$K$24,($Y55-1)*(Escalation!$I$22+1)+CT$4-SSSModel!$C$3+1,MAX(0,CT$4-$DZ55-$CA$4+1),1,MIN($DZ55,CT$4-$CA$4+1))),
     IF(SSSModel!$C$4="PV",AV55*$EA55*(1+SSSModel!$C$2),
     IF(SSSModel!$C$4="FCR",$EC55*SUM(OFFSET($AC55,0,MAX(CT$4-$AC$4-$DZ55+1,0),1,MIN($DZ55,CT$4-$AC$4+1))),0)))),
SUM($AC55:$BZ55)*
     IF(SSSModel!$C$4="RR",OFFSET(Profiles!$K$2,$Z55,MAX(Profiles!$C$2,AV$4-$W55)),
     IF(SSSModel!$C$4="ECC",$EA55*$EB55*IF(MAX(Escalation!$C$2,AV$4-$W55)&gt;$DZ55-1,0,OFFSET(Escalation!$K$2,$Y55,MAX(Escalation!$C$2,AV$4-$W55))),
     IF(SSSModel!$C$4="PV",IF(CT$4=$W55,$EA55*(1+SSSModel!$C$2),0),
     IF(SSSModel!$C$4="FCR",IF(AND(CT$4&gt;=$W55,OFFSET(Profiles!$K$2,$Z55,MAX(Profiles!$C$2,AV$4-$W55))&gt;0),$EC55,0),0))))))</f>
        <v>7535893.0618604636</v>
      </c>
      <c r="CU55" s="135">
        <f ca="1">IF(OR($Z55=0,SSSModel!$C$4="CF"),AW55,
IF(LEFT($V55,3)="ON_",
     IF(SSSModel!$C$4="RR",SUMPRODUCT(OFFSET($AC55,0,0,1,$CB$2),OFFSET(Profiles!$K$28,($Z55-1)*(Profiles!$I$26+1)+CU$4-SSSModel!$C$3+1,0,1,$CB$2)),
     IF(SSSModel!$C$4="ECC",$EA55*$EB55*SUMPRODUCT(OFFSET($AC55,0,MAX(0,CU$4-$DZ55-$CA$4+1),1,MIN($DZ55,CU$4-$CA$4+1)),OFFSET(Escalation!$K$24,($Y55-1)*(Escalation!$I$22+1)+CU$4-SSSModel!$C$3+1,MAX(0,CU$4-$DZ55-$CA$4+1),1,MIN($DZ55,CU$4-$CA$4+1))),
     IF(SSSModel!$C$4="PV",AW55*$EA55*(1+SSSModel!$C$2),
     IF(SSSModel!$C$4="FCR",$EC55*SUM(OFFSET($AC55,0,MAX(CU$4-$AC$4-$DZ55+1,0),1,MIN($DZ55,CU$4-$AC$4+1))),0)))),
SUM($AC55:$BZ55)*
     IF(SSSModel!$C$4="RR",OFFSET(Profiles!$K$2,$Z55,MAX(Profiles!$C$2,AW$4-$W55)),
     IF(SSSModel!$C$4="ECC",$EA55*$EB55*IF(MAX(Escalation!$C$2,AW$4-$W55)&gt;$DZ55-1,0,OFFSET(Escalation!$K$2,$Y55,MAX(Escalation!$C$2,AW$4-$W55))),
     IF(SSSModel!$C$4="PV",IF(CU$4=$W55,$EA55*(1+SSSModel!$C$2),0),
     IF(SSSModel!$C$4="FCR",IF(AND(CU$4&gt;=$W55,OFFSET(Profiles!$K$2,$Z55,MAX(Profiles!$C$2,AW$4-$W55))&gt;0),$EC55,0),0))))))</f>
        <v>7686610.9230976738</v>
      </c>
      <c r="CV55" s="135">
        <f ca="1">IF(OR($Z55=0,SSSModel!$C$4="CF"),AX55,
IF(LEFT($V55,3)="ON_",
     IF(SSSModel!$C$4="RR",SUMPRODUCT(OFFSET($AC55,0,0,1,$CB$2),OFFSET(Profiles!$K$28,($Z55-1)*(Profiles!$I$26+1)+CV$4-SSSModel!$C$3+1,0,1,$CB$2)),
     IF(SSSModel!$C$4="ECC",$EA55*$EB55*SUMPRODUCT(OFFSET($AC55,0,MAX(0,CV$4-$DZ55-$CA$4+1),1,MIN($DZ55,CV$4-$CA$4+1)),OFFSET(Escalation!$K$24,($Y55-1)*(Escalation!$I$22+1)+CV$4-SSSModel!$C$3+1,MAX(0,CV$4-$DZ55-$CA$4+1),1,MIN($DZ55,CV$4-$CA$4+1))),
     IF(SSSModel!$C$4="PV",AX55*$EA55*(1+SSSModel!$C$2),
     IF(SSSModel!$C$4="FCR",$EC55*SUM(OFFSET($AC55,0,MAX(CV$4-$AC$4-$DZ55+1,0),1,MIN($DZ55,CV$4-$AC$4+1))),0)))),
SUM($AC55:$BZ55)*
     IF(SSSModel!$C$4="RR",OFFSET(Profiles!$K$2,$Z55,MAX(Profiles!$C$2,AX$4-$W55)),
     IF(SSSModel!$C$4="ECC",$EA55*$EB55*IF(MAX(Escalation!$C$2,AX$4-$W55)&gt;$DZ55-1,0,OFFSET(Escalation!$K$2,$Y55,MAX(Escalation!$C$2,AX$4-$W55))),
     IF(SSSModel!$C$4="PV",IF(CV$4=$W55,$EA55*(1+SSSModel!$C$2),0),
     IF(SSSModel!$C$4="FCR",IF(AND(CV$4&gt;=$W55,OFFSET(Profiles!$K$2,$Z55,MAX(Profiles!$C$2,AX$4-$W55))&gt;0),$EC55,0),0))))))</f>
        <v>7840343.1415596269</v>
      </c>
      <c r="CW55" s="135">
        <f ca="1">IF(OR($Z55=0,SSSModel!$C$4="CF"),AY55,
IF(LEFT($V55,3)="ON_",
     IF(SSSModel!$C$4="RR",SUMPRODUCT(OFFSET($AC55,0,0,1,$CB$2),OFFSET(Profiles!$K$28,($Z55-1)*(Profiles!$I$26+1)+CW$4-SSSModel!$C$3+1,0,1,$CB$2)),
     IF(SSSModel!$C$4="ECC",$EA55*$EB55*SUMPRODUCT(OFFSET($AC55,0,MAX(0,CW$4-$DZ55-$CA$4+1),1,MIN($DZ55,CW$4-$CA$4+1)),OFFSET(Escalation!$K$24,($Y55-1)*(Escalation!$I$22+1)+CW$4-SSSModel!$C$3+1,MAX(0,CW$4-$DZ55-$CA$4+1),1,MIN($DZ55,CW$4-$CA$4+1))),
     IF(SSSModel!$C$4="PV",AY55*$EA55*(1+SSSModel!$C$2),
     IF(SSSModel!$C$4="FCR",$EC55*SUM(OFFSET($AC55,0,MAX(CW$4-$AC$4-$DZ55+1,0),1,MIN($DZ55,CW$4-$AC$4+1))),0)))),
SUM($AC55:$BZ55)*
     IF(SSSModel!$C$4="RR",OFFSET(Profiles!$K$2,$Z55,MAX(Profiles!$C$2,AY$4-$W55)),
     IF(SSSModel!$C$4="ECC",$EA55*$EB55*IF(MAX(Escalation!$C$2,AY$4-$W55)&gt;$DZ55-1,0,OFFSET(Escalation!$K$2,$Y55,MAX(Escalation!$C$2,AY$4-$W55))),
     IF(SSSModel!$C$4="PV",IF(CW$4=$W55,$EA55*(1+SSSModel!$C$2),0),
     IF(SSSModel!$C$4="FCR",IF(AND(CW$4&gt;=$W55,OFFSET(Profiles!$K$2,$Z55,MAX(Profiles!$C$2,AY$4-$W55))&gt;0),$EC55,0),0))))))</f>
        <v>7997150.0043908199</v>
      </c>
      <c r="CX55" s="135">
        <f ca="1">IF(OR($Z55=0,SSSModel!$C$4="CF"),AZ55,
IF(LEFT($V55,3)="ON_",
     IF(SSSModel!$C$4="RR",SUMPRODUCT(OFFSET($AC55,0,0,1,$CB$2),OFFSET(Profiles!$K$28,($Z55-1)*(Profiles!$I$26+1)+CX$4-SSSModel!$C$3+1,0,1,$CB$2)),
     IF(SSSModel!$C$4="ECC",$EA55*$EB55*SUMPRODUCT(OFFSET($AC55,0,MAX(0,CX$4-$DZ55-$CA$4+1),1,MIN($DZ55,CX$4-$CA$4+1)),OFFSET(Escalation!$K$24,($Y55-1)*(Escalation!$I$22+1)+CX$4-SSSModel!$C$3+1,MAX(0,CX$4-$DZ55-$CA$4+1),1,MIN($DZ55,CX$4-$CA$4+1))),
     IF(SSSModel!$C$4="PV",AZ55*$EA55*(1+SSSModel!$C$2),
     IF(SSSModel!$C$4="FCR",$EC55*SUM(OFFSET($AC55,0,MAX(CX$4-$AC$4-$DZ55+1,0),1,MIN($DZ55,CX$4-$AC$4+1))),0)))),
SUM($AC55:$BZ55)*
     IF(SSSModel!$C$4="RR",OFFSET(Profiles!$K$2,$Z55,MAX(Profiles!$C$2,AZ$4-$W55)),
     IF(SSSModel!$C$4="ECC",$EA55*$EB55*IF(MAX(Escalation!$C$2,AZ$4-$W55)&gt;$DZ55-1,0,OFFSET(Escalation!$K$2,$Y55,MAX(Escalation!$C$2,AZ$4-$W55))),
     IF(SSSModel!$C$4="PV",IF(CX$4=$W55,$EA55*(1+SSSModel!$C$2),0),
     IF(SSSModel!$C$4="FCR",IF(AND(CX$4&gt;=$W55,OFFSET(Profiles!$K$2,$Z55,MAX(Profiles!$C$2,AZ$4-$W55))&gt;0),$EC55,0),0))))))</f>
        <v>8157093.0044786343</v>
      </c>
      <c r="CY55" s="135">
        <f ca="1">IF(OR($Z55=0,SSSModel!$C$4="CF"),BA55,
IF(LEFT($V55,3)="ON_",
     IF(SSSModel!$C$4="RR",SUMPRODUCT(OFFSET($AC55,0,0,1,$CB$2),OFFSET(Profiles!$K$28,($Z55-1)*(Profiles!$I$26+1)+CY$4-SSSModel!$C$3+1,0,1,$CB$2)),
     IF(SSSModel!$C$4="ECC",$EA55*$EB55*SUMPRODUCT(OFFSET($AC55,0,MAX(0,CY$4-$DZ55-$CA$4+1),1,MIN($DZ55,CY$4-$CA$4+1)),OFFSET(Escalation!$K$24,($Y55-1)*(Escalation!$I$22+1)+CY$4-SSSModel!$C$3+1,MAX(0,CY$4-$DZ55-$CA$4+1),1,MIN($DZ55,CY$4-$CA$4+1))),
     IF(SSSModel!$C$4="PV",BA55*$EA55*(1+SSSModel!$C$2),
     IF(SSSModel!$C$4="FCR",$EC55*SUM(OFFSET($AC55,0,MAX(CY$4-$AC$4-$DZ55+1,0),1,MIN($DZ55,CY$4-$AC$4+1))),0)))),
SUM($AC55:$BZ55)*
     IF(SSSModel!$C$4="RR",OFFSET(Profiles!$K$2,$Z55,MAX(Profiles!$C$2,BA$4-$W55)),
     IF(SSSModel!$C$4="ECC",$EA55*$EB55*IF(MAX(Escalation!$C$2,BA$4-$W55)&gt;$DZ55-1,0,OFFSET(Escalation!$K$2,$Y55,MAX(Escalation!$C$2,BA$4-$W55))),
     IF(SSSModel!$C$4="PV",IF(CY$4=$W55,$EA55*(1+SSSModel!$C$2),0),
     IF(SSSModel!$C$4="FCR",IF(AND(CY$4&gt;=$W55,OFFSET(Profiles!$K$2,$Z55,MAX(Profiles!$C$2,BA$4-$W55))&gt;0),$EC55,0),0))))))</f>
        <v>8320234.8645682074</v>
      </c>
      <c r="CZ55" s="135">
        <f ca="1">IF(OR($Z55=0,SSSModel!$C$4="CF"),BB55,
IF(LEFT($V55,3)="ON_",
     IF(SSSModel!$C$4="RR",SUMPRODUCT(OFFSET($AC55,0,0,1,$CB$2),OFFSET(Profiles!$K$28,($Z55-1)*(Profiles!$I$26+1)+CZ$4-SSSModel!$C$3+1,0,1,$CB$2)),
     IF(SSSModel!$C$4="ECC",$EA55*$EB55*SUMPRODUCT(OFFSET($AC55,0,MAX(0,CZ$4-$DZ55-$CA$4+1),1,MIN($DZ55,CZ$4-$CA$4+1)),OFFSET(Escalation!$K$24,($Y55-1)*(Escalation!$I$22+1)+CZ$4-SSSModel!$C$3+1,MAX(0,CZ$4-$DZ55-$CA$4+1),1,MIN($DZ55,CZ$4-$CA$4+1))),
     IF(SSSModel!$C$4="PV",BB55*$EA55*(1+SSSModel!$C$2),
     IF(SSSModel!$C$4="FCR",$EC55*SUM(OFFSET($AC55,0,MAX(CZ$4-$AC$4-$DZ55+1,0),1,MIN($DZ55,CZ$4-$AC$4+1))),0)))),
SUM($AC55:$BZ55)*
     IF(SSSModel!$C$4="RR",OFFSET(Profiles!$K$2,$Z55,MAX(Profiles!$C$2,BB$4-$W55)),
     IF(SSSModel!$C$4="ECC",$EA55*$EB55*IF(MAX(Escalation!$C$2,BB$4-$W55)&gt;$DZ55-1,0,OFFSET(Escalation!$K$2,$Y55,MAX(Escalation!$C$2,BB$4-$W55))),
     IF(SSSModel!$C$4="PV",IF(CZ$4=$W55,$EA55*(1+SSSModel!$C$2),0),
     IF(SSSModel!$C$4="FCR",IF(AND(CZ$4&gt;=$W55,OFFSET(Profiles!$K$2,$Z55,MAX(Profiles!$C$2,BB$4-$W55))&gt;0),$EC55,0),0))))))</f>
        <v>8486639.5618595723</v>
      </c>
      <c r="DA55" s="135">
        <f ca="1">IF(OR($Z55=0,SSSModel!$C$4="CF"),BC55,
IF(LEFT($V55,3)="ON_",
     IF(SSSModel!$C$4="RR",SUMPRODUCT(OFFSET($AC55,0,0,1,$CB$2),OFFSET(Profiles!$K$28,($Z55-1)*(Profiles!$I$26+1)+DA$4-SSSModel!$C$3+1,0,1,$CB$2)),
     IF(SSSModel!$C$4="ECC",$EA55*$EB55*SUMPRODUCT(OFFSET($AC55,0,MAX(0,DA$4-$DZ55-$CA$4+1),1,MIN($DZ55,DA$4-$CA$4+1)),OFFSET(Escalation!$K$24,($Y55-1)*(Escalation!$I$22+1)+DA$4-SSSModel!$C$3+1,MAX(0,DA$4-$DZ55-$CA$4+1),1,MIN($DZ55,DA$4-$CA$4+1))),
     IF(SSSModel!$C$4="PV",BC55*$EA55*(1+SSSModel!$C$2),
     IF(SSSModel!$C$4="FCR",$EC55*SUM(OFFSET($AC55,0,MAX(DA$4-$AC$4-$DZ55+1,0),1,MIN($DZ55,DA$4-$AC$4+1))),0)))),
SUM($AC55:$BZ55)*
     IF(SSSModel!$C$4="RR",OFFSET(Profiles!$K$2,$Z55,MAX(Profiles!$C$2,BC$4-$W55)),
     IF(SSSModel!$C$4="ECC",$EA55*$EB55*IF(MAX(Escalation!$C$2,BC$4-$W55)&gt;$DZ55-1,0,OFFSET(Escalation!$K$2,$Y55,MAX(Escalation!$C$2,BC$4-$W55))),
     IF(SSSModel!$C$4="PV",IF(DA$4=$W55,$EA55*(1+SSSModel!$C$2),0),
     IF(SSSModel!$C$4="FCR",IF(AND(DA$4&gt;=$W55,OFFSET(Profiles!$K$2,$Z55,MAX(Profiles!$C$2,BC$4-$W55))&gt;0),$EC55,0),0))))))</f>
        <v>8656372.3530967645</v>
      </c>
      <c r="DB55" s="135">
        <f ca="1">IF(OR($Z55=0,SSSModel!$C$4="CF"),BD55,
IF(LEFT($V55,3)="ON_",
     IF(SSSModel!$C$4="RR",SUMPRODUCT(OFFSET($AC55,0,0,1,$CB$2),OFFSET(Profiles!$K$28,($Z55-1)*(Profiles!$I$26+1)+DB$4-SSSModel!$C$3+1,0,1,$CB$2)),
     IF(SSSModel!$C$4="ECC",$EA55*$EB55*SUMPRODUCT(OFFSET($AC55,0,MAX(0,DB$4-$DZ55-$CA$4+1),1,MIN($DZ55,DB$4-$CA$4+1)),OFFSET(Escalation!$K$24,($Y55-1)*(Escalation!$I$22+1)+DB$4-SSSModel!$C$3+1,MAX(0,DB$4-$DZ55-$CA$4+1),1,MIN($DZ55,DB$4-$CA$4+1))),
     IF(SSSModel!$C$4="PV",BD55*$EA55*(1+SSSModel!$C$2),
     IF(SSSModel!$C$4="FCR",$EC55*SUM(OFFSET($AC55,0,MAX(DB$4-$AC$4-$DZ55+1,0),1,MIN($DZ55,DB$4-$AC$4+1))),0)))),
SUM($AC55:$BZ55)*
     IF(SSSModel!$C$4="RR",OFFSET(Profiles!$K$2,$Z55,MAX(Profiles!$C$2,BD$4-$W55)),
     IF(SSSModel!$C$4="ECC",$EA55*$EB55*IF(MAX(Escalation!$C$2,BD$4-$W55)&gt;$DZ55-1,0,OFFSET(Escalation!$K$2,$Y55,MAX(Escalation!$C$2,BD$4-$W55))),
     IF(SSSModel!$C$4="PV",IF(DB$4=$W55,$EA55*(1+SSSModel!$C$2),0),
     IF(SSSModel!$C$4="FCR",IF(AND(DB$4&gt;=$W55,OFFSET(Profiles!$K$2,$Z55,MAX(Profiles!$C$2,BD$4-$W55))&gt;0),$EC55,0),0))))))</f>
        <v>8829499.8001586981</v>
      </c>
      <c r="DC55" s="135">
        <f ca="1">IF(OR($Z55=0,SSSModel!$C$4="CF"),BE55,
IF(LEFT($V55,3)="ON_",
     IF(SSSModel!$C$4="RR",SUMPRODUCT(OFFSET($AC55,0,0,1,$CB$2),OFFSET(Profiles!$K$28,($Z55-1)*(Profiles!$I$26+1)+DC$4-SSSModel!$C$3+1,0,1,$CB$2)),
     IF(SSSModel!$C$4="ECC",$EA55*$EB55*SUMPRODUCT(OFFSET($AC55,0,MAX(0,DC$4-$DZ55-$CA$4+1),1,MIN($DZ55,DC$4-$CA$4+1)),OFFSET(Escalation!$K$24,($Y55-1)*(Escalation!$I$22+1)+DC$4-SSSModel!$C$3+1,MAX(0,DC$4-$DZ55-$CA$4+1),1,MIN($DZ55,DC$4-$CA$4+1))),
     IF(SSSModel!$C$4="PV",BE55*$EA55*(1+SSSModel!$C$2),
     IF(SSSModel!$C$4="FCR",$EC55*SUM(OFFSET($AC55,0,MAX(DC$4-$AC$4-$DZ55+1,0),1,MIN($DZ55,DC$4-$AC$4+1))),0)))),
SUM($AC55:$BZ55)*
     IF(SSSModel!$C$4="RR",OFFSET(Profiles!$K$2,$Z55,MAX(Profiles!$C$2,BE$4-$W55)),
     IF(SSSModel!$C$4="ECC",$EA55*$EB55*IF(MAX(Escalation!$C$2,BE$4-$W55)&gt;$DZ55-1,0,OFFSET(Escalation!$K$2,$Y55,MAX(Escalation!$C$2,BE$4-$W55))),
     IF(SSSModel!$C$4="PV",IF(DC$4=$W55,$EA55*(1+SSSModel!$C$2),0),
     IF(SSSModel!$C$4="FCR",IF(AND(DC$4&gt;=$W55,OFFSET(Profiles!$K$2,$Z55,MAX(Profiles!$C$2,BE$4-$W55))&gt;0),$EC55,0),0))))))</f>
        <v>9006089.7961618733</v>
      </c>
      <c r="DD55" s="135">
        <f ca="1">IF(OR($Z55=0,SSSModel!$C$4="CF"),BF55,
IF(LEFT($V55,3)="ON_",
     IF(SSSModel!$C$4="RR",SUMPRODUCT(OFFSET($AC55,0,0,1,$CB$2),OFFSET(Profiles!$K$28,($Z55-1)*(Profiles!$I$26+1)+DD$4-SSSModel!$C$3+1,0,1,$CB$2)),
     IF(SSSModel!$C$4="ECC",$EA55*$EB55*SUMPRODUCT(OFFSET($AC55,0,MAX(0,DD$4-$DZ55-$CA$4+1),1,MIN($DZ55,DD$4-$CA$4+1)),OFFSET(Escalation!$K$24,($Y55-1)*(Escalation!$I$22+1)+DD$4-SSSModel!$C$3+1,MAX(0,DD$4-$DZ55-$CA$4+1),1,MIN($DZ55,DD$4-$CA$4+1))),
     IF(SSSModel!$C$4="PV",BF55*$EA55*(1+SSSModel!$C$2),
     IF(SSSModel!$C$4="FCR",$EC55*SUM(OFFSET($AC55,0,MAX(DD$4-$AC$4-$DZ55+1,0),1,MIN($DZ55,DD$4-$AC$4+1))),0)))),
SUM($AC55:$BZ55)*
     IF(SSSModel!$C$4="RR",OFFSET(Profiles!$K$2,$Z55,MAX(Profiles!$C$2,BF$4-$W55)),
     IF(SSSModel!$C$4="ECC",$EA55*$EB55*IF(MAX(Escalation!$C$2,BF$4-$W55)&gt;$DZ55-1,0,OFFSET(Escalation!$K$2,$Y55,MAX(Escalation!$C$2,BF$4-$W55))),
     IF(SSSModel!$C$4="PV",IF(DD$4=$W55,$EA55*(1+SSSModel!$C$2),0),
     IF(SSSModel!$C$4="FCR",IF(AND(DD$4&gt;=$W55,OFFSET(Profiles!$K$2,$Z55,MAX(Profiles!$C$2,BF$4-$W55))&gt;0),$EC55,0),0))))))</f>
        <v>9186211.59208511</v>
      </c>
      <c r="DE55" s="135">
        <f ca="1">IF(OR($Z55=0,SSSModel!$C$4="CF"),BG55,
IF(LEFT($V55,3)="ON_",
     IF(SSSModel!$C$4="RR",SUMPRODUCT(OFFSET($AC55,0,0,1,$CB$2),OFFSET(Profiles!$K$28,($Z55-1)*(Profiles!$I$26+1)+DE$4-SSSModel!$C$3+1,0,1,$CB$2)),
     IF(SSSModel!$C$4="ECC",$EA55*$EB55*SUMPRODUCT(OFFSET($AC55,0,MAX(0,DE$4-$DZ55-$CA$4+1),1,MIN($DZ55,DE$4-$CA$4+1)),OFFSET(Escalation!$K$24,($Y55-1)*(Escalation!$I$22+1)+DE$4-SSSModel!$C$3+1,MAX(0,DE$4-$DZ55-$CA$4+1),1,MIN($DZ55,DE$4-$CA$4+1))),
     IF(SSSModel!$C$4="PV",BG55*$EA55*(1+SSSModel!$C$2),
     IF(SSSModel!$C$4="FCR",$EC55*SUM(OFFSET($AC55,0,MAX(DE$4-$AC$4-$DZ55+1,0),1,MIN($DZ55,DE$4-$AC$4+1))),0)))),
SUM($AC55:$BZ55)*
     IF(SSSModel!$C$4="RR",OFFSET(Profiles!$K$2,$Z55,MAX(Profiles!$C$2,BG$4-$W55)),
     IF(SSSModel!$C$4="ECC",$EA55*$EB55*IF(MAX(Escalation!$C$2,BG$4-$W55)&gt;$DZ55-1,0,OFFSET(Escalation!$K$2,$Y55,MAX(Escalation!$C$2,BG$4-$W55))),
     IF(SSSModel!$C$4="PV",IF(DE$4=$W55,$EA55*(1+SSSModel!$C$2),0),
     IF(SSSModel!$C$4="FCR",IF(AND(DE$4&gt;=$W55,OFFSET(Profiles!$K$2,$Z55,MAX(Profiles!$C$2,BG$4-$W55))&gt;0),$EC55,0),0))))))</f>
        <v>9369935.823926812</v>
      </c>
      <c r="DF55" s="135">
        <f ca="1">IF(OR($Z55=0,SSSModel!$C$4="CF"),BH55,
IF(LEFT($V55,3)="ON_",
     IF(SSSModel!$C$4="RR",SUMPRODUCT(OFFSET($AC55,0,0,1,$CB$2),OFFSET(Profiles!$K$28,($Z55-1)*(Profiles!$I$26+1)+DF$4-SSSModel!$C$3+1,0,1,$CB$2)),
     IF(SSSModel!$C$4="ECC",$EA55*$EB55*SUMPRODUCT(OFFSET($AC55,0,MAX(0,DF$4-$DZ55-$CA$4+1),1,MIN($DZ55,DF$4-$CA$4+1)),OFFSET(Escalation!$K$24,($Y55-1)*(Escalation!$I$22+1)+DF$4-SSSModel!$C$3+1,MAX(0,DF$4-$DZ55-$CA$4+1),1,MIN($DZ55,DF$4-$CA$4+1))),
     IF(SSSModel!$C$4="PV",BH55*$EA55*(1+SSSModel!$C$2),
     IF(SSSModel!$C$4="FCR",$EC55*SUM(OFFSET($AC55,0,MAX(DF$4-$AC$4-$DZ55+1,0),1,MIN($DZ55,DF$4-$AC$4+1))),0)))),
SUM($AC55:$BZ55)*
     IF(SSSModel!$C$4="RR",OFFSET(Profiles!$K$2,$Z55,MAX(Profiles!$C$2,BH$4-$W55)),
     IF(SSSModel!$C$4="ECC",$EA55*$EB55*IF(MAX(Escalation!$C$2,BH$4-$W55)&gt;$DZ55-1,0,OFFSET(Escalation!$K$2,$Y55,MAX(Escalation!$C$2,BH$4-$W55))),
     IF(SSSModel!$C$4="PV",IF(DF$4=$W55,$EA55*(1+SSSModel!$C$2),0),
     IF(SSSModel!$C$4="FCR",IF(AND(DF$4&gt;=$W55,OFFSET(Profiles!$K$2,$Z55,MAX(Profiles!$C$2,BH$4-$W55))&gt;0),$EC55,0),0))))))</f>
        <v>9557334.5404053461</v>
      </c>
      <c r="DG55" s="135">
        <f ca="1">IF(OR($Z55=0,SSSModel!$C$4="CF"),BI55,
IF(LEFT($V55,3)="ON_",
     IF(SSSModel!$C$4="RR",SUMPRODUCT(OFFSET($AC55,0,0,1,$CB$2),OFFSET(Profiles!$K$28,($Z55-1)*(Profiles!$I$26+1)+DG$4-SSSModel!$C$3+1,0,1,$CB$2)),
     IF(SSSModel!$C$4="ECC",$EA55*$EB55*SUMPRODUCT(OFFSET($AC55,0,MAX(0,DG$4-$DZ55-$CA$4+1),1,MIN($DZ55,DG$4-$CA$4+1)),OFFSET(Escalation!$K$24,($Y55-1)*(Escalation!$I$22+1)+DG$4-SSSModel!$C$3+1,MAX(0,DG$4-$DZ55-$CA$4+1),1,MIN($DZ55,DG$4-$CA$4+1))),
     IF(SSSModel!$C$4="PV",BI55*$EA55*(1+SSSModel!$C$2),
     IF(SSSModel!$C$4="FCR",$EC55*SUM(OFFSET($AC55,0,MAX(DG$4-$AC$4-$DZ55+1,0),1,MIN($DZ55,DG$4-$AC$4+1))),0)))),
SUM($AC55:$BZ55)*
     IF(SSSModel!$C$4="RR",OFFSET(Profiles!$K$2,$Z55,MAX(Profiles!$C$2,BI$4-$W55)),
     IF(SSSModel!$C$4="ECC",$EA55*$EB55*IF(MAX(Escalation!$C$2,BI$4-$W55)&gt;$DZ55-1,0,OFFSET(Escalation!$K$2,$Y55,MAX(Escalation!$C$2,BI$4-$W55))),
     IF(SSSModel!$C$4="PV",IF(DG$4=$W55,$EA55*(1+SSSModel!$C$2),0),
     IF(SSSModel!$C$4="FCR",IF(AND(DG$4&gt;=$W55,OFFSET(Profiles!$K$2,$Z55,MAX(Profiles!$C$2,BI$4-$W55))&gt;0),$EC55,0),0))))))</f>
        <v>9748481.231213456</v>
      </c>
      <c r="DH55" s="135">
        <f ca="1">IF(OR($Z55=0,SSSModel!$C$4="CF"),BJ55,
IF(LEFT($V55,3)="ON_",
     IF(SSSModel!$C$4="RR",SUMPRODUCT(OFFSET($AC55,0,0,1,$CB$2),OFFSET(Profiles!$K$28,($Z55-1)*(Profiles!$I$26+1)+DH$4-SSSModel!$C$3+1,0,1,$CB$2)),
     IF(SSSModel!$C$4="ECC",$EA55*$EB55*SUMPRODUCT(OFFSET($AC55,0,MAX(0,DH$4-$DZ55-$CA$4+1),1,MIN($DZ55,DH$4-$CA$4+1)),OFFSET(Escalation!$K$24,($Y55-1)*(Escalation!$I$22+1)+DH$4-SSSModel!$C$3+1,MAX(0,DH$4-$DZ55-$CA$4+1),1,MIN($DZ55,DH$4-$CA$4+1))),
     IF(SSSModel!$C$4="PV",BJ55*$EA55*(1+SSSModel!$C$2),
     IF(SSSModel!$C$4="FCR",$EC55*SUM(OFFSET($AC55,0,MAX(DH$4-$AC$4-$DZ55+1,0),1,MIN($DZ55,DH$4-$AC$4+1))),0)))),
SUM($AC55:$BZ55)*
     IF(SSSModel!$C$4="RR",OFFSET(Profiles!$K$2,$Z55,MAX(Profiles!$C$2,BJ$4-$W55)),
     IF(SSSModel!$C$4="ECC",$EA55*$EB55*IF(MAX(Escalation!$C$2,BJ$4-$W55)&gt;$DZ55-1,0,OFFSET(Escalation!$K$2,$Y55,MAX(Escalation!$C$2,BJ$4-$W55))),
     IF(SSSModel!$C$4="PV",IF(DH$4=$W55,$EA55*(1+SSSModel!$C$2),0),
     IF(SSSModel!$C$4="FCR",IF(AND(DH$4&gt;=$W55,OFFSET(Profiles!$K$2,$Z55,MAX(Profiles!$C$2,BJ$4-$W55))&gt;0),$EC55,0),0))))))</f>
        <v>9943450.8558377251</v>
      </c>
      <c r="DI55" s="135">
        <f ca="1">IF(OR($Z55=0,SSSModel!$C$4="CF"),BK55,
IF(LEFT($V55,3)="ON_",
     IF(SSSModel!$C$4="RR",SUMPRODUCT(OFFSET($AC55,0,0,1,$CB$2),OFFSET(Profiles!$K$28,($Z55-1)*(Profiles!$I$26+1)+DI$4-SSSModel!$C$3+1,0,1,$CB$2)),
     IF(SSSModel!$C$4="ECC",$EA55*$EB55*SUMPRODUCT(OFFSET($AC55,0,MAX(0,DI$4-$DZ55-$CA$4+1),1,MIN($DZ55,DI$4-$CA$4+1)),OFFSET(Escalation!$K$24,($Y55-1)*(Escalation!$I$22+1)+DI$4-SSSModel!$C$3+1,MAX(0,DI$4-$DZ55-$CA$4+1),1,MIN($DZ55,DI$4-$CA$4+1))),
     IF(SSSModel!$C$4="PV",BK55*$EA55*(1+SSSModel!$C$2),
     IF(SSSModel!$C$4="FCR",$EC55*SUM(OFFSET($AC55,0,MAX(DI$4-$AC$4-$DZ55+1,0),1,MIN($DZ55,DI$4-$AC$4+1))),0)))),
SUM($AC55:$BZ55)*
     IF(SSSModel!$C$4="RR",OFFSET(Profiles!$K$2,$Z55,MAX(Profiles!$C$2,BK$4-$W55)),
     IF(SSSModel!$C$4="ECC",$EA55*$EB55*IF(MAX(Escalation!$C$2,BK$4-$W55)&gt;$DZ55-1,0,OFFSET(Escalation!$K$2,$Y55,MAX(Escalation!$C$2,BK$4-$W55))),
     IF(SSSModel!$C$4="PV",IF(DI$4=$W55,$EA55*(1+SSSModel!$C$2),0),
     IF(SSSModel!$C$4="FCR",IF(AND(DI$4&gt;=$W55,OFFSET(Profiles!$K$2,$Z55,MAX(Profiles!$C$2,BK$4-$W55))&gt;0),$EC55,0),0))))))</f>
        <v>10142319.872954478</v>
      </c>
      <c r="DJ55" s="135">
        <f ca="1">IF(OR($Z55=0,SSSModel!$C$4="CF"),BL55,
IF(LEFT($V55,3)="ON_",
     IF(SSSModel!$C$4="RR",SUMPRODUCT(OFFSET($AC55,0,0,1,$CB$2),OFFSET(Profiles!$K$28,($Z55-1)*(Profiles!$I$26+1)+DJ$4-SSSModel!$C$3+1,0,1,$CB$2)),
     IF(SSSModel!$C$4="ECC",$EA55*$EB55*SUMPRODUCT(OFFSET($AC55,0,MAX(0,DJ$4-$DZ55-$CA$4+1),1,MIN($DZ55,DJ$4-$CA$4+1)),OFFSET(Escalation!$K$24,($Y55-1)*(Escalation!$I$22+1)+DJ$4-SSSModel!$C$3+1,MAX(0,DJ$4-$DZ55-$CA$4+1),1,MIN($DZ55,DJ$4-$CA$4+1))),
     IF(SSSModel!$C$4="PV",BL55*$EA55*(1+SSSModel!$C$2),
     IF(SSSModel!$C$4="FCR",$EC55*SUM(OFFSET($AC55,0,MAX(DJ$4-$AC$4-$DZ55+1,0),1,MIN($DZ55,DJ$4-$AC$4+1))),0)))),
SUM($AC55:$BZ55)*
     IF(SSSModel!$C$4="RR",OFFSET(Profiles!$K$2,$Z55,MAX(Profiles!$C$2,BL$4-$W55)),
     IF(SSSModel!$C$4="ECC",$EA55*$EB55*IF(MAX(Escalation!$C$2,BL$4-$W55)&gt;$DZ55-1,0,OFFSET(Escalation!$K$2,$Y55,MAX(Escalation!$C$2,BL$4-$W55))),
     IF(SSSModel!$C$4="PV",IF(DJ$4=$W55,$EA55*(1+SSSModel!$C$2),0),
     IF(SSSModel!$C$4="FCR",IF(AND(DJ$4&gt;=$W55,OFFSET(Profiles!$K$2,$Z55,MAX(Profiles!$C$2,BL$4-$W55))&gt;0),$EC55,0),0))))))</f>
        <v>10345166.270413568</v>
      </c>
      <c r="DK55" s="135">
        <f ca="1">IF(OR($Z55=0,SSSModel!$C$4="CF"),BM55,
IF(LEFT($V55,3)="ON_",
     IF(SSSModel!$C$4="RR",SUMPRODUCT(OFFSET($AC55,0,0,1,$CB$2),OFFSET(Profiles!$K$28,($Z55-1)*(Profiles!$I$26+1)+DK$4-SSSModel!$C$3+1,0,1,$CB$2)),
     IF(SSSModel!$C$4="ECC",$EA55*$EB55*SUMPRODUCT(OFFSET($AC55,0,MAX(0,DK$4-$DZ55-$CA$4+1),1,MIN($DZ55,DK$4-$CA$4+1)),OFFSET(Escalation!$K$24,($Y55-1)*(Escalation!$I$22+1)+DK$4-SSSModel!$C$3+1,MAX(0,DK$4-$DZ55-$CA$4+1),1,MIN($DZ55,DK$4-$CA$4+1))),
     IF(SSSModel!$C$4="PV",BM55*$EA55*(1+SSSModel!$C$2),
     IF(SSSModel!$C$4="FCR",$EC55*SUM(OFFSET($AC55,0,MAX(DK$4-$AC$4-$DZ55+1,0),1,MIN($DZ55,DK$4-$AC$4+1))),0)))),
SUM($AC55:$BZ55)*
     IF(SSSModel!$C$4="RR",OFFSET(Profiles!$K$2,$Z55,MAX(Profiles!$C$2,BM$4-$W55)),
     IF(SSSModel!$C$4="ECC",$EA55*$EB55*IF(MAX(Escalation!$C$2,BM$4-$W55)&gt;$DZ55-1,0,OFFSET(Escalation!$K$2,$Y55,MAX(Escalation!$C$2,BM$4-$W55))),
     IF(SSSModel!$C$4="PV",IF(DK$4=$W55,$EA55*(1+SSSModel!$C$2),0),
     IF(SSSModel!$C$4="FCR",IF(AND(DK$4&gt;=$W55,OFFSET(Profiles!$K$2,$Z55,MAX(Profiles!$C$2,BM$4-$W55))&gt;0),$EC55,0),0))))))</f>
        <v>10552069.595821839</v>
      </c>
      <c r="DL55" s="135">
        <f ca="1">IF(OR($Z55=0,SSSModel!$C$4="CF"),BN55,
IF(LEFT($V55,3)="ON_",
     IF(SSSModel!$C$4="RR",SUMPRODUCT(OFFSET($AC55,0,0,1,$CB$2),OFFSET(Profiles!$K$28,($Z55-1)*(Profiles!$I$26+1)+DL$4-SSSModel!$C$3+1,0,1,$CB$2)),
     IF(SSSModel!$C$4="ECC",$EA55*$EB55*SUMPRODUCT(OFFSET($AC55,0,MAX(0,DL$4-$DZ55-$CA$4+1),1,MIN($DZ55,DL$4-$CA$4+1)),OFFSET(Escalation!$K$24,($Y55-1)*(Escalation!$I$22+1)+DL$4-SSSModel!$C$3+1,MAX(0,DL$4-$DZ55-$CA$4+1),1,MIN($DZ55,DL$4-$CA$4+1))),
     IF(SSSModel!$C$4="PV",BN55*$EA55*(1+SSSModel!$C$2),
     IF(SSSModel!$C$4="FCR",$EC55*SUM(OFFSET($AC55,0,MAX(DL$4-$AC$4-$DZ55+1,0),1,MIN($DZ55,DL$4-$AC$4+1))),0)))),
SUM($AC55:$BZ55)*
     IF(SSSModel!$C$4="RR",OFFSET(Profiles!$K$2,$Z55,MAX(Profiles!$C$2,BN$4-$W55)),
     IF(SSSModel!$C$4="ECC",$EA55*$EB55*IF(MAX(Escalation!$C$2,BN$4-$W55)&gt;$DZ55-1,0,OFFSET(Escalation!$K$2,$Y55,MAX(Escalation!$C$2,BN$4-$W55))),
     IF(SSSModel!$C$4="PV",IF(DL$4=$W55,$EA55*(1+SSSModel!$C$2),0),
     IF(SSSModel!$C$4="FCR",IF(AND(DL$4&gt;=$W55,OFFSET(Profiles!$K$2,$Z55,MAX(Profiles!$C$2,BN$4-$W55))&gt;0),$EC55,0),0))))))</f>
        <v>10763110.987738278</v>
      </c>
      <c r="DM55" s="135">
        <f ca="1">IF(OR($Z55=0,SSSModel!$C$4="CF"),BO55,
IF(LEFT($V55,3)="ON_",
     IF(SSSModel!$C$4="RR",SUMPRODUCT(OFFSET($AC55,0,0,1,$CB$2),OFFSET(Profiles!$K$28,($Z55-1)*(Profiles!$I$26+1)+DM$4-SSSModel!$C$3+1,0,1,$CB$2)),
     IF(SSSModel!$C$4="ECC",$EA55*$EB55*SUMPRODUCT(OFFSET($AC55,0,MAX(0,DM$4-$DZ55-$CA$4+1),1,MIN($DZ55,DM$4-$CA$4+1)),OFFSET(Escalation!$K$24,($Y55-1)*(Escalation!$I$22+1)+DM$4-SSSModel!$C$3+1,MAX(0,DM$4-$DZ55-$CA$4+1),1,MIN($DZ55,DM$4-$CA$4+1))),
     IF(SSSModel!$C$4="PV",BO55*$EA55*(1+SSSModel!$C$2),
     IF(SSSModel!$C$4="FCR",$EC55*SUM(OFFSET($AC55,0,MAX(DM$4-$AC$4-$DZ55+1,0),1,MIN($DZ55,DM$4-$AC$4+1))),0)))),
SUM($AC55:$BZ55)*
     IF(SSSModel!$C$4="RR",OFFSET(Profiles!$K$2,$Z55,MAX(Profiles!$C$2,BO$4-$W55)),
     IF(SSSModel!$C$4="ECC",$EA55*$EB55*IF(MAX(Escalation!$C$2,BO$4-$W55)&gt;$DZ55-1,0,OFFSET(Escalation!$K$2,$Y55,MAX(Escalation!$C$2,BO$4-$W55))),
     IF(SSSModel!$C$4="PV",IF(DM$4=$W55,$EA55*(1+SSSModel!$C$2),0),
     IF(SSSModel!$C$4="FCR",IF(AND(DM$4&gt;=$W55,OFFSET(Profiles!$K$2,$Z55,MAX(Profiles!$C$2,BO$4-$W55))&gt;0),$EC55,0),0))))))</f>
        <v>10978373.207493044</v>
      </c>
      <c r="DN55" s="135">
        <f ca="1">IF(OR($Z55=0,SSSModel!$C$4="CF"),BP55,
IF(LEFT($V55,3)="ON_",
     IF(SSSModel!$C$4="RR",SUMPRODUCT(OFFSET($AC55,0,0,1,$CB$2),OFFSET(Profiles!$K$28,($Z55-1)*(Profiles!$I$26+1)+DN$4-SSSModel!$C$3+1,0,1,$CB$2)),
     IF(SSSModel!$C$4="ECC",$EA55*$EB55*SUMPRODUCT(OFFSET($AC55,0,MAX(0,DN$4-$DZ55-$CA$4+1),1,MIN($DZ55,DN$4-$CA$4+1)),OFFSET(Escalation!$K$24,($Y55-1)*(Escalation!$I$22+1)+DN$4-SSSModel!$C$3+1,MAX(0,DN$4-$DZ55-$CA$4+1),1,MIN($DZ55,DN$4-$CA$4+1))),
     IF(SSSModel!$C$4="PV",BP55*$EA55*(1+SSSModel!$C$2),
     IF(SSSModel!$C$4="FCR",$EC55*SUM(OFFSET($AC55,0,MAX(DN$4-$AC$4-$DZ55+1,0),1,MIN($DZ55,DN$4-$AC$4+1))),0)))),
SUM($AC55:$BZ55)*
     IF(SSSModel!$C$4="RR",OFFSET(Profiles!$K$2,$Z55,MAX(Profiles!$C$2,BP$4-$W55)),
     IF(SSSModel!$C$4="ECC",$EA55*$EB55*IF(MAX(Escalation!$C$2,BP$4-$W55)&gt;$DZ55-1,0,OFFSET(Escalation!$K$2,$Y55,MAX(Escalation!$C$2,BP$4-$W55))),
     IF(SSSModel!$C$4="PV",IF(DN$4=$W55,$EA55*(1+SSSModel!$C$2),0),
     IF(SSSModel!$C$4="FCR",IF(AND(DN$4&gt;=$W55,OFFSET(Profiles!$K$2,$Z55,MAX(Profiles!$C$2,BP$4-$W55))&gt;0),$EC55,0),0))))))</f>
        <v>0</v>
      </c>
      <c r="DO55" s="135">
        <f ca="1">IF(OR($Z55=0,SSSModel!$C$4="CF"),BQ55,
IF(LEFT($V55,3)="ON_",
     IF(SSSModel!$C$4="RR",SUMPRODUCT(OFFSET($AC55,0,0,1,$CB$2),OFFSET(Profiles!$K$28,($Z55-1)*(Profiles!$I$26+1)+DO$4-SSSModel!$C$3+1,0,1,$CB$2)),
     IF(SSSModel!$C$4="ECC",$EA55*$EB55*SUMPRODUCT(OFFSET($AC55,0,MAX(0,DO$4-$DZ55-$CA$4+1),1,MIN($DZ55,DO$4-$CA$4+1)),OFFSET(Escalation!$K$24,($Y55-1)*(Escalation!$I$22+1)+DO$4-SSSModel!$C$3+1,MAX(0,DO$4-$DZ55-$CA$4+1),1,MIN($DZ55,DO$4-$CA$4+1))),
     IF(SSSModel!$C$4="PV",BQ55*$EA55*(1+SSSModel!$C$2),
     IF(SSSModel!$C$4="FCR",$EC55*SUM(OFFSET($AC55,0,MAX(DO$4-$AC$4-$DZ55+1,0),1,MIN($DZ55,DO$4-$AC$4+1))),0)))),
SUM($AC55:$BZ55)*
     IF(SSSModel!$C$4="RR",OFFSET(Profiles!$K$2,$Z55,MAX(Profiles!$C$2,BQ$4-$W55)),
     IF(SSSModel!$C$4="ECC",$EA55*$EB55*IF(MAX(Escalation!$C$2,BQ$4-$W55)&gt;$DZ55-1,0,OFFSET(Escalation!$K$2,$Y55,MAX(Escalation!$C$2,BQ$4-$W55))),
     IF(SSSModel!$C$4="PV",IF(DO$4=$W55,$EA55*(1+SSSModel!$C$2),0),
     IF(SSSModel!$C$4="FCR",IF(AND(DO$4&gt;=$W55,OFFSET(Profiles!$K$2,$Z55,MAX(Profiles!$C$2,BQ$4-$W55))&gt;0),$EC55,0),0))))))</f>
        <v>0</v>
      </c>
      <c r="DP55" s="135">
        <f ca="1">IF(OR($Z55=0,SSSModel!$C$4="CF"),BR55,
IF(LEFT($V55,3)="ON_",
     IF(SSSModel!$C$4="RR",SUMPRODUCT(OFFSET($AC55,0,0,1,$CB$2),OFFSET(Profiles!$K$28,($Z55-1)*(Profiles!$I$26+1)+DP$4-SSSModel!$C$3+1,0,1,$CB$2)),
     IF(SSSModel!$C$4="ECC",$EA55*$EB55*SUMPRODUCT(OFFSET($AC55,0,MAX(0,DP$4-$DZ55-$CA$4+1),1,MIN($DZ55,DP$4-$CA$4+1)),OFFSET(Escalation!$K$24,($Y55-1)*(Escalation!$I$22+1)+DP$4-SSSModel!$C$3+1,MAX(0,DP$4-$DZ55-$CA$4+1),1,MIN($DZ55,DP$4-$CA$4+1))),
     IF(SSSModel!$C$4="PV",BR55*$EA55*(1+SSSModel!$C$2),
     IF(SSSModel!$C$4="FCR",$EC55*SUM(OFFSET($AC55,0,MAX(DP$4-$AC$4-$DZ55+1,0),1,MIN($DZ55,DP$4-$AC$4+1))),0)))),
SUM($AC55:$BZ55)*
     IF(SSSModel!$C$4="RR",OFFSET(Profiles!$K$2,$Z55,MAX(Profiles!$C$2,BR$4-$W55)),
     IF(SSSModel!$C$4="ECC",$EA55*$EB55*IF(MAX(Escalation!$C$2,BR$4-$W55)&gt;$DZ55-1,0,OFFSET(Escalation!$K$2,$Y55,MAX(Escalation!$C$2,BR$4-$W55))),
     IF(SSSModel!$C$4="PV",IF(DP$4=$W55,$EA55*(1+SSSModel!$C$2),0),
     IF(SSSModel!$C$4="FCR",IF(AND(DP$4&gt;=$W55,OFFSET(Profiles!$K$2,$Z55,MAX(Profiles!$C$2,BR$4-$W55))&gt;0),$EC55,0),0))))))</f>
        <v>0</v>
      </c>
      <c r="DQ55" s="135">
        <f ca="1">IF(OR($Z55=0,SSSModel!$C$4="CF"),BS55,
IF(LEFT($V55,3)="ON_",
     IF(SSSModel!$C$4="RR",SUMPRODUCT(OFFSET($AC55,0,0,1,$CB$2),OFFSET(Profiles!$K$28,($Z55-1)*(Profiles!$I$26+1)+DQ$4-SSSModel!$C$3+1,0,1,$CB$2)),
     IF(SSSModel!$C$4="ECC",$EA55*$EB55*SUMPRODUCT(OFFSET($AC55,0,MAX(0,DQ$4-$DZ55-$CA$4+1),1,MIN($DZ55,DQ$4-$CA$4+1)),OFFSET(Escalation!$K$24,($Y55-1)*(Escalation!$I$22+1)+DQ$4-SSSModel!$C$3+1,MAX(0,DQ$4-$DZ55-$CA$4+1),1,MIN($DZ55,DQ$4-$CA$4+1))),
     IF(SSSModel!$C$4="PV",BS55*$EA55*(1+SSSModel!$C$2),
     IF(SSSModel!$C$4="FCR",$EC55*SUM(OFFSET($AC55,0,MAX(DQ$4-$AC$4-$DZ55+1,0),1,MIN($DZ55,DQ$4-$AC$4+1))),0)))),
SUM($AC55:$BZ55)*
     IF(SSSModel!$C$4="RR",OFFSET(Profiles!$K$2,$Z55,MAX(Profiles!$C$2,BS$4-$W55)),
     IF(SSSModel!$C$4="ECC",$EA55*$EB55*IF(MAX(Escalation!$C$2,BS$4-$W55)&gt;$DZ55-1,0,OFFSET(Escalation!$K$2,$Y55,MAX(Escalation!$C$2,BS$4-$W55))),
     IF(SSSModel!$C$4="PV",IF(DQ$4=$W55,$EA55*(1+SSSModel!$C$2),0),
     IF(SSSModel!$C$4="FCR",IF(AND(DQ$4&gt;=$W55,OFFSET(Profiles!$K$2,$Z55,MAX(Profiles!$C$2,BS$4-$W55))&gt;0),$EC55,0),0))))))</f>
        <v>0</v>
      </c>
      <c r="DR55" s="135">
        <f ca="1">IF(OR($Z55=0,SSSModel!$C$4="CF"),BT55,
IF(LEFT($V55,3)="ON_",
     IF(SSSModel!$C$4="RR",SUMPRODUCT(OFFSET($AC55,0,0,1,$CB$2),OFFSET(Profiles!$K$28,($Z55-1)*(Profiles!$I$26+1)+DR$4-SSSModel!$C$3+1,0,1,$CB$2)),
     IF(SSSModel!$C$4="ECC",$EA55*$EB55*SUMPRODUCT(OFFSET($AC55,0,MAX(0,DR$4-$DZ55-$CA$4+1),1,MIN($DZ55,DR$4-$CA$4+1)),OFFSET(Escalation!$K$24,($Y55-1)*(Escalation!$I$22+1)+DR$4-SSSModel!$C$3+1,MAX(0,DR$4-$DZ55-$CA$4+1),1,MIN($DZ55,DR$4-$CA$4+1))),
     IF(SSSModel!$C$4="PV",BT55*$EA55*(1+SSSModel!$C$2),
     IF(SSSModel!$C$4="FCR",$EC55*SUM(OFFSET($AC55,0,MAX(DR$4-$AC$4-$DZ55+1,0),1,MIN($DZ55,DR$4-$AC$4+1))),0)))),
SUM($AC55:$BZ55)*
     IF(SSSModel!$C$4="RR",OFFSET(Profiles!$K$2,$Z55,MAX(Profiles!$C$2,BT$4-$W55)),
     IF(SSSModel!$C$4="ECC",$EA55*$EB55*IF(MAX(Escalation!$C$2,BT$4-$W55)&gt;$DZ55-1,0,OFFSET(Escalation!$K$2,$Y55,MAX(Escalation!$C$2,BT$4-$W55))),
     IF(SSSModel!$C$4="PV",IF(DR$4=$W55,$EA55*(1+SSSModel!$C$2),0),
     IF(SSSModel!$C$4="FCR",IF(AND(DR$4&gt;=$W55,OFFSET(Profiles!$K$2,$Z55,MAX(Profiles!$C$2,BT$4-$W55))&gt;0),$EC55,0),0))))))</f>
        <v>0</v>
      </c>
      <c r="DS55" s="135">
        <f ca="1">IF(OR($Z55=0,SSSModel!$C$4="CF"),BU55,
IF(LEFT($V55,3)="ON_",
     IF(SSSModel!$C$4="RR",SUMPRODUCT(OFFSET($AC55,0,0,1,$CB$2),OFFSET(Profiles!$K$28,($Z55-1)*(Profiles!$I$26+1)+DS$4-SSSModel!$C$3+1,0,1,$CB$2)),
     IF(SSSModel!$C$4="ECC",$EA55*$EB55*SUMPRODUCT(OFFSET($AC55,0,MAX(0,DS$4-$DZ55-$CA$4+1),1,MIN($DZ55,DS$4-$CA$4+1)),OFFSET(Escalation!$K$24,($Y55-1)*(Escalation!$I$22+1)+DS$4-SSSModel!$C$3+1,MAX(0,DS$4-$DZ55-$CA$4+1),1,MIN($DZ55,DS$4-$CA$4+1))),
     IF(SSSModel!$C$4="PV",BU55*$EA55*(1+SSSModel!$C$2),
     IF(SSSModel!$C$4="FCR",$EC55*SUM(OFFSET($AC55,0,MAX(DS$4-$AC$4-$DZ55+1,0),1,MIN($DZ55,DS$4-$AC$4+1))),0)))),
SUM($AC55:$BZ55)*
     IF(SSSModel!$C$4="RR",OFFSET(Profiles!$K$2,$Z55,MAX(Profiles!$C$2,BU$4-$W55)),
     IF(SSSModel!$C$4="ECC",$EA55*$EB55*IF(MAX(Escalation!$C$2,BU$4-$W55)&gt;$DZ55-1,0,OFFSET(Escalation!$K$2,$Y55,MAX(Escalation!$C$2,BU$4-$W55))),
     IF(SSSModel!$C$4="PV",IF(DS$4=$W55,$EA55*(1+SSSModel!$C$2),0),
     IF(SSSModel!$C$4="FCR",IF(AND(DS$4&gt;=$W55,OFFSET(Profiles!$K$2,$Z55,MAX(Profiles!$C$2,BU$4-$W55))&gt;0),$EC55,0),0))))))</f>
        <v>0</v>
      </c>
      <c r="DT55" s="135">
        <f ca="1">IF(OR($Z55=0,SSSModel!$C$4="CF"),BV55,
IF(LEFT($V55,3)="ON_",
     IF(SSSModel!$C$4="RR",SUMPRODUCT(OFFSET($AC55,0,0,1,$CB$2),OFFSET(Profiles!$K$28,($Z55-1)*(Profiles!$I$26+1)+DT$4-SSSModel!$C$3+1,0,1,$CB$2)),
     IF(SSSModel!$C$4="ECC",$EA55*$EB55*SUMPRODUCT(OFFSET($AC55,0,MAX(0,DT$4-$DZ55-$CA$4+1),1,MIN($DZ55,DT$4-$CA$4+1)),OFFSET(Escalation!$K$24,($Y55-1)*(Escalation!$I$22+1)+DT$4-SSSModel!$C$3+1,MAX(0,DT$4-$DZ55-$CA$4+1),1,MIN($DZ55,DT$4-$CA$4+1))),
     IF(SSSModel!$C$4="PV",BV55*$EA55*(1+SSSModel!$C$2),
     IF(SSSModel!$C$4="FCR",$EC55*SUM(OFFSET($AC55,0,MAX(DT$4-$AC$4-$DZ55+1,0),1,MIN($DZ55,DT$4-$AC$4+1))),0)))),
SUM($AC55:$BZ55)*
     IF(SSSModel!$C$4="RR",OFFSET(Profiles!$K$2,$Z55,MAX(Profiles!$C$2,BV$4-$W55)),
     IF(SSSModel!$C$4="ECC",$EA55*$EB55*IF(MAX(Escalation!$C$2,BV$4-$W55)&gt;$DZ55-1,0,OFFSET(Escalation!$K$2,$Y55,MAX(Escalation!$C$2,BV$4-$W55))),
     IF(SSSModel!$C$4="PV",IF(DT$4=$W55,$EA55*(1+SSSModel!$C$2),0),
     IF(SSSModel!$C$4="FCR",IF(AND(DT$4&gt;=$W55,OFFSET(Profiles!$K$2,$Z55,MAX(Profiles!$C$2,BV$4-$W55))&gt;0),$EC55,0),0))))))</f>
        <v>0</v>
      </c>
      <c r="DU55" s="135">
        <f ca="1">IF(OR($Z55=0,SSSModel!$C$4="CF"),BW55,
IF(LEFT($V55,3)="ON_",
     IF(SSSModel!$C$4="RR",SUMPRODUCT(OFFSET($AC55,0,0,1,$CB$2),OFFSET(Profiles!$K$28,($Z55-1)*(Profiles!$I$26+1)+DU$4-SSSModel!$C$3+1,0,1,$CB$2)),
     IF(SSSModel!$C$4="ECC",$EA55*$EB55*SUMPRODUCT(OFFSET($AC55,0,MAX(0,DU$4-$DZ55-$CA$4+1),1,MIN($DZ55,DU$4-$CA$4+1)),OFFSET(Escalation!$K$24,($Y55-1)*(Escalation!$I$22+1)+DU$4-SSSModel!$C$3+1,MAX(0,DU$4-$DZ55-$CA$4+1),1,MIN($DZ55,DU$4-$CA$4+1))),
     IF(SSSModel!$C$4="PV",BW55*$EA55*(1+SSSModel!$C$2),
     IF(SSSModel!$C$4="FCR",$EC55*SUM(OFFSET($AC55,0,MAX(DU$4-$AC$4-$DZ55+1,0),1,MIN($DZ55,DU$4-$AC$4+1))),0)))),
SUM($AC55:$BZ55)*
     IF(SSSModel!$C$4="RR",OFFSET(Profiles!$K$2,$Z55,MAX(Profiles!$C$2,BW$4-$W55)),
     IF(SSSModel!$C$4="ECC",$EA55*$EB55*IF(MAX(Escalation!$C$2,BW$4-$W55)&gt;$DZ55-1,0,OFFSET(Escalation!$K$2,$Y55,MAX(Escalation!$C$2,BW$4-$W55))),
     IF(SSSModel!$C$4="PV",IF(DU$4=$W55,$EA55*(1+SSSModel!$C$2),0),
     IF(SSSModel!$C$4="FCR",IF(AND(DU$4&gt;=$W55,OFFSET(Profiles!$K$2,$Z55,MAX(Profiles!$C$2,BW$4-$W55))&gt;0),$EC55,0),0))))))</f>
        <v>0</v>
      </c>
      <c r="DV55" s="136">
        <f ca="1">IF(OR($Z55=0,SSSModel!$C$4="CF"),BX55,
IF(LEFT($V55,3)="ON_",
     IF(SSSModel!$C$4="RR",SUMPRODUCT(OFFSET($AC55,0,0,1,$CB$2),OFFSET(Profiles!$K$28,($Z55-1)*(Profiles!$I$26+1)+DV$4-SSSModel!$C$3+1,0,1,$CB$2)),
     IF(SSSModel!$C$4="ECC",$EA55*$EB55*SUMPRODUCT(OFFSET($AC55,0,MAX(0,DV$4-$DZ55-$CA$4+1),1,MIN($DZ55,DV$4-$CA$4+1)),OFFSET(Escalation!$K$24,($Y55-1)*(Escalation!$I$22+1)+DV$4-SSSModel!$C$3+1,MAX(0,DV$4-$DZ55-$CA$4+1),1,MIN($DZ55,DV$4-$CA$4+1))),
     IF(SSSModel!$C$4="PV",BX55*$EA55*(1+SSSModel!$C$2),
     IF(SSSModel!$C$4="FCR",$EC55*SUM(OFFSET($AC55,0,MAX(DV$4-$AC$4-$DZ55+1,0),1,MIN($DZ55,DV$4-$AC$4+1))),0)))),
SUM($AC55:$BZ55)*
     IF(SSSModel!$C$4="RR",OFFSET(Profiles!$K$2,$Z55,MAX(Profiles!$C$2,BX$4-$W55)),
     IF(SSSModel!$C$4="ECC",$EA55*$EB55*IF(MAX(Escalation!$C$2,BX$4-$W55)&gt;$DZ55-1,0,OFFSET(Escalation!$K$2,$Y55,MAX(Escalation!$C$2,BX$4-$W55))),
     IF(SSSModel!$C$4="PV",IF(DV$4=$W55,$EA55*(1+SSSModel!$C$2),0),
     IF(SSSModel!$C$4="FCR",IF(AND(DV$4&gt;=$W55,OFFSET(Profiles!$K$2,$Z55,MAX(Profiles!$C$2,BX$4-$W55))&gt;0),$EC55,0),0))))))</f>
        <v>0</v>
      </c>
      <c r="DW55" s="136">
        <f ca="1">IF(OR($Z55=0,SSSModel!$C$4="CF"),BY55,
IF(LEFT($V55,3)="ON_",
     IF(SSSModel!$C$4="RR",SUMPRODUCT(OFFSET($AC55,0,0,1,$CB$2),OFFSET(Profiles!$K$28,($Z55-1)*(Profiles!$I$26+1)+DW$4-SSSModel!$C$3+1,0,1,$CB$2)),
     IF(SSSModel!$C$4="ECC",$EA55*$EB55*SUMPRODUCT(OFFSET($AC55,0,MAX(0,DW$4-$DZ55-$CA$4+1),1,MIN($DZ55,DW$4-$CA$4+1)),OFFSET(Escalation!$K$24,($Y55-1)*(Escalation!$I$22+1)+DW$4-SSSModel!$C$3+1,MAX(0,DW$4-$DZ55-$CA$4+1),1,MIN($DZ55,DW$4-$CA$4+1))),
     IF(SSSModel!$C$4="PV",BY55*$EA55*(1+SSSModel!$C$2),
     IF(SSSModel!$C$4="FCR",$EC55*SUM(OFFSET($AC55,0,MAX(DW$4-$AC$4-$DZ55+1,0),1,MIN($DZ55,DW$4-$AC$4+1))),0)))),
SUM($AC55:$BZ55)*
     IF(SSSModel!$C$4="RR",OFFSET(Profiles!$K$2,$Z55,MAX(Profiles!$C$2,BY$4-$W55)),
     IF(SSSModel!$C$4="ECC",$EA55*$EB55*IF(MAX(Escalation!$C$2,BY$4-$W55)&gt;$DZ55-1,0,OFFSET(Escalation!$K$2,$Y55,MAX(Escalation!$C$2,BY$4-$W55))),
     IF(SSSModel!$C$4="PV",IF(DW$4=$W55,$EA55*(1+SSSModel!$C$2),0),
     IF(SSSModel!$C$4="FCR",IF(AND(DW$4&gt;=$W55,OFFSET(Profiles!$K$2,$Z55,MAX(Profiles!$C$2,BY$4-$W55))&gt;0),$EC55,0),0))))))</f>
        <v>0</v>
      </c>
      <c r="DX55" s="136">
        <f ca="1">IF(OR($Z55=0,SSSModel!$C$4="CF"),BZ55,
IF(LEFT($V55,3)="ON_",
     IF(SSSModel!$C$4="RR",SUMPRODUCT(OFFSET($AC55,0,0,1,$CB$2),OFFSET(Profiles!$K$28,($Z55-1)*(Profiles!$I$26+1)+DX$4-SSSModel!$C$3+1,0,1,$CB$2)),
     IF(SSSModel!$C$4="ECC",$EA55*$EB55*SUMPRODUCT(OFFSET($AC55,0,MAX(0,DX$4-$DZ55-$CA$4+1),1,MIN($DZ55,DX$4-$CA$4+1)),OFFSET(Escalation!$K$24,($Y55-1)*(Escalation!$I$22+1)+DX$4-SSSModel!$C$3+1,MAX(0,DX$4-$DZ55-$CA$4+1),1,MIN($DZ55,DX$4-$CA$4+1))),
     IF(SSSModel!$C$4="PV",BZ55*$EA55*(1+SSSModel!$C$2),
     IF(SSSModel!$C$4="FCR",$EC55*SUM(OFFSET($AC55,0,MAX(DX$4-$AC$4-$DZ55+1,0),1,MIN($DZ55,DX$4-$AC$4+1))),0)))),
SUM($AC55:$BZ55)*
     IF(SSSModel!$C$4="RR",OFFSET(Profiles!$K$2,$Z55,MAX(Profiles!$C$2,BZ$4-$W55)),
     IF(SSSModel!$C$4="ECC",$EA55*$EB55*IF(MAX(Escalation!$C$2,BZ$4-$W55)&gt;$DZ55-1,0,OFFSET(Escalation!$K$2,$Y55,MAX(Escalation!$C$2,BZ$4-$W55))),
     IF(SSSModel!$C$4="PV",IF(DX$4=$W55,$EA55*(1+SSSModel!$C$2),0),
     IF(SSSModel!$C$4="FCR",IF(AND(DX$4&gt;=$W55,OFFSET(Profiles!$K$2,$Z55,MAX(Profiles!$C$2,BZ$4-$W55))&gt;0),$EC55,0),0))))))</f>
        <v>0</v>
      </c>
      <c r="DY55" s="82">
        <f ca="1">IF($Y55=0,0,OFFSET(Escalation!$B$2,$Y55,0))</f>
        <v>0.02</v>
      </c>
      <c r="DZ55" s="80">
        <f ca="1">IF($Z55=0,0,COUNTIF(OFFSET(Profiles!$K$2,$Z55,0,1,50),"&gt;0"))</f>
        <v>0</v>
      </c>
      <c r="EA55" s="137">
        <f ca="1">IF($Z55=0,0,SUMPRODUCT(Profiles!$C$20:$BH$20,OFFSET(Profiles!$C$2,$Z55,0,1,Profiles!$B$1)))</f>
        <v>0</v>
      </c>
      <c r="EB55" s="24">
        <f>IF($Z55=0,0,((1-(1+DY55)/(1+SSSModel!$C$2))/(1-((1+DY55)/(1+SSSModel!$C$2))^DZ55))*(1+SSSModel!$C$2))</f>
        <v>0</v>
      </c>
      <c r="EC55" s="24">
        <f>IF($Z55=0,0,-PMT(SSSModel!$C$2,DZ55,EA55))</f>
        <v>0</v>
      </c>
    </row>
    <row r="56" spans="3:133" x14ac:dyDescent="0.35">
      <c r="C56" s="18">
        <f t="shared" si="5"/>
        <v>6</v>
      </c>
      <c r="D56" s="18">
        <f t="shared" si="6"/>
        <v>2</v>
      </c>
      <c r="E56" s="18">
        <f t="shared" ca="1" si="10"/>
        <v>0</v>
      </c>
      <c r="G56" s="25" t="str">
        <f ca="1">IF($E56=0,"",OFFSET(Resources!B$26,$E56,0))</f>
        <v/>
      </c>
      <c r="H56" s="25" t="str">
        <f ca="1">IF($E56=0,"",OFFSET(Resources!C$26,$E56,0))</f>
        <v/>
      </c>
      <c r="I56" s="25" t="str">
        <f ca="1">IF($E56=0,"",OFFSET(Resources!$E$26,$E56,0))</f>
        <v/>
      </c>
      <c r="J56" s="16">
        <v>1</v>
      </c>
      <c r="K56" s="16" t="s">
        <v>150</v>
      </c>
      <c r="L56" s="25" t="str">
        <f ca="1">OFFSET(Resources!$CG$24,0,$C56-1)</f>
        <v>On-Going O&amp;M #1</v>
      </c>
      <c r="M56" s="25" t="str">
        <f ca="1">OFFSET(Resources!$CG$25,0,$C56-1)</f>
        <v>O&amp;M</v>
      </c>
      <c r="N56" s="1">
        <v>1</v>
      </c>
      <c r="O56" s="7">
        <f ca="1">IF($E56=0,0,OFFSET(Resources!$CG$26,$E56,$C56-1))</f>
        <v>0</v>
      </c>
      <c r="P56" s="25" t="str">
        <f ca="1">OFFSET(Resources!$CG$26,0,$C56-1)</f>
        <v>$/Yr</v>
      </c>
      <c r="Q56" s="18">
        <f ca="1">IF($E56=0,0,OFFSET(GenAlts!$W$4,$E56,$D56-1))</f>
        <v>0</v>
      </c>
      <c r="R56" s="1">
        <v>1</v>
      </c>
      <c r="S56" t="str">
        <f ca="1">IF($E56=0,"",OFFSET(Resources!$R$26,$E56,0))</f>
        <v/>
      </c>
      <c r="U56" s="25">
        <f ca="1">IF($E56=0,0,OFFSET(Resources!$AB$26,$E56,($C56-1)*Resources!$CI$20))</f>
        <v>0</v>
      </c>
      <c r="W56">
        <f t="shared" ca="1" si="9"/>
        <v>0</v>
      </c>
      <c r="X56">
        <f>IF(T56="",0,MATCH(T56,Profiles!$A$3:$A$22,0))</f>
        <v>0</v>
      </c>
      <c r="Y56" s="10">
        <f ca="1">IF(U56=0,0,MATCH(U56,Escalation!$A$3:$A$18,0))</f>
        <v>0</v>
      </c>
      <c r="Z56">
        <f>IF(V56="",0,MATCH(V56,Profiles!$A$3:$A$22,0))</f>
        <v>0</v>
      </c>
      <c r="AB56" s="8">
        <v>0</v>
      </c>
      <c r="AC56" s="72">
        <f ca="1">IF(OR(AC$4&lt;$Q56,AC$4&gt;$Q56+IF($S56="",1000,$S56)-1),0,IF(MOD(AC$4-$Q56,IF($R56="",1000,$R56))=0,$O56,0))*IF($Y56&gt;0,(1+INDEX(Escalation!$B$3:$B$18,$Y56,0))^(AC$4-SSSModel!$C$5),1)*IF($X56=0,1,OFFSET(Profiles!$K$2,$X56,MAX(Profiles!$C$2,AC$4-$Q56)))*IF($AA56=1,(1+SSSModel!#REF!),1)</f>
        <v>0</v>
      </c>
      <c r="AD56" s="72">
        <f ca="1">IF(OR(AD$4&lt;$Q56,AD$4&gt;$Q56+IF($S56="",1000,$S56)-1),0,IF(MOD(AD$4-$Q56,IF($R56="",1000,$R56))=0,$O56,0))*IF($Y56&gt;0,(1+INDEX(Escalation!$B$3:$B$18,$Y56,0))^(AD$4-SSSModel!$C$5),1)*IF($X56=0,1,OFFSET(Profiles!$K$2,$X56,MAX(Profiles!$C$2,AD$4-$Q56)))*IF($AA56=1,(1+SSSModel!#REF!),1)</f>
        <v>0</v>
      </c>
      <c r="AE56" s="72">
        <f ca="1">IF(OR(AE$4&lt;$Q56,AE$4&gt;$Q56+IF($S56="",1000,$S56)-1),0,IF(MOD(AE$4-$Q56,IF($R56="",1000,$R56))=0,$O56,0))*IF($Y56&gt;0,(1+INDEX(Escalation!$B$3:$B$18,$Y56,0))^(AE$4-SSSModel!$C$5),1)*IF($X56=0,1,OFFSET(Profiles!$K$2,$X56,MAX(Profiles!$C$2,AE$4-$Q56)))*IF($AA56=1,(1+SSSModel!#REF!),1)</f>
        <v>0</v>
      </c>
      <c r="AF56" s="72">
        <f ca="1">IF(OR(AF$4&lt;$Q56,AF$4&gt;$Q56+IF($S56="",1000,$S56)-1),0,IF(MOD(AF$4-$Q56,IF($R56="",1000,$R56))=0,$O56,0))*IF($Y56&gt;0,(1+INDEX(Escalation!$B$3:$B$18,$Y56,0))^(AF$4-SSSModel!$C$5),1)*IF($X56=0,1,OFFSET(Profiles!$K$2,$X56,MAX(Profiles!$C$2,AF$4-$Q56)))*IF($AA56=1,(1+SSSModel!#REF!),1)</f>
        <v>0</v>
      </c>
      <c r="AG56" s="72">
        <f ca="1">IF(OR(AG$4&lt;$Q56,AG$4&gt;$Q56+IF($S56="",1000,$S56)-1),0,IF(MOD(AG$4-$Q56,IF($R56="",1000,$R56))=0,$O56,0))*IF($Y56&gt;0,(1+INDEX(Escalation!$B$3:$B$18,$Y56,0))^(AG$4-SSSModel!$C$5),1)*IF($X56=0,1,OFFSET(Profiles!$K$2,$X56,MAX(Profiles!$C$2,AG$4-$Q56)))*IF($AA56=1,(1+SSSModel!#REF!),1)</f>
        <v>0</v>
      </c>
      <c r="AH56" s="72">
        <f ca="1">IF(OR(AH$4&lt;$Q56,AH$4&gt;$Q56+IF($S56="",1000,$S56)-1),0,IF(MOD(AH$4-$Q56,IF($R56="",1000,$R56))=0,$O56,0))*IF($Y56&gt;0,(1+INDEX(Escalation!$B$3:$B$18,$Y56,0))^(AH$4-SSSModel!$C$5),1)*IF($X56=0,1,OFFSET(Profiles!$K$2,$X56,MAX(Profiles!$C$2,AH$4-$Q56)))*IF($AA56=1,(1+SSSModel!#REF!),1)</f>
        <v>0</v>
      </c>
      <c r="AI56" s="72">
        <f ca="1">IF(OR(AI$4&lt;$Q56,AI$4&gt;$Q56+IF($S56="",1000,$S56)-1),0,IF(MOD(AI$4-$Q56,IF($R56="",1000,$R56))=0,$O56,0))*IF($Y56&gt;0,(1+INDEX(Escalation!$B$3:$B$18,$Y56,0))^(AI$4-SSSModel!$C$5),1)*IF($X56=0,1,OFFSET(Profiles!$K$2,$X56,MAX(Profiles!$C$2,AI$4-$Q56)))*IF($AA56=1,(1+SSSModel!#REF!),1)</f>
        <v>0</v>
      </c>
      <c r="AJ56" s="72">
        <f ca="1">IF(OR(AJ$4&lt;$Q56,AJ$4&gt;$Q56+IF($S56="",1000,$S56)-1),0,IF(MOD(AJ$4-$Q56,IF($R56="",1000,$R56))=0,$O56,0))*IF($Y56&gt;0,(1+INDEX(Escalation!$B$3:$B$18,$Y56,0))^(AJ$4-SSSModel!$C$5),1)*IF($X56=0,1,OFFSET(Profiles!$K$2,$X56,MAX(Profiles!$C$2,AJ$4-$Q56)))*IF($AA56=1,(1+SSSModel!#REF!),1)</f>
        <v>0</v>
      </c>
      <c r="AK56" s="72">
        <f ca="1">IF(OR(AK$4&lt;$Q56,AK$4&gt;$Q56+IF($S56="",1000,$S56)-1),0,IF(MOD(AK$4-$Q56,IF($R56="",1000,$R56))=0,$O56,0))*IF($Y56&gt;0,(1+INDEX(Escalation!$B$3:$B$18,$Y56,0))^(AK$4-SSSModel!$C$5),1)*IF($X56=0,1,OFFSET(Profiles!$K$2,$X56,MAX(Profiles!$C$2,AK$4-$Q56)))*IF($AA56=1,(1+SSSModel!#REF!),1)</f>
        <v>0</v>
      </c>
      <c r="AL56" s="72">
        <f ca="1">IF(OR(AL$4&lt;$Q56,AL$4&gt;$Q56+IF($S56="",1000,$S56)-1),0,IF(MOD(AL$4-$Q56,IF($R56="",1000,$R56))=0,$O56,0))*IF($Y56&gt;0,(1+INDEX(Escalation!$B$3:$B$18,$Y56,0))^(AL$4-SSSModel!$C$5),1)*IF($X56=0,1,OFFSET(Profiles!$K$2,$X56,MAX(Profiles!$C$2,AL$4-$Q56)))*IF($AA56=1,(1+SSSModel!#REF!),1)</f>
        <v>0</v>
      </c>
      <c r="AM56" s="72">
        <f ca="1">IF(OR(AM$4&lt;$Q56,AM$4&gt;$Q56+IF($S56="",1000,$S56)-1),0,IF(MOD(AM$4-$Q56,IF($R56="",1000,$R56))=0,$O56,0))*IF($Y56&gt;0,(1+INDEX(Escalation!$B$3:$B$18,$Y56,0))^(AM$4-SSSModel!$C$5),1)*IF($X56=0,1,OFFSET(Profiles!$K$2,$X56,MAX(Profiles!$C$2,AM$4-$Q56)))*IF($AA56=1,(1+SSSModel!#REF!),1)</f>
        <v>0</v>
      </c>
      <c r="AN56" s="72">
        <f ca="1">IF(OR(AN$4&lt;$Q56,AN$4&gt;$Q56+IF($S56="",1000,$S56)-1),0,IF(MOD(AN$4-$Q56,IF($R56="",1000,$R56))=0,$O56,0))*IF($Y56&gt;0,(1+INDEX(Escalation!$B$3:$B$18,$Y56,0))^(AN$4-SSSModel!$C$5),1)*IF($X56=0,1,OFFSET(Profiles!$K$2,$X56,MAX(Profiles!$C$2,AN$4-$Q56)))*IF($AA56=1,(1+SSSModel!#REF!),1)</f>
        <v>0</v>
      </c>
      <c r="AO56" s="72">
        <f ca="1">IF(OR(AO$4&lt;$Q56,AO$4&gt;$Q56+IF($S56="",1000,$S56)-1),0,IF(MOD(AO$4-$Q56,IF($R56="",1000,$R56))=0,$O56,0))*IF($Y56&gt;0,(1+INDEX(Escalation!$B$3:$B$18,$Y56,0))^(AO$4-SSSModel!$C$5),1)*IF($X56=0,1,OFFSET(Profiles!$K$2,$X56,MAX(Profiles!$C$2,AO$4-$Q56)))*IF($AA56=1,(1+SSSModel!#REF!),1)</f>
        <v>0</v>
      </c>
      <c r="AP56" s="72">
        <f ca="1">IF(OR(AP$4&lt;$Q56,AP$4&gt;$Q56+IF($S56="",1000,$S56)-1),0,IF(MOD(AP$4-$Q56,IF($R56="",1000,$R56))=0,$O56,0))*IF($Y56&gt;0,(1+INDEX(Escalation!$B$3:$B$18,$Y56,0))^(AP$4-SSSModel!$C$5),1)*IF($X56=0,1,OFFSET(Profiles!$K$2,$X56,MAX(Profiles!$C$2,AP$4-$Q56)))*IF($AA56=1,(1+SSSModel!#REF!),1)</f>
        <v>0</v>
      </c>
      <c r="AQ56" s="72">
        <f ca="1">IF(OR(AQ$4&lt;$Q56,AQ$4&gt;$Q56+IF($S56="",1000,$S56)-1),0,IF(MOD(AQ$4-$Q56,IF($R56="",1000,$R56))=0,$O56,0))*IF($Y56&gt;0,(1+INDEX(Escalation!$B$3:$B$18,$Y56,0))^(AQ$4-SSSModel!$C$5),1)*IF($X56=0,1,OFFSET(Profiles!$K$2,$X56,MAX(Profiles!$C$2,AQ$4-$Q56)))*IF($AA56=1,(1+SSSModel!#REF!),1)</f>
        <v>0</v>
      </c>
      <c r="AR56" s="72">
        <f ca="1">IF(OR(AR$4&lt;$Q56,AR$4&gt;$Q56+IF($S56="",1000,$S56)-1),0,IF(MOD(AR$4-$Q56,IF($R56="",1000,$R56))=0,$O56,0))*IF($Y56&gt;0,(1+INDEX(Escalation!$B$3:$B$18,$Y56,0))^(AR$4-SSSModel!$C$5),1)*IF($X56=0,1,OFFSET(Profiles!$K$2,$X56,MAX(Profiles!$C$2,AR$4-$Q56)))*IF($AA56=1,(1+SSSModel!#REF!),1)</f>
        <v>0</v>
      </c>
      <c r="AS56" s="72">
        <f ca="1">IF(OR(AS$4&lt;$Q56,AS$4&gt;$Q56+IF($S56="",1000,$S56)-1),0,IF(MOD(AS$4-$Q56,IF($R56="",1000,$R56))=0,$O56,0))*IF($Y56&gt;0,(1+INDEX(Escalation!$B$3:$B$18,$Y56,0))^(AS$4-SSSModel!$C$5),1)*IF($X56=0,1,OFFSET(Profiles!$K$2,$X56,MAX(Profiles!$C$2,AS$4-$Q56)))*IF($AA56=1,(1+SSSModel!#REF!),1)</f>
        <v>0</v>
      </c>
      <c r="AT56" s="72">
        <f ca="1">IF(OR(AT$4&lt;$Q56,AT$4&gt;$Q56+IF($S56="",1000,$S56)-1),0,IF(MOD(AT$4-$Q56,IF($R56="",1000,$R56))=0,$O56,0))*IF($Y56&gt;0,(1+INDEX(Escalation!$B$3:$B$18,$Y56,0))^(AT$4-SSSModel!$C$5),1)*IF($X56=0,1,OFFSET(Profiles!$K$2,$X56,MAX(Profiles!$C$2,AT$4-$Q56)))*IF($AA56=1,(1+SSSModel!#REF!),1)</f>
        <v>0</v>
      </c>
      <c r="AU56" s="72">
        <f ca="1">IF(OR(AU$4&lt;$Q56,AU$4&gt;$Q56+IF($S56="",1000,$S56)-1),0,IF(MOD(AU$4-$Q56,IF($R56="",1000,$R56))=0,$O56,0))*IF($Y56&gt;0,(1+INDEX(Escalation!$B$3:$B$18,$Y56,0))^(AU$4-SSSModel!$C$5),1)*IF($X56=0,1,OFFSET(Profiles!$K$2,$X56,MAX(Profiles!$C$2,AU$4-$Q56)))*IF($AA56=1,(1+SSSModel!#REF!),1)</f>
        <v>0</v>
      </c>
      <c r="AV56" s="72">
        <f ca="1">IF(OR(AV$4&lt;$Q56,AV$4&gt;$Q56+IF($S56="",1000,$S56)-1),0,IF(MOD(AV$4-$Q56,IF($R56="",1000,$R56))=0,$O56,0))*IF($Y56&gt;0,(1+INDEX(Escalation!$B$3:$B$18,$Y56,0))^(AV$4-SSSModel!$C$5),1)*IF($X56=0,1,OFFSET(Profiles!$K$2,$X56,MAX(Profiles!$C$2,AV$4-$Q56)))*IF($AA56=1,(1+SSSModel!#REF!),1)</f>
        <v>0</v>
      </c>
      <c r="AW56" s="72">
        <f ca="1">IF(OR(AW$4&lt;$Q56,AW$4&gt;$Q56+IF($S56="",1000,$S56)-1),0,IF(MOD(AW$4-$Q56,IF($R56="",1000,$R56))=0,$O56,0))*IF($Y56&gt;0,(1+INDEX(Escalation!$B$3:$B$18,$Y56,0))^(AW$4-SSSModel!$C$5),1)*IF($X56=0,1,OFFSET(Profiles!$K$2,$X56,MAX(Profiles!$C$2,AW$4-$Q56)))*IF($AA56=1,(1+SSSModel!#REF!),1)</f>
        <v>0</v>
      </c>
      <c r="AX56" s="72">
        <f ca="1">IF(OR(AX$4&lt;$Q56,AX$4&gt;$Q56+IF($S56="",1000,$S56)-1),0,IF(MOD(AX$4-$Q56,IF($R56="",1000,$R56))=0,$O56,0))*IF($Y56&gt;0,(1+INDEX(Escalation!$B$3:$B$18,$Y56,0))^(AX$4-SSSModel!$C$5),1)*IF($X56=0,1,OFFSET(Profiles!$K$2,$X56,MAX(Profiles!$C$2,AX$4-$Q56)))*IF($AA56=1,(1+SSSModel!#REF!),1)</f>
        <v>0</v>
      </c>
      <c r="AY56" s="72">
        <f ca="1">IF(OR(AY$4&lt;$Q56,AY$4&gt;$Q56+IF($S56="",1000,$S56)-1),0,IF(MOD(AY$4-$Q56,IF($R56="",1000,$R56))=0,$O56,0))*IF($Y56&gt;0,(1+INDEX(Escalation!$B$3:$B$18,$Y56,0))^(AY$4-SSSModel!$C$5),1)*IF($X56=0,1,OFFSET(Profiles!$K$2,$X56,MAX(Profiles!$C$2,AY$4-$Q56)))*IF($AA56=1,(1+SSSModel!#REF!),1)</f>
        <v>0</v>
      </c>
      <c r="AZ56" s="72">
        <f ca="1">IF(OR(AZ$4&lt;$Q56,AZ$4&gt;$Q56+IF($S56="",1000,$S56)-1),0,IF(MOD(AZ$4-$Q56,IF($R56="",1000,$R56))=0,$O56,0))*IF($Y56&gt;0,(1+INDEX(Escalation!$B$3:$B$18,$Y56,0))^(AZ$4-SSSModel!$C$5),1)*IF($X56=0,1,OFFSET(Profiles!$K$2,$X56,MAX(Profiles!$C$2,AZ$4-$Q56)))*IF($AA56=1,(1+SSSModel!#REF!),1)</f>
        <v>0</v>
      </c>
      <c r="BA56" s="72">
        <f ca="1">IF(OR(BA$4&lt;$Q56,BA$4&gt;$Q56+IF($S56="",1000,$S56)-1),0,IF(MOD(BA$4-$Q56,IF($R56="",1000,$R56))=0,$O56,0))*IF($Y56&gt;0,(1+INDEX(Escalation!$B$3:$B$18,$Y56,0))^(BA$4-SSSModel!$C$5),1)*IF($X56=0,1,OFFSET(Profiles!$K$2,$X56,MAX(Profiles!$C$2,BA$4-$Q56)))*IF($AA56=1,(1+SSSModel!#REF!),1)</f>
        <v>0</v>
      </c>
      <c r="BB56" s="72">
        <f ca="1">IF(OR(BB$4&lt;$Q56,BB$4&gt;$Q56+IF($S56="",1000,$S56)-1),0,IF(MOD(BB$4-$Q56,IF($R56="",1000,$R56))=0,$O56,0))*IF($Y56&gt;0,(1+INDEX(Escalation!$B$3:$B$18,$Y56,0))^(BB$4-SSSModel!$C$5),1)*IF($X56=0,1,OFFSET(Profiles!$K$2,$X56,MAX(Profiles!$C$2,BB$4-$Q56)))*IF($AA56=1,(1+SSSModel!#REF!),1)</f>
        <v>0</v>
      </c>
      <c r="BC56" s="72">
        <f ca="1">IF(OR(BC$4&lt;$Q56,BC$4&gt;$Q56+IF($S56="",1000,$S56)-1),0,IF(MOD(BC$4-$Q56,IF($R56="",1000,$R56))=0,$O56,0))*IF($Y56&gt;0,(1+INDEX(Escalation!$B$3:$B$18,$Y56,0))^(BC$4-SSSModel!$C$5),1)*IF($X56=0,1,OFFSET(Profiles!$K$2,$X56,MAX(Profiles!$C$2,BC$4-$Q56)))*IF($AA56=1,(1+SSSModel!#REF!),1)</f>
        <v>0</v>
      </c>
      <c r="BD56" s="72">
        <f ca="1">IF(OR(BD$4&lt;$Q56,BD$4&gt;$Q56+IF($S56="",1000,$S56)-1),0,IF(MOD(BD$4-$Q56,IF($R56="",1000,$R56))=0,$O56,0))*IF($Y56&gt;0,(1+INDEX(Escalation!$B$3:$B$18,$Y56,0))^(BD$4-SSSModel!$C$5),1)*IF($X56=0,1,OFFSET(Profiles!$K$2,$X56,MAX(Profiles!$C$2,BD$4-$Q56)))*IF($AA56=1,(1+SSSModel!#REF!),1)</f>
        <v>0</v>
      </c>
      <c r="BE56" s="72">
        <f ca="1">IF(OR(BE$4&lt;$Q56,BE$4&gt;$Q56+IF($S56="",1000,$S56)-1),0,IF(MOD(BE$4-$Q56,IF($R56="",1000,$R56))=0,$O56,0))*IF($Y56&gt;0,(1+INDEX(Escalation!$B$3:$B$18,$Y56,0))^(BE$4-SSSModel!$C$5),1)*IF($X56=0,1,OFFSET(Profiles!$K$2,$X56,MAX(Profiles!$C$2,BE$4-$Q56)))*IF($AA56=1,(1+SSSModel!#REF!),1)</f>
        <v>0</v>
      </c>
      <c r="BF56" s="72">
        <f ca="1">IF(OR(BF$4&lt;$Q56,BF$4&gt;$Q56+IF($S56="",1000,$S56)-1),0,IF(MOD(BF$4-$Q56,IF($R56="",1000,$R56))=0,$O56,0))*IF($Y56&gt;0,(1+INDEX(Escalation!$B$3:$B$18,$Y56,0))^(BF$4-SSSModel!$C$5),1)*IF($X56=0,1,OFFSET(Profiles!$K$2,$X56,MAX(Profiles!$C$2,BF$4-$Q56)))*IF($AA56=1,(1+SSSModel!#REF!),1)</f>
        <v>0</v>
      </c>
      <c r="BG56" s="72">
        <f ca="1">IF(OR(BG$4&lt;$Q56,BG$4&gt;$Q56+IF($S56="",1000,$S56)-1),0,IF(MOD(BG$4-$Q56,IF($R56="",1000,$R56))=0,$O56,0))*IF($Y56&gt;0,(1+INDEX(Escalation!$B$3:$B$18,$Y56,0))^(BG$4-SSSModel!$C$5),1)*IF($X56=0,1,OFFSET(Profiles!$K$2,$X56,MAX(Profiles!$C$2,BG$4-$Q56)))*IF($AA56=1,(1+SSSModel!#REF!),1)</f>
        <v>0</v>
      </c>
      <c r="BH56" s="72">
        <f ca="1">IF(OR(BH$4&lt;$Q56,BH$4&gt;$Q56+IF($S56="",1000,$S56)-1),0,IF(MOD(BH$4-$Q56,IF($R56="",1000,$R56))=0,$O56,0))*IF($Y56&gt;0,(1+INDEX(Escalation!$B$3:$B$18,$Y56,0))^(BH$4-SSSModel!$C$5),1)*IF($X56=0,1,OFFSET(Profiles!$K$2,$X56,MAX(Profiles!$C$2,BH$4-$Q56)))*IF($AA56=1,(1+SSSModel!#REF!),1)</f>
        <v>0</v>
      </c>
      <c r="BI56" s="72">
        <f ca="1">IF(OR(BI$4&lt;$Q56,BI$4&gt;$Q56+IF($S56="",1000,$S56)-1),0,IF(MOD(BI$4-$Q56,IF($R56="",1000,$R56))=0,$O56,0))*IF($Y56&gt;0,(1+INDEX(Escalation!$B$3:$B$18,$Y56,0))^(BI$4-SSSModel!$C$5),1)*IF($X56=0,1,OFFSET(Profiles!$K$2,$X56,MAX(Profiles!$C$2,BI$4-$Q56)))*IF($AA56=1,(1+SSSModel!#REF!),1)</f>
        <v>0</v>
      </c>
      <c r="BJ56" s="72">
        <f ca="1">IF(OR(BJ$4&lt;$Q56,BJ$4&gt;$Q56+IF($S56="",1000,$S56)-1),0,IF(MOD(BJ$4-$Q56,IF($R56="",1000,$R56))=0,$O56,0))*IF($Y56&gt;0,(1+INDEX(Escalation!$B$3:$B$18,$Y56,0))^(BJ$4-SSSModel!$C$5),1)*IF($X56=0,1,OFFSET(Profiles!$K$2,$X56,MAX(Profiles!$C$2,BJ$4-$Q56)))*IF($AA56=1,(1+SSSModel!#REF!),1)</f>
        <v>0</v>
      </c>
      <c r="BK56" s="72">
        <f ca="1">IF(OR(BK$4&lt;$Q56,BK$4&gt;$Q56+IF($S56="",1000,$S56)-1),0,IF(MOD(BK$4-$Q56,IF($R56="",1000,$R56))=0,$O56,0))*IF($Y56&gt;0,(1+INDEX(Escalation!$B$3:$B$18,$Y56,0))^(BK$4-SSSModel!$C$5),1)*IF($X56=0,1,OFFSET(Profiles!$K$2,$X56,MAX(Profiles!$C$2,BK$4-$Q56)))*IF($AA56=1,(1+SSSModel!#REF!),1)</f>
        <v>0</v>
      </c>
      <c r="BL56" s="72">
        <f ca="1">IF(OR(BL$4&lt;$Q56,BL$4&gt;$Q56+IF($S56="",1000,$S56)-1),0,IF(MOD(BL$4-$Q56,IF($R56="",1000,$R56))=0,$O56,0))*IF($Y56&gt;0,(1+INDEX(Escalation!$B$3:$B$18,$Y56,0))^(BL$4-SSSModel!$C$5),1)*IF($X56=0,1,OFFSET(Profiles!$K$2,$X56,MAX(Profiles!$C$2,BL$4-$Q56)))*IF($AA56=1,(1+SSSModel!#REF!),1)</f>
        <v>0</v>
      </c>
      <c r="BM56" s="72">
        <f ca="1">IF(OR(BM$4&lt;$Q56,BM$4&gt;$Q56+IF($S56="",1000,$S56)-1),0,IF(MOD(BM$4-$Q56,IF($R56="",1000,$R56))=0,$O56,0))*IF($Y56&gt;0,(1+INDEX(Escalation!$B$3:$B$18,$Y56,0))^(BM$4-SSSModel!$C$5),1)*IF($X56=0,1,OFFSET(Profiles!$K$2,$X56,MAX(Profiles!$C$2,BM$4-$Q56)))*IF($AA56=1,(1+SSSModel!#REF!),1)</f>
        <v>0</v>
      </c>
      <c r="BN56" s="72">
        <f ca="1">IF(OR(BN$4&lt;$Q56,BN$4&gt;$Q56+IF($S56="",1000,$S56)-1),0,IF(MOD(BN$4-$Q56,IF($R56="",1000,$R56))=0,$O56,0))*IF($Y56&gt;0,(1+INDEX(Escalation!$B$3:$B$18,$Y56,0))^(BN$4-SSSModel!$C$5),1)*IF($X56=0,1,OFFSET(Profiles!$K$2,$X56,MAX(Profiles!$C$2,BN$4-$Q56)))*IF($AA56=1,(1+SSSModel!#REF!),1)</f>
        <v>0</v>
      </c>
      <c r="BO56" s="72">
        <f ca="1">IF(OR(BO$4&lt;$Q56,BO$4&gt;$Q56+IF($S56="",1000,$S56)-1),0,IF(MOD(BO$4-$Q56,IF($R56="",1000,$R56))=0,$O56,0))*IF($Y56&gt;0,(1+INDEX(Escalation!$B$3:$B$18,$Y56,0))^(BO$4-SSSModel!$C$5),1)*IF($X56=0,1,OFFSET(Profiles!$K$2,$X56,MAX(Profiles!$C$2,BO$4-$Q56)))*IF($AA56=1,(1+SSSModel!#REF!),1)</f>
        <v>0</v>
      </c>
      <c r="BP56" s="72">
        <f ca="1">IF(OR(BP$4&lt;$Q56,BP$4&gt;$Q56+IF($S56="",1000,$S56)-1),0,IF(MOD(BP$4-$Q56,IF($R56="",1000,$R56))=0,$O56,0))*IF($Y56&gt;0,(1+INDEX(Escalation!$B$3:$B$18,$Y56,0))^(BP$4-SSSModel!$C$5),1)*IF($X56=0,1,OFFSET(Profiles!$K$2,$X56,MAX(Profiles!$C$2,BP$4-$Q56)))*IF($AA56=1,(1+SSSModel!#REF!),1)</f>
        <v>0</v>
      </c>
      <c r="BQ56" s="72">
        <f ca="1">IF(OR(BQ$4&lt;$Q56,BQ$4&gt;$Q56+IF($S56="",1000,$S56)-1),0,IF(MOD(BQ$4-$Q56,IF($R56="",1000,$R56))=0,$O56,0))*IF($Y56&gt;0,(1+INDEX(Escalation!$B$3:$B$18,$Y56,0))^(BQ$4-SSSModel!$C$5),1)*IF($X56=0,1,OFFSET(Profiles!$K$2,$X56,MAX(Profiles!$C$2,BQ$4-$Q56)))*IF($AA56=1,(1+SSSModel!#REF!),1)</f>
        <v>0</v>
      </c>
      <c r="BR56" s="72">
        <f ca="1">IF(OR(BR$4&lt;$Q56,BR$4&gt;$Q56+IF($S56="",1000,$S56)-1),0,IF(MOD(BR$4-$Q56,IF($R56="",1000,$R56))=0,$O56,0))*IF($Y56&gt;0,(1+INDEX(Escalation!$B$3:$B$18,$Y56,0))^(BR$4-SSSModel!$C$5),1)*IF($X56=0,1,OFFSET(Profiles!$K$2,$X56,MAX(Profiles!$C$2,BR$4-$Q56)))*IF($AA56=1,(1+SSSModel!#REF!),1)</f>
        <v>0</v>
      </c>
      <c r="BS56" s="72">
        <f ca="1">IF(OR(BS$4&lt;$Q56,BS$4&gt;$Q56+IF($S56="",1000,$S56)-1),0,IF(MOD(BS$4-$Q56,IF($R56="",1000,$R56))=0,$O56,0))*IF($Y56&gt;0,(1+INDEX(Escalation!$B$3:$B$18,$Y56,0))^(BS$4-SSSModel!$C$5),1)*IF($X56=0,1,OFFSET(Profiles!$K$2,$X56,MAX(Profiles!$C$2,BS$4-$Q56)))*IF($AA56=1,(1+SSSModel!#REF!),1)</f>
        <v>0</v>
      </c>
      <c r="BT56" s="72">
        <f ca="1">IF(OR(BT$4&lt;$Q56,BT$4&gt;$Q56+IF($S56="",1000,$S56)-1),0,IF(MOD(BT$4-$Q56,IF($R56="",1000,$R56))=0,$O56,0))*IF($Y56&gt;0,(1+INDEX(Escalation!$B$3:$B$18,$Y56,0))^(BT$4-SSSModel!$C$5),1)*IF($X56=0,1,OFFSET(Profiles!$K$2,$X56,MAX(Profiles!$C$2,BT$4-$Q56)))*IF($AA56=1,(1+SSSModel!#REF!),1)</f>
        <v>0</v>
      </c>
      <c r="BU56" s="72">
        <f ca="1">IF(OR(BU$4&lt;$Q56,BU$4&gt;$Q56+IF($S56="",1000,$S56)-1),0,IF(MOD(BU$4-$Q56,IF($R56="",1000,$R56))=0,$O56,0))*IF($Y56&gt;0,(1+INDEX(Escalation!$B$3:$B$18,$Y56,0))^(BU$4-SSSModel!$C$5),1)*IF($X56=0,1,OFFSET(Profiles!$K$2,$X56,MAX(Profiles!$C$2,BU$4-$Q56)))*IF($AA56=1,(1+SSSModel!#REF!),1)</f>
        <v>0</v>
      </c>
      <c r="BV56" s="72">
        <f ca="1">IF(OR(BV$4&lt;$Q56,BV$4&gt;$Q56+IF($S56="",1000,$S56)-1),0,IF(MOD(BV$4-$Q56,IF($R56="",1000,$R56))=0,$O56,0))*IF($Y56&gt;0,(1+INDEX(Escalation!$B$3:$B$18,$Y56,0))^(BV$4-SSSModel!$C$5),1)*IF($X56=0,1,OFFSET(Profiles!$K$2,$X56,MAX(Profiles!$C$2,BV$4-$Q56)))*IF($AA56=1,(1+SSSModel!#REF!),1)</f>
        <v>0</v>
      </c>
      <c r="BW56" s="72">
        <f ca="1">IF(OR(BW$4&lt;$Q56,BW$4&gt;$Q56+IF($S56="",1000,$S56)-1),0,IF(MOD(BW$4-$Q56,IF($R56="",1000,$R56))=0,$O56,0))*IF($Y56&gt;0,(1+INDEX(Escalation!$B$3:$B$18,$Y56,0))^(BW$4-SSSModel!$C$5),1)*IF($X56=0,1,OFFSET(Profiles!$K$2,$X56,MAX(Profiles!$C$2,BW$4-$Q56)))*IF($AA56=1,(1+SSSModel!#REF!),1)</f>
        <v>0</v>
      </c>
      <c r="BX56" s="72">
        <f ca="1">IF(OR(BX$4&lt;$Q56,BX$4&gt;$Q56+IF($S56="",1000,$S56)-1),0,IF(MOD(BX$4-$Q56,IF($R56="",1000,$R56))=0,$O56,0))*IF($Y56&gt;0,(1+INDEX(Escalation!$B$3:$B$18,$Y56,0))^(BX$4-SSSModel!$C$5),1)*IF($X56=0,1,OFFSET(Profiles!$K$2,$X56,MAX(Profiles!$C$2,BX$4-$Q56)))*IF($AA56=1,(1+SSSModel!#REF!),1)</f>
        <v>0</v>
      </c>
      <c r="BY56" s="72">
        <f ca="1">IF(OR(BY$4&lt;$Q56,BY$4&gt;$Q56+IF($S56="",1000,$S56)-1),0,IF(MOD(BY$4-$Q56,IF($R56="",1000,$R56))=0,$O56,0))*IF($Y56&gt;0,(1+INDEX(Escalation!$B$3:$B$18,$Y56,0))^(BY$4-SSSModel!$C$5),1)*IF($X56=0,1,OFFSET(Profiles!$K$2,$X56,MAX(Profiles!$C$2,BY$4-$Q56)))*IF($AA56=1,(1+SSSModel!#REF!),1)</f>
        <v>0</v>
      </c>
      <c r="BZ56" s="72">
        <f ca="1">IF(OR(BZ$4&lt;$Q56,BZ$4&gt;$Q56+IF($S56="",1000,$S56)-1),0,IF(MOD(BZ$4-$Q56,IF($R56="",1000,$R56))=0,$O56,0))*IF($Y56&gt;0,(1+INDEX(Escalation!$B$3:$B$18,$Y56,0))^(BZ$4-SSSModel!$C$5),1)*IF($X56=0,1,OFFSET(Profiles!$K$2,$X56,MAX(Profiles!$C$2,BZ$4-$Q56)))*IF($AA56=1,(1+SSSModel!#REF!),1)</f>
        <v>0</v>
      </c>
      <c r="CA56" s="134">
        <f ca="1">IF(OR($Z56=0,SSSModel!$C$4="CF"),AC56,
IF(LEFT($V56,3)="ON_",
     IF(SSSModel!$C$4="RR",SUMPRODUCT(OFFSET($AC56,0,0,1,$CB$2),OFFSET(Profiles!$K$28,($Z56-1)*(Profiles!$I$26+1)+CA$4-SSSModel!$C$3+1,0,1,$CB$2)),
     IF(SSSModel!$C$4="ECC",$EA56*$EB56*SUMPRODUCT(OFFSET($AC56,0,MAX(0,CA$4-$DZ56-$CA$4+1),1,MIN($DZ56,CA$4-$CA$4+1)),OFFSET(Escalation!$K$24,($Y56-1)*(Escalation!$I$22+1)+CA$4-SSSModel!$C$3+1,MAX(0,CA$4-$DZ56-$CA$4+1),1,MIN($DZ56,CA$4-$CA$4+1))),
     IF(SSSModel!$C$4="PV",AC56*$EA56*(1+SSSModel!$C$2),
     IF(SSSModel!$C$4="FCR",$EC56*SUM(OFFSET($AC56,0,MAX(CA$4-$AC$4-$DZ56+1,0),1,MIN($DZ56,CA$4-$AC$4+1))),0)))),
SUM($AC56:$BZ56)*
     IF(SSSModel!$C$4="RR",OFFSET(Profiles!$K$2,$Z56,MAX(Profiles!$C$2,AC$4-$W56)),
     IF(SSSModel!$C$4="ECC",$EA56*$EB56*IF(MAX(Escalation!$C$2,AC$4-$W56)&gt;$DZ56-1,0,OFFSET(Escalation!$K$2,$Y56,MAX(Escalation!$C$2,AC$4-$W56))),
     IF(SSSModel!$C$4="PV",IF(CA$4=$W56,$EA56*(1+SSSModel!$C$2),0),
     IF(SSSModel!$C$4="FCR",IF(AND(CA$4&gt;=$W56,OFFSET(Profiles!$K$2,$Z56,MAX(Profiles!$C$2,AC$4-$W56))&gt;0),$EC56,0),0))))))</f>
        <v>0</v>
      </c>
      <c r="CB56" s="135">
        <f ca="1">IF(OR($Z56=0,SSSModel!$C$4="CF"),AD56,
IF(LEFT($V56,3)="ON_",
     IF(SSSModel!$C$4="RR",SUMPRODUCT(OFFSET($AC56,0,0,1,$CB$2),OFFSET(Profiles!$K$28,($Z56-1)*(Profiles!$I$26+1)+CB$4-SSSModel!$C$3+1,0,1,$CB$2)),
     IF(SSSModel!$C$4="ECC",$EA56*$EB56*SUMPRODUCT(OFFSET($AC56,0,MAX(0,CB$4-$DZ56-$CA$4+1),1,MIN($DZ56,CB$4-$CA$4+1)),OFFSET(Escalation!$K$24,($Y56-1)*(Escalation!$I$22+1)+CB$4-SSSModel!$C$3+1,MAX(0,CB$4-$DZ56-$CA$4+1),1,MIN($DZ56,CB$4-$CA$4+1))),
     IF(SSSModel!$C$4="PV",AD56*$EA56*(1+SSSModel!$C$2),
     IF(SSSModel!$C$4="FCR",$EC56*SUM(OFFSET($AC56,0,MAX(CB$4-$AC$4-$DZ56+1,0),1,MIN($DZ56,CB$4-$AC$4+1))),0)))),
SUM($AC56:$BZ56)*
     IF(SSSModel!$C$4="RR",OFFSET(Profiles!$K$2,$Z56,MAX(Profiles!$C$2,AD$4-$W56)),
     IF(SSSModel!$C$4="ECC",$EA56*$EB56*IF(MAX(Escalation!$C$2,AD$4-$W56)&gt;$DZ56-1,0,OFFSET(Escalation!$K$2,$Y56,MAX(Escalation!$C$2,AD$4-$W56))),
     IF(SSSModel!$C$4="PV",IF(CB$4=$W56,$EA56*(1+SSSModel!$C$2),0),
     IF(SSSModel!$C$4="FCR",IF(AND(CB$4&gt;=$W56,OFFSET(Profiles!$K$2,$Z56,MAX(Profiles!$C$2,AD$4-$W56))&gt;0),$EC56,0),0))))))</f>
        <v>0</v>
      </c>
      <c r="CC56" s="135">
        <f ca="1">IF(OR($Z56=0,SSSModel!$C$4="CF"),AE56,
IF(LEFT($V56,3)="ON_",
     IF(SSSModel!$C$4="RR",SUMPRODUCT(OFFSET($AC56,0,0,1,$CB$2),OFFSET(Profiles!$K$28,($Z56-1)*(Profiles!$I$26+1)+CC$4-SSSModel!$C$3+1,0,1,$CB$2)),
     IF(SSSModel!$C$4="ECC",$EA56*$EB56*SUMPRODUCT(OFFSET($AC56,0,MAX(0,CC$4-$DZ56-$CA$4+1),1,MIN($DZ56,CC$4-$CA$4+1)),OFFSET(Escalation!$K$24,($Y56-1)*(Escalation!$I$22+1)+CC$4-SSSModel!$C$3+1,MAX(0,CC$4-$DZ56-$CA$4+1),1,MIN($DZ56,CC$4-$CA$4+1))),
     IF(SSSModel!$C$4="PV",AE56*$EA56*(1+SSSModel!$C$2),
     IF(SSSModel!$C$4="FCR",$EC56*SUM(OFFSET($AC56,0,MAX(CC$4-$AC$4-$DZ56+1,0),1,MIN($DZ56,CC$4-$AC$4+1))),0)))),
SUM($AC56:$BZ56)*
     IF(SSSModel!$C$4="RR",OFFSET(Profiles!$K$2,$Z56,MAX(Profiles!$C$2,AE$4-$W56)),
     IF(SSSModel!$C$4="ECC",$EA56*$EB56*IF(MAX(Escalation!$C$2,AE$4-$W56)&gt;$DZ56-1,0,OFFSET(Escalation!$K$2,$Y56,MAX(Escalation!$C$2,AE$4-$W56))),
     IF(SSSModel!$C$4="PV",IF(CC$4=$W56,$EA56*(1+SSSModel!$C$2),0),
     IF(SSSModel!$C$4="FCR",IF(AND(CC$4&gt;=$W56,OFFSET(Profiles!$K$2,$Z56,MAX(Profiles!$C$2,AE$4-$W56))&gt;0),$EC56,0),0))))))</f>
        <v>0</v>
      </c>
      <c r="CD56" s="135">
        <f ca="1">IF(OR($Z56=0,SSSModel!$C$4="CF"),AF56,
IF(LEFT($V56,3)="ON_",
     IF(SSSModel!$C$4="RR",SUMPRODUCT(OFFSET($AC56,0,0,1,$CB$2),OFFSET(Profiles!$K$28,($Z56-1)*(Profiles!$I$26+1)+CD$4-SSSModel!$C$3+1,0,1,$CB$2)),
     IF(SSSModel!$C$4="ECC",$EA56*$EB56*SUMPRODUCT(OFFSET($AC56,0,MAX(0,CD$4-$DZ56-$CA$4+1),1,MIN($DZ56,CD$4-$CA$4+1)),OFFSET(Escalation!$K$24,($Y56-1)*(Escalation!$I$22+1)+CD$4-SSSModel!$C$3+1,MAX(0,CD$4-$DZ56-$CA$4+1),1,MIN($DZ56,CD$4-$CA$4+1))),
     IF(SSSModel!$C$4="PV",AF56*$EA56*(1+SSSModel!$C$2),
     IF(SSSModel!$C$4="FCR",$EC56*SUM(OFFSET($AC56,0,MAX(CD$4-$AC$4-$DZ56+1,0),1,MIN($DZ56,CD$4-$AC$4+1))),0)))),
SUM($AC56:$BZ56)*
     IF(SSSModel!$C$4="RR",OFFSET(Profiles!$K$2,$Z56,MAX(Profiles!$C$2,AF$4-$W56)),
     IF(SSSModel!$C$4="ECC",$EA56*$EB56*IF(MAX(Escalation!$C$2,AF$4-$W56)&gt;$DZ56-1,0,OFFSET(Escalation!$K$2,$Y56,MAX(Escalation!$C$2,AF$4-$W56))),
     IF(SSSModel!$C$4="PV",IF(CD$4=$W56,$EA56*(1+SSSModel!$C$2),0),
     IF(SSSModel!$C$4="FCR",IF(AND(CD$4&gt;=$W56,OFFSET(Profiles!$K$2,$Z56,MAX(Profiles!$C$2,AF$4-$W56))&gt;0),$EC56,0),0))))))</f>
        <v>0</v>
      </c>
      <c r="CE56" s="135">
        <f ca="1">IF(OR($Z56=0,SSSModel!$C$4="CF"),AG56,
IF(LEFT($V56,3)="ON_",
     IF(SSSModel!$C$4="RR",SUMPRODUCT(OFFSET($AC56,0,0,1,$CB$2),OFFSET(Profiles!$K$28,($Z56-1)*(Profiles!$I$26+1)+CE$4-SSSModel!$C$3+1,0,1,$CB$2)),
     IF(SSSModel!$C$4="ECC",$EA56*$EB56*SUMPRODUCT(OFFSET($AC56,0,MAX(0,CE$4-$DZ56-$CA$4+1),1,MIN($DZ56,CE$4-$CA$4+1)),OFFSET(Escalation!$K$24,($Y56-1)*(Escalation!$I$22+1)+CE$4-SSSModel!$C$3+1,MAX(0,CE$4-$DZ56-$CA$4+1),1,MIN($DZ56,CE$4-$CA$4+1))),
     IF(SSSModel!$C$4="PV",AG56*$EA56*(1+SSSModel!$C$2),
     IF(SSSModel!$C$4="FCR",$EC56*SUM(OFFSET($AC56,0,MAX(CE$4-$AC$4-$DZ56+1,0),1,MIN($DZ56,CE$4-$AC$4+1))),0)))),
SUM($AC56:$BZ56)*
     IF(SSSModel!$C$4="RR",OFFSET(Profiles!$K$2,$Z56,MAX(Profiles!$C$2,AG$4-$W56)),
     IF(SSSModel!$C$4="ECC",$EA56*$EB56*IF(MAX(Escalation!$C$2,AG$4-$W56)&gt;$DZ56-1,0,OFFSET(Escalation!$K$2,$Y56,MAX(Escalation!$C$2,AG$4-$W56))),
     IF(SSSModel!$C$4="PV",IF(CE$4=$W56,$EA56*(1+SSSModel!$C$2),0),
     IF(SSSModel!$C$4="FCR",IF(AND(CE$4&gt;=$W56,OFFSET(Profiles!$K$2,$Z56,MAX(Profiles!$C$2,AG$4-$W56))&gt;0),$EC56,0),0))))))</f>
        <v>0</v>
      </c>
      <c r="CF56" s="135">
        <f ca="1">IF(OR($Z56=0,SSSModel!$C$4="CF"),AH56,
IF(LEFT($V56,3)="ON_",
     IF(SSSModel!$C$4="RR",SUMPRODUCT(OFFSET($AC56,0,0,1,$CB$2),OFFSET(Profiles!$K$28,($Z56-1)*(Profiles!$I$26+1)+CF$4-SSSModel!$C$3+1,0,1,$CB$2)),
     IF(SSSModel!$C$4="ECC",$EA56*$EB56*SUMPRODUCT(OFFSET($AC56,0,MAX(0,CF$4-$DZ56-$CA$4+1),1,MIN($DZ56,CF$4-$CA$4+1)),OFFSET(Escalation!$K$24,($Y56-1)*(Escalation!$I$22+1)+CF$4-SSSModel!$C$3+1,MAX(0,CF$4-$DZ56-$CA$4+1),1,MIN($DZ56,CF$4-$CA$4+1))),
     IF(SSSModel!$C$4="PV",AH56*$EA56*(1+SSSModel!$C$2),
     IF(SSSModel!$C$4="FCR",$EC56*SUM(OFFSET($AC56,0,MAX(CF$4-$AC$4-$DZ56+1,0),1,MIN($DZ56,CF$4-$AC$4+1))),0)))),
SUM($AC56:$BZ56)*
     IF(SSSModel!$C$4="RR",OFFSET(Profiles!$K$2,$Z56,MAX(Profiles!$C$2,AH$4-$W56)),
     IF(SSSModel!$C$4="ECC",$EA56*$EB56*IF(MAX(Escalation!$C$2,AH$4-$W56)&gt;$DZ56-1,0,OFFSET(Escalation!$K$2,$Y56,MAX(Escalation!$C$2,AH$4-$W56))),
     IF(SSSModel!$C$4="PV",IF(CF$4=$W56,$EA56*(1+SSSModel!$C$2),0),
     IF(SSSModel!$C$4="FCR",IF(AND(CF$4&gt;=$W56,OFFSET(Profiles!$K$2,$Z56,MAX(Profiles!$C$2,AH$4-$W56))&gt;0),$EC56,0),0))))))</f>
        <v>0</v>
      </c>
      <c r="CG56" s="135">
        <f ca="1">IF(OR($Z56=0,SSSModel!$C$4="CF"),AI56,
IF(LEFT($V56,3)="ON_",
     IF(SSSModel!$C$4="RR",SUMPRODUCT(OFFSET($AC56,0,0,1,$CB$2),OFFSET(Profiles!$K$28,($Z56-1)*(Profiles!$I$26+1)+CG$4-SSSModel!$C$3+1,0,1,$CB$2)),
     IF(SSSModel!$C$4="ECC",$EA56*$EB56*SUMPRODUCT(OFFSET($AC56,0,MAX(0,CG$4-$DZ56-$CA$4+1),1,MIN($DZ56,CG$4-$CA$4+1)),OFFSET(Escalation!$K$24,($Y56-1)*(Escalation!$I$22+1)+CG$4-SSSModel!$C$3+1,MAX(0,CG$4-$DZ56-$CA$4+1),1,MIN($DZ56,CG$4-$CA$4+1))),
     IF(SSSModel!$C$4="PV",AI56*$EA56*(1+SSSModel!$C$2),
     IF(SSSModel!$C$4="FCR",$EC56*SUM(OFFSET($AC56,0,MAX(CG$4-$AC$4-$DZ56+1,0),1,MIN($DZ56,CG$4-$AC$4+1))),0)))),
SUM($AC56:$BZ56)*
     IF(SSSModel!$C$4="RR",OFFSET(Profiles!$K$2,$Z56,MAX(Profiles!$C$2,AI$4-$W56)),
     IF(SSSModel!$C$4="ECC",$EA56*$EB56*IF(MAX(Escalation!$C$2,AI$4-$W56)&gt;$DZ56-1,0,OFFSET(Escalation!$K$2,$Y56,MAX(Escalation!$C$2,AI$4-$W56))),
     IF(SSSModel!$C$4="PV",IF(CG$4=$W56,$EA56*(1+SSSModel!$C$2),0),
     IF(SSSModel!$C$4="FCR",IF(AND(CG$4&gt;=$W56,OFFSET(Profiles!$K$2,$Z56,MAX(Profiles!$C$2,AI$4-$W56))&gt;0),$EC56,0),0))))))</f>
        <v>0</v>
      </c>
      <c r="CH56" s="135">
        <f ca="1">IF(OR($Z56=0,SSSModel!$C$4="CF"),AJ56,
IF(LEFT($V56,3)="ON_",
     IF(SSSModel!$C$4="RR",SUMPRODUCT(OFFSET($AC56,0,0,1,$CB$2),OFFSET(Profiles!$K$28,($Z56-1)*(Profiles!$I$26+1)+CH$4-SSSModel!$C$3+1,0,1,$CB$2)),
     IF(SSSModel!$C$4="ECC",$EA56*$EB56*SUMPRODUCT(OFFSET($AC56,0,MAX(0,CH$4-$DZ56-$CA$4+1),1,MIN($DZ56,CH$4-$CA$4+1)),OFFSET(Escalation!$K$24,($Y56-1)*(Escalation!$I$22+1)+CH$4-SSSModel!$C$3+1,MAX(0,CH$4-$DZ56-$CA$4+1),1,MIN($DZ56,CH$4-$CA$4+1))),
     IF(SSSModel!$C$4="PV",AJ56*$EA56*(1+SSSModel!$C$2),
     IF(SSSModel!$C$4="FCR",$EC56*SUM(OFFSET($AC56,0,MAX(CH$4-$AC$4-$DZ56+1,0),1,MIN($DZ56,CH$4-$AC$4+1))),0)))),
SUM($AC56:$BZ56)*
     IF(SSSModel!$C$4="RR",OFFSET(Profiles!$K$2,$Z56,MAX(Profiles!$C$2,AJ$4-$W56)),
     IF(SSSModel!$C$4="ECC",$EA56*$EB56*IF(MAX(Escalation!$C$2,AJ$4-$W56)&gt;$DZ56-1,0,OFFSET(Escalation!$K$2,$Y56,MAX(Escalation!$C$2,AJ$4-$W56))),
     IF(SSSModel!$C$4="PV",IF(CH$4=$W56,$EA56*(1+SSSModel!$C$2),0),
     IF(SSSModel!$C$4="FCR",IF(AND(CH$4&gt;=$W56,OFFSET(Profiles!$K$2,$Z56,MAX(Profiles!$C$2,AJ$4-$W56))&gt;0),$EC56,0),0))))))</f>
        <v>0</v>
      </c>
      <c r="CI56" s="135">
        <f ca="1">IF(OR($Z56=0,SSSModel!$C$4="CF"),AK56,
IF(LEFT($V56,3)="ON_",
     IF(SSSModel!$C$4="RR",SUMPRODUCT(OFFSET($AC56,0,0,1,$CB$2),OFFSET(Profiles!$K$28,($Z56-1)*(Profiles!$I$26+1)+CI$4-SSSModel!$C$3+1,0,1,$CB$2)),
     IF(SSSModel!$C$4="ECC",$EA56*$EB56*SUMPRODUCT(OFFSET($AC56,0,MAX(0,CI$4-$DZ56-$CA$4+1),1,MIN($DZ56,CI$4-$CA$4+1)),OFFSET(Escalation!$K$24,($Y56-1)*(Escalation!$I$22+1)+CI$4-SSSModel!$C$3+1,MAX(0,CI$4-$DZ56-$CA$4+1),1,MIN($DZ56,CI$4-$CA$4+1))),
     IF(SSSModel!$C$4="PV",AK56*$EA56*(1+SSSModel!$C$2),
     IF(SSSModel!$C$4="FCR",$EC56*SUM(OFFSET($AC56,0,MAX(CI$4-$AC$4-$DZ56+1,0),1,MIN($DZ56,CI$4-$AC$4+1))),0)))),
SUM($AC56:$BZ56)*
     IF(SSSModel!$C$4="RR",OFFSET(Profiles!$K$2,$Z56,MAX(Profiles!$C$2,AK$4-$W56)),
     IF(SSSModel!$C$4="ECC",$EA56*$EB56*IF(MAX(Escalation!$C$2,AK$4-$W56)&gt;$DZ56-1,0,OFFSET(Escalation!$K$2,$Y56,MAX(Escalation!$C$2,AK$4-$W56))),
     IF(SSSModel!$C$4="PV",IF(CI$4=$W56,$EA56*(1+SSSModel!$C$2),0),
     IF(SSSModel!$C$4="FCR",IF(AND(CI$4&gt;=$W56,OFFSET(Profiles!$K$2,$Z56,MAX(Profiles!$C$2,AK$4-$W56))&gt;0),$EC56,0),0))))))</f>
        <v>0</v>
      </c>
      <c r="CJ56" s="135">
        <f ca="1">IF(OR($Z56=0,SSSModel!$C$4="CF"),AL56,
IF(LEFT($V56,3)="ON_",
     IF(SSSModel!$C$4="RR",SUMPRODUCT(OFFSET($AC56,0,0,1,$CB$2),OFFSET(Profiles!$K$28,($Z56-1)*(Profiles!$I$26+1)+CJ$4-SSSModel!$C$3+1,0,1,$CB$2)),
     IF(SSSModel!$C$4="ECC",$EA56*$EB56*SUMPRODUCT(OFFSET($AC56,0,MAX(0,CJ$4-$DZ56-$CA$4+1),1,MIN($DZ56,CJ$4-$CA$4+1)),OFFSET(Escalation!$K$24,($Y56-1)*(Escalation!$I$22+1)+CJ$4-SSSModel!$C$3+1,MAX(0,CJ$4-$DZ56-$CA$4+1),1,MIN($DZ56,CJ$4-$CA$4+1))),
     IF(SSSModel!$C$4="PV",AL56*$EA56*(1+SSSModel!$C$2),
     IF(SSSModel!$C$4="FCR",$EC56*SUM(OFFSET($AC56,0,MAX(CJ$4-$AC$4-$DZ56+1,0),1,MIN($DZ56,CJ$4-$AC$4+1))),0)))),
SUM($AC56:$BZ56)*
     IF(SSSModel!$C$4="RR",OFFSET(Profiles!$K$2,$Z56,MAX(Profiles!$C$2,AL$4-$W56)),
     IF(SSSModel!$C$4="ECC",$EA56*$EB56*IF(MAX(Escalation!$C$2,AL$4-$W56)&gt;$DZ56-1,0,OFFSET(Escalation!$K$2,$Y56,MAX(Escalation!$C$2,AL$4-$W56))),
     IF(SSSModel!$C$4="PV",IF(CJ$4=$W56,$EA56*(1+SSSModel!$C$2),0),
     IF(SSSModel!$C$4="FCR",IF(AND(CJ$4&gt;=$W56,OFFSET(Profiles!$K$2,$Z56,MAX(Profiles!$C$2,AL$4-$W56))&gt;0),$EC56,0),0))))))</f>
        <v>0</v>
      </c>
      <c r="CK56" s="135">
        <f ca="1">IF(OR($Z56=0,SSSModel!$C$4="CF"),AM56,
IF(LEFT($V56,3)="ON_",
     IF(SSSModel!$C$4="RR",SUMPRODUCT(OFFSET($AC56,0,0,1,$CB$2),OFFSET(Profiles!$K$28,($Z56-1)*(Profiles!$I$26+1)+CK$4-SSSModel!$C$3+1,0,1,$CB$2)),
     IF(SSSModel!$C$4="ECC",$EA56*$EB56*SUMPRODUCT(OFFSET($AC56,0,MAX(0,CK$4-$DZ56-$CA$4+1),1,MIN($DZ56,CK$4-$CA$4+1)),OFFSET(Escalation!$K$24,($Y56-1)*(Escalation!$I$22+1)+CK$4-SSSModel!$C$3+1,MAX(0,CK$4-$DZ56-$CA$4+1),1,MIN($DZ56,CK$4-$CA$4+1))),
     IF(SSSModel!$C$4="PV",AM56*$EA56*(1+SSSModel!$C$2),
     IF(SSSModel!$C$4="FCR",$EC56*SUM(OFFSET($AC56,0,MAX(CK$4-$AC$4-$DZ56+1,0),1,MIN($DZ56,CK$4-$AC$4+1))),0)))),
SUM($AC56:$BZ56)*
     IF(SSSModel!$C$4="RR",OFFSET(Profiles!$K$2,$Z56,MAX(Profiles!$C$2,AM$4-$W56)),
     IF(SSSModel!$C$4="ECC",$EA56*$EB56*IF(MAX(Escalation!$C$2,AM$4-$W56)&gt;$DZ56-1,0,OFFSET(Escalation!$K$2,$Y56,MAX(Escalation!$C$2,AM$4-$W56))),
     IF(SSSModel!$C$4="PV",IF(CK$4=$W56,$EA56*(1+SSSModel!$C$2),0),
     IF(SSSModel!$C$4="FCR",IF(AND(CK$4&gt;=$W56,OFFSET(Profiles!$K$2,$Z56,MAX(Profiles!$C$2,AM$4-$W56))&gt;0),$EC56,0),0))))))</f>
        <v>0</v>
      </c>
      <c r="CL56" s="135">
        <f ca="1">IF(OR($Z56=0,SSSModel!$C$4="CF"),AN56,
IF(LEFT($V56,3)="ON_",
     IF(SSSModel!$C$4="RR",SUMPRODUCT(OFFSET($AC56,0,0,1,$CB$2),OFFSET(Profiles!$K$28,($Z56-1)*(Profiles!$I$26+1)+CL$4-SSSModel!$C$3+1,0,1,$CB$2)),
     IF(SSSModel!$C$4="ECC",$EA56*$EB56*SUMPRODUCT(OFFSET($AC56,0,MAX(0,CL$4-$DZ56-$CA$4+1),1,MIN($DZ56,CL$4-$CA$4+1)),OFFSET(Escalation!$K$24,($Y56-1)*(Escalation!$I$22+1)+CL$4-SSSModel!$C$3+1,MAX(0,CL$4-$DZ56-$CA$4+1),1,MIN($DZ56,CL$4-$CA$4+1))),
     IF(SSSModel!$C$4="PV",AN56*$EA56*(1+SSSModel!$C$2),
     IF(SSSModel!$C$4="FCR",$EC56*SUM(OFFSET($AC56,0,MAX(CL$4-$AC$4-$DZ56+1,0),1,MIN($DZ56,CL$4-$AC$4+1))),0)))),
SUM($AC56:$BZ56)*
     IF(SSSModel!$C$4="RR",OFFSET(Profiles!$K$2,$Z56,MAX(Profiles!$C$2,AN$4-$W56)),
     IF(SSSModel!$C$4="ECC",$EA56*$EB56*IF(MAX(Escalation!$C$2,AN$4-$W56)&gt;$DZ56-1,0,OFFSET(Escalation!$K$2,$Y56,MAX(Escalation!$C$2,AN$4-$W56))),
     IF(SSSModel!$C$4="PV",IF(CL$4=$W56,$EA56*(1+SSSModel!$C$2),0),
     IF(SSSModel!$C$4="FCR",IF(AND(CL$4&gt;=$W56,OFFSET(Profiles!$K$2,$Z56,MAX(Profiles!$C$2,AN$4-$W56))&gt;0),$EC56,0),0))))))</f>
        <v>0</v>
      </c>
      <c r="CM56" s="135">
        <f ca="1">IF(OR($Z56=0,SSSModel!$C$4="CF"),AO56,
IF(LEFT($V56,3)="ON_",
     IF(SSSModel!$C$4="RR",SUMPRODUCT(OFFSET($AC56,0,0,1,$CB$2),OFFSET(Profiles!$K$28,($Z56-1)*(Profiles!$I$26+1)+CM$4-SSSModel!$C$3+1,0,1,$CB$2)),
     IF(SSSModel!$C$4="ECC",$EA56*$EB56*SUMPRODUCT(OFFSET($AC56,0,MAX(0,CM$4-$DZ56-$CA$4+1),1,MIN($DZ56,CM$4-$CA$4+1)),OFFSET(Escalation!$K$24,($Y56-1)*(Escalation!$I$22+1)+CM$4-SSSModel!$C$3+1,MAX(0,CM$4-$DZ56-$CA$4+1),1,MIN($DZ56,CM$4-$CA$4+1))),
     IF(SSSModel!$C$4="PV",AO56*$EA56*(1+SSSModel!$C$2),
     IF(SSSModel!$C$4="FCR",$EC56*SUM(OFFSET($AC56,0,MAX(CM$4-$AC$4-$DZ56+1,0),1,MIN($DZ56,CM$4-$AC$4+1))),0)))),
SUM($AC56:$BZ56)*
     IF(SSSModel!$C$4="RR",OFFSET(Profiles!$K$2,$Z56,MAX(Profiles!$C$2,AO$4-$W56)),
     IF(SSSModel!$C$4="ECC",$EA56*$EB56*IF(MAX(Escalation!$C$2,AO$4-$W56)&gt;$DZ56-1,0,OFFSET(Escalation!$K$2,$Y56,MAX(Escalation!$C$2,AO$4-$W56))),
     IF(SSSModel!$C$4="PV",IF(CM$4=$W56,$EA56*(1+SSSModel!$C$2),0),
     IF(SSSModel!$C$4="FCR",IF(AND(CM$4&gt;=$W56,OFFSET(Profiles!$K$2,$Z56,MAX(Profiles!$C$2,AO$4-$W56))&gt;0),$EC56,0),0))))))</f>
        <v>0</v>
      </c>
      <c r="CN56" s="135">
        <f ca="1">IF(OR($Z56=0,SSSModel!$C$4="CF"),AP56,
IF(LEFT($V56,3)="ON_",
     IF(SSSModel!$C$4="RR",SUMPRODUCT(OFFSET($AC56,0,0,1,$CB$2),OFFSET(Profiles!$K$28,($Z56-1)*(Profiles!$I$26+1)+CN$4-SSSModel!$C$3+1,0,1,$CB$2)),
     IF(SSSModel!$C$4="ECC",$EA56*$EB56*SUMPRODUCT(OFFSET($AC56,0,MAX(0,CN$4-$DZ56-$CA$4+1),1,MIN($DZ56,CN$4-$CA$4+1)),OFFSET(Escalation!$K$24,($Y56-1)*(Escalation!$I$22+1)+CN$4-SSSModel!$C$3+1,MAX(0,CN$4-$DZ56-$CA$4+1),1,MIN($DZ56,CN$4-$CA$4+1))),
     IF(SSSModel!$C$4="PV",AP56*$EA56*(1+SSSModel!$C$2),
     IF(SSSModel!$C$4="FCR",$EC56*SUM(OFFSET($AC56,0,MAX(CN$4-$AC$4-$DZ56+1,0),1,MIN($DZ56,CN$4-$AC$4+1))),0)))),
SUM($AC56:$BZ56)*
     IF(SSSModel!$C$4="RR",OFFSET(Profiles!$K$2,$Z56,MAX(Profiles!$C$2,AP$4-$W56)),
     IF(SSSModel!$C$4="ECC",$EA56*$EB56*IF(MAX(Escalation!$C$2,AP$4-$W56)&gt;$DZ56-1,0,OFFSET(Escalation!$K$2,$Y56,MAX(Escalation!$C$2,AP$4-$W56))),
     IF(SSSModel!$C$4="PV",IF(CN$4=$W56,$EA56*(1+SSSModel!$C$2),0),
     IF(SSSModel!$C$4="FCR",IF(AND(CN$4&gt;=$W56,OFFSET(Profiles!$K$2,$Z56,MAX(Profiles!$C$2,AP$4-$W56))&gt;0),$EC56,0),0))))))</f>
        <v>0</v>
      </c>
      <c r="CO56" s="135">
        <f ca="1">IF(OR($Z56=0,SSSModel!$C$4="CF"),AQ56,
IF(LEFT($V56,3)="ON_",
     IF(SSSModel!$C$4="RR",SUMPRODUCT(OFFSET($AC56,0,0,1,$CB$2),OFFSET(Profiles!$K$28,($Z56-1)*(Profiles!$I$26+1)+CO$4-SSSModel!$C$3+1,0,1,$CB$2)),
     IF(SSSModel!$C$4="ECC",$EA56*$EB56*SUMPRODUCT(OFFSET($AC56,0,MAX(0,CO$4-$DZ56-$CA$4+1),1,MIN($DZ56,CO$4-$CA$4+1)),OFFSET(Escalation!$K$24,($Y56-1)*(Escalation!$I$22+1)+CO$4-SSSModel!$C$3+1,MAX(0,CO$4-$DZ56-$CA$4+1),1,MIN($DZ56,CO$4-$CA$4+1))),
     IF(SSSModel!$C$4="PV",AQ56*$EA56*(1+SSSModel!$C$2),
     IF(SSSModel!$C$4="FCR",$EC56*SUM(OFFSET($AC56,0,MAX(CO$4-$AC$4-$DZ56+1,0),1,MIN($DZ56,CO$4-$AC$4+1))),0)))),
SUM($AC56:$BZ56)*
     IF(SSSModel!$C$4="RR",OFFSET(Profiles!$K$2,$Z56,MAX(Profiles!$C$2,AQ$4-$W56)),
     IF(SSSModel!$C$4="ECC",$EA56*$EB56*IF(MAX(Escalation!$C$2,AQ$4-$W56)&gt;$DZ56-1,0,OFFSET(Escalation!$K$2,$Y56,MAX(Escalation!$C$2,AQ$4-$W56))),
     IF(SSSModel!$C$4="PV",IF(CO$4=$W56,$EA56*(1+SSSModel!$C$2),0),
     IF(SSSModel!$C$4="FCR",IF(AND(CO$4&gt;=$W56,OFFSET(Profiles!$K$2,$Z56,MAX(Profiles!$C$2,AQ$4-$W56))&gt;0),$EC56,0),0))))))</f>
        <v>0</v>
      </c>
      <c r="CP56" s="135">
        <f ca="1">IF(OR($Z56=0,SSSModel!$C$4="CF"),AR56,
IF(LEFT($V56,3)="ON_",
     IF(SSSModel!$C$4="RR",SUMPRODUCT(OFFSET($AC56,0,0,1,$CB$2),OFFSET(Profiles!$K$28,($Z56-1)*(Profiles!$I$26+1)+CP$4-SSSModel!$C$3+1,0,1,$CB$2)),
     IF(SSSModel!$C$4="ECC",$EA56*$EB56*SUMPRODUCT(OFFSET($AC56,0,MAX(0,CP$4-$DZ56-$CA$4+1),1,MIN($DZ56,CP$4-$CA$4+1)),OFFSET(Escalation!$K$24,($Y56-1)*(Escalation!$I$22+1)+CP$4-SSSModel!$C$3+1,MAX(0,CP$4-$DZ56-$CA$4+1),1,MIN($DZ56,CP$4-$CA$4+1))),
     IF(SSSModel!$C$4="PV",AR56*$EA56*(1+SSSModel!$C$2),
     IF(SSSModel!$C$4="FCR",$EC56*SUM(OFFSET($AC56,0,MAX(CP$4-$AC$4-$DZ56+1,0),1,MIN($DZ56,CP$4-$AC$4+1))),0)))),
SUM($AC56:$BZ56)*
     IF(SSSModel!$C$4="RR",OFFSET(Profiles!$K$2,$Z56,MAX(Profiles!$C$2,AR$4-$W56)),
     IF(SSSModel!$C$4="ECC",$EA56*$EB56*IF(MAX(Escalation!$C$2,AR$4-$W56)&gt;$DZ56-1,0,OFFSET(Escalation!$K$2,$Y56,MAX(Escalation!$C$2,AR$4-$W56))),
     IF(SSSModel!$C$4="PV",IF(CP$4=$W56,$EA56*(1+SSSModel!$C$2),0),
     IF(SSSModel!$C$4="FCR",IF(AND(CP$4&gt;=$W56,OFFSET(Profiles!$K$2,$Z56,MAX(Profiles!$C$2,AR$4-$W56))&gt;0),$EC56,0),0))))))</f>
        <v>0</v>
      </c>
      <c r="CQ56" s="135">
        <f ca="1">IF(OR($Z56=0,SSSModel!$C$4="CF"),AS56,
IF(LEFT($V56,3)="ON_",
     IF(SSSModel!$C$4="RR",SUMPRODUCT(OFFSET($AC56,0,0,1,$CB$2),OFFSET(Profiles!$K$28,($Z56-1)*(Profiles!$I$26+1)+CQ$4-SSSModel!$C$3+1,0,1,$CB$2)),
     IF(SSSModel!$C$4="ECC",$EA56*$EB56*SUMPRODUCT(OFFSET($AC56,0,MAX(0,CQ$4-$DZ56-$CA$4+1),1,MIN($DZ56,CQ$4-$CA$4+1)),OFFSET(Escalation!$K$24,($Y56-1)*(Escalation!$I$22+1)+CQ$4-SSSModel!$C$3+1,MAX(0,CQ$4-$DZ56-$CA$4+1),1,MIN($DZ56,CQ$4-$CA$4+1))),
     IF(SSSModel!$C$4="PV",AS56*$EA56*(1+SSSModel!$C$2),
     IF(SSSModel!$C$4="FCR",$EC56*SUM(OFFSET($AC56,0,MAX(CQ$4-$AC$4-$DZ56+1,0),1,MIN($DZ56,CQ$4-$AC$4+1))),0)))),
SUM($AC56:$BZ56)*
     IF(SSSModel!$C$4="RR",OFFSET(Profiles!$K$2,$Z56,MAX(Profiles!$C$2,AS$4-$W56)),
     IF(SSSModel!$C$4="ECC",$EA56*$EB56*IF(MAX(Escalation!$C$2,AS$4-$W56)&gt;$DZ56-1,0,OFFSET(Escalation!$K$2,$Y56,MAX(Escalation!$C$2,AS$4-$W56))),
     IF(SSSModel!$C$4="PV",IF(CQ$4=$W56,$EA56*(1+SSSModel!$C$2),0),
     IF(SSSModel!$C$4="FCR",IF(AND(CQ$4&gt;=$W56,OFFSET(Profiles!$K$2,$Z56,MAX(Profiles!$C$2,AS$4-$W56))&gt;0),$EC56,0),0))))))</f>
        <v>0</v>
      </c>
      <c r="CR56" s="135">
        <f ca="1">IF(OR($Z56=0,SSSModel!$C$4="CF"),AT56,
IF(LEFT($V56,3)="ON_",
     IF(SSSModel!$C$4="RR",SUMPRODUCT(OFFSET($AC56,0,0,1,$CB$2),OFFSET(Profiles!$K$28,($Z56-1)*(Profiles!$I$26+1)+CR$4-SSSModel!$C$3+1,0,1,$CB$2)),
     IF(SSSModel!$C$4="ECC",$EA56*$EB56*SUMPRODUCT(OFFSET($AC56,0,MAX(0,CR$4-$DZ56-$CA$4+1),1,MIN($DZ56,CR$4-$CA$4+1)),OFFSET(Escalation!$K$24,($Y56-1)*(Escalation!$I$22+1)+CR$4-SSSModel!$C$3+1,MAX(0,CR$4-$DZ56-$CA$4+1),1,MIN($DZ56,CR$4-$CA$4+1))),
     IF(SSSModel!$C$4="PV",AT56*$EA56*(1+SSSModel!$C$2),
     IF(SSSModel!$C$4="FCR",$EC56*SUM(OFFSET($AC56,0,MAX(CR$4-$AC$4-$DZ56+1,0),1,MIN($DZ56,CR$4-$AC$4+1))),0)))),
SUM($AC56:$BZ56)*
     IF(SSSModel!$C$4="RR",OFFSET(Profiles!$K$2,$Z56,MAX(Profiles!$C$2,AT$4-$W56)),
     IF(SSSModel!$C$4="ECC",$EA56*$EB56*IF(MAX(Escalation!$C$2,AT$4-$W56)&gt;$DZ56-1,0,OFFSET(Escalation!$K$2,$Y56,MAX(Escalation!$C$2,AT$4-$W56))),
     IF(SSSModel!$C$4="PV",IF(CR$4=$W56,$EA56*(1+SSSModel!$C$2),0),
     IF(SSSModel!$C$4="FCR",IF(AND(CR$4&gt;=$W56,OFFSET(Profiles!$K$2,$Z56,MAX(Profiles!$C$2,AT$4-$W56))&gt;0),$EC56,0),0))))))</f>
        <v>0</v>
      </c>
      <c r="CS56" s="135">
        <f ca="1">IF(OR($Z56=0,SSSModel!$C$4="CF"),AU56,
IF(LEFT($V56,3)="ON_",
     IF(SSSModel!$C$4="RR",SUMPRODUCT(OFFSET($AC56,0,0,1,$CB$2),OFFSET(Profiles!$K$28,($Z56-1)*(Profiles!$I$26+1)+CS$4-SSSModel!$C$3+1,0,1,$CB$2)),
     IF(SSSModel!$C$4="ECC",$EA56*$EB56*SUMPRODUCT(OFFSET($AC56,0,MAX(0,CS$4-$DZ56-$CA$4+1),1,MIN($DZ56,CS$4-$CA$4+1)),OFFSET(Escalation!$K$24,($Y56-1)*(Escalation!$I$22+1)+CS$4-SSSModel!$C$3+1,MAX(0,CS$4-$DZ56-$CA$4+1),1,MIN($DZ56,CS$4-$CA$4+1))),
     IF(SSSModel!$C$4="PV",AU56*$EA56*(1+SSSModel!$C$2),
     IF(SSSModel!$C$4="FCR",$EC56*SUM(OFFSET($AC56,0,MAX(CS$4-$AC$4-$DZ56+1,0),1,MIN($DZ56,CS$4-$AC$4+1))),0)))),
SUM($AC56:$BZ56)*
     IF(SSSModel!$C$4="RR",OFFSET(Profiles!$K$2,$Z56,MAX(Profiles!$C$2,AU$4-$W56)),
     IF(SSSModel!$C$4="ECC",$EA56*$EB56*IF(MAX(Escalation!$C$2,AU$4-$W56)&gt;$DZ56-1,0,OFFSET(Escalation!$K$2,$Y56,MAX(Escalation!$C$2,AU$4-$W56))),
     IF(SSSModel!$C$4="PV",IF(CS$4=$W56,$EA56*(1+SSSModel!$C$2),0),
     IF(SSSModel!$C$4="FCR",IF(AND(CS$4&gt;=$W56,OFFSET(Profiles!$K$2,$Z56,MAX(Profiles!$C$2,AU$4-$W56))&gt;0),$EC56,0),0))))))</f>
        <v>0</v>
      </c>
      <c r="CT56" s="135">
        <f ca="1">IF(OR($Z56=0,SSSModel!$C$4="CF"),AV56,
IF(LEFT($V56,3)="ON_",
     IF(SSSModel!$C$4="RR",SUMPRODUCT(OFFSET($AC56,0,0,1,$CB$2),OFFSET(Profiles!$K$28,($Z56-1)*(Profiles!$I$26+1)+CT$4-SSSModel!$C$3+1,0,1,$CB$2)),
     IF(SSSModel!$C$4="ECC",$EA56*$EB56*SUMPRODUCT(OFFSET($AC56,0,MAX(0,CT$4-$DZ56-$CA$4+1),1,MIN($DZ56,CT$4-$CA$4+1)),OFFSET(Escalation!$K$24,($Y56-1)*(Escalation!$I$22+1)+CT$4-SSSModel!$C$3+1,MAX(0,CT$4-$DZ56-$CA$4+1),1,MIN($DZ56,CT$4-$CA$4+1))),
     IF(SSSModel!$C$4="PV",AV56*$EA56*(1+SSSModel!$C$2),
     IF(SSSModel!$C$4="FCR",$EC56*SUM(OFFSET($AC56,0,MAX(CT$4-$AC$4-$DZ56+1,0),1,MIN($DZ56,CT$4-$AC$4+1))),0)))),
SUM($AC56:$BZ56)*
     IF(SSSModel!$C$4="RR",OFFSET(Profiles!$K$2,$Z56,MAX(Profiles!$C$2,AV$4-$W56)),
     IF(SSSModel!$C$4="ECC",$EA56*$EB56*IF(MAX(Escalation!$C$2,AV$4-$W56)&gt;$DZ56-1,0,OFFSET(Escalation!$K$2,$Y56,MAX(Escalation!$C$2,AV$4-$W56))),
     IF(SSSModel!$C$4="PV",IF(CT$4=$W56,$EA56*(1+SSSModel!$C$2),0),
     IF(SSSModel!$C$4="FCR",IF(AND(CT$4&gt;=$W56,OFFSET(Profiles!$K$2,$Z56,MAX(Profiles!$C$2,AV$4-$W56))&gt;0),$EC56,0),0))))))</f>
        <v>0</v>
      </c>
      <c r="CU56" s="135">
        <f ca="1">IF(OR($Z56=0,SSSModel!$C$4="CF"),AW56,
IF(LEFT($V56,3)="ON_",
     IF(SSSModel!$C$4="RR",SUMPRODUCT(OFFSET($AC56,0,0,1,$CB$2),OFFSET(Profiles!$K$28,($Z56-1)*(Profiles!$I$26+1)+CU$4-SSSModel!$C$3+1,0,1,$CB$2)),
     IF(SSSModel!$C$4="ECC",$EA56*$EB56*SUMPRODUCT(OFFSET($AC56,0,MAX(0,CU$4-$DZ56-$CA$4+1),1,MIN($DZ56,CU$4-$CA$4+1)),OFFSET(Escalation!$K$24,($Y56-1)*(Escalation!$I$22+1)+CU$4-SSSModel!$C$3+1,MAX(0,CU$4-$DZ56-$CA$4+1),1,MIN($DZ56,CU$4-$CA$4+1))),
     IF(SSSModel!$C$4="PV",AW56*$EA56*(1+SSSModel!$C$2),
     IF(SSSModel!$C$4="FCR",$EC56*SUM(OFFSET($AC56,0,MAX(CU$4-$AC$4-$DZ56+1,0),1,MIN($DZ56,CU$4-$AC$4+1))),0)))),
SUM($AC56:$BZ56)*
     IF(SSSModel!$C$4="RR",OFFSET(Profiles!$K$2,$Z56,MAX(Profiles!$C$2,AW$4-$W56)),
     IF(SSSModel!$C$4="ECC",$EA56*$EB56*IF(MAX(Escalation!$C$2,AW$4-$W56)&gt;$DZ56-1,0,OFFSET(Escalation!$K$2,$Y56,MAX(Escalation!$C$2,AW$4-$W56))),
     IF(SSSModel!$C$4="PV",IF(CU$4=$W56,$EA56*(1+SSSModel!$C$2),0),
     IF(SSSModel!$C$4="FCR",IF(AND(CU$4&gt;=$W56,OFFSET(Profiles!$K$2,$Z56,MAX(Profiles!$C$2,AW$4-$W56))&gt;0),$EC56,0),0))))))</f>
        <v>0</v>
      </c>
      <c r="CV56" s="135">
        <f ca="1">IF(OR($Z56=0,SSSModel!$C$4="CF"),AX56,
IF(LEFT($V56,3)="ON_",
     IF(SSSModel!$C$4="RR",SUMPRODUCT(OFFSET($AC56,0,0,1,$CB$2),OFFSET(Profiles!$K$28,($Z56-1)*(Profiles!$I$26+1)+CV$4-SSSModel!$C$3+1,0,1,$CB$2)),
     IF(SSSModel!$C$4="ECC",$EA56*$EB56*SUMPRODUCT(OFFSET($AC56,0,MAX(0,CV$4-$DZ56-$CA$4+1),1,MIN($DZ56,CV$4-$CA$4+1)),OFFSET(Escalation!$K$24,($Y56-1)*(Escalation!$I$22+1)+CV$4-SSSModel!$C$3+1,MAX(0,CV$4-$DZ56-$CA$4+1),1,MIN($DZ56,CV$4-$CA$4+1))),
     IF(SSSModel!$C$4="PV",AX56*$EA56*(1+SSSModel!$C$2),
     IF(SSSModel!$C$4="FCR",$EC56*SUM(OFFSET($AC56,0,MAX(CV$4-$AC$4-$DZ56+1,0),1,MIN($DZ56,CV$4-$AC$4+1))),0)))),
SUM($AC56:$BZ56)*
     IF(SSSModel!$C$4="RR",OFFSET(Profiles!$K$2,$Z56,MAX(Profiles!$C$2,AX$4-$W56)),
     IF(SSSModel!$C$4="ECC",$EA56*$EB56*IF(MAX(Escalation!$C$2,AX$4-$W56)&gt;$DZ56-1,0,OFFSET(Escalation!$K$2,$Y56,MAX(Escalation!$C$2,AX$4-$W56))),
     IF(SSSModel!$C$4="PV",IF(CV$4=$W56,$EA56*(1+SSSModel!$C$2),0),
     IF(SSSModel!$C$4="FCR",IF(AND(CV$4&gt;=$W56,OFFSET(Profiles!$K$2,$Z56,MAX(Profiles!$C$2,AX$4-$W56))&gt;0),$EC56,0),0))))))</f>
        <v>0</v>
      </c>
      <c r="CW56" s="135">
        <f ca="1">IF(OR($Z56=0,SSSModel!$C$4="CF"),AY56,
IF(LEFT($V56,3)="ON_",
     IF(SSSModel!$C$4="RR",SUMPRODUCT(OFFSET($AC56,0,0,1,$CB$2),OFFSET(Profiles!$K$28,($Z56-1)*(Profiles!$I$26+1)+CW$4-SSSModel!$C$3+1,0,1,$CB$2)),
     IF(SSSModel!$C$4="ECC",$EA56*$EB56*SUMPRODUCT(OFFSET($AC56,0,MAX(0,CW$4-$DZ56-$CA$4+1),1,MIN($DZ56,CW$4-$CA$4+1)),OFFSET(Escalation!$K$24,($Y56-1)*(Escalation!$I$22+1)+CW$4-SSSModel!$C$3+1,MAX(0,CW$4-$DZ56-$CA$4+1),1,MIN($DZ56,CW$4-$CA$4+1))),
     IF(SSSModel!$C$4="PV",AY56*$EA56*(1+SSSModel!$C$2),
     IF(SSSModel!$C$4="FCR",$EC56*SUM(OFFSET($AC56,0,MAX(CW$4-$AC$4-$DZ56+1,0),1,MIN($DZ56,CW$4-$AC$4+1))),0)))),
SUM($AC56:$BZ56)*
     IF(SSSModel!$C$4="RR",OFFSET(Profiles!$K$2,$Z56,MAX(Profiles!$C$2,AY$4-$W56)),
     IF(SSSModel!$C$4="ECC",$EA56*$EB56*IF(MAX(Escalation!$C$2,AY$4-$W56)&gt;$DZ56-1,0,OFFSET(Escalation!$K$2,$Y56,MAX(Escalation!$C$2,AY$4-$W56))),
     IF(SSSModel!$C$4="PV",IF(CW$4=$W56,$EA56*(1+SSSModel!$C$2),0),
     IF(SSSModel!$C$4="FCR",IF(AND(CW$4&gt;=$W56,OFFSET(Profiles!$K$2,$Z56,MAX(Profiles!$C$2,AY$4-$W56))&gt;0),$EC56,0),0))))))</f>
        <v>0</v>
      </c>
      <c r="CX56" s="135">
        <f ca="1">IF(OR($Z56=0,SSSModel!$C$4="CF"),AZ56,
IF(LEFT($V56,3)="ON_",
     IF(SSSModel!$C$4="RR",SUMPRODUCT(OFFSET($AC56,0,0,1,$CB$2),OFFSET(Profiles!$K$28,($Z56-1)*(Profiles!$I$26+1)+CX$4-SSSModel!$C$3+1,0,1,$CB$2)),
     IF(SSSModel!$C$4="ECC",$EA56*$EB56*SUMPRODUCT(OFFSET($AC56,0,MAX(0,CX$4-$DZ56-$CA$4+1),1,MIN($DZ56,CX$4-$CA$4+1)),OFFSET(Escalation!$K$24,($Y56-1)*(Escalation!$I$22+1)+CX$4-SSSModel!$C$3+1,MAX(0,CX$4-$DZ56-$CA$4+1),1,MIN($DZ56,CX$4-$CA$4+1))),
     IF(SSSModel!$C$4="PV",AZ56*$EA56*(1+SSSModel!$C$2),
     IF(SSSModel!$C$4="FCR",$EC56*SUM(OFFSET($AC56,0,MAX(CX$4-$AC$4-$DZ56+1,0),1,MIN($DZ56,CX$4-$AC$4+1))),0)))),
SUM($AC56:$BZ56)*
     IF(SSSModel!$C$4="RR",OFFSET(Profiles!$K$2,$Z56,MAX(Profiles!$C$2,AZ$4-$W56)),
     IF(SSSModel!$C$4="ECC",$EA56*$EB56*IF(MAX(Escalation!$C$2,AZ$4-$W56)&gt;$DZ56-1,0,OFFSET(Escalation!$K$2,$Y56,MAX(Escalation!$C$2,AZ$4-$W56))),
     IF(SSSModel!$C$4="PV",IF(CX$4=$W56,$EA56*(1+SSSModel!$C$2),0),
     IF(SSSModel!$C$4="FCR",IF(AND(CX$4&gt;=$W56,OFFSET(Profiles!$K$2,$Z56,MAX(Profiles!$C$2,AZ$4-$W56))&gt;0),$EC56,0),0))))))</f>
        <v>0</v>
      </c>
      <c r="CY56" s="135">
        <f ca="1">IF(OR($Z56=0,SSSModel!$C$4="CF"),BA56,
IF(LEFT($V56,3)="ON_",
     IF(SSSModel!$C$4="RR",SUMPRODUCT(OFFSET($AC56,0,0,1,$CB$2),OFFSET(Profiles!$K$28,($Z56-1)*(Profiles!$I$26+1)+CY$4-SSSModel!$C$3+1,0,1,$CB$2)),
     IF(SSSModel!$C$4="ECC",$EA56*$EB56*SUMPRODUCT(OFFSET($AC56,0,MAX(0,CY$4-$DZ56-$CA$4+1),1,MIN($DZ56,CY$4-$CA$4+1)),OFFSET(Escalation!$K$24,($Y56-1)*(Escalation!$I$22+1)+CY$4-SSSModel!$C$3+1,MAX(0,CY$4-$DZ56-$CA$4+1),1,MIN($DZ56,CY$4-$CA$4+1))),
     IF(SSSModel!$C$4="PV",BA56*$EA56*(1+SSSModel!$C$2),
     IF(SSSModel!$C$4="FCR",$EC56*SUM(OFFSET($AC56,0,MAX(CY$4-$AC$4-$DZ56+1,0),1,MIN($DZ56,CY$4-$AC$4+1))),0)))),
SUM($AC56:$BZ56)*
     IF(SSSModel!$C$4="RR",OFFSET(Profiles!$K$2,$Z56,MAX(Profiles!$C$2,BA$4-$W56)),
     IF(SSSModel!$C$4="ECC",$EA56*$EB56*IF(MAX(Escalation!$C$2,BA$4-$W56)&gt;$DZ56-1,0,OFFSET(Escalation!$K$2,$Y56,MAX(Escalation!$C$2,BA$4-$W56))),
     IF(SSSModel!$C$4="PV",IF(CY$4=$W56,$EA56*(1+SSSModel!$C$2),0),
     IF(SSSModel!$C$4="FCR",IF(AND(CY$4&gt;=$W56,OFFSET(Profiles!$K$2,$Z56,MAX(Profiles!$C$2,BA$4-$W56))&gt;0),$EC56,0),0))))))</f>
        <v>0</v>
      </c>
      <c r="CZ56" s="135">
        <f ca="1">IF(OR($Z56=0,SSSModel!$C$4="CF"),BB56,
IF(LEFT($V56,3)="ON_",
     IF(SSSModel!$C$4="RR",SUMPRODUCT(OFFSET($AC56,0,0,1,$CB$2),OFFSET(Profiles!$K$28,($Z56-1)*(Profiles!$I$26+1)+CZ$4-SSSModel!$C$3+1,0,1,$CB$2)),
     IF(SSSModel!$C$4="ECC",$EA56*$EB56*SUMPRODUCT(OFFSET($AC56,0,MAX(0,CZ$4-$DZ56-$CA$4+1),1,MIN($DZ56,CZ$4-$CA$4+1)),OFFSET(Escalation!$K$24,($Y56-1)*(Escalation!$I$22+1)+CZ$4-SSSModel!$C$3+1,MAX(0,CZ$4-$DZ56-$CA$4+1),1,MIN($DZ56,CZ$4-$CA$4+1))),
     IF(SSSModel!$C$4="PV",BB56*$EA56*(1+SSSModel!$C$2),
     IF(SSSModel!$C$4="FCR",$EC56*SUM(OFFSET($AC56,0,MAX(CZ$4-$AC$4-$DZ56+1,0),1,MIN($DZ56,CZ$4-$AC$4+1))),0)))),
SUM($AC56:$BZ56)*
     IF(SSSModel!$C$4="RR",OFFSET(Profiles!$K$2,$Z56,MAX(Profiles!$C$2,BB$4-$W56)),
     IF(SSSModel!$C$4="ECC",$EA56*$EB56*IF(MAX(Escalation!$C$2,BB$4-$W56)&gt;$DZ56-1,0,OFFSET(Escalation!$K$2,$Y56,MAX(Escalation!$C$2,BB$4-$W56))),
     IF(SSSModel!$C$4="PV",IF(CZ$4=$W56,$EA56*(1+SSSModel!$C$2),0),
     IF(SSSModel!$C$4="FCR",IF(AND(CZ$4&gt;=$W56,OFFSET(Profiles!$K$2,$Z56,MAX(Profiles!$C$2,BB$4-$W56))&gt;0),$EC56,0),0))))))</f>
        <v>0</v>
      </c>
      <c r="DA56" s="135">
        <f ca="1">IF(OR($Z56=0,SSSModel!$C$4="CF"),BC56,
IF(LEFT($V56,3)="ON_",
     IF(SSSModel!$C$4="RR",SUMPRODUCT(OFFSET($AC56,0,0,1,$CB$2),OFFSET(Profiles!$K$28,($Z56-1)*(Profiles!$I$26+1)+DA$4-SSSModel!$C$3+1,0,1,$CB$2)),
     IF(SSSModel!$C$4="ECC",$EA56*$EB56*SUMPRODUCT(OFFSET($AC56,0,MAX(0,DA$4-$DZ56-$CA$4+1),1,MIN($DZ56,DA$4-$CA$4+1)),OFFSET(Escalation!$K$24,($Y56-1)*(Escalation!$I$22+1)+DA$4-SSSModel!$C$3+1,MAX(0,DA$4-$DZ56-$CA$4+1),1,MIN($DZ56,DA$4-$CA$4+1))),
     IF(SSSModel!$C$4="PV",BC56*$EA56*(1+SSSModel!$C$2),
     IF(SSSModel!$C$4="FCR",$EC56*SUM(OFFSET($AC56,0,MAX(DA$4-$AC$4-$DZ56+1,0),1,MIN($DZ56,DA$4-$AC$4+1))),0)))),
SUM($AC56:$BZ56)*
     IF(SSSModel!$C$4="RR",OFFSET(Profiles!$K$2,$Z56,MAX(Profiles!$C$2,BC$4-$W56)),
     IF(SSSModel!$C$4="ECC",$EA56*$EB56*IF(MAX(Escalation!$C$2,BC$4-$W56)&gt;$DZ56-1,0,OFFSET(Escalation!$K$2,$Y56,MAX(Escalation!$C$2,BC$4-$W56))),
     IF(SSSModel!$C$4="PV",IF(DA$4=$W56,$EA56*(1+SSSModel!$C$2),0),
     IF(SSSModel!$C$4="FCR",IF(AND(DA$4&gt;=$W56,OFFSET(Profiles!$K$2,$Z56,MAX(Profiles!$C$2,BC$4-$W56))&gt;0),$EC56,0),0))))))</f>
        <v>0</v>
      </c>
      <c r="DB56" s="135">
        <f ca="1">IF(OR($Z56=0,SSSModel!$C$4="CF"),BD56,
IF(LEFT($V56,3)="ON_",
     IF(SSSModel!$C$4="RR",SUMPRODUCT(OFFSET($AC56,0,0,1,$CB$2),OFFSET(Profiles!$K$28,($Z56-1)*(Profiles!$I$26+1)+DB$4-SSSModel!$C$3+1,0,1,$CB$2)),
     IF(SSSModel!$C$4="ECC",$EA56*$EB56*SUMPRODUCT(OFFSET($AC56,0,MAX(0,DB$4-$DZ56-$CA$4+1),1,MIN($DZ56,DB$4-$CA$4+1)),OFFSET(Escalation!$K$24,($Y56-1)*(Escalation!$I$22+1)+DB$4-SSSModel!$C$3+1,MAX(0,DB$4-$DZ56-$CA$4+1),1,MIN($DZ56,DB$4-$CA$4+1))),
     IF(SSSModel!$C$4="PV",BD56*$EA56*(1+SSSModel!$C$2),
     IF(SSSModel!$C$4="FCR",$EC56*SUM(OFFSET($AC56,0,MAX(DB$4-$AC$4-$DZ56+1,0),1,MIN($DZ56,DB$4-$AC$4+1))),0)))),
SUM($AC56:$BZ56)*
     IF(SSSModel!$C$4="RR",OFFSET(Profiles!$K$2,$Z56,MAX(Profiles!$C$2,BD$4-$W56)),
     IF(SSSModel!$C$4="ECC",$EA56*$EB56*IF(MAX(Escalation!$C$2,BD$4-$W56)&gt;$DZ56-1,0,OFFSET(Escalation!$K$2,$Y56,MAX(Escalation!$C$2,BD$4-$W56))),
     IF(SSSModel!$C$4="PV",IF(DB$4=$W56,$EA56*(1+SSSModel!$C$2),0),
     IF(SSSModel!$C$4="FCR",IF(AND(DB$4&gt;=$W56,OFFSET(Profiles!$K$2,$Z56,MAX(Profiles!$C$2,BD$4-$W56))&gt;0),$EC56,0),0))))))</f>
        <v>0</v>
      </c>
      <c r="DC56" s="135">
        <f ca="1">IF(OR($Z56=0,SSSModel!$C$4="CF"),BE56,
IF(LEFT($V56,3)="ON_",
     IF(SSSModel!$C$4="RR",SUMPRODUCT(OFFSET($AC56,0,0,1,$CB$2),OFFSET(Profiles!$K$28,($Z56-1)*(Profiles!$I$26+1)+DC$4-SSSModel!$C$3+1,0,1,$CB$2)),
     IF(SSSModel!$C$4="ECC",$EA56*$EB56*SUMPRODUCT(OFFSET($AC56,0,MAX(0,DC$4-$DZ56-$CA$4+1),1,MIN($DZ56,DC$4-$CA$4+1)),OFFSET(Escalation!$K$24,($Y56-1)*(Escalation!$I$22+1)+DC$4-SSSModel!$C$3+1,MAX(0,DC$4-$DZ56-$CA$4+1),1,MIN($DZ56,DC$4-$CA$4+1))),
     IF(SSSModel!$C$4="PV",BE56*$EA56*(1+SSSModel!$C$2),
     IF(SSSModel!$C$4="FCR",$EC56*SUM(OFFSET($AC56,0,MAX(DC$4-$AC$4-$DZ56+1,0),1,MIN($DZ56,DC$4-$AC$4+1))),0)))),
SUM($AC56:$BZ56)*
     IF(SSSModel!$C$4="RR",OFFSET(Profiles!$K$2,$Z56,MAX(Profiles!$C$2,BE$4-$W56)),
     IF(SSSModel!$C$4="ECC",$EA56*$EB56*IF(MAX(Escalation!$C$2,BE$4-$W56)&gt;$DZ56-1,0,OFFSET(Escalation!$K$2,$Y56,MAX(Escalation!$C$2,BE$4-$W56))),
     IF(SSSModel!$C$4="PV",IF(DC$4=$W56,$EA56*(1+SSSModel!$C$2),0),
     IF(SSSModel!$C$4="FCR",IF(AND(DC$4&gt;=$W56,OFFSET(Profiles!$K$2,$Z56,MAX(Profiles!$C$2,BE$4-$W56))&gt;0),$EC56,0),0))))))</f>
        <v>0</v>
      </c>
      <c r="DD56" s="135">
        <f ca="1">IF(OR($Z56=0,SSSModel!$C$4="CF"),BF56,
IF(LEFT($V56,3)="ON_",
     IF(SSSModel!$C$4="RR",SUMPRODUCT(OFFSET($AC56,0,0,1,$CB$2),OFFSET(Profiles!$K$28,($Z56-1)*(Profiles!$I$26+1)+DD$4-SSSModel!$C$3+1,0,1,$CB$2)),
     IF(SSSModel!$C$4="ECC",$EA56*$EB56*SUMPRODUCT(OFFSET($AC56,0,MAX(0,DD$4-$DZ56-$CA$4+1),1,MIN($DZ56,DD$4-$CA$4+1)),OFFSET(Escalation!$K$24,($Y56-1)*(Escalation!$I$22+1)+DD$4-SSSModel!$C$3+1,MAX(0,DD$4-$DZ56-$CA$4+1),1,MIN($DZ56,DD$4-$CA$4+1))),
     IF(SSSModel!$C$4="PV",BF56*$EA56*(1+SSSModel!$C$2),
     IF(SSSModel!$C$4="FCR",$EC56*SUM(OFFSET($AC56,0,MAX(DD$4-$AC$4-$DZ56+1,0),1,MIN($DZ56,DD$4-$AC$4+1))),0)))),
SUM($AC56:$BZ56)*
     IF(SSSModel!$C$4="RR",OFFSET(Profiles!$K$2,$Z56,MAX(Profiles!$C$2,BF$4-$W56)),
     IF(SSSModel!$C$4="ECC",$EA56*$EB56*IF(MAX(Escalation!$C$2,BF$4-$W56)&gt;$DZ56-1,0,OFFSET(Escalation!$K$2,$Y56,MAX(Escalation!$C$2,BF$4-$W56))),
     IF(SSSModel!$C$4="PV",IF(DD$4=$W56,$EA56*(1+SSSModel!$C$2),0),
     IF(SSSModel!$C$4="FCR",IF(AND(DD$4&gt;=$W56,OFFSET(Profiles!$K$2,$Z56,MAX(Profiles!$C$2,BF$4-$W56))&gt;0),$EC56,0),0))))))</f>
        <v>0</v>
      </c>
      <c r="DE56" s="135">
        <f ca="1">IF(OR($Z56=0,SSSModel!$C$4="CF"),BG56,
IF(LEFT($V56,3)="ON_",
     IF(SSSModel!$C$4="RR",SUMPRODUCT(OFFSET($AC56,0,0,1,$CB$2),OFFSET(Profiles!$K$28,($Z56-1)*(Profiles!$I$26+1)+DE$4-SSSModel!$C$3+1,0,1,$CB$2)),
     IF(SSSModel!$C$4="ECC",$EA56*$EB56*SUMPRODUCT(OFFSET($AC56,0,MAX(0,DE$4-$DZ56-$CA$4+1),1,MIN($DZ56,DE$4-$CA$4+1)),OFFSET(Escalation!$K$24,($Y56-1)*(Escalation!$I$22+1)+DE$4-SSSModel!$C$3+1,MAX(0,DE$4-$DZ56-$CA$4+1),1,MIN($DZ56,DE$4-$CA$4+1))),
     IF(SSSModel!$C$4="PV",BG56*$EA56*(1+SSSModel!$C$2),
     IF(SSSModel!$C$4="FCR",$EC56*SUM(OFFSET($AC56,0,MAX(DE$4-$AC$4-$DZ56+1,0),1,MIN($DZ56,DE$4-$AC$4+1))),0)))),
SUM($AC56:$BZ56)*
     IF(SSSModel!$C$4="RR",OFFSET(Profiles!$K$2,$Z56,MAX(Profiles!$C$2,BG$4-$W56)),
     IF(SSSModel!$C$4="ECC",$EA56*$EB56*IF(MAX(Escalation!$C$2,BG$4-$W56)&gt;$DZ56-1,0,OFFSET(Escalation!$K$2,$Y56,MAX(Escalation!$C$2,BG$4-$W56))),
     IF(SSSModel!$C$4="PV",IF(DE$4=$W56,$EA56*(1+SSSModel!$C$2),0),
     IF(SSSModel!$C$4="FCR",IF(AND(DE$4&gt;=$W56,OFFSET(Profiles!$K$2,$Z56,MAX(Profiles!$C$2,BG$4-$W56))&gt;0),$EC56,0),0))))))</f>
        <v>0</v>
      </c>
      <c r="DF56" s="135">
        <f ca="1">IF(OR($Z56=0,SSSModel!$C$4="CF"),BH56,
IF(LEFT($V56,3)="ON_",
     IF(SSSModel!$C$4="RR",SUMPRODUCT(OFFSET($AC56,0,0,1,$CB$2),OFFSET(Profiles!$K$28,($Z56-1)*(Profiles!$I$26+1)+DF$4-SSSModel!$C$3+1,0,1,$CB$2)),
     IF(SSSModel!$C$4="ECC",$EA56*$EB56*SUMPRODUCT(OFFSET($AC56,0,MAX(0,DF$4-$DZ56-$CA$4+1),1,MIN($DZ56,DF$4-$CA$4+1)),OFFSET(Escalation!$K$24,($Y56-1)*(Escalation!$I$22+1)+DF$4-SSSModel!$C$3+1,MAX(0,DF$4-$DZ56-$CA$4+1),1,MIN($DZ56,DF$4-$CA$4+1))),
     IF(SSSModel!$C$4="PV",BH56*$EA56*(1+SSSModel!$C$2),
     IF(SSSModel!$C$4="FCR",$EC56*SUM(OFFSET($AC56,0,MAX(DF$4-$AC$4-$DZ56+1,0),1,MIN($DZ56,DF$4-$AC$4+1))),0)))),
SUM($AC56:$BZ56)*
     IF(SSSModel!$C$4="RR",OFFSET(Profiles!$K$2,$Z56,MAX(Profiles!$C$2,BH$4-$W56)),
     IF(SSSModel!$C$4="ECC",$EA56*$EB56*IF(MAX(Escalation!$C$2,BH$4-$W56)&gt;$DZ56-1,0,OFFSET(Escalation!$K$2,$Y56,MAX(Escalation!$C$2,BH$4-$W56))),
     IF(SSSModel!$C$4="PV",IF(DF$4=$W56,$EA56*(1+SSSModel!$C$2),0),
     IF(SSSModel!$C$4="FCR",IF(AND(DF$4&gt;=$W56,OFFSET(Profiles!$K$2,$Z56,MAX(Profiles!$C$2,BH$4-$W56))&gt;0),$EC56,0),0))))))</f>
        <v>0</v>
      </c>
      <c r="DG56" s="135">
        <f ca="1">IF(OR($Z56=0,SSSModel!$C$4="CF"),BI56,
IF(LEFT($V56,3)="ON_",
     IF(SSSModel!$C$4="RR",SUMPRODUCT(OFFSET($AC56,0,0,1,$CB$2),OFFSET(Profiles!$K$28,($Z56-1)*(Profiles!$I$26+1)+DG$4-SSSModel!$C$3+1,0,1,$CB$2)),
     IF(SSSModel!$C$4="ECC",$EA56*$EB56*SUMPRODUCT(OFFSET($AC56,0,MAX(0,DG$4-$DZ56-$CA$4+1),1,MIN($DZ56,DG$4-$CA$4+1)),OFFSET(Escalation!$K$24,($Y56-1)*(Escalation!$I$22+1)+DG$4-SSSModel!$C$3+1,MAX(0,DG$4-$DZ56-$CA$4+1),1,MIN($DZ56,DG$4-$CA$4+1))),
     IF(SSSModel!$C$4="PV",BI56*$EA56*(1+SSSModel!$C$2),
     IF(SSSModel!$C$4="FCR",$EC56*SUM(OFFSET($AC56,0,MAX(DG$4-$AC$4-$DZ56+1,0),1,MIN($DZ56,DG$4-$AC$4+1))),0)))),
SUM($AC56:$BZ56)*
     IF(SSSModel!$C$4="RR",OFFSET(Profiles!$K$2,$Z56,MAX(Profiles!$C$2,BI$4-$W56)),
     IF(SSSModel!$C$4="ECC",$EA56*$EB56*IF(MAX(Escalation!$C$2,BI$4-$W56)&gt;$DZ56-1,0,OFFSET(Escalation!$K$2,$Y56,MAX(Escalation!$C$2,BI$4-$W56))),
     IF(SSSModel!$C$4="PV",IF(DG$4=$W56,$EA56*(1+SSSModel!$C$2),0),
     IF(SSSModel!$C$4="FCR",IF(AND(DG$4&gt;=$W56,OFFSET(Profiles!$K$2,$Z56,MAX(Profiles!$C$2,BI$4-$W56))&gt;0),$EC56,0),0))))))</f>
        <v>0</v>
      </c>
      <c r="DH56" s="135">
        <f ca="1">IF(OR($Z56=0,SSSModel!$C$4="CF"),BJ56,
IF(LEFT($V56,3)="ON_",
     IF(SSSModel!$C$4="RR",SUMPRODUCT(OFFSET($AC56,0,0,1,$CB$2),OFFSET(Profiles!$K$28,($Z56-1)*(Profiles!$I$26+1)+DH$4-SSSModel!$C$3+1,0,1,$CB$2)),
     IF(SSSModel!$C$4="ECC",$EA56*$EB56*SUMPRODUCT(OFFSET($AC56,0,MAX(0,DH$4-$DZ56-$CA$4+1),1,MIN($DZ56,DH$4-$CA$4+1)),OFFSET(Escalation!$K$24,($Y56-1)*(Escalation!$I$22+1)+DH$4-SSSModel!$C$3+1,MAX(0,DH$4-$DZ56-$CA$4+1),1,MIN($DZ56,DH$4-$CA$4+1))),
     IF(SSSModel!$C$4="PV",BJ56*$EA56*(1+SSSModel!$C$2),
     IF(SSSModel!$C$4="FCR",$EC56*SUM(OFFSET($AC56,0,MAX(DH$4-$AC$4-$DZ56+1,0),1,MIN($DZ56,DH$4-$AC$4+1))),0)))),
SUM($AC56:$BZ56)*
     IF(SSSModel!$C$4="RR",OFFSET(Profiles!$K$2,$Z56,MAX(Profiles!$C$2,BJ$4-$W56)),
     IF(SSSModel!$C$4="ECC",$EA56*$EB56*IF(MAX(Escalation!$C$2,BJ$4-$W56)&gt;$DZ56-1,0,OFFSET(Escalation!$K$2,$Y56,MAX(Escalation!$C$2,BJ$4-$W56))),
     IF(SSSModel!$C$4="PV",IF(DH$4=$W56,$EA56*(1+SSSModel!$C$2),0),
     IF(SSSModel!$C$4="FCR",IF(AND(DH$4&gt;=$W56,OFFSET(Profiles!$K$2,$Z56,MAX(Profiles!$C$2,BJ$4-$W56))&gt;0),$EC56,0),0))))))</f>
        <v>0</v>
      </c>
      <c r="DI56" s="135">
        <f ca="1">IF(OR($Z56=0,SSSModel!$C$4="CF"),BK56,
IF(LEFT($V56,3)="ON_",
     IF(SSSModel!$C$4="RR",SUMPRODUCT(OFFSET($AC56,0,0,1,$CB$2),OFFSET(Profiles!$K$28,($Z56-1)*(Profiles!$I$26+1)+DI$4-SSSModel!$C$3+1,0,1,$CB$2)),
     IF(SSSModel!$C$4="ECC",$EA56*$EB56*SUMPRODUCT(OFFSET($AC56,0,MAX(0,DI$4-$DZ56-$CA$4+1),1,MIN($DZ56,DI$4-$CA$4+1)),OFFSET(Escalation!$K$24,($Y56-1)*(Escalation!$I$22+1)+DI$4-SSSModel!$C$3+1,MAX(0,DI$4-$DZ56-$CA$4+1),1,MIN($DZ56,DI$4-$CA$4+1))),
     IF(SSSModel!$C$4="PV",BK56*$EA56*(1+SSSModel!$C$2),
     IF(SSSModel!$C$4="FCR",$EC56*SUM(OFFSET($AC56,0,MAX(DI$4-$AC$4-$DZ56+1,0),1,MIN($DZ56,DI$4-$AC$4+1))),0)))),
SUM($AC56:$BZ56)*
     IF(SSSModel!$C$4="RR",OFFSET(Profiles!$K$2,$Z56,MAX(Profiles!$C$2,BK$4-$W56)),
     IF(SSSModel!$C$4="ECC",$EA56*$EB56*IF(MAX(Escalation!$C$2,BK$4-$W56)&gt;$DZ56-1,0,OFFSET(Escalation!$K$2,$Y56,MAX(Escalation!$C$2,BK$4-$W56))),
     IF(SSSModel!$C$4="PV",IF(DI$4=$W56,$EA56*(1+SSSModel!$C$2),0),
     IF(SSSModel!$C$4="FCR",IF(AND(DI$4&gt;=$W56,OFFSET(Profiles!$K$2,$Z56,MAX(Profiles!$C$2,BK$4-$W56))&gt;0),$EC56,0),0))))))</f>
        <v>0</v>
      </c>
      <c r="DJ56" s="135">
        <f ca="1">IF(OR($Z56=0,SSSModel!$C$4="CF"),BL56,
IF(LEFT($V56,3)="ON_",
     IF(SSSModel!$C$4="RR",SUMPRODUCT(OFFSET($AC56,0,0,1,$CB$2),OFFSET(Profiles!$K$28,($Z56-1)*(Profiles!$I$26+1)+DJ$4-SSSModel!$C$3+1,0,1,$CB$2)),
     IF(SSSModel!$C$4="ECC",$EA56*$EB56*SUMPRODUCT(OFFSET($AC56,0,MAX(0,DJ$4-$DZ56-$CA$4+1),1,MIN($DZ56,DJ$4-$CA$4+1)),OFFSET(Escalation!$K$24,($Y56-1)*(Escalation!$I$22+1)+DJ$4-SSSModel!$C$3+1,MAX(0,DJ$4-$DZ56-$CA$4+1),1,MIN($DZ56,DJ$4-$CA$4+1))),
     IF(SSSModel!$C$4="PV",BL56*$EA56*(1+SSSModel!$C$2),
     IF(SSSModel!$C$4="FCR",$EC56*SUM(OFFSET($AC56,0,MAX(DJ$4-$AC$4-$DZ56+1,0),1,MIN($DZ56,DJ$4-$AC$4+1))),0)))),
SUM($AC56:$BZ56)*
     IF(SSSModel!$C$4="RR",OFFSET(Profiles!$K$2,$Z56,MAX(Profiles!$C$2,BL$4-$W56)),
     IF(SSSModel!$C$4="ECC",$EA56*$EB56*IF(MAX(Escalation!$C$2,BL$4-$W56)&gt;$DZ56-1,0,OFFSET(Escalation!$K$2,$Y56,MAX(Escalation!$C$2,BL$4-$W56))),
     IF(SSSModel!$C$4="PV",IF(DJ$4=$W56,$EA56*(1+SSSModel!$C$2),0),
     IF(SSSModel!$C$4="FCR",IF(AND(DJ$4&gt;=$W56,OFFSET(Profiles!$K$2,$Z56,MAX(Profiles!$C$2,BL$4-$W56))&gt;0),$EC56,0),0))))))</f>
        <v>0</v>
      </c>
      <c r="DK56" s="135">
        <f ca="1">IF(OR($Z56=0,SSSModel!$C$4="CF"),BM56,
IF(LEFT($V56,3)="ON_",
     IF(SSSModel!$C$4="RR",SUMPRODUCT(OFFSET($AC56,0,0,1,$CB$2),OFFSET(Profiles!$K$28,($Z56-1)*(Profiles!$I$26+1)+DK$4-SSSModel!$C$3+1,0,1,$CB$2)),
     IF(SSSModel!$C$4="ECC",$EA56*$EB56*SUMPRODUCT(OFFSET($AC56,0,MAX(0,DK$4-$DZ56-$CA$4+1),1,MIN($DZ56,DK$4-$CA$4+1)),OFFSET(Escalation!$K$24,($Y56-1)*(Escalation!$I$22+1)+DK$4-SSSModel!$C$3+1,MAX(0,DK$4-$DZ56-$CA$4+1),1,MIN($DZ56,DK$4-$CA$4+1))),
     IF(SSSModel!$C$4="PV",BM56*$EA56*(1+SSSModel!$C$2),
     IF(SSSModel!$C$4="FCR",$EC56*SUM(OFFSET($AC56,0,MAX(DK$4-$AC$4-$DZ56+1,0),1,MIN($DZ56,DK$4-$AC$4+1))),0)))),
SUM($AC56:$BZ56)*
     IF(SSSModel!$C$4="RR",OFFSET(Profiles!$K$2,$Z56,MAX(Profiles!$C$2,BM$4-$W56)),
     IF(SSSModel!$C$4="ECC",$EA56*$EB56*IF(MAX(Escalation!$C$2,BM$4-$W56)&gt;$DZ56-1,0,OFFSET(Escalation!$K$2,$Y56,MAX(Escalation!$C$2,BM$4-$W56))),
     IF(SSSModel!$C$4="PV",IF(DK$4=$W56,$EA56*(1+SSSModel!$C$2),0),
     IF(SSSModel!$C$4="FCR",IF(AND(DK$4&gt;=$W56,OFFSET(Profiles!$K$2,$Z56,MAX(Profiles!$C$2,BM$4-$W56))&gt;0),$EC56,0),0))))))</f>
        <v>0</v>
      </c>
      <c r="DL56" s="135">
        <f ca="1">IF(OR($Z56=0,SSSModel!$C$4="CF"),BN56,
IF(LEFT($V56,3)="ON_",
     IF(SSSModel!$C$4="RR",SUMPRODUCT(OFFSET($AC56,0,0,1,$CB$2),OFFSET(Profiles!$K$28,($Z56-1)*(Profiles!$I$26+1)+DL$4-SSSModel!$C$3+1,0,1,$CB$2)),
     IF(SSSModel!$C$4="ECC",$EA56*$EB56*SUMPRODUCT(OFFSET($AC56,0,MAX(0,DL$4-$DZ56-$CA$4+1),1,MIN($DZ56,DL$4-$CA$4+1)),OFFSET(Escalation!$K$24,($Y56-1)*(Escalation!$I$22+1)+DL$4-SSSModel!$C$3+1,MAX(0,DL$4-$DZ56-$CA$4+1),1,MIN($DZ56,DL$4-$CA$4+1))),
     IF(SSSModel!$C$4="PV",BN56*$EA56*(1+SSSModel!$C$2),
     IF(SSSModel!$C$4="FCR",$EC56*SUM(OFFSET($AC56,0,MAX(DL$4-$AC$4-$DZ56+1,0),1,MIN($DZ56,DL$4-$AC$4+1))),0)))),
SUM($AC56:$BZ56)*
     IF(SSSModel!$C$4="RR",OFFSET(Profiles!$K$2,$Z56,MAX(Profiles!$C$2,BN$4-$W56)),
     IF(SSSModel!$C$4="ECC",$EA56*$EB56*IF(MAX(Escalation!$C$2,BN$4-$W56)&gt;$DZ56-1,0,OFFSET(Escalation!$K$2,$Y56,MAX(Escalation!$C$2,BN$4-$W56))),
     IF(SSSModel!$C$4="PV",IF(DL$4=$W56,$EA56*(1+SSSModel!$C$2),0),
     IF(SSSModel!$C$4="FCR",IF(AND(DL$4&gt;=$W56,OFFSET(Profiles!$K$2,$Z56,MAX(Profiles!$C$2,BN$4-$W56))&gt;0),$EC56,0),0))))))</f>
        <v>0</v>
      </c>
      <c r="DM56" s="135">
        <f ca="1">IF(OR($Z56=0,SSSModel!$C$4="CF"),BO56,
IF(LEFT($V56,3)="ON_",
     IF(SSSModel!$C$4="RR",SUMPRODUCT(OFFSET($AC56,0,0,1,$CB$2),OFFSET(Profiles!$K$28,($Z56-1)*(Profiles!$I$26+1)+DM$4-SSSModel!$C$3+1,0,1,$CB$2)),
     IF(SSSModel!$C$4="ECC",$EA56*$EB56*SUMPRODUCT(OFFSET($AC56,0,MAX(0,DM$4-$DZ56-$CA$4+1),1,MIN($DZ56,DM$4-$CA$4+1)),OFFSET(Escalation!$K$24,($Y56-1)*(Escalation!$I$22+1)+DM$4-SSSModel!$C$3+1,MAX(0,DM$4-$DZ56-$CA$4+1),1,MIN($DZ56,DM$4-$CA$4+1))),
     IF(SSSModel!$C$4="PV",BO56*$EA56*(1+SSSModel!$C$2),
     IF(SSSModel!$C$4="FCR",$EC56*SUM(OFFSET($AC56,0,MAX(DM$4-$AC$4-$DZ56+1,0),1,MIN($DZ56,DM$4-$AC$4+1))),0)))),
SUM($AC56:$BZ56)*
     IF(SSSModel!$C$4="RR",OFFSET(Profiles!$K$2,$Z56,MAX(Profiles!$C$2,BO$4-$W56)),
     IF(SSSModel!$C$4="ECC",$EA56*$EB56*IF(MAX(Escalation!$C$2,BO$4-$W56)&gt;$DZ56-1,0,OFFSET(Escalation!$K$2,$Y56,MAX(Escalation!$C$2,BO$4-$W56))),
     IF(SSSModel!$C$4="PV",IF(DM$4=$W56,$EA56*(1+SSSModel!$C$2),0),
     IF(SSSModel!$C$4="FCR",IF(AND(DM$4&gt;=$W56,OFFSET(Profiles!$K$2,$Z56,MAX(Profiles!$C$2,BO$4-$W56))&gt;0),$EC56,0),0))))))</f>
        <v>0</v>
      </c>
      <c r="DN56" s="135">
        <f ca="1">IF(OR($Z56=0,SSSModel!$C$4="CF"),BP56,
IF(LEFT($V56,3)="ON_",
     IF(SSSModel!$C$4="RR",SUMPRODUCT(OFFSET($AC56,0,0,1,$CB$2),OFFSET(Profiles!$K$28,($Z56-1)*(Profiles!$I$26+1)+DN$4-SSSModel!$C$3+1,0,1,$CB$2)),
     IF(SSSModel!$C$4="ECC",$EA56*$EB56*SUMPRODUCT(OFFSET($AC56,0,MAX(0,DN$4-$DZ56-$CA$4+1),1,MIN($DZ56,DN$4-$CA$4+1)),OFFSET(Escalation!$K$24,($Y56-1)*(Escalation!$I$22+1)+DN$4-SSSModel!$C$3+1,MAX(0,DN$4-$DZ56-$CA$4+1),1,MIN($DZ56,DN$4-$CA$4+1))),
     IF(SSSModel!$C$4="PV",BP56*$EA56*(1+SSSModel!$C$2),
     IF(SSSModel!$C$4="FCR",$EC56*SUM(OFFSET($AC56,0,MAX(DN$4-$AC$4-$DZ56+1,0),1,MIN($DZ56,DN$4-$AC$4+1))),0)))),
SUM($AC56:$BZ56)*
     IF(SSSModel!$C$4="RR",OFFSET(Profiles!$K$2,$Z56,MAX(Profiles!$C$2,BP$4-$W56)),
     IF(SSSModel!$C$4="ECC",$EA56*$EB56*IF(MAX(Escalation!$C$2,BP$4-$W56)&gt;$DZ56-1,0,OFFSET(Escalation!$K$2,$Y56,MAX(Escalation!$C$2,BP$4-$W56))),
     IF(SSSModel!$C$4="PV",IF(DN$4=$W56,$EA56*(1+SSSModel!$C$2),0),
     IF(SSSModel!$C$4="FCR",IF(AND(DN$4&gt;=$W56,OFFSET(Profiles!$K$2,$Z56,MAX(Profiles!$C$2,BP$4-$W56))&gt;0),$EC56,0),0))))))</f>
        <v>0</v>
      </c>
      <c r="DO56" s="135">
        <f ca="1">IF(OR($Z56=0,SSSModel!$C$4="CF"),BQ56,
IF(LEFT($V56,3)="ON_",
     IF(SSSModel!$C$4="RR",SUMPRODUCT(OFFSET($AC56,0,0,1,$CB$2),OFFSET(Profiles!$K$28,($Z56-1)*(Profiles!$I$26+1)+DO$4-SSSModel!$C$3+1,0,1,$CB$2)),
     IF(SSSModel!$C$4="ECC",$EA56*$EB56*SUMPRODUCT(OFFSET($AC56,0,MAX(0,DO$4-$DZ56-$CA$4+1),1,MIN($DZ56,DO$4-$CA$4+1)),OFFSET(Escalation!$K$24,($Y56-1)*(Escalation!$I$22+1)+DO$4-SSSModel!$C$3+1,MAX(0,DO$4-$DZ56-$CA$4+1),1,MIN($DZ56,DO$4-$CA$4+1))),
     IF(SSSModel!$C$4="PV",BQ56*$EA56*(1+SSSModel!$C$2),
     IF(SSSModel!$C$4="FCR",$EC56*SUM(OFFSET($AC56,0,MAX(DO$4-$AC$4-$DZ56+1,0),1,MIN($DZ56,DO$4-$AC$4+1))),0)))),
SUM($AC56:$BZ56)*
     IF(SSSModel!$C$4="RR",OFFSET(Profiles!$K$2,$Z56,MAX(Profiles!$C$2,BQ$4-$W56)),
     IF(SSSModel!$C$4="ECC",$EA56*$EB56*IF(MAX(Escalation!$C$2,BQ$4-$W56)&gt;$DZ56-1,0,OFFSET(Escalation!$K$2,$Y56,MAX(Escalation!$C$2,BQ$4-$W56))),
     IF(SSSModel!$C$4="PV",IF(DO$4=$W56,$EA56*(1+SSSModel!$C$2),0),
     IF(SSSModel!$C$4="FCR",IF(AND(DO$4&gt;=$W56,OFFSET(Profiles!$K$2,$Z56,MAX(Profiles!$C$2,BQ$4-$W56))&gt;0),$EC56,0),0))))))</f>
        <v>0</v>
      </c>
      <c r="DP56" s="135">
        <f ca="1">IF(OR($Z56=0,SSSModel!$C$4="CF"),BR56,
IF(LEFT($V56,3)="ON_",
     IF(SSSModel!$C$4="RR",SUMPRODUCT(OFFSET($AC56,0,0,1,$CB$2),OFFSET(Profiles!$K$28,($Z56-1)*(Profiles!$I$26+1)+DP$4-SSSModel!$C$3+1,0,1,$CB$2)),
     IF(SSSModel!$C$4="ECC",$EA56*$EB56*SUMPRODUCT(OFFSET($AC56,0,MAX(0,DP$4-$DZ56-$CA$4+1),1,MIN($DZ56,DP$4-$CA$4+1)),OFFSET(Escalation!$K$24,($Y56-1)*(Escalation!$I$22+1)+DP$4-SSSModel!$C$3+1,MAX(0,DP$4-$DZ56-$CA$4+1),1,MIN($DZ56,DP$4-$CA$4+1))),
     IF(SSSModel!$C$4="PV",BR56*$EA56*(1+SSSModel!$C$2),
     IF(SSSModel!$C$4="FCR",$EC56*SUM(OFFSET($AC56,0,MAX(DP$4-$AC$4-$DZ56+1,0),1,MIN($DZ56,DP$4-$AC$4+1))),0)))),
SUM($AC56:$BZ56)*
     IF(SSSModel!$C$4="RR",OFFSET(Profiles!$K$2,$Z56,MAX(Profiles!$C$2,BR$4-$W56)),
     IF(SSSModel!$C$4="ECC",$EA56*$EB56*IF(MAX(Escalation!$C$2,BR$4-$W56)&gt;$DZ56-1,0,OFFSET(Escalation!$K$2,$Y56,MAX(Escalation!$C$2,BR$4-$W56))),
     IF(SSSModel!$C$4="PV",IF(DP$4=$W56,$EA56*(1+SSSModel!$C$2),0),
     IF(SSSModel!$C$4="FCR",IF(AND(DP$4&gt;=$W56,OFFSET(Profiles!$K$2,$Z56,MAX(Profiles!$C$2,BR$4-$W56))&gt;0),$EC56,0),0))))))</f>
        <v>0</v>
      </c>
      <c r="DQ56" s="135">
        <f ca="1">IF(OR($Z56=0,SSSModel!$C$4="CF"),BS56,
IF(LEFT($V56,3)="ON_",
     IF(SSSModel!$C$4="RR",SUMPRODUCT(OFFSET($AC56,0,0,1,$CB$2),OFFSET(Profiles!$K$28,($Z56-1)*(Profiles!$I$26+1)+DQ$4-SSSModel!$C$3+1,0,1,$CB$2)),
     IF(SSSModel!$C$4="ECC",$EA56*$EB56*SUMPRODUCT(OFFSET($AC56,0,MAX(0,DQ$4-$DZ56-$CA$4+1),1,MIN($DZ56,DQ$4-$CA$4+1)),OFFSET(Escalation!$K$24,($Y56-1)*(Escalation!$I$22+1)+DQ$4-SSSModel!$C$3+1,MAX(0,DQ$4-$DZ56-$CA$4+1),1,MIN($DZ56,DQ$4-$CA$4+1))),
     IF(SSSModel!$C$4="PV",BS56*$EA56*(1+SSSModel!$C$2),
     IF(SSSModel!$C$4="FCR",$EC56*SUM(OFFSET($AC56,0,MAX(DQ$4-$AC$4-$DZ56+1,0),1,MIN($DZ56,DQ$4-$AC$4+1))),0)))),
SUM($AC56:$BZ56)*
     IF(SSSModel!$C$4="RR",OFFSET(Profiles!$K$2,$Z56,MAX(Profiles!$C$2,BS$4-$W56)),
     IF(SSSModel!$C$4="ECC",$EA56*$EB56*IF(MAX(Escalation!$C$2,BS$4-$W56)&gt;$DZ56-1,0,OFFSET(Escalation!$K$2,$Y56,MAX(Escalation!$C$2,BS$4-$W56))),
     IF(SSSModel!$C$4="PV",IF(DQ$4=$W56,$EA56*(1+SSSModel!$C$2),0),
     IF(SSSModel!$C$4="FCR",IF(AND(DQ$4&gt;=$W56,OFFSET(Profiles!$K$2,$Z56,MAX(Profiles!$C$2,BS$4-$W56))&gt;0),$EC56,0),0))))))</f>
        <v>0</v>
      </c>
      <c r="DR56" s="135">
        <f ca="1">IF(OR($Z56=0,SSSModel!$C$4="CF"),BT56,
IF(LEFT($V56,3)="ON_",
     IF(SSSModel!$C$4="RR",SUMPRODUCT(OFFSET($AC56,0,0,1,$CB$2),OFFSET(Profiles!$K$28,($Z56-1)*(Profiles!$I$26+1)+DR$4-SSSModel!$C$3+1,0,1,$CB$2)),
     IF(SSSModel!$C$4="ECC",$EA56*$EB56*SUMPRODUCT(OFFSET($AC56,0,MAX(0,DR$4-$DZ56-$CA$4+1),1,MIN($DZ56,DR$4-$CA$4+1)),OFFSET(Escalation!$K$24,($Y56-1)*(Escalation!$I$22+1)+DR$4-SSSModel!$C$3+1,MAX(0,DR$4-$DZ56-$CA$4+1),1,MIN($DZ56,DR$4-$CA$4+1))),
     IF(SSSModel!$C$4="PV",BT56*$EA56*(1+SSSModel!$C$2),
     IF(SSSModel!$C$4="FCR",$EC56*SUM(OFFSET($AC56,0,MAX(DR$4-$AC$4-$DZ56+1,0),1,MIN($DZ56,DR$4-$AC$4+1))),0)))),
SUM($AC56:$BZ56)*
     IF(SSSModel!$C$4="RR",OFFSET(Profiles!$K$2,$Z56,MAX(Profiles!$C$2,BT$4-$W56)),
     IF(SSSModel!$C$4="ECC",$EA56*$EB56*IF(MAX(Escalation!$C$2,BT$4-$W56)&gt;$DZ56-1,0,OFFSET(Escalation!$K$2,$Y56,MAX(Escalation!$C$2,BT$4-$W56))),
     IF(SSSModel!$C$4="PV",IF(DR$4=$W56,$EA56*(1+SSSModel!$C$2),0),
     IF(SSSModel!$C$4="FCR",IF(AND(DR$4&gt;=$W56,OFFSET(Profiles!$K$2,$Z56,MAX(Profiles!$C$2,BT$4-$W56))&gt;0),$EC56,0),0))))))</f>
        <v>0</v>
      </c>
      <c r="DS56" s="135">
        <f ca="1">IF(OR($Z56=0,SSSModel!$C$4="CF"),BU56,
IF(LEFT($V56,3)="ON_",
     IF(SSSModel!$C$4="RR",SUMPRODUCT(OFFSET($AC56,0,0,1,$CB$2),OFFSET(Profiles!$K$28,($Z56-1)*(Profiles!$I$26+1)+DS$4-SSSModel!$C$3+1,0,1,$CB$2)),
     IF(SSSModel!$C$4="ECC",$EA56*$EB56*SUMPRODUCT(OFFSET($AC56,0,MAX(0,DS$4-$DZ56-$CA$4+1),1,MIN($DZ56,DS$4-$CA$4+1)),OFFSET(Escalation!$K$24,($Y56-1)*(Escalation!$I$22+1)+DS$4-SSSModel!$C$3+1,MAX(0,DS$4-$DZ56-$CA$4+1),1,MIN($DZ56,DS$4-$CA$4+1))),
     IF(SSSModel!$C$4="PV",BU56*$EA56*(1+SSSModel!$C$2),
     IF(SSSModel!$C$4="FCR",$EC56*SUM(OFFSET($AC56,0,MAX(DS$4-$AC$4-$DZ56+1,0),1,MIN($DZ56,DS$4-$AC$4+1))),0)))),
SUM($AC56:$BZ56)*
     IF(SSSModel!$C$4="RR",OFFSET(Profiles!$K$2,$Z56,MAX(Profiles!$C$2,BU$4-$W56)),
     IF(SSSModel!$C$4="ECC",$EA56*$EB56*IF(MAX(Escalation!$C$2,BU$4-$W56)&gt;$DZ56-1,0,OFFSET(Escalation!$K$2,$Y56,MAX(Escalation!$C$2,BU$4-$W56))),
     IF(SSSModel!$C$4="PV",IF(DS$4=$W56,$EA56*(1+SSSModel!$C$2),0),
     IF(SSSModel!$C$4="FCR",IF(AND(DS$4&gt;=$W56,OFFSET(Profiles!$K$2,$Z56,MAX(Profiles!$C$2,BU$4-$W56))&gt;0),$EC56,0),0))))))</f>
        <v>0</v>
      </c>
      <c r="DT56" s="135">
        <f ca="1">IF(OR($Z56=0,SSSModel!$C$4="CF"),BV56,
IF(LEFT($V56,3)="ON_",
     IF(SSSModel!$C$4="RR",SUMPRODUCT(OFFSET($AC56,0,0,1,$CB$2),OFFSET(Profiles!$K$28,($Z56-1)*(Profiles!$I$26+1)+DT$4-SSSModel!$C$3+1,0,1,$CB$2)),
     IF(SSSModel!$C$4="ECC",$EA56*$EB56*SUMPRODUCT(OFFSET($AC56,0,MAX(0,DT$4-$DZ56-$CA$4+1),1,MIN($DZ56,DT$4-$CA$4+1)),OFFSET(Escalation!$K$24,($Y56-1)*(Escalation!$I$22+1)+DT$4-SSSModel!$C$3+1,MAX(0,DT$4-$DZ56-$CA$4+1),1,MIN($DZ56,DT$4-$CA$4+1))),
     IF(SSSModel!$C$4="PV",BV56*$EA56*(1+SSSModel!$C$2),
     IF(SSSModel!$C$4="FCR",$EC56*SUM(OFFSET($AC56,0,MAX(DT$4-$AC$4-$DZ56+1,0),1,MIN($DZ56,DT$4-$AC$4+1))),0)))),
SUM($AC56:$BZ56)*
     IF(SSSModel!$C$4="RR",OFFSET(Profiles!$K$2,$Z56,MAX(Profiles!$C$2,BV$4-$W56)),
     IF(SSSModel!$C$4="ECC",$EA56*$EB56*IF(MAX(Escalation!$C$2,BV$4-$W56)&gt;$DZ56-1,0,OFFSET(Escalation!$K$2,$Y56,MAX(Escalation!$C$2,BV$4-$W56))),
     IF(SSSModel!$C$4="PV",IF(DT$4=$W56,$EA56*(1+SSSModel!$C$2),0),
     IF(SSSModel!$C$4="FCR",IF(AND(DT$4&gt;=$W56,OFFSET(Profiles!$K$2,$Z56,MAX(Profiles!$C$2,BV$4-$W56))&gt;0),$EC56,0),0))))))</f>
        <v>0</v>
      </c>
      <c r="DU56" s="135">
        <f ca="1">IF(OR($Z56=0,SSSModel!$C$4="CF"),BW56,
IF(LEFT($V56,3)="ON_",
     IF(SSSModel!$C$4="RR",SUMPRODUCT(OFFSET($AC56,0,0,1,$CB$2),OFFSET(Profiles!$K$28,($Z56-1)*(Profiles!$I$26+1)+DU$4-SSSModel!$C$3+1,0,1,$CB$2)),
     IF(SSSModel!$C$4="ECC",$EA56*$EB56*SUMPRODUCT(OFFSET($AC56,0,MAX(0,DU$4-$DZ56-$CA$4+1),1,MIN($DZ56,DU$4-$CA$4+1)),OFFSET(Escalation!$K$24,($Y56-1)*(Escalation!$I$22+1)+DU$4-SSSModel!$C$3+1,MAX(0,DU$4-$DZ56-$CA$4+1),1,MIN($DZ56,DU$4-$CA$4+1))),
     IF(SSSModel!$C$4="PV",BW56*$EA56*(1+SSSModel!$C$2),
     IF(SSSModel!$C$4="FCR",$EC56*SUM(OFFSET($AC56,0,MAX(DU$4-$AC$4-$DZ56+1,0),1,MIN($DZ56,DU$4-$AC$4+1))),0)))),
SUM($AC56:$BZ56)*
     IF(SSSModel!$C$4="RR",OFFSET(Profiles!$K$2,$Z56,MAX(Profiles!$C$2,BW$4-$W56)),
     IF(SSSModel!$C$4="ECC",$EA56*$EB56*IF(MAX(Escalation!$C$2,BW$4-$W56)&gt;$DZ56-1,0,OFFSET(Escalation!$K$2,$Y56,MAX(Escalation!$C$2,BW$4-$W56))),
     IF(SSSModel!$C$4="PV",IF(DU$4=$W56,$EA56*(1+SSSModel!$C$2),0),
     IF(SSSModel!$C$4="FCR",IF(AND(DU$4&gt;=$W56,OFFSET(Profiles!$K$2,$Z56,MAX(Profiles!$C$2,BW$4-$W56))&gt;0),$EC56,0),0))))))</f>
        <v>0</v>
      </c>
      <c r="DV56" s="136">
        <f ca="1">IF(OR($Z56=0,SSSModel!$C$4="CF"),BX56,
IF(LEFT($V56,3)="ON_",
     IF(SSSModel!$C$4="RR",SUMPRODUCT(OFFSET($AC56,0,0,1,$CB$2),OFFSET(Profiles!$K$28,($Z56-1)*(Profiles!$I$26+1)+DV$4-SSSModel!$C$3+1,0,1,$CB$2)),
     IF(SSSModel!$C$4="ECC",$EA56*$EB56*SUMPRODUCT(OFFSET($AC56,0,MAX(0,DV$4-$DZ56-$CA$4+1),1,MIN($DZ56,DV$4-$CA$4+1)),OFFSET(Escalation!$K$24,($Y56-1)*(Escalation!$I$22+1)+DV$4-SSSModel!$C$3+1,MAX(0,DV$4-$DZ56-$CA$4+1),1,MIN($DZ56,DV$4-$CA$4+1))),
     IF(SSSModel!$C$4="PV",BX56*$EA56*(1+SSSModel!$C$2),
     IF(SSSModel!$C$4="FCR",$EC56*SUM(OFFSET($AC56,0,MAX(DV$4-$AC$4-$DZ56+1,0),1,MIN($DZ56,DV$4-$AC$4+1))),0)))),
SUM($AC56:$BZ56)*
     IF(SSSModel!$C$4="RR",OFFSET(Profiles!$K$2,$Z56,MAX(Profiles!$C$2,BX$4-$W56)),
     IF(SSSModel!$C$4="ECC",$EA56*$EB56*IF(MAX(Escalation!$C$2,BX$4-$W56)&gt;$DZ56-1,0,OFFSET(Escalation!$K$2,$Y56,MAX(Escalation!$C$2,BX$4-$W56))),
     IF(SSSModel!$C$4="PV",IF(DV$4=$W56,$EA56*(1+SSSModel!$C$2),0),
     IF(SSSModel!$C$4="FCR",IF(AND(DV$4&gt;=$W56,OFFSET(Profiles!$K$2,$Z56,MAX(Profiles!$C$2,BX$4-$W56))&gt;0),$EC56,0),0))))))</f>
        <v>0</v>
      </c>
      <c r="DW56" s="136">
        <f ca="1">IF(OR($Z56=0,SSSModel!$C$4="CF"),BY56,
IF(LEFT($V56,3)="ON_",
     IF(SSSModel!$C$4="RR",SUMPRODUCT(OFFSET($AC56,0,0,1,$CB$2),OFFSET(Profiles!$K$28,($Z56-1)*(Profiles!$I$26+1)+DW$4-SSSModel!$C$3+1,0,1,$CB$2)),
     IF(SSSModel!$C$4="ECC",$EA56*$EB56*SUMPRODUCT(OFFSET($AC56,0,MAX(0,DW$4-$DZ56-$CA$4+1),1,MIN($DZ56,DW$4-$CA$4+1)),OFFSET(Escalation!$K$24,($Y56-1)*(Escalation!$I$22+1)+DW$4-SSSModel!$C$3+1,MAX(0,DW$4-$DZ56-$CA$4+1),1,MIN($DZ56,DW$4-$CA$4+1))),
     IF(SSSModel!$C$4="PV",BY56*$EA56*(1+SSSModel!$C$2),
     IF(SSSModel!$C$4="FCR",$EC56*SUM(OFFSET($AC56,0,MAX(DW$4-$AC$4-$DZ56+1,0),1,MIN($DZ56,DW$4-$AC$4+1))),0)))),
SUM($AC56:$BZ56)*
     IF(SSSModel!$C$4="RR",OFFSET(Profiles!$K$2,$Z56,MAX(Profiles!$C$2,BY$4-$W56)),
     IF(SSSModel!$C$4="ECC",$EA56*$EB56*IF(MAX(Escalation!$C$2,BY$4-$W56)&gt;$DZ56-1,0,OFFSET(Escalation!$K$2,$Y56,MAX(Escalation!$C$2,BY$4-$W56))),
     IF(SSSModel!$C$4="PV",IF(DW$4=$W56,$EA56*(1+SSSModel!$C$2),0),
     IF(SSSModel!$C$4="FCR",IF(AND(DW$4&gt;=$W56,OFFSET(Profiles!$K$2,$Z56,MAX(Profiles!$C$2,BY$4-$W56))&gt;0),$EC56,0),0))))))</f>
        <v>0</v>
      </c>
      <c r="DX56" s="136">
        <f ca="1">IF(OR($Z56=0,SSSModel!$C$4="CF"),BZ56,
IF(LEFT($V56,3)="ON_",
     IF(SSSModel!$C$4="RR",SUMPRODUCT(OFFSET($AC56,0,0,1,$CB$2),OFFSET(Profiles!$K$28,($Z56-1)*(Profiles!$I$26+1)+DX$4-SSSModel!$C$3+1,0,1,$CB$2)),
     IF(SSSModel!$C$4="ECC",$EA56*$EB56*SUMPRODUCT(OFFSET($AC56,0,MAX(0,DX$4-$DZ56-$CA$4+1),1,MIN($DZ56,DX$4-$CA$4+1)),OFFSET(Escalation!$K$24,($Y56-1)*(Escalation!$I$22+1)+DX$4-SSSModel!$C$3+1,MAX(0,DX$4-$DZ56-$CA$4+1),1,MIN($DZ56,DX$4-$CA$4+1))),
     IF(SSSModel!$C$4="PV",BZ56*$EA56*(1+SSSModel!$C$2),
     IF(SSSModel!$C$4="FCR",$EC56*SUM(OFFSET($AC56,0,MAX(DX$4-$AC$4-$DZ56+1,0),1,MIN($DZ56,DX$4-$AC$4+1))),0)))),
SUM($AC56:$BZ56)*
     IF(SSSModel!$C$4="RR",OFFSET(Profiles!$K$2,$Z56,MAX(Profiles!$C$2,BZ$4-$W56)),
     IF(SSSModel!$C$4="ECC",$EA56*$EB56*IF(MAX(Escalation!$C$2,BZ$4-$W56)&gt;$DZ56-1,0,OFFSET(Escalation!$K$2,$Y56,MAX(Escalation!$C$2,BZ$4-$W56))),
     IF(SSSModel!$C$4="PV",IF(DX$4=$W56,$EA56*(1+SSSModel!$C$2),0),
     IF(SSSModel!$C$4="FCR",IF(AND(DX$4&gt;=$W56,OFFSET(Profiles!$K$2,$Z56,MAX(Profiles!$C$2,BZ$4-$W56))&gt;0),$EC56,0),0))))))</f>
        <v>0</v>
      </c>
      <c r="DY56" s="82">
        <f ca="1">IF($Y56=0,0,OFFSET(Escalation!$B$2,$Y56,0))</f>
        <v>0</v>
      </c>
      <c r="DZ56" s="80">
        <f ca="1">IF($Z56=0,0,COUNTIF(OFFSET(Profiles!$K$2,$Z56,0,1,50),"&gt;0"))</f>
        <v>0</v>
      </c>
      <c r="EA56" s="137">
        <f ca="1">IF($Z56=0,0,SUMPRODUCT(Profiles!$C$20:$BH$20,OFFSET(Profiles!$C$2,$Z56,0,1,Profiles!$B$1)))</f>
        <v>0</v>
      </c>
      <c r="EB56" s="24">
        <f>IF($Z56=0,0,((1-(1+DY56)/(1+SSSModel!$C$2))/(1-((1+DY56)/(1+SSSModel!$C$2))^DZ56))*(1+SSSModel!$C$2))</f>
        <v>0</v>
      </c>
      <c r="EC56" s="24">
        <f>IF($Z56=0,0,-PMT(SSSModel!$C$2,DZ56,EA56))</f>
        <v>0</v>
      </c>
    </row>
    <row r="57" spans="3:133" x14ac:dyDescent="0.35">
      <c r="C57" s="18">
        <f t="shared" si="5"/>
        <v>6</v>
      </c>
      <c r="D57" s="18">
        <f t="shared" si="6"/>
        <v>3</v>
      </c>
      <c r="E57" s="18">
        <f t="shared" ca="1" si="10"/>
        <v>0</v>
      </c>
      <c r="G57" s="25" t="str">
        <f ca="1">IF($E57=0,"",OFFSET(Resources!B$26,$E57,0))</f>
        <v/>
      </c>
      <c r="H57" s="25" t="str">
        <f ca="1">IF($E57=0,"",OFFSET(Resources!C$26,$E57,0))</f>
        <v/>
      </c>
      <c r="I57" s="25" t="str">
        <f ca="1">IF($E57=0,"",OFFSET(Resources!$E$26,$E57,0))</f>
        <v/>
      </c>
      <c r="J57" s="16">
        <v>1</v>
      </c>
      <c r="K57" s="16" t="s">
        <v>150</v>
      </c>
      <c r="L57" s="25" t="str">
        <f ca="1">OFFSET(Resources!$CG$24,0,$C57-1)</f>
        <v>On-Going O&amp;M #1</v>
      </c>
      <c r="M57" s="25" t="str">
        <f ca="1">OFFSET(Resources!$CG$25,0,$C57-1)</f>
        <v>O&amp;M</v>
      </c>
      <c r="N57" s="1">
        <v>1</v>
      </c>
      <c r="O57" s="7">
        <f ca="1">IF($E57=0,0,OFFSET(Resources!$CG$26,$E57,$C57-1))</f>
        <v>0</v>
      </c>
      <c r="P57" s="25" t="str">
        <f ca="1">OFFSET(Resources!$CG$26,0,$C57-1)</f>
        <v>$/Yr</v>
      </c>
      <c r="Q57" s="18">
        <f ca="1">IF($E57=0,0,OFFSET(GenAlts!$W$4,$E57,$D57-1))</f>
        <v>0</v>
      </c>
      <c r="R57" s="1">
        <v>1</v>
      </c>
      <c r="S57" t="str">
        <f ca="1">IF($E57=0,"",OFFSET(Resources!$R$26,$E57,0))</f>
        <v/>
      </c>
      <c r="U57" s="25">
        <f ca="1">IF($E57=0,0,OFFSET(Resources!$AB$26,$E57,($C57-1)*Resources!$CI$20))</f>
        <v>0</v>
      </c>
      <c r="W57">
        <f t="shared" ca="1" si="9"/>
        <v>0</v>
      </c>
      <c r="X57">
        <f>IF(T57="",0,MATCH(T57,Profiles!$A$3:$A$22,0))</f>
        <v>0</v>
      </c>
      <c r="Y57" s="10">
        <f ca="1">IF(U57=0,0,MATCH(U57,Escalation!$A$3:$A$18,0))</f>
        <v>0</v>
      </c>
      <c r="Z57">
        <f>IF(V57="",0,MATCH(V57,Profiles!$A$3:$A$22,0))</f>
        <v>0</v>
      </c>
      <c r="AB57" s="8">
        <v>0</v>
      </c>
      <c r="AC57" s="72">
        <f ca="1">IF(OR(AC$4&lt;$Q57,AC$4&gt;$Q57+IF($S57="",1000,$S57)-1),0,IF(MOD(AC$4-$Q57,IF($R57="",1000,$R57))=0,$O57,0))*IF($Y57&gt;0,(1+INDEX(Escalation!$B$3:$B$18,$Y57,0))^(AC$4-SSSModel!$C$5),1)*IF($X57=0,1,OFFSET(Profiles!$K$2,$X57,MAX(Profiles!$C$2,AC$4-$Q57)))*IF($AA57=1,(1+SSSModel!#REF!),1)</f>
        <v>0</v>
      </c>
      <c r="AD57" s="72">
        <f ca="1">IF(OR(AD$4&lt;$Q57,AD$4&gt;$Q57+IF($S57="",1000,$S57)-1),0,IF(MOD(AD$4-$Q57,IF($R57="",1000,$R57))=0,$O57,0))*IF($Y57&gt;0,(1+INDEX(Escalation!$B$3:$B$18,$Y57,0))^(AD$4-SSSModel!$C$5),1)*IF($X57=0,1,OFFSET(Profiles!$K$2,$X57,MAX(Profiles!$C$2,AD$4-$Q57)))*IF($AA57=1,(1+SSSModel!#REF!),1)</f>
        <v>0</v>
      </c>
      <c r="AE57" s="72">
        <f ca="1">IF(OR(AE$4&lt;$Q57,AE$4&gt;$Q57+IF($S57="",1000,$S57)-1),0,IF(MOD(AE$4-$Q57,IF($R57="",1000,$R57))=0,$O57,0))*IF($Y57&gt;0,(1+INDEX(Escalation!$B$3:$B$18,$Y57,0))^(AE$4-SSSModel!$C$5),1)*IF($X57=0,1,OFFSET(Profiles!$K$2,$X57,MAX(Profiles!$C$2,AE$4-$Q57)))*IF($AA57=1,(1+SSSModel!#REF!),1)</f>
        <v>0</v>
      </c>
      <c r="AF57" s="72">
        <f ca="1">IF(OR(AF$4&lt;$Q57,AF$4&gt;$Q57+IF($S57="",1000,$S57)-1),0,IF(MOD(AF$4-$Q57,IF($R57="",1000,$R57))=0,$O57,0))*IF($Y57&gt;0,(1+INDEX(Escalation!$B$3:$B$18,$Y57,0))^(AF$4-SSSModel!$C$5),1)*IF($X57=0,1,OFFSET(Profiles!$K$2,$X57,MAX(Profiles!$C$2,AF$4-$Q57)))*IF($AA57=1,(1+SSSModel!#REF!),1)</f>
        <v>0</v>
      </c>
      <c r="AG57" s="72">
        <f ca="1">IF(OR(AG$4&lt;$Q57,AG$4&gt;$Q57+IF($S57="",1000,$S57)-1),0,IF(MOD(AG$4-$Q57,IF($R57="",1000,$R57))=0,$O57,0))*IF($Y57&gt;0,(1+INDEX(Escalation!$B$3:$B$18,$Y57,0))^(AG$4-SSSModel!$C$5),1)*IF($X57=0,1,OFFSET(Profiles!$K$2,$X57,MAX(Profiles!$C$2,AG$4-$Q57)))*IF($AA57=1,(1+SSSModel!#REF!),1)</f>
        <v>0</v>
      </c>
      <c r="AH57" s="72">
        <f ca="1">IF(OR(AH$4&lt;$Q57,AH$4&gt;$Q57+IF($S57="",1000,$S57)-1),0,IF(MOD(AH$4-$Q57,IF($R57="",1000,$R57))=0,$O57,0))*IF($Y57&gt;0,(1+INDEX(Escalation!$B$3:$B$18,$Y57,0))^(AH$4-SSSModel!$C$5),1)*IF($X57=0,1,OFFSET(Profiles!$K$2,$X57,MAX(Profiles!$C$2,AH$4-$Q57)))*IF($AA57=1,(1+SSSModel!#REF!),1)</f>
        <v>0</v>
      </c>
      <c r="AI57" s="72">
        <f ca="1">IF(OR(AI$4&lt;$Q57,AI$4&gt;$Q57+IF($S57="",1000,$S57)-1),0,IF(MOD(AI$4-$Q57,IF($R57="",1000,$R57))=0,$O57,0))*IF($Y57&gt;0,(1+INDEX(Escalation!$B$3:$B$18,$Y57,0))^(AI$4-SSSModel!$C$5),1)*IF($X57=0,1,OFFSET(Profiles!$K$2,$X57,MAX(Profiles!$C$2,AI$4-$Q57)))*IF($AA57=1,(1+SSSModel!#REF!),1)</f>
        <v>0</v>
      </c>
      <c r="AJ57" s="72">
        <f ca="1">IF(OR(AJ$4&lt;$Q57,AJ$4&gt;$Q57+IF($S57="",1000,$S57)-1),0,IF(MOD(AJ$4-$Q57,IF($R57="",1000,$R57))=0,$O57,0))*IF($Y57&gt;0,(1+INDEX(Escalation!$B$3:$B$18,$Y57,0))^(AJ$4-SSSModel!$C$5),1)*IF($X57=0,1,OFFSET(Profiles!$K$2,$X57,MAX(Profiles!$C$2,AJ$4-$Q57)))*IF($AA57=1,(1+SSSModel!#REF!),1)</f>
        <v>0</v>
      </c>
      <c r="AK57" s="72">
        <f ca="1">IF(OR(AK$4&lt;$Q57,AK$4&gt;$Q57+IF($S57="",1000,$S57)-1),0,IF(MOD(AK$4-$Q57,IF($R57="",1000,$R57))=0,$O57,0))*IF($Y57&gt;0,(1+INDEX(Escalation!$B$3:$B$18,$Y57,0))^(AK$4-SSSModel!$C$5),1)*IF($X57=0,1,OFFSET(Profiles!$K$2,$X57,MAX(Profiles!$C$2,AK$4-$Q57)))*IF($AA57=1,(1+SSSModel!#REF!),1)</f>
        <v>0</v>
      </c>
      <c r="AL57" s="72">
        <f ca="1">IF(OR(AL$4&lt;$Q57,AL$4&gt;$Q57+IF($S57="",1000,$S57)-1),0,IF(MOD(AL$4-$Q57,IF($R57="",1000,$R57))=0,$O57,0))*IF($Y57&gt;0,(1+INDEX(Escalation!$B$3:$B$18,$Y57,0))^(AL$4-SSSModel!$C$5),1)*IF($X57=0,1,OFFSET(Profiles!$K$2,$X57,MAX(Profiles!$C$2,AL$4-$Q57)))*IF($AA57=1,(1+SSSModel!#REF!),1)</f>
        <v>0</v>
      </c>
      <c r="AM57" s="72">
        <f ca="1">IF(OR(AM$4&lt;$Q57,AM$4&gt;$Q57+IF($S57="",1000,$S57)-1),0,IF(MOD(AM$4-$Q57,IF($R57="",1000,$R57))=0,$O57,0))*IF($Y57&gt;0,(1+INDEX(Escalation!$B$3:$B$18,$Y57,0))^(AM$4-SSSModel!$C$5),1)*IF($X57=0,1,OFFSET(Profiles!$K$2,$X57,MAX(Profiles!$C$2,AM$4-$Q57)))*IF($AA57=1,(1+SSSModel!#REF!),1)</f>
        <v>0</v>
      </c>
      <c r="AN57" s="72">
        <f ca="1">IF(OR(AN$4&lt;$Q57,AN$4&gt;$Q57+IF($S57="",1000,$S57)-1),0,IF(MOD(AN$4-$Q57,IF($R57="",1000,$R57))=0,$O57,0))*IF($Y57&gt;0,(1+INDEX(Escalation!$B$3:$B$18,$Y57,0))^(AN$4-SSSModel!$C$5),1)*IF($X57=0,1,OFFSET(Profiles!$K$2,$X57,MAX(Profiles!$C$2,AN$4-$Q57)))*IF($AA57=1,(1+SSSModel!#REF!),1)</f>
        <v>0</v>
      </c>
      <c r="AO57" s="72">
        <f ca="1">IF(OR(AO$4&lt;$Q57,AO$4&gt;$Q57+IF($S57="",1000,$S57)-1),0,IF(MOD(AO$4-$Q57,IF($R57="",1000,$R57))=0,$O57,0))*IF($Y57&gt;0,(1+INDEX(Escalation!$B$3:$B$18,$Y57,0))^(AO$4-SSSModel!$C$5),1)*IF($X57=0,1,OFFSET(Profiles!$K$2,$X57,MAX(Profiles!$C$2,AO$4-$Q57)))*IF($AA57=1,(1+SSSModel!#REF!),1)</f>
        <v>0</v>
      </c>
      <c r="AP57" s="72">
        <f ca="1">IF(OR(AP$4&lt;$Q57,AP$4&gt;$Q57+IF($S57="",1000,$S57)-1),0,IF(MOD(AP$4-$Q57,IF($R57="",1000,$R57))=0,$O57,0))*IF($Y57&gt;0,(1+INDEX(Escalation!$B$3:$B$18,$Y57,0))^(AP$4-SSSModel!$C$5),1)*IF($X57=0,1,OFFSET(Profiles!$K$2,$X57,MAX(Profiles!$C$2,AP$4-$Q57)))*IF($AA57=1,(1+SSSModel!#REF!),1)</f>
        <v>0</v>
      </c>
      <c r="AQ57" s="72">
        <f ca="1">IF(OR(AQ$4&lt;$Q57,AQ$4&gt;$Q57+IF($S57="",1000,$S57)-1),0,IF(MOD(AQ$4-$Q57,IF($R57="",1000,$R57))=0,$O57,0))*IF($Y57&gt;0,(1+INDEX(Escalation!$B$3:$B$18,$Y57,0))^(AQ$4-SSSModel!$C$5),1)*IF($X57=0,1,OFFSET(Profiles!$K$2,$X57,MAX(Profiles!$C$2,AQ$4-$Q57)))*IF($AA57=1,(1+SSSModel!#REF!),1)</f>
        <v>0</v>
      </c>
      <c r="AR57" s="72">
        <f ca="1">IF(OR(AR$4&lt;$Q57,AR$4&gt;$Q57+IF($S57="",1000,$S57)-1),0,IF(MOD(AR$4-$Q57,IF($R57="",1000,$R57))=0,$O57,0))*IF($Y57&gt;0,(1+INDEX(Escalation!$B$3:$B$18,$Y57,0))^(AR$4-SSSModel!$C$5),1)*IF($X57=0,1,OFFSET(Profiles!$K$2,$X57,MAX(Profiles!$C$2,AR$4-$Q57)))*IF($AA57=1,(1+SSSModel!#REF!),1)</f>
        <v>0</v>
      </c>
      <c r="AS57" s="72">
        <f ca="1">IF(OR(AS$4&lt;$Q57,AS$4&gt;$Q57+IF($S57="",1000,$S57)-1),0,IF(MOD(AS$4-$Q57,IF($R57="",1000,$R57))=0,$O57,0))*IF($Y57&gt;0,(1+INDEX(Escalation!$B$3:$B$18,$Y57,0))^(AS$4-SSSModel!$C$5),1)*IF($X57=0,1,OFFSET(Profiles!$K$2,$X57,MAX(Profiles!$C$2,AS$4-$Q57)))*IF($AA57=1,(1+SSSModel!#REF!),1)</f>
        <v>0</v>
      </c>
      <c r="AT57" s="72">
        <f ca="1">IF(OR(AT$4&lt;$Q57,AT$4&gt;$Q57+IF($S57="",1000,$S57)-1),0,IF(MOD(AT$4-$Q57,IF($R57="",1000,$R57))=0,$O57,0))*IF($Y57&gt;0,(1+INDEX(Escalation!$B$3:$B$18,$Y57,0))^(AT$4-SSSModel!$C$5),1)*IF($X57=0,1,OFFSET(Profiles!$K$2,$X57,MAX(Profiles!$C$2,AT$4-$Q57)))*IF($AA57=1,(1+SSSModel!#REF!),1)</f>
        <v>0</v>
      </c>
      <c r="AU57" s="72">
        <f ca="1">IF(OR(AU$4&lt;$Q57,AU$4&gt;$Q57+IF($S57="",1000,$S57)-1),0,IF(MOD(AU$4-$Q57,IF($R57="",1000,$R57))=0,$O57,0))*IF($Y57&gt;0,(1+INDEX(Escalation!$B$3:$B$18,$Y57,0))^(AU$4-SSSModel!$C$5),1)*IF($X57=0,1,OFFSET(Profiles!$K$2,$X57,MAX(Profiles!$C$2,AU$4-$Q57)))*IF($AA57=1,(1+SSSModel!#REF!),1)</f>
        <v>0</v>
      </c>
      <c r="AV57" s="72">
        <f ca="1">IF(OR(AV$4&lt;$Q57,AV$4&gt;$Q57+IF($S57="",1000,$S57)-1),0,IF(MOD(AV$4-$Q57,IF($R57="",1000,$R57))=0,$O57,0))*IF($Y57&gt;0,(1+INDEX(Escalation!$B$3:$B$18,$Y57,0))^(AV$4-SSSModel!$C$5),1)*IF($X57=0,1,OFFSET(Profiles!$K$2,$X57,MAX(Profiles!$C$2,AV$4-$Q57)))*IF($AA57=1,(1+SSSModel!#REF!),1)</f>
        <v>0</v>
      </c>
      <c r="AW57" s="72">
        <f ca="1">IF(OR(AW$4&lt;$Q57,AW$4&gt;$Q57+IF($S57="",1000,$S57)-1),0,IF(MOD(AW$4-$Q57,IF($R57="",1000,$R57))=0,$O57,0))*IF($Y57&gt;0,(1+INDEX(Escalation!$B$3:$B$18,$Y57,0))^(AW$4-SSSModel!$C$5),1)*IF($X57=0,1,OFFSET(Profiles!$K$2,$X57,MAX(Profiles!$C$2,AW$4-$Q57)))*IF($AA57=1,(1+SSSModel!#REF!),1)</f>
        <v>0</v>
      </c>
      <c r="AX57" s="72">
        <f ca="1">IF(OR(AX$4&lt;$Q57,AX$4&gt;$Q57+IF($S57="",1000,$S57)-1),0,IF(MOD(AX$4-$Q57,IF($R57="",1000,$R57))=0,$O57,0))*IF($Y57&gt;0,(1+INDEX(Escalation!$B$3:$B$18,$Y57,0))^(AX$4-SSSModel!$C$5),1)*IF($X57=0,1,OFFSET(Profiles!$K$2,$X57,MAX(Profiles!$C$2,AX$4-$Q57)))*IF($AA57=1,(1+SSSModel!#REF!),1)</f>
        <v>0</v>
      </c>
      <c r="AY57" s="72">
        <f ca="1">IF(OR(AY$4&lt;$Q57,AY$4&gt;$Q57+IF($S57="",1000,$S57)-1),0,IF(MOD(AY$4-$Q57,IF($R57="",1000,$R57))=0,$O57,0))*IF($Y57&gt;0,(1+INDEX(Escalation!$B$3:$B$18,$Y57,0))^(AY$4-SSSModel!$C$5),1)*IF($X57=0,1,OFFSET(Profiles!$K$2,$X57,MAX(Profiles!$C$2,AY$4-$Q57)))*IF($AA57=1,(1+SSSModel!#REF!),1)</f>
        <v>0</v>
      </c>
      <c r="AZ57" s="72">
        <f ca="1">IF(OR(AZ$4&lt;$Q57,AZ$4&gt;$Q57+IF($S57="",1000,$S57)-1),0,IF(MOD(AZ$4-$Q57,IF($R57="",1000,$R57))=0,$O57,0))*IF($Y57&gt;0,(1+INDEX(Escalation!$B$3:$B$18,$Y57,0))^(AZ$4-SSSModel!$C$5),1)*IF($X57=0,1,OFFSET(Profiles!$K$2,$X57,MAX(Profiles!$C$2,AZ$4-$Q57)))*IF($AA57=1,(1+SSSModel!#REF!),1)</f>
        <v>0</v>
      </c>
      <c r="BA57" s="72">
        <f ca="1">IF(OR(BA$4&lt;$Q57,BA$4&gt;$Q57+IF($S57="",1000,$S57)-1),0,IF(MOD(BA$4-$Q57,IF($R57="",1000,$R57))=0,$O57,0))*IF($Y57&gt;0,(1+INDEX(Escalation!$B$3:$B$18,$Y57,0))^(BA$4-SSSModel!$C$5),1)*IF($X57=0,1,OFFSET(Profiles!$K$2,$X57,MAX(Profiles!$C$2,BA$4-$Q57)))*IF($AA57=1,(1+SSSModel!#REF!),1)</f>
        <v>0</v>
      </c>
      <c r="BB57" s="72">
        <f ca="1">IF(OR(BB$4&lt;$Q57,BB$4&gt;$Q57+IF($S57="",1000,$S57)-1),0,IF(MOD(BB$4-$Q57,IF($R57="",1000,$R57))=0,$O57,0))*IF($Y57&gt;0,(1+INDEX(Escalation!$B$3:$B$18,$Y57,0))^(BB$4-SSSModel!$C$5),1)*IF($X57=0,1,OFFSET(Profiles!$K$2,$X57,MAX(Profiles!$C$2,BB$4-$Q57)))*IF($AA57=1,(1+SSSModel!#REF!),1)</f>
        <v>0</v>
      </c>
      <c r="BC57" s="72">
        <f ca="1">IF(OR(BC$4&lt;$Q57,BC$4&gt;$Q57+IF($S57="",1000,$S57)-1),0,IF(MOD(BC$4-$Q57,IF($R57="",1000,$R57))=0,$O57,0))*IF($Y57&gt;0,(1+INDEX(Escalation!$B$3:$B$18,$Y57,0))^(BC$4-SSSModel!$C$5),1)*IF($X57=0,1,OFFSET(Profiles!$K$2,$X57,MAX(Profiles!$C$2,BC$4-$Q57)))*IF($AA57=1,(1+SSSModel!#REF!),1)</f>
        <v>0</v>
      </c>
      <c r="BD57" s="72">
        <f ca="1">IF(OR(BD$4&lt;$Q57,BD$4&gt;$Q57+IF($S57="",1000,$S57)-1),0,IF(MOD(BD$4-$Q57,IF($R57="",1000,$R57))=0,$O57,0))*IF($Y57&gt;0,(1+INDEX(Escalation!$B$3:$B$18,$Y57,0))^(BD$4-SSSModel!$C$5),1)*IF($X57=0,1,OFFSET(Profiles!$K$2,$X57,MAX(Profiles!$C$2,BD$4-$Q57)))*IF($AA57=1,(1+SSSModel!#REF!),1)</f>
        <v>0</v>
      </c>
      <c r="BE57" s="72">
        <f ca="1">IF(OR(BE$4&lt;$Q57,BE$4&gt;$Q57+IF($S57="",1000,$S57)-1),0,IF(MOD(BE$4-$Q57,IF($R57="",1000,$R57))=0,$O57,0))*IF($Y57&gt;0,(1+INDEX(Escalation!$B$3:$B$18,$Y57,0))^(BE$4-SSSModel!$C$5),1)*IF($X57=0,1,OFFSET(Profiles!$K$2,$X57,MAX(Profiles!$C$2,BE$4-$Q57)))*IF($AA57=1,(1+SSSModel!#REF!),1)</f>
        <v>0</v>
      </c>
      <c r="BF57" s="72">
        <f ca="1">IF(OR(BF$4&lt;$Q57,BF$4&gt;$Q57+IF($S57="",1000,$S57)-1),0,IF(MOD(BF$4-$Q57,IF($R57="",1000,$R57))=0,$O57,0))*IF($Y57&gt;0,(1+INDEX(Escalation!$B$3:$B$18,$Y57,0))^(BF$4-SSSModel!$C$5),1)*IF($X57=0,1,OFFSET(Profiles!$K$2,$X57,MAX(Profiles!$C$2,BF$4-$Q57)))*IF($AA57=1,(1+SSSModel!#REF!),1)</f>
        <v>0</v>
      </c>
      <c r="BG57" s="72">
        <f ca="1">IF(OR(BG$4&lt;$Q57,BG$4&gt;$Q57+IF($S57="",1000,$S57)-1),0,IF(MOD(BG$4-$Q57,IF($R57="",1000,$R57))=0,$O57,0))*IF($Y57&gt;0,(1+INDEX(Escalation!$B$3:$B$18,$Y57,0))^(BG$4-SSSModel!$C$5),1)*IF($X57=0,1,OFFSET(Profiles!$K$2,$X57,MAX(Profiles!$C$2,BG$4-$Q57)))*IF($AA57=1,(1+SSSModel!#REF!),1)</f>
        <v>0</v>
      </c>
      <c r="BH57" s="72">
        <f ca="1">IF(OR(BH$4&lt;$Q57,BH$4&gt;$Q57+IF($S57="",1000,$S57)-1),0,IF(MOD(BH$4-$Q57,IF($R57="",1000,$R57))=0,$O57,0))*IF($Y57&gt;0,(1+INDEX(Escalation!$B$3:$B$18,$Y57,0))^(BH$4-SSSModel!$C$5),1)*IF($X57=0,1,OFFSET(Profiles!$K$2,$X57,MAX(Profiles!$C$2,BH$4-$Q57)))*IF($AA57=1,(1+SSSModel!#REF!),1)</f>
        <v>0</v>
      </c>
      <c r="BI57" s="72">
        <f ca="1">IF(OR(BI$4&lt;$Q57,BI$4&gt;$Q57+IF($S57="",1000,$S57)-1),0,IF(MOD(BI$4-$Q57,IF($R57="",1000,$R57))=0,$O57,0))*IF($Y57&gt;0,(1+INDEX(Escalation!$B$3:$B$18,$Y57,0))^(BI$4-SSSModel!$C$5),1)*IF($X57=0,1,OFFSET(Profiles!$K$2,$X57,MAX(Profiles!$C$2,BI$4-$Q57)))*IF($AA57=1,(1+SSSModel!#REF!),1)</f>
        <v>0</v>
      </c>
      <c r="BJ57" s="72">
        <f ca="1">IF(OR(BJ$4&lt;$Q57,BJ$4&gt;$Q57+IF($S57="",1000,$S57)-1),0,IF(MOD(BJ$4-$Q57,IF($R57="",1000,$R57))=0,$O57,0))*IF($Y57&gt;0,(1+INDEX(Escalation!$B$3:$B$18,$Y57,0))^(BJ$4-SSSModel!$C$5),1)*IF($X57=0,1,OFFSET(Profiles!$K$2,$X57,MAX(Profiles!$C$2,BJ$4-$Q57)))*IF($AA57=1,(1+SSSModel!#REF!),1)</f>
        <v>0</v>
      </c>
      <c r="BK57" s="72">
        <f ca="1">IF(OR(BK$4&lt;$Q57,BK$4&gt;$Q57+IF($S57="",1000,$S57)-1),0,IF(MOD(BK$4-$Q57,IF($R57="",1000,$R57))=0,$O57,0))*IF($Y57&gt;0,(1+INDEX(Escalation!$B$3:$B$18,$Y57,0))^(BK$4-SSSModel!$C$5),1)*IF($X57=0,1,OFFSET(Profiles!$K$2,$X57,MAX(Profiles!$C$2,BK$4-$Q57)))*IF($AA57=1,(1+SSSModel!#REF!),1)</f>
        <v>0</v>
      </c>
      <c r="BL57" s="72">
        <f ca="1">IF(OR(BL$4&lt;$Q57,BL$4&gt;$Q57+IF($S57="",1000,$S57)-1),0,IF(MOD(BL$4-$Q57,IF($R57="",1000,$R57))=0,$O57,0))*IF($Y57&gt;0,(1+INDEX(Escalation!$B$3:$B$18,$Y57,0))^(BL$4-SSSModel!$C$5),1)*IF($X57=0,1,OFFSET(Profiles!$K$2,$X57,MAX(Profiles!$C$2,BL$4-$Q57)))*IF($AA57=1,(1+SSSModel!#REF!),1)</f>
        <v>0</v>
      </c>
      <c r="BM57" s="72">
        <f ca="1">IF(OR(BM$4&lt;$Q57,BM$4&gt;$Q57+IF($S57="",1000,$S57)-1),0,IF(MOD(BM$4-$Q57,IF($R57="",1000,$R57))=0,$O57,0))*IF($Y57&gt;0,(1+INDEX(Escalation!$B$3:$B$18,$Y57,0))^(BM$4-SSSModel!$C$5),1)*IF($X57=0,1,OFFSET(Profiles!$K$2,$X57,MAX(Profiles!$C$2,BM$4-$Q57)))*IF($AA57=1,(1+SSSModel!#REF!),1)</f>
        <v>0</v>
      </c>
      <c r="BN57" s="72">
        <f ca="1">IF(OR(BN$4&lt;$Q57,BN$4&gt;$Q57+IF($S57="",1000,$S57)-1),0,IF(MOD(BN$4-$Q57,IF($R57="",1000,$R57))=0,$O57,0))*IF($Y57&gt;0,(1+INDEX(Escalation!$B$3:$B$18,$Y57,0))^(BN$4-SSSModel!$C$5),1)*IF($X57=0,1,OFFSET(Profiles!$K$2,$X57,MAX(Profiles!$C$2,BN$4-$Q57)))*IF($AA57=1,(1+SSSModel!#REF!),1)</f>
        <v>0</v>
      </c>
      <c r="BO57" s="72">
        <f ca="1">IF(OR(BO$4&lt;$Q57,BO$4&gt;$Q57+IF($S57="",1000,$S57)-1),0,IF(MOD(BO$4-$Q57,IF($R57="",1000,$R57))=0,$O57,0))*IF($Y57&gt;0,(1+INDEX(Escalation!$B$3:$B$18,$Y57,0))^(BO$4-SSSModel!$C$5),1)*IF($X57=0,1,OFFSET(Profiles!$K$2,$X57,MAX(Profiles!$C$2,BO$4-$Q57)))*IF($AA57=1,(1+SSSModel!#REF!),1)</f>
        <v>0</v>
      </c>
      <c r="BP57" s="72">
        <f ca="1">IF(OR(BP$4&lt;$Q57,BP$4&gt;$Q57+IF($S57="",1000,$S57)-1),0,IF(MOD(BP$4-$Q57,IF($R57="",1000,$R57))=0,$O57,0))*IF($Y57&gt;0,(1+INDEX(Escalation!$B$3:$B$18,$Y57,0))^(BP$4-SSSModel!$C$5),1)*IF($X57=0,1,OFFSET(Profiles!$K$2,$X57,MAX(Profiles!$C$2,BP$4-$Q57)))*IF($AA57=1,(1+SSSModel!#REF!),1)</f>
        <v>0</v>
      </c>
      <c r="BQ57" s="72">
        <f ca="1">IF(OR(BQ$4&lt;$Q57,BQ$4&gt;$Q57+IF($S57="",1000,$S57)-1),0,IF(MOD(BQ$4-$Q57,IF($R57="",1000,$R57))=0,$O57,0))*IF($Y57&gt;0,(1+INDEX(Escalation!$B$3:$B$18,$Y57,0))^(BQ$4-SSSModel!$C$5),1)*IF($X57=0,1,OFFSET(Profiles!$K$2,$X57,MAX(Profiles!$C$2,BQ$4-$Q57)))*IF($AA57=1,(1+SSSModel!#REF!),1)</f>
        <v>0</v>
      </c>
      <c r="BR57" s="72">
        <f ca="1">IF(OR(BR$4&lt;$Q57,BR$4&gt;$Q57+IF($S57="",1000,$S57)-1),0,IF(MOD(BR$4-$Q57,IF($R57="",1000,$R57))=0,$O57,0))*IF($Y57&gt;0,(1+INDEX(Escalation!$B$3:$B$18,$Y57,0))^(BR$4-SSSModel!$C$5),1)*IF($X57=0,1,OFFSET(Profiles!$K$2,$X57,MAX(Profiles!$C$2,BR$4-$Q57)))*IF($AA57=1,(1+SSSModel!#REF!),1)</f>
        <v>0</v>
      </c>
      <c r="BS57" s="72">
        <f ca="1">IF(OR(BS$4&lt;$Q57,BS$4&gt;$Q57+IF($S57="",1000,$S57)-1),0,IF(MOD(BS$4-$Q57,IF($R57="",1000,$R57))=0,$O57,0))*IF($Y57&gt;0,(1+INDEX(Escalation!$B$3:$B$18,$Y57,0))^(BS$4-SSSModel!$C$5),1)*IF($X57=0,1,OFFSET(Profiles!$K$2,$X57,MAX(Profiles!$C$2,BS$4-$Q57)))*IF($AA57=1,(1+SSSModel!#REF!),1)</f>
        <v>0</v>
      </c>
      <c r="BT57" s="72">
        <f ca="1">IF(OR(BT$4&lt;$Q57,BT$4&gt;$Q57+IF($S57="",1000,$S57)-1),0,IF(MOD(BT$4-$Q57,IF($R57="",1000,$R57))=0,$O57,0))*IF($Y57&gt;0,(1+INDEX(Escalation!$B$3:$B$18,$Y57,0))^(BT$4-SSSModel!$C$5),1)*IF($X57=0,1,OFFSET(Profiles!$K$2,$X57,MAX(Profiles!$C$2,BT$4-$Q57)))*IF($AA57=1,(1+SSSModel!#REF!),1)</f>
        <v>0</v>
      </c>
      <c r="BU57" s="72">
        <f ca="1">IF(OR(BU$4&lt;$Q57,BU$4&gt;$Q57+IF($S57="",1000,$S57)-1),0,IF(MOD(BU$4-$Q57,IF($R57="",1000,$R57))=0,$O57,0))*IF($Y57&gt;0,(1+INDEX(Escalation!$B$3:$B$18,$Y57,0))^(BU$4-SSSModel!$C$5),1)*IF($X57=0,1,OFFSET(Profiles!$K$2,$X57,MAX(Profiles!$C$2,BU$4-$Q57)))*IF($AA57=1,(1+SSSModel!#REF!),1)</f>
        <v>0</v>
      </c>
      <c r="BV57" s="72">
        <f ca="1">IF(OR(BV$4&lt;$Q57,BV$4&gt;$Q57+IF($S57="",1000,$S57)-1),0,IF(MOD(BV$4-$Q57,IF($R57="",1000,$R57))=0,$O57,0))*IF($Y57&gt;0,(1+INDEX(Escalation!$B$3:$B$18,$Y57,0))^(BV$4-SSSModel!$C$5),1)*IF($X57=0,1,OFFSET(Profiles!$K$2,$X57,MAX(Profiles!$C$2,BV$4-$Q57)))*IF($AA57=1,(1+SSSModel!#REF!),1)</f>
        <v>0</v>
      </c>
      <c r="BW57" s="72">
        <f ca="1">IF(OR(BW$4&lt;$Q57,BW$4&gt;$Q57+IF($S57="",1000,$S57)-1),0,IF(MOD(BW$4-$Q57,IF($R57="",1000,$R57))=0,$O57,0))*IF($Y57&gt;0,(1+INDEX(Escalation!$B$3:$B$18,$Y57,0))^(BW$4-SSSModel!$C$5),1)*IF($X57=0,1,OFFSET(Profiles!$K$2,$X57,MAX(Profiles!$C$2,BW$4-$Q57)))*IF($AA57=1,(1+SSSModel!#REF!),1)</f>
        <v>0</v>
      </c>
      <c r="BX57" s="72">
        <f ca="1">IF(OR(BX$4&lt;$Q57,BX$4&gt;$Q57+IF($S57="",1000,$S57)-1),0,IF(MOD(BX$4-$Q57,IF($R57="",1000,$R57))=0,$O57,0))*IF($Y57&gt;0,(1+INDEX(Escalation!$B$3:$B$18,$Y57,0))^(BX$4-SSSModel!$C$5),1)*IF($X57=0,1,OFFSET(Profiles!$K$2,$X57,MAX(Profiles!$C$2,BX$4-$Q57)))*IF($AA57=1,(1+SSSModel!#REF!),1)</f>
        <v>0</v>
      </c>
      <c r="BY57" s="72">
        <f ca="1">IF(OR(BY$4&lt;$Q57,BY$4&gt;$Q57+IF($S57="",1000,$S57)-1),0,IF(MOD(BY$4-$Q57,IF($R57="",1000,$R57))=0,$O57,0))*IF($Y57&gt;0,(1+INDEX(Escalation!$B$3:$B$18,$Y57,0))^(BY$4-SSSModel!$C$5),1)*IF($X57=0,1,OFFSET(Profiles!$K$2,$X57,MAX(Profiles!$C$2,BY$4-$Q57)))*IF($AA57=1,(1+SSSModel!#REF!),1)</f>
        <v>0</v>
      </c>
      <c r="BZ57" s="72">
        <f ca="1">IF(OR(BZ$4&lt;$Q57,BZ$4&gt;$Q57+IF($S57="",1000,$S57)-1),0,IF(MOD(BZ$4-$Q57,IF($R57="",1000,$R57))=0,$O57,0))*IF($Y57&gt;0,(1+INDEX(Escalation!$B$3:$B$18,$Y57,0))^(BZ$4-SSSModel!$C$5),1)*IF($X57=0,1,OFFSET(Profiles!$K$2,$X57,MAX(Profiles!$C$2,BZ$4-$Q57)))*IF($AA57=1,(1+SSSModel!#REF!),1)</f>
        <v>0</v>
      </c>
      <c r="CA57" s="134">
        <f ca="1">IF(OR($Z57=0,SSSModel!$C$4="CF"),AC57,
IF(LEFT($V57,3)="ON_",
     IF(SSSModel!$C$4="RR",SUMPRODUCT(OFFSET($AC57,0,0,1,$CB$2),OFFSET(Profiles!$K$28,($Z57-1)*(Profiles!$I$26+1)+CA$4-SSSModel!$C$3+1,0,1,$CB$2)),
     IF(SSSModel!$C$4="ECC",$EA57*$EB57*SUMPRODUCT(OFFSET($AC57,0,MAX(0,CA$4-$DZ57-$CA$4+1),1,MIN($DZ57,CA$4-$CA$4+1)),OFFSET(Escalation!$K$24,($Y57-1)*(Escalation!$I$22+1)+CA$4-SSSModel!$C$3+1,MAX(0,CA$4-$DZ57-$CA$4+1),1,MIN($DZ57,CA$4-$CA$4+1))),
     IF(SSSModel!$C$4="PV",AC57*$EA57*(1+SSSModel!$C$2),
     IF(SSSModel!$C$4="FCR",$EC57*SUM(OFFSET($AC57,0,MAX(CA$4-$AC$4-$DZ57+1,0),1,MIN($DZ57,CA$4-$AC$4+1))),0)))),
SUM($AC57:$BZ57)*
     IF(SSSModel!$C$4="RR",OFFSET(Profiles!$K$2,$Z57,MAX(Profiles!$C$2,AC$4-$W57)),
     IF(SSSModel!$C$4="ECC",$EA57*$EB57*IF(MAX(Escalation!$C$2,AC$4-$W57)&gt;$DZ57-1,0,OFFSET(Escalation!$K$2,$Y57,MAX(Escalation!$C$2,AC$4-$W57))),
     IF(SSSModel!$C$4="PV",IF(CA$4=$W57,$EA57*(1+SSSModel!$C$2),0),
     IF(SSSModel!$C$4="FCR",IF(AND(CA$4&gt;=$W57,OFFSET(Profiles!$K$2,$Z57,MAX(Profiles!$C$2,AC$4-$W57))&gt;0),$EC57,0),0))))))</f>
        <v>0</v>
      </c>
      <c r="CB57" s="135">
        <f ca="1">IF(OR($Z57=0,SSSModel!$C$4="CF"),AD57,
IF(LEFT($V57,3)="ON_",
     IF(SSSModel!$C$4="RR",SUMPRODUCT(OFFSET($AC57,0,0,1,$CB$2),OFFSET(Profiles!$K$28,($Z57-1)*(Profiles!$I$26+1)+CB$4-SSSModel!$C$3+1,0,1,$CB$2)),
     IF(SSSModel!$C$4="ECC",$EA57*$EB57*SUMPRODUCT(OFFSET($AC57,0,MAX(0,CB$4-$DZ57-$CA$4+1),1,MIN($DZ57,CB$4-$CA$4+1)),OFFSET(Escalation!$K$24,($Y57-1)*(Escalation!$I$22+1)+CB$4-SSSModel!$C$3+1,MAX(0,CB$4-$DZ57-$CA$4+1),1,MIN($DZ57,CB$4-$CA$4+1))),
     IF(SSSModel!$C$4="PV",AD57*$EA57*(1+SSSModel!$C$2),
     IF(SSSModel!$C$4="FCR",$EC57*SUM(OFFSET($AC57,0,MAX(CB$4-$AC$4-$DZ57+1,0),1,MIN($DZ57,CB$4-$AC$4+1))),0)))),
SUM($AC57:$BZ57)*
     IF(SSSModel!$C$4="RR",OFFSET(Profiles!$K$2,$Z57,MAX(Profiles!$C$2,AD$4-$W57)),
     IF(SSSModel!$C$4="ECC",$EA57*$EB57*IF(MAX(Escalation!$C$2,AD$4-$W57)&gt;$DZ57-1,0,OFFSET(Escalation!$K$2,$Y57,MAX(Escalation!$C$2,AD$4-$W57))),
     IF(SSSModel!$C$4="PV",IF(CB$4=$W57,$EA57*(1+SSSModel!$C$2),0),
     IF(SSSModel!$C$4="FCR",IF(AND(CB$4&gt;=$W57,OFFSET(Profiles!$K$2,$Z57,MAX(Profiles!$C$2,AD$4-$W57))&gt;0),$EC57,0),0))))))</f>
        <v>0</v>
      </c>
      <c r="CC57" s="135">
        <f ca="1">IF(OR($Z57=0,SSSModel!$C$4="CF"),AE57,
IF(LEFT($V57,3)="ON_",
     IF(SSSModel!$C$4="RR",SUMPRODUCT(OFFSET($AC57,0,0,1,$CB$2),OFFSET(Profiles!$K$28,($Z57-1)*(Profiles!$I$26+1)+CC$4-SSSModel!$C$3+1,0,1,$CB$2)),
     IF(SSSModel!$C$4="ECC",$EA57*$EB57*SUMPRODUCT(OFFSET($AC57,0,MAX(0,CC$4-$DZ57-$CA$4+1),1,MIN($DZ57,CC$4-$CA$4+1)),OFFSET(Escalation!$K$24,($Y57-1)*(Escalation!$I$22+1)+CC$4-SSSModel!$C$3+1,MAX(0,CC$4-$DZ57-$CA$4+1),1,MIN($DZ57,CC$4-$CA$4+1))),
     IF(SSSModel!$C$4="PV",AE57*$EA57*(1+SSSModel!$C$2),
     IF(SSSModel!$C$4="FCR",$EC57*SUM(OFFSET($AC57,0,MAX(CC$4-$AC$4-$DZ57+1,0),1,MIN($DZ57,CC$4-$AC$4+1))),0)))),
SUM($AC57:$BZ57)*
     IF(SSSModel!$C$4="RR",OFFSET(Profiles!$K$2,$Z57,MAX(Profiles!$C$2,AE$4-$W57)),
     IF(SSSModel!$C$4="ECC",$EA57*$EB57*IF(MAX(Escalation!$C$2,AE$4-$W57)&gt;$DZ57-1,0,OFFSET(Escalation!$K$2,$Y57,MAX(Escalation!$C$2,AE$4-$W57))),
     IF(SSSModel!$C$4="PV",IF(CC$4=$W57,$EA57*(1+SSSModel!$C$2),0),
     IF(SSSModel!$C$4="FCR",IF(AND(CC$4&gt;=$W57,OFFSET(Profiles!$K$2,$Z57,MAX(Profiles!$C$2,AE$4-$W57))&gt;0),$EC57,0),0))))))</f>
        <v>0</v>
      </c>
      <c r="CD57" s="135">
        <f ca="1">IF(OR($Z57=0,SSSModel!$C$4="CF"),AF57,
IF(LEFT($V57,3)="ON_",
     IF(SSSModel!$C$4="RR",SUMPRODUCT(OFFSET($AC57,0,0,1,$CB$2),OFFSET(Profiles!$K$28,($Z57-1)*(Profiles!$I$26+1)+CD$4-SSSModel!$C$3+1,0,1,$CB$2)),
     IF(SSSModel!$C$4="ECC",$EA57*$EB57*SUMPRODUCT(OFFSET($AC57,0,MAX(0,CD$4-$DZ57-$CA$4+1),1,MIN($DZ57,CD$4-$CA$4+1)),OFFSET(Escalation!$K$24,($Y57-1)*(Escalation!$I$22+1)+CD$4-SSSModel!$C$3+1,MAX(0,CD$4-$DZ57-$CA$4+1),1,MIN($DZ57,CD$4-$CA$4+1))),
     IF(SSSModel!$C$4="PV",AF57*$EA57*(1+SSSModel!$C$2),
     IF(SSSModel!$C$4="FCR",$EC57*SUM(OFFSET($AC57,0,MAX(CD$4-$AC$4-$DZ57+1,0),1,MIN($DZ57,CD$4-$AC$4+1))),0)))),
SUM($AC57:$BZ57)*
     IF(SSSModel!$C$4="RR",OFFSET(Profiles!$K$2,$Z57,MAX(Profiles!$C$2,AF$4-$W57)),
     IF(SSSModel!$C$4="ECC",$EA57*$EB57*IF(MAX(Escalation!$C$2,AF$4-$W57)&gt;$DZ57-1,0,OFFSET(Escalation!$K$2,$Y57,MAX(Escalation!$C$2,AF$4-$W57))),
     IF(SSSModel!$C$4="PV",IF(CD$4=$W57,$EA57*(1+SSSModel!$C$2),0),
     IF(SSSModel!$C$4="FCR",IF(AND(CD$4&gt;=$W57,OFFSET(Profiles!$K$2,$Z57,MAX(Profiles!$C$2,AF$4-$W57))&gt;0),$EC57,0),0))))))</f>
        <v>0</v>
      </c>
      <c r="CE57" s="135">
        <f ca="1">IF(OR($Z57=0,SSSModel!$C$4="CF"),AG57,
IF(LEFT($V57,3)="ON_",
     IF(SSSModel!$C$4="RR",SUMPRODUCT(OFFSET($AC57,0,0,1,$CB$2),OFFSET(Profiles!$K$28,($Z57-1)*(Profiles!$I$26+1)+CE$4-SSSModel!$C$3+1,0,1,$CB$2)),
     IF(SSSModel!$C$4="ECC",$EA57*$EB57*SUMPRODUCT(OFFSET($AC57,0,MAX(0,CE$4-$DZ57-$CA$4+1),1,MIN($DZ57,CE$4-$CA$4+1)),OFFSET(Escalation!$K$24,($Y57-1)*(Escalation!$I$22+1)+CE$4-SSSModel!$C$3+1,MAX(0,CE$4-$DZ57-$CA$4+1),1,MIN($DZ57,CE$4-$CA$4+1))),
     IF(SSSModel!$C$4="PV",AG57*$EA57*(1+SSSModel!$C$2),
     IF(SSSModel!$C$4="FCR",$EC57*SUM(OFFSET($AC57,0,MAX(CE$4-$AC$4-$DZ57+1,0),1,MIN($DZ57,CE$4-$AC$4+1))),0)))),
SUM($AC57:$BZ57)*
     IF(SSSModel!$C$4="RR",OFFSET(Profiles!$K$2,$Z57,MAX(Profiles!$C$2,AG$4-$W57)),
     IF(SSSModel!$C$4="ECC",$EA57*$EB57*IF(MAX(Escalation!$C$2,AG$4-$W57)&gt;$DZ57-1,0,OFFSET(Escalation!$K$2,$Y57,MAX(Escalation!$C$2,AG$4-$W57))),
     IF(SSSModel!$C$4="PV",IF(CE$4=$W57,$EA57*(1+SSSModel!$C$2),0),
     IF(SSSModel!$C$4="FCR",IF(AND(CE$4&gt;=$W57,OFFSET(Profiles!$K$2,$Z57,MAX(Profiles!$C$2,AG$4-$W57))&gt;0),$EC57,0),0))))))</f>
        <v>0</v>
      </c>
      <c r="CF57" s="135">
        <f ca="1">IF(OR($Z57=0,SSSModel!$C$4="CF"),AH57,
IF(LEFT($V57,3)="ON_",
     IF(SSSModel!$C$4="RR",SUMPRODUCT(OFFSET($AC57,0,0,1,$CB$2),OFFSET(Profiles!$K$28,($Z57-1)*(Profiles!$I$26+1)+CF$4-SSSModel!$C$3+1,0,1,$CB$2)),
     IF(SSSModel!$C$4="ECC",$EA57*$EB57*SUMPRODUCT(OFFSET($AC57,0,MAX(0,CF$4-$DZ57-$CA$4+1),1,MIN($DZ57,CF$4-$CA$4+1)),OFFSET(Escalation!$K$24,($Y57-1)*(Escalation!$I$22+1)+CF$4-SSSModel!$C$3+1,MAX(0,CF$4-$DZ57-$CA$4+1),1,MIN($DZ57,CF$4-$CA$4+1))),
     IF(SSSModel!$C$4="PV",AH57*$EA57*(1+SSSModel!$C$2),
     IF(SSSModel!$C$4="FCR",$EC57*SUM(OFFSET($AC57,0,MAX(CF$4-$AC$4-$DZ57+1,0),1,MIN($DZ57,CF$4-$AC$4+1))),0)))),
SUM($AC57:$BZ57)*
     IF(SSSModel!$C$4="RR",OFFSET(Profiles!$K$2,$Z57,MAX(Profiles!$C$2,AH$4-$W57)),
     IF(SSSModel!$C$4="ECC",$EA57*$EB57*IF(MAX(Escalation!$C$2,AH$4-$W57)&gt;$DZ57-1,0,OFFSET(Escalation!$K$2,$Y57,MAX(Escalation!$C$2,AH$4-$W57))),
     IF(SSSModel!$C$4="PV",IF(CF$4=$W57,$EA57*(1+SSSModel!$C$2),0),
     IF(SSSModel!$C$4="FCR",IF(AND(CF$4&gt;=$W57,OFFSET(Profiles!$K$2,$Z57,MAX(Profiles!$C$2,AH$4-$W57))&gt;0),$EC57,0),0))))))</f>
        <v>0</v>
      </c>
      <c r="CG57" s="135">
        <f ca="1">IF(OR($Z57=0,SSSModel!$C$4="CF"),AI57,
IF(LEFT($V57,3)="ON_",
     IF(SSSModel!$C$4="RR",SUMPRODUCT(OFFSET($AC57,0,0,1,$CB$2),OFFSET(Profiles!$K$28,($Z57-1)*(Profiles!$I$26+1)+CG$4-SSSModel!$C$3+1,0,1,$CB$2)),
     IF(SSSModel!$C$4="ECC",$EA57*$EB57*SUMPRODUCT(OFFSET($AC57,0,MAX(0,CG$4-$DZ57-$CA$4+1),1,MIN($DZ57,CG$4-$CA$4+1)),OFFSET(Escalation!$K$24,($Y57-1)*(Escalation!$I$22+1)+CG$4-SSSModel!$C$3+1,MAX(0,CG$4-$DZ57-$CA$4+1),1,MIN($DZ57,CG$4-$CA$4+1))),
     IF(SSSModel!$C$4="PV",AI57*$EA57*(1+SSSModel!$C$2),
     IF(SSSModel!$C$4="FCR",$EC57*SUM(OFFSET($AC57,0,MAX(CG$4-$AC$4-$DZ57+1,0),1,MIN($DZ57,CG$4-$AC$4+1))),0)))),
SUM($AC57:$BZ57)*
     IF(SSSModel!$C$4="RR",OFFSET(Profiles!$K$2,$Z57,MAX(Profiles!$C$2,AI$4-$W57)),
     IF(SSSModel!$C$4="ECC",$EA57*$EB57*IF(MAX(Escalation!$C$2,AI$4-$W57)&gt;$DZ57-1,0,OFFSET(Escalation!$K$2,$Y57,MAX(Escalation!$C$2,AI$4-$W57))),
     IF(SSSModel!$C$4="PV",IF(CG$4=$W57,$EA57*(1+SSSModel!$C$2),0),
     IF(SSSModel!$C$4="FCR",IF(AND(CG$4&gt;=$W57,OFFSET(Profiles!$K$2,$Z57,MAX(Profiles!$C$2,AI$4-$W57))&gt;0),$EC57,0),0))))))</f>
        <v>0</v>
      </c>
      <c r="CH57" s="135">
        <f ca="1">IF(OR($Z57=0,SSSModel!$C$4="CF"),AJ57,
IF(LEFT($V57,3)="ON_",
     IF(SSSModel!$C$4="RR",SUMPRODUCT(OFFSET($AC57,0,0,1,$CB$2),OFFSET(Profiles!$K$28,($Z57-1)*(Profiles!$I$26+1)+CH$4-SSSModel!$C$3+1,0,1,$CB$2)),
     IF(SSSModel!$C$4="ECC",$EA57*$EB57*SUMPRODUCT(OFFSET($AC57,0,MAX(0,CH$4-$DZ57-$CA$4+1),1,MIN($DZ57,CH$4-$CA$4+1)),OFFSET(Escalation!$K$24,($Y57-1)*(Escalation!$I$22+1)+CH$4-SSSModel!$C$3+1,MAX(0,CH$4-$DZ57-$CA$4+1),1,MIN($DZ57,CH$4-$CA$4+1))),
     IF(SSSModel!$C$4="PV",AJ57*$EA57*(1+SSSModel!$C$2),
     IF(SSSModel!$C$4="FCR",$EC57*SUM(OFFSET($AC57,0,MAX(CH$4-$AC$4-$DZ57+1,0),1,MIN($DZ57,CH$4-$AC$4+1))),0)))),
SUM($AC57:$BZ57)*
     IF(SSSModel!$C$4="RR",OFFSET(Profiles!$K$2,$Z57,MAX(Profiles!$C$2,AJ$4-$W57)),
     IF(SSSModel!$C$4="ECC",$EA57*$EB57*IF(MAX(Escalation!$C$2,AJ$4-$W57)&gt;$DZ57-1,0,OFFSET(Escalation!$K$2,$Y57,MAX(Escalation!$C$2,AJ$4-$W57))),
     IF(SSSModel!$C$4="PV",IF(CH$4=$W57,$EA57*(1+SSSModel!$C$2),0),
     IF(SSSModel!$C$4="FCR",IF(AND(CH$4&gt;=$W57,OFFSET(Profiles!$K$2,$Z57,MAX(Profiles!$C$2,AJ$4-$W57))&gt;0),$EC57,0),0))))))</f>
        <v>0</v>
      </c>
      <c r="CI57" s="135">
        <f ca="1">IF(OR($Z57=0,SSSModel!$C$4="CF"),AK57,
IF(LEFT($V57,3)="ON_",
     IF(SSSModel!$C$4="RR",SUMPRODUCT(OFFSET($AC57,0,0,1,$CB$2),OFFSET(Profiles!$K$28,($Z57-1)*(Profiles!$I$26+1)+CI$4-SSSModel!$C$3+1,0,1,$CB$2)),
     IF(SSSModel!$C$4="ECC",$EA57*$EB57*SUMPRODUCT(OFFSET($AC57,0,MAX(0,CI$4-$DZ57-$CA$4+1),1,MIN($DZ57,CI$4-$CA$4+1)),OFFSET(Escalation!$K$24,($Y57-1)*(Escalation!$I$22+1)+CI$4-SSSModel!$C$3+1,MAX(0,CI$4-$DZ57-$CA$4+1),1,MIN($DZ57,CI$4-$CA$4+1))),
     IF(SSSModel!$C$4="PV",AK57*$EA57*(1+SSSModel!$C$2),
     IF(SSSModel!$C$4="FCR",$EC57*SUM(OFFSET($AC57,0,MAX(CI$4-$AC$4-$DZ57+1,0),1,MIN($DZ57,CI$4-$AC$4+1))),0)))),
SUM($AC57:$BZ57)*
     IF(SSSModel!$C$4="RR",OFFSET(Profiles!$K$2,$Z57,MAX(Profiles!$C$2,AK$4-$W57)),
     IF(SSSModel!$C$4="ECC",$EA57*$EB57*IF(MAX(Escalation!$C$2,AK$4-$W57)&gt;$DZ57-1,0,OFFSET(Escalation!$K$2,$Y57,MAX(Escalation!$C$2,AK$4-$W57))),
     IF(SSSModel!$C$4="PV",IF(CI$4=$W57,$EA57*(1+SSSModel!$C$2),0),
     IF(SSSModel!$C$4="FCR",IF(AND(CI$4&gt;=$W57,OFFSET(Profiles!$K$2,$Z57,MAX(Profiles!$C$2,AK$4-$W57))&gt;0),$EC57,0),0))))))</f>
        <v>0</v>
      </c>
      <c r="CJ57" s="135">
        <f ca="1">IF(OR($Z57=0,SSSModel!$C$4="CF"),AL57,
IF(LEFT($V57,3)="ON_",
     IF(SSSModel!$C$4="RR",SUMPRODUCT(OFFSET($AC57,0,0,1,$CB$2),OFFSET(Profiles!$K$28,($Z57-1)*(Profiles!$I$26+1)+CJ$4-SSSModel!$C$3+1,0,1,$CB$2)),
     IF(SSSModel!$C$4="ECC",$EA57*$EB57*SUMPRODUCT(OFFSET($AC57,0,MAX(0,CJ$4-$DZ57-$CA$4+1),1,MIN($DZ57,CJ$4-$CA$4+1)),OFFSET(Escalation!$K$24,($Y57-1)*(Escalation!$I$22+1)+CJ$4-SSSModel!$C$3+1,MAX(0,CJ$4-$DZ57-$CA$4+1),1,MIN($DZ57,CJ$4-$CA$4+1))),
     IF(SSSModel!$C$4="PV",AL57*$EA57*(1+SSSModel!$C$2),
     IF(SSSModel!$C$4="FCR",$EC57*SUM(OFFSET($AC57,0,MAX(CJ$4-$AC$4-$DZ57+1,0),1,MIN($DZ57,CJ$4-$AC$4+1))),0)))),
SUM($AC57:$BZ57)*
     IF(SSSModel!$C$4="RR",OFFSET(Profiles!$K$2,$Z57,MAX(Profiles!$C$2,AL$4-$W57)),
     IF(SSSModel!$C$4="ECC",$EA57*$EB57*IF(MAX(Escalation!$C$2,AL$4-$W57)&gt;$DZ57-1,0,OFFSET(Escalation!$K$2,$Y57,MAX(Escalation!$C$2,AL$4-$W57))),
     IF(SSSModel!$C$4="PV",IF(CJ$4=$W57,$EA57*(1+SSSModel!$C$2),0),
     IF(SSSModel!$C$4="FCR",IF(AND(CJ$4&gt;=$W57,OFFSET(Profiles!$K$2,$Z57,MAX(Profiles!$C$2,AL$4-$W57))&gt;0),$EC57,0),0))))))</f>
        <v>0</v>
      </c>
      <c r="CK57" s="135">
        <f ca="1">IF(OR($Z57=0,SSSModel!$C$4="CF"),AM57,
IF(LEFT($V57,3)="ON_",
     IF(SSSModel!$C$4="RR",SUMPRODUCT(OFFSET($AC57,0,0,1,$CB$2),OFFSET(Profiles!$K$28,($Z57-1)*(Profiles!$I$26+1)+CK$4-SSSModel!$C$3+1,0,1,$CB$2)),
     IF(SSSModel!$C$4="ECC",$EA57*$EB57*SUMPRODUCT(OFFSET($AC57,0,MAX(0,CK$4-$DZ57-$CA$4+1),1,MIN($DZ57,CK$4-$CA$4+1)),OFFSET(Escalation!$K$24,($Y57-1)*(Escalation!$I$22+1)+CK$4-SSSModel!$C$3+1,MAX(0,CK$4-$DZ57-$CA$4+1),1,MIN($DZ57,CK$4-$CA$4+1))),
     IF(SSSModel!$C$4="PV",AM57*$EA57*(1+SSSModel!$C$2),
     IF(SSSModel!$C$4="FCR",$EC57*SUM(OFFSET($AC57,0,MAX(CK$4-$AC$4-$DZ57+1,0),1,MIN($DZ57,CK$4-$AC$4+1))),0)))),
SUM($AC57:$BZ57)*
     IF(SSSModel!$C$4="RR",OFFSET(Profiles!$K$2,$Z57,MAX(Profiles!$C$2,AM$4-$W57)),
     IF(SSSModel!$C$4="ECC",$EA57*$EB57*IF(MAX(Escalation!$C$2,AM$4-$W57)&gt;$DZ57-1,0,OFFSET(Escalation!$K$2,$Y57,MAX(Escalation!$C$2,AM$4-$W57))),
     IF(SSSModel!$C$4="PV",IF(CK$4=$W57,$EA57*(1+SSSModel!$C$2),0),
     IF(SSSModel!$C$4="FCR",IF(AND(CK$4&gt;=$W57,OFFSET(Profiles!$K$2,$Z57,MAX(Profiles!$C$2,AM$4-$W57))&gt;0),$EC57,0),0))))))</f>
        <v>0</v>
      </c>
      <c r="CL57" s="135">
        <f ca="1">IF(OR($Z57=0,SSSModel!$C$4="CF"),AN57,
IF(LEFT($V57,3)="ON_",
     IF(SSSModel!$C$4="RR",SUMPRODUCT(OFFSET($AC57,0,0,1,$CB$2),OFFSET(Profiles!$K$28,($Z57-1)*(Profiles!$I$26+1)+CL$4-SSSModel!$C$3+1,0,1,$CB$2)),
     IF(SSSModel!$C$4="ECC",$EA57*$EB57*SUMPRODUCT(OFFSET($AC57,0,MAX(0,CL$4-$DZ57-$CA$4+1),1,MIN($DZ57,CL$4-$CA$4+1)),OFFSET(Escalation!$K$24,($Y57-1)*(Escalation!$I$22+1)+CL$4-SSSModel!$C$3+1,MAX(0,CL$4-$DZ57-$CA$4+1),1,MIN($DZ57,CL$4-$CA$4+1))),
     IF(SSSModel!$C$4="PV",AN57*$EA57*(1+SSSModel!$C$2),
     IF(SSSModel!$C$4="FCR",$EC57*SUM(OFFSET($AC57,0,MAX(CL$4-$AC$4-$DZ57+1,0),1,MIN($DZ57,CL$4-$AC$4+1))),0)))),
SUM($AC57:$BZ57)*
     IF(SSSModel!$C$4="RR",OFFSET(Profiles!$K$2,$Z57,MAX(Profiles!$C$2,AN$4-$W57)),
     IF(SSSModel!$C$4="ECC",$EA57*$EB57*IF(MAX(Escalation!$C$2,AN$4-$W57)&gt;$DZ57-1,0,OFFSET(Escalation!$K$2,$Y57,MAX(Escalation!$C$2,AN$4-$W57))),
     IF(SSSModel!$C$4="PV",IF(CL$4=$W57,$EA57*(1+SSSModel!$C$2),0),
     IF(SSSModel!$C$4="FCR",IF(AND(CL$4&gt;=$W57,OFFSET(Profiles!$K$2,$Z57,MAX(Profiles!$C$2,AN$4-$W57))&gt;0),$EC57,0),0))))))</f>
        <v>0</v>
      </c>
      <c r="CM57" s="135">
        <f ca="1">IF(OR($Z57=0,SSSModel!$C$4="CF"),AO57,
IF(LEFT($V57,3)="ON_",
     IF(SSSModel!$C$4="RR",SUMPRODUCT(OFFSET($AC57,0,0,1,$CB$2),OFFSET(Profiles!$K$28,($Z57-1)*(Profiles!$I$26+1)+CM$4-SSSModel!$C$3+1,0,1,$CB$2)),
     IF(SSSModel!$C$4="ECC",$EA57*$EB57*SUMPRODUCT(OFFSET($AC57,0,MAX(0,CM$4-$DZ57-$CA$4+1),1,MIN($DZ57,CM$4-$CA$4+1)),OFFSET(Escalation!$K$24,($Y57-1)*(Escalation!$I$22+1)+CM$4-SSSModel!$C$3+1,MAX(0,CM$4-$DZ57-$CA$4+1),1,MIN($DZ57,CM$4-$CA$4+1))),
     IF(SSSModel!$C$4="PV",AO57*$EA57*(1+SSSModel!$C$2),
     IF(SSSModel!$C$4="FCR",$EC57*SUM(OFFSET($AC57,0,MAX(CM$4-$AC$4-$DZ57+1,0),1,MIN($DZ57,CM$4-$AC$4+1))),0)))),
SUM($AC57:$BZ57)*
     IF(SSSModel!$C$4="RR",OFFSET(Profiles!$K$2,$Z57,MAX(Profiles!$C$2,AO$4-$W57)),
     IF(SSSModel!$C$4="ECC",$EA57*$EB57*IF(MAX(Escalation!$C$2,AO$4-$W57)&gt;$DZ57-1,0,OFFSET(Escalation!$K$2,$Y57,MAX(Escalation!$C$2,AO$4-$W57))),
     IF(SSSModel!$C$4="PV",IF(CM$4=$W57,$EA57*(1+SSSModel!$C$2),0),
     IF(SSSModel!$C$4="FCR",IF(AND(CM$4&gt;=$W57,OFFSET(Profiles!$K$2,$Z57,MAX(Profiles!$C$2,AO$4-$W57))&gt;0),$EC57,0),0))))))</f>
        <v>0</v>
      </c>
      <c r="CN57" s="135">
        <f ca="1">IF(OR($Z57=0,SSSModel!$C$4="CF"),AP57,
IF(LEFT($V57,3)="ON_",
     IF(SSSModel!$C$4="RR",SUMPRODUCT(OFFSET($AC57,0,0,1,$CB$2),OFFSET(Profiles!$K$28,($Z57-1)*(Profiles!$I$26+1)+CN$4-SSSModel!$C$3+1,0,1,$CB$2)),
     IF(SSSModel!$C$4="ECC",$EA57*$EB57*SUMPRODUCT(OFFSET($AC57,0,MAX(0,CN$4-$DZ57-$CA$4+1),1,MIN($DZ57,CN$4-$CA$4+1)),OFFSET(Escalation!$K$24,($Y57-1)*(Escalation!$I$22+1)+CN$4-SSSModel!$C$3+1,MAX(0,CN$4-$DZ57-$CA$4+1),1,MIN($DZ57,CN$4-$CA$4+1))),
     IF(SSSModel!$C$4="PV",AP57*$EA57*(1+SSSModel!$C$2),
     IF(SSSModel!$C$4="FCR",$EC57*SUM(OFFSET($AC57,0,MAX(CN$4-$AC$4-$DZ57+1,0),1,MIN($DZ57,CN$4-$AC$4+1))),0)))),
SUM($AC57:$BZ57)*
     IF(SSSModel!$C$4="RR",OFFSET(Profiles!$K$2,$Z57,MAX(Profiles!$C$2,AP$4-$W57)),
     IF(SSSModel!$C$4="ECC",$EA57*$EB57*IF(MAX(Escalation!$C$2,AP$4-$W57)&gt;$DZ57-1,0,OFFSET(Escalation!$K$2,$Y57,MAX(Escalation!$C$2,AP$4-$W57))),
     IF(SSSModel!$C$4="PV",IF(CN$4=$W57,$EA57*(1+SSSModel!$C$2),0),
     IF(SSSModel!$C$4="FCR",IF(AND(CN$4&gt;=$W57,OFFSET(Profiles!$K$2,$Z57,MAX(Profiles!$C$2,AP$4-$W57))&gt;0),$EC57,0),0))))))</f>
        <v>0</v>
      </c>
      <c r="CO57" s="135">
        <f ca="1">IF(OR($Z57=0,SSSModel!$C$4="CF"),AQ57,
IF(LEFT($V57,3)="ON_",
     IF(SSSModel!$C$4="RR",SUMPRODUCT(OFFSET($AC57,0,0,1,$CB$2),OFFSET(Profiles!$K$28,($Z57-1)*(Profiles!$I$26+1)+CO$4-SSSModel!$C$3+1,0,1,$CB$2)),
     IF(SSSModel!$C$4="ECC",$EA57*$EB57*SUMPRODUCT(OFFSET($AC57,0,MAX(0,CO$4-$DZ57-$CA$4+1),1,MIN($DZ57,CO$4-$CA$4+1)),OFFSET(Escalation!$K$24,($Y57-1)*(Escalation!$I$22+1)+CO$4-SSSModel!$C$3+1,MAX(0,CO$4-$DZ57-$CA$4+1),1,MIN($DZ57,CO$4-$CA$4+1))),
     IF(SSSModel!$C$4="PV",AQ57*$EA57*(1+SSSModel!$C$2),
     IF(SSSModel!$C$4="FCR",$EC57*SUM(OFFSET($AC57,0,MAX(CO$4-$AC$4-$DZ57+1,0),1,MIN($DZ57,CO$4-$AC$4+1))),0)))),
SUM($AC57:$BZ57)*
     IF(SSSModel!$C$4="RR",OFFSET(Profiles!$K$2,$Z57,MAX(Profiles!$C$2,AQ$4-$W57)),
     IF(SSSModel!$C$4="ECC",$EA57*$EB57*IF(MAX(Escalation!$C$2,AQ$4-$W57)&gt;$DZ57-1,0,OFFSET(Escalation!$K$2,$Y57,MAX(Escalation!$C$2,AQ$4-$W57))),
     IF(SSSModel!$C$4="PV",IF(CO$4=$W57,$EA57*(1+SSSModel!$C$2),0),
     IF(SSSModel!$C$4="FCR",IF(AND(CO$4&gt;=$W57,OFFSET(Profiles!$K$2,$Z57,MAX(Profiles!$C$2,AQ$4-$W57))&gt;0),$EC57,0),0))))))</f>
        <v>0</v>
      </c>
      <c r="CP57" s="135">
        <f ca="1">IF(OR($Z57=0,SSSModel!$C$4="CF"),AR57,
IF(LEFT($V57,3)="ON_",
     IF(SSSModel!$C$4="RR",SUMPRODUCT(OFFSET($AC57,0,0,1,$CB$2),OFFSET(Profiles!$K$28,($Z57-1)*(Profiles!$I$26+1)+CP$4-SSSModel!$C$3+1,0,1,$CB$2)),
     IF(SSSModel!$C$4="ECC",$EA57*$EB57*SUMPRODUCT(OFFSET($AC57,0,MAX(0,CP$4-$DZ57-$CA$4+1),1,MIN($DZ57,CP$4-$CA$4+1)),OFFSET(Escalation!$K$24,($Y57-1)*(Escalation!$I$22+1)+CP$4-SSSModel!$C$3+1,MAX(0,CP$4-$DZ57-$CA$4+1),1,MIN($DZ57,CP$4-$CA$4+1))),
     IF(SSSModel!$C$4="PV",AR57*$EA57*(1+SSSModel!$C$2),
     IF(SSSModel!$C$4="FCR",$EC57*SUM(OFFSET($AC57,0,MAX(CP$4-$AC$4-$DZ57+1,0),1,MIN($DZ57,CP$4-$AC$4+1))),0)))),
SUM($AC57:$BZ57)*
     IF(SSSModel!$C$4="RR",OFFSET(Profiles!$K$2,$Z57,MAX(Profiles!$C$2,AR$4-$W57)),
     IF(SSSModel!$C$4="ECC",$EA57*$EB57*IF(MAX(Escalation!$C$2,AR$4-$W57)&gt;$DZ57-1,0,OFFSET(Escalation!$K$2,$Y57,MAX(Escalation!$C$2,AR$4-$W57))),
     IF(SSSModel!$C$4="PV",IF(CP$4=$W57,$EA57*(1+SSSModel!$C$2),0),
     IF(SSSModel!$C$4="FCR",IF(AND(CP$4&gt;=$W57,OFFSET(Profiles!$K$2,$Z57,MAX(Profiles!$C$2,AR$4-$W57))&gt;0),$EC57,0),0))))))</f>
        <v>0</v>
      </c>
      <c r="CQ57" s="135">
        <f ca="1">IF(OR($Z57=0,SSSModel!$C$4="CF"),AS57,
IF(LEFT($V57,3)="ON_",
     IF(SSSModel!$C$4="RR",SUMPRODUCT(OFFSET($AC57,0,0,1,$CB$2),OFFSET(Profiles!$K$28,($Z57-1)*(Profiles!$I$26+1)+CQ$4-SSSModel!$C$3+1,0,1,$CB$2)),
     IF(SSSModel!$C$4="ECC",$EA57*$EB57*SUMPRODUCT(OFFSET($AC57,0,MAX(0,CQ$4-$DZ57-$CA$4+1),1,MIN($DZ57,CQ$4-$CA$4+1)),OFFSET(Escalation!$K$24,($Y57-1)*(Escalation!$I$22+1)+CQ$4-SSSModel!$C$3+1,MAX(0,CQ$4-$DZ57-$CA$4+1),1,MIN($DZ57,CQ$4-$CA$4+1))),
     IF(SSSModel!$C$4="PV",AS57*$EA57*(1+SSSModel!$C$2),
     IF(SSSModel!$C$4="FCR",$EC57*SUM(OFFSET($AC57,0,MAX(CQ$4-$AC$4-$DZ57+1,0),1,MIN($DZ57,CQ$4-$AC$4+1))),0)))),
SUM($AC57:$BZ57)*
     IF(SSSModel!$C$4="RR",OFFSET(Profiles!$K$2,$Z57,MAX(Profiles!$C$2,AS$4-$W57)),
     IF(SSSModel!$C$4="ECC",$EA57*$EB57*IF(MAX(Escalation!$C$2,AS$4-$W57)&gt;$DZ57-1,0,OFFSET(Escalation!$K$2,$Y57,MAX(Escalation!$C$2,AS$4-$W57))),
     IF(SSSModel!$C$4="PV",IF(CQ$4=$W57,$EA57*(1+SSSModel!$C$2),0),
     IF(SSSModel!$C$4="FCR",IF(AND(CQ$4&gt;=$W57,OFFSET(Profiles!$K$2,$Z57,MAX(Profiles!$C$2,AS$4-$W57))&gt;0),$EC57,0),0))))))</f>
        <v>0</v>
      </c>
      <c r="CR57" s="135">
        <f ca="1">IF(OR($Z57=0,SSSModel!$C$4="CF"),AT57,
IF(LEFT($V57,3)="ON_",
     IF(SSSModel!$C$4="RR",SUMPRODUCT(OFFSET($AC57,0,0,1,$CB$2),OFFSET(Profiles!$K$28,($Z57-1)*(Profiles!$I$26+1)+CR$4-SSSModel!$C$3+1,0,1,$CB$2)),
     IF(SSSModel!$C$4="ECC",$EA57*$EB57*SUMPRODUCT(OFFSET($AC57,0,MAX(0,CR$4-$DZ57-$CA$4+1),1,MIN($DZ57,CR$4-$CA$4+1)),OFFSET(Escalation!$K$24,($Y57-1)*(Escalation!$I$22+1)+CR$4-SSSModel!$C$3+1,MAX(0,CR$4-$DZ57-$CA$4+1),1,MIN($DZ57,CR$4-$CA$4+1))),
     IF(SSSModel!$C$4="PV",AT57*$EA57*(1+SSSModel!$C$2),
     IF(SSSModel!$C$4="FCR",$EC57*SUM(OFFSET($AC57,0,MAX(CR$4-$AC$4-$DZ57+1,0),1,MIN($DZ57,CR$4-$AC$4+1))),0)))),
SUM($AC57:$BZ57)*
     IF(SSSModel!$C$4="RR",OFFSET(Profiles!$K$2,$Z57,MAX(Profiles!$C$2,AT$4-$W57)),
     IF(SSSModel!$C$4="ECC",$EA57*$EB57*IF(MAX(Escalation!$C$2,AT$4-$W57)&gt;$DZ57-1,0,OFFSET(Escalation!$K$2,$Y57,MAX(Escalation!$C$2,AT$4-$W57))),
     IF(SSSModel!$C$4="PV",IF(CR$4=$W57,$EA57*(1+SSSModel!$C$2),0),
     IF(SSSModel!$C$4="FCR",IF(AND(CR$4&gt;=$W57,OFFSET(Profiles!$K$2,$Z57,MAX(Profiles!$C$2,AT$4-$W57))&gt;0),$EC57,0),0))))))</f>
        <v>0</v>
      </c>
      <c r="CS57" s="135">
        <f ca="1">IF(OR($Z57=0,SSSModel!$C$4="CF"),AU57,
IF(LEFT($V57,3)="ON_",
     IF(SSSModel!$C$4="RR",SUMPRODUCT(OFFSET($AC57,0,0,1,$CB$2),OFFSET(Profiles!$K$28,($Z57-1)*(Profiles!$I$26+1)+CS$4-SSSModel!$C$3+1,0,1,$CB$2)),
     IF(SSSModel!$C$4="ECC",$EA57*$EB57*SUMPRODUCT(OFFSET($AC57,0,MAX(0,CS$4-$DZ57-$CA$4+1),1,MIN($DZ57,CS$4-$CA$4+1)),OFFSET(Escalation!$K$24,($Y57-1)*(Escalation!$I$22+1)+CS$4-SSSModel!$C$3+1,MAX(0,CS$4-$DZ57-$CA$4+1),1,MIN($DZ57,CS$4-$CA$4+1))),
     IF(SSSModel!$C$4="PV",AU57*$EA57*(1+SSSModel!$C$2),
     IF(SSSModel!$C$4="FCR",$EC57*SUM(OFFSET($AC57,0,MAX(CS$4-$AC$4-$DZ57+1,0),1,MIN($DZ57,CS$4-$AC$4+1))),0)))),
SUM($AC57:$BZ57)*
     IF(SSSModel!$C$4="RR",OFFSET(Profiles!$K$2,$Z57,MAX(Profiles!$C$2,AU$4-$W57)),
     IF(SSSModel!$C$4="ECC",$EA57*$EB57*IF(MAX(Escalation!$C$2,AU$4-$W57)&gt;$DZ57-1,0,OFFSET(Escalation!$K$2,$Y57,MAX(Escalation!$C$2,AU$4-$W57))),
     IF(SSSModel!$C$4="PV",IF(CS$4=$W57,$EA57*(1+SSSModel!$C$2),0),
     IF(SSSModel!$C$4="FCR",IF(AND(CS$4&gt;=$W57,OFFSET(Profiles!$K$2,$Z57,MAX(Profiles!$C$2,AU$4-$W57))&gt;0),$EC57,0),0))))))</f>
        <v>0</v>
      </c>
      <c r="CT57" s="135">
        <f ca="1">IF(OR($Z57=0,SSSModel!$C$4="CF"),AV57,
IF(LEFT($V57,3)="ON_",
     IF(SSSModel!$C$4="RR",SUMPRODUCT(OFFSET($AC57,0,0,1,$CB$2),OFFSET(Profiles!$K$28,($Z57-1)*(Profiles!$I$26+1)+CT$4-SSSModel!$C$3+1,0,1,$CB$2)),
     IF(SSSModel!$C$4="ECC",$EA57*$EB57*SUMPRODUCT(OFFSET($AC57,0,MAX(0,CT$4-$DZ57-$CA$4+1),1,MIN($DZ57,CT$4-$CA$4+1)),OFFSET(Escalation!$K$24,($Y57-1)*(Escalation!$I$22+1)+CT$4-SSSModel!$C$3+1,MAX(0,CT$4-$DZ57-$CA$4+1),1,MIN($DZ57,CT$4-$CA$4+1))),
     IF(SSSModel!$C$4="PV",AV57*$EA57*(1+SSSModel!$C$2),
     IF(SSSModel!$C$4="FCR",$EC57*SUM(OFFSET($AC57,0,MAX(CT$4-$AC$4-$DZ57+1,0),1,MIN($DZ57,CT$4-$AC$4+1))),0)))),
SUM($AC57:$BZ57)*
     IF(SSSModel!$C$4="RR",OFFSET(Profiles!$K$2,$Z57,MAX(Profiles!$C$2,AV$4-$W57)),
     IF(SSSModel!$C$4="ECC",$EA57*$EB57*IF(MAX(Escalation!$C$2,AV$4-$W57)&gt;$DZ57-1,0,OFFSET(Escalation!$K$2,$Y57,MAX(Escalation!$C$2,AV$4-$W57))),
     IF(SSSModel!$C$4="PV",IF(CT$4=$W57,$EA57*(1+SSSModel!$C$2),0),
     IF(SSSModel!$C$4="FCR",IF(AND(CT$4&gt;=$W57,OFFSET(Profiles!$K$2,$Z57,MAX(Profiles!$C$2,AV$4-$W57))&gt;0),$EC57,0),0))))))</f>
        <v>0</v>
      </c>
      <c r="CU57" s="135">
        <f ca="1">IF(OR($Z57=0,SSSModel!$C$4="CF"),AW57,
IF(LEFT($V57,3)="ON_",
     IF(SSSModel!$C$4="RR",SUMPRODUCT(OFFSET($AC57,0,0,1,$CB$2),OFFSET(Profiles!$K$28,($Z57-1)*(Profiles!$I$26+1)+CU$4-SSSModel!$C$3+1,0,1,$CB$2)),
     IF(SSSModel!$C$4="ECC",$EA57*$EB57*SUMPRODUCT(OFFSET($AC57,0,MAX(0,CU$4-$DZ57-$CA$4+1),1,MIN($DZ57,CU$4-$CA$4+1)),OFFSET(Escalation!$K$24,($Y57-1)*(Escalation!$I$22+1)+CU$4-SSSModel!$C$3+1,MAX(0,CU$4-$DZ57-$CA$4+1),1,MIN($DZ57,CU$4-$CA$4+1))),
     IF(SSSModel!$C$4="PV",AW57*$EA57*(1+SSSModel!$C$2),
     IF(SSSModel!$C$4="FCR",$EC57*SUM(OFFSET($AC57,0,MAX(CU$4-$AC$4-$DZ57+1,0),1,MIN($DZ57,CU$4-$AC$4+1))),0)))),
SUM($AC57:$BZ57)*
     IF(SSSModel!$C$4="RR",OFFSET(Profiles!$K$2,$Z57,MAX(Profiles!$C$2,AW$4-$W57)),
     IF(SSSModel!$C$4="ECC",$EA57*$EB57*IF(MAX(Escalation!$C$2,AW$4-$W57)&gt;$DZ57-1,0,OFFSET(Escalation!$K$2,$Y57,MAX(Escalation!$C$2,AW$4-$W57))),
     IF(SSSModel!$C$4="PV",IF(CU$4=$W57,$EA57*(1+SSSModel!$C$2),0),
     IF(SSSModel!$C$4="FCR",IF(AND(CU$4&gt;=$W57,OFFSET(Profiles!$K$2,$Z57,MAX(Profiles!$C$2,AW$4-$W57))&gt;0),$EC57,0),0))))))</f>
        <v>0</v>
      </c>
      <c r="CV57" s="135">
        <f ca="1">IF(OR($Z57=0,SSSModel!$C$4="CF"),AX57,
IF(LEFT($V57,3)="ON_",
     IF(SSSModel!$C$4="RR",SUMPRODUCT(OFFSET($AC57,0,0,1,$CB$2),OFFSET(Profiles!$K$28,($Z57-1)*(Profiles!$I$26+1)+CV$4-SSSModel!$C$3+1,0,1,$CB$2)),
     IF(SSSModel!$C$4="ECC",$EA57*$EB57*SUMPRODUCT(OFFSET($AC57,0,MAX(0,CV$4-$DZ57-$CA$4+1),1,MIN($DZ57,CV$4-$CA$4+1)),OFFSET(Escalation!$K$24,($Y57-1)*(Escalation!$I$22+1)+CV$4-SSSModel!$C$3+1,MAX(0,CV$4-$DZ57-$CA$4+1),1,MIN($DZ57,CV$4-$CA$4+1))),
     IF(SSSModel!$C$4="PV",AX57*$EA57*(1+SSSModel!$C$2),
     IF(SSSModel!$C$4="FCR",$EC57*SUM(OFFSET($AC57,0,MAX(CV$4-$AC$4-$DZ57+1,0),1,MIN($DZ57,CV$4-$AC$4+1))),0)))),
SUM($AC57:$BZ57)*
     IF(SSSModel!$C$4="RR",OFFSET(Profiles!$K$2,$Z57,MAX(Profiles!$C$2,AX$4-$W57)),
     IF(SSSModel!$C$4="ECC",$EA57*$EB57*IF(MAX(Escalation!$C$2,AX$4-$W57)&gt;$DZ57-1,0,OFFSET(Escalation!$K$2,$Y57,MAX(Escalation!$C$2,AX$4-$W57))),
     IF(SSSModel!$C$4="PV",IF(CV$4=$W57,$EA57*(1+SSSModel!$C$2),0),
     IF(SSSModel!$C$4="FCR",IF(AND(CV$4&gt;=$W57,OFFSET(Profiles!$K$2,$Z57,MAX(Profiles!$C$2,AX$4-$W57))&gt;0),$EC57,0),0))))))</f>
        <v>0</v>
      </c>
      <c r="CW57" s="135">
        <f ca="1">IF(OR($Z57=0,SSSModel!$C$4="CF"),AY57,
IF(LEFT($V57,3)="ON_",
     IF(SSSModel!$C$4="RR",SUMPRODUCT(OFFSET($AC57,0,0,1,$CB$2),OFFSET(Profiles!$K$28,($Z57-1)*(Profiles!$I$26+1)+CW$4-SSSModel!$C$3+1,0,1,$CB$2)),
     IF(SSSModel!$C$4="ECC",$EA57*$EB57*SUMPRODUCT(OFFSET($AC57,0,MAX(0,CW$4-$DZ57-$CA$4+1),1,MIN($DZ57,CW$4-$CA$4+1)),OFFSET(Escalation!$K$24,($Y57-1)*(Escalation!$I$22+1)+CW$4-SSSModel!$C$3+1,MAX(0,CW$4-$DZ57-$CA$4+1),1,MIN($DZ57,CW$4-$CA$4+1))),
     IF(SSSModel!$C$4="PV",AY57*$EA57*(1+SSSModel!$C$2),
     IF(SSSModel!$C$4="FCR",$EC57*SUM(OFFSET($AC57,0,MAX(CW$4-$AC$4-$DZ57+1,0),1,MIN($DZ57,CW$4-$AC$4+1))),0)))),
SUM($AC57:$BZ57)*
     IF(SSSModel!$C$4="RR",OFFSET(Profiles!$K$2,$Z57,MAX(Profiles!$C$2,AY$4-$W57)),
     IF(SSSModel!$C$4="ECC",$EA57*$EB57*IF(MAX(Escalation!$C$2,AY$4-$W57)&gt;$DZ57-1,0,OFFSET(Escalation!$K$2,$Y57,MAX(Escalation!$C$2,AY$4-$W57))),
     IF(SSSModel!$C$4="PV",IF(CW$4=$W57,$EA57*(1+SSSModel!$C$2),0),
     IF(SSSModel!$C$4="FCR",IF(AND(CW$4&gt;=$W57,OFFSET(Profiles!$K$2,$Z57,MAX(Profiles!$C$2,AY$4-$W57))&gt;0),$EC57,0),0))))))</f>
        <v>0</v>
      </c>
      <c r="CX57" s="135">
        <f ca="1">IF(OR($Z57=0,SSSModel!$C$4="CF"),AZ57,
IF(LEFT($V57,3)="ON_",
     IF(SSSModel!$C$4="RR",SUMPRODUCT(OFFSET($AC57,0,0,1,$CB$2),OFFSET(Profiles!$K$28,($Z57-1)*(Profiles!$I$26+1)+CX$4-SSSModel!$C$3+1,0,1,$CB$2)),
     IF(SSSModel!$C$4="ECC",$EA57*$EB57*SUMPRODUCT(OFFSET($AC57,0,MAX(0,CX$4-$DZ57-$CA$4+1),1,MIN($DZ57,CX$4-$CA$4+1)),OFFSET(Escalation!$K$24,($Y57-1)*(Escalation!$I$22+1)+CX$4-SSSModel!$C$3+1,MAX(0,CX$4-$DZ57-$CA$4+1),1,MIN($DZ57,CX$4-$CA$4+1))),
     IF(SSSModel!$C$4="PV",AZ57*$EA57*(1+SSSModel!$C$2),
     IF(SSSModel!$C$4="FCR",$EC57*SUM(OFFSET($AC57,0,MAX(CX$4-$AC$4-$DZ57+1,0),1,MIN($DZ57,CX$4-$AC$4+1))),0)))),
SUM($AC57:$BZ57)*
     IF(SSSModel!$C$4="RR",OFFSET(Profiles!$K$2,$Z57,MAX(Profiles!$C$2,AZ$4-$W57)),
     IF(SSSModel!$C$4="ECC",$EA57*$EB57*IF(MAX(Escalation!$C$2,AZ$4-$W57)&gt;$DZ57-1,0,OFFSET(Escalation!$K$2,$Y57,MAX(Escalation!$C$2,AZ$4-$W57))),
     IF(SSSModel!$C$4="PV",IF(CX$4=$W57,$EA57*(1+SSSModel!$C$2),0),
     IF(SSSModel!$C$4="FCR",IF(AND(CX$4&gt;=$W57,OFFSET(Profiles!$K$2,$Z57,MAX(Profiles!$C$2,AZ$4-$W57))&gt;0),$EC57,0),0))))))</f>
        <v>0</v>
      </c>
      <c r="CY57" s="135">
        <f ca="1">IF(OR($Z57=0,SSSModel!$C$4="CF"),BA57,
IF(LEFT($V57,3)="ON_",
     IF(SSSModel!$C$4="RR",SUMPRODUCT(OFFSET($AC57,0,0,1,$CB$2),OFFSET(Profiles!$K$28,($Z57-1)*(Profiles!$I$26+1)+CY$4-SSSModel!$C$3+1,0,1,$CB$2)),
     IF(SSSModel!$C$4="ECC",$EA57*$EB57*SUMPRODUCT(OFFSET($AC57,0,MAX(0,CY$4-$DZ57-$CA$4+1),1,MIN($DZ57,CY$4-$CA$4+1)),OFFSET(Escalation!$K$24,($Y57-1)*(Escalation!$I$22+1)+CY$4-SSSModel!$C$3+1,MAX(0,CY$4-$DZ57-$CA$4+1),1,MIN($DZ57,CY$4-$CA$4+1))),
     IF(SSSModel!$C$4="PV",BA57*$EA57*(1+SSSModel!$C$2),
     IF(SSSModel!$C$4="FCR",$EC57*SUM(OFFSET($AC57,0,MAX(CY$4-$AC$4-$DZ57+1,0),1,MIN($DZ57,CY$4-$AC$4+1))),0)))),
SUM($AC57:$BZ57)*
     IF(SSSModel!$C$4="RR",OFFSET(Profiles!$K$2,$Z57,MAX(Profiles!$C$2,BA$4-$W57)),
     IF(SSSModel!$C$4="ECC",$EA57*$EB57*IF(MAX(Escalation!$C$2,BA$4-$W57)&gt;$DZ57-1,0,OFFSET(Escalation!$K$2,$Y57,MAX(Escalation!$C$2,BA$4-$W57))),
     IF(SSSModel!$C$4="PV",IF(CY$4=$W57,$EA57*(1+SSSModel!$C$2),0),
     IF(SSSModel!$C$4="FCR",IF(AND(CY$4&gt;=$W57,OFFSET(Profiles!$K$2,$Z57,MAX(Profiles!$C$2,BA$4-$W57))&gt;0),$EC57,0),0))))))</f>
        <v>0</v>
      </c>
      <c r="CZ57" s="135">
        <f ca="1">IF(OR($Z57=0,SSSModel!$C$4="CF"),BB57,
IF(LEFT($V57,3)="ON_",
     IF(SSSModel!$C$4="RR",SUMPRODUCT(OFFSET($AC57,0,0,1,$CB$2),OFFSET(Profiles!$K$28,($Z57-1)*(Profiles!$I$26+1)+CZ$4-SSSModel!$C$3+1,0,1,$CB$2)),
     IF(SSSModel!$C$4="ECC",$EA57*$EB57*SUMPRODUCT(OFFSET($AC57,0,MAX(0,CZ$4-$DZ57-$CA$4+1),1,MIN($DZ57,CZ$4-$CA$4+1)),OFFSET(Escalation!$K$24,($Y57-1)*(Escalation!$I$22+1)+CZ$4-SSSModel!$C$3+1,MAX(0,CZ$4-$DZ57-$CA$4+1),1,MIN($DZ57,CZ$4-$CA$4+1))),
     IF(SSSModel!$C$4="PV",BB57*$EA57*(1+SSSModel!$C$2),
     IF(SSSModel!$C$4="FCR",$EC57*SUM(OFFSET($AC57,0,MAX(CZ$4-$AC$4-$DZ57+1,0),1,MIN($DZ57,CZ$4-$AC$4+1))),0)))),
SUM($AC57:$BZ57)*
     IF(SSSModel!$C$4="RR",OFFSET(Profiles!$K$2,$Z57,MAX(Profiles!$C$2,BB$4-$W57)),
     IF(SSSModel!$C$4="ECC",$EA57*$EB57*IF(MAX(Escalation!$C$2,BB$4-$W57)&gt;$DZ57-1,0,OFFSET(Escalation!$K$2,$Y57,MAX(Escalation!$C$2,BB$4-$W57))),
     IF(SSSModel!$C$4="PV",IF(CZ$4=$W57,$EA57*(1+SSSModel!$C$2),0),
     IF(SSSModel!$C$4="FCR",IF(AND(CZ$4&gt;=$W57,OFFSET(Profiles!$K$2,$Z57,MAX(Profiles!$C$2,BB$4-$W57))&gt;0),$EC57,0),0))))))</f>
        <v>0</v>
      </c>
      <c r="DA57" s="135">
        <f ca="1">IF(OR($Z57=0,SSSModel!$C$4="CF"),BC57,
IF(LEFT($V57,3)="ON_",
     IF(SSSModel!$C$4="RR",SUMPRODUCT(OFFSET($AC57,0,0,1,$CB$2),OFFSET(Profiles!$K$28,($Z57-1)*(Profiles!$I$26+1)+DA$4-SSSModel!$C$3+1,0,1,$CB$2)),
     IF(SSSModel!$C$4="ECC",$EA57*$EB57*SUMPRODUCT(OFFSET($AC57,0,MAX(0,DA$4-$DZ57-$CA$4+1),1,MIN($DZ57,DA$4-$CA$4+1)),OFFSET(Escalation!$K$24,($Y57-1)*(Escalation!$I$22+1)+DA$4-SSSModel!$C$3+1,MAX(0,DA$4-$DZ57-$CA$4+1),1,MIN($DZ57,DA$4-$CA$4+1))),
     IF(SSSModel!$C$4="PV",BC57*$EA57*(1+SSSModel!$C$2),
     IF(SSSModel!$C$4="FCR",$EC57*SUM(OFFSET($AC57,0,MAX(DA$4-$AC$4-$DZ57+1,0),1,MIN($DZ57,DA$4-$AC$4+1))),0)))),
SUM($AC57:$BZ57)*
     IF(SSSModel!$C$4="RR",OFFSET(Profiles!$K$2,$Z57,MAX(Profiles!$C$2,BC$4-$W57)),
     IF(SSSModel!$C$4="ECC",$EA57*$EB57*IF(MAX(Escalation!$C$2,BC$4-$W57)&gt;$DZ57-1,0,OFFSET(Escalation!$K$2,$Y57,MAX(Escalation!$C$2,BC$4-$W57))),
     IF(SSSModel!$C$4="PV",IF(DA$4=$W57,$EA57*(1+SSSModel!$C$2),0),
     IF(SSSModel!$C$4="FCR",IF(AND(DA$4&gt;=$W57,OFFSET(Profiles!$K$2,$Z57,MAX(Profiles!$C$2,BC$4-$W57))&gt;0),$EC57,0),0))))))</f>
        <v>0</v>
      </c>
      <c r="DB57" s="135">
        <f ca="1">IF(OR($Z57=0,SSSModel!$C$4="CF"),BD57,
IF(LEFT($V57,3)="ON_",
     IF(SSSModel!$C$4="RR",SUMPRODUCT(OFFSET($AC57,0,0,1,$CB$2),OFFSET(Profiles!$K$28,($Z57-1)*(Profiles!$I$26+1)+DB$4-SSSModel!$C$3+1,0,1,$CB$2)),
     IF(SSSModel!$C$4="ECC",$EA57*$EB57*SUMPRODUCT(OFFSET($AC57,0,MAX(0,DB$4-$DZ57-$CA$4+1),1,MIN($DZ57,DB$4-$CA$4+1)),OFFSET(Escalation!$K$24,($Y57-1)*(Escalation!$I$22+1)+DB$4-SSSModel!$C$3+1,MAX(0,DB$4-$DZ57-$CA$4+1),1,MIN($DZ57,DB$4-$CA$4+1))),
     IF(SSSModel!$C$4="PV",BD57*$EA57*(1+SSSModel!$C$2),
     IF(SSSModel!$C$4="FCR",$EC57*SUM(OFFSET($AC57,0,MAX(DB$4-$AC$4-$DZ57+1,0),1,MIN($DZ57,DB$4-$AC$4+1))),0)))),
SUM($AC57:$BZ57)*
     IF(SSSModel!$C$4="RR",OFFSET(Profiles!$K$2,$Z57,MAX(Profiles!$C$2,BD$4-$W57)),
     IF(SSSModel!$C$4="ECC",$EA57*$EB57*IF(MAX(Escalation!$C$2,BD$4-$W57)&gt;$DZ57-1,0,OFFSET(Escalation!$K$2,$Y57,MAX(Escalation!$C$2,BD$4-$W57))),
     IF(SSSModel!$C$4="PV",IF(DB$4=$W57,$EA57*(1+SSSModel!$C$2),0),
     IF(SSSModel!$C$4="FCR",IF(AND(DB$4&gt;=$W57,OFFSET(Profiles!$K$2,$Z57,MAX(Profiles!$C$2,BD$4-$W57))&gt;0),$EC57,0),0))))))</f>
        <v>0</v>
      </c>
      <c r="DC57" s="135">
        <f ca="1">IF(OR($Z57=0,SSSModel!$C$4="CF"),BE57,
IF(LEFT($V57,3)="ON_",
     IF(SSSModel!$C$4="RR",SUMPRODUCT(OFFSET($AC57,0,0,1,$CB$2),OFFSET(Profiles!$K$28,($Z57-1)*(Profiles!$I$26+1)+DC$4-SSSModel!$C$3+1,0,1,$CB$2)),
     IF(SSSModel!$C$4="ECC",$EA57*$EB57*SUMPRODUCT(OFFSET($AC57,0,MAX(0,DC$4-$DZ57-$CA$4+1),1,MIN($DZ57,DC$4-$CA$4+1)),OFFSET(Escalation!$K$24,($Y57-1)*(Escalation!$I$22+1)+DC$4-SSSModel!$C$3+1,MAX(0,DC$4-$DZ57-$CA$4+1),1,MIN($DZ57,DC$4-$CA$4+1))),
     IF(SSSModel!$C$4="PV",BE57*$EA57*(1+SSSModel!$C$2),
     IF(SSSModel!$C$4="FCR",$EC57*SUM(OFFSET($AC57,0,MAX(DC$4-$AC$4-$DZ57+1,0),1,MIN($DZ57,DC$4-$AC$4+1))),0)))),
SUM($AC57:$BZ57)*
     IF(SSSModel!$C$4="RR",OFFSET(Profiles!$K$2,$Z57,MAX(Profiles!$C$2,BE$4-$W57)),
     IF(SSSModel!$C$4="ECC",$EA57*$EB57*IF(MAX(Escalation!$C$2,BE$4-$W57)&gt;$DZ57-1,0,OFFSET(Escalation!$K$2,$Y57,MAX(Escalation!$C$2,BE$4-$W57))),
     IF(SSSModel!$C$4="PV",IF(DC$4=$W57,$EA57*(1+SSSModel!$C$2),0),
     IF(SSSModel!$C$4="FCR",IF(AND(DC$4&gt;=$W57,OFFSET(Profiles!$K$2,$Z57,MAX(Profiles!$C$2,BE$4-$W57))&gt;0),$EC57,0),0))))))</f>
        <v>0</v>
      </c>
      <c r="DD57" s="135">
        <f ca="1">IF(OR($Z57=0,SSSModel!$C$4="CF"),BF57,
IF(LEFT($V57,3)="ON_",
     IF(SSSModel!$C$4="RR",SUMPRODUCT(OFFSET($AC57,0,0,1,$CB$2),OFFSET(Profiles!$K$28,($Z57-1)*(Profiles!$I$26+1)+DD$4-SSSModel!$C$3+1,0,1,$CB$2)),
     IF(SSSModel!$C$4="ECC",$EA57*$EB57*SUMPRODUCT(OFFSET($AC57,0,MAX(0,DD$4-$DZ57-$CA$4+1),1,MIN($DZ57,DD$4-$CA$4+1)),OFFSET(Escalation!$K$24,($Y57-1)*(Escalation!$I$22+1)+DD$4-SSSModel!$C$3+1,MAX(0,DD$4-$DZ57-$CA$4+1),1,MIN($DZ57,DD$4-$CA$4+1))),
     IF(SSSModel!$C$4="PV",BF57*$EA57*(1+SSSModel!$C$2),
     IF(SSSModel!$C$4="FCR",$EC57*SUM(OFFSET($AC57,0,MAX(DD$4-$AC$4-$DZ57+1,0),1,MIN($DZ57,DD$4-$AC$4+1))),0)))),
SUM($AC57:$BZ57)*
     IF(SSSModel!$C$4="RR",OFFSET(Profiles!$K$2,$Z57,MAX(Profiles!$C$2,BF$4-$W57)),
     IF(SSSModel!$C$4="ECC",$EA57*$EB57*IF(MAX(Escalation!$C$2,BF$4-$W57)&gt;$DZ57-1,0,OFFSET(Escalation!$K$2,$Y57,MAX(Escalation!$C$2,BF$4-$W57))),
     IF(SSSModel!$C$4="PV",IF(DD$4=$W57,$EA57*(1+SSSModel!$C$2),0),
     IF(SSSModel!$C$4="FCR",IF(AND(DD$4&gt;=$W57,OFFSET(Profiles!$K$2,$Z57,MAX(Profiles!$C$2,BF$4-$W57))&gt;0),$EC57,0),0))))))</f>
        <v>0</v>
      </c>
      <c r="DE57" s="135">
        <f ca="1">IF(OR($Z57=0,SSSModel!$C$4="CF"),BG57,
IF(LEFT($V57,3)="ON_",
     IF(SSSModel!$C$4="RR",SUMPRODUCT(OFFSET($AC57,0,0,1,$CB$2),OFFSET(Profiles!$K$28,($Z57-1)*(Profiles!$I$26+1)+DE$4-SSSModel!$C$3+1,0,1,$CB$2)),
     IF(SSSModel!$C$4="ECC",$EA57*$EB57*SUMPRODUCT(OFFSET($AC57,0,MAX(0,DE$4-$DZ57-$CA$4+1),1,MIN($DZ57,DE$4-$CA$4+1)),OFFSET(Escalation!$K$24,($Y57-1)*(Escalation!$I$22+1)+DE$4-SSSModel!$C$3+1,MAX(0,DE$4-$DZ57-$CA$4+1),1,MIN($DZ57,DE$4-$CA$4+1))),
     IF(SSSModel!$C$4="PV",BG57*$EA57*(1+SSSModel!$C$2),
     IF(SSSModel!$C$4="FCR",$EC57*SUM(OFFSET($AC57,0,MAX(DE$4-$AC$4-$DZ57+1,0),1,MIN($DZ57,DE$4-$AC$4+1))),0)))),
SUM($AC57:$BZ57)*
     IF(SSSModel!$C$4="RR",OFFSET(Profiles!$K$2,$Z57,MAX(Profiles!$C$2,BG$4-$W57)),
     IF(SSSModel!$C$4="ECC",$EA57*$EB57*IF(MAX(Escalation!$C$2,BG$4-$W57)&gt;$DZ57-1,0,OFFSET(Escalation!$K$2,$Y57,MAX(Escalation!$C$2,BG$4-$W57))),
     IF(SSSModel!$C$4="PV",IF(DE$4=$W57,$EA57*(1+SSSModel!$C$2),0),
     IF(SSSModel!$C$4="FCR",IF(AND(DE$4&gt;=$W57,OFFSET(Profiles!$K$2,$Z57,MAX(Profiles!$C$2,BG$4-$W57))&gt;0),$EC57,0),0))))))</f>
        <v>0</v>
      </c>
      <c r="DF57" s="135">
        <f ca="1">IF(OR($Z57=0,SSSModel!$C$4="CF"),BH57,
IF(LEFT($V57,3)="ON_",
     IF(SSSModel!$C$4="RR",SUMPRODUCT(OFFSET($AC57,0,0,1,$CB$2),OFFSET(Profiles!$K$28,($Z57-1)*(Profiles!$I$26+1)+DF$4-SSSModel!$C$3+1,0,1,$CB$2)),
     IF(SSSModel!$C$4="ECC",$EA57*$EB57*SUMPRODUCT(OFFSET($AC57,0,MAX(0,DF$4-$DZ57-$CA$4+1),1,MIN($DZ57,DF$4-$CA$4+1)),OFFSET(Escalation!$K$24,($Y57-1)*(Escalation!$I$22+1)+DF$4-SSSModel!$C$3+1,MAX(0,DF$4-$DZ57-$CA$4+1),1,MIN($DZ57,DF$4-$CA$4+1))),
     IF(SSSModel!$C$4="PV",BH57*$EA57*(1+SSSModel!$C$2),
     IF(SSSModel!$C$4="FCR",$EC57*SUM(OFFSET($AC57,0,MAX(DF$4-$AC$4-$DZ57+1,0),1,MIN($DZ57,DF$4-$AC$4+1))),0)))),
SUM($AC57:$BZ57)*
     IF(SSSModel!$C$4="RR",OFFSET(Profiles!$K$2,$Z57,MAX(Profiles!$C$2,BH$4-$W57)),
     IF(SSSModel!$C$4="ECC",$EA57*$EB57*IF(MAX(Escalation!$C$2,BH$4-$W57)&gt;$DZ57-1,0,OFFSET(Escalation!$K$2,$Y57,MAX(Escalation!$C$2,BH$4-$W57))),
     IF(SSSModel!$C$4="PV",IF(DF$4=$W57,$EA57*(1+SSSModel!$C$2),0),
     IF(SSSModel!$C$4="FCR",IF(AND(DF$4&gt;=$W57,OFFSET(Profiles!$K$2,$Z57,MAX(Profiles!$C$2,BH$4-$W57))&gt;0),$EC57,0),0))))))</f>
        <v>0</v>
      </c>
      <c r="DG57" s="135">
        <f ca="1">IF(OR($Z57=0,SSSModel!$C$4="CF"),BI57,
IF(LEFT($V57,3)="ON_",
     IF(SSSModel!$C$4="RR",SUMPRODUCT(OFFSET($AC57,0,0,1,$CB$2),OFFSET(Profiles!$K$28,($Z57-1)*(Profiles!$I$26+1)+DG$4-SSSModel!$C$3+1,0,1,$CB$2)),
     IF(SSSModel!$C$4="ECC",$EA57*$EB57*SUMPRODUCT(OFFSET($AC57,0,MAX(0,DG$4-$DZ57-$CA$4+1),1,MIN($DZ57,DG$4-$CA$4+1)),OFFSET(Escalation!$K$24,($Y57-1)*(Escalation!$I$22+1)+DG$4-SSSModel!$C$3+1,MAX(0,DG$4-$DZ57-$CA$4+1),1,MIN($DZ57,DG$4-$CA$4+1))),
     IF(SSSModel!$C$4="PV",BI57*$EA57*(1+SSSModel!$C$2),
     IF(SSSModel!$C$4="FCR",$EC57*SUM(OFFSET($AC57,0,MAX(DG$4-$AC$4-$DZ57+1,0),1,MIN($DZ57,DG$4-$AC$4+1))),0)))),
SUM($AC57:$BZ57)*
     IF(SSSModel!$C$4="RR",OFFSET(Profiles!$K$2,$Z57,MAX(Profiles!$C$2,BI$4-$W57)),
     IF(SSSModel!$C$4="ECC",$EA57*$EB57*IF(MAX(Escalation!$C$2,BI$4-$W57)&gt;$DZ57-1,0,OFFSET(Escalation!$K$2,$Y57,MAX(Escalation!$C$2,BI$4-$W57))),
     IF(SSSModel!$C$4="PV",IF(DG$4=$W57,$EA57*(1+SSSModel!$C$2),0),
     IF(SSSModel!$C$4="FCR",IF(AND(DG$4&gt;=$W57,OFFSET(Profiles!$K$2,$Z57,MAX(Profiles!$C$2,BI$4-$W57))&gt;0),$EC57,0),0))))))</f>
        <v>0</v>
      </c>
      <c r="DH57" s="135">
        <f ca="1">IF(OR($Z57=0,SSSModel!$C$4="CF"),BJ57,
IF(LEFT($V57,3)="ON_",
     IF(SSSModel!$C$4="RR",SUMPRODUCT(OFFSET($AC57,0,0,1,$CB$2),OFFSET(Profiles!$K$28,($Z57-1)*(Profiles!$I$26+1)+DH$4-SSSModel!$C$3+1,0,1,$CB$2)),
     IF(SSSModel!$C$4="ECC",$EA57*$EB57*SUMPRODUCT(OFFSET($AC57,0,MAX(0,DH$4-$DZ57-$CA$4+1),1,MIN($DZ57,DH$4-$CA$4+1)),OFFSET(Escalation!$K$24,($Y57-1)*(Escalation!$I$22+1)+DH$4-SSSModel!$C$3+1,MAX(0,DH$4-$DZ57-$CA$4+1),1,MIN($DZ57,DH$4-$CA$4+1))),
     IF(SSSModel!$C$4="PV",BJ57*$EA57*(1+SSSModel!$C$2),
     IF(SSSModel!$C$4="FCR",$EC57*SUM(OFFSET($AC57,0,MAX(DH$4-$AC$4-$DZ57+1,0),1,MIN($DZ57,DH$4-$AC$4+1))),0)))),
SUM($AC57:$BZ57)*
     IF(SSSModel!$C$4="RR",OFFSET(Profiles!$K$2,$Z57,MAX(Profiles!$C$2,BJ$4-$W57)),
     IF(SSSModel!$C$4="ECC",$EA57*$EB57*IF(MAX(Escalation!$C$2,BJ$4-$W57)&gt;$DZ57-1,0,OFFSET(Escalation!$K$2,$Y57,MAX(Escalation!$C$2,BJ$4-$W57))),
     IF(SSSModel!$C$4="PV",IF(DH$4=$W57,$EA57*(1+SSSModel!$C$2),0),
     IF(SSSModel!$C$4="FCR",IF(AND(DH$4&gt;=$W57,OFFSET(Profiles!$K$2,$Z57,MAX(Profiles!$C$2,BJ$4-$W57))&gt;0),$EC57,0),0))))))</f>
        <v>0</v>
      </c>
      <c r="DI57" s="135">
        <f ca="1">IF(OR($Z57=0,SSSModel!$C$4="CF"),BK57,
IF(LEFT($V57,3)="ON_",
     IF(SSSModel!$C$4="RR",SUMPRODUCT(OFFSET($AC57,0,0,1,$CB$2),OFFSET(Profiles!$K$28,($Z57-1)*(Profiles!$I$26+1)+DI$4-SSSModel!$C$3+1,0,1,$CB$2)),
     IF(SSSModel!$C$4="ECC",$EA57*$EB57*SUMPRODUCT(OFFSET($AC57,0,MAX(0,DI$4-$DZ57-$CA$4+1),1,MIN($DZ57,DI$4-$CA$4+1)),OFFSET(Escalation!$K$24,($Y57-1)*(Escalation!$I$22+1)+DI$4-SSSModel!$C$3+1,MAX(0,DI$4-$DZ57-$CA$4+1),1,MIN($DZ57,DI$4-$CA$4+1))),
     IF(SSSModel!$C$4="PV",BK57*$EA57*(1+SSSModel!$C$2),
     IF(SSSModel!$C$4="FCR",$EC57*SUM(OFFSET($AC57,0,MAX(DI$4-$AC$4-$DZ57+1,0),1,MIN($DZ57,DI$4-$AC$4+1))),0)))),
SUM($AC57:$BZ57)*
     IF(SSSModel!$C$4="RR",OFFSET(Profiles!$K$2,$Z57,MAX(Profiles!$C$2,BK$4-$W57)),
     IF(SSSModel!$C$4="ECC",$EA57*$EB57*IF(MAX(Escalation!$C$2,BK$4-$W57)&gt;$DZ57-1,0,OFFSET(Escalation!$K$2,$Y57,MAX(Escalation!$C$2,BK$4-$W57))),
     IF(SSSModel!$C$4="PV",IF(DI$4=$W57,$EA57*(1+SSSModel!$C$2),0),
     IF(SSSModel!$C$4="FCR",IF(AND(DI$4&gt;=$W57,OFFSET(Profiles!$K$2,$Z57,MAX(Profiles!$C$2,BK$4-$W57))&gt;0),$EC57,0),0))))))</f>
        <v>0</v>
      </c>
      <c r="DJ57" s="135">
        <f ca="1">IF(OR($Z57=0,SSSModel!$C$4="CF"),BL57,
IF(LEFT($V57,3)="ON_",
     IF(SSSModel!$C$4="RR",SUMPRODUCT(OFFSET($AC57,0,0,1,$CB$2),OFFSET(Profiles!$K$28,($Z57-1)*(Profiles!$I$26+1)+DJ$4-SSSModel!$C$3+1,0,1,$CB$2)),
     IF(SSSModel!$C$4="ECC",$EA57*$EB57*SUMPRODUCT(OFFSET($AC57,0,MAX(0,DJ$4-$DZ57-$CA$4+1),1,MIN($DZ57,DJ$4-$CA$4+1)),OFFSET(Escalation!$K$24,($Y57-1)*(Escalation!$I$22+1)+DJ$4-SSSModel!$C$3+1,MAX(0,DJ$4-$DZ57-$CA$4+1),1,MIN($DZ57,DJ$4-$CA$4+1))),
     IF(SSSModel!$C$4="PV",BL57*$EA57*(1+SSSModel!$C$2),
     IF(SSSModel!$C$4="FCR",$EC57*SUM(OFFSET($AC57,0,MAX(DJ$4-$AC$4-$DZ57+1,0),1,MIN($DZ57,DJ$4-$AC$4+1))),0)))),
SUM($AC57:$BZ57)*
     IF(SSSModel!$C$4="RR",OFFSET(Profiles!$K$2,$Z57,MAX(Profiles!$C$2,BL$4-$W57)),
     IF(SSSModel!$C$4="ECC",$EA57*$EB57*IF(MAX(Escalation!$C$2,BL$4-$W57)&gt;$DZ57-1,0,OFFSET(Escalation!$K$2,$Y57,MAX(Escalation!$C$2,BL$4-$W57))),
     IF(SSSModel!$C$4="PV",IF(DJ$4=$W57,$EA57*(1+SSSModel!$C$2),0),
     IF(SSSModel!$C$4="FCR",IF(AND(DJ$4&gt;=$W57,OFFSET(Profiles!$K$2,$Z57,MAX(Profiles!$C$2,BL$4-$W57))&gt;0),$EC57,0),0))))))</f>
        <v>0</v>
      </c>
      <c r="DK57" s="135">
        <f ca="1">IF(OR($Z57=0,SSSModel!$C$4="CF"),BM57,
IF(LEFT($V57,3)="ON_",
     IF(SSSModel!$C$4="RR",SUMPRODUCT(OFFSET($AC57,0,0,1,$CB$2),OFFSET(Profiles!$K$28,($Z57-1)*(Profiles!$I$26+1)+DK$4-SSSModel!$C$3+1,0,1,$CB$2)),
     IF(SSSModel!$C$4="ECC",$EA57*$EB57*SUMPRODUCT(OFFSET($AC57,0,MAX(0,DK$4-$DZ57-$CA$4+1),1,MIN($DZ57,DK$4-$CA$4+1)),OFFSET(Escalation!$K$24,($Y57-1)*(Escalation!$I$22+1)+DK$4-SSSModel!$C$3+1,MAX(0,DK$4-$DZ57-$CA$4+1),1,MIN($DZ57,DK$4-$CA$4+1))),
     IF(SSSModel!$C$4="PV",BM57*$EA57*(1+SSSModel!$C$2),
     IF(SSSModel!$C$4="FCR",$EC57*SUM(OFFSET($AC57,0,MAX(DK$4-$AC$4-$DZ57+1,0),1,MIN($DZ57,DK$4-$AC$4+1))),0)))),
SUM($AC57:$BZ57)*
     IF(SSSModel!$C$4="RR",OFFSET(Profiles!$K$2,$Z57,MAX(Profiles!$C$2,BM$4-$W57)),
     IF(SSSModel!$C$4="ECC",$EA57*$EB57*IF(MAX(Escalation!$C$2,BM$4-$W57)&gt;$DZ57-1,0,OFFSET(Escalation!$K$2,$Y57,MAX(Escalation!$C$2,BM$4-$W57))),
     IF(SSSModel!$C$4="PV",IF(DK$4=$W57,$EA57*(1+SSSModel!$C$2),0),
     IF(SSSModel!$C$4="FCR",IF(AND(DK$4&gt;=$W57,OFFSET(Profiles!$K$2,$Z57,MAX(Profiles!$C$2,BM$4-$W57))&gt;0),$EC57,0),0))))))</f>
        <v>0</v>
      </c>
      <c r="DL57" s="135">
        <f ca="1">IF(OR($Z57=0,SSSModel!$C$4="CF"),BN57,
IF(LEFT($V57,3)="ON_",
     IF(SSSModel!$C$4="RR",SUMPRODUCT(OFFSET($AC57,0,0,1,$CB$2),OFFSET(Profiles!$K$28,($Z57-1)*(Profiles!$I$26+1)+DL$4-SSSModel!$C$3+1,0,1,$CB$2)),
     IF(SSSModel!$C$4="ECC",$EA57*$EB57*SUMPRODUCT(OFFSET($AC57,0,MAX(0,DL$4-$DZ57-$CA$4+1),1,MIN($DZ57,DL$4-$CA$4+1)),OFFSET(Escalation!$K$24,($Y57-1)*(Escalation!$I$22+1)+DL$4-SSSModel!$C$3+1,MAX(0,DL$4-$DZ57-$CA$4+1),1,MIN($DZ57,DL$4-$CA$4+1))),
     IF(SSSModel!$C$4="PV",BN57*$EA57*(1+SSSModel!$C$2),
     IF(SSSModel!$C$4="FCR",$EC57*SUM(OFFSET($AC57,0,MAX(DL$4-$AC$4-$DZ57+1,0),1,MIN($DZ57,DL$4-$AC$4+1))),0)))),
SUM($AC57:$BZ57)*
     IF(SSSModel!$C$4="RR",OFFSET(Profiles!$K$2,$Z57,MAX(Profiles!$C$2,BN$4-$W57)),
     IF(SSSModel!$C$4="ECC",$EA57*$EB57*IF(MAX(Escalation!$C$2,BN$4-$W57)&gt;$DZ57-1,0,OFFSET(Escalation!$K$2,$Y57,MAX(Escalation!$C$2,BN$4-$W57))),
     IF(SSSModel!$C$4="PV",IF(DL$4=$W57,$EA57*(1+SSSModel!$C$2),0),
     IF(SSSModel!$C$4="FCR",IF(AND(DL$4&gt;=$W57,OFFSET(Profiles!$K$2,$Z57,MAX(Profiles!$C$2,BN$4-$W57))&gt;0),$EC57,0),0))))))</f>
        <v>0</v>
      </c>
      <c r="DM57" s="135">
        <f ca="1">IF(OR($Z57=0,SSSModel!$C$4="CF"),BO57,
IF(LEFT($V57,3)="ON_",
     IF(SSSModel!$C$4="RR",SUMPRODUCT(OFFSET($AC57,0,0,1,$CB$2),OFFSET(Profiles!$K$28,($Z57-1)*(Profiles!$I$26+1)+DM$4-SSSModel!$C$3+1,0,1,$CB$2)),
     IF(SSSModel!$C$4="ECC",$EA57*$EB57*SUMPRODUCT(OFFSET($AC57,0,MAX(0,DM$4-$DZ57-$CA$4+1),1,MIN($DZ57,DM$4-$CA$4+1)),OFFSET(Escalation!$K$24,($Y57-1)*(Escalation!$I$22+1)+DM$4-SSSModel!$C$3+1,MAX(0,DM$4-$DZ57-$CA$4+1),1,MIN($DZ57,DM$4-$CA$4+1))),
     IF(SSSModel!$C$4="PV",BO57*$EA57*(1+SSSModel!$C$2),
     IF(SSSModel!$C$4="FCR",$EC57*SUM(OFFSET($AC57,0,MAX(DM$4-$AC$4-$DZ57+1,0),1,MIN($DZ57,DM$4-$AC$4+1))),0)))),
SUM($AC57:$BZ57)*
     IF(SSSModel!$C$4="RR",OFFSET(Profiles!$K$2,$Z57,MAX(Profiles!$C$2,BO$4-$W57)),
     IF(SSSModel!$C$4="ECC",$EA57*$EB57*IF(MAX(Escalation!$C$2,BO$4-$W57)&gt;$DZ57-1,0,OFFSET(Escalation!$K$2,$Y57,MAX(Escalation!$C$2,BO$4-$W57))),
     IF(SSSModel!$C$4="PV",IF(DM$4=$W57,$EA57*(1+SSSModel!$C$2),0),
     IF(SSSModel!$C$4="FCR",IF(AND(DM$4&gt;=$W57,OFFSET(Profiles!$K$2,$Z57,MAX(Profiles!$C$2,BO$4-$W57))&gt;0),$EC57,0),0))))))</f>
        <v>0</v>
      </c>
      <c r="DN57" s="135">
        <f ca="1">IF(OR($Z57=0,SSSModel!$C$4="CF"),BP57,
IF(LEFT($V57,3)="ON_",
     IF(SSSModel!$C$4="RR",SUMPRODUCT(OFFSET($AC57,0,0,1,$CB$2),OFFSET(Profiles!$K$28,($Z57-1)*(Profiles!$I$26+1)+DN$4-SSSModel!$C$3+1,0,1,$CB$2)),
     IF(SSSModel!$C$4="ECC",$EA57*$EB57*SUMPRODUCT(OFFSET($AC57,0,MAX(0,DN$4-$DZ57-$CA$4+1),1,MIN($DZ57,DN$4-$CA$4+1)),OFFSET(Escalation!$K$24,($Y57-1)*(Escalation!$I$22+1)+DN$4-SSSModel!$C$3+1,MAX(0,DN$4-$DZ57-$CA$4+1),1,MIN($DZ57,DN$4-$CA$4+1))),
     IF(SSSModel!$C$4="PV",BP57*$EA57*(1+SSSModel!$C$2),
     IF(SSSModel!$C$4="FCR",$EC57*SUM(OFFSET($AC57,0,MAX(DN$4-$AC$4-$DZ57+1,0),1,MIN($DZ57,DN$4-$AC$4+1))),0)))),
SUM($AC57:$BZ57)*
     IF(SSSModel!$C$4="RR",OFFSET(Profiles!$K$2,$Z57,MAX(Profiles!$C$2,BP$4-$W57)),
     IF(SSSModel!$C$4="ECC",$EA57*$EB57*IF(MAX(Escalation!$C$2,BP$4-$W57)&gt;$DZ57-1,0,OFFSET(Escalation!$K$2,$Y57,MAX(Escalation!$C$2,BP$4-$W57))),
     IF(SSSModel!$C$4="PV",IF(DN$4=$W57,$EA57*(1+SSSModel!$C$2),0),
     IF(SSSModel!$C$4="FCR",IF(AND(DN$4&gt;=$W57,OFFSET(Profiles!$K$2,$Z57,MAX(Profiles!$C$2,BP$4-$W57))&gt;0),$EC57,0),0))))))</f>
        <v>0</v>
      </c>
      <c r="DO57" s="135">
        <f ca="1">IF(OR($Z57=0,SSSModel!$C$4="CF"),BQ57,
IF(LEFT($V57,3)="ON_",
     IF(SSSModel!$C$4="RR",SUMPRODUCT(OFFSET($AC57,0,0,1,$CB$2),OFFSET(Profiles!$K$28,($Z57-1)*(Profiles!$I$26+1)+DO$4-SSSModel!$C$3+1,0,1,$CB$2)),
     IF(SSSModel!$C$4="ECC",$EA57*$EB57*SUMPRODUCT(OFFSET($AC57,0,MAX(0,DO$4-$DZ57-$CA$4+1),1,MIN($DZ57,DO$4-$CA$4+1)),OFFSET(Escalation!$K$24,($Y57-1)*(Escalation!$I$22+1)+DO$4-SSSModel!$C$3+1,MAX(0,DO$4-$DZ57-$CA$4+1),1,MIN($DZ57,DO$4-$CA$4+1))),
     IF(SSSModel!$C$4="PV",BQ57*$EA57*(1+SSSModel!$C$2),
     IF(SSSModel!$C$4="FCR",$EC57*SUM(OFFSET($AC57,0,MAX(DO$4-$AC$4-$DZ57+1,0),1,MIN($DZ57,DO$4-$AC$4+1))),0)))),
SUM($AC57:$BZ57)*
     IF(SSSModel!$C$4="RR",OFFSET(Profiles!$K$2,$Z57,MAX(Profiles!$C$2,BQ$4-$W57)),
     IF(SSSModel!$C$4="ECC",$EA57*$EB57*IF(MAX(Escalation!$C$2,BQ$4-$W57)&gt;$DZ57-1,0,OFFSET(Escalation!$K$2,$Y57,MAX(Escalation!$C$2,BQ$4-$W57))),
     IF(SSSModel!$C$4="PV",IF(DO$4=$W57,$EA57*(1+SSSModel!$C$2),0),
     IF(SSSModel!$C$4="FCR",IF(AND(DO$4&gt;=$W57,OFFSET(Profiles!$K$2,$Z57,MAX(Profiles!$C$2,BQ$4-$W57))&gt;0),$EC57,0),0))))))</f>
        <v>0</v>
      </c>
      <c r="DP57" s="135">
        <f ca="1">IF(OR($Z57=0,SSSModel!$C$4="CF"),BR57,
IF(LEFT($V57,3)="ON_",
     IF(SSSModel!$C$4="RR",SUMPRODUCT(OFFSET($AC57,0,0,1,$CB$2),OFFSET(Profiles!$K$28,($Z57-1)*(Profiles!$I$26+1)+DP$4-SSSModel!$C$3+1,0,1,$CB$2)),
     IF(SSSModel!$C$4="ECC",$EA57*$EB57*SUMPRODUCT(OFFSET($AC57,0,MAX(0,DP$4-$DZ57-$CA$4+1),1,MIN($DZ57,DP$4-$CA$4+1)),OFFSET(Escalation!$K$24,($Y57-1)*(Escalation!$I$22+1)+DP$4-SSSModel!$C$3+1,MAX(0,DP$4-$DZ57-$CA$4+1),1,MIN($DZ57,DP$4-$CA$4+1))),
     IF(SSSModel!$C$4="PV",BR57*$EA57*(1+SSSModel!$C$2),
     IF(SSSModel!$C$4="FCR",$EC57*SUM(OFFSET($AC57,0,MAX(DP$4-$AC$4-$DZ57+1,0),1,MIN($DZ57,DP$4-$AC$4+1))),0)))),
SUM($AC57:$BZ57)*
     IF(SSSModel!$C$4="RR",OFFSET(Profiles!$K$2,$Z57,MAX(Profiles!$C$2,BR$4-$W57)),
     IF(SSSModel!$C$4="ECC",$EA57*$EB57*IF(MAX(Escalation!$C$2,BR$4-$W57)&gt;$DZ57-1,0,OFFSET(Escalation!$K$2,$Y57,MAX(Escalation!$C$2,BR$4-$W57))),
     IF(SSSModel!$C$4="PV",IF(DP$4=$W57,$EA57*(1+SSSModel!$C$2),0),
     IF(SSSModel!$C$4="FCR",IF(AND(DP$4&gt;=$W57,OFFSET(Profiles!$K$2,$Z57,MAX(Profiles!$C$2,BR$4-$W57))&gt;0),$EC57,0),0))))))</f>
        <v>0</v>
      </c>
      <c r="DQ57" s="135">
        <f ca="1">IF(OR($Z57=0,SSSModel!$C$4="CF"),BS57,
IF(LEFT($V57,3)="ON_",
     IF(SSSModel!$C$4="RR",SUMPRODUCT(OFFSET($AC57,0,0,1,$CB$2),OFFSET(Profiles!$K$28,($Z57-1)*(Profiles!$I$26+1)+DQ$4-SSSModel!$C$3+1,0,1,$CB$2)),
     IF(SSSModel!$C$4="ECC",$EA57*$EB57*SUMPRODUCT(OFFSET($AC57,0,MAX(0,DQ$4-$DZ57-$CA$4+1),1,MIN($DZ57,DQ$4-$CA$4+1)),OFFSET(Escalation!$K$24,($Y57-1)*(Escalation!$I$22+1)+DQ$4-SSSModel!$C$3+1,MAX(0,DQ$4-$DZ57-$CA$4+1),1,MIN($DZ57,DQ$4-$CA$4+1))),
     IF(SSSModel!$C$4="PV",BS57*$EA57*(1+SSSModel!$C$2),
     IF(SSSModel!$C$4="FCR",$EC57*SUM(OFFSET($AC57,0,MAX(DQ$4-$AC$4-$DZ57+1,0),1,MIN($DZ57,DQ$4-$AC$4+1))),0)))),
SUM($AC57:$BZ57)*
     IF(SSSModel!$C$4="RR",OFFSET(Profiles!$K$2,$Z57,MAX(Profiles!$C$2,BS$4-$W57)),
     IF(SSSModel!$C$4="ECC",$EA57*$EB57*IF(MAX(Escalation!$C$2,BS$4-$W57)&gt;$DZ57-1,0,OFFSET(Escalation!$K$2,$Y57,MAX(Escalation!$C$2,BS$4-$W57))),
     IF(SSSModel!$C$4="PV",IF(DQ$4=$W57,$EA57*(1+SSSModel!$C$2),0),
     IF(SSSModel!$C$4="FCR",IF(AND(DQ$4&gt;=$W57,OFFSET(Profiles!$K$2,$Z57,MAX(Profiles!$C$2,BS$4-$W57))&gt;0),$EC57,0),0))))))</f>
        <v>0</v>
      </c>
      <c r="DR57" s="135">
        <f ca="1">IF(OR($Z57=0,SSSModel!$C$4="CF"),BT57,
IF(LEFT($V57,3)="ON_",
     IF(SSSModel!$C$4="RR",SUMPRODUCT(OFFSET($AC57,0,0,1,$CB$2),OFFSET(Profiles!$K$28,($Z57-1)*(Profiles!$I$26+1)+DR$4-SSSModel!$C$3+1,0,1,$CB$2)),
     IF(SSSModel!$C$4="ECC",$EA57*$EB57*SUMPRODUCT(OFFSET($AC57,0,MAX(0,DR$4-$DZ57-$CA$4+1),1,MIN($DZ57,DR$4-$CA$4+1)),OFFSET(Escalation!$K$24,($Y57-1)*(Escalation!$I$22+1)+DR$4-SSSModel!$C$3+1,MAX(0,DR$4-$DZ57-$CA$4+1),1,MIN($DZ57,DR$4-$CA$4+1))),
     IF(SSSModel!$C$4="PV",BT57*$EA57*(1+SSSModel!$C$2),
     IF(SSSModel!$C$4="FCR",$EC57*SUM(OFFSET($AC57,0,MAX(DR$4-$AC$4-$DZ57+1,0),1,MIN($DZ57,DR$4-$AC$4+1))),0)))),
SUM($AC57:$BZ57)*
     IF(SSSModel!$C$4="RR",OFFSET(Profiles!$K$2,$Z57,MAX(Profiles!$C$2,BT$4-$W57)),
     IF(SSSModel!$C$4="ECC",$EA57*$EB57*IF(MAX(Escalation!$C$2,BT$4-$W57)&gt;$DZ57-1,0,OFFSET(Escalation!$K$2,$Y57,MAX(Escalation!$C$2,BT$4-$W57))),
     IF(SSSModel!$C$4="PV",IF(DR$4=$W57,$EA57*(1+SSSModel!$C$2),0),
     IF(SSSModel!$C$4="FCR",IF(AND(DR$4&gt;=$W57,OFFSET(Profiles!$K$2,$Z57,MAX(Profiles!$C$2,BT$4-$W57))&gt;0),$EC57,0),0))))))</f>
        <v>0</v>
      </c>
      <c r="DS57" s="135">
        <f ca="1">IF(OR($Z57=0,SSSModel!$C$4="CF"),BU57,
IF(LEFT($V57,3)="ON_",
     IF(SSSModel!$C$4="RR",SUMPRODUCT(OFFSET($AC57,0,0,1,$CB$2),OFFSET(Profiles!$K$28,($Z57-1)*(Profiles!$I$26+1)+DS$4-SSSModel!$C$3+1,0,1,$CB$2)),
     IF(SSSModel!$C$4="ECC",$EA57*$EB57*SUMPRODUCT(OFFSET($AC57,0,MAX(0,DS$4-$DZ57-$CA$4+1),1,MIN($DZ57,DS$4-$CA$4+1)),OFFSET(Escalation!$K$24,($Y57-1)*(Escalation!$I$22+1)+DS$4-SSSModel!$C$3+1,MAX(0,DS$4-$DZ57-$CA$4+1),1,MIN($DZ57,DS$4-$CA$4+1))),
     IF(SSSModel!$C$4="PV",BU57*$EA57*(1+SSSModel!$C$2),
     IF(SSSModel!$C$4="FCR",$EC57*SUM(OFFSET($AC57,0,MAX(DS$4-$AC$4-$DZ57+1,0),1,MIN($DZ57,DS$4-$AC$4+1))),0)))),
SUM($AC57:$BZ57)*
     IF(SSSModel!$C$4="RR",OFFSET(Profiles!$K$2,$Z57,MAX(Profiles!$C$2,BU$4-$W57)),
     IF(SSSModel!$C$4="ECC",$EA57*$EB57*IF(MAX(Escalation!$C$2,BU$4-$W57)&gt;$DZ57-1,0,OFFSET(Escalation!$K$2,$Y57,MAX(Escalation!$C$2,BU$4-$W57))),
     IF(SSSModel!$C$4="PV",IF(DS$4=$W57,$EA57*(1+SSSModel!$C$2),0),
     IF(SSSModel!$C$4="FCR",IF(AND(DS$4&gt;=$W57,OFFSET(Profiles!$K$2,$Z57,MAX(Profiles!$C$2,BU$4-$W57))&gt;0),$EC57,0),0))))))</f>
        <v>0</v>
      </c>
      <c r="DT57" s="135">
        <f ca="1">IF(OR($Z57=0,SSSModel!$C$4="CF"),BV57,
IF(LEFT($V57,3)="ON_",
     IF(SSSModel!$C$4="RR",SUMPRODUCT(OFFSET($AC57,0,0,1,$CB$2),OFFSET(Profiles!$K$28,($Z57-1)*(Profiles!$I$26+1)+DT$4-SSSModel!$C$3+1,0,1,$CB$2)),
     IF(SSSModel!$C$4="ECC",$EA57*$EB57*SUMPRODUCT(OFFSET($AC57,0,MAX(0,DT$4-$DZ57-$CA$4+1),1,MIN($DZ57,DT$4-$CA$4+1)),OFFSET(Escalation!$K$24,($Y57-1)*(Escalation!$I$22+1)+DT$4-SSSModel!$C$3+1,MAX(0,DT$4-$DZ57-$CA$4+1),1,MIN($DZ57,DT$4-$CA$4+1))),
     IF(SSSModel!$C$4="PV",BV57*$EA57*(1+SSSModel!$C$2),
     IF(SSSModel!$C$4="FCR",$EC57*SUM(OFFSET($AC57,0,MAX(DT$4-$AC$4-$DZ57+1,0),1,MIN($DZ57,DT$4-$AC$4+1))),0)))),
SUM($AC57:$BZ57)*
     IF(SSSModel!$C$4="RR",OFFSET(Profiles!$K$2,$Z57,MAX(Profiles!$C$2,BV$4-$W57)),
     IF(SSSModel!$C$4="ECC",$EA57*$EB57*IF(MAX(Escalation!$C$2,BV$4-$W57)&gt;$DZ57-1,0,OFFSET(Escalation!$K$2,$Y57,MAX(Escalation!$C$2,BV$4-$W57))),
     IF(SSSModel!$C$4="PV",IF(DT$4=$W57,$EA57*(1+SSSModel!$C$2),0),
     IF(SSSModel!$C$4="FCR",IF(AND(DT$4&gt;=$W57,OFFSET(Profiles!$K$2,$Z57,MAX(Profiles!$C$2,BV$4-$W57))&gt;0),$EC57,0),0))))))</f>
        <v>0</v>
      </c>
      <c r="DU57" s="135">
        <f ca="1">IF(OR($Z57=0,SSSModel!$C$4="CF"),BW57,
IF(LEFT($V57,3)="ON_",
     IF(SSSModel!$C$4="RR",SUMPRODUCT(OFFSET($AC57,0,0,1,$CB$2),OFFSET(Profiles!$K$28,($Z57-1)*(Profiles!$I$26+1)+DU$4-SSSModel!$C$3+1,0,1,$CB$2)),
     IF(SSSModel!$C$4="ECC",$EA57*$EB57*SUMPRODUCT(OFFSET($AC57,0,MAX(0,DU$4-$DZ57-$CA$4+1),1,MIN($DZ57,DU$4-$CA$4+1)),OFFSET(Escalation!$K$24,($Y57-1)*(Escalation!$I$22+1)+DU$4-SSSModel!$C$3+1,MAX(0,DU$4-$DZ57-$CA$4+1),1,MIN($DZ57,DU$4-$CA$4+1))),
     IF(SSSModel!$C$4="PV",BW57*$EA57*(1+SSSModel!$C$2),
     IF(SSSModel!$C$4="FCR",$EC57*SUM(OFFSET($AC57,0,MAX(DU$4-$AC$4-$DZ57+1,0),1,MIN($DZ57,DU$4-$AC$4+1))),0)))),
SUM($AC57:$BZ57)*
     IF(SSSModel!$C$4="RR",OFFSET(Profiles!$K$2,$Z57,MAX(Profiles!$C$2,BW$4-$W57)),
     IF(SSSModel!$C$4="ECC",$EA57*$EB57*IF(MAX(Escalation!$C$2,BW$4-$W57)&gt;$DZ57-1,0,OFFSET(Escalation!$K$2,$Y57,MAX(Escalation!$C$2,BW$4-$W57))),
     IF(SSSModel!$C$4="PV",IF(DU$4=$W57,$EA57*(1+SSSModel!$C$2),0),
     IF(SSSModel!$C$4="FCR",IF(AND(DU$4&gt;=$W57,OFFSET(Profiles!$K$2,$Z57,MAX(Profiles!$C$2,BW$4-$W57))&gt;0),$EC57,0),0))))))</f>
        <v>0</v>
      </c>
      <c r="DV57" s="136">
        <f ca="1">IF(OR($Z57=0,SSSModel!$C$4="CF"),BX57,
IF(LEFT($V57,3)="ON_",
     IF(SSSModel!$C$4="RR",SUMPRODUCT(OFFSET($AC57,0,0,1,$CB$2),OFFSET(Profiles!$K$28,($Z57-1)*(Profiles!$I$26+1)+DV$4-SSSModel!$C$3+1,0,1,$CB$2)),
     IF(SSSModel!$C$4="ECC",$EA57*$EB57*SUMPRODUCT(OFFSET($AC57,0,MAX(0,DV$4-$DZ57-$CA$4+1),1,MIN($DZ57,DV$4-$CA$4+1)),OFFSET(Escalation!$K$24,($Y57-1)*(Escalation!$I$22+1)+DV$4-SSSModel!$C$3+1,MAX(0,DV$4-$DZ57-$CA$4+1),1,MIN($DZ57,DV$4-$CA$4+1))),
     IF(SSSModel!$C$4="PV",BX57*$EA57*(1+SSSModel!$C$2),
     IF(SSSModel!$C$4="FCR",$EC57*SUM(OFFSET($AC57,0,MAX(DV$4-$AC$4-$DZ57+1,0),1,MIN($DZ57,DV$4-$AC$4+1))),0)))),
SUM($AC57:$BZ57)*
     IF(SSSModel!$C$4="RR",OFFSET(Profiles!$K$2,$Z57,MAX(Profiles!$C$2,BX$4-$W57)),
     IF(SSSModel!$C$4="ECC",$EA57*$EB57*IF(MAX(Escalation!$C$2,BX$4-$W57)&gt;$DZ57-1,0,OFFSET(Escalation!$K$2,$Y57,MAX(Escalation!$C$2,BX$4-$W57))),
     IF(SSSModel!$C$4="PV",IF(DV$4=$W57,$EA57*(1+SSSModel!$C$2),0),
     IF(SSSModel!$C$4="FCR",IF(AND(DV$4&gt;=$W57,OFFSET(Profiles!$K$2,$Z57,MAX(Profiles!$C$2,BX$4-$W57))&gt;0),$EC57,0),0))))))</f>
        <v>0</v>
      </c>
      <c r="DW57" s="136">
        <f ca="1">IF(OR($Z57=0,SSSModel!$C$4="CF"),BY57,
IF(LEFT($V57,3)="ON_",
     IF(SSSModel!$C$4="RR",SUMPRODUCT(OFFSET($AC57,0,0,1,$CB$2),OFFSET(Profiles!$K$28,($Z57-1)*(Profiles!$I$26+1)+DW$4-SSSModel!$C$3+1,0,1,$CB$2)),
     IF(SSSModel!$C$4="ECC",$EA57*$EB57*SUMPRODUCT(OFFSET($AC57,0,MAX(0,DW$4-$DZ57-$CA$4+1),1,MIN($DZ57,DW$4-$CA$4+1)),OFFSET(Escalation!$K$24,($Y57-1)*(Escalation!$I$22+1)+DW$4-SSSModel!$C$3+1,MAX(0,DW$4-$DZ57-$CA$4+1),1,MIN($DZ57,DW$4-$CA$4+1))),
     IF(SSSModel!$C$4="PV",BY57*$EA57*(1+SSSModel!$C$2),
     IF(SSSModel!$C$4="FCR",$EC57*SUM(OFFSET($AC57,0,MAX(DW$4-$AC$4-$DZ57+1,0),1,MIN($DZ57,DW$4-$AC$4+1))),0)))),
SUM($AC57:$BZ57)*
     IF(SSSModel!$C$4="RR",OFFSET(Profiles!$K$2,$Z57,MAX(Profiles!$C$2,BY$4-$W57)),
     IF(SSSModel!$C$4="ECC",$EA57*$EB57*IF(MAX(Escalation!$C$2,BY$4-$W57)&gt;$DZ57-1,0,OFFSET(Escalation!$K$2,$Y57,MAX(Escalation!$C$2,BY$4-$W57))),
     IF(SSSModel!$C$4="PV",IF(DW$4=$W57,$EA57*(1+SSSModel!$C$2),0),
     IF(SSSModel!$C$4="FCR",IF(AND(DW$4&gt;=$W57,OFFSET(Profiles!$K$2,$Z57,MAX(Profiles!$C$2,BY$4-$W57))&gt;0),$EC57,0),0))))))</f>
        <v>0</v>
      </c>
      <c r="DX57" s="136">
        <f ca="1">IF(OR($Z57=0,SSSModel!$C$4="CF"),BZ57,
IF(LEFT($V57,3)="ON_",
     IF(SSSModel!$C$4="RR",SUMPRODUCT(OFFSET($AC57,0,0,1,$CB$2),OFFSET(Profiles!$K$28,($Z57-1)*(Profiles!$I$26+1)+DX$4-SSSModel!$C$3+1,0,1,$CB$2)),
     IF(SSSModel!$C$4="ECC",$EA57*$EB57*SUMPRODUCT(OFFSET($AC57,0,MAX(0,DX$4-$DZ57-$CA$4+1),1,MIN($DZ57,DX$4-$CA$4+1)),OFFSET(Escalation!$K$24,($Y57-1)*(Escalation!$I$22+1)+DX$4-SSSModel!$C$3+1,MAX(0,DX$4-$DZ57-$CA$4+1),1,MIN($DZ57,DX$4-$CA$4+1))),
     IF(SSSModel!$C$4="PV",BZ57*$EA57*(1+SSSModel!$C$2),
     IF(SSSModel!$C$4="FCR",$EC57*SUM(OFFSET($AC57,0,MAX(DX$4-$AC$4-$DZ57+1,0),1,MIN($DZ57,DX$4-$AC$4+1))),0)))),
SUM($AC57:$BZ57)*
     IF(SSSModel!$C$4="RR",OFFSET(Profiles!$K$2,$Z57,MAX(Profiles!$C$2,BZ$4-$W57)),
     IF(SSSModel!$C$4="ECC",$EA57*$EB57*IF(MAX(Escalation!$C$2,BZ$4-$W57)&gt;$DZ57-1,0,OFFSET(Escalation!$K$2,$Y57,MAX(Escalation!$C$2,BZ$4-$W57))),
     IF(SSSModel!$C$4="PV",IF(DX$4=$W57,$EA57*(1+SSSModel!$C$2),0),
     IF(SSSModel!$C$4="FCR",IF(AND(DX$4&gt;=$W57,OFFSET(Profiles!$K$2,$Z57,MAX(Profiles!$C$2,BZ$4-$W57))&gt;0),$EC57,0),0))))))</f>
        <v>0</v>
      </c>
      <c r="DY57" s="82">
        <f ca="1">IF($Y57=0,0,OFFSET(Escalation!$B$2,$Y57,0))</f>
        <v>0</v>
      </c>
      <c r="DZ57" s="80">
        <f ca="1">IF($Z57=0,0,COUNTIF(OFFSET(Profiles!$K$2,$Z57,0,1,50),"&gt;0"))</f>
        <v>0</v>
      </c>
      <c r="EA57" s="137">
        <f ca="1">IF($Z57=0,0,SUMPRODUCT(Profiles!$C$20:$BH$20,OFFSET(Profiles!$C$2,$Z57,0,1,Profiles!$B$1)))</f>
        <v>0</v>
      </c>
      <c r="EB57" s="24">
        <f>IF($Z57=0,0,((1-(1+DY57)/(1+SSSModel!$C$2))/(1-((1+DY57)/(1+SSSModel!$C$2))^DZ57))*(1+SSSModel!$C$2))</f>
        <v>0</v>
      </c>
      <c r="EC57" s="24">
        <f>IF($Z57=0,0,-PMT(SSSModel!$C$2,DZ57,EA57))</f>
        <v>0</v>
      </c>
    </row>
    <row r="58" spans="3:133" x14ac:dyDescent="0.35">
      <c r="C58" s="18">
        <f t="shared" si="5"/>
        <v>6</v>
      </c>
      <c r="D58" s="18">
        <f t="shared" si="6"/>
        <v>4</v>
      </c>
      <c r="E58" s="18">
        <f t="shared" ca="1" si="10"/>
        <v>0</v>
      </c>
      <c r="G58" s="25" t="str">
        <f ca="1">IF($E58=0,"",OFFSET(Resources!B$26,$E58,0))</f>
        <v/>
      </c>
      <c r="H58" s="25" t="str">
        <f ca="1">IF($E58=0,"",OFFSET(Resources!C$26,$E58,0))</f>
        <v/>
      </c>
      <c r="I58" s="25" t="str">
        <f ca="1">IF($E58=0,"",OFFSET(Resources!$E$26,$E58,0))</f>
        <v/>
      </c>
      <c r="J58" s="16">
        <v>1</v>
      </c>
      <c r="K58" s="16" t="s">
        <v>150</v>
      </c>
      <c r="L58" s="25" t="str">
        <f ca="1">OFFSET(Resources!$CG$24,0,$C58-1)</f>
        <v>On-Going O&amp;M #1</v>
      </c>
      <c r="M58" s="25" t="str">
        <f ca="1">OFFSET(Resources!$CG$25,0,$C58-1)</f>
        <v>O&amp;M</v>
      </c>
      <c r="N58" s="1">
        <v>1</v>
      </c>
      <c r="O58" s="7">
        <f ca="1">IF($E58=0,0,OFFSET(Resources!$CG$26,$E58,$C58-1))</f>
        <v>0</v>
      </c>
      <c r="P58" s="25" t="str">
        <f ca="1">OFFSET(Resources!$CG$26,0,$C58-1)</f>
        <v>$/Yr</v>
      </c>
      <c r="Q58" s="18">
        <f ca="1">IF($E58=0,0,OFFSET(GenAlts!$W$4,$E58,$D58-1))</f>
        <v>0</v>
      </c>
      <c r="R58" s="1">
        <v>1</v>
      </c>
      <c r="S58" t="str">
        <f ca="1">IF($E58=0,"",OFFSET(Resources!$R$26,$E58,0))</f>
        <v/>
      </c>
      <c r="U58" s="25">
        <f ca="1">IF($E58=0,0,OFFSET(Resources!$AB$26,$E58,($C58-1)*Resources!$CI$20))</f>
        <v>0</v>
      </c>
      <c r="W58">
        <f t="shared" ca="1" si="9"/>
        <v>0</v>
      </c>
      <c r="X58">
        <f>IF(T58="",0,MATCH(T58,Profiles!$A$3:$A$22,0))</f>
        <v>0</v>
      </c>
      <c r="Y58" s="10">
        <f ca="1">IF(U58=0,0,MATCH(U58,Escalation!$A$3:$A$18,0))</f>
        <v>0</v>
      </c>
      <c r="Z58">
        <f>IF(V58="",0,MATCH(V58,Profiles!$A$3:$A$22,0))</f>
        <v>0</v>
      </c>
      <c r="AB58" s="8">
        <v>0</v>
      </c>
      <c r="AC58" s="72">
        <f ca="1">IF(OR(AC$4&lt;$Q58,AC$4&gt;$Q58+IF($S58="",1000,$S58)-1),0,IF(MOD(AC$4-$Q58,IF($R58="",1000,$R58))=0,$O58,0))*IF($Y58&gt;0,(1+INDEX(Escalation!$B$3:$B$18,$Y58,0))^(AC$4-SSSModel!$C$5),1)*IF($X58=0,1,OFFSET(Profiles!$K$2,$X58,MAX(Profiles!$C$2,AC$4-$Q58)))*IF($AA58=1,(1+SSSModel!#REF!),1)</f>
        <v>0</v>
      </c>
      <c r="AD58" s="72">
        <f ca="1">IF(OR(AD$4&lt;$Q58,AD$4&gt;$Q58+IF($S58="",1000,$S58)-1),0,IF(MOD(AD$4-$Q58,IF($R58="",1000,$R58))=0,$O58,0))*IF($Y58&gt;0,(1+INDEX(Escalation!$B$3:$B$18,$Y58,0))^(AD$4-SSSModel!$C$5),1)*IF($X58=0,1,OFFSET(Profiles!$K$2,$X58,MAX(Profiles!$C$2,AD$4-$Q58)))*IF($AA58=1,(1+SSSModel!#REF!),1)</f>
        <v>0</v>
      </c>
      <c r="AE58" s="72">
        <f ca="1">IF(OR(AE$4&lt;$Q58,AE$4&gt;$Q58+IF($S58="",1000,$S58)-1),0,IF(MOD(AE$4-$Q58,IF($R58="",1000,$R58))=0,$O58,0))*IF($Y58&gt;0,(1+INDEX(Escalation!$B$3:$B$18,$Y58,0))^(AE$4-SSSModel!$C$5),1)*IF($X58=0,1,OFFSET(Profiles!$K$2,$X58,MAX(Profiles!$C$2,AE$4-$Q58)))*IF($AA58=1,(1+SSSModel!#REF!),1)</f>
        <v>0</v>
      </c>
      <c r="AF58" s="72">
        <f ca="1">IF(OR(AF$4&lt;$Q58,AF$4&gt;$Q58+IF($S58="",1000,$S58)-1),0,IF(MOD(AF$4-$Q58,IF($R58="",1000,$R58))=0,$O58,0))*IF($Y58&gt;0,(1+INDEX(Escalation!$B$3:$B$18,$Y58,0))^(AF$4-SSSModel!$C$5),1)*IF($X58=0,1,OFFSET(Profiles!$K$2,$X58,MAX(Profiles!$C$2,AF$4-$Q58)))*IF($AA58=1,(1+SSSModel!#REF!),1)</f>
        <v>0</v>
      </c>
      <c r="AG58" s="72">
        <f ca="1">IF(OR(AG$4&lt;$Q58,AG$4&gt;$Q58+IF($S58="",1000,$S58)-1),0,IF(MOD(AG$4-$Q58,IF($R58="",1000,$R58))=0,$O58,0))*IF($Y58&gt;0,(1+INDEX(Escalation!$B$3:$B$18,$Y58,0))^(AG$4-SSSModel!$C$5),1)*IF($X58=0,1,OFFSET(Profiles!$K$2,$X58,MAX(Profiles!$C$2,AG$4-$Q58)))*IF($AA58=1,(1+SSSModel!#REF!),1)</f>
        <v>0</v>
      </c>
      <c r="AH58" s="72">
        <f ca="1">IF(OR(AH$4&lt;$Q58,AH$4&gt;$Q58+IF($S58="",1000,$S58)-1),0,IF(MOD(AH$4-$Q58,IF($R58="",1000,$R58))=0,$O58,0))*IF($Y58&gt;0,(1+INDEX(Escalation!$B$3:$B$18,$Y58,0))^(AH$4-SSSModel!$C$5),1)*IF($X58=0,1,OFFSET(Profiles!$K$2,$X58,MAX(Profiles!$C$2,AH$4-$Q58)))*IF($AA58=1,(1+SSSModel!#REF!),1)</f>
        <v>0</v>
      </c>
      <c r="AI58" s="72">
        <f ca="1">IF(OR(AI$4&lt;$Q58,AI$4&gt;$Q58+IF($S58="",1000,$S58)-1),0,IF(MOD(AI$4-$Q58,IF($R58="",1000,$R58))=0,$O58,0))*IF($Y58&gt;0,(1+INDEX(Escalation!$B$3:$B$18,$Y58,0))^(AI$4-SSSModel!$C$5),1)*IF($X58=0,1,OFFSET(Profiles!$K$2,$X58,MAX(Profiles!$C$2,AI$4-$Q58)))*IF($AA58=1,(1+SSSModel!#REF!),1)</f>
        <v>0</v>
      </c>
      <c r="AJ58" s="72">
        <f ca="1">IF(OR(AJ$4&lt;$Q58,AJ$4&gt;$Q58+IF($S58="",1000,$S58)-1),0,IF(MOD(AJ$4-$Q58,IF($R58="",1000,$R58))=0,$O58,0))*IF($Y58&gt;0,(1+INDEX(Escalation!$B$3:$B$18,$Y58,0))^(AJ$4-SSSModel!$C$5),1)*IF($X58=0,1,OFFSET(Profiles!$K$2,$X58,MAX(Profiles!$C$2,AJ$4-$Q58)))*IF($AA58=1,(1+SSSModel!#REF!),1)</f>
        <v>0</v>
      </c>
      <c r="AK58" s="72">
        <f ca="1">IF(OR(AK$4&lt;$Q58,AK$4&gt;$Q58+IF($S58="",1000,$S58)-1),0,IF(MOD(AK$4-$Q58,IF($R58="",1000,$R58))=0,$O58,0))*IF($Y58&gt;0,(1+INDEX(Escalation!$B$3:$B$18,$Y58,0))^(AK$4-SSSModel!$C$5),1)*IF($X58=0,1,OFFSET(Profiles!$K$2,$X58,MAX(Profiles!$C$2,AK$4-$Q58)))*IF($AA58=1,(1+SSSModel!#REF!),1)</f>
        <v>0</v>
      </c>
      <c r="AL58" s="72">
        <f ca="1">IF(OR(AL$4&lt;$Q58,AL$4&gt;$Q58+IF($S58="",1000,$S58)-1),0,IF(MOD(AL$4-$Q58,IF($R58="",1000,$R58))=0,$O58,0))*IF($Y58&gt;0,(1+INDEX(Escalation!$B$3:$B$18,$Y58,0))^(AL$4-SSSModel!$C$5),1)*IF($X58=0,1,OFFSET(Profiles!$K$2,$X58,MAX(Profiles!$C$2,AL$4-$Q58)))*IF($AA58=1,(1+SSSModel!#REF!),1)</f>
        <v>0</v>
      </c>
      <c r="AM58" s="72">
        <f ca="1">IF(OR(AM$4&lt;$Q58,AM$4&gt;$Q58+IF($S58="",1000,$S58)-1),0,IF(MOD(AM$4-$Q58,IF($R58="",1000,$R58))=0,$O58,0))*IF($Y58&gt;0,(1+INDEX(Escalation!$B$3:$B$18,$Y58,0))^(AM$4-SSSModel!$C$5),1)*IF($X58=0,1,OFFSET(Profiles!$K$2,$X58,MAX(Profiles!$C$2,AM$4-$Q58)))*IF($AA58=1,(1+SSSModel!#REF!),1)</f>
        <v>0</v>
      </c>
      <c r="AN58" s="72">
        <f ca="1">IF(OR(AN$4&lt;$Q58,AN$4&gt;$Q58+IF($S58="",1000,$S58)-1),0,IF(MOD(AN$4-$Q58,IF($R58="",1000,$R58))=0,$O58,0))*IF($Y58&gt;0,(1+INDEX(Escalation!$B$3:$B$18,$Y58,0))^(AN$4-SSSModel!$C$5),1)*IF($X58=0,1,OFFSET(Profiles!$K$2,$X58,MAX(Profiles!$C$2,AN$4-$Q58)))*IF($AA58=1,(1+SSSModel!#REF!),1)</f>
        <v>0</v>
      </c>
      <c r="AO58" s="72">
        <f ca="1">IF(OR(AO$4&lt;$Q58,AO$4&gt;$Q58+IF($S58="",1000,$S58)-1),0,IF(MOD(AO$4-$Q58,IF($R58="",1000,$R58))=0,$O58,0))*IF($Y58&gt;0,(1+INDEX(Escalation!$B$3:$B$18,$Y58,0))^(AO$4-SSSModel!$C$5),1)*IF($X58=0,1,OFFSET(Profiles!$K$2,$X58,MAX(Profiles!$C$2,AO$4-$Q58)))*IF($AA58=1,(1+SSSModel!#REF!),1)</f>
        <v>0</v>
      </c>
      <c r="AP58" s="72">
        <f ca="1">IF(OR(AP$4&lt;$Q58,AP$4&gt;$Q58+IF($S58="",1000,$S58)-1),0,IF(MOD(AP$4-$Q58,IF($R58="",1000,$R58))=0,$O58,0))*IF($Y58&gt;0,(1+INDEX(Escalation!$B$3:$B$18,$Y58,0))^(AP$4-SSSModel!$C$5),1)*IF($X58=0,1,OFFSET(Profiles!$K$2,$X58,MAX(Profiles!$C$2,AP$4-$Q58)))*IF($AA58=1,(1+SSSModel!#REF!),1)</f>
        <v>0</v>
      </c>
      <c r="AQ58" s="72">
        <f ca="1">IF(OR(AQ$4&lt;$Q58,AQ$4&gt;$Q58+IF($S58="",1000,$S58)-1),0,IF(MOD(AQ$4-$Q58,IF($R58="",1000,$R58))=0,$O58,0))*IF($Y58&gt;0,(1+INDEX(Escalation!$B$3:$B$18,$Y58,0))^(AQ$4-SSSModel!$C$5),1)*IF($X58=0,1,OFFSET(Profiles!$K$2,$X58,MAX(Profiles!$C$2,AQ$4-$Q58)))*IF($AA58=1,(1+SSSModel!#REF!),1)</f>
        <v>0</v>
      </c>
      <c r="AR58" s="72">
        <f ca="1">IF(OR(AR$4&lt;$Q58,AR$4&gt;$Q58+IF($S58="",1000,$S58)-1),0,IF(MOD(AR$4-$Q58,IF($R58="",1000,$R58))=0,$O58,0))*IF($Y58&gt;0,(1+INDEX(Escalation!$B$3:$B$18,$Y58,0))^(AR$4-SSSModel!$C$5),1)*IF($X58=0,1,OFFSET(Profiles!$K$2,$X58,MAX(Profiles!$C$2,AR$4-$Q58)))*IF($AA58=1,(1+SSSModel!#REF!),1)</f>
        <v>0</v>
      </c>
      <c r="AS58" s="72">
        <f ca="1">IF(OR(AS$4&lt;$Q58,AS$4&gt;$Q58+IF($S58="",1000,$S58)-1),0,IF(MOD(AS$4-$Q58,IF($R58="",1000,$R58))=0,$O58,0))*IF($Y58&gt;0,(1+INDEX(Escalation!$B$3:$B$18,$Y58,0))^(AS$4-SSSModel!$C$5),1)*IF($X58=0,1,OFFSET(Profiles!$K$2,$X58,MAX(Profiles!$C$2,AS$4-$Q58)))*IF($AA58=1,(1+SSSModel!#REF!),1)</f>
        <v>0</v>
      </c>
      <c r="AT58" s="72">
        <f ca="1">IF(OR(AT$4&lt;$Q58,AT$4&gt;$Q58+IF($S58="",1000,$S58)-1),0,IF(MOD(AT$4-$Q58,IF($R58="",1000,$R58))=0,$O58,0))*IF($Y58&gt;0,(1+INDEX(Escalation!$B$3:$B$18,$Y58,0))^(AT$4-SSSModel!$C$5),1)*IF($X58=0,1,OFFSET(Profiles!$K$2,$X58,MAX(Profiles!$C$2,AT$4-$Q58)))*IF($AA58=1,(1+SSSModel!#REF!),1)</f>
        <v>0</v>
      </c>
      <c r="AU58" s="72">
        <f ca="1">IF(OR(AU$4&lt;$Q58,AU$4&gt;$Q58+IF($S58="",1000,$S58)-1),0,IF(MOD(AU$4-$Q58,IF($R58="",1000,$R58))=0,$O58,0))*IF($Y58&gt;0,(1+INDEX(Escalation!$B$3:$B$18,$Y58,0))^(AU$4-SSSModel!$C$5),1)*IF($X58=0,1,OFFSET(Profiles!$K$2,$X58,MAX(Profiles!$C$2,AU$4-$Q58)))*IF($AA58=1,(1+SSSModel!#REF!),1)</f>
        <v>0</v>
      </c>
      <c r="AV58" s="72">
        <f ca="1">IF(OR(AV$4&lt;$Q58,AV$4&gt;$Q58+IF($S58="",1000,$S58)-1),0,IF(MOD(AV$4-$Q58,IF($R58="",1000,$R58))=0,$O58,0))*IF($Y58&gt;0,(1+INDEX(Escalation!$B$3:$B$18,$Y58,0))^(AV$4-SSSModel!$C$5),1)*IF($X58=0,1,OFFSET(Profiles!$K$2,$X58,MAX(Profiles!$C$2,AV$4-$Q58)))*IF($AA58=1,(1+SSSModel!#REF!),1)</f>
        <v>0</v>
      </c>
      <c r="AW58" s="72">
        <f ca="1">IF(OR(AW$4&lt;$Q58,AW$4&gt;$Q58+IF($S58="",1000,$S58)-1),0,IF(MOD(AW$4-$Q58,IF($R58="",1000,$R58))=0,$O58,0))*IF($Y58&gt;0,(1+INDEX(Escalation!$B$3:$B$18,$Y58,0))^(AW$4-SSSModel!$C$5),1)*IF($X58=0,1,OFFSET(Profiles!$K$2,$X58,MAX(Profiles!$C$2,AW$4-$Q58)))*IF($AA58=1,(1+SSSModel!#REF!),1)</f>
        <v>0</v>
      </c>
      <c r="AX58" s="72">
        <f ca="1">IF(OR(AX$4&lt;$Q58,AX$4&gt;$Q58+IF($S58="",1000,$S58)-1),0,IF(MOD(AX$4-$Q58,IF($R58="",1000,$R58))=0,$O58,0))*IF($Y58&gt;0,(1+INDEX(Escalation!$B$3:$B$18,$Y58,0))^(AX$4-SSSModel!$C$5),1)*IF($X58=0,1,OFFSET(Profiles!$K$2,$X58,MAX(Profiles!$C$2,AX$4-$Q58)))*IF($AA58=1,(1+SSSModel!#REF!),1)</f>
        <v>0</v>
      </c>
      <c r="AY58" s="72">
        <f ca="1">IF(OR(AY$4&lt;$Q58,AY$4&gt;$Q58+IF($S58="",1000,$S58)-1),0,IF(MOD(AY$4-$Q58,IF($R58="",1000,$R58))=0,$O58,0))*IF($Y58&gt;0,(1+INDEX(Escalation!$B$3:$B$18,$Y58,0))^(AY$4-SSSModel!$C$5),1)*IF($X58=0,1,OFFSET(Profiles!$K$2,$X58,MAX(Profiles!$C$2,AY$4-$Q58)))*IF($AA58=1,(1+SSSModel!#REF!),1)</f>
        <v>0</v>
      </c>
      <c r="AZ58" s="72">
        <f ca="1">IF(OR(AZ$4&lt;$Q58,AZ$4&gt;$Q58+IF($S58="",1000,$S58)-1),0,IF(MOD(AZ$4-$Q58,IF($R58="",1000,$R58))=0,$O58,0))*IF($Y58&gt;0,(1+INDEX(Escalation!$B$3:$B$18,$Y58,0))^(AZ$4-SSSModel!$C$5),1)*IF($X58=0,1,OFFSET(Profiles!$K$2,$X58,MAX(Profiles!$C$2,AZ$4-$Q58)))*IF($AA58=1,(1+SSSModel!#REF!),1)</f>
        <v>0</v>
      </c>
      <c r="BA58" s="72">
        <f ca="1">IF(OR(BA$4&lt;$Q58,BA$4&gt;$Q58+IF($S58="",1000,$S58)-1),0,IF(MOD(BA$4-$Q58,IF($R58="",1000,$R58))=0,$O58,0))*IF($Y58&gt;0,(1+INDEX(Escalation!$B$3:$B$18,$Y58,0))^(BA$4-SSSModel!$C$5),1)*IF($X58=0,1,OFFSET(Profiles!$K$2,$X58,MAX(Profiles!$C$2,BA$4-$Q58)))*IF($AA58=1,(1+SSSModel!#REF!),1)</f>
        <v>0</v>
      </c>
      <c r="BB58" s="72">
        <f ca="1">IF(OR(BB$4&lt;$Q58,BB$4&gt;$Q58+IF($S58="",1000,$S58)-1),0,IF(MOD(BB$4-$Q58,IF($R58="",1000,$R58))=0,$O58,0))*IF($Y58&gt;0,(1+INDEX(Escalation!$B$3:$B$18,$Y58,0))^(BB$4-SSSModel!$C$5),1)*IF($X58=0,1,OFFSET(Profiles!$K$2,$X58,MAX(Profiles!$C$2,BB$4-$Q58)))*IF($AA58=1,(1+SSSModel!#REF!),1)</f>
        <v>0</v>
      </c>
      <c r="BC58" s="72">
        <f ca="1">IF(OR(BC$4&lt;$Q58,BC$4&gt;$Q58+IF($S58="",1000,$S58)-1),0,IF(MOD(BC$4-$Q58,IF($R58="",1000,$R58))=0,$O58,0))*IF($Y58&gt;0,(1+INDEX(Escalation!$B$3:$B$18,$Y58,0))^(BC$4-SSSModel!$C$5),1)*IF($X58=0,1,OFFSET(Profiles!$K$2,$X58,MAX(Profiles!$C$2,BC$4-$Q58)))*IF($AA58=1,(1+SSSModel!#REF!),1)</f>
        <v>0</v>
      </c>
      <c r="BD58" s="72">
        <f ca="1">IF(OR(BD$4&lt;$Q58,BD$4&gt;$Q58+IF($S58="",1000,$S58)-1),0,IF(MOD(BD$4-$Q58,IF($R58="",1000,$R58))=0,$O58,0))*IF($Y58&gt;0,(1+INDEX(Escalation!$B$3:$B$18,$Y58,0))^(BD$4-SSSModel!$C$5),1)*IF($X58=0,1,OFFSET(Profiles!$K$2,$X58,MAX(Profiles!$C$2,BD$4-$Q58)))*IF($AA58=1,(1+SSSModel!#REF!),1)</f>
        <v>0</v>
      </c>
      <c r="BE58" s="72">
        <f ca="1">IF(OR(BE$4&lt;$Q58,BE$4&gt;$Q58+IF($S58="",1000,$S58)-1),0,IF(MOD(BE$4-$Q58,IF($R58="",1000,$R58))=0,$O58,0))*IF($Y58&gt;0,(1+INDEX(Escalation!$B$3:$B$18,$Y58,0))^(BE$4-SSSModel!$C$5),1)*IF($X58=0,1,OFFSET(Profiles!$K$2,$X58,MAX(Profiles!$C$2,BE$4-$Q58)))*IF($AA58=1,(1+SSSModel!#REF!),1)</f>
        <v>0</v>
      </c>
      <c r="BF58" s="72">
        <f ca="1">IF(OR(BF$4&lt;$Q58,BF$4&gt;$Q58+IF($S58="",1000,$S58)-1),0,IF(MOD(BF$4-$Q58,IF($R58="",1000,$R58))=0,$O58,0))*IF($Y58&gt;0,(1+INDEX(Escalation!$B$3:$B$18,$Y58,0))^(BF$4-SSSModel!$C$5),1)*IF($X58=0,1,OFFSET(Profiles!$K$2,$X58,MAX(Profiles!$C$2,BF$4-$Q58)))*IF($AA58=1,(1+SSSModel!#REF!),1)</f>
        <v>0</v>
      </c>
      <c r="BG58" s="72">
        <f ca="1">IF(OR(BG$4&lt;$Q58,BG$4&gt;$Q58+IF($S58="",1000,$S58)-1),0,IF(MOD(BG$4-$Q58,IF($R58="",1000,$R58))=0,$O58,0))*IF($Y58&gt;0,(1+INDEX(Escalation!$B$3:$B$18,$Y58,0))^(BG$4-SSSModel!$C$5),1)*IF($X58=0,1,OFFSET(Profiles!$K$2,$X58,MAX(Profiles!$C$2,BG$4-$Q58)))*IF($AA58=1,(1+SSSModel!#REF!),1)</f>
        <v>0</v>
      </c>
      <c r="BH58" s="72">
        <f ca="1">IF(OR(BH$4&lt;$Q58,BH$4&gt;$Q58+IF($S58="",1000,$S58)-1),0,IF(MOD(BH$4-$Q58,IF($R58="",1000,$R58))=0,$O58,0))*IF($Y58&gt;0,(1+INDEX(Escalation!$B$3:$B$18,$Y58,0))^(BH$4-SSSModel!$C$5),1)*IF($X58=0,1,OFFSET(Profiles!$K$2,$X58,MAX(Profiles!$C$2,BH$4-$Q58)))*IF($AA58=1,(1+SSSModel!#REF!),1)</f>
        <v>0</v>
      </c>
      <c r="BI58" s="72">
        <f ca="1">IF(OR(BI$4&lt;$Q58,BI$4&gt;$Q58+IF($S58="",1000,$S58)-1),0,IF(MOD(BI$4-$Q58,IF($R58="",1000,$R58))=0,$O58,0))*IF($Y58&gt;0,(1+INDEX(Escalation!$B$3:$B$18,$Y58,0))^(BI$4-SSSModel!$C$5),1)*IF($X58=0,1,OFFSET(Profiles!$K$2,$X58,MAX(Profiles!$C$2,BI$4-$Q58)))*IF($AA58=1,(1+SSSModel!#REF!),1)</f>
        <v>0</v>
      </c>
      <c r="BJ58" s="72">
        <f ca="1">IF(OR(BJ$4&lt;$Q58,BJ$4&gt;$Q58+IF($S58="",1000,$S58)-1),0,IF(MOD(BJ$4-$Q58,IF($R58="",1000,$R58))=0,$O58,0))*IF($Y58&gt;0,(1+INDEX(Escalation!$B$3:$B$18,$Y58,0))^(BJ$4-SSSModel!$C$5),1)*IF($X58=0,1,OFFSET(Profiles!$K$2,$X58,MAX(Profiles!$C$2,BJ$4-$Q58)))*IF($AA58=1,(1+SSSModel!#REF!),1)</f>
        <v>0</v>
      </c>
      <c r="BK58" s="72">
        <f ca="1">IF(OR(BK$4&lt;$Q58,BK$4&gt;$Q58+IF($S58="",1000,$S58)-1),0,IF(MOD(BK$4-$Q58,IF($R58="",1000,$R58))=0,$O58,0))*IF($Y58&gt;0,(1+INDEX(Escalation!$B$3:$B$18,$Y58,0))^(BK$4-SSSModel!$C$5),1)*IF($X58=0,1,OFFSET(Profiles!$K$2,$X58,MAX(Profiles!$C$2,BK$4-$Q58)))*IF($AA58=1,(1+SSSModel!#REF!),1)</f>
        <v>0</v>
      </c>
      <c r="BL58" s="72">
        <f ca="1">IF(OR(BL$4&lt;$Q58,BL$4&gt;$Q58+IF($S58="",1000,$S58)-1),0,IF(MOD(BL$4-$Q58,IF($R58="",1000,$R58))=0,$O58,0))*IF($Y58&gt;0,(1+INDEX(Escalation!$B$3:$B$18,$Y58,0))^(BL$4-SSSModel!$C$5),1)*IF($X58=0,1,OFFSET(Profiles!$K$2,$X58,MAX(Profiles!$C$2,BL$4-$Q58)))*IF($AA58=1,(1+SSSModel!#REF!),1)</f>
        <v>0</v>
      </c>
      <c r="BM58" s="72">
        <f ca="1">IF(OR(BM$4&lt;$Q58,BM$4&gt;$Q58+IF($S58="",1000,$S58)-1),0,IF(MOD(BM$4-$Q58,IF($R58="",1000,$R58))=0,$O58,0))*IF($Y58&gt;0,(1+INDEX(Escalation!$B$3:$B$18,$Y58,0))^(BM$4-SSSModel!$C$5),1)*IF($X58=0,1,OFFSET(Profiles!$K$2,$X58,MAX(Profiles!$C$2,BM$4-$Q58)))*IF($AA58=1,(1+SSSModel!#REF!),1)</f>
        <v>0</v>
      </c>
      <c r="BN58" s="72">
        <f ca="1">IF(OR(BN$4&lt;$Q58,BN$4&gt;$Q58+IF($S58="",1000,$S58)-1),0,IF(MOD(BN$4-$Q58,IF($R58="",1000,$R58))=0,$O58,0))*IF($Y58&gt;0,(1+INDEX(Escalation!$B$3:$B$18,$Y58,0))^(BN$4-SSSModel!$C$5),1)*IF($X58=0,1,OFFSET(Profiles!$K$2,$X58,MAX(Profiles!$C$2,BN$4-$Q58)))*IF($AA58=1,(1+SSSModel!#REF!),1)</f>
        <v>0</v>
      </c>
      <c r="BO58" s="72">
        <f ca="1">IF(OR(BO$4&lt;$Q58,BO$4&gt;$Q58+IF($S58="",1000,$S58)-1),0,IF(MOD(BO$4-$Q58,IF($R58="",1000,$R58))=0,$O58,0))*IF($Y58&gt;0,(1+INDEX(Escalation!$B$3:$B$18,$Y58,0))^(BO$4-SSSModel!$C$5),1)*IF($X58=0,1,OFFSET(Profiles!$K$2,$X58,MAX(Profiles!$C$2,BO$4-$Q58)))*IF($AA58=1,(1+SSSModel!#REF!),1)</f>
        <v>0</v>
      </c>
      <c r="BP58" s="72">
        <f ca="1">IF(OR(BP$4&lt;$Q58,BP$4&gt;$Q58+IF($S58="",1000,$S58)-1),0,IF(MOD(BP$4-$Q58,IF($R58="",1000,$R58))=0,$O58,0))*IF($Y58&gt;0,(1+INDEX(Escalation!$B$3:$B$18,$Y58,0))^(BP$4-SSSModel!$C$5),1)*IF($X58=0,1,OFFSET(Profiles!$K$2,$X58,MAX(Profiles!$C$2,BP$4-$Q58)))*IF($AA58=1,(1+SSSModel!#REF!),1)</f>
        <v>0</v>
      </c>
      <c r="BQ58" s="72">
        <f ca="1">IF(OR(BQ$4&lt;$Q58,BQ$4&gt;$Q58+IF($S58="",1000,$S58)-1),0,IF(MOD(BQ$4-$Q58,IF($R58="",1000,$R58))=0,$O58,0))*IF($Y58&gt;0,(1+INDEX(Escalation!$B$3:$B$18,$Y58,0))^(BQ$4-SSSModel!$C$5),1)*IF($X58=0,1,OFFSET(Profiles!$K$2,$X58,MAX(Profiles!$C$2,BQ$4-$Q58)))*IF($AA58=1,(1+SSSModel!#REF!),1)</f>
        <v>0</v>
      </c>
      <c r="BR58" s="72">
        <f ca="1">IF(OR(BR$4&lt;$Q58,BR$4&gt;$Q58+IF($S58="",1000,$S58)-1),0,IF(MOD(BR$4-$Q58,IF($R58="",1000,$R58))=0,$O58,0))*IF($Y58&gt;0,(1+INDEX(Escalation!$B$3:$B$18,$Y58,0))^(BR$4-SSSModel!$C$5),1)*IF($X58=0,1,OFFSET(Profiles!$K$2,$X58,MAX(Profiles!$C$2,BR$4-$Q58)))*IF($AA58=1,(1+SSSModel!#REF!),1)</f>
        <v>0</v>
      </c>
      <c r="BS58" s="72">
        <f ca="1">IF(OR(BS$4&lt;$Q58,BS$4&gt;$Q58+IF($S58="",1000,$S58)-1),0,IF(MOD(BS$4-$Q58,IF($R58="",1000,$R58))=0,$O58,0))*IF($Y58&gt;0,(1+INDEX(Escalation!$B$3:$B$18,$Y58,0))^(BS$4-SSSModel!$C$5),1)*IF($X58=0,1,OFFSET(Profiles!$K$2,$X58,MAX(Profiles!$C$2,BS$4-$Q58)))*IF($AA58=1,(1+SSSModel!#REF!),1)</f>
        <v>0</v>
      </c>
      <c r="BT58" s="72">
        <f ca="1">IF(OR(BT$4&lt;$Q58,BT$4&gt;$Q58+IF($S58="",1000,$S58)-1),0,IF(MOD(BT$4-$Q58,IF($R58="",1000,$R58))=0,$O58,0))*IF($Y58&gt;0,(1+INDEX(Escalation!$B$3:$B$18,$Y58,0))^(BT$4-SSSModel!$C$5),1)*IF($X58=0,1,OFFSET(Profiles!$K$2,$X58,MAX(Profiles!$C$2,BT$4-$Q58)))*IF($AA58=1,(1+SSSModel!#REF!),1)</f>
        <v>0</v>
      </c>
      <c r="BU58" s="72">
        <f ca="1">IF(OR(BU$4&lt;$Q58,BU$4&gt;$Q58+IF($S58="",1000,$S58)-1),0,IF(MOD(BU$4-$Q58,IF($R58="",1000,$R58))=0,$O58,0))*IF($Y58&gt;0,(1+INDEX(Escalation!$B$3:$B$18,$Y58,0))^(BU$4-SSSModel!$C$5),1)*IF($X58=0,1,OFFSET(Profiles!$K$2,$X58,MAX(Profiles!$C$2,BU$4-$Q58)))*IF($AA58=1,(1+SSSModel!#REF!),1)</f>
        <v>0</v>
      </c>
      <c r="BV58" s="72">
        <f ca="1">IF(OR(BV$4&lt;$Q58,BV$4&gt;$Q58+IF($S58="",1000,$S58)-1),0,IF(MOD(BV$4-$Q58,IF($R58="",1000,$R58))=0,$O58,0))*IF($Y58&gt;0,(1+INDEX(Escalation!$B$3:$B$18,$Y58,0))^(BV$4-SSSModel!$C$5),1)*IF($X58=0,1,OFFSET(Profiles!$K$2,$X58,MAX(Profiles!$C$2,BV$4-$Q58)))*IF($AA58=1,(1+SSSModel!#REF!),1)</f>
        <v>0</v>
      </c>
      <c r="BW58" s="72">
        <f ca="1">IF(OR(BW$4&lt;$Q58,BW$4&gt;$Q58+IF($S58="",1000,$S58)-1),0,IF(MOD(BW$4-$Q58,IF($R58="",1000,$R58))=0,$O58,0))*IF($Y58&gt;0,(1+INDEX(Escalation!$B$3:$B$18,$Y58,0))^(BW$4-SSSModel!$C$5),1)*IF($X58=0,1,OFFSET(Profiles!$K$2,$X58,MAX(Profiles!$C$2,BW$4-$Q58)))*IF($AA58=1,(1+SSSModel!#REF!),1)</f>
        <v>0</v>
      </c>
      <c r="BX58" s="72">
        <f ca="1">IF(OR(BX$4&lt;$Q58,BX$4&gt;$Q58+IF($S58="",1000,$S58)-1),0,IF(MOD(BX$4-$Q58,IF($R58="",1000,$R58))=0,$O58,0))*IF($Y58&gt;0,(1+INDEX(Escalation!$B$3:$B$18,$Y58,0))^(BX$4-SSSModel!$C$5),1)*IF($X58=0,1,OFFSET(Profiles!$K$2,$X58,MAX(Profiles!$C$2,BX$4-$Q58)))*IF($AA58=1,(1+SSSModel!#REF!),1)</f>
        <v>0</v>
      </c>
      <c r="BY58" s="72">
        <f ca="1">IF(OR(BY$4&lt;$Q58,BY$4&gt;$Q58+IF($S58="",1000,$S58)-1),0,IF(MOD(BY$4-$Q58,IF($R58="",1000,$R58))=0,$O58,0))*IF($Y58&gt;0,(1+INDEX(Escalation!$B$3:$B$18,$Y58,0))^(BY$4-SSSModel!$C$5),1)*IF($X58=0,1,OFFSET(Profiles!$K$2,$X58,MAX(Profiles!$C$2,BY$4-$Q58)))*IF($AA58=1,(1+SSSModel!#REF!),1)</f>
        <v>0</v>
      </c>
      <c r="BZ58" s="72">
        <f ca="1">IF(OR(BZ$4&lt;$Q58,BZ$4&gt;$Q58+IF($S58="",1000,$S58)-1),0,IF(MOD(BZ$4-$Q58,IF($R58="",1000,$R58))=0,$O58,0))*IF($Y58&gt;0,(1+INDEX(Escalation!$B$3:$B$18,$Y58,0))^(BZ$4-SSSModel!$C$5),1)*IF($X58=0,1,OFFSET(Profiles!$K$2,$X58,MAX(Profiles!$C$2,BZ$4-$Q58)))*IF($AA58=1,(1+SSSModel!#REF!),1)</f>
        <v>0</v>
      </c>
      <c r="CA58" s="134">
        <f ca="1">IF(OR($Z58=0,SSSModel!$C$4="CF"),AC58,
IF(LEFT($V58,3)="ON_",
     IF(SSSModel!$C$4="RR",SUMPRODUCT(OFFSET($AC58,0,0,1,$CB$2),OFFSET(Profiles!$K$28,($Z58-1)*(Profiles!$I$26+1)+CA$4-SSSModel!$C$3+1,0,1,$CB$2)),
     IF(SSSModel!$C$4="ECC",$EA58*$EB58*SUMPRODUCT(OFFSET($AC58,0,MAX(0,CA$4-$DZ58-$CA$4+1),1,MIN($DZ58,CA$4-$CA$4+1)),OFFSET(Escalation!$K$24,($Y58-1)*(Escalation!$I$22+1)+CA$4-SSSModel!$C$3+1,MAX(0,CA$4-$DZ58-$CA$4+1),1,MIN($DZ58,CA$4-$CA$4+1))),
     IF(SSSModel!$C$4="PV",AC58*$EA58*(1+SSSModel!$C$2),
     IF(SSSModel!$C$4="FCR",$EC58*SUM(OFFSET($AC58,0,MAX(CA$4-$AC$4-$DZ58+1,0),1,MIN($DZ58,CA$4-$AC$4+1))),0)))),
SUM($AC58:$BZ58)*
     IF(SSSModel!$C$4="RR",OFFSET(Profiles!$K$2,$Z58,MAX(Profiles!$C$2,AC$4-$W58)),
     IF(SSSModel!$C$4="ECC",$EA58*$EB58*IF(MAX(Escalation!$C$2,AC$4-$W58)&gt;$DZ58-1,0,OFFSET(Escalation!$K$2,$Y58,MAX(Escalation!$C$2,AC$4-$W58))),
     IF(SSSModel!$C$4="PV",IF(CA$4=$W58,$EA58*(1+SSSModel!$C$2),0),
     IF(SSSModel!$C$4="FCR",IF(AND(CA$4&gt;=$W58,OFFSET(Profiles!$K$2,$Z58,MAX(Profiles!$C$2,AC$4-$W58))&gt;0),$EC58,0),0))))))</f>
        <v>0</v>
      </c>
      <c r="CB58" s="135">
        <f ca="1">IF(OR($Z58=0,SSSModel!$C$4="CF"),AD58,
IF(LEFT($V58,3)="ON_",
     IF(SSSModel!$C$4="RR",SUMPRODUCT(OFFSET($AC58,0,0,1,$CB$2),OFFSET(Profiles!$K$28,($Z58-1)*(Profiles!$I$26+1)+CB$4-SSSModel!$C$3+1,0,1,$CB$2)),
     IF(SSSModel!$C$4="ECC",$EA58*$EB58*SUMPRODUCT(OFFSET($AC58,0,MAX(0,CB$4-$DZ58-$CA$4+1),1,MIN($DZ58,CB$4-$CA$4+1)),OFFSET(Escalation!$K$24,($Y58-1)*(Escalation!$I$22+1)+CB$4-SSSModel!$C$3+1,MAX(0,CB$4-$DZ58-$CA$4+1),1,MIN($DZ58,CB$4-$CA$4+1))),
     IF(SSSModel!$C$4="PV",AD58*$EA58*(1+SSSModel!$C$2),
     IF(SSSModel!$C$4="FCR",$EC58*SUM(OFFSET($AC58,0,MAX(CB$4-$AC$4-$DZ58+1,0),1,MIN($DZ58,CB$4-$AC$4+1))),0)))),
SUM($AC58:$BZ58)*
     IF(SSSModel!$C$4="RR",OFFSET(Profiles!$K$2,$Z58,MAX(Profiles!$C$2,AD$4-$W58)),
     IF(SSSModel!$C$4="ECC",$EA58*$EB58*IF(MAX(Escalation!$C$2,AD$4-$W58)&gt;$DZ58-1,0,OFFSET(Escalation!$K$2,$Y58,MAX(Escalation!$C$2,AD$4-$W58))),
     IF(SSSModel!$C$4="PV",IF(CB$4=$W58,$EA58*(1+SSSModel!$C$2),0),
     IF(SSSModel!$C$4="FCR",IF(AND(CB$4&gt;=$W58,OFFSET(Profiles!$K$2,$Z58,MAX(Profiles!$C$2,AD$4-$W58))&gt;0),$EC58,0),0))))))</f>
        <v>0</v>
      </c>
      <c r="CC58" s="135">
        <f ca="1">IF(OR($Z58=0,SSSModel!$C$4="CF"),AE58,
IF(LEFT($V58,3)="ON_",
     IF(SSSModel!$C$4="RR",SUMPRODUCT(OFFSET($AC58,0,0,1,$CB$2),OFFSET(Profiles!$K$28,($Z58-1)*(Profiles!$I$26+1)+CC$4-SSSModel!$C$3+1,0,1,$CB$2)),
     IF(SSSModel!$C$4="ECC",$EA58*$EB58*SUMPRODUCT(OFFSET($AC58,0,MAX(0,CC$4-$DZ58-$CA$4+1),1,MIN($DZ58,CC$4-$CA$4+1)),OFFSET(Escalation!$K$24,($Y58-1)*(Escalation!$I$22+1)+CC$4-SSSModel!$C$3+1,MAX(0,CC$4-$DZ58-$CA$4+1),1,MIN($DZ58,CC$4-$CA$4+1))),
     IF(SSSModel!$C$4="PV",AE58*$EA58*(1+SSSModel!$C$2),
     IF(SSSModel!$C$4="FCR",$EC58*SUM(OFFSET($AC58,0,MAX(CC$4-$AC$4-$DZ58+1,0),1,MIN($DZ58,CC$4-$AC$4+1))),0)))),
SUM($AC58:$BZ58)*
     IF(SSSModel!$C$4="RR",OFFSET(Profiles!$K$2,$Z58,MAX(Profiles!$C$2,AE$4-$W58)),
     IF(SSSModel!$C$4="ECC",$EA58*$EB58*IF(MAX(Escalation!$C$2,AE$4-$W58)&gt;$DZ58-1,0,OFFSET(Escalation!$K$2,$Y58,MAX(Escalation!$C$2,AE$4-$W58))),
     IF(SSSModel!$C$4="PV",IF(CC$4=$W58,$EA58*(1+SSSModel!$C$2),0),
     IF(SSSModel!$C$4="FCR",IF(AND(CC$4&gt;=$W58,OFFSET(Profiles!$K$2,$Z58,MAX(Profiles!$C$2,AE$4-$W58))&gt;0),$EC58,0),0))))))</f>
        <v>0</v>
      </c>
      <c r="CD58" s="135">
        <f ca="1">IF(OR($Z58=0,SSSModel!$C$4="CF"),AF58,
IF(LEFT($V58,3)="ON_",
     IF(SSSModel!$C$4="RR",SUMPRODUCT(OFFSET($AC58,0,0,1,$CB$2),OFFSET(Profiles!$K$28,($Z58-1)*(Profiles!$I$26+1)+CD$4-SSSModel!$C$3+1,0,1,$CB$2)),
     IF(SSSModel!$C$4="ECC",$EA58*$EB58*SUMPRODUCT(OFFSET($AC58,0,MAX(0,CD$4-$DZ58-$CA$4+1),1,MIN($DZ58,CD$4-$CA$4+1)),OFFSET(Escalation!$K$24,($Y58-1)*(Escalation!$I$22+1)+CD$4-SSSModel!$C$3+1,MAX(0,CD$4-$DZ58-$CA$4+1),1,MIN($DZ58,CD$4-$CA$4+1))),
     IF(SSSModel!$C$4="PV",AF58*$EA58*(1+SSSModel!$C$2),
     IF(SSSModel!$C$4="FCR",$EC58*SUM(OFFSET($AC58,0,MAX(CD$4-$AC$4-$DZ58+1,0),1,MIN($DZ58,CD$4-$AC$4+1))),0)))),
SUM($AC58:$BZ58)*
     IF(SSSModel!$C$4="RR",OFFSET(Profiles!$K$2,$Z58,MAX(Profiles!$C$2,AF$4-$W58)),
     IF(SSSModel!$C$4="ECC",$EA58*$EB58*IF(MAX(Escalation!$C$2,AF$4-$W58)&gt;$DZ58-1,0,OFFSET(Escalation!$K$2,$Y58,MAX(Escalation!$C$2,AF$4-$W58))),
     IF(SSSModel!$C$4="PV",IF(CD$4=$W58,$EA58*(1+SSSModel!$C$2),0),
     IF(SSSModel!$C$4="FCR",IF(AND(CD$4&gt;=$W58,OFFSET(Profiles!$K$2,$Z58,MAX(Profiles!$C$2,AF$4-$W58))&gt;0),$EC58,0),0))))))</f>
        <v>0</v>
      </c>
      <c r="CE58" s="135">
        <f ca="1">IF(OR($Z58=0,SSSModel!$C$4="CF"),AG58,
IF(LEFT($V58,3)="ON_",
     IF(SSSModel!$C$4="RR",SUMPRODUCT(OFFSET($AC58,0,0,1,$CB$2),OFFSET(Profiles!$K$28,($Z58-1)*(Profiles!$I$26+1)+CE$4-SSSModel!$C$3+1,0,1,$CB$2)),
     IF(SSSModel!$C$4="ECC",$EA58*$EB58*SUMPRODUCT(OFFSET($AC58,0,MAX(0,CE$4-$DZ58-$CA$4+1),1,MIN($DZ58,CE$4-$CA$4+1)),OFFSET(Escalation!$K$24,($Y58-1)*(Escalation!$I$22+1)+CE$4-SSSModel!$C$3+1,MAX(0,CE$4-$DZ58-$CA$4+1),1,MIN($DZ58,CE$4-$CA$4+1))),
     IF(SSSModel!$C$4="PV",AG58*$EA58*(1+SSSModel!$C$2),
     IF(SSSModel!$C$4="FCR",$EC58*SUM(OFFSET($AC58,0,MAX(CE$4-$AC$4-$DZ58+1,0),1,MIN($DZ58,CE$4-$AC$4+1))),0)))),
SUM($AC58:$BZ58)*
     IF(SSSModel!$C$4="RR",OFFSET(Profiles!$K$2,$Z58,MAX(Profiles!$C$2,AG$4-$W58)),
     IF(SSSModel!$C$4="ECC",$EA58*$EB58*IF(MAX(Escalation!$C$2,AG$4-$W58)&gt;$DZ58-1,0,OFFSET(Escalation!$K$2,$Y58,MAX(Escalation!$C$2,AG$4-$W58))),
     IF(SSSModel!$C$4="PV",IF(CE$4=$W58,$EA58*(1+SSSModel!$C$2),0),
     IF(SSSModel!$C$4="FCR",IF(AND(CE$4&gt;=$W58,OFFSET(Profiles!$K$2,$Z58,MAX(Profiles!$C$2,AG$4-$W58))&gt;0),$EC58,0),0))))))</f>
        <v>0</v>
      </c>
      <c r="CF58" s="135">
        <f ca="1">IF(OR($Z58=0,SSSModel!$C$4="CF"),AH58,
IF(LEFT($V58,3)="ON_",
     IF(SSSModel!$C$4="RR",SUMPRODUCT(OFFSET($AC58,0,0,1,$CB$2),OFFSET(Profiles!$K$28,($Z58-1)*(Profiles!$I$26+1)+CF$4-SSSModel!$C$3+1,0,1,$CB$2)),
     IF(SSSModel!$C$4="ECC",$EA58*$EB58*SUMPRODUCT(OFFSET($AC58,0,MAX(0,CF$4-$DZ58-$CA$4+1),1,MIN($DZ58,CF$4-$CA$4+1)),OFFSET(Escalation!$K$24,($Y58-1)*(Escalation!$I$22+1)+CF$4-SSSModel!$C$3+1,MAX(0,CF$4-$DZ58-$CA$4+1),1,MIN($DZ58,CF$4-$CA$4+1))),
     IF(SSSModel!$C$4="PV",AH58*$EA58*(1+SSSModel!$C$2),
     IF(SSSModel!$C$4="FCR",$EC58*SUM(OFFSET($AC58,0,MAX(CF$4-$AC$4-$DZ58+1,0),1,MIN($DZ58,CF$4-$AC$4+1))),0)))),
SUM($AC58:$BZ58)*
     IF(SSSModel!$C$4="RR",OFFSET(Profiles!$K$2,$Z58,MAX(Profiles!$C$2,AH$4-$W58)),
     IF(SSSModel!$C$4="ECC",$EA58*$EB58*IF(MAX(Escalation!$C$2,AH$4-$W58)&gt;$DZ58-1,0,OFFSET(Escalation!$K$2,$Y58,MAX(Escalation!$C$2,AH$4-$W58))),
     IF(SSSModel!$C$4="PV",IF(CF$4=$W58,$EA58*(1+SSSModel!$C$2),0),
     IF(SSSModel!$C$4="FCR",IF(AND(CF$4&gt;=$W58,OFFSET(Profiles!$K$2,$Z58,MAX(Profiles!$C$2,AH$4-$W58))&gt;0),$EC58,0),0))))))</f>
        <v>0</v>
      </c>
      <c r="CG58" s="135">
        <f ca="1">IF(OR($Z58=0,SSSModel!$C$4="CF"),AI58,
IF(LEFT($V58,3)="ON_",
     IF(SSSModel!$C$4="RR",SUMPRODUCT(OFFSET($AC58,0,0,1,$CB$2),OFFSET(Profiles!$K$28,($Z58-1)*(Profiles!$I$26+1)+CG$4-SSSModel!$C$3+1,0,1,$CB$2)),
     IF(SSSModel!$C$4="ECC",$EA58*$EB58*SUMPRODUCT(OFFSET($AC58,0,MAX(0,CG$4-$DZ58-$CA$4+1),1,MIN($DZ58,CG$4-$CA$4+1)),OFFSET(Escalation!$K$24,($Y58-1)*(Escalation!$I$22+1)+CG$4-SSSModel!$C$3+1,MAX(0,CG$4-$DZ58-$CA$4+1),1,MIN($DZ58,CG$4-$CA$4+1))),
     IF(SSSModel!$C$4="PV",AI58*$EA58*(1+SSSModel!$C$2),
     IF(SSSModel!$C$4="FCR",$EC58*SUM(OFFSET($AC58,0,MAX(CG$4-$AC$4-$DZ58+1,0),1,MIN($DZ58,CG$4-$AC$4+1))),0)))),
SUM($AC58:$BZ58)*
     IF(SSSModel!$C$4="RR",OFFSET(Profiles!$K$2,$Z58,MAX(Profiles!$C$2,AI$4-$W58)),
     IF(SSSModel!$C$4="ECC",$EA58*$EB58*IF(MAX(Escalation!$C$2,AI$4-$W58)&gt;$DZ58-1,0,OFFSET(Escalation!$K$2,$Y58,MAX(Escalation!$C$2,AI$4-$W58))),
     IF(SSSModel!$C$4="PV",IF(CG$4=$W58,$EA58*(1+SSSModel!$C$2),0),
     IF(SSSModel!$C$4="FCR",IF(AND(CG$4&gt;=$W58,OFFSET(Profiles!$K$2,$Z58,MAX(Profiles!$C$2,AI$4-$W58))&gt;0),$EC58,0),0))))))</f>
        <v>0</v>
      </c>
      <c r="CH58" s="135">
        <f ca="1">IF(OR($Z58=0,SSSModel!$C$4="CF"),AJ58,
IF(LEFT($V58,3)="ON_",
     IF(SSSModel!$C$4="RR",SUMPRODUCT(OFFSET($AC58,0,0,1,$CB$2),OFFSET(Profiles!$K$28,($Z58-1)*(Profiles!$I$26+1)+CH$4-SSSModel!$C$3+1,0,1,$CB$2)),
     IF(SSSModel!$C$4="ECC",$EA58*$EB58*SUMPRODUCT(OFFSET($AC58,0,MAX(0,CH$4-$DZ58-$CA$4+1),1,MIN($DZ58,CH$4-$CA$4+1)),OFFSET(Escalation!$K$24,($Y58-1)*(Escalation!$I$22+1)+CH$4-SSSModel!$C$3+1,MAX(0,CH$4-$DZ58-$CA$4+1),1,MIN($DZ58,CH$4-$CA$4+1))),
     IF(SSSModel!$C$4="PV",AJ58*$EA58*(1+SSSModel!$C$2),
     IF(SSSModel!$C$4="FCR",$EC58*SUM(OFFSET($AC58,0,MAX(CH$4-$AC$4-$DZ58+1,0),1,MIN($DZ58,CH$4-$AC$4+1))),0)))),
SUM($AC58:$BZ58)*
     IF(SSSModel!$C$4="RR",OFFSET(Profiles!$K$2,$Z58,MAX(Profiles!$C$2,AJ$4-$W58)),
     IF(SSSModel!$C$4="ECC",$EA58*$EB58*IF(MAX(Escalation!$C$2,AJ$4-$W58)&gt;$DZ58-1,0,OFFSET(Escalation!$K$2,$Y58,MAX(Escalation!$C$2,AJ$4-$W58))),
     IF(SSSModel!$C$4="PV",IF(CH$4=$W58,$EA58*(1+SSSModel!$C$2),0),
     IF(SSSModel!$C$4="FCR",IF(AND(CH$4&gt;=$W58,OFFSET(Profiles!$K$2,$Z58,MAX(Profiles!$C$2,AJ$4-$W58))&gt;0),$EC58,0),0))))))</f>
        <v>0</v>
      </c>
      <c r="CI58" s="135">
        <f ca="1">IF(OR($Z58=0,SSSModel!$C$4="CF"),AK58,
IF(LEFT($V58,3)="ON_",
     IF(SSSModel!$C$4="RR",SUMPRODUCT(OFFSET($AC58,0,0,1,$CB$2),OFFSET(Profiles!$K$28,($Z58-1)*(Profiles!$I$26+1)+CI$4-SSSModel!$C$3+1,0,1,$CB$2)),
     IF(SSSModel!$C$4="ECC",$EA58*$EB58*SUMPRODUCT(OFFSET($AC58,0,MAX(0,CI$4-$DZ58-$CA$4+1),1,MIN($DZ58,CI$4-$CA$4+1)),OFFSET(Escalation!$K$24,($Y58-1)*(Escalation!$I$22+1)+CI$4-SSSModel!$C$3+1,MAX(0,CI$4-$DZ58-$CA$4+1),1,MIN($DZ58,CI$4-$CA$4+1))),
     IF(SSSModel!$C$4="PV",AK58*$EA58*(1+SSSModel!$C$2),
     IF(SSSModel!$C$4="FCR",$EC58*SUM(OFFSET($AC58,0,MAX(CI$4-$AC$4-$DZ58+1,0),1,MIN($DZ58,CI$4-$AC$4+1))),0)))),
SUM($AC58:$BZ58)*
     IF(SSSModel!$C$4="RR",OFFSET(Profiles!$K$2,$Z58,MAX(Profiles!$C$2,AK$4-$W58)),
     IF(SSSModel!$C$4="ECC",$EA58*$EB58*IF(MAX(Escalation!$C$2,AK$4-$W58)&gt;$DZ58-1,0,OFFSET(Escalation!$K$2,$Y58,MAX(Escalation!$C$2,AK$4-$W58))),
     IF(SSSModel!$C$4="PV",IF(CI$4=$W58,$EA58*(1+SSSModel!$C$2),0),
     IF(SSSModel!$C$4="FCR",IF(AND(CI$4&gt;=$W58,OFFSET(Profiles!$K$2,$Z58,MAX(Profiles!$C$2,AK$4-$W58))&gt;0),$EC58,0),0))))))</f>
        <v>0</v>
      </c>
      <c r="CJ58" s="135">
        <f ca="1">IF(OR($Z58=0,SSSModel!$C$4="CF"),AL58,
IF(LEFT($V58,3)="ON_",
     IF(SSSModel!$C$4="RR",SUMPRODUCT(OFFSET($AC58,0,0,1,$CB$2),OFFSET(Profiles!$K$28,($Z58-1)*(Profiles!$I$26+1)+CJ$4-SSSModel!$C$3+1,0,1,$CB$2)),
     IF(SSSModel!$C$4="ECC",$EA58*$EB58*SUMPRODUCT(OFFSET($AC58,0,MAX(0,CJ$4-$DZ58-$CA$4+1),1,MIN($DZ58,CJ$4-$CA$4+1)),OFFSET(Escalation!$K$24,($Y58-1)*(Escalation!$I$22+1)+CJ$4-SSSModel!$C$3+1,MAX(0,CJ$4-$DZ58-$CA$4+1),1,MIN($DZ58,CJ$4-$CA$4+1))),
     IF(SSSModel!$C$4="PV",AL58*$EA58*(1+SSSModel!$C$2),
     IF(SSSModel!$C$4="FCR",$EC58*SUM(OFFSET($AC58,0,MAX(CJ$4-$AC$4-$DZ58+1,0),1,MIN($DZ58,CJ$4-$AC$4+1))),0)))),
SUM($AC58:$BZ58)*
     IF(SSSModel!$C$4="RR",OFFSET(Profiles!$K$2,$Z58,MAX(Profiles!$C$2,AL$4-$W58)),
     IF(SSSModel!$C$4="ECC",$EA58*$EB58*IF(MAX(Escalation!$C$2,AL$4-$W58)&gt;$DZ58-1,0,OFFSET(Escalation!$K$2,$Y58,MAX(Escalation!$C$2,AL$4-$W58))),
     IF(SSSModel!$C$4="PV",IF(CJ$4=$W58,$EA58*(1+SSSModel!$C$2),0),
     IF(SSSModel!$C$4="FCR",IF(AND(CJ$4&gt;=$W58,OFFSET(Profiles!$K$2,$Z58,MAX(Profiles!$C$2,AL$4-$W58))&gt;0),$EC58,0),0))))))</f>
        <v>0</v>
      </c>
      <c r="CK58" s="135">
        <f ca="1">IF(OR($Z58=0,SSSModel!$C$4="CF"),AM58,
IF(LEFT($V58,3)="ON_",
     IF(SSSModel!$C$4="RR",SUMPRODUCT(OFFSET($AC58,0,0,1,$CB$2),OFFSET(Profiles!$K$28,($Z58-1)*(Profiles!$I$26+1)+CK$4-SSSModel!$C$3+1,0,1,$CB$2)),
     IF(SSSModel!$C$4="ECC",$EA58*$EB58*SUMPRODUCT(OFFSET($AC58,0,MAX(0,CK$4-$DZ58-$CA$4+1),1,MIN($DZ58,CK$4-$CA$4+1)),OFFSET(Escalation!$K$24,($Y58-1)*(Escalation!$I$22+1)+CK$4-SSSModel!$C$3+1,MAX(0,CK$4-$DZ58-$CA$4+1),1,MIN($DZ58,CK$4-$CA$4+1))),
     IF(SSSModel!$C$4="PV",AM58*$EA58*(1+SSSModel!$C$2),
     IF(SSSModel!$C$4="FCR",$EC58*SUM(OFFSET($AC58,0,MAX(CK$4-$AC$4-$DZ58+1,0),1,MIN($DZ58,CK$4-$AC$4+1))),0)))),
SUM($AC58:$BZ58)*
     IF(SSSModel!$C$4="RR",OFFSET(Profiles!$K$2,$Z58,MAX(Profiles!$C$2,AM$4-$W58)),
     IF(SSSModel!$C$4="ECC",$EA58*$EB58*IF(MAX(Escalation!$C$2,AM$4-$W58)&gt;$DZ58-1,0,OFFSET(Escalation!$K$2,$Y58,MAX(Escalation!$C$2,AM$4-$W58))),
     IF(SSSModel!$C$4="PV",IF(CK$4=$W58,$EA58*(1+SSSModel!$C$2),0),
     IF(SSSModel!$C$4="FCR",IF(AND(CK$4&gt;=$W58,OFFSET(Profiles!$K$2,$Z58,MAX(Profiles!$C$2,AM$4-$W58))&gt;0),$EC58,0),0))))))</f>
        <v>0</v>
      </c>
      <c r="CL58" s="135">
        <f ca="1">IF(OR($Z58=0,SSSModel!$C$4="CF"),AN58,
IF(LEFT($V58,3)="ON_",
     IF(SSSModel!$C$4="RR",SUMPRODUCT(OFFSET($AC58,0,0,1,$CB$2),OFFSET(Profiles!$K$28,($Z58-1)*(Profiles!$I$26+1)+CL$4-SSSModel!$C$3+1,0,1,$CB$2)),
     IF(SSSModel!$C$4="ECC",$EA58*$EB58*SUMPRODUCT(OFFSET($AC58,0,MAX(0,CL$4-$DZ58-$CA$4+1),1,MIN($DZ58,CL$4-$CA$4+1)),OFFSET(Escalation!$K$24,($Y58-1)*(Escalation!$I$22+1)+CL$4-SSSModel!$C$3+1,MAX(0,CL$4-$DZ58-$CA$4+1),1,MIN($DZ58,CL$4-$CA$4+1))),
     IF(SSSModel!$C$4="PV",AN58*$EA58*(1+SSSModel!$C$2),
     IF(SSSModel!$C$4="FCR",$EC58*SUM(OFFSET($AC58,0,MAX(CL$4-$AC$4-$DZ58+1,0),1,MIN($DZ58,CL$4-$AC$4+1))),0)))),
SUM($AC58:$BZ58)*
     IF(SSSModel!$C$4="RR",OFFSET(Profiles!$K$2,$Z58,MAX(Profiles!$C$2,AN$4-$W58)),
     IF(SSSModel!$C$4="ECC",$EA58*$EB58*IF(MAX(Escalation!$C$2,AN$4-$W58)&gt;$DZ58-1,0,OFFSET(Escalation!$K$2,$Y58,MAX(Escalation!$C$2,AN$4-$W58))),
     IF(SSSModel!$C$4="PV",IF(CL$4=$W58,$EA58*(1+SSSModel!$C$2),0),
     IF(SSSModel!$C$4="FCR",IF(AND(CL$4&gt;=$W58,OFFSET(Profiles!$K$2,$Z58,MAX(Profiles!$C$2,AN$4-$W58))&gt;0),$EC58,0),0))))))</f>
        <v>0</v>
      </c>
      <c r="CM58" s="135">
        <f ca="1">IF(OR($Z58=0,SSSModel!$C$4="CF"),AO58,
IF(LEFT($V58,3)="ON_",
     IF(SSSModel!$C$4="RR",SUMPRODUCT(OFFSET($AC58,0,0,1,$CB$2),OFFSET(Profiles!$K$28,($Z58-1)*(Profiles!$I$26+1)+CM$4-SSSModel!$C$3+1,0,1,$CB$2)),
     IF(SSSModel!$C$4="ECC",$EA58*$EB58*SUMPRODUCT(OFFSET($AC58,0,MAX(0,CM$4-$DZ58-$CA$4+1),1,MIN($DZ58,CM$4-$CA$4+1)),OFFSET(Escalation!$K$24,($Y58-1)*(Escalation!$I$22+1)+CM$4-SSSModel!$C$3+1,MAX(0,CM$4-$DZ58-$CA$4+1),1,MIN($DZ58,CM$4-$CA$4+1))),
     IF(SSSModel!$C$4="PV",AO58*$EA58*(1+SSSModel!$C$2),
     IF(SSSModel!$C$4="FCR",$EC58*SUM(OFFSET($AC58,0,MAX(CM$4-$AC$4-$DZ58+1,0),1,MIN($DZ58,CM$4-$AC$4+1))),0)))),
SUM($AC58:$BZ58)*
     IF(SSSModel!$C$4="RR",OFFSET(Profiles!$K$2,$Z58,MAX(Profiles!$C$2,AO$4-$W58)),
     IF(SSSModel!$C$4="ECC",$EA58*$EB58*IF(MAX(Escalation!$C$2,AO$4-$W58)&gt;$DZ58-1,0,OFFSET(Escalation!$K$2,$Y58,MAX(Escalation!$C$2,AO$4-$W58))),
     IF(SSSModel!$C$4="PV",IF(CM$4=$W58,$EA58*(1+SSSModel!$C$2),0),
     IF(SSSModel!$C$4="FCR",IF(AND(CM$4&gt;=$W58,OFFSET(Profiles!$K$2,$Z58,MAX(Profiles!$C$2,AO$4-$W58))&gt;0),$EC58,0),0))))))</f>
        <v>0</v>
      </c>
      <c r="CN58" s="135">
        <f ca="1">IF(OR($Z58=0,SSSModel!$C$4="CF"),AP58,
IF(LEFT($V58,3)="ON_",
     IF(SSSModel!$C$4="RR",SUMPRODUCT(OFFSET($AC58,0,0,1,$CB$2),OFFSET(Profiles!$K$28,($Z58-1)*(Profiles!$I$26+1)+CN$4-SSSModel!$C$3+1,0,1,$CB$2)),
     IF(SSSModel!$C$4="ECC",$EA58*$EB58*SUMPRODUCT(OFFSET($AC58,0,MAX(0,CN$4-$DZ58-$CA$4+1),1,MIN($DZ58,CN$4-$CA$4+1)),OFFSET(Escalation!$K$24,($Y58-1)*(Escalation!$I$22+1)+CN$4-SSSModel!$C$3+1,MAX(0,CN$4-$DZ58-$CA$4+1),1,MIN($DZ58,CN$4-$CA$4+1))),
     IF(SSSModel!$C$4="PV",AP58*$EA58*(1+SSSModel!$C$2),
     IF(SSSModel!$C$4="FCR",$EC58*SUM(OFFSET($AC58,0,MAX(CN$4-$AC$4-$DZ58+1,0),1,MIN($DZ58,CN$4-$AC$4+1))),0)))),
SUM($AC58:$BZ58)*
     IF(SSSModel!$C$4="RR",OFFSET(Profiles!$K$2,$Z58,MAX(Profiles!$C$2,AP$4-$W58)),
     IF(SSSModel!$C$4="ECC",$EA58*$EB58*IF(MAX(Escalation!$C$2,AP$4-$W58)&gt;$DZ58-1,0,OFFSET(Escalation!$K$2,$Y58,MAX(Escalation!$C$2,AP$4-$W58))),
     IF(SSSModel!$C$4="PV",IF(CN$4=$W58,$EA58*(1+SSSModel!$C$2),0),
     IF(SSSModel!$C$4="FCR",IF(AND(CN$4&gt;=$W58,OFFSET(Profiles!$K$2,$Z58,MAX(Profiles!$C$2,AP$4-$W58))&gt;0),$EC58,0),0))))))</f>
        <v>0</v>
      </c>
      <c r="CO58" s="135">
        <f ca="1">IF(OR($Z58=0,SSSModel!$C$4="CF"),AQ58,
IF(LEFT($V58,3)="ON_",
     IF(SSSModel!$C$4="RR",SUMPRODUCT(OFFSET($AC58,0,0,1,$CB$2),OFFSET(Profiles!$K$28,($Z58-1)*(Profiles!$I$26+1)+CO$4-SSSModel!$C$3+1,0,1,$CB$2)),
     IF(SSSModel!$C$4="ECC",$EA58*$EB58*SUMPRODUCT(OFFSET($AC58,0,MAX(0,CO$4-$DZ58-$CA$4+1),1,MIN($DZ58,CO$4-$CA$4+1)),OFFSET(Escalation!$K$24,($Y58-1)*(Escalation!$I$22+1)+CO$4-SSSModel!$C$3+1,MAX(0,CO$4-$DZ58-$CA$4+1),1,MIN($DZ58,CO$4-$CA$4+1))),
     IF(SSSModel!$C$4="PV",AQ58*$EA58*(1+SSSModel!$C$2),
     IF(SSSModel!$C$4="FCR",$EC58*SUM(OFFSET($AC58,0,MAX(CO$4-$AC$4-$DZ58+1,0),1,MIN($DZ58,CO$4-$AC$4+1))),0)))),
SUM($AC58:$BZ58)*
     IF(SSSModel!$C$4="RR",OFFSET(Profiles!$K$2,$Z58,MAX(Profiles!$C$2,AQ$4-$W58)),
     IF(SSSModel!$C$4="ECC",$EA58*$EB58*IF(MAX(Escalation!$C$2,AQ$4-$W58)&gt;$DZ58-1,0,OFFSET(Escalation!$K$2,$Y58,MAX(Escalation!$C$2,AQ$4-$W58))),
     IF(SSSModel!$C$4="PV",IF(CO$4=$W58,$EA58*(1+SSSModel!$C$2),0),
     IF(SSSModel!$C$4="FCR",IF(AND(CO$4&gt;=$W58,OFFSET(Profiles!$K$2,$Z58,MAX(Profiles!$C$2,AQ$4-$W58))&gt;0),$EC58,0),0))))))</f>
        <v>0</v>
      </c>
      <c r="CP58" s="135">
        <f ca="1">IF(OR($Z58=0,SSSModel!$C$4="CF"),AR58,
IF(LEFT($V58,3)="ON_",
     IF(SSSModel!$C$4="RR",SUMPRODUCT(OFFSET($AC58,0,0,1,$CB$2),OFFSET(Profiles!$K$28,($Z58-1)*(Profiles!$I$26+1)+CP$4-SSSModel!$C$3+1,0,1,$CB$2)),
     IF(SSSModel!$C$4="ECC",$EA58*$EB58*SUMPRODUCT(OFFSET($AC58,0,MAX(0,CP$4-$DZ58-$CA$4+1),1,MIN($DZ58,CP$4-$CA$4+1)),OFFSET(Escalation!$K$24,($Y58-1)*(Escalation!$I$22+1)+CP$4-SSSModel!$C$3+1,MAX(0,CP$4-$DZ58-$CA$4+1),1,MIN($DZ58,CP$4-$CA$4+1))),
     IF(SSSModel!$C$4="PV",AR58*$EA58*(1+SSSModel!$C$2),
     IF(SSSModel!$C$4="FCR",$EC58*SUM(OFFSET($AC58,0,MAX(CP$4-$AC$4-$DZ58+1,0),1,MIN($DZ58,CP$4-$AC$4+1))),0)))),
SUM($AC58:$BZ58)*
     IF(SSSModel!$C$4="RR",OFFSET(Profiles!$K$2,$Z58,MAX(Profiles!$C$2,AR$4-$W58)),
     IF(SSSModel!$C$4="ECC",$EA58*$EB58*IF(MAX(Escalation!$C$2,AR$4-$W58)&gt;$DZ58-1,0,OFFSET(Escalation!$K$2,$Y58,MAX(Escalation!$C$2,AR$4-$W58))),
     IF(SSSModel!$C$4="PV",IF(CP$4=$W58,$EA58*(1+SSSModel!$C$2),0),
     IF(SSSModel!$C$4="FCR",IF(AND(CP$4&gt;=$W58,OFFSET(Profiles!$K$2,$Z58,MAX(Profiles!$C$2,AR$4-$W58))&gt;0),$EC58,0),0))))))</f>
        <v>0</v>
      </c>
      <c r="CQ58" s="135">
        <f ca="1">IF(OR($Z58=0,SSSModel!$C$4="CF"),AS58,
IF(LEFT($V58,3)="ON_",
     IF(SSSModel!$C$4="RR",SUMPRODUCT(OFFSET($AC58,0,0,1,$CB$2),OFFSET(Profiles!$K$28,($Z58-1)*(Profiles!$I$26+1)+CQ$4-SSSModel!$C$3+1,0,1,$CB$2)),
     IF(SSSModel!$C$4="ECC",$EA58*$EB58*SUMPRODUCT(OFFSET($AC58,0,MAX(0,CQ$4-$DZ58-$CA$4+1),1,MIN($DZ58,CQ$4-$CA$4+1)),OFFSET(Escalation!$K$24,($Y58-1)*(Escalation!$I$22+1)+CQ$4-SSSModel!$C$3+1,MAX(0,CQ$4-$DZ58-$CA$4+1),1,MIN($DZ58,CQ$4-$CA$4+1))),
     IF(SSSModel!$C$4="PV",AS58*$EA58*(1+SSSModel!$C$2),
     IF(SSSModel!$C$4="FCR",$EC58*SUM(OFFSET($AC58,0,MAX(CQ$4-$AC$4-$DZ58+1,0),1,MIN($DZ58,CQ$4-$AC$4+1))),0)))),
SUM($AC58:$BZ58)*
     IF(SSSModel!$C$4="RR",OFFSET(Profiles!$K$2,$Z58,MAX(Profiles!$C$2,AS$4-$W58)),
     IF(SSSModel!$C$4="ECC",$EA58*$EB58*IF(MAX(Escalation!$C$2,AS$4-$W58)&gt;$DZ58-1,0,OFFSET(Escalation!$K$2,$Y58,MAX(Escalation!$C$2,AS$4-$W58))),
     IF(SSSModel!$C$4="PV",IF(CQ$4=$W58,$EA58*(1+SSSModel!$C$2),0),
     IF(SSSModel!$C$4="FCR",IF(AND(CQ$4&gt;=$W58,OFFSET(Profiles!$K$2,$Z58,MAX(Profiles!$C$2,AS$4-$W58))&gt;0),$EC58,0),0))))))</f>
        <v>0</v>
      </c>
      <c r="CR58" s="135">
        <f ca="1">IF(OR($Z58=0,SSSModel!$C$4="CF"),AT58,
IF(LEFT($V58,3)="ON_",
     IF(SSSModel!$C$4="RR",SUMPRODUCT(OFFSET($AC58,0,0,1,$CB$2),OFFSET(Profiles!$K$28,($Z58-1)*(Profiles!$I$26+1)+CR$4-SSSModel!$C$3+1,0,1,$CB$2)),
     IF(SSSModel!$C$4="ECC",$EA58*$EB58*SUMPRODUCT(OFFSET($AC58,0,MAX(0,CR$4-$DZ58-$CA$4+1),1,MIN($DZ58,CR$4-$CA$4+1)),OFFSET(Escalation!$K$24,($Y58-1)*(Escalation!$I$22+1)+CR$4-SSSModel!$C$3+1,MAX(0,CR$4-$DZ58-$CA$4+1),1,MIN($DZ58,CR$4-$CA$4+1))),
     IF(SSSModel!$C$4="PV",AT58*$EA58*(1+SSSModel!$C$2),
     IF(SSSModel!$C$4="FCR",$EC58*SUM(OFFSET($AC58,0,MAX(CR$4-$AC$4-$DZ58+1,0),1,MIN($DZ58,CR$4-$AC$4+1))),0)))),
SUM($AC58:$BZ58)*
     IF(SSSModel!$C$4="RR",OFFSET(Profiles!$K$2,$Z58,MAX(Profiles!$C$2,AT$4-$W58)),
     IF(SSSModel!$C$4="ECC",$EA58*$EB58*IF(MAX(Escalation!$C$2,AT$4-$W58)&gt;$DZ58-1,0,OFFSET(Escalation!$K$2,$Y58,MAX(Escalation!$C$2,AT$4-$W58))),
     IF(SSSModel!$C$4="PV",IF(CR$4=$W58,$EA58*(1+SSSModel!$C$2),0),
     IF(SSSModel!$C$4="FCR",IF(AND(CR$4&gt;=$W58,OFFSET(Profiles!$K$2,$Z58,MAX(Profiles!$C$2,AT$4-$W58))&gt;0),$EC58,0),0))))))</f>
        <v>0</v>
      </c>
      <c r="CS58" s="135">
        <f ca="1">IF(OR($Z58=0,SSSModel!$C$4="CF"),AU58,
IF(LEFT($V58,3)="ON_",
     IF(SSSModel!$C$4="RR",SUMPRODUCT(OFFSET($AC58,0,0,1,$CB$2),OFFSET(Profiles!$K$28,($Z58-1)*(Profiles!$I$26+1)+CS$4-SSSModel!$C$3+1,0,1,$CB$2)),
     IF(SSSModel!$C$4="ECC",$EA58*$EB58*SUMPRODUCT(OFFSET($AC58,0,MAX(0,CS$4-$DZ58-$CA$4+1),1,MIN($DZ58,CS$4-$CA$4+1)),OFFSET(Escalation!$K$24,($Y58-1)*(Escalation!$I$22+1)+CS$4-SSSModel!$C$3+1,MAX(0,CS$4-$DZ58-$CA$4+1),1,MIN($DZ58,CS$4-$CA$4+1))),
     IF(SSSModel!$C$4="PV",AU58*$EA58*(1+SSSModel!$C$2),
     IF(SSSModel!$C$4="FCR",$EC58*SUM(OFFSET($AC58,0,MAX(CS$4-$AC$4-$DZ58+1,0),1,MIN($DZ58,CS$4-$AC$4+1))),0)))),
SUM($AC58:$BZ58)*
     IF(SSSModel!$C$4="RR",OFFSET(Profiles!$K$2,$Z58,MAX(Profiles!$C$2,AU$4-$W58)),
     IF(SSSModel!$C$4="ECC",$EA58*$EB58*IF(MAX(Escalation!$C$2,AU$4-$W58)&gt;$DZ58-1,0,OFFSET(Escalation!$K$2,$Y58,MAX(Escalation!$C$2,AU$4-$W58))),
     IF(SSSModel!$C$4="PV",IF(CS$4=$W58,$EA58*(1+SSSModel!$C$2),0),
     IF(SSSModel!$C$4="FCR",IF(AND(CS$4&gt;=$W58,OFFSET(Profiles!$K$2,$Z58,MAX(Profiles!$C$2,AU$4-$W58))&gt;0),$EC58,0),0))))))</f>
        <v>0</v>
      </c>
      <c r="CT58" s="135">
        <f ca="1">IF(OR($Z58=0,SSSModel!$C$4="CF"),AV58,
IF(LEFT($V58,3)="ON_",
     IF(SSSModel!$C$4="RR",SUMPRODUCT(OFFSET($AC58,0,0,1,$CB$2),OFFSET(Profiles!$K$28,($Z58-1)*(Profiles!$I$26+1)+CT$4-SSSModel!$C$3+1,0,1,$CB$2)),
     IF(SSSModel!$C$4="ECC",$EA58*$EB58*SUMPRODUCT(OFFSET($AC58,0,MAX(0,CT$4-$DZ58-$CA$4+1),1,MIN($DZ58,CT$4-$CA$4+1)),OFFSET(Escalation!$K$24,($Y58-1)*(Escalation!$I$22+1)+CT$4-SSSModel!$C$3+1,MAX(0,CT$4-$DZ58-$CA$4+1),1,MIN($DZ58,CT$4-$CA$4+1))),
     IF(SSSModel!$C$4="PV",AV58*$EA58*(1+SSSModel!$C$2),
     IF(SSSModel!$C$4="FCR",$EC58*SUM(OFFSET($AC58,0,MAX(CT$4-$AC$4-$DZ58+1,0),1,MIN($DZ58,CT$4-$AC$4+1))),0)))),
SUM($AC58:$BZ58)*
     IF(SSSModel!$C$4="RR",OFFSET(Profiles!$K$2,$Z58,MAX(Profiles!$C$2,AV$4-$W58)),
     IF(SSSModel!$C$4="ECC",$EA58*$EB58*IF(MAX(Escalation!$C$2,AV$4-$W58)&gt;$DZ58-1,0,OFFSET(Escalation!$K$2,$Y58,MAX(Escalation!$C$2,AV$4-$W58))),
     IF(SSSModel!$C$4="PV",IF(CT$4=$W58,$EA58*(1+SSSModel!$C$2),0),
     IF(SSSModel!$C$4="FCR",IF(AND(CT$4&gt;=$W58,OFFSET(Profiles!$K$2,$Z58,MAX(Profiles!$C$2,AV$4-$W58))&gt;0),$EC58,0),0))))))</f>
        <v>0</v>
      </c>
      <c r="CU58" s="135">
        <f ca="1">IF(OR($Z58=0,SSSModel!$C$4="CF"),AW58,
IF(LEFT($V58,3)="ON_",
     IF(SSSModel!$C$4="RR",SUMPRODUCT(OFFSET($AC58,0,0,1,$CB$2),OFFSET(Profiles!$K$28,($Z58-1)*(Profiles!$I$26+1)+CU$4-SSSModel!$C$3+1,0,1,$CB$2)),
     IF(SSSModel!$C$4="ECC",$EA58*$EB58*SUMPRODUCT(OFFSET($AC58,0,MAX(0,CU$4-$DZ58-$CA$4+1),1,MIN($DZ58,CU$4-$CA$4+1)),OFFSET(Escalation!$K$24,($Y58-1)*(Escalation!$I$22+1)+CU$4-SSSModel!$C$3+1,MAX(0,CU$4-$DZ58-$CA$4+1),1,MIN($DZ58,CU$4-$CA$4+1))),
     IF(SSSModel!$C$4="PV",AW58*$EA58*(1+SSSModel!$C$2),
     IF(SSSModel!$C$4="FCR",$EC58*SUM(OFFSET($AC58,0,MAX(CU$4-$AC$4-$DZ58+1,0),1,MIN($DZ58,CU$4-$AC$4+1))),0)))),
SUM($AC58:$BZ58)*
     IF(SSSModel!$C$4="RR",OFFSET(Profiles!$K$2,$Z58,MAX(Profiles!$C$2,AW$4-$W58)),
     IF(SSSModel!$C$4="ECC",$EA58*$EB58*IF(MAX(Escalation!$C$2,AW$4-$W58)&gt;$DZ58-1,0,OFFSET(Escalation!$K$2,$Y58,MAX(Escalation!$C$2,AW$4-$W58))),
     IF(SSSModel!$C$4="PV",IF(CU$4=$W58,$EA58*(1+SSSModel!$C$2),0),
     IF(SSSModel!$C$4="FCR",IF(AND(CU$4&gt;=$W58,OFFSET(Profiles!$K$2,$Z58,MAX(Profiles!$C$2,AW$4-$W58))&gt;0),$EC58,0),0))))))</f>
        <v>0</v>
      </c>
      <c r="CV58" s="135">
        <f ca="1">IF(OR($Z58=0,SSSModel!$C$4="CF"),AX58,
IF(LEFT($V58,3)="ON_",
     IF(SSSModel!$C$4="RR",SUMPRODUCT(OFFSET($AC58,0,0,1,$CB$2),OFFSET(Profiles!$K$28,($Z58-1)*(Profiles!$I$26+1)+CV$4-SSSModel!$C$3+1,0,1,$CB$2)),
     IF(SSSModel!$C$4="ECC",$EA58*$EB58*SUMPRODUCT(OFFSET($AC58,0,MAX(0,CV$4-$DZ58-$CA$4+1),1,MIN($DZ58,CV$4-$CA$4+1)),OFFSET(Escalation!$K$24,($Y58-1)*(Escalation!$I$22+1)+CV$4-SSSModel!$C$3+1,MAX(0,CV$4-$DZ58-$CA$4+1),1,MIN($DZ58,CV$4-$CA$4+1))),
     IF(SSSModel!$C$4="PV",AX58*$EA58*(1+SSSModel!$C$2),
     IF(SSSModel!$C$4="FCR",$EC58*SUM(OFFSET($AC58,0,MAX(CV$4-$AC$4-$DZ58+1,0),1,MIN($DZ58,CV$4-$AC$4+1))),0)))),
SUM($AC58:$BZ58)*
     IF(SSSModel!$C$4="RR",OFFSET(Profiles!$K$2,$Z58,MAX(Profiles!$C$2,AX$4-$W58)),
     IF(SSSModel!$C$4="ECC",$EA58*$EB58*IF(MAX(Escalation!$C$2,AX$4-$W58)&gt;$DZ58-1,0,OFFSET(Escalation!$K$2,$Y58,MAX(Escalation!$C$2,AX$4-$W58))),
     IF(SSSModel!$C$4="PV",IF(CV$4=$W58,$EA58*(1+SSSModel!$C$2),0),
     IF(SSSModel!$C$4="FCR",IF(AND(CV$4&gt;=$W58,OFFSET(Profiles!$K$2,$Z58,MAX(Profiles!$C$2,AX$4-$W58))&gt;0),$EC58,0),0))))))</f>
        <v>0</v>
      </c>
      <c r="CW58" s="135">
        <f ca="1">IF(OR($Z58=0,SSSModel!$C$4="CF"),AY58,
IF(LEFT($V58,3)="ON_",
     IF(SSSModel!$C$4="RR",SUMPRODUCT(OFFSET($AC58,0,0,1,$CB$2),OFFSET(Profiles!$K$28,($Z58-1)*(Profiles!$I$26+1)+CW$4-SSSModel!$C$3+1,0,1,$CB$2)),
     IF(SSSModel!$C$4="ECC",$EA58*$EB58*SUMPRODUCT(OFFSET($AC58,0,MAX(0,CW$4-$DZ58-$CA$4+1),1,MIN($DZ58,CW$4-$CA$4+1)),OFFSET(Escalation!$K$24,($Y58-1)*(Escalation!$I$22+1)+CW$4-SSSModel!$C$3+1,MAX(0,CW$4-$DZ58-$CA$4+1),1,MIN($DZ58,CW$4-$CA$4+1))),
     IF(SSSModel!$C$4="PV",AY58*$EA58*(1+SSSModel!$C$2),
     IF(SSSModel!$C$4="FCR",$EC58*SUM(OFFSET($AC58,0,MAX(CW$4-$AC$4-$DZ58+1,0),1,MIN($DZ58,CW$4-$AC$4+1))),0)))),
SUM($AC58:$BZ58)*
     IF(SSSModel!$C$4="RR",OFFSET(Profiles!$K$2,$Z58,MAX(Profiles!$C$2,AY$4-$W58)),
     IF(SSSModel!$C$4="ECC",$EA58*$EB58*IF(MAX(Escalation!$C$2,AY$4-$W58)&gt;$DZ58-1,0,OFFSET(Escalation!$K$2,$Y58,MAX(Escalation!$C$2,AY$4-$W58))),
     IF(SSSModel!$C$4="PV",IF(CW$4=$W58,$EA58*(1+SSSModel!$C$2),0),
     IF(SSSModel!$C$4="FCR",IF(AND(CW$4&gt;=$W58,OFFSET(Profiles!$K$2,$Z58,MAX(Profiles!$C$2,AY$4-$W58))&gt;0),$EC58,0),0))))))</f>
        <v>0</v>
      </c>
      <c r="CX58" s="135">
        <f ca="1">IF(OR($Z58=0,SSSModel!$C$4="CF"),AZ58,
IF(LEFT($V58,3)="ON_",
     IF(SSSModel!$C$4="RR",SUMPRODUCT(OFFSET($AC58,0,0,1,$CB$2),OFFSET(Profiles!$K$28,($Z58-1)*(Profiles!$I$26+1)+CX$4-SSSModel!$C$3+1,0,1,$CB$2)),
     IF(SSSModel!$C$4="ECC",$EA58*$EB58*SUMPRODUCT(OFFSET($AC58,0,MAX(0,CX$4-$DZ58-$CA$4+1),1,MIN($DZ58,CX$4-$CA$4+1)),OFFSET(Escalation!$K$24,($Y58-1)*(Escalation!$I$22+1)+CX$4-SSSModel!$C$3+1,MAX(0,CX$4-$DZ58-$CA$4+1),1,MIN($DZ58,CX$4-$CA$4+1))),
     IF(SSSModel!$C$4="PV",AZ58*$EA58*(1+SSSModel!$C$2),
     IF(SSSModel!$C$4="FCR",$EC58*SUM(OFFSET($AC58,0,MAX(CX$4-$AC$4-$DZ58+1,0),1,MIN($DZ58,CX$4-$AC$4+1))),0)))),
SUM($AC58:$BZ58)*
     IF(SSSModel!$C$4="RR",OFFSET(Profiles!$K$2,$Z58,MAX(Profiles!$C$2,AZ$4-$W58)),
     IF(SSSModel!$C$4="ECC",$EA58*$EB58*IF(MAX(Escalation!$C$2,AZ$4-$W58)&gt;$DZ58-1,0,OFFSET(Escalation!$K$2,$Y58,MAX(Escalation!$C$2,AZ$4-$W58))),
     IF(SSSModel!$C$4="PV",IF(CX$4=$W58,$EA58*(1+SSSModel!$C$2),0),
     IF(SSSModel!$C$4="FCR",IF(AND(CX$4&gt;=$W58,OFFSET(Profiles!$K$2,$Z58,MAX(Profiles!$C$2,AZ$4-$W58))&gt;0),$EC58,0),0))))))</f>
        <v>0</v>
      </c>
      <c r="CY58" s="135">
        <f ca="1">IF(OR($Z58=0,SSSModel!$C$4="CF"),BA58,
IF(LEFT($V58,3)="ON_",
     IF(SSSModel!$C$4="RR",SUMPRODUCT(OFFSET($AC58,0,0,1,$CB$2),OFFSET(Profiles!$K$28,($Z58-1)*(Profiles!$I$26+1)+CY$4-SSSModel!$C$3+1,0,1,$CB$2)),
     IF(SSSModel!$C$4="ECC",$EA58*$EB58*SUMPRODUCT(OFFSET($AC58,0,MAX(0,CY$4-$DZ58-$CA$4+1),1,MIN($DZ58,CY$4-$CA$4+1)),OFFSET(Escalation!$K$24,($Y58-1)*(Escalation!$I$22+1)+CY$4-SSSModel!$C$3+1,MAX(0,CY$4-$DZ58-$CA$4+1),1,MIN($DZ58,CY$4-$CA$4+1))),
     IF(SSSModel!$C$4="PV",BA58*$EA58*(1+SSSModel!$C$2),
     IF(SSSModel!$C$4="FCR",$EC58*SUM(OFFSET($AC58,0,MAX(CY$4-$AC$4-$DZ58+1,0),1,MIN($DZ58,CY$4-$AC$4+1))),0)))),
SUM($AC58:$BZ58)*
     IF(SSSModel!$C$4="RR",OFFSET(Profiles!$K$2,$Z58,MAX(Profiles!$C$2,BA$4-$W58)),
     IF(SSSModel!$C$4="ECC",$EA58*$EB58*IF(MAX(Escalation!$C$2,BA$4-$W58)&gt;$DZ58-1,0,OFFSET(Escalation!$K$2,$Y58,MAX(Escalation!$C$2,BA$4-$W58))),
     IF(SSSModel!$C$4="PV",IF(CY$4=$W58,$EA58*(1+SSSModel!$C$2),0),
     IF(SSSModel!$C$4="FCR",IF(AND(CY$4&gt;=$W58,OFFSET(Profiles!$K$2,$Z58,MAX(Profiles!$C$2,BA$4-$W58))&gt;0),$EC58,0),0))))))</f>
        <v>0</v>
      </c>
      <c r="CZ58" s="135">
        <f ca="1">IF(OR($Z58=0,SSSModel!$C$4="CF"),BB58,
IF(LEFT($V58,3)="ON_",
     IF(SSSModel!$C$4="RR",SUMPRODUCT(OFFSET($AC58,0,0,1,$CB$2),OFFSET(Profiles!$K$28,($Z58-1)*(Profiles!$I$26+1)+CZ$4-SSSModel!$C$3+1,0,1,$CB$2)),
     IF(SSSModel!$C$4="ECC",$EA58*$EB58*SUMPRODUCT(OFFSET($AC58,0,MAX(0,CZ$4-$DZ58-$CA$4+1),1,MIN($DZ58,CZ$4-$CA$4+1)),OFFSET(Escalation!$K$24,($Y58-1)*(Escalation!$I$22+1)+CZ$4-SSSModel!$C$3+1,MAX(0,CZ$4-$DZ58-$CA$4+1),1,MIN($DZ58,CZ$4-$CA$4+1))),
     IF(SSSModel!$C$4="PV",BB58*$EA58*(1+SSSModel!$C$2),
     IF(SSSModel!$C$4="FCR",$EC58*SUM(OFFSET($AC58,0,MAX(CZ$4-$AC$4-$DZ58+1,0),1,MIN($DZ58,CZ$4-$AC$4+1))),0)))),
SUM($AC58:$BZ58)*
     IF(SSSModel!$C$4="RR",OFFSET(Profiles!$K$2,$Z58,MAX(Profiles!$C$2,BB$4-$W58)),
     IF(SSSModel!$C$4="ECC",$EA58*$EB58*IF(MAX(Escalation!$C$2,BB$4-$W58)&gt;$DZ58-1,0,OFFSET(Escalation!$K$2,$Y58,MAX(Escalation!$C$2,BB$4-$W58))),
     IF(SSSModel!$C$4="PV",IF(CZ$4=$W58,$EA58*(1+SSSModel!$C$2),0),
     IF(SSSModel!$C$4="FCR",IF(AND(CZ$4&gt;=$W58,OFFSET(Profiles!$K$2,$Z58,MAX(Profiles!$C$2,BB$4-$W58))&gt;0),$EC58,0),0))))))</f>
        <v>0</v>
      </c>
      <c r="DA58" s="135">
        <f ca="1">IF(OR($Z58=0,SSSModel!$C$4="CF"),BC58,
IF(LEFT($V58,3)="ON_",
     IF(SSSModel!$C$4="RR",SUMPRODUCT(OFFSET($AC58,0,0,1,$CB$2),OFFSET(Profiles!$K$28,($Z58-1)*(Profiles!$I$26+1)+DA$4-SSSModel!$C$3+1,0,1,$CB$2)),
     IF(SSSModel!$C$4="ECC",$EA58*$EB58*SUMPRODUCT(OFFSET($AC58,0,MAX(0,DA$4-$DZ58-$CA$4+1),1,MIN($DZ58,DA$4-$CA$4+1)),OFFSET(Escalation!$K$24,($Y58-1)*(Escalation!$I$22+1)+DA$4-SSSModel!$C$3+1,MAX(0,DA$4-$DZ58-$CA$4+1),1,MIN($DZ58,DA$4-$CA$4+1))),
     IF(SSSModel!$C$4="PV",BC58*$EA58*(1+SSSModel!$C$2),
     IF(SSSModel!$C$4="FCR",$EC58*SUM(OFFSET($AC58,0,MAX(DA$4-$AC$4-$DZ58+1,0),1,MIN($DZ58,DA$4-$AC$4+1))),0)))),
SUM($AC58:$BZ58)*
     IF(SSSModel!$C$4="RR",OFFSET(Profiles!$K$2,$Z58,MAX(Profiles!$C$2,BC$4-$W58)),
     IF(SSSModel!$C$4="ECC",$EA58*$EB58*IF(MAX(Escalation!$C$2,BC$4-$W58)&gt;$DZ58-1,0,OFFSET(Escalation!$K$2,$Y58,MAX(Escalation!$C$2,BC$4-$W58))),
     IF(SSSModel!$C$4="PV",IF(DA$4=$W58,$EA58*(1+SSSModel!$C$2),0),
     IF(SSSModel!$C$4="FCR",IF(AND(DA$4&gt;=$W58,OFFSET(Profiles!$K$2,$Z58,MAX(Profiles!$C$2,BC$4-$W58))&gt;0),$EC58,0),0))))))</f>
        <v>0</v>
      </c>
      <c r="DB58" s="135">
        <f ca="1">IF(OR($Z58=0,SSSModel!$C$4="CF"),BD58,
IF(LEFT($V58,3)="ON_",
     IF(SSSModel!$C$4="RR",SUMPRODUCT(OFFSET($AC58,0,0,1,$CB$2),OFFSET(Profiles!$K$28,($Z58-1)*(Profiles!$I$26+1)+DB$4-SSSModel!$C$3+1,0,1,$CB$2)),
     IF(SSSModel!$C$4="ECC",$EA58*$EB58*SUMPRODUCT(OFFSET($AC58,0,MAX(0,DB$4-$DZ58-$CA$4+1),1,MIN($DZ58,DB$4-$CA$4+1)),OFFSET(Escalation!$K$24,($Y58-1)*(Escalation!$I$22+1)+DB$4-SSSModel!$C$3+1,MAX(0,DB$4-$DZ58-$CA$4+1),1,MIN($DZ58,DB$4-$CA$4+1))),
     IF(SSSModel!$C$4="PV",BD58*$EA58*(1+SSSModel!$C$2),
     IF(SSSModel!$C$4="FCR",$EC58*SUM(OFFSET($AC58,0,MAX(DB$4-$AC$4-$DZ58+1,0),1,MIN($DZ58,DB$4-$AC$4+1))),0)))),
SUM($AC58:$BZ58)*
     IF(SSSModel!$C$4="RR",OFFSET(Profiles!$K$2,$Z58,MAX(Profiles!$C$2,BD$4-$W58)),
     IF(SSSModel!$C$4="ECC",$EA58*$EB58*IF(MAX(Escalation!$C$2,BD$4-$W58)&gt;$DZ58-1,0,OFFSET(Escalation!$K$2,$Y58,MAX(Escalation!$C$2,BD$4-$W58))),
     IF(SSSModel!$C$4="PV",IF(DB$4=$W58,$EA58*(1+SSSModel!$C$2),0),
     IF(SSSModel!$C$4="FCR",IF(AND(DB$4&gt;=$W58,OFFSET(Profiles!$K$2,$Z58,MAX(Profiles!$C$2,BD$4-$W58))&gt;0),$EC58,0),0))))))</f>
        <v>0</v>
      </c>
      <c r="DC58" s="135">
        <f ca="1">IF(OR($Z58=0,SSSModel!$C$4="CF"),BE58,
IF(LEFT($V58,3)="ON_",
     IF(SSSModel!$C$4="RR",SUMPRODUCT(OFFSET($AC58,0,0,1,$CB$2),OFFSET(Profiles!$K$28,($Z58-1)*(Profiles!$I$26+1)+DC$4-SSSModel!$C$3+1,0,1,$CB$2)),
     IF(SSSModel!$C$4="ECC",$EA58*$EB58*SUMPRODUCT(OFFSET($AC58,0,MAX(0,DC$4-$DZ58-$CA$4+1),1,MIN($DZ58,DC$4-$CA$4+1)),OFFSET(Escalation!$K$24,($Y58-1)*(Escalation!$I$22+1)+DC$4-SSSModel!$C$3+1,MAX(0,DC$4-$DZ58-$CA$4+1),1,MIN($DZ58,DC$4-$CA$4+1))),
     IF(SSSModel!$C$4="PV",BE58*$EA58*(1+SSSModel!$C$2),
     IF(SSSModel!$C$4="FCR",$EC58*SUM(OFFSET($AC58,0,MAX(DC$4-$AC$4-$DZ58+1,0),1,MIN($DZ58,DC$4-$AC$4+1))),0)))),
SUM($AC58:$BZ58)*
     IF(SSSModel!$C$4="RR",OFFSET(Profiles!$K$2,$Z58,MAX(Profiles!$C$2,BE$4-$W58)),
     IF(SSSModel!$C$4="ECC",$EA58*$EB58*IF(MAX(Escalation!$C$2,BE$4-$W58)&gt;$DZ58-1,0,OFFSET(Escalation!$K$2,$Y58,MAX(Escalation!$C$2,BE$4-$W58))),
     IF(SSSModel!$C$4="PV",IF(DC$4=$W58,$EA58*(1+SSSModel!$C$2),0),
     IF(SSSModel!$C$4="FCR",IF(AND(DC$4&gt;=$W58,OFFSET(Profiles!$K$2,$Z58,MAX(Profiles!$C$2,BE$4-$W58))&gt;0),$EC58,0),0))))))</f>
        <v>0</v>
      </c>
      <c r="DD58" s="135">
        <f ca="1">IF(OR($Z58=0,SSSModel!$C$4="CF"),BF58,
IF(LEFT($V58,3)="ON_",
     IF(SSSModel!$C$4="RR",SUMPRODUCT(OFFSET($AC58,0,0,1,$CB$2),OFFSET(Profiles!$K$28,($Z58-1)*(Profiles!$I$26+1)+DD$4-SSSModel!$C$3+1,0,1,$CB$2)),
     IF(SSSModel!$C$4="ECC",$EA58*$EB58*SUMPRODUCT(OFFSET($AC58,0,MAX(0,DD$4-$DZ58-$CA$4+1),1,MIN($DZ58,DD$4-$CA$4+1)),OFFSET(Escalation!$K$24,($Y58-1)*(Escalation!$I$22+1)+DD$4-SSSModel!$C$3+1,MAX(0,DD$4-$DZ58-$CA$4+1),1,MIN($DZ58,DD$4-$CA$4+1))),
     IF(SSSModel!$C$4="PV",BF58*$EA58*(1+SSSModel!$C$2),
     IF(SSSModel!$C$4="FCR",$EC58*SUM(OFFSET($AC58,0,MAX(DD$4-$AC$4-$DZ58+1,0),1,MIN($DZ58,DD$4-$AC$4+1))),0)))),
SUM($AC58:$BZ58)*
     IF(SSSModel!$C$4="RR",OFFSET(Profiles!$K$2,$Z58,MAX(Profiles!$C$2,BF$4-$W58)),
     IF(SSSModel!$C$4="ECC",$EA58*$EB58*IF(MAX(Escalation!$C$2,BF$4-$W58)&gt;$DZ58-1,0,OFFSET(Escalation!$K$2,$Y58,MAX(Escalation!$C$2,BF$4-$W58))),
     IF(SSSModel!$C$4="PV",IF(DD$4=$W58,$EA58*(1+SSSModel!$C$2),0),
     IF(SSSModel!$C$4="FCR",IF(AND(DD$4&gt;=$W58,OFFSET(Profiles!$K$2,$Z58,MAX(Profiles!$C$2,BF$4-$W58))&gt;0),$EC58,0),0))))))</f>
        <v>0</v>
      </c>
      <c r="DE58" s="135">
        <f ca="1">IF(OR($Z58=0,SSSModel!$C$4="CF"),BG58,
IF(LEFT($V58,3)="ON_",
     IF(SSSModel!$C$4="RR",SUMPRODUCT(OFFSET($AC58,0,0,1,$CB$2),OFFSET(Profiles!$K$28,($Z58-1)*(Profiles!$I$26+1)+DE$4-SSSModel!$C$3+1,0,1,$CB$2)),
     IF(SSSModel!$C$4="ECC",$EA58*$EB58*SUMPRODUCT(OFFSET($AC58,0,MAX(0,DE$4-$DZ58-$CA$4+1),1,MIN($DZ58,DE$4-$CA$4+1)),OFFSET(Escalation!$K$24,($Y58-1)*(Escalation!$I$22+1)+DE$4-SSSModel!$C$3+1,MAX(0,DE$4-$DZ58-$CA$4+1),1,MIN($DZ58,DE$4-$CA$4+1))),
     IF(SSSModel!$C$4="PV",BG58*$EA58*(1+SSSModel!$C$2),
     IF(SSSModel!$C$4="FCR",$EC58*SUM(OFFSET($AC58,0,MAX(DE$4-$AC$4-$DZ58+1,0),1,MIN($DZ58,DE$4-$AC$4+1))),0)))),
SUM($AC58:$BZ58)*
     IF(SSSModel!$C$4="RR",OFFSET(Profiles!$K$2,$Z58,MAX(Profiles!$C$2,BG$4-$W58)),
     IF(SSSModel!$C$4="ECC",$EA58*$EB58*IF(MAX(Escalation!$C$2,BG$4-$W58)&gt;$DZ58-1,0,OFFSET(Escalation!$K$2,$Y58,MAX(Escalation!$C$2,BG$4-$W58))),
     IF(SSSModel!$C$4="PV",IF(DE$4=$W58,$EA58*(1+SSSModel!$C$2),0),
     IF(SSSModel!$C$4="FCR",IF(AND(DE$4&gt;=$W58,OFFSET(Profiles!$K$2,$Z58,MAX(Profiles!$C$2,BG$4-$W58))&gt;0),$EC58,0),0))))))</f>
        <v>0</v>
      </c>
      <c r="DF58" s="135">
        <f ca="1">IF(OR($Z58=0,SSSModel!$C$4="CF"),BH58,
IF(LEFT($V58,3)="ON_",
     IF(SSSModel!$C$4="RR",SUMPRODUCT(OFFSET($AC58,0,0,1,$CB$2),OFFSET(Profiles!$K$28,($Z58-1)*(Profiles!$I$26+1)+DF$4-SSSModel!$C$3+1,0,1,$CB$2)),
     IF(SSSModel!$C$4="ECC",$EA58*$EB58*SUMPRODUCT(OFFSET($AC58,0,MAX(0,DF$4-$DZ58-$CA$4+1),1,MIN($DZ58,DF$4-$CA$4+1)),OFFSET(Escalation!$K$24,($Y58-1)*(Escalation!$I$22+1)+DF$4-SSSModel!$C$3+1,MAX(0,DF$4-$DZ58-$CA$4+1),1,MIN($DZ58,DF$4-$CA$4+1))),
     IF(SSSModel!$C$4="PV",BH58*$EA58*(1+SSSModel!$C$2),
     IF(SSSModel!$C$4="FCR",$EC58*SUM(OFFSET($AC58,0,MAX(DF$4-$AC$4-$DZ58+1,0),1,MIN($DZ58,DF$4-$AC$4+1))),0)))),
SUM($AC58:$BZ58)*
     IF(SSSModel!$C$4="RR",OFFSET(Profiles!$K$2,$Z58,MAX(Profiles!$C$2,BH$4-$W58)),
     IF(SSSModel!$C$4="ECC",$EA58*$EB58*IF(MAX(Escalation!$C$2,BH$4-$W58)&gt;$DZ58-1,0,OFFSET(Escalation!$K$2,$Y58,MAX(Escalation!$C$2,BH$4-$W58))),
     IF(SSSModel!$C$4="PV",IF(DF$4=$W58,$EA58*(1+SSSModel!$C$2),0),
     IF(SSSModel!$C$4="FCR",IF(AND(DF$4&gt;=$W58,OFFSET(Profiles!$K$2,$Z58,MAX(Profiles!$C$2,BH$4-$W58))&gt;0),$EC58,0),0))))))</f>
        <v>0</v>
      </c>
      <c r="DG58" s="135">
        <f ca="1">IF(OR($Z58=0,SSSModel!$C$4="CF"),BI58,
IF(LEFT($V58,3)="ON_",
     IF(SSSModel!$C$4="RR",SUMPRODUCT(OFFSET($AC58,0,0,1,$CB$2),OFFSET(Profiles!$K$28,($Z58-1)*(Profiles!$I$26+1)+DG$4-SSSModel!$C$3+1,0,1,$CB$2)),
     IF(SSSModel!$C$4="ECC",$EA58*$EB58*SUMPRODUCT(OFFSET($AC58,0,MAX(0,DG$4-$DZ58-$CA$4+1),1,MIN($DZ58,DG$4-$CA$4+1)),OFFSET(Escalation!$K$24,($Y58-1)*(Escalation!$I$22+1)+DG$4-SSSModel!$C$3+1,MAX(0,DG$4-$DZ58-$CA$4+1),1,MIN($DZ58,DG$4-$CA$4+1))),
     IF(SSSModel!$C$4="PV",BI58*$EA58*(1+SSSModel!$C$2),
     IF(SSSModel!$C$4="FCR",$EC58*SUM(OFFSET($AC58,0,MAX(DG$4-$AC$4-$DZ58+1,0),1,MIN($DZ58,DG$4-$AC$4+1))),0)))),
SUM($AC58:$BZ58)*
     IF(SSSModel!$C$4="RR",OFFSET(Profiles!$K$2,$Z58,MAX(Profiles!$C$2,BI$4-$W58)),
     IF(SSSModel!$C$4="ECC",$EA58*$EB58*IF(MAX(Escalation!$C$2,BI$4-$W58)&gt;$DZ58-1,0,OFFSET(Escalation!$K$2,$Y58,MAX(Escalation!$C$2,BI$4-$W58))),
     IF(SSSModel!$C$4="PV",IF(DG$4=$W58,$EA58*(1+SSSModel!$C$2),0),
     IF(SSSModel!$C$4="FCR",IF(AND(DG$4&gt;=$W58,OFFSET(Profiles!$K$2,$Z58,MAX(Profiles!$C$2,BI$4-$W58))&gt;0),$EC58,0),0))))))</f>
        <v>0</v>
      </c>
      <c r="DH58" s="135">
        <f ca="1">IF(OR($Z58=0,SSSModel!$C$4="CF"),BJ58,
IF(LEFT($V58,3)="ON_",
     IF(SSSModel!$C$4="RR",SUMPRODUCT(OFFSET($AC58,0,0,1,$CB$2),OFFSET(Profiles!$K$28,($Z58-1)*(Profiles!$I$26+1)+DH$4-SSSModel!$C$3+1,0,1,$CB$2)),
     IF(SSSModel!$C$4="ECC",$EA58*$EB58*SUMPRODUCT(OFFSET($AC58,0,MAX(0,DH$4-$DZ58-$CA$4+1),1,MIN($DZ58,DH$4-$CA$4+1)),OFFSET(Escalation!$K$24,($Y58-1)*(Escalation!$I$22+1)+DH$4-SSSModel!$C$3+1,MAX(0,DH$4-$DZ58-$CA$4+1),1,MIN($DZ58,DH$4-$CA$4+1))),
     IF(SSSModel!$C$4="PV",BJ58*$EA58*(1+SSSModel!$C$2),
     IF(SSSModel!$C$4="FCR",$EC58*SUM(OFFSET($AC58,0,MAX(DH$4-$AC$4-$DZ58+1,0),1,MIN($DZ58,DH$4-$AC$4+1))),0)))),
SUM($AC58:$BZ58)*
     IF(SSSModel!$C$4="RR",OFFSET(Profiles!$K$2,$Z58,MAX(Profiles!$C$2,BJ$4-$W58)),
     IF(SSSModel!$C$4="ECC",$EA58*$EB58*IF(MAX(Escalation!$C$2,BJ$4-$W58)&gt;$DZ58-1,0,OFFSET(Escalation!$K$2,$Y58,MAX(Escalation!$C$2,BJ$4-$W58))),
     IF(SSSModel!$C$4="PV",IF(DH$4=$W58,$EA58*(1+SSSModel!$C$2),0),
     IF(SSSModel!$C$4="FCR",IF(AND(DH$4&gt;=$W58,OFFSET(Profiles!$K$2,$Z58,MAX(Profiles!$C$2,BJ$4-$W58))&gt;0),$EC58,0),0))))))</f>
        <v>0</v>
      </c>
      <c r="DI58" s="135">
        <f ca="1">IF(OR($Z58=0,SSSModel!$C$4="CF"),BK58,
IF(LEFT($V58,3)="ON_",
     IF(SSSModel!$C$4="RR",SUMPRODUCT(OFFSET($AC58,0,0,1,$CB$2),OFFSET(Profiles!$K$28,($Z58-1)*(Profiles!$I$26+1)+DI$4-SSSModel!$C$3+1,0,1,$CB$2)),
     IF(SSSModel!$C$4="ECC",$EA58*$EB58*SUMPRODUCT(OFFSET($AC58,0,MAX(0,DI$4-$DZ58-$CA$4+1),1,MIN($DZ58,DI$4-$CA$4+1)),OFFSET(Escalation!$K$24,($Y58-1)*(Escalation!$I$22+1)+DI$4-SSSModel!$C$3+1,MAX(0,DI$4-$DZ58-$CA$4+1),1,MIN($DZ58,DI$4-$CA$4+1))),
     IF(SSSModel!$C$4="PV",BK58*$EA58*(1+SSSModel!$C$2),
     IF(SSSModel!$C$4="FCR",$EC58*SUM(OFFSET($AC58,0,MAX(DI$4-$AC$4-$DZ58+1,0),1,MIN($DZ58,DI$4-$AC$4+1))),0)))),
SUM($AC58:$BZ58)*
     IF(SSSModel!$C$4="RR",OFFSET(Profiles!$K$2,$Z58,MAX(Profiles!$C$2,BK$4-$W58)),
     IF(SSSModel!$C$4="ECC",$EA58*$EB58*IF(MAX(Escalation!$C$2,BK$4-$W58)&gt;$DZ58-1,0,OFFSET(Escalation!$K$2,$Y58,MAX(Escalation!$C$2,BK$4-$W58))),
     IF(SSSModel!$C$4="PV",IF(DI$4=$W58,$EA58*(1+SSSModel!$C$2),0),
     IF(SSSModel!$C$4="FCR",IF(AND(DI$4&gt;=$W58,OFFSET(Profiles!$K$2,$Z58,MAX(Profiles!$C$2,BK$4-$W58))&gt;0),$EC58,0),0))))))</f>
        <v>0</v>
      </c>
      <c r="DJ58" s="135">
        <f ca="1">IF(OR($Z58=0,SSSModel!$C$4="CF"),BL58,
IF(LEFT($V58,3)="ON_",
     IF(SSSModel!$C$4="RR",SUMPRODUCT(OFFSET($AC58,0,0,1,$CB$2),OFFSET(Profiles!$K$28,($Z58-1)*(Profiles!$I$26+1)+DJ$4-SSSModel!$C$3+1,0,1,$CB$2)),
     IF(SSSModel!$C$4="ECC",$EA58*$EB58*SUMPRODUCT(OFFSET($AC58,0,MAX(0,DJ$4-$DZ58-$CA$4+1),1,MIN($DZ58,DJ$4-$CA$4+1)),OFFSET(Escalation!$K$24,($Y58-1)*(Escalation!$I$22+1)+DJ$4-SSSModel!$C$3+1,MAX(0,DJ$4-$DZ58-$CA$4+1),1,MIN($DZ58,DJ$4-$CA$4+1))),
     IF(SSSModel!$C$4="PV",BL58*$EA58*(1+SSSModel!$C$2),
     IF(SSSModel!$C$4="FCR",$EC58*SUM(OFFSET($AC58,0,MAX(DJ$4-$AC$4-$DZ58+1,0),1,MIN($DZ58,DJ$4-$AC$4+1))),0)))),
SUM($AC58:$BZ58)*
     IF(SSSModel!$C$4="RR",OFFSET(Profiles!$K$2,$Z58,MAX(Profiles!$C$2,BL$4-$W58)),
     IF(SSSModel!$C$4="ECC",$EA58*$EB58*IF(MAX(Escalation!$C$2,BL$4-$W58)&gt;$DZ58-1,0,OFFSET(Escalation!$K$2,$Y58,MAX(Escalation!$C$2,BL$4-$W58))),
     IF(SSSModel!$C$4="PV",IF(DJ$4=$W58,$EA58*(1+SSSModel!$C$2),0),
     IF(SSSModel!$C$4="FCR",IF(AND(DJ$4&gt;=$W58,OFFSET(Profiles!$K$2,$Z58,MAX(Profiles!$C$2,BL$4-$W58))&gt;0),$EC58,0),0))))))</f>
        <v>0</v>
      </c>
      <c r="DK58" s="135">
        <f ca="1">IF(OR($Z58=0,SSSModel!$C$4="CF"),BM58,
IF(LEFT($V58,3)="ON_",
     IF(SSSModel!$C$4="RR",SUMPRODUCT(OFFSET($AC58,0,0,1,$CB$2),OFFSET(Profiles!$K$28,($Z58-1)*(Profiles!$I$26+1)+DK$4-SSSModel!$C$3+1,0,1,$CB$2)),
     IF(SSSModel!$C$4="ECC",$EA58*$EB58*SUMPRODUCT(OFFSET($AC58,0,MAX(0,DK$4-$DZ58-$CA$4+1),1,MIN($DZ58,DK$4-$CA$4+1)),OFFSET(Escalation!$K$24,($Y58-1)*(Escalation!$I$22+1)+DK$4-SSSModel!$C$3+1,MAX(0,DK$4-$DZ58-$CA$4+1),1,MIN($DZ58,DK$4-$CA$4+1))),
     IF(SSSModel!$C$4="PV",BM58*$EA58*(1+SSSModel!$C$2),
     IF(SSSModel!$C$4="FCR",$EC58*SUM(OFFSET($AC58,0,MAX(DK$4-$AC$4-$DZ58+1,0),1,MIN($DZ58,DK$4-$AC$4+1))),0)))),
SUM($AC58:$BZ58)*
     IF(SSSModel!$C$4="RR",OFFSET(Profiles!$K$2,$Z58,MAX(Profiles!$C$2,BM$4-$W58)),
     IF(SSSModel!$C$4="ECC",$EA58*$EB58*IF(MAX(Escalation!$C$2,BM$4-$W58)&gt;$DZ58-1,0,OFFSET(Escalation!$K$2,$Y58,MAX(Escalation!$C$2,BM$4-$W58))),
     IF(SSSModel!$C$4="PV",IF(DK$4=$W58,$EA58*(1+SSSModel!$C$2),0),
     IF(SSSModel!$C$4="FCR",IF(AND(DK$4&gt;=$W58,OFFSET(Profiles!$K$2,$Z58,MAX(Profiles!$C$2,BM$4-$W58))&gt;0),$EC58,0),0))))))</f>
        <v>0</v>
      </c>
      <c r="DL58" s="135">
        <f ca="1">IF(OR($Z58=0,SSSModel!$C$4="CF"),BN58,
IF(LEFT($V58,3)="ON_",
     IF(SSSModel!$C$4="RR",SUMPRODUCT(OFFSET($AC58,0,0,1,$CB$2),OFFSET(Profiles!$K$28,($Z58-1)*(Profiles!$I$26+1)+DL$4-SSSModel!$C$3+1,0,1,$CB$2)),
     IF(SSSModel!$C$4="ECC",$EA58*$EB58*SUMPRODUCT(OFFSET($AC58,0,MAX(0,DL$4-$DZ58-$CA$4+1),1,MIN($DZ58,DL$4-$CA$4+1)),OFFSET(Escalation!$K$24,($Y58-1)*(Escalation!$I$22+1)+DL$4-SSSModel!$C$3+1,MAX(0,DL$4-$DZ58-$CA$4+1),1,MIN($DZ58,DL$4-$CA$4+1))),
     IF(SSSModel!$C$4="PV",BN58*$EA58*(1+SSSModel!$C$2),
     IF(SSSModel!$C$4="FCR",$EC58*SUM(OFFSET($AC58,0,MAX(DL$4-$AC$4-$DZ58+1,0),1,MIN($DZ58,DL$4-$AC$4+1))),0)))),
SUM($AC58:$BZ58)*
     IF(SSSModel!$C$4="RR",OFFSET(Profiles!$K$2,$Z58,MAX(Profiles!$C$2,BN$4-$W58)),
     IF(SSSModel!$C$4="ECC",$EA58*$EB58*IF(MAX(Escalation!$C$2,BN$4-$W58)&gt;$DZ58-1,0,OFFSET(Escalation!$K$2,$Y58,MAX(Escalation!$C$2,BN$4-$W58))),
     IF(SSSModel!$C$4="PV",IF(DL$4=$W58,$EA58*(1+SSSModel!$C$2),0),
     IF(SSSModel!$C$4="FCR",IF(AND(DL$4&gt;=$W58,OFFSET(Profiles!$K$2,$Z58,MAX(Profiles!$C$2,BN$4-$W58))&gt;0),$EC58,0),0))))))</f>
        <v>0</v>
      </c>
      <c r="DM58" s="135">
        <f ca="1">IF(OR($Z58=0,SSSModel!$C$4="CF"),BO58,
IF(LEFT($V58,3)="ON_",
     IF(SSSModel!$C$4="RR",SUMPRODUCT(OFFSET($AC58,0,0,1,$CB$2),OFFSET(Profiles!$K$28,($Z58-1)*(Profiles!$I$26+1)+DM$4-SSSModel!$C$3+1,0,1,$CB$2)),
     IF(SSSModel!$C$4="ECC",$EA58*$EB58*SUMPRODUCT(OFFSET($AC58,0,MAX(0,DM$4-$DZ58-$CA$4+1),1,MIN($DZ58,DM$4-$CA$4+1)),OFFSET(Escalation!$K$24,($Y58-1)*(Escalation!$I$22+1)+DM$4-SSSModel!$C$3+1,MAX(0,DM$4-$DZ58-$CA$4+1),1,MIN($DZ58,DM$4-$CA$4+1))),
     IF(SSSModel!$C$4="PV",BO58*$EA58*(1+SSSModel!$C$2),
     IF(SSSModel!$C$4="FCR",$EC58*SUM(OFFSET($AC58,0,MAX(DM$4-$AC$4-$DZ58+1,0),1,MIN($DZ58,DM$4-$AC$4+1))),0)))),
SUM($AC58:$BZ58)*
     IF(SSSModel!$C$4="RR",OFFSET(Profiles!$K$2,$Z58,MAX(Profiles!$C$2,BO$4-$W58)),
     IF(SSSModel!$C$4="ECC",$EA58*$EB58*IF(MAX(Escalation!$C$2,BO$4-$W58)&gt;$DZ58-1,0,OFFSET(Escalation!$K$2,$Y58,MAX(Escalation!$C$2,BO$4-$W58))),
     IF(SSSModel!$C$4="PV",IF(DM$4=$W58,$EA58*(1+SSSModel!$C$2),0),
     IF(SSSModel!$C$4="FCR",IF(AND(DM$4&gt;=$W58,OFFSET(Profiles!$K$2,$Z58,MAX(Profiles!$C$2,BO$4-$W58))&gt;0),$EC58,0),0))))))</f>
        <v>0</v>
      </c>
      <c r="DN58" s="135">
        <f ca="1">IF(OR($Z58=0,SSSModel!$C$4="CF"),BP58,
IF(LEFT($V58,3)="ON_",
     IF(SSSModel!$C$4="RR",SUMPRODUCT(OFFSET($AC58,0,0,1,$CB$2),OFFSET(Profiles!$K$28,($Z58-1)*(Profiles!$I$26+1)+DN$4-SSSModel!$C$3+1,0,1,$CB$2)),
     IF(SSSModel!$C$4="ECC",$EA58*$EB58*SUMPRODUCT(OFFSET($AC58,0,MAX(0,DN$4-$DZ58-$CA$4+1),1,MIN($DZ58,DN$4-$CA$4+1)),OFFSET(Escalation!$K$24,($Y58-1)*(Escalation!$I$22+1)+DN$4-SSSModel!$C$3+1,MAX(0,DN$4-$DZ58-$CA$4+1),1,MIN($DZ58,DN$4-$CA$4+1))),
     IF(SSSModel!$C$4="PV",BP58*$EA58*(1+SSSModel!$C$2),
     IF(SSSModel!$C$4="FCR",$EC58*SUM(OFFSET($AC58,0,MAX(DN$4-$AC$4-$DZ58+1,0),1,MIN($DZ58,DN$4-$AC$4+1))),0)))),
SUM($AC58:$BZ58)*
     IF(SSSModel!$C$4="RR",OFFSET(Profiles!$K$2,$Z58,MAX(Profiles!$C$2,BP$4-$W58)),
     IF(SSSModel!$C$4="ECC",$EA58*$EB58*IF(MAX(Escalation!$C$2,BP$4-$W58)&gt;$DZ58-1,0,OFFSET(Escalation!$K$2,$Y58,MAX(Escalation!$C$2,BP$4-$W58))),
     IF(SSSModel!$C$4="PV",IF(DN$4=$W58,$EA58*(1+SSSModel!$C$2),0),
     IF(SSSModel!$C$4="FCR",IF(AND(DN$4&gt;=$W58,OFFSET(Profiles!$K$2,$Z58,MAX(Profiles!$C$2,BP$4-$W58))&gt;0),$EC58,0),0))))))</f>
        <v>0</v>
      </c>
      <c r="DO58" s="135">
        <f ca="1">IF(OR($Z58=0,SSSModel!$C$4="CF"),BQ58,
IF(LEFT($V58,3)="ON_",
     IF(SSSModel!$C$4="RR",SUMPRODUCT(OFFSET($AC58,0,0,1,$CB$2),OFFSET(Profiles!$K$28,($Z58-1)*(Profiles!$I$26+1)+DO$4-SSSModel!$C$3+1,0,1,$CB$2)),
     IF(SSSModel!$C$4="ECC",$EA58*$EB58*SUMPRODUCT(OFFSET($AC58,0,MAX(0,DO$4-$DZ58-$CA$4+1),1,MIN($DZ58,DO$4-$CA$4+1)),OFFSET(Escalation!$K$24,($Y58-1)*(Escalation!$I$22+1)+DO$4-SSSModel!$C$3+1,MAX(0,DO$4-$DZ58-$CA$4+1),1,MIN($DZ58,DO$4-$CA$4+1))),
     IF(SSSModel!$C$4="PV",BQ58*$EA58*(1+SSSModel!$C$2),
     IF(SSSModel!$C$4="FCR",$EC58*SUM(OFFSET($AC58,0,MAX(DO$4-$AC$4-$DZ58+1,0),1,MIN($DZ58,DO$4-$AC$4+1))),0)))),
SUM($AC58:$BZ58)*
     IF(SSSModel!$C$4="RR",OFFSET(Profiles!$K$2,$Z58,MAX(Profiles!$C$2,BQ$4-$W58)),
     IF(SSSModel!$C$4="ECC",$EA58*$EB58*IF(MAX(Escalation!$C$2,BQ$4-$W58)&gt;$DZ58-1,0,OFFSET(Escalation!$K$2,$Y58,MAX(Escalation!$C$2,BQ$4-$W58))),
     IF(SSSModel!$C$4="PV",IF(DO$4=$W58,$EA58*(1+SSSModel!$C$2),0),
     IF(SSSModel!$C$4="FCR",IF(AND(DO$4&gt;=$W58,OFFSET(Profiles!$K$2,$Z58,MAX(Profiles!$C$2,BQ$4-$W58))&gt;0),$EC58,0),0))))))</f>
        <v>0</v>
      </c>
      <c r="DP58" s="135">
        <f ca="1">IF(OR($Z58=0,SSSModel!$C$4="CF"),BR58,
IF(LEFT($V58,3)="ON_",
     IF(SSSModel!$C$4="RR",SUMPRODUCT(OFFSET($AC58,0,0,1,$CB$2),OFFSET(Profiles!$K$28,($Z58-1)*(Profiles!$I$26+1)+DP$4-SSSModel!$C$3+1,0,1,$CB$2)),
     IF(SSSModel!$C$4="ECC",$EA58*$EB58*SUMPRODUCT(OFFSET($AC58,0,MAX(0,DP$4-$DZ58-$CA$4+1),1,MIN($DZ58,DP$4-$CA$4+1)),OFFSET(Escalation!$K$24,($Y58-1)*(Escalation!$I$22+1)+DP$4-SSSModel!$C$3+1,MAX(0,DP$4-$DZ58-$CA$4+1),1,MIN($DZ58,DP$4-$CA$4+1))),
     IF(SSSModel!$C$4="PV",BR58*$EA58*(1+SSSModel!$C$2),
     IF(SSSModel!$C$4="FCR",$EC58*SUM(OFFSET($AC58,0,MAX(DP$4-$AC$4-$DZ58+1,0),1,MIN($DZ58,DP$4-$AC$4+1))),0)))),
SUM($AC58:$BZ58)*
     IF(SSSModel!$C$4="RR",OFFSET(Profiles!$K$2,$Z58,MAX(Profiles!$C$2,BR$4-$W58)),
     IF(SSSModel!$C$4="ECC",$EA58*$EB58*IF(MAX(Escalation!$C$2,BR$4-$W58)&gt;$DZ58-1,0,OFFSET(Escalation!$K$2,$Y58,MAX(Escalation!$C$2,BR$4-$W58))),
     IF(SSSModel!$C$4="PV",IF(DP$4=$W58,$EA58*(1+SSSModel!$C$2),0),
     IF(SSSModel!$C$4="FCR",IF(AND(DP$4&gt;=$W58,OFFSET(Profiles!$K$2,$Z58,MAX(Profiles!$C$2,BR$4-$W58))&gt;0),$EC58,0),0))))))</f>
        <v>0</v>
      </c>
      <c r="DQ58" s="135">
        <f ca="1">IF(OR($Z58=0,SSSModel!$C$4="CF"),BS58,
IF(LEFT($V58,3)="ON_",
     IF(SSSModel!$C$4="RR",SUMPRODUCT(OFFSET($AC58,0,0,1,$CB$2),OFFSET(Profiles!$K$28,($Z58-1)*(Profiles!$I$26+1)+DQ$4-SSSModel!$C$3+1,0,1,$CB$2)),
     IF(SSSModel!$C$4="ECC",$EA58*$EB58*SUMPRODUCT(OFFSET($AC58,0,MAX(0,DQ$4-$DZ58-$CA$4+1),1,MIN($DZ58,DQ$4-$CA$4+1)),OFFSET(Escalation!$K$24,($Y58-1)*(Escalation!$I$22+1)+DQ$4-SSSModel!$C$3+1,MAX(0,DQ$4-$DZ58-$CA$4+1),1,MIN($DZ58,DQ$4-$CA$4+1))),
     IF(SSSModel!$C$4="PV",BS58*$EA58*(1+SSSModel!$C$2),
     IF(SSSModel!$C$4="FCR",$EC58*SUM(OFFSET($AC58,0,MAX(DQ$4-$AC$4-$DZ58+1,0),1,MIN($DZ58,DQ$4-$AC$4+1))),0)))),
SUM($AC58:$BZ58)*
     IF(SSSModel!$C$4="RR",OFFSET(Profiles!$K$2,$Z58,MAX(Profiles!$C$2,BS$4-$W58)),
     IF(SSSModel!$C$4="ECC",$EA58*$EB58*IF(MAX(Escalation!$C$2,BS$4-$W58)&gt;$DZ58-1,0,OFFSET(Escalation!$K$2,$Y58,MAX(Escalation!$C$2,BS$4-$W58))),
     IF(SSSModel!$C$4="PV",IF(DQ$4=$W58,$EA58*(1+SSSModel!$C$2),0),
     IF(SSSModel!$C$4="FCR",IF(AND(DQ$4&gt;=$W58,OFFSET(Profiles!$K$2,$Z58,MAX(Profiles!$C$2,BS$4-$W58))&gt;0),$EC58,0),0))))))</f>
        <v>0</v>
      </c>
      <c r="DR58" s="135">
        <f ca="1">IF(OR($Z58=0,SSSModel!$C$4="CF"),BT58,
IF(LEFT($V58,3)="ON_",
     IF(SSSModel!$C$4="RR",SUMPRODUCT(OFFSET($AC58,0,0,1,$CB$2),OFFSET(Profiles!$K$28,($Z58-1)*(Profiles!$I$26+1)+DR$4-SSSModel!$C$3+1,0,1,$CB$2)),
     IF(SSSModel!$C$4="ECC",$EA58*$EB58*SUMPRODUCT(OFFSET($AC58,0,MAX(0,DR$4-$DZ58-$CA$4+1),1,MIN($DZ58,DR$4-$CA$4+1)),OFFSET(Escalation!$K$24,($Y58-1)*(Escalation!$I$22+1)+DR$4-SSSModel!$C$3+1,MAX(0,DR$4-$DZ58-$CA$4+1),1,MIN($DZ58,DR$4-$CA$4+1))),
     IF(SSSModel!$C$4="PV",BT58*$EA58*(1+SSSModel!$C$2),
     IF(SSSModel!$C$4="FCR",$EC58*SUM(OFFSET($AC58,0,MAX(DR$4-$AC$4-$DZ58+1,0),1,MIN($DZ58,DR$4-$AC$4+1))),0)))),
SUM($AC58:$BZ58)*
     IF(SSSModel!$C$4="RR",OFFSET(Profiles!$K$2,$Z58,MAX(Profiles!$C$2,BT$4-$W58)),
     IF(SSSModel!$C$4="ECC",$EA58*$EB58*IF(MAX(Escalation!$C$2,BT$4-$W58)&gt;$DZ58-1,0,OFFSET(Escalation!$K$2,$Y58,MAX(Escalation!$C$2,BT$4-$W58))),
     IF(SSSModel!$C$4="PV",IF(DR$4=$W58,$EA58*(1+SSSModel!$C$2),0),
     IF(SSSModel!$C$4="FCR",IF(AND(DR$4&gt;=$W58,OFFSET(Profiles!$K$2,$Z58,MAX(Profiles!$C$2,BT$4-$W58))&gt;0),$EC58,0),0))))))</f>
        <v>0</v>
      </c>
      <c r="DS58" s="135">
        <f ca="1">IF(OR($Z58=0,SSSModel!$C$4="CF"),BU58,
IF(LEFT($V58,3)="ON_",
     IF(SSSModel!$C$4="RR",SUMPRODUCT(OFFSET($AC58,0,0,1,$CB$2),OFFSET(Profiles!$K$28,($Z58-1)*(Profiles!$I$26+1)+DS$4-SSSModel!$C$3+1,0,1,$CB$2)),
     IF(SSSModel!$C$4="ECC",$EA58*$EB58*SUMPRODUCT(OFFSET($AC58,0,MAX(0,DS$4-$DZ58-$CA$4+1),1,MIN($DZ58,DS$4-$CA$4+1)),OFFSET(Escalation!$K$24,($Y58-1)*(Escalation!$I$22+1)+DS$4-SSSModel!$C$3+1,MAX(0,DS$4-$DZ58-$CA$4+1),1,MIN($DZ58,DS$4-$CA$4+1))),
     IF(SSSModel!$C$4="PV",BU58*$EA58*(1+SSSModel!$C$2),
     IF(SSSModel!$C$4="FCR",$EC58*SUM(OFFSET($AC58,0,MAX(DS$4-$AC$4-$DZ58+1,0),1,MIN($DZ58,DS$4-$AC$4+1))),0)))),
SUM($AC58:$BZ58)*
     IF(SSSModel!$C$4="RR",OFFSET(Profiles!$K$2,$Z58,MAX(Profiles!$C$2,BU$4-$W58)),
     IF(SSSModel!$C$4="ECC",$EA58*$EB58*IF(MAX(Escalation!$C$2,BU$4-$W58)&gt;$DZ58-1,0,OFFSET(Escalation!$K$2,$Y58,MAX(Escalation!$C$2,BU$4-$W58))),
     IF(SSSModel!$C$4="PV",IF(DS$4=$W58,$EA58*(1+SSSModel!$C$2),0),
     IF(SSSModel!$C$4="FCR",IF(AND(DS$4&gt;=$W58,OFFSET(Profiles!$K$2,$Z58,MAX(Profiles!$C$2,BU$4-$W58))&gt;0),$EC58,0),0))))))</f>
        <v>0</v>
      </c>
      <c r="DT58" s="135">
        <f ca="1">IF(OR($Z58=0,SSSModel!$C$4="CF"),BV58,
IF(LEFT($V58,3)="ON_",
     IF(SSSModel!$C$4="RR",SUMPRODUCT(OFFSET($AC58,0,0,1,$CB$2),OFFSET(Profiles!$K$28,($Z58-1)*(Profiles!$I$26+1)+DT$4-SSSModel!$C$3+1,0,1,$CB$2)),
     IF(SSSModel!$C$4="ECC",$EA58*$EB58*SUMPRODUCT(OFFSET($AC58,0,MAX(0,DT$4-$DZ58-$CA$4+1),1,MIN($DZ58,DT$4-$CA$4+1)),OFFSET(Escalation!$K$24,($Y58-1)*(Escalation!$I$22+1)+DT$4-SSSModel!$C$3+1,MAX(0,DT$4-$DZ58-$CA$4+1),1,MIN($DZ58,DT$4-$CA$4+1))),
     IF(SSSModel!$C$4="PV",BV58*$EA58*(1+SSSModel!$C$2),
     IF(SSSModel!$C$4="FCR",$EC58*SUM(OFFSET($AC58,0,MAX(DT$4-$AC$4-$DZ58+1,0),1,MIN($DZ58,DT$4-$AC$4+1))),0)))),
SUM($AC58:$BZ58)*
     IF(SSSModel!$C$4="RR",OFFSET(Profiles!$K$2,$Z58,MAX(Profiles!$C$2,BV$4-$W58)),
     IF(SSSModel!$C$4="ECC",$EA58*$EB58*IF(MAX(Escalation!$C$2,BV$4-$W58)&gt;$DZ58-1,0,OFFSET(Escalation!$K$2,$Y58,MAX(Escalation!$C$2,BV$4-$W58))),
     IF(SSSModel!$C$4="PV",IF(DT$4=$W58,$EA58*(1+SSSModel!$C$2),0),
     IF(SSSModel!$C$4="FCR",IF(AND(DT$4&gt;=$W58,OFFSET(Profiles!$K$2,$Z58,MAX(Profiles!$C$2,BV$4-$W58))&gt;0),$EC58,0),0))))))</f>
        <v>0</v>
      </c>
      <c r="DU58" s="135">
        <f ca="1">IF(OR($Z58=0,SSSModel!$C$4="CF"),BW58,
IF(LEFT($V58,3)="ON_",
     IF(SSSModel!$C$4="RR",SUMPRODUCT(OFFSET($AC58,0,0,1,$CB$2),OFFSET(Profiles!$K$28,($Z58-1)*(Profiles!$I$26+1)+DU$4-SSSModel!$C$3+1,0,1,$CB$2)),
     IF(SSSModel!$C$4="ECC",$EA58*$EB58*SUMPRODUCT(OFFSET($AC58,0,MAX(0,DU$4-$DZ58-$CA$4+1),1,MIN($DZ58,DU$4-$CA$4+1)),OFFSET(Escalation!$K$24,($Y58-1)*(Escalation!$I$22+1)+DU$4-SSSModel!$C$3+1,MAX(0,DU$4-$DZ58-$CA$4+1),1,MIN($DZ58,DU$4-$CA$4+1))),
     IF(SSSModel!$C$4="PV",BW58*$EA58*(1+SSSModel!$C$2),
     IF(SSSModel!$C$4="FCR",$EC58*SUM(OFFSET($AC58,0,MAX(DU$4-$AC$4-$DZ58+1,0),1,MIN($DZ58,DU$4-$AC$4+1))),0)))),
SUM($AC58:$BZ58)*
     IF(SSSModel!$C$4="RR",OFFSET(Profiles!$K$2,$Z58,MAX(Profiles!$C$2,BW$4-$W58)),
     IF(SSSModel!$C$4="ECC",$EA58*$EB58*IF(MAX(Escalation!$C$2,BW$4-$W58)&gt;$DZ58-1,0,OFFSET(Escalation!$K$2,$Y58,MAX(Escalation!$C$2,BW$4-$W58))),
     IF(SSSModel!$C$4="PV",IF(DU$4=$W58,$EA58*(1+SSSModel!$C$2),0),
     IF(SSSModel!$C$4="FCR",IF(AND(DU$4&gt;=$W58,OFFSET(Profiles!$K$2,$Z58,MAX(Profiles!$C$2,BW$4-$W58))&gt;0),$EC58,0),0))))))</f>
        <v>0</v>
      </c>
      <c r="DV58" s="136">
        <f ca="1">IF(OR($Z58=0,SSSModel!$C$4="CF"),BX58,
IF(LEFT($V58,3)="ON_",
     IF(SSSModel!$C$4="RR",SUMPRODUCT(OFFSET($AC58,0,0,1,$CB$2),OFFSET(Profiles!$K$28,($Z58-1)*(Profiles!$I$26+1)+DV$4-SSSModel!$C$3+1,0,1,$CB$2)),
     IF(SSSModel!$C$4="ECC",$EA58*$EB58*SUMPRODUCT(OFFSET($AC58,0,MAX(0,DV$4-$DZ58-$CA$4+1),1,MIN($DZ58,DV$4-$CA$4+1)),OFFSET(Escalation!$K$24,($Y58-1)*(Escalation!$I$22+1)+DV$4-SSSModel!$C$3+1,MAX(0,DV$4-$DZ58-$CA$4+1),1,MIN($DZ58,DV$4-$CA$4+1))),
     IF(SSSModel!$C$4="PV",BX58*$EA58*(1+SSSModel!$C$2),
     IF(SSSModel!$C$4="FCR",$EC58*SUM(OFFSET($AC58,0,MAX(DV$4-$AC$4-$DZ58+1,0),1,MIN($DZ58,DV$4-$AC$4+1))),0)))),
SUM($AC58:$BZ58)*
     IF(SSSModel!$C$4="RR",OFFSET(Profiles!$K$2,$Z58,MAX(Profiles!$C$2,BX$4-$W58)),
     IF(SSSModel!$C$4="ECC",$EA58*$EB58*IF(MAX(Escalation!$C$2,BX$4-$W58)&gt;$DZ58-1,0,OFFSET(Escalation!$K$2,$Y58,MAX(Escalation!$C$2,BX$4-$W58))),
     IF(SSSModel!$C$4="PV",IF(DV$4=$W58,$EA58*(1+SSSModel!$C$2),0),
     IF(SSSModel!$C$4="FCR",IF(AND(DV$4&gt;=$W58,OFFSET(Profiles!$K$2,$Z58,MAX(Profiles!$C$2,BX$4-$W58))&gt;0),$EC58,0),0))))))</f>
        <v>0</v>
      </c>
      <c r="DW58" s="136">
        <f ca="1">IF(OR($Z58=0,SSSModel!$C$4="CF"),BY58,
IF(LEFT($V58,3)="ON_",
     IF(SSSModel!$C$4="RR",SUMPRODUCT(OFFSET($AC58,0,0,1,$CB$2),OFFSET(Profiles!$K$28,($Z58-1)*(Profiles!$I$26+1)+DW$4-SSSModel!$C$3+1,0,1,$CB$2)),
     IF(SSSModel!$C$4="ECC",$EA58*$EB58*SUMPRODUCT(OFFSET($AC58,0,MAX(0,DW$4-$DZ58-$CA$4+1),1,MIN($DZ58,DW$4-$CA$4+1)),OFFSET(Escalation!$K$24,($Y58-1)*(Escalation!$I$22+1)+DW$4-SSSModel!$C$3+1,MAX(0,DW$4-$DZ58-$CA$4+1),1,MIN($DZ58,DW$4-$CA$4+1))),
     IF(SSSModel!$C$4="PV",BY58*$EA58*(1+SSSModel!$C$2),
     IF(SSSModel!$C$4="FCR",$EC58*SUM(OFFSET($AC58,0,MAX(DW$4-$AC$4-$DZ58+1,0),1,MIN($DZ58,DW$4-$AC$4+1))),0)))),
SUM($AC58:$BZ58)*
     IF(SSSModel!$C$4="RR",OFFSET(Profiles!$K$2,$Z58,MAX(Profiles!$C$2,BY$4-$W58)),
     IF(SSSModel!$C$4="ECC",$EA58*$EB58*IF(MAX(Escalation!$C$2,BY$4-$W58)&gt;$DZ58-1,0,OFFSET(Escalation!$K$2,$Y58,MAX(Escalation!$C$2,BY$4-$W58))),
     IF(SSSModel!$C$4="PV",IF(DW$4=$W58,$EA58*(1+SSSModel!$C$2),0),
     IF(SSSModel!$C$4="FCR",IF(AND(DW$4&gt;=$W58,OFFSET(Profiles!$K$2,$Z58,MAX(Profiles!$C$2,BY$4-$W58))&gt;0),$EC58,0),0))))))</f>
        <v>0</v>
      </c>
      <c r="DX58" s="136">
        <f ca="1">IF(OR($Z58=0,SSSModel!$C$4="CF"),BZ58,
IF(LEFT($V58,3)="ON_",
     IF(SSSModel!$C$4="RR",SUMPRODUCT(OFFSET($AC58,0,0,1,$CB$2),OFFSET(Profiles!$K$28,($Z58-1)*(Profiles!$I$26+1)+DX$4-SSSModel!$C$3+1,0,1,$CB$2)),
     IF(SSSModel!$C$4="ECC",$EA58*$EB58*SUMPRODUCT(OFFSET($AC58,0,MAX(0,DX$4-$DZ58-$CA$4+1),1,MIN($DZ58,DX$4-$CA$4+1)),OFFSET(Escalation!$K$24,($Y58-1)*(Escalation!$I$22+1)+DX$4-SSSModel!$C$3+1,MAX(0,DX$4-$DZ58-$CA$4+1),1,MIN($DZ58,DX$4-$CA$4+1))),
     IF(SSSModel!$C$4="PV",BZ58*$EA58*(1+SSSModel!$C$2),
     IF(SSSModel!$C$4="FCR",$EC58*SUM(OFFSET($AC58,0,MAX(DX$4-$AC$4-$DZ58+1,0),1,MIN($DZ58,DX$4-$AC$4+1))),0)))),
SUM($AC58:$BZ58)*
     IF(SSSModel!$C$4="RR",OFFSET(Profiles!$K$2,$Z58,MAX(Profiles!$C$2,BZ$4-$W58)),
     IF(SSSModel!$C$4="ECC",$EA58*$EB58*IF(MAX(Escalation!$C$2,BZ$4-$W58)&gt;$DZ58-1,0,OFFSET(Escalation!$K$2,$Y58,MAX(Escalation!$C$2,BZ$4-$W58))),
     IF(SSSModel!$C$4="PV",IF(DX$4=$W58,$EA58*(1+SSSModel!$C$2),0),
     IF(SSSModel!$C$4="FCR",IF(AND(DX$4&gt;=$W58,OFFSET(Profiles!$K$2,$Z58,MAX(Profiles!$C$2,BZ$4-$W58))&gt;0),$EC58,0),0))))))</f>
        <v>0</v>
      </c>
      <c r="DY58" s="82">
        <f ca="1">IF($Y58=0,0,OFFSET(Escalation!$B$2,$Y58,0))</f>
        <v>0</v>
      </c>
      <c r="DZ58" s="80">
        <f ca="1">IF($Z58=0,0,COUNTIF(OFFSET(Profiles!$K$2,$Z58,0,1,50),"&gt;0"))</f>
        <v>0</v>
      </c>
      <c r="EA58" s="137">
        <f ca="1">IF($Z58=0,0,SUMPRODUCT(Profiles!$C$20:$BH$20,OFFSET(Profiles!$C$2,$Z58,0,1,Profiles!$B$1)))</f>
        <v>0</v>
      </c>
      <c r="EB58" s="24">
        <f>IF($Z58=0,0,((1-(1+DY58)/(1+SSSModel!$C$2))/(1-((1+DY58)/(1+SSSModel!$C$2))^DZ58))*(1+SSSModel!$C$2))</f>
        <v>0</v>
      </c>
      <c r="EC58" s="24">
        <f>IF($Z58=0,0,-PMT(SSSModel!$C$2,DZ58,EA58))</f>
        <v>0</v>
      </c>
    </row>
    <row r="59" spans="3:133" x14ac:dyDescent="0.35">
      <c r="C59" s="18">
        <f t="shared" si="5"/>
        <v>6</v>
      </c>
      <c r="D59" s="18">
        <f t="shared" si="6"/>
        <v>5</v>
      </c>
      <c r="E59" s="18">
        <f t="shared" ca="1" si="10"/>
        <v>0</v>
      </c>
      <c r="G59" s="25" t="str">
        <f ca="1">IF($E59=0,"",OFFSET(Resources!B$26,$E59,0))</f>
        <v/>
      </c>
      <c r="H59" s="25" t="str">
        <f ca="1">IF($E59=0,"",OFFSET(Resources!C$26,$E59,0))</f>
        <v/>
      </c>
      <c r="I59" s="25" t="str">
        <f ca="1">IF($E59=0,"",OFFSET(Resources!$E$26,$E59,0))</f>
        <v/>
      </c>
      <c r="J59" s="16">
        <v>1</v>
      </c>
      <c r="K59" s="16" t="s">
        <v>150</v>
      </c>
      <c r="L59" s="25" t="str">
        <f ca="1">OFFSET(Resources!$CG$24,0,$C59-1)</f>
        <v>On-Going O&amp;M #1</v>
      </c>
      <c r="M59" s="25" t="str">
        <f ca="1">OFFSET(Resources!$CG$25,0,$C59-1)</f>
        <v>O&amp;M</v>
      </c>
      <c r="N59" s="1">
        <v>1</v>
      </c>
      <c r="O59" s="7">
        <f ca="1">IF($E59=0,0,OFFSET(Resources!$CG$26,$E59,$C59-1))</f>
        <v>0</v>
      </c>
      <c r="P59" s="25" t="str">
        <f ca="1">OFFSET(Resources!$CG$26,0,$C59-1)</f>
        <v>$/Yr</v>
      </c>
      <c r="Q59" s="18">
        <f ca="1">IF($E59=0,0,OFFSET(GenAlts!$W$4,$E59,$D59-1))</f>
        <v>0</v>
      </c>
      <c r="R59" s="1">
        <v>1</v>
      </c>
      <c r="S59" t="str">
        <f ca="1">IF($E59=0,"",OFFSET(Resources!$R$26,$E59,0))</f>
        <v/>
      </c>
      <c r="U59" s="25">
        <f ca="1">IF($E59=0,0,OFFSET(Resources!$AB$26,$E59,($C59-1)*Resources!$CI$20))</f>
        <v>0</v>
      </c>
      <c r="W59">
        <f t="shared" ca="1" si="9"/>
        <v>0</v>
      </c>
      <c r="X59">
        <f>IF(T59="",0,MATCH(T59,Profiles!$A$3:$A$22,0))</f>
        <v>0</v>
      </c>
      <c r="Y59" s="10">
        <f ca="1">IF(U59=0,0,MATCH(U59,Escalation!$A$3:$A$18,0))</f>
        <v>0</v>
      </c>
      <c r="Z59">
        <f>IF(V59="",0,MATCH(V59,Profiles!$A$3:$A$22,0))</f>
        <v>0</v>
      </c>
      <c r="AB59" s="8">
        <v>0</v>
      </c>
      <c r="AC59" s="72">
        <f ca="1">IF(OR(AC$4&lt;$Q59,AC$4&gt;$Q59+IF($S59="",1000,$S59)-1),0,IF(MOD(AC$4-$Q59,IF($R59="",1000,$R59))=0,$O59,0))*IF($Y59&gt;0,(1+INDEX(Escalation!$B$3:$B$18,$Y59,0))^(AC$4-SSSModel!$C$5),1)*IF($X59=0,1,OFFSET(Profiles!$K$2,$X59,MAX(Profiles!$C$2,AC$4-$Q59)))*IF($AA59=1,(1+SSSModel!#REF!),1)</f>
        <v>0</v>
      </c>
      <c r="AD59" s="72">
        <f ca="1">IF(OR(AD$4&lt;$Q59,AD$4&gt;$Q59+IF($S59="",1000,$S59)-1),0,IF(MOD(AD$4-$Q59,IF($R59="",1000,$R59))=0,$O59,0))*IF($Y59&gt;0,(1+INDEX(Escalation!$B$3:$B$18,$Y59,0))^(AD$4-SSSModel!$C$5),1)*IF($X59=0,1,OFFSET(Profiles!$K$2,$X59,MAX(Profiles!$C$2,AD$4-$Q59)))*IF($AA59=1,(1+SSSModel!#REF!),1)</f>
        <v>0</v>
      </c>
      <c r="AE59" s="72">
        <f ca="1">IF(OR(AE$4&lt;$Q59,AE$4&gt;$Q59+IF($S59="",1000,$S59)-1),0,IF(MOD(AE$4-$Q59,IF($R59="",1000,$R59))=0,$O59,0))*IF($Y59&gt;0,(1+INDEX(Escalation!$B$3:$B$18,$Y59,0))^(AE$4-SSSModel!$C$5),1)*IF($X59=0,1,OFFSET(Profiles!$K$2,$X59,MAX(Profiles!$C$2,AE$4-$Q59)))*IF($AA59=1,(1+SSSModel!#REF!),1)</f>
        <v>0</v>
      </c>
      <c r="AF59" s="72">
        <f ca="1">IF(OR(AF$4&lt;$Q59,AF$4&gt;$Q59+IF($S59="",1000,$S59)-1),0,IF(MOD(AF$4-$Q59,IF($R59="",1000,$R59))=0,$O59,0))*IF($Y59&gt;0,(1+INDEX(Escalation!$B$3:$B$18,$Y59,0))^(AF$4-SSSModel!$C$5),1)*IF($X59=0,1,OFFSET(Profiles!$K$2,$X59,MAX(Profiles!$C$2,AF$4-$Q59)))*IF($AA59=1,(1+SSSModel!#REF!),1)</f>
        <v>0</v>
      </c>
      <c r="AG59" s="72">
        <f ca="1">IF(OR(AG$4&lt;$Q59,AG$4&gt;$Q59+IF($S59="",1000,$S59)-1),0,IF(MOD(AG$4-$Q59,IF($R59="",1000,$R59))=0,$O59,0))*IF($Y59&gt;0,(1+INDEX(Escalation!$B$3:$B$18,$Y59,0))^(AG$4-SSSModel!$C$5),1)*IF($X59=0,1,OFFSET(Profiles!$K$2,$X59,MAX(Profiles!$C$2,AG$4-$Q59)))*IF($AA59=1,(1+SSSModel!#REF!),1)</f>
        <v>0</v>
      </c>
      <c r="AH59" s="72">
        <f ca="1">IF(OR(AH$4&lt;$Q59,AH$4&gt;$Q59+IF($S59="",1000,$S59)-1),0,IF(MOD(AH$4-$Q59,IF($R59="",1000,$R59))=0,$O59,0))*IF($Y59&gt;0,(1+INDEX(Escalation!$B$3:$B$18,$Y59,0))^(AH$4-SSSModel!$C$5),1)*IF($X59=0,1,OFFSET(Profiles!$K$2,$X59,MAX(Profiles!$C$2,AH$4-$Q59)))*IF($AA59=1,(1+SSSModel!#REF!),1)</f>
        <v>0</v>
      </c>
      <c r="AI59" s="72">
        <f ca="1">IF(OR(AI$4&lt;$Q59,AI$4&gt;$Q59+IF($S59="",1000,$S59)-1),0,IF(MOD(AI$4-$Q59,IF($R59="",1000,$R59))=0,$O59,0))*IF($Y59&gt;0,(1+INDEX(Escalation!$B$3:$B$18,$Y59,0))^(AI$4-SSSModel!$C$5),1)*IF($X59=0,1,OFFSET(Profiles!$K$2,$X59,MAX(Profiles!$C$2,AI$4-$Q59)))*IF($AA59=1,(1+SSSModel!#REF!),1)</f>
        <v>0</v>
      </c>
      <c r="AJ59" s="72">
        <f ca="1">IF(OR(AJ$4&lt;$Q59,AJ$4&gt;$Q59+IF($S59="",1000,$S59)-1),0,IF(MOD(AJ$4-$Q59,IF($R59="",1000,$R59))=0,$O59,0))*IF($Y59&gt;0,(1+INDEX(Escalation!$B$3:$B$18,$Y59,0))^(AJ$4-SSSModel!$C$5),1)*IF($X59=0,1,OFFSET(Profiles!$K$2,$X59,MAX(Profiles!$C$2,AJ$4-$Q59)))*IF($AA59=1,(1+SSSModel!#REF!),1)</f>
        <v>0</v>
      </c>
      <c r="AK59" s="72">
        <f ca="1">IF(OR(AK$4&lt;$Q59,AK$4&gt;$Q59+IF($S59="",1000,$S59)-1),0,IF(MOD(AK$4-$Q59,IF($R59="",1000,$R59))=0,$O59,0))*IF($Y59&gt;0,(1+INDEX(Escalation!$B$3:$B$18,$Y59,0))^(AK$4-SSSModel!$C$5),1)*IF($X59=0,1,OFFSET(Profiles!$K$2,$X59,MAX(Profiles!$C$2,AK$4-$Q59)))*IF($AA59=1,(1+SSSModel!#REF!),1)</f>
        <v>0</v>
      </c>
      <c r="AL59" s="72">
        <f ca="1">IF(OR(AL$4&lt;$Q59,AL$4&gt;$Q59+IF($S59="",1000,$S59)-1),0,IF(MOD(AL$4-$Q59,IF($R59="",1000,$R59))=0,$O59,0))*IF($Y59&gt;0,(1+INDEX(Escalation!$B$3:$B$18,$Y59,0))^(AL$4-SSSModel!$C$5),1)*IF($X59=0,1,OFFSET(Profiles!$K$2,$X59,MAX(Profiles!$C$2,AL$4-$Q59)))*IF($AA59=1,(1+SSSModel!#REF!),1)</f>
        <v>0</v>
      </c>
      <c r="AM59" s="72">
        <f ca="1">IF(OR(AM$4&lt;$Q59,AM$4&gt;$Q59+IF($S59="",1000,$S59)-1),0,IF(MOD(AM$4-$Q59,IF($R59="",1000,$R59))=0,$O59,0))*IF($Y59&gt;0,(1+INDEX(Escalation!$B$3:$B$18,$Y59,0))^(AM$4-SSSModel!$C$5),1)*IF($X59=0,1,OFFSET(Profiles!$K$2,$X59,MAX(Profiles!$C$2,AM$4-$Q59)))*IF($AA59=1,(1+SSSModel!#REF!),1)</f>
        <v>0</v>
      </c>
      <c r="AN59" s="72">
        <f ca="1">IF(OR(AN$4&lt;$Q59,AN$4&gt;$Q59+IF($S59="",1000,$S59)-1),0,IF(MOD(AN$4-$Q59,IF($R59="",1000,$R59))=0,$O59,0))*IF($Y59&gt;0,(1+INDEX(Escalation!$B$3:$B$18,$Y59,0))^(AN$4-SSSModel!$C$5),1)*IF($X59=0,1,OFFSET(Profiles!$K$2,$X59,MAX(Profiles!$C$2,AN$4-$Q59)))*IF($AA59=1,(1+SSSModel!#REF!),1)</f>
        <v>0</v>
      </c>
      <c r="AO59" s="72">
        <f ca="1">IF(OR(AO$4&lt;$Q59,AO$4&gt;$Q59+IF($S59="",1000,$S59)-1),0,IF(MOD(AO$4-$Q59,IF($R59="",1000,$R59))=0,$O59,0))*IF($Y59&gt;0,(1+INDEX(Escalation!$B$3:$B$18,$Y59,0))^(AO$4-SSSModel!$C$5),1)*IF($X59=0,1,OFFSET(Profiles!$K$2,$X59,MAX(Profiles!$C$2,AO$4-$Q59)))*IF($AA59=1,(1+SSSModel!#REF!),1)</f>
        <v>0</v>
      </c>
      <c r="AP59" s="72">
        <f ca="1">IF(OR(AP$4&lt;$Q59,AP$4&gt;$Q59+IF($S59="",1000,$S59)-1),0,IF(MOD(AP$4-$Q59,IF($R59="",1000,$R59))=0,$O59,0))*IF($Y59&gt;0,(1+INDEX(Escalation!$B$3:$B$18,$Y59,0))^(AP$4-SSSModel!$C$5),1)*IF($X59=0,1,OFFSET(Profiles!$K$2,$X59,MAX(Profiles!$C$2,AP$4-$Q59)))*IF($AA59=1,(1+SSSModel!#REF!),1)</f>
        <v>0</v>
      </c>
      <c r="AQ59" s="72">
        <f ca="1">IF(OR(AQ$4&lt;$Q59,AQ$4&gt;$Q59+IF($S59="",1000,$S59)-1),0,IF(MOD(AQ$4-$Q59,IF($R59="",1000,$R59))=0,$O59,0))*IF($Y59&gt;0,(1+INDEX(Escalation!$B$3:$B$18,$Y59,0))^(AQ$4-SSSModel!$C$5),1)*IF($X59=0,1,OFFSET(Profiles!$K$2,$X59,MAX(Profiles!$C$2,AQ$4-$Q59)))*IF($AA59=1,(1+SSSModel!#REF!),1)</f>
        <v>0</v>
      </c>
      <c r="AR59" s="72">
        <f ca="1">IF(OR(AR$4&lt;$Q59,AR$4&gt;$Q59+IF($S59="",1000,$S59)-1),0,IF(MOD(AR$4-$Q59,IF($R59="",1000,$R59))=0,$O59,0))*IF($Y59&gt;0,(1+INDEX(Escalation!$B$3:$B$18,$Y59,0))^(AR$4-SSSModel!$C$5),1)*IF($X59=0,1,OFFSET(Profiles!$K$2,$X59,MAX(Profiles!$C$2,AR$4-$Q59)))*IF($AA59=1,(1+SSSModel!#REF!),1)</f>
        <v>0</v>
      </c>
      <c r="AS59" s="72">
        <f ca="1">IF(OR(AS$4&lt;$Q59,AS$4&gt;$Q59+IF($S59="",1000,$S59)-1),0,IF(MOD(AS$4-$Q59,IF($R59="",1000,$R59))=0,$O59,0))*IF($Y59&gt;0,(1+INDEX(Escalation!$B$3:$B$18,$Y59,0))^(AS$4-SSSModel!$C$5),1)*IF($X59=0,1,OFFSET(Profiles!$K$2,$X59,MAX(Profiles!$C$2,AS$4-$Q59)))*IF($AA59=1,(1+SSSModel!#REF!),1)</f>
        <v>0</v>
      </c>
      <c r="AT59" s="72">
        <f ca="1">IF(OR(AT$4&lt;$Q59,AT$4&gt;$Q59+IF($S59="",1000,$S59)-1),0,IF(MOD(AT$4-$Q59,IF($R59="",1000,$R59))=0,$O59,0))*IF($Y59&gt;0,(1+INDEX(Escalation!$B$3:$B$18,$Y59,0))^(AT$4-SSSModel!$C$5),1)*IF($X59=0,1,OFFSET(Profiles!$K$2,$X59,MAX(Profiles!$C$2,AT$4-$Q59)))*IF($AA59=1,(1+SSSModel!#REF!),1)</f>
        <v>0</v>
      </c>
      <c r="AU59" s="72">
        <f ca="1">IF(OR(AU$4&lt;$Q59,AU$4&gt;$Q59+IF($S59="",1000,$S59)-1),0,IF(MOD(AU$4-$Q59,IF($R59="",1000,$R59))=0,$O59,0))*IF($Y59&gt;0,(1+INDEX(Escalation!$B$3:$B$18,$Y59,0))^(AU$4-SSSModel!$C$5),1)*IF($X59=0,1,OFFSET(Profiles!$K$2,$X59,MAX(Profiles!$C$2,AU$4-$Q59)))*IF($AA59=1,(1+SSSModel!#REF!),1)</f>
        <v>0</v>
      </c>
      <c r="AV59" s="72">
        <f ca="1">IF(OR(AV$4&lt;$Q59,AV$4&gt;$Q59+IF($S59="",1000,$S59)-1),0,IF(MOD(AV$4-$Q59,IF($R59="",1000,$R59))=0,$O59,0))*IF($Y59&gt;0,(1+INDEX(Escalation!$B$3:$B$18,$Y59,0))^(AV$4-SSSModel!$C$5),1)*IF($X59=0,1,OFFSET(Profiles!$K$2,$X59,MAX(Profiles!$C$2,AV$4-$Q59)))*IF($AA59=1,(1+SSSModel!#REF!),1)</f>
        <v>0</v>
      </c>
      <c r="AW59" s="72">
        <f ca="1">IF(OR(AW$4&lt;$Q59,AW$4&gt;$Q59+IF($S59="",1000,$S59)-1),0,IF(MOD(AW$4-$Q59,IF($R59="",1000,$R59))=0,$O59,0))*IF($Y59&gt;0,(1+INDEX(Escalation!$B$3:$B$18,$Y59,0))^(AW$4-SSSModel!$C$5),1)*IF($X59=0,1,OFFSET(Profiles!$K$2,$X59,MAX(Profiles!$C$2,AW$4-$Q59)))*IF($AA59=1,(1+SSSModel!#REF!),1)</f>
        <v>0</v>
      </c>
      <c r="AX59" s="72">
        <f ca="1">IF(OR(AX$4&lt;$Q59,AX$4&gt;$Q59+IF($S59="",1000,$S59)-1),0,IF(MOD(AX$4-$Q59,IF($R59="",1000,$R59))=0,$O59,0))*IF($Y59&gt;0,(1+INDEX(Escalation!$B$3:$B$18,$Y59,0))^(AX$4-SSSModel!$C$5),1)*IF($X59=0,1,OFFSET(Profiles!$K$2,$X59,MAX(Profiles!$C$2,AX$4-$Q59)))*IF($AA59=1,(1+SSSModel!#REF!),1)</f>
        <v>0</v>
      </c>
      <c r="AY59" s="72">
        <f ca="1">IF(OR(AY$4&lt;$Q59,AY$4&gt;$Q59+IF($S59="",1000,$S59)-1),0,IF(MOD(AY$4-$Q59,IF($R59="",1000,$R59))=0,$O59,0))*IF($Y59&gt;0,(1+INDEX(Escalation!$B$3:$B$18,$Y59,0))^(AY$4-SSSModel!$C$5),1)*IF($X59=0,1,OFFSET(Profiles!$K$2,$X59,MAX(Profiles!$C$2,AY$4-$Q59)))*IF($AA59=1,(1+SSSModel!#REF!),1)</f>
        <v>0</v>
      </c>
      <c r="AZ59" s="72">
        <f ca="1">IF(OR(AZ$4&lt;$Q59,AZ$4&gt;$Q59+IF($S59="",1000,$S59)-1),0,IF(MOD(AZ$4-$Q59,IF($R59="",1000,$R59))=0,$O59,0))*IF($Y59&gt;0,(1+INDEX(Escalation!$B$3:$B$18,$Y59,0))^(AZ$4-SSSModel!$C$5),1)*IF($X59=0,1,OFFSET(Profiles!$K$2,$X59,MAX(Profiles!$C$2,AZ$4-$Q59)))*IF($AA59=1,(1+SSSModel!#REF!),1)</f>
        <v>0</v>
      </c>
      <c r="BA59" s="72">
        <f ca="1">IF(OR(BA$4&lt;$Q59,BA$4&gt;$Q59+IF($S59="",1000,$S59)-1),0,IF(MOD(BA$4-$Q59,IF($R59="",1000,$R59))=0,$O59,0))*IF($Y59&gt;0,(1+INDEX(Escalation!$B$3:$B$18,$Y59,0))^(BA$4-SSSModel!$C$5),1)*IF($X59=0,1,OFFSET(Profiles!$K$2,$X59,MAX(Profiles!$C$2,BA$4-$Q59)))*IF($AA59=1,(1+SSSModel!#REF!),1)</f>
        <v>0</v>
      </c>
      <c r="BB59" s="72">
        <f ca="1">IF(OR(BB$4&lt;$Q59,BB$4&gt;$Q59+IF($S59="",1000,$S59)-1),0,IF(MOD(BB$4-$Q59,IF($R59="",1000,$R59))=0,$O59,0))*IF($Y59&gt;0,(1+INDEX(Escalation!$B$3:$B$18,$Y59,0))^(BB$4-SSSModel!$C$5),1)*IF($X59=0,1,OFFSET(Profiles!$K$2,$X59,MAX(Profiles!$C$2,BB$4-$Q59)))*IF($AA59=1,(1+SSSModel!#REF!),1)</f>
        <v>0</v>
      </c>
      <c r="BC59" s="72">
        <f ca="1">IF(OR(BC$4&lt;$Q59,BC$4&gt;$Q59+IF($S59="",1000,$S59)-1),0,IF(MOD(BC$4-$Q59,IF($R59="",1000,$R59))=0,$O59,0))*IF($Y59&gt;0,(1+INDEX(Escalation!$B$3:$B$18,$Y59,0))^(BC$4-SSSModel!$C$5),1)*IF($X59=0,1,OFFSET(Profiles!$K$2,$X59,MAX(Profiles!$C$2,BC$4-$Q59)))*IF($AA59=1,(1+SSSModel!#REF!),1)</f>
        <v>0</v>
      </c>
      <c r="BD59" s="72">
        <f ca="1">IF(OR(BD$4&lt;$Q59,BD$4&gt;$Q59+IF($S59="",1000,$S59)-1),0,IF(MOD(BD$4-$Q59,IF($R59="",1000,$R59))=0,$O59,0))*IF($Y59&gt;0,(1+INDEX(Escalation!$B$3:$B$18,$Y59,0))^(BD$4-SSSModel!$C$5),1)*IF($X59=0,1,OFFSET(Profiles!$K$2,$X59,MAX(Profiles!$C$2,BD$4-$Q59)))*IF($AA59=1,(1+SSSModel!#REF!),1)</f>
        <v>0</v>
      </c>
      <c r="BE59" s="72">
        <f ca="1">IF(OR(BE$4&lt;$Q59,BE$4&gt;$Q59+IF($S59="",1000,$S59)-1),0,IF(MOD(BE$4-$Q59,IF($R59="",1000,$R59))=0,$O59,0))*IF($Y59&gt;0,(1+INDEX(Escalation!$B$3:$B$18,$Y59,0))^(BE$4-SSSModel!$C$5),1)*IF($X59=0,1,OFFSET(Profiles!$K$2,$X59,MAX(Profiles!$C$2,BE$4-$Q59)))*IF($AA59=1,(1+SSSModel!#REF!),1)</f>
        <v>0</v>
      </c>
      <c r="BF59" s="72">
        <f ca="1">IF(OR(BF$4&lt;$Q59,BF$4&gt;$Q59+IF($S59="",1000,$S59)-1),0,IF(MOD(BF$4-$Q59,IF($R59="",1000,$R59))=0,$O59,0))*IF($Y59&gt;0,(1+INDEX(Escalation!$B$3:$B$18,$Y59,0))^(BF$4-SSSModel!$C$5),1)*IF($X59=0,1,OFFSET(Profiles!$K$2,$X59,MAX(Profiles!$C$2,BF$4-$Q59)))*IF($AA59=1,(1+SSSModel!#REF!),1)</f>
        <v>0</v>
      </c>
      <c r="BG59" s="72">
        <f ca="1">IF(OR(BG$4&lt;$Q59,BG$4&gt;$Q59+IF($S59="",1000,$S59)-1),0,IF(MOD(BG$4-$Q59,IF($R59="",1000,$R59))=0,$O59,0))*IF($Y59&gt;0,(1+INDEX(Escalation!$B$3:$B$18,$Y59,0))^(BG$4-SSSModel!$C$5),1)*IF($X59=0,1,OFFSET(Profiles!$K$2,$X59,MAX(Profiles!$C$2,BG$4-$Q59)))*IF($AA59=1,(1+SSSModel!#REF!),1)</f>
        <v>0</v>
      </c>
      <c r="BH59" s="72">
        <f ca="1">IF(OR(BH$4&lt;$Q59,BH$4&gt;$Q59+IF($S59="",1000,$S59)-1),0,IF(MOD(BH$4-$Q59,IF($R59="",1000,$R59))=0,$O59,0))*IF($Y59&gt;0,(1+INDEX(Escalation!$B$3:$B$18,$Y59,0))^(BH$4-SSSModel!$C$5),1)*IF($X59=0,1,OFFSET(Profiles!$K$2,$X59,MAX(Profiles!$C$2,BH$4-$Q59)))*IF($AA59=1,(1+SSSModel!#REF!),1)</f>
        <v>0</v>
      </c>
      <c r="BI59" s="72">
        <f ca="1">IF(OR(BI$4&lt;$Q59,BI$4&gt;$Q59+IF($S59="",1000,$S59)-1),0,IF(MOD(BI$4-$Q59,IF($R59="",1000,$R59))=0,$O59,0))*IF($Y59&gt;0,(1+INDEX(Escalation!$B$3:$B$18,$Y59,0))^(BI$4-SSSModel!$C$5),1)*IF($X59=0,1,OFFSET(Profiles!$K$2,$X59,MAX(Profiles!$C$2,BI$4-$Q59)))*IF($AA59=1,(1+SSSModel!#REF!),1)</f>
        <v>0</v>
      </c>
      <c r="BJ59" s="72">
        <f ca="1">IF(OR(BJ$4&lt;$Q59,BJ$4&gt;$Q59+IF($S59="",1000,$S59)-1),0,IF(MOD(BJ$4-$Q59,IF($R59="",1000,$R59))=0,$O59,0))*IF($Y59&gt;0,(1+INDEX(Escalation!$B$3:$B$18,$Y59,0))^(BJ$4-SSSModel!$C$5),1)*IF($X59=0,1,OFFSET(Profiles!$K$2,$X59,MAX(Profiles!$C$2,BJ$4-$Q59)))*IF($AA59=1,(1+SSSModel!#REF!),1)</f>
        <v>0</v>
      </c>
      <c r="BK59" s="72">
        <f ca="1">IF(OR(BK$4&lt;$Q59,BK$4&gt;$Q59+IF($S59="",1000,$S59)-1),0,IF(MOD(BK$4-$Q59,IF($R59="",1000,$R59))=0,$O59,0))*IF($Y59&gt;0,(1+INDEX(Escalation!$B$3:$B$18,$Y59,0))^(BK$4-SSSModel!$C$5),1)*IF($X59=0,1,OFFSET(Profiles!$K$2,$X59,MAX(Profiles!$C$2,BK$4-$Q59)))*IF($AA59=1,(1+SSSModel!#REF!),1)</f>
        <v>0</v>
      </c>
      <c r="BL59" s="72">
        <f ca="1">IF(OR(BL$4&lt;$Q59,BL$4&gt;$Q59+IF($S59="",1000,$S59)-1),0,IF(MOD(BL$4-$Q59,IF($R59="",1000,$R59))=0,$O59,0))*IF($Y59&gt;0,(1+INDEX(Escalation!$B$3:$B$18,$Y59,0))^(BL$4-SSSModel!$C$5),1)*IF($X59=0,1,OFFSET(Profiles!$K$2,$X59,MAX(Profiles!$C$2,BL$4-$Q59)))*IF($AA59=1,(1+SSSModel!#REF!),1)</f>
        <v>0</v>
      </c>
      <c r="BM59" s="72">
        <f ca="1">IF(OR(BM$4&lt;$Q59,BM$4&gt;$Q59+IF($S59="",1000,$S59)-1),0,IF(MOD(BM$4-$Q59,IF($R59="",1000,$R59))=0,$O59,0))*IF($Y59&gt;0,(1+INDEX(Escalation!$B$3:$B$18,$Y59,0))^(BM$4-SSSModel!$C$5),1)*IF($X59=0,1,OFFSET(Profiles!$K$2,$X59,MAX(Profiles!$C$2,BM$4-$Q59)))*IF($AA59=1,(1+SSSModel!#REF!),1)</f>
        <v>0</v>
      </c>
      <c r="BN59" s="72">
        <f ca="1">IF(OR(BN$4&lt;$Q59,BN$4&gt;$Q59+IF($S59="",1000,$S59)-1),0,IF(MOD(BN$4-$Q59,IF($R59="",1000,$R59))=0,$O59,0))*IF($Y59&gt;0,(1+INDEX(Escalation!$B$3:$B$18,$Y59,0))^(BN$4-SSSModel!$C$5),1)*IF($X59=0,1,OFFSET(Profiles!$K$2,$X59,MAX(Profiles!$C$2,BN$4-$Q59)))*IF($AA59=1,(1+SSSModel!#REF!),1)</f>
        <v>0</v>
      </c>
      <c r="BO59" s="72">
        <f ca="1">IF(OR(BO$4&lt;$Q59,BO$4&gt;$Q59+IF($S59="",1000,$S59)-1),0,IF(MOD(BO$4-$Q59,IF($R59="",1000,$R59))=0,$O59,0))*IF($Y59&gt;0,(1+INDEX(Escalation!$B$3:$B$18,$Y59,0))^(BO$4-SSSModel!$C$5),1)*IF($X59=0,1,OFFSET(Profiles!$K$2,$X59,MAX(Profiles!$C$2,BO$4-$Q59)))*IF($AA59=1,(1+SSSModel!#REF!),1)</f>
        <v>0</v>
      </c>
      <c r="BP59" s="72">
        <f ca="1">IF(OR(BP$4&lt;$Q59,BP$4&gt;$Q59+IF($S59="",1000,$S59)-1),0,IF(MOD(BP$4-$Q59,IF($R59="",1000,$R59))=0,$O59,0))*IF($Y59&gt;0,(1+INDEX(Escalation!$B$3:$B$18,$Y59,0))^(BP$4-SSSModel!$C$5),1)*IF($X59=0,1,OFFSET(Profiles!$K$2,$X59,MAX(Profiles!$C$2,BP$4-$Q59)))*IF($AA59=1,(1+SSSModel!#REF!),1)</f>
        <v>0</v>
      </c>
      <c r="BQ59" s="72">
        <f ca="1">IF(OR(BQ$4&lt;$Q59,BQ$4&gt;$Q59+IF($S59="",1000,$S59)-1),0,IF(MOD(BQ$4-$Q59,IF($R59="",1000,$R59))=0,$O59,0))*IF($Y59&gt;0,(1+INDEX(Escalation!$B$3:$B$18,$Y59,0))^(BQ$4-SSSModel!$C$5),1)*IF($X59=0,1,OFFSET(Profiles!$K$2,$X59,MAX(Profiles!$C$2,BQ$4-$Q59)))*IF($AA59=1,(1+SSSModel!#REF!),1)</f>
        <v>0</v>
      </c>
      <c r="BR59" s="72">
        <f ca="1">IF(OR(BR$4&lt;$Q59,BR$4&gt;$Q59+IF($S59="",1000,$S59)-1),0,IF(MOD(BR$4-$Q59,IF($R59="",1000,$R59))=0,$O59,0))*IF($Y59&gt;0,(1+INDEX(Escalation!$B$3:$B$18,$Y59,0))^(BR$4-SSSModel!$C$5),1)*IF($X59=0,1,OFFSET(Profiles!$K$2,$X59,MAX(Profiles!$C$2,BR$4-$Q59)))*IF($AA59=1,(1+SSSModel!#REF!),1)</f>
        <v>0</v>
      </c>
      <c r="BS59" s="72">
        <f ca="1">IF(OR(BS$4&lt;$Q59,BS$4&gt;$Q59+IF($S59="",1000,$S59)-1),0,IF(MOD(BS$4-$Q59,IF($R59="",1000,$R59))=0,$O59,0))*IF($Y59&gt;0,(1+INDEX(Escalation!$B$3:$B$18,$Y59,0))^(BS$4-SSSModel!$C$5),1)*IF($X59=0,1,OFFSET(Profiles!$K$2,$X59,MAX(Profiles!$C$2,BS$4-$Q59)))*IF($AA59=1,(1+SSSModel!#REF!),1)</f>
        <v>0</v>
      </c>
      <c r="BT59" s="72">
        <f ca="1">IF(OR(BT$4&lt;$Q59,BT$4&gt;$Q59+IF($S59="",1000,$S59)-1),0,IF(MOD(BT$4-$Q59,IF($R59="",1000,$R59))=0,$O59,0))*IF($Y59&gt;0,(1+INDEX(Escalation!$B$3:$B$18,$Y59,0))^(BT$4-SSSModel!$C$5),1)*IF($X59=0,1,OFFSET(Profiles!$K$2,$X59,MAX(Profiles!$C$2,BT$4-$Q59)))*IF($AA59=1,(1+SSSModel!#REF!),1)</f>
        <v>0</v>
      </c>
      <c r="BU59" s="72">
        <f ca="1">IF(OR(BU$4&lt;$Q59,BU$4&gt;$Q59+IF($S59="",1000,$S59)-1),0,IF(MOD(BU$4-$Q59,IF($R59="",1000,$R59))=0,$O59,0))*IF($Y59&gt;0,(1+INDEX(Escalation!$B$3:$B$18,$Y59,0))^(BU$4-SSSModel!$C$5),1)*IF($X59=0,1,OFFSET(Profiles!$K$2,$X59,MAX(Profiles!$C$2,BU$4-$Q59)))*IF($AA59=1,(1+SSSModel!#REF!),1)</f>
        <v>0</v>
      </c>
      <c r="BV59" s="72">
        <f ca="1">IF(OR(BV$4&lt;$Q59,BV$4&gt;$Q59+IF($S59="",1000,$S59)-1),0,IF(MOD(BV$4-$Q59,IF($R59="",1000,$R59))=0,$O59,0))*IF($Y59&gt;0,(1+INDEX(Escalation!$B$3:$B$18,$Y59,0))^(BV$4-SSSModel!$C$5),1)*IF($X59=0,1,OFFSET(Profiles!$K$2,$X59,MAX(Profiles!$C$2,BV$4-$Q59)))*IF($AA59=1,(1+SSSModel!#REF!),1)</f>
        <v>0</v>
      </c>
      <c r="BW59" s="72">
        <f ca="1">IF(OR(BW$4&lt;$Q59,BW$4&gt;$Q59+IF($S59="",1000,$S59)-1),0,IF(MOD(BW$4-$Q59,IF($R59="",1000,$R59))=0,$O59,0))*IF($Y59&gt;0,(1+INDEX(Escalation!$B$3:$B$18,$Y59,0))^(BW$4-SSSModel!$C$5),1)*IF($X59=0,1,OFFSET(Profiles!$K$2,$X59,MAX(Profiles!$C$2,BW$4-$Q59)))*IF($AA59=1,(1+SSSModel!#REF!),1)</f>
        <v>0</v>
      </c>
      <c r="BX59" s="72">
        <f ca="1">IF(OR(BX$4&lt;$Q59,BX$4&gt;$Q59+IF($S59="",1000,$S59)-1),0,IF(MOD(BX$4-$Q59,IF($R59="",1000,$R59))=0,$O59,0))*IF($Y59&gt;0,(1+INDEX(Escalation!$B$3:$B$18,$Y59,0))^(BX$4-SSSModel!$C$5),1)*IF($X59=0,1,OFFSET(Profiles!$K$2,$X59,MAX(Profiles!$C$2,BX$4-$Q59)))*IF($AA59=1,(1+SSSModel!#REF!),1)</f>
        <v>0</v>
      </c>
      <c r="BY59" s="72">
        <f ca="1">IF(OR(BY$4&lt;$Q59,BY$4&gt;$Q59+IF($S59="",1000,$S59)-1),0,IF(MOD(BY$4-$Q59,IF($R59="",1000,$R59))=0,$O59,0))*IF($Y59&gt;0,(1+INDEX(Escalation!$B$3:$B$18,$Y59,0))^(BY$4-SSSModel!$C$5),1)*IF($X59=0,1,OFFSET(Profiles!$K$2,$X59,MAX(Profiles!$C$2,BY$4-$Q59)))*IF($AA59=1,(1+SSSModel!#REF!),1)</f>
        <v>0</v>
      </c>
      <c r="BZ59" s="72">
        <f ca="1">IF(OR(BZ$4&lt;$Q59,BZ$4&gt;$Q59+IF($S59="",1000,$S59)-1),0,IF(MOD(BZ$4-$Q59,IF($R59="",1000,$R59))=0,$O59,0))*IF($Y59&gt;0,(1+INDEX(Escalation!$B$3:$B$18,$Y59,0))^(BZ$4-SSSModel!$C$5),1)*IF($X59=0,1,OFFSET(Profiles!$K$2,$X59,MAX(Profiles!$C$2,BZ$4-$Q59)))*IF($AA59=1,(1+SSSModel!#REF!),1)</f>
        <v>0</v>
      </c>
      <c r="CA59" s="134">
        <f ca="1">IF(OR($Z59=0,SSSModel!$C$4="CF"),AC59,
IF(LEFT($V59,3)="ON_",
     IF(SSSModel!$C$4="RR",SUMPRODUCT(OFFSET($AC59,0,0,1,$CB$2),OFFSET(Profiles!$K$28,($Z59-1)*(Profiles!$I$26+1)+CA$4-SSSModel!$C$3+1,0,1,$CB$2)),
     IF(SSSModel!$C$4="ECC",$EA59*$EB59*SUMPRODUCT(OFFSET($AC59,0,MAX(0,CA$4-$DZ59-$CA$4+1),1,MIN($DZ59,CA$4-$CA$4+1)),OFFSET(Escalation!$K$24,($Y59-1)*(Escalation!$I$22+1)+CA$4-SSSModel!$C$3+1,MAX(0,CA$4-$DZ59-$CA$4+1),1,MIN($DZ59,CA$4-$CA$4+1))),
     IF(SSSModel!$C$4="PV",AC59*$EA59*(1+SSSModel!$C$2),
     IF(SSSModel!$C$4="FCR",$EC59*SUM(OFFSET($AC59,0,MAX(CA$4-$AC$4-$DZ59+1,0),1,MIN($DZ59,CA$4-$AC$4+1))),0)))),
SUM($AC59:$BZ59)*
     IF(SSSModel!$C$4="RR",OFFSET(Profiles!$K$2,$Z59,MAX(Profiles!$C$2,AC$4-$W59)),
     IF(SSSModel!$C$4="ECC",$EA59*$EB59*IF(MAX(Escalation!$C$2,AC$4-$W59)&gt;$DZ59-1,0,OFFSET(Escalation!$K$2,$Y59,MAX(Escalation!$C$2,AC$4-$W59))),
     IF(SSSModel!$C$4="PV",IF(CA$4=$W59,$EA59*(1+SSSModel!$C$2),0),
     IF(SSSModel!$C$4="FCR",IF(AND(CA$4&gt;=$W59,OFFSET(Profiles!$K$2,$Z59,MAX(Profiles!$C$2,AC$4-$W59))&gt;0),$EC59,0),0))))))</f>
        <v>0</v>
      </c>
      <c r="CB59" s="135">
        <f ca="1">IF(OR($Z59=0,SSSModel!$C$4="CF"),AD59,
IF(LEFT($V59,3)="ON_",
     IF(SSSModel!$C$4="RR",SUMPRODUCT(OFFSET($AC59,0,0,1,$CB$2),OFFSET(Profiles!$K$28,($Z59-1)*(Profiles!$I$26+1)+CB$4-SSSModel!$C$3+1,0,1,$CB$2)),
     IF(SSSModel!$C$4="ECC",$EA59*$EB59*SUMPRODUCT(OFFSET($AC59,0,MAX(0,CB$4-$DZ59-$CA$4+1),1,MIN($DZ59,CB$4-$CA$4+1)),OFFSET(Escalation!$K$24,($Y59-1)*(Escalation!$I$22+1)+CB$4-SSSModel!$C$3+1,MAX(0,CB$4-$DZ59-$CA$4+1),1,MIN($DZ59,CB$4-$CA$4+1))),
     IF(SSSModel!$C$4="PV",AD59*$EA59*(1+SSSModel!$C$2),
     IF(SSSModel!$C$4="FCR",$EC59*SUM(OFFSET($AC59,0,MAX(CB$4-$AC$4-$DZ59+1,0),1,MIN($DZ59,CB$4-$AC$4+1))),0)))),
SUM($AC59:$BZ59)*
     IF(SSSModel!$C$4="RR",OFFSET(Profiles!$K$2,$Z59,MAX(Profiles!$C$2,AD$4-$W59)),
     IF(SSSModel!$C$4="ECC",$EA59*$EB59*IF(MAX(Escalation!$C$2,AD$4-$W59)&gt;$DZ59-1,0,OFFSET(Escalation!$K$2,$Y59,MAX(Escalation!$C$2,AD$4-$W59))),
     IF(SSSModel!$C$4="PV",IF(CB$4=$W59,$EA59*(1+SSSModel!$C$2),0),
     IF(SSSModel!$C$4="FCR",IF(AND(CB$4&gt;=$W59,OFFSET(Profiles!$K$2,$Z59,MAX(Profiles!$C$2,AD$4-$W59))&gt;0),$EC59,0),0))))))</f>
        <v>0</v>
      </c>
      <c r="CC59" s="135">
        <f ca="1">IF(OR($Z59=0,SSSModel!$C$4="CF"),AE59,
IF(LEFT($V59,3)="ON_",
     IF(SSSModel!$C$4="RR",SUMPRODUCT(OFFSET($AC59,0,0,1,$CB$2),OFFSET(Profiles!$K$28,($Z59-1)*(Profiles!$I$26+1)+CC$4-SSSModel!$C$3+1,0,1,$CB$2)),
     IF(SSSModel!$C$4="ECC",$EA59*$EB59*SUMPRODUCT(OFFSET($AC59,0,MAX(0,CC$4-$DZ59-$CA$4+1),1,MIN($DZ59,CC$4-$CA$4+1)),OFFSET(Escalation!$K$24,($Y59-1)*(Escalation!$I$22+1)+CC$4-SSSModel!$C$3+1,MAX(0,CC$4-$DZ59-$CA$4+1),1,MIN($DZ59,CC$4-$CA$4+1))),
     IF(SSSModel!$C$4="PV",AE59*$EA59*(1+SSSModel!$C$2),
     IF(SSSModel!$C$4="FCR",$EC59*SUM(OFFSET($AC59,0,MAX(CC$4-$AC$4-$DZ59+1,0),1,MIN($DZ59,CC$4-$AC$4+1))),0)))),
SUM($AC59:$BZ59)*
     IF(SSSModel!$C$4="RR",OFFSET(Profiles!$K$2,$Z59,MAX(Profiles!$C$2,AE$4-$W59)),
     IF(SSSModel!$C$4="ECC",$EA59*$EB59*IF(MAX(Escalation!$C$2,AE$4-$W59)&gt;$DZ59-1,0,OFFSET(Escalation!$K$2,$Y59,MAX(Escalation!$C$2,AE$4-$W59))),
     IF(SSSModel!$C$4="PV",IF(CC$4=$W59,$EA59*(1+SSSModel!$C$2),0),
     IF(SSSModel!$C$4="FCR",IF(AND(CC$4&gt;=$W59,OFFSET(Profiles!$K$2,$Z59,MAX(Profiles!$C$2,AE$4-$W59))&gt;0),$EC59,0),0))))))</f>
        <v>0</v>
      </c>
      <c r="CD59" s="135">
        <f ca="1">IF(OR($Z59=0,SSSModel!$C$4="CF"),AF59,
IF(LEFT($V59,3)="ON_",
     IF(SSSModel!$C$4="RR",SUMPRODUCT(OFFSET($AC59,0,0,1,$CB$2),OFFSET(Profiles!$K$28,($Z59-1)*(Profiles!$I$26+1)+CD$4-SSSModel!$C$3+1,0,1,$CB$2)),
     IF(SSSModel!$C$4="ECC",$EA59*$EB59*SUMPRODUCT(OFFSET($AC59,0,MAX(0,CD$4-$DZ59-$CA$4+1),1,MIN($DZ59,CD$4-$CA$4+1)),OFFSET(Escalation!$K$24,($Y59-1)*(Escalation!$I$22+1)+CD$4-SSSModel!$C$3+1,MAX(0,CD$4-$DZ59-$CA$4+1),1,MIN($DZ59,CD$4-$CA$4+1))),
     IF(SSSModel!$C$4="PV",AF59*$EA59*(1+SSSModel!$C$2),
     IF(SSSModel!$C$4="FCR",$EC59*SUM(OFFSET($AC59,0,MAX(CD$4-$AC$4-$DZ59+1,0),1,MIN($DZ59,CD$4-$AC$4+1))),0)))),
SUM($AC59:$BZ59)*
     IF(SSSModel!$C$4="RR",OFFSET(Profiles!$K$2,$Z59,MAX(Profiles!$C$2,AF$4-$W59)),
     IF(SSSModel!$C$4="ECC",$EA59*$EB59*IF(MAX(Escalation!$C$2,AF$4-$W59)&gt;$DZ59-1,0,OFFSET(Escalation!$K$2,$Y59,MAX(Escalation!$C$2,AF$4-$W59))),
     IF(SSSModel!$C$4="PV",IF(CD$4=$W59,$EA59*(1+SSSModel!$C$2),0),
     IF(SSSModel!$C$4="FCR",IF(AND(CD$4&gt;=$W59,OFFSET(Profiles!$K$2,$Z59,MAX(Profiles!$C$2,AF$4-$W59))&gt;0),$EC59,0),0))))))</f>
        <v>0</v>
      </c>
      <c r="CE59" s="135">
        <f ca="1">IF(OR($Z59=0,SSSModel!$C$4="CF"),AG59,
IF(LEFT($V59,3)="ON_",
     IF(SSSModel!$C$4="RR",SUMPRODUCT(OFFSET($AC59,0,0,1,$CB$2),OFFSET(Profiles!$K$28,($Z59-1)*(Profiles!$I$26+1)+CE$4-SSSModel!$C$3+1,0,1,$CB$2)),
     IF(SSSModel!$C$4="ECC",$EA59*$EB59*SUMPRODUCT(OFFSET($AC59,0,MAX(0,CE$4-$DZ59-$CA$4+1),1,MIN($DZ59,CE$4-$CA$4+1)),OFFSET(Escalation!$K$24,($Y59-1)*(Escalation!$I$22+1)+CE$4-SSSModel!$C$3+1,MAX(0,CE$4-$DZ59-$CA$4+1),1,MIN($DZ59,CE$4-$CA$4+1))),
     IF(SSSModel!$C$4="PV",AG59*$EA59*(1+SSSModel!$C$2),
     IF(SSSModel!$C$4="FCR",$EC59*SUM(OFFSET($AC59,0,MAX(CE$4-$AC$4-$DZ59+1,0),1,MIN($DZ59,CE$4-$AC$4+1))),0)))),
SUM($AC59:$BZ59)*
     IF(SSSModel!$C$4="RR",OFFSET(Profiles!$K$2,$Z59,MAX(Profiles!$C$2,AG$4-$W59)),
     IF(SSSModel!$C$4="ECC",$EA59*$EB59*IF(MAX(Escalation!$C$2,AG$4-$W59)&gt;$DZ59-1,0,OFFSET(Escalation!$K$2,$Y59,MAX(Escalation!$C$2,AG$4-$W59))),
     IF(SSSModel!$C$4="PV",IF(CE$4=$W59,$EA59*(1+SSSModel!$C$2),0),
     IF(SSSModel!$C$4="FCR",IF(AND(CE$4&gt;=$W59,OFFSET(Profiles!$K$2,$Z59,MAX(Profiles!$C$2,AG$4-$W59))&gt;0),$EC59,0),0))))))</f>
        <v>0</v>
      </c>
      <c r="CF59" s="135">
        <f ca="1">IF(OR($Z59=0,SSSModel!$C$4="CF"),AH59,
IF(LEFT($V59,3)="ON_",
     IF(SSSModel!$C$4="RR",SUMPRODUCT(OFFSET($AC59,0,0,1,$CB$2),OFFSET(Profiles!$K$28,($Z59-1)*(Profiles!$I$26+1)+CF$4-SSSModel!$C$3+1,0,1,$CB$2)),
     IF(SSSModel!$C$4="ECC",$EA59*$EB59*SUMPRODUCT(OFFSET($AC59,0,MAX(0,CF$4-$DZ59-$CA$4+1),1,MIN($DZ59,CF$4-$CA$4+1)),OFFSET(Escalation!$K$24,($Y59-1)*(Escalation!$I$22+1)+CF$4-SSSModel!$C$3+1,MAX(0,CF$4-$DZ59-$CA$4+1),1,MIN($DZ59,CF$4-$CA$4+1))),
     IF(SSSModel!$C$4="PV",AH59*$EA59*(1+SSSModel!$C$2),
     IF(SSSModel!$C$4="FCR",$EC59*SUM(OFFSET($AC59,0,MAX(CF$4-$AC$4-$DZ59+1,0),1,MIN($DZ59,CF$4-$AC$4+1))),0)))),
SUM($AC59:$BZ59)*
     IF(SSSModel!$C$4="RR",OFFSET(Profiles!$K$2,$Z59,MAX(Profiles!$C$2,AH$4-$W59)),
     IF(SSSModel!$C$4="ECC",$EA59*$EB59*IF(MAX(Escalation!$C$2,AH$4-$W59)&gt;$DZ59-1,0,OFFSET(Escalation!$K$2,$Y59,MAX(Escalation!$C$2,AH$4-$W59))),
     IF(SSSModel!$C$4="PV",IF(CF$4=$W59,$EA59*(1+SSSModel!$C$2),0),
     IF(SSSModel!$C$4="FCR",IF(AND(CF$4&gt;=$W59,OFFSET(Profiles!$K$2,$Z59,MAX(Profiles!$C$2,AH$4-$W59))&gt;0),$EC59,0),0))))))</f>
        <v>0</v>
      </c>
      <c r="CG59" s="135">
        <f ca="1">IF(OR($Z59=0,SSSModel!$C$4="CF"),AI59,
IF(LEFT($V59,3)="ON_",
     IF(SSSModel!$C$4="RR",SUMPRODUCT(OFFSET($AC59,0,0,1,$CB$2),OFFSET(Profiles!$K$28,($Z59-1)*(Profiles!$I$26+1)+CG$4-SSSModel!$C$3+1,0,1,$CB$2)),
     IF(SSSModel!$C$4="ECC",$EA59*$EB59*SUMPRODUCT(OFFSET($AC59,0,MAX(0,CG$4-$DZ59-$CA$4+1),1,MIN($DZ59,CG$4-$CA$4+1)),OFFSET(Escalation!$K$24,($Y59-1)*(Escalation!$I$22+1)+CG$4-SSSModel!$C$3+1,MAX(0,CG$4-$DZ59-$CA$4+1),1,MIN($DZ59,CG$4-$CA$4+1))),
     IF(SSSModel!$C$4="PV",AI59*$EA59*(1+SSSModel!$C$2),
     IF(SSSModel!$C$4="FCR",$EC59*SUM(OFFSET($AC59,0,MAX(CG$4-$AC$4-$DZ59+1,0),1,MIN($DZ59,CG$4-$AC$4+1))),0)))),
SUM($AC59:$BZ59)*
     IF(SSSModel!$C$4="RR",OFFSET(Profiles!$K$2,$Z59,MAX(Profiles!$C$2,AI$4-$W59)),
     IF(SSSModel!$C$4="ECC",$EA59*$EB59*IF(MAX(Escalation!$C$2,AI$4-$W59)&gt;$DZ59-1,0,OFFSET(Escalation!$K$2,$Y59,MAX(Escalation!$C$2,AI$4-$W59))),
     IF(SSSModel!$C$4="PV",IF(CG$4=$W59,$EA59*(1+SSSModel!$C$2),0),
     IF(SSSModel!$C$4="FCR",IF(AND(CG$4&gt;=$W59,OFFSET(Profiles!$K$2,$Z59,MAX(Profiles!$C$2,AI$4-$W59))&gt;0),$EC59,0),0))))))</f>
        <v>0</v>
      </c>
      <c r="CH59" s="135">
        <f ca="1">IF(OR($Z59=0,SSSModel!$C$4="CF"),AJ59,
IF(LEFT($V59,3)="ON_",
     IF(SSSModel!$C$4="RR",SUMPRODUCT(OFFSET($AC59,0,0,1,$CB$2),OFFSET(Profiles!$K$28,($Z59-1)*(Profiles!$I$26+1)+CH$4-SSSModel!$C$3+1,0,1,$CB$2)),
     IF(SSSModel!$C$4="ECC",$EA59*$EB59*SUMPRODUCT(OFFSET($AC59,0,MAX(0,CH$4-$DZ59-$CA$4+1),1,MIN($DZ59,CH$4-$CA$4+1)),OFFSET(Escalation!$K$24,($Y59-1)*(Escalation!$I$22+1)+CH$4-SSSModel!$C$3+1,MAX(0,CH$4-$DZ59-$CA$4+1),1,MIN($DZ59,CH$4-$CA$4+1))),
     IF(SSSModel!$C$4="PV",AJ59*$EA59*(1+SSSModel!$C$2),
     IF(SSSModel!$C$4="FCR",$EC59*SUM(OFFSET($AC59,0,MAX(CH$4-$AC$4-$DZ59+1,0),1,MIN($DZ59,CH$4-$AC$4+1))),0)))),
SUM($AC59:$BZ59)*
     IF(SSSModel!$C$4="RR",OFFSET(Profiles!$K$2,$Z59,MAX(Profiles!$C$2,AJ$4-$W59)),
     IF(SSSModel!$C$4="ECC",$EA59*$EB59*IF(MAX(Escalation!$C$2,AJ$4-$W59)&gt;$DZ59-1,0,OFFSET(Escalation!$K$2,$Y59,MAX(Escalation!$C$2,AJ$4-$W59))),
     IF(SSSModel!$C$4="PV",IF(CH$4=$W59,$EA59*(1+SSSModel!$C$2),0),
     IF(SSSModel!$C$4="FCR",IF(AND(CH$4&gt;=$W59,OFFSET(Profiles!$K$2,$Z59,MAX(Profiles!$C$2,AJ$4-$W59))&gt;0),$EC59,0),0))))))</f>
        <v>0</v>
      </c>
      <c r="CI59" s="135">
        <f ca="1">IF(OR($Z59=0,SSSModel!$C$4="CF"),AK59,
IF(LEFT($V59,3)="ON_",
     IF(SSSModel!$C$4="RR",SUMPRODUCT(OFFSET($AC59,0,0,1,$CB$2),OFFSET(Profiles!$K$28,($Z59-1)*(Profiles!$I$26+1)+CI$4-SSSModel!$C$3+1,0,1,$CB$2)),
     IF(SSSModel!$C$4="ECC",$EA59*$EB59*SUMPRODUCT(OFFSET($AC59,0,MAX(0,CI$4-$DZ59-$CA$4+1),1,MIN($DZ59,CI$4-$CA$4+1)),OFFSET(Escalation!$K$24,($Y59-1)*(Escalation!$I$22+1)+CI$4-SSSModel!$C$3+1,MAX(0,CI$4-$DZ59-$CA$4+1),1,MIN($DZ59,CI$4-$CA$4+1))),
     IF(SSSModel!$C$4="PV",AK59*$EA59*(1+SSSModel!$C$2),
     IF(SSSModel!$C$4="FCR",$EC59*SUM(OFFSET($AC59,0,MAX(CI$4-$AC$4-$DZ59+1,0),1,MIN($DZ59,CI$4-$AC$4+1))),0)))),
SUM($AC59:$BZ59)*
     IF(SSSModel!$C$4="RR",OFFSET(Profiles!$K$2,$Z59,MAX(Profiles!$C$2,AK$4-$W59)),
     IF(SSSModel!$C$4="ECC",$EA59*$EB59*IF(MAX(Escalation!$C$2,AK$4-$W59)&gt;$DZ59-1,0,OFFSET(Escalation!$K$2,$Y59,MAX(Escalation!$C$2,AK$4-$W59))),
     IF(SSSModel!$C$4="PV",IF(CI$4=$W59,$EA59*(1+SSSModel!$C$2),0),
     IF(SSSModel!$C$4="FCR",IF(AND(CI$4&gt;=$W59,OFFSET(Profiles!$K$2,$Z59,MAX(Profiles!$C$2,AK$4-$W59))&gt;0),$EC59,0),0))))))</f>
        <v>0</v>
      </c>
      <c r="CJ59" s="135">
        <f ca="1">IF(OR($Z59=0,SSSModel!$C$4="CF"),AL59,
IF(LEFT($V59,3)="ON_",
     IF(SSSModel!$C$4="RR",SUMPRODUCT(OFFSET($AC59,0,0,1,$CB$2),OFFSET(Profiles!$K$28,($Z59-1)*(Profiles!$I$26+1)+CJ$4-SSSModel!$C$3+1,0,1,$CB$2)),
     IF(SSSModel!$C$4="ECC",$EA59*$EB59*SUMPRODUCT(OFFSET($AC59,0,MAX(0,CJ$4-$DZ59-$CA$4+1),1,MIN($DZ59,CJ$4-$CA$4+1)),OFFSET(Escalation!$K$24,($Y59-1)*(Escalation!$I$22+1)+CJ$4-SSSModel!$C$3+1,MAX(0,CJ$4-$DZ59-$CA$4+1),1,MIN($DZ59,CJ$4-$CA$4+1))),
     IF(SSSModel!$C$4="PV",AL59*$EA59*(1+SSSModel!$C$2),
     IF(SSSModel!$C$4="FCR",$EC59*SUM(OFFSET($AC59,0,MAX(CJ$4-$AC$4-$DZ59+1,0),1,MIN($DZ59,CJ$4-$AC$4+1))),0)))),
SUM($AC59:$BZ59)*
     IF(SSSModel!$C$4="RR",OFFSET(Profiles!$K$2,$Z59,MAX(Profiles!$C$2,AL$4-$W59)),
     IF(SSSModel!$C$4="ECC",$EA59*$EB59*IF(MAX(Escalation!$C$2,AL$4-$W59)&gt;$DZ59-1,0,OFFSET(Escalation!$K$2,$Y59,MAX(Escalation!$C$2,AL$4-$W59))),
     IF(SSSModel!$C$4="PV",IF(CJ$4=$W59,$EA59*(1+SSSModel!$C$2),0),
     IF(SSSModel!$C$4="FCR",IF(AND(CJ$4&gt;=$W59,OFFSET(Profiles!$K$2,$Z59,MAX(Profiles!$C$2,AL$4-$W59))&gt;0),$EC59,0),0))))))</f>
        <v>0</v>
      </c>
      <c r="CK59" s="135">
        <f ca="1">IF(OR($Z59=0,SSSModel!$C$4="CF"),AM59,
IF(LEFT($V59,3)="ON_",
     IF(SSSModel!$C$4="RR",SUMPRODUCT(OFFSET($AC59,0,0,1,$CB$2),OFFSET(Profiles!$K$28,($Z59-1)*(Profiles!$I$26+1)+CK$4-SSSModel!$C$3+1,0,1,$CB$2)),
     IF(SSSModel!$C$4="ECC",$EA59*$EB59*SUMPRODUCT(OFFSET($AC59,0,MAX(0,CK$4-$DZ59-$CA$4+1),1,MIN($DZ59,CK$4-$CA$4+1)),OFFSET(Escalation!$K$24,($Y59-1)*(Escalation!$I$22+1)+CK$4-SSSModel!$C$3+1,MAX(0,CK$4-$DZ59-$CA$4+1),1,MIN($DZ59,CK$4-$CA$4+1))),
     IF(SSSModel!$C$4="PV",AM59*$EA59*(1+SSSModel!$C$2),
     IF(SSSModel!$C$4="FCR",$EC59*SUM(OFFSET($AC59,0,MAX(CK$4-$AC$4-$DZ59+1,0),1,MIN($DZ59,CK$4-$AC$4+1))),0)))),
SUM($AC59:$BZ59)*
     IF(SSSModel!$C$4="RR",OFFSET(Profiles!$K$2,$Z59,MAX(Profiles!$C$2,AM$4-$W59)),
     IF(SSSModel!$C$4="ECC",$EA59*$EB59*IF(MAX(Escalation!$C$2,AM$4-$W59)&gt;$DZ59-1,0,OFFSET(Escalation!$K$2,$Y59,MAX(Escalation!$C$2,AM$4-$W59))),
     IF(SSSModel!$C$4="PV",IF(CK$4=$W59,$EA59*(1+SSSModel!$C$2),0),
     IF(SSSModel!$C$4="FCR",IF(AND(CK$4&gt;=$W59,OFFSET(Profiles!$K$2,$Z59,MAX(Profiles!$C$2,AM$4-$W59))&gt;0),$EC59,0),0))))))</f>
        <v>0</v>
      </c>
      <c r="CL59" s="135">
        <f ca="1">IF(OR($Z59=0,SSSModel!$C$4="CF"),AN59,
IF(LEFT($V59,3)="ON_",
     IF(SSSModel!$C$4="RR",SUMPRODUCT(OFFSET($AC59,0,0,1,$CB$2),OFFSET(Profiles!$K$28,($Z59-1)*(Profiles!$I$26+1)+CL$4-SSSModel!$C$3+1,0,1,$CB$2)),
     IF(SSSModel!$C$4="ECC",$EA59*$EB59*SUMPRODUCT(OFFSET($AC59,0,MAX(0,CL$4-$DZ59-$CA$4+1),1,MIN($DZ59,CL$4-$CA$4+1)),OFFSET(Escalation!$K$24,($Y59-1)*(Escalation!$I$22+1)+CL$4-SSSModel!$C$3+1,MAX(0,CL$4-$DZ59-$CA$4+1),1,MIN($DZ59,CL$4-$CA$4+1))),
     IF(SSSModel!$C$4="PV",AN59*$EA59*(1+SSSModel!$C$2),
     IF(SSSModel!$C$4="FCR",$EC59*SUM(OFFSET($AC59,0,MAX(CL$4-$AC$4-$DZ59+1,0),1,MIN($DZ59,CL$4-$AC$4+1))),0)))),
SUM($AC59:$BZ59)*
     IF(SSSModel!$C$4="RR",OFFSET(Profiles!$K$2,$Z59,MAX(Profiles!$C$2,AN$4-$W59)),
     IF(SSSModel!$C$4="ECC",$EA59*$EB59*IF(MAX(Escalation!$C$2,AN$4-$W59)&gt;$DZ59-1,0,OFFSET(Escalation!$K$2,$Y59,MAX(Escalation!$C$2,AN$4-$W59))),
     IF(SSSModel!$C$4="PV",IF(CL$4=$W59,$EA59*(1+SSSModel!$C$2),0),
     IF(SSSModel!$C$4="FCR",IF(AND(CL$4&gt;=$W59,OFFSET(Profiles!$K$2,$Z59,MAX(Profiles!$C$2,AN$4-$W59))&gt;0),$EC59,0),0))))))</f>
        <v>0</v>
      </c>
      <c r="CM59" s="135">
        <f ca="1">IF(OR($Z59=0,SSSModel!$C$4="CF"),AO59,
IF(LEFT($V59,3)="ON_",
     IF(SSSModel!$C$4="RR",SUMPRODUCT(OFFSET($AC59,0,0,1,$CB$2),OFFSET(Profiles!$K$28,($Z59-1)*(Profiles!$I$26+1)+CM$4-SSSModel!$C$3+1,0,1,$CB$2)),
     IF(SSSModel!$C$4="ECC",$EA59*$EB59*SUMPRODUCT(OFFSET($AC59,0,MAX(0,CM$4-$DZ59-$CA$4+1),1,MIN($DZ59,CM$4-$CA$4+1)),OFFSET(Escalation!$K$24,($Y59-1)*(Escalation!$I$22+1)+CM$4-SSSModel!$C$3+1,MAX(0,CM$4-$DZ59-$CA$4+1),1,MIN($DZ59,CM$4-$CA$4+1))),
     IF(SSSModel!$C$4="PV",AO59*$EA59*(1+SSSModel!$C$2),
     IF(SSSModel!$C$4="FCR",$EC59*SUM(OFFSET($AC59,0,MAX(CM$4-$AC$4-$DZ59+1,0),1,MIN($DZ59,CM$4-$AC$4+1))),0)))),
SUM($AC59:$BZ59)*
     IF(SSSModel!$C$4="RR",OFFSET(Profiles!$K$2,$Z59,MAX(Profiles!$C$2,AO$4-$W59)),
     IF(SSSModel!$C$4="ECC",$EA59*$EB59*IF(MAX(Escalation!$C$2,AO$4-$W59)&gt;$DZ59-1,0,OFFSET(Escalation!$K$2,$Y59,MAX(Escalation!$C$2,AO$4-$W59))),
     IF(SSSModel!$C$4="PV",IF(CM$4=$W59,$EA59*(1+SSSModel!$C$2),0),
     IF(SSSModel!$C$4="FCR",IF(AND(CM$4&gt;=$W59,OFFSET(Profiles!$K$2,$Z59,MAX(Profiles!$C$2,AO$4-$W59))&gt;0),$EC59,0),0))))))</f>
        <v>0</v>
      </c>
      <c r="CN59" s="135">
        <f ca="1">IF(OR($Z59=0,SSSModel!$C$4="CF"),AP59,
IF(LEFT($V59,3)="ON_",
     IF(SSSModel!$C$4="RR",SUMPRODUCT(OFFSET($AC59,0,0,1,$CB$2),OFFSET(Profiles!$K$28,($Z59-1)*(Profiles!$I$26+1)+CN$4-SSSModel!$C$3+1,0,1,$CB$2)),
     IF(SSSModel!$C$4="ECC",$EA59*$EB59*SUMPRODUCT(OFFSET($AC59,0,MAX(0,CN$4-$DZ59-$CA$4+1),1,MIN($DZ59,CN$4-$CA$4+1)),OFFSET(Escalation!$K$24,($Y59-1)*(Escalation!$I$22+1)+CN$4-SSSModel!$C$3+1,MAX(0,CN$4-$DZ59-$CA$4+1),1,MIN($DZ59,CN$4-$CA$4+1))),
     IF(SSSModel!$C$4="PV",AP59*$EA59*(1+SSSModel!$C$2),
     IF(SSSModel!$C$4="FCR",$EC59*SUM(OFFSET($AC59,0,MAX(CN$4-$AC$4-$DZ59+1,0),1,MIN($DZ59,CN$4-$AC$4+1))),0)))),
SUM($AC59:$BZ59)*
     IF(SSSModel!$C$4="RR",OFFSET(Profiles!$K$2,$Z59,MAX(Profiles!$C$2,AP$4-$W59)),
     IF(SSSModel!$C$4="ECC",$EA59*$EB59*IF(MAX(Escalation!$C$2,AP$4-$W59)&gt;$DZ59-1,0,OFFSET(Escalation!$K$2,$Y59,MAX(Escalation!$C$2,AP$4-$W59))),
     IF(SSSModel!$C$4="PV",IF(CN$4=$W59,$EA59*(1+SSSModel!$C$2),0),
     IF(SSSModel!$C$4="FCR",IF(AND(CN$4&gt;=$W59,OFFSET(Profiles!$K$2,$Z59,MAX(Profiles!$C$2,AP$4-$W59))&gt;0),$EC59,0),0))))))</f>
        <v>0</v>
      </c>
      <c r="CO59" s="135">
        <f ca="1">IF(OR($Z59=0,SSSModel!$C$4="CF"),AQ59,
IF(LEFT($V59,3)="ON_",
     IF(SSSModel!$C$4="RR",SUMPRODUCT(OFFSET($AC59,0,0,1,$CB$2),OFFSET(Profiles!$K$28,($Z59-1)*(Profiles!$I$26+1)+CO$4-SSSModel!$C$3+1,0,1,$CB$2)),
     IF(SSSModel!$C$4="ECC",$EA59*$EB59*SUMPRODUCT(OFFSET($AC59,0,MAX(0,CO$4-$DZ59-$CA$4+1),1,MIN($DZ59,CO$4-$CA$4+1)),OFFSET(Escalation!$K$24,($Y59-1)*(Escalation!$I$22+1)+CO$4-SSSModel!$C$3+1,MAX(0,CO$4-$DZ59-$CA$4+1),1,MIN($DZ59,CO$4-$CA$4+1))),
     IF(SSSModel!$C$4="PV",AQ59*$EA59*(1+SSSModel!$C$2),
     IF(SSSModel!$C$4="FCR",$EC59*SUM(OFFSET($AC59,0,MAX(CO$4-$AC$4-$DZ59+1,0),1,MIN($DZ59,CO$4-$AC$4+1))),0)))),
SUM($AC59:$BZ59)*
     IF(SSSModel!$C$4="RR",OFFSET(Profiles!$K$2,$Z59,MAX(Profiles!$C$2,AQ$4-$W59)),
     IF(SSSModel!$C$4="ECC",$EA59*$EB59*IF(MAX(Escalation!$C$2,AQ$4-$W59)&gt;$DZ59-1,0,OFFSET(Escalation!$K$2,$Y59,MAX(Escalation!$C$2,AQ$4-$W59))),
     IF(SSSModel!$C$4="PV",IF(CO$4=$W59,$EA59*(1+SSSModel!$C$2),0),
     IF(SSSModel!$C$4="FCR",IF(AND(CO$4&gt;=$W59,OFFSET(Profiles!$K$2,$Z59,MAX(Profiles!$C$2,AQ$4-$W59))&gt;0),$EC59,0),0))))))</f>
        <v>0</v>
      </c>
      <c r="CP59" s="135">
        <f ca="1">IF(OR($Z59=0,SSSModel!$C$4="CF"),AR59,
IF(LEFT($V59,3)="ON_",
     IF(SSSModel!$C$4="RR",SUMPRODUCT(OFFSET($AC59,0,0,1,$CB$2),OFFSET(Profiles!$K$28,($Z59-1)*(Profiles!$I$26+1)+CP$4-SSSModel!$C$3+1,0,1,$CB$2)),
     IF(SSSModel!$C$4="ECC",$EA59*$EB59*SUMPRODUCT(OFFSET($AC59,0,MAX(0,CP$4-$DZ59-$CA$4+1),1,MIN($DZ59,CP$4-$CA$4+1)),OFFSET(Escalation!$K$24,($Y59-1)*(Escalation!$I$22+1)+CP$4-SSSModel!$C$3+1,MAX(0,CP$4-$DZ59-$CA$4+1),1,MIN($DZ59,CP$4-$CA$4+1))),
     IF(SSSModel!$C$4="PV",AR59*$EA59*(1+SSSModel!$C$2),
     IF(SSSModel!$C$4="FCR",$EC59*SUM(OFFSET($AC59,0,MAX(CP$4-$AC$4-$DZ59+1,0),1,MIN($DZ59,CP$4-$AC$4+1))),0)))),
SUM($AC59:$BZ59)*
     IF(SSSModel!$C$4="RR",OFFSET(Profiles!$K$2,$Z59,MAX(Profiles!$C$2,AR$4-$W59)),
     IF(SSSModel!$C$4="ECC",$EA59*$EB59*IF(MAX(Escalation!$C$2,AR$4-$W59)&gt;$DZ59-1,0,OFFSET(Escalation!$K$2,$Y59,MAX(Escalation!$C$2,AR$4-$W59))),
     IF(SSSModel!$C$4="PV",IF(CP$4=$W59,$EA59*(1+SSSModel!$C$2),0),
     IF(SSSModel!$C$4="FCR",IF(AND(CP$4&gt;=$W59,OFFSET(Profiles!$K$2,$Z59,MAX(Profiles!$C$2,AR$4-$W59))&gt;0),$EC59,0),0))))))</f>
        <v>0</v>
      </c>
      <c r="CQ59" s="135">
        <f ca="1">IF(OR($Z59=0,SSSModel!$C$4="CF"),AS59,
IF(LEFT($V59,3)="ON_",
     IF(SSSModel!$C$4="RR",SUMPRODUCT(OFFSET($AC59,0,0,1,$CB$2),OFFSET(Profiles!$K$28,($Z59-1)*(Profiles!$I$26+1)+CQ$4-SSSModel!$C$3+1,0,1,$CB$2)),
     IF(SSSModel!$C$4="ECC",$EA59*$EB59*SUMPRODUCT(OFFSET($AC59,0,MAX(0,CQ$4-$DZ59-$CA$4+1),1,MIN($DZ59,CQ$4-$CA$4+1)),OFFSET(Escalation!$K$24,($Y59-1)*(Escalation!$I$22+1)+CQ$4-SSSModel!$C$3+1,MAX(0,CQ$4-$DZ59-$CA$4+1),1,MIN($DZ59,CQ$4-$CA$4+1))),
     IF(SSSModel!$C$4="PV",AS59*$EA59*(1+SSSModel!$C$2),
     IF(SSSModel!$C$4="FCR",$EC59*SUM(OFFSET($AC59,0,MAX(CQ$4-$AC$4-$DZ59+1,0),1,MIN($DZ59,CQ$4-$AC$4+1))),0)))),
SUM($AC59:$BZ59)*
     IF(SSSModel!$C$4="RR",OFFSET(Profiles!$K$2,$Z59,MAX(Profiles!$C$2,AS$4-$W59)),
     IF(SSSModel!$C$4="ECC",$EA59*$EB59*IF(MAX(Escalation!$C$2,AS$4-$W59)&gt;$DZ59-1,0,OFFSET(Escalation!$K$2,$Y59,MAX(Escalation!$C$2,AS$4-$W59))),
     IF(SSSModel!$C$4="PV",IF(CQ$4=$W59,$EA59*(1+SSSModel!$C$2),0),
     IF(SSSModel!$C$4="FCR",IF(AND(CQ$4&gt;=$W59,OFFSET(Profiles!$K$2,$Z59,MAX(Profiles!$C$2,AS$4-$W59))&gt;0),$EC59,0),0))))))</f>
        <v>0</v>
      </c>
      <c r="CR59" s="135">
        <f ca="1">IF(OR($Z59=0,SSSModel!$C$4="CF"),AT59,
IF(LEFT($V59,3)="ON_",
     IF(SSSModel!$C$4="RR",SUMPRODUCT(OFFSET($AC59,0,0,1,$CB$2),OFFSET(Profiles!$K$28,($Z59-1)*(Profiles!$I$26+1)+CR$4-SSSModel!$C$3+1,0,1,$CB$2)),
     IF(SSSModel!$C$4="ECC",$EA59*$EB59*SUMPRODUCT(OFFSET($AC59,0,MAX(0,CR$4-$DZ59-$CA$4+1),1,MIN($DZ59,CR$4-$CA$4+1)),OFFSET(Escalation!$K$24,($Y59-1)*(Escalation!$I$22+1)+CR$4-SSSModel!$C$3+1,MAX(0,CR$4-$DZ59-$CA$4+1),1,MIN($DZ59,CR$4-$CA$4+1))),
     IF(SSSModel!$C$4="PV",AT59*$EA59*(1+SSSModel!$C$2),
     IF(SSSModel!$C$4="FCR",$EC59*SUM(OFFSET($AC59,0,MAX(CR$4-$AC$4-$DZ59+1,0),1,MIN($DZ59,CR$4-$AC$4+1))),0)))),
SUM($AC59:$BZ59)*
     IF(SSSModel!$C$4="RR",OFFSET(Profiles!$K$2,$Z59,MAX(Profiles!$C$2,AT$4-$W59)),
     IF(SSSModel!$C$4="ECC",$EA59*$EB59*IF(MAX(Escalation!$C$2,AT$4-$W59)&gt;$DZ59-1,0,OFFSET(Escalation!$K$2,$Y59,MAX(Escalation!$C$2,AT$4-$W59))),
     IF(SSSModel!$C$4="PV",IF(CR$4=$W59,$EA59*(1+SSSModel!$C$2),0),
     IF(SSSModel!$C$4="FCR",IF(AND(CR$4&gt;=$W59,OFFSET(Profiles!$K$2,$Z59,MAX(Profiles!$C$2,AT$4-$W59))&gt;0),$EC59,0),0))))))</f>
        <v>0</v>
      </c>
      <c r="CS59" s="135">
        <f ca="1">IF(OR($Z59=0,SSSModel!$C$4="CF"),AU59,
IF(LEFT($V59,3)="ON_",
     IF(SSSModel!$C$4="RR",SUMPRODUCT(OFFSET($AC59,0,0,1,$CB$2),OFFSET(Profiles!$K$28,($Z59-1)*(Profiles!$I$26+1)+CS$4-SSSModel!$C$3+1,0,1,$CB$2)),
     IF(SSSModel!$C$4="ECC",$EA59*$EB59*SUMPRODUCT(OFFSET($AC59,0,MAX(0,CS$4-$DZ59-$CA$4+1),1,MIN($DZ59,CS$4-$CA$4+1)),OFFSET(Escalation!$K$24,($Y59-1)*(Escalation!$I$22+1)+CS$4-SSSModel!$C$3+1,MAX(0,CS$4-$DZ59-$CA$4+1),1,MIN($DZ59,CS$4-$CA$4+1))),
     IF(SSSModel!$C$4="PV",AU59*$EA59*(1+SSSModel!$C$2),
     IF(SSSModel!$C$4="FCR",$EC59*SUM(OFFSET($AC59,0,MAX(CS$4-$AC$4-$DZ59+1,0),1,MIN($DZ59,CS$4-$AC$4+1))),0)))),
SUM($AC59:$BZ59)*
     IF(SSSModel!$C$4="RR",OFFSET(Profiles!$K$2,$Z59,MAX(Profiles!$C$2,AU$4-$W59)),
     IF(SSSModel!$C$4="ECC",$EA59*$EB59*IF(MAX(Escalation!$C$2,AU$4-$W59)&gt;$DZ59-1,0,OFFSET(Escalation!$K$2,$Y59,MAX(Escalation!$C$2,AU$4-$W59))),
     IF(SSSModel!$C$4="PV",IF(CS$4=$W59,$EA59*(1+SSSModel!$C$2),0),
     IF(SSSModel!$C$4="FCR",IF(AND(CS$4&gt;=$W59,OFFSET(Profiles!$K$2,$Z59,MAX(Profiles!$C$2,AU$4-$W59))&gt;0),$EC59,0),0))))))</f>
        <v>0</v>
      </c>
      <c r="CT59" s="135">
        <f ca="1">IF(OR($Z59=0,SSSModel!$C$4="CF"),AV59,
IF(LEFT($V59,3)="ON_",
     IF(SSSModel!$C$4="RR",SUMPRODUCT(OFFSET($AC59,0,0,1,$CB$2),OFFSET(Profiles!$K$28,($Z59-1)*(Profiles!$I$26+1)+CT$4-SSSModel!$C$3+1,0,1,$CB$2)),
     IF(SSSModel!$C$4="ECC",$EA59*$EB59*SUMPRODUCT(OFFSET($AC59,0,MAX(0,CT$4-$DZ59-$CA$4+1),1,MIN($DZ59,CT$4-$CA$4+1)),OFFSET(Escalation!$K$24,($Y59-1)*(Escalation!$I$22+1)+CT$4-SSSModel!$C$3+1,MAX(0,CT$4-$DZ59-$CA$4+1),1,MIN($DZ59,CT$4-$CA$4+1))),
     IF(SSSModel!$C$4="PV",AV59*$EA59*(1+SSSModel!$C$2),
     IF(SSSModel!$C$4="FCR",$EC59*SUM(OFFSET($AC59,0,MAX(CT$4-$AC$4-$DZ59+1,0),1,MIN($DZ59,CT$4-$AC$4+1))),0)))),
SUM($AC59:$BZ59)*
     IF(SSSModel!$C$4="RR",OFFSET(Profiles!$K$2,$Z59,MAX(Profiles!$C$2,AV$4-$W59)),
     IF(SSSModel!$C$4="ECC",$EA59*$EB59*IF(MAX(Escalation!$C$2,AV$4-$W59)&gt;$DZ59-1,0,OFFSET(Escalation!$K$2,$Y59,MAX(Escalation!$C$2,AV$4-$W59))),
     IF(SSSModel!$C$4="PV",IF(CT$4=$W59,$EA59*(1+SSSModel!$C$2),0),
     IF(SSSModel!$C$4="FCR",IF(AND(CT$4&gt;=$W59,OFFSET(Profiles!$K$2,$Z59,MAX(Profiles!$C$2,AV$4-$W59))&gt;0),$EC59,0),0))))))</f>
        <v>0</v>
      </c>
      <c r="CU59" s="135">
        <f ca="1">IF(OR($Z59=0,SSSModel!$C$4="CF"),AW59,
IF(LEFT($V59,3)="ON_",
     IF(SSSModel!$C$4="RR",SUMPRODUCT(OFFSET($AC59,0,0,1,$CB$2),OFFSET(Profiles!$K$28,($Z59-1)*(Profiles!$I$26+1)+CU$4-SSSModel!$C$3+1,0,1,$CB$2)),
     IF(SSSModel!$C$4="ECC",$EA59*$EB59*SUMPRODUCT(OFFSET($AC59,0,MAX(0,CU$4-$DZ59-$CA$4+1),1,MIN($DZ59,CU$4-$CA$4+1)),OFFSET(Escalation!$K$24,($Y59-1)*(Escalation!$I$22+1)+CU$4-SSSModel!$C$3+1,MAX(0,CU$4-$DZ59-$CA$4+1),1,MIN($DZ59,CU$4-$CA$4+1))),
     IF(SSSModel!$C$4="PV",AW59*$EA59*(1+SSSModel!$C$2),
     IF(SSSModel!$C$4="FCR",$EC59*SUM(OFFSET($AC59,0,MAX(CU$4-$AC$4-$DZ59+1,0),1,MIN($DZ59,CU$4-$AC$4+1))),0)))),
SUM($AC59:$BZ59)*
     IF(SSSModel!$C$4="RR",OFFSET(Profiles!$K$2,$Z59,MAX(Profiles!$C$2,AW$4-$W59)),
     IF(SSSModel!$C$4="ECC",$EA59*$EB59*IF(MAX(Escalation!$C$2,AW$4-$W59)&gt;$DZ59-1,0,OFFSET(Escalation!$K$2,$Y59,MAX(Escalation!$C$2,AW$4-$W59))),
     IF(SSSModel!$C$4="PV",IF(CU$4=$W59,$EA59*(1+SSSModel!$C$2),0),
     IF(SSSModel!$C$4="FCR",IF(AND(CU$4&gt;=$W59,OFFSET(Profiles!$K$2,$Z59,MAX(Profiles!$C$2,AW$4-$W59))&gt;0),$EC59,0),0))))))</f>
        <v>0</v>
      </c>
      <c r="CV59" s="135">
        <f ca="1">IF(OR($Z59=0,SSSModel!$C$4="CF"),AX59,
IF(LEFT($V59,3)="ON_",
     IF(SSSModel!$C$4="RR",SUMPRODUCT(OFFSET($AC59,0,0,1,$CB$2),OFFSET(Profiles!$K$28,($Z59-1)*(Profiles!$I$26+1)+CV$4-SSSModel!$C$3+1,0,1,$CB$2)),
     IF(SSSModel!$C$4="ECC",$EA59*$EB59*SUMPRODUCT(OFFSET($AC59,0,MAX(0,CV$4-$DZ59-$CA$4+1),1,MIN($DZ59,CV$4-$CA$4+1)),OFFSET(Escalation!$K$24,($Y59-1)*(Escalation!$I$22+1)+CV$4-SSSModel!$C$3+1,MAX(0,CV$4-$DZ59-$CA$4+1),1,MIN($DZ59,CV$4-$CA$4+1))),
     IF(SSSModel!$C$4="PV",AX59*$EA59*(1+SSSModel!$C$2),
     IF(SSSModel!$C$4="FCR",$EC59*SUM(OFFSET($AC59,0,MAX(CV$4-$AC$4-$DZ59+1,0),1,MIN($DZ59,CV$4-$AC$4+1))),0)))),
SUM($AC59:$BZ59)*
     IF(SSSModel!$C$4="RR",OFFSET(Profiles!$K$2,$Z59,MAX(Profiles!$C$2,AX$4-$W59)),
     IF(SSSModel!$C$4="ECC",$EA59*$EB59*IF(MAX(Escalation!$C$2,AX$4-$W59)&gt;$DZ59-1,0,OFFSET(Escalation!$K$2,$Y59,MAX(Escalation!$C$2,AX$4-$W59))),
     IF(SSSModel!$C$4="PV",IF(CV$4=$W59,$EA59*(1+SSSModel!$C$2),0),
     IF(SSSModel!$C$4="FCR",IF(AND(CV$4&gt;=$W59,OFFSET(Profiles!$K$2,$Z59,MAX(Profiles!$C$2,AX$4-$W59))&gt;0),$EC59,0),0))))))</f>
        <v>0</v>
      </c>
      <c r="CW59" s="135">
        <f ca="1">IF(OR($Z59=0,SSSModel!$C$4="CF"),AY59,
IF(LEFT($V59,3)="ON_",
     IF(SSSModel!$C$4="RR",SUMPRODUCT(OFFSET($AC59,0,0,1,$CB$2),OFFSET(Profiles!$K$28,($Z59-1)*(Profiles!$I$26+1)+CW$4-SSSModel!$C$3+1,0,1,$CB$2)),
     IF(SSSModel!$C$4="ECC",$EA59*$EB59*SUMPRODUCT(OFFSET($AC59,0,MAX(0,CW$4-$DZ59-$CA$4+1),1,MIN($DZ59,CW$4-$CA$4+1)),OFFSET(Escalation!$K$24,($Y59-1)*(Escalation!$I$22+1)+CW$4-SSSModel!$C$3+1,MAX(0,CW$4-$DZ59-$CA$4+1),1,MIN($DZ59,CW$4-$CA$4+1))),
     IF(SSSModel!$C$4="PV",AY59*$EA59*(1+SSSModel!$C$2),
     IF(SSSModel!$C$4="FCR",$EC59*SUM(OFFSET($AC59,0,MAX(CW$4-$AC$4-$DZ59+1,0),1,MIN($DZ59,CW$4-$AC$4+1))),0)))),
SUM($AC59:$BZ59)*
     IF(SSSModel!$C$4="RR",OFFSET(Profiles!$K$2,$Z59,MAX(Profiles!$C$2,AY$4-$W59)),
     IF(SSSModel!$C$4="ECC",$EA59*$EB59*IF(MAX(Escalation!$C$2,AY$4-$W59)&gt;$DZ59-1,0,OFFSET(Escalation!$K$2,$Y59,MAX(Escalation!$C$2,AY$4-$W59))),
     IF(SSSModel!$C$4="PV",IF(CW$4=$W59,$EA59*(1+SSSModel!$C$2),0),
     IF(SSSModel!$C$4="FCR",IF(AND(CW$4&gt;=$W59,OFFSET(Profiles!$K$2,$Z59,MAX(Profiles!$C$2,AY$4-$W59))&gt;0),$EC59,0),0))))))</f>
        <v>0</v>
      </c>
      <c r="CX59" s="135">
        <f ca="1">IF(OR($Z59=0,SSSModel!$C$4="CF"),AZ59,
IF(LEFT($V59,3)="ON_",
     IF(SSSModel!$C$4="RR",SUMPRODUCT(OFFSET($AC59,0,0,1,$CB$2),OFFSET(Profiles!$K$28,($Z59-1)*(Profiles!$I$26+1)+CX$4-SSSModel!$C$3+1,0,1,$CB$2)),
     IF(SSSModel!$C$4="ECC",$EA59*$EB59*SUMPRODUCT(OFFSET($AC59,0,MAX(0,CX$4-$DZ59-$CA$4+1),1,MIN($DZ59,CX$4-$CA$4+1)),OFFSET(Escalation!$K$24,($Y59-1)*(Escalation!$I$22+1)+CX$4-SSSModel!$C$3+1,MAX(0,CX$4-$DZ59-$CA$4+1),1,MIN($DZ59,CX$4-$CA$4+1))),
     IF(SSSModel!$C$4="PV",AZ59*$EA59*(1+SSSModel!$C$2),
     IF(SSSModel!$C$4="FCR",$EC59*SUM(OFFSET($AC59,0,MAX(CX$4-$AC$4-$DZ59+1,0),1,MIN($DZ59,CX$4-$AC$4+1))),0)))),
SUM($AC59:$BZ59)*
     IF(SSSModel!$C$4="RR",OFFSET(Profiles!$K$2,$Z59,MAX(Profiles!$C$2,AZ$4-$W59)),
     IF(SSSModel!$C$4="ECC",$EA59*$EB59*IF(MAX(Escalation!$C$2,AZ$4-$W59)&gt;$DZ59-1,0,OFFSET(Escalation!$K$2,$Y59,MAX(Escalation!$C$2,AZ$4-$W59))),
     IF(SSSModel!$C$4="PV",IF(CX$4=$W59,$EA59*(1+SSSModel!$C$2),0),
     IF(SSSModel!$C$4="FCR",IF(AND(CX$4&gt;=$W59,OFFSET(Profiles!$K$2,$Z59,MAX(Profiles!$C$2,AZ$4-$W59))&gt;0),$EC59,0),0))))))</f>
        <v>0</v>
      </c>
      <c r="CY59" s="135">
        <f ca="1">IF(OR($Z59=0,SSSModel!$C$4="CF"),BA59,
IF(LEFT($V59,3)="ON_",
     IF(SSSModel!$C$4="RR",SUMPRODUCT(OFFSET($AC59,0,0,1,$CB$2),OFFSET(Profiles!$K$28,($Z59-1)*(Profiles!$I$26+1)+CY$4-SSSModel!$C$3+1,0,1,$CB$2)),
     IF(SSSModel!$C$4="ECC",$EA59*$EB59*SUMPRODUCT(OFFSET($AC59,0,MAX(0,CY$4-$DZ59-$CA$4+1),1,MIN($DZ59,CY$4-$CA$4+1)),OFFSET(Escalation!$K$24,($Y59-1)*(Escalation!$I$22+1)+CY$4-SSSModel!$C$3+1,MAX(0,CY$4-$DZ59-$CA$4+1),1,MIN($DZ59,CY$4-$CA$4+1))),
     IF(SSSModel!$C$4="PV",BA59*$EA59*(1+SSSModel!$C$2),
     IF(SSSModel!$C$4="FCR",$EC59*SUM(OFFSET($AC59,0,MAX(CY$4-$AC$4-$DZ59+1,0),1,MIN($DZ59,CY$4-$AC$4+1))),0)))),
SUM($AC59:$BZ59)*
     IF(SSSModel!$C$4="RR",OFFSET(Profiles!$K$2,$Z59,MAX(Profiles!$C$2,BA$4-$W59)),
     IF(SSSModel!$C$4="ECC",$EA59*$EB59*IF(MAX(Escalation!$C$2,BA$4-$W59)&gt;$DZ59-1,0,OFFSET(Escalation!$K$2,$Y59,MAX(Escalation!$C$2,BA$4-$W59))),
     IF(SSSModel!$C$4="PV",IF(CY$4=$W59,$EA59*(1+SSSModel!$C$2),0),
     IF(SSSModel!$C$4="FCR",IF(AND(CY$4&gt;=$W59,OFFSET(Profiles!$K$2,$Z59,MAX(Profiles!$C$2,BA$4-$W59))&gt;0),$EC59,0),0))))))</f>
        <v>0</v>
      </c>
      <c r="CZ59" s="135">
        <f ca="1">IF(OR($Z59=0,SSSModel!$C$4="CF"),BB59,
IF(LEFT($V59,3)="ON_",
     IF(SSSModel!$C$4="RR",SUMPRODUCT(OFFSET($AC59,0,0,1,$CB$2),OFFSET(Profiles!$K$28,($Z59-1)*(Profiles!$I$26+1)+CZ$4-SSSModel!$C$3+1,0,1,$CB$2)),
     IF(SSSModel!$C$4="ECC",$EA59*$EB59*SUMPRODUCT(OFFSET($AC59,0,MAX(0,CZ$4-$DZ59-$CA$4+1),1,MIN($DZ59,CZ$4-$CA$4+1)),OFFSET(Escalation!$K$24,($Y59-1)*(Escalation!$I$22+1)+CZ$4-SSSModel!$C$3+1,MAX(0,CZ$4-$DZ59-$CA$4+1),1,MIN($DZ59,CZ$4-$CA$4+1))),
     IF(SSSModel!$C$4="PV",BB59*$EA59*(1+SSSModel!$C$2),
     IF(SSSModel!$C$4="FCR",$EC59*SUM(OFFSET($AC59,0,MAX(CZ$4-$AC$4-$DZ59+1,0),1,MIN($DZ59,CZ$4-$AC$4+1))),0)))),
SUM($AC59:$BZ59)*
     IF(SSSModel!$C$4="RR",OFFSET(Profiles!$K$2,$Z59,MAX(Profiles!$C$2,BB$4-$W59)),
     IF(SSSModel!$C$4="ECC",$EA59*$EB59*IF(MAX(Escalation!$C$2,BB$4-$W59)&gt;$DZ59-1,0,OFFSET(Escalation!$K$2,$Y59,MAX(Escalation!$C$2,BB$4-$W59))),
     IF(SSSModel!$C$4="PV",IF(CZ$4=$W59,$EA59*(1+SSSModel!$C$2),0),
     IF(SSSModel!$C$4="FCR",IF(AND(CZ$4&gt;=$W59,OFFSET(Profiles!$K$2,$Z59,MAX(Profiles!$C$2,BB$4-$W59))&gt;0),$EC59,0),0))))))</f>
        <v>0</v>
      </c>
      <c r="DA59" s="135">
        <f ca="1">IF(OR($Z59=0,SSSModel!$C$4="CF"),BC59,
IF(LEFT($V59,3)="ON_",
     IF(SSSModel!$C$4="RR",SUMPRODUCT(OFFSET($AC59,0,0,1,$CB$2),OFFSET(Profiles!$K$28,($Z59-1)*(Profiles!$I$26+1)+DA$4-SSSModel!$C$3+1,0,1,$CB$2)),
     IF(SSSModel!$C$4="ECC",$EA59*$EB59*SUMPRODUCT(OFFSET($AC59,0,MAX(0,DA$4-$DZ59-$CA$4+1),1,MIN($DZ59,DA$4-$CA$4+1)),OFFSET(Escalation!$K$24,($Y59-1)*(Escalation!$I$22+1)+DA$4-SSSModel!$C$3+1,MAX(0,DA$4-$DZ59-$CA$4+1),1,MIN($DZ59,DA$4-$CA$4+1))),
     IF(SSSModel!$C$4="PV",BC59*$EA59*(1+SSSModel!$C$2),
     IF(SSSModel!$C$4="FCR",$EC59*SUM(OFFSET($AC59,0,MAX(DA$4-$AC$4-$DZ59+1,0),1,MIN($DZ59,DA$4-$AC$4+1))),0)))),
SUM($AC59:$BZ59)*
     IF(SSSModel!$C$4="RR",OFFSET(Profiles!$K$2,$Z59,MAX(Profiles!$C$2,BC$4-$W59)),
     IF(SSSModel!$C$4="ECC",$EA59*$EB59*IF(MAX(Escalation!$C$2,BC$4-$W59)&gt;$DZ59-1,0,OFFSET(Escalation!$K$2,$Y59,MAX(Escalation!$C$2,BC$4-$W59))),
     IF(SSSModel!$C$4="PV",IF(DA$4=$W59,$EA59*(1+SSSModel!$C$2),0),
     IF(SSSModel!$C$4="FCR",IF(AND(DA$4&gt;=$W59,OFFSET(Profiles!$K$2,$Z59,MAX(Profiles!$C$2,BC$4-$W59))&gt;0),$EC59,0),0))))))</f>
        <v>0</v>
      </c>
      <c r="DB59" s="135">
        <f ca="1">IF(OR($Z59=0,SSSModel!$C$4="CF"),BD59,
IF(LEFT($V59,3)="ON_",
     IF(SSSModel!$C$4="RR",SUMPRODUCT(OFFSET($AC59,0,0,1,$CB$2),OFFSET(Profiles!$K$28,($Z59-1)*(Profiles!$I$26+1)+DB$4-SSSModel!$C$3+1,0,1,$CB$2)),
     IF(SSSModel!$C$4="ECC",$EA59*$EB59*SUMPRODUCT(OFFSET($AC59,0,MAX(0,DB$4-$DZ59-$CA$4+1),1,MIN($DZ59,DB$4-$CA$4+1)),OFFSET(Escalation!$K$24,($Y59-1)*(Escalation!$I$22+1)+DB$4-SSSModel!$C$3+1,MAX(0,DB$4-$DZ59-$CA$4+1),1,MIN($DZ59,DB$4-$CA$4+1))),
     IF(SSSModel!$C$4="PV",BD59*$EA59*(1+SSSModel!$C$2),
     IF(SSSModel!$C$4="FCR",$EC59*SUM(OFFSET($AC59,0,MAX(DB$4-$AC$4-$DZ59+1,0),1,MIN($DZ59,DB$4-$AC$4+1))),0)))),
SUM($AC59:$BZ59)*
     IF(SSSModel!$C$4="RR",OFFSET(Profiles!$K$2,$Z59,MAX(Profiles!$C$2,BD$4-$W59)),
     IF(SSSModel!$C$4="ECC",$EA59*$EB59*IF(MAX(Escalation!$C$2,BD$4-$W59)&gt;$DZ59-1,0,OFFSET(Escalation!$K$2,$Y59,MAX(Escalation!$C$2,BD$4-$W59))),
     IF(SSSModel!$C$4="PV",IF(DB$4=$W59,$EA59*(1+SSSModel!$C$2),0),
     IF(SSSModel!$C$4="FCR",IF(AND(DB$4&gt;=$W59,OFFSET(Profiles!$K$2,$Z59,MAX(Profiles!$C$2,BD$4-$W59))&gt;0),$EC59,0),0))))))</f>
        <v>0</v>
      </c>
      <c r="DC59" s="135">
        <f ca="1">IF(OR($Z59=0,SSSModel!$C$4="CF"),BE59,
IF(LEFT($V59,3)="ON_",
     IF(SSSModel!$C$4="RR",SUMPRODUCT(OFFSET($AC59,0,0,1,$CB$2),OFFSET(Profiles!$K$28,($Z59-1)*(Profiles!$I$26+1)+DC$4-SSSModel!$C$3+1,0,1,$CB$2)),
     IF(SSSModel!$C$4="ECC",$EA59*$EB59*SUMPRODUCT(OFFSET($AC59,0,MAX(0,DC$4-$DZ59-$CA$4+1),1,MIN($DZ59,DC$4-$CA$4+1)),OFFSET(Escalation!$K$24,($Y59-1)*(Escalation!$I$22+1)+DC$4-SSSModel!$C$3+1,MAX(0,DC$4-$DZ59-$CA$4+1),1,MIN($DZ59,DC$4-$CA$4+1))),
     IF(SSSModel!$C$4="PV",BE59*$EA59*(1+SSSModel!$C$2),
     IF(SSSModel!$C$4="FCR",$EC59*SUM(OFFSET($AC59,0,MAX(DC$4-$AC$4-$DZ59+1,0),1,MIN($DZ59,DC$4-$AC$4+1))),0)))),
SUM($AC59:$BZ59)*
     IF(SSSModel!$C$4="RR",OFFSET(Profiles!$K$2,$Z59,MAX(Profiles!$C$2,BE$4-$W59)),
     IF(SSSModel!$C$4="ECC",$EA59*$EB59*IF(MAX(Escalation!$C$2,BE$4-$W59)&gt;$DZ59-1,0,OFFSET(Escalation!$K$2,$Y59,MAX(Escalation!$C$2,BE$4-$W59))),
     IF(SSSModel!$C$4="PV",IF(DC$4=$W59,$EA59*(1+SSSModel!$C$2),0),
     IF(SSSModel!$C$4="FCR",IF(AND(DC$4&gt;=$W59,OFFSET(Profiles!$K$2,$Z59,MAX(Profiles!$C$2,BE$4-$W59))&gt;0),$EC59,0),0))))))</f>
        <v>0</v>
      </c>
      <c r="DD59" s="135">
        <f ca="1">IF(OR($Z59=0,SSSModel!$C$4="CF"),BF59,
IF(LEFT($V59,3)="ON_",
     IF(SSSModel!$C$4="RR",SUMPRODUCT(OFFSET($AC59,0,0,1,$CB$2),OFFSET(Profiles!$K$28,($Z59-1)*(Profiles!$I$26+1)+DD$4-SSSModel!$C$3+1,0,1,$CB$2)),
     IF(SSSModel!$C$4="ECC",$EA59*$EB59*SUMPRODUCT(OFFSET($AC59,0,MAX(0,DD$4-$DZ59-$CA$4+1),1,MIN($DZ59,DD$4-$CA$4+1)),OFFSET(Escalation!$K$24,($Y59-1)*(Escalation!$I$22+1)+DD$4-SSSModel!$C$3+1,MAX(0,DD$4-$DZ59-$CA$4+1),1,MIN($DZ59,DD$4-$CA$4+1))),
     IF(SSSModel!$C$4="PV",BF59*$EA59*(1+SSSModel!$C$2),
     IF(SSSModel!$C$4="FCR",$EC59*SUM(OFFSET($AC59,0,MAX(DD$4-$AC$4-$DZ59+1,0),1,MIN($DZ59,DD$4-$AC$4+1))),0)))),
SUM($AC59:$BZ59)*
     IF(SSSModel!$C$4="RR",OFFSET(Profiles!$K$2,$Z59,MAX(Profiles!$C$2,BF$4-$W59)),
     IF(SSSModel!$C$4="ECC",$EA59*$EB59*IF(MAX(Escalation!$C$2,BF$4-$W59)&gt;$DZ59-1,0,OFFSET(Escalation!$K$2,$Y59,MAX(Escalation!$C$2,BF$4-$W59))),
     IF(SSSModel!$C$4="PV",IF(DD$4=$W59,$EA59*(1+SSSModel!$C$2),0),
     IF(SSSModel!$C$4="FCR",IF(AND(DD$4&gt;=$W59,OFFSET(Profiles!$K$2,$Z59,MAX(Profiles!$C$2,BF$4-$W59))&gt;0),$EC59,0),0))))))</f>
        <v>0</v>
      </c>
      <c r="DE59" s="135">
        <f ca="1">IF(OR($Z59=0,SSSModel!$C$4="CF"),BG59,
IF(LEFT($V59,3)="ON_",
     IF(SSSModel!$C$4="RR",SUMPRODUCT(OFFSET($AC59,0,0,1,$CB$2),OFFSET(Profiles!$K$28,($Z59-1)*(Profiles!$I$26+1)+DE$4-SSSModel!$C$3+1,0,1,$CB$2)),
     IF(SSSModel!$C$4="ECC",$EA59*$EB59*SUMPRODUCT(OFFSET($AC59,0,MAX(0,DE$4-$DZ59-$CA$4+1),1,MIN($DZ59,DE$4-$CA$4+1)),OFFSET(Escalation!$K$24,($Y59-1)*(Escalation!$I$22+1)+DE$4-SSSModel!$C$3+1,MAX(0,DE$4-$DZ59-$CA$4+1),1,MIN($DZ59,DE$4-$CA$4+1))),
     IF(SSSModel!$C$4="PV",BG59*$EA59*(1+SSSModel!$C$2),
     IF(SSSModel!$C$4="FCR",$EC59*SUM(OFFSET($AC59,0,MAX(DE$4-$AC$4-$DZ59+1,0),1,MIN($DZ59,DE$4-$AC$4+1))),0)))),
SUM($AC59:$BZ59)*
     IF(SSSModel!$C$4="RR",OFFSET(Profiles!$K$2,$Z59,MAX(Profiles!$C$2,BG$4-$W59)),
     IF(SSSModel!$C$4="ECC",$EA59*$EB59*IF(MAX(Escalation!$C$2,BG$4-$W59)&gt;$DZ59-1,0,OFFSET(Escalation!$K$2,$Y59,MAX(Escalation!$C$2,BG$4-$W59))),
     IF(SSSModel!$C$4="PV",IF(DE$4=$W59,$EA59*(1+SSSModel!$C$2),0),
     IF(SSSModel!$C$4="FCR",IF(AND(DE$4&gt;=$W59,OFFSET(Profiles!$K$2,$Z59,MAX(Profiles!$C$2,BG$4-$W59))&gt;0),$EC59,0),0))))))</f>
        <v>0</v>
      </c>
      <c r="DF59" s="135">
        <f ca="1">IF(OR($Z59=0,SSSModel!$C$4="CF"),BH59,
IF(LEFT($V59,3)="ON_",
     IF(SSSModel!$C$4="RR",SUMPRODUCT(OFFSET($AC59,0,0,1,$CB$2),OFFSET(Profiles!$K$28,($Z59-1)*(Profiles!$I$26+1)+DF$4-SSSModel!$C$3+1,0,1,$CB$2)),
     IF(SSSModel!$C$4="ECC",$EA59*$EB59*SUMPRODUCT(OFFSET($AC59,0,MAX(0,DF$4-$DZ59-$CA$4+1),1,MIN($DZ59,DF$4-$CA$4+1)),OFFSET(Escalation!$K$24,($Y59-1)*(Escalation!$I$22+1)+DF$4-SSSModel!$C$3+1,MAX(0,DF$4-$DZ59-$CA$4+1),1,MIN($DZ59,DF$4-$CA$4+1))),
     IF(SSSModel!$C$4="PV",BH59*$EA59*(1+SSSModel!$C$2),
     IF(SSSModel!$C$4="FCR",$EC59*SUM(OFFSET($AC59,0,MAX(DF$4-$AC$4-$DZ59+1,0),1,MIN($DZ59,DF$4-$AC$4+1))),0)))),
SUM($AC59:$BZ59)*
     IF(SSSModel!$C$4="RR",OFFSET(Profiles!$K$2,$Z59,MAX(Profiles!$C$2,BH$4-$W59)),
     IF(SSSModel!$C$4="ECC",$EA59*$EB59*IF(MAX(Escalation!$C$2,BH$4-$W59)&gt;$DZ59-1,0,OFFSET(Escalation!$K$2,$Y59,MAX(Escalation!$C$2,BH$4-$W59))),
     IF(SSSModel!$C$4="PV",IF(DF$4=$W59,$EA59*(1+SSSModel!$C$2),0),
     IF(SSSModel!$C$4="FCR",IF(AND(DF$4&gt;=$W59,OFFSET(Profiles!$K$2,$Z59,MAX(Profiles!$C$2,BH$4-$W59))&gt;0),$EC59,0),0))))))</f>
        <v>0</v>
      </c>
      <c r="DG59" s="135">
        <f ca="1">IF(OR($Z59=0,SSSModel!$C$4="CF"),BI59,
IF(LEFT($V59,3)="ON_",
     IF(SSSModel!$C$4="RR",SUMPRODUCT(OFFSET($AC59,0,0,1,$CB$2),OFFSET(Profiles!$K$28,($Z59-1)*(Profiles!$I$26+1)+DG$4-SSSModel!$C$3+1,0,1,$CB$2)),
     IF(SSSModel!$C$4="ECC",$EA59*$EB59*SUMPRODUCT(OFFSET($AC59,0,MAX(0,DG$4-$DZ59-$CA$4+1),1,MIN($DZ59,DG$4-$CA$4+1)),OFFSET(Escalation!$K$24,($Y59-1)*(Escalation!$I$22+1)+DG$4-SSSModel!$C$3+1,MAX(0,DG$4-$DZ59-$CA$4+1),1,MIN($DZ59,DG$4-$CA$4+1))),
     IF(SSSModel!$C$4="PV",BI59*$EA59*(1+SSSModel!$C$2),
     IF(SSSModel!$C$4="FCR",$EC59*SUM(OFFSET($AC59,0,MAX(DG$4-$AC$4-$DZ59+1,0),1,MIN($DZ59,DG$4-$AC$4+1))),0)))),
SUM($AC59:$BZ59)*
     IF(SSSModel!$C$4="RR",OFFSET(Profiles!$K$2,$Z59,MAX(Profiles!$C$2,BI$4-$W59)),
     IF(SSSModel!$C$4="ECC",$EA59*$EB59*IF(MAX(Escalation!$C$2,BI$4-$W59)&gt;$DZ59-1,0,OFFSET(Escalation!$K$2,$Y59,MAX(Escalation!$C$2,BI$4-$W59))),
     IF(SSSModel!$C$4="PV",IF(DG$4=$W59,$EA59*(1+SSSModel!$C$2),0),
     IF(SSSModel!$C$4="FCR",IF(AND(DG$4&gt;=$W59,OFFSET(Profiles!$K$2,$Z59,MAX(Profiles!$C$2,BI$4-$W59))&gt;0),$EC59,0),0))))))</f>
        <v>0</v>
      </c>
      <c r="DH59" s="135">
        <f ca="1">IF(OR($Z59=0,SSSModel!$C$4="CF"),BJ59,
IF(LEFT($V59,3)="ON_",
     IF(SSSModel!$C$4="RR",SUMPRODUCT(OFFSET($AC59,0,0,1,$CB$2),OFFSET(Profiles!$K$28,($Z59-1)*(Profiles!$I$26+1)+DH$4-SSSModel!$C$3+1,0,1,$CB$2)),
     IF(SSSModel!$C$4="ECC",$EA59*$EB59*SUMPRODUCT(OFFSET($AC59,0,MAX(0,DH$4-$DZ59-$CA$4+1),1,MIN($DZ59,DH$4-$CA$4+1)),OFFSET(Escalation!$K$24,($Y59-1)*(Escalation!$I$22+1)+DH$4-SSSModel!$C$3+1,MAX(0,DH$4-$DZ59-$CA$4+1),1,MIN($DZ59,DH$4-$CA$4+1))),
     IF(SSSModel!$C$4="PV",BJ59*$EA59*(1+SSSModel!$C$2),
     IF(SSSModel!$C$4="FCR",$EC59*SUM(OFFSET($AC59,0,MAX(DH$4-$AC$4-$DZ59+1,0),1,MIN($DZ59,DH$4-$AC$4+1))),0)))),
SUM($AC59:$BZ59)*
     IF(SSSModel!$C$4="RR",OFFSET(Profiles!$K$2,$Z59,MAX(Profiles!$C$2,BJ$4-$W59)),
     IF(SSSModel!$C$4="ECC",$EA59*$EB59*IF(MAX(Escalation!$C$2,BJ$4-$W59)&gt;$DZ59-1,0,OFFSET(Escalation!$K$2,$Y59,MAX(Escalation!$C$2,BJ$4-$W59))),
     IF(SSSModel!$C$4="PV",IF(DH$4=$W59,$EA59*(1+SSSModel!$C$2),0),
     IF(SSSModel!$C$4="FCR",IF(AND(DH$4&gt;=$W59,OFFSET(Profiles!$K$2,$Z59,MAX(Profiles!$C$2,BJ$4-$W59))&gt;0),$EC59,0),0))))))</f>
        <v>0</v>
      </c>
      <c r="DI59" s="135">
        <f ca="1">IF(OR($Z59=0,SSSModel!$C$4="CF"),BK59,
IF(LEFT($V59,3)="ON_",
     IF(SSSModel!$C$4="RR",SUMPRODUCT(OFFSET($AC59,0,0,1,$CB$2),OFFSET(Profiles!$K$28,($Z59-1)*(Profiles!$I$26+1)+DI$4-SSSModel!$C$3+1,0,1,$CB$2)),
     IF(SSSModel!$C$4="ECC",$EA59*$EB59*SUMPRODUCT(OFFSET($AC59,0,MAX(0,DI$4-$DZ59-$CA$4+1),1,MIN($DZ59,DI$4-$CA$4+1)),OFFSET(Escalation!$K$24,($Y59-1)*(Escalation!$I$22+1)+DI$4-SSSModel!$C$3+1,MAX(0,DI$4-$DZ59-$CA$4+1),1,MIN($DZ59,DI$4-$CA$4+1))),
     IF(SSSModel!$C$4="PV",BK59*$EA59*(1+SSSModel!$C$2),
     IF(SSSModel!$C$4="FCR",$EC59*SUM(OFFSET($AC59,0,MAX(DI$4-$AC$4-$DZ59+1,0),1,MIN($DZ59,DI$4-$AC$4+1))),0)))),
SUM($AC59:$BZ59)*
     IF(SSSModel!$C$4="RR",OFFSET(Profiles!$K$2,$Z59,MAX(Profiles!$C$2,BK$4-$W59)),
     IF(SSSModel!$C$4="ECC",$EA59*$EB59*IF(MAX(Escalation!$C$2,BK$4-$W59)&gt;$DZ59-1,0,OFFSET(Escalation!$K$2,$Y59,MAX(Escalation!$C$2,BK$4-$W59))),
     IF(SSSModel!$C$4="PV",IF(DI$4=$W59,$EA59*(1+SSSModel!$C$2),0),
     IF(SSSModel!$C$4="FCR",IF(AND(DI$4&gt;=$W59,OFFSET(Profiles!$K$2,$Z59,MAX(Profiles!$C$2,BK$4-$W59))&gt;0),$EC59,0),0))))))</f>
        <v>0</v>
      </c>
      <c r="DJ59" s="135">
        <f ca="1">IF(OR($Z59=0,SSSModel!$C$4="CF"),BL59,
IF(LEFT($V59,3)="ON_",
     IF(SSSModel!$C$4="RR",SUMPRODUCT(OFFSET($AC59,0,0,1,$CB$2),OFFSET(Profiles!$K$28,($Z59-1)*(Profiles!$I$26+1)+DJ$4-SSSModel!$C$3+1,0,1,$CB$2)),
     IF(SSSModel!$C$4="ECC",$EA59*$EB59*SUMPRODUCT(OFFSET($AC59,0,MAX(0,DJ$4-$DZ59-$CA$4+1),1,MIN($DZ59,DJ$4-$CA$4+1)),OFFSET(Escalation!$K$24,($Y59-1)*(Escalation!$I$22+1)+DJ$4-SSSModel!$C$3+1,MAX(0,DJ$4-$DZ59-$CA$4+1),1,MIN($DZ59,DJ$4-$CA$4+1))),
     IF(SSSModel!$C$4="PV",BL59*$EA59*(1+SSSModel!$C$2),
     IF(SSSModel!$C$4="FCR",$EC59*SUM(OFFSET($AC59,0,MAX(DJ$4-$AC$4-$DZ59+1,0),1,MIN($DZ59,DJ$4-$AC$4+1))),0)))),
SUM($AC59:$BZ59)*
     IF(SSSModel!$C$4="RR",OFFSET(Profiles!$K$2,$Z59,MAX(Profiles!$C$2,BL$4-$W59)),
     IF(SSSModel!$C$4="ECC",$EA59*$EB59*IF(MAX(Escalation!$C$2,BL$4-$W59)&gt;$DZ59-1,0,OFFSET(Escalation!$K$2,$Y59,MAX(Escalation!$C$2,BL$4-$W59))),
     IF(SSSModel!$C$4="PV",IF(DJ$4=$W59,$EA59*(1+SSSModel!$C$2),0),
     IF(SSSModel!$C$4="FCR",IF(AND(DJ$4&gt;=$W59,OFFSET(Profiles!$K$2,$Z59,MAX(Profiles!$C$2,BL$4-$W59))&gt;0),$EC59,0),0))))))</f>
        <v>0</v>
      </c>
      <c r="DK59" s="135">
        <f ca="1">IF(OR($Z59=0,SSSModel!$C$4="CF"),BM59,
IF(LEFT($V59,3)="ON_",
     IF(SSSModel!$C$4="RR",SUMPRODUCT(OFFSET($AC59,0,0,1,$CB$2),OFFSET(Profiles!$K$28,($Z59-1)*(Profiles!$I$26+1)+DK$4-SSSModel!$C$3+1,0,1,$CB$2)),
     IF(SSSModel!$C$4="ECC",$EA59*$EB59*SUMPRODUCT(OFFSET($AC59,0,MAX(0,DK$4-$DZ59-$CA$4+1),1,MIN($DZ59,DK$4-$CA$4+1)),OFFSET(Escalation!$K$24,($Y59-1)*(Escalation!$I$22+1)+DK$4-SSSModel!$C$3+1,MAX(0,DK$4-$DZ59-$CA$4+1),1,MIN($DZ59,DK$4-$CA$4+1))),
     IF(SSSModel!$C$4="PV",BM59*$EA59*(1+SSSModel!$C$2),
     IF(SSSModel!$C$4="FCR",$EC59*SUM(OFFSET($AC59,0,MAX(DK$4-$AC$4-$DZ59+1,0),1,MIN($DZ59,DK$4-$AC$4+1))),0)))),
SUM($AC59:$BZ59)*
     IF(SSSModel!$C$4="RR",OFFSET(Profiles!$K$2,$Z59,MAX(Profiles!$C$2,BM$4-$W59)),
     IF(SSSModel!$C$4="ECC",$EA59*$EB59*IF(MAX(Escalation!$C$2,BM$4-$W59)&gt;$DZ59-1,0,OFFSET(Escalation!$K$2,$Y59,MAX(Escalation!$C$2,BM$4-$W59))),
     IF(SSSModel!$C$4="PV",IF(DK$4=$W59,$EA59*(1+SSSModel!$C$2),0),
     IF(SSSModel!$C$4="FCR",IF(AND(DK$4&gt;=$W59,OFFSET(Profiles!$K$2,$Z59,MAX(Profiles!$C$2,BM$4-$W59))&gt;0),$EC59,0),0))))))</f>
        <v>0</v>
      </c>
      <c r="DL59" s="135">
        <f ca="1">IF(OR($Z59=0,SSSModel!$C$4="CF"),BN59,
IF(LEFT($V59,3)="ON_",
     IF(SSSModel!$C$4="RR",SUMPRODUCT(OFFSET($AC59,0,0,1,$CB$2),OFFSET(Profiles!$K$28,($Z59-1)*(Profiles!$I$26+1)+DL$4-SSSModel!$C$3+1,0,1,$CB$2)),
     IF(SSSModel!$C$4="ECC",$EA59*$EB59*SUMPRODUCT(OFFSET($AC59,0,MAX(0,DL$4-$DZ59-$CA$4+1),1,MIN($DZ59,DL$4-$CA$4+1)),OFFSET(Escalation!$K$24,($Y59-1)*(Escalation!$I$22+1)+DL$4-SSSModel!$C$3+1,MAX(0,DL$4-$DZ59-$CA$4+1),1,MIN($DZ59,DL$4-$CA$4+1))),
     IF(SSSModel!$C$4="PV",BN59*$EA59*(1+SSSModel!$C$2),
     IF(SSSModel!$C$4="FCR",$EC59*SUM(OFFSET($AC59,0,MAX(DL$4-$AC$4-$DZ59+1,0),1,MIN($DZ59,DL$4-$AC$4+1))),0)))),
SUM($AC59:$BZ59)*
     IF(SSSModel!$C$4="RR",OFFSET(Profiles!$K$2,$Z59,MAX(Profiles!$C$2,BN$4-$W59)),
     IF(SSSModel!$C$4="ECC",$EA59*$EB59*IF(MAX(Escalation!$C$2,BN$4-$W59)&gt;$DZ59-1,0,OFFSET(Escalation!$K$2,$Y59,MAX(Escalation!$C$2,BN$4-$W59))),
     IF(SSSModel!$C$4="PV",IF(DL$4=$W59,$EA59*(1+SSSModel!$C$2),0),
     IF(SSSModel!$C$4="FCR",IF(AND(DL$4&gt;=$W59,OFFSET(Profiles!$K$2,$Z59,MAX(Profiles!$C$2,BN$4-$W59))&gt;0),$EC59,0),0))))))</f>
        <v>0</v>
      </c>
      <c r="DM59" s="135">
        <f ca="1">IF(OR($Z59=0,SSSModel!$C$4="CF"),BO59,
IF(LEFT($V59,3)="ON_",
     IF(SSSModel!$C$4="RR",SUMPRODUCT(OFFSET($AC59,0,0,1,$CB$2),OFFSET(Profiles!$K$28,($Z59-1)*(Profiles!$I$26+1)+DM$4-SSSModel!$C$3+1,0,1,$CB$2)),
     IF(SSSModel!$C$4="ECC",$EA59*$EB59*SUMPRODUCT(OFFSET($AC59,0,MAX(0,DM$4-$DZ59-$CA$4+1),1,MIN($DZ59,DM$4-$CA$4+1)),OFFSET(Escalation!$K$24,($Y59-1)*(Escalation!$I$22+1)+DM$4-SSSModel!$C$3+1,MAX(0,DM$4-$DZ59-$CA$4+1),1,MIN($DZ59,DM$4-$CA$4+1))),
     IF(SSSModel!$C$4="PV",BO59*$EA59*(1+SSSModel!$C$2),
     IF(SSSModel!$C$4="FCR",$EC59*SUM(OFFSET($AC59,0,MAX(DM$4-$AC$4-$DZ59+1,0),1,MIN($DZ59,DM$4-$AC$4+1))),0)))),
SUM($AC59:$BZ59)*
     IF(SSSModel!$C$4="RR",OFFSET(Profiles!$K$2,$Z59,MAX(Profiles!$C$2,BO$4-$W59)),
     IF(SSSModel!$C$4="ECC",$EA59*$EB59*IF(MAX(Escalation!$C$2,BO$4-$W59)&gt;$DZ59-1,0,OFFSET(Escalation!$K$2,$Y59,MAX(Escalation!$C$2,BO$4-$W59))),
     IF(SSSModel!$C$4="PV",IF(DM$4=$W59,$EA59*(1+SSSModel!$C$2),0),
     IF(SSSModel!$C$4="FCR",IF(AND(DM$4&gt;=$W59,OFFSET(Profiles!$K$2,$Z59,MAX(Profiles!$C$2,BO$4-$W59))&gt;0),$EC59,0),0))))))</f>
        <v>0</v>
      </c>
      <c r="DN59" s="135">
        <f ca="1">IF(OR($Z59=0,SSSModel!$C$4="CF"),BP59,
IF(LEFT($V59,3)="ON_",
     IF(SSSModel!$C$4="RR",SUMPRODUCT(OFFSET($AC59,0,0,1,$CB$2),OFFSET(Profiles!$K$28,($Z59-1)*(Profiles!$I$26+1)+DN$4-SSSModel!$C$3+1,0,1,$CB$2)),
     IF(SSSModel!$C$4="ECC",$EA59*$EB59*SUMPRODUCT(OFFSET($AC59,0,MAX(0,DN$4-$DZ59-$CA$4+1),1,MIN($DZ59,DN$4-$CA$4+1)),OFFSET(Escalation!$K$24,($Y59-1)*(Escalation!$I$22+1)+DN$4-SSSModel!$C$3+1,MAX(0,DN$4-$DZ59-$CA$4+1),1,MIN($DZ59,DN$4-$CA$4+1))),
     IF(SSSModel!$C$4="PV",BP59*$EA59*(1+SSSModel!$C$2),
     IF(SSSModel!$C$4="FCR",$EC59*SUM(OFFSET($AC59,0,MAX(DN$4-$AC$4-$DZ59+1,0),1,MIN($DZ59,DN$4-$AC$4+1))),0)))),
SUM($AC59:$BZ59)*
     IF(SSSModel!$C$4="RR",OFFSET(Profiles!$K$2,$Z59,MAX(Profiles!$C$2,BP$4-$W59)),
     IF(SSSModel!$C$4="ECC",$EA59*$EB59*IF(MAX(Escalation!$C$2,BP$4-$W59)&gt;$DZ59-1,0,OFFSET(Escalation!$K$2,$Y59,MAX(Escalation!$C$2,BP$4-$W59))),
     IF(SSSModel!$C$4="PV",IF(DN$4=$W59,$EA59*(1+SSSModel!$C$2),0),
     IF(SSSModel!$C$4="FCR",IF(AND(DN$4&gt;=$W59,OFFSET(Profiles!$K$2,$Z59,MAX(Profiles!$C$2,BP$4-$W59))&gt;0),$EC59,0),0))))))</f>
        <v>0</v>
      </c>
      <c r="DO59" s="135">
        <f ca="1">IF(OR($Z59=0,SSSModel!$C$4="CF"),BQ59,
IF(LEFT($V59,3)="ON_",
     IF(SSSModel!$C$4="RR",SUMPRODUCT(OFFSET($AC59,0,0,1,$CB$2),OFFSET(Profiles!$K$28,($Z59-1)*(Profiles!$I$26+1)+DO$4-SSSModel!$C$3+1,0,1,$CB$2)),
     IF(SSSModel!$C$4="ECC",$EA59*$EB59*SUMPRODUCT(OFFSET($AC59,0,MAX(0,DO$4-$DZ59-$CA$4+1),1,MIN($DZ59,DO$4-$CA$4+1)),OFFSET(Escalation!$K$24,($Y59-1)*(Escalation!$I$22+1)+DO$4-SSSModel!$C$3+1,MAX(0,DO$4-$DZ59-$CA$4+1),1,MIN($DZ59,DO$4-$CA$4+1))),
     IF(SSSModel!$C$4="PV",BQ59*$EA59*(1+SSSModel!$C$2),
     IF(SSSModel!$C$4="FCR",$EC59*SUM(OFFSET($AC59,0,MAX(DO$4-$AC$4-$DZ59+1,0),1,MIN($DZ59,DO$4-$AC$4+1))),0)))),
SUM($AC59:$BZ59)*
     IF(SSSModel!$C$4="RR",OFFSET(Profiles!$K$2,$Z59,MAX(Profiles!$C$2,BQ$4-$W59)),
     IF(SSSModel!$C$4="ECC",$EA59*$EB59*IF(MAX(Escalation!$C$2,BQ$4-$W59)&gt;$DZ59-1,0,OFFSET(Escalation!$K$2,$Y59,MAX(Escalation!$C$2,BQ$4-$W59))),
     IF(SSSModel!$C$4="PV",IF(DO$4=$W59,$EA59*(1+SSSModel!$C$2),0),
     IF(SSSModel!$C$4="FCR",IF(AND(DO$4&gt;=$W59,OFFSET(Profiles!$K$2,$Z59,MAX(Profiles!$C$2,BQ$4-$W59))&gt;0),$EC59,0),0))))))</f>
        <v>0</v>
      </c>
      <c r="DP59" s="135">
        <f ca="1">IF(OR($Z59=0,SSSModel!$C$4="CF"),BR59,
IF(LEFT($V59,3)="ON_",
     IF(SSSModel!$C$4="RR",SUMPRODUCT(OFFSET($AC59,0,0,1,$CB$2),OFFSET(Profiles!$K$28,($Z59-1)*(Profiles!$I$26+1)+DP$4-SSSModel!$C$3+1,0,1,$CB$2)),
     IF(SSSModel!$C$4="ECC",$EA59*$EB59*SUMPRODUCT(OFFSET($AC59,0,MAX(0,DP$4-$DZ59-$CA$4+1),1,MIN($DZ59,DP$4-$CA$4+1)),OFFSET(Escalation!$K$24,($Y59-1)*(Escalation!$I$22+1)+DP$4-SSSModel!$C$3+1,MAX(0,DP$4-$DZ59-$CA$4+1),1,MIN($DZ59,DP$4-$CA$4+1))),
     IF(SSSModel!$C$4="PV",BR59*$EA59*(1+SSSModel!$C$2),
     IF(SSSModel!$C$4="FCR",$EC59*SUM(OFFSET($AC59,0,MAX(DP$4-$AC$4-$DZ59+1,0),1,MIN($DZ59,DP$4-$AC$4+1))),0)))),
SUM($AC59:$BZ59)*
     IF(SSSModel!$C$4="RR",OFFSET(Profiles!$K$2,$Z59,MAX(Profiles!$C$2,BR$4-$W59)),
     IF(SSSModel!$C$4="ECC",$EA59*$EB59*IF(MAX(Escalation!$C$2,BR$4-$W59)&gt;$DZ59-1,0,OFFSET(Escalation!$K$2,$Y59,MAX(Escalation!$C$2,BR$4-$W59))),
     IF(SSSModel!$C$4="PV",IF(DP$4=$W59,$EA59*(1+SSSModel!$C$2),0),
     IF(SSSModel!$C$4="FCR",IF(AND(DP$4&gt;=$W59,OFFSET(Profiles!$K$2,$Z59,MAX(Profiles!$C$2,BR$4-$W59))&gt;0),$EC59,0),0))))))</f>
        <v>0</v>
      </c>
      <c r="DQ59" s="135">
        <f ca="1">IF(OR($Z59=0,SSSModel!$C$4="CF"),BS59,
IF(LEFT($V59,3)="ON_",
     IF(SSSModel!$C$4="RR",SUMPRODUCT(OFFSET($AC59,0,0,1,$CB$2),OFFSET(Profiles!$K$28,($Z59-1)*(Profiles!$I$26+1)+DQ$4-SSSModel!$C$3+1,0,1,$CB$2)),
     IF(SSSModel!$C$4="ECC",$EA59*$EB59*SUMPRODUCT(OFFSET($AC59,0,MAX(0,DQ$4-$DZ59-$CA$4+1),1,MIN($DZ59,DQ$4-$CA$4+1)),OFFSET(Escalation!$K$24,($Y59-1)*(Escalation!$I$22+1)+DQ$4-SSSModel!$C$3+1,MAX(0,DQ$4-$DZ59-$CA$4+1),1,MIN($DZ59,DQ$4-$CA$4+1))),
     IF(SSSModel!$C$4="PV",BS59*$EA59*(1+SSSModel!$C$2),
     IF(SSSModel!$C$4="FCR",$EC59*SUM(OFFSET($AC59,0,MAX(DQ$4-$AC$4-$DZ59+1,0),1,MIN($DZ59,DQ$4-$AC$4+1))),0)))),
SUM($AC59:$BZ59)*
     IF(SSSModel!$C$4="RR",OFFSET(Profiles!$K$2,$Z59,MAX(Profiles!$C$2,BS$4-$W59)),
     IF(SSSModel!$C$4="ECC",$EA59*$EB59*IF(MAX(Escalation!$C$2,BS$4-$W59)&gt;$DZ59-1,0,OFFSET(Escalation!$K$2,$Y59,MAX(Escalation!$C$2,BS$4-$W59))),
     IF(SSSModel!$C$4="PV",IF(DQ$4=$W59,$EA59*(1+SSSModel!$C$2),0),
     IF(SSSModel!$C$4="FCR",IF(AND(DQ$4&gt;=$W59,OFFSET(Profiles!$K$2,$Z59,MAX(Profiles!$C$2,BS$4-$W59))&gt;0),$EC59,0),0))))))</f>
        <v>0</v>
      </c>
      <c r="DR59" s="135">
        <f ca="1">IF(OR($Z59=0,SSSModel!$C$4="CF"),BT59,
IF(LEFT($V59,3)="ON_",
     IF(SSSModel!$C$4="RR",SUMPRODUCT(OFFSET($AC59,0,0,1,$CB$2),OFFSET(Profiles!$K$28,($Z59-1)*(Profiles!$I$26+1)+DR$4-SSSModel!$C$3+1,0,1,$CB$2)),
     IF(SSSModel!$C$4="ECC",$EA59*$EB59*SUMPRODUCT(OFFSET($AC59,0,MAX(0,DR$4-$DZ59-$CA$4+1),1,MIN($DZ59,DR$4-$CA$4+1)),OFFSET(Escalation!$K$24,($Y59-1)*(Escalation!$I$22+1)+DR$4-SSSModel!$C$3+1,MAX(0,DR$4-$DZ59-$CA$4+1),1,MIN($DZ59,DR$4-$CA$4+1))),
     IF(SSSModel!$C$4="PV",BT59*$EA59*(1+SSSModel!$C$2),
     IF(SSSModel!$C$4="FCR",$EC59*SUM(OFFSET($AC59,0,MAX(DR$4-$AC$4-$DZ59+1,0),1,MIN($DZ59,DR$4-$AC$4+1))),0)))),
SUM($AC59:$BZ59)*
     IF(SSSModel!$C$4="RR",OFFSET(Profiles!$K$2,$Z59,MAX(Profiles!$C$2,BT$4-$W59)),
     IF(SSSModel!$C$4="ECC",$EA59*$EB59*IF(MAX(Escalation!$C$2,BT$4-$W59)&gt;$DZ59-1,0,OFFSET(Escalation!$K$2,$Y59,MAX(Escalation!$C$2,BT$4-$W59))),
     IF(SSSModel!$C$4="PV",IF(DR$4=$W59,$EA59*(1+SSSModel!$C$2),0),
     IF(SSSModel!$C$4="FCR",IF(AND(DR$4&gt;=$W59,OFFSET(Profiles!$K$2,$Z59,MAX(Profiles!$C$2,BT$4-$W59))&gt;0),$EC59,0),0))))))</f>
        <v>0</v>
      </c>
      <c r="DS59" s="135">
        <f ca="1">IF(OR($Z59=0,SSSModel!$C$4="CF"),BU59,
IF(LEFT($V59,3)="ON_",
     IF(SSSModel!$C$4="RR",SUMPRODUCT(OFFSET($AC59,0,0,1,$CB$2),OFFSET(Profiles!$K$28,($Z59-1)*(Profiles!$I$26+1)+DS$4-SSSModel!$C$3+1,0,1,$CB$2)),
     IF(SSSModel!$C$4="ECC",$EA59*$EB59*SUMPRODUCT(OFFSET($AC59,0,MAX(0,DS$4-$DZ59-$CA$4+1),1,MIN($DZ59,DS$4-$CA$4+1)),OFFSET(Escalation!$K$24,($Y59-1)*(Escalation!$I$22+1)+DS$4-SSSModel!$C$3+1,MAX(0,DS$4-$DZ59-$CA$4+1),1,MIN($DZ59,DS$4-$CA$4+1))),
     IF(SSSModel!$C$4="PV",BU59*$EA59*(1+SSSModel!$C$2),
     IF(SSSModel!$C$4="FCR",$EC59*SUM(OFFSET($AC59,0,MAX(DS$4-$AC$4-$DZ59+1,0),1,MIN($DZ59,DS$4-$AC$4+1))),0)))),
SUM($AC59:$BZ59)*
     IF(SSSModel!$C$4="RR",OFFSET(Profiles!$K$2,$Z59,MAX(Profiles!$C$2,BU$4-$W59)),
     IF(SSSModel!$C$4="ECC",$EA59*$EB59*IF(MAX(Escalation!$C$2,BU$4-$W59)&gt;$DZ59-1,0,OFFSET(Escalation!$K$2,$Y59,MAX(Escalation!$C$2,BU$4-$W59))),
     IF(SSSModel!$C$4="PV",IF(DS$4=$W59,$EA59*(1+SSSModel!$C$2),0),
     IF(SSSModel!$C$4="FCR",IF(AND(DS$4&gt;=$W59,OFFSET(Profiles!$K$2,$Z59,MAX(Profiles!$C$2,BU$4-$W59))&gt;0),$EC59,0),0))))))</f>
        <v>0</v>
      </c>
      <c r="DT59" s="135">
        <f ca="1">IF(OR($Z59=0,SSSModel!$C$4="CF"),BV59,
IF(LEFT($V59,3)="ON_",
     IF(SSSModel!$C$4="RR",SUMPRODUCT(OFFSET($AC59,0,0,1,$CB$2),OFFSET(Profiles!$K$28,($Z59-1)*(Profiles!$I$26+1)+DT$4-SSSModel!$C$3+1,0,1,$CB$2)),
     IF(SSSModel!$C$4="ECC",$EA59*$EB59*SUMPRODUCT(OFFSET($AC59,0,MAX(0,DT$4-$DZ59-$CA$4+1),1,MIN($DZ59,DT$4-$CA$4+1)),OFFSET(Escalation!$K$24,($Y59-1)*(Escalation!$I$22+1)+DT$4-SSSModel!$C$3+1,MAX(0,DT$4-$DZ59-$CA$4+1),1,MIN($DZ59,DT$4-$CA$4+1))),
     IF(SSSModel!$C$4="PV",BV59*$EA59*(1+SSSModel!$C$2),
     IF(SSSModel!$C$4="FCR",$EC59*SUM(OFFSET($AC59,0,MAX(DT$4-$AC$4-$DZ59+1,0),1,MIN($DZ59,DT$4-$AC$4+1))),0)))),
SUM($AC59:$BZ59)*
     IF(SSSModel!$C$4="RR",OFFSET(Profiles!$K$2,$Z59,MAX(Profiles!$C$2,BV$4-$W59)),
     IF(SSSModel!$C$4="ECC",$EA59*$EB59*IF(MAX(Escalation!$C$2,BV$4-$W59)&gt;$DZ59-1,0,OFFSET(Escalation!$K$2,$Y59,MAX(Escalation!$C$2,BV$4-$W59))),
     IF(SSSModel!$C$4="PV",IF(DT$4=$W59,$EA59*(1+SSSModel!$C$2),0),
     IF(SSSModel!$C$4="FCR",IF(AND(DT$4&gt;=$W59,OFFSET(Profiles!$K$2,$Z59,MAX(Profiles!$C$2,BV$4-$W59))&gt;0),$EC59,0),0))))))</f>
        <v>0</v>
      </c>
      <c r="DU59" s="135">
        <f ca="1">IF(OR($Z59=0,SSSModel!$C$4="CF"),BW59,
IF(LEFT($V59,3)="ON_",
     IF(SSSModel!$C$4="RR",SUMPRODUCT(OFFSET($AC59,0,0,1,$CB$2),OFFSET(Profiles!$K$28,($Z59-1)*(Profiles!$I$26+1)+DU$4-SSSModel!$C$3+1,0,1,$CB$2)),
     IF(SSSModel!$C$4="ECC",$EA59*$EB59*SUMPRODUCT(OFFSET($AC59,0,MAX(0,DU$4-$DZ59-$CA$4+1),1,MIN($DZ59,DU$4-$CA$4+1)),OFFSET(Escalation!$K$24,($Y59-1)*(Escalation!$I$22+1)+DU$4-SSSModel!$C$3+1,MAX(0,DU$4-$DZ59-$CA$4+1),1,MIN($DZ59,DU$4-$CA$4+1))),
     IF(SSSModel!$C$4="PV",BW59*$EA59*(1+SSSModel!$C$2),
     IF(SSSModel!$C$4="FCR",$EC59*SUM(OFFSET($AC59,0,MAX(DU$4-$AC$4-$DZ59+1,0),1,MIN($DZ59,DU$4-$AC$4+1))),0)))),
SUM($AC59:$BZ59)*
     IF(SSSModel!$C$4="RR",OFFSET(Profiles!$K$2,$Z59,MAX(Profiles!$C$2,BW$4-$W59)),
     IF(SSSModel!$C$4="ECC",$EA59*$EB59*IF(MAX(Escalation!$C$2,BW$4-$W59)&gt;$DZ59-1,0,OFFSET(Escalation!$K$2,$Y59,MAX(Escalation!$C$2,BW$4-$W59))),
     IF(SSSModel!$C$4="PV",IF(DU$4=$W59,$EA59*(1+SSSModel!$C$2),0),
     IF(SSSModel!$C$4="FCR",IF(AND(DU$4&gt;=$W59,OFFSET(Profiles!$K$2,$Z59,MAX(Profiles!$C$2,BW$4-$W59))&gt;0),$EC59,0),0))))))</f>
        <v>0</v>
      </c>
      <c r="DV59" s="136">
        <f ca="1">IF(OR($Z59=0,SSSModel!$C$4="CF"),BX59,
IF(LEFT($V59,3)="ON_",
     IF(SSSModel!$C$4="RR",SUMPRODUCT(OFFSET($AC59,0,0,1,$CB$2),OFFSET(Profiles!$K$28,($Z59-1)*(Profiles!$I$26+1)+DV$4-SSSModel!$C$3+1,0,1,$CB$2)),
     IF(SSSModel!$C$4="ECC",$EA59*$EB59*SUMPRODUCT(OFFSET($AC59,0,MAX(0,DV$4-$DZ59-$CA$4+1),1,MIN($DZ59,DV$4-$CA$4+1)),OFFSET(Escalation!$K$24,($Y59-1)*(Escalation!$I$22+1)+DV$4-SSSModel!$C$3+1,MAX(0,DV$4-$DZ59-$CA$4+1),1,MIN($DZ59,DV$4-$CA$4+1))),
     IF(SSSModel!$C$4="PV",BX59*$EA59*(1+SSSModel!$C$2),
     IF(SSSModel!$C$4="FCR",$EC59*SUM(OFFSET($AC59,0,MAX(DV$4-$AC$4-$DZ59+1,0),1,MIN($DZ59,DV$4-$AC$4+1))),0)))),
SUM($AC59:$BZ59)*
     IF(SSSModel!$C$4="RR",OFFSET(Profiles!$K$2,$Z59,MAX(Profiles!$C$2,BX$4-$W59)),
     IF(SSSModel!$C$4="ECC",$EA59*$EB59*IF(MAX(Escalation!$C$2,BX$4-$W59)&gt;$DZ59-1,0,OFFSET(Escalation!$K$2,$Y59,MAX(Escalation!$C$2,BX$4-$W59))),
     IF(SSSModel!$C$4="PV",IF(DV$4=$W59,$EA59*(1+SSSModel!$C$2),0),
     IF(SSSModel!$C$4="FCR",IF(AND(DV$4&gt;=$W59,OFFSET(Profiles!$K$2,$Z59,MAX(Profiles!$C$2,BX$4-$W59))&gt;0),$EC59,0),0))))))</f>
        <v>0</v>
      </c>
      <c r="DW59" s="136">
        <f ca="1">IF(OR($Z59=0,SSSModel!$C$4="CF"),BY59,
IF(LEFT($V59,3)="ON_",
     IF(SSSModel!$C$4="RR",SUMPRODUCT(OFFSET($AC59,0,0,1,$CB$2),OFFSET(Profiles!$K$28,($Z59-1)*(Profiles!$I$26+1)+DW$4-SSSModel!$C$3+1,0,1,$CB$2)),
     IF(SSSModel!$C$4="ECC",$EA59*$EB59*SUMPRODUCT(OFFSET($AC59,0,MAX(0,DW$4-$DZ59-$CA$4+1),1,MIN($DZ59,DW$4-$CA$4+1)),OFFSET(Escalation!$K$24,($Y59-1)*(Escalation!$I$22+1)+DW$4-SSSModel!$C$3+1,MAX(0,DW$4-$DZ59-$CA$4+1),1,MIN($DZ59,DW$4-$CA$4+1))),
     IF(SSSModel!$C$4="PV",BY59*$EA59*(1+SSSModel!$C$2),
     IF(SSSModel!$C$4="FCR",$EC59*SUM(OFFSET($AC59,0,MAX(DW$4-$AC$4-$DZ59+1,0),1,MIN($DZ59,DW$4-$AC$4+1))),0)))),
SUM($AC59:$BZ59)*
     IF(SSSModel!$C$4="RR",OFFSET(Profiles!$K$2,$Z59,MAX(Profiles!$C$2,BY$4-$W59)),
     IF(SSSModel!$C$4="ECC",$EA59*$EB59*IF(MAX(Escalation!$C$2,BY$4-$W59)&gt;$DZ59-1,0,OFFSET(Escalation!$K$2,$Y59,MAX(Escalation!$C$2,BY$4-$W59))),
     IF(SSSModel!$C$4="PV",IF(DW$4=$W59,$EA59*(1+SSSModel!$C$2),0),
     IF(SSSModel!$C$4="FCR",IF(AND(DW$4&gt;=$W59,OFFSET(Profiles!$K$2,$Z59,MAX(Profiles!$C$2,BY$4-$W59))&gt;0),$EC59,0),0))))))</f>
        <v>0</v>
      </c>
      <c r="DX59" s="136">
        <f ca="1">IF(OR($Z59=0,SSSModel!$C$4="CF"),BZ59,
IF(LEFT($V59,3)="ON_",
     IF(SSSModel!$C$4="RR",SUMPRODUCT(OFFSET($AC59,0,0,1,$CB$2),OFFSET(Profiles!$K$28,($Z59-1)*(Profiles!$I$26+1)+DX$4-SSSModel!$C$3+1,0,1,$CB$2)),
     IF(SSSModel!$C$4="ECC",$EA59*$EB59*SUMPRODUCT(OFFSET($AC59,0,MAX(0,DX$4-$DZ59-$CA$4+1),1,MIN($DZ59,DX$4-$CA$4+1)),OFFSET(Escalation!$K$24,($Y59-1)*(Escalation!$I$22+1)+DX$4-SSSModel!$C$3+1,MAX(0,DX$4-$DZ59-$CA$4+1),1,MIN($DZ59,DX$4-$CA$4+1))),
     IF(SSSModel!$C$4="PV",BZ59*$EA59*(1+SSSModel!$C$2),
     IF(SSSModel!$C$4="FCR",$EC59*SUM(OFFSET($AC59,0,MAX(DX$4-$AC$4-$DZ59+1,0),1,MIN($DZ59,DX$4-$AC$4+1))),0)))),
SUM($AC59:$BZ59)*
     IF(SSSModel!$C$4="RR",OFFSET(Profiles!$K$2,$Z59,MAX(Profiles!$C$2,BZ$4-$W59)),
     IF(SSSModel!$C$4="ECC",$EA59*$EB59*IF(MAX(Escalation!$C$2,BZ$4-$W59)&gt;$DZ59-1,0,OFFSET(Escalation!$K$2,$Y59,MAX(Escalation!$C$2,BZ$4-$W59))),
     IF(SSSModel!$C$4="PV",IF(DX$4=$W59,$EA59*(1+SSSModel!$C$2),0),
     IF(SSSModel!$C$4="FCR",IF(AND(DX$4&gt;=$W59,OFFSET(Profiles!$K$2,$Z59,MAX(Profiles!$C$2,BZ$4-$W59))&gt;0),$EC59,0),0))))))</f>
        <v>0</v>
      </c>
      <c r="DY59" s="82">
        <f ca="1">IF($Y59=0,0,OFFSET(Escalation!$B$2,$Y59,0))</f>
        <v>0</v>
      </c>
      <c r="DZ59" s="80">
        <f ca="1">IF($Z59=0,0,COUNTIF(OFFSET(Profiles!$K$2,$Z59,0,1,50),"&gt;0"))</f>
        <v>0</v>
      </c>
      <c r="EA59" s="137">
        <f ca="1">IF($Z59=0,0,SUMPRODUCT(Profiles!$C$20:$BH$20,OFFSET(Profiles!$C$2,$Z59,0,1,Profiles!$B$1)))</f>
        <v>0</v>
      </c>
      <c r="EB59" s="24">
        <f>IF($Z59=0,0,((1-(1+DY59)/(1+SSSModel!$C$2))/(1-((1+DY59)/(1+SSSModel!$C$2))^DZ59))*(1+SSSModel!$C$2))</f>
        <v>0</v>
      </c>
      <c r="EC59" s="24">
        <f>IF($Z59=0,0,-PMT(SSSModel!$C$2,DZ59,EA59))</f>
        <v>0</v>
      </c>
    </row>
    <row r="60" spans="3:133" x14ac:dyDescent="0.35">
      <c r="C60" s="18">
        <f t="shared" si="5"/>
        <v>6</v>
      </c>
      <c r="D60" s="18">
        <f t="shared" si="6"/>
        <v>6</v>
      </c>
      <c r="E60" s="18">
        <f t="shared" ca="1" si="10"/>
        <v>0</v>
      </c>
      <c r="G60" s="25" t="str">
        <f ca="1">IF($E60=0,"",OFFSET(Resources!B$26,$E60,0))</f>
        <v/>
      </c>
      <c r="H60" s="25" t="str">
        <f ca="1">IF($E60=0,"",OFFSET(Resources!C$26,$E60,0))</f>
        <v/>
      </c>
      <c r="I60" s="25" t="str">
        <f ca="1">IF($E60=0,"",OFFSET(Resources!$E$26,$E60,0))</f>
        <v/>
      </c>
      <c r="J60" s="16">
        <v>1</v>
      </c>
      <c r="K60" s="16" t="s">
        <v>150</v>
      </c>
      <c r="L60" s="25" t="str">
        <f ca="1">OFFSET(Resources!$CG$24,0,$C60-1)</f>
        <v>On-Going O&amp;M #1</v>
      </c>
      <c r="M60" s="25" t="str">
        <f ca="1">OFFSET(Resources!$CG$25,0,$C60-1)</f>
        <v>O&amp;M</v>
      </c>
      <c r="N60" s="1">
        <v>1</v>
      </c>
      <c r="O60" s="7">
        <f ca="1">IF($E60=0,0,OFFSET(Resources!$CG$26,$E60,$C60-1))</f>
        <v>0</v>
      </c>
      <c r="P60" s="25" t="str">
        <f ca="1">OFFSET(Resources!$CG$26,0,$C60-1)</f>
        <v>$/Yr</v>
      </c>
      <c r="Q60" s="18">
        <f ca="1">IF($E60=0,0,OFFSET(GenAlts!$W$4,$E60,$D60-1))</f>
        <v>0</v>
      </c>
      <c r="R60" s="1">
        <v>1</v>
      </c>
      <c r="S60" t="str">
        <f ca="1">IF($E60=0,"",OFFSET(Resources!$R$26,$E60,0))</f>
        <v/>
      </c>
      <c r="U60" s="25">
        <f ca="1">IF($E60=0,0,OFFSET(Resources!$AB$26,$E60,($C60-1)*Resources!$CI$20))</f>
        <v>0</v>
      </c>
      <c r="W60">
        <f t="shared" ca="1" si="9"/>
        <v>0</v>
      </c>
      <c r="X60">
        <f>IF(T60="",0,MATCH(T60,Profiles!$A$3:$A$22,0))</f>
        <v>0</v>
      </c>
      <c r="Y60" s="10">
        <f ca="1">IF(U60=0,0,MATCH(U60,Escalation!$A$3:$A$18,0))</f>
        <v>0</v>
      </c>
      <c r="Z60">
        <f>IF(V60="",0,MATCH(V60,Profiles!$A$3:$A$22,0))</f>
        <v>0</v>
      </c>
      <c r="AB60" s="8">
        <v>0</v>
      </c>
      <c r="AC60" s="72">
        <f ca="1">IF(OR(AC$4&lt;$Q60,AC$4&gt;$Q60+IF($S60="",1000,$S60)-1),0,IF(MOD(AC$4-$Q60,IF($R60="",1000,$R60))=0,$O60,0))*IF($Y60&gt;0,(1+INDEX(Escalation!$B$3:$B$18,$Y60,0))^(AC$4-SSSModel!$C$5),1)*IF($X60=0,1,OFFSET(Profiles!$K$2,$X60,MAX(Profiles!$C$2,AC$4-$Q60)))*IF($AA60=1,(1+SSSModel!#REF!),1)</f>
        <v>0</v>
      </c>
      <c r="AD60" s="72">
        <f ca="1">IF(OR(AD$4&lt;$Q60,AD$4&gt;$Q60+IF($S60="",1000,$S60)-1),0,IF(MOD(AD$4-$Q60,IF($R60="",1000,$R60))=0,$O60,0))*IF($Y60&gt;0,(1+INDEX(Escalation!$B$3:$B$18,$Y60,0))^(AD$4-SSSModel!$C$5),1)*IF($X60=0,1,OFFSET(Profiles!$K$2,$X60,MAX(Profiles!$C$2,AD$4-$Q60)))*IF($AA60=1,(1+SSSModel!#REF!),1)</f>
        <v>0</v>
      </c>
      <c r="AE60" s="72">
        <f ca="1">IF(OR(AE$4&lt;$Q60,AE$4&gt;$Q60+IF($S60="",1000,$S60)-1),0,IF(MOD(AE$4-$Q60,IF($R60="",1000,$R60))=0,$O60,0))*IF($Y60&gt;0,(1+INDEX(Escalation!$B$3:$B$18,$Y60,0))^(AE$4-SSSModel!$C$5),1)*IF($X60=0,1,OFFSET(Profiles!$K$2,$X60,MAX(Profiles!$C$2,AE$4-$Q60)))*IF($AA60=1,(1+SSSModel!#REF!),1)</f>
        <v>0</v>
      </c>
      <c r="AF60" s="72">
        <f ca="1">IF(OR(AF$4&lt;$Q60,AF$4&gt;$Q60+IF($S60="",1000,$S60)-1),0,IF(MOD(AF$4-$Q60,IF($R60="",1000,$R60))=0,$O60,0))*IF($Y60&gt;0,(1+INDEX(Escalation!$B$3:$B$18,$Y60,0))^(AF$4-SSSModel!$C$5),1)*IF($X60=0,1,OFFSET(Profiles!$K$2,$X60,MAX(Profiles!$C$2,AF$4-$Q60)))*IF($AA60=1,(1+SSSModel!#REF!),1)</f>
        <v>0</v>
      </c>
      <c r="AG60" s="72">
        <f ca="1">IF(OR(AG$4&lt;$Q60,AG$4&gt;$Q60+IF($S60="",1000,$S60)-1),0,IF(MOD(AG$4-$Q60,IF($R60="",1000,$R60))=0,$O60,0))*IF($Y60&gt;0,(1+INDEX(Escalation!$B$3:$B$18,$Y60,0))^(AG$4-SSSModel!$C$5),1)*IF($X60=0,1,OFFSET(Profiles!$K$2,$X60,MAX(Profiles!$C$2,AG$4-$Q60)))*IF($AA60=1,(1+SSSModel!#REF!),1)</f>
        <v>0</v>
      </c>
      <c r="AH60" s="72">
        <f ca="1">IF(OR(AH$4&lt;$Q60,AH$4&gt;$Q60+IF($S60="",1000,$S60)-1),0,IF(MOD(AH$4-$Q60,IF($R60="",1000,$R60))=0,$O60,0))*IF($Y60&gt;0,(1+INDEX(Escalation!$B$3:$B$18,$Y60,0))^(AH$4-SSSModel!$C$5),1)*IF($X60=0,1,OFFSET(Profiles!$K$2,$X60,MAX(Profiles!$C$2,AH$4-$Q60)))*IF($AA60=1,(1+SSSModel!#REF!),1)</f>
        <v>0</v>
      </c>
      <c r="AI60" s="72">
        <f ca="1">IF(OR(AI$4&lt;$Q60,AI$4&gt;$Q60+IF($S60="",1000,$S60)-1),0,IF(MOD(AI$4-$Q60,IF($R60="",1000,$R60))=0,$O60,0))*IF($Y60&gt;0,(1+INDEX(Escalation!$B$3:$B$18,$Y60,0))^(AI$4-SSSModel!$C$5),1)*IF($X60=0,1,OFFSET(Profiles!$K$2,$X60,MAX(Profiles!$C$2,AI$4-$Q60)))*IF($AA60=1,(1+SSSModel!#REF!),1)</f>
        <v>0</v>
      </c>
      <c r="AJ60" s="72">
        <f ca="1">IF(OR(AJ$4&lt;$Q60,AJ$4&gt;$Q60+IF($S60="",1000,$S60)-1),0,IF(MOD(AJ$4-$Q60,IF($R60="",1000,$R60))=0,$O60,0))*IF($Y60&gt;0,(1+INDEX(Escalation!$B$3:$B$18,$Y60,0))^(AJ$4-SSSModel!$C$5),1)*IF($X60=0,1,OFFSET(Profiles!$K$2,$X60,MAX(Profiles!$C$2,AJ$4-$Q60)))*IF($AA60=1,(1+SSSModel!#REF!),1)</f>
        <v>0</v>
      </c>
      <c r="AK60" s="72">
        <f ca="1">IF(OR(AK$4&lt;$Q60,AK$4&gt;$Q60+IF($S60="",1000,$S60)-1),0,IF(MOD(AK$4-$Q60,IF($R60="",1000,$R60))=0,$O60,0))*IF($Y60&gt;0,(1+INDEX(Escalation!$B$3:$B$18,$Y60,0))^(AK$4-SSSModel!$C$5),1)*IF($X60=0,1,OFFSET(Profiles!$K$2,$X60,MAX(Profiles!$C$2,AK$4-$Q60)))*IF($AA60=1,(1+SSSModel!#REF!),1)</f>
        <v>0</v>
      </c>
      <c r="AL60" s="72">
        <f ca="1">IF(OR(AL$4&lt;$Q60,AL$4&gt;$Q60+IF($S60="",1000,$S60)-1),0,IF(MOD(AL$4-$Q60,IF($R60="",1000,$R60))=0,$O60,0))*IF($Y60&gt;0,(1+INDEX(Escalation!$B$3:$B$18,$Y60,0))^(AL$4-SSSModel!$C$5),1)*IF($X60=0,1,OFFSET(Profiles!$K$2,$X60,MAX(Profiles!$C$2,AL$4-$Q60)))*IF($AA60=1,(1+SSSModel!#REF!),1)</f>
        <v>0</v>
      </c>
      <c r="AM60" s="72">
        <f ca="1">IF(OR(AM$4&lt;$Q60,AM$4&gt;$Q60+IF($S60="",1000,$S60)-1),0,IF(MOD(AM$4-$Q60,IF($R60="",1000,$R60))=0,$O60,0))*IF($Y60&gt;0,(1+INDEX(Escalation!$B$3:$B$18,$Y60,0))^(AM$4-SSSModel!$C$5),1)*IF($X60=0,1,OFFSET(Profiles!$K$2,$X60,MAX(Profiles!$C$2,AM$4-$Q60)))*IF($AA60=1,(1+SSSModel!#REF!),1)</f>
        <v>0</v>
      </c>
      <c r="AN60" s="72">
        <f ca="1">IF(OR(AN$4&lt;$Q60,AN$4&gt;$Q60+IF($S60="",1000,$S60)-1),0,IF(MOD(AN$4-$Q60,IF($R60="",1000,$R60))=0,$O60,0))*IF($Y60&gt;0,(1+INDEX(Escalation!$B$3:$B$18,$Y60,0))^(AN$4-SSSModel!$C$5),1)*IF($X60=0,1,OFFSET(Profiles!$K$2,$X60,MAX(Profiles!$C$2,AN$4-$Q60)))*IF($AA60=1,(1+SSSModel!#REF!),1)</f>
        <v>0</v>
      </c>
      <c r="AO60" s="72">
        <f ca="1">IF(OR(AO$4&lt;$Q60,AO$4&gt;$Q60+IF($S60="",1000,$S60)-1),0,IF(MOD(AO$4-$Q60,IF($R60="",1000,$R60))=0,$O60,0))*IF($Y60&gt;0,(1+INDEX(Escalation!$B$3:$B$18,$Y60,0))^(AO$4-SSSModel!$C$5),1)*IF($X60=0,1,OFFSET(Profiles!$K$2,$X60,MAX(Profiles!$C$2,AO$4-$Q60)))*IF($AA60=1,(1+SSSModel!#REF!),1)</f>
        <v>0</v>
      </c>
      <c r="AP60" s="72">
        <f ca="1">IF(OR(AP$4&lt;$Q60,AP$4&gt;$Q60+IF($S60="",1000,$S60)-1),0,IF(MOD(AP$4-$Q60,IF($R60="",1000,$R60))=0,$O60,0))*IF($Y60&gt;0,(1+INDEX(Escalation!$B$3:$B$18,$Y60,0))^(AP$4-SSSModel!$C$5),1)*IF($X60=0,1,OFFSET(Profiles!$K$2,$X60,MAX(Profiles!$C$2,AP$4-$Q60)))*IF($AA60=1,(1+SSSModel!#REF!),1)</f>
        <v>0</v>
      </c>
      <c r="AQ60" s="72">
        <f ca="1">IF(OR(AQ$4&lt;$Q60,AQ$4&gt;$Q60+IF($S60="",1000,$S60)-1),0,IF(MOD(AQ$4-$Q60,IF($R60="",1000,$R60))=0,$O60,0))*IF($Y60&gt;0,(1+INDEX(Escalation!$B$3:$B$18,$Y60,0))^(AQ$4-SSSModel!$C$5),1)*IF($X60=0,1,OFFSET(Profiles!$K$2,$X60,MAX(Profiles!$C$2,AQ$4-$Q60)))*IF($AA60=1,(1+SSSModel!#REF!),1)</f>
        <v>0</v>
      </c>
      <c r="AR60" s="72">
        <f ca="1">IF(OR(AR$4&lt;$Q60,AR$4&gt;$Q60+IF($S60="",1000,$S60)-1),0,IF(MOD(AR$4-$Q60,IF($R60="",1000,$R60))=0,$O60,0))*IF($Y60&gt;0,(1+INDEX(Escalation!$B$3:$B$18,$Y60,0))^(AR$4-SSSModel!$C$5),1)*IF($X60=0,1,OFFSET(Profiles!$K$2,$X60,MAX(Profiles!$C$2,AR$4-$Q60)))*IF($AA60=1,(1+SSSModel!#REF!),1)</f>
        <v>0</v>
      </c>
      <c r="AS60" s="72">
        <f ca="1">IF(OR(AS$4&lt;$Q60,AS$4&gt;$Q60+IF($S60="",1000,$S60)-1),0,IF(MOD(AS$4-$Q60,IF($R60="",1000,$R60))=0,$O60,0))*IF($Y60&gt;0,(1+INDEX(Escalation!$B$3:$B$18,$Y60,0))^(AS$4-SSSModel!$C$5),1)*IF($X60=0,1,OFFSET(Profiles!$K$2,$X60,MAX(Profiles!$C$2,AS$4-$Q60)))*IF($AA60=1,(1+SSSModel!#REF!),1)</f>
        <v>0</v>
      </c>
      <c r="AT60" s="72">
        <f ca="1">IF(OR(AT$4&lt;$Q60,AT$4&gt;$Q60+IF($S60="",1000,$S60)-1),0,IF(MOD(AT$4-$Q60,IF($R60="",1000,$R60))=0,$O60,0))*IF($Y60&gt;0,(1+INDEX(Escalation!$B$3:$B$18,$Y60,0))^(AT$4-SSSModel!$C$5),1)*IF($X60=0,1,OFFSET(Profiles!$K$2,$X60,MAX(Profiles!$C$2,AT$4-$Q60)))*IF($AA60=1,(1+SSSModel!#REF!),1)</f>
        <v>0</v>
      </c>
      <c r="AU60" s="72">
        <f ca="1">IF(OR(AU$4&lt;$Q60,AU$4&gt;$Q60+IF($S60="",1000,$S60)-1),0,IF(MOD(AU$4-$Q60,IF($R60="",1000,$R60))=0,$O60,0))*IF($Y60&gt;0,(1+INDEX(Escalation!$B$3:$B$18,$Y60,0))^(AU$4-SSSModel!$C$5),1)*IF($X60=0,1,OFFSET(Profiles!$K$2,$X60,MAX(Profiles!$C$2,AU$4-$Q60)))*IF($AA60=1,(1+SSSModel!#REF!),1)</f>
        <v>0</v>
      </c>
      <c r="AV60" s="72">
        <f ca="1">IF(OR(AV$4&lt;$Q60,AV$4&gt;$Q60+IF($S60="",1000,$S60)-1),0,IF(MOD(AV$4-$Q60,IF($R60="",1000,$R60))=0,$O60,0))*IF($Y60&gt;0,(1+INDEX(Escalation!$B$3:$B$18,$Y60,0))^(AV$4-SSSModel!$C$5),1)*IF($X60=0,1,OFFSET(Profiles!$K$2,$X60,MAX(Profiles!$C$2,AV$4-$Q60)))*IF($AA60=1,(1+SSSModel!#REF!),1)</f>
        <v>0</v>
      </c>
      <c r="AW60" s="72">
        <f ca="1">IF(OR(AW$4&lt;$Q60,AW$4&gt;$Q60+IF($S60="",1000,$S60)-1),0,IF(MOD(AW$4-$Q60,IF($R60="",1000,$R60))=0,$O60,0))*IF($Y60&gt;0,(1+INDEX(Escalation!$B$3:$B$18,$Y60,0))^(AW$4-SSSModel!$C$5),1)*IF($X60=0,1,OFFSET(Profiles!$K$2,$X60,MAX(Profiles!$C$2,AW$4-$Q60)))*IF($AA60=1,(1+SSSModel!#REF!),1)</f>
        <v>0</v>
      </c>
      <c r="AX60" s="72">
        <f ca="1">IF(OR(AX$4&lt;$Q60,AX$4&gt;$Q60+IF($S60="",1000,$S60)-1),0,IF(MOD(AX$4-$Q60,IF($R60="",1000,$R60))=0,$O60,0))*IF($Y60&gt;0,(1+INDEX(Escalation!$B$3:$B$18,$Y60,0))^(AX$4-SSSModel!$C$5),1)*IF($X60=0,1,OFFSET(Profiles!$K$2,$X60,MAX(Profiles!$C$2,AX$4-$Q60)))*IF($AA60=1,(1+SSSModel!#REF!),1)</f>
        <v>0</v>
      </c>
      <c r="AY60" s="72">
        <f ca="1">IF(OR(AY$4&lt;$Q60,AY$4&gt;$Q60+IF($S60="",1000,$S60)-1),0,IF(MOD(AY$4-$Q60,IF($R60="",1000,$R60))=0,$O60,0))*IF($Y60&gt;0,(1+INDEX(Escalation!$B$3:$B$18,$Y60,0))^(AY$4-SSSModel!$C$5),1)*IF($X60=0,1,OFFSET(Profiles!$K$2,$X60,MAX(Profiles!$C$2,AY$4-$Q60)))*IF($AA60=1,(1+SSSModel!#REF!),1)</f>
        <v>0</v>
      </c>
      <c r="AZ60" s="72">
        <f ca="1">IF(OR(AZ$4&lt;$Q60,AZ$4&gt;$Q60+IF($S60="",1000,$S60)-1),0,IF(MOD(AZ$4-$Q60,IF($R60="",1000,$R60))=0,$O60,0))*IF($Y60&gt;0,(1+INDEX(Escalation!$B$3:$B$18,$Y60,0))^(AZ$4-SSSModel!$C$5),1)*IF($X60=0,1,OFFSET(Profiles!$K$2,$X60,MAX(Profiles!$C$2,AZ$4-$Q60)))*IF($AA60=1,(1+SSSModel!#REF!),1)</f>
        <v>0</v>
      </c>
      <c r="BA60" s="72">
        <f ca="1">IF(OR(BA$4&lt;$Q60,BA$4&gt;$Q60+IF($S60="",1000,$S60)-1),0,IF(MOD(BA$4-$Q60,IF($R60="",1000,$R60))=0,$O60,0))*IF($Y60&gt;0,(1+INDEX(Escalation!$B$3:$B$18,$Y60,0))^(BA$4-SSSModel!$C$5),1)*IF($X60=0,1,OFFSET(Profiles!$K$2,$X60,MAX(Profiles!$C$2,BA$4-$Q60)))*IF($AA60=1,(1+SSSModel!#REF!),1)</f>
        <v>0</v>
      </c>
      <c r="BB60" s="72">
        <f ca="1">IF(OR(BB$4&lt;$Q60,BB$4&gt;$Q60+IF($S60="",1000,$S60)-1),0,IF(MOD(BB$4-$Q60,IF($R60="",1000,$R60))=0,$O60,0))*IF($Y60&gt;0,(1+INDEX(Escalation!$B$3:$B$18,$Y60,0))^(BB$4-SSSModel!$C$5),1)*IF($X60=0,1,OFFSET(Profiles!$K$2,$X60,MAX(Profiles!$C$2,BB$4-$Q60)))*IF($AA60=1,(1+SSSModel!#REF!),1)</f>
        <v>0</v>
      </c>
      <c r="BC60" s="72">
        <f ca="1">IF(OR(BC$4&lt;$Q60,BC$4&gt;$Q60+IF($S60="",1000,$S60)-1),0,IF(MOD(BC$4-$Q60,IF($R60="",1000,$R60))=0,$O60,0))*IF($Y60&gt;0,(1+INDEX(Escalation!$B$3:$B$18,$Y60,0))^(BC$4-SSSModel!$C$5),1)*IF($X60=0,1,OFFSET(Profiles!$K$2,$X60,MAX(Profiles!$C$2,BC$4-$Q60)))*IF($AA60=1,(1+SSSModel!#REF!),1)</f>
        <v>0</v>
      </c>
      <c r="BD60" s="72">
        <f ca="1">IF(OR(BD$4&lt;$Q60,BD$4&gt;$Q60+IF($S60="",1000,$S60)-1),0,IF(MOD(BD$4-$Q60,IF($R60="",1000,$R60))=0,$O60,0))*IF($Y60&gt;0,(1+INDEX(Escalation!$B$3:$B$18,$Y60,0))^(BD$4-SSSModel!$C$5),1)*IF($X60=0,1,OFFSET(Profiles!$K$2,$X60,MAX(Profiles!$C$2,BD$4-$Q60)))*IF($AA60=1,(1+SSSModel!#REF!),1)</f>
        <v>0</v>
      </c>
      <c r="BE60" s="72">
        <f ca="1">IF(OR(BE$4&lt;$Q60,BE$4&gt;$Q60+IF($S60="",1000,$S60)-1),0,IF(MOD(BE$4-$Q60,IF($R60="",1000,$R60))=0,$O60,0))*IF($Y60&gt;0,(1+INDEX(Escalation!$B$3:$B$18,$Y60,0))^(BE$4-SSSModel!$C$5),1)*IF($X60=0,1,OFFSET(Profiles!$K$2,$X60,MAX(Profiles!$C$2,BE$4-$Q60)))*IF($AA60=1,(1+SSSModel!#REF!),1)</f>
        <v>0</v>
      </c>
      <c r="BF60" s="72">
        <f ca="1">IF(OR(BF$4&lt;$Q60,BF$4&gt;$Q60+IF($S60="",1000,$S60)-1),0,IF(MOD(BF$4-$Q60,IF($R60="",1000,$R60))=0,$O60,0))*IF($Y60&gt;0,(1+INDEX(Escalation!$B$3:$B$18,$Y60,0))^(BF$4-SSSModel!$C$5),1)*IF($X60=0,1,OFFSET(Profiles!$K$2,$X60,MAX(Profiles!$C$2,BF$4-$Q60)))*IF($AA60=1,(1+SSSModel!#REF!),1)</f>
        <v>0</v>
      </c>
      <c r="BG60" s="72">
        <f ca="1">IF(OR(BG$4&lt;$Q60,BG$4&gt;$Q60+IF($S60="",1000,$S60)-1),0,IF(MOD(BG$4-$Q60,IF($R60="",1000,$R60))=0,$O60,0))*IF($Y60&gt;0,(1+INDEX(Escalation!$B$3:$B$18,$Y60,0))^(BG$4-SSSModel!$C$5),1)*IF($X60=0,1,OFFSET(Profiles!$K$2,$X60,MAX(Profiles!$C$2,BG$4-$Q60)))*IF($AA60=1,(1+SSSModel!#REF!),1)</f>
        <v>0</v>
      </c>
      <c r="BH60" s="72">
        <f ca="1">IF(OR(BH$4&lt;$Q60,BH$4&gt;$Q60+IF($S60="",1000,$S60)-1),0,IF(MOD(BH$4-$Q60,IF($R60="",1000,$R60))=0,$O60,0))*IF($Y60&gt;0,(1+INDEX(Escalation!$B$3:$B$18,$Y60,0))^(BH$4-SSSModel!$C$5),1)*IF($X60=0,1,OFFSET(Profiles!$K$2,$X60,MAX(Profiles!$C$2,BH$4-$Q60)))*IF($AA60=1,(1+SSSModel!#REF!),1)</f>
        <v>0</v>
      </c>
      <c r="BI60" s="72">
        <f ca="1">IF(OR(BI$4&lt;$Q60,BI$4&gt;$Q60+IF($S60="",1000,$S60)-1),0,IF(MOD(BI$4-$Q60,IF($R60="",1000,$R60))=0,$O60,0))*IF($Y60&gt;0,(1+INDEX(Escalation!$B$3:$B$18,$Y60,0))^(BI$4-SSSModel!$C$5),1)*IF($X60=0,1,OFFSET(Profiles!$K$2,$X60,MAX(Profiles!$C$2,BI$4-$Q60)))*IF($AA60=1,(1+SSSModel!#REF!),1)</f>
        <v>0</v>
      </c>
      <c r="BJ60" s="72">
        <f ca="1">IF(OR(BJ$4&lt;$Q60,BJ$4&gt;$Q60+IF($S60="",1000,$S60)-1),0,IF(MOD(BJ$4-$Q60,IF($R60="",1000,$R60))=0,$O60,0))*IF($Y60&gt;0,(1+INDEX(Escalation!$B$3:$B$18,$Y60,0))^(BJ$4-SSSModel!$C$5),1)*IF($X60=0,1,OFFSET(Profiles!$K$2,$X60,MAX(Profiles!$C$2,BJ$4-$Q60)))*IF($AA60=1,(1+SSSModel!#REF!),1)</f>
        <v>0</v>
      </c>
      <c r="BK60" s="72">
        <f ca="1">IF(OR(BK$4&lt;$Q60,BK$4&gt;$Q60+IF($S60="",1000,$S60)-1),0,IF(MOD(BK$4-$Q60,IF($R60="",1000,$R60))=0,$O60,0))*IF($Y60&gt;0,(1+INDEX(Escalation!$B$3:$B$18,$Y60,0))^(BK$4-SSSModel!$C$5),1)*IF($X60=0,1,OFFSET(Profiles!$K$2,$X60,MAX(Profiles!$C$2,BK$4-$Q60)))*IF($AA60=1,(1+SSSModel!#REF!),1)</f>
        <v>0</v>
      </c>
      <c r="BL60" s="72">
        <f ca="1">IF(OR(BL$4&lt;$Q60,BL$4&gt;$Q60+IF($S60="",1000,$S60)-1),0,IF(MOD(BL$4-$Q60,IF($R60="",1000,$R60))=0,$O60,0))*IF($Y60&gt;0,(1+INDEX(Escalation!$B$3:$B$18,$Y60,0))^(BL$4-SSSModel!$C$5),1)*IF($X60=0,1,OFFSET(Profiles!$K$2,$X60,MAX(Profiles!$C$2,BL$4-$Q60)))*IF($AA60=1,(1+SSSModel!#REF!),1)</f>
        <v>0</v>
      </c>
      <c r="BM60" s="72">
        <f ca="1">IF(OR(BM$4&lt;$Q60,BM$4&gt;$Q60+IF($S60="",1000,$S60)-1),0,IF(MOD(BM$4-$Q60,IF($R60="",1000,$R60))=0,$O60,0))*IF($Y60&gt;0,(1+INDEX(Escalation!$B$3:$B$18,$Y60,0))^(BM$4-SSSModel!$C$5),1)*IF($X60=0,1,OFFSET(Profiles!$K$2,$X60,MAX(Profiles!$C$2,BM$4-$Q60)))*IF($AA60=1,(1+SSSModel!#REF!),1)</f>
        <v>0</v>
      </c>
      <c r="BN60" s="72">
        <f ca="1">IF(OR(BN$4&lt;$Q60,BN$4&gt;$Q60+IF($S60="",1000,$S60)-1),0,IF(MOD(BN$4-$Q60,IF($R60="",1000,$R60))=0,$O60,0))*IF($Y60&gt;0,(1+INDEX(Escalation!$B$3:$B$18,$Y60,0))^(BN$4-SSSModel!$C$5),1)*IF($X60=0,1,OFFSET(Profiles!$K$2,$X60,MAX(Profiles!$C$2,BN$4-$Q60)))*IF($AA60=1,(1+SSSModel!#REF!),1)</f>
        <v>0</v>
      </c>
      <c r="BO60" s="72">
        <f ca="1">IF(OR(BO$4&lt;$Q60,BO$4&gt;$Q60+IF($S60="",1000,$S60)-1),0,IF(MOD(BO$4-$Q60,IF($R60="",1000,$R60))=0,$O60,0))*IF($Y60&gt;0,(1+INDEX(Escalation!$B$3:$B$18,$Y60,0))^(BO$4-SSSModel!$C$5),1)*IF($X60=0,1,OFFSET(Profiles!$K$2,$X60,MAX(Profiles!$C$2,BO$4-$Q60)))*IF($AA60=1,(1+SSSModel!#REF!),1)</f>
        <v>0</v>
      </c>
      <c r="BP60" s="72">
        <f ca="1">IF(OR(BP$4&lt;$Q60,BP$4&gt;$Q60+IF($S60="",1000,$S60)-1),0,IF(MOD(BP$4-$Q60,IF($R60="",1000,$R60))=0,$O60,0))*IF($Y60&gt;0,(1+INDEX(Escalation!$B$3:$B$18,$Y60,0))^(BP$4-SSSModel!$C$5),1)*IF($X60=0,1,OFFSET(Profiles!$K$2,$X60,MAX(Profiles!$C$2,BP$4-$Q60)))*IF($AA60=1,(1+SSSModel!#REF!),1)</f>
        <v>0</v>
      </c>
      <c r="BQ60" s="72">
        <f ca="1">IF(OR(BQ$4&lt;$Q60,BQ$4&gt;$Q60+IF($S60="",1000,$S60)-1),0,IF(MOD(BQ$4-$Q60,IF($R60="",1000,$R60))=0,$O60,0))*IF($Y60&gt;0,(1+INDEX(Escalation!$B$3:$B$18,$Y60,0))^(BQ$4-SSSModel!$C$5),1)*IF($X60=0,1,OFFSET(Profiles!$K$2,$X60,MAX(Profiles!$C$2,BQ$4-$Q60)))*IF($AA60=1,(1+SSSModel!#REF!),1)</f>
        <v>0</v>
      </c>
      <c r="BR60" s="72">
        <f ca="1">IF(OR(BR$4&lt;$Q60,BR$4&gt;$Q60+IF($S60="",1000,$S60)-1),0,IF(MOD(BR$4-$Q60,IF($R60="",1000,$R60))=0,$O60,0))*IF($Y60&gt;0,(1+INDEX(Escalation!$B$3:$B$18,$Y60,0))^(BR$4-SSSModel!$C$5),1)*IF($X60=0,1,OFFSET(Profiles!$K$2,$X60,MAX(Profiles!$C$2,BR$4-$Q60)))*IF($AA60=1,(1+SSSModel!#REF!),1)</f>
        <v>0</v>
      </c>
      <c r="BS60" s="72">
        <f ca="1">IF(OR(BS$4&lt;$Q60,BS$4&gt;$Q60+IF($S60="",1000,$S60)-1),0,IF(MOD(BS$4-$Q60,IF($R60="",1000,$R60))=0,$O60,0))*IF($Y60&gt;0,(1+INDEX(Escalation!$B$3:$B$18,$Y60,0))^(BS$4-SSSModel!$C$5),1)*IF($X60=0,1,OFFSET(Profiles!$K$2,$X60,MAX(Profiles!$C$2,BS$4-$Q60)))*IF($AA60=1,(1+SSSModel!#REF!),1)</f>
        <v>0</v>
      </c>
      <c r="BT60" s="72">
        <f ca="1">IF(OR(BT$4&lt;$Q60,BT$4&gt;$Q60+IF($S60="",1000,$S60)-1),0,IF(MOD(BT$4-$Q60,IF($R60="",1000,$R60))=0,$O60,0))*IF($Y60&gt;0,(1+INDEX(Escalation!$B$3:$B$18,$Y60,0))^(BT$4-SSSModel!$C$5),1)*IF($X60=0,1,OFFSET(Profiles!$K$2,$X60,MAX(Profiles!$C$2,BT$4-$Q60)))*IF($AA60=1,(1+SSSModel!#REF!),1)</f>
        <v>0</v>
      </c>
      <c r="BU60" s="72">
        <f ca="1">IF(OR(BU$4&lt;$Q60,BU$4&gt;$Q60+IF($S60="",1000,$S60)-1),0,IF(MOD(BU$4-$Q60,IF($R60="",1000,$R60))=0,$O60,0))*IF($Y60&gt;0,(1+INDEX(Escalation!$B$3:$B$18,$Y60,0))^(BU$4-SSSModel!$C$5),1)*IF($X60=0,1,OFFSET(Profiles!$K$2,$X60,MAX(Profiles!$C$2,BU$4-$Q60)))*IF($AA60=1,(1+SSSModel!#REF!),1)</f>
        <v>0</v>
      </c>
      <c r="BV60" s="72">
        <f ca="1">IF(OR(BV$4&lt;$Q60,BV$4&gt;$Q60+IF($S60="",1000,$S60)-1),0,IF(MOD(BV$4-$Q60,IF($R60="",1000,$R60))=0,$O60,0))*IF($Y60&gt;0,(1+INDEX(Escalation!$B$3:$B$18,$Y60,0))^(BV$4-SSSModel!$C$5),1)*IF($X60=0,1,OFFSET(Profiles!$K$2,$X60,MAX(Profiles!$C$2,BV$4-$Q60)))*IF($AA60=1,(1+SSSModel!#REF!),1)</f>
        <v>0</v>
      </c>
      <c r="BW60" s="72">
        <f ca="1">IF(OR(BW$4&lt;$Q60,BW$4&gt;$Q60+IF($S60="",1000,$S60)-1),0,IF(MOD(BW$4-$Q60,IF($R60="",1000,$R60))=0,$O60,0))*IF($Y60&gt;0,(1+INDEX(Escalation!$B$3:$B$18,$Y60,0))^(BW$4-SSSModel!$C$5),1)*IF($X60=0,1,OFFSET(Profiles!$K$2,$X60,MAX(Profiles!$C$2,BW$4-$Q60)))*IF($AA60=1,(1+SSSModel!#REF!),1)</f>
        <v>0</v>
      </c>
      <c r="BX60" s="72">
        <f ca="1">IF(OR(BX$4&lt;$Q60,BX$4&gt;$Q60+IF($S60="",1000,$S60)-1),0,IF(MOD(BX$4-$Q60,IF($R60="",1000,$R60))=0,$O60,0))*IF($Y60&gt;0,(1+INDEX(Escalation!$B$3:$B$18,$Y60,0))^(BX$4-SSSModel!$C$5),1)*IF($X60=0,1,OFFSET(Profiles!$K$2,$X60,MAX(Profiles!$C$2,BX$4-$Q60)))*IF($AA60=1,(1+SSSModel!#REF!),1)</f>
        <v>0</v>
      </c>
      <c r="BY60" s="72">
        <f ca="1">IF(OR(BY$4&lt;$Q60,BY$4&gt;$Q60+IF($S60="",1000,$S60)-1),0,IF(MOD(BY$4-$Q60,IF($R60="",1000,$R60))=0,$O60,0))*IF($Y60&gt;0,(1+INDEX(Escalation!$B$3:$B$18,$Y60,0))^(BY$4-SSSModel!$C$5),1)*IF($X60=0,1,OFFSET(Profiles!$K$2,$X60,MAX(Profiles!$C$2,BY$4-$Q60)))*IF($AA60=1,(1+SSSModel!#REF!),1)</f>
        <v>0</v>
      </c>
      <c r="BZ60" s="72">
        <f ca="1">IF(OR(BZ$4&lt;$Q60,BZ$4&gt;$Q60+IF($S60="",1000,$S60)-1),0,IF(MOD(BZ$4-$Q60,IF($R60="",1000,$R60))=0,$O60,0))*IF($Y60&gt;0,(1+INDEX(Escalation!$B$3:$B$18,$Y60,0))^(BZ$4-SSSModel!$C$5),1)*IF($X60=0,1,OFFSET(Profiles!$K$2,$X60,MAX(Profiles!$C$2,BZ$4-$Q60)))*IF($AA60=1,(1+SSSModel!#REF!),1)</f>
        <v>0</v>
      </c>
      <c r="CA60" s="134">
        <f ca="1">IF(OR($Z60=0,SSSModel!$C$4="CF"),AC60,
IF(LEFT($V60,3)="ON_",
     IF(SSSModel!$C$4="RR",SUMPRODUCT(OFFSET($AC60,0,0,1,$CB$2),OFFSET(Profiles!$K$28,($Z60-1)*(Profiles!$I$26+1)+CA$4-SSSModel!$C$3+1,0,1,$CB$2)),
     IF(SSSModel!$C$4="ECC",$EA60*$EB60*SUMPRODUCT(OFFSET($AC60,0,MAX(0,CA$4-$DZ60-$CA$4+1),1,MIN($DZ60,CA$4-$CA$4+1)),OFFSET(Escalation!$K$24,($Y60-1)*(Escalation!$I$22+1)+CA$4-SSSModel!$C$3+1,MAX(0,CA$4-$DZ60-$CA$4+1),1,MIN($DZ60,CA$4-$CA$4+1))),
     IF(SSSModel!$C$4="PV",AC60*$EA60*(1+SSSModel!$C$2),
     IF(SSSModel!$C$4="FCR",$EC60*SUM(OFFSET($AC60,0,MAX(CA$4-$AC$4-$DZ60+1,0),1,MIN($DZ60,CA$4-$AC$4+1))),0)))),
SUM($AC60:$BZ60)*
     IF(SSSModel!$C$4="RR",OFFSET(Profiles!$K$2,$Z60,MAX(Profiles!$C$2,AC$4-$W60)),
     IF(SSSModel!$C$4="ECC",$EA60*$EB60*IF(MAX(Escalation!$C$2,AC$4-$W60)&gt;$DZ60-1,0,OFFSET(Escalation!$K$2,$Y60,MAX(Escalation!$C$2,AC$4-$W60))),
     IF(SSSModel!$C$4="PV",IF(CA$4=$W60,$EA60*(1+SSSModel!$C$2),0),
     IF(SSSModel!$C$4="FCR",IF(AND(CA$4&gt;=$W60,OFFSET(Profiles!$K$2,$Z60,MAX(Profiles!$C$2,AC$4-$W60))&gt;0),$EC60,0),0))))))</f>
        <v>0</v>
      </c>
      <c r="CB60" s="135">
        <f ca="1">IF(OR($Z60=0,SSSModel!$C$4="CF"),AD60,
IF(LEFT($V60,3)="ON_",
     IF(SSSModel!$C$4="RR",SUMPRODUCT(OFFSET($AC60,0,0,1,$CB$2),OFFSET(Profiles!$K$28,($Z60-1)*(Profiles!$I$26+1)+CB$4-SSSModel!$C$3+1,0,1,$CB$2)),
     IF(SSSModel!$C$4="ECC",$EA60*$EB60*SUMPRODUCT(OFFSET($AC60,0,MAX(0,CB$4-$DZ60-$CA$4+1),1,MIN($DZ60,CB$4-$CA$4+1)),OFFSET(Escalation!$K$24,($Y60-1)*(Escalation!$I$22+1)+CB$4-SSSModel!$C$3+1,MAX(0,CB$4-$DZ60-$CA$4+1),1,MIN($DZ60,CB$4-$CA$4+1))),
     IF(SSSModel!$C$4="PV",AD60*$EA60*(1+SSSModel!$C$2),
     IF(SSSModel!$C$4="FCR",$EC60*SUM(OFFSET($AC60,0,MAX(CB$4-$AC$4-$DZ60+1,0),1,MIN($DZ60,CB$4-$AC$4+1))),0)))),
SUM($AC60:$BZ60)*
     IF(SSSModel!$C$4="RR",OFFSET(Profiles!$K$2,$Z60,MAX(Profiles!$C$2,AD$4-$W60)),
     IF(SSSModel!$C$4="ECC",$EA60*$EB60*IF(MAX(Escalation!$C$2,AD$4-$W60)&gt;$DZ60-1,0,OFFSET(Escalation!$K$2,$Y60,MAX(Escalation!$C$2,AD$4-$W60))),
     IF(SSSModel!$C$4="PV",IF(CB$4=$W60,$EA60*(1+SSSModel!$C$2),0),
     IF(SSSModel!$C$4="FCR",IF(AND(CB$4&gt;=$W60,OFFSET(Profiles!$K$2,$Z60,MAX(Profiles!$C$2,AD$4-$W60))&gt;0),$EC60,0),0))))))</f>
        <v>0</v>
      </c>
      <c r="CC60" s="135">
        <f ca="1">IF(OR($Z60=0,SSSModel!$C$4="CF"),AE60,
IF(LEFT($V60,3)="ON_",
     IF(SSSModel!$C$4="RR",SUMPRODUCT(OFFSET($AC60,0,0,1,$CB$2),OFFSET(Profiles!$K$28,($Z60-1)*(Profiles!$I$26+1)+CC$4-SSSModel!$C$3+1,0,1,$CB$2)),
     IF(SSSModel!$C$4="ECC",$EA60*$EB60*SUMPRODUCT(OFFSET($AC60,0,MAX(0,CC$4-$DZ60-$CA$4+1),1,MIN($DZ60,CC$4-$CA$4+1)),OFFSET(Escalation!$K$24,($Y60-1)*(Escalation!$I$22+1)+CC$4-SSSModel!$C$3+1,MAX(0,CC$4-$DZ60-$CA$4+1),1,MIN($DZ60,CC$4-$CA$4+1))),
     IF(SSSModel!$C$4="PV",AE60*$EA60*(1+SSSModel!$C$2),
     IF(SSSModel!$C$4="FCR",$EC60*SUM(OFFSET($AC60,0,MAX(CC$4-$AC$4-$DZ60+1,0),1,MIN($DZ60,CC$4-$AC$4+1))),0)))),
SUM($AC60:$BZ60)*
     IF(SSSModel!$C$4="RR",OFFSET(Profiles!$K$2,$Z60,MAX(Profiles!$C$2,AE$4-$W60)),
     IF(SSSModel!$C$4="ECC",$EA60*$EB60*IF(MAX(Escalation!$C$2,AE$4-$W60)&gt;$DZ60-1,0,OFFSET(Escalation!$K$2,$Y60,MAX(Escalation!$C$2,AE$4-$W60))),
     IF(SSSModel!$C$4="PV",IF(CC$4=$W60,$EA60*(1+SSSModel!$C$2),0),
     IF(SSSModel!$C$4="FCR",IF(AND(CC$4&gt;=$W60,OFFSET(Profiles!$K$2,$Z60,MAX(Profiles!$C$2,AE$4-$W60))&gt;0),$EC60,0),0))))))</f>
        <v>0</v>
      </c>
      <c r="CD60" s="135">
        <f ca="1">IF(OR($Z60=0,SSSModel!$C$4="CF"),AF60,
IF(LEFT($V60,3)="ON_",
     IF(SSSModel!$C$4="RR",SUMPRODUCT(OFFSET($AC60,0,0,1,$CB$2),OFFSET(Profiles!$K$28,($Z60-1)*(Profiles!$I$26+1)+CD$4-SSSModel!$C$3+1,0,1,$CB$2)),
     IF(SSSModel!$C$4="ECC",$EA60*$EB60*SUMPRODUCT(OFFSET($AC60,0,MAX(0,CD$4-$DZ60-$CA$4+1),1,MIN($DZ60,CD$4-$CA$4+1)),OFFSET(Escalation!$K$24,($Y60-1)*(Escalation!$I$22+1)+CD$4-SSSModel!$C$3+1,MAX(0,CD$4-$DZ60-$CA$4+1),1,MIN($DZ60,CD$4-$CA$4+1))),
     IF(SSSModel!$C$4="PV",AF60*$EA60*(1+SSSModel!$C$2),
     IF(SSSModel!$C$4="FCR",$EC60*SUM(OFFSET($AC60,0,MAX(CD$4-$AC$4-$DZ60+1,0),1,MIN($DZ60,CD$4-$AC$4+1))),0)))),
SUM($AC60:$BZ60)*
     IF(SSSModel!$C$4="RR",OFFSET(Profiles!$K$2,$Z60,MAX(Profiles!$C$2,AF$4-$W60)),
     IF(SSSModel!$C$4="ECC",$EA60*$EB60*IF(MAX(Escalation!$C$2,AF$4-$W60)&gt;$DZ60-1,0,OFFSET(Escalation!$K$2,$Y60,MAX(Escalation!$C$2,AF$4-$W60))),
     IF(SSSModel!$C$4="PV",IF(CD$4=$W60,$EA60*(1+SSSModel!$C$2),0),
     IF(SSSModel!$C$4="FCR",IF(AND(CD$4&gt;=$W60,OFFSET(Profiles!$K$2,$Z60,MAX(Profiles!$C$2,AF$4-$W60))&gt;0),$EC60,0),0))))))</f>
        <v>0</v>
      </c>
      <c r="CE60" s="135">
        <f ca="1">IF(OR($Z60=0,SSSModel!$C$4="CF"),AG60,
IF(LEFT($V60,3)="ON_",
     IF(SSSModel!$C$4="RR",SUMPRODUCT(OFFSET($AC60,0,0,1,$CB$2),OFFSET(Profiles!$K$28,($Z60-1)*(Profiles!$I$26+1)+CE$4-SSSModel!$C$3+1,0,1,$CB$2)),
     IF(SSSModel!$C$4="ECC",$EA60*$EB60*SUMPRODUCT(OFFSET($AC60,0,MAX(0,CE$4-$DZ60-$CA$4+1),1,MIN($DZ60,CE$4-$CA$4+1)),OFFSET(Escalation!$K$24,($Y60-1)*(Escalation!$I$22+1)+CE$4-SSSModel!$C$3+1,MAX(0,CE$4-$DZ60-$CA$4+1),1,MIN($DZ60,CE$4-$CA$4+1))),
     IF(SSSModel!$C$4="PV",AG60*$EA60*(1+SSSModel!$C$2),
     IF(SSSModel!$C$4="FCR",$EC60*SUM(OFFSET($AC60,0,MAX(CE$4-$AC$4-$DZ60+1,0),1,MIN($DZ60,CE$4-$AC$4+1))),0)))),
SUM($AC60:$BZ60)*
     IF(SSSModel!$C$4="RR",OFFSET(Profiles!$K$2,$Z60,MAX(Profiles!$C$2,AG$4-$W60)),
     IF(SSSModel!$C$4="ECC",$EA60*$EB60*IF(MAX(Escalation!$C$2,AG$4-$W60)&gt;$DZ60-1,0,OFFSET(Escalation!$K$2,$Y60,MAX(Escalation!$C$2,AG$4-$W60))),
     IF(SSSModel!$C$4="PV",IF(CE$4=$W60,$EA60*(1+SSSModel!$C$2),0),
     IF(SSSModel!$C$4="FCR",IF(AND(CE$4&gt;=$W60,OFFSET(Profiles!$K$2,$Z60,MAX(Profiles!$C$2,AG$4-$W60))&gt;0),$EC60,0),0))))))</f>
        <v>0</v>
      </c>
      <c r="CF60" s="135">
        <f ca="1">IF(OR($Z60=0,SSSModel!$C$4="CF"),AH60,
IF(LEFT($V60,3)="ON_",
     IF(SSSModel!$C$4="RR",SUMPRODUCT(OFFSET($AC60,0,0,1,$CB$2),OFFSET(Profiles!$K$28,($Z60-1)*(Profiles!$I$26+1)+CF$4-SSSModel!$C$3+1,0,1,$CB$2)),
     IF(SSSModel!$C$4="ECC",$EA60*$EB60*SUMPRODUCT(OFFSET($AC60,0,MAX(0,CF$4-$DZ60-$CA$4+1),1,MIN($DZ60,CF$4-$CA$4+1)),OFFSET(Escalation!$K$24,($Y60-1)*(Escalation!$I$22+1)+CF$4-SSSModel!$C$3+1,MAX(0,CF$4-$DZ60-$CA$4+1),1,MIN($DZ60,CF$4-$CA$4+1))),
     IF(SSSModel!$C$4="PV",AH60*$EA60*(1+SSSModel!$C$2),
     IF(SSSModel!$C$4="FCR",$EC60*SUM(OFFSET($AC60,0,MAX(CF$4-$AC$4-$DZ60+1,0),1,MIN($DZ60,CF$4-$AC$4+1))),0)))),
SUM($AC60:$BZ60)*
     IF(SSSModel!$C$4="RR",OFFSET(Profiles!$K$2,$Z60,MAX(Profiles!$C$2,AH$4-$W60)),
     IF(SSSModel!$C$4="ECC",$EA60*$EB60*IF(MAX(Escalation!$C$2,AH$4-$W60)&gt;$DZ60-1,0,OFFSET(Escalation!$K$2,$Y60,MAX(Escalation!$C$2,AH$4-$W60))),
     IF(SSSModel!$C$4="PV",IF(CF$4=$W60,$EA60*(1+SSSModel!$C$2),0),
     IF(SSSModel!$C$4="FCR",IF(AND(CF$4&gt;=$W60,OFFSET(Profiles!$K$2,$Z60,MAX(Profiles!$C$2,AH$4-$W60))&gt;0),$EC60,0),0))))))</f>
        <v>0</v>
      </c>
      <c r="CG60" s="135">
        <f ca="1">IF(OR($Z60=0,SSSModel!$C$4="CF"),AI60,
IF(LEFT($V60,3)="ON_",
     IF(SSSModel!$C$4="RR",SUMPRODUCT(OFFSET($AC60,0,0,1,$CB$2),OFFSET(Profiles!$K$28,($Z60-1)*(Profiles!$I$26+1)+CG$4-SSSModel!$C$3+1,0,1,$CB$2)),
     IF(SSSModel!$C$4="ECC",$EA60*$EB60*SUMPRODUCT(OFFSET($AC60,0,MAX(0,CG$4-$DZ60-$CA$4+1),1,MIN($DZ60,CG$4-$CA$4+1)),OFFSET(Escalation!$K$24,($Y60-1)*(Escalation!$I$22+1)+CG$4-SSSModel!$C$3+1,MAX(0,CG$4-$DZ60-$CA$4+1),1,MIN($DZ60,CG$4-$CA$4+1))),
     IF(SSSModel!$C$4="PV",AI60*$EA60*(1+SSSModel!$C$2),
     IF(SSSModel!$C$4="FCR",$EC60*SUM(OFFSET($AC60,0,MAX(CG$4-$AC$4-$DZ60+1,0),1,MIN($DZ60,CG$4-$AC$4+1))),0)))),
SUM($AC60:$BZ60)*
     IF(SSSModel!$C$4="RR",OFFSET(Profiles!$K$2,$Z60,MAX(Profiles!$C$2,AI$4-$W60)),
     IF(SSSModel!$C$4="ECC",$EA60*$EB60*IF(MAX(Escalation!$C$2,AI$4-$W60)&gt;$DZ60-1,0,OFFSET(Escalation!$K$2,$Y60,MAX(Escalation!$C$2,AI$4-$W60))),
     IF(SSSModel!$C$4="PV",IF(CG$4=$W60,$EA60*(1+SSSModel!$C$2),0),
     IF(SSSModel!$C$4="FCR",IF(AND(CG$4&gt;=$W60,OFFSET(Profiles!$K$2,$Z60,MAX(Profiles!$C$2,AI$4-$W60))&gt;0),$EC60,0),0))))))</f>
        <v>0</v>
      </c>
      <c r="CH60" s="135">
        <f ca="1">IF(OR($Z60=0,SSSModel!$C$4="CF"),AJ60,
IF(LEFT($V60,3)="ON_",
     IF(SSSModel!$C$4="RR",SUMPRODUCT(OFFSET($AC60,0,0,1,$CB$2),OFFSET(Profiles!$K$28,($Z60-1)*(Profiles!$I$26+1)+CH$4-SSSModel!$C$3+1,0,1,$CB$2)),
     IF(SSSModel!$C$4="ECC",$EA60*$EB60*SUMPRODUCT(OFFSET($AC60,0,MAX(0,CH$4-$DZ60-$CA$4+1),1,MIN($DZ60,CH$4-$CA$4+1)),OFFSET(Escalation!$K$24,($Y60-1)*(Escalation!$I$22+1)+CH$4-SSSModel!$C$3+1,MAX(0,CH$4-$DZ60-$CA$4+1),1,MIN($DZ60,CH$4-$CA$4+1))),
     IF(SSSModel!$C$4="PV",AJ60*$EA60*(1+SSSModel!$C$2),
     IF(SSSModel!$C$4="FCR",$EC60*SUM(OFFSET($AC60,0,MAX(CH$4-$AC$4-$DZ60+1,0),1,MIN($DZ60,CH$4-$AC$4+1))),0)))),
SUM($AC60:$BZ60)*
     IF(SSSModel!$C$4="RR",OFFSET(Profiles!$K$2,$Z60,MAX(Profiles!$C$2,AJ$4-$W60)),
     IF(SSSModel!$C$4="ECC",$EA60*$EB60*IF(MAX(Escalation!$C$2,AJ$4-$W60)&gt;$DZ60-1,0,OFFSET(Escalation!$K$2,$Y60,MAX(Escalation!$C$2,AJ$4-$W60))),
     IF(SSSModel!$C$4="PV",IF(CH$4=$W60,$EA60*(1+SSSModel!$C$2),0),
     IF(SSSModel!$C$4="FCR",IF(AND(CH$4&gt;=$W60,OFFSET(Profiles!$K$2,$Z60,MAX(Profiles!$C$2,AJ$4-$W60))&gt;0),$EC60,0),0))))))</f>
        <v>0</v>
      </c>
      <c r="CI60" s="135">
        <f ca="1">IF(OR($Z60=0,SSSModel!$C$4="CF"),AK60,
IF(LEFT($V60,3)="ON_",
     IF(SSSModel!$C$4="RR",SUMPRODUCT(OFFSET($AC60,0,0,1,$CB$2),OFFSET(Profiles!$K$28,($Z60-1)*(Profiles!$I$26+1)+CI$4-SSSModel!$C$3+1,0,1,$CB$2)),
     IF(SSSModel!$C$4="ECC",$EA60*$EB60*SUMPRODUCT(OFFSET($AC60,0,MAX(0,CI$4-$DZ60-$CA$4+1),1,MIN($DZ60,CI$4-$CA$4+1)),OFFSET(Escalation!$K$24,($Y60-1)*(Escalation!$I$22+1)+CI$4-SSSModel!$C$3+1,MAX(0,CI$4-$DZ60-$CA$4+1),1,MIN($DZ60,CI$4-$CA$4+1))),
     IF(SSSModel!$C$4="PV",AK60*$EA60*(1+SSSModel!$C$2),
     IF(SSSModel!$C$4="FCR",$EC60*SUM(OFFSET($AC60,0,MAX(CI$4-$AC$4-$DZ60+1,0),1,MIN($DZ60,CI$4-$AC$4+1))),0)))),
SUM($AC60:$BZ60)*
     IF(SSSModel!$C$4="RR",OFFSET(Profiles!$K$2,$Z60,MAX(Profiles!$C$2,AK$4-$W60)),
     IF(SSSModel!$C$4="ECC",$EA60*$EB60*IF(MAX(Escalation!$C$2,AK$4-$W60)&gt;$DZ60-1,0,OFFSET(Escalation!$K$2,$Y60,MAX(Escalation!$C$2,AK$4-$W60))),
     IF(SSSModel!$C$4="PV",IF(CI$4=$W60,$EA60*(1+SSSModel!$C$2),0),
     IF(SSSModel!$C$4="FCR",IF(AND(CI$4&gt;=$W60,OFFSET(Profiles!$K$2,$Z60,MAX(Profiles!$C$2,AK$4-$W60))&gt;0),$EC60,0),0))))))</f>
        <v>0</v>
      </c>
      <c r="CJ60" s="135">
        <f ca="1">IF(OR($Z60=0,SSSModel!$C$4="CF"),AL60,
IF(LEFT($V60,3)="ON_",
     IF(SSSModel!$C$4="RR",SUMPRODUCT(OFFSET($AC60,0,0,1,$CB$2),OFFSET(Profiles!$K$28,($Z60-1)*(Profiles!$I$26+1)+CJ$4-SSSModel!$C$3+1,0,1,$CB$2)),
     IF(SSSModel!$C$4="ECC",$EA60*$EB60*SUMPRODUCT(OFFSET($AC60,0,MAX(0,CJ$4-$DZ60-$CA$4+1),1,MIN($DZ60,CJ$4-$CA$4+1)),OFFSET(Escalation!$K$24,($Y60-1)*(Escalation!$I$22+1)+CJ$4-SSSModel!$C$3+1,MAX(0,CJ$4-$DZ60-$CA$4+1),1,MIN($DZ60,CJ$4-$CA$4+1))),
     IF(SSSModel!$C$4="PV",AL60*$EA60*(1+SSSModel!$C$2),
     IF(SSSModel!$C$4="FCR",$EC60*SUM(OFFSET($AC60,0,MAX(CJ$4-$AC$4-$DZ60+1,0),1,MIN($DZ60,CJ$4-$AC$4+1))),0)))),
SUM($AC60:$BZ60)*
     IF(SSSModel!$C$4="RR",OFFSET(Profiles!$K$2,$Z60,MAX(Profiles!$C$2,AL$4-$W60)),
     IF(SSSModel!$C$4="ECC",$EA60*$EB60*IF(MAX(Escalation!$C$2,AL$4-$W60)&gt;$DZ60-1,0,OFFSET(Escalation!$K$2,$Y60,MAX(Escalation!$C$2,AL$4-$W60))),
     IF(SSSModel!$C$4="PV",IF(CJ$4=$W60,$EA60*(1+SSSModel!$C$2),0),
     IF(SSSModel!$C$4="FCR",IF(AND(CJ$4&gt;=$W60,OFFSET(Profiles!$K$2,$Z60,MAX(Profiles!$C$2,AL$4-$W60))&gt;0),$EC60,0),0))))))</f>
        <v>0</v>
      </c>
      <c r="CK60" s="135">
        <f ca="1">IF(OR($Z60=0,SSSModel!$C$4="CF"),AM60,
IF(LEFT($V60,3)="ON_",
     IF(SSSModel!$C$4="RR",SUMPRODUCT(OFFSET($AC60,0,0,1,$CB$2),OFFSET(Profiles!$K$28,($Z60-1)*(Profiles!$I$26+1)+CK$4-SSSModel!$C$3+1,0,1,$CB$2)),
     IF(SSSModel!$C$4="ECC",$EA60*$EB60*SUMPRODUCT(OFFSET($AC60,0,MAX(0,CK$4-$DZ60-$CA$4+1),1,MIN($DZ60,CK$4-$CA$4+1)),OFFSET(Escalation!$K$24,($Y60-1)*(Escalation!$I$22+1)+CK$4-SSSModel!$C$3+1,MAX(0,CK$4-$DZ60-$CA$4+1),1,MIN($DZ60,CK$4-$CA$4+1))),
     IF(SSSModel!$C$4="PV",AM60*$EA60*(1+SSSModel!$C$2),
     IF(SSSModel!$C$4="FCR",$EC60*SUM(OFFSET($AC60,0,MAX(CK$4-$AC$4-$DZ60+1,0),1,MIN($DZ60,CK$4-$AC$4+1))),0)))),
SUM($AC60:$BZ60)*
     IF(SSSModel!$C$4="RR",OFFSET(Profiles!$K$2,$Z60,MAX(Profiles!$C$2,AM$4-$W60)),
     IF(SSSModel!$C$4="ECC",$EA60*$EB60*IF(MAX(Escalation!$C$2,AM$4-$W60)&gt;$DZ60-1,0,OFFSET(Escalation!$K$2,$Y60,MAX(Escalation!$C$2,AM$4-$W60))),
     IF(SSSModel!$C$4="PV",IF(CK$4=$W60,$EA60*(1+SSSModel!$C$2),0),
     IF(SSSModel!$C$4="FCR",IF(AND(CK$4&gt;=$W60,OFFSET(Profiles!$K$2,$Z60,MAX(Profiles!$C$2,AM$4-$W60))&gt;0),$EC60,0),0))))))</f>
        <v>0</v>
      </c>
      <c r="CL60" s="135">
        <f ca="1">IF(OR($Z60=0,SSSModel!$C$4="CF"),AN60,
IF(LEFT($V60,3)="ON_",
     IF(SSSModel!$C$4="RR",SUMPRODUCT(OFFSET($AC60,0,0,1,$CB$2),OFFSET(Profiles!$K$28,($Z60-1)*(Profiles!$I$26+1)+CL$4-SSSModel!$C$3+1,0,1,$CB$2)),
     IF(SSSModel!$C$4="ECC",$EA60*$EB60*SUMPRODUCT(OFFSET($AC60,0,MAX(0,CL$4-$DZ60-$CA$4+1),1,MIN($DZ60,CL$4-$CA$4+1)),OFFSET(Escalation!$K$24,($Y60-1)*(Escalation!$I$22+1)+CL$4-SSSModel!$C$3+1,MAX(0,CL$4-$DZ60-$CA$4+1),1,MIN($DZ60,CL$4-$CA$4+1))),
     IF(SSSModel!$C$4="PV",AN60*$EA60*(1+SSSModel!$C$2),
     IF(SSSModel!$C$4="FCR",$EC60*SUM(OFFSET($AC60,0,MAX(CL$4-$AC$4-$DZ60+1,0),1,MIN($DZ60,CL$4-$AC$4+1))),0)))),
SUM($AC60:$BZ60)*
     IF(SSSModel!$C$4="RR",OFFSET(Profiles!$K$2,$Z60,MAX(Profiles!$C$2,AN$4-$W60)),
     IF(SSSModel!$C$4="ECC",$EA60*$EB60*IF(MAX(Escalation!$C$2,AN$4-$W60)&gt;$DZ60-1,0,OFFSET(Escalation!$K$2,$Y60,MAX(Escalation!$C$2,AN$4-$W60))),
     IF(SSSModel!$C$4="PV",IF(CL$4=$W60,$EA60*(1+SSSModel!$C$2),0),
     IF(SSSModel!$C$4="FCR",IF(AND(CL$4&gt;=$W60,OFFSET(Profiles!$K$2,$Z60,MAX(Profiles!$C$2,AN$4-$W60))&gt;0),$EC60,0),0))))))</f>
        <v>0</v>
      </c>
      <c r="CM60" s="135">
        <f ca="1">IF(OR($Z60=0,SSSModel!$C$4="CF"),AO60,
IF(LEFT($V60,3)="ON_",
     IF(SSSModel!$C$4="RR",SUMPRODUCT(OFFSET($AC60,0,0,1,$CB$2),OFFSET(Profiles!$K$28,($Z60-1)*(Profiles!$I$26+1)+CM$4-SSSModel!$C$3+1,0,1,$CB$2)),
     IF(SSSModel!$C$4="ECC",$EA60*$EB60*SUMPRODUCT(OFFSET($AC60,0,MAX(0,CM$4-$DZ60-$CA$4+1),1,MIN($DZ60,CM$4-$CA$4+1)),OFFSET(Escalation!$K$24,($Y60-1)*(Escalation!$I$22+1)+CM$4-SSSModel!$C$3+1,MAX(0,CM$4-$DZ60-$CA$4+1),1,MIN($DZ60,CM$4-$CA$4+1))),
     IF(SSSModel!$C$4="PV",AO60*$EA60*(1+SSSModel!$C$2),
     IF(SSSModel!$C$4="FCR",$EC60*SUM(OFFSET($AC60,0,MAX(CM$4-$AC$4-$DZ60+1,0),1,MIN($DZ60,CM$4-$AC$4+1))),0)))),
SUM($AC60:$BZ60)*
     IF(SSSModel!$C$4="RR",OFFSET(Profiles!$K$2,$Z60,MAX(Profiles!$C$2,AO$4-$W60)),
     IF(SSSModel!$C$4="ECC",$EA60*$EB60*IF(MAX(Escalation!$C$2,AO$4-$W60)&gt;$DZ60-1,0,OFFSET(Escalation!$K$2,$Y60,MAX(Escalation!$C$2,AO$4-$W60))),
     IF(SSSModel!$C$4="PV",IF(CM$4=$W60,$EA60*(1+SSSModel!$C$2),0),
     IF(SSSModel!$C$4="FCR",IF(AND(CM$4&gt;=$W60,OFFSET(Profiles!$K$2,$Z60,MAX(Profiles!$C$2,AO$4-$W60))&gt;0),$EC60,0),0))))))</f>
        <v>0</v>
      </c>
      <c r="CN60" s="135">
        <f ca="1">IF(OR($Z60=0,SSSModel!$C$4="CF"),AP60,
IF(LEFT($V60,3)="ON_",
     IF(SSSModel!$C$4="RR",SUMPRODUCT(OFFSET($AC60,0,0,1,$CB$2),OFFSET(Profiles!$K$28,($Z60-1)*(Profiles!$I$26+1)+CN$4-SSSModel!$C$3+1,0,1,$CB$2)),
     IF(SSSModel!$C$4="ECC",$EA60*$EB60*SUMPRODUCT(OFFSET($AC60,0,MAX(0,CN$4-$DZ60-$CA$4+1),1,MIN($DZ60,CN$4-$CA$4+1)),OFFSET(Escalation!$K$24,($Y60-1)*(Escalation!$I$22+1)+CN$4-SSSModel!$C$3+1,MAX(0,CN$4-$DZ60-$CA$4+1),1,MIN($DZ60,CN$4-$CA$4+1))),
     IF(SSSModel!$C$4="PV",AP60*$EA60*(1+SSSModel!$C$2),
     IF(SSSModel!$C$4="FCR",$EC60*SUM(OFFSET($AC60,0,MAX(CN$4-$AC$4-$DZ60+1,0),1,MIN($DZ60,CN$4-$AC$4+1))),0)))),
SUM($AC60:$BZ60)*
     IF(SSSModel!$C$4="RR",OFFSET(Profiles!$K$2,$Z60,MAX(Profiles!$C$2,AP$4-$W60)),
     IF(SSSModel!$C$4="ECC",$EA60*$EB60*IF(MAX(Escalation!$C$2,AP$4-$W60)&gt;$DZ60-1,0,OFFSET(Escalation!$K$2,$Y60,MAX(Escalation!$C$2,AP$4-$W60))),
     IF(SSSModel!$C$4="PV",IF(CN$4=$W60,$EA60*(1+SSSModel!$C$2),0),
     IF(SSSModel!$C$4="FCR",IF(AND(CN$4&gt;=$W60,OFFSET(Profiles!$K$2,$Z60,MAX(Profiles!$C$2,AP$4-$W60))&gt;0),$EC60,0),0))))))</f>
        <v>0</v>
      </c>
      <c r="CO60" s="135">
        <f ca="1">IF(OR($Z60=0,SSSModel!$C$4="CF"),AQ60,
IF(LEFT($V60,3)="ON_",
     IF(SSSModel!$C$4="RR",SUMPRODUCT(OFFSET($AC60,0,0,1,$CB$2),OFFSET(Profiles!$K$28,($Z60-1)*(Profiles!$I$26+1)+CO$4-SSSModel!$C$3+1,0,1,$CB$2)),
     IF(SSSModel!$C$4="ECC",$EA60*$EB60*SUMPRODUCT(OFFSET($AC60,0,MAX(0,CO$4-$DZ60-$CA$4+1),1,MIN($DZ60,CO$4-$CA$4+1)),OFFSET(Escalation!$K$24,($Y60-1)*(Escalation!$I$22+1)+CO$4-SSSModel!$C$3+1,MAX(0,CO$4-$DZ60-$CA$4+1),1,MIN($DZ60,CO$4-$CA$4+1))),
     IF(SSSModel!$C$4="PV",AQ60*$EA60*(1+SSSModel!$C$2),
     IF(SSSModel!$C$4="FCR",$EC60*SUM(OFFSET($AC60,0,MAX(CO$4-$AC$4-$DZ60+1,0),1,MIN($DZ60,CO$4-$AC$4+1))),0)))),
SUM($AC60:$BZ60)*
     IF(SSSModel!$C$4="RR",OFFSET(Profiles!$K$2,$Z60,MAX(Profiles!$C$2,AQ$4-$W60)),
     IF(SSSModel!$C$4="ECC",$EA60*$EB60*IF(MAX(Escalation!$C$2,AQ$4-$W60)&gt;$DZ60-1,0,OFFSET(Escalation!$K$2,$Y60,MAX(Escalation!$C$2,AQ$4-$W60))),
     IF(SSSModel!$C$4="PV",IF(CO$4=$W60,$EA60*(1+SSSModel!$C$2),0),
     IF(SSSModel!$C$4="FCR",IF(AND(CO$4&gt;=$W60,OFFSET(Profiles!$K$2,$Z60,MAX(Profiles!$C$2,AQ$4-$W60))&gt;0),$EC60,0),0))))))</f>
        <v>0</v>
      </c>
      <c r="CP60" s="135">
        <f ca="1">IF(OR($Z60=0,SSSModel!$C$4="CF"),AR60,
IF(LEFT($V60,3)="ON_",
     IF(SSSModel!$C$4="RR",SUMPRODUCT(OFFSET($AC60,0,0,1,$CB$2),OFFSET(Profiles!$K$28,($Z60-1)*(Profiles!$I$26+1)+CP$4-SSSModel!$C$3+1,0,1,$CB$2)),
     IF(SSSModel!$C$4="ECC",$EA60*$EB60*SUMPRODUCT(OFFSET($AC60,0,MAX(0,CP$4-$DZ60-$CA$4+1),1,MIN($DZ60,CP$4-$CA$4+1)),OFFSET(Escalation!$K$24,($Y60-1)*(Escalation!$I$22+1)+CP$4-SSSModel!$C$3+1,MAX(0,CP$4-$DZ60-$CA$4+1),1,MIN($DZ60,CP$4-$CA$4+1))),
     IF(SSSModel!$C$4="PV",AR60*$EA60*(1+SSSModel!$C$2),
     IF(SSSModel!$C$4="FCR",$EC60*SUM(OFFSET($AC60,0,MAX(CP$4-$AC$4-$DZ60+1,0),1,MIN($DZ60,CP$4-$AC$4+1))),0)))),
SUM($AC60:$BZ60)*
     IF(SSSModel!$C$4="RR",OFFSET(Profiles!$K$2,$Z60,MAX(Profiles!$C$2,AR$4-$W60)),
     IF(SSSModel!$C$4="ECC",$EA60*$EB60*IF(MAX(Escalation!$C$2,AR$4-$W60)&gt;$DZ60-1,0,OFFSET(Escalation!$K$2,$Y60,MAX(Escalation!$C$2,AR$4-$W60))),
     IF(SSSModel!$C$4="PV",IF(CP$4=$W60,$EA60*(1+SSSModel!$C$2),0),
     IF(SSSModel!$C$4="FCR",IF(AND(CP$4&gt;=$W60,OFFSET(Profiles!$K$2,$Z60,MAX(Profiles!$C$2,AR$4-$W60))&gt;0),$EC60,0),0))))))</f>
        <v>0</v>
      </c>
      <c r="CQ60" s="135">
        <f ca="1">IF(OR($Z60=0,SSSModel!$C$4="CF"),AS60,
IF(LEFT($V60,3)="ON_",
     IF(SSSModel!$C$4="RR",SUMPRODUCT(OFFSET($AC60,0,0,1,$CB$2),OFFSET(Profiles!$K$28,($Z60-1)*(Profiles!$I$26+1)+CQ$4-SSSModel!$C$3+1,0,1,$CB$2)),
     IF(SSSModel!$C$4="ECC",$EA60*$EB60*SUMPRODUCT(OFFSET($AC60,0,MAX(0,CQ$4-$DZ60-$CA$4+1),1,MIN($DZ60,CQ$4-$CA$4+1)),OFFSET(Escalation!$K$24,($Y60-1)*(Escalation!$I$22+1)+CQ$4-SSSModel!$C$3+1,MAX(0,CQ$4-$DZ60-$CA$4+1),1,MIN($DZ60,CQ$4-$CA$4+1))),
     IF(SSSModel!$C$4="PV",AS60*$EA60*(1+SSSModel!$C$2),
     IF(SSSModel!$C$4="FCR",$EC60*SUM(OFFSET($AC60,0,MAX(CQ$4-$AC$4-$DZ60+1,0),1,MIN($DZ60,CQ$4-$AC$4+1))),0)))),
SUM($AC60:$BZ60)*
     IF(SSSModel!$C$4="RR",OFFSET(Profiles!$K$2,$Z60,MAX(Profiles!$C$2,AS$4-$W60)),
     IF(SSSModel!$C$4="ECC",$EA60*$EB60*IF(MAX(Escalation!$C$2,AS$4-$W60)&gt;$DZ60-1,0,OFFSET(Escalation!$K$2,$Y60,MAX(Escalation!$C$2,AS$4-$W60))),
     IF(SSSModel!$C$4="PV",IF(CQ$4=$W60,$EA60*(1+SSSModel!$C$2),0),
     IF(SSSModel!$C$4="FCR",IF(AND(CQ$4&gt;=$W60,OFFSET(Profiles!$K$2,$Z60,MAX(Profiles!$C$2,AS$4-$W60))&gt;0),$EC60,0),0))))))</f>
        <v>0</v>
      </c>
      <c r="CR60" s="135">
        <f ca="1">IF(OR($Z60=0,SSSModel!$C$4="CF"),AT60,
IF(LEFT($V60,3)="ON_",
     IF(SSSModel!$C$4="RR",SUMPRODUCT(OFFSET($AC60,0,0,1,$CB$2),OFFSET(Profiles!$K$28,($Z60-1)*(Profiles!$I$26+1)+CR$4-SSSModel!$C$3+1,0,1,$CB$2)),
     IF(SSSModel!$C$4="ECC",$EA60*$EB60*SUMPRODUCT(OFFSET($AC60,0,MAX(0,CR$4-$DZ60-$CA$4+1),1,MIN($DZ60,CR$4-$CA$4+1)),OFFSET(Escalation!$K$24,($Y60-1)*(Escalation!$I$22+1)+CR$4-SSSModel!$C$3+1,MAX(0,CR$4-$DZ60-$CA$4+1),1,MIN($DZ60,CR$4-$CA$4+1))),
     IF(SSSModel!$C$4="PV",AT60*$EA60*(1+SSSModel!$C$2),
     IF(SSSModel!$C$4="FCR",$EC60*SUM(OFFSET($AC60,0,MAX(CR$4-$AC$4-$DZ60+1,0),1,MIN($DZ60,CR$4-$AC$4+1))),0)))),
SUM($AC60:$BZ60)*
     IF(SSSModel!$C$4="RR",OFFSET(Profiles!$K$2,$Z60,MAX(Profiles!$C$2,AT$4-$W60)),
     IF(SSSModel!$C$4="ECC",$EA60*$EB60*IF(MAX(Escalation!$C$2,AT$4-$W60)&gt;$DZ60-1,0,OFFSET(Escalation!$K$2,$Y60,MAX(Escalation!$C$2,AT$4-$W60))),
     IF(SSSModel!$C$4="PV",IF(CR$4=$W60,$EA60*(1+SSSModel!$C$2),0),
     IF(SSSModel!$C$4="FCR",IF(AND(CR$4&gt;=$W60,OFFSET(Profiles!$K$2,$Z60,MAX(Profiles!$C$2,AT$4-$W60))&gt;0),$EC60,0),0))))))</f>
        <v>0</v>
      </c>
      <c r="CS60" s="135">
        <f ca="1">IF(OR($Z60=0,SSSModel!$C$4="CF"),AU60,
IF(LEFT($V60,3)="ON_",
     IF(SSSModel!$C$4="RR",SUMPRODUCT(OFFSET($AC60,0,0,1,$CB$2),OFFSET(Profiles!$K$28,($Z60-1)*(Profiles!$I$26+1)+CS$4-SSSModel!$C$3+1,0,1,$CB$2)),
     IF(SSSModel!$C$4="ECC",$EA60*$EB60*SUMPRODUCT(OFFSET($AC60,0,MAX(0,CS$4-$DZ60-$CA$4+1),1,MIN($DZ60,CS$4-$CA$4+1)),OFFSET(Escalation!$K$24,($Y60-1)*(Escalation!$I$22+1)+CS$4-SSSModel!$C$3+1,MAX(0,CS$4-$DZ60-$CA$4+1),1,MIN($DZ60,CS$4-$CA$4+1))),
     IF(SSSModel!$C$4="PV",AU60*$EA60*(1+SSSModel!$C$2),
     IF(SSSModel!$C$4="FCR",$EC60*SUM(OFFSET($AC60,0,MAX(CS$4-$AC$4-$DZ60+1,0),1,MIN($DZ60,CS$4-$AC$4+1))),0)))),
SUM($AC60:$BZ60)*
     IF(SSSModel!$C$4="RR",OFFSET(Profiles!$K$2,$Z60,MAX(Profiles!$C$2,AU$4-$W60)),
     IF(SSSModel!$C$4="ECC",$EA60*$EB60*IF(MAX(Escalation!$C$2,AU$4-$W60)&gt;$DZ60-1,0,OFFSET(Escalation!$K$2,$Y60,MAX(Escalation!$C$2,AU$4-$W60))),
     IF(SSSModel!$C$4="PV",IF(CS$4=$W60,$EA60*(1+SSSModel!$C$2),0),
     IF(SSSModel!$C$4="FCR",IF(AND(CS$4&gt;=$W60,OFFSET(Profiles!$K$2,$Z60,MAX(Profiles!$C$2,AU$4-$W60))&gt;0),$EC60,0),0))))))</f>
        <v>0</v>
      </c>
      <c r="CT60" s="135">
        <f ca="1">IF(OR($Z60=0,SSSModel!$C$4="CF"),AV60,
IF(LEFT($V60,3)="ON_",
     IF(SSSModel!$C$4="RR",SUMPRODUCT(OFFSET($AC60,0,0,1,$CB$2),OFFSET(Profiles!$K$28,($Z60-1)*(Profiles!$I$26+1)+CT$4-SSSModel!$C$3+1,0,1,$CB$2)),
     IF(SSSModel!$C$4="ECC",$EA60*$EB60*SUMPRODUCT(OFFSET($AC60,0,MAX(0,CT$4-$DZ60-$CA$4+1),1,MIN($DZ60,CT$4-$CA$4+1)),OFFSET(Escalation!$K$24,($Y60-1)*(Escalation!$I$22+1)+CT$4-SSSModel!$C$3+1,MAX(0,CT$4-$DZ60-$CA$4+1),1,MIN($DZ60,CT$4-$CA$4+1))),
     IF(SSSModel!$C$4="PV",AV60*$EA60*(1+SSSModel!$C$2),
     IF(SSSModel!$C$4="FCR",$EC60*SUM(OFFSET($AC60,0,MAX(CT$4-$AC$4-$DZ60+1,0),1,MIN($DZ60,CT$4-$AC$4+1))),0)))),
SUM($AC60:$BZ60)*
     IF(SSSModel!$C$4="RR",OFFSET(Profiles!$K$2,$Z60,MAX(Profiles!$C$2,AV$4-$W60)),
     IF(SSSModel!$C$4="ECC",$EA60*$EB60*IF(MAX(Escalation!$C$2,AV$4-$W60)&gt;$DZ60-1,0,OFFSET(Escalation!$K$2,$Y60,MAX(Escalation!$C$2,AV$4-$W60))),
     IF(SSSModel!$C$4="PV",IF(CT$4=$W60,$EA60*(1+SSSModel!$C$2),0),
     IF(SSSModel!$C$4="FCR",IF(AND(CT$4&gt;=$W60,OFFSET(Profiles!$K$2,$Z60,MAX(Profiles!$C$2,AV$4-$W60))&gt;0),$EC60,0),0))))))</f>
        <v>0</v>
      </c>
      <c r="CU60" s="135">
        <f ca="1">IF(OR($Z60=0,SSSModel!$C$4="CF"),AW60,
IF(LEFT($V60,3)="ON_",
     IF(SSSModel!$C$4="RR",SUMPRODUCT(OFFSET($AC60,0,0,1,$CB$2),OFFSET(Profiles!$K$28,($Z60-1)*(Profiles!$I$26+1)+CU$4-SSSModel!$C$3+1,0,1,$CB$2)),
     IF(SSSModel!$C$4="ECC",$EA60*$EB60*SUMPRODUCT(OFFSET($AC60,0,MAX(0,CU$4-$DZ60-$CA$4+1),1,MIN($DZ60,CU$4-$CA$4+1)),OFFSET(Escalation!$K$24,($Y60-1)*(Escalation!$I$22+1)+CU$4-SSSModel!$C$3+1,MAX(0,CU$4-$DZ60-$CA$4+1),1,MIN($DZ60,CU$4-$CA$4+1))),
     IF(SSSModel!$C$4="PV",AW60*$EA60*(1+SSSModel!$C$2),
     IF(SSSModel!$C$4="FCR",$EC60*SUM(OFFSET($AC60,0,MAX(CU$4-$AC$4-$DZ60+1,0),1,MIN($DZ60,CU$4-$AC$4+1))),0)))),
SUM($AC60:$BZ60)*
     IF(SSSModel!$C$4="RR",OFFSET(Profiles!$K$2,$Z60,MAX(Profiles!$C$2,AW$4-$W60)),
     IF(SSSModel!$C$4="ECC",$EA60*$EB60*IF(MAX(Escalation!$C$2,AW$4-$W60)&gt;$DZ60-1,0,OFFSET(Escalation!$K$2,$Y60,MAX(Escalation!$C$2,AW$4-$W60))),
     IF(SSSModel!$C$4="PV",IF(CU$4=$W60,$EA60*(1+SSSModel!$C$2),0),
     IF(SSSModel!$C$4="FCR",IF(AND(CU$4&gt;=$W60,OFFSET(Profiles!$K$2,$Z60,MAX(Profiles!$C$2,AW$4-$W60))&gt;0),$EC60,0),0))))))</f>
        <v>0</v>
      </c>
      <c r="CV60" s="135">
        <f ca="1">IF(OR($Z60=0,SSSModel!$C$4="CF"),AX60,
IF(LEFT($V60,3)="ON_",
     IF(SSSModel!$C$4="RR",SUMPRODUCT(OFFSET($AC60,0,0,1,$CB$2),OFFSET(Profiles!$K$28,($Z60-1)*(Profiles!$I$26+1)+CV$4-SSSModel!$C$3+1,0,1,$CB$2)),
     IF(SSSModel!$C$4="ECC",$EA60*$EB60*SUMPRODUCT(OFFSET($AC60,0,MAX(0,CV$4-$DZ60-$CA$4+1),1,MIN($DZ60,CV$4-$CA$4+1)),OFFSET(Escalation!$K$24,($Y60-1)*(Escalation!$I$22+1)+CV$4-SSSModel!$C$3+1,MAX(0,CV$4-$DZ60-$CA$4+1),1,MIN($DZ60,CV$4-$CA$4+1))),
     IF(SSSModel!$C$4="PV",AX60*$EA60*(1+SSSModel!$C$2),
     IF(SSSModel!$C$4="FCR",$EC60*SUM(OFFSET($AC60,0,MAX(CV$4-$AC$4-$DZ60+1,0),1,MIN($DZ60,CV$4-$AC$4+1))),0)))),
SUM($AC60:$BZ60)*
     IF(SSSModel!$C$4="RR",OFFSET(Profiles!$K$2,$Z60,MAX(Profiles!$C$2,AX$4-$W60)),
     IF(SSSModel!$C$4="ECC",$EA60*$EB60*IF(MAX(Escalation!$C$2,AX$4-$W60)&gt;$DZ60-1,0,OFFSET(Escalation!$K$2,$Y60,MAX(Escalation!$C$2,AX$4-$W60))),
     IF(SSSModel!$C$4="PV",IF(CV$4=$W60,$EA60*(1+SSSModel!$C$2),0),
     IF(SSSModel!$C$4="FCR",IF(AND(CV$4&gt;=$W60,OFFSET(Profiles!$K$2,$Z60,MAX(Profiles!$C$2,AX$4-$W60))&gt;0),$EC60,0),0))))))</f>
        <v>0</v>
      </c>
      <c r="CW60" s="135">
        <f ca="1">IF(OR($Z60=0,SSSModel!$C$4="CF"),AY60,
IF(LEFT($V60,3)="ON_",
     IF(SSSModel!$C$4="RR",SUMPRODUCT(OFFSET($AC60,0,0,1,$CB$2),OFFSET(Profiles!$K$28,($Z60-1)*(Profiles!$I$26+1)+CW$4-SSSModel!$C$3+1,0,1,$CB$2)),
     IF(SSSModel!$C$4="ECC",$EA60*$EB60*SUMPRODUCT(OFFSET($AC60,0,MAX(0,CW$4-$DZ60-$CA$4+1),1,MIN($DZ60,CW$4-$CA$4+1)),OFFSET(Escalation!$K$24,($Y60-1)*(Escalation!$I$22+1)+CW$4-SSSModel!$C$3+1,MAX(0,CW$4-$DZ60-$CA$4+1),1,MIN($DZ60,CW$4-$CA$4+1))),
     IF(SSSModel!$C$4="PV",AY60*$EA60*(1+SSSModel!$C$2),
     IF(SSSModel!$C$4="FCR",$EC60*SUM(OFFSET($AC60,0,MAX(CW$4-$AC$4-$DZ60+1,0),1,MIN($DZ60,CW$4-$AC$4+1))),0)))),
SUM($AC60:$BZ60)*
     IF(SSSModel!$C$4="RR",OFFSET(Profiles!$K$2,$Z60,MAX(Profiles!$C$2,AY$4-$W60)),
     IF(SSSModel!$C$4="ECC",$EA60*$EB60*IF(MAX(Escalation!$C$2,AY$4-$W60)&gt;$DZ60-1,0,OFFSET(Escalation!$K$2,$Y60,MAX(Escalation!$C$2,AY$4-$W60))),
     IF(SSSModel!$C$4="PV",IF(CW$4=$W60,$EA60*(1+SSSModel!$C$2),0),
     IF(SSSModel!$C$4="FCR",IF(AND(CW$4&gt;=$W60,OFFSET(Profiles!$K$2,$Z60,MAX(Profiles!$C$2,AY$4-$W60))&gt;0),$EC60,0),0))))))</f>
        <v>0</v>
      </c>
      <c r="CX60" s="135">
        <f ca="1">IF(OR($Z60=0,SSSModel!$C$4="CF"),AZ60,
IF(LEFT($V60,3)="ON_",
     IF(SSSModel!$C$4="RR",SUMPRODUCT(OFFSET($AC60,0,0,1,$CB$2),OFFSET(Profiles!$K$28,($Z60-1)*(Profiles!$I$26+1)+CX$4-SSSModel!$C$3+1,0,1,$CB$2)),
     IF(SSSModel!$C$4="ECC",$EA60*$EB60*SUMPRODUCT(OFFSET($AC60,0,MAX(0,CX$4-$DZ60-$CA$4+1),1,MIN($DZ60,CX$4-$CA$4+1)),OFFSET(Escalation!$K$24,($Y60-1)*(Escalation!$I$22+1)+CX$4-SSSModel!$C$3+1,MAX(0,CX$4-$DZ60-$CA$4+1),1,MIN($DZ60,CX$4-$CA$4+1))),
     IF(SSSModel!$C$4="PV",AZ60*$EA60*(1+SSSModel!$C$2),
     IF(SSSModel!$C$4="FCR",$EC60*SUM(OFFSET($AC60,0,MAX(CX$4-$AC$4-$DZ60+1,0),1,MIN($DZ60,CX$4-$AC$4+1))),0)))),
SUM($AC60:$BZ60)*
     IF(SSSModel!$C$4="RR",OFFSET(Profiles!$K$2,$Z60,MAX(Profiles!$C$2,AZ$4-$W60)),
     IF(SSSModel!$C$4="ECC",$EA60*$EB60*IF(MAX(Escalation!$C$2,AZ$4-$W60)&gt;$DZ60-1,0,OFFSET(Escalation!$K$2,$Y60,MAX(Escalation!$C$2,AZ$4-$W60))),
     IF(SSSModel!$C$4="PV",IF(CX$4=$W60,$EA60*(1+SSSModel!$C$2),0),
     IF(SSSModel!$C$4="FCR",IF(AND(CX$4&gt;=$W60,OFFSET(Profiles!$K$2,$Z60,MAX(Profiles!$C$2,AZ$4-$W60))&gt;0),$EC60,0),0))))))</f>
        <v>0</v>
      </c>
      <c r="CY60" s="135">
        <f ca="1">IF(OR($Z60=0,SSSModel!$C$4="CF"),BA60,
IF(LEFT($V60,3)="ON_",
     IF(SSSModel!$C$4="RR",SUMPRODUCT(OFFSET($AC60,0,0,1,$CB$2),OFFSET(Profiles!$K$28,($Z60-1)*(Profiles!$I$26+1)+CY$4-SSSModel!$C$3+1,0,1,$CB$2)),
     IF(SSSModel!$C$4="ECC",$EA60*$EB60*SUMPRODUCT(OFFSET($AC60,0,MAX(0,CY$4-$DZ60-$CA$4+1),1,MIN($DZ60,CY$4-$CA$4+1)),OFFSET(Escalation!$K$24,($Y60-1)*(Escalation!$I$22+1)+CY$4-SSSModel!$C$3+1,MAX(0,CY$4-$DZ60-$CA$4+1),1,MIN($DZ60,CY$4-$CA$4+1))),
     IF(SSSModel!$C$4="PV",BA60*$EA60*(1+SSSModel!$C$2),
     IF(SSSModel!$C$4="FCR",$EC60*SUM(OFFSET($AC60,0,MAX(CY$4-$AC$4-$DZ60+1,0),1,MIN($DZ60,CY$4-$AC$4+1))),0)))),
SUM($AC60:$BZ60)*
     IF(SSSModel!$C$4="RR",OFFSET(Profiles!$K$2,$Z60,MAX(Profiles!$C$2,BA$4-$W60)),
     IF(SSSModel!$C$4="ECC",$EA60*$EB60*IF(MAX(Escalation!$C$2,BA$4-$W60)&gt;$DZ60-1,0,OFFSET(Escalation!$K$2,$Y60,MAX(Escalation!$C$2,BA$4-$W60))),
     IF(SSSModel!$C$4="PV",IF(CY$4=$W60,$EA60*(1+SSSModel!$C$2),0),
     IF(SSSModel!$C$4="FCR",IF(AND(CY$4&gt;=$W60,OFFSET(Profiles!$K$2,$Z60,MAX(Profiles!$C$2,BA$4-$W60))&gt;0),$EC60,0),0))))))</f>
        <v>0</v>
      </c>
      <c r="CZ60" s="135">
        <f ca="1">IF(OR($Z60=0,SSSModel!$C$4="CF"),BB60,
IF(LEFT($V60,3)="ON_",
     IF(SSSModel!$C$4="RR",SUMPRODUCT(OFFSET($AC60,0,0,1,$CB$2),OFFSET(Profiles!$K$28,($Z60-1)*(Profiles!$I$26+1)+CZ$4-SSSModel!$C$3+1,0,1,$CB$2)),
     IF(SSSModel!$C$4="ECC",$EA60*$EB60*SUMPRODUCT(OFFSET($AC60,0,MAX(0,CZ$4-$DZ60-$CA$4+1),1,MIN($DZ60,CZ$4-$CA$4+1)),OFFSET(Escalation!$K$24,($Y60-1)*(Escalation!$I$22+1)+CZ$4-SSSModel!$C$3+1,MAX(0,CZ$4-$DZ60-$CA$4+1),1,MIN($DZ60,CZ$4-$CA$4+1))),
     IF(SSSModel!$C$4="PV",BB60*$EA60*(1+SSSModel!$C$2),
     IF(SSSModel!$C$4="FCR",$EC60*SUM(OFFSET($AC60,0,MAX(CZ$4-$AC$4-$DZ60+1,0),1,MIN($DZ60,CZ$4-$AC$4+1))),0)))),
SUM($AC60:$BZ60)*
     IF(SSSModel!$C$4="RR",OFFSET(Profiles!$K$2,$Z60,MAX(Profiles!$C$2,BB$4-$W60)),
     IF(SSSModel!$C$4="ECC",$EA60*$EB60*IF(MAX(Escalation!$C$2,BB$4-$W60)&gt;$DZ60-1,0,OFFSET(Escalation!$K$2,$Y60,MAX(Escalation!$C$2,BB$4-$W60))),
     IF(SSSModel!$C$4="PV",IF(CZ$4=$W60,$EA60*(1+SSSModel!$C$2),0),
     IF(SSSModel!$C$4="FCR",IF(AND(CZ$4&gt;=$W60,OFFSET(Profiles!$K$2,$Z60,MAX(Profiles!$C$2,BB$4-$W60))&gt;0),$EC60,0),0))))))</f>
        <v>0</v>
      </c>
      <c r="DA60" s="135">
        <f ca="1">IF(OR($Z60=0,SSSModel!$C$4="CF"),BC60,
IF(LEFT($V60,3)="ON_",
     IF(SSSModel!$C$4="RR",SUMPRODUCT(OFFSET($AC60,0,0,1,$CB$2),OFFSET(Profiles!$K$28,($Z60-1)*(Profiles!$I$26+1)+DA$4-SSSModel!$C$3+1,0,1,$CB$2)),
     IF(SSSModel!$C$4="ECC",$EA60*$EB60*SUMPRODUCT(OFFSET($AC60,0,MAX(0,DA$4-$DZ60-$CA$4+1),1,MIN($DZ60,DA$4-$CA$4+1)),OFFSET(Escalation!$K$24,($Y60-1)*(Escalation!$I$22+1)+DA$4-SSSModel!$C$3+1,MAX(0,DA$4-$DZ60-$CA$4+1),1,MIN($DZ60,DA$4-$CA$4+1))),
     IF(SSSModel!$C$4="PV",BC60*$EA60*(1+SSSModel!$C$2),
     IF(SSSModel!$C$4="FCR",$EC60*SUM(OFFSET($AC60,0,MAX(DA$4-$AC$4-$DZ60+1,0),1,MIN($DZ60,DA$4-$AC$4+1))),0)))),
SUM($AC60:$BZ60)*
     IF(SSSModel!$C$4="RR",OFFSET(Profiles!$K$2,$Z60,MAX(Profiles!$C$2,BC$4-$W60)),
     IF(SSSModel!$C$4="ECC",$EA60*$EB60*IF(MAX(Escalation!$C$2,BC$4-$W60)&gt;$DZ60-1,0,OFFSET(Escalation!$K$2,$Y60,MAX(Escalation!$C$2,BC$4-$W60))),
     IF(SSSModel!$C$4="PV",IF(DA$4=$W60,$EA60*(1+SSSModel!$C$2),0),
     IF(SSSModel!$C$4="FCR",IF(AND(DA$4&gt;=$W60,OFFSET(Profiles!$K$2,$Z60,MAX(Profiles!$C$2,BC$4-$W60))&gt;0),$EC60,0),0))))))</f>
        <v>0</v>
      </c>
      <c r="DB60" s="135">
        <f ca="1">IF(OR($Z60=0,SSSModel!$C$4="CF"),BD60,
IF(LEFT($V60,3)="ON_",
     IF(SSSModel!$C$4="RR",SUMPRODUCT(OFFSET($AC60,0,0,1,$CB$2),OFFSET(Profiles!$K$28,($Z60-1)*(Profiles!$I$26+1)+DB$4-SSSModel!$C$3+1,0,1,$CB$2)),
     IF(SSSModel!$C$4="ECC",$EA60*$EB60*SUMPRODUCT(OFFSET($AC60,0,MAX(0,DB$4-$DZ60-$CA$4+1),1,MIN($DZ60,DB$4-$CA$4+1)),OFFSET(Escalation!$K$24,($Y60-1)*(Escalation!$I$22+1)+DB$4-SSSModel!$C$3+1,MAX(0,DB$4-$DZ60-$CA$4+1),1,MIN($DZ60,DB$4-$CA$4+1))),
     IF(SSSModel!$C$4="PV",BD60*$EA60*(1+SSSModel!$C$2),
     IF(SSSModel!$C$4="FCR",$EC60*SUM(OFFSET($AC60,0,MAX(DB$4-$AC$4-$DZ60+1,0),1,MIN($DZ60,DB$4-$AC$4+1))),0)))),
SUM($AC60:$BZ60)*
     IF(SSSModel!$C$4="RR",OFFSET(Profiles!$K$2,$Z60,MAX(Profiles!$C$2,BD$4-$W60)),
     IF(SSSModel!$C$4="ECC",$EA60*$EB60*IF(MAX(Escalation!$C$2,BD$4-$W60)&gt;$DZ60-1,0,OFFSET(Escalation!$K$2,$Y60,MAX(Escalation!$C$2,BD$4-$W60))),
     IF(SSSModel!$C$4="PV",IF(DB$4=$W60,$EA60*(1+SSSModel!$C$2),0),
     IF(SSSModel!$C$4="FCR",IF(AND(DB$4&gt;=$W60,OFFSET(Profiles!$K$2,$Z60,MAX(Profiles!$C$2,BD$4-$W60))&gt;0),$EC60,0),0))))))</f>
        <v>0</v>
      </c>
      <c r="DC60" s="135">
        <f ca="1">IF(OR($Z60=0,SSSModel!$C$4="CF"),BE60,
IF(LEFT($V60,3)="ON_",
     IF(SSSModel!$C$4="RR",SUMPRODUCT(OFFSET($AC60,0,0,1,$CB$2),OFFSET(Profiles!$K$28,($Z60-1)*(Profiles!$I$26+1)+DC$4-SSSModel!$C$3+1,0,1,$CB$2)),
     IF(SSSModel!$C$4="ECC",$EA60*$EB60*SUMPRODUCT(OFFSET($AC60,0,MAX(0,DC$4-$DZ60-$CA$4+1),1,MIN($DZ60,DC$4-$CA$4+1)),OFFSET(Escalation!$K$24,($Y60-1)*(Escalation!$I$22+1)+DC$4-SSSModel!$C$3+1,MAX(0,DC$4-$DZ60-$CA$4+1),1,MIN($DZ60,DC$4-$CA$4+1))),
     IF(SSSModel!$C$4="PV",BE60*$EA60*(1+SSSModel!$C$2),
     IF(SSSModel!$C$4="FCR",$EC60*SUM(OFFSET($AC60,0,MAX(DC$4-$AC$4-$DZ60+1,0),1,MIN($DZ60,DC$4-$AC$4+1))),0)))),
SUM($AC60:$BZ60)*
     IF(SSSModel!$C$4="RR",OFFSET(Profiles!$K$2,$Z60,MAX(Profiles!$C$2,BE$4-$W60)),
     IF(SSSModel!$C$4="ECC",$EA60*$EB60*IF(MAX(Escalation!$C$2,BE$4-$W60)&gt;$DZ60-1,0,OFFSET(Escalation!$K$2,$Y60,MAX(Escalation!$C$2,BE$4-$W60))),
     IF(SSSModel!$C$4="PV",IF(DC$4=$W60,$EA60*(1+SSSModel!$C$2),0),
     IF(SSSModel!$C$4="FCR",IF(AND(DC$4&gt;=$W60,OFFSET(Profiles!$K$2,$Z60,MAX(Profiles!$C$2,BE$4-$W60))&gt;0),$EC60,0),0))))))</f>
        <v>0</v>
      </c>
      <c r="DD60" s="135">
        <f ca="1">IF(OR($Z60=0,SSSModel!$C$4="CF"),BF60,
IF(LEFT($V60,3)="ON_",
     IF(SSSModel!$C$4="RR",SUMPRODUCT(OFFSET($AC60,0,0,1,$CB$2),OFFSET(Profiles!$K$28,($Z60-1)*(Profiles!$I$26+1)+DD$4-SSSModel!$C$3+1,0,1,$CB$2)),
     IF(SSSModel!$C$4="ECC",$EA60*$EB60*SUMPRODUCT(OFFSET($AC60,0,MAX(0,DD$4-$DZ60-$CA$4+1),1,MIN($DZ60,DD$4-$CA$4+1)),OFFSET(Escalation!$K$24,($Y60-1)*(Escalation!$I$22+1)+DD$4-SSSModel!$C$3+1,MAX(0,DD$4-$DZ60-$CA$4+1),1,MIN($DZ60,DD$4-$CA$4+1))),
     IF(SSSModel!$C$4="PV",BF60*$EA60*(1+SSSModel!$C$2),
     IF(SSSModel!$C$4="FCR",$EC60*SUM(OFFSET($AC60,0,MAX(DD$4-$AC$4-$DZ60+1,0),1,MIN($DZ60,DD$4-$AC$4+1))),0)))),
SUM($AC60:$BZ60)*
     IF(SSSModel!$C$4="RR",OFFSET(Profiles!$K$2,$Z60,MAX(Profiles!$C$2,BF$4-$W60)),
     IF(SSSModel!$C$4="ECC",$EA60*$EB60*IF(MAX(Escalation!$C$2,BF$4-$W60)&gt;$DZ60-1,0,OFFSET(Escalation!$K$2,$Y60,MAX(Escalation!$C$2,BF$4-$W60))),
     IF(SSSModel!$C$4="PV",IF(DD$4=$W60,$EA60*(1+SSSModel!$C$2),0),
     IF(SSSModel!$C$4="FCR",IF(AND(DD$4&gt;=$W60,OFFSET(Profiles!$K$2,$Z60,MAX(Profiles!$C$2,BF$4-$W60))&gt;0),$EC60,0),0))))))</f>
        <v>0</v>
      </c>
      <c r="DE60" s="135">
        <f ca="1">IF(OR($Z60=0,SSSModel!$C$4="CF"),BG60,
IF(LEFT($V60,3)="ON_",
     IF(SSSModel!$C$4="RR",SUMPRODUCT(OFFSET($AC60,0,0,1,$CB$2),OFFSET(Profiles!$K$28,($Z60-1)*(Profiles!$I$26+1)+DE$4-SSSModel!$C$3+1,0,1,$CB$2)),
     IF(SSSModel!$C$4="ECC",$EA60*$EB60*SUMPRODUCT(OFFSET($AC60,0,MAX(0,DE$4-$DZ60-$CA$4+1),1,MIN($DZ60,DE$4-$CA$4+1)),OFFSET(Escalation!$K$24,($Y60-1)*(Escalation!$I$22+1)+DE$4-SSSModel!$C$3+1,MAX(0,DE$4-$DZ60-$CA$4+1),1,MIN($DZ60,DE$4-$CA$4+1))),
     IF(SSSModel!$C$4="PV",BG60*$EA60*(1+SSSModel!$C$2),
     IF(SSSModel!$C$4="FCR",$EC60*SUM(OFFSET($AC60,0,MAX(DE$4-$AC$4-$DZ60+1,0),1,MIN($DZ60,DE$4-$AC$4+1))),0)))),
SUM($AC60:$BZ60)*
     IF(SSSModel!$C$4="RR",OFFSET(Profiles!$K$2,$Z60,MAX(Profiles!$C$2,BG$4-$W60)),
     IF(SSSModel!$C$4="ECC",$EA60*$EB60*IF(MAX(Escalation!$C$2,BG$4-$W60)&gt;$DZ60-1,0,OFFSET(Escalation!$K$2,$Y60,MAX(Escalation!$C$2,BG$4-$W60))),
     IF(SSSModel!$C$4="PV",IF(DE$4=$W60,$EA60*(1+SSSModel!$C$2),0),
     IF(SSSModel!$C$4="FCR",IF(AND(DE$4&gt;=$W60,OFFSET(Profiles!$K$2,$Z60,MAX(Profiles!$C$2,BG$4-$W60))&gt;0),$EC60,0),0))))))</f>
        <v>0</v>
      </c>
      <c r="DF60" s="135">
        <f ca="1">IF(OR($Z60=0,SSSModel!$C$4="CF"),BH60,
IF(LEFT($V60,3)="ON_",
     IF(SSSModel!$C$4="RR",SUMPRODUCT(OFFSET($AC60,0,0,1,$CB$2),OFFSET(Profiles!$K$28,($Z60-1)*(Profiles!$I$26+1)+DF$4-SSSModel!$C$3+1,0,1,$CB$2)),
     IF(SSSModel!$C$4="ECC",$EA60*$EB60*SUMPRODUCT(OFFSET($AC60,0,MAX(0,DF$4-$DZ60-$CA$4+1),1,MIN($DZ60,DF$4-$CA$4+1)),OFFSET(Escalation!$K$24,($Y60-1)*(Escalation!$I$22+1)+DF$4-SSSModel!$C$3+1,MAX(0,DF$4-$DZ60-$CA$4+1),1,MIN($DZ60,DF$4-$CA$4+1))),
     IF(SSSModel!$C$4="PV",BH60*$EA60*(1+SSSModel!$C$2),
     IF(SSSModel!$C$4="FCR",$EC60*SUM(OFFSET($AC60,0,MAX(DF$4-$AC$4-$DZ60+1,0),1,MIN($DZ60,DF$4-$AC$4+1))),0)))),
SUM($AC60:$BZ60)*
     IF(SSSModel!$C$4="RR",OFFSET(Profiles!$K$2,$Z60,MAX(Profiles!$C$2,BH$4-$W60)),
     IF(SSSModel!$C$4="ECC",$EA60*$EB60*IF(MAX(Escalation!$C$2,BH$4-$W60)&gt;$DZ60-1,0,OFFSET(Escalation!$K$2,$Y60,MAX(Escalation!$C$2,BH$4-$W60))),
     IF(SSSModel!$C$4="PV",IF(DF$4=$W60,$EA60*(1+SSSModel!$C$2),0),
     IF(SSSModel!$C$4="FCR",IF(AND(DF$4&gt;=$W60,OFFSET(Profiles!$K$2,$Z60,MAX(Profiles!$C$2,BH$4-$W60))&gt;0),$EC60,0),0))))))</f>
        <v>0</v>
      </c>
      <c r="DG60" s="135">
        <f ca="1">IF(OR($Z60=0,SSSModel!$C$4="CF"),BI60,
IF(LEFT($V60,3)="ON_",
     IF(SSSModel!$C$4="RR",SUMPRODUCT(OFFSET($AC60,0,0,1,$CB$2),OFFSET(Profiles!$K$28,($Z60-1)*(Profiles!$I$26+1)+DG$4-SSSModel!$C$3+1,0,1,$CB$2)),
     IF(SSSModel!$C$4="ECC",$EA60*$EB60*SUMPRODUCT(OFFSET($AC60,0,MAX(0,DG$4-$DZ60-$CA$4+1),1,MIN($DZ60,DG$4-$CA$4+1)),OFFSET(Escalation!$K$24,($Y60-1)*(Escalation!$I$22+1)+DG$4-SSSModel!$C$3+1,MAX(0,DG$4-$DZ60-$CA$4+1),1,MIN($DZ60,DG$4-$CA$4+1))),
     IF(SSSModel!$C$4="PV",BI60*$EA60*(1+SSSModel!$C$2),
     IF(SSSModel!$C$4="FCR",$EC60*SUM(OFFSET($AC60,0,MAX(DG$4-$AC$4-$DZ60+1,0),1,MIN($DZ60,DG$4-$AC$4+1))),0)))),
SUM($AC60:$BZ60)*
     IF(SSSModel!$C$4="RR",OFFSET(Profiles!$K$2,$Z60,MAX(Profiles!$C$2,BI$4-$W60)),
     IF(SSSModel!$C$4="ECC",$EA60*$EB60*IF(MAX(Escalation!$C$2,BI$4-$W60)&gt;$DZ60-1,0,OFFSET(Escalation!$K$2,$Y60,MAX(Escalation!$C$2,BI$4-$W60))),
     IF(SSSModel!$C$4="PV",IF(DG$4=$W60,$EA60*(1+SSSModel!$C$2),0),
     IF(SSSModel!$C$4="FCR",IF(AND(DG$4&gt;=$W60,OFFSET(Profiles!$K$2,$Z60,MAX(Profiles!$C$2,BI$4-$W60))&gt;0),$EC60,0),0))))))</f>
        <v>0</v>
      </c>
      <c r="DH60" s="135">
        <f ca="1">IF(OR($Z60=0,SSSModel!$C$4="CF"),BJ60,
IF(LEFT($V60,3)="ON_",
     IF(SSSModel!$C$4="RR",SUMPRODUCT(OFFSET($AC60,0,0,1,$CB$2),OFFSET(Profiles!$K$28,($Z60-1)*(Profiles!$I$26+1)+DH$4-SSSModel!$C$3+1,0,1,$CB$2)),
     IF(SSSModel!$C$4="ECC",$EA60*$EB60*SUMPRODUCT(OFFSET($AC60,0,MAX(0,DH$4-$DZ60-$CA$4+1),1,MIN($DZ60,DH$4-$CA$4+1)),OFFSET(Escalation!$K$24,($Y60-1)*(Escalation!$I$22+1)+DH$4-SSSModel!$C$3+1,MAX(0,DH$4-$DZ60-$CA$4+1),1,MIN($DZ60,DH$4-$CA$4+1))),
     IF(SSSModel!$C$4="PV",BJ60*$EA60*(1+SSSModel!$C$2),
     IF(SSSModel!$C$4="FCR",$EC60*SUM(OFFSET($AC60,0,MAX(DH$4-$AC$4-$DZ60+1,0),1,MIN($DZ60,DH$4-$AC$4+1))),0)))),
SUM($AC60:$BZ60)*
     IF(SSSModel!$C$4="RR",OFFSET(Profiles!$K$2,$Z60,MAX(Profiles!$C$2,BJ$4-$W60)),
     IF(SSSModel!$C$4="ECC",$EA60*$EB60*IF(MAX(Escalation!$C$2,BJ$4-$W60)&gt;$DZ60-1,0,OFFSET(Escalation!$K$2,$Y60,MAX(Escalation!$C$2,BJ$4-$W60))),
     IF(SSSModel!$C$4="PV",IF(DH$4=$W60,$EA60*(1+SSSModel!$C$2),0),
     IF(SSSModel!$C$4="FCR",IF(AND(DH$4&gt;=$W60,OFFSET(Profiles!$K$2,$Z60,MAX(Profiles!$C$2,BJ$4-$W60))&gt;0),$EC60,0),0))))))</f>
        <v>0</v>
      </c>
      <c r="DI60" s="135">
        <f ca="1">IF(OR($Z60=0,SSSModel!$C$4="CF"),BK60,
IF(LEFT($V60,3)="ON_",
     IF(SSSModel!$C$4="RR",SUMPRODUCT(OFFSET($AC60,0,0,1,$CB$2),OFFSET(Profiles!$K$28,($Z60-1)*(Profiles!$I$26+1)+DI$4-SSSModel!$C$3+1,0,1,$CB$2)),
     IF(SSSModel!$C$4="ECC",$EA60*$EB60*SUMPRODUCT(OFFSET($AC60,0,MAX(0,DI$4-$DZ60-$CA$4+1),1,MIN($DZ60,DI$4-$CA$4+1)),OFFSET(Escalation!$K$24,($Y60-1)*(Escalation!$I$22+1)+DI$4-SSSModel!$C$3+1,MAX(0,DI$4-$DZ60-$CA$4+1),1,MIN($DZ60,DI$4-$CA$4+1))),
     IF(SSSModel!$C$4="PV",BK60*$EA60*(1+SSSModel!$C$2),
     IF(SSSModel!$C$4="FCR",$EC60*SUM(OFFSET($AC60,0,MAX(DI$4-$AC$4-$DZ60+1,0),1,MIN($DZ60,DI$4-$AC$4+1))),0)))),
SUM($AC60:$BZ60)*
     IF(SSSModel!$C$4="RR",OFFSET(Profiles!$K$2,$Z60,MAX(Profiles!$C$2,BK$4-$W60)),
     IF(SSSModel!$C$4="ECC",$EA60*$EB60*IF(MAX(Escalation!$C$2,BK$4-$W60)&gt;$DZ60-1,0,OFFSET(Escalation!$K$2,$Y60,MAX(Escalation!$C$2,BK$4-$W60))),
     IF(SSSModel!$C$4="PV",IF(DI$4=$W60,$EA60*(1+SSSModel!$C$2),0),
     IF(SSSModel!$C$4="FCR",IF(AND(DI$4&gt;=$W60,OFFSET(Profiles!$K$2,$Z60,MAX(Profiles!$C$2,BK$4-$W60))&gt;0),$EC60,0),0))))))</f>
        <v>0</v>
      </c>
      <c r="DJ60" s="135">
        <f ca="1">IF(OR($Z60=0,SSSModel!$C$4="CF"),BL60,
IF(LEFT($V60,3)="ON_",
     IF(SSSModel!$C$4="RR",SUMPRODUCT(OFFSET($AC60,0,0,1,$CB$2),OFFSET(Profiles!$K$28,($Z60-1)*(Profiles!$I$26+1)+DJ$4-SSSModel!$C$3+1,0,1,$CB$2)),
     IF(SSSModel!$C$4="ECC",$EA60*$EB60*SUMPRODUCT(OFFSET($AC60,0,MAX(0,DJ$4-$DZ60-$CA$4+1),1,MIN($DZ60,DJ$4-$CA$4+1)),OFFSET(Escalation!$K$24,($Y60-1)*(Escalation!$I$22+1)+DJ$4-SSSModel!$C$3+1,MAX(0,DJ$4-$DZ60-$CA$4+1),1,MIN($DZ60,DJ$4-$CA$4+1))),
     IF(SSSModel!$C$4="PV",BL60*$EA60*(1+SSSModel!$C$2),
     IF(SSSModel!$C$4="FCR",$EC60*SUM(OFFSET($AC60,0,MAX(DJ$4-$AC$4-$DZ60+1,0),1,MIN($DZ60,DJ$4-$AC$4+1))),0)))),
SUM($AC60:$BZ60)*
     IF(SSSModel!$C$4="RR",OFFSET(Profiles!$K$2,$Z60,MAX(Profiles!$C$2,BL$4-$W60)),
     IF(SSSModel!$C$4="ECC",$EA60*$EB60*IF(MAX(Escalation!$C$2,BL$4-$W60)&gt;$DZ60-1,0,OFFSET(Escalation!$K$2,$Y60,MAX(Escalation!$C$2,BL$4-$W60))),
     IF(SSSModel!$C$4="PV",IF(DJ$4=$W60,$EA60*(1+SSSModel!$C$2),0),
     IF(SSSModel!$C$4="FCR",IF(AND(DJ$4&gt;=$W60,OFFSET(Profiles!$K$2,$Z60,MAX(Profiles!$C$2,BL$4-$W60))&gt;0),$EC60,0),0))))))</f>
        <v>0</v>
      </c>
      <c r="DK60" s="135">
        <f ca="1">IF(OR($Z60=0,SSSModel!$C$4="CF"),BM60,
IF(LEFT($V60,3)="ON_",
     IF(SSSModel!$C$4="RR",SUMPRODUCT(OFFSET($AC60,0,0,1,$CB$2),OFFSET(Profiles!$K$28,($Z60-1)*(Profiles!$I$26+1)+DK$4-SSSModel!$C$3+1,0,1,$CB$2)),
     IF(SSSModel!$C$4="ECC",$EA60*$EB60*SUMPRODUCT(OFFSET($AC60,0,MAX(0,DK$4-$DZ60-$CA$4+1),1,MIN($DZ60,DK$4-$CA$4+1)),OFFSET(Escalation!$K$24,($Y60-1)*(Escalation!$I$22+1)+DK$4-SSSModel!$C$3+1,MAX(0,DK$4-$DZ60-$CA$4+1),1,MIN($DZ60,DK$4-$CA$4+1))),
     IF(SSSModel!$C$4="PV",BM60*$EA60*(1+SSSModel!$C$2),
     IF(SSSModel!$C$4="FCR",$EC60*SUM(OFFSET($AC60,0,MAX(DK$4-$AC$4-$DZ60+1,0),1,MIN($DZ60,DK$4-$AC$4+1))),0)))),
SUM($AC60:$BZ60)*
     IF(SSSModel!$C$4="RR",OFFSET(Profiles!$K$2,$Z60,MAX(Profiles!$C$2,BM$4-$W60)),
     IF(SSSModel!$C$4="ECC",$EA60*$EB60*IF(MAX(Escalation!$C$2,BM$4-$W60)&gt;$DZ60-1,0,OFFSET(Escalation!$K$2,$Y60,MAX(Escalation!$C$2,BM$4-$W60))),
     IF(SSSModel!$C$4="PV",IF(DK$4=$W60,$EA60*(1+SSSModel!$C$2),0),
     IF(SSSModel!$C$4="FCR",IF(AND(DK$4&gt;=$W60,OFFSET(Profiles!$K$2,$Z60,MAX(Profiles!$C$2,BM$4-$W60))&gt;0),$EC60,0),0))))))</f>
        <v>0</v>
      </c>
      <c r="DL60" s="135">
        <f ca="1">IF(OR($Z60=0,SSSModel!$C$4="CF"),BN60,
IF(LEFT($V60,3)="ON_",
     IF(SSSModel!$C$4="RR",SUMPRODUCT(OFFSET($AC60,0,0,1,$CB$2),OFFSET(Profiles!$K$28,($Z60-1)*(Profiles!$I$26+1)+DL$4-SSSModel!$C$3+1,0,1,$CB$2)),
     IF(SSSModel!$C$4="ECC",$EA60*$EB60*SUMPRODUCT(OFFSET($AC60,0,MAX(0,DL$4-$DZ60-$CA$4+1),1,MIN($DZ60,DL$4-$CA$4+1)),OFFSET(Escalation!$K$24,($Y60-1)*(Escalation!$I$22+1)+DL$4-SSSModel!$C$3+1,MAX(0,DL$4-$DZ60-$CA$4+1),1,MIN($DZ60,DL$4-$CA$4+1))),
     IF(SSSModel!$C$4="PV",BN60*$EA60*(1+SSSModel!$C$2),
     IF(SSSModel!$C$4="FCR",$EC60*SUM(OFFSET($AC60,0,MAX(DL$4-$AC$4-$DZ60+1,0),1,MIN($DZ60,DL$4-$AC$4+1))),0)))),
SUM($AC60:$BZ60)*
     IF(SSSModel!$C$4="RR",OFFSET(Profiles!$K$2,$Z60,MAX(Profiles!$C$2,BN$4-$W60)),
     IF(SSSModel!$C$4="ECC",$EA60*$EB60*IF(MAX(Escalation!$C$2,BN$4-$W60)&gt;$DZ60-1,0,OFFSET(Escalation!$K$2,$Y60,MAX(Escalation!$C$2,BN$4-$W60))),
     IF(SSSModel!$C$4="PV",IF(DL$4=$W60,$EA60*(1+SSSModel!$C$2),0),
     IF(SSSModel!$C$4="FCR",IF(AND(DL$4&gt;=$W60,OFFSET(Profiles!$K$2,$Z60,MAX(Profiles!$C$2,BN$4-$W60))&gt;0),$EC60,0),0))))))</f>
        <v>0</v>
      </c>
      <c r="DM60" s="135">
        <f ca="1">IF(OR($Z60=0,SSSModel!$C$4="CF"),BO60,
IF(LEFT($V60,3)="ON_",
     IF(SSSModel!$C$4="RR",SUMPRODUCT(OFFSET($AC60,0,0,1,$CB$2),OFFSET(Profiles!$K$28,($Z60-1)*(Profiles!$I$26+1)+DM$4-SSSModel!$C$3+1,0,1,$CB$2)),
     IF(SSSModel!$C$4="ECC",$EA60*$EB60*SUMPRODUCT(OFFSET($AC60,0,MAX(0,DM$4-$DZ60-$CA$4+1),1,MIN($DZ60,DM$4-$CA$4+1)),OFFSET(Escalation!$K$24,($Y60-1)*(Escalation!$I$22+1)+DM$4-SSSModel!$C$3+1,MAX(0,DM$4-$DZ60-$CA$4+1),1,MIN($DZ60,DM$4-$CA$4+1))),
     IF(SSSModel!$C$4="PV",BO60*$EA60*(1+SSSModel!$C$2),
     IF(SSSModel!$C$4="FCR",$EC60*SUM(OFFSET($AC60,0,MAX(DM$4-$AC$4-$DZ60+1,0),1,MIN($DZ60,DM$4-$AC$4+1))),0)))),
SUM($AC60:$BZ60)*
     IF(SSSModel!$C$4="RR",OFFSET(Profiles!$K$2,$Z60,MAX(Profiles!$C$2,BO$4-$W60)),
     IF(SSSModel!$C$4="ECC",$EA60*$EB60*IF(MAX(Escalation!$C$2,BO$4-$W60)&gt;$DZ60-1,0,OFFSET(Escalation!$K$2,$Y60,MAX(Escalation!$C$2,BO$4-$W60))),
     IF(SSSModel!$C$4="PV",IF(DM$4=$W60,$EA60*(1+SSSModel!$C$2),0),
     IF(SSSModel!$C$4="FCR",IF(AND(DM$4&gt;=$W60,OFFSET(Profiles!$K$2,$Z60,MAX(Profiles!$C$2,BO$4-$W60))&gt;0),$EC60,0),0))))))</f>
        <v>0</v>
      </c>
      <c r="DN60" s="135">
        <f ca="1">IF(OR($Z60=0,SSSModel!$C$4="CF"),BP60,
IF(LEFT($V60,3)="ON_",
     IF(SSSModel!$C$4="RR",SUMPRODUCT(OFFSET($AC60,0,0,1,$CB$2),OFFSET(Profiles!$K$28,($Z60-1)*(Profiles!$I$26+1)+DN$4-SSSModel!$C$3+1,0,1,$CB$2)),
     IF(SSSModel!$C$4="ECC",$EA60*$EB60*SUMPRODUCT(OFFSET($AC60,0,MAX(0,DN$4-$DZ60-$CA$4+1),1,MIN($DZ60,DN$4-$CA$4+1)),OFFSET(Escalation!$K$24,($Y60-1)*(Escalation!$I$22+1)+DN$4-SSSModel!$C$3+1,MAX(0,DN$4-$DZ60-$CA$4+1),1,MIN($DZ60,DN$4-$CA$4+1))),
     IF(SSSModel!$C$4="PV",BP60*$EA60*(1+SSSModel!$C$2),
     IF(SSSModel!$C$4="FCR",$EC60*SUM(OFFSET($AC60,0,MAX(DN$4-$AC$4-$DZ60+1,0),1,MIN($DZ60,DN$4-$AC$4+1))),0)))),
SUM($AC60:$BZ60)*
     IF(SSSModel!$C$4="RR",OFFSET(Profiles!$K$2,$Z60,MAX(Profiles!$C$2,BP$4-$W60)),
     IF(SSSModel!$C$4="ECC",$EA60*$EB60*IF(MAX(Escalation!$C$2,BP$4-$W60)&gt;$DZ60-1,0,OFFSET(Escalation!$K$2,$Y60,MAX(Escalation!$C$2,BP$4-$W60))),
     IF(SSSModel!$C$4="PV",IF(DN$4=$W60,$EA60*(1+SSSModel!$C$2),0),
     IF(SSSModel!$C$4="FCR",IF(AND(DN$4&gt;=$W60,OFFSET(Profiles!$K$2,$Z60,MAX(Profiles!$C$2,BP$4-$W60))&gt;0),$EC60,0),0))))))</f>
        <v>0</v>
      </c>
      <c r="DO60" s="135">
        <f ca="1">IF(OR($Z60=0,SSSModel!$C$4="CF"),BQ60,
IF(LEFT($V60,3)="ON_",
     IF(SSSModel!$C$4="RR",SUMPRODUCT(OFFSET($AC60,0,0,1,$CB$2),OFFSET(Profiles!$K$28,($Z60-1)*(Profiles!$I$26+1)+DO$4-SSSModel!$C$3+1,0,1,$CB$2)),
     IF(SSSModel!$C$4="ECC",$EA60*$EB60*SUMPRODUCT(OFFSET($AC60,0,MAX(0,DO$4-$DZ60-$CA$4+1),1,MIN($DZ60,DO$4-$CA$4+1)),OFFSET(Escalation!$K$24,($Y60-1)*(Escalation!$I$22+1)+DO$4-SSSModel!$C$3+1,MAX(0,DO$4-$DZ60-$CA$4+1),1,MIN($DZ60,DO$4-$CA$4+1))),
     IF(SSSModel!$C$4="PV",BQ60*$EA60*(1+SSSModel!$C$2),
     IF(SSSModel!$C$4="FCR",$EC60*SUM(OFFSET($AC60,0,MAX(DO$4-$AC$4-$DZ60+1,0),1,MIN($DZ60,DO$4-$AC$4+1))),0)))),
SUM($AC60:$BZ60)*
     IF(SSSModel!$C$4="RR",OFFSET(Profiles!$K$2,$Z60,MAX(Profiles!$C$2,BQ$4-$W60)),
     IF(SSSModel!$C$4="ECC",$EA60*$EB60*IF(MAX(Escalation!$C$2,BQ$4-$W60)&gt;$DZ60-1,0,OFFSET(Escalation!$K$2,$Y60,MAX(Escalation!$C$2,BQ$4-$W60))),
     IF(SSSModel!$C$4="PV",IF(DO$4=$W60,$EA60*(1+SSSModel!$C$2),0),
     IF(SSSModel!$C$4="FCR",IF(AND(DO$4&gt;=$W60,OFFSET(Profiles!$K$2,$Z60,MAX(Profiles!$C$2,BQ$4-$W60))&gt;0),$EC60,0),0))))))</f>
        <v>0</v>
      </c>
      <c r="DP60" s="135">
        <f ca="1">IF(OR($Z60=0,SSSModel!$C$4="CF"),BR60,
IF(LEFT($V60,3)="ON_",
     IF(SSSModel!$C$4="RR",SUMPRODUCT(OFFSET($AC60,0,0,1,$CB$2),OFFSET(Profiles!$K$28,($Z60-1)*(Profiles!$I$26+1)+DP$4-SSSModel!$C$3+1,0,1,$CB$2)),
     IF(SSSModel!$C$4="ECC",$EA60*$EB60*SUMPRODUCT(OFFSET($AC60,0,MAX(0,DP$4-$DZ60-$CA$4+1),1,MIN($DZ60,DP$4-$CA$4+1)),OFFSET(Escalation!$K$24,($Y60-1)*(Escalation!$I$22+1)+DP$4-SSSModel!$C$3+1,MAX(0,DP$4-$DZ60-$CA$4+1),1,MIN($DZ60,DP$4-$CA$4+1))),
     IF(SSSModel!$C$4="PV",BR60*$EA60*(1+SSSModel!$C$2),
     IF(SSSModel!$C$4="FCR",$EC60*SUM(OFFSET($AC60,0,MAX(DP$4-$AC$4-$DZ60+1,0),1,MIN($DZ60,DP$4-$AC$4+1))),0)))),
SUM($AC60:$BZ60)*
     IF(SSSModel!$C$4="RR",OFFSET(Profiles!$K$2,$Z60,MAX(Profiles!$C$2,BR$4-$W60)),
     IF(SSSModel!$C$4="ECC",$EA60*$EB60*IF(MAX(Escalation!$C$2,BR$4-$W60)&gt;$DZ60-1,0,OFFSET(Escalation!$K$2,$Y60,MAX(Escalation!$C$2,BR$4-$W60))),
     IF(SSSModel!$C$4="PV",IF(DP$4=$W60,$EA60*(1+SSSModel!$C$2),0),
     IF(SSSModel!$C$4="FCR",IF(AND(DP$4&gt;=$W60,OFFSET(Profiles!$K$2,$Z60,MAX(Profiles!$C$2,BR$4-$W60))&gt;0),$EC60,0),0))))))</f>
        <v>0</v>
      </c>
      <c r="DQ60" s="135">
        <f ca="1">IF(OR($Z60=0,SSSModel!$C$4="CF"),BS60,
IF(LEFT($V60,3)="ON_",
     IF(SSSModel!$C$4="RR",SUMPRODUCT(OFFSET($AC60,0,0,1,$CB$2),OFFSET(Profiles!$K$28,($Z60-1)*(Profiles!$I$26+1)+DQ$4-SSSModel!$C$3+1,0,1,$CB$2)),
     IF(SSSModel!$C$4="ECC",$EA60*$EB60*SUMPRODUCT(OFFSET($AC60,0,MAX(0,DQ$4-$DZ60-$CA$4+1),1,MIN($DZ60,DQ$4-$CA$4+1)),OFFSET(Escalation!$K$24,($Y60-1)*(Escalation!$I$22+1)+DQ$4-SSSModel!$C$3+1,MAX(0,DQ$4-$DZ60-$CA$4+1),1,MIN($DZ60,DQ$4-$CA$4+1))),
     IF(SSSModel!$C$4="PV",BS60*$EA60*(1+SSSModel!$C$2),
     IF(SSSModel!$C$4="FCR",$EC60*SUM(OFFSET($AC60,0,MAX(DQ$4-$AC$4-$DZ60+1,0),1,MIN($DZ60,DQ$4-$AC$4+1))),0)))),
SUM($AC60:$BZ60)*
     IF(SSSModel!$C$4="RR",OFFSET(Profiles!$K$2,$Z60,MAX(Profiles!$C$2,BS$4-$W60)),
     IF(SSSModel!$C$4="ECC",$EA60*$EB60*IF(MAX(Escalation!$C$2,BS$4-$W60)&gt;$DZ60-1,0,OFFSET(Escalation!$K$2,$Y60,MAX(Escalation!$C$2,BS$4-$W60))),
     IF(SSSModel!$C$4="PV",IF(DQ$4=$W60,$EA60*(1+SSSModel!$C$2),0),
     IF(SSSModel!$C$4="FCR",IF(AND(DQ$4&gt;=$W60,OFFSET(Profiles!$K$2,$Z60,MAX(Profiles!$C$2,BS$4-$W60))&gt;0),$EC60,0),0))))))</f>
        <v>0</v>
      </c>
      <c r="DR60" s="135">
        <f ca="1">IF(OR($Z60=0,SSSModel!$C$4="CF"),BT60,
IF(LEFT($V60,3)="ON_",
     IF(SSSModel!$C$4="RR",SUMPRODUCT(OFFSET($AC60,0,0,1,$CB$2),OFFSET(Profiles!$K$28,($Z60-1)*(Profiles!$I$26+1)+DR$4-SSSModel!$C$3+1,0,1,$CB$2)),
     IF(SSSModel!$C$4="ECC",$EA60*$EB60*SUMPRODUCT(OFFSET($AC60,0,MAX(0,DR$4-$DZ60-$CA$4+1),1,MIN($DZ60,DR$4-$CA$4+1)),OFFSET(Escalation!$K$24,($Y60-1)*(Escalation!$I$22+1)+DR$4-SSSModel!$C$3+1,MAX(0,DR$4-$DZ60-$CA$4+1),1,MIN($DZ60,DR$4-$CA$4+1))),
     IF(SSSModel!$C$4="PV",BT60*$EA60*(1+SSSModel!$C$2),
     IF(SSSModel!$C$4="FCR",$EC60*SUM(OFFSET($AC60,0,MAX(DR$4-$AC$4-$DZ60+1,0),1,MIN($DZ60,DR$4-$AC$4+1))),0)))),
SUM($AC60:$BZ60)*
     IF(SSSModel!$C$4="RR",OFFSET(Profiles!$K$2,$Z60,MAX(Profiles!$C$2,BT$4-$W60)),
     IF(SSSModel!$C$4="ECC",$EA60*$EB60*IF(MAX(Escalation!$C$2,BT$4-$W60)&gt;$DZ60-1,0,OFFSET(Escalation!$K$2,$Y60,MAX(Escalation!$C$2,BT$4-$W60))),
     IF(SSSModel!$C$4="PV",IF(DR$4=$W60,$EA60*(1+SSSModel!$C$2),0),
     IF(SSSModel!$C$4="FCR",IF(AND(DR$4&gt;=$W60,OFFSET(Profiles!$K$2,$Z60,MAX(Profiles!$C$2,BT$4-$W60))&gt;0),$EC60,0),0))))))</f>
        <v>0</v>
      </c>
      <c r="DS60" s="135">
        <f ca="1">IF(OR($Z60=0,SSSModel!$C$4="CF"),BU60,
IF(LEFT($V60,3)="ON_",
     IF(SSSModel!$C$4="RR",SUMPRODUCT(OFFSET($AC60,0,0,1,$CB$2),OFFSET(Profiles!$K$28,($Z60-1)*(Profiles!$I$26+1)+DS$4-SSSModel!$C$3+1,0,1,$CB$2)),
     IF(SSSModel!$C$4="ECC",$EA60*$EB60*SUMPRODUCT(OFFSET($AC60,0,MAX(0,DS$4-$DZ60-$CA$4+1),1,MIN($DZ60,DS$4-$CA$4+1)),OFFSET(Escalation!$K$24,($Y60-1)*(Escalation!$I$22+1)+DS$4-SSSModel!$C$3+1,MAX(0,DS$4-$DZ60-$CA$4+1),1,MIN($DZ60,DS$4-$CA$4+1))),
     IF(SSSModel!$C$4="PV",BU60*$EA60*(1+SSSModel!$C$2),
     IF(SSSModel!$C$4="FCR",$EC60*SUM(OFFSET($AC60,0,MAX(DS$4-$AC$4-$DZ60+1,0),1,MIN($DZ60,DS$4-$AC$4+1))),0)))),
SUM($AC60:$BZ60)*
     IF(SSSModel!$C$4="RR",OFFSET(Profiles!$K$2,$Z60,MAX(Profiles!$C$2,BU$4-$W60)),
     IF(SSSModel!$C$4="ECC",$EA60*$EB60*IF(MAX(Escalation!$C$2,BU$4-$W60)&gt;$DZ60-1,0,OFFSET(Escalation!$K$2,$Y60,MAX(Escalation!$C$2,BU$4-$W60))),
     IF(SSSModel!$C$4="PV",IF(DS$4=$W60,$EA60*(1+SSSModel!$C$2),0),
     IF(SSSModel!$C$4="FCR",IF(AND(DS$4&gt;=$W60,OFFSET(Profiles!$K$2,$Z60,MAX(Profiles!$C$2,BU$4-$W60))&gt;0),$EC60,0),0))))))</f>
        <v>0</v>
      </c>
      <c r="DT60" s="135">
        <f ca="1">IF(OR($Z60=0,SSSModel!$C$4="CF"),BV60,
IF(LEFT($V60,3)="ON_",
     IF(SSSModel!$C$4="RR",SUMPRODUCT(OFFSET($AC60,0,0,1,$CB$2),OFFSET(Profiles!$K$28,($Z60-1)*(Profiles!$I$26+1)+DT$4-SSSModel!$C$3+1,0,1,$CB$2)),
     IF(SSSModel!$C$4="ECC",$EA60*$EB60*SUMPRODUCT(OFFSET($AC60,0,MAX(0,DT$4-$DZ60-$CA$4+1),1,MIN($DZ60,DT$4-$CA$4+1)),OFFSET(Escalation!$K$24,($Y60-1)*(Escalation!$I$22+1)+DT$4-SSSModel!$C$3+1,MAX(0,DT$4-$DZ60-$CA$4+1),1,MIN($DZ60,DT$4-$CA$4+1))),
     IF(SSSModel!$C$4="PV",BV60*$EA60*(1+SSSModel!$C$2),
     IF(SSSModel!$C$4="FCR",$EC60*SUM(OFFSET($AC60,0,MAX(DT$4-$AC$4-$DZ60+1,0),1,MIN($DZ60,DT$4-$AC$4+1))),0)))),
SUM($AC60:$BZ60)*
     IF(SSSModel!$C$4="RR",OFFSET(Profiles!$K$2,$Z60,MAX(Profiles!$C$2,BV$4-$W60)),
     IF(SSSModel!$C$4="ECC",$EA60*$EB60*IF(MAX(Escalation!$C$2,BV$4-$W60)&gt;$DZ60-1,0,OFFSET(Escalation!$K$2,$Y60,MAX(Escalation!$C$2,BV$4-$W60))),
     IF(SSSModel!$C$4="PV",IF(DT$4=$W60,$EA60*(1+SSSModel!$C$2),0),
     IF(SSSModel!$C$4="FCR",IF(AND(DT$4&gt;=$W60,OFFSET(Profiles!$K$2,$Z60,MAX(Profiles!$C$2,BV$4-$W60))&gt;0),$EC60,0),0))))))</f>
        <v>0</v>
      </c>
      <c r="DU60" s="135">
        <f ca="1">IF(OR($Z60=0,SSSModel!$C$4="CF"),BW60,
IF(LEFT($V60,3)="ON_",
     IF(SSSModel!$C$4="RR",SUMPRODUCT(OFFSET($AC60,0,0,1,$CB$2),OFFSET(Profiles!$K$28,($Z60-1)*(Profiles!$I$26+1)+DU$4-SSSModel!$C$3+1,0,1,$CB$2)),
     IF(SSSModel!$C$4="ECC",$EA60*$EB60*SUMPRODUCT(OFFSET($AC60,0,MAX(0,DU$4-$DZ60-$CA$4+1),1,MIN($DZ60,DU$4-$CA$4+1)),OFFSET(Escalation!$K$24,($Y60-1)*(Escalation!$I$22+1)+DU$4-SSSModel!$C$3+1,MAX(0,DU$4-$DZ60-$CA$4+1),1,MIN($DZ60,DU$4-$CA$4+1))),
     IF(SSSModel!$C$4="PV",BW60*$EA60*(1+SSSModel!$C$2),
     IF(SSSModel!$C$4="FCR",$EC60*SUM(OFFSET($AC60,0,MAX(DU$4-$AC$4-$DZ60+1,0),1,MIN($DZ60,DU$4-$AC$4+1))),0)))),
SUM($AC60:$BZ60)*
     IF(SSSModel!$C$4="RR",OFFSET(Profiles!$K$2,$Z60,MAX(Profiles!$C$2,BW$4-$W60)),
     IF(SSSModel!$C$4="ECC",$EA60*$EB60*IF(MAX(Escalation!$C$2,BW$4-$W60)&gt;$DZ60-1,0,OFFSET(Escalation!$K$2,$Y60,MAX(Escalation!$C$2,BW$4-$W60))),
     IF(SSSModel!$C$4="PV",IF(DU$4=$W60,$EA60*(1+SSSModel!$C$2),0),
     IF(SSSModel!$C$4="FCR",IF(AND(DU$4&gt;=$W60,OFFSET(Profiles!$K$2,$Z60,MAX(Profiles!$C$2,BW$4-$W60))&gt;0),$EC60,0),0))))))</f>
        <v>0</v>
      </c>
      <c r="DV60" s="136">
        <f ca="1">IF(OR($Z60=0,SSSModel!$C$4="CF"),BX60,
IF(LEFT($V60,3)="ON_",
     IF(SSSModel!$C$4="RR",SUMPRODUCT(OFFSET($AC60,0,0,1,$CB$2),OFFSET(Profiles!$K$28,($Z60-1)*(Profiles!$I$26+1)+DV$4-SSSModel!$C$3+1,0,1,$CB$2)),
     IF(SSSModel!$C$4="ECC",$EA60*$EB60*SUMPRODUCT(OFFSET($AC60,0,MAX(0,DV$4-$DZ60-$CA$4+1),1,MIN($DZ60,DV$4-$CA$4+1)),OFFSET(Escalation!$K$24,($Y60-1)*(Escalation!$I$22+1)+DV$4-SSSModel!$C$3+1,MAX(0,DV$4-$DZ60-$CA$4+1),1,MIN($DZ60,DV$4-$CA$4+1))),
     IF(SSSModel!$C$4="PV",BX60*$EA60*(1+SSSModel!$C$2),
     IF(SSSModel!$C$4="FCR",$EC60*SUM(OFFSET($AC60,0,MAX(DV$4-$AC$4-$DZ60+1,0),1,MIN($DZ60,DV$4-$AC$4+1))),0)))),
SUM($AC60:$BZ60)*
     IF(SSSModel!$C$4="RR",OFFSET(Profiles!$K$2,$Z60,MAX(Profiles!$C$2,BX$4-$W60)),
     IF(SSSModel!$C$4="ECC",$EA60*$EB60*IF(MAX(Escalation!$C$2,BX$4-$W60)&gt;$DZ60-1,0,OFFSET(Escalation!$K$2,$Y60,MAX(Escalation!$C$2,BX$4-$W60))),
     IF(SSSModel!$C$4="PV",IF(DV$4=$W60,$EA60*(1+SSSModel!$C$2),0),
     IF(SSSModel!$C$4="FCR",IF(AND(DV$4&gt;=$W60,OFFSET(Profiles!$K$2,$Z60,MAX(Profiles!$C$2,BX$4-$W60))&gt;0),$EC60,0),0))))))</f>
        <v>0</v>
      </c>
      <c r="DW60" s="136">
        <f ca="1">IF(OR($Z60=0,SSSModel!$C$4="CF"),BY60,
IF(LEFT($V60,3)="ON_",
     IF(SSSModel!$C$4="RR",SUMPRODUCT(OFFSET($AC60,0,0,1,$CB$2),OFFSET(Profiles!$K$28,($Z60-1)*(Profiles!$I$26+1)+DW$4-SSSModel!$C$3+1,0,1,$CB$2)),
     IF(SSSModel!$C$4="ECC",$EA60*$EB60*SUMPRODUCT(OFFSET($AC60,0,MAX(0,DW$4-$DZ60-$CA$4+1),1,MIN($DZ60,DW$4-$CA$4+1)),OFFSET(Escalation!$K$24,($Y60-1)*(Escalation!$I$22+1)+DW$4-SSSModel!$C$3+1,MAX(0,DW$4-$DZ60-$CA$4+1),1,MIN($DZ60,DW$4-$CA$4+1))),
     IF(SSSModel!$C$4="PV",BY60*$EA60*(1+SSSModel!$C$2),
     IF(SSSModel!$C$4="FCR",$EC60*SUM(OFFSET($AC60,0,MAX(DW$4-$AC$4-$DZ60+1,0),1,MIN($DZ60,DW$4-$AC$4+1))),0)))),
SUM($AC60:$BZ60)*
     IF(SSSModel!$C$4="RR",OFFSET(Profiles!$K$2,$Z60,MAX(Profiles!$C$2,BY$4-$W60)),
     IF(SSSModel!$C$4="ECC",$EA60*$EB60*IF(MAX(Escalation!$C$2,BY$4-$W60)&gt;$DZ60-1,0,OFFSET(Escalation!$K$2,$Y60,MAX(Escalation!$C$2,BY$4-$W60))),
     IF(SSSModel!$C$4="PV",IF(DW$4=$W60,$EA60*(1+SSSModel!$C$2),0),
     IF(SSSModel!$C$4="FCR",IF(AND(DW$4&gt;=$W60,OFFSET(Profiles!$K$2,$Z60,MAX(Profiles!$C$2,BY$4-$W60))&gt;0),$EC60,0),0))))))</f>
        <v>0</v>
      </c>
      <c r="DX60" s="136">
        <f ca="1">IF(OR($Z60=0,SSSModel!$C$4="CF"),BZ60,
IF(LEFT($V60,3)="ON_",
     IF(SSSModel!$C$4="RR",SUMPRODUCT(OFFSET($AC60,0,0,1,$CB$2),OFFSET(Profiles!$K$28,($Z60-1)*(Profiles!$I$26+1)+DX$4-SSSModel!$C$3+1,0,1,$CB$2)),
     IF(SSSModel!$C$4="ECC",$EA60*$EB60*SUMPRODUCT(OFFSET($AC60,0,MAX(0,DX$4-$DZ60-$CA$4+1),1,MIN($DZ60,DX$4-$CA$4+1)),OFFSET(Escalation!$K$24,($Y60-1)*(Escalation!$I$22+1)+DX$4-SSSModel!$C$3+1,MAX(0,DX$4-$DZ60-$CA$4+1),1,MIN($DZ60,DX$4-$CA$4+1))),
     IF(SSSModel!$C$4="PV",BZ60*$EA60*(1+SSSModel!$C$2),
     IF(SSSModel!$C$4="FCR",$EC60*SUM(OFFSET($AC60,0,MAX(DX$4-$AC$4-$DZ60+1,0),1,MIN($DZ60,DX$4-$AC$4+1))),0)))),
SUM($AC60:$BZ60)*
     IF(SSSModel!$C$4="RR",OFFSET(Profiles!$K$2,$Z60,MAX(Profiles!$C$2,BZ$4-$W60)),
     IF(SSSModel!$C$4="ECC",$EA60*$EB60*IF(MAX(Escalation!$C$2,BZ$4-$W60)&gt;$DZ60-1,0,OFFSET(Escalation!$K$2,$Y60,MAX(Escalation!$C$2,BZ$4-$W60))),
     IF(SSSModel!$C$4="PV",IF(DX$4=$W60,$EA60*(1+SSSModel!$C$2),0),
     IF(SSSModel!$C$4="FCR",IF(AND(DX$4&gt;=$W60,OFFSET(Profiles!$K$2,$Z60,MAX(Profiles!$C$2,BZ$4-$W60))&gt;0),$EC60,0),0))))))</f>
        <v>0</v>
      </c>
      <c r="DY60" s="82">
        <f ca="1">IF($Y60=0,0,OFFSET(Escalation!$B$2,$Y60,0))</f>
        <v>0</v>
      </c>
      <c r="DZ60" s="80">
        <f ca="1">IF($Z60=0,0,COUNTIF(OFFSET(Profiles!$K$2,$Z60,0,1,50),"&gt;0"))</f>
        <v>0</v>
      </c>
      <c r="EA60" s="137">
        <f ca="1">IF($Z60=0,0,SUMPRODUCT(Profiles!$C$20:$BH$20,OFFSET(Profiles!$C$2,$Z60,0,1,Profiles!$B$1)))</f>
        <v>0</v>
      </c>
      <c r="EB60" s="24">
        <f>IF($Z60=0,0,((1-(1+DY60)/(1+SSSModel!$C$2))/(1-((1+DY60)/(1+SSSModel!$C$2))^DZ60))*(1+SSSModel!$C$2))</f>
        <v>0</v>
      </c>
      <c r="EC60" s="24">
        <f>IF($Z60=0,0,-PMT(SSSModel!$C$2,DZ60,EA60))</f>
        <v>0</v>
      </c>
    </row>
    <row r="61" spans="3:133" x14ac:dyDescent="0.35">
      <c r="C61" s="18">
        <f t="shared" si="5"/>
        <v>6</v>
      </c>
      <c r="D61" s="18">
        <f t="shared" si="6"/>
        <v>7</v>
      </c>
      <c r="E61" s="18">
        <f t="shared" ca="1" si="10"/>
        <v>0</v>
      </c>
      <c r="G61" s="25" t="str">
        <f ca="1">IF($E61=0,"",OFFSET(Resources!B$26,$E61,0))</f>
        <v/>
      </c>
      <c r="H61" s="25" t="str">
        <f ca="1">IF($E61=0,"",OFFSET(Resources!C$26,$E61,0))</f>
        <v/>
      </c>
      <c r="I61" s="25" t="str">
        <f ca="1">IF($E61=0,"",OFFSET(Resources!$E$26,$E61,0))</f>
        <v/>
      </c>
      <c r="J61" s="16">
        <v>1</v>
      </c>
      <c r="K61" s="16" t="s">
        <v>150</v>
      </c>
      <c r="L61" s="25" t="str">
        <f ca="1">OFFSET(Resources!$CG$24,0,$C61-1)</f>
        <v>On-Going O&amp;M #1</v>
      </c>
      <c r="M61" s="25" t="str">
        <f ca="1">OFFSET(Resources!$CG$25,0,$C61-1)</f>
        <v>O&amp;M</v>
      </c>
      <c r="N61" s="1">
        <v>1</v>
      </c>
      <c r="O61" s="7">
        <f ca="1">IF($E61=0,0,OFFSET(Resources!$CG$26,$E61,$C61-1))</f>
        <v>0</v>
      </c>
      <c r="P61" s="25" t="str">
        <f ca="1">OFFSET(Resources!$CG$26,0,$C61-1)</f>
        <v>$/Yr</v>
      </c>
      <c r="Q61" s="18">
        <f ca="1">IF($E61=0,0,OFFSET(GenAlts!$W$4,$E61,$D61-1))</f>
        <v>0</v>
      </c>
      <c r="R61" s="1">
        <v>1</v>
      </c>
      <c r="S61" t="str">
        <f ca="1">IF($E61=0,"",OFFSET(Resources!$R$26,$E61,0))</f>
        <v/>
      </c>
      <c r="U61" s="25">
        <f ca="1">IF($E61=0,0,OFFSET(Resources!$AB$26,$E61,($C61-1)*Resources!$CI$20))</f>
        <v>0</v>
      </c>
      <c r="W61">
        <f t="shared" ca="1" si="9"/>
        <v>0</v>
      </c>
      <c r="X61">
        <f>IF(T61="",0,MATCH(T61,Profiles!$A$3:$A$22,0))</f>
        <v>0</v>
      </c>
      <c r="Y61" s="10">
        <f ca="1">IF(U61=0,0,MATCH(U61,Escalation!$A$3:$A$18,0))</f>
        <v>0</v>
      </c>
      <c r="Z61">
        <f>IF(V61="",0,MATCH(V61,Profiles!$A$3:$A$22,0))</f>
        <v>0</v>
      </c>
      <c r="AB61" s="8">
        <v>0</v>
      </c>
      <c r="AC61" s="72">
        <f ca="1">IF(OR(AC$4&lt;$Q61,AC$4&gt;$Q61+IF($S61="",1000,$S61)-1),0,IF(MOD(AC$4-$Q61,IF($R61="",1000,$R61))=0,$O61,0))*IF($Y61&gt;0,(1+INDEX(Escalation!$B$3:$B$18,$Y61,0))^(AC$4-SSSModel!$C$5),1)*IF($X61=0,1,OFFSET(Profiles!$K$2,$X61,MAX(Profiles!$C$2,AC$4-$Q61)))*IF($AA61=1,(1+SSSModel!#REF!),1)</f>
        <v>0</v>
      </c>
      <c r="AD61" s="72">
        <f ca="1">IF(OR(AD$4&lt;$Q61,AD$4&gt;$Q61+IF($S61="",1000,$S61)-1),0,IF(MOD(AD$4-$Q61,IF($R61="",1000,$R61))=0,$O61,0))*IF($Y61&gt;0,(1+INDEX(Escalation!$B$3:$B$18,$Y61,0))^(AD$4-SSSModel!$C$5),1)*IF($X61=0,1,OFFSET(Profiles!$K$2,$X61,MAX(Profiles!$C$2,AD$4-$Q61)))*IF($AA61=1,(1+SSSModel!#REF!),1)</f>
        <v>0</v>
      </c>
      <c r="AE61" s="72">
        <f ca="1">IF(OR(AE$4&lt;$Q61,AE$4&gt;$Q61+IF($S61="",1000,$S61)-1),0,IF(MOD(AE$4-$Q61,IF($R61="",1000,$R61))=0,$O61,0))*IF($Y61&gt;0,(1+INDEX(Escalation!$B$3:$B$18,$Y61,0))^(AE$4-SSSModel!$C$5),1)*IF($X61=0,1,OFFSET(Profiles!$K$2,$X61,MAX(Profiles!$C$2,AE$4-$Q61)))*IF($AA61=1,(1+SSSModel!#REF!),1)</f>
        <v>0</v>
      </c>
      <c r="AF61" s="72">
        <f ca="1">IF(OR(AF$4&lt;$Q61,AF$4&gt;$Q61+IF($S61="",1000,$S61)-1),0,IF(MOD(AF$4-$Q61,IF($R61="",1000,$R61))=0,$O61,0))*IF($Y61&gt;0,(1+INDEX(Escalation!$B$3:$B$18,$Y61,0))^(AF$4-SSSModel!$C$5),1)*IF($X61=0,1,OFFSET(Profiles!$K$2,$X61,MAX(Profiles!$C$2,AF$4-$Q61)))*IF($AA61=1,(1+SSSModel!#REF!),1)</f>
        <v>0</v>
      </c>
      <c r="AG61" s="72">
        <f ca="1">IF(OR(AG$4&lt;$Q61,AG$4&gt;$Q61+IF($S61="",1000,$S61)-1),0,IF(MOD(AG$4-$Q61,IF($R61="",1000,$R61))=0,$O61,0))*IF($Y61&gt;0,(1+INDEX(Escalation!$B$3:$B$18,$Y61,0))^(AG$4-SSSModel!$C$5),1)*IF($X61=0,1,OFFSET(Profiles!$K$2,$X61,MAX(Profiles!$C$2,AG$4-$Q61)))*IF($AA61=1,(1+SSSModel!#REF!),1)</f>
        <v>0</v>
      </c>
      <c r="AH61" s="72">
        <f ca="1">IF(OR(AH$4&lt;$Q61,AH$4&gt;$Q61+IF($S61="",1000,$S61)-1),0,IF(MOD(AH$4-$Q61,IF($R61="",1000,$R61))=0,$O61,0))*IF($Y61&gt;0,(1+INDEX(Escalation!$B$3:$B$18,$Y61,0))^(AH$4-SSSModel!$C$5),1)*IF($X61=0,1,OFFSET(Profiles!$K$2,$X61,MAX(Profiles!$C$2,AH$4-$Q61)))*IF($AA61=1,(1+SSSModel!#REF!),1)</f>
        <v>0</v>
      </c>
      <c r="AI61" s="72">
        <f ca="1">IF(OR(AI$4&lt;$Q61,AI$4&gt;$Q61+IF($S61="",1000,$S61)-1),0,IF(MOD(AI$4-$Q61,IF($R61="",1000,$R61))=0,$O61,0))*IF($Y61&gt;0,(1+INDEX(Escalation!$B$3:$B$18,$Y61,0))^(AI$4-SSSModel!$C$5),1)*IF($X61=0,1,OFFSET(Profiles!$K$2,$X61,MAX(Profiles!$C$2,AI$4-$Q61)))*IF($AA61=1,(1+SSSModel!#REF!),1)</f>
        <v>0</v>
      </c>
      <c r="AJ61" s="72">
        <f ca="1">IF(OR(AJ$4&lt;$Q61,AJ$4&gt;$Q61+IF($S61="",1000,$S61)-1),0,IF(MOD(AJ$4-$Q61,IF($R61="",1000,$R61))=0,$O61,0))*IF($Y61&gt;0,(1+INDEX(Escalation!$B$3:$B$18,$Y61,0))^(AJ$4-SSSModel!$C$5),1)*IF($X61=0,1,OFFSET(Profiles!$K$2,$X61,MAX(Profiles!$C$2,AJ$4-$Q61)))*IF($AA61=1,(1+SSSModel!#REF!),1)</f>
        <v>0</v>
      </c>
      <c r="AK61" s="72">
        <f ca="1">IF(OR(AK$4&lt;$Q61,AK$4&gt;$Q61+IF($S61="",1000,$S61)-1),0,IF(MOD(AK$4-$Q61,IF($R61="",1000,$R61))=0,$O61,0))*IF($Y61&gt;0,(1+INDEX(Escalation!$B$3:$B$18,$Y61,0))^(AK$4-SSSModel!$C$5),1)*IF($X61=0,1,OFFSET(Profiles!$K$2,$X61,MAX(Profiles!$C$2,AK$4-$Q61)))*IF($AA61=1,(1+SSSModel!#REF!),1)</f>
        <v>0</v>
      </c>
      <c r="AL61" s="72">
        <f ca="1">IF(OR(AL$4&lt;$Q61,AL$4&gt;$Q61+IF($S61="",1000,$S61)-1),0,IF(MOD(AL$4-$Q61,IF($R61="",1000,$R61))=0,$O61,0))*IF($Y61&gt;0,(1+INDEX(Escalation!$B$3:$B$18,$Y61,0))^(AL$4-SSSModel!$C$5),1)*IF($X61=0,1,OFFSET(Profiles!$K$2,$X61,MAX(Profiles!$C$2,AL$4-$Q61)))*IF($AA61=1,(1+SSSModel!#REF!),1)</f>
        <v>0</v>
      </c>
      <c r="AM61" s="72">
        <f ca="1">IF(OR(AM$4&lt;$Q61,AM$4&gt;$Q61+IF($S61="",1000,$S61)-1),0,IF(MOD(AM$4-$Q61,IF($R61="",1000,$R61))=0,$O61,0))*IF($Y61&gt;0,(1+INDEX(Escalation!$B$3:$B$18,$Y61,0))^(AM$4-SSSModel!$C$5),1)*IF($X61=0,1,OFFSET(Profiles!$K$2,$X61,MAX(Profiles!$C$2,AM$4-$Q61)))*IF($AA61=1,(1+SSSModel!#REF!),1)</f>
        <v>0</v>
      </c>
      <c r="AN61" s="72">
        <f ca="1">IF(OR(AN$4&lt;$Q61,AN$4&gt;$Q61+IF($S61="",1000,$S61)-1),0,IF(MOD(AN$4-$Q61,IF($R61="",1000,$R61))=0,$O61,0))*IF($Y61&gt;0,(1+INDEX(Escalation!$B$3:$B$18,$Y61,0))^(AN$4-SSSModel!$C$5),1)*IF($X61=0,1,OFFSET(Profiles!$K$2,$X61,MAX(Profiles!$C$2,AN$4-$Q61)))*IF($AA61=1,(1+SSSModel!#REF!),1)</f>
        <v>0</v>
      </c>
      <c r="AO61" s="72">
        <f ca="1">IF(OR(AO$4&lt;$Q61,AO$4&gt;$Q61+IF($S61="",1000,$S61)-1),0,IF(MOD(AO$4-$Q61,IF($R61="",1000,$R61))=0,$O61,0))*IF($Y61&gt;0,(1+INDEX(Escalation!$B$3:$B$18,$Y61,0))^(AO$4-SSSModel!$C$5),1)*IF($X61=0,1,OFFSET(Profiles!$K$2,$X61,MAX(Profiles!$C$2,AO$4-$Q61)))*IF($AA61=1,(1+SSSModel!#REF!),1)</f>
        <v>0</v>
      </c>
      <c r="AP61" s="72">
        <f ca="1">IF(OR(AP$4&lt;$Q61,AP$4&gt;$Q61+IF($S61="",1000,$S61)-1),0,IF(MOD(AP$4-$Q61,IF($R61="",1000,$R61))=0,$O61,0))*IF($Y61&gt;0,(1+INDEX(Escalation!$B$3:$B$18,$Y61,0))^(AP$4-SSSModel!$C$5),1)*IF($X61=0,1,OFFSET(Profiles!$K$2,$X61,MAX(Profiles!$C$2,AP$4-$Q61)))*IF($AA61=1,(1+SSSModel!#REF!),1)</f>
        <v>0</v>
      </c>
      <c r="AQ61" s="72">
        <f ca="1">IF(OR(AQ$4&lt;$Q61,AQ$4&gt;$Q61+IF($S61="",1000,$S61)-1),0,IF(MOD(AQ$4-$Q61,IF($R61="",1000,$R61))=0,$O61,0))*IF($Y61&gt;0,(1+INDEX(Escalation!$B$3:$B$18,$Y61,0))^(AQ$4-SSSModel!$C$5),1)*IF($X61=0,1,OFFSET(Profiles!$K$2,$X61,MAX(Profiles!$C$2,AQ$4-$Q61)))*IF($AA61=1,(1+SSSModel!#REF!),1)</f>
        <v>0</v>
      </c>
      <c r="AR61" s="72">
        <f ca="1">IF(OR(AR$4&lt;$Q61,AR$4&gt;$Q61+IF($S61="",1000,$S61)-1),0,IF(MOD(AR$4-$Q61,IF($R61="",1000,$R61))=0,$O61,0))*IF($Y61&gt;0,(1+INDEX(Escalation!$B$3:$B$18,$Y61,0))^(AR$4-SSSModel!$C$5),1)*IF($X61=0,1,OFFSET(Profiles!$K$2,$X61,MAX(Profiles!$C$2,AR$4-$Q61)))*IF($AA61=1,(1+SSSModel!#REF!),1)</f>
        <v>0</v>
      </c>
      <c r="AS61" s="72">
        <f ca="1">IF(OR(AS$4&lt;$Q61,AS$4&gt;$Q61+IF($S61="",1000,$S61)-1),0,IF(MOD(AS$4-$Q61,IF($R61="",1000,$R61))=0,$O61,0))*IF($Y61&gt;0,(1+INDEX(Escalation!$B$3:$B$18,$Y61,0))^(AS$4-SSSModel!$C$5),1)*IF($X61=0,1,OFFSET(Profiles!$K$2,$X61,MAX(Profiles!$C$2,AS$4-$Q61)))*IF($AA61=1,(1+SSSModel!#REF!),1)</f>
        <v>0</v>
      </c>
      <c r="AT61" s="72">
        <f ca="1">IF(OR(AT$4&lt;$Q61,AT$4&gt;$Q61+IF($S61="",1000,$S61)-1),0,IF(MOD(AT$4-$Q61,IF($R61="",1000,$R61))=0,$O61,0))*IF($Y61&gt;0,(1+INDEX(Escalation!$B$3:$B$18,$Y61,0))^(AT$4-SSSModel!$C$5),1)*IF($X61=0,1,OFFSET(Profiles!$K$2,$X61,MAX(Profiles!$C$2,AT$4-$Q61)))*IF($AA61=1,(1+SSSModel!#REF!),1)</f>
        <v>0</v>
      </c>
      <c r="AU61" s="72">
        <f ca="1">IF(OR(AU$4&lt;$Q61,AU$4&gt;$Q61+IF($S61="",1000,$S61)-1),0,IF(MOD(AU$4-$Q61,IF($R61="",1000,$R61))=0,$O61,0))*IF($Y61&gt;0,(1+INDEX(Escalation!$B$3:$B$18,$Y61,0))^(AU$4-SSSModel!$C$5),1)*IF($X61=0,1,OFFSET(Profiles!$K$2,$X61,MAX(Profiles!$C$2,AU$4-$Q61)))*IF($AA61=1,(1+SSSModel!#REF!),1)</f>
        <v>0</v>
      </c>
      <c r="AV61" s="72">
        <f ca="1">IF(OR(AV$4&lt;$Q61,AV$4&gt;$Q61+IF($S61="",1000,$S61)-1),0,IF(MOD(AV$4-$Q61,IF($R61="",1000,$R61))=0,$O61,0))*IF($Y61&gt;0,(1+INDEX(Escalation!$B$3:$B$18,$Y61,0))^(AV$4-SSSModel!$C$5),1)*IF($X61=0,1,OFFSET(Profiles!$K$2,$X61,MAX(Profiles!$C$2,AV$4-$Q61)))*IF($AA61=1,(1+SSSModel!#REF!),1)</f>
        <v>0</v>
      </c>
      <c r="AW61" s="72">
        <f ca="1">IF(OR(AW$4&lt;$Q61,AW$4&gt;$Q61+IF($S61="",1000,$S61)-1),0,IF(MOD(AW$4-$Q61,IF($R61="",1000,$R61))=0,$O61,0))*IF($Y61&gt;0,(1+INDEX(Escalation!$B$3:$B$18,$Y61,0))^(AW$4-SSSModel!$C$5),1)*IF($X61=0,1,OFFSET(Profiles!$K$2,$X61,MAX(Profiles!$C$2,AW$4-$Q61)))*IF($AA61=1,(1+SSSModel!#REF!),1)</f>
        <v>0</v>
      </c>
      <c r="AX61" s="72">
        <f ca="1">IF(OR(AX$4&lt;$Q61,AX$4&gt;$Q61+IF($S61="",1000,$S61)-1),0,IF(MOD(AX$4-$Q61,IF($R61="",1000,$R61))=0,$O61,0))*IF($Y61&gt;0,(1+INDEX(Escalation!$B$3:$B$18,$Y61,0))^(AX$4-SSSModel!$C$5),1)*IF($X61=0,1,OFFSET(Profiles!$K$2,$X61,MAX(Profiles!$C$2,AX$4-$Q61)))*IF($AA61=1,(1+SSSModel!#REF!),1)</f>
        <v>0</v>
      </c>
      <c r="AY61" s="72">
        <f ca="1">IF(OR(AY$4&lt;$Q61,AY$4&gt;$Q61+IF($S61="",1000,$S61)-1),0,IF(MOD(AY$4-$Q61,IF($R61="",1000,$R61))=0,$O61,0))*IF($Y61&gt;0,(1+INDEX(Escalation!$B$3:$B$18,$Y61,0))^(AY$4-SSSModel!$C$5),1)*IF($X61=0,1,OFFSET(Profiles!$K$2,$X61,MAX(Profiles!$C$2,AY$4-$Q61)))*IF($AA61=1,(1+SSSModel!#REF!),1)</f>
        <v>0</v>
      </c>
      <c r="AZ61" s="72">
        <f ca="1">IF(OR(AZ$4&lt;$Q61,AZ$4&gt;$Q61+IF($S61="",1000,$S61)-1),0,IF(MOD(AZ$4-$Q61,IF($R61="",1000,$R61))=0,$O61,0))*IF($Y61&gt;0,(1+INDEX(Escalation!$B$3:$B$18,$Y61,0))^(AZ$4-SSSModel!$C$5),1)*IF($X61=0,1,OFFSET(Profiles!$K$2,$X61,MAX(Profiles!$C$2,AZ$4-$Q61)))*IF($AA61=1,(1+SSSModel!#REF!),1)</f>
        <v>0</v>
      </c>
      <c r="BA61" s="72">
        <f ca="1">IF(OR(BA$4&lt;$Q61,BA$4&gt;$Q61+IF($S61="",1000,$S61)-1),0,IF(MOD(BA$4-$Q61,IF($R61="",1000,$R61))=0,$O61,0))*IF($Y61&gt;0,(1+INDEX(Escalation!$B$3:$B$18,$Y61,0))^(BA$4-SSSModel!$C$5),1)*IF($X61=0,1,OFFSET(Profiles!$K$2,$X61,MAX(Profiles!$C$2,BA$4-$Q61)))*IF($AA61=1,(1+SSSModel!#REF!),1)</f>
        <v>0</v>
      </c>
      <c r="BB61" s="72">
        <f ca="1">IF(OR(BB$4&lt;$Q61,BB$4&gt;$Q61+IF($S61="",1000,$S61)-1),0,IF(MOD(BB$4-$Q61,IF($R61="",1000,$R61))=0,$O61,0))*IF($Y61&gt;0,(1+INDEX(Escalation!$B$3:$B$18,$Y61,0))^(BB$4-SSSModel!$C$5),1)*IF($X61=0,1,OFFSET(Profiles!$K$2,$X61,MAX(Profiles!$C$2,BB$4-$Q61)))*IF($AA61=1,(1+SSSModel!#REF!),1)</f>
        <v>0</v>
      </c>
      <c r="BC61" s="72">
        <f ca="1">IF(OR(BC$4&lt;$Q61,BC$4&gt;$Q61+IF($S61="",1000,$S61)-1),0,IF(MOD(BC$4-$Q61,IF($R61="",1000,$R61))=0,$O61,0))*IF($Y61&gt;0,(1+INDEX(Escalation!$B$3:$B$18,$Y61,0))^(BC$4-SSSModel!$C$5),1)*IF($X61=0,1,OFFSET(Profiles!$K$2,$X61,MAX(Profiles!$C$2,BC$4-$Q61)))*IF($AA61=1,(1+SSSModel!#REF!),1)</f>
        <v>0</v>
      </c>
      <c r="BD61" s="72">
        <f ca="1">IF(OR(BD$4&lt;$Q61,BD$4&gt;$Q61+IF($S61="",1000,$S61)-1),0,IF(MOD(BD$4-$Q61,IF($R61="",1000,$R61))=0,$O61,0))*IF($Y61&gt;0,(1+INDEX(Escalation!$B$3:$B$18,$Y61,0))^(BD$4-SSSModel!$C$5),1)*IF($X61=0,1,OFFSET(Profiles!$K$2,$X61,MAX(Profiles!$C$2,BD$4-$Q61)))*IF($AA61=1,(1+SSSModel!#REF!),1)</f>
        <v>0</v>
      </c>
      <c r="BE61" s="72">
        <f ca="1">IF(OR(BE$4&lt;$Q61,BE$4&gt;$Q61+IF($S61="",1000,$S61)-1),0,IF(MOD(BE$4-$Q61,IF($R61="",1000,$R61))=0,$O61,0))*IF($Y61&gt;0,(1+INDEX(Escalation!$B$3:$B$18,$Y61,0))^(BE$4-SSSModel!$C$5),1)*IF($X61=0,1,OFFSET(Profiles!$K$2,$X61,MAX(Profiles!$C$2,BE$4-$Q61)))*IF($AA61=1,(1+SSSModel!#REF!),1)</f>
        <v>0</v>
      </c>
      <c r="BF61" s="72">
        <f ca="1">IF(OR(BF$4&lt;$Q61,BF$4&gt;$Q61+IF($S61="",1000,$S61)-1),0,IF(MOD(BF$4-$Q61,IF($R61="",1000,$R61))=0,$O61,0))*IF($Y61&gt;0,(1+INDEX(Escalation!$B$3:$B$18,$Y61,0))^(BF$4-SSSModel!$C$5),1)*IF($X61=0,1,OFFSET(Profiles!$K$2,$X61,MAX(Profiles!$C$2,BF$4-$Q61)))*IF($AA61=1,(1+SSSModel!#REF!),1)</f>
        <v>0</v>
      </c>
      <c r="BG61" s="72">
        <f ca="1">IF(OR(BG$4&lt;$Q61,BG$4&gt;$Q61+IF($S61="",1000,$S61)-1),0,IF(MOD(BG$4-$Q61,IF($R61="",1000,$R61))=0,$O61,0))*IF($Y61&gt;0,(1+INDEX(Escalation!$B$3:$B$18,$Y61,0))^(BG$4-SSSModel!$C$5),1)*IF($X61=0,1,OFFSET(Profiles!$K$2,$X61,MAX(Profiles!$C$2,BG$4-$Q61)))*IF($AA61=1,(1+SSSModel!#REF!),1)</f>
        <v>0</v>
      </c>
      <c r="BH61" s="72">
        <f ca="1">IF(OR(BH$4&lt;$Q61,BH$4&gt;$Q61+IF($S61="",1000,$S61)-1),0,IF(MOD(BH$4-$Q61,IF($R61="",1000,$R61))=0,$O61,0))*IF($Y61&gt;0,(1+INDEX(Escalation!$B$3:$B$18,$Y61,0))^(BH$4-SSSModel!$C$5),1)*IF($X61=0,1,OFFSET(Profiles!$K$2,$X61,MAX(Profiles!$C$2,BH$4-$Q61)))*IF($AA61=1,(1+SSSModel!#REF!),1)</f>
        <v>0</v>
      </c>
      <c r="BI61" s="72">
        <f ca="1">IF(OR(BI$4&lt;$Q61,BI$4&gt;$Q61+IF($S61="",1000,$S61)-1),0,IF(MOD(BI$4-$Q61,IF($R61="",1000,$R61))=0,$O61,0))*IF($Y61&gt;0,(1+INDEX(Escalation!$B$3:$B$18,$Y61,0))^(BI$4-SSSModel!$C$5),1)*IF($X61=0,1,OFFSET(Profiles!$K$2,$X61,MAX(Profiles!$C$2,BI$4-$Q61)))*IF($AA61=1,(1+SSSModel!#REF!),1)</f>
        <v>0</v>
      </c>
      <c r="BJ61" s="72">
        <f ca="1">IF(OR(BJ$4&lt;$Q61,BJ$4&gt;$Q61+IF($S61="",1000,$S61)-1),0,IF(MOD(BJ$4-$Q61,IF($R61="",1000,$R61))=0,$O61,0))*IF($Y61&gt;0,(1+INDEX(Escalation!$B$3:$B$18,$Y61,0))^(BJ$4-SSSModel!$C$5),1)*IF($X61=0,1,OFFSET(Profiles!$K$2,$X61,MAX(Profiles!$C$2,BJ$4-$Q61)))*IF($AA61=1,(1+SSSModel!#REF!),1)</f>
        <v>0</v>
      </c>
      <c r="BK61" s="72">
        <f ca="1">IF(OR(BK$4&lt;$Q61,BK$4&gt;$Q61+IF($S61="",1000,$S61)-1),0,IF(MOD(BK$4-$Q61,IF($R61="",1000,$R61))=0,$O61,0))*IF($Y61&gt;0,(1+INDEX(Escalation!$B$3:$B$18,$Y61,0))^(BK$4-SSSModel!$C$5),1)*IF($X61=0,1,OFFSET(Profiles!$K$2,$X61,MAX(Profiles!$C$2,BK$4-$Q61)))*IF($AA61=1,(1+SSSModel!#REF!),1)</f>
        <v>0</v>
      </c>
      <c r="BL61" s="72">
        <f ca="1">IF(OR(BL$4&lt;$Q61,BL$4&gt;$Q61+IF($S61="",1000,$S61)-1),0,IF(MOD(BL$4-$Q61,IF($R61="",1000,$R61))=0,$O61,0))*IF($Y61&gt;0,(1+INDEX(Escalation!$B$3:$B$18,$Y61,0))^(BL$4-SSSModel!$C$5),1)*IF($X61=0,1,OFFSET(Profiles!$K$2,$X61,MAX(Profiles!$C$2,BL$4-$Q61)))*IF($AA61=1,(1+SSSModel!#REF!),1)</f>
        <v>0</v>
      </c>
      <c r="BM61" s="72">
        <f ca="1">IF(OR(BM$4&lt;$Q61,BM$4&gt;$Q61+IF($S61="",1000,$S61)-1),0,IF(MOD(BM$4-$Q61,IF($R61="",1000,$R61))=0,$O61,0))*IF($Y61&gt;0,(1+INDEX(Escalation!$B$3:$B$18,$Y61,0))^(BM$4-SSSModel!$C$5),1)*IF($X61=0,1,OFFSET(Profiles!$K$2,$X61,MAX(Profiles!$C$2,BM$4-$Q61)))*IF($AA61=1,(1+SSSModel!#REF!),1)</f>
        <v>0</v>
      </c>
      <c r="BN61" s="72">
        <f ca="1">IF(OR(BN$4&lt;$Q61,BN$4&gt;$Q61+IF($S61="",1000,$S61)-1),0,IF(MOD(BN$4-$Q61,IF($R61="",1000,$R61))=0,$O61,0))*IF($Y61&gt;0,(1+INDEX(Escalation!$B$3:$B$18,$Y61,0))^(BN$4-SSSModel!$C$5),1)*IF($X61=0,1,OFFSET(Profiles!$K$2,$X61,MAX(Profiles!$C$2,BN$4-$Q61)))*IF($AA61=1,(1+SSSModel!#REF!),1)</f>
        <v>0</v>
      </c>
      <c r="BO61" s="72">
        <f ca="1">IF(OR(BO$4&lt;$Q61,BO$4&gt;$Q61+IF($S61="",1000,$S61)-1),0,IF(MOD(BO$4-$Q61,IF($R61="",1000,$R61))=0,$O61,0))*IF($Y61&gt;0,(1+INDEX(Escalation!$B$3:$B$18,$Y61,0))^(BO$4-SSSModel!$C$5),1)*IF($X61=0,1,OFFSET(Profiles!$K$2,$X61,MAX(Profiles!$C$2,BO$4-$Q61)))*IF($AA61=1,(1+SSSModel!#REF!),1)</f>
        <v>0</v>
      </c>
      <c r="BP61" s="72">
        <f ca="1">IF(OR(BP$4&lt;$Q61,BP$4&gt;$Q61+IF($S61="",1000,$S61)-1),0,IF(MOD(BP$4-$Q61,IF($R61="",1000,$R61))=0,$O61,0))*IF($Y61&gt;0,(1+INDEX(Escalation!$B$3:$B$18,$Y61,0))^(BP$4-SSSModel!$C$5),1)*IF($X61=0,1,OFFSET(Profiles!$K$2,$X61,MAX(Profiles!$C$2,BP$4-$Q61)))*IF($AA61=1,(1+SSSModel!#REF!),1)</f>
        <v>0</v>
      </c>
      <c r="BQ61" s="72">
        <f ca="1">IF(OR(BQ$4&lt;$Q61,BQ$4&gt;$Q61+IF($S61="",1000,$S61)-1),0,IF(MOD(BQ$4-$Q61,IF($R61="",1000,$R61))=0,$O61,0))*IF($Y61&gt;0,(1+INDEX(Escalation!$B$3:$B$18,$Y61,0))^(BQ$4-SSSModel!$C$5),1)*IF($X61=0,1,OFFSET(Profiles!$K$2,$X61,MAX(Profiles!$C$2,BQ$4-$Q61)))*IF($AA61=1,(1+SSSModel!#REF!),1)</f>
        <v>0</v>
      </c>
      <c r="BR61" s="72">
        <f ca="1">IF(OR(BR$4&lt;$Q61,BR$4&gt;$Q61+IF($S61="",1000,$S61)-1),0,IF(MOD(BR$4-$Q61,IF($R61="",1000,$R61))=0,$O61,0))*IF($Y61&gt;0,(1+INDEX(Escalation!$B$3:$B$18,$Y61,0))^(BR$4-SSSModel!$C$5),1)*IF($X61=0,1,OFFSET(Profiles!$K$2,$X61,MAX(Profiles!$C$2,BR$4-$Q61)))*IF($AA61=1,(1+SSSModel!#REF!),1)</f>
        <v>0</v>
      </c>
      <c r="BS61" s="72">
        <f ca="1">IF(OR(BS$4&lt;$Q61,BS$4&gt;$Q61+IF($S61="",1000,$S61)-1),0,IF(MOD(BS$4-$Q61,IF($R61="",1000,$R61))=0,$O61,0))*IF($Y61&gt;0,(1+INDEX(Escalation!$B$3:$B$18,$Y61,0))^(BS$4-SSSModel!$C$5),1)*IF($X61=0,1,OFFSET(Profiles!$K$2,$X61,MAX(Profiles!$C$2,BS$4-$Q61)))*IF($AA61=1,(1+SSSModel!#REF!),1)</f>
        <v>0</v>
      </c>
      <c r="BT61" s="72">
        <f ca="1">IF(OR(BT$4&lt;$Q61,BT$4&gt;$Q61+IF($S61="",1000,$S61)-1),0,IF(MOD(BT$4-$Q61,IF($R61="",1000,$R61))=0,$O61,0))*IF($Y61&gt;0,(1+INDEX(Escalation!$B$3:$B$18,$Y61,0))^(BT$4-SSSModel!$C$5),1)*IF($X61=0,1,OFFSET(Profiles!$K$2,$X61,MAX(Profiles!$C$2,BT$4-$Q61)))*IF($AA61=1,(1+SSSModel!#REF!),1)</f>
        <v>0</v>
      </c>
      <c r="BU61" s="72">
        <f ca="1">IF(OR(BU$4&lt;$Q61,BU$4&gt;$Q61+IF($S61="",1000,$S61)-1),0,IF(MOD(BU$4-$Q61,IF($R61="",1000,$R61))=0,$O61,0))*IF($Y61&gt;0,(1+INDEX(Escalation!$B$3:$B$18,$Y61,0))^(BU$4-SSSModel!$C$5),1)*IF($X61=0,1,OFFSET(Profiles!$K$2,$X61,MAX(Profiles!$C$2,BU$4-$Q61)))*IF($AA61=1,(1+SSSModel!#REF!),1)</f>
        <v>0</v>
      </c>
      <c r="BV61" s="72">
        <f ca="1">IF(OR(BV$4&lt;$Q61,BV$4&gt;$Q61+IF($S61="",1000,$S61)-1),0,IF(MOD(BV$4-$Q61,IF($R61="",1000,$R61))=0,$O61,0))*IF($Y61&gt;0,(1+INDEX(Escalation!$B$3:$B$18,$Y61,0))^(BV$4-SSSModel!$C$5),1)*IF($X61=0,1,OFFSET(Profiles!$K$2,$X61,MAX(Profiles!$C$2,BV$4-$Q61)))*IF($AA61=1,(1+SSSModel!#REF!),1)</f>
        <v>0</v>
      </c>
      <c r="BW61" s="72">
        <f ca="1">IF(OR(BW$4&lt;$Q61,BW$4&gt;$Q61+IF($S61="",1000,$S61)-1),0,IF(MOD(BW$4-$Q61,IF($R61="",1000,$R61))=0,$O61,0))*IF($Y61&gt;0,(1+INDEX(Escalation!$B$3:$B$18,$Y61,0))^(BW$4-SSSModel!$C$5),1)*IF($X61=0,1,OFFSET(Profiles!$K$2,$X61,MAX(Profiles!$C$2,BW$4-$Q61)))*IF($AA61=1,(1+SSSModel!#REF!),1)</f>
        <v>0</v>
      </c>
      <c r="BX61" s="72">
        <f ca="1">IF(OR(BX$4&lt;$Q61,BX$4&gt;$Q61+IF($S61="",1000,$S61)-1),0,IF(MOD(BX$4-$Q61,IF($R61="",1000,$R61))=0,$O61,0))*IF($Y61&gt;0,(1+INDEX(Escalation!$B$3:$B$18,$Y61,0))^(BX$4-SSSModel!$C$5),1)*IF($X61=0,1,OFFSET(Profiles!$K$2,$X61,MAX(Profiles!$C$2,BX$4-$Q61)))*IF($AA61=1,(1+SSSModel!#REF!),1)</f>
        <v>0</v>
      </c>
      <c r="BY61" s="72">
        <f ca="1">IF(OR(BY$4&lt;$Q61,BY$4&gt;$Q61+IF($S61="",1000,$S61)-1),0,IF(MOD(BY$4-$Q61,IF($R61="",1000,$R61))=0,$O61,0))*IF($Y61&gt;0,(1+INDEX(Escalation!$B$3:$B$18,$Y61,0))^(BY$4-SSSModel!$C$5),1)*IF($X61=0,1,OFFSET(Profiles!$K$2,$X61,MAX(Profiles!$C$2,BY$4-$Q61)))*IF($AA61=1,(1+SSSModel!#REF!),1)</f>
        <v>0</v>
      </c>
      <c r="BZ61" s="72">
        <f ca="1">IF(OR(BZ$4&lt;$Q61,BZ$4&gt;$Q61+IF($S61="",1000,$S61)-1),0,IF(MOD(BZ$4-$Q61,IF($R61="",1000,$R61))=0,$O61,0))*IF($Y61&gt;0,(1+INDEX(Escalation!$B$3:$B$18,$Y61,0))^(BZ$4-SSSModel!$C$5),1)*IF($X61=0,1,OFFSET(Profiles!$K$2,$X61,MAX(Profiles!$C$2,BZ$4-$Q61)))*IF($AA61=1,(1+SSSModel!#REF!),1)</f>
        <v>0</v>
      </c>
      <c r="CA61" s="134">
        <f ca="1">IF(OR($Z61=0,SSSModel!$C$4="CF"),AC61,
IF(LEFT($V61,3)="ON_",
     IF(SSSModel!$C$4="RR",SUMPRODUCT(OFFSET($AC61,0,0,1,$CB$2),OFFSET(Profiles!$K$28,($Z61-1)*(Profiles!$I$26+1)+CA$4-SSSModel!$C$3+1,0,1,$CB$2)),
     IF(SSSModel!$C$4="ECC",$EA61*$EB61*SUMPRODUCT(OFFSET($AC61,0,MAX(0,CA$4-$DZ61-$CA$4+1),1,MIN($DZ61,CA$4-$CA$4+1)),OFFSET(Escalation!$K$24,($Y61-1)*(Escalation!$I$22+1)+CA$4-SSSModel!$C$3+1,MAX(0,CA$4-$DZ61-$CA$4+1),1,MIN($DZ61,CA$4-$CA$4+1))),
     IF(SSSModel!$C$4="PV",AC61*$EA61*(1+SSSModel!$C$2),
     IF(SSSModel!$C$4="FCR",$EC61*SUM(OFFSET($AC61,0,MAX(CA$4-$AC$4-$DZ61+1,0),1,MIN($DZ61,CA$4-$AC$4+1))),0)))),
SUM($AC61:$BZ61)*
     IF(SSSModel!$C$4="RR",OFFSET(Profiles!$K$2,$Z61,MAX(Profiles!$C$2,AC$4-$W61)),
     IF(SSSModel!$C$4="ECC",$EA61*$EB61*IF(MAX(Escalation!$C$2,AC$4-$W61)&gt;$DZ61-1,0,OFFSET(Escalation!$K$2,$Y61,MAX(Escalation!$C$2,AC$4-$W61))),
     IF(SSSModel!$C$4="PV",IF(CA$4=$W61,$EA61*(1+SSSModel!$C$2),0),
     IF(SSSModel!$C$4="FCR",IF(AND(CA$4&gt;=$W61,OFFSET(Profiles!$K$2,$Z61,MAX(Profiles!$C$2,AC$4-$W61))&gt;0),$EC61,0),0))))))</f>
        <v>0</v>
      </c>
      <c r="CB61" s="135">
        <f ca="1">IF(OR($Z61=0,SSSModel!$C$4="CF"),AD61,
IF(LEFT($V61,3)="ON_",
     IF(SSSModel!$C$4="RR",SUMPRODUCT(OFFSET($AC61,0,0,1,$CB$2),OFFSET(Profiles!$K$28,($Z61-1)*(Profiles!$I$26+1)+CB$4-SSSModel!$C$3+1,0,1,$CB$2)),
     IF(SSSModel!$C$4="ECC",$EA61*$EB61*SUMPRODUCT(OFFSET($AC61,0,MAX(0,CB$4-$DZ61-$CA$4+1),1,MIN($DZ61,CB$4-$CA$4+1)),OFFSET(Escalation!$K$24,($Y61-1)*(Escalation!$I$22+1)+CB$4-SSSModel!$C$3+1,MAX(0,CB$4-$DZ61-$CA$4+1),1,MIN($DZ61,CB$4-$CA$4+1))),
     IF(SSSModel!$C$4="PV",AD61*$EA61*(1+SSSModel!$C$2),
     IF(SSSModel!$C$4="FCR",$EC61*SUM(OFFSET($AC61,0,MAX(CB$4-$AC$4-$DZ61+1,0),1,MIN($DZ61,CB$4-$AC$4+1))),0)))),
SUM($AC61:$BZ61)*
     IF(SSSModel!$C$4="RR",OFFSET(Profiles!$K$2,$Z61,MAX(Profiles!$C$2,AD$4-$W61)),
     IF(SSSModel!$C$4="ECC",$EA61*$EB61*IF(MAX(Escalation!$C$2,AD$4-$W61)&gt;$DZ61-1,0,OFFSET(Escalation!$K$2,$Y61,MAX(Escalation!$C$2,AD$4-$W61))),
     IF(SSSModel!$C$4="PV",IF(CB$4=$W61,$EA61*(1+SSSModel!$C$2),0),
     IF(SSSModel!$C$4="FCR",IF(AND(CB$4&gt;=$W61,OFFSET(Profiles!$K$2,$Z61,MAX(Profiles!$C$2,AD$4-$W61))&gt;0),$EC61,0),0))))))</f>
        <v>0</v>
      </c>
      <c r="CC61" s="135">
        <f ca="1">IF(OR($Z61=0,SSSModel!$C$4="CF"),AE61,
IF(LEFT($V61,3)="ON_",
     IF(SSSModel!$C$4="RR",SUMPRODUCT(OFFSET($AC61,0,0,1,$CB$2),OFFSET(Profiles!$K$28,($Z61-1)*(Profiles!$I$26+1)+CC$4-SSSModel!$C$3+1,0,1,$CB$2)),
     IF(SSSModel!$C$4="ECC",$EA61*$EB61*SUMPRODUCT(OFFSET($AC61,0,MAX(0,CC$4-$DZ61-$CA$4+1),1,MIN($DZ61,CC$4-$CA$4+1)),OFFSET(Escalation!$K$24,($Y61-1)*(Escalation!$I$22+1)+CC$4-SSSModel!$C$3+1,MAX(0,CC$4-$DZ61-$CA$4+1),1,MIN($DZ61,CC$4-$CA$4+1))),
     IF(SSSModel!$C$4="PV",AE61*$EA61*(1+SSSModel!$C$2),
     IF(SSSModel!$C$4="FCR",$EC61*SUM(OFFSET($AC61,0,MAX(CC$4-$AC$4-$DZ61+1,0),1,MIN($DZ61,CC$4-$AC$4+1))),0)))),
SUM($AC61:$BZ61)*
     IF(SSSModel!$C$4="RR",OFFSET(Profiles!$K$2,$Z61,MAX(Profiles!$C$2,AE$4-$W61)),
     IF(SSSModel!$C$4="ECC",$EA61*$EB61*IF(MAX(Escalation!$C$2,AE$4-$W61)&gt;$DZ61-1,0,OFFSET(Escalation!$K$2,$Y61,MAX(Escalation!$C$2,AE$4-$W61))),
     IF(SSSModel!$C$4="PV",IF(CC$4=$W61,$EA61*(1+SSSModel!$C$2),0),
     IF(SSSModel!$C$4="FCR",IF(AND(CC$4&gt;=$W61,OFFSET(Profiles!$K$2,$Z61,MAX(Profiles!$C$2,AE$4-$W61))&gt;0),$EC61,0),0))))))</f>
        <v>0</v>
      </c>
      <c r="CD61" s="135">
        <f ca="1">IF(OR($Z61=0,SSSModel!$C$4="CF"),AF61,
IF(LEFT($V61,3)="ON_",
     IF(SSSModel!$C$4="RR",SUMPRODUCT(OFFSET($AC61,0,0,1,$CB$2),OFFSET(Profiles!$K$28,($Z61-1)*(Profiles!$I$26+1)+CD$4-SSSModel!$C$3+1,0,1,$CB$2)),
     IF(SSSModel!$C$4="ECC",$EA61*$EB61*SUMPRODUCT(OFFSET($AC61,0,MAX(0,CD$4-$DZ61-$CA$4+1),1,MIN($DZ61,CD$4-$CA$4+1)),OFFSET(Escalation!$K$24,($Y61-1)*(Escalation!$I$22+1)+CD$4-SSSModel!$C$3+1,MAX(0,CD$4-$DZ61-$CA$4+1),1,MIN($DZ61,CD$4-$CA$4+1))),
     IF(SSSModel!$C$4="PV",AF61*$EA61*(1+SSSModel!$C$2),
     IF(SSSModel!$C$4="FCR",$EC61*SUM(OFFSET($AC61,0,MAX(CD$4-$AC$4-$DZ61+1,0),1,MIN($DZ61,CD$4-$AC$4+1))),0)))),
SUM($AC61:$BZ61)*
     IF(SSSModel!$C$4="RR",OFFSET(Profiles!$K$2,$Z61,MAX(Profiles!$C$2,AF$4-$W61)),
     IF(SSSModel!$C$4="ECC",$EA61*$EB61*IF(MAX(Escalation!$C$2,AF$4-$W61)&gt;$DZ61-1,0,OFFSET(Escalation!$K$2,$Y61,MAX(Escalation!$C$2,AF$4-$W61))),
     IF(SSSModel!$C$4="PV",IF(CD$4=$W61,$EA61*(1+SSSModel!$C$2),0),
     IF(SSSModel!$C$4="FCR",IF(AND(CD$4&gt;=$W61,OFFSET(Profiles!$K$2,$Z61,MAX(Profiles!$C$2,AF$4-$W61))&gt;0),$EC61,0),0))))))</f>
        <v>0</v>
      </c>
      <c r="CE61" s="135">
        <f ca="1">IF(OR($Z61=0,SSSModel!$C$4="CF"),AG61,
IF(LEFT($V61,3)="ON_",
     IF(SSSModel!$C$4="RR",SUMPRODUCT(OFFSET($AC61,0,0,1,$CB$2),OFFSET(Profiles!$K$28,($Z61-1)*(Profiles!$I$26+1)+CE$4-SSSModel!$C$3+1,0,1,$CB$2)),
     IF(SSSModel!$C$4="ECC",$EA61*$EB61*SUMPRODUCT(OFFSET($AC61,0,MAX(0,CE$4-$DZ61-$CA$4+1),1,MIN($DZ61,CE$4-$CA$4+1)),OFFSET(Escalation!$K$24,($Y61-1)*(Escalation!$I$22+1)+CE$4-SSSModel!$C$3+1,MAX(0,CE$4-$DZ61-$CA$4+1),1,MIN($DZ61,CE$4-$CA$4+1))),
     IF(SSSModel!$C$4="PV",AG61*$EA61*(1+SSSModel!$C$2),
     IF(SSSModel!$C$4="FCR",$EC61*SUM(OFFSET($AC61,0,MAX(CE$4-$AC$4-$DZ61+1,0),1,MIN($DZ61,CE$4-$AC$4+1))),0)))),
SUM($AC61:$BZ61)*
     IF(SSSModel!$C$4="RR",OFFSET(Profiles!$K$2,$Z61,MAX(Profiles!$C$2,AG$4-$W61)),
     IF(SSSModel!$C$4="ECC",$EA61*$EB61*IF(MAX(Escalation!$C$2,AG$4-$W61)&gt;$DZ61-1,0,OFFSET(Escalation!$K$2,$Y61,MAX(Escalation!$C$2,AG$4-$W61))),
     IF(SSSModel!$C$4="PV",IF(CE$4=$W61,$EA61*(1+SSSModel!$C$2),0),
     IF(SSSModel!$C$4="FCR",IF(AND(CE$4&gt;=$W61,OFFSET(Profiles!$K$2,$Z61,MAX(Profiles!$C$2,AG$4-$W61))&gt;0),$EC61,0),0))))))</f>
        <v>0</v>
      </c>
      <c r="CF61" s="135">
        <f ca="1">IF(OR($Z61=0,SSSModel!$C$4="CF"),AH61,
IF(LEFT($V61,3)="ON_",
     IF(SSSModel!$C$4="RR",SUMPRODUCT(OFFSET($AC61,0,0,1,$CB$2),OFFSET(Profiles!$K$28,($Z61-1)*(Profiles!$I$26+1)+CF$4-SSSModel!$C$3+1,0,1,$CB$2)),
     IF(SSSModel!$C$4="ECC",$EA61*$EB61*SUMPRODUCT(OFFSET($AC61,0,MAX(0,CF$4-$DZ61-$CA$4+1),1,MIN($DZ61,CF$4-$CA$4+1)),OFFSET(Escalation!$K$24,($Y61-1)*(Escalation!$I$22+1)+CF$4-SSSModel!$C$3+1,MAX(0,CF$4-$DZ61-$CA$4+1),1,MIN($DZ61,CF$4-$CA$4+1))),
     IF(SSSModel!$C$4="PV",AH61*$EA61*(1+SSSModel!$C$2),
     IF(SSSModel!$C$4="FCR",$EC61*SUM(OFFSET($AC61,0,MAX(CF$4-$AC$4-$DZ61+1,0),1,MIN($DZ61,CF$4-$AC$4+1))),0)))),
SUM($AC61:$BZ61)*
     IF(SSSModel!$C$4="RR",OFFSET(Profiles!$K$2,$Z61,MAX(Profiles!$C$2,AH$4-$W61)),
     IF(SSSModel!$C$4="ECC",$EA61*$EB61*IF(MAX(Escalation!$C$2,AH$4-$W61)&gt;$DZ61-1,0,OFFSET(Escalation!$K$2,$Y61,MAX(Escalation!$C$2,AH$4-$W61))),
     IF(SSSModel!$C$4="PV",IF(CF$4=$W61,$EA61*(1+SSSModel!$C$2),0),
     IF(SSSModel!$C$4="FCR",IF(AND(CF$4&gt;=$W61,OFFSET(Profiles!$K$2,$Z61,MAX(Profiles!$C$2,AH$4-$W61))&gt;0),$EC61,0),0))))))</f>
        <v>0</v>
      </c>
      <c r="CG61" s="135">
        <f ca="1">IF(OR($Z61=0,SSSModel!$C$4="CF"),AI61,
IF(LEFT($V61,3)="ON_",
     IF(SSSModel!$C$4="RR",SUMPRODUCT(OFFSET($AC61,0,0,1,$CB$2),OFFSET(Profiles!$K$28,($Z61-1)*(Profiles!$I$26+1)+CG$4-SSSModel!$C$3+1,0,1,$CB$2)),
     IF(SSSModel!$C$4="ECC",$EA61*$EB61*SUMPRODUCT(OFFSET($AC61,0,MAX(0,CG$4-$DZ61-$CA$4+1),1,MIN($DZ61,CG$4-$CA$4+1)),OFFSET(Escalation!$K$24,($Y61-1)*(Escalation!$I$22+1)+CG$4-SSSModel!$C$3+1,MAX(0,CG$4-$DZ61-$CA$4+1),1,MIN($DZ61,CG$4-$CA$4+1))),
     IF(SSSModel!$C$4="PV",AI61*$EA61*(1+SSSModel!$C$2),
     IF(SSSModel!$C$4="FCR",$EC61*SUM(OFFSET($AC61,0,MAX(CG$4-$AC$4-$DZ61+1,0),1,MIN($DZ61,CG$4-$AC$4+1))),0)))),
SUM($AC61:$BZ61)*
     IF(SSSModel!$C$4="RR",OFFSET(Profiles!$K$2,$Z61,MAX(Profiles!$C$2,AI$4-$W61)),
     IF(SSSModel!$C$4="ECC",$EA61*$EB61*IF(MAX(Escalation!$C$2,AI$4-$W61)&gt;$DZ61-1,0,OFFSET(Escalation!$K$2,$Y61,MAX(Escalation!$C$2,AI$4-$W61))),
     IF(SSSModel!$C$4="PV",IF(CG$4=$W61,$EA61*(1+SSSModel!$C$2),0),
     IF(SSSModel!$C$4="FCR",IF(AND(CG$4&gt;=$W61,OFFSET(Profiles!$K$2,$Z61,MAX(Profiles!$C$2,AI$4-$W61))&gt;0),$EC61,0),0))))))</f>
        <v>0</v>
      </c>
      <c r="CH61" s="135">
        <f ca="1">IF(OR($Z61=0,SSSModel!$C$4="CF"),AJ61,
IF(LEFT($V61,3)="ON_",
     IF(SSSModel!$C$4="RR",SUMPRODUCT(OFFSET($AC61,0,0,1,$CB$2),OFFSET(Profiles!$K$28,($Z61-1)*(Profiles!$I$26+1)+CH$4-SSSModel!$C$3+1,0,1,$CB$2)),
     IF(SSSModel!$C$4="ECC",$EA61*$EB61*SUMPRODUCT(OFFSET($AC61,0,MAX(0,CH$4-$DZ61-$CA$4+1),1,MIN($DZ61,CH$4-$CA$4+1)),OFFSET(Escalation!$K$24,($Y61-1)*(Escalation!$I$22+1)+CH$4-SSSModel!$C$3+1,MAX(0,CH$4-$DZ61-$CA$4+1),1,MIN($DZ61,CH$4-$CA$4+1))),
     IF(SSSModel!$C$4="PV",AJ61*$EA61*(1+SSSModel!$C$2),
     IF(SSSModel!$C$4="FCR",$EC61*SUM(OFFSET($AC61,0,MAX(CH$4-$AC$4-$DZ61+1,0),1,MIN($DZ61,CH$4-$AC$4+1))),0)))),
SUM($AC61:$BZ61)*
     IF(SSSModel!$C$4="RR",OFFSET(Profiles!$K$2,$Z61,MAX(Profiles!$C$2,AJ$4-$W61)),
     IF(SSSModel!$C$4="ECC",$EA61*$EB61*IF(MAX(Escalation!$C$2,AJ$4-$W61)&gt;$DZ61-1,0,OFFSET(Escalation!$K$2,$Y61,MAX(Escalation!$C$2,AJ$4-$W61))),
     IF(SSSModel!$C$4="PV",IF(CH$4=$W61,$EA61*(1+SSSModel!$C$2),0),
     IF(SSSModel!$C$4="FCR",IF(AND(CH$4&gt;=$W61,OFFSET(Profiles!$K$2,$Z61,MAX(Profiles!$C$2,AJ$4-$W61))&gt;0),$EC61,0),0))))))</f>
        <v>0</v>
      </c>
      <c r="CI61" s="135">
        <f ca="1">IF(OR($Z61=0,SSSModel!$C$4="CF"),AK61,
IF(LEFT($V61,3)="ON_",
     IF(SSSModel!$C$4="RR",SUMPRODUCT(OFFSET($AC61,0,0,1,$CB$2),OFFSET(Profiles!$K$28,($Z61-1)*(Profiles!$I$26+1)+CI$4-SSSModel!$C$3+1,0,1,$CB$2)),
     IF(SSSModel!$C$4="ECC",$EA61*$EB61*SUMPRODUCT(OFFSET($AC61,0,MAX(0,CI$4-$DZ61-$CA$4+1),1,MIN($DZ61,CI$4-$CA$4+1)),OFFSET(Escalation!$K$24,($Y61-1)*(Escalation!$I$22+1)+CI$4-SSSModel!$C$3+1,MAX(0,CI$4-$DZ61-$CA$4+1),1,MIN($DZ61,CI$4-$CA$4+1))),
     IF(SSSModel!$C$4="PV",AK61*$EA61*(1+SSSModel!$C$2),
     IF(SSSModel!$C$4="FCR",$EC61*SUM(OFFSET($AC61,0,MAX(CI$4-$AC$4-$DZ61+1,0),1,MIN($DZ61,CI$4-$AC$4+1))),0)))),
SUM($AC61:$BZ61)*
     IF(SSSModel!$C$4="RR",OFFSET(Profiles!$K$2,$Z61,MAX(Profiles!$C$2,AK$4-$W61)),
     IF(SSSModel!$C$4="ECC",$EA61*$EB61*IF(MAX(Escalation!$C$2,AK$4-$W61)&gt;$DZ61-1,0,OFFSET(Escalation!$K$2,$Y61,MAX(Escalation!$C$2,AK$4-$W61))),
     IF(SSSModel!$C$4="PV",IF(CI$4=$W61,$EA61*(1+SSSModel!$C$2),0),
     IF(SSSModel!$C$4="FCR",IF(AND(CI$4&gt;=$W61,OFFSET(Profiles!$K$2,$Z61,MAX(Profiles!$C$2,AK$4-$W61))&gt;0),$EC61,0),0))))))</f>
        <v>0</v>
      </c>
      <c r="CJ61" s="135">
        <f ca="1">IF(OR($Z61=0,SSSModel!$C$4="CF"),AL61,
IF(LEFT($V61,3)="ON_",
     IF(SSSModel!$C$4="RR",SUMPRODUCT(OFFSET($AC61,0,0,1,$CB$2),OFFSET(Profiles!$K$28,($Z61-1)*(Profiles!$I$26+1)+CJ$4-SSSModel!$C$3+1,0,1,$CB$2)),
     IF(SSSModel!$C$4="ECC",$EA61*$EB61*SUMPRODUCT(OFFSET($AC61,0,MAX(0,CJ$4-$DZ61-$CA$4+1),1,MIN($DZ61,CJ$4-$CA$4+1)),OFFSET(Escalation!$K$24,($Y61-1)*(Escalation!$I$22+1)+CJ$4-SSSModel!$C$3+1,MAX(0,CJ$4-$DZ61-$CA$4+1),1,MIN($DZ61,CJ$4-$CA$4+1))),
     IF(SSSModel!$C$4="PV",AL61*$EA61*(1+SSSModel!$C$2),
     IF(SSSModel!$C$4="FCR",$EC61*SUM(OFFSET($AC61,0,MAX(CJ$4-$AC$4-$DZ61+1,0),1,MIN($DZ61,CJ$4-$AC$4+1))),0)))),
SUM($AC61:$BZ61)*
     IF(SSSModel!$C$4="RR",OFFSET(Profiles!$K$2,$Z61,MAX(Profiles!$C$2,AL$4-$W61)),
     IF(SSSModel!$C$4="ECC",$EA61*$EB61*IF(MAX(Escalation!$C$2,AL$4-$W61)&gt;$DZ61-1,0,OFFSET(Escalation!$K$2,$Y61,MAX(Escalation!$C$2,AL$4-$W61))),
     IF(SSSModel!$C$4="PV",IF(CJ$4=$W61,$EA61*(1+SSSModel!$C$2),0),
     IF(SSSModel!$C$4="FCR",IF(AND(CJ$4&gt;=$W61,OFFSET(Profiles!$K$2,$Z61,MAX(Profiles!$C$2,AL$4-$W61))&gt;0),$EC61,0),0))))))</f>
        <v>0</v>
      </c>
      <c r="CK61" s="135">
        <f ca="1">IF(OR($Z61=0,SSSModel!$C$4="CF"),AM61,
IF(LEFT($V61,3)="ON_",
     IF(SSSModel!$C$4="RR",SUMPRODUCT(OFFSET($AC61,0,0,1,$CB$2),OFFSET(Profiles!$K$28,($Z61-1)*(Profiles!$I$26+1)+CK$4-SSSModel!$C$3+1,0,1,$CB$2)),
     IF(SSSModel!$C$4="ECC",$EA61*$EB61*SUMPRODUCT(OFFSET($AC61,0,MAX(0,CK$4-$DZ61-$CA$4+1),1,MIN($DZ61,CK$4-$CA$4+1)),OFFSET(Escalation!$K$24,($Y61-1)*(Escalation!$I$22+1)+CK$4-SSSModel!$C$3+1,MAX(0,CK$4-$DZ61-$CA$4+1),1,MIN($DZ61,CK$4-$CA$4+1))),
     IF(SSSModel!$C$4="PV",AM61*$EA61*(1+SSSModel!$C$2),
     IF(SSSModel!$C$4="FCR",$EC61*SUM(OFFSET($AC61,0,MAX(CK$4-$AC$4-$DZ61+1,0),1,MIN($DZ61,CK$4-$AC$4+1))),0)))),
SUM($AC61:$BZ61)*
     IF(SSSModel!$C$4="RR",OFFSET(Profiles!$K$2,$Z61,MAX(Profiles!$C$2,AM$4-$W61)),
     IF(SSSModel!$C$4="ECC",$EA61*$EB61*IF(MAX(Escalation!$C$2,AM$4-$W61)&gt;$DZ61-1,0,OFFSET(Escalation!$K$2,$Y61,MAX(Escalation!$C$2,AM$4-$W61))),
     IF(SSSModel!$C$4="PV",IF(CK$4=$W61,$EA61*(1+SSSModel!$C$2),0),
     IF(SSSModel!$C$4="FCR",IF(AND(CK$4&gt;=$W61,OFFSET(Profiles!$K$2,$Z61,MAX(Profiles!$C$2,AM$4-$W61))&gt;0),$EC61,0),0))))))</f>
        <v>0</v>
      </c>
      <c r="CL61" s="135">
        <f ca="1">IF(OR($Z61=0,SSSModel!$C$4="CF"),AN61,
IF(LEFT($V61,3)="ON_",
     IF(SSSModel!$C$4="RR",SUMPRODUCT(OFFSET($AC61,0,0,1,$CB$2),OFFSET(Profiles!$K$28,($Z61-1)*(Profiles!$I$26+1)+CL$4-SSSModel!$C$3+1,0,1,$CB$2)),
     IF(SSSModel!$C$4="ECC",$EA61*$EB61*SUMPRODUCT(OFFSET($AC61,0,MAX(0,CL$4-$DZ61-$CA$4+1),1,MIN($DZ61,CL$4-$CA$4+1)),OFFSET(Escalation!$K$24,($Y61-1)*(Escalation!$I$22+1)+CL$4-SSSModel!$C$3+1,MAX(0,CL$4-$DZ61-$CA$4+1),1,MIN($DZ61,CL$4-$CA$4+1))),
     IF(SSSModel!$C$4="PV",AN61*$EA61*(1+SSSModel!$C$2),
     IF(SSSModel!$C$4="FCR",$EC61*SUM(OFFSET($AC61,0,MAX(CL$4-$AC$4-$DZ61+1,0),1,MIN($DZ61,CL$4-$AC$4+1))),0)))),
SUM($AC61:$BZ61)*
     IF(SSSModel!$C$4="RR",OFFSET(Profiles!$K$2,$Z61,MAX(Profiles!$C$2,AN$4-$W61)),
     IF(SSSModel!$C$4="ECC",$EA61*$EB61*IF(MAX(Escalation!$C$2,AN$4-$W61)&gt;$DZ61-1,0,OFFSET(Escalation!$K$2,$Y61,MAX(Escalation!$C$2,AN$4-$W61))),
     IF(SSSModel!$C$4="PV",IF(CL$4=$W61,$EA61*(1+SSSModel!$C$2),0),
     IF(SSSModel!$C$4="FCR",IF(AND(CL$4&gt;=$W61,OFFSET(Profiles!$K$2,$Z61,MAX(Profiles!$C$2,AN$4-$W61))&gt;0),$EC61,0),0))))))</f>
        <v>0</v>
      </c>
      <c r="CM61" s="135">
        <f ca="1">IF(OR($Z61=0,SSSModel!$C$4="CF"),AO61,
IF(LEFT($V61,3)="ON_",
     IF(SSSModel!$C$4="RR",SUMPRODUCT(OFFSET($AC61,0,0,1,$CB$2),OFFSET(Profiles!$K$28,($Z61-1)*(Profiles!$I$26+1)+CM$4-SSSModel!$C$3+1,0,1,$CB$2)),
     IF(SSSModel!$C$4="ECC",$EA61*$EB61*SUMPRODUCT(OFFSET($AC61,0,MAX(0,CM$4-$DZ61-$CA$4+1),1,MIN($DZ61,CM$4-$CA$4+1)),OFFSET(Escalation!$K$24,($Y61-1)*(Escalation!$I$22+1)+CM$4-SSSModel!$C$3+1,MAX(0,CM$4-$DZ61-$CA$4+1),1,MIN($DZ61,CM$4-$CA$4+1))),
     IF(SSSModel!$C$4="PV",AO61*$EA61*(1+SSSModel!$C$2),
     IF(SSSModel!$C$4="FCR",$EC61*SUM(OFFSET($AC61,0,MAX(CM$4-$AC$4-$DZ61+1,0),1,MIN($DZ61,CM$4-$AC$4+1))),0)))),
SUM($AC61:$BZ61)*
     IF(SSSModel!$C$4="RR",OFFSET(Profiles!$K$2,$Z61,MAX(Profiles!$C$2,AO$4-$W61)),
     IF(SSSModel!$C$4="ECC",$EA61*$EB61*IF(MAX(Escalation!$C$2,AO$4-$W61)&gt;$DZ61-1,0,OFFSET(Escalation!$K$2,$Y61,MAX(Escalation!$C$2,AO$4-$W61))),
     IF(SSSModel!$C$4="PV",IF(CM$4=$W61,$EA61*(1+SSSModel!$C$2),0),
     IF(SSSModel!$C$4="FCR",IF(AND(CM$4&gt;=$W61,OFFSET(Profiles!$K$2,$Z61,MAX(Profiles!$C$2,AO$4-$W61))&gt;0),$EC61,0),0))))))</f>
        <v>0</v>
      </c>
      <c r="CN61" s="135">
        <f ca="1">IF(OR($Z61=0,SSSModel!$C$4="CF"),AP61,
IF(LEFT($V61,3)="ON_",
     IF(SSSModel!$C$4="RR",SUMPRODUCT(OFFSET($AC61,0,0,1,$CB$2),OFFSET(Profiles!$K$28,($Z61-1)*(Profiles!$I$26+1)+CN$4-SSSModel!$C$3+1,0,1,$CB$2)),
     IF(SSSModel!$C$4="ECC",$EA61*$EB61*SUMPRODUCT(OFFSET($AC61,0,MAX(0,CN$4-$DZ61-$CA$4+1),1,MIN($DZ61,CN$4-$CA$4+1)),OFFSET(Escalation!$K$24,($Y61-1)*(Escalation!$I$22+1)+CN$4-SSSModel!$C$3+1,MAX(0,CN$4-$DZ61-$CA$4+1),1,MIN($DZ61,CN$4-$CA$4+1))),
     IF(SSSModel!$C$4="PV",AP61*$EA61*(1+SSSModel!$C$2),
     IF(SSSModel!$C$4="FCR",$EC61*SUM(OFFSET($AC61,0,MAX(CN$4-$AC$4-$DZ61+1,0),1,MIN($DZ61,CN$4-$AC$4+1))),0)))),
SUM($AC61:$BZ61)*
     IF(SSSModel!$C$4="RR",OFFSET(Profiles!$K$2,$Z61,MAX(Profiles!$C$2,AP$4-$W61)),
     IF(SSSModel!$C$4="ECC",$EA61*$EB61*IF(MAX(Escalation!$C$2,AP$4-$W61)&gt;$DZ61-1,0,OFFSET(Escalation!$K$2,$Y61,MAX(Escalation!$C$2,AP$4-$W61))),
     IF(SSSModel!$C$4="PV",IF(CN$4=$W61,$EA61*(1+SSSModel!$C$2),0),
     IF(SSSModel!$C$4="FCR",IF(AND(CN$4&gt;=$W61,OFFSET(Profiles!$K$2,$Z61,MAX(Profiles!$C$2,AP$4-$W61))&gt;0),$EC61,0),0))))))</f>
        <v>0</v>
      </c>
      <c r="CO61" s="135">
        <f ca="1">IF(OR($Z61=0,SSSModel!$C$4="CF"),AQ61,
IF(LEFT($V61,3)="ON_",
     IF(SSSModel!$C$4="RR",SUMPRODUCT(OFFSET($AC61,0,0,1,$CB$2),OFFSET(Profiles!$K$28,($Z61-1)*(Profiles!$I$26+1)+CO$4-SSSModel!$C$3+1,0,1,$CB$2)),
     IF(SSSModel!$C$4="ECC",$EA61*$EB61*SUMPRODUCT(OFFSET($AC61,0,MAX(0,CO$4-$DZ61-$CA$4+1),1,MIN($DZ61,CO$4-$CA$4+1)),OFFSET(Escalation!$K$24,($Y61-1)*(Escalation!$I$22+1)+CO$4-SSSModel!$C$3+1,MAX(0,CO$4-$DZ61-$CA$4+1),1,MIN($DZ61,CO$4-$CA$4+1))),
     IF(SSSModel!$C$4="PV",AQ61*$EA61*(1+SSSModel!$C$2),
     IF(SSSModel!$C$4="FCR",$EC61*SUM(OFFSET($AC61,0,MAX(CO$4-$AC$4-$DZ61+1,0),1,MIN($DZ61,CO$4-$AC$4+1))),0)))),
SUM($AC61:$BZ61)*
     IF(SSSModel!$C$4="RR",OFFSET(Profiles!$K$2,$Z61,MAX(Profiles!$C$2,AQ$4-$W61)),
     IF(SSSModel!$C$4="ECC",$EA61*$EB61*IF(MAX(Escalation!$C$2,AQ$4-$W61)&gt;$DZ61-1,0,OFFSET(Escalation!$K$2,$Y61,MAX(Escalation!$C$2,AQ$4-$W61))),
     IF(SSSModel!$C$4="PV",IF(CO$4=$W61,$EA61*(1+SSSModel!$C$2),0),
     IF(SSSModel!$C$4="FCR",IF(AND(CO$4&gt;=$W61,OFFSET(Profiles!$K$2,$Z61,MAX(Profiles!$C$2,AQ$4-$W61))&gt;0),$EC61,0),0))))))</f>
        <v>0</v>
      </c>
      <c r="CP61" s="135">
        <f ca="1">IF(OR($Z61=0,SSSModel!$C$4="CF"),AR61,
IF(LEFT($V61,3)="ON_",
     IF(SSSModel!$C$4="RR",SUMPRODUCT(OFFSET($AC61,0,0,1,$CB$2),OFFSET(Profiles!$K$28,($Z61-1)*(Profiles!$I$26+1)+CP$4-SSSModel!$C$3+1,0,1,$CB$2)),
     IF(SSSModel!$C$4="ECC",$EA61*$EB61*SUMPRODUCT(OFFSET($AC61,0,MAX(0,CP$4-$DZ61-$CA$4+1),1,MIN($DZ61,CP$4-$CA$4+1)),OFFSET(Escalation!$K$24,($Y61-1)*(Escalation!$I$22+1)+CP$4-SSSModel!$C$3+1,MAX(0,CP$4-$DZ61-$CA$4+1),1,MIN($DZ61,CP$4-$CA$4+1))),
     IF(SSSModel!$C$4="PV",AR61*$EA61*(1+SSSModel!$C$2),
     IF(SSSModel!$C$4="FCR",$EC61*SUM(OFFSET($AC61,0,MAX(CP$4-$AC$4-$DZ61+1,0),1,MIN($DZ61,CP$4-$AC$4+1))),0)))),
SUM($AC61:$BZ61)*
     IF(SSSModel!$C$4="RR",OFFSET(Profiles!$K$2,$Z61,MAX(Profiles!$C$2,AR$4-$W61)),
     IF(SSSModel!$C$4="ECC",$EA61*$EB61*IF(MAX(Escalation!$C$2,AR$4-$W61)&gt;$DZ61-1,0,OFFSET(Escalation!$K$2,$Y61,MAX(Escalation!$C$2,AR$4-$W61))),
     IF(SSSModel!$C$4="PV",IF(CP$4=$W61,$EA61*(1+SSSModel!$C$2),0),
     IF(SSSModel!$C$4="FCR",IF(AND(CP$4&gt;=$W61,OFFSET(Profiles!$K$2,$Z61,MAX(Profiles!$C$2,AR$4-$W61))&gt;0),$EC61,0),0))))))</f>
        <v>0</v>
      </c>
      <c r="CQ61" s="135">
        <f ca="1">IF(OR($Z61=0,SSSModel!$C$4="CF"),AS61,
IF(LEFT($V61,3)="ON_",
     IF(SSSModel!$C$4="RR",SUMPRODUCT(OFFSET($AC61,0,0,1,$CB$2),OFFSET(Profiles!$K$28,($Z61-1)*(Profiles!$I$26+1)+CQ$4-SSSModel!$C$3+1,0,1,$CB$2)),
     IF(SSSModel!$C$4="ECC",$EA61*$EB61*SUMPRODUCT(OFFSET($AC61,0,MAX(0,CQ$4-$DZ61-$CA$4+1),1,MIN($DZ61,CQ$4-$CA$4+1)),OFFSET(Escalation!$K$24,($Y61-1)*(Escalation!$I$22+1)+CQ$4-SSSModel!$C$3+1,MAX(0,CQ$4-$DZ61-$CA$4+1),1,MIN($DZ61,CQ$4-$CA$4+1))),
     IF(SSSModel!$C$4="PV",AS61*$EA61*(1+SSSModel!$C$2),
     IF(SSSModel!$C$4="FCR",$EC61*SUM(OFFSET($AC61,0,MAX(CQ$4-$AC$4-$DZ61+1,0),1,MIN($DZ61,CQ$4-$AC$4+1))),0)))),
SUM($AC61:$BZ61)*
     IF(SSSModel!$C$4="RR",OFFSET(Profiles!$K$2,$Z61,MAX(Profiles!$C$2,AS$4-$W61)),
     IF(SSSModel!$C$4="ECC",$EA61*$EB61*IF(MAX(Escalation!$C$2,AS$4-$W61)&gt;$DZ61-1,0,OFFSET(Escalation!$K$2,$Y61,MAX(Escalation!$C$2,AS$4-$W61))),
     IF(SSSModel!$C$4="PV",IF(CQ$4=$W61,$EA61*(1+SSSModel!$C$2),0),
     IF(SSSModel!$C$4="FCR",IF(AND(CQ$4&gt;=$W61,OFFSET(Profiles!$K$2,$Z61,MAX(Profiles!$C$2,AS$4-$W61))&gt;0),$EC61,0),0))))))</f>
        <v>0</v>
      </c>
      <c r="CR61" s="135">
        <f ca="1">IF(OR($Z61=0,SSSModel!$C$4="CF"),AT61,
IF(LEFT($V61,3)="ON_",
     IF(SSSModel!$C$4="RR",SUMPRODUCT(OFFSET($AC61,0,0,1,$CB$2),OFFSET(Profiles!$K$28,($Z61-1)*(Profiles!$I$26+1)+CR$4-SSSModel!$C$3+1,0,1,$CB$2)),
     IF(SSSModel!$C$4="ECC",$EA61*$EB61*SUMPRODUCT(OFFSET($AC61,0,MAX(0,CR$4-$DZ61-$CA$4+1),1,MIN($DZ61,CR$4-$CA$4+1)),OFFSET(Escalation!$K$24,($Y61-1)*(Escalation!$I$22+1)+CR$4-SSSModel!$C$3+1,MAX(0,CR$4-$DZ61-$CA$4+1),1,MIN($DZ61,CR$4-$CA$4+1))),
     IF(SSSModel!$C$4="PV",AT61*$EA61*(1+SSSModel!$C$2),
     IF(SSSModel!$C$4="FCR",$EC61*SUM(OFFSET($AC61,0,MAX(CR$4-$AC$4-$DZ61+1,0),1,MIN($DZ61,CR$4-$AC$4+1))),0)))),
SUM($AC61:$BZ61)*
     IF(SSSModel!$C$4="RR",OFFSET(Profiles!$K$2,$Z61,MAX(Profiles!$C$2,AT$4-$W61)),
     IF(SSSModel!$C$4="ECC",$EA61*$EB61*IF(MAX(Escalation!$C$2,AT$4-$W61)&gt;$DZ61-1,0,OFFSET(Escalation!$K$2,$Y61,MAX(Escalation!$C$2,AT$4-$W61))),
     IF(SSSModel!$C$4="PV",IF(CR$4=$W61,$EA61*(1+SSSModel!$C$2),0),
     IF(SSSModel!$C$4="FCR",IF(AND(CR$4&gt;=$W61,OFFSET(Profiles!$K$2,$Z61,MAX(Profiles!$C$2,AT$4-$W61))&gt;0),$EC61,0),0))))))</f>
        <v>0</v>
      </c>
      <c r="CS61" s="135">
        <f ca="1">IF(OR($Z61=0,SSSModel!$C$4="CF"),AU61,
IF(LEFT($V61,3)="ON_",
     IF(SSSModel!$C$4="RR",SUMPRODUCT(OFFSET($AC61,0,0,1,$CB$2),OFFSET(Profiles!$K$28,($Z61-1)*(Profiles!$I$26+1)+CS$4-SSSModel!$C$3+1,0,1,$CB$2)),
     IF(SSSModel!$C$4="ECC",$EA61*$EB61*SUMPRODUCT(OFFSET($AC61,0,MAX(0,CS$4-$DZ61-$CA$4+1),1,MIN($DZ61,CS$4-$CA$4+1)),OFFSET(Escalation!$K$24,($Y61-1)*(Escalation!$I$22+1)+CS$4-SSSModel!$C$3+1,MAX(0,CS$4-$DZ61-$CA$4+1),1,MIN($DZ61,CS$4-$CA$4+1))),
     IF(SSSModel!$C$4="PV",AU61*$EA61*(1+SSSModel!$C$2),
     IF(SSSModel!$C$4="FCR",$EC61*SUM(OFFSET($AC61,0,MAX(CS$4-$AC$4-$DZ61+1,0),1,MIN($DZ61,CS$4-$AC$4+1))),0)))),
SUM($AC61:$BZ61)*
     IF(SSSModel!$C$4="RR",OFFSET(Profiles!$K$2,$Z61,MAX(Profiles!$C$2,AU$4-$W61)),
     IF(SSSModel!$C$4="ECC",$EA61*$EB61*IF(MAX(Escalation!$C$2,AU$4-$W61)&gt;$DZ61-1,0,OFFSET(Escalation!$K$2,$Y61,MAX(Escalation!$C$2,AU$4-$W61))),
     IF(SSSModel!$C$4="PV",IF(CS$4=$W61,$EA61*(1+SSSModel!$C$2),0),
     IF(SSSModel!$C$4="FCR",IF(AND(CS$4&gt;=$W61,OFFSET(Profiles!$K$2,$Z61,MAX(Profiles!$C$2,AU$4-$W61))&gt;0),$EC61,0),0))))))</f>
        <v>0</v>
      </c>
      <c r="CT61" s="135">
        <f ca="1">IF(OR($Z61=0,SSSModel!$C$4="CF"),AV61,
IF(LEFT($V61,3)="ON_",
     IF(SSSModel!$C$4="RR",SUMPRODUCT(OFFSET($AC61,0,0,1,$CB$2),OFFSET(Profiles!$K$28,($Z61-1)*(Profiles!$I$26+1)+CT$4-SSSModel!$C$3+1,0,1,$CB$2)),
     IF(SSSModel!$C$4="ECC",$EA61*$EB61*SUMPRODUCT(OFFSET($AC61,0,MAX(0,CT$4-$DZ61-$CA$4+1),1,MIN($DZ61,CT$4-$CA$4+1)),OFFSET(Escalation!$K$24,($Y61-1)*(Escalation!$I$22+1)+CT$4-SSSModel!$C$3+1,MAX(0,CT$4-$DZ61-$CA$4+1),1,MIN($DZ61,CT$4-$CA$4+1))),
     IF(SSSModel!$C$4="PV",AV61*$EA61*(1+SSSModel!$C$2),
     IF(SSSModel!$C$4="FCR",$EC61*SUM(OFFSET($AC61,0,MAX(CT$4-$AC$4-$DZ61+1,0),1,MIN($DZ61,CT$4-$AC$4+1))),0)))),
SUM($AC61:$BZ61)*
     IF(SSSModel!$C$4="RR",OFFSET(Profiles!$K$2,$Z61,MAX(Profiles!$C$2,AV$4-$W61)),
     IF(SSSModel!$C$4="ECC",$EA61*$EB61*IF(MAX(Escalation!$C$2,AV$4-$W61)&gt;$DZ61-1,0,OFFSET(Escalation!$K$2,$Y61,MAX(Escalation!$C$2,AV$4-$W61))),
     IF(SSSModel!$C$4="PV",IF(CT$4=$W61,$EA61*(1+SSSModel!$C$2),0),
     IF(SSSModel!$C$4="FCR",IF(AND(CT$4&gt;=$W61,OFFSET(Profiles!$K$2,$Z61,MAX(Profiles!$C$2,AV$4-$W61))&gt;0),$EC61,0),0))))))</f>
        <v>0</v>
      </c>
      <c r="CU61" s="135">
        <f ca="1">IF(OR($Z61=0,SSSModel!$C$4="CF"),AW61,
IF(LEFT($V61,3)="ON_",
     IF(SSSModel!$C$4="RR",SUMPRODUCT(OFFSET($AC61,0,0,1,$CB$2),OFFSET(Profiles!$K$28,($Z61-1)*(Profiles!$I$26+1)+CU$4-SSSModel!$C$3+1,0,1,$CB$2)),
     IF(SSSModel!$C$4="ECC",$EA61*$EB61*SUMPRODUCT(OFFSET($AC61,0,MAX(0,CU$4-$DZ61-$CA$4+1),1,MIN($DZ61,CU$4-$CA$4+1)),OFFSET(Escalation!$K$24,($Y61-1)*(Escalation!$I$22+1)+CU$4-SSSModel!$C$3+1,MAX(0,CU$4-$DZ61-$CA$4+1),1,MIN($DZ61,CU$4-$CA$4+1))),
     IF(SSSModel!$C$4="PV",AW61*$EA61*(1+SSSModel!$C$2),
     IF(SSSModel!$C$4="FCR",$EC61*SUM(OFFSET($AC61,0,MAX(CU$4-$AC$4-$DZ61+1,0),1,MIN($DZ61,CU$4-$AC$4+1))),0)))),
SUM($AC61:$BZ61)*
     IF(SSSModel!$C$4="RR",OFFSET(Profiles!$K$2,$Z61,MAX(Profiles!$C$2,AW$4-$W61)),
     IF(SSSModel!$C$4="ECC",$EA61*$EB61*IF(MAX(Escalation!$C$2,AW$4-$W61)&gt;$DZ61-1,0,OFFSET(Escalation!$K$2,$Y61,MAX(Escalation!$C$2,AW$4-$W61))),
     IF(SSSModel!$C$4="PV",IF(CU$4=$W61,$EA61*(1+SSSModel!$C$2),0),
     IF(SSSModel!$C$4="FCR",IF(AND(CU$4&gt;=$W61,OFFSET(Profiles!$K$2,$Z61,MAX(Profiles!$C$2,AW$4-$W61))&gt;0),$EC61,0),0))))))</f>
        <v>0</v>
      </c>
      <c r="CV61" s="135">
        <f ca="1">IF(OR($Z61=0,SSSModel!$C$4="CF"),AX61,
IF(LEFT($V61,3)="ON_",
     IF(SSSModel!$C$4="RR",SUMPRODUCT(OFFSET($AC61,0,0,1,$CB$2),OFFSET(Profiles!$K$28,($Z61-1)*(Profiles!$I$26+1)+CV$4-SSSModel!$C$3+1,0,1,$CB$2)),
     IF(SSSModel!$C$4="ECC",$EA61*$EB61*SUMPRODUCT(OFFSET($AC61,0,MAX(0,CV$4-$DZ61-$CA$4+1),1,MIN($DZ61,CV$4-$CA$4+1)),OFFSET(Escalation!$K$24,($Y61-1)*(Escalation!$I$22+1)+CV$4-SSSModel!$C$3+1,MAX(0,CV$4-$DZ61-$CA$4+1),1,MIN($DZ61,CV$4-$CA$4+1))),
     IF(SSSModel!$C$4="PV",AX61*$EA61*(1+SSSModel!$C$2),
     IF(SSSModel!$C$4="FCR",$EC61*SUM(OFFSET($AC61,0,MAX(CV$4-$AC$4-$DZ61+1,0),1,MIN($DZ61,CV$4-$AC$4+1))),0)))),
SUM($AC61:$BZ61)*
     IF(SSSModel!$C$4="RR",OFFSET(Profiles!$K$2,$Z61,MAX(Profiles!$C$2,AX$4-$W61)),
     IF(SSSModel!$C$4="ECC",$EA61*$EB61*IF(MAX(Escalation!$C$2,AX$4-$W61)&gt;$DZ61-1,0,OFFSET(Escalation!$K$2,$Y61,MAX(Escalation!$C$2,AX$4-$W61))),
     IF(SSSModel!$C$4="PV",IF(CV$4=$W61,$EA61*(1+SSSModel!$C$2),0),
     IF(SSSModel!$C$4="FCR",IF(AND(CV$4&gt;=$W61,OFFSET(Profiles!$K$2,$Z61,MAX(Profiles!$C$2,AX$4-$W61))&gt;0),$EC61,0),0))))))</f>
        <v>0</v>
      </c>
      <c r="CW61" s="135">
        <f ca="1">IF(OR($Z61=0,SSSModel!$C$4="CF"),AY61,
IF(LEFT($V61,3)="ON_",
     IF(SSSModel!$C$4="RR",SUMPRODUCT(OFFSET($AC61,0,0,1,$CB$2),OFFSET(Profiles!$K$28,($Z61-1)*(Profiles!$I$26+1)+CW$4-SSSModel!$C$3+1,0,1,$CB$2)),
     IF(SSSModel!$C$4="ECC",$EA61*$EB61*SUMPRODUCT(OFFSET($AC61,0,MAX(0,CW$4-$DZ61-$CA$4+1),1,MIN($DZ61,CW$4-$CA$4+1)),OFFSET(Escalation!$K$24,($Y61-1)*(Escalation!$I$22+1)+CW$4-SSSModel!$C$3+1,MAX(0,CW$4-$DZ61-$CA$4+1),1,MIN($DZ61,CW$4-$CA$4+1))),
     IF(SSSModel!$C$4="PV",AY61*$EA61*(1+SSSModel!$C$2),
     IF(SSSModel!$C$4="FCR",$EC61*SUM(OFFSET($AC61,0,MAX(CW$4-$AC$4-$DZ61+1,0),1,MIN($DZ61,CW$4-$AC$4+1))),0)))),
SUM($AC61:$BZ61)*
     IF(SSSModel!$C$4="RR",OFFSET(Profiles!$K$2,$Z61,MAX(Profiles!$C$2,AY$4-$W61)),
     IF(SSSModel!$C$4="ECC",$EA61*$EB61*IF(MAX(Escalation!$C$2,AY$4-$W61)&gt;$DZ61-1,0,OFFSET(Escalation!$K$2,$Y61,MAX(Escalation!$C$2,AY$4-$W61))),
     IF(SSSModel!$C$4="PV",IF(CW$4=$W61,$EA61*(1+SSSModel!$C$2),0),
     IF(SSSModel!$C$4="FCR",IF(AND(CW$4&gt;=$W61,OFFSET(Profiles!$K$2,$Z61,MAX(Profiles!$C$2,AY$4-$W61))&gt;0),$EC61,0),0))))))</f>
        <v>0</v>
      </c>
      <c r="CX61" s="135">
        <f ca="1">IF(OR($Z61=0,SSSModel!$C$4="CF"),AZ61,
IF(LEFT($V61,3)="ON_",
     IF(SSSModel!$C$4="RR",SUMPRODUCT(OFFSET($AC61,0,0,1,$CB$2),OFFSET(Profiles!$K$28,($Z61-1)*(Profiles!$I$26+1)+CX$4-SSSModel!$C$3+1,0,1,$CB$2)),
     IF(SSSModel!$C$4="ECC",$EA61*$EB61*SUMPRODUCT(OFFSET($AC61,0,MAX(0,CX$4-$DZ61-$CA$4+1),1,MIN($DZ61,CX$4-$CA$4+1)),OFFSET(Escalation!$K$24,($Y61-1)*(Escalation!$I$22+1)+CX$4-SSSModel!$C$3+1,MAX(0,CX$4-$DZ61-$CA$4+1),1,MIN($DZ61,CX$4-$CA$4+1))),
     IF(SSSModel!$C$4="PV",AZ61*$EA61*(1+SSSModel!$C$2),
     IF(SSSModel!$C$4="FCR",$EC61*SUM(OFFSET($AC61,0,MAX(CX$4-$AC$4-$DZ61+1,0),1,MIN($DZ61,CX$4-$AC$4+1))),0)))),
SUM($AC61:$BZ61)*
     IF(SSSModel!$C$4="RR",OFFSET(Profiles!$K$2,$Z61,MAX(Profiles!$C$2,AZ$4-$W61)),
     IF(SSSModel!$C$4="ECC",$EA61*$EB61*IF(MAX(Escalation!$C$2,AZ$4-$W61)&gt;$DZ61-1,0,OFFSET(Escalation!$K$2,$Y61,MAX(Escalation!$C$2,AZ$4-$W61))),
     IF(SSSModel!$C$4="PV",IF(CX$4=$W61,$EA61*(1+SSSModel!$C$2),0),
     IF(SSSModel!$C$4="FCR",IF(AND(CX$4&gt;=$W61,OFFSET(Profiles!$K$2,$Z61,MAX(Profiles!$C$2,AZ$4-$W61))&gt;0),$EC61,0),0))))))</f>
        <v>0</v>
      </c>
      <c r="CY61" s="135">
        <f ca="1">IF(OR($Z61=0,SSSModel!$C$4="CF"),BA61,
IF(LEFT($V61,3)="ON_",
     IF(SSSModel!$C$4="RR",SUMPRODUCT(OFFSET($AC61,0,0,1,$CB$2),OFFSET(Profiles!$K$28,($Z61-1)*(Profiles!$I$26+1)+CY$4-SSSModel!$C$3+1,0,1,$CB$2)),
     IF(SSSModel!$C$4="ECC",$EA61*$EB61*SUMPRODUCT(OFFSET($AC61,0,MAX(0,CY$4-$DZ61-$CA$4+1),1,MIN($DZ61,CY$4-$CA$4+1)),OFFSET(Escalation!$K$24,($Y61-1)*(Escalation!$I$22+1)+CY$4-SSSModel!$C$3+1,MAX(0,CY$4-$DZ61-$CA$4+1),1,MIN($DZ61,CY$4-$CA$4+1))),
     IF(SSSModel!$C$4="PV",BA61*$EA61*(1+SSSModel!$C$2),
     IF(SSSModel!$C$4="FCR",$EC61*SUM(OFFSET($AC61,0,MAX(CY$4-$AC$4-$DZ61+1,0),1,MIN($DZ61,CY$4-$AC$4+1))),0)))),
SUM($AC61:$BZ61)*
     IF(SSSModel!$C$4="RR",OFFSET(Profiles!$K$2,$Z61,MAX(Profiles!$C$2,BA$4-$W61)),
     IF(SSSModel!$C$4="ECC",$EA61*$EB61*IF(MAX(Escalation!$C$2,BA$4-$W61)&gt;$DZ61-1,0,OFFSET(Escalation!$K$2,$Y61,MAX(Escalation!$C$2,BA$4-$W61))),
     IF(SSSModel!$C$4="PV",IF(CY$4=$W61,$EA61*(1+SSSModel!$C$2),0),
     IF(SSSModel!$C$4="FCR",IF(AND(CY$4&gt;=$W61,OFFSET(Profiles!$K$2,$Z61,MAX(Profiles!$C$2,BA$4-$W61))&gt;0),$EC61,0),0))))))</f>
        <v>0</v>
      </c>
      <c r="CZ61" s="135">
        <f ca="1">IF(OR($Z61=0,SSSModel!$C$4="CF"),BB61,
IF(LEFT($V61,3)="ON_",
     IF(SSSModel!$C$4="RR",SUMPRODUCT(OFFSET($AC61,0,0,1,$CB$2),OFFSET(Profiles!$K$28,($Z61-1)*(Profiles!$I$26+1)+CZ$4-SSSModel!$C$3+1,0,1,$CB$2)),
     IF(SSSModel!$C$4="ECC",$EA61*$EB61*SUMPRODUCT(OFFSET($AC61,0,MAX(0,CZ$4-$DZ61-$CA$4+1),1,MIN($DZ61,CZ$4-$CA$4+1)),OFFSET(Escalation!$K$24,($Y61-1)*(Escalation!$I$22+1)+CZ$4-SSSModel!$C$3+1,MAX(0,CZ$4-$DZ61-$CA$4+1),1,MIN($DZ61,CZ$4-$CA$4+1))),
     IF(SSSModel!$C$4="PV",BB61*$EA61*(1+SSSModel!$C$2),
     IF(SSSModel!$C$4="FCR",$EC61*SUM(OFFSET($AC61,0,MAX(CZ$4-$AC$4-$DZ61+1,0),1,MIN($DZ61,CZ$4-$AC$4+1))),0)))),
SUM($AC61:$BZ61)*
     IF(SSSModel!$C$4="RR",OFFSET(Profiles!$K$2,$Z61,MAX(Profiles!$C$2,BB$4-$W61)),
     IF(SSSModel!$C$4="ECC",$EA61*$EB61*IF(MAX(Escalation!$C$2,BB$4-$W61)&gt;$DZ61-1,0,OFFSET(Escalation!$K$2,$Y61,MAX(Escalation!$C$2,BB$4-$W61))),
     IF(SSSModel!$C$4="PV",IF(CZ$4=$W61,$EA61*(1+SSSModel!$C$2),0),
     IF(SSSModel!$C$4="FCR",IF(AND(CZ$4&gt;=$W61,OFFSET(Profiles!$K$2,$Z61,MAX(Profiles!$C$2,BB$4-$W61))&gt;0),$EC61,0),0))))))</f>
        <v>0</v>
      </c>
      <c r="DA61" s="135">
        <f ca="1">IF(OR($Z61=0,SSSModel!$C$4="CF"),BC61,
IF(LEFT($V61,3)="ON_",
     IF(SSSModel!$C$4="RR",SUMPRODUCT(OFFSET($AC61,0,0,1,$CB$2),OFFSET(Profiles!$K$28,($Z61-1)*(Profiles!$I$26+1)+DA$4-SSSModel!$C$3+1,0,1,$CB$2)),
     IF(SSSModel!$C$4="ECC",$EA61*$EB61*SUMPRODUCT(OFFSET($AC61,0,MAX(0,DA$4-$DZ61-$CA$4+1),1,MIN($DZ61,DA$4-$CA$4+1)),OFFSET(Escalation!$K$24,($Y61-1)*(Escalation!$I$22+1)+DA$4-SSSModel!$C$3+1,MAX(0,DA$4-$DZ61-$CA$4+1),1,MIN($DZ61,DA$4-$CA$4+1))),
     IF(SSSModel!$C$4="PV",BC61*$EA61*(1+SSSModel!$C$2),
     IF(SSSModel!$C$4="FCR",$EC61*SUM(OFFSET($AC61,0,MAX(DA$4-$AC$4-$DZ61+1,0),1,MIN($DZ61,DA$4-$AC$4+1))),0)))),
SUM($AC61:$BZ61)*
     IF(SSSModel!$C$4="RR",OFFSET(Profiles!$K$2,$Z61,MAX(Profiles!$C$2,BC$4-$W61)),
     IF(SSSModel!$C$4="ECC",$EA61*$EB61*IF(MAX(Escalation!$C$2,BC$4-$W61)&gt;$DZ61-1,0,OFFSET(Escalation!$K$2,$Y61,MAX(Escalation!$C$2,BC$4-$W61))),
     IF(SSSModel!$C$4="PV",IF(DA$4=$W61,$EA61*(1+SSSModel!$C$2),0),
     IF(SSSModel!$C$4="FCR",IF(AND(DA$4&gt;=$W61,OFFSET(Profiles!$K$2,$Z61,MAX(Profiles!$C$2,BC$4-$W61))&gt;0),$EC61,0),0))))))</f>
        <v>0</v>
      </c>
      <c r="DB61" s="135">
        <f ca="1">IF(OR($Z61=0,SSSModel!$C$4="CF"),BD61,
IF(LEFT($V61,3)="ON_",
     IF(SSSModel!$C$4="RR",SUMPRODUCT(OFFSET($AC61,0,0,1,$CB$2),OFFSET(Profiles!$K$28,($Z61-1)*(Profiles!$I$26+1)+DB$4-SSSModel!$C$3+1,0,1,$CB$2)),
     IF(SSSModel!$C$4="ECC",$EA61*$EB61*SUMPRODUCT(OFFSET($AC61,0,MAX(0,DB$4-$DZ61-$CA$4+1),1,MIN($DZ61,DB$4-$CA$4+1)),OFFSET(Escalation!$K$24,($Y61-1)*(Escalation!$I$22+1)+DB$4-SSSModel!$C$3+1,MAX(0,DB$4-$DZ61-$CA$4+1),1,MIN($DZ61,DB$4-$CA$4+1))),
     IF(SSSModel!$C$4="PV",BD61*$EA61*(1+SSSModel!$C$2),
     IF(SSSModel!$C$4="FCR",$EC61*SUM(OFFSET($AC61,0,MAX(DB$4-$AC$4-$DZ61+1,0),1,MIN($DZ61,DB$4-$AC$4+1))),0)))),
SUM($AC61:$BZ61)*
     IF(SSSModel!$C$4="RR",OFFSET(Profiles!$K$2,$Z61,MAX(Profiles!$C$2,BD$4-$W61)),
     IF(SSSModel!$C$4="ECC",$EA61*$EB61*IF(MAX(Escalation!$C$2,BD$4-$W61)&gt;$DZ61-1,0,OFFSET(Escalation!$K$2,$Y61,MAX(Escalation!$C$2,BD$4-$W61))),
     IF(SSSModel!$C$4="PV",IF(DB$4=$W61,$EA61*(1+SSSModel!$C$2),0),
     IF(SSSModel!$C$4="FCR",IF(AND(DB$4&gt;=$W61,OFFSET(Profiles!$K$2,$Z61,MAX(Profiles!$C$2,BD$4-$W61))&gt;0),$EC61,0),0))))))</f>
        <v>0</v>
      </c>
      <c r="DC61" s="135">
        <f ca="1">IF(OR($Z61=0,SSSModel!$C$4="CF"),BE61,
IF(LEFT($V61,3)="ON_",
     IF(SSSModel!$C$4="RR",SUMPRODUCT(OFFSET($AC61,0,0,1,$CB$2),OFFSET(Profiles!$K$28,($Z61-1)*(Profiles!$I$26+1)+DC$4-SSSModel!$C$3+1,0,1,$CB$2)),
     IF(SSSModel!$C$4="ECC",$EA61*$EB61*SUMPRODUCT(OFFSET($AC61,0,MAX(0,DC$4-$DZ61-$CA$4+1),1,MIN($DZ61,DC$4-$CA$4+1)),OFFSET(Escalation!$K$24,($Y61-1)*(Escalation!$I$22+1)+DC$4-SSSModel!$C$3+1,MAX(0,DC$4-$DZ61-$CA$4+1),1,MIN($DZ61,DC$4-$CA$4+1))),
     IF(SSSModel!$C$4="PV",BE61*$EA61*(1+SSSModel!$C$2),
     IF(SSSModel!$C$4="FCR",$EC61*SUM(OFFSET($AC61,0,MAX(DC$4-$AC$4-$DZ61+1,0),1,MIN($DZ61,DC$4-$AC$4+1))),0)))),
SUM($AC61:$BZ61)*
     IF(SSSModel!$C$4="RR",OFFSET(Profiles!$K$2,$Z61,MAX(Profiles!$C$2,BE$4-$W61)),
     IF(SSSModel!$C$4="ECC",$EA61*$EB61*IF(MAX(Escalation!$C$2,BE$4-$W61)&gt;$DZ61-1,0,OFFSET(Escalation!$K$2,$Y61,MAX(Escalation!$C$2,BE$4-$W61))),
     IF(SSSModel!$C$4="PV",IF(DC$4=$W61,$EA61*(1+SSSModel!$C$2),0),
     IF(SSSModel!$C$4="FCR",IF(AND(DC$4&gt;=$W61,OFFSET(Profiles!$K$2,$Z61,MAX(Profiles!$C$2,BE$4-$W61))&gt;0),$EC61,0),0))))))</f>
        <v>0</v>
      </c>
      <c r="DD61" s="135">
        <f ca="1">IF(OR($Z61=0,SSSModel!$C$4="CF"),BF61,
IF(LEFT($V61,3)="ON_",
     IF(SSSModel!$C$4="RR",SUMPRODUCT(OFFSET($AC61,0,0,1,$CB$2),OFFSET(Profiles!$K$28,($Z61-1)*(Profiles!$I$26+1)+DD$4-SSSModel!$C$3+1,0,1,$CB$2)),
     IF(SSSModel!$C$4="ECC",$EA61*$EB61*SUMPRODUCT(OFFSET($AC61,0,MAX(0,DD$4-$DZ61-$CA$4+1),1,MIN($DZ61,DD$4-$CA$4+1)),OFFSET(Escalation!$K$24,($Y61-1)*(Escalation!$I$22+1)+DD$4-SSSModel!$C$3+1,MAX(0,DD$4-$DZ61-$CA$4+1),1,MIN($DZ61,DD$4-$CA$4+1))),
     IF(SSSModel!$C$4="PV",BF61*$EA61*(1+SSSModel!$C$2),
     IF(SSSModel!$C$4="FCR",$EC61*SUM(OFFSET($AC61,0,MAX(DD$4-$AC$4-$DZ61+1,0),1,MIN($DZ61,DD$4-$AC$4+1))),0)))),
SUM($AC61:$BZ61)*
     IF(SSSModel!$C$4="RR",OFFSET(Profiles!$K$2,$Z61,MAX(Profiles!$C$2,BF$4-$W61)),
     IF(SSSModel!$C$4="ECC",$EA61*$EB61*IF(MAX(Escalation!$C$2,BF$4-$W61)&gt;$DZ61-1,0,OFFSET(Escalation!$K$2,$Y61,MAX(Escalation!$C$2,BF$4-$W61))),
     IF(SSSModel!$C$4="PV",IF(DD$4=$W61,$EA61*(1+SSSModel!$C$2),0),
     IF(SSSModel!$C$4="FCR",IF(AND(DD$4&gt;=$W61,OFFSET(Profiles!$K$2,$Z61,MAX(Profiles!$C$2,BF$4-$W61))&gt;0),$EC61,0),0))))))</f>
        <v>0</v>
      </c>
      <c r="DE61" s="135">
        <f ca="1">IF(OR($Z61=0,SSSModel!$C$4="CF"),BG61,
IF(LEFT($V61,3)="ON_",
     IF(SSSModel!$C$4="RR",SUMPRODUCT(OFFSET($AC61,0,0,1,$CB$2),OFFSET(Profiles!$K$28,($Z61-1)*(Profiles!$I$26+1)+DE$4-SSSModel!$C$3+1,0,1,$CB$2)),
     IF(SSSModel!$C$4="ECC",$EA61*$EB61*SUMPRODUCT(OFFSET($AC61,0,MAX(0,DE$4-$DZ61-$CA$4+1),1,MIN($DZ61,DE$4-$CA$4+1)),OFFSET(Escalation!$K$24,($Y61-1)*(Escalation!$I$22+1)+DE$4-SSSModel!$C$3+1,MAX(0,DE$4-$DZ61-$CA$4+1),1,MIN($DZ61,DE$4-$CA$4+1))),
     IF(SSSModel!$C$4="PV",BG61*$EA61*(1+SSSModel!$C$2),
     IF(SSSModel!$C$4="FCR",$EC61*SUM(OFFSET($AC61,0,MAX(DE$4-$AC$4-$DZ61+1,0),1,MIN($DZ61,DE$4-$AC$4+1))),0)))),
SUM($AC61:$BZ61)*
     IF(SSSModel!$C$4="RR",OFFSET(Profiles!$K$2,$Z61,MAX(Profiles!$C$2,BG$4-$W61)),
     IF(SSSModel!$C$4="ECC",$EA61*$EB61*IF(MAX(Escalation!$C$2,BG$4-$W61)&gt;$DZ61-1,0,OFFSET(Escalation!$K$2,$Y61,MAX(Escalation!$C$2,BG$4-$W61))),
     IF(SSSModel!$C$4="PV",IF(DE$4=$W61,$EA61*(1+SSSModel!$C$2),0),
     IF(SSSModel!$C$4="FCR",IF(AND(DE$4&gt;=$W61,OFFSET(Profiles!$K$2,$Z61,MAX(Profiles!$C$2,BG$4-$W61))&gt;0),$EC61,0),0))))))</f>
        <v>0</v>
      </c>
      <c r="DF61" s="135">
        <f ca="1">IF(OR($Z61=0,SSSModel!$C$4="CF"),BH61,
IF(LEFT($V61,3)="ON_",
     IF(SSSModel!$C$4="RR",SUMPRODUCT(OFFSET($AC61,0,0,1,$CB$2),OFFSET(Profiles!$K$28,($Z61-1)*(Profiles!$I$26+1)+DF$4-SSSModel!$C$3+1,0,1,$CB$2)),
     IF(SSSModel!$C$4="ECC",$EA61*$EB61*SUMPRODUCT(OFFSET($AC61,0,MAX(0,DF$4-$DZ61-$CA$4+1),1,MIN($DZ61,DF$4-$CA$4+1)),OFFSET(Escalation!$K$24,($Y61-1)*(Escalation!$I$22+1)+DF$4-SSSModel!$C$3+1,MAX(0,DF$4-$DZ61-$CA$4+1),1,MIN($DZ61,DF$4-$CA$4+1))),
     IF(SSSModel!$C$4="PV",BH61*$EA61*(1+SSSModel!$C$2),
     IF(SSSModel!$C$4="FCR",$EC61*SUM(OFFSET($AC61,0,MAX(DF$4-$AC$4-$DZ61+1,0),1,MIN($DZ61,DF$4-$AC$4+1))),0)))),
SUM($AC61:$BZ61)*
     IF(SSSModel!$C$4="RR",OFFSET(Profiles!$K$2,$Z61,MAX(Profiles!$C$2,BH$4-$W61)),
     IF(SSSModel!$C$4="ECC",$EA61*$EB61*IF(MAX(Escalation!$C$2,BH$4-$W61)&gt;$DZ61-1,0,OFFSET(Escalation!$K$2,$Y61,MAX(Escalation!$C$2,BH$4-$W61))),
     IF(SSSModel!$C$4="PV",IF(DF$4=$W61,$EA61*(1+SSSModel!$C$2),0),
     IF(SSSModel!$C$4="FCR",IF(AND(DF$4&gt;=$W61,OFFSET(Profiles!$K$2,$Z61,MAX(Profiles!$C$2,BH$4-$W61))&gt;0),$EC61,0),0))))))</f>
        <v>0</v>
      </c>
      <c r="DG61" s="135">
        <f ca="1">IF(OR($Z61=0,SSSModel!$C$4="CF"),BI61,
IF(LEFT($V61,3)="ON_",
     IF(SSSModel!$C$4="RR",SUMPRODUCT(OFFSET($AC61,0,0,1,$CB$2),OFFSET(Profiles!$K$28,($Z61-1)*(Profiles!$I$26+1)+DG$4-SSSModel!$C$3+1,0,1,$CB$2)),
     IF(SSSModel!$C$4="ECC",$EA61*$EB61*SUMPRODUCT(OFFSET($AC61,0,MAX(0,DG$4-$DZ61-$CA$4+1),1,MIN($DZ61,DG$4-$CA$4+1)),OFFSET(Escalation!$K$24,($Y61-1)*(Escalation!$I$22+1)+DG$4-SSSModel!$C$3+1,MAX(0,DG$4-$DZ61-$CA$4+1),1,MIN($DZ61,DG$4-$CA$4+1))),
     IF(SSSModel!$C$4="PV",BI61*$EA61*(1+SSSModel!$C$2),
     IF(SSSModel!$C$4="FCR",$EC61*SUM(OFFSET($AC61,0,MAX(DG$4-$AC$4-$DZ61+1,0),1,MIN($DZ61,DG$4-$AC$4+1))),0)))),
SUM($AC61:$BZ61)*
     IF(SSSModel!$C$4="RR",OFFSET(Profiles!$K$2,$Z61,MAX(Profiles!$C$2,BI$4-$W61)),
     IF(SSSModel!$C$4="ECC",$EA61*$EB61*IF(MAX(Escalation!$C$2,BI$4-$W61)&gt;$DZ61-1,0,OFFSET(Escalation!$K$2,$Y61,MAX(Escalation!$C$2,BI$4-$W61))),
     IF(SSSModel!$C$4="PV",IF(DG$4=$W61,$EA61*(1+SSSModel!$C$2),0),
     IF(SSSModel!$C$4="FCR",IF(AND(DG$4&gt;=$W61,OFFSET(Profiles!$K$2,$Z61,MAX(Profiles!$C$2,BI$4-$W61))&gt;0),$EC61,0),0))))))</f>
        <v>0</v>
      </c>
      <c r="DH61" s="135">
        <f ca="1">IF(OR($Z61=0,SSSModel!$C$4="CF"),BJ61,
IF(LEFT($V61,3)="ON_",
     IF(SSSModel!$C$4="RR",SUMPRODUCT(OFFSET($AC61,0,0,1,$CB$2),OFFSET(Profiles!$K$28,($Z61-1)*(Profiles!$I$26+1)+DH$4-SSSModel!$C$3+1,0,1,$CB$2)),
     IF(SSSModel!$C$4="ECC",$EA61*$EB61*SUMPRODUCT(OFFSET($AC61,0,MAX(0,DH$4-$DZ61-$CA$4+1),1,MIN($DZ61,DH$4-$CA$4+1)),OFFSET(Escalation!$K$24,($Y61-1)*(Escalation!$I$22+1)+DH$4-SSSModel!$C$3+1,MAX(0,DH$4-$DZ61-$CA$4+1),1,MIN($DZ61,DH$4-$CA$4+1))),
     IF(SSSModel!$C$4="PV",BJ61*$EA61*(1+SSSModel!$C$2),
     IF(SSSModel!$C$4="FCR",$EC61*SUM(OFFSET($AC61,0,MAX(DH$4-$AC$4-$DZ61+1,0),1,MIN($DZ61,DH$4-$AC$4+1))),0)))),
SUM($AC61:$BZ61)*
     IF(SSSModel!$C$4="RR",OFFSET(Profiles!$K$2,$Z61,MAX(Profiles!$C$2,BJ$4-$W61)),
     IF(SSSModel!$C$4="ECC",$EA61*$EB61*IF(MAX(Escalation!$C$2,BJ$4-$W61)&gt;$DZ61-1,0,OFFSET(Escalation!$K$2,$Y61,MAX(Escalation!$C$2,BJ$4-$W61))),
     IF(SSSModel!$C$4="PV",IF(DH$4=$W61,$EA61*(1+SSSModel!$C$2),0),
     IF(SSSModel!$C$4="FCR",IF(AND(DH$4&gt;=$W61,OFFSET(Profiles!$K$2,$Z61,MAX(Profiles!$C$2,BJ$4-$W61))&gt;0),$EC61,0),0))))))</f>
        <v>0</v>
      </c>
      <c r="DI61" s="135">
        <f ca="1">IF(OR($Z61=0,SSSModel!$C$4="CF"),BK61,
IF(LEFT($V61,3)="ON_",
     IF(SSSModel!$C$4="RR",SUMPRODUCT(OFFSET($AC61,0,0,1,$CB$2),OFFSET(Profiles!$K$28,($Z61-1)*(Profiles!$I$26+1)+DI$4-SSSModel!$C$3+1,0,1,$CB$2)),
     IF(SSSModel!$C$4="ECC",$EA61*$EB61*SUMPRODUCT(OFFSET($AC61,0,MAX(0,DI$4-$DZ61-$CA$4+1),1,MIN($DZ61,DI$4-$CA$4+1)),OFFSET(Escalation!$K$24,($Y61-1)*(Escalation!$I$22+1)+DI$4-SSSModel!$C$3+1,MAX(0,DI$4-$DZ61-$CA$4+1),1,MIN($DZ61,DI$4-$CA$4+1))),
     IF(SSSModel!$C$4="PV",BK61*$EA61*(1+SSSModel!$C$2),
     IF(SSSModel!$C$4="FCR",$EC61*SUM(OFFSET($AC61,0,MAX(DI$4-$AC$4-$DZ61+1,0),1,MIN($DZ61,DI$4-$AC$4+1))),0)))),
SUM($AC61:$BZ61)*
     IF(SSSModel!$C$4="RR",OFFSET(Profiles!$K$2,$Z61,MAX(Profiles!$C$2,BK$4-$W61)),
     IF(SSSModel!$C$4="ECC",$EA61*$EB61*IF(MAX(Escalation!$C$2,BK$4-$W61)&gt;$DZ61-1,0,OFFSET(Escalation!$K$2,$Y61,MAX(Escalation!$C$2,BK$4-$W61))),
     IF(SSSModel!$C$4="PV",IF(DI$4=$W61,$EA61*(1+SSSModel!$C$2),0),
     IF(SSSModel!$C$4="FCR",IF(AND(DI$4&gt;=$W61,OFFSET(Profiles!$K$2,$Z61,MAX(Profiles!$C$2,BK$4-$W61))&gt;0),$EC61,0),0))))))</f>
        <v>0</v>
      </c>
      <c r="DJ61" s="135">
        <f ca="1">IF(OR($Z61=0,SSSModel!$C$4="CF"),BL61,
IF(LEFT($V61,3)="ON_",
     IF(SSSModel!$C$4="RR",SUMPRODUCT(OFFSET($AC61,0,0,1,$CB$2),OFFSET(Profiles!$K$28,($Z61-1)*(Profiles!$I$26+1)+DJ$4-SSSModel!$C$3+1,0,1,$CB$2)),
     IF(SSSModel!$C$4="ECC",$EA61*$EB61*SUMPRODUCT(OFFSET($AC61,0,MAX(0,DJ$4-$DZ61-$CA$4+1),1,MIN($DZ61,DJ$4-$CA$4+1)),OFFSET(Escalation!$K$24,($Y61-1)*(Escalation!$I$22+1)+DJ$4-SSSModel!$C$3+1,MAX(0,DJ$4-$DZ61-$CA$4+1),1,MIN($DZ61,DJ$4-$CA$4+1))),
     IF(SSSModel!$C$4="PV",BL61*$EA61*(1+SSSModel!$C$2),
     IF(SSSModel!$C$4="FCR",$EC61*SUM(OFFSET($AC61,0,MAX(DJ$4-$AC$4-$DZ61+1,0),1,MIN($DZ61,DJ$4-$AC$4+1))),0)))),
SUM($AC61:$BZ61)*
     IF(SSSModel!$C$4="RR",OFFSET(Profiles!$K$2,$Z61,MAX(Profiles!$C$2,BL$4-$W61)),
     IF(SSSModel!$C$4="ECC",$EA61*$EB61*IF(MAX(Escalation!$C$2,BL$4-$W61)&gt;$DZ61-1,0,OFFSET(Escalation!$K$2,$Y61,MAX(Escalation!$C$2,BL$4-$W61))),
     IF(SSSModel!$C$4="PV",IF(DJ$4=$W61,$EA61*(1+SSSModel!$C$2),0),
     IF(SSSModel!$C$4="FCR",IF(AND(DJ$4&gt;=$W61,OFFSET(Profiles!$K$2,$Z61,MAX(Profiles!$C$2,BL$4-$W61))&gt;0),$EC61,0),0))))))</f>
        <v>0</v>
      </c>
      <c r="DK61" s="135">
        <f ca="1">IF(OR($Z61=0,SSSModel!$C$4="CF"),BM61,
IF(LEFT($V61,3)="ON_",
     IF(SSSModel!$C$4="RR",SUMPRODUCT(OFFSET($AC61,0,0,1,$CB$2),OFFSET(Profiles!$K$28,($Z61-1)*(Profiles!$I$26+1)+DK$4-SSSModel!$C$3+1,0,1,$CB$2)),
     IF(SSSModel!$C$4="ECC",$EA61*$EB61*SUMPRODUCT(OFFSET($AC61,0,MAX(0,DK$4-$DZ61-$CA$4+1),1,MIN($DZ61,DK$4-$CA$4+1)),OFFSET(Escalation!$K$24,($Y61-1)*(Escalation!$I$22+1)+DK$4-SSSModel!$C$3+1,MAX(0,DK$4-$DZ61-$CA$4+1),1,MIN($DZ61,DK$4-$CA$4+1))),
     IF(SSSModel!$C$4="PV",BM61*$EA61*(1+SSSModel!$C$2),
     IF(SSSModel!$C$4="FCR",$EC61*SUM(OFFSET($AC61,0,MAX(DK$4-$AC$4-$DZ61+1,0),1,MIN($DZ61,DK$4-$AC$4+1))),0)))),
SUM($AC61:$BZ61)*
     IF(SSSModel!$C$4="RR",OFFSET(Profiles!$K$2,$Z61,MAX(Profiles!$C$2,BM$4-$W61)),
     IF(SSSModel!$C$4="ECC",$EA61*$EB61*IF(MAX(Escalation!$C$2,BM$4-$W61)&gt;$DZ61-1,0,OFFSET(Escalation!$K$2,$Y61,MAX(Escalation!$C$2,BM$4-$W61))),
     IF(SSSModel!$C$4="PV",IF(DK$4=$W61,$EA61*(1+SSSModel!$C$2),0),
     IF(SSSModel!$C$4="FCR",IF(AND(DK$4&gt;=$W61,OFFSET(Profiles!$K$2,$Z61,MAX(Profiles!$C$2,BM$4-$W61))&gt;0),$EC61,0),0))))))</f>
        <v>0</v>
      </c>
      <c r="DL61" s="135">
        <f ca="1">IF(OR($Z61=0,SSSModel!$C$4="CF"),BN61,
IF(LEFT($V61,3)="ON_",
     IF(SSSModel!$C$4="RR",SUMPRODUCT(OFFSET($AC61,0,0,1,$CB$2),OFFSET(Profiles!$K$28,($Z61-1)*(Profiles!$I$26+1)+DL$4-SSSModel!$C$3+1,0,1,$CB$2)),
     IF(SSSModel!$C$4="ECC",$EA61*$EB61*SUMPRODUCT(OFFSET($AC61,0,MAX(0,DL$4-$DZ61-$CA$4+1),1,MIN($DZ61,DL$4-$CA$4+1)),OFFSET(Escalation!$K$24,($Y61-1)*(Escalation!$I$22+1)+DL$4-SSSModel!$C$3+1,MAX(0,DL$4-$DZ61-$CA$4+1),1,MIN($DZ61,DL$4-$CA$4+1))),
     IF(SSSModel!$C$4="PV",BN61*$EA61*(1+SSSModel!$C$2),
     IF(SSSModel!$C$4="FCR",$EC61*SUM(OFFSET($AC61,0,MAX(DL$4-$AC$4-$DZ61+1,0),1,MIN($DZ61,DL$4-$AC$4+1))),0)))),
SUM($AC61:$BZ61)*
     IF(SSSModel!$C$4="RR",OFFSET(Profiles!$K$2,$Z61,MAX(Profiles!$C$2,BN$4-$W61)),
     IF(SSSModel!$C$4="ECC",$EA61*$EB61*IF(MAX(Escalation!$C$2,BN$4-$W61)&gt;$DZ61-1,0,OFFSET(Escalation!$K$2,$Y61,MAX(Escalation!$C$2,BN$4-$W61))),
     IF(SSSModel!$C$4="PV",IF(DL$4=$W61,$EA61*(1+SSSModel!$C$2),0),
     IF(SSSModel!$C$4="FCR",IF(AND(DL$4&gt;=$W61,OFFSET(Profiles!$K$2,$Z61,MAX(Profiles!$C$2,BN$4-$W61))&gt;0),$EC61,0),0))))))</f>
        <v>0</v>
      </c>
      <c r="DM61" s="135">
        <f ca="1">IF(OR($Z61=0,SSSModel!$C$4="CF"),BO61,
IF(LEFT($V61,3)="ON_",
     IF(SSSModel!$C$4="RR",SUMPRODUCT(OFFSET($AC61,0,0,1,$CB$2),OFFSET(Profiles!$K$28,($Z61-1)*(Profiles!$I$26+1)+DM$4-SSSModel!$C$3+1,0,1,$CB$2)),
     IF(SSSModel!$C$4="ECC",$EA61*$EB61*SUMPRODUCT(OFFSET($AC61,0,MAX(0,DM$4-$DZ61-$CA$4+1),1,MIN($DZ61,DM$4-$CA$4+1)),OFFSET(Escalation!$K$24,($Y61-1)*(Escalation!$I$22+1)+DM$4-SSSModel!$C$3+1,MAX(0,DM$4-$DZ61-$CA$4+1),1,MIN($DZ61,DM$4-$CA$4+1))),
     IF(SSSModel!$C$4="PV",BO61*$EA61*(1+SSSModel!$C$2),
     IF(SSSModel!$C$4="FCR",$EC61*SUM(OFFSET($AC61,0,MAX(DM$4-$AC$4-$DZ61+1,0),1,MIN($DZ61,DM$4-$AC$4+1))),0)))),
SUM($AC61:$BZ61)*
     IF(SSSModel!$C$4="RR",OFFSET(Profiles!$K$2,$Z61,MAX(Profiles!$C$2,BO$4-$W61)),
     IF(SSSModel!$C$4="ECC",$EA61*$EB61*IF(MAX(Escalation!$C$2,BO$4-$W61)&gt;$DZ61-1,0,OFFSET(Escalation!$K$2,$Y61,MAX(Escalation!$C$2,BO$4-$W61))),
     IF(SSSModel!$C$4="PV",IF(DM$4=$W61,$EA61*(1+SSSModel!$C$2),0),
     IF(SSSModel!$C$4="FCR",IF(AND(DM$4&gt;=$W61,OFFSET(Profiles!$K$2,$Z61,MAX(Profiles!$C$2,BO$4-$W61))&gt;0),$EC61,0),0))))))</f>
        <v>0</v>
      </c>
      <c r="DN61" s="135">
        <f ca="1">IF(OR($Z61=0,SSSModel!$C$4="CF"),BP61,
IF(LEFT($V61,3)="ON_",
     IF(SSSModel!$C$4="RR",SUMPRODUCT(OFFSET($AC61,0,0,1,$CB$2),OFFSET(Profiles!$K$28,($Z61-1)*(Profiles!$I$26+1)+DN$4-SSSModel!$C$3+1,0,1,$CB$2)),
     IF(SSSModel!$C$4="ECC",$EA61*$EB61*SUMPRODUCT(OFFSET($AC61,0,MAX(0,DN$4-$DZ61-$CA$4+1),1,MIN($DZ61,DN$4-$CA$4+1)),OFFSET(Escalation!$K$24,($Y61-1)*(Escalation!$I$22+1)+DN$4-SSSModel!$C$3+1,MAX(0,DN$4-$DZ61-$CA$4+1),1,MIN($DZ61,DN$4-$CA$4+1))),
     IF(SSSModel!$C$4="PV",BP61*$EA61*(1+SSSModel!$C$2),
     IF(SSSModel!$C$4="FCR",$EC61*SUM(OFFSET($AC61,0,MAX(DN$4-$AC$4-$DZ61+1,0),1,MIN($DZ61,DN$4-$AC$4+1))),0)))),
SUM($AC61:$BZ61)*
     IF(SSSModel!$C$4="RR",OFFSET(Profiles!$K$2,$Z61,MAX(Profiles!$C$2,BP$4-$W61)),
     IF(SSSModel!$C$4="ECC",$EA61*$EB61*IF(MAX(Escalation!$C$2,BP$4-$W61)&gt;$DZ61-1,0,OFFSET(Escalation!$K$2,$Y61,MAX(Escalation!$C$2,BP$4-$W61))),
     IF(SSSModel!$C$4="PV",IF(DN$4=$W61,$EA61*(1+SSSModel!$C$2),0),
     IF(SSSModel!$C$4="FCR",IF(AND(DN$4&gt;=$W61,OFFSET(Profiles!$K$2,$Z61,MAX(Profiles!$C$2,BP$4-$W61))&gt;0),$EC61,0),0))))))</f>
        <v>0</v>
      </c>
      <c r="DO61" s="135">
        <f ca="1">IF(OR($Z61=0,SSSModel!$C$4="CF"),BQ61,
IF(LEFT($V61,3)="ON_",
     IF(SSSModel!$C$4="RR",SUMPRODUCT(OFFSET($AC61,0,0,1,$CB$2),OFFSET(Profiles!$K$28,($Z61-1)*(Profiles!$I$26+1)+DO$4-SSSModel!$C$3+1,0,1,$CB$2)),
     IF(SSSModel!$C$4="ECC",$EA61*$EB61*SUMPRODUCT(OFFSET($AC61,0,MAX(0,DO$4-$DZ61-$CA$4+1),1,MIN($DZ61,DO$4-$CA$4+1)),OFFSET(Escalation!$K$24,($Y61-1)*(Escalation!$I$22+1)+DO$4-SSSModel!$C$3+1,MAX(0,DO$4-$DZ61-$CA$4+1),1,MIN($DZ61,DO$4-$CA$4+1))),
     IF(SSSModel!$C$4="PV",BQ61*$EA61*(1+SSSModel!$C$2),
     IF(SSSModel!$C$4="FCR",$EC61*SUM(OFFSET($AC61,0,MAX(DO$4-$AC$4-$DZ61+1,0),1,MIN($DZ61,DO$4-$AC$4+1))),0)))),
SUM($AC61:$BZ61)*
     IF(SSSModel!$C$4="RR",OFFSET(Profiles!$K$2,$Z61,MAX(Profiles!$C$2,BQ$4-$W61)),
     IF(SSSModel!$C$4="ECC",$EA61*$EB61*IF(MAX(Escalation!$C$2,BQ$4-$W61)&gt;$DZ61-1,0,OFFSET(Escalation!$K$2,$Y61,MAX(Escalation!$C$2,BQ$4-$W61))),
     IF(SSSModel!$C$4="PV",IF(DO$4=$W61,$EA61*(1+SSSModel!$C$2),0),
     IF(SSSModel!$C$4="FCR",IF(AND(DO$4&gt;=$W61,OFFSET(Profiles!$K$2,$Z61,MAX(Profiles!$C$2,BQ$4-$W61))&gt;0),$EC61,0),0))))))</f>
        <v>0</v>
      </c>
      <c r="DP61" s="135">
        <f ca="1">IF(OR($Z61=0,SSSModel!$C$4="CF"),BR61,
IF(LEFT($V61,3)="ON_",
     IF(SSSModel!$C$4="RR",SUMPRODUCT(OFFSET($AC61,0,0,1,$CB$2),OFFSET(Profiles!$K$28,($Z61-1)*(Profiles!$I$26+1)+DP$4-SSSModel!$C$3+1,0,1,$CB$2)),
     IF(SSSModel!$C$4="ECC",$EA61*$EB61*SUMPRODUCT(OFFSET($AC61,0,MAX(0,DP$4-$DZ61-$CA$4+1),1,MIN($DZ61,DP$4-$CA$4+1)),OFFSET(Escalation!$K$24,($Y61-1)*(Escalation!$I$22+1)+DP$4-SSSModel!$C$3+1,MAX(0,DP$4-$DZ61-$CA$4+1),1,MIN($DZ61,DP$4-$CA$4+1))),
     IF(SSSModel!$C$4="PV",BR61*$EA61*(1+SSSModel!$C$2),
     IF(SSSModel!$C$4="FCR",$EC61*SUM(OFFSET($AC61,0,MAX(DP$4-$AC$4-$DZ61+1,0),1,MIN($DZ61,DP$4-$AC$4+1))),0)))),
SUM($AC61:$BZ61)*
     IF(SSSModel!$C$4="RR",OFFSET(Profiles!$K$2,$Z61,MAX(Profiles!$C$2,BR$4-$W61)),
     IF(SSSModel!$C$4="ECC",$EA61*$EB61*IF(MAX(Escalation!$C$2,BR$4-$W61)&gt;$DZ61-1,0,OFFSET(Escalation!$K$2,$Y61,MAX(Escalation!$C$2,BR$4-$W61))),
     IF(SSSModel!$C$4="PV",IF(DP$4=$W61,$EA61*(1+SSSModel!$C$2),0),
     IF(SSSModel!$C$4="FCR",IF(AND(DP$4&gt;=$W61,OFFSET(Profiles!$K$2,$Z61,MAX(Profiles!$C$2,BR$4-$W61))&gt;0),$EC61,0),0))))))</f>
        <v>0</v>
      </c>
      <c r="DQ61" s="135">
        <f ca="1">IF(OR($Z61=0,SSSModel!$C$4="CF"),BS61,
IF(LEFT($V61,3)="ON_",
     IF(SSSModel!$C$4="RR",SUMPRODUCT(OFFSET($AC61,0,0,1,$CB$2),OFFSET(Profiles!$K$28,($Z61-1)*(Profiles!$I$26+1)+DQ$4-SSSModel!$C$3+1,0,1,$CB$2)),
     IF(SSSModel!$C$4="ECC",$EA61*$EB61*SUMPRODUCT(OFFSET($AC61,0,MAX(0,DQ$4-$DZ61-$CA$4+1),1,MIN($DZ61,DQ$4-$CA$4+1)),OFFSET(Escalation!$K$24,($Y61-1)*(Escalation!$I$22+1)+DQ$4-SSSModel!$C$3+1,MAX(0,DQ$4-$DZ61-$CA$4+1),1,MIN($DZ61,DQ$4-$CA$4+1))),
     IF(SSSModel!$C$4="PV",BS61*$EA61*(1+SSSModel!$C$2),
     IF(SSSModel!$C$4="FCR",$EC61*SUM(OFFSET($AC61,0,MAX(DQ$4-$AC$4-$DZ61+1,0),1,MIN($DZ61,DQ$4-$AC$4+1))),0)))),
SUM($AC61:$BZ61)*
     IF(SSSModel!$C$4="RR",OFFSET(Profiles!$K$2,$Z61,MAX(Profiles!$C$2,BS$4-$W61)),
     IF(SSSModel!$C$4="ECC",$EA61*$EB61*IF(MAX(Escalation!$C$2,BS$4-$W61)&gt;$DZ61-1,0,OFFSET(Escalation!$K$2,$Y61,MAX(Escalation!$C$2,BS$4-$W61))),
     IF(SSSModel!$C$4="PV",IF(DQ$4=$W61,$EA61*(1+SSSModel!$C$2),0),
     IF(SSSModel!$C$4="FCR",IF(AND(DQ$4&gt;=$W61,OFFSET(Profiles!$K$2,$Z61,MAX(Profiles!$C$2,BS$4-$W61))&gt;0),$EC61,0),0))))))</f>
        <v>0</v>
      </c>
      <c r="DR61" s="135">
        <f ca="1">IF(OR($Z61=0,SSSModel!$C$4="CF"),BT61,
IF(LEFT($V61,3)="ON_",
     IF(SSSModel!$C$4="RR",SUMPRODUCT(OFFSET($AC61,0,0,1,$CB$2),OFFSET(Profiles!$K$28,($Z61-1)*(Profiles!$I$26+1)+DR$4-SSSModel!$C$3+1,0,1,$CB$2)),
     IF(SSSModel!$C$4="ECC",$EA61*$EB61*SUMPRODUCT(OFFSET($AC61,0,MAX(0,DR$4-$DZ61-$CA$4+1),1,MIN($DZ61,DR$4-$CA$4+1)),OFFSET(Escalation!$K$24,($Y61-1)*(Escalation!$I$22+1)+DR$4-SSSModel!$C$3+1,MAX(0,DR$4-$DZ61-$CA$4+1),1,MIN($DZ61,DR$4-$CA$4+1))),
     IF(SSSModel!$C$4="PV",BT61*$EA61*(1+SSSModel!$C$2),
     IF(SSSModel!$C$4="FCR",$EC61*SUM(OFFSET($AC61,0,MAX(DR$4-$AC$4-$DZ61+1,0),1,MIN($DZ61,DR$4-$AC$4+1))),0)))),
SUM($AC61:$BZ61)*
     IF(SSSModel!$C$4="RR",OFFSET(Profiles!$K$2,$Z61,MAX(Profiles!$C$2,BT$4-$W61)),
     IF(SSSModel!$C$4="ECC",$EA61*$EB61*IF(MAX(Escalation!$C$2,BT$4-$W61)&gt;$DZ61-1,0,OFFSET(Escalation!$K$2,$Y61,MAX(Escalation!$C$2,BT$4-$W61))),
     IF(SSSModel!$C$4="PV",IF(DR$4=$W61,$EA61*(1+SSSModel!$C$2),0),
     IF(SSSModel!$C$4="FCR",IF(AND(DR$4&gt;=$W61,OFFSET(Profiles!$K$2,$Z61,MAX(Profiles!$C$2,BT$4-$W61))&gt;0),$EC61,0),0))))))</f>
        <v>0</v>
      </c>
      <c r="DS61" s="135">
        <f ca="1">IF(OR($Z61=0,SSSModel!$C$4="CF"),BU61,
IF(LEFT($V61,3)="ON_",
     IF(SSSModel!$C$4="RR",SUMPRODUCT(OFFSET($AC61,0,0,1,$CB$2),OFFSET(Profiles!$K$28,($Z61-1)*(Profiles!$I$26+1)+DS$4-SSSModel!$C$3+1,0,1,$CB$2)),
     IF(SSSModel!$C$4="ECC",$EA61*$EB61*SUMPRODUCT(OFFSET($AC61,0,MAX(0,DS$4-$DZ61-$CA$4+1),1,MIN($DZ61,DS$4-$CA$4+1)),OFFSET(Escalation!$K$24,($Y61-1)*(Escalation!$I$22+1)+DS$4-SSSModel!$C$3+1,MAX(0,DS$4-$DZ61-$CA$4+1),1,MIN($DZ61,DS$4-$CA$4+1))),
     IF(SSSModel!$C$4="PV",BU61*$EA61*(1+SSSModel!$C$2),
     IF(SSSModel!$C$4="FCR",$EC61*SUM(OFFSET($AC61,0,MAX(DS$4-$AC$4-$DZ61+1,0),1,MIN($DZ61,DS$4-$AC$4+1))),0)))),
SUM($AC61:$BZ61)*
     IF(SSSModel!$C$4="RR",OFFSET(Profiles!$K$2,$Z61,MAX(Profiles!$C$2,BU$4-$W61)),
     IF(SSSModel!$C$4="ECC",$EA61*$EB61*IF(MAX(Escalation!$C$2,BU$4-$W61)&gt;$DZ61-1,0,OFFSET(Escalation!$K$2,$Y61,MAX(Escalation!$C$2,BU$4-$W61))),
     IF(SSSModel!$C$4="PV",IF(DS$4=$W61,$EA61*(1+SSSModel!$C$2),0),
     IF(SSSModel!$C$4="FCR",IF(AND(DS$4&gt;=$W61,OFFSET(Profiles!$K$2,$Z61,MAX(Profiles!$C$2,BU$4-$W61))&gt;0),$EC61,0),0))))))</f>
        <v>0</v>
      </c>
      <c r="DT61" s="135">
        <f ca="1">IF(OR($Z61=0,SSSModel!$C$4="CF"),BV61,
IF(LEFT($V61,3)="ON_",
     IF(SSSModel!$C$4="RR",SUMPRODUCT(OFFSET($AC61,0,0,1,$CB$2),OFFSET(Profiles!$K$28,($Z61-1)*(Profiles!$I$26+1)+DT$4-SSSModel!$C$3+1,0,1,$CB$2)),
     IF(SSSModel!$C$4="ECC",$EA61*$EB61*SUMPRODUCT(OFFSET($AC61,0,MAX(0,DT$4-$DZ61-$CA$4+1),1,MIN($DZ61,DT$4-$CA$4+1)),OFFSET(Escalation!$K$24,($Y61-1)*(Escalation!$I$22+1)+DT$4-SSSModel!$C$3+1,MAX(0,DT$4-$DZ61-$CA$4+1),1,MIN($DZ61,DT$4-$CA$4+1))),
     IF(SSSModel!$C$4="PV",BV61*$EA61*(1+SSSModel!$C$2),
     IF(SSSModel!$C$4="FCR",$EC61*SUM(OFFSET($AC61,0,MAX(DT$4-$AC$4-$DZ61+1,0),1,MIN($DZ61,DT$4-$AC$4+1))),0)))),
SUM($AC61:$BZ61)*
     IF(SSSModel!$C$4="RR",OFFSET(Profiles!$K$2,$Z61,MAX(Profiles!$C$2,BV$4-$W61)),
     IF(SSSModel!$C$4="ECC",$EA61*$EB61*IF(MAX(Escalation!$C$2,BV$4-$W61)&gt;$DZ61-1,0,OFFSET(Escalation!$K$2,$Y61,MAX(Escalation!$C$2,BV$4-$W61))),
     IF(SSSModel!$C$4="PV",IF(DT$4=$W61,$EA61*(1+SSSModel!$C$2),0),
     IF(SSSModel!$C$4="FCR",IF(AND(DT$4&gt;=$W61,OFFSET(Profiles!$K$2,$Z61,MAX(Profiles!$C$2,BV$4-$W61))&gt;0),$EC61,0),0))))))</f>
        <v>0</v>
      </c>
      <c r="DU61" s="135">
        <f ca="1">IF(OR($Z61=0,SSSModel!$C$4="CF"),BW61,
IF(LEFT($V61,3)="ON_",
     IF(SSSModel!$C$4="RR",SUMPRODUCT(OFFSET($AC61,0,0,1,$CB$2),OFFSET(Profiles!$K$28,($Z61-1)*(Profiles!$I$26+1)+DU$4-SSSModel!$C$3+1,0,1,$CB$2)),
     IF(SSSModel!$C$4="ECC",$EA61*$EB61*SUMPRODUCT(OFFSET($AC61,0,MAX(0,DU$4-$DZ61-$CA$4+1),1,MIN($DZ61,DU$4-$CA$4+1)),OFFSET(Escalation!$K$24,($Y61-1)*(Escalation!$I$22+1)+DU$4-SSSModel!$C$3+1,MAX(0,DU$4-$DZ61-$CA$4+1),1,MIN($DZ61,DU$4-$CA$4+1))),
     IF(SSSModel!$C$4="PV",BW61*$EA61*(1+SSSModel!$C$2),
     IF(SSSModel!$C$4="FCR",$EC61*SUM(OFFSET($AC61,0,MAX(DU$4-$AC$4-$DZ61+1,0),1,MIN($DZ61,DU$4-$AC$4+1))),0)))),
SUM($AC61:$BZ61)*
     IF(SSSModel!$C$4="RR",OFFSET(Profiles!$K$2,$Z61,MAX(Profiles!$C$2,BW$4-$W61)),
     IF(SSSModel!$C$4="ECC",$EA61*$EB61*IF(MAX(Escalation!$C$2,BW$4-$W61)&gt;$DZ61-1,0,OFFSET(Escalation!$K$2,$Y61,MAX(Escalation!$C$2,BW$4-$W61))),
     IF(SSSModel!$C$4="PV",IF(DU$4=$W61,$EA61*(1+SSSModel!$C$2),0),
     IF(SSSModel!$C$4="FCR",IF(AND(DU$4&gt;=$W61,OFFSET(Profiles!$K$2,$Z61,MAX(Profiles!$C$2,BW$4-$W61))&gt;0),$EC61,0),0))))))</f>
        <v>0</v>
      </c>
      <c r="DV61" s="136">
        <f ca="1">IF(OR($Z61=0,SSSModel!$C$4="CF"),BX61,
IF(LEFT($V61,3)="ON_",
     IF(SSSModel!$C$4="RR",SUMPRODUCT(OFFSET($AC61,0,0,1,$CB$2),OFFSET(Profiles!$K$28,($Z61-1)*(Profiles!$I$26+1)+DV$4-SSSModel!$C$3+1,0,1,$CB$2)),
     IF(SSSModel!$C$4="ECC",$EA61*$EB61*SUMPRODUCT(OFFSET($AC61,0,MAX(0,DV$4-$DZ61-$CA$4+1),1,MIN($DZ61,DV$4-$CA$4+1)),OFFSET(Escalation!$K$24,($Y61-1)*(Escalation!$I$22+1)+DV$4-SSSModel!$C$3+1,MAX(0,DV$4-$DZ61-$CA$4+1),1,MIN($DZ61,DV$4-$CA$4+1))),
     IF(SSSModel!$C$4="PV",BX61*$EA61*(1+SSSModel!$C$2),
     IF(SSSModel!$C$4="FCR",$EC61*SUM(OFFSET($AC61,0,MAX(DV$4-$AC$4-$DZ61+1,0),1,MIN($DZ61,DV$4-$AC$4+1))),0)))),
SUM($AC61:$BZ61)*
     IF(SSSModel!$C$4="RR",OFFSET(Profiles!$K$2,$Z61,MAX(Profiles!$C$2,BX$4-$W61)),
     IF(SSSModel!$C$4="ECC",$EA61*$EB61*IF(MAX(Escalation!$C$2,BX$4-$W61)&gt;$DZ61-1,0,OFFSET(Escalation!$K$2,$Y61,MAX(Escalation!$C$2,BX$4-$W61))),
     IF(SSSModel!$C$4="PV",IF(DV$4=$W61,$EA61*(1+SSSModel!$C$2),0),
     IF(SSSModel!$C$4="FCR",IF(AND(DV$4&gt;=$W61,OFFSET(Profiles!$K$2,$Z61,MAX(Profiles!$C$2,BX$4-$W61))&gt;0),$EC61,0),0))))))</f>
        <v>0</v>
      </c>
      <c r="DW61" s="136">
        <f ca="1">IF(OR($Z61=0,SSSModel!$C$4="CF"),BY61,
IF(LEFT($V61,3)="ON_",
     IF(SSSModel!$C$4="RR",SUMPRODUCT(OFFSET($AC61,0,0,1,$CB$2),OFFSET(Profiles!$K$28,($Z61-1)*(Profiles!$I$26+1)+DW$4-SSSModel!$C$3+1,0,1,$CB$2)),
     IF(SSSModel!$C$4="ECC",$EA61*$EB61*SUMPRODUCT(OFFSET($AC61,0,MAX(0,DW$4-$DZ61-$CA$4+1),1,MIN($DZ61,DW$4-$CA$4+1)),OFFSET(Escalation!$K$24,($Y61-1)*(Escalation!$I$22+1)+DW$4-SSSModel!$C$3+1,MAX(0,DW$4-$DZ61-$CA$4+1),1,MIN($DZ61,DW$4-$CA$4+1))),
     IF(SSSModel!$C$4="PV",BY61*$EA61*(1+SSSModel!$C$2),
     IF(SSSModel!$C$4="FCR",$EC61*SUM(OFFSET($AC61,0,MAX(DW$4-$AC$4-$DZ61+1,0),1,MIN($DZ61,DW$4-$AC$4+1))),0)))),
SUM($AC61:$BZ61)*
     IF(SSSModel!$C$4="RR",OFFSET(Profiles!$K$2,$Z61,MAX(Profiles!$C$2,BY$4-$W61)),
     IF(SSSModel!$C$4="ECC",$EA61*$EB61*IF(MAX(Escalation!$C$2,BY$4-$W61)&gt;$DZ61-1,0,OFFSET(Escalation!$K$2,$Y61,MAX(Escalation!$C$2,BY$4-$W61))),
     IF(SSSModel!$C$4="PV",IF(DW$4=$W61,$EA61*(1+SSSModel!$C$2),0),
     IF(SSSModel!$C$4="FCR",IF(AND(DW$4&gt;=$W61,OFFSET(Profiles!$K$2,$Z61,MAX(Profiles!$C$2,BY$4-$W61))&gt;0),$EC61,0),0))))))</f>
        <v>0</v>
      </c>
      <c r="DX61" s="136">
        <f ca="1">IF(OR($Z61=0,SSSModel!$C$4="CF"),BZ61,
IF(LEFT($V61,3)="ON_",
     IF(SSSModel!$C$4="RR",SUMPRODUCT(OFFSET($AC61,0,0,1,$CB$2),OFFSET(Profiles!$K$28,($Z61-1)*(Profiles!$I$26+1)+DX$4-SSSModel!$C$3+1,0,1,$CB$2)),
     IF(SSSModel!$C$4="ECC",$EA61*$EB61*SUMPRODUCT(OFFSET($AC61,0,MAX(0,DX$4-$DZ61-$CA$4+1),1,MIN($DZ61,DX$4-$CA$4+1)),OFFSET(Escalation!$K$24,($Y61-1)*(Escalation!$I$22+1)+DX$4-SSSModel!$C$3+1,MAX(0,DX$4-$DZ61-$CA$4+1),1,MIN($DZ61,DX$4-$CA$4+1))),
     IF(SSSModel!$C$4="PV",BZ61*$EA61*(1+SSSModel!$C$2),
     IF(SSSModel!$C$4="FCR",$EC61*SUM(OFFSET($AC61,0,MAX(DX$4-$AC$4-$DZ61+1,0),1,MIN($DZ61,DX$4-$AC$4+1))),0)))),
SUM($AC61:$BZ61)*
     IF(SSSModel!$C$4="RR",OFFSET(Profiles!$K$2,$Z61,MAX(Profiles!$C$2,BZ$4-$W61)),
     IF(SSSModel!$C$4="ECC",$EA61*$EB61*IF(MAX(Escalation!$C$2,BZ$4-$W61)&gt;$DZ61-1,0,OFFSET(Escalation!$K$2,$Y61,MAX(Escalation!$C$2,BZ$4-$W61))),
     IF(SSSModel!$C$4="PV",IF(DX$4=$W61,$EA61*(1+SSSModel!$C$2),0),
     IF(SSSModel!$C$4="FCR",IF(AND(DX$4&gt;=$W61,OFFSET(Profiles!$K$2,$Z61,MAX(Profiles!$C$2,BZ$4-$W61))&gt;0),$EC61,0),0))))))</f>
        <v>0</v>
      </c>
      <c r="DY61" s="82">
        <f ca="1">IF($Y61=0,0,OFFSET(Escalation!$B$2,$Y61,0))</f>
        <v>0</v>
      </c>
      <c r="DZ61" s="80">
        <f ca="1">IF($Z61=0,0,COUNTIF(OFFSET(Profiles!$K$2,$Z61,0,1,50),"&gt;0"))</f>
        <v>0</v>
      </c>
      <c r="EA61" s="137">
        <f ca="1">IF($Z61=0,0,SUMPRODUCT(Profiles!$C$20:$BH$20,OFFSET(Profiles!$C$2,$Z61,0,1,Profiles!$B$1)))</f>
        <v>0</v>
      </c>
      <c r="EB61" s="24">
        <f>IF($Z61=0,0,((1-(1+DY61)/(1+SSSModel!$C$2))/(1-((1+DY61)/(1+SSSModel!$C$2))^DZ61))*(1+SSSModel!$C$2))</f>
        <v>0</v>
      </c>
      <c r="EC61" s="24">
        <f>IF($Z61=0,0,-PMT(SSSModel!$C$2,DZ61,EA61))</f>
        <v>0</v>
      </c>
    </row>
    <row r="62" spans="3:133" x14ac:dyDescent="0.35">
      <c r="C62" s="18">
        <f t="shared" si="5"/>
        <v>6</v>
      </c>
      <c r="D62" s="18">
        <f t="shared" si="6"/>
        <v>8</v>
      </c>
      <c r="E62" s="18">
        <f t="shared" ca="1" si="10"/>
        <v>0</v>
      </c>
      <c r="G62" s="25" t="str">
        <f ca="1">IF($E62=0,"",OFFSET(Resources!B$26,$E62,0))</f>
        <v/>
      </c>
      <c r="H62" s="25" t="str">
        <f ca="1">IF($E62=0,"",OFFSET(Resources!C$26,$E62,0))</f>
        <v/>
      </c>
      <c r="I62" s="25" t="str">
        <f ca="1">IF($E62=0,"",OFFSET(Resources!$E$26,$E62,0))</f>
        <v/>
      </c>
      <c r="J62" s="16">
        <v>1</v>
      </c>
      <c r="K62" s="16" t="s">
        <v>150</v>
      </c>
      <c r="L62" s="25" t="str">
        <f ca="1">OFFSET(Resources!$CG$24,0,$C62-1)</f>
        <v>On-Going O&amp;M #1</v>
      </c>
      <c r="M62" s="25" t="str">
        <f ca="1">OFFSET(Resources!$CG$25,0,$C62-1)</f>
        <v>O&amp;M</v>
      </c>
      <c r="N62" s="1">
        <v>1</v>
      </c>
      <c r="O62" s="7">
        <f ca="1">IF($E62=0,0,OFFSET(Resources!$CG$26,$E62,$C62-1))</f>
        <v>0</v>
      </c>
      <c r="P62" s="25" t="str">
        <f ca="1">OFFSET(Resources!$CG$26,0,$C62-1)</f>
        <v>$/Yr</v>
      </c>
      <c r="Q62" s="18">
        <f ca="1">IF($E62=0,0,OFFSET(GenAlts!$W$4,$E62,$D62-1))</f>
        <v>0</v>
      </c>
      <c r="R62" s="1">
        <v>1</v>
      </c>
      <c r="S62" t="str">
        <f ca="1">IF($E62=0,"",OFFSET(Resources!$R$26,$E62,0))</f>
        <v/>
      </c>
      <c r="U62" s="25">
        <f ca="1">IF($E62=0,0,OFFSET(Resources!$AB$26,$E62,($C62-1)*Resources!$CI$20))</f>
        <v>0</v>
      </c>
      <c r="W62">
        <f t="shared" ca="1" si="9"/>
        <v>0</v>
      </c>
      <c r="X62">
        <f>IF(T62="",0,MATCH(T62,Profiles!$A$3:$A$22,0))</f>
        <v>0</v>
      </c>
      <c r="Y62" s="10">
        <f ca="1">IF(U62=0,0,MATCH(U62,Escalation!$A$3:$A$18,0))</f>
        <v>0</v>
      </c>
      <c r="Z62">
        <f>IF(V62="",0,MATCH(V62,Profiles!$A$3:$A$22,0))</f>
        <v>0</v>
      </c>
      <c r="AB62" s="8">
        <v>0</v>
      </c>
      <c r="AC62" s="72">
        <f ca="1">IF(OR(AC$4&lt;$Q62,AC$4&gt;$Q62+IF($S62="",1000,$S62)-1),0,IF(MOD(AC$4-$Q62,IF($R62="",1000,$R62))=0,$O62,0))*IF($Y62&gt;0,(1+INDEX(Escalation!$B$3:$B$18,$Y62,0))^(AC$4-SSSModel!$C$5),1)*IF($X62=0,1,OFFSET(Profiles!$K$2,$X62,MAX(Profiles!$C$2,AC$4-$Q62)))*IF($AA62=1,(1+SSSModel!#REF!),1)</f>
        <v>0</v>
      </c>
      <c r="AD62" s="72">
        <f ca="1">IF(OR(AD$4&lt;$Q62,AD$4&gt;$Q62+IF($S62="",1000,$S62)-1),0,IF(MOD(AD$4-$Q62,IF($R62="",1000,$R62))=0,$O62,0))*IF($Y62&gt;0,(1+INDEX(Escalation!$B$3:$B$18,$Y62,0))^(AD$4-SSSModel!$C$5),1)*IF($X62=0,1,OFFSET(Profiles!$K$2,$X62,MAX(Profiles!$C$2,AD$4-$Q62)))*IF($AA62=1,(1+SSSModel!#REF!),1)</f>
        <v>0</v>
      </c>
      <c r="AE62" s="72">
        <f ca="1">IF(OR(AE$4&lt;$Q62,AE$4&gt;$Q62+IF($S62="",1000,$S62)-1),0,IF(MOD(AE$4-$Q62,IF($R62="",1000,$R62))=0,$O62,0))*IF($Y62&gt;0,(1+INDEX(Escalation!$B$3:$B$18,$Y62,0))^(AE$4-SSSModel!$C$5),1)*IF($X62=0,1,OFFSET(Profiles!$K$2,$X62,MAX(Profiles!$C$2,AE$4-$Q62)))*IF($AA62=1,(1+SSSModel!#REF!),1)</f>
        <v>0</v>
      </c>
      <c r="AF62" s="72">
        <f ca="1">IF(OR(AF$4&lt;$Q62,AF$4&gt;$Q62+IF($S62="",1000,$S62)-1),0,IF(MOD(AF$4-$Q62,IF($R62="",1000,$R62))=0,$O62,0))*IF($Y62&gt;0,(1+INDEX(Escalation!$B$3:$B$18,$Y62,0))^(AF$4-SSSModel!$C$5),1)*IF($X62=0,1,OFFSET(Profiles!$K$2,$X62,MAX(Profiles!$C$2,AF$4-$Q62)))*IF($AA62=1,(1+SSSModel!#REF!),1)</f>
        <v>0</v>
      </c>
      <c r="AG62" s="72">
        <f ca="1">IF(OR(AG$4&lt;$Q62,AG$4&gt;$Q62+IF($S62="",1000,$S62)-1),0,IF(MOD(AG$4-$Q62,IF($R62="",1000,$R62))=0,$O62,0))*IF($Y62&gt;0,(1+INDEX(Escalation!$B$3:$B$18,$Y62,0))^(AG$4-SSSModel!$C$5),1)*IF($X62=0,1,OFFSET(Profiles!$K$2,$X62,MAX(Profiles!$C$2,AG$4-$Q62)))*IF($AA62=1,(1+SSSModel!#REF!),1)</f>
        <v>0</v>
      </c>
      <c r="AH62" s="72">
        <f ca="1">IF(OR(AH$4&lt;$Q62,AH$4&gt;$Q62+IF($S62="",1000,$S62)-1),0,IF(MOD(AH$4-$Q62,IF($R62="",1000,$R62))=0,$O62,0))*IF($Y62&gt;0,(1+INDEX(Escalation!$B$3:$B$18,$Y62,0))^(AH$4-SSSModel!$C$5),1)*IF($X62=0,1,OFFSET(Profiles!$K$2,$X62,MAX(Profiles!$C$2,AH$4-$Q62)))*IF($AA62=1,(1+SSSModel!#REF!),1)</f>
        <v>0</v>
      </c>
      <c r="AI62" s="72">
        <f ca="1">IF(OR(AI$4&lt;$Q62,AI$4&gt;$Q62+IF($S62="",1000,$S62)-1),0,IF(MOD(AI$4-$Q62,IF($R62="",1000,$R62))=0,$O62,0))*IF($Y62&gt;0,(1+INDEX(Escalation!$B$3:$B$18,$Y62,0))^(AI$4-SSSModel!$C$5),1)*IF($X62=0,1,OFFSET(Profiles!$K$2,$X62,MAX(Profiles!$C$2,AI$4-$Q62)))*IF($AA62=1,(1+SSSModel!#REF!),1)</f>
        <v>0</v>
      </c>
      <c r="AJ62" s="72">
        <f ca="1">IF(OR(AJ$4&lt;$Q62,AJ$4&gt;$Q62+IF($S62="",1000,$S62)-1),0,IF(MOD(AJ$4-$Q62,IF($R62="",1000,$R62))=0,$O62,0))*IF($Y62&gt;0,(1+INDEX(Escalation!$B$3:$B$18,$Y62,0))^(AJ$4-SSSModel!$C$5),1)*IF($X62=0,1,OFFSET(Profiles!$K$2,$X62,MAX(Profiles!$C$2,AJ$4-$Q62)))*IF($AA62=1,(1+SSSModel!#REF!),1)</f>
        <v>0</v>
      </c>
      <c r="AK62" s="72">
        <f ca="1">IF(OR(AK$4&lt;$Q62,AK$4&gt;$Q62+IF($S62="",1000,$S62)-1),0,IF(MOD(AK$4-$Q62,IF($R62="",1000,$R62))=0,$O62,0))*IF($Y62&gt;0,(1+INDEX(Escalation!$B$3:$B$18,$Y62,0))^(AK$4-SSSModel!$C$5),1)*IF($X62=0,1,OFFSET(Profiles!$K$2,$X62,MAX(Profiles!$C$2,AK$4-$Q62)))*IF($AA62=1,(1+SSSModel!#REF!),1)</f>
        <v>0</v>
      </c>
      <c r="AL62" s="72">
        <f ca="1">IF(OR(AL$4&lt;$Q62,AL$4&gt;$Q62+IF($S62="",1000,$S62)-1),0,IF(MOD(AL$4-$Q62,IF($R62="",1000,$R62))=0,$O62,0))*IF($Y62&gt;0,(1+INDEX(Escalation!$B$3:$B$18,$Y62,0))^(AL$4-SSSModel!$C$5),1)*IF($X62=0,1,OFFSET(Profiles!$K$2,$X62,MAX(Profiles!$C$2,AL$4-$Q62)))*IF($AA62=1,(1+SSSModel!#REF!),1)</f>
        <v>0</v>
      </c>
      <c r="AM62" s="72">
        <f ca="1">IF(OR(AM$4&lt;$Q62,AM$4&gt;$Q62+IF($S62="",1000,$S62)-1),0,IF(MOD(AM$4-$Q62,IF($R62="",1000,$R62))=0,$O62,0))*IF($Y62&gt;0,(1+INDEX(Escalation!$B$3:$B$18,$Y62,0))^(AM$4-SSSModel!$C$5),1)*IF($X62=0,1,OFFSET(Profiles!$K$2,$X62,MAX(Profiles!$C$2,AM$4-$Q62)))*IF($AA62=1,(1+SSSModel!#REF!),1)</f>
        <v>0</v>
      </c>
      <c r="AN62" s="72">
        <f ca="1">IF(OR(AN$4&lt;$Q62,AN$4&gt;$Q62+IF($S62="",1000,$S62)-1),0,IF(MOD(AN$4-$Q62,IF($R62="",1000,$R62))=0,$O62,0))*IF($Y62&gt;0,(1+INDEX(Escalation!$B$3:$B$18,$Y62,0))^(AN$4-SSSModel!$C$5),1)*IF($X62=0,1,OFFSET(Profiles!$K$2,$X62,MAX(Profiles!$C$2,AN$4-$Q62)))*IF($AA62=1,(1+SSSModel!#REF!),1)</f>
        <v>0</v>
      </c>
      <c r="AO62" s="72">
        <f ca="1">IF(OR(AO$4&lt;$Q62,AO$4&gt;$Q62+IF($S62="",1000,$S62)-1),0,IF(MOD(AO$4-$Q62,IF($R62="",1000,$R62))=0,$O62,0))*IF($Y62&gt;0,(1+INDEX(Escalation!$B$3:$B$18,$Y62,0))^(AO$4-SSSModel!$C$5),1)*IF($X62=0,1,OFFSET(Profiles!$K$2,$X62,MAX(Profiles!$C$2,AO$4-$Q62)))*IF($AA62=1,(1+SSSModel!#REF!),1)</f>
        <v>0</v>
      </c>
      <c r="AP62" s="72">
        <f ca="1">IF(OR(AP$4&lt;$Q62,AP$4&gt;$Q62+IF($S62="",1000,$S62)-1),0,IF(MOD(AP$4-$Q62,IF($R62="",1000,$R62))=0,$O62,0))*IF($Y62&gt;0,(1+INDEX(Escalation!$B$3:$B$18,$Y62,0))^(AP$4-SSSModel!$C$5),1)*IF($X62=0,1,OFFSET(Profiles!$K$2,$X62,MAX(Profiles!$C$2,AP$4-$Q62)))*IF($AA62=1,(1+SSSModel!#REF!),1)</f>
        <v>0</v>
      </c>
      <c r="AQ62" s="72">
        <f ca="1">IF(OR(AQ$4&lt;$Q62,AQ$4&gt;$Q62+IF($S62="",1000,$S62)-1),0,IF(MOD(AQ$4-$Q62,IF($R62="",1000,$R62))=0,$O62,0))*IF($Y62&gt;0,(1+INDEX(Escalation!$B$3:$B$18,$Y62,0))^(AQ$4-SSSModel!$C$5),1)*IF($X62=0,1,OFFSET(Profiles!$K$2,$X62,MAX(Profiles!$C$2,AQ$4-$Q62)))*IF($AA62=1,(1+SSSModel!#REF!),1)</f>
        <v>0</v>
      </c>
      <c r="AR62" s="72">
        <f ca="1">IF(OR(AR$4&lt;$Q62,AR$4&gt;$Q62+IF($S62="",1000,$S62)-1),0,IF(MOD(AR$4-$Q62,IF($R62="",1000,$R62))=0,$O62,0))*IF($Y62&gt;0,(1+INDEX(Escalation!$B$3:$B$18,$Y62,0))^(AR$4-SSSModel!$C$5),1)*IF($X62=0,1,OFFSET(Profiles!$K$2,$X62,MAX(Profiles!$C$2,AR$4-$Q62)))*IF($AA62=1,(1+SSSModel!#REF!),1)</f>
        <v>0</v>
      </c>
      <c r="AS62" s="72">
        <f ca="1">IF(OR(AS$4&lt;$Q62,AS$4&gt;$Q62+IF($S62="",1000,$S62)-1),0,IF(MOD(AS$4-$Q62,IF($R62="",1000,$R62))=0,$O62,0))*IF($Y62&gt;0,(1+INDEX(Escalation!$B$3:$B$18,$Y62,0))^(AS$4-SSSModel!$C$5),1)*IF($X62=0,1,OFFSET(Profiles!$K$2,$X62,MAX(Profiles!$C$2,AS$4-$Q62)))*IF($AA62=1,(1+SSSModel!#REF!),1)</f>
        <v>0</v>
      </c>
      <c r="AT62" s="72">
        <f ca="1">IF(OR(AT$4&lt;$Q62,AT$4&gt;$Q62+IF($S62="",1000,$S62)-1),0,IF(MOD(AT$4-$Q62,IF($R62="",1000,$R62))=0,$O62,0))*IF($Y62&gt;0,(1+INDEX(Escalation!$B$3:$B$18,$Y62,0))^(AT$4-SSSModel!$C$5),1)*IF($X62=0,1,OFFSET(Profiles!$K$2,$X62,MAX(Profiles!$C$2,AT$4-$Q62)))*IF($AA62=1,(1+SSSModel!#REF!),1)</f>
        <v>0</v>
      </c>
      <c r="AU62" s="72">
        <f ca="1">IF(OR(AU$4&lt;$Q62,AU$4&gt;$Q62+IF($S62="",1000,$S62)-1),0,IF(MOD(AU$4-$Q62,IF($R62="",1000,$R62))=0,$O62,0))*IF($Y62&gt;0,(1+INDEX(Escalation!$B$3:$B$18,$Y62,0))^(AU$4-SSSModel!$C$5),1)*IF($X62=0,1,OFFSET(Profiles!$K$2,$X62,MAX(Profiles!$C$2,AU$4-$Q62)))*IF($AA62=1,(1+SSSModel!#REF!),1)</f>
        <v>0</v>
      </c>
      <c r="AV62" s="72">
        <f ca="1">IF(OR(AV$4&lt;$Q62,AV$4&gt;$Q62+IF($S62="",1000,$S62)-1),0,IF(MOD(AV$4-$Q62,IF($R62="",1000,$R62))=0,$O62,0))*IF($Y62&gt;0,(1+INDEX(Escalation!$B$3:$B$18,$Y62,0))^(AV$4-SSSModel!$C$5),1)*IF($X62=0,1,OFFSET(Profiles!$K$2,$X62,MAX(Profiles!$C$2,AV$4-$Q62)))*IF($AA62=1,(1+SSSModel!#REF!),1)</f>
        <v>0</v>
      </c>
      <c r="AW62" s="72">
        <f ca="1">IF(OR(AW$4&lt;$Q62,AW$4&gt;$Q62+IF($S62="",1000,$S62)-1),0,IF(MOD(AW$4-$Q62,IF($R62="",1000,$R62))=0,$O62,0))*IF($Y62&gt;0,(1+INDEX(Escalation!$B$3:$B$18,$Y62,0))^(AW$4-SSSModel!$C$5),1)*IF($X62=0,1,OFFSET(Profiles!$K$2,$X62,MAX(Profiles!$C$2,AW$4-$Q62)))*IF($AA62=1,(1+SSSModel!#REF!),1)</f>
        <v>0</v>
      </c>
      <c r="AX62" s="72">
        <f ca="1">IF(OR(AX$4&lt;$Q62,AX$4&gt;$Q62+IF($S62="",1000,$S62)-1),0,IF(MOD(AX$4-$Q62,IF($R62="",1000,$R62))=0,$O62,0))*IF($Y62&gt;0,(1+INDEX(Escalation!$B$3:$B$18,$Y62,0))^(AX$4-SSSModel!$C$5),1)*IF($X62=0,1,OFFSET(Profiles!$K$2,$X62,MAX(Profiles!$C$2,AX$4-$Q62)))*IF($AA62=1,(1+SSSModel!#REF!),1)</f>
        <v>0</v>
      </c>
      <c r="AY62" s="72">
        <f ca="1">IF(OR(AY$4&lt;$Q62,AY$4&gt;$Q62+IF($S62="",1000,$S62)-1),0,IF(MOD(AY$4-$Q62,IF($R62="",1000,$R62))=0,$O62,0))*IF($Y62&gt;0,(1+INDEX(Escalation!$B$3:$B$18,$Y62,0))^(AY$4-SSSModel!$C$5),1)*IF($X62=0,1,OFFSET(Profiles!$K$2,$X62,MAX(Profiles!$C$2,AY$4-$Q62)))*IF($AA62=1,(1+SSSModel!#REF!),1)</f>
        <v>0</v>
      </c>
      <c r="AZ62" s="72">
        <f ca="1">IF(OR(AZ$4&lt;$Q62,AZ$4&gt;$Q62+IF($S62="",1000,$S62)-1),0,IF(MOD(AZ$4-$Q62,IF($R62="",1000,$R62))=0,$O62,0))*IF($Y62&gt;0,(1+INDEX(Escalation!$B$3:$B$18,$Y62,0))^(AZ$4-SSSModel!$C$5),1)*IF($X62=0,1,OFFSET(Profiles!$K$2,$X62,MAX(Profiles!$C$2,AZ$4-$Q62)))*IF($AA62=1,(1+SSSModel!#REF!),1)</f>
        <v>0</v>
      </c>
      <c r="BA62" s="72">
        <f ca="1">IF(OR(BA$4&lt;$Q62,BA$4&gt;$Q62+IF($S62="",1000,$S62)-1),0,IF(MOD(BA$4-$Q62,IF($R62="",1000,$R62))=0,$O62,0))*IF($Y62&gt;0,(1+INDEX(Escalation!$B$3:$B$18,$Y62,0))^(BA$4-SSSModel!$C$5),1)*IF($X62=0,1,OFFSET(Profiles!$K$2,$X62,MAX(Profiles!$C$2,BA$4-$Q62)))*IF($AA62=1,(1+SSSModel!#REF!),1)</f>
        <v>0</v>
      </c>
      <c r="BB62" s="72">
        <f ca="1">IF(OR(BB$4&lt;$Q62,BB$4&gt;$Q62+IF($S62="",1000,$S62)-1),0,IF(MOD(BB$4-$Q62,IF($R62="",1000,$R62))=0,$O62,0))*IF($Y62&gt;0,(1+INDEX(Escalation!$B$3:$B$18,$Y62,0))^(BB$4-SSSModel!$C$5),1)*IF($X62=0,1,OFFSET(Profiles!$K$2,$X62,MAX(Profiles!$C$2,BB$4-$Q62)))*IF($AA62=1,(1+SSSModel!#REF!),1)</f>
        <v>0</v>
      </c>
      <c r="BC62" s="72">
        <f ca="1">IF(OR(BC$4&lt;$Q62,BC$4&gt;$Q62+IF($S62="",1000,$S62)-1),0,IF(MOD(BC$4-$Q62,IF($R62="",1000,$R62))=0,$O62,0))*IF($Y62&gt;0,(1+INDEX(Escalation!$B$3:$B$18,$Y62,0))^(BC$4-SSSModel!$C$5),1)*IF($X62=0,1,OFFSET(Profiles!$K$2,$X62,MAX(Profiles!$C$2,BC$4-$Q62)))*IF($AA62=1,(1+SSSModel!#REF!),1)</f>
        <v>0</v>
      </c>
      <c r="BD62" s="72">
        <f ca="1">IF(OR(BD$4&lt;$Q62,BD$4&gt;$Q62+IF($S62="",1000,$S62)-1),0,IF(MOD(BD$4-$Q62,IF($R62="",1000,$R62))=0,$O62,0))*IF($Y62&gt;0,(1+INDEX(Escalation!$B$3:$B$18,$Y62,0))^(BD$4-SSSModel!$C$5),1)*IF($X62=0,1,OFFSET(Profiles!$K$2,$X62,MAX(Profiles!$C$2,BD$4-$Q62)))*IF($AA62=1,(1+SSSModel!#REF!),1)</f>
        <v>0</v>
      </c>
      <c r="BE62" s="72">
        <f ca="1">IF(OR(BE$4&lt;$Q62,BE$4&gt;$Q62+IF($S62="",1000,$S62)-1),0,IF(MOD(BE$4-$Q62,IF($R62="",1000,$R62))=0,$O62,0))*IF($Y62&gt;0,(1+INDEX(Escalation!$B$3:$B$18,$Y62,0))^(BE$4-SSSModel!$C$5),1)*IF($X62=0,1,OFFSET(Profiles!$K$2,$X62,MAX(Profiles!$C$2,BE$4-$Q62)))*IF($AA62=1,(1+SSSModel!#REF!),1)</f>
        <v>0</v>
      </c>
      <c r="BF62" s="72">
        <f ca="1">IF(OR(BF$4&lt;$Q62,BF$4&gt;$Q62+IF($S62="",1000,$S62)-1),0,IF(MOD(BF$4-$Q62,IF($R62="",1000,$R62))=0,$O62,0))*IF($Y62&gt;0,(1+INDEX(Escalation!$B$3:$B$18,$Y62,0))^(BF$4-SSSModel!$C$5),1)*IF($X62=0,1,OFFSET(Profiles!$K$2,$X62,MAX(Profiles!$C$2,BF$4-$Q62)))*IF($AA62=1,(1+SSSModel!#REF!),1)</f>
        <v>0</v>
      </c>
      <c r="BG62" s="72">
        <f ca="1">IF(OR(BG$4&lt;$Q62,BG$4&gt;$Q62+IF($S62="",1000,$S62)-1),0,IF(MOD(BG$4-$Q62,IF($R62="",1000,$R62))=0,$O62,0))*IF($Y62&gt;0,(1+INDEX(Escalation!$B$3:$B$18,$Y62,0))^(BG$4-SSSModel!$C$5),1)*IF($X62=0,1,OFFSET(Profiles!$K$2,$X62,MAX(Profiles!$C$2,BG$4-$Q62)))*IF($AA62=1,(1+SSSModel!#REF!),1)</f>
        <v>0</v>
      </c>
      <c r="BH62" s="72">
        <f ca="1">IF(OR(BH$4&lt;$Q62,BH$4&gt;$Q62+IF($S62="",1000,$S62)-1),0,IF(MOD(BH$4-$Q62,IF($R62="",1000,$R62))=0,$O62,0))*IF($Y62&gt;0,(1+INDEX(Escalation!$B$3:$B$18,$Y62,0))^(BH$4-SSSModel!$C$5),1)*IF($X62=0,1,OFFSET(Profiles!$K$2,$X62,MAX(Profiles!$C$2,BH$4-$Q62)))*IF($AA62=1,(1+SSSModel!#REF!),1)</f>
        <v>0</v>
      </c>
      <c r="BI62" s="72">
        <f ca="1">IF(OR(BI$4&lt;$Q62,BI$4&gt;$Q62+IF($S62="",1000,$S62)-1),0,IF(MOD(BI$4-$Q62,IF($R62="",1000,$R62))=0,$O62,0))*IF($Y62&gt;0,(1+INDEX(Escalation!$B$3:$B$18,$Y62,0))^(BI$4-SSSModel!$C$5),1)*IF($X62=0,1,OFFSET(Profiles!$K$2,$X62,MAX(Profiles!$C$2,BI$4-$Q62)))*IF($AA62=1,(1+SSSModel!#REF!),1)</f>
        <v>0</v>
      </c>
      <c r="BJ62" s="72">
        <f ca="1">IF(OR(BJ$4&lt;$Q62,BJ$4&gt;$Q62+IF($S62="",1000,$S62)-1),0,IF(MOD(BJ$4-$Q62,IF($R62="",1000,$R62))=0,$O62,0))*IF($Y62&gt;0,(1+INDEX(Escalation!$B$3:$B$18,$Y62,0))^(BJ$4-SSSModel!$C$5),1)*IF($X62=0,1,OFFSET(Profiles!$K$2,$X62,MAX(Profiles!$C$2,BJ$4-$Q62)))*IF($AA62=1,(1+SSSModel!#REF!),1)</f>
        <v>0</v>
      </c>
      <c r="BK62" s="72">
        <f ca="1">IF(OR(BK$4&lt;$Q62,BK$4&gt;$Q62+IF($S62="",1000,$S62)-1),0,IF(MOD(BK$4-$Q62,IF($R62="",1000,$R62))=0,$O62,0))*IF($Y62&gt;0,(1+INDEX(Escalation!$B$3:$B$18,$Y62,0))^(BK$4-SSSModel!$C$5),1)*IF($X62=0,1,OFFSET(Profiles!$K$2,$X62,MAX(Profiles!$C$2,BK$4-$Q62)))*IF($AA62=1,(1+SSSModel!#REF!),1)</f>
        <v>0</v>
      </c>
      <c r="BL62" s="72">
        <f ca="1">IF(OR(BL$4&lt;$Q62,BL$4&gt;$Q62+IF($S62="",1000,$S62)-1),0,IF(MOD(BL$4-$Q62,IF($R62="",1000,$R62))=0,$O62,0))*IF($Y62&gt;0,(1+INDEX(Escalation!$B$3:$B$18,$Y62,0))^(BL$4-SSSModel!$C$5),1)*IF($X62=0,1,OFFSET(Profiles!$K$2,$X62,MAX(Profiles!$C$2,BL$4-$Q62)))*IF($AA62=1,(1+SSSModel!#REF!),1)</f>
        <v>0</v>
      </c>
      <c r="BM62" s="72">
        <f ca="1">IF(OR(BM$4&lt;$Q62,BM$4&gt;$Q62+IF($S62="",1000,$S62)-1),0,IF(MOD(BM$4-$Q62,IF($R62="",1000,$R62))=0,$O62,0))*IF($Y62&gt;0,(1+INDEX(Escalation!$B$3:$B$18,$Y62,0))^(BM$4-SSSModel!$C$5),1)*IF($X62=0,1,OFFSET(Profiles!$K$2,$X62,MAX(Profiles!$C$2,BM$4-$Q62)))*IF($AA62=1,(1+SSSModel!#REF!),1)</f>
        <v>0</v>
      </c>
      <c r="BN62" s="72">
        <f ca="1">IF(OR(BN$4&lt;$Q62,BN$4&gt;$Q62+IF($S62="",1000,$S62)-1),0,IF(MOD(BN$4-$Q62,IF($R62="",1000,$R62))=0,$O62,0))*IF($Y62&gt;0,(1+INDEX(Escalation!$B$3:$B$18,$Y62,0))^(BN$4-SSSModel!$C$5),1)*IF($X62=0,1,OFFSET(Profiles!$K$2,$X62,MAX(Profiles!$C$2,BN$4-$Q62)))*IF($AA62=1,(1+SSSModel!#REF!),1)</f>
        <v>0</v>
      </c>
      <c r="BO62" s="72">
        <f ca="1">IF(OR(BO$4&lt;$Q62,BO$4&gt;$Q62+IF($S62="",1000,$S62)-1),0,IF(MOD(BO$4-$Q62,IF($R62="",1000,$R62))=0,$O62,0))*IF($Y62&gt;0,(1+INDEX(Escalation!$B$3:$B$18,$Y62,0))^(BO$4-SSSModel!$C$5),1)*IF($X62=0,1,OFFSET(Profiles!$K$2,$X62,MAX(Profiles!$C$2,BO$4-$Q62)))*IF($AA62=1,(1+SSSModel!#REF!),1)</f>
        <v>0</v>
      </c>
      <c r="BP62" s="72">
        <f ca="1">IF(OR(BP$4&lt;$Q62,BP$4&gt;$Q62+IF($S62="",1000,$S62)-1),0,IF(MOD(BP$4-$Q62,IF($R62="",1000,$R62))=0,$O62,0))*IF($Y62&gt;0,(1+INDEX(Escalation!$B$3:$B$18,$Y62,0))^(BP$4-SSSModel!$C$5),1)*IF($X62=0,1,OFFSET(Profiles!$K$2,$X62,MAX(Profiles!$C$2,BP$4-$Q62)))*IF($AA62=1,(1+SSSModel!#REF!),1)</f>
        <v>0</v>
      </c>
      <c r="BQ62" s="72">
        <f ca="1">IF(OR(BQ$4&lt;$Q62,BQ$4&gt;$Q62+IF($S62="",1000,$S62)-1),0,IF(MOD(BQ$4-$Q62,IF($R62="",1000,$R62))=0,$O62,0))*IF($Y62&gt;0,(1+INDEX(Escalation!$B$3:$B$18,$Y62,0))^(BQ$4-SSSModel!$C$5),1)*IF($X62=0,1,OFFSET(Profiles!$K$2,$X62,MAX(Profiles!$C$2,BQ$4-$Q62)))*IF($AA62=1,(1+SSSModel!#REF!),1)</f>
        <v>0</v>
      </c>
      <c r="BR62" s="72">
        <f ca="1">IF(OR(BR$4&lt;$Q62,BR$4&gt;$Q62+IF($S62="",1000,$S62)-1),0,IF(MOD(BR$4-$Q62,IF($R62="",1000,$R62))=0,$O62,0))*IF($Y62&gt;0,(1+INDEX(Escalation!$B$3:$B$18,$Y62,0))^(BR$4-SSSModel!$C$5),1)*IF($X62=0,1,OFFSET(Profiles!$K$2,$X62,MAX(Profiles!$C$2,BR$4-$Q62)))*IF($AA62=1,(1+SSSModel!#REF!),1)</f>
        <v>0</v>
      </c>
      <c r="BS62" s="72">
        <f ca="1">IF(OR(BS$4&lt;$Q62,BS$4&gt;$Q62+IF($S62="",1000,$S62)-1),0,IF(MOD(BS$4-$Q62,IF($R62="",1000,$R62))=0,$O62,0))*IF($Y62&gt;0,(1+INDEX(Escalation!$B$3:$B$18,$Y62,0))^(BS$4-SSSModel!$C$5),1)*IF($X62=0,1,OFFSET(Profiles!$K$2,$X62,MAX(Profiles!$C$2,BS$4-$Q62)))*IF($AA62=1,(1+SSSModel!#REF!),1)</f>
        <v>0</v>
      </c>
      <c r="BT62" s="72">
        <f ca="1">IF(OR(BT$4&lt;$Q62,BT$4&gt;$Q62+IF($S62="",1000,$S62)-1),0,IF(MOD(BT$4-$Q62,IF($R62="",1000,$R62))=0,$O62,0))*IF($Y62&gt;0,(1+INDEX(Escalation!$B$3:$B$18,$Y62,0))^(BT$4-SSSModel!$C$5),1)*IF($X62=0,1,OFFSET(Profiles!$K$2,$X62,MAX(Profiles!$C$2,BT$4-$Q62)))*IF($AA62=1,(1+SSSModel!#REF!),1)</f>
        <v>0</v>
      </c>
      <c r="BU62" s="72">
        <f ca="1">IF(OR(BU$4&lt;$Q62,BU$4&gt;$Q62+IF($S62="",1000,$S62)-1),0,IF(MOD(BU$4-$Q62,IF($R62="",1000,$R62))=0,$O62,0))*IF($Y62&gt;0,(1+INDEX(Escalation!$B$3:$B$18,$Y62,0))^(BU$4-SSSModel!$C$5),1)*IF($X62=0,1,OFFSET(Profiles!$K$2,$X62,MAX(Profiles!$C$2,BU$4-$Q62)))*IF($AA62=1,(1+SSSModel!#REF!),1)</f>
        <v>0</v>
      </c>
      <c r="BV62" s="72">
        <f ca="1">IF(OR(BV$4&lt;$Q62,BV$4&gt;$Q62+IF($S62="",1000,$S62)-1),0,IF(MOD(BV$4-$Q62,IF($R62="",1000,$R62))=0,$O62,0))*IF($Y62&gt;0,(1+INDEX(Escalation!$B$3:$B$18,$Y62,0))^(BV$4-SSSModel!$C$5),1)*IF($X62=0,1,OFFSET(Profiles!$K$2,$X62,MAX(Profiles!$C$2,BV$4-$Q62)))*IF($AA62=1,(1+SSSModel!#REF!),1)</f>
        <v>0</v>
      </c>
      <c r="BW62" s="72">
        <f ca="1">IF(OR(BW$4&lt;$Q62,BW$4&gt;$Q62+IF($S62="",1000,$S62)-1),0,IF(MOD(BW$4-$Q62,IF($R62="",1000,$R62))=0,$O62,0))*IF($Y62&gt;0,(1+INDEX(Escalation!$B$3:$B$18,$Y62,0))^(BW$4-SSSModel!$C$5),1)*IF($X62=0,1,OFFSET(Profiles!$K$2,$X62,MAX(Profiles!$C$2,BW$4-$Q62)))*IF($AA62=1,(1+SSSModel!#REF!),1)</f>
        <v>0</v>
      </c>
      <c r="BX62" s="72">
        <f ca="1">IF(OR(BX$4&lt;$Q62,BX$4&gt;$Q62+IF($S62="",1000,$S62)-1),0,IF(MOD(BX$4-$Q62,IF($R62="",1000,$R62))=0,$O62,0))*IF($Y62&gt;0,(1+INDEX(Escalation!$B$3:$B$18,$Y62,0))^(BX$4-SSSModel!$C$5),1)*IF($X62=0,1,OFFSET(Profiles!$K$2,$X62,MAX(Profiles!$C$2,BX$4-$Q62)))*IF($AA62=1,(1+SSSModel!#REF!),1)</f>
        <v>0</v>
      </c>
      <c r="BY62" s="72">
        <f ca="1">IF(OR(BY$4&lt;$Q62,BY$4&gt;$Q62+IF($S62="",1000,$S62)-1),0,IF(MOD(BY$4-$Q62,IF($R62="",1000,$R62))=0,$O62,0))*IF($Y62&gt;0,(1+INDEX(Escalation!$B$3:$B$18,$Y62,0))^(BY$4-SSSModel!$C$5),1)*IF($X62=0,1,OFFSET(Profiles!$K$2,$X62,MAX(Profiles!$C$2,BY$4-$Q62)))*IF($AA62=1,(1+SSSModel!#REF!),1)</f>
        <v>0</v>
      </c>
      <c r="BZ62" s="72">
        <f ca="1">IF(OR(BZ$4&lt;$Q62,BZ$4&gt;$Q62+IF($S62="",1000,$S62)-1),0,IF(MOD(BZ$4-$Q62,IF($R62="",1000,$R62))=0,$O62,0))*IF($Y62&gt;0,(1+INDEX(Escalation!$B$3:$B$18,$Y62,0))^(BZ$4-SSSModel!$C$5),1)*IF($X62=0,1,OFFSET(Profiles!$K$2,$X62,MAX(Profiles!$C$2,BZ$4-$Q62)))*IF($AA62=1,(1+SSSModel!#REF!),1)</f>
        <v>0</v>
      </c>
      <c r="CA62" s="134">
        <f ca="1">IF(OR($Z62=0,SSSModel!$C$4="CF"),AC62,
IF(LEFT($V62,3)="ON_",
     IF(SSSModel!$C$4="RR",SUMPRODUCT(OFFSET($AC62,0,0,1,$CB$2),OFFSET(Profiles!$K$28,($Z62-1)*(Profiles!$I$26+1)+CA$4-SSSModel!$C$3+1,0,1,$CB$2)),
     IF(SSSModel!$C$4="ECC",$EA62*$EB62*SUMPRODUCT(OFFSET($AC62,0,MAX(0,CA$4-$DZ62-$CA$4+1),1,MIN($DZ62,CA$4-$CA$4+1)),OFFSET(Escalation!$K$24,($Y62-1)*(Escalation!$I$22+1)+CA$4-SSSModel!$C$3+1,MAX(0,CA$4-$DZ62-$CA$4+1),1,MIN($DZ62,CA$4-$CA$4+1))),
     IF(SSSModel!$C$4="PV",AC62*$EA62*(1+SSSModel!$C$2),
     IF(SSSModel!$C$4="FCR",$EC62*SUM(OFFSET($AC62,0,MAX(CA$4-$AC$4-$DZ62+1,0),1,MIN($DZ62,CA$4-$AC$4+1))),0)))),
SUM($AC62:$BZ62)*
     IF(SSSModel!$C$4="RR",OFFSET(Profiles!$K$2,$Z62,MAX(Profiles!$C$2,AC$4-$W62)),
     IF(SSSModel!$C$4="ECC",$EA62*$EB62*IF(MAX(Escalation!$C$2,AC$4-$W62)&gt;$DZ62-1,0,OFFSET(Escalation!$K$2,$Y62,MAX(Escalation!$C$2,AC$4-$W62))),
     IF(SSSModel!$C$4="PV",IF(CA$4=$W62,$EA62*(1+SSSModel!$C$2),0),
     IF(SSSModel!$C$4="FCR",IF(AND(CA$4&gt;=$W62,OFFSET(Profiles!$K$2,$Z62,MAX(Profiles!$C$2,AC$4-$W62))&gt;0),$EC62,0),0))))))</f>
        <v>0</v>
      </c>
      <c r="CB62" s="135">
        <f ca="1">IF(OR($Z62=0,SSSModel!$C$4="CF"),AD62,
IF(LEFT($V62,3)="ON_",
     IF(SSSModel!$C$4="RR",SUMPRODUCT(OFFSET($AC62,0,0,1,$CB$2),OFFSET(Profiles!$K$28,($Z62-1)*(Profiles!$I$26+1)+CB$4-SSSModel!$C$3+1,0,1,$CB$2)),
     IF(SSSModel!$C$4="ECC",$EA62*$EB62*SUMPRODUCT(OFFSET($AC62,0,MAX(0,CB$4-$DZ62-$CA$4+1),1,MIN($DZ62,CB$4-$CA$4+1)),OFFSET(Escalation!$K$24,($Y62-1)*(Escalation!$I$22+1)+CB$4-SSSModel!$C$3+1,MAX(0,CB$4-$DZ62-$CA$4+1),1,MIN($DZ62,CB$4-$CA$4+1))),
     IF(SSSModel!$C$4="PV",AD62*$EA62*(1+SSSModel!$C$2),
     IF(SSSModel!$C$4="FCR",$EC62*SUM(OFFSET($AC62,0,MAX(CB$4-$AC$4-$DZ62+1,0),1,MIN($DZ62,CB$4-$AC$4+1))),0)))),
SUM($AC62:$BZ62)*
     IF(SSSModel!$C$4="RR",OFFSET(Profiles!$K$2,$Z62,MAX(Profiles!$C$2,AD$4-$W62)),
     IF(SSSModel!$C$4="ECC",$EA62*$EB62*IF(MAX(Escalation!$C$2,AD$4-$W62)&gt;$DZ62-1,0,OFFSET(Escalation!$K$2,$Y62,MAX(Escalation!$C$2,AD$4-$W62))),
     IF(SSSModel!$C$4="PV",IF(CB$4=$W62,$EA62*(1+SSSModel!$C$2),0),
     IF(SSSModel!$C$4="FCR",IF(AND(CB$4&gt;=$W62,OFFSET(Profiles!$K$2,$Z62,MAX(Profiles!$C$2,AD$4-$W62))&gt;0),$EC62,0),0))))))</f>
        <v>0</v>
      </c>
      <c r="CC62" s="135">
        <f ca="1">IF(OR($Z62=0,SSSModel!$C$4="CF"),AE62,
IF(LEFT($V62,3)="ON_",
     IF(SSSModel!$C$4="RR",SUMPRODUCT(OFFSET($AC62,0,0,1,$CB$2),OFFSET(Profiles!$K$28,($Z62-1)*(Profiles!$I$26+1)+CC$4-SSSModel!$C$3+1,0,1,$CB$2)),
     IF(SSSModel!$C$4="ECC",$EA62*$EB62*SUMPRODUCT(OFFSET($AC62,0,MAX(0,CC$4-$DZ62-$CA$4+1),1,MIN($DZ62,CC$4-$CA$4+1)),OFFSET(Escalation!$K$24,($Y62-1)*(Escalation!$I$22+1)+CC$4-SSSModel!$C$3+1,MAX(0,CC$4-$DZ62-$CA$4+1),1,MIN($DZ62,CC$4-$CA$4+1))),
     IF(SSSModel!$C$4="PV",AE62*$EA62*(1+SSSModel!$C$2),
     IF(SSSModel!$C$4="FCR",$EC62*SUM(OFFSET($AC62,0,MAX(CC$4-$AC$4-$DZ62+1,0),1,MIN($DZ62,CC$4-$AC$4+1))),0)))),
SUM($AC62:$BZ62)*
     IF(SSSModel!$C$4="RR",OFFSET(Profiles!$K$2,$Z62,MAX(Profiles!$C$2,AE$4-$W62)),
     IF(SSSModel!$C$4="ECC",$EA62*$EB62*IF(MAX(Escalation!$C$2,AE$4-$W62)&gt;$DZ62-1,0,OFFSET(Escalation!$K$2,$Y62,MAX(Escalation!$C$2,AE$4-$W62))),
     IF(SSSModel!$C$4="PV",IF(CC$4=$W62,$EA62*(1+SSSModel!$C$2),0),
     IF(SSSModel!$C$4="FCR",IF(AND(CC$4&gt;=$W62,OFFSET(Profiles!$K$2,$Z62,MAX(Profiles!$C$2,AE$4-$W62))&gt;0),$EC62,0),0))))))</f>
        <v>0</v>
      </c>
      <c r="CD62" s="135">
        <f ca="1">IF(OR($Z62=0,SSSModel!$C$4="CF"),AF62,
IF(LEFT($V62,3)="ON_",
     IF(SSSModel!$C$4="RR",SUMPRODUCT(OFFSET($AC62,0,0,1,$CB$2),OFFSET(Profiles!$K$28,($Z62-1)*(Profiles!$I$26+1)+CD$4-SSSModel!$C$3+1,0,1,$CB$2)),
     IF(SSSModel!$C$4="ECC",$EA62*$EB62*SUMPRODUCT(OFFSET($AC62,0,MAX(0,CD$4-$DZ62-$CA$4+1),1,MIN($DZ62,CD$4-$CA$4+1)),OFFSET(Escalation!$K$24,($Y62-1)*(Escalation!$I$22+1)+CD$4-SSSModel!$C$3+1,MAX(0,CD$4-$DZ62-$CA$4+1),1,MIN($DZ62,CD$4-$CA$4+1))),
     IF(SSSModel!$C$4="PV",AF62*$EA62*(1+SSSModel!$C$2),
     IF(SSSModel!$C$4="FCR",$EC62*SUM(OFFSET($AC62,0,MAX(CD$4-$AC$4-$DZ62+1,0),1,MIN($DZ62,CD$4-$AC$4+1))),0)))),
SUM($AC62:$BZ62)*
     IF(SSSModel!$C$4="RR",OFFSET(Profiles!$K$2,$Z62,MAX(Profiles!$C$2,AF$4-$W62)),
     IF(SSSModel!$C$4="ECC",$EA62*$EB62*IF(MAX(Escalation!$C$2,AF$4-$W62)&gt;$DZ62-1,0,OFFSET(Escalation!$K$2,$Y62,MAX(Escalation!$C$2,AF$4-$W62))),
     IF(SSSModel!$C$4="PV",IF(CD$4=$W62,$EA62*(1+SSSModel!$C$2),0),
     IF(SSSModel!$C$4="FCR",IF(AND(CD$4&gt;=$W62,OFFSET(Profiles!$K$2,$Z62,MAX(Profiles!$C$2,AF$4-$W62))&gt;0),$EC62,0),0))))))</f>
        <v>0</v>
      </c>
      <c r="CE62" s="135">
        <f ca="1">IF(OR($Z62=0,SSSModel!$C$4="CF"),AG62,
IF(LEFT($V62,3)="ON_",
     IF(SSSModel!$C$4="RR",SUMPRODUCT(OFFSET($AC62,0,0,1,$CB$2),OFFSET(Profiles!$K$28,($Z62-1)*(Profiles!$I$26+1)+CE$4-SSSModel!$C$3+1,0,1,$CB$2)),
     IF(SSSModel!$C$4="ECC",$EA62*$EB62*SUMPRODUCT(OFFSET($AC62,0,MAX(0,CE$4-$DZ62-$CA$4+1),1,MIN($DZ62,CE$4-$CA$4+1)),OFFSET(Escalation!$K$24,($Y62-1)*(Escalation!$I$22+1)+CE$4-SSSModel!$C$3+1,MAX(0,CE$4-$DZ62-$CA$4+1),1,MIN($DZ62,CE$4-$CA$4+1))),
     IF(SSSModel!$C$4="PV",AG62*$EA62*(1+SSSModel!$C$2),
     IF(SSSModel!$C$4="FCR",$EC62*SUM(OFFSET($AC62,0,MAX(CE$4-$AC$4-$DZ62+1,0),1,MIN($DZ62,CE$4-$AC$4+1))),0)))),
SUM($AC62:$BZ62)*
     IF(SSSModel!$C$4="RR",OFFSET(Profiles!$K$2,$Z62,MAX(Profiles!$C$2,AG$4-$W62)),
     IF(SSSModel!$C$4="ECC",$EA62*$EB62*IF(MAX(Escalation!$C$2,AG$4-$W62)&gt;$DZ62-1,0,OFFSET(Escalation!$K$2,$Y62,MAX(Escalation!$C$2,AG$4-$W62))),
     IF(SSSModel!$C$4="PV",IF(CE$4=$W62,$EA62*(1+SSSModel!$C$2),0),
     IF(SSSModel!$C$4="FCR",IF(AND(CE$4&gt;=$W62,OFFSET(Profiles!$K$2,$Z62,MAX(Profiles!$C$2,AG$4-$W62))&gt;0),$EC62,0),0))))))</f>
        <v>0</v>
      </c>
      <c r="CF62" s="135">
        <f ca="1">IF(OR($Z62=0,SSSModel!$C$4="CF"),AH62,
IF(LEFT($V62,3)="ON_",
     IF(SSSModel!$C$4="RR",SUMPRODUCT(OFFSET($AC62,0,0,1,$CB$2),OFFSET(Profiles!$K$28,($Z62-1)*(Profiles!$I$26+1)+CF$4-SSSModel!$C$3+1,0,1,$CB$2)),
     IF(SSSModel!$C$4="ECC",$EA62*$EB62*SUMPRODUCT(OFFSET($AC62,0,MAX(0,CF$4-$DZ62-$CA$4+1),1,MIN($DZ62,CF$4-$CA$4+1)),OFFSET(Escalation!$K$24,($Y62-1)*(Escalation!$I$22+1)+CF$4-SSSModel!$C$3+1,MAX(0,CF$4-$DZ62-$CA$4+1),1,MIN($DZ62,CF$4-$CA$4+1))),
     IF(SSSModel!$C$4="PV",AH62*$EA62*(1+SSSModel!$C$2),
     IF(SSSModel!$C$4="FCR",$EC62*SUM(OFFSET($AC62,0,MAX(CF$4-$AC$4-$DZ62+1,0),1,MIN($DZ62,CF$4-$AC$4+1))),0)))),
SUM($AC62:$BZ62)*
     IF(SSSModel!$C$4="RR",OFFSET(Profiles!$K$2,$Z62,MAX(Profiles!$C$2,AH$4-$W62)),
     IF(SSSModel!$C$4="ECC",$EA62*$EB62*IF(MAX(Escalation!$C$2,AH$4-$W62)&gt;$DZ62-1,0,OFFSET(Escalation!$K$2,$Y62,MAX(Escalation!$C$2,AH$4-$W62))),
     IF(SSSModel!$C$4="PV",IF(CF$4=$W62,$EA62*(1+SSSModel!$C$2),0),
     IF(SSSModel!$C$4="FCR",IF(AND(CF$4&gt;=$W62,OFFSET(Profiles!$K$2,$Z62,MAX(Profiles!$C$2,AH$4-$W62))&gt;0),$EC62,0),0))))))</f>
        <v>0</v>
      </c>
      <c r="CG62" s="135">
        <f ca="1">IF(OR($Z62=0,SSSModel!$C$4="CF"),AI62,
IF(LEFT($V62,3)="ON_",
     IF(SSSModel!$C$4="RR",SUMPRODUCT(OFFSET($AC62,0,0,1,$CB$2),OFFSET(Profiles!$K$28,($Z62-1)*(Profiles!$I$26+1)+CG$4-SSSModel!$C$3+1,0,1,$CB$2)),
     IF(SSSModel!$C$4="ECC",$EA62*$EB62*SUMPRODUCT(OFFSET($AC62,0,MAX(0,CG$4-$DZ62-$CA$4+1),1,MIN($DZ62,CG$4-$CA$4+1)),OFFSET(Escalation!$K$24,($Y62-1)*(Escalation!$I$22+1)+CG$4-SSSModel!$C$3+1,MAX(0,CG$4-$DZ62-$CA$4+1),1,MIN($DZ62,CG$4-$CA$4+1))),
     IF(SSSModel!$C$4="PV",AI62*$EA62*(1+SSSModel!$C$2),
     IF(SSSModel!$C$4="FCR",$EC62*SUM(OFFSET($AC62,0,MAX(CG$4-$AC$4-$DZ62+1,0),1,MIN($DZ62,CG$4-$AC$4+1))),0)))),
SUM($AC62:$BZ62)*
     IF(SSSModel!$C$4="RR",OFFSET(Profiles!$K$2,$Z62,MAX(Profiles!$C$2,AI$4-$W62)),
     IF(SSSModel!$C$4="ECC",$EA62*$EB62*IF(MAX(Escalation!$C$2,AI$4-$W62)&gt;$DZ62-1,0,OFFSET(Escalation!$K$2,$Y62,MAX(Escalation!$C$2,AI$4-$W62))),
     IF(SSSModel!$C$4="PV",IF(CG$4=$W62,$EA62*(1+SSSModel!$C$2),0),
     IF(SSSModel!$C$4="FCR",IF(AND(CG$4&gt;=$W62,OFFSET(Profiles!$K$2,$Z62,MAX(Profiles!$C$2,AI$4-$W62))&gt;0),$EC62,0),0))))))</f>
        <v>0</v>
      </c>
      <c r="CH62" s="135">
        <f ca="1">IF(OR($Z62=0,SSSModel!$C$4="CF"),AJ62,
IF(LEFT($V62,3)="ON_",
     IF(SSSModel!$C$4="RR",SUMPRODUCT(OFFSET($AC62,0,0,1,$CB$2),OFFSET(Profiles!$K$28,($Z62-1)*(Profiles!$I$26+1)+CH$4-SSSModel!$C$3+1,0,1,$CB$2)),
     IF(SSSModel!$C$4="ECC",$EA62*$EB62*SUMPRODUCT(OFFSET($AC62,0,MAX(0,CH$4-$DZ62-$CA$4+1),1,MIN($DZ62,CH$4-$CA$4+1)),OFFSET(Escalation!$K$24,($Y62-1)*(Escalation!$I$22+1)+CH$4-SSSModel!$C$3+1,MAX(0,CH$4-$DZ62-$CA$4+1),1,MIN($DZ62,CH$4-$CA$4+1))),
     IF(SSSModel!$C$4="PV",AJ62*$EA62*(1+SSSModel!$C$2),
     IF(SSSModel!$C$4="FCR",$EC62*SUM(OFFSET($AC62,0,MAX(CH$4-$AC$4-$DZ62+1,0),1,MIN($DZ62,CH$4-$AC$4+1))),0)))),
SUM($AC62:$BZ62)*
     IF(SSSModel!$C$4="RR",OFFSET(Profiles!$K$2,$Z62,MAX(Profiles!$C$2,AJ$4-$W62)),
     IF(SSSModel!$C$4="ECC",$EA62*$EB62*IF(MAX(Escalation!$C$2,AJ$4-$W62)&gt;$DZ62-1,0,OFFSET(Escalation!$K$2,$Y62,MAX(Escalation!$C$2,AJ$4-$W62))),
     IF(SSSModel!$C$4="PV",IF(CH$4=$W62,$EA62*(1+SSSModel!$C$2),0),
     IF(SSSModel!$C$4="FCR",IF(AND(CH$4&gt;=$W62,OFFSET(Profiles!$K$2,$Z62,MAX(Profiles!$C$2,AJ$4-$W62))&gt;0),$EC62,0),0))))))</f>
        <v>0</v>
      </c>
      <c r="CI62" s="135">
        <f ca="1">IF(OR($Z62=0,SSSModel!$C$4="CF"),AK62,
IF(LEFT($V62,3)="ON_",
     IF(SSSModel!$C$4="RR",SUMPRODUCT(OFFSET($AC62,0,0,1,$CB$2),OFFSET(Profiles!$K$28,($Z62-1)*(Profiles!$I$26+1)+CI$4-SSSModel!$C$3+1,0,1,$CB$2)),
     IF(SSSModel!$C$4="ECC",$EA62*$EB62*SUMPRODUCT(OFFSET($AC62,0,MAX(0,CI$4-$DZ62-$CA$4+1),1,MIN($DZ62,CI$4-$CA$4+1)),OFFSET(Escalation!$K$24,($Y62-1)*(Escalation!$I$22+1)+CI$4-SSSModel!$C$3+1,MAX(0,CI$4-$DZ62-$CA$4+1),1,MIN($DZ62,CI$4-$CA$4+1))),
     IF(SSSModel!$C$4="PV",AK62*$EA62*(1+SSSModel!$C$2),
     IF(SSSModel!$C$4="FCR",$EC62*SUM(OFFSET($AC62,0,MAX(CI$4-$AC$4-$DZ62+1,0),1,MIN($DZ62,CI$4-$AC$4+1))),0)))),
SUM($AC62:$BZ62)*
     IF(SSSModel!$C$4="RR",OFFSET(Profiles!$K$2,$Z62,MAX(Profiles!$C$2,AK$4-$W62)),
     IF(SSSModel!$C$4="ECC",$EA62*$EB62*IF(MAX(Escalation!$C$2,AK$4-$W62)&gt;$DZ62-1,0,OFFSET(Escalation!$K$2,$Y62,MAX(Escalation!$C$2,AK$4-$W62))),
     IF(SSSModel!$C$4="PV",IF(CI$4=$W62,$EA62*(1+SSSModel!$C$2),0),
     IF(SSSModel!$C$4="FCR",IF(AND(CI$4&gt;=$W62,OFFSET(Profiles!$K$2,$Z62,MAX(Profiles!$C$2,AK$4-$W62))&gt;0),$EC62,0),0))))))</f>
        <v>0</v>
      </c>
      <c r="CJ62" s="135">
        <f ca="1">IF(OR($Z62=0,SSSModel!$C$4="CF"),AL62,
IF(LEFT($V62,3)="ON_",
     IF(SSSModel!$C$4="RR",SUMPRODUCT(OFFSET($AC62,0,0,1,$CB$2),OFFSET(Profiles!$K$28,($Z62-1)*(Profiles!$I$26+1)+CJ$4-SSSModel!$C$3+1,0,1,$CB$2)),
     IF(SSSModel!$C$4="ECC",$EA62*$EB62*SUMPRODUCT(OFFSET($AC62,0,MAX(0,CJ$4-$DZ62-$CA$4+1),1,MIN($DZ62,CJ$4-$CA$4+1)),OFFSET(Escalation!$K$24,($Y62-1)*(Escalation!$I$22+1)+CJ$4-SSSModel!$C$3+1,MAX(0,CJ$4-$DZ62-$CA$4+1),1,MIN($DZ62,CJ$4-$CA$4+1))),
     IF(SSSModel!$C$4="PV",AL62*$EA62*(1+SSSModel!$C$2),
     IF(SSSModel!$C$4="FCR",$EC62*SUM(OFFSET($AC62,0,MAX(CJ$4-$AC$4-$DZ62+1,0),1,MIN($DZ62,CJ$4-$AC$4+1))),0)))),
SUM($AC62:$BZ62)*
     IF(SSSModel!$C$4="RR",OFFSET(Profiles!$K$2,$Z62,MAX(Profiles!$C$2,AL$4-$W62)),
     IF(SSSModel!$C$4="ECC",$EA62*$EB62*IF(MAX(Escalation!$C$2,AL$4-$W62)&gt;$DZ62-1,0,OFFSET(Escalation!$K$2,$Y62,MAX(Escalation!$C$2,AL$4-$W62))),
     IF(SSSModel!$C$4="PV",IF(CJ$4=$W62,$EA62*(1+SSSModel!$C$2),0),
     IF(SSSModel!$C$4="FCR",IF(AND(CJ$4&gt;=$W62,OFFSET(Profiles!$K$2,$Z62,MAX(Profiles!$C$2,AL$4-$W62))&gt;0),$EC62,0),0))))))</f>
        <v>0</v>
      </c>
      <c r="CK62" s="135">
        <f ca="1">IF(OR($Z62=0,SSSModel!$C$4="CF"),AM62,
IF(LEFT($V62,3)="ON_",
     IF(SSSModel!$C$4="RR",SUMPRODUCT(OFFSET($AC62,0,0,1,$CB$2),OFFSET(Profiles!$K$28,($Z62-1)*(Profiles!$I$26+1)+CK$4-SSSModel!$C$3+1,0,1,$CB$2)),
     IF(SSSModel!$C$4="ECC",$EA62*$EB62*SUMPRODUCT(OFFSET($AC62,0,MAX(0,CK$4-$DZ62-$CA$4+1),1,MIN($DZ62,CK$4-$CA$4+1)),OFFSET(Escalation!$K$24,($Y62-1)*(Escalation!$I$22+1)+CK$4-SSSModel!$C$3+1,MAX(0,CK$4-$DZ62-$CA$4+1),1,MIN($DZ62,CK$4-$CA$4+1))),
     IF(SSSModel!$C$4="PV",AM62*$EA62*(1+SSSModel!$C$2),
     IF(SSSModel!$C$4="FCR",$EC62*SUM(OFFSET($AC62,0,MAX(CK$4-$AC$4-$DZ62+1,0),1,MIN($DZ62,CK$4-$AC$4+1))),0)))),
SUM($AC62:$BZ62)*
     IF(SSSModel!$C$4="RR",OFFSET(Profiles!$K$2,$Z62,MAX(Profiles!$C$2,AM$4-$W62)),
     IF(SSSModel!$C$4="ECC",$EA62*$EB62*IF(MAX(Escalation!$C$2,AM$4-$W62)&gt;$DZ62-1,0,OFFSET(Escalation!$K$2,$Y62,MAX(Escalation!$C$2,AM$4-$W62))),
     IF(SSSModel!$C$4="PV",IF(CK$4=$W62,$EA62*(1+SSSModel!$C$2),0),
     IF(SSSModel!$C$4="FCR",IF(AND(CK$4&gt;=$W62,OFFSET(Profiles!$K$2,$Z62,MAX(Profiles!$C$2,AM$4-$W62))&gt;0),$EC62,0),0))))))</f>
        <v>0</v>
      </c>
      <c r="CL62" s="135">
        <f ca="1">IF(OR($Z62=0,SSSModel!$C$4="CF"),AN62,
IF(LEFT($V62,3)="ON_",
     IF(SSSModel!$C$4="RR",SUMPRODUCT(OFFSET($AC62,0,0,1,$CB$2),OFFSET(Profiles!$K$28,($Z62-1)*(Profiles!$I$26+1)+CL$4-SSSModel!$C$3+1,0,1,$CB$2)),
     IF(SSSModel!$C$4="ECC",$EA62*$EB62*SUMPRODUCT(OFFSET($AC62,0,MAX(0,CL$4-$DZ62-$CA$4+1),1,MIN($DZ62,CL$4-$CA$4+1)),OFFSET(Escalation!$K$24,($Y62-1)*(Escalation!$I$22+1)+CL$4-SSSModel!$C$3+1,MAX(0,CL$4-$DZ62-$CA$4+1),1,MIN($DZ62,CL$4-$CA$4+1))),
     IF(SSSModel!$C$4="PV",AN62*$EA62*(1+SSSModel!$C$2),
     IF(SSSModel!$C$4="FCR",$EC62*SUM(OFFSET($AC62,0,MAX(CL$4-$AC$4-$DZ62+1,0),1,MIN($DZ62,CL$4-$AC$4+1))),0)))),
SUM($AC62:$BZ62)*
     IF(SSSModel!$C$4="RR",OFFSET(Profiles!$K$2,$Z62,MAX(Profiles!$C$2,AN$4-$W62)),
     IF(SSSModel!$C$4="ECC",$EA62*$EB62*IF(MAX(Escalation!$C$2,AN$4-$W62)&gt;$DZ62-1,0,OFFSET(Escalation!$K$2,$Y62,MAX(Escalation!$C$2,AN$4-$W62))),
     IF(SSSModel!$C$4="PV",IF(CL$4=$W62,$EA62*(1+SSSModel!$C$2),0),
     IF(SSSModel!$C$4="FCR",IF(AND(CL$4&gt;=$W62,OFFSET(Profiles!$K$2,$Z62,MAX(Profiles!$C$2,AN$4-$W62))&gt;0),$EC62,0),0))))))</f>
        <v>0</v>
      </c>
      <c r="CM62" s="135">
        <f ca="1">IF(OR($Z62=0,SSSModel!$C$4="CF"),AO62,
IF(LEFT($V62,3)="ON_",
     IF(SSSModel!$C$4="RR",SUMPRODUCT(OFFSET($AC62,0,0,1,$CB$2),OFFSET(Profiles!$K$28,($Z62-1)*(Profiles!$I$26+1)+CM$4-SSSModel!$C$3+1,0,1,$CB$2)),
     IF(SSSModel!$C$4="ECC",$EA62*$EB62*SUMPRODUCT(OFFSET($AC62,0,MAX(0,CM$4-$DZ62-$CA$4+1),1,MIN($DZ62,CM$4-$CA$4+1)),OFFSET(Escalation!$K$24,($Y62-1)*(Escalation!$I$22+1)+CM$4-SSSModel!$C$3+1,MAX(0,CM$4-$DZ62-$CA$4+1),1,MIN($DZ62,CM$4-$CA$4+1))),
     IF(SSSModel!$C$4="PV",AO62*$EA62*(1+SSSModel!$C$2),
     IF(SSSModel!$C$4="FCR",$EC62*SUM(OFFSET($AC62,0,MAX(CM$4-$AC$4-$DZ62+1,0),1,MIN($DZ62,CM$4-$AC$4+1))),0)))),
SUM($AC62:$BZ62)*
     IF(SSSModel!$C$4="RR",OFFSET(Profiles!$K$2,$Z62,MAX(Profiles!$C$2,AO$4-$W62)),
     IF(SSSModel!$C$4="ECC",$EA62*$EB62*IF(MAX(Escalation!$C$2,AO$4-$W62)&gt;$DZ62-1,0,OFFSET(Escalation!$K$2,$Y62,MAX(Escalation!$C$2,AO$4-$W62))),
     IF(SSSModel!$C$4="PV",IF(CM$4=$W62,$EA62*(1+SSSModel!$C$2),0),
     IF(SSSModel!$C$4="FCR",IF(AND(CM$4&gt;=$W62,OFFSET(Profiles!$K$2,$Z62,MAX(Profiles!$C$2,AO$4-$W62))&gt;0),$EC62,0),0))))))</f>
        <v>0</v>
      </c>
      <c r="CN62" s="135">
        <f ca="1">IF(OR($Z62=0,SSSModel!$C$4="CF"),AP62,
IF(LEFT($V62,3)="ON_",
     IF(SSSModel!$C$4="RR",SUMPRODUCT(OFFSET($AC62,0,0,1,$CB$2),OFFSET(Profiles!$K$28,($Z62-1)*(Profiles!$I$26+1)+CN$4-SSSModel!$C$3+1,0,1,$CB$2)),
     IF(SSSModel!$C$4="ECC",$EA62*$EB62*SUMPRODUCT(OFFSET($AC62,0,MAX(0,CN$4-$DZ62-$CA$4+1),1,MIN($DZ62,CN$4-$CA$4+1)),OFFSET(Escalation!$K$24,($Y62-1)*(Escalation!$I$22+1)+CN$4-SSSModel!$C$3+1,MAX(0,CN$4-$DZ62-$CA$4+1),1,MIN($DZ62,CN$4-$CA$4+1))),
     IF(SSSModel!$C$4="PV",AP62*$EA62*(1+SSSModel!$C$2),
     IF(SSSModel!$C$4="FCR",$EC62*SUM(OFFSET($AC62,0,MAX(CN$4-$AC$4-$DZ62+1,0),1,MIN($DZ62,CN$4-$AC$4+1))),0)))),
SUM($AC62:$BZ62)*
     IF(SSSModel!$C$4="RR",OFFSET(Profiles!$K$2,$Z62,MAX(Profiles!$C$2,AP$4-$W62)),
     IF(SSSModel!$C$4="ECC",$EA62*$EB62*IF(MAX(Escalation!$C$2,AP$4-$W62)&gt;$DZ62-1,0,OFFSET(Escalation!$K$2,$Y62,MAX(Escalation!$C$2,AP$4-$W62))),
     IF(SSSModel!$C$4="PV",IF(CN$4=$W62,$EA62*(1+SSSModel!$C$2),0),
     IF(SSSModel!$C$4="FCR",IF(AND(CN$4&gt;=$W62,OFFSET(Profiles!$K$2,$Z62,MAX(Profiles!$C$2,AP$4-$W62))&gt;0),$EC62,0),0))))))</f>
        <v>0</v>
      </c>
      <c r="CO62" s="135">
        <f ca="1">IF(OR($Z62=0,SSSModel!$C$4="CF"),AQ62,
IF(LEFT($V62,3)="ON_",
     IF(SSSModel!$C$4="RR",SUMPRODUCT(OFFSET($AC62,0,0,1,$CB$2),OFFSET(Profiles!$K$28,($Z62-1)*(Profiles!$I$26+1)+CO$4-SSSModel!$C$3+1,0,1,$CB$2)),
     IF(SSSModel!$C$4="ECC",$EA62*$EB62*SUMPRODUCT(OFFSET($AC62,0,MAX(0,CO$4-$DZ62-$CA$4+1),1,MIN($DZ62,CO$4-$CA$4+1)),OFFSET(Escalation!$K$24,($Y62-1)*(Escalation!$I$22+1)+CO$4-SSSModel!$C$3+1,MAX(0,CO$4-$DZ62-$CA$4+1),1,MIN($DZ62,CO$4-$CA$4+1))),
     IF(SSSModel!$C$4="PV",AQ62*$EA62*(1+SSSModel!$C$2),
     IF(SSSModel!$C$4="FCR",$EC62*SUM(OFFSET($AC62,0,MAX(CO$4-$AC$4-$DZ62+1,0),1,MIN($DZ62,CO$4-$AC$4+1))),0)))),
SUM($AC62:$BZ62)*
     IF(SSSModel!$C$4="RR",OFFSET(Profiles!$K$2,$Z62,MAX(Profiles!$C$2,AQ$4-$W62)),
     IF(SSSModel!$C$4="ECC",$EA62*$EB62*IF(MAX(Escalation!$C$2,AQ$4-$W62)&gt;$DZ62-1,0,OFFSET(Escalation!$K$2,$Y62,MAX(Escalation!$C$2,AQ$4-$W62))),
     IF(SSSModel!$C$4="PV",IF(CO$4=$W62,$EA62*(1+SSSModel!$C$2),0),
     IF(SSSModel!$C$4="FCR",IF(AND(CO$4&gt;=$W62,OFFSET(Profiles!$K$2,$Z62,MAX(Profiles!$C$2,AQ$4-$W62))&gt;0),$EC62,0),0))))))</f>
        <v>0</v>
      </c>
      <c r="CP62" s="135">
        <f ca="1">IF(OR($Z62=0,SSSModel!$C$4="CF"),AR62,
IF(LEFT($V62,3)="ON_",
     IF(SSSModel!$C$4="RR",SUMPRODUCT(OFFSET($AC62,0,0,1,$CB$2),OFFSET(Profiles!$K$28,($Z62-1)*(Profiles!$I$26+1)+CP$4-SSSModel!$C$3+1,0,1,$CB$2)),
     IF(SSSModel!$C$4="ECC",$EA62*$EB62*SUMPRODUCT(OFFSET($AC62,0,MAX(0,CP$4-$DZ62-$CA$4+1),1,MIN($DZ62,CP$4-$CA$4+1)),OFFSET(Escalation!$K$24,($Y62-1)*(Escalation!$I$22+1)+CP$4-SSSModel!$C$3+1,MAX(0,CP$4-$DZ62-$CA$4+1),1,MIN($DZ62,CP$4-$CA$4+1))),
     IF(SSSModel!$C$4="PV",AR62*$EA62*(1+SSSModel!$C$2),
     IF(SSSModel!$C$4="FCR",$EC62*SUM(OFFSET($AC62,0,MAX(CP$4-$AC$4-$DZ62+1,0),1,MIN($DZ62,CP$4-$AC$4+1))),0)))),
SUM($AC62:$BZ62)*
     IF(SSSModel!$C$4="RR",OFFSET(Profiles!$K$2,$Z62,MAX(Profiles!$C$2,AR$4-$W62)),
     IF(SSSModel!$C$4="ECC",$EA62*$EB62*IF(MAX(Escalation!$C$2,AR$4-$W62)&gt;$DZ62-1,0,OFFSET(Escalation!$K$2,$Y62,MAX(Escalation!$C$2,AR$4-$W62))),
     IF(SSSModel!$C$4="PV",IF(CP$4=$W62,$EA62*(1+SSSModel!$C$2),0),
     IF(SSSModel!$C$4="FCR",IF(AND(CP$4&gt;=$W62,OFFSET(Profiles!$K$2,$Z62,MAX(Profiles!$C$2,AR$4-$W62))&gt;0),$EC62,0),0))))))</f>
        <v>0</v>
      </c>
      <c r="CQ62" s="135">
        <f ca="1">IF(OR($Z62=0,SSSModel!$C$4="CF"),AS62,
IF(LEFT($V62,3)="ON_",
     IF(SSSModel!$C$4="RR",SUMPRODUCT(OFFSET($AC62,0,0,1,$CB$2),OFFSET(Profiles!$K$28,($Z62-1)*(Profiles!$I$26+1)+CQ$4-SSSModel!$C$3+1,0,1,$CB$2)),
     IF(SSSModel!$C$4="ECC",$EA62*$EB62*SUMPRODUCT(OFFSET($AC62,0,MAX(0,CQ$4-$DZ62-$CA$4+1),1,MIN($DZ62,CQ$4-$CA$4+1)),OFFSET(Escalation!$K$24,($Y62-1)*(Escalation!$I$22+1)+CQ$4-SSSModel!$C$3+1,MAX(0,CQ$4-$DZ62-$CA$4+1),1,MIN($DZ62,CQ$4-$CA$4+1))),
     IF(SSSModel!$C$4="PV",AS62*$EA62*(1+SSSModel!$C$2),
     IF(SSSModel!$C$4="FCR",$EC62*SUM(OFFSET($AC62,0,MAX(CQ$4-$AC$4-$DZ62+1,0),1,MIN($DZ62,CQ$4-$AC$4+1))),0)))),
SUM($AC62:$BZ62)*
     IF(SSSModel!$C$4="RR",OFFSET(Profiles!$K$2,$Z62,MAX(Profiles!$C$2,AS$4-$W62)),
     IF(SSSModel!$C$4="ECC",$EA62*$EB62*IF(MAX(Escalation!$C$2,AS$4-$W62)&gt;$DZ62-1,0,OFFSET(Escalation!$K$2,$Y62,MAX(Escalation!$C$2,AS$4-$W62))),
     IF(SSSModel!$C$4="PV",IF(CQ$4=$W62,$EA62*(1+SSSModel!$C$2),0),
     IF(SSSModel!$C$4="FCR",IF(AND(CQ$4&gt;=$W62,OFFSET(Profiles!$K$2,$Z62,MAX(Profiles!$C$2,AS$4-$W62))&gt;0),$EC62,0),0))))))</f>
        <v>0</v>
      </c>
      <c r="CR62" s="135">
        <f ca="1">IF(OR($Z62=0,SSSModel!$C$4="CF"),AT62,
IF(LEFT($V62,3)="ON_",
     IF(SSSModel!$C$4="RR",SUMPRODUCT(OFFSET($AC62,0,0,1,$CB$2),OFFSET(Profiles!$K$28,($Z62-1)*(Profiles!$I$26+1)+CR$4-SSSModel!$C$3+1,0,1,$CB$2)),
     IF(SSSModel!$C$4="ECC",$EA62*$EB62*SUMPRODUCT(OFFSET($AC62,0,MAX(0,CR$4-$DZ62-$CA$4+1),1,MIN($DZ62,CR$4-$CA$4+1)),OFFSET(Escalation!$K$24,($Y62-1)*(Escalation!$I$22+1)+CR$4-SSSModel!$C$3+1,MAX(0,CR$4-$DZ62-$CA$4+1),1,MIN($DZ62,CR$4-$CA$4+1))),
     IF(SSSModel!$C$4="PV",AT62*$EA62*(1+SSSModel!$C$2),
     IF(SSSModel!$C$4="FCR",$EC62*SUM(OFFSET($AC62,0,MAX(CR$4-$AC$4-$DZ62+1,0),1,MIN($DZ62,CR$4-$AC$4+1))),0)))),
SUM($AC62:$BZ62)*
     IF(SSSModel!$C$4="RR",OFFSET(Profiles!$K$2,$Z62,MAX(Profiles!$C$2,AT$4-$W62)),
     IF(SSSModel!$C$4="ECC",$EA62*$EB62*IF(MAX(Escalation!$C$2,AT$4-$W62)&gt;$DZ62-1,0,OFFSET(Escalation!$K$2,$Y62,MAX(Escalation!$C$2,AT$4-$W62))),
     IF(SSSModel!$C$4="PV",IF(CR$4=$W62,$EA62*(1+SSSModel!$C$2),0),
     IF(SSSModel!$C$4="FCR",IF(AND(CR$4&gt;=$W62,OFFSET(Profiles!$K$2,$Z62,MAX(Profiles!$C$2,AT$4-$W62))&gt;0),$EC62,0),0))))))</f>
        <v>0</v>
      </c>
      <c r="CS62" s="135">
        <f ca="1">IF(OR($Z62=0,SSSModel!$C$4="CF"),AU62,
IF(LEFT($V62,3)="ON_",
     IF(SSSModel!$C$4="RR",SUMPRODUCT(OFFSET($AC62,0,0,1,$CB$2),OFFSET(Profiles!$K$28,($Z62-1)*(Profiles!$I$26+1)+CS$4-SSSModel!$C$3+1,0,1,$CB$2)),
     IF(SSSModel!$C$4="ECC",$EA62*$EB62*SUMPRODUCT(OFFSET($AC62,0,MAX(0,CS$4-$DZ62-$CA$4+1),1,MIN($DZ62,CS$4-$CA$4+1)),OFFSET(Escalation!$K$24,($Y62-1)*(Escalation!$I$22+1)+CS$4-SSSModel!$C$3+1,MAX(0,CS$4-$DZ62-$CA$4+1),1,MIN($DZ62,CS$4-$CA$4+1))),
     IF(SSSModel!$C$4="PV",AU62*$EA62*(1+SSSModel!$C$2),
     IF(SSSModel!$C$4="FCR",$EC62*SUM(OFFSET($AC62,0,MAX(CS$4-$AC$4-$DZ62+1,0),1,MIN($DZ62,CS$4-$AC$4+1))),0)))),
SUM($AC62:$BZ62)*
     IF(SSSModel!$C$4="RR",OFFSET(Profiles!$K$2,$Z62,MAX(Profiles!$C$2,AU$4-$W62)),
     IF(SSSModel!$C$4="ECC",$EA62*$EB62*IF(MAX(Escalation!$C$2,AU$4-$W62)&gt;$DZ62-1,0,OFFSET(Escalation!$K$2,$Y62,MAX(Escalation!$C$2,AU$4-$W62))),
     IF(SSSModel!$C$4="PV",IF(CS$4=$W62,$EA62*(1+SSSModel!$C$2),0),
     IF(SSSModel!$C$4="FCR",IF(AND(CS$4&gt;=$W62,OFFSET(Profiles!$K$2,$Z62,MAX(Profiles!$C$2,AU$4-$W62))&gt;0),$EC62,0),0))))))</f>
        <v>0</v>
      </c>
      <c r="CT62" s="135">
        <f ca="1">IF(OR($Z62=0,SSSModel!$C$4="CF"),AV62,
IF(LEFT($V62,3)="ON_",
     IF(SSSModel!$C$4="RR",SUMPRODUCT(OFFSET($AC62,0,0,1,$CB$2),OFFSET(Profiles!$K$28,($Z62-1)*(Profiles!$I$26+1)+CT$4-SSSModel!$C$3+1,0,1,$CB$2)),
     IF(SSSModel!$C$4="ECC",$EA62*$EB62*SUMPRODUCT(OFFSET($AC62,0,MAX(0,CT$4-$DZ62-$CA$4+1),1,MIN($DZ62,CT$4-$CA$4+1)),OFFSET(Escalation!$K$24,($Y62-1)*(Escalation!$I$22+1)+CT$4-SSSModel!$C$3+1,MAX(0,CT$4-$DZ62-$CA$4+1),1,MIN($DZ62,CT$4-$CA$4+1))),
     IF(SSSModel!$C$4="PV",AV62*$EA62*(1+SSSModel!$C$2),
     IF(SSSModel!$C$4="FCR",$EC62*SUM(OFFSET($AC62,0,MAX(CT$4-$AC$4-$DZ62+1,0),1,MIN($DZ62,CT$4-$AC$4+1))),0)))),
SUM($AC62:$BZ62)*
     IF(SSSModel!$C$4="RR",OFFSET(Profiles!$K$2,$Z62,MAX(Profiles!$C$2,AV$4-$W62)),
     IF(SSSModel!$C$4="ECC",$EA62*$EB62*IF(MAX(Escalation!$C$2,AV$4-$W62)&gt;$DZ62-1,0,OFFSET(Escalation!$K$2,$Y62,MAX(Escalation!$C$2,AV$4-$W62))),
     IF(SSSModel!$C$4="PV",IF(CT$4=$W62,$EA62*(1+SSSModel!$C$2),0),
     IF(SSSModel!$C$4="FCR",IF(AND(CT$4&gt;=$W62,OFFSET(Profiles!$K$2,$Z62,MAX(Profiles!$C$2,AV$4-$W62))&gt;0),$EC62,0),0))))))</f>
        <v>0</v>
      </c>
      <c r="CU62" s="135">
        <f ca="1">IF(OR($Z62=0,SSSModel!$C$4="CF"),AW62,
IF(LEFT($V62,3)="ON_",
     IF(SSSModel!$C$4="RR",SUMPRODUCT(OFFSET($AC62,0,0,1,$CB$2),OFFSET(Profiles!$K$28,($Z62-1)*(Profiles!$I$26+1)+CU$4-SSSModel!$C$3+1,0,1,$CB$2)),
     IF(SSSModel!$C$4="ECC",$EA62*$EB62*SUMPRODUCT(OFFSET($AC62,0,MAX(0,CU$4-$DZ62-$CA$4+1),1,MIN($DZ62,CU$4-$CA$4+1)),OFFSET(Escalation!$K$24,($Y62-1)*(Escalation!$I$22+1)+CU$4-SSSModel!$C$3+1,MAX(0,CU$4-$DZ62-$CA$4+1),1,MIN($DZ62,CU$4-$CA$4+1))),
     IF(SSSModel!$C$4="PV",AW62*$EA62*(1+SSSModel!$C$2),
     IF(SSSModel!$C$4="FCR",$EC62*SUM(OFFSET($AC62,0,MAX(CU$4-$AC$4-$DZ62+1,0),1,MIN($DZ62,CU$4-$AC$4+1))),0)))),
SUM($AC62:$BZ62)*
     IF(SSSModel!$C$4="RR",OFFSET(Profiles!$K$2,$Z62,MAX(Profiles!$C$2,AW$4-$W62)),
     IF(SSSModel!$C$4="ECC",$EA62*$EB62*IF(MAX(Escalation!$C$2,AW$4-$W62)&gt;$DZ62-1,0,OFFSET(Escalation!$K$2,$Y62,MAX(Escalation!$C$2,AW$4-$W62))),
     IF(SSSModel!$C$4="PV",IF(CU$4=$W62,$EA62*(1+SSSModel!$C$2),0),
     IF(SSSModel!$C$4="FCR",IF(AND(CU$4&gt;=$W62,OFFSET(Profiles!$K$2,$Z62,MAX(Profiles!$C$2,AW$4-$W62))&gt;0),$EC62,0),0))))))</f>
        <v>0</v>
      </c>
      <c r="CV62" s="135">
        <f ca="1">IF(OR($Z62=0,SSSModel!$C$4="CF"),AX62,
IF(LEFT($V62,3)="ON_",
     IF(SSSModel!$C$4="RR",SUMPRODUCT(OFFSET($AC62,0,0,1,$CB$2),OFFSET(Profiles!$K$28,($Z62-1)*(Profiles!$I$26+1)+CV$4-SSSModel!$C$3+1,0,1,$CB$2)),
     IF(SSSModel!$C$4="ECC",$EA62*$EB62*SUMPRODUCT(OFFSET($AC62,0,MAX(0,CV$4-$DZ62-$CA$4+1),1,MIN($DZ62,CV$4-$CA$4+1)),OFFSET(Escalation!$K$24,($Y62-1)*(Escalation!$I$22+1)+CV$4-SSSModel!$C$3+1,MAX(0,CV$4-$DZ62-$CA$4+1),1,MIN($DZ62,CV$4-$CA$4+1))),
     IF(SSSModel!$C$4="PV",AX62*$EA62*(1+SSSModel!$C$2),
     IF(SSSModel!$C$4="FCR",$EC62*SUM(OFFSET($AC62,0,MAX(CV$4-$AC$4-$DZ62+1,0),1,MIN($DZ62,CV$4-$AC$4+1))),0)))),
SUM($AC62:$BZ62)*
     IF(SSSModel!$C$4="RR",OFFSET(Profiles!$K$2,$Z62,MAX(Profiles!$C$2,AX$4-$W62)),
     IF(SSSModel!$C$4="ECC",$EA62*$EB62*IF(MAX(Escalation!$C$2,AX$4-$W62)&gt;$DZ62-1,0,OFFSET(Escalation!$K$2,$Y62,MAX(Escalation!$C$2,AX$4-$W62))),
     IF(SSSModel!$C$4="PV",IF(CV$4=$W62,$EA62*(1+SSSModel!$C$2),0),
     IF(SSSModel!$C$4="FCR",IF(AND(CV$4&gt;=$W62,OFFSET(Profiles!$K$2,$Z62,MAX(Profiles!$C$2,AX$4-$W62))&gt;0),$EC62,0),0))))))</f>
        <v>0</v>
      </c>
      <c r="CW62" s="135">
        <f ca="1">IF(OR($Z62=0,SSSModel!$C$4="CF"),AY62,
IF(LEFT($V62,3)="ON_",
     IF(SSSModel!$C$4="RR",SUMPRODUCT(OFFSET($AC62,0,0,1,$CB$2),OFFSET(Profiles!$K$28,($Z62-1)*(Profiles!$I$26+1)+CW$4-SSSModel!$C$3+1,0,1,$CB$2)),
     IF(SSSModel!$C$4="ECC",$EA62*$EB62*SUMPRODUCT(OFFSET($AC62,0,MAX(0,CW$4-$DZ62-$CA$4+1),1,MIN($DZ62,CW$4-$CA$4+1)),OFFSET(Escalation!$K$24,($Y62-1)*(Escalation!$I$22+1)+CW$4-SSSModel!$C$3+1,MAX(0,CW$4-$DZ62-$CA$4+1),1,MIN($DZ62,CW$4-$CA$4+1))),
     IF(SSSModel!$C$4="PV",AY62*$EA62*(1+SSSModel!$C$2),
     IF(SSSModel!$C$4="FCR",$EC62*SUM(OFFSET($AC62,0,MAX(CW$4-$AC$4-$DZ62+1,0),1,MIN($DZ62,CW$4-$AC$4+1))),0)))),
SUM($AC62:$BZ62)*
     IF(SSSModel!$C$4="RR",OFFSET(Profiles!$K$2,$Z62,MAX(Profiles!$C$2,AY$4-$W62)),
     IF(SSSModel!$C$4="ECC",$EA62*$EB62*IF(MAX(Escalation!$C$2,AY$4-$W62)&gt;$DZ62-1,0,OFFSET(Escalation!$K$2,$Y62,MAX(Escalation!$C$2,AY$4-$W62))),
     IF(SSSModel!$C$4="PV",IF(CW$4=$W62,$EA62*(1+SSSModel!$C$2),0),
     IF(SSSModel!$C$4="FCR",IF(AND(CW$4&gt;=$W62,OFFSET(Profiles!$K$2,$Z62,MAX(Profiles!$C$2,AY$4-$W62))&gt;0),$EC62,0),0))))))</f>
        <v>0</v>
      </c>
      <c r="CX62" s="135">
        <f ca="1">IF(OR($Z62=0,SSSModel!$C$4="CF"),AZ62,
IF(LEFT($V62,3)="ON_",
     IF(SSSModel!$C$4="RR",SUMPRODUCT(OFFSET($AC62,0,0,1,$CB$2),OFFSET(Profiles!$K$28,($Z62-1)*(Profiles!$I$26+1)+CX$4-SSSModel!$C$3+1,0,1,$CB$2)),
     IF(SSSModel!$C$4="ECC",$EA62*$EB62*SUMPRODUCT(OFFSET($AC62,0,MAX(0,CX$4-$DZ62-$CA$4+1),1,MIN($DZ62,CX$4-$CA$4+1)),OFFSET(Escalation!$K$24,($Y62-1)*(Escalation!$I$22+1)+CX$4-SSSModel!$C$3+1,MAX(0,CX$4-$DZ62-$CA$4+1),1,MIN($DZ62,CX$4-$CA$4+1))),
     IF(SSSModel!$C$4="PV",AZ62*$EA62*(1+SSSModel!$C$2),
     IF(SSSModel!$C$4="FCR",$EC62*SUM(OFFSET($AC62,0,MAX(CX$4-$AC$4-$DZ62+1,0),1,MIN($DZ62,CX$4-$AC$4+1))),0)))),
SUM($AC62:$BZ62)*
     IF(SSSModel!$C$4="RR",OFFSET(Profiles!$K$2,$Z62,MAX(Profiles!$C$2,AZ$4-$W62)),
     IF(SSSModel!$C$4="ECC",$EA62*$EB62*IF(MAX(Escalation!$C$2,AZ$4-$W62)&gt;$DZ62-1,0,OFFSET(Escalation!$K$2,$Y62,MAX(Escalation!$C$2,AZ$4-$W62))),
     IF(SSSModel!$C$4="PV",IF(CX$4=$W62,$EA62*(1+SSSModel!$C$2),0),
     IF(SSSModel!$C$4="FCR",IF(AND(CX$4&gt;=$W62,OFFSET(Profiles!$K$2,$Z62,MAX(Profiles!$C$2,AZ$4-$W62))&gt;0),$EC62,0),0))))))</f>
        <v>0</v>
      </c>
      <c r="CY62" s="135">
        <f ca="1">IF(OR($Z62=0,SSSModel!$C$4="CF"),BA62,
IF(LEFT($V62,3)="ON_",
     IF(SSSModel!$C$4="RR",SUMPRODUCT(OFFSET($AC62,0,0,1,$CB$2),OFFSET(Profiles!$K$28,($Z62-1)*(Profiles!$I$26+1)+CY$4-SSSModel!$C$3+1,0,1,$CB$2)),
     IF(SSSModel!$C$4="ECC",$EA62*$EB62*SUMPRODUCT(OFFSET($AC62,0,MAX(0,CY$4-$DZ62-$CA$4+1),1,MIN($DZ62,CY$4-$CA$4+1)),OFFSET(Escalation!$K$24,($Y62-1)*(Escalation!$I$22+1)+CY$4-SSSModel!$C$3+1,MAX(0,CY$4-$DZ62-$CA$4+1),1,MIN($DZ62,CY$4-$CA$4+1))),
     IF(SSSModel!$C$4="PV",BA62*$EA62*(1+SSSModel!$C$2),
     IF(SSSModel!$C$4="FCR",$EC62*SUM(OFFSET($AC62,0,MAX(CY$4-$AC$4-$DZ62+1,0),1,MIN($DZ62,CY$4-$AC$4+1))),0)))),
SUM($AC62:$BZ62)*
     IF(SSSModel!$C$4="RR",OFFSET(Profiles!$K$2,$Z62,MAX(Profiles!$C$2,BA$4-$W62)),
     IF(SSSModel!$C$4="ECC",$EA62*$EB62*IF(MAX(Escalation!$C$2,BA$4-$W62)&gt;$DZ62-1,0,OFFSET(Escalation!$K$2,$Y62,MAX(Escalation!$C$2,BA$4-$W62))),
     IF(SSSModel!$C$4="PV",IF(CY$4=$W62,$EA62*(1+SSSModel!$C$2),0),
     IF(SSSModel!$C$4="FCR",IF(AND(CY$4&gt;=$W62,OFFSET(Profiles!$K$2,$Z62,MAX(Profiles!$C$2,BA$4-$W62))&gt;0),$EC62,0),0))))))</f>
        <v>0</v>
      </c>
      <c r="CZ62" s="135">
        <f ca="1">IF(OR($Z62=0,SSSModel!$C$4="CF"),BB62,
IF(LEFT($V62,3)="ON_",
     IF(SSSModel!$C$4="RR",SUMPRODUCT(OFFSET($AC62,0,0,1,$CB$2),OFFSET(Profiles!$K$28,($Z62-1)*(Profiles!$I$26+1)+CZ$4-SSSModel!$C$3+1,0,1,$CB$2)),
     IF(SSSModel!$C$4="ECC",$EA62*$EB62*SUMPRODUCT(OFFSET($AC62,0,MAX(0,CZ$4-$DZ62-$CA$4+1),1,MIN($DZ62,CZ$4-$CA$4+1)),OFFSET(Escalation!$K$24,($Y62-1)*(Escalation!$I$22+1)+CZ$4-SSSModel!$C$3+1,MAX(0,CZ$4-$DZ62-$CA$4+1),1,MIN($DZ62,CZ$4-$CA$4+1))),
     IF(SSSModel!$C$4="PV",BB62*$EA62*(1+SSSModel!$C$2),
     IF(SSSModel!$C$4="FCR",$EC62*SUM(OFFSET($AC62,0,MAX(CZ$4-$AC$4-$DZ62+1,0),1,MIN($DZ62,CZ$4-$AC$4+1))),0)))),
SUM($AC62:$BZ62)*
     IF(SSSModel!$C$4="RR",OFFSET(Profiles!$K$2,$Z62,MAX(Profiles!$C$2,BB$4-$W62)),
     IF(SSSModel!$C$4="ECC",$EA62*$EB62*IF(MAX(Escalation!$C$2,BB$4-$W62)&gt;$DZ62-1,0,OFFSET(Escalation!$K$2,$Y62,MAX(Escalation!$C$2,BB$4-$W62))),
     IF(SSSModel!$C$4="PV",IF(CZ$4=$W62,$EA62*(1+SSSModel!$C$2),0),
     IF(SSSModel!$C$4="FCR",IF(AND(CZ$4&gt;=$W62,OFFSET(Profiles!$K$2,$Z62,MAX(Profiles!$C$2,BB$4-$W62))&gt;0),$EC62,0),0))))))</f>
        <v>0</v>
      </c>
      <c r="DA62" s="135">
        <f ca="1">IF(OR($Z62=0,SSSModel!$C$4="CF"),BC62,
IF(LEFT($V62,3)="ON_",
     IF(SSSModel!$C$4="RR",SUMPRODUCT(OFFSET($AC62,0,0,1,$CB$2),OFFSET(Profiles!$K$28,($Z62-1)*(Profiles!$I$26+1)+DA$4-SSSModel!$C$3+1,0,1,$CB$2)),
     IF(SSSModel!$C$4="ECC",$EA62*$EB62*SUMPRODUCT(OFFSET($AC62,0,MAX(0,DA$4-$DZ62-$CA$4+1),1,MIN($DZ62,DA$4-$CA$4+1)),OFFSET(Escalation!$K$24,($Y62-1)*(Escalation!$I$22+1)+DA$4-SSSModel!$C$3+1,MAX(0,DA$4-$DZ62-$CA$4+1),1,MIN($DZ62,DA$4-$CA$4+1))),
     IF(SSSModel!$C$4="PV",BC62*$EA62*(1+SSSModel!$C$2),
     IF(SSSModel!$C$4="FCR",$EC62*SUM(OFFSET($AC62,0,MAX(DA$4-$AC$4-$DZ62+1,0),1,MIN($DZ62,DA$4-$AC$4+1))),0)))),
SUM($AC62:$BZ62)*
     IF(SSSModel!$C$4="RR",OFFSET(Profiles!$K$2,$Z62,MAX(Profiles!$C$2,BC$4-$W62)),
     IF(SSSModel!$C$4="ECC",$EA62*$EB62*IF(MAX(Escalation!$C$2,BC$4-$W62)&gt;$DZ62-1,0,OFFSET(Escalation!$K$2,$Y62,MAX(Escalation!$C$2,BC$4-$W62))),
     IF(SSSModel!$C$4="PV",IF(DA$4=$W62,$EA62*(1+SSSModel!$C$2),0),
     IF(SSSModel!$C$4="FCR",IF(AND(DA$4&gt;=$W62,OFFSET(Profiles!$K$2,$Z62,MAX(Profiles!$C$2,BC$4-$W62))&gt;0),$EC62,0),0))))))</f>
        <v>0</v>
      </c>
      <c r="DB62" s="135">
        <f ca="1">IF(OR($Z62=0,SSSModel!$C$4="CF"),BD62,
IF(LEFT($V62,3)="ON_",
     IF(SSSModel!$C$4="RR",SUMPRODUCT(OFFSET($AC62,0,0,1,$CB$2),OFFSET(Profiles!$K$28,($Z62-1)*(Profiles!$I$26+1)+DB$4-SSSModel!$C$3+1,0,1,$CB$2)),
     IF(SSSModel!$C$4="ECC",$EA62*$EB62*SUMPRODUCT(OFFSET($AC62,0,MAX(0,DB$4-$DZ62-$CA$4+1),1,MIN($DZ62,DB$4-$CA$4+1)),OFFSET(Escalation!$K$24,($Y62-1)*(Escalation!$I$22+1)+DB$4-SSSModel!$C$3+1,MAX(0,DB$4-$DZ62-$CA$4+1),1,MIN($DZ62,DB$4-$CA$4+1))),
     IF(SSSModel!$C$4="PV",BD62*$EA62*(1+SSSModel!$C$2),
     IF(SSSModel!$C$4="FCR",$EC62*SUM(OFFSET($AC62,0,MAX(DB$4-$AC$4-$DZ62+1,0),1,MIN($DZ62,DB$4-$AC$4+1))),0)))),
SUM($AC62:$BZ62)*
     IF(SSSModel!$C$4="RR",OFFSET(Profiles!$K$2,$Z62,MAX(Profiles!$C$2,BD$4-$W62)),
     IF(SSSModel!$C$4="ECC",$EA62*$EB62*IF(MAX(Escalation!$C$2,BD$4-$W62)&gt;$DZ62-1,0,OFFSET(Escalation!$K$2,$Y62,MAX(Escalation!$C$2,BD$4-$W62))),
     IF(SSSModel!$C$4="PV",IF(DB$4=$W62,$EA62*(1+SSSModel!$C$2),0),
     IF(SSSModel!$C$4="FCR",IF(AND(DB$4&gt;=$W62,OFFSET(Profiles!$K$2,$Z62,MAX(Profiles!$C$2,BD$4-$W62))&gt;0),$EC62,0),0))))))</f>
        <v>0</v>
      </c>
      <c r="DC62" s="135">
        <f ca="1">IF(OR($Z62=0,SSSModel!$C$4="CF"),BE62,
IF(LEFT($V62,3)="ON_",
     IF(SSSModel!$C$4="RR",SUMPRODUCT(OFFSET($AC62,0,0,1,$CB$2),OFFSET(Profiles!$K$28,($Z62-1)*(Profiles!$I$26+1)+DC$4-SSSModel!$C$3+1,0,1,$CB$2)),
     IF(SSSModel!$C$4="ECC",$EA62*$EB62*SUMPRODUCT(OFFSET($AC62,0,MAX(0,DC$4-$DZ62-$CA$4+1),1,MIN($DZ62,DC$4-$CA$4+1)),OFFSET(Escalation!$K$24,($Y62-1)*(Escalation!$I$22+1)+DC$4-SSSModel!$C$3+1,MAX(0,DC$4-$DZ62-$CA$4+1),1,MIN($DZ62,DC$4-$CA$4+1))),
     IF(SSSModel!$C$4="PV",BE62*$EA62*(1+SSSModel!$C$2),
     IF(SSSModel!$C$4="FCR",$EC62*SUM(OFFSET($AC62,0,MAX(DC$4-$AC$4-$DZ62+1,0),1,MIN($DZ62,DC$4-$AC$4+1))),0)))),
SUM($AC62:$BZ62)*
     IF(SSSModel!$C$4="RR",OFFSET(Profiles!$K$2,$Z62,MAX(Profiles!$C$2,BE$4-$W62)),
     IF(SSSModel!$C$4="ECC",$EA62*$EB62*IF(MAX(Escalation!$C$2,BE$4-$W62)&gt;$DZ62-1,0,OFFSET(Escalation!$K$2,$Y62,MAX(Escalation!$C$2,BE$4-$W62))),
     IF(SSSModel!$C$4="PV",IF(DC$4=$W62,$EA62*(1+SSSModel!$C$2),0),
     IF(SSSModel!$C$4="FCR",IF(AND(DC$4&gt;=$W62,OFFSET(Profiles!$K$2,$Z62,MAX(Profiles!$C$2,BE$4-$W62))&gt;0),$EC62,0),0))))))</f>
        <v>0</v>
      </c>
      <c r="DD62" s="135">
        <f ca="1">IF(OR($Z62=0,SSSModel!$C$4="CF"),BF62,
IF(LEFT($V62,3)="ON_",
     IF(SSSModel!$C$4="RR",SUMPRODUCT(OFFSET($AC62,0,0,1,$CB$2),OFFSET(Profiles!$K$28,($Z62-1)*(Profiles!$I$26+1)+DD$4-SSSModel!$C$3+1,0,1,$CB$2)),
     IF(SSSModel!$C$4="ECC",$EA62*$EB62*SUMPRODUCT(OFFSET($AC62,0,MAX(0,DD$4-$DZ62-$CA$4+1),1,MIN($DZ62,DD$4-$CA$4+1)),OFFSET(Escalation!$K$24,($Y62-1)*(Escalation!$I$22+1)+DD$4-SSSModel!$C$3+1,MAX(0,DD$4-$DZ62-$CA$4+1),1,MIN($DZ62,DD$4-$CA$4+1))),
     IF(SSSModel!$C$4="PV",BF62*$EA62*(1+SSSModel!$C$2),
     IF(SSSModel!$C$4="FCR",$EC62*SUM(OFFSET($AC62,0,MAX(DD$4-$AC$4-$DZ62+1,0),1,MIN($DZ62,DD$4-$AC$4+1))),0)))),
SUM($AC62:$BZ62)*
     IF(SSSModel!$C$4="RR",OFFSET(Profiles!$K$2,$Z62,MAX(Profiles!$C$2,BF$4-$W62)),
     IF(SSSModel!$C$4="ECC",$EA62*$EB62*IF(MAX(Escalation!$C$2,BF$4-$W62)&gt;$DZ62-1,0,OFFSET(Escalation!$K$2,$Y62,MAX(Escalation!$C$2,BF$4-$W62))),
     IF(SSSModel!$C$4="PV",IF(DD$4=$W62,$EA62*(1+SSSModel!$C$2),0),
     IF(SSSModel!$C$4="FCR",IF(AND(DD$4&gt;=$W62,OFFSET(Profiles!$K$2,$Z62,MAX(Profiles!$C$2,BF$4-$W62))&gt;0),$EC62,0),0))))))</f>
        <v>0</v>
      </c>
      <c r="DE62" s="135">
        <f ca="1">IF(OR($Z62=0,SSSModel!$C$4="CF"),BG62,
IF(LEFT($V62,3)="ON_",
     IF(SSSModel!$C$4="RR",SUMPRODUCT(OFFSET($AC62,0,0,1,$CB$2),OFFSET(Profiles!$K$28,($Z62-1)*(Profiles!$I$26+1)+DE$4-SSSModel!$C$3+1,0,1,$CB$2)),
     IF(SSSModel!$C$4="ECC",$EA62*$EB62*SUMPRODUCT(OFFSET($AC62,0,MAX(0,DE$4-$DZ62-$CA$4+1),1,MIN($DZ62,DE$4-$CA$4+1)),OFFSET(Escalation!$K$24,($Y62-1)*(Escalation!$I$22+1)+DE$4-SSSModel!$C$3+1,MAX(0,DE$4-$DZ62-$CA$4+1),1,MIN($DZ62,DE$4-$CA$4+1))),
     IF(SSSModel!$C$4="PV",BG62*$EA62*(1+SSSModel!$C$2),
     IF(SSSModel!$C$4="FCR",$EC62*SUM(OFFSET($AC62,0,MAX(DE$4-$AC$4-$DZ62+1,0),1,MIN($DZ62,DE$4-$AC$4+1))),0)))),
SUM($AC62:$BZ62)*
     IF(SSSModel!$C$4="RR",OFFSET(Profiles!$K$2,$Z62,MAX(Profiles!$C$2,BG$4-$W62)),
     IF(SSSModel!$C$4="ECC",$EA62*$EB62*IF(MAX(Escalation!$C$2,BG$4-$W62)&gt;$DZ62-1,0,OFFSET(Escalation!$K$2,$Y62,MAX(Escalation!$C$2,BG$4-$W62))),
     IF(SSSModel!$C$4="PV",IF(DE$4=$W62,$EA62*(1+SSSModel!$C$2),0),
     IF(SSSModel!$C$4="FCR",IF(AND(DE$4&gt;=$W62,OFFSET(Profiles!$K$2,$Z62,MAX(Profiles!$C$2,BG$4-$W62))&gt;0),$EC62,0),0))))))</f>
        <v>0</v>
      </c>
      <c r="DF62" s="135">
        <f ca="1">IF(OR($Z62=0,SSSModel!$C$4="CF"),BH62,
IF(LEFT($V62,3)="ON_",
     IF(SSSModel!$C$4="RR",SUMPRODUCT(OFFSET($AC62,0,0,1,$CB$2),OFFSET(Profiles!$K$28,($Z62-1)*(Profiles!$I$26+1)+DF$4-SSSModel!$C$3+1,0,1,$CB$2)),
     IF(SSSModel!$C$4="ECC",$EA62*$EB62*SUMPRODUCT(OFFSET($AC62,0,MAX(0,DF$4-$DZ62-$CA$4+1),1,MIN($DZ62,DF$4-$CA$4+1)),OFFSET(Escalation!$K$24,($Y62-1)*(Escalation!$I$22+1)+DF$4-SSSModel!$C$3+1,MAX(0,DF$4-$DZ62-$CA$4+1),1,MIN($DZ62,DF$4-$CA$4+1))),
     IF(SSSModel!$C$4="PV",BH62*$EA62*(1+SSSModel!$C$2),
     IF(SSSModel!$C$4="FCR",$EC62*SUM(OFFSET($AC62,0,MAX(DF$4-$AC$4-$DZ62+1,0),1,MIN($DZ62,DF$4-$AC$4+1))),0)))),
SUM($AC62:$BZ62)*
     IF(SSSModel!$C$4="RR",OFFSET(Profiles!$K$2,$Z62,MAX(Profiles!$C$2,BH$4-$W62)),
     IF(SSSModel!$C$4="ECC",$EA62*$EB62*IF(MAX(Escalation!$C$2,BH$4-$W62)&gt;$DZ62-1,0,OFFSET(Escalation!$K$2,$Y62,MAX(Escalation!$C$2,BH$4-$W62))),
     IF(SSSModel!$C$4="PV",IF(DF$4=$W62,$EA62*(1+SSSModel!$C$2),0),
     IF(SSSModel!$C$4="FCR",IF(AND(DF$4&gt;=$W62,OFFSET(Profiles!$K$2,$Z62,MAX(Profiles!$C$2,BH$4-$W62))&gt;0),$EC62,0),0))))))</f>
        <v>0</v>
      </c>
      <c r="DG62" s="135">
        <f ca="1">IF(OR($Z62=0,SSSModel!$C$4="CF"),BI62,
IF(LEFT($V62,3)="ON_",
     IF(SSSModel!$C$4="RR",SUMPRODUCT(OFFSET($AC62,0,0,1,$CB$2),OFFSET(Profiles!$K$28,($Z62-1)*(Profiles!$I$26+1)+DG$4-SSSModel!$C$3+1,0,1,$CB$2)),
     IF(SSSModel!$C$4="ECC",$EA62*$EB62*SUMPRODUCT(OFFSET($AC62,0,MAX(0,DG$4-$DZ62-$CA$4+1),1,MIN($DZ62,DG$4-$CA$4+1)),OFFSET(Escalation!$K$24,($Y62-1)*(Escalation!$I$22+1)+DG$4-SSSModel!$C$3+1,MAX(0,DG$4-$DZ62-$CA$4+1),1,MIN($DZ62,DG$4-$CA$4+1))),
     IF(SSSModel!$C$4="PV",BI62*$EA62*(1+SSSModel!$C$2),
     IF(SSSModel!$C$4="FCR",$EC62*SUM(OFFSET($AC62,0,MAX(DG$4-$AC$4-$DZ62+1,0),1,MIN($DZ62,DG$4-$AC$4+1))),0)))),
SUM($AC62:$BZ62)*
     IF(SSSModel!$C$4="RR",OFFSET(Profiles!$K$2,$Z62,MAX(Profiles!$C$2,BI$4-$W62)),
     IF(SSSModel!$C$4="ECC",$EA62*$EB62*IF(MAX(Escalation!$C$2,BI$4-$W62)&gt;$DZ62-1,0,OFFSET(Escalation!$K$2,$Y62,MAX(Escalation!$C$2,BI$4-$W62))),
     IF(SSSModel!$C$4="PV",IF(DG$4=$W62,$EA62*(1+SSSModel!$C$2),0),
     IF(SSSModel!$C$4="FCR",IF(AND(DG$4&gt;=$W62,OFFSET(Profiles!$K$2,$Z62,MAX(Profiles!$C$2,BI$4-$W62))&gt;0),$EC62,0),0))))))</f>
        <v>0</v>
      </c>
      <c r="DH62" s="135">
        <f ca="1">IF(OR($Z62=0,SSSModel!$C$4="CF"),BJ62,
IF(LEFT($V62,3)="ON_",
     IF(SSSModel!$C$4="RR",SUMPRODUCT(OFFSET($AC62,0,0,1,$CB$2),OFFSET(Profiles!$K$28,($Z62-1)*(Profiles!$I$26+1)+DH$4-SSSModel!$C$3+1,0,1,$CB$2)),
     IF(SSSModel!$C$4="ECC",$EA62*$EB62*SUMPRODUCT(OFFSET($AC62,0,MAX(0,DH$4-$DZ62-$CA$4+1),1,MIN($DZ62,DH$4-$CA$4+1)),OFFSET(Escalation!$K$24,($Y62-1)*(Escalation!$I$22+1)+DH$4-SSSModel!$C$3+1,MAX(0,DH$4-$DZ62-$CA$4+1),1,MIN($DZ62,DH$4-$CA$4+1))),
     IF(SSSModel!$C$4="PV",BJ62*$EA62*(1+SSSModel!$C$2),
     IF(SSSModel!$C$4="FCR",$EC62*SUM(OFFSET($AC62,0,MAX(DH$4-$AC$4-$DZ62+1,0),1,MIN($DZ62,DH$4-$AC$4+1))),0)))),
SUM($AC62:$BZ62)*
     IF(SSSModel!$C$4="RR",OFFSET(Profiles!$K$2,$Z62,MAX(Profiles!$C$2,BJ$4-$W62)),
     IF(SSSModel!$C$4="ECC",$EA62*$EB62*IF(MAX(Escalation!$C$2,BJ$4-$W62)&gt;$DZ62-1,0,OFFSET(Escalation!$K$2,$Y62,MAX(Escalation!$C$2,BJ$4-$W62))),
     IF(SSSModel!$C$4="PV",IF(DH$4=$W62,$EA62*(1+SSSModel!$C$2),0),
     IF(SSSModel!$C$4="FCR",IF(AND(DH$4&gt;=$W62,OFFSET(Profiles!$K$2,$Z62,MAX(Profiles!$C$2,BJ$4-$W62))&gt;0),$EC62,0),0))))))</f>
        <v>0</v>
      </c>
      <c r="DI62" s="135">
        <f ca="1">IF(OR($Z62=0,SSSModel!$C$4="CF"),BK62,
IF(LEFT($V62,3)="ON_",
     IF(SSSModel!$C$4="RR",SUMPRODUCT(OFFSET($AC62,0,0,1,$CB$2),OFFSET(Profiles!$K$28,($Z62-1)*(Profiles!$I$26+1)+DI$4-SSSModel!$C$3+1,0,1,$CB$2)),
     IF(SSSModel!$C$4="ECC",$EA62*$EB62*SUMPRODUCT(OFFSET($AC62,0,MAX(0,DI$4-$DZ62-$CA$4+1),1,MIN($DZ62,DI$4-$CA$4+1)),OFFSET(Escalation!$K$24,($Y62-1)*(Escalation!$I$22+1)+DI$4-SSSModel!$C$3+1,MAX(0,DI$4-$DZ62-$CA$4+1),1,MIN($DZ62,DI$4-$CA$4+1))),
     IF(SSSModel!$C$4="PV",BK62*$EA62*(1+SSSModel!$C$2),
     IF(SSSModel!$C$4="FCR",$EC62*SUM(OFFSET($AC62,0,MAX(DI$4-$AC$4-$DZ62+1,0),1,MIN($DZ62,DI$4-$AC$4+1))),0)))),
SUM($AC62:$BZ62)*
     IF(SSSModel!$C$4="RR",OFFSET(Profiles!$K$2,$Z62,MAX(Profiles!$C$2,BK$4-$W62)),
     IF(SSSModel!$C$4="ECC",$EA62*$EB62*IF(MAX(Escalation!$C$2,BK$4-$W62)&gt;$DZ62-1,0,OFFSET(Escalation!$K$2,$Y62,MAX(Escalation!$C$2,BK$4-$W62))),
     IF(SSSModel!$C$4="PV",IF(DI$4=$W62,$EA62*(1+SSSModel!$C$2),0),
     IF(SSSModel!$C$4="FCR",IF(AND(DI$4&gt;=$W62,OFFSET(Profiles!$K$2,$Z62,MAX(Profiles!$C$2,BK$4-$W62))&gt;0),$EC62,0),0))))))</f>
        <v>0</v>
      </c>
      <c r="DJ62" s="135">
        <f ca="1">IF(OR($Z62=0,SSSModel!$C$4="CF"),BL62,
IF(LEFT($V62,3)="ON_",
     IF(SSSModel!$C$4="RR",SUMPRODUCT(OFFSET($AC62,0,0,1,$CB$2),OFFSET(Profiles!$K$28,($Z62-1)*(Profiles!$I$26+1)+DJ$4-SSSModel!$C$3+1,0,1,$CB$2)),
     IF(SSSModel!$C$4="ECC",$EA62*$EB62*SUMPRODUCT(OFFSET($AC62,0,MAX(0,DJ$4-$DZ62-$CA$4+1),1,MIN($DZ62,DJ$4-$CA$4+1)),OFFSET(Escalation!$K$24,($Y62-1)*(Escalation!$I$22+1)+DJ$4-SSSModel!$C$3+1,MAX(0,DJ$4-$DZ62-$CA$4+1),1,MIN($DZ62,DJ$4-$CA$4+1))),
     IF(SSSModel!$C$4="PV",BL62*$EA62*(1+SSSModel!$C$2),
     IF(SSSModel!$C$4="FCR",$EC62*SUM(OFFSET($AC62,0,MAX(DJ$4-$AC$4-$DZ62+1,0),1,MIN($DZ62,DJ$4-$AC$4+1))),0)))),
SUM($AC62:$BZ62)*
     IF(SSSModel!$C$4="RR",OFFSET(Profiles!$K$2,$Z62,MAX(Profiles!$C$2,BL$4-$W62)),
     IF(SSSModel!$C$4="ECC",$EA62*$EB62*IF(MAX(Escalation!$C$2,BL$4-$W62)&gt;$DZ62-1,0,OFFSET(Escalation!$K$2,$Y62,MAX(Escalation!$C$2,BL$4-$W62))),
     IF(SSSModel!$C$4="PV",IF(DJ$4=$W62,$EA62*(1+SSSModel!$C$2),0),
     IF(SSSModel!$C$4="FCR",IF(AND(DJ$4&gt;=$W62,OFFSET(Profiles!$K$2,$Z62,MAX(Profiles!$C$2,BL$4-$W62))&gt;0),$EC62,0),0))))))</f>
        <v>0</v>
      </c>
      <c r="DK62" s="135">
        <f ca="1">IF(OR($Z62=0,SSSModel!$C$4="CF"),BM62,
IF(LEFT($V62,3)="ON_",
     IF(SSSModel!$C$4="RR",SUMPRODUCT(OFFSET($AC62,0,0,1,$CB$2),OFFSET(Profiles!$K$28,($Z62-1)*(Profiles!$I$26+1)+DK$4-SSSModel!$C$3+1,0,1,$CB$2)),
     IF(SSSModel!$C$4="ECC",$EA62*$EB62*SUMPRODUCT(OFFSET($AC62,0,MAX(0,DK$4-$DZ62-$CA$4+1),1,MIN($DZ62,DK$4-$CA$4+1)),OFFSET(Escalation!$K$24,($Y62-1)*(Escalation!$I$22+1)+DK$4-SSSModel!$C$3+1,MAX(0,DK$4-$DZ62-$CA$4+1),1,MIN($DZ62,DK$4-$CA$4+1))),
     IF(SSSModel!$C$4="PV",BM62*$EA62*(1+SSSModel!$C$2),
     IF(SSSModel!$C$4="FCR",$EC62*SUM(OFFSET($AC62,0,MAX(DK$4-$AC$4-$DZ62+1,0),1,MIN($DZ62,DK$4-$AC$4+1))),0)))),
SUM($AC62:$BZ62)*
     IF(SSSModel!$C$4="RR",OFFSET(Profiles!$K$2,$Z62,MAX(Profiles!$C$2,BM$4-$W62)),
     IF(SSSModel!$C$4="ECC",$EA62*$EB62*IF(MAX(Escalation!$C$2,BM$4-$W62)&gt;$DZ62-1,0,OFFSET(Escalation!$K$2,$Y62,MAX(Escalation!$C$2,BM$4-$W62))),
     IF(SSSModel!$C$4="PV",IF(DK$4=$W62,$EA62*(1+SSSModel!$C$2),0),
     IF(SSSModel!$C$4="FCR",IF(AND(DK$4&gt;=$W62,OFFSET(Profiles!$K$2,$Z62,MAX(Profiles!$C$2,BM$4-$W62))&gt;0),$EC62,0),0))))))</f>
        <v>0</v>
      </c>
      <c r="DL62" s="135">
        <f ca="1">IF(OR($Z62=0,SSSModel!$C$4="CF"),BN62,
IF(LEFT($V62,3)="ON_",
     IF(SSSModel!$C$4="RR",SUMPRODUCT(OFFSET($AC62,0,0,1,$CB$2),OFFSET(Profiles!$K$28,($Z62-1)*(Profiles!$I$26+1)+DL$4-SSSModel!$C$3+1,0,1,$CB$2)),
     IF(SSSModel!$C$4="ECC",$EA62*$EB62*SUMPRODUCT(OFFSET($AC62,0,MAX(0,DL$4-$DZ62-$CA$4+1),1,MIN($DZ62,DL$4-$CA$4+1)),OFFSET(Escalation!$K$24,($Y62-1)*(Escalation!$I$22+1)+DL$4-SSSModel!$C$3+1,MAX(0,DL$4-$DZ62-$CA$4+1),1,MIN($DZ62,DL$4-$CA$4+1))),
     IF(SSSModel!$C$4="PV",BN62*$EA62*(1+SSSModel!$C$2),
     IF(SSSModel!$C$4="FCR",$EC62*SUM(OFFSET($AC62,0,MAX(DL$4-$AC$4-$DZ62+1,0),1,MIN($DZ62,DL$4-$AC$4+1))),0)))),
SUM($AC62:$BZ62)*
     IF(SSSModel!$C$4="RR",OFFSET(Profiles!$K$2,$Z62,MAX(Profiles!$C$2,BN$4-$W62)),
     IF(SSSModel!$C$4="ECC",$EA62*$EB62*IF(MAX(Escalation!$C$2,BN$4-$W62)&gt;$DZ62-1,0,OFFSET(Escalation!$K$2,$Y62,MAX(Escalation!$C$2,BN$4-$W62))),
     IF(SSSModel!$C$4="PV",IF(DL$4=$W62,$EA62*(1+SSSModel!$C$2),0),
     IF(SSSModel!$C$4="FCR",IF(AND(DL$4&gt;=$W62,OFFSET(Profiles!$K$2,$Z62,MAX(Profiles!$C$2,BN$4-$W62))&gt;0),$EC62,0),0))))))</f>
        <v>0</v>
      </c>
      <c r="DM62" s="135">
        <f ca="1">IF(OR($Z62=0,SSSModel!$C$4="CF"),BO62,
IF(LEFT($V62,3)="ON_",
     IF(SSSModel!$C$4="RR",SUMPRODUCT(OFFSET($AC62,0,0,1,$CB$2),OFFSET(Profiles!$K$28,($Z62-1)*(Profiles!$I$26+1)+DM$4-SSSModel!$C$3+1,0,1,$CB$2)),
     IF(SSSModel!$C$4="ECC",$EA62*$EB62*SUMPRODUCT(OFFSET($AC62,0,MAX(0,DM$4-$DZ62-$CA$4+1),1,MIN($DZ62,DM$4-$CA$4+1)),OFFSET(Escalation!$K$24,($Y62-1)*(Escalation!$I$22+1)+DM$4-SSSModel!$C$3+1,MAX(0,DM$4-$DZ62-$CA$4+1),1,MIN($DZ62,DM$4-$CA$4+1))),
     IF(SSSModel!$C$4="PV",BO62*$EA62*(1+SSSModel!$C$2),
     IF(SSSModel!$C$4="FCR",$EC62*SUM(OFFSET($AC62,0,MAX(DM$4-$AC$4-$DZ62+1,0),1,MIN($DZ62,DM$4-$AC$4+1))),0)))),
SUM($AC62:$BZ62)*
     IF(SSSModel!$C$4="RR",OFFSET(Profiles!$K$2,$Z62,MAX(Profiles!$C$2,BO$4-$W62)),
     IF(SSSModel!$C$4="ECC",$EA62*$EB62*IF(MAX(Escalation!$C$2,BO$4-$W62)&gt;$DZ62-1,0,OFFSET(Escalation!$K$2,$Y62,MAX(Escalation!$C$2,BO$4-$W62))),
     IF(SSSModel!$C$4="PV",IF(DM$4=$W62,$EA62*(1+SSSModel!$C$2),0),
     IF(SSSModel!$C$4="FCR",IF(AND(DM$4&gt;=$W62,OFFSET(Profiles!$K$2,$Z62,MAX(Profiles!$C$2,BO$4-$W62))&gt;0),$EC62,0),0))))))</f>
        <v>0</v>
      </c>
      <c r="DN62" s="135">
        <f ca="1">IF(OR($Z62=0,SSSModel!$C$4="CF"),BP62,
IF(LEFT($V62,3)="ON_",
     IF(SSSModel!$C$4="RR",SUMPRODUCT(OFFSET($AC62,0,0,1,$CB$2),OFFSET(Profiles!$K$28,($Z62-1)*(Profiles!$I$26+1)+DN$4-SSSModel!$C$3+1,0,1,$CB$2)),
     IF(SSSModel!$C$4="ECC",$EA62*$EB62*SUMPRODUCT(OFFSET($AC62,0,MAX(0,DN$4-$DZ62-$CA$4+1),1,MIN($DZ62,DN$4-$CA$4+1)),OFFSET(Escalation!$K$24,($Y62-1)*(Escalation!$I$22+1)+DN$4-SSSModel!$C$3+1,MAX(0,DN$4-$DZ62-$CA$4+1),1,MIN($DZ62,DN$4-$CA$4+1))),
     IF(SSSModel!$C$4="PV",BP62*$EA62*(1+SSSModel!$C$2),
     IF(SSSModel!$C$4="FCR",$EC62*SUM(OFFSET($AC62,0,MAX(DN$4-$AC$4-$DZ62+1,0),1,MIN($DZ62,DN$4-$AC$4+1))),0)))),
SUM($AC62:$BZ62)*
     IF(SSSModel!$C$4="RR",OFFSET(Profiles!$K$2,$Z62,MAX(Profiles!$C$2,BP$4-$W62)),
     IF(SSSModel!$C$4="ECC",$EA62*$EB62*IF(MAX(Escalation!$C$2,BP$4-$W62)&gt;$DZ62-1,0,OFFSET(Escalation!$K$2,$Y62,MAX(Escalation!$C$2,BP$4-$W62))),
     IF(SSSModel!$C$4="PV",IF(DN$4=$W62,$EA62*(1+SSSModel!$C$2),0),
     IF(SSSModel!$C$4="FCR",IF(AND(DN$4&gt;=$W62,OFFSET(Profiles!$K$2,$Z62,MAX(Profiles!$C$2,BP$4-$W62))&gt;0),$EC62,0),0))))))</f>
        <v>0</v>
      </c>
      <c r="DO62" s="135">
        <f ca="1">IF(OR($Z62=0,SSSModel!$C$4="CF"),BQ62,
IF(LEFT($V62,3)="ON_",
     IF(SSSModel!$C$4="RR",SUMPRODUCT(OFFSET($AC62,0,0,1,$CB$2),OFFSET(Profiles!$K$28,($Z62-1)*(Profiles!$I$26+1)+DO$4-SSSModel!$C$3+1,0,1,$CB$2)),
     IF(SSSModel!$C$4="ECC",$EA62*$EB62*SUMPRODUCT(OFFSET($AC62,0,MAX(0,DO$4-$DZ62-$CA$4+1),1,MIN($DZ62,DO$4-$CA$4+1)),OFFSET(Escalation!$K$24,($Y62-1)*(Escalation!$I$22+1)+DO$4-SSSModel!$C$3+1,MAX(0,DO$4-$DZ62-$CA$4+1),1,MIN($DZ62,DO$4-$CA$4+1))),
     IF(SSSModel!$C$4="PV",BQ62*$EA62*(1+SSSModel!$C$2),
     IF(SSSModel!$C$4="FCR",$EC62*SUM(OFFSET($AC62,0,MAX(DO$4-$AC$4-$DZ62+1,0),1,MIN($DZ62,DO$4-$AC$4+1))),0)))),
SUM($AC62:$BZ62)*
     IF(SSSModel!$C$4="RR",OFFSET(Profiles!$K$2,$Z62,MAX(Profiles!$C$2,BQ$4-$W62)),
     IF(SSSModel!$C$4="ECC",$EA62*$EB62*IF(MAX(Escalation!$C$2,BQ$4-$W62)&gt;$DZ62-1,0,OFFSET(Escalation!$K$2,$Y62,MAX(Escalation!$C$2,BQ$4-$W62))),
     IF(SSSModel!$C$4="PV",IF(DO$4=$W62,$EA62*(1+SSSModel!$C$2),0),
     IF(SSSModel!$C$4="FCR",IF(AND(DO$4&gt;=$W62,OFFSET(Profiles!$K$2,$Z62,MAX(Profiles!$C$2,BQ$4-$W62))&gt;0),$EC62,0),0))))))</f>
        <v>0</v>
      </c>
      <c r="DP62" s="135">
        <f ca="1">IF(OR($Z62=0,SSSModel!$C$4="CF"),BR62,
IF(LEFT($V62,3)="ON_",
     IF(SSSModel!$C$4="RR",SUMPRODUCT(OFFSET($AC62,0,0,1,$CB$2),OFFSET(Profiles!$K$28,($Z62-1)*(Profiles!$I$26+1)+DP$4-SSSModel!$C$3+1,0,1,$CB$2)),
     IF(SSSModel!$C$4="ECC",$EA62*$EB62*SUMPRODUCT(OFFSET($AC62,0,MAX(0,DP$4-$DZ62-$CA$4+1),1,MIN($DZ62,DP$4-$CA$4+1)),OFFSET(Escalation!$K$24,($Y62-1)*(Escalation!$I$22+1)+DP$4-SSSModel!$C$3+1,MAX(0,DP$4-$DZ62-$CA$4+1),1,MIN($DZ62,DP$4-$CA$4+1))),
     IF(SSSModel!$C$4="PV",BR62*$EA62*(1+SSSModel!$C$2),
     IF(SSSModel!$C$4="FCR",$EC62*SUM(OFFSET($AC62,0,MAX(DP$4-$AC$4-$DZ62+1,0),1,MIN($DZ62,DP$4-$AC$4+1))),0)))),
SUM($AC62:$BZ62)*
     IF(SSSModel!$C$4="RR",OFFSET(Profiles!$K$2,$Z62,MAX(Profiles!$C$2,BR$4-$W62)),
     IF(SSSModel!$C$4="ECC",$EA62*$EB62*IF(MAX(Escalation!$C$2,BR$4-$W62)&gt;$DZ62-1,0,OFFSET(Escalation!$K$2,$Y62,MAX(Escalation!$C$2,BR$4-$W62))),
     IF(SSSModel!$C$4="PV",IF(DP$4=$W62,$EA62*(1+SSSModel!$C$2),0),
     IF(SSSModel!$C$4="FCR",IF(AND(DP$4&gt;=$W62,OFFSET(Profiles!$K$2,$Z62,MAX(Profiles!$C$2,BR$4-$W62))&gt;0),$EC62,0),0))))))</f>
        <v>0</v>
      </c>
      <c r="DQ62" s="135">
        <f ca="1">IF(OR($Z62=0,SSSModel!$C$4="CF"),BS62,
IF(LEFT($V62,3)="ON_",
     IF(SSSModel!$C$4="RR",SUMPRODUCT(OFFSET($AC62,0,0,1,$CB$2),OFFSET(Profiles!$K$28,($Z62-1)*(Profiles!$I$26+1)+DQ$4-SSSModel!$C$3+1,0,1,$CB$2)),
     IF(SSSModel!$C$4="ECC",$EA62*$EB62*SUMPRODUCT(OFFSET($AC62,0,MAX(0,DQ$4-$DZ62-$CA$4+1),1,MIN($DZ62,DQ$4-$CA$4+1)),OFFSET(Escalation!$K$24,($Y62-1)*(Escalation!$I$22+1)+DQ$4-SSSModel!$C$3+1,MAX(0,DQ$4-$DZ62-$CA$4+1),1,MIN($DZ62,DQ$4-$CA$4+1))),
     IF(SSSModel!$C$4="PV",BS62*$EA62*(1+SSSModel!$C$2),
     IF(SSSModel!$C$4="FCR",$EC62*SUM(OFFSET($AC62,0,MAX(DQ$4-$AC$4-$DZ62+1,0),1,MIN($DZ62,DQ$4-$AC$4+1))),0)))),
SUM($AC62:$BZ62)*
     IF(SSSModel!$C$4="RR",OFFSET(Profiles!$K$2,$Z62,MAX(Profiles!$C$2,BS$4-$W62)),
     IF(SSSModel!$C$4="ECC",$EA62*$EB62*IF(MAX(Escalation!$C$2,BS$4-$W62)&gt;$DZ62-1,0,OFFSET(Escalation!$K$2,$Y62,MAX(Escalation!$C$2,BS$4-$W62))),
     IF(SSSModel!$C$4="PV",IF(DQ$4=$W62,$EA62*(1+SSSModel!$C$2),0),
     IF(SSSModel!$C$4="FCR",IF(AND(DQ$4&gt;=$W62,OFFSET(Profiles!$K$2,$Z62,MAX(Profiles!$C$2,BS$4-$W62))&gt;0),$EC62,0),0))))))</f>
        <v>0</v>
      </c>
      <c r="DR62" s="135">
        <f ca="1">IF(OR($Z62=0,SSSModel!$C$4="CF"),BT62,
IF(LEFT($V62,3)="ON_",
     IF(SSSModel!$C$4="RR",SUMPRODUCT(OFFSET($AC62,0,0,1,$CB$2),OFFSET(Profiles!$K$28,($Z62-1)*(Profiles!$I$26+1)+DR$4-SSSModel!$C$3+1,0,1,$CB$2)),
     IF(SSSModel!$C$4="ECC",$EA62*$EB62*SUMPRODUCT(OFFSET($AC62,0,MAX(0,DR$4-$DZ62-$CA$4+1),1,MIN($DZ62,DR$4-$CA$4+1)),OFFSET(Escalation!$K$24,($Y62-1)*(Escalation!$I$22+1)+DR$4-SSSModel!$C$3+1,MAX(0,DR$4-$DZ62-$CA$4+1),1,MIN($DZ62,DR$4-$CA$4+1))),
     IF(SSSModel!$C$4="PV",BT62*$EA62*(1+SSSModel!$C$2),
     IF(SSSModel!$C$4="FCR",$EC62*SUM(OFFSET($AC62,0,MAX(DR$4-$AC$4-$DZ62+1,0),1,MIN($DZ62,DR$4-$AC$4+1))),0)))),
SUM($AC62:$BZ62)*
     IF(SSSModel!$C$4="RR",OFFSET(Profiles!$K$2,$Z62,MAX(Profiles!$C$2,BT$4-$W62)),
     IF(SSSModel!$C$4="ECC",$EA62*$EB62*IF(MAX(Escalation!$C$2,BT$4-$W62)&gt;$DZ62-1,0,OFFSET(Escalation!$K$2,$Y62,MAX(Escalation!$C$2,BT$4-$W62))),
     IF(SSSModel!$C$4="PV",IF(DR$4=$W62,$EA62*(1+SSSModel!$C$2),0),
     IF(SSSModel!$C$4="FCR",IF(AND(DR$4&gt;=$W62,OFFSET(Profiles!$K$2,$Z62,MAX(Profiles!$C$2,BT$4-$W62))&gt;0),$EC62,0),0))))))</f>
        <v>0</v>
      </c>
      <c r="DS62" s="135">
        <f ca="1">IF(OR($Z62=0,SSSModel!$C$4="CF"),BU62,
IF(LEFT($V62,3)="ON_",
     IF(SSSModel!$C$4="RR",SUMPRODUCT(OFFSET($AC62,0,0,1,$CB$2),OFFSET(Profiles!$K$28,($Z62-1)*(Profiles!$I$26+1)+DS$4-SSSModel!$C$3+1,0,1,$CB$2)),
     IF(SSSModel!$C$4="ECC",$EA62*$EB62*SUMPRODUCT(OFFSET($AC62,0,MAX(0,DS$4-$DZ62-$CA$4+1),1,MIN($DZ62,DS$4-$CA$4+1)),OFFSET(Escalation!$K$24,($Y62-1)*(Escalation!$I$22+1)+DS$4-SSSModel!$C$3+1,MAX(0,DS$4-$DZ62-$CA$4+1),1,MIN($DZ62,DS$4-$CA$4+1))),
     IF(SSSModel!$C$4="PV",BU62*$EA62*(1+SSSModel!$C$2),
     IF(SSSModel!$C$4="FCR",$EC62*SUM(OFFSET($AC62,0,MAX(DS$4-$AC$4-$DZ62+1,0),1,MIN($DZ62,DS$4-$AC$4+1))),0)))),
SUM($AC62:$BZ62)*
     IF(SSSModel!$C$4="RR",OFFSET(Profiles!$K$2,$Z62,MAX(Profiles!$C$2,BU$4-$W62)),
     IF(SSSModel!$C$4="ECC",$EA62*$EB62*IF(MAX(Escalation!$C$2,BU$4-$W62)&gt;$DZ62-1,0,OFFSET(Escalation!$K$2,$Y62,MAX(Escalation!$C$2,BU$4-$W62))),
     IF(SSSModel!$C$4="PV",IF(DS$4=$W62,$EA62*(1+SSSModel!$C$2),0),
     IF(SSSModel!$C$4="FCR",IF(AND(DS$4&gt;=$W62,OFFSET(Profiles!$K$2,$Z62,MAX(Profiles!$C$2,BU$4-$W62))&gt;0),$EC62,0),0))))))</f>
        <v>0</v>
      </c>
      <c r="DT62" s="135">
        <f ca="1">IF(OR($Z62=0,SSSModel!$C$4="CF"),BV62,
IF(LEFT($V62,3)="ON_",
     IF(SSSModel!$C$4="RR",SUMPRODUCT(OFFSET($AC62,0,0,1,$CB$2),OFFSET(Profiles!$K$28,($Z62-1)*(Profiles!$I$26+1)+DT$4-SSSModel!$C$3+1,0,1,$CB$2)),
     IF(SSSModel!$C$4="ECC",$EA62*$EB62*SUMPRODUCT(OFFSET($AC62,0,MAX(0,DT$4-$DZ62-$CA$4+1),1,MIN($DZ62,DT$4-$CA$4+1)),OFFSET(Escalation!$K$24,($Y62-1)*(Escalation!$I$22+1)+DT$4-SSSModel!$C$3+1,MAX(0,DT$4-$DZ62-$CA$4+1),1,MIN($DZ62,DT$4-$CA$4+1))),
     IF(SSSModel!$C$4="PV",BV62*$EA62*(1+SSSModel!$C$2),
     IF(SSSModel!$C$4="FCR",$EC62*SUM(OFFSET($AC62,0,MAX(DT$4-$AC$4-$DZ62+1,0),1,MIN($DZ62,DT$4-$AC$4+1))),0)))),
SUM($AC62:$BZ62)*
     IF(SSSModel!$C$4="RR",OFFSET(Profiles!$K$2,$Z62,MAX(Profiles!$C$2,BV$4-$W62)),
     IF(SSSModel!$C$4="ECC",$EA62*$EB62*IF(MAX(Escalation!$C$2,BV$4-$W62)&gt;$DZ62-1,0,OFFSET(Escalation!$K$2,$Y62,MAX(Escalation!$C$2,BV$4-$W62))),
     IF(SSSModel!$C$4="PV",IF(DT$4=$W62,$EA62*(1+SSSModel!$C$2),0),
     IF(SSSModel!$C$4="FCR",IF(AND(DT$4&gt;=$W62,OFFSET(Profiles!$K$2,$Z62,MAX(Profiles!$C$2,BV$4-$W62))&gt;0),$EC62,0),0))))))</f>
        <v>0</v>
      </c>
      <c r="DU62" s="135">
        <f ca="1">IF(OR($Z62=0,SSSModel!$C$4="CF"),BW62,
IF(LEFT($V62,3)="ON_",
     IF(SSSModel!$C$4="RR",SUMPRODUCT(OFFSET($AC62,0,0,1,$CB$2),OFFSET(Profiles!$K$28,($Z62-1)*(Profiles!$I$26+1)+DU$4-SSSModel!$C$3+1,0,1,$CB$2)),
     IF(SSSModel!$C$4="ECC",$EA62*$EB62*SUMPRODUCT(OFFSET($AC62,0,MAX(0,DU$4-$DZ62-$CA$4+1),1,MIN($DZ62,DU$4-$CA$4+1)),OFFSET(Escalation!$K$24,($Y62-1)*(Escalation!$I$22+1)+DU$4-SSSModel!$C$3+1,MAX(0,DU$4-$DZ62-$CA$4+1),1,MIN($DZ62,DU$4-$CA$4+1))),
     IF(SSSModel!$C$4="PV",BW62*$EA62*(1+SSSModel!$C$2),
     IF(SSSModel!$C$4="FCR",$EC62*SUM(OFFSET($AC62,0,MAX(DU$4-$AC$4-$DZ62+1,0),1,MIN($DZ62,DU$4-$AC$4+1))),0)))),
SUM($AC62:$BZ62)*
     IF(SSSModel!$C$4="RR",OFFSET(Profiles!$K$2,$Z62,MAX(Profiles!$C$2,BW$4-$W62)),
     IF(SSSModel!$C$4="ECC",$EA62*$EB62*IF(MAX(Escalation!$C$2,BW$4-$W62)&gt;$DZ62-1,0,OFFSET(Escalation!$K$2,$Y62,MAX(Escalation!$C$2,BW$4-$W62))),
     IF(SSSModel!$C$4="PV",IF(DU$4=$W62,$EA62*(1+SSSModel!$C$2),0),
     IF(SSSModel!$C$4="FCR",IF(AND(DU$4&gt;=$W62,OFFSET(Profiles!$K$2,$Z62,MAX(Profiles!$C$2,BW$4-$W62))&gt;0),$EC62,0),0))))))</f>
        <v>0</v>
      </c>
      <c r="DV62" s="136">
        <f ca="1">IF(OR($Z62=0,SSSModel!$C$4="CF"),BX62,
IF(LEFT($V62,3)="ON_",
     IF(SSSModel!$C$4="RR",SUMPRODUCT(OFFSET($AC62,0,0,1,$CB$2),OFFSET(Profiles!$K$28,($Z62-1)*(Profiles!$I$26+1)+DV$4-SSSModel!$C$3+1,0,1,$CB$2)),
     IF(SSSModel!$C$4="ECC",$EA62*$EB62*SUMPRODUCT(OFFSET($AC62,0,MAX(0,DV$4-$DZ62-$CA$4+1),1,MIN($DZ62,DV$4-$CA$4+1)),OFFSET(Escalation!$K$24,($Y62-1)*(Escalation!$I$22+1)+DV$4-SSSModel!$C$3+1,MAX(0,DV$4-$DZ62-$CA$4+1),1,MIN($DZ62,DV$4-$CA$4+1))),
     IF(SSSModel!$C$4="PV",BX62*$EA62*(1+SSSModel!$C$2),
     IF(SSSModel!$C$4="FCR",$EC62*SUM(OFFSET($AC62,0,MAX(DV$4-$AC$4-$DZ62+1,0),1,MIN($DZ62,DV$4-$AC$4+1))),0)))),
SUM($AC62:$BZ62)*
     IF(SSSModel!$C$4="RR",OFFSET(Profiles!$K$2,$Z62,MAX(Profiles!$C$2,BX$4-$W62)),
     IF(SSSModel!$C$4="ECC",$EA62*$EB62*IF(MAX(Escalation!$C$2,BX$4-$W62)&gt;$DZ62-1,0,OFFSET(Escalation!$K$2,$Y62,MAX(Escalation!$C$2,BX$4-$W62))),
     IF(SSSModel!$C$4="PV",IF(DV$4=$W62,$EA62*(1+SSSModel!$C$2),0),
     IF(SSSModel!$C$4="FCR",IF(AND(DV$4&gt;=$W62,OFFSET(Profiles!$K$2,$Z62,MAX(Profiles!$C$2,BX$4-$W62))&gt;0),$EC62,0),0))))))</f>
        <v>0</v>
      </c>
      <c r="DW62" s="136">
        <f ca="1">IF(OR($Z62=0,SSSModel!$C$4="CF"),BY62,
IF(LEFT($V62,3)="ON_",
     IF(SSSModel!$C$4="RR",SUMPRODUCT(OFFSET($AC62,0,0,1,$CB$2),OFFSET(Profiles!$K$28,($Z62-1)*(Profiles!$I$26+1)+DW$4-SSSModel!$C$3+1,0,1,$CB$2)),
     IF(SSSModel!$C$4="ECC",$EA62*$EB62*SUMPRODUCT(OFFSET($AC62,0,MAX(0,DW$4-$DZ62-$CA$4+1),1,MIN($DZ62,DW$4-$CA$4+1)),OFFSET(Escalation!$K$24,($Y62-1)*(Escalation!$I$22+1)+DW$4-SSSModel!$C$3+1,MAX(0,DW$4-$DZ62-$CA$4+1),1,MIN($DZ62,DW$4-$CA$4+1))),
     IF(SSSModel!$C$4="PV",BY62*$EA62*(1+SSSModel!$C$2),
     IF(SSSModel!$C$4="FCR",$EC62*SUM(OFFSET($AC62,0,MAX(DW$4-$AC$4-$DZ62+1,0),1,MIN($DZ62,DW$4-$AC$4+1))),0)))),
SUM($AC62:$BZ62)*
     IF(SSSModel!$C$4="RR",OFFSET(Profiles!$K$2,$Z62,MAX(Profiles!$C$2,BY$4-$W62)),
     IF(SSSModel!$C$4="ECC",$EA62*$EB62*IF(MAX(Escalation!$C$2,BY$4-$W62)&gt;$DZ62-1,0,OFFSET(Escalation!$K$2,$Y62,MAX(Escalation!$C$2,BY$4-$W62))),
     IF(SSSModel!$C$4="PV",IF(DW$4=$W62,$EA62*(1+SSSModel!$C$2),0),
     IF(SSSModel!$C$4="FCR",IF(AND(DW$4&gt;=$W62,OFFSET(Profiles!$K$2,$Z62,MAX(Profiles!$C$2,BY$4-$W62))&gt;0),$EC62,0),0))))))</f>
        <v>0</v>
      </c>
      <c r="DX62" s="136">
        <f ca="1">IF(OR($Z62=0,SSSModel!$C$4="CF"),BZ62,
IF(LEFT($V62,3)="ON_",
     IF(SSSModel!$C$4="RR",SUMPRODUCT(OFFSET($AC62,0,0,1,$CB$2),OFFSET(Profiles!$K$28,($Z62-1)*(Profiles!$I$26+1)+DX$4-SSSModel!$C$3+1,0,1,$CB$2)),
     IF(SSSModel!$C$4="ECC",$EA62*$EB62*SUMPRODUCT(OFFSET($AC62,0,MAX(0,DX$4-$DZ62-$CA$4+1),1,MIN($DZ62,DX$4-$CA$4+1)),OFFSET(Escalation!$K$24,($Y62-1)*(Escalation!$I$22+1)+DX$4-SSSModel!$C$3+1,MAX(0,DX$4-$DZ62-$CA$4+1),1,MIN($DZ62,DX$4-$CA$4+1))),
     IF(SSSModel!$C$4="PV",BZ62*$EA62*(1+SSSModel!$C$2),
     IF(SSSModel!$C$4="FCR",$EC62*SUM(OFFSET($AC62,0,MAX(DX$4-$AC$4-$DZ62+1,0),1,MIN($DZ62,DX$4-$AC$4+1))),0)))),
SUM($AC62:$BZ62)*
     IF(SSSModel!$C$4="RR",OFFSET(Profiles!$K$2,$Z62,MAX(Profiles!$C$2,BZ$4-$W62)),
     IF(SSSModel!$C$4="ECC",$EA62*$EB62*IF(MAX(Escalation!$C$2,BZ$4-$W62)&gt;$DZ62-1,0,OFFSET(Escalation!$K$2,$Y62,MAX(Escalation!$C$2,BZ$4-$W62))),
     IF(SSSModel!$C$4="PV",IF(DX$4=$W62,$EA62*(1+SSSModel!$C$2),0),
     IF(SSSModel!$C$4="FCR",IF(AND(DX$4&gt;=$W62,OFFSET(Profiles!$K$2,$Z62,MAX(Profiles!$C$2,BZ$4-$W62))&gt;0),$EC62,0),0))))))</f>
        <v>0</v>
      </c>
      <c r="DY62" s="82">
        <f ca="1">IF($Y62=0,0,OFFSET(Escalation!$B$2,$Y62,0))</f>
        <v>0</v>
      </c>
      <c r="DZ62" s="80">
        <f ca="1">IF($Z62=0,0,COUNTIF(OFFSET(Profiles!$K$2,$Z62,0,1,50),"&gt;0"))</f>
        <v>0</v>
      </c>
      <c r="EA62" s="137">
        <f ca="1">IF($Z62=0,0,SUMPRODUCT(Profiles!$C$20:$BH$20,OFFSET(Profiles!$C$2,$Z62,0,1,Profiles!$B$1)))</f>
        <v>0</v>
      </c>
      <c r="EB62" s="24">
        <f>IF($Z62=0,0,((1-(1+DY62)/(1+SSSModel!$C$2))/(1-((1+DY62)/(1+SSSModel!$C$2))^DZ62))*(1+SSSModel!$C$2))</f>
        <v>0</v>
      </c>
      <c r="EC62" s="24">
        <f>IF($Z62=0,0,-PMT(SSSModel!$C$2,DZ62,EA62))</f>
        <v>0</v>
      </c>
    </row>
    <row r="63" spans="3:133" x14ac:dyDescent="0.35">
      <c r="C63" s="18">
        <f t="shared" si="5"/>
        <v>6</v>
      </c>
      <c r="D63" s="18">
        <f t="shared" si="6"/>
        <v>9</v>
      </c>
      <c r="E63" s="18">
        <f t="shared" ca="1" si="10"/>
        <v>0</v>
      </c>
      <c r="G63" s="25" t="str">
        <f ca="1">IF($E63=0,"",OFFSET(Resources!B$26,$E63,0))</f>
        <v/>
      </c>
      <c r="H63" s="25" t="str">
        <f ca="1">IF($E63=0,"",OFFSET(Resources!C$26,$E63,0))</f>
        <v/>
      </c>
      <c r="I63" s="25" t="str">
        <f ca="1">IF($E63=0,"",OFFSET(Resources!$E$26,$E63,0))</f>
        <v/>
      </c>
      <c r="J63" s="16">
        <v>1</v>
      </c>
      <c r="K63" s="16" t="s">
        <v>150</v>
      </c>
      <c r="L63" s="25" t="str">
        <f ca="1">OFFSET(Resources!$CG$24,0,$C63-1)</f>
        <v>On-Going O&amp;M #1</v>
      </c>
      <c r="M63" s="25" t="str">
        <f ca="1">OFFSET(Resources!$CG$25,0,$C63-1)</f>
        <v>O&amp;M</v>
      </c>
      <c r="N63" s="1">
        <v>1</v>
      </c>
      <c r="O63" s="7">
        <f ca="1">IF($E63=0,0,OFFSET(Resources!$CG$26,$E63,$C63-1))</f>
        <v>0</v>
      </c>
      <c r="P63" s="25" t="str">
        <f ca="1">OFFSET(Resources!$CG$26,0,$C63-1)</f>
        <v>$/Yr</v>
      </c>
      <c r="Q63" s="18">
        <f ca="1">IF($E63=0,0,OFFSET(GenAlts!$W$4,$E63,$D63-1))</f>
        <v>0</v>
      </c>
      <c r="R63" s="1">
        <v>1</v>
      </c>
      <c r="S63" t="str">
        <f ca="1">IF($E63=0,"",OFFSET(Resources!$R$26,$E63,0))</f>
        <v/>
      </c>
      <c r="T63" s="1"/>
      <c r="U63" s="25">
        <f ca="1">IF($E63=0,0,OFFSET(Resources!$AB$26,$E63,($C63-1)*Resources!$CI$20))</f>
        <v>0</v>
      </c>
      <c r="V63" s="1"/>
      <c r="W63">
        <f t="shared" ca="1" si="9"/>
        <v>0</v>
      </c>
      <c r="X63">
        <f>IF(T63="",0,MATCH(T63,Profiles!$A$3:$A$22,0))</f>
        <v>0</v>
      </c>
      <c r="Y63" s="10">
        <f ca="1">IF(U63=0,0,MATCH(U63,Escalation!$A$3:$A$18,0))</f>
        <v>0</v>
      </c>
      <c r="Z63">
        <f>IF(V63="",0,MATCH(V63,Profiles!$A$3:$A$22,0))</f>
        <v>0</v>
      </c>
      <c r="AA63" s="8"/>
      <c r="AB63" s="8">
        <v>0</v>
      </c>
      <c r="AC63" s="72">
        <f ca="1">IF(OR(AC$4&lt;$Q63,AC$4&gt;$Q63+IF($S63="",1000,$S63)-1),0,IF(MOD(AC$4-$Q63,IF($R63="",1000,$R63))=0,$O63,0))*IF($Y63&gt;0,(1+INDEX(Escalation!$B$3:$B$18,$Y63,0))^(AC$4-SSSModel!$C$5),1)*IF($X63=0,1,OFFSET(Profiles!$K$2,$X63,MAX(Profiles!$C$2,AC$4-$Q63)))*IF($AA63=1,(1+SSSModel!#REF!),1)</f>
        <v>0</v>
      </c>
      <c r="AD63" s="72">
        <f ca="1">IF(OR(AD$4&lt;$Q63,AD$4&gt;$Q63+IF($S63="",1000,$S63)-1),0,IF(MOD(AD$4-$Q63,IF($R63="",1000,$R63))=0,$O63,0))*IF($Y63&gt;0,(1+INDEX(Escalation!$B$3:$B$18,$Y63,0))^(AD$4-SSSModel!$C$5),1)*IF($X63=0,1,OFFSET(Profiles!$K$2,$X63,MAX(Profiles!$C$2,AD$4-$Q63)))*IF($AA63=1,(1+SSSModel!#REF!),1)</f>
        <v>0</v>
      </c>
      <c r="AE63" s="72">
        <f ca="1">IF(OR(AE$4&lt;$Q63,AE$4&gt;$Q63+IF($S63="",1000,$S63)-1),0,IF(MOD(AE$4-$Q63,IF($R63="",1000,$R63))=0,$O63,0))*IF($Y63&gt;0,(1+INDEX(Escalation!$B$3:$B$18,$Y63,0))^(AE$4-SSSModel!$C$5),1)*IF($X63=0,1,OFFSET(Profiles!$K$2,$X63,MAX(Profiles!$C$2,AE$4-$Q63)))*IF($AA63=1,(1+SSSModel!#REF!),1)</f>
        <v>0</v>
      </c>
      <c r="AF63" s="72">
        <f ca="1">IF(OR(AF$4&lt;$Q63,AF$4&gt;$Q63+IF($S63="",1000,$S63)-1),0,IF(MOD(AF$4-$Q63,IF($R63="",1000,$R63))=0,$O63,0))*IF($Y63&gt;0,(1+INDEX(Escalation!$B$3:$B$18,$Y63,0))^(AF$4-SSSModel!$C$5),1)*IF($X63=0,1,OFFSET(Profiles!$K$2,$X63,MAX(Profiles!$C$2,AF$4-$Q63)))*IF($AA63=1,(1+SSSModel!#REF!),1)</f>
        <v>0</v>
      </c>
      <c r="AG63" s="72">
        <f ca="1">IF(OR(AG$4&lt;$Q63,AG$4&gt;$Q63+IF($S63="",1000,$S63)-1),0,IF(MOD(AG$4-$Q63,IF($R63="",1000,$R63))=0,$O63,0))*IF($Y63&gt;0,(1+INDEX(Escalation!$B$3:$B$18,$Y63,0))^(AG$4-SSSModel!$C$5),1)*IF($X63=0,1,OFFSET(Profiles!$K$2,$X63,MAX(Profiles!$C$2,AG$4-$Q63)))*IF($AA63=1,(1+SSSModel!#REF!),1)</f>
        <v>0</v>
      </c>
      <c r="AH63" s="72">
        <f ca="1">IF(OR(AH$4&lt;$Q63,AH$4&gt;$Q63+IF($S63="",1000,$S63)-1),0,IF(MOD(AH$4-$Q63,IF($R63="",1000,$R63))=0,$O63,0))*IF($Y63&gt;0,(1+INDEX(Escalation!$B$3:$B$18,$Y63,0))^(AH$4-SSSModel!$C$5),1)*IF($X63=0,1,OFFSET(Profiles!$K$2,$X63,MAX(Profiles!$C$2,AH$4-$Q63)))*IF($AA63=1,(1+SSSModel!#REF!),1)</f>
        <v>0</v>
      </c>
      <c r="AI63" s="72">
        <f ca="1">IF(OR(AI$4&lt;$Q63,AI$4&gt;$Q63+IF($S63="",1000,$S63)-1),0,IF(MOD(AI$4-$Q63,IF($R63="",1000,$R63))=0,$O63,0))*IF($Y63&gt;0,(1+INDEX(Escalation!$B$3:$B$18,$Y63,0))^(AI$4-SSSModel!$C$5),1)*IF($X63=0,1,OFFSET(Profiles!$K$2,$X63,MAX(Profiles!$C$2,AI$4-$Q63)))*IF($AA63=1,(1+SSSModel!#REF!),1)</f>
        <v>0</v>
      </c>
      <c r="AJ63" s="72">
        <f ca="1">IF(OR(AJ$4&lt;$Q63,AJ$4&gt;$Q63+IF($S63="",1000,$S63)-1),0,IF(MOD(AJ$4-$Q63,IF($R63="",1000,$R63))=0,$O63,0))*IF($Y63&gt;0,(1+INDEX(Escalation!$B$3:$B$18,$Y63,0))^(AJ$4-SSSModel!$C$5),1)*IF($X63=0,1,OFFSET(Profiles!$K$2,$X63,MAX(Profiles!$C$2,AJ$4-$Q63)))*IF($AA63=1,(1+SSSModel!#REF!),1)</f>
        <v>0</v>
      </c>
      <c r="AK63" s="72">
        <f ca="1">IF(OR(AK$4&lt;$Q63,AK$4&gt;$Q63+IF($S63="",1000,$S63)-1),0,IF(MOD(AK$4-$Q63,IF($R63="",1000,$R63))=0,$O63,0))*IF($Y63&gt;0,(1+INDEX(Escalation!$B$3:$B$18,$Y63,0))^(AK$4-SSSModel!$C$5),1)*IF($X63=0,1,OFFSET(Profiles!$K$2,$X63,MAX(Profiles!$C$2,AK$4-$Q63)))*IF($AA63=1,(1+SSSModel!#REF!),1)</f>
        <v>0</v>
      </c>
      <c r="AL63" s="72">
        <f ca="1">IF(OR(AL$4&lt;$Q63,AL$4&gt;$Q63+IF($S63="",1000,$S63)-1),0,IF(MOD(AL$4-$Q63,IF($R63="",1000,$R63))=0,$O63,0))*IF($Y63&gt;0,(1+INDEX(Escalation!$B$3:$B$18,$Y63,0))^(AL$4-SSSModel!$C$5),1)*IF($X63=0,1,OFFSET(Profiles!$K$2,$X63,MAX(Profiles!$C$2,AL$4-$Q63)))*IF($AA63=1,(1+SSSModel!#REF!),1)</f>
        <v>0</v>
      </c>
      <c r="AM63" s="72">
        <f ca="1">IF(OR(AM$4&lt;$Q63,AM$4&gt;$Q63+IF($S63="",1000,$S63)-1),0,IF(MOD(AM$4-$Q63,IF($R63="",1000,$R63))=0,$O63,0))*IF($Y63&gt;0,(1+INDEX(Escalation!$B$3:$B$18,$Y63,0))^(AM$4-SSSModel!$C$5),1)*IF($X63=0,1,OFFSET(Profiles!$K$2,$X63,MAX(Profiles!$C$2,AM$4-$Q63)))*IF($AA63=1,(1+SSSModel!#REF!),1)</f>
        <v>0</v>
      </c>
      <c r="AN63" s="72">
        <f ca="1">IF(OR(AN$4&lt;$Q63,AN$4&gt;$Q63+IF($S63="",1000,$S63)-1),0,IF(MOD(AN$4-$Q63,IF($R63="",1000,$R63))=0,$O63,0))*IF($Y63&gt;0,(1+INDEX(Escalation!$B$3:$B$18,$Y63,0))^(AN$4-SSSModel!$C$5),1)*IF($X63=0,1,OFFSET(Profiles!$K$2,$X63,MAX(Profiles!$C$2,AN$4-$Q63)))*IF($AA63=1,(1+SSSModel!#REF!),1)</f>
        <v>0</v>
      </c>
      <c r="AO63" s="72">
        <f ca="1">IF(OR(AO$4&lt;$Q63,AO$4&gt;$Q63+IF($S63="",1000,$S63)-1),0,IF(MOD(AO$4-$Q63,IF($R63="",1000,$R63))=0,$O63,0))*IF($Y63&gt;0,(1+INDEX(Escalation!$B$3:$B$18,$Y63,0))^(AO$4-SSSModel!$C$5),1)*IF($X63=0,1,OFFSET(Profiles!$K$2,$X63,MAX(Profiles!$C$2,AO$4-$Q63)))*IF($AA63=1,(1+SSSModel!#REF!),1)</f>
        <v>0</v>
      </c>
      <c r="AP63" s="72">
        <f ca="1">IF(OR(AP$4&lt;$Q63,AP$4&gt;$Q63+IF($S63="",1000,$S63)-1),0,IF(MOD(AP$4-$Q63,IF($R63="",1000,$R63))=0,$O63,0))*IF($Y63&gt;0,(1+INDEX(Escalation!$B$3:$B$18,$Y63,0))^(AP$4-SSSModel!$C$5),1)*IF($X63=0,1,OFFSET(Profiles!$K$2,$X63,MAX(Profiles!$C$2,AP$4-$Q63)))*IF($AA63=1,(1+SSSModel!#REF!),1)</f>
        <v>0</v>
      </c>
      <c r="AQ63" s="72">
        <f ca="1">IF(OR(AQ$4&lt;$Q63,AQ$4&gt;$Q63+IF($S63="",1000,$S63)-1),0,IF(MOD(AQ$4-$Q63,IF($R63="",1000,$R63))=0,$O63,0))*IF($Y63&gt;0,(1+INDEX(Escalation!$B$3:$B$18,$Y63,0))^(AQ$4-SSSModel!$C$5),1)*IF($X63=0,1,OFFSET(Profiles!$K$2,$X63,MAX(Profiles!$C$2,AQ$4-$Q63)))*IF($AA63=1,(1+SSSModel!#REF!),1)</f>
        <v>0</v>
      </c>
      <c r="AR63" s="72">
        <f ca="1">IF(OR(AR$4&lt;$Q63,AR$4&gt;$Q63+IF($S63="",1000,$S63)-1),0,IF(MOD(AR$4-$Q63,IF($R63="",1000,$R63))=0,$O63,0))*IF($Y63&gt;0,(1+INDEX(Escalation!$B$3:$B$18,$Y63,0))^(AR$4-SSSModel!$C$5),1)*IF($X63=0,1,OFFSET(Profiles!$K$2,$X63,MAX(Profiles!$C$2,AR$4-$Q63)))*IF($AA63=1,(1+SSSModel!#REF!),1)</f>
        <v>0</v>
      </c>
      <c r="AS63" s="72">
        <f ca="1">IF(OR(AS$4&lt;$Q63,AS$4&gt;$Q63+IF($S63="",1000,$S63)-1),0,IF(MOD(AS$4-$Q63,IF($R63="",1000,$R63))=0,$O63,0))*IF($Y63&gt;0,(1+INDEX(Escalation!$B$3:$B$18,$Y63,0))^(AS$4-SSSModel!$C$5),1)*IF($X63=0,1,OFFSET(Profiles!$K$2,$X63,MAX(Profiles!$C$2,AS$4-$Q63)))*IF($AA63=1,(1+SSSModel!#REF!),1)</f>
        <v>0</v>
      </c>
      <c r="AT63" s="72">
        <f ca="1">IF(OR(AT$4&lt;$Q63,AT$4&gt;$Q63+IF($S63="",1000,$S63)-1),0,IF(MOD(AT$4-$Q63,IF($R63="",1000,$R63))=0,$O63,0))*IF($Y63&gt;0,(1+INDEX(Escalation!$B$3:$B$18,$Y63,0))^(AT$4-SSSModel!$C$5),1)*IF($X63=0,1,OFFSET(Profiles!$K$2,$X63,MAX(Profiles!$C$2,AT$4-$Q63)))*IF($AA63=1,(1+SSSModel!#REF!),1)</f>
        <v>0</v>
      </c>
      <c r="AU63" s="72">
        <f ca="1">IF(OR(AU$4&lt;$Q63,AU$4&gt;$Q63+IF($S63="",1000,$S63)-1),0,IF(MOD(AU$4-$Q63,IF($R63="",1000,$R63))=0,$O63,0))*IF($Y63&gt;0,(1+INDEX(Escalation!$B$3:$B$18,$Y63,0))^(AU$4-SSSModel!$C$5),1)*IF($X63=0,1,OFFSET(Profiles!$K$2,$X63,MAX(Profiles!$C$2,AU$4-$Q63)))*IF($AA63=1,(1+SSSModel!#REF!),1)</f>
        <v>0</v>
      </c>
      <c r="AV63" s="72">
        <f ca="1">IF(OR(AV$4&lt;$Q63,AV$4&gt;$Q63+IF($S63="",1000,$S63)-1),0,IF(MOD(AV$4-$Q63,IF($R63="",1000,$R63))=0,$O63,0))*IF($Y63&gt;0,(1+INDEX(Escalation!$B$3:$B$18,$Y63,0))^(AV$4-SSSModel!$C$5),1)*IF($X63=0,1,OFFSET(Profiles!$K$2,$X63,MAX(Profiles!$C$2,AV$4-$Q63)))*IF($AA63=1,(1+SSSModel!#REF!),1)</f>
        <v>0</v>
      </c>
      <c r="AW63" s="72">
        <f ca="1">IF(OR(AW$4&lt;$Q63,AW$4&gt;$Q63+IF($S63="",1000,$S63)-1),0,IF(MOD(AW$4-$Q63,IF($R63="",1000,$R63))=0,$O63,0))*IF($Y63&gt;0,(1+INDEX(Escalation!$B$3:$B$18,$Y63,0))^(AW$4-SSSModel!$C$5),1)*IF($X63=0,1,OFFSET(Profiles!$K$2,$X63,MAX(Profiles!$C$2,AW$4-$Q63)))*IF($AA63=1,(1+SSSModel!#REF!),1)</f>
        <v>0</v>
      </c>
      <c r="AX63" s="72">
        <f ca="1">IF(OR(AX$4&lt;$Q63,AX$4&gt;$Q63+IF($S63="",1000,$S63)-1),0,IF(MOD(AX$4-$Q63,IF($R63="",1000,$R63))=0,$O63,0))*IF($Y63&gt;0,(1+INDEX(Escalation!$B$3:$B$18,$Y63,0))^(AX$4-SSSModel!$C$5),1)*IF($X63=0,1,OFFSET(Profiles!$K$2,$X63,MAX(Profiles!$C$2,AX$4-$Q63)))*IF($AA63=1,(1+SSSModel!#REF!),1)</f>
        <v>0</v>
      </c>
      <c r="AY63" s="72">
        <f ca="1">IF(OR(AY$4&lt;$Q63,AY$4&gt;$Q63+IF($S63="",1000,$S63)-1),0,IF(MOD(AY$4-$Q63,IF($R63="",1000,$R63))=0,$O63,0))*IF($Y63&gt;0,(1+INDEX(Escalation!$B$3:$B$18,$Y63,0))^(AY$4-SSSModel!$C$5),1)*IF($X63=0,1,OFFSET(Profiles!$K$2,$X63,MAX(Profiles!$C$2,AY$4-$Q63)))*IF($AA63=1,(1+SSSModel!#REF!),1)</f>
        <v>0</v>
      </c>
      <c r="AZ63" s="72">
        <f ca="1">IF(OR(AZ$4&lt;$Q63,AZ$4&gt;$Q63+IF($S63="",1000,$S63)-1),0,IF(MOD(AZ$4-$Q63,IF($R63="",1000,$R63))=0,$O63,0))*IF($Y63&gt;0,(1+INDEX(Escalation!$B$3:$B$18,$Y63,0))^(AZ$4-SSSModel!$C$5),1)*IF($X63=0,1,OFFSET(Profiles!$K$2,$X63,MAX(Profiles!$C$2,AZ$4-$Q63)))*IF($AA63=1,(1+SSSModel!#REF!),1)</f>
        <v>0</v>
      </c>
      <c r="BA63" s="72">
        <f ca="1">IF(OR(BA$4&lt;$Q63,BA$4&gt;$Q63+IF($S63="",1000,$S63)-1),0,IF(MOD(BA$4-$Q63,IF($R63="",1000,$R63))=0,$O63,0))*IF($Y63&gt;0,(1+INDEX(Escalation!$B$3:$B$18,$Y63,0))^(BA$4-SSSModel!$C$5),1)*IF($X63=0,1,OFFSET(Profiles!$K$2,$X63,MAX(Profiles!$C$2,BA$4-$Q63)))*IF($AA63=1,(1+SSSModel!#REF!),1)</f>
        <v>0</v>
      </c>
      <c r="BB63" s="72">
        <f ca="1">IF(OR(BB$4&lt;$Q63,BB$4&gt;$Q63+IF($S63="",1000,$S63)-1),0,IF(MOD(BB$4-$Q63,IF($R63="",1000,$R63))=0,$O63,0))*IF($Y63&gt;0,(1+INDEX(Escalation!$B$3:$B$18,$Y63,0))^(BB$4-SSSModel!$C$5),1)*IF($X63=0,1,OFFSET(Profiles!$K$2,$X63,MAX(Profiles!$C$2,BB$4-$Q63)))*IF($AA63=1,(1+SSSModel!#REF!),1)</f>
        <v>0</v>
      </c>
      <c r="BC63" s="72">
        <f ca="1">IF(OR(BC$4&lt;$Q63,BC$4&gt;$Q63+IF($S63="",1000,$S63)-1),0,IF(MOD(BC$4-$Q63,IF($R63="",1000,$R63))=0,$O63,0))*IF($Y63&gt;0,(1+INDEX(Escalation!$B$3:$B$18,$Y63,0))^(BC$4-SSSModel!$C$5),1)*IF($X63=0,1,OFFSET(Profiles!$K$2,$X63,MAX(Profiles!$C$2,BC$4-$Q63)))*IF($AA63=1,(1+SSSModel!#REF!),1)</f>
        <v>0</v>
      </c>
      <c r="BD63" s="72">
        <f ca="1">IF(OR(BD$4&lt;$Q63,BD$4&gt;$Q63+IF($S63="",1000,$S63)-1),0,IF(MOD(BD$4-$Q63,IF($R63="",1000,$R63))=0,$O63,0))*IF($Y63&gt;0,(1+INDEX(Escalation!$B$3:$B$18,$Y63,0))^(BD$4-SSSModel!$C$5),1)*IF($X63=0,1,OFFSET(Profiles!$K$2,$X63,MAX(Profiles!$C$2,BD$4-$Q63)))*IF($AA63=1,(1+SSSModel!#REF!),1)</f>
        <v>0</v>
      </c>
      <c r="BE63" s="72">
        <f ca="1">IF(OR(BE$4&lt;$Q63,BE$4&gt;$Q63+IF($S63="",1000,$S63)-1),0,IF(MOD(BE$4-$Q63,IF($R63="",1000,$R63))=0,$O63,0))*IF($Y63&gt;0,(1+INDEX(Escalation!$B$3:$B$18,$Y63,0))^(BE$4-SSSModel!$C$5),1)*IF($X63=0,1,OFFSET(Profiles!$K$2,$X63,MAX(Profiles!$C$2,BE$4-$Q63)))*IF($AA63=1,(1+SSSModel!#REF!),1)</f>
        <v>0</v>
      </c>
      <c r="BF63" s="72">
        <f ca="1">IF(OR(BF$4&lt;$Q63,BF$4&gt;$Q63+IF($S63="",1000,$S63)-1),0,IF(MOD(BF$4-$Q63,IF($R63="",1000,$R63))=0,$O63,0))*IF($Y63&gt;0,(1+INDEX(Escalation!$B$3:$B$18,$Y63,0))^(BF$4-SSSModel!$C$5),1)*IF($X63=0,1,OFFSET(Profiles!$K$2,$X63,MAX(Profiles!$C$2,BF$4-$Q63)))*IF($AA63=1,(1+SSSModel!#REF!),1)</f>
        <v>0</v>
      </c>
      <c r="BG63" s="72">
        <f ca="1">IF(OR(BG$4&lt;$Q63,BG$4&gt;$Q63+IF($S63="",1000,$S63)-1),0,IF(MOD(BG$4-$Q63,IF($R63="",1000,$R63))=0,$O63,0))*IF($Y63&gt;0,(1+INDEX(Escalation!$B$3:$B$18,$Y63,0))^(BG$4-SSSModel!$C$5),1)*IF($X63=0,1,OFFSET(Profiles!$K$2,$X63,MAX(Profiles!$C$2,BG$4-$Q63)))*IF($AA63=1,(1+SSSModel!#REF!),1)</f>
        <v>0</v>
      </c>
      <c r="BH63" s="72">
        <f ca="1">IF(OR(BH$4&lt;$Q63,BH$4&gt;$Q63+IF($S63="",1000,$S63)-1),0,IF(MOD(BH$4-$Q63,IF($R63="",1000,$R63))=0,$O63,0))*IF($Y63&gt;0,(1+INDEX(Escalation!$B$3:$B$18,$Y63,0))^(BH$4-SSSModel!$C$5),1)*IF($X63=0,1,OFFSET(Profiles!$K$2,$X63,MAX(Profiles!$C$2,BH$4-$Q63)))*IF($AA63=1,(1+SSSModel!#REF!),1)</f>
        <v>0</v>
      </c>
      <c r="BI63" s="72">
        <f ca="1">IF(OR(BI$4&lt;$Q63,BI$4&gt;$Q63+IF($S63="",1000,$S63)-1),0,IF(MOD(BI$4-$Q63,IF($R63="",1000,$R63))=0,$O63,0))*IF($Y63&gt;0,(1+INDEX(Escalation!$B$3:$B$18,$Y63,0))^(BI$4-SSSModel!$C$5),1)*IF($X63=0,1,OFFSET(Profiles!$K$2,$X63,MAX(Profiles!$C$2,BI$4-$Q63)))*IF($AA63=1,(1+SSSModel!#REF!),1)</f>
        <v>0</v>
      </c>
      <c r="BJ63" s="72">
        <f ca="1">IF(OR(BJ$4&lt;$Q63,BJ$4&gt;$Q63+IF($S63="",1000,$S63)-1),0,IF(MOD(BJ$4-$Q63,IF($R63="",1000,$R63))=0,$O63,0))*IF($Y63&gt;0,(1+INDEX(Escalation!$B$3:$B$18,$Y63,0))^(BJ$4-SSSModel!$C$5),1)*IF($X63=0,1,OFFSET(Profiles!$K$2,$X63,MAX(Profiles!$C$2,BJ$4-$Q63)))*IF($AA63=1,(1+SSSModel!#REF!),1)</f>
        <v>0</v>
      </c>
      <c r="BK63" s="72">
        <f ca="1">IF(OR(BK$4&lt;$Q63,BK$4&gt;$Q63+IF($S63="",1000,$S63)-1),0,IF(MOD(BK$4-$Q63,IF($R63="",1000,$R63))=0,$O63,0))*IF($Y63&gt;0,(1+INDEX(Escalation!$B$3:$B$18,$Y63,0))^(BK$4-SSSModel!$C$5),1)*IF($X63=0,1,OFFSET(Profiles!$K$2,$X63,MAX(Profiles!$C$2,BK$4-$Q63)))*IF($AA63=1,(1+SSSModel!#REF!),1)</f>
        <v>0</v>
      </c>
      <c r="BL63" s="72">
        <f ca="1">IF(OR(BL$4&lt;$Q63,BL$4&gt;$Q63+IF($S63="",1000,$S63)-1),0,IF(MOD(BL$4-$Q63,IF($R63="",1000,$R63))=0,$O63,0))*IF($Y63&gt;0,(1+INDEX(Escalation!$B$3:$B$18,$Y63,0))^(BL$4-SSSModel!$C$5),1)*IF($X63=0,1,OFFSET(Profiles!$K$2,$X63,MAX(Profiles!$C$2,BL$4-$Q63)))*IF($AA63=1,(1+SSSModel!#REF!),1)</f>
        <v>0</v>
      </c>
      <c r="BM63" s="72">
        <f ca="1">IF(OR(BM$4&lt;$Q63,BM$4&gt;$Q63+IF($S63="",1000,$S63)-1),0,IF(MOD(BM$4-$Q63,IF($R63="",1000,$R63))=0,$O63,0))*IF($Y63&gt;0,(1+INDEX(Escalation!$B$3:$B$18,$Y63,0))^(BM$4-SSSModel!$C$5),1)*IF($X63=0,1,OFFSET(Profiles!$K$2,$X63,MAX(Profiles!$C$2,BM$4-$Q63)))*IF($AA63=1,(1+SSSModel!#REF!),1)</f>
        <v>0</v>
      </c>
      <c r="BN63" s="72">
        <f ca="1">IF(OR(BN$4&lt;$Q63,BN$4&gt;$Q63+IF($S63="",1000,$S63)-1),0,IF(MOD(BN$4-$Q63,IF($R63="",1000,$R63))=0,$O63,0))*IF($Y63&gt;0,(1+INDEX(Escalation!$B$3:$B$18,$Y63,0))^(BN$4-SSSModel!$C$5),1)*IF($X63=0,1,OFFSET(Profiles!$K$2,$X63,MAX(Profiles!$C$2,BN$4-$Q63)))*IF($AA63=1,(1+SSSModel!#REF!),1)</f>
        <v>0</v>
      </c>
      <c r="BO63" s="72">
        <f ca="1">IF(OR(BO$4&lt;$Q63,BO$4&gt;$Q63+IF($S63="",1000,$S63)-1),0,IF(MOD(BO$4-$Q63,IF($R63="",1000,$R63))=0,$O63,0))*IF($Y63&gt;0,(1+INDEX(Escalation!$B$3:$B$18,$Y63,0))^(BO$4-SSSModel!$C$5),1)*IF($X63=0,1,OFFSET(Profiles!$K$2,$X63,MAX(Profiles!$C$2,BO$4-$Q63)))*IF($AA63=1,(1+SSSModel!#REF!),1)</f>
        <v>0</v>
      </c>
      <c r="BP63" s="72">
        <f ca="1">IF(OR(BP$4&lt;$Q63,BP$4&gt;$Q63+IF($S63="",1000,$S63)-1),0,IF(MOD(BP$4-$Q63,IF($R63="",1000,$R63))=0,$O63,0))*IF($Y63&gt;0,(1+INDEX(Escalation!$B$3:$B$18,$Y63,0))^(BP$4-SSSModel!$C$5),1)*IF($X63=0,1,OFFSET(Profiles!$K$2,$X63,MAX(Profiles!$C$2,BP$4-$Q63)))*IF($AA63=1,(1+SSSModel!#REF!),1)</f>
        <v>0</v>
      </c>
      <c r="BQ63" s="72">
        <f ca="1">IF(OR(BQ$4&lt;$Q63,BQ$4&gt;$Q63+IF($S63="",1000,$S63)-1),0,IF(MOD(BQ$4-$Q63,IF($R63="",1000,$R63))=0,$O63,0))*IF($Y63&gt;0,(1+INDEX(Escalation!$B$3:$B$18,$Y63,0))^(BQ$4-SSSModel!$C$5),1)*IF($X63=0,1,OFFSET(Profiles!$K$2,$X63,MAX(Profiles!$C$2,BQ$4-$Q63)))*IF($AA63=1,(1+SSSModel!#REF!),1)</f>
        <v>0</v>
      </c>
      <c r="BR63" s="72">
        <f ca="1">IF(OR(BR$4&lt;$Q63,BR$4&gt;$Q63+IF($S63="",1000,$S63)-1),0,IF(MOD(BR$4-$Q63,IF($R63="",1000,$R63))=0,$O63,0))*IF($Y63&gt;0,(1+INDEX(Escalation!$B$3:$B$18,$Y63,0))^(BR$4-SSSModel!$C$5),1)*IF($X63=0,1,OFFSET(Profiles!$K$2,$X63,MAX(Profiles!$C$2,BR$4-$Q63)))*IF($AA63=1,(1+SSSModel!#REF!),1)</f>
        <v>0</v>
      </c>
      <c r="BS63" s="72">
        <f ca="1">IF(OR(BS$4&lt;$Q63,BS$4&gt;$Q63+IF($S63="",1000,$S63)-1),0,IF(MOD(BS$4-$Q63,IF($R63="",1000,$R63))=0,$O63,0))*IF($Y63&gt;0,(1+INDEX(Escalation!$B$3:$B$18,$Y63,0))^(BS$4-SSSModel!$C$5),1)*IF($X63=0,1,OFFSET(Profiles!$K$2,$X63,MAX(Profiles!$C$2,BS$4-$Q63)))*IF($AA63=1,(1+SSSModel!#REF!),1)</f>
        <v>0</v>
      </c>
      <c r="BT63" s="72">
        <f ca="1">IF(OR(BT$4&lt;$Q63,BT$4&gt;$Q63+IF($S63="",1000,$S63)-1),0,IF(MOD(BT$4-$Q63,IF($R63="",1000,$R63))=0,$O63,0))*IF($Y63&gt;0,(1+INDEX(Escalation!$B$3:$B$18,$Y63,0))^(BT$4-SSSModel!$C$5),1)*IF($X63=0,1,OFFSET(Profiles!$K$2,$X63,MAX(Profiles!$C$2,BT$4-$Q63)))*IF($AA63=1,(1+SSSModel!#REF!),1)</f>
        <v>0</v>
      </c>
      <c r="BU63" s="72">
        <f ca="1">IF(OR(BU$4&lt;$Q63,BU$4&gt;$Q63+IF($S63="",1000,$S63)-1),0,IF(MOD(BU$4-$Q63,IF($R63="",1000,$R63))=0,$O63,0))*IF($Y63&gt;0,(1+INDEX(Escalation!$B$3:$B$18,$Y63,0))^(BU$4-SSSModel!$C$5),1)*IF($X63=0,1,OFFSET(Profiles!$K$2,$X63,MAX(Profiles!$C$2,BU$4-$Q63)))*IF($AA63=1,(1+SSSModel!#REF!),1)</f>
        <v>0</v>
      </c>
      <c r="BV63" s="72">
        <f ca="1">IF(OR(BV$4&lt;$Q63,BV$4&gt;$Q63+IF($S63="",1000,$S63)-1),0,IF(MOD(BV$4-$Q63,IF($R63="",1000,$R63))=0,$O63,0))*IF($Y63&gt;0,(1+INDEX(Escalation!$B$3:$B$18,$Y63,0))^(BV$4-SSSModel!$C$5),1)*IF($X63=0,1,OFFSET(Profiles!$K$2,$X63,MAX(Profiles!$C$2,BV$4-$Q63)))*IF($AA63=1,(1+SSSModel!#REF!),1)</f>
        <v>0</v>
      </c>
      <c r="BW63" s="72">
        <f ca="1">IF(OR(BW$4&lt;$Q63,BW$4&gt;$Q63+IF($S63="",1000,$S63)-1),0,IF(MOD(BW$4-$Q63,IF($R63="",1000,$R63))=0,$O63,0))*IF($Y63&gt;0,(1+INDEX(Escalation!$B$3:$B$18,$Y63,0))^(BW$4-SSSModel!$C$5),1)*IF($X63=0,1,OFFSET(Profiles!$K$2,$X63,MAX(Profiles!$C$2,BW$4-$Q63)))*IF($AA63=1,(1+SSSModel!#REF!),1)</f>
        <v>0</v>
      </c>
      <c r="BX63" s="72">
        <f ca="1">IF(OR(BX$4&lt;$Q63,BX$4&gt;$Q63+IF($S63="",1000,$S63)-1),0,IF(MOD(BX$4-$Q63,IF($R63="",1000,$R63))=0,$O63,0))*IF($Y63&gt;0,(1+INDEX(Escalation!$B$3:$B$18,$Y63,0))^(BX$4-SSSModel!$C$5),1)*IF($X63=0,1,OFFSET(Profiles!$K$2,$X63,MAX(Profiles!$C$2,BX$4-$Q63)))*IF($AA63=1,(1+SSSModel!#REF!),1)</f>
        <v>0</v>
      </c>
      <c r="BY63" s="72">
        <f ca="1">IF(OR(BY$4&lt;$Q63,BY$4&gt;$Q63+IF($S63="",1000,$S63)-1),0,IF(MOD(BY$4-$Q63,IF($R63="",1000,$R63))=0,$O63,0))*IF($Y63&gt;0,(1+INDEX(Escalation!$B$3:$B$18,$Y63,0))^(BY$4-SSSModel!$C$5),1)*IF($X63=0,1,OFFSET(Profiles!$K$2,$X63,MAX(Profiles!$C$2,BY$4-$Q63)))*IF($AA63=1,(1+SSSModel!#REF!),1)</f>
        <v>0</v>
      </c>
      <c r="BZ63" s="72">
        <f ca="1">IF(OR(BZ$4&lt;$Q63,BZ$4&gt;$Q63+IF($S63="",1000,$S63)-1),0,IF(MOD(BZ$4-$Q63,IF($R63="",1000,$R63))=0,$O63,0))*IF($Y63&gt;0,(1+INDEX(Escalation!$B$3:$B$18,$Y63,0))^(BZ$4-SSSModel!$C$5),1)*IF($X63=0,1,OFFSET(Profiles!$K$2,$X63,MAX(Profiles!$C$2,BZ$4-$Q63)))*IF($AA63=1,(1+SSSModel!#REF!),1)</f>
        <v>0</v>
      </c>
      <c r="CA63" s="134">
        <f ca="1">IF(OR($Z63=0,SSSModel!$C$4="CF"),AC63,
IF(LEFT($V63,3)="ON_",
     IF(SSSModel!$C$4="RR",SUMPRODUCT(OFFSET($AC63,0,0,1,$CB$2),OFFSET(Profiles!$K$28,($Z63-1)*(Profiles!$I$26+1)+CA$4-SSSModel!$C$3+1,0,1,$CB$2)),
     IF(SSSModel!$C$4="ECC",$EA63*$EB63*SUMPRODUCT(OFFSET($AC63,0,MAX(0,CA$4-$DZ63-$CA$4+1),1,MIN($DZ63,CA$4-$CA$4+1)),OFFSET(Escalation!$K$24,($Y63-1)*(Escalation!$I$22+1)+CA$4-SSSModel!$C$3+1,MAX(0,CA$4-$DZ63-$CA$4+1),1,MIN($DZ63,CA$4-$CA$4+1))),
     IF(SSSModel!$C$4="PV",AC63*$EA63*(1+SSSModel!$C$2),
     IF(SSSModel!$C$4="FCR",$EC63*SUM(OFFSET($AC63,0,MAX(CA$4-$AC$4-$DZ63+1,0),1,MIN($DZ63,CA$4-$AC$4+1))),0)))),
SUM($AC63:$BZ63)*
     IF(SSSModel!$C$4="RR",OFFSET(Profiles!$K$2,$Z63,MAX(Profiles!$C$2,AC$4-$W63)),
     IF(SSSModel!$C$4="ECC",$EA63*$EB63*IF(MAX(Escalation!$C$2,AC$4-$W63)&gt;$DZ63-1,0,OFFSET(Escalation!$K$2,$Y63,MAX(Escalation!$C$2,AC$4-$W63))),
     IF(SSSModel!$C$4="PV",IF(CA$4=$W63,$EA63*(1+SSSModel!$C$2),0),
     IF(SSSModel!$C$4="FCR",IF(AND(CA$4&gt;=$W63,OFFSET(Profiles!$K$2,$Z63,MAX(Profiles!$C$2,AC$4-$W63))&gt;0),$EC63,0),0))))))</f>
        <v>0</v>
      </c>
      <c r="CB63" s="135">
        <f ca="1">IF(OR($Z63=0,SSSModel!$C$4="CF"),AD63,
IF(LEFT($V63,3)="ON_",
     IF(SSSModel!$C$4="RR",SUMPRODUCT(OFFSET($AC63,0,0,1,$CB$2),OFFSET(Profiles!$K$28,($Z63-1)*(Profiles!$I$26+1)+CB$4-SSSModel!$C$3+1,0,1,$CB$2)),
     IF(SSSModel!$C$4="ECC",$EA63*$EB63*SUMPRODUCT(OFFSET($AC63,0,MAX(0,CB$4-$DZ63-$CA$4+1),1,MIN($DZ63,CB$4-$CA$4+1)),OFFSET(Escalation!$K$24,($Y63-1)*(Escalation!$I$22+1)+CB$4-SSSModel!$C$3+1,MAX(0,CB$4-$DZ63-$CA$4+1),1,MIN($DZ63,CB$4-$CA$4+1))),
     IF(SSSModel!$C$4="PV",AD63*$EA63*(1+SSSModel!$C$2),
     IF(SSSModel!$C$4="FCR",$EC63*SUM(OFFSET($AC63,0,MAX(CB$4-$AC$4-$DZ63+1,0),1,MIN($DZ63,CB$4-$AC$4+1))),0)))),
SUM($AC63:$BZ63)*
     IF(SSSModel!$C$4="RR",OFFSET(Profiles!$K$2,$Z63,MAX(Profiles!$C$2,AD$4-$W63)),
     IF(SSSModel!$C$4="ECC",$EA63*$EB63*IF(MAX(Escalation!$C$2,AD$4-$W63)&gt;$DZ63-1,0,OFFSET(Escalation!$K$2,$Y63,MAX(Escalation!$C$2,AD$4-$W63))),
     IF(SSSModel!$C$4="PV",IF(CB$4=$W63,$EA63*(1+SSSModel!$C$2),0),
     IF(SSSModel!$C$4="FCR",IF(AND(CB$4&gt;=$W63,OFFSET(Profiles!$K$2,$Z63,MAX(Profiles!$C$2,AD$4-$W63))&gt;0),$EC63,0),0))))))</f>
        <v>0</v>
      </c>
      <c r="CC63" s="135">
        <f ca="1">IF(OR($Z63=0,SSSModel!$C$4="CF"),AE63,
IF(LEFT($V63,3)="ON_",
     IF(SSSModel!$C$4="RR",SUMPRODUCT(OFFSET($AC63,0,0,1,$CB$2),OFFSET(Profiles!$K$28,($Z63-1)*(Profiles!$I$26+1)+CC$4-SSSModel!$C$3+1,0,1,$CB$2)),
     IF(SSSModel!$C$4="ECC",$EA63*$EB63*SUMPRODUCT(OFFSET($AC63,0,MAX(0,CC$4-$DZ63-$CA$4+1),1,MIN($DZ63,CC$4-$CA$4+1)),OFFSET(Escalation!$K$24,($Y63-1)*(Escalation!$I$22+1)+CC$4-SSSModel!$C$3+1,MAX(0,CC$4-$DZ63-$CA$4+1),1,MIN($DZ63,CC$4-$CA$4+1))),
     IF(SSSModel!$C$4="PV",AE63*$EA63*(1+SSSModel!$C$2),
     IF(SSSModel!$C$4="FCR",$EC63*SUM(OFFSET($AC63,0,MAX(CC$4-$AC$4-$DZ63+1,0),1,MIN($DZ63,CC$4-$AC$4+1))),0)))),
SUM($AC63:$BZ63)*
     IF(SSSModel!$C$4="RR",OFFSET(Profiles!$K$2,$Z63,MAX(Profiles!$C$2,AE$4-$W63)),
     IF(SSSModel!$C$4="ECC",$EA63*$EB63*IF(MAX(Escalation!$C$2,AE$4-$W63)&gt;$DZ63-1,0,OFFSET(Escalation!$K$2,$Y63,MAX(Escalation!$C$2,AE$4-$W63))),
     IF(SSSModel!$C$4="PV",IF(CC$4=$W63,$EA63*(1+SSSModel!$C$2),0),
     IF(SSSModel!$C$4="FCR",IF(AND(CC$4&gt;=$W63,OFFSET(Profiles!$K$2,$Z63,MAX(Profiles!$C$2,AE$4-$W63))&gt;0),$EC63,0),0))))))</f>
        <v>0</v>
      </c>
      <c r="CD63" s="135">
        <f ca="1">IF(OR($Z63=0,SSSModel!$C$4="CF"),AF63,
IF(LEFT($V63,3)="ON_",
     IF(SSSModel!$C$4="RR",SUMPRODUCT(OFFSET($AC63,0,0,1,$CB$2),OFFSET(Profiles!$K$28,($Z63-1)*(Profiles!$I$26+1)+CD$4-SSSModel!$C$3+1,0,1,$CB$2)),
     IF(SSSModel!$C$4="ECC",$EA63*$EB63*SUMPRODUCT(OFFSET($AC63,0,MAX(0,CD$4-$DZ63-$CA$4+1),1,MIN($DZ63,CD$4-$CA$4+1)),OFFSET(Escalation!$K$24,($Y63-1)*(Escalation!$I$22+1)+CD$4-SSSModel!$C$3+1,MAX(0,CD$4-$DZ63-$CA$4+1),1,MIN($DZ63,CD$4-$CA$4+1))),
     IF(SSSModel!$C$4="PV",AF63*$EA63*(1+SSSModel!$C$2),
     IF(SSSModel!$C$4="FCR",$EC63*SUM(OFFSET($AC63,0,MAX(CD$4-$AC$4-$DZ63+1,0),1,MIN($DZ63,CD$4-$AC$4+1))),0)))),
SUM($AC63:$BZ63)*
     IF(SSSModel!$C$4="RR",OFFSET(Profiles!$K$2,$Z63,MAX(Profiles!$C$2,AF$4-$W63)),
     IF(SSSModel!$C$4="ECC",$EA63*$EB63*IF(MAX(Escalation!$C$2,AF$4-$W63)&gt;$DZ63-1,0,OFFSET(Escalation!$K$2,$Y63,MAX(Escalation!$C$2,AF$4-$W63))),
     IF(SSSModel!$C$4="PV",IF(CD$4=$W63,$EA63*(1+SSSModel!$C$2),0),
     IF(SSSModel!$C$4="FCR",IF(AND(CD$4&gt;=$W63,OFFSET(Profiles!$K$2,$Z63,MAX(Profiles!$C$2,AF$4-$W63))&gt;0),$EC63,0),0))))))</f>
        <v>0</v>
      </c>
      <c r="CE63" s="135">
        <f ca="1">IF(OR($Z63=0,SSSModel!$C$4="CF"),AG63,
IF(LEFT($V63,3)="ON_",
     IF(SSSModel!$C$4="RR",SUMPRODUCT(OFFSET($AC63,0,0,1,$CB$2),OFFSET(Profiles!$K$28,($Z63-1)*(Profiles!$I$26+1)+CE$4-SSSModel!$C$3+1,0,1,$CB$2)),
     IF(SSSModel!$C$4="ECC",$EA63*$EB63*SUMPRODUCT(OFFSET($AC63,0,MAX(0,CE$4-$DZ63-$CA$4+1),1,MIN($DZ63,CE$4-$CA$4+1)),OFFSET(Escalation!$K$24,($Y63-1)*(Escalation!$I$22+1)+CE$4-SSSModel!$C$3+1,MAX(0,CE$4-$DZ63-$CA$4+1),1,MIN($DZ63,CE$4-$CA$4+1))),
     IF(SSSModel!$C$4="PV",AG63*$EA63*(1+SSSModel!$C$2),
     IF(SSSModel!$C$4="FCR",$EC63*SUM(OFFSET($AC63,0,MAX(CE$4-$AC$4-$DZ63+1,0),1,MIN($DZ63,CE$4-$AC$4+1))),0)))),
SUM($AC63:$BZ63)*
     IF(SSSModel!$C$4="RR",OFFSET(Profiles!$K$2,$Z63,MAX(Profiles!$C$2,AG$4-$W63)),
     IF(SSSModel!$C$4="ECC",$EA63*$EB63*IF(MAX(Escalation!$C$2,AG$4-$W63)&gt;$DZ63-1,0,OFFSET(Escalation!$K$2,$Y63,MAX(Escalation!$C$2,AG$4-$W63))),
     IF(SSSModel!$C$4="PV",IF(CE$4=$W63,$EA63*(1+SSSModel!$C$2),0),
     IF(SSSModel!$C$4="FCR",IF(AND(CE$4&gt;=$W63,OFFSET(Profiles!$K$2,$Z63,MAX(Profiles!$C$2,AG$4-$W63))&gt;0),$EC63,0),0))))))</f>
        <v>0</v>
      </c>
      <c r="CF63" s="135">
        <f ca="1">IF(OR($Z63=0,SSSModel!$C$4="CF"),AH63,
IF(LEFT($V63,3)="ON_",
     IF(SSSModel!$C$4="RR",SUMPRODUCT(OFFSET($AC63,0,0,1,$CB$2),OFFSET(Profiles!$K$28,($Z63-1)*(Profiles!$I$26+1)+CF$4-SSSModel!$C$3+1,0,1,$CB$2)),
     IF(SSSModel!$C$4="ECC",$EA63*$EB63*SUMPRODUCT(OFFSET($AC63,0,MAX(0,CF$4-$DZ63-$CA$4+1),1,MIN($DZ63,CF$4-$CA$4+1)),OFFSET(Escalation!$K$24,($Y63-1)*(Escalation!$I$22+1)+CF$4-SSSModel!$C$3+1,MAX(0,CF$4-$DZ63-$CA$4+1),1,MIN($DZ63,CF$4-$CA$4+1))),
     IF(SSSModel!$C$4="PV",AH63*$EA63*(1+SSSModel!$C$2),
     IF(SSSModel!$C$4="FCR",$EC63*SUM(OFFSET($AC63,0,MAX(CF$4-$AC$4-$DZ63+1,0),1,MIN($DZ63,CF$4-$AC$4+1))),0)))),
SUM($AC63:$BZ63)*
     IF(SSSModel!$C$4="RR",OFFSET(Profiles!$K$2,$Z63,MAX(Profiles!$C$2,AH$4-$W63)),
     IF(SSSModel!$C$4="ECC",$EA63*$EB63*IF(MAX(Escalation!$C$2,AH$4-$W63)&gt;$DZ63-1,0,OFFSET(Escalation!$K$2,$Y63,MAX(Escalation!$C$2,AH$4-$W63))),
     IF(SSSModel!$C$4="PV",IF(CF$4=$W63,$EA63*(1+SSSModel!$C$2),0),
     IF(SSSModel!$C$4="FCR",IF(AND(CF$4&gt;=$W63,OFFSET(Profiles!$K$2,$Z63,MAX(Profiles!$C$2,AH$4-$W63))&gt;0),$EC63,0),0))))))</f>
        <v>0</v>
      </c>
      <c r="CG63" s="135">
        <f ca="1">IF(OR($Z63=0,SSSModel!$C$4="CF"),AI63,
IF(LEFT($V63,3)="ON_",
     IF(SSSModel!$C$4="RR",SUMPRODUCT(OFFSET($AC63,0,0,1,$CB$2),OFFSET(Profiles!$K$28,($Z63-1)*(Profiles!$I$26+1)+CG$4-SSSModel!$C$3+1,0,1,$CB$2)),
     IF(SSSModel!$C$4="ECC",$EA63*$EB63*SUMPRODUCT(OFFSET($AC63,0,MAX(0,CG$4-$DZ63-$CA$4+1),1,MIN($DZ63,CG$4-$CA$4+1)),OFFSET(Escalation!$K$24,($Y63-1)*(Escalation!$I$22+1)+CG$4-SSSModel!$C$3+1,MAX(0,CG$4-$DZ63-$CA$4+1),1,MIN($DZ63,CG$4-$CA$4+1))),
     IF(SSSModel!$C$4="PV",AI63*$EA63*(1+SSSModel!$C$2),
     IF(SSSModel!$C$4="FCR",$EC63*SUM(OFFSET($AC63,0,MAX(CG$4-$AC$4-$DZ63+1,0),1,MIN($DZ63,CG$4-$AC$4+1))),0)))),
SUM($AC63:$BZ63)*
     IF(SSSModel!$C$4="RR",OFFSET(Profiles!$K$2,$Z63,MAX(Profiles!$C$2,AI$4-$W63)),
     IF(SSSModel!$C$4="ECC",$EA63*$EB63*IF(MAX(Escalation!$C$2,AI$4-$W63)&gt;$DZ63-1,0,OFFSET(Escalation!$K$2,$Y63,MAX(Escalation!$C$2,AI$4-$W63))),
     IF(SSSModel!$C$4="PV",IF(CG$4=$W63,$EA63*(1+SSSModel!$C$2),0),
     IF(SSSModel!$C$4="FCR",IF(AND(CG$4&gt;=$W63,OFFSET(Profiles!$K$2,$Z63,MAX(Profiles!$C$2,AI$4-$W63))&gt;0),$EC63,0),0))))))</f>
        <v>0</v>
      </c>
      <c r="CH63" s="135">
        <f ca="1">IF(OR($Z63=0,SSSModel!$C$4="CF"),AJ63,
IF(LEFT($V63,3)="ON_",
     IF(SSSModel!$C$4="RR",SUMPRODUCT(OFFSET($AC63,0,0,1,$CB$2),OFFSET(Profiles!$K$28,($Z63-1)*(Profiles!$I$26+1)+CH$4-SSSModel!$C$3+1,0,1,$CB$2)),
     IF(SSSModel!$C$4="ECC",$EA63*$EB63*SUMPRODUCT(OFFSET($AC63,0,MAX(0,CH$4-$DZ63-$CA$4+1),1,MIN($DZ63,CH$4-$CA$4+1)),OFFSET(Escalation!$K$24,($Y63-1)*(Escalation!$I$22+1)+CH$4-SSSModel!$C$3+1,MAX(0,CH$4-$DZ63-$CA$4+1),1,MIN($DZ63,CH$4-$CA$4+1))),
     IF(SSSModel!$C$4="PV",AJ63*$EA63*(1+SSSModel!$C$2),
     IF(SSSModel!$C$4="FCR",$EC63*SUM(OFFSET($AC63,0,MAX(CH$4-$AC$4-$DZ63+1,0),1,MIN($DZ63,CH$4-$AC$4+1))),0)))),
SUM($AC63:$BZ63)*
     IF(SSSModel!$C$4="RR",OFFSET(Profiles!$K$2,$Z63,MAX(Profiles!$C$2,AJ$4-$W63)),
     IF(SSSModel!$C$4="ECC",$EA63*$EB63*IF(MAX(Escalation!$C$2,AJ$4-$W63)&gt;$DZ63-1,0,OFFSET(Escalation!$K$2,$Y63,MAX(Escalation!$C$2,AJ$4-$W63))),
     IF(SSSModel!$C$4="PV",IF(CH$4=$W63,$EA63*(1+SSSModel!$C$2),0),
     IF(SSSModel!$C$4="FCR",IF(AND(CH$4&gt;=$W63,OFFSET(Profiles!$K$2,$Z63,MAX(Profiles!$C$2,AJ$4-$W63))&gt;0),$EC63,0),0))))))</f>
        <v>0</v>
      </c>
      <c r="CI63" s="135">
        <f ca="1">IF(OR($Z63=0,SSSModel!$C$4="CF"),AK63,
IF(LEFT($V63,3)="ON_",
     IF(SSSModel!$C$4="RR",SUMPRODUCT(OFFSET($AC63,0,0,1,$CB$2),OFFSET(Profiles!$K$28,($Z63-1)*(Profiles!$I$26+1)+CI$4-SSSModel!$C$3+1,0,1,$CB$2)),
     IF(SSSModel!$C$4="ECC",$EA63*$EB63*SUMPRODUCT(OFFSET($AC63,0,MAX(0,CI$4-$DZ63-$CA$4+1),1,MIN($DZ63,CI$4-$CA$4+1)),OFFSET(Escalation!$K$24,($Y63-1)*(Escalation!$I$22+1)+CI$4-SSSModel!$C$3+1,MAX(0,CI$4-$DZ63-$CA$4+1),1,MIN($DZ63,CI$4-$CA$4+1))),
     IF(SSSModel!$C$4="PV",AK63*$EA63*(1+SSSModel!$C$2),
     IF(SSSModel!$C$4="FCR",$EC63*SUM(OFFSET($AC63,0,MAX(CI$4-$AC$4-$DZ63+1,0),1,MIN($DZ63,CI$4-$AC$4+1))),0)))),
SUM($AC63:$BZ63)*
     IF(SSSModel!$C$4="RR",OFFSET(Profiles!$K$2,$Z63,MAX(Profiles!$C$2,AK$4-$W63)),
     IF(SSSModel!$C$4="ECC",$EA63*$EB63*IF(MAX(Escalation!$C$2,AK$4-$W63)&gt;$DZ63-1,0,OFFSET(Escalation!$K$2,$Y63,MAX(Escalation!$C$2,AK$4-$W63))),
     IF(SSSModel!$C$4="PV",IF(CI$4=$W63,$EA63*(1+SSSModel!$C$2),0),
     IF(SSSModel!$C$4="FCR",IF(AND(CI$4&gt;=$W63,OFFSET(Profiles!$K$2,$Z63,MAX(Profiles!$C$2,AK$4-$W63))&gt;0),$EC63,0),0))))))</f>
        <v>0</v>
      </c>
      <c r="CJ63" s="135">
        <f ca="1">IF(OR($Z63=0,SSSModel!$C$4="CF"),AL63,
IF(LEFT($V63,3)="ON_",
     IF(SSSModel!$C$4="RR",SUMPRODUCT(OFFSET($AC63,0,0,1,$CB$2),OFFSET(Profiles!$K$28,($Z63-1)*(Profiles!$I$26+1)+CJ$4-SSSModel!$C$3+1,0,1,$CB$2)),
     IF(SSSModel!$C$4="ECC",$EA63*$EB63*SUMPRODUCT(OFFSET($AC63,0,MAX(0,CJ$4-$DZ63-$CA$4+1),1,MIN($DZ63,CJ$4-$CA$4+1)),OFFSET(Escalation!$K$24,($Y63-1)*(Escalation!$I$22+1)+CJ$4-SSSModel!$C$3+1,MAX(0,CJ$4-$DZ63-$CA$4+1),1,MIN($DZ63,CJ$4-$CA$4+1))),
     IF(SSSModel!$C$4="PV",AL63*$EA63*(1+SSSModel!$C$2),
     IF(SSSModel!$C$4="FCR",$EC63*SUM(OFFSET($AC63,0,MAX(CJ$4-$AC$4-$DZ63+1,0),1,MIN($DZ63,CJ$4-$AC$4+1))),0)))),
SUM($AC63:$BZ63)*
     IF(SSSModel!$C$4="RR",OFFSET(Profiles!$K$2,$Z63,MAX(Profiles!$C$2,AL$4-$W63)),
     IF(SSSModel!$C$4="ECC",$EA63*$EB63*IF(MAX(Escalation!$C$2,AL$4-$W63)&gt;$DZ63-1,0,OFFSET(Escalation!$K$2,$Y63,MAX(Escalation!$C$2,AL$4-$W63))),
     IF(SSSModel!$C$4="PV",IF(CJ$4=$W63,$EA63*(1+SSSModel!$C$2),0),
     IF(SSSModel!$C$4="FCR",IF(AND(CJ$4&gt;=$W63,OFFSET(Profiles!$K$2,$Z63,MAX(Profiles!$C$2,AL$4-$W63))&gt;0),$EC63,0),0))))))</f>
        <v>0</v>
      </c>
      <c r="CK63" s="135">
        <f ca="1">IF(OR($Z63=0,SSSModel!$C$4="CF"),AM63,
IF(LEFT($V63,3)="ON_",
     IF(SSSModel!$C$4="RR",SUMPRODUCT(OFFSET($AC63,0,0,1,$CB$2),OFFSET(Profiles!$K$28,($Z63-1)*(Profiles!$I$26+1)+CK$4-SSSModel!$C$3+1,0,1,$CB$2)),
     IF(SSSModel!$C$4="ECC",$EA63*$EB63*SUMPRODUCT(OFFSET($AC63,0,MAX(0,CK$4-$DZ63-$CA$4+1),1,MIN($DZ63,CK$4-$CA$4+1)),OFFSET(Escalation!$K$24,($Y63-1)*(Escalation!$I$22+1)+CK$4-SSSModel!$C$3+1,MAX(0,CK$4-$DZ63-$CA$4+1),1,MIN($DZ63,CK$4-$CA$4+1))),
     IF(SSSModel!$C$4="PV",AM63*$EA63*(1+SSSModel!$C$2),
     IF(SSSModel!$C$4="FCR",$EC63*SUM(OFFSET($AC63,0,MAX(CK$4-$AC$4-$DZ63+1,0),1,MIN($DZ63,CK$4-$AC$4+1))),0)))),
SUM($AC63:$BZ63)*
     IF(SSSModel!$C$4="RR",OFFSET(Profiles!$K$2,$Z63,MAX(Profiles!$C$2,AM$4-$W63)),
     IF(SSSModel!$C$4="ECC",$EA63*$EB63*IF(MAX(Escalation!$C$2,AM$4-$W63)&gt;$DZ63-1,0,OFFSET(Escalation!$K$2,$Y63,MAX(Escalation!$C$2,AM$4-$W63))),
     IF(SSSModel!$C$4="PV",IF(CK$4=$W63,$EA63*(1+SSSModel!$C$2),0),
     IF(SSSModel!$C$4="FCR",IF(AND(CK$4&gt;=$W63,OFFSET(Profiles!$K$2,$Z63,MAX(Profiles!$C$2,AM$4-$W63))&gt;0),$EC63,0),0))))))</f>
        <v>0</v>
      </c>
      <c r="CL63" s="135">
        <f ca="1">IF(OR($Z63=0,SSSModel!$C$4="CF"),AN63,
IF(LEFT($V63,3)="ON_",
     IF(SSSModel!$C$4="RR",SUMPRODUCT(OFFSET($AC63,0,0,1,$CB$2),OFFSET(Profiles!$K$28,($Z63-1)*(Profiles!$I$26+1)+CL$4-SSSModel!$C$3+1,0,1,$CB$2)),
     IF(SSSModel!$C$4="ECC",$EA63*$EB63*SUMPRODUCT(OFFSET($AC63,0,MAX(0,CL$4-$DZ63-$CA$4+1),1,MIN($DZ63,CL$4-$CA$4+1)),OFFSET(Escalation!$K$24,($Y63-1)*(Escalation!$I$22+1)+CL$4-SSSModel!$C$3+1,MAX(0,CL$4-$DZ63-$CA$4+1),1,MIN($DZ63,CL$4-$CA$4+1))),
     IF(SSSModel!$C$4="PV",AN63*$EA63*(1+SSSModel!$C$2),
     IF(SSSModel!$C$4="FCR",$EC63*SUM(OFFSET($AC63,0,MAX(CL$4-$AC$4-$DZ63+1,0),1,MIN($DZ63,CL$4-$AC$4+1))),0)))),
SUM($AC63:$BZ63)*
     IF(SSSModel!$C$4="RR",OFFSET(Profiles!$K$2,$Z63,MAX(Profiles!$C$2,AN$4-$W63)),
     IF(SSSModel!$C$4="ECC",$EA63*$EB63*IF(MAX(Escalation!$C$2,AN$4-$W63)&gt;$DZ63-1,0,OFFSET(Escalation!$K$2,$Y63,MAX(Escalation!$C$2,AN$4-$W63))),
     IF(SSSModel!$C$4="PV",IF(CL$4=$W63,$EA63*(1+SSSModel!$C$2),0),
     IF(SSSModel!$C$4="FCR",IF(AND(CL$4&gt;=$W63,OFFSET(Profiles!$K$2,$Z63,MAX(Profiles!$C$2,AN$4-$W63))&gt;0),$EC63,0),0))))))</f>
        <v>0</v>
      </c>
      <c r="CM63" s="135">
        <f ca="1">IF(OR($Z63=0,SSSModel!$C$4="CF"),AO63,
IF(LEFT($V63,3)="ON_",
     IF(SSSModel!$C$4="RR",SUMPRODUCT(OFFSET($AC63,0,0,1,$CB$2),OFFSET(Profiles!$K$28,($Z63-1)*(Profiles!$I$26+1)+CM$4-SSSModel!$C$3+1,0,1,$CB$2)),
     IF(SSSModel!$C$4="ECC",$EA63*$EB63*SUMPRODUCT(OFFSET($AC63,0,MAX(0,CM$4-$DZ63-$CA$4+1),1,MIN($DZ63,CM$4-$CA$4+1)),OFFSET(Escalation!$K$24,($Y63-1)*(Escalation!$I$22+1)+CM$4-SSSModel!$C$3+1,MAX(0,CM$4-$DZ63-$CA$4+1),1,MIN($DZ63,CM$4-$CA$4+1))),
     IF(SSSModel!$C$4="PV",AO63*$EA63*(1+SSSModel!$C$2),
     IF(SSSModel!$C$4="FCR",$EC63*SUM(OFFSET($AC63,0,MAX(CM$4-$AC$4-$DZ63+1,0),1,MIN($DZ63,CM$4-$AC$4+1))),0)))),
SUM($AC63:$BZ63)*
     IF(SSSModel!$C$4="RR",OFFSET(Profiles!$K$2,$Z63,MAX(Profiles!$C$2,AO$4-$W63)),
     IF(SSSModel!$C$4="ECC",$EA63*$EB63*IF(MAX(Escalation!$C$2,AO$4-$W63)&gt;$DZ63-1,0,OFFSET(Escalation!$K$2,$Y63,MAX(Escalation!$C$2,AO$4-$W63))),
     IF(SSSModel!$C$4="PV",IF(CM$4=$W63,$EA63*(1+SSSModel!$C$2),0),
     IF(SSSModel!$C$4="FCR",IF(AND(CM$4&gt;=$W63,OFFSET(Profiles!$K$2,$Z63,MAX(Profiles!$C$2,AO$4-$W63))&gt;0),$EC63,0),0))))))</f>
        <v>0</v>
      </c>
      <c r="CN63" s="135">
        <f ca="1">IF(OR($Z63=0,SSSModel!$C$4="CF"),AP63,
IF(LEFT($V63,3)="ON_",
     IF(SSSModel!$C$4="RR",SUMPRODUCT(OFFSET($AC63,0,0,1,$CB$2),OFFSET(Profiles!$K$28,($Z63-1)*(Profiles!$I$26+1)+CN$4-SSSModel!$C$3+1,0,1,$CB$2)),
     IF(SSSModel!$C$4="ECC",$EA63*$EB63*SUMPRODUCT(OFFSET($AC63,0,MAX(0,CN$4-$DZ63-$CA$4+1),1,MIN($DZ63,CN$4-$CA$4+1)),OFFSET(Escalation!$K$24,($Y63-1)*(Escalation!$I$22+1)+CN$4-SSSModel!$C$3+1,MAX(0,CN$4-$DZ63-$CA$4+1),1,MIN($DZ63,CN$4-$CA$4+1))),
     IF(SSSModel!$C$4="PV",AP63*$EA63*(1+SSSModel!$C$2),
     IF(SSSModel!$C$4="FCR",$EC63*SUM(OFFSET($AC63,0,MAX(CN$4-$AC$4-$DZ63+1,0),1,MIN($DZ63,CN$4-$AC$4+1))),0)))),
SUM($AC63:$BZ63)*
     IF(SSSModel!$C$4="RR",OFFSET(Profiles!$K$2,$Z63,MAX(Profiles!$C$2,AP$4-$W63)),
     IF(SSSModel!$C$4="ECC",$EA63*$EB63*IF(MAX(Escalation!$C$2,AP$4-$W63)&gt;$DZ63-1,0,OFFSET(Escalation!$K$2,$Y63,MAX(Escalation!$C$2,AP$4-$W63))),
     IF(SSSModel!$C$4="PV",IF(CN$4=$W63,$EA63*(1+SSSModel!$C$2),0),
     IF(SSSModel!$C$4="FCR",IF(AND(CN$4&gt;=$W63,OFFSET(Profiles!$K$2,$Z63,MAX(Profiles!$C$2,AP$4-$W63))&gt;0),$EC63,0),0))))))</f>
        <v>0</v>
      </c>
      <c r="CO63" s="135">
        <f ca="1">IF(OR($Z63=0,SSSModel!$C$4="CF"),AQ63,
IF(LEFT($V63,3)="ON_",
     IF(SSSModel!$C$4="RR",SUMPRODUCT(OFFSET($AC63,0,0,1,$CB$2),OFFSET(Profiles!$K$28,($Z63-1)*(Profiles!$I$26+1)+CO$4-SSSModel!$C$3+1,0,1,$CB$2)),
     IF(SSSModel!$C$4="ECC",$EA63*$EB63*SUMPRODUCT(OFFSET($AC63,0,MAX(0,CO$4-$DZ63-$CA$4+1),1,MIN($DZ63,CO$4-$CA$4+1)),OFFSET(Escalation!$K$24,($Y63-1)*(Escalation!$I$22+1)+CO$4-SSSModel!$C$3+1,MAX(0,CO$4-$DZ63-$CA$4+1),1,MIN($DZ63,CO$4-$CA$4+1))),
     IF(SSSModel!$C$4="PV",AQ63*$EA63*(1+SSSModel!$C$2),
     IF(SSSModel!$C$4="FCR",$EC63*SUM(OFFSET($AC63,0,MAX(CO$4-$AC$4-$DZ63+1,0),1,MIN($DZ63,CO$4-$AC$4+1))),0)))),
SUM($AC63:$BZ63)*
     IF(SSSModel!$C$4="RR",OFFSET(Profiles!$K$2,$Z63,MAX(Profiles!$C$2,AQ$4-$W63)),
     IF(SSSModel!$C$4="ECC",$EA63*$EB63*IF(MAX(Escalation!$C$2,AQ$4-$W63)&gt;$DZ63-1,0,OFFSET(Escalation!$K$2,$Y63,MAX(Escalation!$C$2,AQ$4-$W63))),
     IF(SSSModel!$C$4="PV",IF(CO$4=$W63,$EA63*(1+SSSModel!$C$2),0),
     IF(SSSModel!$C$4="FCR",IF(AND(CO$4&gt;=$W63,OFFSET(Profiles!$K$2,$Z63,MAX(Profiles!$C$2,AQ$4-$W63))&gt;0),$EC63,0),0))))))</f>
        <v>0</v>
      </c>
      <c r="CP63" s="135">
        <f ca="1">IF(OR($Z63=0,SSSModel!$C$4="CF"),AR63,
IF(LEFT($V63,3)="ON_",
     IF(SSSModel!$C$4="RR",SUMPRODUCT(OFFSET($AC63,0,0,1,$CB$2),OFFSET(Profiles!$K$28,($Z63-1)*(Profiles!$I$26+1)+CP$4-SSSModel!$C$3+1,0,1,$CB$2)),
     IF(SSSModel!$C$4="ECC",$EA63*$EB63*SUMPRODUCT(OFFSET($AC63,0,MAX(0,CP$4-$DZ63-$CA$4+1),1,MIN($DZ63,CP$4-$CA$4+1)),OFFSET(Escalation!$K$24,($Y63-1)*(Escalation!$I$22+1)+CP$4-SSSModel!$C$3+1,MAX(0,CP$4-$DZ63-$CA$4+1),1,MIN($DZ63,CP$4-$CA$4+1))),
     IF(SSSModel!$C$4="PV",AR63*$EA63*(1+SSSModel!$C$2),
     IF(SSSModel!$C$4="FCR",$EC63*SUM(OFFSET($AC63,0,MAX(CP$4-$AC$4-$DZ63+1,0),1,MIN($DZ63,CP$4-$AC$4+1))),0)))),
SUM($AC63:$BZ63)*
     IF(SSSModel!$C$4="RR",OFFSET(Profiles!$K$2,$Z63,MAX(Profiles!$C$2,AR$4-$W63)),
     IF(SSSModel!$C$4="ECC",$EA63*$EB63*IF(MAX(Escalation!$C$2,AR$4-$W63)&gt;$DZ63-1,0,OFFSET(Escalation!$K$2,$Y63,MAX(Escalation!$C$2,AR$4-$W63))),
     IF(SSSModel!$C$4="PV",IF(CP$4=$W63,$EA63*(1+SSSModel!$C$2),0),
     IF(SSSModel!$C$4="FCR",IF(AND(CP$4&gt;=$W63,OFFSET(Profiles!$K$2,$Z63,MAX(Profiles!$C$2,AR$4-$W63))&gt;0),$EC63,0),0))))))</f>
        <v>0</v>
      </c>
      <c r="CQ63" s="135">
        <f ca="1">IF(OR($Z63=0,SSSModel!$C$4="CF"),AS63,
IF(LEFT($V63,3)="ON_",
     IF(SSSModel!$C$4="RR",SUMPRODUCT(OFFSET($AC63,0,0,1,$CB$2),OFFSET(Profiles!$K$28,($Z63-1)*(Profiles!$I$26+1)+CQ$4-SSSModel!$C$3+1,0,1,$CB$2)),
     IF(SSSModel!$C$4="ECC",$EA63*$EB63*SUMPRODUCT(OFFSET($AC63,0,MAX(0,CQ$4-$DZ63-$CA$4+1),1,MIN($DZ63,CQ$4-$CA$4+1)),OFFSET(Escalation!$K$24,($Y63-1)*(Escalation!$I$22+1)+CQ$4-SSSModel!$C$3+1,MAX(0,CQ$4-$DZ63-$CA$4+1),1,MIN($DZ63,CQ$4-$CA$4+1))),
     IF(SSSModel!$C$4="PV",AS63*$EA63*(1+SSSModel!$C$2),
     IF(SSSModel!$C$4="FCR",$EC63*SUM(OFFSET($AC63,0,MAX(CQ$4-$AC$4-$DZ63+1,0),1,MIN($DZ63,CQ$4-$AC$4+1))),0)))),
SUM($AC63:$BZ63)*
     IF(SSSModel!$C$4="RR",OFFSET(Profiles!$K$2,$Z63,MAX(Profiles!$C$2,AS$4-$W63)),
     IF(SSSModel!$C$4="ECC",$EA63*$EB63*IF(MAX(Escalation!$C$2,AS$4-$W63)&gt;$DZ63-1,0,OFFSET(Escalation!$K$2,$Y63,MAX(Escalation!$C$2,AS$4-$W63))),
     IF(SSSModel!$C$4="PV",IF(CQ$4=$W63,$EA63*(1+SSSModel!$C$2),0),
     IF(SSSModel!$C$4="FCR",IF(AND(CQ$4&gt;=$W63,OFFSET(Profiles!$K$2,$Z63,MAX(Profiles!$C$2,AS$4-$W63))&gt;0),$EC63,0),0))))))</f>
        <v>0</v>
      </c>
      <c r="CR63" s="135">
        <f ca="1">IF(OR($Z63=0,SSSModel!$C$4="CF"),AT63,
IF(LEFT($V63,3)="ON_",
     IF(SSSModel!$C$4="RR",SUMPRODUCT(OFFSET($AC63,0,0,1,$CB$2),OFFSET(Profiles!$K$28,($Z63-1)*(Profiles!$I$26+1)+CR$4-SSSModel!$C$3+1,0,1,$CB$2)),
     IF(SSSModel!$C$4="ECC",$EA63*$EB63*SUMPRODUCT(OFFSET($AC63,0,MAX(0,CR$4-$DZ63-$CA$4+1),1,MIN($DZ63,CR$4-$CA$4+1)),OFFSET(Escalation!$K$24,($Y63-1)*(Escalation!$I$22+1)+CR$4-SSSModel!$C$3+1,MAX(0,CR$4-$DZ63-$CA$4+1),1,MIN($DZ63,CR$4-$CA$4+1))),
     IF(SSSModel!$C$4="PV",AT63*$EA63*(1+SSSModel!$C$2),
     IF(SSSModel!$C$4="FCR",$EC63*SUM(OFFSET($AC63,0,MAX(CR$4-$AC$4-$DZ63+1,0),1,MIN($DZ63,CR$4-$AC$4+1))),0)))),
SUM($AC63:$BZ63)*
     IF(SSSModel!$C$4="RR",OFFSET(Profiles!$K$2,$Z63,MAX(Profiles!$C$2,AT$4-$W63)),
     IF(SSSModel!$C$4="ECC",$EA63*$EB63*IF(MAX(Escalation!$C$2,AT$4-$W63)&gt;$DZ63-1,0,OFFSET(Escalation!$K$2,$Y63,MAX(Escalation!$C$2,AT$4-$W63))),
     IF(SSSModel!$C$4="PV",IF(CR$4=$W63,$EA63*(1+SSSModel!$C$2),0),
     IF(SSSModel!$C$4="FCR",IF(AND(CR$4&gt;=$W63,OFFSET(Profiles!$K$2,$Z63,MAX(Profiles!$C$2,AT$4-$W63))&gt;0),$EC63,0),0))))))</f>
        <v>0</v>
      </c>
      <c r="CS63" s="135">
        <f ca="1">IF(OR($Z63=0,SSSModel!$C$4="CF"),AU63,
IF(LEFT($V63,3)="ON_",
     IF(SSSModel!$C$4="RR",SUMPRODUCT(OFFSET($AC63,0,0,1,$CB$2),OFFSET(Profiles!$K$28,($Z63-1)*(Profiles!$I$26+1)+CS$4-SSSModel!$C$3+1,0,1,$CB$2)),
     IF(SSSModel!$C$4="ECC",$EA63*$EB63*SUMPRODUCT(OFFSET($AC63,0,MAX(0,CS$4-$DZ63-$CA$4+1),1,MIN($DZ63,CS$4-$CA$4+1)),OFFSET(Escalation!$K$24,($Y63-1)*(Escalation!$I$22+1)+CS$4-SSSModel!$C$3+1,MAX(0,CS$4-$DZ63-$CA$4+1),1,MIN($DZ63,CS$4-$CA$4+1))),
     IF(SSSModel!$C$4="PV",AU63*$EA63*(1+SSSModel!$C$2),
     IF(SSSModel!$C$4="FCR",$EC63*SUM(OFFSET($AC63,0,MAX(CS$4-$AC$4-$DZ63+1,0),1,MIN($DZ63,CS$4-$AC$4+1))),0)))),
SUM($AC63:$BZ63)*
     IF(SSSModel!$C$4="RR",OFFSET(Profiles!$K$2,$Z63,MAX(Profiles!$C$2,AU$4-$W63)),
     IF(SSSModel!$C$4="ECC",$EA63*$EB63*IF(MAX(Escalation!$C$2,AU$4-$W63)&gt;$DZ63-1,0,OFFSET(Escalation!$K$2,$Y63,MAX(Escalation!$C$2,AU$4-$W63))),
     IF(SSSModel!$C$4="PV",IF(CS$4=$W63,$EA63*(1+SSSModel!$C$2),0),
     IF(SSSModel!$C$4="FCR",IF(AND(CS$4&gt;=$W63,OFFSET(Profiles!$K$2,$Z63,MAX(Profiles!$C$2,AU$4-$W63))&gt;0),$EC63,0),0))))))</f>
        <v>0</v>
      </c>
      <c r="CT63" s="135">
        <f ca="1">IF(OR($Z63=0,SSSModel!$C$4="CF"),AV63,
IF(LEFT($V63,3)="ON_",
     IF(SSSModel!$C$4="RR",SUMPRODUCT(OFFSET($AC63,0,0,1,$CB$2),OFFSET(Profiles!$K$28,($Z63-1)*(Profiles!$I$26+1)+CT$4-SSSModel!$C$3+1,0,1,$CB$2)),
     IF(SSSModel!$C$4="ECC",$EA63*$EB63*SUMPRODUCT(OFFSET($AC63,0,MAX(0,CT$4-$DZ63-$CA$4+1),1,MIN($DZ63,CT$4-$CA$4+1)),OFFSET(Escalation!$K$24,($Y63-1)*(Escalation!$I$22+1)+CT$4-SSSModel!$C$3+1,MAX(0,CT$4-$DZ63-$CA$4+1),1,MIN($DZ63,CT$4-$CA$4+1))),
     IF(SSSModel!$C$4="PV",AV63*$EA63*(1+SSSModel!$C$2),
     IF(SSSModel!$C$4="FCR",$EC63*SUM(OFFSET($AC63,0,MAX(CT$4-$AC$4-$DZ63+1,0),1,MIN($DZ63,CT$4-$AC$4+1))),0)))),
SUM($AC63:$BZ63)*
     IF(SSSModel!$C$4="RR",OFFSET(Profiles!$K$2,$Z63,MAX(Profiles!$C$2,AV$4-$W63)),
     IF(SSSModel!$C$4="ECC",$EA63*$EB63*IF(MAX(Escalation!$C$2,AV$4-$W63)&gt;$DZ63-1,0,OFFSET(Escalation!$K$2,$Y63,MAX(Escalation!$C$2,AV$4-$W63))),
     IF(SSSModel!$C$4="PV",IF(CT$4=$W63,$EA63*(1+SSSModel!$C$2),0),
     IF(SSSModel!$C$4="FCR",IF(AND(CT$4&gt;=$W63,OFFSET(Profiles!$K$2,$Z63,MAX(Profiles!$C$2,AV$4-$W63))&gt;0),$EC63,0),0))))))</f>
        <v>0</v>
      </c>
      <c r="CU63" s="135">
        <f ca="1">IF(OR($Z63=0,SSSModel!$C$4="CF"),AW63,
IF(LEFT($V63,3)="ON_",
     IF(SSSModel!$C$4="RR",SUMPRODUCT(OFFSET($AC63,0,0,1,$CB$2),OFFSET(Profiles!$K$28,($Z63-1)*(Profiles!$I$26+1)+CU$4-SSSModel!$C$3+1,0,1,$CB$2)),
     IF(SSSModel!$C$4="ECC",$EA63*$EB63*SUMPRODUCT(OFFSET($AC63,0,MAX(0,CU$4-$DZ63-$CA$4+1),1,MIN($DZ63,CU$4-$CA$4+1)),OFFSET(Escalation!$K$24,($Y63-1)*(Escalation!$I$22+1)+CU$4-SSSModel!$C$3+1,MAX(0,CU$4-$DZ63-$CA$4+1),1,MIN($DZ63,CU$4-$CA$4+1))),
     IF(SSSModel!$C$4="PV",AW63*$EA63*(1+SSSModel!$C$2),
     IF(SSSModel!$C$4="FCR",$EC63*SUM(OFFSET($AC63,0,MAX(CU$4-$AC$4-$DZ63+1,0),1,MIN($DZ63,CU$4-$AC$4+1))),0)))),
SUM($AC63:$BZ63)*
     IF(SSSModel!$C$4="RR",OFFSET(Profiles!$K$2,$Z63,MAX(Profiles!$C$2,AW$4-$W63)),
     IF(SSSModel!$C$4="ECC",$EA63*$EB63*IF(MAX(Escalation!$C$2,AW$4-$W63)&gt;$DZ63-1,0,OFFSET(Escalation!$K$2,$Y63,MAX(Escalation!$C$2,AW$4-$W63))),
     IF(SSSModel!$C$4="PV",IF(CU$4=$W63,$EA63*(1+SSSModel!$C$2),0),
     IF(SSSModel!$C$4="FCR",IF(AND(CU$4&gt;=$W63,OFFSET(Profiles!$K$2,$Z63,MAX(Profiles!$C$2,AW$4-$W63))&gt;0),$EC63,0),0))))))</f>
        <v>0</v>
      </c>
      <c r="CV63" s="135">
        <f ca="1">IF(OR($Z63=0,SSSModel!$C$4="CF"),AX63,
IF(LEFT($V63,3)="ON_",
     IF(SSSModel!$C$4="RR",SUMPRODUCT(OFFSET($AC63,0,0,1,$CB$2),OFFSET(Profiles!$K$28,($Z63-1)*(Profiles!$I$26+1)+CV$4-SSSModel!$C$3+1,0,1,$CB$2)),
     IF(SSSModel!$C$4="ECC",$EA63*$EB63*SUMPRODUCT(OFFSET($AC63,0,MAX(0,CV$4-$DZ63-$CA$4+1),1,MIN($DZ63,CV$4-$CA$4+1)),OFFSET(Escalation!$K$24,($Y63-1)*(Escalation!$I$22+1)+CV$4-SSSModel!$C$3+1,MAX(0,CV$4-$DZ63-$CA$4+1),1,MIN($DZ63,CV$4-$CA$4+1))),
     IF(SSSModel!$C$4="PV",AX63*$EA63*(1+SSSModel!$C$2),
     IF(SSSModel!$C$4="FCR",$EC63*SUM(OFFSET($AC63,0,MAX(CV$4-$AC$4-$DZ63+1,0),1,MIN($DZ63,CV$4-$AC$4+1))),0)))),
SUM($AC63:$BZ63)*
     IF(SSSModel!$C$4="RR",OFFSET(Profiles!$K$2,$Z63,MAX(Profiles!$C$2,AX$4-$W63)),
     IF(SSSModel!$C$4="ECC",$EA63*$EB63*IF(MAX(Escalation!$C$2,AX$4-$W63)&gt;$DZ63-1,0,OFFSET(Escalation!$K$2,$Y63,MAX(Escalation!$C$2,AX$4-$W63))),
     IF(SSSModel!$C$4="PV",IF(CV$4=$W63,$EA63*(1+SSSModel!$C$2),0),
     IF(SSSModel!$C$4="FCR",IF(AND(CV$4&gt;=$W63,OFFSET(Profiles!$K$2,$Z63,MAX(Profiles!$C$2,AX$4-$W63))&gt;0),$EC63,0),0))))))</f>
        <v>0</v>
      </c>
      <c r="CW63" s="135">
        <f ca="1">IF(OR($Z63=0,SSSModel!$C$4="CF"),AY63,
IF(LEFT($V63,3)="ON_",
     IF(SSSModel!$C$4="RR",SUMPRODUCT(OFFSET($AC63,0,0,1,$CB$2),OFFSET(Profiles!$K$28,($Z63-1)*(Profiles!$I$26+1)+CW$4-SSSModel!$C$3+1,0,1,$CB$2)),
     IF(SSSModel!$C$4="ECC",$EA63*$EB63*SUMPRODUCT(OFFSET($AC63,0,MAX(0,CW$4-$DZ63-$CA$4+1),1,MIN($DZ63,CW$4-$CA$4+1)),OFFSET(Escalation!$K$24,($Y63-1)*(Escalation!$I$22+1)+CW$4-SSSModel!$C$3+1,MAX(0,CW$4-$DZ63-$CA$4+1),1,MIN($DZ63,CW$4-$CA$4+1))),
     IF(SSSModel!$C$4="PV",AY63*$EA63*(1+SSSModel!$C$2),
     IF(SSSModel!$C$4="FCR",$EC63*SUM(OFFSET($AC63,0,MAX(CW$4-$AC$4-$DZ63+1,0),1,MIN($DZ63,CW$4-$AC$4+1))),0)))),
SUM($AC63:$BZ63)*
     IF(SSSModel!$C$4="RR",OFFSET(Profiles!$K$2,$Z63,MAX(Profiles!$C$2,AY$4-$W63)),
     IF(SSSModel!$C$4="ECC",$EA63*$EB63*IF(MAX(Escalation!$C$2,AY$4-$W63)&gt;$DZ63-1,0,OFFSET(Escalation!$K$2,$Y63,MAX(Escalation!$C$2,AY$4-$W63))),
     IF(SSSModel!$C$4="PV",IF(CW$4=$W63,$EA63*(1+SSSModel!$C$2),0),
     IF(SSSModel!$C$4="FCR",IF(AND(CW$4&gt;=$W63,OFFSET(Profiles!$K$2,$Z63,MAX(Profiles!$C$2,AY$4-$W63))&gt;0),$EC63,0),0))))))</f>
        <v>0</v>
      </c>
      <c r="CX63" s="135">
        <f ca="1">IF(OR($Z63=0,SSSModel!$C$4="CF"),AZ63,
IF(LEFT($V63,3)="ON_",
     IF(SSSModel!$C$4="RR",SUMPRODUCT(OFFSET($AC63,0,0,1,$CB$2),OFFSET(Profiles!$K$28,($Z63-1)*(Profiles!$I$26+1)+CX$4-SSSModel!$C$3+1,0,1,$CB$2)),
     IF(SSSModel!$C$4="ECC",$EA63*$EB63*SUMPRODUCT(OFFSET($AC63,0,MAX(0,CX$4-$DZ63-$CA$4+1),1,MIN($DZ63,CX$4-$CA$4+1)),OFFSET(Escalation!$K$24,($Y63-1)*(Escalation!$I$22+1)+CX$4-SSSModel!$C$3+1,MAX(0,CX$4-$DZ63-$CA$4+1),1,MIN($DZ63,CX$4-$CA$4+1))),
     IF(SSSModel!$C$4="PV",AZ63*$EA63*(1+SSSModel!$C$2),
     IF(SSSModel!$C$4="FCR",$EC63*SUM(OFFSET($AC63,0,MAX(CX$4-$AC$4-$DZ63+1,0),1,MIN($DZ63,CX$4-$AC$4+1))),0)))),
SUM($AC63:$BZ63)*
     IF(SSSModel!$C$4="RR",OFFSET(Profiles!$K$2,$Z63,MAX(Profiles!$C$2,AZ$4-$W63)),
     IF(SSSModel!$C$4="ECC",$EA63*$EB63*IF(MAX(Escalation!$C$2,AZ$4-$W63)&gt;$DZ63-1,0,OFFSET(Escalation!$K$2,$Y63,MAX(Escalation!$C$2,AZ$4-$W63))),
     IF(SSSModel!$C$4="PV",IF(CX$4=$W63,$EA63*(1+SSSModel!$C$2),0),
     IF(SSSModel!$C$4="FCR",IF(AND(CX$4&gt;=$W63,OFFSET(Profiles!$K$2,$Z63,MAX(Profiles!$C$2,AZ$4-$W63))&gt;0),$EC63,0),0))))))</f>
        <v>0</v>
      </c>
      <c r="CY63" s="135">
        <f ca="1">IF(OR($Z63=0,SSSModel!$C$4="CF"),BA63,
IF(LEFT($V63,3)="ON_",
     IF(SSSModel!$C$4="RR",SUMPRODUCT(OFFSET($AC63,0,0,1,$CB$2),OFFSET(Profiles!$K$28,($Z63-1)*(Profiles!$I$26+1)+CY$4-SSSModel!$C$3+1,0,1,$CB$2)),
     IF(SSSModel!$C$4="ECC",$EA63*$EB63*SUMPRODUCT(OFFSET($AC63,0,MAX(0,CY$4-$DZ63-$CA$4+1),1,MIN($DZ63,CY$4-$CA$4+1)),OFFSET(Escalation!$K$24,($Y63-1)*(Escalation!$I$22+1)+CY$4-SSSModel!$C$3+1,MAX(0,CY$4-$DZ63-$CA$4+1),1,MIN($DZ63,CY$4-$CA$4+1))),
     IF(SSSModel!$C$4="PV",BA63*$EA63*(1+SSSModel!$C$2),
     IF(SSSModel!$C$4="FCR",$EC63*SUM(OFFSET($AC63,0,MAX(CY$4-$AC$4-$DZ63+1,0),1,MIN($DZ63,CY$4-$AC$4+1))),0)))),
SUM($AC63:$BZ63)*
     IF(SSSModel!$C$4="RR",OFFSET(Profiles!$K$2,$Z63,MAX(Profiles!$C$2,BA$4-$W63)),
     IF(SSSModel!$C$4="ECC",$EA63*$EB63*IF(MAX(Escalation!$C$2,BA$4-$W63)&gt;$DZ63-1,0,OFFSET(Escalation!$K$2,$Y63,MAX(Escalation!$C$2,BA$4-$W63))),
     IF(SSSModel!$C$4="PV",IF(CY$4=$W63,$EA63*(1+SSSModel!$C$2),0),
     IF(SSSModel!$C$4="FCR",IF(AND(CY$4&gt;=$W63,OFFSET(Profiles!$K$2,$Z63,MAX(Profiles!$C$2,BA$4-$W63))&gt;0),$EC63,0),0))))))</f>
        <v>0</v>
      </c>
      <c r="CZ63" s="135">
        <f ca="1">IF(OR($Z63=0,SSSModel!$C$4="CF"),BB63,
IF(LEFT($V63,3)="ON_",
     IF(SSSModel!$C$4="RR",SUMPRODUCT(OFFSET($AC63,0,0,1,$CB$2),OFFSET(Profiles!$K$28,($Z63-1)*(Profiles!$I$26+1)+CZ$4-SSSModel!$C$3+1,0,1,$CB$2)),
     IF(SSSModel!$C$4="ECC",$EA63*$EB63*SUMPRODUCT(OFFSET($AC63,0,MAX(0,CZ$4-$DZ63-$CA$4+1),1,MIN($DZ63,CZ$4-$CA$4+1)),OFFSET(Escalation!$K$24,($Y63-1)*(Escalation!$I$22+1)+CZ$4-SSSModel!$C$3+1,MAX(0,CZ$4-$DZ63-$CA$4+1),1,MIN($DZ63,CZ$4-$CA$4+1))),
     IF(SSSModel!$C$4="PV",BB63*$EA63*(1+SSSModel!$C$2),
     IF(SSSModel!$C$4="FCR",$EC63*SUM(OFFSET($AC63,0,MAX(CZ$4-$AC$4-$DZ63+1,0),1,MIN($DZ63,CZ$4-$AC$4+1))),0)))),
SUM($AC63:$BZ63)*
     IF(SSSModel!$C$4="RR",OFFSET(Profiles!$K$2,$Z63,MAX(Profiles!$C$2,BB$4-$W63)),
     IF(SSSModel!$C$4="ECC",$EA63*$EB63*IF(MAX(Escalation!$C$2,BB$4-$W63)&gt;$DZ63-1,0,OFFSET(Escalation!$K$2,$Y63,MAX(Escalation!$C$2,BB$4-$W63))),
     IF(SSSModel!$C$4="PV",IF(CZ$4=$W63,$EA63*(1+SSSModel!$C$2),0),
     IF(SSSModel!$C$4="FCR",IF(AND(CZ$4&gt;=$W63,OFFSET(Profiles!$K$2,$Z63,MAX(Profiles!$C$2,BB$4-$W63))&gt;0),$EC63,0),0))))))</f>
        <v>0</v>
      </c>
      <c r="DA63" s="135">
        <f ca="1">IF(OR($Z63=0,SSSModel!$C$4="CF"),BC63,
IF(LEFT($V63,3)="ON_",
     IF(SSSModel!$C$4="RR",SUMPRODUCT(OFFSET($AC63,0,0,1,$CB$2),OFFSET(Profiles!$K$28,($Z63-1)*(Profiles!$I$26+1)+DA$4-SSSModel!$C$3+1,0,1,$CB$2)),
     IF(SSSModel!$C$4="ECC",$EA63*$EB63*SUMPRODUCT(OFFSET($AC63,0,MAX(0,DA$4-$DZ63-$CA$4+1),1,MIN($DZ63,DA$4-$CA$4+1)),OFFSET(Escalation!$K$24,($Y63-1)*(Escalation!$I$22+1)+DA$4-SSSModel!$C$3+1,MAX(0,DA$4-$DZ63-$CA$4+1),1,MIN($DZ63,DA$4-$CA$4+1))),
     IF(SSSModel!$C$4="PV",BC63*$EA63*(1+SSSModel!$C$2),
     IF(SSSModel!$C$4="FCR",$EC63*SUM(OFFSET($AC63,0,MAX(DA$4-$AC$4-$DZ63+1,0),1,MIN($DZ63,DA$4-$AC$4+1))),0)))),
SUM($AC63:$BZ63)*
     IF(SSSModel!$C$4="RR",OFFSET(Profiles!$K$2,$Z63,MAX(Profiles!$C$2,BC$4-$W63)),
     IF(SSSModel!$C$4="ECC",$EA63*$EB63*IF(MAX(Escalation!$C$2,BC$4-$W63)&gt;$DZ63-1,0,OFFSET(Escalation!$K$2,$Y63,MAX(Escalation!$C$2,BC$4-$W63))),
     IF(SSSModel!$C$4="PV",IF(DA$4=$W63,$EA63*(1+SSSModel!$C$2),0),
     IF(SSSModel!$C$4="FCR",IF(AND(DA$4&gt;=$W63,OFFSET(Profiles!$K$2,$Z63,MAX(Profiles!$C$2,BC$4-$W63))&gt;0),$EC63,0),0))))))</f>
        <v>0</v>
      </c>
      <c r="DB63" s="135">
        <f ca="1">IF(OR($Z63=0,SSSModel!$C$4="CF"),BD63,
IF(LEFT($V63,3)="ON_",
     IF(SSSModel!$C$4="RR",SUMPRODUCT(OFFSET($AC63,0,0,1,$CB$2),OFFSET(Profiles!$K$28,($Z63-1)*(Profiles!$I$26+1)+DB$4-SSSModel!$C$3+1,0,1,$CB$2)),
     IF(SSSModel!$C$4="ECC",$EA63*$EB63*SUMPRODUCT(OFFSET($AC63,0,MAX(0,DB$4-$DZ63-$CA$4+1),1,MIN($DZ63,DB$4-$CA$4+1)),OFFSET(Escalation!$K$24,($Y63-1)*(Escalation!$I$22+1)+DB$4-SSSModel!$C$3+1,MAX(0,DB$4-$DZ63-$CA$4+1),1,MIN($DZ63,DB$4-$CA$4+1))),
     IF(SSSModel!$C$4="PV",BD63*$EA63*(1+SSSModel!$C$2),
     IF(SSSModel!$C$4="FCR",$EC63*SUM(OFFSET($AC63,0,MAX(DB$4-$AC$4-$DZ63+1,0),1,MIN($DZ63,DB$4-$AC$4+1))),0)))),
SUM($AC63:$BZ63)*
     IF(SSSModel!$C$4="RR",OFFSET(Profiles!$K$2,$Z63,MAX(Profiles!$C$2,BD$4-$W63)),
     IF(SSSModel!$C$4="ECC",$EA63*$EB63*IF(MAX(Escalation!$C$2,BD$4-$W63)&gt;$DZ63-1,0,OFFSET(Escalation!$K$2,$Y63,MAX(Escalation!$C$2,BD$4-$W63))),
     IF(SSSModel!$C$4="PV",IF(DB$4=$W63,$EA63*(1+SSSModel!$C$2),0),
     IF(SSSModel!$C$4="FCR",IF(AND(DB$4&gt;=$W63,OFFSET(Profiles!$K$2,$Z63,MAX(Profiles!$C$2,BD$4-$W63))&gt;0),$EC63,0),0))))))</f>
        <v>0</v>
      </c>
      <c r="DC63" s="135">
        <f ca="1">IF(OR($Z63=0,SSSModel!$C$4="CF"),BE63,
IF(LEFT($V63,3)="ON_",
     IF(SSSModel!$C$4="RR",SUMPRODUCT(OFFSET($AC63,0,0,1,$CB$2),OFFSET(Profiles!$K$28,($Z63-1)*(Profiles!$I$26+1)+DC$4-SSSModel!$C$3+1,0,1,$CB$2)),
     IF(SSSModel!$C$4="ECC",$EA63*$EB63*SUMPRODUCT(OFFSET($AC63,0,MAX(0,DC$4-$DZ63-$CA$4+1),1,MIN($DZ63,DC$4-$CA$4+1)),OFFSET(Escalation!$K$24,($Y63-1)*(Escalation!$I$22+1)+DC$4-SSSModel!$C$3+1,MAX(0,DC$4-$DZ63-$CA$4+1),1,MIN($DZ63,DC$4-$CA$4+1))),
     IF(SSSModel!$C$4="PV",BE63*$EA63*(1+SSSModel!$C$2),
     IF(SSSModel!$C$4="FCR",$EC63*SUM(OFFSET($AC63,0,MAX(DC$4-$AC$4-$DZ63+1,0),1,MIN($DZ63,DC$4-$AC$4+1))),0)))),
SUM($AC63:$BZ63)*
     IF(SSSModel!$C$4="RR",OFFSET(Profiles!$K$2,$Z63,MAX(Profiles!$C$2,BE$4-$W63)),
     IF(SSSModel!$C$4="ECC",$EA63*$EB63*IF(MAX(Escalation!$C$2,BE$4-$W63)&gt;$DZ63-1,0,OFFSET(Escalation!$K$2,$Y63,MAX(Escalation!$C$2,BE$4-$W63))),
     IF(SSSModel!$C$4="PV",IF(DC$4=$W63,$EA63*(1+SSSModel!$C$2),0),
     IF(SSSModel!$C$4="FCR",IF(AND(DC$4&gt;=$W63,OFFSET(Profiles!$K$2,$Z63,MAX(Profiles!$C$2,BE$4-$W63))&gt;0),$EC63,0),0))))))</f>
        <v>0</v>
      </c>
      <c r="DD63" s="135">
        <f ca="1">IF(OR($Z63=0,SSSModel!$C$4="CF"),BF63,
IF(LEFT($V63,3)="ON_",
     IF(SSSModel!$C$4="RR",SUMPRODUCT(OFFSET($AC63,0,0,1,$CB$2),OFFSET(Profiles!$K$28,($Z63-1)*(Profiles!$I$26+1)+DD$4-SSSModel!$C$3+1,0,1,$CB$2)),
     IF(SSSModel!$C$4="ECC",$EA63*$EB63*SUMPRODUCT(OFFSET($AC63,0,MAX(0,DD$4-$DZ63-$CA$4+1),1,MIN($DZ63,DD$4-$CA$4+1)),OFFSET(Escalation!$K$24,($Y63-1)*(Escalation!$I$22+1)+DD$4-SSSModel!$C$3+1,MAX(0,DD$4-$DZ63-$CA$4+1),1,MIN($DZ63,DD$4-$CA$4+1))),
     IF(SSSModel!$C$4="PV",BF63*$EA63*(1+SSSModel!$C$2),
     IF(SSSModel!$C$4="FCR",$EC63*SUM(OFFSET($AC63,0,MAX(DD$4-$AC$4-$DZ63+1,0),1,MIN($DZ63,DD$4-$AC$4+1))),0)))),
SUM($AC63:$BZ63)*
     IF(SSSModel!$C$4="RR",OFFSET(Profiles!$K$2,$Z63,MAX(Profiles!$C$2,BF$4-$W63)),
     IF(SSSModel!$C$4="ECC",$EA63*$EB63*IF(MAX(Escalation!$C$2,BF$4-$W63)&gt;$DZ63-1,0,OFFSET(Escalation!$K$2,$Y63,MAX(Escalation!$C$2,BF$4-$W63))),
     IF(SSSModel!$C$4="PV",IF(DD$4=$W63,$EA63*(1+SSSModel!$C$2),0),
     IF(SSSModel!$C$4="FCR",IF(AND(DD$4&gt;=$W63,OFFSET(Profiles!$K$2,$Z63,MAX(Profiles!$C$2,BF$4-$W63))&gt;0),$EC63,0),0))))))</f>
        <v>0</v>
      </c>
      <c r="DE63" s="135">
        <f ca="1">IF(OR($Z63=0,SSSModel!$C$4="CF"),BG63,
IF(LEFT($V63,3)="ON_",
     IF(SSSModel!$C$4="RR",SUMPRODUCT(OFFSET($AC63,0,0,1,$CB$2),OFFSET(Profiles!$K$28,($Z63-1)*(Profiles!$I$26+1)+DE$4-SSSModel!$C$3+1,0,1,$CB$2)),
     IF(SSSModel!$C$4="ECC",$EA63*$EB63*SUMPRODUCT(OFFSET($AC63,0,MAX(0,DE$4-$DZ63-$CA$4+1),1,MIN($DZ63,DE$4-$CA$4+1)),OFFSET(Escalation!$K$24,($Y63-1)*(Escalation!$I$22+1)+DE$4-SSSModel!$C$3+1,MAX(0,DE$4-$DZ63-$CA$4+1),1,MIN($DZ63,DE$4-$CA$4+1))),
     IF(SSSModel!$C$4="PV",BG63*$EA63*(1+SSSModel!$C$2),
     IF(SSSModel!$C$4="FCR",$EC63*SUM(OFFSET($AC63,0,MAX(DE$4-$AC$4-$DZ63+1,0),1,MIN($DZ63,DE$4-$AC$4+1))),0)))),
SUM($AC63:$BZ63)*
     IF(SSSModel!$C$4="RR",OFFSET(Profiles!$K$2,$Z63,MAX(Profiles!$C$2,BG$4-$W63)),
     IF(SSSModel!$C$4="ECC",$EA63*$EB63*IF(MAX(Escalation!$C$2,BG$4-$W63)&gt;$DZ63-1,0,OFFSET(Escalation!$K$2,$Y63,MAX(Escalation!$C$2,BG$4-$W63))),
     IF(SSSModel!$C$4="PV",IF(DE$4=$W63,$EA63*(1+SSSModel!$C$2),0),
     IF(SSSModel!$C$4="FCR",IF(AND(DE$4&gt;=$W63,OFFSET(Profiles!$K$2,$Z63,MAX(Profiles!$C$2,BG$4-$W63))&gt;0),$EC63,0),0))))))</f>
        <v>0</v>
      </c>
      <c r="DF63" s="135">
        <f ca="1">IF(OR($Z63=0,SSSModel!$C$4="CF"),BH63,
IF(LEFT($V63,3)="ON_",
     IF(SSSModel!$C$4="RR",SUMPRODUCT(OFFSET($AC63,0,0,1,$CB$2),OFFSET(Profiles!$K$28,($Z63-1)*(Profiles!$I$26+1)+DF$4-SSSModel!$C$3+1,0,1,$CB$2)),
     IF(SSSModel!$C$4="ECC",$EA63*$EB63*SUMPRODUCT(OFFSET($AC63,0,MAX(0,DF$4-$DZ63-$CA$4+1),1,MIN($DZ63,DF$4-$CA$4+1)),OFFSET(Escalation!$K$24,($Y63-1)*(Escalation!$I$22+1)+DF$4-SSSModel!$C$3+1,MAX(0,DF$4-$DZ63-$CA$4+1),1,MIN($DZ63,DF$4-$CA$4+1))),
     IF(SSSModel!$C$4="PV",BH63*$EA63*(1+SSSModel!$C$2),
     IF(SSSModel!$C$4="FCR",$EC63*SUM(OFFSET($AC63,0,MAX(DF$4-$AC$4-$DZ63+1,0),1,MIN($DZ63,DF$4-$AC$4+1))),0)))),
SUM($AC63:$BZ63)*
     IF(SSSModel!$C$4="RR",OFFSET(Profiles!$K$2,$Z63,MAX(Profiles!$C$2,BH$4-$W63)),
     IF(SSSModel!$C$4="ECC",$EA63*$EB63*IF(MAX(Escalation!$C$2,BH$4-$W63)&gt;$DZ63-1,0,OFFSET(Escalation!$K$2,$Y63,MAX(Escalation!$C$2,BH$4-$W63))),
     IF(SSSModel!$C$4="PV",IF(DF$4=$W63,$EA63*(1+SSSModel!$C$2),0),
     IF(SSSModel!$C$4="FCR",IF(AND(DF$4&gt;=$W63,OFFSET(Profiles!$K$2,$Z63,MAX(Profiles!$C$2,BH$4-$W63))&gt;0),$EC63,0),0))))))</f>
        <v>0</v>
      </c>
      <c r="DG63" s="135">
        <f ca="1">IF(OR($Z63=0,SSSModel!$C$4="CF"),BI63,
IF(LEFT($V63,3)="ON_",
     IF(SSSModel!$C$4="RR",SUMPRODUCT(OFFSET($AC63,0,0,1,$CB$2),OFFSET(Profiles!$K$28,($Z63-1)*(Profiles!$I$26+1)+DG$4-SSSModel!$C$3+1,0,1,$CB$2)),
     IF(SSSModel!$C$4="ECC",$EA63*$EB63*SUMPRODUCT(OFFSET($AC63,0,MAX(0,DG$4-$DZ63-$CA$4+1),1,MIN($DZ63,DG$4-$CA$4+1)),OFFSET(Escalation!$K$24,($Y63-1)*(Escalation!$I$22+1)+DG$4-SSSModel!$C$3+1,MAX(0,DG$4-$DZ63-$CA$4+1),1,MIN($DZ63,DG$4-$CA$4+1))),
     IF(SSSModel!$C$4="PV",BI63*$EA63*(1+SSSModel!$C$2),
     IF(SSSModel!$C$4="FCR",$EC63*SUM(OFFSET($AC63,0,MAX(DG$4-$AC$4-$DZ63+1,0),1,MIN($DZ63,DG$4-$AC$4+1))),0)))),
SUM($AC63:$BZ63)*
     IF(SSSModel!$C$4="RR",OFFSET(Profiles!$K$2,$Z63,MAX(Profiles!$C$2,BI$4-$W63)),
     IF(SSSModel!$C$4="ECC",$EA63*$EB63*IF(MAX(Escalation!$C$2,BI$4-$W63)&gt;$DZ63-1,0,OFFSET(Escalation!$K$2,$Y63,MAX(Escalation!$C$2,BI$4-$W63))),
     IF(SSSModel!$C$4="PV",IF(DG$4=$W63,$EA63*(1+SSSModel!$C$2),0),
     IF(SSSModel!$C$4="FCR",IF(AND(DG$4&gt;=$W63,OFFSET(Profiles!$K$2,$Z63,MAX(Profiles!$C$2,BI$4-$W63))&gt;0),$EC63,0),0))))))</f>
        <v>0</v>
      </c>
      <c r="DH63" s="135">
        <f ca="1">IF(OR($Z63=0,SSSModel!$C$4="CF"),BJ63,
IF(LEFT($V63,3)="ON_",
     IF(SSSModel!$C$4="RR",SUMPRODUCT(OFFSET($AC63,0,0,1,$CB$2),OFFSET(Profiles!$K$28,($Z63-1)*(Profiles!$I$26+1)+DH$4-SSSModel!$C$3+1,0,1,$CB$2)),
     IF(SSSModel!$C$4="ECC",$EA63*$EB63*SUMPRODUCT(OFFSET($AC63,0,MAX(0,DH$4-$DZ63-$CA$4+1),1,MIN($DZ63,DH$4-$CA$4+1)),OFFSET(Escalation!$K$24,($Y63-1)*(Escalation!$I$22+1)+DH$4-SSSModel!$C$3+1,MAX(0,DH$4-$DZ63-$CA$4+1),1,MIN($DZ63,DH$4-$CA$4+1))),
     IF(SSSModel!$C$4="PV",BJ63*$EA63*(1+SSSModel!$C$2),
     IF(SSSModel!$C$4="FCR",$EC63*SUM(OFFSET($AC63,0,MAX(DH$4-$AC$4-$DZ63+1,0),1,MIN($DZ63,DH$4-$AC$4+1))),0)))),
SUM($AC63:$BZ63)*
     IF(SSSModel!$C$4="RR",OFFSET(Profiles!$K$2,$Z63,MAX(Profiles!$C$2,BJ$4-$W63)),
     IF(SSSModel!$C$4="ECC",$EA63*$EB63*IF(MAX(Escalation!$C$2,BJ$4-$W63)&gt;$DZ63-1,0,OFFSET(Escalation!$K$2,$Y63,MAX(Escalation!$C$2,BJ$4-$W63))),
     IF(SSSModel!$C$4="PV",IF(DH$4=$W63,$EA63*(1+SSSModel!$C$2),0),
     IF(SSSModel!$C$4="FCR",IF(AND(DH$4&gt;=$W63,OFFSET(Profiles!$K$2,$Z63,MAX(Profiles!$C$2,BJ$4-$W63))&gt;0),$EC63,0),0))))))</f>
        <v>0</v>
      </c>
      <c r="DI63" s="135">
        <f ca="1">IF(OR($Z63=0,SSSModel!$C$4="CF"),BK63,
IF(LEFT($V63,3)="ON_",
     IF(SSSModel!$C$4="RR",SUMPRODUCT(OFFSET($AC63,0,0,1,$CB$2),OFFSET(Profiles!$K$28,($Z63-1)*(Profiles!$I$26+1)+DI$4-SSSModel!$C$3+1,0,1,$CB$2)),
     IF(SSSModel!$C$4="ECC",$EA63*$EB63*SUMPRODUCT(OFFSET($AC63,0,MAX(0,DI$4-$DZ63-$CA$4+1),1,MIN($DZ63,DI$4-$CA$4+1)),OFFSET(Escalation!$K$24,($Y63-1)*(Escalation!$I$22+1)+DI$4-SSSModel!$C$3+1,MAX(0,DI$4-$DZ63-$CA$4+1),1,MIN($DZ63,DI$4-$CA$4+1))),
     IF(SSSModel!$C$4="PV",BK63*$EA63*(1+SSSModel!$C$2),
     IF(SSSModel!$C$4="FCR",$EC63*SUM(OFFSET($AC63,0,MAX(DI$4-$AC$4-$DZ63+1,0),1,MIN($DZ63,DI$4-$AC$4+1))),0)))),
SUM($AC63:$BZ63)*
     IF(SSSModel!$C$4="RR",OFFSET(Profiles!$K$2,$Z63,MAX(Profiles!$C$2,BK$4-$W63)),
     IF(SSSModel!$C$4="ECC",$EA63*$EB63*IF(MAX(Escalation!$C$2,BK$4-$W63)&gt;$DZ63-1,0,OFFSET(Escalation!$K$2,$Y63,MAX(Escalation!$C$2,BK$4-$W63))),
     IF(SSSModel!$C$4="PV",IF(DI$4=$W63,$EA63*(1+SSSModel!$C$2),0),
     IF(SSSModel!$C$4="FCR",IF(AND(DI$4&gt;=$W63,OFFSET(Profiles!$K$2,$Z63,MAX(Profiles!$C$2,BK$4-$W63))&gt;0),$EC63,0),0))))))</f>
        <v>0</v>
      </c>
      <c r="DJ63" s="135">
        <f ca="1">IF(OR($Z63=0,SSSModel!$C$4="CF"),BL63,
IF(LEFT($V63,3)="ON_",
     IF(SSSModel!$C$4="RR",SUMPRODUCT(OFFSET($AC63,0,0,1,$CB$2),OFFSET(Profiles!$K$28,($Z63-1)*(Profiles!$I$26+1)+DJ$4-SSSModel!$C$3+1,0,1,$CB$2)),
     IF(SSSModel!$C$4="ECC",$EA63*$EB63*SUMPRODUCT(OFFSET($AC63,0,MAX(0,DJ$4-$DZ63-$CA$4+1),1,MIN($DZ63,DJ$4-$CA$4+1)),OFFSET(Escalation!$K$24,($Y63-1)*(Escalation!$I$22+1)+DJ$4-SSSModel!$C$3+1,MAX(0,DJ$4-$DZ63-$CA$4+1),1,MIN($DZ63,DJ$4-$CA$4+1))),
     IF(SSSModel!$C$4="PV",BL63*$EA63*(1+SSSModel!$C$2),
     IF(SSSModel!$C$4="FCR",$EC63*SUM(OFFSET($AC63,0,MAX(DJ$4-$AC$4-$DZ63+1,0),1,MIN($DZ63,DJ$4-$AC$4+1))),0)))),
SUM($AC63:$BZ63)*
     IF(SSSModel!$C$4="RR",OFFSET(Profiles!$K$2,$Z63,MAX(Profiles!$C$2,BL$4-$W63)),
     IF(SSSModel!$C$4="ECC",$EA63*$EB63*IF(MAX(Escalation!$C$2,BL$4-$W63)&gt;$DZ63-1,0,OFFSET(Escalation!$K$2,$Y63,MAX(Escalation!$C$2,BL$4-$W63))),
     IF(SSSModel!$C$4="PV",IF(DJ$4=$W63,$EA63*(1+SSSModel!$C$2),0),
     IF(SSSModel!$C$4="FCR",IF(AND(DJ$4&gt;=$W63,OFFSET(Profiles!$K$2,$Z63,MAX(Profiles!$C$2,BL$4-$W63))&gt;0),$EC63,0),0))))))</f>
        <v>0</v>
      </c>
      <c r="DK63" s="135">
        <f ca="1">IF(OR($Z63=0,SSSModel!$C$4="CF"),BM63,
IF(LEFT($V63,3)="ON_",
     IF(SSSModel!$C$4="RR",SUMPRODUCT(OFFSET($AC63,0,0,1,$CB$2),OFFSET(Profiles!$K$28,($Z63-1)*(Profiles!$I$26+1)+DK$4-SSSModel!$C$3+1,0,1,$CB$2)),
     IF(SSSModel!$C$4="ECC",$EA63*$EB63*SUMPRODUCT(OFFSET($AC63,0,MAX(0,DK$4-$DZ63-$CA$4+1),1,MIN($DZ63,DK$4-$CA$4+1)),OFFSET(Escalation!$K$24,($Y63-1)*(Escalation!$I$22+1)+DK$4-SSSModel!$C$3+1,MAX(0,DK$4-$DZ63-$CA$4+1),1,MIN($DZ63,DK$4-$CA$4+1))),
     IF(SSSModel!$C$4="PV",BM63*$EA63*(1+SSSModel!$C$2),
     IF(SSSModel!$C$4="FCR",$EC63*SUM(OFFSET($AC63,0,MAX(DK$4-$AC$4-$DZ63+1,0),1,MIN($DZ63,DK$4-$AC$4+1))),0)))),
SUM($AC63:$BZ63)*
     IF(SSSModel!$C$4="RR",OFFSET(Profiles!$K$2,$Z63,MAX(Profiles!$C$2,BM$4-$W63)),
     IF(SSSModel!$C$4="ECC",$EA63*$EB63*IF(MAX(Escalation!$C$2,BM$4-$W63)&gt;$DZ63-1,0,OFFSET(Escalation!$K$2,$Y63,MAX(Escalation!$C$2,BM$4-$W63))),
     IF(SSSModel!$C$4="PV",IF(DK$4=$W63,$EA63*(1+SSSModel!$C$2),0),
     IF(SSSModel!$C$4="FCR",IF(AND(DK$4&gt;=$W63,OFFSET(Profiles!$K$2,$Z63,MAX(Profiles!$C$2,BM$4-$W63))&gt;0),$EC63,0),0))))))</f>
        <v>0</v>
      </c>
      <c r="DL63" s="135">
        <f ca="1">IF(OR($Z63=0,SSSModel!$C$4="CF"),BN63,
IF(LEFT($V63,3)="ON_",
     IF(SSSModel!$C$4="RR",SUMPRODUCT(OFFSET($AC63,0,0,1,$CB$2),OFFSET(Profiles!$K$28,($Z63-1)*(Profiles!$I$26+1)+DL$4-SSSModel!$C$3+1,0,1,$CB$2)),
     IF(SSSModel!$C$4="ECC",$EA63*$EB63*SUMPRODUCT(OFFSET($AC63,0,MAX(0,DL$4-$DZ63-$CA$4+1),1,MIN($DZ63,DL$4-$CA$4+1)),OFFSET(Escalation!$K$24,($Y63-1)*(Escalation!$I$22+1)+DL$4-SSSModel!$C$3+1,MAX(0,DL$4-$DZ63-$CA$4+1),1,MIN($DZ63,DL$4-$CA$4+1))),
     IF(SSSModel!$C$4="PV",BN63*$EA63*(1+SSSModel!$C$2),
     IF(SSSModel!$C$4="FCR",$EC63*SUM(OFFSET($AC63,0,MAX(DL$4-$AC$4-$DZ63+1,0),1,MIN($DZ63,DL$4-$AC$4+1))),0)))),
SUM($AC63:$BZ63)*
     IF(SSSModel!$C$4="RR",OFFSET(Profiles!$K$2,$Z63,MAX(Profiles!$C$2,BN$4-$W63)),
     IF(SSSModel!$C$4="ECC",$EA63*$EB63*IF(MAX(Escalation!$C$2,BN$4-$W63)&gt;$DZ63-1,0,OFFSET(Escalation!$K$2,$Y63,MAX(Escalation!$C$2,BN$4-$W63))),
     IF(SSSModel!$C$4="PV",IF(DL$4=$W63,$EA63*(1+SSSModel!$C$2),0),
     IF(SSSModel!$C$4="FCR",IF(AND(DL$4&gt;=$W63,OFFSET(Profiles!$K$2,$Z63,MAX(Profiles!$C$2,BN$4-$W63))&gt;0),$EC63,0),0))))))</f>
        <v>0</v>
      </c>
      <c r="DM63" s="135">
        <f ca="1">IF(OR($Z63=0,SSSModel!$C$4="CF"),BO63,
IF(LEFT($V63,3)="ON_",
     IF(SSSModel!$C$4="RR",SUMPRODUCT(OFFSET($AC63,0,0,1,$CB$2),OFFSET(Profiles!$K$28,($Z63-1)*(Profiles!$I$26+1)+DM$4-SSSModel!$C$3+1,0,1,$CB$2)),
     IF(SSSModel!$C$4="ECC",$EA63*$EB63*SUMPRODUCT(OFFSET($AC63,0,MAX(0,DM$4-$DZ63-$CA$4+1),1,MIN($DZ63,DM$4-$CA$4+1)),OFFSET(Escalation!$K$24,($Y63-1)*(Escalation!$I$22+1)+DM$4-SSSModel!$C$3+1,MAX(0,DM$4-$DZ63-$CA$4+1),1,MIN($DZ63,DM$4-$CA$4+1))),
     IF(SSSModel!$C$4="PV",BO63*$EA63*(1+SSSModel!$C$2),
     IF(SSSModel!$C$4="FCR",$EC63*SUM(OFFSET($AC63,0,MAX(DM$4-$AC$4-$DZ63+1,0),1,MIN($DZ63,DM$4-$AC$4+1))),0)))),
SUM($AC63:$BZ63)*
     IF(SSSModel!$C$4="RR",OFFSET(Profiles!$K$2,$Z63,MAX(Profiles!$C$2,BO$4-$W63)),
     IF(SSSModel!$C$4="ECC",$EA63*$EB63*IF(MAX(Escalation!$C$2,BO$4-$W63)&gt;$DZ63-1,0,OFFSET(Escalation!$K$2,$Y63,MAX(Escalation!$C$2,BO$4-$W63))),
     IF(SSSModel!$C$4="PV",IF(DM$4=$W63,$EA63*(1+SSSModel!$C$2),0),
     IF(SSSModel!$C$4="FCR",IF(AND(DM$4&gt;=$W63,OFFSET(Profiles!$K$2,$Z63,MAX(Profiles!$C$2,BO$4-$W63))&gt;0),$EC63,0),0))))))</f>
        <v>0</v>
      </c>
      <c r="DN63" s="135">
        <f ca="1">IF(OR($Z63=0,SSSModel!$C$4="CF"),BP63,
IF(LEFT($V63,3)="ON_",
     IF(SSSModel!$C$4="RR",SUMPRODUCT(OFFSET($AC63,0,0,1,$CB$2),OFFSET(Profiles!$K$28,($Z63-1)*(Profiles!$I$26+1)+DN$4-SSSModel!$C$3+1,0,1,$CB$2)),
     IF(SSSModel!$C$4="ECC",$EA63*$EB63*SUMPRODUCT(OFFSET($AC63,0,MAX(0,DN$4-$DZ63-$CA$4+1),1,MIN($DZ63,DN$4-$CA$4+1)),OFFSET(Escalation!$K$24,($Y63-1)*(Escalation!$I$22+1)+DN$4-SSSModel!$C$3+1,MAX(0,DN$4-$DZ63-$CA$4+1),1,MIN($DZ63,DN$4-$CA$4+1))),
     IF(SSSModel!$C$4="PV",BP63*$EA63*(1+SSSModel!$C$2),
     IF(SSSModel!$C$4="FCR",$EC63*SUM(OFFSET($AC63,0,MAX(DN$4-$AC$4-$DZ63+1,0),1,MIN($DZ63,DN$4-$AC$4+1))),0)))),
SUM($AC63:$BZ63)*
     IF(SSSModel!$C$4="RR",OFFSET(Profiles!$K$2,$Z63,MAX(Profiles!$C$2,BP$4-$W63)),
     IF(SSSModel!$C$4="ECC",$EA63*$EB63*IF(MAX(Escalation!$C$2,BP$4-$W63)&gt;$DZ63-1,0,OFFSET(Escalation!$K$2,$Y63,MAX(Escalation!$C$2,BP$4-$W63))),
     IF(SSSModel!$C$4="PV",IF(DN$4=$W63,$EA63*(1+SSSModel!$C$2),0),
     IF(SSSModel!$C$4="FCR",IF(AND(DN$4&gt;=$W63,OFFSET(Profiles!$K$2,$Z63,MAX(Profiles!$C$2,BP$4-$W63))&gt;0),$EC63,0),0))))))</f>
        <v>0</v>
      </c>
      <c r="DO63" s="135">
        <f ca="1">IF(OR($Z63=0,SSSModel!$C$4="CF"),BQ63,
IF(LEFT($V63,3)="ON_",
     IF(SSSModel!$C$4="RR",SUMPRODUCT(OFFSET($AC63,0,0,1,$CB$2),OFFSET(Profiles!$K$28,($Z63-1)*(Profiles!$I$26+1)+DO$4-SSSModel!$C$3+1,0,1,$CB$2)),
     IF(SSSModel!$C$4="ECC",$EA63*$EB63*SUMPRODUCT(OFFSET($AC63,0,MAX(0,DO$4-$DZ63-$CA$4+1),1,MIN($DZ63,DO$4-$CA$4+1)),OFFSET(Escalation!$K$24,($Y63-1)*(Escalation!$I$22+1)+DO$4-SSSModel!$C$3+1,MAX(0,DO$4-$DZ63-$CA$4+1),1,MIN($DZ63,DO$4-$CA$4+1))),
     IF(SSSModel!$C$4="PV",BQ63*$EA63*(1+SSSModel!$C$2),
     IF(SSSModel!$C$4="FCR",$EC63*SUM(OFFSET($AC63,0,MAX(DO$4-$AC$4-$DZ63+1,0),1,MIN($DZ63,DO$4-$AC$4+1))),0)))),
SUM($AC63:$BZ63)*
     IF(SSSModel!$C$4="RR",OFFSET(Profiles!$K$2,$Z63,MAX(Profiles!$C$2,BQ$4-$W63)),
     IF(SSSModel!$C$4="ECC",$EA63*$EB63*IF(MAX(Escalation!$C$2,BQ$4-$W63)&gt;$DZ63-1,0,OFFSET(Escalation!$K$2,$Y63,MAX(Escalation!$C$2,BQ$4-$W63))),
     IF(SSSModel!$C$4="PV",IF(DO$4=$W63,$EA63*(1+SSSModel!$C$2),0),
     IF(SSSModel!$C$4="FCR",IF(AND(DO$4&gt;=$W63,OFFSET(Profiles!$K$2,$Z63,MAX(Profiles!$C$2,BQ$4-$W63))&gt;0),$EC63,0),0))))))</f>
        <v>0</v>
      </c>
      <c r="DP63" s="135">
        <f ca="1">IF(OR($Z63=0,SSSModel!$C$4="CF"),BR63,
IF(LEFT($V63,3)="ON_",
     IF(SSSModel!$C$4="RR",SUMPRODUCT(OFFSET($AC63,0,0,1,$CB$2),OFFSET(Profiles!$K$28,($Z63-1)*(Profiles!$I$26+1)+DP$4-SSSModel!$C$3+1,0,1,$CB$2)),
     IF(SSSModel!$C$4="ECC",$EA63*$EB63*SUMPRODUCT(OFFSET($AC63,0,MAX(0,DP$4-$DZ63-$CA$4+1),1,MIN($DZ63,DP$4-$CA$4+1)),OFFSET(Escalation!$K$24,($Y63-1)*(Escalation!$I$22+1)+DP$4-SSSModel!$C$3+1,MAX(0,DP$4-$DZ63-$CA$4+1),1,MIN($DZ63,DP$4-$CA$4+1))),
     IF(SSSModel!$C$4="PV",BR63*$EA63*(1+SSSModel!$C$2),
     IF(SSSModel!$C$4="FCR",$EC63*SUM(OFFSET($AC63,0,MAX(DP$4-$AC$4-$DZ63+1,0),1,MIN($DZ63,DP$4-$AC$4+1))),0)))),
SUM($AC63:$BZ63)*
     IF(SSSModel!$C$4="RR",OFFSET(Profiles!$K$2,$Z63,MAX(Profiles!$C$2,BR$4-$W63)),
     IF(SSSModel!$C$4="ECC",$EA63*$EB63*IF(MAX(Escalation!$C$2,BR$4-$W63)&gt;$DZ63-1,0,OFFSET(Escalation!$K$2,$Y63,MAX(Escalation!$C$2,BR$4-$W63))),
     IF(SSSModel!$C$4="PV",IF(DP$4=$W63,$EA63*(1+SSSModel!$C$2),0),
     IF(SSSModel!$C$4="FCR",IF(AND(DP$4&gt;=$W63,OFFSET(Profiles!$K$2,$Z63,MAX(Profiles!$C$2,BR$4-$W63))&gt;0),$EC63,0),0))))))</f>
        <v>0</v>
      </c>
      <c r="DQ63" s="135">
        <f ca="1">IF(OR($Z63=0,SSSModel!$C$4="CF"),BS63,
IF(LEFT($V63,3)="ON_",
     IF(SSSModel!$C$4="RR",SUMPRODUCT(OFFSET($AC63,0,0,1,$CB$2),OFFSET(Profiles!$K$28,($Z63-1)*(Profiles!$I$26+1)+DQ$4-SSSModel!$C$3+1,0,1,$CB$2)),
     IF(SSSModel!$C$4="ECC",$EA63*$EB63*SUMPRODUCT(OFFSET($AC63,0,MAX(0,DQ$4-$DZ63-$CA$4+1),1,MIN($DZ63,DQ$4-$CA$4+1)),OFFSET(Escalation!$K$24,($Y63-1)*(Escalation!$I$22+1)+DQ$4-SSSModel!$C$3+1,MAX(0,DQ$4-$DZ63-$CA$4+1),1,MIN($DZ63,DQ$4-$CA$4+1))),
     IF(SSSModel!$C$4="PV",BS63*$EA63*(1+SSSModel!$C$2),
     IF(SSSModel!$C$4="FCR",$EC63*SUM(OFFSET($AC63,0,MAX(DQ$4-$AC$4-$DZ63+1,0),1,MIN($DZ63,DQ$4-$AC$4+1))),0)))),
SUM($AC63:$BZ63)*
     IF(SSSModel!$C$4="RR",OFFSET(Profiles!$K$2,$Z63,MAX(Profiles!$C$2,BS$4-$W63)),
     IF(SSSModel!$C$4="ECC",$EA63*$EB63*IF(MAX(Escalation!$C$2,BS$4-$W63)&gt;$DZ63-1,0,OFFSET(Escalation!$K$2,$Y63,MAX(Escalation!$C$2,BS$4-$W63))),
     IF(SSSModel!$C$4="PV",IF(DQ$4=$W63,$EA63*(1+SSSModel!$C$2),0),
     IF(SSSModel!$C$4="FCR",IF(AND(DQ$4&gt;=$W63,OFFSET(Profiles!$K$2,$Z63,MAX(Profiles!$C$2,BS$4-$W63))&gt;0),$EC63,0),0))))))</f>
        <v>0</v>
      </c>
      <c r="DR63" s="135">
        <f ca="1">IF(OR($Z63=0,SSSModel!$C$4="CF"),BT63,
IF(LEFT($V63,3)="ON_",
     IF(SSSModel!$C$4="RR",SUMPRODUCT(OFFSET($AC63,0,0,1,$CB$2),OFFSET(Profiles!$K$28,($Z63-1)*(Profiles!$I$26+1)+DR$4-SSSModel!$C$3+1,0,1,$CB$2)),
     IF(SSSModel!$C$4="ECC",$EA63*$EB63*SUMPRODUCT(OFFSET($AC63,0,MAX(0,DR$4-$DZ63-$CA$4+1),1,MIN($DZ63,DR$4-$CA$4+1)),OFFSET(Escalation!$K$24,($Y63-1)*(Escalation!$I$22+1)+DR$4-SSSModel!$C$3+1,MAX(0,DR$4-$DZ63-$CA$4+1),1,MIN($DZ63,DR$4-$CA$4+1))),
     IF(SSSModel!$C$4="PV",BT63*$EA63*(1+SSSModel!$C$2),
     IF(SSSModel!$C$4="FCR",$EC63*SUM(OFFSET($AC63,0,MAX(DR$4-$AC$4-$DZ63+1,0),1,MIN($DZ63,DR$4-$AC$4+1))),0)))),
SUM($AC63:$BZ63)*
     IF(SSSModel!$C$4="RR",OFFSET(Profiles!$K$2,$Z63,MAX(Profiles!$C$2,BT$4-$W63)),
     IF(SSSModel!$C$4="ECC",$EA63*$EB63*IF(MAX(Escalation!$C$2,BT$4-$W63)&gt;$DZ63-1,0,OFFSET(Escalation!$K$2,$Y63,MAX(Escalation!$C$2,BT$4-$W63))),
     IF(SSSModel!$C$4="PV",IF(DR$4=$W63,$EA63*(1+SSSModel!$C$2),0),
     IF(SSSModel!$C$4="FCR",IF(AND(DR$4&gt;=$W63,OFFSET(Profiles!$K$2,$Z63,MAX(Profiles!$C$2,BT$4-$W63))&gt;0),$EC63,0),0))))))</f>
        <v>0</v>
      </c>
      <c r="DS63" s="135">
        <f ca="1">IF(OR($Z63=0,SSSModel!$C$4="CF"),BU63,
IF(LEFT($V63,3)="ON_",
     IF(SSSModel!$C$4="RR",SUMPRODUCT(OFFSET($AC63,0,0,1,$CB$2),OFFSET(Profiles!$K$28,($Z63-1)*(Profiles!$I$26+1)+DS$4-SSSModel!$C$3+1,0,1,$CB$2)),
     IF(SSSModel!$C$4="ECC",$EA63*$EB63*SUMPRODUCT(OFFSET($AC63,0,MAX(0,DS$4-$DZ63-$CA$4+1),1,MIN($DZ63,DS$4-$CA$4+1)),OFFSET(Escalation!$K$24,($Y63-1)*(Escalation!$I$22+1)+DS$4-SSSModel!$C$3+1,MAX(0,DS$4-$DZ63-$CA$4+1),1,MIN($DZ63,DS$4-$CA$4+1))),
     IF(SSSModel!$C$4="PV",BU63*$EA63*(1+SSSModel!$C$2),
     IF(SSSModel!$C$4="FCR",$EC63*SUM(OFFSET($AC63,0,MAX(DS$4-$AC$4-$DZ63+1,0),1,MIN($DZ63,DS$4-$AC$4+1))),0)))),
SUM($AC63:$BZ63)*
     IF(SSSModel!$C$4="RR",OFFSET(Profiles!$K$2,$Z63,MAX(Profiles!$C$2,BU$4-$W63)),
     IF(SSSModel!$C$4="ECC",$EA63*$EB63*IF(MAX(Escalation!$C$2,BU$4-$W63)&gt;$DZ63-1,0,OFFSET(Escalation!$K$2,$Y63,MAX(Escalation!$C$2,BU$4-$W63))),
     IF(SSSModel!$C$4="PV",IF(DS$4=$W63,$EA63*(1+SSSModel!$C$2),0),
     IF(SSSModel!$C$4="FCR",IF(AND(DS$4&gt;=$W63,OFFSET(Profiles!$K$2,$Z63,MAX(Profiles!$C$2,BU$4-$W63))&gt;0),$EC63,0),0))))))</f>
        <v>0</v>
      </c>
      <c r="DT63" s="135">
        <f ca="1">IF(OR($Z63=0,SSSModel!$C$4="CF"),BV63,
IF(LEFT($V63,3)="ON_",
     IF(SSSModel!$C$4="RR",SUMPRODUCT(OFFSET($AC63,0,0,1,$CB$2),OFFSET(Profiles!$K$28,($Z63-1)*(Profiles!$I$26+1)+DT$4-SSSModel!$C$3+1,0,1,$CB$2)),
     IF(SSSModel!$C$4="ECC",$EA63*$EB63*SUMPRODUCT(OFFSET($AC63,0,MAX(0,DT$4-$DZ63-$CA$4+1),1,MIN($DZ63,DT$4-$CA$4+1)),OFFSET(Escalation!$K$24,($Y63-1)*(Escalation!$I$22+1)+DT$4-SSSModel!$C$3+1,MAX(0,DT$4-$DZ63-$CA$4+1),1,MIN($DZ63,DT$4-$CA$4+1))),
     IF(SSSModel!$C$4="PV",BV63*$EA63*(1+SSSModel!$C$2),
     IF(SSSModel!$C$4="FCR",$EC63*SUM(OFFSET($AC63,0,MAX(DT$4-$AC$4-$DZ63+1,0),1,MIN($DZ63,DT$4-$AC$4+1))),0)))),
SUM($AC63:$BZ63)*
     IF(SSSModel!$C$4="RR",OFFSET(Profiles!$K$2,$Z63,MAX(Profiles!$C$2,BV$4-$W63)),
     IF(SSSModel!$C$4="ECC",$EA63*$EB63*IF(MAX(Escalation!$C$2,BV$4-$W63)&gt;$DZ63-1,0,OFFSET(Escalation!$K$2,$Y63,MAX(Escalation!$C$2,BV$4-$W63))),
     IF(SSSModel!$C$4="PV",IF(DT$4=$W63,$EA63*(1+SSSModel!$C$2),0),
     IF(SSSModel!$C$4="FCR",IF(AND(DT$4&gt;=$W63,OFFSET(Profiles!$K$2,$Z63,MAX(Profiles!$C$2,BV$4-$W63))&gt;0),$EC63,0),0))))))</f>
        <v>0</v>
      </c>
      <c r="DU63" s="135">
        <f ca="1">IF(OR($Z63=0,SSSModel!$C$4="CF"),BW63,
IF(LEFT($V63,3)="ON_",
     IF(SSSModel!$C$4="RR",SUMPRODUCT(OFFSET($AC63,0,0,1,$CB$2),OFFSET(Profiles!$K$28,($Z63-1)*(Profiles!$I$26+1)+DU$4-SSSModel!$C$3+1,0,1,$CB$2)),
     IF(SSSModel!$C$4="ECC",$EA63*$EB63*SUMPRODUCT(OFFSET($AC63,0,MAX(0,DU$4-$DZ63-$CA$4+1),1,MIN($DZ63,DU$4-$CA$4+1)),OFFSET(Escalation!$K$24,($Y63-1)*(Escalation!$I$22+1)+DU$4-SSSModel!$C$3+1,MAX(0,DU$4-$DZ63-$CA$4+1),1,MIN($DZ63,DU$4-$CA$4+1))),
     IF(SSSModel!$C$4="PV",BW63*$EA63*(1+SSSModel!$C$2),
     IF(SSSModel!$C$4="FCR",$EC63*SUM(OFFSET($AC63,0,MAX(DU$4-$AC$4-$DZ63+1,0),1,MIN($DZ63,DU$4-$AC$4+1))),0)))),
SUM($AC63:$BZ63)*
     IF(SSSModel!$C$4="RR",OFFSET(Profiles!$K$2,$Z63,MAX(Profiles!$C$2,BW$4-$W63)),
     IF(SSSModel!$C$4="ECC",$EA63*$EB63*IF(MAX(Escalation!$C$2,BW$4-$W63)&gt;$DZ63-1,0,OFFSET(Escalation!$K$2,$Y63,MAX(Escalation!$C$2,BW$4-$W63))),
     IF(SSSModel!$C$4="PV",IF(DU$4=$W63,$EA63*(1+SSSModel!$C$2),0),
     IF(SSSModel!$C$4="FCR",IF(AND(DU$4&gt;=$W63,OFFSET(Profiles!$K$2,$Z63,MAX(Profiles!$C$2,BW$4-$W63))&gt;0),$EC63,0),0))))))</f>
        <v>0</v>
      </c>
      <c r="DV63" s="136">
        <f ca="1">IF(OR($Z63=0,SSSModel!$C$4="CF"),BX63,
IF(LEFT($V63,3)="ON_",
     IF(SSSModel!$C$4="RR",SUMPRODUCT(OFFSET($AC63,0,0,1,$CB$2),OFFSET(Profiles!$K$28,($Z63-1)*(Profiles!$I$26+1)+DV$4-SSSModel!$C$3+1,0,1,$CB$2)),
     IF(SSSModel!$C$4="ECC",$EA63*$EB63*SUMPRODUCT(OFFSET($AC63,0,MAX(0,DV$4-$DZ63-$CA$4+1),1,MIN($DZ63,DV$4-$CA$4+1)),OFFSET(Escalation!$K$24,($Y63-1)*(Escalation!$I$22+1)+DV$4-SSSModel!$C$3+1,MAX(0,DV$4-$DZ63-$CA$4+1),1,MIN($DZ63,DV$4-$CA$4+1))),
     IF(SSSModel!$C$4="PV",BX63*$EA63*(1+SSSModel!$C$2),
     IF(SSSModel!$C$4="FCR",$EC63*SUM(OFFSET($AC63,0,MAX(DV$4-$AC$4-$DZ63+1,0),1,MIN($DZ63,DV$4-$AC$4+1))),0)))),
SUM($AC63:$BZ63)*
     IF(SSSModel!$C$4="RR",OFFSET(Profiles!$K$2,$Z63,MAX(Profiles!$C$2,BX$4-$W63)),
     IF(SSSModel!$C$4="ECC",$EA63*$EB63*IF(MAX(Escalation!$C$2,BX$4-$W63)&gt;$DZ63-1,0,OFFSET(Escalation!$K$2,$Y63,MAX(Escalation!$C$2,BX$4-$W63))),
     IF(SSSModel!$C$4="PV",IF(DV$4=$W63,$EA63*(1+SSSModel!$C$2),0),
     IF(SSSModel!$C$4="FCR",IF(AND(DV$4&gt;=$W63,OFFSET(Profiles!$K$2,$Z63,MAX(Profiles!$C$2,BX$4-$W63))&gt;0),$EC63,0),0))))))</f>
        <v>0</v>
      </c>
      <c r="DW63" s="136">
        <f ca="1">IF(OR($Z63=0,SSSModel!$C$4="CF"),BY63,
IF(LEFT($V63,3)="ON_",
     IF(SSSModel!$C$4="RR",SUMPRODUCT(OFFSET($AC63,0,0,1,$CB$2),OFFSET(Profiles!$K$28,($Z63-1)*(Profiles!$I$26+1)+DW$4-SSSModel!$C$3+1,0,1,$CB$2)),
     IF(SSSModel!$C$4="ECC",$EA63*$EB63*SUMPRODUCT(OFFSET($AC63,0,MAX(0,DW$4-$DZ63-$CA$4+1),1,MIN($DZ63,DW$4-$CA$4+1)),OFFSET(Escalation!$K$24,($Y63-1)*(Escalation!$I$22+1)+DW$4-SSSModel!$C$3+1,MAX(0,DW$4-$DZ63-$CA$4+1),1,MIN($DZ63,DW$4-$CA$4+1))),
     IF(SSSModel!$C$4="PV",BY63*$EA63*(1+SSSModel!$C$2),
     IF(SSSModel!$C$4="FCR",$EC63*SUM(OFFSET($AC63,0,MAX(DW$4-$AC$4-$DZ63+1,0),1,MIN($DZ63,DW$4-$AC$4+1))),0)))),
SUM($AC63:$BZ63)*
     IF(SSSModel!$C$4="RR",OFFSET(Profiles!$K$2,$Z63,MAX(Profiles!$C$2,BY$4-$W63)),
     IF(SSSModel!$C$4="ECC",$EA63*$EB63*IF(MAX(Escalation!$C$2,BY$4-$W63)&gt;$DZ63-1,0,OFFSET(Escalation!$K$2,$Y63,MAX(Escalation!$C$2,BY$4-$W63))),
     IF(SSSModel!$C$4="PV",IF(DW$4=$W63,$EA63*(1+SSSModel!$C$2),0),
     IF(SSSModel!$C$4="FCR",IF(AND(DW$4&gt;=$W63,OFFSET(Profiles!$K$2,$Z63,MAX(Profiles!$C$2,BY$4-$W63))&gt;0),$EC63,0),0))))))</f>
        <v>0</v>
      </c>
      <c r="DX63" s="136">
        <f ca="1">IF(OR($Z63=0,SSSModel!$C$4="CF"),BZ63,
IF(LEFT($V63,3)="ON_",
     IF(SSSModel!$C$4="RR",SUMPRODUCT(OFFSET($AC63,0,0,1,$CB$2),OFFSET(Profiles!$K$28,($Z63-1)*(Profiles!$I$26+1)+DX$4-SSSModel!$C$3+1,0,1,$CB$2)),
     IF(SSSModel!$C$4="ECC",$EA63*$EB63*SUMPRODUCT(OFFSET($AC63,0,MAX(0,DX$4-$DZ63-$CA$4+1),1,MIN($DZ63,DX$4-$CA$4+1)),OFFSET(Escalation!$K$24,($Y63-1)*(Escalation!$I$22+1)+DX$4-SSSModel!$C$3+1,MAX(0,DX$4-$DZ63-$CA$4+1),1,MIN($DZ63,DX$4-$CA$4+1))),
     IF(SSSModel!$C$4="PV",BZ63*$EA63*(1+SSSModel!$C$2),
     IF(SSSModel!$C$4="FCR",$EC63*SUM(OFFSET($AC63,0,MAX(DX$4-$AC$4-$DZ63+1,0),1,MIN($DZ63,DX$4-$AC$4+1))),0)))),
SUM($AC63:$BZ63)*
     IF(SSSModel!$C$4="RR",OFFSET(Profiles!$K$2,$Z63,MAX(Profiles!$C$2,BZ$4-$W63)),
     IF(SSSModel!$C$4="ECC",$EA63*$EB63*IF(MAX(Escalation!$C$2,BZ$4-$W63)&gt;$DZ63-1,0,OFFSET(Escalation!$K$2,$Y63,MAX(Escalation!$C$2,BZ$4-$W63))),
     IF(SSSModel!$C$4="PV",IF(DX$4=$W63,$EA63*(1+SSSModel!$C$2),0),
     IF(SSSModel!$C$4="FCR",IF(AND(DX$4&gt;=$W63,OFFSET(Profiles!$K$2,$Z63,MAX(Profiles!$C$2,BZ$4-$W63))&gt;0),$EC63,0),0))))))</f>
        <v>0</v>
      </c>
      <c r="DY63" s="82">
        <f ca="1">IF($Y63=0,0,OFFSET(Escalation!$B$2,$Y63,0))</f>
        <v>0</v>
      </c>
      <c r="DZ63" s="80">
        <f ca="1">IF($Z63=0,0,COUNTIF(OFFSET(Profiles!$K$2,$Z63,0,1,50),"&gt;0"))</f>
        <v>0</v>
      </c>
      <c r="EA63" s="137">
        <f ca="1">IF($Z63=0,0,SUMPRODUCT(Profiles!$C$20:$BH$20,OFFSET(Profiles!$C$2,$Z63,0,1,Profiles!$B$1)))</f>
        <v>0</v>
      </c>
      <c r="EB63" s="24">
        <f>IF($Z63=0,0,((1-(1+DY63)/(1+SSSModel!$C$2))/(1-((1+DY63)/(1+SSSModel!$C$2))^DZ63))*(1+SSSModel!$C$2))</f>
        <v>0</v>
      </c>
      <c r="EC63" s="24">
        <f>IF($Z63=0,0,-PMT(SSSModel!$C$2,DZ63,EA63))</f>
        <v>0</v>
      </c>
    </row>
    <row r="64" spans="3:133" x14ac:dyDescent="0.35">
      <c r="C64" s="18">
        <f t="shared" si="5"/>
        <v>6</v>
      </c>
      <c r="D64" s="18">
        <f t="shared" si="6"/>
        <v>10</v>
      </c>
      <c r="E64" s="18">
        <f t="shared" ca="1" si="10"/>
        <v>0</v>
      </c>
      <c r="G64" s="25" t="str">
        <f ca="1">IF($E64=0,"",OFFSET(Resources!B$26,$E64,0))</f>
        <v/>
      </c>
      <c r="H64" s="25" t="str">
        <f ca="1">IF($E64=0,"",OFFSET(Resources!C$26,$E64,0))</f>
        <v/>
      </c>
      <c r="I64" s="25" t="str">
        <f ca="1">IF($E64=0,"",OFFSET(Resources!$E$26,$E64,0))</f>
        <v/>
      </c>
      <c r="J64" s="16">
        <v>1</v>
      </c>
      <c r="K64" s="16" t="s">
        <v>150</v>
      </c>
      <c r="L64" s="25" t="str">
        <f ca="1">OFFSET(Resources!$CG$24,0,$C64-1)</f>
        <v>On-Going O&amp;M #1</v>
      </c>
      <c r="M64" s="25" t="str">
        <f ca="1">OFFSET(Resources!$CG$25,0,$C64-1)</f>
        <v>O&amp;M</v>
      </c>
      <c r="N64" s="1">
        <v>1</v>
      </c>
      <c r="O64" s="7">
        <f ca="1">IF($E64=0,0,OFFSET(Resources!$CG$26,$E64,$C64-1))</f>
        <v>0</v>
      </c>
      <c r="P64" s="25" t="str">
        <f ca="1">OFFSET(Resources!$CG$26,0,$C64-1)</f>
        <v>$/Yr</v>
      </c>
      <c r="Q64" s="18">
        <f ca="1">IF($E64=0,0,OFFSET(GenAlts!$W$4,$E64,$D64-1))</f>
        <v>0</v>
      </c>
      <c r="R64" s="1">
        <v>1</v>
      </c>
      <c r="S64" t="str">
        <f ca="1">IF($E64=0,"",OFFSET(Resources!$R$26,$E64,0))</f>
        <v/>
      </c>
      <c r="T64" s="1"/>
      <c r="U64" s="25">
        <f ca="1">IF($E64=0,0,OFFSET(Resources!$AB$26,$E64,($C64-1)*Resources!$CI$20))</f>
        <v>0</v>
      </c>
      <c r="V64" s="1"/>
      <c r="W64">
        <f t="shared" ca="1" si="9"/>
        <v>0</v>
      </c>
      <c r="X64">
        <f>IF(T64="",0,MATCH(T64,Profiles!$A$3:$A$22,0))</f>
        <v>0</v>
      </c>
      <c r="Y64" s="10">
        <f ca="1">IF(U64=0,0,MATCH(U64,Escalation!$A$3:$A$18,0))</f>
        <v>0</v>
      </c>
      <c r="Z64">
        <f>IF(V64="",0,MATCH(V64,Profiles!$A$3:$A$22,0))</f>
        <v>0</v>
      </c>
      <c r="AA64" s="8"/>
      <c r="AB64" s="8">
        <v>0</v>
      </c>
      <c r="AC64" s="72">
        <f ca="1">IF(OR(AC$4&lt;$Q64,AC$4&gt;$Q64+IF($S64="",1000,$S64)-1),0,IF(MOD(AC$4-$Q64,IF($R64="",1000,$R64))=0,$O64,0))*IF($Y64&gt;0,(1+INDEX(Escalation!$B$3:$B$18,$Y64,0))^(AC$4-SSSModel!$C$5),1)*IF($X64=0,1,OFFSET(Profiles!$K$2,$X64,MAX(Profiles!$C$2,AC$4-$Q64)))*IF($AA64=1,(1+SSSModel!#REF!),1)</f>
        <v>0</v>
      </c>
      <c r="AD64" s="72">
        <f ca="1">IF(OR(AD$4&lt;$Q64,AD$4&gt;$Q64+IF($S64="",1000,$S64)-1),0,IF(MOD(AD$4-$Q64,IF($R64="",1000,$R64))=0,$O64,0))*IF($Y64&gt;0,(1+INDEX(Escalation!$B$3:$B$18,$Y64,0))^(AD$4-SSSModel!$C$5),1)*IF($X64=0,1,OFFSET(Profiles!$K$2,$X64,MAX(Profiles!$C$2,AD$4-$Q64)))*IF($AA64=1,(1+SSSModel!#REF!),1)</f>
        <v>0</v>
      </c>
      <c r="AE64" s="72">
        <f ca="1">IF(OR(AE$4&lt;$Q64,AE$4&gt;$Q64+IF($S64="",1000,$S64)-1),0,IF(MOD(AE$4-$Q64,IF($R64="",1000,$R64))=0,$O64,0))*IF($Y64&gt;0,(1+INDEX(Escalation!$B$3:$B$18,$Y64,0))^(AE$4-SSSModel!$C$5),1)*IF($X64=0,1,OFFSET(Profiles!$K$2,$X64,MAX(Profiles!$C$2,AE$4-$Q64)))*IF($AA64=1,(1+SSSModel!#REF!),1)</f>
        <v>0</v>
      </c>
      <c r="AF64" s="72">
        <f ca="1">IF(OR(AF$4&lt;$Q64,AF$4&gt;$Q64+IF($S64="",1000,$S64)-1),0,IF(MOD(AF$4-$Q64,IF($R64="",1000,$R64))=0,$O64,0))*IF($Y64&gt;0,(1+INDEX(Escalation!$B$3:$B$18,$Y64,0))^(AF$4-SSSModel!$C$5),1)*IF($X64=0,1,OFFSET(Profiles!$K$2,$X64,MAX(Profiles!$C$2,AF$4-$Q64)))*IF($AA64=1,(1+SSSModel!#REF!),1)</f>
        <v>0</v>
      </c>
      <c r="AG64" s="72">
        <f ca="1">IF(OR(AG$4&lt;$Q64,AG$4&gt;$Q64+IF($S64="",1000,$S64)-1),0,IF(MOD(AG$4-$Q64,IF($R64="",1000,$R64))=0,$O64,0))*IF($Y64&gt;0,(1+INDEX(Escalation!$B$3:$B$18,$Y64,0))^(AG$4-SSSModel!$C$5),1)*IF($X64=0,1,OFFSET(Profiles!$K$2,$X64,MAX(Profiles!$C$2,AG$4-$Q64)))*IF($AA64=1,(1+SSSModel!#REF!),1)</f>
        <v>0</v>
      </c>
      <c r="AH64" s="72">
        <f ca="1">IF(OR(AH$4&lt;$Q64,AH$4&gt;$Q64+IF($S64="",1000,$S64)-1),0,IF(MOD(AH$4-$Q64,IF($R64="",1000,$R64))=0,$O64,0))*IF($Y64&gt;0,(1+INDEX(Escalation!$B$3:$B$18,$Y64,0))^(AH$4-SSSModel!$C$5),1)*IF($X64=0,1,OFFSET(Profiles!$K$2,$X64,MAX(Profiles!$C$2,AH$4-$Q64)))*IF($AA64=1,(1+SSSModel!#REF!),1)</f>
        <v>0</v>
      </c>
      <c r="AI64" s="72">
        <f ca="1">IF(OR(AI$4&lt;$Q64,AI$4&gt;$Q64+IF($S64="",1000,$S64)-1),0,IF(MOD(AI$4-$Q64,IF($R64="",1000,$R64))=0,$O64,0))*IF($Y64&gt;0,(1+INDEX(Escalation!$B$3:$B$18,$Y64,0))^(AI$4-SSSModel!$C$5),1)*IF($X64=0,1,OFFSET(Profiles!$K$2,$X64,MAX(Profiles!$C$2,AI$4-$Q64)))*IF($AA64=1,(1+SSSModel!#REF!),1)</f>
        <v>0</v>
      </c>
      <c r="AJ64" s="72">
        <f ca="1">IF(OR(AJ$4&lt;$Q64,AJ$4&gt;$Q64+IF($S64="",1000,$S64)-1),0,IF(MOD(AJ$4-$Q64,IF($R64="",1000,$R64))=0,$O64,0))*IF($Y64&gt;0,(1+INDEX(Escalation!$B$3:$B$18,$Y64,0))^(AJ$4-SSSModel!$C$5),1)*IF($X64=0,1,OFFSET(Profiles!$K$2,$X64,MAX(Profiles!$C$2,AJ$4-$Q64)))*IF($AA64=1,(1+SSSModel!#REF!),1)</f>
        <v>0</v>
      </c>
      <c r="AK64" s="72">
        <f ca="1">IF(OR(AK$4&lt;$Q64,AK$4&gt;$Q64+IF($S64="",1000,$S64)-1),0,IF(MOD(AK$4-$Q64,IF($R64="",1000,$R64))=0,$O64,0))*IF($Y64&gt;0,(1+INDEX(Escalation!$B$3:$B$18,$Y64,0))^(AK$4-SSSModel!$C$5),1)*IF($X64=0,1,OFFSET(Profiles!$K$2,$X64,MAX(Profiles!$C$2,AK$4-$Q64)))*IF($AA64=1,(1+SSSModel!#REF!),1)</f>
        <v>0</v>
      </c>
      <c r="AL64" s="72">
        <f ca="1">IF(OR(AL$4&lt;$Q64,AL$4&gt;$Q64+IF($S64="",1000,$S64)-1),0,IF(MOD(AL$4-$Q64,IF($R64="",1000,$R64))=0,$O64,0))*IF($Y64&gt;0,(1+INDEX(Escalation!$B$3:$B$18,$Y64,0))^(AL$4-SSSModel!$C$5),1)*IF($X64=0,1,OFFSET(Profiles!$K$2,$X64,MAX(Profiles!$C$2,AL$4-$Q64)))*IF($AA64=1,(1+SSSModel!#REF!),1)</f>
        <v>0</v>
      </c>
      <c r="AM64" s="72">
        <f ca="1">IF(OR(AM$4&lt;$Q64,AM$4&gt;$Q64+IF($S64="",1000,$S64)-1),0,IF(MOD(AM$4-$Q64,IF($R64="",1000,$R64))=0,$O64,0))*IF($Y64&gt;0,(1+INDEX(Escalation!$B$3:$B$18,$Y64,0))^(AM$4-SSSModel!$C$5),1)*IF($X64=0,1,OFFSET(Profiles!$K$2,$X64,MAX(Profiles!$C$2,AM$4-$Q64)))*IF($AA64=1,(1+SSSModel!#REF!),1)</f>
        <v>0</v>
      </c>
      <c r="AN64" s="72">
        <f ca="1">IF(OR(AN$4&lt;$Q64,AN$4&gt;$Q64+IF($S64="",1000,$S64)-1),0,IF(MOD(AN$4-$Q64,IF($R64="",1000,$R64))=0,$O64,0))*IF($Y64&gt;0,(1+INDEX(Escalation!$B$3:$B$18,$Y64,0))^(AN$4-SSSModel!$C$5),1)*IF($X64=0,1,OFFSET(Profiles!$K$2,$X64,MAX(Profiles!$C$2,AN$4-$Q64)))*IF($AA64=1,(1+SSSModel!#REF!),1)</f>
        <v>0</v>
      </c>
      <c r="AO64" s="72">
        <f ca="1">IF(OR(AO$4&lt;$Q64,AO$4&gt;$Q64+IF($S64="",1000,$S64)-1),0,IF(MOD(AO$4-$Q64,IF($R64="",1000,$R64))=0,$O64,0))*IF($Y64&gt;0,(1+INDEX(Escalation!$B$3:$B$18,$Y64,0))^(AO$4-SSSModel!$C$5),1)*IF($X64=0,1,OFFSET(Profiles!$K$2,$X64,MAX(Profiles!$C$2,AO$4-$Q64)))*IF($AA64=1,(1+SSSModel!#REF!),1)</f>
        <v>0</v>
      </c>
      <c r="AP64" s="72">
        <f ca="1">IF(OR(AP$4&lt;$Q64,AP$4&gt;$Q64+IF($S64="",1000,$S64)-1),0,IF(MOD(AP$4-$Q64,IF($R64="",1000,$R64))=0,$O64,0))*IF($Y64&gt;0,(1+INDEX(Escalation!$B$3:$B$18,$Y64,0))^(AP$4-SSSModel!$C$5),1)*IF($X64=0,1,OFFSET(Profiles!$K$2,$X64,MAX(Profiles!$C$2,AP$4-$Q64)))*IF($AA64=1,(1+SSSModel!#REF!),1)</f>
        <v>0</v>
      </c>
      <c r="AQ64" s="72">
        <f ca="1">IF(OR(AQ$4&lt;$Q64,AQ$4&gt;$Q64+IF($S64="",1000,$S64)-1),0,IF(MOD(AQ$4-$Q64,IF($R64="",1000,$R64))=0,$O64,0))*IF($Y64&gt;0,(1+INDEX(Escalation!$B$3:$B$18,$Y64,0))^(AQ$4-SSSModel!$C$5),1)*IF($X64=0,1,OFFSET(Profiles!$K$2,$X64,MAX(Profiles!$C$2,AQ$4-$Q64)))*IF($AA64=1,(1+SSSModel!#REF!),1)</f>
        <v>0</v>
      </c>
      <c r="AR64" s="72">
        <f ca="1">IF(OR(AR$4&lt;$Q64,AR$4&gt;$Q64+IF($S64="",1000,$S64)-1),0,IF(MOD(AR$4-$Q64,IF($R64="",1000,$R64))=0,$O64,0))*IF($Y64&gt;0,(1+INDEX(Escalation!$B$3:$B$18,$Y64,0))^(AR$4-SSSModel!$C$5),1)*IF($X64=0,1,OFFSET(Profiles!$K$2,$X64,MAX(Profiles!$C$2,AR$4-$Q64)))*IF($AA64=1,(1+SSSModel!#REF!),1)</f>
        <v>0</v>
      </c>
      <c r="AS64" s="72">
        <f ca="1">IF(OR(AS$4&lt;$Q64,AS$4&gt;$Q64+IF($S64="",1000,$S64)-1),0,IF(MOD(AS$4-$Q64,IF($R64="",1000,$R64))=0,$O64,0))*IF($Y64&gt;0,(1+INDEX(Escalation!$B$3:$B$18,$Y64,0))^(AS$4-SSSModel!$C$5),1)*IF($X64=0,1,OFFSET(Profiles!$K$2,$X64,MAX(Profiles!$C$2,AS$4-$Q64)))*IF($AA64=1,(1+SSSModel!#REF!),1)</f>
        <v>0</v>
      </c>
      <c r="AT64" s="72">
        <f ca="1">IF(OR(AT$4&lt;$Q64,AT$4&gt;$Q64+IF($S64="",1000,$S64)-1),0,IF(MOD(AT$4-$Q64,IF($R64="",1000,$R64))=0,$O64,0))*IF($Y64&gt;0,(1+INDEX(Escalation!$B$3:$B$18,$Y64,0))^(AT$4-SSSModel!$C$5),1)*IF($X64=0,1,OFFSET(Profiles!$K$2,$X64,MAX(Profiles!$C$2,AT$4-$Q64)))*IF($AA64=1,(1+SSSModel!#REF!),1)</f>
        <v>0</v>
      </c>
      <c r="AU64" s="72">
        <f ca="1">IF(OR(AU$4&lt;$Q64,AU$4&gt;$Q64+IF($S64="",1000,$S64)-1),0,IF(MOD(AU$4-$Q64,IF($R64="",1000,$R64))=0,$O64,0))*IF($Y64&gt;0,(1+INDEX(Escalation!$B$3:$B$18,$Y64,0))^(AU$4-SSSModel!$C$5),1)*IF($X64=0,1,OFFSET(Profiles!$K$2,$X64,MAX(Profiles!$C$2,AU$4-$Q64)))*IF($AA64=1,(1+SSSModel!#REF!),1)</f>
        <v>0</v>
      </c>
      <c r="AV64" s="72">
        <f ca="1">IF(OR(AV$4&lt;$Q64,AV$4&gt;$Q64+IF($S64="",1000,$S64)-1),0,IF(MOD(AV$4-$Q64,IF($R64="",1000,$R64))=0,$O64,0))*IF($Y64&gt;0,(1+INDEX(Escalation!$B$3:$B$18,$Y64,0))^(AV$4-SSSModel!$C$5),1)*IF($X64=0,1,OFFSET(Profiles!$K$2,$X64,MAX(Profiles!$C$2,AV$4-$Q64)))*IF($AA64=1,(1+SSSModel!#REF!),1)</f>
        <v>0</v>
      </c>
      <c r="AW64" s="72">
        <f ca="1">IF(OR(AW$4&lt;$Q64,AW$4&gt;$Q64+IF($S64="",1000,$S64)-1),0,IF(MOD(AW$4-$Q64,IF($R64="",1000,$R64))=0,$O64,0))*IF($Y64&gt;0,(1+INDEX(Escalation!$B$3:$B$18,$Y64,0))^(AW$4-SSSModel!$C$5),1)*IF($X64=0,1,OFFSET(Profiles!$K$2,$X64,MAX(Profiles!$C$2,AW$4-$Q64)))*IF($AA64=1,(1+SSSModel!#REF!),1)</f>
        <v>0</v>
      </c>
      <c r="AX64" s="72">
        <f ca="1">IF(OR(AX$4&lt;$Q64,AX$4&gt;$Q64+IF($S64="",1000,$S64)-1),0,IF(MOD(AX$4-$Q64,IF($R64="",1000,$R64))=0,$O64,0))*IF($Y64&gt;0,(1+INDEX(Escalation!$B$3:$B$18,$Y64,0))^(AX$4-SSSModel!$C$5),1)*IF($X64=0,1,OFFSET(Profiles!$K$2,$X64,MAX(Profiles!$C$2,AX$4-$Q64)))*IF($AA64=1,(1+SSSModel!#REF!),1)</f>
        <v>0</v>
      </c>
      <c r="AY64" s="72">
        <f ca="1">IF(OR(AY$4&lt;$Q64,AY$4&gt;$Q64+IF($S64="",1000,$S64)-1),0,IF(MOD(AY$4-$Q64,IF($R64="",1000,$R64))=0,$O64,0))*IF($Y64&gt;0,(1+INDEX(Escalation!$B$3:$B$18,$Y64,0))^(AY$4-SSSModel!$C$5),1)*IF($X64=0,1,OFFSET(Profiles!$K$2,$X64,MAX(Profiles!$C$2,AY$4-$Q64)))*IF($AA64=1,(1+SSSModel!#REF!),1)</f>
        <v>0</v>
      </c>
      <c r="AZ64" s="72">
        <f ca="1">IF(OR(AZ$4&lt;$Q64,AZ$4&gt;$Q64+IF($S64="",1000,$S64)-1),0,IF(MOD(AZ$4-$Q64,IF($R64="",1000,$R64))=0,$O64,0))*IF($Y64&gt;0,(1+INDEX(Escalation!$B$3:$B$18,$Y64,0))^(AZ$4-SSSModel!$C$5),1)*IF($X64=0,1,OFFSET(Profiles!$K$2,$X64,MAX(Profiles!$C$2,AZ$4-$Q64)))*IF($AA64=1,(1+SSSModel!#REF!),1)</f>
        <v>0</v>
      </c>
      <c r="BA64" s="72">
        <f ca="1">IF(OR(BA$4&lt;$Q64,BA$4&gt;$Q64+IF($S64="",1000,$S64)-1),0,IF(MOD(BA$4-$Q64,IF($R64="",1000,$R64))=0,$O64,0))*IF($Y64&gt;0,(1+INDEX(Escalation!$B$3:$B$18,$Y64,0))^(BA$4-SSSModel!$C$5),1)*IF($X64=0,1,OFFSET(Profiles!$K$2,$X64,MAX(Profiles!$C$2,BA$4-$Q64)))*IF($AA64=1,(1+SSSModel!#REF!),1)</f>
        <v>0</v>
      </c>
      <c r="BB64" s="72">
        <f ca="1">IF(OR(BB$4&lt;$Q64,BB$4&gt;$Q64+IF($S64="",1000,$S64)-1),0,IF(MOD(BB$4-$Q64,IF($R64="",1000,$R64))=0,$O64,0))*IF($Y64&gt;0,(1+INDEX(Escalation!$B$3:$B$18,$Y64,0))^(BB$4-SSSModel!$C$5),1)*IF($X64=0,1,OFFSET(Profiles!$K$2,$X64,MAX(Profiles!$C$2,BB$4-$Q64)))*IF($AA64=1,(1+SSSModel!#REF!),1)</f>
        <v>0</v>
      </c>
      <c r="BC64" s="72">
        <f ca="1">IF(OR(BC$4&lt;$Q64,BC$4&gt;$Q64+IF($S64="",1000,$S64)-1),0,IF(MOD(BC$4-$Q64,IF($R64="",1000,$R64))=0,$O64,0))*IF($Y64&gt;0,(1+INDEX(Escalation!$B$3:$B$18,$Y64,0))^(BC$4-SSSModel!$C$5),1)*IF($X64=0,1,OFFSET(Profiles!$K$2,$X64,MAX(Profiles!$C$2,BC$4-$Q64)))*IF($AA64=1,(1+SSSModel!#REF!),1)</f>
        <v>0</v>
      </c>
      <c r="BD64" s="72">
        <f ca="1">IF(OR(BD$4&lt;$Q64,BD$4&gt;$Q64+IF($S64="",1000,$S64)-1),0,IF(MOD(BD$4-$Q64,IF($R64="",1000,$R64))=0,$O64,0))*IF($Y64&gt;0,(1+INDEX(Escalation!$B$3:$B$18,$Y64,0))^(BD$4-SSSModel!$C$5),1)*IF($X64=0,1,OFFSET(Profiles!$K$2,$X64,MAX(Profiles!$C$2,BD$4-$Q64)))*IF($AA64=1,(1+SSSModel!#REF!),1)</f>
        <v>0</v>
      </c>
      <c r="BE64" s="72">
        <f ca="1">IF(OR(BE$4&lt;$Q64,BE$4&gt;$Q64+IF($S64="",1000,$S64)-1),0,IF(MOD(BE$4-$Q64,IF($R64="",1000,$R64))=0,$O64,0))*IF($Y64&gt;0,(1+INDEX(Escalation!$B$3:$B$18,$Y64,0))^(BE$4-SSSModel!$C$5),1)*IF($X64=0,1,OFFSET(Profiles!$K$2,$X64,MAX(Profiles!$C$2,BE$4-$Q64)))*IF($AA64=1,(1+SSSModel!#REF!),1)</f>
        <v>0</v>
      </c>
      <c r="BF64" s="72">
        <f ca="1">IF(OR(BF$4&lt;$Q64,BF$4&gt;$Q64+IF($S64="",1000,$S64)-1),0,IF(MOD(BF$4-$Q64,IF($R64="",1000,$R64))=0,$O64,0))*IF($Y64&gt;0,(1+INDEX(Escalation!$B$3:$B$18,$Y64,0))^(BF$4-SSSModel!$C$5),1)*IF($X64=0,1,OFFSET(Profiles!$K$2,$X64,MAX(Profiles!$C$2,BF$4-$Q64)))*IF($AA64=1,(1+SSSModel!#REF!),1)</f>
        <v>0</v>
      </c>
      <c r="BG64" s="72">
        <f ca="1">IF(OR(BG$4&lt;$Q64,BG$4&gt;$Q64+IF($S64="",1000,$S64)-1),0,IF(MOD(BG$4-$Q64,IF($R64="",1000,$R64))=0,$O64,0))*IF($Y64&gt;0,(1+INDEX(Escalation!$B$3:$B$18,$Y64,0))^(BG$4-SSSModel!$C$5),1)*IF($X64=0,1,OFFSET(Profiles!$K$2,$X64,MAX(Profiles!$C$2,BG$4-$Q64)))*IF($AA64=1,(1+SSSModel!#REF!),1)</f>
        <v>0</v>
      </c>
      <c r="BH64" s="72">
        <f ca="1">IF(OR(BH$4&lt;$Q64,BH$4&gt;$Q64+IF($S64="",1000,$S64)-1),0,IF(MOD(BH$4-$Q64,IF($R64="",1000,$R64))=0,$O64,0))*IF($Y64&gt;0,(1+INDEX(Escalation!$B$3:$B$18,$Y64,0))^(BH$4-SSSModel!$C$5),1)*IF($X64=0,1,OFFSET(Profiles!$K$2,$X64,MAX(Profiles!$C$2,BH$4-$Q64)))*IF($AA64=1,(1+SSSModel!#REF!),1)</f>
        <v>0</v>
      </c>
      <c r="BI64" s="72">
        <f ca="1">IF(OR(BI$4&lt;$Q64,BI$4&gt;$Q64+IF($S64="",1000,$S64)-1),0,IF(MOD(BI$4-$Q64,IF($R64="",1000,$R64))=0,$O64,0))*IF($Y64&gt;0,(1+INDEX(Escalation!$B$3:$B$18,$Y64,0))^(BI$4-SSSModel!$C$5),1)*IF($X64=0,1,OFFSET(Profiles!$K$2,$X64,MAX(Profiles!$C$2,BI$4-$Q64)))*IF($AA64=1,(1+SSSModel!#REF!),1)</f>
        <v>0</v>
      </c>
      <c r="BJ64" s="72">
        <f ca="1">IF(OR(BJ$4&lt;$Q64,BJ$4&gt;$Q64+IF($S64="",1000,$S64)-1),0,IF(MOD(BJ$4-$Q64,IF($R64="",1000,$R64))=0,$O64,0))*IF($Y64&gt;0,(1+INDEX(Escalation!$B$3:$B$18,$Y64,0))^(BJ$4-SSSModel!$C$5),1)*IF($X64=0,1,OFFSET(Profiles!$K$2,$X64,MAX(Profiles!$C$2,BJ$4-$Q64)))*IF($AA64=1,(1+SSSModel!#REF!),1)</f>
        <v>0</v>
      </c>
      <c r="BK64" s="72">
        <f ca="1">IF(OR(BK$4&lt;$Q64,BK$4&gt;$Q64+IF($S64="",1000,$S64)-1),0,IF(MOD(BK$4-$Q64,IF($R64="",1000,$R64))=0,$O64,0))*IF($Y64&gt;0,(1+INDEX(Escalation!$B$3:$B$18,$Y64,0))^(BK$4-SSSModel!$C$5),1)*IF($X64=0,1,OFFSET(Profiles!$K$2,$X64,MAX(Profiles!$C$2,BK$4-$Q64)))*IF($AA64=1,(1+SSSModel!#REF!),1)</f>
        <v>0</v>
      </c>
      <c r="BL64" s="72">
        <f ca="1">IF(OR(BL$4&lt;$Q64,BL$4&gt;$Q64+IF($S64="",1000,$S64)-1),0,IF(MOD(BL$4-$Q64,IF($R64="",1000,$R64))=0,$O64,0))*IF($Y64&gt;0,(1+INDEX(Escalation!$B$3:$B$18,$Y64,0))^(BL$4-SSSModel!$C$5),1)*IF($X64=0,1,OFFSET(Profiles!$K$2,$X64,MAX(Profiles!$C$2,BL$4-$Q64)))*IF($AA64=1,(1+SSSModel!#REF!),1)</f>
        <v>0</v>
      </c>
      <c r="BM64" s="72">
        <f ca="1">IF(OR(BM$4&lt;$Q64,BM$4&gt;$Q64+IF($S64="",1000,$S64)-1),0,IF(MOD(BM$4-$Q64,IF($R64="",1000,$R64))=0,$O64,0))*IF($Y64&gt;0,(1+INDEX(Escalation!$B$3:$B$18,$Y64,0))^(BM$4-SSSModel!$C$5),1)*IF($X64=0,1,OFFSET(Profiles!$K$2,$X64,MAX(Profiles!$C$2,BM$4-$Q64)))*IF($AA64=1,(1+SSSModel!#REF!),1)</f>
        <v>0</v>
      </c>
      <c r="BN64" s="72">
        <f ca="1">IF(OR(BN$4&lt;$Q64,BN$4&gt;$Q64+IF($S64="",1000,$S64)-1),0,IF(MOD(BN$4-$Q64,IF($R64="",1000,$R64))=0,$O64,0))*IF($Y64&gt;0,(1+INDEX(Escalation!$B$3:$B$18,$Y64,0))^(BN$4-SSSModel!$C$5),1)*IF($X64=0,1,OFFSET(Profiles!$K$2,$X64,MAX(Profiles!$C$2,BN$4-$Q64)))*IF($AA64=1,(1+SSSModel!#REF!),1)</f>
        <v>0</v>
      </c>
      <c r="BO64" s="72">
        <f ca="1">IF(OR(BO$4&lt;$Q64,BO$4&gt;$Q64+IF($S64="",1000,$S64)-1),0,IF(MOD(BO$4-$Q64,IF($R64="",1000,$R64))=0,$O64,0))*IF($Y64&gt;0,(1+INDEX(Escalation!$B$3:$B$18,$Y64,0))^(BO$4-SSSModel!$C$5),1)*IF($X64=0,1,OFFSET(Profiles!$K$2,$X64,MAX(Profiles!$C$2,BO$4-$Q64)))*IF($AA64=1,(1+SSSModel!#REF!),1)</f>
        <v>0</v>
      </c>
      <c r="BP64" s="72">
        <f ca="1">IF(OR(BP$4&lt;$Q64,BP$4&gt;$Q64+IF($S64="",1000,$S64)-1),0,IF(MOD(BP$4-$Q64,IF($R64="",1000,$R64))=0,$O64,0))*IF($Y64&gt;0,(1+INDEX(Escalation!$B$3:$B$18,$Y64,0))^(BP$4-SSSModel!$C$5),1)*IF($X64=0,1,OFFSET(Profiles!$K$2,$X64,MAX(Profiles!$C$2,BP$4-$Q64)))*IF($AA64=1,(1+SSSModel!#REF!),1)</f>
        <v>0</v>
      </c>
      <c r="BQ64" s="72">
        <f ca="1">IF(OR(BQ$4&lt;$Q64,BQ$4&gt;$Q64+IF($S64="",1000,$S64)-1),0,IF(MOD(BQ$4-$Q64,IF($R64="",1000,$R64))=0,$O64,0))*IF($Y64&gt;0,(1+INDEX(Escalation!$B$3:$B$18,$Y64,0))^(BQ$4-SSSModel!$C$5),1)*IF($X64=0,1,OFFSET(Profiles!$K$2,$X64,MAX(Profiles!$C$2,BQ$4-$Q64)))*IF($AA64=1,(1+SSSModel!#REF!),1)</f>
        <v>0</v>
      </c>
      <c r="BR64" s="72">
        <f ca="1">IF(OR(BR$4&lt;$Q64,BR$4&gt;$Q64+IF($S64="",1000,$S64)-1),0,IF(MOD(BR$4-$Q64,IF($R64="",1000,$R64))=0,$O64,0))*IF($Y64&gt;0,(1+INDEX(Escalation!$B$3:$B$18,$Y64,0))^(BR$4-SSSModel!$C$5),1)*IF($X64=0,1,OFFSET(Profiles!$K$2,$X64,MAX(Profiles!$C$2,BR$4-$Q64)))*IF($AA64=1,(1+SSSModel!#REF!),1)</f>
        <v>0</v>
      </c>
      <c r="BS64" s="72">
        <f ca="1">IF(OR(BS$4&lt;$Q64,BS$4&gt;$Q64+IF($S64="",1000,$S64)-1),0,IF(MOD(BS$4-$Q64,IF($R64="",1000,$R64))=0,$O64,0))*IF($Y64&gt;0,(1+INDEX(Escalation!$B$3:$B$18,$Y64,0))^(BS$4-SSSModel!$C$5),1)*IF($X64=0,1,OFFSET(Profiles!$K$2,$X64,MAX(Profiles!$C$2,BS$4-$Q64)))*IF($AA64=1,(1+SSSModel!#REF!),1)</f>
        <v>0</v>
      </c>
      <c r="BT64" s="72">
        <f ca="1">IF(OR(BT$4&lt;$Q64,BT$4&gt;$Q64+IF($S64="",1000,$S64)-1),0,IF(MOD(BT$4-$Q64,IF($R64="",1000,$R64))=0,$O64,0))*IF($Y64&gt;0,(1+INDEX(Escalation!$B$3:$B$18,$Y64,0))^(BT$4-SSSModel!$C$5),1)*IF($X64=0,1,OFFSET(Profiles!$K$2,$X64,MAX(Profiles!$C$2,BT$4-$Q64)))*IF($AA64=1,(1+SSSModel!#REF!),1)</f>
        <v>0</v>
      </c>
      <c r="BU64" s="72">
        <f ca="1">IF(OR(BU$4&lt;$Q64,BU$4&gt;$Q64+IF($S64="",1000,$S64)-1),0,IF(MOD(BU$4-$Q64,IF($R64="",1000,$R64))=0,$O64,0))*IF($Y64&gt;0,(1+INDEX(Escalation!$B$3:$B$18,$Y64,0))^(BU$4-SSSModel!$C$5),1)*IF($X64=0,1,OFFSET(Profiles!$K$2,$X64,MAX(Profiles!$C$2,BU$4-$Q64)))*IF($AA64=1,(1+SSSModel!#REF!),1)</f>
        <v>0</v>
      </c>
      <c r="BV64" s="72">
        <f ca="1">IF(OR(BV$4&lt;$Q64,BV$4&gt;$Q64+IF($S64="",1000,$S64)-1),0,IF(MOD(BV$4-$Q64,IF($R64="",1000,$R64))=0,$O64,0))*IF($Y64&gt;0,(1+INDEX(Escalation!$B$3:$B$18,$Y64,0))^(BV$4-SSSModel!$C$5),1)*IF($X64=0,1,OFFSET(Profiles!$K$2,$X64,MAX(Profiles!$C$2,BV$4-$Q64)))*IF($AA64=1,(1+SSSModel!#REF!),1)</f>
        <v>0</v>
      </c>
      <c r="BW64" s="72">
        <f ca="1">IF(OR(BW$4&lt;$Q64,BW$4&gt;$Q64+IF($S64="",1000,$S64)-1),0,IF(MOD(BW$4-$Q64,IF($R64="",1000,$R64))=0,$O64,0))*IF($Y64&gt;0,(1+INDEX(Escalation!$B$3:$B$18,$Y64,0))^(BW$4-SSSModel!$C$5),1)*IF($X64=0,1,OFFSET(Profiles!$K$2,$X64,MAX(Profiles!$C$2,BW$4-$Q64)))*IF($AA64=1,(1+SSSModel!#REF!),1)</f>
        <v>0</v>
      </c>
      <c r="BX64" s="72">
        <f ca="1">IF(OR(BX$4&lt;$Q64,BX$4&gt;$Q64+IF($S64="",1000,$S64)-1),0,IF(MOD(BX$4-$Q64,IF($R64="",1000,$R64))=0,$O64,0))*IF($Y64&gt;0,(1+INDEX(Escalation!$B$3:$B$18,$Y64,0))^(BX$4-SSSModel!$C$5),1)*IF($X64=0,1,OFFSET(Profiles!$K$2,$X64,MAX(Profiles!$C$2,BX$4-$Q64)))*IF($AA64=1,(1+SSSModel!#REF!),1)</f>
        <v>0</v>
      </c>
      <c r="BY64" s="72">
        <f ca="1">IF(OR(BY$4&lt;$Q64,BY$4&gt;$Q64+IF($S64="",1000,$S64)-1),0,IF(MOD(BY$4-$Q64,IF($R64="",1000,$R64))=0,$O64,0))*IF($Y64&gt;0,(1+INDEX(Escalation!$B$3:$B$18,$Y64,0))^(BY$4-SSSModel!$C$5),1)*IF($X64=0,1,OFFSET(Profiles!$K$2,$X64,MAX(Profiles!$C$2,BY$4-$Q64)))*IF($AA64=1,(1+SSSModel!#REF!),1)</f>
        <v>0</v>
      </c>
      <c r="BZ64" s="72">
        <f ca="1">IF(OR(BZ$4&lt;$Q64,BZ$4&gt;$Q64+IF($S64="",1000,$S64)-1),0,IF(MOD(BZ$4-$Q64,IF($R64="",1000,$R64))=0,$O64,0))*IF($Y64&gt;0,(1+INDEX(Escalation!$B$3:$B$18,$Y64,0))^(BZ$4-SSSModel!$C$5),1)*IF($X64=0,1,OFFSET(Profiles!$K$2,$X64,MAX(Profiles!$C$2,BZ$4-$Q64)))*IF($AA64=1,(1+SSSModel!#REF!),1)</f>
        <v>0</v>
      </c>
      <c r="CA64" s="134">
        <f ca="1">IF(OR($Z64=0,SSSModel!$C$4="CF"),AC64,
IF(LEFT($V64,3)="ON_",
     IF(SSSModel!$C$4="RR",SUMPRODUCT(OFFSET($AC64,0,0,1,$CB$2),OFFSET(Profiles!$K$28,($Z64-1)*(Profiles!$I$26+1)+CA$4-SSSModel!$C$3+1,0,1,$CB$2)),
     IF(SSSModel!$C$4="ECC",$EA64*$EB64*SUMPRODUCT(OFFSET($AC64,0,MAX(0,CA$4-$DZ64-$CA$4+1),1,MIN($DZ64,CA$4-$CA$4+1)),OFFSET(Escalation!$K$24,($Y64-1)*(Escalation!$I$22+1)+CA$4-SSSModel!$C$3+1,MAX(0,CA$4-$DZ64-$CA$4+1),1,MIN($DZ64,CA$4-$CA$4+1))),
     IF(SSSModel!$C$4="PV",AC64*$EA64*(1+SSSModel!$C$2),
     IF(SSSModel!$C$4="FCR",$EC64*SUM(OFFSET($AC64,0,MAX(CA$4-$AC$4-$DZ64+1,0),1,MIN($DZ64,CA$4-$AC$4+1))),0)))),
SUM($AC64:$BZ64)*
     IF(SSSModel!$C$4="RR",OFFSET(Profiles!$K$2,$Z64,MAX(Profiles!$C$2,AC$4-$W64)),
     IF(SSSModel!$C$4="ECC",$EA64*$EB64*IF(MAX(Escalation!$C$2,AC$4-$W64)&gt;$DZ64-1,0,OFFSET(Escalation!$K$2,$Y64,MAX(Escalation!$C$2,AC$4-$W64))),
     IF(SSSModel!$C$4="PV",IF(CA$4=$W64,$EA64*(1+SSSModel!$C$2),0),
     IF(SSSModel!$C$4="FCR",IF(AND(CA$4&gt;=$W64,OFFSET(Profiles!$K$2,$Z64,MAX(Profiles!$C$2,AC$4-$W64))&gt;0),$EC64,0),0))))))</f>
        <v>0</v>
      </c>
      <c r="CB64" s="135">
        <f ca="1">IF(OR($Z64=0,SSSModel!$C$4="CF"),AD64,
IF(LEFT($V64,3)="ON_",
     IF(SSSModel!$C$4="RR",SUMPRODUCT(OFFSET($AC64,0,0,1,$CB$2),OFFSET(Profiles!$K$28,($Z64-1)*(Profiles!$I$26+1)+CB$4-SSSModel!$C$3+1,0,1,$CB$2)),
     IF(SSSModel!$C$4="ECC",$EA64*$EB64*SUMPRODUCT(OFFSET($AC64,0,MAX(0,CB$4-$DZ64-$CA$4+1),1,MIN($DZ64,CB$4-$CA$4+1)),OFFSET(Escalation!$K$24,($Y64-1)*(Escalation!$I$22+1)+CB$4-SSSModel!$C$3+1,MAX(0,CB$4-$DZ64-$CA$4+1),1,MIN($DZ64,CB$4-$CA$4+1))),
     IF(SSSModel!$C$4="PV",AD64*$EA64*(1+SSSModel!$C$2),
     IF(SSSModel!$C$4="FCR",$EC64*SUM(OFFSET($AC64,0,MAX(CB$4-$AC$4-$DZ64+1,0),1,MIN($DZ64,CB$4-$AC$4+1))),0)))),
SUM($AC64:$BZ64)*
     IF(SSSModel!$C$4="RR",OFFSET(Profiles!$K$2,$Z64,MAX(Profiles!$C$2,AD$4-$W64)),
     IF(SSSModel!$C$4="ECC",$EA64*$EB64*IF(MAX(Escalation!$C$2,AD$4-$W64)&gt;$DZ64-1,0,OFFSET(Escalation!$K$2,$Y64,MAX(Escalation!$C$2,AD$4-$W64))),
     IF(SSSModel!$C$4="PV",IF(CB$4=$W64,$EA64*(1+SSSModel!$C$2),0),
     IF(SSSModel!$C$4="FCR",IF(AND(CB$4&gt;=$W64,OFFSET(Profiles!$K$2,$Z64,MAX(Profiles!$C$2,AD$4-$W64))&gt;0),$EC64,0),0))))))</f>
        <v>0</v>
      </c>
      <c r="CC64" s="135">
        <f ca="1">IF(OR($Z64=0,SSSModel!$C$4="CF"),AE64,
IF(LEFT($V64,3)="ON_",
     IF(SSSModel!$C$4="RR",SUMPRODUCT(OFFSET($AC64,0,0,1,$CB$2),OFFSET(Profiles!$K$28,($Z64-1)*(Profiles!$I$26+1)+CC$4-SSSModel!$C$3+1,0,1,$CB$2)),
     IF(SSSModel!$C$4="ECC",$EA64*$EB64*SUMPRODUCT(OFFSET($AC64,0,MAX(0,CC$4-$DZ64-$CA$4+1),1,MIN($DZ64,CC$4-$CA$4+1)),OFFSET(Escalation!$K$24,($Y64-1)*(Escalation!$I$22+1)+CC$4-SSSModel!$C$3+1,MAX(0,CC$4-$DZ64-$CA$4+1),1,MIN($DZ64,CC$4-$CA$4+1))),
     IF(SSSModel!$C$4="PV",AE64*$EA64*(1+SSSModel!$C$2),
     IF(SSSModel!$C$4="FCR",$EC64*SUM(OFFSET($AC64,0,MAX(CC$4-$AC$4-$DZ64+1,0),1,MIN($DZ64,CC$4-$AC$4+1))),0)))),
SUM($AC64:$BZ64)*
     IF(SSSModel!$C$4="RR",OFFSET(Profiles!$K$2,$Z64,MAX(Profiles!$C$2,AE$4-$W64)),
     IF(SSSModel!$C$4="ECC",$EA64*$EB64*IF(MAX(Escalation!$C$2,AE$4-$W64)&gt;$DZ64-1,0,OFFSET(Escalation!$K$2,$Y64,MAX(Escalation!$C$2,AE$4-$W64))),
     IF(SSSModel!$C$4="PV",IF(CC$4=$W64,$EA64*(1+SSSModel!$C$2),0),
     IF(SSSModel!$C$4="FCR",IF(AND(CC$4&gt;=$W64,OFFSET(Profiles!$K$2,$Z64,MAX(Profiles!$C$2,AE$4-$W64))&gt;0),$EC64,0),0))))))</f>
        <v>0</v>
      </c>
      <c r="CD64" s="135">
        <f ca="1">IF(OR($Z64=0,SSSModel!$C$4="CF"),AF64,
IF(LEFT($V64,3)="ON_",
     IF(SSSModel!$C$4="RR",SUMPRODUCT(OFFSET($AC64,0,0,1,$CB$2),OFFSET(Profiles!$K$28,($Z64-1)*(Profiles!$I$26+1)+CD$4-SSSModel!$C$3+1,0,1,$CB$2)),
     IF(SSSModel!$C$4="ECC",$EA64*$EB64*SUMPRODUCT(OFFSET($AC64,0,MAX(0,CD$4-$DZ64-$CA$4+1),1,MIN($DZ64,CD$4-$CA$4+1)),OFFSET(Escalation!$K$24,($Y64-1)*(Escalation!$I$22+1)+CD$4-SSSModel!$C$3+1,MAX(0,CD$4-$DZ64-$CA$4+1),1,MIN($DZ64,CD$4-$CA$4+1))),
     IF(SSSModel!$C$4="PV",AF64*$EA64*(1+SSSModel!$C$2),
     IF(SSSModel!$C$4="FCR",$EC64*SUM(OFFSET($AC64,0,MAX(CD$4-$AC$4-$DZ64+1,0),1,MIN($DZ64,CD$4-$AC$4+1))),0)))),
SUM($AC64:$BZ64)*
     IF(SSSModel!$C$4="RR",OFFSET(Profiles!$K$2,$Z64,MAX(Profiles!$C$2,AF$4-$W64)),
     IF(SSSModel!$C$4="ECC",$EA64*$EB64*IF(MAX(Escalation!$C$2,AF$4-$W64)&gt;$DZ64-1,0,OFFSET(Escalation!$K$2,$Y64,MAX(Escalation!$C$2,AF$4-$W64))),
     IF(SSSModel!$C$4="PV",IF(CD$4=$W64,$EA64*(1+SSSModel!$C$2),0),
     IF(SSSModel!$C$4="FCR",IF(AND(CD$4&gt;=$W64,OFFSET(Profiles!$K$2,$Z64,MAX(Profiles!$C$2,AF$4-$W64))&gt;0),$EC64,0),0))))))</f>
        <v>0</v>
      </c>
      <c r="CE64" s="135">
        <f ca="1">IF(OR($Z64=0,SSSModel!$C$4="CF"),AG64,
IF(LEFT($V64,3)="ON_",
     IF(SSSModel!$C$4="RR",SUMPRODUCT(OFFSET($AC64,0,0,1,$CB$2),OFFSET(Profiles!$K$28,($Z64-1)*(Profiles!$I$26+1)+CE$4-SSSModel!$C$3+1,0,1,$CB$2)),
     IF(SSSModel!$C$4="ECC",$EA64*$EB64*SUMPRODUCT(OFFSET($AC64,0,MAX(0,CE$4-$DZ64-$CA$4+1),1,MIN($DZ64,CE$4-$CA$4+1)),OFFSET(Escalation!$K$24,($Y64-1)*(Escalation!$I$22+1)+CE$4-SSSModel!$C$3+1,MAX(0,CE$4-$DZ64-$CA$4+1),1,MIN($DZ64,CE$4-$CA$4+1))),
     IF(SSSModel!$C$4="PV",AG64*$EA64*(1+SSSModel!$C$2),
     IF(SSSModel!$C$4="FCR",$EC64*SUM(OFFSET($AC64,0,MAX(CE$4-$AC$4-$DZ64+1,0),1,MIN($DZ64,CE$4-$AC$4+1))),0)))),
SUM($AC64:$BZ64)*
     IF(SSSModel!$C$4="RR",OFFSET(Profiles!$K$2,$Z64,MAX(Profiles!$C$2,AG$4-$W64)),
     IF(SSSModel!$C$4="ECC",$EA64*$EB64*IF(MAX(Escalation!$C$2,AG$4-$W64)&gt;$DZ64-1,0,OFFSET(Escalation!$K$2,$Y64,MAX(Escalation!$C$2,AG$4-$W64))),
     IF(SSSModel!$C$4="PV",IF(CE$4=$W64,$EA64*(1+SSSModel!$C$2),0),
     IF(SSSModel!$C$4="FCR",IF(AND(CE$4&gt;=$W64,OFFSET(Profiles!$K$2,$Z64,MAX(Profiles!$C$2,AG$4-$W64))&gt;0),$EC64,0),0))))))</f>
        <v>0</v>
      </c>
      <c r="CF64" s="135">
        <f ca="1">IF(OR($Z64=0,SSSModel!$C$4="CF"),AH64,
IF(LEFT($V64,3)="ON_",
     IF(SSSModel!$C$4="RR",SUMPRODUCT(OFFSET($AC64,0,0,1,$CB$2),OFFSET(Profiles!$K$28,($Z64-1)*(Profiles!$I$26+1)+CF$4-SSSModel!$C$3+1,0,1,$CB$2)),
     IF(SSSModel!$C$4="ECC",$EA64*$EB64*SUMPRODUCT(OFFSET($AC64,0,MAX(0,CF$4-$DZ64-$CA$4+1),1,MIN($DZ64,CF$4-$CA$4+1)),OFFSET(Escalation!$K$24,($Y64-1)*(Escalation!$I$22+1)+CF$4-SSSModel!$C$3+1,MAX(0,CF$4-$DZ64-$CA$4+1),1,MIN($DZ64,CF$4-$CA$4+1))),
     IF(SSSModel!$C$4="PV",AH64*$EA64*(1+SSSModel!$C$2),
     IF(SSSModel!$C$4="FCR",$EC64*SUM(OFFSET($AC64,0,MAX(CF$4-$AC$4-$DZ64+1,0),1,MIN($DZ64,CF$4-$AC$4+1))),0)))),
SUM($AC64:$BZ64)*
     IF(SSSModel!$C$4="RR",OFFSET(Profiles!$K$2,$Z64,MAX(Profiles!$C$2,AH$4-$W64)),
     IF(SSSModel!$C$4="ECC",$EA64*$EB64*IF(MAX(Escalation!$C$2,AH$4-$W64)&gt;$DZ64-1,0,OFFSET(Escalation!$K$2,$Y64,MAX(Escalation!$C$2,AH$4-$W64))),
     IF(SSSModel!$C$4="PV",IF(CF$4=$W64,$EA64*(1+SSSModel!$C$2),0),
     IF(SSSModel!$C$4="FCR",IF(AND(CF$4&gt;=$W64,OFFSET(Profiles!$K$2,$Z64,MAX(Profiles!$C$2,AH$4-$W64))&gt;0),$EC64,0),0))))))</f>
        <v>0</v>
      </c>
      <c r="CG64" s="135">
        <f ca="1">IF(OR($Z64=0,SSSModel!$C$4="CF"),AI64,
IF(LEFT($V64,3)="ON_",
     IF(SSSModel!$C$4="RR",SUMPRODUCT(OFFSET($AC64,0,0,1,$CB$2),OFFSET(Profiles!$K$28,($Z64-1)*(Profiles!$I$26+1)+CG$4-SSSModel!$C$3+1,0,1,$CB$2)),
     IF(SSSModel!$C$4="ECC",$EA64*$EB64*SUMPRODUCT(OFFSET($AC64,0,MAX(0,CG$4-$DZ64-$CA$4+1),1,MIN($DZ64,CG$4-$CA$4+1)),OFFSET(Escalation!$K$24,($Y64-1)*(Escalation!$I$22+1)+CG$4-SSSModel!$C$3+1,MAX(0,CG$4-$DZ64-$CA$4+1),1,MIN($DZ64,CG$4-$CA$4+1))),
     IF(SSSModel!$C$4="PV",AI64*$EA64*(1+SSSModel!$C$2),
     IF(SSSModel!$C$4="FCR",$EC64*SUM(OFFSET($AC64,0,MAX(CG$4-$AC$4-$DZ64+1,0),1,MIN($DZ64,CG$4-$AC$4+1))),0)))),
SUM($AC64:$BZ64)*
     IF(SSSModel!$C$4="RR",OFFSET(Profiles!$K$2,$Z64,MAX(Profiles!$C$2,AI$4-$W64)),
     IF(SSSModel!$C$4="ECC",$EA64*$EB64*IF(MAX(Escalation!$C$2,AI$4-$W64)&gt;$DZ64-1,0,OFFSET(Escalation!$K$2,$Y64,MAX(Escalation!$C$2,AI$4-$W64))),
     IF(SSSModel!$C$4="PV",IF(CG$4=$W64,$EA64*(1+SSSModel!$C$2),0),
     IF(SSSModel!$C$4="FCR",IF(AND(CG$4&gt;=$W64,OFFSET(Profiles!$K$2,$Z64,MAX(Profiles!$C$2,AI$4-$W64))&gt;0),$EC64,0),0))))))</f>
        <v>0</v>
      </c>
      <c r="CH64" s="135">
        <f ca="1">IF(OR($Z64=0,SSSModel!$C$4="CF"),AJ64,
IF(LEFT($V64,3)="ON_",
     IF(SSSModel!$C$4="RR",SUMPRODUCT(OFFSET($AC64,0,0,1,$CB$2),OFFSET(Profiles!$K$28,($Z64-1)*(Profiles!$I$26+1)+CH$4-SSSModel!$C$3+1,0,1,$CB$2)),
     IF(SSSModel!$C$4="ECC",$EA64*$EB64*SUMPRODUCT(OFFSET($AC64,0,MAX(0,CH$4-$DZ64-$CA$4+1),1,MIN($DZ64,CH$4-$CA$4+1)),OFFSET(Escalation!$K$24,($Y64-1)*(Escalation!$I$22+1)+CH$4-SSSModel!$C$3+1,MAX(0,CH$4-$DZ64-$CA$4+1),1,MIN($DZ64,CH$4-$CA$4+1))),
     IF(SSSModel!$C$4="PV",AJ64*$EA64*(1+SSSModel!$C$2),
     IF(SSSModel!$C$4="FCR",$EC64*SUM(OFFSET($AC64,0,MAX(CH$4-$AC$4-$DZ64+1,0),1,MIN($DZ64,CH$4-$AC$4+1))),0)))),
SUM($AC64:$BZ64)*
     IF(SSSModel!$C$4="RR",OFFSET(Profiles!$K$2,$Z64,MAX(Profiles!$C$2,AJ$4-$W64)),
     IF(SSSModel!$C$4="ECC",$EA64*$EB64*IF(MAX(Escalation!$C$2,AJ$4-$W64)&gt;$DZ64-1,0,OFFSET(Escalation!$K$2,$Y64,MAX(Escalation!$C$2,AJ$4-$W64))),
     IF(SSSModel!$C$4="PV",IF(CH$4=$W64,$EA64*(1+SSSModel!$C$2),0),
     IF(SSSModel!$C$4="FCR",IF(AND(CH$4&gt;=$W64,OFFSET(Profiles!$K$2,$Z64,MAX(Profiles!$C$2,AJ$4-$W64))&gt;0),$EC64,0),0))))))</f>
        <v>0</v>
      </c>
      <c r="CI64" s="135">
        <f ca="1">IF(OR($Z64=0,SSSModel!$C$4="CF"),AK64,
IF(LEFT($V64,3)="ON_",
     IF(SSSModel!$C$4="RR",SUMPRODUCT(OFFSET($AC64,0,0,1,$CB$2),OFFSET(Profiles!$K$28,($Z64-1)*(Profiles!$I$26+1)+CI$4-SSSModel!$C$3+1,0,1,$CB$2)),
     IF(SSSModel!$C$4="ECC",$EA64*$EB64*SUMPRODUCT(OFFSET($AC64,0,MAX(0,CI$4-$DZ64-$CA$4+1),1,MIN($DZ64,CI$4-$CA$4+1)),OFFSET(Escalation!$K$24,($Y64-1)*(Escalation!$I$22+1)+CI$4-SSSModel!$C$3+1,MAX(0,CI$4-$DZ64-$CA$4+1),1,MIN($DZ64,CI$4-$CA$4+1))),
     IF(SSSModel!$C$4="PV",AK64*$EA64*(1+SSSModel!$C$2),
     IF(SSSModel!$C$4="FCR",$EC64*SUM(OFFSET($AC64,0,MAX(CI$4-$AC$4-$DZ64+1,0),1,MIN($DZ64,CI$4-$AC$4+1))),0)))),
SUM($AC64:$BZ64)*
     IF(SSSModel!$C$4="RR",OFFSET(Profiles!$K$2,$Z64,MAX(Profiles!$C$2,AK$4-$W64)),
     IF(SSSModel!$C$4="ECC",$EA64*$EB64*IF(MAX(Escalation!$C$2,AK$4-$W64)&gt;$DZ64-1,0,OFFSET(Escalation!$K$2,$Y64,MAX(Escalation!$C$2,AK$4-$W64))),
     IF(SSSModel!$C$4="PV",IF(CI$4=$W64,$EA64*(1+SSSModel!$C$2),0),
     IF(SSSModel!$C$4="FCR",IF(AND(CI$4&gt;=$W64,OFFSET(Profiles!$K$2,$Z64,MAX(Profiles!$C$2,AK$4-$W64))&gt;0),$EC64,0),0))))))</f>
        <v>0</v>
      </c>
      <c r="CJ64" s="135">
        <f ca="1">IF(OR($Z64=0,SSSModel!$C$4="CF"),AL64,
IF(LEFT($V64,3)="ON_",
     IF(SSSModel!$C$4="RR",SUMPRODUCT(OFFSET($AC64,0,0,1,$CB$2),OFFSET(Profiles!$K$28,($Z64-1)*(Profiles!$I$26+1)+CJ$4-SSSModel!$C$3+1,0,1,$CB$2)),
     IF(SSSModel!$C$4="ECC",$EA64*$EB64*SUMPRODUCT(OFFSET($AC64,0,MAX(0,CJ$4-$DZ64-$CA$4+1),1,MIN($DZ64,CJ$4-$CA$4+1)),OFFSET(Escalation!$K$24,($Y64-1)*(Escalation!$I$22+1)+CJ$4-SSSModel!$C$3+1,MAX(0,CJ$4-$DZ64-$CA$4+1),1,MIN($DZ64,CJ$4-$CA$4+1))),
     IF(SSSModel!$C$4="PV",AL64*$EA64*(1+SSSModel!$C$2),
     IF(SSSModel!$C$4="FCR",$EC64*SUM(OFFSET($AC64,0,MAX(CJ$4-$AC$4-$DZ64+1,0),1,MIN($DZ64,CJ$4-$AC$4+1))),0)))),
SUM($AC64:$BZ64)*
     IF(SSSModel!$C$4="RR",OFFSET(Profiles!$K$2,$Z64,MAX(Profiles!$C$2,AL$4-$W64)),
     IF(SSSModel!$C$4="ECC",$EA64*$EB64*IF(MAX(Escalation!$C$2,AL$4-$W64)&gt;$DZ64-1,0,OFFSET(Escalation!$K$2,$Y64,MAX(Escalation!$C$2,AL$4-$W64))),
     IF(SSSModel!$C$4="PV",IF(CJ$4=$W64,$EA64*(1+SSSModel!$C$2),0),
     IF(SSSModel!$C$4="FCR",IF(AND(CJ$4&gt;=$W64,OFFSET(Profiles!$K$2,$Z64,MAX(Profiles!$C$2,AL$4-$W64))&gt;0),$EC64,0),0))))))</f>
        <v>0</v>
      </c>
      <c r="CK64" s="135">
        <f ca="1">IF(OR($Z64=0,SSSModel!$C$4="CF"),AM64,
IF(LEFT($V64,3)="ON_",
     IF(SSSModel!$C$4="RR",SUMPRODUCT(OFFSET($AC64,0,0,1,$CB$2),OFFSET(Profiles!$K$28,($Z64-1)*(Profiles!$I$26+1)+CK$4-SSSModel!$C$3+1,0,1,$CB$2)),
     IF(SSSModel!$C$4="ECC",$EA64*$EB64*SUMPRODUCT(OFFSET($AC64,0,MAX(0,CK$4-$DZ64-$CA$4+1),1,MIN($DZ64,CK$4-$CA$4+1)),OFFSET(Escalation!$K$24,($Y64-1)*(Escalation!$I$22+1)+CK$4-SSSModel!$C$3+1,MAX(0,CK$4-$DZ64-$CA$4+1),1,MIN($DZ64,CK$4-$CA$4+1))),
     IF(SSSModel!$C$4="PV",AM64*$EA64*(1+SSSModel!$C$2),
     IF(SSSModel!$C$4="FCR",$EC64*SUM(OFFSET($AC64,0,MAX(CK$4-$AC$4-$DZ64+1,0),1,MIN($DZ64,CK$4-$AC$4+1))),0)))),
SUM($AC64:$BZ64)*
     IF(SSSModel!$C$4="RR",OFFSET(Profiles!$K$2,$Z64,MAX(Profiles!$C$2,AM$4-$W64)),
     IF(SSSModel!$C$4="ECC",$EA64*$EB64*IF(MAX(Escalation!$C$2,AM$4-$W64)&gt;$DZ64-1,0,OFFSET(Escalation!$K$2,$Y64,MAX(Escalation!$C$2,AM$4-$W64))),
     IF(SSSModel!$C$4="PV",IF(CK$4=$W64,$EA64*(1+SSSModel!$C$2),0),
     IF(SSSModel!$C$4="FCR",IF(AND(CK$4&gt;=$W64,OFFSET(Profiles!$K$2,$Z64,MAX(Profiles!$C$2,AM$4-$W64))&gt;0),$EC64,0),0))))))</f>
        <v>0</v>
      </c>
      <c r="CL64" s="135">
        <f ca="1">IF(OR($Z64=0,SSSModel!$C$4="CF"),AN64,
IF(LEFT($V64,3)="ON_",
     IF(SSSModel!$C$4="RR",SUMPRODUCT(OFFSET($AC64,0,0,1,$CB$2),OFFSET(Profiles!$K$28,($Z64-1)*(Profiles!$I$26+1)+CL$4-SSSModel!$C$3+1,0,1,$CB$2)),
     IF(SSSModel!$C$4="ECC",$EA64*$EB64*SUMPRODUCT(OFFSET($AC64,0,MAX(0,CL$4-$DZ64-$CA$4+1),1,MIN($DZ64,CL$4-$CA$4+1)),OFFSET(Escalation!$K$24,($Y64-1)*(Escalation!$I$22+1)+CL$4-SSSModel!$C$3+1,MAX(0,CL$4-$DZ64-$CA$4+1),1,MIN($DZ64,CL$4-$CA$4+1))),
     IF(SSSModel!$C$4="PV",AN64*$EA64*(1+SSSModel!$C$2),
     IF(SSSModel!$C$4="FCR",$EC64*SUM(OFFSET($AC64,0,MAX(CL$4-$AC$4-$DZ64+1,0),1,MIN($DZ64,CL$4-$AC$4+1))),0)))),
SUM($AC64:$BZ64)*
     IF(SSSModel!$C$4="RR",OFFSET(Profiles!$K$2,$Z64,MAX(Profiles!$C$2,AN$4-$W64)),
     IF(SSSModel!$C$4="ECC",$EA64*$EB64*IF(MAX(Escalation!$C$2,AN$4-$W64)&gt;$DZ64-1,0,OFFSET(Escalation!$K$2,$Y64,MAX(Escalation!$C$2,AN$4-$W64))),
     IF(SSSModel!$C$4="PV",IF(CL$4=$W64,$EA64*(1+SSSModel!$C$2),0),
     IF(SSSModel!$C$4="FCR",IF(AND(CL$4&gt;=$W64,OFFSET(Profiles!$K$2,$Z64,MAX(Profiles!$C$2,AN$4-$W64))&gt;0),$EC64,0),0))))))</f>
        <v>0</v>
      </c>
      <c r="CM64" s="135">
        <f ca="1">IF(OR($Z64=0,SSSModel!$C$4="CF"),AO64,
IF(LEFT($V64,3)="ON_",
     IF(SSSModel!$C$4="RR",SUMPRODUCT(OFFSET($AC64,0,0,1,$CB$2),OFFSET(Profiles!$K$28,($Z64-1)*(Profiles!$I$26+1)+CM$4-SSSModel!$C$3+1,0,1,$CB$2)),
     IF(SSSModel!$C$4="ECC",$EA64*$EB64*SUMPRODUCT(OFFSET($AC64,0,MAX(0,CM$4-$DZ64-$CA$4+1),1,MIN($DZ64,CM$4-$CA$4+1)),OFFSET(Escalation!$K$24,($Y64-1)*(Escalation!$I$22+1)+CM$4-SSSModel!$C$3+1,MAX(0,CM$4-$DZ64-$CA$4+1),1,MIN($DZ64,CM$4-$CA$4+1))),
     IF(SSSModel!$C$4="PV",AO64*$EA64*(1+SSSModel!$C$2),
     IF(SSSModel!$C$4="FCR",$EC64*SUM(OFFSET($AC64,0,MAX(CM$4-$AC$4-$DZ64+1,0),1,MIN($DZ64,CM$4-$AC$4+1))),0)))),
SUM($AC64:$BZ64)*
     IF(SSSModel!$C$4="RR",OFFSET(Profiles!$K$2,$Z64,MAX(Profiles!$C$2,AO$4-$W64)),
     IF(SSSModel!$C$4="ECC",$EA64*$EB64*IF(MAX(Escalation!$C$2,AO$4-$W64)&gt;$DZ64-1,0,OFFSET(Escalation!$K$2,$Y64,MAX(Escalation!$C$2,AO$4-$W64))),
     IF(SSSModel!$C$4="PV",IF(CM$4=$W64,$EA64*(1+SSSModel!$C$2),0),
     IF(SSSModel!$C$4="FCR",IF(AND(CM$4&gt;=$W64,OFFSET(Profiles!$K$2,$Z64,MAX(Profiles!$C$2,AO$4-$W64))&gt;0),$EC64,0),0))))))</f>
        <v>0</v>
      </c>
      <c r="CN64" s="135">
        <f ca="1">IF(OR($Z64=0,SSSModel!$C$4="CF"),AP64,
IF(LEFT($V64,3)="ON_",
     IF(SSSModel!$C$4="RR",SUMPRODUCT(OFFSET($AC64,0,0,1,$CB$2),OFFSET(Profiles!$K$28,($Z64-1)*(Profiles!$I$26+1)+CN$4-SSSModel!$C$3+1,0,1,$CB$2)),
     IF(SSSModel!$C$4="ECC",$EA64*$EB64*SUMPRODUCT(OFFSET($AC64,0,MAX(0,CN$4-$DZ64-$CA$4+1),1,MIN($DZ64,CN$4-$CA$4+1)),OFFSET(Escalation!$K$24,($Y64-1)*(Escalation!$I$22+1)+CN$4-SSSModel!$C$3+1,MAX(0,CN$4-$DZ64-$CA$4+1),1,MIN($DZ64,CN$4-$CA$4+1))),
     IF(SSSModel!$C$4="PV",AP64*$EA64*(1+SSSModel!$C$2),
     IF(SSSModel!$C$4="FCR",$EC64*SUM(OFFSET($AC64,0,MAX(CN$4-$AC$4-$DZ64+1,0),1,MIN($DZ64,CN$4-$AC$4+1))),0)))),
SUM($AC64:$BZ64)*
     IF(SSSModel!$C$4="RR",OFFSET(Profiles!$K$2,$Z64,MAX(Profiles!$C$2,AP$4-$W64)),
     IF(SSSModel!$C$4="ECC",$EA64*$EB64*IF(MAX(Escalation!$C$2,AP$4-$W64)&gt;$DZ64-1,0,OFFSET(Escalation!$K$2,$Y64,MAX(Escalation!$C$2,AP$4-$W64))),
     IF(SSSModel!$C$4="PV",IF(CN$4=$W64,$EA64*(1+SSSModel!$C$2),0),
     IF(SSSModel!$C$4="FCR",IF(AND(CN$4&gt;=$W64,OFFSET(Profiles!$K$2,$Z64,MAX(Profiles!$C$2,AP$4-$W64))&gt;0),$EC64,0),0))))))</f>
        <v>0</v>
      </c>
      <c r="CO64" s="135">
        <f ca="1">IF(OR($Z64=0,SSSModel!$C$4="CF"),AQ64,
IF(LEFT($V64,3)="ON_",
     IF(SSSModel!$C$4="RR",SUMPRODUCT(OFFSET($AC64,0,0,1,$CB$2),OFFSET(Profiles!$K$28,($Z64-1)*(Profiles!$I$26+1)+CO$4-SSSModel!$C$3+1,0,1,$CB$2)),
     IF(SSSModel!$C$4="ECC",$EA64*$EB64*SUMPRODUCT(OFFSET($AC64,0,MAX(0,CO$4-$DZ64-$CA$4+1),1,MIN($DZ64,CO$4-$CA$4+1)),OFFSET(Escalation!$K$24,($Y64-1)*(Escalation!$I$22+1)+CO$4-SSSModel!$C$3+1,MAX(0,CO$4-$DZ64-$CA$4+1),1,MIN($DZ64,CO$4-$CA$4+1))),
     IF(SSSModel!$C$4="PV",AQ64*$EA64*(1+SSSModel!$C$2),
     IF(SSSModel!$C$4="FCR",$EC64*SUM(OFFSET($AC64,0,MAX(CO$4-$AC$4-$DZ64+1,0),1,MIN($DZ64,CO$4-$AC$4+1))),0)))),
SUM($AC64:$BZ64)*
     IF(SSSModel!$C$4="RR",OFFSET(Profiles!$K$2,$Z64,MAX(Profiles!$C$2,AQ$4-$W64)),
     IF(SSSModel!$C$4="ECC",$EA64*$EB64*IF(MAX(Escalation!$C$2,AQ$4-$W64)&gt;$DZ64-1,0,OFFSET(Escalation!$K$2,$Y64,MAX(Escalation!$C$2,AQ$4-$W64))),
     IF(SSSModel!$C$4="PV",IF(CO$4=$W64,$EA64*(1+SSSModel!$C$2),0),
     IF(SSSModel!$C$4="FCR",IF(AND(CO$4&gt;=$W64,OFFSET(Profiles!$K$2,$Z64,MAX(Profiles!$C$2,AQ$4-$W64))&gt;0),$EC64,0),0))))))</f>
        <v>0</v>
      </c>
      <c r="CP64" s="135">
        <f ca="1">IF(OR($Z64=0,SSSModel!$C$4="CF"),AR64,
IF(LEFT($V64,3)="ON_",
     IF(SSSModel!$C$4="RR",SUMPRODUCT(OFFSET($AC64,0,0,1,$CB$2),OFFSET(Profiles!$K$28,($Z64-1)*(Profiles!$I$26+1)+CP$4-SSSModel!$C$3+1,0,1,$CB$2)),
     IF(SSSModel!$C$4="ECC",$EA64*$EB64*SUMPRODUCT(OFFSET($AC64,0,MAX(0,CP$4-$DZ64-$CA$4+1),1,MIN($DZ64,CP$4-$CA$4+1)),OFFSET(Escalation!$K$24,($Y64-1)*(Escalation!$I$22+1)+CP$4-SSSModel!$C$3+1,MAX(0,CP$4-$DZ64-$CA$4+1),1,MIN($DZ64,CP$4-$CA$4+1))),
     IF(SSSModel!$C$4="PV",AR64*$EA64*(1+SSSModel!$C$2),
     IF(SSSModel!$C$4="FCR",$EC64*SUM(OFFSET($AC64,0,MAX(CP$4-$AC$4-$DZ64+1,0),1,MIN($DZ64,CP$4-$AC$4+1))),0)))),
SUM($AC64:$BZ64)*
     IF(SSSModel!$C$4="RR",OFFSET(Profiles!$K$2,$Z64,MAX(Profiles!$C$2,AR$4-$W64)),
     IF(SSSModel!$C$4="ECC",$EA64*$EB64*IF(MAX(Escalation!$C$2,AR$4-$W64)&gt;$DZ64-1,0,OFFSET(Escalation!$K$2,$Y64,MAX(Escalation!$C$2,AR$4-$W64))),
     IF(SSSModel!$C$4="PV",IF(CP$4=$W64,$EA64*(1+SSSModel!$C$2),0),
     IF(SSSModel!$C$4="FCR",IF(AND(CP$4&gt;=$W64,OFFSET(Profiles!$K$2,$Z64,MAX(Profiles!$C$2,AR$4-$W64))&gt;0),$EC64,0),0))))))</f>
        <v>0</v>
      </c>
      <c r="CQ64" s="135">
        <f ca="1">IF(OR($Z64=0,SSSModel!$C$4="CF"),AS64,
IF(LEFT($V64,3)="ON_",
     IF(SSSModel!$C$4="RR",SUMPRODUCT(OFFSET($AC64,0,0,1,$CB$2),OFFSET(Profiles!$K$28,($Z64-1)*(Profiles!$I$26+1)+CQ$4-SSSModel!$C$3+1,0,1,$CB$2)),
     IF(SSSModel!$C$4="ECC",$EA64*$EB64*SUMPRODUCT(OFFSET($AC64,0,MAX(0,CQ$4-$DZ64-$CA$4+1),1,MIN($DZ64,CQ$4-$CA$4+1)),OFFSET(Escalation!$K$24,($Y64-1)*(Escalation!$I$22+1)+CQ$4-SSSModel!$C$3+1,MAX(0,CQ$4-$DZ64-$CA$4+1),1,MIN($DZ64,CQ$4-$CA$4+1))),
     IF(SSSModel!$C$4="PV",AS64*$EA64*(1+SSSModel!$C$2),
     IF(SSSModel!$C$4="FCR",$EC64*SUM(OFFSET($AC64,0,MAX(CQ$4-$AC$4-$DZ64+1,0),1,MIN($DZ64,CQ$4-$AC$4+1))),0)))),
SUM($AC64:$BZ64)*
     IF(SSSModel!$C$4="RR",OFFSET(Profiles!$K$2,$Z64,MAX(Profiles!$C$2,AS$4-$W64)),
     IF(SSSModel!$C$4="ECC",$EA64*$EB64*IF(MAX(Escalation!$C$2,AS$4-$W64)&gt;$DZ64-1,0,OFFSET(Escalation!$K$2,$Y64,MAX(Escalation!$C$2,AS$4-$W64))),
     IF(SSSModel!$C$4="PV",IF(CQ$4=$W64,$EA64*(1+SSSModel!$C$2),0),
     IF(SSSModel!$C$4="FCR",IF(AND(CQ$4&gt;=$W64,OFFSET(Profiles!$K$2,$Z64,MAX(Profiles!$C$2,AS$4-$W64))&gt;0),$EC64,0),0))))))</f>
        <v>0</v>
      </c>
      <c r="CR64" s="135">
        <f ca="1">IF(OR($Z64=0,SSSModel!$C$4="CF"),AT64,
IF(LEFT($V64,3)="ON_",
     IF(SSSModel!$C$4="RR",SUMPRODUCT(OFFSET($AC64,0,0,1,$CB$2),OFFSET(Profiles!$K$28,($Z64-1)*(Profiles!$I$26+1)+CR$4-SSSModel!$C$3+1,0,1,$CB$2)),
     IF(SSSModel!$C$4="ECC",$EA64*$EB64*SUMPRODUCT(OFFSET($AC64,0,MAX(0,CR$4-$DZ64-$CA$4+1),1,MIN($DZ64,CR$4-$CA$4+1)),OFFSET(Escalation!$K$24,($Y64-1)*(Escalation!$I$22+1)+CR$4-SSSModel!$C$3+1,MAX(0,CR$4-$DZ64-$CA$4+1),1,MIN($DZ64,CR$4-$CA$4+1))),
     IF(SSSModel!$C$4="PV",AT64*$EA64*(1+SSSModel!$C$2),
     IF(SSSModel!$C$4="FCR",$EC64*SUM(OFFSET($AC64,0,MAX(CR$4-$AC$4-$DZ64+1,0),1,MIN($DZ64,CR$4-$AC$4+1))),0)))),
SUM($AC64:$BZ64)*
     IF(SSSModel!$C$4="RR",OFFSET(Profiles!$K$2,$Z64,MAX(Profiles!$C$2,AT$4-$W64)),
     IF(SSSModel!$C$4="ECC",$EA64*$EB64*IF(MAX(Escalation!$C$2,AT$4-$W64)&gt;$DZ64-1,0,OFFSET(Escalation!$K$2,$Y64,MAX(Escalation!$C$2,AT$4-$W64))),
     IF(SSSModel!$C$4="PV",IF(CR$4=$W64,$EA64*(1+SSSModel!$C$2),0),
     IF(SSSModel!$C$4="FCR",IF(AND(CR$4&gt;=$W64,OFFSET(Profiles!$K$2,$Z64,MAX(Profiles!$C$2,AT$4-$W64))&gt;0),$EC64,0),0))))))</f>
        <v>0</v>
      </c>
      <c r="CS64" s="135">
        <f ca="1">IF(OR($Z64=0,SSSModel!$C$4="CF"),AU64,
IF(LEFT($V64,3)="ON_",
     IF(SSSModel!$C$4="RR",SUMPRODUCT(OFFSET($AC64,0,0,1,$CB$2),OFFSET(Profiles!$K$28,($Z64-1)*(Profiles!$I$26+1)+CS$4-SSSModel!$C$3+1,0,1,$CB$2)),
     IF(SSSModel!$C$4="ECC",$EA64*$EB64*SUMPRODUCT(OFFSET($AC64,0,MAX(0,CS$4-$DZ64-$CA$4+1),1,MIN($DZ64,CS$4-$CA$4+1)),OFFSET(Escalation!$K$24,($Y64-1)*(Escalation!$I$22+1)+CS$4-SSSModel!$C$3+1,MAX(0,CS$4-$DZ64-$CA$4+1),1,MIN($DZ64,CS$4-$CA$4+1))),
     IF(SSSModel!$C$4="PV",AU64*$EA64*(1+SSSModel!$C$2),
     IF(SSSModel!$C$4="FCR",$EC64*SUM(OFFSET($AC64,0,MAX(CS$4-$AC$4-$DZ64+1,0),1,MIN($DZ64,CS$4-$AC$4+1))),0)))),
SUM($AC64:$BZ64)*
     IF(SSSModel!$C$4="RR",OFFSET(Profiles!$K$2,$Z64,MAX(Profiles!$C$2,AU$4-$W64)),
     IF(SSSModel!$C$4="ECC",$EA64*$EB64*IF(MAX(Escalation!$C$2,AU$4-$W64)&gt;$DZ64-1,0,OFFSET(Escalation!$K$2,$Y64,MAX(Escalation!$C$2,AU$4-$W64))),
     IF(SSSModel!$C$4="PV",IF(CS$4=$W64,$EA64*(1+SSSModel!$C$2),0),
     IF(SSSModel!$C$4="FCR",IF(AND(CS$4&gt;=$W64,OFFSET(Profiles!$K$2,$Z64,MAX(Profiles!$C$2,AU$4-$W64))&gt;0),$EC64,0),0))))))</f>
        <v>0</v>
      </c>
      <c r="CT64" s="135">
        <f ca="1">IF(OR($Z64=0,SSSModel!$C$4="CF"),AV64,
IF(LEFT($V64,3)="ON_",
     IF(SSSModel!$C$4="RR",SUMPRODUCT(OFFSET($AC64,0,0,1,$CB$2),OFFSET(Profiles!$K$28,($Z64-1)*(Profiles!$I$26+1)+CT$4-SSSModel!$C$3+1,0,1,$CB$2)),
     IF(SSSModel!$C$4="ECC",$EA64*$EB64*SUMPRODUCT(OFFSET($AC64,0,MAX(0,CT$4-$DZ64-$CA$4+1),1,MIN($DZ64,CT$4-$CA$4+1)),OFFSET(Escalation!$K$24,($Y64-1)*(Escalation!$I$22+1)+CT$4-SSSModel!$C$3+1,MAX(0,CT$4-$DZ64-$CA$4+1),1,MIN($DZ64,CT$4-$CA$4+1))),
     IF(SSSModel!$C$4="PV",AV64*$EA64*(1+SSSModel!$C$2),
     IF(SSSModel!$C$4="FCR",$EC64*SUM(OFFSET($AC64,0,MAX(CT$4-$AC$4-$DZ64+1,0),1,MIN($DZ64,CT$4-$AC$4+1))),0)))),
SUM($AC64:$BZ64)*
     IF(SSSModel!$C$4="RR",OFFSET(Profiles!$K$2,$Z64,MAX(Profiles!$C$2,AV$4-$W64)),
     IF(SSSModel!$C$4="ECC",$EA64*$EB64*IF(MAX(Escalation!$C$2,AV$4-$W64)&gt;$DZ64-1,0,OFFSET(Escalation!$K$2,$Y64,MAX(Escalation!$C$2,AV$4-$W64))),
     IF(SSSModel!$C$4="PV",IF(CT$4=$W64,$EA64*(1+SSSModel!$C$2),0),
     IF(SSSModel!$C$4="FCR",IF(AND(CT$4&gt;=$W64,OFFSET(Profiles!$K$2,$Z64,MAX(Profiles!$C$2,AV$4-$W64))&gt;0),$EC64,0),0))))))</f>
        <v>0</v>
      </c>
      <c r="CU64" s="135">
        <f ca="1">IF(OR($Z64=0,SSSModel!$C$4="CF"),AW64,
IF(LEFT($V64,3)="ON_",
     IF(SSSModel!$C$4="RR",SUMPRODUCT(OFFSET($AC64,0,0,1,$CB$2),OFFSET(Profiles!$K$28,($Z64-1)*(Profiles!$I$26+1)+CU$4-SSSModel!$C$3+1,0,1,$CB$2)),
     IF(SSSModel!$C$4="ECC",$EA64*$EB64*SUMPRODUCT(OFFSET($AC64,0,MAX(0,CU$4-$DZ64-$CA$4+1),1,MIN($DZ64,CU$4-$CA$4+1)),OFFSET(Escalation!$K$24,($Y64-1)*(Escalation!$I$22+1)+CU$4-SSSModel!$C$3+1,MAX(0,CU$4-$DZ64-$CA$4+1),1,MIN($DZ64,CU$4-$CA$4+1))),
     IF(SSSModel!$C$4="PV",AW64*$EA64*(1+SSSModel!$C$2),
     IF(SSSModel!$C$4="FCR",$EC64*SUM(OFFSET($AC64,0,MAX(CU$4-$AC$4-$DZ64+1,0),1,MIN($DZ64,CU$4-$AC$4+1))),0)))),
SUM($AC64:$BZ64)*
     IF(SSSModel!$C$4="RR",OFFSET(Profiles!$K$2,$Z64,MAX(Profiles!$C$2,AW$4-$W64)),
     IF(SSSModel!$C$4="ECC",$EA64*$EB64*IF(MAX(Escalation!$C$2,AW$4-$W64)&gt;$DZ64-1,0,OFFSET(Escalation!$K$2,$Y64,MAX(Escalation!$C$2,AW$4-$W64))),
     IF(SSSModel!$C$4="PV",IF(CU$4=$W64,$EA64*(1+SSSModel!$C$2),0),
     IF(SSSModel!$C$4="FCR",IF(AND(CU$4&gt;=$W64,OFFSET(Profiles!$K$2,$Z64,MAX(Profiles!$C$2,AW$4-$W64))&gt;0),$EC64,0),0))))))</f>
        <v>0</v>
      </c>
      <c r="CV64" s="135">
        <f ca="1">IF(OR($Z64=0,SSSModel!$C$4="CF"),AX64,
IF(LEFT($V64,3)="ON_",
     IF(SSSModel!$C$4="RR",SUMPRODUCT(OFFSET($AC64,0,0,1,$CB$2),OFFSET(Profiles!$K$28,($Z64-1)*(Profiles!$I$26+1)+CV$4-SSSModel!$C$3+1,0,1,$CB$2)),
     IF(SSSModel!$C$4="ECC",$EA64*$EB64*SUMPRODUCT(OFFSET($AC64,0,MAX(0,CV$4-$DZ64-$CA$4+1),1,MIN($DZ64,CV$4-$CA$4+1)),OFFSET(Escalation!$K$24,($Y64-1)*(Escalation!$I$22+1)+CV$4-SSSModel!$C$3+1,MAX(0,CV$4-$DZ64-$CA$4+1),1,MIN($DZ64,CV$4-$CA$4+1))),
     IF(SSSModel!$C$4="PV",AX64*$EA64*(1+SSSModel!$C$2),
     IF(SSSModel!$C$4="FCR",$EC64*SUM(OFFSET($AC64,0,MAX(CV$4-$AC$4-$DZ64+1,0),1,MIN($DZ64,CV$4-$AC$4+1))),0)))),
SUM($AC64:$BZ64)*
     IF(SSSModel!$C$4="RR",OFFSET(Profiles!$K$2,$Z64,MAX(Profiles!$C$2,AX$4-$W64)),
     IF(SSSModel!$C$4="ECC",$EA64*$EB64*IF(MAX(Escalation!$C$2,AX$4-$W64)&gt;$DZ64-1,0,OFFSET(Escalation!$K$2,$Y64,MAX(Escalation!$C$2,AX$4-$W64))),
     IF(SSSModel!$C$4="PV",IF(CV$4=$W64,$EA64*(1+SSSModel!$C$2),0),
     IF(SSSModel!$C$4="FCR",IF(AND(CV$4&gt;=$W64,OFFSET(Profiles!$K$2,$Z64,MAX(Profiles!$C$2,AX$4-$W64))&gt;0),$EC64,0),0))))))</f>
        <v>0</v>
      </c>
      <c r="CW64" s="135">
        <f ca="1">IF(OR($Z64=0,SSSModel!$C$4="CF"),AY64,
IF(LEFT($V64,3)="ON_",
     IF(SSSModel!$C$4="RR",SUMPRODUCT(OFFSET($AC64,0,0,1,$CB$2),OFFSET(Profiles!$K$28,($Z64-1)*(Profiles!$I$26+1)+CW$4-SSSModel!$C$3+1,0,1,$CB$2)),
     IF(SSSModel!$C$4="ECC",$EA64*$EB64*SUMPRODUCT(OFFSET($AC64,0,MAX(0,CW$4-$DZ64-$CA$4+1),1,MIN($DZ64,CW$4-$CA$4+1)),OFFSET(Escalation!$K$24,($Y64-1)*(Escalation!$I$22+1)+CW$4-SSSModel!$C$3+1,MAX(0,CW$4-$DZ64-$CA$4+1),1,MIN($DZ64,CW$4-$CA$4+1))),
     IF(SSSModel!$C$4="PV",AY64*$EA64*(1+SSSModel!$C$2),
     IF(SSSModel!$C$4="FCR",$EC64*SUM(OFFSET($AC64,0,MAX(CW$4-$AC$4-$DZ64+1,0),1,MIN($DZ64,CW$4-$AC$4+1))),0)))),
SUM($AC64:$BZ64)*
     IF(SSSModel!$C$4="RR",OFFSET(Profiles!$K$2,$Z64,MAX(Profiles!$C$2,AY$4-$W64)),
     IF(SSSModel!$C$4="ECC",$EA64*$EB64*IF(MAX(Escalation!$C$2,AY$4-$W64)&gt;$DZ64-1,0,OFFSET(Escalation!$K$2,$Y64,MAX(Escalation!$C$2,AY$4-$W64))),
     IF(SSSModel!$C$4="PV",IF(CW$4=$W64,$EA64*(1+SSSModel!$C$2),0),
     IF(SSSModel!$C$4="FCR",IF(AND(CW$4&gt;=$W64,OFFSET(Profiles!$K$2,$Z64,MAX(Profiles!$C$2,AY$4-$W64))&gt;0),$EC64,0),0))))))</f>
        <v>0</v>
      </c>
      <c r="CX64" s="135">
        <f ca="1">IF(OR($Z64=0,SSSModel!$C$4="CF"),AZ64,
IF(LEFT($V64,3)="ON_",
     IF(SSSModel!$C$4="RR",SUMPRODUCT(OFFSET($AC64,0,0,1,$CB$2),OFFSET(Profiles!$K$28,($Z64-1)*(Profiles!$I$26+1)+CX$4-SSSModel!$C$3+1,0,1,$CB$2)),
     IF(SSSModel!$C$4="ECC",$EA64*$EB64*SUMPRODUCT(OFFSET($AC64,0,MAX(0,CX$4-$DZ64-$CA$4+1),1,MIN($DZ64,CX$4-$CA$4+1)),OFFSET(Escalation!$K$24,($Y64-1)*(Escalation!$I$22+1)+CX$4-SSSModel!$C$3+1,MAX(0,CX$4-$DZ64-$CA$4+1),1,MIN($DZ64,CX$4-$CA$4+1))),
     IF(SSSModel!$C$4="PV",AZ64*$EA64*(1+SSSModel!$C$2),
     IF(SSSModel!$C$4="FCR",$EC64*SUM(OFFSET($AC64,0,MAX(CX$4-$AC$4-$DZ64+1,0),1,MIN($DZ64,CX$4-$AC$4+1))),0)))),
SUM($AC64:$BZ64)*
     IF(SSSModel!$C$4="RR",OFFSET(Profiles!$K$2,$Z64,MAX(Profiles!$C$2,AZ$4-$W64)),
     IF(SSSModel!$C$4="ECC",$EA64*$EB64*IF(MAX(Escalation!$C$2,AZ$4-$W64)&gt;$DZ64-1,0,OFFSET(Escalation!$K$2,$Y64,MAX(Escalation!$C$2,AZ$4-$W64))),
     IF(SSSModel!$C$4="PV",IF(CX$4=$W64,$EA64*(1+SSSModel!$C$2),0),
     IF(SSSModel!$C$4="FCR",IF(AND(CX$4&gt;=$W64,OFFSET(Profiles!$K$2,$Z64,MAX(Profiles!$C$2,AZ$4-$W64))&gt;0),$EC64,0),0))))))</f>
        <v>0</v>
      </c>
      <c r="CY64" s="135">
        <f ca="1">IF(OR($Z64=0,SSSModel!$C$4="CF"),BA64,
IF(LEFT($V64,3)="ON_",
     IF(SSSModel!$C$4="RR",SUMPRODUCT(OFFSET($AC64,0,0,1,$CB$2),OFFSET(Profiles!$K$28,($Z64-1)*(Profiles!$I$26+1)+CY$4-SSSModel!$C$3+1,0,1,$CB$2)),
     IF(SSSModel!$C$4="ECC",$EA64*$EB64*SUMPRODUCT(OFFSET($AC64,0,MAX(0,CY$4-$DZ64-$CA$4+1),1,MIN($DZ64,CY$4-$CA$4+1)),OFFSET(Escalation!$K$24,($Y64-1)*(Escalation!$I$22+1)+CY$4-SSSModel!$C$3+1,MAX(0,CY$4-$DZ64-$CA$4+1),1,MIN($DZ64,CY$4-$CA$4+1))),
     IF(SSSModel!$C$4="PV",BA64*$EA64*(1+SSSModel!$C$2),
     IF(SSSModel!$C$4="FCR",$EC64*SUM(OFFSET($AC64,0,MAX(CY$4-$AC$4-$DZ64+1,0),1,MIN($DZ64,CY$4-$AC$4+1))),0)))),
SUM($AC64:$BZ64)*
     IF(SSSModel!$C$4="RR",OFFSET(Profiles!$K$2,$Z64,MAX(Profiles!$C$2,BA$4-$W64)),
     IF(SSSModel!$C$4="ECC",$EA64*$EB64*IF(MAX(Escalation!$C$2,BA$4-$W64)&gt;$DZ64-1,0,OFFSET(Escalation!$K$2,$Y64,MAX(Escalation!$C$2,BA$4-$W64))),
     IF(SSSModel!$C$4="PV",IF(CY$4=$W64,$EA64*(1+SSSModel!$C$2),0),
     IF(SSSModel!$C$4="FCR",IF(AND(CY$4&gt;=$W64,OFFSET(Profiles!$K$2,$Z64,MAX(Profiles!$C$2,BA$4-$W64))&gt;0),$EC64,0),0))))))</f>
        <v>0</v>
      </c>
      <c r="CZ64" s="135">
        <f ca="1">IF(OR($Z64=0,SSSModel!$C$4="CF"),BB64,
IF(LEFT($V64,3)="ON_",
     IF(SSSModel!$C$4="RR",SUMPRODUCT(OFFSET($AC64,0,0,1,$CB$2),OFFSET(Profiles!$K$28,($Z64-1)*(Profiles!$I$26+1)+CZ$4-SSSModel!$C$3+1,0,1,$CB$2)),
     IF(SSSModel!$C$4="ECC",$EA64*$EB64*SUMPRODUCT(OFFSET($AC64,0,MAX(0,CZ$4-$DZ64-$CA$4+1),1,MIN($DZ64,CZ$4-$CA$4+1)),OFFSET(Escalation!$K$24,($Y64-1)*(Escalation!$I$22+1)+CZ$4-SSSModel!$C$3+1,MAX(0,CZ$4-$DZ64-$CA$4+1),1,MIN($DZ64,CZ$4-$CA$4+1))),
     IF(SSSModel!$C$4="PV",BB64*$EA64*(1+SSSModel!$C$2),
     IF(SSSModel!$C$4="FCR",$EC64*SUM(OFFSET($AC64,0,MAX(CZ$4-$AC$4-$DZ64+1,0),1,MIN($DZ64,CZ$4-$AC$4+1))),0)))),
SUM($AC64:$BZ64)*
     IF(SSSModel!$C$4="RR",OFFSET(Profiles!$K$2,$Z64,MAX(Profiles!$C$2,BB$4-$W64)),
     IF(SSSModel!$C$4="ECC",$EA64*$EB64*IF(MAX(Escalation!$C$2,BB$4-$W64)&gt;$DZ64-1,0,OFFSET(Escalation!$K$2,$Y64,MAX(Escalation!$C$2,BB$4-$W64))),
     IF(SSSModel!$C$4="PV",IF(CZ$4=$W64,$EA64*(1+SSSModel!$C$2),0),
     IF(SSSModel!$C$4="FCR",IF(AND(CZ$4&gt;=$W64,OFFSET(Profiles!$K$2,$Z64,MAX(Profiles!$C$2,BB$4-$W64))&gt;0),$EC64,0),0))))))</f>
        <v>0</v>
      </c>
      <c r="DA64" s="135">
        <f ca="1">IF(OR($Z64=0,SSSModel!$C$4="CF"),BC64,
IF(LEFT($V64,3)="ON_",
     IF(SSSModel!$C$4="RR",SUMPRODUCT(OFFSET($AC64,0,0,1,$CB$2),OFFSET(Profiles!$K$28,($Z64-1)*(Profiles!$I$26+1)+DA$4-SSSModel!$C$3+1,0,1,$CB$2)),
     IF(SSSModel!$C$4="ECC",$EA64*$EB64*SUMPRODUCT(OFFSET($AC64,0,MAX(0,DA$4-$DZ64-$CA$4+1),1,MIN($DZ64,DA$4-$CA$4+1)),OFFSET(Escalation!$K$24,($Y64-1)*(Escalation!$I$22+1)+DA$4-SSSModel!$C$3+1,MAX(0,DA$4-$DZ64-$CA$4+1),1,MIN($DZ64,DA$4-$CA$4+1))),
     IF(SSSModel!$C$4="PV",BC64*$EA64*(1+SSSModel!$C$2),
     IF(SSSModel!$C$4="FCR",$EC64*SUM(OFFSET($AC64,0,MAX(DA$4-$AC$4-$DZ64+1,0),1,MIN($DZ64,DA$4-$AC$4+1))),0)))),
SUM($AC64:$BZ64)*
     IF(SSSModel!$C$4="RR",OFFSET(Profiles!$K$2,$Z64,MAX(Profiles!$C$2,BC$4-$W64)),
     IF(SSSModel!$C$4="ECC",$EA64*$EB64*IF(MAX(Escalation!$C$2,BC$4-$W64)&gt;$DZ64-1,0,OFFSET(Escalation!$K$2,$Y64,MAX(Escalation!$C$2,BC$4-$W64))),
     IF(SSSModel!$C$4="PV",IF(DA$4=$W64,$EA64*(1+SSSModel!$C$2),0),
     IF(SSSModel!$C$4="FCR",IF(AND(DA$4&gt;=$W64,OFFSET(Profiles!$K$2,$Z64,MAX(Profiles!$C$2,BC$4-$W64))&gt;0),$EC64,0),0))))))</f>
        <v>0</v>
      </c>
      <c r="DB64" s="135">
        <f ca="1">IF(OR($Z64=0,SSSModel!$C$4="CF"),BD64,
IF(LEFT($V64,3)="ON_",
     IF(SSSModel!$C$4="RR",SUMPRODUCT(OFFSET($AC64,0,0,1,$CB$2),OFFSET(Profiles!$K$28,($Z64-1)*(Profiles!$I$26+1)+DB$4-SSSModel!$C$3+1,0,1,$CB$2)),
     IF(SSSModel!$C$4="ECC",$EA64*$EB64*SUMPRODUCT(OFFSET($AC64,0,MAX(0,DB$4-$DZ64-$CA$4+1),1,MIN($DZ64,DB$4-$CA$4+1)),OFFSET(Escalation!$K$24,($Y64-1)*(Escalation!$I$22+1)+DB$4-SSSModel!$C$3+1,MAX(0,DB$4-$DZ64-$CA$4+1),1,MIN($DZ64,DB$4-$CA$4+1))),
     IF(SSSModel!$C$4="PV",BD64*$EA64*(1+SSSModel!$C$2),
     IF(SSSModel!$C$4="FCR",$EC64*SUM(OFFSET($AC64,0,MAX(DB$4-$AC$4-$DZ64+1,0),1,MIN($DZ64,DB$4-$AC$4+1))),0)))),
SUM($AC64:$BZ64)*
     IF(SSSModel!$C$4="RR",OFFSET(Profiles!$K$2,$Z64,MAX(Profiles!$C$2,BD$4-$W64)),
     IF(SSSModel!$C$4="ECC",$EA64*$EB64*IF(MAX(Escalation!$C$2,BD$4-$W64)&gt;$DZ64-1,0,OFFSET(Escalation!$K$2,$Y64,MAX(Escalation!$C$2,BD$4-$W64))),
     IF(SSSModel!$C$4="PV",IF(DB$4=$W64,$EA64*(1+SSSModel!$C$2),0),
     IF(SSSModel!$C$4="FCR",IF(AND(DB$4&gt;=$W64,OFFSET(Profiles!$K$2,$Z64,MAX(Profiles!$C$2,BD$4-$W64))&gt;0),$EC64,0),0))))))</f>
        <v>0</v>
      </c>
      <c r="DC64" s="135">
        <f ca="1">IF(OR($Z64=0,SSSModel!$C$4="CF"),BE64,
IF(LEFT($V64,3)="ON_",
     IF(SSSModel!$C$4="RR",SUMPRODUCT(OFFSET($AC64,0,0,1,$CB$2),OFFSET(Profiles!$K$28,($Z64-1)*(Profiles!$I$26+1)+DC$4-SSSModel!$C$3+1,0,1,$CB$2)),
     IF(SSSModel!$C$4="ECC",$EA64*$EB64*SUMPRODUCT(OFFSET($AC64,0,MAX(0,DC$4-$DZ64-$CA$4+1),1,MIN($DZ64,DC$4-$CA$4+1)),OFFSET(Escalation!$K$24,($Y64-1)*(Escalation!$I$22+1)+DC$4-SSSModel!$C$3+1,MAX(0,DC$4-$DZ64-$CA$4+1),1,MIN($DZ64,DC$4-$CA$4+1))),
     IF(SSSModel!$C$4="PV",BE64*$EA64*(1+SSSModel!$C$2),
     IF(SSSModel!$C$4="FCR",$EC64*SUM(OFFSET($AC64,0,MAX(DC$4-$AC$4-$DZ64+1,0),1,MIN($DZ64,DC$4-$AC$4+1))),0)))),
SUM($AC64:$BZ64)*
     IF(SSSModel!$C$4="RR",OFFSET(Profiles!$K$2,$Z64,MAX(Profiles!$C$2,BE$4-$W64)),
     IF(SSSModel!$C$4="ECC",$EA64*$EB64*IF(MAX(Escalation!$C$2,BE$4-$W64)&gt;$DZ64-1,0,OFFSET(Escalation!$K$2,$Y64,MAX(Escalation!$C$2,BE$4-$W64))),
     IF(SSSModel!$C$4="PV",IF(DC$4=$W64,$EA64*(1+SSSModel!$C$2),0),
     IF(SSSModel!$C$4="FCR",IF(AND(DC$4&gt;=$W64,OFFSET(Profiles!$K$2,$Z64,MAX(Profiles!$C$2,BE$4-$W64))&gt;0),$EC64,0),0))))))</f>
        <v>0</v>
      </c>
      <c r="DD64" s="135">
        <f ca="1">IF(OR($Z64=0,SSSModel!$C$4="CF"),BF64,
IF(LEFT($V64,3)="ON_",
     IF(SSSModel!$C$4="RR",SUMPRODUCT(OFFSET($AC64,0,0,1,$CB$2),OFFSET(Profiles!$K$28,($Z64-1)*(Profiles!$I$26+1)+DD$4-SSSModel!$C$3+1,0,1,$CB$2)),
     IF(SSSModel!$C$4="ECC",$EA64*$EB64*SUMPRODUCT(OFFSET($AC64,0,MAX(0,DD$4-$DZ64-$CA$4+1),1,MIN($DZ64,DD$4-$CA$4+1)),OFFSET(Escalation!$K$24,($Y64-1)*(Escalation!$I$22+1)+DD$4-SSSModel!$C$3+1,MAX(0,DD$4-$DZ64-$CA$4+1),1,MIN($DZ64,DD$4-$CA$4+1))),
     IF(SSSModel!$C$4="PV",BF64*$EA64*(1+SSSModel!$C$2),
     IF(SSSModel!$C$4="FCR",$EC64*SUM(OFFSET($AC64,0,MAX(DD$4-$AC$4-$DZ64+1,0),1,MIN($DZ64,DD$4-$AC$4+1))),0)))),
SUM($AC64:$BZ64)*
     IF(SSSModel!$C$4="RR",OFFSET(Profiles!$K$2,$Z64,MAX(Profiles!$C$2,BF$4-$W64)),
     IF(SSSModel!$C$4="ECC",$EA64*$EB64*IF(MAX(Escalation!$C$2,BF$4-$W64)&gt;$DZ64-1,0,OFFSET(Escalation!$K$2,$Y64,MAX(Escalation!$C$2,BF$4-$W64))),
     IF(SSSModel!$C$4="PV",IF(DD$4=$W64,$EA64*(1+SSSModel!$C$2),0),
     IF(SSSModel!$C$4="FCR",IF(AND(DD$4&gt;=$W64,OFFSET(Profiles!$K$2,$Z64,MAX(Profiles!$C$2,BF$4-$W64))&gt;0),$EC64,0),0))))))</f>
        <v>0</v>
      </c>
      <c r="DE64" s="135">
        <f ca="1">IF(OR($Z64=0,SSSModel!$C$4="CF"),BG64,
IF(LEFT($V64,3)="ON_",
     IF(SSSModel!$C$4="RR",SUMPRODUCT(OFFSET($AC64,0,0,1,$CB$2),OFFSET(Profiles!$K$28,($Z64-1)*(Profiles!$I$26+1)+DE$4-SSSModel!$C$3+1,0,1,$CB$2)),
     IF(SSSModel!$C$4="ECC",$EA64*$EB64*SUMPRODUCT(OFFSET($AC64,0,MAX(0,DE$4-$DZ64-$CA$4+1),1,MIN($DZ64,DE$4-$CA$4+1)),OFFSET(Escalation!$K$24,($Y64-1)*(Escalation!$I$22+1)+DE$4-SSSModel!$C$3+1,MAX(0,DE$4-$DZ64-$CA$4+1),1,MIN($DZ64,DE$4-$CA$4+1))),
     IF(SSSModel!$C$4="PV",BG64*$EA64*(1+SSSModel!$C$2),
     IF(SSSModel!$C$4="FCR",$EC64*SUM(OFFSET($AC64,0,MAX(DE$4-$AC$4-$DZ64+1,0),1,MIN($DZ64,DE$4-$AC$4+1))),0)))),
SUM($AC64:$BZ64)*
     IF(SSSModel!$C$4="RR",OFFSET(Profiles!$K$2,$Z64,MAX(Profiles!$C$2,BG$4-$W64)),
     IF(SSSModel!$C$4="ECC",$EA64*$EB64*IF(MAX(Escalation!$C$2,BG$4-$W64)&gt;$DZ64-1,0,OFFSET(Escalation!$K$2,$Y64,MAX(Escalation!$C$2,BG$4-$W64))),
     IF(SSSModel!$C$4="PV",IF(DE$4=$W64,$EA64*(1+SSSModel!$C$2),0),
     IF(SSSModel!$C$4="FCR",IF(AND(DE$4&gt;=$W64,OFFSET(Profiles!$K$2,$Z64,MAX(Profiles!$C$2,BG$4-$W64))&gt;0),$EC64,0),0))))))</f>
        <v>0</v>
      </c>
      <c r="DF64" s="135">
        <f ca="1">IF(OR($Z64=0,SSSModel!$C$4="CF"),BH64,
IF(LEFT($V64,3)="ON_",
     IF(SSSModel!$C$4="RR",SUMPRODUCT(OFFSET($AC64,0,0,1,$CB$2),OFFSET(Profiles!$K$28,($Z64-1)*(Profiles!$I$26+1)+DF$4-SSSModel!$C$3+1,0,1,$CB$2)),
     IF(SSSModel!$C$4="ECC",$EA64*$EB64*SUMPRODUCT(OFFSET($AC64,0,MAX(0,DF$4-$DZ64-$CA$4+1),1,MIN($DZ64,DF$4-$CA$4+1)),OFFSET(Escalation!$K$24,($Y64-1)*(Escalation!$I$22+1)+DF$4-SSSModel!$C$3+1,MAX(0,DF$4-$DZ64-$CA$4+1),1,MIN($DZ64,DF$4-$CA$4+1))),
     IF(SSSModel!$C$4="PV",BH64*$EA64*(1+SSSModel!$C$2),
     IF(SSSModel!$C$4="FCR",$EC64*SUM(OFFSET($AC64,0,MAX(DF$4-$AC$4-$DZ64+1,0),1,MIN($DZ64,DF$4-$AC$4+1))),0)))),
SUM($AC64:$BZ64)*
     IF(SSSModel!$C$4="RR",OFFSET(Profiles!$K$2,$Z64,MAX(Profiles!$C$2,BH$4-$W64)),
     IF(SSSModel!$C$4="ECC",$EA64*$EB64*IF(MAX(Escalation!$C$2,BH$4-$W64)&gt;$DZ64-1,0,OFFSET(Escalation!$K$2,$Y64,MAX(Escalation!$C$2,BH$4-$W64))),
     IF(SSSModel!$C$4="PV",IF(DF$4=$W64,$EA64*(1+SSSModel!$C$2),0),
     IF(SSSModel!$C$4="FCR",IF(AND(DF$4&gt;=$W64,OFFSET(Profiles!$K$2,$Z64,MAX(Profiles!$C$2,BH$4-$W64))&gt;0),$EC64,0),0))))))</f>
        <v>0</v>
      </c>
      <c r="DG64" s="135">
        <f ca="1">IF(OR($Z64=0,SSSModel!$C$4="CF"),BI64,
IF(LEFT($V64,3)="ON_",
     IF(SSSModel!$C$4="RR",SUMPRODUCT(OFFSET($AC64,0,0,1,$CB$2),OFFSET(Profiles!$K$28,($Z64-1)*(Profiles!$I$26+1)+DG$4-SSSModel!$C$3+1,0,1,$CB$2)),
     IF(SSSModel!$C$4="ECC",$EA64*$EB64*SUMPRODUCT(OFFSET($AC64,0,MAX(0,DG$4-$DZ64-$CA$4+1),1,MIN($DZ64,DG$4-$CA$4+1)),OFFSET(Escalation!$K$24,($Y64-1)*(Escalation!$I$22+1)+DG$4-SSSModel!$C$3+1,MAX(0,DG$4-$DZ64-$CA$4+1),1,MIN($DZ64,DG$4-$CA$4+1))),
     IF(SSSModel!$C$4="PV",BI64*$EA64*(1+SSSModel!$C$2),
     IF(SSSModel!$C$4="FCR",$EC64*SUM(OFFSET($AC64,0,MAX(DG$4-$AC$4-$DZ64+1,0),1,MIN($DZ64,DG$4-$AC$4+1))),0)))),
SUM($AC64:$BZ64)*
     IF(SSSModel!$C$4="RR",OFFSET(Profiles!$K$2,$Z64,MAX(Profiles!$C$2,BI$4-$W64)),
     IF(SSSModel!$C$4="ECC",$EA64*$EB64*IF(MAX(Escalation!$C$2,BI$4-$W64)&gt;$DZ64-1,0,OFFSET(Escalation!$K$2,$Y64,MAX(Escalation!$C$2,BI$4-$W64))),
     IF(SSSModel!$C$4="PV",IF(DG$4=$W64,$EA64*(1+SSSModel!$C$2),0),
     IF(SSSModel!$C$4="FCR",IF(AND(DG$4&gt;=$W64,OFFSET(Profiles!$K$2,$Z64,MAX(Profiles!$C$2,BI$4-$W64))&gt;0),$EC64,0),0))))))</f>
        <v>0</v>
      </c>
      <c r="DH64" s="135">
        <f ca="1">IF(OR($Z64=0,SSSModel!$C$4="CF"),BJ64,
IF(LEFT($V64,3)="ON_",
     IF(SSSModel!$C$4="RR",SUMPRODUCT(OFFSET($AC64,0,0,1,$CB$2),OFFSET(Profiles!$K$28,($Z64-1)*(Profiles!$I$26+1)+DH$4-SSSModel!$C$3+1,0,1,$CB$2)),
     IF(SSSModel!$C$4="ECC",$EA64*$EB64*SUMPRODUCT(OFFSET($AC64,0,MAX(0,DH$4-$DZ64-$CA$4+1),1,MIN($DZ64,DH$4-$CA$4+1)),OFFSET(Escalation!$K$24,($Y64-1)*(Escalation!$I$22+1)+DH$4-SSSModel!$C$3+1,MAX(0,DH$4-$DZ64-$CA$4+1),1,MIN($DZ64,DH$4-$CA$4+1))),
     IF(SSSModel!$C$4="PV",BJ64*$EA64*(1+SSSModel!$C$2),
     IF(SSSModel!$C$4="FCR",$EC64*SUM(OFFSET($AC64,0,MAX(DH$4-$AC$4-$DZ64+1,0),1,MIN($DZ64,DH$4-$AC$4+1))),0)))),
SUM($AC64:$BZ64)*
     IF(SSSModel!$C$4="RR",OFFSET(Profiles!$K$2,$Z64,MAX(Profiles!$C$2,BJ$4-$W64)),
     IF(SSSModel!$C$4="ECC",$EA64*$EB64*IF(MAX(Escalation!$C$2,BJ$4-$W64)&gt;$DZ64-1,0,OFFSET(Escalation!$K$2,$Y64,MAX(Escalation!$C$2,BJ$4-$W64))),
     IF(SSSModel!$C$4="PV",IF(DH$4=$W64,$EA64*(1+SSSModel!$C$2),0),
     IF(SSSModel!$C$4="FCR",IF(AND(DH$4&gt;=$W64,OFFSET(Profiles!$K$2,$Z64,MAX(Profiles!$C$2,BJ$4-$W64))&gt;0),$EC64,0),0))))))</f>
        <v>0</v>
      </c>
      <c r="DI64" s="135">
        <f ca="1">IF(OR($Z64=0,SSSModel!$C$4="CF"),BK64,
IF(LEFT($V64,3)="ON_",
     IF(SSSModel!$C$4="RR",SUMPRODUCT(OFFSET($AC64,0,0,1,$CB$2),OFFSET(Profiles!$K$28,($Z64-1)*(Profiles!$I$26+1)+DI$4-SSSModel!$C$3+1,0,1,$CB$2)),
     IF(SSSModel!$C$4="ECC",$EA64*$EB64*SUMPRODUCT(OFFSET($AC64,0,MAX(0,DI$4-$DZ64-$CA$4+1),1,MIN($DZ64,DI$4-$CA$4+1)),OFFSET(Escalation!$K$24,($Y64-1)*(Escalation!$I$22+1)+DI$4-SSSModel!$C$3+1,MAX(0,DI$4-$DZ64-$CA$4+1),1,MIN($DZ64,DI$4-$CA$4+1))),
     IF(SSSModel!$C$4="PV",BK64*$EA64*(1+SSSModel!$C$2),
     IF(SSSModel!$C$4="FCR",$EC64*SUM(OFFSET($AC64,0,MAX(DI$4-$AC$4-$DZ64+1,0),1,MIN($DZ64,DI$4-$AC$4+1))),0)))),
SUM($AC64:$BZ64)*
     IF(SSSModel!$C$4="RR",OFFSET(Profiles!$K$2,$Z64,MAX(Profiles!$C$2,BK$4-$W64)),
     IF(SSSModel!$C$4="ECC",$EA64*$EB64*IF(MAX(Escalation!$C$2,BK$4-$W64)&gt;$DZ64-1,0,OFFSET(Escalation!$K$2,$Y64,MAX(Escalation!$C$2,BK$4-$W64))),
     IF(SSSModel!$C$4="PV",IF(DI$4=$W64,$EA64*(1+SSSModel!$C$2),0),
     IF(SSSModel!$C$4="FCR",IF(AND(DI$4&gt;=$W64,OFFSET(Profiles!$K$2,$Z64,MAX(Profiles!$C$2,BK$4-$W64))&gt;0),$EC64,0),0))))))</f>
        <v>0</v>
      </c>
      <c r="DJ64" s="135">
        <f ca="1">IF(OR($Z64=0,SSSModel!$C$4="CF"),BL64,
IF(LEFT($V64,3)="ON_",
     IF(SSSModel!$C$4="RR",SUMPRODUCT(OFFSET($AC64,0,0,1,$CB$2),OFFSET(Profiles!$K$28,($Z64-1)*(Profiles!$I$26+1)+DJ$4-SSSModel!$C$3+1,0,1,$CB$2)),
     IF(SSSModel!$C$4="ECC",$EA64*$EB64*SUMPRODUCT(OFFSET($AC64,0,MAX(0,DJ$4-$DZ64-$CA$4+1),1,MIN($DZ64,DJ$4-$CA$4+1)),OFFSET(Escalation!$K$24,($Y64-1)*(Escalation!$I$22+1)+DJ$4-SSSModel!$C$3+1,MAX(0,DJ$4-$DZ64-$CA$4+1),1,MIN($DZ64,DJ$4-$CA$4+1))),
     IF(SSSModel!$C$4="PV",BL64*$EA64*(1+SSSModel!$C$2),
     IF(SSSModel!$C$4="FCR",$EC64*SUM(OFFSET($AC64,0,MAX(DJ$4-$AC$4-$DZ64+1,0),1,MIN($DZ64,DJ$4-$AC$4+1))),0)))),
SUM($AC64:$BZ64)*
     IF(SSSModel!$C$4="RR",OFFSET(Profiles!$K$2,$Z64,MAX(Profiles!$C$2,BL$4-$W64)),
     IF(SSSModel!$C$4="ECC",$EA64*$EB64*IF(MAX(Escalation!$C$2,BL$4-$W64)&gt;$DZ64-1,0,OFFSET(Escalation!$K$2,$Y64,MAX(Escalation!$C$2,BL$4-$W64))),
     IF(SSSModel!$C$4="PV",IF(DJ$4=$W64,$EA64*(1+SSSModel!$C$2),0),
     IF(SSSModel!$C$4="FCR",IF(AND(DJ$4&gt;=$W64,OFFSET(Profiles!$K$2,$Z64,MAX(Profiles!$C$2,BL$4-$W64))&gt;0),$EC64,0),0))))))</f>
        <v>0</v>
      </c>
      <c r="DK64" s="135">
        <f ca="1">IF(OR($Z64=0,SSSModel!$C$4="CF"),BM64,
IF(LEFT($V64,3)="ON_",
     IF(SSSModel!$C$4="RR",SUMPRODUCT(OFFSET($AC64,0,0,1,$CB$2),OFFSET(Profiles!$K$28,($Z64-1)*(Profiles!$I$26+1)+DK$4-SSSModel!$C$3+1,0,1,$CB$2)),
     IF(SSSModel!$C$4="ECC",$EA64*$EB64*SUMPRODUCT(OFFSET($AC64,0,MAX(0,DK$4-$DZ64-$CA$4+1),1,MIN($DZ64,DK$4-$CA$4+1)),OFFSET(Escalation!$K$24,($Y64-1)*(Escalation!$I$22+1)+DK$4-SSSModel!$C$3+1,MAX(0,DK$4-$DZ64-$CA$4+1),1,MIN($DZ64,DK$4-$CA$4+1))),
     IF(SSSModel!$C$4="PV",BM64*$EA64*(1+SSSModel!$C$2),
     IF(SSSModel!$C$4="FCR",$EC64*SUM(OFFSET($AC64,0,MAX(DK$4-$AC$4-$DZ64+1,0),1,MIN($DZ64,DK$4-$AC$4+1))),0)))),
SUM($AC64:$BZ64)*
     IF(SSSModel!$C$4="RR",OFFSET(Profiles!$K$2,$Z64,MAX(Profiles!$C$2,BM$4-$W64)),
     IF(SSSModel!$C$4="ECC",$EA64*$EB64*IF(MAX(Escalation!$C$2,BM$4-$W64)&gt;$DZ64-1,0,OFFSET(Escalation!$K$2,$Y64,MAX(Escalation!$C$2,BM$4-$W64))),
     IF(SSSModel!$C$4="PV",IF(DK$4=$W64,$EA64*(1+SSSModel!$C$2),0),
     IF(SSSModel!$C$4="FCR",IF(AND(DK$4&gt;=$W64,OFFSET(Profiles!$K$2,$Z64,MAX(Profiles!$C$2,BM$4-$W64))&gt;0),$EC64,0),0))))))</f>
        <v>0</v>
      </c>
      <c r="DL64" s="135">
        <f ca="1">IF(OR($Z64=0,SSSModel!$C$4="CF"),BN64,
IF(LEFT($V64,3)="ON_",
     IF(SSSModel!$C$4="RR",SUMPRODUCT(OFFSET($AC64,0,0,1,$CB$2),OFFSET(Profiles!$K$28,($Z64-1)*(Profiles!$I$26+1)+DL$4-SSSModel!$C$3+1,0,1,$CB$2)),
     IF(SSSModel!$C$4="ECC",$EA64*$EB64*SUMPRODUCT(OFFSET($AC64,0,MAX(0,DL$4-$DZ64-$CA$4+1),1,MIN($DZ64,DL$4-$CA$4+1)),OFFSET(Escalation!$K$24,($Y64-1)*(Escalation!$I$22+1)+DL$4-SSSModel!$C$3+1,MAX(0,DL$4-$DZ64-$CA$4+1),1,MIN($DZ64,DL$4-$CA$4+1))),
     IF(SSSModel!$C$4="PV",BN64*$EA64*(1+SSSModel!$C$2),
     IF(SSSModel!$C$4="FCR",$EC64*SUM(OFFSET($AC64,0,MAX(DL$4-$AC$4-$DZ64+1,0),1,MIN($DZ64,DL$4-$AC$4+1))),0)))),
SUM($AC64:$BZ64)*
     IF(SSSModel!$C$4="RR",OFFSET(Profiles!$K$2,$Z64,MAX(Profiles!$C$2,BN$4-$W64)),
     IF(SSSModel!$C$4="ECC",$EA64*$EB64*IF(MAX(Escalation!$C$2,BN$4-$W64)&gt;$DZ64-1,0,OFFSET(Escalation!$K$2,$Y64,MAX(Escalation!$C$2,BN$4-$W64))),
     IF(SSSModel!$C$4="PV",IF(DL$4=$W64,$EA64*(1+SSSModel!$C$2),0),
     IF(SSSModel!$C$4="FCR",IF(AND(DL$4&gt;=$W64,OFFSET(Profiles!$K$2,$Z64,MAX(Profiles!$C$2,BN$4-$W64))&gt;0),$EC64,0),0))))))</f>
        <v>0</v>
      </c>
      <c r="DM64" s="135">
        <f ca="1">IF(OR($Z64=0,SSSModel!$C$4="CF"),BO64,
IF(LEFT($V64,3)="ON_",
     IF(SSSModel!$C$4="RR",SUMPRODUCT(OFFSET($AC64,0,0,1,$CB$2),OFFSET(Profiles!$K$28,($Z64-1)*(Profiles!$I$26+1)+DM$4-SSSModel!$C$3+1,0,1,$CB$2)),
     IF(SSSModel!$C$4="ECC",$EA64*$EB64*SUMPRODUCT(OFFSET($AC64,0,MAX(0,DM$4-$DZ64-$CA$4+1),1,MIN($DZ64,DM$4-$CA$4+1)),OFFSET(Escalation!$K$24,($Y64-1)*(Escalation!$I$22+1)+DM$4-SSSModel!$C$3+1,MAX(0,DM$4-$DZ64-$CA$4+1),1,MIN($DZ64,DM$4-$CA$4+1))),
     IF(SSSModel!$C$4="PV",BO64*$EA64*(1+SSSModel!$C$2),
     IF(SSSModel!$C$4="FCR",$EC64*SUM(OFFSET($AC64,0,MAX(DM$4-$AC$4-$DZ64+1,0),1,MIN($DZ64,DM$4-$AC$4+1))),0)))),
SUM($AC64:$BZ64)*
     IF(SSSModel!$C$4="RR",OFFSET(Profiles!$K$2,$Z64,MAX(Profiles!$C$2,BO$4-$W64)),
     IF(SSSModel!$C$4="ECC",$EA64*$EB64*IF(MAX(Escalation!$C$2,BO$4-$W64)&gt;$DZ64-1,0,OFFSET(Escalation!$K$2,$Y64,MAX(Escalation!$C$2,BO$4-$W64))),
     IF(SSSModel!$C$4="PV",IF(DM$4=$W64,$EA64*(1+SSSModel!$C$2),0),
     IF(SSSModel!$C$4="FCR",IF(AND(DM$4&gt;=$W64,OFFSET(Profiles!$K$2,$Z64,MAX(Profiles!$C$2,BO$4-$W64))&gt;0),$EC64,0),0))))))</f>
        <v>0</v>
      </c>
      <c r="DN64" s="135">
        <f ca="1">IF(OR($Z64=0,SSSModel!$C$4="CF"),BP64,
IF(LEFT($V64,3)="ON_",
     IF(SSSModel!$C$4="RR",SUMPRODUCT(OFFSET($AC64,0,0,1,$CB$2),OFFSET(Profiles!$K$28,($Z64-1)*(Profiles!$I$26+1)+DN$4-SSSModel!$C$3+1,0,1,$CB$2)),
     IF(SSSModel!$C$4="ECC",$EA64*$EB64*SUMPRODUCT(OFFSET($AC64,0,MAX(0,DN$4-$DZ64-$CA$4+1),1,MIN($DZ64,DN$4-$CA$4+1)),OFFSET(Escalation!$K$24,($Y64-1)*(Escalation!$I$22+1)+DN$4-SSSModel!$C$3+1,MAX(0,DN$4-$DZ64-$CA$4+1),1,MIN($DZ64,DN$4-$CA$4+1))),
     IF(SSSModel!$C$4="PV",BP64*$EA64*(1+SSSModel!$C$2),
     IF(SSSModel!$C$4="FCR",$EC64*SUM(OFFSET($AC64,0,MAX(DN$4-$AC$4-$DZ64+1,0),1,MIN($DZ64,DN$4-$AC$4+1))),0)))),
SUM($AC64:$BZ64)*
     IF(SSSModel!$C$4="RR",OFFSET(Profiles!$K$2,$Z64,MAX(Profiles!$C$2,BP$4-$W64)),
     IF(SSSModel!$C$4="ECC",$EA64*$EB64*IF(MAX(Escalation!$C$2,BP$4-$W64)&gt;$DZ64-1,0,OFFSET(Escalation!$K$2,$Y64,MAX(Escalation!$C$2,BP$4-$W64))),
     IF(SSSModel!$C$4="PV",IF(DN$4=$W64,$EA64*(1+SSSModel!$C$2),0),
     IF(SSSModel!$C$4="FCR",IF(AND(DN$4&gt;=$W64,OFFSET(Profiles!$K$2,$Z64,MAX(Profiles!$C$2,BP$4-$W64))&gt;0),$EC64,0),0))))))</f>
        <v>0</v>
      </c>
      <c r="DO64" s="135">
        <f ca="1">IF(OR($Z64=0,SSSModel!$C$4="CF"),BQ64,
IF(LEFT($V64,3)="ON_",
     IF(SSSModel!$C$4="RR",SUMPRODUCT(OFFSET($AC64,0,0,1,$CB$2),OFFSET(Profiles!$K$28,($Z64-1)*(Profiles!$I$26+1)+DO$4-SSSModel!$C$3+1,0,1,$CB$2)),
     IF(SSSModel!$C$4="ECC",$EA64*$EB64*SUMPRODUCT(OFFSET($AC64,0,MAX(0,DO$4-$DZ64-$CA$4+1),1,MIN($DZ64,DO$4-$CA$4+1)),OFFSET(Escalation!$K$24,($Y64-1)*(Escalation!$I$22+1)+DO$4-SSSModel!$C$3+1,MAX(0,DO$4-$DZ64-$CA$4+1),1,MIN($DZ64,DO$4-$CA$4+1))),
     IF(SSSModel!$C$4="PV",BQ64*$EA64*(1+SSSModel!$C$2),
     IF(SSSModel!$C$4="FCR",$EC64*SUM(OFFSET($AC64,0,MAX(DO$4-$AC$4-$DZ64+1,0),1,MIN($DZ64,DO$4-$AC$4+1))),0)))),
SUM($AC64:$BZ64)*
     IF(SSSModel!$C$4="RR",OFFSET(Profiles!$K$2,$Z64,MAX(Profiles!$C$2,BQ$4-$W64)),
     IF(SSSModel!$C$4="ECC",$EA64*$EB64*IF(MAX(Escalation!$C$2,BQ$4-$W64)&gt;$DZ64-1,0,OFFSET(Escalation!$K$2,$Y64,MAX(Escalation!$C$2,BQ$4-$W64))),
     IF(SSSModel!$C$4="PV",IF(DO$4=$W64,$EA64*(1+SSSModel!$C$2),0),
     IF(SSSModel!$C$4="FCR",IF(AND(DO$4&gt;=$W64,OFFSET(Profiles!$K$2,$Z64,MAX(Profiles!$C$2,BQ$4-$W64))&gt;0),$EC64,0),0))))))</f>
        <v>0</v>
      </c>
      <c r="DP64" s="135">
        <f ca="1">IF(OR($Z64=0,SSSModel!$C$4="CF"),BR64,
IF(LEFT($V64,3)="ON_",
     IF(SSSModel!$C$4="RR",SUMPRODUCT(OFFSET($AC64,0,0,1,$CB$2),OFFSET(Profiles!$K$28,($Z64-1)*(Profiles!$I$26+1)+DP$4-SSSModel!$C$3+1,0,1,$CB$2)),
     IF(SSSModel!$C$4="ECC",$EA64*$EB64*SUMPRODUCT(OFFSET($AC64,0,MAX(0,DP$4-$DZ64-$CA$4+1),1,MIN($DZ64,DP$4-$CA$4+1)),OFFSET(Escalation!$K$24,($Y64-1)*(Escalation!$I$22+1)+DP$4-SSSModel!$C$3+1,MAX(0,DP$4-$DZ64-$CA$4+1),1,MIN($DZ64,DP$4-$CA$4+1))),
     IF(SSSModel!$C$4="PV",BR64*$EA64*(1+SSSModel!$C$2),
     IF(SSSModel!$C$4="FCR",$EC64*SUM(OFFSET($AC64,0,MAX(DP$4-$AC$4-$DZ64+1,0),1,MIN($DZ64,DP$4-$AC$4+1))),0)))),
SUM($AC64:$BZ64)*
     IF(SSSModel!$C$4="RR",OFFSET(Profiles!$K$2,$Z64,MAX(Profiles!$C$2,BR$4-$W64)),
     IF(SSSModel!$C$4="ECC",$EA64*$EB64*IF(MAX(Escalation!$C$2,BR$4-$W64)&gt;$DZ64-1,0,OFFSET(Escalation!$K$2,$Y64,MAX(Escalation!$C$2,BR$4-$W64))),
     IF(SSSModel!$C$4="PV",IF(DP$4=$W64,$EA64*(1+SSSModel!$C$2),0),
     IF(SSSModel!$C$4="FCR",IF(AND(DP$4&gt;=$W64,OFFSET(Profiles!$K$2,$Z64,MAX(Profiles!$C$2,BR$4-$W64))&gt;0),$EC64,0),0))))))</f>
        <v>0</v>
      </c>
      <c r="DQ64" s="135">
        <f ca="1">IF(OR($Z64=0,SSSModel!$C$4="CF"),BS64,
IF(LEFT($V64,3)="ON_",
     IF(SSSModel!$C$4="RR",SUMPRODUCT(OFFSET($AC64,0,0,1,$CB$2),OFFSET(Profiles!$K$28,($Z64-1)*(Profiles!$I$26+1)+DQ$4-SSSModel!$C$3+1,0,1,$CB$2)),
     IF(SSSModel!$C$4="ECC",$EA64*$EB64*SUMPRODUCT(OFFSET($AC64,0,MAX(0,DQ$4-$DZ64-$CA$4+1),1,MIN($DZ64,DQ$4-$CA$4+1)),OFFSET(Escalation!$K$24,($Y64-1)*(Escalation!$I$22+1)+DQ$4-SSSModel!$C$3+1,MAX(0,DQ$4-$DZ64-$CA$4+1),1,MIN($DZ64,DQ$4-$CA$4+1))),
     IF(SSSModel!$C$4="PV",BS64*$EA64*(1+SSSModel!$C$2),
     IF(SSSModel!$C$4="FCR",$EC64*SUM(OFFSET($AC64,0,MAX(DQ$4-$AC$4-$DZ64+1,0),1,MIN($DZ64,DQ$4-$AC$4+1))),0)))),
SUM($AC64:$BZ64)*
     IF(SSSModel!$C$4="RR",OFFSET(Profiles!$K$2,$Z64,MAX(Profiles!$C$2,BS$4-$W64)),
     IF(SSSModel!$C$4="ECC",$EA64*$EB64*IF(MAX(Escalation!$C$2,BS$4-$W64)&gt;$DZ64-1,0,OFFSET(Escalation!$K$2,$Y64,MAX(Escalation!$C$2,BS$4-$W64))),
     IF(SSSModel!$C$4="PV",IF(DQ$4=$W64,$EA64*(1+SSSModel!$C$2),0),
     IF(SSSModel!$C$4="FCR",IF(AND(DQ$4&gt;=$W64,OFFSET(Profiles!$K$2,$Z64,MAX(Profiles!$C$2,BS$4-$W64))&gt;0),$EC64,0),0))))))</f>
        <v>0</v>
      </c>
      <c r="DR64" s="135">
        <f ca="1">IF(OR($Z64=0,SSSModel!$C$4="CF"),BT64,
IF(LEFT($V64,3)="ON_",
     IF(SSSModel!$C$4="RR",SUMPRODUCT(OFFSET($AC64,0,0,1,$CB$2),OFFSET(Profiles!$K$28,($Z64-1)*(Profiles!$I$26+1)+DR$4-SSSModel!$C$3+1,0,1,$CB$2)),
     IF(SSSModel!$C$4="ECC",$EA64*$EB64*SUMPRODUCT(OFFSET($AC64,0,MAX(0,DR$4-$DZ64-$CA$4+1),1,MIN($DZ64,DR$4-$CA$4+1)),OFFSET(Escalation!$K$24,($Y64-1)*(Escalation!$I$22+1)+DR$4-SSSModel!$C$3+1,MAX(0,DR$4-$DZ64-$CA$4+1),1,MIN($DZ64,DR$4-$CA$4+1))),
     IF(SSSModel!$C$4="PV",BT64*$EA64*(1+SSSModel!$C$2),
     IF(SSSModel!$C$4="FCR",$EC64*SUM(OFFSET($AC64,0,MAX(DR$4-$AC$4-$DZ64+1,0),1,MIN($DZ64,DR$4-$AC$4+1))),0)))),
SUM($AC64:$BZ64)*
     IF(SSSModel!$C$4="RR",OFFSET(Profiles!$K$2,$Z64,MAX(Profiles!$C$2,BT$4-$W64)),
     IF(SSSModel!$C$4="ECC",$EA64*$EB64*IF(MAX(Escalation!$C$2,BT$4-$W64)&gt;$DZ64-1,0,OFFSET(Escalation!$K$2,$Y64,MAX(Escalation!$C$2,BT$4-$W64))),
     IF(SSSModel!$C$4="PV",IF(DR$4=$W64,$EA64*(1+SSSModel!$C$2),0),
     IF(SSSModel!$C$4="FCR",IF(AND(DR$4&gt;=$W64,OFFSET(Profiles!$K$2,$Z64,MAX(Profiles!$C$2,BT$4-$W64))&gt;0),$EC64,0),0))))))</f>
        <v>0</v>
      </c>
      <c r="DS64" s="135">
        <f ca="1">IF(OR($Z64=0,SSSModel!$C$4="CF"),BU64,
IF(LEFT($V64,3)="ON_",
     IF(SSSModel!$C$4="RR",SUMPRODUCT(OFFSET($AC64,0,0,1,$CB$2),OFFSET(Profiles!$K$28,($Z64-1)*(Profiles!$I$26+1)+DS$4-SSSModel!$C$3+1,0,1,$CB$2)),
     IF(SSSModel!$C$4="ECC",$EA64*$EB64*SUMPRODUCT(OFFSET($AC64,0,MAX(0,DS$4-$DZ64-$CA$4+1),1,MIN($DZ64,DS$4-$CA$4+1)),OFFSET(Escalation!$K$24,($Y64-1)*(Escalation!$I$22+1)+DS$4-SSSModel!$C$3+1,MAX(0,DS$4-$DZ64-$CA$4+1),1,MIN($DZ64,DS$4-$CA$4+1))),
     IF(SSSModel!$C$4="PV",BU64*$EA64*(1+SSSModel!$C$2),
     IF(SSSModel!$C$4="FCR",$EC64*SUM(OFFSET($AC64,0,MAX(DS$4-$AC$4-$DZ64+1,0),1,MIN($DZ64,DS$4-$AC$4+1))),0)))),
SUM($AC64:$BZ64)*
     IF(SSSModel!$C$4="RR",OFFSET(Profiles!$K$2,$Z64,MAX(Profiles!$C$2,BU$4-$W64)),
     IF(SSSModel!$C$4="ECC",$EA64*$EB64*IF(MAX(Escalation!$C$2,BU$4-$W64)&gt;$DZ64-1,0,OFFSET(Escalation!$K$2,$Y64,MAX(Escalation!$C$2,BU$4-$W64))),
     IF(SSSModel!$C$4="PV",IF(DS$4=$W64,$EA64*(1+SSSModel!$C$2),0),
     IF(SSSModel!$C$4="FCR",IF(AND(DS$4&gt;=$W64,OFFSET(Profiles!$K$2,$Z64,MAX(Profiles!$C$2,BU$4-$W64))&gt;0),$EC64,0),0))))))</f>
        <v>0</v>
      </c>
      <c r="DT64" s="135">
        <f ca="1">IF(OR($Z64=0,SSSModel!$C$4="CF"),BV64,
IF(LEFT($V64,3)="ON_",
     IF(SSSModel!$C$4="RR",SUMPRODUCT(OFFSET($AC64,0,0,1,$CB$2),OFFSET(Profiles!$K$28,($Z64-1)*(Profiles!$I$26+1)+DT$4-SSSModel!$C$3+1,0,1,$CB$2)),
     IF(SSSModel!$C$4="ECC",$EA64*$EB64*SUMPRODUCT(OFFSET($AC64,0,MAX(0,DT$4-$DZ64-$CA$4+1),1,MIN($DZ64,DT$4-$CA$4+1)),OFFSET(Escalation!$K$24,($Y64-1)*(Escalation!$I$22+1)+DT$4-SSSModel!$C$3+1,MAX(0,DT$4-$DZ64-$CA$4+1),1,MIN($DZ64,DT$4-$CA$4+1))),
     IF(SSSModel!$C$4="PV",BV64*$EA64*(1+SSSModel!$C$2),
     IF(SSSModel!$C$4="FCR",$EC64*SUM(OFFSET($AC64,0,MAX(DT$4-$AC$4-$DZ64+1,0),1,MIN($DZ64,DT$4-$AC$4+1))),0)))),
SUM($AC64:$BZ64)*
     IF(SSSModel!$C$4="RR",OFFSET(Profiles!$K$2,$Z64,MAX(Profiles!$C$2,BV$4-$W64)),
     IF(SSSModel!$C$4="ECC",$EA64*$EB64*IF(MAX(Escalation!$C$2,BV$4-$W64)&gt;$DZ64-1,0,OFFSET(Escalation!$K$2,$Y64,MAX(Escalation!$C$2,BV$4-$W64))),
     IF(SSSModel!$C$4="PV",IF(DT$4=$W64,$EA64*(1+SSSModel!$C$2),0),
     IF(SSSModel!$C$4="FCR",IF(AND(DT$4&gt;=$W64,OFFSET(Profiles!$K$2,$Z64,MAX(Profiles!$C$2,BV$4-$W64))&gt;0),$EC64,0),0))))))</f>
        <v>0</v>
      </c>
      <c r="DU64" s="135">
        <f ca="1">IF(OR($Z64=0,SSSModel!$C$4="CF"),BW64,
IF(LEFT($V64,3)="ON_",
     IF(SSSModel!$C$4="RR",SUMPRODUCT(OFFSET($AC64,0,0,1,$CB$2),OFFSET(Profiles!$K$28,($Z64-1)*(Profiles!$I$26+1)+DU$4-SSSModel!$C$3+1,0,1,$CB$2)),
     IF(SSSModel!$C$4="ECC",$EA64*$EB64*SUMPRODUCT(OFFSET($AC64,0,MAX(0,DU$4-$DZ64-$CA$4+1),1,MIN($DZ64,DU$4-$CA$4+1)),OFFSET(Escalation!$K$24,($Y64-1)*(Escalation!$I$22+1)+DU$4-SSSModel!$C$3+1,MAX(0,DU$4-$DZ64-$CA$4+1),1,MIN($DZ64,DU$4-$CA$4+1))),
     IF(SSSModel!$C$4="PV",BW64*$EA64*(1+SSSModel!$C$2),
     IF(SSSModel!$C$4="FCR",$EC64*SUM(OFFSET($AC64,0,MAX(DU$4-$AC$4-$DZ64+1,0),1,MIN($DZ64,DU$4-$AC$4+1))),0)))),
SUM($AC64:$BZ64)*
     IF(SSSModel!$C$4="RR",OFFSET(Profiles!$K$2,$Z64,MAX(Profiles!$C$2,BW$4-$W64)),
     IF(SSSModel!$C$4="ECC",$EA64*$EB64*IF(MAX(Escalation!$C$2,BW$4-$W64)&gt;$DZ64-1,0,OFFSET(Escalation!$K$2,$Y64,MAX(Escalation!$C$2,BW$4-$W64))),
     IF(SSSModel!$C$4="PV",IF(DU$4=$W64,$EA64*(1+SSSModel!$C$2),0),
     IF(SSSModel!$C$4="FCR",IF(AND(DU$4&gt;=$W64,OFFSET(Profiles!$K$2,$Z64,MAX(Profiles!$C$2,BW$4-$W64))&gt;0),$EC64,0),0))))))</f>
        <v>0</v>
      </c>
      <c r="DV64" s="136">
        <f ca="1">IF(OR($Z64=0,SSSModel!$C$4="CF"),BX64,
IF(LEFT($V64,3)="ON_",
     IF(SSSModel!$C$4="RR",SUMPRODUCT(OFFSET($AC64,0,0,1,$CB$2),OFFSET(Profiles!$K$28,($Z64-1)*(Profiles!$I$26+1)+DV$4-SSSModel!$C$3+1,0,1,$CB$2)),
     IF(SSSModel!$C$4="ECC",$EA64*$EB64*SUMPRODUCT(OFFSET($AC64,0,MAX(0,DV$4-$DZ64-$CA$4+1),1,MIN($DZ64,DV$4-$CA$4+1)),OFFSET(Escalation!$K$24,($Y64-1)*(Escalation!$I$22+1)+DV$4-SSSModel!$C$3+1,MAX(0,DV$4-$DZ64-$CA$4+1),1,MIN($DZ64,DV$4-$CA$4+1))),
     IF(SSSModel!$C$4="PV",BX64*$EA64*(1+SSSModel!$C$2),
     IF(SSSModel!$C$4="FCR",$EC64*SUM(OFFSET($AC64,0,MAX(DV$4-$AC$4-$DZ64+1,0),1,MIN($DZ64,DV$4-$AC$4+1))),0)))),
SUM($AC64:$BZ64)*
     IF(SSSModel!$C$4="RR",OFFSET(Profiles!$K$2,$Z64,MAX(Profiles!$C$2,BX$4-$W64)),
     IF(SSSModel!$C$4="ECC",$EA64*$EB64*IF(MAX(Escalation!$C$2,BX$4-$W64)&gt;$DZ64-1,0,OFFSET(Escalation!$K$2,$Y64,MAX(Escalation!$C$2,BX$4-$W64))),
     IF(SSSModel!$C$4="PV",IF(DV$4=$W64,$EA64*(1+SSSModel!$C$2),0),
     IF(SSSModel!$C$4="FCR",IF(AND(DV$4&gt;=$W64,OFFSET(Profiles!$K$2,$Z64,MAX(Profiles!$C$2,BX$4-$W64))&gt;0),$EC64,0),0))))))</f>
        <v>0</v>
      </c>
      <c r="DW64" s="136">
        <f ca="1">IF(OR($Z64=0,SSSModel!$C$4="CF"),BY64,
IF(LEFT($V64,3)="ON_",
     IF(SSSModel!$C$4="RR",SUMPRODUCT(OFFSET($AC64,0,0,1,$CB$2),OFFSET(Profiles!$K$28,($Z64-1)*(Profiles!$I$26+1)+DW$4-SSSModel!$C$3+1,0,1,$CB$2)),
     IF(SSSModel!$C$4="ECC",$EA64*$EB64*SUMPRODUCT(OFFSET($AC64,0,MAX(0,DW$4-$DZ64-$CA$4+1),1,MIN($DZ64,DW$4-$CA$4+1)),OFFSET(Escalation!$K$24,($Y64-1)*(Escalation!$I$22+1)+DW$4-SSSModel!$C$3+1,MAX(0,DW$4-$DZ64-$CA$4+1),1,MIN($DZ64,DW$4-$CA$4+1))),
     IF(SSSModel!$C$4="PV",BY64*$EA64*(1+SSSModel!$C$2),
     IF(SSSModel!$C$4="FCR",$EC64*SUM(OFFSET($AC64,0,MAX(DW$4-$AC$4-$DZ64+1,0),1,MIN($DZ64,DW$4-$AC$4+1))),0)))),
SUM($AC64:$BZ64)*
     IF(SSSModel!$C$4="RR",OFFSET(Profiles!$K$2,$Z64,MAX(Profiles!$C$2,BY$4-$W64)),
     IF(SSSModel!$C$4="ECC",$EA64*$EB64*IF(MAX(Escalation!$C$2,BY$4-$W64)&gt;$DZ64-1,0,OFFSET(Escalation!$K$2,$Y64,MAX(Escalation!$C$2,BY$4-$W64))),
     IF(SSSModel!$C$4="PV",IF(DW$4=$W64,$EA64*(1+SSSModel!$C$2),0),
     IF(SSSModel!$C$4="FCR",IF(AND(DW$4&gt;=$W64,OFFSET(Profiles!$K$2,$Z64,MAX(Profiles!$C$2,BY$4-$W64))&gt;0),$EC64,0),0))))))</f>
        <v>0</v>
      </c>
      <c r="DX64" s="136">
        <f ca="1">IF(OR($Z64=0,SSSModel!$C$4="CF"),BZ64,
IF(LEFT($V64,3)="ON_",
     IF(SSSModel!$C$4="RR",SUMPRODUCT(OFFSET($AC64,0,0,1,$CB$2),OFFSET(Profiles!$K$28,($Z64-1)*(Profiles!$I$26+1)+DX$4-SSSModel!$C$3+1,0,1,$CB$2)),
     IF(SSSModel!$C$4="ECC",$EA64*$EB64*SUMPRODUCT(OFFSET($AC64,0,MAX(0,DX$4-$DZ64-$CA$4+1),1,MIN($DZ64,DX$4-$CA$4+1)),OFFSET(Escalation!$K$24,($Y64-1)*(Escalation!$I$22+1)+DX$4-SSSModel!$C$3+1,MAX(0,DX$4-$DZ64-$CA$4+1),1,MIN($DZ64,DX$4-$CA$4+1))),
     IF(SSSModel!$C$4="PV",BZ64*$EA64*(1+SSSModel!$C$2),
     IF(SSSModel!$C$4="FCR",$EC64*SUM(OFFSET($AC64,0,MAX(DX$4-$AC$4-$DZ64+1,0),1,MIN($DZ64,DX$4-$AC$4+1))),0)))),
SUM($AC64:$BZ64)*
     IF(SSSModel!$C$4="RR",OFFSET(Profiles!$K$2,$Z64,MAX(Profiles!$C$2,BZ$4-$W64)),
     IF(SSSModel!$C$4="ECC",$EA64*$EB64*IF(MAX(Escalation!$C$2,BZ$4-$W64)&gt;$DZ64-1,0,OFFSET(Escalation!$K$2,$Y64,MAX(Escalation!$C$2,BZ$4-$W64))),
     IF(SSSModel!$C$4="PV",IF(DX$4=$W64,$EA64*(1+SSSModel!$C$2),0),
     IF(SSSModel!$C$4="FCR",IF(AND(DX$4&gt;=$W64,OFFSET(Profiles!$K$2,$Z64,MAX(Profiles!$C$2,BZ$4-$W64))&gt;0),$EC64,0),0))))))</f>
        <v>0</v>
      </c>
      <c r="DY64" s="82">
        <f ca="1">IF($Y64=0,0,OFFSET(Escalation!$B$2,$Y64,0))</f>
        <v>0</v>
      </c>
      <c r="DZ64" s="80">
        <f ca="1">IF($Z64=0,0,COUNTIF(OFFSET(Profiles!$K$2,$Z64,0,1,50),"&gt;0"))</f>
        <v>0</v>
      </c>
      <c r="EA64" s="137">
        <f ca="1">IF($Z64=0,0,SUMPRODUCT(Profiles!$C$20:$BH$20,OFFSET(Profiles!$C$2,$Z64,0,1,Profiles!$B$1)))</f>
        <v>0</v>
      </c>
      <c r="EB64" s="24">
        <f>IF($Z64=0,0,((1-(1+DY64)/(1+SSSModel!$C$2))/(1-((1+DY64)/(1+SSSModel!$C$2))^DZ64))*(1+SSSModel!$C$2))</f>
        <v>0</v>
      </c>
      <c r="EC64" s="24">
        <f>IF($Z64=0,0,-PMT(SSSModel!$C$2,DZ64,EA64))</f>
        <v>0</v>
      </c>
    </row>
    <row r="65" spans="3:133" x14ac:dyDescent="0.35">
      <c r="C65" s="18">
        <f t="shared" si="5"/>
        <v>7</v>
      </c>
      <c r="D65" s="18">
        <f t="shared" si="6"/>
        <v>1</v>
      </c>
      <c r="E65" s="18">
        <f t="shared" ca="1" si="10"/>
        <v>1</v>
      </c>
      <c r="G65" s="25">
        <f ca="1">IF($E65=0,"",OFFSET(Resources!B$26,$E65,0))</f>
        <v>1</v>
      </c>
      <c r="H65" s="25" t="str">
        <f ca="1">IF($E65=0,"",OFFSET(Resources!C$26,$E65,0))</f>
        <v>NREL</v>
      </c>
      <c r="I65" s="25" t="str">
        <f ca="1">IF($E65=0,"",OFFSET(Resources!$E$26,$E65,0))</f>
        <v>SB SCCT (220 MW)</v>
      </c>
      <c r="J65" s="16">
        <v>1</v>
      </c>
      <c r="K65" s="16" t="s">
        <v>150</v>
      </c>
      <c r="L65" s="25" t="str">
        <f ca="1">OFFSET(Resources!$CG$24,0,$C65-1)</f>
        <v>On-Going O&amp;M #2</v>
      </c>
      <c r="M65" s="25" t="str">
        <f ca="1">OFFSET(Resources!$CG$25,0,$C65-1)</f>
        <v>O&amp;M</v>
      </c>
      <c r="N65" s="1">
        <v>1</v>
      </c>
      <c r="O65" s="7">
        <f ca="1">IF($E65=0,0,OFFSET(Resources!$CG$26,$E65,$C65-1))</f>
        <v>0</v>
      </c>
      <c r="P65" s="25" t="str">
        <f ca="1">OFFSET(Resources!$CG$26,0,$C65-1)</f>
        <v>$/Yr</v>
      </c>
      <c r="Q65" s="18">
        <f ca="1">IF($E65=0,0,OFFSET(GenAlts!$W$4,$E65,$D65-1))</f>
        <v>2032</v>
      </c>
      <c r="R65" s="1">
        <v>1</v>
      </c>
      <c r="S65">
        <f ca="1">IF($E65=0,"",OFFSET(Resources!$R$26,$E65,0))</f>
        <v>30</v>
      </c>
      <c r="T65" s="1"/>
      <c r="U65" s="25" t="str">
        <f ca="1">IF($E65=0,0,OFFSET(Resources!$AB$26,$E65,($C65-1)*Resources!$CI$20))</f>
        <v>SCCT_O&amp;M</v>
      </c>
      <c r="V65" s="1"/>
      <c r="W65">
        <f t="shared" ca="1" si="9"/>
        <v>2032</v>
      </c>
      <c r="X65">
        <f>IF(T65="",0,MATCH(T65,Profiles!$A$3:$A$22,0))</f>
        <v>0</v>
      </c>
      <c r="Y65" s="10">
        <f ca="1">IF(U65=0,0,MATCH(U65,Escalation!$A$3:$A$18,0))</f>
        <v>4</v>
      </c>
      <c r="Z65">
        <f>IF(V65="",0,MATCH(V65,Profiles!$A$3:$A$22,0))</f>
        <v>0</v>
      </c>
      <c r="AA65" s="8"/>
      <c r="AB65" s="8">
        <v>0</v>
      </c>
      <c r="AC65" s="72">
        <f ca="1">IF(OR(AC$4&lt;$Q65,AC$4&gt;$Q65+IF($S65="",1000,$S65)-1),0,IF(MOD(AC$4-$Q65,IF($R65="",1000,$R65))=0,$O65,0))*IF($Y65&gt;0,(1+INDEX(Escalation!$B$3:$B$18,$Y65,0))^(AC$4-SSSModel!$C$5),1)*IF($X65=0,1,OFFSET(Profiles!$K$2,$X65,MAX(Profiles!$C$2,AC$4-$Q65)))*IF($AA65=1,(1+SSSModel!#REF!),1)</f>
        <v>0</v>
      </c>
      <c r="AD65" s="72">
        <f ca="1">IF(OR(AD$4&lt;$Q65,AD$4&gt;$Q65+IF($S65="",1000,$S65)-1),0,IF(MOD(AD$4-$Q65,IF($R65="",1000,$R65))=0,$O65,0))*IF($Y65&gt;0,(1+INDEX(Escalation!$B$3:$B$18,$Y65,0))^(AD$4-SSSModel!$C$5),1)*IF($X65=0,1,OFFSET(Profiles!$K$2,$X65,MAX(Profiles!$C$2,AD$4-$Q65)))*IF($AA65=1,(1+SSSModel!#REF!),1)</f>
        <v>0</v>
      </c>
      <c r="AE65" s="72">
        <f ca="1">IF(OR(AE$4&lt;$Q65,AE$4&gt;$Q65+IF($S65="",1000,$S65)-1),0,IF(MOD(AE$4-$Q65,IF($R65="",1000,$R65))=0,$O65,0))*IF($Y65&gt;0,(1+INDEX(Escalation!$B$3:$B$18,$Y65,0))^(AE$4-SSSModel!$C$5),1)*IF($X65=0,1,OFFSET(Profiles!$K$2,$X65,MAX(Profiles!$C$2,AE$4-$Q65)))*IF($AA65=1,(1+SSSModel!#REF!),1)</f>
        <v>0</v>
      </c>
      <c r="AF65" s="72">
        <f ca="1">IF(OR(AF$4&lt;$Q65,AF$4&gt;$Q65+IF($S65="",1000,$S65)-1),0,IF(MOD(AF$4-$Q65,IF($R65="",1000,$R65))=0,$O65,0))*IF($Y65&gt;0,(1+INDEX(Escalation!$B$3:$B$18,$Y65,0))^(AF$4-SSSModel!$C$5),1)*IF($X65=0,1,OFFSET(Profiles!$K$2,$X65,MAX(Profiles!$C$2,AF$4-$Q65)))*IF($AA65=1,(1+SSSModel!#REF!),1)</f>
        <v>0</v>
      </c>
      <c r="AG65" s="72">
        <f ca="1">IF(OR(AG$4&lt;$Q65,AG$4&gt;$Q65+IF($S65="",1000,$S65)-1),0,IF(MOD(AG$4-$Q65,IF($R65="",1000,$R65))=0,$O65,0))*IF($Y65&gt;0,(1+INDEX(Escalation!$B$3:$B$18,$Y65,0))^(AG$4-SSSModel!$C$5),1)*IF($X65=0,1,OFFSET(Profiles!$K$2,$X65,MAX(Profiles!$C$2,AG$4-$Q65)))*IF($AA65=1,(1+SSSModel!#REF!),1)</f>
        <v>0</v>
      </c>
      <c r="AH65" s="72">
        <f ca="1">IF(OR(AH$4&lt;$Q65,AH$4&gt;$Q65+IF($S65="",1000,$S65)-1),0,IF(MOD(AH$4-$Q65,IF($R65="",1000,$R65))=0,$O65,0))*IF($Y65&gt;0,(1+INDEX(Escalation!$B$3:$B$18,$Y65,0))^(AH$4-SSSModel!$C$5),1)*IF($X65=0,1,OFFSET(Profiles!$K$2,$X65,MAX(Profiles!$C$2,AH$4-$Q65)))*IF($AA65=1,(1+SSSModel!#REF!),1)</f>
        <v>0</v>
      </c>
      <c r="AI65" s="72">
        <f ca="1">IF(OR(AI$4&lt;$Q65,AI$4&gt;$Q65+IF($S65="",1000,$S65)-1),0,IF(MOD(AI$4-$Q65,IF($R65="",1000,$R65))=0,$O65,0))*IF($Y65&gt;0,(1+INDEX(Escalation!$B$3:$B$18,$Y65,0))^(AI$4-SSSModel!$C$5),1)*IF($X65=0,1,OFFSET(Profiles!$K$2,$X65,MAX(Profiles!$C$2,AI$4-$Q65)))*IF($AA65=1,(1+SSSModel!#REF!),1)</f>
        <v>0</v>
      </c>
      <c r="AJ65" s="72">
        <f ca="1">IF(OR(AJ$4&lt;$Q65,AJ$4&gt;$Q65+IF($S65="",1000,$S65)-1),0,IF(MOD(AJ$4-$Q65,IF($R65="",1000,$R65))=0,$O65,0))*IF($Y65&gt;0,(1+INDEX(Escalation!$B$3:$B$18,$Y65,0))^(AJ$4-SSSModel!$C$5),1)*IF($X65=0,1,OFFSET(Profiles!$K$2,$X65,MAX(Profiles!$C$2,AJ$4-$Q65)))*IF($AA65=1,(1+SSSModel!#REF!),1)</f>
        <v>0</v>
      </c>
      <c r="AK65" s="72">
        <f ca="1">IF(OR(AK$4&lt;$Q65,AK$4&gt;$Q65+IF($S65="",1000,$S65)-1),0,IF(MOD(AK$4-$Q65,IF($R65="",1000,$R65))=0,$O65,0))*IF($Y65&gt;0,(1+INDEX(Escalation!$B$3:$B$18,$Y65,0))^(AK$4-SSSModel!$C$5),1)*IF($X65=0,1,OFFSET(Profiles!$K$2,$X65,MAX(Profiles!$C$2,AK$4-$Q65)))*IF($AA65=1,(1+SSSModel!#REF!),1)</f>
        <v>0</v>
      </c>
      <c r="AL65" s="72">
        <f ca="1">IF(OR(AL$4&lt;$Q65,AL$4&gt;$Q65+IF($S65="",1000,$S65)-1),0,IF(MOD(AL$4-$Q65,IF($R65="",1000,$R65))=0,$O65,0))*IF($Y65&gt;0,(1+INDEX(Escalation!$B$3:$B$18,$Y65,0))^(AL$4-SSSModel!$C$5),1)*IF($X65=0,1,OFFSET(Profiles!$K$2,$X65,MAX(Profiles!$C$2,AL$4-$Q65)))*IF($AA65=1,(1+SSSModel!#REF!),1)</f>
        <v>0</v>
      </c>
      <c r="AM65" s="72">
        <f ca="1">IF(OR(AM$4&lt;$Q65,AM$4&gt;$Q65+IF($S65="",1000,$S65)-1),0,IF(MOD(AM$4-$Q65,IF($R65="",1000,$R65))=0,$O65,0))*IF($Y65&gt;0,(1+INDEX(Escalation!$B$3:$B$18,$Y65,0))^(AM$4-SSSModel!$C$5),1)*IF($X65=0,1,OFFSET(Profiles!$K$2,$X65,MAX(Profiles!$C$2,AM$4-$Q65)))*IF($AA65=1,(1+SSSModel!#REF!),1)</f>
        <v>0</v>
      </c>
      <c r="AN65" s="72">
        <f ca="1">IF(OR(AN$4&lt;$Q65,AN$4&gt;$Q65+IF($S65="",1000,$S65)-1),0,IF(MOD(AN$4-$Q65,IF($R65="",1000,$R65))=0,$O65,0))*IF($Y65&gt;0,(1+INDEX(Escalation!$B$3:$B$18,$Y65,0))^(AN$4-SSSModel!$C$5),1)*IF($X65=0,1,OFFSET(Profiles!$K$2,$X65,MAX(Profiles!$C$2,AN$4-$Q65)))*IF($AA65=1,(1+SSSModel!#REF!),1)</f>
        <v>0</v>
      </c>
      <c r="AO65" s="72">
        <f ca="1">IF(OR(AO$4&lt;$Q65,AO$4&gt;$Q65+IF($S65="",1000,$S65)-1),0,IF(MOD(AO$4-$Q65,IF($R65="",1000,$R65))=0,$O65,0))*IF($Y65&gt;0,(1+INDEX(Escalation!$B$3:$B$18,$Y65,0))^(AO$4-SSSModel!$C$5),1)*IF($X65=0,1,OFFSET(Profiles!$K$2,$X65,MAX(Profiles!$C$2,AO$4-$Q65)))*IF($AA65=1,(1+SSSModel!#REF!),1)</f>
        <v>0</v>
      </c>
      <c r="AP65" s="72">
        <f ca="1">IF(OR(AP$4&lt;$Q65,AP$4&gt;$Q65+IF($S65="",1000,$S65)-1),0,IF(MOD(AP$4-$Q65,IF($R65="",1000,$R65))=0,$O65,0))*IF($Y65&gt;0,(1+INDEX(Escalation!$B$3:$B$18,$Y65,0))^(AP$4-SSSModel!$C$5),1)*IF($X65=0,1,OFFSET(Profiles!$K$2,$X65,MAX(Profiles!$C$2,AP$4-$Q65)))*IF($AA65=1,(1+SSSModel!#REF!),1)</f>
        <v>0</v>
      </c>
      <c r="AQ65" s="72">
        <f ca="1">IF(OR(AQ$4&lt;$Q65,AQ$4&gt;$Q65+IF($S65="",1000,$S65)-1),0,IF(MOD(AQ$4-$Q65,IF($R65="",1000,$R65))=0,$O65,0))*IF($Y65&gt;0,(1+INDEX(Escalation!$B$3:$B$18,$Y65,0))^(AQ$4-SSSModel!$C$5),1)*IF($X65=0,1,OFFSET(Profiles!$K$2,$X65,MAX(Profiles!$C$2,AQ$4-$Q65)))*IF($AA65=1,(1+SSSModel!#REF!),1)</f>
        <v>0</v>
      </c>
      <c r="AR65" s="72">
        <f ca="1">IF(OR(AR$4&lt;$Q65,AR$4&gt;$Q65+IF($S65="",1000,$S65)-1),0,IF(MOD(AR$4-$Q65,IF($R65="",1000,$R65))=0,$O65,0))*IF($Y65&gt;0,(1+INDEX(Escalation!$B$3:$B$18,$Y65,0))^(AR$4-SSSModel!$C$5),1)*IF($X65=0,1,OFFSET(Profiles!$K$2,$X65,MAX(Profiles!$C$2,AR$4-$Q65)))*IF($AA65=1,(1+SSSModel!#REF!),1)</f>
        <v>0</v>
      </c>
      <c r="AS65" s="72">
        <f ca="1">IF(OR(AS$4&lt;$Q65,AS$4&gt;$Q65+IF($S65="",1000,$S65)-1),0,IF(MOD(AS$4-$Q65,IF($R65="",1000,$R65))=0,$O65,0))*IF($Y65&gt;0,(1+INDEX(Escalation!$B$3:$B$18,$Y65,0))^(AS$4-SSSModel!$C$5),1)*IF($X65=0,1,OFFSET(Profiles!$K$2,$X65,MAX(Profiles!$C$2,AS$4-$Q65)))*IF($AA65=1,(1+SSSModel!#REF!),1)</f>
        <v>0</v>
      </c>
      <c r="AT65" s="72">
        <f ca="1">IF(OR(AT$4&lt;$Q65,AT$4&gt;$Q65+IF($S65="",1000,$S65)-1),0,IF(MOD(AT$4-$Q65,IF($R65="",1000,$R65))=0,$O65,0))*IF($Y65&gt;0,(1+INDEX(Escalation!$B$3:$B$18,$Y65,0))^(AT$4-SSSModel!$C$5),1)*IF($X65=0,1,OFFSET(Profiles!$K$2,$X65,MAX(Profiles!$C$2,AT$4-$Q65)))*IF($AA65=1,(1+SSSModel!#REF!),1)</f>
        <v>0</v>
      </c>
      <c r="AU65" s="72">
        <f ca="1">IF(OR(AU$4&lt;$Q65,AU$4&gt;$Q65+IF($S65="",1000,$S65)-1),0,IF(MOD(AU$4-$Q65,IF($R65="",1000,$R65))=0,$O65,0))*IF($Y65&gt;0,(1+INDEX(Escalation!$B$3:$B$18,$Y65,0))^(AU$4-SSSModel!$C$5),1)*IF($X65=0,1,OFFSET(Profiles!$K$2,$X65,MAX(Profiles!$C$2,AU$4-$Q65)))*IF($AA65=1,(1+SSSModel!#REF!),1)</f>
        <v>0</v>
      </c>
      <c r="AV65" s="72">
        <f ca="1">IF(OR(AV$4&lt;$Q65,AV$4&gt;$Q65+IF($S65="",1000,$S65)-1),0,IF(MOD(AV$4-$Q65,IF($R65="",1000,$R65))=0,$O65,0))*IF($Y65&gt;0,(1+INDEX(Escalation!$B$3:$B$18,$Y65,0))^(AV$4-SSSModel!$C$5),1)*IF($X65=0,1,OFFSET(Profiles!$K$2,$X65,MAX(Profiles!$C$2,AV$4-$Q65)))*IF($AA65=1,(1+SSSModel!#REF!),1)</f>
        <v>0</v>
      </c>
      <c r="AW65" s="72">
        <f ca="1">IF(OR(AW$4&lt;$Q65,AW$4&gt;$Q65+IF($S65="",1000,$S65)-1),0,IF(MOD(AW$4-$Q65,IF($R65="",1000,$R65))=0,$O65,0))*IF($Y65&gt;0,(1+INDEX(Escalation!$B$3:$B$18,$Y65,0))^(AW$4-SSSModel!$C$5),1)*IF($X65=0,1,OFFSET(Profiles!$K$2,$X65,MAX(Profiles!$C$2,AW$4-$Q65)))*IF($AA65=1,(1+SSSModel!#REF!),1)</f>
        <v>0</v>
      </c>
      <c r="AX65" s="72">
        <f ca="1">IF(OR(AX$4&lt;$Q65,AX$4&gt;$Q65+IF($S65="",1000,$S65)-1),0,IF(MOD(AX$4-$Q65,IF($R65="",1000,$R65))=0,$O65,0))*IF($Y65&gt;0,(1+INDEX(Escalation!$B$3:$B$18,$Y65,0))^(AX$4-SSSModel!$C$5),1)*IF($X65=0,1,OFFSET(Profiles!$K$2,$X65,MAX(Profiles!$C$2,AX$4-$Q65)))*IF($AA65=1,(1+SSSModel!#REF!),1)</f>
        <v>0</v>
      </c>
      <c r="AY65" s="72">
        <f ca="1">IF(OR(AY$4&lt;$Q65,AY$4&gt;$Q65+IF($S65="",1000,$S65)-1),0,IF(MOD(AY$4-$Q65,IF($R65="",1000,$R65))=0,$O65,0))*IF($Y65&gt;0,(1+INDEX(Escalation!$B$3:$B$18,$Y65,0))^(AY$4-SSSModel!$C$5),1)*IF($X65=0,1,OFFSET(Profiles!$K$2,$X65,MAX(Profiles!$C$2,AY$4-$Q65)))*IF($AA65=1,(1+SSSModel!#REF!),1)</f>
        <v>0</v>
      </c>
      <c r="AZ65" s="72">
        <f ca="1">IF(OR(AZ$4&lt;$Q65,AZ$4&gt;$Q65+IF($S65="",1000,$S65)-1),0,IF(MOD(AZ$4-$Q65,IF($R65="",1000,$R65))=0,$O65,0))*IF($Y65&gt;0,(1+INDEX(Escalation!$B$3:$B$18,$Y65,0))^(AZ$4-SSSModel!$C$5),1)*IF($X65=0,1,OFFSET(Profiles!$K$2,$X65,MAX(Profiles!$C$2,AZ$4-$Q65)))*IF($AA65=1,(1+SSSModel!#REF!),1)</f>
        <v>0</v>
      </c>
      <c r="BA65" s="72">
        <f ca="1">IF(OR(BA$4&lt;$Q65,BA$4&gt;$Q65+IF($S65="",1000,$S65)-1),0,IF(MOD(BA$4-$Q65,IF($R65="",1000,$R65))=0,$O65,0))*IF($Y65&gt;0,(1+INDEX(Escalation!$B$3:$B$18,$Y65,0))^(BA$4-SSSModel!$C$5),1)*IF($X65=0,1,OFFSET(Profiles!$K$2,$X65,MAX(Profiles!$C$2,BA$4-$Q65)))*IF($AA65=1,(1+SSSModel!#REF!),1)</f>
        <v>0</v>
      </c>
      <c r="BB65" s="72">
        <f ca="1">IF(OR(BB$4&lt;$Q65,BB$4&gt;$Q65+IF($S65="",1000,$S65)-1),0,IF(MOD(BB$4-$Q65,IF($R65="",1000,$R65))=0,$O65,0))*IF($Y65&gt;0,(1+INDEX(Escalation!$B$3:$B$18,$Y65,0))^(BB$4-SSSModel!$C$5),1)*IF($X65=0,1,OFFSET(Profiles!$K$2,$X65,MAX(Profiles!$C$2,BB$4-$Q65)))*IF($AA65=1,(1+SSSModel!#REF!),1)</f>
        <v>0</v>
      </c>
      <c r="BC65" s="72">
        <f ca="1">IF(OR(BC$4&lt;$Q65,BC$4&gt;$Q65+IF($S65="",1000,$S65)-1),0,IF(MOD(BC$4-$Q65,IF($R65="",1000,$R65))=0,$O65,0))*IF($Y65&gt;0,(1+INDEX(Escalation!$B$3:$B$18,$Y65,0))^(BC$4-SSSModel!$C$5),1)*IF($X65=0,1,OFFSET(Profiles!$K$2,$X65,MAX(Profiles!$C$2,BC$4-$Q65)))*IF($AA65=1,(1+SSSModel!#REF!),1)</f>
        <v>0</v>
      </c>
      <c r="BD65" s="72">
        <f ca="1">IF(OR(BD$4&lt;$Q65,BD$4&gt;$Q65+IF($S65="",1000,$S65)-1),0,IF(MOD(BD$4-$Q65,IF($R65="",1000,$R65))=0,$O65,0))*IF($Y65&gt;0,(1+INDEX(Escalation!$B$3:$B$18,$Y65,0))^(BD$4-SSSModel!$C$5),1)*IF($X65=0,1,OFFSET(Profiles!$K$2,$X65,MAX(Profiles!$C$2,BD$4-$Q65)))*IF($AA65=1,(1+SSSModel!#REF!),1)</f>
        <v>0</v>
      </c>
      <c r="BE65" s="72">
        <f ca="1">IF(OR(BE$4&lt;$Q65,BE$4&gt;$Q65+IF($S65="",1000,$S65)-1),0,IF(MOD(BE$4-$Q65,IF($R65="",1000,$R65))=0,$O65,0))*IF($Y65&gt;0,(1+INDEX(Escalation!$B$3:$B$18,$Y65,0))^(BE$4-SSSModel!$C$5),1)*IF($X65=0,1,OFFSET(Profiles!$K$2,$X65,MAX(Profiles!$C$2,BE$4-$Q65)))*IF($AA65=1,(1+SSSModel!#REF!),1)</f>
        <v>0</v>
      </c>
      <c r="BF65" s="72">
        <f ca="1">IF(OR(BF$4&lt;$Q65,BF$4&gt;$Q65+IF($S65="",1000,$S65)-1),0,IF(MOD(BF$4-$Q65,IF($R65="",1000,$R65))=0,$O65,0))*IF($Y65&gt;0,(1+INDEX(Escalation!$B$3:$B$18,$Y65,0))^(BF$4-SSSModel!$C$5),1)*IF($X65=0,1,OFFSET(Profiles!$K$2,$X65,MAX(Profiles!$C$2,BF$4-$Q65)))*IF($AA65=1,(1+SSSModel!#REF!),1)</f>
        <v>0</v>
      </c>
      <c r="BG65" s="72">
        <f ca="1">IF(OR(BG$4&lt;$Q65,BG$4&gt;$Q65+IF($S65="",1000,$S65)-1),0,IF(MOD(BG$4-$Q65,IF($R65="",1000,$R65))=0,$O65,0))*IF($Y65&gt;0,(1+INDEX(Escalation!$B$3:$B$18,$Y65,0))^(BG$4-SSSModel!$C$5),1)*IF($X65=0,1,OFFSET(Profiles!$K$2,$X65,MAX(Profiles!$C$2,BG$4-$Q65)))*IF($AA65=1,(1+SSSModel!#REF!),1)</f>
        <v>0</v>
      </c>
      <c r="BH65" s="72">
        <f ca="1">IF(OR(BH$4&lt;$Q65,BH$4&gt;$Q65+IF($S65="",1000,$S65)-1),0,IF(MOD(BH$4-$Q65,IF($R65="",1000,$R65))=0,$O65,0))*IF($Y65&gt;0,(1+INDEX(Escalation!$B$3:$B$18,$Y65,0))^(BH$4-SSSModel!$C$5),1)*IF($X65=0,1,OFFSET(Profiles!$K$2,$X65,MAX(Profiles!$C$2,BH$4-$Q65)))*IF($AA65=1,(1+SSSModel!#REF!),1)</f>
        <v>0</v>
      </c>
      <c r="BI65" s="72">
        <f ca="1">IF(OR(BI$4&lt;$Q65,BI$4&gt;$Q65+IF($S65="",1000,$S65)-1),0,IF(MOD(BI$4-$Q65,IF($R65="",1000,$R65))=0,$O65,0))*IF($Y65&gt;0,(1+INDEX(Escalation!$B$3:$B$18,$Y65,0))^(BI$4-SSSModel!$C$5),1)*IF($X65=0,1,OFFSET(Profiles!$K$2,$X65,MAX(Profiles!$C$2,BI$4-$Q65)))*IF($AA65=1,(1+SSSModel!#REF!),1)</f>
        <v>0</v>
      </c>
      <c r="BJ65" s="72">
        <f ca="1">IF(OR(BJ$4&lt;$Q65,BJ$4&gt;$Q65+IF($S65="",1000,$S65)-1),0,IF(MOD(BJ$4-$Q65,IF($R65="",1000,$R65))=0,$O65,0))*IF($Y65&gt;0,(1+INDEX(Escalation!$B$3:$B$18,$Y65,0))^(BJ$4-SSSModel!$C$5),1)*IF($X65=0,1,OFFSET(Profiles!$K$2,$X65,MAX(Profiles!$C$2,BJ$4-$Q65)))*IF($AA65=1,(1+SSSModel!#REF!),1)</f>
        <v>0</v>
      </c>
      <c r="BK65" s="72">
        <f ca="1">IF(OR(BK$4&lt;$Q65,BK$4&gt;$Q65+IF($S65="",1000,$S65)-1),0,IF(MOD(BK$4-$Q65,IF($R65="",1000,$R65))=0,$O65,0))*IF($Y65&gt;0,(1+INDEX(Escalation!$B$3:$B$18,$Y65,0))^(BK$4-SSSModel!$C$5),1)*IF($X65=0,1,OFFSET(Profiles!$K$2,$X65,MAX(Profiles!$C$2,BK$4-$Q65)))*IF($AA65=1,(1+SSSModel!#REF!),1)</f>
        <v>0</v>
      </c>
      <c r="BL65" s="72">
        <f ca="1">IF(OR(BL$4&lt;$Q65,BL$4&gt;$Q65+IF($S65="",1000,$S65)-1),0,IF(MOD(BL$4-$Q65,IF($R65="",1000,$R65))=0,$O65,0))*IF($Y65&gt;0,(1+INDEX(Escalation!$B$3:$B$18,$Y65,0))^(BL$4-SSSModel!$C$5),1)*IF($X65=0,1,OFFSET(Profiles!$K$2,$X65,MAX(Profiles!$C$2,BL$4-$Q65)))*IF($AA65=1,(1+SSSModel!#REF!),1)</f>
        <v>0</v>
      </c>
      <c r="BM65" s="72">
        <f ca="1">IF(OR(BM$4&lt;$Q65,BM$4&gt;$Q65+IF($S65="",1000,$S65)-1),0,IF(MOD(BM$4-$Q65,IF($R65="",1000,$R65))=0,$O65,0))*IF($Y65&gt;0,(1+INDEX(Escalation!$B$3:$B$18,$Y65,0))^(BM$4-SSSModel!$C$5),1)*IF($X65=0,1,OFFSET(Profiles!$K$2,$X65,MAX(Profiles!$C$2,BM$4-$Q65)))*IF($AA65=1,(1+SSSModel!#REF!),1)</f>
        <v>0</v>
      </c>
      <c r="BN65" s="72">
        <f ca="1">IF(OR(BN$4&lt;$Q65,BN$4&gt;$Q65+IF($S65="",1000,$S65)-1),0,IF(MOD(BN$4-$Q65,IF($R65="",1000,$R65))=0,$O65,0))*IF($Y65&gt;0,(1+INDEX(Escalation!$B$3:$B$18,$Y65,0))^(BN$4-SSSModel!$C$5),1)*IF($X65=0,1,OFFSET(Profiles!$K$2,$X65,MAX(Profiles!$C$2,BN$4-$Q65)))*IF($AA65=1,(1+SSSModel!#REF!),1)</f>
        <v>0</v>
      </c>
      <c r="BO65" s="72">
        <f ca="1">IF(OR(BO$4&lt;$Q65,BO$4&gt;$Q65+IF($S65="",1000,$S65)-1),0,IF(MOD(BO$4-$Q65,IF($R65="",1000,$R65))=0,$O65,0))*IF($Y65&gt;0,(1+INDEX(Escalation!$B$3:$B$18,$Y65,0))^(BO$4-SSSModel!$C$5),1)*IF($X65=0,1,OFFSET(Profiles!$K$2,$X65,MAX(Profiles!$C$2,BO$4-$Q65)))*IF($AA65=1,(1+SSSModel!#REF!),1)</f>
        <v>0</v>
      </c>
      <c r="BP65" s="72">
        <f ca="1">IF(OR(BP$4&lt;$Q65,BP$4&gt;$Q65+IF($S65="",1000,$S65)-1),0,IF(MOD(BP$4-$Q65,IF($R65="",1000,$R65))=0,$O65,0))*IF($Y65&gt;0,(1+INDEX(Escalation!$B$3:$B$18,$Y65,0))^(BP$4-SSSModel!$C$5),1)*IF($X65=0,1,OFFSET(Profiles!$K$2,$X65,MAX(Profiles!$C$2,BP$4-$Q65)))*IF($AA65=1,(1+SSSModel!#REF!),1)</f>
        <v>0</v>
      </c>
      <c r="BQ65" s="72">
        <f ca="1">IF(OR(BQ$4&lt;$Q65,BQ$4&gt;$Q65+IF($S65="",1000,$S65)-1),0,IF(MOD(BQ$4-$Q65,IF($R65="",1000,$R65))=0,$O65,0))*IF($Y65&gt;0,(1+INDEX(Escalation!$B$3:$B$18,$Y65,0))^(BQ$4-SSSModel!$C$5),1)*IF($X65=0,1,OFFSET(Profiles!$K$2,$X65,MAX(Profiles!$C$2,BQ$4-$Q65)))*IF($AA65=1,(1+SSSModel!#REF!),1)</f>
        <v>0</v>
      </c>
      <c r="BR65" s="72">
        <f ca="1">IF(OR(BR$4&lt;$Q65,BR$4&gt;$Q65+IF($S65="",1000,$S65)-1),0,IF(MOD(BR$4-$Q65,IF($R65="",1000,$R65))=0,$O65,0))*IF($Y65&gt;0,(1+INDEX(Escalation!$B$3:$B$18,$Y65,0))^(BR$4-SSSModel!$C$5),1)*IF($X65=0,1,OFFSET(Profiles!$K$2,$X65,MAX(Profiles!$C$2,BR$4-$Q65)))*IF($AA65=1,(1+SSSModel!#REF!),1)</f>
        <v>0</v>
      </c>
      <c r="BS65" s="72">
        <f ca="1">IF(OR(BS$4&lt;$Q65,BS$4&gt;$Q65+IF($S65="",1000,$S65)-1),0,IF(MOD(BS$4-$Q65,IF($R65="",1000,$R65))=0,$O65,0))*IF($Y65&gt;0,(1+INDEX(Escalation!$B$3:$B$18,$Y65,0))^(BS$4-SSSModel!$C$5),1)*IF($X65=0,1,OFFSET(Profiles!$K$2,$X65,MAX(Profiles!$C$2,BS$4-$Q65)))*IF($AA65=1,(1+SSSModel!#REF!),1)</f>
        <v>0</v>
      </c>
      <c r="BT65" s="72">
        <f ca="1">IF(OR(BT$4&lt;$Q65,BT$4&gt;$Q65+IF($S65="",1000,$S65)-1),0,IF(MOD(BT$4-$Q65,IF($R65="",1000,$R65))=0,$O65,0))*IF($Y65&gt;0,(1+INDEX(Escalation!$B$3:$B$18,$Y65,0))^(BT$4-SSSModel!$C$5),1)*IF($X65=0,1,OFFSET(Profiles!$K$2,$X65,MAX(Profiles!$C$2,BT$4-$Q65)))*IF($AA65=1,(1+SSSModel!#REF!),1)</f>
        <v>0</v>
      </c>
      <c r="BU65" s="72">
        <f ca="1">IF(OR(BU$4&lt;$Q65,BU$4&gt;$Q65+IF($S65="",1000,$S65)-1),0,IF(MOD(BU$4-$Q65,IF($R65="",1000,$R65))=0,$O65,0))*IF($Y65&gt;0,(1+INDEX(Escalation!$B$3:$B$18,$Y65,0))^(BU$4-SSSModel!$C$5),1)*IF($X65=0,1,OFFSET(Profiles!$K$2,$X65,MAX(Profiles!$C$2,BU$4-$Q65)))*IF($AA65=1,(1+SSSModel!#REF!),1)</f>
        <v>0</v>
      </c>
      <c r="BV65" s="72">
        <f ca="1">IF(OR(BV$4&lt;$Q65,BV$4&gt;$Q65+IF($S65="",1000,$S65)-1),0,IF(MOD(BV$4-$Q65,IF($R65="",1000,$R65))=0,$O65,0))*IF($Y65&gt;0,(1+INDEX(Escalation!$B$3:$B$18,$Y65,0))^(BV$4-SSSModel!$C$5),1)*IF($X65=0,1,OFFSET(Profiles!$K$2,$X65,MAX(Profiles!$C$2,BV$4-$Q65)))*IF($AA65=1,(1+SSSModel!#REF!),1)</f>
        <v>0</v>
      </c>
      <c r="BW65" s="72">
        <f ca="1">IF(OR(BW$4&lt;$Q65,BW$4&gt;$Q65+IF($S65="",1000,$S65)-1),0,IF(MOD(BW$4-$Q65,IF($R65="",1000,$R65))=0,$O65,0))*IF($Y65&gt;0,(1+INDEX(Escalation!$B$3:$B$18,$Y65,0))^(BW$4-SSSModel!$C$5),1)*IF($X65=0,1,OFFSET(Profiles!$K$2,$X65,MAX(Profiles!$C$2,BW$4-$Q65)))*IF($AA65=1,(1+SSSModel!#REF!),1)</f>
        <v>0</v>
      </c>
      <c r="BX65" s="72">
        <f ca="1">IF(OR(BX$4&lt;$Q65,BX$4&gt;$Q65+IF($S65="",1000,$S65)-1),0,IF(MOD(BX$4-$Q65,IF($R65="",1000,$R65))=0,$O65,0))*IF($Y65&gt;0,(1+INDEX(Escalation!$B$3:$B$18,$Y65,0))^(BX$4-SSSModel!$C$5),1)*IF($X65=0,1,OFFSET(Profiles!$K$2,$X65,MAX(Profiles!$C$2,BX$4-$Q65)))*IF($AA65=1,(1+SSSModel!#REF!),1)</f>
        <v>0</v>
      </c>
      <c r="BY65" s="72">
        <f ca="1">IF(OR(BY$4&lt;$Q65,BY$4&gt;$Q65+IF($S65="",1000,$S65)-1),0,IF(MOD(BY$4-$Q65,IF($R65="",1000,$R65))=0,$O65,0))*IF($Y65&gt;0,(1+INDEX(Escalation!$B$3:$B$18,$Y65,0))^(BY$4-SSSModel!$C$5),1)*IF($X65=0,1,OFFSET(Profiles!$K$2,$X65,MAX(Profiles!$C$2,BY$4-$Q65)))*IF($AA65=1,(1+SSSModel!#REF!),1)</f>
        <v>0</v>
      </c>
      <c r="BZ65" s="72">
        <f ca="1">IF(OR(BZ$4&lt;$Q65,BZ$4&gt;$Q65+IF($S65="",1000,$S65)-1),0,IF(MOD(BZ$4-$Q65,IF($R65="",1000,$R65))=0,$O65,0))*IF($Y65&gt;0,(1+INDEX(Escalation!$B$3:$B$18,$Y65,0))^(BZ$4-SSSModel!$C$5),1)*IF($X65=0,1,OFFSET(Profiles!$K$2,$X65,MAX(Profiles!$C$2,BZ$4-$Q65)))*IF($AA65=1,(1+SSSModel!#REF!),1)</f>
        <v>0</v>
      </c>
      <c r="CA65" s="134">
        <f ca="1">IF(OR($Z65=0,SSSModel!$C$4="CF"),AC65,
IF(LEFT($V65,3)="ON_",
     IF(SSSModel!$C$4="RR",SUMPRODUCT(OFFSET($AC65,0,0,1,$CB$2),OFFSET(Profiles!$K$28,($Z65-1)*(Profiles!$I$26+1)+CA$4-SSSModel!$C$3+1,0,1,$CB$2)),
     IF(SSSModel!$C$4="ECC",$EA65*$EB65*SUMPRODUCT(OFFSET($AC65,0,MAX(0,CA$4-$DZ65-$CA$4+1),1,MIN($DZ65,CA$4-$CA$4+1)),OFFSET(Escalation!$K$24,($Y65-1)*(Escalation!$I$22+1)+CA$4-SSSModel!$C$3+1,MAX(0,CA$4-$DZ65-$CA$4+1),1,MIN($DZ65,CA$4-$CA$4+1))),
     IF(SSSModel!$C$4="PV",AC65*$EA65*(1+SSSModel!$C$2),
     IF(SSSModel!$C$4="FCR",$EC65*SUM(OFFSET($AC65,0,MAX(CA$4-$AC$4-$DZ65+1,0),1,MIN($DZ65,CA$4-$AC$4+1))),0)))),
SUM($AC65:$BZ65)*
     IF(SSSModel!$C$4="RR",OFFSET(Profiles!$K$2,$Z65,MAX(Profiles!$C$2,AC$4-$W65)),
     IF(SSSModel!$C$4="ECC",$EA65*$EB65*IF(MAX(Escalation!$C$2,AC$4-$W65)&gt;$DZ65-1,0,OFFSET(Escalation!$K$2,$Y65,MAX(Escalation!$C$2,AC$4-$W65))),
     IF(SSSModel!$C$4="PV",IF(CA$4=$W65,$EA65*(1+SSSModel!$C$2),0),
     IF(SSSModel!$C$4="FCR",IF(AND(CA$4&gt;=$W65,OFFSET(Profiles!$K$2,$Z65,MAX(Profiles!$C$2,AC$4-$W65))&gt;0),$EC65,0),0))))))</f>
        <v>0</v>
      </c>
      <c r="CB65" s="135">
        <f ca="1">IF(OR($Z65=0,SSSModel!$C$4="CF"),AD65,
IF(LEFT($V65,3)="ON_",
     IF(SSSModel!$C$4="RR",SUMPRODUCT(OFFSET($AC65,0,0,1,$CB$2),OFFSET(Profiles!$K$28,($Z65-1)*(Profiles!$I$26+1)+CB$4-SSSModel!$C$3+1,0,1,$CB$2)),
     IF(SSSModel!$C$4="ECC",$EA65*$EB65*SUMPRODUCT(OFFSET($AC65,0,MAX(0,CB$4-$DZ65-$CA$4+1),1,MIN($DZ65,CB$4-$CA$4+1)),OFFSET(Escalation!$K$24,($Y65-1)*(Escalation!$I$22+1)+CB$4-SSSModel!$C$3+1,MAX(0,CB$4-$DZ65-$CA$4+1),1,MIN($DZ65,CB$4-$CA$4+1))),
     IF(SSSModel!$C$4="PV",AD65*$EA65*(1+SSSModel!$C$2),
     IF(SSSModel!$C$4="FCR",$EC65*SUM(OFFSET($AC65,0,MAX(CB$4-$AC$4-$DZ65+1,0),1,MIN($DZ65,CB$4-$AC$4+1))),0)))),
SUM($AC65:$BZ65)*
     IF(SSSModel!$C$4="RR",OFFSET(Profiles!$K$2,$Z65,MAX(Profiles!$C$2,AD$4-$W65)),
     IF(SSSModel!$C$4="ECC",$EA65*$EB65*IF(MAX(Escalation!$C$2,AD$4-$W65)&gt;$DZ65-1,0,OFFSET(Escalation!$K$2,$Y65,MAX(Escalation!$C$2,AD$4-$W65))),
     IF(SSSModel!$C$4="PV",IF(CB$4=$W65,$EA65*(1+SSSModel!$C$2),0),
     IF(SSSModel!$C$4="FCR",IF(AND(CB$4&gt;=$W65,OFFSET(Profiles!$K$2,$Z65,MAX(Profiles!$C$2,AD$4-$W65))&gt;0),$EC65,0),0))))))</f>
        <v>0</v>
      </c>
      <c r="CC65" s="135">
        <f ca="1">IF(OR($Z65=0,SSSModel!$C$4="CF"),AE65,
IF(LEFT($V65,3)="ON_",
     IF(SSSModel!$C$4="RR",SUMPRODUCT(OFFSET($AC65,0,0,1,$CB$2),OFFSET(Profiles!$K$28,($Z65-1)*(Profiles!$I$26+1)+CC$4-SSSModel!$C$3+1,0,1,$CB$2)),
     IF(SSSModel!$C$4="ECC",$EA65*$EB65*SUMPRODUCT(OFFSET($AC65,0,MAX(0,CC$4-$DZ65-$CA$4+1),1,MIN($DZ65,CC$4-$CA$4+1)),OFFSET(Escalation!$K$24,($Y65-1)*(Escalation!$I$22+1)+CC$4-SSSModel!$C$3+1,MAX(0,CC$4-$DZ65-$CA$4+1),1,MIN($DZ65,CC$4-$CA$4+1))),
     IF(SSSModel!$C$4="PV",AE65*$EA65*(1+SSSModel!$C$2),
     IF(SSSModel!$C$4="FCR",$EC65*SUM(OFFSET($AC65,0,MAX(CC$4-$AC$4-$DZ65+1,0),1,MIN($DZ65,CC$4-$AC$4+1))),0)))),
SUM($AC65:$BZ65)*
     IF(SSSModel!$C$4="RR",OFFSET(Profiles!$K$2,$Z65,MAX(Profiles!$C$2,AE$4-$W65)),
     IF(SSSModel!$C$4="ECC",$EA65*$EB65*IF(MAX(Escalation!$C$2,AE$4-$W65)&gt;$DZ65-1,0,OFFSET(Escalation!$K$2,$Y65,MAX(Escalation!$C$2,AE$4-$W65))),
     IF(SSSModel!$C$4="PV",IF(CC$4=$W65,$EA65*(1+SSSModel!$C$2),0),
     IF(SSSModel!$C$4="FCR",IF(AND(CC$4&gt;=$W65,OFFSET(Profiles!$K$2,$Z65,MAX(Profiles!$C$2,AE$4-$W65))&gt;0),$EC65,0),0))))))</f>
        <v>0</v>
      </c>
      <c r="CD65" s="135">
        <f ca="1">IF(OR($Z65=0,SSSModel!$C$4="CF"),AF65,
IF(LEFT($V65,3)="ON_",
     IF(SSSModel!$C$4="RR",SUMPRODUCT(OFFSET($AC65,0,0,1,$CB$2),OFFSET(Profiles!$K$28,($Z65-1)*(Profiles!$I$26+1)+CD$4-SSSModel!$C$3+1,0,1,$CB$2)),
     IF(SSSModel!$C$4="ECC",$EA65*$EB65*SUMPRODUCT(OFFSET($AC65,0,MAX(0,CD$4-$DZ65-$CA$4+1),1,MIN($DZ65,CD$4-$CA$4+1)),OFFSET(Escalation!$K$24,($Y65-1)*(Escalation!$I$22+1)+CD$4-SSSModel!$C$3+1,MAX(0,CD$4-$DZ65-$CA$4+1),1,MIN($DZ65,CD$4-$CA$4+1))),
     IF(SSSModel!$C$4="PV",AF65*$EA65*(1+SSSModel!$C$2),
     IF(SSSModel!$C$4="FCR",$EC65*SUM(OFFSET($AC65,0,MAX(CD$4-$AC$4-$DZ65+1,0),1,MIN($DZ65,CD$4-$AC$4+1))),0)))),
SUM($AC65:$BZ65)*
     IF(SSSModel!$C$4="RR",OFFSET(Profiles!$K$2,$Z65,MAX(Profiles!$C$2,AF$4-$W65)),
     IF(SSSModel!$C$4="ECC",$EA65*$EB65*IF(MAX(Escalation!$C$2,AF$4-$W65)&gt;$DZ65-1,0,OFFSET(Escalation!$K$2,$Y65,MAX(Escalation!$C$2,AF$4-$W65))),
     IF(SSSModel!$C$4="PV",IF(CD$4=$W65,$EA65*(1+SSSModel!$C$2),0),
     IF(SSSModel!$C$4="FCR",IF(AND(CD$4&gt;=$W65,OFFSET(Profiles!$K$2,$Z65,MAX(Profiles!$C$2,AF$4-$W65))&gt;0),$EC65,0),0))))))</f>
        <v>0</v>
      </c>
      <c r="CE65" s="135">
        <f ca="1">IF(OR($Z65=0,SSSModel!$C$4="CF"),AG65,
IF(LEFT($V65,3)="ON_",
     IF(SSSModel!$C$4="RR",SUMPRODUCT(OFFSET($AC65,0,0,1,$CB$2),OFFSET(Profiles!$K$28,($Z65-1)*(Profiles!$I$26+1)+CE$4-SSSModel!$C$3+1,0,1,$CB$2)),
     IF(SSSModel!$C$4="ECC",$EA65*$EB65*SUMPRODUCT(OFFSET($AC65,0,MAX(0,CE$4-$DZ65-$CA$4+1),1,MIN($DZ65,CE$4-$CA$4+1)),OFFSET(Escalation!$K$24,($Y65-1)*(Escalation!$I$22+1)+CE$4-SSSModel!$C$3+1,MAX(0,CE$4-$DZ65-$CA$4+1),1,MIN($DZ65,CE$4-$CA$4+1))),
     IF(SSSModel!$C$4="PV",AG65*$EA65*(1+SSSModel!$C$2),
     IF(SSSModel!$C$4="FCR",$EC65*SUM(OFFSET($AC65,0,MAX(CE$4-$AC$4-$DZ65+1,0),1,MIN($DZ65,CE$4-$AC$4+1))),0)))),
SUM($AC65:$BZ65)*
     IF(SSSModel!$C$4="RR",OFFSET(Profiles!$K$2,$Z65,MAX(Profiles!$C$2,AG$4-$W65)),
     IF(SSSModel!$C$4="ECC",$EA65*$EB65*IF(MAX(Escalation!$C$2,AG$4-$W65)&gt;$DZ65-1,0,OFFSET(Escalation!$K$2,$Y65,MAX(Escalation!$C$2,AG$4-$W65))),
     IF(SSSModel!$C$4="PV",IF(CE$4=$W65,$EA65*(1+SSSModel!$C$2),0),
     IF(SSSModel!$C$4="FCR",IF(AND(CE$4&gt;=$W65,OFFSET(Profiles!$K$2,$Z65,MAX(Profiles!$C$2,AG$4-$W65))&gt;0),$EC65,0),0))))))</f>
        <v>0</v>
      </c>
      <c r="CF65" s="135">
        <f ca="1">IF(OR($Z65=0,SSSModel!$C$4="CF"),AH65,
IF(LEFT($V65,3)="ON_",
     IF(SSSModel!$C$4="RR",SUMPRODUCT(OFFSET($AC65,0,0,1,$CB$2),OFFSET(Profiles!$K$28,($Z65-1)*(Profiles!$I$26+1)+CF$4-SSSModel!$C$3+1,0,1,$CB$2)),
     IF(SSSModel!$C$4="ECC",$EA65*$EB65*SUMPRODUCT(OFFSET($AC65,0,MAX(0,CF$4-$DZ65-$CA$4+1),1,MIN($DZ65,CF$4-$CA$4+1)),OFFSET(Escalation!$K$24,($Y65-1)*(Escalation!$I$22+1)+CF$4-SSSModel!$C$3+1,MAX(0,CF$4-$DZ65-$CA$4+1),1,MIN($DZ65,CF$4-$CA$4+1))),
     IF(SSSModel!$C$4="PV",AH65*$EA65*(1+SSSModel!$C$2),
     IF(SSSModel!$C$4="FCR",$EC65*SUM(OFFSET($AC65,0,MAX(CF$4-$AC$4-$DZ65+1,0),1,MIN($DZ65,CF$4-$AC$4+1))),0)))),
SUM($AC65:$BZ65)*
     IF(SSSModel!$C$4="RR",OFFSET(Profiles!$K$2,$Z65,MAX(Profiles!$C$2,AH$4-$W65)),
     IF(SSSModel!$C$4="ECC",$EA65*$EB65*IF(MAX(Escalation!$C$2,AH$4-$W65)&gt;$DZ65-1,0,OFFSET(Escalation!$K$2,$Y65,MAX(Escalation!$C$2,AH$4-$W65))),
     IF(SSSModel!$C$4="PV",IF(CF$4=$W65,$EA65*(1+SSSModel!$C$2),0),
     IF(SSSModel!$C$4="FCR",IF(AND(CF$4&gt;=$W65,OFFSET(Profiles!$K$2,$Z65,MAX(Profiles!$C$2,AH$4-$W65))&gt;0),$EC65,0),0))))))</f>
        <v>0</v>
      </c>
      <c r="CG65" s="135">
        <f ca="1">IF(OR($Z65=0,SSSModel!$C$4="CF"),AI65,
IF(LEFT($V65,3)="ON_",
     IF(SSSModel!$C$4="RR",SUMPRODUCT(OFFSET($AC65,0,0,1,$CB$2),OFFSET(Profiles!$K$28,($Z65-1)*(Profiles!$I$26+1)+CG$4-SSSModel!$C$3+1,0,1,$CB$2)),
     IF(SSSModel!$C$4="ECC",$EA65*$EB65*SUMPRODUCT(OFFSET($AC65,0,MAX(0,CG$4-$DZ65-$CA$4+1),1,MIN($DZ65,CG$4-$CA$4+1)),OFFSET(Escalation!$K$24,($Y65-1)*(Escalation!$I$22+1)+CG$4-SSSModel!$C$3+1,MAX(0,CG$4-$DZ65-$CA$4+1),1,MIN($DZ65,CG$4-$CA$4+1))),
     IF(SSSModel!$C$4="PV",AI65*$EA65*(1+SSSModel!$C$2),
     IF(SSSModel!$C$4="FCR",$EC65*SUM(OFFSET($AC65,0,MAX(CG$4-$AC$4-$DZ65+1,0),1,MIN($DZ65,CG$4-$AC$4+1))),0)))),
SUM($AC65:$BZ65)*
     IF(SSSModel!$C$4="RR",OFFSET(Profiles!$K$2,$Z65,MAX(Profiles!$C$2,AI$4-$W65)),
     IF(SSSModel!$C$4="ECC",$EA65*$EB65*IF(MAX(Escalation!$C$2,AI$4-$W65)&gt;$DZ65-1,0,OFFSET(Escalation!$K$2,$Y65,MAX(Escalation!$C$2,AI$4-$W65))),
     IF(SSSModel!$C$4="PV",IF(CG$4=$W65,$EA65*(1+SSSModel!$C$2),0),
     IF(SSSModel!$C$4="FCR",IF(AND(CG$4&gt;=$W65,OFFSET(Profiles!$K$2,$Z65,MAX(Profiles!$C$2,AI$4-$W65))&gt;0),$EC65,0),0))))))</f>
        <v>0</v>
      </c>
      <c r="CH65" s="135">
        <f ca="1">IF(OR($Z65=0,SSSModel!$C$4="CF"),AJ65,
IF(LEFT($V65,3)="ON_",
     IF(SSSModel!$C$4="RR",SUMPRODUCT(OFFSET($AC65,0,0,1,$CB$2),OFFSET(Profiles!$K$28,($Z65-1)*(Profiles!$I$26+1)+CH$4-SSSModel!$C$3+1,0,1,$CB$2)),
     IF(SSSModel!$C$4="ECC",$EA65*$EB65*SUMPRODUCT(OFFSET($AC65,0,MAX(0,CH$4-$DZ65-$CA$4+1),1,MIN($DZ65,CH$4-$CA$4+1)),OFFSET(Escalation!$K$24,($Y65-1)*(Escalation!$I$22+1)+CH$4-SSSModel!$C$3+1,MAX(0,CH$4-$DZ65-$CA$4+1),1,MIN($DZ65,CH$4-$CA$4+1))),
     IF(SSSModel!$C$4="PV",AJ65*$EA65*(1+SSSModel!$C$2),
     IF(SSSModel!$C$4="FCR",$EC65*SUM(OFFSET($AC65,0,MAX(CH$4-$AC$4-$DZ65+1,0),1,MIN($DZ65,CH$4-$AC$4+1))),0)))),
SUM($AC65:$BZ65)*
     IF(SSSModel!$C$4="RR",OFFSET(Profiles!$K$2,$Z65,MAX(Profiles!$C$2,AJ$4-$W65)),
     IF(SSSModel!$C$4="ECC",$EA65*$EB65*IF(MAX(Escalation!$C$2,AJ$4-$W65)&gt;$DZ65-1,0,OFFSET(Escalation!$K$2,$Y65,MAX(Escalation!$C$2,AJ$4-$W65))),
     IF(SSSModel!$C$4="PV",IF(CH$4=$W65,$EA65*(1+SSSModel!$C$2),0),
     IF(SSSModel!$C$4="FCR",IF(AND(CH$4&gt;=$W65,OFFSET(Profiles!$K$2,$Z65,MAX(Profiles!$C$2,AJ$4-$W65))&gt;0),$EC65,0),0))))))</f>
        <v>0</v>
      </c>
      <c r="CI65" s="135">
        <f ca="1">IF(OR($Z65=0,SSSModel!$C$4="CF"),AK65,
IF(LEFT($V65,3)="ON_",
     IF(SSSModel!$C$4="RR",SUMPRODUCT(OFFSET($AC65,0,0,1,$CB$2),OFFSET(Profiles!$K$28,($Z65-1)*(Profiles!$I$26+1)+CI$4-SSSModel!$C$3+1,0,1,$CB$2)),
     IF(SSSModel!$C$4="ECC",$EA65*$EB65*SUMPRODUCT(OFFSET($AC65,0,MAX(0,CI$4-$DZ65-$CA$4+1),1,MIN($DZ65,CI$4-$CA$4+1)),OFFSET(Escalation!$K$24,($Y65-1)*(Escalation!$I$22+1)+CI$4-SSSModel!$C$3+1,MAX(0,CI$4-$DZ65-$CA$4+1),1,MIN($DZ65,CI$4-$CA$4+1))),
     IF(SSSModel!$C$4="PV",AK65*$EA65*(1+SSSModel!$C$2),
     IF(SSSModel!$C$4="FCR",$EC65*SUM(OFFSET($AC65,0,MAX(CI$4-$AC$4-$DZ65+1,0),1,MIN($DZ65,CI$4-$AC$4+1))),0)))),
SUM($AC65:$BZ65)*
     IF(SSSModel!$C$4="RR",OFFSET(Profiles!$K$2,$Z65,MAX(Profiles!$C$2,AK$4-$W65)),
     IF(SSSModel!$C$4="ECC",$EA65*$EB65*IF(MAX(Escalation!$C$2,AK$4-$W65)&gt;$DZ65-1,0,OFFSET(Escalation!$K$2,$Y65,MAX(Escalation!$C$2,AK$4-$W65))),
     IF(SSSModel!$C$4="PV",IF(CI$4=$W65,$EA65*(1+SSSModel!$C$2),0),
     IF(SSSModel!$C$4="FCR",IF(AND(CI$4&gt;=$W65,OFFSET(Profiles!$K$2,$Z65,MAX(Profiles!$C$2,AK$4-$W65))&gt;0),$EC65,0),0))))))</f>
        <v>0</v>
      </c>
      <c r="CJ65" s="135">
        <f ca="1">IF(OR($Z65=0,SSSModel!$C$4="CF"),AL65,
IF(LEFT($V65,3)="ON_",
     IF(SSSModel!$C$4="RR",SUMPRODUCT(OFFSET($AC65,0,0,1,$CB$2),OFFSET(Profiles!$K$28,($Z65-1)*(Profiles!$I$26+1)+CJ$4-SSSModel!$C$3+1,0,1,$CB$2)),
     IF(SSSModel!$C$4="ECC",$EA65*$EB65*SUMPRODUCT(OFFSET($AC65,0,MAX(0,CJ$4-$DZ65-$CA$4+1),1,MIN($DZ65,CJ$4-$CA$4+1)),OFFSET(Escalation!$K$24,($Y65-1)*(Escalation!$I$22+1)+CJ$4-SSSModel!$C$3+1,MAX(0,CJ$4-$DZ65-$CA$4+1),1,MIN($DZ65,CJ$4-$CA$4+1))),
     IF(SSSModel!$C$4="PV",AL65*$EA65*(1+SSSModel!$C$2),
     IF(SSSModel!$C$4="FCR",$EC65*SUM(OFFSET($AC65,0,MAX(CJ$4-$AC$4-$DZ65+1,0),1,MIN($DZ65,CJ$4-$AC$4+1))),0)))),
SUM($AC65:$BZ65)*
     IF(SSSModel!$C$4="RR",OFFSET(Profiles!$K$2,$Z65,MAX(Profiles!$C$2,AL$4-$W65)),
     IF(SSSModel!$C$4="ECC",$EA65*$EB65*IF(MAX(Escalation!$C$2,AL$4-$W65)&gt;$DZ65-1,0,OFFSET(Escalation!$K$2,$Y65,MAX(Escalation!$C$2,AL$4-$W65))),
     IF(SSSModel!$C$4="PV",IF(CJ$4=$W65,$EA65*(1+SSSModel!$C$2),0),
     IF(SSSModel!$C$4="FCR",IF(AND(CJ$4&gt;=$W65,OFFSET(Profiles!$K$2,$Z65,MAX(Profiles!$C$2,AL$4-$W65))&gt;0),$EC65,0),0))))))</f>
        <v>0</v>
      </c>
      <c r="CK65" s="135">
        <f ca="1">IF(OR($Z65=0,SSSModel!$C$4="CF"),AM65,
IF(LEFT($V65,3)="ON_",
     IF(SSSModel!$C$4="RR",SUMPRODUCT(OFFSET($AC65,0,0,1,$CB$2),OFFSET(Profiles!$K$28,($Z65-1)*(Profiles!$I$26+1)+CK$4-SSSModel!$C$3+1,0,1,$CB$2)),
     IF(SSSModel!$C$4="ECC",$EA65*$EB65*SUMPRODUCT(OFFSET($AC65,0,MAX(0,CK$4-$DZ65-$CA$4+1),1,MIN($DZ65,CK$4-$CA$4+1)),OFFSET(Escalation!$K$24,($Y65-1)*(Escalation!$I$22+1)+CK$4-SSSModel!$C$3+1,MAX(0,CK$4-$DZ65-$CA$4+1),1,MIN($DZ65,CK$4-$CA$4+1))),
     IF(SSSModel!$C$4="PV",AM65*$EA65*(1+SSSModel!$C$2),
     IF(SSSModel!$C$4="FCR",$EC65*SUM(OFFSET($AC65,0,MAX(CK$4-$AC$4-$DZ65+1,0),1,MIN($DZ65,CK$4-$AC$4+1))),0)))),
SUM($AC65:$BZ65)*
     IF(SSSModel!$C$4="RR",OFFSET(Profiles!$K$2,$Z65,MAX(Profiles!$C$2,AM$4-$W65)),
     IF(SSSModel!$C$4="ECC",$EA65*$EB65*IF(MAX(Escalation!$C$2,AM$4-$W65)&gt;$DZ65-1,0,OFFSET(Escalation!$K$2,$Y65,MAX(Escalation!$C$2,AM$4-$W65))),
     IF(SSSModel!$C$4="PV",IF(CK$4=$W65,$EA65*(1+SSSModel!$C$2),0),
     IF(SSSModel!$C$4="FCR",IF(AND(CK$4&gt;=$W65,OFFSET(Profiles!$K$2,$Z65,MAX(Profiles!$C$2,AM$4-$W65))&gt;0),$EC65,0),0))))))</f>
        <v>0</v>
      </c>
      <c r="CL65" s="135">
        <f ca="1">IF(OR($Z65=0,SSSModel!$C$4="CF"),AN65,
IF(LEFT($V65,3)="ON_",
     IF(SSSModel!$C$4="RR",SUMPRODUCT(OFFSET($AC65,0,0,1,$CB$2),OFFSET(Profiles!$K$28,($Z65-1)*(Profiles!$I$26+1)+CL$4-SSSModel!$C$3+1,0,1,$CB$2)),
     IF(SSSModel!$C$4="ECC",$EA65*$EB65*SUMPRODUCT(OFFSET($AC65,0,MAX(0,CL$4-$DZ65-$CA$4+1),1,MIN($DZ65,CL$4-$CA$4+1)),OFFSET(Escalation!$K$24,($Y65-1)*(Escalation!$I$22+1)+CL$4-SSSModel!$C$3+1,MAX(0,CL$4-$DZ65-$CA$4+1),1,MIN($DZ65,CL$4-$CA$4+1))),
     IF(SSSModel!$C$4="PV",AN65*$EA65*(1+SSSModel!$C$2),
     IF(SSSModel!$C$4="FCR",$EC65*SUM(OFFSET($AC65,0,MAX(CL$4-$AC$4-$DZ65+1,0),1,MIN($DZ65,CL$4-$AC$4+1))),0)))),
SUM($AC65:$BZ65)*
     IF(SSSModel!$C$4="RR",OFFSET(Profiles!$K$2,$Z65,MAX(Profiles!$C$2,AN$4-$W65)),
     IF(SSSModel!$C$4="ECC",$EA65*$EB65*IF(MAX(Escalation!$C$2,AN$4-$W65)&gt;$DZ65-1,0,OFFSET(Escalation!$K$2,$Y65,MAX(Escalation!$C$2,AN$4-$W65))),
     IF(SSSModel!$C$4="PV",IF(CL$4=$W65,$EA65*(1+SSSModel!$C$2),0),
     IF(SSSModel!$C$4="FCR",IF(AND(CL$4&gt;=$W65,OFFSET(Profiles!$K$2,$Z65,MAX(Profiles!$C$2,AN$4-$W65))&gt;0),$EC65,0),0))))))</f>
        <v>0</v>
      </c>
      <c r="CM65" s="135">
        <f ca="1">IF(OR($Z65=0,SSSModel!$C$4="CF"),AO65,
IF(LEFT($V65,3)="ON_",
     IF(SSSModel!$C$4="RR",SUMPRODUCT(OFFSET($AC65,0,0,1,$CB$2),OFFSET(Profiles!$K$28,($Z65-1)*(Profiles!$I$26+1)+CM$4-SSSModel!$C$3+1,0,1,$CB$2)),
     IF(SSSModel!$C$4="ECC",$EA65*$EB65*SUMPRODUCT(OFFSET($AC65,0,MAX(0,CM$4-$DZ65-$CA$4+1),1,MIN($DZ65,CM$4-$CA$4+1)),OFFSET(Escalation!$K$24,($Y65-1)*(Escalation!$I$22+1)+CM$4-SSSModel!$C$3+1,MAX(0,CM$4-$DZ65-$CA$4+1),1,MIN($DZ65,CM$4-$CA$4+1))),
     IF(SSSModel!$C$4="PV",AO65*$EA65*(1+SSSModel!$C$2),
     IF(SSSModel!$C$4="FCR",$EC65*SUM(OFFSET($AC65,0,MAX(CM$4-$AC$4-$DZ65+1,0),1,MIN($DZ65,CM$4-$AC$4+1))),0)))),
SUM($AC65:$BZ65)*
     IF(SSSModel!$C$4="RR",OFFSET(Profiles!$K$2,$Z65,MAX(Profiles!$C$2,AO$4-$W65)),
     IF(SSSModel!$C$4="ECC",$EA65*$EB65*IF(MAX(Escalation!$C$2,AO$4-$W65)&gt;$DZ65-1,0,OFFSET(Escalation!$K$2,$Y65,MAX(Escalation!$C$2,AO$4-$W65))),
     IF(SSSModel!$C$4="PV",IF(CM$4=$W65,$EA65*(1+SSSModel!$C$2),0),
     IF(SSSModel!$C$4="FCR",IF(AND(CM$4&gt;=$W65,OFFSET(Profiles!$K$2,$Z65,MAX(Profiles!$C$2,AO$4-$W65))&gt;0),$EC65,0),0))))))</f>
        <v>0</v>
      </c>
      <c r="CN65" s="135">
        <f ca="1">IF(OR($Z65=0,SSSModel!$C$4="CF"),AP65,
IF(LEFT($V65,3)="ON_",
     IF(SSSModel!$C$4="RR",SUMPRODUCT(OFFSET($AC65,0,0,1,$CB$2),OFFSET(Profiles!$K$28,($Z65-1)*(Profiles!$I$26+1)+CN$4-SSSModel!$C$3+1,0,1,$CB$2)),
     IF(SSSModel!$C$4="ECC",$EA65*$EB65*SUMPRODUCT(OFFSET($AC65,0,MAX(0,CN$4-$DZ65-$CA$4+1),1,MIN($DZ65,CN$4-$CA$4+1)),OFFSET(Escalation!$K$24,($Y65-1)*(Escalation!$I$22+1)+CN$4-SSSModel!$C$3+1,MAX(0,CN$4-$DZ65-$CA$4+1),1,MIN($DZ65,CN$4-$CA$4+1))),
     IF(SSSModel!$C$4="PV",AP65*$EA65*(1+SSSModel!$C$2),
     IF(SSSModel!$C$4="FCR",$EC65*SUM(OFFSET($AC65,0,MAX(CN$4-$AC$4-$DZ65+1,0),1,MIN($DZ65,CN$4-$AC$4+1))),0)))),
SUM($AC65:$BZ65)*
     IF(SSSModel!$C$4="RR",OFFSET(Profiles!$K$2,$Z65,MAX(Profiles!$C$2,AP$4-$W65)),
     IF(SSSModel!$C$4="ECC",$EA65*$EB65*IF(MAX(Escalation!$C$2,AP$4-$W65)&gt;$DZ65-1,0,OFFSET(Escalation!$K$2,$Y65,MAX(Escalation!$C$2,AP$4-$W65))),
     IF(SSSModel!$C$4="PV",IF(CN$4=$W65,$EA65*(1+SSSModel!$C$2),0),
     IF(SSSModel!$C$4="FCR",IF(AND(CN$4&gt;=$W65,OFFSET(Profiles!$K$2,$Z65,MAX(Profiles!$C$2,AP$4-$W65))&gt;0),$EC65,0),0))))))</f>
        <v>0</v>
      </c>
      <c r="CO65" s="135">
        <f ca="1">IF(OR($Z65=0,SSSModel!$C$4="CF"),AQ65,
IF(LEFT($V65,3)="ON_",
     IF(SSSModel!$C$4="RR",SUMPRODUCT(OFFSET($AC65,0,0,1,$CB$2),OFFSET(Profiles!$K$28,($Z65-1)*(Profiles!$I$26+1)+CO$4-SSSModel!$C$3+1,0,1,$CB$2)),
     IF(SSSModel!$C$4="ECC",$EA65*$EB65*SUMPRODUCT(OFFSET($AC65,0,MAX(0,CO$4-$DZ65-$CA$4+1),1,MIN($DZ65,CO$4-$CA$4+1)),OFFSET(Escalation!$K$24,($Y65-1)*(Escalation!$I$22+1)+CO$4-SSSModel!$C$3+1,MAX(0,CO$4-$DZ65-$CA$4+1),1,MIN($DZ65,CO$4-$CA$4+1))),
     IF(SSSModel!$C$4="PV",AQ65*$EA65*(1+SSSModel!$C$2),
     IF(SSSModel!$C$4="FCR",$EC65*SUM(OFFSET($AC65,0,MAX(CO$4-$AC$4-$DZ65+1,0),1,MIN($DZ65,CO$4-$AC$4+1))),0)))),
SUM($AC65:$BZ65)*
     IF(SSSModel!$C$4="RR",OFFSET(Profiles!$K$2,$Z65,MAX(Profiles!$C$2,AQ$4-$W65)),
     IF(SSSModel!$C$4="ECC",$EA65*$EB65*IF(MAX(Escalation!$C$2,AQ$4-$W65)&gt;$DZ65-1,0,OFFSET(Escalation!$K$2,$Y65,MAX(Escalation!$C$2,AQ$4-$W65))),
     IF(SSSModel!$C$4="PV",IF(CO$4=$W65,$EA65*(1+SSSModel!$C$2),0),
     IF(SSSModel!$C$4="FCR",IF(AND(CO$4&gt;=$W65,OFFSET(Profiles!$K$2,$Z65,MAX(Profiles!$C$2,AQ$4-$W65))&gt;0),$EC65,0),0))))))</f>
        <v>0</v>
      </c>
      <c r="CP65" s="135">
        <f ca="1">IF(OR($Z65=0,SSSModel!$C$4="CF"),AR65,
IF(LEFT($V65,3)="ON_",
     IF(SSSModel!$C$4="RR",SUMPRODUCT(OFFSET($AC65,0,0,1,$CB$2),OFFSET(Profiles!$K$28,($Z65-1)*(Profiles!$I$26+1)+CP$4-SSSModel!$C$3+1,0,1,$CB$2)),
     IF(SSSModel!$C$4="ECC",$EA65*$EB65*SUMPRODUCT(OFFSET($AC65,0,MAX(0,CP$4-$DZ65-$CA$4+1),1,MIN($DZ65,CP$4-$CA$4+1)),OFFSET(Escalation!$K$24,($Y65-1)*(Escalation!$I$22+1)+CP$4-SSSModel!$C$3+1,MAX(0,CP$4-$DZ65-$CA$4+1),1,MIN($DZ65,CP$4-$CA$4+1))),
     IF(SSSModel!$C$4="PV",AR65*$EA65*(1+SSSModel!$C$2),
     IF(SSSModel!$C$4="FCR",$EC65*SUM(OFFSET($AC65,0,MAX(CP$4-$AC$4-$DZ65+1,0),1,MIN($DZ65,CP$4-$AC$4+1))),0)))),
SUM($AC65:$BZ65)*
     IF(SSSModel!$C$4="RR",OFFSET(Profiles!$K$2,$Z65,MAX(Profiles!$C$2,AR$4-$W65)),
     IF(SSSModel!$C$4="ECC",$EA65*$EB65*IF(MAX(Escalation!$C$2,AR$4-$W65)&gt;$DZ65-1,0,OFFSET(Escalation!$K$2,$Y65,MAX(Escalation!$C$2,AR$4-$W65))),
     IF(SSSModel!$C$4="PV",IF(CP$4=$W65,$EA65*(1+SSSModel!$C$2),0),
     IF(SSSModel!$C$4="FCR",IF(AND(CP$4&gt;=$W65,OFFSET(Profiles!$K$2,$Z65,MAX(Profiles!$C$2,AR$4-$W65))&gt;0),$EC65,0),0))))))</f>
        <v>0</v>
      </c>
      <c r="CQ65" s="135">
        <f ca="1">IF(OR($Z65=0,SSSModel!$C$4="CF"),AS65,
IF(LEFT($V65,3)="ON_",
     IF(SSSModel!$C$4="RR",SUMPRODUCT(OFFSET($AC65,0,0,1,$CB$2),OFFSET(Profiles!$K$28,($Z65-1)*(Profiles!$I$26+1)+CQ$4-SSSModel!$C$3+1,0,1,$CB$2)),
     IF(SSSModel!$C$4="ECC",$EA65*$EB65*SUMPRODUCT(OFFSET($AC65,0,MAX(0,CQ$4-$DZ65-$CA$4+1),1,MIN($DZ65,CQ$4-$CA$4+1)),OFFSET(Escalation!$K$24,($Y65-1)*(Escalation!$I$22+1)+CQ$4-SSSModel!$C$3+1,MAX(0,CQ$4-$DZ65-$CA$4+1),1,MIN($DZ65,CQ$4-$CA$4+1))),
     IF(SSSModel!$C$4="PV",AS65*$EA65*(1+SSSModel!$C$2),
     IF(SSSModel!$C$4="FCR",$EC65*SUM(OFFSET($AC65,0,MAX(CQ$4-$AC$4-$DZ65+1,0),1,MIN($DZ65,CQ$4-$AC$4+1))),0)))),
SUM($AC65:$BZ65)*
     IF(SSSModel!$C$4="RR",OFFSET(Profiles!$K$2,$Z65,MAX(Profiles!$C$2,AS$4-$W65)),
     IF(SSSModel!$C$4="ECC",$EA65*$EB65*IF(MAX(Escalation!$C$2,AS$4-$W65)&gt;$DZ65-1,0,OFFSET(Escalation!$K$2,$Y65,MAX(Escalation!$C$2,AS$4-$W65))),
     IF(SSSModel!$C$4="PV",IF(CQ$4=$W65,$EA65*(1+SSSModel!$C$2),0),
     IF(SSSModel!$C$4="FCR",IF(AND(CQ$4&gt;=$W65,OFFSET(Profiles!$K$2,$Z65,MAX(Profiles!$C$2,AS$4-$W65))&gt;0),$EC65,0),0))))))</f>
        <v>0</v>
      </c>
      <c r="CR65" s="135">
        <f ca="1">IF(OR($Z65=0,SSSModel!$C$4="CF"),AT65,
IF(LEFT($V65,3)="ON_",
     IF(SSSModel!$C$4="RR",SUMPRODUCT(OFFSET($AC65,0,0,1,$CB$2),OFFSET(Profiles!$K$28,($Z65-1)*(Profiles!$I$26+1)+CR$4-SSSModel!$C$3+1,0,1,$CB$2)),
     IF(SSSModel!$C$4="ECC",$EA65*$EB65*SUMPRODUCT(OFFSET($AC65,0,MAX(0,CR$4-$DZ65-$CA$4+1),1,MIN($DZ65,CR$4-$CA$4+1)),OFFSET(Escalation!$K$24,($Y65-1)*(Escalation!$I$22+1)+CR$4-SSSModel!$C$3+1,MAX(0,CR$4-$DZ65-$CA$4+1),1,MIN($DZ65,CR$4-$CA$4+1))),
     IF(SSSModel!$C$4="PV",AT65*$EA65*(1+SSSModel!$C$2),
     IF(SSSModel!$C$4="FCR",$EC65*SUM(OFFSET($AC65,0,MAX(CR$4-$AC$4-$DZ65+1,0),1,MIN($DZ65,CR$4-$AC$4+1))),0)))),
SUM($AC65:$BZ65)*
     IF(SSSModel!$C$4="RR",OFFSET(Profiles!$K$2,$Z65,MAX(Profiles!$C$2,AT$4-$W65)),
     IF(SSSModel!$C$4="ECC",$EA65*$EB65*IF(MAX(Escalation!$C$2,AT$4-$W65)&gt;$DZ65-1,0,OFFSET(Escalation!$K$2,$Y65,MAX(Escalation!$C$2,AT$4-$W65))),
     IF(SSSModel!$C$4="PV",IF(CR$4=$W65,$EA65*(1+SSSModel!$C$2),0),
     IF(SSSModel!$C$4="FCR",IF(AND(CR$4&gt;=$W65,OFFSET(Profiles!$K$2,$Z65,MAX(Profiles!$C$2,AT$4-$W65))&gt;0),$EC65,0),0))))))</f>
        <v>0</v>
      </c>
      <c r="CS65" s="135">
        <f ca="1">IF(OR($Z65=0,SSSModel!$C$4="CF"),AU65,
IF(LEFT($V65,3)="ON_",
     IF(SSSModel!$C$4="RR",SUMPRODUCT(OFFSET($AC65,0,0,1,$CB$2),OFFSET(Profiles!$K$28,($Z65-1)*(Profiles!$I$26+1)+CS$4-SSSModel!$C$3+1,0,1,$CB$2)),
     IF(SSSModel!$C$4="ECC",$EA65*$EB65*SUMPRODUCT(OFFSET($AC65,0,MAX(0,CS$4-$DZ65-$CA$4+1),1,MIN($DZ65,CS$4-$CA$4+1)),OFFSET(Escalation!$K$24,($Y65-1)*(Escalation!$I$22+1)+CS$4-SSSModel!$C$3+1,MAX(0,CS$4-$DZ65-$CA$4+1),1,MIN($DZ65,CS$4-$CA$4+1))),
     IF(SSSModel!$C$4="PV",AU65*$EA65*(1+SSSModel!$C$2),
     IF(SSSModel!$C$4="FCR",$EC65*SUM(OFFSET($AC65,0,MAX(CS$4-$AC$4-$DZ65+1,0),1,MIN($DZ65,CS$4-$AC$4+1))),0)))),
SUM($AC65:$BZ65)*
     IF(SSSModel!$C$4="RR",OFFSET(Profiles!$K$2,$Z65,MAX(Profiles!$C$2,AU$4-$W65)),
     IF(SSSModel!$C$4="ECC",$EA65*$EB65*IF(MAX(Escalation!$C$2,AU$4-$W65)&gt;$DZ65-1,0,OFFSET(Escalation!$K$2,$Y65,MAX(Escalation!$C$2,AU$4-$W65))),
     IF(SSSModel!$C$4="PV",IF(CS$4=$W65,$EA65*(1+SSSModel!$C$2),0),
     IF(SSSModel!$C$4="FCR",IF(AND(CS$4&gt;=$W65,OFFSET(Profiles!$K$2,$Z65,MAX(Profiles!$C$2,AU$4-$W65))&gt;0),$EC65,0),0))))))</f>
        <v>0</v>
      </c>
      <c r="CT65" s="135">
        <f ca="1">IF(OR($Z65=0,SSSModel!$C$4="CF"),AV65,
IF(LEFT($V65,3)="ON_",
     IF(SSSModel!$C$4="RR",SUMPRODUCT(OFFSET($AC65,0,0,1,$CB$2),OFFSET(Profiles!$K$28,($Z65-1)*(Profiles!$I$26+1)+CT$4-SSSModel!$C$3+1,0,1,$CB$2)),
     IF(SSSModel!$C$4="ECC",$EA65*$EB65*SUMPRODUCT(OFFSET($AC65,0,MAX(0,CT$4-$DZ65-$CA$4+1),1,MIN($DZ65,CT$4-$CA$4+1)),OFFSET(Escalation!$K$24,($Y65-1)*(Escalation!$I$22+1)+CT$4-SSSModel!$C$3+1,MAX(0,CT$4-$DZ65-$CA$4+1),1,MIN($DZ65,CT$4-$CA$4+1))),
     IF(SSSModel!$C$4="PV",AV65*$EA65*(1+SSSModel!$C$2),
     IF(SSSModel!$C$4="FCR",$EC65*SUM(OFFSET($AC65,0,MAX(CT$4-$AC$4-$DZ65+1,0),1,MIN($DZ65,CT$4-$AC$4+1))),0)))),
SUM($AC65:$BZ65)*
     IF(SSSModel!$C$4="RR",OFFSET(Profiles!$K$2,$Z65,MAX(Profiles!$C$2,AV$4-$W65)),
     IF(SSSModel!$C$4="ECC",$EA65*$EB65*IF(MAX(Escalation!$C$2,AV$4-$W65)&gt;$DZ65-1,0,OFFSET(Escalation!$K$2,$Y65,MAX(Escalation!$C$2,AV$4-$W65))),
     IF(SSSModel!$C$4="PV",IF(CT$4=$W65,$EA65*(1+SSSModel!$C$2),0),
     IF(SSSModel!$C$4="FCR",IF(AND(CT$4&gt;=$W65,OFFSET(Profiles!$K$2,$Z65,MAX(Profiles!$C$2,AV$4-$W65))&gt;0),$EC65,0),0))))))</f>
        <v>0</v>
      </c>
      <c r="CU65" s="135">
        <f ca="1">IF(OR($Z65=0,SSSModel!$C$4="CF"),AW65,
IF(LEFT($V65,3)="ON_",
     IF(SSSModel!$C$4="RR",SUMPRODUCT(OFFSET($AC65,0,0,1,$CB$2),OFFSET(Profiles!$K$28,($Z65-1)*(Profiles!$I$26+1)+CU$4-SSSModel!$C$3+1,0,1,$CB$2)),
     IF(SSSModel!$C$4="ECC",$EA65*$EB65*SUMPRODUCT(OFFSET($AC65,0,MAX(0,CU$4-$DZ65-$CA$4+1),1,MIN($DZ65,CU$4-$CA$4+1)),OFFSET(Escalation!$K$24,($Y65-1)*(Escalation!$I$22+1)+CU$4-SSSModel!$C$3+1,MAX(0,CU$4-$DZ65-$CA$4+1),1,MIN($DZ65,CU$4-$CA$4+1))),
     IF(SSSModel!$C$4="PV",AW65*$EA65*(1+SSSModel!$C$2),
     IF(SSSModel!$C$4="FCR",$EC65*SUM(OFFSET($AC65,0,MAX(CU$4-$AC$4-$DZ65+1,0),1,MIN($DZ65,CU$4-$AC$4+1))),0)))),
SUM($AC65:$BZ65)*
     IF(SSSModel!$C$4="RR",OFFSET(Profiles!$K$2,$Z65,MAX(Profiles!$C$2,AW$4-$W65)),
     IF(SSSModel!$C$4="ECC",$EA65*$EB65*IF(MAX(Escalation!$C$2,AW$4-$W65)&gt;$DZ65-1,0,OFFSET(Escalation!$K$2,$Y65,MAX(Escalation!$C$2,AW$4-$W65))),
     IF(SSSModel!$C$4="PV",IF(CU$4=$W65,$EA65*(1+SSSModel!$C$2),0),
     IF(SSSModel!$C$4="FCR",IF(AND(CU$4&gt;=$W65,OFFSET(Profiles!$K$2,$Z65,MAX(Profiles!$C$2,AW$4-$W65))&gt;0),$EC65,0),0))))))</f>
        <v>0</v>
      </c>
      <c r="CV65" s="135">
        <f ca="1">IF(OR($Z65=0,SSSModel!$C$4="CF"),AX65,
IF(LEFT($V65,3)="ON_",
     IF(SSSModel!$C$4="RR",SUMPRODUCT(OFFSET($AC65,0,0,1,$CB$2),OFFSET(Profiles!$K$28,($Z65-1)*(Profiles!$I$26+1)+CV$4-SSSModel!$C$3+1,0,1,$CB$2)),
     IF(SSSModel!$C$4="ECC",$EA65*$EB65*SUMPRODUCT(OFFSET($AC65,0,MAX(0,CV$4-$DZ65-$CA$4+1),1,MIN($DZ65,CV$4-$CA$4+1)),OFFSET(Escalation!$K$24,($Y65-1)*(Escalation!$I$22+1)+CV$4-SSSModel!$C$3+1,MAX(0,CV$4-$DZ65-$CA$4+1),1,MIN($DZ65,CV$4-$CA$4+1))),
     IF(SSSModel!$C$4="PV",AX65*$EA65*(1+SSSModel!$C$2),
     IF(SSSModel!$C$4="FCR",$EC65*SUM(OFFSET($AC65,0,MAX(CV$4-$AC$4-$DZ65+1,0),1,MIN($DZ65,CV$4-$AC$4+1))),0)))),
SUM($AC65:$BZ65)*
     IF(SSSModel!$C$4="RR",OFFSET(Profiles!$K$2,$Z65,MAX(Profiles!$C$2,AX$4-$W65)),
     IF(SSSModel!$C$4="ECC",$EA65*$EB65*IF(MAX(Escalation!$C$2,AX$4-$W65)&gt;$DZ65-1,0,OFFSET(Escalation!$K$2,$Y65,MAX(Escalation!$C$2,AX$4-$W65))),
     IF(SSSModel!$C$4="PV",IF(CV$4=$W65,$EA65*(1+SSSModel!$C$2),0),
     IF(SSSModel!$C$4="FCR",IF(AND(CV$4&gt;=$W65,OFFSET(Profiles!$K$2,$Z65,MAX(Profiles!$C$2,AX$4-$W65))&gt;0),$EC65,0),0))))))</f>
        <v>0</v>
      </c>
      <c r="CW65" s="135">
        <f ca="1">IF(OR($Z65=0,SSSModel!$C$4="CF"),AY65,
IF(LEFT($V65,3)="ON_",
     IF(SSSModel!$C$4="RR",SUMPRODUCT(OFFSET($AC65,0,0,1,$CB$2),OFFSET(Profiles!$K$28,($Z65-1)*(Profiles!$I$26+1)+CW$4-SSSModel!$C$3+1,0,1,$CB$2)),
     IF(SSSModel!$C$4="ECC",$EA65*$EB65*SUMPRODUCT(OFFSET($AC65,0,MAX(0,CW$4-$DZ65-$CA$4+1),1,MIN($DZ65,CW$4-$CA$4+1)),OFFSET(Escalation!$K$24,($Y65-1)*(Escalation!$I$22+1)+CW$4-SSSModel!$C$3+1,MAX(0,CW$4-$DZ65-$CA$4+1),1,MIN($DZ65,CW$4-$CA$4+1))),
     IF(SSSModel!$C$4="PV",AY65*$EA65*(1+SSSModel!$C$2),
     IF(SSSModel!$C$4="FCR",$EC65*SUM(OFFSET($AC65,0,MAX(CW$4-$AC$4-$DZ65+1,0),1,MIN($DZ65,CW$4-$AC$4+1))),0)))),
SUM($AC65:$BZ65)*
     IF(SSSModel!$C$4="RR",OFFSET(Profiles!$K$2,$Z65,MAX(Profiles!$C$2,AY$4-$W65)),
     IF(SSSModel!$C$4="ECC",$EA65*$EB65*IF(MAX(Escalation!$C$2,AY$4-$W65)&gt;$DZ65-1,0,OFFSET(Escalation!$K$2,$Y65,MAX(Escalation!$C$2,AY$4-$W65))),
     IF(SSSModel!$C$4="PV",IF(CW$4=$W65,$EA65*(1+SSSModel!$C$2),0),
     IF(SSSModel!$C$4="FCR",IF(AND(CW$4&gt;=$W65,OFFSET(Profiles!$K$2,$Z65,MAX(Profiles!$C$2,AY$4-$W65))&gt;0),$EC65,0),0))))))</f>
        <v>0</v>
      </c>
      <c r="CX65" s="135">
        <f ca="1">IF(OR($Z65=0,SSSModel!$C$4="CF"),AZ65,
IF(LEFT($V65,3)="ON_",
     IF(SSSModel!$C$4="RR",SUMPRODUCT(OFFSET($AC65,0,0,1,$CB$2),OFFSET(Profiles!$K$28,($Z65-1)*(Profiles!$I$26+1)+CX$4-SSSModel!$C$3+1,0,1,$CB$2)),
     IF(SSSModel!$C$4="ECC",$EA65*$EB65*SUMPRODUCT(OFFSET($AC65,0,MAX(0,CX$4-$DZ65-$CA$4+1),1,MIN($DZ65,CX$4-$CA$4+1)),OFFSET(Escalation!$K$24,($Y65-1)*(Escalation!$I$22+1)+CX$4-SSSModel!$C$3+1,MAX(0,CX$4-$DZ65-$CA$4+1),1,MIN($DZ65,CX$4-$CA$4+1))),
     IF(SSSModel!$C$4="PV",AZ65*$EA65*(1+SSSModel!$C$2),
     IF(SSSModel!$C$4="FCR",$EC65*SUM(OFFSET($AC65,0,MAX(CX$4-$AC$4-$DZ65+1,0),1,MIN($DZ65,CX$4-$AC$4+1))),0)))),
SUM($AC65:$BZ65)*
     IF(SSSModel!$C$4="RR",OFFSET(Profiles!$K$2,$Z65,MAX(Profiles!$C$2,AZ$4-$W65)),
     IF(SSSModel!$C$4="ECC",$EA65*$EB65*IF(MAX(Escalation!$C$2,AZ$4-$W65)&gt;$DZ65-1,0,OFFSET(Escalation!$K$2,$Y65,MAX(Escalation!$C$2,AZ$4-$W65))),
     IF(SSSModel!$C$4="PV",IF(CX$4=$W65,$EA65*(1+SSSModel!$C$2),0),
     IF(SSSModel!$C$4="FCR",IF(AND(CX$4&gt;=$W65,OFFSET(Profiles!$K$2,$Z65,MAX(Profiles!$C$2,AZ$4-$W65))&gt;0),$EC65,0),0))))))</f>
        <v>0</v>
      </c>
      <c r="CY65" s="135">
        <f ca="1">IF(OR($Z65=0,SSSModel!$C$4="CF"),BA65,
IF(LEFT($V65,3)="ON_",
     IF(SSSModel!$C$4="RR",SUMPRODUCT(OFFSET($AC65,0,0,1,$CB$2),OFFSET(Profiles!$K$28,($Z65-1)*(Profiles!$I$26+1)+CY$4-SSSModel!$C$3+1,0,1,$CB$2)),
     IF(SSSModel!$C$4="ECC",$EA65*$EB65*SUMPRODUCT(OFFSET($AC65,0,MAX(0,CY$4-$DZ65-$CA$4+1),1,MIN($DZ65,CY$4-$CA$4+1)),OFFSET(Escalation!$K$24,($Y65-1)*(Escalation!$I$22+1)+CY$4-SSSModel!$C$3+1,MAX(0,CY$4-$DZ65-$CA$4+1),1,MIN($DZ65,CY$4-$CA$4+1))),
     IF(SSSModel!$C$4="PV",BA65*$EA65*(1+SSSModel!$C$2),
     IF(SSSModel!$C$4="FCR",$EC65*SUM(OFFSET($AC65,0,MAX(CY$4-$AC$4-$DZ65+1,0),1,MIN($DZ65,CY$4-$AC$4+1))),0)))),
SUM($AC65:$BZ65)*
     IF(SSSModel!$C$4="RR",OFFSET(Profiles!$K$2,$Z65,MAX(Profiles!$C$2,BA$4-$W65)),
     IF(SSSModel!$C$4="ECC",$EA65*$EB65*IF(MAX(Escalation!$C$2,BA$4-$W65)&gt;$DZ65-1,0,OFFSET(Escalation!$K$2,$Y65,MAX(Escalation!$C$2,BA$4-$W65))),
     IF(SSSModel!$C$4="PV",IF(CY$4=$W65,$EA65*(1+SSSModel!$C$2),0),
     IF(SSSModel!$C$4="FCR",IF(AND(CY$4&gt;=$W65,OFFSET(Profiles!$K$2,$Z65,MAX(Profiles!$C$2,BA$4-$W65))&gt;0),$EC65,0),0))))))</f>
        <v>0</v>
      </c>
      <c r="CZ65" s="135">
        <f ca="1">IF(OR($Z65=0,SSSModel!$C$4="CF"),BB65,
IF(LEFT($V65,3)="ON_",
     IF(SSSModel!$C$4="RR",SUMPRODUCT(OFFSET($AC65,0,0,1,$CB$2),OFFSET(Profiles!$K$28,($Z65-1)*(Profiles!$I$26+1)+CZ$4-SSSModel!$C$3+1,0,1,$CB$2)),
     IF(SSSModel!$C$4="ECC",$EA65*$EB65*SUMPRODUCT(OFFSET($AC65,0,MAX(0,CZ$4-$DZ65-$CA$4+1),1,MIN($DZ65,CZ$4-$CA$4+1)),OFFSET(Escalation!$K$24,($Y65-1)*(Escalation!$I$22+1)+CZ$4-SSSModel!$C$3+1,MAX(0,CZ$4-$DZ65-$CA$4+1),1,MIN($DZ65,CZ$4-$CA$4+1))),
     IF(SSSModel!$C$4="PV",BB65*$EA65*(1+SSSModel!$C$2),
     IF(SSSModel!$C$4="FCR",$EC65*SUM(OFFSET($AC65,0,MAX(CZ$4-$AC$4-$DZ65+1,0),1,MIN($DZ65,CZ$4-$AC$4+1))),0)))),
SUM($AC65:$BZ65)*
     IF(SSSModel!$C$4="RR",OFFSET(Profiles!$K$2,$Z65,MAX(Profiles!$C$2,BB$4-$W65)),
     IF(SSSModel!$C$4="ECC",$EA65*$EB65*IF(MAX(Escalation!$C$2,BB$4-$W65)&gt;$DZ65-1,0,OFFSET(Escalation!$K$2,$Y65,MAX(Escalation!$C$2,BB$4-$W65))),
     IF(SSSModel!$C$4="PV",IF(CZ$4=$W65,$EA65*(1+SSSModel!$C$2),0),
     IF(SSSModel!$C$4="FCR",IF(AND(CZ$4&gt;=$W65,OFFSET(Profiles!$K$2,$Z65,MAX(Profiles!$C$2,BB$4-$W65))&gt;0),$EC65,0),0))))))</f>
        <v>0</v>
      </c>
      <c r="DA65" s="135">
        <f ca="1">IF(OR($Z65=0,SSSModel!$C$4="CF"),BC65,
IF(LEFT($V65,3)="ON_",
     IF(SSSModel!$C$4="RR",SUMPRODUCT(OFFSET($AC65,0,0,1,$CB$2),OFFSET(Profiles!$K$28,($Z65-1)*(Profiles!$I$26+1)+DA$4-SSSModel!$C$3+1,0,1,$CB$2)),
     IF(SSSModel!$C$4="ECC",$EA65*$EB65*SUMPRODUCT(OFFSET($AC65,0,MAX(0,DA$4-$DZ65-$CA$4+1),1,MIN($DZ65,DA$4-$CA$4+1)),OFFSET(Escalation!$K$24,($Y65-1)*(Escalation!$I$22+1)+DA$4-SSSModel!$C$3+1,MAX(0,DA$4-$DZ65-$CA$4+1),1,MIN($DZ65,DA$4-$CA$4+1))),
     IF(SSSModel!$C$4="PV",BC65*$EA65*(1+SSSModel!$C$2),
     IF(SSSModel!$C$4="FCR",$EC65*SUM(OFFSET($AC65,0,MAX(DA$4-$AC$4-$DZ65+1,0),1,MIN($DZ65,DA$4-$AC$4+1))),0)))),
SUM($AC65:$BZ65)*
     IF(SSSModel!$C$4="RR",OFFSET(Profiles!$K$2,$Z65,MAX(Profiles!$C$2,BC$4-$W65)),
     IF(SSSModel!$C$4="ECC",$EA65*$EB65*IF(MAX(Escalation!$C$2,BC$4-$W65)&gt;$DZ65-1,0,OFFSET(Escalation!$K$2,$Y65,MAX(Escalation!$C$2,BC$4-$W65))),
     IF(SSSModel!$C$4="PV",IF(DA$4=$W65,$EA65*(1+SSSModel!$C$2),0),
     IF(SSSModel!$C$4="FCR",IF(AND(DA$4&gt;=$W65,OFFSET(Profiles!$K$2,$Z65,MAX(Profiles!$C$2,BC$4-$W65))&gt;0),$EC65,0),0))))))</f>
        <v>0</v>
      </c>
      <c r="DB65" s="135">
        <f ca="1">IF(OR($Z65=0,SSSModel!$C$4="CF"),BD65,
IF(LEFT($V65,3)="ON_",
     IF(SSSModel!$C$4="RR",SUMPRODUCT(OFFSET($AC65,0,0,1,$CB$2),OFFSET(Profiles!$K$28,($Z65-1)*(Profiles!$I$26+1)+DB$4-SSSModel!$C$3+1,0,1,$CB$2)),
     IF(SSSModel!$C$4="ECC",$EA65*$EB65*SUMPRODUCT(OFFSET($AC65,0,MAX(0,DB$4-$DZ65-$CA$4+1),1,MIN($DZ65,DB$4-$CA$4+1)),OFFSET(Escalation!$K$24,($Y65-1)*(Escalation!$I$22+1)+DB$4-SSSModel!$C$3+1,MAX(0,DB$4-$DZ65-$CA$4+1),1,MIN($DZ65,DB$4-$CA$4+1))),
     IF(SSSModel!$C$4="PV",BD65*$EA65*(1+SSSModel!$C$2),
     IF(SSSModel!$C$4="FCR",$EC65*SUM(OFFSET($AC65,0,MAX(DB$4-$AC$4-$DZ65+1,0),1,MIN($DZ65,DB$4-$AC$4+1))),0)))),
SUM($AC65:$BZ65)*
     IF(SSSModel!$C$4="RR",OFFSET(Profiles!$K$2,$Z65,MAX(Profiles!$C$2,BD$4-$W65)),
     IF(SSSModel!$C$4="ECC",$EA65*$EB65*IF(MAX(Escalation!$C$2,BD$4-$W65)&gt;$DZ65-1,0,OFFSET(Escalation!$K$2,$Y65,MAX(Escalation!$C$2,BD$4-$W65))),
     IF(SSSModel!$C$4="PV",IF(DB$4=$W65,$EA65*(1+SSSModel!$C$2),0),
     IF(SSSModel!$C$4="FCR",IF(AND(DB$4&gt;=$W65,OFFSET(Profiles!$K$2,$Z65,MAX(Profiles!$C$2,BD$4-$W65))&gt;0),$EC65,0),0))))))</f>
        <v>0</v>
      </c>
      <c r="DC65" s="135">
        <f ca="1">IF(OR($Z65=0,SSSModel!$C$4="CF"),BE65,
IF(LEFT($V65,3)="ON_",
     IF(SSSModel!$C$4="RR",SUMPRODUCT(OFFSET($AC65,0,0,1,$CB$2),OFFSET(Profiles!$K$28,($Z65-1)*(Profiles!$I$26+1)+DC$4-SSSModel!$C$3+1,0,1,$CB$2)),
     IF(SSSModel!$C$4="ECC",$EA65*$EB65*SUMPRODUCT(OFFSET($AC65,0,MAX(0,DC$4-$DZ65-$CA$4+1),1,MIN($DZ65,DC$4-$CA$4+1)),OFFSET(Escalation!$K$24,($Y65-1)*(Escalation!$I$22+1)+DC$4-SSSModel!$C$3+1,MAX(0,DC$4-$DZ65-$CA$4+1),1,MIN($DZ65,DC$4-$CA$4+1))),
     IF(SSSModel!$C$4="PV",BE65*$EA65*(1+SSSModel!$C$2),
     IF(SSSModel!$C$4="FCR",$EC65*SUM(OFFSET($AC65,0,MAX(DC$4-$AC$4-$DZ65+1,0),1,MIN($DZ65,DC$4-$AC$4+1))),0)))),
SUM($AC65:$BZ65)*
     IF(SSSModel!$C$4="RR",OFFSET(Profiles!$K$2,$Z65,MAX(Profiles!$C$2,BE$4-$W65)),
     IF(SSSModel!$C$4="ECC",$EA65*$EB65*IF(MAX(Escalation!$C$2,BE$4-$W65)&gt;$DZ65-1,0,OFFSET(Escalation!$K$2,$Y65,MAX(Escalation!$C$2,BE$4-$W65))),
     IF(SSSModel!$C$4="PV",IF(DC$4=$W65,$EA65*(1+SSSModel!$C$2),0),
     IF(SSSModel!$C$4="FCR",IF(AND(DC$4&gt;=$W65,OFFSET(Profiles!$K$2,$Z65,MAX(Profiles!$C$2,BE$4-$W65))&gt;0),$EC65,0),0))))))</f>
        <v>0</v>
      </c>
      <c r="DD65" s="135">
        <f ca="1">IF(OR($Z65=0,SSSModel!$C$4="CF"),BF65,
IF(LEFT($V65,3)="ON_",
     IF(SSSModel!$C$4="RR",SUMPRODUCT(OFFSET($AC65,0,0,1,$CB$2),OFFSET(Profiles!$K$28,($Z65-1)*(Profiles!$I$26+1)+DD$4-SSSModel!$C$3+1,0,1,$CB$2)),
     IF(SSSModel!$C$4="ECC",$EA65*$EB65*SUMPRODUCT(OFFSET($AC65,0,MAX(0,DD$4-$DZ65-$CA$4+1),1,MIN($DZ65,DD$4-$CA$4+1)),OFFSET(Escalation!$K$24,($Y65-1)*(Escalation!$I$22+1)+DD$4-SSSModel!$C$3+1,MAX(0,DD$4-$DZ65-$CA$4+1),1,MIN($DZ65,DD$4-$CA$4+1))),
     IF(SSSModel!$C$4="PV",BF65*$EA65*(1+SSSModel!$C$2),
     IF(SSSModel!$C$4="FCR",$EC65*SUM(OFFSET($AC65,0,MAX(DD$4-$AC$4-$DZ65+1,0),1,MIN($DZ65,DD$4-$AC$4+1))),0)))),
SUM($AC65:$BZ65)*
     IF(SSSModel!$C$4="RR",OFFSET(Profiles!$K$2,$Z65,MAX(Profiles!$C$2,BF$4-$W65)),
     IF(SSSModel!$C$4="ECC",$EA65*$EB65*IF(MAX(Escalation!$C$2,BF$4-$W65)&gt;$DZ65-1,0,OFFSET(Escalation!$K$2,$Y65,MAX(Escalation!$C$2,BF$4-$W65))),
     IF(SSSModel!$C$4="PV",IF(DD$4=$W65,$EA65*(1+SSSModel!$C$2),0),
     IF(SSSModel!$C$4="FCR",IF(AND(DD$4&gt;=$W65,OFFSET(Profiles!$K$2,$Z65,MAX(Profiles!$C$2,BF$4-$W65))&gt;0),$EC65,0),0))))))</f>
        <v>0</v>
      </c>
      <c r="DE65" s="135">
        <f ca="1">IF(OR($Z65=0,SSSModel!$C$4="CF"),BG65,
IF(LEFT($V65,3)="ON_",
     IF(SSSModel!$C$4="RR",SUMPRODUCT(OFFSET($AC65,0,0,1,$CB$2),OFFSET(Profiles!$K$28,($Z65-1)*(Profiles!$I$26+1)+DE$4-SSSModel!$C$3+1,0,1,$CB$2)),
     IF(SSSModel!$C$4="ECC",$EA65*$EB65*SUMPRODUCT(OFFSET($AC65,0,MAX(0,DE$4-$DZ65-$CA$4+1),1,MIN($DZ65,DE$4-$CA$4+1)),OFFSET(Escalation!$K$24,($Y65-1)*(Escalation!$I$22+1)+DE$4-SSSModel!$C$3+1,MAX(0,DE$4-$DZ65-$CA$4+1),1,MIN($DZ65,DE$4-$CA$4+1))),
     IF(SSSModel!$C$4="PV",BG65*$EA65*(1+SSSModel!$C$2),
     IF(SSSModel!$C$4="FCR",$EC65*SUM(OFFSET($AC65,0,MAX(DE$4-$AC$4-$DZ65+1,0),1,MIN($DZ65,DE$4-$AC$4+1))),0)))),
SUM($AC65:$BZ65)*
     IF(SSSModel!$C$4="RR",OFFSET(Profiles!$K$2,$Z65,MAX(Profiles!$C$2,BG$4-$W65)),
     IF(SSSModel!$C$4="ECC",$EA65*$EB65*IF(MAX(Escalation!$C$2,BG$4-$W65)&gt;$DZ65-1,0,OFFSET(Escalation!$K$2,$Y65,MAX(Escalation!$C$2,BG$4-$W65))),
     IF(SSSModel!$C$4="PV",IF(DE$4=$W65,$EA65*(1+SSSModel!$C$2),0),
     IF(SSSModel!$C$4="FCR",IF(AND(DE$4&gt;=$W65,OFFSET(Profiles!$K$2,$Z65,MAX(Profiles!$C$2,BG$4-$W65))&gt;0),$EC65,0),0))))))</f>
        <v>0</v>
      </c>
      <c r="DF65" s="135">
        <f ca="1">IF(OR($Z65=0,SSSModel!$C$4="CF"),BH65,
IF(LEFT($V65,3)="ON_",
     IF(SSSModel!$C$4="RR",SUMPRODUCT(OFFSET($AC65,0,0,1,$CB$2),OFFSET(Profiles!$K$28,($Z65-1)*(Profiles!$I$26+1)+DF$4-SSSModel!$C$3+1,0,1,$CB$2)),
     IF(SSSModel!$C$4="ECC",$EA65*$EB65*SUMPRODUCT(OFFSET($AC65,0,MAX(0,DF$4-$DZ65-$CA$4+1),1,MIN($DZ65,DF$4-$CA$4+1)),OFFSET(Escalation!$K$24,($Y65-1)*(Escalation!$I$22+1)+DF$4-SSSModel!$C$3+1,MAX(0,DF$4-$DZ65-$CA$4+1),1,MIN($DZ65,DF$4-$CA$4+1))),
     IF(SSSModel!$C$4="PV",BH65*$EA65*(1+SSSModel!$C$2),
     IF(SSSModel!$C$4="FCR",$EC65*SUM(OFFSET($AC65,0,MAX(DF$4-$AC$4-$DZ65+1,0),1,MIN($DZ65,DF$4-$AC$4+1))),0)))),
SUM($AC65:$BZ65)*
     IF(SSSModel!$C$4="RR",OFFSET(Profiles!$K$2,$Z65,MAX(Profiles!$C$2,BH$4-$W65)),
     IF(SSSModel!$C$4="ECC",$EA65*$EB65*IF(MAX(Escalation!$C$2,BH$4-$W65)&gt;$DZ65-1,0,OFFSET(Escalation!$K$2,$Y65,MAX(Escalation!$C$2,BH$4-$W65))),
     IF(SSSModel!$C$4="PV",IF(DF$4=$W65,$EA65*(1+SSSModel!$C$2),0),
     IF(SSSModel!$C$4="FCR",IF(AND(DF$4&gt;=$W65,OFFSET(Profiles!$K$2,$Z65,MAX(Profiles!$C$2,BH$4-$W65))&gt;0),$EC65,0),0))))))</f>
        <v>0</v>
      </c>
      <c r="DG65" s="135">
        <f ca="1">IF(OR($Z65=0,SSSModel!$C$4="CF"),BI65,
IF(LEFT($V65,3)="ON_",
     IF(SSSModel!$C$4="RR",SUMPRODUCT(OFFSET($AC65,0,0,1,$CB$2),OFFSET(Profiles!$K$28,($Z65-1)*(Profiles!$I$26+1)+DG$4-SSSModel!$C$3+1,0,1,$CB$2)),
     IF(SSSModel!$C$4="ECC",$EA65*$EB65*SUMPRODUCT(OFFSET($AC65,0,MAX(0,DG$4-$DZ65-$CA$4+1),1,MIN($DZ65,DG$4-$CA$4+1)),OFFSET(Escalation!$K$24,($Y65-1)*(Escalation!$I$22+1)+DG$4-SSSModel!$C$3+1,MAX(0,DG$4-$DZ65-$CA$4+1),1,MIN($DZ65,DG$4-$CA$4+1))),
     IF(SSSModel!$C$4="PV",BI65*$EA65*(1+SSSModel!$C$2),
     IF(SSSModel!$C$4="FCR",$EC65*SUM(OFFSET($AC65,0,MAX(DG$4-$AC$4-$DZ65+1,0),1,MIN($DZ65,DG$4-$AC$4+1))),0)))),
SUM($AC65:$BZ65)*
     IF(SSSModel!$C$4="RR",OFFSET(Profiles!$K$2,$Z65,MAX(Profiles!$C$2,BI$4-$W65)),
     IF(SSSModel!$C$4="ECC",$EA65*$EB65*IF(MAX(Escalation!$C$2,BI$4-$W65)&gt;$DZ65-1,0,OFFSET(Escalation!$K$2,$Y65,MAX(Escalation!$C$2,BI$4-$W65))),
     IF(SSSModel!$C$4="PV",IF(DG$4=$W65,$EA65*(1+SSSModel!$C$2),0),
     IF(SSSModel!$C$4="FCR",IF(AND(DG$4&gt;=$W65,OFFSET(Profiles!$K$2,$Z65,MAX(Profiles!$C$2,BI$4-$W65))&gt;0),$EC65,0),0))))))</f>
        <v>0</v>
      </c>
      <c r="DH65" s="135">
        <f ca="1">IF(OR($Z65=0,SSSModel!$C$4="CF"),BJ65,
IF(LEFT($V65,3)="ON_",
     IF(SSSModel!$C$4="RR",SUMPRODUCT(OFFSET($AC65,0,0,1,$CB$2),OFFSET(Profiles!$K$28,($Z65-1)*(Profiles!$I$26+1)+DH$4-SSSModel!$C$3+1,0,1,$CB$2)),
     IF(SSSModel!$C$4="ECC",$EA65*$EB65*SUMPRODUCT(OFFSET($AC65,0,MAX(0,DH$4-$DZ65-$CA$4+1),1,MIN($DZ65,DH$4-$CA$4+1)),OFFSET(Escalation!$K$24,($Y65-1)*(Escalation!$I$22+1)+DH$4-SSSModel!$C$3+1,MAX(0,DH$4-$DZ65-$CA$4+1),1,MIN($DZ65,DH$4-$CA$4+1))),
     IF(SSSModel!$C$4="PV",BJ65*$EA65*(1+SSSModel!$C$2),
     IF(SSSModel!$C$4="FCR",$EC65*SUM(OFFSET($AC65,0,MAX(DH$4-$AC$4-$DZ65+1,0),1,MIN($DZ65,DH$4-$AC$4+1))),0)))),
SUM($AC65:$BZ65)*
     IF(SSSModel!$C$4="RR",OFFSET(Profiles!$K$2,$Z65,MAX(Profiles!$C$2,BJ$4-$W65)),
     IF(SSSModel!$C$4="ECC",$EA65*$EB65*IF(MAX(Escalation!$C$2,BJ$4-$W65)&gt;$DZ65-1,0,OFFSET(Escalation!$K$2,$Y65,MAX(Escalation!$C$2,BJ$4-$W65))),
     IF(SSSModel!$C$4="PV",IF(DH$4=$W65,$EA65*(1+SSSModel!$C$2),0),
     IF(SSSModel!$C$4="FCR",IF(AND(DH$4&gt;=$W65,OFFSET(Profiles!$K$2,$Z65,MAX(Profiles!$C$2,BJ$4-$W65))&gt;0),$EC65,0),0))))))</f>
        <v>0</v>
      </c>
      <c r="DI65" s="135">
        <f ca="1">IF(OR($Z65=0,SSSModel!$C$4="CF"),BK65,
IF(LEFT($V65,3)="ON_",
     IF(SSSModel!$C$4="RR",SUMPRODUCT(OFFSET($AC65,0,0,1,$CB$2),OFFSET(Profiles!$K$28,($Z65-1)*(Profiles!$I$26+1)+DI$4-SSSModel!$C$3+1,0,1,$CB$2)),
     IF(SSSModel!$C$4="ECC",$EA65*$EB65*SUMPRODUCT(OFFSET($AC65,0,MAX(0,DI$4-$DZ65-$CA$4+1),1,MIN($DZ65,DI$4-$CA$4+1)),OFFSET(Escalation!$K$24,($Y65-1)*(Escalation!$I$22+1)+DI$4-SSSModel!$C$3+1,MAX(0,DI$4-$DZ65-$CA$4+1),1,MIN($DZ65,DI$4-$CA$4+1))),
     IF(SSSModel!$C$4="PV",BK65*$EA65*(1+SSSModel!$C$2),
     IF(SSSModel!$C$4="FCR",$EC65*SUM(OFFSET($AC65,0,MAX(DI$4-$AC$4-$DZ65+1,0),1,MIN($DZ65,DI$4-$AC$4+1))),0)))),
SUM($AC65:$BZ65)*
     IF(SSSModel!$C$4="RR",OFFSET(Profiles!$K$2,$Z65,MAX(Profiles!$C$2,BK$4-$W65)),
     IF(SSSModel!$C$4="ECC",$EA65*$EB65*IF(MAX(Escalation!$C$2,BK$4-$W65)&gt;$DZ65-1,0,OFFSET(Escalation!$K$2,$Y65,MAX(Escalation!$C$2,BK$4-$W65))),
     IF(SSSModel!$C$4="PV",IF(DI$4=$W65,$EA65*(1+SSSModel!$C$2),0),
     IF(SSSModel!$C$4="FCR",IF(AND(DI$4&gt;=$W65,OFFSET(Profiles!$K$2,$Z65,MAX(Profiles!$C$2,BK$4-$W65))&gt;0),$EC65,0),0))))))</f>
        <v>0</v>
      </c>
      <c r="DJ65" s="135">
        <f ca="1">IF(OR($Z65=0,SSSModel!$C$4="CF"),BL65,
IF(LEFT($V65,3)="ON_",
     IF(SSSModel!$C$4="RR",SUMPRODUCT(OFFSET($AC65,0,0,1,$CB$2),OFFSET(Profiles!$K$28,($Z65-1)*(Profiles!$I$26+1)+DJ$4-SSSModel!$C$3+1,0,1,$CB$2)),
     IF(SSSModel!$C$4="ECC",$EA65*$EB65*SUMPRODUCT(OFFSET($AC65,0,MAX(0,DJ$4-$DZ65-$CA$4+1),1,MIN($DZ65,DJ$4-$CA$4+1)),OFFSET(Escalation!$K$24,($Y65-1)*(Escalation!$I$22+1)+DJ$4-SSSModel!$C$3+1,MAX(0,DJ$4-$DZ65-$CA$4+1),1,MIN($DZ65,DJ$4-$CA$4+1))),
     IF(SSSModel!$C$4="PV",BL65*$EA65*(1+SSSModel!$C$2),
     IF(SSSModel!$C$4="FCR",$EC65*SUM(OFFSET($AC65,0,MAX(DJ$4-$AC$4-$DZ65+1,0),1,MIN($DZ65,DJ$4-$AC$4+1))),0)))),
SUM($AC65:$BZ65)*
     IF(SSSModel!$C$4="RR",OFFSET(Profiles!$K$2,$Z65,MAX(Profiles!$C$2,BL$4-$W65)),
     IF(SSSModel!$C$4="ECC",$EA65*$EB65*IF(MAX(Escalation!$C$2,BL$4-$W65)&gt;$DZ65-1,0,OFFSET(Escalation!$K$2,$Y65,MAX(Escalation!$C$2,BL$4-$W65))),
     IF(SSSModel!$C$4="PV",IF(DJ$4=$W65,$EA65*(1+SSSModel!$C$2),0),
     IF(SSSModel!$C$4="FCR",IF(AND(DJ$4&gt;=$W65,OFFSET(Profiles!$K$2,$Z65,MAX(Profiles!$C$2,BL$4-$W65))&gt;0),$EC65,0),0))))))</f>
        <v>0</v>
      </c>
      <c r="DK65" s="135">
        <f ca="1">IF(OR($Z65=0,SSSModel!$C$4="CF"),BM65,
IF(LEFT($V65,3)="ON_",
     IF(SSSModel!$C$4="RR",SUMPRODUCT(OFFSET($AC65,0,0,1,$CB$2),OFFSET(Profiles!$K$28,($Z65-1)*(Profiles!$I$26+1)+DK$4-SSSModel!$C$3+1,0,1,$CB$2)),
     IF(SSSModel!$C$4="ECC",$EA65*$EB65*SUMPRODUCT(OFFSET($AC65,0,MAX(0,DK$4-$DZ65-$CA$4+1),1,MIN($DZ65,DK$4-$CA$4+1)),OFFSET(Escalation!$K$24,($Y65-1)*(Escalation!$I$22+1)+DK$4-SSSModel!$C$3+1,MAX(0,DK$4-$DZ65-$CA$4+1),1,MIN($DZ65,DK$4-$CA$4+1))),
     IF(SSSModel!$C$4="PV",BM65*$EA65*(1+SSSModel!$C$2),
     IF(SSSModel!$C$4="FCR",$EC65*SUM(OFFSET($AC65,0,MAX(DK$4-$AC$4-$DZ65+1,0),1,MIN($DZ65,DK$4-$AC$4+1))),0)))),
SUM($AC65:$BZ65)*
     IF(SSSModel!$C$4="RR",OFFSET(Profiles!$K$2,$Z65,MAX(Profiles!$C$2,BM$4-$W65)),
     IF(SSSModel!$C$4="ECC",$EA65*$EB65*IF(MAX(Escalation!$C$2,BM$4-$W65)&gt;$DZ65-1,0,OFFSET(Escalation!$K$2,$Y65,MAX(Escalation!$C$2,BM$4-$W65))),
     IF(SSSModel!$C$4="PV",IF(DK$4=$W65,$EA65*(1+SSSModel!$C$2),0),
     IF(SSSModel!$C$4="FCR",IF(AND(DK$4&gt;=$W65,OFFSET(Profiles!$K$2,$Z65,MAX(Profiles!$C$2,BM$4-$W65))&gt;0),$EC65,0),0))))))</f>
        <v>0</v>
      </c>
      <c r="DL65" s="135">
        <f ca="1">IF(OR($Z65=0,SSSModel!$C$4="CF"),BN65,
IF(LEFT($V65,3)="ON_",
     IF(SSSModel!$C$4="RR",SUMPRODUCT(OFFSET($AC65,0,0,1,$CB$2),OFFSET(Profiles!$K$28,($Z65-1)*(Profiles!$I$26+1)+DL$4-SSSModel!$C$3+1,0,1,$CB$2)),
     IF(SSSModel!$C$4="ECC",$EA65*$EB65*SUMPRODUCT(OFFSET($AC65,0,MAX(0,DL$4-$DZ65-$CA$4+1),1,MIN($DZ65,DL$4-$CA$4+1)),OFFSET(Escalation!$K$24,($Y65-1)*(Escalation!$I$22+1)+DL$4-SSSModel!$C$3+1,MAX(0,DL$4-$DZ65-$CA$4+1),1,MIN($DZ65,DL$4-$CA$4+1))),
     IF(SSSModel!$C$4="PV",BN65*$EA65*(1+SSSModel!$C$2),
     IF(SSSModel!$C$4="FCR",$EC65*SUM(OFFSET($AC65,0,MAX(DL$4-$AC$4-$DZ65+1,0),1,MIN($DZ65,DL$4-$AC$4+1))),0)))),
SUM($AC65:$BZ65)*
     IF(SSSModel!$C$4="RR",OFFSET(Profiles!$K$2,$Z65,MAX(Profiles!$C$2,BN$4-$W65)),
     IF(SSSModel!$C$4="ECC",$EA65*$EB65*IF(MAX(Escalation!$C$2,BN$4-$W65)&gt;$DZ65-1,0,OFFSET(Escalation!$K$2,$Y65,MAX(Escalation!$C$2,BN$4-$W65))),
     IF(SSSModel!$C$4="PV",IF(DL$4=$W65,$EA65*(1+SSSModel!$C$2),0),
     IF(SSSModel!$C$4="FCR",IF(AND(DL$4&gt;=$W65,OFFSET(Profiles!$K$2,$Z65,MAX(Profiles!$C$2,BN$4-$W65))&gt;0),$EC65,0),0))))))</f>
        <v>0</v>
      </c>
      <c r="DM65" s="135">
        <f ca="1">IF(OR($Z65=0,SSSModel!$C$4="CF"),BO65,
IF(LEFT($V65,3)="ON_",
     IF(SSSModel!$C$4="RR",SUMPRODUCT(OFFSET($AC65,0,0,1,$CB$2),OFFSET(Profiles!$K$28,($Z65-1)*(Profiles!$I$26+1)+DM$4-SSSModel!$C$3+1,0,1,$CB$2)),
     IF(SSSModel!$C$4="ECC",$EA65*$EB65*SUMPRODUCT(OFFSET($AC65,0,MAX(0,DM$4-$DZ65-$CA$4+1),1,MIN($DZ65,DM$4-$CA$4+1)),OFFSET(Escalation!$K$24,($Y65-1)*(Escalation!$I$22+1)+DM$4-SSSModel!$C$3+1,MAX(0,DM$4-$DZ65-$CA$4+1),1,MIN($DZ65,DM$4-$CA$4+1))),
     IF(SSSModel!$C$4="PV",BO65*$EA65*(1+SSSModel!$C$2),
     IF(SSSModel!$C$4="FCR",$EC65*SUM(OFFSET($AC65,0,MAX(DM$4-$AC$4-$DZ65+1,0),1,MIN($DZ65,DM$4-$AC$4+1))),0)))),
SUM($AC65:$BZ65)*
     IF(SSSModel!$C$4="RR",OFFSET(Profiles!$K$2,$Z65,MAX(Profiles!$C$2,BO$4-$W65)),
     IF(SSSModel!$C$4="ECC",$EA65*$EB65*IF(MAX(Escalation!$C$2,BO$4-$W65)&gt;$DZ65-1,0,OFFSET(Escalation!$K$2,$Y65,MAX(Escalation!$C$2,BO$4-$W65))),
     IF(SSSModel!$C$4="PV",IF(DM$4=$W65,$EA65*(1+SSSModel!$C$2),0),
     IF(SSSModel!$C$4="FCR",IF(AND(DM$4&gt;=$W65,OFFSET(Profiles!$K$2,$Z65,MAX(Profiles!$C$2,BO$4-$W65))&gt;0),$EC65,0),0))))))</f>
        <v>0</v>
      </c>
      <c r="DN65" s="135">
        <f ca="1">IF(OR($Z65=0,SSSModel!$C$4="CF"),BP65,
IF(LEFT($V65,3)="ON_",
     IF(SSSModel!$C$4="RR",SUMPRODUCT(OFFSET($AC65,0,0,1,$CB$2),OFFSET(Profiles!$K$28,($Z65-1)*(Profiles!$I$26+1)+DN$4-SSSModel!$C$3+1,0,1,$CB$2)),
     IF(SSSModel!$C$4="ECC",$EA65*$EB65*SUMPRODUCT(OFFSET($AC65,0,MAX(0,DN$4-$DZ65-$CA$4+1),1,MIN($DZ65,DN$4-$CA$4+1)),OFFSET(Escalation!$K$24,($Y65-1)*(Escalation!$I$22+1)+DN$4-SSSModel!$C$3+1,MAX(0,DN$4-$DZ65-$CA$4+1),1,MIN($DZ65,DN$4-$CA$4+1))),
     IF(SSSModel!$C$4="PV",BP65*$EA65*(1+SSSModel!$C$2),
     IF(SSSModel!$C$4="FCR",$EC65*SUM(OFFSET($AC65,0,MAX(DN$4-$AC$4-$DZ65+1,0),1,MIN($DZ65,DN$4-$AC$4+1))),0)))),
SUM($AC65:$BZ65)*
     IF(SSSModel!$C$4="RR",OFFSET(Profiles!$K$2,$Z65,MAX(Profiles!$C$2,BP$4-$W65)),
     IF(SSSModel!$C$4="ECC",$EA65*$EB65*IF(MAX(Escalation!$C$2,BP$4-$W65)&gt;$DZ65-1,0,OFFSET(Escalation!$K$2,$Y65,MAX(Escalation!$C$2,BP$4-$W65))),
     IF(SSSModel!$C$4="PV",IF(DN$4=$W65,$EA65*(1+SSSModel!$C$2),0),
     IF(SSSModel!$C$4="FCR",IF(AND(DN$4&gt;=$W65,OFFSET(Profiles!$K$2,$Z65,MAX(Profiles!$C$2,BP$4-$W65))&gt;0),$EC65,0),0))))))</f>
        <v>0</v>
      </c>
      <c r="DO65" s="135">
        <f ca="1">IF(OR($Z65=0,SSSModel!$C$4="CF"),BQ65,
IF(LEFT($V65,3)="ON_",
     IF(SSSModel!$C$4="RR",SUMPRODUCT(OFFSET($AC65,0,0,1,$CB$2),OFFSET(Profiles!$K$28,($Z65-1)*(Profiles!$I$26+1)+DO$4-SSSModel!$C$3+1,0,1,$CB$2)),
     IF(SSSModel!$C$4="ECC",$EA65*$EB65*SUMPRODUCT(OFFSET($AC65,0,MAX(0,DO$4-$DZ65-$CA$4+1),1,MIN($DZ65,DO$4-$CA$4+1)),OFFSET(Escalation!$K$24,($Y65-1)*(Escalation!$I$22+1)+DO$4-SSSModel!$C$3+1,MAX(0,DO$4-$DZ65-$CA$4+1),1,MIN($DZ65,DO$4-$CA$4+1))),
     IF(SSSModel!$C$4="PV",BQ65*$EA65*(1+SSSModel!$C$2),
     IF(SSSModel!$C$4="FCR",$EC65*SUM(OFFSET($AC65,0,MAX(DO$4-$AC$4-$DZ65+1,0),1,MIN($DZ65,DO$4-$AC$4+1))),0)))),
SUM($AC65:$BZ65)*
     IF(SSSModel!$C$4="RR",OFFSET(Profiles!$K$2,$Z65,MAX(Profiles!$C$2,BQ$4-$W65)),
     IF(SSSModel!$C$4="ECC",$EA65*$EB65*IF(MAX(Escalation!$C$2,BQ$4-$W65)&gt;$DZ65-1,0,OFFSET(Escalation!$K$2,$Y65,MAX(Escalation!$C$2,BQ$4-$W65))),
     IF(SSSModel!$C$4="PV",IF(DO$4=$W65,$EA65*(1+SSSModel!$C$2),0),
     IF(SSSModel!$C$4="FCR",IF(AND(DO$4&gt;=$W65,OFFSET(Profiles!$K$2,$Z65,MAX(Profiles!$C$2,BQ$4-$W65))&gt;0),$EC65,0),0))))))</f>
        <v>0</v>
      </c>
      <c r="DP65" s="135">
        <f ca="1">IF(OR($Z65=0,SSSModel!$C$4="CF"),BR65,
IF(LEFT($V65,3)="ON_",
     IF(SSSModel!$C$4="RR",SUMPRODUCT(OFFSET($AC65,0,0,1,$CB$2),OFFSET(Profiles!$K$28,($Z65-1)*(Profiles!$I$26+1)+DP$4-SSSModel!$C$3+1,0,1,$CB$2)),
     IF(SSSModel!$C$4="ECC",$EA65*$EB65*SUMPRODUCT(OFFSET($AC65,0,MAX(0,DP$4-$DZ65-$CA$4+1),1,MIN($DZ65,DP$4-$CA$4+1)),OFFSET(Escalation!$K$24,($Y65-1)*(Escalation!$I$22+1)+DP$4-SSSModel!$C$3+1,MAX(0,DP$4-$DZ65-$CA$4+1),1,MIN($DZ65,DP$4-$CA$4+1))),
     IF(SSSModel!$C$4="PV",BR65*$EA65*(1+SSSModel!$C$2),
     IF(SSSModel!$C$4="FCR",$EC65*SUM(OFFSET($AC65,0,MAX(DP$4-$AC$4-$DZ65+1,0),1,MIN($DZ65,DP$4-$AC$4+1))),0)))),
SUM($AC65:$BZ65)*
     IF(SSSModel!$C$4="RR",OFFSET(Profiles!$K$2,$Z65,MAX(Profiles!$C$2,BR$4-$W65)),
     IF(SSSModel!$C$4="ECC",$EA65*$EB65*IF(MAX(Escalation!$C$2,BR$4-$W65)&gt;$DZ65-1,0,OFFSET(Escalation!$K$2,$Y65,MAX(Escalation!$C$2,BR$4-$W65))),
     IF(SSSModel!$C$4="PV",IF(DP$4=$W65,$EA65*(1+SSSModel!$C$2),0),
     IF(SSSModel!$C$4="FCR",IF(AND(DP$4&gt;=$W65,OFFSET(Profiles!$K$2,$Z65,MAX(Profiles!$C$2,BR$4-$W65))&gt;0),$EC65,0),0))))))</f>
        <v>0</v>
      </c>
      <c r="DQ65" s="135">
        <f ca="1">IF(OR($Z65=0,SSSModel!$C$4="CF"),BS65,
IF(LEFT($V65,3)="ON_",
     IF(SSSModel!$C$4="RR",SUMPRODUCT(OFFSET($AC65,0,0,1,$CB$2),OFFSET(Profiles!$K$28,($Z65-1)*(Profiles!$I$26+1)+DQ$4-SSSModel!$C$3+1,0,1,$CB$2)),
     IF(SSSModel!$C$4="ECC",$EA65*$EB65*SUMPRODUCT(OFFSET($AC65,0,MAX(0,DQ$4-$DZ65-$CA$4+1),1,MIN($DZ65,DQ$4-$CA$4+1)),OFFSET(Escalation!$K$24,($Y65-1)*(Escalation!$I$22+1)+DQ$4-SSSModel!$C$3+1,MAX(0,DQ$4-$DZ65-$CA$4+1),1,MIN($DZ65,DQ$4-$CA$4+1))),
     IF(SSSModel!$C$4="PV",BS65*$EA65*(1+SSSModel!$C$2),
     IF(SSSModel!$C$4="FCR",$EC65*SUM(OFFSET($AC65,0,MAX(DQ$4-$AC$4-$DZ65+1,0),1,MIN($DZ65,DQ$4-$AC$4+1))),0)))),
SUM($AC65:$BZ65)*
     IF(SSSModel!$C$4="RR",OFFSET(Profiles!$K$2,$Z65,MAX(Profiles!$C$2,BS$4-$W65)),
     IF(SSSModel!$C$4="ECC",$EA65*$EB65*IF(MAX(Escalation!$C$2,BS$4-$W65)&gt;$DZ65-1,0,OFFSET(Escalation!$K$2,$Y65,MAX(Escalation!$C$2,BS$4-$W65))),
     IF(SSSModel!$C$4="PV",IF(DQ$4=$W65,$EA65*(1+SSSModel!$C$2),0),
     IF(SSSModel!$C$4="FCR",IF(AND(DQ$4&gt;=$W65,OFFSET(Profiles!$K$2,$Z65,MAX(Profiles!$C$2,BS$4-$W65))&gt;0),$EC65,0),0))))))</f>
        <v>0</v>
      </c>
      <c r="DR65" s="135">
        <f ca="1">IF(OR($Z65=0,SSSModel!$C$4="CF"),BT65,
IF(LEFT($V65,3)="ON_",
     IF(SSSModel!$C$4="RR",SUMPRODUCT(OFFSET($AC65,0,0,1,$CB$2),OFFSET(Profiles!$K$28,($Z65-1)*(Profiles!$I$26+1)+DR$4-SSSModel!$C$3+1,0,1,$CB$2)),
     IF(SSSModel!$C$4="ECC",$EA65*$EB65*SUMPRODUCT(OFFSET($AC65,0,MAX(0,DR$4-$DZ65-$CA$4+1),1,MIN($DZ65,DR$4-$CA$4+1)),OFFSET(Escalation!$K$24,($Y65-1)*(Escalation!$I$22+1)+DR$4-SSSModel!$C$3+1,MAX(0,DR$4-$DZ65-$CA$4+1),1,MIN($DZ65,DR$4-$CA$4+1))),
     IF(SSSModel!$C$4="PV",BT65*$EA65*(1+SSSModel!$C$2),
     IF(SSSModel!$C$4="FCR",$EC65*SUM(OFFSET($AC65,0,MAX(DR$4-$AC$4-$DZ65+1,0),1,MIN($DZ65,DR$4-$AC$4+1))),0)))),
SUM($AC65:$BZ65)*
     IF(SSSModel!$C$4="RR",OFFSET(Profiles!$K$2,$Z65,MAX(Profiles!$C$2,BT$4-$W65)),
     IF(SSSModel!$C$4="ECC",$EA65*$EB65*IF(MAX(Escalation!$C$2,BT$4-$W65)&gt;$DZ65-1,0,OFFSET(Escalation!$K$2,$Y65,MAX(Escalation!$C$2,BT$4-$W65))),
     IF(SSSModel!$C$4="PV",IF(DR$4=$W65,$EA65*(1+SSSModel!$C$2),0),
     IF(SSSModel!$C$4="FCR",IF(AND(DR$4&gt;=$W65,OFFSET(Profiles!$K$2,$Z65,MAX(Profiles!$C$2,BT$4-$W65))&gt;0),$EC65,0),0))))))</f>
        <v>0</v>
      </c>
      <c r="DS65" s="135">
        <f ca="1">IF(OR($Z65=0,SSSModel!$C$4="CF"),BU65,
IF(LEFT($V65,3)="ON_",
     IF(SSSModel!$C$4="RR",SUMPRODUCT(OFFSET($AC65,0,0,1,$CB$2),OFFSET(Profiles!$K$28,($Z65-1)*(Profiles!$I$26+1)+DS$4-SSSModel!$C$3+1,0,1,$CB$2)),
     IF(SSSModel!$C$4="ECC",$EA65*$EB65*SUMPRODUCT(OFFSET($AC65,0,MAX(0,DS$4-$DZ65-$CA$4+1),1,MIN($DZ65,DS$4-$CA$4+1)),OFFSET(Escalation!$K$24,($Y65-1)*(Escalation!$I$22+1)+DS$4-SSSModel!$C$3+1,MAX(0,DS$4-$DZ65-$CA$4+1),1,MIN($DZ65,DS$4-$CA$4+1))),
     IF(SSSModel!$C$4="PV",BU65*$EA65*(1+SSSModel!$C$2),
     IF(SSSModel!$C$4="FCR",$EC65*SUM(OFFSET($AC65,0,MAX(DS$4-$AC$4-$DZ65+1,0),1,MIN($DZ65,DS$4-$AC$4+1))),0)))),
SUM($AC65:$BZ65)*
     IF(SSSModel!$C$4="RR",OFFSET(Profiles!$K$2,$Z65,MAX(Profiles!$C$2,BU$4-$W65)),
     IF(SSSModel!$C$4="ECC",$EA65*$EB65*IF(MAX(Escalation!$C$2,BU$4-$W65)&gt;$DZ65-1,0,OFFSET(Escalation!$K$2,$Y65,MAX(Escalation!$C$2,BU$4-$W65))),
     IF(SSSModel!$C$4="PV",IF(DS$4=$W65,$EA65*(1+SSSModel!$C$2),0),
     IF(SSSModel!$C$4="FCR",IF(AND(DS$4&gt;=$W65,OFFSET(Profiles!$K$2,$Z65,MAX(Profiles!$C$2,BU$4-$W65))&gt;0),$EC65,0),0))))))</f>
        <v>0</v>
      </c>
      <c r="DT65" s="135">
        <f ca="1">IF(OR($Z65=0,SSSModel!$C$4="CF"),BV65,
IF(LEFT($V65,3)="ON_",
     IF(SSSModel!$C$4="RR",SUMPRODUCT(OFFSET($AC65,0,0,1,$CB$2),OFFSET(Profiles!$K$28,($Z65-1)*(Profiles!$I$26+1)+DT$4-SSSModel!$C$3+1,0,1,$CB$2)),
     IF(SSSModel!$C$4="ECC",$EA65*$EB65*SUMPRODUCT(OFFSET($AC65,0,MAX(0,DT$4-$DZ65-$CA$4+1),1,MIN($DZ65,DT$4-$CA$4+1)),OFFSET(Escalation!$K$24,($Y65-1)*(Escalation!$I$22+1)+DT$4-SSSModel!$C$3+1,MAX(0,DT$4-$DZ65-$CA$4+1),1,MIN($DZ65,DT$4-$CA$4+1))),
     IF(SSSModel!$C$4="PV",BV65*$EA65*(1+SSSModel!$C$2),
     IF(SSSModel!$C$4="FCR",$EC65*SUM(OFFSET($AC65,0,MAX(DT$4-$AC$4-$DZ65+1,0),1,MIN($DZ65,DT$4-$AC$4+1))),0)))),
SUM($AC65:$BZ65)*
     IF(SSSModel!$C$4="RR",OFFSET(Profiles!$K$2,$Z65,MAX(Profiles!$C$2,BV$4-$W65)),
     IF(SSSModel!$C$4="ECC",$EA65*$EB65*IF(MAX(Escalation!$C$2,BV$4-$W65)&gt;$DZ65-1,0,OFFSET(Escalation!$K$2,$Y65,MAX(Escalation!$C$2,BV$4-$W65))),
     IF(SSSModel!$C$4="PV",IF(DT$4=$W65,$EA65*(1+SSSModel!$C$2),0),
     IF(SSSModel!$C$4="FCR",IF(AND(DT$4&gt;=$W65,OFFSET(Profiles!$K$2,$Z65,MAX(Profiles!$C$2,BV$4-$W65))&gt;0),$EC65,0),0))))))</f>
        <v>0</v>
      </c>
      <c r="DU65" s="135">
        <f ca="1">IF(OR($Z65=0,SSSModel!$C$4="CF"),BW65,
IF(LEFT($V65,3)="ON_",
     IF(SSSModel!$C$4="RR",SUMPRODUCT(OFFSET($AC65,0,0,1,$CB$2),OFFSET(Profiles!$K$28,($Z65-1)*(Profiles!$I$26+1)+DU$4-SSSModel!$C$3+1,0,1,$CB$2)),
     IF(SSSModel!$C$4="ECC",$EA65*$EB65*SUMPRODUCT(OFFSET($AC65,0,MAX(0,DU$4-$DZ65-$CA$4+1),1,MIN($DZ65,DU$4-$CA$4+1)),OFFSET(Escalation!$K$24,($Y65-1)*(Escalation!$I$22+1)+DU$4-SSSModel!$C$3+1,MAX(0,DU$4-$DZ65-$CA$4+1),1,MIN($DZ65,DU$4-$CA$4+1))),
     IF(SSSModel!$C$4="PV",BW65*$EA65*(1+SSSModel!$C$2),
     IF(SSSModel!$C$4="FCR",$EC65*SUM(OFFSET($AC65,0,MAX(DU$4-$AC$4-$DZ65+1,0),1,MIN($DZ65,DU$4-$AC$4+1))),0)))),
SUM($AC65:$BZ65)*
     IF(SSSModel!$C$4="RR",OFFSET(Profiles!$K$2,$Z65,MAX(Profiles!$C$2,BW$4-$W65)),
     IF(SSSModel!$C$4="ECC",$EA65*$EB65*IF(MAX(Escalation!$C$2,BW$4-$W65)&gt;$DZ65-1,0,OFFSET(Escalation!$K$2,$Y65,MAX(Escalation!$C$2,BW$4-$W65))),
     IF(SSSModel!$C$4="PV",IF(DU$4=$W65,$EA65*(1+SSSModel!$C$2),0),
     IF(SSSModel!$C$4="FCR",IF(AND(DU$4&gt;=$W65,OFFSET(Profiles!$K$2,$Z65,MAX(Profiles!$C$2,BW$4-$W65))&gt;0),$EC65,0),0))))))</f>
        <v>0</v>
      </c>
      <c r="DV65" s="136">
        <f ca="1">IF(OR($Z65=0,SSSModel!$C$4="CF"),BX65,
IF(LEFT($V65,3)="ON_",
     IF(SSSModel!$C$4="RR",SUMPRODUCT(OFFSET($AC65,0,0,1,$CB$2),OFFSET(Profiles!$K$28,($Z65-1)*(Profiles!$I$26+1)+DV$4-SSSModel!$C$3+1,0,1,$CB$2)),
     IF(SSSModel!$C$4="ECC",$EA65*$EB65*SUMPRODUCT(OFFSET($AC65,0,MAX(0,DV$4-$DZ65-$CA$4+1),1,MIN($DZ65,DV$4-$CA$4+1)),OFFSET(Escalation!$K$24,($Y65-1)*(Escalation!$I$22+1)+DV$4-SSSModel!$C$3+1,MAX(0,DV$4-$DZ65-$CA$4+1),1,MIN($DZ65,DV$4-$CA$4+1))),
     IF(SSSModel!$C$4="PV",BX65*$EA65*(1+SSSModel!$C$2),
     IF(SSSModel!$C$4="FCR",$EC65*SUM(OFFSET($AC65,0,MAX(DV$4-$AC$4-$DZ65+1,0),1,MIN($DZ65,DV$4-$AC$4+1))),0)))),
SUM($AC65:$BZ65)*
     IF(SSSModel!$C$4="RR",OFFSET(Profiles!$K$2,$Z65,MAX(Profiles!$C$2,BX$4-$W65)),
     IF(SSSModel!$C$4="ECC",$EA65*$EB65*IF(MAX(Escalation!$C$2,BX$4-$W65)&gt;$DZ65-1,0,OFFSET(Escalation!$K$2,$Y65,MAX(Escalation!$C$2,BX$4-$W65))),
     IF(SSSModel!$C$4="PV",IF(DV$4=$W65,$EA65*(1+SSSModel!$C$2),0),
     IF(SSSModel!$C$4="FCR",IF(AND(DV$4&gt;=$W65,OFFSET(Profiles!$K$2,$Z65,MAX(Profiles!$C$2,BX$4-$W65))&gt;0),$EC65,0),0))))))</f>
        <v>0</v>
      </c>
      <c r="DW65" s="136">
        <f ca="1">IF(OR($Z65=0,SSSModel!$C$4="CF"),BY65,
IF(LEFT($V65,3)="ON_",
     IF(SSSModel!$C$4="RR",SUMPRODUCT(OFFSET($AC65,0,0,1,$CB$2),OFFSET(Profiles!$K$28,($Z65-1)*(Profiles!$I$26+1)+DW$4-SSSModel!$C$3+1,0,1,$CB$2)),
     IF(SSSModel!$C$4="ECC",$EA65*$EB65*SUMPRODUCT(OFFSET($AC65,0,MAX(0,DW$4-$DZ65-$CA$4+1),1,MIN($DZ65,DW$4-$CA$4+1)),OFFSET(Escalation!$K$24,($Y65-1)*(Escalation!$I$22+1)+DW$4-SSSModel!$C$3+1,MAX(0,DW$4-$DZ65-$CA$4+1),1,MIN($DZ65,DW$4-$CA$4+1))),
     IF(SSSModel!$C$4="PV",BY65*$EA65*(1+SSSModel!$C$2),
     IF(SSSModel!$C$4="FCR",$EC65*SUM(OFFSET($AC65,0,MAX(DW$4-$AC$4-$DZ65+1,0),1,MIN($DZ65,DW$4-$AC$4+1))),0)))),
SUM($AC65:$BZ65)*
     IF(SSSModel!$C$4="RR",OFFSET(Profiles!$K$2,$Z65,MAX(Profiles!$C$2,BY$4-$W65)),
     IF(SSSModel!$C$4="ECC",$EA65*$EB65*IF(MAX(Escalation!$C$2,BY$4-$W65)&gt;$DZ65-1,0,OFFSET(Escalation!$K$2,$Y65,MAX(Escalation!$C$2,BY$4-$W65))),
     IF(SSSModel!$C$4="PV",IF(DW$4=$W65,$EA65*(1+SSSModel!$C$2),0),
     IF(SSSModel!$C$4="FCR",IF(AND(DW$4&gt;=$W65,OFFSET(Profiles!$K$2,$Z65,MAX(Profiles!$C$2,BY$4-$W65))&gt;0),$EC65,0),0))))))</f>
        <v>0</v>
      </c>
      <c r="DX65" s="136">
        <f ca="1">IF(OR($Z65=0,SSSModel!$C$4="CF"),BZ65,
IF(LEFT($V65,3)="ON_",
     IF(SSSModel!$C$4="RR",SUMPRODUCT(OFFSET($AC65,0,0,1,$CB$2),OFFSET(Profiles!$K$28,($Z65-1)*(Profiles!$I$26+1)+DX$4-SSSModel!$C$3+1,0,1,$CB$2)),
     IF(SSSModel!$C$4="ECC",$EA65*$EB65*SUMPRODUCT(OFFSET($AC65,0,MAX(0,DX$4-$DZ65-$CA$4+1),1,MIN($DZ65,DX$4-$CA$4+1)),OFFSET(Escalation!$K$24,($Y65-1)*(Escalation!$I$22+1)+DX$4-SSSModel!$C$3+1,MAX(0,DX$4-$DZ65-$CA$4+1),1,MIN($DZ65,DX$4-$CA$4+1))),
     IF(SSSModel!$C$4="PV",BZ65*$EA65*(1+SSSModel!$C$2),
     IF(SSSModel!$C$4="FCR",$EC65*SUM(OFFSET($AC65,0,MAX(DX$4-$AC$4-$DZ65+1,0),1,MIN($DZ65,DX$4-$AC$4+1))),0)))),
SUM($AC65:$BZ65)*
     IF(SSSModel!$C$4="RR",OFFSET(Profiles!$K$2,$Z65,MAX(Profiles!$C$2,BZ$4-$W65)),
     IF(SSSModel!$C$4="ECC",$EA65*$EB65*IF(MAX(Escalation!$C$2,BZ$4-$W65)&gt;$DZ65-1,0,OFFSET(Escalation!$K$2,$Y65,MAX(Escalation!$C$2,BZ$4-$W65))),
     IF(SSSModel!$C$4="PV",IF(DX$4=$W65,$EA65*(1+SSSModel!$C$2),0),
     IF(SSSModel!$C$4="FCR",IF(AND(DX$4&gt;=$W65,OFFSET(Profiles!$K$2,$Z65,MAX(Profiles!$C$2,BZ$4-$W65))&gt;0),$EC65,0),0))))))</f>
        <v>0</v>
      </c>
      <c r="DY65" s="82">
        <f ca="1">IF($Y65=0,0,OFFSET(Escalation!$B$2,$Y65,0))</f>
        <v>0.02</v>
      </c>
      <c r="DZ65" s="80">
        <f ca="1">IF($Z65=0,0,COUNTIF(OFFSET(Profiles!$K$2,$Z65,0,1,50),"&gt;0"))</f>
        <v>0</v>
      </c>
      <c r="EA65" s="137">
        <f ca="1">IF($Z65=0,0,SUMPRODUCT(Profiles!$C$20:$BH$20,OFFSET(Profiles!$C$2,$Z65,0,1,Profiles!$B$1)))</f>
        <v>0</v>
      </c>
      <c r="EB65" s="24">
        <f>IF($Z65=0,0,((1-(1+DY65)/(1+SSSModel!$C$2))/(1-((1+DY65)/(1+SSSModel!$C$2))^DZ65))*(1+SSSModel!$C$2))</f>
        <v>0</v>
      </c>
      <c r="EC65" s="24">
        <f>IF($Z65=0,0,-PMT(SSSModel!$C$2,DZ65,EA65))</f>
        <v>0</v>
      </c>
    </row>
    <row r="66" spans="3:133" x14ac:dyDescent="0.35">
      <c r="C66" s="18">
        <f t="shared" si="5"/>
        <v>7</v>
      </c>
      <c r="D66" s="18">
        <f t="shared" si="6"/>
        <v>2</v>
      </c>
      <c r="E66" s="18">
        <f t="shared" ca="1" si="10"/>
        <v>0</v>
      </c>
      <c r="G66" s="25" t="str">
        <f ca="1">IF($E66=0,"",OFFSET(Resources!B$26,$E66,0))</f>
        <v/>
      </c>
      <c r="H66" s="25" t="str">
        <f ca="1">IF($E66=0,"",OFFSET(Resources!C$26,$E66,0))</f>
        <v/>
      </c>
      <c r="I66" s="25" t="str">
        <f ca="1">IF($E66=0,"",OFFSET(Resources!$E$26,$E66,0))</f>
        <v/>
      </c>
      <c r="J66" s="16">
        <v>1</v>
      </c>
      <c r="K66" s="16" t="s">
        <v>150</v>
      </c>
      <c r="L66" s="25" t="str">
        <f ca="1">OFFSET(Resources!$CG$24,0,$C66-1)</f>
        <v>On-Going O&amp;M #2</v>
      </c>
      <c r="M66" s="25" t="str">
        <f ca="1">OFFSET(Resources!$CG$25,0,$C66-1)</f>
        <v>O&amp;M</v>
      </c>
      <c r="N66" s="1">
        <v>1</v>
      </c>
      <c r="O66" s="7">
        <f ca="1">IF($E66=0,0,OFFSET(Resources!$CG$26,$E66,$C66-1))</f>
        <v>0</v>
      </c>
      <c r="P66" s="25" t="str">
        <f ca="1">OFFSET(Resources!$CG$26,0,$C66-1)</f>
        <v>$/Yr</v>
      </c>
      <c r="Q66" s="18">
        <f ca="1">IF($E66=0,0,OFFSET(GenAlts!$W$4,$E66,$D66-1))</f>
        <v>0</v>
      </c>
      <c r="R66" s="1">
        <v>1</v>
      </c>
      <c r="S66" t="str">
        <f ca="1">IF($E66=0,"",OFFSET(Resources!$R$26,$E66,0))</f>
        <v/>
      </c>
      <c r="T66" s="1"/>
      <c r="U66" s="25">
        <f ca="1">IF($E66=0,0,OFFSET(Resources!$AB$26,$E66,($C66-1)*Resources!$CI$20))</f>
        <v>0</v>
      </c>
      <c r="V66" s="1"/>
      <c r="W66">
        <f t="shared" ca="1" si="9"/>
        <v>0</v>
      </c>
      <c r="X66">
        <f>IF(T66="",0,MATCH(T66,Profiles!$A$3:$A$22,0))</f>
        <v>0</v>
      </c>
      <c r="Y66" s="10">
        <f ca="1">IF(U66=0,0,MATCH(U66,Escalation!$A$3:$A$18,0))</f>
        <v>0</v>
      </c>
      <c r="Z66">
        <f>IF(V66="",0,MATCH(V66,Profiles!$A$3:$A$22,0))</f>
        <v>0</v>
      </c>
      <c r="AA66" s="8"/>
      <c r="AB66" s="8">
        <v>0</v>
      </c>
      <c r="AC66" s="72">
        <f ca="1">IF(OR(AC$4&lt;$Q66,AC$4&gt;$Q66+IF($S66="",1000,$S66)-1),0,IF(MOD(AC$4-$Q66,IF($R66="",1000,$R66))=0,$O66,0))*IF($Y66&gt;0,(1+INDEX(Escalation!$B$3:$B$18,$Y66,0))^(AC$4-SSSModel!$C$5),1)*IF($X66=0,1,OFFSET(Profiles!$K$2,$X66,MAX(Profiles!$C$2,AC$4-$Q66)))*IF($AA66=1,(1+SSSModel!#REF!),1)</f>
        <v>0</v>
      </c>
      <c r="AD66" s="72">
        <f ca="1">IF(OR(AD$4&lt;$Q66,AD$4&gt;$Q66+IF($S66="",1000,$S66)-1),0,IF(MOD(AD$4-$Q66,IF($R66="",1000,$R66))=0,$O66,0))*IF($Y66&gt;0,(1+INDEX(Escalation!$B$3:$B$18,$Y66,0))^(AD$4-SSSModel!$C$5),1)*IF($X66=0,1,OFFSET(Profiles!$K$2,$X66,MAX(Profiles!$C$2,AD$4-$Q66)))*IF($AA66=1,(1+SSSModel!#REF!),1)</f>
        <v>0</v>
      </c>
      <c r="AE66" s="72">
        <f ca="1">IF(OR(AE$4&lt;$Q66,AE$4&gt;$Q66+IF($S66="",1000,$S66)-1),0,IF(MOD(AE$4-$Q66,IF($R66="",1000,$R66))=0,$O66,0))*IF($Y66&gt;0,(1+INDEX(Escalation!$B$3:$B$18,$Y66,0))^(AE$4-SSSModel!$C$5),1)*IF($X66=0,1,OFFSET(Profiles!$K$2,$X66,MAX(Profiles!$C$2,AE$4-$Q66)))*IF($AA66=1,(1+SSSModel!#REF!),1)</f>
        <v>0</v>
      </c>
      <c r="AF66" s="72">
        <f ca="1">IF(OR(AF$4&lt;$Q66,AF$4&gt;$Q66+IF($S66="",1000,$S66)-1),0,IF(MOD(AF$4-$Q66,IF($R66="",1000,$R66))=0,$O66,0))*IF($Y66&gt;0,(1+INDEX(Escalation!$B$3:$B$18,$Y66,0))^(AF$4-SSSModel!$C$5),1)*IF($X66=0,1,OFFSET(Profiles!$K$2,$X66,MAX(Profiles!$C$2,AF$4-$Q66)))*IF($AA66=1,(1+SSSModel!#REF!),1)</f>
        <v>0</v>
      </c>
      <c r="AG66" s="72">
        <f ca="1">IF(OR(AG$4&lt;$Q66,AG$4&gt;$Q66+IF($S66="",1000,$S66)-1),0,IF(MOD(AG$4-$Q66,IF($R66="",1000,$R66))=0,$O66,0))*IF($Y66&gt;0,(1+INDEX(Escalation!$B$3:$B$18,$Y66,0))^(AG$4-SSSModel!$C$5),1)*IF($X66=0,1,OFFSET(Profiles!$K$2,$X66,MAX(Profiles!$C$2,AG$4-$Q66)))*IF($AA66=1,(1+SSSModel!#REF!),1)</f>
        <v>0</v>
      </c>
      <c r="AH66" s="72">
        <f ca="1">IF(OR(AH$4&lt;$Q66,AH$4&gt;$Q66+IF($S66="",1000,$S66)-1),0,IF(MOD(AH$4-$Q66,IF($R66="",1000,$R66))=0,$O66,0))*IF($Y66&gt;0,(1+INDEX(Escalation!$B$3:$B$18,$Y66,0))^(AH$4-SSSModel!$C$5),1)*IF($X66=0,1,OFFSET(Profiles!$K$2,$X66,MAX(Profiles!$C$2,AH$4-$Q66)))*IF($AA66=1,(1+SSSModel!#REF!),1)</f>
        <v>0</v>
      </c>
      <c r="AI66" s="72">
        <f ca="1">IF(OR(AI$4&lt;$Q66,AI$4&gt;$Q66+IF($S66="",1000,$S66)-1),0,IF(MOD(AI$4-$Q66,IF($R66="",1000,$R66))=0,$O66,0))*IF($Y66&gt;0,(1+INDEX(Escalation!$B$3:$B$18,$Y66,0))^(AI$4-SSSModel!$C$5),1)*IF($X66=0,1,OFFSET(Profiles!$K$2,$X66,MAX(Profiles!$C$2,AI$4-$Q66)))*IF($AA66=1,(1+SSSModel!#REF!),1)</f>
        <v>0</v>
      </c>
      <c r="AJ66" s="72">
        <f ca="1">IF(OR(AJ$4&lt;$Q66,AJ$4&gt;$Q66+IF($S66="",1000,$S66)-1),0,IF(MOD(AJ$4-$Q66,IF($R66="",1000,$R66))=0,$O66,0))*IF($Y66&gt;0,(1+INDEX(Escalation!$B$3:$B$18,$Y66,0))^(AJ$4-SSSModel!$C$5),1)*IF($X66=0,1,OFFSET(Profiles!$K$2,$X66,MAX(Profiles!$C$2,AJ$4-$Q66)))*IF($AA66=1,(1+SSSModel!#REF!),1)</f>
        <v>0</v>
      </c>
      <c r="AK66" s="72">
        <f ca="1">IF(OR(AK$4&lt;$Q66,AK$4&gt;$Q66+IF($S66="",1000,$S66)-1),0,IF(MOD(AK$4-$Q66,IF($R66="",1000,$R66))=0,$O66,0))*IF($Y66&gt;0,(1+INDEX(Escalation!$B$3:$B$18,$Y66,0))^(AK$4-SSSModel!$C$5),1)*IF($X66=0,1,OFFSET(Profiles!$K$2,$X66,MAX(Profiles!$C$2,AK$4-$Q66)))*IF($AA66=1,(1+SSSModel!#REF!),1)</f>
        <v>0</v>
      </c>
      <c r="AL66" s="72">
        <f ca="1">IF(OR(AL$4&lt;$Q66,AL$4&gt;$Q66+IF($S66="",1000,$S66)-1),0,IF(MOD(AL$4-$Q66,IF($R66="",1000,$R66))=0,$O66,0))*IF($Y66&gt;0,(1+INDEX(Escalation!$B$3:$B$18,$Y66,0))^(AL$4-SSSModel!$C$5),1)*IF($X66=0,1,OFFSET(Profiles!$K$2,$X66,MAX(Profiles!$C$2,AL$4-$Q66)))*IF($AA66=1,(1+SSSModel!#REF!),1)</f>
        <v>0</v>
      </c>
      <c r="AM66" s="72">
        <f ca="1">IF(OR(AM$4&lt;$Q66,AM$4&gt;$Q66+IF($S66="",1000,$S66)-1),0,IF(MOD(AM$4-$Q66,IF($R66="",1000,$R66))=0,$O66,0))*IF($Y66&gt;0,(1+INDEX(Escalation!$B$3:$B$18,$Y66,0))^(AM$4-SSSModel!$C$5),1)*IF($X66=0,1,OFFSET(Profiles!$K$2,$X66,MAX(Profiles!$C$2,AM$4-$Q66)))*IF($AA66=1,(1+SSSModel!#REF!),1)</f>
        <v>0</v>
      </c>
      <c r="AN66" s="72">
        <f ca="1">IF(OR(AN$4&lt;$Q66,AN$4&gt;$Q66+IF($S66="",1000,$S66)-1),0,IF(MOD(AN$4-$Q66,IF($R66="",1000,$R66))=0,$O66,0))*IF($Y66&gt;0,(1+INDEX(Escalation!$B$3:$B$18,$Y66,0))^(AN$4-SSSModel!$C$5),1)*IF($X66=0,1,OFFSET(Profiles!$K$2,$X66,MAX(Profiles!$C$2,AN$4-$Q66)))*IF($AA66=1,(1+SSSModel!#REF!),1)</f>
        <v>0</v>
      </c>
      <c r="AO66" s="72">
        <f ca="1">IF(OR(AO$4&lt;$Q66,AO$4&gt;$Q66+IF($S66="",1000,$S66)-1),0,IF(MOD(AO$4-$Q66,IF($R66="",1000,$R66))=0,$O66,0))*IF($Y66&gt;0,(1+INDEX(Escalation!$B$3:$B$18,$Y66,0))^(AO$4-SSSModel!$C$5),1)*IF($X66=0,1,OFFSET(Profiles!$K$2,$X66,MAX(Profiles!$C$2,AO$4-$Q66)))*IF($AA66=1,(1+SSSModel!#REF!),1)</f>
        <v>0</v>
      </c>
      <c r="AP66" s="72">
        <f ca="1">IF(OR(AP$4&lt;$Q66,AP$4&gt;$Q66+IF($S66="",1000,$S66)-1),0,IF(MOD(AP$4-$Q66,IF($R66="",1000,$R66))=0,$O66,0))*IF($Y66&gt;0,(1+INDEX(Escalation!$B$3:$B$18,$Y66,0))^(AP$4-SSSModel!$C$5),1)*IF($X66=0,1,OFFSET(Profiles!$K$2,$X66,MAX(Profiles!$C$2,AP$4-$Q66)))*IF($AA66=1,(1+SSSModel!#REF!),1)</f>
        <v>0</v>
      </c>
      <c r="AQ66" s="72">
        <f ca="1">IF(OR(AQ$4&lt;$Q66,AQ$4&gt;$Q66+IF($S66="",1000,$S66)-1),0,IF(MOD(AQ$4-$Q66,IF($R66="",1000,$R66))=0,$O66,0))*IF($Y66&gt;0,(1+INDEX(Escalation!$B$3:$B$18,$Y66,0))^(AQ$4-SSSModel!$C$5),1)*IF($X66=0,1,OFFSET(Profiles!$K$2,$X66,MAX(Profiles!$C$2,AQ$4-$Q66)))*IF($AA66=1,(1+SSSModel!#REF!),1)</f>
        <v>0</v>
      </c>
      <c r="AR66" s="72">
        <f ca="1">IF(OR(AR$4&lt;$Q66,AR$4&gt;$Q66+IF($S66="",1000,$S66)-1),0,IF(MOD(AR$4-$Q66,IF($R66="",1000,$R66))=0,$O66,0))*IF($Y66&gt;0,(1+INDEX(Escalation!$B$3:$B$18,$Y66,0))^(AR$4-SSSModel!$C$5),1)*IF($X66=0,1,OFFSET(Profiles!$K$2,$X66,MAX(Profiles!$C$2,AR$4-$Q66)))*IF($AA66=1,(1+SSSModel!#REF!),1)</f>
        <v>0</v>
      </c>
      <c r="AS66" s="72">
        <f ca="1">IF(OR(AS$4&lt;$Q66,AS$4&gt;$Q66+IF($S66="",1000,$S66)-1),0,IF(MOD(AS$4-$Q66,IF($R66="",1000,$R66))=0,$O66,0))*IF($Y66&gt;0,(1+INDEX(Escalation!$B$3:$B$18,$Y66,0))^(AS$4-SSSModel!$C$5),1)*IF($X66=0,1,OFFSET(Profiles!$K$2,$X66,MAX(Profiles!$C$2,AS$4-$Q66)))*IF($AA66=1,(1+SSSModel!#REF!),1)</f>
        <v>0</v>
      </c>
      <c r="AT66" s="72">
        <f ca="1">IF(OR(AT$4&lt;$Q66,AT$4&gt;$Q66+IF($S66="",1000,$S66)-1),0,IF(MOD(AT$4-$Q66,IF($R66="",1000,$R66))=0,$O66,0))*IF($Y66&gt;0,(1+INDEX(Escalation!$B$3:$B$18,$Y66,0))^(AT$4-SSSModel!$C$5),1)*IF($X66=0,1,OFFSET(Profiles!$K$2,$X66,MAX(Profiles!$C$2,AT$4-$Q66)))*IF($AA66=1,(1+SSSModel!#REF!),1)</f>
        <v>0</v>
      </c>
      <c r="AU66" s="72">
        <f ca="1">IF(OR(AU$4&lt;$Q66,AU$4&gt;$Q66+IF($S66="",1000,$S66)-1),0,IF(MOD(AU$4-$Q66,IF($R66="",1000,$R66))=0,$O66,0))*IF($Y66&gt;0,(1+INDEX(Escalation!$B$3:$B$18,$Y66,0))^(AU$4-SSSModel!$C$5),1)*IF($X66=0,1,OFFSET(Profiles!$K$2,$X66,MAX(Profiles!$C$2,AU$4-$Q66)))*IF($AA66=1,(1+SSSModel!#REF!),1)</f>
        <v>0</v>
      </c>
      <c r="AV66" s="72">
        <f ca="1">IF(OR(AV$4&lt;$Q66,AV$4&gt;$Q66+IF($S66="",1000,$S66)-1),0,IF(MOD(AV$4-$Q66,IF($R66="",1000,$R66))=0,$O66,0))*IF($Y66&gt;0,(1+INDEX(Escalation!$B$3:$B$18,$Y66,0))^(AV$4-SSSModel!$C$5),1)*IF($X66=0,1,OFFSET(Profiles!$K$2,$X66,MAX(Profiles!$C$2,AV$4-$Q66)))*IF($AA66=1,(1+SSSModel!#REF!),1)</f>
        <v>0</v>
      </c>
      <c r="AW66" s="72">
        <f ca="1">IF(OR(AW$4&lt;$Q66,AW$4&gt;$Q66+IF($S66="",1000,$S66)-1),0,IF(MOD(AW$4-$Q66,IF($R66="",1000,$R66))=0,$O66,0))*IF($Y66&gt;0,(1+INDEX(Escalation!$B$3:$B$18,$Y66,0))^(AW$4-SSSModel!$C$5),1)*IF($X66=0,1,OFFSET(Profiles!$K$2,$X66,MAX(Profiles!$C$2,AW$4-$Q66)))*IF($AA66=1,(1+SSSModel!#REF!),1)</f>
        <v>0</v>
      </c>
      <c r="AX66" s="72">
        <f ca="1">IF(OR(AX$4&lt;$Q66,AX$4&gt;$Q66+IF($S66="",1000,$S66)-1),0,IF(MOD(AX$4-$Q66,IF($R66="",1000,$R66))=0,$O66,0))*IF($Y66&gt;0,(1+INDEX(Escalation!$B$3:$B$18,$Y66,0))^(AX$4-SSSModel!$C$5),1)*IF($X66=0,1,OFFSET(Profiles!$K$2,$X66,MAX(Profiles!$C$2,AX$4-$Q66)))*IF($AA66=1,(1+SSSModel!#REF!),1)</f>
        <v>0</v>
      </c>
      <c r="AY66" s="72">
        <f ca="1">IF(OR(AY$4&lt;$Q66,AY$4&gt;$Q66+IF($S66="",1000,$S66)-1),0,IF(MOD(AY$4-$Q66,IF($R66="",1000,$R66))=0,$O66,0))*IF($Y66&gt;0,(1+INDEX(Escalation!$B$3:$B$18,$Y66,0))^(AY$4-SSSModel!$C$5),1)*IF($X66=0,1,OFFSET(Profiles!$K$2,$X66,MAX(Profiles!$C$2,AY$4-$Q66)))*IF($AA66=1,(1+SSSModel!#REF!),1)</f>
        <v>0</v>
      </c>
      <c r="AZ66" s="72">
        <f ca="1">IF(OR(AZ$4&lt;$Q66,AZ$4&gt;$Q66+IF($S66="",1000,$S66)-1),0,IF(MOD(AZ$4-$Q66,IF($R66="",1000,$R66))=0,$O66,0))*IF($Y66&gt;0,(1+INDEX(Escalation!$B$3:$B$18,$Y66,0))^(AZ$4-SSSModel!$C$5),1)*IF($X66=0,1,OFFSET(Profiles!$K$2,$X66,MAX(Profiles!$C$2,AZ$4-$Q66)))*IF($AA66=1,(1+SSSModel!#REF!),1)</f>
        <v>0</v>
      </c>
      <c r="BA66" s="72">
        <f ca="1">IF(OR(BA$4&lt;$Q66,BA$4&gt;$Q66+IF($S66="",1000,$S66)-1),0,IF(MOD(BA$4-$Q66,IF($R66="",1000,$R66))=0,$O66,0))*IF($Y66&gt;0,(1+INDEX(Escalation!$B$3:$B$18,$Y66,0))^(BA$4-SSSModel!$C$5),1)*IF($X66=0,1,OFFSET(Profiles!$K$2,$X66,MAX(Profiles!$C$2,BA$4-$Q66)))*IF($AA66=1,(1+SSSModel!#REF!),1)</f>
        <v>0</v>
      </c>
      <c r="BB66" s="72">
        <f ca="1">IF(OR(BB$4&lt;$Q66,BB$4&gt;$Q66+IF($S66="",1000,$S66)-1),0,IF(MOD(BB$4-$Q66,IF($R66="",1000,$R66))=0,$O66,0))*IF($Y66&gt;0,(1+INDEX(Escalation!$B$3:$B$18,$Y66,0))^(BB$4-SSSModel!$C$5),1)*IF($X66=0,1,OFFSET(Profiles!$K$2,$X66,MAX(Profiles!$C$2,BB$4-$Q66)))*IF($AA66=1,(1+SSSModel!#REF!),1)</f>
        <v>0</v>
      </c>
      <c r="BC66" s="72">
        <f ca="1">IF(OR(BC$4&lt;$Q66,BC$4&gt;$Q66+IF($S66="",1000,$S66)-1),0,IF(MOD(BC$4-$Q66,IF($R66="",1000,$R66))=0,$O66,0))*IF($Y66&gt;0,(1+INDEX(Escalation!$B$3:$B$18,$Y66,0))^(BC$4-SSSModel!$C$5),1)*IF($X66=0,1,OFFSET(Profiles!$K$2,$X66,MAX(Profiles!$C$2,BC$4-$Q66)))*IF($AA66=1,(1+SSSModel!#REF!),1)</f>
        <v>0</v>
      </c>
      <c r="BD66" s="72">
        <f ca="1">IF(OR(BD$4&lt;$Q66,BD$4&gt;$Q66+IF($S66="",1000,$S66)-1),0,IF(MOD(BD$4-$Q66,IF($R66="",1000,$R66))=0,$O66,0))*IF($Y66&gt;0,(1+INDEX(Escalation!$B$3:$B$18,$Y66,0))^(BD$4-SSSModel!$C$5),1)*IF($X66=0,1,OFFSET(Profiles!$K$2,$X66,MAX(Profiles!$C$2,BD$4-$Q66)))*IF($AA66=1,(1+SSSModel!#REF!),1)</f>
        <v>0</v>
      </c>
      <c r="BE66" s="72">
        <f ca="1">IF(OR(BE$4&lt;$Q66,BE$4&gt;$Q66+IF($S66="",1000,$S66)-1),0,IF(MOD(BE$4-$Q66,IF($R66="",1000,$R66))=0,$O66,0))*IF($Y66&gt;0,(1+INDEX(Escalation!$B$3:$B$18,$Y66,0))^(BE$4-SSSModel!$C$5),1)*IF($X66=0,1,OFFSET(Profiles!$K$2,$X66,MAX(Profiles!$C$2,BE$4-$Q66)))*IF($AA66=1,(1+SSSModel!#REF!),1)</f>
        <v>0</v>
      </c>
      <c r="BF66" s="72">
        <f ca="1">IF(OR(BF$4&lt;$Q66,BF$4&gt;$Q66+IF($S66="",1000,$S66)-1),0,IF(MOD(BF$4-$Q66,IF($R66="",1000,$R66))=0,$O66,0))*IF($Y66&gt;0,(1+INDEX(Escalation!$B$3:$B$18,$Y66,0))^(BF$4-SSSModel!$C$5),1)*IF($X66=0,1,OFFSET(Profiles!$K$2,$X66,MAX(Profiles!$C$2,BF$4-$Q66)))*IF($AA66=1,(1+SSSModel!#REF!),1)</f>
        <v>0</v>
      </c>
      <c r="BG66" s="72">
        <f ca="1">IF(OR(BG$4&lt;$Q66,BG$4&gt;$Q66+IF($S66="",1000,$S66)-1),0,IF(MOD(BG$4-$Q66,IF($R66="",1000,$R66))=0,$O66,0))*IF($Y66&gt;0,(1+INDEX(Escalation!$B$3:$B$18,$Y66,0))^(BG$4-SSSModel!$C$5),1)*IF($X66=0,1,OFFSET(Profiles!$K$2,$X66,MAX(Profiles!$C$2,BG$4-$Q66)))*IF($AA66=1,(1+SSSModel!#REF!),1)</f>
        <v>0</v>
      </c>
      <c r="BH66" s="72">
        <f ca="1">IF(OR(BH$4&lt;$Q66,BH$4&gt;$Q66+IF($S66="",1000,$S66)-1),0,IF(MOD(BH$4-$Q66,IF($R66="",1000,$R66))=0,$O66,0))*IF($Y66&gt;0,(1+INDEX(Escalation!$B$3:$B$18,$Y66,0))^(BH$4-SSSModel!$C$5),1)*IF($X66=0,1,OFFSET(Profiles!$K$2,$X66,MAX(Profiles!$C$2,BH$4-$Q66)))*IF($AA66=1,(1+SSSModel!#REF!),1)</f>
        <v>0</v>
      </c>
      <c r="BI66" s="72">
        <f ca="1">IF(OR(BI$4&lt;$Q66,BI$4&gt;$Q66+IF($S66="",1000,$S66)-1),0,IF(MOD(BI$4-$Q66,IF($R66="",1000,$R66))=0,$O66,0))*IF($Y66&gt;0,(1+INDEX(Escalation!$B$3:$B$18,$Y66,0))^(BI$4-SSSModel!$C$5),1)*IF($X66=0,1,OFFSET(Profiles!$K$2,$X66,MAX(Profiles!$C$2,BI$4-$Q66)))*IF($AA66=1,(1+SSSModel!#REF!),1)</f>
        <v>0</v>
      </c>
      <c r="BJ66" s="72">
        <f ca="1">IF(OR(BJ$4&lt;$Q66,BJ$4&gt;$Q66+IF($S66="",1000,$S66)-1),0,IF(MOD(BJ$4-$Q66,IF($R66="",1000,$R66))=0,$O66,0))*IF($Y66&gt;0,(1+INDEX(Escalation!$B$3:$B$18,$Y66,0))^(BJ$4-SSSModel!$C$5),1)*IF($X66=0,1,OFFSET(Profiles!$K$2,$X66,MAX(Profiles!$C$2,BJ$4-$Q66)))*IF($AA66=1,(1+SSSModel!#REF!),1)</f>
        <v>0</v>
      </c>
      <c r="BK66" s="72">
        <f ca="1">IF(OR(BK$4&lt;$Q66,BK$4&gt;$Q66+IF($S66="",1000,$S66)-1),0,IF(MOD(BK$4-$Q66,IF($R66="",1000,$R66))=0,$O66,0))*IF($Y66&gt;0,(1+INDEX(Escalation!$B$3:$B$18,$Y66,0))^(BK$4-SSSModel!$C$5),1)*IF($X66=0,1,OFFSET(Profiles!$K$2,$X66,MAX(Profiles!$C$2,BK$4-$Q66)))*IF($AA66=1,(1+SSSModel!#REF!),1)</f>
        <v>0</v>
      </c>
      <c r="BL66" s="72">
        <f ca="1">IF(OR(BL$4&lt;$Q66,BL$4&gt;$Q66+IF($S66="",1000,$S66)-1),0,IF(MOD(BL$4-$Q66,IF($R66="",1000,$R66))=0,$O66,0))*IF($Y66&gt;0,(1+INDEX(Escalation!$B$3:$B$18,$Y66,0))^(BL$4-SSSModel!$C$5),1)*IF($X66=0,1,OFFSET(Profiles!$K$2,$X66,MAX(Profiles!$C$2,BL$4-$Q66)))*IF($AA66=1,(1+SSSModel!#REF!),1)</f>
        <v>0</v>
      </c>
      <c r="BM66" s="72">
        <f ca="1">IF(OR(BM$4&lt;$Q66,BM$4&gt;$Q66+IF($S66="",1000,$S66)-1),0,IF(MOD(BM$4-$Q66,IF($R66="",1000,$R66))=0,$O66,0))*IF($Y66&gt;0,(1+INDEX(Escalation!$B$3:$B$18,$Y66,0))^(BM$4-SSSModel!$C$5),1)*IF($X66=0,1,OFFSET(Profiles!$K$2,$X66,MAX(Profiles!$C$2,BM$4-$Q66)))*IF($AA66=1,(1+SSSModel!#REF!),1)</f>
        <v>0</v>
      </c>
      <c r="BN66" s="72">
        <f ca="1">IF(OR(BN$4&lt;$Q66,BN$4&gt;$Q66+IF($S66="",1000,$S66)-1),0,IF(MOD(BN$4-$Q66,IF($R66="",1000,$R66))=0,$O66,0))*IF($Y66&gt;0,(1+INDEX(Escalation!$B$3:$B$18,$Y66,0))^(BN$4-SSSModel!$C$5),1)*IF($X66=0,1,OFFSET(Profiles!$K$2,$X66,MAX(Profiles!$C$2,BN$4-$Q66)))*IF($AA66=1,(1+SSSModel!#REF!),1)</f>
        <v>0</v>
      </c>
      <c r="BO66" s="72">
        <f ca="1">IF(OR(BO$4&lt;$Q66,BO$4&gt;$Q66+IF($S66="",1000,$S66)-1),0,IF(MOD(BO$4-$Q66,IF($R66="",1000,$R66))=0,$O66,0))*IF($Y66&gt;0,(1+INDEX(Escalation!$B$3:$B$18,$Y66,0))^(BO$4-SSSModel!$C$5),1)*IF($X66=0,1,OFFSET(Profiles!$K$2,$X66,MAX(Profiles!$C$2,BO$4-$Q66)))*IF($AA66=1,(1+SSSModel!#REF!),1)</f>
        <v>0</v>
      </c>
      <c r="BP66" s="72">
        <f ca="1">IF(OR(BP$4&lt;$Q66,BP$4&gt;$Q66+IF($S66="",1000,$S66)-1),0,IF(MOD(BP$4-$Q66,IF($R66="",1000,$R66))=0,$O66,0))*IF($Y66&gt;0,(1+INDEX(Escalation!$B$3:$B$18,$Y66,0))^(BP$4-SSSModel!$C$5),1)*IF($X66=0,1,OFFSET(Profiles!$K$2,$X66,MAX(Profiles!$C$2,BP$4-$Q66)))*IF($AA66=1,(1+SSSModel!#REF!),1)</f>
        <v>0</v>
      </c>
      <c r="BQ66" s="72">
        <f ca="1">IF(OR(BQ$4&lt;$Q66,BQ$4&gt;$Q66+IF($S66="",1000,$S66)-1),0,IF(MOD(BQ$4-$Q66,IF($R66="",1000,$R66))=0,$O66,0))*IF($Y66&gt;0,(1+INDEX(Escalation!$B$3:$B$18,$Y66,0))^(BQ$4-SSSModel!$C$5),1)*IF($X66=0,1,OFFSET(Profiles!$K$2,$X66,MAX(Profiles!$C$2,BQ$4-$Q66)))*IF($AA66=1,(1+SSSModel!#REF!),1)</f>
        <v>0</v>
      </c>
      <c r="BR66" s="72">
        <f ca="1">IF(OR(BR$4&lt;$Q66,BR$4&gt;$Q66+IF($S66="",1000,$S66)-1),0,IF(MOD(BR$4-$Q66,IF($R66="",1000,$R66))=0,$O66,0))*IF($Y66&gt;0,(1+INDEX(Escalation!$B$3:$B$18,$Y66,0))^(BR$4-SSSModel!$C$5),1)*IF($X66=0,1,OFFSET(Profiles!$K$2,$X66,MAX(Profiles!$C$2,BR$4-$Q66)))*IF($AA66=1,(1+SSSModel!#REF!),1)</f>
        <v>0</v>
      </c>
      <c r="BS66" s="72">
        <f ca="1">IF(OR(BS$4&lt;$Q66,BS$4&gt;$Q66+IF($S66="",1000,$S66)-1),0,IF(MOD(BS$4-$Q66,IF($R66="",1000,$R66))=0,$O66,0))*IF($Y66&gt;0,(1+INDEX(Escalation!$B$3:$B$18,$Y66,0))^(BS$4-SSSModel!$C$5),1)*IF($X66=0,1,OFFSET(Profiles!$K$2,$X66,MAX(Profiles!$C$2,BS$4-$Q66)))*IF($AA66=1,(1+SSSModel!#REF!),1)</f>
        <v>0</v>
      </c>
      <c r="BT66" s="72">
        <f ca="1">IF(OR(BT$4&lt;$Q66,BT$4&gt;$Q66+IF($S66="",1000,$S66)-1),0,IF(MOD(BT$4-$Q66,IF($R66="",1000,$R66))=0,$O66,0))*IF($Y66&gt;0,(1+INDEX(Escalation!$B$3:$B$18,$Y66,0))^(BT$4-SSSModel!$C$5),1)*IF($X66=0,1,OFFSET(Profiles!$K$2,$X66,MAX(Profiles!$C$2,BT$4-$Q66)))*IF($AA66=1,(1+SSSModel!#REF!),1)</f>
        <v>0</v>
      </c>
      <c r="BU66" s="72">
        <f ca="1">IF(OR(BU$4&lt;$Q66,BU$4&gt;$Q66+IF($S66="",1000,$S66)-1),0,IF(MOD(BU$4-$Q66,IF($R66="",1000,$R66))=0,$O66,0))*IF($Y66&gt;0,(1+INDEX(Escalation!$B$3:$B$18,$Y66,0))^(BU$4-SSSModel!$C$5),1)*IF($X66=0,1,OFFSET(Profiles!$K$2,$X66,MAX(Profiles!$C$2,BU$4-$Q66)))*IF($AA66=1,(1+SSSModel!#REF!),1)</f>
        <v>0</v>
      </c>
      <c r="BV66" s="72">
        <f ca="1">IF(OR(BV$4&lt;$Q66,BV$4&gt;$Q66+IF($S66="",1000,$S66)-1),0,IF(MOD(BV$4-$Q66,IF($R66="",1000,$R66))=0,$O66,0))*IF($Y66&gt;0,(1+INDEX(Escalation!$B$3:$B$18,$Y66,0))^(BV$4-SSSModel!$C$5),1)*IF($X66=0,1,OFFSET(Profiles!$K$2,$X66,MAX(Profiles!$C$2,BV$4-$Q66)))*IF($AA66=1,(1+SSSModel!#REF!),1)</f>
        <v>0</v>
      </c>
      <c r="BW66" s="72">
        <f ca="1">IF(OR(BW$4&lt;$Q66,BW$4&gt;$Q66+IF($S66="",1000,$S66)-1),0,IF(MOD(BW$4-$Q66,IF($R66="",1000,$R66))=0,$O66,0))*IF($Y66&gt;0,(1+INDEX(Escalation!$B$3:$B$18,$Y66,0))^(BW$4-SSSModel!$C$5),1)*IF($X66=0,1,OFFSET(Profiles!$K$2,$X66,MAX(Profiles!$C$2,BW$4-$Q66)))*IF($AA66=1,(1+SSSModel!#REF!),1)</f>
        <v>0</v>
      </c>
      <c r="BX66" s="72">
        <f ca="1">IF(OR(BX$4&lt;$Q66,BX$4&gt;$Q66+IF($S66="",1000,$S66)-1),0,IF(MOD(BX$4-$Q66,IF($R66="",1000,$R66))=0,$O66,0))*IF($Y66&gt;0,(1+INDEX(Escalation!$B$3:$B$18,$Y66,0))^(BX$4-SSSModel!$C$5),1)*IF($X66=0,1,OFFSET(Profiles!$K$2,$X66,MAX(Profiles!$C$2,BX$4-$Q66)))*IF($AA66=1,(1+SSSModel!#REF!),1)</f>
        <v>0</v>
      </c>
      <c r="BY66" s="72">
        <f ca="1">IF(OR(BY$4&lt;$Q66,BY$4&gt;$Q66+IF($S66="",1000,$S66)-1),0,IF(MOD(BY$4-$Q66,IF($R66="",1000,$R66))=0,$O66,0))*IF($Y66&gt;0,(1+INDEX(Escalation!$B$3:$B$18,$Y66,0))^(BY$4-SSSModel!$C$5),1)*IF($X66=0,1,OFFSET(Profiles!$K$2,$X66,MAX(Profiles!$C$2,BY$4-$Q66)))*IF($AA66=1,(1+SSSModel!#REF!),1)</f>
        <v>0</v>
      </c>
      <c r="BZ66" s="72">
        <f ca="1">IF(OR(BZ$4&lt;$Q66,BZ$4&gt;$Q66+IF($S66="",1000,$S66)-1),0,IF(MOD(BZ$4-$Q66,IF($R66="",1000,$R66))=0,$O66,0))*IF($Y66&gt;0,(1+INDEX(Escalation!$B$3:$B$18,$Y66,0))^(BZ$4-SSSModel!$C$5),1)*IF($X66=0,1,OFFSET(Profiles!$K$2,$X66,MAX(Profiles!$C$2,BZ$4-$Q66)))*IF($AA66=1,(1+SSSModel!#REF!),1)</f>
        <v>0</v>
      </c>
      <c r="CA66" s="134">
        <f ca="1">IF(OR($Z66=0,SSSModel!$C$4="CF"),AC66,
IF(LEFT($V66,3)="ON_",
     IF(SSSModel!$C$4="RR",SUMPRODUCT(OFFSET($AC66,0,0,1,$CB$2),OFFSET(Profiles!$K$28,($Z66-1)*(Profiles!$I$26+1)+CA$4-SSSModel!$C$3+1,0,1,$CB$2)),
     IF(SSSModel!$C$4="ECC",$EA66*$EB66*SUMPRODUCT(OFFSET($AC66,0,MAX(0,CA$4-$DZ66-$CA$4+1),1,MIN($DZ66,CA$4-$CA$4+1)),OFFSET(Escalation!$K$24,($Y66-1)*(Escalation!$I$22+1)+CA$4-SSSModel!$C$3+1,MAX(0,CA$4-$DZ66-$CA$4+1),1,MIN($DZ66,CA$4-$CA$4+1))),
     IF(SSSModel!$C$4="PV",AC66*$EA66*(1+SSSModel!$C$2),
     IF(SSSModel!$C$4="FCR",$EC66*SUM(OFFSET($AC66,0,MAX(CA$4-$AC$4-$DZ66+1,0),1,MIN($DZ66,CA$4-$AC$4+1))),0)))),
SUM($AC66:$BZ66)*
     IF(SSSModel!$C$4="RR",OFFSET(Profiles!$K$2,$Z66,MAX(Profiles!$C$2,AC$4-$W66)),
     IF(SSSModel!$C$4="ECC",$EA66*$EB66*IF(MAX(Escalation!$C$2,AC$4-$W66)&gt;$DZ66-1,0,OFFSET(Escalation!$K$2,$Y66,MAX(Escalation!$C$2,AC$4-$W66))),
     IF(SSSModel!$C$4="PV",IF(CA$4=$W66,$EA66*(1+SSSModel!$C$2),0),
     IF(SSSModel!$C$4="FCR",IF(AND(CA$4&gt;=$W66,OFFSET(Profiles!$K$2,$Z66,MAX(Profiles!$C$2,AC$4-$W66))&gt;0),$EC66,0),0))))))</f>
        <v>0</v>
      </c>
      <c r="CB66" s="135">
        <f ca="1">IF(OR($Z66=0,SSSModel!$C$4="CF"),AD66,
IF(LEFT($V66,3)="ON_",
     IF(SSSModel!$C$4="RR",SUMPRODUCT(OFFSET($AC66,0,0,1,$CB$2),OFFSET(Profiles!$K$28,($Z66-1)*(Profiles!$I$26+1)+CB$4-SSSModel!$C$3+1,0,1,$CB$2)),
     IF(SSSModel!$C$4="ECC",$EA66*$EB66*SUMPRODUCT(OFFSET($AC66,0,MAX(0,CB$4-$DZ66-$CA$4+1),1,MIN($DZ66,CB$4-$CA$4+1)),OFFSET(Escalation!$K$24,($Y66-1)*(Escalation!$I$22+1)+CB$4-SSSModel!$C$3+1,MAX(0,CB$4-$DZ66-$CA$4+1),1,MIN($DZ66,CB$4-$CA$4+1))),
     IF(SSSModel!$C$4="PV",AD66*$EA66*(1+SSSModel!$C$2),
     IF(SSSModel!$C$4="FCR",$EC66*SUM(OFFSET($AC66,0,MAX(CB$4-$AC$4-$DZ66+1,0),1,MIN($DZ66,CB$4-$AC$4+1))),0)))),
SUM($AC66:$BZ66)*
     IF(SSSModel!$C$4="RR",OFFSET(Profiles!$K$2,$Z66,MAX(Profiles!$C$2,AD$4-$W66)),
     IF(SSSModel!$C$4="ECC",$EA66*$EB66*IF(MAX(Escalation!$C$2,AD$4-$W66)&gt;$DZ66-1,0,OFFSET(Escalation!$K$2,$Y66,MAX(Escalation!$C$2,AD$4-$W66))),
     IF(SSSModel!$C$4="PV",IF(CB$4=$W66,$EA66*(1+SSSModel!$C$2),0),
     IF(SSSModel!$C$4="FCR",IF(AND(CB$4&gt;=$W66,OFFSET(Profiles!$K$2,$Z66,MAX(Profiles!$C$2,AD$4-$W66))&gt;0),$EC66,0),0))))))</f>
        <v>0</v>
      </c>
      <c r="CC66" s="135">
        <f ca="1">IF(OR($Z66=0,SSSModel!$C$4="CF"),AE66,
IF(LEFT($V66,3)="ON_",
     IF(SSSModel!$C$4="RR",SUMPRODUCT(OFFSET($AC66,0,0,1,$CB$2),OFFSET(Profiles!$K$28,($Z66-1)*(Profiles!$I$26+1)+CC$4-SSSModel!$C$3+1,0,1,$CB$2)),
     IF(SSSModel!$C$4="ECC",$EA66*$EB66*SUMPRODUCT(OFFSET($AC66,0,MAX(0,CC$4-$DZ66-$CA$4+1),1,MIN($DZ66,CC$4-$CA$4+1)),OFFSET(Escalation!$K$24,($Y66-1)*(Escalation!$I$22+1)+CC$4-SSSModel!$C$3+1,MAX(0,CC$4-$DZ66-$CA$4+1),1,MIN($DZ66,CC$4-$CA$4+1))),
     IF(SSSModel!$C$4="PV",AE66*$EA66*(1+SSSModel!$C$2),
     IF(SSSModel!$C$4="FCR",$EC66*SUM(OFFSET($AC66,0,MAX(CC$4-$AC$4-$DZ66+1,0),1,MIN($DZ66,CC$4-$AC$4+1))),0)))),
SUM($AC66:$BZ66)*
     IF(SSSModel!$C$4="RR",OFFSET(Profiles!$K$2,$Z66,MAX(Profiles!$C$2,AE$4-$W66)),
     IF(SSSModel!$C$4="ECC",$EA66*$EB66*IF(MAX(Escalation!$C$2,AE$4-$W66)&gt;$DZ66-1,0,OFFSET(Escalation!$K$2,$Y66,MAX(Escalation!$C$2,AE$4-$W66))),
     IF(SSSModel!$C$4="PV",IF(CC$4=$W66,$EA66*(1+SSSModel!$C$2),0),
     IF(SSSModel!$C$4="FCR",IF(AND(CC$4&gt;=$W66,OFFSET(Profiles!$K$2,$Z66,MAX(Profiles!$C$2,AE$4-$W66))&gt;0),$EC66,0),0))))))</f>
        <v>0</v>
      </c>
      <c r="CD66" s="135">
        <f ca="1">IF(OR($Z66=0,SSSModel!$C$4="CF"),AF66,
IF(LEFT($V66,3)="ON_",
     IF(SSSModel!$C$4="RR",SUMPRODUCT(OFFSET($AC66,0,0,1,$CB$2),OFFSET(Profiles!$K$28,($Z66-1)*(Profiles!$I$26+1)+CD$4-SSSModel!$C$3+1,0,1,$CB$2)),
     IF(SSSModel!$C$4="ECC",$EA66*$EB66*SUMPRODUCT(OFFSET($AC66,0,MAX(0,CD$4-$DZ66-$CA$4+1),1,MIN($DZ66,CD$4-$CA$4+1)),OFFSET(Escalation!$K$24,($Y66-1)*(Escalation!$I$22+1)+CD$4-SSSModel!$C$3+1,MAX(0,CD$4-$DZ66-$CA$4+1),1,MIN($DZ66,CD$4-$CA$4+1))),
     IF(SSSModel!$C$4="PV",AF66*$EA66*(1+SSSModel!$C$2),
     IF(SSSModel!$C$4="FCR",$EC66*SUM(OFFSET($AC66,0,MAX(CD$4-$AC$4-$DZ66+1,0),1,MIN($DZ66,CD$4-$AC$4+1))),0)))),
SUM($AC66:$BZ66)*
     IF(SSSModel!$C$4="RR",OFFSET(Profiles!$K$2,$Z66,MAX(Profiles!$C$2,AF$4-$W66)),
     IF(SSSModel!$C$4="ECC",$EA66*$EB66*IF(MAX(Escalation!$C$2,AF$4-$W66)&gt;$DZ66-1,0,OFFSET(Escalation!$K$2,$Y66,MAX(Escalation!$C$2,AF$4-$W66))),
     IF(SSSModel!$C$4="PV",IF(CD$4=$W66,$EA66*(1+SSSModel!$C$2),0),
     IF(SSSModel!$C$4="FCR",IF(AND(CD$4&gt;=$W66,OFFSET(Profiles!$K$2,$Z66,MAX(Profiles!$C$2,AF$4-$W66))&gt;0),$EC66,0),0))))))</f>
        <v>0</v>
      </c>
      <c r="CE66" s="135">
        <f ca="1">IF(OR($Z66=0,SSSModel!$C$4="CF"),AG66,
IF(LEFT($V66,3)="ON_",
     IF(SSSModel!$C$4="RR",SUMPRODUCT(OFFSET($AC66,0,0,1,$CB$2),OFFSET(Profiles!$K$28,($Z66-1)*(Profiles!$I$26+1)+CE$4-SSSModel!$C$3+1,0,1,$CB$2)),
     IF(SSSModel!$C$4="ECC",$EA66*$EB66*SUMPRODUCT(OFFSET($AC66,0,MAX(0,CE$4-$DZ66-$CA$4+1),1,MIN($DZ66,CE$4-$CA$4+1)),OFFSET(Escalation!$K$24,($Y66-1)*(Escalation!$I$22+1)+CE$4-SSSModel!$C$3+1,MAX(0,CE$4-$DZ66-$CA$4+1),1,MIN($DZ66,CE$4-$CA$4+1))),
     IF(SSSModel!$C$4="PV",AG66*$EA66*(1+SSSModel!$C$2),
     IF(SSSModel!$C$4="FCR",$EC66*SUM(OFFSET($AC66,0,MAX(CE$4-$AC$4-$DZ66+1,0),1,MIN($DZ66,CE$4-$AC$4+1))),0)))),
SUM($AC66:$BZ66)*
     IF(SSSModel!$C$4="RR",OFFSET(Profiles!$K$2,$Z66,MAX(Profiles!$C$2,AG$4-$W66)),
     IF(SSSModel!$C$4="ECC",$EA66*$EB66*IF(MAX(Escalation!$C$2,AG$4-$W66)&gt;$DZ66-1,0,OFFSET(Escalation!$K$2,$Y66,MAX(Escalation!$C$2,AG$4-$W66))),
     IF(SSSModel!$C$4="PV",IF(CE$4=$W66,$EA66*(1+SSSModel!$C$2),0),
     IF(SSSModel!$C$4="FCR",IF(AND(CE$4&gt;=$W66,OFFSET(Profiles!$K$2,$Z66,MAX(Profiles!$C$2,AG$4-$W66))&gt;0),$EC66,0),0))))))</f>
        <v>0</v>
      </c>
      <c r="CF66" s="135">
        <f ca="1">IF(OR($Z66=0,SSSModel!$C$4="CF"),AH66,
IF(LEFT($V66,3)="ON_",
     IF(SSSModel!$C$4="RR",SUMPRODUCT(OFFSET($AC66,0,0,1,$CB$2),OFFSET(Profiles!$K$28,($Z66-1)*(Profiles!$I$26+1)+CF$4-SSSModel!$C$3+1,0,1,$CB$2)),
     IF(SSSModel!$C$4="ECC",$EA66*$EB66*SUMPRODUCT(OFFSET($AC66,0,MAX(0,CF$4-$DZ66-$CA$4+1),1,MIN($DZ66,CF$4-$CA$4+1)),OFFSET(Escalation!$K$24,($Y66-1)*(Escalation!$I$22+1)+CF$4-SSSModel!$C$3+1,MAX(0,CF$4-$DZ66-$CA$4+1),1,MIN($DZ66,CF$4-$CA$4+1))),
     IF(SSSModel!$C$4="PV",AH66*$EA66*(1+SSSModel!$C$2),
     IF(SSSModel!$C$4="FCR",$EC66*SUM(OFFSET($AC66,0,MAX(CF$4-$AC$4-$DZ66+1,0),1,MIN($DZ66,CF$4-$AC$4+1))),0)))),
SUM($AC66:$BZ66)*
     IF(SSSModel!$C$4="RR",OFFSET(Profiles!$K$2,$Z66,MAX(Profiles!$C$2,AH$4-$W66)),
     IF(SSSModel!$C$4="ECC",$EA66*$EB66*IF(MAX(Escalation!$C$2,AH$4-$W66)&gt;$DZ66-1,0,OFFSET(Escalation!$K$2,$Y66,MAX(Escalation!$C$2,AH$4-$W66))),
     IF(SSSModel!$C$4="PV",IF(CF$4=$W66,$EA66*(1+SSSModel!$C$2),0),
     IF(SSSModel!$C$4="FCR",IF(AND(CF$4&gt;=$W66,OFFSET(Profiles!$K$2,$Z66,MAX(Profiles!$C$2,AH$4-$W66))&gt;0),$EC66,0),0))))))</f>
        <v>0</v>
      </c>
      <c r="CG66" s="135">
        <f ca="1">IF(OR($Z66=0,SSSModel!$C$4="CF"),AI66,
IF(LEFT($V66,3)="ON_",
     IF(SSSModel!$C$4="RR",SUMPRODUCT(OFFSET($AC66,0,0,1,$CB$2),OFFSET(Profiles!$K$28,($Z66-1)*(Profiles!$I$26+1)+CG$4-SSSModel!$C$3+1,0,1,$CB$2)),
     IF(SSSModel!$C$4="ECC",$EA66*$EB66*SUMPRODUCT(OFFSET($AC66,0,MAX(0,CG$4-$DZ66-$CA$4+1),1,MIN($DZ66,CG$4-$CA$4+1)),OFFSET(Escalation!$K$24,($Y66-1)*(Escalation!$I$22+1)+CG$4-SSSModel!$C$3+1,MAX(0,CG$4-$DZ66-$CA$4+1),1,MIN($DZ66,CG$4-$CA$4+1))),
     IF(SSSModel!$C$4="PV",AI66*$EA66*(1+SSSModel!$C$2),
     IF(SSSModel!$C$4="FCR",$EC66*SUM(OFFSET($AC66,0,MAX(CG$4-$AC$4-$DZ66+1,0),1,MIN($DZ66,CG$4-$AC$4+1))),0)))),
SUM($AC66:$BZ66)*
     IF(SSSModel!$C$4="RR",OFFSET(Profiles!$K$2,$Z66,MAX(Profiles!$C$2,AI$4-$W66)),
     IF(SSSModel!$C$4="ECC",$EA66*$EB66*IF(MAX(Escalation!$C$2,AI$4-$W66)&gt;$DZ66-1,0,OFFSET(Escalation!$K$2,$Y66,MAX(Escalation!$C$2,AI$4-$W66))),
     IF(SSSModel!$C$4="PV",IF(CG$4=$W66,$EA66*(1+SSSModel!$C$2),0),
     IF(SSSModel!$C$4="FCR",IF(AND(CG$4&gt;=$W66,OFFSET(Profiles!$K$2,$Z66,MAX(Profiles!$C$2,AI$4-$W66))&gt;0),$EC66,0),0))))))</f>
        <v>0</v>
      </c>
      <c r="CH66" s="135">
        <f ca="1">IF(OR($Z66=0,SSSModel!$C$4="CF"),AJ66,
IF(LEFT($V66,3)="ON_",
     IF(SSSModel!$C$4="RR",SUMPRODUCT(OFFSET($AC66,0,0,1,$CB$2),OFFSET(Profiles!$K$28,($Z66-1)*(Profiles!$I$26+1)+CH$4-SSSModel!$C$3+1,0,1,$CB$2)),
     IF(SSSModel!$C$4="ECC",$EA66*$EB66*SUMPRODUCT(OFFSET($AC66,0,MAX(0,CH$4-$DZ66-$CA$4+1),1,MIN($DZ66,CH$4-$CA$4+1)),OFFSET(Escalation!$K$24,($Y66-1)*(Escalation!$I$22+1)+CH$4-SSSModel!$C$3+1,MAX(0,CH$4-$DZ66-$CA$4+1),1,MIN($DZ66,CH$4-$CA$4+1))),
     IF(SSSModel!$C$4="PV",AJ66*$EA66*(1+SSSModel!$C$2),
     IF(SSSModel!$C$4="FCR",$EC66*SUM(OFFSET($AC66,0,MAX(CH$4-$AC$4-$DZ66+1,0),1,MIN($DZ66,CH$4-$AC$4+1))),0)))),
SUM($AC66:$BZ66)*
     IF(SSSModel!$C$4="RR",OFFSET(Profiles!$K$2,$Z66,MAX(Profiles!$C$2,AJ$4-$W66)),
     IF(SSSModel!$C$4="ECC",$EA66*$EB66*IF(MAX(Escalation!$C$2,AJ$4-$W66)&gt;$DZ66-1,0,OFFSET(Escalation!$K$2,$Y66,MAX(Escalation!$C$2,AJ$4-$W66))),
     IF(SSSModel!$C$4="PV",IF(CH$4=$W66,$EA66*(1+SSSModel!$C$2),0),
     IF(SSSModel!$C$4="FCR",IF(AND(CH$4&gt;=$W66,OFFSET(Profiles!$K$2,$Z66,MAX(Profiles!$C$2,AJ$4-$W66))&gt;0),$EC66,0),0))))))</f>
        <v>0</v>
      </c>
      <c r="CI66" s="135">
        <f ca="1">IF(OR($Z66=0,SSSModel!$C$4="CF"),AK66,
IF(LEFT($V66,3)="ON_",
     IF(SSSModel!$C$4="RR",SUMPRODUCT(OFFSET($AC66,0,0,1,$CB$2),OFFSET(Profiles!$K$28,($Z66-1)*(Profiles!$I$26+1)+CI$4-SSSModel!$C$3+1,0,1,$CB$2)),
     IF(SSSModel!$C$4="ECC",$EA66*$EB66*SUMPRODUCT(OFFSET($AC66,0,MAX(0,CI$4-$DZ66-$CA$4+1),1,MIN($DZ66,CI$4-$CA$4+1)),OFFSET(Escalation!$K$24,($Y66-1)*(Escalation!$I$22+1)+CI$4-SSSModel!$C$3+1,MAX(0,CI$4-$DZ66-$CA$4+1),1,MIN($DZ66,CI$4-$CA$4+1))),
     IF(SSSModel!$C$4="PV",AK66*$EA66*(1+SSSModel!$C$2),
     IF(SSSModel!$C$4="FCR",$EC66*SUM(OFFSET($AC66,0,MAX(CI$4-$AC$4-$DZ66+1,0),1,MIN($DZ66,CI$4-$AC$4+1))),0)))),
SUM($AC66:$BZ66)*
     IF(SSSModel!$C$4="RR",OFFSET(Profiles!$K$2,$Z66,MAX(Profiles!$C$2,AK$4-$W66)),
     IF(SSSModel!$C$4="ECC",$EA66*$EB66*IF(MAX(Escalation!$C$2,AK$4-$W66)&gt;$DZ66-1,0,OFFSET(Escalation!$K$2,$Y66,MAX(Escalation!$C$2,AK$4-$W66))),
     IF(SSSModel!$C$4="PV",IF(CI$4=$W66,$EA66*(1+SSSModel!$C$2),0),
     IF(SSSModel!$C$4="FCR",IF(AND(CI$4&gt;=$W66,OFFSET(Profiles!$K$2,$Z66,MAX(Profiles!$C$2,AK$4-$W66))&gt;0),$EC66,0),0))))))</f>
        <v>0</v>
      </c>
      <c r="CJ66" s="135">
        <f ca="1">IF(OR($Z66=0,SSSModel!$C$4="CF"),AL66,
IF(LEFT($V66,3)="ON_",
     IF(SSSModel!$C$4="RR",SUMPRODUCT(OFFSET($AC66,0,0,1,$CB$2),OFFSET(Profiles!$K$28,($Z66-1)*(Profiles!$I$26+1)+CJ$4-SSSModel!$C$3+1,0,1,$CB$2)),
     IF(SSSModel!$C$4="ECC",$EA66*$EB66*SUMPRODUCT(OFFSET($AC66,0,MAX(0,CJ$4-$DZ66-$CA$4+1),1,MIN($DZ66,CJ$4-$CA$4+1)),OFFSET(Escalation!$K$24,($Y66-1)*(Escalation!$I$22+1)+CJ$4-SSSModel!$C$3+1,MAX(0,CJ$4-$DZ66-$CA$4+1),1,MIN($DZ66,CJ$4-$CA$4+1))),
     IF(SSSModel!$C$4="PV",AL66*$EA66*(1+SSSModel!$C$2),
     IF(SSSModel!$C$4="FCR",$EC66*SUM(OFFSET($AC66,0,MAX(CJ$4-$AC$4-$DZ66+1,0),1,MIN($DZ66,CJ$4-$AC$4+1))),0)))),
SUM($AC66:$BZ66)*
     IF(SSSModel!$C$4="RR",OFFSET(Profiles!$K$2,$Z66,MAX(Profiles!$C$2,AL$4-$W66)),
     IF(SSSModel!$C$4="ECC",$EA66*$EB66*IF(MAX(Escalation!$C$2,AL$4-$W66)&gt;$DZ66-1,0,OFFSET(Escalation!$K$2,$Y66,MAX(Escalation!$C$2,AL$4-$W66))),
     IF(SSSModel!$C$4="PV",IF(CJ$4=$W66,$EA66*(1+SSSModel!$C$2),0),
     IF(SSSModel!$C$4="FCR",IF(AND(CJ$4&gt;=$W66,OFFSET(Profiles!$K$2,$Z66,MAX(Profiles!$C$2,AL$4-$W66))&gt;0),$EC66,0),0))))))</f>
        <v>0</v>
      </c>
      <c r="CK66" s="135">
        <f ca="1">IF(OR($Z66=0,SSSModel!$C$4="CF"),AM66,
IF(LEFT($V66,3)="ON_",
     IF(SSSModel!$C$4="RR",SUMPRODUCT(OFFSET($AC66,0,0,1,$CB$2),OFFSET(Profiles!$K$28,($Z66-1)*(Profiles!$I$26+1)+CK$4-SSSModel!$C$3+1,0,1,$CB$2)),
     IF(SSSModel!$C$4="ECC",$EA66*$EB66*SUMPRODUCT(OFFSET($AC66,0,MAX(0,CK$4-$DZ66-$CA$4+1),1,MIN($DZ66,CK$4-$CA$4+1)),OFFSET(Escalation!$K$24,($Y66-1)*(Escalation!$I$22+1)+CK$4-SSSModel!$C$3+1,MAX(0,CK$4-$DZ66-$CA$4+1),1,MIN($DZ66,CK$4-$CA$4+1))),
     IF(SSSModel!$C$4="PV",AM66*$EA66*(1+SSSModel!$C$2),
     IF(SSSModel!$C$4="FCR",$EC66*SUM(OFFSET($AC66,0,MAX(CK$4-$AC$4-$DZ66+1,0),1,MIN($DZ66,CK$4-$AC$4+1))),0)))),
SUM($AC66:$BZ66)*
     IF(SSSModel!$C$4="RR",OFFSET(Profiles!$K$2,$Z66,MAX(Profiles!$C$2,AM$4-$W66)),
     IF(SSSModel!$C$4="ECC",$EA66*$EB66*IF(MAX(Escalation!$C$2,AM$4-$W66)&gt;$DZ66-1,0,OFFSET(Escalation!$K$2,$Y66,MAX(Escalation!$C$2,AM$4-$W66))),
     IF(SSSModel!$C$4="PV",IF(CK$4=$W66,$EA66*(1+SSSModel!$C$2),0),
     IF(SSSModel!$C$4="FCR",IF(AND(CK$4&gt;=$W66,OFFSET(Profiles!$K$2,$Z66,MAX(Profiles!$C$2,AM$4-$W66))&gt;0),$EC66,0),0))))))</f>
        <v>0</v>
      </c>
      <c r="CL66" s="135">
        <f ca="1">IF(OR($Z66=0,SSSModel!$C$4="CF"),AN66,
IF(LEFT($V66,3)="ON_",
     IF(SSSModel!$C$4="RR",SUMPRODUCT(OFFSET($AC66,0,0,1,$CB$2),OFFSET(Profiles!$K$28,($Z66-1)*(Profiles!$I$26+1)+CL$4-SSSModel!$C$3+1,0,1,$CB$2)),
     IF(SSSModel!$C$4="ECC",$EA66*$EB66*SUMPRODUCT(OFFSET($AC66,0,MAX(0,CL$4-$DZ66-$CA$4+1),1,MIN($DZ66,CL$4-$CA$4+1)),OFFSET(Escalation!$K$24,($Y66-1)*(Escalation!$I$22+1)+CL$4-SSSModel!$C$3+1,MAX(0,CL$4-$DZ66-$CA$4+1),1,MIN($DZ66,CL$4-$CA$4+1))),
     IF(SSSModel!$C$4="PV",AN66*$EA66*(1+SSSModel!$C$2),
     IF(SSSModel!$C$4="FCR",$EC66*SUM(OFFSET($AC66,0,MAX(CL$4-$AC$4-$DZ66+1,0),1,MIN($DZ66,CL$4-$AC$4+1))),0)))),
SUM($AC66:$BZ66)*
     IF(SSSModel!$C$4="RR",OFFSET(Profiles!$K$2,$Z66,MAX(Profiles!$C$2,AN$4-$W66)),
     IF(SSSModel!$C$4="ECC",$EA66*$EB66*IF(MAX(Escalation!$C$2,AN$4-$W66)&gt;$DZ66-1,0,OFFSET(Escalation!$K$2,$Y66,MAX(Escalation!$C$2,AN$4-$W66))),
     IF(SSSModel!$C$4="PV",IF(CL$4=$W66,$EA66*(1+SSSModel!$C$2),0),
     IF(SSSModel!$C$4="FCR",IF(AND(CL$4&gt;=$W66,OFFSET(Profiles!$K$2,$Z66,MAX(Profiles!$C$2,AN$4-$W66))&gt;0),$EC66,0),0))))))</f>
        <v>0</v>
      </c>
      <c r="CM66" s="135">
        <f ca="1">IF(OR($Z66=0,SSSModel!$C$4="CF"),AO66,
IF(LEFT($V66,3)="ON_",
     IF(SSSModel!$C$4="RR",SUMPRODUCT(OFFSET($AC66,0,0,1,$CB$2),OFFSET(Profiles!$K$28,($Z66-1)*(Profiles!$I$26+1)+CM$4-SSSModel!$C$3+1,0,1,$CB$2)),
     IF(SSSModel!$C$4="ECC",$EA66*$EB66*SUMPRODUCT(OFFSET($AC66,0,MAX(0,CM$4-$DZ66-$CA$4+1),1,MIN($DZ66,CM$4-$CA$4+1)),OFFSET(Escalation!$K$24,($Y66-1)*(Escalation!$I$22+1)+CM$4-SSSModel!$C$3+1,MAX(0,CM$4-$DZ66-$CA$4+1),1,MIN($DZ66,CM$4-$CA$4+1))),
     IF(SSSModel!$C$4="PV",AO66*$EA66*(1+SSSModel!$C$2),
     IF(SSSModel!$C$4="FCR",$EC66*SUM(OFFSET($AC66,0,MAX(CM$4-$AC$4-$DZ66+1,0),1,MIN($DZ66,CM$4-$AC$4+1))),0)))),
SUM($AC66:$BZ66)*
     IF(SSSModel!$C$4="RR",OFFSET(Profiles!$K$2,$Z66,MAX(Profiles!$C$2,AO$4-$W66)),
     IF(SSSModel!$C$4="ECC",$EA66*$EB66*IF(MAX(Escalation!$C$2,AO$4-$W66)&gt;$DZ66-1,0,OFFSET(Escalation!$K$2,$Y66,MAX(Escalation!$C$2,AO$4-$W66))),
     IF(SSSModel!$C$4="PV",IF(CM$4=$W66,$EA66*(1+SSSModel!$C$2),0),
     IF(SSSModel!$C$4="FCR",IF(AND(CM$4&gt;=$W66,OFFSET(Profiles!$K$2,$Z66,MAX(Profiles!$C$2,AO$4-$W66))&gt;0),$EC66,0),0))))))</f>
        <v>0</v>
      </c>
      <c r="CN66" s="135">
        <f ca="1">IF(OR($Z66=0,SSSModel!$C$4="CF"),AP66,
IF(LEFT($V66,3)="ON_",
     IF(SSSModel!$C$4="RR",SUMPRODUCT(OFFSET($AC66,0,0,1,$CB$2),OFFSET(Profiles!$K$28,($Z66-1)*(Profiles!$I$26+1)+CN$4-SSSModel!$C$3+1,0,1,$CB$2)),
     IF(SSSModel!$C$4="ECC",$EA66*$EB66*SUMPRODUCT(OFFSET($AC66,0,MAX(0,CN$4-$DZ66-$CA$4+1),1,MIN($DZ66,CN$4-$CA$4+1)),OFFSET(Escalation!$K$24,($Y66-1)*(Escalation!$I$22+1)+CN$4-SSSModel!$C$3+1,MAX(0,CN$4-$DZ66-$CA$4+1),1,MIN($DZ66,CN$4-$CA$4+1))),
     IF(SSSModel!$C$4="PV",AP66*$EA66*(1+SSSModel!$C$2),
     IF(SSSModel!$C$4="FCR",$EC66*SUM(OFFSET($AC66,0,MAX(CN$4-$AC$4-$DZ66+1,0),1,MIN($DZ66,CN$4-$AC$4+1))),0)))),
SUM($AC66:$BZ66)*
     IF(SSSModel!$C$4="RR",OFFSET(Profiles!$K$2,$Z66,MAX(Profiles!$C$2,AP$4-$W66)),
     IF(SSSModel!$C$4="ECC",$EA66*$EB66*IF(MAX(Escalation!$C$2,AP$4-$W66)&gt;$DZ66-1,0,OFFSET(Escalation!$K$2,$Y66,MAX(Escalation!$C$2,AP$4-$W66))),
     IF(SSSModel!$C$4="PV",IF(CN$4=$W66,$EA66*(1+SSSModel!$C$2),0),
     IF(SSSModel!$C$4="FCR",IF(AND(CN$4&gt;=$W66,OFFSET(Profiles!$K$2,$Z66,MAX(Profiles!$C$2,AP$4-$W66))&gt;0),$EC66,0),0))))))</f>
        <v>0</v>
      </c>
      <c r="CO66" s="135">
        <f ca="1">IF(OR($Z66=0,SSSModel!$C$4="CF"),AQ66,
IF(LEFT($V66,3)="ON_",
     IF(SSSModel!$C$4="RR",SUMPRODUCT(OFFSET($AC66,0,0,1,$CB$2),OFFSET(Profiles!$K$28,($Z66-1)*(Profiles!$I$26+1)+CO$4-SSSModel!$C$3+1,0,1,$CB$2)),
     IF(SSSModel!$C$4="ECC",$EA66*$EB66*SUMPRODUCT(OFFSET($AC66,0,MAX(0,CO$4-$DZ66-$CA$4+1),1,MIN($DZ66,CO$4-$CA$4+1)),OFFSET(Escalation!$K$24,($Y66-1)*(Escalation!$I$22+1)+CO$4-SSSModel!$C$3+1,MAX(0,CO$4-$DZ66-$CA$4+1),1,MIN($DZ66,CO$4-$CA$4+1))),
     IF(SSSModel!$C$4="PV",AQ66*$EA66*(1+SSSModel!$C$2),
     IF(SSSModel!$C$4="FCR",$EC66*SUM(OFFSET($AC66,0,MAX(CO$4-$AC$4-$DZ66+1,0),1,MIN($DZ66,CO$4-$AC$4+1))),0)))),
SUM($AC66:$BZ66)*
     IF(SSSModel!$C$4="RR",OFFSET(Profiles!$K$2,$Z66,MAX(Profiles!$C$2,AQ$4-$W66)),
     IF(SSSModel!$C$4="ECC",$EA66*$EB66*IF(MAX(Escalation!$C$2,AQ$4-$W66)&gt;$DZ66-1,0,OFFSET(Escalation!$K$2,$Y66,MAX(Escalation!$C$2,AQ$4-$W66))),
     IF(SSSModel!$C$4="PV",IF(CO$4=$W66,$EA66*(1+SSSModel!$C$2),0),
     IF(SSSModel!$C$4="FCR",IF(AND(CO$4&gt;=$W66,OFFSET(Profiles!$K$2,$Z66,MAX(Profiles!$C$2,AQ$4-$W66))&gt;0),$EC66,0),0))))))</f>
        <v>0</v>
      </c>
      <c r="CP66" s="135">
        <f ca="1">IF(OR($Z66=0,SSSModel!$C$4="CF"),AR66,
IF(LEFT($V66,3)="ON_",
     IF(SSSModel!$C$4="RR",SUMPRODUCT(OFFSET($AC66,0,0,1,$CB$2),OFFSET(Profiles!$K$28,($Z66-1)*(Profiles!$I$26+1)+CP$4-SSSModel!$C$3+1,0,1,$CB$2)),
     IF(SSSModel!$C$4="ECC",$EA66*$EB66*SUMPRODUCT(OFFSET($AC66,0,MAX(0,CP$4-$DZ66-$CA$4+1),1,MIN($DZ66,CP$4-$CA$4+1)),OFFSET(Escalation!$K$24,($Y66-1)*(Escalation!$I$22+1)+CP$4-SSSModel!$C$3+1,MAX(0,CP$4-$DZ66-$CA$4+1),1,MIN($DZ66,CP$4-$CA$4+1))),
     IF(SSSModel!$C$4="PV",AR66*$EA66*(1+SSSModel!$C$2),
     IF(SSSModel!$C$4="FCR",$EC66*SUM(OFFSET($AC66,0,MAX(CP$4-$AC$4-$DZ66+1,0),1,MIN($DZ66,CP$4-$AC$4+1))),0)))),
SUM($AC66:$BZ66)*
     IF(SSSModel!$C$4="RR",OFFSET(Profiles!$K$2,$Z66,MAX(Profiles!$C$2,AR$4-$W66)),
     IF(SSSModel!$C$4="ECC",$EA66*$EB66*IF(MAX(Escalation!$C$2,AR$4-$W66)&gt;$DZ66-1,0,OFFSET(Escalation!$K$2,$Y66,MAX(Escalation!$C$2,AR$4-$W66))),
     IF(SSSModel!$C$4="PV",IF(CP$4=$W66,$EA66*(1+SSSModel!$C$2),0),
     IF(SSSModel!$C$4="FCR",IF(AND(CP$4&gt;=$W66,OFFSET(Profiles!$K$2,$Z66,MAX(Profiles!$C$2,AR$4-$W66))&gt;0),$EC66,0),0))))))</f>
        <v>0</v>
      </c>
      <c r="CQ66" s="135">
        <f ca="1">IF(OR($Z66=0,SSSModel!$C$4="CF"),AS66,
IF(LEFT($V66,3)="ON_",
     IF(SSSModel!$C$4="RR",SUMPRODUCT(OFFSET($AC66,0,0,1,$CB$2),OFFSET(Profiles!$K$28,($Z66-1)*(Profiles!$I$26+1)+CQ$4-SSSModel!$C$3+1,0,1,$CB$2)),
     IF(SSSModel!$C$4="ECC",$EA66*$EB66*SUMPRODUCT(OFFSET($AC66,0,MAX(0,CQ$4-$DZ66-$CA$4+1),1,MIN($DZ66,CQ$4-$CA$4+1)),OFFSET(Escalation!$K$24,($Y66-1)*(Escalation!$I$22+1)+CQ$4-SSSModel!$C$3+1,MAX(0,CQ$4-$DZ66-$CA$4+1),1,MIN($DZ66,CQ$4-$CA$4+1))),
     IF(SSSModel!$C$4="PV",AS66*$EA66*(1+SSSModel!$C$2),
     IF(SSSModel!$C$4="FCR",$EC66*SUM(OFFSET($AC66,0,MAX(CQ$4-$AC$4-$DZ66+1,0),1,MIN($DZ66,CQ$4-$AC$4+1))),0)))),
SUM($AC66:$BZ66)*
     IF(SSSModel!$C$4="RR",OFFSET(Profiles!$K$2,$Z66,MAX(Profiles!$C$2,AS$4-$W66)),
     IF(SSSModel!$C$4="ECC",$EA66*$EB66*IF(MAX(Escalation!$C$2,AS$4-$W66)&gt;$DZ66-1,0,OFFSET(Escalation!$K$2,$Y66,MAX(Escalation!$C$2,AS$4-$W66))),
     IF(SSSModel!$C$4="PV",IF(CQ$4=$W66,$EA66*(1+SSSModel!$C$2),0),
     IF(SSSModel!$C$4="FCR",IF(AND(CQ$4&gt;=$W66,OFFSET(Profiles!$K$2,$Z66,MAX(Profiles!$C$2,AS$4-$W66))&gt;0),$EC66,0),0))))))</f>
        <v>0</v>
      </c>
      <c r="CR66" s="135">
        <f ca="1">IF(OR($Z66=0,SSSModel!$C$4="CF"),AT66,
IF(LEFT($V66,3)="ON_",
     IF(SSSModel!$C$4="RR",SUMPRODUCT(OFFSET($AC66,0,0,1,$CB$2),OFFSET(Profiles!$K$28,($Z66-1)*(Profiles!$I$26+1)+CR$4-SSSModel!$C$3+1,0,1,$CB$2)),
     IF(SSSModel!$C$4="ECC",$EA66*$EB66*SUMPRODUCT(OFFSET($AC66,0,MAX(0,CR$4-$DZ66-$CA$4+1),1,MIN($DZ66,CR$4-$CA$4+1)),OFFSET(Escalation!$K$24,($Y66-1)*(Escalation!$I$22+1)+CR$4-SSSModel!$C$3+1,MAX(0,CR$4-$DZ66-$CA$4+1),1,MIN($DZ66,CR$4-$CA$4+1))),
     IF(SSSModel!$C$4="PV",AT66*$EA66*(1+SSSModel!$C$2),
     IF(SSSModel!$C$4="FCR",$EC66*SUM(OFFSET($AC66,0,MAX(CR$4-$AC$4-$DZ66+1,0),1,MIN($DZ66,CR$4-$AC$4+1))),0)))),
SUM($AC66:$BZ66)*
     IF(SSSModel!$C$4="RR",OFFSET(Profiles!$K$2,$Z66,MAX(Profiles!$C$2,AT$4-$W66)),
     IF(SSSModel!$C$4="ECC",$EA66*$EB66*IF(MAX(Escalation!$C$2,AT$4-$W66)&gt;$DZ66-1,0,OFFSET(Escalation!$K$2,$Y66,MAX(Escalation!$C$2,AT$4-$W66))),
     IF(SSSModel!$C$4="PV",IF(CR$4=$W66,$EA66*(1+SSSModel!$C$2),0),
     IF(SSSModel!$C$4="FCR",IF(AND(CR$4&gt;=$W66,OFFSET(Profiles!$K$2,$Z66,MAX(Profiles!$C$2,AT$4-$W66))&gt;0),$EC66,0),0))))))</f>
        <v>0</v>
      </c>
      <c r="CS66" s="135">
        <f ca="1">IF(OR($Z66=0,SSSModel!$C$4="CF"),AU66,
IF(LEFT($V66,3)="ON_",
     IF(SSSModel!$C$4="RR",SUMPRODUCT(OFFSET($AC66,0,0,1,$CB$2),OFFSET(Profiles!$K$28,($Z66-1)*(Profiles!$I$26+1)+CS$4-SSSModel!$C$3+1,0,1,$CB$2)),
     IF(SSSModel!$C$4="ECC",$EA66*$EB66*SUMPRODUCT(OFFSET($AC66,0,MAX(0,CS$4-$DZ66-$CA$4+1),1,MIN($DZ66,CS$4-$CA$4+1)),OFFSET(Escalation!$K$24,($Y66-1)*(Escalation!$I$22+1)+CS$4-SSSModel!$C$3+1,MAX(0,CS$4-$DZ66-$CA$4+1),1,MIN($DZ66,CS$4-$CA$4+1))),
     IF(SSSModel!$C$4="PV",AU66*$EA66*(1+SSSModel!$C$2),
     IF(SSSModel!$C$4="FCR",$EC66*SUM(OFFSET($AC66,0,MAX(CS$4-$AC$4-$DZ66+1,0),1,MIN($DZ66,CS$4-$AC$4+1))),0)))),
SUM($AC66:$BZ66)*
     IF(SSSModel!$C$4="RR",OFFSET(Profiles!$K$2,$Z66,MAX(Profiles!$C$2,AU$4-$W66)),
     IF(SSSModel!$C$4="ECC",$EA66*$EB66*IF(MAX(Escalation!$C$2,AU$4-$W66)&gt;$DZ66-1,0,OFFSET(Escalation!$K$2,$Y66,MAX(Escalation!$C$2,AU$4-$W66))),
     IF(SSSModel!$C$4="PV",IF(CS$4=$W66,$EA66*(1+SSSModel!$C$2),0),
     IF(SSSModel!$C$4="FCR",IF(AND(CS$4&gt;=$W66,OFFSET(Profiles!$K$2,$Z66,MAX(Profiles!$C$2,AU$4-$W66))&gt;0),$EC66,0),0))))))</f>
        <v>0</v>
      </c>
      <c r="CT66" s="135">
        <f ca="1">IF(OR($Z66=0,SSSModel!$C$4="CF"),AV66,
IF(LEFT($V66,3)="ON_",
     IF(SSSModel!$C$4="RR",SUMPRODUCT(OFFSET($AC66,0,0,1,$CB$2),OFFSET(Profiles!$K$28,($Z66-1)*(Profiles!$I$26+1)+CT$4-SSSModel!$C$3+1,0,1,$CB$2)),
     IF(SSSModel!$C$4="ECC",$EA66*$EB66*SUMPRODUCT(OFFSET($AC66,0,MAX(0,CT$4-$DZ66-$CA$4+1),1,MIN($DZ66,CT$4-$CA$4+1)),OFFSET(Escalation!$K$24,($Y66-1)*(Escalation!$I$22+1)+CT$4-SSSModel!$C$3+1,MAX(0,CT$4-$DZ66-$CA$4+1),1,MIN($DZ66,CT$4-$CA$4+1))),
     IF(SSSModel!$C$4="PV",AV66*$EA66*(1+SSSModel!$C$2),
     IF(SSSModel!$C$4="FCR",$EC66*SUM(OFFSET($AC66,0,MAX(CT$4-$AC$4-$DZ66+1,0),1,MIN($DZ66,CT$4-$AC$4+1))),0)))),
SUM($AC66:$BZ66)*
     IF(SSSModel!$C$4="RR",OFFSET(Profiles!$K$2,$Z66,MAX(Profiles!$C$2,AV$4-$W66)),
     IF(SSSModel!$C$4="ECC",$EA66*$EB66*IF(MAX(Escalation!$C$2,AV$4-$W66)&gt;$DZ66-1,0,OFFSET(Escalation!$K$2,$Y66,MAX(Escalation!$C$2,AV$4-$W66))),
     IF(SSSModel!$C$4="PV",IF(CT$4=$W66,$EA66*(1+SSSModel!$C$2),0),
     IF(SSSModel!$C$4="FCR",IF(AND(CT$4&gt;=$W66,OFFSET(Profiles!$K$2,$Z66,MAX(Profiles!$C$2,AV$4-$W66))&gt;0),$EC66,0),0))))))</f>
        <v>0</v>
      </c>
      <c r="CU66" s="135">
        <f ca="1">IF(OR($Z66=0,SSSModel!$C$4="CF"),AW66,
IF(LEFT($V66,3)="ON_",
     IF(SSSModel!$C$4="RR",SUMPRODUCT(OFFSET($AC66,0,0,1,$CB$2),OFFSET(Profiles!$K$28,($Z66-1)*(Profiles!$I$26+1)+CU$4-SSSModel!$C$3+1,0,1,$CB$2)),
     IF(SSSModel!$C$4="ECC",$EA66*$EB66*SUMPRODUCT(OFFSET($AC66,0,MAX(0,CU$4-$DZ66-$CA$4+1),1,MIN($DZ66,CU$4-$CA$4+1)),OFFSET(Escalation!$K$24,($Y66-1)*(Escalation!$I$22+1)+CU$4-SSSModel!$C$3+1,MAX(0,CU$4-$DZ66-$CA$4+1),1,MIN($DZ66,CU$4-$CA$4+1))),
     IF(SSSModel!$C$4="PV",AW66*$EA66*(1+SSSModel!$C$2),
     IF(SSSModel!$C$4="FCR",$EC66*SUM(OFFSET($AC66,0,MAX(CU$4-$AC$4-$DZ66+1,0),1,MIN($DZ66,CU$4-$AC$4+1))),0)))),
SUM($AC66:$BZ66)*
     IF(SSSModel!$C$4="RR",OFFSET(Profiles!$K$2,$Z66,MAX(Profiles!$C$2,AW$4-$W66)),
     IF(SSSModel!$C$4="ECC",$EA66*$EB66*IF(MAX(Escalation!$C$2,AW$4-$W66)&gt;$DZ66-1,0,OFFSET(Escalation!$K$2,$Y66,MAX(Escalation!$C$2,AW$4-$W66))),
     IF(SSSModel!$C$4="PV",IF(CU$4=$W66,$EA66*(1+SSSModel!$C$2),0),
     IF(SSSModel!$C$4="FCR",IF(AND(CU$4&gt;=$W66,OFFSET(Profiles!$K$2,$Z66,MAX(Profiles!$C$2,AW$4-$W66))&gt;0),$EC66,0),0))))))</f>
        <v>0</v>
      </c>
      <c r="CV66" s="135">
        <f ca="1">IF(OR($Z66=0,SSSModel!$C$4="CF"),AX66,
IF(LEFT($V66,3)="ON_",
     IF(SSSModel!$C$4="RR",SUMPRODUCT(OFFSET($AC66,0,0,1,$CB$2),OFFSET(Profiles!$K$28,($Z66-1)*(Profiles!$I$26+1)+CV$4-SSSModel!$C$3+1,0,1,$CB$2)),
     IF(SSSModel!$C$4="ECC",$EA66*$EB66*SUMPRODUCT(OFFSET($AC66,0,MAX(0,CV$4-$DZ66-$CA$4+1),1,MIN($DZ66,CV$4-$CA$4+1)),OFFSET(Escalation!$K$24,($Y66-1)*(Escalation!$I$22+1)+CV$4-SSSModel!$C$3+1,MAX(0,CV$4-$DZ66-$CA$4+1),1,MIN($DZ66,CV$4-$CA$4+1))),
     IF(SSSModel!$C$4="PV",AX66*$EA66*(1+SSSModel!$C$2),
     IF(SSSModel!$C$4="FCR",$EC66*SUM(OFFSET($AC66,0,MAX(CV$4-$AC$4-$DZ66+1,0),1,MIN($DZ66,CV$4-$AC$4+1))),0)))),
SUM($AC66:$BZ66)*
     IF(SSSModel!$C$4="RR",OFFSET(Profiles!$K$2,$Z66,MAX(Profiles!$C$2,AX$4-$W66)),
     IF(SSSModel!$C$4="ECC",$EA66*$EB66*IF(MAX(Escalation!$C$2,AX$4-$W66)&gt;$DZ66-1,0,OFFSET(Escalation!$K$2,$Y66,MAX(Escalation!$C$2,AX$4-$W66))),
     IF(SSSModel!$C$4="PV",IF(CV$4=$W66,$EA66*(1+SSSModel!$C$2),0),
     IF(SSSModel!$C$4="FCR",IF(AND(CV$4&gt;=$W66,OFFSET(Profiles!$K$2,$Z66,MAX(Profiles!$C$2,AX$4-$W66))&gt;0),$EC66,0),0))))))</f>
        <v>0</v>
      </c>
      <c r="CW66" s="135">
        <f ca="1">IF(OR($Z66=0,SSSModel!$C$4="CF"),AY66,
IF(LEFT($V66,3)="ON_",
     IF(SSSModel!$C$4="RR",SUMPRODUCT(OFFSET($AC66,0,0,1,$CB$2),OFFSET(Profiles!$K$28,($Z66-1)*(Profiles!$I$26+1)+CW$4-SSSModel!$C$3+1,0,1,$CB$2)),
     IF(SSSModel!$C$4="ECC",$EA66*$EB66*SUMPRODUCT(OFFSET($AC66,0,MAX(0,CW$4-$DZ66-$CA$4+1),1,MIN($DZ66,CW$4-$CA$4+1)),OFFSET(Escalation!$K$24,($Y66-1)*(Escalation!$I$22+1)+CW$4-SSSModel!$C$3+1,MAX(0,CW$4-$DZ66-$CA$4+1),1,MIN($DZ66,CW$4-$CA$4+1))),
     IF(SSSModel!$C$4="PV",AY66*$EA66*(1+SSSModel!$C$2),
     IF(SSSModel!$C$4="FCR",$EC66*SUM(OFFSET($AC66,0,MAX(CW$4-$AC$4-$DZ66+1,0),1,MIN($DZ66,CW$4-$AC$4+1))),0)))),
SUM($AC66:$BZ66)*
     IF(SSSModel!$C$4="RR",OFFSET(Profiles!$K$2,$Z66,MAX(Profiles!$C$2,AY$4-$W66)),
     IF(SSSModel!$C$4="ECC",$EA66*$EB66*IF(MAX(Escalation!$C$2,AY$4-$W66)&gt;$DZ66-1,0,OFFSET(Escalation!$K$2,$Y66,MAX(Escalation!$C$2,AY$4-$W66))),
     IF(SSSModel!$C$4="PV",IF(CW$4=$W66,$EA66*(1+SSSModel!$C$2),0),
     IF(SSSModel!$C$4="FCR",IF(AND(CW$4&gt;=$W66,OFFSET(Profiles!$K$2,$Z66,MAX(Profiles!$C$2,AY$4-$W66))&gt;0),$EC66,0),0))))))</f>
        <v>0</v>
      </c>
      <c r="CX66" s="135">
        <f ca="1">IF(OR($Z66=0,SSSModel!$C$4="CF"),AZ66,
IF(LEFT($V66,3)="ON_",
     IF(SSSModel!$C$4="RR",SUMPRODUCT(OFFSET($AC66,0,0,1,$CB$2),OFFSET(Profiles!$K$28,($Z66-1)*(Profiles!$I$26+1)+CX$4-SSSModel!$C$3+1,0,1,$CB$2)),
     IF(SSSModel!$C$4="ECC",$EA66*$EB66*SUMPRODUCT(OFFSET($AC66,0,MAX(0,CX$4-$DZ66-$CA$4+1),1,MIN($DZ66,CX$4-$CA$4+1)),OFFSET(Escalation!$K$24,($Y66-1)*(Escalation!$I$22+1)+CX$4-SSSModel!$C$3+1,MAX(0,CX$4-$DZ66-$CA$4+1),1,MIN($DZ66,CX$4-$CA$4+1))),
     IF(SSSModel!$C$4="PV",AZ66*$EA66*(1+SSSModel!$C$2),
     IF(SSSModel!$C$4="FCR",$EC66*SUM(OFFSET($AC66,0,MAX(CX$4-$AC$4-$DZ66+1,0),1,MIN($DZ66,CX$4-$AC$4+1))),0)))),
SUM($AC66:$BZ66)*
     IF(SSSModel!$C$4="RR",OFFSET(Profiles!$K$2,$Z66,MAX(Profiles!$C$2,AZ$4-$W66)),
     IF(SSSModel!$C$4="ECC",$EA66*$EB66*IF(MAX(Escalation!$C$2,AZ$4-$W66)&gt;$DZ66-1,0,OFFSET(Escalation!$K$2,$Y66,MAX(Escalation!$C$2,AZ$4-$W66))),
     IF(SSSModel!$C$4="PV",IF(CX$4=$W66,$EA66*(1+SSSModel!$C$2),0),
     IF(SSSModel!$C$4="FCR",IF(AND(CX$4&gt;=$W66,OFFSET(Profiles!$K$2,$Z66,MAX(Profiles!$C$2,AZ$4-$W66))&gt;0),$EC66,0),0))))))</f>
        <v>0</v>
      </c>
      <c r="CY66" s="135">
        <f ca="1">IF(OR($Z66=0,SSSModel!$C$4="CF"),BA66,
IF(LEFT($V66,3)="ON_",
     IF(SSSModel!$C$4="RR",SUMPRODUCT(OFFSET($AC66,0,0,1,$CB$2),OFFSET(Profiles!$K$28,($Z66-1)*(Profiles!$I$26+1)+CY$4-SSSModel!$C$3+1,0,1,$CB$2)),
     IF(SSSModel!$C$4="ECC",$EA66*$EB66*SUMPRODUCT(OFFSET($AC66,0,MAX(0,CY$4-$DZ66-$CA$4+1),1,MIN($DZ66,CY$4-$CA$4+1)),OFFSET(Escalation!$K$24,($Y66-1)*(Escalation!$I$22+1)+CY$4-SSSModel!$C$3+1,MAX(0,CY$4-$DZ66-$CA$4+1),1,MIN($DZ66,CY$4-$CA$4+1))),
     IF(SSSModel!$C$4="PV",BA66*$EA66*(1+SSSModel!$C$2),
     IF(SSSModel!$C$4="FCR",$EC66*SUM(OFFSET($AC66,0,MAX(CY$4-$AC$4-$DZ66+1,0),1,MIN($DZ66,CY$4-$AC$4+1))),0)))),
SUM($AC66:$BZ66)*
     IF(SSSModel!$C$4="RR",OFFSET(Profiles!$K$2,$Z66,MAX(Profiles!$C$2,BA$4-$W66)),
     IF(SSSModel!$C$4="ECC",$EA66*$EB66*IF(MAX(Escalation!$C$2,BA$4-$W66)&gt;$DZ66-1,0,OFFSET(Escalation!$K$2,$Y66,MAX(Escalation!$C$2,BA$4-$W66))),
     IF(SSSModel!$C$4="PV",IF(CY$4=$W66,$EA66*(1+SSSModel!$C$2),0),
     IF(SSSModel!$C$4="FCR",IF(AND(CY$4&gt;=$W66,OFFSET(Profiles!$K$2,$Z66,MAX(Profiles!$C$2,BA$4-$W66))&gt;0),$EC66,0),0))))))</f>
        <v>0</v>
      </c>
      <c r="CZ66" s="135">
        <f ca="1">IF(OR($Z66=0,SSSModel!$C$4="CF"),BB66,
IF(LEFT($V66,3)="ON_",
     IF(SSSModel!$C$4="RR",SUMPRODUCT(OFFSET($AC66,0,0,1,$CB$2),OFFSET(Profiles!$K$28,($Z66-1)*(Profiles!$I$26+1)+CZ$4-SSSModel!$C$3+1,0,1,$CB$2)),
     IF(SSSModel!$C$4="ECC",$EA66*$EB66*SUMPRODUCT(OFFSET($AC66,0,MAX(0,CZ$4-$DZ66-$CA$4+1),1,MIN($DZ66,CZ$4-$CA$4+1)),OFFSET(Escalation!$K$24,($Y66-1)*(Escalation!$I$22+1)+CZ$4-SSSModel!$C$3+1,MAX(0,CZ$4-$DZ66-$CA$4+1),1,MIN($DZ66,CZ$4-$CA$4+1))),
     IF(SSSModel!$C$4="PV",BB66*$EA66*(1+SSSModel!$C$2),
     IF(SSSModel!$C$4="FCR",$EC66*SUM(OFFSET($AC66,0,MAX(CZ$4-$AC$4-$DZ66+1,0),1,MIN($DZ66,CZ$4-$AC$4+1))),0)))),
SUM($AC66:$BZ66)*
     IF(SSSModel!$C$4="RR",OFFSET(Profiles!$K$2,$Z66,MAX(Profiles!$C$2,BB$4-$W66)),
     IF(SSSModel!$C$4="ECC",$EA66*$EB66*IF(MAX(Escalation!$C$2,BB$4-$W66)&gt;$DZ66-1,0,OFFSET(Escalation!$K$2,$Y66,MAX(Escalation!$C$2,BB$4-$W66))),
     IF(SSSModel!$C$4="PV",IF(CZ$4=$W66,$EA66*(1+SSSModel!$C$2),0),
     IF(SSSModel!$C$4="FCR",IF(AND(CZ$4&gt;=$W66,OFFSET(Profiles!$K$2,$Z66,MAX(Profiles!$C$2,BB$4-$W66))&gt;0),$EC66,0),0))))))</f>
        <v>0</v>
      </c>
      <c r="DA66" s="135">
        <f ca="1">IF(OR($Z66=0,SSSModel!$C$4="CF"),BC66,
IF(LEFT($V66,3)="ON_",
     IF(SSSModel!$C$4="RR",SUMPRODUCT(OFFSET($AC66,0,0,1,$CB$2),OFFSET(Profiles!$K$28,($Z66-1)*(Profiles!$I$26+1)+DA$4-SSSModel!$C$3+1,0,1,$CB$2)),
     IF(SSSModel!$C$4="ECC",$EA66*$EB66*SUMPRODUCT(OFFSET($AC66,0,MAX(0,DA$4-$DZ66-$CA$4+1),1,MIN($DZ66,DA$4-$CA$4+1)),OFFSET(Escalation!$K$24,($Y66-1)*(Escalation!$I$22+1)+DA$4-SSSModel!$C$3+1,MAX(0,DA$4-$DZ66-$CA$4+1),1,MIN($DZ66,DA$4-$CA$4+1))),
     IF(SSSModel!$C$4="PV",BC66*$EA66*(1+SSSModel!$C$2),
     IF(SSSModel!$C$4="FCR",$EC66*SUM(OFFSET($AC66,0,MAX(DA$4-$AC$4-$DZ66+1,0),1,MIN($DZ66,DA$4-$AC$4+1))),0)))),
SUM($AC66:$BZ66)*
     IF(SSSModel!$C$4="RR",OFFSET(Profiles!$K$2,$Z66,MAX(Profiles!$C$2,BC$4-$W66)),
     IF(SSSModel!$C$4="ECC",$EA66*$EB66*IF(MAX(Escalation!$C$2,BC$4-$W66)&gt;$DZ66-1,0,OFFSET(Escalation!$K$2,$Y66,MAX(Escalation!$C$2,BC$4-$W66))),
     IF(SSSModel!$C$4="PV",IF(DA$4=$W66,$EA66*(1+SSSModel!$C$2),0),
     IF(SSSModel!$C$4="FCR",IF(AND(DA$4&gt;=$W66,OFFSET(Profiles!$K$2,$Z66,MAX(Profiles!$C$2,BC$4-$W66))&gt;0),$EC66,0),0))))))</f>
        <v>0</v>
      </c>
      <c r="DB66" s="135">
        <f ca="1">IF(OR($Z66=0,SSSModel!$C$4="CF"),BD66,
IF(LEFT($V66,3)="ON_",
     IF(SSSModel!$C$4="RR",SUMPRODUCT(OFFSET($AC66,0,0,1,$CB$2),OFFSET(Profiles!$K$28,($Z66-1)*(Profiles!$I$26+1)+DB$4-SSSModel!$C$3+1,0,1,$CB$2)),
     IF(SSSModel!$C$4="ECC",$EA66*$EB66*SUMPRODUCT(OFFSET($AC66,0,MAX(0,DB$4-$DZ66-$CA$4+1),1,MIN($DZ66,DB$4-$CA$4+1)),OFFSET(Escalation!$K$24,($Y66-1)*(Escalation!$I$22+1)+DB$4-SSSModel!$C$3+1,MAX(0,DB$4-$DZ66-$CA$4+1),1,MIN($DZ66,DB$4-$CA$4+1))),
     IF(SSSModel!$C$4="PV",BD66*$EA66*(1+SSSModel!$C$2),
     IF(SSSModel!$C$4="FCR",$EC66*SUM(OFFSET($AC66,0,MAX(DB$4-$AC$4-$DZ66+1,0),1,MIN($DZ66,DB$4-$AC$4+1))),0)))),
SUM($AC66:$BZ66)*
     IF(SSSModel!$C$4="RR",OFFSET(Profiles!$K$2,$Z66,MAX(Profiles!$C$2,BD$4-$W66)),
     IF(SSSModel!$C$4="ECC",$EA66*$EB66*IF(MAX(Escalation!$C$2,BD$4-$W66)&gt;$DZ66-1,0,OFFSET(Escalation!$K$2,$Y66,MAX(Escalation!$C$2,BD$4-$W66))),
     IF(SSSModel!$C$4="PV",IF(DB$4=$W66,$EA66*(1+SSSModel!$C$2),0),
     IF(SSSModel!$C$4="FCR",IF(AND(DB$4&gt;=$W66,OFFSET(Profiles!$K$2,$Z66,MAX(Profiles!$C$2,BD$4-$W66))&gt;0),$EC66,0),0))))))</f>
        <v>0</v>
      </c>
      <c r="DC66" s="135">
        <f ca="1">IF(OR($Z66=0,SSSModel!$C$4="CF"),BE66,
IF(LEFT($V66,3)="ON_",
     IF(SSSModel!$C$4="RR",SUMPRODUCT(OFFSET($AC66,0,0,1,$CB$2),OFFSET(Profiles!$K$28,($Z66-1)*(Profiles!$I$26+1)+DC$4-SSSModel!$C$3+1,0,1,$CB$2)),
     IF(SSSModel!$C$4="ECC",$EA66*$EB66*SUMPRODUCT(OFFSET($AC66,0,MAX(0,DC$4-$DZ66-$CA$4+1),1,MIN($DZ66,DC$4-$CA$4+1)),OFFSET(Escalation!$K$24,($Y66-1)*(Escalation!$I$22+1)+DC$4-SSSModel!$C$3+1,MAX(0,DC$4-$DZ66-$CA$4+1),1,MIN($DZ66,DC$4-$CA$4+1))),
     IF(SSSModel!$C$4="PV",BE66*$EA66*(1+SSSModel!$C$2),
     IF(SSSModel!$C$4="FCR",$EC66*SUM(OFFSET($AC66,0,MAX(DC$4-$AC$4-$DZ66+1,0),1,MIN($DZ66,DC$4-$AC$4+1))),0)))),
SUM($AC66:$BZ66)*
     IF(SSSModel!$C$4="RR",OFFSET(Profiles!$K$2,$Z66,MAX(Profiles!$C$2,BE$4-$W66)),
     IF(SSSModel!$C$4="ECC",$EA66*$EB66*IF(MAX(Escalation!$C$2,BE$4-$W66)&gt;$DZ66-1,0,OFFSET(Escalation!$K$2,$Y66,MAX(Escalation!$C$2,BE$4-$W66))),
     IF(SSSModel!$C$4="PV",IF(DC$4=$W66,$EA66*(1+SSSModel!$C$2),0),
     IF(SSSModel!$C$4="FCR",IF(AND(DC$4&gt;=$W66,OFFSET(Profiles!$K$2,$Z66,MAX(Profiles!$C$2,BE$4-$W66))&gt;0),$EC66,0),0))))))</f>
        <v>0</v>
      </c>
      <c r="DD66" s="135">
        <f ca="1">IF(OR($Z66=0,SSSModel!$C$4="CF"),BF66,
IF(LEFT($V66,3)="ON_",
     IF(SSSModel!$C$4="RR",SUMPRODUCT(OFFSET($AC66,0,0,1,$CB$2),OFFSET(Profiles!$K$28,($Z66-1)*(Profiles!$I$26+1)+DD$4-SSSModel!$C$3+1,0,1,$CB$2)),
     IF(SSSModel!$C$4="ECC",$EA66*$EB66*SUMPRODUCT(OFFSET($AC66,0,MAX(0,DD$4-$DZ66-$CA$4+1),1,MIN($DZ66,DD$4-$CA$4+1)),OFFSET(Escalation!$K$24,($Y66-1)*(Escalation!$I$22+1)+DD$4-SSSModel!$C$3+1,MAX(0,DD$4-$DZ66-$CA$4+1),1,MIN($DZ66,DD$4-$CA$4+1))),
     IF(SSSModel!$C$4="PV",BF66*$EA66*(1+SSSModel!$C$2),
     IF(SSSModel!$C$4="FCR",$EC66*SUM(OFFSET($AC66,0,MAX(DD$4-$AC$4-$DZ66+1,0),1,MIN($DZ66,DD$4-$AC$4+1))),0)))),
SUM($AC66:$BZ66)*
     IF(SSSModel!$C$4="RR",OFFSET(Profiles!$K$2,$Z66,MAX(Profiles!$C$2,BF$4-$W66)),
     IF(SSSModel!$C$4="ECC",$EA66*$EB66*IF(MAX(Escalation!$C$2,BF$4-$W66)&gt;$DZ66-1,0,OFFSET(Escalation!$K$2,$Y66,MAX(Escalation!$C$2,BF$4-$W66))),
     IF(SSSModel!$C$4="PV",IF(DD$4=$W66,$EA66*(1+SSSModel!$C$2),0),
     IF(SSSModel!$C$4="FCR",IF(AND(DD$4&gt;=$W66,OFFSET(Profiles!$K$2,$Z66,MAX(Profiles!$C$2,BF$4-$W66))&gt;0),$EC66,0),0))))))</f>
        <v>0</v>
      </c>
      <c r="DE66" s="135">
        <f ca="1">IF(OR($Z66=0,SSSModel!$C$4="CF"),BG66,
IF(LEFT($V66,3)="ON_",
     IF(SSSModel!$C$4="RR",SUMPRODUCT(OFFSET($AC66,0,0,1,$CB$2),OFFSET(Profiles!$K$28,($Z66-1)*(Profiles!$I$26+1)+DE$4-SSSModel!$C$3+1,0,1,$CB$2)),
     IF(SSSModel!$C$4="ECC",$EA66*$EB66*SUMPRODUCT(OFFSET($AC66,0,MAX(0,DE$4-$DZ66-$CA$4+1),1,MIN($DZ66,DE$4-$CA$4+1)),OFFSET(Escalation!$K$24,($Y66-1)*(Escalation!$I$22+1)+DE$4-SSSModel!$C$3+1,MAX(0,DE$4-$DZ66-$CA$4+1),1,MIN($DZ66,DE$4-$CA$4+1))),
     IF(SSSModel!$C$4="PV",BG66*$EA66*(1+SSSModel!$C$2),
     IF(SSSModel!$C$4="FCR",$EC66*SUM(OFFSET($AC66,0,MAX(DE$4-$AC$4-$DZ66+1,0),1,MIN($DZ66,DE$4-$AC$4+1))),0)))),
SUM($AC66:$BZ66)*
     IF(SSSModel!$C$4="RR",OFFSET(Profiles!$K$2,$Z66,MAX(Profiles!$C$2,BG$4-$W66)),
     IF(SSSModel!$C$4="ECC",$EA66*$EB66*IF(MAX(Escalation!$C$2,BG$4-$W66)&gt;$DZ66-1,0,OFFSET(Escalation!$K$2,$Y66,MAX(Escalation!$C$2,BG$4-$W66))),
     IF(SSSModel!$C$4="PV",IF(DE$4=$W66,$EA66*(1+SSSModel!$C$2),0),
     IF(SSSModel!$C$4="FCR",IF(AND(DE$4&gt;=$W66,OFFSET(Profiles!$K$2,$Z66,MAX(Profiles!$C$2,BG$4-$W66))&gt;0),$EC66,0),0))))))</f>
        <v>0</v>
      </c>
      <c r="DF66" s="135">
        <f ca="1">IF(OR($Z66=0,SSSModel!$C$4="CF"),BH66,
IF(LEFT($V66,3)="ON_",
     IF(SSSModel!$C$4="RR",SUMPRODUCT(OFFSET($AC66,0,0,1,$CB$2),OFFSET(Profiles!$K$28,($Z66-1)*(Profiles!$I$26+1)+DF$4-SSSModel!$C$3+1,0,1,$CB$2)),
     IF(SSSModel!$C$4="ECC",$EA66*$EB66*SUMPRODUCT(OFFSET($AC66,0,MAX(0,DF$4-$DZ66-$CA$4+1),1,MIN($DZ66,DF$4-$CA$4+1)),OFFSET(Escalation!$K$24,($Y66-1)*(Escalation!$I$22+1)+DF$4-SSSModel!$C$3+1,MAX(0,DF$4-$DZ66-$CA$4+1),1,MIN($DZ66,DF$4-$CA$4+1))),
     IF(SSSModel!$C$4="PV",BH66*$EA66*(1+SSSModel!$C$2),
     IF(SSSModel!$C$4="FCR",$EC66*SUM(OFFSET($AC66,0,MAX(DF$4-$AC$4-$DZ66+1,0),1,MIN($DZ66,DF$4-$AC$4+1))),0)))),
SUM($AC66:$BZ66)*
     IF(SSSModel!$C$4="RR",OFFSET(Profiles!$K$2,$Z66,MAX(Profiles!$C$2,BH$4-$W66)),
     IF(SSSModel!$C$4="ECC",$EA66*$EB66*IF(MAX(Escalation!$C$2,BH$4-$W66)&gt;$DZ66-1,0,OFFSET(Escalation!$K$2,$Y66,MAX(Escalation!$C$2,BH$4-$W66))),
     IF(SSSModel!$C$4="PV",IF(DF$4=$W66,$EA66*(1+SSSModel!$C$2),0),
     IF(SSSModel!$C$4="FCR",IF(AND(DF$4&gt;=$W66,OFFSET(Profiles!$K$2,$Z66,MAX(Profiles!$C$2,BH$4-$W66))&gt;0),$EC66,0),0))))))</f>
        <v>0</v>
      </c>
      <c r="DG66" s="135">
        <f ca="1">IF(OR($Z66=0,SSSModel!$C$4="CF"),BI66,
IF(LEFT($V66,3)="ON_",
     IF(SSSModel!$C$4="RR",SUMPRODUCT(OFFSET($AC66,0,0,1,$CB$2),OFFSET(Profiles!$K$28,($Z66-1)*(Profiles!$I$26+1)+DG$4-SSSModel!$C$3+1,0,1,$CB$2)),
     IF(SSSModel!$C$4="ECC",$EA66*$EB66*SUMPRODUCT(OFFSET($AC66,0,MAX(0,DG$4-$DZ66-$CA$4+1),1,MIN($DZ66,DG$4-$CA$4+1)),OFFSET(Escalation!$K$24,($Y66-1)*(Escalation!$I$22+1)+DG$4-SSSModel!$C$3+1,MAX(0,DG$4-$DZ66-$CA$4+1),1,MIN($DZ66,DG$4-$CA$4+1))),
     IF(SSSModel!$C$4="PV",BI66*$EA66*(1+SSSModel!$C$2),
     IF(SSSModel!$C$4="FCR",$EC66*SUM(OFFSET($AC66,0,MAX(DG$4-$AC$4-$DZ66+1,0),1,MIN($DZ66,DG$4-$AC$4+1))),0)))),
SUM($AC66:$BZ66)*
     IF(SSSModel!$C$4="RR",OFFSET(Profiles!$K$2,$Z66,MAX(Profiles!$C$2,BI$4-$W66)),
     IF(SSSModel!$C$4="ECC",$EA66*$EB66*IF(MAX(Escalation!$C$2,BI$4-$W66)&gt;$DZ66-1,0,OFFSET(Escalation!$K$2,$Y66,MAX(Escalation!$C$2,BI$4-$W66))),
     IF(SSSModel!$C$4="PV",IF(DG$4=$W66,$EA66*(1+SSSModel!$C$2),0),
     IF(SSSModel!$C$4="FCR",IF(AND(DG$4&gt;=$W66,OFFSET(Profiles!$K$2,$Z66,MAX(Profiles!$C$2,BI$4-$W66))&gt;0),$EC66,0),0))))))</f>
        <v>0</v>
      </c>
      <c r="DH66" s="135">
        <f ca="1">IF(OR($Z66=0,SSSModel!$C$4="CF"),BJ66,
IF(LEFT($V66,3)="ON_",
     IF(SSSModel!$C$4="RR",SUMPRODUCT(OFFSET($AC66,0,0,1,$CB$2),OFFSET(Profiles!$K$28,($Z66-1)*(Profiles!$I$26+1)+DH$4-SSSModel!$C$3+1,0,1,$CB$2)),
     IF(SSSModel!$C$4="ECC",$EA66*$EB66*SUMPRODUCT(OFFSET($AC66,0,MAX(0,DH$4-$DZ66-$CA$4+1),1,MIN($DZ66,DH$4-$CA$4+1)),OFFSET(Escalation!$K$24,($Y66-1)*(Escalation!$I$22+1)+DH$4-SSSModel!$C$3+1,MAX(0,DH$4-$DZ66-$CA$4+1),1,MIN($DZ66,DH$4-$CA$4+1))),
     IF(SSSModel!$C$4="PV",BJ66*$EA66*(1+SSSModel!$C$2),
     IF(SSSModel!$C$4="FCR",$EC66*SUM(OFFSET($AC66,0,MAX(DH$4-$AC$4-$DZ66+1,0),1,MIN($DZ66,DH$4-$AC$4+1))),0)))),
SUM($AC66:$BZ66)*
     IF(SSSModel!$C$4="RR",OFFSET(Profiles!$K$2,$Z66,MAX(Profiles!$C$2,BJ$4-$W66)),
     IF(SSSModel!$C$4="ECC",$EA66*$EB66*IF(MAX(Escalation!$C$2,BJ$4-$W66)&gt;$DZ66-1,0,OFFSET(Escalation!$K$2,$Y66,MAX(Escalation!$C$2,BJ$4-$W66))),
     IF(SSSModel!$C$4="PV",IF(DH$4=$W66,$EA66*(1+SSSModel!$C$2),0),
     IF(SSSModel!$C$4="FCR",IF(AND(DH$4&gt;=$W66,OFFSET(Profiles!$K$2,$Z66,MAX(Profiles!$C$2,BJ$4-$W66))&gt;0),$EC66,0),0))))))</f>
        <v>0</v>
      </c>
      <c r="DI66" s="135">
        <f ca="1">IF(OR($Z66=0,SSSModel!$C$4="CF"),BK66,
IF(LEFT($V66,3)="ON_",
     IF(SSSModel!$C$4="RR",SUMPRODUCT(OFFSET($AC66,0,0,1,$CB$2),OFFSET(Profiles!$K$28,($Z66-1)*(Profiles!$I$26+1)+DI$4-SSSModel!$C$3+1,0,1,$CB$2)),
     IF(SSSModel!$C$4="ECC",$EA66*$EB66*SUMPRODUCT(OFFSET($AC66,0,MAX(0,DI$4-$DZ66-$CA$4+1),1,MIN($DZ66,DI$4-$CA$4+1)),OFFSET(Escalation!$K$24,($Y66-1)*(Escalation!$I$22+1)+DI$4-SSSModel!$C$3+1,MAX(0,DI$4-$DZ66-$CA$4+1),1,MIN($DZ66,DI$4-$CA$4+1))),
     IF(SSSModel!$C$4="PV",BK66*$EA66*(1+SSSModel!$C$2),
     IF(SSSModel!$C$4="FCR",$EC66*SUM(OFFSET($AC66,0,MAX(DI$4-$AC$4-$DZ66+1,0),1,MIN($DZ66,DI$4-$AC$4+1))),0)))),
SUM($AC66:$BZ66)*
     IF(SSSModel!$C$4="RR",OFFSET(Profiles!$K$2,$Z66,MAX(Profiles!$C$2,BK$4-$W66)),
     IF(SSSModel!$C$4="ECC",$EA66*$EB66*IF(MAX(Escalation!$C$2,BK$4-$W66)&gt;$DZ66-1,0,OFFSET(Escalation!$K$2,$Y66,MAX(Escalation!$C$2,BK$4-$W66))),
     IF(SSSModel!$C$4="PV",IF(DI$4=$W66,$EA66*(1+SSSModel!$C$2),0),
     IF(SSSModel!$C$4="FCR",IF(AND(DI$4&gt;=$W66,OFFSET(Profiles!$K$2,$Z66,MAX(Profiles!$C$2,BK$4-$W66))&gt;0),$EC66,0),0))))))</f>
        <v>0</v>
      </c>
      <c r="DJ66" s="135">
        <f ca="1">IF(OR($Z66=0,SSSModel!$C$4="CF"),BL66,
IF(LEFT($V66,3)="ON_",
     IF(SSSModel!$C$4="RR",SUMPRODUCT(OFFSET($AC66,0,0,1,$CB$2),OFFSET(Profiles!$K$28,($Z66-1)*(Profiles!$I$26+1)+DJ$4-SSSModel!$C$3+1,0,1,$CB$2)),
     IF(SSSModel!$C$4="ECC",$EA66*$EB66*SUMPRODUCT(OFFSET($AC66,0,MAX(0,DJ$4-$DZ66-$CA$4+1),1,MIN($DZ66,DJ$4-$CA$4+1)),OFFSET(Escalation!$K$24,($Y66-1)*(Escalation!$I$22+1)+DJ$4-SSSModel!$C$3+1,MAX(0,DJ$4-$DZ66-$CA$4+1),1,MIN($DZ66,DJ$4-$CA$4+1))),
     IF(SSSModel!$C$4="PV",BL66*$EA66*(1+SSSModel!$C$2),
     IF(SSSModel!$C$4="FCR",$EC66*SUM(OFFSET($AC66,0,MAX(DJ$4-$AC$4-$DZ66+1,0),1,MIN($DZ66,DJ$4-$AC$4+1))),0)))),
SUM($AC66:$BZ66)*
     IF(SSSModel!$C$4="RR",OFFSET(Profiles!$K$2,$Z66,MAX(Profiles!$C$2,BL$4-$W66)),
     IF(SSSModel!$C$4="ECC",$EA66*$EB66*IF(MAX(Escalation!$C$2,BL$4-$W66)&gt;$DZ66-1,0,OFFSET(Escalation!$K$2,$Y66,MAX(Escalation!$C$2,BL$4-$W66))),
     IF(SSSModel!$C$4="PV",IF(DJ$4=$W66,$EA66*(1+SSSModel!$C$2),0),
     IF(SSSModel!$C$4="FCR",IF(AND(DJ$4&gt;=$W66,OFFSET(Profiles!$K$2,$Z66,MAX(Profiles!$C$2,BL$4-$W66))&gt;0),$EC66,0),0))))))</f>
        <v>0</v>
      </c>
      <c r="DK66" s="135">
        <f ca="1">IF(OR($Z66=0,SSSModel!$C$4="CF"),BM66,
IF(LEFT($V66,3)="ON_",
     IF(SSSModel!$C$4="RR",SUMPRODUCT(OFFSET($AC66,0,0,1,$CB$2),OFFSET(Profiles!$K$28,($Z66-1)*(Profiles!$I$26+1)+DK$4-SSSModel!$C$3+1,0,1,$CB$2)),
     IF(SSSModel!$C$4="ECC",$EA66*$EB66*SUMPRODUCT(OFFSET($AC66,0,MAX(0,DK$4-$DZ66-$CA$4+1),1,MIN($DZ66,DK$4-$CA$4+1)),OFFSET(Escalation!$K$24,($Y66-1)*(Escalation!$I$22+1)+DK$4-SSSModel!$C$3+1,MAX(0,DK$4-$DZ66-$CA$4+1),1,MIN($DZ66,DK$4-$CA$4+1))),
     IF(SSSModel!$C$4="PV",BM66*$EA66*(1+SSSModel!$C$2),
     IF(SSSModel!$C$4="FCR",$EC66*SUM(OFFSET($AC66,0,MAX(DK$4-$AC$4-$DZ66+1,0),1,MIN($DZ66,DK$4-$AC$4+1))),0)))),
SUM($AC66:$BZ66)*
     IF(SSSModel!$C$4="RR",OFFSET(Profiles!$K$2,$Z66,MAX(Profiles!$C$2,BM$4-$W66)),
     IF(SSSModel!$C$4="ECC",$EA66*$EB66*IF(MAX(Escalation!$C$2,BM$4-$W66)&gt;$DZ66-1,0,OFFSET(Escalation!$K$2,$Y66,MAX(Escalation!$C$2,BM$4-$W66))),
     IF(SSSModel!$C$4="PV",IF(DK$4=$W66,$EA66*(1+SSSModel!$C$2),0),
     IF(SSSModel!$C$4="FCR",IF(AND(DK$4&gt;=$W66,OFFSET(Profiles!$K$2,$Z66,MAX(Profiles!$C$2,BM$4-$W66))&gt;0),$EC66,0),0))))))</f>
        <v>0</v>
      </c>
      <c r="DL66" s="135">
        <f ca="1">IF(OR($Z66=0,SSSModel!$C$4="CF"),BN66,
IF(LEFT($V66,3)="ON_",
     IF(SSSModel!$C$4="RR",SUMPRODUCT(OFFSET($AC66,0,0,1,$CB$2),OFFSET(Profiles!$K$28,($Z66-1)*(Profiles!$I$26+1)+DL$4-SSSModel!$C$3+1,0,1,$CB$2)),
     IF(SSSModel!$C$4="ECC",$EA66*$EB66*SUMPRODUCT(OFFSET($AC66,0,MAX(0,DL$4-$DZ66-$CA$4+1),1,MIN($DZ66,DL$4-$CA$4+1)),OFFSET(Escalation!$K$24,($Y66-1)*(Escalation!$I$22+1)+DL$4-SSSModel!$C$3+1,MAX(0,DL$4-$DZ66-$CA$4+1),1,MIN($DZ66,DL$4-$CA$4+1))),
     IF(SSSModel!$C$4="PV",BN66*$EA66*(1+SSSModel!$C$2),
     IF(SSSModel!$C$4="FCR",$EC66*SUM(OFFSET($AC66,0,MAX(DL$4-$AC$4-$DZ66+1,0),1,MIN($DZ66,DL$4-$AC$4+1))),0)))),
SUM($AC66:$BZ66)*
     IF(SSSModel!$C$4="RR",OFFSET(Profiles!$K$2,$Z66,MAX(Profiles!$C$2,BN$4-$W66)),
     IF(SSSModel!$C$4="ECC",$EA66*$EB66*IF(MAX(Escalation!$C$2,BN$4-$W66)&gt;$DZ66-1,0,OFFSET(Escalation!$K$2,$Y66,MAX(Escalation!$C$2,BN$4-$W66))),
     IF(SSSModel!$C$4="PV",IF(DL$4=$W66,$EA66*(1+SSSModel!$C$2),0),
     IF(SSSModel!$C$4="FCR",IF(AND(DL$4&gt;=$W66,OFFSET(Profiles!$K$2,$Z66,MAX(Profiles!$C$2,BN$4-$W66))&gt;0),$EC66,0),0))))))</f>
        <v>0</v>
      </c>
      <c r="DM66" s="135">
        <f ca="1">IF(OR($Z66=0,SSSModel!$C$4="CF"),BO66,
IF(LEFT($V66,3)="ON_",
     IF(SSSModel!$C$4="RR",SUMPRODUCT(OFFSET($AC66,0,0,1,$CB$2),OFFSET(Profiles!$K$28,($Z66-1)*(Profiles!$I$26+1)+DM$4-SSSModel!$C$3+1,0,1,$CB$2)),
     IF(SSSModel!$C$4="ECC",$EA66*$EB66*SUMPRODUCT(OFFSET($AC66,0,MAX(0,DM$4-$DZ66-$CA$4+1),1,MIN($DZ66,DM$4-$CA$4+1)),OFFSET(Escalation!$K$24,($Y66-1)*(Escalation!$I$22+1)+DM$4-SSSModel!$C$3+1,MAX(0,DM$4-$DZ66-$CA$4+1),1,MIN($DZ66,DM$4-$CA$4+1))),
     IF(SSSModel!$C$4="PV",BO66*$EA66*(1+SSSModel!$C$2),
     IF(SSSModel!$C$4="FCR",$EC66*SUM(OFFSET($AC66,0,MAX(DM$4-$AC$4-$DZ66+1,0),1,MIN($DZ66,DM$4-$AC$4+1))),0)))),
SUM($AC66:$BZ66)*
     IF(SSSModel!$C$4="RR",OFFSET(Profiles!$K$2,$Z66,MAX(Profiles!$C$2,BO$4-$W66)),
     IF(SSSModel!$C$4="ECC",$EA66*$EB66*IF(MAX(Escalation!$C$2,BO$4-$W66)&gt;$DZ66-1,0,OFFSET(Escalation!$K$2,$Y66,MAX(Escalation!$C$2,BO$4-$W66))),
     IF(SSSModel!$C$4="PV",IF(DM$4=$W66,$EA66*(1+SSSModel!$C$2),0),
     IF(SSSModel!$C$4="FCR",IF(AND(DM$4&gt;=$W66,OFFSET(Profiles!$K$2,$Z66,MAX(Profiles!$C$2,BO$4-$W66))&gt;0),$EC66,0),0))))))</f>
        <v>0</v>
      </c>
      <c r="DN66" s="135">
        <f ca="1">IF(OR($Z66=0,SSSModel!$C$4="CF"),BP66,
IF(LEFT($V66,3)="ON_",
     IF(SSSModel!$C$4="RR",SUMPRODUCT(OFFSET($AC66,0,0,1,$CB$2),OFFSET(Profiles!$K$28,($Z66-1)*(Profiles!$I$26+1)+DN$4-SSSModel!$C$3+1,0,1,$CB$2)),
     IF(SSSModel!$C$4="ECC",$EA66*$EB66*SUMPRODUCT(OFFSET($AC66,0,MAX(0,DN$4-$DZ66-$CA$4+1),1,MIN($DZ66,DN$4-$CA$4+1)),OFFSET(Escalation!$K$24,($Y66-1)*(Escalation!$I$22+1)+DN$4-SSSModel!$C$3+1,MAX(0,DN$4-$DZ66-$CA$4+1),1,MIN($DZ66,DN$4-$CA$4+1))),
     IF(SSSModel!$C$4="PV",BP66*$EA66*(1+SSSModel!$C$2),
     IF(SSSModel!$C$4="FCR",$EC66*SUM(OFFSET($AC66,0,MAX(DN$4-$AC$4-$DZ66+1,0),1,MIN($DZ66,DN$4-$AC$4+1))),0)))),
SUM($AC66:$BZ66)*
     IF(SSSModel!$C$4="RR",OFFSET(Profiles!$K$2,$Z66,MAX(Profiles!$C$2,BP$4-$W66)),
     IF(SSSModel!$C$4="ECC",$EA66*$EB66*IF(MAX(Escalation!$C$2,BP$4-$W66)&gt;$DZ66-1,0,OFFSET(Escalation!$K$2,$Y66,MAX(Escalation!$C$2,BP$4-$W66))),
     IF(SSSModel!$C$4="PV",IF(DN$4=$W66,$EA66*(1+SSSModel!$C$2),0),
     IF(SSSModel!$C$4="FCR",IF(AND(DN$4&gt;=$W66,OFFSET(Profiles!$K$2,$Z66,MAX(Profiles!$C$2,BP$4-$W66))&gt;0),$EC66,0),0))))))</f>
        <v>0</v>
      </c>
      <c r="DO66" s="135">
        <f ca="1">IF(OR($Z66=0,SSSModel!$C$4="CF"),BQ66,
IF(LEFT($V66,3)="ON_",
     IF(SSSModel!$C$4="RR",SUMPRODUCT(OFFSET($AC66,0,0,1,$CB$2),OFFSET(Profiles!$K$28,($Z66-1)*(Profiles!$I$26+1)+DO$4-SSSModel!$C$3+1,0,1,$CB$2)),
     IF(SSSModel!$C$4="ECC",$EA66*$EB66*SUMPRODUCT(OFFSET($AC66,0,MAX(0,DO$4-$DZ66-$CA$4+1),1,MIN($DZ66,DO$4-$CA$4+1)),OFFSET(Escalation!$K$24,($Y66-1)*(Escalation!$I$22+1)+DO$4-SSSModel!$C$3+1,MAX(0,DO$4-$DZ66-$CA$4+1),1,MIN($DZ66,DO$4-$CA$4+1))),
     IF(SSSModel!$C$4="PV",BQ66*$EA66*(1+SSSModel!$C$2),
     IF(SSSModel!$C$4="FCR",$EC66*SUM(OFFSET($AC66,0,MAX(DO$4-$AC$4-$DZ66+1,0),1,MIN($DZ66,DO$4-$AC$4+1))),0)))),
SUM($AC66:$BZ66)*
     IF(SSSModel!$C$4="RR",OFFSET(Profiles!$K$2,$Z66,MAX(Profiles!$C$2,BQ$4-$W66)),
     IF(SSSModel!$C$4="ECC",$EA66*$EB66*IF(MAX(Escalation!$C$2,BQ$4-$W66)&gt;$DZ66-1,0,OFFSET(Escalation!$K$2,$Y66,MAX(Escalation!$C$2,BQ$4-$W66))),
     IF(SSSModel!$C$4="PV",IF(DO$4=$W66,$EA66*(1+SSSModel!$C$2),0),
     IF(SSSModel!$C$4="FCR",IF(AND(DO$4&gt;=$W66,OFFSET(Profiles!$K$2,$Z66,MAX(Profiles!$C$2,BQ$4-$W66))&gt;0),$EC66,0),0))))))</f>
        <v>0</v>
      </c>
      <c r="DP66" s="135">
        <f ca="1">IF(OR($Z66=0,SSSModel!$C$4="CF"),BR66,
IF(LEFT($V66,3)="ON_",
     IF(SSSModel!$C$4="RR",SUMPRODUCT(OFFSET($AC66,0,0,1,$CB$2),OFFSET(Profiles!$K$28,($Z66-1)*(Profiles!$I$26+1)+DP$4-SSSModel!$C$3+1,0,1,$CB$2)),
     IF(SSSModel!$C$4="ECC",$EA66*$EB66*SUMPRODUCT(OFFSET($AC66,0,MAX(0,DP$4-$DZ66-$CA$4+1),1,MIN($DZ66,DP$4-$CA$4+1)),OFFSET(Escalation!$K$24,($Y66-1)*(Escalation!$I$22+1)+DP$4-SSSModel!$C$3+1,MAX(0,DP$4-$DZ66-$CA$4+1),1,MIN($DZ66,DP$4-$CA$4+1))),
     IF(SSSModel!$C$4="PV",BR66*$EA66*(1+SSSModel!$C$2),
     IF(SSSModel!$C$4="FCR",$EC66*SUM(OFFSET($AC66,0,MAX(DP$4-$AC$4-$DZ66+1,0),1,MIN($DZ66,DP$4-$AC$4+1))),0)))),
SUM($AC66:$BZ66)*
     IF(SSSModel!$C$4="RR",OFFSET(Profiles!$K$2,$Z66,MAX(Profiles!$C$2,BR$4-$W66)),
     IF(SSSModel!$C$4="ECC",$EA66*$EB66*IF(MAX(Escalation!$C$2,BR$4-$W66)&gt;$DZ66-1,0,OFFSET(Escalation!$K$2,$Y66,MAX(Escalation!$C$2,BR$4-$W66))),
     IF(SSSModel!$C$4="PV",IF(DP$4=$W66,$EA66*(1+SSSModel!$C$2),0),
     IF(SSSModel!$C$4="FCR",IF(AND(DP$4&gt;=$W66,OFFSET(Profiles!$K$2,$Z66,MAX(Profiles!$C$2,BR$4-$W66))&gt;0),$EC66,0),0))))))</f>
        <v>0</v>
      </c>
      <c r="DQ66" s="135">
        <f ca="1">IF(OR($Z66=0,SSSModel!$C$4="CF"),BS66,
IF(LEFT($V66,3)="ON_",
     IF(SSSModel!$C$4="RR",SUMPRODUCT(OFFSET($AC66,0,0,1,$CB$2),OFFSET(Profiles!$K$28,($Z66-1)*(Profiles!$I$26+1)+DQ$4-SSSModel!$C$3+1,0,1,$CB$2)),
     IF(SSSModel!$C$4="ECC",$EA66*$EB66*SUMPRODUCT(OFFSET($AC66,0,MAX(0,DQ$4-$DZ66-$CA$4+1),1,MIN($DZ66,DQ$4-$CA$4+1)),OFFSET(Escalation!$K$24,($Y66-1)*(Escalation!$I$22+1)+DQ$4-SSSModel!$C$3+1,MAX(0,DQ$4-$DZ66-$CA$4+1),1,MIN($DZ66,DQ$4-$CA$4+1))),
     IF(SSSModel!$C$4="PV",BS66*$EA66*(1+SSSModel!$C$2),
     IF(SSSModel!$C$4="FCR",$EC66*SUM(OFFSET($AC66,0,MAX(DQ$4-$AC$4-$DZ66+1,0),1,MIN($DZ66,DQ$4-$AC$4+1))),0)))),
SUM($AC66:$BZ66)*
     IF(SSSModel!$C$4="RR",OFFSET(Profiles!$K$2,$Z66,MAX(Profiles!$C$2,BS$4-$W66)),
     IF(SSSModel!$C$4="ECC",$EA66*$EB66*IF(MAX(Escalation!$C$2,BS$4-$W66)&gt;$DZ66-1,0,OFFSET(Escalation!$K$2,$Y66,MAX(Escalation!$C$2,BS$4-$W66))),
     IF(SSSModel!$C$4="PV",IF(DQ$4=$W66,$EA66*(1+SSSModel!$C$2),0),
     IF(SSSModel!$C$4="FCR",IF(AND(DQ$4&gt;=$W66,OFFSET(Profiles!$K$2,$Z66,MAX(Profiles!$C$2,BS$4-$W66))&gt;0),$EC66,0),0))))))</f>
        <v>0</v>
      </c>
      <c r="DR66" s="135">
        <f ca="1">IF(OR($Z66=0,SSSModel!$C$4="CF"),BT66,
IF(LEFT($V66,3)="ON_",
     IF(SSSModel!$C$4="RR",SUMPRODUCT(OFFSET($AC66,0,0,1,$CB$2),OFFSET(Profiles!$K$28,($Z66-1)*(Profiles!$I$26+1)+DR$4-SSSModel!$C$3+1,0,1,$CB$2)),
     IF(SSSModel!$C$4="ECC",$EA66*$EB66*SUMPRODUCT(OFFSET($AC66,0,MAX(0,DR$4-$DZ66-$CA$4+1),1,MIN($DZ66,DR$4-$CA$4+1)),OFFSET(Escalation!$K$24,($Y66-1)*(Escalation!$I$22+1)+DR$4-SSSModel!$C$3+1,MAX(0,DR$4-$DZ66-$CA$4+1),1,MIN($DZ66,DR$4-$CA$4+1))),
     IF(SSSModel!$C$4="PV",BT66*$EA66*(1+SSSModel!$C$2),
     IF(SSSModel!$C$4="FCR",$EC66*SUM(OFFSET($AC66,0,MAX(DR$4-$AC$4-$DZ66+1,0),1,MIN($DZ66,DR$4-$AC$4+1))),0)))),
SUM($AC66:$BZ66)*
     IF(SSSModel!$C$4="RR",OFFSET(Profiles!$K$2,$Z66,MAX(Profiles!$C$2,BT$4-$W66)),
     IF(SSSModel!$C$4="ECC",$EA66*$EB66*IF(MAX(Escalation!$C$2,BT$4-$W66)&gt;$DZ66-1,0,OFFSET(Escalation!$K$2,$Y66,MAX(Escalation!$C$2,BT$4-$W66))),
     IF(SSSModel!$C$4="PV",IF(DR$4=$W66,$EA66*(1+SSSModel!$C$2),0),
     IF(SSSModel!$C$4="FCR",IF(AND(DR$4&gt;=$W66,OFFSET(Profiles!$K$2,$Z66,MAX(Profiles!$C$2,BT$4-$W66))&gt;0),$EC66,0),0))))))</f>
        <v>0</v>
      </c>
      <c r="DS66" s="135">
        <f ca="1">IF(OR($Z66=0,SSSModel!$C$4="CF"),BU66,
IF(LEFT($V66,3)="ON_",
     IF(SSSModel!$C$4="RR",SUMPRODUCT(OFFSET($AC66,0,0,1,$CB$2),OFFSET(Profiles!$K$28,($Z66-1)*(Profiles!$I$26+1)+DS$4-SSSModel!$C$3+1,0,1,$CB$2)),
     IF(SSSModel!$C$4="ECC",$EA66*$EB66*SUMPRODUCT(OFFSET($AC66,0,MAX(0,DS$4-$DZ66-$CA$4+1),1,MIN($DZ66,DS$4-$CA$4+1)),OFFSET(Escalation!$K$24,($Y66-1)*(Escalation!$I$22+1)+DS$4-SSSModel!$C$3+1,MAX(0,DS$4-$DZ66-$CA$4+1),1,MIN($DZ66,DS$4-$CA$4+1))),
     IF(SSSModel!$C$4="PV",BU66*$EA66*(1+SSSModel!$C$2),
     IF(SSSModel!$C$4="FCR",$EC66*SUM(OFFSET($AC66,0,MAX(DS$4-$AC$4-$DZ66+1,0),1,MIN($DZ66,DS$4-$AC$4+1))),0)))),
SUM($AC66:$BZ66)*
     IF(SSSModel!$C$4="RR",OFFSET(Profiles!$K$2,$Z66,MAX(Profiles!$C$2,BU$4-$W66)),
     IF(SSSModel!$C$4="ECC",$EA66*$EB66*IF(MAX(Escalation!$C$2,BU$4-$W66)&gt;$DZ66-1,0,OFFSET(Escalation!$K$2,$Y66,MAX(Escalation!$C$2,BU$4-$W66))),
     IF(SSSModel!$C$4="PV",IF(DS$4=$W66,$EA66*(1+SSSModel!$C$2),0),
     IF(SSSModel!$C$4="FCR",IF(AND(DS$4&gt;=$W66,OFFSET(Profiles!$K$2,$Z66,MAX(Profiles!$C$2,BU$4-$W66))&gt;0),$EC66,0),0))))))</f>
        <v>0</v>
      </c>
      <c r="DT66" s="135">
        <f ca="1">IF(OR($Z66=0,SSSModel!$C$4="CF"),BV66,
IF(LEFT($V66,3)="ON_",
     IF(SSSModel!$C$4="RR",SUMPRODUCT(OFFSET($AC66,0,0,1,$CB$2),OFFSET(Profiles!$K$28,($Z66-1)*(Profiles!$I$26+1)+DT$4-SSSModel!$C$3+1,0,1,$CB$2)),
     IF(SSSModel!$C$4="ECC",$EA66*$EB66*SUMPRODUCT(OFFSET($AC66,0,MAX(0,DT$4-$DZ66-$CA$4+1),1,MIN($DZ66,DT$4-$CA$4+1)),OFFSET(Escalation!$K$24,($Y66-1)*(Escalation!$I$22+1)+DT$4-SSSModel!$C$3+1,MAX(0,DT$4-$DZ66-$CA$4+1),1,MIN($DZ66,DT$4-$CA$4+1))),
     IF(SSSModel!$C$4="PV",BV66*$EA66*(1+SSSModel!$C$2),
     IF(SSSModel!$C$4="FCR",$EC66*SUM(OFFSET($AC66,0,MAX(DT$4-$AC$4-$DZ66+1,0),1,MIN($DZ66,DT$4-$AC$4+1))),0)))),
SUM($AC66:$BZ66)*
     IF(SSSModel!$C$4="RR",OFFSET(Profiles!$K$2,$Z66,MAX(Profiles!$C$2,BV$4-$W66)),
     IF(SSSModel!$C$4="ECC",$EA66*$EB66*IF(MAX(Escalation!$C$2,BV$4-$W66)&gt;$DZ66-1,0,OFFSET(Escalation!$K$2,$Y66,MAX(Escalation!$C$2,BV$4-$W66))),
     IF(SSSModel!$C$4="PV",IF(DT$4=$W66,$EA66*(1+SSSModel!$C$2),0),
     IF(SSSModel!$C$4="FCR",IF(AND(DT$4&gt;=$W66,OFFSET(Profiles!$K$2,$Z66,MAX(Profiles!$C$2,BV$4-$W66))&gt;0),$EC66,0),0))))))</f>
        <v>0</v>
      </c>
      <c r="DU66" s="135">
        <f ca="1">IF(OR($Z66=0,SSSModel!$C$4="CF"),BW66,
IF(LEFT($V66,3)="ON_",
     IF(SSSModel!$C$4="RR",SUMPRODUCT(OFFSET($AC66,0,0,1,$CB$2),OFFSET(Profiles!$K$28,($Z66-1)*(Profiles!$I$26+1)+DU$4-SSSModel!$C$3+1,0,1,$CB$2)),
     IF(SSSModel!$C$4="ECC",$EA66*$EB66*SUMPRODUCT(OFFSET($AC66,0,MAX(0,DU$4-$DZ66-$CA$4+1),1,MIN($DZ66,DU$4-$CA$4+1)),OFFSET(Escalation!$K$24,($Y66-1)*(Escalation!$I$22+1)+DU$4-SSSModel!$C$3+1,MAX(0,DU$4-$DZ66-$CA$4+1),1,MIN($DZ66,DU$4-$CA$4+1))),
     IF(SSSModel!$C$4="PV",BW66*$EA66*(1+SSSModel!$C$2),
     IF(SSSModel!$C$4="FCR",$EC66*SUM(OFFSET($AC66,0,MAX(DU$4-$AC$4-$DZ66+1,0),1,MIN($DZ66,DU$4-$AC$4+1))),0)))),
SUM($AC66:$BZ66)*
     IF(SSSModel!$C$4="RR",OFFSET(Profiles!$K$2,$Z66,MAX(Profiles!$C$2,BW$4-$W66)),
     IF(SSSModel!$C$4="ECC",$EA66*$EB66*IF(MAX(Escalation!$C$2,BW$4-$W66)&gt;$DZ66-1,0,OFFSET(Escalation!$K$2,$Y66,MAX(Escalation!$C$2,BW$4-$W66))),
     IF(SSSModel!$C$4="PV",IF(DU$4=$W66,$EA66*(1+SSSModel!$C$2),0),
     IF(SSSModel!$C$4="FCR",IF(AND(DU$4&gt;=$W66,OFFSET(Profiles!$K$2,$Z66,MAX(Profiles!$C$2,BW$4-$W66))&gt;0),$EC66,0),0))))))</f>
        <v>0</v>
      </c>
      <c r="DV66" s="136">
        <f ca="1">IF(OR($Z66=0,SSSModel!$C$4="CF"),BX66,
IF(LEFT($V66,3)="ON_",
     IF(SSSModel!$C$4="RR",SUMPRODUCT(OFFSET($AC66,0,0,1,$CB$2),OFFSET(Profiles!$K$28,($Z66-1)*(Profiles!$I$26+1)+DV$4-SSSModel!$C$3+1,0,1,$CB$2)),
     IF(SSSModel!$C$4="ECC",$EA66*$EB66*SUMPRODUCT(OFFSET($AC66,0,MAX(0,DV$4-$DZ66-$CA$4+1),1,MIN($DZ66,DV$4-$CA$4+1)),OFFSET(Escalation!$K$24,($Y66-1)*(Escalation!$I$22+1)+DV$4-SSSModel!$C$3+1,MAX(0,DV$4-$DZ66-$CA$4+1),1,MIN($DZ66,DV$4-$CA$4+1))),
     IF(SSSModel!$C$4="PV",BX66*$EA66*(1+SSSModel!$C$2),
     IF(SSSModel!$C$4="FCR",$EC66*SUM(OFFSET($AC66,0,MAX(DV$4-$AC$4-$DZ66+1,0),1,MIN($DZ66,DV$4-$AC$4+1))),0)))),
SUM($AC66:$BZ66)*
     IF(SSSModel!$C$4="RR",OFFSET(Profiles!$K$2,$Z66,MAX(Profiles!$C$2,BX$4-$W66)),
     IF(SSSModel!$C$4="ECC",$EA66*$EB66*IF(MAX(Escalation!$C$2,BX$4-$W66)&gt;$DZ66-1,0,OFFSET(Escalation!$K$2,$Y66,MAX(Escalation!$C$2,BX$4-$W66))),
     IF(SSSModel!$C$4="PV",IF(DV$4=$W66,$EA66*(1+SSSModel!$C$2),0),
     IF(SSSModel!$C$4="FCR",IF(AND(DV$4&gt;=$W66,OFFSET(Profiles!$K$2,$Z66,MAX(Profiles!$C$2,BX$4-$W66))&gt;0),$EC66,0),0))))))</f>
        <v>0</v>
      </c>
      <c r="DW66" s="136">
        <f ca="1">IF(OR($Z66=0,SSSModel!$C$4="CF"),BY66,
IF(LEFT($V66,3)="ON_",
     IF(SSSModel!$C$4="RR",SUMPRODUCT(OFFSET($AC66,0,0,1,$CB$2),OFFSET(Profiles!$K$28,($Z66-1)*(Profiles!$I$26+1)+DW$4-SSSModel!$C$3+1,0,1,$CB$2)),
     IF(SSSModel!$C$4="ECC",$EA66*$EB66*SUMPRODUCT(OFFSET($AC66,0,MAX(0,DW$4-$DZ66-$CA$4+1),1,MIN($DZ66,DW$4-$CA$4+1)),OFFSET(Escalation!$K$24,($Y66-1)*(Escalation!$I$22+1)+DW$4-SSSModel!$C$3+1,MAX(0,DW$4-$DZ66-$CA$4+1),1,MIN($DZ66,DW$4-$CA$4+1))),
     IF(SSSModel!$C$4="PV",BY66*$EA66*(1+SSSModel!$C$2),
     IF(SSSModel!$C$4="FCR",$EC66*SUM(OFFSET($AC66,0,MAX(DW$4-$AC$4-$DZ66+1,0),1,MIN($DZ66,DW$4-$AC$4+1))),0)))),
SUM($AC66:$BZ66)*
     IF(SSSModel!$C$4="RR",OFFSET(Profiles!$K$2,$Z66,MAX(Profiles!$C$2,BY$4-$W66)),
     IF(SSSModel!$C$4="ECC",$EA66*$EB66*IF(MAX(Escalation!$C$2,BY$4-$W66)&gt;$DZ66-1,0,OFFSET(Escalation!$K$2,$Y66,MAX(Escalation!$C$2,BY$4-$W66))),
     IF(SSSModel!$C$4="PV",IF(DW$4=$W66,$EA66*(1+SSSModel!$C$2),0),
     IF(SSSModel!$C$4="FCR",IF(AND(DW$4&gt;=$W66,OFFSET(Profiles!$K$2,$Z66,MAX(Profiles!$C$2,BY$4-$W66))&gt;0),$EC66,0),0))))))</f>
        <v>0</v>
      </c>
      <c r="DX66" s="136">
        <f ca="1">IF(OR($Z66=0,SSSModel!$C$4="CF"),BZ66,
IF(LEFT($V66,3)="ON_",
     IF(SSSModel!$C$4="RR",SUMPRODUCT(OFFSET($AC66,0,0,1,$CB$2),OFFSET(Profiles!$K$28,($Z66-1)*(Profiles!$I$26+1)+DX$4-SSSModel!$C$3+1,0,1,$CB$2)),
     IF(SSSModel!$C$4="ECC",$EA66*$EB66*SUMPRODUCT(OFFSET($AC66,0,MAX(0,DX$4-$DZ66-$CA$4+1),1,MIN($DZ66,DX$4-$CA$4+1)),OFFSET(Escalation!$K$24,($Y66-1)*(Escalation!$I$22+1)+DX$4-SSSModel!$C$3+1,MAX(0,DX$4-$DZ66-$CA$4+1),1,MIN($DZ66,DX$4-$CA$4+1))),
     IF(SSSModel!$C$4="PV",BZ66*$EA66*(1+SSSModel!$C$2),
     IF(SSSModel!$C$4="FCR",$EC66*SUM(OFFSET($AC66,0,MAX(DX$4-$AC$4-$DZ66+1,0),1,MIN($DZ66,DX$4-$AC$4+1))),0)))),
SUM($AC66:$BZ66)*
     IF(SSSModel!$C$4="RR",OFFSET(Profiles!$K$2,$Z66,MAX(Profiles!$C$2,BZ$4-$W66)),
     IF(SSSModel!$C$4="ECC",$EA66*$EB66*IF(MAX(Escalation!$C$2,BZ$4-$W66)&gt;$DZ66-1,0,OFFSET(Escalation!$K$2,$Y66,MAX(Escalation!$C$2,BZ$4-$W66))),
     IF(SSSModel!$C$4="PV",IF(DX$4=$W66,$EA66*(1+SSSModel!$C$2),0),
     IF(SSSModel!$C$4="FCR",IF(AND(DX$4&gt;=$W66,OFFSET(Profiles!$K$2,$Z66,MAX(Profiles!$C$2,BZ$4-$W66))&gt;0),$EC66,0),0))))))</f>
        <v>0</v>
      </c>
      <c r="DY66" s="82">
        <f ca="1">IF($Y66=0,0,OFFSET(Escalation!$B$2,$Y66,0))</f>
        <v>0</v>
      </c>
      <c r="DZ66" s="80">
        <f ca="1">IF($Z66=0,0,COUNTIF(OFFSET(Profiles!$K$2,$Z66,0,1,50),"&gt;0"))</f>
        <v>0</v>
      </c>
      <c r="EA66" s="137">
        <f ca="1">IF($Z66=0,0,SUMPRODUCT(Profiles!$C$20:$BH$20,OFFSET(Profiles!$C$2,$Z66,0,1,Profiles!$B$1)))</f>
        <v>0</v>
      </c>
      <c r="EB66" s="24">
        <f>IF($Z66=0,0,((1-(1+DY66)/(1+SSSModel!$C$2))/(1-((1+DY66)/(1+SSSModel!$C$2))^DZ66))*(1+SSSModel!$C$2))</f>
        <v>0</v>
      </c>
      <c r="EC66" s="24">
        <f>IF($Z66=0,0,-PMT(SSSModel!$C$2,DZ66,EA66))</f>
        <v>0</v>
      </c>
    </row>
    <row r="67" spans="3:133" x14ac:dyDescent="0.35">
      <c r="C67" s="18">
        <f t="shared" si="5"/>
        <v>7</v>
      </c>
      <c r="D67" s="18">
        <f t="shared" si="6"/>
        <v>3</v>
      </c>
      <c r="E67" s="18">
        <f t="shared" ca="1" si="10"/>
        <v>0</v>
      </c>
      <c r="G67" s="25" t="str">
        <f ca="1">IF($E67=0,"",OFFSET(Resources!B$26,$E67,0))</f>
        <v/>
      </c>
      <c r="H67" s="25" t="str">
        <f ca="1">IF($E67=0,"",OFFSET(Resources!C$26,$E67,0))</f>
        <v/>
      </c>
      <c r="I67" s="25" t="str">
        <f ca="1">IF($E67=0,"",OFFSET(Resources!$E$26,$E67,0))</f>
        <v/>
      </c>
      <c r="J67" s="16">
        <v>1</v>
      </c>
      <c r="K67" s="16" t="s">
        <v>150</v>
      </c>
      <c r="L67" s="25" t="str">
        <f ca="1">OFFSET(Resources!$CG$24,0,$C67-1)</f>
        <v>On-Going O&amp;M #2</v>
      </c>
      <c r="M67" s="25" t="str">
        <f ca="1">OFFSET(Resources!$CG$25,0,$C67-1)</f>
        <v>O&amp;M</v>
      </c>
      <c r="N67" s="1">
        <v>1</v>
      </c>
      <c r="O67" s="7">
        <f ca="1">IF($E67=0,0,OFFSET(Resources!$CG$26,$E67,$C67-1))</f>
        <v>0</v>
      </c>
      <c r="P67" s="25" t="str">
        <f ca="1">OFFSET(Resources!$CG$26,0,$C67-1)</f>
        <v>$/Yr</v>
      </c>
      <c r="Q67" s="18">
        <f ca="1">IF($E67=0,0,OFFSET(GenAlts!$W$4,$E67,$D67-1))</f>
        <v>0</v>
      </c>
      <c r="R67" s="1">
        <v>1</v>
      </c>
      <c r="S67" t="str">
        <f ca="1">IF($E67=0,"",OFFSET(Resources!$R$26,$E67,0))</f>
        <v/>
      </c>
      <c r="T67" s="1"/>
      <c r="U67" s="25">
        <f ca="1">IF($E67=0,0,OFFSET(Resources!$AB$26,$E67,($C67-1)*Resources!$CI$20))</f>
        <v>0</v>
      </c>
      <c r="V67" s="1"/>
      <c r="W67">
        <f t="shared" ca="1" si="9"/>
        <v>0</v>
      </c>
      <c r="X67">
        <f>IF(T67="",0,MATCH(T67,Profiles!$A$3:$A$22,0))</f>
        <v>0</v>
      </c>
      <c r="Y67" s="10">
        <f ca="1">IF(U67=0,0,MATCH(U67,Escalation!$A$3:$A$18,0))</f>
        <v>0</v>
      </c>
      <c r="Z67">
        <f>IF(V67="",0,MATCH(V67,Profiles!$A$3:$A$22,0))</f>
        <v>0</v>
      </c>
      <c r="AA67" s="8"/>
      <c r="AB67" s="8">
        <v>0</v>
      </c>
      <c r="AC67" s="72">
        <f ca="1">IF(OR(AC$4&lt;$Q67,AC$4&gt;$Q67+IF($S67="",1000,$S67)-1),0,IF(MOD(AC$4-$Q67,IF($R67="",1000,$R67))=0,$O67,0))*IF($Y67&gt;0,(1+INDEX(Escalation!$B$3:$B$18,$Y67,0))^(AC$4-SSSModel!$C$5),1)*IF($X67=0,1,OFFSET(Profiles!$K$2,$X67,MAX(Profiles!$C$2,AC$4-$Q67)))*IF($AA67=1,(1+SSSModel!#REF!),1)</f>
        <v>0</v>
      </c>
      <c r="AD67" s="72">
        <f ca="1">IF(OR(AD$4&lt;$Q67,AD$4&gt;$Q67+IF($S67="",1000,$S67)-1),0,IF(MOD(AD$4-$Q67,IF($R67="",1000,$R67))=0,$O67,0))*IF($Y67&gt;0,(1+INDEX(Escalation!$B$3:$B$18,$Y67,0))^(AD$4-SSSModel!$C$5),1)*IF($X67=0,1,OFFSET(Profiles!$K$2,$X67,MAX(Profiles!$C$2,AD$4-$Q67)))*IF($AA67=1,(1+SSSModel!#REF!),1)</f>
        <v>0</v>
      </c>
      <c r="AE67" s="72">
        <f ca="1">IF(OR(AE$4&lt;$Q67,AE$4&gt;$Q67+IF($S67="",1000,$S67)-1),0,IF(MOD(AE$4-$Q67,IF($R67="",1000,$R67))=0,$O67,0))*IF($Y67&gt;0,(1+INDEX(Escalation!$B$3:$B$18,$Y67,0))^(AE$4-SSSModel!$C$5),1)*IF($X67=0,1,OFFSET(Profiles!$K$2,$X67,MAX(Profiles!$C$2,AE$4-$Q67)))*IF($AA67=1,(1+SSSModel!#REF!),1)</f>
        <v>0</v>
      </c>
      <c r="AF67" s="72">
        <f ca="1">IF(OR(AF$4&lt;$Q67,AF$4&gt;$Q67+IF($S67="",1000,$S67)-1),0,IF(MOD(AF$4-$Q67,IF($R67="",1000,$R67))=0,$O67,0))*IF($Y67&gt;0,(1+INDEX(Escalation!$B$3:$B$18,$Y67,0))^(AF$4-SSSModel!$C$5),1)*IF($X67=0,1,OFFSET(Profiles!$K$2,$X67,MAX(Profiles!$C$2,AF$4-$Q67)))*IF($AA67=1,(1+SSSModel!#REF!),1)</f>
        <v>0</v>
      </c>
      <c r="AG67" s="72">
        <f ca="1">IF(OR(AG$4&lt;$Q67,AG$4&gt;$Q67+IF($S67="",1000,$S67)-1),0,IF(MOD(AG$4-$Q67,IF($R67="",1000,$R67))=0,$O67,0))*IF($Y67&gt;0,(1+INDEX(Escalation!$B$3:$B$18,$Y67,0))^(AG$4-SSSModel!$C$5),1)*IF($X67=0,1,OFFSET(Profiles!$K$2,$X67,MAX(Profiles!$C$2,AG$4-$Q67)))*IF($AA67=1,(1+SSSModel!#REF!),1)</f>
        <v>0</v>
      </c>
      <c r="AH67" s="72">
        <f ca="1">IF(OR(AH$4&lt;$Q67,AH$4&gt;$Q67+IF($S67="",1000,$S67)-1),0,IF(MOD(AH$4-$Q67,IF($R67="",1000,$R67))=0,$O67,0))*IF($Y67&gt;0,(1+INDEX(Escalation!$B$3:$B$18,$Y67,0))^(AH$4-SSSModel!$C$5),1)*IF($X67=0,1,OFFSET(Profiles!$K$2,$X67,MAX(Profiles!$C$2,AH$4-$Q67)))*IF($AA67=1,(1+SSSModel!#REF!),1)</f>
        <v>0</v>
      </c>
      <c r="AI67" s="72">
        <f ca="1">IF(OR(AI$4&lt;$Q67,AI$4&gt;$Q67+IF($S67="",1000,$S67)-1),0,IF(MOD(AI$4-$Q67,IF($R67="",1000,$R67))=0,$O67,0))*IF($Y67&gt;0,(1+INDEX(Escalation!$B$3:$B$18,$Y67,0))^(AI$4-SSSModel!$C$5),1)*IF($X67=0,1,OFFSET(Profiles!$K$2,$X67,MAX(Profiles!$C$2,AI$4-$Q67)))*IF($AA67=1,(1+SSSModel!#REF!),1)</f>
        <v>0</v>
      </c>
      <c r="AJ67" s="72">
        <f ca="1">IF(OR(AJ$4&lt;$Q67,AJ$4&gt;$Q67+IF($S67="",1000,$S67)-1),0,IF(MOD(AJ$4-$Q67,IF($R67="",1000,$R67))=0,$O67,0))*IF($Y67&gt;0,(1+INDEX(Escalation!$B$3:$B$18,$Y67,0))^(AJ$4-SSSModel!$C$5),1)*IF($X67=0,1,OFFSET(Profiles!$K$2,$X67,MAX(Profiles!$C$2,AJ$4-$Q67)))*IF($AA67=1,(1+SSSModel!#REF!),1)</f>
        <v>0</v>
      </c>
      <c r="AK67" s="72">
        <f ca="1">IF(OR(AK$4&lt;$Q67,AK$4&gt;$Q67+IF($S67="",1000,$S67)-1),0,IF(MOD(AK$4-$Q67,IF($R67="",1000,$R67))=0,$O67,0))*IF($Y67&gt;0,(1+INDEX(Escalation!$B$3:$B$18,$Y67,0))^(AK$4-SSSModel!$C$5),1)*IF($X67=0,1,OFFSET(Profiles!$K$2,$X67,MAX(Profiles!$C$2,AK$4-$Q67)))*IF($AA67=1,(1+SSSModel!#REF!),1)</f>
        <v>0</v>
      </c>
      <c r="AL67" s="72">
        <f ca="1">IF(OR(AL$4&lt;$Q67,AL$4&gt;$Q67+IF($S67="",1000,$S67)-1),0,IF(MOD(AL$4-$Q67,IF($R67="",1000,$R67))=0,$O67,0))*IF($Y67&gt;0,(1+INDEX(Escalation!$B$3:$B$18,$Y67,0))^(AL$4-SSSModel!$C$5),1)*IF($X67=0,1,OFFSET(Profiles!$K$2,$X67,MAX(Profiles!$C$2,AL$4-$Q67)))*IF($AA67=1,(1+SSSModel!#REF!),1)</f>
        <v>0</v>
      </c>
      <c r="AM67" s="72">
        <f ca="1">IF(OR(AM$4&lt;$Q67,AM$4&gt;$Q67+IF($S67="",1000,$S67)-1),0,IF(MOD(AM$4-$Q67,IF($R67="",1000,$R67))=0,$O67,0))*IF($Y67&gt;0,(1+INDEX(Escalation!$B$3:$B$18,$Y67,0))^(AM$4-SSSModel!$C$5),1)*IF($X67=0,1,OFFSET(Profiles!$K$2,$X67,MAX(Profiles!$C$2,AM$4-$Q67)))*IF($AA67=1,(1+SSSModel!#REF!),1)</f>
        <v>0</v>
      </c>
      <c r="AN67" s="72">
        <f ca="1">IF(OR(AN$4&lt;$Q67,AN$4&gt;$Q67+IF($S67="",1000,$S67)-1),0,IF(MOD(AN$4-$Q67,IF($R67="",1000,$R67))=0,$O67,0))*IF($Y67&gt;0,(1+INDEX(Escalation!$B$3:$B$18,$Y67,0))^(AN$4-SSSModel!$C$5),1)*IF($X67=0,1,OFFSET(Profiles!$K$2,$X67,MAX(Profiles!$C$2,AN$4-$Q67)))*IF($AA67=1,(1+SSSModel!#REF!),1)</f>
        <v>0</v>
      </c>
      <c r="AO67" s="72">
        <f ca="1">IF(OR(AO$4&lt;$Q67,AO$4&gt;$Q67+IF($S67="",1000,$S67)-1),0,IF(MOD(AO$4-$Q67,IF($R67="",1000,$R67))=0,$O67,0))*IF($Y67&gt;0,(1+INDEX(Escalation!$B$3:$B$18,$Y67,0))^(AO$4-SSSModel!$C$5),1)*IF($X67=0,1,OFFSET(Profiles!$K$2,$X67,MAX(Profiles!$C$2,AO$4-$Q67)))*IF($AA67=1,(1+SSSModel!#REF!),1)</f>
        <v>0</v>
      </c>
      <c r="AP67" s="72">
        <f ca="1">IF(OR(AP$4&lt;$Q67,AP$4&gt;$Q67+IF($S67="",1000,$S67)-1),0,IF(MOD(AP$4-$Q67,IF($R67="",1000,$R67))=0,$O67,0))*IF($Y67&gt;0,(1+INDEX(Escalation!$B$3:$B$18,$Y67,0))^(AP$4-SSSModel!$C$5),1)*IF($X67=0,1,OFFSET(Profiles!$K$2,$X67,MAX(Profiles!$C$2,AP$4-$Q67)))*IF($AA67=1,(1+SSSModel!#REF!),1)</f>
        <v>0</v>
      </c>
      <c r="AQ67" s="72">
        <f ca="1">IF(OR(AQ$4&lt;$Q67,AQ$4&gt;$Q67+IF($S67="",1000,$S67)-1),0,IF(MOD(AQ$4-$Q67,IF($R67="",1000,$R67))=0,$O67,0))*IF($Y67&gt;0,(1+INDEX(Escalation!$B$3:$B$18,$Y67,0))^(AQ$4-SSSModel!$C$5),1)*IF($X67=0,1,OFFSET(Profiles!$K$2,$X67,MAX(Profiles!$C$2,AQ$4-$Q67)))*IF($AA67=1,(1+SSSModel!#REF!),1)</f>
        <v>0</v>
      </c>
      <c r="AR67" s="72">
        <f ca="1">IF(OR(AR$4&lt;$Q67,AR$4&gt;$Q67+IF($S67="",1000,$S67)-1),0,IF(MOD(AR$4-$Q67,IF($R67="",1000,$R67))=0,$O67,0))*IF($Y67&gt;0,(1+INDEX(Escalation!$B$3:$B$18,$Y67,0))^(AR$4-SSSModel!$C$5),1)*IF($X67=0,1,OFFSET(Profiles!$K$2,$X67,MAX(Profiles!$C$2,AR$4-$Q67)))*IF($AA67=1,(1+SSSModel!#REF!),1)</f>
        <v>0</v>
      </c>
      <c r="AS67" s="72">
        <f ca="1">IF(OR(AS$4&lt;$Q67,AS$4&gt;$Q67+IF($S67="",1000,$S67)-1),0,IF(MOD(AS$4-$Q67,IF($R67="",1000,$R67))=0,$O67,0))*IF($Y67&gt;0,(1+INDEX(Escalation!$B$3:$B$18,$Y67,0))^(AS$4-SSSModel!$C$5),1)*IF($X67=0,1,OFFSET(Profiles!$K$2,$X67,MAX(Profiles!$C$2,AS$4-$Q67)))*IF($AA67=1,(1+SSSModel!#REF!),1)</f>
        <v>0</v>
      </c>
      <c r="AT67" s="72">
        <f ca="1">IF(OR(AT$4&lt;$Q67,AT$4&gt;$Q67+IF($S67="",1000,$S67)-1),0,IF(MOD(AT$4-$Q67,IF($R67="",1000,$R67))=0,$O67,0))*IF($Y67&gt;0,(1+INDEX(Escalation!$B$3:$B$18,$Y67,0))^(AT$4-SSSModel!$C$5),1)*IF($X67=0,1,OFFSET(Profiles!$K$2,$X67,MAX(Profiles!$C$2,AT$4-$Q67)))*IF($AA67=1,(1+SSSModel!#REF!),1)</f>
        <v>0</v>
      </c>
      <c r="AU67" s="72">
        <f ca="1">IF(OR(AU$4&lt;$Q67,AU$4&gt;$Q67+IF($S67="",1000,$S67)-1),0,IF(MOD(AU$4-$Q67,IF($R67="",1000,$R67))=0,$O67,0))*IF($Y67&gt;0,(1+INDEX(Escalation!$B$3:$B$18,$Y67,0))^(AU$4-SSSModel!$C$5),1)*IF($X67=0,1,OFFSET(Profiles!$K$2,$X67,MAX(Profiles!$C$2,AU$4-$Q67)))*IF($AA67=1,(1+SSSModel!#REF!),1)</f>
        <v>0</v>
      </c>
      <c r="AV67" s="72">
        <f ca="1">IF(OR(AV$4&lt;$Q67,AV$4&gt;$Q67+IF($S67="",1000,$S67)-1),0,IF(MOD(AV$4-$Q67,IF($R67="",1000,$R67))=0,$O67,0))*IF($Y67&gt;0,(1+INDEX(Escalation!$B$3:$B$18,$Y67,0))^(AV$4-SSSModel!$C$5),1)*IF($X67=0,1,OFFSET(Profiles!$K$2,$X67,MAX(Profiles!$C$2,AV$4-$Q67)))*IF($AA67=1,(1+SSSModel!#REF!),1)</f>
        <v>0</v>
      </c>
      <c r="AW67" s="72">
        <f ca="1">IF(OR(AW$4&lt;$Q67,AW$4&gt;$Q67+IF($S67="",1000,$S67)-1),0,IF(MOD(AW$4-$Q67,IF($R67="",1000,$R67))=0,$O67,0))*IF($Y67&gt;0,(1+INDEX(Escalation!$B$3:$B$18,$Y67,0))^(AW$4-SSSModel!$C$5),1)*IF($X67=0,1,OFFSET(Profiles!$K$2,$X67,MAX(Profiles!$C$2,AW$4-$Q67)))*IF($AA67=1,(1+SSSModel!#REF!),1)</f>
        <v>0</v>
      </c>
      <c r="AX67" s="72">
        <f ca="1">IF(OR(AX$4&lt;$Q67,AX$4&gt;$Q67+IF($S67="",1000,$S67)-1),0,IF(MOD(AX$4-$Q67,IF($R67="",1000,$R67))=0,$O67,0))*IF($Y67&gt;0,(1+INDEX(Escalation!$B$3:$B$18,$Y67,0))^(AX$4-SSSModel!$C$5),1)*IF($X67=0,1,OFFSET(Profiles!$K$2,$X67,MAX(Profiles!$C$2,AX$4-$Q67)))*IF($AA67=1,(1+SSSModel!#REF!),1)</f>
        <v>0</v>
      </c>
      <c r="AY67" s="72">
        <f ca="1">IF(OR(AY$4&lt;$Q67,AY$4&gt;$Q67+IF($S67="",1000,$S67)-1),0,IF(MOD(AY$4-$Q67,IF($R67="",1000,$R67))=0,$O67,0))*IF($Y67&gt;0,(1+INDEX(Escalation!$B$3:$B$18,$Y67,0))^(AY$4-SSSModel!$C$5),1)*IF($X67=0,1,OFFSET(Profiles!$K$2,$X67,MAX(Profiles!$C$2,AY$4-$Q67)))*IF($AA67=1,(1+SSSModel!#REF!),1)</f>
        <v>0</v>
      </c>
      <c r="AZ67" s="72">
        <f ca="1">IF(OR(AZ$4&lt;$Q67,AZ$4&gt;$Q67+IF($S67="",1000,$S67)-1),0,IF(MOD(AZ$4-$Q67,IF($R67="",1000,$R67))=0,$O67,0))*IF($Y67&gt;0,(1+INDEX(Escalation!$B$3:$B$18,$Y67,0))^(AZ$4-SSSModel!$C$5),1)*IF($X67=0,1,OFFSET(Profiles!$K$2,$X67,MAX(Profiles!$C$2,AZ$4-$Q67)))*IF($AA67=1,(1+SSSModel!#REF!),1)</f>
        <v>0</v>
      </c>
      <c r="BA67" s="72">
        <f ca="1">IF(OR(BA$4&lt;$Q67,BA$4&gt;$Q67+IF($S67="",1000,$S67)-1),0,IF(MOD(BA$4-$Q67,IF($R67="",1000,$R67))=0,$O67,0))*IF($Y67&gt;0,(1+INDEX(Escalation!$B$3:$B$18,$Y67,0))^(BA$4-SSSModel!$C$5),1)*IF($X67=0,1,OFFSET(Profiles!$K$2,$X67,MAX(Profiles!$C$2,BA$4-$Q67)))*IF($AA67=1,(1+SSSModel!#REF!),1)</f>
        <v>0</v>
      </c>
      <c r="BB67" s="72">
        <f ca="1">IF(OR(BB$4&lt;$Q67,BB$4&gt;$Q67+IF($S67="",1000,$S67)-1),0,IF(MOD(BB$4-$Q67,IF($R67="",1000,$R67))=0,$O67,0))*IF($Y67&gt;0,(1+INDEX(Escalation!$B$3:$B$18,$Y67,0))^(BB$4-SSSModel!$C$5),1)*IF($X67=0,1,OFFSET(Profiles!$K$2,$X67,MAX(Profiles!$C$2,BB$4-$Q67)))*IF($AA67=1,(1+SSSModel!#REF!),1)</f>
        <v>0</v>
      </c>
      <c r="BC67" s="72">
        <f ca="1">IF(OR(BC$4&lt;$Q67,BC$4&gt;$Q67+IF($S67="",1000,$S67)-1),0,IF(MOD(BC$4-$Q67,IF($R67="",1000,$R67))=0,$O67,0))*IF($Y67&gt;0,(1+INDEX(Escalation!$B$3:$B$18,$Y67,0))^(BC$4-SSSModel!$C$5),1)*IF($X67=0,1,OFFSET(Profiles!$K$2,$X67,MAX(Profiles!$C$2,BC$4-$Q67)))*IF($AA67=1,(1+SSSModel!#REF!),1)</f>
        <v>0</v>
      </c>
      <c r="BD67" s="72">
        <f ca="1">IF(OR(BD$4&lt;$Q67,BD$4&gt;$Q67+IF($S67="",1000,$S67)-1),0,IF(MOD(BD$4-$Q67,IF($R67="",1000,$R67))=0,$O67,0))*IF($Y67&gt;0,(1+INDEX(Escalation!$B$3:$B$18,$Y67,0))^(BD$4-SSSModel!$C$5),1)*IF($X67=0,1,OFFSET(Profiles!$K$2,$X67,MAX(Profiles!$C$2,BD$4-$Q67)))*IF($AA67=1,(1+SSSModel!#REF!),1)</f>
        <v>0</v>
      </c>
      <c r="BE67" s="72">
        <f ca="1">IF(OR(BE$4&lt;$Q67,BE$4&gt;$Q67+IF($S67="",1000,$S67)-1),0,IF(MOD(BE$4-$Q67,IF($R67="",1000,$R67))=0,$O67,0))*IF($Y67&gt;0,(1+INDEX(Escalation!$B$3:$B$18,$Y67,0))^(BE$4-SSSModel!$C$5),1)*IF($X67=0,1,OFFSET(Profiles!$K$2,$X67,MAX(Profiles!$C$2,BE$4-$Q67)))*IF($AA67=1,(1+SSSModel!#REF!),1)</f>
        <v>0</v>
      </c>
      <c r="BF67" s="72">
        <f ca="1">IF(OR(BF$4&lt;$Q67,BF$4&gt;$Q67+IF($S67="",1000,$S67)-1),0,IF(MOD(BF$4-$Q67,IF($R67="",1000,$R67))=0,$O67,0))*IF($Y67&gt;0,(1+INDEX(Escalation!$B$3:$B$18,$Y67,0))^(BF$4-SSSModel!$C$5),1)*IF($X67=0,1,OFFSET(Profiles!$K$2,$X67,MAX(Profiles!$C$2,BF$4-$Q67)))*IF($AA67=1,(1+SSSModel!#REF!),1)</f>
        <v>0</v>
      </c>
      <c r="BG67" s="72">
        <f ca="1">IF(OR(BG$4&lt;$Q67,BG$4&gt;$Q67+IF($S67="",1000,$S67)-1),0,IF(MOD(BG$4-$Q67,IF($R67="",1000,$R67))=0,$O67,0))*IF($Y67&gt;0,(1+INDEX(Escalation!$B$3:$B$18,$Y67,0))^(BG$4-SSSModel!$C$5),1)*IF($X67=0,1,OFFSET(Profiles!$K$2,$X67,MAX(Profiles!$C$2,BG$4-$Q67)))*IF($AA67=1,(1+SSSModel!#REF!),1)</f>
        <v>0</v>
      </c>
      <c r="BH67" s="72">
        <f ca="1">IF(OR(BH$4&lt;$Q67,BH$4&gt;$Q67+IF($S67="",1000,$S67)-1),0,IF(MOD(BH$4-$Q67,IF($R67="",1000,$R67))=0,$O67,0))*IF($Y67&gt;0,(1+INDEX(Escalation!$B$3:$B$18,$Y67,0))^(BH$4-SSSModel!$C$5),1)*IF($X67=0,1,OFFSET(Profiles!$K$2,$X67,MAX(Profiles!$C$2,BH$4-$Q67)))*IF($AA67=1,(1+SSSModel!#REF!),1)</f>
        <v>0</v>
      </c>
      <c r="BI67" s="72">
        <f ca="1">IF(OR(BI$4&lt;$Q67,BI$4&gt;$Q67+IF($S67="",1000,$S67)-1),0,IF(MOD(BI$4-$Q67,IF($R67="",1000,$R67))=0,$O67,0))*IF($Y67&gt;0,(1+INDEX(Escalation!$B$3:$B$18,$Y67,0))^(BI$4-SSSModel!$C$5),1)*IF($X67=0,1,OFFSET(Profiles!$K$2,$X67,MAX(Profiles!$C$2,BI$4-$Q67)))*IF($AA67=1,(1+SSSModel!#REF!),1)</f>
        <v>0</v>
      </c>
      <c r="BJ67" s="72">
        <f ca="1">IF(OR(BJ$4&lt;$Q67,BJ$4&gt;$Q67+IF($S67="",1000,$S67)-1),0,IF(MOD(BJ$4-$Q67,IF($R67="",1000,$R67))=0,$O67,0))*IF($Y67&gt;0,(1+INDEX(Escalation!$B$3:$B$18,$Y67,0))^(BJ$4-SSSModel!$C$5),1)*IF($X67=0,1,OFFSET(Profiles!$K$2,$X67,MAX(Profiles!$C$2,BJ$4-$Q67)))*IF($AA67=1,(1+SSSModel!#REF!),1)</f>
        <v>0</v>
      </c>
      <c r="BK67" s="72">
        <f ca="1">IF(OR(BK$4&lt;$Q67,BK$4&gt;$Q67+IF($S67="",1000,$S67)-1),0,IF(MOD(BK$4-$Q67,IF($R67="",1000,$R67))=0,$O67,0))*IF($Y67&gt;0,(1+INDEX(Escalation!$B$3:$B$18,$Y67,0))^(BK$4-SSSModel!$C$5),1)*IF($X67=0,1,OFFSET(Profiles!$K$2,$X67,MAX(Profiles!$C$2,BK$4-$Q67)))*IF($AA67=1,(1+SSSModel!#REF!),1)</f>
        <v>0</v>
      </c>
      <c r="BL67" s="72">
        <f ca="1">IF(OR(BL$4&lt;$Q67,BL$4&gt;$Q67+IF($S67="",1000,$S67)-1),0,IF(MOD(BL$4-$Q67,IF($R67="",1000,$R67))=0,$O67,0))*IF($Y67&gt;0,(1+INDEX(Escalation!$B$3:$B$18,$Y67,0))^(BL$4-SSSModel!$C$5),1)*IF($X67=0,1,OFFSET(Profiles!$K$2,$X67,MAX(Profiles!$C$2,BL$4-$Q67)))*IF($AA67=1,(1+SSSModel!#REF!),1)</f>
        <v>0</v>
      </c>
      <c r="BM67" s="72">
        <f ca="1">IF(OR(BM$4&lt;$Q67,BM$4&gt;$Q67+IF($S67="",1000,$S67)-1),0,IF(MOD(BM$4-$Q67,IF($R67="",1000,$R67))=0,$O67,0))*IF($Y67&gt;0,(1+INDEX(Escalation!$B$3:$B$18,$Y67,0))^(BM$4-SSSModel!$C$5),1)*IF($X67=0,1,OFFSET(Profiles!$K$2,$X67,MAX(Profiles!$C$2,BM$4-$Q67)))*IF($AA67=1,(1+SSSModel!#REF!),1)</f>
        <v>0</v>
      </c>
      <c r="BN67" s="72">
        <f ca="1">IF(OR(BN$4&lt;$Q67,BN$4&gt;$Q67+IF($S67="",1000,$S67)-1),0,IF(MOD(BN$4-$Q67,IF($R67="",1000,$R67))=0,$O67,0))*IF($Y67&gt;0,(1+INDEX(Escalation!$B$3:$B$18,$Y67,0))^(BN$4-SSSModel!$C$5),1)*IF($X67=0,1,OFFSET(Profiles!$K$2,$X67,MAX(Profiles!$C$2,BN$4-$Q67)))*IF($AA67=1,(1+SSSModel!#REF!),1)</f>
        <v>0</v>
      </c>
      <c r="BO67" s="72">
        <f ca="1">IF(OR(BO$4&lt;$Q67,BO$4&gt;$Q67+IF($S67="",1000,$S67)-1),0,IF(MOD(BO$4-$Q67,IF($R67="",1000,$R67))=0,$O67,0))*IF($Y67&gt;0,(1+INDEX(Escalation!$B$3:$B$18,$Y67,0))^(BO$4-SSSModel!$C$5),1)*IF($X67=0,1,OFFSET(Profiles!$K$2,$X67,MAX(Profiles!$C$2,BO$4-$Q67)))*IF($AA67=1,(1+SSSModel!#REF!),1)</f>
        <v>0</v>
      </c>
      <c r="BP67" s="72">
        <f ca="1">IF(OR(BP$4&lt;$Q67,BP$4&gt;$Q67+IF($S67="",1000,$S67)-1),0,IF(MOD(BP$4-$Q67,IF($R67="",1000,$R67))=0,$O67,0))*IF($Y67&gt;0,(1+INDEX(Escalation!$B$3:$B$18,$Y67,0))^(BP$4-SSSModel!$C$5),1)*IF($X67=0,1,OFFSET(Profiles!$K$2,$X67,MAX(Profiles!$C$2,BP$4-$Q67)))*IF($AA67=1,(1+SSSModel!#REF!),1)</f>
        <v>0</v>
      </c>
      <c r="BQ67" s="72">
        <f ca="1">IF(OR(BQ$4&lt;$Q67,BQ$4&gt;$Q67+IF($S67="",1000,$S67)-1),0,IF(MOD(BQ$4-$Q67,IF($R67="",1000,$R67))=0,$O67,0))*IF($Y67&gt;0,(1+INDEX(Escalation!$B$3:$B$18,$Y67,0))^(BQ$4-SSSModel!$C$5),1)*IF($X67=0,1,OFFSET(Profiles!$K$2,$X67,MAX(Profiles!$C$2,BQ$4-$Q67)))*IF($AA67=1,(1+SSSModel!#REF!),1)</f>
        <v>0</v>
      </c>
      <c r="BR67" s="72">
        <f ca="1">IF(OR(BR$4&lt;$Q67,BR$4&gt;$Q67+IF($S67="",1000,$S67)-1),0,IF(MOD(BR$4-$Q67,IF($R67="",1000,$R67))=0,$O67,0))*IF($Y67&gt;0,(1+INDEX(Escalation!$B$3:$B$18,$Y67,0))^(BR$4-SSSModel!$C$5),1)*IF($X67=0,1,OFFSET(Profiles!$K$2,$X67,MAX(Profiles!$C$2,BR$4-$Q67)))*IF($AA67=1,(1+SSSModel!#REF!),1)</f>
        <v>0</v>
      </c>
      <c r="BS67" s="72">
        <f ca="1">IF(OR(BS$4&lt;$Q67,BS$4&gt;$Q67+IF($S67="",1000,$S67)-1),0,IF(MOD(BS$4-$Q67,IF($R67="",1000,$R67))=0,$O67,0))*IF($Y67&gt;0,(1+INDEX(Escalation!$B$3:$B$18,$Y67,0))^(BS$4-SSSModel!$C$5),1)*IF($X67=0,1,OFFSET(Profiles!$K$2,$X67,MAX(Profiles!$C$2,BS$4-$Q67)))*IF($AA67=1,(1+SSSModel!#REF!),1)</f>
        <v>0</v>
      </c>
      <c r="BT67" s="72">
        <f ca="1">IF(OR(BT$4&lt;$Q67,BT$4&gt;$Q67+IF($S67="",1000,$S67)-1),0,IF(MOD(BT$4-$Q67,IF($R67="",1000,$R67))=0,$O67,0))*IF($Y67&gt;0,(1+INDEX(Escalation!$B$3:$B$18,$Y67,0))^(BT$4-SSSModel!$C$5),1)*IF($X67=0,1,OFFSET(Profiles!$K$2,$X67,MAX(Profiles!$C$2,BT$4-$Q67)))*IF($AA67=1,(1+SSSModel!#REF!),1)</f>
        <v>0</v>
      </c>
      <c r="BU67" s="72">
        <f ca="1">IF(OR(BU$4&lt;$Q67,BU$4&gt;$Q67+IF($S67="",1000,$S67)-1),0,IF(MOD(BU$4-$Q67,IF($R67="",1000,$R67))=0,$O67,0))*IF($Y67&gt;0,(1+INDEX(Escalation!$B$3:$B$18,$Y67,0))^(BU$4-SSSModel!$C$5),1)*IF($X67=0,1,OFFSET(Profiles!$K$2,$X67,MAX(Profiles!$C$2,BU$4-$Q67)))*IF($AA67=1,(1+SSSModel!#REF!),1)</f>
        <v>0</v>
      </c>
      <c r="BV67" s="72">
        <f ca="1">IF(OR(BV$4&lt;$Q67,BV$4&gt;$Q67+IF($S67="",1000,$S67)-1),0,IF(MOD(BV$4-$Q67,IF($R67="",1000,$R67))=0,$O67,0))*IF($Y67&gt;0,(1+INDEX(Escalation!$B$3:$B$18,$Y67,0))^(BV$4-SSSModel!$C$5),1)*IF($X67=0,1,OFFSET(Profiles!$K$2,$X67,MAX(Profiles!$C$2,BV$4-$Q67)))*IF($AA67=1,(1+SSSModel!#REF!),1)</f>
        <v>0</v>
      </c>
      <c r="BW67" s="72">
        <f ca="1">IF(OR(BW$4&lt;$Q67,BW$4&gt;$Q67+IF($S67="",1000,$S67)-1),0,IF(MOD(BW$4-$Q67,IF($R67="",1000,$R67))=0,$O67,0))*IF($Y67&gt;0,(1+INDEX(Escalation!$B$3:$B$18,$Y67,0))^(BW$4-SSSModel!$C$5),1)*IF($X67=0,1,OFFSET(Profiles!$K$2,$X67,MAX(Profiles!$C$2,BW$4-$Q67)))*IF($AA67=1,(1+SSSModel!#REF!),1)</f>
        <v>0</v>
      </c>
      <c r="BX67" s="72">
        <f ca="1">IF(OR(BX$4&lt;$Q67,BX$4&gt;$Q67+IF($S67="",1000,$S67)-1),0,IF(MOD(BX$4-$Q67,IF($R67="",1000,$R67))=0,$O67,0))*IF($Y67&gt;0,(1+INDEX(Escalation!$B$3:$B$18,$Y67,0))^(BX$4-SSSModel!$C$5),1)*IF($X67=0,1,OFFSET(Profiles!$K$2,$X67,MAX(Profiles!$C$2,BX$4-$Q67)))*IF($AA67=1,(1+SSSModel!#REF!),1)</f>
        <v>0</v>
      </c>
      <c r="BY67" s="72">
        <f ca="1">IF(OR(BY$4&lt;$Q67,BY$4&gt;$Q67+IF($S67="",1000,$S67)-1),0,IF(MOD(BY$4-$Q67,IF($R67="",1000,$R67))=0,$O67,0))*IF($Y67&gt;0,(1+INDEX(Escalation!$B$3:$B$18,$Y67,0))^(BY$4-SSSModel!$C$5),1)*IF($X67=0,1,OFFSET(Profiles!$K$2,$X67,MAX(Profiles!$C$2,BY$4-$Q67)))*IF($AA67=1,(1+SSSModel!#REF!),1)</f>
        <v>0</v>
      </c>
      <c r="BZ67" s="72">
        <f ca="1">IF(OR(BZ$4&lt;$Q67,BZ$4&gt;$Q67+IF($S67="",1000,$S67)-1),0,IF(MOD(BZ$4-$Q67,IF($R67="",1000,$R67))=0,$O67,0))*IF($Y67&gt;0,(1+INDEX(Escalation!$B$3:$B$18,$Y67,0))^(BZ$4-SSSModel!$C$5),1)*IF($X67=0,1,OFFSET(Profiles!$K$2,$X67,MAX(Profiles!$C$2,BZ$4-$Q67)))*IF($AA67=1,(1+SSSModel!#REF!),1)</f>
        <v>0</v>
      </c>
      <c r="CA67" s="134">
        <f ca="1">IF(OR($Z67=0,SSSModel!$C$4="CF"),AC67,
IF(LEFT($V67,3)="ON_",
     IF(SSSModel!$C$4="RR",SUMPRODUCT(OFFSET($AC67,0,0,1,$CB$2),OFFSET(Profiles!$K$28,($Z67-1)*(Profiles!$I$26+1)+CA$4-SSSModel!$C$3+1,0,1,$CB$2)),
     IF(SSSModel!$C$4="ECC",$EA67*$EB67*SUMPRODUCT(OFFSET($AC67,0,MAX(0,CA$4-$DZ67-$CA$4+1),1,MIN($DZ67,CA$4-$CA$4+1)),OFFSET(Escalation!$K$24,($Y67-1)*(Escalation!$I$22+1)+CA$4-SSSModel!$C$3+1,MAX(0,CA$4-$DZ67-$CA$4+1),1,MIN($DZ67,CA$4-$CA$4+1))),
     IF(SSSModel!$C$4="PV",AC67*$EA67*(1+SSSModel!$C$2),
     IF(SSSModel!$C$4="FCR",$EC67*SUM(OFFSET($AC67,0,MAX(CA$4-$AC$4-$DZ67+1,0),1,MIN($DZ67,CA$4-$AC$4+1))),0)))),
SUM($AC67:$BZ67)*
     IF(SSSModel!$C$4="RR",OFFSET(Profiles!$K$2,$Z67,MAX(Profiles!$C$2,AC$4-$W67)),
     IF(SSSModel!$C$4="ECC",$EA67*$EB67*IF(MAX(Escalation!$C$2,AC$4-$W67)&gt;$DZ67-1,0,OFFSET(Escalation!$K$2,$Y67,MAX(Escalation!$C$2,AC$4-$W67))),
     IF(SSSModel!$C$4="PV",IF(CA$4=$W67,$EA67*(1+SSSModel!$C$2),0),
     IF(SSSModel!$C$4="FCR",IF(AND(CA$4&gt;=$W67,OFFSET(Profiles!$K$2,$Z67,MAX(Profiles!$C$2,AC$4-$W67))&gt;0),$EC67,0),0))))))</f>
        <v>0</v>
      </c>
      <c r="CB67" s="135">
        <f ca="1">IF(OR($Z67=0,SSSModel!$C$4="CF"),AD67,
IF(LEFT($V67,3)="ON_",
     IF(SSSModel!$C$4="RR",SUMPRODUCT(OFFSET($AC67,0,0,1,$CB$2),OFFSET(Profiles!$K$28,($Z67-1)*(Profiles!$I$26+1)+CB$4-SSSModel!$C$3+1,0,1,$CB$2)),
     IF(SSSModel!$C$4="ECC",$EA67*$EB67*SUMPRODUCT(OFFSET($AC67,0,MAX(0,CB$4-$DZ67-$CA$4+1),1,MIN($DZ67,CB$4-$CA$4+1)),OFFSET(Escalation!$K$24,($Y67-1)*(Escalation!$I$22+1)+CB$4-SSSModel!$C$3+1,MAX(0,CB$4-$DZ67-$CA$4+1),1,MIN($DZ67,CB$4-$CA$4+1))),
     IF(SSSModel!$C$4="PV",AD67*$EA67*(1+SSSModel!$C$2),
     IF(SSSModel!$C$4="FCR",$EC67*SUM(OFFSET($AC67,0,MAX(CB$4-$AC$4-$DZ67+1,0),1,MIN($DZ67,CB$4-$AC$4+1))),0)))),
SUM($AC67:$BZ67)*
     IF(SSSModel!$C$4="RR",OFFSET(Profiles!$K$2,$Z67,MAX(Profiles!$C$2,AD$4-$W67)),
     IF(SSSModel!$C$4="ECC",$EA67*$EB67*IF(MAX(Escalation!$C$2,AD$4-$W67)&gt;$DZ67-1,0,OFFSET(Escalation!$K$2,$Y67,MAX(Escalation!$C$2,AD$4-$W67))),
     IF(SSSModel!$C$4="PV",IF(CB$4=$W67,$EA67*(1+SSSModel!$C$2),0),
     IF(SSSModel!$C$4="FCR",IF(AND(CB$4&gt;=$W67,OFFSET(Profiles!$K$2,$Z67,MAX(Profiles!$C$2,AD$4-$W67))&gt;0),$EC67,0),0))))))</f>
        <v>0</v>
      </c>
      <c r="CC67" s="135">
        <f ca="1">IF(OR($Z67=0,SSSModel!$C$4="CF"),AE67,
IF(LEFT($V67,3)="ON_",
     IF(SSSModel!$C$4="RR",SUMPRODUCT(OFFSET($AC67,0,0,1,$CB$2),OFFSET(Profiles!$K$28,($Z67-1)*(Profiles!$I$26+1)+CC$4-SSSModel!$C$3+1,0,1,$CB$2)),
     IF(SSSModel!$C$4="ECC",$EA67*$EB67*SUMPRODUCT(OFFSET($AC67,0,MAX(0,CC$4-$DZ67-$CA$4+1),1,MIN($DZ67,CC$4-$CA$4+1)),OFFSET(Escalation!$K$24,($Y67-1)*(Escalation!$I$22+1)+CC$4-SSSModel!$C$3+1,MAX(0,CC$4-$DZ67-$CA$4+1),1,MIN($DZ67,CC$4-$CA$4+1))),
     IF(SSSModel!$C$4="PV",AE67*$EA67*(1+SSSModel!$C$2),
     IF(SSSModel!$C$4="FCR",$EC67*SUM(OFFSET($AC67,0,MAX(CC$4-$AC$4-$DZ67+1,0),1,MIN($DZ67,CC$4-$AC$4+1))),0)))),
SUM($AC67:$BZ67)*
     IF(SSSModel!$C$4="RR",OFFSET(Profiles!$K$2,$Z67,MAX(Profiles!$C$2,AE$4-$W67)),
     IF(SSSModel!$C$4="ECC",$EA67*$EB67*IF(MAX(Escalation!$C$2,AE$4-$W67)&gt;$DZ67-1,0,OFFSET(Escalation!$K$2,$Y67,MAX(Escalation!$C$2,AE$4-$W67))),
     IF(SSSModel!$C$4="PV",IF(CC$4=$W67,$EA67*(1+SSSModel!$C$2),0),
     IF(SSSModel!$C$4="FCR",IF(AND(CC$4&gt;=$W67,OFFSET(Profiles!$K$2,$Z67,MAX(Profiles!$C$2,AE$4-$W67))&gt;0),$EC67,0),0))))))</f>
        <v>0</v>
      </c>
      <c r="CD67" s="135">
        <f ca="1">IF(OR($Z67=0,SSSModel!$C$4="CF"),AF67,
IF(LEFT($V67,3)="ON_",
     IF(SSSModel!$C$4="RR",SUMPRODUCT(OFFSET($AC67,0,0,1,$CB$2),OFFSET(Profiles!$K$28,($Z67-1)*(Profiles!$I$26+1)+CD$4-SSSModel!$C$3+1,0,1,$CB$2)),
     IF(SSSModel!$C$4="ECC",$EA67*$EB67*SUMPRODUCT(OFFSET($AC67,0,MAX(0,CD$4-$DZ67-$CA$4+1),1,MIN($DZ67,CD$4-$CA$4+1)),OFFSET(Escalation!$K$24,($Y67-1)*(Escalation!$I$22+1)+CD$4-SSSModel!$C$3+1,MAX(0,CD$4-$DZ67-$CA$4+1),1,MIN($DZ67,CD$4-$CA$4+1))),
     IF(SSSModel!$C$4="PV",AF67*$EA67*(1+SSSModel!$C$2),
     IF(SSSModel!$C$4="FCR",$EC67*SUM(OFFSET($AC67,0,MAX(CD$4-$AC$4-$DZ67+1,0),1,MIN($DZ67,CD$4-$AC$4+1))),0)))),
SUM($AC67:$BZ67)*
     IF(SSSModel!$C$4="RR",OFFSET(Profiles!$K$2,$Z67,MAX(Profiles!$C$2,AF$4-$W67)),
     IF(SSSModel!$C$4="ECC",$EA67*$EB67*IF(MAX(Escalation!$C$2,AF$4-$W67)&gt;$DZ67-1,0,OFFSET(Escalation!$K$2,$Y67,MAX(Escalation!$C$2,AF$4-$W67))),
     IF(SSSModel!$C$4="PV",IF(CD$4=$W67,$EA67*(1+SSSModel!$C$2),0),
     IF(SSSModel!$C$4="FCR",IF(AND(CD$4&gt;=$W67,OFFSET(Profiles!$K$2,$Z67,MAX(Profiles!$C$2,AF$4-$W67))&gt;0),$EC67,0),0))))))</f>
        <v>0</v>
      </c>
      <c r="CE67" s="135">
        <f ca="1">IF(OR($Z67=0,SSSModel!$C$4="CF"),AG67,
IF(LEFT($V67,3)="ON_",
     IF(SSSModel!$C$4="RR",SUMPRODUCT(OFFSET($AC67,0,0,1,$CB$2),OFFSET(Profiles!$K$28,($Z67-1)*(Profiles!$I$26+1)+CE$4-SSSModel!$C$3+1,0,1,$CB$2)),
     IF(SSSModel!$C$4="ECC",$EA67*$EB67*SUMPRODUCT(OFFSET($AC67,0,MAX(0,CE$4-$DZ67-$CA$4+1),1,MIN($DZ67,CE$4-$CA$4+1)),OFFSET(Escalation!$K$24,($Y67-1)*(Escalation!$I$22+1)+CE$4-SSSModel!$C$3+1,MAX(0,CE$4-$DZ67-$CA$4+1),1,MIN($DZ67,CE$4-$CA$4+1))),
     IF(SSSModel!$C$4="PV",AG67*$EA67*(1+SSSModel!$C$2),
     IF(SSSModel!$C$4="FCR",$EC67*SUM(OFFSET($AC67,0,MAX(CE$4-$AC$4-$DZ67+1,0),1,MIN($DZ67,CE$4-$AC$4+1))),0)))),
SUM($AC67:$BZ67)*
     IF(SSSModel!$C$4="RR",OFFSET(Profiles!$K$2,$Z67,MAX(Profiles!$C$2,AG$4-$W67)),
     IF(SSSModel!$C$4="ECC",$EA67*$EB67*IF(MAX(Escalation!$C$2,AG$4-$W67)&gt;$DZ67-1,0,OFFSET(Escalation!$K$2,$Y67,MAX(Escalation!$C$2,AG$4-$W67))),
     IF(SSSModel!$C$4="PV",IF(CE$4=$W67,$EA67*(1+SSSModel!$C$2),0),
     IF(SSSModel!$C$4="FCR",IF(AND(CE$4&gt;=$W67,OFFSET(Profiles!$K$2,$Z67,MAX(Profiles!$C$2,AG$4-$W67))&gt;0),$EC67,0),0))))))</f>
        <v>0</v>
      </c>
      <c r="CF67" s="135">
        <f ca="1">IF(OR($Z67=0,SSSModel!$C$4="CF"),AH67,
IF(LEFT($V67,3)="ON_",
     IF(SSSModel!$C$4="RR",SUMPRODUCT(OFFSET($AC67,0,0,1,$CB$2),OFFSET(Profiles!$K$28,($Z67-1)*(Profiles!$I$26+1)+CF$4-SSSModel!$C$3+1,0,1,$CB$2)),
     IF(SSSModel!$C$4="ECC",$EA67*$EB67*SUMPRODUCT(OFFSET($AC67,0,MAX(0,CF$4-$DZ67-$CA$4+1),1,MIN($DZ67,CF$4-$CA$4+1)),OFFSET(Escalation!$K$24,($Y67-1)*(Escalation!$I$22+1)+CF$4-SSSModel!$C$3+1,MAX(0,CF$4-$DZ67-$CA$4+1),1,MIN($DZ67,CF$4-$CA$4+1))),
     IF(SSSModel!$C$4="PV",AH67*$EA67*(1+SSSModel!$C$2),
     IF(SSSModel!$C$4="FCR",$EC67*SUM(OFFSET($AC67,0,MAX(CF$4-$AC$4-$DZ67+1,0),1,MIN($DZ67,CF$4-$AC$4+1))),0)))),
SUM($AC67:$BZ67)*
     IF(SSSModel!$C$4="RR",OFFSET(Profiles!$K$2,$Z67,MAX(Profiles!$C$2,AH$4-$W67)),
     IF(SSSModel!$C$4="ECC",$EA67*$EB67*IF(MAX(Escalation!$C$2,AH$4-$W67)&gt;$DZ67-1,0,OFFSET(Escalation!$K$2,$Y67,MAX(Escalation!$C$2,AH$4-$W67))),
     IF(SSSModel!$C$4="PV",IF(CF$4=$W67,$EA67*(1+SSSModel!$C$2),0),
     IF(SSSModel!$C$4="FCR",IF(AND(CF$4&gt;=$W67,OFFSET(Profiles!$K$2,$Z67,MAX(Profiles!$C$2,AH$4-$W67))&gt;0),$EC67,0),0))))))</f>
        <v>0</v>
      </c>
      <c r="CG67" s="135">
        <f ca="1">IF(OR($Z67=0,SSSModel!$C$4="CF"),AI67,
IF(LEFT($V67,3)="ON_",
     IF(SSSModel!$C$4="RR",SUMPRODUCT(OFFSET($AC67,0,0,1,$CB$2),OFFSET(Profiles!$K$28,($Z67-1)*(Profiles!$I$26+1)+CG$4-SSSModel!$C$3+1,0,1,$CB$2)),
     IF(SSSModel!$C$4="ECC",$EA67*$EB67*SUMPRODUCT(OFFSET($AC67,0,MAX(0,CG$4-$DZ67-$CA$4+1),1,MIN($DZ67,CG$4-$CA$4+1)),OFFSET(Escalation!$K$24,($Y67-1)*(Escalation!$I$22+1)+CG$4-SSSModel!$C$3+1,MAX(0,CG$4-$DZ67-$CA$4+1),1,MIN($DZ67,CG$4-$CA$4+1))),
     IF(SSSModel!$C$4="PV",AI67*$EA67*(1+SSSModel!$C$2),
     IF(SSSModel!$C$4="FCR",$EC67*SUM(OFFSET($AC67,0,MAX(CG$4-$AC$4-$DZ67+1,0),1,MIN($DZ67,CG$4-$AC$4+1))),0)))),
SUM($AC67:$BZ67)*
     IF(SSSModel!$C$4="RR",OFFSET(Profiles!$K$2,$Z67,MAX(Profiles!$C$2,AI$4-$W67)),
     IF(SSSModel!$C$4="ECC",$EA67*$EB67*IF(MAX(Escalation!$C$2,AI$4-$W67)&gt;$DZ67-1,0,OFFSET(Escalation!$K$2,$Y67,MAX(Escalation!$C$2,AI$4-$W67))),
     IF(SSSModel!$C$4="PV",IF(CG$4=$W67,$EA67*(1+SSSModel!$C$2),0),
     IF(SSSModel!$C$4="FCR",IF(AND(CG$4&gt;=$W67,OFFSET(Profiles!$K$2,$Z67,MAX(Profiles!$C$2,AI$4-$W67))&gt;0),$EC67,0),0))))))</f>
        <v>0</v>
      </c>
      <c r="CH67" s="135">
        <f ca="1">IF(OR($Z67=0,SSSModel!$C$4="CF"),AJ67,
IF(LEFT($V67,3)="ON_",
     IF(SSSModel!$C$4="RR",SUMPRODUCT(OFFSET($AC67,0,0,1,$CB$2),OFFSET(Profiles!$K$28,($Z67-1)*(Profiles!$I$26+1)+CH$4-SSSModel!$C$3+1,0,1,$CB$2)),
     IF(SSSModel!$C$4="ECC",$EA67*$EB67*SUMPRODUCT(OFFSET($AC67,0,MAX(0,CH$4-$DZ67-$CA$4+1),1,MIN($DZ67,CH$4-$CA$4+1)),OFFSET(Escalation!$K$24,($Y67-1)*(Escalation!$I$22+1)+CH$4-SSSModel!$C$3+1,MAX(0,CH$4-$DZ67-$CA$4+1),1,MIN($DZ67,CH$4-$CA$4+1))),
     IF(SSSModel!$C$4="PV",AJ67*$EA67*(1+SSSModel!$C$2),
     IF(SSSModel!$C$4="FCR",$EC67*SUM(OFFSET($AC67,0,MAX(CH$4-$AC$4-$DZ67+1,0),1,MIN($DZ67,CH$4-$AC$4+1))),0)))),
SUM($AC67:$BZ67)*
     IF(SSSModel!$C$4="RR",OFFSET(Profiles!$K$2,$Z67,MAX(Profiles!$C$2,AJ$4-$W67)),
     IF(SSSModel!$C$4="ECC",$EA67*$EB67*IF(MAX(Escalation!$C$2,AJ$4-$W67)&gt;$DZ67-1,0,OFFSET(Escalation!$K$2,$Y67,MAX(Escalation!$C$2,AJ$4-$W67))),
     IF(SSSModel!$C$4="PV",IF(CH$4=$W67,$EA67*(1+SSSModel!$C$2),0),
     IF(SSSModel!$C$4="FCR",IF(AND(CH$4&gt;=$W67,OFFSET(Profiles!$K$2,$Z67,MAX(Profiles!$C$2,AJ$4-$W67))&gt;0),$EC67,0),0))))))</f>
        <v>0</v>
      </c>
      <c r="CI67" s="135">
        <f ca="1">IF(OR($Z67=0,SSSModel!$C$4="CF"),AK67,
IF(LEFT($V67,3)="ON_",
     IF(SSSModel!$C$4="RR",SUMPRODUCT(OFFSET($AC67,0,0,1,$CB$2),OFFSET(Profiles!$K$28,($Z67-1)*(Profiles!$I$26+1)+CI$4-SSSModel!$C$3+1,0,1,$CB$2)),
     IF(SSSModel!$C$4="ECC",$EA67*$EB67*SUMPRODUCT(OFFSET($AC67,0,MAX(0,CI$4-$DZ67-$CA$4+1),1,MIN($DZ67,CI$4-$CA$4+1)),OFFSET(Escalation!$K$24,($Y67-1)*(Escalation!$I$22+1)+CI$4-SSSModel!$C$3+1,MAX(0,CI$4-$DZ67-$CA$4+1),1,MIN($DZ67,CI$4-$CA$4+1))),
     IF(SSSModel!$C$4="PV",AK67*$EA67*(1+SSSModel!$C$2),
     IF(SSSModel!$C$4="FCR",$EC67*SUM(OFFSET($AC67,0,MAX(CI$4-$AC$4-$DZ67+1,0),1,MIN($DZ67,CI$4-$AC$4+1))),0)))),
SUM($AC67:$BZ67)*
     IF(SSSModel!$C$4="RR",OFFSET(Profiles!$K$2,$Z67,MAX(Profiles!$C$2,AK$4-$W67)),
     IF(SSSModel!$C$4="ECC",$EA67*$EB67*IF(MAX(Escalation!$C$2,AK$4-$W67)&gt;$DZ67-1,0,OFFSET(Escalation!$K$2,$Y67,MAX(Escalation!$C$2,AK$4-$W67))),
     IF(SSSModel!$C$4="PV",IF(CI$4=$W67,$EA67*(1+SSSModel!$C$2),0),
     IF(SSSModel!$C$4="FCR",IF(AND(CI$4&gt;=$W67,OFFSET(Profiles!$K$2,$Z67,MAX(Profiles!$C$2,AK$4-$W67))&gt;0),$EC67,0),0))))))</f>
        <v>0</v>
      </c>
      <c r="CJ67" s="135">
        <f ca="1">IF(OR($Z67=0,SSSModel!$C$4="CF"),AL67,
IF(LEFT($V67,3)="ON_",
     IF(SSSModel!$C$4="RR",SUMPRODUCT(OFFSET($AC67,0,0,1,$CB$2),OFFSET(Profiles!$K$28,($Z67-1)*(Profiles!$I$26+1)+CJ$4-SSSModel!$C$3+1,0,1,$CB$2)),
     IF(SSSModel!$C$4="ECC",$EA67*$EB67*SUMPRODUCT(OFFSET($AC67,0,MAX(0,CJ$4-$DZ67-$CA$4+1),1,MIN($DZ67,CJ$4-$CA$4+1)),OFFSET(Escalation!$K$24,($Y67-1)*(Escalation!$I$22+1)+CJ$4-SSSModel!$C$3+1,MAX(0,CJ$4-$DZ67-$CA$4+1),1,MIN($DZ67,CJ$4-$CA$4+1))),
     IF(SSSModel!$C$4="PV",AL67*$EA67*(1+SSSModel!$C$2),
     IF(SSSModel!$C$4="FCR",$EC67*SUM(OFFSET($AC67,0,MAX(CJ$4-$AC$4-$DZ67+1,0),1,MIN($DZ67,CJ$4-$AC$4+1))),0)))),
SUM($AC67:$BZ67)*
     IF(SSSModel!$C$4="RR",OFFSET(Profiles!$K$2,$Z67,MAX(Profiles!$C$2,AL$4-$W67)),
     IF(SSSModel!$C$4="ECC",$EA67*$EB67*IF(MAX(Escalation!$C$2,AL$4-$W67)&gt;$DZ67-1,0,OFFSET(Escalation!$K$2,$Y67,MAX(Escalation!$C$2,AL$4-$W67))),
     IF(SSSModel!$C$4="PV",IF(CJ$4=$W67,$EA67*(1+SSSModel!$C$2),0),
     IF(SSSModel!$C$4="FCR",IF(AND(CJ$4&gt;=$W67,OFFSET(Profiles!$K$2,$Z67,MAX(Profiles!$C$2,AL$4-$W67))&gt;0),$EC67,0),0))))))</f>
        <v>0</v>
      </c>
      <c r="CK67" s="135">
        <f ca="1">IF(OR($Z67=0,SSSModel!$C$4="CF"),AM67,
IF(LEFT($V67,3)="ON_",
     IF(SSSModel!$C$4="RR",SUMPRODUCT(OFFSET($AC67,0,0,1,$CB$2),OFFSET(Profiles!$K$28,($Z67-1)*(Profiles!$I$26+1)+CK$4-SSSModel!$C$3+1,0,1,$CB$2)),
     IF(SSSModel!$C$4="ECC",$EA67*$EB67*SUMPRODUCT(OFFSET($AC67,0,MAX(0,CK$4-$DZ67-$CA$4+1),1,MIN($DZ67,CK$4-$CA$4+1)),OFFSET(Escalation!$K$24,($Y67-1)*(Escalation!$I$22+1)+CK$4-SSSModel!$C$3+1,MAX(0,CK$4-$DZ67-$CA$4+1),1,MIN($DZ67,CK$4-$CA$4+1))),
     IF(SSSModel!$C$4="PV",AM67*$EA67*(1+SSSModel!$C$2),
     IF(SSSModel!$C$4="FCR",$EC67*SUM(OFFSET($AC67,0,MAX(CK$4-$AC$4-$DZ67+1,0),1,MIN($DZ67,CK$4-$AC$4+1))),0)))),
SUM($AC67:$BZ67)*
     IF(SSSModel!$C$4="RR",OFFSET(Profiles!$K$2,$Z67,MAX(Profiles!$C$2,AM$4-$W67)),
     IF(SSSModel!$C$4="ECC",$EA67*$EB67*IF(MAX(Escalation!$C$2,AM$4-$W67)&gt;$DZ67-1,0,OFFSET(Escalation!$K$2,$Y67,MAX(Escalation!$C$2,AM$4-$W67))),
     IF(SSSModel!$C$4="PV",IF(CK$4=$W67,$EA67*(1+SSSModel!$C$2),0),
     IF(SSSModel!$C$4="FCR",IF(AND(CK$4&gt;=$W67,OFFSET(Profiles!$K$2,$Z67,MAX(Profiles!$C$2,AM$4-$W67))&gt;0),$EC67,0),0))))))</f>
        <v>0</v>
      </c>
      <c r="CL67" s="135">
        <f ca="1">IF(OR($Z67=0,SSSModel!$C$4="CF"),AN67,
IF(LEFT($V67,3)="ON_",
     IF(SSSModel!$C$4="RR",SUMPRODUCT(OFFSET($AC67,0,0,1,$CB$2),OFFSET(Profiles!$K$28,($Z67-1)*(Profiles!$I$26+1)+CL$4-SSSModel!$C$3+1,0,1,$CB$2)),
     IF(SSSModel!$C$4="ECC",$EA67*$EB67*SUMPRODUCT(OFFSET($AC67,0,MAX(0,CL$4-$DZ67-$CA$4+1),1,MIN($DZ67,CL$4-$CA$4+1)),OFFSET(Escalation!$K$24,($Y67-1)*(Escalation!$I$22+1)+CL$4-SSSModel!$C$3+1,MAX(0,CL$4-$DZ67-$CA$4+1),1,MIN($DZ67,CL$4-$CA$4+1))),
     IF(SSSModel!$C$4="PV",AN67*$EA67*(1+SSSModel!$C$2),
     IF(SSSModel!$C$4="FCR",$EC67*SUM(OFFSET($AC67,0,MAX(CL$4-$AC$4-$DZ67+1,0),1,MIN($DZ67,CL$4-$AC$4+1))),0)))),
SUM($AC67:$BZ67)*
     IF(SSSModel!$C$4="RR",OFFSET(Profiles!$K$2,$Z67,MAX(Profiles!$C$2,AN$4-$W67)),
     IF(SSSModel!$C$4="ECC",$EA67*$EB67*IF(MAX(Escalation!$C$2,AN$4-$W67)&gt;$DZ67-1,0,OFFSET(Escalation!$K$2,$Y67,MAX(Escalation!$C$2,AN$4-$W67))),
     IF(SSSModel!$C$4="PV",IF(CL$4=$W67,$EA67*(1+SSSModel!$C$2),0),
     IF(SSSModel!$C$4="FCR",IF(AND(CL$4&gt;=$W67,OFFSET(Profiles!$K$2,$Z67,MAX(Profiles!$C$2,AN$4-$W67))&gt;0),$EC67,0),0))))))</f>
        <v>0</v>
      </c>
      <c r="CM67" s="135">
        <f ca="1">IF(OR($Z67=0,SSSModel!$C$4="CF"),AO67,
IF(LEFT($V67,3)="ON_",
     IF(SSSModel!$C$4="RR",SUMPRODUCT(OFFSET($AC67,0,0,1,$CB$2),OFFSET(Profiles!$K$28,($Z67-1)*(Profiles!$I$26+1)+CM$4-SSSModel!$C$3+1,0,1,$CB$2)),
     IF(SSSModel!$C$4="ECC",$EA67*$EB67*SUMPRODUCT(OFFSET($AC67,0,MAX(0,CM$4-$DZ67-$CA$4+1),1,MIN($DZ67,CM$4-$CA$4+1)),OFFSET(Escalation!$K$24,($Y67-1)*(Escalation!$I$22+1)+CM$4-SSSModel!$C$3+1,MAX(0,CM$4-$DZ67-$CA$4+1),1,MIN($DZ67,CM$4-$CA$4+1))),
     IF(SSSModel!$C$4="PV",AO67*$EA67*(1+SSSModel!$C$2),
     IF(SSSModel!$C$4="FCR",$EC67*SUM(OFFSET($AC67,0,MAX(CM$4-$AC$4-$DZ67+1,0),1,MIN($DZ67,CM$4-$AC$4+1))),0)))),
SUM($AC67:$BZ67)*
     IF(SSSModel!$C$4="RR",OFFSET(Profiles!$K$2,$Z67,MAX(Profiles!$C$2,AO$4-$W67)),
     IF(SSSModel!$C$4="ECC",$EA67*$EB67*IF(MAX(Escalation!$C$2,AO$4-$W67)&gt;$DZ67-1,0,OFFSET(Escalation!$K$2,$Y67,MAX(Escalation!$C$2,AO$4-$W67))),
     IF(SSSModel!$C$4="PV",IF(CM$4=$W67,$EA67*(1+SSSModel!$C$2),0),
     IF(SSSModel!$C$4="FCR",IF(AND(CM$4&gt;=$W67,OFFSET(Profiles!$K$2,$Z67,MAX(Profiles!$C$2,AO$4-$W67))&gt;0),$EC67,0),0))))))</f>
        <v>0</v>
      </c>
      <c r="CN67" s="135">
        <f ca="1">IF(OR($Z67=0,SSSModel!$C$4="CF"),AP67,
IF(LEFT($V67,3)="ON_",
     IF(SSSModel!$C$4="RR",SUMPRODUCT(OFFSET($AC67,0,0,1,$CB$2),OFFSET(Profiles!$K$28,($Z67-1)*(Profiles!$I$26+1)+CN$4-SSSModel!$C$3+1,0,1,$CB$2)),
     IF(SSSModel!$C$4="ECC",$EA67*$EB67*SUMPRODUCT(OFFSET($AC67,0,MAX(0,CN$4-$DZ67-$CA$4+1),1,MIN($DZ67,CN$4-$CA$4+1)),OFFSET(Escalation!$K$24,($Y67-1)*(Escalation!$I$22+1)+CN$4-SSSModel!$C$3+1,MAX(0,CN$4-$DZ67-$CA$4+1),1,MIN($DZ67,CN$4-$CA$4+1))),
     IF(SSSModel!$C$4="PV",AP67*$EA67*(1+SSSModel!$C$2),
     IF(SSSModel!$C$4="FCR",$EC67*SUM(OFFSET($AC67,0,MAX(CN$4-$AC$4-$DZ67+1,0),1,MIN($DZ67,CN$4-$AC$4+1))),0)))),
SUM($AC67:$BZ67)*
     IF(SSSModel!$C$4="RR",OFFSET(Profiles!$K$2,$Z67,MAX(Profiles!$C$2,AP$4-$W67)),
     IF(SSSModel!$C$4="ECC",$EA67*$EB67*IF(MAX(Escalation!$C$2,AP$4-$W67)&gt;$DZ67-1,0,OFFSET(Escalation!$K$2,$Y67,MAX(Escalation!$C$2,AP$4-$W67))),
     IF(SSSModel!$C$4="PV",IF(CN$4=$W67,$EA67*(1+SSSModel!$C$2),0),
     IF(SSSModel!$C$4="FCR",IF(AND(CN$4&gt;=$W67,OFFSET(Profiles!$K$2,$Z67,MAX(Profiles!$C$2,AP$4-$W67))&gt;0),$EC67,0),0))))))</f>
        <v>0</v>
      </c>
      <c r="CO67" s="135">
        <f ca="1">IF(OR($Z67=0,SSSModel!$C$4="CF"),AQ67,
IF(LEFT($V67,3)="ON_",
     IF(SSSModel!$C$4="RR",SUMPRODUCT(OFFSET($AC67,0,0,1,$CB$2),OFFSET(Profiles!$K$28,($Z67-1)*(Profiles!$I$26+1)+CO$4-SSSModel!$C$3+1,0,1,$CB$2)),
     IF(SSSModel!$C$4="ECC",$EA67*$EB67*SUMPRODUCT(OFFSET($AC67,0,MAX(0,CO$4-$DZ67-$CA$4+1),1,MIN($DZ67,CO$4-$CA$4+1)),OFFSET(Escalation!$K$24,($Y67-1)*(Escalation!$I$22+1)+CO$4-SSSModel!$C$3+1,MAX(0,CO$4-$DZ67-$CA$4+1),1,MIN($DZ67,CO$4-$CA$4+1))),
     IF(SSSModel!$C$4="PV",AQ67*$EA67*(1+SSSModel!$C$2),
     IF(SSSModel!$C$4="FCR",$EC67*SUM(OFFSET($AC67,0,MAX(CO$4-$AC$4-$DZ67+1,0),1,MIN($DZ67,CO$4-$AC$4+1))),0)))),
SUM($AC67:$BZ67)*
     IF(SSSModel!$C$4="RR",OFFSET(Profiles!$K$2,$Z67,MAX(Profiles!$C$2,AQ$4-$W67)),
     IF(SSSModel!$C$4="ECC",$EA67*$EB67*IF(MAX(Escalation!$C$2,AQ$4-$W67)&gt;$DZ67-1,0,OFFSET(Escalation!$K$2,$Y67,MAX(Escalation!$C$2,AQ$4-$W67))),
     IF(SSSModel!$C$4="PV",IF(CO$4=$W67,$EA67*(1+SSSModel!$C$2),0),
     IF(SSSModel!$C$4="FCR",IF(AND(CO$4&gt;=$W67,OFFSET(Profiles!$K$2,$Z67,MAX(Profiles!$C$2,AQ$4-$W67))&gt;0),$EC67,0),0))))))</f>
        <v>0</v>
      </c>
      <c r="CP67" s="135">
        <f ca="1">IF(OR($Z67=0,SSSModel!$C$4="CF"),AR67,
IF(LEFT($V67,3)="ON_",
     IF(SSSModel!$C$4="RR",SUMPRODUCT(OFFSET($AC67,0,0,1,$CB$2),OFFSET(Profiles!$K$28,($Z67-1)*(Profiles!$I$26+1)+CP$4-SSSModel!$C$3+1,0,1,$CB$2)),
     IF(SSSModel!$C$4="ECC",$EA67*$EB67*SUMPRODUCT(OFFSET($AC67,0,MAX(0,CP$4-$DZ67-$CA$4+1),1,MIN($DZ67,CP$4-$CA$4+1)),OFFSET(Escalation!$K$24,($Y67-1)*(Escalation!$I$22+1)+CP$4-SSSModel!$C$3+1,MAX(0,CP$4-$DZ67-$CA$4+1),1,MIN($DZ67,CP$4-$CA$4+1))),
     IF(SSSModel!$C$4="PV",AR67*$EA67*(1+SSSModel!$C$2),
     IF(SSSModel!$C$4="FCR",$EC67*SUM(OFFSET($AC67,0,MAX(CP$4-$AC$4-$DZ67+1,0),1,MIN($DZ67,CP$4-$AC$4+1))),0)))),
SUM($AC67:$BZ67)*
     IF(SSSModel!$C$4="RR",OFFSET(Profiles!$K$2,$Z67,MAX(Profiles!$C$2,AR$4-$W67)),
     IF(SSSModel!$C$4="ECC",$EA67*$EB67*IF(MAX(Escalation!$C$2,AR$4-$W67)&gt;$DZ67-1,0,OFFSET(Escalation!$K$2,$Y67,MAX(Escalation!$C$2,AR$4-$W67))),
     IF(SSSModel!$C$4="PV",IF(CP$4=$W67,$EA67*(1+SSSModel!$C$2),0),
     IF(SSSModel!$C$4="FCR",IF(AND(CP$4&gt;=$W67,OFFSET(Profiles!$K$2,$Z67,MAX(Profiles!$C$2,AR$4-$W67))&gt;0),$EC67,0),0))))))</f>
        <v>0</v>
      </c>
      <c r="CQ67" s="135">
        <f ca="1">IF(OR($Z67=0,SSSModel!$C$4="CF"),AS67,
IF(LEFT($V67,3)="ON_",
     IF(SSSModel!$C$4="RR",SUMPRODUCT(OFFSET($AC67,0,0,1,$CB$2),OFFSET(Profiles!$K$28,($Z67-1)*(Profiles!$I$26+1)+CQ$4-SSSModel!$C$3+1,0,1,$CB$2)),
     IF(SSSModel!$C$4="ECC",$EA67*$EB67*SUMPRODUCT(OFFSET($AC67,0,MAX(0,CQ$4-$DZ67-$CA$4+1),1,MIN($DZ67,CQ$4-$CA$4+1)),OFFSET(Escalation!$K$24,($Y67-1)*(Escalation!$I$22+1)+CQ$4-SSSModel!$C$3+1,MAX(0,CQ$4-$DZ67-$CA$4+1),1,MIN($DZ67,CQ$4-$CA$4+1))),
     IF(SSSModel!$C$4="PV",AS67*$EA67*(1+SSSModel!$C$2),
     IF(SSSModel!$C$4="FCR",$EC67*SUM(OFFSET($AC67,0,MAX(CQ$4-$AC$4-$DZ67+1,0),1,MIN($DZ67,CQ$4-$AC$4+1))),0)))),
SUM($AC67:$BZ67)*
     IF(SSSModel!$C$4="RR",OFFSET(Profiles!$K$2,$Z67,MAX(Profiles!$C$2,AS$4-$W67)),
     IF(SSSModel!$C$4="ECC",$EA67*$EB67*IF(MAX(Escalation!$C$2,AS$4-$W67)&gt;$DZ67-1,0,OFFSET(Escalation!$K$2,$Y67,MAX(Escalation!$C$2,AS$4-$W67))),
     IF(SSSModel!$C$4="PV",IF(CQ$4=$W67,$EA67*(1+SSSModel!$C$2),0),
     IF(SSSModel!$C$4="FCR",IF(AND(CQ$4&gt;=$W67,OFFSET(Profiles!$K$2,$Z67,MAX(Profiles!$C$2,AS$4-$W67))&gt;0),$EC67,0),0))))))</f>
        <v>0</v>
      </c>
      <c r="CR67" s="135">
        <f ca="1">IF(OR($Z67=0,SSSModel!$C$4="CF"),AT67,
IF(LEFT($V67,3)="ON_",
     IF(SSSModel!$C$4="RR",SUMPRODUCT(OFFSET($AC67,0,0,1,$CB$2),OFFSET(Profiles!$K$28,($Z67-1)*(Profiles!$I$26+1)+CR$4-SSSModel!$C$3+1,0,1,$CB$2)),
     IF(SSSModel!$C$4="ECC",$EA67*$EB67*SUMPRODUCT(OFFSET($AC67,0,MAX(0,CR$4-$DZ67-$CA$4+1),1,MIN($DZ67,CR$4-$CA$4+1)),OFFSET(Escalation!$K$24,($Y67-1)*(Escalation!$I$22+1)+CR$4-SSSModel!$C$3+1,MAX(0,CR$4-$DZ67-$CA$4+1),1,MIN($DZ67,CR$4-$CA$4+1))),
     IF(SSSModel!$C$4="PV",AT67*$EA67*(1+SSSModel!$C$2),
     IF(SSSModel!$C$4="FCR",$EC67*SUM(OFFSET($AC67,0,MAX(CR$4-$AC$4-$DZ67+1,0),1,MIN($DZ67,CR$4-$AC$4+1))),0)))),
SUM($AC67:$BZ67)*
     IF(SSSModel!$C$4="RR",OFFSET(Profiles!$K$2,$Z67,MAX(Profiles!$C$2,AT$4-$W67)),
     IF(SSSModel!$C$4="ECC",$EA67*$EB67*IF(MAX(Escalation!$C$2,AT$4-$W67)&gt;$DZ67-1,0,OFFSET(Escalation!$K$2,$Y67,MAX(Escalation!$C$2,AT$4-$W67))),
     IF(SSSModel!$C$4="PV",IF(CR$4=$W67,$EA67*(1+SSSModel!$C$2),0),
     IF(SSSModel!$C$4="FCR",IF(AND(CR$4&gt;=$W67,OFFSET(Profiles!$K$2,$Z67,MAX(Profiles!$C$2,AT$4-$W67))&gt;0),$EC67,0),0))))))</f>
        <v>0</v>
      </c>
      <c r="CS67" s="135">
        <f ca="1">IF(OR($Z67=0,SSSModel!$C$4="CF"),AU67,
IF(LEFT($V67,3)="ON_",
     IF(SSSModel!$C$4="RR",SUMPRODUCT(OFFSET($AC67,0,0,1,$CB$2),OFFSET(Profiles!$K$28,($Z67-1)*(Profiles!$I$26+1)+CS$4-SSSModel!$C$3+1,0,1,$CB$2)),
     IF(SSSModel!$C$4="ECC",$EA67*$EB67*SUMPRODUCT(OFFSET($AC67,0,MAX(0,CS$4-$DZ67-$CA$4+1),1,MIN($DZ67,CS$4-$CA$4+1)),OFFSET(Escalation!$K$24,($Y67-1)*(Escalation!$I$22+1)+CS$4-SSSModel!$C$3+1,MAX(0,CS$4-$DZ67-$CA$4+1),1,MIN($DZ67,CS$4-$CA$4+1))),
     IF(SSSModel!$C$4="PV",AU67*$EA67*(1+SSSModel!$C$2),
     IF(SSSModel!$C$4="FCR",$EC67*SUM(OFFSET($AC67,0,MAX(CS$4-$AC$4-$DZ67+1,0),1,MIN($DZ67,CS$4-$AC$4+1))),0)))),
SUM($AC67:$BZ67)*
     IF(SSSModel!$C$4="RR",OFFSET(Profiles!$K$2,$Z67,MAX(Profiles!$C$2,AU$4-$W67)),
     IF(SSSModel!$C$4="ECC",$EA67*$EB67*IF(MAX(Escalation!$C$2,AU$4-$W67)&gt;$DZ67-1,0,OFFSET(Escalation!$K$2,$Y67,MAX(Escalation!$C$2,AU$4-$W67))),
     IF(SSSModel!$C$4="PV",IF(CS$4=$W67,$EA67*(1+SSSModel!$C$2),0),
     IF(SSSModel!$C$4="FCR",IF(AND(CS$4&gt;=$W67,OFFSET(Profiles!$K$2,$Z67,MAX(Profiles!$C$2,AU$4-$W67))&gt;0),$EC67,0),0))))))</f>
        <v>0</v>
      </c>
      <c r="CT67" s="135">
        <f ca="1">IF(OR($Z67=0,SSSModel!$C$4="CF"),AV67,
IF(LEFT($V67,3)="ON_",
     IF(SSSModel!$C$4="RR",SUMPRODUCT(OFFSET($AC67,0,0,1,$CB$2),OFFSET(Profiles!$K$28,($Z67-1)*(Profiles!$I$26+1)+CT$4-SSSModel!$C$3+1,0,1,$CB$2)),
     IF(SSSModel!$C$4="ECC",$EA67*$EB67*SUMPRODUCT(OFFSET($AC67,0,MAX(0,CT$4-$DZ67-$CA$4+1),1,MIN($DZ67,CT$4-$CA$4+1)),OFFSET(Escalation!$K$24,($Y67-1)*(Escalation!$I$22+1)+CT$4-SSSModel!$C$3+1,MAX(0,CT$4-$DZ67-$CA$4+1),1,MIN($DZ67,CT$4-$CA$4+1))),
     IF(SSSModel!$C$4="PV",AV67*$EA67*(1+SSSModel!$C$2),
     IF(SSSModel!$C$4="FCR",$EC67*SUM(OFFSET($AC67,0,MAX(CT$4-$AC$4-$DZ67+1,0),1,MIN($DZ67,CT$4-$AC$4+1))),0)))),
SUM($AC67:$BZ67)*
     IF(SSSModel!$C$4="RR",OFFSET(Profiles!$K$2,$Z67,MAX(Profiles!$C$2,AV$4-$W67)),
     IF(SSSModel!$C$4="ECC",$EA67*$EB67*IF(MAX(Escalation!$C$2,AV$4-$W67)&gt;$DZ67-1,0,OFFSET(Escalation!$K$2,$Y67,MAX(Escalation!$C$2,AV$4-$W67))),
     IF(SSSModel!$C$4="PV",IF(CT$4=$W67,$EA67*(1+SSSModel!$C$2),0),
     IF(SSSModel!$C$4="FCR",IF(AND(CT$4&gt;=$W67,OFFSET(Profiles!$K$2,$Z67,MAX(Profiles!$C$2,AV$4-$W67))&gt;0),$EC67,0),0))))))</f>
        <v>0</v>
      </c>
      <c r="CU67" s="135">
        <f ca="1">IF(OR($Z67=0,SSSModel!$C$4="CF"),AW67,
IF(LEFT($V67,3)="ON_",
     IF(SSSModel!$C$4="RR",SUMPRODUCT(OFFSET($AC67,0,0,1,$CB$2),OFFSET(Profiles!$K$28,($Z67-1)*(Profiles!$I$26+1)+CU$4-SSSModel!$C$3+1,0,1,$CB$2)),
     IF(SSSModel!$C$4="ECC",$EA67*$EB67*SUMPRODUCT(OFFSET($AC67,0,MAX(0,CU$4-$DZ67-$CA$4+1),1,MIN($DZ67,CU$4-$CA$4+1)),OFFSET(Escalation!$K$24,($Y67-1)*(Escalation!$I$22+1)+CU$4-SSSModel!$C$3+1,MAX(0,CU$4-$DZ67-$CA$4+1),1,MIN($DZ67,CU$4-$CA$4+1))),
     IF(SSSModel!$C$4="PV",AW67*$EA67*(1+SSSModel!$C$2),
     IF(SSSModel!$C$4="FCR",$EC67*SUM(OFFSET($AC67,0,MAX(CU$4-$AC$4-$DZ67+1,0),1,MIN($DZ67,CU$4-$AC$4+1))),0)))),
SUM($AC67:$BZ67)*
     IF(SSSModel!$C$4="RR",OFFSET(Profiles!$K$2,$Z67,MAX(Profiles!$C$2,AW$4-$W67)),
     IF(SSSModel!$C$4="ECC",$EA67*$EB67*IF(MAX(Escalation!$C$2,AW$4-$W67)&gt;$DZ67-1,0,OFFSET(Escalation!$K$2,$Y67,MAX(Escalation!$C$2,AW$4-$W67))),
     IF(SSSModel!$C$4="PV",IF(CU$4=$W67,$EA67*(1+SSSModel!$C$2),0),
     IF(SSSModel!$C$4="FCR",IF(AND(CU$4&gt;=$W67,OFFSET(Profiles!$K$2,$Z67,MAX(Profiles!$C$2,AW$4-$W67))&gt;0),$EC67,0),0))))))</f>
        <v>0</v>
      </c>
      <c r="CV67" s="135">
        <f ca="1">IF(OR($Z67=0,SSSModel!$C$4="CF"),AX67,
IF(LEFT($V67,3)="ON_",
     IF(SSSModel!$C$4="RR",SUMPRODUCT(OFFSET($AC67,0,0,1,$CB$2),OFFSET(Profiles!$K$28,($Z67-1)*(Profiles!$I$26+1)+CV$4-SSSModel!$C$3+1,0,1,$CB$2)),
     IF(SSSModel!$C$4="ECC",$EA67*$EB67*SUMPRODUCT(OFFSET($AC67,0,MAX(0,CV$4-$DZ67-$CA$4+1),1,MIN($DZ67,CV$4-$CA$4+1)),OFFSET(Escalation!$K$24,($Y67-1)*(Escalation!$I$22+1)+CV$4-SSSModel!$C$3+1,MAX(0,CV$4-$DZ67-$CA$4+1),1,MIN($DZ67,CV$4-$CA$4+1))),
     IF(SSSModel!$C$4="PV",AX67*$EA67*(1+SSSModel!$C$2),
     IF(SSSModel!$C$4="FCR",$EC67*SUM(OFFSET($AC67,0,MAX(CV$4-$AC$4-$DZ67+1,0),1,MIN($DZ67,CV$4-$AC$4+1))),0)))),
SUM($AC67:$BZ67)*
     IF(SSSModel!$C$4="RR",OFFSET(Profiles!$K$2,$Z67,MAX(Profiles!$C$2,AX$4-$W67)),
     IF(SSSModel!$C$4="ECC",$EA67*$EB67*IF(MAX(Escalation!$C$2,AX$4-$W67)&gt;$DZ67-1,0,OFFSET(Escalation!$K$2,$Y67,MAX(Escalation!$C$2,AX$4-$W67))),
     IF(SSSModel!$C$4="PV",IF(CV$4=$W67,$EA67*(1+SSSModel!$C$2),0),
     IF(SSSModel!$C$4="FCR",IF(AND(CV$4&gt;=$W67,OFFSET(Profiles!$K$2,$Z67,MAX(Profiles!$C$2,AX$4-$W67))&gt;0),$EC67,0),0))))))</f>
        <v>0</v>
      </c>
      <c r="CW67" s="135">
        <f ca="1">IF(OR($Z67=0,SSSModel!$C$4="CF"),AY67,
IF(LEFT($V67,3)="ON_",
     IF(SSSModel!$C$4="RR",SUMPRODUCT(OFFSET($AC67,0,0,1,$CB$2),OFFSET(Profiles!$K$28,($Z67-1)*(Profiles!$I$26+1)+CW$4-SSSModel!$C$3+1,0,1,$CB$2)),
     IF(SSSModel!$C$4="ECC",$EA67*$EB67*SUMPRODUCT(OFFSET($AC67,0,MAX(0,CW$4-$DZ67-$CA$4+1),1,MIN($DZ67,CW$4-$CA$4+1)),OFFSET(Escalation!$K$24,($Y67-1)*(Escalation!$I$22+1)+CW$4-SSSModel!$C$3+1,MAX(0,CW$4-$DZ67-$CA$4+1),1,MIN($DZ67,CW$4-$CA$4+1))),
     IF(SSSModel!$C$4="PV",AY67*$EA67*(1+SSSModel!$C$2),
     IF(SSSModel!$C$4="FCR",$EC67*SUM(OFFSET($AC67,0,MAX(CW$4-$AC$4-$DZ67+1,0),1,MIN($DZ67,CW$4-$AC$4+1))),0)))),
SUM($AC67:$BZ67)*
     IF(SSSModel!$C$4="RR",OFFSET(Profiles!$K$2,$Z67,MAX(Profiles!$C$2,AY$4-$W67)),
     IF(SSSModel!$C$4="ECC",$EA67*$EB67*IF(MAX(Escalation!$C$2,AY$4-$W67)&gt;$DZ67-1,0,OFFSET(Escalation!$K$2,$Y67,MAX(Escalation!$C$2,AY$4-$W67))),
     IF(SSSModel!$C$4="PV",IF(CW$4=$W67,$EA67*(1+SSSModel!$C$2),0),
     IF(SSSModel!$C$4="FCR",IF(AND(CW$4&gt;=$W67,OFFSET(Profiles!$K$2,$Z67,MAX(Profiles!$C$2,AY$4-$W67))&gt;0),$EC67,0),0))))))</f>
        <v>0</v>
      </c>
      <c r="CX67" s="135">
        <f ca="1">IF(OR($Z67=0,SSSModel!$C$4="CF"),AZ67,
IF(LEFT($V67,3)="ON_",
     IF(SSSModel!$C$4="RR",SUMPRODUCT(OFFSET($AC67,0,0,1,$CB$2),OFFSET(Profiles!$K$28,($Z67-1)*(Profiles!$I$26+1)+CX$4-SSSModel!$C$3+1,0,1,$CB$2)),
     IF(SSSModel!$C$4="ECC",$EA67*$EB67*SUMPRODUCT(OFFSET($AC67,0,MAX(0,CX$4-$DZ67-$CA$4+1),1,MIN($DZ67,CX$4-$CA$4+1)),OFFSET(Escalation!$K$24,($Y67-1)*(Escalation!$I$22+1)+CX$4-SSSModel!$C$3+1,MAX(0,CX$4-$DZ67-$CA$4+1),1,MIN($DZ67,CX$4-$CA$4+1))),
     IF(SSSModel!$C$4="PV",AZ67*$EA67*(1+SSSModel!$C$2),
     IF(SSSModel!$C$4="FCR",$EC67*SUM(OFFSET($AC67,0,MAX(CX$4-$AC$4-$DZ67+1,0),1,MIN($DZ67,CX$4-$AC$4+1))),0)))),
SUM($AC67:$BZ67)*
     IF(SSSModel!$C$4="RR",OFFSET(Profiles!$K$2,$Z67,MAX(Profiles!$C$2,AZ$4-$W67)),
     IF(SSSModel!$C$4="ECC",$EA67*$EB67*IF(MAX(Escalation!$C$2,AZ$4-$W67)&gt;$DZ67-1,0,OFFSET(Escalation!$K$2,$Y67,MAX(Escalation!$C$2,AZ$4-$W67))),
     IF(SSSModel!$C$4="PV",IF(CX$4=$W67,$EA67*(1+SSSModel!$C$2),0),
     IF(SSSModel!$C$4="FCR",IF(AND(CX$4&gt;=$W67,OFFSET(Profiles!$K$2,$Z67,MAX(Profiles!$C$2,AZ$4-$W67))&gt;0),$EC67,0),0))))))</f>
        <v>0</v>
      </c>
      <c r="CY67" s="135">
        <f ca="1">IF(OR($Z67=0,SSSModel!$C$4="CF"),BA67,
IF(LEFT($V67,3)="ON_",
     IF(SSSModel!$C$4="RR",SUMPRODUCT(OFFSET($AC67,0,0,1,$CB$2),OFFSET(Profiles!$K$28,($Z67-1)*(Profiles!$I$26+1)+CY$4-SSSModel!$C$3+1,0,1,$CB$2)),
     IF(SSSModel!$C$4="ECC",$EA67*$EB67*SUMPRODUCT(OFFSET($AC67,0,MAX(0,CY$4-$DZ67-$CA$4+1),1,MIN($DZ67,CY$4-$CA$4+1)),OFFSET(Escalation!$K$24,($Y67-1)*(Escalation!$I$22+1)+CY$4-SSSModel!$C$3+1,MAX(0,CY$4-$DZ67-$CA$4+1),1,MIN($DZ67,CY$4-$CA$4+1))),
     IF(SSSModel!$C$4="PV",BA67*$EA67*(1+SSSModel!$C$2),
     IF(SSSModel!$C$4="FCR",$EC67*SUM(OFFSET($AC67,0,MAX(CY$4-$AC$4-$DZ67+1,0),1,MIN($DZ67,CY$4-$AC$4+1))),0)))),
SUM($AC67:$BZ67)*
     IF(SSSModel!$C$4="RR",OFFSET(Profiles!$K$2,$Z67,MAX(Profiles!$C$2,BA$4-$W67)),
     IF(SSSModel!$C$4="ECC",$EA67*$EB67*IF(MAX(Escalation!$C$2,BA$4-$W67)&gt;$DZ67-1,0,OFFSET(Escalation!$K$2,$Y67,MAX(Escalation!$C$2,BA$4-$W67))),
     IF(SSSModel!$C$4="PV",IF(CY$4=$W67,$EA67*(1+SSSModel!$C$2),0),
     IF(SSSModel!$C$4="FCR",IF(AND(CY$4&gt;=$W67,OFFSET(Profiles!$K$2,$Z67,MAX(Profiles!$C$2,BA$4-$W67))&gt;0),$EC67,0),0))))))</f>
        <v>0</v>
      </c>
      <c r="CZ67" s="135">
        <f ca="1">IF(OR($Z67=0,SSSModel!$C$4="CF"),BB67,
IF(LEFT($V67,3)="ON_",
     IF(SSSModel!$C$4="RR",SUMPRODUCT(OFFSET($AC67,0,0,1,$CB$2),OFFSET(Profiles!$K$28,($Z67-1)*(Profiles!$I$26+1)+CZ$4-SSSModel!$C$3+1,0,1,$CB$2)),
     IF(SSSModel!$C$4="ECC",$EA67*$EB67*SUMPRODUCT(OFFSET($AC67,0,MAX(0,CZ$4-$DZ67-$CA$4+1),1,MIN($DZ67,CZ$4-$CA$4+1)),OFFSET(Escalation!$K$24,($Y67-1)*(Escalation!$I$22+1)+CZ$4-SSSModel!$C$3+1,MAX(0,CZ$4-$DZ67-$CA$4+1),1,MIN($DZ67,CZ$4-$CA$4+1))),
     IF(SSSModel!$C$4="PV",BB67*$EA67*(1+SSSModel!$C$2),
     IF(SSSModel!$C$4="FCR",$EC67*SUM(OFFSET($AC67,0,MAX(CZ$4-$AC$4-$DZ67+1,0),1,MIN($DZ67,CZ$4-$AC$4+1))),0)))),
SUM($AC67:$BZ67)*
     IF(SSSModel!$C$4="RR",OFFSET(Profiles!$K$2,$Z67,MAX(Profiles!$C$2,BB$4-$W67)),
     IF(SSSModel!$C$4="ECC",$EA67*$EB67*IF(MAX(Escalation!$C$2,BB$4-$W67)&gt;$DZ67-1,0,OFFSET(Escalation!$K$2,$Y67,MAX(Escalation!$C$2,BB$4-$W67))),
     IF(SSSModel!$C$4="PV",IF(CZ$4=$W67,$EA67*(1+SSSModel!$C$2),0),
     IF(SSSModel!$C$4="FCR",IF(AND(CZ$4&gt;=$W67,OFFSET(Profiles!$K$2,$Z67,MAX(Profiles!$C$2,BB$4-$W67))&gt;0),$EC67,0),0))))))</f>
        <v>0</v>
      </c>
      <c r="DA67" s="135">
        <f ca="1">IF(OR($Z67=0,SSSModel!$C$4="CF"),BC67,
IF(LEFT($V67,3)="ON_",
     IF(SSSModel!$C$4="RR",SUMPRODUCT(OFFSET($AC67,0,0,1,$CB$2),OFFSET(Profiles!$K$28,($Z67-1)*(Profiles!$I$26+1)+DA$4-SSSModel!$C$3+1,0,1,$CB$2)),
     IF(SSSModel!$C$4="ECC",$EA67*$EB67*SUMPRODUCT(OFFSET($AC67,0,MAX(0,DA$4-$DZ67-$CA$4+1),1,MIN($DZ67,DA$4-$CA$4+1)),OFFSET(Escalation!$K$24,($Y67-1)*(Escalation!$I$22+1)+DA$4-SSSModel!$C$3+1,MAX(0,DA$4-$DZ67-$CA$4+1),1,MIN($DZ67,DA$4-$CA$4+1))),
     IF(SSSModel!$C$4="PV",BC67*$EA67*(1+SSSModel!$C$2),
     IF(SSSModel!$C$4="FCR",$EC67*SUM(OFFSET($AC67,0,MAX(DA$4-$AC$4-$DZ67+1,0),1,MIN($DZ67,DA$4-$AC$4+1))),0)))),
SUM($AC67:$BZ67)*
     IF(SSSModel!$C$4="RR",OFFSET(Profiles!$K$2,$Z67,MAX(Profiles!$C$2,BC$4-$W67)),
     IF(SSSModel!$C$4="ECC",$EA67*$EB67*IF(MAX(Escalation!$C$2,BC$4-$W67)&gt;$DZ67-1,0,OFFSET(Escalation!$K$2,$Y67,MAX(Escalation!$C$2,BC$4-$W67))),
     IF(SSSModel!$C$4="PV",IF(DA$4=$W67,$EA67*(1+SSSModel!$C$2),0),
     IF(SSSModel!$C$4="FCR",IF(AND(DA$4&gt;=$W67,OFFSET(Profiles!$K$2,$Z67,MAX(Profiles!$C$2,BC$4-$W67))&gt;0),$EC67,0),0))))))</f>
        <v>0</v>
      </c>
      <c r="DB67" s="135">
        <f ca="1">IF(OR($Z67=0,SSSModel!$C$4="CF"),BD67,
IF(LEFT($V67,3)="ON_",
     IF(SSSModel!$C$4="RR",SUMPRODUCT(OFFSET($AC67,0,0,1,$CB$2),OFFSET(Profiles!$K$28,($Z67-1)*(Profiles!$I$26+1)+DB$4-SSSModel!$C$3+1,0,1,$CB$2)),
     IF(SSSModel!$C$4="ECC",$EA67*$EB67*SUMPRODUCT(OFFSET($AC67,0,MAX(0,DB$4-$DZ67-$CA$4+1),1,MIN($DZ67,DB$4-$CA$4+1)),OFFSET(Escalation!$K$24,($Y67-1)*(Escalation!$I$22+1)+DB$4-SSSModel!$C$3+1,MAX(0,DB$4-$DZ67-$CA$4+1),1,MIN($DZ67,DB$4-$CA$4+1))),
     IF(SSSModel!$C$4="PV",BD67*$EA67*(1+SSSModel!$C$2),
     IF(SSSModel!$C$4="FCR",$EC67*SUM(OFFSET($AC67,0,MAX(DB$4-$AC$4-$DZ67+1,0),1,MIN($DZ67,DB$4-$AC$4+1))),0)))),
SUM($AC67:$BZ67)*
     IF(SSSModel!$C$4="RR",OFFSET(Profiles!$K$2,$Z67,MAX(Profiles!$C$2,BD$4-$W67)),
     IF(SSSModel!$C$4="ECC",$EA67*$EB67*IF(MAX(Escalation!$C$2,BD$4-$W67)&gt;$DZ67-1,0,OFFSET(Escalation!$K$2,$Y67,MAX(Escalation!$C$2,BD$4-$W67))),
     IF(SSSModel!$C$4="PV",IF(DB$4=$W67,$EA67*(1+SSSModel!$C$2),0),
     IF(SSSModel!$C$4="FCR",IF(AND(DB$4&gt;=$W67,OFFSET(Profiles!$K$2,$Z67,MAX(Profiles!$C$2,BD$4-$W67))&gt;0),$EC67,0),0))))))</f>
        <v>0</v>
      </c>
      <c r="DC67" s="135">
        <f ca="1">IF(OR($Z67=0,SSSModel!$C$4="CF"),BE67,
IF(LEFT($V67,3)="ON_",
     IF(SSSModel!$C$4="RR",SUMPRODUCT(OFFSET($AC67,0,0,1,$CB$2),OFFSET(Profiles!$K$28,($Z67-1)*(Profiles!$I$26+1)+DC$4-SSSModel!$C$3+1,0,1,$CB$2)),
     IF(SSSModel!$C$4="ECC",$EA67*$EB67*SUMPRODUCT(OFFSET($AC67,0,MAX(0,DC$4-$DZ67-$CA$4+1),1,MIN($DZ67,DC$4-$CA$4+1)),OFFSET(Escalation!$K$24,($Y67-1)*(Escalation!$I$22+1)+DC$4-SSSModel!$C$3+1,MAX(0,DC$4-$DZ67-$CA$4+1),1,MIN($DZ67,DC$4-$CA$4+1))),
     IF(SSSModel!$C$4="PV",BE67*$EA67*(1+SSSModel!$C$2),
     IF(SSSModel!$C$4="FCR",$EC67*SUM(OFFSET($AC67,0,MAX(DC$4-$AC$4-$DZ67+1,0),1,MIN($DZ67,DC$4-$AC$4+1))),0)))),
SUM($AC67:$BZ67)*
     IF(SSSModel!$C$4="RR",OFFSET(Profiles!$K$2,$Z67,MAX(Profiles!$C$2,BE$4-$W67)),
     IF(SSSModel!$C$4="ECC",$EA67*$EB67*IF(MAX(Escalation!$C$2,BE$4-$W67)&gt;$DZ67-1,0,OFFSET(Escalation!$K$2,$Y67,MAX(Escalation!$C$2,BE$4-$W67))),
     IF(SSSModel!$C$4="PV",IF(DC$4=$W67,$EA67*(1+SSSModel!$C$2),0),
     IF(SSSModel!$C$4="FCR",IF(AND(DC$4&gt;=$W67,OFFSET(Profiles!$K$2,$Z67,MAX(Profiles!$C$2,BE$4-$W67))&gt;0),$EC67,0),0))))))</f>
        <v>0</v>
      </c>
      <c r="DD67" s="135">
        <f ca="1">IF(OR($Z67=0,SSSModel!$C$4="CF"),BF67,
IF(LEFT($V67,3)="ON_",
     IF(SSSModel!$C$4="RR",SUMPRODUCT(OFFSET($AC67,0,0,1,$CB$2),OFFSET(Profiles!$K$28,($Z67-1)*(Profiles!$I$26+1)+DD$4-SSSModel!$C$3+1,0,1,$CB$2)),
     IF(SSSModel!$C$4="ECC",$EA67*$EB67*SUMPRODUCT(OFFSET($AC67,0,MAX(0,DD$4-$DZ67-$CA$4+1),1,MIN($DZ67,DD$4-$CA$4+1)),OFFSET(Escalation!$K$24,($Y67-1)*(Escalation!$I$22+1)+DD$4-SSSModel!$C$3+1,MAX(0,DD$4-$DZ67-$CA$4+1),1,MIN($DZ67,DD$4-$CA$4+1))),
     IF(SSSModel!$C$4="PV",BF67*$EA67*(1+SSSModel!$C$2),
     IF(SSSModel!$C$4="FCR",$EC67*SUM(OFFSET($AC67,0,MAX(DD$4-$AC$4-$DZ67+1,0),1,MIN($DZ67,DD$4-$AC$4+1))),0)))),
SUM($AC67:$BZ67)*
     IF(SSSModel!$C$4="RR",OFFSET(Profiles!$K$2,$Z67,MAX(Profiles!$C$2,BF$4-$W67)),
     IF(SSSModel!$C$4="ECC",$EA67*$EB67*IF(MAX(Escalation!$C$2,BF$4-$W67)&gt;$DZ67-1,0,OFFSET(Escalation!$K$2,$Y67,MAX(Escalation!$C$2,BF$4-$W67))),
     IF(SSSModel!$C$4="PV",IF(DD$4=$W67,$EA67*(1+SSSModel!$C$2),0),
     IF(SSSModel!$C$4="FCR",IF(AND(DD$4&gt;=$W67,OFFSET(Profiles!$K$2,$Z67,MAX(Profiles!$C$2,BF$4-$W67))&gt;0),$EC67,0),0))))))</f>
        <v>0</v>
      </c>
      <c r="DE67" s="135">
        <f ca="1">IF(OR($Z67=0,SSSModel!$C$4="CF"),BG67,
IF(LEFT($V67,3)="ON_",
     IF(SSSModel!$C$4="RR",SUMPRODUCT(OFFSET($AC67,0,0,1,$CB$2),OFFSET(Profiles!$K$28,($Z67-1)*(Profiles!$I$26+1)+DE$4-SSSModel!$C$3+1,0,1,$CB$2)),
     IF(SSSModel!$C$4="ECC",$EA67*$EB67*SUMPRODUCT(OFFSET($AC67,0,MAX(0,DE$4-$DZ67-$CA$4+1),1,MIN($DZ67,DE$4-$CA$4+1)),OFFSET(Escalation!$K$24,($Y67-1)*(Escalation!$I$22+1)+DE$4-SSSModel!$C$3+1,MAX(0,DE$4-$DZ67-$CA$4+1),1,MIN($DZ67,DE$4-$CA$4+1))),
     IF(SSSModel!$C$4="PV",BG67*$EA67*(1+SSSModel!$C$2),
     IF(SSSModel!$C$4="FCR",$EC67*SUM(OFFSET($AC67,0,MAX(DE$4-$AC$4-$DZ67+1,0),1,MIN($DZ67,DE$4-$AC$4+1))),0)))),
SUM($AC67:$BZ67)*
     IF(SSSModel!$C$4="RR",OFFSET(Profiles!$K$2,$Z67,MAX(Profiles!$C$2,BG$4-$W67)),
     IF(SSSModel!$C$4="ECC",$EA67*$EB67*IF(MAX(Escalation!$C$2,BG$4-$W67)&gt;$DZ67-1,0,OFFSET(Escalation!$K$2,$Y67,MAX(Escalation!$C$2,BG$4-$W67))),
     IF(SSSModel!$C$4="PV",IF(DE$4=$W67,$EA67*(1+SSSModel!$C$2),0),
     IF(SSSModel!$C$4="FCR",IF(AND(DE$4&gt;=$W67,OFFSET(Profiles!$K$2,$Z67,MAX(Profiles!$C$2,BG$4-$W67))&gt;0),$EC67,0),0))))))</f>
        <v>0</v>
      </c>
      <c r="DF67" s="135">
        <f ca="1">IF(OR($Z67=0,SSSModel!$C$4="CF"),BH67,
IF(LEFT($V67,3)="ON_",
     IF(SSSModel!$C$4="RR",SUMPRODUCT(OFFSET($AC67,0,0,1,$CB$2),OFFSET(Profiles!$K$28,($Z67-1)*(Profiles!$I$26+1)+DF$4-SSSModel!$C$3+1,0,1,$CB$2)),
     IF(SSSModel!$C$4="ECC",$EA67*$EB67*SUMPRODUCT(OFFSET($AC67,0,MAX(0,DF$4-$DZ67-$CA$4+1),1,MIN($DZ67,DF$4-$CA$4+1)),OFFSET(Escalation!$K$24,($Y67-1)*(Escalation!$I$22+1)+DF$4-SSSModel!$C$3+1,MAX(0,DF$4-$DZ67-$CA$4+1),1,MIN($DZ67,DF$4-$CA$4+1))),
     IF(SSSModel!$C$4="PV",BH67*$EA67*(1+SSSModel!$C$2),
     IF(SSSModel!$C$4="FCR",$EC67*SUM(OFFSET($AC67,0,MAX(DF$4-$AC$4-$DZ67+1,0),1,MIN($DZ67,DF$4-$AC$4+1))),0)))),
SUM($AC67:$BZ67)*
     IF(SSSModel!$C$4="RR",OFFSET(Profiles!$K$2,$Z67,MAX(Profiles!$C$2,BH$4-$W67)),
     IF(SSSModel!$C$4="ECC",$EA67*$EB67*IF(MAX(Escalation!$C$2,BH$4-$W67)&gt;$DZ67-1,0,OFFSET(Escalation!$K$2,$Y67,MAX(Escalation!$C$2,BH$4-$W67))),
     IF(SSSModel!$C$4="PV",IF(DF$4=$W67,$EA67*(1+SSSModel!$C$2),0),
     IF(SSSModel!$C$4="FCR",IF(AND(DF$4&gt;=$W67,OFFSET(Profiles!$K$2,$Z67,MAX(Profiles!$C$2,BH$4-$W67))&gt;0),$EC67,0),0))))))</f>
        <v>0</v>
      </c>
      <c r="DG67" s="135">
        <f ca="1">IF(OR($Z67=0,SSSModel!$C$4="CF"),BI67,
IF(LEFT($V67,3)="ON_",
     IF(SSSModel!$C$4="RR",SUMPRODUCT(OFFSET($AC67,0,0,1,$CB$2),OFFSET(Profiles!$K$28,($Z67-1)*(Profiles!$I$26+1)+DG$4-SSSModel!$C$3+1,0,1,$CB$2)),
     IF(SSSModel!$C$4="ECC",$EA67*$EB67*SUMPRODUCT(OFFSET($AC67,0,MAX(0,DG$4-$DZ67-$CA$4+1),1,MIN($DZ67,DG$4-$CA$4+1)),OFFSET(Escalation!$K$24,($Y67-1)*(Escalation!$I$22+1)+DG$4-SSSModel!$C$3+1,MAX(0,DG$4-$DZ67-$CA$4+1),1,MIN($DZ67,DG$4-$CA$4+1))),
     IF(SSSModel!$C$4="PV",BI67*$EA67*(1+SSSModel!$C$2),
     IF(SSSModel!$C$4="FCR",$EC67*SUM(OFFSET($AC67,0,MAX(DG$4-$AC$4-$DZ67+1,0),1,MIN($DZ67,DG$4-$AC$4+1))),0)))),
SUM($AC67:$BZ67)*
     IF(SSSModel!$C$4="RR",OFFSET(Profiles!$K$2,$Z67,MAX(Profiles!$C$2,BI$4-$W67)),
     IF(SSSModel!$C$4="ECC",$EA67*$EB67*IF(MAX(Escalation!$C$2,BI$4-$W67)&gt;$DZ67-1,0,OFFSET(Escalation!$K$2,$Y67,MAX(Escalation!$C$2,BI$4-$W67))),
     IF(SSSModel!$C$4="PV",IF(DG$4=$W67,$EA67*(1+SSSModel!$C$2),0),
     IF(SSSModel!$C$4="FCR",IF(AND(DG$4&gt;=$W67,OFFSET(Profiles!$K$2,$Z67,MAX(Profiles!$C$2,BI$4-$W67))&gt;0),$EC67,0),0))))))</f>
        <v>0</v>
      </c>
      <c r="DH67" s="135">
        <f ca="1">IF(OR($Z67=0,SSSModel!$C$4="CF"),BJ67,
IF(LEFT($V67,3)="ON_",
     IF(SSSModel!$C$4="RR",SUMPRODUCT(OFFSET($AC67,0,0,1,$CB$2),OFFSET(Profiles!$K$28,($Z67-1)*(Profiles!$I$26+1)+DH$4-SSSModel!$C$3+1,0,1,$CB$2)),
     IF(SSSModel!$C$4="ECC",$EA67*$EB67*SUMPRODUCT(OFFSET($AC67,0,MAX(0,DH$4-$DZ67-$CA$4+1),1,MIN($DZ67,DH$4-$CA$4+1)),OFFSET(Escalation!$K$24,($Y67-1)*(Escalation!$I$22+1)+DH$4-SSSModel!$C$3+1,MAX(0,DH$4-$DZ67-$CA$4+1),1,MIN($DZ67,DH$4-$CA$4+1))),
     IF(SSSModel!$C$4="PV",BJ67*$EA67*(1+SSSModel!$C$2),
     IF(SSSModel!$C$4="FCR",$EC67*SUM(OFFSET($AC67,0,MAX(DH$4-$AC$4-$DZ67+1,0),1,MIN($DZ67,DH$4-$AC$4+1))),0)))),
SUM($AC67:$BZ67)*
     IF(SSSModel!$C$4="RR",OFFSET(Profiles!$K$2,$Z67,MAX(Profiles!$C$2,BJ$4-$W67)),
     IF(SSSModel!$C$4="ECC",$EA67*$EB67*IF(MAX(Escalation!$C$2,BJ$4-$W67)&gt;$DZ67-1,0,OFFSET(Escalation!$K$2,$Y67,MAX(Escalation!$C$2,BJ$4-$W67))),
     IF(SSSModel!$C$4="PV",IF(DH$4=$W67,$EA67*(1+SSSModel!$C$2),0),
     IF(SSSModel!$C$4="FCR",IF(AND(DH$4&gt;=$W67,OFFSET(Profiles!$K$2,$Z67,MAX(Profiles!$C$2,BJ$4-$W67))&gt;0),$EC67,0),0))))))</f>
        <v>0</v>
      </c>
      <c r="DI67" s="135">
        <f ca="1">IF(OR($Z67=0,SSSModel!$C$4="CF"),BK67,
IF(LEFT($V67,3)="ON_",
     IF(SSSModel!$C$4="RR",SUMPRODUCT(OFFSET($AC67,0,0,1,$CB$2),OFFSET(Profiles!$K$28,($Z67-1)*(Profiles!$I$26+1)+DI$4-SSSModel!$C$3+1,0,1,$CB$2)),
     IF(SSSModel!$C$4="ECC",$EA67*$EB67*SUMPRODUCT(OFFSET($AC67,0,MAX(0,DI$4-$DZ67-$CA$4+1),1,MIN($DZ67,DI$4-$CA$4+1)),OFFSET(Escalation!$K$24,($Y67-1)*(Escalation!$I$22+1)+DI$4-SSSModel!$C$3+1,MAX(0,DI$4-$DZ67-$CA$4+1),1,MIN($DZ67,DI$4-$CA$4+1))),
     IF(SSSModel!$C$4="PV",BK67*$EA67*(1+SSSModel!$C$2),
     IF(SSSModel!$C$4="FCR",$EC67*SUM(OFFSET($AC67,0,MAX(DI$4-$AC$4-$DZ67+1,0),1,MIN($DZ67,DI$4-$AC$4+1))),0)))),
SUM($AC67:$BZ67)*
     IF(SSSModel!$C$4="RR",OFFSET(Profiles!$K$2,$Z67,MAX(Profiles!$C$2,BK$4-$W67)),
     IF(SSSModel!$C$4="ECC",$EA67*$EB67*IF(MAX(Escalation!$C$2,BK$4-$W67)&gt;$DZ67-1,0,OFFSET(Escalation!$K$2,$Y67,MAX(Escalation!$C$2,BK$4-$W67))),
     IF(SSSModel!$C$4="PV",IF(DI$4=$W67,$EA67*(1+SSSModel!$C$2),0),
     IF(SSSModel!$C$4="FCR",IF(AND(DI$4&gt;=$W67,OFFSET(Profiles!$K$2,$Z67,MAX(Profiles!$C$2,BK$4-$W67))&gt;0),$EC67,0),0))))))</f>
        <v>0</v>
      </c>
      <c r="DJ67" s="135">
        <f ca="1">IF(OR($Z67=0,SSSModel!$C$4="CF"),BL67,
IF(LEFT($V67,3)="ON_",
     IF(SSSModel!$C$4="RR",SUMPRODUCT(OFFSET($AC67,0,0,1,$CB$2),OFFSET(Profiles!$K$28,($Z67-1)*(Profiles!$I$26+1)+DJ$4-SSSModel!$C$3+1,0,1,$CB$2)),
     IF(SSSModel!$C$4="ECC",$EA67*$EB67*SUMPRODUCT(OFFSET($AC67,0,MAX(0,DJ$4-$DZ67-$CA$4+1),1,MIN($DZ67,DJ$4-$CA$4+1)),OFFSET(Escalation!$K$24,($Y67-1)*(Escalation!$I$22+1)+DJ$4-SSSModel!$C$3+1,MAX(0,DJ$4-$DZ67-$CA$4+1),1,MIN($DZ67,DJ$4-$CA$4+1))),
     IF(SSSModel!$C$4="PV",BL67*$EA67*(1+SSSModel!$C$2),
     IF(SSSModel!$C$4="FCR",$EC67*SUM(OFFSET($AC67,0,MAX(DJ$4-$AC$4-$DZ67+1,0),1,MIN($DZ67,DJ$4-$AC$4+1))),0)))),
SUM($AC67:$BZ67)*
     IF(SSSModel!$C$4="RR",OFFSET(Profiles!$K$2,$Z67,MAX(Profiles!$C$2,BL$4-$W67)),
     IF(SSSModel!$C$4="ECC",$EA67*$EB67*IF(MAX(Escalation!$C$2,BL$4-$W67)&gt;$DZ67-1,0,OFFSET(Escalation!$K$2,$Y67,MAX(Escalation!$C$2,BL$4-$W67))),
     IF(SSSModel!$C$4="PV",IF(DJ$4=$W67,$EA67*(1+SSSModel!$C$2),0),
     IF(SSSModel!$C$4="FCR",IF(AND(DJ$4&gt;=$W67,OFFSET(Profiles!$K$2,$Z67,MAX(Profiles!$C$2,BL$4-$W67))&gt;0),$EC67,0),0))))))</f>
        <v>0</v>
      </c>
      <c r="DK67" s="135">
        <f ca="1">IF(OR($Z67=0,SSSModel!$C$4="CF"),BM67,
IF(LEFT($V67,3)="ON_",
     IF(SSSModel!$C$4="RR",SUMPRODUCT(OFFSET($AC67,0,0,1,$CB$2),OFFSET(Profiles!$K$28,($Z67-1)*(Profiles!$I$26+1)+DK$4-SSSModel!$C$3+1,0,1,$CB$2)),
     IF(SSSModel!$C$4="ECC",$EA67*$EB67*SUMPRODUCT(OFFSET($AC67,0,MAX(0,DK$4-$DZ67-$CA$4+1),1,MIN($DZ67,DK$4-$CA$4+1)),OFFSET(Escalation!$K$24,($Y67-1)*(Escalation!$I$22+1)+DK$4-SSSModel!$C$3+1,MAX(0,DK$4-$DZ67-$CA$4+1),1,MIN($DZ67,DK$4-$CA$4+1))),
     IF(SSSModel!$C$4="PV",BM67*$EA67*(1+SSSModel!$C$2),
     IF(SSSModel!$C$4="FCR",$EC67*SUM(OFFSET($AC67,0,MAX(DK$4-$AC$4-$DZ67+1,0),1,MIN($DZ67,DK$4-$AC$4+1))),0)))),
SUM($AC67:$BZ67)*
     IF(SSSModel!$C$4="RR",OFFSET(Profiles!$K$2,$Z67,MAX(Profiles!$C$2,BM$4-$W67)),
     IF(SSSModel!$C$4="ECC",$EA67*$EB67*IF(MAX(Escalation!$C$2,BM$4-$W67)&gt;$DZ67-1,0,OFFSET(Escalation!$K$2,$Y67,MAX(Escalation!$C$2,BM$4-$W67))),
     IF(SSSModel!$C$4="PV",IF(DK$4=$W67,$EA67*(1+SSSModel!$C$2),0),
     IF(SSSModel!$C$4="FCR",IF(AND(DK$4&gt;=$W67,OFFSET(Profiles!$K$2,$Z67,MAX(Profiles!$C$2,BM$4-$W67))&gt;0),$EC67,0),0))))))</f>
        <v>0</v>
      </c>
      <c r="DL67" s="135">
        <f ca="1">IF(OR($Z67=0,SSSModel!$C$4="CF"),BN67,
IF(LEFT($V67,3)="ON_",
     IF(SSSModel!$C$4="RR",SUMPRODUCT(OFFSET($AC67,0,0,1,$CB$2),OFFSET(Profiles!$K$28,($Z67-1)*(Profiles!$I$26+1)+DL$4-SSSModel!$C$3+1,0,1,$CB$2)),
     IF(SSSModel!$C$4="ECC",$EA67*$EB67*SUMPRODUCT(OFFSET($AC67,0,MAX(0,DL$4-$DZ67-$CA$4+1),1,MIN($DZ67,DL$4-$CA$4+1)),OFFSET(Escalation!$K$24,($Y67-1)*(Escalation!$I$22+1)+DL$4-SSSModel!$C$3+1,MAX(0,DL$4-$DZ67-$CA$4+1),1,MIN($DZ67,DL$4-$CA$4+1))),
     IF(SSSModel!$C$4="PV",BN67*$EA67*(1+SSSModel!$C$2),
     IF(SSSModel!$C$4="FCR",$EC67*SUM(OFFSET($AC67,0,MAX(DL$4-$AC$4-$DZ67+1,0),1,MIN($DZ67,DL$4-$AC$4+1))),0)))),
SUM($AC67:$BZ67)*
     IF(SSSModel!$C$4="RR",OFFSET(Profiles!$K$2,$Z67,MAX(Profiles!$C$2,BN$4-$W67)),
     IF(SSSModel!$C$4="ECC",$EA67*$EB67*IF(MAX(Escalation!$C$2,BN$4-$W67)&gt;$DZ67-1,0,OFFSET(Escalation!$K$2,$Y67,MAX(Escalation!$C$2,BN$4-$W67))),
     IF(SSSModel!$C$4="PV",IF(DL$4=$W67,$EA67*(1+SSSModel!$C$2),0),
     IF(SSSModel!$C$4="FCR",IF(AND(DL$4&gt;=$W67,OFFSET(Profiles!$K$2,$Z67,MAX(Profiles!$C$2,BN$4-$W67))&gt;0),$EC67,0),0))))))</f>
        <v>0</v>
      </c>
      <c r="DM67" s="135">
        <f ca="1">IF(OR($Z67=0,SSSModel!$C$4="CF"),BO67,
IF(LEFT($V67,3)="ON_",
     IF(SSSModel!$C$4="RR",SUMPRODUCT(OFFSET($AC67,0,0,1,$CB$2),OFFSET(Profiles!$K$28,($Z67-1)*(Profiles!$I$26+1)+DM$4-SSSModel!$C$3+1,0,1,$CB$2)),
     IF(SSSModel!$C$4="ECC",$EA67*$EB67*SUMPRODUCT(OFFSET($AC67,0,MAX(0,DM$4-$DZ67-$CA$4+1),1,MIN($DZ67,DM$4-$CA$4+1)),OFFSET(Escalation!$K$24,($Y67-1)*(Escalation!$I$22+1)+DM$4-SSSModel!$C$3+1,MAX(0,DM$4-$DZ67-$CA$4+1),1,MIN($DZ67,DM$4-$CA$4+1))),
     IF(SSSModel!$C$4="PV",BO67*$EA67*(1+SSSModel!$C$2),
     IF(SSSModel!$C$4="FCR",$EC67*SUM(OFFSET($AC67,0,MAX(DM$4-$AC$4-$DZ67+1,0),1,MIN($DZ67,DM$4-$AC$4+1))),0)))),
SUM($AC67:$BZ67)*
     IF(SSSModel!$C$4="RR",OFFSET(Profiles!$K$2,$Z67,MAX(Profiles!$C$2,BO$4-$W67)),
     IF(SSSModel!$C$4="ECC",$EA67*$EB67*IF(MAX(Escalation!$C$2,BO$4-$W67)&gt;$DZ67-1,0,OFFSET(Escalation!$K$2,$Y67,MAX(Escalation!$C$2,BO$4-$W67))),
     IF(SSSModel!$C$4="PV",IF(DM$4=$W67,$EA67*(1+SSSModel!$C$2),0),
     IF(SSSModel!$C$4="FCR",IF(AND(DM$4&gt;=$W67,OFFSET(Profiles!$K$2,$Z67,MAX(Profiles!$C$2,BO$4-$W67))&gt;0),$EC67,0),0))))))</f>
        <v>0</v>
      </c>
      <c r="DN67" s="135">
        <f ca="1">IF(OR($Z67=0,SSSModel!$C$4="CF"),BP67,
IF(LEFT($V67,3)="ON_",
     IF(SSSModel!$C$4="RR",SUMPRODUCT(OFFSET($AC67,0,0,1,$CB$2),OFFSET(Profiles!$K$28,($Z67-1)*(Profiles!$I$26+1)+DN$4-SSSModel!$C$3+1,0,1,$CB$2)),
     IF(SSSModel!$C$4="ECC",$EA67*$EB67*SUMPRODUCT(OFFSET($AC67,0,MAX(0,DN$4-$DZ67-$CA$4+1),1,MIN($DZ67,DN$4-$CA$4+1)),OFFSET(Escalation!$K$24,($Y67-1)*(Escalation!$I$22+1)+DN$4-SSSModel!$C$3+1,MAX(0,DN$4-$DZ67-$CA$4+1),1,MIN($DZ67,DN$4-$CA$4+1))),
     IF(SSSModel!$C$4="PV",BP67*$EA67*(1+SSSModel!$C$2),
     IF(SSSModel!$C$4="FCR",$EC67*SUM(OFFSET($AC67,0,MAX(DN$4-$AC$4-$DZ67+1,0),1,MIN($DZ67,DN$4-$AC$4+1))),0)))),
SUM($AC67:$BZ67)*
     IF(SSSModel!$C$4="RR",OFFSET(Profiles!$K$2,$Z67,MAX(Profiles!$C$2,BP$4-$W67)),
     IF(SSSModel!$C$4="ECC",$EA67*$EB67*IF(MAX(Escalation!$C$2,BP$4-$W67)&gt;$DZ67-1,0,OFFSET(Escalation!$K$2,$Y67,MAX(Escalation!$C$2,BP$4-$W67))),
     IF(SSSModel!$C$4="PV",IF(DN$4=$W67,$EA67*(1+SSSModel!$C$2),0),
     IF(SSSModel!$C$4="FCR",IF(AND(DN$4&gt;=$W67,OFFSET(Profiles!$K$2,$Z67,MAX(Profiles!$C$2,BP$4-$W67))&gt;0),$EC67,0),0))))))</f>
        <v>0</v>
      </c>
      <c r="DO67" s="135">
        <f ca="1">IF(OR($Z67=0,SSSModel!$C$4="CF"),BQ67,
IF(LEFT($V67,3)="ON_",
     IF(SSSModel!$C$4="RR",SUMPRODUCT(OFFSET($AC67,0,0,1,$CB$2),OFFSET(Profiles!$K$28,($Z67-1)*(Profiles!$I$26+1)+DO$4-SSSModel!$C$3+1,0,1,$CB$2)),
     IF(SSSModel!$C$4="ECC",$EA67*$EB67*SUMPRODUCT(OFFSET($AC67,0,MAX(0,DO$4-$DZ67-$CA$4+1),1,MIN($DZ67,DO$4-$CA$4+1)),OFFSET(Escalation!$K$24,($Y67-1)*(Escalation!$I$22+1)+DO$4-SSSModel!$C$3+1,MAX(0,DO$4-$DZ67-$CA$4+1),1,MIN($DZ67,DO$4-$CA$4+1))),
     IF(SSSModel!$C$4="PV",BQ67*$EA67*(1+SSSModel!$C$2),
     IF(SSSModel!$C$4="FCR",$EC67*SUM(OFFSET($AC67,0,MAX(DO$4-$AC$4-$DZ67+1,0),1,MIN($DZ67,DO$4-$AC$4+1))),0)))),
SUM($AC67:$BZ67)*
     IF(SSSModel!$C$4="RR",OFFSET(Profiles!$K$2,$Z67,MAX(Profiles!$C$2,BQ$4-$W67)),
     IF(SSSModel!$C$4="ECC",$EA67*$EB67*IF(MAX(Escalation!$C$2,BQ$4-$W67)&gt;$DZ67-1,0,OFFSET(Escalation!$K$2,$Y67,MAX(Escalation!$C$2,BQ$4-$W67))),
     IF(SSSModel!$C$4="PV",IF(DO$4=$W67,$EA67*(1+SSSModel!$C$2),0),
     IF(SSSModel!$C$4="FCR",IF(AND(DO$4&gt;=$W67,OFFSET(Profiles!$K$2,$Z67,MAX(Profiles!$C$2,BQ$4-$W67))&gt;0),$EC67,0),0))))))</f>
        <v>0</v>
      </c>
      <c r="DP67" s="135">
        <f ca="1">IF(OR($Z67=0,SSSModel!$C$4="CF"),BR67,
IF(LEFT($V67,3)="ON_",
     IF(SSSModel!$C$4="RR",SUMPRODUCT(OFFSET($AC67,0,0,1,$CB$2),OFFSET(Profiles!$K$28,($Z67-1)*(Profiles!$I$26+1)+DP$4-SSSModel!$C$3+1,0,1,$CB$2)),
     IF(SSSModel!$C$4="ECC",$EA67*$EB67*SUMPRODUCT(OFFSET($AC67,0,MAX(0,DP$4-$DZ67-$CA$4+1),1,MIN($DZ67,DP$4-$CA$4+1)),OFFSET(Escalation!$K$24,($Y67-1)*(Escalation!$I$22+1)+DP$4-SSSModel!$C$3+1,MAX(0,DP$4-$DZ67-$CA$4+1),1,MIN($DZ67,DP$4-$CA$4+1))),
     IF(SSSModel!$C$4="PV",BR67*$EA67*(1+SSSModel!$C$2),
     IF(SSSModel!$C$4="FCR",$EC67*SUM(OFFSET($AC67,0,MAX(DP$4-$AC$4-$DZ67+1,0),1,MIN($DZ67,DP$4-$AC$4+1))),0)))),
SUM($AC67:$BZ67)*
     IF(SSSModel!$C$4="RR",OFFSET(Profiles!$K$2,$Z67,MAX(Profiles!$C$2,BR$4-$W67)),
     IF(SSSModel!$C$4="ECC",$EA67*$EB67*IF(MAX(Escalation!$C$2,BR$4-$W67)&gt;$DZ67-1,0,OFFSET(Escalation!$K$2,$Y67,MAX(Escalation!$C$2,BR$4-$W67))),
     IF(SSSModel!$C$4="PV",IF(DP$4=$W67,$EA67*(1+SSSModel!$C$2),0),
     IF(SSSModel!$C$4="FCR",IF(AND(DP$4&gt;=$W67,OFFSET(Profiles!$K$2,$Z67,MAX(Profiles!$C$2,BR$4-$W67))&gt;0),$EC67,0),0))))))</f>
        <v>0</v>
      </c>
      <c r="DQ67" s="135">
        <f ca="1">IF(OR($Z67=0,SSSModel!$C$4="CF"),BS67,
IF(LEFT($V67,3)="ON_",
     IF(SSSModel!$C$4="RR",SUMPRODUCT(OFFSET($AC67,0,0,1,$CB$2),OFFSET(Profiles!$K$28,($Z67-1)*(Profiles!$I$26+1)+DQ$4-SSSModel!$C$3+1,0,1,$CB$2)),
     IF(SSSModel!$C$4="ECC",$EA67*$EB67*SUMPRODUCT(OFFSET($AC67,0,MAX(0,DQ$4-$DZ67-$CA$4+1),1,MIN($DZ67,DQ$4-$CA$4+1)),OFFSET(Escalation!$K$24,($Y67-1)*(Escalation!$I$22+1)+DQ$4-SSSModel!$C$3+1,MAX(0,DQ$4-$DZ67-$CA$4+1),1,MIN($DZ67,DQ$4-$CA$4+1))),
     IF(SSSModel!$C$4="PV",BS67*$EA67*(1+SSSModel!$C$2),
     IF(SSSModel!$C$4="FCR",$EC67*SUM(OFFSET($AC67,0,MAX(DQ$4-$AC$4-$DZ67+1,0),1,MIN($DZ67,DQ$4-$AC$4+1))),0)))),
SUM($AC67:$BZ67)*
     IF(SSSModel!$C$4="RR",OFFSET(Profiles!$K$2,$Z67,MAX(Profiles!$C$2,BS$4-$W67)),
     IF(SSSModel!$C$4="ECC",$EA67*$EB67*IF(MAX(Escalation!$C$2,BS$4-$W67)&gt;$DZ67-1,0,OFFSET(Escalation!$K$2,$Y67,MAX(Escalation!$C$2,BS$4-$W67))),
     IF(SSSModel!$C$4="PV",IF(DQ$4=$W67,$EA67*(1+SSSModel!$C$2),0),
     IF(SSSModel!$C$4="FCR",IF(AND(DQ$4&gt;=$W67,OFFSET(Profiles!$K$2,$Z67,MAX(Profiles!$C$2,BS$4-$W67))&gt;0),$EC67,0),0))))))</f>
        <v>0</v>
      </c>
      <c r="DR67" s="135">
        <f ca="1">IF(OR($Z67=0,SSSModel!$C$4="CF"),BT67,
IF(LEFT($V67,3)="ON_",
     IF(SSSModel!$C$4="RR",SUMPRODUCT(OFFSET($AC67,0,0,1,$CB$2),OFFSET(Profiles!$K$28,($Z67-1)*(Profiles!$I$26+1)+DR$4-SSSModel!$C$3+1,0,1,$CB$2)),
     IF(SSSModel!$C$4="ECC",$EA67*$EB67*SUMPRODUCT(OFFSET($AC67,0,MAX(0,DR$4-$DZ67-$CA$4+1),1,MIN($DZ67,DR$4-$CA$4+1)),OFFSET(Escalation!$K$24,($Y67-1)*(Escalation!$I$22+1)+DR$4-SSSModel!$C$3+1,MAX(0,DR$4-$DZ67-$CA$4+1),1,MIN($DZ67,DR$4-$CA$4+1))),
     IF(SSSModel!$C$4="PV",BT67*$EA67*(1+SSSModel!$C$2),
     IF(SSSModel!$C$4="FCR",$EC67*SUM(OFFSET($AC67,0,MAX(DR$4-$AC$4-$DZ67+1,0),1,MIN($DZ67,DR$4-$AC$4+1))),0)))),
SUM($AC67:$BZ67)*
     IF(SSSModel!$C$4="RR",OFFSET(Profiles!$K$2,$Z67,MAX(Profiles!$C$2,BT$4-$W67)),
     IF(SSSModel!$C$4="ECC",$EA67*$EB67*IF(MAX(Escalation!$C$2,BT$4-$W67)&gt;$DZ67-1,0,OFFSET(Escalation!$K$2,$Y67,MAX(Escalation!$C$2,BT$4-$W67))),
     IF(SSSModel!$C$4="PV",IF(DR$4=$W67,$EA67*(1+SSSModel!$C$2),0),
     IF(SSSModel!$C$4="FCR",IF(AND(DR$4&gt;=$W67,OFFSET(Profiles!$K$2,$Z67,MAX(Profiles!$C$2,BT$4-$W67))&gt;0),$EC67,0),0))))))</f>
        <v>0</v>
      </c>
      <c r="DS67" s="135">
        <f ca="1">IF(OR($Z67=0,SSSModel!$C$4="CF"),BU67,
IF(LEFT($V67,3)="ON_",
     IF(SSSModel!$C$4="RR",SUMPRODUCT(OFFSET($AC67,0,0,1,$CB$2),OFFSET(Profiles!$K$28,($Z67-1)*(Profiles!$I$26+1)+DS$4-SSSModel!$C$3+1,0,1,$CB$2)),
     IF(SSSModel!$C$4="ECC",$EA67*$EB67*SUMPRODUCT(OFFSET($AC67,0,MAX(0,DS$4-$DZ67-$CA$4+1),1,MIN($DZ67,DS$4-$CA$4+1)),OFFSET(Escalation!$K$24,($Y67-1)*(Escalation!$I$22+1)+DS$4-SSSModel!$C$3+1,MAX(0,DS$4-$DZ67-$CA$4+1),1,MIN($DZ67,DS$4-$CA$4+1))),
     IF(SSSModel!$C$4="PV",BU67*$EA67*(1+SSSModel!$C$2),
     IF(SSSModel!$C$4="FCR",$EC67*SUM(OFFSET($AC67,0,MAX(DS$4-$AC$4-$DZ67+1,0),1,MIN($DZ67,DS$4-$AC$4+1))),0)))),
SUM($AC67:$BZ67)*
     IF(SSSModel!$C$4="RR",OFFSET(Profiles!$K$2,$Z67,MAX(Profiles!$C$2,BU$4-$W67)),
     IF(SSSModel!$C$4="ECC",$EA67*$EB67*IF(MAX(Escalation!$C$2,BU$4-$W67)&gt;$DZ67-1,0,OFFSET(Escalation!$K$2,$Y67,MAX(Escalation!$C$2,BU$4-$W67))),
     IF(SSSModel!$C$4="PV",IF(DS$4=$W67,$EA67*(1+SSSModel!$C$2),0),
     IF(SSSModel!$C$4="FCR",IF(AND(DS$4&gt;=$W67,OFFSET(Profiles!$K$2,$Z67,MAX(Profiles!$C$2,BU$4-$W67))&gt;0),$EC67,0),0))))))</f>
        <v>0</v>
      </c>
      <c r="DT67" s="135">
        <f ca="1">IF(OR($Z67=0,SSSModel!$C$4="CF"),BV67,
IF(LEFT($V67,3)="ON_",
     IF(SSSModel!$C$4="RR",SUMPRODUCT(OFFSET($AC67,0,0,1,$CB$2),OFFSET(Profiles!$K$28,($Z67-1)*(Profiles!$I$26+1)+DT$4-SSSModel!$C$3+1,0,1,$CB$2)),
     IF(SSSModel!$C$4="ECC",$EA67*$EB67*SUMPRODUCT(OFFSET($AC67,0,MAX(0,DT$4-$DZ67-$CA$4+1),1,MIN($DZ67,DT$4-$CA$4+1)),OFFSET(Escalation!$K$24,($Y67-1)*(Escalation!$I$22+1)+DT$4-SSSModel!$C$3+1,MAX(0,DT$4-$DZ67-$CA$4+1),1,MIN($DZ67,DT$4-$CA$4+1))),
     IF(SSSModel!$C$4="PV",BV67*$EA67*(1+SSSModel!$C$2),
     IF(SSSModel!$C$4="FCR",$EC67*SUM(OFFSET($AC67,0,MAX(DT$4-$AC$4-$DZ67+1,0),1,MIN($DZ67,DT$4-$AC$4+1))),0)))),
SUM($AC67:$BZ67)*
     IF(SSSModel!$C$4="RR",OFFSET(Profiles!$K$2,$Z67,MAX(Profiles!$C$2,BV$4-$W67)),
     IF(SSSModel!$C$4="ECC",$EA67*$EB67*IF(MAX(Escalation!$C$2,BV$4-$W67)&gt;$DZ67-1,0,OFFSET(Escalation!$K$2,$Y67,MAX(Escalation!$C$2,BV$4-$W67))),
     IF(SSSModel!$C$4="PV",IF(DT$4=$W67,$EA67*(1+SSSModel!$C$2),0),
     IF(SSSModel!$C$4="FCR",IF(AND(DT$4&gt;=$W67,OFFSET(Profiles!$K$2,$Z67,MAX(Profiles!$C$2,BV$4-$W67))&gt;0),$EC67,0),0))))))</f>
        <v>0</v>
      </c>
      <c r="DU67" s="135">
        <f ca="1">IF(OR($Z67=0,SSSModel!$C$4="CF"),BW67,
IF(LEFT($V67,3)="ON_",
     IF(SSSModel!$C$4="RR",SUMPRODUCT(OFFSET($AC67,0,0,1,$CB$2),OFFSET(Profiles!$K$28,($Z67-1)*(Profiles!$I$26+1)+DU$4-SSSModel!$C$3+1,0,1,$CB$2)),
     IF(SSSModel!$C$4="ECC",$EA67*$EB67*SUMPRODUCT(OFFSET($AC67,0,MAX(0,DU$4-$DZ67-$CA$4+1),1,MIN($DZ67,DU$4-$CA$4+1)),OFFSET(Escalation!$K$24,($Y67-1)*(Escalation!$I$22+1)+DU$4-SSSModel!$C$3+1,MAX(0,DU$4-$DZ67-$CA$4+1),1,MIN($DZ67,DU$4-$CA$4+1))),
     IF(SSSModel!$C$4="PV",BW67*$EA67*(1+SSSModel!$C$2),
     IF(SSSModel!$C$4="FCR",$EC67*SUM(OFFSET($AC67,0,MAX(DU$4-$AC$4-$DZ67+1,0),1,MIN($DZ67,DU$4-$AC$4+1))),0)))),
SUM($AC67:$BZ67)*
     IF(SSSModel!$C$4="RR",OFFSET(Profiles!$K$2,$Z67,MAX(Profiles!$C$2,BW$4-$W67)),
     IF(SSSModel!$C$4="ECC",$EA67*$EB67*IF(MAX(Escalation!$C$2,BW$4-$W67)&gt;$DZ67-1,0,OFFSET(Escalation!$K$2,$Y67,MAX(Escalation!$C$2,BW$4-$W67))),
     IF(SSSModel!$C$4="PV",IF(DU$4=$W67,$EA67*(1+SSSModel!$C$2),0),
     IF(SSSModel!$C$4="FCR",IF(AND(DU$4&gt;=$W67,OFFSET(Profiles!$K$2,$Z67,MAX(Profiles!$C$2,BW$4-$W67))&gt;0),$EC67,0),0))))))</f>
        <v>0</v>
      </c>
      <c r="DV67" s="136">
        <f ca="1">IF(OR($Z67=0,SSSModel!$C$4="CF"),BX67,
IF(LEFT($V67,3)="ON_",
     IF(SSSModel!$C$4="RR",SUMPRODUCT(OFFSET($AC67,0,0,1,$CB$2),OFFSET(Profiles!$K$28,($Z67-1)*(Profiles!$I$26+1)+DV$4-SSSModel!$C$3+1,0,1,$CB$2)),
     IF(SSSModel!$C$4="ECC",$EA67*$EB67*SUMPRODUCT(OFFSET($AC67,0,MAX(0,DV$4-$DZ67-$CA$4+1),1,MIN($DZ67,DV$4-$CA$4+1)),OFFSET(Escalation!$K$24,($Y67-1)*(Escalation!$I$22+1)+DV$4-SSSModel!$C$3+1,MAX(0,DV$4-$DZ67-$CA$4+1),1,MIN($DZ67,DV$4-$CA$4+1))),
     IF(SSSModel!$C$4="PV",BX67*$EA67*(1+SSSModel!$C$2),
     IF(SSSModel!$C$4="FCR",$EC67*SUM(OFFSET($AC67,0,MAX(DV$4-$AC$4-$DZ67+1,0),1,MIN($DZ67,DV$4-$AC$4+1))),0)))),
SUM($AC67:$BZ67)*
     IF(SSSModel!$C$4="RR",OFFSET(Profiles!$K$2,$Z67,MAX(Profiles!$C$2,BX$4-$W67)),
     IF(SSSModel!$C$4="ECC",$EA67*$EB67*IF(MAX(Escalation!$C$2,BX$4-$W67)&gt;$DZ67-1,0,OFFSET(Escalation!$K$2,$Y67,MAX(Escalation!$C$2,BX$4-$W67))),
     IF(SSSModel!$C$4="PV",IF(DV$4=$W67,$EA67*(1+SSSModel!$C$2),0),
     IF(SSSModel!$C$4="FCR",IF(AND(DV$4&gt;=$W67,OFFSET(Profiles!$K$2,$Z67,MAX(Profiles!$C$2,BX$4-$W67))&gt;0),$EC67,0),0))))))</f>
        <v>0</v>
      </c>
      <c r="DW67" s="136">
        <f ca="1">IF(OR($Z67=0,SSSModel!$C$4="CF"),BY67,
IF(LEFT($V67,3)="ON_",
     IF(SSSModel!$C$4="RR",SUMPRODUCT(OFFSET($AC67,0,0,1,$CB$2),OFFSET(Profiles!$K$28,($Z67-1)*(Profiles!$I$26+1)+DW$4-SSSModel!$C$3+1,0,1,$CB$2)),
     IF(SSSModel!$C$4="ECC",$EA67*$EB67*SUMPRODUCT(OFFSET($AC67,0,MAX(0,DW$4-$DZ67-$CA$4+1),1,MIN($DZ67,DW$4-$CA$4+1)),OFFSET(Escalation!$K$24,($Y67-1)*(Escalation!$I$22+1)+DW$4-SSSModel!$C$3+1,MAX(0,DW$4-$DZ67-$CA$4+1),1,MIN($DZ67,DW$4-$CA$4+1))),
     IF(SSSModel!$C$4="PV",BY67*$EA67*(1+SSSModel!$C$2),
     IF(SSSModel!$C$4="FCR",$EC67*SUM(OFFSET($AC67,0,MAX(DW$4-$AC$4-$DZ67+1,0),1,MIN($DZ67,DW$4-$AC$4+1))),0)))),
SUM($AC67:$BZ67)*
     IF(SSSModel!$C$4="RR",OFFSET(Profiles!$K$2,$Z67,MAX(Profiles!$C$2,BY$4-$W67)),
     IF(SSSModel!$C$4="ECC",$EA67*$EB67*IF(MAX(Escalation!$C$2,BY$4-$W67)&gt;$DZ67-1,0,OFFSET(Escalation!$K$2,$Y67,MAX(Escalation!$C$2,BY$4-$W67))),
     IF(SSSModel!$C$4="PV",IF(DW$4=$W67,$EA67*(1+SSSModel!$C$2),0),
     IF(SSSModel!$C$4="FCR",IF(AND(DW$4&gt;=$W67,OFFSET(Profiles!$K$2,$Z67,MAX(Profiles!$C$2,BY$4-$W67))&gt;0),$EC67,0),0))))))</f>
        <v>0</v>
      </c>
      <c r="DX67" s="136">
        <f ca="1">IF(OR($Z67=0,SSSModel!$C$4="CF"),BZ67,
IF(LEFT($V67,3)="ON_",
     IF(SSSModel!$C$4="RR",SUMPRODUCT(OFFSET($AC67,0,0,1,$CB$2),OFFSET(Profiles!$K$28,($Z67-1)*(Profiles!$I$26+1)+DX$4-SSSModel!$C$3+1,0,1,$CB$2)),
     IF(SSSModel!$C$4="ECC",$EA67*$EB67*SUMPRODUCT(OFFSET($AC67,0,MAX(0,DX$4-$DZ67-$CA$4+1),1,MIN($DZ67,DX$4-$CA$4+1)),OFFSET(Escalation!$K$24,($Y67-1)*(Escalation!$I$22+1)+DX$4-SSSModel!$C$3+1,MAX(0,DX$4-$DZ67-$CA$4+1),1,MIN($DZ67,DX$4-$CA$4+1))),
     IF(SSSModel!$C$4="PV",BZ67*$EA67*(1+SSSModel!$C$2),
     IF(SSSModel!$C$4="FCR",$EC67*SUM(OFFSET($AC67,0,MAX(DX$4-$AC$4-$DZ67+1,0),1,MIN($DZ67,DX$4-$AC$4+1))),0)))),
SUM($AC67:$BZ67)*
     IF(SSSModel!$C$4="RR",OFFSET(Profiles!$K$2,$Z67,MAX(Profiles!$C$2,BZ$4-$W67)),
     IF(SSSModel!$C$4="ECC",$EA67*$EB67*IF(MAX(Escalation!$C$2,BZ$4-$W67)&gt;$DZ67-1,0,OFFSET(Escalation!$K$2,$Y67,MAX(Escalation!$C$2,BZ$4-$W67))),
     IF(SSSModel!$C$4="PV",IF(DX$4=$W67,$EA67*(1+SSSModel!$C$2),0),
     IF(SSSModel!$C$4="FCR",IF(AND(DX$4&gt;=$W67,OFFSET(Profiles!$K$2,$Z67,MAX(Profiles!$C$2,BZ$4-$W67))&gt;0),$EC67,0),0))))))</f>
        <v>0</v>
      </c>
      <c r="DY67" s="82">
        <f ca="1">IF($Y67=0,0,OFFSET(Escalation!$B$2,$Y67,0))</f>
        <v>0</v>
      </c>
      <c r="DZ67" s="80">
        <f ca="1">IF($Z67=0,0,COUNTIF(OFFSET(Profiles!$K$2,$Z67,0,1,50),"&gt;0"))</f>
        <v>0</v>
      </c>
      <c r="EA67" s="137">
        <f ca="1">IF($Z67=0,0,SUMPRODUCT(Profiles!$C$20:$BH$20,OFFSET(Profiles!$C$2,$Z67,0,1,Profiles!$B$1)))</f>
        <v>0</v>
      </c>
      <c r="EB67" s="24">
        <f>IF($Z67=0,0,((1-(1+DY67)/(1+SSSModel!$C$2))/(1-((1+DY67)/(1+SSSModel!$C$2))^DZ67))*(1+SSSModel!$C$2))</f>
        <v>0</v>
      </c>
      <c r="EC67" s="24">
        <f>IF($Z67=0,0,-PMT(SSSModel!$C$2,DZ67,EA67))</f>
        <v>0</v>
      </c>
    </row>
    <row r="68" spans="3:133" x14ac:dyDescent="0.35">
      <c r="C68" s="18">
        <f t="shared" si="5"/>
        <v>7</v>
      </c>
      <c r="D68" s="18">
        <f t="shared" si="6"/>
        <v>4</v>
      </c>
      <c r="E68" s="18">
        <f t="shared" ca="1" si="10"/>
        <v>0</v>
      </c>
      <c r="G68" s="25" t="str">
        <f ca="1">IF($E68=0,"",OFFSET(Resources!B$26,$E68,0))</f>
        <v/>
      </c>
      <c r="H68" s="25" t="str">
        <f ca="1">IF($E68=0,"",OFFSET(Resources!C$26,$E68,0))</f>
        <v/>
      </c>
      <c r="I68" s="25" t="str">
        <f ca="1">IF($E68=0,"",OFFSET(Resources!$E$26,$E68,0))</f>
        <v/>
      </c>
      <c r="J68" s="16">
        <v>1</v>
      </c>
      <c r="K68" s="16" t="s">
        <v>150</v>
      </c>
      <c r="L68" s="25" t="str">
        <f ca="1">OFFSET(Resources!$CG$24,0,$C68-1)</f>
        <v>On-Going O&amp;M #2</v>
      </c>
      <c r="M68" s="25" t="str">
        <f ca="1">OFFSET(Resources!$CG$25,0,$C68-1)</f>
        <v>O&amp;M</v>
      </c>
      <c r="N68" s="1">
        <v>1</v>
      </c>
      <c r="O68" s="7">
        <f ca="1">IF($E68=0,0,OFFSET(Resources!$CG$26,$E68,$C68-1))</f>
        <v>0</v>
      </c>
      <c r="P68" s="25" t="str">
        <f ca="1">OFFSET(Resources!$CG$26,0,$C68-1)</f>
        <v>$/Yr</v>
      </c>
      <c r="Q68" s="18">
        <f ca="1">IF($E68=0,0,OFFSET(GenAlts!$W$4,$E68,$D68-1))</f>
        <v>0</v>
      </c>
      <c r="R68" s="1">
        <v>1</v>
      </c>
      <c r="S68" t="str">
        <f ca="1">IF($E68=0,"",OFFSET(Resources!$R$26,$E68,0))</f>
        <v/>
      </c>
      <c r="T68" s="1"/>
      <c r="U68" s="25">
        <f ca="1">IF($E68=0,0,OFFSET(Resources!$AB$26,$E68,($C68-1)*Resources!$CI$20))</f>
        <v>0</v>
      </c>
      <c r="V68" s="1"/>
      <c r="W68">
        <f t="shared" ca="1" si="9"/>
        <v>0</v>
      </c>
      <c r="X68">
        <f>IF(T68="",0,MATCH(T68,Profiles!$A$3:$A$22,0))</f>
        <v>0</v>
      </c>
      <c r="Y68" s="10">
        <f ca="1">IF(U68=0,0,MATCH(U68,Escalation!$A$3:$A$18,0))</f>
        <v>0</v>
      </c>
      <c r="Z68">
        <f>IF(V68="",0,MATCH(V68,Profiles!$A$3:$A$22,0))</f>
        <v>0</v>
      </c>
      <c r="AA68" s="8"/>
      <c r="AB68" s="8">
        <v>0</v>
      </c>
      <c r="AC68" s="72">
        <f ca="1">IF(OR(AC$4&lt;$Q68,AC$4&gt;$Q68+IF($S68="",1000,$S68)-1),0,IF(MOD(AC$4-$Q68,IF($R68="",1000,$R68))=0,$O68,0))*IF($Y68&gt;0,(1+INDEX(Escalation!$B$3:$B$18,$Y68,0))^(AC$4-SSSModel!$C$5),1)*IF($X68=0,1,OFFSET(Profiles!$K$2,$X68,MAX(Profiles!$C$2,AC$4-$Q68)))*IF($AA68=1,(1+SSSModel!#REF!),1)</f>
        <v>0</v>
      </c>
      <c r="AD68" s="72">
        <f ca="1">IF(OR(AD$4&lt;$Q68,AD$4&gt;$Q68+IF($S68="",1000,$S68)-1),0,IF(MOD(AD$4-$Q68,IF($R68="",1000,$R68))=0,$O68,0))*IF($Y68&gt;0,(1+INDEX(Escalation!$B$3:$B$18,$Y68,0))^(AD$4-SSSModel!$C$5),1)*IF($X68=0,1,OFFSET(Profiles!$K$2,$X68,MAX(Profiles!$C$2,AD$4-$Q68)))*IF($AA68=1,(1+SSSModel!#REF!),1)</f>
        <v>0</v>
      </c>
      <c r="AE68" s="72">
        <f ca="1">IF(OR(AE$4&lt;$Q68,AE$4&gt;$Q68+IF($S68="",1000,$S68)-1),0,IF(MOD(AE$4-$Q68,IF($R68="",1000,$R68))=0,$O68,0))*IF($Y68&gt;0,(1+INDEX(Escalation!$B$3:$B$18,$Y68,0))^(AE$4-SSSModel!$C$5),1)*IF($X68=0,1,OFFSET(Profiles!$K$2,$X68,MAX(Profiles!$C$2,AE$4-$Q68)))*IF($AA68=1,(1+SSSModel!#REF!),1)</f>
        <v>0</v>
      </c>
      <c r="AF68" s="72">
        <f ca="1">IF(OR(AF$4&lt;$Q68,AF$4&gt;$Q68+IF($S68="",1000,$S68)-1),0,IF(MOD(AF$4-$Q68,IF($R68="",1000,$R68))=0,$O68,0))*IF($Y68&gt;0,(1+INDEX(Escalation!$B$3:$B$18,$Y68,0))^(AF$4-SSSModel!$C$5),1)*IF($X68=0,1,OFFSET(Profiles!$K$2,$X68,MAX(Profiles!$C$2,AF$4-$Q68)))*IF($AA68=1,(1+SSSModel!#REF!),1)</f>
        <v>0</v>
      </c>
      <c r="AG68" s="72">
        <f ca="1">IF(OR(AG$4&lt;$Q68,AG$4&gt;$Q68+IF($S68="",1000,$S68)-1),0,IF(MOD(AG$4-$Q68,IF($R68="",1000,$R68))=0,$O68,0))*IF($Y68&gt;0,(1+INDEX(Escalation!$B$3:$B$18,$Y68,0))^(AG$4-SSSModel!$C$5),1)*IF($X68=0,1,OFFSET(Profiles!$K$2,$X68,MAX(Profiles!$C$2,AG$4-$Q68)))*IF($AA68=1,(1+SSSModel!#REF!),1)</f>
        <v>0</v>
      </c>
      <c r="AH68" s="72">
        <f ca="1">IF(OR(AH$4&lt;$Q68,AH$4&gt;$Q68+IF($S68="",1000,$S68)-1),0,IF(MOD(AH$4-$Q68,IF($R68="",1000,$R68))=0,$O68,0))*IF($Y68&gt;0,(1+INDEX(Escalation!$B$3:$B$18,$Y68,0))^(AH$4-SSSModel!$C$5),1)*IF($X68=0,1,OFFSET(Profiles!$K$2,$X68,MAX(Profiles!$C$2,AH$4-$Q68)))*IF($AA68=1,(1+SSSModel!#REF!),1)</f>
        <v>0</v>
      </c>
      <c r="AI68" s="72">
        <f ca="1">IF(OR(AI$4&lt;$Q68,AI$4&gt;$Q68+IF($S68="",1000,$S68)-1),0,IF(MOD(AI$4-$Q68,IF($R68="",1000,$R68))=0,$O68,0))*IF($Y68&gt;0,(1+INDEX(Escalation!$B$3:$B$18,$Y68,0))^(AI$4-SSSModel!$C$5),1)*IF($X68=0,1,OFFSET(Profiles!$K$2,$X68,MAX(Profiles!$C$2,AI$4-$Q68)))*IF($AA68=1,(1+SSSModel!#REF!),1)</f>
        <v>0</v>
      </c>
      <c r="AJ68" s="72">
        <f ca="1">IF(OR(AJ$4&lt;$Q68,AJ$4&gt;$Q68+IF($S68="",1000,$S68)-1),0,IF(MOD(AJ$4-$Q68,IF($R68="",1000,$R68))=0,$O68,0))*IF($Y68&gt;0,(1+INDEX(Escalation!$B$3:$B$18,$Y68,0))^(AJ$4-SSSModel!$C$5),1)*IF($X68=0,1,OFFSET(Profiles!$K$2,$X68,MAX(Profiles!$C$2,AJ$4-$Q68)))*IF($AA68=1,(1+SSSModel!#REF!),1)</f>
        <v>0</v>
      </c>
      <c r="AK68" s="72">
        <f ca="1">IF(OR(AK$4&lt;$Q68,AK$4&gt;$Q68+IF($S68="",1000,$S68)-1),0,IF(MOD(AK$4-$Q68,IF($R68="",1000,$R68))=0,$O68,0))*IF($Y68&gt;0,(1+INDEX(Escalation!$B$3:$B$18,$Y68,0))^(AK$4-SSSModel!$C$5),1)*IF($X68=0,1,OFFSET(Profiles!$K$2,$X68,MAX(Profiles!$C$2,AK$4-$Q68)))*IF($AA68=1,(1+SSSModel!#REF!),1)</f>
        <v>0</v>
      </c>
      <c r="AL68" s="72">
        <f ca="1">IF(OR(AL$4&lt;$Q68,AL$4&gt;$Q68+IF($S68="",1000,$S68)-1),0,IF(MOD(AL$4-$Q68,IF($R68="",1000,$R68))=0,$O68,0))*IF($Y68&gt;0,(1+INDEX(Escalation!$B$3:$B$18,$Y68,0))^(AL$4-SSSModel!$C$5),1)*IF($X68=0,1,OFFSET(Profiles!$K$2,$X68,MAX(Profiles!$C$2,AL$4-$Q68)))*IF($AA68=1,(1+SSSModel!#REF!),1)</f>
        <v>0</v>
      </c>
      <c r="AM68" s="72">
        <f ca="1">IF(OR(AM$4&lt;$Q68,AM$4&gt;$Q68+IF($S68="",1000,$S68)-1),0,IF(MOD(AM$4-$Q68,IF($R68="",1000,$R68))=0,$O68,0))*IF($Y68&gt;0,(1+INDEX(Escalation!$B$3:$B$18,$Y68,0))^(AM$4-SSSModel!$C$5),1)*IF($X68=0,1,OFFSET(Profiles!$K$2,$X68,MAX(Profiles!$C$2,AM$4-$Q68)))*IF($AA68=1,(1+SSSModel!#REF!),1)</f>
        <v>0</v>
      </c>
      <c r="AN68" s="72">
        <f ca="1">IF(OR(AN$4&lt;$Q68,AN$4&gt;$Q68+IF($S68="",1000,$S68)-1),0,IF(MOD(AN$4-$Q68,IF($R68="",1000,$R68))=0,$O68,0))*IF($Y68&gt;0,(1+INDEX(Escalation!$B$3:$B$18,$Y68,0))^(AN$4-SSSModel!$C$5),1)*IF($X68=0,1,OFFSET(Profiles!$K$2,$X68,MAX(Profiles!$C$2,AN$4-$Q68)))*IF($AA68=1,(1+SSSModel!#REF!),1)</f>
        <v>0</v>
      </c>
      <c r="AO68" s="72">
        <f ca="1">IF(OR(AO$4&lt;$Q68,AO$4&gt;$Q68+IF($S68="",1000,$S68)-1),0,IF(MOD(AO$4-$Q68,IF($R68="",1000,$R68))=0,$O68,0))*IF($Y68&gt;0,(1+INDEX(Escalation!$B$3:$B$18,$Y68,0))^(AO$4-SSSModel!$C$5),1)*IF($X68=0,1,OFFSET(Profiles!$K$2,$X68,MAX(Profiles!$C$2,AO$4-$Q68)))*IF($AA68=1,(1+SSSModel!#REF!),1)</f>
        <v>0</v>
      </c>
      <c r="AP68" s="72">
        <f ca="1">IF(OR(AP$4&lt;$Q68,AP$4&gt;$Q68+IF($S68="",1000,$S68)-1),0,IF(MOD(AP$4-$Q68,IF($R68="",1000,$R68))=0,$O68,0))*IF($Y68&gt;0,(1+INDEX(Escalation!$B$3:$B$18,$Y68,0))^(AP$4-SSSModel!$C$5),1)*IF($X68=0,1,OFFSET(Profiles!$K$2,$X68,MAX(Profiles!$C$2,AP$4-$Q68)))*IF($AA68=1,(1+SSSModel!#REF!),1)</f>
        <v>0</v>
      </c>
      <c r="AQ68" s="72">
        <f ca="1">IF(OR(AQ$4&lt;$Q68,AQ$4&gt;$Q68+IF($S68="",1000,$S68)-1),0,IF(MOD(AQ$4-$Q68,IF($R68="",1000,$R68))=0,$O68,0))*IF($Y68&gt;0,(1+INDEX(Escalation!$B$3:$B$18,$Y68,0))^(AQ$4-SSSModel!$C$5),1)*IF($X68=0,1,OFFSET(Profiles!$K$2,$X68,MAX(Profiles!$C$2,AQ$4-$Q68)))*IF($AA68=1,(1+SSSModel!#REF!),1)</f>
        <v>0</v>
      </c>
      <c r="AR68" s="72">
        <f ca="1">IF(OR(AR$4&lt;$Q68,AR$4&gt;$Q68+IF($S68="",1000,$S68)-1),0,IF(MOD(AR$4-$Q68,IF($R68="",1000,$R68))=0,$O68,0))*IF($Y68&gt;0,(1+INDEX(Escalation!$B$3:$B$18,$Y68,0))^(AR$4-SSSModel!$C$5),1)*IF($X68=0,1,OFFSET(Profiles!$K$2,$X68,MAX(Profiles!$C$2,AR$4-$Q68)))*IF($AA68=1,(1+SSSModel!#REF!),1)</f>
        <v>0</v>
      </c>
      <c r="AS68" s="72">
        <f ca="1">IF(OR(AS$4&lt;$Q68,AS$4&gt;$Q68+IF($S68="",1000,$S68)-1),0,IF(MOD(AS$4-$Q68,IF($R68="",1000,$R68))=0,$O68,0))*IF($Y68&gt;0,(1+INDEX(Escalation!$B$3:$B$18,$Y68,0))^(AS$4-SSSModel!$C$5),1)*IF($X68=0,1,OFFSET(Profiles!$K$2,$X68,MAX(Profiles!$C$2,AS$4-$Q68)))*IF($AA68=1,(1+SSSModel!#REF!),1)</f>
        <v>0</v>
      </c>
      <c r="AT68" s="72">
        <f ca="1">IF(OR(AT$4&lt;$Q68,AT$4&gt;$Q68+IF($S68="",1000,$S68)-1),0,IF(MOD(AT$4-$Q68,IF($R68="",1000,$R68))=0,$O68,0))*IF($Y68&gt;0,(1+INDEX(Escalation!$B$3:$B$18,$Y68,0))^(AT$4-SSSModel!$C$5),1)*IF($X68=0,1,OFFSET(Profiles!$K$2,$X68,MAX(Profiles!$C$2,AT$4-$Q68)))*IF($AA68=1,(1+SSSModel!#REF!),1)</f>
        <v>0</v>
      </c>
      <c r="AU68" s="72">
        <f ca="1">IF(OR(AU$4&lt;$Q68,AU$4&gt;$Q68+IF($S68="",1000,$S68)-1),0,IF(MOD(AU$4-$Q68,IF($R68="",1000,$R68))=0,$O68,0))*IF($Y68&gt;0,(1+INDEX(Escalation!$B$3:$B$18,$Y68,0))^(AU$4-SSSModel!$C$5),1)*IF($X68=0,1,OFFSET(Profiles!$K$2,$X68,MAX(Profiles!$C$2,AU$4-$Q68)))*IF($AA68=1,(1+SSSModel!#REF!),1)</f>
        <v>0</v>
      </c>
      <c r="AV68" s="72">
        <f ca="1">IF(OR(AV$4&lt;$Q68,AV$4&gt;$Q68+IF($S68="",1000,$S68)-1),0,IF(MOD(AV$4-$Q68,IF($R68="",1000,$R68))=0,$O68,0))*IF($Y68&gt;0,(1+INDEX(Escalation!$B$3:$B$18,$Y68,0))^(AV$4-SSSModel!$C$5),1)*IF($X68=0,1,OFFSET(Profiles!$K$2,$X68,MAX(Profiles!$C$2,AV$4-$Q68)))*IF($AA68=1,(1+SSSModel!#REF!),1)</f>
        <v>0</v>
      </c>
      <c r="AW68" s="72">
        <f ca="1">IF(OR(AW$4&lt;$Q68,AW$4&gt;$Q68+IF($S68="",1000,$S68)-1),0,IF(MOD(AW$4-$Q68,IF($R68="",1000,$R68))=0,$O68,0))*IF($Y68&gt;0,(1+INDEX(Escalation!$B$3:$B$18,$Y68,0))^(AW$4-SSSModel!$C$5),1)*IF($X68=0,1,OFFSET(Profiles!$K$2,$X68,MAX(Profiles!$C$2,AW$4-$Q68)))*IF($AA68=1,(1+SSSModel!#REF!),1)</f>
        <v>0</v>
      </c>
      <c r="AX68" s="72">
        <f ca="1">IF(OR(AX$4&lt;$Q68,AX$4&gt;$Q68+IF($S68="",1000,$S68)-1),0,IF(MOD(AX$4-$Q68,IF($R68="",1000,$R68))=0,$O68,0))*IF($Y68&gt;0,(1+INDEX(Escalation!$B$3:$B$18,$Y68,0))^(AX$4-SSSModel!$C$5),1)*IF($X68=0,1,OFFSET(Profiles!$K$2,$X68,MAX(Profiles!$C$2,AX$4-$Q68)))*IF($AA68=1,(1+SSSModel!#REF!),1)</f>
        <v>0</v>
      </c>
      <c r="AY68" s="72">
        <f ca="1">IF(OR(AY$4&lt;$Q68,AY$4&gt;$Q68+IF($S68="",1000,$S68)-1),0,IF(MOD(AY$4-$Q68,IF($R68="",1000,$R68))=0,$O68,0))*IF($Y68&gt;0,(1+INDEX(Escalation!$B$3:$B$18,$Y68,0))^(AY$4-SSSModel!$C$5),1)*IF($X68=0,1,OFFSET(Profiles!$K$2,$X68,MAX(Profiles!$C$2,AY$4-$Q68)))*IF($AA68=1,(1+SSSModel!#REF!),1)</f>
        <v>0</v>
      </c>
      <c r="AZ68" s="72">
        <f ca="1">IF(OR(AZ$4&lt;$Q68,AZ$4&gt;$Q68+IF($S68="",1000,$S68)-1),0,IF(MOD(AZ$4-$Q68,IF($R68="",1000,$R68))=0,$O68,0))*IF($Y68&gt;0,(1+INDEX(Escalation!$B$3:$B$18,$Y68,0))^(AZ$4-SSSModel!$C$5),1)*IF($X68=0,1,OFFSET(Profiles!$K$2,$X68,MAX(Profiles!$C$2,AZ$4-$Q68)))*IF($AA68=1,(1+SSSModel!#REF!),1)</f>
        <v>0</v>
      </c>
      <c r="BA68" s="72">
        <f ca="1">IF(OR(BA$4&lt;$Q68,BA$4&gt;$Q68+IF($S68="",1000,$S68)-1),0,IF(MOD(BA$4-$Q68,IF($R68="",1000,$R68))=0,$O68,0))*IF($Y68&gt;0,(1+INDEX(Escalation!$B$3:$B$18,$Y68,0))^(BA$4-SSSModel!$C$5),1)*IF($X68=0,1,OFFSET(Profiles!$K$2,$X68,MAX(Profiles!$C$2,BA$4-$Q68)))*IF($AA68=1,(1+SSSModel!#REF!),1)</f>
        <v>0</v>
      </c>
      <c r="BB68" s="72">
        <f ca="1">IF(OR(BB$4&lt;$Q68,BB$4&gt;$Q68+IF($S68="",1000,$S68)-1),0,IF(MOD(BB$4-$Q68,IF($R68="",1000,$R68))=0,$O68,0))*IF($Y68&gt;0,(1+INDEX(Escalation!$B$3:$B$18,$Y68,0))^(BB$4-SSSModel!$C$5),1)*IF($X68=0,1,OFFSET(Profiles!$K$2,$X68,MAX(Profiles!$C$2,BB$4-$Q68)))*IF($AA68=1,(1+SSSModel!#REF!),1)</f>
        <v>0</v>
      </c>
      <c r="BC68" s="72">
        <f ca="1">IF(OR(BC$4&lt;$Q68,BC$4&gt;$Q68+IF($S68="",1000,$S68)-1),0,IF(MOD(BC$4-$Q68,IF($R68="",1000,$R68))=0,$O68,0))*IF($Y68&gt;0,(1+INDEX(Escalation!$B$3:$B$18,$Y68,0))^(BC$4-SSSModel!$C$5),1)*IF($X68=0,1,OFFSET(Profiles!$K$2,$X68,MAX(Profiles!$C$2,BC$4-$Q68)))*IF($AA68=1,(1+SSSModel!#REF!),1)</f>
        <v>0</v>
      </c>
      <c r="BD68" s="72">
        <f ca="1">IF(OR(BD$4&lt;$Q68,BD$4&gt;$Q68+IF($S68="",1000,$S68)-1),0,IF(MOD(BD$4-$Q68,IF($R68="",1000,$R68))=0,$O68,0))*IF($Y68&gt;0,(1+INDEX(Escalation!$B$3:$B$18,$Y68,0))^(BD$4-SSSModel!$C$5),1)*IF($X68=0,1,OFFSET(Profiles!$K$2,$X68,MAX(Profiles!$C$2,BD$4-$Q68)))*IF($AA68=1,(1+SSSModel!#REF!),1)</f>
        <v>0</v>
      </c>
      <c r="BE68" s="72">
        <f ca="1">IF(OR(BE$4&lt;$Q68,BE$4&gt;$Q68+IF($S68="",1000,$S68)-1),0,IF(MOD(BE$4-$Q68,IF($R68="",1000,$R68))=0,$O68,0))*IF($Y68&gt;0,(1+INDEX(Escalation!$B$3:$B$18,$Y68,0))^(BE$4-SSSModel!$C$5),1)*IF($X68=0,1,OFFSET(Profiles!$K$2,$X68,MAX(Profiles!$C$2,BE$4-$Q68)))*IF($AA68=1,(1+SSSModel!#REF!),1)</f>
        <v>0</v>
      </c>
      <c r="BF68" s="72">
        <f ca="1">IF(OR(BF$4&lt;$Q68,BF$4&gt;$Q68+IF($S68="",1000,$S68)-1),0,IF(MOD(BF$4-$Q68,IF($R68="",1000,$R68))=0,$O68,0))*IF($Y68&gt;0,(1+INDEX(Escalation!$B$3:$B$18,$Y68,0))^(BF$4-SSSModel!$C$5),1)*IF($X68=0,1,OFFSET(Profiles!$K$2,$X68,MAX(Profiles!$C$2,BF$4-$Q68)))*IF($AA68=1,(1+SSSModel!#REF!),1)</f>
        <v>0</v>
      </c>
      <c r="BG68" s="72">
        <f ca="1">IF(OR(BG$4&lt;$Q68,BG$4&gt;$Q68+IF($S68="",1000,$S68)-1),0,IF(MOD(BG$4-$Q68,IF($R68="",1000,$R68))=0,$O68,0))*IF($Y68&gt;0,(1+INDEX(Escalation!$B$3:$B$18,$Y68,0))^(BG$4-SSSModel!$C$5),1)*IF($X68=0,1,OFFSET(Profiles!$K$2,$X68,MAX(Profiles!$C$2,BG$4-$Q68)))*IF($AA68=1,(1+SSSModel!#REF!),1)</f>
        <v>0</v>
      </c>
      <c r="BH68" s="72">
        <f ca="1">IF(OR(BH$4&lt;$Q68,BH$4&gt;$Q68+IF($S68="",1000,$S68)-1),0,IF(MOD(BH$4-$Q68,IF($R68="",1000,$R68))=0,$O68,0))*IF($Y68&gt;0,(1+INDEX(Escalation!$B$3:$B$18,$Y68,0))^(BH$4-SSSModel!$C$5),1)*IF($X68=0,1,OFFSET(Profiles!$K$2,$X68,MAX(Profiles!$C$2,BH$4-$Q68)))*IF($AA68=1,(1+SSSModel!#REF!),1)</f>
        <v>0</v>
      </c>
      <c r="BI68" s="72">
        <f ca="1">IF(OR(BI$4&lt;$Q68,BI$4&gt;$Q68+IF($S68="",1000,$S68)-1),0,IF(MOD(BI$4-$Q68,IF($R68="",1000,$R68))=0,$O68,0))*IF($Y68&gt;0,(1+INDEX(Escalation!$B$3:$B$18,$Y68,0))^(BI$4-SSSModel!$C$5),1)*IF($X68=0,1,OFFSET(Profiles!$K$2,$X68,MAX(Profiles!$C$2,BI$4-$Q68)))*IF($AA68=1,(1+SSSModel!#REF!),1)</f>
        <v>0</v>
      </c>
      <c r="BJ68" s="72">
        <f ca="1">IF(OR(BJ$4&lt;$Q68,BJ$4&gt;$Q68+IF($S68="",1000,$S68)-1),0,IF(MOD(BJ$4-$Q68,IF($R68="",1000,$R68))=0,$O68,0))*IF($Y68&gt;0,(1+INDEX(Escalation!$B$3:$B$18,$Y68,0))^(BJ$4-SSSModel!$C$5),1)*IF($X68=0,1,OFFSET(Profiles!$K$2,$X68,MAX(Profiles!$C$2,BJ$4-$Q68)))*IF($AA68=1,(1+SSSModel!#REF!),1)</f>
        <v>0</v>
      </c>
      <c r="BK68" s="72">
        <f ca="1">IF(OR(BK$4&lt;$Q68,BK$4&gt;$Q68+IF($S68="",1000,$S68)-1),0,IF(MOD(BK$4-$Q68,IF($R68="",1000,$R68))=0,$O68,0))*IF($Y68&gt;0,(1+INDEX(Escalation!$B$3:$B$18,$Y68,0))^(BK$4-SSSModel!$C$5),1)*IF($X68=0,1,OFFSET(Profiles!$K$2,$X68,MAX(Profiles!$C$2,BK$4-$Q68)))*IF($AA68=1,(1+SSSModel!#REF!),1)</f>
        <v>0</v>
      </c>
      <c r="BL68" s="72">
        <f ca="1">IF(OR(BL$4&lt;$Q68,BL$4&gt;$Q68+IF($S68="",1000,$S68)-1),0,IF(MOD(BL$4-$Q68,IF($R68="",1000,$R68))=0,$O68,0))*IF($Y68&gt;0,(1+INDEX(Escalation!$B$3:$B$18,$Y68,0))^(BL$4-SSSModel!$C$5),1)*IF($X68=0,1,OFFSET(Profiles!$K$2,$X68,MAX(Profiles!$C$2,BL$4-$Q68)))*IF($AA68=1,(1+SSSModel!#REF!),1)</f>
        <v>0</v>
      </c>
      <c r="BM68" s="72">
        <f ca="1">IF(OR(BM$4&lt;$Q68,BM$4&gt;$Q68+IF($S68="",1000,$S68)-1),0,IF(MOD(BM$4-$Q68,IF($R68="",1000,$R68))=0,$O68,0))*IF($Y68&gt;0,(1+INDEX(Escalation!$B$3:$B$18,$Y68,0))^(BM$4-SSSModel!$C$5),1)*IF($X68=0,1,OFFSET(Profiles!$K$2,$X68,MAX(Profiles!$C$2,BM$4-$Q68)))*IF($AA68=1,(1+SSSModel!#REF!),1)</f>
        <v>0</v>
      </c>
      <c r="BN68" s="72">
        <f ca="1">IF(OR(BN$4&lt;$Q68,BN$4&gt;$Q68+IF($S68="",1000,$S68)-1),0,IF(MOD(BN$4-$Q68,IF($R68="",1000,$R68))=0,$O68,0))*IF($Y68&gt;0,(1+INDEX(Escalation!$B$3:$B$18,$Y68,0))^(BN$4-SSSModel!$C$5),1)*IF($X68=0,1,OFFSET(Profiles!$K$2,$X68,MAX(Profiles!$C$2,BN$4-$Q68)))*IF($AA68=1,(1+SSSModel!#REF!),1)</f>
        <v>0</v>
      </c>
      <c r="BO68" s="72">
        <f ca="1">IF(OR(BO$4&lt;$Q68,BO$4&gt;$Q68+IF($S68="",1000,$S68)-1),0,IF(MOD(BO$4-$Q68,IF($R68="",1000,$R68))=0,$O68,0))*IF($Y68&gt;0,(1+INDEX(Escalation!$B$3:$B$18,$Y68,0))^(BO$4-SSSModel!$C$5),1)*IF($X68=0,1,OFFSET(Profiles!$K$2,$X68,MAX(Profiles!$C$2,BO$4-$Q68)))*IF($AA68=1,(1+SSSModel!#REF!),1)</f>
        <v>0</v>
      </c>
      <c r="BP68" s="72">
        <f ca="1">IF(OR(BP$4&lt;$Q68,BP$4&gt;$Q68+IF($S68="",1000,$S68)-1),0,IF(MOD(BP$4-$Q68,IF($R68="",1000,$R68))=0,$O68,0))*IF($Y68&gt;0,(1+INDEX(Escalation!$B$3:$B$18,$Y68,0))^(BP$4-SSSModel!$C$5),1)*IF($X68=0,1,OFFSET(Profiles!$K$2,$X68,MAX(Profiles!$C$2,BP$4-$Q68)))*IF($AA68=1,(1+SSSModel!#REF!),1)</f>
        <v>0</v>
      </c>
      <c r="BQ68" s="72">
        <f ca="1">IF(OR(BQ$4&lt;$Q68,BQ$4&gt;$Q68+IF($S68="",1000,$S68)-1),0,IF(MOD(BQ$4-$Q68,IF($R68="",1000,$R68))=0,$O68,0))*IF($Y68&gt;0,(1+INDEX(Escalation!$B$3:$B$18,$Y68,0))^(BQ$4-SSSModel!$C$5),1)*IF($X68=0,1,OFFSET(Profiles!$K$2,$X68,MAX(Profiles!$C$2,BQ$4-$Q68)))*IF($AA68=1,(1+SSSModel!#REF!),1)</f>
        <v>0</v>
      </c>
      <c r="BR68" s="72">
        <f ca="1">IF(OR(BR$4&lt;$Q68,BR$4&gt;$Q68+IF($S68="",1000,$S68)-1),0,IF(MOD(BR$4-$Q68,IF($R68="",1000,$R68))=0,$O68,0))*IF($Y68&gt;0,(1+INDEX(Escalation!$B$3:$B$18,$Y68,0))^(BR$4-SSSModel!$C$5),1)*IF($X68=0,1,OFFSET(Profiles!$K$2,$X68,MAX(Profiles!$C$2,BR$4-$Q68)))*IF($AA68=1,(1+SSSModel!#REF!),1)</f>
        <v>0</v>
      </c>
      <c r="BS68" s="72">
        <f ca="1">IF(OR(BS$4&lt;$Q68,BS$4&gt;$Q68+IF($S68="",1000,$S68)-1),0,IF(MOD(BS$4-$Q68,IF($R68="",1000,$R68))=0,$O68,0))*IF($Y68&gt;0,(1+INDEX(Escalation!$B$3:$B$18,$Y68,0))^(BS$4-SSSModel!$C$5),1)*IF($X68=0,1,OFFSET(Profiles!$K$2,$X68,MAX(Profiles!$C$2,BS$4-$Q68)))*IF($AA68=1,(1+SSSModel!#REF!),1)</f>
        <v>0</v>
      </c>
      <c r="BT68" s="72">
        <f ca="1">IF(OR(BT$4&lt;$Q68,BT$4&gt;$Q68+IF($S68="",1000,$S68)-1),0,IF(MOD(BT$4-$Q68,IF($R68="",1000,$R68))=0,$O68,0))*IF($Y68&gt;0,(1+INDEX(Escalation!$B$3:$B$18,$Y68,0))^(BT$4-SSSModel!$C$5),1)*IF($X68=0,1,OFFSET(Profiles!$K$2,$X68,MAX(Profiles!$C$2,BT$4-$Q68)))*IF($AA68=1,(1+SSSModel!#REF!),1)</f>
        <v>0</v>
      </c>
      <c r="BU68" s="72">
        <f ca="1">IF(OR(BU$4&lt;$Q68,BU$4&gt;$Q68+IF($S68="",1000,$S68)-1),0,IF(MOD(BU$4-$Q68,IF($R68="",1000,$R68))=0,$O68,0))*IF($Y68&gt;0,(1+INDEX(Escalation!$B$3:$B$18,$Y68,0))^(BU$4-SSSModel!$C$5),1)*IF($X68=0,1,OFFSET(Profiles!$K$2,$X68,MAX(Profiles!$C$2,BU$4-$Q68)))*IF($AA68=1,(1+SSSModel!#REF!),1)</f>
        <v>0</v>
      </c>
      <c r="BV68" s="72">
        <f ca="1">IF(OR(BV$4&lt;$Q68,BV$4&gt;$Q68+IF($S68="",1000,$S68)-1),0,IF(MOD(BV$4-$Q68,IF($R68="",1000,$R68))=0,$O68,0))*IF($Y68&gt;0,(1+INDEX(Escalation!$B$3:$B$18,$Y68,0))^(BV$4-SSSModel!$C$5),1)*IF($X68=0,1,OFFSET(Profiles!$K$2,$X68,MAX(Profiles!$C$2,BV$4-$Q68)))*IF($AA68=1,(1+SSSModel!#REF!),1)</f>
        <v>0</v>
      </c>
      <c r="BW68" s="72">
        <f ca="1">IF(OR(BW$4&lt;$Q68,BW$4&gt;$Q68+IF($S68="",1000,$S68)-1),0,IF(MOD(BW$4-$Q68,IF($R68="",1000,$R68))=0,$O68,0))*IF($Y68&gt;0,(1+INDEX(Escalation!$B$3:$B$18,$Y68,0))^(BW$4-SSSModel!$C$5),1)*IF($X68=0,1,OFFSET(Profiles!$K$2,$X68,MAX(Profiles!$C$2,BW$4-$Q68)))*IF($AA68=1,(1+SSSModel!#REF!),1)</f>
        <v>0</v>
      </c>
      <c r="BX68" s="72">
        <f ca="1">IF(OR(BX$4&lt;$Q68,BX$4&gt;$Q68+IF($S68="",1000,$S68)-1),0,IF(MOD(BX$4-$Q68,IF($R68="",1000,$R68))=0,$O68,0))*IF($Y68&gt;0,(1+INDEX(Escalation!$B$3:$B$18,$Y68,0))^(BX$4-SSSModel!$C$5),1)*IF($X68=0,1,OFFSET(Profiles!$K$2,$X68,MAX(Profiles!$C$2,BX$4-$Q68)))*IF($AA68=1,(1+SSSModel!#REF!),1)</f>
        <v>0</v>
      </c>
      <c r="BY68" s="72">
        <f ca="1">IF(OR(BY$4&lt;$Q68,BY$4&gt;$Q68+IF($S68="",1000,$S68)-1),0,IF(MOD(BY$4-$Q68,IF($R68="",1000,$R68))=0,$O68,0))*IF($Y68&gt;0,(1+INDEX(Escalation!$B$3:$B$18,$Y68,0))^(BY$4-SSSModel!$C$5),1)*IF($X68=0,1,OFFSET(Profiles!$K$2,$X68,MAX(Profiles!$C$2,BY$4-$Q68)))*IF($AA68=1,(1+SSSModel!#REF!),1)</f>
        <v>0</v>
      </c>
      <c r="BZ68" s="72">
        <f ca="1">IF(OR(BZ$4&lt;$Q68,BZ$4&gt;$Q68+IF($S68="",1000,$S68)-1),0,IF(MOD(BZ$4-$Q68,IF($R68="",1000,$R68))=0,$O68,0))*IF($Y68&gt;0,(1+INDEX(Escalation!$B$3:$B$18,$Y68,0))^(BZ$4-SSSModel!$C$5),1)*IF($X68=0,1,OFFSET(Profiles!$K$2,$X68,MAX(Profiles!$C$2,BZ$4-$Q68)))*IF($AA68=1,(1+SSSModel!#REF!),1)</f>
        <v>0</v>
      </c>
      <c r="CA68" s="134">
        <f ca="1">IF(OR($Z68=0,SSSModel!$C$4="CF"),AC68,
IF(LEFT($V68,3)="ON_",
     IF(SSSModel!$C$4="RR",SUMPRODUCT(OFFSET($AC68,0,0,1,$CB$2),OFFSET(Profiles!$K$28,($Z68-1)*(Profiles!$I$26+1)+CA$4-SSSModel!$C$3+1,0,1,$CB$2)),
     IF(SSSModel!$C$4="ECC",$EA68*$EB68*SUMPRODUCT(OFFSET($AC68,0,MAX(0,CA$4-$DZ68-$CA$4+1),1,MIN($DZ68,CA$4-$CA$4+1)),OFFSET(Escalation!$K$24,($Y68-1)*(Escalation!$I$22+1)+CA$4-SSSModel!$C$3+1,MAX(0,CA$4-$DZ68-$CA$4+1),1,MIN($DZ68,CA$4-$CA$4+1))),
     IF(SSSModel!$C$4="PV",AC68*$EA68*(1+SSSModel!$C$2),
     IF(SSSModel!$C$4="FCR",$EC68*SUM(OFFSET($AC68,0,MAX(CA$4-$AC$4-$DZ68+1,0),1,MIN($DZ68,CA$4-$AC$4+1))),0)))),
SUM($AC68:$BZ68)*
     IF(SSSModel!$C$4="RR",OFFSET(Profiles!$K$2,$Z68,MAX(Profiles!$C$2,AC$4-$W68)),
     IF(SSSModel!$C$4="ECC",$EA68*$EB68*IF(MAX(Escalation!$C$2,AC$4-$W68)&gt;$DZ68-1,0,OFFSET(Escalation!$K$2,$Y68,MAX(Escalation!$C$2,AC$4-$W68))),
     IF(SSSModel!$C$4="PV",IF(CA$4=$W68,$EA68*(1+SSSModel!$C$2),0),
     IF(SSSModel!$C$4="FCR",IF(AND(CA$4&gt;=$W68,OFFSET(Profiles!$K$2,$Z68,MAX(Profiles!$C$2,AC$4-$W68))&gt;0),$EC68,0),0))))))</f>
        <v>0</v>
      </c>
      <c r="CB68" s="135">
        <f ca="1">IF(OR($Z68=0,SSSModel!$C$4="CF"),AD68,
IF(LEFT($V68,3)="ON_",
     IF(SSSModel!$C$4="RR",SUMPRODUCT(OFFSET($AC68,0,0,1,$CB$2),OFFSET(Profiles!$K$28,($Z68-1)*(Profiles!$I$26+1)+CB$4-SSSModel!$C$3+1,0,1,$CB$2)),
     IF(SSSModel!$C$4="ECC",$EA68*$EB68*SUMPRODUCT(OFFSET($AC68,0,MAX(0,CB$4-$DZ68-$CA$4+1),1,MIN($DZ68,CB$4-$CA$4+1)),OFFSET(Escalation!$K$24,($Y68-1)*(Escalation!$I$22+1)+CB$4-SSSModel!$C$3+1,MAX(0,CB$4-$DZ68-$CA$4+1),1,MIN($DZ68,CB$4-$CA$4+1))),
     IF(SSSModel!$C$4="PV",AD68*$EA68*(1+SSSModel!$C$2),
     IF(SSSModel!$C$4="FCR",$EC68*SUM(OFFSET($AC68,0,MAX(CB$4-$AC$4-$DZ68+1,0),1,MIN($DZ68,CB$4-$AC$4+1))),0)))),
SUM($AC68:$BZ68)*
     IF(SSSModel!$C$4="RR",OFFSET(Profiles!$K$2,$Z68,MAX(Profiles!$C$2,AD$4-$W68)),
     IF(SSSModel!$C$4="ECC",$EA68*$EB68*IF(MAX(Escalation!$C$2,AD$4-$W68)&gt;$DZ68-1,0,OFFSET(Escalation!$K$2,$Y68,MAX(Escalation!$C$2,AD$4-$W68))),
     IF(SSSModel!$C$4="PV",IF(CB$4=$W68,$EA68*(1+SSSModel!$C$2),0),
     IF(SSSModel!$C$4="FCR",IF(AND(CB$4&gt;=$W68,OFFSET(Profiles!$K$2,$Z68,MAX(Profiles!$C$2,AD$4-$W68))&gt;0),$EC68,0),0))))))</f>
        <v>0</v>
      </c>
      <c r="CC68" s="135">
        <f ca="1">IF(OR($Z68=0,SSSModel!$C$4="CF"),AE68,
IF(LEFT($V68,3)="ON_",
     IF(SSSModel!$C$4="RR",SUMPRODUCT(OFFSET($AC68,0,0,1,$CB$2),OFFSET(Profiles!$K$28,($Z68-1)*(Profiles!$I$26+1)+CC$4-SSSModel!$C$3+1,0,1,$CB$2)),
     IF(SSSModel!$C$4="ECC",$EA68*$EB68*SUMPRODUCT(OFFSET($AC68,0,MAX(0,CC$4-$DZ68-$CA$4+1),1,MIN($DZ68,CC$4-$CA$4+1)),OFFSET(Escalation!$K$24,($Y68-1)*(Escalation!$I$22+1)+CC$4-SSSModel!$C$3+1,MAX(0,CC$4-$DZ68-$CA$4+1),1,MIN($DZ68,CC$4-$CA$4+1))),
     IF(SSSModel!$C$4="PV",AE68*$EA68*(1+SSSModel!$C$2),
     IF(SSSModel!$C$4="FCR",$EC68*SUM(OFFSET($AC68,0,MAX(CC$4-$AC$4-$DZ68+1,0),1,MIN($DZ68,CC$4-$AC$4+1))),0)))),
SUM($AC68:$BZ68)*
     IF(SSSModel!$C$4="RR",OFFSET(Profiles!$K$2,$Z68,MAX(Profiles!$C$2,AE$4-$W68)),
     IF(SSSModel!$C$4="ECC",$EA68*$EB68*IF(MAX(Escalation!$C$2,AE$4-$W68)&gt;$DZ68-1,0,OFFSET(Escalation!$K$2,$Y68,MAX(Escalation!$C$2,AE$4-$W68))),
     IF(SSSModel!$C$4="PV",IF(CC$4=$W68,$EA68*(1+SSSModel!$C$2),0),
     IF(SSSModel!$C$4="FCR",IF(AND(CC$4&gt;=$W68,OFFSET(Profiles!$K$2,$Z68,MAX(Profiles!$C$2,AE$4-$W68))&gt;0),$EC68,0),0))))))</f>
        <v>0</v>
      </c>
      <c r="CD68" s="135">
        <f ca="1">IF(OR($Z68=0,SSSModel!$C$4="CF"),AF68,
IF(LEFT($V68,3)="ON_",
     IF(SSSModel!$C$4="RR",SUMPRODUCT(OFFSET($AC68,0,0,1,$CB$2),OFFSET(Profiles!$K$28,($Z68-1)*(Profiles!$I$26+1)+CD$4-SSSModel!$C$3+1,0,1,$CB$2)),
     IF(SSSModel!$C$4="ECC",$EA68*$EB68*SUMPRODUCT(OFFSET($AC68,0,MAX(0,CD$4-$DZ68-$CA$4+1),1,MIN($DZ68,CD$4-$CA$4+1)),OFFSET(Escalation!$K$24,($Y68-1)*(Escalation!$I$22+1)+CD$4-SSSModel!$C$3+1,MAX(0,CD$4-$DZ68-$CA$4+1),1,MIN($DZ68,CD$4-$CA$4+1))),
     IF(SSSModel!$C$4="PV",AF68*$EA68*(1+SSSModel!$C$2),
     IF(SSSModel!$C$4="FCR",$EC68*SUM(OFFSET($AC68,0,MAX(CD$4-$AC$4-$DZ68+1,0),1,MIN($DZ68,CD$4-$AC$4+1))),0)))),
SUM($AC68:$BZ68)*
     IF(SSSModel!$C$4="RR",OFFSET(Profiles!$K$2,$Z68,MAX(Profiles!$C$2,AF$4-$W68)),
     IF(SSSModel!$C$4="ECC",$EA68*$EB68*IF(MAX(Escalation!$C$2,AF$4-$W68)&gt;$DZ68-1,0,OFFSET(Escalation!$K$2,$Y68,MAX(Escalation!$C$2,AF$4-$W68))),
     IF(SSSModel!$C$4="PV",IF(CD$4=$W68,$EA68*(1+SSSModel!$C$2),0),
     IF(SSSModel!$C$4="FCR",IF(AND(CD$4&gt;=$W68,OFFSET(Profiles!$K$2,$Z68,MAX(Profiles!$C$2,AF$4-$W68))&gt;0),$EC68,0),0))))))</f>
        <v>0</v>
      </c>
      <c r="CE68" s="135">
        <f ca="1">IF(OR($Z68=0,SSSModel!$C$4="CF"),AG68,
IF(LEFT($V68,3)="ON_",
     IF(SSSModel!$C$4="RR",SUMPRODUCT(OFFSET($AC68,0,0,1,$CB$2),OFFSET(Profiles!$K$28,($Z68-1)*(Profiles!$I$26+1)+CE$4-SSSModel!$C$3+1,0,1,$CB$2)),
     IF(SSSModel!$C$4="ECC",$EA68*$EB68*SUMPRODUCT(OFFSET($AC68,0,MAX(0,CE$4-$DZ68-$CA$4+1),1,MIN($DZ68,CE$4-$CA$4+1)),OFFSET(Escalation!$K$24,($Y68-1)*(Escalation!$I$22+1)+CE$4-SSSModel!$C$3+1,MAX(0,CE$4-$DZ68-$CA$4+1),1,MIN($DZ68,CE$4-$CA$4+1))),
     IF(SSSModel!$C$4="PV",AG68*$EA68*(1+SSSModel!$C$2),
     IF(SSSModel!$C$4="FCR",$EC68*SUM(OFFSET($AC68,0,MAX(CE$4-$AC$4-$DZ68+1,0),1,MIN($DZ68,CE$4-$AC$4+1))),0)))),
SUM($AC68:$BZ68)*
     IF(SSSModel!$C$4="RR",OFFSET(Profiles!$K$2,$Z68,MAX(Profiles!$C$2,AG$4-$W68)),
     IF(SSSModel!$C$4="ECC",$EA68*$EB68*IF(MAX(Escalation!$C$2,AG$4-$W68)&gt;$DZ68-1,0,OFFSET(Escalation!$K$2,$Y68,MAX(Escalation!$C$2,AG$4-$W68))),
     IF(SSSModel!$C$4="PV",IF(CE$4=$W68,$EA68*(1+SSSModel!$C$2),0),
     IF(SSSModel!$C$4="FCR",IF(AND(CE$4&gt;=$W68,OFFSET(Profiles!$K$2,$Z68,MAX(Profiles!$C$2,AG$4-$W68))&gt;0),$EC68,0),0))))))</f>
        <v>0</v>
      </c>
      <c r="CF68" s="135">
        <f ca="1">IF(OR($Z68=0,SSSModel!$C$4="CF"),AH68,
IF(LEFT($V68,3)="ON_",
     IF(SSSModel!$C$4="RR",SUMPRODUCT(OFFSET($AC68,0,0,1,$CB$2),OFFSET(Profiles!$K$28,($Z68-1)*(Profiles!$I$26+1)+CF$4-SSSModel!$C$3+1,0,1,$CB$2)),
     IF(SSSModel!$C$4="ECC",$EA68*$EB68*SUMPRODUCT(OFFSET($AC68,0,MAX(0,CF$4-$DZ68-$CA$4+1),1,MIN($DZ68,CF$4-$CA$4+1)),OFFSET(Escalation!$K$24,($Y68-1)*(Escalation!$I$22+1)+CF$4-SSSModel!$C$3+1,MAX(0,CF$4-$DZ68-$CA$4+1),1,MIN($DZ68,CF$4-$CA$4+1))),
     IF(SSSModel!$C$4="PV",AH68*$EA68*(1+SSSModel!$C$2),
     IF(SSSModel!$C$4="FCR",$EC68*SUM(OFFSET($AC68,0,MAX(CF$4-$AC$4-$DZ68+1,0),1,MIN($DZ68,CF$4-$AC$4+1))),0)))),
SUM($AC68:$BZ68)*
     IF(SSSModel!$C$4="RR",OFFSET(Profiles!$K$2,$Z68,MAX(Profiles!$C$2,AH$4-$W68)),
     IF(SSSModel!$C$4="ECC",$EA68*$EB68*IF(MAX(Escalation!$C$2,AH$4-$W68)&gt;$DZ68-1,0,OFFSET(Escalation!$K$2,$Y68,MAX(Escalation!$C$2,AH$4-$W68))),
     IF(SSSModel!$C$4="PV",IF(CF$4=$W68,$EA68*(1+SSSModel!$C$2),0),
     IF(SSSModel!$C$4="FCR",IF(AND(CF$4&gt;=$W68,OFFSET(Profiles!$K$2,$Z68,MAX(Profiles!$C$2,AH$4-$W68))&gt;0),$EC68,0),0))))))</f>
        <v>0</v>
      </c>
      <c r="CG68" s="135">
        <f ca="1">IF(OR($Z68=0,SSSModel!$C$4="CF"),AI68,
IF(LEFT($V68,3)="ON_",
     IF(SSSModel!$C$4="RR",SUMPRODUCT(OFFSET($AC68,0,0,1,$CB$2),OFFSET(Profiles!$K$28,($Z68-1)*(Profiles!$I$26+1)+CG$4-SSSModel!$C$3+1,0,1,$CB$2)),
     IF(SSSModel!$C$4="ECC",$EA68*$EB68*SUMPRODUCT(OFFSET($AC68,0,MAX(0,CG$4-$DZ68-$CA$4+1),1,MIN($DZ68,CG$4-$CA$4+1)),OFFSET(Escalation!$K$24,($Y68-1)*(Escalation!$I$22+1)+CG$4-SSSModel!$C$3+1,MAX(0,CG$4-$DZ68-$CA$4+1),1,MIN($DZ68,CG$4-$CA$4+1))),
     IF(SSSModel!$C$4="PV",AI68*$EA68*(1+SSSModel!$C$2),
     IF(SSSModel!$C$4="FCR",$EC68*SUM(OFFSET($AC68,0,MAX(CG$4-$AC$4-$DZ68+1,0),1,MIN($DZ68,CG$4-$AC$4+1))),0)))),
SUM($AC68:$BZ68)*
     IF(SSSModel!$C$4="RR",OFFSET(Profiles!$K$2,$Z68,MAX(Profiles!$C$2,AI$4-$W68)),
     IF(SSSModel!$C$4="ECC",$EA68*$EB68*IF(MAX(Escalation!$C$2,AI$4-$W68)&gt;$DZ68-1,0,OFFSET(Escalation!$K$2,$Y68,MAX(Escalation!$C$2,AI$4-$W68))),
     IF(SSSModel!$C$4="PV",IF(CG$4=$W68,$EA68*(1+SSSModel!$C$2),0),
     IF(SSSModel!$C$4="FCR",IF(AND(CG$4&gt;=$W68,OFFSET(Profiles!$K$2,$Z68,MAX(Profiles!$C$2,AI$4-$W68))&gt;0),$EC68,0),0))))))</f>
        <v>0</v>
      </c>
      <c r="CH68" s="135">
        <f ca="1">IF(OR($Z68=0,SSSModel!$C$4="CF"),AJ68,
IF(LEFT($V68,3)="ON_",
     IF(SSSModel!$C$4="RR",SUMPRODUCT(OFFSET($AC68,0,0,1,$CB$2),OFFSET(Profiles!$K$28,($Z68-1)*(Profiles!$I$26+1)+CH$4-SSSModel!$C$3+1,0,1,$CB$2)),
     IF(SSSModel!$C$4="ECC",$EA68*$EB68*SUMPRODUCT(OFFSET($AC68,0,MAX(0,CH$4-$DZ68-$CA$4+1),1,MIN($DZ68,CH$4-$CA$4+1)),OFFSET(Escalation!$K$24,($Y68-1)*(Escalation!$I$22+1)+CH$4-SSSModel!$C$3+1,MAX(0,CH$4-$DZ68-$CA$4+1),1,MIN($DZ68,CH$4-$CA$4+1))),
     IF(SSSModel!$C$4="PV",AJ68*$EA68*(1+SSSModel!$C$2),
     IF(SSSModel!$C$4="FCR",$EC68*SUM(OFFSET($AC68,0,MAX(CH$4-$AC$4-$DZ68+1,0),1,MIN($DZ68,CH$4-$AC$4+1))),0)))),
SUM($AC68:$BZ68)*
     IF(SSSModel!$C$4="RR",OFFSET(Profiles!$K$2,$Z68,MAX(Profiles!$C$2,AJ$4-$W68)),
     IF(SSSModel!$C$4="ECC",$EA68*$EB68*IF(MAX(Escalation!$C$2,AJ$4-$W68)&gt;$DZ68-1,0,OFFSET(Escalation!$K$2,$Y68,MAX(Escalation!$C$2,AJ$4-$W68))),
     IF(SSSModel!$C$4="PV",IF(CH$4=$W68,$EA68*(1+SSSModel!$C$2),0),
     IF(SSSModel!$C$4="FCR",IF(AND(CH$4&gt;=$W68,OFFSET(Profiles!$K$2,$Z68,MAX(Profiles!$C$2,AJ$4-$W68))&gt;0),$EC68,0),0))))))</f>
        <v>0</v>
      </c>
      <c r="CI68" s="135">
        <f ca="1">IF(OR($Z68=0,SSSModel!$C$4="CF"),AK68,
IF(LEFT($V68,3)="ON_",
     IF(SSSModel!$C$4="RR",SUMPRODUCT(OFFSET($AC68,0,0,1,$CB$2),OFFSET(Profiles!$K$28,($Z68-1)*(Profiles!$I$26+1)+CI$4-SSSModel!$C$3+1,0,1,$CB$2)),
     IF(SSSModel!$C$4="ECC",$EA68*$EB68*SUMPRODUCT(OFFSET($AC68,0,MAX(0,CI$4-$DZ68-$CA$4+1),1,MIN($DZ68,CI$4-$CA$4+1)),OFFSET(Escalation!$K$24,($Y68-1)*(Escalation!$I$22+1)+CI$4-SSSModel!$C$3+1,MAX(0,CI$4-$DZ68-$CA$4+1),1,MIN($DZ68,CI$4-$CA$4+1))),
     IF(SSSModel!$C$4="PV",AK68*$EA68*(1+SSSModel!$C$2),
     IF(SSSModel!$C$4="FCR",$EC68*SUM(OFFSET($AC68,0,MAX(CI$4-$AC$4-$DZ68+1,0),1,MIN($DZ68,CI$4-$AC$4+1))),0)))),
SUM($AC68:$BZ68)*
     IF(SSSModel!$C$4="RR",OFFSET(Profiles!$K$2,$Z68,MAX(Profiles!$C$2,AK$4-$W68)),
     IF(SSSModel!$C$4="ECC",$EA68*$EB68*IF(MAX(Escalation!$C$2,AK$4-$W68)&gt;$DZ68-1,0,OFFSET(Escalation!$K$2,$Y68,MAX(Escalation!$C$2,AK$4-$W68))),
     IF(SSSModel!$C$4="PV",IF(CI$4=$W68,$EA68*(1+SSSModel!$C$2),0),
     IF(SSSModel!$C$4="FCR",IF(AND(CI$4&gt;=$W68,OFFSET(Profiles!$K$2,$Z68,MAX(Profiles!$C$2,AK$4-$W68))&gt;0),$EC68,0),0))))))</f>
        <v>0</v>
      </c>
      <c r="CJ68" s="135">
        <f ca="1">IF(OR($Z68=0,SSSModel!$C$4="CF"),AL68,
IF(LEFT($V68,3)="ON_",
     IF(SSSModel!$C$4="RR",SUMPRODUCT(OFFSET($AC68,0,0,1,$CB$2),OFFSET(Profiles!$K$28,($Z68-1)*(Profiles!$I$26+1)+CJ$4-SSSModel!$C$3+1,0,1,$CB$2)),
     IF(SSSModel!$C$4="ECC",$EA68*$EB68*SUMPRODUCT(OFFSET($AC68,0,MAX(0,CJ$4-$DZ68-$CA$4+1),1,MIN($DZ68,CJ$4-$CA$4+1)),OFFSET(Escalation!$K$24,($Y68-1)*(Escalation!$I$22+1)+CJ$4-SSSModel!$C$3+1,MAX(0,CJ$4-$DZ68-$CA$4+1),1,MIN($DZ68,CJ$4-$CA$4+1))),
     IF(SSSModel!$C$4="PV",AL68*$EA68*(1+SSSModel!$C$2),
     IF(SSSModel!$C$4="FCR",$EC68*SUM(OFFSET($AC68,0,MAX(CJ$4-$AC$4-$DZ68+1,0),1,MIN($DZ68,CJ$4-$AC$4+1))),0)))),
SUM($AC68:$BZ68)*
     IF(SSSModel!$C$4="RR",OFFSET(Profiles!$K$2,$Z68,MAX(Profiles!$C$2,AL$4-$W68)),
     IF(SSSModel!$C$4="ECC",$EA68*$EB68*IF(MAX(Escalation!$C$2,AL$4-$W68)&gt;$DZ68-1,0,OFFSET(Escalation!$K$2,$Y68,MAX(Escalation!$C$2,AL$4-$W68))),
     IF(SSSModel!$C$4="PV",IF(CJ$4=$W68,$EA68*(1+SSSModel!$C$2),0),
     IF(SSSModel!$C$4="FCR",IF(AND(CJ$4&gt;=$W68,OFFSET(Profiles!$K$2,$Z68,MAX(Profiles!$C$2,AL$4-$W68))&gt;0),$EC68,0),0))))))</f>
        <v>0</v>
      </c>
      <c r="CK68" s="135">
        <f ca="1">IF(OR($Z68=0,SSSModel!$C$4="CF"),AM68,
IF(LEFT($V68,3)="ON_",
     IF(SSSModel!$C$4="RR",SUMPRODUCT(OFFSET($AC68,0,0,1,$CB$2),OFFSET(Profiles!$K$28,($Z68-1)*(Profiles!$I$26+1)+CK$4-SSSModel!$C$3+1,0,1,$CB$2)),
     IF(SSSModel!$C$4="ECC",$EA68*$EB68*SUMPRODUCT(OFFSET($AC68,0,MAX(0,CK$4-$DZ68-$CA$4+1),1,MIN($DZ68,CK$4-$CA$4+1)),OFFSET(Escalation!$K$24,($Y68-1)*(Escalation!$I$22+1)+CK$4-SSSModel!$C$3+1,MAX(0,CK$4-$DZ68-$CA$4+1),1,MIN($DZ68,CK$4-$CA$4+1))),
     IF(SSSModel!$C$4="PV",AM68*$EA68*(1+SSSModel!$C$2),
     IF(SSSModel!$C$4="FCR",$EC68*SUM(OFFSET($AC68,0,MAX(CK$4-$AC$4-$DZ68+1,0),1,MIN($DZ68,CK$4-$AC$4+1))),0)))),
SUM($AC68:$BZ68)*
     IF(SSSModel!$C$4="RR",OFFSET(Profiles!$K$2,$Z68,MAX(Profiles!$C$2,AM$4-$W68)),
     IF(SSSModel!$C$4="ECC",$EA68*$EB68*IF(MAX(Escalation!$C$2,AM$4-$W68)&gt;$DZ68-1,0,OFFSET(Escalation!$K$2,$Y68,MAX(Escalation!$C$2,AM$4-$W68))),
     IF(SSSModel!$C$4="PV",IF(CK$4=$W68,$EA68*(1+SSSModel!$C$2),0),
     IF(SSSModel!$C$4="FCR",IF(AND(CK$4&gt;=$W68,OFFSET(Profiles!$K$2,$Z68,MAX(Profiles!$C$2,AM$4-$W68))&gt;0),$EC68,0),0))))))</f>
        <v>0</v>
      </c>
      <c r="CL68" s="135">
        <f ca="1">IF(OR($Z68=0,SSSModel!$C$4="CF"),AN68,
IF(LEFT($V68,3)="ON_",
     IF(SSSModel!$C$4="RR",SUMPRODUCT(OFFSET($AC68,0,0,1,$CB$2),OFFSET(Profiles!$K$28,($Z68-1)*(Profiles!$I$26+1)+CL$4-SSSModel!$C$3+1,0,1,$CB$2)),
     IF(SSSModel!$C$4="ECC",$EA68*$EB68*SUMPRODUCT(OFFSET($AC68,0,MAX(0,CL$4-$DZ68-$CA$4+1),1,MIN($DZ68,CL$4-$CA$4+1)),OFFSET(Escalation!$K$24,($Y68-1)*(Escalation!$I$22+1)+CL$4-SSSModel!$C$3+1,MAX(0,CL$4-$DZ68-$CA$4+1),1,MIN($DZ68,CL$4-$CA$4+1))),
     IF(SSSModel!$C$4="PV",AN68*$EA68*(1+SSSModel!$C$2),
     IF(SSSModel!$C$4="FCR",$EC68*SUM(OFFSET($AC68,0,MAX(CL$4-$AC$4-$DZ68+1,0),1,MIN($DZ68,CL$4-$AC$4+1))),0)))),
SUM($AC68:$BZ68)*
     IF(SSSModel!$C$4="RR",OFFSET(Profiles!$K$2,$Z68,MAX(Profiles!$C$2,AN$4-$W68)),
     IF(SSSModel!$C$4="ECC",$EA68*$EB68*IF(MAX(Escalation!$C$2,AN$4-$W68)&gt;$DZ68-1,0,OFFSET(Escalation!$K$2,$Y68,MAX(Escalation!$C$2,AN$4-$W68))),
     IF(SSSModel!$C$4="PV",IF(CL$4=$W68,$EA68*(1+SSSModel!$C$2),0),
     IF(SSSModel!$C$4="FCR",IF(AND(CL$4&gt;=$W68,OFFSET(Profiles!$K$2,$Z68,MAX(Profiles!$C$2,AN$4-$W68))&gt;0),$EC68,0),0))))))</f>
        <v>0</v>
      </c>
      <c r="CM68" s="135">
        <f ca="1">IF(OR($Z68=0,SSSModel!$C$4="CF"),AO68,
IF(LEFT($V68,3)="ON_",
     IF(SSSModel!$C$4="RR",SUMPRODUCT(OFFSET($AC68,0,0,1,$CB$2),OFFSET(Profiles!$K$28,($Z68-1)*(Profiles!$I$26+1)+CM$4-SSSModel!$C$3+1,0,1,$CB$2)),
     IF(SSSModel!$C$4="ECC",$EA68*$EB68*SUMPRODUCT(OFFSET($AC68,0,MAX(0,CM$4-$DZ68-$CA$4+1),1,MIN($DZ68,CM$4-$CA$4+1)),OFFSET(Escalation!$K$24,($Y68-1)*(Escalation!$I$22+1)+CM$4-SSSModel!$C$3+1,MAX(0,CM$4-$DZ68-$CA$4+1),1,MIN($DZ68,CM$4-$CA$4+1))),
     IF(SSSModel!$C$4="PV",AO68*$EA68*(1+SSSModel!$C$2),
     IF(SSSModel!$C$4="FCR",$EC68*SUM(OFFSET($AC68,0,MAX(CM$4-$AC$4-$DZ68+1,0),1,MIN($DZ68,CM$4-$AC$4+1))),0)))),
SUM($AC68:$BZ68)*
     IF(SSSModel!$C$4="RR",OFFSET(Profiles!$K$2,$Z68,MAX(Profiles!$C$2,AO$4-$W68)),
     IF(SSSModel!$C$4="ECC",$EA68*$EB68*IF(MAX(Escalation!$C$2,AO$4-$W68)&gt;$DZ68-1,0,OFFSET(Escalation!$K$2,$Y68,MAX(Escalation!$C$2,AO$4-$W68))),
     IF(SSSModel!$C$4="PV",IF(CM$4=$W68,$EA68*(1+SSSModel!$C$2),0),
     IF(SSSModel!$C$4="FCR",IF(AND(CM$4&gt;=$W68,OFFSET(Profiles!$K$2,$Z68,MAX(Profiles!$C$2,AO$4-$W68))&gt;0),$EC68,0),0))))))</f>
        <v>0</v>
      </c>
      <c r="CN68" s="135">
        <f ca="1">IF(OR($Z68=0,SSSModel!$C$4="CF"),AP68,
IF(LEFT($V68,3)="ON_",
     IF(SSSModel!$C$4="RR",SUMPRODUCT(OFFSET($AC68,0,0,1,$CB$2),OFFSET(Profiles!$K$28,($Z68-1)*(Profiles!$I$26+1)+CN$4-SSSModel!$C$3+1,0,1,$CB$2)),
     IF(SSSModel!$C$4="ECC",$EA68*$EB68*SUMPRODUCT(OFFSET($AC68,0,MAX(0,CN$4-$DZ68-$CA$4+1),1,MIN($DZ68,CN$4-$CA$4+1)),OFFSET(Escalation!$K$24,($Y68-1)*(Escalation!$I$22+1)+CN$4-SSSModel!$C$3+1,MAX(0,CN$4-$DZ68-$CA$4+1),1,MIN($DZ68,CN$4-$CA$4+1))),
     IF(SSSModel!$C$4="PV",AP68*$EA68*(1+SSSModel!$C$2),
     IF(SSSModel!$C$4="FCR",$EC68*SUM(OFFSET($AC68,0,MAX(CN$4-$AC$4-$DZ68+1,0),1,MIN($DZ68,CN$4-$AC$4+1))),0)))),
SUM($AC68:$BZ68)*
     IF(SSSModel!$C$4="RR",OFFSET(Profiles!$K$2,$Z68,MAX(Profiles!$C$2,AP$4-$W68)),
     IF(SSSModel!$C$4="ECC",$EA68*$EB68*IF(MAX(Escalation!$C$2,AP$4-$W68)&gt;$DZ68-1,0,OFFSET(Escalation!$K$2,$Y68,MAX(Escalation!$C$2,AP$4-$W68))),
     IF(SSSModel!$C$4="PV",IF(CN$4=$W68,$EA68*(1+SSSModel!$C$2),0),
     IF(SSSModel!$C$4="FCR",IF(AND(CN$4&gt;=$W68,OFFSET(Profiles!$K$2,$Z68,MAX(Profiles!$C$2,AP$4-$W68))&gt;0),$EC68,0),0))))))</f>
        <v>0</v>
      </c>
      <c r="CO68" s="135">
        <f ca="1">IF(OR($Z68=0,SSSModel!$C$4="CF"),AQ68,
IF(LEFT($V68,3)="ON_",
     IF(SSSModel!$C$4="RR",SUMPRODUCT(OFFSET($AC68,0,0,1,$CB$2),OFFSET(Profiles!$K$28,($Z68-1)*(Profiles!$I$26+1)+CO$4-SSSModel!$C$3+1,0,1,$CB$2)),
     IF(SSSModel!$C$4="ECC",$EA68*$EB68*SUMPRODUCT(OFFSET($AC68,0,MAX(0,CO$4-$DZ68-$CA$4+1),1,MIN($DZ68,CO$4-$CA$4+1)),OFFSET(Escalation!$K$24,($Y68-1)*(Escalation!$I$22+1)+CO$4-SSSModel!$C$3+1,MAX(0,CO$4-$DZ68-$CA$4+1),1,MIN($DZ68,CO$4-$CA$4+1))),
     IF(SSSModel!$C$4="PV",AQ68*$EA68*(1+SSSModel!$C$2),
     IF(SSSModel!$C$4="FCR",$EC68*SUM(OFFSET($AC68,0,MAX(CO$4-$AC$4-$DZ68+1,0),1,MIN($DZ68,CO$4-$AC$4+1))),0)))),
SUM($AC68:$BZ68)*
     IF(SSSModel!$C$4="RR",OFFSET(Profiles!$K$2,$Z68,MAX(Profiles!$C$2,AQ$4-$W68)),
     IF(SSSModel!$C$4="ECC",$EA68*$EB68*IF(MAX(Escalation!$C$2,AQ$4-$W68)&gt;$DZ68-1,0,OFFSET(Escalation!$K$2,$Y68,MAX(Escalation!$C$2,AQ$4-$W68))),
     IF(SSSModel!$C$4="PV",IF(CO$4=$W68,$EA68*(1+SSSModel!$C$2),0),
     IF(SSSModel!$C$4="FCR",IF(AND(CO$4&gt;=$W68,OFFSET(Profiles!$K$2,$Z68,MAX(Profiles!$C$2,AQ$4-$W68))&gt;0),$EC68,0),0))))))</f>
        <v>0</v>
      </c>
      <c r="CP68" s="135">
        <f ca="1">IF(OR($Z68=0,SSSModel!$C$4="CF"),AR68,
IF(LEFT($V68,3)="ON_",
     IF(SSSModel!$C$4="RR",SUMPRODUCT(OFFSET($AC68,0,0,1,$CB$2),OFFSET(Profiles!$K$28,($Z68-1)*(Profiles!$I$26+1)+CP$4-SSSModel!$C$3+1,0,1,$CB$2)),
     IF(SSSModel!$C$4="ECC",$EA68*$EB68*SUMPRODUCT(OFFSET($AC68,0,MAX(0,CP$4-$DZ68-$CA$4+1),1,MIN($DZ68,CP$4-$CA$4+1)),OFFSET(Escalation!$K$24,($Y68-1)*(Escalation!$I$22+1)+CP$4-SSSModel!$C$3+1,MAX(0,CP$4-$DZ68-$CA$4+1),1,MIN($DZ68,CP$4-$CA$4+1))),
     IF(SSSModel!$C$4="PV",AR68*$EA68*(1+SSSModel!$C$2),
     IF(SSSModel!$C$4="FCR",$EC68*SUM(OFFSET($AC68,0,MAX(CP$4-$AC$4-$DZ68+1,0),1,MIN($DZ68,CP$4-$AC$4+1))),0)))),
SUM($AC68:$BZ68)*
     IF(SSSModel!$C$4="RR",OFFSET(Profiles!$K$2,$Z68,MAX(Profiles!$C$2,AR$4-$W68)),
     IF(SSSModel!$C$4="ECC",$EA68*$EB68*IF(MAX(Escalation!$C$2,AR$4-$W68)&gt;$DZ68-1,0,OFFSET(Escalation!$K$2,$Y68,MAX(Escalation!$C$2,AR$4-$W68))),
     IF(SSSModel!$C$4="PV",IF(CP$4=$W68,$EA68*(1+SSSModel!$C$2),0),
     IF(SSSModel!$C$4="FCR",IF(AND(CP$4&gt;=$W68,OFFSET(Profiles!$K$2,$Z68,MAX(Profiles!$C$2,AR$4-$W68))&gt;0),$EC68,0),0))))))</f>
        <v>0</v>
      </c>
      <c r="CQ68" s="135">
        <f ca="1">IF(OR($Z68=0,SSSModel!$C$4="CF"),AS68,
IF(LEFT($V68,3)="ON_",
     IF(SSSModel!$C$4="RR",SUMPRODUCT(OFFSET($AC68,0,0,1,$CB$2),OFFSET(Profiles!$K$28,($Z68-1)*(Profiles!$I$26+1)+CQ$4-SSSModel!$C$3+1,0,1,$CB$2)),
     IF(SSSModel!$C$4="ECC",$EA68*$EB68*SUMPRODUCT(OFFSET($AC68,0,MAX(0,CQ$4-$DZ68-$CA$4+1),1,MIN($DZ68,CQ$4-$CA$4+1)),OFFSET(Escalation!$K$24,($Y68-1)*(Escalation!$I$22+1)+CQ$4-SSSModel!$C$3+1,MAX(0,CQ$4-$DZ68-$CA$4+1),1,MIN($DZ68,CQ$4-$CA$4+1))),
     IF(SSSModel!$C$4="PV",AS68*$EA68*(1+SSSModel!$C$2),
     IF(SSSModel!$C$4="FCR",$EC68*SUM(OFFSET($AC68,0,MAX(CQ$4-$AC$4-$DZ68+1,0),1,MIN($DZ68,CQ$4-$AC$4+1))),0)))),
SUM($AC68:$BZ68)*
     IF(SSSModel!$C$4="RR",OFFSET(Profiles!$K$2,$Z68,MAX(Profiles!$C$2,AS$4-$W68)),
     IF(SSSModel!$C$4="ECC",$EA68*$EB68*IF(MAX(Escalation!$C$2,AS$4-$W68)&gt;$DZ68-1,0,OFFSET(Escalation!$K$2,$Y68,MAX(Escalation!$C$2,AS$4-$W68))),
     IF(SSSModel!$C$4="PV",IF(CQ$4=$W68,$EA68*(1+SSSModel!$C$2),0),
     IF(SSSModel!$C$4="FCR",IF(AND(CQ$4&gt;=$W68,OFFSET(Profiles!$K$2,$Z68,MAX(Profiles!$C$2,AS$4-$W68))&gt;0),$EC68,0),0))))))</f>
        <v>0</v>
      </c>
      <c r="CR68" s="135">
        <f ca="1">IF(OR($Z68=0,SSSModel!$C$4="CF"),AT68,
IF(LEFT($V68,3)="ON_",
     IF(SSSModel!$C$4="RR",SUMPRODUCT(OFFSET($AC68,0,0,1,$CB$2),OFFSET(Profiles!$K$28,($Z68-1)*(Profiles!$I$26+1)+CR$4-SSSModel!$C$3+1,0,1,$CB$2)),
     IF(SSSModel!$C$4="ECC",$EA68*$EB68*SUMPRODUCT(OFFSET($AC68,0,MAX(0,CR$4-$DZ68-$CA$4+1),1,MIN($DZ68,CR$4-$CA$4+1)),OFFSET(Escalation!$K$24,($Y68-1)*(Escalation!$I$22+1)+CR$4-SSSModel!$C$3+1,MAX(0,CR$4-$DZ68-$CA$4+1),1,MIN($DZ68,CR$4-$CA$4+1))),
     IF(SSSModel!$C$4="PV",AT68*$EA68*(1+SSSModel!$C$2),
     IF(SSSModel!$C$4="FCR",$EC68*SUM(OFFSET($AC68,0,MAX(CR$4-$AC$4-$DZ68+1,0),1,MIN($DZ68,CR$4-$AC$4+1))),0)))),
SUM($AC68:$BZ68)*
     IF(SSSModel!$C$4="RR",OFFSET(Profiles!$K$2,$Z68,MAX(Profiles!$C$2,AT$4-$W68)),
     IF(SSSModel!$C$4="ECC",$EA68*$EB68*IF(MAX(Escalation!$C$2,AT$4-$W68)&gt;$DZ68-1,0,OFFSET(Escalation!$K$2,$Y68,MAX(Escalation!$C$2,AT$4-$W68))),
     IF(SSSModel!$C$4="PV",IF(CR$4=$W68,$EA68*(1+SSSModel!$C$2),0),
     IF(SSSModel!$C$4="FCR",IF(AND(CR$4&gt;=$W68,OFFSET(Profiles!$K$2,$Z68,MAX(Profiles!$C$2,AT$4-$W68))&gt;0),$EC68,0),0))))))</f>
        <v>0</v>
      </c>
      <c r="CS68" s="135">
        <f ca="1">IF(OR($Z68=0,SSSModel!$C$4="CF"),AU68,
IF(LEFT($V68,3)="ON_",
     IF(SSSModel!$C$4="RR",SUMPRODUCT(OFFSET($AC68,0,0,1,$CB$2),OFFSET(Profiles!$K$28,($Z68-1)*(Profiles!$I$26+1)+CS$4-SSSModel!$C$3+1,0,1,$CB$2)),
     IF(SSSModel!$C$4="ECC",$EA68*$EB68*SUMPRODUCT(OFFSET($AC68,0,MAX(0,CS$4-$DZ68-$CA$4+1),1,MIN($DZ68,CS$4-$CA$4+1)),OFFSET(Escalation!$K$24,($Y68-1)*(Escalation!$I$22+1)+CS$4-SSSModel!$C$3+1,MAX(0,CS$4-$DZ68-$CA$4+1),1,MIN($DZ68,CS$4-$CA$4+1))),
     IF(SSSModel!$C$4="PV",AU68*$EA68*(1+SSSModel!$C$2),
     IF(SSSModel!$C$4="FCR",$EC68*SUM(OFFSET($AC68,0,MAX(CS$4-$AC$4-$DZ68+1,0),1,MIN($DZ68,CS$4-$AC$4+1))),0)))),
SUM($AC68:$BZ68)*
     IF(SSSModel!$C$4="RR",OFFSET(Profiles!$K$2,$Z68,MAX(Profiles!$C$2,AU$4-$W68)),
     IF(SSSModel!$C$4="ECC",$EA68*$EB68*IF(MAX(Escalation!$C$2,AU$4-$W68)&gt;$DZ68-1,0,OFFSET(Escalation!$K$2,$Y68,MAX(Escalation!$C$2,AU$4-$W68))),
     IF(SSSModel!$C$4="PV",IF(CS$4=$W68,$EA68*(1+SSSModel!$C$2),0),
     IF(SSSModel!$C$4="FCR",IF(AND(CS$4&gt;=$W68,OFFSET(Profiles!$K$2,$Z68,MAX(Profiles!$C$2,AU$4-$W68))&gt;0),$EC68,0),0))))))</f>
        <v>0</v>
      </c>
      <c r="CT68" s="135">
        <f ca="1">IF(OR($Z68=0,SSSModel!$C$4="CF"),AV68,
IF(LEFT($V68,3)="ON_",
     IF(SSSModel!$C$4="RR",SUMPRODUCT(OFFSET($AC68,0,0,1,$CB$2),OFFSET(Profiles!$K$28,($Z68-1)*(Profiles!$I$26+1)+CT$4-SSSModel!$C$3+1,0,1,$CB$2)),
     IF(SSSModel!$C$4="ECC",$EA68*$EB68*SUMPRODUCT(OFFSET($AC68,0,MAX(0,CT$4-$DZ68-$CA$4+1),1,MIN($DZ68,CT$4-$CA$4+1)),OFFSET(Escalation!$K$24,($Y68-1)*(Escalation!$I$22+1)+CT$4-SSSModel!$C$3+1,MAX(0,CT$4-$DZ68-$CA$4+1),1,MIN($DZ68,CT$4-$CA$4+1))),
     IF(SSSModel!$C$4="PV",AV68*$EA68*(1+SSSModel!$C$2),
     IF(SSSModel!$C$4="FCR",$EC68*SUM(OFFSET($AC68,0,MAX(CT$4-$AC$4-$DZ68+1,0),1,MIN($DZ68,CT$4-$AC$4+1))),0)))),
SUM($AC68:$BZ68)*
     IF(SSSModel!$C$4="RR",OFFSET(Profiles!$K$2,$Z68,MAX(Profiles!$C$2,AV$4-$W68)),
     IF(SSSModel!$C$4="ECC",$EA68*$EB68*IF(MAX(Escalation!$C$2,AV$4-$W68)&gt;$DZ68-1,0,OFFSET(Escalation!$K$2,$Y68,MAX(Escalation!$C$2,AV$4-$W68))),
     IF(SSSModel!$C$4="PV",IF(CT$4=$W68,$EA68*(1+SSSModel!$C$2),0),
     IF(SSSModel!$C$4="FCR",IF(AND(CT$4&gt;=$W68,OFFSET(Profiles!$K$2,$Z68,MAX(Profiles!$C$2,AV$4-$W68))&gt;0),$EC68,0),0))))))</f>
        <v>0</v>
      </c>
      <c r="CU68" s="135">
        <f ca="1">IF(OR($Z68=0,SSSModel!$C$4="CF"),AW68,
IF(LEFT($V68,3)="ON_",
     IF(SSSModel!$C$4="RR",SUMPRODUCT(OFFSET($AC68,0,0,1,$CB$2),OFFSET(Profiles!$K$28,($Z68-1)*(Profiles!$I$26+1)+CU$4-SSSModel!$C$3+1,0,1,$CB$2)),
     IF(SSSModel!$C$4="ECC",$EA68*$EB68*SUMPRODUCT(OFFSET($AC68,0,MAX(0,CU$4-$DZ68-$CA$4+1),1,MIN($DZ68,CU$4-$CA$4+1)),OFFSET(Escalation!$K$24,($Y68-1)*(Escalation!$I$22+1)+CU$4-SSSModel!$C$3+1,MAX(0,CU$4-$DZ68-$CA$4+1),1,MIN($DZ68,CU$4-$CA$4+1))),
     IF(SSSModel!$C$4="PV",AW68*$EA68*(1+SSSModel!$C$2),
     IF(SSSModel!$C$4="FCR",$EC68*SUM(OFFSET($AC68,0,MAX(CU$4-$AC$4-$DZ68+1,0),1,MIN($DZ68,CU$4-$AC$4+1))),0)))),
SUM($AC68:$BZ68)*
     IF(SSSModel!$C$4="RR",OFFSET(Profiles!$K$2,$Z68,MAX(Profiles!$C$2,AW$4-$W68)),
     IF(SSSModel!$C$4="ECC",$EA68*$EB68*IF(MAX(Escalation!$C$2,AW$4-$W68)&gt;$DZ68-1,0,OFFSET(Escalation!$K$2,$Y68,MAX(Escalation!$C$2,AW$4-$W68))),
     IF(SSSModel!$C$4="PV",IF(CU$4=$W68,$EA68*(1+SSSModel!$C$2),0),
     IF(SSSModel!$C$4="FCR",IF(AND(CU$4&gt;=$W68,OFFSET(Profiles!$K$2,$Z68,MAX(Profiles!$C$2,AW$4-$W68))&gt;0),$EC68,0),0))))))</f>
        <v>0</v>
      </c>
      <c r="CV68" s="135">
        <f ca="1">IF(OR($Z68=0,SSSModel!$C$4="CF"),AX68,
IF(LEFT($V68,3)="ON_",
     IF(SSSModel!$C$4="RR",SUMPRODUCT(OFFSET($AC68,0,0,1,$CB$2),OFFSET(Profiles!$K$28,($Z68-1)*(Profiles!$I$26+1)+CV$4-SSSModel!$C$3+1,0,1,$CB$2)),
     IF(SSSModel!$C$4="ECC",$EA68*$EB68*SUMPRODUCT(OFFSET($AC68,0,MAX(0,CV$4-$DZ68-$CA$4+1),1,MIN($DZ68,CV$4-$CA$4+1)),OFFSET(Escalation!$K$24,($Y68-1)*(Escalation!$I$22+1)+CV$4-SSSModel!$C$3+1,MAX(0,CV$4-$DZ68-$CA$4+1),1,MIN($DZ68,CV$4-$CA$4+1))),
     IF(SSSModel!$C$4="PV",AX68*$EA68*(1+SSSModel!$C$2),
     IF(SSSModel!$C$4="FCR",$EC68*SUM(OFFSET($AC68,0,MAX(CV$4-$AC$4-$DZ68+1,0),1,MIN($DZ68,CV$4-$AC$4+1))),0)))),
SUM($AC68:$BZ68)*
     IF(SSSModel!$C$4="RR",OFFSET(Profiles!$K$2,$Z68,MAX(Profiles!$C$2,AX$4-$W68)),
     IF(SSSModel!$C$4="ECC",$EA68*$EB68*IF(MAX(Escalation!$C$2,AX$4-$W68)&gt;$DZ68-1,0,OFFSET(Escalation!$K$2,$Y68,MAX(Escalation!$C$2,AX$4-$W68))),
     IF(SSSModel!$C$4="PV",IF(CV$4=$W68,$EA68*(1+SSSModel!$C$2),0),
     IF(SSSModel!$C$4="FCR",IF(AND(CV$4&gt;=$W68,OFFSET(Profiles!$K$2,$Z68,MAX(Profiles!$C$2,AX$4-$W68))&gt;0),$EC68,0),0))))))</f>
        <v>0</v>
      </c>
      <c r="CW68" s="135">
        <f ca="1">IF(OR($Z68=0,SSSModel!$C$4="CF"),AY68,
IF(LEFT($V68,3)="ON_",
     IF(SSSModel!$C$4="RR",SUMPRODUCT(OFFSET($AC68,0,0,1,$CB$2),OFFSET(Profiles!$K$28,($Z68-1)*(Profiles!$I$26+1)+CW$4-SSSModel!$C$3+1,0,1,$CB$2)),
     IF(SSSModel!$C$4="ECC",$EA68*$EB68*SUMPRODUCT(OFFSET($AC68,0,MAX(0,CW$4-$DZ68-$CA$4+1),1,MIN($DZ68,CW$4-$CA$4+1)),OFFSET(Escalation!$K$24,($Y68-1)*(Escalation!$I$22+1)+CW$4-SSSModel!$C$3+1,MAX(0,CW$4-$DZ68-$CA$4+1),1,MIN($DZ68,CW$4-$CA$4+1))),
     IF(SSSModel!$C$4="PV",AY68*$EA68*(1+SSSModel!$C$2),
     IF(SSSModel!$C$4="FCR",$EC68*SUM(OFFSET($AC68,0,MAX(CW$4-$AC$4-$DZ68+1,0),1,MIN($DZ68,CW$4-$AC$4+1))),0)))),
SUM($AC68:$BZ68)*
     IF(SSSModel!$C$4="RR",OFFSET(Profiles!$K$2,$Z68,MAX(Profiles!$C$2,AY$4-$W68)),
     IF(SSSModel!$C$4="ECC",$EA68*$EB68*IF(MAX(Escalation!$C$2,AY$4-$W68)&gt;$DZ68-1,0,OFFSET(Escalation!$K$2,$Y68,MAX(Escalation!$C$2,AY$4-$W68))),
     IF(SSSModel!$C$4="PV",IF(CW$4=$W68,$EA68*(1+SSSModel!$C$2),0),
     IF(SSSModel!$C$4="FCR",IF(AND(CW$4&gt;=$W68,OFFSET(Profiles!$K$2,$Z68,MAX(Profiles!$C$2,AY$4-$W68))&gt;0),$EC68,0),0))))))</f>
        <v>0</v>
      </c>
      <c r="CX68" s="135">
        <f ca="1">IF(OR($Z68=0,SSSModel!$C$4="CF"),AZ68,
IF(LEFT($V68,3)="ON_",
     IF(SSSModel!$C$4="RR",SUMPRODUCT(OFFSET($AC68,0,0,1,$CB$2),OFFSET(Profiles!$K$28,($Z68-1)*(Profiles!$I$26+1)+CX$4-SSSModel!$C$3+1,0,1,$CB$2)),
     IF(SSSModel!$C$4="ECC",$EA68*$EB68*SUMPRODUCT(OFFSET($AC68,0,MAX(0,CX$4-$DZ68-$CA$4+1),1,MIN($DZ68,CX$4-$CA$4+1)),OFFSET(Escalation!$K$24,($Y68-1)*(Escalation!$I$22+1)+CX$4-SSSModel!$C$3+1,MAX(0,CX$4-$DZ68-$CA$4+1),1,MIN($DZ68,CX$4-$CA$4+1))),
     IF(SSSModel!$C$4="PV",AZ68*$EA68*(1+SSSModel!$C$2),
     IF(SSSModel!$C$4="FCR",$EC68*SUM(OFFSET($AC68,0,MAX(CX$4-$AC$4-$DZ68+1,0),1,MIN($DZ68,CX$4-$AC$4+1))),0)))),
SUM($AC68:$BZ68)*
     IF(SSSModel!$C$4="RR",OFFSET(Profiles!$K$2,$Z68,MAX(Profiles!$C$2,AZ$4-$W68)),
     IF(SSSModel!$C$4="ECC",$EA68*$EB68*IF(MAX(Escalation!$C$2,AZ$4-$W68)&gt;$DZ68-1,0,OFFSET(Escalation!$K$2,$Y68,MAX(Escalation!$C$2,AZ$4-$W68))),
     IF(SSSModel!$C$4="PV",IF(CX$4=$W68,$EA68*(1+SSSModel!$C$2),0),
     IF(SSSModel!$C$4="FCR",IF(AND(CX$4&gt;=$W68,OFFSET(Profiles!$K$2,$Z68,MAX(Profiles!$C$2,AZ$4-$W68))&gt;0),$EC68,0),0))))))</f>
        <v>0</v>
      </c>
      <c r="CY68" s="135">
        <f ca="1">IF(OR($Z68=0,SSSModel!$C$4="CF"),BA68,
IF(LEFT($V68,3)="ON_",
     IF(SSSModel!$C$4="RR",SUMPRODUCT(OFFSET($AC68,0,0,1,$CB$2),OFFSET(Profiles!$K$28,($Z68-1)*(Profiles!$I$26+1)+CY$4-SSSModel!$C$3+1,0,1,$CB$2)),
     IF(SSSModel!$C$4="ECC",$EA68*$EB68*SUMPRODUCT(OFFSET($AC68,0,MAX(0,CY$4-$DZ68-$CA$4+1),1,MIN($DZ68,CY$4-$CA$4+1)),OFFSET(Escalation!$K$24,($Y68-1)*(Escalation!$I$22+1)+CY$4-SSSModel!$C$3+1,MAX(0,CY$4-$DZ68-$CA$4+1),1,MIN($DZ68,CY$4-$CA$4+1))),
     IF(SSSModel!$C$4="PV",BA68*$EA68*(1+SSSModel!$C$2),
     IF(SSSModel!$C$4="FCR",$EC68*SUM(OFFSET($AC68,0,MAX(CY$4-$AC$4-$DZ68+1,0),1,MIN($DZ68,CY$4-$AC$4+1))),0)))),
SUM($AC68:$BZ68)*
     IF(SSSModel!$C$4="RR",OFFSET(Profiles!$K$2,$Z68,MAX(Profiles!$C$2,BA$4-$W68)),
     IF(SSSModel!$C$4="ECC",$EA68*$EB68*IF(MAX(Escalation!$C$2,BA$4-$W68)&gt;$DZ68-1,0,OFFSET(Escalation!$K$2,$Y68,MAX(Escalation!$C$2,BA$4-$W68))),
     IF(SSSModel!$C$4="PV",IF(CY$4=$W68,$EA68*(1+SSSModel!$C$2),0),
     IF(SSSModel!$C$4="FCR",IF(AND(CY$4&gt;=$W68,OFFSET(Profiles!$K$2,$Z68,MAX(Profiles!$C$2,BA$4-$W68))&gt;0),$EC68,0),0))))))</f>
        <v>0</v>
      </c>
      <c r="CZ68" s="135">
        <f ca="1">IF(OR($Z68=0,SSSModel!$C$4="CF"),BB68,
IF(LEFT($V68,3)="ON_",
     IF(SSSModel!$C$4="RR",SUMPRODUCT(OFFSET($AC68,0,0,1,$CB$2),OFFSET(Profiles!$K$28,($Z68-1)*(Profiles!$I$26+1)+CZ$4-SSSModel!$C$3+1,0,1,$CB$2)),
     IF(SSSModel!$C$4="ECC",$EA68*$EB68*SUMPRODUCT(OFFSET($AC68,0,MAX(0,CZ$4-$DZ68-$CA$4+1),1,MIN($DZ68,CZ$4-$CA$4+1)),OFFSET(Escalation!$K$24,($Y68-1)*(Escalation!$I$22+1)+CZ$4-SSSModel!$C$3+1,MAX(0,CZ$4-$DZ68-$CA$4+1),1,MIN($DZ68,CZ$4-$CA$4+1))),
     IF(SSSModel!$C$4="PV",BB68*$EA68*(1+SSSModel!$C$2),
     IF(SSSModel!$C$4="FCR",$EC68*SUM(OFFSET($AC68,0,MAX(CZ$4-$AC$4-$DZ68+1,0),1,MIN($DZ68,CZ$4-$AC$4+1))),0)))),
SUM($AC68:$BZ68)*
     IF(SSSModel!$C$4="RR",OFFSET(Profiles!$K$2,$Z68,MAX(Profiles!$C$2,BB$4-$W68)),
     IF(SSSModel!$C$4="ECC",$EA68*$EB68*IF(MAX(Escalation!$C$2,BB$4-$W68)&gt;$DZ68-1,0,OFFSET(Escalation!$K$2,$Y68,MAX(Escalation!$C$2,BB$4-$W68))),
     IF(SSSModel!$C$4="PV",IF(CZ$4=$W68,$EA68*(1+SSSModel!$C$2),0),
     IF(SSSModel!$C$4="FCR",IF(AND(CZ$4&gt;=$W68,OFFSET(Profiles!$K$2,$Z68,MAX(Profiles!$C$2,BB$4-$W68))&gt;0),$EC68,0),0))))))</f>
        <v>0</v>
      </c>
      <c r="DA68" s="135">
        <f ca="1">IF(OR($Z68=0,SSSModel!$C$4="CF"),BC68,
IF(LEFT($V68,3)="ON_",
     IF(SSSModel!$C$4="RR",SUMPRODUCT(OFFSET($AC68,0,0,1,$CB$2),OFFSET(Profiles!$K$28,($Z68-1)*(Profiles!$I$26+1)+DA$4-SSSModel!$C$3+1,0,1,$CB$2)),
     IF(SSSModel!$C$4="ECC",$EA68*$EB68*SUMPRODUCT(OFFSET($AC68,0,MAX(0,DA$4-$DZ68-$CA$4+1),1,MIN($DZ68,DA$4-$CA$4+1)),OFFSET(Escalation!$K$24,($Y68-1)*(Escalation!$I$22+1)+DA$4-SSSModel!$C$3+1,MAX(0,DA$4-$DZ68-$CA$4+1),1,MIN($DZ68,DA$4-$CA$4+1))),
     IF(SSSModel!$C$4="PV",BC68*$EA68*(1+SSSModel!$C$2),
     IF(SSSModel!$C$4="FCR",$EC68*SUM(OFFSET($AC68,0,MAX(DA$4-$AC$4-$DZ68+1,0),1,MIN($DZ68,DA$4-$AC$4+1))),0)))),
SUM($AC68:$BZ68)*
     IF(SSSModel!$C$4="RR",OFFSET(Profiles!$K$2,$Z68,MAX(Profiles!$C$2,BC$4-$W68)),
     IF(SSSModel!$C$4="ECC",$EA68*$EB68*IF(MAX(Escalation!$C$2,BC$4-$W68)&gt;$DZ68-1,0,OFFSET(Escalation!$K$2,$Y68,MAX(Escalation!$C$2,BC$4-$W68))),
     IF(SSSModel!$C$4="PV",IF(DA$4=$W68,$EA68*(1+SSSModel!$C$2),0),
     IF(SSSModel!$C$4="FCR",IF(AND(DA$4&gt;=$W68,OFFSET(Profiles!$K$2,$Z68,MAX(Profiles!$C$2,BC$4-$W68))&gt;0),$EC68,0),0))))))</f>
        <v>0</v>
      </c>
      <c r="DB68" s="135">
        <f ca="1">IF(OR($Z68=0,SSSModel!$C$4="CF"),BD68,
IF(LEFT($V68,3)="ON_",
     IF(SSSModel!$C$4="RR",SUMPRODUCT(OFFSET($AC68,0,0,1,$CB$2),OFFSET(Profiles!$K$28,($Z68-1)*(Profiles!$I$26+1)+DB$4-SSSModel!$C$3+1,0,1,$CB$2)),
     IF(SSSModel!$C$4="ECC",$EA68*$EB68*SUMPRODUCT(OFFSET($AC68,0,MAX(0,DB$4-$DZ68-$CA$4+1),1,MIN($DZ68,DB$4-$CA$4+1)),OFFSET(Escalation!$K$24,($Y68-1)*(Escalation!$I$22+1)+DB$4-SSSModel!$C$3+1,MAX(0,DB$4-$DZ68-$CA$4+1),1,MIN($DZ68,DB$4-$CA$4+1))),
     IF(SSSModel!$C$4="PV",BD68*$EA68*(1+SSSModel!$C$2),
     IF(SSSModel!$C$4="FCR",$EC68*SUM(OFFSET($AC68,0,MAX(DB$4-$AC$4-$DZ68+1,0),1,MIN($DZ68,DB$4-$AC$4+1))),0)))),
SUM($AC68:$BZ68)*
     IF(SSSModel!$C$4="RR",OFFSET(Profiles!$K$2,$Z68,MAX(Profiles!$C$2,BD$4-$W68)),
     IF(SSSModel!$C$4="ECC",$EA68*$EB68*IF(MAX(Escalation!$C$2,BD$4-$W68)&gt;$DZ68-1,0,OFFSET(Escalation!$K$2,$Y68,MAX(Escalation!$C$2,BD$4-$W68))),
     IF(SSSModel!$C$4="PV",IF(DB$4=$W68,$EA68*(1+SSSModel!$C$2),0),
     IF(SSSModel!$C$4="FCR",IF(AND(DB$4&gt;=$W68,OFFSET(Profiles!$K$2,$Z68,MAX(Profiles!$C$2,BD$4-$W68))&gt;0),$EC68,0),0))))))</f>
        <v>0</v>
      </c>
      <c r="DC68" s="135">
        <f ca="1">IF(OR($Z68=0,SSSModel!$C$4="CF"),BE68,
IF(LEFT($V68,3)="ON_",
     IF(SSSModel!$C$4="RR",SUMPRODUCT(OFFSET($AC68,0,0,1,$CB$2),OFFSET(Profiles!$K$28,($Z68-1)*(Profiles!$I$26+1)+DC$4-SSSModel!$C$3+1,0,1,$CB$2)),
     IF(SSSModel!$C$4="ECC",$EA68*$EB68*SUMPRODUCT(OFFSET($AC68,0,MAX(0,DC$4-$DZ68-$CA$4+1),1,MIN($DZ68,DC$4-$CA$4+1)),OFFSET(Escalation!$K$24,($Y68-1)*(Escalation!$I$22+1)+DC$4-SSSModel!$C$3+1,MAX(0,DC$4-$DZ68-$CA$4+1),1,MIN($DZ68,DC$4-$CA$4+1))),
     IF(SSSModel!$C$4="PV",BE68*$EA68*(1+SSSModel!$C$2),
     IF(SSSModel!$C$4="FCR",$EC68*SUM(OFFSET($AC68,0,MAX(DC$4-$AC$4-$DZ68+1,0),1,MIN($DZ68,DC$4-$AC$4+1))),0)))),
SUM($AC68:$BZ68)*
     IF(SSSModel!$C$4="RR",OFFSET(Profiles!$K$2,$Z68,MAX(Profiles!$C$2,BE$4-$W68)),
     IF(SSSModel!$C$4="ECC",$EA68*$EB68*IF(MAX(Escalation!$C$2,BE$4-$W68)&gt;$DZ68-1,0,OFFSET(Escalation!$K$2,$Y68,MAX(Escalation!$C$2,BE$4-$W68))),
     IF(SSSModel!$C$4="PV",IF(DC$4=$W68,$EA68*(1+SSSModel!$C$2),0),
     IF(SSSModel!$C$4="FCR",IF(AND(DC$4&gt;=$W68,OFFSET(Profiles!$K$2,$Z68,MAX(Profiles!$C$2,BE$4-$W68))&gt;0),$EC68,0),0))))))</f>
        <v>0</v>
      </c>
      <c r="DD68" s="135">
        <f ca="1">IF(OR($Z68=0,SSSModel!$C$4="CF"),BF68,
IF(LEFT($V68,3)="ON_",
     IF(SSSModel!$C$4="RR",SUMPRODUCT(OFFSET($AC68,0,0,1,$CB$2),OFFSET(Profiles!$K$28,($Z68-1)*(Profiles!$I$26+1)+DD$4-SSSModel!$C$3+1,0,1,$CB$2)),
     IF(SSSModel!$C$4="ECC",$EA68*$EB68*SUMPRODUCT(OFFSET($AC68,0,MAX(0,DD$4-$DZ68-$CA$4+1),1,MIN($DZ68,DD$4-$CA$4+1)),OFFSET(Escalation!$K$24,($Y68-1)*(Escalation!$I$22+1)+DD$4-SSSModel!$C$3+1,MAX(0,DD$4-$DZ68-$CA$4+1),1,MIN($DZ68,DD$4-$CA$4+1))),
     IF(SSSModel!$C$4="PV",BF68*$EA68*(1+SSSModel!$C$2),
     IF(SSSModel!$C$4="FCR",$EC68*SUM(OFFSET($AC68,0,MAX(DD$4-$AC$4-$DZ68+1,0),1,MIN($DZ68,DD$4-$AC$4+1))),0)))),
SUM($AC68:$BZ68)*
     IF(SSSModel!$C$4="RR",OFFSET(Profiles!$K$2,$Z68,MAX(Profiles!$C$2,BF$4-$W68)),
     IF(SSSModel!$C$4="ECC",$EA68*$EB68*IF(MAX(Escalation!$C$2,BF$4-$W68)&gt;$DZ68-1,0,OFFSET(Escalation!$K$2,$Y68,MAX(Escalation!$C$2,BF$4-$W68))),
     IF(SSSModel!$C$4="PV",IF(DD$4=$W68,$EA68*(1+SSSModel!$C$2),0),
     IF(SSSModel!$C$4="FCR",IF(AND(DD$4&gt;=$W68,OFFSET(Profiles!$K$2,$Z68,MAX(Profiles!$C$2,BF$4-$W68))&gt;0),$EC68,0),0))))))</f>
        <v>0</v>
      </c>
      <c r="DE68" s="135">
        <f ca="1">IF(OR($Z68=0,SSSModel!$C$4="CF"),BG68,
IF(LEFT($V68,3)="ON_",
     IF(SSSModel!$C$4="RR",SUMPRODUCT(OFFSET($AC68,0,0,1,$CB$2),OFFSET(Profiles!$K$28,($Z68-1)*(Profiles!$I$26+1)+DE$4-SSSModel!$C$3+1,0,1,$CB$2)),
     IF(SSSModel!$C$4="ECC",$EA68*$EB68*SUMPRODUCT(OFFSET($AC68,0,MAX(0,DE$4-$DZ68-$CA$4+1),1,MIN($DZ68,DE$4-$CA$4+1)),OFFSET(Escalation!$K$24,($Y68-1)*(Escalation!$I$22+1)+DE$4-SSSModel!$C$3+1,MAX(0,DE$4-$DZ68-$CA$4+1),1,MIN($DZ68,DE$4-$CA$4+1))),
     IF(SSSModel!$C$4="PV",BG68*$EA68*(1+SSSModel!$C$2),
     IF(SSSModel!$C$4="FCR",$EC68*SUM(OFFSET($AC68,0,MAX(DE$4-$AC$4-$DZ68+1,0),1,MIN($DZ68,DE$4-$AC$4+1))),0)))),
SUM($AC68:$BZ68)*
     IF(SSSModel!$C$4="RR",OFFSET(Profiles!$K$2,$Z68,MAX(Profiles!$C$2,BG$4-$W68)),
     IF(SSSModel!$C$4="ECC",$EA68*$EB68*IF(MAX(Escalation!$C$2,BG$4-$W68)&gt;$DZ68-1,0,OFFSET(Escalation!$K$2,$Y68,MAX(Escalation!$C$2,BG$4-$W68))),
     IF(SSSModel!$C$4="PV",IF(DE$4=$W68,$EA68*(1+SSSModel!$C$2),0),
     IF(SSSModel!$C$4="FCR",IF(AND(DE$4&gt;=$W68,OFFSET(Profiles!$K$2,$Z68,MAX(Profiles!$C$2,BG$4-$W68))&gt;0),$EC68,0),0))))))</f>
        <v>0</v>
      </c>
      <c r="DF68" s="135">
        <f ca="1">IF(OR($Z68=0,SSSModel!$C$4="CF"),BH68,
IF(LEFT($V68,3)="ON_",
     IF(SSSModel!$C$4="RR",SUMPRODUCT(OFFSET($AC68,0,0,1,$CB$2),OFFSET(Profiles!$K$28,($Z68-1)*(Profiles!$I$26+1)+DF$4-SSSModel!$C$3+1,0,1,$CB$2)),
     IF(SSSModel!$C$4="ECC",$EA68*$EB68*SUMPRODUCT(OFFSET($AC68,0,MAX(0,DF$4-$DZ68-$CA$4+1),1,MIN($DZ68,DF$4-$CA$4+1)),OFFSET(Escalation!$K$24,($Y68-1)*(Escalation!$I$22+1)+DF$4-SSSModel!$C$3+1,MAX(0,DF$4-$DZ68-$CA$4+1),1,MIN($DZ68,DF$4-$CA$4+1))),
     IF(SSSModel!$C$4="PV",BH68*$EA68*(1+SSSModel!$C$2),
     IF(SSSModel!$C$4="FCR",$EC68*SUM(OFFSET($AC68,0,MAX(DF$4-$AC$4-$DZ68+1,0),1,MIN($DZ68,DF$4-$AC$4+1))),0)))),
SUM($AC68:$BZ68)*
     IF(SSSModel!$C$4="RR",OFFSET(Profiles!$K$2,$Z68,MAX(Profiles!$C$2,BH$4-$W68)),
     IF(SSSModel!$C$4="ECC",$EA68*$EB68*IF(MAX(Escalation!$C$2,BH$4-$W68)&gt;$DZ68-1,0,OFFSET(Escalation!$K$2,$Y68,MAX(Escalation!$C$2,BH$4-$W68))),
     IF(SSSModel!$C$4="PV",IF(DF$4=$W68,$EA68*(1+SSSModel!$C$2),0),
     IF(SSSModel!$C$4="FCR",IF(AND(DF$4&gt;=$W68,OFFSET(Profiles!$K$2,$Z68,MAX(Profiles!$C$2,BH$4-$W68))&gt;0),$EC68,0),0))))))</f>
        <v>0</v>
      </c>
      <c r="DG68" s="135">
        <f ca="1">IF(OR($Z68=0,SSSModel!$C$4="CF"),BI68,
IF(LEFT($V68,3)="ON_",
     IF(SSSModel!$C$4="RR",SUMPRODUCT(OFFSET($AC68,0,0,1,$CB$2),OFFSET(Profiles!$K$28,($Z68-1)*(Profiles!$I$26+1)+DG$4-SSSModel!$C$3+1,0,1,$CB$2)),
     IF(SSSModel!$C$4="ECC",$EA68*$EB68*SUMPRODUCT(OFFSET($AC68,0,MAX(0,DG$4-$DZ68-$CA$4+1),1,MIN($DZ68,DG$4-$CA$4+1)),OFFSET(Escalation!$K$24,($Y68-1)*(Escalation!$I$22+1)+DG$4-SSSModel!$C$3+1,MAX(0,DG$4-$DZ68-$CA$4+1),1,MIN($DZ68,DG$4-$CA$4+1))),
     IF(SSSModel!$C$4="PV",BI68*$EA68*(1+SSSModel!$C$2),
     IF(SSSModel!$C$4="FCR",$EC68*SUM(OFFSET($AC68,0,MAX(DG$4-$AC$4-$DZ68+1,0),1,MIN($DZ68,DG$4-$AC$4+1))),0)))),
SUM($AC68:$BZ68)*
     IF(SSSModel!$C$4="RR",OFFSET(Profiles!$K$2,$Z68,MAX(Profiles!$C$2,BI$4-$W68)),
     IF(SSSModel!$C$4="ECC",$EA68*$EB68*IF(MAX(Escalation!$C$2,BI$4-$W68)&gt;$DZ68-1,0,OFFSET(Escalation!$K$2,$Y68,MAX(Escalation!$C$2,BI$4-$W68))),
     IF(SSSModel!$C$4="PV",IF(DG$4=$W68,$EA68*(1+SSSModel!$C$2),0),
     IF(SSSModel!$C$4="FCR",IF(AND(DG$4&gt;=$W68,OFFSET(Profiles!$K$2,$Z68,MAX(Profiles!$C$2,BI$4-$W68))&gt;0),$EC68,0),0))))))</f>
        <v>0</v>
      </c>
      <c r="DH68" s="135">
        <f ca="1">IF(OR($Z68=0,SSSModel!$C$4="CF"),BJ68,
IF(LEFT($V68,3)="ON_",
     IF(SSSModel!$C$4="RR",SUMPRODUCT(OFFSET($AC68,0,0,1,$CB$2),OFFSET(Profiles!$K$28,($Z68-1)*(Profiles!$I$26+1)+DH$4-SSSModel!$C$3+1,0,1,$CB$2)),
     IF(SSSModel!$C$4="ECC",$EA68*$EB68*SUMPRODUCT(OFFSET($AC68,0,MAX(0,DH$4-$DZ68-$CA$4+1),1,MIN($DZ68,DH$4-$CA$4+1)),OFFSET(Escalation!$K$24,($Y68-1)*(Escalation!$I$22+1)+DH$4-SSSModel!$C$3+1,MAX(0,DH$4-$DZ68-$CA$4+1),1,MIN($DZ68,DH$4-$CA$4+1))),
     IF(SSSModel!$C$4="PV",BJ68*$EA68*(1+SSSModel!$C$2),
     IF(SSSModel!$C$4="FCR",$EC68*SUM(OFFSET($AC68,0,MAX(DH$4-$AC$4-$DZ68+1,0),1,MIN($DZ68,DH$4-$AC$4+1))),0)))),
SUM($AC68:$BZ68)*
     IF(SSSModel!$C$4="RR",OFFSET(Profiles!$K$2,$Z68,MAX(Profiles!$C$2,BJ$4-$W68)),
     IF(SSSModel!$C$4="ECC",$EA68*$EB68*IF(MAX(Escalation!$C$2,BJ$4-$W68)&gt;$DZ68-1,0,OFFSET(Escalation!$K$2,$Y68,MAX(Escalation!$C$2,BJ$4-$W68))),
     IF(SSSModel!$C$4="PV",IF(DH$4=$W68,$EA68*(1+SSSModel!$C$2),0),
     IF(SSSModel!$C$4="FCR",IF(AND(DH$4&gt;=$W68,OFFSET(Profiles!$K$2,$Z68,MAX(Profiles!$C$2,BJ$4-$W68))&gt;0),$EC68,0),0))))))</f>
        <v>0</v>
      </c>
      <c r="DI68" s="135">
        <f ca="1">IF(OR($Z68=0,SSSModel!$C$4="CF"),BK68,
IF(LEFT($V68,3)="ON_",
     IF(SSSModel!$C$4="RR",SUMPRODUCT(OFFSET($AC68,0,0,1,$CB$2),OFFSET(Profiles!$K$28,($Z68-1)*(Profiles!$I$26+1)+DI$4-SSSModel!$C$3+1,0,1,$CB$2)),
     IF(SSSModel!$C$4="ECC",$EA68*$EB68*SUMPRODUCT(OFFSET($AC68,0,MAX(0,DI$4-$DZ68-$CA$4+1),1,MIN($DZ68,DI$4-$CA$4+1)),OFFSET(Escalation!$K$24,($Y68-1)*(Escalation!$I$22+1)+DI$4-SSSModel!$C$3+1,MAX(0,DI$4-$DZ68-$CA$4+1),1,MIN($DZ68,DI$4-$CA$4+1))),
     IF(SSSModel!$C$4="PV",BK68*$EA68*(1+SSSModel!$C$2),
     IF(SSSModel!$C$4="FCR",$EC68*SUM(OFFSET($AC68,0,MAX(DI$4-$AC$4-$DZ68+1,0),1,MIN($DZ68,DI$4-$AC$4+1))),0)))),
SUM($AC68:$BZ68)*
     IF(SSSModel!$C$4="RR",OFFSET(Profiles!$K$2,$Z68,MAX(Profiles!$C$2,BK$4-$W68)),
     IF(SSSModel!$C$4="ECC",$EA68*$EB68*IF(MAX(Escalation!$C$2,BK$4-$W68)&gt;$DZ68-1,0,OFFSET(Escalation!$K$2,$Y68,MAX(Escalation!$C$2,BK$4-$W68))),
     IF(SSSModel!$C$4="PV",IF(DI$4=$W68,$EA68*(1+SSSModel!$C$2),0),
     IF(SSSModel!$C$4="FCR",IF(AND(DI$4&gt;=$W68,OFFSET(Profiles!$K$2,$Z68,MAX(Profiles!$C$2,BK$4-$W68))&gt;0),$EC68,0),0))))))</f>
        <v>0</v>
      </c>
      <c r="DJ68" s="135">
        <f ca="1">IF(OR($Z68=0,SSSModel!$C$4="CF"),BL68,
IF(LEFT($V68,3)="ON_",
     IF(SSSModel!$C$4="RR",SUMPRODUCT(OFFSET($AC68,0,0,1,$CB$2),OFFSET(Profiles!$K$28,($Z68-1)*(Profiles!$I$26+1)+DJ$4-SSSModel!$C$3+1,0,1,$CB$2)),
     IF(SSSModel!$C$4="ECC",$EA68*$EB68*SUMPRODUCT(OFFSET($AC68,0,MAX(0,DJ$4-$DZ68-$CA$4+1),1,MIN($DZ68,DJ$4-$CA$4+1)),OFFSET(Escalation!$K$24,($Y68-1)*(Escalation!$I$22+1)+DJ$4-SSSModel!$C$3+1,MAX(0,DJ$4-$DZ68-$CA$4+1),1,MIN($DZ68,DJ$4-$CA$4+1))),
     IF(SSSModel!$C$4="PV",BL68*$EA68*(1+SSSModel!$C$2),
     IF(SSSModel!$C$4="FCR",$EC68*SUM(OFFSET($AC68,0,MAX(DJ$4-$AC$4-$DZ68+1,0),1,MIN($DZ68,DJ$4-$AC$4+1))),0)))),
SUM($AC68:$BZ68)*
     IF(SSSModel!$C$4="RR",OFFSET(Profiles!$K$2,$Z68,MAX(Profiles!$C$2,BL$4-$W68)),
     IF(SSSModel!$C$4="ECC",$EA68*$EB68*IF(MAX(Escalation!$C$2,BL$4-$W68)&gt;$DZ68-1,0,OFFSET(Escalation!$K$2,$Y68,MAX(Escalation!$C$2,BL$4-$W68))),
     IF(SSSModel!$C$4="PV",IF(DJ$4=$W68,$EA68*(1+SSSModel!$C$2),0),
     IF(SSSModel!$C$4="FCR",IF(AND(DJ$4&gt;=$W68,OFFSET(Profiles!$K$2,$Z68,MAX(Profiles!$C$2,BL$4-$W68))&gt;0),$EC68,0),0))))))</f>
        <v>0</v>
      </c>
      <c r="DK68" s="135">
        <f ca="1">IF(OR($Z68=0,SSSModel!$C$4="CF"),BM68,
IF(LEFT($V68,3)="ON_",
     IF(SSSModel!$C$4="RR",SUMPRODUCT(OFFSET($AC68,0,0,1,$CB$2),OFFSET(Profiles!$K$28,($Z68-1)*(Profiles!$I$26+1)+DK$4-SSSModel!$C$3+1,0,1,$CB$2)),
     IF(SSSModel!$C$4="ECC",$EA68*$EB68*SUMPRODUCT(OFFSET($AC68,0,MAX(0,DK$4-$DZ68-$CA$4+1),1,MIN($DZ68,DK$4-$CA$4+1)),OFFSET(Escalation!$K$24,($Y68-1)*(Escalation!$I$22+1)+DK$4-SSSModel!$C$3+1,MAX(0,DK$4-$DZ68-$CA$4+1),1,MIN($DZ68,DK$4-$CA$4+1))),
     IF(SSSModel!$C$4="PV",BM68*$EA68*(1+SSSModel!$C$2),
     IF(SSSModel!$C$4="FCR",$EC68*SUM(OFFSET($AC68,0,MAX(DK$4-$AC$4-$DZ68+1,0),1,MIN($DZ68,DK$4-$AC$4+1))),0)))),
SUM($AC68:$BZ68)*
     IF(SSSModel!$C$4="RR",OFFSET(Profiles!$K$2,$Z68,MAX(Profiles!$C$2,BM$4-$W68)),
     IF(SSSModel!$C$4="ECC",$EA68*$EB68*IF(MAX(Escalation!$C$2,BM$4-$W68)&gt;$DZ68-1,0,OFFSET(Escalation!$K$2,$Y68,MAX(Escalation!$C$2,BM$4-$W68))),
     IF(SSSModel!$C$4="PV",IF(DK$4=$W68,$EA68*(1+SSSModel!$C$2),0),
     IF(SSSModel!$C$4="FCR",IF(AND(DK$4&gt;=$W68,OFFSET(Profiles!$K$2,$Z68,MAX(Profiles!$C$2,BM$4-$W68))&gt;0),$EC68,0),0))))))</f>
        <v>0</v>
      </c>
      <c r="DL68" s="135">
        <f ca="1">IF(OR($Z68=0,SSSModel!$C$4="CF"),BN68,
IF(LEFT($V68,3)="ON_",
     IF(SSSModel!$C$4="RR",SUMPRODUCT(OFFSET($AC68,0,0,1,$CB$2),OFFSET(Profiles!$K$28,($Z68-1)*(Profiles!$I$26+1)+DL$4-SSSModel!$C$3+1,0,1,$CB$2)),
     IF(SSSModel!$C$4="ECC",$EA68*$EB68*SUMPRODUCT(OFFSET($AC68,0,MAX(0,DL$4-$DZ68-$CA$4+1),1,MIN($DZ68,DL$4-$CA$4+1)),OFFSET(Escalation!$K$24,($Y68-1)*(Escalation!$I$22+1)+DL$4-SSSModel!$C$3+1,MAX(0,DL$4-$DZ68-$CA$4+1),1,MIN($DZ68,DL$4-$CA$4+1))),
     IF(SSSModel!$C$4="PV",BN68*$EA68*(1+SSSModel!$C$2),
     IF(SSSModel!$C$4="FCR",$EC68*SUM(OFFSET($AC68,0,MAX(DL$4-$AC$4-$DZ68+1,0),1,MIN($DZ68,DL$4-$AC$4+1))),0)))),
SUM($AC68:$BZ68)*
     IF(SSSModel!$C$4="RR",OFFSET(Profiles!$K$2,$Z68,MAX(Profiles!$C$2,BN$4-$W68)),
     IF(SSSModel!$C$4="ECC",$EA68*$EB68*IF(MAX(Escalation!$C$2,BN$4-$W68)&gt;$DZ68-1,0,OFFSET(Escalation!$K$2,$Y68,MAX(Escalation!$C$2,BN$4-$W68))),
     IF(SSSModel!$C$4="PV",IF(DL$4=$W68,$EA68*(1+SSSModel!$C$2),0),
     IF(SSSModel!$C$4="FCR",IF(AND(DL$4&gt;=$W68,OFFSET(Profiles!$K$2,$Z68,MAX(Profiles!$C$2,BN$4-$W68))&gt;0),$EC68,0),0))))))</f>
        <v>0</v>
      </c>
      <c r="DM68" s="135">
        <f ca="1">IF(OR($Z68=0,SSSModel!$C$4="CF"),BO68,
IF(LEFT($V68,3)="ON_",
     IF(SSSModel!$C$4="RR",SUMPRODUCT(OFFSET($AC68,0,0,1,$CB$2),OFFSET(Profiles!$K$28,($Z68-1)*(Profiles!$I$26+1)+DM$4-SSSModel!$C$3+1,0,1,$CB$2)),
     IF(SSSModel!$C$4="ECC",$EA68*$EB68*SUMPRODUCT(OFFSET($AC68,0,MAX(0,DM$4-$DZ68-$CA$4+1),1,MIN($DZ68,DM$4-$CA$4+1)),OFFSET(Escalation!$K$24,($Y68-1)*(Escalation!$I$22+1)+DM$4-SSSModel!$C$3+1,MAX(0,DM$4-$DZ68-$CA$4+1),1,MIN($DZ68,DM$4-$CA$4+1))),
     IF(SSSModel!$C$4="PV",BO68*$EA68*(1+SSSModel!$C$2),
     IF(SSSModel!$C$4="FCR",$EC68*SUM(OFFSET($AC68,0,MAX(DM$4-$AC$4-$DZ68+1,0),1,MIN($DZ68,DM$4-$AC$4+1))),0)))),
SUM($AC68:$BZ68)*
     IF(SSSModel!$C$4="RR",OFFSET(Profiles!$K$2,$Z68,MAX(Profiles!$C$2,BO$4-$W68)),
     IF(SSSModel!$C$4="ECC",$EA68*$EB68*IF(MAX(Escalation!$C$2,BO$4-$W68)&gt;$DZ68-1,0,OFFSET(Escalation!$K$2,$Y68,MAX(Escalation!$C$2,BO$4-$W68))),
     IF(SSSModel!$C$4="PV",IF(DM$4=$W68,$EA68*(1+SSSModel!$C$2),0),
     IF(SSSModel!$C$4="FCR",IF(AND(DM$4&gt;=$W68,OFFSET(Profiles!$K$2,$Z68,MAX(Profiles!$C$2,BO$4-$W68))&gt;0),$EC68,0),0))))))</f>
        <v>0</v>
      </c>
      <c r="DN68" s="135">
        <f ca="1">IF(OR($Z68=0,SSSModel!$C$4="CF"),BP68,
IF(LEFT($V68,3)="ON_",
     IF(SSSModel!$C$4="RR",SUMPRODUCT(OFFSET($AC68,0,0,1,$CB$2),OFFSET(Profiles!$K$28,($Z68-1)*(Profiles!$I$26+1)+DN$4-SSSModel!$C$3+1,0,1,$CB$2)),
     IF(SSSModel!$C$4="ECC",$EA68*$EB68*SUMPRODUCT(OFFSET($AC68,0,MAX(0,DN$4-$DZ68-$CA$4+1),1,MIN($DZ68,DN$4-$CA$4+1)),OFFSET(Escalation!$K$24,($Y68-1)*(Escalation!$I$22+1)+DN$4-SSSModel!$C$3+1,MAX(0,DN$4-$DZ68-$CA$4+1),1,MIN($DZ68,DN$4-$CA$4+1))),
     IF(SSSModel!$C$4="PV",BP68*$EA68*(1+SSSModel!$C$2),
     IF(SSSModel!$C$4="FCR",$EC68*SUM(OFFSET($AC68,0,MAX(DN$4-$AC$4-$DZ68+1,0),1,MIN($DZ68,DN$4-$AC$4+1))),0)))),
SUM($AC68:$BZ68)*
     IF(SSSModel!$C$4="RR",OFFSET(Profiles!$K$2,$Z68,MAX(Profiles!$C$2,BP$4-$W68)),
     IF(SSSModel!$C$4="ECC",$EA68*$EB68*IF(MAX(Escalation!$C$2,BP$4-$W68)&gt;$DZ68-1,0,OFFSET(Escalation!$K$2,$Y68,MAX(Escalation!$C$2,BP$4-$W68))),
     IF(SSSModel!$C$4="PV",IF(DN$4=$W68,$EA68*(1+SSSModel!$C$2),0),
     IF(SSSModel!$C$4="FCR",IF(AND(DN$4&gt;=$W68,OFFSET(Profiles!$K$2,$Z68,MAX(Profiles!$C$2,BP$4-$W68))&gt;0),$EC68,0),0))))))</f>
        <v>0</v>
      </c>
      <c r="DO68" s="135">
        <f ca="1">IF(OR($Z68=0,SSSModel!$C$4="CF"),BQ68,
IF(LEFT($V68,3)="ON_",
     IF(SSSModel!$C$4="RR",SUMPRODUCT(OFFSET($AC68,0,0,1,$CB$2),OFFSET(Profiles!$K$28,($Z68-1)*(Profiles!$I$26+1)+DO$4-SSSModel!$C$3+1,0,1,$CB$2)),
     IF(SSSModel!$C$4="ECC",$EA68*$EB68*SUMPRODUCT(OFFSET($AC68,0,MAX(0,DO$4-$DZ68-$CA$4+1),1,MIN($DZ68,DO$4-$CA$4+1)),OFFSET(Escalation!$K$24,($Y68-1)*(Escalation!$I$22+1)+DO$4-SSSModel!$C$3+1,MAX(0,DO$4-$DZ68-$CA$4+1),1,MIN($DZ68,DO$4-$CA$4+1))),
     IF(SSSModel!$C$4="PV",BQ68*$EA68*(1+SSSModel!$C$2),
     IF(SSSModel!$C$4="FCR",$EC68*SUM(OFFSET($AC68,0,MAX(DO$4-$AC$4-$DZ68+1,0),1,MIN($DZ68,DO$4-$AC$4+1))),0)))),
SUM($AC68:$BZ68)*
     IF(SSSModel!$C$4="RR",OFFSET(Profiles!$K$2,$Z68,MAX(Profiles!$C$2,BQ$4-$W68)),
     IF(SSSModel!$C$4="ECC",$EA68*$EB68*IF(MAX(Escalation!$C$2,BQ$4-$W68)&gt;$DZ68-1,0,OFFSET(Escalation!$K$2,$Y68,MAX(Escalation!$C$2,BQ$4-$W68))),
     IF(SSSModel!$C$4="PV",IF(DO$4=$W68,$EA68*(1+SSSModel!$C$2),0),
     IF(SSSModel!$C$4="FCR",IF(AND(DO$4&gt;=$W68,OFFSET(Profiles!$K$2,$Z68,MAX(Profiles!$C$2,BQ$4-$W68))&gt;0),$EC68,0),0))))))</f>
        <v>0</v>
      </c>
      <c r="DP68" s="135">
        <f ca="1">IF(OR($Z68=0,SSSModel!$C$4="CF"),BR68,
IF(LEFT($V68,3)="ON_",
     IF(SSSModel!$C$4="RR",SUMPRODUCT(OFFSET($AC68,0,0,1,$CB$2),OFFSET(Profiles!$K$28,($Z68-1)*(Profiles!$I$26+1)+DP$4-SSSModel!$C$3+1,0,1,$CB$2)),
     IF(SSSModel!$C$4="ECC",$EA68*$EB68*SUMPRODUCT(OFFSET($AC68,0,MAX(0,DP$4-$DZ68-$CA$4+1),1,MIN($DZ68,DP$4-$CA$4+1)),OFFSET(Escalation!$K$24,($Y68-1)*(Escalation!$I$22+1)+DP$4-SSSModel!$C$3+1,MAX(0,DP$4-$DZ68-$CA$4+1),1,MIN($DZ68,DP$4-$CA$4+1))),
     IF(SSSModel!$C$4="PV",BR68*$EA68*(1+SSSModel!$C$2),
     IF(SSSModel!$C$4="FCR",$EC68*SUM(OFFSET($AC68,0,MAX(DP$4-$AC$4-$DZ68+1,0),1,MIN($DZ68,DP$4-$AC$4+1))),0)))),
SUM($AC68:$BZ68)*
     IF(SSSModel!$C$4="RR",OFFSET(Profiles!$K$2,$Z68,MAX(Profiles!$C$2,BR$4-$W68)),
     IF(SSSModel!$C$4="ECC",$EA68*$EB68*IF(MAX(Escalation!$C$2,BR$4-$W68)&gt;$DZ68-1,0,OFFSET(Escalation!$K$2,$Y68,MAX(Escalation!$C$2,BR$4-$W68))),
     IF(SSSModel!$C$4="PV",IF(DP$4=$W68,$EA68*(1+SSSModel!$C$2),0),
     IF(SSSModel!$C$4="FCR",IF(AND(DP$4&gt;=$W68,OFFSET(Profiles!$K$2,$Z68,MAX(Profiles!$C$2,BR$4-$W68))&gt;0),$EC68,0),0))))))</f>
        <v>0</v>
      </c>
      <c r="DQ68" s="135">
        <f ca="1">IF(OR($Z68=0,SSSModel!$C$4="CF"),BS68,
IF(LEFT($V68,3)="ON_",
     IF(SSSModel!$C$4="RR",SUMPRODUCT(OFFSET($AC68,0,0,1,$CB$2),OFFSET(Profiles!$K$28,($Z68-1)*(Profiles!$I$26+1)+DQ$4-SSSModel!$C$3+1,0,1,$CB$2)),
     IF(SSSModel!$C$4="ECC",$EA68*$EB68*SUMPRODUCT(OFFSET($AC68,0,MAX(0,DQ$4-$DZ68-$CA$4+1),1,MIN($DZ68,DQ$4-$CA$4+1)),OFFSET(Escalation!$K$24,($Y68-1)*(Escalation!$I$22+1)+DQ$4-SSSModel!$C$3+1,MAX(0,DQ$4-$DZ68-$CA$4+1),1,MIN($DZ68,DQ$4-$CA$4+1))),
     IF(SSSModel!$C$4="PV",BS68*$EA68*(1+SSSModel!$C$2),
     IF(SSSModel!$C$4="FCR",$EC68*SUM(OFFSET($AC68,0,MAX(DQ$4-$AC$4-$DZ68+1,0),1,MIN($DZ68,DQ$4-$AC$4+1))),0)))),
SUM($AC68:$BZ68)*
     IF(SSSModel!$C$4="RR",OFFSET(Profiles!$K$2,$Z68,MAX(Profiles!$C$2,BS$4-$W68)),
     IF(SSSModel!$C$4="ECC",$EA68*$EB68*IF(MAX(Escalation!$C$2,BS$4-$W68)&gt;$DZ68-1,0,OFFSET(Escalation!$K$2,$Y68,MAX(Escalation!$C$2,BS$4-$W68))),
     IF(SSSModel!$C$4="PV",IF(DQ$4=$W68,$EA68*(1+SSSModel!$C$2),0),
     IF(SSSModel!$C$4="FCR",IF(AND(DQ$4&gt;=$W68,OFFSET(Profiles!$K$2,$Z68,MAX(Profiles!$C$2,BS$4-$W68))&gt;0),$EC68,0),0))))))</f>
        <v>0</v>
      </c>
      <c r="DR68" s="135">
        <f ca="1">IF(OR($Z68=0,SSSModel!$C$4="CF"),BT68,
IF(LEFT($V68,3)="ON_",
     IF(SSSModel!$C$4="RR",SUMPRODUCT(OFFSET($AC68,0,0,1,$CB$2),OFFSET(Profiles!$K$28,($Z68-1)*(Profiles!$I$26+1)+DR$4-SSSModel!$C$3+1,0,1,$CB$2)),
     IF(SSSModel!$C$4="ECC",$EA68*$EB68*SUMPRODUCT(OFFSET($AC68,0,MAX(0,DR$4-$DZ68-$CA$4+1),1,MIN($DZ68,DR$4-$CA$4+1)),OFFSET(Escalation!$K$24,($Y68-1)*(Escalation!$I$22+1)+DR$4-SSSModel!$C$3+1,MAX(0,DR$4-$DZ68-$CA$4+1),1,MIN($DZ68,DR$4-$CA$4+1))),
     IF(SSSModel!$C$4="PV",BT68*$EA68*(1+SSSModel!$C$2),
     IF(SSSModel!$C$4="FCR",$EC68*SUM(OFFSET($AC68,0,MAX(DR$4-$AC$4-$DZ68+1,0),1,MIN($DZ68,DR$4-$AC$4+1))),0)))),
SUM($AC68:$BZ68)*
     IF(SSSModel!$C$4="RR",OFFSET(Profiles!$K$2,$Z68,MAX(Profiles!$C$2,BT$4-$W68)),
     IF(SSSModel!$C$4="ECC",$EA68*$EB68*IF(MAX(Escalation!$C$2,BT$4-$W68)&gt;$DZ68-1,0,OFFSET(Escalation!$K$2,$Y68,MAX(Escalation!$C$2,BT$4-$W68))),
     IF(SSSModel!$C$4="PV",IF(DR$4=$W68,$EA68*(1+SSSModel!$C$2),0),
     IF(SSSModel!$C$4="FCR",IF(AND(DR$4&gt;=$W68,OFFSET(Profiles!$K$2,$Z68,MAX(Profiles!$C$2,BT$4-$W68))&gt;0),$EC68,0),0))))))</f>
        <v>0</v>
      </c>
      <c r="DS68" s="135">
        <f ca="1">IF(OR($Z68=0,SSSModel!$C$4="CF"),BU68,
IF(LEFT($V68,3)="ON_",
     IF(SSSModel!$C$4="RR",SUMPRODUCT(OFFSET($AC68,0,0,1,$CB$2),OFFSET(Profiles!$K$28,($Z68-1)*(Profiles!$I$26+1)+DS$4-SSSModel!$C$3+1,0,1,$CB$2)),
     IF(SSSModel!$C$4="ECC",$EA68*$EB68*SUMPRODUCT(OFFSET($AC68,0,MAX(0,DS$4-$DZ68-$CA$4+1),1,MIN($DZ68,DS$4-$CA$4+1)),OFFSET(Escalation!$K$24,($Y68-1)*(Escalation!$I$22+1)+DS$4-SSSModel!$C$3+1,MAX(0,DS$4-$DZ68-$CA$4+1),1,MIN($DZ68,DS$4-$CA$4+1))),
     IF(SSSModel!$C$4="PV",BU68*$EA68*(1+SSSModel!$C$2),
     IF(SSSModel!$C$4="FCR",$EC68*SUM(OFFSET($AC68,0,MAX(DS$4-$AC$4-$DZ68+1,0),1,MIN($DZ68,DS$4-$AC$4+1))),0)))),
SUM($AC68:$BZ68)*
     IF(SSSModel!$C$4="RR",OFFSET(Profiles!$K$2,$Z68,MAX(Profiles!$C$2,BU$4-$W68)),
     IF(SSSModel!$C$4="ECC",$EA68*$EB68*IF(MAX(Escalation!$C$2,BU$4-$W68)&gt;$DZ68-1,0,OFFSET(Escalation!$K$2,$Y68,MAX(Escalation!$C$2,BU$4-$W68))),
     IF(SSSModel!$C$4="PV",IF(DS$4=$W68,$EA68*(1+SSSModel!$C$2),0),
     IF(SSSModel!$C$4="FCR",IF(AND(DS$4&gt;=$W68,OFFSET(Profiles!$K$2,$Z68,MAX(Profiles!$C$2,BU$4-$W68))&gt;0),$EC68,0),0))))))</f>
        <v>0</v>
      </c>
      <c r="DT68" s="135">
        <f ca="1">IF(OR($Z68=0,SSSModel!$C$4="CF"),BV68,
IF(LEFT($V68,3)="ON_",
     IF(SSSModel!$C$4="RR",SUMPRODUCT(OFFSET($AC68,0,0,1,$CB$2),OFFSET(Profiles!$K$28,($Z68-1)*(Profiles!$I$26+1)+DT$4-SSSModel!$C$3+1,0,1,$CB$2)),
     IF(SSSModel!$C$4="ECC",$EA68*$EB68*SUMPRODUCT(OFFSET($AC68,0,MAX(0,DT$4-$DZ68-$CA$4+1),1,MIN($DZ68,DT$4-$CA$4+1)),OFFSET(Escalation!$K$24,($Y68-1)*(Escalation!$I$22+1)+DT$4-SSSModel!$C$3+1,MAX(0,DT$4-$DZ68-$CA$4+1),1,MIN($DZ68,DT$4-$CA$4+1))),
     IF(SSSModel!$C$4="PV",BV68*$EA68*(1+SSSModel!$C$2),
     IF(SSSModel!$C$4="FCR",$EC68*SUM(OFFSET($AC68,0,MAX(DT$4-$AC$4-$DZ68+1,0),1,MIN($DZ68,DT$4-$AC$4+1))),0)))),
SUM($AC68:$BZ68)*
     IF(SSSModel!$C$4="RR",OFFSET(Profiles!$K$2,$Z68,MAX(Profiles!$C$2,BV$4-$W68)),
     IF(SSSModel!$C$4="ECC",$EA68*$EB68*IF(MAX(Escalation!$C$2,BV$4-$W68)&gt;$DZ68-1,0,OFFSET(Escalation!$K$2,$Y68,MAX(Escalation!$C$2,BV$4-$W68))),
     IF(SSSModel!$C$4="PV",IF(DT$4=$W68,$EA68*(1+SSSModel!$C$2),0),
     IF(SSSModel!$C$4="FCR",IF(AND(DT$4&gt;=$W68,OFFSET(Profiles!$K$2,$Z68,MAX(Profiles!$C$2,BV$4-$W68))&gt;0),$EC68,0),0))))))</f>
        <v>0</v>
      </c>
      <c r="DU68" s="135">
        <f ca="1">IF(OR($Z68=0,SSSModel!$C$4="CF"),BW68,
IF(LEFT($V68,3)="ON_",
     IF(SSSModel!$C$4="RR",SUMPRODUCT(OFFSET($AC68,0,0,1,$CB$2),OFFSET(Profiles!$K$28,($Z68-1)*(Profiles!$I$26+1)+DU$4-SSSModel!$C$3+1,0,1,$CB$2)),
     IF(SSSModel!$C$4="ECC",$EA68*$EB68*SUMPRODUCT(OFFSET($AC68,0,MAX(0,DU$4-$DZ68-$CA$4+1),1,MIN($DZ68,DU$4-$CA$4+1)),OFFSET(Escalation!$K$24,($Y68-1)*(Escalation!$I$22+1)+DU$4-SSSModel!$C$3+1,MAX(0,DU$4-$DZ68-$CA$4+1),1,MIN($DZ68,DU$4-$CA$4+1))),
     IF(SSSModel!$C$4="PV",BW68*$EA68*(1+SSSModel!$C$2),
     IF(SSSModel!$C$4="FCR",$EC68*SUM(OFFSET($AC68,0,MAX(DU$4-$AC$4-$DZ68+1,0),1,MIN($DZ68,DU$4-$AC$4+1))),0)))),
SUM($AC68:$BZ68)*
     IF(SSSModel!$C$4="RR",OFFSET(Profiles!$K$2,$Z68,MAX(Profiles!$C$2,BW$4-$W68)),
     IF(SSSModel!$C$4="ECC",$EA68*$EB68*IF(MAX(Escalation!$C$2,BW$4-$W68)&gt;$DZ68-1,0,OFFSET(Escalation!$K$2,$Y68,MAX(Escalation!$C$2,BW$4-$W68))),
     IF(SSSModel!$C$4="PV",IF(DU$4=$W68,$EA68*(1+SSSModel!$C$2),0),
     IF(SSSModel!$C$4="FCR",IF(AND(DU$4&gt;=$W68,OFFSET(Profiles!$K$2,$Z68,MAX(Profiles!$C$2,BW$4-$W68))&gt;0),$EC68,0),0))))))</f>
        <v>0</v>
      </c>
      <c r="DV68" s="136">
        <f ca="1">IF(OR($Z68=0,SSSModel!$C$4="CF"),BX68,
IF(LEFT($V68,3)="ON_",
     IF(SSSModel!$C$4="RR",SUMPRODUCT(OFFSET($AC68,0,0,1,$CB$2),OFFSET(Profiles!$K$28,($Z68-1)*(Profiles!$I$26+1)+DV$4-SSSModel!$C$3+1,0,1,$CB$2)),
     IF(SSSModel!$C$4="ECC",$EA68*$EB68*SUMPRODUCT(OFFSET($AC68,0,MAX(0,DV$4-$DZ68-$CA$4+1),1,MIN($DZ68,DV$4-$CA$4+1)),OFFSET(Escalation!$K$24,($Y68-1)*(Escalation!$I$22+1)+DV$4-SSSModel!$C$3+1,MAX(0,DV$4-$DZ68-$CA$4+1),1,MIN($DZ68,DV$4-$CA$4+1))),
     IF(SSSModel!$C$4="PV",BX68*$EA68*(1+SSSModel!$C$2),
     IF(SSSModel!$C$4="FCR",$EC68*SUM(OFFSET($AC68,0,MAX(DV$4-$AC$4-$DZ68+1,0),1,MIN($DZ68,DV$4-$AC$4+1))),0)))),
SUM($AC68:$BZ68)*
     IF(SSSModel!$C$4="RR",OFFSET(Profiles!$K$2,$Z68,MAX(Profiles!$C$2,BX$4-$W68)),
     IF(SSSModel!$C$4="ECC",$EA68*$EB68*IF(MAX(Escalation!$C$2,BX$4-$W68)&gt;$DZ68-1,0,OFFSET(Escalation!$K$2,$Y68,MAX(Escalation!$C$2,BX$4-$W68))),
     IF(SSSModel!$C$4="PV",IF(DV$4=$W68,$EA68*(1+SSSModel!$C$2),0),
     IF(SSSModel!$C$4="FCR",IF(AND(DV$4&gt;=$W68,OFFSET(Profiles!$K$2,$Z68,MAX(Profiles!$C$2,BX$4-$W68))&gt;0),$EC68,0),0))))))</f>
        <v>0</v>
      </c>
      <c r="DW68" s="136">
        <f ca="1">IF(OR($Z68=0,SSSModel!$C$4="CF"),BY68,
IF(LEFT($V68,3)="ON_",
     IF(SSSModel!$C$4="RR",SUMPRODUCT(OFFSET($AC68,0,0,1,$CB$2),OFFSET(Profiles!$K$28,($Z68-1)*(Profiles!$I$26+1)+DW$4-SSSModel!$C$3+1,0,1,$CB$2)),
     IF(SSSModel!$C$4="ECC",$EA68*$EB68*SUMPRODUCT(OFFSET($AC68,0,MAX(0,DW$4-$DZ68-$CA$4+1),1,MIN($DZ68,DW$4-$CA$4+1)),OFFSET(Escalation!$K$24,($Y68-1)*(Escalation!$I$22+1)+DW$4-SSSModel!$C$3+1,MAX(0,DW$4-$DZ68-$CA$4+1),1,MIN($DZ68,DW$4-$CA$4+1))),
     IF(SSSModel!$C$4="PV",BY68*$EA68*(1+SSSModel!$C$2),
     IF(SSSModel!$C$4="FCR",$EC68*SUM(OFFSET($AC68,0,MAX(DW$4-$AC$4-$DZ68+1,0),1,MIN($DZ68,DW$4-$AC$4+1))),0)))),
SUM($AC68:$BZ68)*
     IF(SSSModel!$C$4="RR",OFFSET(Profiles!$K$2,$Z68,MAX(Profiles!$C$2,BY$4-$W68)),
     IF(SSSModel!$C$4="ECC",$EA68*$EB68*IF(MAX(Escalation!$C$2,BY$4-$W68)&gt;$DZ68-1,0,OFFSET(Escalation!$K$2,$Y68,MAX(Escalation!$C$2,BY$4-$W68))),
     IF(SSSModel!$C$4="PV",IF(DW$4=$W68,$EA68*(1+SSSModel!$C$2),0),
     IF(SSSModel!$C$4="FCR",IF(AND(DW$4&gt;=$W68,OFFSET(Profiles!$K$2,$Z68,MAX(Profiles!$C$2,BY$4-$W68))&gt;0),$EC68,0),0))))))</f>
        <v>0</v>
      </c>
      <c r="DX68" s="136">
        <f ca="1">IF(OR($Z68=0,SSSModel!$C$4="CF"),BZ68,
IF(LEFT($V68,3)="ON_",
     IF(SSSModel!$C$4="RR",SUMPRODUCT(OFFSET($AC68,0,0,1,$CB$2),OFFSET(Profiles!$K$28,($Z68-1)*(Profiles!$I$26+1)+DX$4-SSSModel!$C$3+1,0,1,$CB$2)),
     IF(SSSModel!$C$4="ECC",$EA68*$EB68*SUMPRODUCT(OFFSET($AC68,0,MAX(0,DX$4-$DZ68-$CA$4+1),1,MIN($DZ68,DX$4-$CA$4+1)),OFFSET(Escalation!$K$24,($Y68-1)*(Escalation!$I$22+1)+DX$4-SSSModel!$C$3+1,MAX(0,DX$4-$DZ68-$CA$4+1),1,MIN($DZ68,DX$4-$CA$4+1))),
     IF(SSSModel!$C$4="PV",BZ68*$EA68*(1+SSSModel!$C$2),
     IF(SSSModel!$C$4="FCR",$EC68*SUM(OFFSET($AC68,0,MAX(DX$4-$AC$4-$DZ68+1,0),1,MIN($DZ68,DX$4-$AC$4+1))),0)))),
SUM($AC68:$BZ68)*
     IF(SSSModel!$C$4="RR",OFFSET(Profiles!$K$2,$Z68,MAX(Profiles!$C$2,BZ$4-$W68)),
     IF(SSSModel!$C$4="ECC",$EA68*$EB68*IF(MAX(Escalation!$C$2,BZ$4-$W68)&gt;$DZ68-1,0,OFFSET(Escalation!$K$2,$Y68,MAX(Escalation!$C$2,BZ$4-$W68))),
     IF(SSSModel!$C$4="PV",IF(DX$4=$W68,$EA68*(1+SSSModel!$C$2),0),
     IF(SSSModel!$C$4="FCR",IF(AND(DX$4&gt;=$W68,OFFSET(Profiles!$K$2,$Z68,MAX(Profiles!$C$2,BZ$4-$W68))&gt;0),$EC68,0),0))))))</f>
        <v>0</v>
      </c>
      <c r="DY68" s="82">
        <f ca="1">IF($Y68=0,0,OFFSET(Escalation!$B$2,$Y68,0))</f>
        <v>0</v>
      </c>
      <c r="DZ68" s="80">
        <f ca="1">IF($Z68=0,0,COUNTIF(OFFSET(Profiles!$K$2,$Z68,0,1,50),"&gt;0"))</f>
        <v>0</v>
      </c>
      <c r="EA68" s="137">
        <f ca="1">IF($Z68=0,0,SUMPRODUCT(Profiles!$C$20:$BH$20,OFFSET(Profiles!$C$2,$Z68,0,1,Profiles!$B$1)))</f>
        <v>0</v>
      </c>
      <c r="EB68" s="24">
        <f>IF($Z68=0,0,((1-(1+DY68)/(1+SSSModel!$C$2))/(1-((1+DY68)/(1+SSSModel!$C$2))^DZ68))*(1+SSSModel!$C$2))</f>
        <v>0</v>
      </c>
      <c r="EC68" s="24">
        <f>IF($Z68=0,0,-PMT(SSSModel!$C$2,DZ68,EA68))</f>
        <v>0</v>
      </c>
    </row>
    <row r="69" spans="3:133" x14ac:dyDescent="0.35">
      <c r="C69" s="18">
        <f t="shared" si="5"/>
        <v>7</v>
      </c>
      <c r="D69" s="18">
        <f t="shared" si="6"/>
        <v>5</v>
      </c>
      <c r="E69" s="18">
        <f t="shared" ca="1" si="10"/>
        <v>0</v>
      </c>
      <c r="G69" s="25" t="str">
        <f ca="1">IF($E69=0,"",OFFSET(Resources!B$26,$E69,0))</f>
        <v/>
      </c>
      <c r="H69" s="25" t="str">
        <f ca="1">IF($E69=0,"",OFFSET(Resources!C$26,$E69,0))</f>
        <v/>
      </c>
      <c r="I69" s="25" t="str">
        <f ca="1">IF($E69=0,"",OFFSET(Resources!$E$26,$E69,0))</f>
        <v/>
      </c>
      <c r="J69" s="16">
        <v>1</v>
      </c>
      <c r="K69" s="16" t="s">
        <v>150</v>
      </c>
      <c r="L69" s="25" t="str">
        <f ca="1">OFFSET(Resources!$CG$24,0,$C69-1)</f>
        <v>On-Going O&amp;M #2</v>
      </c>
      <c r="M69" s="25" t="str">
        <f ca="1">OFFSET(Resources!$CG$25,0,$C69-1)</f>
        <v>O&amp;M</v>
      </c>
      <c r="N69" s="1">
        <v>1</v>
      </c>
      <c r="O69" s="7">
        <f ca="1">IF($E69=0,0,OFFSET(Resources!$CG$26,$E69,$C69-1))</f>
        <v>0</v>
      </c>
      <c r="P69" s="25" t="str">
        <f ca="1">OFFSET(Resources!$CG$26,0,$C69-1)</f>
        <v>$/Yr</v>
      </c>
      <c r="Q69" s="18">
        <f ca="1">IF($E69=0,0,OFFSET(GenAlts!$W$4,$E69,$D69-1))</f>
        <v>0</v>
      </c>
      <c r="R69" s="1">
        <v>1</v>
      </c>
      <c r="S69" t="str">
        <f ca="1">IF($E69=0,"",OFFSET(Resources!$R$26,$E69,0))</f>
        <v/>
      </c>
      <c r="T69" s="1"/>
      <c r="U69" s="25">
        <f ca="1">IF($E69=0,0,OFFSET(Resources!$AB$26,$E69,($C69-1)*Resources!$CI$20))</f>
        <v>0</v>
      </c>
      <c r="V69" s="1"/>
      <c r="W69">
        <f t="shared" ref="W69:W100" ca="1" si="11">Q69</f>
        <v>0</v>
      </c>
      <c r="X69">
        <f>IF(T69="",0,MATCH(T69,Profiles!$A$3:$A$22,0))</f>
        <v>0</v>
      </c>
      <c r="Y69" s="10">
        <f ca="1">IF(U69=0,0,MATCH(U69,Escalation!$A$3:$A$18,0))</f>
        <v>0</v>
      </c>
      <c r="Z69">
        <f>IF(V69="",0,MATCH(V69,Profiles!$A$3:$A$22,0))</f>
        <v>0</v>
      </c>
      <c r="AA69" s="8"/>
      <c r="AB69" s="8">
        <v>0</v>
      </c>
      <c r="AC69" s="72">
        <f ca="1">IF(OR(AC$4&lt;$Q69,AC$4&gt;$Q69+IF($S69="",1000,$S69)-1),0,IF(MOD(AC$4-$Q69,IF($R69="",1000,$R69))=0,$O69,0))*IF($Y69&gt;0,(1+INDEX(Escalation!$B$3:$B$18,$Y69,0))^(AC$4-SSSModel!$C$5),1)*IF($X69=0,1,OFFSET(Profiles!$K$2,$X69,MAX(Profiles!$C$2,AC$4-$Q69)))*IF($AA69=1,(1+SSSModel!#REF!),1)</f>
        <v>0</v>
      </c>
      <c r="AD69" s="72">
        <f ca="1">IF(OR(AD$4&lt;$Q69,AD$4&gt;$Q69+IF($S69="",1000,$S69)-1),0,IF(MOD(AD$4-$Q69,IF($R69="",1000,$R69))=0,$O69,0))*IF($Y69&gt;0,(1+INDEX(Escalation!$B$3:$B$18,$Y69,0))^(AD$4-SSSModel!$C$5),1)*IF($X69=0,1,OFFSET(Profiles!$K$2,$X69,MAX(Profiles!$C$2,AD$4-$Q69)))*IF($AA69=1,(1+SSSModel!#REF!),1)</f>
        <v>0</v>
      </c>
      <c r="AE69" s="72">
        <f ca="1">IF(OR(AE$4&lt;$Q69,AE$4&gt;$Q69+IF($S69="",1000,$S69)-1),0,IF(MOD(AE$4-$Q69,IF($R69="",1000,$R69))=0,$O69,0))*IF($Y69&gt;0,(1+INDEX(Escalation!$B$3:$B$18,$Y69,0))^(AE$4-SSSModel!$C$5),1)*IF($X69=0,1,OFFSET(Profiles!$K$2,$X69,MAX(Profiles!$C$2,AE$4-$Q69)))*IF($AA69=1,(1+SSSModel!#REF!),1)</f>
        <v>0</v>
      </c>
      <c r="AF69" s="72">
        <f ca="1">IF(OR(AF$4&lt;$Q69,AF$4&gt;$Q69+IF($S69="",1000,$S69)-1),0,IF(MOD(AF$4-$Q69,IF($R69="",1000,$R69))=0,$O69,0))*IF($Y69&gt;0,(1+INDEX(Escalation!$B$3:$B$18,$Y69,0))^(AF$4-SSSModel!$C$5),1)*IF($X69=0,1,OFFSET(Profiles!$K$2,$X69,MAX(Profiles!$C$2,AF$4-$Q69)))*IF($AA69=1,(1+SSSModel!#REF!),1)</f>
        <v>0</v>
      </c>
      <c r="AG69" s="72">
        <f ca="1">IF(OR(AG$4&lt;$Q69,AG$4&gt;$Q69+IF($S69="",1000,$S69)-1),0,IF(MOD(AG$4-$Q69,IF($R69="",1000,$R69))=0,$O69,0))*IF($Y69&gt;0,(1+INDEX(Escalation!$B$3:$B$18,$Y69,0))^(AG$4-SSSModel!$C$5),1)*IF($X69=0,1,OFFSET(Profiles!$K$2,$X69,MAX(Profiles!$C$2,AG$4-$Q69)))*IF($AA69=1,(1+SSSModel!#REF!),1)</f>
        <v>0</v>
      </c>
      <c r="AH69" s="72">
        <f ca="1">IF(OR(AH$4&lt;$Q69,AH$4&gt;$Q69+IF($S69="",1000,$S69)-1),0,IF(MOD(AH$4-$Q69,IF($R69="",1000,$R69))=0,$O69,0))*IF($Y69&gt;0,(1+INDEX(Escalation!$B$3:$B$18,$Y69,0))^(AH$4-SSSModel!$C$5),1)*IF($X69=0,1,OFFSET(Profiles!$K$2,$X69,MAX(Profiles!$C$2,AH$4-$Q69)))*IF($AA69=1,(1+SSSModel!#REF!),1)</f>
        <v>0</v>
      </c>
      <c r="AI69" s="72">
        <f ca="1">IF(OR(AI$4&lt;$Q69,AI$4&gt;$Q69+IF($S69="",1000,$S69)-1),0,IF(MOD(AI$4-$Q69,IF($R69="",1000,$R69))=0,$O69,0))*IF($Y69&gt;0,(1+INDEX(Escalation!$B$3:$B$18,$Y69,0))^(AI$4-SSSModel!$C$5),1)*IF($X69=0,1,OFFSET(Profiles!$K$2,$X69,MAX(Profiles!$C$2,AI$4-$Q69)))*IF($AA69=1,(1+SSSModel!#REF!),1)</f>
        <v>0</v>
      </c>
      <c r="AJ69" s="72">
        <f ca="1">IF(OR(AJ$4&lt;$Q69,AJ$4&gt;$Q69+IF($S69="",1000,$S69)-1),0,IF(MOD(AJ$4-$Q69,IF($R69="",1000,$R69))=0,$O69,0))*IF($Y69&gt;0,(1+INDEX(Escalation!$B$3:$B$18,$Y69,0))^(AJ$4-SSSModel!$C$5),1)*IF($X69=0,1,OFFSET(Profiles!$K$2,$X69,MAX(Profiles!$C$2,AJ$4-$Q69)))*IF($AA69=1,(1+SSSModel!#REF!),1)</f>
        <v>0</v>
      </c>
      <c r="AK69" s="72">
        <f ca="1">IF(OR(AK$4&lt;$Q69,AK$4&gt;$Q69+IF($S69="",1000,$S69)-1),0,IF(MOD(AK$4-$Q69,IF($R69="",1000,$R69))=0,$O69,0))*IF($Y69&gt;0,(1+INDEX(Escalation!$B$3:$B$18,$Y69,0))^(AK$4-SSSModel!$C$5),1)*IF($X69=0,1,OFFSET(Profiles!$K$2,$X69,MAX(Profiles!$C$2,AK$4-$Q69)))*IF($AA69=1,(1+SSSModel!#REF!),1)</f>
        <v>0</v>
      </c>
      <c r="AL69" s="72">
        <f ca="1">IF(OR(AL$4&lt;$Q69,AL$4&gt;$Q69+IF($S69="",1000,$S69)-1),0,IF(MOD(AL$4-$Q69,IF($R69="",1000,$R69))=0,$O69,0))*IF($Y69&gt;0,(1+INDEX(Escalation!$B$3:$B$18,$Y69,0))^(AL$4-SSSModel!$C$5),1)*IF($X69=0,1,OFFSET(Profiles!$K$2,$X69,MAX(Profiles!$C$2,AL$4-$Q69)))*IF($AA69=1,(1+SSSModel!#REF!),1)</f>
        <v>0</v>
      </c>
      <c r="AM69" s="72">
        <f ca="1">IF(OR(AM$4&lt;$Q69,AM$4&gt;$Q69+IF($S69="",1000,$S69)-1),0,IF(MOD(AM$4-$Q69,IF($R69="",1000,$R69))=0,$O69,0))*IF($Y69&gt;0,(1+INDEX(Escalation!$B$3:$B$18,$Y69,0))^(AM$4-SSSModel!$C$5),1)*IF($X69=0,1,OFFSET(Profiles!$K$2,$X69,MAX(Profiles!$C$2,AM$4-$Q69)))*IF($AA69=1,(1+SSSModel!#REF!),1)</f>
        <v>0</v>
      </c>
      <c r="AN69" s="72">
        <f ca="1">IF(OR(AN$4&lt;$Q69,AN$4&gt;$Q69+IF($S69="",1000,$S69)-1),0,IF(MOD(AN$4-$Q69,IF($R69="",1000,$R69))=0,$O69,0))*IF($Y69&gt;0,(1+INDEX(Escalation!$B$3:$B$18,$Y69,0))^(AN$4-SSSModel!$C$5),1)*IF($X69=0,1,OFFSET(Profiles!$K$2,$X69,MAX(Profiles!$C$2,AN$4-$Q69)))*IF($AA69=1,(1+SSSModel!#REF!),1)</f>
        <v>0</v>
      </c>
      <c r="AO69" s="72">
        <f ca="1">IF(OR(AO$4&lt;$Q69,AO$4&gt;$Q69+IF($S69="",1000,$S69)-1),0,IF(MOD(AO$4-$Q69,IF($R69="",1000,$R69))=0,$O69,0))*IF($Y69&gt;0,(1+INDEX(Escalation!$B$3:$B$18,$Y69,0))^(AO$4-SSSModel!$C$5),1)*IF($X69=0,1,OFFSET(Profiles!$K$2,$X69,MAX(Profiles!$C$2,AO$4-$Q69)))*IF($AA69=1,(1+SSSModel!#REF!),1)</f>
        <v>0</v>
      </c>
      <c r="AP69" s="72">
        <f ca="1">IF(OR(AP$4&lt;$Q69,AP$4&gt;$Q69+IF($S69="",1000,$S69)-1),0,IF(MOD(AP$4-$Q69,IF($R69="",1000,$R69))=0,$O69,0))*IF($Y69&gt;0,(1+INDEX(Escalation!$B$3:$B$18,$Y69,0))^(AP$4-SSSModel!$C$5),1)*IF($X69=0,1,OFFSET(Profiles!$K$2,$X69,MAX(Profiles!$C$2,AP$4-$Q69)))*IF($AA69=1,(1+SSSModel!#REF!),1)</f>
        <v>0</v>
      </c>
      <c r="AQ69" s="72">
        <f ca="1">IF(OR(AQ$4&lt;$Q69,AQ$4&gt;$Q69+IF($S69="",1000,$S69)-1),0,IF(MOD(AQ$4-$Q69,IF($R69="",1000,$R69))=0,$O69,0))*IF($Y69&gt;0,(1+INDEX(Escalation!$B$3:$B$18,$Y69,0))^(AQ$4-SSSModel!$C$5),1)*IF($X69=0,1,OFFSET(Profiles!$K$2,$X69,MAX(Profiles!$C$2,AQ$4-$Q69)))*IF($AA69=1,(1+SSSModel!#REF!),1)</f>
        <v>0</v>
      </c>
      <c r="AR69" s="72">
        <f ca="1">IF(OR(AR$4&lt;$Q69,AR$4&gt;$Q69+IF($S69="",1000,$S69)-1),0,IF(MOD(AR$4-$Q69,IF($R69="",1000,$R69))=0,$O69,0))*IF($Y69&gt;0,(1+INDEX(Escalation!$B$3:$B$18,$Y69,0))^(AR$4-SSSModel!$C$5),1)*IF($X69=0,1,OFFSET(Profiles!$K$2,$X69,MAX(Profiles!$C$2,AR$4-$Q69)))*IF($AA69=1,(1+SSSModel!#REF!),1)</f>
        <v>0</v>
      </c>
      <c r="AS69" s="72">
        <f ca="1">IF(OR(AS$4&lt;$Q69,AS$4&gt;$Q69+IF($S69="",1000,$S69)-1),0,IF(MOD(AS$4-$Q69,IF($R69="",1000,$R69))=0,$O69,0))*IF($Y69&gt;0,(1+INDEX(Escalation!$B$3:$B$18,$Y69,0))^(AS$4-SSSModel!$C$5),1)*IF($X69=0,1,OFFSET(Profiles!$K$2,$X69,MAX(Profiles!$C$2,AS$4-$Q69)))*IF($AA69=1,(1+SSSModel!#REF!),1)</f>
        <v>0</v>
      </c>
      <c r="AT69" s="72">
        <f ca="1">IF(OR(AT$4&lt;$Q69,AT$4&gt;$Q69+IF($S69="",1000,$S69)-1),0,IF(MOD(AT$4-$Q69,IF($R69="",1000,$R69))=0,$O69,0))*IF($Y69&gt;0,(1+INDEX(Escalation!$B$3:$B$18,$Y69,0))^(AT$4-SSSModel!$C$5),1)*IF($X69=0,1,OFFSET(Profiles!$K$2,$X69,MAX(Profiles!$C$2,AT$4-$Q69)))*IF($AA69=1,(1+SSSModel!#REF!),1)</f>
        <v>0</v>
      </c>
      <c r="AU69" s="72">
        <f ca="1">IF(OR(AU$4&lt;$Q69,AU$4&gt;$Q69+IF($S69="",1000,$S69)-1),0,IF(MOD(AU$4-$Q69,IF($R69="",1000,$R69))=0,$O69,0))*IF($Y69&gt;0,(1+INDEX(Escalation!$B$3:$B$18,$Y69,0))^(AU$4-SSSModel!$C$5),1)*IF($X69=0,1,OFFSET(Profiles!$K$2,$X69,MAX(Profiles!$C$2,AU$4-$Q69)))*IF($AA69=1,(1+SSSModel!#REF!),1)</f>
        <v>0</v>
      </c>
      <c r="AV69" s="72">
        <f ca="1">IF(OR(AV$4&lt;$Q69,AV$4&gt;$Q69+IF($S69="",1000,$S69)-1),0,IF(MOD(AV$4-$Q69,IF($R69="",1000,$R69))=0,$O69,0))*IF($Y69&gt;0,(1+INDEX(Escalation!$B$3:$B$18,$Y69,0))^(AV$4-SSSModel!$C$5),1)*IF($X69=0,1,OFFSET(Profiles!$K$2,$X69,MAX(Profiles!$C$2,AV$4-$Q69)))*IF($AA69=1,(1+SSSModel!#REF!),1)</f>
        <v>0</v>
      </c>
      <c r="AW69" s="72">
        <f ca="1">IF(OR(AW$4&lt;$Q69,AW$4&gt;$Q69+IF($S69="",1000,$S69)-1),0,IF(MOD(AW$4-$Q69,IF($R69="",1000,$R69))=0,$O69,0))*IF($Y69&gt;0,(1+INDEX(Escalation!$B$3:$B$18,$Y69,0))^(AW$4-SSSModel!$C$5),1)*IF($X69=0,1,OFFSET(Profiles!$K$2,$X69,MAX(Profiles!$C$2,AW$4-$Q69)))*IF($AA69=1,(1+SSSModel!#REF!),1)</f>
        <v>0</v>
      </c>
      <c r="AX69" s="72">
        <f ca="1">IF(OR(AX$4&lt;$Q69,AX$4&gt;$Q69+IF($S69="",1000,$S69)-1),0,IF(MOD(AX$4-$Q69,IF($R69="",1000,$R69))=0,$O69,0))*IF($Y69&gt;0,(1+INDEX(Escalation!$B$3:$B$18,$Y69,0))^(AX$4-SSSModel!$C$5),1)*IF($X69=0,1,OFFSET(Profiles!$K$2,$X69,MAX(Profiles!$C$2,AX$4-$Q69)))*IF($AA69=1,(1+SSSModel!#REF!),1)</f>
        <v>0</v>
      </c>
      <c r="AY69" s="72">
        <f ca="1">IF(OR(AY$4&lt;$Q69,AY$4&gt;$Q69+IF($S69="",1000,$S69)-1),0,IF(MOD(AY$4-$Q69,IF($R69="",1000,$R69))=0,$O69,0))*IF($Y69&gt;0,(1+INDEX(Escalation!$B$3:$B$18,$Y69,0))^(AY$4-SSSModel!$C$5),1)*IF($X69=0,1,OFFSET(Profiles!$K$2,$X69,MAX(Profiles!$C$2,AY$4-$Q69)))*IF($AA69=1,(1+SSSModel!#REF!),1)</f>
        <v>0</v>
      </c>
      <c r="AZ69" s="72">
        <f ca="1">IF(OR(AZ$4&lt;$Q69,AZ$4&gt;$Q69+IF($S69="",1000,$S69)-1),0,IF(MOD(AZ$4-$Q69,IF($R69="",1000,$R69))=0,$O69,0))*IF($Y69&gt;0,(1+INDEX(Escalation!$B$3:$B$18,$Y69,0))^(AZ$4-SSSModel!$C$5),1)*IF($X69=0,1,OFFSET(Profiles!$K$2,$X69,MAX(Profiles!$C$2,AZ$4-$Q69)))*IF($AA69=1,(1+SSSModel!#REF!),1)</f>
        <v>0</v>
      </c>
      <c r="BA69" s="72">
        <f ca="1">IF(OR(BA$4&lt;$Q69,BA$4&gt;$Q69+IF($S69="",1000,$S69)-1),0,IF(MOD(BA$4-$Q69,IF($R69="",1000,$R69))=0,$O69,0))*IF($Y69&gt;0,(1+INDEX(Escalation!$B$3:$B$18,$Y69,0))^(BA$4-SSSModel!$C$5),1)*IF($X69=0,1,OFFSET(Profiles!$K$2,$X69,MAX(Profiles!$C$2,BA$4-$Q69)))*IF($AA69=1,(1+SSSModel!#REF!),1)</f>
        <v>0</v>
      </c>
      <c r="BB69" s="72">
        <f ca="1">IF(OR(BB$4&lt;$Q69,BB$4&gt;$Q69+IF($S69="",1000,$S69)-1),0,IF(MOD(BB$4-$Q69,IF($R69="",1000,$R69))=0,$O69,0))*IF($Y69&gt;0,(1+INDEX(Escalation!$B$3:$B$18,$Y69,0))^(BB$4-SSSModel!$C$5),1)*IF($X69=0,1,OFFSET(Profiles!$K$2,$X69,MAX(Profiles!$C$2,BB$4-$Q69)))*IF($AA69=1,(1+SSSModel!#REF!),1)</f>
        <v>0</v>
      </c>
      <c r="BC69" s="72">
        <f ca="1">IF(OR(BC$4&lt;$Q69,BC$4&gt;$Q69+IF($S69="",1000,$S69)-1),0,IF(MOD(BC$4-$Q69,IF($R69="",1000,$R69))=0,$O69,0))*IF($Y69&gt;0,(1+INDEX(Escalation!$B$3:$B$18,$Y69,0))^(BC$4-SSSModel!$C$5),1)*IF($X69=0,1,OFFSET(Profiles!$K$2,$X69,MAX(Profiles!$C$2,BC$4-$Q69)))*IF($AA69=1,(1+SSSModel!#REF!),1)</f>
        <v>0</v>
      </c>
      <c r="BD69" s="72">
        <f ca="1">IF(OR(BD$4&lt;$Q69,BD$4&gt;$Q69+IF($S69="",1000,$S69)-1),0,IF(MOD(BD$4-$Q69,IF($R69="",1000,$R69))=0,$O69,0))*IF($Y69&gt;0,(1+INDEX(Escalation!$B$3:$B$18,$Y69,0))^(BD$4-SSSModel!$C$5),1)*IF($X69=0,1,OFFSET(Profiles!$K$2,$X69,MAX(Profiles!$C$2,BD$4-$Q69)))*IF($AA69=1,(1+SSSModel!#REF!),1)</f>
        <v>0</v>
      </c>
      <c r="BE69" s="72">
        <f ca="1">IF(OR(BE$4&lt;$Q69,BE$4&gt;$Q69+IF($S69="",1000,$S69)-1),0,IF(MOD(BE$4-$Q69,IF($R69="",1000,$R69))=0,$O69,0))*IF($Y69&gt;0,(1+INDEX(Escalation!$B$3:$B$18,$Y69,0))^(BE$4-SSSModel!$C$5),1)*IF($X69=0,1,OFFSET(Profiles!$K$2,$X69,MAX(Profiles!$C$2,BE$4-$Q69)))*IF($AA69=1,(1+SSSModel!#REF!),1)</f>
        <v>0</v>
      </c>
      <c r="BF69" s="72">
        <f ca="1">IF(OR(BF$4&lt;$Q69,BF$4&gt;$Q69+IF($S69="",1000,$S69)-1),0,IF(MOD(BF$4-$Q69,IF($R69="",1000,$R69))=0,$O69,0))*IF($Y69&gt;0,(1+INDEX(Escalation!$B$3:$B$18,$Y69,0))^(BF$4-SSSModel!$C$5),1)*IF($X69=0,1,OFFSET(Profiles!$K$2,$X69,MAX(Profiles!$C$2,BF$4-$Q69)))*IF($AA69=1,(1+SSSModel!#REF!),1)</f>
        <v>0</v>
      </c>
      <c r="BG69" s="72">
        <f ca="1">IF(OR(BG$4&lt;$Q69,BG$4&gt;$Q69+IF($S69="",1000,$S69)-1),0,IF(MOD(BG$4-$Q69,IF($R69="",1000,$R69))=0,$O69,0))*IF($Y69&gt;0,(1+INDEX(Escalation!$B$3:$B$18,$Y69,0))^(BG$4-SSSModel!$C$5),1)*IF($X69=0,1,OFFSET(Profiles!$K$2,$X69,MAX(Profiles!$C$2,BG$4-$Q69)))*IF($AA69=1,(1+SSSModel!#REF!),1)</f>
        <v>0</v>
      </c>
      <c r="BH69" s="72">
        <f ca="1">IF(OR(BH$4&lt;$Q69,BH$4&gt;$Q69+IF($S69="",1000,$S69)-1),0,IF(MOD(BH$4-$Q69,IF($R69="",1000,$R69))=0,$O69,0))*IF($Y69&gt;0,(1+INDEX(Escalation!$B$3:$B$18,$Y69,0))^(BH$4-SSSModel!$C$5),1)*IF($X69=0,1,OFFSET(Profiles!$K$2,$X69,MAX(Profiles!$C$2,BH$4-$Q69)))*IF($AA69=1,(1+SSSModel!#REF!),1)</f>
        <v>0</v>
      </c>
      <c r="BI69" s="72">
        <f ca="1">IF(OR(BI$4&lt;$Q69,BI$4&gt;$Q69+IF($S69="",1000,$S69)-1),0,IF(MOD(BI$4-$Q69,IF($R69="",1000,$R69))=0,$O69,0))*IF($Y69&gt;0,(1+INDEX(Escalation!$B$3:$B$18,$Y69,0))^(BI$4-SSSModel!$C$5),1)*IF($X69=0,1,OFFSET(Profiles!$K$2,$X69,MAX(Profiles!$C$2,BI$4-$Q69)))*IF($AA69=1,(1+SSSModel!#REF!),1)</f>
        <v>0</v>
      </c>
      <c r="BJ69" s="72">
        <f ca="1">IF(OR(BJ$4&lt;$Q69,BJ$4&gt;$Q69+IF($S69="",1000,$S69)-1),0,IF(MOD(BJ$4-$Q69,IF($R69="",1000,$R69))=0,$O69,0))*IF($Y69&gt;0,(1+INDEX(Escalation!$B$3:$B$18,$Y69,0))^(BJ$4-SSSModel!$C$5),1)*IF($X69=0,1,OFFSET(Profiles!$K$2,$X69,MAX(Profiles!$C$2,BJ$4-$Q69)))*IF($AA69=1,(1+SSSModel!#REF!),1)</f>
        <v>0</v>
      </c>
      <c r="BK69" s="72">
        <f ca="1">IF(OR(BK$4&lt;$Q69,BK$4&gt;$Q69+IF($S69="",1000,$S69)-1),0,IF(MOD(BK$4-$Q69,IF($R69="",1000,$R69))=0,$O69,0))*IF($Y69&gt;0,(1+INDEX(Escalation!$B$3:$B$18,$Y69,0))^(BK$4-SSSModel!$C$5),1)*IF($X69=0,1,OFFSET(Profiles!$K$2,$X69,MAX(Profiles!$C$2,BK$4-$Q69)))*IF($AA69=1,(1+SSSModel!#REF!),1)</f>
        <v>0</v>
      </c>
      <c r="BL69" s="72">
        <f ca="1">IF(OR(BL$4&lt;$Q69,BL$4&gt;$Q69+IF($S69="",1000,$S69)-1),0,IF(MOD(BL$4-$Q69,IF($R69="",1000,$R69))=0,$O69,0))*IF($Y69&gt;0,(1+INDEX(Escalation!$B$3:$B$18,$Y69,0))^(BL$4-SSSModel!$C$5),1)*IF($X69=0,1,OFFSET(Profiles!$K$2,$X69,MAX(Profiles!$C$2,BL$4-$Q69)))*IF($AA69=1,(1+SSSModel!#REF!),1)</f>
        <v>0</v>
      </c>
      <c r="BM69" s="72">
        <f ca="1">IF(OR(BM$4&lt;$Q69,BM$4&gt;$Q69+IF($S69="",1000,$S69)-1),0,IF(MOD(BM$4-$Q69,IF($R69="",1000,$R69))=0,$O69,0))*IF($Y69&gt;0,(1+INDEX(Escalation!$B$3:$B$18,$Y69,0))^(BM$4-SSSModel!$C$5),1)*IF($X69=0,1,OFFSET(Profiles!$K$2,$X69,MAX(Profiles!$C$2,BM$4-$Q69)))*IF($AA69=1,(1+SSSModel!#REF!),1)</f>
        <v>0</v>
      </c>
      <c r="BN69" s="72">
        <f ca="1">IF(OR(BN$4&lt;$Q69,BN$4&gt;$Q69+IF($S69="",1000,$S69)-1),0,IF(MOD(BN$4-$Q69,IF($R69="",1000,$R69))=0,$O69,0))*IF($Y69&gt;0,(1+INDEX(Escalation!$B$3:$B$18,$Y69,0))^(BN$4-SSSModel!$C$5),1)*IF($X69=0,1,OFFSET(Profiles!$K$2,$X69,MAX(Profiles!$C$2,BN$4-$Q69)))*IF($AA69=1,(1+SSSModel!#REF!),1)</f>
        <v>0</v>
      </c>
      <c r="BO69" s="72">
        <f ca="1">IF(OR(BO$4&lt;$Q69,BO$4&gt;$Q69+IF($S69="",1000,$S69)-1),0,IF(MOD(BO$4-$Q69,IF($R69="",1000,$R69))=0,$O69,0))*IF($Y69&gt;0,(1+INDEX(Escalation!$B$3:$B$18,$Y69,0))^(BO$4-SSSModel!$C$5),1)*IF($X69=0,1,OFFSET(Profiles!$K$2,$X69,MAX(Profiles!$C$2,BO$4-$Q69)))*IF($AA69=1,(1+SSSModel!#REF!),1)</f>
        <v>0</v>
      </c>
      <c r="BP69" s="72">
        <f ca="1">IF(OR(BP$4&lt;$Q69,BP$4&gt;$Q69+IF($S69="",1000,$S69)-1),0,IF(MOD(BP$4-$Q69,IF($R69="",1000,$R69))=0,$O69,0))*IF($Y69&gt;0,(1+INDEX(Escalation!$B$3:$B$18,$Y69,0))^(BP$4-SSSModel!$C$5),1)*IF($X69=0,1,OFFSET(Profiles!$K$2,$X69,MAX(Profiles!$C$2,BP$4-$Q69)))*IF($AA69=1,(1+SSSModel!#REF!),1)</f>
        <v>0</v>
      </c>
      <c r="BQ69" s="72">
        <f ca="1">IF(OR(BQ$4&lt;$Q69,BQ$4&gt;$Q69+IF($S69="",1000,$S69)-1),0,IF(MOD(BQ$4-$Q69,IF($R69="",1000,$R69))=0,$O69,0))*IF($Y69&gt;0,(1+INDEX(Escalation!$B$3:$B$18,$Y69,0))^(BQ$4-SSSModel!$C$5),1)*IF($X69=0,1,OFFSET(Profiles!$K$2,$X69,MAX(Profiles!$C$2,BQ$4-$Q69)))*IF($AA69=1,(1+SSSModel!#REF!),1)</f>
        <v>0</v>
      </c>
      <c r="BR69" s="72">
        <f ca="1">IF(OR(BR$4&lt;$Q69,BR$4&gt;$Q69+IF($S69="",1000,$S69)-1),0,IF(MOD(BR$4-$Q69,IF($R69="",1000,$R69))=0,$O69,0))*IF($Y69&gt;0,(1+INDEX(Escalation!$B$3:$B$18,$Y69,0))^(BR$4-SSSModel!$C$5),1)*IF($X69=0,1,OFFSET(Profiles!$K$2,$X69,MAX(Profiles!$C$2,BR$4-$Q69)))*IF($AA69=1,(1+SSSModel!#REF!),1)</f>
        <v>0</v>
      </c>
      <c r="BS69" s="72">
        <f ca="1">IF(OR(BS$4&lt;$Q69,BS$4&gt;$Q69+IF($S69="",1000,$S69)-1),0,IF(MOD(BS$4-$Q69,IF($R69="",1000,$R69))=0,$O69,0))*IF($Y69&gt;0,(1+INDEX(Escalation!$B$3:$B$18,$Y69,0))^(BS$4-SSSModel!$C$5),1)*IF($X69=0,1,OFFSET(Profiles!$K$2,$X69,MAX(Profiles!$C$2,BS$4-$Q69)))*IF($AA69=1,(1+SSSModel!#REF!),1)</f>
        <v>0</v>
      </c>
      <c r="BT69" s="72">
        <f ca="1">IF(OR(BT$4&lt;$Q69,BT$4&gt;$Q69+IF($S69="",1000,$S69)-1),0,IF(MOD(BT$4-$Q69,IF($R69="",1000,$R69))=0,$O69,0))*IF($Y69&gt;0,(1+INDEX(Escalation!$B$3:$B$18,$Y69,0))^(BT$4-SSSModel!$C$5),1)*IF($X69=0,1,OFFSET(Profiles!$K$2,$X69,MAX(Profiles!$C$2,BT$4-$Q69)))*IF($AA69=1,(1+SSSModel!#REF!),1)</f>
        <v>0</v>
      </c>
      <c r="BU69" s="72">
        <f ca="1">IF(OR(BU$4&lt;$Q69,BU$4&gt;$Q69+IF($S69="",1000,$S69)-1),0,IF(MOD(BU$4-$Q69,IF($R69="",1000,$R69))=0,$O69,0))*IF($Y69&gt;0,(1+INDEX(Escalation!$B$3:$B$18,$Y69,0))^(BU$4-SSSModel!$C$5),1)*IF($X69=0,1,OFFSET(Profiles!$K$2,$X69,MAX(Profiles!$C$2,BU$4-$Q69)))*IF($AA69=1,(1+SSSModel!#REF!),1)</f>
        <v>0</v>
      </c>
      <c r="BV69" s="72">
        <f ca="1">IF(OR(BV$4&lt;$Q69,BV$4&gt;$Q69+IF($S69="",1000,$S69)-1),0,IF(MOD(BV$4-$Q69,IF($R69="",1000,$R69))=0,$O69,0))*IF($Y69&gt;0,(1+INDEX(Escalation!$B$3:$B$18,$Y69,0))^(BV$4-SSSModel!$C$5),1)*IF($X69=0,1,OFFSET(Profiles!$K$2,$X69,MAX(Profiles!$C$2,BV$4-$Q69)))*IF($AA69=1,(1+SSSModel!#REF!),1)</f>
        <v>0</v>
      </c>
      <c r="BW69" s="72">
        <f ca="1">IF(OR(BW$4&lt;$Q69,BW$4&gt;$Q69+IF($S69="",1000,$S69)-1),0,IF(MOD(BW$4-$Q69,IF($R69="",1000,$R69))=0,$O69,0))*IF($Y69&gt;0,(1+INDEX(Escalation!$B$3:$B$18,$Y69,0))^(BW$4-SSSModel!$C$5),1)*IF($X69=0,1,OFFSET(Profiles!$K$2,$X69,MAX(Profiles!$C$2,BW$4-$Q69)))*IF($AA69=1,(1+SSSModel!#REF!),1)</f>
        <v>0</v>
      </c>
      <c r="BX69" s="72">
        <f ca="1">IF(OR(BX$4&lt;$Q69,BX$4&gt;$Q69+IF($S69="",1000,$S69)-1),0,IF(MOD(BX$4-$Q69,IF($R69="",1000,$R69))=0,$O69,0))*IF($Y69&gt;0,(1+INDEX(Escalation!$B$3:$B$18,$Y69,0))^(BX$4-SSSModel!$C$5),1)*IF($X69=0,1,OFFSET(Profiles!$K$2,$X69,MAX(Profiles!$C$2,BX$4-$Q69)))*IF($AA69=1,(1+SSSModel!#REF!),1)</f>
        <v>0</v>
      </c>
      <c r="BY69" s="72">
        <f ca="1">IF(OR(BY$4&lt;$Q69,BY$4&gt;$Q69+IF($S69="",1000,$S69)-1),0,IF(MOD(BY$4-$Q69,IF($R69="",1000,$R69))=0,$O69,0))*IF($Y69&gt;0,(1+INDEX(Escalation!$B$3:$B$18,$Y69,0))^(BY$4-SSSModel!$C$5),1)*IF($X69=0,1,OFFSET(Profiles!$K$2,$X69,MAX(Profiles!$C$2,BY$4-$Q69)))*IF($AA69=1,(1+SSSModel!#REF!),1)</f>
        <v>0</v>
      </c>
      <c r="BZ69" s="72">
        <f ca="1">IF(OR(BZ$4&lt;$Q69,BZ$4&gt;$Q69+IF($S69="",1000,$S69)-1),0,IF(MOD(BZ$4-$Q69,IF($R69="",1000,$R69))=0,$O69,0))*IF($Y69&gt;0,(1+INDEX(Escalation!$B$3:$B$18,$Y69,0))^(BZ$4-SSSModel!$C$5),1)*IF($X69=0,1,OFFSET(Profiles!$K$2,$X69,MAX(Profiles!$C$2,BZ$4-$Q69)))*IF($AA69=1,(1+SSSModel!#REF!),1)</f>
        <v>0</v>
      </c>
      <c r="CA69" s="134">
        <f ca="1">IF(OR($Z69=0,SSSModel!$C$4="CF"),AC69,
IF(LEFT($V69,3)="ON_",
     IF(SSSModel!$C$4="RR",SUMPRODUCT(OFFSET($AC69,0,0,1,$CB$2),OFFSET(Profiles!$K$28,($Z69-1)*(Profiles!$I$26+1)+CA$4-SSSModel!$C$3+1,0,1,$CB$2)),
     IF(SSSModel!$C$4="ECC",$EA69*$EB69*SUMPRODUCT(OFFSET($AC69,0,MAX(0,CA$4-$DZ69-$CA$4+1),1,MIN($DZ69,CA$4-$CA$4+1)),OFFSET(Escalation!$K$24,($Y69-1)*(Escalation!$I$22+1)+CA$4-SSSModel!$C$3+1,MAX(0,CA$4-$DZ69-$CA$4+1),1,MIN($DZ69,CA$4-$CA$4+1))),
     IF(SSSModel!$C$4="PV",AC69*$EA69*(1+SSSModel!$C$2),
     IF(SSSModel!$C$4="FCR",$EC69*SUM(OFFSET($AC69,0,MAX(CA$4-$AC$4-$DZ69+1,0),1,MIN($DZ69,CA$4-$AC$4+1))),0)))),
SUM($AC69:$BZ69)*
     IF(SSSModel!$C$4="RR",OFFSET(Profiles!$K$2,$Z69,MAX(Profiles!$C$2,AC$4-$W69)),
     IF(SSSModel!$C$4="ECC",$EA69*$EB69*IF(MAX(Escalation!$C$2,AC$4-$W69)&gt;$DZ69-1,0,OFFSET(Escalation!$K$2,$Y69,MAX(Escalation!$C$2,AC$4-$W69))),
     IF(SSSModel!$C$4="PV",IF(CA$4=$W69,$EA69*(1+SSSModel!$C$2),0),
     IF(SSSModel!$C$4="FCR",IF(AND(CA$4&gt;=$W69,OFFSET(Profiles!$K$2,$Z69,MAX(Profiles!$C$2,AC$4-$W69))&gt;0),$EC69,0),0))))))</f>
        <v>0</v>
      </c>
      <c r="CB69" s="135">
        <f ca="1">IF(OR($Z69=0,SSSModel!$C$4="CF"),AD69,
IF(LEFT($V69,3)="ON_",
     IF(SSSModel!$C$4="RR",SUMPRODUCT(OFFSET($AC69,0,0,1,$CB$2),OFFSET(Profiles!$K$28,($Z69-1)*(Profiles!$I$26+1)+CB$4-SSSModel!$C$3+1,0,1,$CB$2)),
     IF(SSSModel!$C$4="ECC",$EA69*$EB69*SUMPRODUCT(OFFSET($AC69,0,MAX(0,CB$4-$DZ69-$CA$4+1),1,MIN($DZ69,CB$4-$CA$4+1)),OFFSET(Escalation!$K$24,($Y69-1)*(Escalation!$I$22+1)+CB$4-SSSModel!$C$3+1,MAX(0,CB$4-$DZ69-$CA$4+1),1,MIN($DZ69,CB$4-$CA$4+1))),
     IF(SSSModel!$C$4="PV",AD69*$EA69*(1+SSSModel!$C$2),
     IF(SSSModel!$C$4="FCR",$EC69*SUM(OFFSET($AC69,0,MAX(CB$4-$AC$4-$DZ69+1,0),1,MIN($DZ69,CB$4-$AC$4+1))),0)))),
SUM($AC69:$BZ69)*
     IF(SSSModel!$C$4="RR",OFFSET(Profiles!$K$2,$Z69,MAX(Profiles!$C$2,AD$4-$W69)),
     IF(SSSModel!$C$4="ECC",$EA69*$EB69*IF(MAX(Escalation!$C$2,AD$4-$W69)&gt;$DZ69-1,0,OFFSET(Escalation!$K$2,$Y69,MAX(Escalation!$C$2,AD$4-$W69))),
     IF(SSSModel!$C$4="PV",IF(CB$4=$W69,$EA69*(1+SSSModel!$C$2),0),
     IF(SSSModel!$C$4="FCR",IF(AND(CB$4&gt;=$W69,OFFSET(Profiles!$K$2,$Z69,MAX(Profiles!$C$2,AD$4-$W69))&gt;0),$EC69,0),0))))))</f>
        <v>0</v>
      </c>
      <c r="CC69" s="135">
        <f ca="1">IF(OR($Z69=0,SSSModel!$C$4="CF"),AE69,
IF(LEFT($V69,3)="ON_",
     IF(SSSModel!$C$4="RR",SUMPRODUCT(OFFSET($AC69,0,0,1,$CB$2),OFFSET(Profiles!$K$28,($Z69-1)*(Profiles!$I$26+1)+CC$4-SSSModel!$C$3+1,0,1,$CB$2)),
     IF(SSSModel!$C$4="ECC",$EA69*$EB69*SUMPRODUCT(OFFSET($AC69,0,MAX(0,CC$4-$DZ69-$CA$4+1),1,MIN($DZ69,CC$4-$CA$4+1)),OFFSET(Escalation!$K$24,($Y69-1)*(Escalation!$I$22+1)+CC$4-SSSModel!$C$3+1,MAX(0,CC$4-$DZ69-$CA$4+1),1,MIN($DZ69,CC$4-$CA$4+1))),
     IF(SSSModel!$C$4="PV",AE69*$EA69*(1+SSSModel!$C$2),
     IF(SSSModel!$C$4="FCR",$EC69*SUM(OFFSET($AC69,0,MAX(CC$4-$AC$4-$DZ69+1,0),1,MIN($DZ69,CC$4-$AC$4+1))),0)))),
SUM($AC69:$BZ69)*
     IF(SSSModel!$C$4="RR",OFFSET(Profiles!$K$2,$Z69,MAX(Profiles!$C$2,AE$4-$W69)),
     IF(SSSModel!$C$4="ECC",$EA69*$EB69*IF(MAX(Escalation!$C$2,AE$4-$W69)&gt;$DZ69-1,0,OFFSET(Escalation!$K$2,$Y69,MAX(Escalation!$C$2,AE$4-$W69))),
     IF(SSSModel!$C$4="PV",IF(CC$4=$W69,$EA69*(1+SSSModel!$C$2),0),
     IF(SSSModel!$C$4="FCR",IF(AND(CC$4&gt;=$W69,OFFSET(Profiles!$K$2,$Z69,MAX(Profiles!$C$2,AE$4-$W69))&gt;0),$EC69,0),0))))))</f>
        <v>0</v>
      </c>
      <c r="CD69" s="135">
        <f ca="1">IF(OR($Z69=0,SSSModel!$C$4="CF"),AF69,
IF(LEFT($V69,3)="ON_",
     IF(SSSModel!$C$4="RR",SUMPRODUCT(OFFSET($AC69,0,0,1,$CB$2),OFFSET(Profiles!$K$28,($Z69-1)*(Profiles!$I$26+1)+CD$4-SSSModel!$C$3+1,0,1,$CB$2)),
     IF(SSSModel!$C$4="ECC",$EA69*$EB69*SUMPRODUCT(OFFSET($AC69,0,MAX(0,CD$4-$DZ69-$CA$4+1),1,MIN($DZ69,CD$4-$CA$4+1)),OFFSET(Escalation!$K$24,($Y69-1)*(Escalation!$I$22+1)+CD$4-SSSModel!$C$3+1,MAX(0,CD$4-$DZ69-$CA$4+1),1,MIN($DZ69,CD$4-$CA$4+1))),
     IF(SSSModel!$C$4="PV",AF69*$EA69*(1+SSSModel!$C$2),
     IF(SSSModel!$C$4="FCR",$EC69*SUM(OFFSET($AC69,0,MAX(CD$4-$AC$4-$DZ69+1,0),1,MIN($DZ69,CD$4-$AC$4+1))),0)))),
SUM($AC69:$BZ69)*
     IF(SSSModel!$C$4="RR",OFFSET(Profiles!$K$2,$Z69,MAX(Profiles!$C$2,AF$4-$W69)),
     IF(SSSModel!$C$4="ECC",$EA69*$EB69*IF(MAX(Escalation!$C$2,AF$4-$W69)&gt;$DZ69-1,0,OFFSET(Escalation!$K$2,$Y69,MAX(Escalation!$C$2,AF$4-$W69))),
     IF(SSSModel!$C$4="PV",IF(CD$4=$W69,$EA69*(1+SSSModel!$C$2),0),
     IF(SSSModel!$C$4="FCR",IF(AND(CD$4&gt;=$W69,OFFSET(Profiles!$K$2,$Z69,MAX(Profiles!$C$2,AF$4-$W69))&gt;0),$EC69,0),0))))))</f>
        <v>0</v>
      </c>
      <c r="CE69" s="135">
        <f ca="1">IF(OR($Z69=0,SSSModel!$C$4="CF"),AG69,
IF(LEFT($V69,3)="ON_",
     IF(SSSModel!$C$4="RR",SUMPRODUCT(OFFSET($AC69,0,0,1,$CB$2),OFFSET(Profiles!$K$28,($Z69-1)*(Profiles!$I$26+1)+CE$4-SSSModel!$C$3+1,0,1,$CB$2)),
     IF(SSSModel!$C$4="ECC",$EA69*$EB69*SUMPRODUCT(OFFSET($AC69,0,MAX(0,CE$4-$DZ69-$CA$4+1),1,MIN($DZ69,CE$4-$CA$4+1)),OFFSET(Escalation!$K$24,($Y69-1)*(Escalation!$I$22+1)+CE$4-SSSModel!$C$3+1,MAX(0,CE$4-$DZ69-$CA$4+1),1,MIN($DZ69,CE$4-$CA$4+1))),
     IF(SSSModel!$C$4="PV",AG69*$EA69*(1+SSSModel!$C$2),
     IF(SSSModel!$C$4="FCR",$EC69*SUM(OFFSET($AC69,0,MAX(CE$4-$AC$4-$DZ69+1,0),1,MIN($DZ69,CE$4-$AC$4+1))),0)))),
SUM($AC69:$BZ69)*
     IF(SSSModel!$C$4="RR",OFFSET(Profiles!$K$2,$Z69,MAX(Profiles!$C$2,AG$4-$W69)),
     IF(SSSModel!$C$4="ECC",$EA69*$EB69*IF(MAX(Escalation!$C$2,AG$4-$W69)&gt;$DZ69-1,0,OFFSET(Escalation!$K$2,$Y69,MAX(Escalation!$C$2,AG$4-$W69))),
     IF(SSSModel!$C$4="PV",IF(CE$4=$W69,$EA69*(1+SSSModel!$C$2),0),
     IF(SSSModel!$C$4="FCR",IF(AND(CE$4&gt;=$W69,OFFSET(Profiles!$K$2,$Z69,MAX(Profiles!$C$2,AG$4-$W69))&gt;0),$EC69,0),0))))))</f>
        <v>0</v>
      </c>
      <c r="CF69" s="135">
        <f ca="1">IF(OR($Z69=0,SSSModel!$C$4="CF"),AH69,
IF(LEFT($V69,3)="ON_",
     IF(SSSModel!$C$4="RR",SUMPRODUCT(OFFSET($AC69,0,0,1,$CB$2),OFFSET(Profiles!$K$28,($Z69-1)*(Profiles!$I$26+1)+CF$4-SSSModel!$C$3+1,0,1,$CB$2)),
     IF(SSSModel!$C$4="ECC",$EA69*$EB69*SUMPRODUCT(OFFSET($AC69,0,MAX(0,CF$4-$DZ69-$CA$4+1),1,MIN($DZ69,CF$4-$CA$4+1)),OFFSET(Escalation!$K$24,($Y69-1)*(Escalation!$I$22+1)+CF$4-SSSModel!$C$3+1,MAX(0,CF$4-$DZ69-$CA$4+1),1,MIN($DZ69,CF$4-$CA$4+1))),
     IF(SSSModel!$C$4="PV",AH69*$EA69*(1+SSSModel!$C$2),
     IF(SSSModel!$C$4="FCR",$EC69*SUM(OFFSET($AC69,0,MAX(CF$4-$AC$4-$DZ69+1,0),1,MIN($DZ69,CF$4-$AC$4+1))),0)))),
SUM($AC69:$BZ69)*
     IF(SSSModel!$C$4="RR",OFFSET(Profiles!$K$2,$Z69,MAX(Profiles!$C$2,AH$4-$W69)),
     IF(SSSModel!$C$4="ECC",$EA69*$EB69*IF(MAX(Escalation!$C$2,AH$4-$W69)&gt;$DZ69-1,0,OFFSET(Escalation!$K$2,$Y69,MAX(Escalation!$C$2,AH$4-$W69))),
     IF(SSSModel!$C$4="PV",IF(CF$4=$W69,$EA69*(1+SSSModel!$C$2),0),
     IF(SSSModel!$C$4="FCR",IF(AND(CF$4&gt;=$W69,OFFSET(Profiles!$K$2,$Z69,MAX(Profiles!$C$2,AH$4-$W69))&gt;0),$EC69,0),0))))))</f>
        <v>0</v>
      </c>
      <c r="CG69" s="135">
        <f ca="1">IF(OR($Z69=0,SSSModel!$C$4="CF"),AI69,
IF(LEFT($V69,3)="ON_",
     IF(SSSModel!$C$4="RR",SUMPRODUCT(OFFSET($AC69,0,0,1,$CB$2),OFFSET(Profiles!$K$28,($Z69-1)*(Profiles!$I$26+1)+CG$4-SSSModel!$C$3+1,0,1,$CB$2)),
     IF(SSSModel!$C$4="ECC",$EA69*$EB69*SUMPRODUCT(OFFSET($AC69,0,MAX(0,CG$4-$DZ69-$CA$4+1),1,MIN($DZ69,CG$4-$CA$4+1)),OFFSET(Escalation!$K$24,($Y69-1)*(Escalation!$I$22+1)+CG$4-SSSModel!$C$3+1,MAX(0,CG$4-$DZ69-$CA$4+1),1,MIN($DZ69,CG$4-$CA$4+1))),
     IF(SSSModel!$C$4="PV",AI69*$EA69*(1+SSSModel!$C$2),
     IF(SSSModel!$C$4="FCR",$EC69*SUM(OFFSET($AC69,0,MAX(CG$4-$AC$4-$DZ69+1,0),1,MIN($DZ69,CG$4-$AC$4+1))),0)))),
SUM($AC69:$BZ69)*
     IF(SSSModel!$C$4="RR",OFFSET(Profiles!$K$2,$Z69,MAX(Profiles!$C$2,AI$4-$W69)),
     IF(SSSModel!$C$4="ECC",$EA69*$EB69*IF(MAX(Escalation!$C$2,AI$4-$W69)&gt;$DZ69-1,0,OFFSET(Escalation!$K$2,$Y69,MAX(Escalation!$C$2,AI$4-$W69))),
     IF(SSSModel!$C$4="PV",IF(CG$4=$W69,$EA69*(1+SSSModel!$C$2),0),
     IF(SSSModel!$C$4="FCR",IF(AND(CG$4&gt;=$W69,OFFSET(Profiles!$K$2,$Z69,MAX(Profiles!$C$2,AI$4-$W69))&gt;0),$EC69,0),0))))))</f>
        <v>0</v>
      </c>
      <c r="CH69" s="135">
        <f ca="1">IF(OR($Z69=0,SSSModel!$C$4="CF"),AJ69,
IF(LEFT($V69,3)="ON_",
     IF(SSSModel!$C$4="RR",SUMPRODUCT(OFFSET($AC69,0,0,1,$CB$2),OFFSET(Profiles!$K$28,($Z69-1)*(Profiles!$I$26+1)+CH$4-SSSModel!$C$3+1,0,1,$CB$2)),
     IF(SSSModel!$C$4="ECC",$EA69*$EB69*SUMPRODUCT(OFFSET($AC69,0,MAX(0,CH$4-$DZ69-$CA$4+1),1,MIN($DZ69,CH$4-$CA$4+1)),OFFSET(Escalation!$K$24,($Y69-1)*(Escalation!$I$22+1)+CH$4-SSSModel!$C$3+1,MAX(0,CH$4-$DZ69-$CA$4+1),1,MIN($DZ69,CH$4-$CA$4+1))),
     IF(SSSModel!$C$4="PV",AJ69*$EA69*(1+SSSModel!$C$2),
     IF(SSSModel!$C$4="FCR",$EC69*SUM(OFFSET($AC69,0,MAX(CH$4-$AC$4-$DZ69+1,0),1,MIN($DZ69,CH$4-$AC$4+1))),0)))),
SUM($AC69:$BZ69)*
     IF(SSSModel!$C$4="RR",OFFSET(Profiles!$K$2,$Z69,MAX(Profiles!$C$2,AJ$4-$W69)),
     IF(SSSModel!$C$4="ECC",$EA69*$EB69*IF(MAX(Escalation!$C$2,AJ$4-$W69)&gt;$DZ69-1,0,OFFSET(Escalation!$K$2,$Y69,MAX(Escalation!$C$2,AJ$4-$W69))),
     IF(SSSModel!$C$4="PV",IF(CH$4=$W69,$EA69*(1+SSSModel!$C$2),0),
     IF(SSSModel!$C$4="FCR",IF(AND(CH$4&gt;=$W69,OFFSET(Profiles!$K$2,$Z69,MAX(Profiles!$C$2,AJ$4-$W69))&gt;0),$EC69,0),0))))))</f>
        <v>0</v>
      </c>
      <c r="CI69" s="135">
        <f ca="1">IF(OR($Z69=0,SSSModel!$C$4="CF"),AK69,
IF(LEFT($V69,3)="ON_",
     IF(SSSModel!$C$4="RR",SUMPRODUCT(OFFSET($AC69,0,0,1,$CB$2),OFFSET(Profiles!$K$28,($Z69-1)*(Profiles!$I$26+1)+CI$4-SSSModel!$C$3+1,0,1,$CB$2)),
     IF(SSSModel!$C$4="ECC",$EA69*$EB69*SUMPRODUCT(OFFSET($AC69,0,MAX(0,CI$4-$DZ69-$CA$4+1),1,MIN($DZ69,CI$4-$CA$4+1)),OFFSET(Escalation!$K$24,($Y69-1)*(Escalation!$I$22+1)+CI$4-SSSModel!$C$3+1,MAX(0,CI$4-$DZ69-$CA$4+1),1,MIN($DZ69,CI$4-$CA$4+1))),
     IF(SSSModel!$C$4="PV",AK69*$EA69*(1+SSSModel!$C$2),
     IF(SSSModel!$C$4="FCR",$EC69*SUM(OFFSET($AC69,0,MAX(CI$4-$AC$4-$DZ69+1,0),1,MIN($DZ69,CI$4-$AC$4+1))),0)))),
SUM($AC69:$BZ69)*
     IF(SSSModel!$C$4="RR",OFFSET(Profiles!$K$2,$Z69,MAX(Profiles!$C$2,AK$4-$W69)),
     IF(SSSModel!$C$4="ECC",$EA69*$EB69*IF(MAX(Escalation!$C$2,AK$4-$W69)&gt;$DZ69-1,0,OFFSET(Escalation!$K$2,$Y69,MAX(Escalation!$C$2,AK$4-$W69))),
     IF(SSSModel!$C$4="PV",IF(CI$4=$W69,$EA69*(1+SSSModel!$C$2),0),
     IF(SSSModel!$C$4="FCR",IF(AND(CI$4&gt;=$W69,OFFSET(Profiles!$K$2,$Z69,MAX(Profiles!$C$2,AK$4-$W69))&gt;0),$EC69,0),0))))))</f>
        <v>0</v>
      </c>
      <c r="CJ69" s="135">
        <f ca="1">IF(OR($Z69=0,SSSModel!$C$4="CF"),AL69,
IF(LEFT($V69,3)="ON_",
     IF(SSSModel!$C$4="RR",SUMPRODUCT(OFFSET($AC69,0,0,1,$CB$2),OFFSET(Profiles!$K$28,($Z69-1)*(Profiles!$I$26+1)+CJ$4-SSSModel!$C$3+1,0,1,$CB$2)),
     IF(SSSModel!$C$4="ECC",$EA69*$EB69*SUMPRODUCT(OFFSET($AC69,0,MAX(0,CJ$4-$DZ69-$CA$4+1),1,MIN($DZ69,CJ$4-$CA$4+1)),OFFSET(Escalation!$K$24,($Y69-1)*(Escalation!$I$22+1)+CJ$4-SSSModel!$C$3+1,MAX(0,CJ$4-$DZ69-$CA$4+1),1,MIN($DZ69,CJ$4-$CA$4+1))),
     IF(SSSModel!$C$4="PV",AL69*$EA69*(1+SSSModel!$C$2),
     IF(SSSModel!$C$4="FCR",$EC69*SUM(OFFSET($AC69,0,MAX(CJ$4-$AC$4-$DZ69+1,0),1,MIN($DZ69,CJ$4-$AC$4+1))),0)))),
SUM($AC69:$BZ69)*
     IF(SSSModel!$C$4="RR",OFFSET(Profiles!$K$2,$Z69,MAX(Profiles!$C$2,AL$4-$W69)),
     IF(SSSModel!$C$4="ECC",$EA69*$EB69*IF(MAX(Escalation!$C$2,AL$4-$W69)&gt;$DZ69-1,0,OFFSET(Escalation!$K$2,$Y69,MAX(Escalation!$C$2,AL$4-$W69))),
     IF(SSSModel!$C$4="PV",IF(CJ$4=$W69,$EA69*(1+SSSModel!$C$2),0),
     IF(SSSModel!$C$4="FCR",IF(AND(CJ$4&gt;=$W69,OFFSET(Profiles!$K$2,$Z69,MAX(Profiles!$C$2,AL$4-$W69))&gt;0),$EC69,0),0))))))</f>
        <v>0</v>
      </c>
      <c r="CK69" s="135">
        <f ca="1">IF(OR($Z69=0,SSSModel!$C$4="CF"),AM69,
IF(LEFT($V69,3)="ON_",
     IF(SSSModel!$C$4="RR",SUMPRODUCT(OFFSET($AC69,0,0,1,$CB$2),OFFSET(Profiles!$K$28,($Z69-1)*(Profiles!$I$26+1)+CK$4-SSSModel!$C$3+1,0,1,$CB$2)),
     IF(SSSModel!$C$4="ECC",$EA69*$EB69*SUMPRODUCT(OFFSET($AC69,0,MAX(0,CK$4-$DZ69-$CA$4+1),1,MIN($DZ69,CK$4-$CA$4+1)),OFFSET(Escalation!$K$24,($Y69-1)*(Escalation!$I$22+1)+CK$4-SSSModel!$C$3+1,MAX(0,CK$4-$DZ69-$CA$4+1),1,MIN($DZ69,CK$4-$CA$4+1))),
     IF(SSSModel!$C$4="PV",AM69*$EA69*(1+SSSModel!$C$2),
     IF(SSSModel!$C$4="FCR",$EC69*SUM(OFFSET($AC69,0,MAX(CK$4-$AC$4-$DZ69+1,0),1,MIN($DZ69,CK$4-$AC$4+1))),0)))),
SUM($AC69:$BZ69)*
     IF(SSSModel!$C$4="RR",OFFSET(Profiles!$K$2,$Z69,MAX(Profiles!$C$2,AM$4-$W69)),
     IF(SSSModel!$C$4="ECC",$EA69*$EB69*IF(MAX(Escalation!$C$2,AM$4-$W69)&gt;$DZ69-1,0,OFFSET(Escalation!$K$2,$Y69,MAX(Escalation!$C$2,AM$4-$W69))),
     IF(SSSModel!$C$4="PV",IF(CK$4=$W69,$EA69*(1+SSSModel!$C$2),0),
     IF(SSSModel!$C$4="FCR",IF(AND(CK$4&gt;=$W69,OFFSET(Profiles!$K$2,$Z69,MAX(Profiles!$C$2,AM$4-$W69))&gt;0),$EC69,0),0))))))</f>
        <v>0</v>
      </c>
      <c r="CL69" s="135">
        <f ca="1">IF(OR($Z69=0,SSSModel!$C$4="CF"),AN69,
IF(LEFT($V69,3)="ON_",
     IF(SSSModel!$C$4="RR",SUMPRODUCT(OFFSET($AC69,0,0,1,$CB$2),OFFSET(Profiles!$K$28,($Z69-1)*(Profiles!$I$26+1)+CL$4-SSSModel!$C$3+1,0,1,$CB$2)),
     IF(SSSModel!$C$4="ECC",$EA69*$EB69*SUMPRODUCT(OFFSET($AC69,0,MAX(0,CL$4-$DZ69-$CA$4+1),1,MIN($DZ69,CL$4-$CA$4+1)),OFFSET(Escalation!$K$24,($Y69-1)*(Escalation!$I$22+1)+CL$4-SSSModel!$C$3+1,MAX(0,CL$4-$DZ69-$CA$4+1),1,MIN($DZ69,CL$4-$CA$4+1))),
     IF(SSSModel!$C$4="PV",AN69*$EA69*(1+SSSModel!$C$2),
     IF(SSSModel!$C$4="FCR",$EC69*SUM(OFFSET($AC69,0,MAX(CL$4-$AC$4-$DZ69+1,0),1,MIN($DZ69,CL$4-$AC$4+1))),0)))),
SUM($AC69:$BZ69)*
     IF(SSSModel!$C$4="RR",OFFSET(Profiles!$K$2,$Z69,MAX(Profiles!$C$2,AN$4-$W69)),
     IF(SSSModel!$C$4="ECC",$EA69*$EB69*IF(MAX(Escalation!$C$2,AN$4-$W69)&gt;$DZ69-1,0,OFFSET(Escalation!$K$2,$Y69,MAX(Escalation!$C$2,AN$4-$W69))),
     IF(SSSModel!$C$4="PV",IF(CL$4=$W69,$EA69*(1+SSSModel!$C$2),0),
     IF(SSSModel!$C$4="FCR",IF(AND(CL$4&gt;=$W69,OFFSET(Profiles!$K$2,$Z69,MAX(Profiles!$C$2,AN$4-$W69))&gt;0),$EC69,0),0))))))</f>
        <v>0</v>
      </c>
      <c r="CM69" s="135">
        <f ca="1">IF(OR($Z69=0,SSSModel!$C$4="CF"),AO69,
IF(LEFT($V69,3)="ON_",
     IF(SSSModel!$C$4="RR",SUMPRODUCT(OFFSET($AC69,0,0,1,$CB$2),OFFSET(Profiles!$K$28,($Z69-1)*(Profiles!$I$26+1)+CM$4-SSSModel!$C$3+1,0,1,$CB$2)),
     IF(SSSModel!$C$4="ECC",$EA69*$EB69*SUMPRODUCT(OFFSET($AC69,0,MAX(0,CM$4-$DZ69-$CA$4+1),1,MIN($DZ69,CM$4-$CA$4+1)),OFFSET(Escalation!$K$24,($Y69-1)*(Escalation!$I$22+1)+CM$4-SSSModel!$C$3+1,MAX(0,CM$4-$DZ69-$CA$4+1),1,MIN($DZ69,CM$4-$CA$4+1))),
     IF(SSSModel!$C$4="PV",AO69*$EA69*(1+SSSModel!$C$2),
     IF(SSSModel!$C$4="FCR",$EC69*SUM(OFFSET($AC69,0,MAX(CM$4-$AC$4-$DZ69+1,0),1,MIN($DZ69,CM$4-$AC$4+1))),0)))),
SUM($AC69:$BZ69)*
     IF(SSSModel!$C$4="RR",OFFSET(Profiles!$K$2,$Z69,MAX(Profiles!$C$2,AO$4-$W69)),
     IF(SSSModel!$C$4="ECC",$EA69*$EB69*IF(MAX(Escalation!$C$2,AO$4-$W69)&gt;$DZ69-1,0,OFFSET(Escalation!$K$2,$Y69,MAX(Escalation!$C$2,AO$4-$W69))),
     IF(SSSModel!$C$4="PV",IF(CM$4=$W69,$EA69*(1+SSSModel!$C$2),0),
     IF(SSSModel!$C$4="FCR",IF(AND(CM$4&gt;=$W69,OFFSET(Profiles!$K$2,$Z69,MAX(Profiles!$C$2,AO$4-$W69))&gt;0),$EC69,0),0))))))</f>
        <v>0</v>
      </c>
      <c r="CN69" s="135">
        <f ca="1">IF(OR($Z69=0,SSSModel!$C$4="CF"),AP69,
IF(LEFT($V69,3)="ON_",
     IF(SSSModel!$C$4="RR",SUMPRODUCT(OFFSET($AC69,0,0,1,$CB$2),OFFSET(Profiles!$K$28,($Z69-1)*(Profiles!$I$26+1)+CN$4-SSSModel!$C$3+1,0,1,$CB$2)),
     IF(SSSModel!$C$4="ECC",$EA69*$EB69*SUMPRODUCT(OFFSET($AC69,0,MAX(0,CN$4-$DZ69-$CA$4+1),1,MIN($DZ69,CN$4-$CA$4+1)),OFFSET(Escalation!$K$24,($Y69-1)*(Escalation!$I$22+1)+CN$4-SSSModel!$C$3+1,MAX(0,CN$4-$DZ69-$CA$4+1),1,MIN($DZ69,CN$4-$CA$4+1))),
     IF(SSSModel!$C$4="PV",AP69*$EA69*(1+SSSModel!$C$2),
     IF(SSSModel!$C$4="FCR",$EC69*SUM(OFFSET($AC69,0,MAX(CN$4-$AC$4-$DZ69+1,0),1,MIN($DZ69,CN$4-$AC$4+1))),0)))),
SUM($AC69:$BZ69)*
     IF(SSSModel!$C$4="RR",OFFSET(Profiles!$K$2,$Z69,MAX(Profiles!$C$2,AP$4-$W69)),
     IF(SSSModel!$C$4="ECC",$EA69*$EB69*IF(MAX(Escalation!$C$2,AP$4-$W69)&gt;$DZ69-1,0,OFFSET(Escalation!$K$2,$Y69,MAX(Escalation!$C$2,AP$4-$W69))),
     IF(SSSModel!$C$4="PV",IF(CN$4=$W69,$EA69*(1+SSSModel!$C$2),0),
     IF(SSSModel!$C$4="FCR",IF(AND(CN$4&gt;=$W69,OFFSET(Profiles!$K$2,$Z69,MAX(Profiles!$C$2,AP$4-$W69))&gt;0),$EC69,0),0))))))</f>
        <v>0</v>
      </c>
      <c r="CO69" s="135">
        <f ca="1">IF(OR($Z69=0,SSSModel!$C$4="CF"),AQ69,
IF(LEFT($V69,3)="ON_",
     IF(SSSModel!$C$4="RR",SUMPRODUCT(OFFSET($AC69,0,0,1,$CB$2),OFFSET(Profiles!$K$28,($Z69-1)*(Profiles!$I$26+1)+CO$4-SSSModel!$C$3+1,0,1,$CB$2)),
     IF(SSSModel!$C$4="ECC",$EA69*$EB69*SUMPRODUCT(OFFSET($AC69,0,MAX(0,CO$4-$DZ69-$CA$4+1),1,MIN($DZ69,CO$4-$CA$4+1)),OFFSET(Escalation!$K$24,($Y69-1)*(Escalation!$I$22+1)+CO$4-SSSModel!$C$3+1,MAX(0,CO$4-$DZ69-$CA$4+1),1,MIN($DZ69,CO$4-$CA$4+1))),
     IF(SSSModel!$C$4="PV",AQ69*$EA69*(1+SSSModel!$C$2),
     IF(SSSModel!$C$4="FCR",$EC69*SUM(OFFSET($AC69,0,MAX(CO$4-$AC$4-$DZ69+1,0),1,MIN($DZ69,CO$4-$AC$4+1))),0)))),
SUM($AC69:$BZ69)*
     IF(SSSModel!$C$4="RR",OFFSET(Profiles!$K$2,$Z69,MAX(Profiles!$C$2,AQ$4-$W69)),
     IF(SSSModel!$C$4="ECC",$EA69*$EB69*IF(MAX(Escalation!$C$2,AQ$4-$W69)&gt;$DZ69-1,0,OFFSET(Escalation!$K$2,$Y69,MAX(Escalation!$C$2,AQ$4-$W69))),
     IF(SSSModel!$C$4="PV",IF(CO$4=$W69,$EA69*(1+SSSModel!$C$2),0),
     IF(SSSModel!$C$4="FCR",IF(AND(CO$4&gt;=$W69,OFFSET(Profiles!$K$2,$Z69,MAX(Profiles!$C$2,AQ$4-$W69))&gt;0),$EC69,0),0))))))</f>
        <v>0</v>
      </c>
      <c r="CP69" s="135">
        <f ca="1">IF(OR($Z69=0,SSSModel!$C$4="CF"),AR69,
IF(LEFT($V69,3)="ON_",
     IF(SSSModel!$C$4="RR",SUMPRODUCT(OFFSET($AC69,0,0,1,$CB$2),OFFSET(Profiles!$K$28,($Z69-1)*(Profiles!$I$26+1)+CP$4-SSSModel!$C$3+1,0,1,$CB$2)),
     IF(SSSModel!$C$4="ECC",$EA69*$EB69*SUMPRODUCT(OFFSET($AC69,0,MAX(0,CP$4-$DZ69-$CA$4+1),1,MIN($DZ69,CP$4-$CA$4+1)),OFFSET(Escalation!$K$24,($Y69-1)*(Escalation!$I$22+1)+CP$4-SSSModel!$C$3+1,MAX(0,CP$4-$DZ69-$CA$4+1),1,MIN($DZ69,CP$4-$CA$4+1))),
     IF(SSSModel!$C$4="PV",AR69*$EA69*(1+SSSModel!$C$2),
     IF(SSSModel!$C$4="FCR",$EC69*SUM(OFFSET($AC69,0,MAX(CP$4-$AC$4-$DZ69+1,0),1,MIN($DZ69,CP$4-$AC$4+1))),0)))),
SUM($AC69:$BZ69)*
     IF(SSSModel!$C$4="RR",OFFSET(Profiles!$K$2,$Z69,MAX(Profiles!$C$2,AR$4-$W69)),
     IF(SSSModel!$C$4="ECC",$EA69*$EB69*IF(MAX(Escalation!$C$2,AR$4-$W69)&gt;$DZ69-1,0,OFFSET(Escalation!$K$2,$Y69,MAX(Escalation!$C$2,AR$4-$W69))),
     IF(SSSModel!$C$4="PV",IF(CP$4=$W69,$EA69*(1+SSSModel!$C$2),0),
     IF(SSSModel!$C$4="FCR",IF(AND(CP$4&gt;=$W69,OFFSET(Profiles!$K$2,$Z69,MAX(Profiles!$C$2,AR$4-$W69))&gt;0),$EC69,0),0))))))</f>
        <v>0</v>
      </c>
      <c r="CQ69" s="135">
        <f ca="1">IF(OR($Z69=0,SSSModel!$C$4="CF"),AS69,
IF(LEFT($V69,3)="ON_",
     IF(SSSModel!$C$4="RR",SUMPRODUCT(OFFSET($AC69,0,0,1,$CB$2),OFFSET(Profiles!$K$28,($Z69-1)*(Profiles!$I$26+1)+CQ$4-SSSModel!$C$3+1,0,1,$CB$2)),
     IF(SSSModel!$C$4="ECC",$EA69*$EB69*SUMPRODUCT(OFFSET($AC69,0,MAX(0,CQ$4-$DZ69-$CA$4+1),1,MIN($DZ69,CQ$4-$CA$4+1)),OFFSET(Escalation!$K$24,($Y69-1)*(Escalation!$I$22+1)+CQ$4-SSSModel!$C$3+1,MAX(0,CQ$4-$DZ69-$CA$4+1),1,MIN($DZ69,CQ$4-$CA$4+1))),
     IF(SSSModel!$C$4="PV",AS69*$EA69*(1+SSSModel!$C$2),
     IF(SSSModel!$C$4="FCR",$EC69*SUM(OFFSET($AC69,0,MAX(CQ$4-$AC$4-$DZ69+1,0),1,MIN($DZ69,CQ$4-$AC$4+1))),0)))),
SUM($AC69:$BZ69)*
     IF(SSSModel!$C$4="RR",OFFSET(Profiles!$K$2,$Z69,MAX(Profiles!$C$2,AS$4-$W69)),
     IF(SSSModel!$C$4="ECC",$EA69*$EB69*IF(MAX(Escalation!$C$2,AS$4-$W69)&gt;$DZ69-1,0,OFFSET(Escalation!$K$2,$Y69,MAX(Escalation!$C$2,AS$4-$W69))),
     IF(SSSModel!$C$4="PV",IF(CQ$4=$W69,$EA69*(1+SSSModel!$C$2),0),
     IF(SSSModel!$C$4="FCR",IF(AND(CQ$4&gt;=$W69,OFFSET(Profiles!$K$2,$Z69,MAX(Profiles!$C$2,AS$4-$W69))&gt;0),$EC69,0),0))))))</f>
        <v>0</v>
      </c>
      <c r="CR69" s="135">
        <f ca="1">IF(OR($Z69=0,SSSModel!$C$4="CF"),AT69,
IF(LEFT($V69,3)="ON_",
     IF(SSSModel!$C$4="RR",SUMPRODUCT(OFFSET($AC69,0,0,1,$CB$2),OFFSET(Profiles!$K$28,($Z69-1)*(Profiles!$I$26+1)+CR$4-SSSModel!$C$3+1,0,1,$CB$2)),
     IF(SSSModel!$C$4="ECC",$EA69*$EB69*SUMPRODUCT(OFFSET($AC69,0,MAX(0,CR$4-$DZ69-$CA$4+1),1,MIN($DZ69,CR$4-$CA$4+1)),OFFSET(Escalation!$K$24,($Y69-1)*(Escalation!$I$22+1)+CR$4-SSSModel!$C$3+1,MAX(0,CR$4-$DZ69-$CA$4+1),1,MIN($DZ69,CR$4-$CA$4+1))),
     IF(SSSModel!$C$4="PV",AT69*$EA69*(1+SSSModel!$C$2),
     IF(SSSModel!$C$4="FCR",$EC69*SUM(OFFSET($AC69,0,MAX(CR$4-$AC$4-$DZ69+1,0),1,MIN($DZ69,CR$4-$AC$4+1))),0)))),
SUM($AC69:$BZ69)*
     IF(SSSModel!$C$4="RR",OFFSET(Profiles!$K$2,$Z69,MAX(Profiles!$C$2,AT$4-$W69)),
     IF(SSSModel!$C$4="ECC",$EA69*$EB69*IF(MAX(Escalation!$C$2,AT$4-$W69)&gt;$DZ69-1,0,OFFSET(Escalation!$K$2,$Y69,MAX(Escalation!$C$2,AT$4-$W69))),
     IF(SSSModel!$C$4="PV",IF(CR$4=$W69,$EA69*(1+SSSModel!$C$2),0),
     IF(SSSModel!$C$4="FCR",IF(AND(CR$4&gt;=$W69,OFFSET(Profiles!$K$2,$Z69,MAX(Profiles!$C$2,AT$4-$W69))&gt;0),$EC69,0),0))))))</f>
        <v>0</v>
      </c>
      <c r="CS69" s="135">
        <f ca="1">IF(OR($Z69=0,SSSModel!$C$4="CF"),AU69,
IF(LEFT($V69,3)="ON_",
     IF(SSSModel!$C$4="RR",SUMPRODUCT(OFFSET($AC69,0,0,1,$CB$2),OFFSET(Profiles!$K$28,($Z69-1)*(Profiles!$I$26+1)+CS$4-SSSModel!$C$3+1,0,1,$CB$2)),
     IF(SSSModel!$C$4="ECC",$EA69*$EB69*SUMPRODUCT(OFFSET($AC69,0,MAX(0,CS$4-$DZ69-$CA$4+1),1,MIN($DZ69,CS$4-$CA$4+1)),OFFSET(Escalation!$K$24,($Y69-1)*(Escalation!$I$22+1)+CS$4-SSSModel!$C$3+1,MAX(0,CS$4-$DZ69-$CA$4+1),1,MIN($DZ69,CS$4-$CA$4+1))),
     IF(SSSModel!$C$4="PV",AU69*$EA69*(1+SSSModel!$C$2),
     IF(SSSModel!$C$4="FCR",$EC69*SUM(OFFSET($AC69,0,MAX(CS$4-$AC$4-$DZ69+1,0),1,MIN($DZ69,CS$4-$AC$4+1))),0)))),
SUM($AC69:$BZ69)*
     IF(SSSModel!$C$4="RR",OFFSET(Profiles!$K$2,$Z69,MAX(Profiles!$C$2,AU$4-$W69)),
     IF(SSSModel!$C$4="ECC",$EA69*$EB69*IF(MAX(Escalation!$C$2,AU$4-$W69)&gt;$DZ69-1,0,OFFSET(Escalation!$K$2,$Y69,MAX(Escalation!$C$2,AU$4-$W69))),
     IF(SSSModel!$C$4="PV",IF(CS$4=$W69,$EA69*(1+SSSModel!$C$2),0),
     IF(SSSModel!$C$4="FCR",IF(AND(CS$4&gt;=$W69,OFFSET(Profiles!$K$2,$Z69,MAX(Profiles!$C$2,AU$4-$W69))&gt;0),$EC69,0),0))))))</f>
        <v>0</v>
      </c>
      <c r="CT69" s="135">
        <f ca="1">IF(OR($Z69=0,SSSModel!$C$4="CF"),AV69,
IF(LEFT($V69,3)="ON_",
     IF(SSSModel!$C$4="RR",SUMPRODUCT(OFFSET($AC69,0,0,1,$CB$2),OFFSET(Profiles!$K$28,($Z69-1)*(Profiles!$I$26+1)+CT$4-SSSModel!$C$3+1,0,1,$CB$2)),
     IF(SSSModel!$C$4="ECC",$EA69*$EB69*SUMPRODUCT(OFFSET($AC69,0,MAX(0,CT$4-$DZ69-$CA$4+1),1,MIN($DZ69,CT$4-$CA$4+1)),OFFSET(Escalation!$K$24,($Y69-1)*(Escalation!$I$22+1)+CT$4-SSSModel!$C$3+1,MAX(0,CT$4-$DZ69-$CA$4+1),1,MIN($DZ69,CT$4-$CA$4+1))),
     IF(SSSModel!$C$4="PV",AV69*$EA69*(1+SSSModel!$C$2),
     IF(SSSModel!$C$4="FCR",$EC69*SUM(OFFSET($AC69,0,MAX(CT$4-$AC$4-$DZ69+1,0),1,MIN($DZ69,CT$4-$AC$4+1))),0)))),
SUM($AC69:$BZ69)*
     IF(SSSModel!$C$4="RR",OFFSET(Profiles!$K$2,$Z69,MAX(Profiles!$C$2,AV$4-$W69)),
     IF(SSSModel!$C$4="ECC",$EA69*$EB69*IF(MAX(Escalation!$C$2,AV$4-$W69)&gt;$DZ69-1,0,OFFSET(Escalation!$K$2,$Y69,MAX(Escalation!$C$2,AV$4-$W69))),
     IF(SSSModel!$C$4="PV",IF(CT$4=$W69,$EA69*(1+SSSModel!$C$2),0),
     IF(SSSModel!$C$4="FCR",IF(AND(CT$4&gt;=$W69,OFFSET(Profiles!$K$2,$Z69,MAX(Profiles!$C$2,AV$4-$W69))&gt;0),$EC69,0),0))))))</f>
        <v>0</v>
      </c>
      <c r="CU69" s="135">
        <f ca="1">IF(OR($Z69=0,SSSModel!$C$4="CF"),AW69,
IF(LEFT($V69,3)="ON_",
     IF(SSSModel!$C$4="RR",SUMPRODUCT(OFFSET($AC69,0,0,1,$CB$2),OFFSET(Profiles!$K$28,($Z69-1)*(Profiles!$I$26+1)+CU$4-SSSModel!$C$3+1,0,1,$CB$2)),
     IF(SSSModel!$C$4="ECC",$EA69*$EB69*SUMPRODUCT(OFFSET($AC69,0,MAX(0,CU$4-$DZ69-$CA$4+1),1,MIN($DZ69,CU$4-$CA$4+1)),OFFSET(Escalation!$K$24,($Y69-1)*(Escalation!$I$22+1)+CU$4-SSSModel!$C$3+1,MAX(0,CU$4-$DZ69-$CA$4+1),1,MIN($DZ69,CU$4-$CA$4+1))),
     IF(SSSModel!$C$4="PV",AW69*$EA69*(1+SSSModel!$C$2),
     IF(SSSModel!$C$4="FCR",$EC69*SUM(OFFSET($AC69,0,MAX(CU$4-$AC$4-$DZ69+1,0),1,MIN($DZ69,CU$4-$AC$4+1))),0)))),
SUM($AC69:$BZ69)*
     IF(SSSModel!$C$4="RR",OFFSET(Profiles!$K$2,$Z69,MAX(Profiles!$C$2,AW$4-$W69)),
     IF(SSSModel!$C$4="ECC",$EA69*$EB69*IF(MAX(Escalation!$C$2,AW$4-$W69)&gt;$DZ69-1,0,OFFSET(Escalation!$K$2,$Y69,MAX(Escalation!$C$2,AW$4-$W69))),
     IF(SSSModel!$C$4="PV",IF(CU$4=$W69,$EA69*(1+SSSModel!$C$2),0),
     IF(SSSModel!$C$4="FCR",IF(AND(CU$4&gt;=$W69,OFFSET(Profiles!$K$2,$Z69,MAX(Profiles!$C$2,AW$4-$W69))&gt;0),$EC69,0),0))))))</f>
        <v>0</v>
      </c>
      <c r="CV69" s="135">
        <f ca="1">IF(OR($Z69=0,SSSModel!$C$4="CF"),AX69,
IF(LEFT($V69,3)="ON_",
     IF(SSSModel!$C$4="RR",SUMPRODUCT(OFFSET($AC69,0,0,1,$CB$2),OFFSET(Profiles!$K$28,($Z69-1)*(Profiles!$I$26+1)+CV$4-SSSModel!$C$3+1,0,1,$CB$2)),
     IF(SSSModel!$C$4="ECC",$EA69*$EB69*SUMPRODUCT(OFFSET($AC69,0,MAX(0,CV$4-$DZ69-$CA$4+1),1,MIN($DZ69,CV$4-$CA$4+1)),OFFSET(Escalation!$K$24,($Y69-1)*(Escalation!$I$22+1)+CV$4-SSSModel!$C$3+1,MAX(0,CV$4-$DZ69-$CA$4+1),1,MIN($DZ69,CV$4-$CA$4+1))),
     IF(SSSModel!$C$4="PV",AX69*$EA69*(1+SSSModel!$C$2),
     IF(SSSModel!$C$4="FCR",$EC69*SUM(OFFSET($AC69,0,MAX(CV$4-$AC$4-$DZ69+1,0),1,MIN($DZ69,CV$4-$AC$4+1))),0)))),
SUM($AC69:$BZ69)*
     IF(SSSModel!$C$4="RR",OFFSET(Profiles!$K$2,$Z69,MAX(Profiles!$C$2,AX$4-$W69)),
     IF(SSSModel!$C$4="ECC",$EA69*$EB69*IF(MAX(Escalation!$C$2,AX$4-$W69)&gt;$DZ69-1,0,OFFSET(Escalation!$K$2,$Y69,MAX(Escalation!$C$2,AX$4-$W69))),
     IF(SSSModel!$C$4="PV",IF(CV$4=$W69,$EA69*(1+SSSModel!$C$2),0),
     IF(SSSModel!$C$4="FCR",IF(AND(CV$4&gt;=$W69,OFFSET(Profiles!$K$2,$Z69,MAX(Profiles!$C$2,AX$4-$W69))&gt;0),$EC69,0),0))))))</f>
        <v>0</v>
      </c>
      <c r="CW69" s="135">
        <f ca="1">IF(OR($Z69=0,SSSModel!$C$4="CF"),AY69,
IF(LEFT($V69,3)="ON_",
     IF(SSSModel!$C$4="RR",SUMPRODUCT(OFFSET($AC69,0,0,1,$CB$2),OFFSET(Profiles!$K$28,($Z69-1)*(Profiles!$I$26+1)+CW$4-SSSModel!$C$3+1,0,1,$CB$2)),
     IF(SSSModel!$C$4="ECC",$EA69*$EB69*SUMPRODUCT(OFFSET($AC69,0,MAX(0,CW$4-$DZ69-$CA$4+1),1,MIN($DZ69,CW$4-$CA$4+1)),OFFSET(Escalation!$K$24,($Y69-1)*(Escalation!$I$22+1)+CW$4-SSSModel!$C$3+1,MAX(0,CW$4-$DZ69-$CA$4+1),1,MIN($DZ69,CW$4-$CA$4+1))),
     IF(SSSModel!$C$4="PV",AY69*$EA69*(1+SSSModel!$C$2),
     IF(SSSModel!$C$4="FCR",$EC69*SUM(OFFSET($AC69,0,MAX(CW$4-$AC$4-$DZ69+1,0),1,MIN($DZ69,CW$4-$AC$4+1))),0)))),
SUM($AC69:$BZ69)*
     IF(SSSModel!$C$4="RR",OFFSET(Profiles!$K$2,$Z69,MAX(Profiles!$C$2,AY$4-$W69)),
     IF(SSSModel!$C$4="ECC",$EA69*$EB69*IF(MAX(Escalation!$C$2,AY$4-$W69)&gt;$DZ69-1,0,OFFSET(Escalation!$K$2,$Y69,MAX(Escalation!$C$2,AY$4-$W69))),
     IF(SSSModel!$C$4="PV",IF(CW$4=$W69,$EA69*(1+SSSModel!$C$2),0),
     IF(SSSModel!$C$4="FCR",IF(AND(CW$4&gt;=$W69,OFFSET(Profiles!$K$2,$Z69,MAX(Profiles!$C$2,AY$4-$W69))&gt;0),$EC69,0),0))))))</f>
        <v>0</v>
      </c>
      <c r="CX69" s="135">
        <f ca="1">IF(OR($Z69=0,SSSModel!$C$4="CF"),AZ69,
IF(LEFT($V69,3)="ON_",
     IF(SSSModel!$C$4="RR",SUMPRODUCT(OFFSET($AC69,0,0,1,$CB$2),OFFSET(Profiles!$K$28,($Z69-1)*(Profiles!$I$26+1)+CX$4-SSSModel!$C$3+1,0,1,$CB$2)),
     IF(SSSModel!$C$4="ECC",$EA69*$EB69*SUMPRODUCT(OFFSET($AC69,0,MAX(0,CX$4-$DZ69-$CA$4+1),1,MIN($DZ69,CX$4-$CA$4+1)),OFFSET(Escalation!$K$24,($Y69-1)*(Escalation!$I$22+1)+CX$4-SSSModel!$C$3+1,MAX(0,CX$4-$DZ69-$CA$4+1),1,MIN($DZ69,CX$4-$CA$4+1))),
     IF(SSSModel!$C$4="PV",AZ69*$EA69*(1+SSSModel!$C$2),
     IF(SSSModel!$C$4="FCR",$EC69*SUM(OFFSET($AC69,0,MAX(CX$4-$AC$4-$DZ69+1,0),1,MIN($DZ69,CX$4-$AC$4+1))),0)))),
SUM($AC69:$BZ69)*
     IF(SSSModel!$C$4="RR",OFFSET(Profiles!$K$2,$Z69,MAX(Profiles!$C$2,AZ$4-$W69)),
     IF(SSSModel!$C$4="ECC",$EA69*$EB69*IF(MAX(Escalation!$C$2,AZ$4-$W69)&gt;$DZ69-1,0,OFFSET(Escalation!$K$2,$Y69,MAX(Escalation!$C$2,AZ$4-$W69))),
     IF(SSSModel!$C$4="PV",IF(CX$4=$W69,$EA69*(1+SSSModel!$C$2),0),
     IF(SSSModel!$C$4="FCR",IF(AND(CX$4&gt;=$W69,OFFSET(Profiles!$K$2,$Z69,MAX(Profiles!$C$2,AZ$4-$W69))&gt;0),$EC69,0),0))))))</f>
        <v>0</v>
      </c>
      <c r="CY69" s="135">
        <f ca="1">IF(OR($Z69=0,SSSModel!$C$4="CF"),BA69,
IF(LEFT($V69,3)="ON_",
     IF(SSSModel!$C$4="RR",SUMPRODUCT(OFFSET($AC69,0,0,1,$CB$2),OFFSET(Profiles!$K$28,($Z69-1)*(Profiles!$I$26+1)+CY$4-SSSModel!$C$3+1,0,1,$CB$2)),
     IF(SSSModel!$C$4="ECC",$EA69*$EB69*SUMPRODUCT(OFFSET($AC69,0,MAX(0,CY$4-$DZ69-$CA$4+1),1,MIN($DZ69,CY$4-$CA$4+1)),OFFSET(Escalation!$K$24,($Y69-1)*(Escalation!$I$22+1)+CY$4-SSSModel!$C$3+1,MAX(0,CY$4-$DZ69-$CA$4+1),1,MIN($DZ69,CY$4-$CA$4+1))),
     IF(SSSModel!$C$4="PV",BA69*$EA69*(1+SSSModel!$C$2),
     IF(SSSModel!$C$4="FCR",$EC69*SUM(OFFSET($AC69,0,MAX(CY$4-$AC$4-$DZ69+1,0),1,MIN($DZ69,CY$4-$AC$4+1))),0)))),
SUM($AC69:$BZ69)*
     IF(SSSModel!$C$4="RR",OFFSET(Profiles!$K$2,$Z69,MAX(Profiles!$C$2,BA$4-$W69)),
     IF(SSSModel!$C$4="ECC",$EA69*$EB69*IF(MAX(Escalation!$C$2,BA$4-$W69)&gt;$DZ69-1,0,OFFSET(Escalation!$K$2,$Y69,MAX(Escalation!$C$2,BA$4-$W69))),
     IF(SSSModel!$C$4="PV",IF(CY$4=$W69,$EA69*(1+SSSModel!$C$2),0),
     IF(SSSModel!$C$4="FCR",IF(AND(CY$4&gt;=$W69,OFFSET(Profiles!$K$2,$Z69,MAX(Profiles!$C$2,BA$4-$W69))&gt;0),$EC69,0),0))))))</f>
        <v>0</v>
      </c>
      <c r="CZ69" s="135">
        <f ca="1">IF(OR($Z69=0,SSSModel!$C$4="CF"),BB69,
IF(LEFT($V69,3)="ON_",
     IF(SSSModel!$C$4="RR",SUMPRODUCT(OFFSET($AC69,0,0,1,$CB$2),OFFSET(Profiles!$K$28,($Z69-1)*(Profiles!$I$26+1)+CZ$4-SSSModel!$C$3+1,0,1,$CB$2)),
     IF(SSSModel!$C$4="ECC",$EA69*$EB69*SUMPRODUCT(OFFSET($AC69,0,MAX(0,CZ$4-$DZ69-$CA$4+1),1,MIN($DZ69,CZ$4-$CA$4+1)),OFFSET(Escalation!$K$24,($Y69-1)*(Escalation!$I$22+1)+CZ$4-SSSModel!$C$3+1,MAX(0,CZ$4-$DZ69-$CA$4+1),1,MIN($DZ69,CZ$4-$CA$4+1))),
     IF(SSSModel!$C$4="PV",BB69*$EA69*(1+SSSModel!$C$2),
     IF(SSSModel!$C$4="FCR",$EC69*SUM(OFFSET($AC69,0,MAX(CZ$4-$AC$4-$DZ69+1,0),1,MIN($DZ69,CZ$4-$AC$4+1))),0)))),
SUM($AC69:$BZ69)*
     IF(SSSModel!$C$4="RR",OFFSET(Profiles!$K$2,$Z69,MAX(Profiles!$C$2,BB$4-$W69)),
     IF(SSSModel!$C$4="ECC",$EA69*$EB69*IF(MAX(Escalation!$C$2,BB$4-$W69)&gt;$DZ69-1,0,OFFSET(Escalation!$K$2,$Y69,MAX(Escalation!$C$2,BB$4-$W69))),
     IF(SSSModel!$C$4="PV",IF(CZ$4=$W69,$EA69*(1+SSSModel!$C$2),0),
     IF(SSSModel!$C$4="FCR",IF(AND(CZ$4&gt;=$W69,OFFSET(Profiles!$K$2,$Z69,MAX(Profiles!$C$2,BB$4-$W69))&gt;0),$EC69,0),0))))))</f>
        <v>0</v>
      </c>
      <c r="DA69" s="135">
        <f ca="1">IF(OR($Z69=0,SSSModel!$C$4="CF"),BC69,
IF(LEFT($V69,3)="ON_",
     IF(SSSModel!$C$4="RR",SUMPRODUCT(OFFSET($AC69,0,0,1,$CB$2),OFFSET(Profiles!$K$28,($Z69-1)*(Profiles!$I$26+1)+DA$4-SSSModel!$C$3+1,0,1,$CB$2)),
     IF(SSSModel!$C$4="ECC",$EA69*$EB69*SUMPRODUCT(OFFSET($AC69,0,MAX(0,DA$4-$DZ69-$CA$4+1),1,MIN($DZ69,DA$4-$CA$4+1)),OFFSET(Escalation!$K$24,($Y69-1)*(Escalation!$I$22+1)+DA$4-SSSModel!$C$3+1,MAX(0,DA$4-$DZ69-$CA$4+1),1,MIN($DZ69,DA$4-$CA$4+1))),
     IF(SSSModel!$C$4="PV",BC69*$EA69*(1+SSSModel!$C$2),
     IF(SSSModel!$C$4="FCR",$EC69*SUM(OFFSET($AC69,0,MAX(DA$4-$AC$4-$DZ69+1,0),1,MIN($DZ69,DA$4-$AC$4+1))),0)))),
SUM($AC69:$BZ69)*
     IF(SSSModel!$C$4="RR",OFFSET(Profiles!$K$2,$Z69,MAX(Profiles!$C$2,BC$4-$W69)),
     IF(SSSModel!$C$4="ECC",$EA69*$EB69*IF(MAX(Escalation!$C$2,BC$4-$W69)&gt;$DZ69-1,0,OFFSET(Escalation!$K$2,$Y69,MAX(Escalation!$C$2,BC$4-$W69))),
     IF(SSSModel!$C$4="PV",IF(DA$4=$W69,$EA69*(1+SSSModel!$C$2),0),
     IF(SSSModel!$C$4="FCR",IF(AND(DA$4&gt;=$W69,OFFSET(Profiles!$K$2,$Z69,MAX(Profiles!$C$2,BC$4-$W69))&gt;0),$EC69,0),0))))))</f>
        <v>0</v>
      </c>
      <c r="DB69" s="135">
        <f ca="1">IF(OR($Z69=0,SSSModel!$C$4="CF"),BD69,
IF(LEFT($V69,3)="ON_",
     IF(SSSModel!$C$4="RR",SUMPRODUCT(OFFSET($AC69,0,0,1,$CB$2),OFFSET(Profiles!$K$28,($Z69-1)*(Profiles!$I$26+1)+DB$4-SSSModel!$C$3+1,0,1,$CB$2)),
     IF(SSSModel!$C$4="ECC",$EA69*$EB69*SUMPRODUCT(OFFSET($AC69,0,MAX(0,DB$4-$DZ69-$CA$4+1),1,MIN($DZ69,DB$4-$CA$4+1)),OFFSET(Escalation!$K$24,($Y69-1)*(Escalation!$I$22+1)+DB$4-SSSModel!$C$3+1,MAX(0,DB$4-$DZ69-$CA$4+1),1,MIN($DZ69,DB$4-$CA$4+1))),
     IF(SSSModel!$C$4="PV",BD69*$EA69*(1+SSSModel!$C$2),
     IF(SSSModel!$C$4="FCR",$EC69*SUM(OFFSET($AC69,0,MAX(DB$4-$AC$4-$DZ69+1,0),1,MIN($DZ69,DB$4-$AC$4+1))),0)))),
SUM($AC69:$BZ69)*
     IF(SSSModel!$C$4="RR",OFFSET(Profiles!$K$2,$Z69,MAX(Profiles!$C$2,BD$4-$W69)),
     IF(SSSModel!$C$4="ECC",$EA69*$EB69*IF(MAX(Escalation!$C$2,BD$4-$W69)&gt;$DZ69-1,0,OFFSET(Escalation!$K$2,$Y69,MAX(Escalation!$C$2,BD$4-$W69))),
     IF(SSSModel!$C$4="PV",IF(DB$4=$W69,$EA69*(1+SSSModel!$C$2),0),
     IF(SSSModel!$C$4="FCR",IF(AND(DB$4&gt;=$W69,OFFSET(Profiles!$K$2,$Z69,MAX(Profiles!$C$2,BD$4-$W69))&gt;0),$EC69,0),0))))))</f>
        <v>0</v>
      </c>
      <c r="DC69" s="135">
        <f ca="1">IF(OR($Z69=0,SSSModel!$C$4="CF"),BE69,
IF(LEFT($V69,3)="ON_",
     IF(SSSModel!$C$4="RR",SUMPRODUCT(OFFSET($AC69,0,0,1,$CB$2),OFFSET(Profiles!$K$28,($Z69-1)*(Profiles!$I$26+1)+DC$4-SSSModel!$C$3+1,0,1,$CB$2)),
     IF(SSSModel!$C$4="ECC",$EA69*$EB69*SUMPRODUCT(OFFSET($AC69,0,MAX(0,DC$4-$DZ69-$CA$4+1),1,MIN($DZ69,DC$4-$CA$4+1)),OFFSET(Escalation!$K$24,($Y69-1)*(Escalation!$I$22+1)+DC$4-SSSModel!$C$3+1,MAX(0,DC$4-$DZ69-$CA$4+1),1,MIN($DZ69,DC$4-$CA$4+1))),
     IF(SSSModel!$C$4="PV",BE69*$EA69*(1+SSSModel!$C$2),
     IF(SSSModel!$C$4="FCR",$EC69*SUM(OFFSET($AC69,0,MAX(DC$4-$AC$4-$DZ69+1,0),1,MIN($DZ69,DC$4-$AC$4+1))),0)))),
SUM($AC69:$BZ69)*
     IF(SSSModel!$C$4="RR",OFFSET(Profiles!$K$2,$Z69,MAX(Profiles!$C$2,BE$4-$W69)),
     IF(SSSModel!$C$4="ECC",$EA69*$EB69*IF(MAX(Escalation!$C$2,BE$4-$W69)&gt;$DZ69-1,0,OFFSET(Escalation!$K$2,$Y69,MAX(Escalation!$C$2,BE$4-$W69))),
     IF(SSSModel!$C$4="PV",IF(DC$4=$W69,$EA69*(1+SSSModel!$C$2),0),
     IF(SSSModel!$C$4="FCR",IF(AND(DC$4&gt;=$W69,OFFSET(Profiles!$K$2,$Z69,MAX(Profiles!$C$2,BE$4-$W69))&gt;0),$EC69,0),0))))))</f>
        <v>0</v>
      </c>
      <c r="DD69" s="135">
        <f ca="1">IF(OR($Z69=0,SSSModel!$C$4="CF"),BF69,
IF(LEFT($V69,3)="ON_",
     IF(SSSModel!$C$4="RR",SUMPRODUCT(OFFSET($AC69,0,0,1,$CB$2),OFFSET(Profiles!$K$28,($Z69-1)*(Profiles!$I$26+1)+DD$4-SSSModel!$C$3+1,0,1,$CB$2)),
     IF(SSSModel!$C$4="ECC",$EA69*$EB69*SUMPRODUCT(OFFSET($AC69,0,MAX(0,DD$4-$DZ69-$CA$4+1),1,MIN($DZ69,DD$4-$CA$4+1)),OFFSET(Escalation!$K$24,($Y69-1)*(Escalation!$I$22+1)+DD$4-SSSModel!$C$3+1,MAX(0,DD$4-$DZ69-$CA$4+1),1,MIN($DZ69,DD$4-$CA$4+1))),
     IF(SSSModel!$C$4="PV",BF69*$EA69*(1+SSSModel!$C$2),
     IF(SSSModel!$C$4="FCR",$EC69*SUM(OFFSET($AC69,0,MAX(DD$4-$AC$4-$DZ69+1,0),1,MIN($DZ69,DD$4-$AC$4+1))),0)))),
SUM($AC69:$BZ69)*
     IF(SSSModel!$C$4="RR",OFFSET(Profiles!$K$2,$Z69,MAX(Profiles!$C$2,BF$4-$W69)),
     IF(SSSModel!$C$4="ECC",$EA69*$EB69*IF(MAX(Escalation!$C$2,BF$4-$W69)&gt;$DZ69-1,0,OFFSET(Escalation!$K$2,$Y69,MAX(Escalation!$C$2,BF$4-$W69))),
     IF(SSSModel!$C$4="PV",IF(DD$4=$W69,$EA69*(1+SSSModel!$C$2),0),
     IF(SSSModel!$C$4="FCR",IF(AND(DD$4&gt;=$W69,OFFSET(Profiles!$K$2,$Z69,MAX(Profiles!$C$2,BF$4-$W69))&gt;0),$EC69,0),0))))))</f>
        <v>0</v>
      </c>
      <c r="DE69" s="135">
        <f ca="1">IF(OR($Z69=0,SSSModel!$C$4="CF"),BG69,
IF(LEFT($V69,3)="ON_",
     IF(SSSModel!$C$4="RR",SUMPRODUCT(OFFSET($AC69,0,0,1,$CB$2),OFFSET(Profiles!$K$28,($Z69-1)*(Profiles!$I$26+1)+DE$4-SSSModel!$C$3+1,0,1,$CB$2)),
     IF(SSSModel!$C$4="ECC",$EA69*$EB69*SUMPRODUCT(OFFSET($AC69,0,MAX(0,DE$4-$DZ69-$CA$4+1),1,MIN($DZ69,DE$4-$CA$4+1)),OFFSET(Escalation!$K$24,($Y69-1)*(Escalation!$I$22+1)+DE$4-SSSModel!$C$3+1,MAX(0,DE$4-$DZ69-$CA$4+1),1,MIN($DZ69,DE$4-$CA$4+1))),
     IF(SSSModel!$C$4="PV",BG69*$EA69*(1+SSSModel!$C$2),
     IF(SSSModel!$C$4="FCR",$EC69*SUM(OFFSET($AC69,0,MAX(DE$4-$AC$4-$DZ69+1,0),1,MIN($DZ69,DE$4-$AC$4+1))),0)))),
SUM($AC69:$BZ69)*
     IF(SSSModel!$C$4="RR",OFFSET(Profiles!$K$2,$Z69,MAX(Profiles!$C$2,BG$4-$W69)),
     IF(SSSModel!$C$4="ECC",$EA69*$EB69*IF(MAX(Escalation!$C$2,BG$4-$W69)&gt;$DZ69-1,0,OFFSET(Escalation!$K$2,$Y69,MAX(Escalation!$C$2,BG$4-$W69))),
     IF(SSSModel!$C$4="PV",IF(DE$4=$W69,$EA69*(1+SSSModel!$C$2),0),
     IF(SSSModel!$C$4="FCR",IF(AND(DE$4&gt;=$W69,OFFSET(Profiles!$K$2,$Z69,MAX(Profiles!$C$2,BG$4-$W69))&gt;0),$EC69,0),0))))))</f>
        <v>0</v>
      </c>
      <c r="DF69" s="135">
        <f ca="1">IF(OR($Z69=0,SSSModel!$C$4="CF"),BH69,
IF(LEFT($V69,3)="ON_",
     IF(SSSModel!$C$4="RR",SUMPRODUCT(OFFSET($AC69,0,0,1,$CB$2),OFFSET(Profiles!$K$28,($Z69-1)*(Profiles!$I$26+1)+DF$4-SSSModel!$C$3+1,0,1,$CB$2)),
     IF(SSSModel!$C$4="ECC",$EA69*$EB69*SUMPRODUCT(OFFSET($AC69,0,MAX(0,DF$4-$DZ69-$CA$4+1),1,MIN($DZ69,DF$4-$CA$4+1)),OFFSET(Escalation!$K$24,($Y69-1)*(Escalation!$I$22+1)+DF$4-SSSModel!$C$3+1,MAX(0,DF$4-$DZ69-$CA$4+1),1,MIN($DZ69,DF$4-$CA$4+1))),
     IF(SSSModel!$C$4="PV",BH69*$EA69*(1+SSSModel!$C$2),
     IF(SSSModel!$C$4="FCR",$EC69*SUM(OFFSET($AC69,0,MAX(DF$4-$AC$4-$DZ69+1,0),1,MIN($DZ69,DF$4-$AC$4+1))),0)))),
SUM($AC69:$BZ69)*
     IF(SSSModel!$C$4="RR",OFFSET(Profiles!$K$2,$Z69,MAX(Profiles!$C$2,BH$4-$W69)),
     IF(SSSModel!$C$4="ECC",$EA69*$EB69*IF(MAX(Escalation!$C$2,BH$4-$W69)&gt;$DZ69-1,0,OFFSET(Escalation!$K$2,$Y69,MAX(Escalation!$C$2,BH$4-$W69))),
     IF(SSSModel!$C$4="PV",IF(DF$4=$W69,$EA69*(1+SSSModel!$C$2),0),
     IF(SSSModel!$C$4="FCR",IF(AND(DF$4&gt;=$W69,OFFSET(Profiles!$K$2,$Z69,MAX(Profiles!$C$2,BH$4-$W69))&gt;0),$EC69,0),0))))))</f>
        <v>0</v>
      </c>
      <c r="DG69" s="135">
        <f ca="1">IF(OR($Z69=0,SSSModel!$C$4="CF"),BI69,
IF(LEFT($V69,3)="ON_",
     IF(SSSModel!$C$4="RR",SUMPRODUCT(OFFSET($AC69,0,0,1,$CB$2),OFFSET(Profiles!$K$28,($Z69-1)*(Profiles!$I$26+1)+DG$4-SSSModel!$C$3+1,0,1,$CB$2)),
     IF(SSSModel!$C$4="ECC",$EA69*$EB69*SUMPRODUCT(OFFSET($AC69,0,MAX(0,DG$4-$DZ69-$CA$4+1),1,MIN($DZ69,DG$4-$CA$4+1)),OFFSET(Escalation!$K$24,($Y69-1)*(Escalation!$I$22+1)+DG$4-SSSModel!$C$3+1,MAX(0,DG$4-$DZ69-$CA$4+1),1,MIN($DZ69,DG$4-$CA$4+1))),
     IF(SSSModel!$C$4="PV",BI69*$EA69*(1+SSSModel!$C$2),
     IF(SSSModel!$C$4="FCR",$EC69*SUM(OFFSET($AC69,0,MAX(DG$4-$AC$4-$DZ69+1,0),1,MIN($DZ69,DG$4-$AC$4+1))),0)))),
SUM($AC69:$BZ69)*
     IF(SSSModel!$C$4="RR",OFFSET(Profiles!$K$2,$Z69,MAX(Profiles!$C$2,BI$4-$W69)),
     IF(SSSModel!$C$4="ECC",$EA69*$EB69*IF(MAX(Escalation!$C$2,BI$4-$W69)&gt;$DZ69-1,0,OFFSET(Escalation!$K$2,$Y69,MAX(Escalation!$C$2,BI$4-$W69))),
     IF(SSSModel!$C$4="PV",IF(DG$4=$W69,$EA69*(1+SSSModel!$C$2),0),
     IF(SSSModel!$C$4="FCR",IF(AND(DG$4&gt;=$W69,OFFSET(Profiles!$K$2,$Z69,MAX(Profiles!$C$2,BI$4-$W69))&gt;0),$EC69,0),0))))))</f>
        <v>0</v>
      </c>
      <c r="DH69" s="135">
        <f ca="1">IF(OR($Z69=0,SSSModel!$C$4="CF"),BJ69,
IF(LEFT($V69,3)="ON_",
     IF(SSSModel!$C$4="RR",SUMPRODUCT(OFFSET($AC69,0,0,1,$CB$2),OFFSET(Profiles!$K$28,($Z69-1)*(Profiles!$I$26+1)+DH$4-SSSModel!$C$3+1,0,1,$CB$2)),
     IF(SSSModel!$C$4="ECC",$EA69*$EB69*SUMPRODUCT(OFFSET($AC69,0,MAX(0,DH$4-$DZ69-$CA$4+1),1,MIN($DZ69,DH$4-$CA$4+1)),OFFSET(Escalation!$K$24,($Y69-1)*(Escalation!$I$22+1)+DH$4-SSSModel!$C$3+1,MAX(0,DH$4-$DZ69-$CA$4+1),1,MIN($DZ69,DH$4-$CA$4+1))),
     IF(SSSModel!$C$4="PV",BJ69*$EA69*(1+SSSModel!$C$2),
     IF(SSSModel!$C$4="FCR",$EC69*SUM(OFFSET($AC69,0,MAX(DH$4-$AC$4-$DZ69+1,0),1,MIN($DZ69,DH$4-$AC$4+1))),0)))),
SUM($AC69:$BZ69)*
     IF(SSSModel!$C$4="RR",OFFSET(Profiles!$K$2,$Z69,MAX(Profiles!$C$2,BJ$4-$W69)),
     IF(SSSModel!$C$4="ECC",$EA69*$EB69*IF(MAX(Escalation!$C$2,BJ$4-$W69)&gt;$DZ69-1,0,OFFSET(Escalation!$K$2,$Y69,MAX(Escalation!$C$2,BJ$4-$W69))),
     IF(SSSModel!$C$4="PV",IF(DH$4=$W69,$EA69*(1+SSSModel!$C$2),0),
     IF(SSSModel!$C$4="FCR",IF(AND(DH$4&gt;=$W69,OFFSET(Profiles!$K$2,$Z69,MAX(Profiles!$C$2,BJ$4-$W69))&gt;0),$EC69,0),0))))))</f>
        <v>0</v>
      </c>
      <c r="DI69" s="135">
        <f ca="1">IF(OR($Z69=0,SSSModel!$C$4="CF"),BK69,
IF(LEFT($V69,3)="ON_",
     IF(SSSModel!$C$4="RR",SUMPRODUCT(OFFSET($AC69,0,0,1,$CB$2),OFFSET(Profiles!$K$28,($Z69-1)*(Profiles!$I$26+1)+DI$4-SSSModel!$C$3+1,0,1,$CB$2)),
     IF(SSSModel!$C$4="ECC",$EA69*$EB69*SUMPRODUCT(OFFSET($AC69,0,MAX(0,DI$4-$DZ69-$CA$4+1),1,MIN($DZ69,DI$4-$CA$4+1)),OFFSET(Escalation!$K$24,($Y69-1)*(Escalation!$I$22+1)+DI$4-SSSModel!$C$3+1,MAX(0,DI$4-$DZ69-$CA$4+1),1,MIN($DZ69,DI$4-$CA$4+1))),
     IF(SSSModel!$C$4="PV",BK69*$EA69*(1+SSSModel!$C$2),
     IF(SSSModel!$C$4="FCR",$EC69*SUM(OFFSET($AC69,0,MAX(DI$4-$AC$4-$DZ69+1,0),1,MIN($DZ69,DI$4-$AC$4+1))),0)))),
SUM($AC69:$BZ69)*
     IF(SSSModel!$C$4="RR",OFFSET(Profiles!$K$2,$Z69,MAX(Profiles!$C$2,BK$4-$W69)),
     IF(SSSModel!$C$4="ECC",$EA69*$EB69*IF(MAX(Escalation!$C$2,BK$4-$W69)&gt;$DZ69-1,0,OFFSET(Escalation!$K$2,$Y69,MAX(Escalation!$C$2,BK$4-$W69))),
     IF(SSSModel!$C$4="PV",IF(DI$4=$W69,$EA69*(1+SSSModel!$C$2),0),
     IF(SSSModel!$C$4="FCR",IF(AND(DI$4&gt;=$W69,OFFSET(Profiles!$K$2,$Z69,MAX(Profiles!$C$2,BK$4-$W69))&gt;0),$EC69,0),0))))))</f>
        <v>0</v>
      </c>
      <c r="DJ69" s="135">
        <f ca="1">IF(OR($Z69=0,SSSModel!$C$4="CF"),BL69,
IF(LEFT($V69,3)="ON_",
     IF(SSSModel!$C$4="RR",SUMPRODUCT(OFFSET($AC69,0,0,1,$CB$2),OFFSET(Profiles!$K$28,($Z69-1)*(Profiles!$I$26+1)+DJ$4-SSSModel!$C$3+1,0,1,$CB$2)),
     IF(SSSModel!$C$4="ECC",$EA69*$EB69*SUMPRODUCT(OFFSET($AC69,0,MAX(0,DJ$4-$DZ69-$CA$4+1),1,MIN($DZ69,DJ$4-$CA$4+1)),OFFSET(Escalation!$K$24,($Y69-1)*(Escalation!$I$22+1)+DJ$4-SSSModel!$C$3+1,MAX(0,DJ$4-$DZ69-$CA$4+1),1,MIN($DZ69,DJ$4-$CA$4+1))),
     IF(SSSModel!$C$4="PV",BL69*$EA69*(1+SSSModel!$C$2),
     IF(SSSModel!$C$4="FCR",$EC69*SUM(OFFSET($AC69,0,MAX(DJ$4-$AC$4-$DZ69+1,0),1,MIN($DZ69,DJ$4-$AC$4+1))),0)))),
SUM($AC69:$BZ69)*
     IF(SSSModel!$C$4="RR",OFFSET(Profiles!$K$2,$Z69,MAX(Profiles!$C$2,BL$4-$W69)),
     IF(SSSModel!$C$4="ECC",$EA69*$EB69*IF(MAX(Escalation!$C$2,BL$4-$W69)&gt;$DZ69-1,0,OFFSET(Escalation!$K$2,$Y69,MAX(Escalation!$C$2,BL$4-$W69))),
     IF(SSSModel!$C$4="PV",IF(DJ$4=$W69,$EA69*(1+SSSModel!$C$2),0),
     IF(SSSModel!$C$4="FCR",IF(AND(DJ$4&gt;=$W69,OFFSET(Profiles!$K$2,$Z69,MAX(Profiles!$C$2,BL$4-$W69))&gt;0),$EC69,0),0))))))</f>
        <v>0</v>
      </c>
      <c r="DK69" s="135">
        <f ca="1">IF(OR($Z69=0,SSSModel!$C$4="CF"),BM69,
IF(LEFT($V69,3)="ON_",
     IF(SSSModel!$C$4="RR",SUMPRODUCT(OFFSET($AC69,0,0,1,$CB$2),OFFSET(Profiles!$K$28,($Z69-1)*(Profiles!$I$26+1)+DK$4-SSSModel!$C$3+1,0,1,$CB$2)),
     IF(SSSModel!$C$4="ECC",$EA69*$EB69*SUMPRODUCT(OFFSET($AC69,0,MAX(0,DK$4-$DZ69-$CA$4+1),1,MIN($DZ69,DK$4-$CA$4+1)),OFFSET(Escalation!$K$24,($Y69-1)*(Escalation!$I$22+1)+DK$4-SSSModel!$C$3+1,MAX(0,DK$4-$DZ69-$CA$4+1),1,MIN($DZ69,DK$4-$CA$4+1))),
     IF(SSSModel!$C$4="PV",BM69*$EA69*(1+SSSModel!$C$2),
     IF(SSSModel!$C$4="FCR",$EC69*SUM(OFFSET($AC69,0,MAX(DK$4-$AC$4-$DZ69+1,0),1,MIN($DZ69,DK$4-$AC$4+1))),0)))),
SUM($AC69:$BZ69)*
     IF(SSSModel!$C$4="RR",OFFSET(Profiles!$K$2,$Z69,MAX(Profiles!$C$2,BM$4-$W69)),
     IF(SSSModel!$C$4="ECC",$EA69*$EB69*IF(MAX(Escalation!$C$2,BM$4-$W69)&gt;$DZ69-1,0,OFFSET(Escalation!$K$2,$Y69,MAX(Escalation!$C$2,BM$4-$W69))),
     IF(SSSModel!$C$4="PV",IF(DK$4=$W69,$EA69*(1+SSSModel!$C$2),0),
     IF(SSSModel!$C$4="FCR",IF(AND(DK$4&gt;=$W69,OFFSET(Profiles!$K$2,$Z69,MAX(Profiles!$C$2,BM$4-$W69))&gt;0),$EC69,0),0))))))</f>
        <v>0</v>
      </c>
      <c r="DL69" s="135">
        <f ca="1">IF(OR($Z69=0,SSSModel!$C$4="CF"),BN69,
IF(LEFT($V69,3)="ON_",
     IF(SSSModel!$C$4="RR",SUMPRODUCT(OFFSET($AC69,0,0,1,$CB$2),OFFSET(Profiles!$K$28,($Z69-1)*(Profiles!$I$26+1)+DL$4-SSSModel!$C$3+1,0,1,$CB$2)),
     IF(SSSModel!$C$4="ECC",$EA69*$EB69*SUMPRODUCT(OFFSET($AC69,0,MAX(0,DL$4-$DZ69-$CA$4+1),1,MIN($DZ69,DL$4-$CA$4+1)),OFFSET(Escalation!$K$24,($Y69-1)*(Escalation!$I$22+1)+DL$4-SSSModel!$C$3+1,MAX(0,DL$4-$DZ69-$CA$4+1),1,MIN($DZ69,DL$4-$CA$4+1))),
     IF(SSSModel!$C$4="PV",BN69*$EA69*(1+SSSModel!$C$2),
     IF(SSSModel!$C$4="FCR",$EC69*SUM(OFFSET($AC69,0,MAX(DL$4-$AC$4-$DZ69+1,0),1,MIN($DZ69,DL$4-$AC$4+1))),0)))),
SUM($AC69:$BZ69)*
     IF(SSSModel!$C$4="RR",OFFSET(Profiles!$K$2,$Z69,MAX(Profiles!$C$2,BN$4-$W69)),
     IF(SSSModel!$C$4="ECC",$EA69*$EB69*IF(MAX(Escalation!$C$2,BN$4-$W69)&gt;$DZ69-1,0,OFFSET(Escalation!$K$2,$Y69,MAX(Escalation!$C$2,BN$4-$W69))),
     IF(SSSModel!$C$4="PV",IF(DL$4=$W69,$EA69*(1+SSSModel!$C$2),0),
     IF(SSSModel!$C$4="FCR",IF(AND(DL$4&gt;=$W69,OFFSET(Profiles!$K$2,$Z69,MAX(Profiles!$C$2,BN$4-$W69))&gt;0),$EC69,0),0))))))</f>
        <v>0</v>
      </c>
      <c r="DM69" s="135">
        <f ca="1">IF(OR($Z69=0,SSSModel!$C$4="CF"),BO69,
IF(LEFT($V69,3)="ON_",
     IF(SSSModel!$C$4="RR",SUMPRODUCT(OFFSET($AC69,0,0,1,$CB$2),OFFSET(Profiles!$K$28,($Z69-1)*(Profiles!$I$26+1)+DM$4-SSSModel!$C$3+1,0,1,$CB$2)),
     IF(SSSModel!$C$4="ECC",$EA69*$EB69*SUMPRODUCT(OFFSET($AC69,0,MAX(0,DM$4-$DZ69-$CA$4+1),1,MIN($DZ69,DM$4-$CA$4+1)),OFFSET(Escalation!$K$24,($Y69-1)*(Escalation!$I$22+1)+DM$4-SSSModel!$C$3+1,MAX(0,DM$4-$DZ69-$CA$4+1),1,MIN($DZ69,DM$4-$CA$4+1))),
     IF(SSSModel!$C$4="PV",BO69*$EA69*(1+SSSModel!$C$2),
     IF(SSSModel!$C$4="FCR",$EC69*SUM(OFFSET($AC69,0,MAX(DM$4-$AC$4-$DZ69+1,0),1,MIN($DZ69,DM$4-$AC$4+1))),0)))),
SUM($AC69:$BZ69)*
     IF(SSSModel!$C$4="RR",OFFSET(Profiles!$K$2,$Z69,MAX(Profiles!$C$2,BO$4-$W69)),
     IF(SSSModel!$C$4="ECC",$EA69*$EB69*IF(MAX(Escalation!$C$2,BO$4-$W69)&gt;$DZ69-1,0,OFFSET(Escalation!$K$2,$Y69,MAX(Escalation!$C$2,BO$4-$W69))),
     IF(SSSModel!$C$4="PV",IF(DM$4=$W69,$EA69*(1+SSSModel!$C$2),0),
     IF(SSSModel!$C$4="FCR",IF(AND(DM$4&gt;=$W69,OFFSET(Profiles!$K$2,$Z69,MAX(Profiles!$C$2,BO$4-$W69))&gt;0),$EC69,0),0))))))</f>
        <v>0</v>
      </c>
      <c r="DN69" s="135">
        <f ca="1">IF(OR($Z69=0,SSSModel!$C$4="CF"),BP69,
IF(LEFT($V69,3)="ON_",
     IF(SSSModel!$C$4="RR",SUMPRODUCT(OFFSET($AC69,0,0,1,$CB$2),OFFSET(Profiles!$K$28,($Z69-1)*(Profiles!$I$26+1)+DN$4-SSSModel!$C$3+1,0,1,$CB$2)),
     IF(SSSModel!$C$4="ECC",$EA69*$EB69*SUMPRODUCT(OFFSET($AC69,0,MAX(0,DN$4-$DZ69-$CA$4+1),1,MIN($DZ69,DN$4-$CA$4+1)),OFFSET(Escalation!$K$24,($Y69-1)*(Escalation!$I$22+1)+DN$4-SSSModel!$C$3+1,MAX(0,DN$4-$DZ69-$CA$4+1),1,MIN($DZ69,DN$4-$CA$4+1))),
     IF(SSSModel!$C$4="PV",BP69*$EA69*(1+SSSModel!$C$2),
     IF(SSSModel!$C$4="FCR",$EC69*SUM(OFFSET($AC69,0,MAX(DN$4-$AC$4-$DZ69+1,0),1,MIN($DZ69,DN$4-$AC$4+1))),0)))),
SUM($AC69:$BZ69)*
     IF(SSSModel!$C$4="RR",OFFSET(Profiles!$K$2,$Z69,MAX(Profiles!$C$2,BP$4-$W69)),
     IF(SSSModel!$C$4="ECC",$EA69*$EB69*IF(MAX(Escalation!$C$2,BP$4-$W69)&gt;$DZ69-1,0,OFFSET(Escalation!$K$2,$Y69,MAX(Escalation!$C$2,BP$4-$W69))),
     IF(SSSModel!$C$4="PV",IF(DN$4=$W69,$EA69*(1+SSSModel!$C$2),0),
     IF(SSSModel!$C$4="FCR",IF(AND(DN$4&gt;=$W69,OFFSET(Profiles!$K$2,$Z69,MAX(Profiles!$C$2,BP$4-$W69))&gt;0),$EC69,0),0))))))</f>
        <v>0</v>
      </c>
      <c r="DO69" s="135">
        <f ca="1">IF(OR($Z69=0,SSSModel!$C$4="CF"),BQ69,
IF(LEFT($V69,3)="ON_",
     IF(SSSModel!$C$4="RR",SUMPRODUCT(OFFSET($AC69,0,0,1,$CB$2),OFFSET(Profiles!$K$28,($Z69-1)*(Profiles!$I$26+1)+DO$4-SSSModel!$C$3+1,0,1,$CB$2)),
     IF(SSSModel!$C$4="ECC",$EA69*$EB69*SUMPRODUCT(OFFSET($AC69,0,MAX(0,DO$4-$DZ69-$CA$4+1),1,MIN($DZ69,DO$4-$CA$4+1)),OFFSET(Escalation!$K$24,($Y69-1)*(Escalation!$I$22+1)+DO$4-SSSModel!$C$3+1,MAX(0,DO$4-$DZ69-$CA$4+1),1,MIN($DZ69,DO$4-$CA$4+1))),
     IF(SSSModel!$C$4="PV",BQ69*$EA69*(1+SSSModel!$C$2),
     IF(SSSModel!$C$4="FCR",$EC69*SUM(OFFSET($AC69,0,MAX(DO$4-$AC$4-$DZ69+1,0),1,MIN($DZ69,DO$4-$AC$4+1))),0)))),
SUM($AC69:$BZ69)*
     IF(SSSModel!$C$4="RR",OFFSET(Profiles!$K$2,$Z69,MAX(Profiles!$C$2,BQ$4-$W69)),
     IF(SSSModel!$C$4="ECC",$EA69*$EB69*IF(MAX(Escalation!$C$2,BQ$4-$W69)&gt;$DZ69-1,0,OFFSET(Escalation!$K$2,$Y69,MAX(Escalation!$C$2,BQ$4-$W69))),
     IF(SSSModel!$C$4="PV",IF(DO$4=$W69,$EA69*(1+SSSModel!$C$2),0),
     IF(SSSModel!$C$4="FCR",IF(AND(DO$4&gt;=$W69,OFFSET(Profiles!$K$2,$Z69,MAX(Profiles!$C$2,BQ$4-$W69))&gt;0),$EC69,0),0))))))</f>
        <v>0</v>
      </c>
      <c r="DP69" s="135">
        <f ca="1">IF(OR($Z69=0,SSSModel!$C$4="CF"),BR69,
IF(LEFT($V69,3)="ON_",
     IF(SSSModel!$C$4="RR",SUMPRODUCT(OFFSET($AC69,0,0,1,$CB$2),OFFSET(Profiles!$K$28,($Z69-1)*(Profiles!$I$26+1)+DP$4-SSSModel!$C$3+1,0,1,$CB$2)),
     IF(SSSModel!$C$4="ECC",$EA69*$EB69*SUMPRODUCT(OFFSET($AC69,0,MAX(0,DP$4-$DZ69-$CA$4+1),1,MIN($DZ69,DP$4-$CA$4+1)),OFFSET(Escalation!$K$24,($Y69-1)*(Escalation!$I$22+1)+DP$4-SSSModel!$C$3+1,MAX(0,DP$4-$DZ69-$CA$4+1),1,MIN($DZ69,DP$4-$CA$4+1))),
     IF(SSSModel!$C$4="PV",BR69*$EA69*(1+SSSModel!$C$2),
     IF(SSSModel!$C$4="FCR",$EC69*SUM(OFFSET($AC69,0,MAX(DP$4-$AC$4-$DZ69+1,0),1,MIN($DZ69,DP$4-$AC$4+1))),0)))),
SUM($AC69:$BZ69)*
     IF(SSSModel!$C$4="RR",OFFSET(Profiles!$K$2,$Z69,MAX(Profiles!$C$2,BR$4-$W69)),
     IF(SSSModel!$C$4="ECC",$EA69*$EB69*IF(MAX(Escalation!$C$2,BR$4-$W69)&gt;$DZ69-1,0,OFFSET(Escalation!$K$2,$Y69,MAX(Escalation!$C$2,BR$4-$W69))),
     IF(SSSModel!$C$4="PV",IF(DP$4=$W69,$EA69*(1+SSSModel!$C$2),0),
     IF(SSSModel!$C$4="FCR",IF(AND(DP$4&gt;=$W69,OFFSET(Profiles!$K$2,$Z69,MAX(Profiles!$C$2,BR$4-$W69))&gt;0),$EC69,0),0))))))</f>
        <v>0</v>
      </c>
      <c r="DQ69" s="135">
        <f ca="1">IF(OR($Z69=0,SSSModel!$C$4="CF"),BS69,
IF(LEFT($V69,3)="ON_",
     IF(SSSModel!$C$4="RR",SUMPRODUCT(OFFSET($AC69,0,0,1,$CB$2),OFFSET(Profiles!$K$28,($Z69-1)*(Profiles!$I$26+1)+DQ$4-SSSModel!$C$3+1,0,1,$CB$2)),
     IF(SSSModel!$C$4="ECC",$EA69*$EB69*SUMPRODUCT(OFFSET($AC69,0,MAX(0,DQ$4-$DZ69-$CA$4+1),1,MIN($DZ69,DQ$4-$CA$4+1)),OFFSET(Escalation!$K$24,($Y69-1)*(Escalation!$I$22+1)+DQ$4-SSSModel!$C$3+1,MAX(0,DQ$4-$DZ69-$CA$4+1),1,MIN($DZ69,DQ$4-$CA$4+1))),
     IF(SSSModel!$C$4="PV",BS69*$EA69*(1+SSSModel!$C$2),
     IF(SSSModel!$C$4="FCR",$EC69*SUM(OFFSET($AC69,0,MAX(DQ$4-$AC$4-$DZ69+1,0),1,MIN($DZ69,DQ$4-$AC$4+1))),0)))),
SUM($AC69:$BZ69)*
     IF(SSSModel!$C$4="RR",OFFSET(Profiles!$K$2,$Z69,MAX(Profiles!$C$2,BS$4-$W69)),
     IF(SSSModel!$C$4="ECC",$EA69*$EB69*IF(MAX(Escalation!$C$2,BS$4-$W69)&gt;$DZ69-1,0,OFFSET(Escalation!$K$2,$Y69,MAX(Escalation!$C$2,BS$4-$W69))),
     IF(SSSModel!$C$4="PV",IF(DQ$4=$W69,$EA69*(1+SSSModel!$C$2),0),
     IF(SSSModel!$C$4="FCR",IF(AND(DQ$4&gt;=$W69,OFFSET(Profiles!$K$2,$Z69,MAX(Profiles!$C$2,BS$4-$W69))&gt;0),$EC69,0),0))))))</f>
        <v>0</v>
      </c>
      <c r="DR69" s="135">
        <f ca="1">IF(OR($Z69=0,SSSModel!$C$4="CF"),BT69,
IF(LEFT($V69,3)="ON_",
     IF(SSSModel!$C$4="RR",SUMPRODUCT(OFFSET($AC69,0,0,1,$CB$2),OFFSET(Profiles!$K$28,($Z69-1)*(Profiles!$I$26+1)+DR$4-SSSModel!$C$3+1,0,1,$CB$2)),
     IF(SSSModel!$C$4="ECC",$EA69*$EB69*SUMPRODUCT(OFFSET($AC69,0,MAX(0,DR$4-$DZ69-$CA$4+1),1,MIN($DZ69,DR$4-$CA$4+1)),OFFSET(Escalation!$K$24,($Y69-1)*(Escalation!$I$22+1)+DR$4-SSSModel!$C$3+1,MAX(0,DR$4-$DZ69-$CA$4+1),1,MIN($DZ69,DR$4-$CA$4+1))),
     IF(SSSModel!$C$4="PV",BT69*$EA69*(1+SSSModel!$C$2),
     IF(SSSModel!$C$4="FCR",$EC69*SUM(OFFSET($AC69,0,MAX(DR$4-$AC$4-$DZ69+1,0),1,MIN($DZ69,DR$4-$AC$4+1))),0)))),
SUM($AC69:$BZ69)*
     IF(SSSModel!$C$4="RR",OFFSET(Profiles!$K$2,$Z69,MAX(Profiles!$C$2,BT$4-$W69)),
     IF(SSSModel!$C$4="ECC",$EA69*$EB69*IF(MAX(Escalation!$C$2,BT$4-$W69)&gt;$DZ69-1,0,OFFSET(Escalation!$K$2,$Y69,MAX(Escalation!$C$2,BT$4-$W69))),
     IF(SSSModel!$C$4="PV",IF(DR$4=$W69,$EA69*(1+SSSModel!$C$2),0),
     IF(SSSModel!$C$4="FCR",IF(AND(DR$4&gt;=$W69,OFFSET(Profiles!$K$2,$Z69,MAX(Profiles!$C$2,BT$4-$W69))&gt;0),$EC69,0),0))))))</f>
        <v>0</v>
      </c>
      <c r="DS69" s="135">
        <f ca="1">IF(OR($Z69=0,SSSModel!$C$4="CF"),BU69,
IF(LEFT($V69,3)="ON_",
     IF(SSSModel!$C$4="RR",SUMPRODUCT(OFFSET($AC69,0,0,1,$CB$2),OFFSET(Profiles!$K$28,($Z69-1)*(Profiles!$I$26+1)+DS$4-SSSModel!$C$3+1,0,1,$CB$2)),
     IF(SSSModel!$C$4="ECC",$EA69*$EB69*SUMPRODUCT(OFFSET($AC69,0,MAX(0,DS$4-$DZ69-$CA$4+1),1,MIN($DZ69,DS$4-$CA$4+1)),OFFSET(Escalation!$K$24,($Y69-1)*(Escalation!$I$22+1)+DS$4-SSSModel!$C$3+1,MAX(0,DS$4-$DZ69-$CA$4+1),1,MIN($DZ69,DS$4-$CA$4+1))),
     IF(SSSModel!$C$4="PV",BU69*$EA69*(1+SSSModel!$C$2),
     IF(SSSModel!$C$4="FCR",$EC69*SUM(OFFSET($AC69,0,MAX(DS$4-$AC$4-$DZ69+1,0),1,MIN($DZ69,DS$4-$AC$4+1))),0)))),
SUM($AC69:$BZ69)*
     IF(SSSModel!$C$4="RR",OFFSET(Profiles!$K$2,$Z69,MAX(Profiles!$C$2,BU$4-$W69)),
     IF(SSSModel!$C$4="ECC",$EA69*$EB69*IF(MAX(Escalation!$C$2,BU$4-$W69)&gt;$DZ69-1,0,OFFSET(Escalation!$K$2,$Y69,MAX(Escalation!$C$2,BU$4-$W69))),
     IF(SSSModel!$C$4="PV",IF(DS$4=$W69,$EA69*(1+SSSModel!$C$2),0),
     IF(SSSModel!$C$4="FCR",IF(AND(DS$4&gt;=$W69,OFFSET(Profiles!$K$2,$Z69,MAX(Profiles!$C$2,BU$4-$W69))&gt;0),$EC69,0),0))))))</f>
        <v>0</v>
      </c>
      <c r="DT69" s="135">
        <f ca="1">IF(OR($Z69=0,SSSModel!$C$4="CF"),BV69,
IF(LEFT($V69,3)="ON_",
     IF(SSSModel!$C$4="RR",SUMPRODUCT(OFFSET($AC69,0,0,1,$CB$2),OFFSET(Profiles!$K$28,($Z69-1)*(Profiles!$I$26+1)+DT$4-SSSModel!$C$3+1,0,1,$CB$2)),
     IF(SSSModel!$C$4="ECC",$EA69*$EB69*SUMPRODUCT(OFFSET($AC69,0,MAX(0,DT$4-$DZ69-$CA$4+1),1,MIN($DZ69,DT$4-$CA$4+1)),OFFSET(Escalation!$K$24,($Y69-1)*(Escalation!$I$22+1)+DT$4-SSSModel!$C$3+1,MAX(0,DT$4-$DZ69-$CA$4+1),1,MIN($DZ69,DT$4-$CA$4+1))),
     IF(SSSModel!$C$4="PV",BV69*$EA69*(1+SSSModel!$C$2),
     IF(SSSModel!$C$4="FCR",$EC69*SUM(OFFSET($AC69,0,MAX(DT$4-$AC$4-$DZ69+1,0),1,MIN($DZ69,DT$4-$AC$4+1))),0)))),
SUM($AC69:$BZ69)*
     IF(SSSModel!$C$4="RR",OFFSET(Profiles!$K$2,$Z69,MAX(Profiles!$C$2,BV$4-$W69)),
     IF(SSSModel!$C$4="ECC",$EA69*$EB69*IF(MAX(Escalation!$C$2,BV$4-$W69)&gt;$DZ69-1,0,OFFSET(Escalation!$K$2,$Y69,MAX(Escalation!$C$2,BV$4-$W69))),
     IF(SSSModel!$C$4="PV",IF(DT$4=$W69,$EA69*(1+SSSModel!$C$2),0),
     IF(SSSModel!$C$4="FCR",IF(AND(DT$4&gt;=$W69,OFFSET(Profiles!$K$2,$Z69,MAX(Profiles!$C$2,BV$4-$W69))&gt;0),$EC69,0),0))))))</f>
        <v>0</v>
      </c>
      <c r="DU69" s="135">
        <f ca="1">IF(OR($Z69=0,SSSModel!$C$4="CF"),BW69,
IF(LEFT($V69,3)="ON_",
     IF(SSSModel!$C$4="RR",SUMPRODUCT(OFFSET($AC69,0,0,1,$CB$2),OFFSET(Profiles!$K$28,($Z69-1)*(Profiles!$I$26+1)+DU$4-SSSModel!$C$3+1,0,1,$CB$2)),
     IF(SSSModel!$C$4="ECC",$EA69*$EB69*SUMPRODUCT(OFFSET($AC69,0,MAX(0,DU$4-$DZ69-$CA$4+1),1,MIN($DZ69,DU$4-$CA$4+1)),OFFSET(Escalation!$K$24,($Y69-1)*(Escalation!$I$22+1)+DU$4-SSSModel!$C$3+1,MAX(0,DU$4-$DZ69-$CA$4+1),1,MIN($DZ69,DU$4-$CA$4+1))),
     IF(SSSModel!$C$4="PV",BW69*$EA69*(1+SSSModel!$C$2),
     IF(SSSModel!$C$4="FCR",$EC69*SUM(OFFSET($AC69,0,MAX(DU$4-$AC$4-$DZ69+1,0),1,MIN($DZ69,DU$4-$AC$4+1))),0)))),
SUM($AC69:$BZ69)*
     IF(SSSModel!$C$4="RR",OFFSET(Profiles!$K$2,$Z69,MAX(Profiles!$C$2,BW$4-$W69)),
     IF(SSSModel!$C$4="ECC",$EA69*$EB69*IF(MAX(Escalation!$C$2,BW$4-$W69)&gt;$DZ69-1,0,OFFSET(Escalation!$K$2,$Y69,MAX(Escalation!$C$2,BW$4-$W69))),
     IF(SSSModel!$C$4="PV",IF(DU$4=$W69,$EA69*(1+SSSModel!$C$2),0),
     IF(SSSModel!$C$4="FCR",IF(AND(DU$4&gt;=$W69,OFFSET(Profiles!$K$2,$Z69,MAX(Profiles!$C$2,BW$4-$W69))&gt;0),$EC69,0),0))))))</f>
        <v>0</v>
      </c>
      <c r="DV69" s="136">
        <f ca="1">IF(OR($Z69=0,SSSModel!$C$4="CF"),BX69,
IF(LEFT($V69,3)="ON_",
     IF(SSSModel!$C$4="RR",SUMPRODUCT(OFFSET($AC69,0,0,1,$CB$2),OFFSET(Profiles!$K$28,($Z69-1)*(Profiles!$I$26+1)+DV$4-SSSModel!$C$3+1,0,1,$CB$2)),
     IF(SSSModel!$C$4="ECC",$EA69*$EB69*SUMPRODUCT(OFFSET($AC69,0,MAX(0,DV$4-$DZ69-$CA$4+1),1,MIN($DZ69,DV$4-$CA$4+1)),OFFSET(Escalation!$K$24,($Y69-1)*(Escalation!$I$22+1)+DV$4-SSSModel!$C$3+1,MAX(0,DV$4-$DZ69-$CA$4+1),1,MIN($DZ69,DV$4-$CA$4+1))),
     IF(SSSModel!$C$4="PV",BX69*$EA69*(1+SSSModel!$C$2),
     IF(SSSModel!$C$4="FCR",$EC69*SUM(OFFSET($AC69,0,MAX(DV$4-$AC$4-$DZ69+1,0),1,MIN($DZ69,DV$4-$AC$4+1))),0)))),
SUM($AC69:$BZ69)*
     IF(SSSModel!$C$4="RR",OFFSET(Profiles!$K$2,$Z69,MAX(Profiles!$C$2,BX$4-$W69)),
     IF(SSSModel!$C$4="ECC",$EA69*$EB69*IF(MAX(Escalation!$C$2,BX$4-$W69)&gt;$DZ69-1,0,OFFSET(Escalation!$K$2,$Y69,MAX(Escalation!$C$2,BX$4-$W69))),
     IF(SSSModel!$C$4="PV",IF(DV$4=$W69,$EA69*(1+SSSModel!$C$2),0),
     IF(SSSModel!$C$4="FCR",IF(AND(DV$4&gt;=$W69,OFFSET(Profiles!$K$2,$Z69,MAX(Profiles!$C$2,BX$4-$W69))&gt;0),$EC69,0),0))))))</f>
        <v>0</v>
      </c>
      <c r="DW69" s="136">
        <f ca="1">IF(OR($Z69=0,SSSModel!$C$4="CF"),BY69,
IF(LEFT($V69,3)="ON_",
     IF(SSSModel!$C$4="RR",SUMPRODUCT(OFFSET($AC69,0,0,1,$CB$2),OFFSET(Profiles!$K$28,($Z69-1)*(Profiles!$I$26+1)+DW$4-SSSModel!$C$3+1,0,1,$CB$2)),
     IF(SSSModel!$C$4="ECC",$EA69*$EB69*SUMPRODUCT(OFFSET($AC69,0,MAX(0,DW$4-$DZ69-$CA$4+1),1,MIN($DZ69,DW$4-$CA$4+1)),OFFSET(Escalation!$K$24,($Y69-1)*(Escalation!$I$22+1)+DW$4-SSSModel!$C$3+1,MAX(0,DW$4-$DZ69-$CA$4+1),1,MIN($DZ69,DW$4-$CA$4+1))),
     IF(SSSModel!$C$4="PV",BY69*$EA69*(1+SSSModel!$C$2),
     IF(SSSModel!$C$4="FCR",$EC69*SUM(OFFSET($AC69,0,MAX(DW$4-$AC$4-$DZ69+1,0),1,MIN($DZ69,DW$4-$AC$4+1))),0)))),
SUM($AC69:$BZ69)*
     IF(SSSModel!$C$4="RR",OFFSET(Profiles!$K$2,$Z69,MAX(Profiles!$C$2,BY$4-$W69)),
     IF(SSSModel!$C$4="ECC",$EA69*$EB69*IF(MAX(Escalation!$C$2,BY$4-$W69)&gt;$DZ69-1,0,OFFSET(Escalation!$K$2,$Y69,MAX(Escalation!$C$2,BY$4-$W69))),
     IF(SSSModel!$C$4="PV",IF(DW$4=$W69,$EA69*(1+SSSModel!$C$2),0),
     IF(SSSModel!$C$4="FCR",IF(AND(DW$4&gt;=$W69,OFFSET(Profiles!$K$2,$Z69,MAX(Profiles!$C$2,BY$4-$W69))&gt;0),$EC69,0),0))))))</f>
        <v>0</v>
      </c>
      <c r="DX69" s="136">
        <f ca="1">IF(OR($Z69=0,SSSModel!$C$4="CF"),BZ69,
IF(LEFT($V69,3)="ON_",
     IF(SSSModel!$C$4="RR",SUMPRODUCT(OFFSET($AC69,0,0,1,$CB$2),OFFSET(Profiles!$K$28,($Z69-1)*(Profiles!$I$26+1)+DX$4-SSSModel!$C$3+1,0,1,$CB$2)),
     IF(SSSModel!$C$4="ECC",$EA69*$EB69*SUMPRODUCT(OFFSET($AC69,0,MAX(0,DX$4-$DZ69-$CA$4+1),1,MIN($DZ69,DX$4-$CA$4+1)),OFFSET(Escalation!$K$24,($Y69-1)*(Escalation!$I$22+1)+DX$4-SSSModel!$C$3+1,MAX(0,DX$4-$DZ69-$CA$4+1),1,MIN($DZ69,DX$4-$CA$4+1))),
     IF(SSSModel!$C$4="PV",BZ69*$EA69*(1+SSSModel!$C$2),
     IF(SSSModel!$C$4="FCR",$EC69*SUM(OFFSET($AC69,0,MAX(DX$4-$AC$4-$DZ69+1,0),1,MIN($DZ69,DX$4-$AC$4+1))),0)))),
SUM($AC69:$BZ69)*
     IF(SSSModel!$C$4="RR",OFFSET(Profiles!$K$2,$Z69,MAX(Profiles!$C$2,BZ$4-$W69)),
     IF(SSSModel!$C$4="ECC",$EA69*$EB69*IF(MAX(Escalation!$C$2,BZ$4-$W69)&gt;$DZ69-1,0,OFFSET(Escalation!$K$2,$Y69,MAX(Escalation!$C$2,BZ$4-$W69))),
     IF(SSSModel!$C$4="PV",IF(DX$4=$W69,$EA69*(1+SSSModel!$C$2),0),
     IF(SSSModel!$C$4="FCR",IF(AND(DX$4&gt;=$W69,OFFSET(Profiles!$K$2,$Z69,MAX(Profiles!$C$2,BZ$4-$W69))&gt;0),$EC69,0),0))))))</f>
        <v>0</v>
      </c>
      <c r="DY69" s="82">
        <f ca="1">IF($Y69=0,0,OFFSET(Escalation!$B$2,$Y69,0))</f>
        <v>0</v>
      </c>
      <c r="DZ69" s="80">
        <f ca="1">IF($Z69=0,0,COUNTIF(OFFSET(Profiles!$K$2,$Z69,0,1,50),"&gt;0"))</f>
        <v>0</v>
      </c>
      <c r="EA69" s="137">
        <f ca="1">IF($Z69=0,0,SUMPRODUCT(Profiles!$C$20:$BH$20,OFFSET(Profiles!$C$2,$Z69,0,1,Profiles!$B$1)))</f>
        <v>0</v>
      </c>
      <c r="EB69" s="24">
        <f>IF($Z69=0,0,((1-(1+DY69)/(1+SSSModel!$C$2))/(1-((1+DY69)/(1+SSSModel!$C$2))^DZ69))*(1+SSSModel!$C$2))</f>
        <v>0</v>
      </c>
      <c r="EC69" s="24">
        <f>IF($Z69=0,0,-PMT(SSSModel!$C$2,DZ69,EA69))</f>
        <v>0</v>
      </c>
    </row>
    <row r="70" spans="3:133" x14ac:dyDescent="0.35">
      <c r="C70" s="18">
        <f t="shared" si="5"/>
        <v>7</v>
      </c>
      <c r="D70" s="18">
        <f t="shared" si="6"/>
        <v>6</v>
      </c>
      <c r="E70" s="18">
        <f t="shared" ca="1" si="10"/>
        <v>0</v>
      </c>
      <c r="G70" s="25" t="str">
        <f ca="1">IF($E70=0,"",OFFSET(Resources!B$26,$E70,0))</f>
        <v/>
      </c>
      <c r="H70" s="25" t="str">
        <f ca="1">IF($E70=0,"",OFFSET(Resources!C$26,$E70,0))</f>
        <v/>
      </c>
      <c r="I70" s="25" t="str">
        <f ca="1">IF($E70=0,"",OFFSET(Resources!$E$26,$E70,0))</f>
        <v/>
      </c>
      <c r="J70" s="16">
        <v>1</v>
      </c>
      <c r="K70" s="16" t="s">
        <v>150</v>
      </c>
      <c r="L70" s="25" t="str">
        <f ca="1">OFFSET(Resources!$CG$24,0,$C70-1)</f>
        <v>On-Going O&amp;M #2</v>
      </c>
      <c r="M70" s="25" t="str">
        <f ca="1">OFFSET(Resources!$CG$25,0,$C70-1)</f>
        <v>O&amp;M</v>
      </c>
      <c r="N70" s="1">
        <v>1</v>
      </c>
      <c r="O70" s="7">
        <f ca="1">IF($E70=0,0,OFFSET(Resources!$CG$26,$E70,$C70-1))</f>
        <v>0</v>
      </c>
      <c r="P70" s="25" t="str">
        <f ca="1">OFFSET(Resources!$CG$26,0,$C70-1)</f>
        <v>$/Yr</v>
      </c>
      <c r="Q70" s="18">
        <f ca="1">IF($E70=0,0,OFFSET(GenAlts!$W$4,$E70,$D70-1))</f>
        <v>0</v>
      </c>
      <c r="R70" s="1">
        <v>1</v>
      </c>
      <c r="S70" t="str">
        <f ca="1">IF($E70=0,"",OFFSET(Resources!$R$26,$E70,0))</f>
        <v/>
      </c>
      <c r="T70" s="1"/>
      <c r="U70" s="25">
        <f ca="1">IF($E70=0,0,OFFSET(Resources!$AB$26,$E70,($C70-1)*Resources!$CI$20))</f>
        <v>0</v>
      </c>
      <c r="V70" s="1"/>
      <c r="W70">
        <f t="shared" ca="1" si="11"/>
        <v>0</v>
      </c>
      <c r="X70">
        <f>IF(T70="",0,MATCH(T70,Profiles!$A$3:$A$22,0))</f>
        <v>0</v>
      </c>
      <c r="Y70" s="10">
        <f ca="1">IF(U70=0,0,MATCH(U70,Escalation!$A$3:$A$18,0))</f>
        <v>0</v>
      </c>
      <c r="Z70">
        <f>IF(V70="",0,MATCH(V70,Profiles!$A$3:$A$22,0))</f>
        <v>0</v>
      </c>
      <c r="AA70" s="8"/>
      <c r="AB70" s="8">
        <v>0</v>
      </c>
      <c r="AC70" s="72">
        <f ca="1">IF(OR(AC$4&lt;$Q70,AC$4&gt;$Q70+IF($S70="",1000,$S70)-1),0,IF(MOD(AC$4-$Q70,IF($R70="",1000,$R70))=0,$O70,0))*IF($Y70&gt;0,(1+INDEX(Escalation!$B$3:$B$18,$Y70,0))^(AC$4-SSSModel!$C$5),1)*IF($X70=0,1,OFFSET(Profiles!$K$2,$X70,MAX(Profiles!$C$2,AC$4-$Q70)))*IF($AA70=1,(1+SSSModel!#REF!),1)</f>
        <v>0</v>
      </c>
      <c r="AD70" s="72">
        <f ca="1">IF(OR(AD$4&lt;$Q70,AD$4&gt;$Q70+IF($S70="",1000,$S70)-1),0,IF(MOD(AD$4-$Q70,IF($R70="",1000,$R70))=0,$O70,0))*IF($Y70&gt;0,(1+INDEX(Escalation!$B$3:$B$18,$Y70,0))^(AD$4-SSSModel!$C$5),1)*IF($X70=0,1,OFFSET(Profiles!$K$2,$X70,MAX(Profiles!$C$2,AD$4-$Q70)))*IF($AA70=1,(1+SSSModel!#REF!),1)</f>
        <v>0</v>
      </c>
      <c r="AE70" s="72">
        <f ca="1">IF(OR(AE$4&lt;$Q70,AE$4&gt;$Q70+IF($S70="",1000,$S70)-1),0,IF(MOD(AE$4-$Q70,IF($R70="",1000,$R70))=0,$O70,0))*IF($Y70&gt;0,(1+INDEX(Escalation!$B$3:$B$18,$Y70,0))^(AE$4-SSSModel!$C$5),1)*IF($X70=0,1,OFFSET(Profiles!$K$2,$X70,MAX(Profiles!$C$2,AE$4-$Q70)))*IF($AA70=1,(1+SSSModel!#REF!),1)</f>
        <v>0</v>
      </c>
      <c r="AF70" s="72">
        <f ca="1">IF(OR(AF$4&lt;$Q70,AF$4&gt;$Q70+IF($S70="",1000,$S70)-1),0,IF(MOD(AF$4-$Q70,IF($R70="",1000,$R70))=0,$O70,0))*IF($Y70&gt;0,(1+INDEX(Escalation!$B$3:$B$18,$Y70,0))^(AF$4-SSSModel!$C$5),1)*IF($X70=0,1,OFFSET(Profiles!$K$2,$X70,MAX(Profiles!$C$2,AF$4-$Q70)))*IF($AA70=1,(1+SSSModel!#REF!),1)</f>
        <v>0</v>
      </c>
      <c r="AG70" s="72">
        <f ca="1">IF(OR(AG$4&lt;$Q70,AG$4&gt;$Q70+IF($S70="",1000,$S70)-1),0,IF(MOD(AG$4-$Q70,IF($R70="",1000,$R70))=0,$O70,0))*IF($Y70&gt;0,(1+INDEX(Escalation!$B$3:$B$18,$Y70,0))^(AG$4-SSSModel!$C$5),1)*IF($X70=0,1,OFFSET(Profiles!$K$2,$X70,MAX(Profiles!$C$2,AG$4-$Q70)))*IF($AA70=1,(1+SSSModel!#REF!),1)</f>
        <v>0</v>
      </c>
      <c r="AH70" s="72">
        <f ca="1">IF(OR(AH$4&lt;$Q70,AH$4&gt;$Q70+IF($S70="",1000,$S70)-1),0,IF(MOD(AH$4-$Q70,IF($R70="",1000,$R70))=0,$O70,0))*IF($Y70&gt;0,(1+INDEX(Escalation!$B$3:$B$18,$Y70,0))^(AH$4-SSSModel!$C$5),1)*IF($X70=0,1,OFFSET(Profiles!$K$2,$X70,MAX(Profiles!$C$2,AH$4-$Q70)))*IF($AA70=1,(1+SSSModel!#REF!),1)</f>
        <v>0</v>
      </c>
      <c r="AI70" s="72">
        <f ca="1">IF(OR(AI$4&lt;$Q70,AI$4&gt;$Q70+IF($S70="",1000,$S70)-1),0,IF(MOD(AI$4-$Q70,IF($R70="",1000,$R70))=0,$O70,0))*IF($Y70&gt;0,(1+INDEX(Escalation!$B$3:$B$18,$Y70,0))^(AI$4-SSSModel!$C$5),1)*IF($X70=0,1,OFFSET(Profiles!$K$2,$X70,MAX(Profiles!$C$2,AI$4-$Q70)))*IF($AA70=1,(1+SSSModel!#REF!),1)</f>
        <v>0</v>
      </c>
      <c r="AJ70" s="72">
        <f ca="1">IF(OR(AJ$4&lt;$Q70,AJ$4&gt;$Q70+IF($S70="",1000,$S70)-1),0,IF(MOD(AJ$4-$Q70,IF($R70="",1000,$R70))=0,$O70,0))*IF($Y70&gt;0,(1+INDEX(Escalation!$B$3:$B$18,$Y70,0))^(AJ$4-SSSModel!$C$5),1)*IF($X70=0,1,OFFSET(Profiles!$K$2,$X70,MAX(Profiles!$C$2,AJ$4-$Q70)))*IF($AA70=1,(1+SSSModel!#REF!),1)</f>
        <v>0</v>
      </c>
      <c r="AK70" s="72">
        <f ca="1">IF(OR(AK$4&lt;$Q70,AK$4&gt;$Q70+IF($S70="",1000,$S70)-1),0,IF(MOD(AK$4-$Q70,IF($R70="",1000,$R70))=0,$O70,0))*IF($Y70&gt;0,(1+INDEX(Escalation!$B$3:$B$18,$Y70,0))^(AK$4-SSSModel!$C$5),1)*IF($X70=0,1,OFFSET(Profiles!$K$2,$X70,MAX(Profiles!$C$2,AK$4-$Q70)))*IF($AA70=1,(1+SSSModel!#REF!),1)</f>
        <v>0</v>
      </c>
      <c r="AL70" s="72">
        <f ca="1">IF(OR(AL$4&lt;$Q70,AL$4&gt;$Q70+IF($S70="",1000,$S70)-1),0,IF(MOD(AL$4-$Q70,IF($R70="",1000,$R70))=0,$O70,0))*IF($Y70&gt;0,(1+INDEX(Escalation!$B$3:$B$18,$Y70,0))^(AL$4-SSSModel!$C$5),1)*IF($X70=0,1,OFFSET(Profiles!$K$2,$X70,MAX(Profiles!$C$2,AL$4-$Q70)))*IF($AA70=1,(1+SSSModel!#REF!),1)</f>
        <v>0</v>
      </c>
      <c r="AM70" s="72">
        <f ca="1">IF(OR(AM$4&lt;$Q70,AM$4&gt;$Q70+IF($S70="",1000,$S70)-1),0,IF(MOD(AM$4-$Q70,IF($R70="",1000,$R70))=0,$O70,0))*IF($Y70&gt;0,(1+INDEX(Escalation!$B$3:$B$18,$Y70,0))^(AM$4-SSSModel!$C$5),1)*IF($X70=0,1,OFFSET(Profiles!$K$2,$X70,MAX(Profiles!$C$2,AM$4-$Q70)))*IF($AA70=1,(1+SSSModel!#REF!),1)</f>
        <v>0</v>
      </c>
      <c r="AN70" s="72">
        <f ca="1">IF(OR(AN$4&lt;$Q70,AN$4&gt;$Q70+IF($S70="",1000,$S70)-1),0,IF(MOD(AN$4-$Q70,IF($R70="",1000,$R70))=0,$O70,0))*IF($Y70&gt;0,(1+INDEX(Escalation!$B$3:$B$18,$Y70,0))^(AN$4-SSSModel!$C$5),1)*IF($X70=0,1,OFFSET(Profiles!$K$2,$X70,MAX(Profiles!$C$2,AN$4-$Q70)))*IF($AA70=1,(1+SSSModel!#REF!),1)</f>
        <v>0</v>
      </c>
      <c r="AO70" s="72">
        <f ca="1">IF(OR(AO$4&lt;$Q70,AO$4&gt;$Q70+IF($S70="",1000,$S70)-1),0,IF(MOD(AO$4-$Q70,IF($R70="",1000,$R70))=0,$O70,0))*IF($Y70&gt;0,(1+INDEX(Escalation!$B$3:$B$18,$Y70,0))^(AO$4-SSSModel!$C$5),1)*IF($X70=0,1,OFFSET(Profiles!$K$2,$X70,MAX(Profiles!$C$2,AO$4-$Q70)))*IF($AA70=1,(1+SSSModel!#REF!),1)</f>
        <v>0</v>
      </c>
      <c r="AP70" s="72">
        <f ca="1">IF(OR(AP$4&lt;$Q70,AP$4&gt;$Q70+IF($S70="",1000,$S70)-1),0,IF(MOD(AP$4-$Q70,IF($R70="",1000,$R70))=0,$O70,0))*IF($Y70&gt;0,(1+INDEX(Escalation!$B$3:$B$18,$Y70,0))^(AP$4-SSSModel!$C$5),1)*IF($X70=0,1,OFFSET(Profiles!$K$2,$X70,MAX(Profiles!$C$2,AP$4-$Q70)))*IF($AA70=1,(1+SSSModel!#REF!),1)</f>
        <v>0</v>
      </c>
      <c r="AQ70" s="72">
        <f ca="1">IF(OR(AQ$4&lt;$Q70,AQ$4&gt;$Q70+IF($S70="",1000,$S70)-1),0,IF(MOD(AQ$4-$Q70,IF($R70="",1000,$R70))=0,$O70,0))*IF($Y70&gt;0,(1+INDEX(Escalation!$B$3:$B$18,$Y70,0))^(AQ$4-SSSModel!$C$5),1)*IF($X70=0,1,OFFSET(Profiles!$K$2,$X70,MAX(Profiles!$C$2,AQ$4-$Q70)))*IF($AA70=1,(1+SSSModel!#REF!),1)</f>
        <v>0</v>
      </c>
      <c r="AR70" s="72">
        <f ca="1">IF(OR(AR$4&lt;$Q70,AR$4&gt;$Q70+IF($S70="",1000,$S70)-1),0,IF(MOD(AR$4-$Q70,IF($R70="",1000,$R70))=0,$O70,0))*IF($Y70&gt;0,(1+INDEX(Escalation!$B$3:$B$18,$Y70,0))^(AR$4-SSSModel!$C$5),1)*IF($X70=0,1,OFFSET(Profiles!$K$2,$X70,MAX(Profiles!$C$2,AR$4-$Q70)))*IF($AA70=1,(1+SSSModel!#REF!),1)</f>
        <v>0</v>
      </c>
      <c r="AS70" s="72">
        <f ca="1">IF(OR(AS$4&lt;$Q70,AS$4&gt;$Q70+IF($S70="",1000,$S70)-1),0,IF(MOD(AS$4-$Q70,IF($R70="",1000,$R70))=0,$O70,0))*IF($Y70&gt;0,(1+INDEX(Escalation!$B$3:$B$18,$Y70,0))^(AS$4-SSSModel!$C$5),1)*IF($X70=0,1,OFFSET(Profiles!$K$2,$X70,MAX(Profiles!$C$2,AS$4-$Q70)))*IF($AA70=1,(1+SSSModel!#REF!),1)</f>
        <v>0</v>
      </c>
      <c r="AT70" s="72">
        <f ca="1">IF(OR(AT$4&lt;$Q70,AT$4&gt;$Q70+IF($S70="",1000,$S70)-1),0,IF(MOD(AT$4-$Q70,IF($R70="",1000,$R70))=0,$O70,0))*IF($Y70&gt;0,(1+INDEX(Escalation!$B$3:$B$18,$Y70,0))^(AT$4-SSSModel!$C$5),1)*IF($X70=0,1,OFFSET(Profiles!$K$2,$X70,MAX(Profiles!$C$2,AT$4-$Q70)))*IF($AA70=1,(1+SSSModel!#REF!),1)</f>
        <v>0</v>
      </c>
      <c r="AU70" s="72">
        <f ca="1">IF(OR(AU$4&lt;$Q70,AU$4&gt;$Q70+IF($S70="",1000,$S70)-1),0,IF(MOD(AU$4-$Q70,IF($R70="",1000,$R70))=0,$O70,0))*IF($Y70&gt;0,(1+INDEX(Escalation!$B$3:$B$18,$Y70,0))^(AU$4-SSSModel!$C$5),1)*IF($X70=0,1,OFFSET(Profiles!$K$2,$X70,MAX(Profiles!$C$2,AU$4-$Q70)))*IF($AA70=1,(1+SSSModel!#REF!),1)</f>
        <v>0</v>
      </c>
      <c r="AV70" s="72">
        <f ca="1">IF(OR(AV$4&lt;$Q70,AV$4&gt;$Q70+IF($S70="",1000,$S70)-1),0,IF(MOD(AV$4-$Q70,IF($R70="",1000,$R70))=0,$O70,0))*IF($Y70&gt;0,(1+INDEX(Escalation!$B$3:$B$18,$Y70,0))^(AV$4-SSSModel!$C$5),1)*IF($X70=0,1,OFFSET(Profiles!$K$2,$X70,MAX(Profiles!$C$2,AV$4-$Q70)))*IF($AA70=1,(1+SSSModel!#REF!),1)</f>
        <v>0</v>
      </c>
      <c r="AW70" s="72">
        <f ca="1">IF(OR(AW$4&lt;$Q70,AW$4&gt;$Q70+IF($S70="",1000,$S70)-1),0,IF(MOD(AW$4-$Q70,IF($R70="",1000,$R70))=0,$O70,0))*IF($Y70&gt;0,(1+INDEX(Escalation!$B$3:$B$18,$Y70,0))^(AW$4-SSSModel!$C$5),1)*IF($X70=0,1,OFFSET(Profiles!$K$2,$X70,MAX(Profiles!$C$2,AW$4-$Q70)))*IF($AA70=1,(1+SSSModel!#REF!),1)</f>
        <v>0</v>
      </c>
      <c r="AX70" s="72">
        <f ca="1">IF(OR(AX$4&lt;$Q70,AX$4&gt;$Q70+IF($S70="",1000,$S70)-1),0,IF(MOD(AX$4-$Q70,IF($R70="",1000,$R70))=0,$O70,0))*IF($Y70&gt;0,(1+INDEX(Escalation!$B$3:$B$18,$Y70,0))^(AX$4-SSSModel!$C$5),1)*IF($X70=0,1,OFFSET(Profiles!$K$2,$X70,MAX(Profiles!$C$2,AX$4-$Q70)))*IF($AA70=1,(1+SSSModel!#REF!),1)</f>
        <v>0</v>
      </c>
      <c r="AY70" s="72">
        <f ca="1">IF(OR(AY$4&lt;$Q70,AY$4&gt;$Q70+IF($S70="",1000,$S70)-1),0,IF(MOD(AY$4-$Q70,IF($R70="",1000,$R70))=0,$O70,0))*IF($Y70&gt;0,(1+INDEX(Escalation!$B$3:$B$18,$Y70,0))^(AY$4-SSSModel!$C$5),1)*IF($X70=0,1,OFFSET(Profiles!$K$2,$X70,MAX(Profiles!$C$2,AY$4-$Q70)))*IF($AA70=1,(1+SSSModel!#REF!),1)</f>
        <v>0</v>
      </c>
      <c r="AZ70" s="72">
        <f ca="1">IF(OR(AZ$4&lt;$Q70,AZ$4&gt;$Q70+IF($S70="",1000,$S70)-1),0,IF(MOD(AZ$4-$Q70,IF($R70="",1000,$R70))=0,$O70,0))*IF($Y70&gt;0,(1+INDEX(Escalation!$B$3:$B$18,$Y70,0))^(AZ$4-SSSModel!$C$5),1)*IF($X70=0,1,OFFSET(Profiles!$K$2,$X70,MAX(Profiles!$C$2,AZ$4-$Q70)))*IF($AA70=1,(1+SSSModel!#REF!),1)</f>
        <v>0</v>
      </c>
      <c r="BA70" s="72">
        <f ca="1">IF(OR(BA$4&lt;$Q70,BA$4&gt;$Q70+IF($S70="",1000,$S70)-1),0,IF(MOD(BA$4-$Q70,IF($R70="",1000,$R70))=0,$O70,0))*IF($Y70&gt;0,(1+INDEX(Escalation!$B$3:$B$18,$Y70,0))^(BA$4-SSSModel!$C$5),1)*IF($X70=0,1,OFFSET(Profiles!$K$2,$X70,MAX(Profiles!$C$2,BA$4-$Q70)))*IF($AA70=1,(1+SSSModel!#REF!),1)</f>
        <v>0</v>
      </c>
      <c r="BB70" s="72">
        <f ca="1">IF(OR(BB$4&lt;$Q70,BB$4&gt;$Q70+IF($S70="",1000,$S70)-1),0,IF(MOD(BB$4-$Q70,IF($R70="",1000,$R70))=0,$O70,0))*IF($Y70&gt;0,(1+INDEX(Escalation!$B$3:$B$18,$Y70,0))^(BB$4-SSSModel!$C$5),1)*IF($X70=0,1,OFFSET(Profiles!$K$2,$X70,MAX(Profiles!$C$2,BB$4-$Q70)))*IF($AA70=1,(1+SSSModel!#REF!),1)</f>
        <v>0</v>
      </c>
      <c r="BC70" s="72">
        <f ca="1">IF(OR(BC$4&lt;$Q70,BC$4&gt;$Q70+IF($S70="",1000,$S70)-1),0,IF(MOD(BC$4-$Q70,IF($R70="",1000,$R70))=0,$O70,0))*IF($Y70&gt;0,(1+INDEX(Escalation!$B$3:$B$18,$Y70,0))^(BC$4-SSSModel!$C$5),1)*IF($X70=0,1,OFFSET(Profiles!$K$2,$X70,MAX(Profiles!$C$2,BC$4-$Q70)))*IF($AA70=1,(1+SSSModel!#REF!),1)</f>
        <v>0</v>
      </c>
      <c r="BD70" s="72">
        <f ca="1">IF(OR(BD$4&lt;$Q70,BD$4&gt;$Q70+IF($S70="",1000,$S70)-1),0,IF(MOD(BD$4-$Q70,IF($R70="",1000,$R70))=0,$O70,0))*IF($Y70&gt;0,(1+INDEX(Escalation!$B$3:$B$18,$Y70,0))^(BD$4-SSSModel!$C$5),1)*IF($X70=0,1,OFFSET(Profiles!$K$2,$X70,MAX(Profiles!$C$2,BD$4-$Q70)))*IF($AA70=1,(1+SSSModel!#REF!),1)</f>
        <v>0</v>
      </c>
      <c r="BE70" s="72">
        <f ca="1">IF(OR(BE$4&lt;$Q70,BE$4&gt;$Q70+IF($S70="",1000,$S70)-1),0,IF(MOD(BE$4-$Q70,IF($R70="",1000,$R70))=0,$O70,0))*IF($Y70&gt;0,(1+INDEX(Escalation!$B$3:$B$18,$Y70,0))^(BE$4-SSSModel!$C$5),1)*IF($X70=0,1,OFFSET(Profiles!$K$2,$X70,MAX(Profiles!$C$2,BE$4-$Q70)))*IF($AA70=1,(1+SSSModel!#REF!),1)</f>
        <v>0</v>
      </c>
      <c r="BF70" s="72">
        <f ca="1">IF(OR(BF$4&lt;$Q70,BF$4&gt;$Q70+IF($S70="",1000,$S70)-1),0,IF(MOD(BF$4-$Q70,IF($R70="",1000,$R70))=0,$O70,0))*IF($Y70&gt;0,(1+INDEX(Escalation!$B$3:$B$18,$Y70,0))^(BF$4-SSSModel!$C$5),1)*IF($X70=0,1,OFFSET(Profiles!$K$2,$X70,MAX(Profiles!$C$2,BF$4-$Q70)))*IF($AA70=1,(1+SSSModel!#REF!),1)</f>
        <v>0</v>
      </c>
      <c r="BG70" s="72">
        <f ca="1">IF(OR(BG$4&lt;$Q70,BG$4&gt;$Q70+IF($S70="",1000,$S70)-1),0,IF(MOD(BG$4-$Q70,IF($R70="",1000,$R70))=0,$O70,0))*IF($Y70&gt;0,(1+INDEX(Escalation!$B$3:$B$18,$Y70,0))^(BG$4-SSSModel!$C$5),1)*IF($X70=0,1,OFFSET(Profiles!$K$2,$X70,MAX(Profiles!$C$2,BG$4-$Q70)))*IF($AA70=1,(1+SSSModel!#REF!),1)</f>
        <v>0</v>
      </c>
      <c r="BH70" s="72">
        <f ca="1">IF(OR(BH$4&lt;$Q70,BH$4&gt;$Q70+IF($S70="",1000,$S70)-1),0,IF(MOD(BH$4-$Q70,IF($R70="",1000,$R70))=0,$O70,0))*IF($Y70&gt;0,(1+INDEX(Escalation!$B$3:$B$18,$Y70,0))^(BH$4-SSSModel!$C$5),1)*IF($X70=0,1,OFFSET(Profiles!$K$2,$X70,MAX(Profiles!$C$2,BH$4-$Q70)))*IF($AA70=1,(1+SSSModel!#REF!),1)</f>
        <v>0</v>
      </c>
      <c r="BI70" s="72">
        <f ca="1">IF(OR(BI$4&lt;$Q70,BI$4&gt;$Q70+IF($S70="",1000,$S70)-1),0,IF(MOD(BI$4-$Q70,IF($R70="",1000,$R70))=0,$O70,0))*IF($Y70&gt;0,(1+INDEX(Escalation!$B$3:$B$18,$Y70,0))^(BI$4-SSSModel!$C$5),1)*IF($X70=0,1,OFFSET(Profiles!$K$2,$X70,MAX(Profiles!$C$2,BI$4-$Q70)))*IF($AA70=1,(1+SSSModel!#REF!),1)</f>
        <v>0</v>
      </c>
      <c r="BJ70" s="72">
        <f ca="1">IF(OR(BJ$4&lt;$Q70,BJ$4&gt;$Q70+IF($S70="",1000,$S70)-1),0,IF(MOD(BJ$4-$Q70,IF($R70="",1000,$R70))=0,$O70,0))*IF($Y70&gt;0,(1+INDEX(Escalation!$B$3:$B$18,$Y70,0))^(BJ$4-SSSModel!$C$5),1)*IF($X70=0,1,OFFSET(Profiles!$K$2,$X70,MAX(Profiles!$C$2,BJ$4-$Q70)))*IF($AA70=1,(1+SSSModel!#REF!),1)</f>
        <v>0</v>
      </c>
      <c r="BK70" s="72">
        <f ca="1">IF(OR(BK$4&lt;$Q70,BK$4&gt;$Q70+IF($S70="",1000,$S70)-1),0,IF(MOD(BK$4-$Q70,IF($R70="",1000,$R70))=0,$O70,0))*IF($Y70&gt;0,(1+INDEX(Escalation!$B$3:$B$18,$Y70,0))^(BK$4-SSSModel!$C$5),1)*IF($X70=0,1,OFFSET(Profiles!$K$2,$X70,MAX(Profiles!$C$2,BK$4-$Q70)))*IF($AA70=1,(1+SSSModel!#REF!),1)</f>
        <v>0</v>
      </c>
      <c r="BL70" s="72">
        <f ca="1">IF(OR(BL$4&lt;$Q70,BL$4&gt;$Q70+IF($S70="",1000,$S70)-1),0,IF(MOD(BL$4-$Q70,IF($R70="",1000,$R70))=0,$O70,0))*IF($Y70&gt;0,(1+INDEX(Escalation!$B$3:$B$18,$Y70,0))^(BL$4-SSSModel!$C$5),1)*IF($X70=0,1,OFFSET(Profiles!$K$2,$X70,MAX(Profiles!$C$2,BL$4-$Q70)))*IF($AA70=1,(1+SSSModel!#REF!),1)</f>
        <v>0</v>
      </c>
      <c r="BM70" s="72">
        <f ca="1">IF(OR(BM$4&lt;$Q70,BM$4&gt;$Q70+IF($S70="",1000,$S70)-1),0,IF(MOD(BM$4-$Q70,IF($R70="",1000,$R70))=0,$O70,0))*IF($Y70&gt;0,(1+INDEX(Escalation!$B$3:$B$18,$Y70,0))^(BM$4-SSSModel!$C$5),1)*IF($X70=0,1,OFFSET(Profiles!$K$2,$X70,MAX(Profiles!$C$2,BM$4-$Q70)))*IF($AA70=1,(1+SSSModel!#REF!),1)</f>
        <v>0</v>
      </c>
      <c r="BN70" s="72">
        <f ca="1">IF(OR(BN$4&lt;$Q70,BN$4&gt;$Q70+IF($S70="",1000,$S70)-1),0,IF(MOD(BN$4-$Q70,IF($R70="",1000,$R70))=0,$O70,0))*IF($Y70&gt;0,(1+INDEX(Escalation!$B$3:$B$18,$Y70,0))^(BN$4-SSSModel!$C$5),1)*IF($X70=0,1,OFFSET(Profiles!$K$2,$X70,MAX(Profiles!$C$2,BN$4-$Q70)))*IF($AA70=1,(1+SSSModel!#REF!),1)</f>
        <v>0</v>
      </c>
      <c r="BO70" s="72">
        <f ca="1">IF(OR(BO$4&lt;$Q70,BO$4&gt;$Q70+IF($S70="",1000,$S70)-1),0,IF(MOD(BO$4-$Q70,IF($R70="",1000,$R70))=0,$O70,0))*IF($Y70&gt;0,(1+INDEX(Escalation!$B$3:$B$18,$Y70,0))^(BO$4-SSSModel!$C$5),1)*IF($X70=0,1,OFFSET(Profiles!$K$2,$X70,MAX(Profiles!$C$2,BO$4-$Q70)))*IF($AA70=1,(1+SSSModel!#REF!),1)</f>
        <v>0</v>
      </c>
      <c r="BP70" s="72">
        <f ca="1">IF(OR(BP$4&lt;$Q70,BP$4&gt;$Q70+IF($S70="",1000,$S70)-1),0,IF(MOD(BP$4-$Q70,IF($R70="",1000,$R70))=0,$O70,0))*IF($Y70&gt;0,(1+INDEX(Escalation!$B$3:$B$18,$Y70,0))^(BP$4-SSSModel!$C$5),1)*IF($X70=0,1,OFFSET(Profiles!$K$2,$X70,MAX(Profiles!$C$2,BP$4-$Q70)))*IF($AA70=1,(1+SSSModel!#REF!),1)</f>
        <v>0</v>
      </c>
      <c r="BQ70" s="72">
        <f ca="1">IF(OR(BQ$4&lt;$Q70,BQ$4&gt;$Q70+IF($S70="",1000,$S70)-1),0,IF(MOD(BQ$4-$Q70,IF($R70="",1000,$R70))=0,$O70,0))*IF($Y70&gt;0,(1+INDEX(Escalation!$B$3:$B$18,$Y70,0))^(BQ$4-SSSModel!$C$5),1)*IF($X70=0,1,OFFSET(Profiles!$K$2,$X70,MAX(Profiles!$C$2,BQ$4-$Q70)))*IF($AA70=1,(1+SSSModel!#REF!),1)</f>
        <v>0</v>
      </c>
      <c r="BR70" s="72">
        <f ca="1">IF(OR(BR$4&lt;$Q70,BR$4&gt;$Q70+IF($S70="",1000,$S70)-1),0,IF(MOD(BR$4-$Q70,IF($R70="",1000,$R70))=0,$O70,0))*IF($Y70&gt;0,(1+INDEX(Escalation!$B$3:$B$18,$Y70,0))^(BR$4-SSSModel!$C$5),1)*IF($X70=0,1,OFFSET(Profiles!$K$2,$X70,MAX(Profiles!$C$2,BR$4-$Q70)))*IF($AA70=1,(1+SSSModel!#REF!),1)</f>
        <v>0</v>
      </c>
      <c r="BS70" s="72">
        <f ca="1">IF(OR(BS$4&lt;$Q70,BS$4&gt;$Q70+IF($S70="",1000,$S70)-1),0,IF(MOD(BS$4-$Q70,IF($R70="",1000,$R70))=0,$O70,0))*IF($Y70&gt;0,(1+INDEX(Escalation!$B$3:$B$18,$Y70,0))^(BS$4-SSSModel!$C$5),1)*IF($X70=0,1,OFFSET(Profiles!$K$2,$X70,MAX(Profiles!$C$2,BS$4-$Q70)))*IF($AA70=1,(1+SSSModel!#REF!),1)</f>
        <v>0</v>
      </c>
      <c r="BT70" s="72">
        <f ca="1">IF(OR(BT$4&lt;$Q70,BT$4&gt;$Q70+IF($S70="",1000,$S70)-1),0,IF(MOD(BT$4-$Q70,IF($R70="",1000,$R70))=0,$O70,0))*IF($Y70&gt;0,(1+INDEX(Escalation!$B$3:$B$18,$Y70,0))^(BT$4-SSSModel!$C$5),1)*IF($X70=0,1,OFFSET(Profiles!$K$2,$X70,MAX(Profiles!$C$2,BT$4-$Q70)))*IF($AA70=1,(1+SSSModel!#REF!),1)</f>
        <v>0</v>
      </c>
      <c r="BU70" s="72">
        <f ca="1">IF(OR(BU$4&lt;$Q70,BU$4&gt;$Q70+IF($S70="",1000,$S70)-1),0,IF(MOD(BU$4-$Q70,IF($R70="",1000,$R70))=0,$O70,0))*IF($Y70&gt;0,(1+INDEX(Escalation!$B$3:$B$18,$Y70,0))^(BU$4-SSSModel!$C$5),1)*IF($X70=0,1,OFFSET(Profiles!$K$2,$X70,MAX(Profiles!$C$2,BU$4-$Q70)))*IF($AA70=1,(1+SSSModel!#REF!),1)</f>
        <v>0</v>
      </c>
      <c r="BV70" s="72">
        <f ca="1">IF(OR(BV$4&lt;$Q70,BV$4&gt;$Q70+IF($S70="",1000,$S70)-1),0,IF(MOD(BV$4-$Q70,IF($R70="",1000,$R70))=0,$O70,0))*IF($Y70&gt;0,(1+INDEX(Escalation!$B$3:$B$18,$Y70,0))^(BV$4-SSSModel!$C$5),1)*IF($X70=0,1,OFFSET(Profiles!$K$2,$X70,MAX(Profiles!$C$2,BV$4-$Q70)))*IF($AA70=1,(1+SSSModel!#REF!),1)</f>
        <v>0</v>
      </c>
      <c r="BW70" s="72">
        <f ca="1">IF(OR(BW$4&lt;$Q70,BW$4&gt;$Q70+IF($S70="",1000,$S70)-1),0,IF(MOD(BW$4-$Q70,IF($R70="",1000,$R70))=0,$O70,0))*IF($Y70&gt;0,(1+INDEX(Escalation!$B$3:$B$18,$Y70,0))^(BW$4-SSSModel!$C$5),1)*IF($X70=0,1,OFFSET(Profiles!$K$2,$X70,MAX(Profiles!$C$2,BW$4-$Q70)))*IF($AA70=1,(1+SSSModel!#REF!),1)</f>
        <v>0</v>
      </c>
      <c r="BX70" s="72">
        <f ca="1">IF(OR(BX$4&lt;$Q70,BX$4&gt;$Q70+IF($S70="",1000,$S70)-1),0,IF(MOD(BX$4-$Q70,IF($R70="",1000,$R70))=0,$O70,0))*IF($Y70&gt;0,(1+INDEX(Escalation!$B$3:$B$18,$Y70,0))^(BX$4-SSSModel!$C$5),1)*IF($X70=0,1,OFFSET(Profiles!$K$2,$X70,MAX(Profiles!$C$2,BX$4-$Q70)))*IF($AA70=1,(1+SSSModel!#REF!),1)</f>
        <v>0</v>
      </c>
      <c r="BY70" s="72">
        <f ca="1">IF(OR(BY$4&lt;$Q70,BY$4&gt;$Q70+IF($S70="",1000,$S70)-1),0,IF(MOD(BY$4-$Q70,IF($R70="",1000,$R70))=0,$O70,0))*IF($Y70&gt;0,(1+INDEX(Escalation!$B$3:$B$18,$Y70,0))^(BY$4-SSSModel!$C$5),1)*IF($X70=0,1,OFFSET(Profiles!$K$2,$X70,MAX(Profiles!$C$2,BY$4-$Q70)))*IF($AA70=1,(1+SSSModel!#REF!),1)</f>
        <v>0</v>
      </c>
      <c r="BZ70" s="72">
        <f ca="1">IF(OR(BZ$4&lt;$Q70,BZ$4&gt;$Q70+IF($S70="",1000,$S70)-1),0,IF(MOD(BZ$4-$Q70,IF($R70="",1000,$R70))=0,$O70,0))*IF($Y70&gt;0,(1+INDEX(Escalation!$B$3:$B$18,$Y70,0))^(BZ$4-SSSModel!$C$5),1)*IF($X70=0,1,OFFSET(Profiles!$K$2,$X70,MAX(Profiles!$C$2,BZ$4-$Q70)))*IF($AA70=1,(1+SSSModel!#REF!),1)</f>
        <v>0</v>
      </c>
      <c r="CA70" s="134">
        <f ca="1">IF(OR($Z70=0,SSSModel!$C$4="CF"),AC70,
IF(LEFT($V70,3)="ON_",
     IF(SSSModel!$C$4="RR",SUMPRODUCT(OFFSET($AC70,0,0,1,$CB$2),OFFSET(Profiles!$K$28,($Z70-1)*(Profiles!$I$26+1)+CA$4-SSSModel!$C$3+1,0,1,$CB$2)),
     IF(SSSModel!$C$4="ECC",$EA70*$EB70*SUMPRODUCT(OFFSET($AC70,0,MAX(0,CA$4-$DZ70-$CA$4+1),1,MIN($DZ70,CA$4-$CA$4+1)),OFFSET(Escalation!$K$24,($Y70-1)*(Escalation!$I$22+1)+CA$4-SSSModel!$C$3+1,MAX(0,CA$4-$DZ70-$CA$4+1),1,MIN($DZ70,CA$4-$CA$4+1))),
     IF(SSSModel!$C$4="PV",AC70*$EA70*(1+SSSModel!$C$2),
     IF(SSSModel!$C$4="FCR",$EC70*SUM(OFFSET($AC70,0,MAX(CA$4-$AC$4-$DZ70+1,0),1,MIN($DZ70,CA$4-$AC$4+1))),0)))),
SUM($AC70:$BZ70)*
     IF(SSSModel!$C$4="RR",OFFSET(Profiles!$K$2,$Z70,MAX(Profiles!$C$2,AC$4-$W70)),
     IF(SSSModel!$C$4="ECC",$EA70*$EB70*IF(MAX(Escalation!$C$2,AC$4-$W70)&gt;$DZ70-1,0,OFFSET(Escalation!$K$2,$Y70,MAX(Escalation!$C$2,AC$4-$W70))),
     IF(SSSModel!$C$4="PV",IF(CA$4=$W70,$EA70*(1+SSSModel!$C$2),0),
     IF(SSSModel!$C$4="FCR",IF(AND(CA$4&gt;=$W70,OFFSET(Profiles!$K$2,$Z70,MAX(Profiles!$C$2,AC$4-$W70))&gt;0),$EC70,0),0))))))</f>
        <v>0</v>
      </c>
      <c r="CB70" s="135">
        <f ca="1">IF(OR($Z70=0,SSSModel!$C$4="CF"),AD70,
IF(LEFT($V70,3)="ON_",
     IF(SSSModel!$C$4="RR",SUMPRODUCT(OFFSET($AC70,0,0,1,$CB$2),OFFSET(Profiles!$K$28,($Z70-1)*(Profiles!$I$26+1)+CB$4-SSSModel!$C$3+1,0,1,$CB$2)),
     IF(SSSModel!$C$4="ECC",$EA70*$EB70*SUMPRODUCT(OFFSET($AC70,0,MAX(0,CB$4-$DZ70-$CA$4+1),1,MIN($DZ70,CB$4-$CA$4+1)),OFFSET(Escalation!$K$24,($Y70-1)*(Escalation!$I$22+1)+CB$4-SSSModel!$C$3+1,MAX(0,CB$4-$DZ70-$CA$4+1),1,MIN($DZ70,CB$4-$CA$4+1))),
     IF(SSSModel!$C$4="PV",AD70*$EA70*(1+SSSModel!$C$2),
     IF(SSSModel!$C$4="FCR",$EC70*SUM(OFFSET($AC70,0,MAX(CB$4-$AC$4-$DZ70+1,0),1,MIN($DZ70,CB$4-$AC$4+1))),0)))),
SUM($AC70:$BZ70)*
     IF(SSSModel!$C$4="RR",OFFSET(Profiles!$K$2,$Z70,MAX(Profiles!$C$2,AD$4-$W70)),
     IF(SSSModel!$C$4="ECC",$EA70*$EB70*IF(MAX(Escalation!$C$2,AD$4-$W70)&gt;$DZ70-1,0,OFFSET(Escalation!$K$2,$Y70,MAX(Escalation!$C$2,AD$4-$W70))),
     IF(SSSModel!$C$4="PV",IF(CB$4=$W70,$EA70*(1+SSSModel!$C$2),0),
     IF(SSSModel!$C$4="FCR",IF(AND(CB$4&gt;=$W70,OFFSET(Profiles!$K$2,$Z70,MAX(Profiles!$C$2,AD$4-$W70))&gt;0),$EC70,0),0))))))</f>
        <v>0</v>
      </c>
      <c r="CC70" s="135">
        <f ca="1">IF(OR($Z70=0,SSSModel!$C$4="CF"),AE70,
IF(LEFT($V70,3)="ON_",
     IF(SSSModel!$C$4="RR",SUMPRODUCT(OFFSET($AC70,0,0,1,$CB$2),OFFSET(Profiles!$K$28,($Z70-1)*(Profiles!$I$26+1)+CC$4-SSSModel!$C$3+1,0,1,$CB$2)),
     IF(SSSModel!$C$4="ECC",$EA70*$EB70*SUMPRODUCT(OFFSET($AC70,0,MAX(0,CC$4-$DZ70-$CA$4+1),1,MIN($DZ70,CC$4-$CA$4+1)),OFFSET(Escalation!$K$24,($Y70-1)*(Escalation!$I$22+1)+CC$4-SSSModel!$C$3+1,MAX(0,CC$4-$DZ70-$CA$4+1),1,MIN($DZ70,CC$4-$CA$4+1))),
     IF(SSSModel!$C$4="PV",AE70*$EA70*(1+SSSModel!$C$2),
     IF(SSSModel!$C$4="FCR",$EC70*SUM(OFFSET($AC70,0,MAX(CC$4-$AC$4-$DZ70+1,0),1,MIN($DZ70,CC$4-$AC$4+1))),0)))),
SUM($AC70:$BZ70)*
     IF(SSSModel!$C$4="RR",OFFSET(Profiles!$K$2,$Z70,MAX(Profiles!$C$2,AE$4-$W70)),
     IF(SSSModel!$C$4="ECC",$EA70*$EB70*IF(MAX(Escalation!$C$2,AE$4-$W70)&gt;$DZ70-1,0,OFFSET(Escalation!$K$2,$Y70,MAX(Escalation!$C$2,AE$4-$W70))),
     IF(SSSModel!$C$4="PV",IF(CC$4=$W70,$EA70*(1+SSSModel!$C$2),0),
     IF(SSSModel!$C$4="FCR",IF(AND(CC$4&gt;=$W70,OFFSET(Profiles!$K$2,$Z70,MAX(Profiles!$C$2,AE$4-$W70))&gt;0),$EC70,0),0))))))</f>
        <v>0</v>
      </c>
      <c r="CD70" s="135">
        <f ca="1">IF(OR($Z70=0,SSSModel!$C$4="CF"),AF70,
IF(LEFT($V70,3)="ON_",
     IF(SSSModel!$C$4="RR",SUMPRODUCT(OFFSET($AC70,0,0,1,$CB$2),OFFSET(Profiles!$K$28,($Z70-1)*(Profiles!$I$26+1)+CD$4-SSSModel!$C$3+1,0,1,$CB$2)),
     IF(SSSModel!$C$4="ECC",$EA70*$EB70*SUMPRODUCT(OFFSET($AC70,0,MAX(0,CD$4-$DZ70-$CA$4+1),1,MIN($DZ70,CD$4-$CA$4+1)),OFFSET(Escalation!$K$24,($Y70-1)*(Escalation!$I$22+1)+CD$4-SSSModel!$C$3+1,MAX(0,CD$4-$DZ70-$CA$4+1),1,MIN($DZ70,CD$4-$CA$4+1))),
     IF(SSSModel!$C$4="PV",AF70*$EA70*(1+SSSModel!$C$2),
     IF(SSSModel!$C$4="FCR",$EC70*SUM(OFFSET($AC70,0,MAX(CD$4-$AC$4-$DZ70+1,0),1,MIN($DZ70,CD$4-$AC$4+1))),0)))),
SUM($AC70:$BZ70)*
     IF(SSSModel!$C$4="RR",OFFSET(Profiles!$K$2,$Z70,MAX(Profiles!$C$2,AF$4-$W70)),
     IF(SSSModel!$C$4="ECC",$EA70*$EB70*IF(MAX(Escalation!$C$2,AF$4-$W70)&gt;$DZ70-1,0,OFFSET(Escalation!$K$2,$Y70,MAX(Escalation!$C$2,AF$4-$W70))),
     IF(SSSModel!$C$4="PV",IF(CD$4=$W70,$EA70*(1+SSSModel!$C$2),0),
     IF(SSSModel!$C$4="FCR",IF(AND(CD$4&gt;=$W70,OFFSET(Profiles!$K$2,$Z70,MAX(Profiles!$C$2,AF$4-$W70))&gt;0),$EC70,0),0))))))</f>
        <v>0</v>
      </c>
      <c r="CE70" s="135">
        <f ca="1">IF(OR($Z70=0,SSSModel!$C$4="CF"),AG70,
IF(LEFT($V70,3)="ON_",
     IF(SSSModel!$C$4="RR",SUMPRODUCT(OFFSET($AC70,0,0,1,$CB$2),OFFSET(Profiles!$K$28,($Z70-1)*(Profiles!$I$26+1)+CE$4-SSSModel!$C$3+1,0,1,$CB$2)),
     IF(SSSModel!$C$4="ECC",$EA70*$EB70*SUMPRODUCT(OFFSET($AC70,0,MAX(0,CE$4-$DZ70-$CA$4+1),1,MIN($DZ70,CE$4-$CA$4+1)),OFFSET(Escalation!$K$24,($Y70-1)*(Escalation!$I$22+1)+CE$4-SSSModel!$C$3+1,MAX(0,CE$4-$DZ70-$CA$4+1),1,MIN($DZ70,CE$4-$CA$4+1))),
     IF(SSSModel!$C$4="PV",AG70*$EA70*(1+SSSModel!$C$2),
     IF(SSSModel!$C$4="FCR",$EC70*SUM(OFFSET($AC70,0,MAX(CE$4-$AC$4-$DZ70+1,0),1,MIN($DZ70,CE$4-$AC$4+1))),0)))),
SUM($AC70:$BZ70)*
     IF(SSSModel!$C$4="RR",OFFSET(Profiles!$K$2,$Z70,MAX(Profiles!$C$2,AG$4-$W70)),
     IF(SSSModel!$C$4="ECC",$EA70*$EB70*IF(MAX(Escalation!$C$2,AG$4-$W70)&gt;$DZ70-1,0,OFFSET(Escalation!$K$2,$Y70,MAX(Escalation!$C$2,AG$4-$W70))),
     IF(SSSModel!$C$4="PV",IF(CE$4=$W70,$EA70*(1+SSSModel!$C$2),0),
     IF(SSSModel!$C$4="FCR",IF(AND(CE$4&gt;=$W70,OFFSET(Profiles!$K$2,$Z70,MAX(Profiles!$C$2,AG$4-$W70))&gt;0),$EC70,0),0))))))</f>
        <v>0</v>
      </c>
      <c r="CF70" s="135">
        <f ca="1">IF(OR($Z70=0,SSSModel!$C$4="CF"),AH70,
IF(LEFT($V70,3)="ON_",
     IF(SSSModel!$C$4="RR",SUMPRODUCT(OFFSET($AC70,0,0,1,$CB$2),OFFSET(Profiles!$K$28,($Z70-1)*(Profiles!$I$26+1)+CF$4-SSSModel!$C$3+1,0,1,$CB$2)),
     IF(SSSModel!$C$4="ECC",$EA70*$EB70*SUMPRODUCT(OFFSET($AC70,0,MAX(0,CF$4-$DZ70-$CA$4+1),1,MIN($DZ70,CF$4-$CA$4+1)),OFFSET(Escalation!$K$24,($Y70-1)*(Escalation!$I$22+1)+CF$4-SSSModel!$C$3+1,MAX(0,CF$4-$DZ70-$CA$4+1),1,MIN($DZ70,CF$4-$CA$4+1))),
     IF(SSSModel!$C$4="PV",AH70*$EA70*(1+SSSModel!$C$2),
     IF(SSSModel!$C$4="FCR",$EC70*SUM(OFFSET($AC70,0,MAX(CF$4-$AC$4-$DZ70+1,0),1,MIN($DZ70,CF$4-$AC$4+1))),0)))),
SUM($AC70:$BZ70)*
     IF(SSSModel!$C$4="RR",OFFSET(Profiles!$K$2,$Z70,MAX(Profiles!$C$2,AH$4-$W70)),
     IF(SSSModel!$C$4="ECC",$EA70*$EB70*IF(MAX(Escalation!$C$2,AH$4-$W70)&gt;$DZ70-1,0,OFFSET(Escalation!$K$2,$Y70,MAX(Escalation!$C$2,AH$4-$W70))),
     IF(SSSModel!$C$4="PV",IF(CF$4=$W70,$EA70*(1+SSSModel!$C$2),0),
     IF(SSSModel!$C$4="FCR",IF(AND(CF$4&gt;=$W70,OFFSET(Profiles!$K$2,$Z70,MAX(Profiles!$C$2,AH$4-$W70))&gt;0),$EC70,0),0))))))</f>
        <v>0</v>
      </c>
      <c r="CG70" s="135">
        <f ca="1">IF(OR($Z70=0,SSSModel!$C$4="CF"),AI70,
IF(LEFT($V70,3)="ON_",
     IF(SSSModel!$C$4="RR",SUMPRODUCT(OFFSET($AC70,0,0,1,$CB$2),OFFSET(Profiles!$K$28,($Z70-1)*(Profiles!$I$26+1)+CG$4-SSSModel!$C$3+1,0,1,$CB$2)),
     IF(SSSModel!$C$4="ECC",$EA70*$EB70*SUMPRODUCT(OFFSET($AC70,0,MAX(0,CG$4-$DZ70-$CA$4+1),1,MIN($DZ70,CG$4-$CA$4+1)),OFFSET(Escalation!$K$24,($Y70-1)*(Escalation!$I$22+1)+CG$4-SSSModel!$C$3+1,MAX(0,CG$4-$DZ70-$CA$4+1),1,MIN($DZ70,CG$4-$CA$4+1))),
     IF(SSSModel!$C$4="PV",AI70*$EA70*(1+SSSModel!$C$2),
     IF(SSSModel!$C$4="FCR",$EC70*SUM(OFFSET($AC70,0,MAX(CG$4-$AC$4-$DZ70+1,0),1,MIN($DZ70,CG$4-$AC$4+1))),0)))),
SUM($AC70:$BZ70)*
     IF(SSSModel!$C$4="RR",OFFSET(Profiles!$K$2,$Z70,MAX(Profiles!$C$2,AI$4-$W70)),
     IF(SSSModel!$C$4="ECC",$EA70*$EB70*IF(MAX(Escalation!$C$2,AI$4-$W70)&gt;$DZ70-1,0,OFFSET(Escalation!$K$2,$Y70,MAX(Escalation!$C$2,AI$4-$W70))),
     IF(SSSModel!$C$4="PV",IF(CG$4=$W70,$EA70*(1+SSSModel!$C$2),0),
     IF(SSSModel!$C$4="FCR",IF(AND(CG$4&gt;=$W70,OFFSET(Profiles!$K$2,$Z70,MAX(Profiles!$C$2,AI$4-$W70))&gt;0),$EC70,0),0))))))</f>
        <v>0</v>
      </c>
      <c r="CH70" s="135">
        <f ca="1">IF(OR($Z70=0,SSSModel!$C$4="CF"),AJ70,
IF(LEFT($V70,3)="ON_",
     IF(SSSModel!$C$4="RR",SUMPRODUCT(OFFSET($AC70,0,0,1,$CB$2),OFFSET(Profiles!$K$28,($Z70-1)*(Profiles!$I$26+1)+CH$4-SSSModel!$C$3+1,0,1,$CB$2)),
     IF(SSSModel!$C$4="ECC",$EA70*$EB70*SUMPRODUCT(OFFSET($AC70,0,MAX(0,CH$4-$DZ70-$CA$4+1),1,MIN($DZ70,CH$4-$CA$4+1)),OFFSET(Escalation!$K$24,($Y70-1)*(Escalation!$I$22+1)+CH$4-SSSModel!$C$3+1,MAX(0,CH$4-$DZ70-$CA$4+1),1,MIN($DZ70,CH$4-$CA$4+1))),
     IF(SSSModel!$C$4="PV",AJ70*$EA70*(1+SSSModel!$C$2),
     IF(SSSModel!$C$4="FCR",$EC70*SUM(OFFSET($AC70,0,MAX(CH$4-$AC$4-$DZ70+1,0),1,MIN($DZ70,CH$4-$AC$4+1))),0)))),
SUM($AC70:$BZ70)*
     IF(SSSModel!$C$4="RR",OFFSET(Profiles!$K$2,$Z70,MAX(Profiles!$C$2,AJ$4-$W70)),
     IF(SSSModel!$C$4="ECC",$EA70*$EB70*IF(MAX(Escalation!$C$2,AJ$4-$W70)&gt;$DZ70-1,0,OFFSET(Escalation!$K$2,$Y70,MAX(Escalation!$C$2,AJ$4-$W70))),
     IF(SSSModel!$C$4="PV",IF(CH$4=$W70,$EA70*(1+SSSModel!$C$2),0),
     IF(SSSModel!$C$4="FCR",IF(AND(CH$4&gt;=$W70,OFFSET(Profiles!$K$2,$Z70,MAX(Profiles!$C$2,AJ$4-$W70))&gt;0),$EC70,0),0))))))</f>
        <v>0</v>
      </c>
      <c r="CI70" s="135">
        <f ca="1">IF(OR($Z70=0,SSSModel!$C$4="CF"),AK70,
IF(LEFT($V70,3)="ON_",
     IF(SSSModel!$C$4="RR",SUMPRODUCT(OFFSET($AC70,0,0,1,$CB$2),OFFSET(Profiles!$K$28,($Z70-1)*(Profiles!$I$26+1)+CI$4-SSSModel!$C$3+1,0,1,$CB$2)),
     IF(SSSModel!$C$4="ECC",$EA70*$EB70*SUMPRODUCT(OFFSET($AC70,0,MAX(0,CI$4-$DZ70-$CA$4+1),1,MIN($DZ70,CI$4-$CA$4+1)),OFFSET(Escalation!$K$24,($Y70-1)*(Escalation!$I$22+1)+CI$4-SSSModel!$C$3+1,MAX(0,CI$4-$DZ70-$CA$4+1),1,MIN($DZ70,CI$4-$CA$4+1))),
     IF(SSSModel!$C$4="PV",AK70*$EA70*(1+SSSModel!$C$2),
     IF(SSSModel!$C$4="FCR",$EC70*SUM(OFFSET($AC70,0,MAX(CI$4-$AC$4-$DZ70+1,0),1,MIN($DZ70,CI$4-$AC$4+1))),0)))),
SUM($AC70:$BZ70)*
     IF(SSSModel!$C$4="RR",OFFSET(Profiles!$K$2,$Z70,MAX(Profiles!$C$2,AK$4-$W70)),
     IF(SSSModel!$C$4="ECC",$EA70*$EB70*IF(MAX(Escalation!$C$2,AK$4-$W70)&gt;$DZ70-1,0,OFFSET(Escalation!$K$2,$Y70,MAX(Escalation!$C$2,AK$4-$W70))),
     IF(SSSModel!$C$4="PV",IF(CI$4=$W70,$EA70*(1+SSSModel!$C$2),0),
     IF(SSSModel!$C$4="FCR",IF(AND(CI$4&gt;=$W70,OFFSET(Profiles!$K$2,$Z70,MAX(Profiles!$C$2,AK$4-$W70))&gt;0),$EC70,0),0))))))</f>
        <v>0</v>
      </c>
      <c r="CJ70" s="135">
        <f ca="1">IF(OR($Z70=0,SSSModel!$C$4="CF"),AL70,
IF(LEFT($V70,3)="ON_",
     IF(SSSModel!$C$4="RR",SUMPRODUCT(OFFSET($AC70,0,0,1,$CB$2),OFFSET(Profiles!$K$28,($Z70-1)*(Profiles!$I$26+1)+CJ$4-SSSModel!$C$3+1,0,1,$CB$2)),
     IF(SSSModel!$C$4="ECC",$EA70*$EB70*SUMPRODUCT(OFFSET($AC70,0,MAX(0,CJ$4-$DZ70-$CA$4+1),1,MIN($DZ70,CJ$4-$CA$4+1)),OFFSET(Escalation!$K$24,($Y70-1)*(Escalation!$I$22+1)+CJ$4-SSSModel!$C$3+1,MAX(0,CJ$4-$DZ70-$CA$4+1),1,MIN($DZ70,CJ$4-$CA$4+1))),
     IF(SSSModel!$C$4="PV",AL70*$EA70*(1+SSSModel!$C$2),
     IF(SSSModel!$C$4="FCR",$EC70*SUM(OFFSET($AC70,0,MAX(CJ$4-$AC$4-$DZ70+1,0),1,MIN($DZ70,CJ$4-$AC$4+1))),0)))),
SUM($AC70:$BZ70)*
     IF(SSSModel!$C$4="RR",OFFSET(Profiles!$K$2,$Z70,MAX(Profiles!$C$2,AL$4-$W70)),
     IF(SSSModel!$C$4="ECC",$EA70*$EB70*IF(MAX(Escalation!$C$2,AL$4-$W70)&gt;$DZ70-1,0,OFFSET(Escalation!$K$2,$Y70,MAX(Escalation!$C$2,AL$4-$W70))),
     IF(SSSModel!$C$4="PV",IF(CJ$4=$W70,$EA70*(1+SSSModel!$C$2),0),
     IF(SSSModel!$C$4="FCR",IF(AND(CJ$4&gt;=$W70,OFFSET(Profiles!$K$2,$Z70,MAX(Profiles!$C$2,AL$4-$W70))&gt;0),$EC70,0),0))))))</f>
        <v>0</v>
      </c>
      <c r="CK70" s="135">
        <f ca="1">IF(OR($Z70=0,SSSModel!$C$4="CF"),AM70,
IF(LEFT($V70,3)="ON_",
     IF(SSSModel!$C$4="RR",SUMPRODUCT(OFFSET($AC70,0,0,1,$CB$2),OFFSET(Profiles!$K$28,($Z70-1)*(Profiles!$I$26+1)+CK$4-SSSModel!$C$3+1,0,1,$CB$2)),
     IF(SSSModel!$C$4="ECC",$EA70*$EB70*SUMPRODUCT(OFFSET($AC70,0,MAX(0,CK$4-$DZ70-$CA$4+1),1,MIN($DZ70,CK$4-$CA$4+1)),OFFSET(Escalation!$K$24,($Y70-1)*(Escalation!$I$22+1)+CK$4-SSSModel!$C$3+1,MAX(0,CK$4-$DZ70-$CA$4+1),1,MIN($DZ70,CK$4-$CA$4+1))),
     IF(SSSModel!$C$4="PV",AM70*$EA70*(1+SSSModel!$C$2),
     IF(SSSModel!$C$4="FCR",$EC70*SUM(OFFSET($AC70,0,MAX(CK$4-$AC$4-$DZ70+1,0),1,MIN($DZ70,CK$4-$AC$4+1))),0)))),
SUM($AC70:$BZ70)*
     IF(SSSModel!$C$4="RR",OFFSET(Profiles!$K$2,$Z70,MAX(Profiles!$C$2,AM$4-$W70)),
     IF(SSSModel!$C$4="ECC",$EA70*$EB70*IF(MAX(Escalation!$C$2,AM$4-$W70)&gt;$DZ70-1,0,OFFSET(Escalation!$K$2,$Y70,MAX(Escalation!$C$2,AM$4-$W70))),
     IF(SSSModel!$C$4="PV",IF(CK$4=$W70,$EA70*(1+SSSModel!$C$2),0),
     IF(SSSModel!$C$4="FCR",IF(AND(CK$4&gt;=$W70,OFFSET(Profiles!$K$2,$Z70,MAX(Profiles!$C$2,AM$4-$W70))&gt;0),$EC70,0),0))))))</f>
        <v>0</v>
      </c>
      <c r="CL70" s="135">
        <f ca="1">IF(OR($Z70=0,SSSModel!$C$4="CF"),AN70,
IF(LEFT($V70,3)="ON_",
     IF(SSSModel!$C$4="RR",SUMPRODUCT(OFFSET($AC70,0,0,1,$CB$2),OFFSET(Profiles!$K$28,($Z70-1)*(Profiles!$I$26+1)+CL$4-SSSModel!$C$3+1,0,1,$CB$2)),
     IF(SSSModel!$C$4="ECC",$EA70*$EB70*SUMPRODUCT(OFFSET($AC70,0,MAX(0,CL$4-$DZ70-$CA$4+1),1,MIN($DZ70,CL$4-$CA$4+1)),OFFSET(Escalation!$K$24,($Y70-1)*(Escalation!$I$22+1)+CL$4-SSSModel!$C$3+1,MAX(0,CL$4-$DZ70-$CA$4+1),1,MIN($DZ70,CL$4-$CA$4+1))),
     IF(SSSModel!$C$4="PV",AN70*$EA70*(1+SSSModel!$C$2),
     IF(SSSModel!$C$4="FCR",$EC70*SUM(OFFSET($AC70,0,MAX(CL$4-$AC$4-$DZ70+1,0),1,MIN($DZ70,CL$4-$AC$4+1))),0)))),
SUM($AC70:$BZ70)*
     IF(SSSModel!$C$4="RR",OFFSET(Profiles!$K$2,$Z70,MAX(Profiles!$C$2,AN$4-$W70)),
     IF(SSSModel!$C$4="ECC",$EA70*$EB70*IF(MAX(Escalation!$C$2,AN$4-$W70)&gt;$DZ70-1,0,OFFSET(Escalation!$K$2,$Y70,MAX(Escalation!$C$2,AN$4-$W70))),
     IF(SSSModel!$C$4="PV",IF(CL$4=$W70,$EA70*(1+SSSModel!$C$2),0),
     IF(SSSModel!$C$4="FCR",IF(AND(CL$4&gt;=$W70,OFFSET(Profiles!$K$2,$Z70,MAX(Profiles!$C$2,AN$4-$W70))&gt;0),$EC70,0),0))))))</f>
        <v>0</v>
      </c>
      <c r="CM70" s="135">
        <f ca="1">IF(OR($Z70=0,SSSModel!$C$4="CF"),AO70,
IF(LEFT($V70,3)="ON_",
     IF(SSSModel!$C$4="RR",SUMPRODUCT(OFFSET($AC70,0,0,1,$CB$2),OFFSET(Profiles!$K$28,($Z70-1)*(Profiles!$I$26+1)+CM$4-SSSModel!$C$3+1,0,1,$CB$2)),
     IF(SSSModel!$C$4="ECC",$EA70*$EB70*SUMPRODUCT(OFFSET($AC70,0,MAX(0,CM$4-$DZ70-$CA$4+1),1,MIN($DZ70,CM$4-$CA$4+1)),OFFSET(Escalation!$K$24,($Y70-1)*(Escalation!$I$22+1)+CM$4-SSSModel!$C$3+1,MAX(0,CM$4-$DZ70-$CA$4+1),1,MIN($DZ70,CM$4-$CA$4+1))),
     IF(SSSModel!$C$4="PV",AO70*$EA70*(1+SSSModel!$C$2),
     IF(SSSModel!$C$4="FCR",$EC70*SUM(OFFSET($AC70,0,MAX(CM$4-$AC$4-$DZ70+1,0),1,MIN($DZ70,CM$4-$AC$4+1))),0)))),
SUM($AC70:$BZ70)*
     IF(SSSModel!$C$4="RR",OFFSET(Profiles!$K$2,$Z70,MAX(Profiles!$C$2,AO$4-$W70)),
     IF(SSSModel!$C$4="ECC",$EA70*$EB70*IF(MAX(Escalation!$C$2,AO$4-$W70)&gt;$DZ70-1,0,OFFSET(Escalation!$K$2,$Y70,MAX(Escalation!$C$2,AO$4-$W70))),
     IF(SSSModel!$C$4="PV",IF(CM$4=$W70,$EA70*(1+SSSModel!$C$2),0),
     IF(SSSModel!$C$4="FCR",IF(AND(CM$4&gt;=$W70,OFFSET(Profiles!$K$2,$Z70,MAX(Profiles!$C$2,AO$4-$W70))&gt;0),$EC70,0),0))))))</f>
        <v>0</v>
      </c>
      <c r="CN70" s="135">
        <f ca="1">IF(OR($Z70=0,SSSModel!$C$4="CF"),AP70,
IF(LEFT($V70,3)="ON_",
     IF(SSSModel!$C$4="RR",SUMPRODUCT(OFFSET($AC70,0,0,1,$CB$2),OFFSET(Profiles!$K$28,($Z70-1)*(Profiles!$I$26+1)+CN$4-SSSModel!$C$3+1,0,1,$CB$2)),
     IF(SSSModel!$C$4="ECC",$EA70*$EB70*SUMPRODUCT(OFFSET($AC70,0,MAX(0,CN$4-$DZ70-$CA$4+1),1,MIN($DZ70,CN$4-$CA$4+1)),OFFSET(Escalation!$K$24,($Y70-1)*(Escalation!$I$22+1)+CN$4-SSSModel!$C$3+1,MAX(0,CN$4-$DZ70-$CA$4+1),1,MIN($DZ70,CN$4-$CA$4+1))),
     IF(SSSModel!$C$4="PV",AP70*$EA70*(1+SSSModel!$C$2),
     IF(SSSModel!$C$4="FCR",$EC70*SUM(OFFSET($AC70,0,MAX(CN$4-$AC$4-$DZ70+1,0),1,MIN($DZ70,CN$4-$AC$4+1))),0)))),
SUM($AC70:$BZ70)*
     IF(SSSModel!$C$4="RR",OFFSET(Profiles!$K$2,$Z70,MAX(Profiles!$C$2,AP$4-$W70)),
     IF(SSSModel!$C$4="ECC",$EA70*$EB70*IF(MAX(Escalation!$C$2,AP$4-$W70)&gt;$DZ70-1,0,OFFSET(Escalation!$K$2,$Y70,MAX(Escalation!$C$2,AP$4-$W70))),
     IF(SSSModel!$C$4="PV",IF(CN$4=$W70,$EA70*(1+SSSModel!$C$2),0),
     IF(SSSModel!$C$4="FCR",IF(AND(CN$4&gt;=$W70,OFFSET(Profiles!$K$2,$Z70,MAX(Profiles!$C$2,AP$4-$W70))&gt;0),$EC70,0),0))))))</f>
        <v>0</v>
      </c>
      <c r="CO70" s="135">
        <f ca="1">IF(OR($Z70=0,SSSModel!$C$4="CF"),AQ70,
IF(LEFT($V70,3)="ON_",
     IF(SSSModel!$C$4="RR",SUMPRODUCT(OFFSET($AC70,0,0,1,$CB$2),OFFSET(Profiles!$K$28,($Z70-1)*(Profiles!$I$26+1)+CO$4-SSSModel!$C$3+1,0,1,$CB$2)),
     IF(SSSModel!$C$4="ECC",$EA70*$EB70*SUMPRODUCT(OFFSET($AC70,0,MAX(0,CO$4-$DZ70-$CA$4+1),1,MIN($DZ70,CO$4-$CA$4+1)),OFFSET(Escalation!$K$24,($Y70-1)*(Escalation!$I$22+1)+CO$4-SSSModel!$C$3+1,MAX(0,CO$4-$DZ70-$CA$4+1),1,MIN($DZ70,CO$4-$CA$4+1))),
     IF(SSSModel!$C$4="PV",AQ70*$EA70*(1+SSSModel!$C$2),
     IF(SSSModel!$C$4="FCR",$EC70*SUM(OFFSET($AC70,0,MAX(CO$4-$AC$4-$DZ70+1,0),1,MIN($DZ70,CO$4-$AC$4+1))),0)))),
SUM($AC70:$BZ70)*
     IF(SSSModel!$C$4="RR",OFFSET(Profiles!$K$2,$Z70,MAX(Profiles!$C$2,AQ$4-$W70)),
     IF(SSSModel!$C$4="ECC",$EA70*$EB70*IF(MAX(Escalation!$C$2,AQ$4-$W70)&gt;$DZ70-1,0,OFFSET(Escalation!$K$2,$Y70,MAX(Escalation!$C$2,AQ$4-$W70))),
     IF(SSSModel!$C$4="PV",IF(CO$4=$W70,$EA70*(1+SSSModel!$C$2),0),
     IF(SSSModel!$C$4="FCR",IF(AND(CO$4&gt;=$W70,OFFSET(Profiles!$K$2,$Z70,MAX(Profiles!$C$2,AQ$4-$W70))&gt;0),$EC70,0),0))))))</f>
        <v>0</v>
      </c>
      <c r="CP70" s="135">
        <f ca="1">IF(OR($Z70=0,SSSModel!$C$4="CF"),AR70,
IF(LEFT($V70,3)="ON_",
     IF(SSSModel!$C$4="RR",SUMPRODUCT(OFFSET($AC70,0,0,1,$CB$2),OFFSET(Profiles!$K$28,($Z70-1)*(Profiles!$I$26+1)+CP$4-SSSModel!$C$3+1,0,1,$CB$2)),
     IF(SSSModel!$C$4="ECC",$EA70*$EB70*SUMPRODUCT(OFFSET($AC70,0,MAX(0,CP$4-$DZ70-$CA$4+1),1,MIN($DZ70,CP$4-$CA$4+1)),OFFSET(Escalation!$K$24,($Y70-1)*(Escalation!$I$22+1)+CP$4-SSSModel!$C$3+1,MAX(0,CP$4-$DZ70-$CA$4+1),1,MIN($DZ70,CP$4-$CA$4+1))),
     IF(SSSModel!$C$4="PV",AR70*$EA70*(1+SSSModel!$C$2),
     IF(SSSModel!$C$4="FCR",$EC70*SUM(OFFSET($AC70,0,MAX(CP$4-$AC$4-$DZ70+1,0),1,MIN($DZ70,CP$4-$AC$4+1))),0)))),
SUM($AC70:$BZ70)*
     IF(SSSModel!$C$4="RR",OFFSET(Profiles!$K$2,$Z70,MAX(Profiles!$C$2,AR$4-$W70)),
     IF(SSSModel!$C$4="ECC",$EA70*$EB70*IF(MAX(Escalation!$C$2,AR$4-$W70)&gt;$DZ70-1,0,OFFSET(Escalation!$K$2,$Y70,MAX(Escalation!$C$2,AR$4-$W70))),
     IF(SSSModel!$C$4="PV",IF(CP$4=$W70,$EA70*(1+SSSModel!$C$2),0),
     IF(SSSModel!$C$4="FCR",IF(AND(CP$4&gt;=$W70,OFFSET(Profiles!$K$2,$Z70,MAX(Profiles!$C$2,AR$4-$W70))&gt;0),$EC70,0),0))))))</f>
        <v>0</v>
      </c>
      <c r="CQ70" s="135">
        <f ca="1">IF(OR($Z70=0,SSSModel!$C$4="CF"),AS70,
IF(LEFT($V70,3)="ON_",
     IF(SSSModel!$C$4="RR",SUMPRODUCT(OFFSET($AC70,0,0,1,$CB$2),OFFSET(Profiles!$K$28,($Z70-1)*(Profiles!$I$26+1)+CQ$4-SSSModel!$C$3+1,0,1,$CB$2)),
     IF(SSSModel!$C$4="ECC",$EA70*$EB70*SUMPRODUCT(OFFSET($AC70,0,MAX(0,CQ$4-$DZ70-$CA$4+1),1,MIN($DZ70,CQ$4-$CA$4+1)),OFFSET(Escalation!$K$24,($Y70-1)*(Escalation!$I$22+1)+CQ$4-SSSModel!$C$3+1,MAX(0,CQ$4-$DZ70-$CA$4+1),1,MIN($DZ70,CQ$4-$CA$4+1))),
     IF(SSSModel!$C$4="PV",AS70*$EA70*(1+SSSModel!$C$2),
     IF(SSSModel!$C$4="FCR",$EC70*SUM(OFFSET($AC70,0,MAX(CQ$4-$AC$4-$DZ70+1,0),1,MIN($DZ70,CQ$4-$AC$4+1))),0)))),
SUM($AC70:$BZ70)*
     IF(SSSModel!$C$4="RR",OFFSET(Profiles!$K$2,$Z70,MAX(Profiles!$C$2,AS$4-$W70)),
     IF(SSSModel!$C$4="ECC",$EA70*$EB70*IF(MAX(Escalation!$C$2,AS$4-$W70)&gt;$DZ70-1,0,OFFSET(Escalation!$K$2,$Y70,MAX(Escalation!$C$2,AS$4-$W70))),
     IF(SSSModel!$C$4="PV",IF(CQ$4=$W70,$EA70*(1+SSSModel!$C$2),0),
     IF(SSSModel!$C$4="FCR",IF(AND(CQ$4&gt;=$W70,OFFSET(Profiles!$K$2,$Z70,MAX(Profiles!$C$2,AS$4-$W70))&gt;0),$EC70,0),0))))))</f>
        <v>0</v>
      </c>
      <c r="CR70" s="135">
        <f ca="1">IF(OR($Z70=0,SSSModel!$C$4="CF"),AT70,
IF(LEFT($V70,3)="ON_",
     IF(SSSModel!$C$4="RR",SUMPRODUCT(OFFSET($AC70,0,0,1,$CB$2),OFFSET(Profiles!$K$28,($Z70-1)*(Profiles!$I$26+1)+CR$4-SSSModel!$C$3+1,0,1,$CB$2)),
     IF(SSSModel!$C$4="ECC",$EA70*$EB70*SUMPRODUCT(OFFSET($AC70,0,MAX(0,CR$4-$DZ70-$CA$4+1),1,MIN($DZ70,CR$4-$CA$4+1)),OFFSET(Escalation!$K$24,($Y70-1)*(Escalation!$I$22+1)+CR$4-SSSModel!$C$3+1,MAX(0,CR$4-$DZ70-$CA$4+1),1,MIN($DZ70,CR$4-$CA$4+1))),
     IF(SSSModel!$C$4="PV",AT70*$EA70*(1+SSSModel!$C$2),
     IF(SSSModel!$C$4="FCR",$EC70*SUM(OFFSET($AC70,0,MAX(CR$4-$AC$4-$DZ70+1,0),1,MIN($DZ70,CR$4-$AC$4+1))),0)))),
SUM($AC70:$BZ70)*
     IF(SSSModel!$C$4="RR",OFFSET(Profiles!$K$2,$Z70,MAX(Profiles!$C$2,AT$4-$W70)),
     IF(SSSModel!$C$4="ECC",$EA70*$EB70*IF(MAX(Escalation!$C$2,AT$4-$W70)&gt;$DZ70-1,0,OFFSET(Escalation!$K$2,$Y70,MAX(Escalation!$C$2,AT$4-$W70))),
     IF(SSSModel!$C$4="PV",IF(CR$4=$W70,$EA70*(1+SSSModel!$C$2),0),
     IF(SSSModel!$C$4="FCR",IF(AND(CR$4&gt;=$W70,OFFSET(Profiles!$K$2,$Z70,MAX(Profiles!$C$2,AT$4-$W70))&gt;0),$EC70,0),0))))))</f>
        <v>0</v>
      </c>
      <c r="CS70" s="135">
        <f ca="1">IF(OR($Z70=0,SSSModel!$C$4="CF"),AU70,
IF(LEFT($V70,3)="ON_",
     IF(SSSModel!$C$4="RR",SUMPRODUCT(OFFSET($AC70,0,0,1,$CB$2),OFFSET(Profiles!$K$28,($Z70-1)*(Profiles!$I$26+1)+CS$4-SSSModel!$C$3+1,0,1,$CB$2)),
     IF(SSSModel!$C$4="ECC",$EA70*$EB70*SUMPRODUCT(OFFSET($AC70,0,MAX(0,CS$4-$DZ70-$CA$4+1),1,MIN($DZ70,CS$4-$CA$4+1)),OFFSET(Escalation!$K$24,($Y70-1)*(Escalation!$I$22+1)+CS$4-SSSModel!$C$3+1,MAX(0,CS$4-$DZ70-$CA$4+1),1,MIN($DZ70,CS$4-$CA$4+1))),
     IF(SSSModel!$C$4="PV",AU70*$EA70*(1+SSSModel!$C$2),
     IF(SSSModel!$C$4="FCR",$EC70*SUM(OFFSET($AC70,0,MAX(CS$4-$AC$4-$DZ70+1,0),1,MIN($DZ70,CS$4-$AC$4+1))),0)))),
SUM($AC70:$BZ70)*
     IF(SSSModel!$C$4="RR",OFFSET(Profiles!$K$2,$Z70,MAX(Profiles!$C$2,AU$4-$W70)),
     IF(SSSModel!$C$4="ECC",$EA70*$EB70*IF(MAX(Escalation!$C$2,AU$4-$W70)&gt;$DZ70-1,0,OFFSET(Escalation!$K$2,$Y70,MAX(Escalation!$C$2,AU$4-$W70))),
     IF(SSSModel!$C$4="PV",IF(CS$4=$W70,$EA70*(1+SSSModel!$C$2),0),
     IF(SSSModel!$C$4="FCR",IF(AND(CS$4&gt;=$W70,OFFSET(Profiles!$K$2,$Z70,MAX(Profiles!$C$2,AU$4-$W70))&gt;0),$EC70,0),0))))))</f>
        <v>0</v>
      </c>
      <c r="CT70" s="135">
        <f ca="1">IF(OR($Z70=0,SSSModel!$C$4="CF"),AV70,
IF(LEFT($V70,3)="ON_",
     IF(SSSModel!$C$4="RR",SUMPRODUCT(OFFSET($AC70,0,0,1,$CB$2),OFFSET(Profiles!$K$28,($Z70-1)*(Profiles!$I$26+1)+CT$4-SSSModel!$C$3+1,0,1,$CB$2)),
     IF(SSSModel!$C$4="ECC",$EA70*$EB70*SUMPRODUCT(OFFSET($AC70,0,MAX(0,CT$4-$DZ70-$CA$4+1),1,MIN($DZ70,CT$4-$CA$4+1)),OFFSET(Escalation!$K$24,($Y70-1)*(Escalation!$I$22+1)+CT$4-SSSModel!$C$3+1,MAX(0,CT$4-$DZ70-$CA$4+1),1,MIN($DZ70,CT$4-$CA$4+1))),
     IF(SSSModel!$C$4="PV",AV70*$EA70*(1+SSSModel!$C$2),
     IF(SSSModel!$C$4="FCR",$EC70*SUM(OFFSET($AC70,0,MAX(CT$4-$AC$4-$DZ70+1,0),1,MIN($DZ70,CT$4-$AC$4+1))),0)))),
SUM($AC70:$BZ70)*
     IF(SSSModel!$C$4="RR",OFFSET(Profiles!$K$2,$Z70,MAX(Profiles!$C$2,AV$4-$W70)),
     IF(SSSModel!$C$4="ECC",$EA70*$EB70*IF(MAX(Escalation!$C$2,AV$4-$W70)&gt;$DZ70-1,0,OFFSET(Escalation!$K$2,$Y70,MAX(Escalation!$C$2,AV$4-$W70))),
     IF(SSSModel!$C$4="PV",IF(CT$4=$W70,$EA70*(1+SSSModel!$C$2),0),
     IF(SSSModel!$C$4="FCR",IF(AND(CT$4&gt;=$W70,OFFSET(Profiles!$K$2,$Z70,MAX(Profiles!$C$2,AV$4-$W70))&gt;0),$EC70,0),0))))))</f>
        <v>0</v>
      </c>
      <c r="CU70" s="135">
        <f ca="1">IF(OR($Z70=0,SSSModel!$C$4="CF"),AW70,
IF(LEFT($V70,3)="ON_",
     IF(SSSModel!$C$4="RR",SUMPRODUCT(OFFSET($AC70,0,0,1,$CB$2),OFFSET(Profiles!$K$28,($Z70-1)*(Profiles!$I$26+1)+CU$4-SSSModel!$C$3+1,0,1,$CB$2)),
     IF(SSSModel!$C$4="ECC",$EA70*$EB70*SUMPRODUCT(OFFSET($AC70,0,MAX(0,CU$4-$DZ70-$CA$4+1),1,MIN($DZ70,CU$4-$CA$4+1)),OFFSET(Escalation!$K$24,($Y70-1)*(Escalation!$I$22+1)+CU$4-SSSModel!$C$3+1,MAX(0,CU$4-$DZ70-$CA$4+1),1,MIN($DZ70,CU$4-$CA$4+1))),
     IF(SSSModel!$C$4="PV",AW70*$EA70*(1+SSSModel!$C$2),
     IF(SSSModel!$C$4="FCR",$EC70*SUM(OFFSET($AC70,0,MAX(CU$4-$AC$4-$DZ70+1,0),1,MIN($DZ70,CU$4-$AC$4+1))),0)))),
SUM($AC70:$BZ70)*
     IF(SSSModel!$C$4="RR",OFFSET(Profiles!$K$2,$Z70,MAX(Profiles!$C$2,AW$4-$W70)),
     IF(SSSModel!$C$4="ECC",$EA70*$EB70*IF(MAX(Escalation!$C$2,AW$4-$W70)&gt;$DZ70-1,0,OFFSET(Escalation!$K$2,$Y70,MAX(Escalation!$C$2,AW$4-$W70))),
     IF(SSSModel!$C$4="PV",IF(CU$4=$W70,$EA70*(1+SSSModel!$C$2),0),
     IF(SSSModel!$C$4="FCR",IF(AND(CU$4&gt;=$W70,OFFSET(Profiles!$K$2,$Z70,MAX(Profiles!$C$2,AW$4-$W70))&gt;0),$EC70,0),0))))))</f>
        <v>0</v>
      </c>
      <c r="CV70" s="135">
        <f ca="1">IF(OR($Z70=0,SSSModel!$C$4="CF"),AX70,
IF(LEFT($V70,3)="ON_",
     IF(SSSModel!$C$4="RR",SUMPRODUCT(OFFSET($AC70,0,0,1,$CB$2),OFFSET(Profiles!$K$28,($Z70-1)*(Profiles!$I$26+1)+CV$4-SSSModel!$C$3+1,0,1,$CB$2)),
     IF(SSSModel!$C$4="ECC",$EA70*$EB70*SUMPRODUCT(OFFSET($AC70,0,MAX(0,CV$4-$DZ70-$CA$4+1),1,MIN($DZ70,CV$4-$CA$4+1)),OFFSET(Escalation!$K$24,($Y70-1)*(Escalation!$I$22+1)+CV$4-SSSModel!$C$3+1,MAX(0,CV$4-$DZ70-$CA$4+1),1,MIN($DZ70,CV$4-$CA$4+1))),
     IF(SSSModel!$C$4="PV",AX70*$EA70*(1+SSSModel!$C$2),
     IF(SSSModel!$C$4="FCR",$EC70*SUM(OFFSET($AC70,0,MAX(CV$4-$AC$4-$DZ70+1,0),1,MIN($DZ70,CV$4-$AC$4+1))),0)))),
SUM($AC70:$BZ70)*
     IF(SSSModel!$C$4="RR",OFFSET(Profiles!$K$2,$Z70,MAX(Profiles!$C$2,AX$4-$W70)),
     IF(SSSModel!$C$4="ECC",$EA70*$EB70*IF(MAX(Escalation!$C$2,AX$4-$W70)&gt;$DZ70-1,0,OFFSET(Escalation!$K$2,$Y70,MAX(Escalation!$C$2,AX$4-$W70))),
     IF(SSSModel!$C$4="PV",IF(CV$4=$W70,$EA70*(1+SSSModel!$C$2),0),
     IF(SSSModel!$C$4="FCR",IF(AND(CV$4&gt;=$W70,OFFSET(Profiles!$K$2,$Z70,MAX(Profiles!$C$2,AX$4-$W70))&gt;0),$EC70,0),0))))))</f>
        <v>0</v>
      </c>
      <c r="CW70" s="135">
        <f ca="1">IF(OR($Z70=0,SSSModel!$C$4="CF"),AY70,
IF(LEFT($V70,3)="ON_",
     IF(SSSModel!$C$4="RR",SUMPRODUCT(OFFSET($AC70,0,0,1,$CB$2),OFFSET(Profiles!$K$28,($Z70-1)*(Profiles!$I$26+1)+CW$4-SSSModel!$C$3+1,0,1,$CB$2)),
     IF(SSSModel!$C$4="ECC",$EA70*$EB70*SUMPRODUCT(OFFSET($AC70,0,MAX(0,CW$4-$DZ70-$CA$4+1),1,MIN($DZ70,CW$4-$CA$4+1)),OFFSET(Escalation!$K$24,($Y70-1)*(Escalation!$I$22+1)+CW$4-SSSModel!$C$3+1,MAX(0,CW$4-$DZ70-$CA$4+1),1,MIN($DZ70,CW$4-$CA$4+1))),
     IF(SSSModel!$C$4="PV",AY70*$EA70*(1+SSSModel!$C$2),
     IF(SSSModel!$C$4="FCR",$EC70*SUM(OFFSET($AC70,0,MAX(CW$4-$AC$4-$DZ70+1,0),1,MIN($DZ70,CW$4-$AC$4+1))),0)))),
SUM($AC70:$BZ70)*
     IF(SSSModel!$C$4="RR",OFFSET(Profiles!$K$2,$Z70,MAX(Profiles!$C$2,AY$4-$W70)),
     IF(SSSModel!$C$4="ECC",$EA70*$EB70*IF(MAX(Escalation!$C$2,AY$4-$W70)&gt;$DZ70-1,0,OFFSET(Escalation!$K$2,$Y70,MAX(Escalation!$C$2,AY$4-$W70))),
     IF(SSSModel!$C$4="PV",IF(CW$4=$W70,$EA70*(1+SSSModel!$C$2),0),
     IF(SSSModel!$C$4="FCR",IF(AND(CW$4&gt;=$W70,OFFSET(Profiles!$K$2,$Z70,MAX(Profiles!$C$2,AY$4-$W70))&gt;0),$EC70,0),0))))))</f>
        <v>0</v>
      </c>
      <c r="CX70" s="135">
        <f ca="1">IF(OR($Z70=0,SSSModel!$C$4="CF"),AZ70,
IF(LEFT($V70,3)="ON_",
     IF(SSSModel!$C$4="RR",SUMPRODUCT(OFFSET($AC70,0,0,1,$CB$2),OFFSET(Profiles!$K$28,($Z70-1)*(Profiles!$I$26+1)+CX$4-SSSModel!$C$3+1,0,1,$CB$2)),
     IF(SSSModel!$C$4="ECC",$EA70*$EB70*SUMPRODUCT(OFFSET($AC70,0,MAX(0,CX$4-$DZ70-$CA$4+1),1,MIN($DZ70,CX$4-$CA$4+1)),OFFSET(Escalation!$K$24,($Y70-1)*(Escalation!$I$22+1)+CX$4-SSSModel!$C$3+1,MAX(0,CX$4-$DZ70-$CA$4+1),1,MIN($DZ70,CX$4-$CA$4+1))),
     IF(SSSModel!$C$4="PV",AZ70*$EA70*(1+SSSModel!$C$2),
     IF(SSSModel!$C$4="FCR",$EC70*SUM(OFFSET($AC70,0,MAX(CX$4-$AC$4-$DZ70+1,0),1,MIN($DZ70,CX$4-$AC$4+1))),0)))),
SUM($AC70:$BZ70)*
     IF(SSSModel!$C$4="RR",OFFSET(Profiles!$K$2,$Z70,MAX(Profiles!$C$2,AZ$4-$W70)),
     IF(SSSModel!$C$4="ECC",$EA70*$EB70*IF(MAX(Escalation!$C$2,AZ$4-$W70)&gt;$DZ70-1,0,OFFSET(Escalation!$K$2,$Y70,MAX(Escalation!$C$2,AZ$4-$W70))),
     IF(SSSModel!$C$4="PV",IF(CX$4=$W70,$EA70*(1+SSSModel!$C$2),0),
     IF(SSSModel!$C$4="FCR",IF(AND(CX$4&gt;=$W70,OFFSET(Profiles!$K$2,$Z70,MAX(Profiles!$C$2,AZ$4-$W70))&gt;0),$EC70,0),0))))))</f>
        <v>0</v>
      </c>
      <c r="CY70" s="135">
        <f ca="1">IF(OR($Z70=0,SSSModel!$C$4="CF"),BA70,
IF(LEFT($V70,3)="ON_",
     IF(SSSModel!$C$4="RR",SUMPRODUCT(OFFSET($AC70,0,0,1,$CB$2),OFFSET(Profiles!$K$28,($Z70-1)*(Profiles!$I$26+1)+CY$4-SSSModel!$C$3+1,0,1,$CB$2)),
     IF(SSSModel!$C$4="ECC",$EA70*$EB70*SUMPRODUCT(OFFSET($AC70,0,MAX(0,CY$4-$DZ70-$CA$4+1),1,MIN($DZ70,CY$4-$CA$4+1)),OFFSET(Escalation!$K$24,($Y70-1)*(Escalation!$I$22+1)+CY$4-SSSModel!$C$3+1,MAX(0,CY$4-$DZ70-$CA$4+1),1,MIN($DZ70,CY$4-$CA$4+1))),
     IF(SSSModel!$C$4="PV",BA70*$EA70*(1+SSSModel!$C$2),
     IF(SSSModel!$C$4="FCR",$EC70*SUM(OFFSET($AC70,0,MAX(CY$4-$AC$4-$DZ70+1,0),1,MIN($DZ70,CY$4-$AC$4+1))),0)))),
SUM($AC70:$BZ70)*
     IF(SSSModel!$C$4="RR",OFFSET(Profiles!$K$2,$Z70,MAX(Profiles!$C$2,BA$4-$W70)),
     IF(SSSModel!$C$4="ECC",$EA70*$EB70*IF(MAX(Escalation!$C$2,BA$4-$W70)&gt;$DZ70-1,0,OFFSET(Escalation!$K$2,$Y70,MAX(Escalation!$C$2,BA$4-$W70))),
     IF(SSSModel!$C$4="PV",IF(CY$4=$W70,$EA70*(1+SSSModel!$C$2),0),
     IF(SSSModel!$C$4="FCR",IF(AND(CY$4&gt;=$W70,OFFSET(Profiles!$K$2,$Z70,MAX(Profiles!$C$2,BA$4-$W70))&gt;0),$EC70,0),0))))))</f>
        <v>0</v>
      </c>
      <c r="CZ70" s="135">
        <f ca="1">IF(OR($Z70=0,SSSModel!$C$4="CF"),BB70,
IF(LEFT($V70,3)="ON_",
     IF(SSSModel!$C$4="RR",SUMPRODUCT(OFFSET($AC70,0,0,1,$CB$2),OFFSET(Profiles!$K$28,($Z70-1)*(Profiles!$I$26+1)+CZ$4-SSSModel!$C$3+1,0,1,$CB$2)),
     IF(SSSModel!$C$4="ECC",$EA70*$EB70*SUMPRODUCT(OFFSET($AC70,0,MAX(0,CZ$4-$DZ70-$CA$4+1),1,MIN($DZ70,CZ$4-$CA$4+1)),OFFSET(Escalation!$K$24,($Y70-1)*(Escalation!$I$22+1)+CZ$4-SSSModel!$C$3+1,MAX(0,CZ$4-$DZ70-$CA$4+1),1,MIN($DZ70,CZ$4-$CA$4+1))),
     IF(SSSModel!$C$4="PV",BB70*$EA70*(1+SSSModel!$C$2),
     IF(SSSModel!$C$4="FCR",$EC70*SUM(OFFSET($AC70,0,MAX(CZ$4-$AC$4-$DZ70+1,0),1,MIN($DZ70,CZ$4-$AC$4+1))),0)))),
SUM($AC70:$BZ70)*
     IF(SSSModel!$C$4="RR",OFFSET(Profiles!$K$2,$Z70,MAX(Profiles!$C$2,BB$4-$W70)),
     IF(SSSModel!$C$4="ECC",$EA70*$EB70*IF(MAX(Escalation!$C$2,BB$4-$W70)&gt;$DZ70-1,0,OFFSET(Escalation!$K$2,$Y70,MAX(Escalation!$C$2,BB$4-$W70))),
     IF(SSSModel!$C$4="PV",IF(CZ$4=$W70,$EA70*(1+SSSModel!$C$2),0),
     IF(SSSModel!$C$4="FCR",IF(AND(CZ$4&gt;=$W70,OFFSET(Profiles!$K$2,$Z70,MAX(Profiles!$C$2,BB$4-$W70))&gt;0),$EC70,0),0))))))</f>
        <v>0</v>
      </c>
      <c r="DA70" s="135">
        <f ca="1">IF(OR($Z70=0,SSSModel!$C$4="CF"),BC70,
IF(LEFT($V70,3)="ON_",
     IF(SSSModel!$C$4="RR",SUMPRODUCT(OFFSET($AC70,0,0,1,$CB$2),OFFSET(Profiles!$K$28,($Z70-1)*(Profiles!$I$26+1)+DA$4-SSSModel!$C$3+1,0,1,$CB$2)),
     IF(SSSModel!$C$4="ECC",$EA70*$EB70*SUMPRODUCT(OFFSET($AC70,0,MAX(0,DA$4-$DZ70-$CA$4+1),1,MIN($DZ70,DA$4-$CA$4+1)),OFFSET(Escalation!$K$24,($Y70-1)*(Escalation!$I$22+1)+DA$4-SSSModel!$C$3+1,MAX(0,DA$4-$DZ70-$CA$4+1),1,MIN($DZ70,DA$4-$CA$4+1))),
     IF(SSSModel!$C$4="PV",BC70*$EA70*(1+SSSModel!$C$2),
     IF(SSSModel!$C$4="FCR",$EC70*SUM(OFFSET($AC70,0,MAX(DA$4-$AC$4-$DZ70+1,0),1,MIN($DZ70,DA$4-$AC$4+1))),0)))),
SUM($AC70:$BZ70)*
     IF(SSSModel!$C$4="RR",OFFSET(Profiles!$K$2,$Z70,MAX(Profiles!$C$2,BC$4-$W70)),
     IF(SSSModel!$C$4="ECC",$EA70*$EB70*IF(MAX(Escalation!$C$2,BC$4-$W70)&gt;$DZ70-1,0,OFFSET(Escalation!$K$2,$Y70,MAX(Escalation!$C$2,BC$4-$W70))),
     IF(SSSModel!$C$4="PV",IF(DA$4=$W70,$EA70*(1+SSSModel!$C$2),0),
     IF(SSSModel!$C$4="FCR",IF(AND(DA$4&gt;=$W70,OFFSET(Profiles!$K$2,$Z70,MAX(Profiles!$C$2,BC$4-$W70))&gt;0),$EC70,0),0))))))</f>
        <v>0</v>
      </c>
      <c r="DB70" s="135">
        <f ca="1">IF(OR($Z70=0,SSSModel!$C$4="CF"),BD70,
IF(LEFT($V70,3)="ON_",
     IF(SSSModel!$C$4="RR",SUMPRODUCT(OFFSET($AC70,0,0,1,$CB$2),OFFSET(Profiles!$K$28,($Z70-1)*(Profiles!$I$26+1)+DB$4-SSSModel!$C$3+1,0,1,$CB$2)),
     IF(SSSModel!$C$4="ECC",$EA70*$EB70*SUMPRODUCT(OFFSET($AC70,0,MAX(0,DB$4-$DZ70-$CA$4+1),1,MIN($DZ70,DB$4-$CA$4+1)),OFFSET(Escalation!$K$24,($Y70-1)*(Escalation!$I$22+1)+DB$4-SSSModel!$C$3+1,MAX(0,DB$4-$DZ70-$CA$4+1),1,MIN($DZ70,DB$4-$CA$4+1))),
     IF(SSSModel!$C$4="PV",BD70*$EA70*(1+SSSModel!$C$2),
     IF(SSSModel!$C$4="FCR",$EC70*SUM(OFFSET($AC70,0,MAX(DB$4-$AC$4-$DZ70+1,0),1,MIN($DZ70,DB$4-$AC$4+1))),0)))),
SUM($AC70:$BZ70)*
     IF(SSSModel!$C$4="RR",OFFSET(Profiles!$K$2,$Z70,MAX(Profiles!$C$2,BD$4-$W70)),
     IF(SSSModel!$C$4="ECC",$EA70*$EB70*IF(MAX(Escalation!$C$2,BD$4-$W70)&gt;$DZ70-1,0,OFFSET(Escalation!$K$2,$Y70,MAX(Escalation!$C$2,BD$4-$W70))),
     IF(SSSModel!$C$4="PV",IF(DB$4=$W70,$EA70*(1+SSSModel!$C$2),0),
     IF(SSSModel!$C$4="FCR",IF(AND(DB$4&gt;=$W70,OFFSET(Profiles!$K$2,$Z70,MAX(Profiles!$C$2,BD$4-$W70))&gt;0),$EC70,0),0))))))</f>
        <v>0</v>
      </c>
      <c r="DC70" s="135">
        <f ca="1">IF(OR($Z70=0,SSSModel!$C$4="CF"),BE70,
IF(LEFT($V70,3)="ON_",
     IF(SSSModel!$C$4="RR",SUMPRODUCT(OFFSET($AC70,0,0,1,$CB$2),OFFSET(Profiles!$K$28,($Z70-1)*(Profiles!$I$26+1)+DC$4-SSSModel!$C$3+1,0,1,$CB$2)),
     IF(SSSModel!$C$4="ECC",$EA70*$EB70*SUMPRODUCT(OFFSET($AC70,0,MAX(0,DC$4-$DZ70-$CA$4+1),1,MIN($DZ70,DC$4-$CA$4+1)),OFFSET(Escalation!$K$24,($Y70-1)*(Escalation!$I$22+1)+DC$4-SSSModel!$C$3+1,MAX(0,DC$4-$DZ70-$CA$4+1),1,MIN($DZ70,DC$4-$CA$4+1))),
     IF(SSSModel!$C$4="PV",BE70*$EA70*(1+SSSModel!$C$2),
     IF(SSSModel!$C$4="FCR",$EC70*SUM(OFFSET($AC70,0,MAX(DC$4-$AC$4-$DZ70+1,0),1,MIN($DZ70,DC$4-$AC$4+1))),0)))),
SUM($AC70:$BZ70)*
     IF(SSSModel!$C$4="RR",OFFSET(Profiles!$K$2,$Z70,MAX(Profiles!$C$2,BE$4-$W70)),
     IF(SSSModel!$C$4="ECC",$EA70*$EB70*IF(MAX(Escalation!$C$2,BE$4-$W70)&gt;$DZ70-1,0,OFFSET(Escalation!$K$2,$Y70,MAX(Escalation!$C$2,BE$4-$W70))),
     IF(SSSModel!$C$4="PV",IF(DC$4=$W70,$EA70*(1+SSSModel!$C$2),0),
     IF(SSSModel!$C$4="FCR",IF(AND(DC$4&gt;=$W70,OFFSET(Profiles!$K$2,$Z70,MAX(Profiles!$C$2,BE$4-$W70))&gt;0),$EC70,0),0))))))</f>
        <v>0</v>
      </c>
      <c r="DD70" s="135">
        <f ca="1">IF(OR($Z70=0,SSSModel!$C$4="CF"),BF70,
IF(LEFT($V70,3)="ON_",
     IF(SSSModel!$C$4="RR",SUMPRODUCT(OFFSET($AC70,0,0,1,$CB$2),OFFSET(Profiles!$K$28,($Z70-1)*(Profiles!$I$26+1)+DD$4-SSSModel!$C$3+1,0,1,$CB$2)),
     IF(SSSModel!$C$4="ECC",$EA70*$EB70*SUMPRODUCT(OFFSET($AC70,0,MAX(0,DD$4-$DZ70-$CA$4+1),1,MIN($DZ70,DD$4-$CA$4+1)),OFFSET(Escalation!$K$24,($Y70-1)*(Escalation!$I$22+1)+DD$4-SSSModel!$C$3+1,MAX(0,DD$4-$DZ70-$CA$4+1),1,MIN($DZ70,DD$4-$CA$4+1))),
     IF(SSSModel!$C$4="PV",BF70*$EA70*(1+SSSModel!$C$2),
     IF(SSSModel!$C$4="FCR",$EC70*SUM(OFFSET($AC70,0,MAX(DD$4-$AC$4-$DZ70+1,0),1,MIN($DZ70,DD$4-$AC$4+1))),0)))),
SUM($AC70:$BZ70)*
     IF(SSSModel!$C$4="RR",OFFSET(Profiles!$K$2,$Z70,MAX(Profiles!$C$2,BF$4-$W70)),
     IF(SSSModel!$C$4="ECC",$EA70*$EB70*IF(MAX(Escalation!$C$2,BF$4-$W70)&gt;$DZ70-1,0,OFFSET(Escalation!$K$2,$Y70,MAX(Escalation!$C$2,BF$4-$W70))),
     IF(SSSModel!$C$4="PV",IF(DD$4=$W70,$EA70*(1+SSSModel!$C$2),0),
     IF(SSSModel!$C$4="FCR",IF(AND(DD$4&gt;=$W70,OFFSET(Profiles!$K$2,$Z70,MAX(Profiles!$C$2,BF$4-$W70))&gt;0),$EC70,0),0))))))</f>
        <v>0</v>
      </c>
      <c r="DE70" s="135">
        <f ca="1">IF(OR($Z70=0,SSSModel!$C$4="CF"),BG70,
IF(LEFT($V70,3)="ON_",
     IF(SSSModel!$C$4="RR",SUMPRODUCT(OFFSET($AC70,0,0,1,$CB$2),OFFSET(Profiles!$K$28,($Z70-1)*(Profiles!$I$26+1)+DE$4-SSSModel!$C$3+1,0,1,$CB$2)),
     IF(SSSModel!$C$4="ECC",$EA70*$EB70*SUMPRODUCT(OFFSET($AC70,0,MAX(0,DE$4-$DZ70-$CA$4+1),1,MIN($DZ70,DE$4-$CA$4+1)),OFFSET(Escalation!$K$24,($Y70-1)*(Escalation!$I$22+1)+DE$4-SSSModel!$C$3+1,MAX(0,DE$4-$DZ70-$CA$4+1),1,MIN($DZ70,DE$4-$CA$4+1))),
     IF(SSSModel!$C$4="PV",BG70*$EA70*(1+SSSModel!$C$2),
     IF(SSSModel!$C$4="FCR",$EC70*SUM(OFFSET($AC70,0,MAX(DE$4-$AC$4-$DZ70+1,0),1,MIN($DZ70,DE$4-$AC$4+1))),0)))),
SUM($AC70:$BZ70)*
     IF(SSSModel!$C$4="RR",OFFSET(Profiles!$K$2,$Z70,MAX(Profiles!$C$2,BG$4-$W70)),
     IF(SSSModel!$C$4="ECC",$EA70*$EB70*IF(MAX(Escalation!$C$2,BG$4-$W70)&gt;$DZ70-1,0,OFFSET(Escalation!$K$2,$Y70,MAX(Escalation!$C$2,BG$4-$W70))),
     IF(SSSModel!$C$4="PV",IF(DE$4=$W70,$EA70*(1+SSSModel!$C$2),0),
     IF(SSSModel!$C$4="FCR",IF(AND(DE$4&gt;=$W70,OFFSET(Profiles!$K$2,$Z70,MAX(Profiles!$C$2,BG$4-$W70))&gt;0),$EC70,0),0))))))</f>
        <v>0</v>
      </c>
      <c r="DF70" s="135">
        <f ca="1">IF(OR($Z70=0,SSSModel!$C$4="CF"),BH70,
IF(LEFT($V70,3)="ON_",
     IF(SSSModel!$C$4="RR",SUMPRODUCT(OFFSET($AC70,0,0,1,$CB$2),OFFSET(Profiles!$K$28,($Z70-1)*(Profiles!$I$26+1)+DF$4-SSSModel!$C$3+1,0,1,$CB$2)),
     IF(SSSModel!$C$4="ECC",$EA70*$EB70*SUMPRODUCT(OFFSET($AC70,0,MAX(0,DF$4-$DZ70-$CA$4+1),1,MIN($DZ70,DF$4-$CA$4+1)),OFFSET(Escalation!$K$24,($Y70-1)*(Escalation!$I$22+1)+DF$4-SSSModel!$C$3+1,MAX(0,DF$4-$DZ70-$CA$4+1),1,MIN($DZ70,DF$4-$CA$4+1))),
     IF(SSSModel!$C$4="PV",BH70*$EA70*(1+SSSModel!$C$2),
     IF(SSSModel!$C$4="FCR",$EC70*SUM(OFFSET($AC70,0,MAX(DF$4-$AC$4-$DZ70+1,0),1,MIN($DZ70,DF$4-$AC$4+1))),0)))),
SUM($AC70:$BZ70)*
     IF(SSSModel!$C$4="RR",OFFSET(Profiles!$K$2,$Z70,MAX(Profiles!$C$2,BH$4-$W70)),
     IF(SSSModel!$C$4="ECC",$EA70*$EB70*IF(MAX(Escalation!$C$2,BH$4-$W70)&gt;$DZ70-1,0,OFFSET(Escalation!$K$2,$Y70,MAX(Escalation!$C$2,BH$4-$W70))),
     IF(SSSModel!$C$4="PV",IF(DF$4=$W70,$EA70*(1+SSSModel!$C$2),0),
     IF(SSSModel!$C$4="FCR",IF(AND(DF$4&gt;=$W70,OFFSET(Profiles!$K$2,$Z70,MAX(Profiles!$C$2,BH$4-$W70))&gt;0),$EC70,0),0))))))</f>
        <v>0</v>
      </c>
      <c r="DG70" s="135">
        <f ca="1">IF(OR($Z70=0,SSSModel!$C$4="CF"),BI70,
IF(LEFT($V70,3)="ON_",
     IF(SSSModel!$C$4="RR",SUMPRODUCT(OFFSET($AC70,0,0,1,$CB$2),OFFSET(Profiles!$K$28,($Z70-1)*(Profiles!$I$26+1)+DG$4-SSSModel!$C$3+1,0,1,$CB$2)),
     IF(SSSModel!$C$4="ECC",$EA70*$EB70*SUMPRODUCT(OFFSET($AC70,0,MAX(0,DG$4-$DZ70-$CA$4+1),1,MIN($DZ70,DG$4-$CA$4+1)),OFFSET(Escalation!$K$24,($Y70-1)*(Escalation!$I$22+1)+DG$4-SSSModel!$C$3+1,MAX(0,DG$4-$DZ70-$CA$4+1),1,MIN($DZ70,DG$4-$CA$4+1))),
     IF(SSSModel!$C$4="PV",BI70*$EA70*(1+SSSModel!$C$2),
     IF(SSSModel!$C$4="FCR",$EC70*SUM(OFFSET($AC70,0,MAX(DG$4-$AC$4-$DZ70+1,0),1,MIN($DZ70,DG$4-$AC$4+1))),0)))),
SUM($AC70:$BZ70)*
     IF(SSSModel!$C$4="RR",OFFSET(Profiles!$K$2,$Z70,MAX(Profiles!$C$2,BI$4-$W70)),
     IF(SSSModel!$C$4="ECC",$EA70*$EB70*IF(MAX(Escalation!$C$2,BI$4-$W70)&gt;$DZ70-1,0,OFFSET(Escalation!$K$2,$Y70,MAX(Escalation!$C$2,BI$4-$W70))),
     IF(SSSModel!$C$4="PV",IF(DG$4=$W70,$EA70*(1+SSSModel!$C$2),0),
     IF(SSSModel!$C$4="FCR",IF(AND(DG$4&gt;=$W70,OFFSET(Profiles!$K$2,$Z70,MAX(Profiles!$C$2,BI$4-$W70))&gt;0),$EC70,0),0))))))</f>
        <v>0</v>
      </c>
      <c r="DH70" s="135">
        <f ca="1">IF(OR($Z70=0,SSSModel!$C$4="CF"),BJ70,
IF(LEFT($V70,3)="ON_",
     IF(SSSModel!$C$4="RR",SUMPRODUCT(OFFSET($AC70,0,0,1,$CB$2),OFFSET(Profiles!$K$28,($Z70-1)*(Profiles!$I$26+1)+DH$4-SSSModel!$C$3+1,0,1,$CB$2)),
     IF(SSSModel!$C$4="ECC",$EA70*$EB70*SUMPRODUCT(OFFSET($AC70,0,MAX(0,DH$4-$DZ70-$CA$4+1),1,MIN($DZ70,DH$4-$CA$4+1)),OFFSET(Escalation!$K$24,($Y70-1)*(Escalation!$I$22+1)+DH$4-SSSModel!$C$3+1,MAX(0,DH$4-$DZ70-$CA$4+1),1,MIN($DZ70,DH$4-$CA$4+1))),
     IF(SSSModel!$C$4="PV",BJ70*$EA70*(1+SSSModel!$C$2),
     IF(SSSModel!$C$4="FCR",$EC70*SUM(OFFSET($AC70,0,MAX(DH$4-$AC$4-$DZ70+1,0),1,MIN($DZ70,DH$4-$AC$4+1))),0)))),
SUM($AC70:$BZ70)*
     IF(SSSModel!$C$4="RR",OFFSET(Profiles!$K$2,$Z70,MAX(Profiles!$C$2,BJ$4-$W70)),
     IF(SSSModel!$C$4="ECC",$EA70*$EB70*IF(MAX(Escalation!$C$2,BJ$4-$W70)&gt;$DZ70-1,0,OFFSET(Escalation!$K$2,$Y70,MAX(Escalation!$C$2,BJ$4-$W70))),
     IF(SSSModel!$C$4="PV",IF(DH$4=$W70,$EA70*(1+SSSModel!$C$2),0),
     IF(SSSModel!$C$4="FCR",IF(AND(DH$4&gt;=$W70,OFFSET(Profiles!$K$2,$Z70,MAX(Profiles!$C$2,BJ$4-$W70))&gt;0),$EC70,0),0))))))</f>
        <v>0</v>
      </c>
      <c r="DI70" s="135">
        <f ca="1">IF(OR($Z70=0,SSSModel!$C$4="CF"),BK70,
IF(LEFT($V70,3)="ON_",
     IF(SSSModel!$C$4="RR",SUMPRODUCT(OFFSET($AC70,0,0,1,$CB$2),OFFSET(Profiles!$K$28,($Z70-1)*(Profiles!$I$26+1)+DI$4-SSSModel!$C$3+1,0,1,$CB$2)),
     IF(SSSModel!$C$4="ECC",$EA70*$EB70*SUMPRODUCT(OFFSET($AC70,0,MAX(0,DI$4-$DZ70-$CA$4+1),1,MIN($DZ70,DI$4-$CA$4+1)),OFFSET(Escalation!$K$24,($Y70-1)*(Escalation!$I$22+1)+DI$4-SSSModel!$C$3+1,MAX(0,DI$4-$DZ70-$CA$4+1),1,MIN($DZ70,DI$4-$CA$4+1))),
     IF(SSSModel!$C$4="PV",BK70*$EA70*(1+SSSModel!$C$2),
     IF(SSSModel!$C$4="FCR",$EC70*SUM(OFFSET($AC70,0,MAX(DI$4-$AC$4-$DZ70+1,0),1,MIN($DZ70,DI$4-$AC$4+1))),0)))),
SUM($AC70:$BZ70)*
     IF(SSSModel!$C$4="RR",OFFSET(Profiles!$K$2,$Z70,MAX(Profiles!$C$2,BK$4-$W70)),
     IF(SSSModel!$C$4="ECC",$EA70*$EB70*IF(MAX(Escalation!$C$2,BK$4-$W70)&gt;$DZ70-1,0,OFFSET(Escalation!$K$2,$Y70,MAX(Escalation!$C$2,BK$4-$W70))),
     IF(SSSModel!$C$4="PV",IF(DI$4=$W70,$EA70*(1+SSSModel!$C$2),0),
     IF(SSSModel!$C$4="FCR",IF(AND(DI$4&gt;=$W70,OFFSET(Profiles!$K$2,$Z70,MAX(Profiles!$C$2,BK$4-$W70))&gt;0),$EC70,0),0))))))</f>
        <v>0</v>
      </c>
      <c r="DJ70" s="135">
        <f ca="1">IF(OR($Z70=0,SSSModel!$C$4="CF"),BL70,
IF(LEFT($V70,3)="ON_",
     IF(SSSModel!$C$4="RR",SUMPRODUCT(OFFSET($AC70,0,0,1,$CB$2),OFFSET(Profiles!$K$28,($Z70-1)*(Profiles!$I$26+1)+DJ$4-SSSModel!$C$3+1,0,1,$CB$2)),
     IF(SSSModel!$C$4="ECC",$EA70*$EB70*SUMPRODUCT(OFFSET($AC70,0,MAX(0,DJ$4-$DZ70-$CA$4+1),1,MIN($DZ70,DJ$4-$CA$4+1)),OFFSET(Escalation!$K$24,($Y70-1)*(Escalation!$I$22+1)+DJ$4-SSSModel!$C$3+1,MAX(0,DJ$4-$DZ70-$CA$4+1),1,MIN($DZ70,DJ$4-$CA$4+1))),
     IF(SSSModel!$C$4="PV",BL70*$EA70*(1+SSSModel!$C$2),
     IF(SSSModel!$C$4="FCR",$EC70*SUM(OFFSET($AC70,0,MAX(DJ$4-$AC$4-$DZ70+1,0),1,MIN($DZ70,DJ$4-$AC$4+1))),0)))),
SUM($AC70:$BZ70)*
     IF(SSSModel!$C$4="RR",OFFSET(Profiles!$K$2,$Z70,MAX(Profiles!$C$2,BL$4-$W70)),
     IF(SSSModel!$C$4="ECC",$EA70*$EB70*IF(MAX(Escalation!$C$2,BL$4-$W70)&gt;$DZ70-1,0,OFFSET(Escalation!$K$2,$Y70,MAX(Escalation!$C$2,BL$4-$W70))),
     IF(SSSModel!$C$4="PV",IF(DJ$4=$W70,$EA70*(1+SSSModel!$C$2),0),
     IF(SSSModel!$C$4="FCR",IF(AND(DJ$4&gt;=$W70,OFFSET(Profiles!$K$2,$Z70,MAX(Profiles!$C$2,BL$4-$W70))&gt;0),$EC70,0),0))))))</f>
        <v>0</v>
      </c>
      <c r="DK70" s="135">
        <f ca="1">IF(OR($Z70=0,SSSModel!$C$4="CF"),BM70,
IF(LEFT($V70,3)="ON_",
     IF(SSSModel!$C$4="RR",SUMPRODUCT(OFFSET($AC70,0,0,1,$CB$2),OFFSET(Profiles!$K$28,($Z70-1)*(Profiles!$I$26+1)+DK$4-SSSModel!$C$3+1,0,1,$CB$2)),
     IF(SSSModel!$C$4="ECC",$EA70*$EB70*SUMPRODUCT(OFFSET($AC70,0,MAX(0,DK$4-$DZ70-$CA$4+1),1,MIN($DZ70,DK$4-$CA$4+1)),OFFSET(Escalation!$K$24,($Y70-1)*(Escalation!$I$22+1)+DK$4-SSSModel!$C$3+1,MAX(0,DK$4-$DZ70-$CA$4+1),1,MIN($DZ70,DK$4-$CA$4+1))),
     IF(SSSModel!$C$4="PV",BM70*$EA70*(1+SSSModel!$C$2),
     IF(SSSModel!$C$4="FCR",$EC70*SUM(OFFSET($AC70,0,MAX(DK$4-$AC$4-$DZ70+1,0),1,MIN($DZ70,DK$4-$AC$4+1))),0)))),
SUM($AC70:$BZ70)*
     IF(SSSModel!$C$4="RR",OFFSET(Profiles!$K$2,$Z70,MAX(Profiles!$C$2,BM$4-$W70)),
     IF(SSSModel!$C$4="ECC",$EA70*$EB70*IF(MAX(Escalation!$C$2,BM$4-$W70)&gt;$DZ70-1,0,OFFSET(Escalation!$K$2,$Y70,MAX(Escalation!$C$2,BM$4-$W70))),
     IF(SSSModel!$C$4="PV",IF(DK$4=$W70,$EA70*(1+SSSModel!$C$2),0),
     IF(SSSModel!$C$4="FCR",IF(AND(DK$4&gt;=$W70,OFFSET(Profiles!$K$2,$Z70,MAX(Profiles!$C$2,BM$4-$W70))&gt;0),$EC70,0),0))))))</f>
        <v>0</v>
      </c>
      <c r="DL70" s="135">
        <f ca="1">IF(OR($Z70=0,SSSModel!$C$4="CF"),BN70,
IF(LEFT($V70,3)="ON_",
     IF(SSSModel!$C$4="RR",SUMPRODUCT(OFFSET($AC70,0,0,1,$CB$2),OFFSET(Profiles!$K$28,($Z70-1)*(Profiles!$I$26+1)+DL$4-SSSModel!$C$3+1,0,1,$CB$2)),
     IF(SSSModel!$C$4="ECC",$EA70*$EB70*SUMPRODUCT(OFFSET($AC70,0,MAX(0,DL$4-$DZ70-$CA$4+1),1,MIN($DZ70,DL$4-$CA$4+1)),OFFSET(Escalation!$K$24,($Y70-1)*(Escalation!$I$22+1)+DL$4-SSSModel!$C$3+1,MAX(0,DL$4-$DZ70-$CA$4+1),1,MIN($DZ70,DL$4-$CA$4+1))),
     IF(SSSModel!$C$4="PV",BN70*$EA70*(1+SSSModel!$C$2),
     IF(SSSModel!$C$4="FCR",$EC70*SUM(OFFSET($AC70,0,MAX(DL$4-$AC$4-$DZ70+1,0),1,MIN($DZ70,DL$4-$AC$4+1))),0)))),
SUM($AC70:$BZ70)*
     IF(SSSModel!$C$4="RR",OFFSET(Profiles!$K$2,$Z70,MAX(Profiles!$C$2,BN$4-$W70)),
     IF(SSSModel!$C$4="ECC",$EA70*$EB70*IF(MAX(Escalation!$C$2,BN$4-$W70)&gt;$DZ70-1,0,OFFSET(Escalation!$K$2,$Y70,MAX(Escalation!$C$2,BN$4-$W70))),
     IF(SSSModel!$C$4="PV",IF(DL$4=$W70,$EA70*(1+SSSModel!$C$2),0),
     IF(SSSModel!$C$4="FCR",IF(AND(DL$4&gt;=$W70,OFFSET(Profiles!$K$2,$Z70,MAX(Profiles!$C$2,BN$4-$W70))&gt;0),$EC70,0),0))))))</f>
        <v>0</v>
      </c>
      <c r="DM70" s="135">
        <f ca="1">IF(OR($Z70=0,SSSModel!$C$4="CF"),BO70,
IF(LEFT($V70,3)="ON_",
     IF(SSSModel!$C$4="RR",SUMPRODUCT(OFFSET($AC70,0,0,1,$CB$2),OFFSET(Profiles!$K$28,($Z70-1)*(Profiles!$I$26+1)+DM$4-SSSModel!$C$3+1,0,1,$CB$2)),
     IF(SSSModel!$C$4="ECC",$EA70*$EB70*SUMPRODUCT(OFFSET($AC70,0,MAX(0,DM$4-$DZ70-$CA$4+1),1,MIN($DZ70,DM$4-$CA$4+1)),OFFSET(Escalation!$K$24,($Y70-1)*(Escalation!$I$22+1)+DM$4-SSSModel!$C$3+1,MAX(0,DM$4-$DZ70-$CA$4+1),1,MIN($DZ70,DM$4-$CA$4+1))),
     IF(SSSModel!$C$4="PV",BO70*$EA70*(1+SSSModel!$C$2),
     IF(SSSModel!$C$4="FCR",$EC70*SUM(OFFSET($AC70,0,MAX(DM$4-$AC$4-$DZ70+1,0),1,MIN($DZ70,DM$4-$AC$4+1))),0)))),
SUM($AC70:$BZ70)*
     IF(SSSModel!$C$4="RR",OFFSET(Profiles!$K$2,$Z70,MAX(Profiles!$C$2,BO$4-$W70)),
     IF(SSSModel!$C$4="ECC",$EA70*$EB70*IF(MAX(Escalation!$C$2,BO$4-$W70)&gt;$DZ70-1,0,OFFSET(Escalation!$K$2,$Y70,MAX(Escalation!$C$2,BO$4-$W70))),
     IF(SSSModel!$C$4="PV",IF(DM$4=$W70,$EA70*(1+SSSModel!$C$2),0),
     IF(SSSModel!$C$4="FCR",IF(AND(DM$4&gt;=$W70,OFFSET(Profiles!$K$2,$Z70,MAX(Profiles!$C$2,BO$4-$W70))&gt;0),$EC70,0),0))))))</f>
        <v>0</v>
      </c>
      <c r="DN70" s="135">
        <f ca="1">IF(OR($Z70=0,SSSModel!$C$4="CF"),BP70,
IF(LEFT($V70,3)="ON_",
     IF(SSSModel!$C$4="RR",SUMPRODUCT(OFFSET($AC70,0,0,1,$CB$2),OFFSET(Profiles!$K$28,($Z70-1)*(Profiles!$I$26+1)+DN$4-SSSModel!$C$3+1,0,1,$CB$2)),
     IF(SSSModel!$C$4="ECC",$EA70*$EB70*SUMPRODUCT(OFFSET($AC70,0,MAX(0,DN$4-$DZ70-$CA$4+1),1,MIN($DZ70,DN$4-$CA$4+1)),OFFSET(Escalation!$K$24,($Y70-1)*(Escalation!$I$22+1)+DN$4-SSSModel!$C$3+1,MAX(0,DN$4-$DZ70-$CA$4+1),1,MIN($DZ70,DN$4-$CA$4+1))),
     IF(SSSModel!$C$4="PV",BP70*$EA70*(1+SSSModel!$C$2),
     IF(SSSModel!$C$4="FCR",$EC70*SUM(OFFSET($AC70,0,MAX(DN$4-$AC$4-$DZ70+1,0),1,MIN($DZ70,DN$4-$AC$4+1))),0)))),
SUM($AC70:$BZ70)*
     IF(SSSModel!$C$4="RR",OFFSET(Profiles!$K$2,$Z70,MAX(Profiles!$C$2,BP$4-$W70)),
     IF(SSSModel!$C$4="ECC",$EA70*$EB70*IF(MAX(Escalation!$C$2,BP$4-$W70)&gt;$DZ70-1,0,OFFSET(Escalation!$K$2,$Y70,MAX(Escalation!$C$2,BP$4-$W70))),
     IF(SSSModel!$C$4="PV",IF(DN$4=$W70,$EA70*(1+SSSModel!$C$2),0),
     IF(SSSModel!$C$4="FCR",IF(AND(DN$4&gt;=$W70,OFFSET(Profiles!$K$2,$Z70,MAX(Profiles!$C$2,BP$4-$W70))&gt;0),$EC70,0),0))))))</f>
        <v>0</v>
      </c>
      <c r="DO70" s="135">
        <f ca="1">IF(OR($Z70=0,SSSModel!$C$4="CF"),BQ70,
IF(LEFT($V70,3)="ON_",
     IF(SSSModel!$C$4="RR",SUMPRODUCT(OFFSET($AC70,0,0,1,$CB$2),OFFSET(Profiles!$K$28,($Z70-1)*(Profiles!$I$26+1)+DO$4-SSSModel!$C$3+1,0,1,$CB$2)),
     IF(SSSModel!$C$4="ECC",$EA70*$EB70*SUMPRODUCT(OFFSET($AC70,0,MAX(0,DO$4-$DZ70-$CA$4+1),1,MIN($DZ70,DO$4-$CA$4+1)),OFFSET(Escalation!$K$24,($Y70-1)*(Escalation!$I$22+1)+DO$4-SSSModel!$C$3+1,MAX(0,DO$4-$DZ70-$CA$4+1),1,MIN($DZ70,DO$4-$CA$4+1))),
     IF(SSSModel!$C$4="PV",BQ70*$EA70*(1+SSSModel!$C$2),
     IF(SSSModel!$C$4="FCR",$EC70*SUM(OFFSET($AC70,0,MAX(DO$4-$AC$4-$DZ70+1,0),1,MIN($DZ70,DO$4-$AC$4+1))),0)))),
SUM($AC70:$BZ70)*
     IF(SSSModel!$C$4="RR",OFFSET(Profiles!$K$2,$Z70,MAX(Profiles!$C$2,BQ$4-$W70)),
     IF(SSSModel!$C$4="ECC",$EA70*$EB70*IF(MAX(Escalation!$C$2,BQ$4-$W70)&gt;$DZ70-1,0,OFFSET(Escalation!$K$2,$Y70,MAX(Escalation!$C$2,BQ$4-$W70))),
     IF(SSSModel!$C$4="PV",IF(DO$4=$W70,$EA70*(1+SSSModel!$C$2),0),
     IF(SSSModel!$C$4="FCR",IF(AND(DO$4&gt;=$W70,OFFSET(Profiles!$K$2,$Z70,MAX(Profiles!$C$2,BQ$4-$W70))&gt;0),$EC70,0),0))))))</f>
        <v>0</v>
      </c>
      <c r="DP70" s="135">
        <f ca="1">IF(OR($Z70=0,SSSModel!$C$4="CF"),BR70,
IF(LEFT($V70,3)="ON_",
     IF(SSSModel!$C$4="RR",SUMPRODUCT(OFFSET($AC70,0,0,1,$CB$2),OFFSET(Profiles!$K$28,($Z70-1)*(Profiles!$I$26+1)+DP$4-SSSModel!$C$3+1,0,1,$CB$2)),
     IF(SSSModel!$C$4="ECC",$EA70*$EB70*SUMPRODUCT(OFFSET($AC70,0,MAX(0,DP$4-$DZ70-$CA$4+1),1,MIN($DZ70,DP$4-$CA$4+1)),OFFSET(Escalation!$K$24,($Y70-1)*(Escalation!$I$22+1)+DP$4-SSSModel!$C$3+1,MAX(0,DP$4-$DZ70-$CA$4+1),1,MIN($DZ70,DP$4-$CA$4+1))),
     IF(SSSModel!$C$4="PV",BR70*$EA70*(1+SSSModel!$C$2),
     IF(SSSModel!$C$4="FCR",$EC70*SUM(OFFSET($AC70,0,MAX(DP$4-$AC$4-$DZ70+1,0),1,MIN($DZ70,DP$4-$AC$4+1))),0)))),
SUM($AC70:$BZ70)*
     IF(SSSModel!$C$4="RR",OFFSET(Profiles!$K$2,$Z70,MAX(Profiles!$C$2,BR$4-$W70)),
     IF(SSSModel!$C$4="ECC",$EA70*$EB70*IF(MAX(Escalation!$C$2,BR$4-$W70)&gt;$DZ70-1,0,OFFSET(Escalation!$K$2,$Y70,MAX(Escalation!$C$2,BR$4-$W70))),
     IF(SSSModel!$C$4="PV",IF(DP$4=$W70,$EA70*(1+SSSModel!$C$2),0),
     IF(SSSModel!$C$4="FCR",IF(AND(DP$4&gt;=$W70,OFFSET(Profiles!$K$2,$Z70,MAX(Profiles!$C$2,BR$4-$W70))&gt;0),$EC70,0),0))))))</f>
        <v>0</v>
      </c>
      <c r="DQ70" s="135">
        <f ca="1">IF(OR($Z70=0,SSSModel!$C$4="CF"),BS70,
IF(LEFT($V70,3)="ON_",
     IF(SSSModel!$C$4="RR",SUMPRODUCT(OFFSET($AC70,0,0,1,$CB$2),OFFSET(Profiles!$K$28,($Z70-1)*(Profiles!$I$26+1)+DQ$4-SSSModel!$C$3+1,0,1,$CB$2)),
     IF(SSSModel!$C$4="ECC",$EA70*$EB70*SUMPRODUCT(OFFSET($AC70,0,MAX(0,DQ$4-$DZ70-$CA$4+1),1,MIN($DZ70,DQ$4-$CA$4+1)),OFFSET(Escalation!$K$24,($Y70-1)*(Escalation!$I$22+1)+DQ$4-SSSModel!$C$3+1,MAX(0,DQ$4-$DZ70-$CA$4+1),1,MIN($DZ70,DQ$4-$CA$4+1))),
     IF(SSSModel!$C$4="PV",BS70*$EA70*(1+SSSModel!$C$2),
     IF(SSSModel!$C$4="FCR",$EC70*SUM(OFFSET($AC70,0,MAX(DQ$4-$AC$4-$DZ70+1,0),1,MIN($DZ70,DQ$4-$AC$4+1))),0)))),
SUM($AC70:$BZ70)*
     IF(SSSModel!$C$4="RR",OFFSET(Profiles!$K$2,$Z70,MAX(Profiles!$C$2,BS$4-$W70)),
     IF(SSSModel!$C$4="ECC",$EA70*$EB70*IF(MAX(Escalation!$C$2,BS$4-$W70)&gt;$DZ70-1,0,OFFSET(Escalation!$K$2,$Y70,MAX(Escalation!$C$2,BS$4-$W70))),
     IF(SSSModel!$C$4="PV",IF(DQ$4=$W70,$EA70*(1+SSSModel!$C$2),0),
     IF(SSSModel!$C$4="FCR",IF(AND(DQ$4&gt;=$W70,OFFSET(Profiles!$K$2,$Z70,MAX(Profiles!$C$2,BS$4-$W70))&gt;0),$EC70,0),0))))))</f>
        <v>0</v>
      </c>
      <c r="DR70" s="135">
        <f ca="1">IF(OR($Z70=0,SSSModel!$C$4="CF"),BT70,
IF(LEFT($V70,3)="ON_",
     IF(SSSModel!$C$4="RR",SUMPRODUCT(OFFSET($AC70,0,0,1,$CB$2),OFFSET(Profiles!$K$28,($Z70-1)*(Profiles!$I$26+1)+DR$4-SSSModel!$C$3+1,0,1,$CB$2)),
     IF(SSSModel!$C$4="ECC",$EA70*$EB70*SUMPRODUCT(OFFSET($AC70,0,MAX(0,DR$4-$DZ70-$CA$4+1),1,MIN($DZ70,DR$4-$CA$4+1)),OFFSET(Escalation!$K$24,($Y70-1)*(Escalation!$I$22+1)+DR$4-SSSModel!$C$3+1,MAX(0,DR$4-$DZ70-$CA$4+1),1,MIN($DZ70,DR$4-$CA$4+1))),
     IF(SSSModel!$C$4="PV",BT70*$EA70*(1+SSSModel!$C$2),
     IF(SSSModel!$C$4="FCR",$EC70*SUM(OFFSET($AC70,0,MAX(DR$4-$AC$4-$DZ70+1,0),1,MIN($DZ70,DR$4-$AC$4+1))),0)))),
SUM($AC70:$BZ70)*
     IF(SSSModel!$C$4="RR",OFFSET(Profiles!$K$2,$Z70,MAX(Profiles!$C$2,BT$4-$W70)),
     IF(SSSModel!$C$4="ECC",$EA70*$EB70*IF(MAX(Escalation!$C$2,BT$4-$W70)&gt;$DZ70-1,0,OFFSET(Escalation!$K$2,$Y70,MAX(Escalation!$C$2,BT$4-$W70))),
     IF(SSSModel!$C$4="PV",IF(DR$4=$W70,$EA70*(1+SSSModel!$C$2),0),
     IF(SSSModel!$C$4="FCR",IF(AND(DR$4&gt;=$W70,OFFSET(Profiles!$K$2,$Z70,MAX(Profiles!$C$2,BT$4-$W70))&gt;0),$EC70,0),0))))))</f>
        <v>0</v>
      </c>
      <c r="DS70" s="135">
        <f ca="1">IF(OR($Z70=0,SSSModel!$C$4="CF"),BU70,
IF(LEFT($V70,3)="ON_",
     IF(SSSModel!$C$4="RR",SUMPRODUCT(OFFSET($AC70,0,0,1,$CB$2),OFFSET(Profiles!$K$28,($Z70-1)*(Profiles!$I$26+1)+DS$4-SSSModel!$C$3+1,0,1,$CB$2)),
     IF(SSSModel!$C$4="ECC",$EA70*$EB70*SUMPRODUCT(OFFSET($AC70,0,MAX(0,DS$4-$DZ70-$CA$4+1),1,MIN($DZ70,DS$4-$CA$4+1)),OFFSET(Escalation!$K$24,($Y70-1)*(Escalation!$I$22+1)+DS$4-SSSModel!$C$3+1,MAX(0,DS$4-$DZ70-$CA$4+1),1,MIN($DZ70,DS$4-$CA$4+1))),
     IF(SSSModel!$C$4="PV",BU70*$EA70*(1+SSSModel!$C$2),
     IF(SSSModel!$C$4="FCR",$EC70*SUM(OFFSET($AC70,0,MAX(DS$4-$AC$4-$DZ70+1,0),1,MIN($DZ70,DS$4-$AC$4+1))),0)))),
SUM($AC70:$BZ70)*
     IF(SSSModel!$C$4="RR",OFFSET(Profiles!$K$2,$Z70,MAX(Profiles!$C$2,BU$4-$W70)),
     IF(SSSModel!$C$4="ECC",$EA70*$EB70*IF(MAX(Escalation!$C$2,BU$4-$W70)&gt;$DZ70-1,0,OFFSET(Escalation!$K$2,$Y70,MAX(Escalation!$C$2,BU$4-$W70))),
     IF(SSSModel!$C$4="PV",IF(DS$4=$W70,$EA70*(1+SSSModel!$C$2),0),
     IF(SSSModel!$C$4="FCR",IF(AND(DS$4&gt;=$W70,OFFSET(Profiles!$K$2,$Z70,MAX(Profiles!$C$2,BU$4-$W70))&gt;0),$EC70,0),0))))))</f>
        <v>0</v>
      </c>
      <c r="DT70" s="135">
        <f ca="1">IF(OR($Z70=0,SSSModel!$C$4="CF"),BV70,
IF(LEFT($V70,3)="ON_",
     IF(SSSModel!$C$4="RR",SUMPRODUCT(OFFSET($AC70,0,0,1,$CB$2),OFFSET(Profiles!$K$28,($Z70-1)*(Profiles!$I$26+1)+DT$4-SSSModel!$C$3+1,0,1,$CB$2)),
     IF(SSSModel!$C$4="ECC",$EA70*$EB70*SUMPRODUCT(OFFSET($AC70,0,MAX(0,DT$4-$DZ70-$CA$4+1),1,MIN($DZ70,DT$4-$CA$4+1)),OFFSET(Escalation!$K$24,($Y70-1)*(Escalation!$I$22+1)+DT$4-SSSModel!$C$3+1,MAX(0,DT$4-$DZ70-$CA$4+1),1,MIN($DZ70,DT$4-$CA$4+1))),
     IF(SSSModel!$C$4="PV",BV70*$EA70*(1+SSSModel!$C$2),
     IF(SSSModel!$C$4="FCR",$EC70*SUM(OFFSET($AC70,0,MAX(DT$4-$AC$4-$DZ70+1,0),1,MIN($DZ70,DT$4-$AC$4+1))),0)))),
SUM($AC70:$BZ70)*
     IF(SSSModel!$C$4="RR",OFFSET(Profiles!$K$2,$Z70,MAX(Profiles!$C$2,BV$4-$W70)),
     IF(SSSModel!$C$4="ECC",$EA70*$EB70*IF(MAX(Escalation!$C$2,BV$4-$W70)&gt;$DZ70-1,0,OFFSET(Escalation!$K$2,$Y70,MAX(Escalation!$C$2,BV$4-$W70))),
     IF(SSSModel!$C$4="PV",IF(DT$4=$W70,$EA70*(1+SSSModel!$C$2),0),
     IF(SSSModel!$C$4="FCR",IF(AND(DT$4&gt;=$W70,OFFSET(Profiles!$K$2,$Z70,MAX(Profiles!$C$2,BV$4-$W70))&gt;0),$EC70,0),0))))))</f>
        <v>0</v>
      </c>
      <c r="DU70" s="135">
        <f ca="1">IF(OR($Z70=0,SSSModel!$C$4="CF"),BW70,
IF(LEFT($V70,3)="ON_",
     IF(SSSModel!$C$4="RR",SUMPRODUCT(OFFSET($AC70,0,0,1,$CB$2),OFFSET(Profiles!$K$28,($Z70-1)*(Profiles!$I$26+1)+DU$4-SSSModel!$C$3+1,0,1,$CB$2)),
     IF(SSSModel!$C$4="ECC",$EA70*$EB70*SUMPRODUCT(OFFSET($AC70,0,MAX(0,DU$4-$DZ70-$CA$4+1),1,MIN($DZ70,DU$4-$CA$4+1)),OFFSET(Escalation!$K$24,($Y70-1)*(Escalation!$I$22+1)+DU$4-SSSModel!$C$3+1,MAX(0,DU$4-$DZ70-$CA$4+1),1,MIN($DZ70,DU$4-$CA$4+1))),
     IF(SSSModel!$C$4="PV",BW70*$EA70*(1+SSSModel!$C$2),
     IF(SSSModel!$C$4="FCR",$EC70*SUM(OFFSET($AC70,0,MAX(DU$4-$AC$4-$DZ70+1,0),1,MIN($DZ70,DU$4-$AC$4+1))),0)))),
SUM($AC70:$BZ70)*
     IF(SSSModel!$C$4="RR",OFFSET(Profiles!$K$2,$Z70,MAX(Profiles!$C$2,BW$4-$W70)),
     IF(SSSModel!$C$4="ECC",$EA70*$EB70*IF(MAX(Escalation!$C$2,BW$4-$W70)&gt;$DZ70-1,0,OFFSET(Escalation!$K$2,$Y70,MAX(Escalation!$C$2,BW$4-$W70))),
     IF(SSSModel!$C$4="PV",IF(DU$4=$W70,$EA70*(1+SSSModel!$C$2),0),
     IF(SSSModel!$C$4="FCR",IF(AND(DU$4&gt;=$W70,OFFSET(Profiles!$K$2,$Z70,MAX(Profiles!$C$2,BW$4-$W70))&gt;0),$EC70,0),0))))))</f>
        <v>0</v>
      </c>
      <c r="DV70" s="136">
        <f ca="1">IF(OR($Z70=0,SSSModel!$C$4="CF"),BX70,
IF(LEFT($V70,3)="ON_",
     IF(SSSModel!$C$4="RR",SUMPRODUCT(OFFSET($AC70,0,0,1,$CB$2),OFFSET(Profiles!$K$28,($Z70-1)*(Profiles!$I$26+1)+DV$4-SSSModel!$C$3+1,0,1,$CB$2)),
     IF(SSSModel!$C$4="ECC",$EA70*$EB70*SUMPRODUCT(OFFSET($AC70,0,MAX(0,DV$4-$DZ70-$CA$4+1),1,MIN($DZ70,DV$4-$CA$4+1)),OFFSET(Escalation!$K$24,($Y70-1)*(Escalation!$I$22+1)+DV$4-SSSModel!$C$3+1,MAX(0,DV$4-$DZ70-$CA$4+1),1,MIN($DZ70,DV$4-$CA$4+1))),
     IF(SSSModel!$C$4="PV",BX70*$EA70*(1+SSSModel!$C$2),
     IF(SSSModel!$C$4="FCR",$EC70*SUM(OFFSET($AC70,0,MAX(DV$4-$AC$4-$DZ70+1,0),1,MIN($DZ70,DV$4-$AC$4+1))),0)))),
SUM($AC70:$BZ70)*
     IF(SSSModel!$C$4="RR",OFFSET(Profiles!$K$2,$Z70,MAX(Profiles!$C$2,BX$4-$W70)),
     IF(SSSModel!$C$4="ECC",$EA70*$EB70*IF(MAX(Escalation!$C$2,BX$4-$W70)&gt;$DZ70-1,0,OFFSET(Escalation!$K$2,$Y70,MAX(Escalation!$C$2,BX$4-$W70))),
     IF(SSSModel!$C$4="PV",IF(DV$4=$W70,$EA70*(1+SSSModel!$C$2),0),
     IF(SSSModel!$C$4="FCR",IF(AND(DV$4&gt;=$W70,OFFSET(Profiles!$K$2,$Z70,MAX(Profiles!$C$2,BX$4-$W70))&gt;0),$EC70,0),0))))))</f>
        <v>0</v>
      </c>
      <c r="DW70" s="136">
        <f ca="1">IF(OR($Z70=0,SSSModel!$C$4="CF"),BY70,
IF(LEFT($V70,3)="ON_",
     IF(SSSModel!$C$4="RR",SUMPRODUCT(OFFSET($AC70,0,0,1,$CB$2),OFFSET(Profiles!$K$28,($Z70-1)*(Profiles!$I$26+1)+DW$4-SSSModel!$C$3+1,0,1,$CB$2)),
     IF(SSSModel!$C$4="ECC",$EA70*$EB70*SUMPRODUCT(OFFSET($AC70,0,MAX(0,DW$4-$DZ70-$CA$4+1),1,MIN($DZ70,DW$4-$CA$4+1)),OFFSET(Escalation!$K$24,($Y70-1)*(Escalation!$I$22+1)+DW$4-SSSModel!$C$3+1,MAX(0,DW$4-$DZ70-$CA$4+1),1,MIN($DZ70,DW$4-$CA$4+1))),
     IF(SSSModel!$C$4="PV",BY70*$EA70*(1+SSSModel!$C$2),
     IF(SSSModel!$C$4="FCR",$EC70*SUM(OFFSET($AC70,0,MAX(DW$4-$AC$4-$DZ70+1,0),1,MIN($DZ70,DW$4-$AC$4+1))),0)))),
SUM($AC70:$BZ70)*
     IF(SSSModel!$C$4="RR",OFFSET(Profiles!$K$2,$Z70,MAX(Profiles!$C$2,BY$4-$W70)),
     IF(SSSModel!$C$4="ECC",$EA70*$EB70*IF(MAX(Escalation!$C$2,BY$4-$W70)&gt;$DZ70-1,0,OFFSET(Escalation!$K$2,$Y70,MAX(Escalation!$C$2,BY$4-$W70))),
     IF(SSSModel!$C$4="PV",IF(DW$4=$W70,$EA70*(1+SSSModel!$C$2),0),
     IF(SSSModel!$C$4="FCR",IF(AND(DW$4&gt;=$W70,OFFSET(Profiles!$K$2,$Z70,MAX(Profiles!$C$2,BY$4-$W70))&gt;0),$EC70,0),0))))))</f>
        <v>0</v>
      </c>
      <c r="DX70" s="136">
        <f ca="1">IF(OR($Z70=0,SSSModel!$C$4="CF"),BZ70,
IF(LEFT($V70,3)="ON_",
     IF(SSSModel!$C$4="RR",SUMPRODUCT(OFFSET($AC70,0,0,1,$CB$2),OFFSET(Profiles!$K$28,($Z70-1)*(Profiles!$I$26+1)+DX$4-SSSModel!$C$3+1,0,1,$CB$2)),
     IF(SSSModel!$C$4="ECC",$EA70*$EB70*SUMPRODUCT(OFFSET($AC70,0,MAX(0,DX$4-$DZ70-$CA$4+1),1,MIN($DZ70,DX$4-$CA$4+1)),OFFSET(Escalation!$K$24,($Y70-1)*(Escalation!$I$22+1)+DX$4-SSSModel!$C$3+1,MAX(0,DX$4-$DZ70-$CA$4+1),1,MIN($DZ70,DX$4-$CA$4+1))),
     IF(SSSModel!$C$4="PV",BZ70*$EA70*(1+SSSModel!$C$2),
     IF(SSSModel!$C$4="FCR",$EC70*SUM(OFFSET($AC70,0,MAX(DX$4-$AC$4-$DZ70+1,0),1,MIN($DZ70,DX$4-$AC$4+1))),0)))),
SUM($AC70:$BZ70)*
     IF(SSSModel!$C$4="RR",OFFSET(Profiles!$K$2,$Z70,MAX(Profiles!$C$2,BZ$4-$W70)),
     IF(SSSModel!$C$4="ECC",$EA70*$EB70*IF(MAX(Escalation!$C$2,BZ$4-$W70)&gt;$DZ70-1,0,OFFSET(Escalation!$K$2,$Y70,MAX(Escalation!$C$2,BZ$4-$W70))),
     IF(SSSModel!$C$4="PV",IF(DX$4=$W70,$EA70*(1+SSSModel!$C$2),0),
     IF(SSSModel!$C$4="FCR",IF(AND(DX$4&gt;=$W70,OFFSET(Profiles!$K$2,$Z70,MAX(Profiles!$C$2,BZ$4-$W70))&gt;0),$EC70,0),0))))))</f>
        <v>0</v>
      </c>
      <c r="DY70" s="82">
        <f ca="1">IF($Y70=0,0,OFFSET(Escalation!$B$2,$Y70,0))</f>
        <v>0</v>
      </c>
      <c r="DZ70" s="80">
        <f ca="1">IF($Z70=0,0,COUNTIF(OFFSET(Profiles!$K$2,$Z70,0,1,50),"&gt;0"))</f>
        <v>0</v>
      </c>
      <c r="EA70" s="137">
        <f ca="1">IF($Z70=0,0,SUMPRODUCT(Profiles!$C$20:$BH$20,OFFSET(Profiles!$C$2,$Z70,0,1,Profiles!$B$1)))</f>
        <v>0</v>
      </c>
      <c r="EB70" s="24">
        <f>IF($Z70=0,0,((1-(1+DY70)/(1+SSSModel!$C$2))/(1-((1+DY70)/(1+SSSModel!$C$2))^DZ70))*(1+SSSModel!$C$2))</f>
        <v>0</v>
      </c>
      <c r="EC70" s="24">
        <f>IF($Z70=0,0,-PMT(SSSModel!$C$2,DZ70,EA70))</f>
        <v>0</v>
      </c>
    </row>
    <row r="71" spans="3:133" x14ac:dyDescent="0.35">
      <c r="C71" s="18">
        <f t="shared" si="5"/>
        <v>7</v>
      </c>
      <c r="D71" s="18">
        <f t="shared" si="6"/>
        <v>7</v>
      </c>
      <c r="E71" s="18">
        <f t="shared" ca="1" si="10"/>
        <v>0</v>
      </c>
      <c r="G71" s="25" t="str">
        <f ca="1">IF($E71=0,"",OFFSET(Resources!B$26,$E71,0))</f>
        <v/>
      </c>
      <c r="H71" s="25" t="str">
        <f ca="1">IF($E71=0,"",OFFSET(Resources!C$26,$E71,0))</f>
        <v/>
      </c>
      <c r="I71" s="25" t="str">
        <f ca="1">IF($E71=0,"",OFFSET(Resources!$E$26,$E71,0))</f>
        <v/>
      </c>
      <c r="J71" s="16">
        <v>1</v>
      </c>
      <c r="K71" s="16" t="s">
        <v>150</v>
      </c>
      <c r="L71" s="25" t="str">
        <f ca="1">OFFSET(Resources!$CG$24,0,$C71-1)</f>
        <v>On-Going O&amp;M #2</v>
      </c>
      <c r="M71" s="25" t="str">
        <f ca="1">OFFSET(Resources!$CG$25,0,$C71-1)</f>
        <v>O&amp;M</v>
      </c>
      <c r="N71" s="1">
        <v>1</v>
      </c>
      <c r="O71" s="7">
        <f ca="1">IF($E71=0,0,OFFSET(Resources!$CG$26,$E71,$C71-1))</f>
        <v>0</v>
      </c>
      <c r="P71" s="25" t="str">
        <f ca="1">OFFSET(Resources!$CG$26,0,$C71-1)</f>
        <v>$/Yr</v>
      </c>
      <c r="Q71" s="18">
        <f ca="1">IF($E71=0,0,OFFSET(GenAlts!$W$4,$E71,$D71-1))</f>
        <v>0</v>
      </c>
      <c r="R71" s="1">
        <v>1</v>
      </c>
      <c r="S71" t="str">
        <f ca="1">IF($E71=0,"",OFFSET(Resources!$R$26,$E71,0))</f>
        <v/>
      </c>
      <c r="T71" s="1"/>
      <c r="U71" s="25">
        <f ca="1">IF($E71=0,0,OFFSET(Resources!$AB$26,$E71,($C71-1)*Resources!$CI$20))</f>
        <v>0</v>
      </c>
      <c r="V71" s="1"/>
      <c r="W71">
        <f t="shared" ca="1" si="11"/>
        <v>0</v>
      </c>
      <c r="X71">
        <f>IF(T71="",0,MATCH(T71,Profiles!$A$3:$A$22,0))</f>
        <v>0</v>
      </c>
      <c r="Y71" s="10">
        <f ca="1">IF(U71=0,0,MATCH(U71,Escalation!$A$3:$A$18,0))</f>
        <v>0</v>
      </c>
      <c r="Z71">
        <f>IF(V71="",0,MATCH(V71,Profiles!$A$3:$A$22,0))</f>
        <v>0</v>
      </c>
      <c r="AA71" s="8"/>
      <c r="AB71" s="8">
        <v>0</v>
      </c>
      <c r="AC71" s="72">
        <f ca="1">IF(OR(AC$4&lt;$Q71,AC$4&gt;$Q71+IF($S71="",1000,$S71)-1),0,IF(MOD(AC$4-$Q71,IF($R71="",1000,$R71))=0,$O71,0))*IF($Y71&gt;0,(1+INDEX(Escalation!$B$3:$B$18,$Y71,0))^(AC$4-SSSModel!$C$5),1)*IF($X71=0,1,OFFSET(Profiles!$K$2,$X71,MAX(Profiles!$C$2,AC$4-$Q71)))*IF($AA71=1,(1+SSSModel!#REF!),1)</f>
        <v>0</v>
      </c>
      <c r="AD71" s="72">
        <f ca="1">IF(OR(AD$4&lt;$Q71,AD$4&gt;$Q71+IF($S71="",1000,$S71)-1),0,IF(MOD(AD$4-$Q71,IF($R71="",1000,$R71))=0,$O71,0))*IF($Y71&gt;0,(1+INDEX(Escalation!$B$3:$B$18,$Y71,0))^(AD$4-SSSModel!$C$5),1)*IF($X71=0,1,OFFSET(Profiles!$K$2,$X71,MAX(Profiles!$C$2,AD$4-$Q71)))*IF($AA71=1,(1+SSSModel!#REF!),1)</f>
        <v>0</v>
      </c>
      <c r="AE71" s="72">
        <f ca="1">IF(OR(AE$4&lt;$Q71,AE$4&gt;$Q71+IF($S71="",1000,$S71)-1),0,IF(MOD(AE$4-$Q71,IF($R71="",1000,$R71))=0,$O71,0))*IF($Y71&gt;0,(1+INDEX(Escalation!$B$3:$B$18,$Y71,0))^(AE$4-SSSModel!$C$5),1)*IF($X71=0,1,OFFSET(Profiles!$K$2,$X71,MAX(Profiles!$C$2,AE$4-$Q71)))*IF($AA71=1,(1+SSSModel!#REF!),1)</f>
        <v>0</v>
      </c>
      <c r="AF71" s="72">
        <f ca="1">IF(OR(AF$4&lt;$Q71,AF$4&gt;$Q71+IF($S71="",1000,$S71)-1),0,IF(MOD(AF$4-$Q71,IF($R71="",1000,$R71))=0,$O71,0))*IF($Y71&gt;0,(1+INDEX(Escalation!$B$3:$B$18,$Y71,0))^(AF$4-SSSModel!$C$5),1)*IF($X71=0,1,OFFSET(Profiles!$K$2,$X71,MAX(Profiles!$C$2,AF$4-$Q71)))*IF($AA71=1,(1+SSSModel!#REF!),1)</f>
        <v>0</v>
      </c>
      <c r="AG71" s="72">
        <f ca="1">IF(OR(AG$4&lt;$Q71,AG$4&gt;$Q71+IF($S71="",1000,$S71)-1),0,IF(MOD(AG$4-$Q71,IF($R71="",1000,$R71))=0,$O71,0))*IF($Y71&gt;0,(1+INDEX(Escalation!$B$3:$B$18,$Y71,0))^(AG$4-SSSModel!$C$5),1)*IF($X71=0,1,OFFSET(Profiles!$K$2,$X71,MAX(Profiles!$C$2,AG$4-$Q71)))*IF($AA71=1,(1+SSSModel!#REF!),1)</f>
        <v>0</v>
      </c>
      <c r="AH71" s="72">
        <f ca="1">IF(OR(AH$4&lt;$Q71,AH$4&gt;$Q71+IF($S71="",1000,$S71)-1),0,IF(MOD(AH$4-$Q71,IF($R71="",1000,$R71))=0,$O71,0))*IF($Y71&gt;0,(1+INDEX(Escalation!$B$3:$B$18,$Y71,0))^(AH$4-SSSModel!$C$5),1)*IF($X71=0,1,OFFSET(Profiles!$K$2,$X71,MAX(Profiles!$C$2,AH$4-$Q71)))*IF($AA71=1,(1+SSSModel!#REF!),1)</f>
        <v>0</v>
      </c>
      <c r="AI71" s="72">
        <f ca="1">IF(OR(AI$4&lt;$Q71,AI$4&gt;$Q71+IF($S71="",1000,$S71)-1),0,IF(MOD(AI$4-$Q71,IF($R71="",1000,$R71))=0,$O71,0))*IF($Y71&gt;0,(1+INDEX(Escalation!$B$3:$B$18,$Y71,0))^(AI$4-SSSModel!$C$5),1)*IF($X71=0,1,OFFSET(Profiles!$K$2,$X71,MAX(Profiles!$C$2,AI$4-$Q71)))*IF($AA71=1,(1+SSSModel!#REF!),1)</f>
        <v>0</v>
      </c>
      <c r="AJ71" s="72">
        <f ca="1">IF(OR(AJ$4&lt;$Q71,AJ$4&gt;$Q71+IF($S71="",1000,$S71)-1),0,IF(MOD(AJ$4-$Q71,IF($R71="",1000,$R71))=0,$O71,0))*IF($Y71&gt;0,(1+INDEX(Escalation!$B$3:$B$18,$Y71,0))^(AJ$4-SSSModel!$C$5),1)*IF($X71=0,1,OFFSET(Profiles!$K$2,$X71,MAX(Profiles!$C$2,AJ$4-$Q71)))*IF($AA71=1,(1+SSSModel!#REF!),1)</f>
        <v>0</v>
      </c>
      <c r="AK71" s="72">
        <f ca="1">IF(OR(AK$4&lt;$Q71,AK$4&gt;$Q71+IF($S71="",1000,$S71)-1),0,IF(MOD(AK$4-$Q71,IF($R71="",1000,$R71))=0,$O71,0))*IF($Y71&gt;0,(1+INDEX(Escalation!$B$3:$B$18,$Y71,0))^(AK$4-SSSModel!$C$5),1)*IF($X71=0,1,OFFSET(Profiles!$K$2,$X71,MAX(Profiles!$C$2,AK$4-$Q71)))*IF($AA71=1,(1+SSSModel!#REF!),1)</f>
        <v>0</v>
      </c>
      <c r="AL71" s="72">
        <f ca="1">IF(OR(AL$4&lt;$Q71,AL$4&gt;$Q71+IF($S71="",1000,$S71)-1),0,IF(MOD(AL$4-$Q71,IF($R71="",1000,$R71))=0,$O71,0))*IF($Y71&gt;0,(1+INDEX(Escalation!$B$3:$B$18,$Y71,0))^(AL$4-SSSModel!$C$5),1)*IF($X71=0,1,OFFSET(Profiles!$K$2,$X71,MAX(Profiles!$C$2,AL$4-$Q71)))*IF($AA71=1,(1+SSSModel!#REF!),1)</f>
        <v>0</v>
      </c>
      <c r="AM71" s="72">
        <f ca="1">IF(OR(AM$4&lt;$Q71,AM$4&gt;$Q71+IF($S71="",1000,$S71)-1),0,IF(MOD(AM$4-$Q71,IF($R71="",1000,$R71))=0,$O71,0))*IF($Y71&gt;0,(1+INDEX(Escalation!$B$3:$B$18,$Y71,0))^(AM$4-SSSModel!$C$5),1)*IF($X71=0,1,OFFSET(Profiles!$K$2,$X71,MAX(Profiles!$C$2,AM$4-$Q71)))*IF($AA71=1,(1+SSSModel!#REF!),1)</f>
        <v>0</v>
      </c>
      <c r="AN71" s="72">
        <f ca="1">IF(OR(AN$4&lt;$Q71,AN$4&gt;$Q71+IF($S71="",1000,$S71)-1),0,IF(MOD(AN$4-$Q71,IF($R71="",1000,$R71))=0,$O71,0))*IF($Y71&gt;0,(1+INDEX(Escalation!$B$3:$B$18,$Y71,0))^(AN$4-SSSModel!$C$5),1)*IF($X71=0,1,OFFSET(Profiles!$K$2,$X71,MAX(Profiles!$C$2,AN$4-$Q71)))*IF($AA71=1,(1+SSSModel!#REF!),1)</f>
        <v>0</v>
      </c>
      <c r="AO71" s="72">
        <f ca="1">IF(OR(AO$4&lt;$Q71,AO$4&gt;$Q71+IF($S71="",1000,$S71)-1),0,IF(MOD(AO$4-$Q71,IF($R71="",1000,$R71))=0,$O71,0))*IF($Y71&gt;0,(1+INDEX(Escalation!$B$3:$B$18,$Y71,0))^(AO$4-SSSModel!$C$5),1)*IF($X71=0,1,OFFSET(Profiles!$K$2,$X71,MAX(Profiles!$C$2,AO$4-$Q71)))*IF($AA71=1,(1+SSSModel!#REF!),1)</f>
        <v>0</v>
      </c>
      <c r="AP71" s="72">
        <f ca="1">IF(OR(AP$4&lt;$Q71,AP$4&gt;$Q71+IF($S71="",1000,$S71)-1),0,IF(MOD(AP$4-$Q71,IF($R71="",1000,$R71))=0,$O71,0))*IF($Y71&gt;0,(1+INDEX(Escalation!$B$3:$B$18,$Y71,0))^(AP$4-SSSModel!$C$5),1)*IF($X71=0,1,OFFSET(Profiles!$K$2,$X71,MAX(Profiles!$C$2,AP$4-$Q71)))*IF($AA71=1,(1+SSSModel!#REF!),1)</f>
        <v>0</v>
      </c>
      <c r="AQ71" s="72">
        <f ca="1">IF(OR(AQ$4&lt;$Q71,AQ$4&gt;$Q71+IF($S71="",1000,$S71)-1),0,IF(MOD(AQ$4-$Q71,IF($R71="",1000,$R71))=0,$O71,0))*IF($Y71&gt;0,(1+INDEX(Escalation!$B$3:$B$18,$Y71,0))^(AQ$4-SSSModel!$C$5),1)*IF($X71=0,1,OFFSET(Profiles!$K$2,$X71,MAX(Profiles!$C$2,AQ$4-$Q71)))*IF($AA71=1,(1+SSSModel!#REF!),1)</f>
        <v>0</v>
      </c>
      <c r="AR71" s="72">
        <f ca="1">IF(OR(AR$4&lt;$Q71,AR$4&gt;$Q71+IF($S71="",1000,$S71)-1),0,IF(MOD(AR$4-$Q71,IF($R71="",1000,$R71))=0,$O71,0))*IF($Y71&gt;0,(1+INDEX(Escalation!$B$3:$B$18,$Y71,0))^(AR$4-SSSModel!$C$5),1)*IF($X71=0,1,OFFSET(Profiles!$K$2,$X71,MAX(Profiles!$C$2,AR$4-$Q71)))*IF($AA71=1,(1+SSSModel!#REF!),1)</f>
        <v>0</v>
      </c>
      <c r="AS71" s="72">
        <f ca="1">IF(OR(AS$4&lt;$Q71,AS$4&gt;$Q71+IF($S71="",1000,$S71)-1),0,IF(MOD(AS$4-$Q71,IF($R71="",1000,$R71))=0,$O71,0))*IF($Y71&gt;0,(1+INDEX(Escalation!$B$3:$B$18,$Y71,0))^(AS$4-SSSModel!$C$5),1)*IF($X71=0,1,OFFSET(Profiles!$K$2,$X71,MAX(Profiles!$C$2,AS$4-$Q71)))*IF($AA71=1,(1+SSSModel!#REF!),1)</f>
        <v>0</v>
      </c>
      <c r="AT71" s="72">
        <f ca="1">IF(OR(AT$4&lt;$Q71,AT$4&gt;$Q71+IF($S71="",1000,$S71)-1),0,IF(MOD(AT$4-$Q71,IF($R71="",1000,$R71))=0,$O71,0))*IF($Y71&gt;0,(1+INDEX(Escalation!$B$3:$B$18,$Y71,0))^(AT$4-SSSModel!$C$5),1)*IF($X71=0,1,OFFSET(Profiles!$K$2,$X71,MAX(Profiles!$C$2,AT$4-$Q71)))*IF($AA71=1,(1+SSSModel!#REF!),1)</f>
        <v>0</v>
      </c>
      <c r="AU71" s="72">
        <f ca="1">IF(OR(AU$4&lt;$Q71,AU$4&gt;$Q71+IF($S71="",1000,$S71)-1),0,IF(MOD(AU$4-$Q71,IF($R71="",1000,$R71))=0,$O71,0))*IF($Y71&gt;0,(1+INDEX(Escalation!$B$3:$B$18,$Y71,0))^(AU$4-SSSModel!$C$5),1)*IF($X71=0,1,OFFSET(Profiles!$K$2,$X71,MAX(Profiles!$C$2,AU$4-$Q71)))*IF($AA71=1,(1+SSSModel!#REF!),1)</f>
        <v>0</v>
      </c>
      <c r="AV71" s="72">
        <f ca="1">IF(OR(AV$4&lt;$Q71,AV$4&gt;$Q71+IF($S71="",1000,$S71)-1),0,IF(MOD(AV$4-$Q71,IF($R71="",1000,$R71))=0,$O71,0))*IF($Y71&gt;0,(1+INDEX(Escalation!$B$3:$B$18,$Y71,0))^(AV$4-SSSModel!$C$5),1)*IF($X71=0,1,OFFSET(Profiles!$K$2,$X71,MAX(Profiles!$C$2,AV$4-$Q71)))*IF($AA71=1,(1+SSSModel!#REF!),1)</f>
        <v>0</v>
      </c>
      <c r="AW71" s="72">
        <f ca="1">IF(OR(AW$4&lt;$Q71,AW$4&gt;$Q71+IF($S71="",1000,$S71)-1),0,IF(MOD(AW$4-$Q71,IF($R71="",1000,$R71))=0,$O71,0))*IF($Y71&gt;0,(1+INDEX(Escalation!$B$3:$B$18,$Y71,0))^(AW$4-SSSModel!$C$5),1)*IF($X71=0,1,OFFSET(Profiles!$K$2,$X71,MAX(Profiles!$C$2,AW$4-$Q71)))*IF($AA71=1,(1+SSSModel!#REF!),1)</f>
        <v>0</v>
      </c>
      <c r="AX71" s="72">
        <f ca="1">IF(OR(AX$4&lt;$Q71,AX$4&gt;$Q71+IF($S71="",1000,$S71)-1),0,IF(MOD(AX$4-$Q71,IF($R71="",1000,$R71))=0,$O71,0))*IF($Y71&gt;0,(1+INDEX(Escalation!$B$3:$B$18,$Y71,0))^(AX$4-SSSModel!$C$5),1)*IF($X71=0,1,OFFSET(Profiles!$K$2,$X71,MAX(Profiles!$C$2,AX$4-$Q71)))*IF($AA71=1,(1+SSSModel!#REF!),1)</f>
        <v>0</v>
      </c>
      <c r="AY71" s="72">
        <f ca="1">IF(OR(AY$4&lt;$Q71,AY$4&gt;$Q71+IF($S71="",1000,$S71)-1),0,IF(MOD(AY$4-$Q71,IF($R71="",1000,$R71))=0,$O71,0))*IF($Y71&gt;0,(1+INDEX(Escalation!$B$3:$B$18,$Y71,0))^(AY$4-SSSModel!$C$5),1)*IF($X71=0,1,OFFSET(Profiles!$K$2,$X71,MAX(Profiles!$C$2,AY$4-$Q71)))*IF($AA71=1,(1+SSSModel!#REF!),1)</f>
        <v>0</v>
      </c>
      <c r="AZ71" s="72">
        <f ca="1">IF(OR(AZ$4&lt;$Q71,AZ$4&gt;$Q71+IF($S71="",1000,$S71)-1),0,IF(MOD(AZ$4-$Q71,IF($R71="",1000,$R71))=0,$O71,0))*IF($Y71&gt;0,(1+INDEX(Escalation!$B$3:$B$18,$Y71,0))^(AZ$4-SSSModel!$C$5),1)*IF($X71=0,1,OFFSET(Profiles!$K$2,$X71,MAX(Profiles!$C$2,AZ$4-$Q71)))*IF($AA71=1,(1+SSSModel!#REF!),1)</f>
        <v>0</v>
      </c>
      <c r="BA71" s="72">
        <f ca="1">IF(OR(BA$4&lt;$Q71,BA$4&gt;$Q71+IF($S71="",1000,$S71)-1),0,IF(MOD(BA$4-$Q71,IF($R71="",1000,$R71))=0,$O71,0))*IF($Y71&gt;0,(1+INDEX(Escalation!$B$3:$B$18,$Y71,0))^(BA$4-SSSModel!$C$5),1)*IF($X71=0,1,OFFSET(Profiles!$K$2,$X71,MAX(Profiles!$C$2,BA$4-$Q71)))*IF($AA71=1,(1+SSSModel!#REF!),1)</f>
        <v>0</v>
      </c>
      <c r="BB71" s="72">
        <f ca="1">IF(OR(BB$4&lt;$Q71,BB$4&gt;$Q71+IF($S71="",1000,$S71)-1),0,IF(MOD(BB$4-$Q71,IF($R71="",1000,$R71))=0,$O71,0))*IF($Y71&gt;0,(1+INDEX(Escalation!$B$3:$B$18,$Y71,0))^(BB$4-SSSModel!$C$5),1)*IF($X71=0,1,OFFSET(Profiles!$K$2,$X71,MAX(Profiles!$C$2,BB$4-$Q71)))*IF($AA71=1,(1+SSSModel!#REF!),1)</f>
        <v>0</v>
      </c>
      <c r="BC71" s="72">
        <f ca="1">IF(OR(BC$4&lt;$Q71,BC$4&gt;$Q71+IF($S71="",1000,$S71)-1),0,IF(MOD(BC$4-$Q71,IF($R71="",1000,$R71))=0,$O71,0))*IF($Y71&gt;0,(1+INDEX(Escalation!$B$3:$B$18,$Y71,0))^(BC$4-SSSModel!$C$5),1)*IF($X71=0,1,OFFSET(Profiles!$K$2,$X71,MAX(Profiles!$C$2,BC$4-$Q71)))*IF($AA71=1,(1+SSSModel!#REF!),1)</f>
        <v>0</v>
      </c>
      <c r="BD71" s="72">
        <f ca="1">IF(OR(BD$4&lt;$Q71,BD$4&gt;$Q71+IF($S71="",1000,$S71)-1),0,IF(MOD(BD$4-$Q71,IF($R71="",1000,$R71))=0,$O71,0))*IF($Y71&gt;0,(1+INDEX(Escalation!$B$3:$B$18,$Y71,0))^(BD$4-SSSModel!$C$5),1)*IF($X71=0,1,OFFSET(Profiles!$K$2,$X71,MAX(Profiles!$C$2,BD$4-$Q71)))*IF($AA71=1,(1+SSSModel!#REF!),1)</f>
        <v>0</v>
      </c>
      <c r="BE71" s="72">
        <f ca="1">IF(OR(BE$4&lt;$Q71,BE$4&gt;$Q71+IF($S71="",1000,$S71)-1),0,IF(MOD(BE$4-$Q71,IF($R71="",1000,$R71))=0,$O71,0))*IF($Y71&gt;0,(1+INDEX(Escalation!$B$3:$B$18,$Y71,0))^(BE$4-SSSModel!$C$5),1)*IF($X71=0,1,OFFSET(Profiles!$K$2,$X71,MAX(Profiles!$C$2,BE$4-$Q71)))*IF($AA71=1,(1+SSSModel!#REF!),1)</f>
        <v>0</v>
      </c>
      <c r="BF71" s="72">
        <f ca="1">IF(OR(BF$4&lt;$Q71,BF$4&gt;$Q71+IF($S71="",1000,$S71)-1),0,IF(MOD(BF$4-$Q71,IF($R71="",1000,$R71))=0,$O71,0))*IF($Y71&gt;0,(1+INDEX(Escalation!$B$3:$B$18,$Y71,0))^(BF$4-SSSModel!$C$5),1)*IF($X71=0,1,OFFSET(Profiles!$K$2,$X71,MAX(Profiles!$C$2,BF$4-$Q71)))*IF($AA71=1,(1+SSSModel!#REF!),1)</f>
        <v>0</v>
      </c>
      <c r="BG71" s="72">
        <f ca="1">IF(OR(BG$4&lt;$Q71,BG$4&gt;$Q71+IF($S71="",1000,$S71)-1),0,IF(MOD(BG$4-$Q71,IF($R71="",1000,$R71))=0,$O71,0))*IF($Y71&gt;0,(1+INDEX(Escalation!$B$3:$B$18,$Y71,0))^(BG$4-SSSModel!$C$5),1)*IF($X71=0,1,OFFSET(Profiles!$K$2,$X71,MAX(Profiles!$C$2,BG$4-$Q71)))*IF($AA71=1,(1+SSSModel!#REF!),1)</f>
        <v>0</v>
      </c>
      <c r="BH71" s="72">
        <f ca="1">IF(OR(BH$4&lt;$Q71,BH$4&gt;$Q71+IF($S71="",1000,$S71)-1),0,IF(MOD(BH$4-$Q71,IF($R71="",1000,$R71))=0,$O71,0))*IF($Y71&gt;0,(1+INDEX(Escalation!$B$3:$B$18,$Y71,0))^(BH$4-SSSModel!$C$5),1)*IF($X71=0,1,OFFSET(Profiles!$K$2,$X71,MAX(Profiles!$C$2,BH$4-$Q71)))*IF($AA71=1,(1+SSSModel!#REF!),1)</f>
        <v>0</v>
      </c>
      <c r="BI71" s="72">
        <f ca="1">IF(OR(BI$4&lt;$Q71,BI$4&gt;$Q71+IF($S71="",1000,$S71)-1),0,IF(MOD(BI$4-$Q71,IF($R71="",1000,$R71))=0,$O71,0))*IF($Y71&gt;0,(1+INDEX(Escalation!$B$3:$B$18,$Y71,0))^(BI$4-SSSModel!$C$5),1)*IF($X71=0,1,OFFSET(Profiles!$K$2,$X71,MAX(Profiles!$C$2,BI$4-$Q71)))*IF($AA71=1,(1+SSSModel!#REF!),1)</f>
        <v>0</v>
      </c>
      <c r="BJ71" s="72">
        <f ca="1">IF(OR(BJ$4&lt;$Q71,BJ$4&gt;$Q71+IF($S71="",1000,$S71)-1),0,IF(MOD(BJ$4-$Q71,IF($R71="",1000,$R71))=0,$O71,0))*IF($Y71&gt;0,(1+INDEX(Escalation!$B$3:$B$18,$Y71,0))^(BJ$4-SSSModel!$C$5),1)*IF($X71=0,1,OFFSET(Profiles!$K$2,$X71,MAX(Profiles!$C$2,BJ$4-$Q71)))*IF($AA71=1,(1+SSSModel!#REF!),1)</f>
        <v>0</v>
      </c>
      <c r="BK71" s="72">
        <f ca="1">IF(OR(BK$4&lt;$Q71,BK$4&gt;$Q71+IF($S71="",1000,$S71)-1),0,IF(MOD(BK$4-$Q71,IF($R71="",1000,$R71))=0,$O71,0))*IF($Y71&gt;0,(1+INDEX(Escalation!$B$3:$B$18,$Y71,0))^(BK$4-SSSModel!$C$5),1)*IF($X71=0,1,OFFSET(Profiles!$K$2,$X71,MAX(Profiles!$C$2,BK$4-$Q71)))*IF($AA71=1,(1+SSSModel!#REF!),1)</f>
        <v>0</v>
      </c>
      <c r="BL71" s="72">
        <f ca="1">IF(OR(BL$4&lt;$Q71,BL$4&gt;$Q71+IF($S71="",1000,$S71)-1),0,IF(MOD(BL$4-$Q71,IF($R71="",1000,$R71))=0,$O71,0))*IF($Y71&gt;0,(1+INDEX(Escalation!$B$3:$B$18,$Y71,0))^(BL$4-SSSModel!$C$5),1)*IF($X71=0,1,OFFSET(Profiles!$K$2,$X71,MAX(Profiles!$C$2,BL$4-$Q71)))*IF($AA71=1,(1+SSSModel!#REF!),1)</f>
        <v>0</v>
      </c>
      <c r="BM71" s="72">
        <f ca="1">IF(OR(BM$4&lt;$Q71,BM$4&gt;$Q71+IF($S71="",1000,$S71)-1),0,IF(MOD(BM$4-$Q71,IF($R71="",1000,$R71))=0,$O71,0))*IF($Y71&gt;0,(1+INDEX(Escalation!$B$3:$B$18,$Y71,0))^(BM$4-SSSModel!$C$5),1)*IF($X71=0,1,OFFSET(Profiles!$K$2,$X71,MAX(Profiles!$C$2,BM$4-$Q71)))*IF($AA71=1,(1+SSSModel!#REF!),1)</f>
        <v>0</v>
      </c>
      <c r="BN71" s="72">
        <f ca="1">IF(OR(BN$4&lt;$Q71,BN$4&gt;$Q71+IF($S71="",1000,$S71)-1),0,IF(MOD(BN$4-$Q71,IF($R71="",1000,$R71))=0,$O71,0))*IF($Y71&gt;0,(1+INDEX(Escalation!$B$3:$B$18,$Y71,0))^(BN$4-SSSModel!$C$5),1)*IF($X71=0,1,OFFSET(Profiles!$K$2,$X71,MAX(Profiles!$C$2,BN$4-$Q71)))*IF($AA71=1,(1+SSSModel!#REF!),1)</f>
        <v>0</v>
      </c>
      <c r="BO71" s="72">
        <f ca="1">IF(OR(BO$4&lt;$Q71,BO$4&gt;$Q71+IF($S71="",1000,$S71)-1),0,IF(MOD(BO$4-$Q71,IF($R71="",1000,$R71))=0,$O71,0))*IF($Y71&gt;0,(1+INDEX(Escalation!$B$3:$B$18,$Y71,0))^(BO$4-SSSModel!$C$5),1)*IF($X71=0,1,OFFSET(Profiles!$K$2,$X71,MAX(Profiles!$C$2,BO$4-$Q71)))*IF($AA71=1,(1+SSSModel!#REF!),1)</f>
        <v>0</v>
      </c>
      <c r="BP71" s="72">
        <f ca="1">IF(OR(BP$4&lt;$Q71,BP$4&gt;$Q71+IF($S71="",1000,$S71)-1),0,IF(MOD(BP$4-$Q71,IF($R71="",1000,$R71))=0,$O71,0))*IF($Y71&gt;0,(1+INDEX(Escalation!$B$3:$B$18,$Y71,0))^(BP$4-SSSModel!$C$5),1)*IF($X71=0,1,OFFSET(Profiles!$K$2,$X71,MAX(Profiles!$C$2,BP$4-$Q71)))*IF($AA71=1,(1+SSSModel!#REF!),1)</f>
        <v>0</v>
      </c>
      <c r="BQ71" s="72">
        <f ca="1">IF(OR(BQ$4&lt;$Q71,BQ$4&gt;$Q71+IF($S71="",1000,$S71)-1),0,IF(MOD(BQ$4-$Q71,IF($R71="",1000,$R71))=0,$O71,0))*IF($Y71&gt;0,(1+INDEX(Escalation!$B$3:$B$18,$Y71,0))^(BQ$4-SSSModel!$C$5),1)*IF($X71=0,1,OFFSET(Profiles!$K$2,$X71,MAX(Profiles!$C$2,BQ$4-$Q71)))*IF($AA71=1,(1+SSSModel!#REF!),1)</f>
        <v>0</v>
      </c>
      <c r="BR71" s="72">
        <f ca="1">IF(OR(BR$4&lt;$Q71,BR$4&gt;$Q71+IF($S71="",1000,$S71)-1),0,IF(MOD(BR$4-$Q71,IF($R71="",1000,$R71))=0,$O71,0))*IF($Y71&gt;0,(1+INDEX(Escalation!$B$3:$B$18,$Y71,0))^(BR$4-SSSModel!$C$5),1)*IF($X71=0,1,OFFSET(Profiles!$K$2,$X71,MAX(Profiles!$C$2,BR$4-$Q71)))*IF($AA71=1,(1+SSSModel!#REF!),1)</f>
        <v>0</v>
      </c>
      <c r="BS71" s="72">
        <f ca="1">IF(OR(BS$4&lt;$Q71,BS$4&gt;$Q71+IF($S71="",1000,$S71)-1),0,IF(MOD(BS$4-$Q71,IF($R71="",1000,$R71))=0,$O71,0))*IF($Y71&gt;0,(1+INDEX(Escalation!$B$3:$B$18,$Y71,0))^(BS$4-SSSModel!$C$5),1)*IF($X71=0,1,OFFSET(Profiles!$K$2,$X71,MAX(Profiles!$C$2,BS$4-$Q71)))*IF($AA71=1,(1+SSSModel!#REF!),1)</f>
        <v>0</v>
      </c>
      <c r="BT71" s="72">
        <f ca="1">IF(OR(BT$4&lt;$Q71,BT$4&gt;$Q71+IF($S71="",1000,$S71)-1),0,IF(MOD(BT$4-$Q71,IF($R71="",1000,$R71))=0,$O71,0))*IF($Y71&gt;0,(1+INDEX(Escalation!$B$3:$B$18,$Y71,0))^(BT$4-SSSModel!$C$5),1)*IF($X71=0,1,OFFSET(Profiles!$K$2,$X71,MAX(Profiles!$C$2,BT$4-$Q71)))*IF($AA71=1,(1+SSSModel!#REF!),1)</f>
        <v>0</v>
      </c>
      <c r="BU71" s="72">
        <f ca="1">IF(OR(BU$4&lt;$Q71,BU$4&gt;$Q71+IF($S71="",1000,$S71)-1),0,IF(MOD(BU$4-$Q71,IF($R71="",1000,$R71))=0,$O71,0))*IF($Y71&gt;0,(1+INDEX(Escalation!$B$3:$B$18,$Y71,0))^(BU$4-SSSModel!$C$5),1)*IF($X71=0,1,OFFSET(Profiles!$K$2,$X71,MAX(Profiles!$C$2,BU$4-$Q71)))*IF($AA71=1,(1+SSSModel!#REF!),1)</f>
        <v>0</v>
      </c>
      <c r="BV71" s="72">
        <f ca="1">IF(OR(BV$4&lt;$Q71,BV$4&gt;$Q71+IF($S71="",1000,$S71)-1),0,IF(MOD(BV$4-$Q71,IF($R71="",1000,$R71))=0,$O71,0))*IF($Y71&gt;0,(1+INDEX(Escalation!$B$3:$B$18,$Y71,0))^(BV$4-SSSModel!$C$5),1)*IF($X71=0,1,OFFSET(Profiles!$K$2,$X71,MAX(Profiles!$C$2,BV$4-$Q71)))*IF($AA71=1,(1+SSSModel!#REF!),1)</f>
        <v>0</v>
      </c>
      <c r="BW71" s="72">
        <f ca="1">IF(OR(BW$4&lt;$Q71,BW$4&gt;$Q71+IF($S71="",1000,$S71)-1),0,IF(MOD(BW$4-$Q71,IF($R71="",1000,$R71))=0,$O71,0))*IF($Y71&gt;0,(1+INDEX(Escalation!$B$3:$B$18,$Y71,0))^(BW$4-SSSModel!$C$5),1)*IF($X71=0,1,OFFSET(Profiles!$K$2,$X71,MAX(Profiles!$C$2,BW$4-$Q71)))*IF($AA71=1,(1+SSSModel!#REF!),1)</f>
        <v>0</v>
      </c>
      <c r="BX71" s="72">
        <f ca="1">IF(OR(BX$4&lt;$Q71,BX$4&gt;$Q71+IF($S71="",1000,$S71)-1),0,IF(MOD(BX$4-$Q71,IF($R71="",1000,$R71))=0,$O71,0))*IF($Y71&gt;0,(1+INDEX(Escalation!$B$3:$B$18,$Y71,0))^(BX$4-SSSModel!$C$5),1)*IF($X71=0,1,OFFSET(Profiles!$K$2,$X71,MAX(Profiles!$C$2,BX$4-$Q71)))*IF($AA71=1,(1+SSSModel!#REF!),1)</f>
        <v>0</v>
      </c>
      <c r="BY71" s="72">
        <f ca="1">IF(OR(BY$4&lt;$Q71,BY$4&gt;$Q71+IF($S71="",1000,$S71)-1),0,IF(MOD(BY$4-$Q71,IF($R71="",1000,$R71))=0,$O71,0))*IF($Y71&gt;0,(1+INDEX(Escalation!$B$3:$B$18,$Y71,0))^(BY$4-SSSModel!$C$5),1)*IF($X71=0,1,OFFSET(Profiles!$K$2,$X71,MAX(Profiles!$C$2,BY$4-$Q71)))*IF($AA71=1,(1+SSSModel!#REF!),1)</f>
        <v>0</v>
      </c>
      <c r="BZ71" s="72">
        <f ca="1">IF(OR(BZ$4&lt;$Q71,BZ$4&gt;$Q71+IF($S71="",1000,$S71)-1),0,IF(MOD(BZ$4-$Q71,IF($R71="",1000,$R71))=0,$O71,0))*IF($Y71&gt;0,(1+INDEX(Escalation!$B$3:$B$18,$Y71,0))^(BZ$4-SSSModel!$C$5),1)*IF($X71=0,1,OFFSET(Profiles!$K$2,$X71,MAX(Profiles!$C$2,BZ$4-$Q71)))*IF($AA71=1,(1+SSSModel!#REF!),1)</f>
        <v>0</v>
      </c>
      <c r="CA71" s="134">
        <f ca="1">IF(OR($Z71=0,SSSModel!$C$4="CF"),AC71,
IF(LEFT($V71,3)="ON_",
     IF(SSSModel!$C$4="RR",SUMPRODUCT(OFFSET($AC71,0,0,1,$CB$2),OFFSET(Profiles!$K$28,($Z71-1)*(Profiles!$I$26+1)+CA$4-SSSModel!$C$3+1,0,1,$CB$2)),
     IF(SSSModel!$C$4="ECC",$EA71*$EB71*SUMPRODUCT(OFFSET($AC71,0,MAX(0,CA$4-$DZ71-$CA$4+1),1,MIN($DZ71,CA$4-$CA$4+1)),OFFSET(Escalation!$K$24,($Y71-1)*(Escalation!$I$22+1)+CA$4-SSSModel!$C$3+1,MAX(0,CA$4-$DZ71-$CA$4+1),1,MIN($DZ71,CA$4-$CA$4+1))),
     IF(SSSModel!$C$4="PV",AC71*$EA71*(1+SSSModel!$C$2),
     IF(SSSModel!$C$4="FCR",$EC71*SUM(OFFSET($AC71,0,MAX(CA$4-$AC$4-$DZ71+1,0),1,MIN($DZ71,CA$4-$AC$4+1))),0)))),
SUM($AC71:$BZ71)*
     IF(SSSModel!$C$4="RR",OFFSET(Profiles!$K$2,$Z71,MAX(Profiles!$C$2,AC$4-$W71)),
     IF(SSSModel!$C$4="ECC",$EA71*$EB71*IF(MAX(Escalation!$C$2,AC$4-$W71)&gt;$DZ71-1,0,OFFSET(Escalation!$K$2,$Y71,MAX(Escalation!$C$2,AC$4-$W71))),
     IF(SSSModel!$C$4="PV",IF(CA$4=$W71,$EA71*(1+SSSModel!$C$2),0),
     IF(SSSModel!$C$4="FCR",IF(AND(CA$4&gt;=$W71,OFFSET(Profiles!$K$2,$Z71,MAX(Profiles!$C$2,AC$4-$W71))&gt;0),$EC71,0),0))))))</f>
        <v>0</v>
      </c>
      <c r="CB71" s="135">
        <f ca="1">IF(OR($Z71=0,SSSModel!$C$4="CF"),AD71,
IF(LEFT($V71,3)="ON_",
     IF(SSSModel!$C$4="RR",SUMPRODUCT(OFFSET($AC71,0,0,1,$CB$2),OFFSET(Profiles!$K$28,($Z71-1)*(Profiles!$I$26+1)+CB$4-SSSModel!$C$3+1,0,1,$CB$2)),
     IF(SSSModel!$C$4="ECC",$EA71*$EB71*SUMPRODUCT(OFFSET($AC71,0,MAX(0,CB$4-$DZ71-$CA$4+1),1,MIN($DZ71,CB$4-$CA$4+1)),OFFSET(Escalation!$K$24,($Y71-1)*(Escalation!$I$22+1)+CB$4-SSSModel!$C$3+1,MAX(0,CB$4-$DZ71-$CA$4+1),1,MIN($DZ71,CB$4-$CA$4+1))),
     IF(SSSModel!$C$4="PV",AD71*$EA71*(1+SSSModel!$C$2),
     IF(SSSModel!$C$4="FCR",$EC71*SUM(OFFSET($AC71,0,MAX(CB$4-$AC$4-$DZ71+1,0),1,MIN($DZ71,CB$4-$AC$4+1))),0)))),
SUM($AC71:$BZ71)*
     IF(SSSModel!$C$4="RR",OFFSET(Profiles!$K$2,$Z71,MAX(Profiles!$C$2,AD$4-$W71)),
     IF(SSSModel!$C$4="ECC",$EA71*$EB71*IF(MAX(Escalation!$C$2,AD$4-$W71)&gt;$DZ71-1,0,OFFSET(Escalation!$K$2,$Y71,MAX(Escalation!$C$2,AD$4-$W71))),
     IF(SSSModel!$C$4="PV",IF(CB$4=$W71,$EA71*(1+SSSModel!$C$2),0),
     IF(SSSModel!$C$4="FCR",IF(AND(CB$4&gt;=$W71,OFFSET(Profiles!$K$2,$Z71,MAX(Profiles!$C$2,AD$4-$W71))&gt;0),$EC71,0),0))))))</f>
        <v>0</v>
      </c>
      <c r="CC71" s="135">
        <f ca="1">IF(OR($Z71=0,SSSModel!$C$4="CF"),AE71,
IF(LEFT($V71,3)="ON_",
     IF(SSSModel!$C$4="RR",SUMPRODUCT(OFFSET($AC71,0,0,1,$CB$2),OFFSET(Profiles!$K$28,($Z71-1)*(Profiles!$I$26+1)+CC$4-SSSModel!$C$3+1,0,1,$CB$2)),
     IF(SSSModel!$C$4="ECC",$EA71*$EB71*SUMPRODUCT(OFFSET($AC71,0,MAX(0,CC$4-$DZ71-$CA$4+1),1,MIN($DZ71,CC$4-$CA$4+1)),OFFSET(Escalation!$K$24,($Y71-1)*(Escalation!$I$22+1)+CC$4-SSSModel!$C$3+1,MAX(0,CC$4-$DZ71-$CA$4+1),1,MIN($DZ71,CC$4-$CA$4+1))),
     IF(SSSModel!$C$4="PV",AE71*$EA71*(1+SSSModel!$C$2),
     IF(SSSModel!$C$4="FCR",$EC71*SUM(OFFSET($AC71,0,MAX(CC$4-$AC$4-$DZ71+1,0),1,MIN($DZ71,CC$4-$AC$4+1))),0)))),
SUM($AC71:$BZ71)*
     IF(SSSModel!$C$4="RR",OFFSET(Profiles!$K$2,$Z71,MAX(Profiles!$C$2,AE$4-$W71)),
     IF(SSSModel!$C$4="ECC",$EA71*$EB71*IF(MAX(Escalation!$C$2,AE$4-$W71)&gt;$DZ71-1,0,OFFSET(Escalation!$K$2,$Y71,MAX(Escalation!$C$2,AE$4-$W71))),
     IF(SSSModel!$C$4="PV",IF(CC$4=$W71,$EA71*(1+SSSModel!$C$2),0),
     IF(SSSModel!$C$4="FCR",IF(AND(CC$4&gt;=$W71,OFFSET(Profiles!$K$2,$Z71,MAX(Profiles!$C$2,AE$4-$W71))&gt;0),$EC71,0),0))))))</f>
        <v>0</v>
      </c>
      <c r="CD71" s="135">
        <f ca="1">IF(OR($Z71=0,SSSModel!$C$4="CF"),AF71,
IF(LEFT($V71,3)="ON_",
     IF(SSSModel!$C$4="RR",SUMPRODUCT(OFFSET($AC71,0,0,1,$CB$2),OFFSET(Profiles!$K$28,($Z71-1)*(Profiles!$I$26+1)+CD$4-SSSModel!$C$3+1,0,1,$CB$2)),
     IF(SSSModel!$C$4="ECC",$EA71*$EB71*SUMPRODUCT(OFFSET($AC71,0,MAX(0,CD$4-$DZ71-$CA$4+1),1,MIN($DZ71,CD$4-$CA$4+1)),OFFSET(Escalation!$K$24,($Y71-1)*(Escalation!$I$22+1)+CD$4-SSSModel!$C$3+1,MAX(0,CD$4-$DZ71-$CA$4+1),1,MIN($DZ71,CD$4-$CA$4+1))),
     IF(SSSModel!$C$4="PV",AF71*$EA71*(1+SSSModel!$C$2),
     IF(SSSModel!$C$4="FCR",$EC71*SUM(OFFSET($AC71,0,MAX(CD$4-$AC$4-$DZ71+1,0),1,MIN($DZ71,CD$4-$AC$4+1))),0)))),
SUM($AC71:$BZ71)*
     IF(SSSModel!$C$4="RR",OFFSET(Profiles!$K$2,$Z71,MAX(Profiles!$C$2,AF$4-$W71)),
     IF(SSSModel!$C$4="ECC",$EA71*$EB71*IF(MAX(Escalation!$C$2,AF$4-$W71)&gt;$DZ71-1,0,OFFSET(Escalation!$K$2,$Y71,MAX(Escalation!$C$2,AF$4-$W71))),
     IF(SSSModel!$C$4="PV",IF(CD$4=$W71,$EA71*(1+SSSModel!$C$2),0),
     IF(SSSModel!$C$4="FCR",IF(AND(CD$4&gt;=$W71,OFFSET(Profiles!$K$2,$Z71,MAX(Profiles!$C$2,AF$4-$W71))&gt;0),$EC71,0),0))))))</f>
        <v>0</v>
      </c>
      <c r="CE71" s="135">
        <f ca="1">IF(OR($Z71=0,SSSModel!$C$4="CF"),AG71,
IF(LEFT($V71,3)="ON_",
     IF(SSSModel!$C$4="RR",SUMPRODUCT(OFFSET($AC71,0,0,1,$CB$2),OFFSET(Profiles!$K$28,($Z71-1)*(Profiles!$I$26+1)+CE$4-SSSModel!$C$3+1,0,1,$CB$2)),
     IF(SSSModel!$C$4="ECC",$EA71*$EB71*SUMPRODUCT(OFFSET($AC71,0,MAX(0,CE$4-$DZ71-$CA$4+1),1,MIN($DZ71,CE$4-$CA$4+1)),OFFSET(Escalation!$K$24,($Y71-1)*(Escalation!$I$22+1)+CE$4-SSSModel!$C$3+1,MAX(0,CE$4-$DZ71-$CA$4+1),1,MIN($DZ71,CE$4-$CA$4+1))),
     IF(SSSModel!$C$4="PV",AG71*$EA71*(1+SSSModel!$C$2),
     IF(SSSModel!$C$4="FCR",$EC71*SUM(OFFSET($AC71,0,MAX(CE$4-$AC$4-$DZ71+1,0),1,MIN($DZ71,CE$4-$AC$4+1))),0)))),
SUM($AC71:$BZ71)*
     IF(SSSModel!$C$4="RR",OFFSET(Profiles!$K$2,$Z71,MAX(Profiles!$C$2,AG$4-$W71)),
     IF(SSSModel!$C$4="ECC",$EA71*$EB71*IF(MAX(Escalation!$C$2,AG$4-$W71)&gt;$DZ71-1,0,OFFSET(Escalation!$K$2,$Y71,MAX(Escalation!$C$2,AG$4-$W71))),
     IF(SSSModel!$C$4="PV",IF(CE$4=$W71,$EA71*(1+SSSModel!$C$2),0),
     IF(SSSModel!$C$4="FCR",IF(AND(CE$4&gt;=$W71,OFFSET(Profiles!$K$2,$Z71,MAX(Profiles!$C$2,AG$4-$W71))&gt;0),$EC71,0),0))))))</f>
        <v>0</v>
      </c>
      <c r="CF71" s="135">
        <f ca="1">IF(OR($Z71=0,SSSModel!$C$4="CF"),AH71,
IF(LEFT($V71,3)="ON_",
     IF(SSSModel!$C$4="RR",SUMPRODUCT(OFFSET($AC71,0,0,1,$CB$2),OFFSET(Profiles!$K$28,($Z71-1)*(Profiles!$I$26+1)+CF$4-SSSModel!$C$3+1,0,1,$CB$2)),
     IF(SSSModel!$C$4="ECC",$EA71*$EB71*SUMPRODUCT(OFFSET($AC71,0,MAX(0,CF$4-$DZ71-$CA$4+1),1,MIN($DZ71,CF$4-$CA$4+1)),OFFSET(Escalation!$K$24,($Y71-1)*(Escalation!$I$22+1)+CF$4-SSSModel!$C$3+1,MAX(0,CF$4-$DZ71-$CA$4+1),1,MIN($DZ71,CF$4-$CA$4+1))),
     IF(SSSModel!$C$4="PV",AH71*$EA71*(1+SSSModel!$C$2),
     IF(SSSModel!$C$4="FCR",$EC71*SUM(OFFSET($AC71,0,MAX(CF$4-$AC$4-$DZ71+1,0),1,MIN($DZ71,CF$4-$AC$4+1))),0)))),
SUM($AC71:$BZ71)*
     IF(SSSModel!$C$4="RR",OFFSET(Profiles!$K$2,$Z71,MAX(Profiles!$C$2,AH$4-$W71)),
     IF(SSSModel!$C$4="ECC",$EA71*$EB71*IF(MAX(Escalation!$C$2,AH$4-$W71)&gt;$DZ71-1,0,OFFSET(Escalation!$K$2,$Y71,MAX(Escalation!$C$2,AH$4-$W71))),
     IF(SSSModel!$C$4="PV",IF(CF$4=$W71,$EA71*(1+SSSModel!$C$2),0),
     IF(SSSModel!$C$4="FCR",IF(AND(CF$4&gt;=$W71,OFFSET(Profiles!$K$2,$Z71,MAX(Profiles!$C$2,AH$4-$W71))&gt;0),$EC71,0),0))))))</f>
        <v>0</v>
      </c>
      <c r="CG71" s="135">
        <f ca="1">IF(OR($Z71=0,SSSModel!$C$4="CF"),AI71,
IF(LEFT($V71,3)="ON_",
     IF(SSSModel!$C$4="RR",SUMPRODUCT(OFFSET($AC71,0,0,1,$CB$2),OFFSET(Profiles!$K$28,($Z71-1)*(Profiles!$I$26+1)+CG$4-SSSModel!$C$3+1,0,1,$CB$2)),
     IF(SSSModel!$C$4="ECC",$EA71*$EB71*SUMPRODUCT(OFFSET($AC71,0,MAX(0,CG$4-$DZ71-$CA$4+1),1,MIN($DZ71,CG$4-$CA$4+1)),OFFSET(Escalation!$K$24,($Y71-1)*(Escalation!$I$22+1)+CG$4-SSSModel!$C$3+1,MAX(0,CG$4-$DZ71-$CA$4+1),1,MIN($DZ71,CG$4-$CA$4+1))),
     IF(SSSModel!$C$4="PV",AI71*$EA71*(1+SSSModel!$C$2),
     IF(SSSModel!$C$4="FCR",$EC71*SUM(OFFSET($AC71,0,MAX(CG$4-$AC$4-$DZ71+1,0),1,MIN($DZ71,CG$4-$AC$4+1))),0)))),
SUM($AC71:$BZ71)*
     IF(SSSModel!$C$4="RR",OFFSET(Profiles!$K$2,$Z71,MAX(Profiles!$C$2,AI$4-$W71)),
     IF(SSSModel!$C$4="ECC",$EA71*$EB71*IF(MAX(Escalation!$C$2,AI$4-$W71)&gt;$DZ71-1,0,OFFSET(Escalation!$K$2,$Y71,MAX(Escalation!$C$2,AI$4-$W71))),
     IF(SSSModel!$C$4="PV",IF(CG$4=$W71,$EA71*(1+SSSModel!$C$2),0),
     IF(SSSModel!$C$4="FCR",IF(AND(CG$4&gt;=$W71,OFFSET(Profiles!$K$2,$Z71,MAX(Profiles!$C$2,AI$4-$W71))&gt;0),$EC71,0),0))))))</f>
        <v>0</v>
      </c>
      <c r="CH71" s="135">
        <f ca="1">IF(OR($Z71=0,SSSModel!$C$4="CF"),AJ71,
IF(LEFT($V71,3)="ON_",
     IF(SSSModel!$C$4="RR",SUMPRODUCT(OFFSET($AC71,0,0,1,$CB$2),OFFSET(Profiles!$K$28,($Z71-1)*(Profiles!$I$26+1)+CH$4-SSSModel!$C$3+1,0,1,$CB$2)),
     IF(SSSModel!$C$4="ECC",$EA71*$EB71*SUMPRODUCT(OFFSET($AC71,0,MAX(0,CH$4-$DZ71-$CA$4+1),1,MIN($DZ71,CH$4-$CA$4+1)),OFFSET(Escalation!$K$24,($Y71-1)*(Escalation!$I$22+1)+CH$4-SSSModel!$C$3+1,MAX(0,CH$4-$DZ71-$CA$4+1),1,MIN($DZ71,CH$4-$CA$4+1))),
     IF(SSSModel!$C$4="PV",AJ71*$EA71*(1+SSSModel!$C$2),
     IF(SSSModel!$C$4="FCR",$EC71*SUM(OFFSET($AC71,0,MAX(CH$4-$AC$4-$DZ71+1,0),1,MIN($DZ71,CH$4-$AC$4+1))),0)))),
SUM($AC71:$BZ71)*
     IF(SSSModel!$C$4="RR",OFFSET(Profiles!$K$2,$Z71,MAX(Profiles!$C$2,AJ$4-$W71)),
     IF(SSSModel!$C$4="ECC",$EA71*$EB71*IF(MAX(Escalation!$C$2,AJ$4-$W71)&gt;$DZ71-1,0,OFFSET(Escalation!$K$2,$Y71,MAX(Escalation!$C$2,AJ$4-$W71))),
     IF(SSSModel!$C$4="PV",IF(CH$4=$W71,$EA71*(1+SSSModel!$C$2),0),
     IF(SSSModel!$C$4="FCR",IF(AND(CH$4&gt;=$W71,OFFSET(Profiles!$K$2,$Z71,MAX(Profiles!$C$2,AJ$4-$W71))&gt;0),$EC71,0),0))))))</f>
        <v>0</v>
      </c>
      <c r="CI71" s="135">
        <f ca="1">IF(OR($Z71=0,SSSModel!$C$4="CF"),AK71,
IF(LEFT($V71,3)="ON_",
     IF(SSSModel!$C$4="RR",SUMPRODUCT(OFFSET($AC71,0,0,1,$CB$2),OFFSET(Profiles!$K$28,($Z71-1)*(Profiles!$I$26+1)+CI$4-SSSModel!$C$3+1,0,1,$CB$2)),
     IF(SSSModel!$C$4="ECC",$EA71*$EB71*SUMPRODUCT(OFFSET($AC71,0,MAX(0,CI$4-$DZ71-$CA$4+1),1,MIN($DZ71,CI$4-$CA$4+1)),OFFSET(Escalation!$K$24,($Y71-1)*(Escalation!$I$22+1)+CI$4-SSSModel!$C$3+1,MAX(0,CI$4-$DZ71-$CA$4+1),1,MIN($DZ71,CI$4-$CA$4+1))),
     IF(SSSModel!$C$4="PV",AK71*$EA71*(1+SSSModel!$C$2),
     IF(SSSModel!$C$4="FCR",$EC71*SUM(OFFSET($AC71,0,MAX(CI$4-$AC$4-$DZ71+1,0),1,MIN($DZ71,CI$4-$AC$4+1))),0)))),
SUM($AC71:$BZ71)*
     IF(SSSModel!$C$4="RR",OFFSET(Profiles!$K$2,$Z71,MAX(Profiles!$C$2,AK$4-$W71)),
     IF(SSSModel!$C$4="ECC",$EA71*$EB71*IF(MAX(Escalation!$C$2,AK$4-$W71)&gt;$DZ71-1,0,OFFSET(Escalation!$K$2,$Y71,MAX(Escalation!$C$2,AK$4-$W71))),
     IF(SSSModel!$C$4="PV",IF(CI$4=$W71,$EA71*(1+SSSModel!$C$2),0),
     IF(SSSModel!$C$4="FCR",IF(AND(CI$4&gt;=$W71,OFFSET(Profiles!$K$2,$Z71,MAX(Profiles!$C$2,AK$4-$W71))&gt;0),$EC71,0),0))))))</f>
        <v>0</v>
      </c>
      <c r="CJ71" s="135">
        <f ca="1">IF(OR($Z71=0,SSSModel!$C$4="CF"),AL71,
IF(LEFT($V71,3)="ON_",
     IF(SSSModel!$C$4="RR",SUMPRODUCT(OFFSET($AC71,0,0,1,$CB$2),OFFSET(Profiles!$K$28,($Z71-1)*(Profiles!$I$26+1)+CJ$4-SSSModel!$C$3+1,0,1,$CB$2)),
     IF(SSSModel!$C$4="ECC",$EA71*$EB71*SUMPRODUCT(OFFSET($AC71,0,MAX(0,CJ$4-$DZ71-$CA$4+1),1,MIN($DZ71,CJ$4-$CA$4+1)),OFFSET(Escalation!$K$24,($Y71-1)*(Escalation!$I$22+1)+CJ$4-SSSModel!$C$3+1,MAX(0,CJ$4-$DZ71-$CA$4+1),1,MIN($DZ71,CJ$4-$CA$4+1))),
     IF(SSSModel!$C$4="PV",AL71*$EA71*(1+SSSModel!$C$2),
     IF(SSSModel!$C$4="FCR",$EC71*SUM(OFFSET($AC71,0,MAX(CJ$4-$AC$4-$DZ71+1,0),1,MIN($DZ71,CJ$4-$AC$4+1))),0)))),
SUM($AC71:$BZ71)*
     IF(SSSModel!$C$4="RR",OFFSET(Profiles!$K$2,$Z71,MAX(Profiles!$C$2,AL$4-$W71)),
     IF(SSSModel!$C$4="ECC",$EA71*$EB71*IF(MAX(Escalation!$C$2,AL$4-$W71)&gt;$DZ71-1,0,OFFSET(Escalation!$K$2,$Y71,MAX(Escalation!$C$2,AL$4-$W71))),
     IF(SSSModel!$C$4="PV",IF(CJ$4=$W71,$EA71*(1+SSSModel!$C$2),0),
     IF(SSSModel!$C$4="FCR",IF(AND(CJ$4&gt;=$W71,OFFSET(Profiles!$K$2,$Z71,MAX(Profiles!$C$2,AL$4-$W71))&gt;0),$EC71,0),0))))))</f>
        <v>0</v>
      </c>
      <c r="CK71" s="135">
        <f ca="1">IF(OR($Z71=0,SSSModel!$C$4="CF"),AM71,
IF(LEFT($V71,3)="ON_",
     IF(SSSModel!$C$4="RR",SUMPRODUCT(OFFSET($AC71,0,0,1,$CB$2),OFFSET(Profiles!$K$28,($Z71-1)*(Profiles!$I$26+1)+CK$4-SSSModel!$C$3+1,0,1,$CB$2)),
     IF(SSSModel!$C$4="ECC",$EA71*$EB71*SUMPRODUCT(OFFSET($AC71,0,MAX(0,CK$4-$DZ71-$CA$4+1),1,MIN($DZ71,CK$4-$CA$4+1)),OFFSET(Escalation!$K$24,($Y71-1)*(Escalation!$I$22+1)+CK$4-SSSModel!$C$3+1,MAX(0,CK$4-$DZ71-$CA$4+1),1,MIN($DZ71,CK$4-$CA$4+1))),
     IF(SSSModel!$C$4="PV",AM71*$EA71*(1+SSSModel!$C$2),
     IF(SSSModel!$C$4="FCR",$EC71*SUM(OFFSET($AC71,0,MAX(CK$4-$AC$4-$DZ71+1,0),1,MIN($DZ71,CK$4-$AC$4+1))),0)))),
SUM($AC71:$BZ71)*
     IF(SSSModel!$C$4="RR",OFFSET(Profiles!$K$2,$Z71,MAX(Profiles!$C$2,AM$4-$W71)),
     IF(SSSModel!$C$4="ECC",$EA71*$EB71*IF(MAX(Escalation!$C$2,AM$4-$W71)&gt;$DZ71-1,0,OFFSET(Escalation!$K$2,$Y71,MAX(Escalation!$C$2,AM$4-$W71))),
     IF(SSSModel!$C$4="PV",IF(CK$4=$W71,$EA71*(1+SSSModel!$C$2),0),
     IF(SSSModel!$C$4="FCR",IF(AND(CK$4&gt;=$W71,OFFSET(Profiles!$K$2,$Z71,MAX(Profiles!$C$2,AM$4-$W71))&gt;0),$EC71,0),0))))))</f>
        <v>0</v>
      </c>
      <c r="CL71" s="135">
        <f ca="1">IF(OR($Z71=0,SSSModel!$C$4="CF"),AN71,
IF(LEFT($V71,3)="ON_",
     IF(SSSModel!$C$4="RR",SUMPRODUCT(OFFSET($AC71,0,0,1,$CB$2),OFFSET(Profiles!$K$28,($Z71-1)*(Profiles!$I$26+1)+CL$4-SSSModel!$C$3+1,0,1,$CB$2)),
     IF(SSSModel!$C$4="ECC",$EA71*$EB71*SUMPRODUCT(OFFSET($AC71,0,MAX(0,CL$4-$DZ71-$CA$4+1),1,MIN($DZ71,CL$4-$CA$4+1)),OFFSET(Escalation!$K$24,($Y71-1)*(Escalation!$I$22+1)+CL$4-SSSModel!$C$3+1,MAX(0,CL$4-$DZ71-$CA$4+1),1,MIN($DZ71,CL$4-$CA$4+1))),
     IF(SSSModel!$C$4="PV",AN71*$EA71*(1+SSSModel!$C$2),
     IF(SSSModel!$C$4="FCR",$EC71*SUM(OFFSET($AC71,0,MAX(CL$4-$AC$4-$DZ71+1,0),1,MIN($DZ71,CL$4-$AC$4+1))),0)))),
SUM($AC71:$BZ71)*
     IF(SSSModel!$C$4="RR",OFFSET(Profiles!$K$2,$Z71,MAX(Profiles!$C$2,AN$4-$W71)),
     IF(SSSModel!$C$4="ECC",$EA71*$EB71*IF(MAX(Escalation!$C$2,AN$4-$W71)&gt;$DZ71-1,0,OFFSET(Escalation!$K$2,$Y71,MAX(Escalation!$C$2,AN$4-$W71))),
     IF(SSSModel!$C$4="PV",IF(CL$4=$W71,$EA71*(1+SSSModel!$C$2),0),
     IF(SSSModel!$C$4="FCR",IF(AND(CL$4&gt;=$W71,OFFSET(Profiles!$K$2,$Z71,MAX(Profiles!$C$2,AN$4-$W71))&gt;0),$EC71,0),0))))))</f>
        <v>0</v>
      </c>
      <c r="CM71" s="135">
        <f ca="1">IF(OR($Z71=0,SSSModel!$C$4="CF"),AO71,
IF(LEFT($V71,3)="ON_",
     IF(SSSModel!$C$4="RR",SUMPRODUCT(OFFSET($AC71,0,0,1,$CB$2),OFFSET(Profiles!$K$28,($Z71-1)*(Profiles!$I$26+1)+CM$4-SSSModel!$C$3+1,0,1,$CB$2)),
     IF(SSSModel!$C$4="ECC",$EA71*$EB71*SUMPRODUCT(OFFSET($AC71,0,MAX(0,CM$4-$DZ71-$CA$4+1),1,MIN($DZ71,CM$4-$CA$4+1)),OFFSET(Escalation!$K$24,($Y71-1)*(Escalation!$I$22+1)+CM$4-SSSModel!$C$3+1,MAX(0,CM$4-$DZ71-$CA$4+1),1,MIN($DZ71,CM$4-$CA$4+1))),
     IF(SSSModel!$C$4="PV",AO71*$EA71*(1+SSSModel!$C$2),
     IF(SSSModel!$C$4="FCR",$EC71*SUM(OFFSET($AC71,0,MAX(CM$4-$AC$4-$DZ71+1,0),1,MIN($DZ71,CM$4-$AC$4+1))),0)))),
SUM($AC71:$BZ71)*
     IF(SSSModel!$C$4="RR",OFFSET(Profiles!$K$2,$Z71,MAX(Profiles!$C$2,AO$4-$W71)),
     IF(SSSModel!$C$4="ECC",$EA71*$EB71*IF(MAX(Escalation!$C$2,AO$4-$W71)&gt;$DZ71-1,0,OFFSET(Escalation!$K$2,$Y71,MAX(Escalation!$C$2,AO$4-$W71))),
     IF(SSSModel!$C$4="PV",IF(CM$4=$W71,$EA71*(1+SSSModel!$C$2),0),
     IF(SSSModel!$C$4="FCR",IF(AND(CM$4&gt;=$W71,OFFSET(Profiles!$K$2,$Z71,MAX(Profiles!$C$2,AO$4-$W71))&gt;0),$EC71,0),0))))))</f>
        <v>0</v>
      </c>
      <c r="CN71" s="135">
        <f ca="1">IF(OR($Z71=0,SSSModel!$C$4="CF"),AP71,
IF(LEFT($V71,3)="ON_",
     IF(SSSModel!$C$4="RR",SUMPRODUCT(OFFSET($AC71,0,0,1,$CB$2),OFFSET(Profiles!$K$28,($Z71-1)*(Profiles!$I$26+1)+CN$4-SSSModel!$C$3+1,0,1,$CB$2)),
     IF(SSSModel!$C$4="ECC",$EA71*$EB71*SUMPRODUCT(OFFSET($AC71,0,MAX(0,CN$4-$DZ71-$CA$4+1),1,MIN($DZ71,CN$4-$CA$4+1)),OFFSET(Escalation!$K$24,($Y71-1)*(Escalation!$I$22+1)+CN$4-SSSModel!$C$3+1,MAX(0,CN$4-$DZ71-$CA$4+1),1,MIN($DZ71,CN$4-$CA$4+1))),
     IF(SSSModel!$C$4="PV",AP71*$EA71*(1+SSSModel!$C$2),
     IF(SSSModel!$C$4="FCR",$EC71*SUM(OFFSET($AC71,0,MAX(CN$4-$AC$4-$DZ71+1,0),1,MIN($DZ71,CN$4-$AC$4+1))),0)))),
SUM($AC71:$BZ71)*
     IF(SSSModel!$C$4="RR",OFFSET(Profiles!$K$2,$Z71,MAX(Profiles!$C$2,AP$4-$W71)),
     IF(SSSModel!$C$4="ECC",$EA71*$EB71*IF(MAX(Escalation!$C$2,AP$4-$W71)&gt;$DZ71-1,0,OFFSET(Escalation!$K$2,$Y71,MAX(Escalation!$C$2,AP$4-$W71))),
     IF(SSSModel!$C$4="PV",IF(CN$4=$W71,$EA71*(1+SSSModel!$C$2),0),
     IF(SSSModel!$C$4="FCR",IF(AND(CN$4&gt;=$W71,OFFSET(Profiles!$K$2,$Z71,MAX(Profiles!$C$2,AP$4-$W71))&gt;0),$EC71,0),0))))))</f>
        <v>0</v>
      </c>
      <c r="CO71" s="135">
        <f ca="1">IF(OR($Z71=0,SSSModel!$C$4="CF"),AQ71,
IF(LEFT($V71,3)="ON_",
     IF(SSSModel!$C$4="RR",SUMPRODUCT(OFFSET($AC71,0,0,1,$CB$2),OFFSET(Profiles!$K$28,($Z71-1)*(Profiles!$I$26+1)+CO$4-SSSModel!$C$3+1,0,1,$CB$2)),
     IF(SSSModel!$C$4="ECC",$EA71*$EB71*SUMPRODUCT(OFFSET($AC71,0,MAX(0,CO$4-$DZ71-$CA$4+1),1,MIN($DZ71,CO$4-$CA$4+1)),OFFSET(Escalation!$K$24,($Y71-1)*(Escalation!$I$22+1)+CO$4-SSSModel!$C$3+1,MAX(0,CO$4-$DZ71-$CA$4+1),1,MIN($DZ71,CO$4-$CA$4+1))),
     IF(SSSModel!$C$4="PV",AQ71*$EA71*(1+SSSModel!$C$2),
     IF(SSSModel!$C$4="FCR",$EC71*SUM(OFFSET($AC71,0,MAX(CO$4-$AC$4-$DZ71+1,0),1,MIN($DZ71,CO$4-$AC$4+1))),0)))),
SUM($AC71:$BZ71)*
     IF(SSSModel!$C$4="RR",OFFSET(Profiles!$K$2,$Z71,MAX(Profiles!$C$2,AQ$4-$W71)),
     IF(SSSModel!$C$4="ECC",$EA71*$EB71*IF(MAX(Escalation!$C$2,AQ$4-$W71)&gt;$DZ71-1,0,OFFSET(Escalation!$K$2,$Y71,MAX(Escalation!$C$2,AQ$4-$W71))),
     IF(SSSModel!$C$4="PV",IF(CO$4=$W71,$EA71*(1+SSSModel!$C$2),0),
     IF(SSSModel!$C$4="FCR",IF(AND(CO$4&gt;=$W71,OFFSET(Profiles!$K$2,$Z71,MAX(Profiles!$C$2,AQ$4-$W71))&gt;0),$EC71,0),0))))))</f>
        <v>0</v>
      </c>
      <c r="CP71" s="135">
        <f ca="1">IF(OR($Z71=0,SSSModel!$C$4="CF"),AR71,
IF(LEFT($V71,3)="ON_",
     IF(SSSModel!$C$4="RR",SUMPRODUCT(OFFSET($AC71,0,0,1,$CB$2),OFFSET(Profiles!$K$28,($Z71-1)*(Profiles!$I$26+1)+CP$4-SSSModel!$C$3+1,0,1,$CB$2)),
     IF(SSSModel!$C$4="ECC",$EA71*$EB71*SUMPRODUCT(OFFSET($AC71,0,MAX(0,CP$4-$DZ71-$CA$4+1),1,MIN($DZ71,CP$4-$CA$4+1)),OFFSET(Escalation!$K$24,($Y71-1)*(Escalation!$I$22+1)+CP$4-SSSModel!$C$3+1,MAX(0,CP$4-$DZ71-$CA$4+1),1,MIN($DZ71,CP$4-$CA$4+1))),
     IF(SSSModel!$C$4="PV",AR71*$EA71*(1+SSSModel!$C$2),
     IF(SSSModel!$C$4="FCR",$EC71*SUM(OFFSET($AC71,0,MAX(CP$4-$AC$4-$DZ71+1,0),1,MIN($DZ71,CP$4-$AC$4+1))),0)))),
SUM($AC71:$BZ71)*
     IF(SSSModel!$C$4="RR",OFFSET(Profiles!$K$2,$Z71,MAX(Profiles!$C$2,AR$4-$W71)),
     IF(SSSModel!$C$4="ECC",$EA71*$EB71*IF(MAX(Escalation!$C$2,AR$4-$W71)&gt;$DZ71-1,0,OFFSET(Escalation!$K$2,$Y71,MAX(Escalation!$C$2,AR$4-$W71))),
     IF(SSSModel!$C$4="PV",IF(CP$4=$W71,$EA71*(1+SSSModel!$C$2),0),
     IF(SSSModel!$C$4="FCR",IF(AND(CP$4&gt;=$W71,OFFSET(Profiles!$K$2,$Z71,MAX(Profiles!$C$2,AR$4-$W71))&gt;0),$EC71,0),0))))))</f>
        <v>0</v>
      </c>
      <c r="CQ71" s="135">
        <f ca="1">IF(OR($Z71=0,SSSModel!$C$4="CF"),AS71,
IF(LEFT($V71,3)="ON_",
     IF(SSSModel!$C$4="RR",SUMPRODUCT(OFFSET($AC71,0,0,1,$CB$2),OFFSET(Profiles!$K$28,($Z71-1)*(Profiles!$I$26+1)+CQ$4-SSSModel!$C$3+1,0,1,$CB$2)),
     IF(SSSModel!$C$4="ECC",$EA71*$EB71*SUMPRODUCT(OFFSET($AC71,0,MAX(0,CQ$4-$DZ71-$CA$4+1),1,MIN($DZ71,CQ$4-$CA$4+1)),OFFSET(Escalation!$K$24,($Y71-1)*(Escalation!$I$22+1)+CQ$4-SSSModel!$C$3+1,MAX(0,CQ$4-$DZ71-$CA$4+1),1,MIN($DZ71,CQ$4-$CA$4+1))),
     IF(SSSModel!$C$4="PV",AS71*$EA71*(1+SSSModel!$C$2),
     IF(SSSModel!$C$4="FCR",$EC71*SUM(OFFSET($AC71,0,MAX(CQ$4-$AC$4-$DZ71+1,0),1,MIN($DZ71,CQ$4-$AC$4+1))),0)))),
SUM($AC71:$BZ71)*
     IF(SSSModel!$C$4="RR",OFFSET(Profiles!$K$2,$Z71,MAX(Profiles!$C$2,AS$4-$W71)),
     IF(SSSModel!$C$4="ECC",$EA71*$EB71*IF(MAX(Escalation!$C$2,AS$4-$W71)&gt;$DZ71-1,0,OFFSET(Escalation!$K$2,$Y71,MAX(Escalation!$C$2,AS$4-$W71))),
     IF(SSSModel!$C$4="PV",IF(CQ$4=$W71,$EA71*(1+SSSModel!$C$2),0),
     IF(SSSModel!$C$4="FCR",IF(AND(CQ$4&gt;=$W71,OFFSET(Profiles!$K$2,$Z71,MAX(Profiles!$C$2,AS$4-$W71))&gt;0),$EC71,0),0))))))</f>
        <v>0</v>
      </c>
      <c r="CR71" s="135">
        <f ca="1">IF(OR($Z71=0,SSSModel!$C$4="CF"),AT71,
IF(LEFT($V71,3)="ON_",
     IF(SSSModel!$C$4="RR",SUMPRODUCT(OFFSET($AC71,0,0,1,$CB$2),OFFSET(Profiles!$K$28,($Z71-1)*(Profiles!$I$26+1)+CR$4-SSSModel!$C$3+1,0,1,$CB$2)),
     IF(SSSModel!$C$4="ECC",$EA71*$EB71*SUMPRODUCT(OFFSET($AC71,0,MAX(0,CR$4-$DZ71-$CA$4+1),1,MIN($DZ71,CR$4-$CA$4+1)),OFFSET(Escalation!$K$24,($Y71-1)*(Escalation!$I$22+1)+CR$4-SSSModel!$C$3+1,MAX(0,CR$4-$DZ71-$CA$4+1),1,MIN($DZ71,CR$4-$CA$4+1))),
     IF(SSSModel!$C$4="PV",AT71*$EA71*(1+SSSModel!$C$2),
     IF(SSSModel!$C$4="FCR",$EC71*SUM(OFFSET($AC71,0,MAX(CR$4-$AC$4-$DZ71+1,0),1,MIN($DZ71,CR$4-$AC$4+1))),0)))),
SUM($AC71:$BZ71)*
     IF(SSSModel!$C$4="RR",OFFSET(Profiles!$K$2,$Z71,MAX(Profiles!$C$2,AT$4-$W71)),
     IF(SSSModel!$C$4="ECC",$EA71*$EB71*IF(MAX(Escalation!$C$2,AT$4-$W71)&gt;$DZ71-1,0,OFFSET(Escalation!$K$2,$Y71,MAX(Escalation!$C$2,AT$4-$W71))),
     IF(SSSModel!$C$4="PV",IF(CR$4=$W71,$EA71*(1+SSSModel!$C$2),0),
     IF(SSSModel!$C$4="FCR",IF(AND(CR$4&gt;=$W71,OFFSET(Profiles!$K$2,$Z71,MAX(Profiles!$C$2,AT$4-$W71))&gt;0),$EC71,0),0))))))</f>
        <v>0</v>
      </c>
      <c r="CS71" s="135">
        <f ca="1">IF(OR($Z71=0,SSSModel!$C$4="CF"),AU71,
IF(LEFT($V71,3)="ON_",
     IF(SSSModel!$C$4="RR",SUMPRODUCT(OFFSET($AC71,0,0,1,$CB$2),OFFSET(Profiles!$K$28,($Z71-1)*(Profiles!$I$26+1)+CS$4-SSSModel!$C$3+1,0,1,$CB$2)),
     IF(SSSModel!$C$4="ECC",$EA71*$EB71*SUMPRODUCT(OFFSET($AC71,0,MAX(0,CS$4-$DZ71-$CA$4+1),1,MIN($DZ71,CS$4-$CA$4+1)),OFFSET(Escalation!$K$24,($Y71-1)*(Escalation!$I$22+1)+CS$4-SSSModel!$C$3+1,MAX(0,CS$4-$DZ71-$CA$4+1),1,MIN($DZ71,CS$4-$CA$4+1))),
     IF(SSSModel!$C$4="PV",AU71*$EA71*(1+SSSModel!$C$2),
     IF(SSSModel!$C$4="FCR",$EC71*SUM(OFFSET($AC71,0,MAX(CS$4-$AC$4-$DZ71+1,0),1,MIN($DZ71,CS$4-$AC$4+1))),0)))),
SUM($AC71:$BZ71)*
     IF(SSSModel!$C$4="RR",OFFSET(Profiles!$K$2,$Z71,MAX(Profiles!$C$2,AU$4-$W71)),
     IF(SSSModel!$C$4="ECC",$EA71*$EB71*IF(MAX(Escalation!$C$2,AU$4-$W71)&gt;$DZ71-1,0,OFFSET(Escalation!$K$2,$Y71,MAX(Escalation!$C$2,AU$4-$W71))),
     IF(SSSModel!$C$4="PV",IF(CS$4=$W71,$EA71*(1+SSSModel!$C$2),0),
     IF(SSSModel!$C$4="FCR",IF(AND(CS$4&gt;=$W71,OFFSET(Profiles!$K$2,$Z71,MAX(Profiles!$C$2,AU$4-$W71))&gt;0),$EC71,0),0))))))</f>
        <v>0</v>
      </c>
      <c r="CT71" s="135">
        <f ca="1">IF(OR($Z71=0,SSSModel!$C$4="CF"),AV71,
IF(LEFT($V71,3)="ON_",
     IF(SSSModel!$C$4="RR",SUMPRODUCT(OFFSET($AC71,0,0,1,$CB$2),OFFSET(Profiles!$K$28,($Z71-1)*(Profiles!$I$26+1)+CT$4-SSSModel!$C$3+1,0,1,$CB$2)),
     IF(SSSModel!$C$4="ECC",$EA71*$EB71*SUMPRODUCT(OFFSET($AC71,0,MAX(0,CT$4-$DZ71-$CA$4+1),1,MIN($DZ71,CT$4-$CA$4+1)),OFFSET(Escalation!$K$24,($Y71-1)*(Escalation!$I$22+1)+CT$4-SSSModel!$C$3+1,MAX(0,CT$4-$DZ71-$CA$4+1),1,MIN($DZ71,CT$4-$CA$4+1))),
     IF(SSSModel!$C$4="PV",AV71*$EA71*(1+SSSModel!$C$2),
     IF(SSSModel!$C$4="FCR",$EC71*SUM(OFFSET($AC71,0,MAX(CT$4-$AC$4-$DZ71+1,0),1,MIN($DZ71,CT$4-$AC$4+1))),0)))),
SUM($AC71:$BZ71)*
     IF(SSSModel!$C$4="RR",OFFSET(Profiles!$K$2,$Z71,MAX(Profiles!$C$2,AV$4-$W71)),
     IF(SSSModel!$C$4="ECC",$EA71*$EB71*IF(MAX(Escalation!$C$2,AV$4-$W71)&gt;$DZ71-1,0,OFFSET(Escalation!$K$2,$Y71,MAX(Escalation!$C$2,AV$4-$W71))),
     IF(SSSModel!$C$4="PV",IF(CT$4=$W71,$EA71*(1+SSSModel!$C$2),0),
     IF(SSSModel!$C$4="FCR",IF(AND(CT$4&gt;=$W71,OFFSET(Profiles!$K$2,$Z71,MAX(Profiles!$C$2,AV$4-$W71))&gt;0),$EC71,0),0))))))</f>
        <v>0</v>
      </c>
      <c r="CU71" s="135">
        <f ca="1">IF(OR($Z71=0,SSSModel!$C$4="CF"),AW71,
IF(LEFT($V71,3)="ON_",
     IF(SSSModel!$C$4="RR",SUMPRODUCT(OFFSET($AC71,0,0,1,$CB$2),OFFSET(Profiles!$K$28,($Z71-1)*(Profiles!$I$26+1)+CU$4-SSSModel!$C$3+1,0,1,$CB$2)),
     IF(SSSModel!$C$4="ECC",$EA71*$EB71*SUMPRODUCT(OFFSET($AC71,0,MAX(0,CU$4-$DZ71-$CA$4+1),1,MIN($DZ71,CU$4-$CA$4+1)),OFFSET(Escalation!$K$24,($Y71-1)*(Escalation!$I$22+1)+CU$4-SSSModel!$C$3+1,MAX(0,CU$4-$DZ71-$CA$4+1),1,MIN($DZ71,CU$4-$CA$4+1))),
     IF(SSSModel!$C$4="PV",AW71*$EA71*(1+SSSModel!$C$2),
     IF(SSSModel!$C$4="FCR",$EC71*SUM(OFFSET($AC71,0,MAX(CU$4-$AC$4-$DZ71+1,0),1,MIN($DZ71,CU$4-$AC$4+1))),0)))),
SUM($AC71:$BZ71)*
     IF(SSSModel!$C$4="RR",OFFSET(Profiles!$K$2,$Z71,MAX(Profiles!$C$2,AW$4-$W71)),
     IF(SSSModel!$C$4="ECC",$EA71*$EB71*IF(MAX(Escalation!$C$2,AW$4-$W71)&gt;$DZ71-1,0,OFFSET(Escalation!$K$2,$Y71,MAX(Escalation!$C$2,AW$4-$W71))),
     IF(SSSModel!$C$4="PV",IF(CU$4=$W71,$EA71*(1+SSSModel!$C$2),0),
     IF(SSSModel!$C$4="FCR",IF(AND(CU$4&gt;=$W71,OFFSET(Profiles!$K$2,$Z71,MAX(Profiles!$C$2,AW$4-$W71))&gt;0),$EC71,0),0))))))</f>
        <v>0</v>
      </c>
      <c r="CV71" s="135">
        <f ca="1">IF(OR($Z71=0,SSSModel!$C$4="CF"),AX71,
IF(LEFT($V71,3)="ON_",
     IF(SSSModel!$C$4="RR",SUMPRODUCT(OFFSET($AC71,0,0,1,$CB$2),OFFSET(Profiles!$K$28,($Z71-1)*(Profiles!$I$26+1)+CV$4-SSSModel!$C$3+1,0,1,$CB$2)),
     IF(SSSModel!$C$4="ECC",$EA71*$EB71*SUMPRODUCT(OFFSET($AC71,0,MAX(0,CV$4-$DZ71-$CA$4+1),1,MIN($DZ71,CV$4-$CA$4+1)),OFFSET(Escalation!$K$24,($Y71-1)*(Escalation!$I$22+1)+CV$4-SSSModel!$C$3+1,MAX(0,CV$4-$DZ71-$CA$4+1),1,MIN($DZ71,CV$4-$CA$4+1))),
     IF(SSSModel!$C$4="PV",AX71*$EA71*(1+SSSModel!$C$2),
     IF(SSSModel!$C$4="FCR",$EC71*SUM(OFFSET($AC71,0,MAX(CV$4-$AC$4-$DZ71+1,0),1,MIN($DZ71,CV$4-$AC$4+1))),0)))),
SUM($AC71:$BZ71)*
     IF(SSSModel!$C$4="RR",OFFSET(Profiles!$K$2,$Z71,MAX(Profiles!$C$2,AX$4-$W71)),
     IF(SSSModel!$C$4="ECC",$EA71*$EB71*IF(MAX(Escalation!$C$2,AX$4-$W71)&gt;$DZ71-1,0,OFFSET(Escalation!$K$2,$Y71,MAX(Escalation!$C$2,AX$4-$W71))),
     IF(SSSModel!$C$4="PV",IF(CV$4=$W71,$EA71*(1+SSSModel!$C$2),0),
     IF(SSSModel!$C$4="FCR",IF(AND(CV$4&gt;=$W71,OFFSET(Profiles!$K$2,$Z71,MAX(Profiles!$C$2,AX$4-$W71))&gt;0),$EC71,0),0))))))</f>
        <v>0</v>
      </c>
      <c r="CW71" s="135">
        <f ca="1">IF(OR($Z71=0,SSSModel!$C$4="CF"),AY71,
IF(LEFT($V71,3)="ON_",
     IF(SSSModel!$C$4="RR",SUMPRODUCT(OFFSET($AC71,0,0,1,$CB$2),OFFSET(Profiles!$K$28,($Z71-1)*(Profiles!$I$26+1)+CW$4-SSSModel!$C$3+1,0,1,$CB$2)),
     IF(SSSModel!$C$4="ECC",$EA71*$EB71*SUMPRODUCT(OFFSET($AC71,0,MAX(0,CW$4-$DZ71-$CA$4+1),1,MIN($DZ71,CW$4-$CA$4+1)),OFFSET(Escalation!$K$24,($Y71-1)*(Escalation!$I$22+1)+CW$4-SSSModel!$C$3+1,MAX(0,CW$4-$DZ71-$CA$4+1),1,MIN($DZ71,CW$4-$CA$4+1))),
     IF(SSSModel!$C$4="PV",AY71*$EA71*(1+SSSModel!$C$2),
     IF(SSSModel!$C$4="FCR",$EC71*SUM(OFFSET($AC71,0,MAX(CW$4-$AC$4-$DZ71+1,0),1,MIN($DZ71,CW$4-$AC$4+1))),0)))),
SUM($AC71:$BZ71)*
     IF(SSSModel!$C$4="RR",OFFSET(Profiles!$K$2,$Z71,MAX(Profiles!$C$2,AY$4-$W71)),
     IF(SSSModel!$C$4="ECC",$EA71*$EB71*IF(MAX(Escalation!$C$2,AY$4-$W71)&gt;$DZ71-1,0,OFFSET(Escalation!$K$2,$Y71,MAX(Escalation!$C$2,AY$4-$W71))),
     IF(SSSModel!$C$4="PV",IF(CW$4=$W71,$EA71*(1+SSSModel!$C$2),0),
     IF(SSSModel!$C$4="FCR",IF(AND(CW$4&gt;=$W71,OFFSET(Profiles!$K$2,$Z71,MAX(Profiles!$C$2,AY$4-$W71))&gt;0),$EC71,0),0))))))</f>
        <v>0</v>
      </c>
      <c r="CX71" s="135">
        <f ca="1">IF(OR($Z71=0,SSSModel!$C$4="CF"),AZ71,
IF(LEFT($V71,3)="ON_",
     IF(SSSModel!$C$4="RR",SUMPRODUCT(OFFSET($AC71,0,0,1,$CB$2),OFFSET(Profiles!$K$28,($Z71-1)*(Profiles!$I$26+1)+CX$4-SSSModel!$C$3+1,0,1,$CB$2)),
     IF(SSSModel!$C$4="ECC",$EA71*$EB71*SUMPRODUCT(OFFSET($AC71,0,MAX(0,CX$4-$DZ71-$CA$4+1),1,MIN($DZ71,CX$4-$CA$4+1)),OFFSET(Escalation!$K$24,($Y71-1)*(Escalation!$I$22+1)+CX$4-SSSModel!$C$3+1,MAX(0,CX$4-$DZ71-$CA$4+1),1,MIN($DZ71,CX$4-$CA$4+1))),
     IF(SSSModel!$C$4="PV",AZ71*$EA71*(1+SSSModel!$C$2),
     IF(SSSModel!$C$4="FCR",$EC71*SUM(OFFSET($AC71,0,MAX(CX$4-$AC$4-$DZ71+1,0),1,MIN($DZ71,CX$4-$AC$4+1))),0)))),
SUM($AC71:$BZ71)*
     IF(SSSModel!$C$4="RR",OFFSET(Profiles!$K$2,$Z71,MAX(Profiles!$C$2,AZ$4-$W71)),
     IF(SSSModel!$C$4="ECC",$EA71*$EB71*IF(MAX(Escalation!$C$2,AZ$4-$W71)&gt;$DZ71-1,0,OFFSET(Escalation!$K$2,$Y71,MAX(Escalation!$C$2,AZ$4-$W71))),
     IF(SSSModel!$C$4="PV",IF(CX$4=$W71,$EA71*(1+SSSModel!$C$2),0),
     IF(SSSModel!$C$4="FCR",IF(AND(CX$4&gt;=$W71,OFFSET(Profiles!$K$2,$Z71,MAX(Profiles!$C$2,AZ$4-$W71))&gt;0),$EC71,0),0))))))</f>
        <v>0</v>
      </c>
      <c r="CY71" s="135">
        <f ca="1">IF(OR($Z71=0,SSSModel!$C$4="CF"),BA71,
IF(LEFT($V71,3)="ON_",
     IF(SSSModel!$C$4="RR",SUMPRODUCT(OFFSET($AC71,0,0,1,$CB$2),OFFSET(Profiles!$K$28,($Z71-1)*(Profiles!$I$26+1)+CY$4-SSSModel!$C$3+1,0,1,$CB$2)),
     IF(SSSModel!$C$4="ECC",$EA71*$EB71*SUMPRODUCT(OFFSET($AC71,0,MAX(0,CY$4-$DZ71-$CA$4+1),1,MIN($DZ71,CY$4-$CA$4+1)),OFFSET(Escalation!$K$24,($Y71-1)*(Escalation!$I$22+1)+CY$4-SSSModel!$C$3+1,MAX(0,CY$4-$DZ71-$CA$4+1),1,MIN($DZ71,CY$4-$CA$4+1))),
     IF(SSSModel!$C$4="PV",BA71*$EA71*(1+SSSModel!$C$2),
     IF(SSSModel!$C$4="FCR",$EC71*SUM(OFFSET($AC71,0,MAX(CY$4-$AC$4-$DZ71+1,0),1,MIN($DZ71,CY$4-$AC$4+1))),0)))),
SUM($AC71:$BZ71)*
     IF(SSSModel!$C$4="RR",OFFSET(Profiles!$K$2,$Z71,MAX(Profiles!$C$2,BA$4-$W71)),
     IF(SSSModel!$C$4="ECC",$EA71*$EB71*IF(MAX(Escalation!$C$2,BA$4-$W71)&gt;$DZ71-1,0,OFFSET(Escalation!$K$2,$Y71,MAX(Escalation!$C$2,BA$4-$W71))),
     IF(SSSModel!$C$4="PV",IF(CY$4=$W71,$EA71*(1+SSSModel!$C$2),0),
     IF(SSSModel!$C$4="FCR",IF(AND(CY$4&gt;=$W71,OFFSET(Profiles!$K$2,$Z71,MAX(Profiles!$C$2,BA$4-$W71))&gt;0),$EC71,0),0))))))</f>
        <v>0</v>
      </c>
      <c r="CZ71" s="135">
        <f ca="1">IF(OR($Z71=0,SSSModel!$C$4="CF"),BB71,
IF(LEFT($V71,3)="ON_",
     IF(SSSModel!$C$4="RR",SUMPRODUCT(OFFSET($AC71,0,0,1,$CB$2),OFFSET(Profiles!$K$28,($Z71-1)*(Profiles!$I$26+1)+CZ$4-SSSModel!$C$3+1,0,1,$CB$2)),
     IF(SSSModel!$C$4="ECC",$EA71*$EB71*SUMPRODUCT(OFFSET($AC71,0,MAX(0,CZ$4-$DZ71-$CA$4+1),1,MIN($DZ71,CZ$4-$CA$4+1)),OFFSET(Escalation!$K$24,($Y71-1)*(Escalation!$I$22+1)+CZ$4-SSSModel!$C$3+1,MAX(0,CZ$4-$DZ71-$CA$4+1),1,MIN($DZ71,CZ$4-$CA$4+1))),
     IF(SSSModel!$C$4="PV",BB71*$EA71*(1+SSSModel!$C$2),
     IF(SSSModel!$C$4="FCR",$EC71*SUM(OFFSET($AC71,0,MAX(CZ$4-$AC$4-$DZ71+1,0),1,MIN($DZ71,CZ$4-$AC$4+1))),0)))),
SUM($AC71:$BZ71)*
     IF(SSSModel!$C$4="RR",OFFSET(Profiles!$K$2,$Z71,MAX(Profiles!$C$2,BB$4-$W71)),
     IF(SSSModel!$C$4="ECC",$EA71*$EB71*IF(MAX(Escalation!$C$2,BB$4-$W71)&gt;$DZ71-1,0,OFFSET(Escalation!$K$2,$Y71,MAX(Escalation!$C$2,BB$4-$W71))),
     IF(SSSModel!$C$4="PV",IF(CZ$4=$W71,$EA71*(1+SSSModel!$C$2),0),
     IF(SSSModel!$C$4="FCR",IF(AND(CZ$4&gt;=$W71,OFFSET(Profiles!$K$2,$Z71,MAX(Profiles!$C$2,BB$4-$W71))&gt;0),$EC71,0),0))))))</f>
        <v>0</v>
      </c>
      <c r="DA71" s="135">
        <f ca="1">IF(OR($Z71=0,SSSModel!$C$4="CF"),BC71,
IF(LEFT($V71,3)="ON_",
     IF(SSSModel!$C$4="RR",SUMPRODUCT(OFFSET($AC71,0,0,1,$CB$2),OFFSET(Profiles!$K$28,($Z71-1)*(Profiles!$I$26+1)+DA$4-SSSModel!$C$3+1,0,1,$CB$2)),
     IF(SSSModel!$C$4="ECC",$EA71*$EB71*SUMPRODUCT(OFFSET($AC71,0,MAX(0,DA$4-$DZ71-$CA$4+1),1,MIN($DZ71,DA$4-$CA$4+1)),OFFSET(Escalation!$K$24,($Y71-1)*(Escalation!$I$22+1)+DA$4-SSSModel!$C$3+1,MAX(0,DA$4-$DZ71-$CA$4+1),1,MIN($DZ71,DA$4-$CA$4+1))),
     IF(SSSModel!$C$4="PV",BC71*$EA71*(1+SSSModel!$C$2),
     IF(SSSModel!$C$4="FCR",$EC71*SUM(OFFSET($AC71,0,MAX(DA$4-$AC$4-$DZ71+1,0),1,MIN($DZ71,DA$4-$AC$4+1))),0)))),
SUM($AC71:$BZ71)*
     IF(SSSModel!$C$4="RR",OFFSET(Profiles!$K$2,$Z71,MAX(Profiles!$C$2,BC$4-$W71)),
     IF(SSSModel!$C$4="ECC",$EA71*$EB71*IF(MAX(Escalation!$C$2,BC$4-$W71)&gt;$DZ71-1,0,OFFSET(Escalation!$K$2,$Y71,MAX(Escalation!$C$2,BC$4-$W71))),
     IF(SSSModel!$C$4="PV",IF(DA$4=$W71,$EA71*(1+SSSModel!$C$2),0),
     IF(SSSModel!$C$4="FCR",IF(AND(DA$4&gt;=$W71,OFFSET(Profiles!$K$2,$Z71,MAX(Profiles!$C$2,BC$4-$W71))&gt;0),$EC71,0),0))))))</f>
        <v>0</v>
      </c>
      <c r="DB71" s="135">
        <f ca="1">IF(OR($Z71=0,SSSModel!$C$4="CF"),BD71,
IF(LEFT($V71,3)="ON_",
     IF(SSSModel!$C$4="RR",SUMPRODUCT(OFFSET($AC71,0,0,1,$CB$2),OFFSET(Profiles!$K$28,($Z71-1)*(Profiles!$I$26+1)+DB$4-SSSModel!$C$3+1,0,1,$CB$2)),
     IF(SSSModel!$C$4="ECC",$EA71*$EB71*SUMPRODUCT(OFFSET($AC71,0,MAX(0,DB$4-$DZ71-$CA$4+1),1,MIN($DZ71,DB$4-$CA$4+1)),OFFSET(Escalation!$K$24,($Y71-1)*(Escalation!$I$22+1)+DB$4-SSSModel!$C$3+1,MAX(0,DB$4-$DZ71-$CA$4+1),1,MIN($DZ71,DB$4-$CA$4+1))),
     IF(SSSModel!$C$4="PV",BD71*$EA71*(1+SSSModel!$C$2),
     IF(SSSModel!$C$4="FCR",$EC71*SUM(OFFSET($AC71,0,MAX(DB$4-$AC$4-$DZ71+1,0),1,MIN($DZ71,DB$4-$AC$4+1))),0)))),
SUM($AC71:$BZ71)*
     IF(SSSModel!$C$4="RR",OFFSET(Profiles!$K$2,$Z71,MAX(Profiles!$C$2,BD$4-$W71)),
     IF(SSSModel!$C$4="ECC",$EA71*$EB71*IF(MAX(Escalation!$C$2,BD$4-$W71)&gt;$DZ71-1,0,OFFSET(Escalation!$K$2,$Y71,MAX(Escalation!$C$2,BD$4-$W71))),
     IF(SSSModel!$C$4="PV",IF(DB$4=$W71,$EA71*(1+SSSModel!$C$2),0),
     IF(SSSModel!$C$4="FCR",IF(AND(DB$4&gt;=$W71,OFFSET(Profiles!$K$2,$Z71,MAX(Profiles!$C$2,BD$4-$W71))&gt;0),$EC71,0),0))))))</f>
        <v>0</v>
      </c>
      <c r="DC71" s="135">
        <f ca="1">IF(OR($Z71=0,SSSModel!$C$4="CF"),BE71,
IF(LEFT($V71,3)="ON_",
     IF(SSSModel!$C$4="RR",SUMPRODUCT(OFFSET($AC71,0,0,1,$CB$2),OFFSET(Profiles!$K$28,($Z71-1)*(Profiles!$I$26+1)+DC$4-SSSModel!$C$3+1,0,1,$CB$2)),
     IF(SSSModel!$C$4="ECC",$EA71*$EB71*SUMPRODUCT(OFFSET($AC71,0,MAX(0,DC$4-$DZ71-$CA$4+1),1,MIN($DZ71,DC$4-$CA$4+1)),OFFSET(Escalation!$K$24,($Y71-1)*(Escalation!$I$22+1)+DC$4-SSSModel!$C$3+1,MAX(0,DC$4-$DZ71-$CA$4+1),1,MIN($DZ71,DC$4-$CA$4+1))),
     IF(SSSModel!$C$4="PV",BE71*$EA71*(1+SSSModel!$C$2),
     IF(SSSModel!$C$4="FCR",$EC71*SUM(OFFSET($AC71,0,MAX(DC$4-$AC$4-$DZ71+1,0),1,MIN($DZ71,DC$4-$AC$4+1))),0)))),
SUM($AC71:$BZ71)*
     IF(SSSModel!$C$4="RR",OFFSET(Profiles!$K$2,$Z71,MAX(Profiles!$C$2,BE$4-$W71)),
     IF(SSSModel!$C$4="ECC",$EA71*$EB71*IF(MAX(Escalation!$C$2,BE$4-$W71)&gt;$DZ71-1,0,OFFSET(Escalation!$K$2,$Y71,MAX(Escalation!$C$2,BE$4-$W71))),
     IF(SSSModel!$C$4="PV",IF(DC$4=$W71,$EA71*(1+SSSModel!$C$2),0),
     IF(SSSModel!$C$4="FCR",IF(AND(DC$4&gt;=$W71,OFFSET(Profiles!$K$2,$Z71,MAX(Profiles!$C$2,BE$4-$W71))&gt;0),$EC71,0),0))))))</f>
        <v>0</v>
      </c>
      <c r="DD71" s="135">
        <f ca="1">IF(OR($Z71=0,SSSModel!$C$4="CF"),BF71,
IF(LEFT($V71,3)="ON_",
     IF(SSSModel!$C$4="RR",SUMPRODUCT(OFFSET($AC71,0,0,1,$CB$2),OFFSET(Profiles!$K$28,($Z71-1)*(Profiles!$I$26+1)+DD$4-SSSModel!$C$3+1,0,1,$CB$2)),
     IF(SSSModel!$C$4="ECC",$EA71*$EB71*SUMPRODUCT(OFFSET($AC71,0,MAX(0,DD$4-$DZ71-$CA$4+1),1,MIN($DZ71,DD$4-$CA$4+1)),OFFSET(Escalation!$K$24,($Y71-1)*(Escalation!$I$22+1)+DD$4-SSSModel!$C$3+1,MAX(0,DD$4-$DZ71-$CA$4+1),1,MIN($DZ71,DD$4-$CA$4+1))),
     IF(SSSModel!$C$4="PV",BF71*$EA71*(1+SSSModel!$C$2),
     IF(SSSModel!$C$4="FCR",$EC71*SUM(OFFSET($AC71,0,MAX(DD$4-$AC$4-$DZ71+1,0),1,MIN($DZ71,DD$4-$AC$4+1))),0)))),
SUM($AC71:$BZ71)*
     IF(SSSModel!$C$4="RR",OFFSET(Profiles!$K$2,$Z71,MAX(Profiles!$C$2,BF$4-$W71)),
     IF(SSSModel!$C$4="ECC",$EA71*$EB71*IF(MAX(Escalation!$C$2,BF$4-$W71)&gt;$DZ71-1,0,OFFSET(Escalation!$K$2,$Y71,MAX(Escalation!$C$2,BF$4-$W71))),
     IF(SSSModel!$C$4="PV",IF(DD$4=$W71,$EA71*(1+SSSModel!$C$2),0),
     IF(SSSModel!$C$4="FCR",IF(AND(DD$4&gt;=$W71,OFFSET(Profiles!$K$2,$Z71,MAX(Profiles!$C$2,BF$4-$W71))&gt;0),$EC71,0),0))))))</f>
        <v>0</v>
      </c>
      <c r="DE71" s="135">
        <f ca="1">IF(OR($Z71=0,SSSModel!$C$4="CF"),BG71,
IF(LEFT($V71,3)="ON_",
     IF(SSSModel!$C$4="RR",SUMPRODUCT(OFFSET($AC71,0,0,1,$CB$2),OFFSET(Profiles!$K$28,($Z71-1)*(Profiles!$I$26+1)+DE$4-SSSModel!$C$3+1,0,1,$CB$2)),
     IF(SSSModel!$C$4="ECC",$EA71*$EB71*SUMPRODUCT(OFFSET($AC71,0,MAX(0,DE$4-$DZ71-$CA$4+1),1,MIN($DZ71,DE$4-$CA$4+1)),OFFSET(Escalation!$K$24,($Y71-1)*(Escalation!$I$22+1)+DE$4-SSSModel!$C$3+1,MAX(0,DE$4-$DZ71-$CA$4+1),1,MIN($DZ71,DE$4-$CA$4+1))),
     IF(SSSModel!$C$4="PV",BG71*$EA71*(1+SSSModel!$C$2),
     IF(SSSModel!$C$4="FCR",$EC71*SUM(OFFSET($AC71,0,MAX(DE$4-$AC$4-$DZ71+1,0),1,MIN($DZ71,DE$4-$AC$4+1))),0)))),
SUM($AC71:$BZ71)*
     IF(SSSModel!$C$4="RR",OFFSET(Profiles!$K$2,$Z71,MAX(Profiles!$C$2,BG$4-$W71)),
     IF(SSSModel!$C$4="ECC",$EA71*$EB71*IF(MAX(Escalation!$C$2,BG$4-$W71)&gt;$DZ71-1,0,OFFSET(Escalation!$K$2,$Y71,MAX(Escalation!$C$2,BG$4-$W71))),
     IF(SSSModel!$C$4="PV",IF(DE$4=$W71,$EA71*(1+SSSModel!$C$2),0),
     IF(SSSModel!$C$4="FCR",IF(AND(DE$4&gt;=$W71,OFFSET(Profiles!$K$2,$Z71,MAX(Profiles!$C$2,BG$4-$W71))&gt;0),$EC71,0),0))))))</f>
        <v>0</v>
      </c>
      <c r="DF71" s="135">
        <f ca="1">IF(OR($Z71=0,SSSModel!$C$4="CF"),BH71,
IF(LEFT($V71,3)="ON_",
     IF(SSSModel!$C$4="RR",SUMPRODUCT(OFFSET($AC71,0,0,1,$CB$2),OFFSET(Profiles!$K$28,($Z71-1)*(Profiles!$I$26+1)+DF$4-SSSModel!$C$3+1,0,1,$CB$2)),
     IF(SSSModel!$C$4="ECC",$EA71*$EB71*SUMPRODUCT(OFFSET($AC71,0,MAX(0,DF$4-$DZ71-$CA$4+1),1,MIN($DZ71,DF$4-$CA$4+1)),OFFSET(Escalation!$K$24,($Y71-1)*(Escalation!$I$22+1)+DF$4-SSSModel!$C$3+1,MAX(0,DF$4-$DZ71-$CA$4+1),1,MIN($DZ71,DF$4-$CA$4+1))),
     IF(SSSModel!$C$4="PV",BH71*$EA71*(1+SSSModel!$C$2),
     IF(SSSModel!$C$4="FCR",$EC71*SUM(OFFSET($AC71,0,MAX(DF$4-$AC$4-$DZ71+1,0),1,MIN($DZ71,DF$4-$AC$4+1))),0)))),
SUM($AC71:$BZ71)*
     IF(SSSModel!$C$4="RR",OFFSET(Profiles!$K$2,$Z71,MAX(Profiles!$C$2,BH$4-$W71)),
     IF(SSSModel!$C$4="ECC",$EA71*$EB71*IF(MAX(Escalation!$C$2,BH$4-$W71)&gt;$DZ71-1,0,OFFSET(Escalation!$K$2,$Y71,MAX(Escalation!$C$2,BH$4-$W71))),
     IF(SSSModel!$C$4="PV",IF(DF$4=$W71,$EA71*(1+SSSModel!$C$2),0),
     IF(SSSModel!$C$4="FCR",IF(AND(DF$4&gt;=$W71,OFFSET(Profiles!$K$2,$Z71,MAX(Profiles!$C$2,BH$4-$W71))&gt;0),$EC71,0),0))))))</f>
        <v>0</v>
      </c>
      <c r="DG71" s="135">
        <f ca="1">IF(OR($Z71=0,SSSModel!$C$4="CF"),BI71,
IF(LEFT($V71,3)="ON_",
     IF(SSSModel!$C$4="RR",SUMPRODUCT(OFFSET($AC71,0,0,1,$CB$2),OFFSET(Profiles!$K$28,($Z71-1)*(Profiles!$I$26+1)+DG$4-SSSModel!$C$3+1,0,1,$CB$2)),
     IF(SSSModel!$C$4="ECC",$EA71*$EB71*SUMPRODUCT(OFFSET($AC71,0,MAX(0,DG$4-$DZ71-$CA$4+1),1,MIN($DZ71,DG$4-$CA$4+1)),OFFSET(Escalation!$K$24,($Y71-1)*(Escalation!$I$22+1)+DG$4-SSSModel!$C$3+1,MAX(0,DG$4-$DZ71-$CA$4+1),1,MIN($DZ71,DG$4-$CA$4+1))),
     IF(SSSModel!$C$4="PV",BI71*$EA71*(1+SSSModel!$C$2),
     IF(SSSModel!$C$4="FCR",$EC71*SUM(OFFSET($AC71,0,MAX(DG$4-$AC$4-$DZ71+1,0),1,MIN($DZ71,DG$4-$AC$4+1))),0)))),
SUM($AC71:$BZ71)*
     IF(SSSModel!$C$4="RR",OFFSET(Profiles!$K$2,$Z71,MAX(Profiles!$C$2,BI$4-$W71)),
     IF(SSSModel!$C$4="ECC",$EA71*$EB71*IF(MAX(Escalation!$C$2,BI$4-$W71)&gt;$DZ71-1,0,OFFSET(Escalation!$K$2,$Y71,MAX(Escalation!$C$2,BI$4-$W71))),
     IF(SSSModel!$C$4="PV",IF(DG$4=$W71,$EA71*(1+SSSModel!$C$2),0),
     IF(SSSModel!$C$4="FCR",IF(AND(DG$4&gt;=$W71,OFFSET(Profiles!$K$2,$Z71,MAX(Profiles!$C$2,BI$4-$W71))&gt;0),$EC71,0),0))))))</f>
        <v>0</v>
      </c>
      <c r="DH71" s="135">
        <f ca="1">IF(OR($Z71=0,SSSModel!$C$4="CF"),BJ71,
IF(LEFT($V71,3)="ON_",
     IF(SSSModel!$C$4="RR",SUMPRODUCT(OFFSET($AC71,0,0,1,$CB$2),OFFSET(Profiles!$K$28,($Z71-1)*(Profiles!$I$26+1)+DH$4-SSSModel!$C$3+1,0,1,$CB$2)),
     IF(SSSModel!$C$4="ECC",$EA71*$EB71*SUMPRODUCT(OFFSET($AC71,0,MAX(0,DH$4-$DZ71-$CA$4+1),1,MIN($DZ71,DH$4-$CA$4+1)),OFFSET(Escalation!$K$24,($Y71-1)*(Escalation!$I$22+1)+DH$4-SSSModel!$C$3+1,MAX(0,DH$4-$DZ71-$CA$4+1),1,MIN($DZ71,DH$4-$CA$4+1))),
     IF(SSSModel!$C$4="PV",BJ71*$EA71*(1+SSSModel!$C$2),
     IF(SSSModel!$C$4="FCR",$EC71*SUM(OFFSET($AC71,0,MAX(DH$4-$AC$4-$DZ71+1,0),1,MIN($DZ71,DH$4-$AC$4+1))),0)))),
SUM($AC71:$BZ71)*
     IF(SSSModel!$C$4="RR",OFFSET(Profiles!$K$2,$Z71,MAX(Profiles!$C$2,BJ$4-$W71)),
     IF(SSSModel!$C$4="ECC",$EA71*$EB71*IF(MAX(Escalation!$C$2,BJ$4-$W71)&gt;$DZ71-1,0,OFFSET(Escalation!$K$2,$Y71,MAX(Escalation!$C$2,BJ$4-$W71))),
     IF(SSSModel!$C$4="PV",IF(DH$4=$W71,$EA71*(1+SSSModel!$C$2),0),
     IF(SSSModel!$C$4="FCR",IF(AND(DH$4&gt;=$W71,OFFSET(Profiles!$K$2,$Z71,MAX(Profiles!$C$2,BJ$4-$W71))&gt;0),$EC71,0),0))))))</f>
        <v>0</v>
      </c>
      <c r="DI71" s="135">
        <f ca="1">IF(OR($Z71=0,SSSModel!$C$4="CF"),BK71,
IF(LEFT($V71,3)="ON_",
     IF(SSSModel!$C$4="RR",SUMPRODUCT(OFFSET($AC71,0,0,1,$CB$2),OFFSET(Profiles!$K$28,($Z71-1)*(Profiles!$I$26+1)+DI$4-SSSModel!$C$3+1,0,1,$CB$2)),
     IF(SSSModel!$C$4="ECC",$EA71*$EB71*SUMPRODUCT(OFFSET($AC71,0,MAX(0,DI$4-$DZ71-$CA$4+1),1,MIN($DZ71,DI$4-$CA$4+1)),OFFSET(Escalation!$K$24,($Y71-1)*(Escalation!$I$22+1)+DI$4-SSSModel!$C$3+1,MAX(0,DI$4-$DZ71-$CA$4+1),1,MIN($DZ71,DI$4-$CA$4+1))),
     IF(SSSModel!$C$4="PV",BK71*$EA71*(1+SSSModel!$C$2),
     IF(SSSModel!$C$4="FCR",$EC71*SUM(OFFSET($AC71,0,MAX(DI$4-$AC$4-$DZ71+1,0),1,MIN($DZ71,DI$4-$AC$4+1))),0)))),
SUM($AC71:$BZ71)*
     IF(SSSModel!$C$4="RR",OFFSET(Profiles!$K$2,$Z71,MAX(Profiles!$C$2,BK$4-$W71)),
     IF(SSSModel!$C$4="ECC",$EA71*$EB71*IF(MAX(Escalation!$C$2,BK$4-$W71)&gt;$DZ71-1,0,OFFSET(Escalation!$K$2,$Y71,MAX(Escalation!$C$2,BK$4-$W71))),
     IF(SSSModel!$C$4="PV",IF(DI$4=$W71,$EA71*(1+SSSModel!$C$2),0),
     IF(SSSModel!$C$4="FCR",IF(AND(DI$4&gt;=$W71,OFFSET(Profiles!$K$2,$Z71,MAX(Profiles!$C$2,BK$4-$W71))&gt;0),$EC71,0),0))))))</f>
        <v>0</v>
      </c>
      <c r="DJ71" s="135">
        <f ca="1">IF(OR($Z71=0,SSSModel!$C$4="CF"),BL71,
IF(LEFT($V71,3)="ON_",
     IF(SSSModel!$C$4="RR",SUMPRODUCT(OFFSET($AC71,0,0,1,$CB$2),OFFSET(Profiles!$K$28,($Z71-1)*(Profiles!$I$26+1)+DJ$4-SSSModel!$C$3+1,0,1,$CB$2)),
     IF(SSSModel!$C$4="ECC",$EA71*$EB71*SUMPRODUCT(OFFSET($AC71,0,MAX(0,DJ$4-$DZ71-$CA$4+1),1,MIN($DZ71,DJ$4-$CA$4+1)),OFFSET(Escalation!$K$24,($Y71-1)*(Escalation!$I$22+1)+DJ$4-SSSModel!$C$3+1,MAX(0,DJ$4-$DZ71-$CA$4+1),1,MIN($DZ71,DJ$4-$CA$4+1))),
     IF(SSSModel!$C$4="PV",BL71*$EA71*(1+SSSModel!$C$2),
     IF(SSSModel!$C$4="FCR",$EC71*SUM(OFFSET($AC71,0,MAX(DJ$4-$AC$4-$DZ71+1,0),1,MIN($DZ71,DJ$4-$AC$4+1))),0)))),
SUM($AC71:$BZ71)*
     IF(SSSModel!$C$4="RR",OFFSET(Profiles!$K$2,$Z71,MAX(Profiles!$C$2,BL$4-$W71)),
     IF(SSSModel!$C$4="ECC",$EA71*$EB71*IF(MAX(Escalation!$C$2,BL$4-$W71)&gt;$DZ71-1,0,OFFSET(Escalation!$K$2,$Y71,MAX(Escalation!$C$2,BL$4-$W71))),
     IF(SSSModel!$C$4="PV",IF(DJ$4=$W71,$EA71*(1+SSSModel!$C$2),0),
     IF(SSSModel!$C$4="FCR",IF(AND(DJ$4&gt;=$W71,OFFSET(Profiles!$K$2,$Z71,MAX(Profiles!$C$2,BL$4-$W71))&gt;0),$EC71,0),0))))))</f>
        <v>0</v>
      </c>
      <c r="DK71" s="135">
        <f ca="1">IF(OR($Z71=0,SSSModel!$C$4="CF"),BM71,
IF(LEFT($V71,3)="ON_",
     IF(SSSModel!$C$4="RR",SUMPRODUCT(OFFSET($AC71,0,0,1,$CB$2),OFFSET(Profiles!$K$28,($Z71-1)*(Profiles!$I$26+1)+DK$4-SSSModel!$C$3+1,0,1,$CB$2)),
     IF(SSSModel!$C$4="ECC",$EA71*$EB71*SUMPRODUCT(OFFSET($AC71,0,MAX(0,DK$4-$DZ71-$CA$4+1),1,MIN($DZ71,DK$4-$CA$4+1)),OFFSET(Escalation!$K$24,($Y71-1)*(Escalation!$I$22+1)+DK$4-SSSModel!$C$3+1,MAX(0,DK$4-$DZ71-$CA$4+1),1,MIN($DZ71,DK$4-$CA$4+1))),
     IF(SSSModel!$C$4="PV",BM71*$EA71*(1+SSSModel!$C$2),
     IF(SSSModel!$C$4="FCR",$EC71*SUM(OFFSET($AC71,0,MAX(DK$4-$AC$4-$DZ71+1,0),1,MIN($DZ71,DK$4-$AC$4+1))),0)))),
SUM($AC71:$BZ71)*
     IF(SSSModel!$C$4="RR",OFFSET(Profiles!$K$2,$Z71,MAX(Profiles!$C$2,BM$4-$W71)),
     IF(SSSModel!$C$4="ECC",$EA71*$EB71*IF(MAX(Escalation!$C$2,BM$4-$W71)&gt;$DZ71-1,0,OFFSET(Escalation!$K$2,$Y71,MAX(Escalation!$C$2,BM$4-$W71))),
     IF(SSSModel!$C$4="PV",IF(DK$4=$W71,$EA71*(1+SSSModel!$C$2),0),
     IF(SSSModel!$C$4="FCR",IF(AND(DK$4&gt;=$W71,OFFSET(Profiles!$K$2,$Z71,MAX(Profiles!$C$2,BM$4-$W71))&gt;0),$EC71,0),0))))))</f>
        <v>0</v>
      </c>
      <c r="DL71" s="135">
        <f ca="1">IF(OR($Z71=0,SSSModel!$C$4="CF"),BN71,
IF(LEFT($V71,3)="ON_",
     IF(SSSModel!$C$4="RR",SUMPRODUCT(OFFSET($AC71,0,0,1,$CB$2),OFFSET(Profiles!$K$28,($Z71-1)*(Profiles!$I$26+1)+DL$4-SSSModel!$C$3+1,0,1,$CB$2)),
     IF(SSSModel!$C$4="ECC",$EA71*$EB71*SUMPRODUCT(OFFSET($AC71,0,MAX(0,DL$4-$DZ71-$CA$4+1),1,MIN($DZ71,DL$4-$CA$4+1)),OFFSET(Escalation!$K$24,($Y71-1)*(Escalation!$I$22+1)+DL$4-SSSModel!$C$3+1,MAX(0,DL$4-$DZ71-$CA$4+1),1,MIN($DZ71,DL$4-$CA$4+1))),
     IF(SSSModel!$C$4="PV",BN71*$EA71*(1+SSSModel!$C$2),
     IF(SSSModel!$C$4="FCR",$EC71*SUM(OFFSET($AC71,0,MAX(DL$4-$AC$4-$DZ71+1,0),1,MIN($DZ71,DL$4-$AC$4+1))),0)))),
SUM($AC71:$BZ71)*
     IF(SSSModel!$C$4="RR",OFFSET(Profiles!$K$2,$Z71,MAX(Profiles!$C$2,BN$4-$W71)),
     IF(SSSModel!$C$4="ECC",$EA71*$EB71*IF(MAX(Escalation!$C$2,BN$4-$W71)&gt;$DZ71-1,0,OFFSET(Escalation!$K$2,$Y71,MAX(Escalation!$C$2,BN$4-$W71))),
     IF(SSSModel!$C$4="PV",IF(DL$4=$W71,$EA71*(1+SSSModel!$C$2),0),
     IF(SSSModel!$C$4="FCR",IF(AND(DL$4&gt;=$W71,OFFSET(Profiles!$K$2,$Z71,MAX(Profiles!$C$2,BN$4-$W71))&gt;0),$EC71,0),0))))))</f>
        <v>0</v>
      </c>
      <c r="DM71" s="135">
        <f ca="1">IF(OR($Z71=0,SSSModel!$C$4="CF"),BO71,
IF(LEFT($V71,3)="ON_",
     IF(SSSModel!$C$4="RR",SUMPRODUCT(OFFSET($AC71,0,0,1,$CB$2),OFFSET(Profiles!$K$28,($Z71-1)*(Profiles!$I$26+1)+DM$4-SSSModel!$C$3+1,0,1,$CB$2)),
     IF(SSSModel!$C$4="ECC",$EA71*$EB71*SUMPRODUCT(OFFSET($AC71,0,MAX(0,DM$4-$DZ71-$CA$4+1),1,MIN($DZ71,DM$4-$CA$4+1)),OFFSET(Escalation!$K$24,($Y71-1)*(Escalation!$I$22+1)+DM$4-SSSModel!$C$3+1,MAX(0,DM$4-$DZ71-$CA$4+1),1,MIN($DZ71,DM$4-$CA$4+1))),
     IF(SSSModel!$C$4="PV",BO71*$EA71*(1+SSSModel!$C$2),
     IF(SSSModel!$C$4="FCR",$EC71*SUM(OFFSET($AC71,0,MAX(DM$4-$AC$4-$DZ71+1,0),1,MIN($DZ71,DM$4-$AC$4+1))),0)))),
SUM($AC71:$BZ71)*
     IF(SSSModel!$C$4="RR",OFFSET(Profiles!$K$2,$Z71,MAX(Profiles!$C$2,BO$4-$W71)),
     IF(SSSModel!$C$4="ECC",$EA71*$EB71*IF(MAX(Escalation!$C$2,BO$4-$W71)&gt;$DZ71-1,0,OFFSET(Escalation!$K$2,$Y71,MAX(Escalation!$C$2,BO$4-$W71))),
     IF(SSSModel!$C$4="PV",IF(DM$4=$W71,$EA71*(1+SSSModel!$C$2),0),
     IF(SSSModel!$C$4="FCR",IF(AND(DM$4&gt;=$W71,OFFSET(Profiles!$K$2,$Z71,MAX(Profiles!$C$2,BO$4-$W71))&gt;0),$EC71,0),0))))))</f>
        <v>0</v>
      </c>
      <c r="DN71" s="135">
        <f ca="1">IF(OR($Z71=0,SSSModel!$C$4="CF"),BP71,
IF(LEFT($V71,3)="ON_",
     IF(SSSModel!$C$4="RR",SUMPRODUCT(OFFSET($AC71,0,0,1,$CB$2),OFFSET(Profiles!$K$28,($Z71-1)*(Profiles!$I$26+1)+DN$4-SSSModel!$C$3+1,0,1,$CB$2)),
     IF(SSSModel!$C$4="ECC",$EA71*$EB71*SUMPRODUCT(OFFSET($AC71,0,MAX(0,DN$4-$DZ71-$CA$4+1),1,MIN($DZ71,DN$4-$CA$4+1)),OFFSET(Escalation!$K$24,($Y71-1)*(Escalation!$I$22+1)+DN$4-SSSModel!$C$3+1,MAX(0,DN$4-$DZ71-$CA$4+1),1,MIN($DZ71,DN$4-$CA$4+1))),
     IF(SSSModel!$C$4="PV",BP71*$EA71*(1+SSSModel!$C$2),
     IF(SSSModel!$C$4="FCR",$EC71*SUM(OFFSET($AC71,0,MAX(DN$4-$AC$4-$DZ71+1,0),1,MIN($DZ71,DN$4-$AC$4+1))),0)))),
SUM($AC71:$BZ71)*
     IF(SSSModel!$C$4="RR",OFFSET(Profiles!$K$2,$Z71,MAX(Profiles!$C$2,BP$4-$W71)),
     IF(SSSModel!$C$4="ECC",$EA71*$EB71*IF(MAX(Escalation!$C$2,BP$4-$W71)&gt;$DZ71-1,0,OFFSET(Escalation!$K$2,$Y71,MAX(Escalation!$C$2,BP$4-$W71))),
     IF(SSSModel!$C$4="PV",IF(DN$4=$W71,$EA71*(1+SSSModel!$C$2),0),
     IF(SSSModel!$C$4="FCR",IF(AND(DN$4&gt;=$W71,OFFSET(Profiles!$K$2,$Z71,MAX(Profiles!$C$2,BP$4-$W71))&gt;0),$EC71,0),0))))))</f>
        <v>0</v>
      </c>
      <c r="DO71" s="135">
        <f ca="1">IF(OR($Z71=0,SSSModel!$C$4="CF"),BQ71,
IF(LEFT($V71,3)="ON_",
     IF(SSSModel!$C$4="RR",SUMPRODUCT(OFFSET($AC71,0,0,1,$CB$2),OFFSET(Profiles!$K$28,($Z71-1)*(Profiles!$I$26+1)+DO$4-SSSModel!$C$3+1,0,1,$CB$2)),
     IF(SSSModel!$C$4="ECC",$EA71*$EB71*SUMPRODUCT(OFFSET($AC71,0,MAX(0,DO$4-$DZ71-$CA$4+1),1,MIN($DZ71,DO$4-$CA$4+1)),OFFSET(Escalation!$K$24,($Y71-1)*(Escalation!$I$22+1)+DO$4-SSSModel!$C$3+1,MAX(0,DO$4-$DZ71-$CA$4+1),1,MIN($DZ71,DO$4-$CA$4+1))),
     IF(SSSModel!$C$4="PV",BQ71*$EA71*(1+SSSModel!$C$2),
     IF(SSSModel!$C$4="FCR",$EC71*SUM(OFFSET($AC71,0,MAX(DO$4-$AC$4-$DZ71+1,0),1,MIN($DZ71,DO$4-$AC$4+1))),0)))),
SUM($AC71:$BZ71)*
     IF(SSSModel!$C$4="RR",OFFSET(Profiles!$K$2,$Z71,MAX(Profiles!$C$2,BQ$4-$W71)),
     IF(SSSModel!$C$4="ECC",$EA71*$EB71*IF(MAX(Escalation!$C$2,BQ$4-$W71)&gt;$DZ71-1,0,OFFSET(Escalation!$K$2,$Y71,MAX(Escalation!$C$2,BQ$4-$W71))),
     IF(SSSModel!$C$4="PV",IF(DO$4=$W71,$EA71*(1+SSSModel!$C$2),0),
     IF(SSSModel!$C$4="FCR",IF(AND(DO$4&gt;=$W71,OFFSET(Profiles!$K$2,$Z71,MAX(Profiles!$C$2,BQ$4-$W71))&gt;0),$EC71,0),0))))))</f>
        <v>0</v>
      </c>
      <c r="DP71" s="135">
        <f ca="1">IF(OR($Z71=0,SSSModel!$C$4="CF"),BR71,
IF(LEFT($V71,3)="ON_",
     IF(SSSModel!$C$4="RR",SUMPRODUCT(OFFSET($AC71,0,0,1,$CB$2),OFFSET(Profiles!$K$28,($Z71-1)*(Profiles!$I$26+1)+DP$4-SSSModel!$C$3+1,0,1,$CB$2)),
     IF(SSSModel!$C$4="ECC",$EA71*$EB71*SUMPRODUCT(OFFSET($AC71,0,MAX(0,DP$4-$DZ71-$CA$4+1),1,MIN($DZ71,DP$4-$CA$4+1)),OFFSET(Escalation!$K$24,($Y71-1)*(Escalation!$I$22+1)+DP$4-SSSModel!$C$3+1,MAX(0,DP$4-$DZ71-$CA$4+1),1,MIN($DZ71,DP$4-$CA$4+1))),
     IF(SSSModel!$C$4="PV",BR71*$EA71*(1+SSSModel!$C$2),
     IF(SSSModel!$C$4="FCR",$EC71*SUM(OFFSET($AC71,0,MAX(DP$4-$AC$4-$DZ71+1,0),1,MIN($DZ71,DP$4-$AC$4+1))),0)))),
SUM($AC71:$BZ71)*
     IF(SSSModel!$C$4="RR",OFFSET(Profiles!$K$2,$Z71,MAX(Profiles!$C$2,BR$4-$W71)),
     IF(SSSModel!$C$4="ECC",$EA71*$EB71*IF(MAX(Escalation!$C$2,BR$4-$W71)&gt;$DZ71-1,0,OFFSET(Escalation!$K$2,$Y71,MAX(Escalation!$C$2,BR$4-$W71))),
     IF(SSSModel!$C$4="PV",IF(DP$4=$W71,$EA71*(1+SSSModel!$C$2),0),
     IF(SSSModel!$C$4="FCR",IF(AND(DP$4&gt;=$W71,OFFSET(Profiles!$K$2,$Z71,MAX(Profiles!$C$2,BR$4-$W71))&gt;0),$EC71,0),0))))))</f>
        <v>0</v>
      </c>
      <c r="DQ71" s="135">
        <f ca="1">IF(OR($Z71=0,SSSModel!$C$4="CF"),BS71,
IF(LEFT($V71,3)="ON_",
     IF(SSSModel!$C$4="RR",SUMPRODUCT(OFFSET($AC71,0,0,1,$CB$2),OFFSET(Profiles!$K$28,($Z71-1)*(Profiles!$I$26+1)+DQ$4-SSSModel!$C$3+1,0,1,$CB$2)),
     IF(SSSModel!$C$4="ECC",$EA71*$EB71*SUMPRODUCT(OFFSET($AC71,0,MAX(0,DQ$4-$DZ71-$CA$4+1),1,MIN($DZ71,DQ$4-$CA$4+1)),OFFSET(Escalation!$K$24,($Y71-1)*(Escalation!$I$22+1)+DQ$4-SSSModel!$C$3+1,MAX(0,DQ$4-$DZ71-$CA$4+1),1,MIN($DZ71,DQ$4-$CA$4+1))),
     IF(SSSModel!$C$4="PV",BS71*$EA71*(1+SSSModel!$C$2),
     IF(SSSModel!$C$4="FCR",$EC71*SUM(OFFSET($AC71,0,MAX(DQ$4-$AC$4-$DZ71+1,0),1,MIN($DZ71,DQ$4-$AC$4+1))),0)))),
SUM($AC71:$BZ71)*
     IF(SSSModel!$C$4="RR",OFFSET(Profiles!$K$2,$Z71,MAX(Profiles!$C$2,BS$4-$W71)),
     IF(SSSModel!$C$4="ECC",$EA71*$EB71*IF(MAX(Escalation!$C$2,BS$4-$W71)&gt;$DZ71-1,0,OFFSET(Escalation!$K$2,$Y71,MAX(Escalation!$C$2,BS$4-$W71))),
     IF(SSSModel!$C$4="PV",IF(DQ$4=$W71,$EA71*(1+SSSModel!$C$2),0),
     IF(SSSModel!$C$4="FCR",IF(AND(DQ$4&gt;=$W71,OFFSET(Profiles!$K$2,$Z71,MAX(Profiles!$C$2,BS$4-$W71))&gt;0),$EC71,0),0))))))</f>
        <v>0</v>
      </c>
      <c r="DR71" s="135">
        <f ca="1">IF(OR($Z71=0,SSSModel!$C$4="CF"),BT71,
IF(LEFT($V71,3)="ON_",
     IF(SSSModel!$C$4="RR",SUMPRODUCT(OFFSET($AC71,0,0,1,$CB$2),OFFSET(Profiles!$K$28,($Z71-1)*(Profiles!$I$26+1)+DR$4-SSSModel!$C$3+1,0,1,$CB$2)),
     IF(SSSModel!$C$4="ECC",$EA71*$EB71*SUMPRODUCT(OFFSET($AC71,0,MAX(0,DR$4-$DZ71-$CA$4+1),1,MIN($DZ71,DR$4-$CA$4+1)),OFFSET(Escalation!$K$24,($Y71-1)*(Escalation!$I$22+1)+DR$4-SSSModel!$C$3+1,MAX(0,DR$4-$DZ71-$CA$4+1),1,MIN($DZ71,DR$4-$CA$4+1))),
     IF(SSSModel!$C$4="PV",BT71*$EA71*(1+SSSModel!$C$2),
     IF(SSSModel!$C$4="FCR",$EC71*SUM(OFFSET($AC71,0,MAX(DR$4-$AC$4-$DZ71+1,0),1,MIN($DZ71,DR$4-$AC$4+1))),0)))),
SUM($AC71:$BZ71)*
     IF(SSSModel!$C$4="RR",OFFSET(Profiles!$K$2,$Z71,MAX(Profiles!$C$2,BT$4-$W71)),
     IF(SSSModel!$C$4="ECC",$EA71*$EB71*IF(MAX(Escalation!$C$2,BT$4-$W71)&gt;$DZ71-1,0,OFFSET(Escalation!$K$2,$Y71,MAX(Escalation!$C$2,BT$4-$W71))),
     IF(SSSModel!$C$4="PV",IF(DR$4=$W71,$EA71*(1+SSSModel!$C$2),0),
     IF(SSSModel!$C$4="FCR",IF(AND(DR$4&gt;=$W71,OFFSET(Profiles!$K$2,$Z71,MAX(Profiles!$C$2,BT$4-$W71))&gt;0),$EC71,0),0))))))</f>
        <v>0</v>
      </c>
      <c r="DS71" s="135">
        <f ca="1">IF(OR($Z71=0,SSSModel!$C$4="CF"),BU71,
IF(LEFT($V71,3)="ON_",
     IF(SSSModel!$C$4="RR",SUMPRODUCT(OFFSET($AC71,0,0,1,$CB$2),OFFSET(Profiles!$K$28,($Z71-1)*(Profiles!$I$26+1)+DS$4-SSSModel!$C$3+1,0,1,$CB$2)),
     IF(SSSModel!$C$4="ECC",$EA71*$EB71*SUMPRODUCT(OFFSET($AC71,0,MAX(0,DS$4-$DZ71-$CA$4+1),1,MIN($DZ71,DS$4-$CA$4+1)),OFFSET(Escalation!$K$24,($Y71-1)*(Escalation!$I$22+1)+DS$4-SSSModel!$C$3+1,MAX(0,DS$4-$DZ71-$CA$4+1),1,MIN($DZ71,DS$4-$CA$4+1))),
     IF(SSSModel!$C$4="PV",BU71*$EA71*(1+SSSModel!$C$2),
     IF(SSSModel!$C$4="FCR",$EC71*SUM(OFFSET($AC71,0,MAX(DS$4-$AC$4-$DZ71+1,0),1,MIN($DZ71,DS$4-$AC$4+1))),0)))),
SUM($AC71:$BZ71)*
     IF(SSSModel!$C$4="RR",OFFSET(Profiles!$K$2,$Z71,MAX(Profiles!$C$2,BU$4-$W71)),
     IF(SSSModel!$C$4="ECC",$EA71*$EB71*IF(MAX(Escalation!$C$2,BU$4-$W71)&gt;$DZ71-1,0,OFFSET(Escalation!$K$2,$Y71,MAX(Escalation!$C$2,BU$4-$W71))),
     IF(SSSModel!$C$4="PV",IF(DS$4=$W71,$EA71*(1+SSSModel!$C$2),0),
     IF(SSSModel!$C$4="FCR",IF(AND(DS$4&gt;=$W71,OFFSET(Profiles!$K$2,$Z71,MAX(Profiles!$C$2,BU$4-$W71))&gt;0),$EC71,0),0))))))</f>
        <v>0</v>
      </c>
      <c r="DT71" s="135">
        <f ca="1">IF(OR($Z71=0,SSSModel!$C$4="CF"),BV71,
IF(LEFT($V71,3)="ON_",
     IF(SSSModel!$C$4="RR",SUMPRODUCT(OFFSET($AC71,0,0,1,$CB$2),OFFSET(Profiles!$K$28,($Z71-1)*(Profiles!$I$26+1)+DT$4-SSSModel!$C$3+1,0,1,$CB$2)),
     IF(SSSModel!$C$4="ECC",$EA71*$EB71*SUMPRODUCT(OFFSET($AC71,0,MAX(0,DT$4-$DZ71-$CA$4+1),1,MIN($DZ71,DT$4-$CA$4+1)),OFFSET(Escalation!$K$24,($Y71-1)*(Escalation!$I$22+1)+DT$4-SSSModel!$C$3+1,MAX(0,DT$4-$DZ71-$CA$4+1),1,MIN($DZ71,DT$4-$CA$4+1))),
     IF(SSSModel!$C$4="PV",BV71*$EA71*(1+SSSModel!$C$2),
     IF(SSSModel!$C$4="FCR",$EC71*SUM(OFFSET($AC71,0,MAX(DT$4-$AC$4-$DZ71+1,0),1,MIN($DZ71,DT$4-$AC$4+1))),0)))),
SUM($AC71:$BZ71)*
     IF(SSSModel!$C$4="RR",OFFSET(Profiles!$K$2,$Z71,MAX(Profiles!$C$2,BV$4-$W71)),
     IF(SSSModel!$C$4="ECC",$EA71*$EB71*IF(MAX(Escalation!$C$2,BV$4-$W71)&gt;$DZ71-1,0,OFFSET(Escalation!$K$2,$Y71,MAX(Escalation!$C$2,BV$4-$W71))),
     IF(SSSModel!$C$4="PV",IF(DT$4=$W71,$EA71*(1+SSSModel!$C$2),0),
     IF(SSSModel!$C$4="FCR",IF(AND(DT$4&gt;=$W71,OFFSET(Profiles!$K$2,$Z71,MAX(Profiles!$C$2,BV$4-$W71))&gt;0),$EC71,0),0))))))</f>
        <v>0</v>
      </c>
      <c r="DU71" s="135">
        <f ca="1">IF(OR($Z71=0,SSSModel!$C$4="CF"),BW71,
IF(LEFT($V71,3)="ON_",
     IF(SSSModel!$C$4="RR",SUMPRODUCT(OFFSET($AC71,0,0,1,$CB$2),OFFSET(Profiles!$K$28,($Z71-1)*(Profiles!$I$26+1)+DU$4-SSSModel!$C$3+1,0,1,$CB$2)),
     IF(SSSModel!$C$4="ECC",$EA71*$EB71*SUMPRODUCT(OFFSET($AC71,0,MAX(0,DU$4-$DZ71-$CA$4+1),1,MIN($DZ71,DU$4-$CA$4+1)),OFFSET(Escalation!$K$24,($Y71-1)*(Escalation!$I$22+1)+DU$4-SSSModel!$C$3+1,MAX(0,DU$4-$DZ71-$CA$4+1),1,MIN($DZ71,DU$4-$CA$4+1))),
     IF(SSSModel!$C$4="PV",BW71*$EA71*(1+SSSModel!$C$2),
     IF(SSSModel!$C$4="FCR",$EC71*SUM(OFFSET($AC71,0,MAX(DU$4-$AC$4-$DZ71+1,0),1,MIN($DZ71,DU$4-$AC$4+1))),0)))),
SUM($AC71:$BZ71)*
     IF(SSSModel!$C$4="RR",OFFSET(Profiles!$K$2,$Z71,MAX(Profiles!$C$2,BW$4-$W71)),
     IF(SSSModel!$C$4="ECC",$EA71*$EB71*IF(MAX(Escalation!$C$2,BW$4-$W71)&gt;$DZ71-1,0,OFFSET(Escalation!$K$2,$Y71,MAX(Escalation!$C$2,BW$4-$W71))),
     IF(SSSModel!$C$4="PV",IF(DU$4=$W71,$EA71*(1+SSSModel!$C$2),0),
     IF(SSSModel!$C$4="FCR",IF(AND(DU$4&gt;=$W71,OFFSET(Profiles!$K$2,$Z71,MAX(Profiles!$C$2,BW$4-$W71))&gt;0),$EC71,0),0))))))</f>
        <v>0</v>
      </c>
      <c r="DV71" s="136">
        <f ca="1">IF(OR($Z71=0,SSSModel!$C$4="CF"),BX71,
IF(LEFT($V71,3)="ON_",
     IF(SSSModel!$C$4="RR",SUMPRODUCT(OFFSET($AC71,0,0,1,$CB$2),OFFSET(Profiles!$K$28,($Z71-1)*(Profiles!$I$26+1)+DV$4-SSSModel!$C$3+1,0,1,$CB$2)),
     IF(SSSModel!$C$4="ECC",$EA71*$EB71*SUMPRODUCT(OFFSET($AC71,0,MAX(0,DV$4-$DZ71-$CA$4+1),1,MIN($DZ71,DV$4-$CA$4+1)),OFFSET(Escalation!$K$24,($Y71-1)*(Escalation!$I$22+1)+DV$4-SSSModel!$C$3+1,MAX(0,DV$4-$DZ71-$CA$4+1),1,MIN($DZ71,DV$4-$CA$4+1))),
     IF(SSSModel!$C$4="PV",BX71*$EA71*(1+SSSModel!$C$2),
     IF(SSSModel!$C$4="FCR",$EC71*SUM(OFFSET($AC71,0,MAX(DV$4-$AC$4-$DZ71+1,0),1,MIN($DZ71,DV$4-$AC$4+1))),0)))),
SUM($AC71:$BZ71)*
     IF(SSSModel!$C$4="RR",OFFSET(Profiles!$K$2,$Z71,MAX(Profiles!$C$2,BX$4-$W71)),
     IF(SSSModel!$C$4="ECC",$EA71*$EB71*IF(MAX(Escalation!$C$2,BX$4-$W71)&gt;$DZ71-1,0,OFFSET(Escalation!$K$2,$Y71,MAX(Escalation!$C$2,BX$4-$W71))),
     IF(SSSModel!$C$4="PV",IF(DV$4=$W71,$EA71*(1+SSSModel!$C$2),0),
     IF(SSSModel!$C$4="FCR",IF(AND(DV$4&gt;=$W71,OFFSET(Profiles!$K$2,$Z71,MAX(Profiles!$C$2,BX$4-$W71))&gt;0),$EC71,0),0))))))</f>
        <v>0</v>
      </c>
      <c r="DW71" s="136">
        <f ca="1">IF(OR($Z71=0,SSSModel!$C$4="CF"),BY71,
IF(LEFT($V71,3)="ON_",
     IF(SSSModel!$C$4="RR",SUMPRODUCT(OFFSET($AC71,0,0,1,$CB$2),OFFSET(Profiles!$K$28,($Z71-1)*(Profiles!$I$26+1)+DW$4-SSSModel!$C$3+1,0,1,$CB$2)),
     IF(SSSModel!$C$4="ECC",$EA71*$EB71*SUMPRODUCT(OFFSET($AC71,0,MAX(0,DW$4-$DZ71-$CA$4+1),1,MIN($DZ71,DW$4-$CA$4+1)),OFFSET(Escalation!$K$24,($Y71-1)*(Escalation!$I$22+1)+DW$4-SSSModel!$C$3+1,MAX(0,DW$4-$DZ71-$CA$4+1),1,MIN($DZ71,DW$4-$CA$4+1))),
     IF(SSSModel!$C$4="PV",BY71*$EA71*(1+SSSModel!$C$2),
     IF(SSSModel!$C$4="FCR",$EC71*SUM(OFFSET($AC71,0,MAX(DW$4-$AC$4-$DZ71+1,0),1,MIN($DZ71,DW$4-$AC$4+1))),0)))),
SUM($AC71:$BZ71)*
     IF(SSSModel!$C$4="RR",OFFSET(Profiles!$K$2,$Z71,MAX(Profiles!$C$2,BY$4-$W71)),
     IF(SSSModel!$C$4="ECC",$EA71*$EB71*IF(MAX(Escalation!$C$2,BY$4-$W71)&gt;$DZ71-1,0,OFFSET(Escalation!$K$2,$Y71,MAX(Escalation!$C$2,BY$4-$W71))),
     IF(SSSModel!$C$4="PV",IF(DW$4=$W71,$EA71*(1+SSSModel!$C$2),0),
     IF(SSSModel!$C$4="FCR",IF(AND(DW$4&gt;=$W71,OFFSET(Profiles!$K$2,$Z71,MAX(Profiles!$C$2,BY$4-$W71))&gt;0),$EC71,0),0))))))</f>
        <v>0</v>
      </c>
      <c r="DX71" s="136">
        <f ca="1">IF(OR($Z71=0,SSSModel!$C$4="CF"),BZ71,
IF(LEFT($V71,3)="ON_",
     IF(SSSModel!$C$4="RR",SUMPRODUCT(OFFSET($AC71,0,0,1,$CB$2),OFFSET(Profiles!$K$28,($Z71-1)*(Profiles!$I$26+1)+DX$4-SSSModel!$C$3+1,0,1,$CB$2)),
     IF(SSSModel!$C$4="ECC",$EA71*$EB71*SUMPRODUCT(OFFSET($AC71,0,MAX(0,DX$4-$DZ71-$CA$4+1),1,MIN($DZ71,DX$4-$CA$4+1)),OFFSET(Escalation!$K$24,($Y71-1)*(Escalation!$I$22+1)+DX$4-SSSModel!$C$3+1,MAX(0,DX$4-$DZ71-$CA$4+1),1,MIN($DZ71,DX$4-$CA$4+1))),
     IF(SSSModel!$C$4="PV",BZ71*$EA71*(1+SSSModel!$C$2),
     IF(SSSModel!$C$4="FCR",$EC71*SUM(OFFSET($AC71,0,MAX(DX$4-$AC$4-$DZ71+1,0),1,MIN($DZ71,DX$4-$AC$4+1))),0)))),
SUM($AC71:$BZ71)*
     IF(SSSModel!$C$4="RR",OFFSET(Profiles!$K$2,$Z71,MAX(Profiles!$C$2,BZ$4-$W71)),
     IF(SSSModel!$C$4="ECC",$EA71*$EB71*IF(MAX(Escalation!$C$2,BZ$4-$W71)&gt;$DZ71-1,0,OFFSET(Escalation!$K$2,$Y71,MAX(Escalation!$C$2,BZ$4-$W71))),
     IF(SSSModel!$C$4="PV",IF(DX$4=$W71,$EA71*(1+SSSModel!$C$2),0),
     IF(SSSModel!$C$4="FCR",IF(AND(DX$4&gt;=$W71,OFFSET(Profiles!$K$2,$Z71,MAX(Profiles!$C$2,BZ$4-$W71))&gt;0),$EC71,0),0))))))</f>
        <v>0</v>
      </c>
      <c r="DY71" s="82">
        <f ca="1">IF($Y71=0,0,OFFSET(Escalation!$B$2,$Y71,0))</f>
        <v>0</v>
      </c>
      <c r="DZ71" s="80">
        <f ca="1">IF($Z71=0,0,COUNTIF(OFFSET(Profiles!$K$2,$Z71,0,1,50),"&gt;0"))</f>
        <v>0</v>
      </c>
      <c r="EA71" s="137">
        <f ca="1">IF($Z71=0,0,SUMPRODUCT(Profiles!$C$20:$BH$20,OFFSET(Profiles!$C$2,$Z71,0,1,Profiles!$B$1)))</f>
        <v>0</v>
      </c>
      <c r="EB71" s="24">
        <f>IF($Z71=0,0,((1-(1+DY71)/(1+SSSModel!$C$2))/(1-((1+DY71)/(1+SSSModel!$C$2))^DZ71))*(1+SSSModel!$C$2))</f>
        <v>0</v>
      </c>
      <c r="EC71" s="24">
        <f>IF($Z71=0,0,-PMT(SSSModel!$C$2,DZ71,EA71))</f>
        <v>0</v>
      </c>
    </row>
    <row r="72" spans="3:133" x14ac:dyDescent="0.35">
      <c r="C72" s="18">
        <f t="shared" si="5"/>
        <v>7</v>
      </c>
      <c r="D72" s="18">
        <f t="shared" si="6"/>
        <v>8</v>
      </c>
      <c r="E72" s="18">
        <f t="shared" ca="1" si="10"/>
        <v>0</v>
      </c>
      <c r="G72" s="25" t="str">
        <f ca="1">IF($E72=0,"",OFFSET(Resources!B$26,$E72,0))</f>
        <v/>
      </c>
      <c r="H72" s="25" t="str">
        <f ca="1">IF($E72=0,"",OFFSET(Resources!C$26,$E72,0))</f>
        <v/>
      </c>
      <c r="I72" s="25" t="str">
        <f ca="1">IF($E72=0,"",OFFSET(Resources!$E$26,$E72,0))</f>
        <v/>
      </c>
      <c r="J72" s="16">
        <v>1</v>
      </c>
      <c r="K72" s="16" t="s">
        <v>150</v>
      </c>
      <c r="L72" s="25" t="str">
        <f ca="1">OFFSET(Resources!$CG$24,0,$C72-1)</f>
        <v>On-Going O&amp;M #2</v>
      </c>
      <c r="M72" s="25" t="str">
        <f ca="1">OFFSET(Resources!$CG$25,0,$C72-1)</f>
        <v>O&amp;M</v>
      </c>
      <c r="N72" s="1">
        <v>1</v>
      </c>
      <c r="O72" s="7">
        <f ca="1">IF($E72=0,0,OFFSET(Resources!$CG$26,$E72,$C72-1))</f>
        <v>0</v>
      </c>
      <c r="P72" s="25" t="str">
        <f ca="1">OFFSET(Resources!$CG$26,0,$C72-1)</f>
        <v>$/Yr</v>
      </c>
      <c r="Q72" s="18">
        <f ca="1">IF($E72=0,0,OFFSET(GenAlts!$W$4,$E72,$D72-1))</f>
        <v>0</v>
      </c>
      <c r="R72" s="1">
        <v>1</v>
      </c>
      <c r="S72" t="str">
        <f ca="1">IF($E72=0,"",OFFSET(Resources!$R$26,$E72,0))</f>
        <v/>
      </c>
      <c r="T72" s="1"/>
      <c r="U72" s="25">
        <f ca="1">IF($E72=0,0,OFFSET(Resources!$AB$26,$E72,($C72-1)*Resources!$CI$20))</f>
        <v>0</v>
      </c>
      <c r="V72" s="1"/>
      <c r="W72">
        <f t="shared" ca="1" si="11"/>
        <v>0</v>
      </c>
      <c r="X72">
        <f>IF(T72="",0,MATCH(T72,Profiles!$A$3:$A$22,0))</f>
        <v>0</v>
      </c>
      <c r="Y72" s="10">
        <f ca="1">IF(U72=0,0,MATCH(U72,Escalation!$A$3:$A$18,0))</f>
        <v>0</v>
      </c>
      <c r="Z72">
        <f>IF(V72="",0,MATCH(V72,Profiles!$A$3:$A$22,0))</f>
        <v>0</v>
      </c>
      <c r="AA72" s="8"/>
      <c r="AB72" s="8">
        <v>0</v>
      </c>
      <c r="AC72" s="72">
        <f ca="1">IF(OR(AC$4&lt;$Q72,AC$4&gt;$Q72+IF($S72="",1000,$S72)-1),0,IF(MOD(AC$4-$Q72,IF($R72="",1000,$R72))=0,$O72,0))*IF($Y72&gt;0,(1+INDEX(Escalation!$B$3:$B$18,$Y72,0))^(AC$4-SSSModel!$C$5),1)*IF($X72=0,1,OFFSET(Profiles!$K$2,$X72,MAX(Profiles!$C$2,AC$4-$Q72)))*IF($AA72=1,(1+SSSModel!#REF!),1)</f>
        <v>0</v>
      </c>
      <c r="AD72" s="72">
        <f ca="1">IF(OR(AD$4&lt;$Q72,AD$4&gt;$Q72+IF($S72="",1000,$S72)-1),0,IF(MOD(AD$4-$Q72,IF($R72="",1000,$R72))=0,$O72,0))*IF($Y72&gt;0,(1+INDEX(Escalation!$B$3:$B$18,$Y72,0))^(AD$4-SSSModel!$C$5),1)*IF($X72=0,1,OFFSET(Profiles!$K$2,$X72,MAX(Profiles!$C$2,AD$4-$Q72)))*IF($AA72=1,(1+SSSModel!#REF!),1)</f>
        <v>0</v>
      </c>
      <c r="AE72" s="72">
        <f ca="1">IF(OR(AE$4&lt;$Q72,AE$4&gt;$Q72+IF($S72="",1000,$S72)-1),0,IF(MOD(AE$4-$Q72,IF($R72="",1000,$R72))=0,$O72,0))*IF($Y72&gt;0,(1+INDEX(Escalation!$B$3:$B$18,$Y72,0))^(AE$4-SSSModel!$C$5),1)*IF($X72=0,1,OFFSET(Profiles!$K$2,$X72,MAX(Profiles!$C$2,AE$4-$Q72)))*IF($AA72=1,(1+SSSModel!#REF!),1)</f>
        <v>0</v>
      </c>
      <c r="AF72" s="72">
        <f ca="1">IF(OR(AF$4&lt;$Q72,AF$4&gt;$Q72+IF($S72="",1000,$S72)-1),0,IF(MOD(AF$4-$Q72,IF($R72="",1000,$R72))=0,$O72,0))*IF($Y72&gt;0,(1+INDEX(Escalation!$B$3:$B$18,$Y72,0))^(AF$4-SSSModel!$C$5),1)*IF($X72=0,1,OFFSET(Profiles!$K$2,$X72,MAX(Profiles!$C$2,AF$4-$Q72)))*IF($AA72=1,(1+SSSModel!#REF!),1)</f>
        <v>0</v>
      </c>
      <c r="AG72" s="72">
        <f ca="1">IF(OR(AG$4&lt;$Q72,AG$4&gt;$Q72+IF($S72="",1000,$S72)-1),0,IF(MOD(AG$4-$Q72,IF($R72="",1000,$R72))=0,$O72,0))*IF($Y72&gt;0,(1+INDEX(Escalation!$B$3:$B$18,$Y72,0))^(AG$4-SSSModel!$C$5),1)*IF($X72=0,1,OFFSET(Profiles!$K$2,$X72,MAX(Profiles!$C$2,AG$4-$Q72)))*IF($AA72=1,(1+SSSModel!#REF!),1)</f>
        <v>0</v>
      </c>
      <c r="AH72" s="72">
        <f ca="1">IF(OR(AH$4&lt;$Q72,AH$4&gt;$Q72+IF($S72="",1000,$S72)-1),0,IF(MOD(AH$4-$Q72,IF($R72="",1000,$R72))=0,$O72,0))*IF($Y72&gt;0,(1+INDEX(Escalation!$B$3:$B$18,$Y72,0))^(AH$4-SSSModel!$C$5),1)*IF($X72=0,1,OFFSET(Profiles!$K$2,$X72,MAX(Profiles!$C$2,AH$4-$Q72)))*IF($AA72=1,(1+SSSModel!#REF!),1)</f>
        <v>0</v>
      </c>
      <c r="AI72" s="72">
        <f ca="1">IF(OR(AI$4&lt;$Q72,AI$4&gt;$Q72+IF($S72="",1000,$S72)-1),0,IF(MOD(AI$4-$Q72,IF($R72="",1000,$R72))=0,$O72,0))*IF($Y72&gt;0,(1+INDEX(Escalation!$B$3:$B$18,$Y72,0))^(AI$4-SSSModel!$C$5),1)*IF($X72=0,1,OFFSET(Profiles!$K$2,$X72,MAX(Profiles!$C$2,AI$4-$Q72)))*IF($AA72=1,(1+SSSModel!#REF!),1)</f>
        <v>0</v>
      </c>
      <c r="AJ72" s="72">
        <f ca="1">IF(OR(AJ$4&lt;$Q72,AJ$4&gt;$Q72+IF($S72="",1000,$S72)-1),0,IF(MOD(AJ$4-$Q72,IF($R72="",1000,$R72))=0,$O72,0))*IF($Y72&gt;0,(1+INDEX(Escalation!$B$3:$B$18,$Y72,0))^(AJ$4-SSSModel!$C$5),1)*IF($X72=0,1,OFFSET(Profiles!$K$2,$X72,MAX(Profiles!$C$2,AJ$4-$Q72)))*IF($AA72=1,(1+SSSModel!#REF!),1)</f>
        <v>0</v>
      </c>
      <c r="AK72" s="72">
        <f ca="1">IF(OR(AK$4&lt;$Q72,AK$4&gt;$Q72+IF($S72="",1000,$S72)-1),0,IF(MOD(AK$4-$Q72,IF($R72="",1000,$R72))=0,$O72,0))*IF($Y72&gt;0,(1+INDEX(Escalation!$B$3:$B$18,$Y72,0))^(AK$4-SSSModel!$C$5),1)*IF($X72=0,1,OFFSET(Profiles!$K$2,$X72,MAX(Profiles!$C$2,AK$4-$Q72)))*IF($AA72=1,(1+SSSModel!#REF!),1)</f>
        <v>0</v>
      </c>
      <c r="AL72" s="72">
        <f ca="1">IF(OR(AL$4&lt;$Q72,AL$4&gt;$Q72+IF($S72="",1000,$S72)-1),0,IF(MOD(AL$4-$Q72,IF($R72="",1000,$R72))=0,$O72,0))*IF($Y72&gt;0,(1+INDEX(Escalation!$B$3:$B$18,$Y72,0))^(AL$4-SSSModel!$C$5),1)*IF($X72=0,1,OFFSET(Profiles!$K$2,$X72,MAX(Profiles!$C$2,AL$4-$Q72)))*IF($AA72=1,(1+SSSModel!#REF!),1)</f>
        <v>0</v>
      </c>
      <c r="AM72" s="72">
        <f ca="1">IF(OR(AM$4&lt;$Q72,AM$4&gt;$Q72+IF($S72="",1000,$S72)-1),0,IF(MOD(AM$4-$Q72,IF($R72="",1000,$R72))=0,$O72,0))*IF($Y72&gt;0,(1+INDEX(Escalation!$B$3:$B$18,$Y72,0))^(AM$4-SSSModel!$C$5),1)*IF($X72=0,1,OFFSET(Profiles!$K$2,$X72,MAX(Profiles!$C$2,AM$4-$Q72)))*IF($AA72=1,(1+SSSModel!#REF!),1)</f>
        <v>0</v>
      </c>
      <c r="AN72" s="72">
        <f ca="1">IF(OR(AN$4&lt;$Q72,AN$4&gt;$Q72+IF($S72="",1000,$S72)-1),0,IF(MOD(AN$4-$Q72,IF($R72="",1000,$R72))=0,$O72,0))*IF($Y72&gt;0,(1+INDEX(Escalation!$B$3:$B$18,$Y72,0))^(AN$4-SSSModel!$C$5),1)*IF($X72=0,1,OFFSET(Profiles!$K$2,$X72,MAX(Profiles!$C$2,AN$4-$Q72)))*IF($AA72=1,(1+SSSModel!#REF!),1)</f>
        <v>0</v>
      </c>
      <c r="AO72" s="72">
        <f ca="1">IF(OR(AO$4&lt;$Q72,AO$4&gt;$Q72+IF($S72="",1000,$S72)-1),0,IF(MOD(AO$4-$Q72,IF($R72="",1000,$R72))=0,$O72,0))*IF($Y72&gt;0,(1+INDEX(Escalation!$B$3:$B$18,$Y72,0))^(AO$4-SSSModel!$C$5),1)*IF($X72=0,1,OFFSET(Profiles!$K$2,$X72,MAX(Profiles!$C$2,AO$4-$Q72)))*IF($AA72=1,(1+SSSModel!#REF!),1)</f>
        <v>0</v>
      </c>
      <c r="AP72" s="72">
        <f ca="1">IF(OR(AP$4&lt;$Q72,AP$4&gt;$Q72+IF($S72="",1000,$S72)-1),0,IF(MOD(AP$4-$Q72,IF($R72="",1000,$R72))=0,$O72,0))*IF($Y72&gt;0,(1+INDEX(Escalation!$B$3:$B$18,$Y72,0))^(AP$4-SSSModel!$C$5),1)*IF($X72=0,1,OFFSET(Profiles!$K$2,$X72,MAX(Profiles!$C$2,AP$4-$Q72)))*IF($AA72=1,(1+SSSModel!#REF!),1)</f>
        <v>0</v>
      </c>
      <c r="AQ72" s="72">
        <f ca="1">IF(OR(AQ$4&lt;$Q72,AQ$4&gt;$Q72+IF($S72="",1000,$S72)-1),0,IF(MOD(AQ$4-$Q72,IF($R72="",1000,$R72))=0,$O72,0))*IF($Y72&gt;0,(1+INDEX(Escalation!$B$3:$B$18,$Y72,0))^(AQ$4-SSSModel!$C$5),1)*IF($X72=0,1,OFFSET(Profiles!$K$2,$X72,MAX(Profiles!$C$2,AQ$4-$Q72)))*IF($AA72=1,(1+SSSModel!#REF!),1)</f>
        <v>0</v>
      </c>
      <c r="AR72" s="72">
        <f ca="1">IF(OR(AR$4&lt;$Q72,AR$4&gt;$Q72+IF($S72="",1000,$S72)-1),0,IF(MOD(AR$4-$Q72,IF($R72="",1000,$R72))=0,$O72,0))*IF($Y72&gt;0,(1+INDEX(Escalation!$B$3:$B$18,$Y72,0))^(AR$4-SSSModel!$C$5),1)*IF($X72=0,1,OFFSET(Profiles!$K$2,$X72,MAX(Profiles!$C$2,AR$4-$Q72)))*IF($AA72=1,(1+SSSModel!#REF!),1)</f>
        <v>0</v>
      </c>
      <c r="AS72" s="72">
        <f ca="1">IF(OR(AS$4&lt;$Q72,AS$4&gt;$Q72+IF($S72="",1000,$S72)-1),0,IF(MOD(AS$4-$Q72,IF($R72="",1000,$R72))=0,$O72,0))*IF($Y72&gt;0,(1+INDEX(Escalation!$B$3:$B$18,$Y72,0))^(AS$4-SSSModel!$C$5),1)*IF($X72=0,1,OFFSET(Profiles!$K$2,$X72,MAX(Profiles!$C$2,AS$4-$Q72)))*IF($AA72=1,(1+SSSModel!#REF!),1)</f>
        <v>0</v>
      </c>
      <c r="AT72" s="72">
        <f ca="1">IF(OR(AT$4&lt;$Q72,AT$4&gt;$Q72+IF($S72="",1000,$S72)-1),0,IF(MOD(AT$4-$Q72,IF($R72="",1000,$R72))=0,$O72,0))*IF($Y72&gt;0,(1+INDEX(Escalation!$B$3:$B$18,$Y72,0))^(AT$4-SSSModel!$C$5),1)*IF($X72=0,1,OFFSET(Profiles!$K$2,$X72,MAX(Profiles!$C$2,AT$4-$Q72)))*IF($AA72=1,(1+SSSModel!#REF!),1)</f>
        <v>0</v>
      </c>
      <c r="AU72" s="72">
        <f ca="1">IF(OR(AU$4&lt;$Q72,AU$4&gt;$Q72+IF($S72="",1000,$S72)-1),0,IF(MOD(AU$4-$Q72,IF($R72="",1000,$R72))=0,$O72,0))*IF($Y72&gt;0,(1+INDEX(Escalation!$B$3:$B$18,$Y72,0))^(AU$4-SSSModel!$C$5),1)*IF($X72=0,1,OFFSET(Profiles!$K$2,$X72,MAX(Profiles!$C$2,AU$4-$Q72)))*IF($AA72=1,(1+SSSModel!#REF!),1)</f>
        <v>0</v>
      </c>
      <c r="AV72" s="72">
        <f ca="1">IF(OR(AV$4&lt;$Q72,AV$4&gt;$Q72+IF($S72="",1000,$S72)-1),0,IF(MOD(AV$4-$Q72,IF($R72="",1000,$R72))=0,$O72,0))*IF($Y72&gt;0,(1+INDEX(Escalation!$B$3:$B$18,$Y72,0))^(AV$4-SSSModel!$C$5),1)*IF($X72=0,1,OFFSET(Profiles!$K$2,$X72,MAX(Profiles!$C$2,AV$4-$Q72)))*IF($AA72=1,(1+SSSModel!#REF!),1)</f>
        <v>0</v>
      </c>
      <c r="AW72" s="72">
        <f ca="1">IF(OR(AW$4&lt;$Q72,AW$4&gt;$Q72+IF($S72="",1000,$S72)-1),0,IF(MOD(AW$4-$Q72,IF($R72="",1000,$R72))=0,$O72,0))*IF($Y72&gt;0,(1+INDEX(Escalation!$B$3:$B$18,$Y72,0))^(AW$4-SSSModel!$C$5),1)*IF($X72=0,1,OFFSET(Profiles!$K$2,$X72,MAX(Profiles!$C$2,AW$4-$Q72)))*IF($AA72=1,(1+SSSModel!#REF!),1)</f>
        <v>0</v>
      </c>
      <c r="AX72" s="72">
        <f ca="1">IF(OR(AX$4&lt;$Q72,AX$4&gt;$Q72+IF($S72="",1000,$S72)-1),0,IF(MOD(AX$4-$Q72,IF($R72="",1000,$R72))=0,$O72,0))*IF($Y72&gt;0,(1+INDEX(Escalation!$B$3:$B$18,$Y72,0))^(AX$4-SSSModel!$C$5),1)*IF($X72=0,1,OFFSET(Profiles!$K$2,$X72,MAX(Profiles!$C$2,AX$4-$Q72)))*IF($AA72=1,(1+SSSModel!#REF!),1)</f>
        <v>0</v>
      </c>
      <c r="AY72" s="72">
        <f ca="1">IF(OR(AY$4&lt;$Q72,AY$4&gt;$Q72+IF($S72="",1000,$S72)-1),0,IF(MOD(AY$4-$Q72,IF($R72="",1000,$R72))=0,$O72,0))*IF($Y72&gt;0,(1+INDEX(Escalation!$B$3:$B$18,$Y72,0))^(AY$4-SSSModel!$C$5),1)*IF($X72=0,1,OFFSET(Profiles!$K$2,$X72,MAX(Profiles!$C$2,AY$4-$Q72)))*IF($AA72=1,(1+SSSModel!#REF!),1)</f>
        <v>0</v>
      </c>
      <c r="AZ72" s="72">
        <f ca="1">IF(OR(AZ$4&lt;$Q72,AZ$4&gt;$Q72+IF($S72="",1000,$S72)-1),0,IF(MOD(AZ$4-$Q72,IF($R72="",1000,$R72))=0,$O72,0))*IF($Y72&gt;0,(1+INDEX(Escalation!$B$3:$B$18,$Y72,0))^(AZ$4-SSSModel!$C$5),1)*IF($X72=0,1,OFFSET(Profiles!$K$2,$X72,MAX(Profiles!$C$2,AZ$4-$Q72)))*IF($AA72=1,(1+SSSModel!#REF!),1)</f>
        <v>0</v>
      </c>
      <c r="BA72" s="72">
        <f ca="1">IF(OR(BA$4&lt;$Q72,BA$4&gt;$Q72+IF($S72="",1000,$S72)-1),0,IF(MOD(BA$4-$Q72,IF($R72="",1000,$R72))=0,$O72,0))*IF($Y72&gt;0,(1+INDEX(Escalation!$B$3:$B$18,$Y72,0))^(BA$4-SSSModel!$C$5),1)*IF($X72=0,1,OFFSET(Profiles!$K$2,$X72,MAX(Profiles!$C$2,BA$4-$Q72)))*IF($AA72=1,(1+SSSModel!#REF!),1)</f>
        <v>0</v>
      </c>
      <c r="BB72" s="72">
        <f ca="1">IF(OR(BB$4&lt;$Q72,BB$4&gt;$Q72+IF($S72="",1000,$S72)-1),0,IF(MOD(BB$4-$Q72,IF($R72="",1000,$R72))=0,$O72,0))*IF($Y72&gt;0,(1+INDEX(Escalation!$B$3:$B$18,$Y72,0))^(BB$4-SSSModel!$C$5),1)*IF($X72=0,1,OFFSET(Profiles!$K$2,$X72,MAX(Profiles!$C$2,BB$4-$Q72)))*IF($AA72=1,(1+SSSModel!#REF!),1)</f>
        <v>0</v>
      </c>
      <c r="BC72" s="72">
        <f ca="1">IF(OR(BC$4&lt;$Q72,BC$4&gt;$Q72+IF($S72="",1000,$S72)-1),0,IF(MOD(BC$4-$Q72,IF($R72="",1000,$R72))=0,$O72,0))*IF($Y72&gt;0,(1+INDEX(Escalation!$B$3:$B$18,$Y72,0))^(BC$4-SSSModel!$C$5),1)*IF($X72=0,1,OFFSET(Profiles!$K$2,$X72,MAX(Profiles!$C$2,BC$4-$Q72)))*IF($AA72=1,(1+SSSModel!#REF!),1)</f>
        <v>0</v>
      </c>
      <c r="BD72" s="72">
        <f ca="1">IF(OR(BD$4&lt;$Q72,BD$4&gt;$Q72+IF($S72="",1000,$S72)-1),0,IF(MOD(BD$4-$Q72,IF($R72="",1000,$R72))=0,$O72,0))*IF($Y72&gt;0,(1+INDEX(Escalation!$B$3:$B$18,$Y72,0))^(BD$4-SSSModel!$C$5),1)*IF($X72=0,1,OFFSET(Profiles!$K$2,$X72,MAX(Profiles!$C$2,BD$4-$Q72)))*IF($AA72=1,(1+SSSModel!#REF!),1)</f>
        <v>0</v>
      </c>
      <c r="BE72" s="72">
        <f ca="1">IF(OR(BE$4&lt;$Q72,BE$4&gt;$Q72+IF($S72="",1000,$S72)-1),0,IF(MOD(BE$4-$Q72,IF($R72="",1000,$R72))=0,$O72,0))*IF($Y72&gt;0,(1+INDEX(Escalation!$B$3:$B$18,$Y72,0))^(BE$4-SSSModel!$C$5),1)*IF($X72=0,1,OFFSET(Profiles!$K$2,$X72,MAX(Profiles!$C$2,BE$4-$Q72)))*IF($AA72=1,(1+SSSModel!#REF!),1)</f>
        <v>0</v>
      </c>
      <c r="BF72" s="72">
        <f ca="1">IF(OR(BF$4&lt;$Q72,BF$4&gt;$Q72+IF($S72="",1000,$S72)-1),0,IF(MOD(BF$4-$Q72,IF($R72="",1000,$R72))=0,$O72,0))*IF($Y72&gt;0,(1+INDEX(Escalation!$B$3:$B$18,$Y72,0))^(BF$4-SSSModel!$C$5),1)*IF($X72=0,1,OFFSET(Profiles!$K$2,$X72,MAX(Profiles!$C$2,BF$4-$Q72)))*IF($AA72=1,(1+SSSModel!#REF!),1)</f>
        <v>0</v>
      </c>
      <c r="BG72" s="72">
        <f ca="1">IF(OR(BG$4&lt;$Q72,BG$4&gt;$Q72+IF($S72="",1000,$S72)-1),0,IF(MOD(BG$4-$Q72,IF($R72="",1000,$R72))=0,$O72,0))*IF($Y72&gt;0,(1+INDEX(Escalation!$B$3:$B$18,$Y72,0))^(BG$4-SSSModel!$C$5),1)*IF($X72=0,1,OFFSET(Profiles!$K$2,$X72,MAX(Profiles!$C$2,BG$4-$Q72)))*IF($AA72=1,(1+SSSModel!#REF!),1)</f>
        <v>0</v>
      </c>
      <c r="BH72" s="72">
        <f ca="1">IF(OR(BH$4&lt;$Q72,BH$4&gt;$Q72+IF($S72="",1000,$S72)-1),0,IF(MOD(BH$4-$Q72,IF($R72="",1000,$R72))=0,$O72,0))*IF($Y72&gt;0,(1+INDEX(Escalation!$B$3:$B$18,$Y72,0))^(BH$4-SSSModel!$C$5),1)*IF($X72=0,1,OFFSET(Profiles!$K$2,$X72,MAX(Profiles!$C$2,BH$4-$Q72)))*IF($AA72=1,(1+SSSModel!#REF!),1)</f>
        <v>0</v>
      </c>
      <c r="BI72" s="72">
        <f ca="1">IF(OR(BI$4&lt;$Q72,BI$4&gt;$Q72+IF($S72="",1000,$S72)-1),0,IF(MOD(BI$4-$Q72,IF($R72="",1000,$R72))=0,$O72,0))*IF($Y72&gt;0,(1+INDEX(Escalation!$B$3:$B$18,$Y72,0))^(BI$4-SSSModel!$C$5),1)*IF($X72=0,1,OFFSET(Profiles!$K$2,$X72,MAX(Profiles!$C$2,BI$4-$Q72)))*IF($AA72=1,(1+SSSModel!#REF!),1)</f>
        <v>0</v>
      </c>
      <c r="BJ72" s="72">
        <f ca="1">IF(OR(BJ$4&lt;$Q72,BJ$4&gt;$Q72+IF($S72="",1000,$S72)-1),0,IF(MOD(BJ$4-$Q72,IF($R72="",1000,$R72))=0,$O72,0))*IF($Y72&gt;0,(1+INDEX(Escalation!$B$3:$B$18,$Y72,0))^(BJ$4-SSSModel!$C$5),1)*IF($X72=0,1,OFFSET(Profiles!$K$2,$X72,MAX(Profiles!$C$2,BJ$4-$Q72)))*IF($AA72=1,(1+SSSModel!#REF!),1)</f>
        <v>0</v>
      </c>
      <c r="BK72" s="72">
        <f ca="1">IF(OR(BK$4&lt;$Q72,BK$4&gt;$Q72+IF($S72="",1000,$S72)-1),0,IF(MOD(BK$4-$Q72,IF($R72="",1000,$R72))=0,$O72,0))*IF($Y72&gt;0,(1+INDEX(Escalation!$B$3:$B$18,$Y72,0))^(BK$4-SSSModel!$C$5),1)*IF($X72=0,1,OFFSET(Profiles!$K$2,$X72,MAX(Profiles!$C$2,BK$4-$Q72)))*IF($AA72=1,(1+SSSModel!#REF!),1)</f>
        <v>0</v>
      </c>
      <c r="BL72" s="72">
        <f ca="1">IF(OR(BL$4&lt;$Q72,BL$4&gt;$Q72+IF($S72="",1000,$S72)-1),0,IF(MOD(BL$4-$Q72,IF($R72="",1000,$R72))=0,$O72,0))*IF($Y72&gt;0,(1+INDEX(Escalation!$B$3:$B$18,$Y72,0))^(BL$4-SSSModel!$C$5),1)*IF($X72=0,1,OFFSET(Profiles!$K$2,$X72,MAX(Profiles!$C$2,BL$4-$Q72)))*IF($AA72=1,(1+SSSModel!#REF!),1)</f>
        <v>0</v>
      </c>
      <c r="BM72" s="72">
        <f ca="1">IF(OR(BM$4&lt;$Q72,BM$4&gt;$Q72+IF($S72="",1000,$S72)-1),0,IF(MOD(BM$4-$Q72,IF($R72="",1000,$R72))=0,$O72,0))*IF($Y72&gt;0,(1+INDEX(Escalation!$B$3:$B$18,$Y72,0))^(BM$4-SSSModel!$C$5),1)*IF($X72=0,1,OFFSET(Profiles!$K$2,$X72,MAX(Profiles!$C$2,BM$4-$Q72)))*IF($AA72=1,(1+SSSModel!#REF!),1)</f>
        <v>0</v>
      </c>
      <c r="BN72" s="72">
        <f ca="1">IF(OR(BN$4&lt;$Q72,BN$4&gt;$Q72+IF($S72="",1000,$S72)-1),0,IF(MOD(BN$4-$Q72,IF($R72="",1000,$R72))=0,$O72,0))*IF($Y72&gt;0,(1+INDEX(Escalation!$B$3:$B$18,$Y72,0))^(BN$4-SSSModel!$C$5),1)*IF($X72=0,1,OFFSET(Profiles!$K$2,$X72,MAX(Profiles!$C$2,BN$4-$Q72)))*IF($AA72=1,(1+SSSModel!#REF!),1)</f>
        <v>0</v>
      </c>
      <c r="BO72" s="72">
        <f ca="1">IF(OR(BO$4&lt;$Q72,BO$4&gt;$Q72+IF($S72="",1000,$S72)-1),0,IF(MOD(BO$4-$Q72,IF($R72="",1000,$R72))=0,$O72,0))*IF($Y72&gt;0,(1+INDEX(Escalation!$B$3:$B$18,$Y72,0))^(BO$4-SSSModel!$C$5),1)*IF($X72=0,1,OFFSET(Profiles!$K$2,$X72,MAX(Profiles!$C$2,BO$4-$Q72)))*IF($AA72=1,(1+SSSModel!#REF!),1)</f>
        <v>0</v>
      </c>
      <c r="BP72" s="72">
        <f ca="1">IF(OR(BP$4&lt;$Q72,BP$4&gt;$Q72+IF($S72="",1000,$S72)-1),0,IF(MOD(BP$4-$Q72,IF($R72="",1000,$R72))=0,$O72,0))*IF($Y72&gt;0,(1+INDEX(Escalation!$B$3:$B$18,$Y72,0))^(BP$4-SSSModel!$C$5),1)*IF($X72=0,1,OFFSET(Profiles!$K$2,$X72,MAX(Profiles!$C$2,BP$4-$Q72)))*IF($AA72=1,(1+SSSModel!#REF!),1)</f>
        <v>0</v>
      </c>
      <c r="BQ72" s="72">
        <f ca="1">IF(OR(BQ$4&lt;$Q72,BQ$4&gt;$Q72+IF($S72="",1000,$S72)-1),0,IF(MOD(BQ$4-$Q72,IF($R72="",1000,$R72))=0,$O72,0))*IF($Y72&gt;0,(1+INDEX(Escalation!$B$3:$B$18,$Y72,0))^(BQ$4-SSSModel!$C$5),1)*IF($X72=0,1,OFFSET(Profiles!$K$2,$X72,MAX(Profiles!$C$2,BQ$4-$Q72)))*IF($AA72=1,(1+SSSModel!#REF!),1)</f>
        <v>0</v>
      </c>
      <c r="BR72" s="72">
        <f ca="1">IF(OR(BR$4&lt;$Q72,BR$4&gt;$Q72+IF($S72="",1000,$S72)-1),0,IF(MOD(BR$4-$Q72,IF($R72="",1000,$R72))=0,$O72,0))*IF($Y72&gt;0,(1+INDEX(Escalation!$B$3:$B$18,$Y72,0))^(BR$4-SSSModel!$C$5),1)*IF($X72=0,1,OFFSET(Profiles!$K$2,$X72,MAX(Profiles!$C$2,BR$4-$Q72)))*IF($AA72=1,(1+SSSModel!#REF!),1)</f>
        <v>0</v>
      </c>
      <c r="BS72" s="72">
        <f ca="1">IF(OR(BS$4&lt;$Q72,BS$4&gt;$Q72+IF($S72="",1000,$S72)-1),0,IF(MOD(BS$4-$Q72,IF($R72="",1000,$R72))=0,$O72,0))*IF($Y72&gt;0,(1+INDEX(Escalation!$B$3:$B$18,$Y72,0))^(BS$4-SSSModel!$C$5),1)*IF($X72=0,1,OFFSET(Profiles!$K$2,$X72,MAX(Profiles!$C$2,BS$4-$Q72)))*IF($AA72=1,(1+SSSModel!#REF!),1)</f>
        <v>0</v>
      </c>
      <c r="BT72" s="72">
        <f ca="1">IF(OR(BT$4&lt;$Q72,BT$4&gt;$Q72+IF($S72="",1000,$S72)-1),0,IF(MOD(BT$4-$Q72,IF($R72="",1000,$R72))=0,$O72,0))*IF($Y72&gt;0,(1+INDEX(Escalation!$B$3:$B$18,$Y72,0))^(BT$4-SSSModel!$C$5),1)*IF($X72=0,1,OFFSET(Profiles!$K$2,$X72,MAX(Profiles!$C$2,BT$4-$Q72)))*IF($AA72=1,(1+SSSModel!#REF!),1)</f>
        <v>0</v>
      </c>
      <c r="BU72" s="72">
        <f ca="1">IF(OR(BU$4&lt;$Q72,BU$4&gt;$Q72+IF($S72="",1000,$S72)-1),0,IF(MOD(BU$4-$Q72,IF($R72="",1000,$R72))=0,$O72,0))*IF($Y72&gt;0,(1+INDEX(Escalation!$B$3:$B$18,$Y72,0))^(BU$4-SSSModel!$C$5),1)*IF($X72=0,1,OFFSET(Profiles!$K$2,$X72,MAX(Profiles!$C$2,BU$4-$Q72)))*IF($AA72=1,(1+SSSModel!#REF!),1)</f>
        <v>0</v>
      </c>
      <c r="BV72" s="72">
        <f ca="1">IF(OR(BV$4&lt;$Q72,BV$4&gt;$Q72+IF($S72="",1000,$S72)-1),0,IF(MOD(BV$4-$Q72,IF($R72="",1000,$R72))=0,$O72,0))*IF($Y72&gt;0,(1+INDEX(Escalation!$B$3:$B$18,$Y72,0))^(BV$4-SSSModel!$C$5),1)*IF($X72=0,1,OFFSET(Profiles!$K$2,$X72,MAX(Profiles!$C$2,BV$4-$Q72)))*IF($AA72=1,(1+SSSModel!#REF!),1)</f>
        <v>0</v>
      </c>
      <c r="BW72" s="72">
        <f ca="1">IF(OR(BW$4&lt;$Q72,BW$4&gt;$Q72+IF($S72="",1000,$S72)-1),0,IF(MOD(BW$4-$Q72,IF($R72="",1000,$R72))=0,$O72,0))*IF($Y72&gt;0,(1+INDEX(Escalation!$B$3:$B$18,$Y72,0))^(BW$4-SSSModel!$C$5),1)*IF($X72=0,1,OFFSET(Profiles!$K$2,$X72,MAX(Profiles!$C$2,BW$4-$Q72)))*IF($AA72=1,(1+SSSModel!#REF!),1)</f>
        <v>0</v>
      </c>
      <c r="BX72" s="72">
        <f ca="1">IF(OR(BX$4&lt;$Q72,BX$4&gt;$Q72+IF($S72="",1000,$S72)-1),0,IF(MOD(BX$4-$Q72,IF($R72="",1000,$R72))=0,$O72,0))*IF($Y72&gt;0,(1+INDEX(Escalation!$B$3:$B$18,$Y72,0))^(BX$4-SSSModel!$C$5),1)*IF($X72=0,1,OFFSET(Profiles!$K$2,$X72,MAX(Profiles!$C$2,BX$4-$Q72)))*IF($AA72=1,(1+SSSModel!#REF!),1)</f>
        <v>0</v>
      </c>
      <c r="BY72" s="72">
        <f ca="1">IF(OR(BY$4&lt;$Q72,BY$4&gt;$Q72+IF($S72="",1000,$S72)-1),0,IF(MOD(BY$4-$Q72,IF($R72="",1000,$R72))=0,$O72,0))*IF($Y72&gt;0,(1+INDEX(Escalation!$B$3:$B$18,$Y72,0))^(BY$4-SSSModel!$C$5),1)*IF($X72=0,1,OFFSET(Profiles!$K$2,$X72,MAX(Profiles!$C$2,BY$4-$Q72)))*IF($AA72=1,(1+SSSModel!#REF!),1)</f>
        <v>0</v>
      </c>
      <c r="BZ72" s="72">
        <f ca="1">IF(OR(BZ$4&lt;$Q72,BZ$4&gt;$Q72+IF($S72="",1000,$S72)-1),0,IF(MOD(BZ$4-$Q72,IF($R72="",1000,$R72))=0,$O72,0))*IF($Y72&gt;0,(1+INDEX(Escalation!$B$3:$B$18,$Y72,0))^(BZ$4-SSSModel!$C$5),1)*IF($X72=0,1,OFFSET(Profiles!$K$2,$X72,MAX(Profiles!$C$2,BZ$4-$Q72)))*IF($AA72=1,(1+SSSModel!#REF!),1)</f>
        <v>0</v>
      </c>
      <c r="CA72" s="134">
        <f ca="1">IF(OR($Z72=0,SSSModel!$C$4="CF"),AC72,
IF(LEFT($V72,3)="ON_",
     IF(SSSModel!$C$4="RR",SUMPRODUCT(OFFSET($AC72,0,0,1,$CB$2),OFFSET(Profiles!$K$28,($Z72-1)*(Profiles!$I$26+1)+CA$4-SSSModel!$C$3+1,0,1,$CB$2)),
     IF(SSSModel!$C$4="ECC",$EA72*$EB72*SUMPRODUCT(OFFSET($AC72,0,MAX(0,CA$4-$DZ72-$CA$4+1),1,MIN($DZ72,CA$4-$CA$4+1)),OFFSET(Escalation!$K$24,($Y72-1)*(Escalation!$I$22+1)+CA$4-SSSModel!$C$3+1,MAX(0,CA$4-$DZ72-$CA$4+1),1,MIN($DZ72,CA$4-$CA$4+1))),
     IF(SSSModel!$C$4="PV",AC72*$EA72*(1+SSSModel!$C$2),
     IF(SSSModel!$C$4="FCR",$EC72*SUM(OFFSET($AC72,0,MAX(CA$4-$AC$4-$DZ72+1,0),1,MIN($DZ72,CA$4-$AC$4+1))),0)))),
SUM($AC72:$BZ72)*
     IF(SSSModel!$C$4="RR",OFFSET(Profiles!$K$2,$Z72,MAX(Profiles!$C$2,AC$4-$W72)),
     IF(SSSModel!$C$4="ECC",$EA72*$EB72*IF(MAX(Escalation!$C$2,AC$4-$W72)&gt;$DZ72-1,0,OFFSET(Escalation!$K$2,$Y72,MAX(Escalation!$C$2,AC$4-$W72))),
     IF(SSSModel!$C$4="PV",IF(CA$4=$W72,$EA72*(1+SSSModel!$C$2),0),
     IF(SSSModel!$C$4="FCR",IF(AND(CA$4&gt;=$W72,OFFSET(Profiles!$K$2,$Z72,MAX(Profiles!$C$2,AC$4-$W72))&gt;0),$EC72,0),0))))))</f>
        <v>0</v>
      </c>
      <c r="CB72" s="135">
        <f ca="1">IF(OR($Z72=0,SSSModel!$C$4="CF"),AD72,
IF(LEFT($V72,3)="ON_",
     IF(SSSModel!$C$4="RR",SUMPRODUCT(OFFSET($AC72,0,0,1,$CB$2),OFFSET(Profiles!$K$28,($Z72-1)*(Profiles!$I$26+1)+CB$4-SSSModel!$C$3+1,0,1,$CB$2)),
     IF(SSSModel!$C$4="ECC",$EA72*$EB72*SUMPRODUCT(OFFSET($AC72,0,MAX(0,CB$4-$DZ72-$CA$4+1),1,MIN($DZ72,CB$4-$CA$4+1)),OFFSET(Escalation!$K$24,($Y72-1)*(Escalation!$I$22+1)+CB$4-SSSModel!$C$3+1,MAX(0,CB$4-$DZ72-$CA$4+1),1,MIN($DZ72,CB$4-$CA$4+1))),
     IF(SSSModel!$C$4="PV",AD72*$EA72*(1+SSSModel!$C$2),
     IF(SSSModel!$C$4="FCR",$EC72*SUM(OFFSET($AC72,0,MAX(CB$4-$AC$4-$DZ72+1,0),1,MIN($DZ72,CB$4-$AC$4+1))),0)))),
SUM($AC72:$BZ72)*
     IF(SSSModel!$C$4="RR",OFFSET(Profiles!$K$2,$Z72,MAX(Profiles!$C$2,AD$4-$W72)),
     IF(SSSModel!$C$4="ECC",$EA72*$EB72*IF(MAX(Escalation!$C$2,AD$4-$W72)&gt;$DZ72-1,0,OFFSET(Escalation!$K$2,$Y72,MAX(Escalation!$C$2,AD$4-$W72))),
     IF(SSSModel!$C$4="PV",IF(CB$4=$W72,$EA72*(1+SSSModel!$C$2),0),
     IF(SSSModel!$C$4="FCR",IF(AND(CB$4&gt;=$W72,OFFSET(Profiles!$K$2,$Z72,MAX(Profiles!$C$2,AD$4-$W72))&gt;0),$EC72,0),0))))))</f>
        <v>0</v>
      </c>
      <c r="CC72" s="135">
        <f ca="1">IF(OR($Z72=0,SSSModel!$C$4="CF"),AE72,
IF(LEFT($V72,3)="ON_",
     IF(SSSModel!$C$4="RR",SUMPRODUCT(OFFSET($AC72,0,0,1,$CB$2),OFFSET(Profiles!$K$28,($Z72-1)*(Profiles!$I$26+1)+CC$4-SSSModel!$C$3+1,0,1,$CB$2)),
     IF(SSSModel!$C$4="ECC",$EA72*$EB72*SUMPRODUCT(OFFSET($AC72,0,MAX(0,CC$4-$DZ72-$CA$4+1),1,MIN($DZ72,CC$4-$CA$4+1)),OFFSET(Escalation!$K$24,($Y72-1)*(Escalation!$I$22+1)+CC$4-SSSModel!$C$3+1,MAX(0,CC$4-$DZ72-$CA$4+1),1,MIN($DZ72,CC$4-$CA$4+1))),
     IF(SSSModel!$C$4="PV",AE72*$EA72*(1+SSSModel!$C$2),
     IF(SSSModel!$C$4="FCR",$EC72*SUM(OFFSET($AC72,0,MAX(CC$4-$AC$4-$DZ72+1,0),1,MIN($DZ72,CC$4-$AC$4+1))),0)))),
SUM($AC72:$BZ72)*
     IF(SSSModel!$C$4="RR",OFFSET(Profiles!$K$2,$Z72,MAX(Profiles!$C$2,AE$4-$W72)),
     IF(SSSModel!$C$4="ECC",$EA72*$EB72*IF(MAX(Escalation!$C$2,AE$4-$W72)&gt;$DZ72-1,0,OFFSET(Escalation!$K$2,$Y72,MAX(Escalation!$C$2,AE$4-$W72))),
     IF(SSSModel!$C$4="PV",IF(CC$4=$W72,$EA72*(1+SSSModel!$C$2),0),
     IF(SSSModel!$C$4="FCR",IF(AND(CC$4&gt;=$W72,OFFSET(Profiles!$K$2,$Z72,MAX(Profiles!$C$2,AE$4-$W72))&gt;0),$EC72,0),0))))))</f>
        <v>0</v>
      </c>
      <c r="CD72" s="135">
        <f ca="1">IF(OR($Z72=0,SSSModel!$C$4="CF"),AF72,
IF(LEFT($V72,3)="ON_",
     IF(SSSModel!$C$4="RR",SUMPRODUCT(OFFSET($AC72,0,0,1,$CB$2),OFFSET(Profiles!$K$28,($Z72-1)*(Profiles!$I$26+1)+CD$4-SSSModel!$C$3+1,0,1,$CB$2)),
     IF(SSSModel!$C$4="ECC",$EA72*$EB72*SUMPRODUCT(OFFSET($AC72,0,MAX(0,CD$4-$DZ72-$CA$4+1),1,MIN($DZ72,CD$4-$CA$4+1)),OFFSET(Escalation!$K$24,($Y72-1)*(Escalation!$I$22+1)+CD$4-SSSModel!$C$3+1,MAX(0,CD$4-$DZ72-$CA$4+1),1,MIN($DZ72,CD$4-$CA$4+1))),
     IF(SSSModel!$C$4="PV",AF72*$EA72*(1+SSSModel!$C$2),
     IF(SSSModel!$C$4="FCR",$EC72*SUM(OFFSET($AC72,0,MAX(CD$4-$AC$4-$DZ72+1,0),1,MIN($DZ72,CD$4-$AC$4+1))),0)))),
SUM($AC72:$BZ72)*
     IF(SSSModel!$C$4="RR",OFFSET(Profiles!$K$2,$Z72,MAX(Profiles!$C$2,AF$4-$W72)),
     IF(SSSModel!$C$4="ECC",$EA72*$EB72*IF(MAX(Escalation!$C$2,AF$4-$W72)&gt;$DZ72-1,0,OFFSET(Escalation!$K$2,$Y72,MAX(Escalation!$C$2,AF$4-$W72))),
     IF(SSSModel!$C$4="PV",IF(CD$4=$W72,$EA72*(1+SSSModel!$C$2),0),
     IF(SSSModel!$C$4="FCR",IF(AND(CD$4&gt;=$W72,OFFSET(Profiles!$K$2,$Z72,MAX(Profiles!$C$2,AF$4-$W72))&gt;0),$EC72,0),0))))))</f>
        <v>0</v>
      </c>
      <c r="CE72" s="135">
        <f ca="1">IF(OR($Z72=0,SSSModel!$C$4="CF"),AG72,
IF(LEFT($V72,3)="ON_",
     IF(SSSModel!$C$4="RR",SUMPRODUCT(OFFSET($AC72,0,0,1,$CB$2),OFFSET(Profiles!$K$28,($Z72-1)*(Profiles!$I$26+1)+CE$4-SSSModel!$C$3+1,0,1,$CB$2)),
     IF(SSSModel!$C$4="ECC",$EA72*$EB72*SUMPRODUCT(OFFSET($AC72,0,MAX(0,CE$4-$DZ72-$CA$4+1),1,MIN($DZ72,CE$4-$CA$4+1)),OFFSET(Escalation!$K$24,($Y72-1)*(Escalation!$I$22+1)+CE$4-SSSModel!$C$3+1,MAX(0,CE$4-$DZ72-$CA$4+1),1,MIN($DZ72,CE$4-$CA$4+1))),
     IF(SSSModel!$C$4="PV",AG72*$EA72*(1+SSSModel!$C$2),
     IF(SSSModel!$C$4="FCR",$EC72*SUM(OFFSET($AC72,0,MAX(CE$4-$AC$4-$DZ72+1,0),1,MIN($DZ72,CE$4-$AC$4+1))),0)))),
SUM($AC72:$BZ72)*
     IF(SSSModel!$C$4="RR",OFFSET(Profiles!$K$2,$Z72,MAX(Profiles!$C$2,AG$4-$W72)),
     IF(SSSModel!$C$4="ECC",$EA72*$EB72*IF(MAX(Escalation!$C$2,AG$4-$W72)&gt;$DZ72-1,0,OFFSET(Escalation!$K$2,$Y72,MAX(Escalation!$C$2,AG$4-$W72))),
     IF(SSSModel!$C$4="PV",IF(CE$4=$W72,$EA72*(1+SSSModel!$C$2),0),
     IF(SSSModel!$C$4="FCR",IF(AND(CE$4&gt;=$W72,OFFSET(Profiles!$K$2,$Z72,MAX(Profiles!$C$2,AG$4-$W72))&gt;0),$EC72,0),0))))))</f>
        <v>0</v>
      </c>
      <c r="CF72" s="135">
        <f ca="1">IF(OR($Z72=0,SSSModel!$C$4="CF"),AH72,
IF(LEFT($V72,3)="ON_",
     IF(SSSModel!$C$4="RR",SUMPRODUCT(OFFSET($AC72,0,0,1,$CB$2),OFFSET(Profiles!$K$28,($Z72-1)*(Profiles!$I$26+1)+CF$4-SSSModel!$C$3+1,0,1,$CB$2)),
     IF(SSSModel!$C$4="ECC",$EA72*$EB72*SUMPRODUCT(OFFSET($AC72,0,MAX(0,CF$4-$DZ72-$CA$4+1),1,MIN($DZ72,CF$4-$CA$4+1)),OFFSET(Escalation!$K$24,($Y72-1)*(Escalation!$I$22+1)+CF$4-SSSModel!$C$3+1,MAX(0,CF$4-$DZ72-$CA$4+1),1,MIN($DZ72,CF$4-$CA$4+1))),
     IF(SSSModel!$C$4="PV",AH72*$EA72*(1+SSSModel!$C$2),
     IF(SSSModel!$C$4="FCR",$EC72*SUM(OFFSET($AC72,0,MAX(CF$4-$AC$4-$DZ72+1,0),1,MIN($DZ72,CF$4-$AC$4+1))),0)))),
SUM($AC72:$BZ72)*
     IF(SSSModel!$C$4="RR",OFFSET(Profiles!$K$2,$Z72,MAX(Profiles!$C$2,AH$4-$W72)),
     IF(SSSModel!$C$4="ECC",$EA72*$EB72*IF(MAX(Escalation!$C$2,AH$4-$W72)&gt;$DZ72-1,0,OFFSET(Escalation!$K$2,$Y72,MAX(Escalation!$C$2,AH$4-$W72))),
     IF(SSSModel!$C$4="PV",IF(CF$4=$W72,$EA72*(1+SSSModel!$C$2),0),
     IF(SSSModel!$C$4="FCR",IF(AND(CF$4&gt;=$W72,OFFSET(Profiles!$K$2,$Z72,MAX(Profiles!$C$2,AH$4-$W72))&gt;0),$EC72,0),0))))))</f>
        <v>0</v>
      </c>
      <c r="CG72" s="135">
        <f ca="1">IF(OR($Z72=0,SSSModel!$C$4="CF"),AI72,
IF(LEFT($V72,3)="ON_",
     IF(SSSModel!$C$4="RR",SUMPRODUCT(OFFSET($AC72,0,0,1,$CB$2),OFFSET(Profiles!$K$28,($Z72-1)*(Profiles!$I$26+1)+CG$4-SSSModel!$C$3+1,0,1,$CB$2)),
     IF(SSSModel!$C$4="ECC",$EA72*$EB72*SUMPRODUCT(OFFSET($AC72,0,MAX(0,CG$4-$DZ72-$CA$4+1),1,MIN($DZ72,CG$4-$CA$4+1)),OFFSET(Escalation!$K$24,($Y72-1)*(Escalation!$I$22+1)+CG$4-SSSModel!$C$3+1,MAX(0,CG$4-$DZ72-$CA$4+1),1,MIN($DZ72,CG$4-$CA$4+1))),
     IF(SSSModel!$C$4="PV",AI72*$EA72*(1+SSSModel!$C$2),
     IF(SSSModel!$C$4="FCR",$EC72*SUM(OFFSET($AC72,0,MAX(CG$4-$AC$4-$DZ72+1,0),1,MIN($DZ72,CG$4-$AC$4+1))),0)))),
SUM($AC72:$BZ72)*
     IF(SSSModel!$C$4="RR",OFFSET(Profiles!$K$2,$Z72,MAX(Profiles!$C$2,AI$4-$W72)),
     IF(SSSModel!$C$4="ECC",$EA72*$EB72*IF(MAX(Escalation!$C$2,AI$4-$W72)&gt;$DZ72-1,0,OFFSET(Escalation!$K$2,$Y72,MAX(Escalation!$C$2,AI$4-$W72))),
     IF(SSSModel!$C$4="PV",IF(CG$4=$W72,$EA72*(1+SSSModel!$C$2),0),
     IF(SSSModel!$C$4="FCR",IF(AND(CG$4&gt;=$W72,OFFSET(Profiles!$K$2,$Z72,MAX(Profiles!$C$2,AI$4-$W72))&gt;0),$EC72,0),0))))))</f>
        <v>0</v>
      </c>
      <c r="CH72" s="135">
        <f ca="1">IF(OR($Z72=0,SSSModel!$C$4="CF"),AJ72,
IF(LEFT($V72,3)="ON_",
     IF(SSSModel!$C$4="RR",SUMPRODUCT(OFFSET($AC72,0,0,1,$CB$2),OFFSET(Profiles!$K$28,($Z72-1)*(Profiles!$I$26+1)+CH$4-SSSModel!$C$3+1,0,1,$CB$2)),
     IF(SSSModel!$C$4="ECC",$EA72*$EB72*SUMPRODUCT(OFFSET($AC72,0,MAX(0,CH$4-$DZ72-$CA$4+1),1,MIN($DZ72,CH$4-$CA$4+1)),OFFSET(Escalation!$K$24,($Y72-1)*(Escalation!$I$22+1)+CH$4-SSSModel!$C$3+1,MAX(0,CH$4-$DZ72-$CA$4+1),1,MIN($DZ72,CH$4-$CA$4+1))),
     IF(SSSModel!$C$4="PV",AJ72*$EA72*(1+SSSModel!$C$2),
     IF(SSSModel!$C$4="FCR",$EC72*SUM(OFFSET($AC72,0,MAX(CH$4-$AC$4-$DZ72+1,0),1,MIN($DZ72,CH$4-$AC$4+1))),0)))),
SUM($AC72:$BZ72)*
     IF(SSSModel!$C$4="RR",OFFSET(Profiles!$K$2,$Z72,MAX(Profiles!$C$2,AJ$4-$W72)),
     IF(SSSModel!$C$4="ECC",$EA72*$EB72*IF(MAX(Escalation!$C$2,AJ$4-$W72)&gt;$DZ72-1,0,OFFSET(Escalation!$K$2,$Y72,MAX(Escalation!$C$2,AJ$4-$W72))),
     IF(SSSModel!$C$4="PV",IF(CH$4=$W72,$EA72*(1+SSSModel!$C$2),0),
     IF(SSSModel!$C$4="FCR",IF(AND(CH$4&gt;=$W72,OFFSET(Profiles!$K$2,$Z72,MAX(Profiles!$C$2,AJ$4-$W72))&gt;0),$EC72,0),0))))))</f>
        <v>0</v>
      </c>
      <c r="CI72" s="135">
        <f ca="1">IF(OR($Z72=0,SSSModel!$C$4="CF"),AK72,
IF(LEFT($V72,3)="ON_",
     IF(SSSModel!$C$4="RR",SUMPRODUCT(OFFSET($AC72,0,0,1,$CB$2),OFFSET(Profiles!$K$28,($Z72-1)*(Profiles!$I$26+1)+CI$4-SSSModel!$C$3+1,0,1,$CB$2)),
     IF(SSSModel!$C$4="ECC",$EA72*$EB72*SUMPRODUCT(OFFSET($AC72,0,MAX(0,CI$4-$DZ72-$CA$4+1),1,MIN($DZ72,CI$4-$CA$4+1)),OFFSET(Escalation!$K$24,($Y72-1)*(Escalation!$I$22+1)+CI$4-SSSModel!$C$3+1,MAX(0,CI$4-$DZ72-$CA$4+1),1,MIN($DZ72,CI$4-$CA$4+1))),
     IF(SSSModel!$C$4="PV",AK72*$EA72*(1+SSSModel!$C$2),
     IF(SSSModel!$C$4="FCR",$EC72*SUM(OFFSET($AC72,0,MAX(CI$4-$AC$4-$DZ72+1,0),1,MIN($DZ72,CI$4-$AC$4+1))),0)))),
SUM($AC72:$BZ72)*
     IF(SSSModel!$C$4="RR",OFFSET(Profiles!$K$2,$Z72,MAX(Profiles!$C$2,AK$4-$W72)),
     IF(SSSModel!$C$4="ECC",$EA72*$EB72*IF(MAX(Escalation!$C$2,AK$4-$W72)&gt;$DZ72-1,0,OFFSET(Escalation!$K$2,$Y72,MAX(Escalation!$C$2,AK$4-$W72))),
     IF(SSSModel!$C$4="PV",IF(CI$4=$W72,$EA72*(1+SSSModel!$C$2),0),
     IF(SSSModel!$C$4="FCR",IF(AND(CI$4&gt;=$W72,OFFSET(Profiles!$K$2,$Z72,MAX(Profiles!$C$2,AK$4-$W72))&gt;0),$EC72,0),0))))))</f>
        <v>0</v>
      </c>
      <c r="CJ72" s="135">
        <f ca="1">IF(OR($Z72=0,SSSModel!$C$4="CF"),AL72,
IF(LEFT($V72,3)="ON_",
     IF(SSSModel!$C$4="RR",SUMPRODUCT(OFFSET($AC72,0,0,1,$CB$2),OFFSET(Profiles!$K$28,($Z72-1)*(Profiles!$I$26+1)+CJ$4-SSSModel!$C$3+1,0,1,$CB$2)),
     IF(SSSModel!$C$4="ECC",$EA72*$EB72*SUMPRODUCT(OFFSET($AC72,0,MAX(0,CJ$4-$DZ72-$CA$4+1),1,MIN($DZ72,CJ$4-$CA$4+1)),OFFSET(Escalation!$K$24,($Y72-1)*(Escalation!$I$22+1)+CJ$4-SSSModel!$C$3+1,MAX(0,CJ$4-$DZ72-$CA$4+1),1,MIN($DZ72,CJ$4-$CA$4+1))),
     IF(SSSModel!$C$4="PV",AL72*$EA72*(1+SSSModel!$C$2),
     IF(SSSModel!$C$4="FCR",$EC72*SUM(OFFSET($AC72,0,MAX(CJ$4-$AC$4-$DZ72+1,0),1,MIN($DZ72,CJ$4-$AC$4+1))),0)))),
SUM($AC72:$BZ72)*
     IF(SSSModel!$C$4="RR",OFFSET(Profiles!$K$2,$Z72,MAX(Profiles!$C$2,AL$4-$W72)),
     IF(SSSModel!$C$4="ECC",$EA72*$EB72*IF(MAX(Escalation!$C$2,AL$4-$W72)&gt;$DZ72-1,0,OFFSET(Escalation!$K$2,$Y72,MAX(Escalation!$C$2,AL$4-$W72))),
     IF(SSSModel!$C$4="PV",IF(CJ$4=$W72,$EA72*(1+SSSModel!$C$2),0),
     IF(SSSModel!$C$4="FCR",IF(AND(CJ$4&gt;=$W72,OFFSET(Profiles!$K$2,$Z72,MAX(Profiles!$C$2,AL$4-$W72))&gt;0),$EC72,0),0))))))</f>
        <v>0</v>
      </c>
      <c r="CK72" s="135">
        <f ca="1">IF(OR($Z72=0,SSSModel!$C$4="CF"),AM72,
IF(LEFT($V72,3)="ON_",
     IF(SSSModel!$C$4="RR",SUMPRODUCT(OFFSET($AC72,0,0,1,$CB$2),OFFSET(Profiles!$K$28,($Z72-1)*(Profiles!$I$26+1)+CK$4-SSSModel!$C$3+1,0,1,$CB$2)),
     IF(SSSModel!$C$4="ECC",$EA72*$EB72*SUMPRODUCT(OFFSET($AC72,0,MAX(0,CK$4-$DZ72-$CA$4+1),1,MIN($DZ72,CK$4-$CA$4+1)),OFFSET(Escalation!$K$24,($Y72-1)*(Escalation!$I$22+1)+CK$4-SSSModel!$C$3+1,MAX(0,CK$4-$DZ72-$CA$4+1),1,MIN($DZ72,CK$4-$CA$4+1))),
     IF(SSSModel!$C$4="PV",AM72*$EA72*(1+SSSModel!$C$2),
     IF(SSSModel!$C$4="FCR",$EC72*SUM(OFFSET($AC72,0,MAX(CK$4-$AC$4-$DZ72+1,0),1,MIN($DZ72,CK$4-$AC$4+1))),0)))),
SUM($AC72:$BZ72)*
     IF(SSSModel!$C$4="RR",OFFSET(Profiles!$K$2,$Z72,MAX(Profiles!$C$2,AM$4-$W72)),
     IF(SSSModel!$C$4="ECC",$EA72*$EB72*IF(MAX(Escalation!$C$2,AM$4-$W72)&gt;$DZ72-1,0,OFFSET(Escalation!$K$2,$Y72,MAX(Escalation!$C$2,AM$4-$W72))),
     IF(SSSModel!$C$4="PV",IF(CK$4=$W72,$EA72*(1+SSSModel!$C$2),0),
     IF(SSSModel!$C$4="FCR",IF(AND(CK$4&gt;=$W72,OFFSET(Profiles!$K$2,$Z72,MAX(Profiles!$C$2,AM$4-$W72))&gt;0),$EC72,0),0))))))</f>
        <v>0</v>
      </c>
      <c r="CL72" s="135">
        <f ca="1">IF(OR($Z72=0,SSSModel!$C$4="CF"),AN72,
IF(LEFT($V72,3)="ON_",
     IF(SSSModel!$C$4="RR",SUMPRODUCT(OFFSET($AC72,0,0,1,$CB$2),OFFSET(Profiles!$K$28,($Z72-1)*(Profiles!$I$26+1)+CL$4-SSSModel!$C$3+1,0,1,$CB$2)),
     IF(SSSModel!$C$4="ECC",$EA72*$EB72*SUMPRODUCT(OFFSET($AC72,0,MAX(0,CL$4-$DZ72-$CA$4+1),1,MIN($DZ72,CL$4-$CA$4+1)),OFFSET(Escalation!$K$24,($Y72-1)*(Escalation!$I$22+1)+CL$4-SSSModel!$C$3+1,MAX(0,CL$4-$DZ72-$CA$4+1),1,MIN($DZ72,CL$4-$CA$4+1))),
     IF(SSSModel!$C$4="PV",AN72*$EA72*(1+SSSModel!$C$2),
     IF(SSSModel!$C$4="FCR",$EC72*SUM(OFFSET($AC72,0,MAX(CL$4-$AC$4-$DZ72+1,0),1,MIN($DZ72,CL$4-$AC$4+1))),0)))),
SUM($AC72:$BZ72)*
     IF(SSSModel!$C$4="RR",OFFSET(Profiles!$K$2,$Z72,MAX(Profiles!$C$2,AN$4-$W72)),
     IF(SSSModel!$C$4="ECC",$EA72*$EB72*IF(MAX(Escalation!$C$2,AN$4-$W72)&gt;$DZ72-1,0,OFFSET(Escalation!$K$2,$Y72,MAX(Escalation!$C$2,AN$4-$W72))),
     IF(SSSModel!$C$4="PV",IF(CL$4=$W72,$EA72*(1+SSSModel!$C$2),0),
     IF(SSSModel!$C$4="FCR",IF(AND(CL$4&gt;=$W72,OFFSET(Profiles!$K$2,$Z72,MAX(Profiles!$C$2,AN$4-$W72))&gt;0),$EC72,0),0))))))</f>
        <v>0</v>
      </c>
      <c r="CM72" s="135">
        <f ca="1">IF(OR($Z72=0,SSSModel!$C$4="CF"),AO72,
IF(LEFT($V72,3)="ON_",
     IF(SSSModel!$C$4="RR",SUMPRODUCT(OFFSET($AC72,0,0,1,$CB$2),OFFSET(Profiles!$K$28,($Z72-1)*(Profiles!$I$26+1)+CM$4-SSSModel!$C$3+1,0,1,$CB$2)),
     IF(SSSModel!$C$4="ECC",$EA72*$EB72*SUMPRODUCT(OFFSET($AC72,0,MAX(0,CM$4-$DZ72-$CA$4+1),1,MIN($DZ72,CM$4-$CA$4+1)),OFFSET(Escalation!$K$24,($Y72-1)*(Escalation!$I$22+1)+CM$4-SSSModel!$C$3+1,MAX(0,CM$4-$DZ72-$CA$4+1),1,MIN($DZ72,CM$4-$CA$4+1))),
     IF(SSSModel!$C$4="PV",AO72*$EA72*(1+SSSModel!$C$2),
     IF(SSSModel!$C$4="FCR",$EC72*SUM(OFFSET($AC72,0,MAX(CM$4-$AC$4-$DZ72+1,0),1,MIN($DZ72,CM$4-$AC$4+1))),0)))),
SUM($AC72:$BZ72)*
     IF(SSSModel!$C$4="RR",OFFSET(Profiles!$K$2,$Z72,MAX(Profiles!$C$2,AO$4-$W72)),
     IF(SSSModel!$C$4="ECC",$EA72*$EB72*IF(MAX(Escalation!$C$2,AO$4-$W72)&gt;$DZ72-1,0,OFFSET(Escalation!$K$2,$Y72,MAX(Escalation!$C$2,AO$4-$W72))),
     IF(SSSModel!$C$4="PV",IF(CM$4=$W72,$EA72*(1+SSSModel!$C$2),0),
     IF(SSSModel!$C$4="FCR",IF(AND(CM$4&gt;=$W72,OFFSET(Profiles!$K$2,$Z72,MAX(Profiles!$C$2,AO$4-$W72))&gt;0),$EC72,0),0))))))</f>
        <v>0</v>
      </c>
      <c r="CN72" s="135">
        <f ca="1">IF(OR($Z72=0,SSSModel!$C$4="CF"),AP72,
IF(LEFT($V72,3)="ON_",
     IF(SSSModel!$C$4="RR",SUMPRODUCT(OFFSET($AC72,0,0,1,$CB$2),OFFSET(Profiles!$K$28,($Z72-1)*(Profiles!$I$26+1)+CN$4-SSSModel!$C$3+1,0,1,$CB$2)),
     IF(SSSModel!$C$4="ECC",$EA72*$EB72*SUMPRODUCT(OFFSET($AC72,0,MAX(0,CN$4-$DZ72-$CA$4+1),1,MIN($DZ72,CN$4-$CA$4+1)),OFFSET(Escalation!$K$24,($Y72-1)*(Escalation!$I$22+1)+CN$4-SSSModel!$C$3+1,MAX(0,CN$4-$DZ72-$CA$4+1),1,MIN($DZ72,CN$4-$CA$4+1))),
     IF(SSSModel!$C$4="PV",AP72*$EA72*(1+SSSModel!$C$2),
     IF(SSSModel!$C$4="FCR",$EC72*SUM(OFFSET($AC72,0,MAX(CN$4-$AC$4-$DZ72+1,0),1,MIN($DZ72,CN$4-$AC$4+1))),0)))),
SUM($AC72:$BZ72)*
     IF(SSSModel!$C$4="RR",OFFSET(Profiles!$K$2,$Z72,MAX(Profiles!$C$2,AP$4-$W72)),
     IF(SSSModel!$C$4="ECC",$EA72*$EB72*IF(MAX(Escalation!$C$2,AP$4-$W72)&gt;$DZ72-1,0,OFFSET(Escalation!$K$2,$Y72,MAX(Escalation!$C$2,AP$4-$W72))),
     IF(SSSModel!$C$4="PV",IF(CN$4=$W72,$EA72*(1+SSSModel!$C$2),0),
     IF(SSSModel!$C$4="FCR",IF(AND(CN$4&gt;=$W72,OFFSET(Profiles!$K$2,$Z72,MAX(Profiles!$C$2,AP$4-$W72))&gt;0),$EC72,0),0))))))</f>
        <v>0</v>
      </c>
      <c r="CO72" s="135">
        <f ca="1">IF(OR($Z72=0,SSSModel!$C$4="CF"),AQ72,
IF(LEFT($V72,3)="ON_",
     IF(SSSModel!$C$4="RR",SUMPRODUCT(OFFSET($AC72,0,0,1,$CB$2),OFFSET(Profiles!$K$28,($Z72-1)*(Profiles!$I$26+1)+CO$4-SSSModel!$C$3+1,0,1,$CB$2)),
     IF(SSSModel!$C$4="ECC",$EA72*$EB72*SUMPRODUCT(OFFSET($AC72,0,MAX(0,CO$4-$DZ72-$CA$4+1),1,MIN($DZ72,CO$4-$CA$4+1)),OFFSET(Escalation!$K$24,($Y72-1)*(Escalation!$I$22+1)+CO$4-SSSModel!$C$3+1,MAX(0,CO$4-$DZ72-$CA$4+1),1,MIN($DZ72,CO$4-$CA$4+1))),
     IF(SSSModel!$C$4="PV",AQ72*$EA72*(1+SSSModel!$C$2),
     IF(SSSModel!$C$4="FCR",$EC72*SUM(OFFSET($AC72,0,MAX(CO$4-$AC$4-$DZ72+1,0),1,MIN($DZ72,CO$4-$AC$4+1))),0)))),
SUM($AC72:$BZ72)*
     IF(SSSModel!$C$4="RR",OFFSET(Profiles!$K$2,$Z72,MAX(Profiles!$C$2,AQ$4-$W72)),
     IF(SSSModel!$C$4="ECC",$EA72*$EB72*IF(MAX(Escalation!$C$2,AQ$4-$W72)&gt;$DZ72-1,0,OFFSET(Escalation!$K$2,$Y72,MAX(Escalation!$C$2,AQ$4-$W72))),
     IF(SSSModel!$C$4="PV",IF(CO$4=$W72,$EA72*(1+SSSModel!$C$2),0),
     IF(SSSModel!$C$4="FCR",IF(AND(CO$4&gt;=$W72,OFFSET(Profiles!$K$2,$Z72,MAX(Profiles!$C$2,AQ$4-$W72))&gt;0),$EC72,0),0))))))</f>
        <v>0</v>
      </c>
      <c r="CP72" s="135">
        <f ca="1">IF(OR($Z72=0,SSSModel!$C$4="CF"),AR72,
IF(LEFT($V72,3)="ON_",
     IF(SSSModel!$C$4="RR",SUMPRODUCT(OFFSET($AC72,0,0,1,$CB$2),OFFSET(Profiles!$K$28,($Z72-1)*(Profiles!$I$26+1)+CP$4-SSSModel!$C$3+1,0,1,$CB$2)),
     IF(SSSModel!$C$4="ECC",$EA72*$EB72*SUMPRODUCT(OFFSET($AC72,0,MAX(0,CP$4-$DZ72-$CA$4+1),1,MIN($DZ72,CP$4-$CA$4+1)),OFFSET(Escalation!$K$24,($Y72-1)*(Escalation!$I$22+1)+CP$4-SSSModel!$C$3+1,MAX(0,CP$4-$DZ72-$CA$4+1),1,MIN($DZ72,CP$4-$CA$4+1))),
     IF(SSSModel!$C$4="PV",AR72*$EA72*(1+SSSModel!$C$2),
     IF(SSSModel!$C$4="FCR",$EC72*SUM(OFFSET($AC72,0,MAX(CP$4-$AC$4-$DZ72+1,0),1,MIN($DZ72,CP$4-$AC$4+1))),0)))),
SUM($AC72:$BZ72)*
     IF(SSSModel!$C$4="RR",OFFSET(Profiles!$K$2,$Z72,MAX(Profiles!$C$2,AR$4-$W72)),
     IF(SSSModel!$C$4="ECC",$EA72*$EB72*IF(MAX(Escalation!$C$2,AR$4-$W72)&gt;$DZ72-1,0,OFFSET(Escalation!$K$2,$Y72,MAX(Escalation!$C$2,AR$4-$W72))),
     IF(SSSModel!$C$4="PV",IF(CP$4=$W72,$EA72*(1+SSSModel!$C$2),0),
     IF(SSSModel!$C$4="FCR",IF(AND(CP$4&gt;=$W72,OFFSET(Profiles!$K$2,$Z72,MAX(Profiles!$C$2,AR$4-$W72))&gt;0),$EC72,0),0))))))</f>
        <v>0</v>
      </c>
      <c r="CQ72" s="135">
        <f ca="1">IF(OR($Z72=0,SSSModel!$C$4="CF"),AS72,
IF(LEFT($V72,3)="ON_",
     IF(SSSModel!$C$4="RR",SUMPRODUCT(OFFSET($AC72,0,0,1,$CB$2),OFFSET(Profiles!$K$28,($Z72-1)*(Profiles!$I$26+1)+CQ$4-SSSModel!$C$3+1,0,1,$CB$2)),
     IF(SSSModel!$C$4="ECC",$EA72*$EB72*SUMPRODUCT(OFFSET($AC72,0,MAX(0,CQ$4-$DZ72-$CA$4+1),1,MIN($DZ72,CQ$4-$CA$4+1)),OFFSET(Escalation!$K$24,($Y72-1)*(Escalation!$I$22+1)+CQ$4-SSSModel!$C$3+1,MAX(0,CQ$4-$DZ72-$CA$4+1),1,MIN($DZ72,CQ$4-$CA$4+1))),
     IF(SSSModel!$C$4="PV",AS72*$EA72*(1+SSSModel!$C$2),
     IF(SSSModel!$C$4="FCR",$EC72*SUM(OFFSET($AC72,0,MAX(CQ$4-$AC$4-$DZ72+1,0),1,MIN($DZ72,CQ$4-$AC$4+1))),0)))),
SUM($AC72:$BZ72)*
     IF(SSSModel!$C$4="RR",OFFSET(Profiles!$K$2,$Z72,MAX(Profiles!$C$2,AS$4-$W72)),
     IF(SSSModel!$C$4="ECC",$EA72*$EB72*IF(MAX(Escalation!$C$2,AS$4-$W72)&gt;$DZ72-1,0,OFFSET(Escalation!$K$2,$Y72,MAX(Escalation!$C$2,AS$4-$W72))),
     IF(SSSModel!$C$4="PV",IF(CQ$4=$W72,$EA72*(1+SSSModel!$C$2),0),
     IF(SSSModel!$C$4="FCR",IF(AND(CQ$4&gt;=$W72,OFFSET(Profiles!$K$2,$Z72,MAX(Profiles!$C$2,AS$4-$W72))&gt;0),$EC72,0),0))))))</f>
        <v>0</v>
      </c>
      <c r="CR72" s="135">
        <f ca="1">IF(OR($Z72=0,SSSModel!$C$4="CF"),AT72,
IF(LEFT($V72,3)="ON_",
     IF(SSSModel!$C$4="RR",SUMPRODUCT(OFFSET($AC72,0,0,1,$CB$2),OFFSET(Profiles!$K$28,($Z72-1)*(Profiles!$I$26+1)+CR$4-SSSModel!$C$3+1,0,1,$CB$2)),
     IF(SSSModel!$C$4="ECC",$EA72*$EB72*SUMPRODUCT(OFFSET($AC72,0,MAX(0,CR$4-$DZ72-$CA$4+1),1,MIN($DZ72,CR$4-$CA$4+1)),OFFSET(Escalation!$K$24,($Y72-1)*(Escalation!$I$22+1)+CR$4-SSSModel!$C$3+1,MAX(0,CR$4-$DZ72-$CA$4+1),1,MIN($DZ72,CR$4-$CA$4+1))),
     IF(SSSModel!$C$4="PV",AT72*$EA72*(1+SSSModel!$C$2),
     IF(SSSModel!$C$4="FCR",$EC72*SUM(OFFSET($AC72,0,MAX(CR$4-$AC$4-$DZ72+1,0),1,MIN($DZ72,CR$4-$AC$4+1))),0)))),
SUM($AC72:$BZ72)*
     IF(SSSModel!$C$4="RR",OFFSET(Profiles!$K$2,$Z72,MAX(Profiles!$C$2,AT$4-$W72)),
     IF(SSSModel!$C$4="ECC",$EA72*$EB72*IF(MAX(Escalation!$C$2,AT$4-$W72)&gt;$DZ72-1,0,OFFSET(Escalation!$K$2,$Y72,MAX(Escalation!$C$2,AT$4-$W72))),
     IF(SSSModel!$C$4="PV",IF(CR$4=$W72,$EA72*(1+SSSModel!$C$2),0),
     IF(SSSModel!$C$4="FCR",IF(AND(CR$4&gt;=$W72,OFFSET(Profiles!$K$2,$Z72,MAX(Profiles!$C$2,AT$4-$W72))&gt;0),$EC72,0),0))))))</f>
        <v>0</v>
      </c>
      <c r="CS72" s="135">
        <f ca="1">IF(OR($Z72=0,SSSModel!$C$4="CF"),AU72,
IF(LEFT($V72,3)="ON_",
     IF(SSSModel!$C$4="RR",SUMPRODUCT(OFFSET($AC72,0,0,1,$CB$2),OFFSET(Profiles!$K$28,($Z72-1)*(Profiles!$I$26+1)+CS$4-SSSModel!$C$3+1,0,1,$CB$2)),
     IF(SSSModel!$C$4="ECC",$EA72*$EB72*SUMPRODUCT(OFFSET($AC72,0,MAX(0,CS$4-$DZ72-$CA$4+1),1,MIN($DZ72,CS$4-$CA$4+1)),OFFSET(Escalation!$K$24,($Y72-1)*(Escalation!$I$22+1)+CS$4-SSSModel!$C$3+1,MAX(0,CS$4-$DZ72-$CA$4+1),1,MIN($DZ72,CS$4-$CA$4+1))),
     IF(SSSModel!$C$4="PV",AU72*$EA72*(1+SSSModel!$C$2),
     IF(SSSModel!$C$4="FCR",$EC72*SUM(OFFSET($AC72,0,MAX(CS$4-$AC$4-$DZ72+1,0),1,MIN($DZ72,CS$4-$AC$4+1))),0)))),
SUM($AC72:$BZ72)*
     IF(SSSModel!$C$4="RR",OFFSET(Profiles!$K$2,$Z72,MAX(Profiles!$C$2,AU$4-$W72)),
     IF(SSSModel!$C$4="ECC",$EA72*$EB72*IF(MAX(Escalation!$C$2,AU$4-$W72)&gt;$DZ72-1,0,OFFSET(Escalation!$K$2,$Y72,MAX(Escalation!$C$2,AU$4-$W72))),
     IF(SSSModel!$C$4="PV",IF(CS$4=$W72,$EA72*(1+SSSModel!$C$2),0),
     IF(SSSModel!$C$4="FCR",IF(AND(CS$4&gt;=$W72,OFFSET(Profiles!$K$2,$Z72,MAX(Profiles!$C$2,AU$4-$W72))&gt;0),$EC72,0),0))))))</f>
        <v>0</v>
      </c>
      <c r="CT72" s="135">
        <f ca="1">IF(OR($Z72=0,SSSModel!$C$4="CF"),AV72,
IF(LEFT($V72,3)="ON_",
     IF(SSSModel!$C$4="RR",SUMPRODUCT(OFFSET($AC72,0,0,1,$CB$2),OFFSET(Profiles!$K$28,($Z72-1)*(Profiles!$I$26+1)+CT$4-SSSModel!$C$3+1,0,1,$CB$2)),
     IF(SSSModel!$C$4="ECC",$EA72*$EB72*SUMPRODUCT(OFFSET($AC72,0,MAX(0,CT$4-$DZ72-$CA$4+1),1,MIN($DZ72,CT$4-$CA$4+1)),OFFSET(Escalation!$K$24,($Y72-1)*(Escalation!$I$22+1)+CT$4-SSSModel!$C$3+1,MAX(0,CT$4-$DZ72-$CA$4+1),1,MIN($DZ72,CT$4-$CA$4+1))),
     IF(SSSModel!$C$4="PV",AV72*$EA72*(1+SSSModel!$C$2),
     IF(SSSModel!$C$4="FCR",$EC72*SUM(OFFSET($AC72,0,MAX(CT$4-$AC$4-$DZ72+1,0),1,MIN($DZ72,CT$4-$AC$4+1))),0)))),
SUM($AC72:$BZ72)*
     IF(SSSModel!$C$4="RR",OFFSET(Profiles!$K$2,$Z72,MAX(Profiles!$C$2,AV$4-$W72)),
     IF(SSSModel!$C$4="ECC",$EA72*$EB72*IF(MAX(Escalation!$C$2,AV$4-$W72)&gt;$DZ72-1,0,OFFSET(Escalation!$K$2,$Y72,MAX(Escalation!$C$2,AV$4-$W72))),
     IF(SSSModel!$C$4="PV",IF(CT$4=$W72,$EA72*(1+SSSModel!$C$2),0),
     IF(SSSModel!$C$4="FCR",IF(AND(CT$4&gt;=$W72,OFFSET(Profiles!$K$2,$Z72,MAX(Profiles!$C$2,AV$4-$W72))&gt;0),$EC72,0),0))))))</f>
        <v>0</v>
      </c>
      <c r="CU72" s="135">
        <f ca="1">IF(OR($Z72=0,SSSModel!$C$4="CF"),AW72,
IF(LEFT($V72,3)="ON_",
     IF(SSSModel!$C$4="RR",SUMPRODUCT(OFFSET($AC72,0,0,1,$CB$2),OFFSET(Profiles!$K$28,($Z72-1)*(Profiles!$I$26+1)+CU$4-SSSModel!$C$3+1,0,1,$CB$2)),
     IF(SSSModel!$C$4="ECC",$EA72*$EB72*SUMPRODUCT(OFFSET($AC72,0,MAX(0,CU$4-$DZ72-$CA$4+1),1,MIN($DZ72,CU$4-$CA$4+1)),OFFSET(Escalation!$K$24,($Y72-1)*(Escalation!$I$22+1)+CU$4-SSSModel!$C$3+1,MAX(0,CU$4-$DZ72-$CA$4+1),1,MIN($DZ72,CU$4-$CA$4+1))),
     IF(SSSModel!$C$4="PV",AW72*$EA72*(1+SSSModel!$C$2),
     IF(SSSModel!$C$4="FCR",$EC72*SUM(OFFSET($AC72,0,MAX(CU$4-$AC$4-$DZ72+1,0),1,MIN($DZ72,CU$4-$AC$4+1))),0)))),
SUM($AC72:$BZ72)*
     IF(SSSModel!$C$4="RR",OFFSET(Profiles!$K$2,$Z72,MAX(Profiles!$C$2,AW$4-$W72)),
     IF(SSSModel!$C$4="ECC",$EA72*$EB72*IF(MAX(Escalation!$C$2,AW$4-$W72)&gt;$DZ72-1,0,OFFSET(Escalation!$K$2,$Y72,MAX(Escalation!$C$2,AW$4-$W72))),
     IF(SSSModel!$C$4="PV",IF(CU$4=$W72,$EA72*(1+SSSModel!$C$2),0),
     IF(SSSModel!$C$4="FCR",IF(AND(CU$4&gt;=$W72,OFFSET(Profiles!$K$2,$Z72,MAX(Profiles!$C$2,AW$4-$W72))&gt;0),$EC72,0),0))))))</f>
        <v>0</v>
      </c>
      <c r="CV72" s="135">
        <f ca="1">IF(OR($Z72=0,SSSModel!$C$4="CF"),AX72,
IF(LEFT($V72,3)="ON_",
     IF(SSSModel!$C$4="RR",SUMPRODUCT(OFFSET($AC72,0,0,1,$CB$2),OFFSET(Profiles!$K$28,($Z72-1)*(Profiles!$I$26+1)+CV$4-SSSModel!$C$3+1,0,1,$CB$2)),
     IF(SSSModel!$C$4="ECC",$EA72*$EB72*SUMPRODUCT(OFFSET($AC72,0,MAX(0,CV$4-$DZ72-$CA$4+1),1,MIN($DZ72,CV$4-$CA$4+1)),OFFSET(Escalation!$K$24,($Y72-1)*(Escalation!$I$22+1)+CV$4-SSSModel!$C$3+1,MAX(0,CV$4-$DZ72-$CA$4+1),1,MIN($DZ72,CV$4-$CA$4+1))),
     IF(SSSModel!$C$4="PV",AX72*$EA72*(1+SSSModel!$C$2),
     IF(SSSModel!$C$4="FCR",$EC72*SUM(OFFSET($AC72,0,MAX(CV$4-$AC$4-$DZ72+1,0),1,MIN($DZ72,CV$4-$AC$4+1))),0)))),
SUM($AC72:$BZ72)*
     IF(SSSModel!$C$4="RR",OFFSET(Profiles!$K$2,$Z72,MAX(Profiles!$C$2,AX$4-$W72)),
     IF(SSSModel!$C$4="ECC",$EA72*$EB72*IF(MAX(Escalation!$C$2,AX$4-$W72)&gt;$DZ72-1,0,OFFSET(Escalation!$K$2,$Y72,MAX(Escalation!$C$2,AX$4-$W72))),
     IF(SSSModel!$C$4="PV",IF(CV$4=$W72,$EA72*(1+SSSModel!$C$2),0),
     IF(SSSModel!$C$4="FCR",IF(AND(CV$4&gt;=$W72,OFFSET(Profiles!$K$2,$Z72,MAX(Profiles!$C$2,AX$4-$W72))&gt;0),$EC72,0),0))))))</f>
        <v>0</v>
      </c>
      <c r="CW72" s="135">
        <f ca="1">IF(OR($Z72=0,SSSModel!$C$4="CF"),AY72,
IF(LEFT($V72,3)="ON_",
     IF(SSSModel!$C$4="RR",SUMPRODUCT(OFFSET($AC72,0,0,1,$CB$2),OFFSET(Profiles!$K$28,($Z72-1)*(Profiles!$I$26+1)+CW$4-SSSModel!$C$3+1,0,1,$CB$2)),
     IF(SSSModel!$C$4="ECC",$EA72*$EB72*SUMPRODUCT(OFFSET($AC72,0,MAX(0,CW$4-$DZ72-$CA$4+1),1,MIN($DZ72,CW$4-$CA$4+1)),OFFSET(Escalation!$K$24,($Y72-1)*(Escalation!$I$22+1)+CW$4-SSSModel!$C$3+1,MAX(0,CW$4-$DZ72-$CA$4+1),1,MIN($DZ72,CW$4-$CA$4+1))),
     IF(SSSModel!$C$4="PV",AY72*$EA72*(1+SSSModel!$C$2),
     IF(SSSModel!$C$4="FCR",$EC72*SUM(OFFSET($AC72,0,MAX(CW$4-$AC$4-$DZ72+1,0),1,MIN($DZ72,CW$4-$AC$4+1))),0)))),
SUM($AC72:$BZ72)*
     IF(SSSModel!$C$4="RR",OFFSET(Profiles!$K$2,$Z72,MAX(Profiles!$C$2,AY$4-$W72)),
     IF(SSSModel!$C$4="ECC",$EA72*$EB72*IF(MAX(Escalation!$C$2,AY$4-$W72)&gt;$DZ72-1,0,OFFSET(Escalation!$K$2,$Y72,MAX(Escalation!$C$2,AY$4-$W72))),
     IF(SSSModel!$C$4="PV",IF(CW$4=$W72,$EA72*(1+SSSModel!$C$2),0),
     IF(SSSModel!$C$4="FCR",IF(AND(CW$4&gt;=$W72,OFFSET(Profiles!$K$2,$Z72,MAX(Profiles!$C$2,AY$4-$W72))&gt;0),$EC72,0),0))))))</f>
        <v>0</v>
      </c>
      <c r="CX72" s="135">
        <f ca="1">IF(OR($Z72=0,SSSModel!$C$4="CF"),AZ72,
IF(LEFT($V72,3)="ON_",
     IF(SSSModel!$C$4="RR",SUMPRODUCT(OFFSET($AC72,0,0,1,$CB$2),OFFSET(Profiles!$K$28,($Z72-1)*(Profiles!$I$26+1)+CX$4-SSSModel!$C$3+1,0,1,$CB$2)),
     IF(SSSModel!$C$4="ECC",$EA72*$EB72*SUMPRODUCT(OFFSET($AC72,0,MAX(0,CX$4-$DZ72-$CA$4+1),1,MIN($DZ72,CX$4-$CA$4+1)),OFFSET(Escalation!$K$24,($Y72-1)*(Escalation!$I$22+1)+CX$4-SSSModel!$C$3+1,MAX(0,CX$4-$DZ72-$CA$4+1),1,MIN($DZ72,CX$4-$CA$4+1))),
     IF(SSSModel!$C$4="PV",AZ72*$EA72*(1+SSSModel!$C$2),
     IF(SSSModel!$C$4="FCR",$EC72*SUM(OFFSET($AC72,0,MAX(CX$4-$AC$4-$DZ72+1,0),1,MIN($DZ72,CX$4-$AC$4+1))),0)))),
SUM($AC72:$BZ72)*
     IF(SSSModel!$C$4="RR",OFFSET(Profiles!$K$2,$Z72,MAX(Profiles!$C$2,AZ$4-$W72)),
     IF(SSSModel!$C$4="ECC",$EA72*$EB72*IF(MAX(Escalation!$C$2,AZ$4-$W72)&gt;$DZ72-1,0,OFFSET(Escalation!$K$2,$Y72,MAX(Escalation!$C$2,AZ$4-$W72))),
     IF(SSSModel!$C$4="PV",IF(CX$4=$W72,$EA72*(1+SSSModel!$C$2),0),
     IF(SSSModel!$C$4="FCR",IF(AND(CX$4&gt;=$W72,OFFSET(Profiles!$K$2,$Z72,MAX(Profiles!$C$2,AZ$4-$W72))&gt;0),$EC72,0),0))))))</f>
        <v>0</v>
      </c>
      <c r="CY72" s="135">
        <f ca="1">IF(OR($Z72=0,SSSModel!$C$4="CF"),BA72,
IF(LEFT($V72,3)="ON_",
     IF(SSSModel!$C$4="RR",SUMPRODUCT(OFFSET($AC72,0,0,1,$CB$2),OFFSET(Profiles!$K$28,($Z72-1)*(Profiles!$I$26+1)+CY$4-SSSModel!$C$3+1,0,1,$CB$2)),
     IF(SSSModel!$C$4="ECC",$EA72*$EB72*SUMPRODUCT(OFFSET($AC72,0,MAX(0,CY$4-$DZ72-$CA$4+1),1,MIN($DZ72,CY$4-$CA$4+1)),OFFSET(Escalation!$K$24,($Y72-1)*(Escalation!$I$22+1)+CY$4-SSSModel!$C$3+1,MAX(0,CY$4-$DZ72-$CA$4+1),1,MIN($DZ72,CY$4-$CA$4+1))),
     IF(SSSModel!$C$4="PV",BA72*$EA72*(1+SSSModel!$C$2),
     IF(SSSModel!$C$4="FCR",$EC72*SUM(OFFSET($AC72,0,MAX(CY$4-$AC$4-$DZ72+1,0),1,MIN($DZ72,CY$4-$AC$4+1))),0)))),
SUM($AC72:$BZ72)*
     IF(SSSModel!$C$4="RR",OFFSET(Profiles!$K$2,$Z72,MAX(Profiles!$C$2,BA$4-$W72)),
     IF(SSSModel!$C$4="ECC",$EA72*$EB72*IF(MAX(Escalation!$C$2,BA$4-$W72)&gt;$DZ72-1,0,OFFSET(Escalation!$K$2,$Y72,MAX(Escalation!$C$2,BA$4-$W72))),
     IF(SSSModel!$C$4="PV",IF(CY$4=$W72,$EA72*(1+SSSModel!$C$2),0),
     IF(SSSModel!$C$4="FCR",IF(AND(CY$4&gt;=$W72,OFFSET(Profiles!$K$2,$Z72,MAX(Profiles!$C$2,BA$4-$W72))&gt;0),$EC72,0),0))))))</f>
        <v>0</v>
      </c>
      <c r="CZ72" s="135">
        <f ca="1">IF(OR($Z72=0,SSSModel!$C$4="CF"),BB72,
IF(LEFT($V72,3)="ON_",
     IF(SSSModel!$C$4="RR",SUMPRODUCT(OFFSET($AC72,0,0,1,$CB$2),OFFSET(Profiles!$K$28,($Z72-1)*(Profiles!$I$26+1)+CZ$4-SSSModel!$C$3+1,0,1,$CB$2)),
     IF(SSSModel!$C$4="ECC",$EA72*$EB72*SUMPRODUCT(OFFSET($AC72,0,MAX(0,CZ$4-$DZ72-$CA$4+1),1,MIN($DZ72,CZ$4-$CA$4+1)),OFFSET(Escalation!$K$24,($Y72-1)*(Escalation!$I$22+1)+CZ$4-SSSModel!$C$3+1,MAX(0,CZ$4-$DZ72-$CA$4+1),1,MIN($DZ72,CZ$4-$CA$4+1))),
     IF(SSSModel!$C$4="PV",BB72*$EA72*(1+SSSModel!$C$2),
     IF(SSSModel!$C$4="FCR",$EC72*SUM(OFFSET($AC72,0,MAX(CZ$4-$AC$4-$DZ72+1,0),1,MIN($DZ72,CZ$4-$AC$4+1))),0)))),
SUM($AC72:$BZ72)*
     IF(SSSModel!$C$4="RR",OFFSET(Profiles!$K$2,$Z72,MAX(Profiles!$C$2,BB$4-$W72)),
     IF(SSSModel!$C$4="ECC",$EA72*$EB72*IF(MAX(Escalation!$C$2,BB$4-$W72)&gt;$DZ72-1,0,OFFSET(Escalation!$K$2,$Y72,MAX(Escalation!$C$2,BB$4-$W72))),
     IF(SSSModel!$C$4="PV",IF(CZ$4=$W72,$EA72*(1+SSSModel!$C$2),0),
     IF(SSSModel!$C$4="FCR",IF(AND(CZ$4&gt;=$W72,OFFSET(Profiles!$K$2,$Z72,MAX(Profiles!$C$2,BB$4-$W72))&gt;0),$EC72,0),0))))))</f>
        <v>0</v>
      </c>
      <c r="DA72" s="135">
        <f ca="1">IF(OR($Z72=0,SSSModel!$C$4="CF"),BC72,
IF(LEFT($V72,3)="ON_",
     IF(SSSModel!$C$4="RR",SUMPRODUCT(OFFSET($AC72,0,0,1,$CB$2),OFFSET(Profiles!$K$28,($Z72-1)*(Profiles!$I$26+1)+DA$4-SSSModel!$C$3+1,0,1,$CB$2)),
     IF(SSSModel!$C$4="ECC",$EA72*$EB72*SUMPRODUCT(OFFSET($AC72,0,MAX(0,DA$4-$DZ72-$CA$4+1),1,MIN($DZ72,DA$4-$CA$4+1)),OFFSET(Escalation!$K$24,($Y72-1)*(Escalation!$I$22+1)+DA$4-SSSModel!$C$3+1,MAX(0,DA$4-$DZ72-$CA$4+1),1,MIN($DZ72,DA$4-$CA$4+1))),
     IF(SSSModel!$C$4="PV",BC72*$EA72*(1+SSSModel!$C$2),
     IF(SSSModel!$C$4="FCR",$EC72*SUM(OFFSET($AC72,0,MAX(DA$4-$AC$4-$DZ72+1,0),1,MIN($DZ72,DA$4-$AC$4+1))),0)))),
SUM($AC72:$BZ72)*
     IF(SSSModel!$C$4="RR",OFFSET(Profiles!$K$2,$Z72,MAX(Profiles!$C$2,BC$4-$W72)),
     IF(SSSModel!$C$4="ECC",$EA72*$EB72*IF(MAX(Escalation!$C$2,BC$4-$W72)&gt;$DZ72-1,0,OFFSET(Escalation!$K$2,$Y72,MAX(Escalation!$C$2,BC$4-$W72))),
     IF(SSSModel!$C$4="PV",IF(DA$4=$W72,$EA72*(1+SSSModel!$C$2),0),
     IF(SSSModel!$C$4="FCR",IF(AND(DA$4&gt;=$W72,OFFSET(Profiles!$K$2,$Z72,MAX(Profiles!$C$2,BC$4-$W72))&gt;0),$EC72,0),0))))))</f>
        <v>0</v>
      </c>
      <c r="DB72" s="135">
        <f ca="1">IF(OR($Z72=0,SSSModel!$C$4="CF"),BD72,
IF(LEFT($V72,3)="ON_",
     IF(SSSModel!$C$4="RR",SUMPRODUCT(OFFSET($AC72,0,0,1,$CB$2),OFFSET(Profiles!$K$28,($Z72-1)*(Profiles!$I$26+1)+DB$4-SSSModel!$C$3+1,0,1,$CB$2)),
     IF(SSSModel!$C$4="ECC",$EA72*$EB72*SUMPRODUCT(OFFSET($AC72,0,MAX(0,DB$4-$DZ72-$CA$4+1),1,MIN($DZ72,DB$4-$CA$4+1)),OFFSET(Escalation!$K$24,($Y72-1)*(Escalation!$I$22+1)+DB$4-SSSModel!$C$3+1,MAX(0,DB$4-$DZ72-$CA$4+1),1,MIN($DZ72,DB$4-$CA$4+1))),
     IF(SSSModel!$C$4="PV",BD72*$EA72*(1+SSSModel!$C$2),
     IF(SSSModel!$C$4="FCR",$EC72*SUM(OFFSET($AC72,0,MAX(DB$4-$AC$4-$DZ72+1,0),1,MIN($DZ72,DB$4-$AC$4+1))),0)))),
SUM($AC72:$BZ72)*
     IF(SSSModel!$C$4="RR",OFFSET(Profiles!$K$2,$Z72,MAX(Profiles!$C$2,BD$4-$W72)),
     IF(SSSModel!$C$4="ECC",$EA72*$EB72*IF(MAX(Escalation!$C$2,BD$4-$W72)&gt;$DZ72-1,0,OFFSET(Escalation!$K$2,$Y72,MAX(Escalation!$C$2,BD$4-$W72))),
     IF(SSSModel!$C$4="PV",IF(DB$4=$W72,$EA72*(1+SSSModel!$C$2),0),
     IF(SSSModel!$C$4="FCR",IF(AND(DB$4&gt;=$W72,OFFSET(Profiles!$K$2,$Z72,MAX(Profiles!$C$2,BD$4-$W72))&gt;0),$EC72,0),0))))))</f>
        <v>0</v>
      </c>
      <c r="DC72" s="135">
        <f ca="1">IF(OR($Z72=0,SSSModel!$C$4="CF"),BE72,
IF(LEFT($V72,3)="ON_",
     IF(SSSModel!$C$4="RR",SUMPRODUCT(OFFSET($AC72,0,0,1,$CB$2),OFFSET(Profiles!$K$28,($Z72-1)*(Profiles!$I$26+1)+DC$4-SSSModel!$C$3+1,0,1,$CB$2)),
     IF(SSSModel!$C$4="ECC",$EA72*$EB72*SUMPRODUCT(OFFSET($AC72,0,MAX(0,DC$4-$DZ72-$CA$4+1),1,MIN($DZ72,DC$4-$CA$4+1)),OFFSET(Escalation!$K$24,($Y72-1)*(Escalation!$I$22+1)+DC$4-SSSModel!$C$3+1,MAX(0,DC$4-$DZ72-$CA$4+1),1,MIN($DZ72,DC$4-$CA$4+1))),
     IF(SSSModel!$C$4="PV",BE72*$EA72*(1+SSSModel!$C$2),
     IF(SSSModel!$C$4="FCR",$EC72*SUM(OFFSET($AC72,0,MAX(DC$4-$AC$4-$DZ72+1,0),1,MIN($DZ72,DC$4-$AC$4+1))),0)))),
SUM($AC72:$BZ72)*
     IF(SSSModel!$C$4="RR",OFFSET(Profiles!$K$2,$Z72,MAX(Profiles!$C$2,BE$4-$W72)),
     IF(SSSModel!$C$4="ECC",$EA72*$EB72*IF(MAX(Escalation!$C$2,BE$4-$W72)&gt;$DZ72-1,0,OFFSET(Escalation!$K$2,$Y72,MAX(Escalation!$C$2,BE$4-$W72))),
     IF(SSSModel!$C$4="PV",IF(DC$4=$W72,$EA72*(1+SSSModel!$C$2),0),
     IF(SSSModel!$C$4="FCR",IF(AND(DC$4&gt;=$W72,OFFSET(Profiles!$K$2,$Z72,MAX(Profiles!$C$2,BE$4-$W72))&gt;0),$EC72,0),0))))))</f>
        <v>0</v>
      </c>
      <c r="DD72" s="135">
        <f ca="1">IF(OR($Z72=0,SSSModel!$C$4="CF"),BF72,
IF(LEFT($V72,3)="ON_",
     IF(SSSModel!$C$4="RR",SUMPRODUCT(OFFSET($AC72,0,0,1,$CB$2),OFFSET(Profiles!$K$28,($Z72-1)*(Profiles!$I$26+1)+DD$4-SSSModel!$C$3+1,0,1,$CB$2)),
     IF(SSSModel!$C$4="ECC",$EA72*$EB72*SUMPRODUCT(OFFSET($AC72,0,MAX(0,DD$4-$DZ72-$CA$4+1),1,MIN($DZ72,DD$4-$CA$4+1)),OFFSET(Escalation!$K$24,($Y72-1)*(Escalation!$I$22+1)+DD$4-SSSModel!$C$3+1,MAX(0,DD$4-$DZ72-$CA$4+1),1,MIN($DZ72,DD$4-$CA$4+1))),
     IF(SSSModel!$C$4="PV",BF72*$EA72*(1+SSSModel!$C$2),
     IF(SSSModel!$C$4="FCR",$EC72*SUM(OFFSET($AC72,0,MAX(DD$4-$AC$4-$DZ72+1,0),1,MIN($DZ72,DD$4-$AC$4+1))),0)))),
SUM($AC72:$BZ72)*
     IF(SSSModel!$C$4="RR",OFFSET(Profiles!$K$2,$Z72,MAX(Profiles!$C$2,BF$4-$W72)),
     IF(SSSModel!$C$4="ECC",$EA72*$EB72*IF(MAX(Escalation!$C$2,BF$4-$W72)&gt;$DZ72-1,0,OFFSET(Escalation!$K$2,$Y72,MAX(Escalation!$C$2,BF$4-$W72))),
     IF(SSSModel!$C$4="PV",IF(DD$4=$W72,$EA72*(1+SSSModel!$C$2),0),
     IF(SSSModel!$C$4="FCR",IF(AND(DD$4&gt;=$W72,OFFSET(Profiles!$K$2,$Z72,MAX(Profiles!$C$2,BF$4-$W72))&gt;0),$EC72,0),0))))))</f>
        <v>0</v>
      </c>
      <c r="DE72" s="135">
        <f ca="1">IF(OR($Z72=0,SSSModel!$C$4="CF"),BG72,
IF(LEFT($V72,3)="ON_",
     IF(SSSModel!$C$4="RR",SUMPRODUCT(OFFSET($AC72,0,0,1,$CB$2),OFFSET(Profiles!$K$28,($Z72-1)*(Profiles!$I$26+1)+DE$4-SSSModel!$C$3+1,0,1,$CB$2)),
     IF(SSSModel!$C$4="ECC",$EA72*$EB72*SUMPRODUCT(OFFSET($AC72,0,MAX(0,DE$4-$DZ72-$CA$4+1),1,MIN($DZ72,DE$4-$CA$4+1)),OFFSET(Escalation!$K$24,($Y72-1)*(Escalation!$I$22+1)+DE$4-SSSModel!$C$3+1,MAX(0,DE$4-$DZ72-$CA$4+1),1,MIN($DZ72,DE$4-$CA$4+1))),
     IF(SSSModel!$C$4="PV",BG72*$EA72*(1+SSSModel!$C$2),
     IF(SSSModel!$C$4="FCR",$EC72*SUM(OFFSET($AC72,0,MAX(DE$4-$AC$4-$DZ72+1,0),1,MIN($DZ72,DE$4-$AC$4+1))),0)))),
SUM($AC72:$BZ72)*
     IF(SSSModel!$C$4="RR",OFFSET(Profiles!$K$2,$Z72,MAX(Profiles!$C$2,BG$4-$W72)),
     IF(SSSModel!$C$4="ECC",$EA72*$EB72*IF(MAX(Escalation!$C$2,BG$4-$W72)&gt;$DZ72-1,0,OFFSET(Escalation!$K$2,$Y72,MAX(Escalation!$C$2,BG$4-$W72))),
     IF(SSSModel!$C$4="PV",IF(DE$4=$W72,$EA72*(1+SSSModel!$C$2),0),
     IF(SSSModel!$C$4="FCR",IF(AND(DE$4&gt;=$W72,OFFSET(Profiles!$K$2,$Z72,MAX(Profiles!$C$2,BG$4-$W72))&gt;0),$EC72,0),0))))))</f>
        <v>0</v>
      </c>
      <c r="DF72" s="135">
        <f ca="1">IF(OR($Z72=0,SSSModel!$C$4="CF"),BH72,
IF(LEFT($V72,3)="ON_",
     IF(SSSModel!$C$4="RR",SUMPRODUCT(OFFSET($AC72,0,0,1,$CB$2),OFFSET(Profiles!$K$28,($Z72-1)*(Profiles!$I$26+1)+DF$4-SSSModel!$C$3+1,0,1,$CB$2)),
     IF(SSSModel!$C$4="ECC",$EA72*$EB72*SUMPRODUCT(OFFSET($AC72,0,MAX(0,DF$4-$DZ72-$CA$4+1),1,MIN($DZ72,DF$4-$CA$4+1)),OFFSET(Escalation!$K$24,($Y72-1)*(Escalation!$I$22+1)+DF$4-SSSModel!$C$3+1,MAX(0,DF$4-$DZ72-$CA$4+1),1,MIN($DZ72,DF$4-$CA$4+1))),
     IF(SSSModel!$C$4="PV",BH72*$EA72*(1+SSSModel!$C$2),
     IF(SSSModel!$C$4="FCR",$EC72*SUM(OFFSET($AC72,0,MAX(DF$4-$AC$4-$DZ72+1,0),1,MIN($DZ72,DF$4-$AC$4+1))),0)))),
SUM($AC72:$BZ72)*
     IF(SSSModel!$C$4="RR",OFFSET(Profiles!$K$2,$Z72,MAX(Profiles!$C$2,BH$4-$W72)),
     IF(SSSModel!$C$4="ECC",$EA72*$EB72*IF(MAX(Escalation!$C$2,BH$4-$W72)&gt;$DZ72-1,0,OFFSET(Escalation!$K$2,$Y72,MAX(Escalation!$C$2,BH$4-$W72))),
     IF(SSSModel!$C$4="PV",IF(DF$4=$W72,$EA72*(1+SSSModel!$C$2),0),
     IF(SSSModel!$C$4="FCR",IF(AND(DF$4&gt;=$W72,OFFSET(Profiles!$K$2,$Z72,MAX(Profiles!$C$2,BH$4-$W72))&gt;0),$EC72,0),0))))))</f>
        <v>0</v>
      </c>
      <c r="DG72" s="135">
        <f ca="1">IF(OR($Z72=0,SSSModel!$C$4="CF"),BI72,
IF(LEFT($V72,3)="ON_",
     IF(SSSModel!$C$4="RR",SUMPRODUCT(OFFSET($AC72,0,0,1,$CB$2),OFFSET(Profiles!$K$28,($Z72-1)*(Profiles!$I$26+1)+DG$4-SSSModel!$C$3+1,0,1,$CB$2)),
     IF(SSSModel!$C$4="ECC",$EA72*$EB72*SUMPRODUCT(OFFSET($AC72,0,MAX(0,DG$4-$DZ72-$CA$4+1),1,MIN($DZ72,DG$4-$CA$4+1)),OFFSET(Escalation!$K$24,($Y72-1)*(Escalation!$I$22+1)+DG$4-SSSModel!$C$3+1,MAX(0,DG$4-$DZ72-$CA$4+1),1,MIN($DZ72,DG$4-$CA$4+1))),
     IF(SSSModel!$C$4="PV",BI72*$EA72*(1+SSSModel!$C$2),
     IF(SSSModel!$C$4="FCR",$EC72*SUM(OFFSET($AC72,0,MAX(DG$4-$AC$4-$DZ72+1,0),1,MIN($DZ72,DG$4-$AC$4+1))),0)))),
SUM($AC72:$BZ72)*
     IF(SSSModel!$C$4="RR",OFFSET(Profiles!$K$2,$Z72,MAX(Profiles!$C$2,BI$4-$W72)),
     IF(SSSModel!$C$4="ECC",$EA72*$EB72*IF(MAX(Escalation!$C$2,BI$4-$W72)&gt;$DZ72-1,0,OFFSET(Escalation!$K$2,$Y72,MAX(Escalation!$C$2,BI$4-$W72))),
     IF(SSSModel!$C$4="PV",IF(DG$4=$W72,$EA72*(1+SSSModel!$C$2),0),
     IF(SSSModel!$C$4="FCR",IF(AND(DG$4&gt;=$W72,OFFSET(Profiles!$K$2,$Z72,MAX(Profiles!$C$2,BI$4-$W72))&gt;0),$EC72,0),0))))))</f>
        <v>0</v>
      </c>
      <c r="DH72" s="135">
        <f ca="1">IF(OR($Z72=0,SSSModel!$C$4="CF"),BJ72,
IF(LEFT($V72,3)="ON_",
     IF(SSSModel!$C$4="RR",SUMPRODUCT(OFFSET($AC72,0,0,1,$CB$2),OFFSET(Profiles!$K$28,($Z72-1)*(Profiles!$I$26+1)+DH$4-SSSModel!$C$3+1,0,1,$CB$2)),
     IF(SSSModel!$C$4="ECC",$EA72*$EB72*SUMPRODUCT(OFFSET($AC72,0,MAX(0,DH$4-$DZ72-$CA$4+1),1,MIN($DZ72,DH$4-$CA$4+1)),OFFSET(Escalation!$K$24,($Y72-1)*(Escalation!$I$22+1)+DH$4-SSSModel!$C$3+1,MAX(0,DH$4-$DZ72-$CA$4+1),1,MIN($DZ72,DH$4-$CA$4+1))),
     IF(SSSModel!$C$4="PV",BJ72*$EA72*(1+SSSModel!$C$2),
     IF(SSSModel!$C$4="FCR",$EC72*SUM(OFFSET($AC72,0,MAX(DH$4-$AC$4-$DZ72+1,0),1,MIN($DZ72,DH$4-$AC$4+1))),0)))),
SUM($AC72:$BZ72)*
     IF(SSSModel!$C$4="RR",OFFSET(Profiles!$K$2,$Z72,MAX(Profiles!$C$2,BJ$4-$W72)),
     IF(SSSModel!$C$4="ECC",$EA72*$EB72*IF(MAX(Escalation!$C$2,BJ$4-$W72)&gt;$DZ72-1,0,OFFSET(Escalation!$K$2,$Y72,MAX(Escalation!$C$2,BJ$4-$W72))),
     IF(SSSModel!$C$4="PV",IF(DH$4=$W72,$EA72*(1+SSSModel!$C$2),0),
     IF(SSSModel!$C$4="FCR",IF(AND(DH$4&gt;=$W72,OFFSET(Profiles!$K$2,$Z72,MAX(Profiles!$C$2,BJ$4-$W72))&gt;0),$EC72,0),0))))))</f>
        <v>0</v>
      </c>
      <c r="DI72" s="135">
        <f ca="1">IF(OR($Z72=0,SSSModel!$C$4="CF"),BK72,
IF(LEFT($V72,3)="ON_",
     IF(SSSModel!$C$4="RR",SUMPRODUCT(OFFSET($AC72,0,0,1,$CB$2),OFFSET(Profiles!$K$28,($Z72-1)*(Profiles!$I$26+1)+DI$4-SSSModel!$C$3+1,0,1,$CB$2)),
     IF(SSSModel!$C$4="ECC",$EA72*$EB72*SUMPRODUCT(OFFSET($AC72,0,MAX(0,DI$4-$DZ72-$CA$4+1),1,MIN($DZ72,DI$4-$CA$4+1)),OFFSET(Escalation!$K$24,($Y72-1)*(Escalation!$I$22+1)+DI$4-SSSModel!$C$3+1,MAX(0,DI$4-$DZ72-$CA$4+1),1,MIN($DZ72,DI$4-$CA$4+1))),
     IF(SSSModel!$C$4="PV",BK72*$EA72*(1+SSSModel!$C$2),
     IF(SSSModel!$C$4="FCR",$EC72*SUM(OFFSET($AC72,0,MAX(DI$4-$AC$4-$DZ72+1,0),1,MIN($DZ72,DI$4-$AC$4+1))),0)))),
SUM($AC72:$BZ72)*
     IF(SSSModel!$C$4="RR",OFFSET(Profiles!$K$2,$Z72,MAX(Profiles!$C$2,BK$4-$W72)),
     IF(SSSModel!$C$4="ECC",$EA72*$EB72*IF(MAX(Escalation!$C$2,BK$4-$W72)&gt;$DZ72-1,0,OFFSET(Escalation!$K$2,$Y72,MAX(Escalation!$C$2,BK$4-$W72))),
     IF(SSSModel!$C$4="PV",IF(DI$4=$W72,$EA72*(1+SSSModel!$C$2),0),
     IF(SSSModel!$C$4="FCR",IF(AND(DI$4&gt;=$W72,OFFSET(Profiles!$K$2,$Z72,MAX(Profiles!$C$2,BK$4-$W72))&gt;0),$EC72,0),0))))))</f>
        <v>0</v>
      </c>
      <c r="DJ72" s="135">
        <f ca="1">IF(OR($Z72=0,SSSModel!$C$4="CF"),BL72,
IF(LEFT($V72,3)="ON_",
     IF(SSSModel!$C$4="RR",SUMPRODUCT(OFFSET($AC72,0,0,1,$CB$2),OFFSET(Profiles!$K$28,($Z72-1)*(Profiles!$I$26+1)+DJ$4-SSSModel!$C$3+1,0,1,$CB$2)),
     IF(SSSModel!$C$4="ECC",$EA72*$EB72*SUMPRODUCT(OFFSET($AC72,0,MAX(0,DJ$4-$DZ72-$CA$4+1),1,MIN($DZ72,DJ$4-$CA$4+1)),OFFSET(Escalation!$K$24,($Y72-1)*(Escalation!$I$22+1)+DJ$4-SSSModel!$C$3+1,MAX(0,DJ$4-$DZ72-$CA$4+1),1,MIN($DZ72,DJ$4-$CA$4+1))),
     IF(SSSModel!$C$4="PV",BL72*$EA72*(1+SSSModel!$C$2),
     IF(SSSModel!$C$4="FCR",$EC72*SUM(OFFSET($AC72,0,MAX(DJ$4-$AC$4-$DZ72+1,0),1,MIN($DZ72,DJ$4-$AC$4+1))),0)))),
SUM($AC72:$BZ72)*
     IF(SSSModel!$C$4="RR",OFFSET(Profiles!$K$2,$Z72,MAX(Profiles!$C$2,BL$4-$W72)),
     IF(SSSModel!$C$4="ECC",$EA72*$EB72*IF(MAX(Escalation!$C$2,BL$4-$W72)&gt;$DZ72-1,0,OFFSET(Escalation!$K$2,$Y72,MAX(Escalation!$C$2,BL$4-$W72))),
     IF(SSSModel!$C$4="PV",IF(DJ$4=$W72,$EA72*(1+SSSModel!$C$2),0),
     IF(SSSModel!$C$4="FCR",IF(AND(DJ$4&gt;=$W72,OFFSET(Profiles!$K$2,$Z72,MAX(Profiles!$C$2,BL$4-$W72))&gt;0),$EC72,0),0))))))</f>
        <v>0</v>
      </c>
      <c r="DK72" s="135">
        <f ca="1">IF(OR($Z72=0,SSSModel!$C$4="CF"),BM72,
IF(LEFT($V72,3)="ON_",
     IF(SSSModel!$C$4="RR",SUMPRODUCT(OFFSET($AC72,0,0,1,$CB$2),OFFSET(Profiles!$K$28,($Z72-1)*(Profiles!$I$26+1)+DK$4-SSSModel!$C$3+1,0,1,$CB$2)),
     IF(SSSModel!$C$4="ECC",$EA72*$EB72*SUMPRODUCT(OFFSET($AC72,0,MAX(0,DK$4-$DZ72-$CA$4+1),1,MIN($DZ72,DK$4-$CA$4+1)),OFFSET(Escalation!$K$24,($Y72-1)*(Escalation!$I$22+1)+DK$4-SSSModel!$C$3+1,MAX(0,DK$4-$DZ72-$CA$4+1),1,MIN($DZ72,DK$4-$CA$4+1))),
     IF(SSSModel!$C$4="PV",BM72*$EA72*(1+SSSModel!$C$2),
     IF(SSSModel!$C$4="FCR",$EC72*SUM(OFFSET($AC72,0,MAX(DK$4-$AC$4-$DZ72+1,0),1,MIN($DZ72,DK$4-$AC$4+1))),0)))),
SUM($AC72:$BZ72)*
     IF(SSSModel!$C$4="RR",OFFSET(Profiles!$K$2,$Z72,MAX(Profiles!$C$2,BM$4-$W72)),
     IF(SSSModel!$C$4="ECC",$EA72*$EB72*IF(MAX(Escalation!$C$2,BM$4-$W72)&gt;$DZ72-1,0,OFFSET(Escalation!$K$2,$Y72,MAX(Escalation!$C$2,BM$4-$W72))),
     IF(SSSModel!$C$4="PV",IF(DK$4=$W72,$EA72*(1+SSSModel!$C$2),0),
     IF(SSSModel!$C$4="FCR",IF(AND(DK$4&gt;=$W72,OFFSET(Profiles!$K$2,$Z72,MAX(Profiles!$C$2,BM$4-$W72))&gt;0),$EC72,0),0))))))</f>
        <v>0</v>
      </c>
      <c r="DL72" s="135">
        <f ca="1">IF(OR($Z72=0,SSSModel!$C$4="CF"),BN72,
IF(LEFT($V72,3)="ON_",
     IF(SSSModel!$C$4="RR",SUMPRODUCT(OFFSET($AC72,0,0,1,$CB$2),OFFSET(Profiles!$K$28,($Z72-1)*(Profiles!$I$26+1)+DL$4-SSSModel!$C$3+1,0,1,$CB$2)),
     IF(SSSModel!$C$4="ECC",$EA72*$EB72*SUMPRODUCT(OFFSET($AC72,0,MAX(0,DL$4-$DZ72-$CA$4+1),1,MIN($DZ72,DL$4-$CA$4+1)),OFFSET(Escalation!$K$24,($Y72-1)*(Escalation!$I$22+1)+DL$4-SSSModel!$C$3+1,MAX(0,DL$4-$DZ72-$CA$4+1),1,MIN($DZ72,DL$4-$CA$4+1))),
     IF(SSSModel!$C$4="PV",BN72*$EA72*(1+SSSModel!$C$2),
     IF(SSSModel!$C$4="FCR",$EC72*SUM(OFFSET($AC72,0,MAX(DL$4-$AC$4-$DZ72+1,0),1,MIN($DZ72,DL$4-$AC$4+1))),0)))),
SUM($AC72:$BZ72)*
     IF(SSSModel!$C$4="RR",OFFSET(Profiles!$K$2,$Z72,MAX(Profiles!$C$2,BN$4-$W72)),
     IF(SSSModel!$C$4="ECC",$EA72*$EB72*IF(MAX(Escalation!$C$2,BN$4-$W72)&gt;$DZ72-1,0,OFFSET(Escalation!$K$2,$Y72,MAX(Escalation!$C$2,BN$4-$W72))),
     IF(SSSModel!$C$4="PV",IF(DL$4=$W72,$EA72*(1+SSSModel!$C$2),0),
     IF(SSSModel!$C$4="FCR",IF(AND(DL$4&gt;=$W72,OFFSET(Profiles!$K$2,$Z72,MAX(Profiles!$C$2,BN$4-$W72))&gt;0),$EC72,0),0))))))</f>
        <v>0</v>
      </c>
      <c r="DM72" s="135">
        <f ca="1">IF(OR($Z72=0,SSSModel!$C$4="CF"),BO72,
IF(LEFT($V72,3)="ON_",
     IF(SSSModel!$C$4="RR",SUMPRODUCT(OFFSET($AC72,0,0,1,$CB$2),OFFSET(Profiles!$K$28,($Z72-1)*(Profiles!$I$26+1)+DM$4-SSSModel!$C$3+1,0,1,$CB$2)),
     IF(SSSModel!$C$4="ECC",$EA72*$EB72*SUMPRODUCT(OFFSET($AC72,0,MAX(0,DM$4-$DZ72-$CA$4+1),1,MIN($DZ72,DM$4-$CA$4+1)),OFFSET(Escalation!$K$24,($Y72-1)*(Escalation!$I$22+1)+DM$4-SSSModel!$C$3+1,MAX(0,DM$4-$DZ72-$CA$4+1),1,MIN($DZ72,DM$4-$CA$4+1))),
     IF(SSSModel!$C$4="PV",BO72*$EA72*(1+SSSModel!$C$2),
     IF(SSSModel!$C$4="FCR",$EC72*SUM(OFFSET($AC72,0,MAX(DM$4-$AC$4-$DZ72+1,0),1,MIN($DZ72,DM$4-$AC$4+1))),0)))),
SUM($AC72:$BZ72)*
     IF(SSSModel!$C$4="RR",OFFSET(Profiles!$K$2,$Z72,MAX(Profiles!$C$2,BO$4-$W72)),
     IF(SSSModel!$C$4="ECC",$EA72*$EB72*IF(MAX(Escalation!$C$2,BO$4-$W72)&gt;$DZ72-1,0,OFFSET(Escalation!$K$2,$Y72,MAX(Escalation!$C$2,BO$4-$W72))),
     IF(SSSModel!$C$4="PV",IF(DM$4=$W72,$EA72*(1+SSSModel!$C$2),0),
     IF(SSSModel!$C$4="FCR",IF(AND(DM$4&gt;=$W72,OFFSET(Profiles!$K$2,$Z72,MAX(Profiles!$C$2,BO$4-$W72))&gt;0),$EC72,0),0))))))</f>
        <v>0</v>
      </c>
      <c r="DN72" s="135">
        <f ca="1">IF(OR($Z72=0,SSSModel!$C$4="CF"),BP72,
IF(LEFT($V72,3)="ON_",
     IF(SSSModel!$C$4="RR",SUMPRODUCT(OFFSET($AC72,0,0,1,$CB$2),OFFSET(Profiles!$K$28,($Z72-1)*(Profiles!$I$26+1)+DN$4-SSSModel!$C$3+1,0,1,$CB$2)),
     IF(SSSModel!$C$4="ECC",$EA72*$EB72*SUMPRODUCT(OFFSET($AC72,0,MAX(0,DN$4-$DZ72-$CA$4+1),1,MIN($DZ72,DN$4-$CA$4+1)),OFFSET(Escalation!$K$24,($Y72-1)*(Escalation!$I$22+1)+DN$4-SSSModel!$C$3+1,MAX(0,DN$4-$DZ72-$CA$4+1),1,MIN($DZ72,DN$4-$CA$4+1))),
     IF(SSSModel!$C$4="PV",BP72*$EA72*(1+SSSModel!$C$2),
     IF(SSSModel!$C$4="FCR",$EC72*SUM(OFFSET($AC72,0,MAX(DN$4-$AC$4-$DZ72+1,0),1,MIN($DZ72,DN$4-$AC$4+1))),0)))),
SUM($AC72:$BZ72)*
     IF(SSSModel!$C$4="RR",OFFSET(Profiles!$K$2,$Z72,MAX(Profiles!$C$2,BP$4-$W72)),
     IF(SSSModel!$C$4="ECC",$EA72*$EB72*IF(MAX(Escalation!$C$2,BP$4-$W72)&gt;$DZ72-1,0,OFFSET(Escalation!$K$2,$Y72,MAX(Escalation!$C$2,BP$4-$W72))),
     IF(SSSModel!$C$4="PV",IF(DN$4=$W72,$EA72*(1+SSSModel!$C$2),0),
     IF(SSSModel!$C$4="FCR",IF(AND(DN$4&gt;=$W72,OFFSET(Profiles!$K$2,$Z72,MAX(Profiles!$C$2,BP$4-$W72))&gt;0),$EC72,0),0))))))</f>
        <v>0</v>
      </c>
      <c r="DO72" s="135">
        <f ca="1">IF(OR($Z72=0,SSSModel!$C$4="CF"),BQ72,
IF(LEFT($V72,3)="ON_",
     IF(SSSModel!$C$4="RR",SUMPRODUCT(OFFSET($AC72,0,0,1,$CB$2),OFFSET(Profiles!$K$28,($Z72-1)*(Profiles!$I$26+1)+DO$4-SSSModel!$C$3+1,0,1,$CB$2)),
     IF(SSSModel!$C$4="ECC",$EA72*$EB72*SUMPRODUCT(OFFSET($AC72,0,MAX(0,DO$4-$DZ72-$CA$4+1),1,MIN($DZ72,DO$4-$CA$4+1)),OFFSET(Escalation!$K$24,($Y72-1)*(Escalation!$I$22+1)+DO$4-SSSModel!$C$3+1,MAX(0,DO$4-$DZ72-$CA$4+1),1,MIN($DZ72,DO$4-$CA$4+1))),
     IF(SSSModel!$C$4="PV",BQ72*$EA72*(1+SSSModel!$C$2),
     IF(SSSModel!$C$4="FCR",$EC72*SUM(OFFSET($AC72,0,MAX(DO$4-$AC$4-$DZ72+1,0),1,MIN($DZ72,DO$4-$AC$4+1))),0)))),
SUM($AC72:$BZ72)*
     IF(SSSModel!$C$4="RR",OFFSET(Profiles!$K$2,$Z72,MAX(Profiles!$C$2,BQ$4-$W72)),
     IF(SSSModel!$C$4="ECC",$EA72*$EB72*IF(MAX(Escalation!$C$2,BQ$4-$W72)&gt;$DZ72-1,0,OFFSET(Escalation!$K$2,$Y72,MAX(Escalation!$C$2,BQ$4-$W72))),
     IF(SSSModel!$C$4="PV",IF(DO$4=$W72,$EA72*(1+SSSModel!$C$2),0),
     IF(SSSModel!$C$4="FCR",IF(AND(DO$4&gt;=$W72,OFFSET(Profiles!$K$2,$Z72,MAX(Profiles!$C$2,BQ$4-$W72))&gt;0),$EC72,0),0))))))</f>
        <v>0</v>
      </c>
      <c r="DP72" s="135">
        <f ca="1">IF(OR($Z72=0,SSSModel!$C$4="CF"),BR72,
IF(LEFT($V72,3)="ON_",
     IF(SSSModel!$C$4="RR",SUMPRODUCT(OFFSET($AC72,0,0,1,$CB$2),OFFSET(Profiles!$K$28,($Z72-1)*(Profiles!$I$26+1)+DP$4-SSSModel!$C$3+1,0,1,$CB$2)),
     IF(SSSModel!$C$4="ECC",$EA72*$EB72*SUMPRODUCT(OFFSET($AC72,0,MAX(0,DP$4-$DZ72-$CA$4+1),1,MIN($DZ72,DP$4-$CA$4+1)),OFFSET(Escalation!$K$24,($Y72-1)*(Escalation!$I$22+1)+DP$4-SSSModel!$C$3+1,MAX(0,DP$4-$DZ72-$CA$4+1),1,MIN($DZ72,DP$4-$CA$4+1))),
     IF(SSSModel!$C$4="PV",BR72*$EA72*(1+SSSModel!$C$2),
     IF(SSSModel!$C$4="FCR",$EC72*SUM(OFFSET($AC72,0,MAX(DP$4-$AC$4-$DZ72+1,0),1,MIN($DZ72,DP$4-$AC$4+1))),0)))),
SUM($AC72:$BZ72)*
     IF(SSSModel!$C$4="RR",OFFSET(Profiles!$K$2,$Z72,MAX(Profiles!$C$2,BR$4-$W72)),
     IF(SSSModel!$C$4="ECC",$EA72*$EB72*IF(MAX(Escalation!$C$2,BR$4-$W72)&gt;$DZ72-1,0,OFFSET(Escalation!$K$2,$Y72,MAX(Escalation!$C$2,BR$4-$W72))),
     IF(SSSModel!$C$4="PV",IF(DP$4=$W72,$EA72*(1+SSSModel!$C$2),0),
     IF(SSSModel!$C$4="FCR",IF(AND(DP$4&gt;=$W72,OFFSET(Profiles!$K$2,$Z72,MAX(Profiles!$C$2,BR$4-$W72))&gt;0),$EC72,0),0))))))</f>
        <v>0</v>
      </c>
      <c r="DQ72" s="135">
        <f ca="1">IF(OR($Z72=0,SSSModel!$C$4="CF"),BS72,
IF(LEFT($V72,3)="ON_",
     IF(SSSModel!$C$4="RR",SUMPRODUCT(OFFSET($AC72,0,0,1,$CB$2),OFFSET(Profiles!$K$28,($Z72-1)*(Profiles!$I$26+1)+DQ$4-SSSModel!$C$3+1,0,1,$CB$2)),
     IF(SSSModel!$C$4="ECC",$EA72*$EB72*SUMPRODUCT(OFFSET($AC72,0,MAX(0,DQ$4-$DZ72-$CA$4+1),1,MIN($DZ72,DQ$4-$CA$4+1)),OFFSET(Escalation!$K$24,($Y72-1)*(Escalation!$I$22+1)+DQ$4-SSSModel!$C$3+1,MAX(0,DQ$4-$DZ72-$CA$4+1),1,MIN($DZ72,DQ$4-$CA$4+1))),
     IF(SSSModel!$C$4="PV",BS72*$EA72*(1+SSSModel!$C$2),
     IF(SSSModel!$C$4="FCR",$EC72*SUM(OFFSET($AC72,0,MAX(DQ$4-$AC$4-$DZ72+1,0),1,MIN($DZ72,DQ$4-$AC$4+1))),0)))),
SUM($AC72:$BZ72)*
     IF(SSSModel!$C$4="RR",OFFSET(Profiles!$K$2,$Z72,MAX(Profiles!$C$2,BS$4-$W72)),
     IF(SSSModel!$C$4="ECC",$EA72*$EB72*IF(MAX(Escalation!$C$2,BS$4-$W72)&gt;$DZ72-1,0,OFFSET(Escalation!$K$2,$Y72,MAX(Escalation!$C$2,BS$4-$W72))),
     IF(SSSModel!$C$4="PV",IF(DQ$4=$W72,$EA72*(1+SSSModel!$C$2),0),
     IF(SSSModel!$C$4="FCR",IF(AND(DQ$4&gt;=$W72,OFFSET(Profiles!$K$2,$Z72,MAX(Profiles!$C$2,BS$4-$W72))&gt;0),$EC72,0),0))))))</f>
        <v>0</v>
      </c>
      <c r="DR72" s="135">
        <f ca="1">IF(OR($Z72=0,SSSModel!$C$4="CF"),BT72,
IF(LEFT($V72,3)="ON_",
     IF(SSSModel!$C$4="RR",SUMPRODUCT(OFFSET($AC72,0,0,1,$CB$2),OFFSET(Profiles!$K$28,($Z72-1)*(Profiles!$I$26+1)+DR$4-SSSModel!$C$3+1,0,1,$CB$2)),
     IF(SSSModel!$C$4="ECC",$EA72*$EB72*SUMPRODUCT(OFFSET($AC72,0,MAX(0,DR$4-$DZ72-$CA$4+1),1,MIN($DZ72,DR$4-$CA$4+1)),OFFSET(Escalation!$K$24,($Y72-1)*(Escalation!$I$22+1)+DR$4-SSSModel!$C$3+1,MAX(0,DR$4-$DZ72-$CA$4+1),1,MIN($DZ72,DR$4-$CA$4+1))),
     IF(SSSModel!$C$4="PV",BT72*$EA72*(1+SSSModel!$C$2),
     IF(SSSModel!$C$4="FCR",$EC72*SUM(OFFSET($AC72,0,MAX(DR$4-$AC$4-$DZ72+1,0),1,MIN($DZ72,DR$4-$AC$4+1))),0)))),
SUM($AC72:$BZ72)*
     IF(SSSModel!$C$4="RR",OFFSET(Profiles!$K$2,$Z72,MAX(Profiles!$C$2,BT$4-$W72)),
     IF(SSSModel!$C$4="ECC",$EA72*$EB72*IF(MAX(Escalation!$C$2,BT$4-$W72)&gt;$DZ72-1,0,OFFSET(Escalation!$K$2,$Y72,MAX(Escalation!$C$2,BT$4-$W72))),
     IF(SSSModel!$C$4="PV",IF(DR$4=$W72,$EA72*(1+SSSModel!$C$2),0),
     IF(SSSModel!$C$4="FCR",IF(AND(DR$4&gt;=$W72,OFFSET(Profiles!$K$2,$Z72,MAX(Profiles!$C$2,BT$4-$W72))&gt;0),$EC72,0),0))))))</f>
        <v>0</v>
      </c>
      <c r="DS72" s="135">
        <f ca="1">IF(OR($Z72=0,SSSModel!$C$4="CF"),BU72,
IF(LEFT($V72,3)="ON_",
     IF(SSSModel!$C$4="RR",SUMPRODUCT(OFFSET($AC72,0,0,1,$CB$2),OFFSET(Profiles!$K$28,($Z72-1)*(Profiles!$I$26+1)+DS$4-SSSModel!$C$3+1,0,1,$CB$2)),
     IF(SSSModel!$C$4="ECC",$EA72*$EB72*SUMPRODUCT(OFFSET($AC72,0,MAX(0,DS$4-$DZ72-$CA$4+1),1,MIN($DZ72,DS$4-$CA$4+1)),OFFSET(Escalation!$K$24,($Y72-1)*(Escalation!$I$22+1)+DS$4-SSSModel!$C$3+1,MAX(0,DS$4-$DZ72-$CA$4+1),1,MIN($DZ72,DS$4-$CA$4+1))),
     IF(SSSModel!$C$4="PV",BU72*$EA72*(1+SSSModel!$C$2),
     IF(SSSModel!$C$4="FCR",$EC72*SUM(OFFSET($AC72,0,MAX(DS$4-$AC$4-$DZ72+1,0),1,MIN($DZ72,DS$4-$AC$4+1))),0)))),
SUM($AC72:$BZ72)*
     IF(SSSModel!$C$4="RR",OFFSET(Profiles!$K$2,$Z72,MAX(Profiles!$C$2,BU$4-$W72)),
     IF(SSSModel!$C$4="ECC",$EA72*$EB72*IF(MAX(Escalation!$C$2,BU$4-$W72)&gt;$DZ72-1,0,OFFSET(Escalation!$K$2,$Y72,MAX(Escalation!$C$2,BU$4-$W72))),
     IF(SSSModel!$C$4="PV",IF(DS$4=$W72,$EA72*(1+SSSModel!$C$2),0),
     IF(SSSModel!$C$4="FCR",IF(AND(DS$4&gt;=$W72,OFFSET(Profiles!$K$2,$Z72,MAX(Profiles!$C$2,BU$4-$W72))&gt;0),$EC72,0),0))))))</f>
        <v>0</v>
      </c>
      <c r="DT72" s="135">
        <f ca="1">IF(OR($Z72=0,SSSModel!$C$4="CF"),BV72,
IF(LEFT($V72,3)="ON_",
     IF(SSSModel!$C$4="RR",SUMPRODUCT(OFFSET($AC72,0,0,1,$CB$2),OFFSET(Profiles!$K$28,($Z72-1)*(Profiles!$I$26+1)+DT$4-SSSModel!$C$3+1,0,1,$CB$2)),
     IF(SSSModel!$C$4="ECC",$EA72*$EB72*SUMPRODUCT(OFFSET($AC72,0,MAX(0,DT$4-$DZ72-$CA$4+1),1,MIN($DZ72,DT$4-$CA$4+1)),OFFSET(Escalation!$K$24,($Y72-1)*(Escalation!$I$22+1)+DT$4-SSSModel!$C$3+1,MAX(0,DT$4-$DZ72-$CA$4+1),1,MIN($DZ72,DT$4-$CA$4+1))),
     IF(SSSModel!$C$4="PV",BV72*$EA72*(1+SSSModel!$C$2),
     IF(SSSModel!$C$4="FCR",$EC72*SUM(OFFSET($AC72,0,MAX(DT$4-$AC$4-$DZ72+1,0),1,MIN($DZ72,DT$4-$AC$4+1))),0)))),
SUM($AC72:$BZ72)*
     IF(SSSModel!$C$4="RR",OFFSET(Profiles!$K$2,$Z72,MAX(Profiles!$C$2,BV$4-$W72)),
     IF(SSSModel!$C$4="ECC",$EA72*$EB72*IF(MAX(Escalation!$C$2,BV$4-$W72)&gt;$DZ72-1,0,OFFSET(Escalation!$K$2,$Y72,MAX(Escalation!$C$2,BV$4-$W72))),
     IF(SSSModel!$C$4="PV",IF(DT$4=$W72,$EA72*(1+SSSModel!$C$2),0),
     IF(SSSModel!$C$4="FCR",IF(AND(DT$4&gt;=$W72,OFFSET(Profiles!$K$2,$Z72,MAX(Profiles!$C$2,BV$4-$W72))&gt;0),$EC72,0),0))))))</f>
        <v>0</v>
      </c>
      <c r="DU72" s="135">
        <f ca="1">IF(OR($Z72=0,SSSModel!$C$4="CF"),BW72,
IF(LEFT($V72,3)="ON_",
     IF(SSSModel!$C$4="RR",SUMPRODUCT(OFFSET($AC72,0,0,1,$CB$2),OFFSET(Profiles!$K$28,($Z72-1)*(Profiles!$I$26+1)+DU$4-SSSModel!$C$3+1,0,1,$CB$2)),
     IF(SSSModel!$C$4="ECC",$EA72*$EB72*SUMPRODUCT(OFFSET($AC72,0,MAX(0,DU$4-$DZ72-$CA$4+1),1,MIN($DZ72,DU$4-$CA$4+1)),OFFSET(Escalation!$K$24,($Y72-1)*(Escalation!$I$22+1)+DU$4-SSSModel!$C$3+1,MAX(0,DU$4-$DZ72-$CA$4+1),1,MIN($DZ72,DU$4-$CA$4+1))),
     IF(SSSModel!$C$4="PV",BW72*$EA72*(1+SSSModel!$C$2),
     IF(SSSModel!$C$4="FCR",$EC72*SUM(OFFSET($AC72,0,MAX(DU$4-$AC$4-$DZ72+1,0),1,MIN($DZ72,DU$4-$AC$4+1))),0)))),
SUM($AC72:$BZ72)*
     IF(SSSModel!$C$4="RR",OFFSET(Profiles!$K$2,$Z72,MAX(Profiles!$C$2,BW$4-$W72)),
     IF(SSSModel!$C$4="ECC",$EA72*$EB72*IF(MAX(Escalation!$C$2,BW$4-$W72)&gt;$DZ72-1,0,OFFSET(Escalation!$K$2,$Y72,MAX(Escalation!$C$2,BW$4-$W72))),
     IF(SSSModel!$C$4="PV",IF(DU$4=$W72,$EA72*(1+SSSModel!$C$2),0),
     IF(SSSModel!$C$4="FCR",IF(AND(DU$4&gt;=$W72,OFFSET(Profiles!$K$2,$Z72,MAX(Profiles!$C$2,BW$4-$W72))&gt;0),$EC72,0),0))))))</f>
        <v>0</v>
      </c>
      <c r="DV72" s="136">
        <f ca="1">IF(OR($Z72=0,SSSModel!$C$4="CF"),BX72,
IF(LEFT($V72,3)="ON_",
     IF(SSSModel!$C$4="RR",SUMPRODUCT(OFFSET($AC72,0,0,1,$CB$2),OFFSET(Profiles!$K$28,($Z72-1)*(Profiles!$I$26+1)+DV$4-SSSModel!$C$3+1,0,1,$CB$2)),
     IF(SSSModel!$C$4="ECC",$EA72*$EB72*SUMPRODUCT(OFFSET($AC72,0,MAX(0,DV$4-$DZ72-$CA$4+1),1,MIN($DZ72,DV$4-$CA$4+1)),OFFSET(Escalation!$K$24,($Y72-1)*(Escalation!$I$22+1)+DV$4-SSSModel!$C$3+1,MAX(0,DV$4-$DZ72-$CA$4+1),1,MIN($DZ72,DV$4-$CA$4+1))),
     IF(SSSModel!$C$4="PV",BX72*$EA72*(1+SSSModel!$C$2),
     IF(SSSModel!$C$4="FCR",$EC72*SUM(OFFSET($AC72,0,MAX(DV$4-$AC$4-$DZ72+1,0),1,MIN($DZ72,DV$4-$AC$4+1))),0)))),
SUM($AC72:$BZ72)*
     IF(SSSModel!$C$4="RR",OFFSET(Profiles!$K$2,$Z72,MAX(Profiles!$C$2,BX$4-$W72)),
     IF(SSSModel!$C$4="ECC",$EA72*$EB72*IF(MAX(Escalation!$C$2,BX$4-$W72)&gt;$DZ72-1,0,OFFSET(Escalation!$K$2,$Y72,MAX(Escalation!$C$2,BX$4-$W72))),
     IF(SSSModel!$C$4="PV",IF(DV$4=$W72,$EA72*(1+SSSModel!$C$2),0),
     IF(SSSModel!$C$4="FCR",IF(AND(DV$4&gt;=$W72,OFFSET(Profiles!$K$2,$Z72,MAX(Profiles!$C$2,BX$4-$W72))&gt;0),$EC72,0),0))))))</f>
        <v>0</v>
      </c>
      <c r="DW72" s="136">
        <f ca="1">IF(OR($Z72=0,SSSModel!$C$4="CF"),BY72,
IF(LEFT($V72,3)="ON_",
     IF(SSSModel!$C$4="RR",SUMPRODUCT(OFFSET($AC72,0,0,1,$CB$2),OFFSET(Profiles!$K$28,($Z72-1)*(Profiles!$I$26+1)+DW$4-SSSModel!$C$3+1,0,1,$CB$2)),
     IF(SSSModel!$C$4="ECC",$EA72*$EB72*SUMPRODUCT(OFFSET($AC72,0,MAX(0,DW$4-$DZ72-$CA$4+1),1,MIN($DZ72,DW$4-$CA$4+1)),OFFSET(Escalation!$K$24,($Y72-1)*(Escalation!$I$22+1)+DW$4-SSSModel!$C$3+1,MAX(0,DW$4-$DZ72-$CA$4+1),1,MIN($DZ72,DW$4-$CA$4+1))),
     IF(SSSModel!$C$4="PV",BY72*$EA72*(1+SSSModel!$C$2),
     IF(SSSModel!$C$4="FCR",$EC72*SUM(OFFSET($AC72,0,MAX(DW$4-$AC$4-$DZ72+1,0),1,MIN($DZ72,DW$4-$AC$4+1))),0)))),
SUM($AC72:$BZ72)*
     IF(SSSModel!$C$4="RR",OFFSET(Profiles!$K$2,$Z72,MAX(Profiles!$C$2,BY$4-$W72)),
     IF(SSSModel!$C$4="ECC",$EA72*$EB72*IF(MAX(Escalation!$C$2,BY$4-$W72)&gt;$DZ72-1,0,OFFSET(Escalation!$K$2,$Y72,MAX(Escalation!$C$2,BY$4-$W72))),
     IF(SSSModel!$C$4="PV",IF(DW$4=$W72,$EA72*(1+SSSModel!$C$2),0),
     IF(SSSModel!$C$4="FCR",IF(AND(DW$4&gt;=$W72,OFFSET(Profiles!$K$2,$Z72,MAX(Profiles!$C$2,BY$4-$W72))&gt;0),$EC72,0),0))))))</f>
        <v>0</v>
      </c>
      <c r="DX72" s="136">
        <f ca="1">IF(OR($Z72=0,SSSModel!$C$4="CF"),BZ72,
IF(LEFT($V72,3)="ON_",
     IF(SSSModel!$C$4="RR",SUMPRODUCT(OFFSET($AC72,0,0,1,$CB$2),OFFSET(Profiles!$K$28,($Z72-1)*(Profiles!$I$26+1)+DX$4-SSSModel!$C$3+1,0,1,$CB$2)),
     IF(SSSModel!$C$4="ECC",$EA72*$EB72*SUMPRODUCT(OFFSET($AC72,0,MAX(0,DX$4-$DZ72-$CA$4+1),1,MIN($DZ72,DX$4-$CA$4+1)),OFFSET(Escalation!$K$24,($Y72-1)*(Escalation!$I$22+1)+DX$4-SSSModel!$C$3+1,MAX(0,DX$4-$DZ72-$CA$4+1),1,MIN($DZ72,DX$4-$CA$4+1))),
     IF(SSSModel!$C$4="PV",BZ72*$EA72*(1+SSSModel!$C$2),
     IF(SSSModel!$C$4="FCR",$EC72*SUM(OFFSET($AC72,0,MAX(DX$4-$AC$4-$DZ72+1,0),1,MIN($DZ72,DX$4-$AC$4+1))),0)))),
SUM($AC72:$BZ72)*
     IF(SSSModel!$C$4="RR",OFFSET(Profiles!$K$2,$Z72,MAX(Profiles!$C$2,BZ$4-$W72)),
     IF(SSSModel!$C$4="ECC",$EA72*$EB72*IF(MAX(Escalation!$C$2,BZ$4-$W72)&gt;$DZ72-1,0,OFFSET(Escalation!$K$2,$Y72,MAX(Escalation!$C$2,BZ$4-$W72))),
     IF(SSSModel!$C$4="PV",IF(DX$4=$W72,$EA72*(1+SSSModel!$C$2),0),
     IF(SSSModel!$C$4="FCR",IF(AND(DX$4&gt;=$W72,OFFSET(Profiles!$K$2,$Z72,MAX(Profiles!$C$2,BZ$4-$W72))&gt;0),$EC72,0),0))))))</f>
        <v>0</v>
      </c>
      <c r="DY72" s="82">
        <f ca="1">IF($Y72=0,0,OFFSET(Escalation!$B$2,$Y72,0))</f>
        <v>0</v>
      </c>
      <c r="DZ72" s="80">
        <f ca="1">IF($Z72=0,0,COUNTIF(OFFSET(Profiles!$K$2,$Z72,0,1,50),"&gt;0"))</f>
        <v>0</v>
      </c>
      <c r="EA72" s="137">
        <f ca="1">IF($Z72=0,0,SUMPRODUCT(Profiles!$C$20:$BH$20,OFFSET(Profiles!$C$2,$Z72,0,1,Profiles!$B$1)))</f>
        <v>0</v>
      </c>
      <c r="EB72" s="24">
        <f>IF($Z72=0,0,((1-(1+DY72)/(1+SSSModel!$C$2))/(1-((1+DY72)/(1+SSSModel!$C$2))^DZ72))*(1+SSSModel!$C$2))</f>
        <v>0</v>
      </c>
      <c r="EC72" s="24">
        <f>IF($Z72=0,0,-PMT(SSSModel!$C$2,DZ72,EA72))</f>
        <v>0</v>
      </c>
    </row>
    <row r="73" spans="3:133" x14ac:dyDescent="0.35">
      <c r="C73" s="18">
        <f t="shared" si="5"/>
        <v>7</v>
      </c>
      <c r="D73" s="18">
        <f t="shared" si="6"/>
        <v>9</v>
      </c>
      <c r="E73" s="18">
        <f t="shared" ca="1" si="10"/>
        <v>0</v>
      </c>
      <c r="G73" s="25" t="str">
        <f ca="1">IF($E73=0,"",OFFSET(Resources!B$26,$E73,0))</f>
        <v/>
      </c>
      <c r="H73" s="25" t="str">
        <f ca="1">IF($E73=0,"",OFFSET(Resources!C$26,$E73,0))</f>
        <v/>
      </c>
      <c r="I73" s="25" t="str">
        <f ca="1">IF($E73=0,"",OFFSET(Resources!$E$26,$E73,0))</f>
        <v/>
      </c>
      <c r="J73" s="16">
        <v>1</v>
      </c>
      <c r="K73" s="16" t="s">
        <v>150</v>
      </c>
      <c r="L73" s="25" t="str">
        <f ca="1">OFFSET(Resources!$CG$24,0,$C73-1)</f>
        <v>On-Going O&amp;M #2</v>
      </c>
      <c r="M73" s="25" t="str">
        <f ca="1">OFFSET(Resources!$CG$25,0,$C73-1)</f>
        <v>O&amp;M</v>
      </c>
      <c r="N73" s="1">
        <v>1</v>
      </c>
      <c r="O73" s="7">
        <f ca="1">IF($E73=0,0,OFFSET(Resources!$CG$26,$E73,$C73-1))</f>
        <v>0</v>
      </c>
      <c r="P73" s="25" t="str">
        <f ca="1">OFFSET(Resources!$CG$26,0,$C73-1)</f>
        <v>$/Yr</v>
      </c>
      <c r="Q73" s="18">
        <f ca="1">IF($E73=0,0,OFFSET(GenAlts!$W$4,$E73,$D73-1))</f>
        <v>0</v>
      </c>
      <c r="R73" s="1">
        <v>1</v>
      </c>
      <c r="S73" t="str">
        <f ca="1">IF($E73=0,"",OFFSET(Resources!$R$26,$E73,0))</f>
        <v/>
      </c>
      <c r="T73" s="1"/>
      <c r="U73" s="25">
        <f ca="1">IF($E73=0,0,OFFSET(Resources!$AB$26,$E73,($C73-1)*Resources!$CI$20))</f>
        <v>0</v>
      </c>
      <c r="V73" s="1"/>
      <c r="W73">
        <f t="shared" ca="1" si="11"/>
        <v>0</v>
      </c>
      <c r="X73">
        <f>IF(T73="",0,MATCH(T73,Profiles!$A$3:$A$22,0))</f>
        <v>0</v>
      </c>
      <c r="Y73" s="10">
        <f ca="1">IF(U73=0,0,MATCH(U73,Escalation!$A$3:$A$18,0))</f>
        <v>0</v>
      </c>
      <c r="Z73">
        <f>IF(V73="",0,MATCH(V73,Profiles!$A$3:$A$22,0))</f>
        <v>0</v>
      </c>
      <c r="AA73" s="8"/>
      <c r="AB73" s="8">
        <v>0</v>
      </c>
      <c r="AC73" s="72">
        <f ca="1">IF(OR(AC$4&lt;$Q73,AC$4&gt;$Q73+IF($S73="",1000,$S73)-1),0,IF(MOD(AC$4-$Q73,IF($R73="",1000,$R73))=0,$O73,0))*IF($Y73&gt;0,(1+INDEX(Escalation!$B$3:$B$18,$Y73,0))^(AC$4-SSSModel!$C$5),1)*IF($X73=0,1,OFFSET(Profiles!$K$2,$X73,MAX(Profiles!$C$2,AC$4-$Q73)))*IF($AA73=1,(1+SSSModel!#REF!),1)</f>
        <v>0</v>
      </c>
      <c r="AD73" s="72">
        <f ca="1">IF(OR(AD$4&lt;$Q73,AD$4&gt;$Q73+IF($S73="",1000,$S73)-1),0,IF(MOD(AD$4-$Q73,IF($R73="",1000,$R73))=0,$O73,0))*IF($Y73&gt;0,(1+INDEX(Escalation!$B$3:$B$18,$Y73,0))^(AD$4-SSSModel!$C$5),1)*IF($X73=0,1,OFFSET(Profiles!$K$2,$X73,MAX(Profiles!$C$2,AD$4-$Q73)))*IF($AA73=1,(1+SSSModel!#REF!),1)</f>
        <v>0</v>
      </c>
      <c r="AE73" s="72">
        <f ca="1">IF(OR(AE$4&lt;$Q73,AE$4&gt;$Q73+IF($S73="",1000,$S73)-1),0,IF(MOD(AE$4-$Q73,IF($R73="",1000,$R73))=0,$O73,0))*IF($Y73&gt;0,(1+INDEX(Escalation!$B$3:$B$18,$Y73,0))^(AE$4-SSSModel!$C$5),1)*IF($X73=0,1,OFFSET(Profiles!$K$2,$X73,MAX(Profiles!$C$2,AE$4-$Q73)))*IF($AA73=1,(1+SSSModel!#REF!),1)</f>
        <v>0</v>
      </c>
      <c r="AF73" s="72">
        <f ca="1">IF(OR(AF$4&lt;$Q73,AF$4&gt;$Q73+IF($S73="",1000,$S73)-1),0,IF(MOD(AF$4-$Q73,IF($R73="",1000,$R73))=0,$O73,0))*IF($Y73&gt;0,(1+INDEX(Escalation!$B$3:$B$18,$Y73,0))^(AF$4-SSSModel!$C$5),1)*IF($X73=0,1,OFFSET(Profiles!$K$2,$X73,MAX(Profiles!$C$2,AF$4-$Q73)))*IF($AA73=1,(1+SSSModel!#REF!),1)</f>
        <v>0</v>
      </c>
      <c r="AG73" s="72">
        <f ca="1">IF(OR(AG$4&lt;$Q73,AG$4&gt;$Q73+IF($S73="",1000,$S73)-1),0,IF(MOD(AG$4-$Q73,IF($R73="",1000,$R73))=0,$O73,0))*IF($Y73&gt;0,(1+INDEX(Escalation!$B$3:$B$18,$Y73,0))^(AG$4-SSSModel!$C$5),1)*IF($X73=0,1,OFFSET(Profiles!$K$2,$X73,MAX(Profiles!$C$2,AG$4-$Q73)))*IF($AA73=1,(1+SSSModel!#REF!),1)</f>
        <v>0</v>
      </c>
      <c r="AH73" s="72">
        <f ca="1">IF(OR(AH$4&lt;$Q73,AH$4&gt;$Q73+IF($S73="",1000,$S73)-1),0,IF(MOD(AH$4-$Q73,IF($R73="",1000,$R73))=0,$O73,0))*IF($Y73&gt;0,(1+INDEX(Escalation!$B$3:$B$18,$Y73,0))^(AH$4-SSSModel!$C$5),1)*IF($X73=0,1,OFFSET(Profiles!$K$2,$X73,MAX(Profiles!$C$2,AH$4-$Q73)))*IF($AA73=1,(1+SSSModel!#REF!),1)</f>
        <v>0</v>
      </c>
      <c r="AI73" s="72">
        <f ca="1">IF(OR(AI$4&lt;$Q73,AI$4&gt;$Q73+IF($S73="",1000,$S73)-1),0,IF(MOD(AI$4-$Q73,IF($R73="",1000,$R73))=0,$O73,0))*IF($Y73&gt;0,(1+INDEX(Escalation!$B$3:$B$18,$Y73,0))^(AI$4-SSSModel!$C$5),1)*IF($X73=0,1,OFFSET(Profiles!$K$2,$X73,MAX(Profiles!$C$2,AI$4-$Q73)))*IF($AA73=1,(1+SSSModel!#REF!),1)</f>
        <v>0</v>
      </c>
      <c r="AJ73" s="72">
        <f ca="1">IF(OR(AJ$4&lt;$Q73,AJ$4&gt;$Q73+IF($S73="",1000,$S73)-1),0,IF(MOD(AJ$4-$Q73,IF($R73="",1000,$R73))=0,$O73,0))*IF($Y73&gt;0,(1+INDEX(Escalation!$B$3:$B$18,$Y73,0))^(AJ$4-SSSModel!$C$5),1)*IF($X73=0,1,OFFSET(Profiles!$K$2,$X73,MAX(Profiles!$C$2,AJ$4-$Q73)))*IF($AA73=1,(1+SSSModel!#REF!),1)</f>
        <v>0</v>
      </c>
      <c r="AK73" s="72">
        <f ca="1">IF(OR(AK$4&lt;$Q73,AK$4&gt;$Q73+IF($S73="",1000,$S73)-1),0,IF(MOD(AK$4-$Q73,IF($R73="",1000,$R73))=0,$O73,0))*IF($Y73&gt;0,(1+INDEX(Escalation!$B$3:$B$18,$Y73,0))^(AK$4-SSSModel!$C$5),1)*IF($X73=0,1,OFFSET(Profiles!$K$2,$X73,MAX(Profiles!$C$2,AK$4-$Q73)))*IF($AA73=1,(1+SSSModel!#REF!),1)</f>
        <v>0</v>
      </c>
      <c r="AL73" s="72">
        <f ca="1">IF(OR(AL$4&lt;$Q73,AL$4&gt;$Q73+IF($S73="",1000,$S73)-1),0,IF(MOD(AL$4-$Q73,IF($R73="",1000,$R73))=0,$O73,0))*IF($Y73&gt;0,(1+INDEX(Escalation!$B$3:$B$18,$Y73,0))^(AL$4-SSSModel!$C$5),1)*IF($X73=0,1,OFFSET(Profiles!$K$2,$X73,MAX(Profiles!$C$2,AL$4-$Q73)))*IF($AA73=1,(1+SSSModel!#REF!),1)</f>
        <v>0</v>
      </c>
      <c r="AM73" s="72">
        <f ca="1">IF(OR(AM$4&lt;$Q73,AM$4&gt;$Q73+IF($S73="",1000,$S73)-1),0,IF(MOD(AM$4-$Q73,IF($R73="",1000,$R73))=0,$O73,0))*IF($Y73&gt;0,(1+INDEX(Escalation!$B$3:$B$18,$Y73,0))^(AM$4-SSSModel!$C$5),1)*IF($X73=0,1,OFFSET(Profiles!$K$2,$X73,MAX(Profiles!$C$2,AM$4-$Q73)))*IF($AA73=1,(1+SSSModel!#REF!),1)</f>
        <v>0</v>
      </c>
      <c r="AN73" s="72">
        <f ca="1">IF(OR(AN$4&lt;$Q73,AN$4&gt;$Q73+IF($S73="",1000,$S73)-1),0,IF(MOD(AN$4-$Q73,IF($R73="",1000,$R73))=0,$O73,0))*IF($Y73&gt;0,(1+INDEX(Escalation!$B$3:$B$18,$Y73,0))^(AN$4-SSSModel!$C$5),1)*IF($X73=0,1,OFFSET(Profiles!$K$2,$X73,MAX(Profiles!$C$2,AN$4-$Q73)))*IF($AA73=1,(1+SSSModel!#REF!),1)</f>
        <v>0</v>
      </c>
      <c r="AO73" s="72">
        <f ca="1">IF(OR(AO$4&lt;$Q73,AO$4&gt;$Q73+IF($S73="",1000,$S73)-1),0,IF(MOD(AO$4-$Q73,IF($R73="",1000,$R73))=0,$O73,0))*IF($Y73&gt;0,(1+INDEX(Escalation!$B$3:$B$18,$Y73,0))^(AO$4-SSSModel!$C$5),1)*IF($X73=0,1,OFFSET(Profiles!$K$2,$X73,MAX(Profiles!$C$2,AO$4-$Q73)))*IF($AA73=1,(1+SSSModel!#REF!),1)</f>
        <v>0</v>
      </c>
      <c r="AP73" s="72">
        <f ca="1">IF(OR(AP$4&lt;$Q73,AP$4&gt;$Q73+IF($S73="",1000,$S73)-1),0,IF(MOD(AP$4-$Q73,IF($R73="",1000,$R73))=0,$O73,0))*IF($Y73&gt;0,(1+INDEX(Escalation!$B$3:$B$18,$Y73,0))^(AP$4-SSSModel!$C$5),1)*IF($X73=0,1,OFFSET(Profiles!$K$2,$X73,MAX(Profiles!$C$2,AP$4-$Q73)))*IF($AA73=1,(1+SSSModel!#REF!),1)</f>
        <v>0</v>
      </c>
      <c r="AQ73" s="72">
        <f ca="1">IF(OR(AQ$4&lt;$Q73,AQ$4&gt;$Q73+IF($S73="",1000,$S73)-1),0,IF(MOD(AQ$4-$Q73,IF($R73="",1000,$R73))=0,$O73,0))*IF($Y73&gt;0,(1+INDEX(Escalation!$B$3:$B$18,$Y73,0))^(AQ$4-SSSModel!$C$5),1)*IF($X73=0,1,OFFSET(Profiles!$K$2,$X73,MAX(Profiles!$C$2,AQ$4-$Q73)))*IF($AA73=1,(1+SSSModel!#REF!),1)</f>
        <v>0</v>
      </c>
      <c r="AR73" s="72">
        <f ca="1">IF(OR(AR$4&lt;$Q73,AR$4&gt;$Q73+IF($S73="",1000,$S73)-1),0,IF(MOD(AR$4-$Q73,IF($R73="",1000,$R73))=0,$O73,0))*IF($Y73&gt;0,(1+INDEX(Escalation!$B$3:$B$18,$Y73,0))^(AR$4-SSSModel!$C$5),1)*IF($X73=0,1,OFFSET(Profiles!$K$2,$X73,MAX(Profiles!$C$2,AR$4-$Q73)))*IF($AA73=1,(1+SSSModel!#REF!),1)</f>
        <v>0</v>
      </c>
      <c r="AS73" s="72">
        <f ca="1">IF(OR(AS$4&lt;$Q73,AS$4&gt;$Q73+IF($S73="",1000,$S73)-1),0,IF(MOD(AS$4-$Q73,IF($R73="",1000,$R73))=0,$O73,0))*IF($Y73&gt;0,(1+INDEX(Escalation!$B$3:$B$18,$Y73,0))^(AS$4-SSSModel!$C$5),1)*IF($X73=0,1,OFFSET(Profiles!$K$2,$X73,MAX(Profiles!$C$2,AS$4-$Q73)))*IF($AA73=1,(1+SSSModel!#REF!),1)</f>
        <v>0</v>
      </c>
      <c r="AT73" s="72">
        <f ca="1">IF(OR(AT$4&lt;$Q73,AT$4&gt;$Q73+IF($S73="",1000,$S73)-1),0,IF(MOD(AT$4-$Q73,IF($R73="",1000,$R73))=0,$O73,0))*IF($Y73&gt;0,(1+INDEX(Escalation!$B$3:$B$18,$Y73,0))^(AT$4-SSSModel!$C$5),1)*IF($X73=0,1,OFFSET(Profiles!$K$2,$X73,MAX(Profiles!$C$2,AT$4-$Q73)))*IF($AA73=1,(1+SSSModel!#REF!),1)</f>
        <v>0</v>
      </c>
      <c r="AU73" s="72">
        <f ca="1">IF(OR(AU$4&lt;$Q73,AU$4&gt;$Q73+IF($S73="",1000,$S73)-1),0,IF(MOD(AU$4-$Q73,IF($R73="",1000,$R73))=0,$O73,0))*IF($Y73&gt;0,(1+INDEX(Escalation!$B$3:$B$18,$Y73,0))^(AU$4-SSSModel!$C$5),1)*IF($X73=0,1,OFFSET(Profiles!$K$2,$X73,MAX(Profiles!$C$2,AU$4-$Q73)))*IF($AA73=1,(1+SSSModel!#REF!),1)</f>
        <v>0</v>
      </c>
      <c r="AV73" s="72">
        <f ca="1">IF(OR(AV$4&lt;$Q73,AV$4&gt;$Q73+IF($S73="",1000,$S73)-1),0,IF(MOD(AV$4-$Q73,IF($R73="",1000,$R73))=0,$O73,0))*IF($Y73&gt;0,(1+INDEX(Escalation!$B$3:$B$18,$Y73,0))^(AV$4-SSSModel!$C$5),1)*IF($X73=0,1,OFFSET(Profiles!$K$2,$X73,MAX(Profiles!$C$2,AV$4-$Q73)))*IF($AA73=1,(1+SSSModel!#REF!),1)</f>
        <v>0</v>
      </c>
      <c r="AW73" s="72">
        <f ca="1">IF(OR(AW$4&lt;$Q73,AW$4&gt;$Q73+IF($S73="",1000,$S73)-1),0,IF(MOD(AW$4-$Q73,IF($R73="",1000,$R73))=0,$O73,0))*IF($Y73&gt;0,(1+INDEX(Escalation!$B$3:$B$18,$Y73,0))^(AW$4-SSSModel!$C$5),1)*IF($X73=0,1,OFFSET(Profiles!$K$2,$X73,MAX(Profiles!$C$2,AW$4-$Q73)))*IF($AA73=1,(1+SSSModel!#REF!),1)</f>
        <v>0</v>
      </c>
      <c r="AX73" s="72">
        <f ca="1">IF(OR(AX$4&lt;$Q73,AX$4&gt;$Q73+IF($S73="",1000,$S73)-1),0,IF(MOD(AX$4-$Q73,IF($R73="",1000,$R73))=0,$O73,0))*IF($Y73&gt;0,(1+INDEX(Escalation!$B$3:$B$18,$Y73,0))^(AX$4-SSSModel!$C$5),1)*IF($X73=0,1,OFFSET(Profiles!$K$2,$X73,MAX(Profiles!$C$2,AX$4-$Q73)))*IF($AA73=1,(1+SSSModel!#REF!),1)</f>
        <v>0</v>
      </c>
      <c r="AY73" s="72">
        <f ca="1">IF(OR(AY$4&lt;$Q73,AY$4&gt;$Q73+IF($S73="",1000,$S73)-1),0,IF(MOD(AY$4-$Q73,IF($R73="",1000,$R73))=0,$O73,0))*IF($Y73&gt;0,(1+INDEX(Escalation!$B$3:$B$18,$Y73,0))^(AY$4-SSSModel!$C$5),1)*IF($X73=0,1,OFFSET(Profiles!$K$2,$X73,MAX(Profiles!$C$2,AY$4-$Q73)))*IF($AA73=1,(1+SSSModel!#REF!),1)</f>
        <v>0</v>
      </c>
      <c r="AZ73" s="72">
        <f ca="1">IF(OR(AZ$4&lt;$Q73,AZ$4&gt;$Q73+IF($S73="",1000,$S73)-1),0,IF(MOD(AZ$4-$Q73,IF($R73="",1000,$R73))=0,$O73,0))*IF($Y73&gt;0,(1+INDEX(Escalation!$B$3:$B$18,$Y73,0))^(AZ$4-SSSModel!$C$5),1)*IF($X73=0,1,OFFSET(Profiles!$K$2,$X73,MAX(Profiles!$C$2,AZ$4-$Q73)))*IF($AA73=1,(1+SSSModel!#REF!),1)</f>
        <v>0</v>
      </c>
      <c r="BA73" s="72">
        <f ca="1">IF(OR(BA$4&lt;$Q73,BA$4&gt;$Q73+IF($S73="",1000,$S73)-1),0,IF(MOD(BA$4-$Q73,IF($R73="",1000,$R73))=0,$O73,0))*IF($Y73&gt;0,(1+INDEX(Escalation!$B$3:$B$18,$Y73,0))^(BA$4-SSSModel!$C$5),1)*IF($X73=0,1,OFFSET(Profiles!$K$2,$X73,MAX(Profiles!$C$2,BA$4-$Q73)))*IF($AA73=1,(1+SSSModel!#REF!),1)</f>
        <v>0</v>
      </c>
      <c r="BB73" s="72">
        <f ca="1">IF(OR(BB$4&lt;$Q73,BB$4&gt;$Q73+IF($S73="",1000,$S73)-1),0,IF(MOD(BB$4-$Q73,IF($R73="",1000,$R73))=0,$O73,0))*IF($Y73&gt;0,(1+INDEX(Escalation!$B$3:$B$18,$Y73,0))^(BB$4-SSSModel!$C$5),1)*IF($X73=0,1,OFFSET(Profiles!$K$2,$X73,MAX(Profiles!$C$2,BB$4-$Q73)))*IF($AA73=1,(1+SSSModel!#REF!),1)</f>
        <v>0</v>
      </c>
      <c r="BC73" s="72">
        <f ca="1">IF(OR(BC$4&lt;$Q73,BC$4&gt;$Q73+IF($S73="",1000,$S73)-1),0,IF(MOD(BC$4-$Q73,IF($R73="",1000,$R73))=0,$O73,0))*IF($Y73&gt;0,(1+INDEX(Escalation!$B$3:$B$18,$Y73,0))^(BC$4-SSSModel!$C$5),1)*IF($X73=0,1,OFFSET(Profiles!$K$2,$X73,MAX(Profiles!$C$2,BC$4-$Q73)))*IF($AA73=1,(1+SSSModel!#REF!),1)</f>
        <v>0</v>
      </c>
      <c r="BD73" s="72">
        <f ca="1">IF(OR(BD$4&lt;$Q73,BD$4&gt;$Q73+IF($S73="",1000,$S73)-1),0,IF(MOD(BD$4-$Q73,IF($R73="",1000,$R73))=0,$O73,0))*IF($Y73&gt;0,(1+INDEX(Escalation!$B$3:$B$18,$Y73,0))^(BD$4-SSSModel!$C$5),1)*IF($X73=0,1,OFFSET(Profiles!$K$2,$X73,MAX(Profiles!$C$2,BD$4-$Q73)))*IF($AA73=1,(1+SSSModel!#REF!),1)</f>
        <v>0</v>
      </c>
      <c r="BE73" s="72">
        <f ca="1">IF(OR(BE$4&lt;$Q73,BE$4&gt;$Q73+IF($S73="",1000,$S73)-1),0,IF(MOD(BE$4-$Q73,IF($R73="",1000,$R73))=0,$O73,0))*IF($Y73&gt;0,(1+INDEX(Escalation!$B$3:$B$18,$Y73,0))^(BE$4-SSSModel!$C$5),1)*IF($X73=0,1,OFFSET(Profiles!$K$2,$X73,MAX(Profiles!$C$2,BE$4-$Q73)))*IF($AA73=1,(1+SSSModel!#REF!),1)</f>
        <v>0</v>
      </c>
      <c r="BF73" s="72">
        <f ca="1">IF(OR(BF$4&lt;$Q73,BF$4&gt;$Q73+IF($S73="",1000,$S73)-1),0,IF(MOD(BF$4-$Q73,IF($R73="",1000,$R73))=0,$O73,0))*IF($Y73&gt;0,(1+INDEX(Escalation!$B$3:$B$18,$Y73,0))^(BF$4-SSSModel!$C$5),1)*IF($X73=0,1,OFFSET(Profiles!$K$2,$X73,MAX(Profiles!$C$2,BF$4-$Q73)))*IF($AA73=1,(1+SSSModel!#REF!),1)</f>
        <v>0</v>
      </c>
      <c r="BG73" s="72">
        <f ca="1">IF(OR(BG$4&lt;$Q73,BG$4&gt;$Q73+IF($S73="",1000,$S73)-1),0,IF(MOD(BG$4-$Q73,IF($R73="",1000,$R73))=0,$O73,0))*IF($Y73&gt;0,(1+INDEX(Escalation!$B$3:$B$18,$Y73,0))^(BG$4-SSSModel!$C$5),1)*IF($X73=0,1,OFFSET(Profiles!$K$2,$X73,MAX(Profiles!$C$2,BG$4-$Q73)))*IF($AA73=1,(1+SSSModel!#REF!),1)</f>
        <v>0</v>
      </c>
      <c r="BH73" s="72">
        <f ca="1">IF(OR(BH$4&lt;$Q73,BH$4&gt;$Q73+IF($S73="",1000,$S73)-1),0,IF(MOD(BH$4-$Q73,IF($R73="",1000,$R73))=0,$O73,0))*IF($Y73&gt;0,(1+INDEX(Escalation!$B$3:$B$18,$Y73,0))^(BH$4-SSSModel!$C$5),1)*IF($X73=0,1,OFFSET(Profiles!$K$2,$X73,MAX(Profiles!$C$2,BH$4-$Q73)))*IF($AA73=1,(1+SSSModel!#REF!),1)</f>
        <v>0</v>
      </c>
      <c r="BI73" s="72">
        <f ca="1">IF(OR(BI$4&lt;$Q73,BI$4&gt;$Q73+IF($S73="",1000,$S73)-1),0,IF(MOD(BI$4-$Q73,IF($R73="",1000,$R73))=0,$O73,0))*IF($Y73&gt;0,(1+INDEX(Escalation!$B$3:$B$18,$Y73,0))^(BI$4-SSSModel!$C$5),1)*IF($X73=0,1,OFFSET(Profiles!$K$2,$X73,MAX(Profiles!$C$2,BI$4-$Q73)))*IF($AA73=1,(1+SSSModel!#REF!),1)</f>
        <v>0</v>
      </c>
      <c r="BJ73" s="72">
        <f ca="1">IF(OR(BJ$4&lt;$Q73,BJ$4&gt;$Q73+IF($S73="",1000,$S73)-1),0,IF(MOD(BJ$4-$Q73,IF($R73="",1000,$R73))=0,$O73,0))*IF($Y73&gt;0,(1+INDEX(Escalation!$B$3:$B$18,$Y73,0))^(BJ$4-SSSModel!$C$5),1)*IF($X73=0,1,OFFSET(Profiles!$K$2,$X73,MAX(Profiles!$C$2,BJ$4-$Q73)))*IF($AA73=1,(1+SSSModel!#REF!),1)</f>
        <v>0</v>
      </c>
      <c r="BK73" s="72">
        <f ca="1">IF(OR(BK$4&lt;$Q73,BK$4&gt;$Q73+IF($S73="",1000,$S73)-1),0,IF(MOD(BK$4-$Q73,IF($R73="",1000,$R73))=0,$O73,0))*IF($Y73&gt;0,(1+INDEX(Escalation!$B$3:$B$18,$Y73,0))^(BK$4-SSSModel!$C$5),1)*IF($X73=0,1,OFFSET(Profiles!$K$2,$X73,MAX(Profiles!$C$2,BK$4-$Q73)))*IF($AA73=1,(1+SSSModel!#REF!),1)</f>
        <v>0</v>
      </c>
      <c r="BL73" s="72">
        <f ca="1">IF(OR(BL$4&lt;$Q73,BL$4&gt;$Q73+IF($S73="",1000,$S73)-1),0,IF(MOD(BL$4-$Q73,IF($R73="",1000,$R73))=0,$O73,0))*IF($Y73&gt;0,(1+INDEX(Escalation!$B$3:$B$18,$Y73,0))^(BL$4-SSSModel!$C$5),1)*IF($X73=0,1,OFFSET(Profiles!$K$2,$X73,MAX(Profiles!$C$2,BL$4-$Q73)))*IF($AA73=1,(1+SSSModel!#REF!),1)</f>
        <v>0</v>
      </c>
      <c r="BM73" s="72">
        <f ca="1">IF(OR(BM$4&lt;$Q73,BM$4&gt;$Q73+IF($S73="",1000,$S73)-1),0,IF(MOD(BM$4-$Q73,IF($R73="",1000,$R73))=0,$O73,0))*IF($Y73&gt;0,(1+INDEX(Escalation!$B$3:$B$18,$Y73,0))^(BM$4-SSSModel!$C$5),1)*IF($X73=0,1,OFFSET(Profiles!$K$2,$X73,MAX(Profiles!$C$2,BM$4-$Q73)))*IF($AA73=1,(1+SSSModel!#REF!),1)</f>
        <v>0</v>
      </c>
      <c r="BN73" s="72">
        <f ca="1">IF(OR(BN$4&lt;$Q73,BN$4&gt;$Q73+IF($S73="",1000,$S73)-1),0,IF(MOD(BN$4-$Q73,IF($R73="",1000,$R73))=0,$O73,0))*IF($Y73&gt;0,(1+INDEX(Escalation!$B$3:$B$18,$Y73,0))^(BN$4-SSSModel!$C$5),1)*IF($X73=0,1,OFFSET(Profiles!$K$2,$X73,MAX(Profiles!$C$2,BN$4-$Q73)))*IF($AA73=1,(1+SSSModel!#REF!),1)</f>
        <v>0</v>
      </c>
      <c r="BO73" s="72">
        <f ca="1">IF(OR(BO$4&lt;$Q73,BO$4&gt;$Q73+IF($S73="",1000,$S73)-1),0,IF(MOD(BO$4-$Q73,IF($R73="",1000,$R73))=0,$O73,0))*IF($Y73&gt;0,(1+INDEX(Escalation!$B$3:$B$18,$Y73,0))^(BO$4-SSSModel!$C$5),1)*IF($X73=0,1,OFFSET(Profiles!$K$2,$X73,MAX(Profiles!$C$2,BO$4-$Q73)))*IF($AA73=1,(1+SSSModel!#REF!),1)</f>
        <v>0</v>
      </c>
      <c r="BP73" s="72">
        <f ca="1">IF(OR(BP$4&lt;$Q73,BP$4&gt;$Q73+IF($S73="",1000,$S73)-1),0,IF(MOD(BP$4-$Q73,IF($R73="",1000,$R73))=0,$O73,0))*IF($Y73&gt;0,(1+INDEX(Escalation!$B$3:$B$18,$Y73,0))^(BP$4-SSSModel!$C$5),1)*IF($X73=0,1,OFFSET(Profiles!$K$2,$X73,MAX(Profiles!$C$2,BP$4-$Q73)))*IF($AA73=1,(1+SSSModel!#REF!),1)</f>
        <v>0</v>
      </c>
      <c r="BQ73" s="72">
        <f ca="1">IF(OR(BQ$4&lt;$Q73,BQ$4&gt;$Q73+IF($S73="",1000,$S73)-1),0,IF(MOD(BQ$4-$Q73,IF($R73="",1000,$R73))=0,$O73,0))*IF($Y73&gt;0,(1+INDEX(Escalation!$B$3:$B$18,$Y73,0))^(BQ$4-SSSModel!$C$5),1)*IF($X73=0,1,OFFSET(Profiles!$K$2,$X73,MAX(Profiles!$C$2,BQ$4-$Q73)))*IF($AA73=1,(1+SSSModel!#REF!),1)</f>
        <v>0</v>
      </c>
      <c r="BR73" s="72">
        <f ca="1">IF(OR(BR$4&lt;$Q73,BR$4&gt;$Q73+IF($S73="",1000,$S73)-1),0,IF(MOD(BR$4-$Q73,IF($R73="",1000,$R73))=0,$O73,0))*IF($Y73&gt;0,(1+INDEX(Escalation!$B$3:$B$18,$Y73,0))^(BR$4-SSSModel!$C$5),1)*IF($X73=0,1,OFFSET(Profiles!$K$2,$X73,MAX(Profiles!$C$2,BR$4-$Q73)))*IF($AA73=1,(1+SSSModel!#REF!),1)</f>
        <v>0</v>
      </c>
      <c r="BS73" s="72">
        <f ca="1">IF(OR(BS$4&lt;$Q73,BS$4&gt;$Q73+IF($S73="",1000,$S73)-1),0,IF(MOD(BS$4-$Q73,IF($R73="",1000,$R73))=0,$O73,0))*IF($Y73&gt;0,(1+INDEX(Escalation!$B$3:$B$18,$Y73,0))^(BS$4-SSSModel!$C$5),1)*IF($X73=0,1,OFFSET(Profiles!$K$2,$X73,MAX(Profiles!$C$2,BS$4-$Q73)))*IF($AA73=1,(1+SSSModel!#REF!),1)</f>
        <v>0</v>
      </c>
      <c r="BT73" s="72">
        <f ca="1">IF(OR(BT$4&lt;$Q73,BT$4&gt;$Q73+IF($S73="",1000,$S73)-1),0,IF(MOD(BT$4-$Q73,IF($R73="",1000,$R73))=0,$O73,0))*IF($Y73&gt;0,(1+INDEX(Escalation!$B$3:$B$18,$Y73,0))^(BT$4-SSSModel!$C$5),1)*IF($X73=0,1,OFFSET(Profiles!$K$2,$X73,MAX(Profiles!$C$2,BT$4-$Q73)))*IF($AA73=1,(1+SSSModel!#REF!),1)</f>
        <v>0</v>
      </c>
      <c r="BU73" s="72">
        <f ca="1">IF(OR(BU$4&lt;$Q73,BU$4&gt;$Q73+IF($S73="",1000,$S73)-1),0,IF(MOD(BU$4-$Q73,IF($R73="",1000,$R73))=0,$O73,0))*IF($Y73&gt;0,(1+INDEX(Escalation!$B$3:$B$18,$Y73,0))^(BU$4-SSSModel!$C$5),1)*IF($X73=0,1,OFFSET(Profiles!$K$2,$X73,MAX(Profiles!$C$2,BU$4-$Q73)))*IF($AA73=1,(1+SSSModel!#REF!),1)</f>
        <v>0</v>
      </c>
      <c r="BV73" s="72">
        <f ca="1">IF(OR(BV$4&lt;$Q73,BV$4&gt;$Q73+IF($S73="",1000,$S73)-1),0,IF(MOD(BV$4-$Q73,IF($R73="",1000,$R73))=0,$O73,0))*IF($Y73&gt;0,(1+INDEX(Escalation!$B$3:$B$18,$Y73,0))^(BV$4-SSSModel!$C$5),1)*IF($X73=0,1,OFFSET(Profiles!$K$2,$X73,MAX(Profiles!$C$2,BV$4-$Q73)))*IF($AA73=1,(1+SSSModel!#REF!),1)</f>
        <v>0</v>
      </c>
      <c r="BW73" s="72">
        <f ca="1">IF(OR(BW$4&lt;$Q73,BW$4&gt;$Q73+IF($S73="",1000,$S73)-1),0,IF(MOD(BW$4-$Q73,IF($R73="",1000,$R73))=0,$O73,0))*IF($Y73&gt;0,(1+INDEX(Escalation!$B$3:$B$18,$Y73,0))^(BW$4-SSSModel!$C$5),1)*IF($X73=0,1,OFFSET(Profiles!$K$2,$X73,MAX(Profiles!$C$2,BW$4-$Q73)))*IF($AA73=1,(1+SSSModel!#REF!),1)</f>
        <v>0</v>
      </c>
      <c r="BX73" s="72">
        <f ca="1">IF(OR(BX$4&lt;$Q73,BX$4&gt;$Q73+IF($S73="",1000,$S73)-1),0,IF(MOD(BX$4-$Q73,IF($R73="",1000,$R73))=0,$O73,0))*IF($Y73&gt;0,(1+INDEX(Escalation!$B$3:$B$18,$Y73,0))^(BX$4-SSSModel!$C$5),1)*IF($X73=0,1,OFFSET(Profiles!$K$2,$X73,MAX(Profiles!$C$2,BX$4-$Q73)))*IF($AA73=1,(1+SSSModel!#REF!),1)</f>
        <v>0</v>
      </c>
      <c r="BY73" s="72">
        <f ca="1">IF(OR(BY$4&lt;$Q73,BY$4&gt;$Q73+IF($S73="",1000,$S73)-1),0,IF(MOD(BY$4-$Q73,IF($R73="",1000,$R73))=0,$O73,0))*IF($Y73&gt;0,(1+INDEX(Escalation!$B$3:$B$18,$Y73,0))^(BY$4-SSSModel!$C$5),1)*IF($X73=0,1,OFFSET(Profiles!$K$2,$X73,MAX(Profiles!$C$2,BY$4-$Q73)))*IF($AA73=1,(1+SSSModel!#REF!),1)</f>
        <v>0</v>
      </c>
      <c r="BZ73" s="72">
        <f ca="1">IF(OR(BZ$4&lt;$Q73,BZ$4&gt;$Q73+IF($S73="",1000,$S73)-1),0,IF(MOD(BZ$4-$Q73,IF($R73="",1000,$R73))=0,$O73,0))*IF($Y73&gt;0,(1+INDEX(Escalation!$B$3:$B$18,$Y73,0))^(BZ$4-SSSModel!$C$5),1)*IF($X73=0,1,OFFSET(Profiles!$K$2,$X73,MAX(Profiles!$C$2,BZ$4-$Q73)))*IF($AA73=1,(1+SSSModel!#REF!),1)</f>
        <v>0</v>
      </c>
      <c r="CA73" s="134">
        <f ca="1">IF(OR($Z73=0,SSSModel!$C$4="CF"),AC73,
IF(LEFT($V73,3)="ON_",
     IF(SSSModel!$C$4="RR",SUMPRODUCT(OFFSET($AC73,0,0,1,$CB$2),OFFSET(Profiles!$K$28,($Z73-1)*(Profiles!$I$26+1)+CA$4-SSSModel!$C$3+1,0,1,$CB$2)),
     IF(SSSModel!$C$4="ECC",$EA73*$EB73*SUMPRODUCT(OFFSET($AC73,0,MAX(0,CA$4-$DZ73-$CA$4+1),1,MIN($DZ73,CA$4-$CA$4+1)),OFFSET(Escalation!$K$24,($Y73-1)*(Escalation!$I$22+1)+CA$4-SSSModel!$C$3+1,MAX(0,CA$4-$DZ73-$CA$4+1),1,MIN($DZ73,CA$4-$CA$4+1))),
     IF(SSSModel!$C$4="PV",AC73*$EA73*(1+SSSModel!$C$2),
     IF(SSSModel!$C$4="FCR",$EC73*SUM(OFFSET($AC73,0,MAX(CA$4-$AC$4-$DZ73+1,0),1,MIN($DZ73,CA$4-$AC$4+1))),0)))),
SUM($AC73:$BZ73)*
     IF(SSSModel!$C$4="RR",OFFSET(Profiles!$K$2,$Z73,MAX(Profiles!$C$2,AC$4-$W73)),
     IF(SSSModel!$C$4="ECC",$EA73*$EB73*IF(MAX(Escalation!$C$2,AC$4-$W73)&gt;$DZ73-1,0,OFFSET(Escalation!$K$2,$Y73,MAX(Escalation!$C$2,AC$4-$W73))),
     IF(SSSModel!$C$4="PV",IF(CA$4=$W73,$EA73*(1+SSSModel!$C$2),0),
     IF(SSSModel!$C$4="FCR",IF(AND(CA$4&gt;=$W73,OFFSET(Profiles!$K$2,$Z73,MAX(Profiles!$C$2,AC$4-$W73))&gt;0),$EC73,0),0))))))</f>
        <v>0</v>
      </c>
      <c r="CB73" s="135">
        <f ca="1">IF(OR($Z73=0,SSSModel!$C$4="CF"),AD73,
IF(LEFT($V73,3)="ON_",
     IF(SSSModel!$C$4="RR",SUMPRODUCT(OFFSET($AC73,0,0,1,$CB$2),OFFSET(Profiles!$K$28,($Z73-1)*(Profiles!$I$26+1)+CB$4-SSSModel!$C$3+1,0,1,$CB$2)),
     IF(SSSModel!$C$4="ECC",$EA73*$EB73*SUMPRODUCT(OFFSET($AC73,0,MAX(0,CB$4-$DZ73-$CA$4+1),1,MIN($DZ73,CB$4-$CA$4+1)),OFFSET(Escalation!$K$24,($Y73-1)*(Escalation!$I$22+1)+CB$4-SSSModel!$C$3+1,MAX(0,CB$4-$DZ73-$CA$4+1),1,MIN($DZ73,CB$4-$CA$4+1))),
     IF(SSSModel!$C$4="PV",AD73*$EA73*(1+SSSModel!$C$2),
     IF(SSSModel!$C$4="FCR",$EC73*SUM(OFFSET($AC73,0,MAX(CB$4-$AC$4-$DZ73+1,0),1,MIN($DZ73,CB$4-$AC$4+1))),0)))),
SUM($AC73:$BZ73)*
     IF(SSSModel!$C$4="RR",OFFSET(Profiles!$K$2,$Z73,MAX(Profiles!$C$2,AD$4-$W73)),
     IF(SSSModel!$C$4="ECC",$EA73*$EB73*IF(MAX(Escalation!$C$2,AD$4-$W73)&gt;$DZ73-1,0,OFFSET(Escalation!$K$2,$Y73,MAX(Escalation!$C$2,AD$4-$W73))),
     IF(SSSModel!$C$4="PV",IF(CB$4=$W73,$EA73*(1+SSSModel!$C$2),0),
     IF(SSSModel!$C$4="FCR",IF(AND(CB$4&gt;=$W73,OFFSET(Profiles!$K$2,$Z73,MAX(Profiles!$C$2,AD$4-$W73))&gt;0),$EC73,0),0))))))</f>
        <v>0</v>
      </c>
      <c r="CC73" s="135">
        <f ca="1">IF(OR($Z73=0,SSSModel!$C$4="CF"),AE73,
IF(LEFT($V73,3)="ON_",
     IF(SSSModel!$C$4="RR",SUMPRODUCT(OFFSET($AC73,0,0,1,$CB$2),OFFSET(Profiles!$K$28,($Z73-1)*(Profiles!$I$26+1)+CC$4-SSSModel!$C$3+1,0,1,$CB$2)),
     IF(SSSModel!$C$4="ECC",$EA73*$EB73*SUMPRODUCT(OFFSET($AC73,0,MAX(0,CC$4-$DZ73-$CA$4+1),1,MIN($DZ73,CC$4-$CA$4+1)),OFFSET(Escalation!$K$24,($Y73-1)*(Escalation!$I$22+1)+CC$4-SSSModel!$C$3+1,MAX(0,CC$4-$DZ73-$CA$4+1),1,MIN($DZ73,CC$4-$CA$4+1))),
     IF(SSSModel!$C$4="PV",AE73*$EA73*(1+SSSModel!$C$2),
     IF(SSSModel!$C$4="FCR",$EC73*SUM(OFFSET($AC73,0,MAX(CC$4-$AC$4-$DZ73+1,0),1,MIN($DZ73,CC$4-$AC$4+1))),0)))),
SUM($AC73:$BZ73)*
     IF(SSSModel!$C$4="RR",OFFSET(Profiles!$K$2,$Z73,MAX(Profiles!$C$2,AE$4-$W73)),
     IF(SSSModel!$C$4="ECC",$EA73*$EB73*IF(MAX(Escalation!$C$2,AE$4-$W73)&gt;$DZ73-1,0,OFFSET(Escalation!$K$2,$Y73,MAX(Escalation!$C$2,AE$4-$W73))),
     IF(SSSModel!$C$4="PV",IF(CC$4=$W73,$EA73*(1+SSSModel!$C$2),0),
     IF(SSSModel!$C$4="FCR",IF(AND(CC$4&gt;=$W73,OFFSET(Profiles!$K$2,$Z73,MAX(Profiles!$C$2,AE$4-$W73))&gt;0),$EC73,0),0))))))</f>
        <v>0</v>
      </c>
      <c r="CD73" s="135">
        <f ca="1">IF(OR($Z73=0,SSSModel!$C$4="CF"),AF73,
IF(LEFT($V73,3)="ON_",
     IF(SSSModel!$C$4="RR",SUMPRODUCT(OFFSET($AC73,0,0,1,$CB$2),OFFSET(Profiles!$K$28,($Z73-1)*(Profiles!$I$26+1)+CD$4-SSSModel!$C$3+1,0,1,$CB$2)),
     IF(SSSModel!$C$4="ECC",$EA73*$EB73*SUMPRODUCT(OFFSET($AC73,0,MAX(0,CD$4-$DZ73-$CA$4+1),1,MIN($DZ73,CD$4-$CA$4+1)),OFFSET(Escalation!$K$24,($Y73-1)*(Escalation!$I$22+1)+CD$4-SSSModel!$C$3+1,MAX(0,CD$4-$DZ73-$CA$4+1),1,MIN($DZ73,CD$4-$CA$4+1))),
     IF(SSSModel!$C$4="PV",AF73*$EA73*(1+SSSModel!$C$2),
     IF(SSSModel!$C$4="FCR",$EC73*SUM(OFFSET($AC73,0,MAX(CD$4-$AC$4-$DZ73+1,0),1,MIN($DZ73,CD$4-$AC$4+1))),0)))),
SUM($AC73:$BZ73)*
     IF(SSSModel!$C$4="RR",OFFSET(Profiles!$K$2,$Z73,MAX(Profiles!$C$2,AF$4-$W73)),
     IF(SSSModel!$C$4="ECC",$EA73*$EB73*IF(MAX(Escalation!$C$2,AF$4-$W73)&gt;$DZ73-1,0,OFFSET(Escalation!$K$2,$Y73,MAX(Escalation!$C$2,AF$4-$W73))),
     IF(SSSModel!$C$4="PV",IF(CD$4=$W73,$EA73*(1+SSSModel!$C$2),0),
     IF(SSSModel!$C$4="FCR",IF(AND(CD$4&gt;=$W73,OFFSET(Profiles!$K$2,$Z73,MAX(Profiles!$C$2,AF$4-$W73))&gt;0),$EC73,0),0))))))</f>
        <v>0</v>
      </c>
      <c r="CE73" s="135">
        <f ca="1">IF(OR($Z73=0,SSSModel!$C$4="CF"),AG73,
IF(LEFT($V73,3)="ON_",
     IF(SSSModel!$C$4="RR",SUMPRODUCT(OFFSET($AC73,0,0,1,$CB$2),OFFSET(Profiles!$K$28,($Z73-1)*(Profiles!$I$26+1)+CE$4-SSSModel!$C$3+1,0,1,$CB$2)),
     IF(SSSModel!$C$4="ECC",$EA73*$EB73*SUMPRODUCT(OFFSET($AC73,0,MAX(0,CE$4-$DZ73-$CA$4+1),1,MIN($DZ73,CE$4-$CA$4+1)),OFFSET(Escalation!$K$24,($Y73-1)*(Escalation!$I$22+1)+CE$4-SSSModel!$C$3+1,MAX(0,CE$4-$DZ73-$CA$4+1),1,MIN($DZ73,CE$4-$CA$4+1))),
     IF(SSSModel!$C$4="PV",AG73*$EA73*(1+SSSModel!$C$2),
     IF(SSSModel!$C$4="FCR",$EC73*SUM(OFFSET($AC73,0,MAX(CE$4-$AC$4-$DZ73+1,0),1,MIN($DZ73,CE$4-$AC$4+1))),0)))),
SUM($AC73:$BZ73)*
     IF(SSSModel!$C$4="RR",OFFSET(Profiles!$K$2,$Z73,MAX(Profiles!$C$2,AG$4-$W73)),
     IF(SSSModel!$C$4="ECC",$EA73*$EB73*IF(MAX(Escalation!$C$2,AG$4-$W73)&gt;$DZ73-1,0,OFFSET(Escalation!$K$2,$Y73,MAX(Escalation!$C$2,AG$4-$W73))),
     IF(SSSModel!$C$4="PV",IF(CE$4=$W73,$EA73*(1+SSSModel!$C$2),0),
     IF(SSSModel!$C$4="FCR",IF(AND(CE$4&gt;=$W73,OFFSET(Profiles!$K$2,$Z73,MAX(Profiles!$C$2,AG$4-$W73))&gt;0),$EC73,0),0))))))</f>
        <v>0</v>
      </c>
      <c r="CF73" s="135">
        <f ca="1">IF(OR($Z73=0,SSSModel!$C$4="CF"),AH73,
IF(LEFT($V73,3)="ON_",
     IF(SSSModel!$C$4="RR",SUMPRODUCT(OFFSET($AC73,0,0,1,$CB$2),OFFSET(Profiles!$K$28,($Z73-1)*(Profiles!$I$26+1)+CF$4-SSSModel!$C$3+1,0,1,$CB$2)),
     IF(SSSModel!$C$4="ECC",$EA73*$EB73*SUMPRODUCT(OFFSET($AC73,0,MAX(0,CF$4-$DZ73-$CA$4+1),1,MIN($DZ73,CF$4-$CA$4+1)),OFFSET(Escalation!$K$24,($Y73-1)*(Escalation!$I$22+1)+CF$4-SSSModel!$C$3+1,MAX(0,CF$4-$DZ73-$CA$4+1),1,MIN($DZ73,CF$4-$CA$4+1))),
     IF(SSSModel!$C$4="PV",AH73*$EA73*(1+SSSModel!$C$2),
     IF(SSSModel!$C$4="FCR",$EC73*SUM(OFFSET($AC73,0,MAX(CF$4-$AC$4-$DZ73+1,0),1,MIN($DZ73,CF$4-$AC$4+1))),0)))),
SUM($AC73:$BZ73)*
     IF(SSSModel!$C$4="RR",OFFSET(Profiles!$K$2,$Z73,MAX(Profiles!$C$2,AH$4-$W73)),
     IF(SSSModel!$C$4="ECC",$EA73*$EB73*IF(MAX(Escalation!$C$2,AH$4-$W73)&gt;$DZ73-1,0,OFFSET(Escalation!$K$2,$Y73,MAX(Escalation!$C$2,AH$4-$W73))),
     IF(SSSModel!$C$4="PV",IF(CF$4=$W73,$EA73*(1+SSSModel!$C$2),0),
     IF(SSSModel!$C$4="FCR",IF(AND(CF$4&gt;=$W73,OFFSET(Profiles!$K$2,$Z73,MAX(Profiles!$C$2,AH$4-$W73))&gt;0),$EC73,0),0))))))</f>
        <v>0</v>
      </c>
      <c r="CG73" s="135">
        <f ca="1">IF(OR($Z73=0,SSSModel!$C$4="CF"),AI73,
IF(LEFT($V73,3)="ON_",
     IF(SSSModel!$C$4="RR",SUMPRODUCT(OFFSET($AC73,0,0,1,$CB$2),OFFSET(Profiles!$K$28,($Z73-1)*(Profiles!$I$26+1)+CG$4-SSSModel!$C$3+1,0,1,$CB$2)),
     IF(SSSModel!$C$4="ECC",$EA73*$EB73*SUMPRODUCT(OFFSET($AC73,0,MAX(0,CG$4-$DZ73-$CA$4+1),1,MIN($DZ73,CG$4-$CA$4+1)),OFFSET(Escalation!$K$24,($Y73-1)*(Escalation!$I$22+1)+CG$4-SSSModel!$C$3+1,MAX(0,CG$4-$DZ73-$CA$4+1),1,MIN($DZ73,CG$4-$CA$4+1))),
     IF(SSSModel!$C$4="PV",AI73*$EA73*(1+SSSModel!$C$2),
     IF(SSSModel!$C$4="FCR",$EC73*SUM(OFFSET($AC73,0,MAX(CG$4-$AC$4-$DZ73+1,0),1,MIN($DZ73,CG$4-$AC$4+1))),0)))),
SUM($AC73:$BZ73)*
     IF(SSSModel!$C$4="RR",OFFSET(Profiles!$K$2,$Z73,MAX(Profiles!$C$2,AI$4-$W73)),
     IF(SSSModel!$C$4="ECC",$EA73*$EB73*IF(MAX(Escalation!$C$2,AI$4-$W73)&gt;$DZ73-1,0,OFFSET(Escalation!$K$2,$Y73,MAX(Escalation!$C$2,AI$4-$W73))),
     IF(SSSModel!$C$4="PV",IF(CG$4=$W73,$EA73*(1+SSSModel!$C$2),0),
     IF(SSSModel!$C$4="FCR",IF(AND(CG$4&gt;=$W73,OFFSET(Profiles!$K$2,$Z73,MAX(Profiles!$C$2,AI$4-$W73))&gt;0),$EC73,0),0))))))</f>
        <v>0</v>
      </c>
      <c r="CH73" s="135">
        <f ca="1">IF(OR($Z73=0,SSSModel!$C$4="CF"),AJ73,
IF(LEFT($V73,3)="ON_",
     IF(SSSModel!$C$4="RR",SUMPRODUCT(OFFSET($AC73,0,0,1,$CB$2),OFFSET(Profiles!$K$28,($Z73-1)*(Profiles!$I$26+1)+CH$4-SSSModel!$C$3+1,0,1,$CB$2)),
     IF(SSSModel!$C$4="ECC",$EA73*$EB73*SUMPRODUCT(OFFSET($AC73,0,MAX(0,CH$4-$DZ73-$CA$4+1),1,MIN($DZ73,CH$4-$CA$4+1)),OFFSET(Escalation!$K$24,($Y73-1)*(Escalation!$I$22+1)+CH$4-SSSModel!$C$3+1,MAX(0,CH$4-$DZ73-$CA$4+1),1,MIN($DZ73,CH$4-$CA$4+1))),
     IF(SSSModel!$C$4="PV",AJ73*$EA73*(1+SSSModel!$C$2),
     IF(SSSModel!$C$4="FCR",$EC73*SUM(OFFSET($AC73,0,MAX(CH$4-$AC$4-$DZ73+1,0),1,MIN($DZ73,CH$4-$AC$4+1))),0)))),
SUM($AC73:$BZ73)*
     IF(SSSModel!$C$4="RR",OFFSET(Profiles!$K$2,$Z73,MAX(Profiles!$C$2,AJ$4-$W73)),
     IF(SSSModel!$C$4="ECC",$EA73*$EB73*IF(MAX(Escalation!$C$2,AJ$4-$W73)&gt;$DZ73-1,0,OFFSET(Escalation!$K$2,$Y73,MAX(Escalation!$C$2,AJ$4-$W73))),
     IF(SSSModel!$C$4="PV",IF(CH$4=$W73,$EA73*(1+SSSModel!$C$2),0),
     IF(SSSModel!$C$4="FCR",IF(AND(CH$4&gt;=$W73,OFFSET(Profiles!$K$2,$Z73,MAX(Profiles!$C$2,AJ$4-$W73))&gt;0),$EC73,0),0))))))</f>
        <v>0</v>
      </c>
      <c r="CI73" s="135">
        <f ca="1">IF(OR($Z73=0,SSSModel!$C$4="CF"),AK73,
IF(LEFT($V73,3)="ON_",
     IF(SSSModel!$C$4="RR",SUMPRODUCT(OFFSET($AC73,0,0,1,$CB$2),OFFSET(Profiles!$K$28,($Z73-1)*(Profiles!$I$26+1)+CI$4-SSSModel!$C$3+1,0,1,$CB$2)),
     IF(SSSModel!$C$4="ECC",$EA73*$EB73*SUMPRODUCT(OFFSET($AC73,0,MAX(0,CI$4-$DZ73-$CA$4+1),1,MIN($DZ73,CI$4-$CA$4+1)),OFFSET(Escalation!$K$24,($Y73-1)*(Escalation!$I$22+1)+CI$4-SSSModel!$C$3+1,MAX(0,CI$4-$DZ73-$CA$4+1),1,MIN($DZ73,CI$4-$CA$4+1))),
     IF(SSSModel!$C$4="PV",AK73*$EA73*(1+SSSModel!$C$2),
     IF(SSSModel!$C$4="FCR",$EC73*SUM(OFFSET($AC73,0,MAX(CI$4-$AC$4-$DZ73+1,0),1,MIN($DZ73,CI$4-$AC$4+1))),0)))),
SUM($AC73:$BZ73)*
     IF(SSSModel!$C$4="RR",OFFSET(Profiles!$K$2,$Z73,MAX(Profiles!$C$2,AK$4-$W73)),
     IF(SSSModel!$C$4="ECC",$EA73*$EB73*IF(MAX(Escalation!$C$2,AK$4-$W73)&gt;$DZ73-1,0,OFFSET(Escalation!$K$2,$Y73,MAX(Escalation!$C$2,AK$4-$W73))),
     IF(SSSModel!$C$4="PV",IF(CI$4=$W73,$EA73*(1+SSSModel!$C$2),0),
     IF(SSSModel!$C$4="FCR",IF(AND(CI$4&gt;=$W73,OFFSET(Profiles!$K$2,$Z73,MAX(Profiles!$C$2,AK$4-$W73))&gt;0),$EC73,0),0))))))</f>
        <v>0</v>
      </c>
      <c r="CJ73" s="135">
        <f ca="1">IF(OR($Z73=0,SSSModel!$C$4="CF"),AL73,
IF(LEFT($V73,3)="ON_",
     IF(SSSModel!$C$4="RR",SUMPRODUCT(OFFSET($AC73,0,0,1,$CB$2),OFFSET(Profiles!$K$28,($Z73-1)*(Profiles!$I$26+1)+CJ$4-SSSModel!$C$3+1,0,1,$CB$2)),
     IF(SSSModel!$C$4="ECC",$EA73*$EB73*SUMPRODUCT(OFFSET($AC73,0,MAX(0,CJ$4-$DZ73-$CA$4+1),1,MIN($DZ73,CJ$4-$CA$4+1)),OFFSET(Escalation!$K$24,($Y73-1)*(Escalation!$I$22+1)+CJ$4-SSSModel!$C$3+1,MAX(0,CJ$4-$DZ73-$CA$4+1),1,MIN($DZ73,CJ$4-$CA$4+1))),
     IF(SSSModel!$C$4="PV",AL73*$EA73*(1+SSSModel!$C$2),
     IF(SSSModel!$C$4="FCR",$EC73*SUM(OFFSET($AC73,0,MAX(CJ$4-$AC$4-$DZ73+1,0),1,MIN($DZ73,CJ$4-$AC$4+1))),0)))),
SUM($AC73:$BZ73)*
     IF(SSSModel!$C$4="RR",OFFSET(Profiles!$K$2,$Z73,MAX(Profiles!$C$2,AL$4-$W73)),
     IF(SSSModel!$C$4="ECC",$EA73*$EB73*IF(MAX(Escalation!$C$2,AL$4-$W73)&gt;$DZ73-1,0,OFFSET(Escalation!$K$2,$Y73,MAX(Escalation!$C$2,AL$4-$W73))),
     IF(SSSModel!$C$4="PV",IF(CJ$4=$W73,$EA73*(1+SSSModel!$C$2),0),
     IF(SSSModel!$C$4="FCR",IF(AND(CJ$4&gt;=$W73,OFFSET(Profiles!$K$2,$Z73,MAX(Profiles!$C$2,AL$4-$W73))&gt;0),$EC73,0),0))))))</f>
        <v>0</v>
      </c>
      <c r="CK73" s="135">
        <f ca="1">IF(OR($Z73=0,SSSModel!$C$4="CF"),AM73,
IF(LEFT($V73,3)="ON_",
     IF(SSSModel!$C$4="RR",SUMPRODUCT(OFFSET($AC73,0,0,1,$CB$2),OFFSET(Profiles!$K$28,($Z73-1)*(Profiles!$I$26+1)+CK$4-SSSModel!$C$3+1,0,1,$CB$2)),
     IF(SSSModel!$C$4="ECC",$EA73*$EB73*SUMPRODUCT(OFFSET($AC73,0,MAX(0,CK$4-$DZ73-$CA$4+1),1,MIN($DZ73,CK$4-$CA$4+1)),OFFSET(Escalation!$K$24,($Y73-1)*(Escalation!$I$22+1)+CK$4-SSSModel!$C$3+1,MAX(0,CK$4-$DZ73-$CA$4+1),1,MIN($DZ73,CK$4-$CA$4+1))),
     IF(SSSModel!$C$4="PV",AM73*$EA73*(1+SSSModel!$C$2),
     IF(SSSModel!$C$4="FCR",$EC73*SUM(OFFSET($AC73,0,MAX(CK$4-$AC$4-$DZ73+1,0),1,MIN($DZ73,CK$4-$AC$4+1))),0)))),
SUM($AC73:$BZ73)*
     IF(SSSModel!$C$4="RR",OFFSET(Profiles!$K$2,$Z73,MAX(Profiles!$C$2,AM$4-$W73)),
     IF(SSSModel!$C$4="ECC",$EA73*$EB73*IF(MAX(Escalation!$C$2,AM$4-$W73)&gt;$DZ73-1,0,OFFSET(Escalation!$K$2,$Y73,MAX(Escalation!$C$2,AM$4-$W73))),
     IF(SSSModel!$C$4="PV",IF(CK$4=$W73,$EA73*(1+SSSModel!$C$2),0),
     IF(SSSModel!$C$4="FCR",IF(AND(CK$4&gt;=$W73,OFFSET(Profiles!$K$2,$Z73,MAX(Profiles!$C$2,AM$4-$W73))&gt;0),$EC73,0),0))))))</f>
        <v>0</v>
      </c>
      <c r="CL73" s="135">
        <f ca="1">IF(OR($Z73=0,SSSModel!$C$4="CF"),AN73,
IF(LEFT($V73,3)="ON_",
     IF(SSSModel!$C$4="RR",SUMPRODUCT(OFFSET($AC73,0,0,1,$CB$2),OFFSET(Profiles!$K$28,($Z73-1)*(Profiles!$I$26+1)+CL$4-SSSModel!$C$3+1,0,1,$CB$2)),
     IF(SSSModel!$C$4="ECC",$EA73*$EB73*SUMPRODUCT(OFFSET($AC73,0,MAX(0,CL$4-$DZ73-$CA$4+1),1,MIN($DZ73,CL$4-$CA$4+1)),OFFSET(Escalation!$K$24,($Y73-1)*(Escalation!$I$22+1)+CL$4-SSSModel!$C$3+1,MAX(0,CL$4-$DZ73-$CA$4+1),1,MIN($DZ73,CL$4-$CA$4+1))),
     IF(SSSModel!$C$4="PV",AN73*$EA73*(1+SSSModel!$C$2),
     IF(SSSModel!$C$4="FCR",$EC73*SUM(OFFSET($AC73,0,MAX(CL$4-$AC$4-$DZ73+1,0),1,MIN($DZ73,CL$4-$AC$4+1))),0)))),
SUM($AC73:$BZ73)*
     IF(SSSModel!$C$4="RR",OFFSET(Profiles!$K$2,$Z73,MAX(Profiles!$C$2,AN$4-$W73)),
     IF(SSSModel!$C$4="ECC",$EA73*$EB73*IF(MAX(Escalation!$C$2,AN$4-$W73)&gt;$DZ73-1,0,OFFSET(Escalation!$K$2,$Y73,MAX(Escalation!$C$2,AN$4-$W73))),
     IF(SSSModel!$C$4="PV",IF(CL$4=$W73,$EA73*(1+SSSModel!$C$2),0),
     IF(SSSModel!$C$4="FCR",IF(AND(CL$4&gt;=$W73,OFFSET(Profiles!$K$2,$Z73,MAX(Profiles!$C$2,AN$4-$W73))&gt;0),$EC73,0),0))))))</f>
        <v>0</v>
      </c>
      <c r="CM73" s="135">
        <f ca="1">IF(OR($Z73=0,SSSModel!$C$4="CF"),AO73,
IF(LEFT($V73,3)="ON_",
     IF(SSSModel!$C$4="RR",SUMPRODUCT(OFFSET($AC73,0,0,1,$CB$2),OFFSET(Profiles!$K$28,($Z73-1)*(Profiles!$I$26+1)+CM$4-SSSModel!$C$3+1,0,1,$CB$2)),
     IF(SSSModel!$C$4="ECC",$EA73*$EB73*SUMPRODUCT(OFFSET($AC73,0,MAX(0,CM$4-$DZ73-$CA$4+1),1,MIN($DZ73,CM$4-$CA$4+1)),OFFSET(Escalation!$K$24,($Y73-1)*(Escalation!$I$22+1)+CM$4-SSSModel!$C$3+1,MAX(0,CM$4-$DZ73-$CA$4+1),1,MIN($DZ73,CM$4-$CA$4+1))),
     IF(SSSModel!$C$4="PV",AO73*$EA73*(1+SSSModel!$C$2),
     IF(SSSModel!$C$4="FCR",$EC73*SUM(OFFSET($AC73,0,MAX(CM$4-$AC$4-$DZ73+1,0),1,MIN($DZ73,CM$4-$AC$4+1))),0)))),
SUM($AC73:$BZ73)*
     IF(SSSModel!$C$4="RR",OFFSET(Profiles!$K$2,$Z73,MAX(Profiles!$C$2,AO$4-$W73)),
     IF(SSSModel!$C$4="ECC",$EA73*$EB73*IF(MAX(Escalation!$C$2,AO$4-$W73)&gt;$DZ73-1,0,OFFSET(Escalation!$K$2,$Y73,MAX(Escalation!$C$2,AO$4-$W73))),
     IF(SSSModel!$C$4="PV",IF(CM$4=$W73,$EA73*(1+SSSModel!$C$2),0),
     IF(SSSModel!$C$4="FCR",IF(AND(CM$4&gt;=$W73,OFFSET(Profiles!$K$2,$Z73,MAX(Profiles!$C$2,AO$4-$W73))&gt;0),$EC73,0),0))))))</f>
        <v>0</v>
      </c>
      <c r="CN73" s="135">
        <f ca="1">IF(OR($Z73=0,SSSModel!$C$4="CF"),AP73,
IF(LEFT($V73,3)="ON_",
     IF(SSSModel!$C$4="RR",SUMPRODUCT(OFFSET($AC73,0,0,1,$CB$2),OFFSET(Profiles!$K$28,($Z73-1)*(Profiles!$I$26+1)+CN$4-SSSModel!$C$3+1,0,1,$CB$2)),
     IF(SSSModel!$C$4="ECC",$EA73*$EB73*SUMPRODUCT(OFFSET($AC73,0,MAX(0,CN$4-$DZ73-$CA$4+1),1,MIN($DZ73,CN$4-$CA$4+1)),OFFSET(Escalation!$K$24,($Y73-1)*(Escalation!$I$22+1)+CN$4-SSSModel!$C$3+1,MAX(0,CN$4-$DZ73-$CA$4+1),1,MIN($DZ73,CN$4-$CA$4+1))),
     IF(SSSModel!$C$4="PV",AP73*$EA73*(1+SSSModel!$C$2),
     IF(SSSModel!$C$4="FCR",$EC73*SUM(OFFSET($AC73,0,MAX(CN$4-$AC$4-$DZ73+1,0),1,MIN($DZ73,CN$4-$AC$4+1))),0)))),
SUM($AC73:$BZ73)*
     IF(SSSModel!$C$4="RR",OFFSET(Profiles!$K$2,$Z73,MAX(Profiles!$C$2,AP$4-$W73)),
     IF(SSSModel!$C$4="ECC",$EA73*$EB73*IF(MAX(Escalation!$C$2,AP$4-$W73)&gt;$DZ73-1,0,OFFSET(Escalation!$K$2,$Y73,MAX(Escalation!$C$2,AP$4-$W73))),
     IF(SSSModel!$C$4="PV",IF(CN$4=$W73,$EA73*(1+SSSModel!$C$2),0),
     IF(SSSModel!$C$4="FCR",IF(AND(CN$4&gt;=$W73,OFFSET(Profiles!$K$2,$Z73,MAX(Profiles!$C$2,AP$4-$W73))&gt;0),$EC73,0),0))))))</f>
        <v>0</v>
      </c>
      <c r="CO73" s="135">
        <f ca="1">IF(OR($Z73=0,SSSModel!$C$4="CF"),AQ73,
IF(LEFT($V73,3)="ON_",
     IF(SSSModel!$C$4="RR",SUMPRODUCT(OFFSET($AC73,0,0,1,$CB$2),OFFSET(Profiles!$K$28,($Z73-1)*(Profiles!$I$26+1)+CO$4-SSSModel!$C$3+1,0,1,$CB$2)),
     IF(SSSModel!$C$4="ECC",$EA73*$EB73*SUMPRODUCT(OFFSET($AC73,0,MAX(0,CO$4-$DZ73-$CA$4+1),1,MIN($DZ73,CO$4-$CA$4+1)),OFFSET(Escalation!$K$24,($Y73-1)*(Escalation!$I$22+1)+CO$4-SSSModel!$C$3+1,MAX(0,CO$4-$DZ73-$CA$4+1),1,MIN($DZ73,CO$4-$CA$4+1))),
     IF(SSSModel!$C$4="PV",AQ73*$EA73*(1+SSSModel!$C$2),
     IF(SSSModel!$C$4="FCR",$EC73*SUM(OFFSET($AC73,0,MAX(CO$4-$AC$4-$DZ73+1,0),1,MIN($DZ73,CO$4-$AC$4+1))),0)))),
SUM($AC73:$BZ73)*
     IF(SSSModel!$C$4="RR",OFFSET(Profiles!$K$2,$Z73,MAX(Profiles!$C$2,AQ$4-$W73)),
     IF(SSSModel!$C$4="ECC",$EA73*$EB73*IF(MAX(Escalation!$C$2,AQ$4-$W73)&gt;$DZ73-1,0,OFFSET(Escalation!$K$2,$Y73,MAX(Escalation!$C$2,AQ$4-$W73))),
     IF(SSSModel!$C$4="PV",IF(CO$4=$W73,$EA73*(1+SSSModel!$C$2),0),
     IF(SSSModel!$C$4="FCR",IF(AND(CO$4&gt;=$W73,OFFSET(Profiles!$K$2,$Z73,MAX(Profiles!$C$2,AQ$4-$W73))&gt;0),$EC73,0),0))))))</f>
        <v>0</v>
      </c>
      <c r="CP73" s="135">
        <f ca="1">IF(OR($Z73=0,SSSModel!$C$4="CF"),AR73,
IF(LEFT($V73,3)="ON_",
     IF(SSSModel!$C$4="RR",SUMPRODUCT(OFFSET($AC73,0,0,1,$CB$2),OFFSET(Profiles!$K$28,($Z73-1)*(Profiles!$I$26+1)+CP$4-SSSModel!$C$3+1,0,1,$CB$2)),
     IF(SSSModel!$C$4="ECC",$EA73*$EB73*SUMPRODUCT(OFFSET($AC73,0,MAX(0,CP$4-$DZ73-$CA$4+1),1,MIN($DZ73,CP$4-$CA$4+1)),OFFSET(Escalation!$K$24,($Y73-1)*(Escalation!$I$22+1)+CP$4-SSSModel!$C$3+1,MAX(0,CP$4-$DZ73-$CA$4+1),1,MIN($DZ73,CP$4-$CA$4+1))),
     IF(SSSModel!$C$4="PV",AR73*$EA73*(1+SSSModel!$C$2),
     IF(SSSModel!$C$4="FCR",$EC73*SUM(OFFSET($AC73,0,MAX(CP$4-$AC$4-$DZ73+1,0),1,MIN($DZ73,CP$4-$AC$4+1))),0)))),
SUM($AC73:$BZ73)*
     IF(SSSModel!$C$4="RR",OFFSET(Profiles!$K$2,$Z73,MAX(Profiles!$C$2,AR$4-$W73)),
     IF(SSSModel!$C$4="ECC",$EA73*$EB73*IF(MAX(Escalation!$C$2,AR$4-$W73)&gt;$DZ73-1,0,OFFSET(Escalation!$K$2,$Y73,MAX(Escalation!$C$2,AR$4-$W73))),
     IF(SSSModel!$C$4="PV",IF(CP$4=$W73,$EA73*(1+SSSModel!$C$2),0),
     IF(SSSModel!$C$4="FCR",IF(AND(CP$4&gt;=$W73,OFFSET(Profiles!$K$2,$Z73,MAX(Profiles!$C$2,AR$4-$W73))&gt;0),$EC73,0),0))))))</f>
        <v>0</v>
      </c>
      <c r="CQ73" s="135">
        <f ca="1">IF(OR($Z73=0,SSSModel!$C$4="CF"),AS73,
IF(LEFT($V73,3)="ON_",
     IF(SSSModel!$C$4="RR",SUMPRODUCT(OFFSET($AC73,0,0,1,$CB$2),OFFSET(Profiles!$K$28,($Z73-1)*(Profiles!$I$26+1)+CQ$4-SSSModel!$C$3+1,0,1,$CB$2)),
     IF(SSSModel!$C$4="ECC",$EA73*$EB73*SUMPRODUCT(OFFSET($AC73,0,MAX(0,CQ$4-$DZ73-$CA$4+1),1,MIN($DZ73,CQ$4-$CA$4+1)),OFFSET(Escalation!$K$24,($Y73-1)*(Escalation!$I$22+1)+CQ$4-SSSModel!$C$3+1,MAX(0,CQ$4-$DZ73-$CA$4+1),1,MIN($DZ73,CQ$4-$CA$4+1))),
     IF(SSSModel!$C$4="PV",AS73*$EA73*(1+SSSModel!$C$2),
     IF(SSSModel!$C$4="FCR",$EC73*SUM(OFFSET($AC73,0,MAX(CQ$4-$AC$4-$DZ73+1,0),1,MIN($DZ73,CQ$4-$AC$4+1))),0)))),
SUM($AC73:$BZ73)*
     IF(SSSModel!$C$4="RR",OFFSET(Profiles!$K$2,$Z73,MAX(Profiles!$C$2,AS$4-$W73)),
     IF(SSSModel!$C$4="ECC",$EA73*$EB73*IF(MAX(Escalation!$C$2,AS$4-$W73)&gt;$DZ73-1,0,OFFSET(Escalation!$K$2,$Y73,MAX(Escalation!$C$2,AS$4-$W73))),
     IF(SSSModel!$C$4="PV",IF(CQ$4=$W73,$EA73*(1+SSSModel!$C$2),0),
     IF(SSSModel!$C$4="FCR",IF(AND(CQ$4&gt;=$W73,OFFSET(Profiles!$K$2,$Z73,MAX(Profiles!$C$2,AS$4-$W73))&gt;0),$EC73,0),0))))))</f>
        <v>0</v>
      </c>
      <c r="CR73" s="135">
        <f ca="1">IF(OR($Z73=0,SSSModel!$C$4="CF"),AT73,
IF(LEFT($V73,3)="ON_",
     IF(SSSModel!$C$4="RR",SUMPRODUCT(OFFSET($AC73,0,0,1,$CB$2),OFFSET(Profiles!$K$28,($Z73-1)*(Profiles!$I$26+1)+CR$4-SSSModel!$C$3+1,0,1,$CB$2)),
     IF(SSSModel!$C$4="ECC",$EA73*$EB73*SUMPRODUCT(OFFSET($AC73,0,MAX(0,CR$4-$DZ73-$CA$4+1),1,MIN($DZ73,CR$4-$CA$4+1)),OFFSET(Escalation!$K$24,($Y73-1)*(Escalation!$I$22+1)+CR$4-SSSModel!$C$3+1,MAX(0,CR$4-$DZ73-$CA$4+1),1,MIN($DZ73,CR$4-$CA$4+1))),
     IF(SSSModel!$C$4="PV",AT73*$EA73*(1+SSSModel!$C$2),
     IF(SSSModel!$C$4="FCR",$EC73*SUM(OFFSET($AC73,0,MAX(CR$4-$AC$4-$DZ73+1,0),1,MIN($DZ73,CR$4-$AC$4+1))),0)))),
SUM($AC73:$BZ73)*
     IF(SSSModel!$C$4="RR",OFFSET(Profiles!$K$2,$Z73,MAX(Profiles!$C$2,AT$4-$W73)),
     IF(SSSModel!$C$4="ECC",$EA73*$EB73*IF(MAX(Escalation!$C$2,AT$4-$W73)&gt;$DZ73-1,0,OFFSET(Escalation!$K$2,$Y73,MAX(Escalation!$C$2,AT$4-$W73))),
     IF(SSSModel!$C$4="PV",IF(CR$4=$W73,$EA73*(1+SSSModel!$C$2),0),
     IF(SSSModel!$C$4="FCR",IF(AND(CR$4&gt;=$W73,OFFSET(Profiles!$K$2,$Z73,MAX(Profiles!$C$2,AT$4-$W73))&gt;0),$EC73,0),0))))))</f>
        <v>0</v>
      </c>
      <c r="CS73" s="135">
        <f ca="1">IF(OR($Z73=0,SSSModel!$C$4="CF"),AU73,
IF(LEFT($V73,3)="ON_",
     IF(SSSModel!$C$4="RR",SUMPRODUCT(OFFSET($AC73,0,0,1,$CB$2),OFFSET(Profiles!$K$28,($Z73-1)*(Profiles!$I$26+1)+CS$4-SSSModel!$C$3+1,0,1,$CB$2)),
     IF(SSSModel!$C$4="ECC",$EA73*$EB73*SUMPRODUCT(OFFSET($AC73,0,MAX(0,CS$4-$DZ73-$CA$4+1),1,MIN($DZ73,CS$4-$CA$4+1)),OFFSET(Escalation!$K$24,($Y73-1)*(Escalation!$I$22+1)+CS$4-SSSModel!$C$3+1,MAX(0,CS$4-$DZ73-$CA$4+1),1,MIN($DZ73,CS$4-$CA$4+1))),
     IF(SSSModel!$C$4="PV",AU73*$EA73*(1+SSSModel!$C$2),
     IF(SSSModel!$C$4="FCR",$EC73*SUM(OFFSET($AC73,0,MAX(CS$4-$AC$4-$DZ73+1,0),1,MIN($DZ73,CS$4-$AC$4+1))),0)))),
SUM($AC73:$BZ73)*
     IF(SSSModel!$C$4="RR",OFFSET(Profiles!$K$2,$Z73,MAX(Profiles!$C$2,AU$4-$W73)),
     IF(SSSModel!$C$4="ECC",$EA73*$EB73*IF(MAX(Escalation!$C$2,AU$4-$W73)&gt;$DZ73-1,0,OFFSET(Escalation!$K$2,$Y73,MAX(Escalation!$C$2,AU$4-$W73))),
     IF(SSSModel!$C$4="PV",IF(CS$4=$W73,$EA73*(1+SSSModel!$C$2),0),
     IF(SSSModel!$C$4="FCR",IF(AND(CS$4&gt;=$W73,OFFSET(Profiles!$K$2,$Z73,MAX(Profiles!$C$2,AU$4-$W73))&gt;0),$EC73,0),0))))))</f>
        <v>0</v>
      </c>
      <c r="CT73" s="135">
        <f ca="1">IF(OR($Z73=0,SSSModel!$C$4="CF"),AV73,
IF(LEFT($V73,3)="ON_",
     IF(SSSModel!$C$4="RR",SUMPRODUCT(OFFSET($AC73,0,0,1,$CB$2),OFFSET(Profiles!$K$28,($Z73-1)*(Profiles!$I$26+1)+CT$4-SSSModel!$C$3+1,0,1,$CB$2)),
     IF(SSSModel!$C$4="ECC",$EA73*$EB73*SUMPRODUCT(OFFSET($AC73,0,MAX(0,CT$4-$DZ73-$CA$4+1),1,MIN($DZ73,CT$4-$CA$4+1)),OFFSET(Escalation!$K$24,($Y73-1)*(Escalation!$I$22+1)+CT$4-SSSModel!$C$3+1,MAX(0,CT$4-$DZ73-$CA$4+1),1,MIN($DZ73,CT$4-$CA$4+1))),
     IF(SSSModel!$C$4="PV",AV73*$EA73*(1+SSSModel!$C$2),
     IF(SSSModel!$C$4="FCR",$EC73*SUM(OFFSET($AC73,0,MAX(CT$4-$AC$4-$DZ73+1,0),1,MIN($DZ73,CT$4-$AC$4+1))),0)))),
SUM($AC73:$BZ73)*
     IF(SSSModel!$C$4="RR",OFFSET(Profiles!$K$2,$Z73,MAX(Profiles!$C$2,AV$4-$W73)),
     IF(SSSModel!$C$4="ECC",$EA73*$EB73*IF(MAX(Escalation!$C$2,AV$4-$W73)&gt;$DZ73-1,0,OFFSET(Escalation!$K$2,$Y73,MAX(Escalation!$C$2,AV$4-$W73))),
     IF(SSSModel!$C$4="PV",IF(CT$4=$W73,$EA73*(1+SSSModel!$C$2),0),
     IF(SSSModel!$C$4="FCR",IF(AND(CT$4&gt;=$W73,OFFSET(Profiles!$K$2,$Z73,MAX(Profiles!$C$2,AV$4-$W73))&gt;0),$EC73,0),0))))))</f>
        <v>0</v>
      </c>
      <c r="CU73" s="135">
        <f ca="1">IF(OR($Z73=0,SSSModel!$C$4="CF"),AW73,
IF(LEFT($V73,3)="ON_",
     IF(SSSModel!$C$4="RR",SUMPRODUCT(OFFSET($AC73,0,0,1,$CB$2),OFFSET(Profiles!$K$28,($Z73-1)*(Profiles!$I$26+1)+CU$4-SSSModel!$C$3+1,0,1,$CB$2)),
     IF(SSSModel!$C$4="ECC",$EA73*$EB73*SUMPRODUCT(OFFSET($AC73,0,MAX(0,CU$4-$DZ73-$CA$4+1),1,MIN($DZ73,CU$4-$CA$4+1)),OFFSET(Escalation!$K$24,($Y73-1)*(Escalation!$I$22+1)+CU$4-SSSModel!$C$3+1,MAX(0,CU$4-$DZ73-$CA$4+1),1,MIN($DZ73,CU$4-$CA$4+1))),
     IF(SSSModel!$C$4="PV",AW73*$EA73*(1+SSSModel!$C$2),
     IF(SSSModel!$C$4="FCR",$EC73*SUM(OFFSET($AC73,0,MAX(CU$4-$AC$4-$DZ73+1,0),1,MIN($DZ73,CU$4-$AC$4+1))),0)))),
SUM($AC73:$BZ73)*
     IF(SSSModel!$C$4="RR",OFFSET(Profiles!$K$2,$Z73,MAX(Profiles!$C$2,AW$4-$W73)),
     IF(SSSModel!$C$4="ECC",$EA73*$EB73*IF(MAX(Escalation!$C$2,AW$4-$W73)&gt;$DZ73-1,0,OFFSET(Escalation!$K$2,$Y73,MAX(Escalation!$C$2,AW$4-$W73))),
     IF(SSSModel!$C$4="PV",IF(CU$4=$W73,$EA73*(1+SSSModel!$C$2),0),
     IF(SSSModel!$C$4="FCR",IF(AND(CU$4&gt;=$W73,OFFSET(Profiles!$K$2,$Z73,MAX(Profiles!$C$2,AW$4-$W73))&gt;0),$EC73,0),0))))))</f>
        <v>0</v>
      </c>
      <c r="CV73" s="135">
        <f ca="1">IF(OR($Z73=0,SSSModel!$C$4="CF"),AX73,
IF(LEFT($V73,3)="ON_",
     IF(SSSModel!$C$4="RR",SUMPRODUCT(OFFSET($AC73,0,0,1,$CB$2),OFFSET(Profiles!$K$28,($Z73-1)*(Profiles!$I$26+1)+CV$4-SSSModel!$C$3+1,0,1,$CB$2)),
     IF(SSSModel!$C$4="ECC",$EA73*$EB73*SUMPRODUCT(OFFSET($AC73,0,MAX(0,CV$4-$DZ73-$CA$4+1),1,MIN($DZ73,CV$4-$CA$4+1)),OFFSET(Escalation!$K$24,($Y73-1)*(Escalation!$I$22+1)+CV$4-SSSModel!$C$3+1,MAX(0,CV$4-$DZ73-$CA$4+1),1,MIN($DZ73,CV$4-$CA$4+1))),
     IF(SSSModel!$C$4="PV",AX73*$EA73*(1+SSSModel!$C$2),
     IF(SSSModel!$C$4="FCR",$EC73*SUM(OFFSET($AC73,0,MAX(CV$4-$AC$4-$DZ73+1,0),1,MIN($DZ73,CV$4-$AC$4+1))),0)))),
SUM($AC73:$BZ73)*
     IF(SSSModel!$C$4="RR",OFFSET(Profiles!$K$2,$Z73,MAX(Profiles!$C$2,AX$4-$W73)),
     IF(SSSModel!$C$4="ECC",$EA73*$EB73*IF(MAX(Escalation!$C$2,AX$4-$W73)&gt;$DZ73-1,0,OFFSET(Escalation!$K$2,$Y73,MAX(Escalation!$C$2,AX$4-$W73))),
     IF(SSSModel!$C$4="PV",IF(CV$4=$W73,$EA73*(1+SSSModel!$C$2),0),
     IF(SSSModel!$C$4="FCR",IF(AND(CV$4&gt;=$W73,OFFSET(Profiles!$K$2,$Z73,MAX(Profiles!$C$2,AX$4-$W73))&gt;0),$EC73,0),0))))))</f>
        <v>0</v>
      </c>
      <c r="CW73" s="135">
        <f ca="1">IF(OR($Z73=0,SSSModel!$C$4="CF"),AY73,
IF(LEFT($V73,3)="ON_",
     IF(SSSModel!$C$4="RR",SUMPRODUCT(OFFSET($AC73,0,0,1,$CB$2),OFFSET(Profiles!$K$28,($Z73-1)*(Profiles!$I$26+1)+CW$4-SSSModel!$C$3+1,0,1,$CB$2)),
     IF(SSSModel!$C$4="ECC",$EA73*$EB73*SUMPRODUCT(OFFSET($AC73,0,MAX(0,CW$4-$DZ73-$CA$4+1),1,MIN($DZ73,CW$4-$CA$4+1)),OFFSET(Escalation!$K$24,($Y73-1)*(Escalation!$I$22+1)+CW$4-SSSModel!$C$3+1,MAX(0,CW$4-$DZ73-$CA$4+1),1,MIN($DZ73,CW$4-$CA$4+1))),
     IF(SSSModel!$C$4="PV",AY73*$EA73*(1+SSSModel!$C$2),
     IF(SSSModel!$C$4="FCR",$EC73*SUM(OFFSET($AC73,0,MAX(CW$4-$AC$4-$DZ73+1,0),1,MIN($DZ73,CW$4-$AC$4+1))),0)))),
SUM($AC73:$BZ73)*
     IF(SSSModel!$C$4="RR",OFFSET(Profiles!$K$2,$Z73,MAX(Profiles!$C$2,AY$4-$W73)),
     IF(SSSModel!$C$4="ECC",$EA73*$EB73*IF(MAX(Escalation!$C$2,AY$4-$W73)&gt;$DZ73-1,0,OFFSET(Escalation!$K$2,$Y73,MAX(Escalation!$C$2,AY$4-$W73))),
     IF(SSSModel!$C$4="PV",IF(CW$4=$W73,$EA73*(1+SSSModel!$C$2),0),
     IF(SSSModel!$C$4="FCR",IF(AND(CW$4&gt;=$W73,OFFSET(Profiles!$K$2,$Z73,MAX(Profiles!$C$2,AY$4-$W73))&gt;0),$EC73,0),0))))))</f>
        <v>0</v>
      </c>
      <c r="CX73" s="135">
        <f ca="1">IF(OR($Z73=0,SSSModel!$C$4="CF"),AZ73,
IF(LEFT($V73,3)="ON_",
     IF(SSSModel!$C$4="RR",SUMPRODUCT(OFFSET($AC73,0,0,1,$CB$2),OFFSET(Profiles!$K$28,($Z73-1)*(Profiles!$I$26+1)+CX$4-SSSModel!$C$3+1,0,1,$CB$2)),
     IF(SSSModel!$C$4="ECC",$EA73*$EB73*SUMPRODUCT(OFFSET($AC73,0,MAX(0,CX$4-$DZ73-$CA$4+1),1,MIN($DZ73,CX$4-$CA$4+1)),OFFSET(Escalation!$K$24,($Y73-1)*(Escalation!$I$22+1)+CX$4-SSSModel!$C$3+1,MAX(0,CX$4-$DZ73-$CA$4+1),1,MIN($DZ73,CX$4-$CA$4+1))),
     IF(SSSModel!$C$4="PV",AZ73*$EA73*(1+SSSModel!$C$2),
     IF(SSSModel!$C$4="FCR",$EC73*SUM(OFFSET($AC73,0,MAX(CX$4-$AC$4-$DZ73+1,0),1,MIN($DZ73,CX$4-$AC$4+1))),0)))),
SUM($AC73:$BZ73)*
     IF(SSSModel!$C$4="RR",OFFSET(Profiles!$K$2,$Z73,MAX(Profiles!$C$2,AZ$4-$W73)),
     IF(SSSModel!$C$4="ECC",$EA73*$EB73*IF(MAX(Escalation!$C$2,AZ$4-$W73)&gt;$DZ73-1,0,OFFSET(Escalation!$K$2,$Y73,MAX(Escalation!$C$2,AZ$4-$W73))),
     IF(SSSModel!$C$4="PV",IF(CX$4=$W73,$EA73*(1+SSSModel!$C$2),0),
     IF(SSSModel!$C$4="FCR",IF(AND(CX$4&gt;=$W73,OFFSET(Profiles!$K$2,$Z73,MAX(Profiles!$C$2,AZ$4-$W73))&gt;0),$EC73,0),0))))))</f>
        <v>0</v>
      </c>
      <c r="CY73" s="135">
        <f ca="1">IF(OR($Z73=0,SSSModel!$C$4="CF"),BA73,
IF(LEFT($V73,3)="ON_",
     IF(SSSModel!$C$4="RR",SUMPRODUCT(OFFSET($AC73,0,0,1,$CB$2),OFFSET(Profiles!$K$28,($Z73-1)*(Profiles!$I$26+1)+CY$4-SSSModel!$C$3+1,0,1,$CB$2)),
     IF(SSSModel!$C$4="ECC",$EA73*$EB73*SUMPRODUCT(OFFSET($AC73,0,MAX(0,CY$4-$DZ73-$CA$4+1),1,MIN($DZ73,CY$4-$CA$4+1)),OFFSET(Escalation!$K$24,($Y73-1)*(Escalation!$I$22+1)+CY$4-SSSModel!$C$3+1,MAX(0,CY$4-$DZ73-$CA$4+1),1,MIN($DZ73,CY$4-$CA$4+1))),
     IF(SSSModel!$C$4="PV",BA73*$EA73*(1+SSSModel!$C$2),
     IF(SSSModel!$C$4="FCR",$EC73*SUM(OFFSET($AC73,0,MAX(CY$4-$AC$4-$DZ73+1,0),1,MIN($DZ73,CY$4-$AC$4+1))),0)))),
SUM($AC73:$BZ73)*
     IF(SSSModel!$C$4="RR",OFFSET(Profiles!$K$2,$Z73,MAX(Profiles!$C$2,BA$4-$W73)),
     IF(SSSModel!$C$4="ECC",$EA73*$EB73*IF(MAX(Escalation!$C$2,BA$4-$W73)&gt;$DZ73-1,0,OFFSET(Escalation!$K$2,$Y73,MAX(Escalation!$C$2,BA$4-$W73))),
     IF(SSSModel!$C$4="PV",IF(CY$4=$W73,$EA73*(1+SSSModel!$C$2),0),
     IF(SSSModel!$C$4="FCR",IF(AND(CY$4&gt;=$W73,OFFSET(Profiles!$K$2,$Z73,MAX(Profiles!$C$2,BA$4-$W73))&gt;0),$EC73,0),0))))))</f>
        <v>0</v>
      </c>
      <c r="CZ73" s="135">
        <f ca="1">IF(OR($Z73=0,SSSModel!$C$4="CF"),BB73,
IF(LEFT($V73,3)="ON_",
     IF(SSSModel!$C$4="RR",SUMPRODUCT(OFFSET($AC73,0,0,1,$CB$2),OFFSET(Profiles!$K$28,($Z73-1)*(Profiles!$I$26+1)+CZ$4-SSSModel!$C$3+1,0,1,$CB$2)),
     IF(SSSModel!$C$4="ECC",$EA73*$EB73*SUMPRODUCT(OFFSET($AC73,0,MAX(0,CZ$4-$DZ73-$CA$4+1),1,MIN($DZ73,CZ$4-$CA$4+1)),OFFSET(Escalation!$K$24,($Y73-1)*(Escalation!$I$22+1)+CZ$4-SSSModel!$C$3+1,MAX(0,CZ$4-$DZ73-$CA$4+1),1,MIN($DZ73,CZ$4-$CA$4+1))),
     IF(SSSModel!$C$4="PV",BB73*$EA73*(1+SSSModel!$C$2),
     IF(SSSModel!$C$4="FCR",$EC73*SUM(OFFSET($AC73,0,MAX(CZ$4-$AC$4-$DZ73+1,0),1,MIN($DZ73,CZ$4-$AC$4+1))),0)))),
SUM($AC73:$BZ73)*
     IF(SSSModel!$C$4="RR",OFFSET(Profiles!$K$2,$Z73,MAX(Profiles!$C$2,BB$4-$W73)),
     IF(SSSModel!$C$4="ECC",$EA73*$EB73*IF(MAX(Escalation!$C$2,BB$4-$W73)&gt;$DZ73-1,0,OFFSET(Escalation!$K$2,$Y73,MAX(Escalation!$C$2,BB$4-$W73))),
     IF(SSSModel!$C$4="PV",IF(CZ$4=$W73,$EA73*(1+SSSModel!$C$2),0),
     IF(SSSModel!$C$4="FCR",IF(AND(CZ$4&gt;=$W73,OFFSET(Profiles!$K$2,$Z73,MAX(Profiles!$C$2,BB$4-$W73))&gt;0),$EC73,0),0))))))</f>
        <v>0</v>
      </c>
      <c r="DA73" s="135">
        <f ca="1">IF(OR($Z73=0,SSSModel!$C$4="CF"),BC73,
IF(LEFT($V73,3)="ON_",
     IF(SSSModel!$C$4="RR",SUMPRODUCT(OFFSET($AC73,0,0,1,$CB$2),OFFSET(Profiles!$K$28,($Z73-1)*(Profiles!$I$26+1)+DA$4-SSSModel!$C$3+1,0,1,$CB$2)),
     IF(SSSModel!$C$4="ECC",$EA73*$EB73*SUMPRODUCT(OFFSET($AC73,0,MAX(0,DA$4-$DZ73-$CA$4+1),1,MIN($DZ73,DA$4-$CA$4+1)),OFFSET(Escalation!$K$24,($Y73-1)*(Escalation!$I$22+1)+DA$4-SSSModel!$C$3+1,MAX(0,DA$4-$DZ73-$CA$4+1),1,MIN($DZ73,DA$4-$CA$4+1))),
     IF(SSSModel!$C$4="PV",BC73*$EA73*(1+SSSModel!$C$2),
     IF(SSSModel!$C$4="FCR",$EC73*SUM(OFFSET($AC73,0,MAX(DA$4-$AC$4-$DZ73+1,0),1,MIN($DZ73,DA$4-$AC$4+1))),0)))),
SUM($AC73:$BZ73)*
     IF(SSSModel!$C$4="RR",OFFSET(Profiles!$K$2,$Z73,MAX(Profiles!$C$2,BC$4-$W73)),
     IF(SSSModel!$C$4="ECC",$EA73*$EB73*IF(MAX(Escalation!$C$2,BC$4-$W73)&gt;$DZ73-1,0,OFFSET(Escalation!$K$2,$Y73,MAX(Escalation!$C$2,BC$4-$W73))),
     IF(SSSModel!$C$4="PV",IF(DA$4=$W73,$EA73*(1+SSSModel!$C$2),0),
     IF(SSSModel!$C$4="FCR",IF(AND(DA$4&gt;=$W73,OFFSET(Profiles!$K$2,$Z73,MAX(Profiles!$C$2,BC$4-$W73))&gt;0),$EC73,0),0))))))</f>
        <v>0</v>
      </c>
      <c r="DB73" s="135">
        <f ca="1">IF(OR($Z73=0,SSSModel!$C$4="CF"),BD73,
IF(LEFT($V73,3)="ON_",
     IF(SSSModel!$C$4="RR",SUMPRODUCT(OFFSET($AC73,0,0,1,$CB$2),OFFSET(Profiles!$K$28,($Z73-1)*(Profiles!$I$26+1)+DB$4-SSSModel!$C$3+1,0,1,$CB$2)),
     IF(SSSModel!$C$4="ECC",$EA73*$EB73*SUMPRODUCT(OFFSET($AC73,0,MAX(0,DB$4-$DZ73-$CA$4+1),1,MIN($DZ73,DB$4-$CA$4+1)),OFFSET(Escalation!$K$24,($Y73-1)*(Escalation!$I$22+1)+DB$4-SSSModel!$C$3+1,MAX(0,DB$4-$DZ73-$CA$4+1),1,MIN($DZ73,DB$4-$CA$4+1))),
     IF(SSSModel!$C$4="PV",BD73*$EA73*(1+SSSModel!$C$2),
     IF(SSSModel!$C$4="FCR",$EC73*SUM(OFFSET($AC73,0,MAX(DB$4-$AC$4-$DZ73+1,0),1,MIN($DZ73,DB$4-$AC$4+1))),0)))),
SUM($AC73:$BZ73)*
     IF(SSSModel!$C$4="RR",OFFSET(Profiles!$K$2,$Z73,MAX(Profiles!$C$2,BD$4-$W73)),
     IF(SSSModel!$C$4="ECC",$EA73*$EB73*IF(MAX(Escalation!$C$2,BD$4-$W73)&gt;$DZ73-1,0,OFFSET(Escalation!$K$2,$Y73,MAX(Escalation!$C$2,BD$4-$W73))),
     IF(SSSModel!$C$4="PV",IF(DB$4=$W73,$EA73*(1+SSSModel!$C$2),0),
     IF(SSSModel!$C$4="FCR",IF(AND(DB$4&gt;=$W73,OFFSET(Profiles!$K$2,$Z73,MAX(Profiles!$C$2,BD$4-$W73))&gt;0),$EC73,0),0))))))</f>
        <v>0</v>
      </c>
      <c r="DC73" s="135">
        <f ca="1">IF(OR($Z73=0,SSSModel!$C$4="CF"),BE73,
IF(LEFT($V73,3)="ON_",
     IF(SSSModel!$C$4="RR",SUMPRODUCT(OFFSET($AC73,0,0,1,$CB$2),OFFSET(Profiles!$K$28,($Z73-1)*(Profiles!$I$26+1)+DC$4-SSSModel!$C$3+1,0,1,$CB$2)),
     IF(SSSModel!$C$4="ECC",$EA73*$EB73*SUMPRODUCT(OFFSET($AC73,0,MAX(0,DC$4-$DZ73-$CA$4+1),1,MIN($DZ73,DC$4-$CA$4+1)),OFFSET(Escalation!$K$24,($Y73-1)*(Escalation!$I$22+1)+DC$4-SSSModel!$C$3+1,MAX(0,DC$4-$DZ73-$CA$4+1),1,MIN($DZ73,DC$4-$CA$4+1))),
     IF(SSSModel!$C$4="PV",BE73*$EA73*(1+SSSModel!$C$2),
     IF(SSSModel!$C$4="FCR",$EC73*SUM(OFFSET($AC73,0,MAX(DC$4-$AC$4-$DZ73+1,0),1,MIN($DZ73,DC$4-$AC$4+1))),0)))),
SUM($AC73:$BZ73)*
     IF(SSSModel!$C$4="RR",OFFSET(Profiles!$K$2,$Z73,MAX(Profiles!$C$2,BE$4-$W73)),
     IF(SSSModel!$C$4="ECC",$EA73*$EB73*IF(MAX(Escalation!$C$2,BE$4-$W73)&gt;$DZ73-1,0,OFFSET(Escalation!$K$2,$Y73,MAX(Escalation!$C$2,BE$4-$W73))),
     IF(SSSModel!$C$4="PV",IF(DC$4=$W73,$EA73*(1+SSSModel!$C$2),0),
     IF(SSSModel!$C$4="FCR",IF(AND(DC$4&gt;=$W73,OFFSET(Profiles!$K$2,$Z73,MAX(Profiles!$C$2,BE$4-$W73))&gt;0),$EC73,0),0))))))</f>
        <v>0</v>
      </c>
      <c r="DD73" s="135">
        <f ca="1">IF(OR($Z73=0,SSSModel!$C$4="CF"),BF73,
IF(LEFT($V73,3)="ON_",
     IF(SSSModel!$C$4="RR",SUMPRODUCT(OFFSET($AC73,0,0,1,$CB$2),OFFSET(Profiles!$K$28,($Z73-1)*(Profiles!$I$26+1)+DD$4-SSSModel!$C$3+1,0,1,$CB$2)),
     IF(SSSModel!$C$4="ECC",$EA73*$EB73*SUMPRODUCT(OFFSET($AC73,0,MAX(0,DD$4-$DZ73-$CA$4+1),1,MIN($DZ73,DD$4-$CA$4+1)),OFFSET(Escalation!$K$24,($Y73-1)*(Escalation!$I$22+1)+DD$4-SSSModel!$C$3+1,MAX(0,DD$4-$DZ73-$CA$4+1),1,MIN($DZ73,DD$4-$CA$4+1))),
     IF(SSSModel!$C$4="PV",BF73*$EA73*(1+SSSModel!$C$2),
     IF(SSSModel!$C$4="FCR",$EC73*SUM(OFFSET($AC73,0,MAX(DD$4-$AC$4-$DZ73+1,0),1,MIN($DZ73,DD$4-$AC$4+1))),0)))),
SUM($AC73:$BZ73)*
     IF(SSSModel!$C$4="RR",OFFSET(Profiles!$K$2,$Z73,MAX(Profiles!$C$2,BF$4-$W73)),
     IF(SSSModel!$C$4="ECC",$EA73*$EB73*IF(MAX(Escalation!$C$2,BF$4-$W73)&gt;$DZ73-1,0,OFFSET(Escalation!$K$2,$Y73,MAX(Escalation!$C$2,BF$4-$W73))),
     IF(SSSModel!$C$4="PV",IF(DD$4=$W73,$EA73*(1+SSSModel!$C$2),0),
     IF(SSSModel!$C$4="FCR",IF(AND(DD$4&gt;=$W73,OFFSET(Profiles!$K$2,$Z73,MAX(Profiles!$C$2,BF$4-$W73))&gt;0),$EC73,0),0))))))</f>
        <v>0</v>
      </c>
      <c r="DE73" s="135">
        <f ca="1">IF(OR($Z73=0,SSSModel!$C$4="CF"),BG73,
IF(LEFT($V73,3)="ON_",
     IF(SSSModel!$C$4="RR",SUMPRODUCT(OFFSET($AC73,0,0,1,$CB$2),OFFSET(Profiles!$K$28,($Z73-1)*(Profiles!$I$26+1)+DE$4-SSSModel!$C$3+1,0,1,$CB$2)),
     IF(SSSModel!$C$4="ECC",$EA73*$EB73*SUMPRODUCT(OFFSET($AC73,0,MAX(0,DE$4-$DZ73-$CA$4+1),1,MIN($DZ73,DE$4-$CA$4+1)),OFFSET(Escalation!$K$24,($Y73-1)*(Escalation!$I$22+1)+DE$4-SSSModel!$C$3+1,MAX(0,DE$4-$DZ73-$CA$4+1),1,MIN($DZ73,DE$4-$CA$4+1))),
     IF(SSSModel!$C$4="PV",BG73*$EA73*(1+SSSModel!$C$2),
     IF(SSSModel!$C$4="FCR",$EC73*SUM(OFFSET($AC73,0,MAX(DE$4-$AC$4-$DZ73+1,0),1,MIN($DZ73,DE$4-$AC$4+1))),0)))),
SUM($AC73:$BZ73)*
     IF(SSSModel!$C$4="RR",OFFSET(Profiles!$K$2,$Z73,MAX(Profiles!$C$2,BG$4-$W73)),
     IF(SSSModel!$C$4="ECC",$EA73*$EB73*IF(MAX(Escalation!$C$2,BG$4-$W73)&gt;$DZ73-1,0,OFFSET(Escalation!$K$2,$Y73,MAX(Escalation!$C$2,BG$4-$W73))),
     IF(SSSModel!$C$4="PV",IF(DE$4=$W73,$EA73*(1+SSSModel!$C$2),0),
     IF(SSSModel!$C$4="FCR",IF(AND(DE$4&gt;=$W73,OFFSET(Profiles!$K$2,$Z73,MAX(Profiles!$C$2,BG$4-$W73))&gt;0),$EC73,0),0))))))</f>
        <v>0</v>
      </c>
      <c r="DF73" s="135">
        <f ca="1">IF(OR($Z73=0,SSSModel!$C$4="CF"),BH73,
IF(LEFT($V73,3)="ON_",
     IF(SSSModel!$C$4="RR",SUMPRODUCT(OFFSET($AC73,0,0,1,$CB$2),OFFSET(Profiles!$K$28,($Z73-1)*(Profiles!$I$26+1)+DF$4-SSSModel!$C$3+1,0,1,$CB$2)),
     IF(SSSModel!$C$4="ECC",$EA73*$EB73*SUMPRODUCT(OFFSET($AC73,0,MAX(0,DF$4-$DZ73-$CA$4+1),1,MIN($DZ73,DF$4-$CA$4+1)),OFFSET(Escalation!$K$24,($Y73-1)*(Escalation!$I$22+1)+DF$4-SSSModel!$C$3+1,MAX(0,DF$4-$DZ73-$CA$4+1),1,MIN($DZ73,DF$4-$CA$4+1))),
     IF(SSSModel!$C$4="PV",BH73*$EA73*(1+SSSModel!$C$2),
     IF(SSSModel!$C$4="FCR",$EC73*SUM(OFFSET($AC73,0,MAX(DF$4-$AC$4-$DZ73+1,0),1,MIN($DZ73,DF$4-$AC$4+1))),0)))),
SUM($AC73:$BZ73)*
     IF(SSSModel!$C$4="RR",OFFSET(Profiles!$K$2,$Z73,MAX(Profiles!$C$2,BH$4-$W73)),
     IF(SSSModel!$C$4="ECC",$EA73*$EB73*IF(MAX(Escalation!$C$2,BH$4-$W73)&gt;$DZ73-1,0,OFFSET(Escalation!$K$2,$Y73,MAX(Escalation!$C$2,BH$4-$W73))),
     IF(SSSModel!$C$4="PV",IF(DF$4=$W73,$EA73*(1+SSSModel!$C$2),0),
     IF(SSSModel!$C$4="FCR",IF(AND(DF$4&gt;=$W73,OFFSET(Profiles!$K$2,$Z73,MAX(Profiles!$C$2,BH$4-$W73))&gt;0),$EC73,0),0))))))</f>
        <v>0</v>
      </c>
      <c r="DG73" s="135">
        <f ca="1">IF(OR($Z73=0,SSSModel!$C$4="CF"),BI73,
IF(LEFT($V73,3)="ON_",
     IF(SSSModel!$C$4="RR",SUMPRODUCT(OFFSET($AC73,0,0,1,$CB$2),OFFSET(Profiles!$K$28,($Z73-1)*(Profiles!$I$26+1)+DG$4-SSSModel!$C$3+1,0,1,$CB$2)),
     IF(SSSModel!$C$4="ECC",$EA73*$EB73*SUMPRODUCT(OFFSET($AC73,0,MAX(0,DG$4-$DZ73-$CA$4+1),1,MIN($DZ73,DG$4-$CA$4+1)),OFFSET(Escalation!$K$24,($Y73-1)*(Escalation!$I$22+1)+DG$4-SSSModel!$C$3+1,MAX(0,DG$4-$DZ73-$CA$4+1),1,MIN($DZ73,DG$4-$CA$4+1))),
     IF(SSSModel!$C$4="PV",BI73*$EA73*(1+SSSModel!$C$2),
     IF(SSSModel!$C$4="FCR",$EC73*SUM(OFFSET($AC73,0,MAX(DG$4-$AC$4-$DZ73+1,0),1,MIN($DZ73,DG$4-$AC$4+1))),0)))),
SUM($AC73:$BZ73)*
     IF(SSSModel!$C$4="RR",OFFSET(Profiles!$K$2,$Z73,MAX(Profiles!$C$2,BI$4-$W73)),
     IF(SSSModel!$C$4="ECC",$EA73*$EB73*IF(MAX(Escalation!$C$2,BI$4-$W73)&gt;$DZ73-1,0,OFFSET(Escalation!$K$2,$Y73,MAX(Escalation!$C$2,BI$4-$W73))),
     IF(SSSModel!$C$4="PV",IF(DG$4=$W73,$EA73*(1+SSSModel!$C$2),0),
     IF(SSSModel!$C$4="FCR",IF(AND(DG$4&gt;=$W73,OFFSET(Profiles!$K$2,$Z73,MAX(Profiles!$C$2,BI$4-$W73))&gt;0),$EC73,0),0))))))</f>
        <v>0</v>
      </c>
      <c r="DH73" s="135">
        <f ca="1">IF(OR($Z73=0,SSSModel!$C$4="CF"),BJ73,
IF(LEFT($V73,3)="ON_",
     IF(SSSModel!$C$4="RR",SUMPRODUCT(OFFSET($AC73,0,0,1,$CB$2),OFFSET(Profiles!$K$28,($Z73-1)*(Profiles!$I$26+1)+DH$4-SSSModel!$C$3+1,0,1,$CB$2)),
     IF(SSSModel!$C$4="ECC",$EA73*$EB73*SUMPRODUCT(OFFSET($AC73,0,MAX(0,DH$4-$DZ73-$CA$4+1),1,MIN($DZ73,DH$4-$CA$4+1)),OFFSET(Escalation!$K$24,($Y73-1)*(Escalation!$I$22+1)+DH$4-SSSModel!$C$3+1,MAX(0,DH$4-$DZ73-$CA$4+1),1,MIN($DZ73,DH$4-$CA$4+1))),
     IF(SSSModel!$C$4="PV",BJ73*$EA73*(1+SSSModel!$C$2),
     IF(SSSModel!$C$4="FCR",$EC73*SUM(OFFSET($AC73,0,MAX(DH$4-$AC$4-$DZ73+1,0),1,MIN($DZ73,DH$4-$AC$4+1))),0)))),
SUM($AC73:$BZ73)*
     IF(SSSModel!$C$4="RR",OFFSET(Profiles!$K$2,$Z73,MAX(Profiles!$C$2,BJ$4-$W73)),
     IF(SSSModel!$C$4="ECC",$EA73*$EB73*IF(MAX(Escalation!$C$2,BJ$4-$W73)&gt;$DZ73-1,0,OFFSET(Escalation!$K$2,$Y73,MAX(Escalation!$C$2,BJ$4-$W73))),
     IF(SSSModel!$C$4="PV",IF(DH$4=$W73,$EA73*(1+SSSModel!$C$2),0),
     IF(SSSModel!$C$4="FCR",IF(AND(DH$4&gt;=$W73,OFFSET(Profiles!$K$2,$Z73,MAX(Profiles!$C$2,BJ$4-$W73))&gt;0),$EC73,0),0))))))</f>
        <v>0</v>
      </c>
      <c r="DI73" s="135">
        <f ca="1">IF(OR($Z73=0,SSSModel!$C$4="CF"),BK73,
IF(LEFT($V73,3)="ON_",
     IF(SSSModel!$C$4="RR",SUMPRODUCT(OFFSET($AC73,0,0,1,$CB$2),OFFSET(Profiles!$K$28,($Z73-1)*(Profiles!$I$26+1)+DI$4-SSSModel!$C$3+1,0,1,$CB$2)),
     IF(SSSModel!$C$4="ECC",$EA73*$EB73*SUMPRODUCT(OFFSET($AC73,0,MAX(0,DI$4-$DZ73-$CA$4+1),1,MIN($DZ73,DI$4-$CA$4+1)),OFFSET(Escalation!$K$24,($Y73-1)*(Escalation!$I$22+1)+DI$4-SSSModel!$C$3+1,MAX(0,DI$4-$DZ73-$CA$4+1),1,MIN($DZ73,DI$4-$CA$4+1))),
     IF(SSSModel!$C$4="PV",BK73*$EA73*(1+SSSModel!$C$2),
     IF(SSSModel!$C$4="FCR",$EC73*SUM(OFFSET($AC73,0,MAX(DI$4-$AC$4-$DZ73+1,0),1,MIN($DZ73,DI$4-$AC$4+1))),0)))),
SUM($AC73:$BZ73)*
     IF(SSSModel!$C$4="RR",OFFSET(Profiles!$K$2,$Z73,MAX(Profiles!$C$2,BK$4-$W73)),
     IF(SSSModel!$C$4="ECC",$EA73*$EB73*IF(MAX(Escalation!$C$2,BK$4-$W73)&gt;$DZ73-1,0,OFFSET(Escalation!$K$2,$Y73,MAX(Escalation!$C$2,BK$4-$W73))),
     IF(SSSModel!$C$4="PV",IF(DI$4=$W73,$EA73*(1+SSSModel!$C$2),0),
     IF(SSSModel!$C$4="FCR",IF(AND(DI$4&gt;=$W73,OFFSET(Profiles!$K$2,$Z73,MAX(Profiles!$C$2,BK$4-$W73))&gt;0),$EC73,0),0))))))</f>
        <v>0</v>
      </c>
      <c r="DJ73" s="135">
        <f ca="1">IF(OR($Z73=0,SSSModel!$C$4="CF"),BL73,
IF(LEFT($V73,3)="ON_",
     IF(SSSModel!$C$4="RR",SUMPRODUCT(OFFSET($AC73,0,0,1,$CB$2),OFFSET(Profiles!$K$28,($Z73-1)*(Profiles!$I$26+1)+DJ$4-SSSModel!$C$3+1,0,1,$CB$2)),
     IF(SSSModel!$C$4="ECC",$EA73*$EB73*SUMPRODUCT(OFFSET($AC73,0,MAX(0,DJ$4-$DZ73-$CA$4+1),1,MIN($DZ73,DJ$4-$CA$4+1)),OFFSET(Escalation!$K$24,($Y73-1)*(Escalation!$I$22+1)+DJ$4-SSSModel!$C$3+1,MAX(0,DJ$4-$DZ73-$CA$4+1),1,MIN($DZ73,DJ$4-$CA$4+1))),
     IF(SSSModel!$C$4="PV",BL73*$EA73*(1+SSSModel!$C$2),
     IF(SSSModel!$C$4="FCR",$EC73*SUM(OFFSET($AC73,0,MAX(DJ$4-$AC$4-$DZ73+1,0),1,MIN($DZ73,DJ$4-$AC$4+1))),0)))),
SUM($AC73:$BZ73)*
     IF(SSSModel!$C$4="RR",OFFSET(Profiles!$K$2,$Z73,MAX(Profiles!$C$2,BL$4-$W73)),
     IF(SSSModel!$C$4="ECC",$EA73*$EB73*IF(MAX(Escalation!$C$2,BL$4-$W73)&gt;$DZ73-1,0,OFFSET(Escalation!$K$2,$Y73,MAX(Escalation!$C$2,BL$4-$W73))),
     IF(SSSModel!$C$4="PV",IF(DJ$4=$W73,$EA73*(1+SSSModel!$C$2),0),
     IF(SSSModel!$C$4="FCR",IF(AND(DJ$4&gt;=$W73,OFFSET(Profiles!$K$2,$Z73,MAX(Profiles!$C$2,BL$4-$W73))&gt;0),$EC73,0),0))))))</f>
        <v>0</v>
      </c>
      <c r="DK73" s="135">
        <f ca="1">IF(OR($Z73=0,SSSModel!$C$4="CF"),BM73,
IF(LEFT($V73,3)="ON_",
     IF(SSSModel!$C$4="RR",SUMPRODUCT(OFFSET($AC73,0,0,1,$CB$2),OFFSET(Profiles!$K$28,($Z73-1)*(Profiles!$I$26+1)+DK$4-SSSModel!$C$3+1,0,1,$CB$2)),
     IF(SSSModel!$C$4="ECC",$EA73*$EB73*SUMPRODUCT(OFFSET($AC73,0,MAX(0,DK$4-$DZ73-$CA$4+1),1,MIN($DZ73,DK$4-$CA$4+1)),OFFSET(Escalation!$K$24,($Y73-1)*(Escalation!$I$22+1)+DK$4-SSSModel!$C$3+1,MAX(0,DK$4-$DZ73-$CA$4+1),1,MIN($DZ73,DK$4-$CA$4+1))),
     IF(SSSModel!$C$4="PV",BM73*$EA73*(1+SSSModel!$C$2),
     IF(SSSModel!$C$4="FCR",$EC73*SUM(OFFSET($AC73,0,MAX(DK$4-$AC$4-$DZ73+1,0),1,MIN($DZ73,DK$4-$AC$4+1))),0)))),
SUM($AC73:$BZ73)*
     IF(SSSModel!$C$4="RR",OFFSET(Profiles!$K$2,$Z73,MAX(Profiles!$C$2,BM$4-$W73)),
     IF(SSSModel!$C$4="ECC",$EA73*$EB73*IF(MAX(Escalation!$C$2,BM$4-$W73)&gt;$DZ73-1,0,OFFSET(Escalation!$K$2,$Y73,MAX(Escalation!$C$2,BM$4-$W73))),
     IF(SSSModel!$C$4="PV",IF(DK$4=$W73,$EA73*(1+SSSModel!$C$2),0),
     IF(SSSModel!$C$4="FCR",IF(AND(DK$4&gt;=$W73,OFFSET(Profiles!$K$2,$Z73,MAX(Profiles!$C$2,BM$4-$W73))&gt;0),$EC73,0),0))))))</f>
        <v>0</v>
      </c>
      <c r="DL73" s="135">
        <f ca="1">IF(OR($Z73=0,SSSModel!$C$4="CF"),BN73,
IF(LEFT($V73,3)="ON_",
     IF(SSSModel!$C$4="RR",SUMPRODUCT(OFFSET($AC73,0,0,1,$CB$2),OFFSET(Profiles!$K$28,($Z73-1)*(Profiles!$I$26+1)+DL$4-SSSModel!$C$3+1,0,1,$CB$2)),
     IF(SSSModel!$C$4="ECC",$EA73*$EB73*SUMPRODUCT(OFFSET($AC73,0,MAX(0,DL$4-$DZ73-$CA$4+1),1,MIN($DZ73,DL$4-$CA$4+1)),OFFSET(Escalation!$K$24,($Y73-1)*(Escalation!$I$22+1)+DL$4-SSSModel!$C$3+1,MAX(0,DL$4-$DZ73-$CA$4+1),1,MIN($DZ73,DL$4-$CA$4+1))),
     IF(SSSModel!$C$4="PV",BN73*$EA73*(1+SSSModel!$C$2),
     IF(SSSModel!$C$4="FCR",$EC73*SUM(OFFSET($AC73,0,MAX(DL$4-$AC$4-$DZ73+1,0),1,MIN($DZ73,DL$4-$AC$4+1))),0)))),
SUM($AC73:$BZ73)*
     IF(SSSModel!$C$4="RR",OFFSET(Profiles!$K$2,$Z73,MAX(Profiles!$C$2,BN$4-$W73)),
     IF(SSSModel!$C$4="ECC",$EA73*$EB73*IF(MAX(Escalation!$C$2,BN$4-$W73)&gt;$DZ73-1,0,OFFSET(Escalation!$K$2,$Y73,MAX(Escalation!$C$2,BN$4-$W73))),
     IF(SSSModel!$C$4="PV",IF(DL$4=$W73,$EA73*(1+SSSModel!$C$2),0),
     IF(SSSModel!$C$4="FCR",IF(AND(DL$4&gt;=$W73,OFFSET(Profiles!$K$2,$Z73,MAX(Profiles!$C$2,BN$4-$W73))&gt;0),$EC73,0),0))))))</f>
        <v>0</v>
      </c>
      <c r="DM73" s="135">
        <f ca="1">IF(OR($Z73=0,SSSModel!$C$4="CF"),BO73,
IF(LEFT($V73,3)="ON_",
     IF(SSSModel!$C$4="RR",SUMPRODUCT(OFFSET($AC73,0,0,1,$CB$2),OFFSET(Profiles!$K$28,($Z73-1)*(Profiles!$I$26+1)+DM$4-SSSModel!$C$3+1,0,1,$CB$2)),
     IF(SSSModel!$C$4="ECC",$EA73*$EB73*SUMPRODUCT(OFFSET($AC73,0,MAX(0,DM$4-$DZ73-$CA$4+1),1,MIN($DZ73,DM$4-$CA$4+1)),OFFSET(Escalation!$K$24,($Y73-1)*(Escalation!$I$22+1)+DM$4-SSSModel!$C$3+1,MAX(0,DM$4-$DZ73-$CA$4+1),1,MIN($DZ73,DM$4-$CA$4+1))),
     IF(SSSModel!$C$4="PV",BO73*$EA73*(1+SSSModel!$C$2),
     IF(SSSModel!$C$4="FCR",$EC73*SUM(OFFSET($AC73,0,MAX(DM$4-$AC$4-$DZ73+1,0),1,MIN($DZ73,DM$4-$AC$4+1))),0)))),
SUM($AC73:$BZ73)*
     IF(SSSModel!$C$4="RR",OFFSET(Profiles!$K$2,$Z73,MAX(Profiles!$C$2,BO$4-$W73)),
     IF(SSSModel!$C$4="ECC",$EA73*$EB73*IF(MAX(Escalation!$C$2,BO$4-$W73)&gt;$DZ73-1,0,OFFSET(Escalation!$K$2,$Y73,MAX(Escalation!$C$2,BO$4-$W73))),
     IF(SSSModel!$C$4="PV",IF(DM$4=$W73,$EA73*(1+SSSModel!$C$2),0),
     IF(SSSModel!$C$4="FCR",IF(AND(DM$4&gt;=$W73,OFFSET(Profiles!$K$2,$Z73,MAX(Profiles!$C$2,BO$4-$W73))&gt;0),$EC73,0),0))))))</f>
        <v>0</v>
      </c>
      <c r="DN73" s="135">
        <f ca="1">IF(OR($Z73=0,SSSModel!$C$4="CF"),BP73,
IF(LEFT($V73,3)="ON_",
     IF(SSSModel!$C$4="RR",SUMPRODUCT(OFFSET($AC73,0,0,1,$CB$2),OFFSET(Profiles!$K$28,($Z73-1)*(Profiles!$I$26+1)+DN$4-SSSModel!$C$3+1,0,1,$CB$2)),
     IF(SSSModel!$C$4="ECC",$EA73*$EB73*SUMPRODUCT(OFFSET($AC73,0,MAX(0,DN$4-$DZ73-$CA$4+1),1,MIN($DZ73,DN$4-$CA$4+1)),OFFSET(Escalation!$K$24,($Y73-1)*(Escalation!$I$22+1)+DN$4-SSSModel!$C$3+1,MAX(0,DN$4-$DZ73-$CA$4+1),1,MIN($DZ73,DN$4-$CA$4+1))),
     IF(SSSModel!$C$4="PV",BP73*$EA73*(1+SSSModel!$C$2),
     IF(SSSModel!$C$4="FCR",$EC73*SUM(OFFSET($AC73,0,MAX(DN$4-$AC$4-$DZ73+1,0),1,MIN($DZ73,DN$4-$AC$4+1))),0)))),
SUM($AC73:$BZ73)*
     IF(SSSModel!$C$4="RR",OFFSET(Profiles!$K$2,$Z73,MAX(Profiles!$C$2,BP$4-$W73)),
     IF(SSSModel!$C$4="ECC",$EA73*$EB73*IF(MAX(Escalation!$C$2,BP$4-$W73)&gt;$DZ73-1,0,OFFSET(Escalation!$K$2,$Y73,MAX(Escalation!$C$2,BP$4-$W73))),
     IF(SSSModel!$C$4="PV",IF(DN$4=$W73,$EA73*(1+SSSModel!$C$2),0),
     IF(SSSModel!$C$4="FCR",IF(AND(DN$4&gt;=$W73,OFFSET(Profiles!$K$2,$Z73,MAX(Profiles!$C$2,BP$4-$W73))&gt;0),$EC73,0),0))))))</f>
        <v>0</v>
      </c>
      <c r="DO73" s="135">
        <f ca="1">IF(OR($Z73=0,SSSModel!$C$4="CF"),BQ73,
IF(LEFT($V73,3)="ON_",
     IF(SSSModel!$C$4="RR",SUMPRODUCT(OFFSET($AC73,0,0,1,$CB$2),OFFSET(Profiles!$K$28,($Z73-1)*(Profiles!$I$26+1)+DO$4-SSSModel!$C$3+1,0,1,$CB$2)),
     IF(SSSModel!$C$4="ECC",$EA73*$EB73*SUMPRODUCT(OFFSET($AC73,0,MAX(0,DO$4-$DZ73-$CA$4+1),1,MIN($DZ73,DO$4-$CA$4+1)),OFFSET(Escalation!$K$24,($Y73-1)*(Escalation!$I$22+1)+DO$4-SSSModel!$C$3+1,MAX(0,DO$4-$DZ73-$CA$4+1),1,MIN($DZ73,DO$4-$CA$4+1))),
     IF(SSSModel!$C$4="PV",BQ73*$EA73*(1+SSSModel!$C$2),
     IF(SSSModel!$C$4="FCR",$EC73*SUM(OFFSET($AC73,0,MAX(DO$4-$AC$4-$DZ73+1,0),1,MIN($DZ73,DO$4-$AC$4+1))),0)))),
SUM($AC73:$BZ73)*
     IF(SSSModel!$C$4="RR",OFFSET(Profiles!$K$2,$Z73,MAX(Profiles!$C$2,BQ$4-$W73)),
     IF(SSSModel!$C$4="ECC",$EA73*$EB73*IF(MAX(Escalation!$C$2,BQ$4-$W73)&gt;$DZ73-1,0,OFFSET(Escalation!$K$2,$Y73,MAX(Escalation!$C$2,BQ$4-$W73))),
     IF(SSSModel!$C$4="PV",IF(DO$4=$W73,$EA73*(1+SSSModel!$C$2),0),
     IF(SSSModel!$C$4="FCR",IF(AND(DO$4&gt;=$W73,OFFSET(Profiles!$K$2,$Z73,MAX(Profiles!$C$2,BQ$4-$W73))&gt;0),$EC73,0),0))))))</f>
        <v>0</v>
      </c>
      <c r="DP73" s="135">
        <f ca="1">IF(OR($Z73=0,SSSModel!$C$4="CF"),BR73,
IF(LEFT($V73,3)="ON_",
     IF(SSSModel!$C$4="RR",SUMPRODUCT(OFFSET($AC73,0,0,1,$CB$2),OFFSET(Profiles!$K$28,($Z73-1)*(Profiles!$I$26+1)+DP$4-SSSModel!$C$3+1,0,1,$CB$2)),
     IF(SSSModel!$C$4="ECC",$EA73*$EB73*SUMPRODUCT(OFFSET($AC73,0,MAX(0,DP$4-$DZ73-$CA$4+1),1,MIN($DZ73,DP$4-$CA$4+1)),OFFSET(Escalation!$K$24,($Y73-1)*(Escalation!$I$22+1)+DP$4-SSSModel!$C$3+1,MAX(0,DP$4-$DZ73-$CA$4+1),1,MIN($DZ73,DP$4-$CA$4+1))),
     IF(SSSModel!$C$4="PV",BR73*$EA73*(1+SSSModel!$C$2),
     IF(SSSModel!$C$4="FCR",$EC73*SUM(OFFSET($AC73,0,MAX(DP$4-$AC$4-$DZ73+1,0),1,MIN($DZ73,DP$4-$AC$4+1))),0)))),
SUM($AC73:$BZ73)*
     IF(SSSModel!$C$4="RR",OFFSET(Profiles!$K$2,$Z73,MAX(Profiles!$C$2,BR$4-$W73)),
     IF(SSSModel!$C$4="ECC",$EA73*$EB73*IF(MAX(Escalation!$C$2,BR$4-$W73)&gt;$DZ73-1,0,OFFSET(Escalation!$K$2,$Y73,MAX(Escalation!$C$2,BR$4-$W73))),
     IF(SSSModel!$C$4="PV",IF(DP$4=$W73,$EA73*(1+SSSModel!$C$2),0),
     IF(SSSModel!$C$4="FCR",IF(AND(DP$4&gt;=$W73,OFFSET(Profiles!$K$2,$Z73,MAX(Profiles!$C$2,BR$4-$W73))&gt;0),$EC73,0),0))))))</f>
        <v>0</v>
      </c>
      <c r="DQ73" s="135">
        <f ca="1">IF(OR($Z73=0,SSSModel!$C$4="CF"),BS73,
IF(LEFT($V73,3)="ON_",
     IF(SSSModel!$C$4="RR",SUMPRODUCT(OFFSET($AC73,0,0,1,$CB$2),OFFSET(Profiles!$K$28,($Z73-1)*(Profiles!$I$26+1)+DQ$4-SSSModel!$C$3+1,0,1,$CB$2)),
     IF(SSSModel!$C$4="ECC",$EA73*$EB73*SUMPRODUCT(OFFSET($AC73,0,MAX(0,DQ$4-$DZ73-$CA$4+1),1,MIN($DZ73,DQ$4-$CA$4+1)),OFFSET(Escalation!$K$24,($Y73-1)*(Escalation!$I$22+1)+DQ$4-SSSModel!$C$3+1,MAX(0,DQ$4-$DZ73-$CA$4+1),1,MIN($DZ73,DQ$4-$CA$4+1))),
     IF(SSSModel!$C$4="PV",BS73*$EA73*(1+SSSModel!$C$2),
     IF(SSSModel!$C$4="FCR",$EC73*SUM(OFFSET($AC73,0,MAX(DQ$4-$AC$4-$DZ73+1,0),1,MIN($DZ73,DQ$4-$AC$4+1))),0)))),
SUM($AC73:$BZ73)*
     IF(SSSModel!$C$4="RR",OFFSET(Profiles!$K$2,$Z73,MAX(Profiles!$C$2,BS$4-$W73)),
     IF(SSSModel!$C$4="ECC",$EA73*$EB73*IF(MAX(Escalation!$C$2,BS$4-$W73)&gt;$DZ73-1,0,OFFSET(Escalation!$K$2,$Y73,MAX(Escalation!$C$2,BS$4-$W73))),
     IF(SSSModel!$C$4="PV",IF(DQ$4=$W73,$EA73*(1+SSSModel!$C$2),0),
     IF(SSSModel!$C$4="FCR",IF(AND(DQ$4&gt;=$W73,OFFSET(Profiles!$K$2,$Z73,MAX(Profiles!$C$2,BS$4-$W73))&gt;0),$EC73,0),0))))))</f>
        <v>0</v>
      </c>
      <c r="DR73" s="135">
        <f ca="1">IF(OR($Z73=0,SSSModel!$C$4="CF"),BT73,
IF(LEFT($V73,3)="ON_",
     IF(SSSModel!$C$4="RR",SUMPRODUCT(OFFSET($AC73,0,0,1,$CB$2),OFFSET(Profiles!$K$28,($Z73-1)*(Profiles!$I$26+1)+DR$4-SSSModel!$C$3+1,0,1,$CB$2)),
     IF(SSSModel!$C$4="ECC",$EA73*$EB73*SUMPRODUCT(OFFSET($AC73,0,MAX(0,DR$4-$DZ73-$CA$4+1),1,MIN($DZ73,DR$4-$CA$4+1)),OFFSET(Escalation!$K$24,($Y73-1)*(Escalation!$I$22+1)+DR$4-SSSModel!$C$3+1,MAX(0,DR$4-$DZ73-$CA$4+1),1,MIN($DZ73,DR$4-$CA$4+1))),
     IF(SSSModel!$C$4="PV",BT73*$EA73*(1+SSSModel!$C$2),
     IF(SSSModel!$C$4="FCR",$EC73*SUM(OFFSET($AC73,0,MAX(DR$4-$AC$4-$DZ73+1,0),1,MIN($DZ73,DR$4-$AC$4+1))),0)))),
SUM($AC73:$BZ73)*
     IF(SSSModel!$C$4="RR",OFFSET(Profiles!$K$2,$Z73,MAX(Profiles!$C$2,BT$4-$W73)),
     IF(SSSModel!$C$4="ECC",$EA73*$EB73*IF(MAX(Escalation!$C$2,BT$4-$W73)&gt;$DZ73-1,0,OFFSET(Escalation!$K$2,$Y73,MAX(Escalation!$C$2,BT$4-$W73))),
     IF(SSSModel!$C$4="PV",IF(DR$4=$W73,$EA73*(1+SSSModel!$C$2),0),
     IF(SSSModel!$C$4="FCR",IF(AND(DR$4&gt;=$W73,OFFSET(Profiles!$K$2,$Z73,MAX(Profiles!$C$2,BT$4-$W73))&gt;0),$EC73,0),0))))))</f>
        <v>0</v>
      </c>
      <c r="DS73" s="135">
        <f ca="1">IF(OR($Z73=0,SSSModel!$C$4="CF"),BU73,
IF(LEFT($V73,3)="ON_",
     IF(SSSModel!$C$4="RR",SUMPRODUCT(OFFSET($AC73,0,0,1,$CB$2),OFFSET(Profiles!$K$28,($Z73-1)*(Profiles!$I$26+1)+DS$4-SSSModel!$C$3+1,0,1,$CB$2)),
     IF(SSSModel!$C$4="ECC",$EA73*$EB73*SUMPRODUCT(OFFSET($AC73,0,MAX(0,DS$4-$DZ73-$CA$4+1),1,MIN($DZ73,DS$4-$CA$4+1)),OFFSET(Escalation!$K$24,($Y73-1)*(Escalation!$I$22+1)+DS$4-SSSModel!$C$3+1,MAX(0,DS$4-$DZ73-$CA$4+1),1,MIN($DZ73,DS$4-$CA$4+1))),
     IF(SSSModel!$C$4="PV",BU73*$EA73*(1+SSSModel!$C$2),
     IF(SSSModel!$C$4="FCR",$EC73*SUM(OFFSET($AC73,0,MAX(DS$4-$AC$4-$DZ73+1,0),1,MIN($DZ73,DS$4-$AC$4+1))),0)))),
SUM($AC73:$BZ73)*
     IF(SSSModel!$C$4="RR",OFFSET(Profiles!$K$2,$Z73,MAX(Profiles!$C$2,BU$4-$W73)),
     IF(SSSModel!$C$4="ECC",$EA73*$EB73*IF(MAX(Escalation!$C$2,BU$4-$W73)&gt;$DZ73-1,0,OFFSET(Escalation!$K$2,$Y73,MAX(Escalation!$C$2,BU$4-$W73))),
     IF(SSSModel!$C$4="PV",IF(DS$4=$W73,$EA73*(1+SSSModel!$C$2),0),
     IF(SSSModel!$C$4="FCR",IF(AND(DS$4&gt;=$W73,OFFSET(Profiles!$K$2,$Z73,MAX(Profiles!$C$2,BU$4-$W73))&gt;0),$EC73,0),0))))))</f>
        <v>0</v>
      </c>
      <c r="DT73" s="135">
        <f ca="1">IF(OR($Z73=0,SSSModel!$C$4="CF"),BV73,
IF(LEFT($V73,3)="ON_",
     IF(SSSModel!$C$4="RR",SUMPRODUCT(OFFSET($AC73,0,0,1,$CB$2),OFFSET(Profiles!$K$28,($Z73-1)*(Profiles!$I$26+1)+DT$4-SSSModel!$C$3+1,0,1,$CB$2)),
     IF(SSSModel!$C$4="ECC",$EA73*$EB73*SUMPRODUCT(OFFSET($AC73,0,MAX(0,DT$4-$DZ73-$CA$4+1),1,MIN($DZ73,DT$4-$CA$4+1)),OFFSET(Escalation!$K$24,($Y73-1)*(Escalation!$I$22+1)+DT$4-SSSModel!$C$3+1,MAX(0,DT$4-$DZ73-$CA$4+1),1,MIN($DZ73,DT$4-$CA$4+1))),
     IF(SSSModel!$C$4="PV",BV73*$EA73*(1+SSSModel!$C$2),
     IF(SSSModel!$C$4="FCR",$EC73*SUM(OFFSET($AC73,0,MAX(DT$4-$AC$4-$DZ73+1,0),1,MIN($DZ73,DT$4-$AC$4+1))),0)))),
SUM($AC73:$BZ73)*
     IF(SSSModel!$C$4="RR",OFFSET(Profiles!$K$2,$Z73,MAX(Profiles!$C$2,BV$4-$W73)),
     IF(SSSModel!$C$4="ECC",$EA73*$EB73*IF(MAX(Escalation!$C$2,BV$4-$W73)&gt;$DZ73-1,0,OFFSET(Escalation!$K$2,$Y73,MAX(Escalation!$C$2,BV$4-$W73))),
     IF(SSSModel!$C$4="PV",IF(DT$4=$W73,$EA73*(1+SSSModel!$C$2),0),
     IF(SSSModel!$C$4="FCR",IF(AND(DT$4&gt;=$W73,OFFSET(Profiles!$K$2,$Z73,MAX(Profiles!$C$2,BV$4-$W73))&gt;0),$EC73,0),0))))))</f>
        <v>0</v>
      </c>
      <c r="DU73" s="135">
        <f ca="1">IF(OR($Z73=0,SSSModel!$C$4="CF"),BW73,
IF(LEFT($V73,3)="ON_",
     IF(SSSModel!$C$4="RR",SUMPRODUCT(OFFSET($AC73,0,0,1,$CB$2),OFFSET(Profiles!$K$28,($Z73-1)*(Profiles!$I$26+1)+DU$4-SSSModel!$C$3+1,0,1,$CB$2)),
     IF(SSSModel!$C$4="ECC",$EA73*$EB73*SUMPRODUCT(OFFSET($AC73,0,MAX(0,DU$4-$DZ73-$CA$4+1),1,MIN($DZ73,DU$4-$CA$4+1)),OFFSET(Escalation!$K$24,($Y73-1)*(Escalation!$I$22+1)+DU$4-SSSModel!$C$3+1,MAX(0,DU$4-$DZ73-$CA$4+1),1,MIN($DZ73,DU$4-$CA$4+1))),
     IF(SSSModel!$C$4="PV",BW73*$EA73*(1+SSSModel!$C$2),
     IF(SSSModel!$C$4="FCR",$EC73*SUM(OFFSET($AC73,0,MAX(DU$4-$AC$4-$DZ73+1,0),1,MIN($DZ73,DU$4-$AC$4+1))),0)))),
SUM($AC73:$BZ73)*
     IF(SSSModel!$C$4="RR",OFFSET(Profiles!$K$2,$Z73,MAX(Profiles!$C$2,BW$4-$W73)),
     IF(SSSModel!$C$4="ECC",$EA73*$EB73*IF(MAX(Escalation!$C$2,BW$4-$W73)&gt;$DZ73-1,0,OFFSET(Escalation!$K$2,$Y73,MAX(Escalation!$C$2,BW$4-$W73))),
     IF(SSSModel!$C$4="PV",IF(DU$4=$W73,$EA73*(1+SSSModel!$C$2),0),
     IF(SSSModel!$C$4="FCR",IF(AND(DU$4&gt;=$W73,OFFSET(Profiles!$K$2,$Z73,MAX(Profiles!$C$2,BW$4-$W73))&gt;0),$EC73,0),0))))))</f>
        <v>0</v>
      </c>
      <c r="DV73" s="136">
        <f ca="1">IF(OR($Z73=0,SSSModel!$C$4="CF"),BX73,
IF(LEFT($V73,3)="ON_",
     IF(SSSModel!$C$4="RR",SUMPRODUCT(OFFSET($AC73,0,0,1,$CB$2),OFFSET(Profiles!$K$28,($Z73-1)*(Profiles!$I$26+1)+DV$4-SSSModel!$C$3+1,0,1,$CB$2)),
     IF(SSSModel!$C$4="ECC",$EA73*$EB73*SUMPRODUCT(OFFSET($AC73,0,MAX(0,DV$4-$DZ73-$CA$4+1),1,MIN($DZ73,DV$4-$CA$4+1)),OFFSET(Escalation!$K$24,($Y73-1)*(Escalation!$I$22+1)+DV$4-SSSModel!$C$3+1,MAX(0,DV$4-$DZ73-$CA$4+1),1,MIN($DZ73,DV$4-$CA$4+1))),
     IF(SSSModel!$C$4="PV",BX73*$EA73*(1+SSSModel!$C$2),
     IF(SSSModel!$C$4="FCR",$EC73*SUM(OFFSET($AC73,0,MAX(DV$4-$AC$4-$DZ73+1,0),1,MIN($DZ73,DV$4-$AC$4+1))),0)))),
SUM($AC73:$BZ73)*
     IF(SSSModel!$C$4="RR",OFFSET(Profiles!$K$2,$Z73,MAX(Profiles!$C$2,BX$4-$W73)),
     IF(SSSModel!$C$4="ECC",$EA73*$EB73*IF(MAX(Escalation!$C$2,BX$4-$W73)&gt;$DZ73-1,0,OFFSET(Escalation!$K$2,$Y73,MAX(Escalation!$C$2,BX$4-$W73))),
     IF(SSSModel!$C$4="PV",IF(DV$4=$W73,$EA73*(1+SSSModel!$C$2),0),
     IF(SSSModel!$C$4="FCR",IF(AND(DV$4&gt;=$W73,OFFSET(Profiles!$K$2,$Z73,MAX(Profiles!$C$2,BX$4-$W73))&gt;0),$EC73,0),0))))))</f>
        <v>0</v>
      </c>
      <c r="DW73" s="136">
        <f ca="1">IF(OR($Z73=0,SSSModel!$C$4="CF"),BY73,
IF(LEFT($V73,3)="ON_",
     IF(SSSModel!$C$4="RR",SUMPRODUCT(OFFSET($AC73,0,0,1,$CB$2),OFFSET(Profiles!$K$28,($Z73-1)*(Profiles!$I$26+1)+DW$4-SSSModel!$C$3+1,0,1,$CB$2)),
     IF(SSSModel!$C$4="ECC",$EA73*$EB73*SUMPRODUCT(OFFSET($AC73,0,MAX(0,DW$4-$DZ73-$CA$4+1),1,MIN($DZ73,DW$4-$CA$4+1)),OFFSET(Escalation!$K$24,($Y73-1)*(Escalation!$I$22+1)+DW$4-SSSModel!$C$3+1,MAX(0,DW$4-$DZ73-$CA$4+1),1,MIN($DZ73,DW$4-$CA$4+1))),
     IF(SSSModel!$C$4="PV",BY73*$EA73*(1+SSSModel!$C$2),
     IF(SSSModel!$C$4="FCR",$EC73*SUM(OFFSET($AC73,0,MAX(DW$4-$AC$4-$DZ73+1,0),1,MIN($DZ73,DW$4-$AC$4+1))),0)))),
SUM($AC73:$BZ73)*
     IF(SSSModel!$C$4="RR",OFFSET(Profiles!$K$2,$Z73,MAX(Profiles!$C$2,BY$4-$W73)),
     IF(SSSModel!$C$4="ECC",$EA73*$EB73*IF(MAX(Escalation!$C$2,BY$4-$W73)&gt;$DZ73-1,0,OFFSET(Escalation!$K$2,$Y73,MAX(Escalation!$C$2,BY$4-$W73))),
     IF(SSSModel!$C$4="PV",IF(DW$4=$W73,$EA73*(1+SSSModel!$C$2),0),
     IF(SSSModel!$C$4="FCR",IF(AND(DW$4&gt;=$W73,OFFSET(Profiles!$K$2,$Z73,MAX(Profiles!$C$2,BY$4-$W73))&gt;0),$EC73,0),0))))))</f>
        <v>0</v>
      </c>
      <c r="DX73" s="136">
        <f ca="1">IF(OR($Z73=0,SSSModel!$C$4="CF"),BZ73,
IF(LEFT($V73,3)="ON_",
     IF(SSSModel!$C$4="RR",SUMPRODUCT(OFFSET($AC73,0,0,1,$CB$2),OFFSET(Profiles!$K$28,($Z73-1)*(Profiles!$I$26+1)+DX$4-SSSModel!$C$3+1,0,1,$CB$2)),
     IF(SSSModel!$C$4="ECC",$EA73*$EB73*SUMPRODUCT(OFFSET($AC73,0,MAX(0,DX$4-$DZ73-$CA$4+1),1,MIN($DZ73,DX$4-$CA$4+1)),OFFSET(Escalation!$K$24,($Y73-1)*(Escalation!$I$22+1)+DX$4-SSSModel!$C$3+1,MAX(0,DX$4-$DZ73-$CA$4+1),1,MIN($DZ73,DX$4-$CA$4+1))),
     IF(SSSModel!$C$4="PV",BZ73*$EA73*(1+SSSModel!$C$2),
     IF(SSSModel!$C$4="FCR",$EC73*SUM(OFFSET($AC73,0,MAX(DX$4-$AC$4-$DZ73+1,0),1,MIN($DZ73,DX$4-$AC$4+1))),0)))),
SUM($AC73:$BZ73)*
     IF(SSSModel!$C$4="RR",OFFSET(Profiles!$K$2,$Z73,MAX(Profiles!$C$2,BZ$4-$W73)),
     IF(SSSModel!$C$4="ECC",$EA73*$EB73*IF(MAX(Escalation!$C$2,BZ$4-$W73)&gt;$DZ73-1,0,OFFSET(Escalation!$K$2,$Y73,MAX(Escalation!$C$2,BZ$4-$W73))),
     IF(SSSModel!$C$4="PV",IF(DX$4=$W73,$EA73*(1+SSSModel!$C$2),0),
     IF(SSSModel!$C$4="FCR",IF(AND(DX$4&gt;=$W73,OFFSET(Profiles!$K$2,$Z73,MAX(Profiles!$C$2,BZ$4-$W73))&gt;0),$EC73,0),0))))))</f>
        <v>0</v>
      </c>
      <c r="DY73" s="82">
        <f ca="1">IF($Y73=0,0,OFFSET(Escalation!$B$2,$Y73,0))</f>
        <v>0</v>
      </c>
      <c r="DZ73" s="80">
        <f ca="1">IF($Z73=0,0,COUNTIF(OFFSET(Profiles!$K$2,$Z73,0,1,50),"&gt;0"))</f>
        <v>0</v>
      </c>
      <c r="EA73" s="137">
        <f ca="1">IF($Z73=0,0,SUMPRODUCT(Profiles!$C$20:$BH$20,OFFSET(Profiles!$C$2,$Z73,0,1,Profiles!$B$1)))</f>
        <v>0</v>
      </c>
      <c r="EB73" s="24">
        <f>IF($Z73=0,0,((1-(1+DY73)/(1+SSSModel!$C$2))/(1-((1+DY73)/(1+SSSModel!$C$2))^DZ73))*(1+SSSModel!$C$2))</f>
        <v>0</v>
      </c>
      <c r="EC73" s="24">
        <f>IF($Z73=0,0,-PMT(SSSModel!$C$2,DZ73,EA73))</f>
        <v>0</v>
      </c>
    </row>
    <row r="74" spans="3:133" x14ac:dyDescent="0.35">
      <c r="C74" s="18">
        <f t="shared" si="5"/>
        <v>7</v>
      </c>
      <c r="D74" s="18">
        <f t="shared" si="6"/>
        <v>10</v>
      </c>
      <c r="E74" s="18">
        <f t="shared" ca="1" si="10"/>
        <v>0</v>
      </c>
      <c r="G74" s="25" t="str">
        <f ca="1">IF($E74=0,"",OFFSET(Resources!B$26,$E74,0))</f>
        <v/>
      </c>
      <c r="H74" s="25" t="str">
        <f ca="1">IF($E74=0,"",OFFSET(Resources!C$26,$E74,0))</f>
        <v/>
      </c>
      <c r="I74" s="25" t="str">
        <f ca="1">IF($E74=0,"",OFFSET(Resources!$E$26,$E74,0))</f>
        <v/>
      </c>
      <c r="J74" s="16">
        <v>1</v>
      </c>
      <c r="K74" s="16" t="s">
        <v>150</v>
      </c>
      <c r="L74" s="25" t="str">
        <f ca="1">OFFSET(Resources!$CG$24,0,$C74-1)</f>
        <v>On-Going O&amp;M #2</v>
      </c>
      <c r="M74" s="25" t="str">
        <f ca="1">OFFSET(Resources!$CG$25,0,$C74-1)</f>
        <v>O&amp;M</v>
      </c>
      <c r="N74" s="1">
        <v>1</v>
      </c>
      <c r="O74" s="7">
        <f ca="1">IF($E74=0,0,OFFSET(Resources!$CG$26,$E74,$C74-1))</f>
        <v>0</v>
      </c>
      <c r="P74" s="25" t="str">
        <f ca="1">OFFSET(Resources!$CG$26,0,$C74-1)</f>
        <v>$/Yr</v>
      </c>
      <c r="Q74" s="18">
        <f ca="1">IF($E74=0,0,OFFSET(GenAlts!$W$4,$E74,$D74-1))</f>
        <v>0</v>
      </c>
      <c r="R74" s="1">
        <v>1</v>
      </c>
      <c r="S74" t="str">
        <f ca="1">IF($E74=0,"",OFFSET(Resources!$R$26,$E74,0))</f>
        <v/>
      </c>
      <c r="T74" s="1"/>
      <c r="U74" s="25">
        <f ca="1">IF($E74=0,0,OFFSET(Resources!$AB$26,$E74,($C74-1)*Resources!$CI$20))</f>
        <v>0</v>
      </c>
      <c r="V74" s="1"/>
      <c r="W74">
        <f t="shared" ca="1" si="11"/>
        <v>0</v>
      </c>
      <c r="X74">
        <f>IF(T74="",0,MATCH(T74,Profiles!$A$3:$A$22,0))</f>
        <v>0</v>
      </c>
      <c r="Y74" s="10">
        <f ca="1">IF(U74=0,0,MATCH(U74,Escalation!$A$3:$A$18,0))</f>
        <v>0</v>
      </c>
      <c r="Z74">
        <f>IF(V74="",0,MATCH(V74,Profiles!$A$3:$A$22,0))</f>
        <v>0</v>
      </c>
      <c r="AA74" s="8"/>
      <c r="AB74" s="8">
        <v>0</v>
      </c>
      <c r="AC74" s="72">
        <f ca="1">IF(OR(AC$4&lt;$Q74,AC$4&gt;$Q74+IF($S74="",1000,$S74)-1),0,IF(MOD(AC$4-$Q74,IF($R74="",1000,$R74))=0,$O74,0))*IF($Y74&gt;0,(1+INDEX(Escalation!$B$3:$B$18,$Y74,0))^(AC$4-SSSModel!$C$5),1)*IF($X74=0,1,OFFSET(Profiles!$K$2,$X74,MAX(Profiles!$C$2,AC$4-$Q74)))*IF($AA74=1,(1+SSSModel!#REF!),1)</f>
        <v>0</v>
      </c>
      <c r="AD74" s="72">
        <f ca="1">IF(OR(AD$4&lt;$Q74,AD$4&gt;$Q74+IF($S74="",1000,$S74)-1),0,IF(MOD(AD$4-$Q74,IF($R74="",1000,$R74))=0,$O74,0))*IF($Y74&gt;0,(1+INDEX(Escalation!$B$3:$B$18,$Y74,0))^(AD$4-SSSModel!$C$5),1)*IF($X74=0,1,OFFSET(Profiles!$K$2,$X74,MAX(Profiles!$C$2,AD$4-$Q74)))*IF($AA74=1,(1+SSSModel!#REF!),1)</f>
        <v>0</v>
      </c>
      <c r="AE74" s="72">
        <f ca="1">IF(OR(AE$4&lt;$Q74,AE$4&gt;$Q74+IF($S74="",1000,$S74)-1),0,IF(MOD(AE$4-$Q74,IF($R74="",1000,$R74))=0,$O74,0))*IF($Y74&gt;0,(1+INDEX(Escalation!$B$3:$B$18,$Y74,0))^(AE$4-SSSModel!$C$5),1)*IF($X74=0,1,OFFSET(Profiles!$K$2,$X74,MAX(Profiles!$C$2,AE$4-$Q74)))*IF($AA74=1,(1+SSSModel!#REF!),1)</f>
        <v>0</v>
      </c>
      <c r="AF74" s="72">
        <f ca="1">IF(OR(AF$4&lt;$Q74,AF$4&gt;$Q74+IF($S74="",1000,$S74)-1),0,IF(MOD(AF$4-$Q74,IF($R74="",1000,$R74))=0,$O74,0))*IF($Y74&gt;0,(1+INDEX(Escalation!$B$3:$B$18,$Y74,0))^(AF$4-SSSModel!$C$5),1)*IF($X74=0,1,OFFSET(Profiles!$K$2,$X74,MAX(Profiles!$C$2,AF$4-$Q74)))*IF($AA74=1,(1+SSSModel!#REF!),1)</f>
        <v>0</v>
      </c>
      <c r="AG74" s="72">
        <f ca="1">IF(OR(AG$4&lt;$Q74,AG$4&gt;$Q74+IF($S74="",1000,$S74)-1),0,IF(MOD(AG$4-$Q74,IF($R74="",1000,$R74))=0,$O74,0))*IF($Y74&gt;0,(1+INDEX(Escalation!$B$3:$B$18,$Y74,0))^(AG$4-SSSModel!$C$5),1)*IF($X74=0,1,OFFSET(Profiles!$K$2,$X74,MAX(Profiles!$C$2,AG$4-$Q74)))*IF($AA74=1,(1+SSSModel!#REF!),1)</f>
        <v>0</v>
      </c>
      <c r="AH74" s="72">
        <f ca="1">IF(OR(AH$4&lt;$Q74,AH$4&gt;$Q74+IF($S74="",1000,$S74)-1),0,IF(MOD(AH$4-$Q74,IF($R74="",1000,$R74))=0,$O74,0))*IF($Y74&gt;0,(1+INDEX(Escalation!$B$3:$B$18,$Y74,0))^(AH$4-SSSModel!$C$5),1)*IF($X74=0,1,OFFSET(Profiles!$K$2,$X74,MAX(Profiles!$C$2,AH$4-$Q74)))*IF($AA74=1,(1+SSSModel!#REF!),1)</f>
        <v>0</v>
      </c>
      <c r="AI74" s="72">
        <f ca="1">IF(OR(AI$4&lt;$Q74,AI$4&gt;$Q74+IF($S74="",1000,$S74)-1),0,IF(MOD(AI$4-$Q74,IF($R74="",1000,$R74))=0,$O74,0))*IF($Y74&gt;0,(1+INDEX(Escalation!$B$3:$B$18,$Y74,0))^(AI$4-SSSModel!$C$5),1)*IF($X74=0,1,OFFSET(Profiles!$K$2,$X74,MAX(Profiles!$C$2,AI$4-$Q74)))*IF($AA74=1,(1+SSSModel!#REF!),1)</f>
        <v>0</v>
      </c>
      <c r="AJ74" s="72">
        <f ca="1">IF(OR(AJ$4&lt;$Q74,AJ$4&gt;$Q74+IF($S74="",1000,$S74)-1),0,IF(MOD(AJ$4-$Q74,IF($R74="",1000,$R74))=0,$O74,0))*IF($Y74&gt;0,(1+INDEX(Escalation!$B$3:$B$18,$Y74,0))^(AJ$4-SSSModel!$C$5),1)*IF($X74=0,1,OFFSET(Profiles!$K$2,$X74,MAX(Profiles!$C$2,AJ$4-$Q74)))*IF($AA74=1,(1+SSSModel!#REF!),1)</f>
        <v>0</v>
      </c>
      <c r="AK74" s="72">
        <f ca="1">IF(OR(AK$4&lt;$Q74,AK$4&gt;$Q74+IF($S74="",1000,$S74)-1),0,IF(MOD(AK$4-$Q74,IF($R74="",1000,$R74))=0,$O74,0))*IF($Y74&gt;0,(1+INDEX(Escalation!$B$3:$B$18,$Y74,0))^(AK$4-SSSModel!$C$5),1)*IF($X74=0,1,OFFSET(Profiles!$K$2,$X74,MAX(Profiles!$C$2,AK$4-$Q74)))*IF($AA74=1,(1+SSSModel!#REF!),1)</f>
        <v>0</v>
      </c>
      <c r="AL74" s="72">
        <f ca="1">IF(OR(AL$4&lt;$Q74,AL$4&gt;$Q74+IF($S74="",1000,$S74)-1),0,IF(MOD(AL$4-$Q74,IF($R74="",1000,$R74))=0,$O74,0))*IF($Y74&gt;0,(1+INDEX(Escalation!$B$3:$B$18,$Y74,0))^(AL$4-SSSModel!$C$5),1)*IF($X74=0,1,OFFSET(Profiles!$K$2,$X74,MAX(Profiles!$C$2,AL$4-$Q74)))*IF($AA74=1,(1+SSSModel!#REF!),1)</f>
        <v>0</v>
      </c>
      <c r="AM74" s="72">
        <f ca="1">IF(OR(AM$4&lt;$Q74,AM$4&gt;$Q74+IF($S74="",1000,$S74)-1),0,IF(MOD(AM$4-$Q74,IF($R74="",1000,$R74))=0,$O74,0))*IF($Y74&gt;0,(1+INDEX(Escalation!$B$3:$B$18,$Y74,0))^(AM$4-SSSModel!$C$5),1)*IF($X74=0,1,OFFSET(Profiles!$K$2,$X74,MAX(Profiles!$C$2,AM$4-$Q74)))*IF($AA74=1,(1+SSSModel!#REF!),1)</f>
        <v>0</v>
      </c>
      <c r="AN74" s="72">
        <f ca="1">IF(OR(AN$4&lt;$Q74,AN$4&gt;$Q74+IF($S74="",1000,$S74)-1),0,IF(MOD(AN$4-$Q74,IF($R74="",1000,$R74))=0,$O74,0))*IF($Y74&gt;0,(1+INDEX(Escalation!$B$3:$B$18,$Y74,0))^(AN$4-SSSModel!$C$5),1)*IF($X74=0,1,OFFSET(Profiles!$K$2,$X74,MAX(Profiles!$C$2,AN$4-$Q74)))*IF($AA74=1,(1+SSSModel!#REF!),1)</f>
        <v>0</v>
      </c>
      <c r="AO74" s="72">
        <f ca="1">IF(OR(AO$4&lt;$Q74,AO$4&gt;$Q74+IF($S74="",1000,$S74)-1),0,IF(MOD(AO$4-$Q74,IF($R74="",1000,$R74))=0,$O74,0))*IF($Y74&gt;0,(1+INDEX(Escalation!$B$3:$B$18,$Y74,0))^(AO$4-SSSModel!$C$5),1)*IF($X74=0,1,OFFSET(Profiles!$K$2,$X74,MAX(Profiles!$C$2,AO$4-$Q74)))*IF($AA74=1,(1+SSSModel!#REF!),1)</f>
        <v>0</v>
      </c>
      <c r="AP74" s="72">
        <f ca="1">IF(OR(AP$4&lt;$Q74,AP$4&gt;$Q74+IF($S74="",1000,$S74)-1),0,IF(MOD(AP$4-$Q74,IF($R74="",1000,$R74))=0,$O74,0))*IF($Y74&gt;0,(1+INDEX(Escalation!$B$3:$B$18,$Y74,0))^(AP$4-SSSModel!$C$5),1)*IF($X74=0,1,OFFSET(Profiles!$K$2,$X74,MAX(Profiles!$C$2,AP$4-$Q74)))*IF($AA74=1,(1+SSSModel!#REF!),1)</f>
        <v>0</v>
      </c>
      <c r="AQ74" s="72">
        <f ca="1">IF(OR(AQ$4&lt;$Q74,AQ$4&gt;$Q74+IF($S74="",1000,$S74)-1),0,IF(MOD(AQ$4-$Q74,IF($R74="",1000,$R74))=0,$O74,0))*IF($Y74&gt;0,(1+INDEX(Escalation!$B$3:$B$18,$Y74,0))^(AQ$4-SSSModel!$C$5),1)*IF($X74=0,1,OFFSET(Profiles!$K$2,$X74,MAX(Profiles!$C$2,AQ$4-$Q74)))*IF($AA74=1,(1+SSSModel!#REF!),1)</f>
        <v>0</v>
      </c>
      <c r="AR74" s="72">
        <f ca="1">IF(OR(AR$4&lt;$Q74,AR$4&gt;$Q74+IF($S74="",1000,$S74)-1),0,IF(MOD(AR$4-$Q74,IF($R74="",1000,$R74))=0,$O74,0))*IF($Y74&gt;0,(1+INDEX(Escalation!$B$3:$B$18,$Y74,0))^(AR$4-SSSModel!$C$5),1)*IF($X74=0,1,OFFSET(Profiles!$K$2,$X74,MAX(Profiles!$C$2,AR$4-$Q74)))*IF($AA74=1,(1+SSSModel!#REF!),1)</f>
        <v>0</v>
      </c>
      <c r="AS74" s="72">
        <f ca="1">IF(OR(AS$4&lt;$Q74,AS$4&gt;$Q74+IF($S74="",1000,$S74)-1),0,IF(MOD(AS$4-$Q74,IF($R74="",1000,$R74))=0,$O74,0))*IF($Y74&gt;0,(1+INDEX(Escalation!$B$3:$B$18,$Y74,0))^(AS$4-SSSModel!$C$5),1)*IF($X74=0,1,OFFSET(Profiles!$K$2,$X74,MAX(Profiles!$C$2,AS$4-$Q74)))*IF($AA74=1,(1+SSSModel!#REF!),1)</f>
        <v>0</v>
      </c>
      <c r="AT74" s="72">
        <f ca="1">IF(OR(AT$4&lt;$Q74,AT$4&gt;$Q74+IF($S74="",1000,$S74)-1),0,IF(MOD(AT$4-$Q74,IF($R74="",1000,$R74))=0,$O74,0))*IF($Y74&gt;0,(1+INDEX(Escalation!$B$3:$B$18,$Y74,0))^(AT$4-SSSModel!$C$5),1)*IF($X74=0,1,OFFSET(Profiles!$K$2,$X74,MAX(Profiles!$C$2,AT$4-$Q74)))*IF($AA74=1,(1+SSSModel!#REF!),1)</f>
        <v>0</v>
      </c>
      <c r="AU74" s="72">
        <f ca="1">IF(OR(AU$4&lt;$Q74,AU$4&gt;$Q74+IF($S74="",1000,$S74)-1),0,IF(MOD(AU$4-$Q74,IF($R74="",1000,$R74))=0,$O74,0))*IF($Y74&gt;0,(1+INDEX(Escalation!$B$3:$B$18,$Y74,0))^(AU$4-SSSModel!$C$5),1)*IF($X74=0,1,OFFSET(Profiles!$K$2,$X74,MAX(Profiles!$C$2,AU$4-$Q74)))*IF($AA74=1,(1+SSSModel!#REF!),1)</f>
        <v>0</v>
      </c>
      <c r="AV74" s="72">
        <f ca="1">IF(OR(AV$4&lt;$Q74,AV$4&gt;$Q74+IF($S74="",1000,$S74)-1),0,IF(MOD(AV$4-$Q74,IF($R74="",1000,$R74))=0,$O74,0))*IF($Y74&gt;0,(1+INDEX(Escalation!$B$3:$B$18,$Y74,0))^(AV$4-SSSModel!$C$5),1)*IF($X74=0,1,OFFSET(Profiles!$K$2,$X74,MAX(Profiles!$C$2,AV$4-$Q74)))*IF($AA74=1,(1+SSSModel!#REF!),1)</f>
        <v>0</v>
      </c>
      <c r="AW74" s="72">
        <f ca="1">IF(OR(AW$4&lt;$Q74,AW$4&gt;$Q74+IF($S74="",1000,$S74)-1),0,IF(MOD(AW$4-$Q74,IF($R74="",1000,$R74))=0,$O74,0))*IF($Y74&gt;0,(1+INDEX(Escalation!$B$3:$B$18,$Y74,0))^(AW$4-SSSModel!$C$5),1)*IF($X74=0,1,OFFSET(Profiles!$K$2,$X74,MAX(Profiles!$C$2,AW$4-$Q74)))*IF($AA74=1,(1+SSSModel!#REF!),1)</f>
        <v>0</v>
      </c>
      <c r="AX74" s="72">
        <f ca="1">IF(OR(AX$4&lt;$Q74,AX$4&gt;$Q74+IF($S74="",1000,$S74)-1),0,IF(MOD(AX$4-$Q74,IF($R74="",1000,$R74))=0,$O74,0))*IF($Y74&gt;0,(1+INDEX(Escalation!$B$3:$B$18,$Y74,0))^(AX$4-SSSModel!$C$5),1)*IF($X74=0,1,OFFSET(Profiles!$K$2,$X74,MAX(Profiles!$C$2,AX$4-$Q74)))*IF($AA74=1,(1+SSSModel!#REF!),1)</f>
        <v>0</v>
      </c>
      <c r="AY74" s="72">
        <f ca="1">IF(OR(AY$4&lt;$Q74,AY$4&gt;$Q74+IF($S74="",1000,$S74)-1),0,IF(MOD(AY$4-$Q74,IF($R74="",1000,$R74))=0,$O74,0))*IF($Y74&gt;0,(1+INDEX(Escalation!$B$3:$B$18,$Y74,0))^(AY$4-SSSModel!$C$5),1)*IF($X74=0,1,OFFSET(Profiles!$K$2,$X74,MAX(Profiles!$C$2,AY$4-$Q74)))*IF($AA74=1,(1+SSSModel!#REF!),1)</f>
        <v>0</v>
      </c>
      <c r="AZ74" s="72">
        <f ca="1">IF(OR(AZ$4&lt;$Q74,AZ$4&gt;$Q74+IF($S74="",1000,$S74)-1),0,IF(MOD(AZ$4-$Q74,IF($R74="",1000,$R74))=0,$O74,0))*IF($Y74&gt;0,(1+INDEX(Escalation!$B$3:$B$18,$Y74,0))^(AZ$4-SSSModel!$C$5),1)*IF($X74=0,1,OFFSET(Profiles!$K$2,$X74,MAX(Profiles!$C$2,AZ$4-$Q74)))*IF($AA74=1,(1+SSSModel!#REF!),1)</f>
        <v>0</v>
      </c>
      <c r="BA74" s="72">
        <f ca="1">IF(OR(BA$4&lt;$Q74,BA$4&gt;$Q74+IF($S74="",1000,$S74)-1),0,IF(MOD(BA$4-$Q74,IF($R74="",1000,$R74))=0,$O74,0))*IF($Y74&gt;0,(1+INDEX(Escalation!$B$3:$B$18,$Y74,0))^(BA$4-SSSModel!$C$5),1)*IF($X74=0,1,OFFSET(Profiles!$K$2,$X74,MAX(Profiles!$C$2,BA$4-$Q74)))*IF($AA74=1,(1+SSSModel!#REF!),1)</f>
        <v>0</v>
      </c>
      <c r="BB74" s="72">
        <f ca="1">IF(OR(BB$4&lt;$Q74,BB$4&gt;$Q74+IF($S74="",1000,$S74)-1),0,IF(MOD(BB$4-$Q74,IF($R74="",1000,$R74))=0,$O74,0))*IF($Y74&gt;0,(1+INDEX(Escalation!$B$3:$B$18,$Y74,0))^(BB$4-SSSModel!$C$5),1)*IF($X74=0,1,OFFSET(Profiles!$K$2,$X74,MAX(Profiles!$C$2,BB$4-$Q74)))*IF($AA74=1,(1+SSSModel!#REF!),1)</f>
        <v>0</v>
      </c>
      <c r="BC74" s="72">
        <f ca="1">IF(OR(BC$4&lt;$Q74,BC$4&gt;$Q74+IF($S74="",1000,$S74)-1),0,IF(MOD(BC$4-$Q74,IF($R74="",1000,$R74))=0,$O74,0))*IF($Y74&gt;0,(1+INDEX(Escalation!$B$3:$B$18,$Y74,0))^(BC$4-SSSModel!$C$5),1)*IF($X74=0,1,OFFSET(Profiles!$K$2,$X74,MAX(Profiles!$C$2,BC$4-$Q74)))*IF($AA74=1,(1+SSSModel!#REF!),1)</f>
        <v>0</v>
      </c>
      <c r="BD74" s="72">
        <f ca="1">IF(OR(BD$4&lt;$Q74,BD$4&gt;$Q74+IF($S74="",1000,$S74)-1),0,IF(MOD(BD$4-$Q74,IF($R74="",1000,$R74))=0,$O74,0))*IF($Y74&gt;0,(1+INDEX(Escalation!$B$3:$B$18,$Y74,0))^(BD$4-SSSModel!$C$5),1)*IF($X74=0,1,OFFSET(Profiles!$K$2,$X74,MAX(Profiles!$C$2,BD$4-$Q74)))*IF($AA74=1,(1+SSSModel!#REF!),1)</f>
        <v>0</v>
      </c>
      <c r="BE74" s="72">
        <f ca="1">IF(OR(BE$4&lt;$Q74,BE$4&gt;$Q74+IF($S74="",1000,$S74)-1),0,IF(MOD(BE$4-$Q74,IF($R74="",1000,$R74))=0,$O74,0))*IF($Y74&gt;0,(1+INDEX(Escalation!$B$3:$B$18,$Y74,0))^(BE$4-SSSModel!$C$5),1)*IF($X74=0,1,OFFSET(Profiles!$K$2,$X74,MAX(Profiles!$C$2,BE$4-$Q74)))*IF($AA74=1,(1+SSSModel!#REF!),1)</f>
        <v>0</v>
      </c>
      <c r="BF74" s="72">
        <f ca="1">IF(OR(BF$4&lt;$Q74,BF$4&gt;$Q74+IF($S74="",1000,$S74)-1),0,IF(MOD(BF$4-$Q74,IF($R74="",1000,$R74))=0,$O74,0))*IF($Y74&gt;0,(1+INDEX(Escalation!$B$3:$B$18,$Y74,0))^(BF$4-SSSModel!$C$5),1)*IF($X74=0,1,OFFSET(Profiles!$K$2,$X74,MAX(Profiles!$C$2,BF$4-$Q74)))*IF($AA74=1,(1+SSSModel!#REF!),1)</f>
        <v>0</v>
      </c>
      <c r="BG74" s="72">
        <f ca="1">IF(OR(BG$4&lt;$Q74,BG$4&gt;$Q74+IF($S74="",1000,$S74)-1),0,IF(MOD(BG$4-$Q74,IF($R74="",1000,$R74))=0,$O74,0))*IF($Y74&gt;0,(1+INDEX(Escalation!$B$3:$B$18,$Y74,0))^(BG$4-SSSModel!$C$5),1)*IF($X74=0,1,OFFSET(Profiles!$K$2,$X74,MAX(Profiles!$C$2,BG$4-$Q74)))*IF($AA74=1,(1+SSSModel!#REF!),1)</f>
        <v>0</v>
      </c>
      <c r="BH74" s="72">
        <f ca="1">IF(OR(BH$4&lt;$Q74,BH$4&gt;$Q74+IF($S74="",1000,$S74)-1),0,IF(MOD(BH$4-$Q74,IF($R74="",1000,$R74))=0,$O74,0))*IF($Y74&gt;0,(1+INDEX(Escalation!$B$3:$B$18,$Y74,0))^(BH$4-SSSModel!$C$5),1)*IF($X74=0,1,OFFSET(Profiles!$K$2,$X74,MAX(Profiles!$C$2,BH$4-$Q74)))*IF($AA74=1,(1+SSSModel!#REF!),1)</f>
        <v>0</v>
      </c>
      <c r="BI74" s="72">
        <f ca="1">IF(OR(BI$4&lt;$Q74,BI$4&gt;$Q74+IF($S74="",1000,$S74)-1),0,IF(MOD(BI$4-$Q74,IF($R74="",1000,$R74))=0,$O74,0))*IF($Y74&gt;0,(1+INDEX(Escalation!$B$3:$B$18,$Y74,0))^(BI$4-SSSModel!$C$5),1)*IF($X74=0,1,OFFSET(Profiles!$K$2,$X74,MAX(Profiles!$C$2,BI$4-$Q74)))*IF($AA74=1,(1+SSSModel!#REF!),1)</f>
        <v>0</v>
      </c>
      <c r="BJ74" s="72">
        <f ca="1">IF(OR(BJ$4&lt;$Q74,BJ$4&gt;$Q74+IF($S74="",1000,$S74)-1),0,IF(MOD(BJ$4-$Q74,IF($R74="",1000,$R74))=0,$O74,0))*IF($Y74&gt;0,(1+INDEX(Escalation!$B$3:$B$18,$Y74,0))^(BJ$4-SSSModel!$C$5),1)*IF($X74=0,1,OFFSET(Profiles!$K$2,$X74,MAX(Profiles!$C$2,BJ$4-$Q74)))*IF($AA74=1,(1+SSSModel!#REF!),1)</f>
        <v>0</v>
      </c>
      <c r="BK74" s="72">
        <f ca="1">IF(OR(BK$4&lt;$Q74,BK$4&gt;$Q74+IF($S74="",1000,$S74)-1),0,IF(MOD(BK$4-$Q74,IF($R74="",1000,$R74))=0,$O74,0))*IF($Y74&gt;0,(1+INDEX(Escalation!$B$3:$B$18,$Y74,0))^(BK$4-SSSModel!$C$5),1)*IF($X74=0,1,OFFSET(Profiles!$K$2,$X74,MAX(Profiles!$C$2,BK$4-$Q74)))*IF($AA74=1,(1+SSSModel!#REF!),1)</f>
        <v>0</v>
      </c>
      <c r="BL74" s="72">
        <f ca="1">IF(OR(BL$4&lt;$Q74,BL$4&gt;$Q74+IF($S74="",1000,$S74)-1),0,IF(MOD(BL$4-$Q74,IF($R74="",1000,$R74))=0,$O74,0))*IF($Y74&gt;0,(1+INDEX(Escalation!$B$3:$B$18,$Y74,0))^(BL$4-SSSModel!$C$5),1)*IF($X74=0,1,OFFSET(Profiles!$K$2,$X74,MAX(Profiles!$C$2,BL$4-$Q74)))*IF($AA74=1,(1+SSSModel!#REF!),1)</f>
        <v>0</v>
      </c>
      <c r="BM74" s="72">
        <f ca="1">IF(OR(BM$4&lt;$Q74,BM$4&gt;$Q74+IF($S74="",1000,$S74)-1),0,IF(MOD(BM$4-$Q74,IF($R74="",1000,$R74))=0,$O74,0))*IF($Y74&gt;0,(1+INDEX(Escalation!$B$3:$B$18,$Y74,0))^(BM$4-SSSModel!$C$5),1)*IF($X74=0,1,OFFSET(Profiles!$K$2,$X74,MAX(Profiles!$C$2,BM$4-$Q74)))*IF($AA74=1,(1+SSSModel!#REF!),1)</f>
        <v>0</v>
      </c>
      <c r="BN74" s="72">
        <f ca="1">IF(OR(BN$4&lt;$Q74,BN$4&gt;$Q74+IF($S74="",1000,$S74)-1),0,IF(MOD(BN$4-$Q74,IF($R74="",1000,$R74))=0,$O74,0))*IF($Y74&gt;0,(1+INDEX(Escalation!$B$3:$B$18,$Y74,0))^(BN$4-SSSModel!$C$5),1)*IF($X74=0,1,OFFSET(Profiles!$K$2,$X74,MAX(Profiles!$C$2,BN$4-$Q74)))*IF($AA74=1,(1+SSSModel!#REF!),1)</f>
        <v>0</v>
      </c>
      <c r="BO74" s="72">
        <f ca="1">IF(OR(BO$4&lt;$Q74,BO$4&gt;$Q74+IF($S74="",1000,$S74)-1),0,IF(MOD(BO$4-$Q74,IF($R74="",1000,$R74))=0,$O74,0))*IF($Y74&gt;0,(1+INDEX(Escalation!$B$3:$B$18,$Y74,0))^(BO$4-SSSModel!$C$5),1)*IF($X74=0,1,OFFSET(Profiles!$K$2,$X74,MAX(Profiles!$C$2,BO$4-$Q74)))*IF($AA74=1,(1+SSSModel!#REF!),1)</f>
        <v>0</v>
      </c>
      <c r="BP74" s="72">
        <f ca="1">IF(OR(BP$4&lt;$Q74,BP$4&gt;$Q74+IF($S74="",1000,$S74)-1),0,IF(MOD(BP$4-$Q74,IF($R74="",1000,$R74))=0,$O74,0))*IF($Y74&gt;0,(1+INDEX(Escalation!$B$3:$B$18,$Y74,0))^(BP$4-SSSModel!$C$5),1)*IF($X74=0,1,OFFSET(Profiles!$K$2,$X74,MAX(Profiles!$C$2,BP$4-$Q74)))*IF($AA74=1,(1+SSSModel!#REF!),1)</f>
        <v>0</v>
      </c>
      <c r="BQ74" s="72">
        <f ca="1">IF(OR(BQ$4&lt;$Q74,BQ$4&gt;$Q74+IF($S74="",1000,$S74)-1),0,IF(MOD(BQ$4-$Q74,IF($R74="",1000,$R74))=0,$O74,0))*IF($Y74&gt;0,(1+INDEX(Escalation!$B$3:$B$18,$Y74,0))^(BQ$4-SSSModel!$C$5),1)*IF($X74=0,1,OFFSET(Profiles!$K$2,$X74,MAX(Profiles!$C$2,BQ$4-$Q74)))*IF($AA74=1,(1+SSSModel!#REF!),1)</f>
        <v>0</v>
      </c>
      <c r="BR74" s="72">
        <f ca="1">IF(OR(BR$4&lt;$Q74,BR$4&gt;$Q74+IF($S74="",1000,$S74)-1),0,IF(MOD(BR$4-$Q74,IF($R74="",1000,$R74))=0,$O74,0))*IF($Y74&gt;0,(1+INDEX(Escalation!$B$3:$B$18,$Y74,0))^(BR$4-SSSModel!$C$5),1)*IF($X74=0,1,OFFSET(Profiles!$K$2,$X74,MAX(Profiles!$C$2,BR$4-$Q74)))*IF($AA74=1,(1+SSSModel!#REF!),1)</f>
        <v>0</v>
      </c>
      <c r="BS74" s="72">
        <f ca="1">IF(OR(BS$4&lt;$Q74,BS$4&gt;$Q74+IF($S74="",1000,$S74)-1),0,IF(MOD(BS$4-$Q74,IF($R74="",1000,$R74))=0,$O74,0))*IF($Y74&gt;0,(1+INDEX(Escalation!$B$3:$B$18,$Y74,0))^(BS$4-SSSModel!$C$5),1)*IF($X74=0,1,OFFSET(Profiles!$K$2,$X74,MAX(Profiles!$C$2,BS$4-$Q74)))*IF($AA74=1,(1+SSSModel!#REF!),1)</f>
        <v>0</v>
      </c>
      <c r="BT74" s="72">
        <f ca="1">IF(OR(BT$4&lt;$Q74,BT$4&gt;$Q74+IF($S74="",1000,$S74)-1),0,IF(MOD(BT$4-$Q74,IF($R74="",1000,$R74))=0,$O74,0))*IF($Y74&gt;0,(1+INDEX(Escalation!$B$3:$B$18,$Y74,0))^(BT$4-SSSModel!$C$5),1)*IF($X74=0,1,OFFSET(Profiles!$K$2,$X74,MAX(Profiles!$C$2,BT$4-$Q74)))*IF($AA74=1,(1+SSSModel!#REF!),1)</f>
        <v>0</v>
      </c>
      <c r="BU74" s="72">
        <f ca="1">IF(OR(BU$4&lt;$Q74,BU$4&gt;$Q74+IF($S74="",1000,$S74)-1),0,IF(MOD(BU$4-$Q74,IF($R74="",1000,$R74))=0,$O74,0))*IF($Y74&gt;0,(1+INDEX(Escalation!$B$3:$B$18,$Y74,0))^(BU$4-SSSModel!$C$5),1)*IF($X74=0,1,OFFSET(Profiles!$K$2,$X74,MAX(Profiles!$C$2,BU$4-$Q74)))*IF($AA74=1,(1+SSSModel!#REF!),1)</f>
        <v>0</v>
      </c>
      <c r="BV74" s="72">
        <f ca="1">IF(OR(BV$4&lt;$Q74,BV$4&gt;$Q74+IF($S74="",1000,$S74)-1),0,IF(MOD(BV$4-$Q74,IF($R74="",1000,$R74))=0,$O74,0))*IF($Y74&gt;0,(1+INDEX(Escalation!$B$3:$B$18,$Y74,0))^(BV$4-SSSModel!$C$5),1)*IF($X74=0,1,OFFSET(Profiles!$K$2,$X74,MAX(Profiles!$C$2,BV$4-$Q74)))*IF($AA74=1,(1+SSSModel!#REF!),1)</f>
        <v>0</v>
      </c>
      <c r="BW74" s="72">
        <f ca="1">IF(OR(BW$4&lt;$Q74,BW$4&gt;$Q74+IF($S74="",1000,$S74)-1),0,IF(MOD(BW$4-$Q74,IF($R74="",1000,$R74))=0,$O74,0))*IF($Y74&gt;0,(1+INDEX(Escalation!$B$3:$B$18,$Y74,0))^(BW$4-SSSModel!$C$5),1)*IF($X74=0,1,OFFSET(Profiles!$K$2,$X74,MAX(Profiles!$C$2,BW$4-$Q74)))*IF($AA74=1,(1+SSSModel!#REF!),1)</f>
        <v>0</v>
      </c>
      <c r="BX74" s="72">
        <f ca="1">IF(OR(BX$4&lt;$Q74,BX$4&gt;$Q74+IF($S74="",1000,$S74)-1),0,IF(MOD(BX$4-$Q74,IF($R74="",1000,$R74))=0,$O74,0))*IF($Y74&gt;0,(1+INDEX(Escalation!$B$3:$B$18,$Y74,0))^(BX$4-SSSModel!$C$5),1)*IF($X74=0,1,OFFSET(Profiles!$K$2,$X74,MAX(Profiles!$C$2,BX$4-$Q74)))*IF($AA74=1,(1+SSSModel!#REF!),1)</f>
        <v>0</v>
      </c>
      <c r="BY74" s="72">
        <f ca="1">IF(OR(BY$4&lt;$Q74,BY$4&gt;$Q74+IF($S74="",1000,$S74)-1),0,IF(MOD(BY$4-$Q74,IF($R74="",1000,$R74))=0,$O74,0))*IF($Y74&gt;0,(1+INDEX(Escalation!$B$3:$B$18,$Y74,0))^(BY$4-SSSModel!$C$5),1)*IF($X74=0,1,OFFSET(Profiles!$K$2,$X74,MAX(Profiles!$C$2,BY$4-$Q74)))*IF($AA74=1,(1+SSSModel!#REF!),1)</f>
        <v>0</v>
      </c>
      <c r="BZ74" s="72">
        <f ca="1">IF(OR(BZ$4&lt;$Q74,BZ$4&gt;$Q74+IF($S74="",1000,$S74)-1),0,IF(MOD(BZ$4-$Q74,IF($R74="",1000,$R74))=0,$O74,0))*IF($Y74&gt;0,(1+INDEX(Escalation!$B$3:$B$18,$Y74,0))^(BZ$4-SSSModel!$C$5),1)*IF($X74=0,1,OFFSET(Profiles!$K$2,$X74,MAX(Profiles!$C$2,BZ$4-$Q74)))*IF($AA74=1,(1+SSSModel!#REF!),1)</f>
        <v>0</v>
      </c>
      <c r="CA74" s="134">
        <f ca="1">IF(OR($Z74=0,SSSModel!$C$4="CF"),AC74,
IF(LEFT($V74,3)="ON_",
     IF(SSSModel!$C$4="RR",SUMPRODUCT(OFFSET($AC74,0,0,1,$CB$2),OFFSET(Profiles!$K$28,($Z74-1)*(Profiles!$I$26+1)+CA$4-SSSModel!$C$3+1,0,1,$CB$2)),
     IF(SSSModel!$C$4="ECC",$EA74*$EB74*SUMPRODUCT(OFFSET($AC74,0,MAX(0,CA$4-$DZ74-$CA$4+1),1,MIN($DZ74,CA$4-$CA$4+1)),OFFSET(Escalation!$K$24,($Y74-1)*(Escalation!$I$22+1)+CA$4-SSSModel!$C$3+1,MAX(0,CA$4-$DZ74-$CA$4+1),1,MIN($DZ74,CA$4-$CA$4+1))),
     IF(SSSModel!$C$4="PV",AC74*$EA74*(1+SSSModel!$C$2),
     IF(SSSModel!$C$4="FCR",$EC74*SUM(OFFSET($AC74,0,MAX(CA$4-$AC$4-$DZ74+1,0),1,MIN($DZ74,CA$4-$AC$4+1))),0)))),
SUM($AC74:$BZ74)*
     IF(SSSModel!$C$4="RR",OFFSET(Profiles!$K$2,$Z74,MAX(Profiles!$C$2,AC$4-$W74)),
     IF(SSSModel!$C$4="ECC",$EA74*$EB74*IF(MAX(Escalation!$C$2,AC$4-$W74)&gt;$DZ74-1,0,OFFSET(Escalation!$K$2,$Y74,MAX(Escalation!$C$2,AC$4-$W74))),
     IF(SSSModel!$C$4="PV",IF(CA$4=$W74,$EA74*(1+SSSModel!$C$2),0),
     IF(SSSModel!$C$4="FCR",IF(AND(CA$4&gt;=$W74,OFFSET(Profiles!$K$2,$Z74,MAX(Profiles!$C$2,AC$4-$W74))&gt;0),$EC74,0),0))))))</f>
        <v>0</v>
      </c>
      <c r="CB74" s="135">
        <f ca="1">IF(OR($Z74=0,SSSModel!$C$4="CF"),AD74,
IF(LEFT($V74,3)="ON_",
     IF(SSSModel!$C$4="RR",SUMPRODUCT(OFFSET($AC74,0,0,1,$CB$2),OFFSET(Profiles!$K$28,($Z74-1)*(Profiles!$I$26+1)+CB$4-SSSModel!$C$3+1,0,1,$CB$2)),
     IF(SSSModel!$C$4="ECC",$EA74*$EB74*SUMPRODUCT(OFFSET($AC74,0,MAX(0,CB$4-$DZ74-$CA$4+1),1,MIN($DZ74,CB$4-$CA$4+1)),OFFSET(Escalation!$K$24,($Y74-1)*(Escalation!$I$22+1)+CB$4-SSSModel!$C$3+1,MAX(0,CB$4-$DZ74-$CA$4+1),1,MIN($DZ74,CB$4-$CA$4+1))),
     IF(SSSModel!$C$4="PV",AD74*$EA74*(1+SSSModel!$C$2),
     IF(SSSModel!$C$4="FCR",$EC74*SUM(OFFSET($AC74,0,MAX(CB$4-$AC$4-$DZ74+1,0),1,MIN($DZ74,CB$4-$AC$4+1))),0)))),
SUM($AC74:$BZ74)*
     IF(SSSModel!$C$4="RR",OFFSET(Profiles!$K$2,$Z74,MAX(Profiles!$C$2,AD$4-$W74)),
     IF(SSSModel!$C$4="ECC",$EA74*$EB74*IF(MAX(Escalation!$C$2,AD$4-$W74)&gt;$DZ74-1,0,OFFSET(Escalation!$K$2,$Y74,MAX(Escalation!$C$2,AD$4-$W74))),
     IF(SSSModel!$C$4="PV",IF(CB$4=$W74,$EA74*(1+SSSModel!$C$2),0),
     IF(SSSModel!$C$4="FCR",IF(AND(CB$4&gt;=$W74,OFFSET(Profiles!$K$2,$Z74,MAX(Profiles!$C$2,AD$4-$W74))&gt;0),$EC74,0),0))))))</f>
        <v>0</v>
      </c>
      <c r="CC74" s="135">
        <f ca="1">IF(OR($Z74=0,SSSModel!$C$4="CF"),AE74,
IF(LEFT($V74,3)="ON_",
     IF(SSSModel!$C$4="RR",SUMPRODUCT(OFFSET($AC74,0,0,1,$CB$2),OFFSET(Profiles!$K$28,($Z74-1)*(Profiles!$I$26+1)+CC$4-SSSModel!$C$3+1,0,1,$CB$2)),
     IF(SSSModel!$C$4="ECC",$EA74*$EB74*SUMPRODUCT(OFFSET($AC74,0,MAX(0,CC$4-$DZ74-$CA$4+1),1,MIN($DZ74,CC$4-$CA$4+1)),OFFSET(Escalation!$K$24,($Y74-1)*(Escalation!$I$22+1)+CC$4-SSSModel!$C$3+1,MAX(0,CC$4-$DZ74-$CA$4+1),1,MIN($DZ74,CC$4-$CA$4+1))),
     IF(SSSModel!$C$4="PV",AE74*$EA74*(1+SSSModel!$C$2),
     IF(SSSModel!$C$4="FCR",$EC74*SUM(OFFSET($AC74,0,MAX(CC$4-$AC$4-$DZ74+1,0),1,MIN($DZ74,CC$4-$AC$4+1))),0)))),
SUM($AC74:$BZ74)*
     IF(SSSModel!$C$4="RR",OFFSET(Profiles!$K$2,$Z74,MAX(Profiles!$C$2,AE$4-$W74)),
     IF(SSSModel!$C$4="ECC",$EA74*$EB74*IF(MAX(Escalation!$C$2,AE$4-$W74)&gt;$DZ74-1,0,OFFSET(Escalation!$K$2,$Y74,MAX(Escalation!$C$2,AE$4-$W74))),
     IF(SSSModel!$C$4="PV",IF(CC$4=$W74,$EA74*(1+SSSModel!$C$2),0),
     IF(SSSModel!$C$4="FCR",IF(AND(CC$4&gt;=$W74,OFFSET(Profiles!$K$2,$Z74,MAX(Profiles!$C$2,AE$4-$W74))&gt;0),$EC74,0),0))))))</f>
        <v>0</v>
      </c>
      <c r="CD74" s="135">
        <f ca="1">IF(OR($Z74=0,SSSModel!$C$4="CF"),AF74,
IF(LEFT($V74,3)="ON_",
     IF(SSSModel!$C$4="RR",SUMPRODUCT(OFFSET($AC74,0,0,1,$CB$2),OFFSET(Profiles!$K$28,($Z74-1)*(Profiles!$I$26+1)+CD$4-SSSModel!$C$3+1,0,1,$CB$2)),
     IF(SSSModel!$C$4="ECC",$EA74*$EB74*SUMPRODUCT(OFFSET($AC74,0,MAX(0,CD$4-$DZ74-$CA$4+1),1,MIN($DZ74,CD$4-$CA$4+1)),OFFSET(Escalation!$K$24,($Y74-1)*(Escalation!$I$22+1)+CD$4-SSSModel!$C$3+1,MAX(0,CD$4-$DZ74-$CA$4+1),1,MIN($DZ74,CD$4-$CA$4+1))),
     IF(SSSModel!$C$4="PV",AF74*$EA74*(1+SSSModel!$C$2),
     IF(SSSModel!$C$4="FCR",$EC74*SUM(OFFSET($AC74,0,MAX(CD$4-$AC$4-$DZ74+1,0),1,MIN($DZ74,CD$4-$AC$4+1))),0)))),
SUM($AC74:$BZ74)*
     IF(SSSModel!$C$4="RR",OFFSET(Profiles!$K$2,$Z74,MAX(Profiles!$C$2,AF$4-$W74)),
     IF(SSSModel!$C$4="ECC",$EA74*$EB74*IF(MAX(Escalation!$C$2,AF$4-$W74)&gt;$DZ74-1,0,OFFSET(Escalation!$K$2,$Y74,MAX(Escalation!$C$2,AF$4-$W74))),
     IF(SSSModel!$C$4="PV",IF(CD$4=$W74,$EA74*(1+SSSModel!$C$2),0),
     IF(SSSModel!$C$4="FCR",IF(AND(CD$4&gt;=$W74,OFFSET(Profiles!$K$2,$Z74,MAX(Profiles!$C$2,AF$4-$W74))&gt;0),$EC74,0),0))))))</f>
        <v>0</v>
      </c>
      <c r="CE74" s="135">
        <f ca="1">IF(OR($Z74=0,SSSModel!$C$4="CF"),AG74,
IF(LEFT($V74,3)="ON_",
     IF(SSSModel!$C$4="RR",SUMPRODUCT(OFFSET($AC74,0,0,1,$CB$2),OFFSET(Profiles!$K$28,($Z74-1)*(Profiles!$I$26+1)+CE$4-SSSModel!$C$3+1,0,1,$CB$2)),
     IF(SSSModel!$C$4="ECC",$EA74*$EB74*SUMPRODUCT(OFFSET($AC74,0,MAX(0,CE$4-$DZ74-$CA$4+1),1,MIN($DZ74,CE$4-$CA$4+1)),OFFSET(Escalation!$K$24,($Y74-1)*(Escalation!$I$22+1)+CE$4-SSSModel!$C$3+1,MAX(0,CE$4-$DZ74-$CA$4+1),1,MIN($DZ74,CE$4-$CA$4+1))),
     IF(SSSModel!$C$4="PV",AG74*$EA74*(1+SSSModel!$C$2),
     IF(SSSModel!$C$4="FCR",$EC74*SUM(OFFSET($AC74,0,MAX(CE$4-$AC$4-$DZ74+1,0),1,MIN($DZ74,CE$4-$AC$4+1))),0)))),
SUM($AC74:$BZ74)*
     IF(SSSModel!$C$4="RR",OFFSET(Profiles!$K$2,$Z74,MAX(Profiles!$C$2,AG$4-$W74)),
     IF(SSSModel!$C$4="ECC",$EA74*$EB74*IF(MAX(Escalation!$C$2,AG$4-$W74)&gt;$DZ74-1,0,OFFSET(Escalation!$K$2,$Y74,MAX(Escalation!$C$2,AG$4-$W74))),
     IF(SSSModel!$C$4="PV",IF(CE$4=$W74,$EA74*(1+SSSModel!$C$2),0),
     IF(SSSModel!$C$4="FCR",IF(AND(CE$4&gt;=$W74,OFFSET(Profiles!$K$2,$Z74,MAX(Profiles!$C$2,AG$4-$W74))&gt;0),$EC74,0),0))))))</f>
        <v>0</v>
      </c>
      <c r="CF74" s="135">
        <f ca="1">IF(OR($Z74=0,SSSModel!$C$4="CF"),AH74,
IF(LEFT($V74,3)="ON_",
     IF(SSSModel!$C$4="RR",SUMPRODUCT(OFFSET($AC74,0,0,1,$CB$2),OFFSET(Profiles!$K$28,($Z74-1)*(Profiles!$I$26+1)+CF$4-SSSModel!$C$3+1,0,1,$CB$2)),
     IF(SSSModel!$C$4="ECC",$EA74*$EB74*SUMPRODUCT(OFFSET($AC74,0,MAX(0,CF$4-$DZ74-$CA$4+1),1,MIN($DZ74,CF$4-$CA$4+1)),OFFSET(Escalation!$K$24,($Y74-1)*(Escalation!$I$22+1)+CF$4-SSSModel!$C$3+1,MAX(0,CF$4-$DZ74-$CA$4+1),1,MIN($DZ74,CF$4-$CA$4+1))),
     IF(SSSModel!$C$4="PV",AH74*$EA74*(1+SSSModel!$C$2),
     IF(SSSModel!$C$4="FCR",$EC74*SUM(OFFSET($AC74,0,MAX(CF$4-$AC$4-$DZ74+1,0),1,MIN($DZ74,CF$4-$AC$4+1))),0)))),
SUM($AC74:$BZ74)*
     IF(SSSModel!$C$4="RR",OFFSET(Profiles!$K$2,$Z74,MAX(Profiles!$C$2,AH$4-$W74)),
     IF(SSSModel!$C$4="ECC",$EA74*$EB74*IF(MAX(Escalation!$C$2,AH$4-$W74)&gt;$DZ74-1,0,OFFSET(Escalation!$K$2,$Y74,MAX(Escalation!$C$2,AH$4-$W74))),
     IF(SSSModel!$C$4="PV",IF(CF$4=$W74,$EA74*(1+SSSModel!$C$2),0),
     IF(SSSModel!$C$4="FCR",IF(AND(CF$4&gt;=$W74,OFFSET(Profiles!$K$2,$Z74,MAX(Profiles!$C$2,AH$4-$W74))&gt;0),$EC74,0),0))))))</f>
        <v>0</v>
      </c>
      <c r="CG74" s="135">
        <f ca="1">IF(OR($Z74=0,SSSModel!$C$4="CF"),AI74,
IF(LEFT($V74,3)="ON_",
     IF(SSSModel!$C$4="RR",SUMPRODUCT(OFFSET($AC74,0,0,1,$CB$2),OFFSET(Profiles!$K$28,($Z74-1)*(Profiles!$I$26+1)+CG$4-SSSModel!$C$3+1,0,1,$CB$2)),
     IF(SSSModel!$C$4="ECC",$EA74*$EB74*SUMPRODUCT(OFFSET($AC74,0,MAX(0,CG$4-$DZ74-$CA$4+1),1,MIN($DZ74,CG$4-$CA$4+1)),OFFSET(Escalation!$K$24,($Y74-1)*(Escalation!$I$22+1)+CG$4-SSSModel!$C$3+1,MAX(0,CG$4-$DZ74-$CA$4+1),1,MIN($DZ74,CG$4-$CA$4+1))),
     IF(SSSModel!$C$4="PV",AI74*$EA74*(1+SSSModel!$C$2),
     IF(SSSModel!$C$4="FCR",$EC74*SUM(OFFSET($AC74,0,MAX(CG$4-$AC$4-$DZ74+1,0),1,MIN($DZ74,CG$4-$AC$4+1))),0)))),
SUM($AC74:$BZ74)*
     IF(SSSModel!$C$4="RR",OFFSET(Profiles!$K$2,$Z74,MAX(Profiles!$C$2,AI$4-$W74)),
     IF(SSSModel!$C$4="ECC",$EA74*$EB74*IF(MAX(Escalation!$C$2,AI$4-$W74)&gt;$DZ74-1,0,OFFSET(Escalation!$K$2,$Y74,MAX(Escalation!$C$2,AI$4-$W74))),
     IF(SSSModel!$C$4="PV",IF(CG$4=$W74,$EA74*(1+SSSModel!$C$2),0),
     IF(SSSModel!$C$4="FCR",IF(AND(CG$4&gt;=$W74,OFFSET(Profiles!$K$2,$Z74,MAX(Profiles!$C$2,AI$4-$W74))&gt;0),$EC74,0),0))))))</f>
        <v>0</v>
      </c>
      <c r="CH74" s="135">
        <f ca="1">IF(OR($Z74=0,SSSModel!$C$4="CF"),AJ74,
IF(LEFT($V74,3)="ON_",
     IF(SSSModel!$C$4="RR",SUMPRODUCT(OFFSET($AC74,0,0,1,$CB$2),OFFSET(Profiles!$K$28,($Z74-1)*(Profiles!$I$26+1)+CH$4-SSSModel!$C$3+1,0,1,$CB$2)),
     IF(SSSModel!$C$4="ECC",$EA74*$EB74*SUMPRODUCT(OFFSET($AC74,0,MAX(0,CH$4-$DZ74-$CA$4+1),1,MIN($DZ74,CH$4-$CA$4+1)),OFFSET(Escalation!$K$24,($Y74-1)*(Escalation!$I$22+1)+CH$4-SSSModel!$C$3+1,MAX(0,CH$4-$DZ74-$CA$4+1),1,MIN($DZ74,CH$4-$CA$4+1))),
     IF(SSSModel!$C$4="PV",AJ74*$EA74*(1+SSSModel!$C$2),
     IF(SSSModel!$C$4="FCR",$EC74*SUM(OFFSET($AC74,0,MAX(CH$4-$AC$4-$DZ74+1,0),1,MIN($DZ74,CH$4-$AC$4+1))),0)))),
SUM($AC74:$BZ74)*
     IF(SSSModel!$C$4="RR",OFFSET(Profiles!$K$2,$Z74,MAX(Profiles!$C$2,AJ$4-$W74)),
     IF(SSSModel!$C$4="ECC",$EA74*$EB74*IF(MAX(Escalation!$C$2,AJ$4-$W74)&gt;$DZ74-1,0,OFFSET(Escalation!$K$2,$Y74,MAX(Escalation!$C$2,AJ$4-$W74))),
     IF(SSSModel!$C$4="PV",IF(CH$4=$W74,$EA74*(1+SSSModel!$C$2),0),
     IF(SSSModel!$C$4="FCR",IF(AND(CH$4&gt;=$W74,OFFSET(Profiles!$K$2,$Z74,MAX(Profiles!$C$2,AJ$4-$W74))&gt;0),$EC74,0),0))))))</f>
        <v>0</v>
      </c>
      <c r="CI74" s="135">
        <f ca="1">IF(OR($Z74=0,SSSModel!$C$4="CF"),AK74,
IF(LEFT($V74,3)="ON_",
     IF(SSSModel!$C$4="RR",SUMPRODUCT(OFFSET($AC74,0,0,1,$CB$2),OFFSET(Profiles!$K$28,($Z74-1)*(Profiles!$I$26+1)+CI$4-SSSModel!$C$3+1,0,1,$CB$2)),
     IF(SSSModel!$C$4="ECC",$EA74*$EB74*SUMPRODUCT(OFFSET($AC74,0,MAX(0,CI$4-$DZ74-$CA$4+1),1,MIN($DZ74,CI$4-$CA$4+1)),OFFSET(Escalation!$K$24,($Y74-1)*(Escalation!$I$22+1)+CI$4-SSSModel!$C$3+1,MAX(0,CI$4-$DZ74-$CA$4+1),1,MIN($DZ74,CI$4-$CA$4+1))),
     IF(SSSModel!$C$4="PV",AK74*$EA74*(1+SSSModel!$C$2),
     IF(SSSModel!$C$4="FCR",$EC74*SUM(OFFSET($AC74,0,MAX(CI$4-$AC$4-$DZ74+1,0),1,MIN($DZ74,CI$4-$AC$4+1))),0)))),
SUM($AC74:$BZ74)*
     IF(SSSModel!$C$4="RR",OFFSET(Profiles!$K$2,$Z74,MAX(Profiles!$C$2,AK$4-$W74)),
     IF(SSSModel!$C$4="ECC",$EA74*$EB74*IF(MAX(Escalation!$C$2,AK$4-$W74)&gt;$DZ74-1,0,OFFSET(Escalation!$K$2,$Y74,MAX(Escalation!$C$2,AK$4-$W74))),
     IF(SSSModel!$C$4="PV",IF(CI$4=$W74,$EA74*(1+SSSModel!$C$2),0),
     IF(SSSModel!$C$4="FCR",IF(AND(CI$4&gt;=$W74,OFFSET(Profiles!$K$2,$Z74,MAX(Profiles!$C$2,AK$4-$W74))&gt;0),$EC74,0),0))))))</f>
        <v>0</v>
      </c>
      <c r="CJ74" s="135">
        <f ca="1">IF(OR($Z74=0,SSSModel!$C$4="CF"),AL74,
IF(LEFT($V74,3)="ON_",
     IF(SSSModel!$C$4="RR",SUMPRODUCT(OFFSET($AC74,0,0,1,$CB$2),OFFSET(Profiles!$K$28,($Z74-1)*(Profiles!$I$26+1)+CJ$4-SSSModel!$C$3+1,0,1,$CB$2)),
     IF(SSSModel!$C$4="ECC",$EA74*$EB74*SUMPRODUCT(OFFSET($AC74,0,MAX(0,CJ$4-$DZ74-$CA$4+1),1,MIN($DZ74,CJ$4-$CA$4+1)),OFFSET(Escalation!$K$24,($Y74-1)*(Escalation!$I$22+1)+CJ$4-SSSModel!$C$3+1,MAX(0,CJ$4-$DZ74-$CA$4+1),1,MIN($DZ74,CJ$4-$CA$4+1))),
     IF(SSSModel!$C$4="PV",AL74*$EA74*(1+SSSModel!$C$2),
     IF(SSSModel!$C$4="FCR",$EC74*SUM(OFFSET($AC74,0,MAX(CJ$4-$AC$4-$DZ74+1,0),1,MIN($DZ74,CJ$4-$AC$4+1))),0)))),
SUM($AC74:$BZ74)*
     IF(SSSModel!$C$4="RR",OFFSET(Profiles!$K$2,$Z74,MAX(Profiles!$C$2,AL$4-$W74)),
     IF(SSSModel!$C$4="ECC",$EA74*$EB74*IF(MAX(Escalation!$C$2,AL$4-$W74)&gt;$DZ74-1,0,OFFSET(Escalation!$K$2,$Y74,MAX(Escalation!$C$2,AL$4-$W74))),
     IF(SSSModel!$C$4="PV",IF(CJ$4=$W74,$EA74*(1+SSSModel!$C$2),0),
     IF(SSSModel!$C$4="FCR",IF(AND(CJ$4&gt;=$W74,OFFSET(Profiles!$K$2,$Z74,MAX(Profiles!$C$2,AL$4-$W74))&gt;0),$EC74,0),0))))))</f>
        <v>0</v>
      </c>
      <c r="CK74" s="135">
        <f ca="1">IF(OR($Z74=0,SSSModel!$C$4="CF"),AM74,
IF(LEFT($V74,3)="ON_",
     IF(SSSModel!$C$4="RR",SUMPRODUCT(OFFSET($AC74,0,0,1,$CB$2),OFFSET(Profiles!$K$28,($Z74-1)*(Profiles!$I$26+1)+CK$4-SSSModel!$C$3+1,0,1,$CB$2)),
     IF(SSSModel!$C$4="ECC",$EA74*$EB74*SUMPRODUCT(OFFSET($AC74,0,MAX(0,CK$4-$DZ74-$CA$4+1),1,MIN($DZ74,CK$4-$CA$4+1)),OFFSET(Escalation!$K$24,($Y74-1)*(Escalation!$I$22+1)+CK$4-SSSModel!$C$3+1,MAX(0,CK$4-$DZ74-$CA$4+1),1,MIN($DZ74,CK$4-$CA$4+1))),
     IF(SSSModel!$C$4="PV",AM74*$EA74*(1+SSSModel!$C$2),
     IF(SSSModel!$C$4="FCR",$EC74*SUM(OFFSET($AC74,0,MAX(CK$4-$AC$4-$DZ74+1,0),1,MIN($DZ74,CK$4-$AC$4+1))),0)))),
SUM($AC74:$BZ74)*
     IF(SSSModel!$C$4="RR",OFFSET(Profiles!$K$2,$Z74,MAX(Profiles!$C$2,AM$4-$W74)),
     IF(SSSModel!$C$4="ECC",$EA74*$EB74*IF(MAX(Escalation!$C$2,AM$4-$W74)&gt;$DZ74-1,0,OFFSET(Escalation!$K$2,$Y74,MAX(Escalation!$C$2,AM$4-$W74))),
     IF(SSSModel!$C$4="PV",IF(CK$4=$W74,$EA74*(1+SSSModel!$C$2),0),
     IF(SSSModel!$C$4="FCR",IF(AND(CK$4&gt;=$W74,OFFSET(Profiles!$K$2,$Z74,MAX(Profiles!$C$2,AM$4-$W74))&gt;0),$EC74,0),0))))))</f>
        <v>0</v>
      </c>
      <c r="CL74" s="135">
        <f ca="1">IF(OR($Z74=0,SSSModel!$C$4="CF"),AN74,
IF(LEFT($V74,3)="ON_",
     IF(SSSModel!$C$4="RR",SUMPRODUCT(OFFSET($AC74,0,0,1,$CB$2),OFFSET(Profiles!$K$28,($Z74-1)*(Profiles!$I$26+1)+CL$4-SSSModel!$C$3+1,0,1,$CB$2)),
     IF(SSSModel!$C$4="ECC",$EA74*$EB74*SUMPRODUCT(OFFSET($AC74,0,MAX(0,CL$4-$DZ74-$CA$4+1),1,MIN($DZ74,CL$4-$CA$4+1)),OFFSET(Escalation!$K$24,($Y74-1)*(Escalation!$I$22+1)+CL$4-SSSModel!$C$3+1,MAX(0,CL$4-$DZ74-$CA$4+1),1,MIN($DZ74,CL$4-$CA$4+1))),
     IF(SSSModel!$C$4="PV",AN74*$EA74*(1+SSSModel!$C$2),
     IF(SSSModel!$C$4="FCR",$EC74*SUM(OFFSET($AC74,0,MAX(CL$4-$AC$4-$DZ74+1,0),1,MIN($DZ74,CL$4-$AC$4+1))),0)))),
SUM($AC74:$BZ74)*
     IF(SSSModel!$C$4="RR",OFFSET(Profiles!$K$2,$Z74,MAX(Profiles!$C$2,AN$4-$W74)),
     IF(SSSModel!$C$4="ECC",$EA74*$EB74*IF(MAX(Escalation!$C$2,AN$4-$W74)&gt;$DZ74-1,0,OFFSET(Escalation!$K$2,$Y74,MAX(Escalation!$C$2,AN$4-$W74))),
     IF(SSSModel!$C$4="PV",IF(CL$4=$W74,$EA74*(1+SSSModel!$C$2),0),
     IF(SSSModel!$C$4="FCR",IF(AND(CL$4&gt;=$W74,OFFSET(Profiles!$K$2,$Z74,MAX(Profiles!$C$2,AN$4-$W74))&gt;0),$EC74,0),0))))))</f>
        <v>0</v>
      </c>
      <c r="CM74" s="135">
        <f ca="1">IF(OR($Z74=0,SSSModel!$C$4="CF"),AO74,
IF(LEFT($V74,3)="ON_",
     IF(SSSModel!$C$4="RR",SUMPRODUCT(OFFSET($AC74,0,0,1,$CB$2),OFFSET(Profiles!$K$28,($Z74-1)*(Profiles!$I$26+1)+CM$4-SSSModel!$C$3+1,0,1,$CB$2)),
     IF(SSSModel!$C$4="ECC",$EA74*$EB74*SUMPRODUCT(OFFSET($AC74,0,MAX(0,CM$4-$DZ74-$CA$4+1),1,MIN($DZ74,CM$4-$CA$4+1)),OFFSET(Escalation!$K$24,($Y74-1)*(Escalation!$I$22+1)+CM$4-SSSModel!$C$3+1,MAX(0,CM$4-$DZ74-$CA$4+1),1,MIN($DZ74,CM$4-$CA$4+1))),
     IF(SSSModel!$C$4="PV",AO74*$EA74*(1+SSSModel!$C$2),
     IF(SSSModel!$C$4="FCR",$EC74*SUM(OFFSET($AC74,0,MAX(CM$4-$AC$4-$DZ74+1,0),1,MIN($DZ74,CM$4-$AC$4+1))),0)))),
SUM($AC74:$BZ74)*
     IF(SSSModel!$C$4="RR",OFFSET(Profiles!$K$2,$Z74,MAX(Profiles!$C$2,AO$4-$W74)),
     IF(SSSModel!$C$4="ECC",$EA74*$EB74*IF(MAX(Escalation!$C$2,AO$4-$W74)&gt;$DZ74-1,0,OFFSET(Escalation!$K$2,$Y74,MAX(Escalation!$C$2,AO$4-$W74))),
     IF(SSSModel!$C$4="PV",IF(CM$4=$W74,$EA74*(1+SSSModel!$C$2),0),
     IF(SSSModel!$C$4="FCR",IF(AND(CM$4&gt;=$W74,OFFSET(Profiles!$K$2,$Z74,MAX(Profiles!$C$2,AO$4-$W74))&gt;0),$EC74,0),0))))))</f>
        <v>0</v>
      </c>
      <c r="CN74" s="135">
        <f ca="1">IF(OR($Z74=0,SSSModel!$C$4="CF"),AP74,
IF(LEFT($V74,3)="ON_",
     IF(SSSModel!$C$4="RR",SUMPRODUCT(OFFSET($AC74,0,0,1,$CB$2),OFFSET(Profiles!$K$28,($Z74-1)*(Profiles!$I$26+1)+CN$4-SSSModel!$C$3+1,0,1,$CB$2)),
     IF(SSSModel!$C$4="ECC",$EA74*$EB74*SUMPRODUCT(OFFSET($AC74,0,MAX(0,CN$4-$DZ74-$CA$4+1),1,MIN($DZ74,CN$4-$CA$4+1)),OFFSET(Escalation!$K$24,($Y74-1)*(Escalation!$I$22+1)+CN$4-SSSModel!$C$3+1,MAX(0,CN$4-$DZ74-$CA$4+1),1,MIN($DZ74,CN$4-$CA$4+1))),
     IF(SSSModel!$C$4="PV",AP74*$EA74*(1+SSSModel!$C$2),
     IF(SSSModel!$C$4="FCR",$EC74*SUM(OFFSET($AC74,0,MAX(CN$4-$AC$4-$DZ74+1,0),1,MIN($DZ74,CN$4-$AC$4+1))),0)))),
SUM($AC74:$BZ74)*
     IF(SSSModel!$C$4="RR",OFFSET(Profiles!$K$2,$Z74,MAX(Profiles!$C$2,AP$4-$W74)),
     IF(SSSModel!$C$4="ECC",$EA74*$EB74*IF(MAX(Escalation!$C$2,AP$4-$W74)&gt;$DZ74-1,0,OFFSET(Escalation!$K$2,$Y74,MAX(Escalation!$C$2,AP$4-$W74))),
     IF(SSSModel!$C$4="PV",IF(CN$4=$W74,$EA74*(1+SSSModel!$C$2),0),
     IF(SSSModel!$C$4="FCR",IF(AND(CN$4&gt;=$W74,OFFSET(Profiles!$K$2,$Z74,MAX(Profiles!$C$2,AP$4-$W74))&gt;0),$EC74,0),0))))))</f>
        <v>0</v>
      </c>
      <c r="CO74" s="135">
        <f ca="1">IF(OR($Z74=0,SSSModel!$C$4="CF"),AQ74,
IF(LEFT($V74,3)="ON_",
     IF(SSSModel!$C$4="RR",SUMPRODUCT(OFFSET($AC74,0,0,1,$CB$2),OFFSET(Profiles!$K$28,($Z74-1)*(Profiles!$I$26+1)+CO$4-SSSModel!$C$3+1,0,1,$CB$2)),
     IF(SSSModel!$C$4="ECC",$EA74*$EB74*SUMPRODUCT(OFFSET($AC74,0,MAX(0,CO$4-$DZ74-$CA$4+1),1,MIN($DZ74,CO$4-$CA$4+1)),OFFSET(Escalation!$K$24,($Y74-1)*(Escalation!$I$22+1)+CO$4-SSSModel!$C$3+1,MAX(0,CO$4-$DZ74-$CA$4+1),1,MIN($DZ74,CO$4-$CA$4+1))),
     IF(SSSModel!$C$4="PV",AQ74*$EA74*(1+SSSModel!$C$2),
     IF(SSSModel!$C$4="FCR",$EC74*SUM(OFFSET($AC74,0,MAX(CO$4-$AC$4-$DZ74+1,0),1,MIN($DZ74,CO$4-$AC$4+1))),0)))),
SUM($AC74:$BZ74)*
     IF(SSSModel!$C$4="RR",OFFSET(Profiles!$K$2,$Z74,MAX(Profiles!$C$2,AQ$4-$W74)),
     IF(SSSModel!$C$4="ECC",$EA74*$EB74*IF(MAX(Escalation!$C$2,AQ$4-$W74)&gt;$DZ74-1,0,OFFSET(Escalation!$K$2,$Y74,MAX(Escalation!$C$2,AQ$4-$W74))),
     IF(SSSModel!$C$4="PV",IF(CO$4=$W74,$EA74*(1+SSSModel!$C$2),0),
     IF(SSSModel!$C$4="FCR",IF(AND(CO$4&gt;=$W74,OFFSET(Profiles!$K$2,$Z74,MAX(Profiles!$C$2,AQ$4-$W74))&gt;0),$EC74,0),0))))))</f>
        <v>0</v>
      </c>
      <c r="CP74" s="135">
        <f ca="1">IF(OR($Z74=0,SSSModel!$C$4="CF"),AR74,
IF(LEFT($V74,3)="ON_",
     IF(SSSModel!$C$4="RR",SUMPRODUCT(OFFSET($AC74,0,0,1,$CB$2),OFFSET(Profiles!$K$28,($Z74-1)*(Profiles!$I$26+1)+CP$4-SSSModel!$C$3+1,0,1,$CB$2)),
     IF(SSSModel!$C$4="ECC",$EA74*$EB74*SUMPRODUCT(OFFSET($AC74,0,MAX(0,CP$4-$DZ74-$CA$4+1),1,MIN($DZ74,CP$4-$CA$4+1)),OFFSET(Escalation!$K$24,($Y74-1)*(Escalation!$I$22+1)+CP$4-SSSModel!$C$3+1,MAX(0,CP$4-$DZ74-$CA$4+1),1,MIN($DZ74,CP$4-$CA$4+1))),
     IF(SSSModel!$C$4="PV",AR74*$EA74*(1+SSSModel!$C$2),
     IF(SSSModel!$C$4="FCR",$EC74*SUM(OFFSET($AC74,0,MAX(CP$4-$AC$4-$DZ74+1,0),1,MIN($DZ74,CP$4-$AC$4+1))),0)))),
SUM($AC74:$BZ74)*
     IF(SSSModel!$C$4="RR",OFFSET(Profiles!$K$2,$Z74,MAX(Profiles!$C$2,AR$4-$W74)),
     IF(SSSModel!$C$4="ECC",$EA74*$EB74*IF(MAX(Escalation!$C$2,AR$4-$W74)&gt;$DZ74-1,0,OFFSET(Escalation!$K$2,$Y74,MAX(Escalation!$C$2,AR$4-$W74))),
     IF(SSSModel!$C$4="PV",IF(CP$4=$W74,$EA74*(1+SSSModel!$C$2),0),
     IF(SSSModel!$C$4="FCR",IF(AND(CP$4&gt;=$W74,OFFSET(Profiles!$K$2,$Z74,MAX(Profiles!$C$2,AR$4-$W74))&gt;0),$EC74,0),0))))))</f>
        <v>0</v>
      </c>
      <c r="CQ74" s="135">
        <f ca="1">IF(OR($Z74=0,SSSModel!$C$4="CF"),AS74,
IF(LEFT($V74,3)="ON_",
     IF(SSSModel!$C$4="RR",SUMPRODUCT(OFFSET($AC74,0,0,1,$CB$2),OFFSET(Profiles!$K$28,($Z74-1)*(Profiles!$I$26+1)+CQ$4-SSSModel!$C$3+1,0,1,$CB$2)),
     IF(SSSModel!$C$4="ECC",$EA74*$EB74*SUMPRODUCT(OFFSET($AC74,0,MAX(0,CQ$4-$DZ74-$CA$4+1),1,MIN($DZ74,CQ$4-$CA$4+1)),OFFSET(Escalation!$K$24,($Y74-1)*(Escalation!$I$22+1)+CQ$4-SSSModel!$C$3+1,MAX(0,CQ$4-$DZ74-$CA$4+1),1,MIN($DZ74,CQ$4-$CA$4+1))),
     IF(SSSModel!$C$4="PV",AS74*$EA74*(1+SSSModel!$C$2),
     IF(SSSModel!$C$4="FCR",$EC74*SUM(OFFSET($AC74,0,MAX(CQ$4-$AC$4-$DZ74+1,0),1,MIN($DZ74,CQ$4-$AC$4+1))),0)))),
SUM($AC74:$BZ74)*
     IF(SSSModel!$C$4="RR",OFFSET(Profiles!$K$2,$Z74,MAX(Profiles!$C$2,AS$4-$W74)),
     IF(SSSModel!$C$4="ECC",$EA74*$EB74*IF(MAX(Escalation!$C$2,AS$4-$W74)&gt;$DZ74-1,0,OFFSET(Escalation!$K$2,$Y74,MAX(Escalation!$C$2,AS$4-$W74))),
     IF(SSSModel!$C$4="PV",IF(CQ$4=$W74,$EA74*(1+SSSModel!$C$2),0),
     IF(SSSModel!$C$4="FCR",IF(AND(CQ$4&gt;=$W74,OFFSET(Profiles!$K$2,$Z74,MAX(Profiles!$C$2,AS$4-$W74))&gt;0),$EC74,0),0))))))</f>
        <v>0</v>
      </c>
      <c r="CR74" s="135">
        <f ca="1">IF(OR($Z74=0,SSSModel!$C$4="CF"),AT74,
IF(LEFT($V74,3)="ON_",
     IF(SSSModel!$C$4="RR",SUMPRODUCT(OFFSET($AC74,0,0,1,$CB$2),OFFSET(Profiles!$K$28,($Z74-1)*(Profiles!$I$26+1)+CR$4-SSSModel!$C$3+1,0,1,$CB$2)),
     IF(SSSModel!$C$4="ECC",$EA74*$EB74*SUMPRODUCT(OFFSET($AC74,0,MAX(0,CR$4-$DZ74-$CA$4+1),1,MIN($DZ74,CR$4-$CA$4+1)),OFFSET(Escalation!$K$24,($Y74-1)*(Escalation!$I$22+1)+CR$4-SSSModel!$C$3+1,MAX(0,CR$4-$DZ74-$CA$4+1),1,MIN($DZ74,CR$4-$CA$4+1))),
     IF(SSSModel!$C$4="PV",AT74*$EA74*(1+SSSModel!$C$2),
     IF(SSSModel!$C$4="FCR",$EC74*SUM(OFFSET($AC74,0,MAX(CR$4-$AC$4-$DZ74+1,0),1,MIN($DZ74,CR$4-$AC$4+1))),0)))),
SUM($AC74:$BZ74)*
     IF(SSSModel!$C$4="RR",OFFSET(Profiles!$K$2,$Z74,MAX(Profiles!$C$2,AT$4-$W74)),
     IF(SSSModel!$C$4="ECC",$EA74*$EB74*IF(MAX(Escalation!$C$2,AT$4-$W74)&gt;$DZ74-1,0,OFFSET(Escalation!$K$2,$Y74,MAX(Escalation!$C$2,AT$4-$W74))),
     IF(SSSModel!$C$4="PV",IF(CR$4=$W74,$EA74*(1+SSSModel!$C$2),0),
     IF(SSSModel!$C$4="FCR",IF(AND(CR$4&gt;=$W74,OFFSET(Profiles!$K$2,$Z74,MAX(Profiles!$C$2,AT$4-$W74))&gt;0),$EC74,0),0))))))</f>
        <v>0</v>
      </c>
      <c r="CS74" s="135">
        <f ca="1">IF(OR($Z74=0,SSSModel!$C$4="CF"),AU74,
IF(LEFT($V74,3)="ON_",
     IF(SSSModel!$C$4="RR",SUMPRODUCT(OFFSET($AC74,0,0,1,$CB$2),OFFSET(Profiles!$K$28,($Z74-1)*(Profiles!$I$26+1)+CS$4-SSSModel!$C$3+1,0,1,$CB$2)),
     IF(SSSModel!$C$4="ECC",$EA74*$EB74*SUMPRODUCT(OFFSET($AC74,0,MAX(0,CS$4-$DZ74-$CA$4+1),1,MIN($DZ74,CS$4-$CA$4+1)),OFFSET(Escalation!$K$24,($Y74-1)*(Escalation!$I$22+1)+CS$4-SSSModel!$C$3+1,MAX(0,CS$4-$DZ74-$CA$4+1),1,MIN($DZ74,CS$4-$CA$4+1))),
     IF(SSSModel!$C$4="PV",AU74*$EA74*(1+SSSModel!$C$2),
     IF(SSSModel!$C$4="FCR",$EC74*SUM(OFFSET($AC74,0,MAX(CS$4-$AC$4-$DZ74+1,0),1,MIN($DZ74,CS$4-$AC$4+1))),0)))),
SUM($AC74:$BZ74)*
     IF(SSSModel!$C$4="RR",OFFSET(Profiles!$K$2,$Z74,MAX(Profiles!$C$2,AU$4-$W74)),
     IF(SSSModel!$C$4="ECC",$EA74*$EB74*IF(MAX(Escalation!$C$2,AU$4-$W74)&gt;$DZ74-1,0,OFFSET(Escalation!$K$2,$Y74,MAX(Escalation!$C$2,AU$4-$W74))),
     IF(SSSModel!$C$4="PV",IF(CS$4=$W74,$EA74*(1+SSSModel!$C$2),0),
     IF(SSSModel!$C$4="FCR",IF(AND(CS$4&gt;=$W74,OFFSET(Profiles!$K$2,$Z74,MAX(Profiles!$C$2,AU$4-$W74))&gt;0),$EC74,0),0))))))</f>
        <v>0</v>
      </c>
      <c r="CT74" s="135">
        <f ca="1">IF(OR($Z74=0,SSSModel!$C$4="CF"),AV74,
IF(LEFT($V74,3)="ON_",
     IF(SSSModel!$C$4="RR",SUMPRODUCT(OFFSET($AC74,0,0,1,$CB$2),OFFSET(Profiles!$K$28,($Z74-1)*(Profiles!$I$26+1)+CT$4-SSSModel!$C$3+1,0,1,$CB$2)),
     IF(SSSModel!$C$4="ECC",$EA74*$EB74*SUMPRODUCT(OFFSET($AC74,0,MAX(0,CT$4-$DZ74-$CA$4+1),1,MIN($DZ74,CT$4-$CA$4+1)),OFFSET(Escalation!$K$24,($Y74-1)*(Escalation!$I$22+1)+CT$4-SSSModel!$C$3+1,MAX(0,CT$4-$DZ74-$CA$4+1),1,MIN($DZ74,CT$4-$CA$4+1))),
     IF(SSSModel!$C$4="PV",AV74*$EA74*(1+SSSModel!$C$2),
     IF(SSSModel!$C$4="FCR",$EC74*SUM(OFFSET($AC74,0,MAX(CT$4-$AC$4-$DZ74+1,0),1,MIN($DZ74,CT$4-$AC$4+1))),0)))),
SUM($AC74:$BZ74)*
     IF(SSSModel!$C$4="RR",OFFSET(Profiles!$K$2,$Z74,MAX(Profiles!$C$2,AV$4-$W74)),
     IF(SSSModel!$C$4="ECC",$EA74*$EB74*IF(MAX(Escalation!$C$2,AV$4-$W74)&gt;$DZ74-1,0,OFFSET(Escalation!$K$2,$Y74,MAX(Escalation!$C$2,AV$4-$W74))),
     IF(SSSModel!$C$4="PV",IF(CT$4=$W74,$EA74*(1+SSSModel!$C$2),0),
     IF(SSSModel!$C$4="FCR",IF(AND(CT$4&gt;=$W74,OFFSET(Profiles!$K$2,$Z74,MAX(Profiles!$C$2,AV$4-$W74))&gt;0),$EC74,0),0))))))</f>
        <v>0</v>
      </c>
      <c r="CU74" s="135">
        <f ca="1">IF(OR($Z74=0,SSSModel!$C$4="CF"),AW74,
IF(LEFT($V74,3)="ON_",
     IF(SSSModel!$C$4="RR",SUMPRODUCT(OFFSET($AC74,0,0,1,$CB$2),OFFSET(Profiles!$K$28,($Z74-1)*(Profiles!$I$26+1)+CU$4-SSSModel!$C$3+1,0,1,$CB$2)),
     IF(SSSModel!$C$4="ECC",$EA74*$EB74*SUMPRODUCT(OFFSET($AC74,0,MAX(0,CU$4-$DZ74-$CA$4+1),1,MIN($DZ74,CU$4-$CA$4+1)),OFFSET(Escalation!$K$24,($Y74-1)*(Escalation!$I$22+1)+CU$4-SSSModel!$C$3+1,MAX(0,CU$4-$DZ74-$CA$4+1),1,MIN($DZ74,CU$4-$CA$4+1))),
     IF(SSSModel!$C$4="PV",AW74*$EA74*(1+SSSModel!$C$2),
     IF(SSSModel!$C$4="FCR",$EC74*SUM(OFFSET($AC74,0,MAX(CU$4-$AC$4-$DZ74+1,0),1,MIN($DZ74,CU$4-$AC$4+1))),0)))),
SUM($AC74:$BZ74)*
     IF(SSSModel!$C$4="RR",OFFSET(Profiles!$K$2,$Z74,MAX(Profiles!$C$2,AW$4-$W74)),
     IF(SSSModel!$C$4="ECC",$EA74*$EB74*IF(MAX(Escalation!$C$2,AW$4-$W74)&gt;$DZ74-1,0,OFFSET(Escalation!$K$2,$Y74,MAX(Escalation!$C$2,AW$4-$W74))),
     IF(SSSModel!$C$4="PV",IF(CU$4=$W74,$EA74*(1+SSSModel!$C$2),0),
     IF(SSSModel!$C$4="FCR",IF(AND(CU$4&gt;=$W74,OFFSET(Profiles!$K$2,$Z74,MAX(Profiles!$C$2,AW$4-$W74))&gt;0),$EC74,0),0))))))</f>
        <v>0</v>
      </c>
      <c r="CV74" s="135">
        <f ca="1">IF(OR($Z74=0,SSSModel!$C$4="CF"),AX74,
IF(LEFT($V74,3)="ON_",
     IF(SSSModel!$C$4="RR",SUMPRODUCT(OFFSET($AC74,0,0,1,$CB$2),OFFSET(Profiles!$K$28,($Z74-1)*(Profiles!$I$26+1)+CV$4-SSSModel!$C$3+1,0,1,$CB$2)),
     IF(SSSModel!$C$4="ECC",$EA74*$EB74*SUMPRODUCT(OFFSET($AC74,0,MAX(0,CV$4-$DZ74-$CA$4+1),1,MIN($DZ74,CV$4-$CA$4+1)),OFFSET(Escalation!$K$24,($Y74-1)*(Escalation!$I$22+1)+CV$4-SSSModel!$C$3+1,MAX(0,CV$4-$DZ74-$CA$4+1),1,MIN($DZ74,CV$4-$CA$4+1))),
     IF(SSSModel!$C$4="PV",AX74*$EA74*(1+SSSModel!$C$2),
     IF(SSSModel!$C$4="FCR",$EC74*SUM(OFFSET($AC74,0,MAX(CV$4-$AC$4-$DZ74+1,0),1,MIN($DZ74,CV$4-$AC$4+1))),0)))),
SUM($AC74:$BZ74)*
     IF(SSSModel!$C$4="RR",OFFSET(Profiles!$K$2,$Z74,MAX(Profiles!$C$2,AX$4-$W74)),
     IF(SSSModel!$C$4="ECC",$EA74*$EB74*IF(MAX(Escalation!$C$2,AX$4-$W74)&gt;$DZ74-1,0,OFFSET(Escalation!$K$2,$Y74,MAX(Escalation!$C$2,AX$4-$W74))),
     IF(SSSModel!$C$4="PV",IF(CV$4=$W74,$EA74*(1+SSSModel!$C$2),0),
     IF(SSSModel!$C$4="FCR",IF(AND(CV$4&gt;=$W74,OFFSET(Profiles!$K$2,$Z74,MAX(Profiles!$C$2,AX$4-$W74))&gt;0),$EC74,0),0))))))</f>
        <v>0</v>
      </c>
      <c r="CW74" s="135">
        <f ca="1">IF(OR($Z74=0,SSSModel!$C$4="CF"),AY74,
IF(LEFT($V74,3)="ON_",
     IF(SSSModel!$C$4="RR",SUMPRODUCT(OFFSET($AC74,0,0,1,$CB$2),OFFSET(Profiles!$K$28,($Z74-1)*(Profiles!$I$26+1)+CW$4-SSSModel!$C$3+1,0,1,$CB$2)),
     IF(SSSModel!$C$4="ECC",$EA74*$EB74*SUMPRODUCT(OFFSET($AC74,0,MAX(0,CW$4-$DZ74-$CA$4+1),1,MIN($DZ74,CW$4-$CA$4+1)),OFFSET(Escalation!$K$24,($Y74-1)*(Escalation!$I$22+1)+CW$4-SSSModel!$C$3+1,MAX(0,CW$4-$DZ74-$CA$4+1),1,MIN($DZ74,CW$4-$CA$4+1))),
     IF(SSSModel!$C$4="PV",AY74*$EA74*(1+SSSModel!$C$2),
     IF(SSSModel!$C$4="FCR",$EC74*SUM(OFFSET($AC74,0,MAX(CW$4-$AC$4-$DZ74+1,0),1,MIN($DZ74,CW$4-$AC$4+1))),0)))),
SUM($AC74:$BZ74)*
     IF(SSSModel!$C$4="RR",OFFSET(Profiles!$K$2,$Z74,MAX(Profiles!$C$2,AY$4-$W74)),
     IF(SSSModel!$C$4="ECC",$EA74*$EB74*IF(MAX(Escalation!$C$2,AY$4-$W74)&gt;$DZ74-1,0,OFFSET(Escalation!$K$2,$Y74,MAX(Escalation!$C$2,AY$4-$W74))),
     IF(SSSModel!$C$4="PV",IF(CW$4=$W74,$EA74*(1+SSSModel!$C$2),0),
     IF(SSSModel!$C$4="FCR",IF(AND(CW$4&gt;=$W74,OFFSET(Profiles!$K$2,$Z74,MAX(Profiles!$C$2,AY$4-$W74))&gt;0),$EC74,0),0))))))</f>
        <v>0</v>
      </c>
      <c r="CX74" s="135">
        <f ca="1">IF(OR($Z74=0,SSSModel!$C$4="CF"),AZ74,
IF(LEFT($V74,3)="ON_",
     IF(SSSModel!$C$4="RR",SUMPRODUCT(OFFSET($AC74,0,0,1,$CB$2),OFFSET(Profiles!$K$28,($Z74-1)*(Profiles!$I$26+1)+CX$4-SSSModel!$C$3+1,0,1,$CB$2)),
     IF(SSSModel!$C$4="ECC",$EA74*$EB74*SUMPRODUCT(OFFSET($AC74,0,MAX(0,CX$4-$DZ74-$CA$4+1),1,MIN($DZ74,CX$4-$CA$4+1)),OFFSET(Escalation!$K$24,($Y74-1)*(Escalation!$I$22+1)+CX$4-SSSModel!$C$3+1,MAX(0,CX$4-$DZ74-$CA$4+1),1,MIN($DZ74,CX$4-$CA$4+1))),
     IF(SSSModel!$C$4="PV",AZ74*$EA74*(1+SSSModel!$C$2),
     IF(SSSModel!$C$4="FCR",$EC74*SUM(OFFSET($AC74,0,MAX(CX$4-$AC$4-$DZ74+1,0),1,MIN($DZ74,CX$4-$AC$4+1))),0)))),
SUM($AC74:$BZ74)*
     IF(SSSModel!$C$4="RR",OFFSET(Profiles!$K$2,$Z74,MAX(Profiles!$C$2,AZ$4-$W74)),
     IF(SSSModel!$C$4="ECC",$EA74*$EB74*IF(MAX(Escalation!$C$2,AZ$4-$W74)&gt;$DZ74-1,0,OFFSET(Escalation!$K$2,$Y74,MAX(Escalation!$C$2,AZ$4-$W74))),
     IF(SSSModel!$C$4="PV",IF(CX$4=$W74,$EA74*(1+SSSModel!$C$2),0),
     IF(SSSModel!$C$4="FCR",IF(AND(CX$4&gt;=$W74,OFFSET(Profiles!$K$2,$Z74,MAX(Profiles!$C$2,AZ$4-$W74))&gt;0),$EC74,0),0))))))</f>
        <v>0</v>
      </c>
      <c r="CY74" s="135">
        <f ca="1">IF(OR($Z74=0,SSSModel!$C$4="CF"),BA74,
IF(LEFT($V74,3)="ON_",
     IF(SSSModel!$C$4="RR",SUMPRODUCT(OFFSET($AC74,0,0,1,$CB$2),OFFSET(Profiles!$K$28,($Z74-1)*(Profiles!$I$26+1)+CY$4-SSSModel!$C$3+1,0,1,$CB$2)),
     IF(SSSModel!$C$4="ECC",$EA74*$EB74*SUMPRODUCT(OFFSET($AC74,0,MAX(0,CY$4-$DZ74-$CA$4+1),1,MIN($DZ74,CY$4-$CA$4+1)),OFFSET(Escalation!$K$24,($Y74-1)*(Escalation!$I$22+1)+CY$4-SSSModel!$C$3+1,MAX(0,CY$4-$DZ74-$CA$4+1),1,MIN($DZ74,CY$4-$CA$4+1))),
     IF(SSSModel!$C$4="PV",BA74*$EA74*(1+SSSModel!$C$2),
     IF(SSSModel!$C$4="FCR",$EC74*SUM(OFFSET($AC74,0,MAX(CY$4-$AC$4-$DZ74+1,0),1,MIN($DZ74,CY$4-$AC$4+1))),0)))),
SUM($AC74:$BZ74)*
     IF(SSSModel!$C$4="RR",OFFSET(Profiles!$K$2,$Z74,MAX(Profiles!$C$2,BA$4-$W74)),
     IF(SSSModel!$C$4="ECC",$EA74*$EB74*IF(MAX(Escalation!$C$2,BA$4-$W74)&gt;$DZ74-1,0,OFFSET(Escalation!$K$2,$Y74,MAX(Escalation!$C$2,BA$4-$W74))),
     IF(SSSModel!$C$4="PV",IF(CY$4=$W74,$EA74*(1+SSSModel!$C$2),0),
     IF(SSSModel!$C$4="FCR",IF(AND(CY$4&gt;=$W74,OFFSET(Profiles!$K$2,$Z74,MAX(Profiles!$C$2,BA$4-$W74))&gt;0),$EC74,0),0))))))</f>
        <v>0</v>
      </c>
      <c r="CZ74" s="135">
        <f ca="1">IF(OR($Z74=0,SSSModel!$C$4="CF"),BB74,
IF(LEFT($V74,3)="ON_",
     IF(SSSModel!$C$4="RR",SUMPRODUCT(OFFSET($AC74,0,0,1,$CB$2),OFFSET(Profiles!$K$28,($Z74-1)*(Profiles!$I$26+1)+CZ$4-SSSModel!$C$3+1,0,1,$CB$2)),
     IF(SSSModel!$C$4="ECC",$EA74*$EB74*SUMPRODUCT(OFFSET($AC74,0,MAX(0,CZ$4-$DZ74-$CA$4+1),1,MIN($DZ74,CZ$4-$CA$4+1)),OFFSET(Escalation!$K$24,($Y74-1)*(Escalation!$I$22+1)+CZ$4-SSSModel!$C$3+1,MAX(0,CZ$4-$DZ74-$CA$4+1),1,MIN($DZ74,CZ$4-$CA$4+1))),
     IF(SSSModel!$C$4="PV",BB74*$EA74*(1+SSSModel!$C$2),
     IF(SSSModel!$C$4="FCR",$EC74*SUM(OFFSET($AC74,0,MAX(CZ$4-$AC$4-$DZ74+1,0),1,MIN($DZ74,CZ$4-$AC$4+1))),0)))),
SUM($AC74:$BZ74)*
     IF(SSSModel!$C$4="RR",OFFSET(Profiles!$K$2,$Z74,MAX(Profiles!$C$2,BB$4-$W74)),
     IF(SSSModel!$C$4="ECC",$EA74*$EB74*IF(MAX(Escalation!$C$2,BB$4-$W74)&gt;$DZ74-1,0,OFFSET(Escalation!$K$2,$Y74,MAX(Escalation!$C$2,BB$4-$W74))),
     IF(SSSModel!$C$4="PV",IF(CZ$4=$W74,$EA74*(1+SSSModel!$C$2),0),
     IF(SSSModel!$C$4="FCR",IF(AND(CZ$4&gt;=$W74,OFFSET(Profiles!$K$2,$Z74,MAX(Profiles!$C$2,BB$4-$W74))&gt;0),$EC74,0),0))))))</f>
        <v>0</v>
      </c>
      <c r="DA74" s="135">
        <f ca="1">IF(OR($Z74=0,SSSModel!$C$4="CF"),BC74,
IF(LEFT($V74,3)="ON_",
     IF(SSSModel!$C$4="RR",SUMPRODUCT(OFFSET($AC74,0,0,1,$CB$2),OFFSET(Profiles!$K$28,($Z74-1)*(Profiles!$I$26+1)+DA$4-SSSModel!$C$3+1,0,1,$CB$2)),
     IF(SSSModel!$C$4="ECC",$EA74*$EB74*SUMPRODUCT(OFFSET($AC74,0,MAX(0,DA$4-$DZ74-$CA$4+1),1,MIN($DZ74,DA$4-$CA$4+1)),OFFSET(Escalation!$K$24,($Y74-1)*(Escalation!$I$22+1)+DA$4-SSSModel!$C$3+1,MAX(0,DA$4-$DZ74-$CA$4+1),1,MIN($DZ74,DA$4-$CA$4+1))),
     IF(SSSModel!$C$4="PV",BC74*$EA74*(1+SSSModel!$C$2),
     IF(SSSModel!$C$4="FCR",$EC74*SUM(OFFSET($AC74,0,MAX(DA$4-$AC$4-$DZ74+1,0),1,MIN($DZ74,DA$4-$AC$4+1))),0)))),
SUM($AC74:$BZ74)*
     IF(SSSModel!$C$4="RR",OFFSET(Profiles!$K$2,$Z74,MAX(Profiles!$C$2,BC$4-$W74)),
     IF(SSSModel!$C$4="ECC",$EA74*$EB74*IF(MAX(Escalation!$C$2,BC$4-$W74)&gt;$DZ74-1,0,OFFSET(Escalation!$K$2,$Y74,MAX(Escalation!$C$2,BC$4-$W74))),
     IF(SSSModel!$C$4="PV",IF(DA$4=$W74,$EA74*(1+SSSModel!$C$2),0),
     IF(SSSModel!$C$4="FCR",IF(AND(DA$4&gt;=$W74,OFFSET(Profiles!$K$2,$Z74,MAX(Profiles!$C$2,BC$4-$W74))&gt;0),$EC74,0),0))))))</f>
        <v>0</v>
      </c>
      <c r="DB74" s="135">
        <f ca="1">IF(OR($Z74=0,SSSModel!$C$4="CF"),BD74,
IF(LEFT($V74,3)="ON_",
     IF(SSSModel!$C$4="RR",SUMPRODUCT(OFFSET($AC74,0,0,1,$CB$2),OFFSET(Profiles!$K$28,($Z74-1)*(Profiles!$I$26+1)+DB$4-SSSModel!$C$3+1,0,1,$CB$2)),
     IF(SSSModel!$C$4="ECC",$EA74*$EB74*SUMPRODUCT(OFFSET($AC74,0,MAX(0,DB$4-$DZ74-$CA$4+1),1,MIN($DZ74,DB$4-$CA$4+1)),OFFSET(Escalation!$K$24,($Y74-1)*(Escalation!$I$22+1)+DB$4-SSSModel!$C$3+1,MAX(0,DB$4-$DZ74-$CA$4+1),1,MIN($DZ74,DB$4-$CA$4+1))),
     IF(SSSModel!$C$4="PV",BD74*$EA74*(1+SSSModel!$C$2),
     IF(SSSModel!$C$4="FCR",$EC74*SUM(OFFSET($AC74,0,MAX(DB$4-$AC$4-$DZ74+1,0),1,MIN($DZ74,DB$4-$AC$4+1))),0)))),
SUM($AC74:$BZ74)*
     IF(SSSModel!$C$4="RR",OFFSET(Profiles!$K$2,$Z74,MAX(Profiles!$C$2,BD$4-$W74)),
     IF(SSSModel!$C$4="ECC",$EA74*$EB74*IF(MAX(Escalation!$C$2,BD$4-$W74)&gt;$DZ74-1,0,OFFSET(Escalation!$K$2,$Y74,MAX(Escalation!$C$2,BD$4-$W74))),
     IF(SSSModel!$C$4="PV",IF(DB$4=$W74,$EA74*(1+SSSModel!$C$2),0),
     IF(SSSModel!$C$4="FCR",IF(AND(DB$4&gt;=$W74,OFFSET(Profiles!$K$2,$Z74,MAX(Profiles!$C$2,BD$4-$W74))&gt;0),$EC74,0),0))))))</f>
        <v>0</v>
      </c>
      <c r="DC74" s="135">
        <f ca="1">IF(OR($Z74=0,SSSModel!$C$4="CF"),BE74,
IF(LEFT($V74,3)="ON_",
     IF(SSSModel!$C$4="RR",SUMPRODUCT(OFFSET($AC74,0,0,1,$CB$2),OFFSET(Profiles!$K$28,($Z74-1)*(Profiles!$I$26+1)+DC$4-SSSModel!$C$3+1,0,1,$CB$2)),
     IF(SSSModel!$C$4="ECC",$EA74*$EB74*SUMPRODUCT(OFFSET($AC74,0,MAX(0,DC$4-$DZ74-$CA$4+1),1,MIN($DZ74,DC$4-$CA$4+1)),OFFSET(Escalation!$K$24,($Y74-1)*(Escalation!$I$22+1)+DC$4-SSSModel!$C$3+1,MAX(0,DC$4-$DZ74-$CA$4+1),1,MIN($DZ74,DC$4-$CA$4+1))),
     IF(SSSModel!$C$4="PV",BE74*$EA74*(1+SSSModel!$C$2),
     IF(SSSModel!$C$4="FCR",$EC74*SUM(OFFSET($AC74,0,MAX(DC$4-$AC$4-$DZ74+1,0),1,MIN($DZ74,DC$4-$AC$4+1))),0)))),
SUM($AC74:$BZ74)*
     IF(SSSModel!$C$4="RR",OFFSET(Profiles!$K$2,$Z74,MAX(Profiles!$C$2,BE$4-$W74)),
     IF(SSSModel!$C$4="ECC",$EA74*$EB74*IF(MAX(Escalation!$C$2,BE$4-$W74)&gt;$DZ74-1,0,OFFSET(Escalation!$K$2,$Y74,MAX(Escalation!$C$2,BE$4-$W74))),
     IF(SSSModel!$C$4="PV",IF(DC$4=$W74,$EA74*(1+SSSModel!$C$2),0),
     IF(SSSModel!$C$4="FCR",IF(AND(DC$4&gt;=$W74,OFFSET(Profiles!$K$2,$Z74,MAX(Profiles!$C$2,BE$4-$W74))&gt;0),$EC74,0),0))))))</f>
        <v>0</v>
      </c>
      <c r="DD74" s="135">
        <f ca="1">IF(OR($Z74=0,SSSModel!$C$4="CF"),BF74,
IF(LEFT($V74,3)="ON_",
     IF(SSSModel!$C$4="RR",SUMPRODUCT(OFFSET($AC74,0,0,1,$CB$2),OFFSET(Profiles!$K$28,($Z74-1)*(Profiles!$I$26+1)+DD$4-SSSModel!$C$3+1,0,1,$CB$2)),
     IF(SSSModel!$C$4="ECC",$EA74*$EB74*SUMPRODUCT(OFFSET($AC74,0,MAX(0,DD$4-$DZ74-$CA$4+1),1,MIN($DZ74,DD$4-$CA$4+1)),OFFSET(Escalation!$K$24,($Y74-1)*(Escalation!$I$22+1)+DD$4-SSSModel!$C$3+1,MAX(0,DD$4-$DZ74-$CA$4+1),1,MIN($DZ74,DD$4-$CA$4+1))),
     IF(SSSModel!$C$4="PV",BF74*$EA74*(1+SSSModel!$C$2),
     IF(SSSModel!$C$4="FCR",$EC74*SUM(OFFSET($AC74,0,MAX(DD$4-$AC$4-$DZ74+1,0),1,MIN($DZ74,DD$4-$AC$4+1))),0)))),
SUM($AC74:$BZ74)*
     IF(SSSModel!$C$4="RR",OFFSET(Profiles!$K$2,$Z74,MAX(Profiles!$C$2,BF$4-$W74)),
     IF(SSSModel!$C$4="ECC",$EA74*$EB74*IF(MAX(Escalation!$C$2,BF$4-$W74)&gt;$DZ74-1,0,OFFSET(Escalation!$K$2,$Y74,MAX(Escalation!$C$2,BF$4-$W74))),
     IF(SSSModel!$C$4="PV",IF(DD$4=$W74,$EA74*(1+SSSModel!$C$2),0),
     IF(SSSModel!$C$4="FCR",IF(AND(DD$4&gt;=$W74,OFFSET(Profiles!$K$2,$Z74,MAX(Profiles!$C$2,BF$4-$W74))&gt;0),$EC74,0),0))))))</f>
        <v>0</v>
      </c>
      <c r="DE74" s="135">
        <f ca="1">IF(OR($Z74=0,SSSModel!$C$4="CF"),BG74,
IF(LEFT($V74,3)="ON_",
     IF(SSSModel!$C$4="RR",SUMPRODUCT(OFFSET($AC74,0,0,1,$CB$2),OFFSET(Profiles!$K$28,($Z74-1)*(Profiles!$I$26+1)+DE$4-SSSModel!$C$3+1,0,1,$CB$2)),
     IF(SSSModel!$C$4="ECC",$EA74*$EB74*SUMPRODUCT(OFFSET($AC74,0,MAX(0,DE$4-$DZ74-$CA$4+1),1,MIN($DZ74,DE$4-$CA$4+1)),OFFSET(Escalation!$K$24,($Y74-1)*(Escalation!$I$22+1)+DE$4-SSSModel!$C$3+1,MAX(0,DE$4-$DZ74-$CA$4+1),1,MIN($DZ74,DE$4-$CA$4+1))),
     IF(SSSModel!$C$4="PV",BG74*$EA74*(1+SSSModel!$C$2),
     IF(SSSModel!$C$4="FCR",$EC74*SUM(OFFSET($AC74,0,MAX(DE$4-$AC$4-$DZ74+1,0),1,MIN($DZ74,DE$4-$AC$4+1))),0)))),
SUM($AC74:$BZ74)*
     IF(SSSModel!$C$4="RR",OFFSET(Profiles!$K$2,$Z74,MAX(Profiles!$C$2,BG$4-$W74)),
     IF(SSSModel!$C$4="ECC",$EA74*$EB74*IF(MAX(Escalation!$C$2,BG$4-$W74)&gt;$DZ74-1,0,OFFSET(Escalation!$K$2,$Y74,MAX(Escalation!$C$2,BG$4-$W74))),
     IF(SSSModel!$C$4="PV",IF(DE$4=$W74,$EA74*(1+SSSModel!$C$2),0),
     IF(SSSModel!$C$4="FCR",IF(AND(DE$4&gt;=$W74,OFFSET(Profiles!$K$2,$Z74,MAX(Profiles!$C$2,BG$4-$W74))&gt;0),$EC74,0),0))))))</f>
        <v>0</v>
      </c>
      <c r="DF74" s="135">
        <f ca="1">IF(OR($Z74=0,SSSModel!$C$4="CF"),BH74,
IF(LEFT($V74,3)="ON_",
     IF(SSSModel!$C$4="RR",SUMPRODUCT(OFFSET($AC74,0,0,1,$CB$2),OFFSET(Profiles!$K$28,($Z74-1)*(Profiles!$I$26+1)+DF$4-SSSModel!$C$3+1,0,1,$CB$2)),
     IF(SSSModel!$C$4="ECC",$EA74*$EB74*SUMPRODUCT(OFFSET($AC74,0,MAX(0,DF$4-$DZ74-$CA$4+1),1,MIN($DZ74,DF$4-$CA$4+1)),OFFSET(Escalation!$K$24,($Y74-1)*(Escalation!$I$22+1)+DF$4-SSSModel!$C$3+1,MAX(0,DF$4-$DZ74-$CA$4+1),1,MIN($DZ74,DF$4-$CA$4+1))),
     IF(SSSModel!$C$4="PV",BH74*$EA74*(1+SSSModel!$C$2),
     IF(SSSModel!$C$4="FCR",$EC74*SUM(OFFSET($AC74,0,MAX(DF$4-$AC$4-$DZ74+1,0),1,MIN($DZ74,DF$4-$AC$4+1))),0)))),
SUM($AC74:$BZ74)*
     IF(SSSModel!$C$4="RR",OFFSET(Profiles!$K$2,$Z74,MAX(Profiles!$C$2,BH$4-$W74)),
     IF(SSSModel!$C$4="ECC",$EA74*$EB74*IF(MAX(Escalation!$C$2,BH$4-$W74)&gt;$DZ74-1,0,OFFSET(Escalation!$K$2,$Y74,MAX(Escalation!$C$2,BH$4-$W74))),
     IF(SSSModel!$C$4="PV",IF(DF$4=$W74,$EA74*(1+SSSModel!$C$2),0),
     IF(SSSModel!$C$4="FCR",IF(AND(DF$4&gt;=$W74,OFFSET(Profiles!$K$2,$Z74,MAX(Profiles!$C$2,BH$4-$W74))&gt;0),$EC74,0),0))))))</f>
        <v>0</v>
      </c>
      <c r="DG74" s="135">
        <f ca="1">IF(OR($Z74=0,SSSModel!$C$4="CF"),BI74,
IF(LEFT($V74,3)="ON_",
     IF(SSSModel!$C$4="RR",SUMPRODUCT(OFFSET($AC74,0,0,1,$CB$2),OFFSET(Profiles!$K$28,($Z74-1)*(Profiles!$I$26+1)+DG$4-SSSModel!$C$3+1,0,1,$CB$2)),
     IF(SSSModel!$C$4="ECC",$EA74*$EB74*SUMPRODUCT(OFFSET($AC74,0,MAX(0,DG$4-$DZ74-$CA$4+1),1,MIN($DZ74,DG$4-$CA$4+1)),OFFSET(Escalation!$K$24,($Y74-1)*(Escalation!$I$22+1)+DG$4-SSSModel!$C$3+1,MAX(0,DG$4-$DZ74-$CA$4+1),1,MIN($DZ74,DG$4-$CA$4+1))),
     IF(SSSModel!$C$4="PV",BI74*$EA74*(1+SSSModel!$C$2),
     IF(SSSModel!$C$4="FCR",$EC74*SUM(OFFSET($AC74,0,MAX(DG$4-$AC$4-$DZ74+1,0),1,MIN($DZ74,DG$4-$AC$4+1))),0)))),
SUM($AC74:$BZ74)*
     IF(SSSModel!$C$4="RR",OFFSET(Profiles!$K$2,$Z74,MAX(Profiles!$C$2,BI$4-$W74)),
     IF(SSSModel!$C$4="ECC",$EA74*$EB74*IF(MAX(Escalation!$C$2,BI$4-$W74)&gt;$DZ74-1,0,OFFSET(Escalation!$K$2,$Y74,MAX(Escalation!$C$2,BI$4-$W74))),
     IF(SSSModel!$C$4="PV",IF(DG$4=$W74,$EA74*(1+SSSModel!$C$2),0),
     IF(SSSModel!$C$4="FCR",IF(AND(DG$4&gt;=$W74,OFFSET(Profiles!$K$2,$Z74,MAX(Profiles!$C$2,BI$4-$W74))&gt;0),$EC74,0),0))))))</f>
        <v>0</v>
      </c>
      <c r="DH74" s="135">
        <f ca="1">IF(OR($Z74=0,SSSModel!$C$4="CF"),BJ74,
IF(LEFT($V74,3)="ON_",
     IF(SSSModel!$C$4="RR",SUMPRODUCT(OFFSET($AC74,0,0,1,$CB$2),OFFSET(Profiles!$K$28,($Z74-1)*(Profiles!$I$26+1)+DH$4-SSSModel!$C$3+1,0,1,$CB$2)),
     IF(SSSModel!$C$4="ECC",$EA74*$EB74*SUMPRODUCT(OFFSET($AC74,0,MAX(0,DH$4-$DZ74-$CA$4+1),1,MIN($DZ74,DH$4-$CA$4+1)),OFFSET(Escalation!$K$24,($Y74-1)*(Escalation!$I$22+1)+DH$4-SSSModel!$C$3+1,MAX(0,DH$4-$DZ74-$CA$4+1),1,MIN($DZ74,DH$4-$CA$4+1))),
     IF(SSSModel!$C$4="PV",BJ74*$EA74*(1+SSSModel!$C$2),
     IF(SSSModel!$C$4="FCR",$EC74*SUM(OFFSET($AC74,0,MAX(DH$4-$AC$4-$DZ74+1,0),1,MIN($DZ74,DH$4-$AC$4+1))),0)))),
SUM($AC74:$BZ74)*
     IF(SSSModel!$C$4="RR",OFFSET(Profiles!$K$2,$Z74,MAX(Profiles!$C$2,BJ$4-$W74)),
     IF(SSSModel!$C$4="ECC",$EA74*$EB74*IF(MAX(Escalation!$C$2,BJ$4-$W74)&gt;$DZ74-1,0,OFFSET(Escalation!$K$2,$Y74,MAX(Escalation!$C$2,BJ$4-$W74))),
     IF(SSSModel!$C$4="PV",IF(DH$4=$W74,$EA74*(1+SSSModel!$C$2),0),
     IF(SSSModel!$C$4="FCR",IF(AND(DH$4&gt;=$W74,OFFSET(Profiles!$K$2,$Z74,MAX(Profiles!$C$2,BJ$4-$W74))&gt;0),$EC74,0),0))))))</f>
        <v>0</v>
      </c>
      <c r="DI74" s="135">
        <f ca="1">IF(OR($Z74=0,SSSModel!$C$4="CF"),BK74,
IF(LEFT($V74,3)="ON_",
     IF(SSSModel!$C$4="RR",SUMPRODUCT(OFFSET($AC74,0,0,1,$CB$2),OFFSET(Profiles!$K$28,($Z74-1)*(Profiles!$I$26+1)+DI$4-SSSModel!$C$3+1,0,1,$CB$2)),
     IF(SSSModel!$C$4="ECC",$EA74*$EB74*SUMPRODUCT(OFFSET($AC74,0,MAX(0,DI$4-$DZ74-$CA$4+1),1,MIN($DZ74,DI$4-$CA$4+1)),OFFSET(Escalation!$K$24,($Y74-1)*(Escalation!$I$22+1)+DI$4-SSSModel!$C$3+1,MAX(0,DI$4-$DZ74-$CA$4+1),1,MIN($DZ74,DI$4-$CA$4+1))),
     IF(SSSModel!$C$4="PV",BK74*$EA74*(1+SSSModel!$C$2),
     IF(SSSModel!$C$4="FCR",$EC74*SUM(OFFSET($AC74,0,MAX(DI$4-$AC$4-$DZ74+1,0),1,MIN($DZ74,DI$4-$AC$4+1))),0)))),
SUM($AC74:$BZ74)*
     IF(SSSModel!$C$4="RR",OFFSET(Profiles!$K$2,$Z74,MAX(Profiles!$C$2,BK$4-$W74)),
     IF(SSSModel!$C$4="ECC",$EA74*$EB74*IF(MAX(Escalation!$C$2,BK$4-$W74)&gt;$DZ74-1,0,OFFSET(Escalation!$K$2,$Y74,MAX(Escalation!$C$2,BK$4-$W74))),
     IF(SSSModel!$C$4="PV",IF(DI$4=$W74,$EA74*(1+SSSModel!$C$2),0),
     IF(SSSModel!$C$4="FCR",IF(AND(DI$4&gt;=$W74,OFFSET(Profiles!$K$2,$Z74,MAX(Profiles!$C$2,BK$4-$W74))&gt;0),$EC74,0),0))))))</f>
        <v>0</v>
      </c>
      <c r="DJ74" s="135">
        <f ca="1">IF(OR($Z74=0,SSSModel!$C$4="CF"),BL74,
IF(LEFT($V74,3)="ON_",
     IF(SSSModel!$C$4="RR",SUMPRODUCT(OFFSET($AC74,0,0,1,$CB$2),OFFSET(Profiles!$K$28,($Z74-1)*(Profiles!$I$26+1)+DJ$4-SSSModel!$C$3+1,0,1,$CB$2)),
     IF(SSSModel!$C$4="ECC",$EA74*$EB74*SUMPRODUCT(OFFSET($AC74,0,MAX(0,DJ$4-$DZ74-$CA$4+1),1,MIN($DZ74,DJ$4-$CA$4+1)),OFFSET(Escalation!$K$24,($Y74-1)*(Escalation!$I$22+1)+DJ$4-SSSModel!$C$3+1,MAX(0,DJ$4-$DZ74-$CA$4+1),1,MIN($DZ74,DJ$4-$CA$4+1))),
     IF(SSSModel!$C$4="PV",BL74*$EA74*(1+SSSModel!$C$2),
     IF(SSSModel!$C$4="FCR",$EC74*SUM(OFFSET($AC74,0,MAX(DJ$4-$AC$4-$DZ74+1,0),1,MIN($DZ74,DJ$4-$AC$4+1))),0)))),
SUM($AC74:$BZ74)*
     IF(SSSModel!$C$4="RR",OFFSET(Profiles!$K$2,$Z74,MAX(Profiles!$C$2,BL$4-$W74)),
     IF(SSSModel!$C$4="ECC",$EA74*$EB74*IF(MAX(Escalation!$C$2,BL$4-$W74)&gt;$DZ74-1,0,OFFSET(Escalation!$K$2,$Y74,MAX(Escalation!$C$2,BL$4-$W74))),
     IF(SSSModel!$C$4="PV",IF(DJ$4=$W74,$EA74*(1+SSSModel!$C$2),0),
     IF(SSSModel!$C$4="FCR",IF(AND(DJ$4&gt;=$W74,OFFSET(Profiles!$K$2,$Z74,MAX(Profiles!$C$2,BL$4-$W74))&gt;0),$EC74,0),0))))))</f>
        <v>0</v>
      </c>
      <c r="DK74" s="135">
        <f ca="1">IF(OR($Z74=0,SSSModel!$C$4="CF"),BM74,
IF(LEFT($V74,3)="ON_",
     IF(SSSModel!$C$4="RR",SUMPRODUCT(OFFSET($AC74,0,0,1,$CB$2),OFFSET(Profiles!$K$28,($Z74-1)*(Profiles!$I$26+1)+DK$4-SSSModel!$C$3+1,0,1,$CB$2)),
     IF(SSSModel!$C$4="ECC",$EA74*$EB74*SUMPRODUCT(OFFSET($AC74,0,MAX(0,DK$4-$DZ74-$CA$4+1),1,MIN($DZ74,DK$4-$CA$4+1)),OFFSET(Escalation!$K$24,($Y74-1)*(Escalation!$I$22+1)+DK$4-SSSModel!$C$3+1,MAX(0,DK$4-$DZ74-$CA$4+1),1,MIN($DZ74,DK$4-$CA$4+1))),
     IF(SSSModel!$C$4="PV",BM74*$EA74*(1+SSSModel!$C$2),
     IF(SSSModel!$C$4="FCR",$EC74*SUM(OFFSET($AC74,0,MAX(DK$4-$AC$4-$DZ74+1,0),1,MIN($DZ74,DK$4-$AC$4+1))),0)))),
SUM($AC74:$BZ74)*
     IF(SSSModel!$C$4="RR",OFFSET(Profiles!$K$2,$Z74,MAX(Profiles!$C$2,BM$4-$W74)),
     IF(SSSModel!$C$4="ECC",$EA74*$EB74*IF(MAX(Escalation!$C$2,BM$4-$W74)&gt;$DZ74-1,0,OFFSET(Escalation!$K$2,$Y74,MAX(Escalation!$C$2,BM$4-$W74))),
     IF(SSSModel!$C$4="PV",IF(DK$4=$W74,$EA74*(1+SSSModel!$C$2),0),
     IF(SSSModel!$C$4="FCR",IF(AND(DK$4&gt;=$W74,OFFSET(Profiles!$K$2,$Z74,MAX(Profiles!$C$2,BM$4-$W74))&gt;0),$EC74,0),0))))))</f>
        <v>0</v>
      </c>
      <c r="DL74" s="135">
        <f ca="1">IF(OR($Z74=0,SSSModel!$C$4="CF"),BN74,
IF(LEFT($V74,3)="ON_",
     IF(SSSModel!$C$4="RR",SUMPRODUCT(OFFSET($AC74,0,0,1,$CB$2),OFFSET(Profiles!$K$28,($Z74-1)*(Profiles!$I$26+1)+DL$4-SSSModel!$C$3+1,0,1,$CB$2)),
     IF(SSSModel!$C$4="ECC",$EA74*$EB74*SUMPRODUCT(OFFSET($AC74,0,MAX(0,DL$4-$DZ74-$CA$4+1),1,MIN($DZ74,DL$4-$CA$4+1)),OFFSET(Escalation!$K$24,($Y74-1)*(Escalation!$I$22+1)+DL$4-SSSModel!$C$3+1,MAX(0,DL$4-$DZ74-$CA$4+1),1,MIN($DZ74,DL$4-$CA$4+1))),
     IF(SSSModel!$C$4="PV",BN74*$EA74*(1+SSSModel!$C$2),
     IF(SSSModel!$C$4="FCR",$EC74*SUM(OFFSET($AC74,0,MAX(DL$4-$AC$4-$DZ74+1,0),1,MIN($DZ74,DL$4-$AC$4+1))),0)))),
SUM($AC74:$BZ74)*
     IF(SSSModel!$C$4="RR",OFFSET(Profiles!$K$2,$Z74,MAX(Profiles!$C$2,BN$4-$W74)),
     IF(SSSModel!$C$4="ECC",$EA74*$EB74*IF(MAX(Escalation!$C$2,BN$4-$W74)&gt;$DZ74-1,0,OFFSET(Escalation!$K$2,$Y74,MAX(Escalation!$C$2,BN$4-$W74))),
     IF(SSSModel!$C$4="PV",IF(DL$4=$W74,$EA74*(1+SSSModel!$C$2),0),
     IF(SSSModel!$C$4="FCR",IF(AND(DL$4&gt;=$W74,OFFSET(Profiles!$K$2,$Z74,MAX(Profiles!$C$2,BN$4-$W74))&gt;0),$EC74,0),0))))))</f>
        <v>0</v>
      </c>
      <c r="DM74" s="135">
        <f ca="1">IF(OR($Z74=0,SSSModel!$C$4="CF"),BO74,
IF(LEFT($V74,3)="ON_",
     IF(SSSModel!$C$4="RR",SUMPRODUCT(OFFSET($AC74,0,0,1,$CB$2),OFFSET(Profiles!$K$28,($Z74-1)*(Profiles!$I$26+1)+DM$4-SSSModel!$C$3+1,0,1,$CB$2)),
     IF(SSSModel!$C$4="ECC",$EA74*$EB74*SUMPRODUCT(OFFSET($AC74,0,MAX(0,DM$4-$DZ74-$CA$4+1),1,MIN($DZ74,DM$4-$CA$4+1)),OFFSET(Escalation!$K$24,($Y74-1)*(Escalation!$I$22+1)+DM$4-SSSModel!$C$3+1,MAX(0,DM$4-$DZ74-$CA$4+1),1,MIN($DZ74,DM$4-$CA$4+1))),
     IF(SSSModel!$C$4="PV",BO74*$EA74*(1+SSSModel!$C$2),
     IF(SSSModel!$C$4="FCR",$EC74*SUM(OFFSET($AC74,0,MAX(DM$4-$AC$4-$DZ74+1,0),1,MIN($DZ74,DM$4-$AC$4+1))),0)))),
SUM($AC74:$BZ74)*
     IF(SSSModel!$C$4="RR",OFFSET(Profiles!$K$2,$Z74,MAX(Profiles!$C$2,BO$4-$W74)),
     IF(SSSModel!$C$4="ECC",$EA74*$EB74*IF(MAX(Escalation!$C$2,BO$4-$W74)&gt;$DZ74-1,0,OFFSET(Escalation!$K$2,$Y74,MAX(Escalation!$C$2,BO$4-$W74))),
     IF(SSSModel!$C$4="PV",IF(DM$4=$W74,$EA74*(1+SSSModel!$C$2),0),
     IF(SSSModel!$C$4="FCR",IF(AND(DM$4&gt;=$W74,OFFSET(Profiles!$K$2,$Z74,MAX(Profiles!$C$2,BO$4-$W74))&gt;0),$EC74,0),0))))))</f>
        <v>0</v>
      </c>
      <c r="DN74" s="135">
        <f ca="1">IF(OR($Z74=0,SSSModel!$C$4="CF"),BP74,
IF(LEFT($V74,3)="ON_",
     IF(SSSModel!$C$4="RR",SUMPRODUCT(OFFSET($AC74,0,0,1,$CB$2),OFFSET(Profiles!$K$28,($Z74-1)*(Profiles!$I$26+1)+DN$4-SSSModel!$C$3+1,0,1,$CB$2)),
     IF(SSSModel!$C$4="ECC",$EA74*$EB74*SUMPRODUCT(OFFSET($AC74,0,MAX(0,DN$4-$DZ74-$CA$4+1),1,MIN($DZ74,DN$4-$CA$4+1)),OFFSET(Escalation!$K$24,($Y74-1)*(Escalation!$I$22+1)+DN$4-SSSModel!$C$3+1,MAX(0,DN$4-$DZ74-$CA$4+1),1,MIN($DZ74,DN$4-$CA$4+1))),
     IF(SSSModel!$C$4="PV",BP74*$EA74*(1+SSSModel!$C$2),
     IF(SSSModel!$C$4="FCR",$EC74*SUM(OFFSET($AC74,0,MAX(DN$4-$AC$4-$DZ74+1,0),1,MIN($DZ74,DN$4-$AC$4+1))),0)))),
SUM($AC74:$BZ74)*
     IF(SSSModel!$C$4="RR",OFFSET(Profiles!$K$2,$Z74,MAX(Profiles!$C$2,BP$4-$W74)),
     IF(SSSModel!$C$4="ECC",$EA74*$EB74*IF(MAX(Escalation!$C$2,BP$4-$W74)&gt;$DZ74-1,0,OFFSET(Escalation!$K$2,$Y74,MAX(Escalation!$C$2,BP$4-$W74))),
     IF(SSSModel!$C$4="PV",IF(DN$4=$W74,$EA74*(1+SSSModel!$C$2),0),
     IF(SSSModel!$C$4="FCR",IF(AND(DN$4&gt;=$W74,OFFSET(Profiles!$K$2,$Z74,MAX(Profiles!$C$2,BP$4-$W74))&gt;0),$EC74,0),0))))))</f>
        <v>0</v>
      </c>
      <c r="DO74" s="135">
        <f ca="1">IF(OR($Z74=0,SSSModel!$C$4="CF"),BQ74,
IF(LEFT($V74,3)="ON_",
     IF(SSSModel!$C$4="RR",SUMPRODUCT(OFFSET($AC74,0,0,1,$CB$2),OFFSET(Profiles!$K$28,($Z74-1)*(Profiles!$I$26+1)+DO$4-SSSModel!$C$3+1,0,1,$CB$2)),
     IF(SSSModel!$C$4="ECC",$EA74*$EB74*SUMPRODUCT(OFFSET($AC74,0,MAX(0,DO$4-$DZ74-$CA$4+1),1,MIN($DZ74,DO$4-$CA$4+1)),OFFSET(Escalation!$K$24,($Y74-1)*(Escalation!$I$22+1)+DO$4-SSSModel!$C$3+1,MAX(0,DO$4-$DZ74-$CA$4+1),1,MIN($DZ74,DO$4-$CA$4+1))),
     IF(SSSModel!$C$4="PV",BQ74*$EA74*(1+SSSModel!$C$2),
     IF(SSSModel!$C$4="FCR",$EC74*SUM(OFFSET($AC74,0,MAX(DO$4-$AC$4-$DZ74+1,0),1,MIN($DZ74,DO$4-$AC$4+1))),0)))),
SUM($AC74:$BZ74)*
     IF(SSSModel!$C$4="RR",OFFSET(Profiles!$K$2,$Z74,MAX(Profiles!$C$2,BQ$4-$W74)),
     IF(SSSModel!$C$4="ECC",$EA74*$EB74*IF(MAX(Escalation!$C$2,BQ$4-$W74)&gt;$DZ74-1,0,OFFSET(Escalation!$K$2,$Y74,MAX(Escalation!$C$2,BQ$4-$W74))),
     IF(SSSModel!$C$4="PV",IF(DO$4=$W74,$EA74*(1+SSSModel!$C$2),0),
     IF(SSSModel!$C$4="FCR",IF(AND(DO$4&gt;=$W74,OFFSET(Profiles!$K$2,$Z74,MAX(Profiles!$C$2,BQ$4-$W74))&gt;0),$EC74,0),0))))))</f>
        <v>0</v>
      </c>
      <c r="DP74" s="135">
        <f ca="1">IF(OR($Z74=0,SSSModel!$C$4="CF"),BR74,
IF(LEFT($V74,3)="ON_",
     IF(SSSModel!$C$4="RR",SUMPRODUCT(OFFSET($AC74,0,0,1,$CB$2),OFFSET(Profiles!$K$28,($Z74-1)*(Profiles!$I$26+1)+DP$4-SSSModel!$C$3+1,0,1,$CB$2)),
     IF(SSSModel!$C$4="ECC",$EA74*$EB74*SUMPRODUCT(OFFSET($AC74,0,MAX(0,DP$4-$DZ74-$CA$4+1),1,MIN($DZ74,DP$4-$CA$4+1)),OFFSET(Escalation!$K$24,($Y74-1)*(Escalation!$I$22+1)+DP$4-SSSModel!$C$3+1,MAX(0,DP$4-$DZ74-$CA$4+1),1,MIN($DZ74,DP$4-$CA$4+1))),
     IF(SSSModel!$C$4="PV",BR74*$EA74*(1+SSSModel!$C$2),
     IF(SSSModel!$C$4="FCR",$EC74*SUM(OFFSET($AC74,0,MAX(DP$4-$AC$4-$DZ74+1,0),1,MIN($DZ74,DP$4-$AC$4+1))),0)))),
SUM($AC74:$BZ74)*
     IF(SSSModel!$C$4="RR",OFFSET(Profiles!$K$2,$Z74,MAX(Profiles!$C$2,BR$4-$W74)),
     IF(SSSModel!$C$4="ECC",$EA74*$EB74*IF(MAX(Escalation!$C$2,BR$4-$W74)&gt;$DZ74-1,0,OFFSET(Escalation!$K$2,$Y74,MAX(Escalation!$C$2,BR$4-$W74))),
     IF(SSSModel!$C$4="PV",IF(DP$4=$W74,$EA74*(1+SSSModel!$C$2),0),
     IF(SSSModel!$C$4="FCR",IF(AND(DP$4&gt;=$W74,OFFSET(Profiles!$K$2,$Z74,MAX(Profiles!$C$2,BR$4-$W74))&gt;0),$EC74,0),0))))))</f>
        <v>0</v>
      </c>
      <c r="DQ74" s="135">
        <f ca="1">IF(OR($Z74=0,SSSModel!$C$4="CF"),BS74,
IF(LEFT($V74,3)="ON_",
     IF(SSSModel!$C$4="RR",SUMPRODUCT(OFFSET($AC74,0,0,1,$CB$2),OFFSET(Profiles!$K$28,($Z74-1)*(Profiles!$I$26+1)+DQ$4-SSSModel!$C$3+1,0,1,$CB$2)),
     IF(SSSModel!$C$4="ECC",$EA74*$EB74*SUMPRODUCT(OFFSET($AC74,0,MAX(0,DQ$4-$DZ74-$CA$4+1),1,MIN($DZ74,DQ$4-$CA$4+1)),OFFSET(Escalation!$K$24,($Y74-1)*(Escalation!$I$22+1)+DQ$4-SSSModel!$C$3+1,MAX(0,DQ$4-$DZ74-$CA$4+1),1,MIN($DZ74,DQ$4-$CA$4+1))),
     IF(SSSModel!$C$4="PV",BS74*$EA74*(1+SSSModel!$C$2),
     IF(SSSModel!$C$4="FCR",$EC74*SUM(OFFSET($AC74,0,MAX(DQ$4-$AC$4-$DZ74+1,0),1,MIN($DZ74,DQ$4-$AC$4+1))),0)))),
SUM($AC74:$BZ74)*
     IF(SSSModel!$C$4="RR",OFFSET(Profiles!$K$2,$Z74,MAX(Profiles!$C$2,BS$4-$W74)),
     IF(SSSModel!$C$4="ECC",$EA74*$EB74*IF(MAX(Escalation!$C$2,BS$4-$W74)&gt;$DZ74-1,0,OFFSET(Escalation!$K$2,$Y74,MAX(Escalation!$C$2,BS$4-$W74))),
     IF(SSSModel!$C$4="PV",IF(DQ$4=$W74,$EA74*(1+SSSModel!$C$2),0),
     IF(SSSModel!$C$4="FCR",IF(AND(DQ$4&gt;=$W74,OFFSET(Profiles!$K$2,$Z74,MAX(Profiles!$C$2,BS$4-$W74))&gt;0),$EC74,0),0))))))</f>
        <v>0</v>
      </c>
      <c r="DR74" s="135">
        <f ca="1">IF(OR($Z74=0,SSSModel!$C$4="CF"),BT74,
IF(LEFT($V74,3)="ON_",
     IF(SSSModel!$C$4="RR",SUMPRODUCT(OFFSET($AC74,0,0,1,$CB$2),OFFSET(Profiles!$K$28,($Z74-1)*(Profiles!$I$26+1)+DR$4-SSSModel!$C$3+1,0,1,$CB$2)),
     IF(SSSModel!$C$4="ECC",$EA74*$EB74*SUMPRODUCT(OFFSET($AC74,0,MAX(0,DR$4-$DZ74-$CA$4+1),1,MIN($DZ74,DR$4-$CA$4+1)),OFFSET(Escalation!$K$24,($Y74-1)*(Escalation!$I$22+1)+DR$4-SSSModel!$C$3+1,MAX(0,DR$4-$DZ74-$CA$4+1),1,MIN($DZ74,DR$4-$CA$4+1))),
     IF(SSSModel!$C$4="PV",BT74*$EA74*(1+SSSModel!$C$2),
     IF(SSSModel!$C$4="FCR",$EC74*SUM(OFFSET($AC74,0,MAX(DR$4-$AC$4-$DZ74+1,0),1,MIN($DZ74,DR$4-$AC$4+1))),0)))),
SUM($AC74:$BZ74)*
     IF(SSSModel!$C$4="RR",OFFSET(Profiles!$K$2,$Z74,MAX(Profiles!$C$2,BT$4-$W74)),
     IF(SSSModel!$C$4="ECC",$EA74*$EB74*IF(MAX(Escalation!$C$2,BT$4-$W74)&gt;$DZ74-1,0,OFFSET(Escalation!$K$2,$Y74,MAX(Escalation!$C$2,BT$4-$W74))),
     IF(SSSModel!$C$4="PV",IF(DR$4=$W74,$EA74*(1+SSSModel!$C$2),0),
     IF(SSSModel!$C$4="FCR",IF(AND(DR$4&gt;=$W74,OFFSET(Profiles!$K$2,$Z74,MAX(Profiles!$C$2,BT$4-$W74))&gt;0),$EC74,0),0))))))</f>
        <v>0</v>
      </c>
      <c r="DS74" s="135">
        <f ca="1">IF(OR($Z74=0,SSSModel!$C$4="CF"),BU74,
IF(LEFT($V74,3)="ON_",
     IF(SSSModel!$C$4="RR",SUMPRODUCT(OFFSET($AC74,0,0,1,$CB$2),OFFSET(Profiles!$K$28,($Z74-1)*(Profiles!$I$26+1)+DS$4-SSSModel!$C$3+1,0,1,$CB$2)),
     IF(SSSModel!$C$4="ECC",$EA74*$EB74*SUMPRODUCT(OFFSET($AC74,0,MAX(0,DS$4-$DZ74-$CA$4+1),1,MIN($DZ74,DS$4-$CA$4+1)),OFFSET(Escalation!$K$24,($Y74-1)*(Escalation!$I$22+1)+DS$4-SSSModel!$C$3+1,MAX(0,DS$4-$DZ74-$CA$4+1),1,MIN($DZ74,DS$4-$CA$4+1))),
     IF(SSSModel!$C$4="PV",BU74*$EA74*(1+SSSModel!$C$2),
     IF(SSSModel!$C$4="FCR",$EC74*SUM(OFFSET($AC74,0,MAX(DS$4-$AC$4-$DZ74+1,0),1,MIN($DZ74,DS$4-$AC$4+1))),0)))),
SUM($AC74:$BZ74)*
     IF(SSSModel!$C$4="RR",OFFSET(Profiles!$K$2,$Z74,MAX(Profiles!$C$2,BU$4-$W74)),
     IF(SSSModel!$C$4="ECC",$EA74*$EB74*IF(MAX(Escalation!$C$2,BU$4-$W74)&gt;$DZ74-1,0,OFFSET(Escalation!$K$2,$Y74,MAX(Escalation!$C$2,BU$4-$W74))),
     IF(SSSModel!$C$4="PV",IF(DS$4=$W74,$EA74*(1+SSSModel!$C$2),0),
     IF(SSSModel!$C$4="FCR",IF(AND(DS$4&gt;=$W74,OFFSET(Profiles!$K$2,$Z74,MAX(Profiles!$C$2,BU$4-$W74))&gt;0),$EC74,0),0))))))</f>
        <v>0</v>
      </c>
      <c r="DT74" s="135">
        <f ca="1">IF(OR($Z74=0,SSSModel!$C$4="CF"),BV74,
IF(LEFT($V74,3)="ON_",
     IF(SSSModel!$C$4="RR",SUMPRODUCT(OFFSET($AC74,0,0,1,$CB$2),OFFSET(Profiles!$K$28,($Z74-1)*(Profiles!$I$26+1)+DT$4-SSSModel!$C$3+1,0,1,$CB$2)),
     IF(SSSModel!$C$4="ECC",$EA74*$EB74*SUMPRODUCT(OFFSET($AC74,0,MAX(0,DT$4-$DZ74-$CA$4+1),1,MIN($DZ74,DT$4-$CA$4+1)),OFFSET(Escalation!$K$24,($Y74-1)*(Escalation!$I$22+1)+DT$4-SSSModel!$C$3+1,MAX(0,DT$4-$DZ74-$CA$4+1),1,MIN($DZ74,DT$4-$CA$4+1))),
     IF(SSSModel!$C$4="PV",BV74*$EA74*(1+SSSModel!$C$2),
     IF(SSSModel!$C$4="FCR",$EC74*SUM(OFFSET($AC74,0,MAX(DT$4-$AC$4-$DZ74+1,0),1,MIN($DZ74,DT$4-$AC$4+1))),0)))),
SUM($AC74:$BZ74)*
     IF(SSSModel!$C$4="RR",OFFSET(Profiles!$K$2,$Z74,MAX(Profiles!$C$2,BV$4-$W74)),
     IF(SSSModel!$C$4="ECC",$EA74*$EB74*IF(MAX(Escalation!$C$2,BV$4-$W74)&gt;$DZ74-1,0,OFFSET(Escalation!$K$2,$Y74,MAX(Escalation!$C$2,BV$4-$W74))),
     IF(SSSModel!$C$4="PV",IF(DT$4=$W74,$EA74*(1+SSSModel!$C$2),0),
     IF(SSSModel!$C$4="FCR",IF(AND(DT$4&gt;=$W74,OFFSET(Profiles!$K$2,$Z74,MAX(Profiles!$C$2,BV$4-$W74))&gt;0),$EC74,0),0))))))</f>
        <v>0</v>
      </c>
      <c r="DU74" s="135">
        <f ca="1">IF(OR($Z74=0,SSSModel!$C$4="CF"),BW74,
IF(LEFT($V74,3)="ON_",
     IF(SSSModel!$C$4="RR",SUMPRODUCT(OFFSET($AC74,0,0,1,$CB$2),OFFSET(Profiles!$K$28,($Z74-1)*(Profiles!$I$26+1)+DU$4-SSSModel!$C$3+1,0,1,$CB$2)),
     IF(SSSModel!$C$4="ECC",$EA74*$EB74*SUMPRODUCT(OFFSET($AC74,0,MAX(0,DU$4-$DZ74-$CA$4+1),1,MIN($DZ74,DU$4-$CA$4+1)),OFFSET(Escalation!$K$24,($Y74-1)*(Escalation!$I$22+1)+DU$4-SSSModel!$C$3+1,MAX(0,DU$4-$DZ74-$CA$4+1),1,MIN($DZ74,DU$4-$CA$4+1))),
     IF(SSSModel!$C$4="PV",BW74*$EA74*(1+SSSModel!$C$2),
     IF(SSSModel!$C$4="FCR",$EC74*SUM(OFFSET($AC74,0,MAX(DU$4-$AC$4-$DZ74+1,0),1,MIN($DZ74,DU$4-$AC$4+1))),0)))),
SUM($AC74:$BZ74)*
     IF(SSSModel!$C$4="RR",OFFSET(Profiles!$K$2,$Z74,MAX(Profiles!$C$2,BW$4-$W74)),
     IF(SSSModel!$C$4="ECC",$EA74*$EB74*IF(MAX(Escalation!$C$2,BW$4-$W74)&gt;$DZ74-1,0,OFFSET(Escalation!$K$2,$Y74,MAX(Escalation!$C$2,BW$4-$W74))),
     IF(SSSModel!$C$4="PV",IF(DU$4=$W74,$EA74*(1+SSSModel!$C$2),0),
     IF(SSSModel!$C$4="FCR",IF(AND(DU$4&gt;=$W74,OFFSET(Profiles!$K$2,$Z74,MAX(Profiles!$C$2,BW$4-$W74))&gt;0),$EC74,0),0))))))</f>
        <v>0</v>
      </c>
      <c r="DV74" s="136">
        <f ca="1">IF(OR($Z74=0,SSSModel!$C$4="CF"),BX74,
IF(LEFT($V74,3)="ON_",
     IF(SSSModel!$C$4="RR",SUMPRODUCT(OFFSET($AC74,0,0,1,$CB$2),OFFSET(Profiles!$K$28,($Z74-1)*(Profiles!$I$26+1)+DV$4-SSSModel!$C$3+1,0,1,$CB$2)),
     IF(SSSModel!$C$4="ECC",$EA74*$EB74*SUMPRODUCT(OFFSET($AC74,0,MAX(0,DV$4-$DZ74-$CA$4+1),1,MIN($DZ74,DV$4-$CA$4+1)),OFFSET(Escalation!$K$24,($Y74-1)*(Escalation!$I$22+1)+DV$4-SSSModel!$C$3+1,MAX(0,DV$4-$DZ74-$CA$4+1),1,MIN($DZ74,DV$4-$CA$4+1))),
     IF(SSSModel!$C$4="PV",BX74*$EA74*(1+SSSModel!$C$2),
     IF(SSSModel!$C$4="FCR",$EC74*SUM(OFFSET($AC74,0,MAX(DV$4-$AC$4-$DZ74+1,0),1,MIN($DZ74,DV$4-$AC$4+1))),0)))),
SUM($AC74:$BZ74)*
     IF(SSSModel!$C$4="RR",OFFSET(Profiles!$K$2,$Z74,MAX(Profiles!$C$2,BX$4-$W74)),
     IF(SSSModel!$C$4="ECC",$EA74*$EB74*IF(MAX(Escalation!$C$2,BX$4-$W74)&gt;$DZ74-1,0,OFFSET(Escalation!$K$2,$Y74,MAX(Escalation!$C$2,BX$4-$W74))),
     IF(SSSModel!$C$4="PV",IF(DV$4=$W74,$EA74*(1+SSSModel!$C$2),0),
     IF(SSSModel!$C$4="FCR",IF(AND(DV$4&gt;=$W74,OFFSET(Profiles!$K$2,$Z74,MAX(Profiles!$C$2,BX$4-$W74))&gt;0),$EC74,0),0))))))</f>
        <v>0</v>
      </c>
      <c r="DW74" s="136">
        <f ca="1">IF(OR($Z74=0,SSSModel!$C$4="CF"),BY74,
IF(LEFT($V74,3)="ON_",
     IF(SSSModel!$C$4="RR",SUMPRODUCT(OFFSET($AC74,0,0,1,$CB$2),OFFSET(Profiles!$K$28,($Z74-1)*(Profiles!$I$26+1)+DW$4-SSSModel!$C$3+1,0,1,$CB$2)),
     IF(SSSModel!$C$4="ECC",$EA74*$EB74*SUMPRODUCT(OFFSET($AC74,0,MAX(0,DW$4-$DZ74-$CA$4+1),1,MIN($DZ74,DW$4-$CA$4+1)),OFFSET(Escalation!$K$24,($Y74-1)*(Escalation!$I$22+1)+DW$4-SSSModel!$C$3+1,MAX(0,DW$4-$DZ74-$CA$4+1),1,MIN($DZ74,DW$4-$CA$4+1))),
     IF(SSSModel!$C$4="PV",BY74*$EA74*(1+SSSModel!$C$2),
     IF(SSSModel!$C$4="FCR",$EC74*SUM(OFFSET($AC74,0,MAX(DW$4-$AC$4-$DZ74+1,0),1,MIN($DZ74,DW$4-$AC$4+1))),0)))),
SUM($AC74:$BZ74)*
     IF(SSSModel!$C$4="RR",OFFSET(Profiles!$K$2,$Z74,MAX(Profiles!$C$2,BY$4-$W74)),
     IF(SSSModel!$C$4="ECC",$EA74*$EB74*IF(MAX(Escalation!$C$2,BY$4-$W74)&gt;$DZ74-1,0,OFFSET(Escalation!$K$2,$Y74,MAX(Escalation!$C$2,BY$4-$W74))),
     IF(SSSModel!$C$4="PV",IF(DW$4=$W74,$EA74*(1+SSSModel!$C$2),0),
     IF(SSSModel!$C$4="FCR",IF(AND(DW$4&gt;=$W74,OFFSET(Profiles!$K$2,$Z74,MAX(Profiles!$C$2,BY$4-$W74))&gt;0),$EC74,0),0))))))</f>
        <v>0</v>
      </c>
      <c r="DX74" s="136">
        <f ca="1">IF(OR($Z74=0,SSSModel!$C$4="CF"),BZ74,
IF(LEFT($V74,3)="ON_",
     IF(SSSModel!$C$4="RR",SUMPRODUCT(OFFSET($AC74,0,0,1,$CB$2),OFFSET(Profiles!$K$28,($Z74-1)*(Profiles!$I$26+1)+DX$4-SSSModel!$C$3+1,0,1,$CB$2)),
     IF(SSSModel!$C$4="ECC",$EA74*$EB74*SUMPRODUCT(OFFSET($AC74,0,MAX(0,DX$4-$DZ74-$CA$4+1),1,MIN($DZ74,DX$4-$CA$4+1)),OFFSET(Escalation!$K$24,($Y74-1)*(Escalation!$I$22+1)+DX$4-SSSModel!$C$3+1,MAX(0,DX$4-$DZ74-$CA$4+1),1,MIN($DZ74,DX$4-$CA$4+1))),
     IF(SSSModel!$C$4="PV",BZ74*$EA74*(1+SSSModel!$C$2),
     IF(SSSModel!$C$4="FCR",$EC74*SUM(OFFSET($AC74,0,MAX(DX$4-$AC$4-$DZ74+1,0),1,MIN($DZ74,DX$4-$AC$4+1))),0)))),
SUM($AC74:$BZ74)*
     IF(SSSModel!$C$4="RR",OFFSET(Profiles!$K$2,$Z74,MAX(Profiles!$C$2,BZ$4-$W74)),
     IF(SSSModel!$C$4="ECC",$EA74*$EB74*IF(MAX(Escalation!$C$2,BZ$4-$W74)&gt;$DZ74-1,0,OFFSET(Escalation!$K$2,$Y74,MAX(Escalation!$C$2,BZ$4-$W74))),
     IF(SSSModel!$C$4="PV",IF(DX$4=$W74,$EA74*(1+SSSModel!$C$2),0),
     IF(SSSModel!$C$4="FCR",IF(AND(DX$4&gt;=$W74,OFFSET(Profiles!$K$2,$Z74,MAX(Profiles!$C$2,BZ$4-$W74))&gt;0),$EC74,0),0))))))</f>
        <v>0</v>
      </c>
      <c r="DY74" s="82">
        <f ca="1">IF($Y74=0,0,OFFSET(Escalation!$B$2,$Y74,0))</f>
        <v>0</v>
      </c>
      <c r="DZ74" s="80">
        <f ca="1">IF($Z74=0,0,COUNTIF(OFFSET(Profiles!$K$2,$Z74,0,1,50),"&gt;0"))</f>
        <v>0</v>
      </c>
      <c r="EA74" s="137">
        <f ca="1">IF($Z74=0,0,SUMPRODUCT(Profiles!$C$20:$BH$20,OFFSET(Profiles!$C$2,$Z74,0,1,Profiles!$B$1)))</f>
        <v>0</v>
      </c>
      <c r="EB74" s="24">
        <f>IF($Z74=0,0,((1-(1+DY74)/(1+SSSModel!$C$2))/(1-((1+DY74)/(1+SSSModel!$C$2))^DZ74))*(1+SSSModel!$C$2))</f>
        <v>0</v>
      </c>
      <c r="EC74" s="24">
        <f>IF($Z74=0,0,-PMT(SSSModel!$C$2,DZ74,EA74))</f>
        <v>0</v>
      </c>
    </row>
    <row r="75" spans="3:133" x14ac:dyDescent="0.35">
      <c r="C75" s="18">
        <f t="shared" si="5"/>
        <v>8</v>
      </c>
      <c r="D75" s="18">
        <f t="shared" si="6"/>
        <v>1</v>
      </c>
      <c r="E75" s="18">
        <f t="shared" ca="1" si="10"/>
        <v>1</v>
      </c>
      <c r="G75" s="25">
        <f ca="1">IF($E75=0,"",OFFSET(Resources!B$26,$E75,0))</f>
        <v>1</v>
      </c>
      <c r="H75" s="25" t="str">
        <f ca="1">IF($E75=0,"",OFFSET(Resources!C$26,$E75,0))</f>
        <v>NREL</v>
      </c>
      <c r="I75" s="25" t="str">
        <f ca="1">IF($E75=0,"",OFFSET(Resources!$E$26,$E75,0))</f>
        <v>SB SCCT (220 MW)</v>
      </c>
      <c r="J75" s="16">
        <v>1</v>
      </c>
      <c r="K75" s="16" t="s">
        <v>150</v>
      </c>
      <c r="L75" s="25" t="str">
        <f ca="1">OFFSET(Resources!$CG$24,0,$C75-1)</f>
        <v>On-Going XM</v>
      </c>
      <c r="M75" s="25" t="str">
        <f ca="1">OFFSET(Resources!$CG$25,0,$C75-1)</f>
        <v>O&amp;M</v>
      </c>
      <c r="N75" s="1">
        <v>1</v>
      </c>
      <c r="O75" s="7">
        <f ca="1">IF($E75=0,0,OFFSET(Resources!$CG$26,$E75,$C75-1))</f>
        <v>0</v>
      </c>
      <c r="P75" s="25" t="str">
        <f ca="1">OFFSET(Resources!$CG$26,0,$C75-1)</f>
        <v>$/Yr</v>
      </c>
      <c r="Q75" s="18">
        <f ca="1">IF($E75=0,0,OFFSET(GenAlts!$W$4,$E75,$D75-1))</f>
        <v>2032</v>
      </c>
      <c r="R75" s="1">
        <v>1</v>
      </c>
      <c r="S75">
        <f ca="1">IF($E75=0,"",OFFSET(Resources!$R$26,$E75,0))</f>
        <v>30</v>
      </c>
      <c r="T75" s="1"/>
      <c r="U75" s="25" t="str">
        <f ca="1">IF($E75=0,0,OFFSET(Resources!$AB$26,$E75,($C75-1)*Resources!$CI$20))</f>
        <v>O&amp;M</v>
      </c>
      <c r="V75" s="1"/>
      <c r="W75">
        <f t="shared" ca="1" si="11"/>
        <v>2032</v>
      </c>
      <c r="X75">
        <f>IF(T75="",0,MATCH(T75,Profiles!$A$3:$A$22,0))</f>
        <v>0</v>
      </c>
      <c r="Y75" s="10">
        <f ca="1">IF(U75=0,0,MATCH(U75,Escalation!$A$3:$A$18,0))</f>
        <v>15</v>
      </c>
      <c r="Z75">
        <f>IF(V75="",0,MATCH(V75,Profiles!$A$3:$A$22,0))</f>
        <v>0</v>
      </c>
      <c r="AA75" s="8"/>
      <c r="AB75" s="8">
        <v>0</v>
      </c>
      <c r="AC75" s="72">
        <f ca="1">IF(OR(AC$4&lt;$Q75,AC$4&gt;$Q75+IF($S75="",1000,$S75)-1),0,IF(MOD(AC$4-$Q75,IF($R75="",1000,$R75))=0,$O75,0))*IF($Y75&gt;0,(1+INDEX(Escalation!$B$3:$B$18,$Y75,0))^(AC$4-SSSModel!$C$5),1)*IF($X75=0,1,OFFSET(Profiles!$K$2,$X75,MAX(Profiles!$C$2,AC$4-$Q75)))*IF($AA75=1,(1+SSSModel!#REF!),1)</f>
        <v>0</v>
      </c>
      <c r="AD75" s="72">
        <f ca="1">IF(OR(AD$4&lt;$Q75,AD$4&gt;$Q75+IF($S75="",1000,$S75)-1),0,IF(MOD(AD$4-$Q75,IF($R75="",1000,$R75))=0,$O75,0))*IF($Y75&gt;0,(1+INDEX(Escalation!$B$3:$B$18,$Y75,0))^(AD$4-SSSModel!$C$5),1)*IF($X75=0,1,OFFSET(Profiles!$K$2,$X75,MAX(Profiles!$C$2,AD$4-$Q75)))*IF($AA75=1,(1+SSSModel!#REF!),1)</f>
        <v>0</v>
      </c>
      <c r="AE75" s="72">
        <f ca="1">IF(OR(AE$4&lt;$Q75,AE$4&gt;$Q75+IF($S75="",1000,$S75)-1),0,IF(MOD(AE$4-$Q75,IF($R75="",1000,$R75))=0,$O75,0))*IF($Y75&gt;0,(1+INDEX(Escalation!$B$3:$B$18,$Y75,0))^(AE$4-SSSModel!$C$5),1)*IF($X75=0,1,OFFSET(Profiles!$K$2,$X75,MAX(Profiles!$C$2,AE$4-$Q75)))*IF($AA75=1,(1+SSSModel!#REF!),1)</f>
        <v>0</v>
      </c>
      <c r="AF75" s="72">
        <f ca="1">IF(OR(AF$4&lt;$Q75,AF$4&gt;$Q75+IF($S75="",1000,$S75)-1),0,IF(MOD(AF$4-$Q75,IF($R75="",1000,$R75))=0,$O75,0))*IF($Y75&gt;0,(1+INDEX(Escalation!$B$3:$B$18,$Y75,0))^(AF$4-SSSModel!$C$5),1)*IF($X75=0,1,OFFSET(Profiles!$K$2,$X75,MAX(Profiles!$C$2,AF$4-$Q75)))*IF($AA75=1,(1+SSSModel!#REF!),1)</f>
        <v>0</v>
      </c>
      <c r="AG75" s="72">
        <f ca="1">IF(OR(AG$4&lt;$Q75,AG$4&gt;$Q75+IF($S75="",1000,$S75)-1),0,IF(MOD(AG$4-$Q75,IF($R75="",1000,$R75))=0,$O75,0))*IF($Y75&gt;0,(1+INDEX(Escalation!$B$3:$B$18,$Y75,0))^(AG$4-SSSModel!$C$5),1)*IF($X75=0,1,OFFSET(Profiles!$K$2,$X75,MAX(Profiles!$C$2,AG$4-$Q75)))*IF($AA75=1,(1+SSSModel!#REF!),1)</f>
        <v>0</v>
      </c>
      <c r="AH75" s="72">
        <f ca="1">IF(OR(AH$4&lt;$Q75,AH$4&gt;$Q75+IF($S75="",1000,$S75)-1),0,IF(MOD(AH$4-$Q75,IF($R75="",1000,$R75))=0,$O75,0))*IF($Y75&gt;0,(1+INDEX(Escalation!$B$3:$B$18,$Y75,0))^(AH$4-SSSModel!$C$5),1)*IF($X75=0,1,OFFSET(Profiles!$K$2,$X75,MAX(Profiles!$C$2,AH$4-$Q75)))*IF($AA75=1,(1+SSSModel!#REF!),1)</f>
        <v>0</v>
      </c>
      <c r="AI75" s="72">
        <f ca="1">IF(OR(AI$4&lt;$Q75,AI$4&gt;$Q75+IF($S75="",1000,$S75)-1),0,IF(MOD(AI$4-$Q75,IF($R75="",1000,$R75))=0,$O75,0))*IF($Y75&gt;0,(1+INDEX(Escalation!$B$3:$B$18,$Y75,0))^(AI$4-SSSModel!$C$5),1)*IF($X75=0,1,OFFSET(Profiles!$K$2,$X75,MAX(Profiles!$C$2,AI$4-$Q75)))*IF($AA75=1,(1+SSSModel!#REF!),1)</f>
        <v>0</v>
      </c>
      <c r="AJ75" s="72">
        <f ca="1">IF(OR(AJ$4&lt;$Q75,AJ$4&gt;$Q75+IF($S75="",1000,$S75)-1),0,IF(MOD(AJ$4-$Q75,IF($R75="",1000,$R75))=0,$O75,0))*IF($Y75&gt;0,(1+INDEX(Escalation!$B$3:$B$18,$Y75,0))^(AJ$4-SSSModel!$C$5),1)*IF($X75=0,1,OFFSET(Profiles!$K$2,$X75,MAX(Profiles!$C$2,AJ$4-$Q75)))*IF($AA75=1,(1+SSSModel!#REF!),1)</f>
        <v>0</v>
      </c>
      <c r="AK75" s="72">
        <f ca="1">IF(OR(AK$4&lt;$Q75,AK$4&gt;$Q75+IF($S75="",1000,$S75)-1),0,IF(MOD(AK$4-$Q75,IF($R75="",1000,$R75))=0,$O75,0))*IF($Y75&gt;0,(1+INDEX(Escalation!$B$3:$B$18,$Y75,0))^(AK$4-SSSModel!$C$5),1)*IF($X75=0,1,OFFSET(Profiles!$K$2,$X75,MAX(Profiles!$C$2,AK$4-$Q75)))*IF($AA75=1,(1+SSSModel!#REF!),1)</f>
        <v>0</v>
      </c>
      <c r="AL75" s="72">
        <f ca="1">IF(OR(AL$4&lt;$Q75,AL$4&gt;$Q75+IF($S75="",1000,$S75)-1),0,IF(MOD(AL$4-$Q75,IF($R75="",1000,$R75))=0,$O75,0))*IF($Y75&gt;0,(1+INDEX(Escalation!$B$3:$B$18,$Y75,0))^(AL$4-SSSModel!$C$5),1)*IF($X75=0,1,OFFSET(Profiles!$K$2,$X75,MAX(Profiles!$C$2,AL$4-$Q75)))*IF($AA75=1,(1+SSSModel!#REF!),1)</f>
        <v>0</v>
      </c>
      <c r="AM75" s="72">
        <f ca="1">IF(OR(AM$4&lt;$Q75,AM$4&gt;$Q75+IF($S75="",1000,$S75)-1),0,IF(MOD(AM$4-$Q75,IF($R75="",1000,$R75))=0,$O75,0))*IF($Y75&gt;0,(1+INDEX(Escalation!$B$3:$B$18,$Y75,0))^(AM$4-SSSModel!$C$5),1)*IF($X75=0,1,OFFSET(Profiles!$K$2,$X75,MAX(Profiles!$C$2,AM$4-$Q75)))*IF($AA75=1,(1+SSSModel!#REF!),1)</f>
        <v>0</v>
      </c>
      <c r="AN75" s="72">
        <f ca="1">IF(OR(AN$4&lt;$Q75,AN$4&gt;$Q75+IF($S75="",1000,$S75)-1),0,IF(MOD(AN$4-$Q75,IF($R75="",1000,$R75))=0,$O75,0))*IF($Y75&gt;0,(1+INDEX(Escalation!$B$3:$B$18,$Y75,0))^(AN$4-SSSModel!$C$5),1)*IF($X75=0,1,OFFSET(Profiles!$K$2,$X75,MAX(Profiles!$C$2,AN$4-$Q75)))*IF($AA75=1,(1+SSSModel!#REF!),1)</f>
        <v>0</v>
      </c>
      <c r="AO75" s="72">
        <f ca="1">IF(OR(AO$4&lt;$Q75,AO$4&gt;$Q75+IF($S75="",1000,$S75)-1),0,IF(MOD(AO$4-$Q75,IF($R75="",1000,$R75))=0,$O75,0))*IF($Y75&gt;0,(1+INDEX(Escalation!$B$3:$B$18,$Y75,0))^(AO$4-SSSModel!$C$5),1)*IF($X75=0,1,OFFSET(Profiles!$K$2,$X75,MAX(Profiles!$C$2,AO$4-$Q75)))*IF($AA75=1,(1+SSSModel!#REF!),1)</f>
        <v>0</v>
      </c>
      <c r="AP75" s="72">
        <f ca="1">IF(OR(AP$4&lt;$Q75,AP$4&gt;$Q75+IF($S75="",1000,$S75)-1),0,IF(MOD(AP$4-$Q75,IF($R75="",1000,$R75))=0,$O75,0))*IF($Y75&gt;0,(1+INDEX(Escalation!$B$3:$B$18,$Y75,0))^(AP$4-SSSModel!$C$5),1)*IF($X75=0,1,OFFSET(Profiles!$K$2,$X75,MAX(Profiles!$C$2,AP$4-$Q75)))*IF($AA75=1,(1+SSSModel!#REF!),1)</f>
        <v>0</v>
      </c>
      <c r="AQ75" s="72">
        <f ca="1">IF(OR(AQ$4&lt;$Q75,AQ$4&gt;$Q75+IF($S75="",1000,$S75)-1),0,IF(MOD(AQ$4-$Q75,IF($R75="",1000,$R75))=0,$O75,0))*IF($Y75&gt;0,(1+INDEX(Escalation!$B$3:$B$18,$Y75,0))^(AQ$4-SSSModel!$C$5),1)*IF($X75=0,1,OFFSET(Profiles!$K$2,$X75,MAX(Profiles!$C$2,AQ$4-$Q75)))*IF($AA75=1,(1+SSSModel!#REF!),1)</f>
        <v>0</v>
      </c>
      <c r="AR75" s="72">
        <f ca="1">IF(OR(AR$4&lt;$Q75,AR$4&gt;$Q75+IF($S75="",1000,$S75)-1),0,IF(MOD(AR$4-$Q75,IF($R75="",1000,$R75))=0,$O75,0))*IF($Y75&gt;0,(1+INDEX(Escalation!$B$3:$B$18,$Y75,0))^(AR$4-SSSModel!$C$5),1)*IF($X75=0,1,OFFSET(Profiles!$K$2,$X75,MAX(Profiles!$C$2,AR$4-$Q75)))*IF($AA75=1,(1+SSSModel!#REF!),1)</f>
        <v>0</v>
      </c>
      <c r="AS75" s="72">
        <f ca="1">IF(OR(AS$4&lt;$Q75,AS$4&gt;$Q75+IF($S75="",1000,$S75)-1),0,IF(MOD(AS$4-$Q75,IF($R75="",1000,$R75))=0,$O75,0))*IF($Y75&gt;0,(1+INDEX(Escalation!$B$3:$B$18,$Y75,0))^(AS$4-SSSModel!$C$5),1)*IF($X75=0,1,OFFSET(Profiles!$K$2,$X75,MAX(Profiles!$C$2,AS$4-$Q75)))*IF($AA75=1,(1+SSSModel!#REF!),1)</f>
        <v>0</v>
      </c>
      <c r="AT75" s="72">
        <f ca="1">IF(OR(AT$4&lt;$Q75,AT$4&gt;$Q75+IF($S75="",1000,$S75)-1),0,IF(MOD(AT$4-$Q75,IF($R75="",1000,$R75))=0,$O75,0))*IF($Y75&gt;0,(1+INDEX(Escalation!$B$3:$B$18,$Y75,0))^(AT$4-SSSModel!$C$5),1)*IF($X75=0,1,OFFSET(Profiles!$K$2,$X75,MAX(Profiles!$C$2,AT$4-$Q75)))*IF($AA75=1,(1+SSSModel!#REF!),1)</f>
        <v>0</v>
      </c>
      <c r="AU75" s="72">
        <f ca="1">IF(OR(AU$4&lt;$Q75,AU$4&gt;$Q75+IF($S75="",1000,$S75)-1),0,IF(MOD(AU$4-$Q75,IF($R75="",1000,$R75))=0,$O75,0))*IF($Y75&gt;0,(1+INDEX(Escalation!$B$3:$B$18,$Y75,0))^(AU$4-SSSModel!$C$5),1)*IF($X75=0,1,OFFSET(Profiles!$K$2,$X75,MAX(Profiles!$C$2,AU$4-$Q75)))*IF($AA75=1,(1+SSSModel!#REF!),1)</f>
        <v>0</v>
      </c>
      <c r="AV75" s="72">
        <f ca="1">IF(OR(AV$4&lt;$Q75,AV$4&gt;$Q75+IF($S75="",1000,$S75)-1),0,IF(MOD(AV$4-$Q75,IF($R75="",1000,$R75))=0,$O75,0))*IF($Y75&gt;0,(1+INDEX(Escalation!$B$3:$B$18,$Y75,0))^(AV$4-SSSModel!$C$5),1)*IF($X75=0,1,OFFSET(Profiles!$K$2,$X75,MAX(Profiles!$C$2,AV$4-$Q75)))*IF($AA75=1,(1+SSSModel!#REF!),1)</f>
        <v>0</v>
      </c>
      <c r="AW75" s="72">
        <f ca="1">IF(OR(AW$4&lt;$Q75,AW$4&gt;$Q75+IF($S75="",1000,$S75)-1),0,IF(MOD(AW$4-$Q75,IF($R75="",1000,$R75))=0,$O75,0))*IF($Y75&gt;0,(1+INDEX(Escalation!$B$3:$B$18,$Y75,0))^(AW$4-SSSModel!$C$5),1)*IF($X75=0,1,OFFSET(Profiles!$K$2,$X75,MAX(Profiles!$C$2,AW$4-$Q75)))*IF($AA75=1,(1+SSSModel!#REF!),1)</f>
        <v>0</v>
      </c>
      <c r="AX75" s="72">
        <f ca="1">IF(OR(AX$4&lt;$Q75,AX$4&gt;$Q75+IF($S75="",1000,$S75)-1),0,IF(MOD(AX$4-$Q75,IF($R75="",1000,$R75))=0,$O75,0))*IF($Y75&gt;0,(1+INDEX(Escalation!$B$3:$B$18,$Y75,0))^(AX$4-SSSModel!$C$5),1)*IF($X75=0,1,OFFSET(Profiles!$K$2,$X75,MAX(Profiles!$C$2,AX$4-$Q75)))*IF($AA75=1,(1+SSSModel!#REF!),1)</f>
        <v>0</v>
      </c>
      <c r="AY75" s="72">
        <f ca="1">IF(OR(AY$4&lt;$Q75,AY$4&gt;$Q75+IF($S75="",1000,$S75)-1),0,IF(MOD(AY$4-$Q75,IF($R75="",1000,$R75))=0,$O75,0))*IF($Y75&gt;0,(1+INDEX(Escalation!$B$3:$B$18,$Y75,0))^(AY$4-SSSModel!$C$5),1)*IF($X75=0,1,OFFSET(Profiles!$K$2,$X75,MAX(Profiles!$C$2,AY$4-$Q75)))*IF($AA75=1,(1+SSSModel!#REF!),1)</f>
        <v>0</v>
      </c>
      <c r="AZ75" s="72">
        <f ca="1">IF(OR(AZ$4&lt;$Q75,AZ$4&gt;$Q75+IF($S75="",1000,$S75)-1),0,IF(MOD(AZ$4-$Q75,IF($R75="",1000,$R75))=0,$O75,0))*IF($Y75&gt;0,(1+INDEX(Escalation!$B$3:$B$18,$Y75,0))^(AZ$4-SSSModel!$C$5),1)*IF($X75=0,1,OFFSET(Profiles!$K$2,$X75,MAX(Profiles!$C$2,AZ$4-$Q75)))*IF($AA75=1,(1+SSSModel!#REF!),1)</f>
        <v>0</v>
      </c>
      <c r="BA75" s="72">
        <f ca="1">IF(OR(BA$4&lt;$Q75,BA$4&gt;$Q75+IF($S75="",1000,$S75)-1),0,IF(MOD(BA$4-$Q75,IF($R75="",1000,$R75))=0,$O75,0))*IF($Y75&gt;0,(1+INDEX(Escalation!$B$3:$B$18,$Y75,0))^(BA$4-SSSModel!$C$5),1)*IF($X75=0,1,OFFSET(Profiles!$K$2,$X75,MAX(Profiles!$C$2,BA$4-$Q75)))*IF($AA75=1,(1+SSSModel!#REF!),1)</f>
        <v>0</v>
      </c>
      <c r="BB75" s="72">
        <f ca="1">IF(OR(BB$4&lt;$Q75,BB$4&gt;$Q75+IF($S75="",1000,$S75)-1),0,IF(MOD(BB$4-$Q75,IF($R75="",1000,$R75))=0,$O75,0))*IF($Y75&gt;0,(1+INDEX(Escalation!$B$3:$B$18,$Y75,0))^(BB$4-SSSModel!$C$5),1)*IF($X75=0,1,OFFSET(Profiles!$K$2,$X75,MAX(Profiles!$C$2,BB$4-$Q75)))*IF($AA75=1,(1+SSSModel!#REF!),1)</f>
        <v>0</v>
      </c>
      <c r="BC75" s="72">
        <f ca="1">IF(OR(BC$4&lt;$Q75,BC$4&gt;$Q75+IF($S75="",1000,$S75)-1),0,IF(MOD(BC$4-$Q75,IF($R75="",1000,$R75))=0,$O75,0))*IF($Y75&gt;0,(1+INDEX(Escalation!$B$3:$B$18,$Y75,0))^(BC$4-SSSModel!$C$5),1)*IF($X75=0,1,OFFSET(Profiles!$K$2,$X75,MAX(Profiles!$C$2,BC$4-$Q75)))*IF($AA75=1,(1+SSSModel!#REF!),1)</f>
        <v>0</v>
      </c>
      <c r="BD75" s="72">
        <f ca="1">IF(OR(BD$4&lt;$Q75,BD$4&gt;$Q75+IF($S75="",1000,$S75)-1),0,IF(MOD(BD$4-$Q75,IF($R75="",1000,$R75))=0,$O75,0))*IF($Y75&gt;0,(1+INDEX(Escalation!$B$3:$B$18,$Y75,0))^(BD$4-SSSModel!$C$5),1)*IF($X75=0,1,OFFSET(Profiles!$K$2,$X75,MAX(Profiles!$C$2,BD$4-$Q75)))*IF($AA75=1,(1+SSSModel!#REF!),1)</f>
        <v>0</v>
      </c>
      <c r="BE75" s="72">
        <f ca="1">IF(OR(BE$4&lt;$Q75,BE$4&gt;$Q75+IF($S75="",1000,$S75)-1),0,IF(MOD(BE$4-$Q75,IF($R75="",1000,$R75))=0,$O75,0))*IF($Y75&gt;0,(1+INDEX(Escalation!$B$3:$B$18,$Y75,0))^(BE$4-SSSModel!$C$5),1)*IF($X75=0,1,OFFSET(Profiles!$K$2,$X75,MAX(Profiles!$C$2,BE$4-$Q75)))*IF($AA75=1,(1+SSSModel!#REF!),1)</f>
        <v>0</v>
      </c>
      <c r="BF75" s="72">
        <f ca="1">IF(OR(BF$4&lt;$Q75,BF$4&gt;$Q75+IF($S75="",1000,$S75)-1),0,IF(MOD(BF$4-$Q75,IF($R75="",1000,$R75))=0,$O75,0))*IF($Y75&gt;0,(1+INDEX(Escalation!$B$3:$B$18,$Y75,0))^(BF$4-SSSModel!$C$5),1)*IF($X75=0,1,OFFSET(Profiles!$K$2,$X75,MAX(Profiles!$C$2,BF$4-$Q75)))*IF($AA75=1,(1+SSSModel!#REF!),1)</f>
        <v>0</v>
      </c>
      <c r="BG75" s="72">
        <f ca="1">IF(OR(BG$4&lt;$Q75,BG$4&gt;$Q75+IF($S75="",1000,$S75)-1),0,IF(MOD(BG$4-$Q75,IF($R75="",1000,$R75))=0,$O75,0))*IF($Y75&gt;0,(1+INDEX(Escalation!$B$3:$B$18,$Y75,0))^(BG$4-SSSModel!$C$5),1)*IF($X75=0,1,OFFSET(Profiles!$K$2,$X75,MAX(Profiles!$C$2,BG$4-$Q75)))*IF($AA75=1,(1+SSSModel!#REF!),1)</f>
        <v>0</v>
      </c>
      <c r="BH75" s="72">
        <f ca="1">IF(OR(BH$4&lt;$Q75,BH$4&gt;$Q75+IF($S75="",1000,$S75)-1),0,IF(MOD(BH$4-$Q75,IF($R75="",1000,$R75))=0,$O75,0))*IF($Y75&gt;0,(1+INDEX(Escalation!$B$3:$B$18,$Y75,0))^(BH$4-SSSModel!$C$5),1)*IF($X75=0,1,OFFSET(Profiles!$K$2,$X75,MAX(Profiles!$C$2,BH$4-$Q75)))*IF($AA75=1,(1+SSSModel!#REF!),1)</f>
        <v>0</v>
      </c>
      <c r="BI75" s="72">
        <f ca="1">IF(OR(BI$4&lt;$Q75,BI$4&gt;$Q75+IF($S75="",1000,$S75)-1),0,IF(MOD(BI$4-$Q75,IF($R75="",1000,$R75))=0,$O75,0))*IF($Y75&gt;0,(1+INDEX(Escalation!$B$3:$B$18,$Y75,0))^(BI$4-SSSModel!$C$5),1)*IF($X75=0,1,OFFSET(Profiles!$K$2,$X75,MAX(Profiles!$C$2,BI$4-$Q75)))*IF($AA75=1,(1+SSSModel!#REF!),1)</f>
        <v>0</v>
      </c>
      <c r="BJ75" s="72">
        <f ca="1">IF(OR(BJ$4&lt;$Q75,BJ$4&gt;$Q75+IF($S75="",1000,$S75)-1),0,IF(MOD(BJ$4-$Q75,IF($R75="",1000,$R75))=0,$O75,0))*IF($Y75&gt;0,(1+INDEX(Escalation!$B$3:$B$18,$Y75,0))^(BJ$4-SSSModel!$C$5),1)*IF($X75=0,1,OFFSET(Profiles!$K$2,$X75,MAX(Profiles!$C$2,BJ$4-$Q75)))*IF($AA75=1,(1+SSSModel!#REF!),1)</f>
        <v>0</v>
      </c>
      <c r="BK75" s="72">
        <f ca="1">IF(OR(BK$4&lt;$Q75,BK$4&gt;$Q75+IF($S75="",1000,$S75)-1),0,IF(MOD(BK$4-$Q75,IF($R75="",1000,$R75))=0,$O75,0))*IF($Y75&gt;0,(1+INDEX(Escalation!$B$3:$B$18,$Y75,0))^(BK$4-SSSModel!$C$5),1)*IF($X75=0,1,OFFSET(Profiles!$K$2,$X75,MAX(Profiles!$C$2,BK$4-$Q75)))*IF($AA75=1,(1+SSSModel!#REF!),1)</f>
        <v>0</v>
      </c>
      <c r="BL75" s="72">
        <f ca="1">IF(OR(BL$4&lt;$Q75,BL$4&gt;$Q75+IF($S75="",1000,$S75)-1),0,IF(MOD(BL$4-$Q75,IF($R75="",1000,$R75))=0,$O75,0))*IF($Y75&gt;0,(1+INDEX(Escalation!$B$3:$B$18,$Y75,0))^(BL$4-SSSModel!$C$5),1)*IF($X75=0,1,OFFSET(Profiles!$K$2,$X75,MAX(Profiles!$C$2,BL$4-$Q75)))*IF($AA75=1,(1+SSSModel!#REF!),1)</f>
        <v>0</v>
      </c>
      <c r="BM75" s="72">
        <f ca="1">IF(OR(BM$4&lt;$Q75,BM$4&gt;$Q75+IF($S75="",1000,$S75)-1),0,IF(MOD(BM$4-$Q75,IF($R75="",1000,$R75))=0,$O75,0))*IF($Y75&gt;0,(1+INDEX(Escalation!$B$3:$B$18,$Y75,0))^(BM$4-SSSModel!$C$5),1)*IF($X75=0,1,OFFSET(Profiles!$K$2,$X75,MAX(Profiles!$C$2,BM$4-$Q75)))*IF($AA75=1,(1+SSSModel!#REF!),1)</f>
        <v>0</v>
      </c>
      <c r="BN75" s="72">
        <f ca="1">IF(OR(BN$4&lt;$Q75,BN$4&gt;$Q75+IF($S75="",1000,$S75)-1),0,IF(MOD(BN$4-$Q75,IF($R75="",1000,$R75))=0,$O75,0))*IF($Y75&gt;0,(1+INDEX(Escalation!$B$3:$B$18,$Y75,0))^(BN$4-SSSModel!$C$5),1)*IF($X75=0,1,OFFSET(Profiles!$K$2,$X75,MAX(Profiles!$C$2,BN$4-$Q75)))*IF($AA75=1,(1+SSSModel!#REF!),1)</f>
        <v>0</v>
      </c>
      <c r="BO75" s="72">
        <f ca="1">IF(OR(BO$4&lt;$Q75,BO$4&gt;$Q75+IF($S75="",1000,$S75)-1),0,IF(MOD(BO$4-$Q75,IF($R75="",1000,$R75))=0,$O75,0))*IF($Y75&gt;0,(1+INDEX(Escalation!$B$3:$B$18,$Y75,0))^(BO$4-SSSModel!$C$5),1)*IF($X75=0,1,OFFSET(Profiles!$K$2,$X75,MAX(Profiles!$C$2,BO$4-$Q75)))*IF($AA75=1,(1+SSSModel!#REF!),1)</f>
        <v>0</v>
      </c>
      <c r="BP75" s="72">
        <f ca="1">IF(OR(BP$4&lt;$Q75,BP$4&gt;$Q75+IF($S75="",1000,$S75)-1),0,IF(MOD(BP$4-$Q75,IF($R75="",1000,$R75))=0,$O75,0))*IF($Y75&gt;0,(1+INDEX(Escalation!$B$3:$B$18,$Y75,0))^(BP$4-SSSModel!$C$5),1)*IF($X75=0,1,OFFSET(Profiles!$K$2,$X75,MAX(Profiles!$C$2,BP$4-$Q75)))*IF($AA75=1,(1+SSSModel!#REF!),1)</f>
        <v>0</v>
      </c>
      <c r="BQ75" s="72">
        <f ca="1">IF(OR(BQ$4&lt;$Q75,BQ$4&gt;$Q75+IF($S75="",1000,$S75)-1),0,IF(MOD(BQ$4-$Q75,IF($R75="",1000,$R75))=0,$O75,0))*IF($Y75&gt;0,(1+INDEX(Escalation!$B$3:$B$18,$Y75,0))^(BQ$4-SSSModel!$C$5),1)*IF($X75=0,1,OFFSET(Profiles!$K$2,$X75,MAX(Profiles!$C$2,BQ$4-$Q75)))*IF($AA75=1,(1+SSSModel!#REF!),1)</f>
        <v>0</v>
      </c>
      <c r="BR75" s="72">
        <f ca="1">IF(OR(BR$4&lt;$Q75,BR$4&gt;$Q75+IF($S75="",1000,$S75)-1),0,IF(MOD(BR$4-$Q75,IF($R75="",1000,$R75))=0,$O75,0))*IF($Y75&gt;0,(1+INDEX(Escalation!$B$3:$B$18,$Y75,0))^(BR$4-SSSModel!$C$5),1)*IF($X75=0,1,OFFSET(Profiles!$K$2,$X75,MAX(Profiles!$C$2,BR$4-$Q75)))*IF($AA75=1,(1+SSSModel!#REF!),1)</f>
        <v>0</v>
      </c>
      <c r="BS75" s="72">
        <f ca="1">IF(OR(BS$4&lt;$Q75,BS$4&gt;$Q75+IF($S75="",1000,$S75)-1),0,IF(MOD(BS$4-$Q75,IF($R75="",1000,$R75))=0,$O75,0))*IF($Y75&gt;0,(1+INDEX(Escalation!$B$3:$B$18,$Y75,0))^(BS$4-SSSModel!$C$5),1)*IF($X75=0,1,OFFSET(Profiles!$K$2,$X75,MAX(Profiles!$C$2,BS$4-$Q75)))*IF($AA75=1,(1+SSSModel!#REF!),1)</f>
        <v>0</v>
      </c>
      <c r="BT75" s="72">
        <f ca="1">IF(OR(BT$4&lt;$Q75,BT$4&gt;$Q75+IF($S75="",1000,$S75)-1),0,IF(MOD(BT$4-$Q75,IF($R75="",1000,$R75))=0,$O75,0))*IF($Y75&gt;0,(1+INDEX(Escalation!$B$3:$B$18,$Y75,0))^(BT$4-SSSModel!$C$5),1)*IF($X75=0,1,OFFSET(Profiles!$K$2,$X75,MAX(Profiles!$C$2,BT$4-$Q75)))*IF($AA75=1,(1+SSSModel!#REF!),1)</f>
        <v>0</v>
      </c>
      <c r="BU75" s="72">
        <f ca="1">IF(OR(BU$4&lt;$Q75,BU$4&gt;$Q75+IF($S75="",1000,$S75)-1),0,IF(MOD(BU$4-$Q75,IF($R75="",1000,$R75))=0,$O75,0))*IF($Y75&gt;0,(1+INDEX(Escalation!$B$3:$B$18,$Y75,0))^(BU$4-SSSModel!$C$5),1)*IF($X75=0,1,OFFSET(Profiles!$K$2,$X75,MAX(Profiles!$C$2,BU$4-$Q75)))*IF($AA75=1,(1+SSSModel!#REF!),1)</f>
        <v>0</v>
      </c>
      <c r="BV75" s="72">
        <f ca="1">IF(OR(BV$4&lt;$Q75,BV$4&gt;$Q75+IF($S75="",1000,$S75)-1),0,IF(MOD(BV$4-$Q75,IF($R75="",1000,$R75))=0,$O75,0))*IF($Y75&gt;0,(1+INDEX(Escalation!$B$3:$B$18,$Y75,0))^(BV$4-SSSModel!$C$5),1)*IF($X75=0,1,OFFSET(Profiles!$K$2,$X75,MAX(Profiles!$C$2,BV$4-$Q75)))*IF($AA75=1,(1+SSSModel!#REF!),1)</f>
        <v>0</v>
      </c>
      <c r="BW75" s="72">
        <f ca="1">IF(OR(BW$4&lt;$Q75,BW$4&gt;$Q75+IF($S75="",1000,$S75)-1),0,IF(MOD(BW$4-$Q75,IF($R75="",1000,$R75))=0,$O75,0))*IF($Y75&gt;0,(1+INDEX(Escalation!$B$3:$B$18,$Y75,0))^(BW$4-SSSModel!$C$5),1)*IF($X75=0,1,OFFSET(Profiles!$K$2,$X75,MAX(Profiles!$C$2,BW$4-$Q75)))*IF($AA75=1,(1+SSSModel!#REF!),1)</f>
        <v>0</v>
      </c>
      <c r="BX75" s="72">
        <f ca="1">IF(OR(BX$4&lt;$Q75,BX$4&gt;$Q75+IF($S75="",1000,$S75)-1),0,IF(MOD(BX$4-$Q75,IF($R75="",1000,$R75))=0,$O75,0))*IF($Y75&gt;0,(1+INDEX(Escalation!$B$3:$B$18,$Y75,0))^(BX$4-SSSModel!$C$5),1)*IF($X75=0,1,OFFSET(Profiles!$K$2,$X75,MAX(Profiles!$C$2,BX$4-$Q75)))*IF($AA75=1,(1+SSSModel!#REF!),1)</f>
        <v>0</v>
      </c>
      <c r="BY75" s="72">
        <f ca="1">IF(OR(BY$4&lt;$Q75,BY$4&gt;$Q75+IF($S75="",1000,$S75)-1),0,IF(MOD(BY$4-$Q75,IF($R75="",1000,$R75))=0,$O75,0))*IF($Y75&gt;0,(1+INDEX(Escalation!$B$3:$B$18,$Y75,0))^(BY$4-SSSModel!$C$5),1)*IF($X75=0,1,OFFSET(Profiles!$K$2,$X75,MAX(Profiles!$C$2,BY$4-$Q75)))*IF($AA75=1,(1+SSSModel!#REF!),1)</f>
        <v>0</v>
      </c>
      <c r="BZ75" s="72">
        <f ca="1">IF(OR(BZ$4&lt;$Q75,BZ$4&gt;$Q75+IF($S75="",1000,$S75)-1),0,IF(MOD(BZ$4-$Q75,IF($R75="",1000,$R75))=0,$O75,0))*IF($Y75&gt;0,(1+INDEX(Escalation!$B$3:$B$18,$Y75,0))^(BZ$4-SSSModel!$C$5),1)*IF($X75=0,1,OFFSET(Profiles!$K$2,$X75,MAX(Profiles!$C$2,BZ$4-$Q75)))*IF($AA75=1,(1+SSSModel!#REF!),1)</f>
        <v>0</v>
      </c>
      <c r="CA75" s="134">
        <f ca="1">IF(OR($Z75=0,SSSModel!$C$4="CF"),AC75,
IF(LEFT($V75,3)="ON_",
     IF(SSSModel!$C$4="RR",SUMPRODUCT(OFFSET($AC75,0,0,1,$CB$2),OFFSET(Profiles!$K$28,($Z75-1)*(Profiles!$I$26+1)+CA$4-SSSModel!$C$3+1,0,1,$CB$2)),
     IF(SSSModel!$C$4="ECC",$EA75*$EB75*SUMPRODUCT(OFFSET($AC75,0,MAX(0,CA$4-$DZ75-$CA$4+1),1,MIN($DZ75,CA$4-$CA$4+1)),OFFSET(Escalation!$K$24,($Y75-1)*(Escalation!$I$22+1)+CA$4-SSSModel!$C$3+1,MAX(0,CA$4-$DZ75-$CA$4+1),1,MIN($DZ75,CA$4-$CA$4+1))),
     IF(SSSModel!$C$4="PV",AC75*$EA75*(1+SSSModel!$C$2),
     IF(SSSModel!$C$4="FCR",$EC75*SUM(OFFSET($AC75,0,MAX(CA$4-$AC$4-$DZ75+1,0),1,MIN($DZ75,CA$4-$AC$4+1))),0)))),
SUM($AC75:$BZ75)*
     IF(SSSModel!$C$4="RR",OFFSET(Profiles!$K$2,$Z75,MAX(Profiles!$C$2,AC$4-$W75)),
     IF(SSSModel!$C$4="ECC",$EA75*$EB75*IF(MAX(Escalation!$C$2,AC$4-$W75)&gt;$DZ75-1,0,OFFSET(Escalation!$K$2,$Y75,MAX(Escalation!$C$2,AC$4-$W75))),
     IF(SSSModel!$C$4="PV",IF(CA$4=$W75,$EA75*(1+SSSModel!$C$2),0),
     IF(SSSModel!$C$4="FCR",IF(AND(CA$4&gt;=$W75,OFFSET(Profiles!$K$2,$Z75,MAX(Profiles!$C$2,AC$4-$W75))&gt;0),$EC75,0),0))))))</f>
        <v>0</v>
      </c>
      <c r="CB75" s="135">
        <f ca="1">IF(OR($Z75=0,SSSModel!$C$4="CF"),AD75,
IF(LEFT($V75,3)="ON_",
     IF(SSSModel!$C$4="RR",SUMPRODUCT(OFFSET($AC75,0,0,1,$CB$2),OFFSET(Profiles!$K$28,($Z75-1)*(Profiles!$I$26+1)+CB$4-SSSModel!$C$3+1,0,1,$CB$2)),
     IF(SSSModel!$C$4="ECC",$EA75*$EB75*SUMPRODUCT(OFFSET($AC75,0,MAX(0,CB$4-$DZ75-$CA$4+1),1,MIN($DZ75,CB$4-$CA$4+1)),OFFSET(Escalation!$K$24,($Y75-1)*(Escalation!$I$22+1)+CB$4-SSSModel!$C$3+1,MAX(0,CB$4-$DZ75-$CA$4+1),1,MIN($DZ75,CB$4-$CA$4+1))),
     IF(SSSModel!$C$4="PV",AD75*$EA75*(1+SSSModel!$C$2),
     IF(SSSModel!$C$4="FCR",$EC75*SUM(OFFSET($AC75,0,MAX(CB$4-$AC$4-$DZ75+1,0),1,MIN($DZ75,CB$4-$AC$4+1))),0)))),
SUM($AC75:$BZ75)*
     IF(SSSModel!$C$4="RR",OFFSET(Profiles!$K$2,$Z75,MAX(Profiles!$C$2,AD$4-$W75)),
     IF(SSSModel!$C$4="ECC",$EA75*$EB75*IF(MAX(Escalation!$C$2,AD$4-$W75)&gt;$DZ75-1,0,OFFSET(Escalation!$K$2,$Y75,MAX(Escalation!$C$2,AD$4-$W75))),
     IF(SSSModel!$C$4="PV",IF(CB$4=$W75,$EA75*(1+SSSModel!$C$2),0),
     IF(SSSModel!$C$4="FCR",IF(AND(CB$4&gt;=$W75,OFFSET(Profiles!$K$2,$Z75,MAX(Profiles!$C$2,AD$4-$W75))&gt;0),$EC75,0),0))))))</f>
        <v>0</v>
      </c>
      <c r="CC75" s="135">
        <f ca="1">IF(OR($Z75=0,SSSModel!$C$4="CF"),AE75,
IF(LEFT($V75,3)="ON_",
     IF(SSSModel!$C$4="RR",SUMPRODUCT(OFFSET($AC75,0,0,1,$CB$2),OFFSET(Profiles!$K$28,($Z75-1)*(Profiles!$I$26+1)+CC$4-SSSModel!$C$3+1,0,1,$CB$2)),
     IF(SSSModel!$C$4="ECC",$EA75*$EB75*SUMPRODUCT(OFFSET($AC75,0,MAX(0,CC$4-$DZ75-$CA$4+1),1,MIN($DZ75,CC$4-$CA$4+1)),OFFSET(Escalation!$K$24,($Y75-1)*(Escalation!$I$22+1)+CC$4-SSSModel!$C$3+1,MAX(0,CC$4-$DZ75-$CA$4+1),1,MIN($DZ75,CC$4-$CA$4+1))),
     IF(SSSModel!$C$4="PV",AE75*$EA75*(1+SSSModel!$C$2),
     IF(SSSModel!$C$4="FCR",$EC75*SUM(OFFSET($AC75,0,MAX(CC$4-$AC$4-$DZ75+1,0),1,MIN($DZ75,CC$4-$AC$4+1))),0)))),
SUM($AC75:$BZ75)*
     IF(SSSModel!$C$4="RR",OFFSET(Profiles!$K$2,$Z75,MAX(Profiles!$C$2,AE$4-$W75)),
     IF(SSSModel!$C$4="ECC",$EA75*$EB75*IF(MAX(Escalation!$C$2,AE$4-$W75)&gt;$DZ75-1,0,OFFSET(Escalation!$K$2,$Y75,MAX(Escalation!$C$2,AE$4-$W75))),
     IF(SSSModel!$C$4="PV",IF(CC$4=$W75,$EA75*(1+SSSModel!$C$2),0),
     IF(SSSModel!$C$4="FCR",IF(AND(CC$4&gt;=$W75,OFFSET(Profiles!$K$2,$Z75,MAX(Profiles!$C$2,AE$4-$W75))&gt;0),$EC75,0),0))))))</f>
        <v>0</v>
      </c>
      <c r="CD75" s="135">
        <f ca="1">IF(OR($Z75=0,SSSModel!$C$4="CF"),AF75,
IF(LEFT($V75,3)="ON_",
     IF(SSSModel!$C$4="RR",SUMPRODUCT(OFFSET($AC75,0,0,1,$CB$2),OFFSET(Profiles!$K$28,($Z75-1)*(Profiles!$I$26+1)+CD$4-SSSModel!$C$3+1,0,1,$CB$2)),
     IF(SSSModel!$C$4="ECC",$EA75*$EB75*SUMPRODUCT(OFFSET($AC75,0,MAX(0,CD$4-$DZ75-$CA$4+1),1,MIN($DZ75,CD$4-$CA$4+1)),OFFSET(Escalation!$K$24,($Y75-1)*(Escalation!$I$22+1)+CD$4-SSSModel!$C$3+1,MAX(0,CD$4-$DZ75-$CA$4+1),1,MIN($DZ75,CD$4-$CA$4+1))),
     IF(SSSModel!$C$4="PV",AF75*$EA75*(1+SSSModel!$C$2),
     IF(SSSModel!$C$4="FCR",$EC75*SUM(OFFSET($AC75,0,MAX(CD$4-$AC$4-$DZ75+1,0),1,MIN($DZ75,CD$4-$AC$4+1))),0)))),
SUM($AC75:$BZ75)*
     IF(SSSModel!$C$4="RR",OFFSET(Profiles!$K$2,$Z75,MAX(Profiles!$C$2,AF$4-$W75)),
     IF(SSSModel!$C$4="ECC",$EA75*$EB75*IF(MAX(Escalation!$C$2,AF$4-$W75)&gt;$DZ75-1,0,OFFSET(Escalation!$K$2,$Y75,MAX(Escalation!$C$2,AF$4-$W75))),
     IF(SSSModel!$C$4="PV",IF(CD$4=$W75,$EA75*(1+SSSModel!$C$2),0),
     IF(SSSModel!$C$4="FCR",IF(AND(CD$4&gt;=$W75,OFFSET(Profiles!$K$2,$Z75,MAX(Profiles!$C$2,AF$4-$W75))&gt;0),$EC75,0),0))))))</f>
        <v>0</v>
      </c>
      <c r="CE75" s="135">
        <f ca="1">IF(OR($Z75=0,SSSModel!$C$4="CF"),AG75,
IF(LEFT($V75,3)="ON_",
     IF(SSSModel!$C$4="RR",SUMPRODUCT(OFFSET($AC75,0,0,1,$CB$2),OFFSET(Profiles!$K$28,($Z75-1)*(Profiles!$I$26+1)+CE$4-SSSModel!$C$3+1,0,1,$CB$2)),
     IF(SSSModel!$C$4="ECC",$EA75*$EB75*SUMPRODUCT(OFFSET($AC75,0,MAX(0,CE$4-$DZ75-$CA$4+1),1,MIN($DZ75,CE$4-$CA$4+1)),OFFSET(Escalation!$K$24,($Y75-1)*(Escalation!$I$22+1)+CE$4-SSSModel!$C$3+1,MAX(0,CE$4-$DZ75-$CA$4+1),1,MIN($DZ75,CE$4-$CA$4+1))),
     IF(SSSModel!$C$4="PV",AG75*$EA75*(1+SSSModel!$C$2),
     IF(SSSModel!$C$4="FCR",$EC75*SUM(OFFSET($AC75,0,MAX(CE$4-$AC$4-$DZ75+1,0),1,MIN($DZ75,CE$4-$AC$4+1))),0)))),
SUM($AC75:$BZ75)*
     IF(SSSModel!$C$4="RR",OFFSET(Profiles!$K$2,$Z75,MAX(Profiles!$C$2,AG$4-$W75)),
     IF(SSSModel!$C$4="ECC",$EA75*$EB75*IF(MAX(Escalation!$C$2,AG$4-$W75)&gt;$DZ75-1,0,OFFSET(Escalation!$K$2,$Y75,MAX(Escalation!$C$2,AG$4-$W75))),
     IF(SSSModel!$C$4="PV",IF(CE$4=$W75,$EA75*(1+SSSModel!$C$2),0),
     IF(SSSModel!$C$4="FCR",IF(AND(CE$4&gt;=$W75,OFFSET(Profiles!$K$2,$Z75,MAX(Profiles!$C$2,AG$4-$W75))&gt;0),$EC75,0),0))))))</f>
        <v>0</v>
      </c>
      <c r="CF75" s="135">
        <f ca="1">IF(OR($Z75=0,SSSModel!$C$4="CF"),AH75,
IF(LEFT($V75,3)="ON_",
     IF(SSSModel!$C$4="RR",SUMPRODUCT(OFFSET($AC75,0,0,1,$CB$2),OFFSET(Profiles!$K$28,($Z75-1)*(Profiles!$I$26+1)+CF$4-SSSModel!$C$3+1,0,1,$CB$2)),
     IF(SSSModel!$C$4="ECC",$EA75*$EB75*SUMPRODUCT(OFFSET($AC75,0,MAX(0,CF$4-$DZ75-$CA$4+1),1,MIN($DZ75,CF$4-$CA$4+1)),OFFSET(Escalation!$K$24,($Y75-1)*(Escalation!$I$22+1)+CF$4-SSSModel!$C$3+1,MAX(0,CF$4-$DZ75-$CA$4+1),1,MIN($DZ75,CF$4-$CA$4+1))),
     IF(SSSModel!$C$4="PV",AH75*$EA75*(1+SSSModel!$C$2),
     IF(SSSModel!$C$4="FCR",$EC75*SUM(OFFSET($AC75,0,MAX(CF$4-$AC$4-$DZ75+1,0),1,MIN($DZ75,CF$4-$AC$4+1))),0)))),
SUM($AC75:$BZ75)*
     IF(SSSModel!$C$4="RR",OFFSET(Profiles!$K$2,$Z75,MAX(Profiles!$C$2,AH$4-$W75)),
     IF(SSSModel!$C$4="ECC",$EA75*$EB75*IF(MAX(Escalation!$C$2,AH$4-$W75)&gt;$DZ75-1,0,OFFSET(Escalation!$K$2,$Y75,MAX(Escalation!$C$2,AH$4-$W75))),
     IF(SSSModel!$C$4="PV",IF(CF$4=$W75,$EA75*(1+SSSModel!$C$2),0),
     IF(SSSModel!$C$4="FCR",IF(AND(CF$4&gt;=$W75,OFFSET(Profiles!$K$2,$Z75,MAX(Profiles!$C$2,AH$4-$W75))&gt;0),$EC75,0),0))))))</f>
        <v>0</v>
      </c>
      <c r="CG75" s="135">
        <f ca="1">IF(OR($Z75=0,SSSModel!$C$4="CF"),AI75,
IF(LEFT($V75,3)="ON_",
     IF(SSSModel!$C$4="RR",SUMPRODUCT(OFFSET($AC75,0,0,1,$CB$2),OFFSET(Profiles!$K$28,($Z75-1)*(Profiles!$I$26+1)+CG$4-SSSModel!$C$3+1,0,1,$CB$2)),
     IF(SSSModel!$C$4="ECC",$EA75*$EB75*SUMPRODUCT(OFFSET($AC75,0,MAX(0,CG$4-$DZ75-$CA$4+1),1,MIN($DZ75,CG$4-$CA$4+1)),OFFSET(Escalation!$K$24,($Y75-1)*(Escalation!$I$22+1)+CG$4-SSSModel!$C$3+1,MAX(0,CG$4-$DZ75-$CA$4+1),1,MIN($DZ75,CG$4-$CA$4+1))),
     IF(SSSModel!$C$4="PV",AI75*$EA75*(1+SSSModel!$C$2),
     IF(SSSModel!$C$4="FCR",$EC75*SUM(OFFSET($AC75,0,MAX(CG$4-$AC$4-$DZ75+1,0),1,MIN($DZ75,CG$4-$AC$4+1))),0)))),
SUM($AC75:$BZ75)*
     IF(SSSModel!$C$4="RR",OFFSET(Profiles!$K$2,$Z75,MAX(Profiles!$C$2,AI$4-$W75)),
     IF(SSSModel!$C$4="ECC",$EA75*$EB75*IF(MAX(Escalation!$C$2,AI$4-$W75)&gt;$DZ75-1,0,OFFSET(Escalation!$K$2,$Y75,MAX(Escalation!$C$2,AI$4-$W75))),
     IF(SSSModel!$C$4="PV",IF(CG$4=$W75,$EA75*(1+SSSModel!$C$2),0),
     IF(SSSModel!$C$4="FCR",IF(AND(CG$4&gt;=$W75,OFFSET(Profiles!$K$2,$Z75,MAX(Profiles!$C$2,AI$4-$W75))&gt;0),$EC75,0),0))))))</f>
        <v>0</v>
      </c>
      <c r="CH75" s="135">
        <f ca="1">IF(OR($Z75=0,SSSModel!$C$4="CF"),AJ75,
IF(LEFT($V75,3)="ON_",
     IF(SSSModel!$C$4="RR",SUMPRODUCT(OFFSET($AC75,0,0,1,$CB$2),OFFSET(Profiles!$K$28,($Z75-1)*(Profiles!$I$26+1)+CH$4-SSSModel!$C$3+1,0,1,$CB$2)),
     IF(SSSModel!$C$4="ECC",$EA75*$EB75*SUMPRODUCT(OFFSET($AC75,0,MAX(0,CH$4-$DZ75-$CA$4+1),1,MIN($DZ75,CH$4-$CA$4+1)),OFFSET(Escalation!$K$24,($Y75-1)*(Escalation!$I$22+1)+CH$4-SSSModel!$C$3+1,MAX(0,CH$4-$DZ75-$CA$4+1),1,MIN($DZ75,CH$4-$CA$4+1))),
     IF(SSSModel!$C$4="PV",AJ75*$EA75*(1+SSSModel!$C$2),
     IF(SSSModel!$C$4="FCR",$EC75*SUM(OFFSET($AC75,0,MAX(CH$4-$AC$4-$DZ75+1,0),1,MIN($DZ75,CH$4-$AC$4+1))),0)))),
SUM($AC75:$BZ75)*
     IF(SSSModel!$C$4="RR",OFFSET(Profiles!$K$2,$Z75,MAX(Profiles!$C$2,AJ$4-$W75)),
     IF(SSSModel!$C$4="ECC",$EA75*$EB75*IF(MAX(Escalation!$C$2,AJ$4-$W75)&gt;$DZ75-1,0,OFFSET(Escalation!$K$2,$Y75,MAX(Escalation!$C$2,AJ$4-$W75))),
     IF(SSSModel!$C$4="PV",IF(CH$4=$W75,$EA75*(1+SSSModel!$C$2),0),
     IF(SSSModel!$C$4="FCR",IF(AND(CH$4&gt;=$W75,OFFSET(Profiles!$K$2,$Z75,MAX(Profiles!$C$2,AJ$4-$W75))&gt;0),$EC75,0),0))))))</f>
        <v>0</v>
      </c>
      <c r="CI75" s="135">
        <f ca="1">IF(OR($Z75=0,SSSModel!$C$4="CF"),AK75,
IF(LEFT($V75,3)="ON_",
     IF(SSSModel!$C$4="RR",SUMPRODUCT(OFFSET($AC75,0,0,1,$CB$2),OFFSET(Profiles!$K$28,($Z75-1)*(Profiles!$I$26+1)+CI$4-SSSModel!$C$3+1,0,1,$CB$2)),
     IF(SSSModel!$C$4="ECC",$EA75*$EB75*SUMPRODUCT(OFFSET($AC75,0,MAX(0,CI$4-$DZ75-$CA$4+1),1,MIN($DZ75,CI$4-$CA$4+1)),OFFSET(Escalation!$K$24,($Y75-1)*(Escalation!$I$22+1)+CI$4-SSSModel!$C$3+1,MAX(0,CI$4-$DZ75-$CA$4+1),1,MIN($DZ75,CI$4-$CA$4+1))),
     IF(SSSModel!$C$4="PV",AK75*$EA75*(1+SSSModel!$C$2),
     IF(SSSModel!$C$4="FCR",$EC75*SUM(OFFSET($AC75,0,MAX(CI$4-$AC$4-$DZ75+1,0),1,MIN($DZ75,CI$4-$AC$4+1))),0)))),
SUM($AC75:$BZ75)*
     IF(SSSModel!$C$4="RR",OFFSET(Profiles!$K$2,$Z75,MAX(Profiles!$C$2,AK$4-$W75)),
     IF(SSSModel!$C$4="ECC",$EA75*$EB75*IF(MAX(Escalation!$C$2,AK$4-$W75)&gt;$DZ75-1,0,OFFSET(Escalation!$K$2,$Y75,MAX(Escalation!$C$2,AK$4-$W75))),
     IF(SSSModel!$C$4="PV",IF(CI$4=$W75,$EA75*(1+SSSModel!$C$2),0),
     IF(SSSModel!$C$4="FCR",IF(AND(CI$4&gt;=$W75,OFFSET(Profiles!$K$2,$Z75,MAX(Profiles!$C$2,AK$4-$W75))&gt;0),$EC75,0),0))))))</f>
        <v>0</v>
      </c>
      <c r="CJ75" s="135">
        <f ca="1">IF(OR($Z75=0,SSSModel!$C$4="CF"),AL75,
IF(LEFT($V75,3)="ON_",
     IF(SSSModel!$C$4="RR",SUMPRODUCT(OFFSET($AC75,0,0,1,$CB$2),OFFSET(Profiles!$K$28,($Z75-1)*(Profiles!$I$26+1)+CJ$4-SSSModel!$C$3+1,0,1,$CB$2)),
     IF(SSSModel!$C$4="ECC",$EA75*$EB75*SUMPRODUCT(OFFSET($AC75,0,MAX(0,CJ$4-$DZ75-$CA$4+1),1,MIN($DZ75,CJ$4-$CA$4+1)),OFFSET(Escalation!$K$24,($Y75-1)*(Escalation!$I$22+1)+CJ$4-SSSModel!$C$3+1,MAX(0,CJ$4-$DZ75-$CA$4+1),1,MIN($DZ75,CJ$4-$CA$4+1))),
     IF(SSSModel!$C$4="PV",AL75*$EA75*(1+SSSModel!$C$2),
     IF(SSSModel!$C$4="FCR",$EC75*SUM(OFFSET($AC75,0,MAX(CJ$4-$AC$4-$DZ75+1,0),1,MIN($DZ75,CJ$4-$AC$4+1))),0)))),
SUM($AC75:$BZ75)*
     IF(SSSModel!$C$4="RR",OFFSET(Profiles!$K$2,$Z75,MAX(Profiles!$C$2,AL$4-$W75)),
     IF(SSSModel!$C$4="ECC",$EA75*$EB75*IF(MAX(Escalation!$C$2,AL$4-$W75)&gt;$DZ75-1,0,OFFSET(Escalation!$K$2,$Y75,MAX(Escalation!$C$2,AL$4-$W75))),
     IF(SSSModel!$C$4="PV",IF(CJ$4=$W75,$EA75*(1+SSSModel!$C$2),0),
     IF(SSSModel!$C$4="FCR",IF(AND(CJ$4&gt;=$W75,OFFSET(Profiles!$K$2,$Z75,MAX(Profiles!$C$2,AL$4-$W75))&gt;0),$EC75,0),0))))))</f>
        <v>0</v>
      </c>
      <c r="CK75" s="135">
        <f ca="1">IF(OR($Z75=0,SSSModel!$C$4="CF"),AM75,
IF(LEFT($V75,3)="ON_",
     IF(SSSModel!$C$4="RR",SUMPRODUCT(OFFSET($AC75,0,0,1,$CB$2),OFFSET(Profiles!$K$28,($Z75-1)*(Profiles!$I$26+1)+CK$4-SSSModel!$C$3+1,0,1,$CB$2)),
     IF(SSSModel!$C$4="ECC",$EA75*$EB75*SUMPRODUCT(OFFSET($AC75,0,MAX(0,CK$4-$DZ75-$CA$4+1),1,MIN($DZ75,CK$4-$CA$4+1)),OFFSET(Escalation!$K$24,($Y75-1)*(Escalation!$I$22+1)+CK$4-SSSModel!$C$3+1,MAX(0,CK$4-$DZ75-$CA$4+1),1,MIN($DZ75,CK$4-$CA$4+1))),
     IF(SSSModel!$C$4="PV",AM75*$EA75*(1+SSSModel!$C$2),
     IF(SSSModel!$C$4="FCR",$EC75*SUM(OFFSET($AC75,0,MAX(CK$4-$AC$4-$DZ75+1,0),1,MIN($DZ75,CK$4-$AC$4+1))),0)))),
SUM($AC75:$BZ75)*
     IF(SSSModel!$C$4="RR",OFFSET(Profiles!$K$2,$Z75,MAX(Profiles!$C$2,AM$4-$W75)),
     IF(SSSModel!$C$4="ECC",$EA75*$EB75*IF(MAX(Escalation!$C$2,AM$4-$W75)&gt;$DZ75-1,0,OFFSET(Escalation!$K$2,$Y75,MAX(Escalation!$C$2,AM$4-$W75))),
     IF(SSSModel!$C$4="PV",IF(CK$4=$W75,$EA75*(1+SSSModel!$C$2),0),
     IF(SSSModel!$C$4="FCR",IF(AND(CK$4&gt;=$W75,OFFSET(Profiles!$K$2,$Z75,MAX(Profiles!$C$2,AM$4-$W75))&gt;0),$EC75,0),0))))))</f>
        <v>0</v>
      </c>
      <c r="CL75" s="135">
        <f ca="1">IF(OR($Z75=0,SSSModel!$C$4="CF"),AN75,
IF(LEFT($V75,3)="ON_",
     IF(SSSModel!$C$4="RR",SUMPRODUCT(OFFSET($AC75,0,0,1,$CB$2),OFFSET(Profiles!$K$28,($Z75-1)*(Profiles!$I$26+1)+CL$4-SSSModel!$C$3+1,0,1,$CB$2)),
     IF(SSSModel!$C$4="ECC",$EA75*$EB75*SUMPRODUCT(OFFSET($AC75,0,MAX(0,CL$4-$DZ75-$CA$4+1),1,MIN($DZ75,CL$4-$CA$4+1)),OFFSET(Escalation!$K$24,($Y75-1)*(Escalation!$I$22+1)+CL$4-SSSModel!$C$3+1,MAX(0,CL$4-$DZ75-$CA$4+1),1,MIN($DZ75,CL$4-$CA$4+1))),
     IF(SSSModel!$C$4="PV",AN75*$EA75*(1+SSSModel!$C$2),
     IF(SSSModel!$C$4="FCR",$EC75*SUM(OFFSET($AC75,0,MAX(CL$4-$AC$4-$DZ75+1,0),1,MIN($DZ75,CL$4-$AC$4+1))),0)))),
SUM($AC75:$BZ75)*
     IF(SSSModel!$C$4="RR",OFFSET(Profiles!$K$2,$Z75,MAX(Profiles!$C$2,AN$4-$W75)),
     IF(SSSModel!$C$4="ECC",$EA75*$EB75*IF(MAX(Escalation!$C$2,AN$4-$W75)&gt;$DZ75-1,0,OFFSET(Escalation!$K$2,$Y75,MAX(Escalation!$C$2,AN$4-$W75))),
     IF(SSSModel!$C$4="PV",IF(CL$4=$W75,$EA75*(1+SSSModel!$C$2),0),
     IF(SSSModel!$C$4="FCR",IF(AND(CL$4&gt;=$W75,OFFSET(Profiles!$K$2,$Z75,MAX(Profiles!$C$2,AN$4-$W75))&gt;0),$EC75,0),0))))))</f>
        <v>0</v>
      </c>
      <c r="CM75" s="135">
        <f ca="1">IF(OR($Z75=0,SSSModel!$C$4="CF"),AO75,
IF(LEFT($V75,3)="ON_",
     IF(SSSModel!$C$4="RR",SUMPRODUCT(OFFSET($AC75,0,0,1,$CB$2),OFFSET(Profiles!$K$28,($Z75-1)*(Profiles!$I$26+1)+CM$4-SSSModel!$C$3+1,0,1,$CB$2)),
     IF(SSSModel!$C$4="ECC",$EA75*$EB75*SUMPRODUCT(OFFSET($AC75,0,MAX(0,CM$4-$DZ75-$CA$4+1),1,MIN($DZ75,CM$4-$CA$4+1)),OFFSET(Escalation!$K$24,($Y75-1)*(Escalation!$I$22+1)+CM$4-SSSModel!$C$3+1,MAX(0,CM$4-$DZ75-$CA$4+1),1,MIN($DZ75,CM$4-$CA$4+1))),
     IF(SSSModel!$C$4="PV",AO75*$EA75*(1+SSSModel!$C$2),
     IF(SSSModel!$C$4="FCR",$EC75*SUM(OFFSET($AC75,0,MAX(CM$4-$AC$4-$DZ75+1,0),1,MIN($DZ75,CM$4-$AC$4+1))),0)))),
SUM($AC75:$BZ75)*
     IF(SSSModel!$C$4="RR",OFFSET(Profiles!$K$2,$Z75,MAX(Profiles!$C$2,AO$4-$W75)),
     IF(SSSModel!$C$4="ECC",$EA75*$EB75*IF(MAX(Escalation!$C$2,AO$4-$W75)&gt;$DZ75-1,0,OFFSET(Escalation!$K$2,$Y75,MAX(Escalation!$C$2,AO$4-$W75))),
     IF(SSSModel!$C$4="PV",IF(CM$4=$W75,$EA75*(1+SSSModel!$C$2),0),
     IF(SSSModel!$C$4="FCR",IF(AND(CM$4&gt;=$W75,OFFSET(Profiles!$K$2,$Z75,MAX(Profiles!$C$2,AO$4-$W75))&gt;0),$EC75,0),0))))))</f>
        <v>0</v>
      </c>
      <c r="CN75" s="135">
        <f ca="1">IF(OR($Z75=0,SSSModel!$C$4="CF"),AP75,
IF(LEFT($V75,3)="ON_",
     IF(SSSModel!$C$4="RR",SUMPRODUCT(OFFSET($AC75,0,0,1,$CB$2),OFFSET(Profiles!$K$28,($Z75-1)*(Profiles!$I$26+1)+CN$4-SSSModel!$C$3+1,0,1,$CB$2)),
     IF(SSSModel!$C$4="ECC",$EA75*$EB75*SUMPRODUCT(OFFSET($AC75,0,MAX(0,CN$4-$DZ75-$CA$4+1),1,MIN($DZ75,CN$4-$CA$4+1)),OFFSET(Escalation!$K$24,($Y75-1)*(Escalation!$I$22+1)+CN$4-SSSModel!$C$3+1,MAX(0,CN$4-$DZ75-$CA$4+1),1,MIN($DZ75,CN$4-$CA$4+1))),
     IF(SSSModel!$C$4="PV",AP75*$EA75*(1+SSSModel!$C$2),
     IF(SSSModel!$C$4="FCR",$EC75*SUM(OFFSET($AC75,0,MAX(CN$4-$AC$4-$DZ75+1,0),1,MIN($DZ75,CN$4-$AC$4+1))),0)))),
SUM($AC75:$BZ75)*
     IF(SSSModel!$C$4="RR",OFFSET(Profiles!$K$2,$Z75,MAX(Profiles!$C$2,AP$4-$W75)),
     IF(SSSModel!$C$4="ECC",$EA75*$EB75*IF(MAX(Escalation!$C$2,AP$4-$W75)&gt;$DZ75-1,0,OFFSET(Escalation!$K$2,$Y75,MAX(Escalation!$C$2,AP$4-$W75))),
     IF(SSSModel!$C$4="PV",IF(CN$4=$W75,$EA75*(1+SSSModel!$C$2),0),
     IF(SSSModel!$C$4="FCR",IF(AND(CN$4&gt;=$W75,OFFSET(Profiles!$K$2,$Z75,MAX(Profiles!$C$2,AP$4-$W75))&gt;0),$EC75,0),0))))))</f>
        <v>0</v>
      </c>
      <c r="CO75" s="135">
        <f ca="1">IF(OR($Z75=0,SSSModel!$C$4="CF"),AQ75,
IF(LEFT($V75,3)="ON_",
     IF(SSSModel!$C$4="RR",SUMPRODUCT(OFFSET($AC75,0,0,1,$CB$2),OFFSET(Profiles!$K$28,($Z75-1)*(Profiles!$I$26+1)+CO$4-SSSModel!$C$3+1,0,1,$CB$2)),
     IF(SSSModel!$C$4="ECC",$EA75*$EB75*SUMPRODUCT(OFFSET($AC75,0,MAX(0,CO$4-$DZ75-$CA$4+1),1,MIN($DZ75,CO$4-$CA$4+1)),OFFSET(Escalation!$K$24,($Y75-1)*(Escalation!$I$22+1)+CO$4-SSSModel!$C$3+1,MAX(0,CO$4-$DZ75-$CA$4+1),1,MIN($DZ75,CO$4-$CA$4+1))),
     IF(SSSModel!$C$4="PV",AQ75*$EA75*(1+SSSModel!$C$2),
     IF(SSSModel!$C$4="FCR",$EC75*SUM(OFFSET($AC75,0,MAX(CO$4-$AC$4-$DZ75+1,0),1,MIN($DZ75,CO$4-$AC$4+1))),0)))),
SUM($AC75:$BZ75)*
     IF(SSSModel!$C$4="RR",OFFSET(Profiles!$K$2,$Z75,MAX(Profiles!$C$2,AQ$4-$W75)),
     IF(SSSModel!$C$4="ECC",$EA75*$EB75*IF(MAX(Escalation!$C$2,AQ$4-$W75)&gt;$DZ75-1,0,OFFSET(Escalation!$K$2,$Y75,MAX(Escalation!$C$2,AQ$4-$W75))),
     IF(SSSModel!$C$4="PV",IF(CO$4=$W75,$EA75*(1+SSSModel!$C$2),0),
     IF(SSSModel!$C$4="FCR",IF(AND(CO$4&gt;=$W75,OFFSET(Profiles!$K$2,$Z75,MAX(Profiles!$C$2,AQ$4-$W75))&gt;0),$EC75,0),0))))))</f>
        <v>0</v>
      </c>
      <c r="CP75" s="135">
        <f ca="1">IF(OR($Z75=0,SSSModel!$C$4="CF"),AR75,
IF(LEFT($V75,3)="ON_",
     IF(SSSModel!$C$4="RR",SUMPRODUCT(OFFSET($AC75,0,0,1,$CB$2),OFFSET(Profiles!$K$28,($Z75-1)*(Profiles!$I$26+1)+CP$4-SSSModel!$C$3+1,0,1,$CB$2)),
     IF(SSSModel!$C$4="ECC",$EA75*$EB75*SUMPRODUCT(OFFSET($AC75,0,MAX(0,CP$4-$DZ75-$CA$4+1),1,MIN($DZ75,CP$4-$CA$4+1)),OFFSET(Escalation!$K$24,($Y75-1)*(Escalation!$I$22+1)+CP$4-SSSModel!$C$3+1,MAX(0,CP$4-$DZ75-$CA$4+1),1,MIN($DZ75,CP$4-$CA$4+1))),
     IF(SSSModel!$C$4="PV",AR75*$EA75*(1+SSSModel!$C$2),
     IF(SSSModel!$C$4="FCR",$EC75*SUM(OFFSET($AC75,0,MAX(CP$4-$AC$4-$DZ75+1,0),1,MIN($DZ75,CP$4-$AC$4+1))),0)))),
SUM($AC75:$BZ75)*
     IF(SSSModel!$C$4="RR",OFFSET(Profiles!$K$2,$Z75,MAX(Profiles!$C$2,AR$4-$W75)),
     IF(SSSModel!$C$4="ECC",$EA75*$EB75*IF(MAX(Escalation!$C$2,AR$4-$W75)&gt;$DZ75-1,0,OFFSET(Escalation!$K$2,$Y75,MAX(Escalation!$C$2,AR$4-$W75))),
     IF(SSSModel!$C$4="PV",IF(CP$4=$W75,$EA75*(1+SSSModel!$C$2),0),
     IF(SSSModel!$C$4="FCR",IF(AND(CP$4&gt;=$W75,OFFSET(Profiles!$K$2,$Z75,MAX(Profiles!$C$2,AR$4-$W75))&gt;0),$EC75,0),0))))))</f>
        <v>0</v>
      </c>
      <c r="CQ75" s="135">
        <f ca="1">IF(OR($Z75=0,SSSModel!$C$4="CF"),AS75,
IF(LEFT($V75,3)="ON_",
     IF(SSSModel!$C$4="RR",SUMPRODUCT(OFFSET($AC75,0,0,1,$CB$2),OFFSET(Profiles!$K$28,($Z75-1)*(Profiles!$I$26+1)+CQ$4-SSSModel!$C$3+1,0,1,$CB$2)),
     IF(SSSModel!$C$4="ECC",$EA75*$EB75*SUMPRODUCT(OFFSET($AC75,0,MAX(0,CQ$4-$DZ75-$CA$4+1),1,MIN($DZ75,CQ$4-$CA$4+1)),OFFSET(Escalation!$K$24,($Y75-1)*(Escalation!$I$22+1)+CQ$4-SSSModel!$C$3+1,MAX(0,CQ$4-$DZ75-$CA$4+1),1,MIN($DZ75,CQ$4-$CA$4+1))),
     IF(SSSModel!$C$4="PV",AS75*$EA75*(1+SSSModel!$C$2),
     IF(SSSModel!$C$4="FCR",$EC75*SUM(OFFSET($AC75,0,MAX(CQ$4-$AC$4-$DZ75+1,0),1,MIN($DZ75,CQ$4-$AC$4+1))),0)))),
SUM($AC75:$BZ75)*
     IF(SSSModel!$C$4="RR",OFFSET(Profiles!$K$2,$Z75,MAX(Profiles!$C$2,AS$4-$W75)),
     IF(SSSModel!$C$4="ECC",$EA75*$EB75*IF(MAX(Escalation!$C$2,AS$4-$W75)&gt;$DZ75-1,0,OFFSET(Escalation!$K$2,$Y75,MAX(Escalation!$C$2,AS$4-$W75))),
     IF(SSSModel!$C$4="PV",IF(CQ$4=$W75,$EA75*(1+SSSModel!$C$2),0),
     IF(SSSModel!$C$4="FCR",IF(AND(CQ$4&gt;=$W75,OFFSET(Profiles!$K$2,$Z75,MAX(Profiles!$C$2,AS$4-$W75))&gt;0),$EC75,0),0))))))</f>
        <v>0</v>
      </c>
      <c r="CR75" s="135">
        <f ca="1">IF(OR($Z75=0,SSSModel!$C$4="CF"),AT75,
IF(LEFT($V75,3)="ON_",
     IF(SSSModel!$C$4="RR",SUMPRODUCT(OFFSET($AC75,0,0,1,$CB$2),OFFSET(Profiles!$K$28,($Z75-1)*(Profiles!$I$26+1)+CR$4-SSSModel!$C$3+1,0,1,$CB$2)),
     IF(SSSModel!$C$4="ECC",$EA75*$EB75*SUMPRODUCT(OFFSET($AC75,0,MAX(0,CR$4-$DZ75-$CA$4+1),1,MIN($DZ75,CR$4-$CA$4+1)),OFFSET(Escalation!$K$24,($Y75-1)*(Escalation!$I$22+1)+CR$4-SSSModel!$C$3+1,MAX(0,CR$4-$DZ75-$CA$4+1),1,MIN($DZ75,CR$4-$CA$4+1))),
     IF(SSSModel!$C$4="PV",AT75*$EA75*(1+SSSModel!$C$2),
     IF(SSSModel!$C$4="FCR",$EC75*SUM(OFFSET($AC75,0,MAX(CR$4-$AC$4-$DZ75+1,0),1,MIN($DZ75,CR$4-$AC$4+1))),0)))),
SUM($AC75:$BZ75)*
     IF(SSSModel!$C$4="RR",OFFSET(Profiles!$K$2,$Z75,MAX(Profiles!$C$2,AT$4-$W75)),
     IF(SSSModel!$C$4="ECC",$EA75*$EB75*IF(MAX(Escalation!$C$2,AT$4-$W75)&gt;$DZ75-1,0,OFFSET(Escalation!$K$2,$Y75,MAX(Escalation!$C$2,AT$4-$W75))),
     IF(SSSModel!$C$4="PV",IF(CR$4=$W75,$EA75*(1+SSSModel!$C$2),0),
     IF(SSSModel!$C$4="FCR",IF(AND(CR$4&gt;=$W75,OFFSET(Profiles!$K$2,$Z75,MAX(Profiles!$C$2,AT$4-$W75))&gt;0),$EC75,0),0))))))</f>
        <v>0</v>
      </c>
      <c r="CS75" s="135">
        <f ca="1">IF(OR($Z75=0,SSSModel!$C$4="CF"),AU75,
IF(LEFT($V75,3)="ON_",
     IF(SSSModel!$C$4="RR",SUMPRODUCT(OFFSET($AC75,0,0,1,$CB$2),OFFSET(Profiles!$K$28,($Z75-1)*(Profiles!$I$26+1)+CS$4-SSSModel!$C$3+1,0,1,$CB$2)),
     IF(SSSModel!$C$4="ECC",$EA75*$EB75*SUMPRODUCT(OFFSET($AC75,0,MAX(0,CS$4-$DZ75-$CA$4+1),1,MIN($DZ75,CS$4-$CA$4+1)),OFFSET(Escalation!$K$24,($Y75-1)*(Escalation!$I$22+1)+CS$4-SSSModel!$C$3+1,MAX(0,CS$4-$DZ75-$CA$4+1),1,MIN($DZ75,CS$4-$CA$4+1))),
     IF(SSSModel!$C$4="PV",AU75*$EA75*(1+SSSModel!$C$2),
     IF(SSSModel!$C$4="FCR",$EC75*SUM(OFFSET($AC75,0,MAX(CS$4-$AC$4-$DZ75+1,0),1,MIN($DZ75,CS$4-$AC$4+1))),0)))),
SUM($AC75:$BZ75)*
     IF(SSSModel!$C$4="RR",OFFSET(Profiles!$K$2,$Z75,MAX(Profiles!$C$2,AU$4-$W75)),
     IF(SSSModel!$C$4="ECC",$EA75*$EB75*IF(MAX(Escalation!$C$2,AU$4-$W75)&gt;$DZ75-1,0,OFFSET(Escalation!$K$2,$Y75,MAX(Escalation!$C$2,AU$4-$W75))),
     IF(SSSModel!$C$4="PV",IF(CS$4=$W75,$EA75*(1+SSSModel!$C$2),0),
     IF(SSSModel!$C$4="FCR",IF(AND(CS$4&gt;=$W75,OFFSET(Profiles!$K$2,$Z75,MAX(Profiles!$C$2,AU$4-$W75))&gt;0),$EC75,0),0))))))</f>
        <v>0</v>
      </c>
      <c r="CT75" s="135">
        <f ca="1">IF(OR($Z75=0,SSSModel!$C$4="CF"),AV75,
IF(LEFT($V75,3)="ON_",
     IF(SSSModel!$C$4="RR",SUMPRODUCT(OFFSET($AC75,0,0,1,$CB$2),OFFSET(Profiles!$K$28,($Z75-1)*(Profiles!$I$26+1)+CT$4-SSSModel!$C$3+1,0,1,$CB$2)),
     IF(SSSModel!$C$4="ECC",$EA75*$EB75*SUMPRODUCT(OFFSET($AC75,0,MAX(0,CT$4-$DZ75-$CA$4+1),1,MIN($DZ75,CT$4-$CA$4+1)),OFFSET(Escalation!$K$24,($Y75-1)*(Escalation!$I$22+1)+CT$4-SSSModel!$C$3+1,MAX(0,CT$4-$DZ75-$CA$4+1),1,MIN($DZ75,CT$4-$CA$4+1))),
     IF(SSSModel!$C$4="PV",AV75*$EA75*(1+SSSModel!$C$2),
     IF(SSSModel!$C$4="FCR",$EC75*SUM(OFFSET($AC75,0,MAX(CT$4-$AC$4-$DZ75+1,0),1,MIN($DZ75,CT$4-$AC$4+1))),0)))),
SUM($AC75:$BZ75)*
     IF(SSSModel!$C$4="RR",OFFSET(Profiles!$K$2,$Z75,MAX(Profiles!$C$2,AV$4-$W75)),
     IF(SSSModel!$C$4="ECC",$EA75*$EB75*IF(MAX(Escalation!$C$2,AV$4-$W75)&gt;$DZ75-1,0,OFFSET(Escalation!$K$2,$Y75,MAX(Escalation!$C$2,AV$4-$W75))),
     IF(SSSModel!$C$4="PV",IF(CT$4=$W75,$EA75*(1+SSSModel!$C$2),0),
     IF(SSSModel!$C$4="FCR",IF(AND(CT$4&gt;=$W75,OFFSET(Profiles!$K$2,$Z75,MAX(Profiles!$C$2,AV$4-$W75))&gt;0),$EC75,0),0))))))</f>
        <v>0</v>
      </c>
      <c r="CU75" s="135">
        <f ca="1">IF(OR($Z75=0,SSSModel!$C$4="CF"),AW75,
IF(LEFT($V75,3)="ON_",
     IF(SSSModel!$C$4="RR",SUMPRODUCT(OFFSET($AC75,0,0,1,$CB$2),OFFSET(Profiles!$K$28,($Z75-1)*(Profiles!$I$26+1)+CU$4-SSSModel!$C$3+1,0,1,$CB$2)),
     IF(SSSModel!$C$4="ECC",$EA75*$EB75*SUMPRODUCT(OFFSET($AC75,0,MAX(0,CU$4-$DZ75-$CA$4+1),1,MIN($DZ75,CU$4-$CA$4+1)),OFFSET(Escalation!$K$24,($Y75-1)*(Escalation!$I$22+1)+CU$4-SSSModel!$C$3+1,MAX(0,CU$4-$DZ75-$CA$4+1),1,MIN($DZ75,CU$4-$CA$4+1))),
     IF(SSSModel!$C$4="PV",AW75*$EA75*(1+SSSModel!$C$2),
     IF(SSSModel!$C$4="FCR",$EC75*SUM(OFFSET($AC75,0,MAX(CU$4-$AC$4-$DZ75+1,0),1,MIN($DZ75,CU$4-$AC$4+1))),0)))),
SUM($AC75:$BZ75)*
     IF(SSSModel!$C$4="RR",OFFSET(Profiles!$K$2,$Z75,MAX(Profiles!$C$2,AW$4-$W75)),
     IF(SSSModel!$C$4="ECC",$EA75*$EB75*IF(MAX(Escalation!$C$2,AW$4-$W75)&gt;$DZ75-1,0,OFFSET(Escalation!$K$2,$Y75,MAX(Escalation!$C$2,AW$4-$W75))),
     IF(SSSModel!$C$4="PV",IF(CU$4=$W75,$EA75*(1+SSSModel!$C$2),0),
     IF(SSSModel!$C$4="FCR",IF(AND(CU$4&gt;=$W75,OFFSET(Profiles!$K$2,$Z75,MAX(Profiles!$C$2,AW$4-$W75))&gt;0),$EC75,0),0))))))</f>
        <v>0</v>
      </c>
      <c r="CV75" s="135">
        <f ca="1">IF(OR($Z75=0,SSSModel!$C$4="CF"),AX75,
IF(LEFT($V75,3)="ON_",
     IF(SSSModel!$C$4="RR",SUMPRODUCT(OFFSET($AC75,0,0,1,$CB$2),OFFSET(Profiles!$K$28,($Z75-1)*(Profiles!$I$26+1)+CV$4-SSSModel!$C$3+1,0,1,$CB$2)),
     IF(SSSModel!$C$4="ECC",$EA75*$EB75*SUMPRODUCT(OFFSET($AC75,0,MAX(0,CV$4-$DZ75-$CA$4+1),1,MIN($DZ75,CV$4-$CA$4+1)),OFFSET(Escalation!$K$24,($Y75-1)*(Escalation!$I$22+1)+CV$4-SSSModel!$C$3+1,MAX(0,CV$4-$DZ75-$CA$4+1),1,MIN($DZ75,CV$4-$CA$4+1))),
     IF(SSSModel!$C$4="PV",AX75*$EA75*(1+SSSModel!$C$2),
     IF(SSSModel!$C$4="FCR",$EC75*SUM(OFFSET($AC75,0,MAX(CV$4-$AC$4-$DZ75+1,0),1,MIN($DZ75,CV$4-$AC$4+1))),0)))),
SUM($AC75:$BZ75)*
     IF(SSSModel!$C$4="RR",OFFSET(Profiles!$K$2,$Z75,MAX(Profiles!$C$2,AX$4-$W75)),
     IF(SSSModel!$C$4="ECC",$EA75*$EB75*IF(MAX(Escalation!$C$2,AX$4-$W75)&gt;$DZ75-1,0,OFFSET(Escalation!$K$2,$Y75,MAX(Escalation!$C$2,AX$4-$W75))),
     IF(SSSModel!$C$4="PV",IF(CV$4=$W75,$EA75*(1+SSSModel!$C$2),0),
     IF(SSSModel!$C$4="FCR",IF(AND(CV$4&gt;=$W75,OFFSET(Profiles!$K$2,$Z75,MAX(Profiles!$C$2,AX$4-$W75))&gt;0),$EC75,0),0))))))</f>
        <v>0</v>
      </c>
      <c r="CW75" s="135">
        <f ca="1">IF(OR($Z75=0,SSSModel!$C$4="CF"),AY75,
IF(LEFT($V75,3)="ON_",
     IF(SSSModel!$C$4="RR",SUMPRODUCT(OFFSET($AC75,0,0,1,$CB$2),OFFSET(Profiles!$K$28,($Z75-1)*(Profiles!$I$26+1)+CW$4-SSSModel!$C$3+1,0,1,$CB$2)),
     IF(SSSModel!$C$4="ECC",$EA75*$EB75*SUMPRODUCT(OFFSET($AC75,0,MAX(0,CW$4-$DZ75-$CA$4+1),1,MIN($DZ75,CW$4-$CA$4+1)),OFFSET(Escalation!$K$24,($Y75-1)*(Escalation!$I$22+1)+CW$4-SSSModel!$C$3+1,MAX(0,CW$4-$DZ75-$CA$4+1),1,MIN($DZ75,CW$4-$CA$4+1))),
     IF(SSSModel!$C$4="PV",AY75*$EA75*(1+SSSModel!$C$2),
     IF(SSSModel!$C$4="FCR",$EC75*SUM(OFFSET($AC75,0,MAX(CW$4-$AC$4-$DZ75+1,0),1,MIN($DZ75,CW$4-$AC$4+1))),0)))),
SUM($AC75:$BZ75)*
     IF(SSSModel!$C$4="RR",OFFSET(Profiles!$K$2,$Z75,MAX(Profiles!$C$2,AY$4-$W75)),
     IF(SSSModel!$C$4="ECC",$EA75*$EB75*IF(MAX(Escalation!$C$2,AY$4-$W75)&gt;$DZ75-1,0,OFFSET(Escalation!$K$2,$Y75,MAX(Escalation!$C$2,AY$4-$W75))),
     IF(SSSModel!$C$4="PV",IF(CW$4=$W75,$EA75*(1+SSSModel!$C$2),0),
     IF(SSSModel!$C$4="FCR",IF(AND(CW$4&gt;=$W75,OFFSET(Profiles!$K$2,$Z75,MAX(Profiles!$C$2,AY$4-$W75))&gt;0),$EC75,0),0))))))</f>
        <v>0</v>
      </c>
      <c r="CX75" s="135">
        <f ca="1">IF(OR($Z75=0,SSSModel!$C$4="CF"),AZ75,
IF(LEFT($V75,3)="ON_",
     IF(SSSModel!$C$4="RR",SUMPRODUCT(OFFSET($AC75,0,0,1,$CB$2),OFFSET(Profiles!$K$28,($Z75-1)*(Profiles!$I$26+1)+CX$4-SSSModel!$C$3+1,0,1,$CB$2)),
     IF(SSSModel!$C$4="ECC",$EA75*$EB75*SUMPRODUCT(OFFSET($AC75,0,MAX(0,CX$4-$DZ75-$CA$4+1),1,MIN($DZ75,CX$4-$CA$4+1)),OFFSET(Escalation!$K$24,($Y75-1)*(Escalation!$I$22+1)+CX$4-SSSModel!$C$3+1,MAX(0,CX$4-$DZ75-$CA$4+1),1,MIN($DZ75,CX$4-$CA$4+1))),
     IF(SSSModel!$C$4="PV",AZ75*$EA75*(1+SSSModel!$C$2),
     IF(SSSModel!$C$4="FCR",$EC75*SUM(OFFSET($AC75,0,MAX(CX$4-$AC$4-$DZ75+1,0),1,MIN($DZ75,CX$4-$AC$4+1))),0)))),
SUM($AC75:$BZ75)*
     IF(SSSModel!$C$4="RR",OFFSET(Profiles!$K$2,$Z75,MAX(Profiles!$C$2,AZ$4-$W75)),
     IF(SSSModel!$C$4="ECC",$EA75*$EB75*IF(MAX(Escalation!$C$2,AZ$4-$W75)&gt;$DZ75-1,0,OFFSET(Escalation!$K$2,$Y75,MAX(Escalation!$C$2,AZ$4-$W75))),
     IF(SSSModel!$C$4="PV",IF(CX$4=$W75,$EA75*(1+SSSModel!$C$2),0),
     IF(SSSModel!$C$4="FCR",IF(AND(CX$4&gt;=$W75,OFFSET(Profiles!$K$2,$Z75,MAX(Profiles!$C$2,AZ$4-$W75))&gt;0),$EC75,0),0))))))</f>
        <v>0</v>
      </c>
      <c r="CY75" s="135">
        <f ca="1">IF(OR($Z75=0,SSSModel!$C$4="CF"),BA75,
IF(LEFT($V75,3)="ON_",
     IF(SSSModel!$C$4="RR",SUMPRODUCT(OFFSET($AC75,0,0,1,$CB$2),OFFSET(Profiles!$K$28,($Z75-1)*(Profiles!$I$26+1)+CY$4-SSSModel!$C$3+1,0,1,$CB$2)),
     IF(SSSModel!$C$4="ECC",$EA75*$EB75*SUMPRODUCT(OFFSET($AC75,0,MAX(0,CY$4-$DZ75-$CA$4+1),1,MIN($DZ75,CY$4-$CA$4+1)),OFFSET(Escalation!$K$24,($Y75-1)*(Escalation!$I$22+1)+CY$4-SSSModel!$C$3+1,MAX(0,CY$4-$DZ75-$CA$4+1),1,MIN($DZ75,CY$4-$CA$4+1))),
     IF(SSSModel!$C$4="PV",BA75*$EA75*(1+SSSModel!$C$2),
     IF(SSSModel!$C$4="FCR",$EC75*SUM(OFFSET($AC75,0,MAX(CY$4-$AC$4-$DZ75+1,0),1,MIN($DZ75,CY$4-$AC$4+1))),0)))),
SUM($AC75:$BZ75)*
     IF(SSSModel!$C$4="RR",OFFSET(Profiles!$K$2,$Z75,MAX(Profiles!$C$2,BA$4-$W75)),
     IF(SSSModel!$C$4="ECC",$EA75*$EB75*IF(MAX(Escalation!$C$2,BA$4-$W75)&gt;$DZ75-1,0,OFFSET(Escalation!$K$2,$Y75,MAX(Escalation!$C$2,BA$4-$W75))),
     IF(SSSModel!$C$4="PV",IF(CY$4=$W75,$EA75*(1+SSSModel!$C$2),0),
     IF(SSSModel!$C$4="FCR",IF(AND(CY$4&gt;=$W75,OFFSET(Profiles!$K$2,$Z75,MAX(Profiles!$C$2,BA$4-$W75))&gt;0),$EC75,0),0))))))</f>
        <v>0</v>
      </c>
      <c r="CZ75" s="135">
        <f ca="1">IF(OR($Z75=0,SSSModel!$C$4="CF"),BB75,
IF(LEFT($V75,3)="ON_",
     IF(SSSModel!$C$4="RR",SUMPRODUCT(OFFSET($AC75,0,0,1,$CB$2),OFFSET(Profiles!$K$28,($Z75-1)*(Profiles!$I$26+1)+CZ$4-SSSModel!$C$3+1,0,1,$CB$2)),
     IF(SSSModel!$C$4="ECC",$EA75*$EB75*SUMPRODUCT(OFFSET($AC75,0,MAX(0,CZ$4-$DZ75-$CA$4+1),1,MIN($DZ75,CZ$4-$CA$4+1)),OFFSET(Escalation!$K$24,($Y75-1)*(Escalation!$I$22+1)+CZ$4-SSSModel!$C$3+1,MAX(0,CZ$4-$DZ75-$CA$4+1),1,MIN($DZ75,CZ$4-$CA$4+1))),
     IF(SSSModel!$C$4="PV",BB75*$EA75*(1+SSSModel!$C$2),
     IF(SSSModel!$C$4="FCR",$EC75*SUM(OFFSET($AC75,0,MAX(CZ$4-$AC$4-$DZ75+1,0),1,MIN($DZ75,CZ$4-$AC$4+1))),0)))),
SUM($AC75:$BZ75)*
     IF(SSSModel!$C$4="RR",OFFSET(Profiles!$K$2,$Z75,MAX(Profiles!$C$2,BB$4-$W75)),
     IF(SSSModel!$C$4="ECC",$EA75*$EB75*IF(MAX(Escalation!$C$2,BB$4-$W75)&gt;$DZ75-1,0,OFFSET(Escalation!$K$2,$Y75,MAX(Escalation!$C$2,BB$4-$W75))),
     IF(SSSModel!$C$4="PV",IF(CZ$4=$W75,$EA75*(1+SSSModel!$C$2),0),
     IF(SSSModel!$C$4="FCR",IF(AND(CZ$4&gt;=$W75,OFFSET(Profiles!$K$2,$Z75,MAX(Profiles!$C$2,BB$4-$W75))&gt;0),$EC75,0),0))))))</f>
        <v>0</v>
      </c>
      <c r="DA75" s="135">
        <f ca="1">IF(OR($Z75=0,SSSModel!$C$4="CF"),BC75,
IF(LEFT($V75,3)="ON_",
     IF(SSSModel!$C$4="RR",SUMPRODUCT(OFFSET($AC75,0,0,1,$CB$2),OFFSET(Profiles!$K$28,($Z75-1)*(Profiles!$I$26+1)+DA$4-SSSModel!$C$3+1,0,1,$CB$2)),
     IF(SSSModel!$C$4="ECC",$EA75*$EB75*SUMPRODUCT(OFFSET($AC75,0,MAX(0,DA$4-$DZ75-$CA$4+1),1,MIN($DZ75,DA$4-$CA$4+1)),OFFSET(Escalation!$K$24,($Y75-1)*(Escalation!$I$22+1)+DA$4-SSSModel!$C$3+1,MAX(0,DA$4-$DZ75-$CA$4+1),1,MIN($DZ75,DA$4-$CA$4+1))),
     IF(SSSModel!$C$4="PV",BC75*$EA75*(1+SSSModel!$C$2),
     IF(SSSModel!$C$4="FCR",$EC75*SUM(OFFSET($AC75,0,MAX(DA$4-$AC$4-$DZ75+1,0),1,MIN($DZ75,DA$4-$AC$4+1))),0)))),
SUM($AC75:$BZ75)*
     IF(SSSModel!$C$4="RR",OFFSET(Profiles!$K$2,$Z75,MAX(Profiles!$C$2,BC$4-$W75)),
     IF(SSSModel!$C$4="ECC",$EA75*$EB75*IF(MAX(Escalation!$C$2,BC$4-$W75)&gt;$DZ75-1,0,OFFSET(Escalation!$K$2,$Y75,MAX(Escalation!$C$2,BC$4-$W75))),
     IF(SSSModel!$C$4="PV",IF(DA$4=$W75,$EA75*(1+SSSModel!$C$2),0),
     IF(SSSModel!$C$4="FCR",IF(AND(DA$4&gt;=$W75,OFFSET(Profiles!$K$2,$Z75,MAX(Profiles!$C$2,BC$4-$W75))&gt;0),$EC75,0),0))))))</f>
        <v>0</v>
      </c>
      <c r="DB75" s="135">
        <f ca="1">IF(OR($Z75=0,SSSModel!$C$4="CF"),BD75,
IF(LEFT($V75,3)="ON_",
     IF(SSSModel!$C$4="RR",SUMPRODUCT(OFFSET($AC75,0,0,1,$CB$2),OFFSET(Profiles!$K$28,($Z75-1)*(Profiles!$I$26+1)+DB$4-SSSModel!$C$3+1,0,1,$CB$2)),
     IF(SSSModel!$C$4="ECC",$EA75*$EB75*SUMPRODUCT(OFFSET($AC75,0,MAX(0,DB$4-$DZ75-$CA$4+1),1,MIN($DZ75,DB$4-$CA$4+1)),OFFSET(Escalation!$K$24,($Y75-1)*(Escalation!$I$22+1)+DB$4-SSSModel!$C$3+1,MAX(0,DB$4-$DZ75-$CA$4+1),1,MIN($DZ75,DB$4-$CA$4+1))),
     IF(SSSModel!$C$4="PV",BD75*$EA75*(1+SSSModel!$C$2),
     IF(SSSModel!$C$4="FCR",$EC75*SUM(OFFSET($AC75,0,MAX(DB$4-$AC$4-$DZ75+1,0),1,MIN($DZ75,DB$4-$AC$4+1))),0)))),
SUM($AC75:$BZ75)*
     IF(SSSModel!$C$4="RR",OFFSET(Profiles!$K$2,$Z75,MAX(Profiles!$C$2,BD$4-$W75)),
     IF(SSSModel!$C$4="ECC",$EA75*$EB75*IF(MAX(Escalation!$C$2,BD$4-$W75)&gt;$DZ75-1,0,OFFSET(Escalation!$K$2,$Y75,MAX(Escalation!$C$2,BD$4-$W75))),
     IF(SSSModel!$C$4="PV",IF(DB$4=$W75,$EA75*(1+SSSModel!$C$2),0),
     IF(SSSModel!$C$4="FCR",IF(AND(DB$4&gt;=$W75,OFFSET(Profiles!$K$2,$Z75,MAX(Profiles!$C$2,BD$4-$W75))&gt;0),$EC75,0),0))))))</f>
        <v>0</v>
      </c>
      <c r="DC75" s="135">
        <f ca="1">IF(OR($Z75=0,SSSModel!$C$4="CF"),BE75,
IF(LEFT($V75,3)="ON_",
     IF(SSSModel!$C$4="RR",SUMPRODUCT(OFFSET($AC75,0,0,1,$CB$2),OFFSET(Profiles!$K$28,($Z75-1)*(Profiles!$I$26+1)+DC$4-SSSModel!$C$3+1,0,1,$CB$2)),
     IF(SSSModel!$C$4="ECC",$EA75*$EB75*SUMPRODUCT(OFFSET($AC75,0,MAX(0,DC$4-$DZ75-$CA$4+1),1,MIN($DZ75,DC$4-$CA$4+1)),OFFSET(Escalation!$K$24,($Y75-1)*(Escalation!$I$22+1)+DC$4-SSSModel!$C$3+1,MAX(0,DC$4-$DZ75-$CA$4+1),1,MIN($DZ75,DC$4-$CA$4+1))),
     IF(SSSModel!$C$4="PV",BE75*$EA75*(1+SSSModel!$C$2),
     IF(SSSModel!$C$4="FCR",$EC75*SUM(OFFSET($AC75,0,MAX(DC$4-$AC$4-$DZ75+1,0),1,MIN($DZ75,DC$4-$AC$4+1))),0)))),
SUM($AC75:$BZ75)*
     IF(SSSModel!$C$4="RR",OFFSET(Profiles!$K$2,$Z75,MAX(Profiles!$C$2,BE$4-$W75)),
     IF(SSSModel!$C$4="ECC",$EA75*$EB75*IF(MAX(Escalation!$C$2,BE$4-$W75)&gt;$DZ75-1,0,OFFSET(Escalation!$K$2,$Y75,MAX(Escalation!$C$2,BE$4-$W75))),
     IF(SSSModel!$C$4="PV",IF(DC$4=$W75,$EA75*(1+SSSModel!$C$2),0),
     IF(SSSModel!$C$4="FCR",IF(AND(DC$4&gt;=$W75,OFFSET(Profiles!$K$2,$Z75,MAX(Profiles!$C$2,BE$4-$W75))&gt;0),$EC75,0),0))))))</f>
        <v>0</v>
      </c>
      <c r="DD75" s="135">
        <f ca="1">IF(OR($Z75=0,SSSModel!$C$4="CF"),BF75,
IF(LEFT($V75,3)="ON_",
     IF(SSSModel!$C$4="RR",SUMPRODUCT(OFFSET($AC75,0,0,1,$CB$2),OFFSET(Profiles!$K$28,($Z75-1)*(Profiles!$I$26+1)+DD$4-SSSModel!$C$3+1,0,1,$CB$2)),
     IF(SSSModel!$C$4="ECC",$EA75*$EB75*SUMPRODUCT(OFFSET($AC75,0,MAX(0,DD$4-$DZ75-$CA$4+1),1,MIN($DZ75,DD$4-$CA$4+1)),OFFSET(Escalation!$K$24,($Y75-1)*(Escalation!$I$22+1)+DD$4-SSSModel!$C$3+1,MAX(0,DD$4-$DZ75-$CA$4+1),1,MIN($DZ75,DD$4-$CA$4+1))),
     IF(SSSModel!$C$4="PV",BF75*$EA75*(1+SSSModel!$C$2),
     IF(SSSModel!$C$4="FCR",$EC75*SUM(OFFSET($AC75,0,MAX(DD$4-$AC$4-$DZ75+1,0),1,MIN($DZ75,DD$4-$AC$4+1))),0)))),
SUM($AC75:$BZ75)*
     IF(SSSModel!$C$4="RR",OFFSET(Profiles!$K$2,$Z75,MAX(Profiles!$C$2,BF$4-$W75)),
     IF(SSSModel!$C$4="ECC",$EA75*$EB75*IF(MAX(Escalation!$C$2,BF$4-$W75)&gt;$DZ75-1,0,OFFSET(Escalation!$K$2,$Y75,MAX(Escalation!$C$2,BF$4-$W75))),
     IF(SSSModel!$C$4="PV",IF(DD$4=$W75,$EA75*(1+SSSModel!$C$2),0),
     IF(SSSModel!$C$4="FCR",IF(AND(DD$4&gt;=$W75,OFFSET(Profiles!$K$2,$Z75,MAX(Profiles!$C$2,BF$4-$W75))&gt;0),$EC75,0),0))))))</f>
        <v>0</v>
      </c>
      <c r="DE75" s="135">
        <f ca="1">IF(OR($Z75=0,SSSModel!$C$4="CF"),BG75,
IF(LEFT($V75,3)="ON_",
     IF(SSSModel!$C$4="RR",SUMPRODUCT(OFFSET($AC75,0,0,1,$CB$2),OFFSET(Profiles!$K$28,($Z75-1)*(Profiles!$I$26+1)+DE$4-SSSModel!$C$3+1,0,1,$CB$2)),
     IF(SSSModel!$C$4="ECC",$EA75*$EB75*SUMPRODUCT(OFFSET($AC75,0,MAX(0,DE$4-$DZ75-$CA$4+1),1,MIN($DZ75,DE$4-$CA$4+1)),OFFSET(Escalation!$K$24,($Y75-1)*(Escalation!$I$22+1)+DE$4-SSSModel!$C$3+1,MAX(0,DE$4-$DZ75-$CA$4+1),1,MIN($DZ75,DE$4-$CA$4+1))),
     IF(SSSModel!$C$4="PV",BG75*$EA75*(1+SSSModel!$C$2),
     IF(SSSModel!$C$4="FCR",$EC75*SUM(OFFSET($AC75,0,MAX(DE$4-$AC$4-$DZ75+1,0),1,MIN($DZ75,DE$4-$AC$4+1))),0)))),
SUM($AC75:$BZ75)*
     IF(SSSModel!$C$4="RR",OFFSET(Profiles!$K$2,$Z75,MAX(Profiles!$C$2,BG$4-$W75)),
     IF(SSSModel!$C$4="ECC",$EA75*$EB75*IF(MAX(Escalation!$C$2,BG$4-$W75)&gt;$DZ75-1,0,OFFSET(Escalation!$K$2,$Y75,MAX(Escalation!$C$2,BG$4-$W75))),
     IF(SSSModel!$C$4="PV",IF(DE$4=$W75,$EA75*(1+SSSModel!$C$2),0),
     IF(SSSModel!$C$4="FCR",IF(AND(DE$4&gt;=$W75,OFFSET(Profiles!$K$2,$Z75,MAX(Profiles!$C$2,BG$4-$W75))&gt;0),$EC75,0),0))))))</f>
        <v>0</v>
      </c>
      <c r="DF75" s="135">
        <f ca="1">IF(OR($Z75=0,SSSModel!$C$4="CF"),BH75,
IF(LEFT($V75,3)="ON_",
     IF(SSSModel!$C$4="RR",SUMPRODUCT(OFFSET($AC75,0,0,1,$CB$2),OFFSET(Profiles!$K$28,($Z75-1)*(Profiles!$I$26+1)+DF$4-SSSModel!$C$3+1,0,1,$CB$2)),
     IF(SSSModel!$C$4="ECC",$EA75*$EB75*SUMPRODUCT(OFFSET($AC75,0,MAX(0,DF$4-$DZ75-$CA$4+1),1,MIN($DZ75,DF$4-$CA$4+1)),OFFSET(Escalation!$K$24,($Y75-1)*(Escalation!$I$22+1)+DF$4-SSSModel!$C$3+1,MAX(0,DF$4-$DZ75-$CA$4+1),1,MIN($DZ75,DF$4-$CA$4+1))),
     IF(SSSModel!$C$4="PV",BH75*$EA75*(1+SSSModel!$C$2),
     IF(SSSModel!$C$4="FCR",$EC75*SUM(OFFSET($AC75,0,MAX(DF$4-$AC$4-$DZ75+1,0),1,MIN($DZ75,DF$4-$AC$4+1))),0)))),
SUM($AC75:$BZ75)*
     IF(SSSModel!$C$4="RR",OFFSET(Profiles!$K$2,$Z75,MAX(Profiles!$C$2,BH$4-$W75)),
     IF(SSSModel!$C$4="ECC",$EA75*$EB75*IF(MAX(Escalation!$C$2,BH$4-$W75)&gt;$DZ75-1,0,OFFSET(Escalation!$K$2,$Y75,MAX(Escalation!$C$2,BH$4-$W75))),
     IF(SSSModel!$C$4="PV",IF(DF$4=$W75,$EA75*(1+SSSModel!$C$2),0),
     IF(SSSModel!$C$4="FCR",IF(AND(DF$4&gt;=$W75,OFFSET(Profiles!$K$2,$Z75,MAX(Profiles!$C$2,BH$4-$W75))&gt;0),$EC75,0),0))))))</f>
        <v>0</v>
      </c>
      <c r="DG75" s="135">
        <f ca="1">IF(OR($Z75=0,SSSModel!$C$4="CF"),BI75,
IF(LEFT($V75,3)="ON_",
     IF(SSSModel!$C$4="RR",SUMPRODUCT(OFFSET($AC75,0,0,1,$CB$2),OFFSET(Profiles!$K$28,($Z75-1)*(Profiles!$I$26+1)+DG$4-SSSModel!$C$3+1,0,1,$CB$2)),
     IF(SSSModel!$C$4="ECC",$EA75*$EB75*SUMPRODUCT(OFFSET($AC75,0,MAX(0,DG$4-$DZ75-$CA$4+1),1,MIN($DZ75,DG$4-$CA$4+1)),OFFSET(Escalation!$K$24,($Y75-1)*(Escalation!$I$22+1)+DG$4-SSSModel!$C$3+1,MAX(0,DG$4-$DZ75-$CA$4+1),1,MIN($DZ75,DG$4-$CA$4+1))),
     IF(SSSModel!$C$4="PV",BI75*$EA75*(1+SSSModel!$C$2),
     IF(SSSModel!$C$4="FCR",$EC75*SUM(OFFSET($AC75,0,MAX(DG$4-$AC$4-$DZ75+1,0),1,MIN($DZ75,DG$4-$AC$4+1))),0)))),
SUM($AC75:$BZ75)*
     IF(SSSModel!$C$4="RR",OFFSET(Profiles!$K$2,$Z75,MAX(Profiles!$C$2,BI$4-$W75)),
     IF(SSSModel!$C$4="ECC",$EA75*$EB75*IF(MAX(Escalation!$C$2,BI$4-$W75)&gt;$DZ75-1,0,OFFSET(Escalation!$K$2,$Y75,MAX(Escalation!$C$2,BI$4-$W75))),
     IF(SSSModel!$C$4="PV",IF(DG$4=$W75,$EA75*(1+SSSModel!$C$2),0),
     IF(SSSModel!$C$4="FCR",IF(AND(DG$4&gt;=$W75,OFFSET(Profiles!$K$2,$Z75,MAX(Profiles!$C$2,BI$4-$W75))&gt;0),$EC75,0),0))))))</f>
        <v>0</v>
      </c>
      <c r="DH75" s="135">
        <f ca="1">IF(OR($Z75=0,SSSModel!$C$4="CF"),BJ75,
IF(LEFT($V75,3)="ON_",
     IF(SSSModel!$C$4="RR",SUMPRODUCT(OFFSET($AC75,0,0,1,$CB$2),OFFSET(Profiles!$K$28,($Z75-1)*(Profiles!$I$26+1)+DH$4-SSSModel!$C$3+1,0,1,$CB$2)),
     IF(SSSModel!$C$4="ECC",$EA75*$EB75*SUMPRODUCT(OFFSET($AC75,0,MAX(0,DH$4-$DZ75-$CA$4+1),1,MIN($DZ75,DH$4-$CA$4+1)),OFFSET(Escalation!$K$24,($Y75-1)*(Escalation!$I$22+1)+DH$4-SSSModel!$C$3+1,MAX(0,DH$4-$DZ75-$CA$4+1),1,MIN($DZ75,DH$4-$CA$4+1))),
     IF(SSSModel!$C$4="PV",BJ75*$EA75*(1+SSSModel!$C$2),
     IF(SSSModel!$C$4="FCR",$EC75*SUM(OFFSET($AC75,0,MAX(DH$4-$AC$4-$DZ75+1,0),1,MIN($DZ75,DH$4-$AC$4+1))),0)))),
SUM($AC75:$BZ75)*
     IF(SSSModel!$C$4="RR",OFFSET(Profiles!$K$2,$Z75,MAX(Profiles!$C$2,BJ$4-$W75)),
     IF(SSSModel!$C$4="ECC",$EA75*$EB75*IF(MAX(Escalation!$C$2,BJ$4-$W75)&gt;$DZ75-1,0,OFFSET(Escalation!$K$2,$Y75,MAX(Escalation!$C$2,BJ$4-$W75))),
     IF(SSSModel!$C$4="PV",IF(DH$4=$W75,$EA75*(1+SSSModel!$C$2),0),
     IF(SSSModel!$C$4="FCR",IF(AND(DH$4&gt;=$W75,OFFSET(Profiles!$K$2,$Z75,MAX(Profiles!$C$2,BJ$4-$W75))&gt;0),$EC75,0),0))))))</f>
        <v>0</v>
      </c>
      <c r="DI75" s="135">
        <f ca="1">IF(OR($Z75=0,SSSModel!$C$4="CF"),BK75,
IF(LEFT($V75,3)="ON_",
     IF(SSSModel!$C$4="RR",SUMPRODUCT(OFFSET($AC75,0,0,1,$CB$2),OFFSET(Profiles!$K$28,($Z75-1)*(Profiles!$I$26+1)+DI$4-SSSModel!$C$3+1,0,1,$CB$2)),
     IF(SSSModel!$C$4="ECC",$EA75*$EB75*SUMPRODUCT(OFFSET($AC75,0,MAX(0,DI$4-$DZ75-$CA$4+1),1,MIN($DZ75,DI$4-$CA$4+1)),OFFSET(Escalation!$K$24,($Y75-1)*(Escalation!$I$22+1)+DI$4-SSSModel!$C$3+1,MAX(0,DI$4-$DZ75-$CA$4+1),1,MIN($DZ75,DI$4-$CA$4+1))),
     IF(SSSModel!$C$4="PV",BK75*$EA75*(1+SSSModel!$C$2),
     IF(SSSModel!$C$4="FCR",$EC75*SUM(OFFSET($AC75,0,MAX(DI$4-$AC$4-$DZ75+1,0),1,MIN($DZ75,DI$4-$AC$4+1))),0)))),
SUM($AC75:$BZ75)*
     IF(SSSModel!$C$4="RR",OFFSET(Profiles!$K$2,$Z75,MAX(Profiles!$C$2,BK$4-$W75)),
     IF(SSSModel!$C$4="ECC",$EA75*$EB75*IF(MAX(Escalation!$C$2,BK$4-$W75)&gt;$DZ75-1,0,OFFSET(Escalation!$K$2,$Y75,MAX(Escalation!$C$2,BK$4-$W75))),
     IF(SSSModel!$C$4="PV",IF(DI$4=$W75,$EA75*(1+SSSModel!$C$2),0),
     IF(SSSModel!$C$4="FCR",IF(AND(DI$4&gt;=$W75,OFFSET(Profiles!$K$2,$Z75,MAX(Profiles!$C$2,BK$4-$W75))&gt;0),$EC75,0),0))))))</f>
        <v>0</v>
      </c>
      <c r="DJ75" s="135">
        <f ca="1">IF(OR($Z75=0,SSSModel!$C$4="CF"),BL75,
IF(LEFT($V75,3)="ON_",
     IF(SSSModel!$C$4="RR",SUMPRODUCT(OFFSET($AC75,0,0,1,$CB$2),OFFSET(Profiles!$K$28,($Z75-1)*(Profiles!$I$26+1)+DJ$4-SSSModel!$C$3+1,0,1,$CB$2)),
     IF(SSSModel!$C$4="ECC",$EA75*$EB75*SUMPRODUCT(OFFSET($AC75,0,MAX(0,DJ$4-$DZ75-$CA$4+1),1,MIN($DZ75,DJ$4-$CA$4+1)),OFFSET(Escalation!$K$24,($Y75-1)*(Escalation!$I$22+1)+DJ$4-SSSModel!$C$3+1,MAX(0,DJ$4-$DZ75-$CA$4+1),1,MIN($DZ75,DJ$4-$CA$4+1))),
     IF(SSSModel!$C$4="PV",BL75*$EA75*(1+SSSModel!$C$2),
     IF(SSSModel!$C$4="FCR",$EC75*SUM(OFFSET($AC75,0,MAX(DJ$4-$AC$4-$DZ75+1,0),1,MIN($DZ75,DJ$4-$AC$4+1))),0)))),
SUM($AC75:$BZ75)*
     IF(SSSModel!$C$4="RR",OFFSET(Profiles!$K$2,$Z75,MAX(Profiles!$C$2,BL$4-$W75)),
     IF(SSSModel!$C$4="ECC",$EA75*$EB75*IF(MAX(Escalation!$C$2,BL$4-$W75)&gt;$DZ75-1,0,OFFSET(Escalation!$K$2,$Y75,MAX(Escalation!$C$2,BL$4-$W75))),
     IF(SSSModel!$C$4="PV",IF(DJ$4=$W75,$EA75*(1+SSSModel!$C$2),0),
     IF(SSSModel!$C$4="FCR",IF(AND(DJ$4&gt;=$W75,OFFSET(Profiles!$K$2,$Z75,MAX(Profiles!$C$2,BL$4-$W75))&gt;0),$EC75,0),0))))))</f>
        <v>0</v>
      </c>
      <c r="DK75" s="135">
        <f ca="1">IF(OR($Z75=0,SSSModel!$C$4="CF"),BM75,
IF(LEFT($V75,3)="ON_",
     IF(SSSModel!$C$4="RR",SUMPRODUCT(OFFSET($AC75,0,0,1,$CB$2),OFFSET(Profiles!$K$28,($Z75-1)*(Profiles!$I$26+1)+DK$4-SSSModel!$C$3+1,0,1,$CB$2)),
     IF(SSSModel!$C$4="ECC",$EA75*$EB75*SUMPRODUCT(OFFSET($AC75,0,MAX(0,DK$4-$DZ75-$CA$4+1),1,MIN($DZ75,DK$4-$CA$4+1)),OFFSET(Escalation!$K$24,($Y75-1)*(Escalation!$I$22+1)+DK$4-SSSModel!$C$3+1,MAX(0,DK$4-$DZ75-$CA$4+1),1,MIN($DZ75,DK$4-$CA$4+1))),
     IF(SSSModel!$C$4="PV",BM75*$EA75*(1+SSSModel!$C$2),
     IF(SSSModel!$C$4="FCR",$EC75*SUM(OFFSET($AC75,0,MAX(DK$4-$AC$4-$DZ75+1,0),1,MIN($DZ75,DK$4-$AC$4+1))),0)))),
SUM($AC75:$BZ75)*
     IF(SSSModel!$C$4="RR",OFFSET(Profiles!$K$2,$Z75,MAX(Profiles!$C$2,BM$4-$W75)),
     IF(SSSModel!$C$4="ECC",$EA75*$EB75*IF(MAX(Escalation!$C$2,BM$4-$W75)&gt;$DZ75-1,0,OFFSET(Escalation!$K$2,$Y75,MAX(Escalation!$C$2,BM$4-$W75))),
     IF(SSSModel!$C$4="PV",IF(DK$4=$W75,$EA75*(1+SSSModel!$C$2),0),
     IF(SSSModel!$C$4="FCR",IF(AND(DK$4&gt;=$W75,OFFSET(Profiles!$K$2,$Z75,MAX(Profiles!$C$2,BM$4-$W75))&gt;0),$EC75,0),0))))))</f>
        <v>0</v>
      </c>
      <c r="DL75" s="135">
        <f ca="1">IF(OR($Z75=0,SSSModel!$C$4="CF"),BN75,
IF(LEFT($V75,3)="ON_",
     IF(SSSModel!$C$4="RR",SUMPRODUCT(OFFSET($AC75,0,0,1,$CB$2),OFFSET(Profiles!$K$28,($Z75-1)*(Profiles!$I$26+1)+DL$4-SSSModel!$C$3+1,0,1,$CB$2)),
     IF(SSSModel!$C$4="ECC",$EA75*$EB75*SUMPRODUCT(OFFSET($AC75,0,MAX(0,DL$4-$DZ75-$CA$4+1),1,MIN($DZ75,DL$4-$CA$4+1)),OFFSET(Escalation!$K$24,($Y75-1)*(Escalation!$I$22+1)+DL$4-SSSModel!$C$3+1,MAX(0,DL$4-$DZ75-$CA$4+1),1,MIN($DZ75,DL$4-$CA$4+1))),
     IF(SSSModel!$C$4="PV",BN75*$EA75*(1+SSSModel!$C$2),
     IF(SSSModel!$C$4="FCR",$EC75*SUM(OFFSET($AC75,0,MAX(DL$4-$AC$4-$DZ75+1,0),1,MIN($DZ75,DL$4-$AC$4+1))),0)))),
SUM($AC75:$BZ75)*
     IF(SSSModel!$C$4="RR",OFFSET(Profiles!$K$2,$Z75,MAX(Profiles!$C$2,BN$4-$W75)),
     IF(SSSModel!$C$4="ECC",$EA75*$EB75*IF(MAX(Escalation!$C$2,BN$4-$W75)&gt;$DZ75-1,0,OFFSET(Escalation!$K$2,$Y75,MAX(Escalation!$C$2,BN$4-$W75))),
     IF(SSSModel!$C$4="PV",IF(DL$4=$W75,$EA75*(1+SSSModel!$C$2),0),
     IF(SSSModel!$C$4="FCR",IF(AND(DL$4&gt;=$W75,OFFSET(Profiles!$K$2,$Z75,MAX(Profiles!$C$2,BN$4-$W75))&gt;0),$EC75,0),0))))))</f>
        <v>0</v>
      </c>
      <c r="DM75" s="135">
        <f ca="1">IF(OR($Z75=0,SSSModel!$C$4="CF"),BO75,
IF(LEFT($V75,3)="ON_",
     IF(SSSModel!$C$4="RR",SUMPRODUCT(OFFSET($AC75,0,0,1,$CB$2),OFFSET(Profiles!$K$28,($Z75-1)*(Profiles!$I$26+1)+DM$4-SSSModel!$C$3+1,0,1,$CB$2)),
     IF(SSSModel!$C$4="ECC",$EA75*$EB75*SUMPRODUCT(OFFSET($AC75,0,MAX(0,DM$4-$DZ75-$CA$4+1),1,MIN($DZ75,DM$4-$CA$4+1)),OFFSET(Escalation!$K$24,($Y75-1)*(Escalation!$I$22+1)+DM$4-SSSModel!$C$3+1,MAX(0,DM$4-$DZ75-$CA$4+1),1,MIN($DZ75,DM$4-$CA$4+1))),
     IF(SSSModel!$C$4="PV",BO75*$EA75*(1+SSSModel!$C$2),
     IF(SSSModel!$C$4="FCR",$EC75*SUM(OFFSET($AC75,0,MAX(DM$4-$AC$4-$DZ75+1,0),1,MIN($DZ75,DM$4-$AC$4+1))),0)))),
SUM($AC75:$BZ75)*
     IF(SSSModel!$C$4="RR",OFFSET(Profiles!$K$2,$Z75,MAX(Profiles!$C$2,BO$4-$W75)),
     IF(SSSModel!$C$4="ECC",$EA75*$EB75*IF(MAX(Escalation!$C$2,BO$4-$W75)&gt;$DZ75-1,0,OFFSET(Escalation!$K$2,$Y75,MAX(Escalation!$C$2,BO$4-$W75))),
     IF(SSSModel!$C$4="PV",IF(DM$4=$W75,$EA75*(1+SSSModel!$C$2),0),
     IF(SSSModel!$C$4="FCR",IF(AND(DM$4&gt;=$W75,OFFSET(Profiles!$K$2,$Z75,MAX(Profiles!$C$2,BO$4-$W75))&gt;0),$EC75,0),0))))))</f>
        <v>0</v>
      </c>
      <c r="DN75" s="135">
        <f ca="1">IF(OR($Z75=0,SSSModel!$C$4="CF"),BP75,
IF(LEFT($V75,3)="ON_",
     IF(SSSModel!$C$4="RR",SUMPRODUCT(OFFSET($AC75,0,0,1,$CB$2),OFFSET(Profiles!$K$28,($Z75-1)*(Profiles!$I$26+1)+DN$4-SSSModel!$C$3+1,0,1,$CB$2)),
     IF(SSSModel!$C$4="ECC",$EA75*$EB75*SUMPRODUCT(OFFSET($AC75,0,MAX(0,DN$4-$DZ75-$CA$4+1),1,MIN($DZ75,DN$4-$CA$4+1)),OFFSET(Escalation!$K$24,($Y75-1)*(Escalation!$I$22+1)+DN$4-SSSModel!$C$3+1,MAX(0,DN$4-$DZ75-$CA$4+1),1,MIN($DZ75,DN$4-$CA$4+1))),
     IF(SSSModel!$C$4="PV",BP75*$EA75*(1+SSSModel!$C$2),
     IF(SSSModel!$C$4="FCR",$EC75*SUM(OFFSET($AC75,0,MAX(DN$4-$AC$4-$DZ75+1,0),1,MIN($DZ75,DN$4-$AC$4+1))),0)))),
SUM($AC75:$BZ75)*
     IF(SSSModel!$C$4="RR",OFFSET(Profiles!$K$2,$Z75,MAX(Profiles!$C$2,BP$4-$W75)),
     IF(SSSModel!$C$4="ECC",$EA75*$EB75*IF(MAX(Escalation!$C$2,BP$4-$W75)&gt;$DZ75-1,0,OFFSET(Escalation!$K$2,$Y75,MAX(Escalation!$C$2,BP$4-$W75))),
     IF(SSSModel!$C$4="PV",IF(DN$4=$W75,$EA75*(1+SSSModel!$C$2),0),
     IF(SSSModel!$C$4="FCR",IF(AND(DN$4&gt;=$W75,OFFSET(Profiles!$K$2,$Z75,MAX(Profiles!$C$2,BP$4-$W75))&gt;0),$EC75,0),0))))))</f>
        <v>0</v>
      </c>
      <c r="DO75" s="135">
        <f ca="1">IF(OR($Z75=0,SSSModel!$C$4="CF"),BQ75,
IF(LEFT($V75,3)="ON_",
     IF(SSSModel!$C$4="RR",SUMPRODUCT(OFFSET($AC75,0,0,1,$CB$2),OFFSET(Profiles!$K$28,($Z75-1)*(Profiles!$I$26+1)+DO$4-SSSModel!$C$3+1,0,1,$CB$2)),
     IF(SSSModel!$C$4="ECC",$EA75*$EB75*SUMPRODUCT(OFFSET($AC75,0,MAX(0,DO$4-$DZ75-$CA$4+1),1,MIN($DZ75,DO$4-$CA$4+1)),OFFSET(Escalation!$K$24,($Y75-1)*(Escalation!$I$22+1)+DO$4-SSSModel!$C$3+1,MAX(0,DO$4-$DZ75-$CA$4+1),1,MIN($DZ75,DO$4-$CA$4+1))),
     IF(SSSModel!$C$4="PV",BQ75*$EA75*(1+SSSModel!$C$2),
     IF(SSSModel!$C$4="FCR",$EC75*SUM(OFFSET($AC75,0,MAX(DO$4-$AC$4-$DZ75+1,0),1,MIN($DZ75,DO$4-$AC$4+1))),0)))),
SUM($AC75:$BZ75)*
     IF(SSSModel!$C$4="RR",OFFSET(Profiles!$K$2,$Z75,MAX(Profiles!$C$2,BQ$4-$W75)),
     IF(SSSModel!$C$4="ECC",$EA75*$EB75*IF(MAX(Escalation!$C$2,BQ$4-$W75)&gt;$DZ75-1,0,OFFSET(Escalation!$K$2,$Y75,MAX(Escalation!$C$2,BQ$4-$W75))),
     IF(SSSModel!$C$4="PV",IF(DO$4=$W75,$EA75*(1+SSSModel!$C$2),0),
     IF(SSSModel!$C$4="FCR",IF(AND(DO$4&gt;=$W75,OFFSET(Profiles!$K$2,$Z75,MAX(Profiles!$C$2,BQ$4-$W75))&gt;0),$EC75,0),0))))))</f>
        <v>0</v>
      </c>
      <c r="DP75" s="135">
        <f ca="1">IF(OR($Z75=0,SSSModel!$C$4="CF"),BR75,
IF(LEFT($V75,3)="ON_",
     IF(SSSModel!$C$4="RR",SUMPRODUCT(OFFSET($AC75,0,0,1,$CB$2),OFFSET(Profiles!$K$28,($Z75-1)*(Profiles!$I$26+1)+DP$4-SSSModel!$C$3+1,0,1,$CB$2)),
     IF(SSSModel!$C$4="ECC",$EA75*$EB75*SUMPRODUCT(OFFSET($AC75,0,MAX(0,DP$4-$DZ75-$CA$4+1),1,MIN($DZ75,DP$4-$CA$4+1)),OFFSET(Escalation!$K$24,($Y75-1)*(Escalation!$I$22+1)+DP$4-SSSModel!$C$3+1,MAX(0,DP$4-$DZ75-$CA$4+1),1,MIN($DZ75,DP$4-$CA$4+1))),
     IF(SSSModel!$C$4="PV",BR75*$EA75*(1+SSSModel!$C$2),
     IF(SSSModel!$C$4="FCR",$EC75*SUM(OFFSET($AC75,0,MAX(DP$4-$AC$4-$DZ75+1,0),1,MIN($DZ75,DP$4-$AC$4+1))),0)))),
SUM($AC75:$BZ75)*
     IF(SSSModel!$C$4="RR",OFFSET(Profiles!$K$2,$Z75,MAX(Profiles!$C$2,BR$4-$W75)),
     IF(SSSModel!$C$4="ECC",$EA75*$EB75*IF(MAX(Escalation!$C$2,BR$4-$W75)&gt;$DZ75-1,0,OFFSET(Escalation!$K$2,$Y75,MAX(Escalation!$C$2,BR$4-$W75))),
     IF(SSSModel!$C$4="PV",IF(DP$4=$W75,$EA75*(1+SSSModel!$C$2),0),
     IF(SSSModel!$C$4="FCR",IF(AND(DP$4&gt;=$W75,OFFSET(Profiles!$K$2,$Z75,MAX(Profiles!$C$2,BR$4-$W75))&gt;0),$EC75,0),0))))))</f>
        <v>0</v>
      </c>
      <c r="DQ75" s="135">
        <f ca="1">IF(OR($Z75=0,SSSModel!$C$4="CF"),BS75,
IF(LEFT($V75,3)="ON_",
     IF(SSSModel!$C$4="RR",SUMPRODUCT(OFFSET($AC75,0,0,1,$CB$2),OFFSET(Profiles!$K$28,($Z75-1)*(Profiles!$I$26+1)+DQ$4-SSSModel!$C$3+1,0,1,$CB$2)),
     IF(SSSModel!$C$4="ECC",$EA75*$EB75*SUMPRODUCT(OFFSET($AC75,0,MAX(0,DQ$4-$DZ75-$CA$4+1),1,MIN($DZ75,DQ$4-$CA$4+1)),OFFSET(Escalation!$K$24,($Y75-1)*(Escalation!$I$22+1)+DQ$4-SSSModel!$C$3+1,MAX(0,DQ$4-$DZ75-$CA$4+1),1,MIN($DZ75,DQ$4-$CA$4+1))),
     IF(SSSModel!$C$4="PV",BS75*$EA75*(1+SSSModel!$C$2),
     IF(SSSModel!$C$4="FCR",$EC75*SUM(OFFSET($AC75,0,MAX(DQ$4-$AC$4-$DZ75+1,0),1,MIN($DZ75,DQ$4-$AC$4+1))),0)))),
SUM($AC75:$BZ75)*
     IF(SSSModel!$C$4="RR",OFFSET(Profiles!$K$2,$Z75,MAX(Profiles!$C$2,BS$4-$W75)),
     IF(SSSModel!$C$4="ECC",$EA75*$EB75*IF(MAX(Escalation!$C$2,BS$4-$W75)&gt;$DZ75-1,0,OFFSET(Escalation!$K$2,$Y75,MAX(Escalation!$C$2,BS$4-$W75))),
     IF(SSSModel!$C$4="PV",IF(DQ$4=$W75,$EA75*(1+SSSModel!$C$2),0),
     IF(SSSModel!$C$4="FCR",IF(AND(DQ$4&gt;=$W75,OFFSET(Profiles!$K$2,$Z75,MAX(Profiles!$C$2,BS$4-$W75))&gt;0),$EC75,0),0))))))</f>
        <v>0</v>
      </c>
      <c r="DR75" s="135">
        <f ca="1">IF(OR($Z75=0,SSSModel!$C$4="CF"),BT75,
IF(LEFT($V75,3)="ON_",
     IF(SSSModel!$C$4="RR",SUMPRODUCT(OFFSET($AC75,0,0,1,$CB$2),OFFSET(Profiles!$K$28,($Z75-1)*(Profiles!$I$26+1)+DR$4-SSSModel!$C$3+1,0,1,$CB$2)),
     IF(SSSModel!$C$4="ECC",$EA75*$EB75*SUMPRODUCT(OFFSET($AC75,0,MAX(0,DR$4-$DZ75-$CA$4+1),1,MIN($DZ75,DR$4-$CA$4+1)),OFFSET(Escalation!$K$24,($Y75-1)*(Escalation!$I$22+1)+DR$4-SSSModel!$C$3+1,MAX(0,DR$4-$DZ75-$CA$4+1),1,MIN($DZ75,DR$4-$CA$4+1))),
     IF(SSSModel!$C$4="PV",BT75*$EA75*(1+SSSModel!$C$2),
     IF(SSSModel!$C$4="FCR",$EC75*SUM(OFFSET($AC75,0,MAX(DR$4-$AC$4-$DZ75+1,0),1,MIN($DZ75,DR$4-$AC$4+1))),0)))),
SUM($AC75:$BZ75)*
     IF(SSSModel!$C$4="RR",OFFSET(Profiles!$K$2,$Z75,MAX(Profiles!$C$2,BT$4-$W75)),
     IF(SSSModel!$C$4="ECC",$EA75*$EB75*IF(MAX(Escalation!$C$2,BT$4-$W75)&gt;$DZ75-1,0,OFFSET(Escalation!$K$2,$Y75,MAX(Escalation!$C$2,BT$4-$W75))),
     IF(SSSModel!$C$4="PV",IF(DR$4=$W75,$EA75*(1+SSSModel!$C$2),0),
     IF(SSSModel!$C$4="FCR",IF(AND(DR$4&gt;=$W75,OFFSET(Profiles!$K$2,$Z75,MAX(Profiles!$C$2,BT$4-$W75))&gt;0),$EC75,0),0))))))</f>
        <v>0</v>
      </c>
      <c r="DS75" s="135">
        <f ca="1">IF(OR($Z75=0,SSSModel!$C$4="CF"),BU75,
IF(LEFT($V75,3)="ON_",
     IF(SSSModel!$C$4="RR",SUMPRODUCT(OFFSET($AC75,0,0,1,$CB$2),OFFSET(Profiles!$K$28,($Z75-1)*(Profiles!$I$26+1)+DS$4-SSSModel!$C$3+1,0,1,$CB$2)),
     IF(SSSModel!$C$4="ECC",$EA75*$EB75*SUMPRODUCT(OFFSET($AC75,0,MAX(0,DS$4-$DZ75-$CA$4+1),1,MIN($DZ75,DS$4-$CA$4+1)),OFFSET(Escalation!$K$24,($Y75-1)*(Escalation!$I$22+1)+DS$4-SSSModel!$C$3+1,MAX(0,DS$4-$DZ75-$CA$4+1),1,MIN($DZ75,DS$4-$CA$4+1))),
     IF(SSSModel!$C$4="PV",BU75*$EA75*(1+SSSModel!$C$2),
     IF(SSSModel!$C$4="FCR",$EC75*SUM(OFFSET($AC75,0,MAX(DS$4-$AC$4-$DZ75+1,0),1,MIN($DZ75,DS$4-$AC$4+1))),0)))),
SUM($AC75:$BZ75)*
     IF(SSSModel!$C$4="RR",OFFSET(Profiles!$K$2,$Z75,MAX(Profiles!$C$2,BU$4-$W75)),
     IF(SSSModel!$C$4="ECC",$EA75*$EB75*IF(MAX(Escalation!$C$2,BU$4-$W75)&gt;$DZ75-1,0,OFFSET(Escalation!$K$2,$Y75,MAX(Escalation!$C$2,BU$4-$W75))),
     IF(SSSModel!$C$4="PV",IF(DS$4=$W75,$EA75*(1+SSSModel!$C$2),0),
     IF(SSSModel!$C$4="FCR",IF(AND(DS$4&gt;=$W75,OFFSET(Profiles!$K$2,$Z75,MAX(Profiles!$C$2,BU$4-$W75))&gt;0),$EC75,0),0))))))</f>
        <v>0</v>
      </c>
      <c r="DT75" s="135">
        <f ca="1">IF(OR($Z75=0,SSSModel!$C$4="CF"),BV75,
IF(LEFT($V75,3)="ON_",
     IF(SSSModel!$C$4="RR",SUMPRODUCT(OFFSET($AC75,0,0,1,$CB$2),OFFSET(Profiles!$K$28,($Z75-1)*(Profiles!$I$26+1)+DT$4-SSSModel!$C$3+1,0,1,$CB$2)),
     IF(SSSModel!$C$4="ECC",$EA75*$EB75*SUMPRODUCT(OFFSET($AC75,0,MAX(0,DT$4-$DZ75-$CA$4+1),1,MIN($DZ75,DT$4-$CA$4+1)),OFFSET(Escalation!$K$24,($Y75-1)*(Escalation!$I$22+1)+DT$4-SSSModel!$C$3+1,MAX(0,DT$4-$DZ75-$CA$4+1),1,MIN($DZ75,DT$4-$CA$4+1))),
     IF(SSSModel!$C$4="PV",BV75*$EA75*(1+SSSModel!$C$2),
     IF(SSSModel!$C$4="FCR",$EC75*SUM(OFFSET($AC75,0,MAX(DT$4-$AC$4-$DZ75+1,0),1,MIN($DZ75,DT$4-$AC$4+1))),0)))),
SUM($AC75:$BZ75)*
     IF(SSSModel!$C$4="RR",OFFSET(Profiles!$K$2,$Z75,MAX(Profiles!$C$2,BV$4-$W75)),
     IF(SSSModel!$C$4="ECC",$EA75*$EB75*IF(MAX(Escalation!$C$2,BV$4-$W75)&gt;$DZ75-1,0,OFFSET(Escalation!$K$2,$Y75,MAX(Escalation!$C$2,BV$4-$W75))),
     IF(SSSModel!$C$4="PV",IF(DT$4=$W75,$EA75*(1+SSSModel!$C$2),0),
     IF(SSSModel!$C$4="FCR",IF(AND(DT$4&gt;=$W75,OFFSET(Profiles!$K$2,$Z75,MAX(Profiles!$C$2,BV$4-$W75))&gt;0),$EC75,0),0))))))</f>
        <v>0</v>
      </c>
      <c r="DU75" s="135">
        <f ca="1">IF(OR($Z75=0,SSSModel!$C$4="CF"),BW75,
IF(LEFT($V75,3)="ON_",
     IF(SSSModel!$C$4="RR",SUMPRODUCT(OFFSET($AC75,0,0,1,$CB$2),OFFSET(Profiles!$K$28,($Z75-1)*(Profiles!$I$26+1)+DU$4-SSSModel!$C$3+1,0,1,$CB$2)),
     IF(SSSModel!$C$4="ECC",$EA75*$EB75*SUMPRODUCT(OFFSET($AC75,0,MAX(0,DU$4-$DZ75-$CA$4+1),1,MIN($DZ75,DU$4-$CA$4+1)),OFFSET(Escalation!$K$24,($Y75-1)*(Escalation!$I$22+1)+DU$4-SSSModel!$C$3+1,MAX(0,DU$4-$DZ75-$CA$4+1),1,MIN($DZ75,DU$4-$CA$4+1))),
     IF(SSSModel!$C$4="PV",BW75*$EA75*(1+SSSModel!$C$2),
     IF(SSSModel!$C$4="FCR",$EC75*SUM(OFFSET($AC75,0,MAX(DU$4-$AC$4-$DZ75+1,0),1,MIN($DZ75,DU$4-$AC$4+1))),0)))),
SUM($AC75:$BZ75)*
     IF(SSSModel!$C$4="RR",OFFSET(Profiles!$K$2,$Z75,MAX(Profiles!$C$2,BW$4-$W75)),
     IF(SSSModel!$C$4="ECC",$EA75*$EB75*IF(MAX(Escalation!$C$2,BW$4-$W75)&gt;$DZ75-1,0,OFFSET(Escalation!$K$2,$Y75,MAX(Escalation!$C$2,BW$4-$W75))),
     IF(SSSModel!$C$4="PV",IF(DU$4=$W75,$EA75*(1+SSSModel!$C$2),0),
     IF(SSSModel!$C$4="FCR",IF(AND(DU$4&gt;=$W75,OFFSET(Profiles!$K$2,$Z75,MAX(Profiles!$C$2,BW$4-$W75))&gt;0),$EC75,0),0))))))</f>
        <v>0</v>
      </c>
      <c r="DV75" s="136">
        <f ca="1">IF(OR($Z75=0,SSSModel!$C$4="CF"),BX75,
IF(LEFT($V75,3)="ON_",
     IF(SSSModel!$C$4="RR",SUMPRODUCT(OFFSET($AC75,0,0,1,$CB$2),OFFSET(Profiles!$K$28,($Z75-1)*(Profiles!$I$26+1)+DV$4-SSSModel!$C$3+1,0,1,$CB$2)),
     IF(SSSModel!$C$4="ECC",$EA75*$EB75*SUMPRODUCT(OFFSET($AC75,0,MAX(0,DV$4-$DZ75-$CA$4+1),1,MIN($DZ75,DV$4-$CA$4+1)),OFFSET(Escalation!$K$24,($Y75-1)*(Escalation!$I$22+1)+DV$4-SSSModel!$C$3+1,MAX(0,DV$4-$DZ75-$CA$4+1),1,MIN($DZ75,DV$4-$CA$4+1))),
     IF(SSSModel!$C$4="PV",BX75*$EA75*(1+SSSModel!$C$2),
     IF(SSSModel!$C$4="FCR",$EC75*SUM(OFFSET($AC75,0,MAX(DV$4-$AC$4-$DZ75+1,0),1,MIN($DZ75,DV$4-$AC$4+1))),0)))),
SUM($AC75:$BZ75)*
     IF(SSSModel!$C$4="RR",OFFSET(Profiles!$K$2,$Z75,MAX(Profiles!$C$2,BX$4-$W75)),
     IF(SSSModel!$C$4="ECC",$EA75*$EB75*IF(MAX(Escalation!$C$2,BX$4-$W75)&gt;$DZ75-1,0,OFFSET(Escalation!$K$2,$Y75,MAX(Escalation!$C$2,BX$4-$W75))),
     IF(SSSModel!$C$4="PV",IF(DV$4=$W75,$EA75*(1+SSSModel!$C$2),0),
     IF(SSSModel!$C$4="FCR",IF(AND(DV$4&gt;=$W75,OFFSET(Profiles!$K$2,$Z75,MAX(Profiles!$C$2,BX$4-$W75))&gt;0),$EC75,0),0))))))</f>
        <v>0</v>
      </c>
      <c r="DW75" s="136">
        <f ca="1">IF(OR($Z75=0,SSSModel!$C$4="CF"),BY75,
IF(LEFT($V75,3)="ON_",
     IF(SSSModel!$C$4="RR",SUMPRODUCT(OFFSET($AC75,0,0,1,$CB$2),OFFSET(Profiles!$K$28,($Z75-1)*(Profiles!$I$26+1)+DW$4-SSSModel!$C$3+1,0,1,$CB$2)),
     IF(SSSModel!$C$4="ECC",$EA75*$EB75*SUMPRODUCT(OFFSET($AC75,0,MAX(0,DW$4-$DZ75-$CA$4+1),1,MIN($DZ75,DW$4-$CA$4+1)),OFFSET(Escalation!$K$24,($Y75-1)*(Escalation!$I$22+1)+DW$4-SSSModel!$C$3+1,MAX(0,DW$4-$DZ75-$CA$4+1),1,MIN($DZ75,DW$4-$CA$4+1))),
     IF(SSSModel!$C$4="PV",BY75*$EA75*(1+SSSModel!$C$2),
     IF(SSSModel!$C$4="FCR",$EC75*SUM(OFFSET($AC75,0,MAX(DW$4-$AC$4-$DZ75+1,0),1,MIN($DZ75,DW$4-$AC$4+1))),0)))),
SUM($AC75:$BZ75)*
     IF(SSSModel!$C$4="RR",OFFSET(Profiles!$K$2,$Z75,MAX(Profiles!$C$2,BY$4-$W75)),
     IF(SSSModel!$C$4="ECC",$EA75*$EB75*IF(MAX(Escalation!$C$2,BY$4-$W75)&gt;$DZ75-1,0,OFFSET(Escalation!$K$2,$Y75,MAX(Escalation!$C$2,BY$4-$W75))),
     IF(SSSModel!$C$4="PV",IF(DW$4=$W75,$EA75*(1+SSSModel!$C$2),0),
     IF(SSSModel!$C$4="FCR",IF(AND(DW$4&gt;=$W75,OFFSET(Profiles!$K$2,$Z75,MAX(Profiles!$C$2,BY$4-$W75))&gt;0),$EC75,0),0))))))</f>
        <v>0</v>
      </c>
      <c r="DX75" s="136">
        <f ca="1">IF(OR($Z75=0,SSSModel!$C$4="CF"),BZ75,
IF(LEFT($V75,3)="ON_",
     IF(SSSModel!$C$4="RR",SUMPRODUCT(OFFSET($AC75,0,0,1,$CB$2),OFFSET(Profiles!$K$28,($Z75-1)*(Profiles!$I$26+1)+DX$4-SSSModel!$C$3+1,0,1,$CB$2)),
     IF(SSSModel!$C$4="ECC",$EA75*$EB75*SUMPRODUCT(OFFSET($AC75,0,MAX(0,DX$4-$DZ75-$CA$4+1),1,MIN($DZ75,DX$4-$CA$4+1)),OFFSET(Escalation!$K$24,($Y75-1)*(Escalation!$I$22+1)+DX$4-SSSModel!$C$3+1,MAX(0,DX$4-$DZ75-$CA$4+1),1,MIN($DZ75,DX$4-$CA$4+1))),
     IF(SSSModel!$C$4="PV",BZ75*$EA75*(1+SSSModel!$C$2),
     IF(SSSModel!$C$4="FCR",$EC75*SUM(OFFSET($AC75,0,MAX(DX$4-$AC$4-$DZ75+1,0),1,MIN($DZ75,DX$4-$AC$4+1))),0)))),
SUM($AC75:$BZ75)*
     IF(SSSModel!$C$4="RR",OFFSET(Profiles!$K$2,$Z75,MAX(Profiles!$C$2,BZ$4-$W75)),
     IF(SSSModel!$C$4="ECC",$EA75*$EB75*IF(MAX(Escalation!$C$2,BZ$4-$W75)&gt;$DZ75-1,0,OFFSET(Escalation!$K$2,$Y75,MAX(Escalation!$C$2,BZ$4-$W75))),
     IF(SSSModel!$C$4="PV",IF(DX$4=$W75,$EA75*(1+SSSModel!$C$2),0),
     IF(SSSModel!$C$4="FCR",IF(AND(DX$4&gt;=$W75,OFFSET(Profiles!$K$2,$Z75,MAX(Profiles!$C$2,BZ$4-$W75))&gt;0),$EC75,0),0))))))</f>
        <v>0</v>
      </c>
      <c r="DY75" s="82">
        <f ca="1">IF($Y75=0,0,OFFSET(Escalation!$B$2,$Y75,0))</f>
        <v>0.02</v>
      </c>
      <c r="DZ75" s="80">
        <f ca="1">IF($Z75=0,0,COUNTIF(OFFSET(Profiles!$K$2,$Z75,0,1,50),"&gt;0"))</f>
        <v>0</v>
      </c>
      <c r="EA75" s="137">
        <f ca="1">IF($Z75=0,0,SUMPRODUCT(Profiles!$C$20:$BH$20,OFFSET(Profiles!$C$2,$Z75,0,1,Profiles!$B$1)))</f>
        <v>0</v>
      </c>
      <c r="EB75" s="24">
        <f>IF($Z75=0,0,((1-(1+DY75)/(1+SSSModel!$C$2))/(1-((1+DY75)/(1+SSSModel!$C$2))^DZ75))*(1+SSSModel!$C$2))</f>
        <v>0</v>
      </c>
      <c r="EC75" s="24">
        <f>IF($Z75=0,0,-PMT(SSSModel!$C$2,DZ75,EA75))</f>
        <v>0</v>
      </c>
    </row>
    <row r="76" spans="3:133" x14ac:dyDescent="0.35">
      <c r="C76" s="18">
        <f t="shared" si="5"/>
        <v>8</v>
      </c>
      <c r="D76" s="18">
        <f t="shared" si="6"/>
        <v>2</v>
      </c>
      <c r="E76" s="18">
        <f t="shared" ca="1" si="10"/>
        <v>0</v>
      </c>
      <c r="G76" s="25" t="str">
        <f ca="1">IF($E76=0,"",OFFSET(Resources!B$26,$E76,0))</f>
        <v/>
      </c>
      <c r="H76" s="25" t="str">
        <f ca="1">IF($E76=0,"",OFFSET(Resources!C$26,$E76,0))</f>
        <v/>
      </c>
      <c r="I76" s="25" t="str">
        <f ca="1">IF($E76=0,"",OFFSET(Resources!$E$26,$E76,0))</f>
        <v/>
      </c>
      <c r="J76" s="16">
        <v>1</v>
      </c>
      <c r="K76" s="16" t="s">
        <v>150</v>
      </c>
      <c r="L76" s="25" t="str">
        <f ca="1">OFFSET(Resources!$CG$24,0,$C76-1)</f>
        <v>On-Going XM</v>
      </c>
      <c r="M76" s="25" t="str">
        <f ca="1">OFFSET(Resources!$CG$25,0,$C76-1)</f>
        <v>O&amp;M</v>
      </c>
      <c r="N76" s="1">
        <v>1</v>
      </c>
      <c r="O76" s="7">
        <f ca="1">IF($E76=0,0,OFFSET(Resources!$CG$26,$E76,$C76-1))</f>
        <v>0</v>
      </c>
      <c r="P76" s="25" t="str">
        <f ca="1">OFFSET(Resources!$CG$26,0,$C76-1)</f>
        <v>$/Yr</v>
      </c>
      <c r="Q76" s="18">
        <f ca="1">IF($E76=0,0,OFFSET(GenAlts!$W$4,$E76,$D76-1))</f>
        <v>0</v>
      </c>
      <c r="R76" s="1">
        <v>1</v>
      </c>
      <c r="S76" t="str">
        <f ca="1">IF($E76=0,"",OFFSET(Resources!$R$26,$E76,0))</f>
        <v/>
      </c>
      <c r="T76" s="1"/>
      <c r="U76" s="25">
        <f ca="1">IF($E76=0,0,OFFSET(Resources!$AB$26,$E76,($C76-1)*Resources!$CI$20))</f>
        <v>0</v>
      </c>
      <c r="V76" s="1"/>
      <c r="W76">
        <f t="shared" ca="1" si="11"/>
        <v>0</v>
      </c>
      <c r="X76">
        <f>IF(T76="",0,MATCH(T76,Profiles!$A$3:$A$22,0))</f>
        <v>0</v>
      </c>
      <c r="Y76" s="10">
        <f ca="1">IF(U76=0,0,MATCH(U76,Escalation!$A$3:$A$18,0))</f>
        <v>0</v>
      </c>
      <c r="Z76">
        <f>IF(V76="",0,MATCH(V76,Profiles!$A$3:$A$22,0))</f>
        <v>0</v>
      </c>
      <c r="AA76" s="8"/>
      <c r="AB76" s="8">
        <v>0</v>
      </c>
      <c r="AC76" s="72">
        <f ca="1">IF(OR(AC$4&lt;$Q76,AC$4&gt;$Q76+IF($S76="",1000,$S76)-1),0,IF(MOD(AC$4-$Q76,IF($R76="",1000,$R76))=0,$O76,0))*IF($Y76&gt;0,(1+INDEX(Escalation!$B$3:$B$18,$Y76,0))^(AC$4-SSSModel!$C$5),1)*IF($X76=0,1,OFFSET(Profiles!$K$2,$X76,MAX(Profiles!$C$2,AC$4-$Q76)))*IF($AA76=1,(1+SSSModel!#REF!),1)</f>
        <v>0</v>
      </c>
      <c r="AD76" s="72">
        <f ca="1">IF(OR(AD$4&lt;$Q76,AD$4&gt;$Q76+IF($S76="",1000,$S76)-1),0,IF(MOD(AD$4-$Q76,IF($R76="",1000,$R76))=0,$O76,0))*IF($Y76&gt;0,(1+INDEX(Escalation!$B$3:$B$18,$Y76,0))^(AD$4-SSSModel!$C$5),1)*IF($X76=0,1,OFFSET(Profiles!$K$2,$X76,MAX(Profiles!$C$2,AD$4-$Q76)))*IF($AA76=1,(1+SSSModel!#REF!),1)</f>
        <v>0</v>
      </c>
      <c r="AE76" s="72">
        <f ca="1">IF(OR(AE$4&lt;$Q76,AE$4&gt;$Q76+IF($S76="",1000,$S76)-1),0,IF(MOD(AE$4-$Q76,IF($R76="",1000,$R76))=0,$O76,0))*IF($Y76&gt;0,(1+INDEX(Escalation!$B$3:$B$18,$Y76,0))^(AE$4-SSSModel!$C$5),1)*IF($X76=0,1,OFFSET(Profiles!$K$2,$X76,MAX(Profiles!$C$2,AE$4-$Q76)))*IF($AA76=1,(1+SSSModel!#REF!),1)</f>
        <v>0</v>
      </c>
      <c r="AF76" s="72">
        <f ca="1">IF(OR(AF$4&lt;$Q76,AF$4&gt;$Q76+IF($S76="",1000,$S76)-1),0,IF(MOD(AF$4-$Q76,IF($R76="",1000,$R76))=0,$O76,0))*IF($Y76&gt;0,(1+INDEX(Escalation!$B$3:$B$18,$Y76,0))^(AF$4-SSSModel!$C$5),1)*IF($X76=0,1,OFFSET(Profiles!$K$2,$X76,MAX(Profiles!$C$2,AF$4-$Q76)))*IF($AA76=1,(1+SSSModel!#REF!),1)</f>
        <v>0</v>
      </c>
      <c r="AG76" s="72">
        <f ca="1">IF(OR(AG$4&lt;$Q76,AG$4&gt;$Q76+IF($S76="",1000,$S76)-1),0,IF(MOD(AG$4-$Q76,IF($R76="",1000,$R76))=0,$O76,0))*IF($Y76&gt;0,(1+INDEX(Escalation!$B$3:$B$18,$Y76,0))^(AG$4-SSSModel!$C$5),1)*IF($X76=0,1,OFFSET(Profiles!$K$2,$X76,MAX(Profiles!$C$2,AG$4-$Q76)))*IF($AA76=1,(1+SSSModel!#REF!),1)</f>
        <v>0</v>
      </c>
      <c r="AH76" s="72">
        <f ca="1">IF(OR(AH$4&lt;$Q76,AH$4&gt;$Q76+IF($S76="",1000,$S76)-1),0,IF(MOD(AH$4-$Q76,IF($R76="",1000,$R76))=0,$O76,0))*IF($Y76&gt;0,(1+INDEX(Escalation!$B$3:$B$18,$Y76,0))^(AH$4-SSSModel!$C$5),1)*IF($X76=0,1,OFFSET(Profiles!$K$2,$X76,MAX(Profiles!$C$2,AH$4-$Q76)))*IF($AA76=1,(1+SSSModel!#REF!),1)</f>
        <v>0</v>
      </c>
      <c r="AI76" s="72">
        <f ca="1">IF(OR(AI$4&lt;$Q76,AI$4&gt;$Q76+IF($S76="",1000,$S76)-1),0,IF(MOD(AI$4-$Q76,IF($R76="",1000,$R76))=0,$O76,0))*IF($Y76&gt;0,(1+INDEX(Escalation!$B$3:$B$18,$Y76,0))^(AI$4-SSSModel!$C$5),1)*IF($X76=0,1,OFFSET(Profiles!$K$2,$X76,MAX(Profiles!$C$2,AI$4-$Q76)))*IF($AA76=1,(1+SSSModel!#REF!),1)</f>
        <v>0</v>
      </c>
      <c r="AJ76" s="72">
        <f ca="1">IF(OR(AJ$4&lt;$Q76,AJ$4&gt;$Q76+IF($S76="",1000,$S76)-1),0,IF(MOD(AJ$4-$Q76,IF($R76="",1000,$R76))=0,$O76,0))*IF($Y76&gt;0,(1+INDEX(Escalation!$B$3:$B$18,$Y76,0))^(AJ$4-SSSModel!$C$5),1)*IF($X76=0,1,OFFSET(Profiles!$K$2,$X76,MAX(Profiles!$C$2,AJ$4-$Q76)))*IF($AA76=1,(1+SSSModel!#REF!),1)</f>
        <v>0</v>
      </c>
      <c r="AK76" s="72">
        <f ca="1">IF(OR(AK$4&lt;$Q76,AK$4&gt;$Q76+IF($S76="",1000,$S76)-1),0,IF(MOD(AK$4-$Q76,IF($R76="",1000,$R76))=0,$O76,0))*IF($Y76&gt;0,(1+INDEX(Escalation!$B$3:$B$18,$Y76,0))^(AK$4-SSSModel!$C$5),1)*IF($X76=0,1,OFFSET(Profiles!$K$2,$X76,MAX(Profiles!$C$2,AK$4-$Q76)))*IF($AA76=1,(1+SSSModel!#REF!),1)</f>
        <v>0</v>
      </c>
      <c r="AL76" s="72">
        <f ca="1">IF(OR(AL$4&lt;$Q76,AL$4&gt;$Q76+IF($S76="",1000,$S76)-1),0,IF(MOD(AL$4-$Q76,IF($R76="",1000,$R76))=0,$O76,0))*IF($Y76&gt;0,(1+INDEX(Escalation!$B$3:$B$18,$Y76,0))^(AL$4-SSSModel!$C$5),1)*IF($X76=0,1,OFFSET(Profiles!$K$2,$X76,MAX(Profiles!$C$2,AL$4-$Q76)))*IF($AA76=1,(1+SSSModel!#REF!),1)</f>
        <v>0</v>
      </c>
      <c r="AM76" s="72">
        <f ca="1">IF(OR(AM$4&lt;$Q76,AM$4&gt;$Q76+IF($S76="",1000,$S76)-1),0,IF(MOD(AM$4-$Q76,IF($R76="",1000,$R76))=0,$O76,0))*IF($Y76&gt;0,(1+INDEX(Escalation!$B$3:$B$18,$Y76,0))^(AM$4-SSSModel!$C$5),1)*IF($X76=0,1,OFFSET(Profiles!$K$2,$X76,MAX(Profiles!$C$2,AM$4-$Q76)))*IF($AA76=1,(1+SSSModel!#REF!),1)</f>
        <v>0</v>
      </c>
      <c r="AN76" s="72">
        <f ca="1">IF(OR(AN$4&lt;$Q76,AN$4&gt;$Q76+IF($S76="",1000,$S76)-1),0,IF(MOD(AN$4-$Q76,IF($R76="",1000,$R76))=0,$O76,0))*IF($Y76&gt;0,(1+INDEX(Escalation!$B$3:$B$18,$Y76,0))^(AN$4-SSSModel!$C$5),1)*IF($X76=0,1,OFFSET(Profiles!$K$2,$X76,MAX(Profiles!$C$2,AN$4-$Q76)))*IF($AA76=1,(1+SSSModel!#REF!),1)</f>
        <v>0</v>
      </c>
      <c r="AO76" s="72">
        <f ca="1">IF(OR(AO$4&lt;$Q76,AO$4&gt;$Q76+IF($S76="",1000,$S76)-1),0,IF(MOD(AO$4-$Q76,IF($R76="",1000,$R76))=0,$O76,0))*IF($Y76&gt;0,(1+INDEX(Escalation!$B$3:$B$18,$Y76,0))^(AO$4-SSSModel!$C$5),1)*IF($X76=0,1,OFFSET(Profiles!$K$2,$X76,MAX(Profiles!$C$2,AO$4-$Q76)))*IF($AA76=1,(1+SSSModel!#REF!),1)</f>
        <v>0</v>
      </c>
      <c r="AP76" s="72">
        <f ca="1">IF(OR(AP$4&lt;$Q76,AP$4&gt;$Q76+IF($S76="",1000,$S76)-1),0,IF(MOD(AP$4-$Q76,IF($R76="",1000,$R76))=0,$O76,0))*IF($Y76&gt;0,(1+INDEX(Escalation!$B$3:$B$18,$Y76,0))^(AP$4-SSSModel!$C$5),1)*IF($X76=0,1,OFFSET(Profiles!$K$2,$X76,MAX(Profiles!$C$2,AP$4-$Q76)))*IF($AA76=1,(1+SSSModel!#REF!),1)</f>
        <v>0</v>
      </c>
      <c r="AQ76" s="72">
        <f ca="1">IF(OR(AQ$4&lt;$Q76,AQ$4&gt;$Q76+IF($S76="",1000,$S76)-1),0,IF(MOD(AQ$4-$Q76,IF($R76="",1000,$R76))=0,$O76,0))*IF($Y76&gt;0,(1+INDEX(Escalation!$B$3:$B$18,$Y76,0))^(AQ$4-SSSModel!$C$5),1)*IF($X76=0,1,OFFSET(Profiles!$K$2,$X76,MAX(Profiles!$C$2,AQ$4-$Q76)))*IF($AA76=1,(1+SSSModel!#REF!),1)</f>
        <v>0</v>
      </c>
      <c r="AR76" s="72">
        <f ca="1">IF(OR(AR$4&lt;$Q76,AR$4&gt;$Q76+IF($S76="",1000,$S76)-1),0,IF(MOD(AR$4-$Q76,IF($R76="",1000,$R76))=0,$O76,0))*IF($Y76&gt;0,(1+INDEX(Escalation!$B$3:$B$18,$Y76,0))^(AR$4-SSSModel!$C$5),1)*IF($X76=0,1,OFFSET(Profiles!$K$2,$X76,MAX(Profiles!$C$2,AR$4-$Q76)))*IF($AA76=1,(1+SSSModel!#REF!),1)</f>
        <v>0</v>
      </c>
      <c r="AS76" s="72">
        <f ca="1">IF(OR(AS$4&lt;$Q76,AS$4&gt;$Q76+IF($S76="",1000,$S76)-1),0,IF(MOD(AS$4-$Q76,IF($R76="",1000,$R76))=0,$O76,0))*IF($Y76&gt;0,(1+INDEX(Escalation!$B$3:$B$18,$Y76,0))^(AS$4-SSSModel!$C$5),1)*IF($X76=0,1,OFFSET(Profiles!$K$2,$X76,MAX(Profiles!$C$2,AS$4-$Q76)))*IF($AA76=1,(1+SSSModel!#REF!),1)</f>
        <v>0</v>
      </c>
      <c r="AT76" s="72">
        <f ca="1">IF(OR(AT$4&lt;$Q76,AT$4&gt;$Q76+IF($S76="",1000,$S76)-1),0,IF(MOD(AT$4-$Q76,IF($R76="",1000,$R76))=0,$O76,0))*IF($Y76&gt;0,(1+INDEX(Escalation!$B$3:$B$18,$Y76,0))^(AT$4-SSSModel!$C$5),1)*IF($X76=0,1,OFFSET(Profiles!$K$2,$X76,MAX(Profiles!$C$2,AT$4-$Q76)))*IF($AA76=1,(1+SSSModel!#REF!),1)</f>
        <v>0</v>
      </c>
      <c r="AU76" s="72">
        <f ca="1">IF(OR(AU$4&lt;$Q76,AU$4&gt;$Q76+IF($S76="",1000,$S76)-1),0,IF(MOD(AU$4-$Q76,IF($R76="",1000,$R76))=0,$O76,0))*IF($Y76&gt;0,(1+INDEX(Escalation!$B$3:$B$18,$Y76,0))^(AU$4-SSSModel!$C$5),1)*IF($X76=0,1,OFFSET(Profiles!$K$2,$X76,MAX(Profiles!$C$2,AU$4-$Q76)))*IF($AA76=1,(1+SSSModel!#REF!),1)</f>
        <v>0</v>
      </c>
      <c r="AV76" s="72">
        <f ca="1">IF(OR(AV$4&lt;$Q76,AV$4&gt;$Q76+IF($S76="",1000,$S76)-1),0,IF(MOD(AV$4-$Q76,IF($R76="",1000,$R76))=0,$O76,0))*IF($Y76&gt;0,(1+INDEX(Escalation!$B$3:$B$18,$Y76,0))^(AV$4-SSSModel!$C$5),1)*IF($X76=0,1,OFFSET(Profiles!$K$2,$X76,MAX(Profiles!$C$2,AV$4-$Q76)))*IF($AA76=1,(1+SSSModel!#REF!),1)</f>
        <v>0</v>
      </c>
      <c r="AW76" s="72">
        <f ca="1">IF(OR(AW$4&lt;$Q76,AW$4&gt;$Q76+IF($S76="",1000,$S76)-1),0,IF(MOD(AW$4-$Q76,IF($R76="",1000,$R76))=0,$O76,0))*IF($Y76&gt;0,(1+INDEX(Escalation!$B$3:$B$18,$Y76,0))^(AW$4-SSSModel!$C$5),1)*IF($X76=0,1,OFFSET(Profiles!$K$2,$X76,MAX(Profiles!$C$2,AW$4-$Q76)))*IF($AA76=1,(1+SSSModel!#REF!),1)</f>
        <v>0</v>
      </c>
      <c r="AX76" s="72">
        <f ca="1">IF(OR(AX$4&lt;$Q76,AX$4&gt;$Q76+IF($S76="",1000,$S76)-1),0,IF(MOD(AX$4-$Q76,IF($R76="",1000,$R76))=0,$O76,0))*IF($Y76&gt;0,(1+INDEX(Escalation!$B$3:$B$18,$Y76,0))^(AX$4-SSSModel!$C$5),1)*IF($X76=0,1,OFFSET(Profiles!$K$2,$X76,MAX(Profiles!$C$2,AX$4-$Q76)))*IF($AA76=1,(1+SSSModel!#REF!),1)</f>
        <v>0</v>
      </c>
      <c r="AY76" s="72">
        <f ca="1">IF(OR(AY$4&lt;$Q76,AY$4&gt;$Q76+IF($S76="",1000,$S76)-1),0,IF(MOD(AY$4-$Q76,IF($R76="",1000,$R76))=0,$O76,0))*IF($Y76&gt;0,(1+INDEX(Escalation!$B$3:$B$18,$Y76,0))^(AY$4-SSSModel!$C$5),1)*IF($X76=0,1,OFFSET(Profiles!$K$2,$X76,MAX(Profiles!$C$2,AY$4-$Q76)))*IF($AA76=1,(1+SSSModel!#REF!),1)</f>
        <v>0</v>
      </c>
      <c r="AZ76" s="72">
        <f ca="1">IF(OR(AZ$4&lt;$Q76,AZ$4&gt;$Q76+IF($S76="",1000,$S76)-1),0,IF(MOD(AZ$4-$Q76,IF($R76="",1000,$R76))=0,$O76,0))*IF($Y76&gt;0,(1+INDEX(Escalation!$B$3:$B$18,$Y76,0))^(AZ$4-SSSModel!$C$5),1)*IF($X76=0,1,OFFSET(Profiles!$K$2,$X76,MAX(Profiles!$C$2,AZ$4-$Q76)))*IF($AA76=1,(1+SSSModel!#REF!),1)</f>
        <v>0</v>
      </c>
      <c r="BA76" s="72">
        <f ca="1">IF(OR(BA$4&lt;$Q76,BA$4&gt;$Q76+IF($S76="",1000,$S76)-1),0,IF(MOD(BA$4-$Q76,IF($R76="",1000,$R76))=0,$O76,0))*IF($Y76&gt;0,(1+INDEX(Escalation!$B$3:$B$18,$Y76,0))^(BA$4-SSSModel!$C$5),1)*IF($X76=0,1,OFFSET(Profiles!$K$2,$X76,MAX(Profiles!$C$2,BA$4-$Q76)))*IF($AA76=1,(1+SSSModel!#REF!),1)</f>
        <v>0</v>
      </c>
      <c r="BB76" s="72">
        <f ca="1">IF(OR(BB$4&lt;$Q76,BB$4&gt;$Q76+IF($S76="",1000,$S76)-1),0,IF(MOD(BB$4-$Q76,IF($R76="",1000,$R76))=0,$O76,0))*IF($Y76&gt;0,(1+INDEX(Escalation!$B$3:$B$18,$Y76,0))^(BB$4-SSSModel!$C$5),1)*IF($X76=0,1,OFFSET(Profiles!$K$2,$X76,MAX(Profiles!$C$2,BB$4-$Q76)))*IF($AA76=1,(1+SSSModel!#REF!),1)</f>
        <v>0</v>
      </c>
      <c r="BC76" s="72">
        <f ca="1">IF(OR(BC$4&lt;$Q76,BC$4&gt;$Q76+IF($S76="",1000,$S76)-1),0,IF(MOD(BC$4-$Q76,IF($R76="",1000,$R76))=0,$O76,0))*IF($Y76&gt;0,(1+INDEX(Escalation!$B$3:$B$18,$Y76,0))^(BC$4-SSSModel!$C$5),1)*IF($X76=0,1,OFFSET(Profiles!$K$2,$X76,MAX(Profiles!$C$2,BC$4-$Q76)))*IF($AA76=1,(1+SSSModel!#REF!),1)</f>
        <v>0</v>
      </c>
      <c r="BD76" s="72">
        <f ca="1">IF(OR(BD$4&lt;$Q76,BD$4&gt;$Q76+IF($S76="",1000,$S76)-1),0,IF(MOD(BD$4-$Q76,IF($R76="",1000,$R76))=0,$O76,0))*IF($Y76&gt;0,(1+INDEX(Escalation!$B$3:$B$18,$Y76,0))^(BD$4-SSSModel!$C$5),1)*IF($X76=0,1,OFFSET(Profiles!$K$2,$X76,MAX(Profiles!$C$2,BD$4-$Q76)))*IF($AA76=1,(1+SSSModel!#REF!),1)</f>
        <v>0</v>
      </c>
      <c r="BE76" s="72">
        <f ca="1">IF(OR(BE$4&lt;$Q76,BE$4&gt;$Q76+IF($S76="",1000,$S76)-1),0,IF(MOD(BE$4-$Q76,IF($R76="",1000,$R76))=0,$O76,0))*IF($Y76&gt;0,(1+INDEX(Escalation!$B$3:$B$18,$Y76,0))^(BE$4-SSSModel!$C$5),1)*IF($X76=0,1,OFFSET(Profiles!$K$2,$X76,MAX(Profiles!$C$2,BE$4-$Q76)))*IF($AA76=1,(1+SSSModel!#REF!),1)</f>
        <v>0</v>
      </c>
      <c r="BF76" s="72">
        <f ca="1">IF(OR(BF$4&lt;$Q76,BF$4&gt;$Q76+IF($S76="",1000,$S76)-1),0,IF(MOD(BF$4-$Q76,IF($R76="",1000,$R76))=0,$O76,0))*IF($Y76&gt;0,(1+INDEX(Escalation!$B$3:$B$18,$Y76,0))^(BF$4-SSSModel!$C$5),1)*IF($X76=0,1,OFFSET(Profiles!$K$2,$X76,MAX(Profiles!$C$2,BF$4-$Q76)))*IF($AA76=1,(1+SSSModel!#REF!),1)</f>
        <v>0</v>
      </c>
      <c r="BG76" s="72">
        <f ca="1">IF(OR(BG$4&lt;$Q76,BG$4&gt;$Q76+IF($S76="",1000,$S76)-1),0,IF(MOD(BG$4-$Q76,IF($R76="",1000,$R76))=0,$O76,0))*IF($Y76&gt;0,(1+INDEX(Escalation!$B$3:$B$18,$Y76,0))^(BG$4-SSSModel!$C$5),1)*IF($X76=0,1,OFFSET(Profiles!$K$2,$X76,MAX(Profiles!$C$2,BG$4-$Q76)))*IF($AA76=1,(1+SSSModel!#REF!),1)</f>
        <v>0</v>
      </c>
      <c r="BH76" s="72">
        <f ca="1">IF(OR(BH$4&lt;$Q76,BH$4&gt;$Q76+IF($S76="",1000,$S76)-1),0,IF(MOD(BH$4-$Q76,IF($R76="",1000,$R76))=0,$O76,0))*IF($Y76&gt;0,(1+INDEX(Escalation!$B$3:$B$18,$Y76,0))^(BH$4-SSSModel!$C$5),1)*IF($X76=0,1,OFFSET(Profiles!$K$2,$X76,MAX(Profiles!$C$2,BH$4-$Q76)))*IF($AA76=1,(1+SSSModel!#REF!),1)</f>
        <v>0</v>
      </c>
      <c r="BI76" s="72">
        <f ca="1">IF(OR(BI$4&lt;$Q76,BI$4&gt;$Q76+IF($S76="",1000,$S76)-1),0,IF(MOD(BI$4-$Q76,IF($R76="",1000,$R76))=0,$O76,0))*IF($Y76&gt;0,(1+INDEX(Escalation!$B$3:$B$18,$Y76,0))^(BI$4-SSSModel!$C$5),1)*IF($X76=0,1,OFFSET(Profiles!$K$2,$X76,MAX(Profiles!$C$2,BI$4-$Q76)))*IF($AA76=1,(1+SSSModel!#REF!),1)</f>
        <v>0</v>
      </c>
      <c r="BJ76" s="72">
        <f ca="1">IF(OR(BJ$4&lt;$Q76,BJ$4&gt;$Q76+IF($S76="",1000,$S76)-1),0,IF(MOD(BJ$4-$Q76,IF($R76="",1000,$R76))=0,$O76,0))*IF($Y76&gt;0,(1+INDEX(Escalation!$B$3:$B$18,$Y76,0))^(BJ$4-SSSModel!$C$5),1)*IF($X76=0,1,OFFSET(Profiles!$K$2,$X76,MAX(Profiles!$C$2,BJ$4-$Q76)))*IF($AA76=1,(1+SSSModel!#REF!),1)</f>
        <v>0</v>
      </c>
      <c r="BK76" s="72">
        <f ca="1">IF(OR(BK$4&lt;$Q76,BK$4&gt;$Q76+IF($S76="",1000,$S76)-1),0,IF(MOD(BK$4-$Q76,IF($R76="",1000,$R76))=0,$O76,0))*IF($Y76&gt;0,(1+INDEX(Escalation!$B$3:$B$18,$Y76,0))^(BK$4-SSSModel!$C$5),1)*IF($X76=0,1,OFFSET(Profiles!$K$2,$X76,MAX(Profiles!$C$2,BK$4-$Q76)))*IF($AA76=1,(1+SSSModel!#REF!),1)</f>
        <v>0</v>
      </c>
      <c r="BL76" s="72">
        <f ca="1">IF(OR(BL$4&lt;$Q76,BL$4&gt;$Q76+IF($S76="",1000,$S76)-1),0,IF(MOD(BL$4-$Q76,IF($R76="",1000,$R76))=0,$O76,0))*IF($Y76&gt;0,(1+INDEX(Escalation!$B$3:$B$18,$Y76,0))^(BL$4-SSSModel!$C$5),1)*IF($X76=0,1,OFFSET(Profiles!$K$2,$X76,MAX(Profiles!$C$2,BL$4-$Q76)))*IF($AA76=1,(1+SSSModel!#REF!),1)</f>
        <v>0</v>
      </c>
      <c r="BM76" s="72">
        <f ca="1">IF(OR(BM$4&lt;$Q76,BM$4&gt;$Q76+IF($S76="",1000,$S76)-1),0,IF(MOD(BM$4-$Q76,IF($R76="",1000,$R76))=0,$O76,0))*IF($Y76&gt;0,(1+INDEX(Escalation!$B$3:$B$18,$Y76,0))^(BM$4-SSSModel!$C$5),1)*IF($X76=0,1,OFFSET(Profiles!$K$2,$X76,MAX(Profiles!$C$2,BM$4-$Q76)))*IF($AA76=1,(1+SSSModel!#REF!),1)</f>
        <v>0</v>
      </c>
      <c r="BN76" s="72">
        <f ca="1">IF(OR(BN$4&lt;$Q76,BN$4&gt;$Q76+IF($S76="",1000,$S76)-1),0,IF(MOD(BN$4-$Q76,IF($R76="",1000,$R76))=0,$O76,0))*IF($Y76&gt;0,(1+INDEX(Escalation!$B$3:$B$18,$Y76,0))^(BN$4-SSSModel!$C$5),1)*IF($X76=0,1,OFFSET(Profiles!$K$2,$X76,MAX(Profiles!$C$2,BN$4-$Q76)))*IF($AA76=1,(1+SSSModel!#REF!),1)</f>
        <v>0</v>
      </c>
      <c r="BO76" s="72">
        <f ca="1">IF(OR(BO$4&lt;$Q76,BO$4&gt;$Q76+IF($S76="",1000,$S76)-1),0,IF(MOD(BO$4-$Q76,IF($R76="",1000,$R76))=0,$O76,0))*IF($Y76&gt;0,(1+INDEX(Escalation!$B$3:$B$18,$Y76,0))^(BO$4-SSSModel!$C$5),1)*IF($X76=0,1,OFFSET(Profiles!$K$2,$X76,MAX(Profiles!$C$2,BO$4-$Q76)))*IF($AA76=1,(1+SSSModel!#REF!),1)</f>
        <v>0</v>
      </c>
      <c r="BP76" s="72">
        <f ca="1">IF(OR(BP$4&lt;$Q76,BP$4&gt;$Q76+IF($S76="",1000,$S76)-1),0,IF(MOD(BP$4-$Q76,IF($R76="",1000,$R76))=0,$O76,0))*IF($Y76&gt;0,(1+INDEX(Escalation!$B$3:$B$18,$Y76,0))^(BP$4-SSSModel!$C$5),1)*IF($X76=0,1,OFFSET(Profiles!$K$2,$X76,MAX(Profiles!$C$2,BP$4-$Q76)))*IF($AA76=1,(1+SSSModel!#REF!),1)</f>
        <v>0</v>
      </c>
      <c r="BQ76" s="72">
        <f ca="1">IF(OR(BQ$4&lt;$Q76,BQ$4&gt;$Q76+IF($S76="",1000,$S76)-1),0,IF(MOD(BQ$4-$Q76,IF($R76="",1000,$R76))=0,$O76,0))*IF($Y76&gt;0,(1+INDEX(Escalation!$B$3:$B$18,$Y76,0))^(BQ$4-SSSModel!$C$5),1)*IF($X76=0,1,OFFSET(Profiles!$K$2,$X76,MAX(Profiles!$C$2,BQ$4-$Q76)))*IF($AA76=1,(1+SSSModel!#REF!),1)</f>
        <v>0</v>
      </c>
      <c r="BR76" s="72">
        <f ca="1">IF(OR(BR$4&lt;$Q76,BR$4&gt;$Q76+IF($S76="",1000,$S76)-1),0,IF(MOD(BR$4-$Q76,IF($R76="",1000,$R76))=0,$O76,0))*IF($Y76&gt;0,(1+INDEX(Escalation!$B$3:$B$18,$Y76,0))^(BR$4-SSSModel!$C$5),1)*IF($X76=0,1,OFFSET(Profiles!$K$2,$X76,MAX(Profiles!$C$2,BR$4-$Q76)))*IF($AA76=1,(1+SSSModel!#REF!),1)</f>
        <v>0</v>
      </c>
      <c r="BS76" s="72">
        <f ca="1">IF(OR(BS$4&lt;$Q76,BS$4&gt;$Q76+IF($S76="",1000,$S76)-1),0,IF(MOD(BS$4-$Q76,IF($R76="",1000,$R76))=0,$O76,0))*IF($Y76&gt;0,(1+INDEX(Escalation!$B$3:$B$18,$Y76,0))^(BS$4-SSSModel!$C$5),1)*IF($X76=0,1,OFFSET(Profiles!$K$2,$X76,MAX(Profiles!$C$2,BS$4-$Q76)))*IF($AA76=1,(1+SSSModel!#REF!),1)</f>
        <v>0</v>
      </c>
      <c r="BT76" s="72">
        <f ca="1">IF(OR(BT$4&lt;$Q76,BT$4&gt;$Q76+IF($S76="",1000,$S76)-1),0,IF(MOD(BT$4-$Q76,IF($R76="",1000,$R76))=0,$O76,0))*IF($Y76&gt;0,(1+INDEX(Escalation!$B$3:$B$18,$Y76,0))^(BT$4-SSSModel!$C$5),1)*IF($X76=0,1,OFFSET(Profiles!$K$2,$X76,MAX(Profiles!$C$2,BT$4-$Q76)))*IF($AA76=1,(1+SSSModel!#REF!),1)</f>
        <v>0</v>
      </c>
      <c r="BU76" s="72">
        <f ca="1">IF(OR(BU$4&lt;$Q76,BU$4&gt;$Q76+IF($S76="",1000,$S76)-1),0,IF(MOD(BU$4-$Q76,IF($R76="",1000,$R76))=0,$O76,0))*IF($Y76&gt;0,(1+INDEX(Escalation!$B$3:$B$18,$Y76,0))^(BU$4-SSSModel!$C$5),1)*IF($X76=0,1,OFFSET(Profiles!$K$2,$X76,MAX(Profiles!$C$2,BU$4-$Q76)))*IF($AA76=1,(1+SSSModel!#REF!),1)</f>
        <v>0</v>
      </c>
      <c r="BV76" s="72">
        <f ca="1">IF(OR(BV$4&lt;$Q76,BV$4&gt;$Q76+IF($S76="",1000,$S76)-1),0,IF(MOD(BV$4-$Q76,IF($R76="",1000,$R76))=0,$O76,0))*IF($Y76&gt;0,(1+INDEX(Escalation!$B$3:$B$18,$Y76,0))^(BV$4-SSSModel!$C$5),1)*IF($X76=0,1,OFFSET(Profiles!$K$2,$X76,MAX(Profiles!$C$2,BV$4-$Q76)))*IF($AA76=1,(1+SSSModel!#REF!),1)</f>
        <v>0</v>
      </c>
      <c r="BW76" s="72">
        <f ca="1">IF(OR(BW$4&lt;$Q76,BW$4&gt;$Q76+IF($S76="",1000,$S76)-1),0,IF(MOD(BW$4-$Q76,IF($R76="",1000,$R76))=0,$O76,0))*IF($Y76&gt;0,(1+INDEX(Escalation!$B$3:$B$18,$Y76,0))^(BW$4-SSSModel!$C$5),1)*IF($X76=0,1,OFFSET(Profiles!$K$2,$X76,MAX(Profiles!$C$2,BW$4-$Q76)))*IF($AA76=1,(1+SSSModel!#REF!),1)</f>
        <v>0</v>
      </c>
      <c r="BX76" s="72">
        <f ca="1">IF(OR(BX$4&lt;$Q76,BX$4&gt;$Q76+IF($S76="",1000,$S76)-1),0,IF(MOD(BX$4-$Q76,IF($R76="",1000,$R76))=0,$O76,0))*IF($Y76&gt;0,(1+INDEX(Escalation!$B$3:$B$18,$Y76,0))^(BX$4-SSSModel!$C$5),1)*IF($X76=0,1,OFFSET(Profiles!$K$2,$X76,MAX(Profiles!$C$2,BX$4-$Q76)))*IF($AA76=1,(1+SSSModel!#REF!),1)</f>
        <v>0</v>
      </c>
      <c r="BY76" s="72">
        <f ca="1">IF(OR(BY$4&lt;$Q76,BY$4&gt;$Q76+IF($S76="",1000,$S76)-1),0,IF(MOD(BY$4-$Q76,IF($R76="",1000,$R76))=0,$O76,0))*IF($Y76&gt;0,(1+INDEX(Escalation!$B$3:$B$18,$Y76,0))^(BY$4-SSSModel!$C$5),1)*IF($X76=0,1,OFFSET(Profiles!$K$2,$X76,MAX(Profiles!$C$2,BY$4-$Q76)))*IF($AA76=1,(1+SSSModel!#REF!),1)</f>
        <v>0</v>
      </c>
      <c r="BZ76" s="72">
        <f ca="1">IF(OR(BZ$4&lt;$Q76,BZ$4&gt;$Q76+IF($S76="",1000,$S76)-1),0,IF(MOD(BZ$4-$Q76,IF($R76="",1000,$R76))=0,$O76,0))*IF($Y76&gt;0,(1+INDEX(Escalation!$B$3:$B$18,$Y76,0))^(BZ$4-SSSModel!$C$5),1)*IF($X76=0,1,OFFSET(Profiles!$K$2,$X76,MAX(Profiles!$C$2,BZ$4-$Q76)))*IF($AA76=1,(1+SSSModel!#REF!),1)</f>
        <v>0</v>
      </c>
      <c r="CA76" s="134">
        <f ca="1">IF(OR($Z76=0,SSSModel!$C$4="CF"),AC76,
IF(LEFT($V76,3)="ON_",
     IF(SSSModel!$C$4="RR",SUMPRODUCT(OFFSET($AC76,0,0,1,$CB$2),OFFSET(Profiles!$K$28,($Z76-1)*(Profiles!$I$26+1)+CA$4-SSSModel!$C$3+1,0,1,$CB$2)),
     IF(SSSModel!$C$4="ECC",$EA76*$EB76*SUMPRODUCT(OFFSET($AC76,0,MAX(0,CA$4-$DZ76-$CA$4+1),1,MIN($DZ76,CA$4-$CA$4+1)),OFFSET(Escalation!$K$24,($Y76-1)*(Escalation!$I$22+1)+CA$4-SSSModel!$C$3+1,MAX(0,CA$4-$DZ76-$CA$4+1),1,MIN($DZ76,CA$4-$CA$4+1))),
     IF(SSSModel!$C$4="PV",AC76*$EA76*(1+SSSModel!$C$2),
     IF(SSSModel!$C$4="FCR",$EC76*SUM(OFFSET($AC76,0,MAX(CA$4-$AC$4-$DZ76+1,0),1,MIN($DZ76,CA$4-$AC$4+1))),0)))),
SUM($AC76:$BZ76)*
     IF(SSSModel!$C$4="RR",OFFSET(Profiles!$K$2,$Z76,MAX(Profiles!$C$2,AC$4-$W76)),
     IF(SSSModel!$C$4="ECC",$EA76*$EB76*IF(MAX(Escalation!$C$2,AC$4-$W76)&gt;$DZ76-1,0,OFFSET(Escalation!$K$2,$Y76,MAX(Escalation!$C$2,AC$4-$W76))),
     IF(SSSModel!$C$4="PV",IF(CA$4=$W76,$EA76*(1+SSSModel!$C$2),0),
     IF(SSSModel!$C$4="FCR",IF(AND(CA$4&gt;=$W76,OFFSET(Profiles!$K$2,$Z76,MAX(Profiles!$C$2,AC$4-$W76))&gt;0),$EC76,0),0))))))</f>
        <v>0</v>
      </c>
      <c r="CB76" s="135">
        <f ca="1">IF(OR($Z76=0,SSSModel!$C$4="CF"),AD76,
IF(LEFT($V76,3)="ON_",
     IF(SSSModel!$C$4="RR",SUMPRODUCT(OFFSET($AC76,0,0,1,$CB$2),OFFSET(Profiles!$K$28,($Z76-1)*(Profiles!$I$26+1)+CB$4-SSSModel!$C$3+1,0,1,$CB$2)),
     IF(SSSModel!$C$4="ECC",$EA76*$EB76*SUMPRODUCT(OFFSET($AC76,0,MAX(0,CB$4-$DZ76-$CA$4+1),1,MIN($DZ76,CB$4-$CA$4+1)),OFFSET(Escalation!$K$24,($Y76-1)*(Escalation!$I$22+1)+CB$4-SSSModel!$C$3+1,MAX(0,CB$4-$DZ76-$CA$4+1),1,MIN($DZ76,CB$4-$CA$4+1))),
     IF(SSSModel!$C$4="PV",AD76*$EA76*(1+SSSModel!$C$2),
     IF(SSSModel!$C$4="FCR",$EC76*SUM(OFFSET($AC76,0,MAX(CB$4-$AC$4-$DZ76+1,0),1,MIN($DZ76,CB$4-$AC$4+1))),0)))),
SUM($AC76:$BZ76)*
     IF(SSSModel!$C$4="RR",OFFSET(Profiles!$K$2,$Z76,MAX(Profiles!$C$2,AD$4-$W76)),
     IF(SSSModel!$C$4="ECC",$EA76*$EB76*IF(MAX(Escalation!$C$2,AD$4-$W76)&gt;$DZ76-1,0,OFFSET(Escalation!$K$2,$Y76,MAX(Escalation!$C$2,AD$4-$W76))),
     IF(SSSModel!$C$4="PV",IF(CB$4=$W76,$EA76*(1+SSSModel!$C$2),0),
     IF(SSSModel!$C$4="FCR",IF(AND(CB$4&gt;=$W76,OFFSET(Profiles!$K$2,$Z76,MAX(Profiles!$C$2,AD$4-$W76))&gt;0),$EC76,0),0))))))</f>
        <v>0</v>
      </c>
      <c r="CC76" s="135">
        <f ca="1">IF(OR($Z76=0,SSSModel!$C$4="CF"),AE76,
IF(LEFT($V76,3)="ON_",
     IF(SSSModel!$C$4="RR",SUMPRODUCT(OFFSET($AC76,0,0,1,$CB$2),OFFSET(Profiles!$K$28,($Z76-1)*(Profiles!$I$26+1)+CC$4-SSSModel!$C$3+1,0,1,$CB$2)),
     IF(SSSModel!$C$4="ECC",$EA76*$EB76*SUMPRODUCT(OFFSET($AC76,0,MAX(0,CC$4-$DZ76-$CA$4+1),1,MIN($DZ76,CC$4-$CA$4+1)),OFFSET(Escalation!$K$24,($Y76-1)*(Escalation!$I$22+1)+CC$4-SSSModel!$C$3+1,MAX(0,CC$4-$DZ76-$CA$4+1),1,MIN($DZ76,CC$4-$CA$4+1))),
     IF(SSSModel!$C$4="PV",AE76*$EA76*(1+SSSModel!$C$2),
     IF(SSSModel!$C$4="FCR",$EC76*SUM(OFFSET($AC76,0,MAX(CC$4-$AC$4-$DZ76+1,0),1,MIN($DZ76,CC$4-$AC$4+1))),0)))),
SUM($AC76:$BZ76)*
     IF(SSSModel!$C$4="RR",OFFSET(Profiles!$K$2,$Z76,MAX(Profiles!$C$2,AE$4-$W76)),
     IF(SSSModel!$C$4="ECC",$EA76*$EB76*IF(MAX(Escalation!$C$2,AE$4-$W76)&gt;$DZ76-1,0,OFFSET(Escalation!$K$2,$Y76,MAX(Escalation!$C$2,AE$4-$W76))),
     IF(SSSModel!$C$4="PV",IF(CC$4=$W76,$EA76*(1+SSSModel!$C$2),0),
     IF(SSSModel!$C$4="FCR",IF(AND(CC$4&gt;=$W76,OFFSET(Profiles!$K$2,$Z76,MAX(Profiles!$C$2,AE$4-$W76))&gt;0),$EC76,0),0))))))</f>
        <v>0</v>
      </c>
      <c r="CD76" s="135">
        <f ca="1">IF(OR($Z76=0,SSSModel!$C$4="CF"),AF76,
IF(LEFT($V76,3)="ON_",
     IF(SSSModel!$C$4="RR",SUMPRODUCT(OFFSET($AC76,0,0,1,$CB$2),OFFSET(Profiles!$K$28,($Z76-1)*(Profiles!$I$26+1)+CD$4-SSSModel!$C$3+1,0,1,$CB$2)),
     IF(SSSModel!$C$4="ECC",$EA76*$EB76*SUMPRODUCT(OFFSET($AC76,0,MAX(0,CD$4-$DZ76-$CA$4+1),1,MIN($DZ76,CD$4-$CA$4+1)),OFFSET(Escalation!$K$24,($Y76-1)*(Escalation!$I$22+1)+CD$4-SSSModel!$C$3+1,MAX(0,CD$4-$DZ76-$CA$4+1),1,MIN($DZ76,CD$4-$CA$4+1))),
     IF(SSSModel!$C$4="PV",AF76*$EA76*(1+SSSModel!$C$2),
     IF(SSSModel!$C$4="FCR",$EC76*SUM(OFFSET($AC76,0,MAX(CD$4-$AC$4-$DZ76+1,0),1,MIN($DZ76,CD$4-$AC$4+1))),0)))),
SUM($AC76:$BZ76)*
     IF(SSSModel!$C$4="RR",OFFSET(Profiles!$K$2,$Z76,MAX(Profiles!$C$2,AF$4-$W76)),
     IF(SSSModel!$C$4="ECC",$EA76*$EB76*IF(MAX(Escalation!$C$2,AF$4-$W76)&gt;$DZ76-1,0,OFFSET(Escalation!$K$2,$Y76,MAX(Escalation!$C$2,AF$4-$W76))),
     IF(SSSModel!$C$4="PV",IF(CD$4=$W76,$EA76*(1+SSSModel!$C$2),0),
     IF(SSSModel!$C$4="FCR",IF(AND(CD$4&gt;=$W76,OFFSET(Profiles!$K$2,$Z76,MAX(Profiles!$C$2,AF$4-$W76))&gt;0),$EC76,0),0))))))</f>
        <v>0</v>
      </c>
      <c r="CE76" s="135">
        <f ca="1">IF(OR($Z76=0,SSSModel!$C$4="CF"),AG76,
IF(LEFT($V76,3)="ON_",
     IF(SSSModel!$C$4="RR",SUMPRODUCT(OFFSET($AC76,0,0,1,$CB$2),OFFSET(Profiles!$K$28,($Z76-1)*(Profiles!$I$26+1)+CE$4-SSSModel!$C$3+1,0,1,$CB$2)),
     IF(SSSModel!$C$4="ECC",$EA76*$EB76*SUMPRODUCT(OFFSET($AC76,0,MAX(0,CE$4-$DZ76-$CA$4+1),1,MIN($DZ76,CE$4-$CA$4+1)),OFFSET(Escalation!$K$24,($Y76-1)*(Escalation!$I$22+1)+CE$4-SSSModel!$C$3+1,MAX(0,CE$4-$DZ76-$CA$4+1),1,MIN($DZ76,CE$4-$CA$4+1))),
     IF(SSSModel!$C$4="PV",AG76*$EA76*(1+SSSModel!$C$2),
     IF(SSSModel!$C$4="FCR",$EC76*SUM(OFFSET($AC76,0,MAX(CE$4-$AC$4-$DZ76+1,0),1,MIN($DZ76,CE$4-$AC$4+1))),0)))),
SUM($AC76:$BZ76)*
     IF(SSSModel!$C$4="RR",OFFSET(Profiles!$K$2,$Z76,MAX(Profiles!$C$2,AG$4-$W76)),
     IF(SSSModel!$C$4="ECC",$EA76*$EB76*IF(MAX(Escalation!$C$2,AG$4-$W76)&gt;$DZ76-1,0,OFFSET(Escalation!$K$2,$Y76,MAX(Escalation!$C$2,AG$4-$W76))),
     IF(SSSModel!$C$4="PV",IF(CE$4=$W76,$EA76*(1+SSSModel!$C$2),0),
     IF(SSSModel!$C$4="FCR",IF(AND(CE$4&gt;=$W76,OFFSET(Profiles!$K$2,$Z76,MAX(Profiles!$C$2,AG$4-$W76))&gt;0),$EC76,0),0))))))</f>
        <v>0</v>
      </c>
      <c r="CF76" s="135">
        <f ca="1">IF(OR($Z76=0,SSSModel!$C$4="CF"),AH76,
IF(LEFT($V76,3)="ON_",
     IF(SSSModel!$C$4="RR",SUMPRODUCT(OFFSET($AC76,0,0,1,$CB$2),OFFSET(Profiles!$K$28,($Z76-1)*(Profiles!$I$26+1)+CF$4-SSSModel!$C$3+1,0,1,$CB$2)),
     IF(SSSModel!$C$4="ECC",$EA76*$EB76*SUMPRODUCT(OFFSET($AC76,0,MAX(0,CF$4-$DZ76-$CA$4+1),1,MIN($DZ76,CF$4-$CA$4+1)),OFFSET(Escalation!$K$24,($Y76-1)*(Escalation!$I$22+1)+CF$4-SSSModel!$C$3+1,MAX(0,CF$4-$DZ76-$CA$4+1),1,MIN($DZ76,CF$4-$CA$4+1))),
     IF(SSSModel!$C$4="PV",AH76*$EA76*(1+SSSModel!$C$2),
     IF(SSSModel!$C$4="FCR",$EC76*SUM(OFFSET($AC76,0,MAX(CF$4-$AC$4-$DZ76+1,0),1,MIN($DZ76,CF$4-$AC$4+1))),0)))),
SUM($AC76:$BZ76)*
     IF(SSSModel!$C$4="RR",OFFSET(Profiles!$K$2,$Z76,MAX(Profiles!$C$2,AH$4-$W76)),
     IF(SSSModel!$C$4="ECC",$EA76*$EB76*IF(MAX(Escalation!$C$2,AH$4-$W76)&gt;$DZ76-1,0,OFFSET(Escalation!$K$2,$Y76,MAX(Escalation!$C$2,AH$4-$W76))),
     IF(SSSModel!$C$4="PV",IF(CF$4=$W76,$EA76*(1+SSSModel!$C$2),0),
     IF(SSSModel!$C$4="FCR",IF(AND(CF$4&gt;=$W76,OFFSET(Profiles!$K$2,$Z76,MAX(Profiles!$C$2,AH$4-$W76))&gt;0),$EC76,0),0))))))</f>
        <v>0</v>
      </c>
      <c r="CG76" s="135">
        <f ca="1">IF(OR($Z76=0,SSSModel!$C$4="CF"),AI76,
IF(LEFT($V76,3)="ON_",
     IF(SSSModel!$C$4="RR",SUMPRODUCT(OFFSET($AC76,0,0,1,$CB$2),OFFSET(Profiles!$K$28,($Z76-1)*(Profiles!$I$26+1)+CG$4-SSSModel!$C$3+1,0,1,$CB$2)),
     IF(SSSModel!$C$4="ECC",$EA76*$EB76*SUMPRODUCT(OFFSET($AC76,0,MAX(0,CG$4-$DZ76-$CA$4+1),1,MIN($DZ76,CG$4-$CA$4+1)),OFFSET(Escalation!$K$24,($Y76-1)*(Escalation!$I$22+1)+CG$4-SSSModel!$C$3+1,MAX(0,CG$4-$DZ76-$CA$4+1),1,MIN($DZ76,CG$4-$CA$4+1))),
     IF(SSSModel!$C$4="PV",AI76*$EA76*(1+SSSModel!$C$2),
     IF(SSSModel!$C$4="FCR",$EC76*SUM(OFFSET($AC76,0,MAX(CG$4-$AC$4-$DZ76+1,0),1,MIN($DZ76,CG$4-$AC$4+1))),0)))),
SUM($AC76:$BZ76)*
     IF(SSSModel!$C$4="RR",OFFSET(Profiles!$K$2,$Z76,MAX(Profiles!$C$2,AI$4-$W76)),
     IF(SSSModel!$C$4="ECC",$EA76*$EB76*IF(MAX(Escalation!$C$2,AI$4-$W76)&gt;$DZ76-1,0,OFFSET(Escalation!$K$2,$Y76,MAX(Escalation!$C$2,AI$4-$W76))),
     IF(SSSModel!$C$4="PV",IF(CG$4=$W76,$EA76*(1+SSSModel!$C$2),0),
     IF(SSSModel!$C$4="FCR",IF(AND(CG$4&gt;=$W76,OFFSET(Profiles!$K$2,$Z76,MAX(Profiles!$C$2,AI$4-$W76))&gt;0),$EC76,0),0))))))</f>
        <v>0</v>
      </c>
      <c r="CH76" s="135">
        <f ca="1">IF(OR($Z76=0,SSSModel!$C$4="CF"),AJ76,
IF(LEFT($V76,3)="ON_",
     IF(SSSModel!$C$4="RR",SUMPRODUCT(OFFSET($AC76,0,0,1,$CB$2),OFFSET(Profiles!$K$28,($Z76-1)*(Profiles!$I$26+1)+CH$4-SSSModel!$C$3+1,0,1,$CB$2)),
     IF(SSSModel!$C$4="ECC",$EA76*$EB76*SUMPRODUCT(OFFSET($AC76,0,MAX(0,CH$4-$DZ76-$CA$4+1),1,MIN($DZ76,CH$4-$CA$4+1)),OFFSET(Escalation!$K$24,($Y76-1)*(Escalation!$I$22+1)+CH$4-SSSModel!$C$3+1,MAX(0,CH$4-$DZ76-$CA$4+1),1,MIN($DZ76,CH$4-$CA$4+1))),
     IF(SSSModel!$C$4="PV",AJ76*$EA76*(1+SSSModel!$C$2),
     IF(SSSModel!$C$4="FCR",$EC76*SUM(OFFSET($AC76,0,MAX(CH$4-$AC$4-$DZ76+1,0),1,MIN($DZ76,CH$4-$AC$4+1))),0)))),
SUM($AC76:$BZ76)*
     IF(SSSModel!$C$4="RR",OFFSET(Profiles!$K$2,$Z76,MAX(Profiles!$C$2,AJ$4-$W76)),
     IF(SSSModel!$C$4="ECC",$EA76*$EB76*IF(MAX(Escalation!$C$2,AJ$4-$W76)&gt;$DZ76-1,0,OFFSET(Escalation!$K$2,$Y76,MAX(Escalation!$C$2,AJ$4-$W76))),
     IF(SSSModel!$C$4="PV",IF(CH$4=$W76,$EA76*(1+SSSModel!$C$2),0),
     IF(SSSModel!$C$4="FCR",IF(AND(CH$4&gt;=$W76,OFFSET(Profiles!$K$2,$Z76,MAX(Profiles!$C$2,AJ$4-$W76))&gt;0),$EC76,0),0))))))</f>
        <v>0</v>
      </c>
      <c r="CI76" s="135">
        <f ca="1">IF(OR($Z76=0,SSSModel!$C$4="CF"),AK76,
IF(LEFT($V76,3)="ON_",
     IF(SSSModel!$C$4="RR",SUMPRODUCT(OFFSET($AC76,0,0,1,$CB$2),OFFSET(Profiles!$K$28,($Z76-1)*(Profiles!$I$26+1)+CI$4-SSSModel!$C$3+1,0,1,$CB$2)),
     IF(SSSModel!$C$4="ECC",$EA76*$EB76*SUMPRODUCT(OFFSET($AC76,0,MAX(0,CI$4-$DZ76-$CA$4+1),1,MIN($DZ76,CI$4-$CA$4+1)),OFFSET(Escalation!$K$24,($Y76-1)*(Escalation!$I$22+1)+CI$4-SSSModel!$C$3+1,MAX(0,CI$4-$DZ76-$CA$4+1),1,MIN($DZ76,CI$4-$CA$4+1))),
     IF(SSSModel!$C$4="PV",AK76*$EA76*(1+SSSModel!$C$2),
     IF(SSSModel!$C$4="FCR",$EC76*SUM(OFFSET($AC76,0,MAX(CI$4-$AC$4-$DZ76+1,0),1,MIN($DZ76,CI$4-$AC$4+1))),0)))),
SUM($AC76:$BZ76)*
     IF(SSSModel!$C$4="RR",OFFSET(Profiles!$K$2,$Z76,MAX(Profiles!$C$2,AK$4-$W76)),
     IF(SSSModel!$C$4="ECC",$EA76*$EB76*IF(MAX(Escalation!$C$2,AK$4-$W76)&gt;$DZ76-1,0,OFFSET(Escalation!$K$2,$Y76,MAX(Escalation!$C$2,AK$4-$W76))),
     IF(SSSModel!$C$4="PV",IF(CI$4=$W76,$EA76*(1+SSSModel!$C$2),0),
     IF(SSSModel!$C$4="FCR",IF(AND(CI$4&gt;=$W76,OFFSET(Profiles!$K$2,$Z76,MAX(Profiles!$C$2,AK$4-$W76))&gt;0),$EC76,0),0))))))</f>
        <v>0</v>
      </c>
      <c r="CJ76" s="135">
        <f ca="1">IF(OR($Z76=0,SSSModel!$C$4="CF"),AL76,
IF(LEFT($V76,3)="ON_",
     IF(SSSModel!$C$4="RR",SUMPRODUCT(OFFSET($AC76,0,0,1,$CB$2),OFFSET(Profiles!$K$28,($Z76-1)*(Profiles!$I$26+1)+CJ$4-SSSModel!$C$3+1,0,1,$CB$2)),
     IF(SSSModel!$C$4="ECC",$EA76*$EB76*SUMPRODUCT(OFFSET($AC76,0,MAX(0,CJ$4-$DZ76-$CA$4+1),1,MIN($DZ76,CJ$4-$CA$4+1)),OFFSET(Escalation!$K$24,($Y76-1)*(Escalation!$I$22+1)+CJ$4-SSSModel!$C$3+1,MAX(0,CJ$4-$DZ76-$CA$4+1),1,MIN($DZ76,CJ$4-$CA$4+1))),
     IF(SSSModel!$C$4="PV",AL76*$EA76*(1+SSSModel!$C$2),
     IF(SSSModel!$C$4="FCR",$EC76*SUM(OFFSET($AC76,0,MAX(CJ$4-$AC$4-$DZ76+1,0),1,MIN($DZ76,CJ$4-$AC$4+1))),0)))),
SUM($AC76:$BZ76)*
     IF(SSSModel!$C$4="RR",OFFSET(Profiles!$K$2,$Z76,MAX(Profiles!$C$2,AL$4-$W76)),
     IF(SSSModel!$C$4="ECC",$EA76*$EB76*IF(MAX(Escalation!$C$2,AL$4-$W76)&gt;$DZ76-1,0,OFFSET(Escalation!$K$2,$Y76,MAX(Escalation!$C$2,AL$4-$W76))),
     IF(SSSModel!$C$4="PV",IF(CJ$4=$W76,$EA76*(1+SSSModel!$C$2),0),
     IF(SSSModel!$C$4="FCR",IF(AND(CJ$4&gt;=$W76,OFFSET(Profiles!$K$2,$Z76,MAX(Profiles!$C$2,AL$4-$W76))&gt;0),$EC76,0),0))))))</f>
        <v>0</v>
      </c>
      <c r="CK76" s="135">
        <f ca="1">IF(OR($Z76=0,SSSModel!$C$4="CF"),AM76,
IF(LEFT($V76,3)="ON_",
     IF(SSSModel!$C$4="RR",SUMPRODUCT(OFFSET($AC76,0,0,1,$CB$2),OFFSET(Profiles!$K$28,($Z76-1)*(Profiles!$I$26+1)+CK$4-SSSModel!$C$3+1,0,1,$CB$2)),
     IF(SSSModel!$C$4="ECC",$EA76*$EB76*SUMPRODUCT(OFFSET($AC76,0,MAX(0,CK$4-$DZ76-$CA$4+1),1,MIN($DZ76,CK$4-$CA$4+1)),OFFSET(Escalation!$K$24,($Y76-1)*(Escalation!$I$22+1)+CK$4-SSSModel!$C$3+1,MAX(0,CK$4-$DZ76-$CA$4+1),1,MIN($DZ76,CK$4-$CA$4+1))),
     IF(SSSModel!$C$4="PV",AM76*$EA76*(1+SSSModel!$C$2),
     IF(SSSModel!$C$4="FCR",$EC76*SUM(OFFSET($AC76,0,MAX(CK$4-$AC$4-$DZ76+1,0),1,MIN($DZ76,CK$4-$AC$4+1))),0)))),
SUM($AC76:$BZ76)*
     IF(SSSModel!$C$4="RR",OFFSET(Profiles!$K$2,$Z76,MAX(Profiles!$C$2,AM$4-$W76)),
     IF(SSSModel!$C$4="ECC",$EA76*$EB76*IF(MAX(Escalation!$C$2,AM$4-$W76)&gt;$DZ76-1,0,OFFSET(Escalation!$K$2,$Y76,MAX(Escalation!$C$2,AM$4-$W76))),
     IF(SSSModel!$C$4="PV",IF(CK$4=$W76,$EA76*(1+SSSModel!$C$2),0),
     IF(SSSModel!$C$4="FCR",IF(AND(CK$4&gt;=$W76,OFFSET(Profiles!$K$2,$Z76,MAX(Profiles!$C$2,AM$4-$W76))&gt;0),$EC76,0),0))))))</f>
        <v>0</v>
      </c>
      <c r="CL76" s="135">
        <f ca="1">IF(OR($Z76=0,SSSModel!$C$4="CF"),AN76,
IF(LEFT($V76,3)="ON_",
     IF(SSSModel!$C$4="RR",SUMPRODUCT(OFFSET($AC76,0,0,1,$CB$2),OFFSET(Profiles!$K$28,($Z76-1)*(Profiles!$I$26+1)+CL$4-SSSModel!$C$3+1,0,1,$CB$2)),
     IF(SSSModel!$C$4="ECC",$EA76*$EB76*SUMPRODUCT(OFFSET($AC76,0,MAX(0,CL$4-$DZ76-$CA$4+1),1,MIN($DZ76,CL$4-$CA$4+1)),OFFSET(Escalation!$K$24,($Y76-1)*(Escalation!$I$22+1)+CL$4-SSSModel!$C$3+1,MAX(0,CL$4-$DZ76-$CA$4+1),1,MIN($DZ76,CL$4-$CA$4+1))),
     IF(SSSModel!$C$4="PV",AN76*$EA76*(1+SSSModel!$C$2),
     IF(SSSModel!$C$4="FCR",$EC76*SUM(OFFSET($AC76,0,MAX(CL$4-$AC$4-$DZ76+1,0),1,MIN($DZ76,CL$4-$AC$4+1))),0)))),
SUM($AC76:$BZ76)*
     IF(SSSModel!$C$4="RR",OFFSET(Profiles!$K$2,$Z76,MAX(Profiles!$C$2,AN$4-$W76)),
     IF(SSSModel!$C$4="ECC",$EA76*$EB76*IF(MAX(Escalation!$C$2,AN$4-$W76)&gt;$DZ76-1,0,OFFSET(Escalation!$K$2,$Y76,MAX(Escalation!$C$2,AN$4-$W76))),
     IF(SSSModel!$C$4="PV",IF(CL$4=$W76,$EA76*(1+SSSModel!$C$2),0),
     IF(SSSModel!$C$4="FCR",IF(AND(CL$4&gt;=$W76,OFFSET(Profiles!$K$2,$Z76,MAX(Profiles!$C$2,AN$4-$W76))&gt;0),$EC76,0),0))))))</f>
        <v>0</v>
      </c>
      <c r="CM76" s="135">
        <f ca="1">IF(OR($Z76=0,SSSModel!$C$4="CF"),AO76,
IF(LEFT($V76,3)="ON_",
     IF(SSSModel!$C$4="RR",SUMPRODUCT(OFFSET($AC76,0,0,1,$CB$2),OFFSET(Profiles!$K$28,($Z76-1)*(Profiles!$I$26+1)+CM$4-SSSModel!$C$3+1,0,1,$CB$2)),
     IF(SSSModel!$C$4="ECC",$EA76*$EB76*SUMPRODUCT(OFFSET($AC76,0,MAX(0,CM$4-$DZ76-$CA$4+1),1,MIN($DZ76,CM$4-$CA$4+1)),OFFSET(Escalation!$K$24,($Y76-1)*(Escalation!$I$22+1)+CM$4-SSSModel!$C$3+1,MAX(0,CM$4-$DZ76-$CA$4+1),1,MIN($DZ76,CM$4-$CA$4+1))),
     IF(SSSModel!$C$4="PV",AO76*$EA76*(1+SSSModel!$C$2),
     IF(SSSModel!$C$4="FCR",$EC76*SUM(OFFSET($AC76,0,MAX(CM$4-$AC$4-$DZ76+1,0),1,MIN($DZ76,CM$4-$AC$4+1))),0)))),
SUM($AC76:$BZ76)*
     IF(SSSModel!$C$4="RR",OFFSET(Profiles!$K$2,$Z76,MAX(Profiles!$C$2,AO$4-$W76)),
     IF(SSSModel!$C$4="ECC",$EA76*$EB76*IF(MAX(Escalation!$C$2,AO$4-$W76)&gt;$DZ76-1,0,OFFSET(Escalation!$K$2,$Y76,MAX(Escalation!$C$2,AO$4-$W76))),
     IF(SSSModel!$C$4="PV",IF(CM$4=$W76,$EA76*(1+SSSModel!$C$2),0),
     IF(SSSModel!$C$4="FCR",IF(AND(CM$4&gt;=$W76,OFFSET(Profiles!$K$2,$Z76,MAX(Profiles!$C$2,AO$4-$W76))&gt;0),$EC76,0),0))))))</f>
        <v>0</v>
      </c>
      <c r="CN76" s="135">
        <f ca="1">IF(OR($Z76=0,SSSModel!$C$4="CF"),AP76,
IF(LEFT($V76,3)="ON_",
     IF(SSSModel!$C$4="RR",SUMPRODUCT(OFFSET($AC76,0,0,1,$CB$2),OFFSET(Profiles!$K$28,($Z76-1)*(Profiles!$I$26+1)+CN$4-SSSModel!$C$3+1,0,1,$CB$2)),
     IF(SSSModel!$C$4="ECC",$EA76*$EB76*SUMPRODUCT(OFFSET($AC76,0,MAX(0,CN$4-$DZ76-$CA$4+1),1,MIN($DZ76,CN$4-$CA$4+1)),OFFSET(Escalation!$K$24,($Y76-1)*(Escalation!$I$22+1)+CN$4-SSSModel!$C$3+1,MAX(0,CN$4-$DZ76-$CA$4+1),1,MIN($DZ76,CN$4-$CA$4+1))),
     IF(SSSModel!$C$4="PV",AP76*$EA76*(1+SSSModel!$C$2),
     IF(SSSModel!$C$4="FCR",$EC76*SUM(OFFSET($AC76,0,MAX(CN$4-$AC$4-$DZ76+1,0),1,MIN($DZ76,CN$4-$AC$4+1))),0)))),
SUM($AC76:$BZ76)*
     IF(SSSModel!$C$4="RR",OFFSET(Profiles!$K$2,$Z76,MAX(Profiles!$C$2,AP$4-$W76)),
     IF(SSSModel!$C$4="ECC",$EA76*$EB76*IF(MAX(Escalation!$C$2,AP$4-$W76)&gt;$DZ76-1,0,OFFSET(Escalation!$K$2,$Y76,MAX(Escalation!$C$2,AP$4-$W76))),
     IF(SSSModel!$C$4="PV",IF(CN$4=$W76,$EA76*(1+SSSModel!$C$2),0),
     IF(SSSModel!$C$4="FCR",IF(AND(CN$4&gt;=$W76,OFFSET(Profiles!$K$2,$Z76,MAX(Profiles!$C$2,AP$4-$W76))&gt;0),$EC76,0),0))))))</f>
        <v>0</v>
      </c>
      <c r="CO76" s="135">
        <f ca="1">IF(OR($Z76=0,SSSModel!$C$4="CF"),AQ76,
IF(LEFT($V76,3)="ON_",
     IF(SSSModel!$C$4="RR",SUMPRODUCT(OFFSET($AC76,0,0,1,$CB$2),OFFSET(Profiles!$K$28,($Z76-1)*(Profiles!$I$26+1)+CO$4-SSSModel!$C$3+1,0,1,$CB$2)),
     IF(SSSModel!$C$4="ECC",$EA76*$EB76*SUMPRODUCT(OFFSET($AC76,0,MAX(0,CO$4-$DZ76-$CA$4+1),1,MIN($DZ76,CO$4-$CA$4+1)),OFFSET(Escalation!$K$24,($Y76-1)*(Escalation!$I$22+1)+CO$4-SSSModel!$C$3+1,MAX(0,CO$4-$DZ76-$CA$4+1),1,MIN($DZ76,CO$4-$CA$4+1))),
     IF(SSSModel!$C$4="PV",AQ76*$EA76*(1+SSSModel!$C$2),
     IF(SSSModel!$C$4="FCR",$EC76*SUM(OFFSET($AC76,0,MAX(CO$4-$AC$4-$DZ76+1,0),1,MIN($DZ76,CO$4-$AC$4+1))),0)))),
SUM($AC76:$BZ76)*
     IF(SSSModel!$C$4="RR",OFFSET(Profiles!$K$2,$Z76,MAX(Profiles!$C$2,AQ$4-$W76)),
     IF(SSSModel!$C$4="ECC",$EA76*$EB76*IF(MAX(Escalation!$C$2,AQ$4-$W76)&gt;$DZ76-1,0,OFFSET(Escalation!$K$2,$Y76,MAX(Escalation!$C$2,AQ$4-$W76))),
     IF(SSSModel!$C$4="PV",IF(CO$4=$W76,$EA76*(1+SSSModel!$C$2),0),
     IF(SSSModel!$C$4="FCR",IF(AND(CO$4&gt;=$W76,OFFSET(Profiles!$K$2,$Z76,MAX(Profiles!$C$2,AQ$4-$W76))&gt;0),$EC76,0),0))))))</f>
        <v>0</v>
      </c>
      <c r="CP76" s="135">
        <f ca="1">IF(OR($Z76=0,SSSModel!$C$4="CF"),AR76,
IF(LEFT($V76,3)="ON_",
     IF(SSSModel!$C$4="RR",SUMPRODUCT(OFFSET($AC76,0,0,1,$CB$2),OFFSET(Profiles!$K$28,($Z76-1)*(Profiles!$I$26+1)+CP$4-SSSModel!$C$3+1,0,1,$CB$2)),
     IF(SSSModel!$C$4="ECC",$EA76*$EB76*SUMPRODUCT(OFFSET($AC76,0,MAX(0,CP$4-$DZ76-$CA$4+1),1,MIN($DZ76,CP$4-$CA$4+1)),OFFSET(Escalation!$K$24,($Y76-1)*(Escalation!$I$22+1)+CP$4-SSSModel!$C$3+1,MAX(0,CP$4-$DZ76-$CA$4+1),1,MIN($DZ76,CP$4-$CA$4+1))),
     IF(SSSModel!$C$4="PV",AR76*$EA76*(1+SSSModel!$C$2),
     IF(SSSModel!$C$4="FCR",$EC76*SUM(OFFSET($AC76,0,MAX(CP$4-$AC$4-$DZ76+1,0),1,MIN($DZ76,CP$4-$AC$4+1))),0)))),
SUM($AC76:$BZ76)*
     IF(SSSModel!$C$4="RR",OFFSET(Profiles!$K$2,$Z76,MAX(Profiles!$C$2,AR$4-$W76)),
     IF(SSSModel!$C$4="ECC",$EA76*$EB76*IF(MAX(Escalation!$C$2,AR$4-$W76)&gt;$DZ76-1,0,OFFSET(Escalation!$K$2,$Y76,MAX(Escalation!$C$2,AR$4-$W76))),
     IF(SSSModel!$C$4="PV",IF(CP$4=$W76,$EA76*(1+SSSModel!$C$2),0),
     IF(SSSModel!$C$4="FCR",IF(AND(CP$4&gt;=$W76,OFFSET(Profiles!$K$2,$Z76,MAX(Profiles!$C$2,AR$4-$W76))&gt;0),$EC76,0),0))))))</f>
        <v>0</v>
      </c>
      <c r="CQ76" s="135">
        <f ca="1">IF(OR($Z76=0,SSSModel!$C$4="CF"),AS76,
IF(LEFT($V76,3)="ON_",
     IF(SSSModel!$C$4="RR",SUMPRODUCT(OFFSET($AC76,0,0,1,$CB$2),OFFSET(Profiles!$K$28,($Z76-1)*(Profiles!$I$26+1)+CQ$4-SSSModel!$C$3+1,0,1,$CB$2)),
     IF(SSSModel!$C$4="ECC",$EA76*$EB76*SUMPRODUCT(OFFSET($AC76,0,MAX(0,CQ$4-$DZ76-$CA$4+1),1,MIN($DZ76,CQ$4-$CA$4+1)),OFFSET(Escalation!$K$24,($Y76-1)*(Escalation!$I$22+1)+CQ$4-SSSModel!$C$3+1,MAX(0,CQ$4-$DZ76-$CA$4+1),1,MIN($DZ76,CQ$4-$CA$4+1))),
     IF(SSSModel!$C$4="PV",AS76*$EA76*(1+SSSModel!$C$2),
     IF(SSSModel!$C$4="FCR",$EC76*SUM(OFFSET($AC76,0,MAX(CQ$4-$AC$4-$DZ76+1,0),1,MIN($DZ76,CQ$4-$AC$4+1))),0)))),
SUM($AC76:$BZ76)*
     IF(SSSModel!$C$4="RR",OFFSET(Profiles!$K$2,$Z76,MAX(Profiles!$C$2,AS$4-$W76)),
     IF(SSSModel!$C$4="ECC",$EA76*$EB76*IF(MAX(Escalation!$C$2,AS$4-$W76)&gt;$DZ76-1,0,OFFSET(Escalation!$K$2,$Y76,MAX(Escalation!$C$2,AS$4-$W76))),
     IF(SSSModel!$C$4="PV",IF(CQ$4=$W76,$EA76*(1+SSSModel!$C$2),0),
     IF(SSSModel!$C$4="FCR",IF(AND(CQ$4&gt;=$W76,OFFSET(Profiles!$K$2,$Z76,MAX(Profiles!$C$2,AS$4-$W76))&gt;0),$EC76,0),0))))))</f>
        <v>0</v>
      </c>
      <c r="CR76" s="135">
        <f ca="1">IF(OR($Z76=0,SSSModel!$C$4="CF"),AT76,
IF(LEFT($V76,3)="ON_",
     IF(SSSModel!$C$4="RR",SUMPRODUCT(OFFSET($AC76,0,0,1,$CB$2),OFFSET(Profiles!$K$28,($Z76-1)*(Profiles!$I$26+1)+CR$4-SSSModel!$C$3+1,0,1,$CB$2)),
     IF(SSSModel!$C$4="ECC",$EA76*$EB76*SUMPRODUCT(OFFSET($AC76,0,MAX(0,CR$4-$DZ76-$CA$4+1),1,MIN($DZ76,CR$4-$CA$4+1)),OFFSET(Escalation!$K$24,($Y76-1)*(Escalation!$I$22+1)+CR$4-SSSModel!$C$3+1,MAX(0,CR$4-$DZ76-$CA$4+1),1,MIN($DZ76,CR$4-$CA$4+1))),
     IF(SSSModel!$C$4="PV",AT76*$EA76*(1+SSSModel!$C$2),
     IF(SSSModel!$C$4="FCR",$EC76*SUM(OFFSET($AC76,0,MAX(CR$4-$AC$4-$DZ76+1,0),1,MIN($DZ76,CR$4-$AC$4+1))),0)))),
SUM($AC76:$BZ76)*
     IF(SSSModel!$C$4="RR",OFFSET(Profiles!$K$2,$Z76,MAX(Profiles!$C$2,AT$4-$W76)),
     IF(SSSModel!$C$4="ECC",$EA76*$EB76*IF(MAX(Escalation!$C$2,AT$4-$W76)&gt;$DZ76-1,0,OFFSET(Escalation!$K$2,$Y76,MAX(Escalation!$C$2,AT$4-$W76))),
     IF(SSSModel!$C$4="PV",IF(CR$4=$W76,$EA76*(1+SSSModel!$C$2),0),
     IF(SSSModel!$C$4="FCR",IF(AND(CR$4&gt;=$W76,OFFSET(Profiles!$K$2,$Z76,MAX(Profiles!$C$2,AT$4-$W76))&gt;0),$EC76,0),0))))))</f>
        <v>0</v>
      </c>
      <c r="CS76" s="135">
        <f ca="1">IF(OR($Z76=0,SSSModel!$C$4="CF"),AU76,
IF(LEFT($V76,3)="ON_",
     IF(SSSModel!$C$4="RR",SUMPRODUCT(OFFSET($AC76,0,0,1,$CB$2),OFFSET(Profiles!$K$28,($Z76-1)*(Profiles!$I$26+1)+CS$4-SSSModel!$C$3+1,0,1,$CB$2)),
     IF(SSSModel!$C$4="ECC",$EA76*$EB76*SUMPRODUCT(OFFSET($AC76,0,MAX(0,CS$4-$DZ76-$CA$4+1),1,MIN($DZ76,CS$4-$CA$4+1)),OFFSET(Escalation!$K$24,($Y76-1)*(Escalation!$I$22+1)+CS$4-SSSModel!$C$3+1,MAX(0,CS$4-$DZ76-$CA$4+1),1,MIN($DZ76,CS$4-$CA$4+1))),
     IF(SSSModel!$C$4="PV",AU76*$EA76*(1+SSSModel!$C$2),
     IF(SSSModel!$C$4="FCR",$EC76*SUM(OFFSET($AC76,0,MAX(CS$4-$AC$4-$DZ76+1,0),1,MIN($DZ76,CS$4-$AC$4+1))),0)))),
SUM($AC76:$BZ76)*
     IF(SSSModel!$C$4="RR",OFFSET(Profiles!$K$2,$Z76,MAX(Profiles!$C$2,AU$4-$W76)),
     IF(SSSModel!$C$4="ECC",$EA76*$EB76*IF(MAX(Escalation!$C$2,AU$4-$W76)&gt;$DZ76-1,0,OFFSET(Escalation!$K$2,$Y76,MAX(Escalation!$C$2,AU$4-$W76))),
     IF(SSSModel!$C$4="PV",IF(CS$4=$W76,$EA76*(1+SSSModel!$C$2),0),
     IF(SSSModel!$C$4="FCR",IF(AND(CS$4&gt;=$W76,OFFSET(Profiles!$K$2,$Z76,MAX(Profiles!$C$2,AU$4-$W76))&gt;0),$EC76,0),0))))))</f>
        <v>0</v>
      </c>
      <c r="CT76" s="135">
        <f ca="1">IF(OR($Z76=0,SSSModel!$C$4="CF"),AV76,
IF(LEFT($V76,3)="ON_",
     IF(SSSModel!$C$4="RR",SUMPRODUCT(OFFSET($AC76,0,0,1,$CB$2),OFFSET(Profiles!$K$28,($Z76-1)*(Profiles!$I$26+1)+CT$4-SSSModel!$C$3+1,0,1,$CB$2)),
     IF(SSSModel!$C$4="ECC",$EA76*$EB76*SUMPRODUCT(OFFSET($AC76,0,MAX(0,CT$4-$DZ76-$CA$4+1),1,MIN($DZ76,CT$4-$CA$4+1)),OFFSET(Escalation!$K$24,($Y76-1)*(Escalation!$I$22+1)+CT$4-SSSModel!$C$3+1,MAX(0,CT$4-$DZ76-$CA$4+1),1,MIN($DZ76,CT$4-$CA$4+1))),
     IF(SSSModel!$C$4="PV",AV76*$EA76*(1+SSSModel!$C$2),
     IF(SSSModel!$C$4="FCR",$EC76*SUM(OFFSET($AC76,0,MAX(CT$4-$AC$4-$DZ76+1,0),1,MIN($DZ76,CT$4-$AC$4+1))),0)))),
SUM($AC76:$BZ76)*
     IF(SSSModel!$C$4="RR",OFFSET(Profiles!$K$2,$Z76,MAX(Profiles!$C$2,AV$4-$W76)),
     IF(SSSModel!$C$4="ECC",$EA76*$EB76*IF(MAX(Escalation!$C$2,AV$4-$W76)&gt;$DZ76-1,0,OFFSET(Escalation!$K$2,$Y76,MAX(Escalation!$C$2,AV$4-$W76))),
     IF(SSSModel!$C$4="PV",IF(CT$4=$W76,$EA76*(1+SSSModel!$C$2),0),
     IF(SSSModel!$C$4="FCR",IF(AND(CT$4&gt;=$W76,OFFSET(Profiles!$K$2,$Z76,MAX(Profiles!$C$2,AV$4-$W76))&gt;0),$EC76,0),0))))))</f>
        <v>0</v>
      </c>
      <c r="CU76" s="135">
        <f ca="1">IF(OR($Z76=0,SSSModel!$C$4="CF"),AW76,
IF(LEFT($V76,3)="ON_",
     IF(SSSModel!$C$4="RR",SUMPRODUCT(OFFSET($AC76,0,0,1,$CB$2),OFFSET(Profiles!$K$28,($Z76-1)*(Profiles!$I$26+1)+CU$4-SSSModel!$C$3+1,0,1,$CB$2)),
     IF(SSSModel!$C$4="ECC",$EA76*$EB76*SUMPRODUCT(OFFSET($AC76,0,MAX(0,CU$4-$DZ76-$CA$4+1),1,MIN($DZ76,CU$4-$CA$4+1)),OFFSET(Escalation!$K$24,($Y76-1)*(Escalation!$I$22+1)+CU$4-SSSModel!$C$3+1,MAX(0,CU$4-$DZ76-$CA$4+1),1,MIN($DZ76,CU$4-$CA$4+1))),
     IF(SSSModel!$C$4="PV",AW76*$EA76*(1+SSSModel!$C$2),
     IF(SSSModel!$C$4="FCR",$EC76*SUM(OFFSET($AC76,0,MAX(CU$4-$AC$4-$DZ76+1,0),1,MIN($DZ76,CU$4-$AC$4+1))),0)))),
SUM($AC76:$BZ76)*
     IF(SSSModel!$C$4="RR",OFFSET(Profiles!$K$2,$Z76,MAX(Profiles!$C$2,AW$4-$W76)),
     IF(SSSModel!$C$4="ECC",$EA76*$EB76*IF(MAX(Escalation!$C$2,AW$4-$W76)&gt;$DZ76-1,0,OFFSET(Escalation!$K$2,$Y76,MAX(Escalation!$C$2,AW$4-$W76))),
     IF(SSSModel!$C$4="PV",IF(CU$4=$W76,$EA76*(1+SSSModel!$C$2),0),
     IF(SSSModel!$C$4="FCR",IF(AND(CU$4&gt;=$W76,OFFSET(Profiles!$K$2,$Z76,MAX(Profiles!$C$2,AW$4-$W76))&gt;0),$EC76,0),0))))))</f>
        <v>0</v>
      </c>
      <c r="CV76" s="135">
        <f ca="1">IF(OR($Z76=0,SSSModel!$C$4="CF"),AX76,
IF(LEFT($V76,3)="ON_",
     IF(SSSModel!$C$4="RR",SUMPRODUCT(OFFSET($AC76,0,0,1,$CB$2),OFFSET(Profiles!$K$28,($Z76-1)*(Profiles!$I$26+1)+CV$4-SSSModel!$C$3+1,0,1,$CB$2)),
     IF(SSSModel!$C$4="ECC",$EA76*$EB76*SUMPRODUCT(OFFSET($AC76,0,MAX(0,CV$4-$DZ76-$CA$4+1),1,MIN($DZ76,CV$4-$CA$4+1)),OFFSET(Escalation!$K$24,($Y76-1)*(Escalation!$I$22+1)+CV$4-SSSModel!$C$3+1,MAX(0,CV$4-$DZ76-$CA$4+1),1,MIN($DZ76,CV$4-$CA$4+1))),
     IF(SSSModel!$C$4="PV",AX76*$EA76*(1+SSSModel!$C$2),
     IF(SSSModel!$C$4="FCR",$EC76*SUM(OFFSET($AC76,0,MAX(CV$4-$AC$4-$DZ76+1,0),1,MIN($DZ76,CV$4-$AC$4+1))),0)))),
SUM($AC76:$BZ76)*
     IF(SSSModel!$C$4="RR",OFFSET(Profiles!$K$2,$Z76,MAX(Profiles!$C$2,AX$4-$W76)),
     IF(SSSModel!$C$4="ECC",$EA76*$EB76*IF(MAX(Escalation!$C$2,AX$4-$W76)&gt;$DZ76-1,0,OFFSET(Escalation!$K$2,$Y76,MAX(Escalation!$C$2,AX$4-$W76))),
     IF(SSSModel!$C$4="PV",IF(CV$4=$W76,$EA76*(1+SSSModel!$C$2),0),
     IF(SSSModel!$C$4="FCR",IF(AND(CV$4&gt;=$W76,OFFSET(Profiles!$K$2,$Z76,MAX(Profiles!$C$2,AX$4-$W76))&gt;0),$EC76,0),0))))))</f>
        <v>0</v>
      </c>
      <c r="CW76" s="135">
        <f ca="1">IF(OR($Z76=0,SSSModel!$C$4="CF"),AY76,
IF(LEFT($V76,3)="ON_",
     IF(SSSModel!$C$4="RR",SUMPRODUCT(OFFSET($AC76,0,0,1,$CB$2),OFFSET(Profiles!$K$28,($Z76-1)*(Profiles!$I$26+1)+CW$4-SSSModel!$C$3+1,0,1,$CB$2)),
     IF(SSSModel!$C$4="ECC",$EA76*$EB76*SUMPRODUCT(OFFSET($AC76,0,MAX(0,CW$4-$DZ76-$CA$4+1),1,MIN($DZ76,CW$4-$CA$4+1)),OFFSET(Escalation!$K$24,($Y76-1)*(Escalation!$I$22+1)+CW$4-SSSModel!$C$3+1,MAX(0,CW$4-$DZ76-$CA$4+1),1,MIN($DZ76,CW$4-$CA$4+1))),
     IF(SSSModel!$C$4="PV",AY76*$EA76*(1+SSSModel!$C$2),
     IF(SSSModel!$C$4="FCR",$EC76*SUM(OFFSET($AC76,0,MAX(CW$4-$AC$4-$DZ76+1,0),1,MIN($DZ76,CW$4-$AC$4+1))),0)))),
SUM($AC76:$BZ76)*
     IF(SSSModel!$C$4="RR",OFFSET(Profiles!$K$2,$Z76,MAX(Profiles!$C$2,AY$4-$W76)),
     IF(SSSModel!$C$4="ECC",$EA76*$EB76*IF(MAX(Escalation!$C$2,AY$4-$W76)&gt;$DZ76-1,0,OFFSET(Escalation!$K$2,$Y76,MAX(Escalation!$C$2,AY$4-$W76))),
     IF(SSSModel!$C$4="PV",IF(CW$4=$W76,$EA76*(1+SSSModel!$C$2),0),
     IF(SSSModel!$C$4="FCR",IF(AND(CW$4&gt;=$W76,OFFSET(Profiles!$K$2,$Z76,MAX(Profiles!$C$2,AY$4-$W76))&gt;0),$EC76,0),0))))))</f>
        <v>0</v>
      </c>
      <c r="CX76" s="135">
        <f ca="1">IF(OR($Z76=0,SSSModel!$C$4="CF"),AZ76,
IF(LEFT($V76,3)="ON_",
     IF(SSSModel!$C$4="RR",SUMPRODUCT(OFFSET($AC76,0,0,1,$CB$2),OFFSET(Profiles!$K$28,($Z76-1)*(Profiles!$I$26+1)+CX$4-SSSModel!$C$3+1,0,1,$CB$2)),
     IF(SSSModel!$C$4="ECC",$EA76*$EB76*SUMPRODUCT(OFFSET($AC76,0,MAX(0,CX$4-$DZ76-$CA$4+1),1,MIN($DZ76,CX$4-$CA$4+1)),OFFSET(Escalation!$K$24,($Y76-1)*(Escalation!$I$22+1)+CX$4-SSSModel!$C$3+1,MAX(0,CX$4-$DZ76-$CA$4+1),1,MIN($DZ76,CX$4-$CA$4+1))),
     IF(SSSModel!$C$4="PV",AZ76*$EA76*(1+SSSModel!$C$2),
     IF(SSSModel!$C$4="FCR",$EC76*SUM(OFFSET($AC76,0,MAX(CX$4-$AC$4-$DZ76+1,0),1,MIN($DZ76,CX$4-$AC$4+1))),0)))),
SUM($AC76:$BZ76)*
     IF(SSSModel!$C$4="RR",OFFSET(Profiles!$K$2,$Z76,MAX(Profiles!$C$2,AZ$4-$W76)),
     IF(SSSModel!$C$4="ECC",$EA76*$EB76*IF(MAX(Escalation!$C$2,AZ$4-$W76)&gt;$DZ76-1,0,OFFSET(Escalation!$K$2,$Y76,MAX(Escalation!$C$2,AZ$4-$W76))),
     IF(SSSModel!$C$4="PV",IF(CX$4=$W76,$EA76*(1+SSSModel!$C$2),0),
     IF(SSSModel!$C$4="FCR",IF(AND(CX$4&gt;=$W76,OFFSET(Profiles!$K$2,$Z76,MAX(Profiles!$C$2,AZ$4-$W76))&gt;0),$EC76,0),0))))))</f>
        <v>0</v>
      </c>
      <c r="CY76" s="135">
        <f ca="1">IF(OR($Z76=0,SSSModel!$C$4="CF"),BA76,
IF(LEFT($V76,3)="ON_",
     IF(SSSModel!$C$4="RR",SUMPRODUCT(OFFSET($AC76,0,0,1,$CB$2),OFFSET(Profiles!$K$28,($Z76-1)*(Profiles!$I$26+1)+CY$4-SSSModel!$C$3+1,0,1,$CB$2)),
     IF(SSSModel!$C$4="ECC",$EA76*$EB76*SUMPRODUCT(OFFSET($AC76,0,MAX(0,CY$4-$DZ76-$CA$4+1),1,MIN($DZ76,CY$4-$CA$4+1)),OFFSET(Escalation!$K$24,($Y76-1)*(Escalation!$I$22+1)+CY$4-SSSModel!$C$3+1,MAX(0,CY$4-$DZ76-$CA$4+1),1,MIN($DZ76,CY$4-$CA$4+1))),
     IF(SSSModel!$C$4="PV",BA76*$EA76*(1+SSSModel!$C$2),
     IF(SSSModel!$C$4="FCR",$EC76*SUM(OFFSET($AC76,0,MAX(CY$4-$AC$4-$DZ76+1,0),1,MIN($DZ76,CY$4-$AC$4+1))),0)))),
SUM($AC76:$BZ76)*
     IF(SSSModel!$C$4="RR",OFFSET(Profiles!$K$2,$Z76,MAX(Profiles!$C$2,BA$4-$W76)),
     IF(SSSModel!$C$4="ECC",$EA76*$EB76*IF(MAX(Escalation!$C$2,BA$4-$W76)&gt;$DZ76-1,0,OFFSET(Escalation!$K$2,$Y76,MAX(Escalation!$C$2,BA$4-$W76))),
     IF(SSSModel!$C$4="PV",IF(CY$4=$W76,$EA76*(1+SSSModel!$C$2),0),
     IF(SSSModel!$C$4="FCR",IF(AND(CY$4&gt;=$W76,OFFSET(Profiles!$K$2,$Z76,MAX(Profiles!$C$2,BA$4-$W76))&gt;0),$EC76,0),0))))))</f>
        <v>0</v>
      </c>
      <c r="CZ76" s="135">
        <f ca="1">IF(OR($Z76=0,SSSModel!$C$4="CF"),BB76,
IF(LEFT($V76,3)="ON_",
     IF(SSSModel!$C$4="RR",SUMPRODUCT(OFFSET($AC76,0,0,1,$CB$2),OFFSET(Profiles!$K$28,($Z76-1)*(Profiles!$I$26+1)+CZ$4-SSSModel!$C$3+1,0,1,$CB$2)),
     IF(SSSModel!$C$4="ECC",$EA76*$EB76*SUMPRODUCT(OFFSET($AC76,0,MAX(0,CZ$4-$DZ76-$CA$4+1),1,MIN($DZ76,CZ$4-$CA$4+1)),OFFSET(Escalation!$K$24,($Y76-1)*(Escalation!$I$22+1)+CZ$4-SSSModel!$C$3+1,MAX(0,CZ$4-$DZ76-$CA$4+1),1,MIN($DZ76,CZ$4-$CA$4+1))),
     IF(SSSModel!$C$4="PV",BB76*$EA76*(1+SSSModel!$C$2),
     IF(SSSModel!$C$4="FCR",$EC76*SUM(OFFSET($AC76,0,MAX(CZ$4-$AC$4-$DZ76+1,0),1,MIN($DZ76,CZ$4-$AC$4+1))),0)))),
SUM($AC76:$BZ76)*
     IF(SSSModel!$C$4="RR",OFFSET(Profiles!$K$2,$Z76,MAX(Profiles!$C$2,BB$4-$W76)),
     IF(SSSModel!$C$4="ECC",$EA76*$EB76*IF(MAX(Escalation!$C$2,BB$4-$W76)&gt;$DZ76-1,0,OFFSET(Escalation!$K$2,$Y76,MAX(Escalation!$C$2,BB$4-$W76))),
     IF(SSSModel!$C$4="PV",IF(CZ$4=$W76,$EA76*(1+SSSModel!$C$2),0),
     IF(SSSModel!$C$4="FCR",IF(AND(CZ$4&gt;=$W76,OFFSET(Profiles!$K$2,$Z76,MAX(Profiles!$C$2,BB$4-$W76))&gt;0),$EC76,0),0))))))</f>
        <v>0</v>
      </c>
      <c r="DA76" s="135">
        <f ca="1">IF(OR($Z76=0,SSSModel!$C$4="CF"),BC76,
IF(LEFT($V76,3)="ON_",
     IF(SSSModel!$C$4="RR",SUMPRODUCT(OFFSET($AC76,0,0,1,$CB$2),OFFSET(Profiles!$K$28,($Z76-1)*(Profiles!$I$26+1)+DA$4-SSSModel!$C$3+1,0,1,$CB$2)),
     IF(SSSModel!$C$4="ECC",$EA76*$EB76*SUMPRODUCT(OFFSET($AC76,0,MAX(0,DA$4-$DZ76-$CA$4+1),1,MIN($DZ76,DA$4-$CA$4+1)),OFFSET(Escalation!$K$24,($Y76-1)*(Escalation!$I$22+1)+DA$4-SSSModel!$C$3+1,MAX(0,DA$4-$DZ76-$CA$4+1),1,MIN($DZ76,DA$4-$CA$4+1))),
     IF(SSSModel!$C$4="PV",BC76*$EA76*(1+SSSModel!$C$2),
     IF(SSSModel!$C$4="FCR",$EC76*SUM(OFFSET($AC76,0,MAX(DA$4-$AC$4-$DZ76+1,0),1,MIN($DZ76,DA$4-$AC$4+1))),0)))),
SUM($AC76:$BZ76)*
     IF(SSSModel!$C$4="RR",OFFSET(Profiles!$K$2,$Z76,MAX(Profiles!$C$2,BC$4-$W76)),
     IF(SSSModel!$C$4="ECC",$EA76*$EB76*IF(MAX(Escalation!$C$2,BC$4-$W76)&gt;$DZ76-1,0,OFFSET(Escalation!$K$2,$Y76,MAX(Escalation!$C$2,BC$4-$W76))),
     IF(SSSModel!$C$4="PV",IF(DA$4=$W76,$EA76*(1+SSSModel!$C$2),0),
     IF(SSSModel!$C$4="FCR",IF(AND(DA$4&gt;=$W76,OFFSET(Profiles!$K$2,$Z76,MAX(Profiles!$C$2,BC$4-$W76))&gt;0),$EC76,0),0))))))</f>
        <v>0</v>
      </c>
      <c r="DB76" s="135">
        <f ca="1">IF(OR($Z76=0,SSSModel!$C$4="CF"),BD76,
IF(LEFT($V76,3)="ON_",
     IF(SSSModel!$C$4="RR",SUMPRODUCT(OFFSET($AC76,0,0,1,$CB$2),OFFSET(Profiles!$K$28,($Z76-1)*(Profiles!$I$26+1)+DB$4-SSSModel!$C$3+1,0,1,$CB$2)),
     IF(SSSModel!$C$4="ECC",$EA76*$EB76*SUMPRODUCT(OFFSET($AC76,0,MAX(0,DB$4-$DZ76-$CA$4+1),1,MIN($DZ76,DB$4-$CA$4+1)),OFFSET(Escalation!$K$24,($Y76-1)*(Escalation!$I$22+1)+DB$4-SSSModel!$C$3+1,MAX(0,DB$4-$DZ76-$CA$4+1),1,MIN($DZ76,DB$4-$CA$4+1))),
     IF(SSSModel!$C$4="PV",BD76*$EA76*(1+SSSModel!$C$2),
     IF(SSSModel!$C$4="FCR",$EC76*SUM(OFFSET($AC76,0,MAX(DB$4-$AC$4-$DZ76+1,0),1,MIN($DZ76,DB$4-$AC$4+1))),0)))),
SUM($AC76:$BZ76)*
     IF(SSSModel!$C$4="RR",OFFSET(Profiles!$K$2,$Z76,MAX(Profiles!$C$2,BD$4-$W76)),
     IF(SSSModel!$C$4="ECC",$EA76*$EB76*IF(MAX(Escalation!$C$2,BD$4-$W76)&gt;$DZ76-1,0,OFFSET(Escalation!$K$2,$Y76,MAX(Escalation!$C$2,BD$4-$W76))),
     IF(SSSModel!$C$4="PV",IF(DB$4=$W76,$EA76*(1+SSSModel!$C$2),0),
     IF(SSSModel!$C$4="FCR",IF(AND(DB$4&gt;=$W76,OFFSET(Profiles!$K$2,$Z76,MAX(Profiles!$C$2,BD$4-$W76))&gt;0),$EC76,0),0))))))</f>
        <v>0</v>
      </c>
      <c r="DC76" s="135">
        <f ca="1">IF(OR($Z76=0,SSSModel!$C$4="CF"),BE76,
IF(LEFT($V76,3)="ON_",
     IF(SSSModel!$C$4="RR",SUMPRODUCT(OFFSET($AC76,0,0,1,$CB$2),OFFSET(Profiles!$K$28,($Z76-1)*(Profiles!$I$26+1)+DC$4-SSSModel!$C$3+1,0,1,$CB$2)),
     IF(SSSModel!$C$4="ECC",$EA76*$EB76*SUMPRODUCT(OFFSET($AC76,0,MAX(0,DC$4-$DZ76-$CA$4+1),1,MIN($DZ76,DC$4-$CA$4+1)),OFFSET(Escalation!$K$24,($Y76-1)*(Escalation!$I$22+1)+DC$4-SSSModel!$C$3+1,MAX(0,DC$4-$DZ76-$CA$4+1),1,MIN($DZ76,DC$4-$CA$4+1))),
     IF(SSSModel!$C$4="PV",BE76*$EA76*(1+SSSModel!$C$2),
     IF(SSSModel!$C$4="FCR",$EC76*SUM(OFFSET($AC76,0,MAX(DC$4-$AC$4-$DZ76+1,0),1,MIN($DZ76,DC$4-$AC$4+1))),0)))),
SUM($AC76:$BZ76)*
     IF(SSSModel!$C$4="RR",OFFSET(Profiles!$K$2,$Z76,MAX(Profiles!$C$2,BE$4-$W76)),
     IF(SSSModel!$C$4="ECC",$EA76*$EB76*IF(MAX(Escalation!$C$2,BE$4-$W76)&gt;$DZ76-1,0,OFFSET(Escalation!$K$2,$Y76,MAX(Escalation!$C$2,BE$4-$W76))),
     IF(SSSModel!$C$4="PV",IF(DC$4=$W76,$EA76*(1+SSSModel!$C$2),0),
     IF(SSSModel!$C$4="FCR",IF(AND(DC$4&gt;=$W76,OFFSET(Profiles!$K$2,$Z76,MAX(Profiles!$C$2,BE$4-$W76))&gt;0),$EC76,0),0))))))</f>
        <v>0</v>
      </c>
      <c r="DD76" s="135">
        <f ca="1">IF(OR($Z76=0,SSSModel!$C$4="CF"),BF76,
IF(LEFT($V76,3)="ON_",
     IF(SSSModel!$C$4="RR",SUMPRODUCT(OFFSET($AC76,0,0,1,$CB$2),OFFSET(Profiles!$K$28,($Z76-1)*(Profiles!$I$26+1)+DD$4-SSSModel!$C$3+1,0,1,$CB$2)),
     IF(SSSModel!$C$4="ECC",$EA76*$EB76*SUMPRODUCT(OFFSET($AC76,0,MAX(0,DD$4-$DZ76-$CA$4+1),1,MIN($DZ76,DD$4-$CA$4+1)),OFFSET(Escalation!$K$24,($Y76-1)*(Escalation!$I$22+1)+DD$4-SSSModel!$C$3+1,MAX(0,DD$4-$DZ76-$CA$4+1),1,MIN($DZ76,DD$4-$CA$4+1))),
     IF(SSSModel!$C$4="PV",BF76*$EA76*(1+SSSModel!$C$2),
     IF(SSSModel!$C$4="FCR",$EC76*SUM(OFFSET($AC76,0,MAX(DD$4-$AC$4-$DZ76+1,0),1,MIN($DZ76,DD$4-$AC$4+1))),0)))),
SUM($AC76:$BZ76)*
     IF(SSSModel!$C$4="RR",OFFSET(Profiles!$K$2,$Z76,MAX(Profiles!$C$2,BF$4-$W76)),
     IF(SSSModel!$C$4="ECC",$EA76*$EB76*IF(MAX(Escalation!$C$2,BF$4-$W76)&gt;$DZ76-1,0,OFFSET(Escalation!$K$2,$Y76,MAX(Escalation!$C$2,BF$4-$W76))),
     IF(SSSModel!$C$4="PV",IF(DD$4=$W76,$EA76*(1+SSSModel!$C$2),0),
     IF(SSSModel!$C$4="FCR",IF(AND(DD$4&gt;=$W76,OFFSET(Profiles!$K$2,$Z76,MAX(Profiles!$C$2,BF$4-$W76))&gt;0),$EC76,0),0))))))</f>
        <v>0</v>
      </c>
      <c r="DE76" s="135">
        <f ca="1">IF(OR($Z76=0,SSSModel!$C$4="CF"),BG76,
IF(LEFT($V76,3)="ON_",
     IF(SSSModel!$C$4="RR",SUMPRODUCT(OFFSET($AC76,0,0,1,$CB$2),OFFSET(Profiles!$K$28,($Z76-1)*(Profiles!$I$26+1)+DE$4-SSSModel!$C$3+1,0,1,$CB$2)),
     IF(SSSModel!$C$4="ECC",$EA76*$EB76*SUMPRODUCT(OFFSET($AC76,0,MAX(0,DE$4-$DZ76-$CA$4+1),1,MIN($DZ76,DE$4-$CA$4+1)),OFFSET(Escalation!$K$24,($Y76-1)*(Escalation!$I$22+1)+DE$4-SSSModel!$C$3+1,MAX(0,DE$4-$DZ76-$CA$4+1),1,MIN($DZ76,DE$4-$CA$4+1))),
     IF(SSSModel!$C$4="PV",BG76*$EA76*(1+SSSModel!$C$2),
     IF(SSSModel!$C$4="FCR",$EC76*SUM(OFFSET($AC76,0,MAX(DE$4-$AC$4-$DZ76+1,0),1,MIN($DZ76,DE$4-$AC$4+1))),0)))),
SUM($AC76:$BZ76)*
     IF(SSSModel!$C$4="RR",OFFSET(Profiles!$K$2,$Z76,MAX(Profiles!$C$2,BG$4-$W76)),
     IF(SSSModel!$C$4="ECC",$EA76*$EB76*IF(MAX(Escalation!$C$2,BG$4-$W76)&gt;$DZ76-1,0,OFFSET(Escalation!$K$2,$Y76,MAX(Escalation!$C$2,BG$4-$W76))),
     IF(SSSModel!$C$4="PV",IF(DE$4=$W76,$EA76*(1+SSSModel!$C$2),0),
     IF(SSSModel!$C$4="FCR",IF(AND(DE$4&gt;=$W76,OFFSET(Profiles!$K$2,$Z76,MAX(Profiles!$C$2,BG$4-$W76))&gt;0),$EC76,0),0))))))</f>
        <v>0</v>
      </c>
      <c r="DF76" s="135">
        <f ca="1">IF(OR($Z76=0,SSSModel!$C$4="CF"),BH76,
IF(LEFT($V76,3)="ON_",
     IF(SSSModel!$C$4="RR",SUMPRODUCT(OFFSET($AC76,0,0,1,$CB$2),OFFSET(Profiles!$K$28,($Z76-1)*(Profiles!$I$26+1)+DF$4-SSSModel!$C$3+1,0,1,$CB$2)),
     IF(SSSModel!$C$4="ECC",$EA76*$EB76*SUMPRODUCT(OFFSET($AC76,0,MAX(0,DF$4-$DZ76-$CA$4+1),1,MIN($DZ76,DF$4-$CA$4+1)),OFFSET(Escalation!$K$24,($Y76-1)*(Escalation!$I$22+1)+DF$4-SSSModel!$C$3+1,MAX(0,DF$4-$DZ76-$CA$4+1),1,MIN($DZ76,DF$4-$CA$4+1))),
     IF(SSSModel!$C$4="PV",BH76*$EA76*(1+SSSModel!$C$2),
     IF(SSSModel!$C$4="FCR",$EC76*SUM(OFFSET($AC76,0,MAX(DF$4-$AC$4-$DZ76+1,0),1,MIN($DZ76,DF$4-$AC$4+1))),0)))),
SUM($AC76:$BZ76)*
     IF(SSSModel!$C$4="RR",OFFSET(Profiles!$K$2,$Z76,MAX(Profiles!$C$2,BH$4-$W76)),
     IF(SSSModel!$C$4="ECC",$EA76*$EB76*IF(MAX(Escalation!$C$2,BH$4-$W76)&gt;$DZ76-1,0,OFFSET(Escalation!$K$2,$Y76,MAX(Escalation!$C$2,BH$4-$W76))),
     IF(SSSModel!$C$4="PV",IF(DF$4=$W76,$EA76*(1+SSSModel!$C$2),0),
     IF(SSSModel!$C$4="FCR",IF(AND(DF$4&gt;=$W76,OFFSET(Profiles!$K$2,$Z76,MAX(Profiles!$C$2,BH$4-$W76))&gt;0),$EC76,0),0))))))</f>
        <v>0</v>
      </c>
      <c r="DG76" s="135">
        <f ca="1">IF(OR($Z76=0,SSSModel!$C$4="CF"),BI76,
IF(LEFT($V76,3)="ON_",
     IF(SSSModel!$C$4="RR",SUMPRODUCT(OFFSET($AC76,0,0,1,$CB$2),OFFSET(Profiles!$K$28,($Z76-1)*(Profiles!$I$26+1)+DG$4-SSSModel!$C$3+1,0,1,$CB$2)),
     IF(SSSModel!$C$4="ECC",$EA76*$EB76*SUMPRODUCT(OFFSET($AC76,0,MAX(0,DG$4-$DZ76-$CA$4+1),1,MIN($DZ76,DG$4-$CA$4+1)),OFFSET(Escalation!$K$24,($Y76-1)*(Escalation!$I$22+1)+DG$4-SSSModel!$C$3+1,MAX(0,DG$4-$DZ76-$CA$4+1),1,MIN($DZ76,DG$4-$CA$4+1))),
     IF(SSSModel!$C$4="PV",BI76*$EA76*(1+SSSModel!$C$2),
     IF(SSSModel!$C$4="FCR",$EC76*SUM(OFFSET($AC76,0,MAX(DG$4-$AC$4-$DZ76+1,0),1,MIN($DZ76,DG$4-$AC$4+1))),0)))),
SUM($AC76:$BZ76)*
     IF(SSSModel!$C$4="RR",OFFSET(Profiles!$K$2,$Z76,MAX(Profiles!$C$2,BI$4-$W76)),
     IF(SSSModel!$C$4="ECC",$EA76*$EB76*IF(MAX(Escalation!$C$2,BI$4-$W76)&gt;$DZ76-1,0,OFFSET(Escalation!$K$2,$Y76,MAX(Escalation!$C$2,BI$4-$W76))),
     IF(SSSModel!$C$4="PV",IF(DG$4=$W76,$EA76*(1+SSSModel!$C$2),0),
     IF(SSSModel!$C$4="FCR",IF(AND(DG$4&gt;=$W76,OFFSET(Profiles!$K$2,$Z76,MAX(Profiles!$C$2,BI$4-$W76))&gt;0),$EC76,0),0))))))</f>
        <v>0</v>
      </c>
      <c r="DH76" s="135">
        <f ca="1">IF(OR($Z76=0,SSSModel!$C$4="CF"),BJ76,
IF(LEFT($V76,3)="ON_",
     IF(SSSModel!$C$4="RR",SUMPRODUCT(OFFSET($AC76,0,0,1,$CB$2),OFFSET(Profiles!$K$28,($Z76-1)*(Profiles!$I$26+1)+DH$4-SSSModel!$C$3+1,0,1,$CB$2)),
     IF(SSSModel!$C$4="ECC",$EA76*$EB76*SUMPRODUCT(OFFSET($AC76,0,MAX(0,DH$4-$DZ76-$CA$4+1),1,MIN($DZ76,DH$4-$CA$4+1)),OFFSET(Escalation!$K$24,($Y76-1)*(Escalation!$I$22+1)+DH$4-SSSModel!$C$3+1,MAX(0,DH$4-$DZ76-$CA$4+1),1,MIN($DZ76,DH$4-$CA$4+1))),
     IF(SSSModel!$C$4="PV",BJ76*$EA76*(1+SSSModel!$C$2),
     IF(SSSModel!$C$4="FCR",$EC76*SUM(OFFSET($AC76,0,MAX(DH$4-$AC$4-$DZ76+1,0),1,MIN($DZ76,DH$4-$AC$4+1))),0)))),
SUM($AC76:$BZ76)*
     IF(SSSModel!$C$4="RR",OFFSET(Profiles!$K$2,$Z76,MAX(Profiles!$C$2,BJ$4-$W76)),
     IF(SSSModel!$C$4="ECC",$EA76*$EB76*IF(MAX(Escalation!$C$2,BJ$4-$W76)&gt;$DZ76-1,0,OFFSET(Escalation!$K$2,$Y76,MAX(Escalation!$C$2,BJ$4-$W76))),
     IF(SSSModel!$C$4="PV",IF(DH$4=$W76,$EA76*(1+SSSModel!$C$2),0),
     IF(SSSModel!$C$4="FCR",IF(AND(DH$4&gt;=$W76,OFFSET(Profiles!$K$2,$Z76,MAX(Profiles!$C$2,BJ$4-$W76))&gt;0),$EC76,0),0))))))</f>
        <v>0</v>
      </c>
      <c r="DI76" s="135">
        <f ca="1">IF(OR($Z76=0,SSSModel!$C$4="CF"),BK76,
IF(LEFT($V76,3)="ON_",
     IF(SSSModel!$C$4="RR",SUMPRODUCT(OFFSET($AC76,0,0,1,$CB$2),OFFSET(Profiles!$K$28,($Z76-1)*(Profiles!$I$26+1)+DI$4-SSSModel!$C$3+1,0,1,$CB$2)),
     IF(SSSModel!$C$4="ECC",$EA76*$EB76*SUMPRODUCT(OFFSET($AC76,0,MAX(0,DI$4-$DZ76-$CA$4+1),1,MIN($DZ76,DI$4-$CA$4+1)),OFFSET(Escalation!$K$24,($Y76-1)*(Escalation!$I$22+1)+DI$4-SSSModel!$C$3+1,MAX(0,DI$4-$DZ76-$CA$4+1),1,MIN($DZ76,DI$4-$CA$4+1))),
     IF(SSSModel!$C$4="PV",BK76*$EA76*(1+SSSModel!$C$2),
     IF(SSSModel!$C$4="FCR",$EC76*SUM(OFFSET($AC76,0,MAX(DI$4-$AC$4-$DZ76+1,0),1,MIN($DZ76,DI$4-$AC$4+1))),0)))),
SUM($AC76:$BZ76)*
     IF(SSSModel!$C$4="RR",OFFSET(Profiles!$K$2,$Z76,MAX(Profiles!$C$2,BK$4-$W76)),
     IF(SSSModel!$C$4="ECC",$EA76*$EB76*IF(MAX(Escalation!$C$2,BK$4-$W76)&gt;$DZ76-1,0,OFFSET(Escalation!$K$2,$Y76,MAX(Escalation!$C$2,BK$4-$W76))),
     IF(SSSModel!$C$4="PV",IF(DI$4=$W76,$EA76*(1+SSSModel!$C$2),0),
     IF(SSSModel!$C$4="FCR",IF(AND(DI$4&gt;=$W76,OFFSET(Profiles!$K$2,$Z76,MAX(Profiles!$C$2,BK$4-$W76))&gt;0),$EC76,0),0))))))</f>
        <v>0</v>
      </c>
      <c r="DJ76" s="135">
        <f ca="1">IF(OR($Z76=0,SSSModel!$C$4="CF"),BL76,
IF(LEFT($V76,3)="ON_",
     IF(SSSModel!$C$4="RR",SUMPRODUCT(OFFSET($AC76,0,0,1,$CB$2),OFFSET(Profiles!$K$28,($Z76-1)*(Profiles!$I$26+1)+DJ$4-SSSModel!$C$3+1,0,1,$CB$2)),
     IF(SSSModel!$C$4="ECC",$EA76*$EB76*SUMPRODUCT(OFFSET($AC76,0,MAX(0,DJ$4-$DZ76-$CA$4+1),1,MIN($DZ76,DJ$4-$CA$4+1)),OFFSET(Escalation!$K$24,($Y76-1)*(Escalation!$I$22+1)+DJ$4-SSSModel!$C$3+1,MAX(0,DJ$4-$DZ76-$CA$4+1),1,MIN($DZ76,DJ$4-$CA$4+1))),
     IF(SSSModel!$C$4="PV",BL76*$EA76*(1+SSSModel!$C$2),
     IF(SSSModel!$C$4="FCR",$EC76*SUM(OFFSET($AC76,0,MAX(DJ$4-$AC$4-$DZ76+1,0),1,MIN($DZ76,DJ$4-$AC$4+1))),0)))),
SUM($AC76:$BZ76)*
     IF(SSSModel!$C$4="RR",OFFSET(Profiles!$K$2,$Z76,MAX(Profiles!$C$2,BL$4-$W76)),
     IF(SSSModel!$C$4="ECC",$EA76*$EB76*IF(MAX(Escalation!$C$2,BL$4-$W76)&gt;$DZ76-1,0,OFFSET(Escalation!$K$2,$Y76,MAX(Escalation!$C$2,BL$4-$W76))),
     IF(SSSModel!$C$4="PV",IF(DJ$4=$W76,$EA76*(1+SSSModel!$C$2),0),
     IF(SSSModel!$C$4="FCR",IF(AND(DJ$4&gt;=$W76,OFFSET(Profiles!$K$2,$Z76,MAX(Profiles!$C$2,BL$4-$W76))&gt;0),$EC76,0),0))))))</f>
        <v>0</v>
      </c>
      <c r="DK76" s="135">
        <f ca="1">IF(OR($Z76=0,SSSModel!$C$4="CF"),BM76,
IF(LEFT($V76,3)="ON_",
     IF(SSSModel!$C$4="RR",SUMPRODUCT(OFFSET($AC76,0,0,1,$CB$2),OFFSET(Profiles!$K$28,($Z76-1)*(Profiles!$I$26+1)+DK$4-SSSModel!$C$3+1,0,1,$CB$2)),
     IF(SSSModel!$C$4="ECC",$EA76*$EB76*SUMPRODUCT(OFFSET($AC76,0,MAX(0,DK$4-$DZ76-$CA$4+1),1,MIN($DZ76,DK$4-$CA$4+1)),OFFSET(Escalation!$K$24,($Y76-1)*(Escalation!$I$22+1)+DK$4-SSSModel!$C$3+1,MAX(0,DK$4-$DZ76-$CA$4+1),1,MIN($DZ76,DK$4-$CA$4+1))),
     IF(SSSModel!$C$4="PV",BM76*$EA76*(1+SSSModel!$C$2),
     IF(SSSModel!$C$4="FCR",$EC76*SUM(OFFSET($AC76,0,MAX(DK$4-$AC$4-$DZ76+1,0),1,MIN($DZ76,DK$4-$AC$4+1))),0)))),
SUM($AC76:$BZ76)*
     IF(SSSModel!$C$4="RR",OFFSET(Profiles!$K$2,$Z76,MAX(Profiles!$C$2,BM$4-$W76)),
     IF(SSSModel!$C$4="ECC",$EA76*$EB76*IF(MAX(Escalation!$C$2,BM$4-$W76)&gt;$DZ76-1,0,OFFSET(Escalation!$K$2,$Y76,MAX(Escalation!$C$2,BM$4-$W76))),
     IF(SSSModel!$C$4="PV",IF(DK$4=$W76,$EA76*(1+SSSModel!$C$2),0),
     IF(SSSModel!$C$4="FCR",IF(AND(DK$4&gt;=$W76,OFFSET(Profiles!$K$2,$Z76,MAX(Profiles!$C$2,BM$4-$W76))&gt;0),$EC76,0),0))))))</f>
        <v>0</v>
      </c>
      <c r="DL76" s="135">
        <f ca="1">IF(OR($Z76=0,SSSModel!$C$4="CF"),BN76,
IF(LEFT($V76,3)="ON_",
     IF(SSSModel!$C$4="RR",SUMPRODUCT(OFFSET($AC76,0,0,1,$CB$2),OFFSET(Profiles!$K$28,($Z76-1)*(Profiles!$I$26+1)+DL$4-SSSModel!$C$3+1,0,1,$CB$2)),
     IF(SSSModel!$C$4="ECC",$EA76*$EB76*SUMPRODUCT(OFFSET($AC76,0,MAX(0,DL$4-$DZ76-$CA$4+1),1,MIN($DZ76,DL$4-$CA$4+1)),OFFSET(Escalation!$K$24,($Y76-1)*(Escalation!$I$22+1)+DL$4-SSSModel!$C$3+1,MAX(0,DL$4-$DZ76-$CA$4+1),1,MIN($DZ76,DL$4-$CA$4+1))),
     IF(SSSModel!$C$4="PV",BN76*$EA76*(1+SSSModel!$C$2),
     IF(SSSModel!$C$4="FCR",$EC76*SUM(OFFSET($AC76,0,MAX(DL$4-$AC$4-$DZ76+1,0),1,MIN($DZ76,DL$4-$AC$4+1))),0)))),
SUM($AC76:$BZ76)*
     IF(SSSModel!$C$4="RR",OFFSET(Profiles!$K$2,$Z76,MAX(Profiles!$C$2,BN$4-$W76)),
     IF(SSSModel!$C$4="ECC",$EA76*$EB76*IF(MAX(Escalation!$C$2,BN$4-$W76)&gt;$DZ76-1,0,OFFSET(Escalation!$K$2,$Y76,MAX(Escalation!$C$2,BN$4-$W76))),
     IF(SSSModel!$C$4="PV",IF(DL$4=$W76,$EA76*(1+SSSModel!$C$2),0),
     IF(SSSModel!$C$4="FCR",IF(AND(DL$4&gt;=$W76,OFFSET(Profiles!$K$2,$Z76,MAX(Profiles!$C$2,BN$4-$W76))&gt;0),$EC76,0),0))))))</f>
        <v>0</v>
      </c>
      <c r="DM76" s="135">
        <f ca="1">IF(OR($Z76=0,SSSModel!$C$4="CF"),BO76,
IF(LEFT($V76,3)="ON_",
     IF(SSSModel!$C$4="RR",SUMPRODUCT(OFFSET($AC76,0,0,1,$CB$2),OFFSET(Profiles!$K$28,($Z76-1)*(Profiles!$I$26+1)+DM$4-SSSModel!$C$3+1,0,1,$CB$2)),
     IF(SSSModel!$C$4="ECC",$EA76*$EB76*SUMPRODUCT(OFFSET($AC76,0,MAX(0,DM$4-$DZ76-$CA$4+1),1,MIN($DZ76,DM$4-$CA$4+1)),OFFSET(Escalation!$K$24,($Y76-1)*(Escalation!$I$22+1)+DM$4-SSSModel!$C$3+1,MAX(0,DM$4-$DZ76-$CA$4+1),1,MIN($DZ76,DM$4-$CA$4+1))),
     IF(SSSModel!$C$4="PV",BO76*$EA76*(1+SSSModel!$C$2),
     IF(SSSModel!$C$4="FCR",$EC76*SUM(OFFSET($AC76,0,MAX(DM$4-$AC$4-$DZ76+1,0),1,MIN($DZ76,DM$4-$AC$4+1))),0)))),
SUM($AC76:$BZ76)*
     IF(SSSModel!$C$4="RR",OFFSET(Profiles!$K$2,$Z76,MAX(Profiles!$C$2,BO$4-$W76)),
     IF(SSSModel!$C$4="ECC",$EA76*$EB76*IF(MAX(Escalation!$C$2,BO$4-$W76)&gt;$DZ76-1,0,OFFSET(Escalation!$K$2,$Y76,MAX(Escalation!$C$2,BO$4-$W76))),
     IF(SSSModel!$C$4="PV",IF(DM$4=$W76,$EA76*(1+SSSModel!$C$2),0),
     IF(SSSModel!$C$4="FCR",IF(AND(DM$4&gt;=$W76,OFFSET(Profiles!$K$2,$Z76,MAX(Profiles!$C$2,BO$4-$W76))&gt;0),$EC76,0),0))))))</f>
        <v>0</v>
      </c>
      <c r="DN76" s="135">
        <f ca="1">IF(OR($Z76=0,SSSModel!$C$4="CF"),BP76,
IF(LEFT($V76,3)="ON_",
     IF(SSSModel!$C$4="RR",SUMPRODUCT(OFFSET($AC76,0,0,1,$CB$2),OFFSET(Profiles!$K$28,($Z76-1)*(Profiles!$I$26+1)+DN$4-SSSModel!$C$3+1,0,1,$CB$2)),
     IF(SSSModel!$C$4="ECC",$EA76*$EB76*SUMPRODUCT(OFFSET($AC76,0,MAX(0,DN$4-$DZ76-$CA$4+1),1,MIN($DZ76,DN$4-$CA$4+1)),OFFSET(Escalation!$K$24,($Y76-1)*(Escalation!$I$22+1)+DN$4-SSSModel!$C$3+1,MAX(0,DN$4-$DZ76-$CA$4+1),1,MIN($DZ76,DN$4-$CA$4+1))),
     IF(SSSModel!$C$4="PV",BP76*$EA76*(1+SSSModel!$C$2),
     IF(SSSModel!$C$4="FCR",$EC76*SUM(OFFSET($AC76,0,MAX(DN$4-$AC$4-$DZ76+1,0),1,MIN($DZ76,DN$4-$AC$4+1))),0)))),
SUM($AC76:$BZ76)*
     IF(SSSModel!$C$4="RR",OFFSET(Profiles!$K$2,$Z76,MAX(Profiles!$C$2,BP$4-$W76)),
     IF(SSSModel!$C$4="ECC",$EA76*$EB76*IF(MAX(Escalation!$C$2,BP$4-$W76)&gt;$DZ76-1,0,OFFSET(Escalation!$K$2,$Y76,MAX(Escalation!$C$2,BP$4-$W76))),
     IF(SSSModel!$C$4="PV",IF(DN$4=$W76,$EA76*(1+SSSModel!$C$2),0),
     IF(SSSModel!$C$4="FCR",IF(AND(DN$4&gt;=$W76,OFFSET(Profiles!$K$2,$Z76,MAX(Profiles!$C$2,BP$4-$W76))&gt;0),$EC76,0),0))))))</f>
        <v>0</v>
      </c>
      <c r="DO76" s="135">
        <f ca="1">IF(OR($Z76=0,SSSModel!$C$4="CF"),BQ76,
IF(LEFT($V76,3)="ON_",
     IF(SSSModel!$C$4="RR",SUMPRODUCT(OFFSET($AC76,0,0,1,$CB$2),OFFSET(Profiles!$K$28,($Z76-1)*(Profiles!$I$26+1)+DO$4-SSSModel!$C$3+1,0,1,$CB$2)),
     IF(SSSModel!$C$4="ECC",$EA76*$EB76*SUMPRODUCT(OFFSET($AC76,0,MAX(0,DO$4-$DZ76-$CA$4+1),1,MIN($DZ76,DO$4-$CA$4+1)),OFFSET(Escalation!$K$24,($Y76-1)*(Escalation!$I$22+1)+DO$4-SSSModel!$C$3+1,MAX(0,DO$4-$DZ76-$CA$4+1),1,MIN($DZ76,DO$4-$CA$4+1))),
     IF(SSSModel!$C$4="PV",BQ76*$EA76*(1+SSSModel!$C$2),
     IF(SSSModel!$C$4="FCR",$EC76*SUM(OFFSET($AC76,0,MAX(DO$4-$AC$4-$DZ76+1,0),1,MIN($DZ76,DO$4-$AC$4+1))),0)))),
SUM($AC76:$BZ76)*
     IF(SSSModel!$C$4="RR",OFFSET(Profiles!$K$2,$Z76,MAX(Profiles!$C$2,BQ$4-$W76)),
     IF(SSSModel!$C$4="ECC",$EA76*$EB76*IF(MAX(Escalation!$C$2,BQ$4-$W76)&gt;$DZ76-1,0,OFFSET(Escalation!$K$2,$Y76,MAX(Escalation!$C$2,BQ$4-$W76))),
     IF(SSSModel!$C$4="PV",IF(DO$4=$W76,$EA76*(1+SSSModel!$C$2),0),
     IF(SSSModel!$C$4="FCR",IF(AND(DO$4&gt;=$W76,OFFSET(Profiles!$K$2,$Z76,MAX(Profiles!$C$2,BQ$4-$W76))&gt;0),$EC76,0),0))))))</f>
        <v>0</v>
      </c>
      <c r="DP76" s="135">
        <f ca="1">IF(OR($Z76=0,SSSModel!$C$4="CF"),BR76,
IF(LEFT($V76,3)="ON_",
     IF(SSSModel!$C$4="RR",SUMPRODUCT(OFFSET($AC76,0,0,1,$CB$2),OFFSET(Profiles!$K$28,($Z76-1)*(Profiles!$I$26+1)+DP$4-SSSModel!$C$3+1,0,1,$CB$2)),
     IF(SSSModel!$C$4="ECC",$EA76*$EB76*SUMPRODUCT(OFFSET($AC76,0,MAX(0,DP$4-$DZ76-$CA$4+1),1,MIN($DZ76,DP$4-$CA$4+1)),OFFSET(Escalation!$K$24,($Y76-1)*(Escalation!$I$22+1)+DP$4-SSSModel!$C$3+1,MAX(0,DP$4-$DZ76-$CA$4+1),1,MIN($DZ76,DP$4-$CA$4+1))),
     IF(SSSModel!$C$4="PV",BR76*$EA76*(1+SSSModel!$C$2),
     IF(SSSModel!$C$4="FCR",$EC76*SUM(OFFSET($AC76,0,MAX(DP$4-$AC$4-$DZ76+1,0),1,MIN($DZ76,DP$4-$AC$4+1))),0)))),
SUM($AC76:$BZ76)*
     IF(SSSModel!$C$4="RR",OFFSET(Profiles!$K$2,$Z76,MAX(Profiles!$C$2,BR$4-$W76)),
     IF(SSSModel!$C$4="ECC",$EA76*$EB76*IF(MAX(Escalation!$C$2,BR$4-$W76)&gt;$DZ76-1,0,OFFSET(Escalation!$K$2,$Y76,MAX(Escalation!$C$2,BR$4-$W76))),
     IF(SSSModel!$C$4="PV",IF(DP$4=$W76,$EA76*(1+SSSModel!$C$2),0),
     IF(SSSModel!$C$4="FCR",IF(AND(DP$4&gt;=$W76,OFFSET(Profiles!$K$2,$Z76,MAX(Profiles!$C$2,BR$4-$W76))&gt;0),$EC76,0),0))))))</f>
        <v>0</v>
      </c>
      <c r="DQ76" s="135">
        <f ca="1">IF(OR($Z76=0,SSSModel!$C$4="CF"),BS76,
IF(LEFT($V76,3)="ON_",
     IF(SSSModel!$C$4="RR",SUMPRODUCT(OFFSET($AC76,0,0,1,$CB$2),OFFSET(Profiles!$K$28,($Z76-1)*(Profiles!$I$26+1)+DQ$4-SSSModel!$C$3+1,0,1,$CB$2)),
     IF(SSSModel!$C$4="ECC",$EA76*$EB76*SUMPRODUCT(OFFSET($AC76,0,MAX(0,DQ$4-$DZ76-$CA$4+1),1,MIN($DZ76,DQ$4-$CA$4+1)),OFFSET(Escalation!$K$24,($Y76-1)*(Escalation!$I$22+1)+DQ$4-SSSModel!$C$3+1,MAX(0,DQ$4-$DZ76-$CA$4+1),1,MIN($DZ76,DQ$4-$CA$4+1))),
     IF(SSSModel!$C$4="PV",BS76*$EA76*(1+SSSModel!$C$2),
     IF(SSSModel!$C$4="FCR",$EC76*SUM(OFFSET($AC76,0,MAX(DQ$4-$AC$4-$DZ76+1,0),1,MIN($DZ76,DQ$4-$AC$4+1))),0)))),
SUM($AC76:$BZ76)*
     IF(SSSModel!$C$4="RR",OFFSET(Profiles!$K$2,$Z76,MAX(Profiles!$C$2,BS$4-$W76)),
     IF(SSSModel!$C$4="ECC",$EA76*$EB76*IF(MAX(Escalation!$C$2,BS$4-$W76)&gt;$DZ76-1,0,OFFSET(Escalation!$K$2,$Y76,MAX(Escalation!$C$2,BS$4-$W76))),
     IF(SSSModel!$C$4="PV",IF(DQ$4=$W76,$EA76*(1+SSSModel!$C$2),0),
     IF(SSSModel!$C$4="FCR",IF(AND(DQ$4&gt;=$W76,OFFSET(Profiles!$K$2,$Z76,MAX(Profiles!$C$2,BS$4-$W76))&gt;0),$EC76,0),0))))))</f>
        <v>0</v>
      </c>
      <c r="DR76" s="135">
        <f ca="1">IF(OR($Z76=0,SSSModel!$C$4="CF"),BT76,
IF(LEFT($V76,3)="ON_",
     IF(SSSModel!$C$4="RR",SUMPRODUCT(OFFSET($AC76,0,0,1,$CB$2),OFFSET(Profiles!$K$28,($Z76-1)*(Profiles!$I$26+1)+DR$4-SSSModel!$C$3+1,0,1,$CB$2)),
     IF(SSSModel!$C$4="ECC",$EA76*$EB76*SUMPRODUCT(OFFSET($AC76,0,MAX(0,DR$4-$DZ76-$CA$4+1),1,MIN($DZ76,DR$4-$CA$4+1)),OFFSET(Escalation!$K$24,($Y76-1)*(Escalation!$I$22+1)+DR$4-SSSModel!$C$3+1,MAX(0,DR$4-$DZ76-$CA$4+1),1,MIN($DZ76,DR$4-$CA$4+1))),
     IF(SSSModel!$C$4="PV",BT76*$EA76*(1+SSSModel!$C$2),
     IF(SSSModel!$C$4="FCR",$EC76*SUM(OFFSET($AC76,0,MAX(DR$4-$AC$4-$DZ76+1,0),1,MIN($DZ76,DR$4-$AC$4+1))),0)))),
SUM($AC76:$BZ76)*
     IF(SSSModel!$C$4="RR",OFFSET(Profiles!$K$2,$Z76,MAX(Profiles!$C$2,BT$4-$W76)),
     IF(SSSModel!$C$4="ECC",$EA76*$EB76*IF(MAX(Escalation!$C$2,BT$4-$W76)&gt;$DZ76-1,0,OFFSET(Escalation!$K$2,$Y76,MAX(Escalation!$C$2,BT$4-$W76))),
     IF(SSSModel!$C$4="PV",IF(DR$4=$W76,$EA76*(1+SSSModel!$C$2),0),
     IF(SSSModel!$C$4="FCR",IF(AND(DR$4&gt;=$W76,OFFSET(Profiles!$K$2,$Z76,MAX(Profiles!$C$2,BT$4-$W76))&gt;0),$EC76,0),0))))))</f>
        <v>0</v>
      </c>
      <c r="DS76" s="135">
        <f ca="1">IF(OR($Z76=0,SSSModel!$C$4="CF"),BU76,
IF(LEFT($V76,3)="ON_",
     IF(SSSModel!$C$4="RR",SUMPRODUCT(OFFSET($AC76,0,0,1,$CB$2),OFFSET(Profiles!$K$28,($Z76-1)*(Profiles!$I$26+1)+DS$4-SSSModel!$C$3+1,0,1,$CB$2)),
     IF(SSSModel!$C$4="ECC",$EA76*$EB76*SUMPRODUCT(OFFSET($AC76,0,MAX(0,DS$4-$DZ76-$CA$4+1),1,MIN($DZ76,DS$4-$CA$4+1)),OFFSET(Escalation!$K$24,($Y76-1)*(Escalation!$I$22+1)+DS$4-SSSModel!$C$3+1,MAX(0,DS$4-$DZ76-$CA$4+1),1,MIN($DZ76,DS$4-$CA$4+1))),
     IF(SSSModel!$C$4="PV",BU76*$EA76*(1+SSSModel!$C$2),
     IF(SSSModel!$C$4="FCR",$EC76*SUM(OFFSET($AC76,0,MAX(DS$4-$AC$4-$DZ76+1,0),1,MIN($DZ76,DS$4-$AC$4+1))),0)))),
SUM($AC76:$BZ76)*
     IF(SSSModel!$C$4="RR",OFFSET(Profiles!$K$2,$Z76,MAX(Profiles!$C$2,BU$4-$W76)),
     IF(SSSModel!$C$4="ECC",$EA76*$EB76*IF(MAX(Escalation!$C$2,BU$4-$W76)&gt;$DZ76-1,0,OFFSET(Escalation!$K$2,$Y76,MAX(Escalation!$C$2,BU$4-$W76))),
     IF(SSSModel!$C$4="PV",IF(DS$4=$W76,$EA76*(1+SSSModel!$C$2),0),
     IF(SSSModel!$C$4="FCR",IF(AND(DS$4&gt;=$W76,OFFSET(Profiles!$K$2,$Z76,MAX(Profiles!$C$2,BU$4-$W76))&gt;0),$EC76,0),0))))))</f>
        <v>0</v>
      </c>
      <c r="DT76" s="135">
        <f ca="1">IF(OR($Z76=0,SSSModel!$C$4="CF"),BV76,
IF(LEFT($V76,3)="ON_",
     IF(SSSModel!$C$4="RR",SUMPRODUCT(OFFSET($AC76,0,0,1,$CB$2),OFFSET(Profiles!$K$28,($Z76-1)*(Profiles!$I$26+1)+DT$4-SSSModel!$C$3+1,0,1,$CB$2)),
     IF(SSSModel!$C$4="ECC",$EA76*$EB76*SUMPRODUCT(OFFSET($AC76,0,MAX(0,DT$4-$DZ76-$CA$4+1),1,MIN($DZ76,DT$4-$CA$4+1)),OFFSET(Escalation!$K$24,($Y76-1)*(Escalation!$I$22+1)+DT$4-SSSModel!$C$3+1,MAX(0,DT$4-$DZ76-$CA$4+1),1,MIN($DZ76,DT$4-$CA$4+1))),
     IF(SSSModel!$C$4="PV",BV76*$EA76*(1+SSSModel!$C$2),
     IF(SSSModel!$C$4="FCR",$EC76*SUM(OFFSET($AC76,0,MAX(DT$4-$AC$4-$DZ76+1,0),1,MIN($DZ76,DT$4-$AC$4+1))),0)))),
SUM($AC76:$BZ76)*
     IF(SSSModel!$C$4="RR",OFFSET(Profiles!$K$2,$Z76,MAX(Profiles!$C$2,BV$4-$W76)),
     IF(SSSModel!$C$4="ECC",$EA76*$EB76*IF(MAX(Escalation!$C$2,BV$4-$W76)&gt;$DZ76-1,0,OFFSET(Escalation!$K$2,$Y76,MAX(Escalation!$C$2,BV$4-$W76))),
     IF(SSSModel!$C$4="PV",IF(DT$4=$W76,$EA76*(1+SSSModel!$C$2),0),
     IF(SSSModel!$C$4="FCR",IF(AND(DT$4&gt;=$W76,OFFSET(Profiles!$K$2,$Z76,MAX(Profiles!$C$2,BV$4-$W76))&gt;0),$EC76,0),0))))))</f>
        <v>0</v>
      </c>
      <c r="DU76" s="135">
        <f ca="1">IF(OR($Z76=0,SSSModel!$C$4="CF"),BW76,
IF(LEFT($V76,3)="ON_",
     IF(SSSModel!$C$4="RR",SUMPRODUCT(OFFSET($AC76,0,0,1,$CB$2),OFFSET(Profiles!$K$28,($Z76-1)*(Profiles!$I$26+1)+DU$4-SSSModel!$C$3+1,0,1,$CB$2)),
     IF(SSSModel!$C$4="ECC",$EA76*$EB76*SUMPRODUCT(OFFSET($AC76,0,MAX(0,DU$4-$DZ76-$CA$4+1),1,MIN($DZ76,DU$4-$CA$4+1)),OFFSET(Escalation!$K$24,($Y76-1)*(Escalation!$I$22+1)+DU$4-SSSModel!$C$3+1,MAX(0,DU$4-$DZ76-$CA$4+1),1,MIN($DZ76,DU$4-$CA$4+1))),
     IF(SSSModel!$C$4="PV",BW76*$EA76*(1+SSSModel!$C$2),
     IF(SSSModel!$C$4="FCR",$EC76*SUM(OFFSET($AC76,0,MAX(DU$4-$AC$4-$DZ76+1,0),1,MIN($DZ76,DU$4-$AC$4+1))),0)))),
SUM($AC76:$BZ76)*
     IF(SSSModel!$C$4="RR",OFFSET(Profiles!$K$2,$Z76,MAX(Profiles!$C$2,BW$4-$W76)),
     IF(SSSModel!$C$4="ECC",$EA76*$EB76*IF(MAX(Escalation!$C$2,BW$4-$W76)&gt;$DZ76-1,0,OFFSET(Escalation!$K$2,$Y76,MAX(Escalation!$C$2,BW$4-$W76))),
     IF(SSSModel!$C$4="PV",IF(DU$4=$W76,$EA76*(1+SSSModel!$C$2),0),
     IF(SSSModel!$C$4="FCR",IF(AND(DU$4&gt;=$W76,OFFSET(Profiles!$K$2,$Z76,MAX(Profiles!$C$2,BW$4-$W76))&gt;0),$EC76,0),0))))))</f>
        <v>0</v>
      </c>
      <c r="DV76" s="136">
        <f ca="1">IF(OR($Z76=0,SSSModel!$C$4="CF"),BX76,
IF(LEFT($V76,3)="ON_",
     IF(SSSModel!$C$4="RR",SUMPRODUCT(OFFSET($AC76,0,0,1,$CB$2),OFFSET(Profiles!$K$28,($Z76-1)*(Profiles!$I$26+1)+DV$4-SSSModel!$C$3+1,0,1,$CB$2)),
     IF(SSSModel!$C$4="ECC",$EA76*$EB76*SUMPRODUCT(OFFSET($AC76,0,MAX(0,DV$4-$DZ76-$CA$4+1),1,MIN($DZ76,DV$4-$CA$4+1)),OFFSET(Escalation!$K$24,($Y76-1)*(Escalation!$I$22+1)+DV$4-SSSModel!$C$3+1,MAX(0,DV$4-$DZ76-$CA$4+1),1,MIN($DZ76,DV$4-$CA$4+1))),
     IF(SSSModel!$C$4="PV",BX76*$EA76*(1+SSSModel!$C$2),
     IF(SSSModel!$C$4="FCR",$EC76*SUM(OFFSET($AC76,0,MAX(DV$4-$AC$4-$DZ76+1,0),1,MIN($DZ76,DV$4-$AC$4+1))),0)))),
SUM($AC76:$BZ76)*
     IF(SSSModel!$C$4="RR",OFFSET(Profiles!$K$2,$Z76,MAX(Profiles!$C$2,BX$4-$W76)),
     IF(SSSModel!$C$4="ECC",$EA76*$EB76*IF(MAX(Escalation!$C$2,BX$4-$W76)&gt;$DZ76-1,0,OFFSET(Escalation!$K$2,$Y76,MAX(Escalation!$C$2,BX$4-$W76))),
     IF(SSSModel!$C$4="PV",IF(DV$4=$W76,$EA76*(1+SSSModel!$C$2),0),
     IF(SSSModel!$C$4="FCR",IF(AND(DV$4&gt;=$W76,OFFSET(Profiles!$K$2,$Z76,MAX(Profiles!$C$2,BX$4-$W76))&gt;0),$EC76,0),0))))))</f>
        <v>0</v>
      </c>
      <c r="DW76" s="136">
        <f ca="1">IF(OR($Z76=0,SSSModel!$C$4="CF"),BY76,
IF(LEFT($V76,3)="ON_",
     IF(SSSModel!$C$4="RR",SUMPRODUCT(OFFSET($AC76,0,0,1,$CB$2),OFFSET(Profiles!$K$28,($Z76-1)*(Profiles!$I$26+1)+DW$4-SSSModel!$C$3+1,0,1,$CB$2)),
     IF(SSSModel!$C$4="ECC",$EA76*$EB76*SUMPRODUCT(OFFSET($AC76,0,MAX(0,DW$4-$DZ76-$CA$4+1),1,MIN($DZ76,DW$4-$CA$4+1)),OFFSET(Escalation!$K$24,($Y76-1)*(Escalation!$I$22+1)+DW$4-SSSModel!$C$3+1,MAX(0,DW$4-$DZ76-$CA$4+1),1,MIN($DZ76,DW$4-$CA$4+1))),
     IF(SSSModel!$C$4="PV",BY76*$EA76*(1+SSSModel!$C$2),
     IF(SSSModel!$C$4="FCR",$EC76*SUM(OFFSET($AC76,0,MAX(DW$4-$AC$4-$DZ76+1,0),1,MIN($DZ76,DW$4-$AC$4+1))),0)))),
SUM($AC76:$BZ76)*
     IF(SSSModel!$C$4="RR",OFFSET(Profiles!$K$2,$Z76,MAX(Profiles!$C$2,BY$4-$W76)),
     IF(SSSModel!$C$4="ECC",$EA76*$EB76*IF(MAX(Escalation!$C$2,BY$4-$W76)&gt;$DZ76-1,0,OFFSET(Escalation!$K$2,$Y76,MAX(Escalation!$C$2,BY$4-$W76))),
     IF(SSSModel!$C$4="PV",IF(DW$4=$W76,$EA76*(1+SSSModel!$C$2),0),
     IF(SSSModel!$C$4="FCR",IF(AND(DW$4&gt;=$W76,OFFSET(Profiles!$K$2,$Z76,MAX(Profiles!$C$2,BY$4-$W76))&gt;0),$EC76,0),0))))))</f>
        <v>0</v>
      </c>
      <c r="DX76" s="136">
        <f ca="1">IF(OR($Z76=0,SSSModel!$C$4="CF"),BZ76,
IF(LEFT($V76,3)="ON_",
     IF(SSSModel!$C$4="RR",SUMPRODUCT(OFFSET($AC76,0,0,1,$CB$2),OFFSET(Profiles!$K$28,($Z76-1)*(Profiles!$I$26+1)+DX$4-SSSModel!$C$3+1,0,1,$CB$2)),
     IF(SSSModel!$C$4="ECC",$EA76*$EB76*SUMPRODUCT(OFFSET($AC76,0,MAX(0,DX$4-$DZ76-$CA$4+1),1,MIN($DZ76,DX$4-$CA$4+1)),OFFSET(Escalation!$K$24,($Y76-1)*(Escalation!$I$22+1)+DX$4-SSSModel!$C$3+1,MAX(0,DX$4-$DZ76-$CA$4+1),1,MIN($DZ76,DX$4-$CA$4+1))),
     IF(SSSModel!$C$4="PV",BZ76*$EA76*(1+SSSModel!$C$2),
     IF(SSSModel!$C$4="FCR",$EC76*SUM(OFFSET($AC76,0,MAX(DX$4-$AC$4-$DZ76+1,0),1,MIN($DZ76,DX$4-$AC$4+1))),0)))),
SUM($AC76:$BZ76)*
     IF(SSSModel!$C$4="RR",OFFSET(Profiles!$K$2,$Z76,MAX(Profiles!$C$2,BZ$4-$W76)),
     IF(SSSModel!$C$4="ECC",$EA76*$EB76*IF(MAX(Escalation!$C$2,BZ$4-$W76)&gt;$DZ76-1,0,OFFSET(Escalation!$K$2,$Y76,MAX(Escalation!$C$2,BZ$4-$W76))),
     IF(SSSModel!$C$4="PV",IF(DX$4=$W76,$EA76*(1+SSSModel!$C$2),0),
     IF(SSSModel!$C$4="FCR",IF(AND(DX$4&gt;=$W76,OFFSET(Profiles!$K$2,$Z76,MAX(Profiles!$C$2,BZ$4-$W76))&gt;0),$EC76,0),0))))))</f>
        <v>0</v>
      </c>
      <c r="DY76" s="82">
        <f ca="1">IF($Y76=0,0,OFFSET(Escalation!$B$2,$Y76,0))</f>
        <v>0</v>
      </c>
      <c r="DZ76" s="80">
        <f ca="1">IF($Z76=0,0,COUNTIF(OFFSET(Profiles!$K$2,$Z76,0,1,50),"&gt;0"))</f>
        <v>0</v>
      </c>
      <c r="EA76" s="137">
        <f ca="1">IF($Z76=0,0,SUMPRODUCT(Profiles!$C$20:$BH$20,OFFSET(Profiles!$C$2,$Z76,0,1,Profiles!$B$1)))</f>
        <v>0</v>
      </c>
      <c r="EB76" s="24">
        <f>IF($Z76=0,0,((1-(1+DY76)/(1+SSSModel!$C$2))/(1-((1+DY76)/(1+SSSModel!$C$2))^DZ76))*(1+SSSModel!$C$2))</f>
        <v>0</v>
      </c>
      <c r="EC76" s="24">
        <f>IF($Z76=0,0,-PMT(SSSModel!$C$2,DZ76,EA76))</f>
        <v>0</v>
      </c>
    </row>
    <row r="77" spans="3:133" x14ac:dyDescent="0.35">
      <c r="C77" s="18">
        <f t="shared" si="5"/>
        <v>8</v>
      </c>
      <c r="D77" s="18">
        <f t="shared" si="6"/>
        <v>3</v>
      </c>
      <c r="E77" s="18">
        <f t="shared" ca="1" si="10"/>
        <v>0</v>
      </c>
      <c r="G77" s="25" t="str">
        <f ca="1">IF($E77=0,"",OFFSET(Resources!B$26,$E77,0))</f>
        <v/>
      </c>
      <c r="H77" s="25" t="str">
        <f ca="1">IF($E77=0,"",OFFSET(Resources!C$26,$E77,0))</f>
        <v/>
      </c>
      <c r="I77" s="25" t="str">
        <f ca="1">IF($E77=0,"",OFFSET(Resources!$E$26,$E77,0))</f>
        <v/>
      </c>
      <c r="J77" s="16">
        <v>1</v>
      </c>
      <c r="K77" s="16" t="s">
        <v>150</v>
      </c>
      <c r="L77" s="25" t="str">
        <f ca="1">OFFSET(Resources!$CG$24,0,$C77-1)</f>
        <v>On-Going XM</v>
      </c>
      <c r="M77" s="25" t="str">
        <f ca="1">OFFSET(Resources!$CG$25,0,$C77-1)</f>
        <v>O&amp;M</v>
      </c>
      <c r="N77" s="1">
        <v>1</v>
      </c>
      <c r="O77" s="7">
        <f ca="1">IF($E77=0,0,OFFSET(Resources!$CG$26,$E77,$C77-1))</f>
        <v>0</v>
      </c>
      <c r="P77" s="25" t="str">
        <f ca="1">OFFSET(Resources!$CG$26,0,$C77-1)</f>
        <v>$/Yr</v>
      </c>
      <c r="Q77" s="18">
        <f ca="1">IF($E77=0,0,OFFSET(GenAlts!$W$4,$E77,$D77-1))</f>
        <v>0</v>
      </c>
      <c r="R77" s="1">
        <v>1</v>
      </c>
      <c r="S77" t="str">
        <f ca="1">IF($E77=0,"",OFFSET(Resources!$R$26,$E77,0))</f>
        <v/>
      </c>
      <c r="T77" s="1"/>
      <c r="U77" s="25">
        <f ca="1">IF($E77=0,0,OFFSET(Resources!$AB$26,$E77,($C77-1)*Resources!$CI$20))</f>
        <v>0</v>
      </c>
      <c r="V77" s="1"/>
      <c r="W77">
        <f t="shared" ca="1" si="11"/>
        <v>0</v>
      </c>
      <c r="X77">
        <f>IF(T77="",0,MATCH(T77,Profiles!$A$3:$A$22,0))</f>
        <v>0</v>
      </c>
      <c r="Y77" s="10">
        <f ca="1">IF(U77=0,0,MATCH(U77,Escalation!$A$3:$A$18,0))</f>
        <v>0</v>
      </c>
      <c r="Z77">
        <f>IF(V77="",0,MATCH(V77,Profiles!$A$3:$A$22,0))</f>
        <v>0</v>
      </c>
      <c r="AA77" s="8"/>
      <c r="AB77" s="8">
        <v>0</v>
      </c>
      <c r="AC77" s="72">
        <f ca="1">IF(OR(AC$4&lt;$Q77,AC$4&gt;$Q77+IF($S77="",1000,$S77)-1),0,IF(MOD(AC$4-$Q77,IF($R77="",1000,$R77))=0,$O77,0))*IF($Y77&gt;0,(1+INDEX(Escalation!$B$3:$B$18,$Y77,0))^(AC$4-SSSModel!$C$5),1)*IF($X77=0,1,OFFSET(Profiles!$K$2,$X77,MAX(Profiles!$C$2,AC$4-$Q77)))*IF($AA77=1,(1+SSSModel!#REF!),1)</f>
        <v>0</v>
      </c>
      <c r="AD77" s="72">
        <f ca="1">IF(OR(AD$4&lt;$Q77,AD$4&gt;$Q77+IF($S77="",1000,$S77)-1),0,IF(MOD(AD$4-$Q77,IF($R77="",1000,$R77))=0,$O77,0))*IF($Y77&gt;0,(1+INDEX(Escalation!$B$3:$B$18,$Y77,0))^(AD$4-SSSModel!$C$5),1)*IF($X77=0,1,OFFSET(Profiles!$K$2,$X77,MAX(Profiles!$C$2,AD$4-$Q77)))*IF($AA77=1,(1+SSSModel!#REF!),1)</f>
        <v>0</v>
      </c>
      <c r="AE77" s="72">
        <f ca="1">IF(OR(AE$4&lt;$Q77,AE$4&gt;$Q77+IF($S77="",1000,$S77)-1),0,IF(MOD(AE$4-$Q77,IF($R77="",1000,$R77))=0,$O77,0))*IF($Y77&gt;0,(1+INDEX(Escalation!$B$3:$B$18,$Y77,0))^(AE$4-SSSModel!$C$5),1)*IF($X77=0,1,OFFSET(Profiles!$K$2,$X77,MAX(Profiles!$C$2,AE$4-$Q77)))*IF($AA77=1,(1+SSSModel!#REF!),1)</f>
        <v>0</v>
      </c>
      <c r="AF77" s="72">
        <f ca="1">IF(OR(AF$4&lt;$Q77,AF$4&gt;$Q77+IF($S77="",1000,$S77)-1),0,IF(MOD(AF$4-$Q77,IF($R77="",1000,$R77))=0,$O77,0))*IF($Y77&gt;0,(1+INDEX(Escalation!$B$3:$B$18,$Y77,0))^(AF$4-SSSModel!$C$5),1)*IF($X77=0,1,OFFSET(Profiles!$K$2,$X77,MAX(Profiles!$C$2,AF$4-$Q77)))*IF($AA77=1,(1+SSSModel!#REF!),1)</f>
        <v>0</v>
      </c>
      <c r="AG77" s="72">
        <f ca="1">IF(OR(AG$4&lt;$Q77,AG$4&gt;$Q77+IF($S77="",1000,$S77)-1),0,IF(MOD(AG$4-$Q77,IF($R77="",1000,$R77))=0,$O77,0))*IF($Y77&gt;0,(1+INDEX(Escalation!$B$3:$B$18,$Y77,0))^(AG$4-SSSModel!$C$5),1)*IF($X77=0,1,OFFSET(Profiles!$K$2,$X77,MAX(Profiles!$C$2,AG$4-$Q77)))*IF($AA77=1,(1+SSSModel!#REF!),1)</f>
        <v>0</v>
      </c>
      <c r="AH77" s="72">
        <f ca="1">IF(OR(AH$4&lt;$Q77,AH$4&gt;$Q77+IF($S77="",1000,$S77)-1),0,IF(MOD(AH$4-$Q77,IF($R77="",1000,$R77))=0,$O77,0))*IF($Y77&gt;0,(1+INDEX(Escalation!$B$3:$B$18,$Y77,0))^(AH$4-SSSModel!$C$5),1)*IF($X77=0,1,OFFSET(Profiles!$K$2,$X77,MAX(Profiles!$C$2,AH$4-$Q77)))*IF($AA77=1,(1+SSSModel!#REF!),1)</f>
        <v>0</v>
      </c>
      <c r="AI77" s="72">
        <f ca="1">IF(OR(AI$4&lt;$Q77,AI$4&gt;$Q77+IF($S77="",1000,$S77)-1),0,IF(MOD(AI$4-$Q77,IF($R77="",1000,$R77))=0,$O77,0))*IF($Y77&gt;0,(1+INDEX(Escalation!$B$3:$B$18,$Y77,0))^(AI$4-SSSModel!$C$5),1)*IF($X77=0,1,OFFSET(Profiles!$K$2,$X77,MAX(Profiles!$C$2,AI$4-$Q77)))*IF($AA77=1,(1+SSSModel!#REF!),1)</f>
        <v>0</v>
      </c>
      <c r="AJ77" s="72">
        <f ca="1">IF(OR(AJ$4&lt;$Q77,AJ$4&gt;$Q77+IF($S77="",1000,$S77)-1),0,IF(MOD(AJ$4-$Q77,IF($R77="",1000,$R77))=0,$O77,0))*IF($Y77&gt;0,(1+INDEX(Escalation!$B$3:$B$18,$Y77,0))^(AJ$4-SSSModel!$C$5),1)*IF($X77=0,1,OFFSET(Profiles!$K$2,$X77,MAX(Profiles!$C$2,AJ$4-$Q77)))*IF($AA77=1,(1+SSSModel!#REF!),1)</f>
        <v>0</v>
      </c>
      <c r="AK77" s="72">
        <f ca="1">IF(OR(AK$4&lt;$Q77,AK$4&gt;$Q77+IF($S77="",1000,$S77)-1),0,IF(MOD(AK$4-$Q77,IF($R77="",1000,$R77))=0,$O77,0))*IF($Y77&gt;0,(1+INDEX(Escalation!$B$3:$B$18,$Y77,0))^(AK$4-SSSModel!$C$5),1)*IF($X77=0,1,OFFSET(Profiles!$K$2,$X77,MAX(Profiles!$C$2,AK$4-$Q77)))*IF($AA77=1,(1+SSSModel!#REF!),1)</f>
        <v>0</v>
      </c>
      <c r="AL77" s="72">
        <f ca="1">IF(OR(AL$4&lt;$Q77,AL$4&gt;$Q77+IF($S77="",1000,$S77)-1),0,IF(MOD(AL$4-$Q77,IF($R77="",1000,$R77))=0,$O77,0))*IF($Y77&gt;0,(1+INDEX(Escalation!$B$3:$B$18,$Y77,0))^(AL$4-SSSModel!$C$5),1)*IF($X77=0,1,OFFSET(Profiles!$K$2,$X77,MAX(Profiles!$C$2,AL$4-$Q77)))*IF($AA77=1,(1+SSSModel!#REF!),1)</f>
        <v>0</v>
      </c>
      <c r="AM77" s="72">
        <f ca="1">IF(OR(AM$4&lt;$Q77,AM$4&gt;$Q77+IF($S77="",1000,$S77)-1),0,IF(MOD(AM$4-$Q77,IF($R77="",1000,$R77))=0,$O77,0))*IF($Y77&gt;0,(1+INDEX(Escalation!$B$3:$B$18,$Y77,0))^(AM$4-SSSModel!$C$5),1)*IF($X77=0,1,OFFSET(Profiles!$K$2,$X77,MAX(Profiles!$C$2,AM$4-$Q77)))*IF($AA77=1,(1+SSSModel!#REF!),1)</f>
        <v>0</v>
      </c>
      <c r="AN77" s="72">
        <f ca="1">IF(OR(AN$4&lt;$Q77,AN$4&gt;$Q77+IF($S77="",1000,$S77)-1),0,IF(MOD(AN$4-$Q77,IF($R77="",1000,$R77))=0,$O77,0))*IF($Y77&gt;0,(1+INDEX(Escalation!$B$3:$B$18,$Y77,0))^(AN$4-SSSModel!$C$5),1)*IF($X77=0,1,OFFSET(Profiles!$K$2,$X77,MAX(Profiles!$C$2,AN$4-$Q77)))*IF($AA77=1,(1+SSSModel!#REF!),1)</f>
        <v>0</v>
      </c>
      <c r="AO77" s="72">
        <f ca="1">IF(OR(AO$4&lt;$Q77,AO$4&gt;$Q77+IF($S77="",1000,$S77)-1),0,IF(MOD(AO$4-$Q77,IF($R77="",1000,$R77))=0,$O77,0))*IF($Y77&gt;0,(1+INDEX(Escalation!$B$3:$B$18,$Y77,0))^(AO$4-SSSModel!$C$5),1)*IF($X77=0,1,OFFSET(Profiles!$K$2,$X77,MAX(Profiles!$C$2,AO$4-$Q77)))*IF($AA77=1,(1+SSSModel!#REF!),1)</f>
        <v>0</v>
      </c>
      <c r="AP77" s="72">
        <f ca="1">IF(OR(AP$4&lt;$Q77,AP$4&gt;$Q77+IF($S77="",1000,$S77)-1),0,IF(MOD(AP$4-$Q77,IF($R77="",1000,$R77))=0,$O77,0))*IF($Y77&gt;0,(1+INDEX(Escalation!$B$3:$B$18,$Y77,0))^(AP$4-SSSModel!$C$5),1)*IF($X77=0,1,OFFSET(Profiles!$K$2,$X77,MAX(Profiles!$C$2,AP$4-$Q77)))*IF($AA77=1,(1+SSSModel!#REF!),1)</f>
        <v>0</v>
      </c>
      <c r="AQ77" s="72">
        <f ca="1">IF(OR(AQ$4&lt;$Q77,AQ$4&gt;$Q77+IF($S77="",1000,$S77)-1),0,IF(MOD(AQ$4-$Q77,IF($R77="",1000,$R77))=0,$O77,0))*IF($Y77&gt;0,(1+INDEX(Escalation!$B$3:$B$18,$Y77,0))^(AQ$4-SSSModel!$C$5),1)*IF($X77=0,1,OFFSET(Profiles!$K$2,$X77,MAX(Profiles!$C$2,AQ$4-$Q77)))*IF($AA77=1,(1+SSSModel!#REF!),1)</f>
        <v>0</v>
      </c>
      <c r="AR77" s="72">
        <f ca="1">IF(OR(AR$4&lt;$Q77,AR$4&gt;$Q77+IF($S77="",1000,$S77)-1),0,IF(MOD(AR$4-$Q77,IF($R77="",1000,$R77))=0,$O77,0))*IF($Y77&gt;0,(1+INDEX(Escalation!$B$3:$B$18,$Y77,0))^(AR$4-SSSModel!$C$5),1)*IF($X77=0,1,OFFSET(Profiles!$K$2,$X77,MAX(Profiles!$C$2,AR$4-$Q77)))*IF($AA77=1,(1+SSSModel!#REF!),1)</f>
        <v>0</v>
      </c>
      <c r="AS77" s="72">
        <f ca="1">IF(OR(AS$4&lt;$Q77,AS$4&gt;$Q77+IF($S77="",1000,$S77)-1),0,IF(MOD(AS$4-$Q77,IF($R77="",1000,$R77))=0,$O77,0))*IF($Y77&gt;0,(1+INDEX(Escalation!$B$3:$B$18,$Y77,0))^(AS$4-SSSModel!$C$5),1)*IF($X77=0,1,OFFSET(Profiles!$K$2,$X77,MAX(Profiles!$C$2,AS$4-$Q77)))*IF($AA77=1,(1+SSSModel!#REF!),1)</f>
        <v>0</v>
      </c>
      <c r="AT77" s="72">
        <f ca="1">IF(OR(AT$4&lt;$Q77,AT$4&gt;$Q77+IF($S77="",1000,$S77)-1),0,IF(MOD(AT$4-$Q77,IF($R77="",1000,$R77))=0,$O77,0))*IF($Y77&gt;0,(1+INDEX(Escalation!$B$3:$B$18,$Y77,0))^(AT$4-SSSModel!$C$5),1)*IF($X77=0,1,OFFSET(Profiles!$K$2,$X77,MAX(Profiles!$C$2,AT$4-$Q77)))*IF($AA77=1,(1+SSSModel!#REF!),1)</f>
        <v>0</v>
      </c>
      <c r="AU77" s="72">
        <f ca="1">IF(OR(AU$4&lt;$Q77,AU$4&gt;$Q77+IF($S77="",1000,$S77)-1),0,IF(MOD(AU$4-$Q77,IF($R77="",1000,$R77))=0,$O77,0))*IF($Y77&gt;0,(1+INDEX(Escalation!$B$3:$B$18,$Y77,0))^(AU$4-SSSModel!$C$5),1)*IF($X77=0,1,OFFSET(Profiles!$K$2,$X77,MAX(Profiles!$C$2,AU$4-$Q77)))*IF($AA77=1,(1+SSSModel!#REF!),1)</f>
        <v>0</v>
      </c>
      <c r="AV77" s="72">
        <f ca="1">IF(OR(AV$4&lt;$Q77,AV$4&gt;$Q77+IF($S77="",1000,$S77)-1),0,IF(MOD(AV$4-$Q77,IF($R77="",1000,$R77))=0,$O77,0))*IF($Y77&gt;0,(1+INDEX(Escalation!$B$3:$B$18,$Y77,0))^(AV$4-SSSModel!$C$5),1)*IF($X77=0,1,OFFSET(Profiles!$K$2,$X77,MAX(Profiles!$C$2,AV$4-$Q77)))*IF($AA77=1,(1+SSSModel!#REF!),1)</f>
        <v>0</v>
      </c>
      <c r="AW77" s="72">
        <f ca="1">IF(OR(AW$4&lt;$Q77,AW$4&gt;$Q77+IF($S77="",1000,$S77)-1),0,IF(MOD(AW$4-$Q77,IF($R77="",1000,$R77))=0,$O77,0))*IF($Y77&gt;0,(1+INDEX(Escalation!$B$3:$B$18,$Y77,0))^(AW$4-SSSModel!$C$5),1)*IF($X77=0,1,OFFSET(Profiles!$K$2,$X77,MAX(Profiles!$C$2,AW$4-$Q77)))*IF($AA77=1,(1+SSSModel!#REF!),1)</f>
        <v>0</v>
      </c>
      <c r="AX77" s="72">
        <f ca="1">IF(OR(AX$4&lt;$Q77,AX$4&gt;$Q77+IF($S77="",1000,$S77)-1),0,IF(MOD(AX$4-$Q77,IF($R77="",1000,$R77))=0,$O77,0))*IF($Y77&gt;0,(1+INDEX(Escalation!$B$3:$B$18,$Y77,0))^(AX$4-SSSModel!$C$5),1)*IF($X77=0,1,OFFSET(Profiles!$K$2,$X77,MAX(Profiles!$C$2,AX$4-$Q77)))*IF($AA77=1,(1+SSSModel!#REF!),1)</f>
        <v>0</v>
      </c>
      <c r="AY77" s="72">
        <f ca="1">IF(OR(AY$4&lt;$Q77,AY$4&gt;$Q77+IF($S77="",1000,$S77)-1),0,IF(MOD(AY$4-$Q77,IF($R77="",1000,$R77))=0,$O77,0))*IF($Y77&gt;0,(1+INDEX(Escalation!$B$3:$B$18,$Y77,0))^(AY$4-SSSModel!$C$5),1)*IF($X77=0,1,OFFSET(Profiles!$K$2,$X77,MAX(Profiles!$C$2,AY$4-$Q77)))*IF($AA77=1,(1+SSSModel!#REF!),1)</f>
        <v>0</v>
      </c>
      <c r="AZ77" s="72">
        <f ca="1">IF(OR(AZ$4&lt;$Q77,AZ$4&gt;$Q77+IF($S77="",1000,$S77)-1),0,IF(MOD(AZ$4-$Q77,IF($R77="",1000,$R77))=0,$O77,0))*IF($Y77&gt;0,(1+INDEX(Escalation!$B$3:$B$18,$Y77,0))^(AZ$4-SSSModel!$C$5),1)*IF($X77=0,1,OFFSET(Profiles!$K$2,$X77,MAX(Profiles!$C$2,AZ$4-$Q77)))*IF($AA77=1,(1+SSSModel!#REF!),1)</f>
        <v>0</v>
      </c>
      <c r="BA77" s="72">
        <f ca="1">IF(OR(BA$4&lt;$Q77,BA$4&gt;$Q77+IF($S77="",1000,$S77)-1),0,IF(MOD(BA$4-$Q77,IF($R77="",1000,$R77))=0,$O77,0))*IF($Y77&gt;0,(1+INDEX(Escalation!$B$3:$B$18,$Y77,0))^(BA$4-SSSModel!$C$5),1)*IF($X77=0,1,OFFSET(Profiles!$K$2,$X77,MAX(Profiles!$C$2,BA$4-$Q77)))*IF($AA77=1,(1+SSSModel!#REF!),1)</f>
        <v>0</v>
      </c>
      <c r="BB77" s="72">
        <f ca="1">IF(OR(BB$4&lt;$Q77,BB$4&gt;$Q77+IF($S77="",1000,$S77)-1),0,IF(MOD(BB$4-$Q77,IF($R77="",1000,$R77))=0,$O77,0))*IF($Y77&gt;0,(1+INDEX(Escalation!$B$3:$B$18,$Y77,0))^(BB$4-SSSModel!$C$5),1)*IF($X77=0,1,OFFSET(Profiles!$K$2,$X77,MAX(Profiles!$C$2,BB$4-$Q77)))*IF($AA77=1,(1+SSSModel!#REF!),1)</f>
        <v>0</v>
      </c>
      <c r="BC77" s="72">
        <f ca="1">IF(OR(BC$4&lt;$Q77,BC$4&gt;$Q77+IF($S77="",1000,$S77)-1),0,IF(MOD(BC$4-$Q77,IF($R77="",1000,$R77))=0,$O77,0))*IF($Y77&gt;0,(1+INDEX(Escalation!$B$3:$B$18,$Y77,0))^(BC$4-SSSModel!$C$5),1)*IF($X77=0,1,OFFSET(Profiles!$K$2,$X77,MAX(Profiles!$C$2,BC$4-$Q77)))*IF($AA77=1,(1+SSSModel!#REF!),1)</f>
        <v>0</v>
      </c>
      <c r="BD77" s="72">
        <f ca="1">IF(OR(BD$4&lt;$Q77,BD$4&gt;$Q77+IF($S77="",1000,$S77)-1),0,IF(MOD(BD$4-$Q77,IF($R77="",1000,$R77))=0,$O77,0))*IF($Y77&gt;0,(1+INDEX(Escalation!$B$3:$B$18,$Y77,0))^(BD$4-SSSModel!$C$5),1)*IF($X77=0,1,OFFSET(Profiles!$K$2,$X77,MAX(Profiles!$C$2,BD$4-$Q77)))*IF($AA77=1,(1+SSSModel!#REF!),1)</f>
        <v>0</v>
      </c>
      <c r="BE77" s="72">
        <f ca="1">IF(OR(BE$4&lt;$Q77,BE$4&gt;$Q77+IF($S77="",1000,$S77)-1),0,IF(MOD(BE$4-$Q77,IF($R77="",1000,$R77))=0,$O77,0))*IF($Y77&gt;0,(1+INDEX(Escalation!$B$3:$B$18,$Y77,0))^(BE$4-SSSModel!$C$5),1)*IF($X77=0,1,OFFSET(Profiles!$K$2,$X77,MAX(Profiles!$C$2,BE$4-$Q77)))*IF($AA77=1,(1+SSSModel!#REF!),1)</f>
        <v>0</v>
      </c>
      <c r="BF77" s="72">
        <f ca="1">IF(OR(BF$4&lt;$Q77,BF$4&gt;$Q77+IF($S77="",1000,$S77)-1),0,IF(MOD(BF$4-$Q77,IF($R77="",1000,$R77))=0,$O77,0))*IF($Y77&gt;0,(1+INDEX(Escalation!$B$3:$B$18,$Y77,0))^(BF$4-SSSModel!$C$5),1)*IF($X77=0,1,OFFSET(Profiles!$K$2,$X77,MAX(Profiles!$C$2,BF$4-$Q77)))*IF($AA77=1,(1+SSSModel!#REF!),1)</f>
        <v>0</v>
      </c>
      <c r="BG77" s="72">
        <f ca="1">IF(OR(BG$4&lt;$Q77,BG$4&gt;$Q77+IF($S77="",1000,$S77)-1),0,IF(MOD(BG$4-$Q77,IF($R77="",1000,$R77))=0,$O77,0))*IF($Y77&gt;0,(1+INDEX(Escalation!$B$3:$B$18,$Y77,0))^(BG$4-SSSModel!$C$5),1)*IF($X77=0,1,OFFSET(Profiles!$K$2,$X77,MAX(Profiles!$C$2,BG$4-$Q77)))*IF($AA77=1,(1+SSSModel!#REF!),1)</f>
        <v>0</v>
      </c>
      <c r="BH77" s="72">
        <f ca="1">IF(OR(BH$4&lt;$Q77,BH$4&gt;$Q77+IF($S77="",1000,$S77)-1),0,IF(MOD(BH$4-$Q77,IF($R77="",1000,$R77))=0,$O77,0))*IF($Y77&gt;0,(1+INDEX(Escalation!$B$3:$B$18,$Y77,0))^(BH$4-SSSModel!$C$5),1)*IF($X77=0,1,OFFSET(Profiles!$K$2,$X77,MAX(Profiles!$C$2,BH$4-$Q77)))*IF($AA77=1,(1+SSSModel!#REF!),1)</f>
        <v>0</v>
      </c>
      <c r="BI77" s="72">
        <f ca="1">IF(OR(BI$4&lt;$Q77,BI$4&gt;$Q77+IF($S77="",1000,$S77)-1),0,IF(MOD(BI$4-$Q77,IF($R77="",1000,$R77))=0,$O77,0))*IF($Y77&gt;0,(1+INDEX(Escalation!$B$3:$B$18,$Y77,0))^(BI$4-SSSModel!$C$5),1)*IF($X77=0,1,OFFSET(Profiles!$K$2,$X77,MAX(Profiles!$C$2,BI$4-$Q77)))*IF($AA77=1,(1+SSSModel!#REF!),1)</f>
        <v>0</v>
      </c>
      <c r="BJ77" s="72">
        <f ca="1">IF(OR(BJ$4&lt;$Q77,BJ$4&gt;$Q77+IF($S77="",1000,$S77)-1),0,IF(MOD(BJ$4-$Q77,IF($R77="",1000,$R77))=0,$O77,0))*IF($Y77&gt;0,(1+INDEX(Escalation!$B$3:$B$18,$Y77,0))^(BJ$4-SSSModel!$C$5),1)*IF($X77=0,1,OFFSET(Profiles!$K$2,$X77,MAX(Profiles!$C$2,BJ$4-$Q77)))*IF($AA77=1,(1+SSSModel!#REF!),1)</f>
        <v>0</v>
      </c>
      <c r="BK77" s="72">
        <f ca="1">IF(OR(BK$4&lt;$Q77,BK$4&gt;$Q77+IF($S77="",1000,$S77)-1),0,IF(MOD(BK$4-$Q77,IF($R77="",1000,$R77))=0,$O77,0))*IF($Y77&gt;0,(1+INDEX(Escalation!$B$3:$B$18,$Y77,0))^(BK$4-SSSModel!$C$5),1)*IF($X77=0,1,OFFSET(Profiles!$K$2,$X77,MAX(Profiles!$C$2,BK$4-$Q77)))*IF($AA77=1,(1+SSSModel!#REF!),1)</f>
        <v>0</v>
      </c>
      <c r="BL77" s="72">
        <f ca="1">IF(OR(BL$4&lt;$Q77,BL$4&gt;$Q77+IF($S77="",1000,$S77)-1),0,IF(MOD(BL$4-$Q77,IF($R77="",1000,$R77))=0,$O77,0))*IF($Y77&gt;0,(1+INDEX(Escalation!$B$3:$B$18,$Y77,0))^(BL$4-SSSModel!$C$5),1)*IF($X77=0,1,OFFSET(Profiles!$K$2,$X77,MAX(Profiles!$C$2,BL$4-$Q77)))*IF($AA77=1,(1+SSSModel!#REF!),1)</f>
        <v>0</v>
      </c>
      <c r="BM77" s="72">
        <f ca="1">IF(OR(BM$4&lt;$Q77,BM$4&gt;$Q77+IF($S77="",1000,$S77)-1),0,IF(MOD(BM$4-$Q77,IF($R77="",1000,$R77))=0,$O77,0))*IF($Y77&gt;0,(1+INDEX(Escalation!$B$3:$B$18,$Y77,0))^(BM$4-SSSModel!$C$5),1)*IF($X77=0,1,OFFSET(Profiles!$K$2,$X77,MAX(Profiles!$C$2,BM$4-$Q77)))*IF($AA77=1,(1+SSSModel!#REF!),1)</f>
        <v>0</v>
      </c>
      <c r="BN77" s="72">
        <f ca="1">IF(OR(BN$4&lt;$Q77,BN$4&gt;$Q77+IF($S77="",1000,$S77)-1),0,IF(MOD(BN$4-$Q77,IF($R77="",1000,$R77))=0,$O77,0))*IF($Y77&gt;0,(1+INDEX(Escalation!$B$3:$B$18,$Y77,0))^(BN$4-SSSModel!$C$5),1)*IF($X77=0,1,OFFSET(Profiles!$K$2,$X77,MAX(Profiles!$C$2,BN$4-$Q77)))*IF($AA77=1,(1+SSSModel!#REF!),1)</f>
        <v>0</v>
      </c>
      <c r="BO77" s="72">
        <f ca="1">IF(OR(BO$4&lt;$Q77,BO$4&gt;$Q77+IF($S77="",1000,$S77)-1),0,IF(MOD(BO$4-$Q77,IF($R77="",1000,$R77))=0,$O77,0))*IF($Y77&gt;0,(1+INDEX(Escalation!$B$3:$B$18,$Y77,0))^(BO$4-SSSModel!$C$5),1)*IF($X77=0,1,OFFSET(Profiles!$K$2,$X77,MAX(Profiles!$C$2,BO$4-$Q77)))*IF($AA77=1,(1+SSSModel!#REF!),1)</f>
        <v>0</v>
      </c>
      <c r="BP77" s="72">
        <f ca="1">IF(OR(BP$4&lt;$Q77,BP$4&gt;$Q77+IF($S77="",1000,$S77)-1),0,IF(MOD(BP$4-$Q77,IF($R77="",1000,$R77))=0,$O77,0))*IF($Y77&gt;0,(1+INDEX(Escalation!$B$3:$B$18,$Y77,0))^(BP$4-SSSModel!$C$5),1)*IF($X77=0,1,OFFSET(Profiles!$K$2,$X77,MAX(Profiles!$C$2,BP$4-$Q77)))*IF($AA77=1,(1+SSSModel!#REF!),1)</f>
        <v>0</v>
      </c>
      <c r="BQ77" s="72">
        <f ca="1">IF(OR(BQ$4&lt;$Q77,BQ$4&gt;$Q77+IF($S77="",1000,$S77)-1),0,IF(MOD(BQ$4-$Q77,IF($R77="",1000,$R77))=0,$O77,0))*IF($Y77&gt;0,(1+INDEX(Escalation!$B$3:$B$18,$Y77,0))^(BQ$4-SSSModel!$C$5),1)*IF($X77=0,1,OFFSET(Profiles!$K$2,$X77,MAX(Profiles!$C$2,BQ$4-$Q77)))*IF($AA77=1,(1+SSSModel!#REF!),1)</f>
        <v>0</v>
      </c>
      <c r="BR77" s="72">
        <f ca="1">IF(OR(BR$4&lt;$Q77,BR$4&gt;$Q77+IF($S77="",1000,$S77)-1),0,IF(MOD(BR$4-$Q77,IF($R77="",1000,$R77))=0,$O77,0))*IF($Y77&gt;0,(1+INDEX(Escalation!$B$3:$B$18,$Y77,0))^(BR$4-SSSModel!$C$5),1)*IF($X77=0,1,OFFSET(Profiles!$K$2,$X77,MAX(Profiles!$C$2,BR$4-$Q77)))*IF($AA77=1,(1+SSSModel!#REF!),1)</f>
        <v>0</v>
      </c>
      <c r="BS77" s="72">
        <f ca="1">IF(OR(BS$4&lt;$Q77,BS$4&gt;$Q77+IF($S77="",1000,$S77)-1),0,IF(MOD(BS$4-$Q77,IF($R77="",1000,$R77))=0,$O77,0))*IF($Y77&gt;0,(1+INDEX(Escalation!$B$3:$B$18,$Y77,0))^(BS$4-SSSModel!$C$5),1)*IF($X77=0,1,OFFSET(Profiles!$K$2,$X77,MAX(Profiles!$C$2,BS$4-$Q77)))*IF($AA77=1,(1+SSSModel!#REF!),1)</f>
        <v>0</v>
      </c>
      <c r="BT77" s="72">
        <f ca="1">IF(OR(BT$4&lt;$Q77,BT$4&gt;$Q77+IF($S77="",1000,$S77)-1),0,IF(MOD(BT$4-$Q77,IF($R77="",1000,$R77))=0,$O77,0))*IF($Y77&gt;0,(1+INDEX(Escalation!$B$3:$B$18,$Y77,0))^(BT$4-SSSModel!$C$5),1)*IF($X77=0,1,OFFSET(Profiles!$K$2,$X77,MAX(Profiles!$C$2,BT$4-$Q77)))*IF($AA77=1,(1+SSSModel!#REF!),1)</f>
        <v>0</v>
      </c>
      <c r="BU77" s="72">
        <f ca="1">IF(OR(BU$4&lt;$Q77,BU$4&gt;$Q77+IF($S77="",1000,$S77)-1),0,IF(MOD(BU$4-$Q77,IF($R77="",1000,$R77))=0,$O77,0))*IF($Y77&gt;0,(1+INDEX(Escalation!$B$3:$B$18,$Y77,0))^(BU$4-SSSModel!$C$5),1)*IF($X77=0,1,OFFSET(Profiles!$K$2,$X77,MAX(Profiles!$C$2,BU$4-$Q77)))*IF($AA77=1,(1+SSSModel!#REF!),1)</f>
        <v>0</v>
      </c>
      <c r="BV77" s="72">
        <f ca="1">IF(OR(BV$4&lt;$Q77,BV$4&gt;$Q77+IF($S77="",1000,$S77)-1),0,IF(MOD(BV$4-$Q77,IF($R77="",1000,$R77))=0,$O77,0))*IF($Y77&gt;0,(1+INDEX(Escalation!$B$3:$B$18,$Y77,0))^(BV$4-SSSModel!$C$5),1)*IF($X77=0,1,OFFSET(Profiles!$K$2,$X77,MAX(Profiles!$C$2,BV$4-$Q77)))*IF($AA77=1,(1+SSSModel!#REF!),1)</f>
        <v>0</v>
      </c>
      <c r="BW77" s="72">
        <f ca="1">IF(OR(BW$4&lt;$Q77,BW$4&gt;$Q77+IF($S77="",1000,$S77)-1),0,IF(MOD(BW$4-$Q77,IF($R77="",1000,$R77))=0,$O77,0))*IF($Y77&gt;0,(1+INDEX(Escalation!$B$3:$B$18,$Y77,0))^(BW$4-SSSModel!$C$5),1)*IF($X77=0,1,OFFSET(Profiles!$K$2,$X77,MAX(Profiles!$C$2,BW$4-$Q77)))*IF($AA77=1,(1+SSSModel!#REF!),1)</f>
        <v>0</v>
      </c>
      <c r="BX77" s="72">
        <f ca="1">IF(OR(BX$4&lt;$Q77,BX$4&gt;$Q77+IF($S77="",1000,$S77)-1),0,IF(MOD(BX$4-$Q77,IF($R77="",1000,$R77))=0,$O77,0))*IF($Y77&gt;0,(1+INDEX(Escalation!$B$3:$B$18,$Y77,0))^(BX$4-SSSModel!$C$5),1)*IF($X77=0,1,OFFSET(Profiles!$K$2,$X77,MAX(Profiles!$C$2,BX$4-$Q77)))*IF($AA77=1,(1+SSSModel!#REF!),1)</f>
        <v>0</v>
      </c>
      <c r="BY77" s="72">
        <f ca="1">IF(OR(BY$4&lt;$Q77,BY$4&gt;$Q77+IF($S77="",1000,$S77)-1),0,IF(MOD(BY$4-$Q77,IF($R77="",1000,$R77))=0,$O77,0))*IF($Y77&gt;0,(1+INDEX(Escalation!$B$3:$B$18,$Y77,0))^(BY$4-SSSModel!$C$5),1)*IF($X77=0,1,OFFSET(Profiles!$K$2,$X77,MAX(Profiles!$C$2,BY$4-$Q77)))*IF($AA77=1,(1+SSSModel!#REF!),1)</f>
        <v>0</v>
      </c>
      <c r="BZ77" s="72">
        <f ca="1">IF(OR(BZ$4&lt;$Q77,BZ$4&gt;$Q77+IF($S77="",1000,$S77)-1),0,IF(MOD(BZ$4-$Q77,IF($R77="",1000,$R77))=0,$O77,0))*IF($Y77&gt;0,(1+INDEX(Escalation!$B$3:$B$18,$Y77,0))^(BZ$4-SSSModel!$C$5),1)*IF($X77=0,1,OFFSET(Profiles!$K$2,$X77,MAX(Profiles!$C$2,BZ$4-$Q77)))*IF($AA77=1,(1+SSSModel!#REF!),1)</f>
        <v>0</v>
      </c>
      <c r="CA77" s="134">
        <f ca="1">IF(OR($Z77=0,SSSModel!$C$4="CF"),AC77,
IF(LEFT($V77,3)="ON_",
     IF(SSSModel!$C$4="RR",SUMPRODUCT(OFFSET($AC77,0,0,1,$CB$2),OFFSET(Profiles!$K$28,($Z77-1)*(Profiles!$I$26+1)+CA$4-SSSModel!$C$3+1,0,1,$CB$2)),
     IF(SSSModel!$C$4="ECC",$EA77*$EB77*SUMPRODUCT(OFFSET($AC77,0,MAX(0,CA$4-$DZ77-$CA$4+1),1,MIN($DZ77,CA$4-$CA$4+1)),OFFSET(Escalation!$K$24,($Y77-1)*(Escalation!$I$22+1)+CA$4-SSSModel!$C$3+1,MAX(0,CA$4-$DZ77-$CA$4+1),1,MIN($DZ77,CA$4-$CA$4+1))),
     IF(SSSModel!$C$4="PV",AC77*$EA77*(1+SSSModel!$C$2),
     IF(SSSModel!$C$4="FCR",$EC77*SUM(OFFSET($AC77,0,MAX(CA$4-$AC$4-$DZ77+1,0),1,MIN($DZ77,CA$4-$AC$4+1))),0)))),
SUM($AC77:$BZ77)*
     IF(SSSModel!$C$4="RR",OFFSET(Profiles!$K$2,$Z77,MAX(Profiles!$C$2,AC$4-$W77)),
     IF(SSSModel!$C$4="ECC",$EA77*$EB77*IF(MAX(Escalation!$C$2,AC$4-$W77)&gt;$DZ77-1,0,OFFSET(Escalation!$K$2,$Y77,MAX(Escalation!$C$2,AC$4-$W77))),
     IF(SSSModel!$C$4="PV",IF(CA$4=$W77,$EA77*(1+SSSModel!$C$2),0),
     IF(SSSModel!$C$4="FCR",IF(AND(CA$4&gt;=$W77,OFFSET(Profiles!$K$2,$Z77,MAX(Profiles!$C$2,AC$4-$W77))&gt;0),$EC77,0),0))))))</f>
        <v>0</v>
      </c>
      <c r="CB77" s="135">
        <f ca="1">IF(OR($Z77=0,SSSModel!$C$4="CF"),AD77,
IF(LEFT($V77,3)="ON_",
     IF(SSSModel!$C$4="RR",SUMPRODUCT(OFFSET($AC77,0,0,1,$CB$2),OFFSET(Profiles!$K$28,($Z77-1)*(Profiles!$I$26+1)+CB$4-SSSModel!$C$3+1,0,1,$CB$2)),
     IF(SSSModel!$C$4="ECC",$EA77*$EB77*SUMPRODUCT(OFFSET($AC77,0,MAX(0,CB$4-$DZ77-$CA$4+1),1,MIN($DZ77,CB$4-$CA$4+1)),OFFSET(Escalation!$K$24,($Y77-1)*(Escalation!$I$22+1)+CB$4-SSSModel!$C$3+1,MAX(0,CB$4-$DZ77-$CA$4+1),1,MIN($DZ77,CB$4-$CA$4+1))),
     IF(SSSModel!$C$4="PV",AD77*$EA77*(1+SSSModel!$C$2),
     IF(SSSModel!$C$4="FCR",$EC77*SUM(OFFSET($AC77,0,MAX(CB$4-$AC$4-$DZ77+1,0),1,MIN($DZ77,CB$4-$AC$4+1))),0)))),
SUM($AC77:$BZ77)*
     IF(SSSModel!$C$4="RR",OFFSET(Profiles!$K$2,$Z77,MAX(Profiles!$C$2,AD$4-$W77)),
     IF(SSSModel!$C$4="ECC",$EA77*$EB77*IF(MAX(Escalation!$C$2,AD$4-$W77)&gt;$DZ77-1,0,OFFSET(Escalation!$K$2,$Y77,MAX(Escalation!$C$2,AD$4-$W77))),
     IF(SSSModel!$C$4="PV",IF(CB$4=$W77,$EA77*(1+SSSModel!$C$2),0),
     IF(SSSModel!$C$4="FCR",IF(AND(CB$4&gt;=$W77,OFFSET(Profiles!$K$2,$Z77,MAX(Profiles!$C$2,AD$4-$W77))&gt;0),$EC77,0),0))))))</f>
        <v>0</v>
      </c>
      <c r="CC77" s="135">
        <f ca="1">IF(OR($Z77=0,SSSModel!$C$4="CF"),AE77,
IF(LEFT($V77,3)="ON_",
     IF(SSSModel!$C$4="RR",SUMPRODUCT(OFFSET($AC77,0,0,1,$CB$2),OFFSET(Profiles!$K$28,($Z77-1)*(Profiles!$I$26+1)+CC$4-SSSModel!$C$3+1,0,1,$CB$2)),
     IF(SSSModel!$C$4="ECC",$EA77*$EB77*SUMPRODUCT(OFFSET($AC77,0,MAX(0,CC$4-$DZ77-$CA$4+1),1,MIN($DZ77,CC$4-$CA$4+1)),OFFSET(Escalation!$K$24,($Y77-1)*(Escalation!$I$22+1)+CC$4-SSSModel!$C$3+1,MAX(0,CC$4-$DZ77-$CA$4+1),1,MIN($DZ77,CC$4-$CA$4+1))),
     IF(SSSModel!$C$4="PV",AE77*$EA77*(1+SSSModel!$C$2),
     IF(SSSModel!$C$4="FCR",$EC77*SUM(OFFSET($AC77,0,MAX(CC$4-$AC$4-$DZ77+1,0),1,MIN($DZ77,CC$4-$AC$4+1))),0)))),
SUM($AC77:$BZ77)*
     IF(SSSModel!$C$4="RR",OFFSET(Profiles!$K$2,$Z77,MAX(Profiles!$C$2,AE$4-$W77)),
     IF(SSSModel!$C$4="ECC",$EA77*$EB77*IF(MAX(Escalation!$C$2,AE$4-$W77)&gt;$DZ77-1,0,OFFSET(Escalation!$K$2,$Y77,MAX(Escalation!$C$2,AE$4-$W77))),
     IF(SSSModel!$C$4="PV",IF(CC$4=$W77,$EA77*(1+SSSModel!$C$2),0),
     IF(SSSModel!$C$4="FCR",IF(AND(CC$4&gt;=$W77,OFFSET(Profiles!$K$2,$Z77,MAX(Profiles!$C$2,AE$4-$W77))&gt;0),$EC77,0),0))))))</f>
        <v>0</v>
      </c>
      <c r="CD77" s="135">
        <f ca="1">IF(OR($Z77=0,SSSModel!$C$4="CF"),AF77,
IF(LEFT($V77,3)="ON_",
     IF(SSSModel!$C$4="RR",SUMPRODUCT(OFFSET($AC77,0,0,1,$CB$2),OFFSET(Profiles!$K$28,($Z77-1)*(Profiles!$I$26+1)+CD$4-SSSModel!$C$3+1,0,1,$CB$2)),
     IF(SSSModel!$C$4="ECC",$EA77*$EB77*SUMPRODUCT(OFFSET($AC77,0,MAX(0,CD$4-$DZ77-$CA$4+1),1,MIN($DZ77,CD$4-$CA$4+1)),OFFSET(Escalation!$K$24,($Y77-1)*(Escalation!$I$22+1)+CD$4-SSSModel!$C$3+1,MAX(0,CD$4-$DZ77-$CA$4+1),1,MIN($DZ77,CD$4-$CA$4+1))),
     IF(SSSModel!$C$4="PV",AF77*$EA77*(1+SSSModel!$C$2),
     IF(SSSModel!$C$4="FCR",$EC77*SUM(OFFSET($AC77,0,MAX(CD$4-$AC$4-$DZ77+1,0),1,MIN($DZ77,CD$4-$AC$4+1))),0)))),
SUM($AC77:$BZ77)*
     IF(SSSModel!$C$4="RR",OFFSET(Profiles!$K$2,$Z77,MAX(Profiles!$C$2,AF$4-$W77)),
     IF(SSSModel!$C$4="ECC",$EA77*$EB77*IF(MAX(Escalation!$C$2,AF$4-$W77)&gt;$DZ77-1,0,OFFSET(Escalation!$K$2,$Y77,MAX(Escalation!$C$2,AF$4-$W77))),
     IF(SSSModel!$C$4="PV",IF(CD$4=$W77,$EA77*(1+SSSModel!$C$2),0),
     IF(SSSModel!$C$4="FCR",IF(AND(CD$4&gt;=$W77,OFFSET(Profiles!$K$2,$Z77,MAX(Profiles!$C$2,AF$4-$W77))&gt;0),$EC77,0),0))))))</f>
        <v>0</v>
      </c>
      <c r="CE77" s="135">
        <f ca="1">IF(OR($Z77=0,SSSModel!$C$4="CF"),AG77,
IF(LEFT($V77,3)="ON_",
     IF(SSSModel!$C$4="RR",SUMPRODUCT(OFFSET($AC77,0,0,1,$CB$2),OFFSET(Profiles!$K$28,($Z77-1)*(Profiles!$I$26+1)+CE$4-SSSModel!$C$3+1,0,1,$CB$2)),
     IF(SSSModel!$C$4="ECC",$EA77*$EB77*SUMPRODUCT(OFFSET($AC77,0,MAX(0,CE$4-$DZ77-$CA$4+1),1,MIN($DZ77,CE$4-$CA$4+1)),OFFSET(Escalation!$K$24,($Y77-1)*(Escalation!$I$22+1)+CE$4-SSSModel!$C$3+1,MAX(0,CE$4-$DZ77-$CA$4+1),1,MIN($DZ77,CE$4-$CA$4+1))),
     IF(SSSModel!$C$4="PV",AG77*$EA77*(1+SSSModel!$C$2),
     IF(SSSModel!$C$4="FCR",$EC77*SUM(OFFSET($AC77,0,MAX(CE$4-$AC$4-$DZ77+1,0),1,MIN($DZ77,CE$4-$AC$4+1))),0)))),
SUM($AC77:$BZ77)*
     IF(SSSModel!$C$4="RR",OFFSET(Profiles!$K$2,$Z77,MAX(Profiles!$C$2,AG$4-$W77)),
     IF(SSSModel!$C$4="ECC",$EA77*$EB77*IF(MAX(Escalation!$C$2,AG$4-$W77)&gt;$DZ77-1,0,OFFSET(Escalation!$K$2,$Y77,MAX(Escalation!$C$2,AG$4-$W77))),
     IF(SSSModel!$C$4="PV",IF(CE$4=$W77,$EA77*(1+SSSModel!$C$2),0),
     IF(SSSModel!$C$4="FCR",IF(AND(CE$4&gt;=$W77,OFFSET(Profiles!$K$2,$Z77,MAX(Profiles!$C$2,AG$4-$W77))&gt;0),$EC77,0),0))))))</f>
        <v>0</v>
      </c>
      <c r="CF77" s="135">
        <f ca="1">IF(OR($Z77=0,SSSModel!$C$4="CF"),AH77,
IF(LEFT($V77,3)="ON_",
     IF(SSSModel!$C$4="RR",SUMPRODUCT(OFFSET($AC77,0,0,1,$CB$2),OFFSET(Profiles!$K$28,($Z77-1)*(Profiles!$I$26+1)+CF$4-SSSModel!$C$3+1,0,1,$CB$2)),
     IF(SSSModel!$C$4="ECC",$EA77*$EB77*SUMPRODUCT(OFFSET($AC77,0,MAX(0,CF$4-$DZ77-$CA$4+1),1,MIN($DZ77,CF$4-$CA$4+1)),OFFSET(Escalation!$K$24,($Y77-1)*(Escalation!$I$22+1)+CF$4-SSSModel!$C$3+1,MAX(0,CF$4-$DZ77-$CA$4+1),1,MIN($DZ77,CF$4-$CA$4+1))),
     IF(SSSModel!$C$4="PV",AH77*$EA77*(1+SSSModel!$C$2),
     IF(SSSModel!$C$4="FCR",$EC77*SUM(OFFSET($AC77,0,MAX(CF$4-$AC$4-$DZ77+1,0),1,MIN($DZ77,CF$4-$AC$4+1))),0)))),
SUM($AC77:$BZ77)*
     IF(SSSModel!$C$4="RR",OFFSET(Profiles!$K$2,$Z77,MAX(Profiles!$C$2,AH$4-$W77)),
     IF(SSSModel!$C$4="ECC",$EA77*$EB77*IF(MAX(Escalation!$C$2,AH$4-$W77)&gt;$DZ77-1,0,OFFSET(Escalation!$K$2,$Y77,MAX(Escalation!$C$2,AH$4-$W77))),
     IF(SSSModel!$C$4="PV",IF(CF$4=$W77,$EA77*(1+SSSModel!$C$2),0),
     IF(SSSModel!$C$4="FCR",IF(AND(CF$4&gt;=$W77,OFFSET(Profiles!$K$2,$Z77,MAX(Profiles!$C$2,AH$4-$W77))&gt;0),$EC77,0),0))))))</f>
        <v>0</v>
      </c>
      <c r="CG77" s="135">
        <f ca="1">IF(OR($Z77=0,SSSModel!$C$4="CF"),AI77,
IF(LEFT($V77,3)="ON_",
     IF(SSSModel!$C$4="RR",SUMPRODUCT(OFFSET($AC77,0,0,1,$CB$2),OFFSET(Profiles!$K$28,($Z77-1)*(Profiles!$I$26+1)+CG$4-SSSModel!$C$3+1,0,1,$CB$2)),
     IF(SSSModel!$C$4="ECC",$EA77*$EB77*SUMPRODUCT(OFFSET($AC77,0,MAX(0,CG$4-$DZ77-$CA$4+1),1,MIN($DZ77,CG$4-$CA$4+1)),OFFSET(Escalation!$K$24,($Y77-1)*(Escalation!$I$22+1)+CG$4-SSSModel!$C$3+1,MAX(0,CG$4-$DZ77-$CA$4+1),1,MIN($DZ77,CG$4-$CA$4+1))),
     IF(SSSModel!$C$4="PV",AI77*$EA77*(1+SSSModel!$C$2),
     IF(SSSModel!$C$4="FCR",$EC77*SUM(OFFSET($AC77,0,MAX(CG$4-$AC$4-$DZ77+1,0),1,MIN($DZ77,CG$4-$AC$4+1))),0)))),
SUM($AC77:$BZ77)*
     IF(SSSModel!$C$4="RR",OFFSET(Profiles!$K$2,$Z77,MAX(Profiles!$C$2,AI$4-$W77)),
     IF(SSSModel!$C$4="ECC",$EA77*$EB77*IF(MAX(Escalation!$C$2,AI$4-$W77)&gt;$DZ77-1,0,OFFSET(Escalation!$K$2,$Y77,MAX(Escalation!$C$2,AI$4-$W77))),
     IF(SSSModel!$C$4="PV",IF(CG$4=$W77,$EA77*(1+SSSModel!$C$2),0),
     IF(SSSModel!$C$4="FCR",IF(AND(CG$4&gt;=$W77,OFFSET(Profiles!$K$2,$Z77,MAX(Profiles!$C$2,AI$4-$W77))&gt;0),$EC77,0),0))))))</f>
        <v>0</v>
      </c>
      <c r="CH77" s="135">
        <f ca="1">IF(OR($Z77=0,SSSModel!$C$4="CF"),AJ77,
IF(LEFT($V77,3)="ON_",
     IF(SSSModel!$C$4="RR",SUMPRODUCT(OFFSET($AC77,0,0,1,$CB$2),OFFSET(Profiles!$K$28,($Z77-1)*(Profiles!$I$26+1)+CH$4-SSSModel!$C$3+1,0,1,$CB$2)),
     IF(SSSModel!$C$4="ECC",$EA77*$EB77*SUMPRODUCT(OFFSET($AC77,0,MAX(0,CH$4-$DZ77-$CA$4+1),1,MIN($DZ77,CH$4-$CA$4+1)),OFFSET(Escalation!$K$24,($Y77-1)*(Escalation!$I$22+1)+CH$4-SSSModel!$C$3+1,MAX(0,CH$4-$DZ77-$CA$4+1),1,MIN($DZ77,CH$4-$CA$4+1))),
     IF(SSSModel!$C$4="PV",AJ77*$EA77*(1+SSSModel!$C$2),
     IF(SSSModel!$C$4="FCR",$EC77*SUM(OFFSET($AC77,0,MAX(CH$4-$AC$4-$DZ77+1,0),1,MIN($DZ77,CH$4-$AC$4+1))),0)))),
SUM($AC77:$BZ77)*
     IF(SSSModel!$C$4="RR",OFFSET(Profiles!$K$2,$Z77,MAX(Profiles!$C$2,AJ$4-$W77)),
     IF(SSSModel!$C$4="ECC",$EA77*$EB77*IF(MAX(Escalation!$C$2,AJ$4-$W77)&gt;$DZ77-1,0,OFFSET(Escalation!$K$2,$Y77,MAX(Escalation!$C$2,AJ$4-$W77))),
     IF(SSSModel!$C$4="PV",IF(CH$4=$W77,$EA77*(1+SSSModel!$C$2),0),
     IF(SSSModel!$C$4="FCR",IF(AND(CH$4&gt;=$W77,OFFSET(Profiles!$K$2,$Z77,MAX(Profiles!$C$2,AJ$4-$W77))&gt;0),$EC77,0),0))))))</f>
        <v>0</v>
      </c>
      <c r="CI77" s="135">
        <f ca="1">IF(OR($Z77=0,SSSModel!$C$4="CF"),AK77,
IF(LEFT($V77,3)="ON_",
     IF(SSSModel!$C$4="RR",SUMPRODUCT(OFFSET($AC77,0,0,1,$CB$2),OFFSET(Profiles!$K$28,($Z77-1)*(Profiles!$I$26+1)+CI$4-SSSModel!$C$3+1,0,1,$CB$2)),
     IF(SSSModel!$C$4="ECC",$EA77*$EB77*SUMPRODUCT(OFFSET($AC77,0,MAX(0,CI$4-$DZ77-$CA$4+1),1,MIN($DZ77,CI$4-$CA$4+1)),OFFSET(Escalation!$K$24,($Y77-1)*(Escalation!$I$22+1)+CI$4-SSSModel!$C$3+1,MAX(0,CI$4-$DZ77-$CA$4+1),1,MIN($DZ77,CI$4-$CA$4+1))),
     IF(SSSModel!$C$4="PV",AK77*$EA77*(1+SSSModel!$C$2),
     IF(SSSModel!$C$4="FCR",$EC77*SUM(OFFSET($AC77,0,MAX(CI$4-$AC$4-$DZ77+1,0),1,MIN($DZ77,CI$4-$AC$4+1))),0)))),
SUM($AC77:$BZ77)*
     IF(SSSModel!$C$4="RR",OFFSET(Profiles!$K$2,$Z77,MAX(Profiles!$C$2,AK$4-$W77)),
     IF(SSSModel!$C$4="ECC",$EA77*$EB77*IF(MAX(Escalation!$C$2,AK$4-$W77)&gt;$DZ77-1,0,OFFSET(Escalation!$K$2,$Y77,MAX(Escalation!$C$2,AK$4-$W77))),
     IF(SSSModel!$C$4="PV",IF(CI$4=$W77,$EA77*(1+SSSModel!$C$2),0),
     IF(SSSModel!$C$4="FCR",IF(AND(CI$4&gt;=$W77,OFFSET(Profiles!$K$2,$Z77,MAX(Profiles!$C$2,AK$4-$W77))&gt;0),$EC77,0),0))))))</f>
        <v>0</v>
      </c>
      <c r="CJ77" s="135">
        <f ca="1">IF(OR($Z77=0,SSSModel!$C$4="CF"),AL77,
IF(LEFT($V77,3)="ON_",
     IF(SSSModel!$C$4="RR",SUMPRODUCT(OFFSET($AC77,0,0,1,$CB$2),OFFSET(Profiles!$K$28,($Z77-1)*(Profiles!$I$26+1)+CJ$4-SSSModel!$C$3+1,0,1,$CB$2)),
     IF(SSSModel!$C$4="ECC",$EA77*$EB77*SUMPRODUCT(OFFSET($AC77,0,MAX(0,CJ$4-$DZ77-$CA$4+1),1,MIN($DZ77,CJ$4-$CA$4+1)),OFFSET(Escalation!$K$24,($Y77-1)*(Escalation!$I$22+1)+CJ$4-SSSModel!$C$3+1,MAX(0,CJ$4-$DZ77-$CA$4+1),1,MIN($DZ77,CJ$4-$CA$4+1))),
     IF(SSSModel!$C$4="PV",AL77*$EA77*(1+SSSModel!$C$2),
     IF(SSSModel!$C$4="FCR",$EC77*SUM(OFFSET($AC77,0,MAX(CJ$4-$AC$4-$DZ77+1,0),1,MIN($DZ77,CJ$4-$AC$4+1))),0)))),
SUM($AC77:$BZ77)*
     IF(SSSModel!$C$4="RR",OFFSET(Profiles!$K$2,$Z77,MAX(Profiles!$C$2,AL$4-$W77)),
     IF(SSSModel!$C$4="ECC",$EA77*$EB77*IF(MAX(Escalation!$C$2,AL$4-$W77)&gt;$DZ77-1,0,OFFSET(Escalation!$K$2,$Y77,MAX(Escalation!$C$2,AL$4-$W77))),
     IF(SSSModel!$C$4="PV",IF(CJ$4=$W77,$EA77*(1+SSSModel!$C$2),0),
     IF(SSSModel!$C$4="FCR",IF(AND(CJ$4&gt;=$W77,OFFSET(Profiles!$K$2,$Z77,MAX(Profiles!$C$2,AL$4-$W77))&gt;0),$EC77,0),0))))))</f>
        <v>0</v>
      </c>
      <c r="CK77" s="135">
        <f ca="1">IF(OR($Z77=0,SSSModel!$C$4="CF"),AM77,
IF(LEFT($V77,3)="ON_",
     IF(SSSModel!$C$4="RR",SUMPRODUCT(OFFSET($AC77,0,0,1,$CB$2),OFFSET(Profiles!$K$28,($Z77-1)*(Profiles!$I$26+1)+CK$4-SSSModel!$C$3+1,0,1,$CB$2)),
     IF(SSSModel!$C$4="ECC",$EA77*$EB77*SUMPRODUCT(OFFSET($AC77,0,MAX(0,CK$4-$DZ77-$CA$4+1),1,MIN($DZ77,CK$4-$CA$4+1)),OFFSET(Escalation!$K$24,($Y77-1)*(Escalation!$I$22+1)+CK$4-SSSModel!$C$3+1,MAX(0,CK$4-$DZ77-$CA$4+1),1,MIN($DZ77,CK$4-$CA$4+1))),
     IF(SSSModel!$C$4="PV",AM77*$EA77*(1+SSSModel!$C$2),
     IF(SSSModel!$C$4="FCR",$EC77*SUM(OFFSET($AC77,0,MAX(CK$4-$AC$4-$DZ77+1,0),1,MIN($DZ77,CK$4-$AC$4+1))),0)))),
SUM($AC77:$BZ77)*
     IF(SSSModel!$C$4="RR",OFFSET(Profiles!$K$2,$Z77,MAX(Profiles!$C$2,AM$4-$W77)),
     IF(SSSModel!$C$4="ECC",$EA77*$EB77*IF(MAX(Escalation!$C$2,AM$4-$W77)&gt;$DZ77-1,0,OFFSET(Escalation!$K$2,$Y77,MAX(Escalation!$C$2,AM$4-$W77))),
     IF(SSSModel!$C$4="PV",IF(CK$4=$W77,$EA77*(1+SSSModel!$C$2),0),
     IF(SSSModel!$C$4="FCR",IF(AND(CK$4&gt;=$W77,OFFSET(Profiles!$K$2,$Z77,MAX(Profiles!$C$2,AM$4-$W77))&gt;0),$EC77,0),0))))))</f>
        <v>0</v>
      </c>
      <c r="CL77" s="135">
        <f ca="1">IF(OR($Z77=0,SSSModel!$C$4="CF"),AN77,
IF(LEFT($V77,3)="ON_",
     IF(SSSModel!$C$4="RR",SUMPRODUCT(OFFSET($AC77,0,0,1,$CB$2),OFFSET(Profiles!$K$28,($Z77-1)*(Profiles!$I$26+1)+CL$4-SSSModel!$C$3+1,0,1,$CB$2)),
     IF(SSSModel!$C$4="ECC",$EA77*$EB77*SUMPRODUCT(OFFSET($AC77,0,MAX(0,CL$4-$DZ77-$CA$4+1),1,MIN($DZ77,CL$4-$CA$4+1)),OFFSET(Escalation!$K$24,($Y77-1)*(Escalation!$I$22+1)+CL$4-SSSModel!$C$3+1,MAX(0,CL$4-$DZ77-$CA$4+1),1,MIN($DZ77,CL$4-$CA$4+1))),
     IF(SSSModel!$C$4="PV",AN77*$EA77*(1+SSSModel!$C$2),
     IF(SSSModel!$C$4="FCR",$EC77*SUM(OFFSET($AC77,0,MAX(CL$4-$AC$4-$DZ77+1,0),1,MIN($DZ77,CL$4-$AC$4+1))),0)))),
SUM($AC77:$BZ77)*
     IF(SSSModel!$C$4="RR",OFFSET(Profiles!$K$2,$Z77,MAX(Profiles!$C$2,AN$4-$W77)),
     IF(SSSModel!$C$4="ECC",$EA77*$EB77*IF(MAX(Escalation!$C$2,AN$4-$W77)&gt;$DZ77-1,0,OFFSET(Escalation!$K$2,$Y77,MAX(Escalation!$C$2,AN$4-$W77))),
     IF(SSSModel!$C$4="PV",IF(CL$4=$W77,$EA77*(1+SSSModel!$C$2),0),
     IF(SSSModel!$C$4="FCR",IF(AND(CL$4&gt;=$W77,OFFSET(Profiles!$K$2,$Z77,MAX(Profiles!$C$2,AN$4-$W77))&gt;0),$EC77,0),0))))))</f>
        <v>0</v>
      </c>
      <c r="CM77" s="135">
        <f ca="1">IF(OR($Z77=0,SSSModel!$C$4="CF"),AO77,
IF(LEFT($V77,3)="ON_",
     IF(SSSModel!$C$4="RR",SUMPRODUCT(OFFSET($AC77,0,0,1,$CB$2),OFFSET(Profiles!$K$28,($Z77-1)*(Profiles!$I$26+1)+CM$4-SSSModel!$C$3+1,0,1,$CB$2)),
     IF(SSSModel!$C$4="ECC",$EA77*$EB77*SUMPRODUCT(OFFSET($AC77,0,MAX(0,CM$4-$DZ77-$CA$4+1),1,MIN($DZ77,CM$4-$CA$4+1)),OFFSET(Escalation!$K$24,($Y77-1)*(Escalation!$I$22+1)+CM$4-SSSModel!$C$3+1,MAX(0,CM$4-$DZ77-$CA$4+1),1,MIN($DZ77,CM$4-$CA$4+1))),
     IF(SSSModel!$C$4="PV",AO77*$EA77*(1+SSSModel!$C$2),
     IF(SSSModel!$C$4="FCR",$EC77*SUM(OFFSET($AC77,0,MAX(CM$4-$AC$4-$DZ77+1,0),1,MIN($DZ77,CM$4-$AC$4+1))),0)))),
SUM($AC77:$BZ77)*
     IF(SSSModel!$C$4="RR",OFFSET(Profiles!$K$2,$Z77,MAX(Profiles!$C$2,AO$4-$W77)),
     IF(SSSModel!$C$4="ECC",$EA77*$EB77*IF(MAX(Escalation!$C$2,AO$4-$W77)&gt;$DZ77-1,0,OFFSET(Escalation!$K$2,$Y77,MAX(Escalation!$C$2,AO$4-$W77))),
     IF(SSSModel!$C$4="PV",IF(CM$4=$W77,$EA77*(1+SSSModel!$C$2),0),
     IF(SSSModel!$C$4="FCR",IF(AND(CM$4&gt;=$W77,OFFSET(Profiles!$K$2,$Z77,MAX(Profiles!$C$2,AO$4-$W77))&gt;0),$EC77,0),0))))))</f>
        <v>0</v>
      </c>
      <c r="CN77" s="135">
        <f ca="1">IF(OR($Z77=0,SSSModel!$C$4="CF"),AP77,
IF(LEFT($V77,3)="ON_",
     IF(SSSModel!$C$4="RR",SUMPRODUCT(OFFSET($AC77,0,0,1,$CB$2),OFFSET(Profiles!$K$28,($Z77-1)*(Profiles!$I$26+1)+CN$4-SSSModel!$C$3+1,0,1,$CB$2)),
     IF(SSSModel!$C$4="ECC",$EA77*$EB77*SUMPRODUCT(OFFSET($AC77,0,MAX(0,CN$4-$DZ77-$CA$4+1),1,MIN($DZ77,CN$4-$CA$4+1)),OFFSET(Escalation!$K$24,($Y77-1)*(Escalation!$I$22+1)+CN$4-SSSModel!$C$3+1,MAX(0,CN$4-$DZ77-$CA$4+1),1,MIN($DZ77,CN$4-$CA$4+1))),
     IF(SSSModel!$C$4="PV",AP77*$EA77*(1+SSSModel!$C$2),
     IF(SSSModel!$C$4="FCR",$EC77*SUM(OFFSET($AC77,0,MAX(CN$4-$AC$4-$DZ77+1,0),1,MIN($DZ77,CN$4-$AC$4+1))),0)))),
SUM($AC77:$BZ77)*
     IF(SSSModel!$C$4="RR",OFFSET(Profiles!$K$2,$Z77,MAX(Profiles!$C$2,AP$4-$W77)),
     IF(SSSModel!$C$4="ECC",$EA77*$EB77*IF(MAX(Escalation!$C$2,AP$4-$W77)&gt;$DZ77-1,0,OFFSET(Escalation!$K$2,$Y77,MAX(Escalation!$C$2,AP$4-$W77))),
     IF(SSSModel!$C$4="PV",IF(CN$4=$W77,$EA77*(1+SSSModel!$C$2),0),
     IF(SSSModel!$C$4="FCR",IF(AND(CN$4&gt;=$W77,OFFSET(Profiles!$K$2,$Z77,MAX(Profiles!$C$2,AP$4-$W77))&gt;0),$EC77,0),0))))))</f>
        <v>0</v>
      </c>
      <c r="CO77" s="135">
        <f ca="1">IF(OR($Z77=0,SSSModel!$C$4="CF"),AQ77,
IF(LEFT($V77,3)="ON_",
     IF(SSSModel!$C$4="RR",SUMPRODUCT(OFFSET($AC77,0,0,1,$CB$2),OFFSET(Profiles!$K$28,($Z77-1)*(Profiles!$I$26+1)+CO$4-SSSModel!$C$3+1,0,1,$CB$2)),
     IF(SSSModel!$C$4="ECC",$EA77*$EB77*SUMPRODUCT(OFFSET($AC77,0,MAX(0,CO$4-$DZ77-$CA$4+1),1,MIN($DZ77,CO$4-$CA$4+1)),OFFSET(Escalation!$K$24,($Y77-1)*(Escalation!$I$22+1)+CO$4-SSSModel!$C$3+1,MAX(0,CO$4-$DZ77-$CA$4+1),1,MIN($DZ77,CO$4-$CA$4+1))),
     IF(SSSModel!$C$4="PV",AQ77*$EA77*(1+SSSModel!$C$2),
     IF(SSSModel!$C$4="FCR",$EC77*SUM(OFFSET($AC77,0,MAX(CO$4-$AC$4-$DZ77+1,0),1,MIN($DZ77,CO$4-$AC$4+1))),0)))),
SUM($AC77:$BZ77)*
     IF(SSSModel!$C$4="RR",OFFSET(Profiles!$K$2,$Z77,MAX(Profiles!$C$2,AQ$4-$W77)),
     IF(SSSModel!$C$4="ECC",$EA77*$EB77*IF(MAX(Escalation!$C$2,AQ$4-$W77)&gt;$DZ77-1,0,OFFSET(Escalation!$K$2,$Y77,MAX(Escalation!$C$2,AQ$4-$W77))),
     IF(SSSModel!$C$4="PV",IF(CO$4=$W77,$EA77*(1+SSSModel!$C$2),0),
     IF(SSSModel!$C$4="FCR",IF(AND(CO$4&gt;=$W77,OFFSET(Profiles!$K$2,$Z77,MAX(Profiles!$C$2,AQ$4-$W77))&gt;0),$EC77,0),0))))))</f>
        <v>0</v>
      </c>
      <c r="CP77" s="135">
        <f ca="1">IF(OR($Z77=0,SSSModel!$C$4="CF"),AR77,
IF(LEFT($V77,3)="ON_",
     IF(SSSModel!$C$4="RR",SUMPRODUCT(OFFSET($AC77,0,0,1,$CB$2),OFFSET(Profiles!$K$28,($Z77-1)*(Profiles!$I$26+1)+CP$4-SSSModel!$C$3+1,0,1,$CB$2)),
     IF(SSSModel!$C$4="ECC",$EA77*$EB77*SUMPRODUCT(OFFSET($AC77,0,MAX(0,CP$4-$DZ77-$CA$4+1),1,MIN($DZ77,CP$4-$CA$4+1)),OFFSET(Escalation!$K$24,($Y77-1)*(Escalation!$I$22+1)+CP$4-SSSModel!$C$3+1,MAX(0,CP$4-$DZ77-$CA$4+1),1,MIN($DZ77,CP$4-$CA$4+1))),
     IF(SSSModel!$C$4="PV",AR77*$EA77*(1+SSSModel!$C$2),
     IF(SSSModel!$C$4="FCR",$EC77*SUM(OFFSET($AC77,0,MAX(CP$4-$AC$4-$DZ77+1,0),1,MIN($DZ77,CP$4-$AC$4+1))),0)))),
SUM($AC77:$BZ77)*
     IF(SSSModel!$C$4="RR",OFFSET(Profiles!$K$2,$Z77,MAX(Profiles!$C$2,AR$4-$W77)),
     IF(SSSModel!$C$4="ECC",$EA77*$EB77*IF(MAX(Escalation!$C$2,AR$4-$W77)&gt;$DZ77-1,0,OFFSET(Escalation!$K$2,$Y77,MAX(Escalation!$C$2,AR$4-$W77))),
     IF(SSSModel!$C$4="PV",IF(CP$4=$W77,$EA77*(1+SSSModel!$C$2),0),
     IF(SSSModel!$C$4="FCR",IF(AND(CP$4&gt;=$W77,OFFSET(Profiles!$K$2,$Z77,MAX(Profiles!$C$2,AR$4-$W77))&gt;0),$EC77,0),0))))))</f>
        <v>0</v>
      </c>
      <c r="CQ77" s="135">
        <f ca="1">IF(OR($Z77=0,SSSModel!$C$4="CF"),AS77,
IF(LEFT($V77,3)="ON_",
     IF(SSSModel!$C$4="RR",SUMPRODUCT(OFFSET($AC77,0,0,1,$CB$2),OFFSET(Profiles!$K$28,($Z77-1)*(Profiles!$I$26+1)+CQ$4-SSSModel!$C$3+1,0,1,$CB$2)),
     IF(SSSModel!$C$4="ECC",$EA77*$EB77*SUMPRODUCT(OFFSET($AC77,0,MAX(0,CQ$4-$DZ77-$CA$4+1),1,MIN($DZ77,CQ$4-$CA$4+1)),OFFSET(Escalation!$K$24,($Y77-1)*(Escalation!$I$22+1)+CQ$4-SSSModel!$C$3+1,MAX(0,CQ$4-$DZ77-$CA$4+1),1,MIN($DZ77,CQ$4-$CA$4+1))),
     IF(SSSModel!$C$4="PV",AS77*$EA77*(1+SSSModel!$C$2),
     IF(SSSModel!$C$4="FCR",$EC77*SUM(OFFSET($AC77,0,MAX(CQ$4-$AC$4-$DZ77+1,0),1,MIN($DZ77,CQ$4-$AC$4+1))),0)))),
SUM($AC77:$BZ77)*
     IF(SSSModel!$C$4="RR",OFFSET(Profiles!$K$2,$Z77,MAX(Profiles!$C$2,AS$4-$W77)),
     IF(SSSModel!$C$4="ECC",$EA77*$EB77*IF(MAX(Escalation!$C$2,AS$4-$W77)&gt;$DZ77-1,0,OFFSET(Escalation!$K$2,$Y77,MAX(Escalation!$C$2,AS$4-$W77))),
     IF(SSSModel!$C$4="PV",IF(CQ$4=$W77,$EA77*(1+SSSModel!$C$2),0),
     IF(SSSModel!$C$4="FCR",IF(AND(CQ$4&gt;=$W77,OFFSET(Profiles!$K$2,$Z77,MAX(Profiles!$C$2,AS$4-$W77))&gt;0),$EC77,0),0))))))</f>
        <v>0</v>
      </c>
      <c r="CR77" s="135">
        <f ca="1">IF(OR($Z77=0,SSSModel!$C$4="CF"),AT77,
IF(LEFT($V77,3)="ON_",
     IF(SSSModel!$C$4="RR",SUMPRODUCT(OFFSET($AC77,0,0,1,$CB$2),OFFSET(Profiles!$K$28,($Z77-1)*(Profiles!$I$26+1)+CR$4-SSSModel!$C$3+1,0,1,$CB$2)),
     IF(SSSModel!$C$4="ECC",$EA77*$EB77*SUMPRODUCT(OFFSET($AC77,0,MAX(0,CR$4-$DZ77-$CA$4+1),1,MIN($DZ77,CR$4-$CA$4+1)),OFFSET(Escalation!$K$24,($Y77-1)*(Escalation!$I$22+1)+CR$4-SSSModel!$C$3+1,MAX(0,CR$4-$DZ77-$CA$4+1),1,MIN($DZ77,CR$4-$CA$4+1))),
     IF(SSSModel!$C$4="PV",AT77*$EA77*(1+SSSModel!$C$2),
     IF(SSSModel!$C$4="FCR",$EC77*SUM(OFFSET($AC77,0,MAX(CR$4-$AC$4-$DZ77+1,0),1,MIN($DZ77,CR$4-$AC$4+1))),0)))),
SUM($AC77:$BZ77)*
     IF(SSSModel!$C$4="RR",OFFSET(Profiles!$K$2,$Z77,MAX(Profiles!$C$2,AT$4-$W77)),
     IF(SSSModel!$C$4="ECC",$EA77*$EB77*IF(MAX(Escalation!$C$2,AT$4-$W77)&gt;$DZ77-1,0,OFFSET(Escalation!$K$2,$Y77,MAX(Escalation!$C$2,AT$4-$W77))),
     IF(SSSModel!$C$4="PV",IF(CR$4=$W77,$EA77*(1+SSSModel!$C$2),0),
     IF(SSSModel!$C$4="FCR",IF(AND(CR$4&gt;=$W77,OFFSET(Profiles!$K$2,$Z77,MAX(Profiles!$C$2,AT$4-$W77))&gt;0),$EC77,0),0))))))</f>
        <v>0</v>
      </c>
      <c r="CS77" s="135">
        <f ca="1">IF(OR($Z77=0,SSSModel!$C$4="CF"),AU77,
IF(LEFT($V77,3)="ON_",
     IF(SSSModel!$C$4="RR",SUMPRODUCT(OFFSET($AC77,0,0,1,$CB$2),OFFSET(Profiles!$K$28,($Z77-1)*(Profiles!$I$26+1)+CS$4-SSSModel!$C$3+1,0,1,$CB$2)),
     IF(SSSModel!$C$4="ECC",$EA77*$EB77*SUMPRODUCT(OFFSET($AC77,0,MAX(0,CS$4-$DZ77-$CA$4+1),1,MIN($DZ77,CS$4-$CA$4+1)),OFFSET(Escalation!$K$24,($Y77-1)*(Escalation!$I$22+1)+CS$4-SSSModel!$C$3+1,MAX(0,CS$4-$DZ77-$CA$4+1),1,MIN($DZ77,CS$4-$CA$4+1))),
     IF(SSSModel!$C$4="PV",AU77*$EA77*(1+SSSModel!$C$2),
     IF(SSSModel!$C$4="FCR",$EC77*SUM(OFFSET($AC77,0,MAX(CS$4-$AC$4-$DZ77+1,0),1,MIN($DZ77,CS$4-$AC$4+1))),0)))),
SUM($AC77:$BZ77)*
     IF(SSSModel!$C$4="RR",OFFSET(Profiles!$K$2,$Z77,MAX(Profiles!$C$2,AU$4-$W77)),
     IF(SSSModel!$C$4="ECC",$EA77*$EB77*IF(MAX(Escalation!$C$2,AU$4-$W77)&gt;$DZ77-1,0,OFFSET(Escalation!$K$2,$Y77,MAX(Escalation!$C$2,AU$4-$W77))),
     IF(SSSModel!$C$4="PV",IF(CS$4=$W77,$EA77*(1+SSSModel!$C$2),0),
     IF(SSSModel!$C$4="FCR",IF(AND(CS$4&gt;=$W77,OFFSET(Profiles!$K$2,$Z77,MAX(Profiles!$C$2,AU$4-$W77))&gt;0),$EC77,0),0))))))</f>
        <v>0</v>
      </c>
      <c r="CT77" s="135">
        <f ca="1">IF(OR($Z77=0,SSSModel!$C$4="CF"),AV77,
IF(LEFT($V77,3)="ON_",
     IF(SSSModel!$C$4="RR",SUMPRODUCT(OFFSET($AC77,0,0,1,$CB$2),OFFSET(Profiles!$K$28,($Z77-1)*(Profiles!$I$26+1)+CT$4-SSSModel!$C$3+1,0,1,$CB$2)),
     IF(SSSModel!$C$4="ECC",$EA77*$EB77*SUMPRODUCT(OFFSET($AC77,0,MAX(0,CT$4-$DZ77-$CA$4+1),1,MIN($DZ77,CT$4-$CA$4+1)),OFFSET(Escalation!$K$24,($Y77-1)*(Escalation!$I$22+1)+CT$4-SSSModel!$C$3+1,MAX(0,CT$4-$DZ77-$CA$4+1),1,MIN($DZ77,CT$4-$CA$4+1))),
     IF(SSSModel!$C$4="PV",AV77*$EA77*(1+SSSModel!$C$2),
     IF(SSSModel!$C$4="FCR",$EC77*SUM(OFFSET($AC77,0,MAX(CT$4-$AC$4-$DZ77+1,0),1,MIN($DZ77,CT$4-$AC$4+1))),0)))),
SUM($AC77:$BZ77)*
     IF(SSSModel!$C$4="RR",OFFSET(Profiles!$K$2,$Z77,MAX(Profiles!$C$2,AV$4-$W77)),
     IF(SSSModel!$C$4="ECC",$EA77*$EB77*IF(MAX(Escalation!$C$2,AV$4-$W77)&gt;$DZ77-1,0,OFFSET(Escalation!$K$2,$Y77,MAX(Escalation!$C$2,AV$4-$W77))),
     IF(SSSModel!$C$4="PV",IF(CT$4=$W77,$EA77*(1+SSSModel!$C$2),0),
     IF(SSSModel!$C$4="FCR",IF(AND(CT$4&gt;=$W77,OFFSET(Profiles!$K$2,$Z77,MAX(Profiles!$C$2,AV$4-$W77))&gt;0),$EC77,0),0))))))</f>
        <v>0</v>
      </c>
      <c r="CU77" s="135">
        <f ca="1">IF(OR($Z77=0,SSSModel!$C$4="CF"),AW77,
IF(LEFT($V77,3)="ON_",
     IF(SSSModel!$C$4="RR",SUMPRODUCT(OFFSET($AC77,0,0,1,$CB$2),OFFSET(Profiles!$K$28,($Z77-1)*(Profiles!$I$26+1)+CU$4-SSSModel!$C$3+1,0,1,$CB$2)),
     IF(SSSModel!$C$4="ECC",$EA77*$EB77*SUMPRODUCT(OFFSET($AC77,0,MAX(0,CU$4-$DZ77-$CA$4+1),1,MIN($DZ77,CU$4-$CA$4+1)),OFFSET(Escalation!$K$24,($Y77-1)*(Escalation!$I$22+1)+CU$4-SSSModel!$C$3+1,MAX(0,CU$4-$DZ77-$CA$4+1),1,MIN($DZ77,CU$4-$CA$4+1))),
     IF(SSSModel!$C$4="PV",AW77*$EA77*(1+SSSModel!$C$2),
     IF(SSSModel!$C$4="FCR",$EC77*SUM(OFFSET($AC77,0,MAX(CU$4-$AC$4-$DZ77+1,0),1,MIN($DZ77,CU$4-$AC$4+1))),0)))),
SUM($AC77:$BZ77)*
     IF(SSSModel!$C$4="RR",OFFSET(Profiles!$K$2,$Z77,MAX(Profiles!$C$2,AW$4-$W77)),
     IF(SSSModel!$C$4="ECC",$EA77*$EB77*IF(MAX(Escalation!$C$2,AW$4-$W77)&gt;$DZ77-1,0,OFFSET(Escalation!$K$2,$Y77,MAX(Escalation!$C$2,AW$4-$W77))),
     IF(SSSModel!$C$4="PV",IF(CU$4=$W77,$EA77*(1+SSSModel!$C$2),0),
     IF(SSSModel!$C$4="FCR",IF(AND(CU$4&gt;=$W77,OFFSET(Profiles!$K$2,$Z77,MAX(Profiles!$C$2,AW$4-$W77))&gt;0),$EC77,0),0))))))</f>
        <v>0</v>
      </c>
      <c r="CV77" s="135">
        <f ca="1">IF(OR($Z77=0,SSSModel!$C$4="CF"),AX77,
IF(LEFT($V77,3)="ON_",
     IF(SSSModel!$C$4="RR",SUMPRODUCT(OFFSET($AC77,0,0,1,$CB$2),OFFSET(Profiles!$K$28,($Z77-1)*(Profiles!$I$26+1)+CV$4-SSSModel!$C$3+1,0,1,$CB$2)),
     IF(SSSModel!$C$4="ECC",$EA77*$EB77*SUMPRODUCT(OFFSET($AC77,0,MAX(0,CV$4-$DZ77-$CA$4+1),1,MIN($DZ77,CV$4-$CA$4+1)),OFFSET(Escalation!$K$24,($Y77-1)*(Escalation!$I$22+1)+CV$4-SSSModel!$C$3+1,MAX(0,CV$4-$DZ77-$CA$4+1),1,MIN($DZ77,CV$4-$CA$4+1))),
     IF(SSSModel!$C$4="PV",AX77*$EA77*(1+SSSModel!$C$2),
     IF(SSSModel!$C$4="FCR",$EC77*SUM(OFFSET($AC77,0,MAX(CV$4-$AC$4-$DZ77+1,0),1,MIN($DZ77,CV$4-$AC$4+1))),0)))),
SUM($AC77:$BZ77)*
     IF(SSSModel!$C$4="RR",OFFSET(Profiles!$K$2,$Z77,MAX(Profiles!$C$2,AX$4-$W77)),
     IF(SSSModel!$C$4="ECC",$EA77*$EB77*IF(MAX(Escalation!$C$2,AX$4-$W77)&gt;$DZ77-1,0,OFFSET(Escalation!$K$2,$Y77,MAX(Escalation!$C$2,AX$4-$W77))),
     IF(SSSModel!$C$4="PV",IF(CV$4=$W77,$EA77*(1+SSSModel!$C$2),0),
     IF(SSSModel!$C$4="FCR",IF(AND(CV$4&gt;=$W77,OFFSET(Profiles!$K$2,$Z77,MAX(Profiles!$C$2,AX$4-$W77))&gt;0),$EC77,0),0))))))</f>
        <v>0</v>
      </c>
      <c r="CW77" s="135">
        <f ca="1">IF(OR($Z77=0,SSSModel!$C$4="CF"),AY77,
IF(LEFT($V77,3)="ON_",
     IF(SSSModel!$C$4="RR",SUMPRODUCT(OFFSET($AC77,0,0,1,$CB$2),OFFSET(Profiles!$K$28,($Z77-1)*(Profiles!$I$26+1)+CW$4-SSSModel!$C$3+1,0,1,$CB$2)),
     IF(SSSModel!$C$4="ECC",$EA77*$EB77*SUMPRODUCT(OFFSET($AC77,0,MAX(0,CW$4-$DZ77-$CA$4+1),1,MIN($DZ77,CW$4-$CA$4+1)),OFFSET(Escalation!$K$24,($Y77-1)*(Escalation!$I$22+1)+CW$4-SSSModel!$C$3+1,MAX(0,CW$4-$DZ77-$CA$4+1),1,MIN($DZ77,CW$4-$CA$4+1))),
     IF(SSSModel!$C$4="PV",AY77*$EA77*(1+SSSModel!$C$2),
     IF(SSSModel!$C$4="FCR",$EC77*SUM(OFFSET($AC77,0,MAX(CW$4-$AC$4-$DZ77+1,0),1,MIN($DZ77,CW$4-$AC$4+1))),0)))),
SUM($AC77:$BZ77)*
     IF(SSSModel!$C$4="RR",OFFSET(Profiles!$K$2,$Z77,MAX(Profiles!$C$2,AY$4-$W77)),
     IF(SSSModel!$C$4="ECC",$EA77*$EB77*IF(MAX(Escalation!$C$2,AY$4-$W77)&gt;$DZ77-1,0,OFFSET(Escalation!$K$2,$Y77,MAX(Escalation!$C$2,AY$4-$W77))),
     IF(SSSModel!$C$4="PV",IF(CW$4=$W77,$EA77*(1+SSSModel!$C$2),0),
     IF(SSSModel!$C$4="FCR",IF(AND(CW$4&gt;=$W77,OFFSET(Profiles!$K$2,$Z77,MAX(Profiles!$C$2,AY$4-$W77))&gt;0),$EC77,0),0))))))</f>
        <v>0</v>
      </c>
      <c r="CX77" s="135">
        <f ca="1">IF(OR($Z77=0,SSSModel!$C$4="CF"),AZ77,
IF(LEFT($V77,3)="ON_",
     IF(SSSModel!$C$4="RR",SUMPRODUCT(OFFSET($AC77,0,0,1,$CB$2),OFFSET(Profiles!$K$28,($Z77-1)*(Profiles!$I$26+1)+CX$4-SSSModel!$C$3+1,0,1,$CB$2)),
     IF(SSSModel!$C$4="ECC",$EA77*$EB77*SUMPRODUCT(OFFSET($AC77,0,MAX(0,CX$4-$DZ77-$CA$4+1),1,MIN($DZ77,CX$4-$CA$4+1)),OFFSET(Escalation!$K$24,($Y77-1)*(Escalation!$I$22+1)+CX$4-SSSModel!$C$3+1,MAX(0,CX$4-$DZ77-$CA$4+1),1,MIN($DZ77,CX$4-$CA$4+1))),
     IF(SSSModel!$C$4="PV",AZ77*$EA77*(1+SSSModel!$C$2),
     IF(SSSModel!$C$4="FCR",$EC77*SUM(OFFSET($AC77,0,MAX(CX$4-$AC$4-$DZ77+1,0),1,MIN($DZ77,CX$4-$AC$4+1))),0)))),
SUM($AC77:$BZ77)*
     IF(SSSModel!$C$4="RR",OFFSET(Profiles!$K$2,$Z77,MAX(Profiles!$C$2,AZ$4-$W77)),
     IF(SSSModel!$C$4="ECC",$EA77*$EB77*IF(MAX(Escalation!$C$2,AZ$4-$W77)&gt;$DZ77-1,0,OFFSET(Escalation!$K$2,$Y77,MAX(Escalation!$C$2,AZ$4-$W77))),
     IF(SSSModel!$C$4="PV",IF(CX$4=$W77,$EA77*(1+SSSModel!$C$2),0),
     IF(SSSModel!$C$4="FCR",IF(AND(CX$4&gt;=$W77,OFFSET(Profiles!$K$2,$Z77,MAX(Profiles!$C$2,AZ$4-$W77))&gt;0),$EC77,0),0))))))</f>
        <v>0</v>
      </c>
      <c r="CY77" s="135">
        <f ca="1">IF(OR($Z77=0,SSSModel!$C$4="CF"),BA77,
IF(LEFT($V77,3)="ON_",
     IF(SSSModel!$C$4="RR",SUMPRODUCT(OFFSET($AC77,0,0,1,$CB$2),OFFSET(Profiles!$K$28,($Z77-1)*(Profiles!$I$26+1)+CY$4-SSSModel!$C$3+1,0,1,$CB$2)),
     IF(SSSModel!$C$4="ECC",$EA77*$EB77*SUMPRODUCT(OFFSET($AC77,0,MAX(0,CY$4-$DZ77-$CA$4+1),1,MIN($DZ77,CY$4-$CA$4+1)),OFFSET(Escalation!$K$24,($Y77-1)*(Escalation!$I$22+1)+CY$4-SSSModel!$C$3+1,MAX(0,CY$4-$DZ77-$CA$4+1),1,MIN($DZ77,CY$4-$CA$4+1))),
     IF(SSSModel!$C$4="PV",BA77*$EA77*(1+SSSModel!$C$2),
     IF(SSSModel!$C$4="FCR",$EC77*SUM(OFFSET($AC77,0,MAX(CY$4-$AC$4-$DZ77+1,0),1,MIN($DZ77,CY$4-$AC$4+1))),0)))),
SUM($AC77:$BZ77)*
     IF(SSSModel!$C$4="RR",OFFSET(Profiles!$K$2,$Z77,MAX(Profiles!$C$2,BA$4-$W77)),
     IF(SSSModel!$C$4="ECC",$EA77*$EB77*IF(MAX(Escalation!$C$2,BA$4-$W77)&gt;$DZ77-1,0,OFFSET(Escalation!$K$2,$Y77,MAX(Escalation!$C$2,BA$4-$W77))),
     IF(SSSModel!$C$4="PV",IF(CY$4=$W77,$EA77*(1+SSSModel!$C$2),0),
     IF(SSSModel!$C$4="FCR",IF(AND(CY$4&gt;=$W77,OFFSET(Profiles!$K$2,$Z77,MAX(Profiles!$C$2,BA$4-$W77))&gt;0),$EC77,0),0))))))</f>
        <v>0</v>
      </c>
      <c r="CZ77" s="135">
        <f ca="1">IF(OR($Z77=0,SSSModel!$C$4="CF"),BB77,
IF(LEFT($V77,3)="ON_",
     IF(SSSModel!$C$4="RR",SUMPRODUCT(OFFSET($AC77,0,0,1,$CB$2),OFFSET(Profiles!$K$28,($Z77-1)*(Profiles!$I$26+1)+CZ$4-SSSModel!$C$3+1,0,1,$CB$2)),
     IF(SSSModel!$C$4="ECC",$EA77*$EB77*SUMPRODUCT(OFFSET($AC77,0,MAX(0,CZ$4-$DZ77-$CA$4+1),1,MIN($DZ77,CZ$4-$CA$4+1)),OFFSET(Escalation!$K$24,($Y77-1)*(Escalation!$I$22+1)+CZ$4-SSSModel!$C$3+1,MAX(0,CZ$4-$DZ77-$CA$4+1),1,MIN($DZ77,CZ$4-$CA$4+1))),
     IF(SSSModel!$C$4="PV",BB77*$EA77*(1+SSSModel!$C$2),
     IF(SSSModel!$C$4="FCR",$EC77*SUM(OFFSET($AC77,0,MAX(CZ$4-$AC$4-$DZ77+1,0),1,MIN($DZ77,CZ$4-$AC$4+1))),0)))),
SUM($AC77:$BZ77)*
     IF(SSSModel!$C$4="RR",OFFSET(Profiles!$K$2,$Z77,MAX(Profiles!$C$2,BB$4-$W77)),
     IF(SSSModel!$C$4="ECC",$EA77*$EB77*IF(MAX(Escalation!$C$2,BB$4-$W77)&gt;$DZ77-1,0,OFFSET(Escalation!$K$2,$Y77,MAX(Escalation!$C$2,BB$4-$W77))),
     IF(SSSModel!$C$4="PV",IF(CZ$4=$W77,$EA77*(1+SSSModel!$C$2),0),
     IF(SSSModel!$C$4="FCR",IF(AND(CZ$4&gt;=$W77,OFFSET(Profiles!$K$2,$Z77,MAX(Profiles!$C$2,BB$4-$W77))&gt;0),$EC77,0),0))))))</f>
        <v>0</v>
      </c>
      <c r="DA77" s="135">
        <f ca="1">IF(OR($Z77=0,SSSModel!$C$4="CF"),BC77,
IF(LEFT($V77,3)="ON_",
     IF(SSSModel!$C$4="RR",SUMPRODUCT(OFFSET($AC77,0,0,1,$CB$2),OFFSET(Profiles!$K$28,($Z77-1)*(Profiles!$I$26+1)+DA$4-SSSModel!$C$3+1,0,1,$CB$2)),
     IF(SSSModel!$C$4="ECC",$EA77*$EB77*SUMPRODUCT(OFFSET($AC77,0,MAX(0,DA$4-$DZ77-$CA$4+1),1,MIN($DZ77,DA$4-$CA$4+1)),OFFSET(Escalation!$K$24,($Y77-1)*(Escalation!$I$22+1)+DA$4-SSSModel!$C$3+1,MAX(0,DA$4-$DZ77-$CA$4+1),1,MIN($DZ77,DA$4-$CA$4+1))),
     IF(SSSModel!$C$4="PV",BC77*$EA77*(1+SSSModel!$C$2),
     IF(SSSModel!$C$4="FCR",$EC77*SUM(OFFSET($AC77,0,MAX(DA$4-$AC$4-$DZ77+1,0),1,MIN($DZ77,DA$4-$AC$4+1))),0)))),
SUM($AC77:$BZ77)*
     IF(SSSModel!$C$4="RR",OFFSET(Profiles!$K$2,$Z77,MAX(Profiles!$C$2,BC$4-$W77)),
     IF(SSSModel!$C$4="ECC",$EA77*$EB77*IF(MAX(Escalation!$C$2,BC$4-$W77)&gt;$DZ77-1,0,OFFSET(Escalation!$K$2,$Y77,MAX(Escalation!$C$2,BC$4-$W77))),
     IF(SSSModel!$C$4="PV",IF(DA$4=$W77,$EA77*(1+SSSModel!$C$2),0),
     IF(SSSModel!$C$4="FCR",IF(AND(DA$4&gt;=$W77,OFFSET(Profiles!$K$2,$Z77,MAX(Profiles!$C$2,BC$4-$W77))&gt;0),$EC77,0),0))))))</f>
        <v>0</v>
      </c>
      <c r="DB77" s="135">
        <f ca="1">IF(OR($Z77=0,SSSModel!$C$4="CF"),BD77,
IF(LEFT($V77,3)="ON_",
     IF(SSSModel!$C$4="RR",SUMPRODUCT(OFFSET($AC77,0,0,1,$CB$2),OFFSET(Profiles!$K$28,($Z77-1)*(Profiles!$I$26+1)+DB$4-SSSModel!$C$3+1,0,1,$CB$2)),
     IF(SSSModel!$C$4="ECC",$EA77*$EB77*SUMPRODUCT(OFFSET($AC77,0,MAX(0,DB$4-$DZ77-$CA$4+1),1,MIN($DZ77,DB$4-$CA$4+1)),OFFSET(Escalation!$K$24,($Y77-1)*(Escalation!$I$22+1)+DB$4-SSSModel!$C$3+1,MAX(0,DB$4-$DZ77-$CA$4+1),1,MIN($DZ77,DB$4-$CA$4+1))),
     IF(SSSModel!$C$4="PV",BD77*$EA77*(1+SSSModel!$C$2),
     IF(SSSModel!$C$4="FCR",$EC77*SUM(OFFSET($AC77,0,MAX(DB$4-$AC$4-$DZ77+1,0),1,MIN($DZ77,DB$4-$AC$4+1))),0)))),
SUM($AC77:$BZ77)*
     IF(SSSModel!$C$4="RR",OFFSET(Profiles!$K$2,$Z77,MAX(Profiles!$C$2,BD$4-$W77)),
     IF(SSSModel!$C$4="ECC",$EA77*$EB77*IF(MAX(Escalation!$C$2,BD$4-$W77)&gt;$DZ77-1,0,OFFSET(Escalation!$K$2,$Y77,MAX(Escalation!$C$2,BD$4-$W77))),
     IF(SSSModel!$C$4="PV",IF(DB$4=$W77,$EA77*(1+SSSModel!$C$2),0),
     IF(SSSModel!$C$4="FCR",IF(AND(DB$4&gt;=$W77,OFFSET(Profiles!$K$2,$Z77,MAX(Profiles!$C$2,BD$4-$W77))&gt;0),$EC77,0),0))))))</f>
        <v>0</v>
      </c>
      <c r="DC77" s="135">
        <f ca="1">IF(OR($Z77=0,SSSModel!$C$4="CF"),BE77,
IF(LEFT($V77,3)="ON_",
     IF(SSSModel!$C$4="RR",SUMPRODUCT(OFFSET($AC77,0,0,1,$CB$2),OFFSET(Profiles!$K$28,($Z77-1)*(Profiles!$I$26+1)+DC$4-SSSModel!$C$3+1,0,1,$CB$2)),
     IF(SSSModel!$C$4="ECC",$EA77*$EB77*SUMPRODUCT(OFFSET($AC77,0,MAX(0,DC$4-$DZ77-$CA$4+1),1,MIN($DZ77,DC$4-$CA$4+1)),OFFSET(Escalation!$K$24,($Y77-1)*(Escalation!$I$22+1)+DC$4-SSSModel!$C$3+1,MAX(0,DC$4-$DZ77-$CA$4+1),1,MIN($DZ77,DC$4-$CA$4+1))),
     IF(SSSModel!$C$4="PV",BE77*$EA77*(1+SSSModel!$C$2),
     IF(SSSModel!$C$4="FCR",$EC77*SUM(OFFSET($AC77,0,MAX(DC$4-$AC$4-$DZ77+1,0),1,MIN($DZ77,DC$4-$AC$4+1))),0)))),
SUM($AC77:$BZ77)*
     IF(SSSModel!$C$4="RR",OFFSET(Profiles!$K$2,$Z77,MAX(Profiles!$C$2,BE$4-$W77)),
     IF(SSSModel!$C$4="ECC",$EA77*$EB77*IF(MAX(Escalation!$C$2,BE$4-$W77)&gt;$DZ77-1,0,OFFSET(Escalation!$K$2,$Y77,MAX(Escalation!$C$2,BE$4-$W77))),
     IF(SSSModel!$C$4="PV",IF(DC$4=$W77,$EA77*(1+SSSModel!$C$2),0),
     IF(SSSModel!$C$4="FCR",IF(AND(DC$4&gt;=$W77,OFFSET(Profiles!$K$2,$Z77,MAX(Profiles!$C$2,BE$4-$W77))&gt;0),$EC77,0),0))))))</f>
        <v>0</v>
      </c>
      <c r="DD77" s="135">
        <f ca="1">IF(OR($Z77=0,SSSModel!$C$4="CF"),BF77,
IF(LEFT($V77,3)="ON_",
     IF(SSSModel!$C$4="RR",SUMPRODUCT(OFFSET($AC77,0,0,1,$CB$2),OFFSET(Profiles!$K$28,($Z77-1)*(Profiles!$I$26+1)+DD$4-SSSModel!$C$3+1,0,1,$CB$2)),
     IF(SSSModel!$C$4="ECC",$EA77*$EB77*SUMPRODUCT(OFFSET($AC77,0,MAX(0,DD$4-$DZ77-$CA$4+1),1,MIN($DZ77,DD$4-$CA$4+1)),OFFSET(Escalation!$K$24,($Y77-1)*(Escalation!$I$22+1)+DD$4-SSSModel!$C$3+1,MAX(0,DD$4-$DZ77-$CA$4+1),1,MIN($DZ77,DD$4-$CA$4+1))),
     IF(SSSModel!$C$4="PV",BF77*$EA77*(1+SSSModel!$C$2),
     IF(SSSModel!$C$4="FCR",$EC77*SUM(OFFSET($AC77,0,MAX(DD$4-$AC$4-$DZ77+1,0),1,MIN($DZ77,DD$4-$AC$4+1))),0)))),
SUM($AC77:$BZ77)*
     IF(SSSModel!$C$4="RR",OFFSET(Profiles!$K$2,$Z77,MAX(Profiles!$C$2,BF$4-$W77)),
     IF(SSSModel!$C$4="ECC",$EA77*$EB77*IF(MAX(Escalation!$C$2,BF$4-$W77)&gt;$DZ77-1,0,OFFSET(Escalation!$K$2,$Y77,MAX(Escalation!$C$2,BF$4-$W77))),
     IF(SSSModel!$C$4="PV",IF(DD$4=$W77,$EA77*(1+SSSModel!$C$2),0),
     IF(SSSModel!$C$4="FCR",IF(AND(DD$4&gt;=$W77,OFFSET(Profiles!$K$2,$Z77,MAX(Profiles!$C$2,BF$4-$W77))&gt;0),$EC77,0),0))))))</f>
        <v>0</v>
      </c>
      <c r="DE77" s="135">
        <f ca="1">IF(OR($Z77=0,SSSModel!$C$4="CF"),BG77,
IF(LEFT($V77,3)="ON_",
     IF(SSSModel!$C$4="RR",SUMPRODUCT(OFFSET($AC77,0,0,1,$CB$2),OFFSET(Profiles!$K$28,($Z77-1)*(Profiles!$I$26+1)+DE$4-SSSModel!$C$3+1,0,1,$CB$2)),
     IF(SSSModel!$C$4="ECC",$EA77*$EB77*SUMPRODUCT(OFFSET($AC77,0,MAX(0,DE$4-$DZ77-$CA$4+1),1,MIN($DZ77,DE$4-$CA$4+1)),OFFSET(Escalation!$K$24,($Y77-1)*(Escalation!$I$22+1)+DE$4-SSSModel!$C$3+1,MAX(0,DE$4-$DZ77-$CA$4+1),1,MIN($DZ77,DE$4-$CA$4+1))),
     IF(SSSModel!$C$4="PV",BG77*$EA77*(1+SSSModel!$C$2),
     IF(SSSModel!$C$4="FCR",$EC77*SUM(OFFSET($AC77,0,MAX(DE$4-$AC$4-$DZ77+1,0),1,MIN($DZ77,DE$4-$AC$4+1))),0)))),
SUM($AC77:$BZ77)*
     IF(SSSModel!$C$4="RR",OFFSET(Profiles!$K$2,$Z77,MAX(Profiles!$C$2,BG$4-$W77)),
     IF(SSSModel!$C$4="ECC",$EA77*$EB77*IF(MAX(Escalation!$C$2,BG$4-$W77)&gt;$DZ77-1,0,OFFSET(Escalation!$K$2,$Y77,MAX(Escalation!$C$2,BG$4-$W77))),
     IF(SSSModel!$C$4="PV",IF(DE$4=$W77,$EA77*(1+SSSModel!$C$2),0),
     IF(SSSModel!$C$4="FCR",IF(AND(DE$4&gt;=$W77,OFFSET(Profiles!$K$2,$Z77,MAX(Profiles!$C$2,BG$4-$W77))&gt;0),$EC77,0),0))))))</f>
        <v>0</v>
      </c>
      <c r="DF77" s="135">
        <f ca="1">IF(OR($Z77=0,SSSModel!$C$4="CF"),BH77,
IF(LEFT($V77,3)="ON_",
     IF(SSSModel!$C$4="RR",SUMPRODUCT(OFFSET($AC77,0,0,1,$CB$2),OFFSET(Profiles!$K$28,($Z77-1)*(Profiles!$I$26+1)+DF$4-SSSModel!$C$3+1,0,1,$CB$2)),
     IF(SSSModel!$C$4="ECC",$EA77*$EB77*SUMPRODUCT(OFFSET($AC77,0,MAX(0,DF$4-$DZ77-$CA$4+1),1,MIN($DZ77,DF$4-$CA$4+1)),OFFSET(Escalation!$K$24,($Y77-1)*(Escalation!$I$22+1)+DF$4-SSSModel!$C$3+1,MAX(0,DF$4-$DZ77-$CA$4+1),1,MIN($DZ77,DF$4-$CA$4+1))),
     IF(SSSModel!$C$4="PV",BH77*$EA77*(1+SSSModel!$C$2),
     IF(SSSModel!$C$4="FCR",$EC77*SUM(OFFSET($AC77,0,MAX(DF$4-$AC$4-$DZ77+1,0),1,MIN($DZ77,DF$4-$AC$4+1))),0)))),
SUM($AC77:$BZ77)*
     IF(SSSModel!$C$4="RR",OFFSET(Profiles!$K$2,$Z77,MAX(Profiles!$C$2,BH$4-$W77)),
     IF(SSSModel!$C$4="ECC",$EA77*$EB77*IF(MAX(Escalation!$C$2,BH$4-$W77)&gt;$DZ77-1,0,OFFSET(Escalation!$K$2,$Y77,MAX(Escalation!$C$2,BH$4-$W77))),
     IF(SSSModel!$C$4="PV",IF(DF$4=$W77,$EA77*(1+SSSModel!$C$2),0),
     IF(SSSModel!$C$4="FCR",IF(AND(DF$4&gt;=$W77,OFFSET(Profiles!$K$2,$Z77,MAX(Profiles!$C$2,BH$4-$W77))&gt;0),$EC77,0),0))))))</f>
        <v>0</v>
      </c>
      <c r="DG77" s="135">
        <f ca="1">IF(OR($Z77=0,SSSModel!$C$4="CF"),BI77,
IF(LEFT($V77,3)="ON_",
     IF(SSSModel!$C$4="RR",SUMPRODUCT(OFFSET($AC77,0,0,1,$CB$2),OFFSET(Profiles!$K$28,($Z77-1)*(Profiles!$I$26+1)+DG$4-SSSModel!$C$3+1,0,1,$CB$2)),
     IF(SSSModel!$C$4="ECC",$EA77*$EB77*SUMPRODUCT(OFFSET($AC77,0,MAX(0,DG$4-$DZ77-$CA$4+1),1,MIN($DZ77,DG$4-$CA$4+1)),OFFSET(Escalation!$K$24,($Y77-1)*(Escalation!$I$22+1)+DG$4-SSSModel!$C$3+1,MAX(0,DG$4-$DZ77-$CA$4+1),1,MIN($DZ77,DG$4-$CA$4+1))),
     IF(SSSModel!$C$4="PV",BI77*$EA77*(1+SSSModel!$C$2),
     IF(SSSModel!$C$4="FCR",$EC77*SUM(OFFSET($AC77,0,MAX(DG$4-$AC$4-$DZ77+1,0),1,MIN($DZ77,DG$4-$AC$4+1))),0)))),
SUM($AC77:$BZ77)*
     IF(SSSModel!$C$4="RR",OFFSET(Profiles!$K$2,$Z77,MAX(Profiles!$C$2,BI$4-$W77)),
     IF(SSSModel!$C$4="ECC",$EA77*$EB77*IF(MAX(Escalation!$C$2,BI$4-$W77)&gt;$DZ77-1,0,OFFSET(Escalation!$K$2,$Y77,MAX(Escalation!$C$2,BI$4-$W77))),
     IF(SSSModel!$C$4="PV",IF(DG$4=$W77,$EA77*(1+SSSModel!$C$2),0),
     IF(SSSModel!$C$4="FCR",IF(AND(DG$4&gt;=$W77,OFFSET(Profiles!$K$2,$Z77,MAX(Profiles!$C$2,BI$4-$W77))&gt;0),$EC77,0),0))))))</f>
        <v>0</v>
      </c>
      <c r="DH77" s="135">
        <f ca="1">IF(OR($Z77=0,SSSModel!$C$4="CF"),BJ77,
IF(LEFT($V77,3)="ON_",
     IF(SSSModel!$C$4="RR",SUMPRODUCT(OFFSET($AC77,0,0,1,$CB$2),OFFSET(Profiles!$K$28,($Z77-1)*(Profiles!$I$26+1)+DH$4-SSSModel!$C$3+1,0,1,$CB$2)),
     IF(SSSModel!$C$4="ECC",$EA77*$EB77*SUMPRODUCT(OFFSET($AC77,0,MAX(0,DH$4-$DZ77-$CA$4+1),1,MIN($DZ77,DH$4-$CA$4+1)),OFFSET(Escalation!$K$24,($Y77-1)*(Escalation!$I$22+1)+DH$4-SSSModel!$C$3+1,MAX(0,DH$4-$DZ77-$CA$4+1),1,MIN($DZ77,DH$4-$CA$4+1))),
     IF(SSSModel!$C$4="PV",BJ77*$EA77*(1+SSSModel!$C$2),
     IF(SSSModel!$C$4="FCR",$EC77*SUM(OFFSET($AC77,0,MAX(DH$4-$AC$4-$DZ77+1,0),1,MIN($DZ77,DH$4-$AC$4+1))),0)))),
SUM($AC77:$BZ77)*
     IF(SSSModel!$C$4="RR",OFFSET(Profiles!$K$2,$Z77,MAX(Profiles!$C$2,BJ$4-$W77)),
     IF(SSSModel!$C$4="ECC",$EA77*$EB77*IF(MAX(Escalation!$C$2,BJ$4-$W77)&gt;$DZ77-1,0,OFFSET(Escalation!$K$2,$Y77,MAX(Escalation!$C$2,BJ$4-$W77))),
     IF(SSSModel!$C$4="PV",IF(DH$4=$W77,$EA77*(1+SSSModel!$C$2),0),
     IF(SSSModel!$C$4="FCR",IF(AND(DH$4&gt;=$W77,OFFSET(Profiles!$K$2,$Z77,MAX(Profiles!$C$2,BJ$4-$W77))&gt;0),$EC77,0),0))))))</f>
        <v>0</v>
      </c>
      <c r="DI77" s="135">
        <f ca="1">IF(OR($Z77=0,SSSModel!$C$4="CF"),BK77,
IF(LEFT($V77,3)="ON_",
     IF(SSSModel!$C$4="RR",SUMPRODUCT(OFFSET($AC77,0,0,1,$CB$2),OFFSET(Profiles!$K$28,($Z77-1)*(Profiles!$I$26+1)+DI$4-SSSModel!$C$3+1,0,1,$CB$2)),
     IF(SSSModel!$C$4="ECC",$EA77*$EB77*SUMPRODUCT(OFFSET($AC77,0,MAX(0,DI$4-$DZ77-$CA$4+1),1,MIN($DZ77,DI$4-$CA$4+1)),OFFSET(Escalation!$K$24,($Y77-1)*(Escalation!$I$22+1)+DI$4-SSSModel!$C$3+1,MAX(0,DI$4-$DZ77-$CA$4+1),1,MIN($DZ77,DI$4-$CA$4+1))),
     IF(SSSModel!$C$4="PV",BK77*$EA77*(1+SSSModel!$C$2),
     IF(SSSModel!$C$4="FCR",$EC77*SUM(OFFSET($AC77,0,MAX(DI$4-$AC$4-$DZ77+1,0),1,MIN($DZ77,DI$4-$AC$4+1))),0)))),
SUM($AC77:$BZ77)*
     IF(SSSModel!$C$4="RR",OFFSET(Profiles!$K$2,$Z77,MAX(Profiles!$C$2,BK$4-$W77)),
     IF(SSSModel!$C$4="ECC",$EA77*$EB77*IF(MAX(Escalation!$C$2,BK$4-$W77)&gt;$DZ77-1,0,OFFSET(Escalation!$K$2,$Y77,MAX(Escalation!$C$2,BK$4-$W77))),
     IF(SSSModel!$C$4="PV",IF(DI$4=$W77,$EA77*(1+SSSModel!$C$2),0),
     IF(SSSModel!$C$4="FCR",IF(AND(DI$4&gt;=$W77,OFFSET(Profiles!$K$2,$Z77,MAX(Profiles!$C$2,BK$4-$W77))&gt;0),$EC77,0),0))))))</f>
        <v>0</v>
      </c>
      <c r="DJ77" s="135">
        <f ca="1">IF(OR($Z77=0,SSSModel!$C$4="CF"),BL77,
IF(LEFT($V77,3)="ON_",
     IF(SSSModel!$C$4="RR",SUMPRODUCT(OFFSET($AC77,0,0,1,$CB$2),OFFSET(Profiles!$K$28,($Z77-1)*(Profiles!$I$26+1)+DJ$4-SSSModel!$C$3+1,0,1,$CB$2)),
     IF(SSSModel!$C$4="ECC",$EA77*$EB77*SUMPRODUCT(OFFSET($AC77,0,MAX(0,DJ$4-$DZ77-$CA$4+1),1,MIN($DZ77,DJ$4-$CA$4+1)),OFFSET(Escalation!$K$24,($Y77-1)*(Escalation!$I$22+1)+DJ$4-SSSModel!$C$3+1,MAX(0,DJ$4-$DZ77-$CA$4+1),1,MIN($DZ77,DJ$4-$CA$4+1))),
     IF(SSSModel!$C$4="PV",BL77*$EA77*(1+SSSModel!$C$2),
     IF(SSSModel!$C$4="FCR",$EC77*SUM(OFFSET($AC77,0,MAX(DJ$4-$AC$4-$DZ77+1,0),1,MIN($DZ77,DJ$4-$AC$4+1))),0)))),
SUM($AC77:$BZ77)*
     IF(SSSModel!$C$4="RR",OFFSET(Profiles!$K$2,$Z77,MAX(Profiles!$C$2,BL$4-$W77)),
     IF(SSSModel!$C$4="ECC",$EA77*$EB77*IF(MAX(Escalation!$C$2,BL$4-$W77)&gt;$DZ77-1,0,OFFSET(Escalation!$K$2,$Y77,MAX(Escalation!$C$2,BL$4-$W77))),
     IF(SSSModel!$C$4="PV",IF(DJ$4=$W77,$EA77*(1+SSSModel!$C$2),0),
     IF(SSSModel!$C$4="FCR",IF(AND(DJ$4&gt;=$W77,OFFSET(Profiles!$K$2,$Z77,MAX(Profiles!$C$2,BL$4-$W77))&gt;0),$EC77,0),0))))))</f>
        <v>0</v>
      </c>
      <c r="DK77" s="135">
        <f ca="1">IF(OR($Z77=0,SSSModel!$C$4="CF"),BM77,
IF(LEFT($V77,3)="ON_",
     IF(SSSModel!$C$4="RR",SUMPRODUCT(OFFSET($AC77,0,0,1,$CB$2),OFFSET(Profiles!$K$28,($Z77-1)*(Profiles!$I$26+1)+DK$4-SSSModel!$C$3+1,0,1,$CB$2)),
     IF(SSSModel!$C$4="ECC",$EA77*$EB77*SUMPRODUCT(OFFSET($AC77,0,MAX(0,DK$4-$DZ77-$CA$4+1),1,MIN($DZ77,DK$4-$CA$4+1)),OFFSET(Escalation!$K$24,($Y77-1)*(Escalation!$I$22+1)+DK$4-SSSModel!$C$3+1,MAX(0,DK$4-$DZ77-$CA$4+1),1,MIN($DZ77,DK$4-$CA$4+1))),
     IF(SSSModel!$C$4="PV",BM77*$EA77*(1+SSSModel!$C$2),
     IF(SSSModel!$C$4="FCR",$EC77*SUM(OFFSET($AC77,0,MAX(DK$4-$AC$4-$DZ77+1,0),1,MIN($DZ77,DK$4-$AC$4+1))),0)))),
SUM($AC77:$BZ77)*
     IF(SSSModel!$C$4="RR",OFFSET(Profiles!$K$2,$Z77,MAX(Profiles!$C$2,BM$4-$W77)),
     IF(SSSModel!$C$4="ECC",$EA77*$EB77*IF(MAX(Escalation!$C$2,BM$4-$W77)&gt;$DZ77-1,0,OFFSET(Escalation!$K$2,$Y77,MAX(Escalation!$C$2,BM$4-$W77))),
     IF(SSSModel!$C$4="PV",IF(DK$4=$W77,$EA77*(1+SSSModel!$C$2),0),
     IF(SSSModel!$C$4="FCR",IF(AND(DK$4&gt;=$W77,OFFSET(Profiles!$K$2,$Z77,MAX(Profiles!$C$2,BM$4-$W77))&gt;0),$EC77,0),0))))))</f>
        <v>0</v>
      </c>
      <c r="DL77" s="135">
        <f ca="1">IF(OR($Z77=0,SSSModel!$C$4="CF"),BN77,
IF(LEFT($V77,3)="ON_",
     IF(SSSModel!$C$4="RR",SUMPRODUCT(OFFSET($AC77,0,0,1,$CB$2),OFFSET(Profiles!$K$28,($Z77-1)*(Profiles!$I$26+1)+DL$4-SSSModel!$C$3+1,0,1,$CB$2)),
     IF(SSSModel!$C$4="ECC",$EA77*$EB77*SUMPRODUCT(OFFSET($AC77,0,MAX(0,DL$4-$DZ77-$CA$4+1),1,MIN($DZ77,DL$4-$CA$4+1)),OFFSET(Escalation!$K$24,($Y77-1)*(Escalation!$I$22+1)+DL$4-SSSModel!$C$3+1,MAX(0,DL$4-$DZ77-$CA$4+1),1,MIN($DZ77,DL$4-$CA$4+1))),
     IF(SSSModel!$C$4="PV",BN77*$EA77*(1+SSSModel!$C$2),
     IF(SSSModel!$C$4="FCR",$EC77*SUM(OFFSET($AC77,0,MAX(DL$4-$AC$4-$DZ77+1,0),1,MIN($DZ77,DL$4-$AC$4+1))),0)))),
SUM($AC77:$BZ77)*
     IF(SSSModel!$C$4="RR",OFFSET(Profiles!$K$2,$Z77,MAX(Profiles!$C$2,BN$4-$W77)),
     IF(SSSModel!$C$4="ECC",$EA77*$EB77*IF(MAX(Escalation!$C$2,BN$4-$W77)&gt;$DZ77-1,0,OFFSET(Escalation!$K$2,$Y77,MAX(Escalation!$C$2,BN$4-$W77))),
     IF(SSSModel!$C$4="PV",IF(DL$4=$W77,$EA77*(1+SSSModel!$C$2),0),
     IF(SSSModel!$C$4="FCR",IF(AND(DL$4&gt;=$W77,OFFSET(Profiles!$K$2,$Z77,MAX(Profiles!$C$2,BN$4-$W77))&gt;0),$EC77,0),0))))))</f>
        <v>0</v>
      </c>
      <c r="DM77" s="135">
        <f ca="1">IF(OR($Z77=0,SSSModel!$C$4="CF"),BO77,
IF(LEFT($V77,3)="ON_",
     IF(SSSModel!$C$4="RR",SUMPRODUCT(OFFSET($AC77,0,0,1,$CB$2),OFFSET(Profiles!$K$28,($Z77-1)*(Profiles!$I$26+1)+DM$4-SSSModel!$C$3+1,0,1,$CB$2)),
     IF(SSSModel!$C$4="ECC",$EA77*$EB77*SUMPRODUCT(OFFSET($AC77,0,MAX(0,DM$4-$DZ77-$CA$4+1),1,MIN($DZ77,DM$4-$CA$4+1)),OFFSET(Escalation!$K$24,($Y77-1)*(Escalation!$I$22+1)+DM$4-SSSModel!$C$3+1,MAX(0,DM$4-$DZ77-$CA$4+1),1,MIN($DZ77,DM$4-$CA$4+1))),
     IF(SSSModel!$C$4="PV",BO77*$EA77*(1+SSSModel!$C$2),
     IF(SSSModel!$C$4="FCR",$EC77*SUM(OFFSET($AC77,0,MAX(DM$4-$AC$4-$DZ77+1,0),1,MIN($DZ77,DM$4-$AC$4+1))),0)))),
SUM($AC77:$BZ77)*
     IF(SSSModel!$C$4="RR",OFFSET(Profiles!$K$2,$Z77,MAX(Profiles!$C$2,BO$4-$W77)),
     IF(SSSModel!$C$4="ECC",$EA77*$EB77*IF(MAX(Escalation!$C$2,BO$4-$W77)&gt;$DZ77-1,0,OFFSET(Escalation!$K$2,$Y77,MAX(Escalation!$C$2,BO$4-$W77))),
     IF(SSSModel!$C$4="PV",IF(DM$4=$W77,$EA77*(1+SSSModel!$C$2),0),
     IF(SSSModel!$C$4="FCR",IF(AND(DM$4&gt;=$W77,OFFSET(Profiles!$K$2,$Z77,MAX(Profiles!$C$2,BO$4-$W77))&gt;0),$EC77,0),0))))))</f>
        <v>0</v>
      </c>
      <c r="DN77" s="135">
        <f ca="1">IF(OR($Z77=0,SSSModel!$C$4="CF"),BP77,
IF(LEFT($V77,3)="ON_",
     IF(SSSModel!$C$4="RR",SUMPRODUCT(OFFSET($AC77,0,0,1,$CB$2),OFFSET(Profiles!$K$28,($Z77-1)*(Profiles!$I$26+1)+DN$4-SSSModel!$C$3+1,0,1,$CB$2)),
     IF(SSSModel!$C$4="ECC",$EA77*$EB77*SUMPRODUCT(OFFSET($AC77,0,MAX(0,DN$4-$DZ77-$CA$4+1),1,MIN($DZ77,DN$4-$CA$4+1)),OFFSET(Escalation!$K$24,($Y77-1)*(Escalation!$I$22+1)+DN$4-SSSModel!$C$3+1,MAX(0,DN$4-$DZ77-$CA$4+1),1,MIN($DZ77,DN$4-$CA$4+1))),
     IF(SSSModel!$C$4="PV",BP77*$EA77*(1+SSSModel!$C$2),
     IF(SSSModel!$C$4="FCR",$EC77*SUM(OFFSET($AC77,0,MAX(DN$4-$AC$4-$DZ77+1,0),1,MIN($DZ77,DN$4-$AC$4+1))),0)))),
SUM($AC77:$BZ77)*
     IF(SSSModel!$C$4="RR",OFFSET(Profiles!$K$2,$Z77,MAX(Profiles!$C$2,BP$4-$W77)),
     IF(SSSModel!$C$4="ECC",$EA77*$EB77*IF(MAX(Escalation!$C$2,BP$4-$W77)&gt;$DZ77-1,0,OFFSET(Escalation!$K$2,$Y77,MAX(Escalation!$C$2,BP$4-$W77))),
     IF(SSSModel!$C$4="PV",IF(DN$4=$W77,$EA77*(1+SSSModel!$C$2),0),
     IF(SSSModel!$C$4="FCR",IF(AND(DN$4&gt;=$W77,OFFSET(Profiles!$K$2,$Z77,MAX(Profiles!$C$2,BP$4-$W77))&gt;0),$EC77,0),0))))))</f>
        <v>0</v>
      </c>
      <c r="DO77" s="135">
        <f ca="1">IF(OR($Z77=0,SSSModel!$C$4="CF"),BQ77,
IF(LEFT($V77,3)="ON_",
     IF(SSSModel!$C$4="RR",SUMPRODUCT(OFFSET($AC77,0,0,1,$CB$2),OFFSET(Profiles!$K$28,($Z77-1)*(Profiles!$I$26+1)+DO$4-SSSModel!$C$3+1,0,1,$CB$2)),
     IF(SSSModel!$C$4="ECC",$EA77*$EB77*SUMPRODUCT(OFFSET($AC77,0,MAX(0,DO$4-$DZ77-$CA$4+1),1,MIN($DZ77,DO$4-$CA$4+1)),OFFSET(Escalation!$K$24,($Y77-1)*(Escalation!$I$22+1)+DO$4-SSSModel!$C$3+1,MAX(0,DO$4-$DZ77-$CA$4+1),1,MIN($DZ77,DO$4-$CA$4+1))),
     IF(SSSModel!$C$4="PV",BQ77*$EA77*(1+SSSModel!$C$2),
     IF(SSSModel!$C$4="FCR",$EC77*SUM(OFFSET($AC77,0,MAX(DO$4-$AC$4-$DZ77+1,0),1,MIN($DZ77,DO$4-$AC$4+1))),0)))),
SUM($AC77:$BZ77)*
     IF(SSSModel!$C$4="RR",OFFSET(Profiles!$K$2,$Z77,MAX(Profiles!$C$2,BQ$4-$W77)),
     IF(SSSModel!$C$4="ECC",$EA77*$EB77*IF(MAX(Escalation!$C$2,BQ$4-$W77)&gt;$DZ77-1,0,OFFSET(Escalation!$K$2,$Y77,MAX(Escalation!$C$2,BQ$4-$W77))),
     IF(SSSModel!$C$4="PV",IF(DO$4=$W77,$EA77*(1+SSSModel!$C$2),0),
     IF(SSSModel!$C$4="FCR",IF(AND(DO$4&gt;=$W77,OFFSET(Profiles!$K$2,$Z77,MAX(Profiles!$C$2,BQ$4-$W77))&gt;0),$EC77,0),0))))))</f>
        <v>0</v>
      </c>
      <c r="DP77" s="135">
        <f ca="1">IF(OR($Z77=0,SSSModel!$C$4="CF"),BR77,
IF(LEFT($V77,3)="ON_",
     IF(SSSModel!$C$4="RR",SUMPRODUCT(OFFSET($AC77,0,0,1,$CB$2),OFFSET(Profiles!$K$28,($Z77-1)*(Profiles!$I$26+1)+DP$4-SSSModel!$C$3+1,0,1,$CB$2)),
     IF(SSSModel!$C$4="ECC",$EA77*$EB77*SUMPRODUCT(OFFSET($AC77,0,MAX(0,DP$4-$DZ77-$CA$4+1),1,MIN($DZ77,DP$4-$CA$4+1)),OFFSET(Escalation!$K$24,($Y77-1)*(Escalation!$I$22+1)+DP$4-SSSModel!$C$3+1,MAX(0,DP$4-$DZ77-$CA$4+1),1,MIN($DZ77,DP$4-$CA$4+1))),
     IF(SSSModel!$C$4="PV",BR77*$EA77*(1+SSSModel!$C$2),
     IF(SSSModel!$C$4="FCR",$EC77*SUM(OFFSET($AC77,0,MAX(DP$4-$AC$4-$DZ77+1,0),1,MIN($DZ77,DP$4-$AC$4+1))),0)))),
SUM($AC77:$BZ77)*
     IF(SSSModel!$C$4="RR",OFFSET(Profiles!$K$2,$Z77,MAX(Profiles!$C$2,BR$4-$W77)),
     IF(SSSModel!$C$4="ECC",$EA77*$EB77*IF(MAX(Escalation!$C$2,BR$4-$W77)&gt;$DZ77-1,0,OFFSET(Escalation!$K$2,$Y77,MAX(Escalation!$C$2,BR$4-$W77))),
     IF(SSSModel!$C$4="PV",IF(DP$4=$W77,$EA77*(1+SSSModel!$C$2),0),
     IF(SSSModel!$C$4="FCR",IF(AND(DP$4&gt;=$W77,OFFSET(Profiles!$K$2,$Z77,MAX(Profiles!$C$2,BR$4-$W77))&gt;0),$EC77,0),0))))))</f>
        <v>0</v>
      </c>
      <c r="DQ77" s="135">
        <f ca="1">IF(OR($Z77=0,SSSModel!$C$4="CF"),BS77,
IF(LEFT($V77,3)="ON_",
     IF(SSSModel!$C$4="RR",SUMPRODUCT(OFFSET($AC77,0,0,1,$CB$2),OFFSET(Profiles!$K$28,($Z77-1)*(Profiles!$I$26+1)+DQ$4-SSSModel!$C$3+1,0,1,$CB$2)),
     IF(SSSModel!$C$4="ECC",$EA77*$EB77*SUMPRODUCT(OFFSET($AC77,0,MAX(0,DQ$4-$DZ77-$CA$4+1),1,MIN($DZ77,DQ$4-$CA$4+1)),OFFSET(Escalation!$K$24,($Y77-1)*(Escalation!$I$22+1)+DQ$4-SSSModel!$C$3+1,MAX(0,DQ$4-$DZ77-$CA$4+1),1,MIN($DZ77,DQ$4-$CA$4+1))),
     IF(SSSModel!$C$4="PV",BS77*$EA77*(1+SSSModel!$C$2),
     IF(SSSModel!$C$4="FCR",$EC77*SUM(OFFSET($AC77,0,MAX(DQ$4-$AC$4-$DZ77+1,0),1,MIN($DZ77,DQ$4-$AC$4+1))),0)))),
SUM($AC77:$BZ77)*
     IF(SSSModel!$C$4="RR",OFFSET(Profiles!$K$2,$Z77,MAX(Profiles!$C$2,BS$4-$W77)),
     IF(SSSModel!$C$4="ECC",$EA77*$EB77*IF(MAX(Escalation!$C$2,BS$4-$W77)&gt;$DZ77-1,0,OFFSET(Escalation!$K$2,$Y77,MAX(Escalation!$C$2,BS$4-$W77))),
     IF(SSSModel!$C$4="PV",IF(DQ$4=$W77,$EA77*(1+SSSModel!$C$2),0),
     IF(SSSModel!$C$4="FCR",IF(AND(DQ$4&gt;=$W77,OFFSET(Profiles!$K$2,$Z77,MAX(Profiles!$C$2,BS$4-$W77))&gt;0),$EC77,0),0))))))</f>
        <v>0</v>
      </c>
      <c r="DR77" s="135">
        <f ca="1">IF(OR($Z77=0,SSSModel!$C$4="CF"),BT77,
IF(LEFT($V77,3)="ON_",
     IF(SSSModel!$C$4="RR",SUMPRODUCT(OFFSET($AC77,0,0,1,$CB$2),OFFSET(Profiles!$K$28,($Z77-1)*(Profiles!$I$26+1)+DR$4-SSSModel!$C$3+1,0,1,$CB$2)),
     IF(SSSModel!$C$4="ECC",$EA77*$EB77*SUMPRODUCT(OFFSET($AC77,0,MAX(0,DR$4-$DZ77-$CA$4+1),1,MIN($DZ77,DR$4-$CA$4+1)),OFFSET(Escalation!$K$24,($Y77-1)*(Escalation!$I$22+1)+DR$4-SSSModel!$C$3+1,MAX(0,DR$4-$DZ77-$CA$4+1),1,MIN($DZ77,DR$4-$CA$4+1))),
     IF(SSSModel!$C$4="PV",BT77*$EA77*(1+SSSModel!$C$2),
     IF(SSSModel!$C$4="FCR",$EC77*SUM(OFFSET($AC77,0,MAX(DR$4-$AC$4-$DZ77+1,0),1,MIN($DZ77,DR$4-$AC$4+1))),0)))),
SUM($AC77:$BZ77)*
     IF(SSSModel!$C$4="RR",OFFSET(Profiles!$K$2,$Z77,MAX(Profiles!$C$2,BT$4-$W77)),
     IF(SSSModel!$C$4="ECC",$EA77*$EB77*IF(MAX(Escalation!$C$2,BT$4-$W77)&gt;$DZ77-1,0,OFFSET(Escalation!$K$2,$Y77,MAX(Escalation!$C$2,BT$4-$W77))),
     IF(SSSModel!$C$4="PV",IF(DR$4=$W77,$EA77*(1+SSSModel!$C$2),0),
     IF(SSSModel!$C$4="FCR",IF(AND(DR$4&gt;=$W77,OFFSET(Profiles!$K$2,$Z77,MAX(Profiles!$C$2,BT$4-$W77))&gt;0),$EC77,0),0))))))</f>
        <v>0</v>
      </c>
      <c r="DS77" s="135">
        <f ca="1">IF(OR($Z77=0,SSSModel!$C$4="CF"),BU77,
IF(LEFT($V77,3)="ON_",
     IF(SSSModel!$C$4="RR",SUMPRODUCT(OFFSET($AC77,0,0,1,$CB$2),OFFSET(Profiles!$K$28,($Z77-1)*(Profiles!$I$26+1)+DS$4-SSSModel!$C$3+1,0,1,$CB$2)),
     IF(SSSModel!$C$4="ECC",$EA77*$EB77*SUMPRODUCT(OFFSET($AC77,0,MAX(0,DS$4-$DZ77-$CA$4+1),1,MIN($DZ77,DS$4-$CA$4+1)),OFFSET(Escalation!$K$24,($Y77-1)*(Escalation!$I$22+1)+DS$4-SSSModel!$C$3+1,MAX(0,DS$4-$DZ77-$CA$4+1),1,MIN($DZ77,DS$4-$CA$4+1))),
     IF(SSSModel!$C$4="PV",BU77*$EA77*(1+SSSModel!$C$2),
     IF(SSSModel!$C$4="FCR",$EC77*SUM(OFFSET($AC77,0,MAX(DS$4-$AC$4-$DZ77+1,0),1,MIN($DZ77,DS$4-$AC$4+1))),0)))),
SUM($AC77:$BZ77)*
     IF(SSSModel!$C$4="RR",OFFSET(Profiles!$K$2,$Z77,MAX(Profiles!$C$2,BU$4-$W77)),
     IF(SSSModel!$C$4="ECC",$EA77*$EB77*IF(MAX(Escalation!$C$2,BU$4-$W77)&gt;$DZ77-1,0,OFFSET(Escalation!$K$2,$Y77,MAX(Escalation!$C$2,BU$4-$W77))),
     IF(SSSModel!$C$4="PV",IF(DS$4=$W77,$EA77*(1+SSSModel!$C$2),0),
     IF(SSSModel!$C$4="FCR",IF(AND(DS$4&gt;=$W77,OFFSET(Profiles!$K$2,$Z77,MAX(Profiles!$C$2,BU$4-$W77))&gt;0),$EC77,0),0))))))</f>
        <v>0</v>
      </c>
      <c r="DT77" s="135">
        <f ca="1">IF(OR($Z77=0,SSSModel!$C$4="CF"),BV77,
IF(LEFT($V77,3)="ON_",
     IF(SSSModel!$C$4="RR",SUMPRODUCT(OFFSET($AC77,0,0,1,$CB$2),OFFSET(Profiles!$K$28,($Z77-1)*(Profiles!$I$26+1)+DT$4-SSSModel!$C$3+1,0,1,$CB$2)),
     IF(SSSModel!$C$4="ECC",$EA77*$EB77*SUMPRODUCT(OFFSET($AC77,0,MAX(0,DT$4-$DZ77-$CA$4+1),1,MIN($DZ77,DT$4-$CA$4+1)),OFFSET(Escalation!$K$24,($Y77-1)*(Escalation!$I$22+1)+DT$4-SSSModel!$C$3+1,MAX(0,DT$4-$DZ77-$CA$4+1),1,MIN($DZ77,DT$4-$CA$4+1))),
     IF(SSSModel!$C$4="PV",BV77*$EA77*(1+SSSModel!$C$2),
     IF(SSSModel!$C$4="FCR",$EC77*SUM(OFFSET($AC77,0,MAX(DT$4-$AC$4-$DZ77+1,0),1,MIN($DZ77,DT$4-$AC$4+1))),0)))),
SUM($AC77:$BZ77)*
     IF(SSSModel!$C$4="RR",OFFSET(Profiles!$K$2,$Z77,MAX(Profiles!$C$2,BV$4-$W77)),
     IF(SSSModel!$C$4="ECC",$EA77*$EB77*IF(MAX(Escalation!$C$2,BV$4-$W77)&gt;$DZ77-1,0,OFFSET(Escalation!$K$2,$Y77,MAX(Escalation!$C$2,BV$4-$W77))),
     IF(SSSModel!$C$4="PV",IF(DT$4=$W77,$EA77*(1+SSSModel!$C$2),0),
     IF(SSSModel!$C$4="FCR",IF(AND(DT$4&gt;=$W77,OFFSET(Profiles!$K$2,$Z77,MAX(Profiles!$C$2,BV$4-$W77))&gt;0),$EC77,0),0))))))</f>
        <v>0</v>
      </c>
      <c r="DU77" s="135">
        <f ca="1">IF(OR($Z77=0,SSSModel!$C$4="CF"),BW77,
IF(LEFT($V77,3)="ON_",
     IF(SSSModel!$C$4="RR",SUMPRODUCT(OFFSET($AC77,0,0,1,$CB$2),OFFSET(Profiles!$K$28,($Z77-1)*(Profiles!$I$26+1)+DU$4-SSSModel!$C$3+1,0,1,$CB$2)),
     IF(SSSModel!$C$4="ECC",$EA77*$EB77*SUMPRODUCT(OFFSET($AC77,0,MAX(0,DU$4-$DZ77-$CA$4+1),1,MIN($DZ77,DU$4-$CA$4+1)),OFFSET(Escalation!$K$24,($Y77-1)*(Escalation!$I$22+1)+DU$4-SSSModel!$C$3+1,MAX(0,DU$4-$DZ77-$CA$4+1),1,MIN($DZ77,DU$4-$CA$4+1))),
     IF(SSSModel!$C$4="PV",BW77*$EA77*(1+SSSModel!$C$2),
     IF(SSSModel!$C$4="FCR",$EC77*SUM(OFFSET($AC77,0,MAX(DU$4-$AC$4-$DZ77+1,0),1,MIN($DZ77,DU$4-$AC$4+1))),0)))),
SUM($AC77:$BZ77)*
     IF(SSSModel!$C$4="RR",OFFSET(Profiles!$K$2,$Z77,MAX(Profiles!$C$2,BW$4-$W77)),
     IF(SSSModel!$C$4="ECC",$EA77*$EB77*IF(MAX(Escalation!$C$2,BW$4-$W77)&gt;$DZ77-1,0,OFFSET(Escalation!$K$2,$Y77,MAX(Escalation!$C$2,BW$4-$W77))),
     IF(SSSModel!$C$4="PV",IF(DU$4=$W77,$EA77*(1+SSSModel!$C$2),0),
     IF(SSSModel!$C$4="FCR",IF(AND(DU$4&gt;=$W77,OFFSET(Profiles!$K$2,$Z77,MAX(Profiles!$C$2,BW$4-$W77))&gt;0),$EC77,0),0))))))</f>
        <v>0</v>
      </c>
      <c r="DV77" s="136">
        <f ca="1">IF(OR($Z77=0,SSSModel!$C$4="CF"),BX77,
IF(LEFT($V77,3)="ON_",
     IF(SSSModel!$C$4="RR",SUMPRODUCT(OFFSET($AC77,0,0,1,$CB$2),OFFSET(Profiles!$K$28,($Z77-1)*(Profiles!$I$26+1)+DV$4-SSSModel!$C$3+1,0,1,$CB$2)),
     IF(SSSModel!$C$4="ECC",$EA77*$EB77*SUMPRODUCT(OFFSET($AC77,0,MAX(0,DV$4-$DZ77-$CA$4+1),1,MIN($DZ77,DV$4-$CA$4+1)),OFFSET(Escalation!$K$24,($Y77-1)*(Escalation!$I$22+1)+DV$4-SSSModel!$C$3+1,MAX(0,DV$4-$DZ77-$CA$4+1),1,MIN($DZ77,DV$4-$CA$4+1))),
     IF(SSSModel!$C$4="PV",BX77*$EA77*(1+SSSModel!$C$2),
     IF(SSSModel!$C$4="FCR",$EC77*SUM(OFFSET($AC77,0,MAX(DV$4-$AC$4-$DZ77+1,0),1,MIN($DZ77,DV$4-$AC$4+1))),0)))),
SUM($AC77:$BZ77)*
     IF(SSSModel!$C$4="RR",OFFSET(Profiles!$K$2,$Z77,MAX(Profiles!$C$2,BX$4-$W77)),
     IF(SSSModel!$C$4="ECC",$EA77*$EB77*IF(MAX(Escalation!$C$2,BX$4-$W77)&gt;$DZ77-1,0,OFFSET(Escalation!$K$2,$Y77,MAX(Escalation!$C$2,BX$4-$W77))),
     IF(SSSModel!$C$4="PV",IF(DV$4=$W77,$EA77*(1+SSSModel!$C$2),0),
     IF(SSSModel!$C$4="FCR",IF(AND(DV$4&gt;=$W77,OFFSET(Profiles!$K$2,$Z77,MAX(Profiles!$C$2,BX$4-$W77))&gt;0),$EC77,0),0))))))</f>
        <v>0</v>
      </c>
      <c r="DW77" s="136">
        <f ca="1">IF(OR($Z77=0,SSSModel!$C$4="CF"),BY77,
IF(LEFT($V77,3)="ON_",
     IF(SSSModel!$C$4="RR",SUMPRODUCT(OFFSET($AC77,0,0,1,$CB$2),OFFSET(Profiles!$K$28,($Z77-1)*(Profiles!$I$26+1)+DW$4-SSSModel!$C$3+1,0,1,$CB$2)),
     IF(SSSModel!$C$4="ECC",$EA77*$EB77*SUMPRODUCT(OFFSET($AC77,0,MAX(0,DW$4-$DZ77-$CA$4+1),1,MIN($DZ77,DW$4-$CA$4+1)),OFFSET(Escalation!$K$24,($Y77-1)*(Escalation!$I$22+1)+DW$4-SSSModel!$C$3+1,MAX(0,DW$4-$DZ77-$CA$4+1),1,MIN($DZ77,DW$4-$CA$4+1))),
     IF(SSSModel!$C$4="PV",BY77*$EA77*(1+SSSModel!$C$2),
     IF(SSSModel!$C$4="FCR",$EC77*SUM(OFFSET($AC77,0,MAX(DW$4-$AC$4-$DZ77+1,0),1,MIN($DZ77,DW$4-$AC$4+1))),0)))),
SUM($AC77:$BZ77)*
     IF(SSSModel!$C$4="RR",OFFSET(Profiles!$K$2,$Z77,MAX(Profiles!$C$2,BY$4-$W77)),
     IF(SSSModel!$C$4="ECC",$EA77*$EB77*IF(MAX(Escalation!$C$2,BY$4-$W77)&gt;$DZ77-1,0,OFFSET(Escalation!$K$2,$Y77,MAX(Escalation!$C$2,BY$4-$W77))),
     IF(SSSModel!$C$4="PV",IF(DW$4=$W77,$EA77*(1+SSSModel!$C$2),0),
     IF(SSSModel!$C$4="FCR",IF(AND(DW$4&gt;=$W77,OFFSET(Profiles!$K$2,$Z77,MAX(Profiles!$C$2,BY$4-$W77))&gt;0),$EC77,0),0))))))</f>
        <v>0</v>
      </c>
      <c r="DX77" s="136">
        <f ca="1">IF(OR($Z77=0,SSSModel!$C$4="CF"),BZ77,
IF(LEFT($V77,3)="ON_",
     IF(SSSModel!$C$4="RR",SUMPRODUCT(OFFSET($AC77,0,0,1,$CB$2),OFFSET(Profiles!$K$28,($Z77-1)*(Profiles!$I$26+1)+DX$4-SSSModel!$C$3+1,0,1,$CB$2)),
     IF(SSSModel!$C$4="ECC",$EA77*$EB77*SUMPRODUCT(OFFSET($AC77,0,MAX(0,DX$4-$DZ77-$CA$4+1),1,MIN($DZ77,DX$4-$CA$4+1)),OFFSET(Escalation!$K$24,($Y77-1)*(Escalation!$I$22+1)+DX$4-SSSModel!$C$3+1,MAX(0,DX$4-$DZ77-$CA$4+1),1,MIN($DZ77,DX$4-$CA$4+1))),
     IF(SSSModel!$C$4="PV",BZ77*$EA77*(1+SSSModel!$C$2),
     IF(SSSModel!$C$4="FCR",$EC77*SUM(OFFSET($AC77,0,MAX(DX$4-$AC$4-$DZ77+1,0),1,MIN($DZ77,DX$4-$AC$4+1))),0)))),
SUM($AC77:$BZ77)*
     IF(SSSModel!$C$4="RR",OFFSET(Profiles!$K$2,$Z77,MAX(Profiles!$C$2,BZ$4-$W77)),
     IF(SSSModel!$C$4="ECC",$EA77*$EB77*IF(MAX(Escalation!$C$2,BZ$4-$W77)&gt;$DZ77-1,0,OFFSET(Escalation!$K$2,$Y77,MAX(Escalation!$C$2,BZ$4-$W77))),
     IF(SSSModel!$C$4="PV",IF(DX$4=$W77,$EA77*(1+SSSModel!$C$2),0),
     IF(SSSModel!$C$4="FCR",IF(AND(DX$4&gt;=$W77,OFFSET(Profiles!$K$2,$Z77,MAX(Profiles!$C$2,BZ$4-$W77))&gt;0),$EC77,0),0))))))</f>
        <v>0</v>
      </c>
      <c r="DY77" s="82">
        <f ca="1">IF($Y77=0,0,OFFSET(Escalation!$B$2,$Y77,0))</f>
        <v>0</v>
      </c>
      <c r="DZ77" s="80">
        <f ca="1">IF($Z77=0,0,COUNTIF(OFFSET(Profiles!$K$2,$Z77,0,1,50),"&gt;0"))</f>
        <v>0</v>
      </c>
      <c r="EA77" s="137">
        <f ca="1">IF($Z77=0,0,SUMPRODUCT(Profiles!$C$20:$BH$20,OFFSET(Profiles!$C$2,$Z77,0,1,Profiles!$B$1)))</f>
        <v>0</v>
      </c>
      <c r="EB77" s="24">
        <f>IF($Z77=0,0,((1-(1+DY77)/(1+SSSModel!$C$2))/(1-((1+DY77)/(1+SSSModel!$C$2))^DZ77))*(1+SSSModel!$C$2))</f>
        <v>0</v>
      </c>
      <c r="EC77" s="24">
        <f>IF($Z77=0,0,-PMT(SSSModel!$C$2,DZ77,EA77))</f>
        <v>0</v>
      </c>
    </row>
    <row r="78" spans="3:133" x14ac:dyDescent="0.35">
      <c r="C78" s="18">
        <f t="shared" si="5"/>
        <v>8</v>
      </c>
      <c r="D78" s="18">
        <f t="shared" si="6"/>
        <v>4</v>
      </c>
      <c r="E78" s="18">
        <f t="shared" ca="1" si="10"/>
        <v>0</v>
      </c>
      <c r="G78" s="25" t="str">
        <f ca="1">IF($E78=0,"",OFFSET(Resources!B$26,$E78,0))</f>
        <v/>
      </c>
      <c r="H78" s="25" t="str">
        <f ca="1">IF($E78=0,"",OFFSET(Resources!C$26,$E78,0))</f>
        <v/>
      </c>
      <c r="I78" s="25" t="str">
        <f ca="1">IF($E78=0,"",OFFSET(Resources!$E$26,$E78,0))</f>
        <v/>
      </c>
      <c r="J78" s="16">
        <v>1</v>
      </c>
      <c r="K78" s="16" t="s">
        <v>150</v>
      </c>
      <c r="L78" s="25" t="str">
        <f ca="1">OFFSET(Resources!$CG$24,0,$C78-1)</f>
        <v>On-Going XM</v>
      </c>
      <c r="M78" s="25" t="str">
        <f ca="1">OFFSET(Resources!$CG$25,0,$C78-1)</f>
        <v>O&amp;M</v>
      </c>
      <c r="N78" s="1">
        <v>1</v>
      </c>
      <c r="O78" s="7">
        <f ca="1">IF($E78=0,0,OFFSET(Resources!$CG$26,$E78,$C78-1))</f>
        <v>0</v>
      </c>
      <c r="P78" s="25" t="str">
        <f ca="1">OFFSET(Resources!$CG$26,0,$C78-1)</f>
        <v>$/Yr</v>
      </c>
      <c r="Q78" s="18">
        <f ca="1">IF($E78=0,0,OFFSET(GenAlts!$W$4,$E78,$D78-1))</f>
        <v>0</v>
      </c>
      <c r="R78" s="1">
        <v>1</v>
      </c>
      <c r="S78" t="str">
        <f ca="1">IF($E78=0,"",OFFSET(Resources!$R$26,$E78,0))</f>
        <v/>
      </c>
      <c r="T78" s="1"/>
      <c r="U78" s="25">
        <f ca="1">IF($E78=0,0,OFFSET(Resources!$AB$26,$E78,($C78-1)*Resources!$CI$20))</f>
        <v>0</v>
      </c>
      <c r="V78" s="1"/>
      <c r="W78">
        <f t="shared" ca="1" si="11"/>
        <v>0</v>
      </c>
      <c r="X78">
        <f>IF(T78="",0,MATCH(T78,Profiles!$A$3:$A$22,0))</f>
        <v>0</v>
      </c>
      <c r="Y78" s="10">
        <f ca="1">IF(U78=0,0,MATCH(U78,Escalation!$A$3:$A$18,0))</f>
        <v>0</v>
      </c>
      <c r="Z78">
        <f>IF(V78="",0,MATCH(V78,Profiles!$A$3:$A$22,0))</f>
        <v>0</v>
      </c>
      <c r="AA78" s="8"/>
      <c r="AB78" s="8">
        <v>0</v>
      </c>
      <c r="AC78" s="72">
        <f ca="1">IF(OR(AC$4&lt;$Q78,AC$4&gt;$Q78+IF($S78="",1000,$S78)-1),0,IF(MOD(AC$4-$Q78,IF($R78="",1000,$R78))=0,$O78,0))*IF($Y78&gt;0,(1+INDEX(Escalation!$B$3:$B$18,$Y78,0))^(AC$4-SSSModel!$C$5),1)*IF($X78=0,1,OFFSET(Profiles!$K$2,$X78,MAX(Profiles!$C$2,AC$4-$Q78)))*IF($AA78=1,(1+SSSModel!#REF!),1)</f>
        <v>0</v>
      </c>
      <c r="AD78" s="72">
        <f ca="1">IF(OR(AD$4&lt;$Q78,AD$4&gt;$Q78+IF($S78="",1000,$S78)-1),0,IF(MOD(AD$4-$Q78,IF($R78="",1000,$R78))=0,$O78,0))*IF($Y78&gt;0,(1+INDEX(Escalation!$B$3:$B$18,$Y78,0))^(AD$4-SSSModel!$C$5),1)*IF($X78=0,1,OFFSET(Profiles!$K$2,$X78,MAX(Profiles!$C$2,AD$4-$Q78)))*IF($AA78=1,(1+SSSModel!#REF!),1)</f>
        <v>0</v>
      </c>
      <c r="AE78" s="72">
        <f ca="1">IF(OR(AE$4&lt;$Q78,AE$4&gt;$Q78+IF($S78="",1000,$S78)-1),0,IF(MOD(AE$4-$Q78,IF($R78="",1000,$R78))=0,$O78,0))*IF($Y78&gt;0,(1+INDEX(Escalation!$B$3:$B$18,$Y78,0))^(AE$4-SSSModel!$C$5),1)*IF($X78=0,1,OFFSET(Profiles!$K$2,$X78,MAX(Profiles!$C$2,AE$4-$Q78)))*IF($AA78=1,(1+SSSModel!#REF!),1)</f>
        <v>0</v>
      </c>
      <c r="AF78" s="72">
        <f ca="1">IF(OR(AF$4&lt;$Q78,AF$4&gt;$Q78+IF($S78="",1000,$S78)-1),0,IF(MOD(AF$4-$Q78,IF($R78="",1000,$R78))=0,$O78,0))*IF($Y78&gt;0,(1+INDEX(Escalation!$B$3:$B$18,$Y78,0))^(AF$4-SSSModel!$C$5),1)*IF($X78=0,1,OFFSET(Profiles!$K$2,$X78,MAX(Profiles!$C$2,AF$4-$Q78)))*IF($AA78=1,(1+SSSModel!#REF!),1)</f>
        <v>0</v>
      </c>
      <c r="AG78" s="72">
        <f ca="1">IF(OR(AG$4&lt;$Q78,AG$4&gt;$Q78+IF($S78="",1000,$S78)-1),0,IF(MOD(AG$4-$Q78,IF($R78="",1000,$R78))=0,$O78,0))*IF($Y78&gt;0,(1+INDEX(Escalation!$B$3:$B$18,$Y78,0))^(AG$4-SSSModel!$C$5),1)*IF($X78=0,1,OFFSET(Profiles!$K$2,$X78,MAX(Profiles!$C$2,AG$4-$Q78)))*IF($AA78=1,(1+SSSModel!#REF!),1)</f>
        <v>0</v>
      </c>
      <c r="AH78" s="72">
        <f ca="1">IF(OR(AH$4&lt;$Q78,AH$4&gt;$Q78+IF($S78="",1000,$S78)-1),0,IF(MOD(AH$4-$Q78,IF($R78="",1000,$R78))=0,$O78,0))*IF($Y78&gt;0,(1+INDEX(Escalation!$B$3:$B$18,$Y78,0))^(AH$4-SSSModel!$C$5),1)*IF($X78=0,1,OFFSET(Profiles!$K$2,$X78,MAX(Profiles!$C$2,AH$4-$Q78)))*IF($AA78=1,(1+SSSModel!#REF!),1)</f>
        <v>0</v>
      </c>
      <c r="AI78" s="72">
        <f ca="1">IF(OR(AI$4&lt;$Q78,AI$4&gt;$Q78+IF($S78="",1000,$S78)-1),0,IF(MOD(AI$4-$Q78,IF($R78="",1000,$R78))=0,$O78,0))*IF($Y78&gt;0,(1+INDEX(Escalation!$B$3:$B$18,$Y78,0))^(AI$4-SSSModel!$C$5),1)*IF($X78=0,1,OFFSET(Profiles!$K$2,$X78,MAX(Profiles!$C$2,AI$4-$Q78)))*IF($AA78=1,(1+SSSModel!#REF!),1)</f>
        <v>0</v>
      </c>
      <c r="AJ78" s="72">
        <f ca="1">IF(OR(AJ$4&lt;$Q78,AJ$4&gt;$Q78+IF($S78="",1000,$S78)-1),0,IF(MOD(AJ$4-$Q78,IF($R78="",1000,$R78))=0,$O78,0))*IF($Y78&gt;0,(1+INDEX(Escalation!$B$3:$B$18,$Y78,0))^(AJ$4-SSSModel!$C$5),1)*IF($X78=0,1,OFFSET(Profiles!$K$2,$X78,MAX(Profiles!$C$2,AJ$4-$Q78)))*IF($AA78=1,(1+SSSModel!#REF!),1)</f>
        <v>0</v>
      </c>
      <c r="AK78" s="72">
        <f ca="1">IF(OR(AK$4&lt;$Q78,AK$4&gt;$Q78+IF($S78="",1000,$S78)-1),0,IF(MOD(AK$4-$Q78,IF($R78="",1000,$R78))=0,$O78,0))*IF($Y78&gt;0,(1+INDEX(Escalation!$B$3:$B$18,$Y78,0))^(AK$4-SSSModel!$C$5),1)*IF($X78=0,1,OFFSET(Profiles!$K$2,$X78,MAX(Profiles!$C$2,AK$4-$Q78)))*IF($AA78=1,(1+SSSModel!#REF!),1)</f>
        <v>0</v>
      </c>
      <c r="AL78" s="72">
        <f ca="1">IF(OR(AL$4&lt;$Q78,AL$4&gt;$Q78+IF($S78="",1000,$S78)-1),0,IF(MOD(AL$4-$Q78,IF($R78="",1000,$R78))=0,$O78,0))*IF($Y78&gt;0,(1+INDEX(Escalation!$B$3:$B$18,$Y78,0))^(AL$4-SSSModel!$C$5),1)*IF($X78=0,1,OFFSET(Profiles!$K$2,$X78,MAX(Profiles!$C$2,AL$4-$Q78)))*IF($AA78=1,(1+SSSModel!#REF!),1)</f>
        <v>0</v>
      </c>
      <c r="AM78" s="72">
        <f ca="1">IF(OR(AM$4&lt;$Q78,AM$4&gt;$Q78+IF($S78="",1000,$S78)-1),0,IF(MOD(AM$4-$Q78,IF($R78="",1000,$R78))=0,$O78,0))*IF($Y78&gt;0,(1+INDEX(Escalation!$B$3:$B$18,$Y78,0))^(AM$4-SSSModel!$C$5),1)*IF($X78=0,1,OFFSET(Profiles!$K$2,$X78,MAX(Profiles!$C$2,AM$4-$Q78)))*IF($AA78=1,(1+SSSModel!#REF!),1)</f>
        <v>0</v>
      </c>
      <c r="AN78" s="72">
        <f ca="1">IF(OR(AN$4&lt;$Q78,AN$4&gt;$Q78+IF($S78="",1000,$S78)-1),0,IF(MOD(AN$4-$Q78,IF($R78="",1000,$R78))=0,$O78,0))*IF($Y78&gt;0,(1+INDEX(Escalation!$B$3:$B$18,$Y78,0))^(AN$4-SSSModel!$C$5),1)*IF($X78=0,1,OFFSET(Profiles!$K$2,$X78,MAX(Profiles!$C$2,AN$4-$Q78)))*IF($AA78=1,(1+SSSModel!#REF!),1)</f>
        <v>0</v>
      </c>
      <c r="AO78" s="72">
        <f ca="1">IF(OR(AO$4&lt;$Q78,AO$4&gt;$Q78+IF($S78="",1000,$S78)-1),0,IF(MOD(AO$4-$Q78,IF($R78="",1000,$R78))=0,$O78,0))*IF($Y78&gt;0,(1+INDEX(Escalation!$B$3:$B$18,$Y78,0))^(AO$4-SSSModel!$C$5),1)*IF($X78=0,1,OFFSET(Profiles!$K$2,$X78,MAX(Profiles!$C$2,AO$4-$Q78)))*IF($AA78=1,(1+SSSModel!#REF!),1)</f>
        <v>0</v>
      </c>
      <c r="AP78" s="72">
        <f ca="1">IF(OR(AP$4&lt;$Q78,AP$4&gt;$Q78+IF($S78="",1000,$S78)-1),0,IF(MOD(AP$4-$Q78,IF($R78="",1000,$R78))=0,$O78,0))*IF($Y78&gt;0,(1+INDEX(Escalation!$B$3:$B$18,$Y78,0))^(AP$4-SSSModel!$C$5),1)*IF($X78=0,1,OFFSET(Profiles!$K$2,$X78,MAX(Profiles!$C$2,AP$4-$Q78)))*IF($AA78=1,(1+SSSModel!#REF!),1)</f>
        <v>0</v>
      </c>
      <c r="AQ78" s="72">
        <f ca="1">IF(OR(AQ$4&lt;$Q78,AQ$4&gt;$Q78+IF($S78="",1000,$S78)-1),0,IF(MOD(AQ$4-$Q78,IF($R78="",1000,$R78))=0,$O78,0))*IF($Y78&gt;0,(1+INDEX(Escalation!$B$3:$B$18,$Y78,0))^(AQ$4-SSSModel!$C$5),1)*IF($X78=0,1,OFFSET(Profiles!$K$2,$X78,MAX(Profiles!$C$2,AQ$4-$Q78)))*IF($AA78=1,(1+SSSModel!#REF!),1)</f>
        <v>0</v>
      </c>
      <c r="AR78" s="72">
        <f ca="1">IF(OR(AR$4&lt;$Q78,AR$4&gt;$Q78+IF($S78="",1000,$S78)-1),0,IF(MOD(AR$4-$Q78,IF($R78="",1000,$R78))=0,$O78,0))*IF($Y78&gt;0,(1+INDEX(Escalation!$B$3:$B$18,$Y78,0))^(AR$4-SSSModel!$C$5),1)*IF($X78=0,1,OFFSET(Profiles!$K$2,$X78,MAX(Profiles!$C$2,AR$4-$Q78)))*IF($AA78=1,(1+SSSModel!#REF!),1)</f>
        <v>0</v>
      </c>
      <c r="AS78" s="72">
        <f ca="1">IF(OR(AS$4&lt;$Q78,AS$4&gt;$Q78+IF($S78="",1000,$S78)-1),0,IF(MOD(AS$4-$Q78,IF($R78="",1000,$R78))=0,$O78,0))*IF($Y78&gt;0,(1+INDEX(Escalation!$B$3:$B$18,$Y78,0))^(AS$4-SSSModel!$C$5),1)*IF($X78=0,1,OFFSET(Profiles!$K$2,$X78,MAX(Profiles!$C$2,AS$4-$Q78)))*IF($AA78=1,(1+SSSModel!#REF!),1)</f>
        <v>0</v>
      </c>
      <c r="AT78" s="72">
        <f ca="1">IF(OR(AT$4&lt;$Q78,AT$4&gt;$Q78+IF($S78="",1000,$S78)-1),0,IF(MOD(AT$4-$Q78,IF($R78="",1000,$R78))=0,$O78,0))*IF($Y78&gt;0,(1+INDEX(Escalation!$B$3:$B$18,$Y78,0))^(AT$4-SSSModel!$C$5),1)*IF($X78=0,1,OFFSET(Profiles!$K$2,$X78,MAX(Profiles!$C$2,AT$4-$Q78)))*IF($AA78=1,(1+SSSModel!#REF!),1)</f>
        <v>0</v>
      </c>
      <c r="AU78" s="72">
        <f ca="1">IF(OR(AU$4&lt;$Q78,AU$4&gt;$Q78+IF($S78="",1000,$S78)-1),0,IF(MOD(AU$4-$Q78,IF($R78="",1000,$R78))=0,$O78,0))*IF($Y78&gt;0,(1+INDEX(Escalation!$B$3:$B$18,$Y78,0))^(AU$4-SSSModel!$C$5),1)*IF($X78=0,1,OFFSET(Profiles!$K$2,$X78,MAX(Profiles!$C$2,AU$4-$Q78)))*IF($AA78=1,(1+SSSModel!#REF!),1)</f>
        <v>0</v>
      </c>
      <c r="AV78" s="72">
        <f ca="1">IF(OR(AV$4&lt;$Q78,AV$4&gt;$Q78+IF($S78="",1000,$S78)-1),0,IF(MOD(AV$4-$Q78,IF($R78="",1000,$R78))=0,$O78,0))*IF($Y78&gt;0,(1+INDEX(Escalation!$B$3:$B$18,$Y78,0))^(AV$4-SSSModel!$C$5),1)*IF($X78=0,1,OFFSET(Profiles!$K$2,$X78,MAX(Profiles!$C$2,AV$4-$Q78)))*IF($AA78=1,(1+SSSModel!#REF!),1)</f>
        <v>0</v>
      </c>
      <c r="AW78" s="72">
        <f ca="1">IF(OR(AW$4&lt;$Q78,AW$4&gt;$Q78+IF($S78="",1000,$S78)-1),0,IF(MOD(AW$4-$Q78,IF($R78="",1000,$R78))=0,$O78,0))*IF($Y78&gt;0,(1+INDEX(Escalation!$B$3:$B$18,$Y78,0))^(AW$4-SSSModel!$C$5),1)*IF($X78=0,1,OFFSET(Profiles!$K$2,$X78,MAX(Profiles!$C$2,AW$4-$Q78)))*IF($AA78=1,(1+SSSModel!#REF!),1)</f>
        <v>0</v>
      </c>
      <c r="AX78" s="72">
        <f ca="1">IF(OR(AX$4&lt;$Q78,AX$4&gt;$Q78+IF($S78="",1000,$S78)-1),0,IF(MOD(AX$4-$Q78,IF($R78="",1000,$R78))=0,$O78,0))*IF($Y78&gt;0,(1+INDEX(Escalation!$B$3:$B$18,$Y78,0))^(AX$4-SSSModel!$C$5),1)*IF($X78=0,1,OFFSET(Profiles!$K$2,$X78,MAX(Profiles!$C$2,AX$4-$Q78)))*IF($AA78=1,(1+SSSModel!#REF!),1)</f>
        <v>0</v>
      </c>
      <c r="AY78" s="72">
        <f ca="1">IF(OR(AY$4&lt;$Q78,AY$4&gt;$Q78+IF($S78="",1000,$S78)-1),0,IF(MOD(AY$4-$Q78,IF($R78="",1000,$R78))=0,$O78,0))*IF($Y78&gt;0,(1+INDEX(Escalation!$B$3:$B$18,$Y78,0))^(AY$4-SSSModel!$C$5),1)*IF($X78=0,1,OFFSET(Profiles!$K$2,$X78,MAX(Profiles!$C$2,AY$4-$Q78)))*IF($AA78=1,(1+SSSModel!#REF!),1)</f>
        <v>0</v>
      </c>
      <c r="AZ78" s="72">
        <f ca="1">IF(OR(AZ$4&lt;$Q78,AZ$4&gt;$Q78+IF($S78="",1000,$S78)-1),0,IF(MOD(AZ$4-$Q78,IF($R78="",1000,$R78))=0,$O78,0))*IF($Y78&gt;0,(1+INDEX(Escalation!$B$3:$B$18,$Y78,0))^(AZ$4-SSSModel!$C$5),1)*IF($X78=0,1,OFFSET(Profiles!$K$2,$X78,MAX(Profiles!$C$2,AZ$4-$Q78)))*IF($AA78=1,(1+SSSModel!#REF!),1)</f>
        <v>0</v>
      </c>
      <c r="BA78" s="72">
        <f ca="1">IF(OR(BA$4&lt;$Q78,BA$4&gt;$Q78+IF($S78="",1000,$S78)-1),0,IF(MOD(BA$4-$Q78,IF($R78="",1000,$R78))=0,$O78,0))*IF($Y78&gt;0,(1+INDEX(Escalation!$B$3:$B$18,$Y78,0))^(BA$4-SSSModel!$C$5),1)*IF($X78=0,1,OFFSET(Profiles!$K$2,$X78,MAX(Profiles!$C$2,BA$4-$Q78)))*IF($AA78=1,(1+SSSModel!#REF!),1)</f>
        <v>0</v>
      </c>
      <c r="BB78" s="72">
        <f ca="1">IF(OR(BB$4&lt;$Q78,BB$4&gt;$Q78+IF($S78="",1000,$S78)-1),0,IF(MOD(BB$4-$Q78,IF($R78="",1000,$R78))=0,$O78,0))*IF($Y78&gt;0,(1+INDEX(Escalation!$B$3:$B$18,$Y78,0))^(BB$4-SSSModel!$C$5),1)*IF($X78=0,1,OFFSET(Profiles!$K$2,$X78,MAX(Profiles!$C$2,BB$4-$Q78)))*IF($AA78=1,(1+SSSModel!#REF!),1)</f>
        <v>0</v>
      </c>
      <c r="BC78" s="72">
        <f ca="1">IF(OR(BC$4&lt;$Q78,BC$4&gt;$Q78+IF($S78="",1000,$S78)-1),0,IF(MOD(BC$4-$Q78,IF($R78="",1000,$R78))=0,$O78,0))*IF($Y78&gt;0,(1+INDEX(Escalation!$B$3:$B$18,$Y78,0))^(BC$4-SSSModel!$C$5),1)*IF($X78=0,1,OFFSET(Profiles!$K$2,$X78,MAX(Profiles!$C$2,BC$4-$Q78)))*IF($AA78=1,(1+SSSModel!#REF!),1)</f>
        <v>0</v>
      </c>
      <c r="BD78" s="72">
        <f ca="1">IF(OR(BD$4&lt;$Q78,BD$4&gt;$Q78+IF($S78="",1000,$S78)-1),0,IF(MOD(BD$4-$Q78,IF($R78="",1000,$R78))=0,$O78,0))*IF($Y78&gt;0,(1+INDEX(Escalation!$B$3:$B$18,$Y78,0))^(BD$4-SSSModel!$C$5),1)*IF($X78=0,1,OFFSET(Profiles!$K$2,$X78,MAX(Profiles!$C$2,BD$4-$Q78)))*IF($AA78=1,(1+SSSModel!#REF!),1)</f>
        <v>0</v>
      </c>
      <c r="BE78" s="72">
        <f ca="1">IF(OR(BE$4&lt;$Q78,BE$4&gt;$Q78+IF($S78="",1000,$S78)-1),0,IF(MOD(BE$4-$Q78,IF($R78="",1000,$R78))=0,$O78,0))*IF($Y78&gt;0,(1+INDEX(Escalation!$B$3:$B$18,$Y78,0))^(BE$4-SSSModel!$C$5),1)*IF($X78=0,1,OFFSET(Profiles!$K$2,$X78,MAX(Profiles!$C$2,BE$4-$Q78)))*IF($AA78=1,(1+SSSModel!#REF!),1)</f>
        <v>0</v>
      </c>
      <c r="BF78" s="72">
        <f ca="1">IF(OR(BF$4&lt;$Q78,BF$4&gt;$Q78+IF($S78="",1000,$S78)-1),0,IF(MOD(BF$4-$Q78,IF($R78="",1000,$R78))=0,$O78,0))*IF($Y78&gt;0,(1+INDEX(Escalation!$B$3:$B$18,$Y78,0))^(BF$4-SSSModel!$C$5),1)*IF($X78=0,1,OFFSET(Profiles!$K$2,$X78,MAX(Profiles!$C$2,BF$4-$Q78)))*IF($AA78=1,(1+SSSModel!#REF!),1)</f>
        <v>0</v>
      </c>
      <c r="BG78" s="72">
        <f ca="1">IF(OR(BG$4&lt;$Q78,BG$4&gt;$Q78+IF($S78="",1000,$S78)-1),0,IF(MOD(BG$4-$Q78,IF($R78="",1000,$R78))=0,$O78,0))*IF($Y78&gt;0,(1+INDEX(Escalation!$B$3:$B$18,$Y78,0))^(BG$4-SSSModel!$C$5),1)*IF($X78=0,1,OFFSET(Profiles!$K$2,$X78,MAX(Profiles!$C$2,BG$4-$Q78)))*IF($AA78=1,(1+SSSModel!#REF!),1)</f>
        <v>0</v>
      </c>
      <c r="BH78" s="72">
        <f ca="1">IF(OR(BH$4&lt;$Q78,BH$4&gt;$Q78+IF($S78="",1000,$S78)-1),0,IF(MOD(BH$4-$Q78,IF($R78="",1000,$R78))=0,$O78,0))*IF($Y78&gt;0,(1+INDEX(Escalation!$B$3:$B$18,$Y78,0))^(BH$4-SSSModel!$C$5),1)*IF($X78=0,1,OFFSET(Profiles!$K$2,$X78,MAX(Profiles!$C$2,BH$4-$Q78)))*IF($AA78=1,(1+SSSModel!#REF!),1)</f>
        <v>0</v>
      </c>
      <c r="BI78" s="72">
        <f ca="1">IF(OR(BI$4&lt;$Q78,BI$4&gt;$Q78+IF($S78="",1000,$S78)-1),0,IF(MOD(BI$4-$Q78,IF($R78="",1000,$R78))=0,$O78,0))*IF($Y78&gt;0,(1+INDEX(Escalation!$B$3:$B$18,$Y78,0))^(BI$4-SSSModel!$C$5),1)*IF($X78=0,1,OFFSET(Profiles!$K$2,$X78,MAX(Profiles!$C$2,BI$4-$Q78)))*IF($AA78=1,(1+SSSModel!#REF!),1)</f>
        <v>0</v>
      </c>
      <c r="BJ78" s="72">
        <f ca="1">IF(OR(BJ$4&lt;$Q78,BJ$4&gt;$Q78+IF($S78="",1000,$S78)-1),0,IF(MOD(BJ$4-$Q78,IF($R78="",1000,$R78))=0,$O78,0))*IF($Y78&gt;0,(1+INDEX(Escalation!$B$3:$B$18,$Y78,0))^(BJ$4-SSSModel!$C$5),1)*IF($X78=0,1,OFFSET(Profiles!$K$2,$X78,MAX(Profiles!$C$2,BJ$4-$Q78)))*IF($AA78=1,(1+SSSModel!#REF!),1)</f>
        <v>0</v>
      </c>
      <c r="BK78" s="72">
        <f ca="1">IF(OR(BK$4&lt;$Q78,BK$4&gt;$Q78+IF($S78="",1000,$S78)-1),0,IF(MOD(BK$4-$Q78,IF($R78="",1000,$R78))=0,$O78,0))*IF($Y78&gt;0,(1+INDEX(Escalation!$B$3:$B$18,$Y78,0))^(BK$4-SSSModel!$C$5),1)*IF($X78=0,1,OFFSET(Profiles!$K$2,$X78,MAX(Profiles!$C$2,BK$4-$Q78)))*IF($AA78=1,(1+SSSModel!#REF!),1)</f>
        <v>0</v>
      </c>
      <c r="BL78" s="72">
        <f ca="1">IF(OR(BL$4&lt;$Q78,BL$4&gt;$Q78+IF($S78="",1000,$S78)-1),0,IF(MOD(BL$4-$Q78,IF($R78="",1000,$R78))=0,$O78,0))*IF($Y78&gt;0,(1+INDEX(Escalation!$B$3:$B$18,$Y78,0))^(BL$4-SSSModel!$C$5),1)*IF($X78=0,1,OFFSET(Profiles!$K$2,$X78,MAX(Profiles!$C$2,BL$4-$Q78)))*IF($AA78=1,(1+SSSModel!#REF!),1)</f>
        <v>0</v>
      </c>
      <c r="BM78" s="72">
        <f ca="1">IF(OR(BM$4&lt;$Q78,BM$4&gt;$Q78+IF($S78="",1000,$S78)-1),0,IF(MOD(BM$4-$Q78,IF($R78="",1000,$R78))=0,$O78,0))*IF($Y78&gt;0,(1+INDEX(Escalation!$B$3:$B$18,$Y78,0))^(BM$4-SSSModel!$C$5),1)*IF($X78=0,1,OFFSET(Profiles!$K$2,$X78,MAX(Profiles!$C$2,BM$4-$Q78)))*IF($AA78=1,(1+SSSModel!#REF!),1)</f>
        <v>0</v>
      </c>
      <c r="BN78" s="72">
        <f ca="1">IF(OR(BN$4&lt;$Q78,BN$4&gt;$Q78+IF($S78="",1000,$S78)-1),0,IF(MOD(BN$4-$Q78,IF($R78="",1000,$R78))=0,$O78,0))*IF($Y78&gt;0,(1+INDEX(Escalation!$B$3:$B$18,$Y78,0))^(BN$4-SSSModel!$C$5),1)*IF($X78=0,1,OFFSET(Profiles!$K$2,$X78,MAX(Profiles!$C$2,BN$4-$Q78)))*IF($AA78=1,(1+SSSModel!#REF!),1)</f>
        <v>0</v>
      </c>
      <c r="BO78" s="72">
        <f ca="1">IF(OR(BO$4&lt;$Q78,BO$4&gt;$Q78+IF($S78="",1000,$S78)-1),0,IF(MOD(BO$4-$Q78,IF($R78="",1000,$R78))=0,$O78,0))*IF($Y78&gt;0,(1+INDEX(Escalation!$B$3:$B$18,$Y78,0))^(BO$4-SSSModel!$C$5),1)*IF($X78=0,1,OFFSET(Profiles!$K$2,$X78,MAX(Profiles!$C$2,BO$4-$Q78)))*IF($AA78=1,(1+SSSModel!#REF!),1)</f>
        <v>0</v>
      </c>
      <c r="BP78" s="72">
        <f ca="1">IF(OR(BP$4&lt;$Q78,BP$4&gt;$Q78+IF($S78="",1000,$S78)-1),0,IF(MOD(BP$4-$Q78,IF($R78="",1000,$R78))=0,$O78,0))*IF($Y78&gt;0,(1+INDEX(Escalation!$B$3:$B$18,$Y78,0))^(BP$4-SSSModel!$C$5),1)*IF($X78=0,1,OFFSET(Profiles!$K$2,$X78,MAX(Profiles!$C$2,BP$4-$Q78)))*IF($AA78=1,(1+SSSModel!#REF!),1)</f>
        <v>0</v>
      </c>
      <c r="BQ78" s="72">
        <f ca="1">IF(OR(BQ$4&lt;$Q78,BQ$4&gt;$Q78+IF($S78="",1000,$S78)-1),0,IF(MOD(BQ$4-$Q78,IF($R78="",1000,$R78))=0,$O78,0))*IF($Y78&gt;0,(1+INDEX(Escalation!$B$3:$B$18,$Y78,0))^(BQ$4-SSSModel!$C$5),1)*IF($X78=0,1,OFFSET(Profiles!$K$2,$X78,MAX(Profiles!$C$2,BQ$4-$Q78)))*IF($AA78=1,(1+SSSModel!#REF!),1)</f>
        <v>0</v>
      </c>
      <c r="BR78" s="72">
        <f ca="1">IF(OR(BR$4&lt;$Q78,BR$4&gt;$Q78+IF($S78="",1000,$S78)-1),0,IF(MOD(BR$4-$Q78,IF($R78="",1000,$R78))=0,$O78,0))*IF($Y78&gt;0,(1+INDEX(Escalation!$B$3:$B$18,$Y78,0))^(BR$4-SSSModel!$C$5),1)*IF($X78=0,1,OFFSET(Profiles!$K$2,$X78,MAX(Profiles!$C$2,BR$4-$Q78)))*IF($AA78=1,(1+SSSModel!#REF!),1)</f>
        <v>0</v>
      </c>
      <c r="BS78" s="72">
        <f ca="1">IF(OR(BS$4&lt;$Q78,BS$4&gt;$Q78+IF($S78="",1000,$S78)-1),0,IF(MOD(BS$4-$Q78,IF($R78="",1000,$R78))=0,$O78,0))*IF($Y78&gt;0,(1+INDEX(Escalation!$B$3:$B$18,$Y78,0))^(BS$4-SSSModel!$C$5),1)*IF($X78=0,1,OFFSET(Profiles!$K$2,$X78,MAX(Profiles!$C$2,BS$4-$Q78)))*IF($AA78=1,(1+SSSModel!#REF!),1)</f>
        <v>0</v>
      </c>
      <c r="BT78" s="72">
        <f ca="1">IF(OR(BT$4&lt;$Q78,BT$4&gt;$Q78+IF($S78="",1000,$S78)-1),0,IF(MOD(BT$4-$Q78,IF($R78="",1000,$R78))=0,$O78,0))*IF($Y78&gt;0,(1+INDEX(Escalation!$B$3:$B$18,$Y78,0))^(BT$4-SSSModel!$C$5),1)*IF($X78=0,1,OFFSET(Profiles!$K$2,$X78,MAX(Profiles!$C$2,BT$4-$Q78)))*IF($AA78=1,(1+SSSModel!#REF!),1)</f>
        <v>0</v>
      </c>
      <c r="BU78" s="72">
        <f ca="1">IF(OR(BU$4&lt;$Q78,BU$4&gt;$Q78+IF($S78="",1000,$S78)-1),0,IF(MOD(BU$4-$Q78,IF($R78="",1000,$R78))=0,$O78,0))*IF($Y78&gt;0,(1+INDEX(Escalation!$B$3:$B$18,$Y78,0))^(BU$4-SSSModel!$C$5),1)*IF($X78=0,1,OFFSET(Profiles!$K$2,$X78,MAX(Profiles!$C$2,BU$4-$Q78)))*IF($AA78=1,(1+SSSModel!#REF!),1)</f>
        <v>0</v>
      </c>
      <c r="BV78" s="72">
        <f ca="1">IF(OR(BV$4&lt;$Q78,BV$4&gt;$Q78+IF($S78="",1000,$S78)-1),0,IF(MOD(BV$4-$Q78,IF($R78="",1000,$R78))=0,$O78,0))*IF($Y78&gt;0,(1+INDEX(Escalation!$B$3:$B$18,$Y78,0))^(BV$4-SSSModel!$C$5),1)*IF($X78=0,1,OFFSET(Profiles!$K$2,$X78,MAX(Profiles!$C$2,BV$4-$Q78)))*IF($AA78=1,(1+SSSModel!#REF!),1)</f>
        <v>0</v>
      </c>
      <c r="BW78" s="72">
        <f ca="1">IF(OR(BW$4&lt;$Q78,BW$4&gt;$Q78+IF($S78="",1000,$S78)-1),0,IF(MOD(BW$4-$Q78,IF($R78="",1000,$R78))=0,$O78,0))*IF($Y78&gt;0,(1+INDEX(Escalation!$B$3:$B$18,$Y78,0))^(BW$4-SSSModel!$C$5),1)*IF($X78=0,1,OFFSET(Profiles!$K$2,$X78,MAX(Profiles!$C$2,BW$4-$Q78)))*IF($AA78=1,(1+SSSModel!#REF!),1)</f>
        <v>0</v>
      </c>
      <c r="BX78" s="72">
        <f ca="1">IF(OR(BX$4&lt;$Q78,BX$4&gt;$Q78+IF($S78="",1000,$S78)-1),0,IF(MOD(BX$4-$Q78,IF($R78="",1000,$R78))=0,$O78,0))*IF($Y78&gt;0,(1+INDEX(Escalation!$B$3:$B$18,$Y78,0))^(BX$4-SSSModel!$C$5),1)*IF($X78=0,1,OFFSET(Profiles!$K$2,$X78,MAX(Profiles!$C$2,BX$4-$Q78)))*IF($AA78=1,(1+SSSModel!#REF!),1)</f>
        <v>0</v>
      </c>
      <c r="BY78" s="72">
        <f ca="1">IF(OR(BY$4&lt;$Q78,BY$4&gt;$Q78+IF($S78="",1000,$S78)-1),0,IF(MOD(BY$4-$Q78,IF($R78="",1000,$R78))=0,$O78,0))*IF($Y78&gt;0,(1+INDEX(Escalation!$B$3:$B$18,$Y78,0))^(BY$4-SSSModel!$C$5),1)*IF($X78=0,1,OFFSET(Profiles!$K$2,$X78,MAX(Profiles!$C$2,BY$4-$Q78)))*IF($AA78=1,(1+SSSModel!#REF!),1)</f>
        <v>0</v>
      </c>
      <c r="BZ78" s="72">
        <f ca="1">IF(OR(BZ$4&lt;$Q78,BZ$4&gt;$Q78+IF($S78="",1000,$S78)-1),0,IF(MOD(BZ$4-$Q78,IF($R78="",1000,$R78))=0,$O78,0))*IF($Y78&gt;0,(1+INDEX(Escalation!$B$3:$B$18,$Y78,0))^(BZ$4-SSSModel!$C$5),1)*IF($X78=0,1,OFFSET(Profiles!$K$2,$X78,MAX(Profiles!$C$2,BZ$4-$Q78)))*IF($AA78=1,(1+SSSModel!#REF!),1)</f>
        <v>0</v>
      </c>
      <c r="CA78" s="134">
        <f ca="1">IF(OR($Z78=0,SSSModel!$C$4="CF"),AC78,
IF(LEFT($V78,3)="ON_",
     IF(SSSModel!$C$4="RR",SUMPRODUCT(OFFSET($AC78,0,0,1,$CB$2),OFFSET(Profiles!$K$28,($Z78-1)*(Profiles!$I$26+1)+CA$4-SSSModel!$C$3+1,0,1,$CB$2)),
     IF(SSSModel!$C$4="ECC",$EA78*$EB78*SUMPRODUCT(OFFSET($AC78,0,MAX(0,CA$4-$DZ78-$CA$4+1),1,MIN($DZ78,CA$4-$CA$4+1)),OFFSET(Escalation!$K$24,($Y78-1)*(Escalation!$I$22+1)+CA$4-SSSModel!$C$3+1,MAX(0,CA$4-$DZ78-$CA$4+1),1,MIN($DZ78,CA$4-$CA$4+1))),
     IF(SSSModel!$C$4="PV",AC78*$EA78*(1+SSSModel!$C$2),
     IF(SSSModel!$C$4="FCR",$EC78*SUM(OFFSET($AC78,0,MAX(CA$4-$AC$4-$DZ78+1,0),1,MIN($DZ78,CA$4-$AC$4+1))),0)))),
SUM($AC78:$BZ78)*
     IF(SSSModel!$C$4="RR",OFFSET(Profiles!$K$2,$Z78,MAX(Profiles!$C$2,AC$4-$W78)),
     IF(SSSModel!$C$4="ECC",$EA78*$EB78*IF(MAX(Escalation!$C$2,AC$4-$W78)&gt;$DZ78-1,0,OFFSET(Escalation!$K$2,$Y78,MAX(Escalation!$C$2,AC$4-$W78))),
     IF(SSSModel!$C$4="PV",IF(CA$4=$W78,$EA78*(1+SSSModel!$C$2),0),
     IF(SSSModel!$C$4="FCR",IF(AND(CA$4&gt;=$W78,OFFSET(Profiles!$K$2,$Z78,MAX(Profiles!$C$2,AC$4-$W78))&gt;0),$EC78,0),0))))))</f>
        <v>0</v>
      </c>
      <c r="CB78" s="135">
        <f ca="1">IF(OR($Z78=0,SSSModel!$C$4="CF"),AD78,
IF(LEFT($V78,3)="ON_",
     IF(SSSModel!$C$4="RR",SUMPRODUCT(OFFSET($AC78,0,0,1,$CB$2),OFFSET(Profiles!$K$28,($Z78-1)*(Profiles!$I$26+1)+CB$4-SSSModel!$C$3+1,0,1,$CB$2)),
     IF(SSSModel!$C$4="ECC",$EA78*$EB78*SUMPRODUCT(OFFSET($AC78,0,MAX(0,CB$4-$DZ78-$CA$4+1),1,MIN($DZ78,CB$4-$CA$4+1)),OFFSET(Escalation!$K$24,($Y78-1)*(Escalation!$I$22+1)+CB$4-SSSModel!$C$3+1,MAX(0,CB$4-$DZ78-$CA$4+1),1,MIN($DZ78,CB$4-$CA$4+1))),
     IF(SSSModel!$C$4="PV",AD78*$EA78*(1+SSSModel!$C$2),
     IF(SSSModel!$C$4="FCR",$EC78*SUM(OFFSET($AC78,0,MAX(CB$4-$AC$4-$DZ78+1,0),1,MIN($DZ78,CB$4-$AC$4+1))),0)))),
SUM($AC78:$BZ78)*
     IF(SSSModel!$C$4="RR",OFFSET(Profiles!$K$2,$Z78,MAX(Profiles!$C$2,AD$4-$W78)),
     IF(SSSModel!$C$4="ECC",$EA78*$EB78*IF(MAX(Escalation!$C$2,AD$4-$W78)&gt;$DZ78-1,0,OFFSET(Escalation!$K$2,$Y78,MAX(Escalation!$C$2,AD$4-$W78))),
     IF(SSSModel!$C$4="PV",IF(CB$4=$W78,$EA78*(1+SSSModel!$C$2),0),
     IF(SSSModel!$C$4="FCR",IF(AND(CB$4&gt;=$W78,OFFSET(Profiles!$K$2,$Z78,MAX(Profiles!$C$2,AD$4-$W78))&gt;0),$EC78,0),0))))))</f>
        <v>0</v>
      </c>
      <c r="CC78" s="135">
        <f ca="1">IF(OR($Z78=0,SSSModel!$C$4="CF"),AE78,
IF(LEFT($V78,3)="ON_",
     IF(SSSModel!$C$4="RR",SUMPRODUCT(OFFSET($AC78,0,0,1,$CB$2),OFFSET(Profiles!$K$28,($Z78-1)*(Profiles!$I$26+1)+CC$4-SSSModel!$C$3+1,0,1,$CB$2)),
     IF(SSSModel!$C$4="ECC",$EA78*$EB78*SUMPRODUCT(OFFSET($AC78,0,MAX(0,CC$4-$DZ78-$CA$4+1),1,MIN($DZ78,CC$4-$CA$4+1)),OFFSET(Escalation!$K$24,($Y78-1)*(Escalation!$I$22+1)+CC$4-SSSModel!$C$3+1,MAX(0,CC$4-$DZ78-$CA$4+1),1,MIN($DZ78,CC$4-$CA$4+1))),
     IF(SSSModel!$C$4="PV",AE78*$EA78*(1+SSSModel!$C$2),
     IF(SSSModel!$C$4="FCR",$EC78*SUM(OFFSET($AC78,0,MAX(CC$4-$AC$4-$DZ78+1,0),1,MIN($DZ78,CC$4-$AC$4+1))),0)))),
SUM($AC78:$BZ78)*
     IF(SSSModel!$C$4="RR",OFFSET(Profiles!$K$2,$Z78,MAX(Profiles!$C$2,AE$4-$W78)),
     IF(SSSModel!$C$4="ECC",$EA78*$EB78*IF(MAX(Escalation!$C$2,AE$4-$W78)&gt;$DZ78-1,0,OFFSET(Escalation!$K$2,$Y78,MAX(Escalation!$C$2,AE$4-$W78))),
     IF(SSSModel!$C$4="PV",IF(CC$4=$W78,$EA78*(1+SSSModel!$C$2),0),
     IF(SSSModel!$C$4="FCR",IF(AND(CC$4&gt;=$W78,OFFSET(Profiles!$K$2,$Z78,MAX(Profiles!$C$2,AE$4-$W78))&gt;0),$EC78,0),0))))))</f>
        <v>0</v>
      </c>
      <c r="CD78" s="135">
        <f ca="1">IF(OR($Z78=0,SSSModel!$C$4="CF"),AF78,
IF(LEFT($V78,3)="ON_",
     IF(SSSModel!$C$4="RR",SUMPRODUCT(OFFSET($AC78,0,0,1,$CB$2),OFFSET(Profiles!$K$28,($Z78-1)*(Profiles!$I$26+1)+CD$4-SSSModel!$C$3+1,0,1,$CB$2)),
     IF(SSSModel!$C$4="ECC",$EA78*$EB78*SUMPRODUCT(OFFSET($AC78,0,MAX(0,CD$4-$DZ78-$CA$4+1),1,MIN($DZ78,CD$4-$CA$4+1)),OFFSET(Escalation!$K$24,($Y78-1)*(Escalation!$I$22+1)+CD$4-SSSModel!$C$3+1,MAX(0,CD$4-$DZ78-$CA$4+1),1,MIN($DZ78,CD$4-$CA$4+1))),
     IF(SSSModel!$C$4="PV",AF78*$EA78*(1+SSSModel!$C$2),
     IF(SSSModel!$C$4="FCR",$EC78*SUM(OFFSET($AC78,0,MAX(CD$4-$AC$4-$DZ78+1,0),1,MIN($DZ78,CD$4-$AC$4+1))),0)))),
SUM($AC78:$BZ78)*
     IF(SSSModel!$C$4="RR",OFFSET(Profiles!$K$2,$Z78,MAX(Profiles!$C$2,AF$4-$W78)),
     IF(SSSModel!$C$4="ECC",$EA78*$EB78*IF(MAX(Escalation!$C$2,AF$4-$W78)&gt;$DZ78-1,0,OFFSET(Escalation!$K$2,$Y78,MAX(Escalation!$C$2,AF$4-$W78))),
     IF(SSSModel!$C$4="PV",IF(CD$4=$W78,$EA78*(1+SSSModel!$C$2),0),
     IF(SSSModel!$C$4="FCR",IF(AND(CD$4&gt;=$W78,OFFSET(Profiles!$K$2,$Z78,MAX(Profiles!$C$2,AF$4-$W78))&gt;0),$EC78,0),0))))))</f>
        <v>0</v>
      </c>
      <c r="CE78" s="135">
        <f ca="1">IF(OR($Z78=0,SSSModel!$C$4="CF"),AG78,
IF(LEFT($V78,3)="ON_",
     IF(SSSModel!$C$4="RR",SUMPRODUCT(OFFSET($AC78,0,0,1,$CB$2),OFFSET(Profiles!$K$28,($Z78-1)*(Profiles!$I$26+1)+CE$4-SSSModel!$C$3+1,0,1,$CB$2)),
     IF(SSSModel!$C$4="ECC",$EA78*$EB78*SUMPRODUCT(OFFSET($AC78,0,MAX(0,CE$4-$DZ78-$CA$4+1),1,MIN($DZ78,CE$4-$CA$4+1)),OFFSET(Escalation!$K$24,($Y78-1)*(Escalation!$I$22+1)+CE$4-SSSModel!$C$3+1,MAX(0,CE$4-$DZ78-$CA$4+1),1,MIN($DZ78,CE$4-$CA$4+1))),
     IF(SSSModel!$C$4="PV",AG78*$EA78*(1+SSSModel!$C$2),
     IF(SSSModel!$C$4="FCR",$EC78*SUM(OFFSET($AC78,0,MAX(CE$4-$AC$4-$DZ78+1,0),1,MIN($DZ78,CE$4-$AC$4+1))),0)))),
SUM($AC78:$BZ78)*
     IF(SSSModel!$C$4="RR",OFFSET(Profiles!$K$2,$Z78,MAX(Profiles!$C$2,AG$4-$W78)),
     IF(SSSModel!$C$4="ECC",$EA78*$EB78*IF(MAX(Escalation!$C$2,AG$4-$W78)&gt;$DZ78-1,0,OFFSET(Escalation!$K$2,$Y78,MAX(Escalation!$C$2,AG$4-$W78))),
     IF(SSSModel!$C$4="PV",IF(CE$4=$W78,$EA78*(1+SSSModel!$C$2),0),
     IF(SSSModel!$C$4="FCR",IF(AND(CE$4&gt;=$W78,OFFSET(Profiles!$K$2,$Z78,MAX(Profiles!$C$2,AG$4-$W78))&gt;0),$EC78,0),0))))))</f>
        <v>0</v>
      </c>
      <c r="CF78" s="135">
        <f ca="1">IF(OR($Z78=0,SSSModel!$C$4="CF"),AH78,
IF(LEFT($V78,3)="ON_",
     IF(SSSModel!$C$4="RR",SUMPRODUCT(OFFSET($AC78,0,0,1,$CB$2),OFFSET(Profiles!$K$28,($Z78-1)*(Profiles!$I$26+1)+CF$4-SSSModel!$C$3+1,0,1,$CB$2)),
     IF(SSSModel!$C$4="ECC",$EA78*$EB78*SUMPRODUCT(OFFSET($AC78,0,MAX(0,CF$4-$DZ78-$CA$4+1),1,MIN($DZ78,CF$4-$CA$4+1)),OFFSET(Escalation!$K$24,($Y78-1)*(Escalation!$I$22+1)+CF$4-SSSModel!$C$3+1,MAX(0,CF$4-$DZ78-$CA$4+1),1,MIN($DZ78,CF$4-$CA$4+1))),
     IF(SSSModel!$C$4="PV",AH78*$EA78*(1+SSSModel!$C$2),
     IF(SSSModel!$C$4="FCR",$EC78*SUM(OFFSET($AC78,0,MAX(CF$4-$AC$4-$DZ78+1,0),1,MIN($DZ78,CF$4-$AC$4+1))),0)))),
SUM($AC78:$BZ78)*
     IF(SSSModel!$C$4="RR",OFFSET(Profiles!$K$2,$Z78,MAX(Profiles!$C$2,AH$4-$W78)),
     IF(SSSModel!$C$4="ECC",$EA78*$EB78*IF(MAX(Escalation!$C$2,AH$4-$W78)&gt;$DZ78-1,0,OFFSET(Escalation!$K$2,$Y78,MAX(Escalation!$C$2,AH$4-$W78))),
     IF(SSSModel!$C$4="PV",IF(CF$4=$W78,$EA78*(1+SSSModel!$C$2),0),
     IF(SSSModel!$C$4="FCR",IF(AND(CF$4&gt;=$W78,OFFSET(Profiles!$K$2,$Z78,MAX(Profiles!$C$2,AH$4-$W78))&gt;0),$EC78,0),0))))))</f>
        <v>0</v>
      </c>
      <c r="CG78" s="135">
        <f ca="1">IF(OR($Z78=0,SSSModel!$C$4="CF"),AI78,
IF(LEFT($V78,3)="ON_",
     IF(SSSModel!$C$4="RR",SUMPRODUCT(OFFSET($AC78,0,0,1,$CB$2),OFFSET(Profiles!$K$28,($Z78-1)*(Profiles!$I$26+1)+CG$4-SSSModel!$C$3+1,0,1,$CB$2)),
     IF(SSSModel!$C$4="ECC",$EA78*$EB78*SUMPRODUCT(OFFSET($AC78,0,MAX(0,CG$4-$DZ78-$CA$4+1),1,MIN($DZ78,CG$4-$CA$4+1)),OFFSET(Escalation!$K$24,($Y78-1)*(Escalation!$I$22+1)+CG$4-SSSModel!$C$3+1,MAX(0,CG$4-$DZ78-$CA$4+1),1,MIN($DZ78,CG$4-$CA$4+1))),
     IF(SSSModel!$C$4="PV",AI78*$EA78*(1+SSSModel!$C$2),
     IF(SSSModel!$C$4="FCR",$EC78*SUM(OFFSET($AC78,0,MAX(CG$4-$AC$4-$DZ78+1,0),1,MIN($DZ78,CG$4-$AC$4+1))),0)))),
SUM($AC78:$BZ78)*
     IF(SSSModel!$C$4="RR",OFFSET(Profiles!$K$2,$Z78,MAX(Profiles!$C$2,AI$4-$W78)),
     IF(SSSModel!$C$4="ECC",$EA78*$EB78*IF(MAX(Escalation!$C$2,AI$4-$W78)&gt;$DZ78-1,0,OFFSET(Escalation!$K$2,$Y78,MAX(Escalation!$C$2,AI$4-$W78))),
     IF(SSSModel!$C$4="PV",IF(CG$4=$W78,$EA78*(1+SSSModel!$C$2),0),
     IF(SSSModel!$C$4="FCR",IF(AND(CG$4&gt;=$W78,OFFSET(Profiles!$K$2,$Z78,MAX(Profiles!$C$2,AI$4-$W78))&gt;0),$EC78,0),0))))))</f>
        <v>0</v>
      </c>
      <c r="CH78" s="135">
        <f ca="1">IF(OR($Z78=0,SSSModel!$C$4="CF"),AJ78,
IF(LEFT($V78,3)="ON_",
     IF(SSSModel!$C$4="RR",SUMPRODUCT(OFFSET($AC78,0,0,1,$CB$2),OFFSET(Profiles!$K$28,($Z78-1)*(Profiles!$I$26+1)+CH$4-SSSModel!$C$3+1,0,1,$CB$2)),
     IF(SSSModel!$C$4="ECC",$EA78*$EB78*SUMPRODUCT(OFFSET($AC78,0,MAX(0,CH$4-$DZ78-$CA$4+1),1,MIN($DZ78,CH$4-$CA$4+1)),OFFSET(Escalation!$K$24,($Y78-1)*(Escalation!$I$22+1)+CH$4-SSSModel!$C$3+1,MAX(0,CH$4-$DZ78-$CA$4+1),1,MIN($DZ78,CH$4-$CA$4+1))),
     IF(SSSModel!$C$4="PV",AJ78*$EA78*(1+SSSModel!$C$2),
     IF(SSSModel!$C$4="FCR",$EC78*SUM(OFFSET($AC78,0,MAX(CH$4-$AC$4-$DZ78+1,0),1,MIN($DZ78,CH$4-$AC$4+1))),0)))),
SUM($AC78:$BZ78)*
     IF(SSSModel!$C$4="RR",OFFSET(Profiles!$K$2,$Z78,MAX(Profiles!$C$2,AJ$4-$W78)),
     IF(SSSModel!$C$4="ECC",$EA78*$EB78*IF(MAX(Escalation!$C$2,AJ$4-$W78)&gt;$DZ78-1,0,OFFSET(Escalation!$K$2,$Y78,MAX(Escalation!$C$2,AJ$4-$W78))),
     IF(SSSModel!$C$4="PV",IF(CH$4=$W78,$EA78*(1+SSSModel!$C$2),0),
     IF(SSSModel!$C$4="FCR",IF(AND(CH$4&gt;=$W78,OFFSET(Profiles!$K$2,$Z78,MAX(Profiles!$C$2,AJ$4-$W78))&gt;0),$EC78,0),0))))))</f>
        <v>0</v>
      </c>
      <c r="CI78" s="135">
        <f ca="1">IF(OR($Z78=0,SSSModel!$C$4="CF"),AK78,
IF(LEFT($V78,3)="ON_",
     IF(SSSModel!$C$4="RR",SUMPRODUCT(OFFSET($AC78,0,0,1,$CB$2),OFFSET(Profiles!$K$28,($Z78-1)*(Profiles!$I$26+1)+CI$4-SSSModel!$C$3+1,0,1,$CB$2)),
     IF(SSSModel!$C$4="ECC",$EA78*$EB78*SUMPRODUCT(OFFSET($AC78,0,MAX(0,CI$4-$DZ78-$CA$4+1),1,MIN($DZ78,CI$4-$CA$4+1)),OFFSET(Escalation!$K$24,($Y78-1)*(Escalation!$I$22+1)+CI$4-SSSModel!$C$3+1,MAX(0,CI$4-$DZ78-$CA$4+1),1,MIN($DZ78,CI$4-$CA$4+1))),
     IF(SSSModel!$C$4="PV",AK78*$EA78*(1+SSSModel!$C$2),
     IF(SSSModel!$C$4="FCR",$EC78*SUM(OFFSET($AC78,0,MAX(CI$4-$AC$4-$DZ78+1,0),1,MIN($DZ78,CI$4-$AC$4+1))),0)))),
SUM($AC78:$BZ78)*
     IF(SSSModel!$C$4="RR",OFFSET(Profiles!$K$2,$Z78,MAX(Profiles!$C$2,AK$4-$W78)),
     IF(SSSModel!$C$4="ECC",$EA78*$EB78*IF(MAX(Escalation!$C$2,AK$4-$W78)&gt;$DZ78-1,0,OFFSET(Escalation!$K$2,$Y78,MAX(Escalation!$C$2,AK$4-$W78))),
     IF(SSSModel!$C$4="PV",IF(CI$4=$W78,$EA78*(1+SSSModel!$C$2),0),
     IF(SSSModel!$C$4="FCR",IF(AND(CI$4&gt;=$W78,OFFSET(Profiles!$K$2,$Z78,MAX(Profiles!$C$2,AK$4-$W78))&gt;0),$EC78,0),0))))))</f>
        <v>0</v>
      </c>
      <c r="CJ78" s="135">
        <f ca="1">IF(OR($Z78=0,SSSModel!$C$4="CF"),AL78,
IF(LEFT($V78,3)="ON_",
     IF(SSSModel!$C$4="RR",SUMPRODUCT(OFFSET($AC78,0,0,1,$CB$2),OFFSET(Profiles!$K$28,($Z78-1)*(Profiles!$I$26+1)+CJ$4-SSSModel!$C$3+1,0,1,$CB$2)),
     IF(SSSModel!$C$4="ECC",$EA78*$EB78*SUMPRODUCT(OFFSET($AC78,0,MAX(0,CJ$4-$DZ78-$CA$4+1),1,MIN($DZ78,CJ$4-$CA$4+1)),OFFSET(Escalation!$K$24,($Y78-1)*(Escalation!$I$22+1)+CJ$4-SSSModel!$C$3+1,MAX(0,CJ$4-$DZ78-$CA$4+1),1,MIN($DZ78,CJ$4-$CA$4+1))),
     IF(SSSModel!$C$4="PV",AL78*$EA78*(1+SSSModel!$C$2),
     IF(SSSModel!$C$4="FCR",$EC78*SUM(OFFSET($AC78,0,MAX(CJ$4-$AC$4-$DZ78+1,0),1,MIN($DZ78,CJ$4-$AC$4+1))),0)))),
SUM($AC78:$BZ78)*
     IF(SSSModel!$C$4="RR",OFFSET(Profiles!$K$2,$Z78,MAX(Profiles!$C$2,AL$4-$W78)),
     IF(SSSModel!$C$4="ECC",$EA78*$EB78*IF(MAX(Escalation!$C$2,AL$4-$W78)&gt;$DZ78-1,0,OFFSET(Escalation!$K$2,$Y78,MAX(Escalation!$C$2,AL$4-$W78))),
     IF(SSSModel!$C$4="PV",IF(CJ$4=$W78,$EA78*(1+SSSModel!$C$2),0),
     IF(SSSModel!$C$4="FCR",IF(AND(CJ$4&gt;=$W78,OFFSET(Profiles!$K$2,$Z78,MAX(Profiles!$C$2,AL$4-$W78))&gt;0),$EC78,0),0))))))</f>
        <v>0</v>
      </c>
      <c r="CK78" s="135">
        <f ca="1">IF(OR($Z78=0,SSSModel!$C$4="CF"),AM78,
IF(LEFT($V78,3)="ON_",
     IF(SSSModel!$C$4="RR",SUMPRODUCT(OFFSET($AC78,0,0,1,$CB$2),OFFSET(Profiles!$K$28,($Z78-1)*(Profiles!$I$26+1)+CK$4-SSSModel!$C$3+1,0,1,$CB$2)),
     IF(SSSModel!$C$4="ECC",$EA78*$EB78*SUMPRODUCT(OFFSET($AC78,0,MAX(0,CK$4-$DZ78-$CA$4+1),1,MIN($DZ78,CK$4-$CA$4+1)),OFFSET(Escalation!$K$24,($Y78-1)*(Escalation!$I$22+1)+CK$4-SSSModel!$C$3+1,MAX(0,CK$4-$DZ78-$CA$4+1),1,MIN($DZ78,CK$4-$CA$4+1))),
     IF(SSSModel!$C$4="PV",AM78*$EA78*(1+SSSModel!$C$2),
     IF(SSSModel!$C$4="FCR",$EC78*SUM(OFFSET($AC78,0,MAX(CK$4-$AC$4-$DZ78+1,0),1,MIN($DZ78,CK$4-$AC$4+1))),0)))),
SUM($AC78:$BZ78)*
     IF(SSSModel!$C$4="RR",OFFSET(Profiles!$K$2,$Z78,MAX(Profiles!$C$2,AM$4-$W78)),
     IF(SSSModel!$C$4="ECC",$EA78*$EB78*IF(MAX(Escalation!$C$2,AM$4-$W78)&gt;$DZ78-1,0,OFFSET(Escalation!$K$2,$Y78,MAX(Escalation!$C$2,AM$4-$W78))),
     IF(SSSModel!$C$4="PV",IF(CK$4=$W78,$EA78*(1+SSSModel!$C$2),0),
     IF(SSSModel!$C$4="FCR",IF(AND(CK$4&gt;=$W78,OFFSET(Profiles!$K$2,$Z78,MAX(Profiles!$C$2,AM$4-$W78))&gt;0),$EC78,0),0))))))</f>
        <v>0</v>
      </c>
      <c r="CL78" s="135">
        <f ca="1">IF(OR($Z78=0,SSSModel!$C$4="CF"),AN78,
IF(LEFT($V78,3)="ON_",
     IF(SSSModel!$C$4="RR",SUMPRODUCT(OFFSET($AC78,0,0,1,$CB$2),OFFSET(Profiles!$K$28,($Z78-1)*(Profiles!$I$26+1)+CL$4-SSSModel!$C$3+1,0,1,$CB$2)),
     IF(SSSModel!$C$4="ECC",$EA78*$EB78*SUMPRODUCT(OFFSET($AC78,0,MAX(0,CL$4-$DZ78-$CA$4+1),1,MIN($DZ78,CL$4-$CA$4+1)),OFFSET(Escalation!$K$24,($Y78-1)*(Escalation!$I$22+1)+CL$4-SSSModel!$C$3+1,MAX(0,CL$4-$DZ78-$CA$4+1),1,MIN($DZ78,CL$4-$CA$4+1))),
     IF(SSSModel!$C$4="PV",AN78*$EA78*(1+SSSModel!$C$2),
     IF(SSSModel!$C$4="FCR",$EC78*SUM(OFFSET($AC78,0,MAX(CL$4-$AC$4-$DZ78+1,0),1,MIN($DZ78,CL$4-$AC$4+1))),0)))),
SUM($AC78:$BZ78)*
     IF(SSSModel!$C$4="RR",OFFSET(Profiles!$K$2,$Z78,MAX(Profiles!$C$2,AN$4-$W78)),
     IF(SSSModel!$C$4="ECC",$EA78*$EB78*IF(MAX(Escalation!$C$2,AN$4-$W78)&gt;$DZ78-1,0,OFFSET(Escalation!$K$2,$Y78,MAX(Escalation!$C$2,AN$4-$W78))),
     IF(SSSModel!$C$4="PV",IF(CL$4=$W78,$EA78*(1+SSSModel!$C$2),0),
     IF(SSSModel!$C$4="FCR",IF(AND(CL$4&gt;=$W78,OFFSET(Profiles!$K$2,$Z78,MAX(Profiles!$C$2,AN$4-$W78))&gt;0),$EC78,0),0))))))</f>
        <v>0</v>
      </c>
      <c r="CM78" s="135">
        <f ca="1">IF(OR($Z78=0,SSSModel!$C$4="CF"),AO78,
IF(LEFT($V78,3)="ON_",
     IF(SSSModel!$C$4="RR",SUMPRODUCT(OFFSET($AC78,0,0,1,$CB$2),OFFSET(Profiles!$K$28,($Z78-1)*(Profiles!$I$26+1)+CM$4-SSSModel!$C$3+1,0,1,$CB$2)),
     IF(SSSModel!$C$4="ECC",$EA78*$EB78*SUMPRODUCT(OFFSET($AC78,0,MAX(0,CM$4-$DZ78-$CA$4+1),1,MIN($DZ78,CM$4-$CA$4+1)),OFFSET(Escalation!$K$24,($Y78-1)*(Escalation!$I$22+1)+CM$4-SSSModel!$C$3+1,MAX(0,CM$4-$DZ78-$CA$4+1),1,MIN($DZ78,CM$4-$CA$4+1))),
     IF(SSSModel!$C$4="PV",AO78*$EA78*(1+SSSModel!$C$2),
     IF(SSSModel!$C$4="FCR",$EC78*SUM(OFFSET($AC78,0,MAX(CM$4-$AC$4-$DZ78+1,0),1,MIN($DZ78,CM$4-$AC$4+1))),0)))),
SUM($AC78:$BZ78)*
     IF(SSSModel!$C$4="RR",OFFSET(Profiles!$K$2,$Z78,MAX(Profiles!$C$2,AO$4-$W78)),
     IF(SSSModel!$C$4="ECC",$EA78*$EB78*IF(MAX(Escalation!$C$2,AO$4-$W78)&gt;$DZ78-1,0,OFFSET(Escalation!$K$2,$Y78,MAX(Escalation!$C$2,AO$4-$W78))),
     IF(SSSModel!$C$4="PV",IF(CM$4=$W78,$EA78*(1+SSSModel!$C$2),0),
     IF(SSSModel!$C$4="FCR",IF(AND(CM$4&gt;=$W78,OFFSET(Profiles!$K$2,$Z78,MAX(Profiles!$C$2,AO$4-$W78))&gt;0),$EC78,0),0))))))</f>
        <v>0</v>
      </c>
      <c r="CN78" s="135">
        <f ca="1">IF(OR($Z78=0,SSSModel!$C$4="CF"),AP78,
IF(LEFT($V78,3)="ON_",
     IF(SSSModel!$C$4="RR",SUMPRODUCT(OFFSET($AC78,0,0,1,$CB$2),OFFSET(Profiles!$K$28,($Z78-1)*(Profiles!$I$26+1)+CN$4-SSSModel!$C$3+1,0,1,$CB$2)),
     IF(SSSModel!$C$4="ECC",$EA78*$EB78*SUMPRODUCT(OFFSET($AC78,0,MAX(0,CN$4-$DZ78-$CA$4+1),1,MIN($DZ78,CN$4-$CA$4+1)),OFFSET(Escalation!$K$24,($Y78-1)*(Escalation!$I$22+1)+CN$4-SSSModel!$C$3+1,MAX(0,CN$4-$DZ78-$CA$4+1),1,MIN($DZ78,CN$4-$CA$4+1))),
     IF(SSSModel!$C$4="PV",AP78*$EA78*(1+SSSModel!$C$2),
     IF(SSSModel!$C$4="FCR",$EC78*SUM(OFFSET($AC78,0,MAX(CN$4-$AC$4-$DZ78+1,0),1,MIN($DZ78,CN$4-$AC$4+1))),0)))),
SUM($AC78:$BZ78)*
     IF(SSSModel!$C$4="RR",OFFSET(Profiles!$K$2,$Z78,MAX(Profiles!$C$2,AP$4-$W78)),
     IF(SSSModel!$C$4="ECC",$EA78*$EB78*IF(MAX(Escalation!$C$2,AP$4-$W78)&gt;$DZ78-1,0,OFFSET(Escalation!$K$2,$Y78,MAX(Escalation!$C$2,AP$4-$W78))),
     IF(SSSModel!$C$4="PV",IF(CN$4=$W78,$EA78*(1+SSSModel!$C$2),0),
     IF(SSSModel!$C$4="FCR",IF(AND(CN$4&gt;=$W78,OFFSET(Profiles!$K$2,$Z78,MAX(Profiles!$C$2,AP$4-$W78))&gt;0),$EC78,0),0))))))</f>
        <v>0</v>
      </c>
      <c r="CO78" s="135">
        <f ca="1">IF(OR($Z78=0,SSSModel!$C$4="CF"),AQ78,
IF(LEFT($V78,3)="ON_",
     IF(SSSModel!$C$4="RR",SUMPRODUCT(OFFSET($AC78,0,0,1,$CB$2),OFFSET(Profiles!$K$28,($Z78-1)*(Profiles!$I$26+1)+CO$4-SSSModel!$C$3+1,0,1,$CB$2)),
     IF(SSSModel!$C$4="ECC",$EA78*$EB78*SUMPRODUCT(OFFSET($AC78,0,MAX(0,CO$4-$DZ78-$CA$4+1),1,MIN($DZ78,CO$4-$CA$4+1)),OFFSET(Escalation!$K$24,($Y78-1)*(Escalation!$I$22+1)+CO$4-SSSModel!$C$3+1,MAX(0,CO$4-$DZ78-$CA$4+1),1,MIN($DZ78,CO$4-$CA$4+1))),
     IF(SSSModel!$C$4="PV",AQ78*$EA78*(1+SSSModel!$C$2),
     IF(SSSModel!$C$4="FCR",$EC78*SUM(OFFSET($AC78,0,MAX(CO$4-$AC$4-$DZ78+1,0),1,MIN($DZ78,CO$4-$AC$4+1))),0)))),
SUM($AC78:$BZ78)*
     IF(SSSModel!$C$4="RR",OFFSET(Profiles!$K$2,$Z78,MAX(Profiles!$C$2,AQ$4-$W78)),
     IF(SSSModel!$C$4="ECC",$EA78*$EB78*IF(MAX(Escalation!$C$2,AQ$4-$W78)&gt;$DZ78-1,0,OFFSET(Escalation!$K$2,$Y78,MAX(Escalation!$C$2,AQ$4-$W78))),
     IF(SSSModel!$C$4="PV",IF(CO$4=$W78,$EA78*(1+SSSModel!$C$2),0),
     IF(SSSModel!$C$4="FCR",IF(AND(CO$4&gt;=$W78,OFFSET(Profiles!$K$2,$Z78,MAX(Profiles!$C$2,AQ$4-$W78))&gt;0),$EC78,0),0))))))</f>
        <v>0</v>
      </c>
      <c r="CP78" s="135">
        <f ca="1">IF(OR($Z78=0,SSSModel!$C$4="CF"),AR78,
IF(LEFT($V78,3)="ON_",
     IF(SSSModel!$C$4="RR",SUMPRODUCT(OFFSET($AC78,0,0,1,$CB$2),OFFSET(Profiles!$K$28,($Z78-1)*(Profiles!$I$26+1)+CP$4-SSSModel!$C$3+1,0,1,$CB$2)),
     IF(SSSModel!$C$4="ECC",$EA78*$EB78*SUMPRODUCT(OFFSET($AC78,0,MAX(0,CP$4-$DZ78-$CA$4+1),1,MIN($DZ78,CP$4-$CA$4+1)),OFFSET(Escalation!$K$24,($Y78-1)*(Escalation!$I$22+1)+CP$4-SSSModel!$C$3+1,MAX(0,CP$4-$DZ78-$CA$4+1),1,MIN($DZ78,CP$4-$CA$4+1))),
     IF(SSSModel!$C$4="PV",AR78*$EA78*(1+SSSModel!$C$2),
     IF(SSSModel!$C$4="FCR",$EC78*SUM(OFFSET($AC78,0,MAX(CP$4-$AC$4-$DZ78+1,0),1,MIN($DZ78,CP$4-$AC$4+1))),0)))),
SUM($AC78:$BZ78)*
     IF(SSSModel!$C$4="RR",OFFSET(Profiles!$K$2,$Z78,MAX(Profiles!$C$2,AR$4-$W78)),
     IF(SSSModel!$C$4="ECC",$EA78*$EB78*IF(MAX(Escalation!$C$2,AR$4-$W78)&gt;$DZ78-1,0,OFFSET(Escalation!$K$2,$Y78,MAX(Escalation!$C$2,AR$4-$W78))),
     IF(SSSModel!$C$4="PV",IF(CP$4=$W78,$EA78*(1+SSSModel!$C$2),0),
     IF(SSSModel!$C$4="FCR",IF(AND(CP$4&gt;=$W78,OFFSET(Profiles!$K$2,$Z78,MAX(Profiles!$C$2,AR$4-$W78))&gt;0),$EC78,0),0))))))</f>
        <v>0</v>
      </c>
      <c r="CQ78" s="135">
        <f ca="1">IF(OR($Z78=0,SSSModel!$C$4="CF"),AS78,
IF(LEFT($V78,3)="ON_",
     IF(SSSModel!$C$4="RR",SUMPRODUCT(OFFSET($AC78,0,0,1,$CB$2),OFFSET(Profiles!$K$28,($Z78-1)*(Profiles!$I$26+1)+CQ$4-SSSModel!$C$3+1,0,1,$CB$2)),
     IF(SSSModel!$C$4="ECC",$EA78*$EB78*SUMPRODUCT(OFFSET($AC78,0,MAX(0,CQ$4-$DZ78-$CA$4+1),1,MIN($DZ78,CQ$4-$CA$4+1)),OFFSET(Escalation!$K$24,($Y78-1)*(Escalation!$I$22+1)+CQ$4-SSSModel!$C$3+1,MAX(0,CQ$4-$DZ78-$CA$4+1),1,MIN($DZ78,CQ$4-$CA$4+1))),
     IF(SSSModel!$C$4="PV",AS78*$EA78*(1+SSSModel!$C$2),
     IF(SSSModel!$C$4="FCR",$EC78*SUM(OFFSET($AC78,0,MAX(CQ$4-$AC$4-$DZ78+1,0),1,MIN($DZ78,CQ$4-$AC$4+1))),0)))),
SUM($AC78:$BZ78)*
     IF(SSSModel!$C$4="RR",OFFSET(Profiles!$K$2,$Z78,MAX(Profiles!$C$2,AS$4-$W78)),
     IF(SSSModel!$C$4="ECC",$EA78*$EB78*IF(MAX(Escalation!$C$2,AS$4-$W78)&gt;$DZ78-1,0,OFFSET(Escalation!$K$2,$Y78,MAX(Escalation!$C$2,AS$4-$W78))),
     IF(SSSModel!$C$4="PV",IF(CQ$4=$W78,$EA78*(1+SSSModel!$C$2),0),
     IF(SSSModel!$C$4="FCR",IF(AND(CQ$4&gt;=$W78,OFFSET(Profiles!$K$2,$Z78,MAX(Profiles!$C$2,AS$4-$W78))&gt;0),$EC78,0),0))))))</f>
        <v>0</v>
      </c>
      <c r="CR78" s="135">
        <f ca="1">IF(OR($Z78=0,SSSModel!$C$4="CF"),AT78,
IF(LEFT($V78,3)="ON_",
     IF(SSSModel!$C$4="RR",SUMPRODUCT(OFFSET($AC78,0,0,1,$CB$2),OFFSET(Profiles!$K$28,($Z78-1)*(Profiles!$I$26+1)+CR$4-SSSModel!$C$3+1,0,1,$CB$2)),
     IF(SSSModel!$C$4="ECC",$EA78*$EB78*SUMPRODUCT(OFFSET($AC78,0,MAX(0,CR$4-$DZ78-$CA$4+1),1,MIN($DZ78,CR$4-$CA$4+1)),OFFSET(Escalation!$K$24,($Y78-1)*(Escalation!$I$22+1)+CR$4-SSSModel!$C$3+1,MAX(0,CR$4-$DZ78-$CA$4+1),1,MIN($DZ78,CR$4-$CA$4+1))),
     IF(SSSModel!$C$4="PV",AT78*$EA78*(1+SSSModel!$C$2),
     IF(SSSModel!$C$4="FCR",$EC78*SUM(OFFSET($AC78,0,MAX(CR$4-$AC$4-$DZ78+1,0),1,MIN($DZ78,CR$4-$AC$4+1))),0)))),
SUM($AC78:$BZ78)*
     IF(SSSModel!$C$4="RR",OFFSET(Profiles!$K$2,$Z78,MAX(Profiles!$C$2,AT$4-$W78)),
     IF(SSSModel!$C$4="ECC",$EA78*$EB78*IF(MAX(Escalation!$C$2,AT$4-$W78)&gt;$DZ78-1,0,OFFSET(Escalation!$K$2,$Y78,MAX(Escalation!$C$2,AT$4-$W78))),
     IF(SSSModel!$C$4="PV",IF(CR$4=$W78,$EA78*(1+SSSModel!$C$2),0),
     IF(SSSModel!$C$4="FCR",IF(AND(CR$4&gt;=$W78,OFFSET(Profiles!$K$2,$Z78,MAX(Profiles!$C$2,AT$4-$W78))&gt;0),$EC78,0),0))))))</f>
        <v>0</v>
      </c>
      <c r="CS78" s="135">
        <f ca="1">IF(OR($Z78=0,SSSModel!$C$4="CF"),AU78,
IF(LEFT($V78,3)="ON_",
     IF(SSSModel!$C$4="RR",SUMPRODUCT(OFFSET($AC78,0,0,1,$CB$2),OFFSET(Profiles!$K$28,($Z78-1)*(Profiles!$I$26+1)+CS$4-SSSModel!$C$3+1,0,1,$CB$2)),
     IF(SSSModel!$C$4="ECC",$EA78*$EB78*SUMPRODUCT(OFFSET($AC78,0,MAX(0,CS$4-$DZ78-$CA$4+1),1,MIN($DZ78,CS$4-$CA$4+1)),OFFSET(Escalation!$K$24,($Y78-1)*(Escalation!$I$22+1)+CS$4-SSSModel!$C$3+1,MAX(0,CS$4-$DZ78-$CA$4+1),1,MIN($DZ78,CS$4-$CA$4+1))),
     IF(SSSModel!$C$4="PV",AU78*$EA78*(1+SSSModel!$C$2),
     IF(SSSModel!$C$4="FCR",$EC78*SUM(OFFSET($AC78,0,MAX(CS$4-$AC$4-$DZ78+1,0),1,MIN($DZ78,CS$4-$AC$4+1))),0)))),
SUM($AC78:$BZ78)*
     IF(SSSModel!$C$4="RR",OFFSET(Profiles!$K$2,$Z78,MAX(Profiles!$C$2,AU$4-$W78)),
     IF(SSSModel!$C$4="ECC",$EA78*$EB78*IF(MAX(Escalation!$C$2,AU$4-$W78)&gt;$DZ78-1,0,OFFSET(Escalation!$K$2,$Y78,MAX(Escalation!$C$2,AU$4-$W78))),
     IF(SSSModel!$C$4="PV",IF(CS$4=$W78,$EA78*(1+SSSModel!$C$2),0),
     IF(SSSModel!$C$4="FCR",IF(AND(CS$4&gt;=$W78,OFFSET(Profiles!$K$2,$Z78,MAX(Profiles!$C$2,AU$4-$W78))&gt;0),$EC78,0),0))))))</f>
        <v>0</v>
      </c>
      <c r="CT78" s="135">
        <f ca="1">IF(OR($Z78=0,SSSModel!$C$4="CF"),AV78,
IF(LEFT($V78,3)="ON_",
     IF(SSSModel!$C$4="RR",SUMPRODUCT(OFFSET($AC78,0,0,1,$CB$2),OFFSET(Profiles!$K$28,($Z78-1)*(Profiles!$I$26+1)+CT$4-SSSModel!$C$3+1,0,1,$CB$2)),
     IF(SSSModel!$C$4="ECC",$EA78*$EB78*SUMPRODUCT(OFFSET($AC78,0,MAX(0,CT$4-$DZ78-$CA$4+1),1,MIN($DZ78,CT$4-$CA$4+1)),OFFSET(Escalation!$K$24,($Y78-1)*(Escalation!$I$22+1)+CT$4-SSSModel!$C$3+1,MAX(0,CT$4-$DZ78-$CA$4+1),1,MIN($DZ78,CT$4-$CA$4+1))),
     IF(SSSModel!$C$4="PV",AV78*$EA78*(1+SSSModel!$C$2),
     IF(SSSModel!$C$4="FCR",$EC78*SUM(OFFSET($AC78,0,MAX(CT$4-$AC$4-$DZ78+1,0),1,MIN($DZ78,CT$4-$AC$4+1))),0)))),
SUM($AC78:$BZ78)*
     IF(SSSModel!$C$4="RR",OFFSET(Profiles!$K$2,$Z78,MAX(Profiles!$C$2,AV$4-$W78)),
     IF(SSSModel!$C$4="ECC",$EA78*$EB78*IF(MAX(Escalation!$C$2,AV$4-$W78)&gt;$DZ78-1,0,OFFSET(Escalation!$K$2,$Y78,MAX(Escalation!$C$2,AV$4-$W78))),
     IF(SSSModel!$C$4="PV",IF(CT$4=$W78,$EA78*(1+SSSModel!$C$2),0),
     IF(SSSModel!$C$4="FCR",IF(AND(CT$4&gt;=$W78,OFFSET(Profiles!$K$2,$Z78,MAX(Profiles!$C$2,AV$4-$W78))&gt;0),$EC78,0),0))))))</f>
        <v>0</v>
      </c>
      <c r="CU78" s="135">
        <f ca="1">IF(OR($Z78=0,SSSModel!$C$4="CF"),AW78,
IF(LEFT($V78,3)="ON_",
     IF(SSSModel!$C$4="RR",SUMPRODUCT(OFFSET($AC78,0,0,1,$CB$2),OFFSET(Profiles!$K$28,($Z78-1)*(Profiles!$I$26+1)+CU$4-SSSModel!$C$3+1,0,1,$CB$2)),
     IF(SSSModel!$C$4="ECC",$EA78*$EB78*SUMPRODUCT(OFFSET($AC78,0,MAX(0,CU$4-$DZ78-$CA$4+1),1,MIN($DZ78,CU$4-$CA$4+1)),OFFSET(Escalation!$K$24,($Y78-1)*(Escalation!$I$22+1)+CU$4-SSSModel!$C$3+1,MAX(0,CU$4-$DZ78-$CA$4+1),1,MIN($DZ78,CU$4-$CA$4+1))),
     IF(SSSModel!$C$4="PV",AW78*$EA78*(1+SSSModel!$C$2),
     IF(SSSModel!$C$4="FCR",$EC78*SUM(OFFSET($AC78,0,MAX(CU$4-$AC$4-$DZ78+1,0),1,MIN($DZ78,CU$4-$AC$4+1))),0)))),
SUM($AC78:$BZ78)*
     IF(SSSModel!$C$4="RR",OFFSET(Profiles!$K$2,$Z78,MAX(Profiles!$C$2,AW$4-$W78)),
     IF(SSSModel!$C$4="ECC",$EA78*$EB78*IF(MAX(Escalation!$C$2,AW$4-$W78)&gt;$DZ78-1,0,OFFSET(Escalation!$K$2,$Y78,MAX(Escalation!$C$2,AW$4-$W78))),
     IF(SSSModel!$C$4="PV",IF(CU$4=$W78,$EA78*(1+SSSModel!$C$2),0),
     IF(SSSModel!$C$4="FCR",IF(AND(CU$4&gt;=$W78,OFFSET(Profiles!$K$2,$Z78,MAX(Profiles!$C$2,AW$4-$W78))&gt;0),$EC78,0),0))))))</f>
        <v>0</v>
      </c>
      <c r="CV78" s="135">
        <f ca="1">IF(OR($Z78=0,SSSModel!$C$4="CF"),AX78,
IF(LEFT($V78,3)="ON_",
     IF(SSSModel!$C$4="RR",SUMPRODUCT(OFFSET($AC78,0,0,1,$CB$2),OFFSET(Profiles!$K$28,($Z78-1)*(Profiles!$I$26+1)+CV$4-SSSModel!$C$3+1,0,1,$CB$2)),
     IF(SSSModel!$C$4="ECC",$EA78*$EB78*SUMPRODUCT(OFFSET($AC78,0,MAX(0,CV$4-$DZ78-$CA$4+1),1,MIN($DZ78,CV$4-$CA$4+1)),OFFSET(Escalation!$K$24,($Y78-1)*(Escalation!$I$22+1)+CV$4-SSSModel!$C$3+1,MAX(0,CV$4-$DZ78-$CA$4+1),1,MIN($DZ78,CV$4-$CA$4+1))),
     IF(SSSModel!$C$4="PV",AX78*$EA78*(1+SSSModel!$C$2),
     IF(SSSModel!$C$4="FCR",$EC78*SUM(OFFSET($AC78,0,MAX(CV$4-$AC$4-$DZ78+1,0),1,MIN($DZ78,CV$4-$AC$4+1))),0)))),
SUM($AC78:$BZ78)*
     IF(SSSModel!$C$4="RR",OFFSET(Profiles!$K$2,$Z78,MAX(Profiles!$C$2,AX$4-$W78)),
     IF(SSSModel!$C$4="ECC",$EA78*$EB78*IF(MAX(Escalation!$C$2,AX$4-$W78)&gt;$DZ78-1,0,OFFSET(Escalation!$K$2,$Y78,MAX(Escalation!$C$2,AX$4-$W78))),
     IF(SSSModel!$C$4="PV",IF(CV$4=$W78,$EA78*(1+SSSModel!$C$2),0),
     IF(SSSModel!$C$4="FCR",IF(AND(CV$4&gt;=$W78,OFFSET(Profiles!$K$2,$Z78,MAX(Profiles!$C$2,AX$4-$W78))&gt;0),$EC78,0),0))))))</f>
        <v>0</v>
      </c>
      <c r="CW78" s="135">
        <f ca="1">IF(OR($Z78=0,SSSModel!$C$4="CF"),AY78,
IF(LEFT($V78,3)="ON_",
     IF(SSSModel!$C$4="RR",SUMPRODUCT(OFFSET($AC78,0,0,1,$CB$2),OFFSET(Profiles!$K$28,($Z78-1)*(Profiles!$I$26+1)+CW$4-SSSModel!$C$3+1,0,1,$CB$2)),
     IF(SSSModel!$C$4="ECC",$EA78*$EB78*SUMPRODUCT(OFFSET($AC78,0,MAX(0,CW$4-$DZ78-$CA$4+1),1,MIN($DZ78,CW$4-$CA$4+1)),OFFSET(Escalation!$K$24,($Y78-1)*(Escalation!$I$22+1)+CW$4-SSSModel!$C$3+1,MAX(0,CW$4-$DZ78-$CA$4+1),1,MIN($DZ78,CW$4-$CA$4+1))),
     IF(SSSModel!$C$4="PV",AY78*$EA78*(1+SSSModel!$C$2),
     IF(SSSModel!$C$4="FCR",$EC78*SUM(OFFSET($AC78,0,MAX(CW$4-$AC$4-$DZ78+1,0),1,MIN($DZ78,CW$4-$AC$4+1))),0)))),
SUM($AC78:$BZ78)*
     IF(SSSModel!$C$4="RR",OFFSET(Profiles!$K$2,$Z78,MAX(Profiles!$C$2,AY$4-$W78)),
     IF(SSSModel!$C$4="ECC",$EA78*$EB78*IF(MAX(Escalation!$C$2,AY$4-$W78)&gt;$DZ78-1,0,OFFSET(Escalation!$K$2,$Y78,MAX(Escalation!$C$2,AY$4-$W78))),
     IF(SSSModel!$C$4="PV",IF(CW$4=$W78,$EA78*(1+SSSModel!$C$2),0),
     IF(SSSModel!$C$4="FCR",IF(AND(CW$4&gt;=$W78,OFFSET(Profiles!$K$2,$Z78,MAX(Profiles!$C$2,AY$4-$W78))&gt;0),$EC78,0),0))))))</f>
        <v>0</v>
      </c>
      <c r="CX78" s="135">
        <f ca="1">IF(OR($Z78=0,SSSModel!$C$4="CF"),AZ78,
IF(LEFT($V78,3)="ON_",
     IF(SSSModel!$C$4="RR",SUMPRODUCT(OFFSET($AC78,0,0,1,$CB$2),OFFSET(Profiles!$K$28,($Z78-1)*(Profiles!$I$26+1)+CX$4-SSSModel!$C$3+1,0,1,$CB$2)),
     IF(SSSModel!$C$4="ECC",$EA78*$EB78*SUMPRODUCT(OFFSET($AC78,0,MAX(0,CX$4-$DZ78-$CA$4+1),1,MIN($DZ78,CX$4-$CA$4+1)),OFFSET(Escalation!$K$24,($Y78-1)*(Escalation!$I$22+1)+CX$4-SSSModel!$C$3+1,MAX(0,CX$4-$DZ78-$CA$4+1),1,MIN($DZ78,CX$4-$CA$4+1))),
     IF(SSSModel!$C$4="PV",AZ78*$EA78*(1+SSSModel!$C$2),
     IF(SSSModel!$C$4="FCR",$EC78*SUM(OFFSET($AC78,0,MAX(CX$4-$AC$4-$DZ78+1,0),1,MIN($DZ78,CX$4-$AC$4+1))),0)))),
SUM($AC78:$BZ78)*
     IF(SSSModel!$C$4="RR",OFFSET(Profiles!$K$2,$Z78,MAX(Profiles!$C$2,AZ$4-$W78)),
     IF(SSSModel!$C$4="ECC",$EA78*$EB78*IF(MAX(Escalation!$C$2,AZ$4-$W78)&gt;$DZ78-1,0,OFFSET(Escalation!$K$2,$Y78,MAX(Escalation!$C$2,AZ$4-$W78))),
     IF(SSSModel!$C$4="PV",IF(CX$4=$W78,$EA78*(1+SSSModel!$C$2),0),
     IF(SSSModel!$C$4="FCR",IF(AND(CX$4&gt;=$W78,OFFSET(Profiles!$K$2,$Z78,MAX(Profiles!$C$2,AZ$4-$W78))&gt;0),$EC78,0),0))))))</f>
        <v>0</v>
      </c>
      <c r="CY78" s="135">
        <f ca="1">IF(OR($Z78=0,SSSModel!$C$4="CF"),BA78,
IF(LEFT($V78,3)="ON_",
     IF(SSSModel!$C$4="RR",SUMPRODUCT(OFFSET($AC78,0,0,1,$CB$2),OFFSET(Profiles!$K$28,($Z78-1)*(Profiles!$I$26+1)+CY$4-SSSModel!$C$3+1,0,1,$CB$2)),
     IF(SSSModel!$C$4="ECC",$EA78*$EB78*SUMPRODUCT(OFFSET($AC78,0,MAX(0,CY$4-$DZ78-$CA$4+1),1,MIN($DZ78,CY$4-$CA$4+1)),OFFSET(Escalation!$K$24,($Y78-1)*(Escalation!$I$22+1)+CY$4-SSSModel!$C$3+1,MAX(0,CY$4-$DZ78-$CA$4+1),1,MIN($DZ78,CY$4-$CA$4+1))),
     IF(SSSModel!$C$4="PV",BA78*$EA78*(1+SSSModel!$C$2),
     IF(SSSModel!$C$4="FCR",$EC78*SUM(OFFSET($AC78,0,MAX(CY$4-$AC$4-$DZ78+1,0),1,MIN($DZ78,CY$4-$AC$4+1))),0)))),
SUM($AC78:$BZ78)*
     IF(SSSModel!$C$4="RR",OFFSET(Profiles!$K$2,$Z78,MAX(Profiles!$C$2,BA$4-$W78)),
     IF(SSSModel!$C$4="ECC",$EA78*$EB78*IF(MAX(Escalation!$C$2,BA$4-$W78)&gt;$DZ78-1,0,OFFSET(Escalation!$K$2,$Y78,MAX(Escalation!$C$2,BA$4-$W78))),
     IF(SSSModel!$C$4="PV",IF(CY$4=$W78,$EA78*(1+SSSModel!$C$2),0),
     IF(SSSModel!$C$4="FCR",IF(AND(CY$4&gt;=$W78,OFFSET(Profiles!$K$2,$Z78,MAX(Profiles!$C$2,BA$4-$W78))&gt;0),$EC78,0),0))))))</f>
        <v>0</v>
      </c>
      <c r="CZ78" s="135">
        <f ca="1">IF(OR($Z78=0,SSSModel!$C$4="CF"),BB78,
IF(LEFT($V78,3)="ON_",
     IF(SSSModel!$C$4="RR",SUMPRODUCT(OFFSET($AC78,0,0,1,$CB$2),OFFSET(Profiles!$K$28,($Z78-1)*(Profiles!$I$26+1)+CZ$4-SSSModel!$C$3+1,0,1,$CB$2)),
     IF(SSSModel!$C$4="ECC",$EA78*$EB78*SUMPRODUCT(OFFSET($AC78,0,MAX(0,CZ$4-$DZ78-$CA$4+1),1,MIN($DZ78,CZ$4-$CA$4+1)),OFFSET(Escalation!$K$24,($Y78-1)*(Escalation!$I$22+1)+CZ$4-SSSModel!$C$3+1,MAX(0,CZ$4-$DZ78-$CA$4+1),1,MIN($DZ78,CZ$4-$CA$4+1))),
     IF(SSSModel!$C$4="PV",BB78*$EA78*(1+SSSModel!$C$2),
     IF(SSSModel!$C$4="FCR",$EC78*SUM(OFFSET($AC78,0,MAX(CZ$4-$AC$4-$DZ78+1,0),1,MIN($DZ78,CZ$4-$AC$4+1))),0)))),
SUM($AC78:$BZ78)*
     IF(SSSModel!$C$4="RR",OFFSET(Profiles!$K$2,$Z78,MAX(Profiles!$C$2,BB$4-$W78)),
     IF(SSSModel!$C$4="ECC",$EA78*$EB78*IF(MAX(Escalation!$C$2,BB$4-$W78)&gt;$DZ78-1,0,OFFSET(Escalation!$K$2,$Y78,MAX(Escalation!$C$2,BB$4-$W78))),
     IF(SSSModel!$C$4="PV",IF(CZ$4=$W78,$EA78*(1+SSSModel!$C$2),0),
     IF(SSSModel!$C$4="FCR",IF(AND(CZ$4&gt;=$W78,OFFSET(Profiles!$K$2,$Z78,MAX(Profiles!$C$2,BB$4-$W78))&gt;0),$EC78,0),0))))))</f>
        <v>0</v>
      </c>
      <c r="DA78" s="135">
        <f ca="1">IF(OR($Z78=0,SSSModel!$C$4="CF"),BC78,
IF(LEFT($V78,3)="ON_",
     IF(SSSModel!$C$4="RR",SUMPRODUCT(OFFSET($AC78,0,0,1,$CB$2),OFFSET(Profiles!$K$28,($Z78-1)*(Profiles!$I$26+1)+DA$4-SSSModel!$C$3+1,0,1,$CB$2)),
     IF(SSSModel!$C$4="ECC",$EA78*$EB78*SUMPRODUCT(OFFSET($AC78,0,MAX(0,DA$4-$DZ78-$CA$4+1),1,MIN($DZ78,DA$4-$CA$4+1)),OFFSET(Escalation!$K$24,($Y78-1)*(Escalation!$I$22+1)+DA$4-SSSModel!$C$3+1,MAX(0,DA$4-$DZ78-$CA$4+1),1,MIN($DZ78,DA$4-$CA$4+1))),
     IF(SSSModel!$C$4="PV",BC78*$EA78*(1+SSSModel!$C$2),
     IF(SSSModel!$C$4="FCR",$EC78*SUM(OFFSET($AC78,0,MAX(DA$4-$AC$4-$DZ78+1,0),1,MIN($DZ78,DA$4-$AC$4+1))),0)))),
SUM($AC78:$BZ78)*
     IF(SSSModel!$C$4="RR",OFFSET(Profiles!$K$2,$Z78,MAX(Profiles!$C$2,BC$4-$W78)),
     IF(SSSModel!$C$4="ECC",$EA78*$EB78*IF(MAX(Escalation!$C$2,BC$4-$W78)&gt;$DZ78-1,0,OFFSET(Escalation!$K$2,$Y78,MAX(Escalation!$C$2,BC$4-$W78))),
     IF(SSSModel!$C$4="PV",IF(DA$4=$W78,$EA78*(1+SSSModel!$C$2),0),
     IF(SSSModel!$C$4="FCR",IF(AND(DA$4&gt;=$W78,OFFSET(Profiles!$K$2,$Z78,MAX(Profiles!$C$2,BC$4-$W78))&gt;0),$EC78,0),0))))))</f>
        <v>0</v>
      </c>
      <c r="DB78" s="135">
        <f ca="1">IF(OR($Z78=0,SSSModel!$C$4="CF"),BD78,
IF(LEFT($V78,3)="ON_",
     IF(SSSModel!$C$4="RR",SUMPRODUCT(OFFSET($AC78,0,0,1,$CB$2),OFFSET(Profiles!$K$28,($Z78-1)*(Profiles!$I$26+1)+DB$4-SSSModel!$C$3+1,0,1,$CB$2)),
     IF(SSSModel!$C$4="ECC",$EA78*$EB78*SUMPRODUCT(OFFSET($AC78,0,MAX(0,DB$4-$DZ78-$CA$4+1),1,MIN($DZ78,DB$4-$CA$4+1)),OFFSET(Escalation!$K$24,($Y78-1)*(Escalation!$I$22+1)+DB$4-SSSModel!$C$3+1,MAX(0,DB$4-$DZ78-$CA$4+1),1,MIN($DZ78,DB$4-$CA$4+1))),
     IF(SSSModel!$C$4="PV",BD78*$EA78*(1+SSSModel!$C$2),
     IF(SSSModel!$C$4="FCR",$EC78*SUM(OFFSET($AC78,0,MAX(DB$4-$AC$4-$DZ78+1,0),1,MIN($DZ78,DB$4-$AC$4+1))),0)))),
SUM($AC78:$BZ78)*
     IF(SSSModel!$C$4="RR",OFFSET(Profiles!$K$2,$Z78,MAX(Profiles!$C$2,BD$4-$W78)),
     IF(SSSModel!$C$4="ECC",$EA78*$EB78*IF(MAX(Escalation!$C$2,BD$4-$W78)&gt;$DZ78-1,0,OFFSET(Escalation!$K$2,$Y78,MAX(Escalation!$C$2,BD$4-$W78))),
     IF(SSSModel!$C$4="PV",IF(DB$4=$W78,$EA78*(1+SSSModel!$C$2),0),
     IF(SSSModel!$C$4="FCR",IF(AND(DB$4&gt;=$W78,OFFSET(Profiles!$K$2,$Z78,MAX(Profiles!$C$2,BD$4-$W78))&gt;0),$EC78,0),0))))))</f>
        <v>0</v>
      </c>
      <c r="DC78" s="135">
        <f ca="1">IF(OR($Z78=0,SSSModel!$C$4="CF"),BE78,
IF(LEFT($V78,3)="ON_",
     IF(SSSModel!$C$4="RR",SUMPRODUCT(OFFSET($AC78,0,0,1,$CB$2),OFFSET(Profiles!$K$28,($Z78-1)*(Profiles!$I$26+1)+DC$4-SSSModel!$C$3+1,0,1,$CB$2)),
     IF(SSSModel!$C$4="ECC",$EA78*$EB78*SUMPRODUCT(OFFSET($AC78,0,MAX(0,DC$4-$DZ78-$CA$4+1),1,MIN($DZ78,DC$4-$CA$4+1)),OFFSET(Escalation!$K$24,($Y78-1)*(Escalation!$I$22+1)+DC$4-SSSModel!$C$3+1,MAX(0,DC$4-$DZ78-$CA$4+1),1,MIN($DZ78,DC$4-$CA$4+1))),
     IF(SSSModel!$C$4="PV",BE78*$EA78*(1+SSSModel!$C$2),
     IF(SSSModel!$C$4="FCR",$EC78*SUM(OFFSET($AC78,0,MAX(DC$4-$AC$4-$DZ78+1,0),1,MIN($DZ78,DC$4-$AC$4+1))),0)))),
SUM($AC78:$BZ78)*
     IF(SSSModel!$C$4="RR",OFFSET(Profiles!$K$2,$Z78,MAX(Profiles!$C$2,BE$4-$W78)),
     IF(SSSModel!$C$4="ECC",$EA78*$EB78*IF(MAX(Escalation!$C$2,BE$4-$W78)&gt;$DZ78-1,0,OFFSET(Escalation!$K$2,$Y78,MAX(Escalation!$C$2,BE$4-$W78))),
     IF(SSSModel!$C$4="PV",IF(DC$4=$W78,$EA78*(1+SSSModel!$C$2),0),
     IF(SSSModel!$C$4="FCR",IF(AND(DC$4&gt;=$W78,OFFSET(Profiles!$K$2,$Z78,MAX(Profiles!$C$2,BE$4-$W78))&gt;0),$EC78,0),0))))))</f>
        <v>0</v>
      </c>
      <c r="DD78" s="135">
        <f ca="1">IF(OR($Z78=0,SSSModel!$C$4="CF"),BF78,
IF(LEFT($V78,3)="ON_",
     IF(SSSModel!$C$4="RR",SUMPRODUCT(OFFSET($AC78,0,0,1,$CB$2),OFFSET(Profiles!$K$28,($Z78-1)*(Profiles!$I$26+1)+DD$4-SSSModel!$C$3+1,0,1,$CB$2)),
     IF(SSSModel!$C$4="ECC",$EA78*$EB78*SUMPRODUCT(OFFSET($AC78,0,MAX(0,DD$4-$DZ78-$CA$4+1),1,MIN($DZ78,DD$4-$CA$4+1)),OFFSET(Escalation!$K$24,($Y78-1)*(Escalation!$I$22+1)+DD$4-SSSModel!$C$3+1,MAX(0,DD$4-$DZ78-$CA$4+1),1,MIN($DZ78,DD$4-$CA$4+1))),
     IF(SSSModel!$C$4="PV",BF78*$EA78*(1+SSSModel!$C$2),
     IF(SSSModel!$C$4="FCR",$EC78*SUM(OFFSET($AC78,0,MAX(DD$4-$AC$4-$DZ78+1,0),1,MIN($DZ78,DD$4-$AC$4+1))),0)))),
SUM($AC78:$BZ78)*
     IF(SSSModel!$C$4="RR",OFFSET(Profiles!$K$2,$Z78,MAX(Profiles!$C$2,BF$4-$W78)),
     IF(SSSModel!$C$4="ECC",$EA78*$EB78*IF(MAX(Escalation!$C$2,BF$4-$W78)&gt;$DZ78-1,0,OFFSET(Escalation!$K$2,$Y78,MAX(Escalation!$C$2,BF$4-$W78))),
     IF(SSSModel!$C$4="PV",IF(DD$4=$W78,$EA78*(1+SSSModel!$C$2),0),
     IF(SSSModel!$C$4="FCR",IF(AND(DD$4&gt;=$W78,OFFSET(Profiles!$K$2,$Z78,MAX(Profiles!$C$2,BF$4-$W78))&gt;0),$EC78,0),0))))))</f>
        <v>0</v>
      </c>
      <c r="DE78" s="135">
        <f ca="1">IF(OR($Z78=0,SSSModel!$C$4="CF"),BG78,
IF(LEFT($V78,3)="ON_",
     IF(SSSModel!$C$4="RR",SUMPRODUCT(OFFSET($AC78,0,0,1,$CB$2),OFFSET(Profiles!$K$28,($Z78-1)*(Profiles!$I$26+1)+DE$4-SSSModel!$C$3+1,0,1,$CB$2)),
     IF(SSSModel!$C$4="ECC",$EA78*$EB78*SUMPRODUCT(OFFSET($AC78,0,MAX(0,DE$4-$DZ78-$CA$4+1),1,MIN($DZ78,DE$4-$CA$4+1)),OFFSET(Escalation!$K$24,($Y78-1)*(Escalation!$I$22+1)+DE$4-SSSModel!$C$3+1,MAX(0,DE$4-$DZ78-$CA$4+1),1,MIN($DZ78,DE$4-$CA$4+1))),
     IF(SSSModel!$C$4="PV",BG78*$EA78*(1+SSSModel!$C$2),
     IF(SSSModel!$C$4="FCR",$EC78*SUM(OFFSET($AC78,0,MAX(DE$4-$AC$4-$DZ78+1,0),1,MIN($DZ78,DE$4-$AC$4+1))),0)))),
SUM($AC78:$BZ78)*
     IF(SSSModel!$C$4="RR",OFFSET(Profiles!$K$2,$Z78,MAX(Profiles!$C$2,BG$4-$W78)),
     IF(SSSModel!$C$4="ECC",$EA78*$EB78*IF(MAX(Escalation!$C$2,BG$4-$W78)&gt;$DZ78-1,0,OFFSET(Escalation!$K$2,$Y78,MAX(Escalation!$C$2,BG$4-$W78))),
     IF(SSSModel!$C$4="PV",IF(DE$4=$W78,$EA78*(1+SSSModel!$C$2),0),
     IF(SSSModel!$C$4="FCR",IF(AND(DE$4&gt;=$W78,OFFSET(Profiles!$K$2,$Z78,MAX(Profiles!$C$2,BG$4-$W78))&gt;0),$EC78,0),0))))))</f>
        <v>0</v>
      </c>
      <c r="DF78" s="135">
        <f ca="1">IF(OR($Z78=0,SSSModel!$C$4="CF"),BH78,
IF(LEFT($V78,3)="ON_",
     IF(SSSModel!$C$4="RR",SUMPRODUCT(OFFSET($AC78,0,0,1,$CB$2),OFFSET(Profiles!$K$28,($Z78-1)*(Profiles!$I$26+1)+DF$4-SSSModel!$C$3+1,0,1,$CB$2)),
     IF(SSSModel!$C$4="ECC",$EA78*$EB78*SUMPRODUCT(OFFSET($AC78,0,MAX(0,DF$4-$DZ78-$CA$4+1),1,MIN($DZ78,DF$4-$CA$4+1)),OFFSET(Escalation!$K$24,($Y78-1)*(Escalation!$I$22+1)+DF$4-SSSModel!$C$3+1,MAX(0,DF$4-$DZ78-$CA$4+1),1,MIN($DZ78,DF$4-$CA$4+1))),
     IF(SSSModel!$C$4="PV",BH78*$EA78*(1+SSSModel!$C$2),
     IF(SSSModel!$C$4="FCR",$EC78*SUM(OFFSET($AC78,0,MAX(DF$4-$AC$4-$DZ78+1,0),1,MIN($DZ78,DF$4-$AC$4+1))),0)))),
SUM($AC78:$BZ78)*
     IF(SSSModel!$C$4="RR",OFFSET(Profiles!$K$2,$Z78,MAX(Profiles!$C$2,BH$4-$W78)),
     IF(SSSModel!$C$4="ECC",$EA78*$EB78*IF(MAX(Escalation!$C$2,BH$4-$W78)&gt;$DZ78-1,0,OFFSET(Escalation!$K$2,$Y78,MAX(Escalation!$C$2,BH$4-$W78))),
     IF(SSSModel!$C$4="PV",IF(DF$4=$W78,$EA78*(1+SSSModel!$C$2),0),
     IF(SSSModel!$C$4="FCR",IF(AND(DF$4&gt;=$W78,OFFSET(Profiles!$K$2,$Z78,MAX(Profiles!$C$2,BH$4-$W78))&gt;0),$EC78,0),0))))))</f>
        <v>0</v>
      </c>
      <c r="DG78" s="135">
        <f ca="1">IF(OR($Z78=0,SSSModel!$C$4="CF"),BI78,
IF(LEFT($V78,3)="ON_",
     IF(SSSModel!$C$4="RR",SUMPRODUCT(OFFSET($AC78,0,0,1,$CB$2),OFFSET(Profiles!$K$28,($Z78-1)*(Profiles!$I$26+1)+DG$4-SSSModel!$C$3+1,0,1,$CB$2)),
     IF(SSSModel!$C$4="ECC",$EA78*$EB78*SUMPRODUCT(OFFSET($AC78,0,MAX(0,DG$4-$DZ78-$CA$4+1),1,MIN($DZ78,DG$4-$CA$4+1)),OFFSET(Escalation!$K$24,($Y78-1)*(Escalation!$I$22+1)+DG$4-SSSModel!$C$3+1,MAX(0,DG$4-$DZ78-$CA$4+1),1,MIN($DZ78,DG$4-$CA$4+1))),
     IF(SSSModel!$C$4="PV",BI78*$EA78*(1+SSSModel!$C$2),
     IF(SSSModel!$C$4="FCR",$EC78*SUM(OFFSET($AC78,0,MAX(DG$4-$AC$4-$DZ78+1,0),1,MIN($DZ78,DG$4-$AC$4+1))),0)))),
SUM($AC78:$BZ78)*
     IF(SSSModel!$C$4="RR",OFFSET(Profiles!$K$2,$Z78,MAX(Profiles!$C$2,BI$4-$W78)),
     IF(SSSModel!$C$4="ECC",$EA78*$EB78*IF(MAX(Escalation!$C$2,BI$4-$W78)&gt;$DZ78-1,0,OFFSET(Escalation!$K$2,$Y78,MAX(Escalation!$C$2,BI$4-$W78))),
     IF(SSSModel!$C$4="PV",IF(DG$4=$W78,$EA78*(1+SSSModel!$C$2),0),
     IF(SSSModel!$C$4="FCR",IF(AND(DG$4&gt;=$W78,OFFSET(Profiles!$K$2,$Z78,MAX(Profiles!$C$2,BI$4-$W78))&gt;0),$EC78,0),0))))))</f>
        <v>0</v>
      </c>
      <c r="DH78" s="135">
        <f ca="1">IF(OR($Z78=0,SSSModel!$C$4="CF"),BJ78,
IF(LEFT($V78,3)="ON_",
     IF(SSSModel!$C$4="RR",SUMPRODUCT(OFFSET($AC78,0,0,1,$CB$2),OFFSET(Profiles!$K$28,($Z78-1)*(Profiles!$I$26+1)+DH$4-SSSModel!$C$3+1,0,1,$CB$2)),
     IF(SSSModel!$C$4="ECC",$EA78*$EB78*SUMPRODUCT(OFFSET($AC78,0,MAX(0,DH$4-$DZ78-$CA$4+1),1,MIN($DZ78,DH$4-$CA$4+1)),OFFSET(Escalation!$K$24,($Y78-1)*(Escalation!$I$22+1)+DH$4-SSSModel!$C$3+1,MAX(0,DH$4-$DZ78-$CA$4+1),1,MIN($DZ78,DH$4-$CA$4+1))),
     IF(SSSModel!$C$4="PV",BJ78*$EA78*(1+SSSModel!$C$2),
     IF(SSSModel!$C$4="FCR",$EC78*SUM(OFFSET($AC78,0,MAX(DH$4-$AC$4-$DZ78+1,0),1,MIN($DZ78,DH$4-$AC$4+1))),0)))),
SUM($AC78:$BZ78)*
     IF(SSSModel!$C$4="RR",OFFSET(Profiles!$K$2,$Z78,MAX(Profiles!$C$2,BJ$4-$W78)),
     IF(SSSModel!$C$4="ECC",$EA78*$EB78*IF(MAX(Escalation!$C$2,BJ$4-$W78)&gt;$DZ78-1,0,OFFSET(Escalation!$K$2,$Y78,MAX(Escalation!$C$2,BJ$4-$W78))),
     IF(SSSModel!$C$4="PV",IF(DH$4=$W78,$EA78*(1+SSSModel!$C$2),0),
     IF(SSSModel!$C$4="FCR",IF(AND(DH$4&gt;=$W78,OFFSET(Profiles!$K$2,$Z78,MAX(Profiles!$C$2,BJ$4-$W78))&gt;0),$EC78,0),0))))))</f>
        <v>0</v>
      </c>
      <c r="DI78" s="135">
        <f ca="1">IF(OR($Z78=0,SSSModel!$C$4="CF"),BK78,
IF(LEFT($V78,3)="ON_",
     IF(SSSModel!$C$4="RR",SUMPRODUCT(OFFSET($AC78,0,0,1,$CB$2),OFFSET(Profiles!$K$28,($Z78-1)*(Profiles!$I$26+1)+DI$4-SSSModel!$C$3+1,0,1,$CB$2)),
     IF(SSSModel!$C$4="ECC",$EA78*$EB78*SUMPRODUCT(OFFSET($AC78,0,MAX(0,DI$4-$DZ78-$CA$4+1),1,MIN($DZ78,DI$4-$CA$4+1)),OFFSET(Escalation!$K$24,($Y78-1)*(Escalation!$I$22+1)+DI$4-SSSModel!$C$3+1,MAX(0,DI$4-$DZ78-$CA$4+1),1,MIN($DZ78,DI$4-$CA$4+1))),
     IF(SSSModel!$C$4="PV",BK78*$EA78*(1+SSSModel!$C$2),
     IF(SSSModel!$C$4="FCR",$EC78*SUM(OFFSET($AC78,0,MAX(DI$4-$AC$4-$DZ78+1,0),1,MIN($DZ78,DI$4-$AC$4+1))),0)))),
SUM($AC78:$BZ78)*
     IF(SSSModel!$C$4="RR",OFFSET(Profiles!$K$2,$Z78,MAX(Profiles!$C$2,BK$4-$W78)),
     IF(SSSModel!$C$4="ECC",$EA78*$EB78*IF(MAX(Escalation!$C$2,BK$4-$W78)&gt;$DZ78-1,0,OFFSET(Escalation!$K$2,$Y78,MAX(Escalation!$C$2,BK$4-$W78))),
     IF(SSSModel!$C$4="PV",IF(DI$4=$W78,$EA78*(1+SSSModel!$C$2),0),
     IF(SSSModel!$C$4="FCR",IF(AND(DI$4&gt;=$W78,OFFSET(Profiles!$K$2,$Z78,MAX(Profiles!$C$2,BK$4-$W78))&gt;0),$EC78,0),0))))))</f>
        <v>0</v>
      </c>
      <c r="DJ78" s="135">
        <f ca="1">IF(OR($Z78=0,SSSModel!$C$4="CF"),BL78,
IF(LEFT($V78,3)="ON_",
     IF(SSSModel!$C$4="RR",SUMPRODUCT(OFFSET($AC78,0,0,1,$CB$2),OFFSET(Profiles!$K$28,($Z78-1)*(Profiles!$I$26+1)+DJ$4-SSSModel!$C$3+1,0,1,$CB$2)),
     IF(SSSModel!$C$4="ECC",$EA78*$EB78*SUMPRODUCT(OFFSET($AC78,0,MAX(0,DJ$4-$DZ78-$CA$4+1),1,MIN($DZ78,DJ$4-$CA$4+1)),OFFSET(Escalation!$K$24,($Y78-1)*(Escalation!$I$22+1)+DJ$4-SSSModel!$C$3+1,MAX(0,DJ$4-$DZ78-$CA$4+1),1,MIN($DZ78,DJ$4-$CA$4+1))),
     IF(SSSModel!$C$4="PV",BL78*$EA78*(1+SSSModel!$C$2),
     IF(SSSModel!$C$4="FCR",$EC78*SUM(OFFSET($AC78,0,MAX(DJ$4-$AC$4-$DZ78+1,0),1,MIN($DZ78,DJ$4-$AC$4+1))),0)))),
SUM($AC78:$BZ78)*
     IF(SSSModel!$C$4="RR",OFFSET(Profiles!$K$2,$Z78,MAX(Profiles!$C$2,BL$4-$W78)),
     IF(SSSModel!$C$4="ECC",$EA78*$EB78*IF(MAX(Escalation!$C$2,BL$4-$W78)&gt;$DZ78-1,0,OFFSET(Escalation!$K$2,$Y78,MAX(Escalation!$C$2,BL$4-$W78))),
     IF(SSSModel!$C$4="PV",IF(DJ$4=$W78,$EA78*(1+SSSModel!$C$2),0),
     IF(SSSModel!$C$4="FCR",IF(AND(DJ$4&gt;=$W78,OFFSET(Profiles!$K$2,$Z78,MAX(Profiles!$C$2,BL$4-$W78))&gt;0),$EC78,0),0))))))</f>
        <v>0</v>
      </c>
      <c r="DK78" s="135">
        <f ca="1">IF(OR($Z78=0,SSSModel!$C$4="CF"),BM78,
IF(LEFT($V78,3)="ON_",
     IF(SSSModel!$C$4="RR",SUMPRODUCT(OFFSET($AC78,0,0,1,$CB$2),OFFSET(Profiles!$K$28,($Z78-1)*(Profiles!$I$26+1)+DK$4-SSSModel!$C$3+1,0,1,$CB$2)),
     IF(SSSModel!$C$4="ECC",$EA78*$EB78*SUMPRODUCT(OFFSET($AC78,0,MAX(0,DK$4-$DZ78-$CA$4+1),1,MIN($DZ78,DK$4-$CA$4+1)),OFFSET(Escalation!$K$24,($Y78-1)*(Escalation!$I$22+1)+DK$4-SSSModel!$C$3+1,MAX(0,DK$4-$DZ78-$CA$4+1),1,MIN($DZ78,DK$4-$CA$4+1))),
     IF(SSSModel!$C$4="PV",BM78*$EA78*(1+SSSModel!$C$2),
     IF(SSSModel!$C$4="FCR",$EC78*SUM(OFFSET($AC78,0,MAX(DK$4-$AC$4-$DZ78+1,0),1,MIN($DZ78,DK$4-$AC$4+1))),0)))),
SUM($AC78:$BZ78)*
     IF(SSSModel!$C$4="RR",OFFSET(Profiles!$K$2,$Z78,MAX(Profiles!$C$2,BM$4-$W78)),
     IF(SSSModel!$C$4="ECC",$EA78*$EB78*IF(MAX(Escalation!$C$2,BM$4-$W78)&gt;$DZ78-1,0,OFFSET(Escalation!$K$2,$Y78,MAX(Escalation!$C$2,BM$4-$W78))),
     IF(SSSModel!$C$4="PV",IF(DK$4=$W78,$EA78*(1+SSSModel!$C$2),0),
     IF(SSSModel!$C$4="FCR",IF(AND(DK$4&gt;=$W78,OFFSET(Profiles!$K$2,$Z78,MAX(Profiles!$C$2,BM$4-$W78))&gt;0),$EC78,0),0))))))</f>
        <v>0</v>
      </c>
      <c r="DL78" s="135">
        <f ca="1">IF(OR($Z78=0,SSSModel!$C$4="CF"),BN78,
IF(LEFT($V78,3)="ON_",
     IF(SSSModel!$C$4="RR",SUMPRODUCT(OFFSET($AC78,0,0,1,$CB$2),OFFSET(Profiles!$K$28,($Z78-1)*(Profiles!$I$26+1)+DL$4-SSSModel!$C$3+1,0,1,$CB$2)),
     IF(SSSModel!$C$4="ECC",$EA78*$EB78*SUMPRODUCT(OFFSET($AC78,0,MAX(0,DL$4-$DZ78-$CA$4+1),1,MIN($DZ78,DL$4-$CA$4+1)),OFFSET(Escalation!$K$24,($Y78-1)*(Escalation!$I$22+1)+DL$4-SSSModel!$C$3+1,MAX(0,DL$4-$DZ78-$CA$4+1),1,MIN($DZ78,DL$4-$CA$4+1))),
     IF(SSSModel!$C$4="PV",BN78*$EA78*(1+SSSModel!$C$2),
     IF(SSSModel!$C$4="FCR",$EC78*SUM(OFFSET($AC78,0,MAX(DL$4-$AC$4-$DZ78+1,0),1,MIN($DZ78,DL$4-$AC$4+1))),0)))),
SUM($AC78:$BZ78)*
     IF(SSSModel!$C$4="RR",OFFSET(Profiles!$K$2,$Z78,MAX(Profiles!$C$2,BN$4-$W78)),
     IF(SSSModel!$C$4="ECC",$EA78*$EB78*IF(MAX(Escalation!$C$2,BN$4-$W78)&gt;$DZ78-1,0,OFFSET(Escalation!$K$2,$Y78,MAX(Escalation!$C$2,BN$4-$W78))),
     IF(SSSModel!$C$4="PV",IF(DL$4=$W78,$EA78*(1+SSSModel!$C$2),0),
     IF(SSSModel!$C$4="FCR",IF(AND(DL$4&gt;=$W78,OFFSET(Profiles!$K$2,$Z78,MAX(Profiles!$C$2,BN$4-$W78))&gt;0),$EC78,0),0))))))</f>
        <v>0</v>
      </c>
      <c r="DM78" s="135">
        <f ca="1">IF(OR($Z78=0,SSSModel!$C$4="CF"),BO78,
IF(LEFT($V78,3)="ON_",
     IF(SSSModel!$C$4="RR",SUMPRODUCT(OFFSET($AC78,0,0,1,$CB$2),OFFSET(Profiles!$K$28,($Z78-1)*(Profiles!$I$26+1)+DM$4-SSSModel!$C$3+1,0,1,$CB$2)),
     IF(SSSModel!$C$4="ECC",$EA78*$EB78*SUMPRODUCT(OFFSET($AC78,0,MAX(0,DM$4-$DZ78-$CA$4+1),1,MIN($DZ78,DM$4-$CA$4+1)),OFFSET(Escalation!$K$24,($Y78-1)*(Escalation!$I$22+1)+DM$4-SSSModel!$C$3+1,MAX(0,DM$4-$DZ78-$CA$4+1),1,MIN($DZ78,DM$4-$CA$4+1))),
     IF(SSSModel!$C$4="PV",BO78*$EA78*(1+SSSModel!$C$2),
     IF(SSSModel!$C$4="FCR",$EC78*SUM(OFFSET($AC78,0,MAX(DM$4-$AC$4-$DZ78+1,0),1,MIN($DZ78,DM$4-$AC$4+1))),0)))),
SUM($AC78:$BZ78)*
     IF(SSSModel!$C$4="RR",OFFSET(Profiles!$K$2,$Z78,MAX(Profiles!$C$2,BO$4-$W78)),
     IF(SSSModel!$C$4="ECC",$EA78*$EB78*IF(MAX(Escalation!$C$2,BO$4-$W78)&gt;$DZ78-1,0,OFFSET(Escalation!$K$2,$Y78,MAX(Escalation!$C$2,BO$4-$W78))),
     IF(SSSModel!$C$4="PV",IF(DM$4=$W78,$EA78*(1+SSSModel!$C$2),0),
     IF(SSSModel!$C$4="FCR",IF(AND(DM$4&gt;=$W78,OFFSET(Profiles!$K$2,$Z78,MAX(Profiles!$C$2,BO$4-$W78))&gt;0),$EC78,0),0))))))</f>
        <v>0</v>
      </c>
      <c r="DN78" s="135">
        <f ca="1">IF(OR($Z78=0,SSSModel!$C$4="CF"),BP78,
IF(LEFT($V78,3)="ON_",
     IF(SSSModel!$C$4="RR",SUMPRODUCT(OFFSET($AC78,0,0,1,$CB$2),OFFSET(Profiles!$K$28,($Z78-1)*(Profiles!$I$26+1)+DN$4-SSSModel!$C$3+1,0,1,$CB$2)),
     IF(SSSModel!$C$4="ECC",$EA78*$EB78*SUMPRODUCT(OFFSET($AC78,0,MAX(0,DN$4-$DZ78-$CA$4+1),1,MIN($DZ78,DN$4-$CA$4+1)),OFFSET(Escalation!$K$24,($Y78-1)*(Escalation!$I$22+1)+DN$4-SSSModel!$C$3+1,MAX(0,DN$4-$DZ78-$CA$4+1),1,MIN($DZ78,DN$4-$CA$4+1))),
     IF(SSSModel!$C$4="PV",BP78*$EA78*(1+SSSModel!$C$2),
     IF(SSSModel!$C$4="FCR",$EC78*SUM(OFFSET($AC78,0,MAX(DN$4-$AC$4-$DZ78+1,0),1,MIN($DZ78,DN$4-$AC$4+1))),0)))),
SUM($AC78:$BZ78)*
     IF(SSSModel!$C$4="RR",OFFSET(Profiles!$K$2,$Z78,MAX(Profiles!$C$2,BP$4-$W78)),
     IF(SSSModel!$C$4="ECC",$EA78*$EB78*IF(MAX(Escalation!$C$2,BP$4-$W78)&gt;$DZ78-1,0,OFFSET(Escalation!$K$2,$Y78,MAX(Escalation!$C$2,BP$4-$W78))),
     IF(SSSModel!$C$4="PV",IF(DN$4=$W78,$EA78*(1+SSSModel!$C$2),0),
     IF(SSSModel!$C$4="FCR",IF(AND(DN$4&gt;=$W78,OFFSET(Profiles!$K$2,$Z78,MAX(Profiles!$C$2,BP$4-$W78))&gt;0),$EC78,0),0))))))</f>
        <v>0</v>
      </c>
      <c r="DO78" s="135">
        <f ca="1">IF(OR($Z78=0,SSSModel!$C$4="CF"),BQ78,
IF(LEFT($V78,3)="ON_",
     IF(SSSModel!$C$4="RR",SUMPRODUCT(OFFSET($AC78,0,0,1,$CB$2),OFFSET(Profiles!$K$28,($Z78-1)*(Profiles!$I$26+1)+DO$4-SSSModel!$C$3+1,0,1,$CB$2)),
     IF(SSSModel!$C$4="ECC",$EA78*$EB78*SUMPRODUCT(OFFSET($AC78,0,MAX(0,DO$4-$DZ78-$CA$4+1),1,MIN($DZ78,DO$4-$CA$4+1)),OFFSET(Escalation!$K$24,($Y78-1)*(Escalation!$I$22+1)+DO$4-SSSModel!$C$3+1,MAX(0,DO$4-$DZ78-$CA$4+1),1,MIN($DZ78,DO$4-$CA$4+1))),
     IF(SSSModel!$C$4="PV",BQ78*$EA78*(1+SSSModel!$C$2),
     IF(SSSModel!$C$4="FCR",$EC78*SUM(OFFSET($AC78,0,MAX(DO$4-$AC$4-$DZ78+1,0),1,MIN($DZ78,DO$4-$AC$4+1))),0)))),
SUM($AC78:$BZ78)*
     IF(SSSModel!$C$4="RR",OFFSET(Profiles!$K$2,$Z78,MAX(Profiles!$C$2,BQ$4-$W78)),
     IF(SSSModel!$C$4="ECC",$EA78*$EB78*IF(MAX(Escalation!$C$2,BQ$4-$W78)&gt;$DZ78-1,0,OFFSET(Escalation!$K$2,$Y78,MAX(Escalation!$C$2,BQ$4-$W78))),
     IF(SSSModel!$C$4="PV",IF(DO$4=$W78,$EA78*(1+SSSModel!$C$2),0),
     IF(SSSModel!$C$4="FCR",IF(AND(DO$4&gt;=$W78,OFFSET(Profiles!$K$2,$Z78,MAX(Profiles!$C$2,BQ$4-$W78))&gt;0),$EC78,0),0))))))</f>
        <v>0</v>
      </c>
      <c r="DP78" s="135">
        <f ca="1">IF(OR($Z78=0,SSSModel!$C$4="CF"),BR78,
IF(LEFT($V78,3)="ON_",
     IF(SSSModel!$C$4="RR",SUMPRODUCT(OFFSET($AC78,0,0,1,$CB$2),OFFSET(Profiles!$K$28,($Z78-1)*(Profiles!$I$26+1)+DP$4-SSSModel!$C$3+1,0,1,$CB$2)),
     IF(SSSModel!$C$4="ECC",$EA78*$EB78*SUMPRODUCT(OFFSET($AC78,0,MAX(0,DP$4-$DZ78-$CA$4+1),1,MIN($DZ78,DP$4-$CA$4+1)),OFFSET(Escalation!$K$24,($Y78-1)*(Escalation!$I$22+1)+DP$4-SSSModel!$C$3+1,MAX(0,DP$4-$DZ78-$CA$4+1),1,MIN($DZ78,DP$4-$CA$4+1))),
     IF(SSSModel!$C$4="PV",BR78*$EA78*(1+SSSModel!$C$2),
     IF(SSSModel!$C$4="FCR",$EC78*SUM(OFFSET($AC78,0,MAX(DP$4-$AC$4-$DZ78+1,0),1,MIN($DZ78,DP$4-$AC$4+1))),0)))),
SUM($AC78:$BZ78)*
     IF(SSSModel!$C$4="RR",OFFSET(Profiles!$K$2,$Z78,MAX(Profiles!$C$2,BR$4-$W78)),
     IF(SSSModel!$C$4="ECC",$EA78*$EB78*IF(MAX(Escalation!$C$2,BR$4-$W78)&gt;$DZ78-1,0,OFFSET(Escalation!$K$2,$Y78,MAX(Escalation!$C$2,BR$4-$W78))),
     IF(SSSModel!$C$4="PV",IF(DP$4=$W78,$EA78*(1+SSSModel!$C$2),0),
     IF(SSSModel!$C$4="FCR",IF(AND(DP$4&gt;=$W78,OFFSET(Profiles!$K$2,$Z78,MAX(Profiles!$C$2,BR$4-$W78))&gt;0),$EC78,0),0))))))</f>
        <v>0</v>
      </c>
      <c r="DQ78" s="135">
        <f ca="1">IF(OR($Z78=0,SSSModel!$C$4="CF"),BS78,
IF(LEFT($V78,3)="ON_",
     IF(SSSModel!$C$4="RR",SUMPRODUCT(OFFSET($AC78,0,0,1,$CB$2),OFFSET(Profiles!$K$28,($Z78-1)*(Profiles!$I$26+1)+DQ$4-SSSModel!$C$3+1,0,1,$CB$2)),
     IF(SSSModel!$C$4="ECC",$EA78*$EB78*SUMPRODUCT(OFFSET($AC78,0,MAX(0,DQ$4-$DZ78-$CA$4+1),1,MIN($DZ78,DQ$4-$CA$4+1)),OFFSET(Escalation!$K$24,($Y78-1)*(Escalation!$I$22+1)+DQ$4-SSSModel!$C$3+1,MAX(0,DQ$4-$DZ78-$CA$4+1),1,MIN($DZ78,DQ$4-$CA$4+1))),
     IF(SSSModel!$C$4="PV",BS78*$EA78*(1+SSSModel!$C$2),
     IF(SSSModel!$C$4="FCR",$EC78*SUM(OFFSET($AC78,0,MAX(DQ$4-$AC$4-$DZ78+1,0),1,MIN($DZ78,DQ$4-$AC$4+1))),0)))),
SUM($AC78:$BZ78)*
     IF(SSSModel!$C$4="RR",OFFSET(Profiles!$K$2,$Z78,MAX(Profiles!$C$2,BS$4-$W78)),
     IF(SSSModel!$C$4="ECC",$EA78*$EB78*IF(MAX(Escalation!$C$2,BS$4-$W78)&gt;$DZ78-1,0,OFFSET(Escalation!$K$2,$Y78,MAX(Escalation!$C$2,BS$4-$W78))),
     IF(SSSModel!$C$4="PV",IF(DQ$4=$W78,$EA78*(1+SSSModel!$C$2),0),
     IF(SSSModel!$C$4="FCR",IF(AND(DQ$4&gt;=$W78,OFFSET(Profiles!$K$2,$Z78,MAX(Profiles!$C$2,BS$4-$W78))&gt;0),$EC78,0),0))))))</f>
        <v>0</v>
      </c>
      <c r="DR78" s="135">
        <f ca="1">IF(OR($Z78=0,SSSModel!$C$4="CF"),BT78,
IF(LEFT($V78,3)="ON_",
     IF(SSSModel!$C$4="RR",SUMPRODUCT(OFFSET($AC78,0,0,1,$CB$2),OFFSET(Profiles!$K$28,($Z78-1)*(Profiles!$I$26+1)+DR$4-SSSModel!$C$3+1,0,1,$CB$2)),
     IF(SSSModel!$C$4="ECC",$EA78*$EB78*SUMPRODUCT(OFFSET($AC78,0,MAX(0,DR$4-$DZ78-$CA$4+1),1,MIN($DZ78,DR$4-$CA$4+1)),OFFSET(Escalation!$K$24,($Y78-1)*(Escalation!$I$22+1)+DR$4-SSSModel!$C$3+1,MAX(0,DR$4-$DZ78-$CA$4+1),1,MIN($DZ78,DR$4-$CA$4+1))),
     IF(SSSModel!$C$4="PV",BT78*$EA78*(1+SSSModel!$C$2),
     IF(SSSModel!$C$4="FCR",$EC78*SUM(OFFSET($AC78,0,MAX(DR$4-$AC$4-$DZ78+1,0),1,MIN($DZ78,DR$4-$AC$4+1))),0)))),
SUM($AC78:$BZ78)*
     IF(SSSModel!$C$4="RR",OFFSET(Profiles!$K$2,$Z78,MAX(Profiles!$C$2,BT$4-$W78)),
     IF(SSSModel!$C$4="ECC",$EA78*$EB78*IF(MAX(Escalation!$C$2,BT$4-$W78)&gt;$DZ78-1,0,OFFSET(Escalation!$K$2,$Y78,MAX(Escalation!$C$2,BT$4-$W78))),
     IF(SSSModel!$C$4="PV",IF(DR$4=$W78,$EA78*(1+SSSModel!$C$2),0),
     IF(SSSModel!$C$4="FCR",IF(AND(DR$4&gt;=$W78,OFFSET(Profiles!$K$2,$Z78,MAX(Profiles!$C$2,BT$4-$W78))&gt;0),$EC78,0),0))))))</f>
        <v>0</v>
      </c>
      <c r="DS78" s="135">
        <f ca="1">IF(OR($Z78=0,SSSModel!$C$4="CF"),BU78,
IF(LEFT($V78,3)="ON_",
     IF(SSSModel!$C$4="RR",SUMPRODUCT(OFFSET($AC78,0,0,1,$CB$2),OFFSET(Profiles!$K$28,($Z78-1)*(Profiles!$I$26+1)+DS$4-SSSModel!$C$3+1,0,1,$CB$2)),
     IF(SSSModel!$C$4="ECC",$EA78*$EB78*SUMPRODUCT(OFFSET($AC78,0,MAX(0,DS$4-$DZ78-$CA$4+1),1,MIN($DZ78,DS$4-$CA$4+1)),OFFSET(Escalation!$K$24,($Y78-1)*(Escalation!$I$22+1)+DS$4-SSSModel!$C$3+1,MAX(0,DS$4-$DZ78-$CA$4+1),1,MIN($DZ78,DS$4-$CA$4+1))),
     IF(SSSModel!$C$4="PV",BU78*$EA78*(1+SSSModel!$C$2),
     IF(SSSModel!$C$4="FCR",$EC78*SUM(OFFSET($AC78,0,MAX(DS$4-$AC$4-$DZ78+1,0),1,MIN($DZ78,DS$4-$AC$4+1))),0)))),
SUM($AC78:$BZ78)*
     IF(SSSModel!$C$4="RR",OFFSET(Profiles!$K$2,$Z78,MAX(Profiles!$C$2,BU$4-$W78)),
     IF(SSSModel!$C$4="ECC",$EA78*$EB78*IF(MAX(Escalation!$C$2,BU$4-$W78)&gt;$DZ78-1,0,OFFSET(Escalation!$K$2,$Y78,MAX(Escalation!$C$2,BU$4-$W78))),
     IF(SSSModel!$C$4="PV",IF(DS$4=$W78,$EA78*(1+SSSModel!$C$2),0),
     IF(SSSModel!$C$4="FCR",IF(AND(DS$4&gt;=$W78,OFFSET(Profiles!$K$2,$Z78,MAX(Profiles!$C$2,BU$4-$W78))&gt;0),$EC78,0),0))))))</f>
        <v>0</v>
      </c>
      <c r="DT78" s="135">
        <f ca="1">IF(OR($Z78=0,SSSModel!$C$4="CF"),BV78,
IF(LEFT($V78,3)="ON_",
     IF(SSSModel!$C$4="RR",SUMPRODUCT(OFFSET($AC78,0,0,1,$CB$2),OFFSET(Profiles!$K$28,($Z78-1)*(Profiles!$I$26+1)+DT$4-SSSModel!$C$3+1,0,1,$CB$2)),
     IF(SSSModel!$C$4="ECC",$EA78*$EB78*SUMPRODUCT(OFFSET($AC78,0,MAX(0,DT$4-$DZ78-$CA$4+1),1,MIN($DZ78,DT$4-$CA$4+1)),OFFSET(Escalation!$K$24,($Y78-1)*(Escalation!$I$22+1)+DT$4-SSSModel!$C$3+1,MAX(0,DT$4-$DZ78-$CA$4+1),1,MIN($DZ78,DT$4-$CA$4+1))),
     IF(SSSModel!$C$4="PV",BV78*$EA78*(1+SSSModel!$C$2),
     IF(SSSModel!$C$4="FCR",$EC78*SUM(OFFSET($AC78,0,MAX(DT$4-$AC$4-$DZ78+1,0),1,MIN($DZ78,DT$4-$AC$4+1))),0)))),
SUM($AC78:$BZ78)*
     IF(SSSModel!$C$4="RR",OFFSET(Profiles!$K$2,$Z78,MAX(Profiles!$C$2,BV$4-$W78)),
     IF(SSSModel!$C$4="ECC",$EA78*$EB78*IF(MAX(Escalation!$C$2,BV$4-$W78)&gt;$DZ78-1,0,OFFSET(Escalation!$K$2,$Y78,MAX(Escalation!$C$2,BV$4-$W78))),
     IF(SSSModel!$C$4="PV",IF(DT$4=$W78,$EA78*(1+SSSModel!$C$2),0),
     IF(SSSModel!$C$4="FCR",IF(AND(DT$4&gt;=$W78,OFFSET(Profiles!$K$2,$Z78,MAX(Profiles!$C$2,BV$4-$W78))&gt;0),$EC78,0),0))))))</f>
        <v>0</v>
      </c>
      <c r="DU78" s="135">
        <f ca="1">IF(OR($Z78=0,SSSModel!$C$4="CF"),BW78,
IF(LEFT($V78,3)="ON_",
     IF(SSSModel!$C$4="RR",SUMPRODUCT(OFFSET($AC78,0,0,1,$CB$2),OFFSET(Profiles!$K$28,($Z78-1)*(Profiles!$I$26+1)+DU$4-SSSModel!$C$3+1,0,1,$CB$2)),
     IF(SSSModel!$C$4="ECC",$EA78*$EB78*SUMPRODUCT(OFFSET($AC78,0,MAX(0,DU$4-$DZ78-$CA$4+1),1,MIN($DZ78,DU$4-$CA$4+1)),OFFSET(Escalation!$K$24,($Y78-1)*(Escalation!$I$22+1)+DU$4-SSSModel!$C$3+1,MAX(0,DU$4-$DZ78-$CA$4+1),1,MIN($DZ78,DU$4-$CA$4+1))),
     IF(SSSModel!$C$4="PV",BW78*$EA78*(1+SSSModel!$C$2),
     IF(SSSModel!$C$4="FCR",$EC78*SUM(OFFSET($AC78,0,MAX(DU$4-$AC$4-$DZ78+1,0),1,MIN($DZ78,DU$4-$AC$4+1))),0)))),
SUM($AC78:$BZ78)*
     IF(SSSModel!$C$4="RR",OFFSET(Profiles!$K$2,$Z78,MAX(Profiles!$C$2,BW$4-$W78)),
     IF(SSSModel!$C$4="ECC",$EA78*$EB78*IF(MAX(Escalation!$C$2,BW$4-$W78)&gt;$DZ78-1,0,OFFSET(Escalation!$K$2,$Y78,MAX(Escalation!$C$2,BW$4-$W78))),
     IF(SSSModel!$C$4="PV",IF(DU$4=$W78,$EA78*(1+SSSModel!$C$2),0),
     IF(SSSModel!$C$4="FCR",IF(AND(DU$4&gt;=$W78,OFFSET(Profiles!$K$2,$Z78,MAX(Profiles!$C$2,BW$4-$W78))&gt;0),$EC78,0),0))))))</f>
        <v>0</v>
      </c>
      <c r="DV78" s="136">
        <f ca="1">IF(OR($Z78=0,SSSModel!$C$4="CF"),BX78,
IF(LEFT($V78,3)="ON_",
     IF(SSSModel!$C$4="RR",SUMPRODUCT(OFFSET($AC78,0,0,1,$CB$2),OFFSET(Profiles!$K$28,($Z78-1)*(Profiles!$I$26+1)+DV$4-SSSModel!$C$3+1,0,1,$CB$2)),
     IF(SSSModel!$C$4="ECC",$EA78*$EB78*SUMPRODUCT(OFFSET($AC78,0,MAX(0,DV$4-$DZ78-$CA$4+1),1,MIN($DZ78,DV$4-$CA$4+1)),OFFSET(Escalation!$K$24,($Y78-1)*(Escalation!$I$22+1)+DV$4-SSSModel!$C$3+1,MAX(0,DV$4-$DZ78-$CA$4+1),1,MIN($DZ78,DV$4-$CA$4+1))),
     IF(SSSModel!$C$4="PV",BX78*$EA78*(1+SSSModel!$C$2),
     IF(SSSModel!$C$4="FCR",$EC78*SUM(OFFSET($AC78,0,MAX(DV$4-$AC$4-$DZ78+1,0),1,MIN($DZ78,DV$4-$AC$4+1))),0)))),
SUM($AC78:$BZ78)*
     IF(SSSModel!$C$4="RR",OFFSET(Profiles!$K$2,$Z78,MAX(Profiles!$C$2,BX$4-$W78)),
     IF(SSSModel!$C$4="ECC",$EA78*$EB78*IF(MAX(Escalation!$C$2,BX$4-$W78)&gt;$DZ78-1,0,OFFSET(Escalation!$K$2,$Y78,MAX(Escalation!$C$2,BX$4-$W78))),
     IF(SSSModel!$C$4="PV",IF(DV$4=$W78,$EA78*(1+SSSModel!$C$2),0),
     IF(SSSModel!$C$4="FCR",IF(AND(DV$4&gt;=$W78,OFFSET(Profiles!$K$2,$Z78,MAX(Profiles!$C$2,BX$4-$W78))&gt;0),$EC78,0),0))))))</f>
        <v>0</v>
      </c>
      <c r="DW78" s="136">
        <f ca="1">IF(OR($Z78=0,SSSModel!$C$4="CF"),BY78,
IF(LEFT($V78,3)="ON_",
     IF(SSSModel!$C$4="RR",SUMPRODUCT(OFFSET($AC78,0,0,1,$CB$2),OFFSET(Profiles!$K$28,($Z78-1)*(Profiles!$I$26+1)+DW$4-SSSModel!$C$3+1,0,1,$CB$2)),
     IF(SSSModel!$C$4="ECC",$EA78*$EB78*SUMPRODUCT(OFFSET($AC78,0,MAX(0,DW$4-$DZ78-$CA$4+1),1,MIN($DZ78,DW$4-$CA$4+1)),OFFSET(Escalation!$K$24,($Y78-1)*(Escalation!$I$22+1)+DW$4-SSSModel!$C$3+1,MAX(0,DW$4-$DZ78-$CA$4+1),1,MIN($DZ78,DW$4-$CA$4+1))),
     IF(SSSModel!$C$4="PV",BY78*$EA78*(1+SSSModel!$C$2),
     IF(SSSModel!$C$4="FCR",$EC78*SUM(OFFSET($AC78,0,MAX(DW$4-$AC$4-$DZ78+1,0),1,MIN($DZ78,DW$4-$AC$4+1))),0)))),
SUM($AC78:$BZ78)*
     IF(SSSModel!$C$4="RR",OFFSET(Profiles!$K$2,$Z78,MAX(Profiles!$C$2,BY$4-$W78)),
     IF(SSSModel!$C$4="ECC",$EA78*$EB78*IF(MAX(Escalation!$C$2,BY$4-$W78)&gt;$DZ78-1,0,OFFSET(Escalation!$K$2,$Y78,MAX(Escalation!$C$2,BY$4-$W78))),
     IF(SSSModel!$C$4="PV",IF(DW$4=$W78,$EA78*(1+SSSModel!$C$2),0),
     IF(SSSModel!$C$4="FCR",IF(AND(DW$4&gt;=$W78,OFFSET(Profiles!$K$2,$Z78,MAX(Profiles!$C$2,BY$4-$W78))&gt;0),$EC78,0),0))))))</f>
        <v>0</v>
      </c>
      <c r="DX78" s="136">
        <f ca="1">IF(OR($Z78=0,SSSModel!$C$4="CF"),BZ78,
IF(LEFT($V78,3)="ON_",
     IF(SSSModel!$C$4="RR",SUMPRODUCT(OFFSET($AC78,0,0,1,$CB$2),OFFSET(Profiles!$K$28,($Z78-1)*(Profiles!$I$26+1)+DX$4-SSSModel!$C$3+1,0,1,$CB$2)),
     IF(SSSModel!$C$4="ECC",$EA78*$EB78*SUMPRODUCT(OFFSET($AC78,0,MAX(0,DX$4-$DZ78-$CA$4+1),1,MIN($DZ78,DX$4-$CA$4+1)),OFFSET(Escalation!$K$24,($Y78-1)*(Escalation!$I$22+1)+DX$4-SSSModel!$C$3+1,MAX(0,DX$4-$DZ78-$CA$4+1),1,MIN($DZ78,DX$4-$CA$4+1))),
     IF(SSSModel!$C$4="PV",BZ78*$EA78*(1+SSSModel!$C$2),
     IF(SSSModel!$C$4="FCR",$EC78*SUM(OFFSET($AC78,0,MAX(DX$4-$AC$4-$DZ78+1,0),1,MIN($DZ78,DX$4-$AC$4+1))),0)))),
SUM($AC78:$BZ78)*
     IF(SSSModel!$C$4="RR",OFFSET(Profiles!$K$2,$Z78,MAX(Profiles!$C$2,BZ$4-$W78)),
     IF(SSSModel!$C$4="ECC",$EA78*$EB78*IF(MAX(Escalation!$C$2,BZ$4-$W78)&gt;$DZ78-1,0,OFFSET(Escalation!$K$2,$Y78,MAX(Escalation!$C$2,BZ$4-$W78))),
     IF(SSSModel!$C$4="PV",IF(DX$4=$W78,$EA78*(1+SSSModel!$C$2),0),
     IF(SSSModel!$C$4="FCR",IF(AND(DX$4&gt;=$W78,OFFSET(Profiles!$K$2,$Z78,MAX(Profiles!$C$2,BZ$4-$W78))&gt;0),$EC78,0),0))))))</f>
        <v>0</v>
      </c>
      <c r="DY78" s="82">
        <f ca="1">IF($Y78=0,0,OFFSET(Escalation!$B$2,$Y78,0))</f>
        <v>0</v>
      </c>
      <c r="DZ78" s="80">
        <f ca="1">IF($Z78=0,0,COUNTIF(OFFSET(Profiles!$K$2,$Z78,0,1,50),"&gt;0"))</f>
        <v>0</v>
      </c>
      <c r="EA78" s="137">
        <f ca="1">IF($Z78=0,0,SUMPRODUCT(Profiles!$C$20:$BH$20,OFFSET(Profiles!$C$2,$Z78,0,1,Profiles!$B$1)))</f>
        <v>0</v>
      </c>
      <c r="EB78" s="24">
        <f>IF($Z78=0,0,((1-(1+DY78)/(1+SSSModel!$C$2))/(1-((1+DY78)/(1+SSSModel!$C$2))^DZ78))*(1+SSSModel!$C$2))</f>
        <v>0</v>
      </c>
      <c r="EC78" s="24">
        <f>IF($Z78=0,0,-PMT(SSSModel!$C$2,DZ78,EA78))</f>
        <v>0</v>
      </c>
    </row>
    <row r="79" spans="3:133" x14ac:dyDescent="0.35">
      <c r="C79" s="18">
        <f t="shared" si="5"/>
        <v>8</v>
      </c>
      <c r="D79" s="18">
        <f t="shared" si="6"/>
        <v>5</v>
      </c>
      <c r="E79" s="18">
        <f t="shared" ca="1" si="10"/>
        <v>0</v>
      </c>
      <c r="G79" s="25" t="str">
        <f ca="1">IF($E79=0,"",OFFSET(Resources!B$26,$E79,0))</f>
        <v/>
      </c>
      <c r="H79" s="25" t="str">
        <f ca="1">IF($E79=0,"",OFFSET(Resources!C$26,$E79,0))</f>
        <v/>
      </c>
      <c r="I79" s="25" t="str">
        <f ca="1">IF($E79=0,"",OFFSET(Resources!$E$26,$E79,0))</f>
        <v/>
      </c>
      <c r="J79" s="16">
        <v>1</v>
      </c>
      <c r="K79" s="16" t="s">
        <v>150</v>
      </c>
      <c r="L79" s="25" t="str">
        <f ca="1">OFFSET(Resources!$CG$24,0,$C79-1)</f>
        <v>On-Going XM</v>
      </c>
      <c r="M79" s="25" t="str">
        <f ca="1">OFFSET(Resources!$CG$25,0,$C79-1)</f>
        <v>O&amp;M</v>
      </c>
      <c r="N79" s="1">
        <v>1</v>
      </c>
      <c r="O79" s="7">
        <f ca="1">IF($E79=0,0,OFFSET(Resources!$CG$26,$E79,$C79-1))</f>
        <v>0</v>
      </c>
      <c r="P79" s="25" t="str">
        <f ca="1">OFFSET(Resources!$CG$26,0,$C79-1)</f>
        <v>$/Yr</v>
      </c>
      <c r="Q79" s="18">
        <f ca="1">IF($E79=0,0,OFFSET(GenAlts!$W$4,$E79,$D79-1))</f>
        <v>0</v>
      </c>
      <c r="R79" s="1">
        <v>1</v>
      </c>
      <c r="S79" t="str">
        <f ca="1">IF($E79=0,"",OFFSET(Resources!$R$26,$E79,0))</f>
        <v/>
      </c>
      <c r="T79" s="1"/>
      <c r="U79" s="25">
        <f ca="1">IF($E79=0,0,OFFSET(Resources!$AB$26,$E79,($C79-1)*Resources!$CI$20))</f>
        <v>0</v>
      </c>
      <c r="V79" s="1"/>
      <c r="W79">
        <f t="shared" ca="1" si="11"/>
        <v>0</v>
      </c>
      <c r="X79">
        <f>IF(T79="",0,MATCH(T79,Profiles!$A$3:$A$22,0))</f>
        <v>0</v>
      </c>
      <c r="Y79" s="10">
        <f ca="1">IF(U79=0,0,MATCH(U79,Escalation!$A$3:$A$18,0))</f>
        <v>0</v>
      </c>
      <c r="Z79">
        <f>IF(V79="",0,MATCH(V79,Profiles!$A$3:$A$22,0))</f>
        <v>0</v>
      </c>
      <c r="AA79" s="8"/>
      <c r="AB79" s="8">
        <v>0</v>
      </c>
      <c r="AC79" s="72">
        <f ca="1">IF(OR(AC$4&lt;$Q79,AC$4&gt;$Q79+IF($S79="",1000,$S79)-1),0,IF(MOD(AC$4-$Q79,IF($R79="",1000,$R79))=0,$O79,0))*IF($Y79&gt;0,(1+INDEX(Escalation!$B$3:$B$18,$Y79,0))^(AC$4-SSSModel!$C$5),1)*IF($X79=0,1,OFFSET(Profiles!$K$2,$X79,MAX(Profiles!$C$2,AC$4-$Q79)))*IF($AA79=1,(1+SSSModel!#REF!),1)</f>
        <v>0</v>
      </c>
      <c r="AD79" s="72">
        <f ca="1">IF(OR(AD$4&lt;$Q79,AD$4&gt;$Q79+IF($S79="",1000,$S79)-1),0,IF(MOD(AD$4-$Q79,IF($R79="",1000,$R79))=0,$O79,0))*IF($Y79&gt;0,(1+INDEX(Escalation!$B$3:$B$18,$Y79,0))^(AD$4-SSSModel!$C$5),1)*IF($X79=0,1,OFFSET(Profiles!$K$2,$X79,MAX(Profiles!$C$2,AD$4-$Q79)))*IF($AA79=1,(1+SSSModel!#REF!),1)</f>
        <v>0</v>
      </c>
      <c r="AE79" s="72">
        <f ca="1">IF(OR(AE$4&lt;$Q79,AE$4&gt;$Q79+IF($S79="",1000,$S79)-1),0,IF(MOD(AE$4-$Q79,IF($R79="",1000,$R79))=0,$O79,0))*IF($Y79&gt;0,(1+INDEX(Escalation!$B$3:$B$18,$Y79,0))^(AE$4-SSSModel!$C$5),1)*IF($X79=0,1,OFFSET(Profiles!$K$2,$X79,MAX(Profiles!$C$2,AE$4-$Q79)))*IF($AA79=1,(1+SSSModel!#REF!),1)</f>
        <v>0</v>
      </c>
      <c r="AF79" s="72">
        <f ca="1">IF(OR(AF$4&lt;$Q79,AF$4&gt;$Q79+IF($S79="",1000,$S79)-1),0,IF(MOD(AF$4-$Q79,IF($R79="",1000,$R79))=0,$O79,0))*IF($Y79&gt;0,(1+INDEX(Escalation!$B$3:$B$18,$Y79,0))^(AF$4-SSSModel!$C$5),1)*IF($X79=0,1,OFFSET(Profiles!$K$2,$X79,MAX(Profiles!$C$2,AF$4-$Q79)))*IF($AA79=1,(1+SSSModel!#REF!),1)</f>
        <v>0</v>
      </c>
      <c r="AG79" s="72">
        <f ca="1">IF(OR(AG$4&lt;$Q79,AG$4&gt;$Q79+IF($S79="",1000,$S79)-1),0,IF(MOD(AG$4-$Q79,IF($R79="",1000,$R79))=0,$O79,0))*IF($Y79&gt;0,(1+INDEX(Escalation!$B$3:$B$18,$Y79,0))^(AG$4-SSSModel!$C$5),1)*IF($X79=0,1,OFFSET(Profiles!$K$2,$X79,MAX(Profiles!$C$2,AG$4-$Q79)))*IF($AA79=1,(1+SSSModel!#REF!),1)</f>
        <v>0</v>
      </c>
      <c r="AH79" s="72">
        <f ca="1">IF(OR(AH$4&lt;$Q79,AH$4&gt;$Q79+IF($S79="",1000,$S79)-1),0,IF(MOD(AH$4-$Q79,IF($R79="",1000,$R79))=0,$O79,0))*IF($Y79&gt;0,(1+INDEX(Escalation!$B$3:$B$18,$Y79,0))^(AH$4-SSSModel!$C$5),1)*IF($X79=0,1,OFFSET(Profiles!$K$2,$X79,MAX(Profiles!$C$2,AH$4-$Q79)))*IF($AA79=1,(1+SSSModel!#REF!),1)</f>
        <v>0</v>
      </c>
      <c r="AI79" s="72">
        <f ca="1">IF(OR(AI$4&lt;$Q79,AI$4&gt;$Q79+IF($S79="",1000,$S79)-1),0,IF(MOD(AI$4-$Q79,IF($R79="",1000,$R79))=0,$O79,0))*IF($Y79&gt;0,(1+INDEX(Escalation!$B$3:$B$18,$Y79,0))^(AI$4-SSSModel!$C$5),1)*IF($X79=0,1,OFFSET(Profiles!$K$2,$X79,MAX(Profiles!$C$2,AI$4-$Q79)))*IF($AA79=1,(1+SSSModel!#REF!),1)</f>
        <v>0</v>
      </c>
      <c r="AJ79" s="72">
        <f ca="1">IF(OR(AJ$4&lt;$Q79,AJ$4&gt;$Q79+IF($S79="",1000,$S79)-1),0,IF(MOD(AJ$4-$Q79,IF($R79="",1000,$R79))=0,$O79,0))*IF($Y79&gt;0,(1+INDEX(Escalation!$B$3:$B$18,$Y79,0))^(AJ$4-SSSModel!$C$5),1)*IF($X79=0,1,OFFSET(Profiles!$K$2,$X79,MAX(Profiles!$C$2,AJ$4-$Q79)))*IF($AA79=1,(1+SSSModel!#REF!),1)</f>
        <v>0</v>
      </c>
      <c r="AK79" s="72">
        <f ca="1">IF(OR(AK$4&lt;$Q79,AK$4&gt;$Q79+IF($S79="",1000,$S79)-1),0,IF(MOD(AK$4-$Q79,IF($R79="",1000,$R79))=0,$O79,0))*IF($Y79&gt;0,(1+INDEX(Escalation!$B$3:$B$18,$Y79,0))^(AK$4-SSSModel!$C$5),1)*IF($X79=0,1,OFFSET(Profiles!$K$2,$X79,MAX(Profiles!$C$2,AK$4-$Q79)))*IF($AA79=1,(1+SSSModel!#REF!),1)</f>
        <v>0</v>
      </c>
      <c r="AL79" s="72">
        <f ca="1">IF(OR(AL$4&lt;$Q79,AL$4&gt;$Q79+IF($S79="",1000,$S79)-1),0,IF(MOD(AL$4-$Q79,IF($R79="",1000,$R79))=0,$O79,0))*IF($Y79&gt;0,(1+INDEX(Escalation!$B$3:$B$18,$Y79,0))^(AL$4-SSSModel!$C$5),1)*IF($X79=0,1,OFFSET(Profiles!$K$2,$X79,MAX(Profiles!$C$2,AL$4-$Q79)))*IF($AA79=1,(1+SSSModel!#REF!),1)</f>
        <v>0</v>
      </c>
      <c r="AM79" s="72">
        <f ca="1">IF(OR(AM$4&lt;$Q79,AM$4&gt;$Q79+IF($S79="",1000,$S79)-1),0,IF(MOD(AM$4-$Q79,IF($R79="",1000,$R79))=0,$O79,0))*IF($Y79&gt;0,(1+INDEX(Escalation!$B$3:$B$18,$Y79,0))^(AM$4-SSSModel!$C$5),1)*IF($X79=0,1,OFFSET(Profiles!$K$2,$X79,MAX(Profiles!$C$2,AM$4-$Q79)))*IF($AA79=1,(1+SSSModel!#REF!),1)</f>
        <v>0</v>
      </c>
      <c r="AN79" s="72">
        <f ca="1">IF(OR(AN$4&lt;$Q79,AN$4&gt;$Q79+IF($S79="",1000,$S79)-1),0,IF(MOD(AN$4-$Q79,IF($R79="",1000,$R79))=0,$O79,0))*IF($Y79&gt;0,(1+INDEX(Escalation!$B$3:$B$18,$Y79,0))^(AN$4-SSSModel!$C$5),1)*IF($X79=0,1,OFFSET(Profiles!$K$2,$X79,MAX(Profiles!$C$2,AN$4-$Q79)))*IF($AA79=1,(1+SSSModel!#REF!),1)</f>
        <v>0</v>
      </c>
      <c r="AO79" s="72">
        <f ca="1">IF(OR(AO$4&lt;$Q79,AO$4&gt;$Q79+IF($S79="",1000,$S79)-1),0,IF(MOD(AO$4-$Q79,IF($R79="",1000,$R79))=0,$O79,0))*IF($Y79&gt;0,(1+INDEX(Escalation!$B$3:$B$18,$Y79,0))^(AO$4-SSSModel!$C$5),1)*IF($X79=0,1,OFFSET(Profiles!$K$2,$X79,MAX(Profiles!$C$2,AO$4-$Q79)))*IF($AA79=1,(1+SSSModel!#REF!),1)</f>
        <v>0</v>
      </c>
      <c r="AP79" s="72">
        <f ca="1">IF(OR(AP$4&lt;$Q79,AP$4&gt;$Q79+IF($S79="",1000,$S79)-1),0,IF(MOD(AP$4-$Q79,IF($R79="",1000,$R79))=0,$O79,0))*IF($Y79&gt;0,(1+INDEX(Escalation!$B$3:$B$18,$Y79,0))^(AP$4-SSSModel!$C$5),1)*IF($X79=0,1,OFFSET(Profiles!$K$2,$X79,MAX(Profiles!$C$2,AP$4-$Q79)))*IF($AA79=1,(1+SSSModel!#REF!),1)</f>
        <v>0</v>
      </c>
      <c r="AQ79" s="72">
        <f ca="1">IF(OR(AQ$4&lt;$Q79,AQ$4&gt;$Q79+IF($S79="",1000,$S79)-1),0,IF(MOD(AQ$4-$Q79,IF($R79="",1000,$R79))=0,$O79,0))*IF($Y79&gt;0,(1+INDEX(Escalation!$B$3:$B$18,$Y79,0))^(AQ$4-SSSModel!$C$5),1)*IF($X79=0,1,OFFSET(Profiles!$K$2,$X79,MAX(Profiles!$C$2,AQ$4-$Q79)))*IF($AA79=1,(1+SSSModel!#REF!),1)</f>
        <v>0</v>
      </c>
      <c r="AR79" s="72">
        <f ca="1">IF(OR(AR$4&lt;$Q79,AR$4&gt;$Q79+IF($S79="",1000,$S79)-1),0,IF(MOD(AR$4-$Q79,IF($R79="",1000,$R79))=0,$O79,0))*IF($Y79&gt;0,(1+INDEX(Escalation!$B$3:$B$18,$Y79,0))^(AR$4-SSSModel!$C$5),1)*IF($X79=0,1,OFFSET(Profiles!$K$2,$X79,MAX(Profiles!$C$2,AR$4-$Q79)))*IF($AA79=1,(1+SSSModel!#REF!),1)</f>
        <v>0</v>
      </c>
      <c r="AS79" s="72">
        <f ca="1">IF(OR(AS$4&lt;$Q79,AS$4&gt;$Q79+IF($S79="",1000,$S79)-1),0,IF(MOD(AS$4-$Q79,IF($R79="",1000,$R79))=0,$O79,0))*IF($Y79&gt;0,(1+INDEX(Escalation!$B$3:$B$18,$Y79,0))^(AS$4-SSSModel!$C$5),1)*IF($X79=0,1,OFFSET(Profiles!$K$2,$X79,MAX(Profiles!$C$2,AS$4-$Q79)))*IF($AA79=1,(1+SSSModel!#REF!),1)</f>
        <v>0</v>
      </c>
      <c r="AT79" s="72">
        <f ca="1">IF(OR(AT$4&lt;$Q79,AT$4&gt;$Q79+IF($S79="",1000,$S79)-1),0,IF(MOD(AT$4-$Q79,IF($R79="",1000,$R79))=0,$O79,0))*IF($Y79&gt;0,(1+INDEX(Escalation!$B$3:$B$18,$Y79,0))^(AT$4-SSSModel!$C$5),1)*IF($X79=0,1,OFFSET(Profiles!$K$2,$X79,MAX(Profiles!$C$2,AT$4-$Q79)))*IF($AA79=1,(1+SSSModel!#REF!),1)</f>
        <v>0</v>
      </c>
      <c r="AU79" s="72">
        <f ca="1">IF(OR(AU$4&lt;$Q79,AU$4&gt;$Q79+IF($S79="",1000,$S79)-1),0,IF(MOD(AU$4-$Q79,IF($R79="",1000,$R79))=0,$O79,0))*IF($Y79&gt;0,(1+INDEX(Escalation!$B$3:$B$18,$Y79,0))^(AU$4-SSSModel!$C$5),1)*IF($X79=0,1,OFFSET(Profiles!$K$2,$X79,MAX(Profiles!$C$2,AU$4-$Q79)))*IF($AA79=1,(1+SSSModel!#REF!),1)</f>
        <v>0</v>
      </c>
      <c r="AV79" s="72">
        <f ca="1">IF(OR(AV$4&lt;$Q79,AV$4&gt;$Q79+IF($S79="",1000,$S79)-1),0,IF(MOD(AV$4-$Q79,IF($R79="",1000,$R79))=0,$O79,0))*IF($Y79&gt;0,(1+INDEX(Escalation!$B$3:$B$18,$Y79,0))^(AV$4-SSSModel!$C$5),1)*IF($X79=0,1,OFFSET(Profiles!$K$2,$X79,MAX(Profiles!$C$2,AV$4-$Q79)))*IF($AA79=1,(1+SSSModel!#REF!),1)</f>
        <v>0</v>
      </c>
      <c r="AW79" s="72">
        <f ca="1">IF(OR(AW$4&lt;$Q79,AW$4&gt;$Q79+IF($S79="",1000,$S79)-1),0,IF(MOD(AW$4-$Q79,IF($R79="",1000,$R79))=0,$O79,0))*IF($Y79&gt;0,(1+INDEX(Escalation!$B$3:$B$18,$Y79,0))^(AW$4-SSSModel!$C$5),1)*IF($X79=0,1,OFFSET(Profiles!$K$2,$X79,MAX(Profiles!$C$2,AW$4-$Q79)))*IF($AA79=1,(1+SSSModel!#REF!),1)</f>
        <v>0</v>
      </c>
      <c r="AX79" s="72">
        <f ca="1">IF(OR(AX$4&lt;$Q79,AX$4&gt;$Q79+IF($S79="",1000,$S79)-1),0,IF(MOD(AX$4-$Q79,IF($R79="",1000,$R79))=0,$O79,0))*IF($Y79&gt;0,(1+INDEX(Escalation!$B$3:$B$18,$Y79,0))^(AX$4-SSSModel!$C$5),1)*IF($X79=0,1,OFFSET(Profiles!$K$2,$X79,MAX(Profiles!$C$2,AX$4-$Q79)))*IF($AA79=1,(1+SSSModel!#REF!),1)</f>
        <v>0</v>
      </c>
      <c r="AY79" s="72">
        <f ca="1">IF(OR(AY$4&lt;$Q79,AY$4&gt;$Q79+IF($S79="",1000,$S79)-1),0,IF(MOD(AY$4-$Q79,IF($R79="",1000,$R79))=0,$O79,0))*IF($Y79&gt;0,(1+INDEX(Escalation!$B$3:$B$18,$Y79,0))^(AY$4-SSSModel!$C$5),1)*IF($X79=0,1,OFFSET(Profiles!$K$2,$X79,MAX(Profiles!$C$2,AY$4-$Q79)))*IF($AA79=1,(1+SSSModel!#REF!),1)</f>
        <v>0</v>
      </c>
      <c r="AZ79" s="72">
        <f ca="1">IF(OR(AZ$4&lt;$Q79,AZ$4&gt;$Q79+IF($S79="",1000,$S79)-1),0,IF(MOD(AZ$4-$Q79,IF($R79="",1000,$R79))=0,$O79,0))*IF($Y79&gt;0,(1+INDEX(Escalation!$B$3:$B$18,$Y79,0))^(AZ$4-SSSModel!$C$5),1)*IF($X79=0,1,OFFSET(Profiles!$K$2,$X79,MAX(Profiles!$C$2,AZ$4-$Q79)))*IF($AA79=1,(1+SSSModel!#REF!),1)</f>
        <v>0</v>
      </c>
      <c r="BA79" s="72">
        <f ca="1">IF(OR(BA$4&lt;$Q79,BA$4&gt;$Q79+IF($S79="",1000,$S79)-1),0,IF(MOD(BA$4-$Q79,IF($R79="",1000,$R79))=0,$O79,0))*IF($Y79&gt;0,(1+INDEX(Escalation!$B$3:$B$18,$Y79,0))^(BA$4-SSSModel!$C$5),1)*IF($X79=0,1,OFFSET(Profiles!$K$2,$X79,MAX(Profiles!$C$2,BA$4-$Q79)))*IF($AA79=1,(1+SSSModel!#REF!),1)</f>
        <v>0</v>
      </c>
      <c r="BB79" s="72">
        <f ca="1">IF(OR(BB$4&lt;$Q79,BB$4&gt;$Q79+IF($S79="",1000,$S79)-1),0,IF(MOD(BB$4-$Q79,IF($R79="",1000,$R79))=0,$O79,0))*IF($Y79&gt;0,(1+INDEX(Escalation!$B$3:$B$18,$Y79,0))^(BB$4-SSSModel!$C$5),1)*IF($X79=0,1,OFFSET(Profiles!$K$2,$X79,MAX(Profiles!$C$2,BB$4-$Q79)))*IF($AA79=1,(1+SSSModel!#REF!),1)</f>
        <v>0</v>
      </c>
      <c r="BC79" s="72">
        <f ca="1">IF(OR(BC$4&lt;$Q79,BC$4&gt;$Q79+IF($S79="",1000,$S79)-1),0,IF(MOD(BC$4-$Q79,IF($R79="",1000,$R79))=0,$O79,0))*IF($Y79&gt;0,(1+INDEX(Escalation!$B$3:$B$18,$Y79,0))^(BC$4-SSSModel!$C$5),1)*IF($X79=0,1,OFFSET(Profiles!$K$2,$X79,MAX(Profiles!$C$2,BC$4-$Q79)))*IF($AA79=1,(1+SSSModel!#REF!),1)</f>
        <v>0</v>
      </c>
      <c r="BD79" s="72">
        <f ca="1">IF(OR(BD$4&lt;$Q79,BD$4&gt;$Q79+IF($S79="",1000,$S79)-1),0,IF(MOD(BD$4-$Q79,IF($R79="",1000,$R79))=0,$O79,0))*IF($Y79&gt;0,(1+INDEX(Escalation!$B$3:$B$18,$Y79,0))^(BD$4-SSSModel!$C$5),1)*IF($X79=0,1,OFFSET(Profiles!$K$2,$X79,MAX(Profiles!$C$2,BD$4-$Q79)))*IF($AA79=1,(1+SSSModel!#REF!),1)</f>
        <v>0</v>
      </c>
      <c r="BE79" s="72">
        <f ca="1">IF(OR(BE$4&lt;$Q79,BE$4&gt;$Q79+IF($S79="",1000,$S79)-1),0,IF(MOD(BE$4-$Q79,IF($R79="",1000,$R79))=0,$O79,0))*IF($Y79&gt;0,(1+INDEX(Escalation!$B$3:$B$18,$Y79,0))^(BE$4-SSSModel!$C$5),1)*IF($X79=0,1,OFFSET(Profiles!$K$2,$X79,MAX(Profiles!$C$2,BE$4-$Q79)))*IF($AA79=1,(1+SSSModel!#REF!),1)</f>
        <v>0</v>
      </c>
      <c r="BF79" s="72">
        <f ca="1">IF(OR(BF$4&lt;$Q79,BF$4&gt;$Q79+IF($S79="",1000,$S79)-1),0,IF(MOD(BF$4-$Q79,IF($R79="",1000,$R79))=0,$O79,0))*IF($Y79&gt;0,(1+INDEX(Escalation!$B$3:$B$18,$Y79,0))^(BF$4-SSSModel!$C$5),1)*IF($X79=0,1,OFFSET(Profiles!$K$2,$X79,MAX(Profiles!$C$2,BF$4-$Q79)))*IF($AA79=1,(1+SSSModel!#REF!),1)</f>
        <v>0</v>
      </c>
      <c r="BG79" s="72">
        <f ca="1">IF(OR(BG$4&lt;$Q79,BG$4&gt;$Q79+IF($S79="",1000,$S79)-1),0,IF(MOD(BG$4-$Q79,IF($R79="",1000,$R79))=0,$O79,0))*IF($Y79&gt;0,(1+INDEX(Escalation!$B$3:$B$18,$Y79,0))^(BG$4-SSSModel!$C$5),1)*IF($X79=0,1,OFFSET(Profiles!$K$2,$X79,MAX(Profiles!$C$2,BG$4-$Q79)))*IF($AA79=1,(1+SSSModel!#REF!),1)</f>
        <v>0</v>
      </c>
      <c r="BH79" s="72">
        <f ca="1">IF(OR(BH$4&lt;$Q79,BH$4&gt;$Q79+IF($S79="",1000,$S79)-1),0,IF(MOD(BH$4-$Q79,IF($R79="",1000,$R79))=0,$O79,0))*IF($Y79&gt;0,(1+INDEX(Escalation!$B$3:$B$18,$Y79,0))^(BH$4-SSSModel!$C$5),1)*IF($X79=0,1,OFFSET(Profiles!$K$2,$X79,MAX(Profiles!$C$2,BH$4-$Q79)))*IF($AA79=1,(1+SSSModel!#REF!),1)</f>
        <v>0</v>
      </c>
      <c r="BI79" s="72">
        <f ca="1">IF(OR(BI$4&lt;$Q79,BI$4&gt;$Q79+IF($S79="",1000,$S79)-1),0,IF(MOD(BI$4-$Q79,IF($R79="",1000,$R79))=0,$O79,0))*IF($Y79&gt;0,(1+INDEX(Escalation!$B$3:$B$18,$Y79,0))^(BI$4-SSSModel!$C$5),1)*IF($X79=0,1,OFFSET(Profiles!$K$2,$X79,MAX(Profiles!$C$2,BI$4-$Q79)))*IF($AA79=1,(1+SSSModel!#REF!),1)</f>
        <v>0</v>
      </c>
      <c r="BJ79" s="72">
        <f ca="1">IF(OR(BJ$4&lt;$Q79,BJ$4&gt;$Q79+IF($S79="",1000,$S79)-1),0,IF(MOD(BJ$4-$Q79,IF($R79="",1000,$R79))=0,$O79,0))*IF($Y79&gt;0,(1+INDEX(Escalation!$B$3:$B$18,$Y79,0))^(BJ$4-SSSModel!$C$5),1)*IF($X79=0,1,OFFSET(Profiles!$K$2,$X79,MAX(Profiles!$C$2,BJ$4-$Q79)))*IF($AA79=1,(1+SSSModel!#REF!),1)</f>
        <v>0</v>
      </c>
      <c r="BK79" s="72">
        <f ca="1">IF(OR(BK$4&lt;$Q79,BK$4&gt;$Q79+IF($S79="",1000,$S79)-1),0,IF(MOD(BK$4-$Q79,IF($R79="",1000,$R79))=0,$O79,0))*IF($Y79&gt;0,(1+INDEX(Escalation!$B$3:$B$18,$Y79,0))^(BK$4-SSSModel!$C$5),1)*IF($X79=0,1,OFFSET(Profiles!$K$2,$X79,MAX(Profiles!$C$2,BK$4-$Q79)))*IF($AA79=1,(1+SSSModel!#REF!),1)</f>
        <v>0</v>
      </c>
      <c r="BL79" s="72">
        <f ca="1">IF(OR(BL$4&lt;$Q79,BL$4&gt;$Q79+IF($S79="",1000,$S79)-1),0,IF(MOD(BL$4-$Q79,IF($R79="",1000,$R79))=0,$O79,0))*IF($Y79&gt;0,(1+INDEX(Escalation!$B$3:$B$18,$Y79,0))^(BL$4-SSSModel!$C$5),1)*IF($X79=0,1,OFFSET(Profiles!$K$2,$X79,MAX(Profiles!$C$2,BL$4-$Q79)))*IF($AA79=1,(1+SSSModel!#REF!),1)</f>
        <v>0</v>
      </c>
      <c r="BM79" s="72">
        <f ca="1">IF(OR(BM$4&lt;$Q79,BM$4&gt;$Q79+IF($S79="",1000,$S79)-1),0,IF(MOD(BM$4-$Q79,IF($R79="",1000,$R79))=0,$O79,0))*IF($Y79&gt;0,(1+INDEX(Escalation!$B$3:$B$18,$Y79,0))^(BM$4-SSSModel!$C$5),1)*IF($X79=0,1,OFFSET(Profiles!$K$2,$X79,MAX(Profiles!$C$2,BM$4-$Q79)))*IF($AA79=1,(1+SSSModel!#REF!),1)</f>
        <v>0</v>
      </c>
      <c r="BN79" s="72">
        <f ca="1">IF(OR(BN$4&lt;$Q79,BN$4&gt;$Q79+IF($S79="",1000,$S79)-1),0,IF(MOD(BN$4-$Q79,IF($R79="",1000,$R79))=0,$O79,0))*IF($Y79&gt;0,(1+INDEX(Escalation!$B$3:$B$18,$Y79,0))^(BN$4-SSSModel!$C$5),1)*IF($X79=0,1,OFFSET(Profiles!$K$2,$X79,MAX(Profiles!$C$2,BN$4-$Q79)))*IF($AA79=1,(1+SSSModel!#REF!),1)</f>
        <v>0</v>
      </c>
      <c r="BO79" s="72">
        <f ca="1">IF(OR(BO$4&lt;$Q79,BO$4&gt;$Q79+IF($S79="",1000,$S79)-1),0,IF(MOD(BO$4-$Q79,IF($R79="",1000,$R79))=0,$O79,0))*IF($Y79&gt;0,(1+INDEX(Escalation!$B$3:$B$18,$Y79,0))^(BO$4-SSSModel!$C$5),1)*IF($X79=0,1,OFFSET(Profiles!$K$2,$X79,MAX(Profiles!$C$2,BO$4-$Q79)))*IF($AA79=1,(1+SSSModel!#REF!),1)</f>
        <v>0</v>
      </c>
      <c r="BP79" s="72">
        <f ca="1">IF(OR(BP$4&lt;$Q79,BP$4&gt;$Q79+IF($S79="",1000,$S79)-1),0,IF(MOD(BP$4-$Q79,IF($R79="",1000,$R79))=0,$O79,0))*IF($Y79&gt;0,(1+INDEX(Escalation!$B$3:$B$18,$Y79,0))^(BP$4-SSSModel!$C$5),1)*IF($X79=0,1,OFFSET(Profiles!$K$2,$X79,MAX(Profiles!$C$2,BP$4-$Q79)))*IF($AA79=1,(1+SSSModel!#REF!),1)</f>
        <v>0</v>
      </c>
      <c r="BQ79" s="72">
        <f ca="1">IF(OR(BQ$4&lt;$Q79,BQ$4&gt;$Q79+IF($S79="",1000,$S79)-1),0,IF(MOD(BQ$4-$Q79,IF($R79="",1000,$R79))=0,$O79,0))*IF($Y79&gt;0,(1+INDEX(Escalation!$B$3:$B$18,$Y79,0))^(BQ$4-SSSModel!$C$5),1)*IF($X79=0,1,OFFSET(Profiles!$K$2,$X79,MAX(Profiles!$C$2,BQ$4-$Q79)))*IF($AA79=1,(1+SSSModel!#REF!),1)</f>
        <v>0</v>
      </c>
      <c r="BR79" s="72">
        <f ca="1">IF(OR(BR$4&lt;$Q79,BR$4&gt;$Q79+IF($S79="",1000,$S79)-1),0,IF(MOD(BR$4-$Q79,IF($R79="",1000,$R79))=0,$O79,0))*IF($Y79&gt;0,(1+INDEX(Escalation!$B$3:$B$18,$Y79,0))^(BR$4-SSSModel!$C$5),1)*IF($X79=0,1,OFFSET(Profiles!$K$2,$X79,MAX(Profiles!$C$2,BR$4-$Q79)))*IF($AA79=1,(1+SSSModel!#REF!),1)</f>
        <v>0</v>
      </c>
      <c r="BS79" s="72">
        <f ca="1">IF(OR(BS$4&lt;$Q79,BS$4&gt;$Q79+IF($S79="",1000,$S79)-1),0,IF(MOD(BS$4-$Q79,IF($R79="",1000,$R79))=0,$O79,0))*IF($Y79&gt;0,(1+INDEX(Escalation!$B$3:$B$18,$Y79,0))^(BS$4-SSSModel!$C$5),1)*IF($X79=0,1,OFFSET(Profiles!$K$2,$X79,MAX(Profiles!$C$2,BS$4-$Q79)))*IF($AA79=1,(1+SSSModel!#REF!),1)</f>
        <v>0</v>
      </c>
      <c r="BT79" s="72">
        <f ca="1">IF(OR(BT$4&lt;$Q79,BT$4&gt;$Q79+IF($S79="",1000,$S79)-1),0,IF(MOD(BT$4-$Q79,IF($R79="",1000,$R79))=0,$O79,0))*IF($Y79&gt;0,(1+INDEX(Escalation!$B$3:$B$18,$Y79,0))^(BT$4-SSSModel!$C$5),1)*IF($X79=0,1,OFFSET(Profiles!$K$2,$X79,MAX(Profiles!$C$2,BT$4-$Q79)))*IF($AA79=1,(1+SSSModel!#REF!),1)</f>
        <v>0</v>
      </c>
      <c r="BU79" s="72">
        <f ca="1">IF(OR(BU$4&lt;$Q79,BU$4&gt;$Q79+IF($S79="",1000,$S79)-1),0,IF(MOD(BU$4-$Q79,IF($R79="",1000,$R79))=0,$O79,0))*IF($Y79&gt;0,(1+INDEX(Escalation!$B$3:$B$18,$Y79,0))^(BU$4-SSSModel!$C$5),1)*IF($X79=0,1,OFFSET(Profiles!$K$2,$X79,MAX(Profiles!$C$2,BU$4-$Q79)))*IF($AA79=1,(1+SSSModel!#REF!),1)</f>
        <v>0</v>
      </c>
      <c r="BV79" s="72">
        <f ca="1">IF(OR(BV$4&lt;$Q79,BV$4&gt;$Q79+IF($S79="",1000,$S79)-1),0,IF(MOD(BV$4-$Q79,IF($R79="",1000,$R79))=0,$O79,0))*IF($Y79&gt;0,(1+INDEX(Escalation!$B$3:$B$18,$Y79,0))^(BV$4-SSSModel!$C$5),1)*IF($X79=0,1,OFFSET(Profiles!$K$2,$X79,MAX(Profiles!$C$2,BV$4-$Q79)))*IF($AA79=1,(1+SSSModel!#REF!),1)</f>
        <v>0</v>
      </c>
      <c r="BW79" s="72">
        <f ca="1">IF(OR(BW$4&lt;$Q79,BW$4&gt;$Q79+IF($S79="",1000,$S79)-1),0,IF(MOD(BW$4-$Q79,IF($R79="",1000,$R79))=0,$O79,0))*IF($Y79&gt;0,(1+INDEX(Escalation!$B$3:$B$18,$Y79,0))^(BW$4-SSSModel!$C$5),1)*IF($X79=0,1,OFFSET(Profiles!$K$2,$X79,MAX(Profiles!$C$2,BW$4-$Q79)))*IF($AA79=1,(1+SSSModel!#REF!),1)</f>
        <v>0</v>
      </c>
      <c r="BX79" s="72">
        <f ca="1">IF(OR(BX$4&lt;$Q79,BX$4&gt;$Q79+IF($S79="",1000,$S79)-1),0,IF(MOD(BX$4-$Q79,IF($R79="",1000,$R79))=0,$O79,0))*IF($Y79&gt;0,(1+INDEX(Escalation!$B$3:$B$18,$Y79,0))^(BX$4-SSSModel!$C$5),1)*IF($X79=0,1,OFFSET(Profiles!$K$2,$X79,MAX(Profiles!$C$2,BX$4-$Q79)))*IF($AA79=1,(1+SSSModel!#REF!),1)</f>
        <v>0</v>
      </c>
      <c r="BY79" s="72">
        <f ca="1">IF(OR(BY$4&lt;$Q79,BY$4&gt;$Q79+IF($S79="",1000,$S79)-1),0,IF(MOD(BY$4-$Q79,IF($R79="",1000,$R79))=0,$O79,0))*IF($Y79&gt;0,(1+INDEX(Escalation!$B$3:$B$18,$Y79,0))^(BY$4-SSSModel!$C$5),1)*IF($X79=0,1,OFFSET(Profiles!$K$2,$X79,MAX(Profiles!$C$2,BY$4-$Q79)))*IF($AA79=1,(1+SSSModel!#REF!),1)</f>
        <v>0</v>
      </c>
      <c r="BZ79" s="72">
        <f ca="1">IF(OR(BZ$4&lt;$Q79,BZ$4&gt;$Q79+IF($S79="",1000,$S79)-1),0,IF(MOD(BZ$4-$Q79,IF($R79="",1000,$R79))=0,$O79,0))*IF($Y79&gt;0,(1+INDEX(Escalation!$B$3:$B$18,$Y79,0))^(BZ$4-SSSModel!$C$5),1)*IF($X79=0,1,OFFSET(Profiles!$K$2,$X79,MAX(Profiles!$C$2,BZ$4-$Q79)))*IF($AA79=1,(1+SSSModel!#REF!),1)</f>
        <v>0</v>
      </c>
      <c r="CA79" s="134">
        <f ca="1">IF(OR($Z79=0,SSSModel!$C$4="CF"),AC79,
IF(LEFT($V79,3)="ON_",
     IF(SSSModel!$C$4="RR",SUMPRODUCT(OFFSET($AC79,0,0,1,$CB$2),OFFSET(Profiles!$K$28,($Z79-1)*(Profiles!$I$26+1)+CA$4-SSSModel!$C$3+1,0,1,$CB$2)),
     IF(SSSModel!$C$4="ECC",$EA79*$EB79*SUMPRODUCT(OFFSET($AC79,0,MAX(0,CA$4-$DZ79-$CA$4+1),1,MIN($DZ79,CA$4-$CA$4+1)),OFFSET(Escalation!$K$24,($Y79-1)*(Escalation!$I$22+1)+CA$4-SSSModel!$C$3+1,MAX(0,CA$4-$DZ79-$CA$4+1),1,MIN($DZ79,CA$4-$CA$4+1))),
     IF(SSSModel!$C$4="PV",AC79*$EA79*(1+SSSModel!$C$2),
     IF(SSSModel!$C$4="FCR",$EC79*SUM(OFFSET($AC79,0,MAX(CA$4-$AC$4-$DZ79+1,0),1,MIN($DZ79,CA$4-$AC$4+1))),0)))),
SUM($AC79:$BZ79)*
     IF(SSSModel!$C$4="RR",OFFSET(Profiles!$K$2,$Z79,MAX(Profiles!$C$2,AC$4-$W79)),
     IF(SSSModel!$C$4="ECC",$EA79*$EB79*IF(MAX(Escalation!$C$2,AC$4-$W79)&gt;$DZ79-1,0,OFFSET(Escalation!$K$2,$Y79,MAX(Escalation!$C$2,AC$4-$W79))),
     IF(SSSModel!$C$4="PV",IF(CA$4=$W79,$EA79*(1+SSSModel!$C$2),0),
     IF(SSSModel!$C$4="FCR",IF(AND(CA$4&gt;=$W79,OFFSET(Profiles!$K$2,$Z79,MAX(Profiles!$C$2,AC$4-$W79))&gt;0),$EC79,0),0))))))</f>
        <v>0</v>
      </c>
      <c r="CB79" s="135">
        <f ca="1">IF(OR($Z79=0,SSSModel!$C$4="CF"),AD79,
IF(LEFT($V79,3)="ON_",
     IF(SSSModel!$C$4="RR",SUMPRODUCT(OFFSET($AC79,0,0,1,$CB$2),OFFSET(Profiles!$K$28,($Z79-1)*(Profiles!$I$26+1)+CB$4-SSSModel!$C$3+1,0,1,$CB$2)),
     IF(SSSModel!$C$4="ECC",$EA79*$EB79*SUMPRODUCT(OFFSET($AC79,0,MAX(0,CB$4-$DZ79-$CA$4+1),1,MIN($DZ79,CB$4-$CA$4+1)),OFFSET(Escalation!$K$24,($Y79-1)*(Escalation!$I$22+1)+CB$4-SSSModel!$C$3+1,MAX(0,CB$4-$DZ79-$CA$4+1),1,MIN($DZ79,CB$4-$CA$4+1))),
     IF(SSSModel!$C$4="PV",AD79*$EA79*(1+SSSModel!$C$2),
     IF(SSSModel!$C$4="FCR",$EC79*SUM(OFFSET($AC79,0,MAX(CB$4-$AC$4-$DZ79+1,0),1,MIN($DZ79,CB$4-$AC$4+1))),0)))),
SUM($AC79:$BZ79)*
     IF(SSSModel!$C$4="RR",OFFSET(Profiles!$K$2,$Z79,MAX(Profiles!$C$2,AD$4-$W79)),
     IF(SSSModel!$C$4="ECC",$EA79*$EB79*IF(MAX(Escalation!$C$2,AD$4-$W79)&gt;$DZ79-1,0,OFFSET(Escalation!$K$2,$Y79,MAX(Escalation!$C$2,AD$4-$W79))),
     IF(SSSModel!$C$4="PV",IF(CB$4=$W79,$EA79*(1+SSSModel!$C$2),0),
     IF(SSSModel!$C$4="FCR",IF(AND(CB$4&gt;=$W79,OFFSET(Profiles!$K$2,$Z79,MAX(Profiles!$C$2,AD$4-$W79))&gt;0),$EC79,0),0))))))</f>
        <v>0</v>
      </c>
      <c r="CC79" s="135">
        <f ca="1">IF(OR($Z79=0,SSSModel!$C$4="CF"),AE79,
IF(LEFT($V79,3)="ON_",
     IF(SSSModel!$C$4="RR",SUMPRODUCT(OFFSET($AC79,0,0,1,$CB$2),OFFSET(Profiles!$K$28,($Z79-1)*(Profiles!$I$26+1)+CC$4-SSSModel!$C$3+1,0,1,$CB$2)),
     IF(SSSModel!$C$4="ECC",$EA79*$EB79*SUMPRODUCT(OFFSET($AC79,0,MAX(0,CC$4-$DZ79-$CA$4+1),1,MIN($DZ79,CC$4-$CA$4+1)),OFFSET(Escalation!$K$24,($Y79-1)*(Escalation!$I$22+1)+CC$4-SSSModel!$C$3+1,MAX(0,CC$4-$DZ79-$CA$4+1),1,MIN($DZ79,CC$4-$CA$4+1))),
     IF(SSSModel!$C$4="PV",AE79*$EA79*(1+SSSModel!$C$2),
     IF(SSSModel!$C$4="FCR",$EC79*SUM(OFFSET($AC79,0,MAX(CC$4-$AC$4-$DZ79+1,0),1,MIN($DZ79,CC$4-$AC$4+1))),0)))),
SUM($AC79:$BZ79)*
     IF(SSSModel!$C$4="RR",OFFSET(Profiles!$K$2,$Z79,MAX(Profiles!$C$2,AE$4-$W79)),
     IF(SSSModel!$C$4="ECC",$EA79*$EB79*IF(MAX(Escalation!$C$2,AE$4-$W79)&gt;$DZ79-1,0,OFFSET(Escalation!$K$2,$Y79,MAX(Escalation!$C$2,AE$4-$W79))),
     IF(SSSModel!$C$4="PV",IF(CC$4=$W79,$EA79*(1+SSSModel!$C$2),0),
     IF(SSSModel!$C$4="FCR",IF(AND(CC$4&gt;=$W79,OFFSET(Profiles!$K$2,$Z79,MAX(Profiles!$C$2,AE$4-$W79))&gt;0),$EC79,0),0))))))</f>
        <v>0</v>
      </c>
      <c r="CD79" s="135">
        <f ca="1">IF(OR($Z79=0,SSSModel!$C$4="CF"),AF79,
IF(LEFT($V79,3)="ON_",
     IF(SSSModel!$C$4="RR",SUMPRODUCT(OFFSET($AC79,0,0,1,$CB$2),OFFSET(Profiles!$K$28,($Z79-1)*(Profiles!$I$26+1)+CD$4-SSSModel!$C$3+1,0,1,$CB$2)),
     IF(SSSModel!$C$4="ECC",$EA79*$EB79*SUMPRODUCT(OFFSET($AC79,0,MAX(0,CD$4-$DZ79-$CA$4+1),1,MIN($DZ79,CD$4-$CA$4+1)),OFFSET(Escalation!$K$24,($Y79-1)*(Escalation!$I$22+1)+CD$4-SSSModel!$C$3+1,MAX(0,CD$4-$DZ79-$CA$4+1),1,MIN($DZ79,CD$4-$CA$4+1))),
     IF(SSSModel!$C$4="PV",AF79*$EA79*(1+SSSModel!$C$2),
     IF(SSSModel!$C$4="FCR",$EC79*SUM(OFFSET($AC79,0,MAX(CD$4-$AC$4-$DZ79+1,0),1,MIN($DZ79,CD$4-$AC$4+1))),0)))),
SUM($AC79:$BZ79)*
     IF(SSSModel!$C$4="RR",OFFSET(Profiles!$K$2,$Z79,MAX(Profiles!$C$2,AF$4-$W79)),
     IF(SSSModel!$C$4="ECC",$EA79*$EB79*IF(MAX(Escalation!$C$2,AF$4-$W79)&gt;$DZ79-1,0,OFFSET(Escalation!$K$2,$Y79,MAX(Escalation!$C$2,AF$4-$W79))),
     IF(SSSModel!$C$4="PV",IF(CD$4=$W79,$EA79*(1+SSSModel!$C$2),0),
     IF(SSSModel!$C$4="FCR",IF(AND(CD$4&gt;=$W79,OFFSET(Profiles!$K$2,$Z79,MAX(Profiles!$C$2,AF$4-$W79))&gt;0),$EC79,0),0))))))</f>
        <v>0</v>
      </c>
      <c r="CE79" s="135">
        <f ca="1">IF(OR($Z79=0,SSSModel!$C$4="CF"),AG79,
IF(LEFT($V79,3)="ON_",
     IF(SSSModel!$C$4="RR",SUMPRODUCT(OFFSET($AC79,0,0,1,$CB$2),OFFSET(Profiles!$K$28,($Z79-1)*(Profiles!$I$26+1)+CE$4-SSSModel!$C$3+1,0,1,$CB$2)),
     IF(SSSModel!$C$4="ECC",$EA79*$EB79*SUMPRODUCT(OFFSET($AC79,0,MAX(0,CE$4-$DZ79-$CA$4+1),1,MIN($DZ79,CE$4-$CA$4+1)),OFFSET(Escalation!$K$24,($Y79-1)*(Escalation!$I$22+1)+CE$4-SSSModel!$C$3+1,MAX(0,CE$4-$DZ79-$CA$4+1),1,MIN($DZ79,CE$4-$CA$4+1))),
     IF(SSSModel!$C$4="PV",AG79*$EA79*(1+SSSModel!$C$2),
     IF(SSSModel!$C$4="FCR",$EC79*SUM(OFFSET($AC79,0,MAX(CE$4-$AC$4-$DZ79+1,0),1,MIN($DZ79,CE$4-$AC$4+1))),0)))),
SUM($AC79:$BZ79)*
     IF(SSSModel!$C$4="RR",OFFSET(Profiles!$K$2,$Z79,MAX(Profiles!$C$2,AG$4-$W79)),
     IF(SSSModel!$C$4="ECC",$EA79*$EB79*IF(MAX(Escalation!$C$2,AG$4-$W79)&gt;$DZ79-1,0,OFFSET(Escalation!$K$2,$Y79,MAX(Escalation!$C$2,AG$4-$W79))),
     IF(SSSModel!$C$4="PV",IF(CE$4=$W79,$EA79*(1+SSSModel!$C$2),0),
     IF(SSSModel!$C$4="FCR",IF(AND(CE$4&gt;=$W79,OFFSET(Profiles!$K$2,$Z79,MAX(Profiles!$C$2,AG$4-$W79))&gt;0),$EC79,0),0))))))</f>
        <v>0</v>
      </c>
      <c r="CF79" s="135">
        <f ca="1">IF(OR($Z79=0,SSSModel!$C$4="CF"),AH79,
IF(LEFT($V79,3)="ON_",
     IF(SSSModel!$C$4="RR",SUMPRODUCT(OFFSET($AC79,0,0,1,$CB$2),OFFSET(Profiles!$K$28,($Z79-1)*(Profiles!$I$26+1)+CF$4-SSSModel!$C$3+1,0,1,$CB$2)),
     IF(SSSModel!$C$4="ECC",$EA79*$EB79*SUMPRODUCT(OFFSET($AC79,0,MAX(0,CF$4-$DZ79-$CA$4+1),1,MIN($DZ79,CF$4-$CA$4+1)),OFFSET(Escalation!$K$24,($Y79-1)*(Escalation!$I$22+1)+CF$4-SSSModel!$C$3+1,MAX(0,CF$4-$DZ79-$CA$4+1),1,MIN($DZ79,CF$4-$CA$4+1))),
     IF(SSSModel!$C$4="PV",AH79*$EA79*(1+SSSModel!$C$2),
     IF(SSSModel!$C$4="FCR",$EC79*SUM(OFFSET($AC79,0,MAX(CF$4-$AC$4-$DZ79+1,0),1,MIN($DZ79,CF$4-$AC$4+1))),0)))),
SUM($AC79:$BZ79)*
     IF(SSSModel!$C$4="RR",OFFSET(Profiles!$K$2,$Z79,MAX(Profiles!$C$2,AH$4-$W79)),
     IF(SSSModel!$C$4="ECC",$EA79*$EB79*IF(MAX(Escalation!$C$2,AH$4-$W79)&gt;$DZ79-1,0,OFFSET(Escalation!$K$2,$Y79,MAX(Escalation!$C$2,AH$4-$W79))),
     IF(SSSModel!$C$4="PV",IF(CF$4=$W79,$EA79*(1+SSSModel!$C$2),0),
     IF(SSSModel!$C$4="FCR",IF(AND(CF$4&gt;=$W79,OFFSET(Profiles!$K$2,$Z79,MAX(Profiles!$C$2,AH$4-$W79))&gt;0),$EC79,0),0))))))</f>
        <v>0</v>
      </c>
      <c r="CG79" s="135">
        <f ca="1">IF(OR($Z79=0,SSSModel!$C$4="CF"),AI79,
IF(LEFT($V79,3)="ON_",
     IF(SSSModel!$C$4="RR",SUMPRODUCT(OFFSET($AC79,0,0,1,$CB$2),OFFSET(Profiles!$K$28,($Z79-1)*(Profiles!$I$26+1)+CG$4-SSSModel!$C$3+1,0,1,$CB$2)),
     IF(SSSModel!$C$4="ECC",$EA79*$EB79*SUMPRODUCT(OFFSET($AC79,0,MAX(0,CG$4-$DZ79-$CA$4+1),1,MIN($DZ79,CG$4-$CA$4+1)),OFFSET(Escalation!$K$24,($Y79-1)*(Escalation!$I$22+1)+CG$4-SSSModel!$C$3+1,MAX(0,CG$4-$DZ79-$CA$4+1),1,MIN($DZ79,CG$4-$CA$4+1))),
     IF(SSSModel!$C$4="PV",AI79*$EA79*(1+SSSModel!$C$2),
     IF(SSSModel!$C$4="FCR",$EC79*SUM(OFFSET($AC79,0,MAX(CG$4-$AC$4-$DZ79+1,0),1,MIN($DZ79,CG$4-$AC$4+1))),0)))),
SUM($AC79:$BZ79)*
     IF(SSSModel!$C$4="RR",OFFSET(Profiles!$K$2,$Z79,MAX(Profiles!$C$2,AI$4-$W79)),
     IF(SSSModel!$C$4="ECC",$EA79*$EB79*IF(MAX(Escalation!$C$2,AI$4-$W79)&gt;$DZ79-1,0,OFFSET(Escalation!$K$2,$Y79,MAX(Escalation!$C$2,AI$4-$W79))),
     IF(SSSModel!$C$4="PV",IF(CG$4=$W79,$EA79*(1+SSSModel!$C$2),0),
     IF(SSSModel!$C$4="FCR",IF(AND(CG$4&gt;=$W79,OFFSET(Profiles!$K$2,$Z79,MAX(Profiles!$C$2,AI$4-$W79))&gt;0),$EC79,0),0))))))</f>
        <v>0</v>
      </c>
      <c r="CH79" s="135">
        <f ca="1">IF(OR($Z79=0,SSSModel!$C$4="CF"),AJ79,
IF(LEFT($V79,3)="ON_",
     IF(SSSModel!$C$4="RR",SUMPRODUCT(OFFSET($AC79,0,0,1,$CB$2),OFFSET(Profiles!$K$28,($Z79-1)*(Profiles!$I$26+1)+CH$4-SSSModel!$C$3+1,0,1,$CB$2)),
     IF(SSSModel!$C$4="ECC",$EA79*$EB79*SUMPRODUCT(OFFSET($AC79,0,MAX(0,CH$4-$DZ79-$CA$4+1),1,MIN($DZ79,CH$4-$CA$4+1)),OFFSET(Escalation!$K$24,($Y79-1)*(Escalation!$I$22+1)+CH$4-SSSModel!$C$3+1,MAX(0,CH$4-$DZ79-$CA$4+1),1,MIN($DZ79,CH$4-$CA$4+1))),
     IF(SSSModel!$C$4="PV",AJ79*$EA79*(1+SSSModel!$C$2),
     IF(SSSModel!$C$4="FCR",$EC79*SUM(OFFSET($AC79,0,MAX(CH$4-$AC$4-$DZ79+1,0),1,MIN($DZ79,CH$4-$AC$4+1))),0)))),
SUM($AC79:$BZ79)*
     IF(SSSModel!$C$4="RR",OFFSET(Profiles!$K$2,$Z79,MAX(Profiles!$C$2,AJ$4-$W79)),
     IF(SSSModel!$C$4="ECC",$EA79*$EB79*IF(MAX(Escalation!$C$2,AJ$4-$W79)&gt;$DZ79-1,0,OFFSET(Escalation!$K$2,$Y79,MAX(Escalation!$C$2,AJ$4-$W79))),
     IF(SSSModel!$C$4="PV",IF(CH$4=$W79,$EA79*(1+SSSModel!$C$2),0),
     IF(SSSModel!$C$4="FCR",IF(AND(CH$4&gt;=$W79,OFFSET(Profiles!$K$2,$Z79,MAX(Profiles!$C$2,AJ$4-$W79))&gt;0),$EC79,0),0))))))</f>
        <v>0</v>
      </c>
      <c r="CI79" s="135">
        <f ca="1">IF(OR($Z79=0,SSSModel!$C$4="CF"),AK79,
IF(LEFT($V79,3)="ON_",
     IF(SSSModel!$C$4="RR",SUMPRODUCT(OFFSET($AC79,0,0,1,$CB$2),OFFSET(Profiles!$K$28,($Z79-1)*(Profiles!$I$26+1)+CI$4-SSSModel!$C$3+1,0,1,$CB$2)),
     IF(SSSModel!$C$4="ECC",$EA79*$EB79*SUMPRODUCT(OFFSET($AC79,0,MAX(0,CI$4-$DZ79-$CA$4+1),1,MIN($DZ79,CI$4-$CA$4+1)),OFFSET(Escalation!$K$24,($Y79-1)*(Escalation!$I$22+1)+CI$4-SSSModel!$C$3+1,MAX(0,CI$4-$DZ79-$CA$4+1),1,MIN($DZ79,CI$4-$CA$4+1))),
     IF(SSSModel!$C$4="PV",AK79*$EA79*(1+SSSModel!$C$2),
     IF(SSSModel!$C$4="FCR",$EC79*SUM(OFFSET($AC79,0,MAX(CI$4-$AC$4-$DZ79+1,0),1,MIN($DZ79,CI$4-$AC$4+1))),0)))),
SUM($AC79:$BZ79)*
     IF(SSSModel!$C$4="RR",OFFSET(Profiles!$K$2,$Z79,MAX(Profiles!$C$2,AK$4-$W79)),
     IF(SSSModel!$C$4="ECC",$EA79*$EB79*IF(MAX(Escalation!$C$2,AK$4-$W79)&gt;$DZ79-1,0,OFFSET(Escalation!$K$2,$Y79,MAX(Escalation!$C$2,AK$4-$W79))),
     IF(SSSModel!$C$4="PV",IF(CI$4=$W79,$EA79*(1+SSSModel!$C$2),0),
     IF(SSSModel!$C$4="FCR",IF(AND(CI$4&gt;=$W79,OFFSET(Profiles!$K$2,$Z79,MAX(Profiles!$C$2,AK$4-$W79))&gt;0),$EC79,0),0))))))</f>
        <v>0</v>
      </c>
      <c r="CJ79" s="135">
        <f ca="1">IF(OR($Z79=0,SSSModel!$C$4="CF"),AL79,
IF(LEFT($V79,3)="ON_",
     IF(SSSModel!$C$4="RR",SUMPRODUCT(OFFSET($AC79,0,0,1,$CB$2),OFFSET(Profiles!$K$28,($Z79-1)*(Profiles!$I$26+1)+CJ$4-SSSModel!$C$3+1,0,1,$CB$2)),
     IF(SSSModel!$C$4="ECC",$EA79*$EB79*SUMPRODUCT(OFFSET($AC79,0,MAX(0,CJ$4-$DZ79-$CA$4+1),1,MIN($DZ79,CJ$4-$CA$4+1)),OFFSET(Escalation!$K$24,($Y79-1)*(Escalation!$I$22+1)+CJ$4-SSSModel!$C$3+1,MAX(0,CJ$4-$DZ79-$CA$4+1),1,MIN($DZ79,CJ$4-$CA$4+1))),
     IF(SSSModel!$C$4="PV",AL79*$EA79*(1+SSSModel!$C$2),
     IF(SSSModel!$C$4="FCR",$EC79*SUM(OFFSET($AC79,0,MAX(CJ$4-$AC$4-$DZ79+1,0),1,MIN($DZ79,CJ$4-$AC$4+1))),0)))),
SUM($AC79:$BZ79)*
     IF(SSSModel!$C$4="RR",OFFSET(Profiles!$K$2,$Z79,MAX(Profiles!$C$2,AL$4-$W79)),
     IF(SSSModel!$C$4="ECC",$EA79*$EB79*IF(MAX(Escalation!$C$2,AL$4-$W79)&gt;$DZ79-1,0,OFFSET(Escalation!$K$2,$Y79,MAX(Escalation!$C$2,AL$4-$W79))),
     IF(SSSModel!$C$4="PV",IF(CJ$4=$W79,$EA79*(1+SSSModel!$C$2),0),
     IF(SSSModel!$C$4="FCR",IF(AND(CJ$4&gt;=$W79,OFFSET(Profiles!$K$2,$Z79,MAX(Profiles!$C$2,AL$4-$W79))&gt;0),$EC79,0),0))))))</f>
        <v>0</v>
      </c>
      <c r="CK79" s="135">
        <f ca="1">IF(OR($Z79=0,SSSModel!$C$4="CF"),AM79,
IF(LEFT($V79,3)="ON_",
     IF(SSSModel!$C$4="RR",SUMPRODUCT(OFFSET($AC79,0,0,1,$CB$2),OFFSET(Profiles!$K$28,($Z79-1)*(Profiles!$I$26+1)+CK$4-SSSModel!$C$3+1,0,1,$CB$2)),
     IF(SSSModel!$C$4="ECC",$EA79*$EB79*SUMPRODUCT(OFFSET($AC79,0,MAX(0,CK$4-$DZ79-$CA$4+1),1,MIN($DZ79,CK$4-$CA$4+1)),OFFSET(Escalation!$K$24,($Y79-1)*(Escalation!$I$22+1)+CK$4-SSSModel!$C$3+1,MAX(0,CK$4-$DZ79-$CA$4+1),1,MIN($DZ79,CK$4-$CA$4+1))),
     IF(SSSModel!$C$4="PV",AM79*$EA79*(1+SSSModel!$C$2),
     IF(SSSModel!$C$4="FCR",$EC79*SUM(OFFSET($AC79,0,MAX(CK$4-$AC$4-$DZ79+1,0),1,MIN($DZ79,CK$4-$AC$4+1))),0)))),
SUM($AC79:$BZ79)*
     IF(SSSModel!$C$4="RR",OFFSET(Profiles!$K$2,$Z79,MAX(Profiles!$C$2,AM$4-$W79)),
     IF(SSSModel!$C$4="ECC",$EA79*$EB79*IF(MAX(Escalation!$C$2,AM$4-$W79)&gt;$DZ79-1,0,OFFSET(Escalation!$K$2,$Y79,MAX(Escalation!$C$2,AM$4-$W79))),
     IF(SSSModel!$C$4="PV",IF(CK$4=$W79,$EA79*(1+SSSModel!$C$2),0),
     IF(SSSModel!$C$4="FCR",IF(AND(CK$4&gt;=$W79,OFFSET(Profiles!$K$2,$Z79,MAX(Profiles!$C$2,AM$4-$W79))&gt;0),$EC79,0),0))))))</f>
        <v>0</v>
      </c>
      <c r="CL79" s="135">
        <f ca="1">IF(OR($Z79=0,SSSModel!$C$4="CF"),AN79,
IF(LEFT($V79,3)="ON_",
     IF(SSSModel!$C$4="RR",SUMPRODUCT(OFFSET($AC79,0,0,1,$CB$2),OFFSET(Profiles!$K$28,($Z79-1)*(Profiles!$I$26+1)+CL$4-SSSModel!$C$3+1,0,1,$CB$2)),
     IF(SSSModel!$C$4="ECC",$EA79*$EB79*SUMPRODUCT(OFFSET($AC79,0,MAX(0,CL$4-$DZ79-$CA$4+1),1,MIN($DZ79,CL$4-$CA$4+1)),OFFSET(Escalation!$K$24,($Y79-1)*(Escalation!$I$22+1)+CL$4-SSSModel!$C$3+1,MAX(0,CL$4-$DZ79-$CA$4+1),1,MIN($DZ79,CL$4-$CA$4+1))),
     IF(SSSModel!$C$4="PV",AN79*$EA79*(1+SSSModel!$C$2),
     IF(SSSModel!$C$4="FCR",$EC79*SUM(OFFSET($AC79,0,MAX(CL$4-$AC$4-$DZ79+1,0),1,MIN($DZ79,CL$4-$AC$4+1))),0)))),
SUM($AC79:$BZ79)*
     IF(SSSModel!$C$4="RR",OFFSET(Profiles!$K$2,$Z79,MAX(Profiles!$C$2,AN$4-$W79)),
     IF(SSSModel!$C$4="ECC",$EA79*$EB79*IF(MAX(Escalation!$C$2,AN$4-$W79)&gt;$DZ79-1,0,OFFSET(Escalation!$K$2,$Y79,MAX(Escalation!$C$2,AN$4-$W79))),
     IF(SSSModel!$C$4="PV",IF(CL$4=$W79,$EA79*(1+SSSModel!$C$2),0),
     IF(SSSModel!$C$4="FCR",IF(AND(CL$4&gt;=$W79,OFFSET(Profiles!$K$2,$Z79,MAX(Profiles!$C$2,AN$4-$W79))&gt;0),$EC79,0),0))))))</f>
        <v>0</v>
      </c>
      <c r="CM79" s="135">
        <f ca="1">IF(OR($Z79=0,SSSModel!$C$4="CF"),AO79,
IF(LEFT($V79,3)="ON_",
     IF(SSSModel!$C$4="RR",SUMPRODUCT(OFFSET($AC79,0,0,1,$CB$2),OFFSET(Profiles!$K$28,($Z79-1)*(Profiles!$I$26+1)+CM$4-SSSModel!$C$3+1,0,1,$CB$2)),
     IF(SSSModel!$C$4="ECC",$EA79*$EB79*SUMPRODUCT(OFFSET($AC79,0,MAX(0,CM$4-$DZ79-$CA$4+1),1,MIN($DZ79,CM$4-$CA$4+1)),OFFSET(Escalation!$K$24,($Y79-1)*(Escalation!$I$22+1)+CM$4-SSSModel!$C$3+1,MAX(0,CM$4-$DZ79-$CA$4+1),1,MIN($DZ79,CM$4-$CA$4+1))),
     IF(SSSModel!$C$4="PV",AO79*$EA79*(1+SSSModel!$C$2),
     IF(SSSModel!$C$4="FCR",$EC79*SUM(OFFSET($AC79,0,MAX(CM$4-$AC$4-$DZ79+1,0),1,MIN($DZ79,CM$4-$AC$4+1))),0)))),
SUM($AC79:$BZ79)*
     IF(SSSModel!$C$4="RR",OFFSET(Profiles!$K$2,$Z79,MAX(Profiles!$C$2,AO$4-$W79)),
     IF(SSSModel!$C$4="ECC",$EA79*$EB79*IF(MAX(Escalation!$C$2,AO$4-$W79)&gt;$DZ79-1,0,OFFSET(Escalation!$K$2,$Y79,MAX(Escalation!$C$2,AO$4-$W79))),
     IF(SSSModel!$C$4="PV",IF(CM$4=$W79,$EA79*(1+SSSModel!$C$2),0),
     IF(SSSModel!$C$4="FCR",IF(AND(CM$4&gt;=$W79,OFFSET(Profiles!$K$2,$Z79,MAX(Profiles!$C$2,AO$4-$W79))&gt;0),$EC79,0),0))))))</f>
        <v>0</v>
      </c>
      <c r="CN79" s="135">
        <f ca="1">IF(OR($Z79=0,SSSModel!$C$4="CF"),AP79,
IF(LEFT($V79,3)="ON_",
     IF(SSSModel!$C$4="RR",SUMPRODUCT(OFFSET($AC79,0,0,1,$CB$2),OFFSET(Profiles!$K$28,($Z79-1)*(Profiles!$I$26+1)+CN$4-SSSModel!$C$3+1,0,1,$CB$2)),
     IF(SSSModel!$C$4="ECC",$EA79*$EB79*SUMPRODUCT(OFFSET($AC79,0,MAX(0,CN$4-$DZ79-$CA$4+1),1,MIN($DZ79,CN$4-$CA$4+1)),OFFSET(Escalation!$K$24,($Y79-1)*(Escalation!$I$22+1)+CN$4-SSSModel!$C$3+1,MAX(0,CN$4-$DZ79-$CA$4+1),1,MIN($DZ79,CN$4-$CA$4+1))),
     IF(SSSModel!$C$4="PV",AP79*$EA79*(1+SSSModel!$C$2),
     IF(SSSModel!$C$4="FCR",$EC79*SUM(OFFSET($AC79,0,MAX(CN$4-$AC$4-$DZ79+1,0),1,MIN($DZ79,CN$4-$AC$4+1))),0)))),
SUM($AC79:$BZ79)*
     IF(SSSModel!$C$4="RR",OFFSET(Profiles!$K$2,$Z79,MAX(Profiles!$C$2,AP$4-$W79)),
     IF(SSSModel!$C$4="ECC",$EA79*$EB79*IF(MAX(Escalation!$C$2,AP$4-$W79)&gt;$DZ79-1,0,OFFSET(Escalation!$K$2,$Y79,MAX(Escalation!$C$2,AP$4-$W79))),
     IF(SSSModel!$C$4="PV",IF(CN$4=$W79,$EA79*(1+SSSModel!$C$2),0),
     IF(SSSModel!$C$4="FCR",IF(AND(CN$4&gt;=$W79,OFFSET(Profiles!$K$2,$Z79,MAX(Profiles!$C$2,AP$4-$W79))&gt;0),$EC79,0),0))))))</f>
        <v>0</v>
      </c>
      <c r="CO79" s="135">
        <f ca="1">IF(OR($Z79=0,SSSModel!$C$4="CF"),AQ79,
IF(LEFT($V79,3)="ON_",
     IF(SSSModel!$C$4="RR",SUMPRODUCT(OFFSET($AC79,0,0,1,$CB$2),OFFSET(Profiles!$K$28,($Z79-1)*(Profiles!$I$26+1)+CO$4-SSSModel!$C$3+1,0,1,$CB$2)),
     IF(SSSModel!$C$4="ECC",$EA79*$EB79*SUMPRODUCT(OFFSET($AC79,0,MAX(0,CO$4-$DZ79-$CA$4+1),1,MIN($DZ79,CO$4-$CA$4+1)),OFFSET(Escalation!$K$24,($Y79-1)*(Escalation!$I$22+1)+CO$4-SSSModel!$C$3+1,MAX(0,CO$4-$DZ79-$CA$4+1),1,MIN($DZ79,CO$4-$CA$4+1))),
     IF(SSSModel!$C$4="PV",AQ79*$EA79*(1+SSSModel!$C$2),
     IF(SSSModel!$C$4="FCR",$EC79*SUM(OFFSET($AC79,0,MAX(CO$4-$AC$4-$DZ79+1,0),1,MIN($DZ79,CO$4-$AC$4+1))),0)))),
SUM($AC79:$BZ79)*
     IF(SSSModel!$C$4="RR",OFFSET(Profiles!$K$2,$Z79,MAX(Profiles!$C$2,AQ$4-$W79)),
     IF(SSSModel!$C$4="ECC",$EA79*$EB79*IF(MAX(Escalation!$C$2,AQ$4-$W79)&gt;$DZ79-1,0,OFFSET(Escalation!$K$2,$Y79,MAX(Escalation!$C$2,AQ$4-$W79))),
     IF(SSSModel!$C$4="PV",IF(CO$4=$W79,$EA79*(1+SSSModel!$C$2),0),
     IF(SSSModel!$C$4="FCR",IF(AND(CO$4&gt;=$W79,OFFSET(Profiles!$K$2,$Z79,MAX(Profiles!$C$2,AQ$4-$W79))&gt;0),$EC79,0),0))))))</f>
        <v>0</v>
      </c>
      <c r="CP79" s="135">
        <f ca="1">IF(OR($Z79=0,SSSModel!$C$4="CF"),AR79,
IF(LEFT($V79,3)="ON_",
     IF(SSSModel!$C$4="RR",SUMPRODUCT(OFFSET($AC79,0,0,1,$CB$2),OFFSET(Profiles!$K$28,($Z79-1)*(Profiles!$I$26+1)+CP$4-SSSModel!$C$3+1,0,1,$CB$2)),
     IF(SSSModel!$C$4="ECC",$EA79*$EB79*SUMPRODUCT(OFFSET($AC79,0,MAX(0,CP$4-$DZ79-$CA$4+1),1,MIN($DZ79,CP$4-$CA$4+1)),OFFSET(Escalation!$K$24,($Y79-1)*(Escalation!$I$22+1)+CP$4-SSSModel!$C$3+1,MAX(0,CP$4-$DZ79-$CA$4+1),1,MIN($DZ79,CP$4-$CA$4+1))),
     IF(SSSModel!$C$4="PV",AR79*$EA79*(1+SSSModel!$C$2),
     IF(SSSModel!$C$4="FCR",$EC79*SUM(OFFSET($AC79,0,MAX(CP$4-$AC$4-$DZ79+1,0),1,MIN($DZ79,CP$4-$AC$4+1))),0)))),
SUM($AC79:$BZ79)*
     IF(SSSModel!$C$4="RR",OFFSET(Profiles!$K$2,$Z79,MAX(Profiles!$C$2,AR$4-$W79)),
     IF(SSSModel!$C$4="ECC",$EA79*$EB79*IF(MAX(Escalation!$C$2,AR$4-$W79)&gt;$DZ79-1,0,OFFSET(Escalation!$K$2,$Y79,MAX(Escalation!$C$2,AR$4-$W79))),
     IF(SSSModel!$C$4="PV",IF(CP$4=$W79,$EA79*(1+SSSModel!$C$2),0),
     IF(SSSModel!$C$4="FCR",IF(AND(CP$4&gt;=$W79,OFFSET(Profiles!$K$2,$Z79,MAX(Profiles!$C$2,AR$4-$W79))&gt;0),$EC79,0),0))))))</f>
        <v>0</v>
      </c>
      <c r="CQ79" s="135">
        <f ca="1">IF(OR($Z79=0,SSSModel!$C$4="CF"),AS79,
IF(LEFT($V79,3)="ON_",
     IF(SSSModel!$C$4="RR",SUMPRODUCT(OFFSET($AC79,0,0,1,$CB$2),OFFSET(Profiles!$K$28,($Z79-1)*(Profiles!$I$26+1)+CQ$4-SSSModel!$C$3+1,0,1,$CB$2)),
     IF(SSSModel!$C$4="ECC",$EA79*$EB79*SUMPRODUCT(OFFSET($AC79,0,MAX(0,CQ$4-$DZ79-$CA$4+1),1,MIN($DZ79,CQ$4-$CA$4+1)),OFFSET(Escalation!$K$24,($Y79-1)*(Escalation!$I$22+1)+CQ$4-SSSModel!$C$3+1,MAX(0,CQ$4-$DZ79-$CA$4+1),1,MIN($DZ79,CQ$4-$CA$4+1))),
     IF(SSSModel!$C$4="PV",AS79*$EA79*(1+SSSModel!$C$2),
     IF(SSSModel!$C$4="FCR",$EC79*SUM(OFFSET($AC79,0,MAX(CQ$4-$AC$4-$DZ79+1,0),1,MIN($DZ79,CQ$4-$AC$4+1))),0)))),
SUM($AC79:$BZ79)*
     IF(SSSModel!$C$4="RR",OFFSET(Profiles!$K$2,$Z79,MAX(Profiles!$C$2,AS$4-$W79)),
     IF(SSSModel!$C$4="ECC",$EA79*$EB79*IF(MAX(Escalation!$C$2,AS$4-$W79)&gt;$DZ79-1,0,OFFSET(Escalation!$K$2,$Y79,MAX(Escalation!$C$2,AS$4-$W79))),
     IF(SSSModel!$C$4="PV",IF(CQ$4=$W79,$EA79*(1+SSSModel!$C$2),0),
     IF(SSSModel!$C$4="FCR",IF(AND(CQ$4&gt;=$W79,OFFSET(Profiles!$K$2,$Z79,MAX(Profiles!$C$2,AS$4-$W79))&gt;0),$EC79,0),0))))))</f>
        <v>0</v>
      </c>
      <c r="CR79" s="135">
        <f ca="1">IF(OR($Z79=0,SSSModel!$C$4="CF"),AT79,
IF(LEFT($V79,3)="ON_",
     IF(SSSModel!$C$4="RR",SUMPRODUCT(OFFSET($AC79,0,0,1,$CB$2),OFFSET(Profiles!$K$28,($Z79-1)*(Profiles!$I$26+1)+CR$4-SSSModel!$C$3+1,0,1,$CB$2)),
     IF(SSSModel!$C$4="ECC",$EA79*$EB79*SUMPRODUCT(OFFSET($AC79,0,MAX(0,CR$4-$DZ79-$CA$4+1),1,MIN($DZ79,CR$4-$CA$4+1)),OFFSET(Escalation!$K$24,($Y79-1)*(Escalation!$I$22+1)+CR$4-SSSModel!$C$3+1,MAX(0,CR$4-$DZ79-$CA$4+1),1,MIN($DZ79,CR$4-$CA$4+1))),
     IF(SSSModel!$C$4="PV",AT79*$EA79*(1+SSSModel!$C$2),
     IF(SSSModel!$C$4="FCR",$EC79*SUM(OFFSET($AC79,0,MAX(CR$4-$AC$4-$DZ79+1,0),1,MIN($DZ79,CR$4-$AC$4+1))),0)))),
SUM($AC79:$BZ79)*
     IF(SSSModel!$C$4="RR",OFFSET(Profiles!$K$2,$Z79,MAX(Profiles!$C$2,AT$4-$W79)),
     IF(SSSModel!$C$4="ECC",$EA79*$EB79*IF(MAX(Escalation!$C$2,AT$4-$W79)&gt;$DZ79-1,0,OFFSET(Escalation!$K$2,$Y79,MAX(Escalation!$C$2,AT$4-$W79))),
     IF(SSSModel!$C$4="PV",IF(CR$4=$W79,$EA79*(1+SSSModel!$C$2),0),
     IF(SSSModel!$C$4="FCR",IF(AND(CR$4&gt;=$W79,OFFSET(Profiles!$K$2,$Z79,MAX(Profiles!$C$2,AT$4-$W79))&gt;0),$EC79,0),0))))))</f>
        <v>0</v>
      </c>
      <c r="CS79" s="135">
        <f ca="1">IF(OR($Z79=0,SSSModel!$C$4="CF"),AU79,
IF(LEFT($V79,3)="ON_",
     IF(SSSModel!$C$4="RR",SUMPRODUCT(OFFSET($AC79,0,0,1,$CB$2),OFFSET(Profiles!$K$28,($Z79-1)*(Profiles!$I$26+1)+CS$4-SSSModel!$C$3+1,0,1,$CB$2)),
     IF(SSSModel!$C$4="ECC",$EA79*$EB79*SUMPRODUCT(OFFSET($AC79,0,MAX(0,CS$4-$DZ79-$CA$4+1),1,MIN($DZ79,CS$4-$CA$4+1)),OFFSET(Escalation!$K$24,($Y79-1)*(Escalation!$I$22+1)+CS$4-SSSModel!$C$3+1,MAX(0,CS$4-$DZ79-$CA$4+1),1,MIN($DZ79,CS$4-$CA$4+1))),
     IF(SSSModel!$C$4="PV",AU79*$EA79*(1+SSSModel!$C$2),
     IF(SSSModel!$C$4="FCR",$EC79*SUM(OFFSET($AC79,0,MAX(CS$4-$AC$4-$DZ79+1,0),1,MIN($DZ79,CS$4-$AC$4+1))),0)))),
SUM($AC79:$BZ79)*
     IF(SSSModel!$C$4="RR",OFFSET(Profiles!$K$2,$Z79,MAX(Profiles!$C$2,AU$4-$W79)),
     IF(SSSModel!$C$4="ECC",$EA79*$EB79*IF(MAX(Escalation!$C$2,AU$4-$W79)&gt;$DZ79-1,0,OFFSET(Escalation!$K$2,$Y79,MAX(Escalation!$C$2,AU$4-$W79))),
     IF(SSSModel!$C$4="PV",IF(CS$4=$W79,$EA79*(1+SSSModel!$C$2),0),
     IF(SSSModel!$C$4="FCR",IF(AND(CS$4&gt;=$W79,OFFSET(Profiles!$K$2,$Z79,MAX(Profiles!$C$2,AU$4-$W79))&gt;0),$EC79,0),0))))))</f>
        <v>0</v>
      </c>
      <c r="CT79" s="135">
        <f ca="1">IF(OR($Z79=0,SSSModel!$C$4="CF"),AV79,
IF(LEFT($V79,3)="ON_",
     IF(SSSModel!$C$4="RR",SUMPRODUCT(OFFSET($AC79,0,0,1,$CB$2),OFFSET(Profiles!$K$28,($Z79-1)*(Profiles!$I$26+1)+CT$4-SSSModel!$C$3+1,0,1,$CB$2)),
     IF(SSSModel!$C$4="ECC",$EA79*$EB79*SUMPRODUCT(OFFSET($AC79,0,MAX(0,CT$4-$DZ79-$CA$4+1),1,MIN($DZ79,CT$4-$CA$4+1)),OFFSET(Escalation!$K$24,($Y79-1)*(Escalation!$I$22+1)+CT$4-SSSModel!$C$3+1,MAX(0,CT$4-$DZ79-$CA$4+1),1,MIN($DZ79,CT$4-$CA$4+1))),
     IF(SSSModel!$C$4="PV",AV79*$EA79*(1+SSSModel!$C$2),
     IF(SSSModel!$C$4="FCR",$EC79*SUM(OFFSET($AC79,0,MAX(CT$4-$AC$4-$DZ79+1,0),1,MIN($DZ79,CT$4-$AC$4+1))),0)))),
SUM($AC79:$BZ79)*
     IF(SSSModel!$C$4="RR",OFFSET(Profiles!$K$2,$Z79,MAX(Profiles!$C$2,AV$4-$W79)),
     IF(SSSModel!$C$4="ECC",$EA79*$EB79*IF(MAX(Escalation!$C$2,AV$4-$W79)&gt;$DZ79-1,0,OFFSET(Escalation!$K$2,$Y79,MAX(Escalation!$C$2,AV$4-$W79))),
     IF(SSSModel!$C$4="PV",IF(CT$4=$W79,$EA79*(1+SSSModel!$C$2),0),
     IF(SSSModel!$C$4="FCR",IF(AND(CT$4&gt;=$W79,OFFSET(Profiles!$K$2,$Z79,MAX(Profiles!$C$2,AV$4-$W79))&gt;0),$EC79,0),0))))))</f>
        <v>0</v>
      </c>
      <c r="CU79" s="135">
        <f ca="1">IF(OR($Z79=0,SSSModel!$C$4="CF"),AW79,
IF(LEFT($V79,3)="ON_",
     IF(SSSModel!$C$4="RR",SUMPRODUCT(OFFSET($AC79,0,0,1,$CB$2),OFFSET(Profiles!$K$28,($Z79-1)*(Profiles!$I$26+1)+CU$4-SSSModel!$C$3+1,0,1,$CB$2)),
     IF(SSSModel!$C$4="ECC",$EA79*$EB79*SUMPRODUCT(OFFSET($AC79,0,MAX(0,CU$4-$DZ79-$CA$4+1),1,MIN($DZ79,CU$4-$CA$4+1)),OFFSET(Escalation!$K$24,($Y79-1)*(Escalation!$I$22+1)+CU$4-SSSModel!$C$3+1,MAX(0,CU$4-$DZ79-$CA$4+1),1,MIN($DZ79,CU$4-$CA$4+1))),
     IF(SSSModel!$C$4="PV",AW79*$EA79*(1+SSSModel!$C$2),
     IF(SSSModel!$C$4="FCR",$EC79*SUM(OFFSET($AC79,0,MAX(CU$4-$AC$4-$DZ79+1,0),1,MIN($DZ79,CU$4-$AC$4+1))),0)))),
SUM($AC79:$BZ79)*
     IF(SSSModel!$C$4="RR",OFFSET(Profiles!$K$2,$Z79,MAX(Profiles!$C$2,AW$4-$W79)),
     IF(SSSModel!$C$4="ECC",$EA79*$EB79*IF(MAX(Escalation!$C$2,AW$4-$W79)&gt;$DZ79-1,0,OFFSET(Escalation!$K$2,$Y79,MAX(Escalation!$C$2,AW$4-$W79))),
     IF(SSSModel!$C$4="PV",IF(CU$4=$W79,$EA79*(1+SSSModel!$C$2),0),
     IF(SSSModel!$C$4="FCR",IF(AND(CU$4&gt;=$W79,OFFSET(Profiles!$K$2,$Z79,MAX(Profiles!$C$2,AW$4-$W79))&gt;0),$EC79,0),0))))))</f>
        <v>0</v>
      </c>
      <c r="CV79" s="135">
        <f ca="1">IF(OR($Z79=0,SSSModel!$C$4="CF"),AX79,
IF(LEFT($V79,3)="ON_",
     IF(SSSModel!$C$4="RR",SUMPRODUCT(OFFSET($AC79,0,0,1,$CB$2),OFFSET(Profiles!$K$28,($Z79-1)*(Profiles!$I$26+1)+CV$4-SSSModel!$C$3+1,0,1,$CB$2)),
     IF(SSSModel!$C$4="ECC",$EA79*$EB79*SUMPRODUCT(OFFSET($AC79,0,MAX(0,CV$4-$DZ79-$CA$4+1),1,MIN($DZ79,CV$4-$CA$4+1)),OFFSET(Escalation!$K$24,($Y79-1)*(Escalation!$I$22+1)+CV$4-SSSModel!$C$3+1,MAX(0,CV$4-$DZ79-$CA$4+1),1,MIN($DZ79,CV$4-$CA$4+1))),
     IF(SSSModel!$C$4="PV",AX79*$EA79*(1+SSSModel!$C$2),
     IF(SSSModel!$C$4="FCR",$EC79*SUM(OFFSET($AC79,0,MAX(CV$4-$AC$4-$DZ79+1,0),1,MIN($DZ79,CV$4-$AC$4+1))),0)))),
SUM($AC79:$BZ79)*
     IF(SSSModel!$C$4="RR",OFFSET(Profiles!$K$2,$Z79,MAX(Profiles!$C$2,AX$4-$W79)),
     IF(SSSModel!$C$4="ECC",$EA79*$EB79*IF(MAX(Escalation!$C$2,AX$4-$W79)&gt;$DZ79-1,0,OFFSET(Escalation!$K$2,$Y79,MAX(Escalation!$C$2,AX$4-$W79))),
     IF(SSSModel!$C$4="PV",IF(CV$4=$W79,$EA79*(1+SSSModel!$C$2),0),
     IF(SSSModel!$C$4="FCR",IF(AND(CV$4&gt;=$W79,OFFSET(Profiles!$K$2,$Z79,MAX(Profiles!$C$2,AX$4-$W79))&gt;0),$EC79,0),0))))))</f>
        <v>0</v>
      </c>
      <c r="CW79" s="135">
        <f ca="1">IF(OR($Z79=0,SSSModel!$C$4="CF"),AY79,
IF(LEFT($V79,3)="ON_",
     IF(SSSModel!$C$4="RR",SUMPRODUCT(OFFSET($AC79,0,0,1,$CB$2),OFFSET(Profiles!$K$28,($Z79-1)*(Profiles!$I$26+1)+CW$4-SSSModel!$C$3+1,0,1,$CB$2)),
     IF(SSSModel!$C$4="ECC",$EA79*$EB79*SUMPRODUCT(OFFSET($AC79,0,MAX(0,CW$4-$DZ79-$CA$4+1),1,MIN($DZ79,CW$4-$CA$4+1)),OFFSET(Escalation!$K$24,($Y79-1)*(Escalation!$I$22+1)+CW$4-SSSModel!$C$3+1,MAX(0,CW$4-$DZ79-$CA$4+1),1,MIN($DZ79,CW$4-$CA$4+1))),
     IF(SSSModel!$C$4="PV",AY79*$EA79*(1+SSSModel!$C$2),
     IF(SSSModel!$C$4="FCR",$EC79*SUM(OFFSET($AC79,0,MAX(CW$4-$AC$4-$DZ79+1,0),1,MIN($DZ79,CW$4-$AC$4+1))),0)))),
SUM($AC79:$BZ79)*
     IF(SSSModel!$C$4="RR",OFFSET(Profiles!$K$2,$Z79,MAX(Profiles!$C$2,AY$4-$W79)),
     IF(SSSModel!$C$4="ECC",$EA79*$EB79*IF(MAX(Escalation!$C$2,AY$4-$W79)&gt;$DZ79-1,0,OFFSET(Escalation!$K$2,$Y79,MAX(Escalation!$C$2,AY$4-$W79))),
     IF(SSSModel!$C$4="PV",IF(CW$4=$W79,$EA79*(1+SSSModel!$C$2),0),
     IF(SSSModel!$C$4="FCR",IF(AND(CW$4&gt;=$W79,OFFSET(Profiles!$K$2,$Z79,MAX(Profiles!$C$2,AY$4-$W79))&gt;0),$EC79,0),0))))))</f>
        <v>0</v>
      </c>
      <c r="CX79" s="135">
        <f ca="1">IF(OR($Z79=0,SSSModel!$C$4="CF"),AZ79,
IF(LEFT($V79,3)="ON_",
     IF(SSSModel!$C$4="RR",SUMPRODUCT(OFFSET($AC79,0,0,1,$CB$2),OFFSET(Profiles!$K$28,($Z79-1)*(Profiles!$I$26+1)+CX$4-SSSModel!$C$3+1,0,1,$CB$2)),
     IF(SSSModel!$C$4="ECC",$EA79*$EB79*SUMPRODUCT(OFFSET($AC79,0,MAX(0,CX$4-$DZ79-$CA$4+1),1,MIN($DZ79,CX$4-$CA$4+1)),OFFSET(Escalation!$K$24,($Y79-1)*(Escalation!$I$22+1)+CX$4-SSSModel!$C$3+1,MAX(0,CX$4-$DZ79-$CA$4+1),1,MIN($DZ79,CX$4-$CA$4+1))),
     IF(SSSModel!$C$4="PV",AZ79*$EA79*(1+SSSModel!$C$2),
     IF(SSSModel!$C$4="FCR",$EC79*SUM(OFFSET($AC79,0,MAX(CX$4-$AC$4-$DZ79+1,0),1,MIN($DZ79,CX$4-$AC$4+1))),0)))),
SUM($AC79:$BZ79)*
     IF(SSSModel!$C$4="RR",OFFSET(Profiles!$K$2,$Z79,MAX(Profiles!$C$2,AZ$4-$W79)),
     IF(SSSModel!$C$4="ECC",$EA79*$EB79*IF(MAX(Escalation!$C$2,AZ$4-$W79)&gt;$DZ79-1,0,OFFSET(Escalation!$K$2,$Y79,MAX(Escalation!$C$2,AZ$4-$W79))),
     IF(SSSModel!$C$4="PV",IF(CX$4=$W79,$EA79*(1+SSSModel!$C$2),0),
     IF(SSSModel!$C$4="FCR",IF(AND(CX$4&gt;=$W79,OFFSET(Profiles!$K$2,$Z79,MAX(Profiles!$C$2,AZ$4-$W79))&gt;0),$EC79,0),0))))))</f>
        <v>0</v>
      </c>
      <c r="CY79" s="135">
        <f ca="1">IF(OR($Z79=0,SSSModel!$C$4="CF"),BA79,
IF(LEFT($V79,3)="ON_",
     IF(SSSModel!$C$4="RR",SUMPRODUCT(OFFSET($AC79,0,0,1,$CB$2),OFFSET(Profiles!$K$28,($Z79-1)*(Profiles!$I$26+1)+CY$4-SSSModel!$C$3+1,0,1,$CB$2)),
     IF(SSSModel!$C$4="ECC",$EA79*$EB79*SUMPRODUCT(OFFSET($AC79,0,MAX(0,CY$4-$DZ79-$CA$4+1),1,MIN($DZ79,CY$4-$CA$4+1)),OFFSET(Escalation!$K$24,($Y79-1)*(Escalation!$I$22+1)+CY$4-SSSModel!$C$3+1,MAX(0,CY$4-$DZ79-$CA$4+1),1,MIN($DZ79,CY$4-$CA$4+1))),
     IF(SSSModel!$C$4="PV",BA79*$EA79*(1+SSSModel!$C$2),
     IF(SSSModel!$C$4="FCR",$EC79*SUM(OFFSET($AC79,0,MAX(CY$4-$AC$4-$DZ79+1,0),1,MIN($DZ79,CY$4-$AC$4+1))),0)))),
SUM($AC79:$BZ79)*
     IF(SSSModel!$C$4="RR",OFFSET(Profiles!$K$2,$Z79,MAX(Profiles!$C$2,BA$4-$W79)),
     IF(SSSModel!$C$4="ECC",$EA79*$EB79*IF(MAX(Escalation!$C$2,BA$4-$W79)&gt;$DZ79-1,0,OFFSET(Escalation!$K$2,$Y79,MAX(Escalation!$C$2,BA$4-$W79))),
     IF(SSSModel!$C$4="PV",IF(CY$4=$W79,$EA79*(1+SSSModel!$C$2),0),
     IF(SSSModel!$C$4="FCR",IF(AND(CY$4&gt;=$W79,OFFSET(Profiles!$K$2,$Z79,MAX(Profiles!$C$2,BA$4-$W79))&gt;0),$EC79,0),0))))))</f>
        <v>0</v>
      </c>
      <c r="CZ79" s="135">
        <f ca="1">IF(OR($Z79=0,SSSModel!$C$4="CF"),BB79,
IF(LEFT($V79,3)="ON_",
     IF(SSSModel!$C$4="RR",SUMPRODUCT(OFFSET($AC79,0,0,1,$CB$2),OFFSET(Profiles!$K$28,($Z79-1)*(Profiles!$I$26+1)+CZ$4-SSSModel!$C$3+1,0,1,$CB$2)),
     IF(SSSModel!$C$4="ECC",$EA79*$EB79*SUMPRODUCT(OFFSET($AC79,0,MAX(0,CZ$4-$DZ79-$CA$4+1),1,MIN($DZ79,CZ$4-$CA$4+1)),OFFSET(Escalation!$K$24,($Y79-1)*(Escalation!$I$22+1)+CZ$4-SSSModel!$C$3+1,MAX(0,CZ$4-$DZ79-$CA$4+1),1,MIN($DZ79,CZ$4-$CA$4+1))),
     IF(SSSModel!$C$4="PV",BB79*$EA79*(1+SSSModel!$C$2),
     IF(SSSModel!$C$4="FCR",$EC79*SUM(OFFSET($AC79,0,MAX(CZ$4-$AC$4-$DZ79+1,0),1,MIN($DZ79,CZ$4-$AC$4+1))),0)))),
SUM($AC79:$BZ79)*
     IF(SSSModel!$C$4="RR",OFFSET(Profiles!$K$2,$Z79,MAX(Profiles!$C$2,BB$4-$W79)),
     IF(SSSModel!$C$4="ECC",$EA79*$EB79*IF(MAX(Escalation!$C$2,BB$4-$W79)&gt;$DZ79-1,0,OFFSET(Escalation!$K$2,$Y79,MAX(Escalation!$C$2,BB$4-$W79))),
     IF(SSSModel!$C$4="PV",IF(CZ$4=$W79,$EA79*(1+SSSModel!$C$2),0),
     IF(SSSModel!$C$4="FCR",IF(AND(CZ$4&gt;=$W79,OFFSET(Profiles!$K$2,$Z79,MAX(Profiles!$C$2,BB$4-$W79))&gt;0),$EC79,0),0))))))</f>
        <v>0</v>
      </c>
      <c r="DA79" s="135">
        <f ca="1">IF(OR($Z79=0,SSSModel!$C$4="CF"),BC79,
IF(LEFT($V79,3)="ON_",
     IF(SSSModel!$C$4="RR",SUMPRODUCT(OFFSET($AC79,0,0,1,$CB$2),OFFSET(Profiles!$K$28,($Z79-1)*(Profiles!$I$26+1)+DA$4-SSSModel!$C$3+1,0,1,$CB$2)),
     IF(SSSModel!$C$4="ECC",$EA79*$EB79*SUMPRODUCT(OFFSET($AC79,0,MAX(0,DA$4-$DZ79-$CA$4+1),1,MIN($DZ79,DA$4-$CA$4+1)),OFFSET(Escalation!$K$24,($Y79-1)*(Escalation!$I$22+1)+DA$4-SSSModel!$C$3+1,MAX(0,DA$4-$DZ79-$CA$4+1),1,MIN($DZ79,DA$4-$CA$4+1))),
     IF(SSSModel!$C$4="PV",BC79*$EA79*(1+SSSModel!$C$2),
     IF(SSSModel!$C$4="FCR",$EC79*SUM(OFFSET($AC79,0,MAX(DA$4-$AC$4-$DZ79+1,0),1,MIN($DZ79,DA$4-$AC$4+1))),0)))),
SUM($AC79:$BZ79)*
     IF(SSSModel!$C$4="RR",OFFSET(Profiles!$K$2,$Z79,MAX(Profiles!$C$2,BC$4-$W79)),
     IF(SSSModel!$C$4="ECC",$EA79*$EB79*IF(MAX(Escalation!$C$2,BC$4-$W79)&gt;$DZ79-1,0,OFFSET(Escalation!$K$2,$Y79,MAX(Escalation!$C$2,BC$4-$W79))),
     IF(SSSModel!$C$4="PV",IF(DA$4=$W79,$EA79*(1+SSSModel!$C$2),0),
     IF(SSSModel!$C$4="FCR",IF(AND(DA$4&gt;=$W79,OFFSET(Profiles!$K$2,$Z79,MAX(Profiles!$C$2,BC$4-$W79))&gt;0),$EC79,0),0))))))</f>
        <v>0</v>
      </c>
      <c r="DB79" s="135">
        <f ca="1">IF(OR($Z79=0,SSSModel!$C$4="CF"),BD79,
IF(LEFT($V79,3)="ON_",
     IF(SSSModel!$C$4="RR",SUMPRODUCT(OFFSET($AC79,0,0,1,$CB$2),OFFSET(Profiles!$K$28,($Z79-1)*(Profiles!$I$26+1)+DB$4-SSSModel!$C$3+1,0,1,$CB$2)),
     IF(SSSModel!$C$4="ECC",$EA79*$EB79*SUMPRODUCT(OFFSET($AC79,0,MAX(0,DB$4-$DZ79-$CA$4+1),1,MIN($DZ79,DB$4-$CA$4+1)),OFFSET(Escalation!$K$24,($Y79-1)*(Escalation!$I$22+1)+DB$4-SSSModel!$C$3+1,MAX(0,DB$4-$DZ79-$CA$4+1),1,MIN($DZ79,DB$4-$CA$4+1))),
     IF(SSSModel!$C$4="PV",BD79*$EA79*(1+SSSModel!$C$2),
     IF(SSSModel!$C$4="FCR",$EC79*SUM(OFFSET($AC79,0,MAX(DB$4-$AC$4-$DZ79+1,0),1,MIN($DZ79,DB$4-$AC$4+1))),0)))),
SUM($AC79:$BZ79)*
     IF(SSSModel!$C$4="RR",OFFSET(Profiles!$K$2,$Z79,MAX(Profiles!$C$2,BD$4-$W79)),
     IF(SSSModel!$C$4="ECC",$EA79*$EB79*IF(MAX(Escalation!$C$2,BD$4-$W79)&gt;$DZ79-1,0,OFFSET(Escalation!$K$2,$Y79,MAX(Escalation!$C$2,BD$4-$W79))),
     IF(SSSModel!$C$4="PV",IF(DB$4=$W79,$EA79*(1+SSSModel!$C$2),0),
     IF(SSSModel!$C$4="FCR",IF(AND(DB$4&gt;=$W79,OFFSET(Profiles!$K$2,$Z79,MAX(Profiles!$C$2,BD$4-$W79))&gt;0),$EC79,0),0))))))</f>
        <v>0</v>
      </c>
      <c r="DC79" s="135">
        <f ca="1">IF(OR($Z79=0,SSSModel!$C$4="CF"),BE79,
IF(LEFT($V79,3)="ON_",
     IF(SSSModel!$C$4="RR",SUMPRODUCT(OFFSET($AC79,0,0,1,$CB$2),OFFSET(Profiles!$K$28,($Z79-1)*(Profiles!$I$26+1)+DC$4-SSSModel!$C$3+1,0,1,$CB$2)),
     IF(SSSModel!$C$4="ECC",$EA79*$EB79*SUMPRODUCT(OFFSET($AC79,0,MAX(0,DC$4-$DZ79-$CA$4+1),1,MIN($DZ79,DC$4-$CA$4+1)),OFFSET(Escalation!$K$24,($Y79-1)*(Escalation!$I$22+1)+DC$4-SSSModel!$C$3+1,MAX(0,DC$4-$DZ79-$CA$4+1),1,MIN($DZ79,DC$4-$CA$4+1))),
     IF(SSSModel!$C$4="PV",BE79*$EA79*(1+SSSModel!$C$2),
     IF(SSSModel!$C$4="FCR",$EC79*SUM(OFFSET($AC79,0,MAX(DC$4-$AC$4-$DZ79+1,0),1,MIN($DZ79,DC$4-$AC$4+1))),0)))),
SUM($AC79:$BZ79)*
     IF(SSSModel!$C$4="RR",OFFSET(Profiles!$K$2,$Z79,MAX(Profiles!$C$2,BE$4-$W79)),
     IF(SSSModel!$C$4="ECC",$EA79*$EB79*IF(MAX(Escalation!$C$2,BE$4-$W79)&gt;$DZ79-1,0,OFFSET(Escalation!$K$2,$Y79,MAX(Escalation!$C$2,BE$4-$W79))),
     IF(SSSModel!$C$4="PV",IF(DC$4=$W79,$EA79*(1+SSSModel!$C$2),0),
     IF(SSSModel!$C$4="FCR",IF(AND(DC$4&gt;=$W79,OFFSET(Profiles!$K$2,$Z79,MAX(Profiles!$C$2,BE$4-$W79))&gt;0),$EC79,0),0))))))</f>
        <v>0</v>
      </c>
      <c r="DD79" s="135">
        <f ca="1">IF(OR($Z79=0,SSSModel!$C$4="CF"),BF79,
IF(LEFT($V79,3)="ON_",
     IF(SSSModel!$C$4="RR",SUMPRODUCT(OFFSET($AC79,0,0,1,$CB$2),OFFSET(Profiles!$K$28,($Z79-1)*(Profiles!$I$26+1)+DD$4-SSSModel!$C$3+1,0,1,$CB$2)),
     IF(SSSModel!$C$4="ECC",$EA79*$EB79*SUMPRODUCT(OFFSET($AC79,0,MAX(0,DD$4-$DZ79-$CA$4+1),1,MIN($DZ79,DD$4-$CA$4+1)),OFFSET(Escalation!$K$24,($Y79-1)*(Escalation!$I$22+1)+DD$4-SSSModel!$C$3+1,MAX(0,DD$4-$DZ79-$CA$4+1),1,MIN($DZ79,DD$4-$CA$4+1))),
     IF(SSSModel!$C$4="PV",BF79*$EA79*(1+SSSModel!$C$2),
     IF(SSSModel!$C$4="FCR",$EC79*SUM(OFFSET($AC79,0,MAX(DD$4-$AC$4-$DZ79+1,0),1,MIN($DZ79,DD$4-$AC$4+1))),0)))),
SUM($AC79:$BZ79)*
     IF(SSSModel!$C$4="RR",OFFSET(Profiles!$K$2,$Z79,MAX(Profiles!$C$2,BF$4-$W79)),
     IF(SSSModel!$C$4="ECC",$EA79*$EB79*IF(MAX(Escalation!$C$2,BF$4-$W79)&gt;$DZ79-1,0,OFFSET(Escalation!$K$2,$Y79,MAX(Escalation!$C$2,BF$4-$W79))),
     IF(SSSModel!$C$4="PV",IF(DD$4=$W79,$EA79*(1+SSSModel!$C$2),0),
     IF(SSSModel!$C$4="FCR",IF(AND(DD$4&gt;=$W79,OFFSET(Profiles!$K$2,$Z79,MAX(Profiles!$C$2,BF$4-$W79))&gt;0),$EC79,0),0))))))</f>
        <v>0</v>
      </c>
      <c r="DE79" s="135">
        <f ca="1">IF(OR($Z79=0,SSSModel!$C$4="CF"),BG79,
IF(LEFT($V79,3)="ON_",
     IF(SSSModel!$C$4="RR",SUMPRODUCT(OFFSET($AC79,0,0,1,$CB$2),OFFSET(Profiles!$K$28,($Z79-1)*(Profiles!$I$26+1)+DE$4-SSSModel!$C$3+1,0,1,$CB$2)),
     IF(SSSModel!$C$4="ECC",$EA79*$EB79*SUMPRODUCT(OFFSET($AC79,0,MAX(0,DE$4-$DZ79-$CA$4+1),1,MIN($DZ79,DE$4-$CA$4+1)),OFFSET(Escalation!$K$24,($Y79-1)*(Escalation!$I$22+1)+DE$4-SSSModel!$C$3+1,MAX(0,DE$4-$DZ79-$CA$4+1),1,MIN($DZ79,DE$4-$CA$4+1))),
     IF(SSSModel!$C$4="PV",BG79*$EA79*(1+SSSModel!$C$2),
     IF(SSSModel!$C$4="FCR",$EC79*SUM(OFFSET($AC79,0,MAX(DE$4-$AC$4-$DZ79+1,0),1,MIN($DZ79,DE$4-$AC$4+1))),0)))),
SUM($AC79:$BZ79)*
     IF(SSSModel!$C$4="RR",OFFSET(Profiles!$K$2,$Z79,MAX(Profiles!$C$2,BG$4-$W79)),
     IF(SSSModel!$C$4="ECC",$EA79*$EB79*IF(MAX(Escalation!$C$2,BG$4-$W79)&gt;$DZ79-1,0,OFFSET(Escalation!$K$2,$Y79,MAX(Escalation!$C$2,BG$4-$W79))),
     IF(SSSModel!$C$4="PV",IF(DE$4=$W79,$EA79*(1+SSSModel!$C$2),0),
     IF(SSSModel!$C$4="FCR",IF(AND(DE$4&gt;=$W79,OFFSET(Profiles!$K$2,$Z79,MAX(Profiles!$C$2,BG$4-$W79))&gt;0),$EC79,0),0))))))</f>
        <v>0</v>
      </c>
      <c r="DF79" s="135">
        <f ca="1">IF(OR($Z79=0,SSSModel!$C$4="CF"),BH79,
IF(LEFT($V79,3)="ON_",
     IF(SSSModel!$C$4="RR",SUMPRODUCT(OFFSET($AC79,0,0,1,$CB$2),OFFSET(Profiles!$K$28,($Z79-1)*(Profiles!$I$26+1)+DF$4-SSSModel!$C$3+1,0,1,$CB$2)),
     IF(SSSModel!$C$4="ECC",$EA79*$EB79*SUMPRODUCT(OFFSET($AC79,0,MAX(0,DF$4-$DZ79-$CA$4+1),1,MIN($DZ79,DF$4-$CA$4+1)),OFFSET(Escalation!$K$24,($Y79-1)*(Escalation!$I$22+1)+DF$4-SSSModel!$C$3+1,MAX(0,DF$4-$DZ79-$CA$4+1),1,MIN($DZ79,DF$4-$CA$4+1))),
     IF(SSSModel!$C$4="PV",BH79*$EA79*(1+SSSModel!$C$2),
     IF(SSSModel!$C$4="FCR",$EC79*SUM(OFFSET($AC79,0,MAX(DF$4-$AC$4-$DZ79+1,0),1,MIN($DZ79,DF$4-$AC$4+1))),0)))),
SUM($AC79:$BZ79)*
     IF(SSSModel!$C$4="RR",OFFSET(Profiles!$K$2,$Z79,MAX(Profiles!$C$2,BH$4-$W79)),
     IF(SSSModel!$C$4="ECC",$EA79*$EB79*IF(MAX(Escalation!$C$2,BH$4-$W79)&gt;$DZ79-1,0,OFFSET(Escalation!$K$2,$Y79,MAX(Escalation!$C$2,BH$4-$W79))),
     IF(SSSModel!$C$4="PV",IF(DF$4=$W79,$EA79*(1+SSSModel!$C$2),0),
     IF(SSSModel!$C$4="FCR",IF(AND(DF$4&gt;=$W79,OFFSET(Profiles!$K$2,$Z79,MAX(Profiles!$C$2,BH$4-$W79))&gt;0),$EC79,0),0))))))</f>
        <v>0</v>
      </c>
      <c r="DG79" s="135">
        <f ca="1">IF(OR($Z79=0,SSSModel!$C$4="CF"),BI79,
IF(LEFT($V79,3)="ON_",
     IF(SSSModel!$C$4="RR",SUMPRODUCT(OFFSET($AC79,0,0,1,$CB$2),OFFSET(Profiles!$K$28,($Z79-1)*(Profiles!$I$26+1)+DG$4-SSSModel!$C$3+1,0,1,$CB$2)),
     IF(SSSModel!$C$4="ECC",$EA79*$EB79*SUMPRODUCT(OFFSET($AC79,0,MAX(0,DG$4-$DZ79-$CA$4+1),1,MIN($DZ79,DG$4-$CA$4+1)),OFFSET(Escalation!$K$24,($Y79-1)*(Escalation!$I$22+1)+DG$4-SSSModel!$C$3+1,MAX(0,DG$4-$DZ79-$CA$4+1),1,MIN($DZ79,DG$4-$CA$4+1))),
     IF(SSSModel!$C$4="PV",BI79*$EA79*(1+SSSModel!$C$2),
     IF(SSSModel!$C$4="FCR",$EC79*SUM(OFFSET($AC79,0,MAX(DG$4-$AC$4-$DZ79+1,0),1,MIN($DZ79,DG$4-$AC$4+1))),0)))),
SUM($AC79:$BZ79)*
     IF(SSSModel!$C$4="RR",OFFSET(Profiles!$K$2,$Z79,MAX(Profiles!$C$2,BI$4-$W79)),
     IF(SSSModel!$C$4="ECC",$EA79*$EB79*IF(MAX(Escalation!$C$2,BI$4-$W79)&gt;$DZ79-1,0,OFFSET(Escalation!$K$2,$Y79,MAX(Escalation!$C$2,BI$4-$W79))),
     IF(SSSModel!$C$4="PV",IF(DG$4=$W79,$EA79*(1+SSSModel!$C$2),0),
     IF(SSSModel!$C$4="FCR",IF(AND(DG$4&gt;=$W79,OFFSET(Profiles!$K$2,$Z79,MAX(Profiles!$C$2,BI$4-$W79))&gt;0),$EC79,0),0))))))</f>
        <v>0</v>
      </c>
      <c r="DH79" s="135">
        <f ca="1">IF(OR($Z79=0,SSSModel!$C$4="CF"),BJ79,
IF(LEFT($V79,3)="ON_",
     IF(SSSModel!$C$4="RR",SUMPRODUCT(OFFSET($AC79,0,0,1,$CB$2),OFFSET(Profiles!$K$28,($Z79-1)*(Profiles!$I$26+1)+DH$4-SSSModel!$C$3+1,0,1,$CB$2)),
     IF(SSSModel!$C$4="ECC",$EA79*$EB79*SUMPRODUCT(OFFSET($AC79,0,MAX(0,DH$4-$DZ79-$CA$4+1),1,MIN($DZ79,DH$4-$CA$4+1)),OFFSET(Escalation!$K$24,($Y79-1)*(Escalation!$I$22+1)+DH$4-SSSModel!$C$3+1,MAX(0,DH$4-$DZ79-$CA$4+1),1,MIN($DZ79,DH$4-$CA$4+1))),
     IF(SSSModel!$C$4="PV",BJ79*$EA79*(1+SSSModel!$C$2),
     IF(SSSModel!$C$4="FCR",$EC79*SUM(OFFSET($AC79,0,MAX(DH$4-$AC$4-$DZ79+1,0),1,MIN($DZ79,DH$4-$AC$4+1))),0)))),
SUM($AC79:$BZ79)*
     IF(SSSModel!$C$4="RR",OFFSET(Profiles!$K$2,$Z79,MAX(Profiles!$C$2,BJ$4-$W79)),
     IF(SSSModel!$C$4="ECC",$EA79*$EB79*IF(MAX(Escalation!$C$2,BJ$4-$W79)&gt;$DZ79-1,0,OFFSET(Escalation!$K$2,$Y79,MAX(Escalation!$C$2,BJ$4-$W79))),
     IF(SSSModel!$C$4="PV",IF(DH$4=$W79,$EA79*(1+SSSModel!$C$2),0),
     IF(SSSModel!$C$4="FCR",IF(AND(DH$4&gt;=$W79,OFFSET(Profiles!$K$2,$Z79,MAX(Profiles!$C$2,BJ$4-$W79))&gt;0),$EC79,0),0))))))</f>
        <v>0</v>
      </c>
      <c r="DI79" s="135">
        <f ca="1">IF(OR($Z79=0,SSSModel!$C$4="CF"),BK79,
IF(LEFT($V79,3)="ON_",
     IF(SSSModel!$C$4="RR",SUMPRODUCT(OFFSET($AC79,0,0,1,$CB$2),OFFSET(Profiles!$K$28,($Z79-1)*(Profiles!$I$26+1)+DI$4-SSSModel!$C$3+1,0,1,$CB$2)),
     IF(SSSModel!$C$4="ECC",$EA79*$EB79*SUMPRODUCT(OFFSET($AC79,0,MAX(0,DI$4-$DZ79-$CA$4+1),1,MIN($DZ79,DI$4-$CA$4+1)),OFFSET(Escalation!$K$24,($Y79-1)*(Escalation!$I$22+1)+DI$4-SSSModel!$C$3+1,MAX(0,DI$4-$DZ79-$CA$4+1),1,MIN($DZ79,DI$4-$CA$4+1))),
     IF(SSSModel!$C$4="PV",BK79*$EA79*(1+SSSModel!$C$2),
     IF(SSSModel!$C$4="FCR",$EC79*SUM(OFFSET($AC79,0,MAX(DI$4-$AC$4-$DZ79+1,0),1,MIN($DZ79,DI$4-$AC$4+1))),0)))),
SUM($AC79:$BZ79)*
     IF(SSSModel!$C$4="RR",OFFSET(Profiles!$K$2,$Z79,MAX(Profiles!$C$2,BK$4-$W79)),
     IF(SSSModel!$C$4="ECC",$EA79*$EB79*IF(MAX(Escalation!$C$2,BK$4-$W79)&gt;$DZ79-1,0,OFFSET(Escalation!$K$2,$Y79,MAX(Escalation!$C$2,BK$4-$W79))),
     IF(SSSModel!$C$4="PV",IF(DI$4=$W79,$EA79*(1+SSSModel!$C$2),0),
     IF(SSSModel!$C$4="FCR",IF(AND(DI$4&gt;=$W79,OFFSET(Profiles!$K$2,$Z79,MAX(Profiles!$C$2,BK$4-$W79))&gt;0),$EC79,0),0))))))</f>
        <v>0</v>
      </c>
      <c r="DJ79" s="135">
        <f ca="1">IF(OR($Z79=0,SSSModel!$C$4="CF"),BL79,
IF(LEFT($V79,3)="ON_",
     IF(SSSModel!$C$4="RR",SUMPRODUCT(OFFSET($AC79,0,0,1,$CB$2),OFFSET(Profiles!$K$28,($Z79-1)*(Profiles!$I$26+1)+DJ$4-SSSModel!$C$3+1,0,1,$CB$2)),
     IF(SSSModel!$C$4="ECC",$EA79*$EB79*SUMPRODUCT(OFFSET($AC79,0,MAX(0,DJ$4-$DZ79-$CA$4+1),1,MIN($DZ79,DJ$4-$CA$4+1)),OFFSET(Escalation!$K$24,($Y79-1)*(Escalation!$I$22+1)+DJ$4-SSSModel!$C$3+1,MAX(0,DJ$4-$DZ79-$CA$4+1),1,MIN($DZ79,DJ$4-$CA$4+1))),
     IF(SSSModel!$C$4="PV",BL79*$EA79*(1+SSSModel!$C$2),
     IF(SSSModel!$C$4="FCR",$EC79*SUM(OFFSET($AC79,0,MAX(DJ$4-$AC$4-$DZ79+1,0),1,MIN($DZ79,DJ$4-$AC$4+1))),0)))),
SUM($AC79:$BZ79)*
     IF(SSSModel!$C$4="RR",OFFSET(Profiles!$K$2,$Z79,MAX(Profiles!$C$2,BL$4-$W79)),
     IF(SSSModel!$C$4="ECC",$EA79*$EB79*IF(MAX(Escalation!$C$2,BL$4-$W79)&gt;$DZ79-1,0,OFFSET(Escalation!$K$2,$Y79,MAX(Escalation!$C$2,BL$4-$W79))),
     IF(SSSModel!$C$4="PV",IF(DJ$4=$W79,$EA79*(1+SSSModel!$C$2),0),
     IF(SSSModel!$C$4="FCR",IF(AND(DJ$4&gt;=$W79,OFFSET(Profiles!$K$2,$Z79,MAX(Profiles!$C$2,BL$4-$W79))&gt;0),$EC79,0),0))))))</f>
        <v>0</v>
      </c>
      <c r="DK79" s="135">
        <f ca="1">IF(OR($Z79=0,SSSModel!$C$4="CF"),BM79,
IF(LEFT($V79,3)="ON_",
     IF(SSSModel!$C$4="RR",SUMPRODUCT(OFFSET($AC79,0,0,1,$CB$2),OFFSET(Profiles!$K$28,($Z79-1)*(Profiles!$I$26+1)+DK$4-SSSModel!$C$3+1,0,1,$CB$2)),
     IF(SSSModel!$C$4="ECC",$EA79*$EB79*SUMPRODUCT(OFFSET($AC79,0,MAX(0,DK$4-$DZ79-$CA$4+1),1,MIN($DZ79,DK$4-$CA$4+1)),OFFSET(Escalation!$K$24,($Y79-1)*(Escalation!$I$22+1)+DK$4-SSSModel!$C$3+1,MAX(0,DK$4-$DZ79-$CA$4+1),1,MIN($DZ79,DK$4-$CA$4+1))),
     IF(SSSModel!$C$4="PV",BM79*$EA79*(1+SSSModel!$C$2),
     IF(SSSModel!$C$4="FCR",$EC79*SUM(OFFSET($AC79,0,MAX(DK$4-$AC$4-$DZ79+1,0),1,MIN($DZ79,DK$4-$AC$4+1))),0)))),
SUM($AC79:$BZ79)*
     IF(SSSModel!$C$4="RR",OFFSET(Profiles!$K$2,$Z79,MAX(Profiles!$C$2,BM$4-$W79)),
     IF(SSSModel!$C$4="ECC",$EA79*$EB79*IF(MAX(Escalation!$C$2,BM$4-$W79)&gt;$DZ79-1,0,OFFSET(Escalation!$K$2,$Y79,MAX(Escalation!$C$2,BM$4-$W79))),
     IF(SSSModel!$C$4="PV",IF(DK$4=$W79,$EA79*(1+SSSModel!$C$2),0),
     IF(SSSModel!$C$4="FCR",IF(AND(DK$4&gt;=$W79,OFFSET(Profiles!$K$2,$Z79,MAX(Profiles!$C$2,BM$4-$W79))&gt;0),$EC79,0),0))))))</f>
        <v>0</v>
      </c>
      <c r="DL79" s="135">
        <f ca="1">IF(OR($Z79=0,SSSModel!$C$4="CF"),BN79,
IF(LEFT($V79,3)="ON_",
     IF(SSSModel!$C$4="RR",SUMPRODUCT(OFFSET($AC79,0,0,1,$CB$2),OFFSET(Profiles!$K$28,($Z79-1)*(Profiles!$I$26+1)+DL$4-SSSModel!$C$3+1,0,1,$CB$2)),
     IF(SSSModel!$C$4="ECC",$EA79*$EB79*SUMPRODUCT(OFFSET($AC79,0,MAX(0,DL$4-$DZ79-$CA$4+1),1,MIN($DZ79,DL$4-$CA$4+1)),OFFSET(Escalation!$K$24,($Y79-1)*(Escalation!$I$22+1)+DL$4-SSSModel!$C$3+1,MAX(0,DL$4-$DZ79-$CA$4+1),1,MIN($DZ79,DL$4-$CA$4+1))),
     IF(SSSModel!$C$4="PV",BN79*$EA79*(1+SSSModel!$C$2),
     IF(SSSModel!$C$4="FCR",$EC79*SUM(OFFSET($AC79,0,MAX(DL$4-$AC$4-$DZ79+1,0),1,MIN($DZ79,DL$4-$AC$4+1))),0)))),
SUM($AC79:$BZ79)*
     IF(SSSModel!$C$4="RR",OFFSET(Profiles!$K$2,$Z79,MAX(Profiles!$C$2,BN$4-$W79)),
     IF(SSSModel!$C$4="ECC",$EA79*$EB79*IF(MAX(Escalation!$C$2,BN$4-$W79)&gt;$DZ79-1,0,OFFSET(Escalation!$K$2,$Y79,MAX(Escalation!$C$2,BN$4-$W79))),
     IF(SSSModel!$C$4="PV",IF(DL$4=$W79,$EA79*(1+SSSModel!$C$2),0),
     IF(SSSModel!$C$4="FCR",IF(AND(DL$4&gt;=$W79,OFFSET(Profiles!$K$2,$Z79,MAX(Profiles!$C$2,BN$4-$W79))&gt;0),$EC79,0),0))))))</f>
        <v>0</v>
      </c>
      <c r="DM79" s="135">
        <f ca="1">IF(OR($Z79=0,SSSModel!$C$4="CF"),BO79,
IF(LEFT($V79,3)="ON_",
     IF(SSSModel!$C$4="RR",SUMPRODUCT(OFFSET($AC79,0,0,1,$CB$2),OFFSET(Profiles!$K$28,($Z79-1)*(Profiles!$I$26+1)+DM$4-SSSModel!$C$3+1,0,1,$CB$2)),
     IF(SSSModel!$C$4="ECC",$EA79*$EB79*SUMPRODUCT(OFFSET($AC79,0,MAX(0,DM$4-$DZ79-$CA$4+1),1,MIN($DZ79,DM$4-$CA$4+1)),OFFSET(Escalation!$K$24,($Y79-1)*(Escalation!$I$22+1)+DM$4-SSSModel!$C$3+1,MAX(0,DM$4-$DZ79-$CA$4+1),1,MIN($DZ79,DM$4-$CA$4+1))),
     IF(SSSModel!$C$4="PV",BO79*$EA79*(1+SSSModel!$C$2),
     IF(SSSModel!$C$4="FCR",$EC79*SUM(OFFSET($AC79,0,MAX(DM$4-$AC$4-$DZ79+1,0),1,MIN($DZ79,DM$4-$AC$4+1))),0)))),
SUM($AC79:$BZ79)*
     IF(SSSModel!$C$4="RR",OFFSET(Profiles!$K$2,$Z79,MAX(Profiles!$C$2,BO$4-$W79)),
     IF(SSSModel!$C$4="ECC",$EA79*$EB79*IF(MAX(Escalation!$C$2,BO$4-$W79)&gt;$DZ79-1,0,OFFSET(Escalation!$K$2,$Y79,MAX(Escalation!$C$2,BO$4-$W79))),
     IF(SSSModel!$C$4="PV",IF(DM$4=$W79,$EA79*(1+SSSModel!$C$2),0),
     IF(SSSModel!$C$4="FCR",IF(AND(DM$4&gt;=$W79,OFFSET(Profiles!$K$2,$Z79,MAX(Profiles!$C$2,BO$4-$W79))&gt;0),$EC79,0),0))))))</f>
        <v>0</v>
      </c>
      <c r="DN79" s="135">
        <f ca="1">IF(OR($Z79=0,SSSModel!$C$4="CF"),BP79,
IF(LEFT($V79,3)="ON_",
     IF(SSSModel!$C$4="RR",SUMPRODUCT(OFFSET($AC79,0,0,1,$CB$2),OFFSET(Profiles!$K$28,($Z79-1)*(Profiles!$I$26+1)+DN$4-SSSModel!$C$3+1,0,1,$CB$2)),
     IF(SSSModel!$C$4="ECC",$EA79*$EB79*SUMPRODUCT(OFFSET($AC79,0,MAX(0,DN$4-$DZ79-$CA$4+1),1,MIN($DZ79,DN$4-$CA$4+1)),OFFSET(Escalation!$K$24,($Y79-1)*(Escalation!$I$22+1)+DN$4-SSSModel!$C$3+1,MAX(0,DN$4-$DZ79-$CA$4+1),1,MIN($DZ79,DN$4-$CA$4+1))),
     IF(SSSModel!$C$4="PV",BP79*$EA79*(1+SSSModel!$C$2),
     IF(SSSModel!$C$4="FCR",$EC79*SUM(OFFSET($AC79,0,MAX(DN$4-$AC$4-$DZ79+1,0),1,MIN($DZ79,DN$4-$AC$4+1))),0)))),
SUM($AC79:$BZ79)*
     IF(SSSModel!$C$4="RR",OFFSET(Profiles!$K$2,$Z79,MAX(Profiles!$C$2,BP$4-$W79)),
     IF(SSSModel!$C$4="ECC",$EA79*$EB79*IF(MAX(Escalation!$C$2,BP$4-$W79)&gt;$DZ79-1,0,OFFSET(Escalation!$K$2,$Y79,MAX(Escalation!$C$2,BP$4-$W79))),
     IF(SSSModel!$C$4="PV",IF(DN$4=$W79,$EA79*(1+SSSModel!$C$2),0),
     IF(SSSModel!$C$4="FCR",IF(AND(DN$4&gt;=$W79,OFFSET(Profiles!$K$2,$Z79,MAX(Profiles!$C$2,BP$4-$W79))&gt;0),$EC79,0),0))))))</f>
        <v>0</v>
      </c>
      <c r="DO79" s="135">
        <f ca="1">IF(OR($Z79=0,SSSModel!$C$4="CF"),BQ79,
IF(LEFT($V79,3)="ON_",
     IF(SSSModel!$C$4="RR",SUMPRODUCT(OFFSET($AC79,0,0,1,$CB$2),OFFSET(Profiles!$K$28,($Z79-1)*(Profiles!$I$26+1)+DO$4-SSSModel!$C$3+1,0,1,$CB$2)),
     IF(SSSModel!$C$4="ECC",$EA79*$EB79*SUMPRODUCT(OFFSET($AC79,0,MAX(0,DO$4-$DZ79-$CA$4+1),1,MIN($DZ79,DO$4-$CA$4+1)),OFFSET(Escalation!$K$24,($Y79-1)*(Escalation!$I$22+1)+DO$4-SSSModel!$C$3+1,MAX(0,DO$4-$DZ79-$CA$4+1),1,MIN($DZ79,DO$4-$CA$4+1))),
     IF(SSSModel!$C$4="PV",BQ79*$EA79*(1+SSSModel!$C$2),
     IF(SSSModel!$C$4="FCR",$EC79*SUM(OFFSET($AC79,0,MAX(DO$4-$AC$4-$DZ79+1,0),1,MIN($DZ79,DO$4-$AC$4+1))),0)))),
SUM($AC79:$BZ79)*
     IF(SSSModel!$C$4="RR",OFFSET(Profiles!$K$2,$Z79,MAX(Profiles!$C$2,BQ$4-$W79)),
     IF(SSSModel!$C$4="ECC",$EA79*$EB79*IF(MAX(Escalation!$C$2,BQ$4-$W79)&gt;$DZ79-1,0,OFFSET(Escalation!$K$2,$Y79,MAX(Escalation!$C$2,BQ$4-$W79))),
     IF(SSSModel!$C$4="PV",IF(DO$4=$W79,$EA79*(1+SSSModel!$C$2),0),
     IF(SSSModel!$C$4="FCR",IF(AND(DO$4&gt;=$W79,OFFSET(Profiles!$K$2,$Z79,MAX(Profiles!$C$2,BQ$4-$W79))&gt;0),$EC79,0),0))))))</f>
        <v>0</v>
      </c>
      <c r="DP79" s="135">
        <f ca="1">IF(OR($Z79=0,SSSModel!$C$4="CF"),BR79,
IF(LEFT($V79,3)="ON_",
     IF(SSSModel!$C$4="RR",SUMPRODUCT(OFFSET($AC79,0,0,1,$CB$2),OFFSET(Profiles!$K$28,($Z79-1)*(Profiles!$I$26+1)+DP$4-SSSModel!$C$3+1,0,1,$CB$2)),
     IF(SSSModel!$C$4="ECC",$EA79*$EB79*SUMPRODUCT(OFFSET($AC79,0,MAX(0,DP$4-$DZ79-$CA$4+1),1,MIN($DZ79,DP$4-$CA$4+1)),OFFSET(Escalation!$K$24,($Y79-1)*(Escalation!$I$22+1)+DP$4-SSSModel!$C$3+1,MAX(0,DP$4-$DZ79-$CA$4+1),1,MIN($DZ79,DP$4-$CA$4+1))),
     IF(SSSModel!$C$4="PV",BR79*$EA79*(1+SSSModel!$C$2),
     IF(SSSModel!$C$4="FCR",$EC79*SUM(OFFSET($AC79,0,MAX(DP$4-$AC$4-$DZ79+1,0),1,MIN($DZ79,DP$4-$AC$4+1))),0)))),
SUM($AC79:$BZ79)*
     IF(SSSModel!$C$4="RR",OFFSET(Profiles!$K$2,$Z79,MAX(Profiles!$C$2,BR$4-$W79)),
     IF(SSSModel!$C$4="ECC",$EA79*$EB79*IF(MAX(Escalation!$C$2,BR$4-$W79)&gt;$DZ79-1,0,OFFSET(Escalation!$K$2,$Y79,MAX(Escalation!$C$2,BR$4-$W79))),
     IF(SSSModel!$C$4="PV",IF(DP$4=$W79,$EA79*(1+SSSModel!$C$2),0),
     IF(SSSModel!$C$4="FCR",IF(AND(DP$4&gt;=$W79,OFFSET(Profiles!$K$2,$Z79,MAX(Profiles!$C$2,BR$4-$W79))&gt;0),$EC79,0),0))))))</f>
        <v>0</v>
      </c>
      <c r="DQ79" s="135">
        <f ca="1">IF(OR($Z79=0,SSSModel!$C$4="CF"),BS79,
IF(LEFT($V79,3)="ON_",
     IF(SSSModel!$C$4="RR",SUMPRODUCT(OFFSET($AC79,0,0,1,$CB$2),OFFSET(Profiles!$K$28,($Z79-1)*(Profiles!$I$26+1)+DQ$4-SSSModel!$C$3+1,0,1,$CB$2)),
     IF(SSSModel!$C$4="ECC",$EA79*$EB79*SUMPRODUCT(OFFSET($AC79,0,MAX(0,DQ$4-$DZ79-$CA$4+1),1,MIN($DZ79,DQ$4-$CA$4+1)),OFFSET(Escalation!$K$24,($Y79-1)*(Escalation!$I$22+1)+DQ$4-SSSModel!$C$3+1,MAX(0,DQ$4-$DZ79-$CA$4+1),1,MIN($DZ79,DQ$4-$CA$4+1))),
     IF(SSSModel!$C$4="PV",BS79*$EA79*(1+SSSModel!$C$2),
     IF(SSSModel!$C$4="FCR",$EC79*SUM(OFFSET($AC79,0,MAX(DQ$4-$AC$4-$DZ79+1,0),1,MIN($DZ79,DQ$4-$AC$4+1))),0)))),
SUM($AC79:$BZ79)*
     IF(SSSModel!$C$4="RR",OFFSET(Profiles!$K$2,$Z79,MAX(Profiles!$C$2,BS$4-$W79)),
     IF(SSSModel!$C$4="ECC",$EA79*$EB79*IF(MAX(Escalation!$C$2,BS$4-$W79)&gt;$DZ79-1,0,OFFSET(Escalation!$K$2,$Y79,MAX(Escalation!$C$2,BS$4-$W79))),
     IF(SSSModel!$C$4="PV",IF(DQ$4=$W79,$EA79*(1+SSSModel!$C$2),0),
     IF(SSSModel!$C$4="FCR",IF(AND(DQ$4&gt;=$W79,OFFSET(Profiles!$K$2,$Z79,MAX(Profiles!$C$2,BS$4-$W79))&gt;0),$EC79,0),0))))))</f>
        <v>0</v>
      </c>
      <c r="DR79" s="135">
        <f ca="1">IF(OR($Z79=0,SSSModel!$C$4="CF"),BT79,
IF(LEFT($V79,3)="ON_",
     IF(SSSModel!$C$4="RR",SUMPRODUCT(OFFSET($AC79,0,0,1,$CB$2),OFFSET(Profiles!$K$28,($Z79-1)*(Profiles!$I$26+1)+DR$4-SSSModel!$C$3+1,0,1,$CB$2)),
     IF(SSSModel!$C$4="ECC",$EA79*$EB79*SUMPRODUCT(OFFSET($AC79,0,MAX(0,DR$4-$DZ79-$CA$4+1),1,MIN($DZ79,DR$4-$CA$4+1)),OFFSET(Escalation!$K$24,($Y79-1)*(Escalation!$I$22+1)+DR$4-SSSModel!$C$3+1,MAX(0,DR$4-$DZ79-$CA$4+1),1,MIN($DZ79,DR$4-$CA$4+1))),
     IF(SSSModel!$C$4="PV",BT79*$EA79*(1+SSSModel!$C$2),
     IF(SSSModel!$C$4="FCR",$EC79*SUM(OFFSET($AC79,0,MAX(DR$4-$AC$4-$DZ79+1,0),1,MIN($DZ79,DR$4-$AC$4+1))),0)))),
SUM($AC79:$BZ79)*
     IF(SSSModel!$C$4="RR",OFFSET(Profiles!$K$2,$Z79,MAX(Profiles!$C$2,BT$4-$W79)),
     IF(SSSModel!$C$4="ECC",$EA79*$EB79*IF(MAX(Escalation!$C$2,BT$4-$W79)&gt;$DZ79-1,0,OFFSET(Escalation!$K$2,$Y79,MAX(Escalation!$C$2,BT$4-$W79))),
     IF(SSSModel!$C$4="PV",IF(DR$4=$W79,$EA79*(1+SSSModel!$C$2),0),
     IF(SSSModel!$C$4="FCR",IF(AND(DR$4&gt;=$W79,OFFSET(Profiles!$K$2,$Z79,MAX(Profiles!$C$2,BT$4-$W79))&gt;0),$EC79,0),0))))))</f>
        <v>0</v>
      </c>
      <c r="DS79" s="135">
        <f ca="1">IF(OR($Z79=0,SSSModel!$C$4="CF"),BU79,
IF(LEFT($V79,3)="ON_",
     IF(SSSModel!$C$4="RR",SUMPRODUCT(OFFSET($AC79,0,0,1,$CB$2),OFFSET(Profiles!$K$28,($Z79-1)*(Profiles!$I$26+1)+DS$4-SSSModel!$C$3+1,0,1,$CB$2)),
     IF(SSSModel!$C$4="ECC",$EA79*$EB79*SUMPRODUCT(OFFSET($AC79,0,MAX(0,DS$4-$DZ79-$CA$4+1),1,MIN($DZ79,DS$4-$CA$4+1)),OFFSET(Escalation!$K$24,($Y79-1)*(Escalation!$I$22+1)+DS$4-SSSModel!$C$3+1,MAX(0,DS$4-$DZ79-$CA$4+1),1,MIN($DZ79,DS$4-$CA$4+1))),
     IF(SSSModel!$C$4="PV",BU79*$EA79*(1+SSSModel!$C$2),
     IF(SSSModel!$C$4="FCR",$EC79*SUM(OFFSET($AC79,0,MAX(DS$4-$AC$4-$DZ79+1,0),1,MIN($DZ79,DS$4-$AC$4+1))),0)))),
SUM($AC79:$BZ79)*
     IF(SSSModel!$C$4="RR",OFFSET(Profiles!$K$2,$Z79,MAX(Profiles!$C$2,BU$4-$W79)),
     IF(SSSModel!$C$4="ECC",$EA79*$EB79*IF(MAX(Escalation!$C$2,BU$4-$W79)&gt;$DZ79-1,0,OFFSET(Escalation!$K$2,$Y79,MAX(Escalation!$C$2,BU$4-$W79))),
     IF(SSSModel!$C$4="PV",IF(DS$4=$W79,$EA79*(1+SSSModel!$C$2),0),
     IF(SSSModel!$C$4="FCR",IF(AND(DS$4&gt;=$W79,OFFSET(Profiles!$K$2,$Z79,MAX(Profiles!$C$2,BU$4-$W79))&gt;0),$EC79,0),0))))))</f>
        <v>0</v>
      </c>
      <c r="DT79" s="135">
        <f ca="1">IF(OR($Z79=0,SSSModel!$C$4="CF"),BV79,
IF(LEFT($V79,3)="ON_",
     IF(SSSModel!$C$4="RR",SUMPRODUCT(OFFSET($AC79,0,0,1,$CB$2),OFFSET(Profiles!$K$28,($Z79-1)*(Profiles!$I$26+1)+DT$4-SSSModel!$C$3+1,0,1,$CB$2)),
     IF(SSSModel!$C$4="ECC",$EA79*$EB79*SUMPRODUCT(OFFSET($AC79,0,MAX(0,DT$4-$DZ79-$CA$4+1),1,MIN($DZ79,DT$4-$CA$4+1)),OFFSET(Escalation!$K$24,($Y79-1)*(Escalation!$I$22+1)+DT$4-SSSModel!$C$3+1,MAX(0,DT$4-$DZ79-$CA$4+1),1,MIN($DZ79,DT$4-$CA$4+1))),
     IF(SSSModel!$C$4="PV",BV79*$EA79*(1+SSSModel!$C$2),
     IF(SSSModel!$C$4="FCR",$EC79*SUM(OFFSET($AC79,0,MAX(DT$4-$AC$4-$DZ79+1,0),1,MIN($DZ79,DT$4-$AC$4+1))),0)))),
SUM($AC79:$BZ79)*
     IF(SSSModel!$C$4="RR",OFFSET(Profiles!$K$2,$Z79,MAX(Profiles!$C$2,BV$4-$W79)),
     IF(SSSModel!$C$4="ECC",$EA79*$EB79*IF(MAX(Escalation!$C$2,BV$4-$W79)&gt;$DZ79-1,0,OFFSET(Escalation!$K$2,$Y79,MAX(Escalation!$C$2,BV$4-$W79))),
     IF(SSSModel!$C$4="PV",IF(DT$4=$W79,$EA79*(1+SSSModel!$C$2),0),
     IF(SSSModel!$C$4="FCR",IF(AND(DT$4&gt;=$W79,OFFSET(Profiles!$K$2,$Z79,MAX(Profiles!$C$2,BV$4-$W79))&gt;0),$EC79,0),0))))))</f>
        <v>0</v>
      </c>
      <c r="DU79" s="135">
        <f ca="1">IF(OR($Z79=0,SSSModel!$C$4="CF"),BW79,
IF(LEFT($V79,3)="ON_",
     IF(SSSModel!$C$4="RR",SUMPRODUCT(OFFSET($AC79,0,0,1,$CB$2),OFFSET(Profiles!$K$28,($Z79-1)*(Profiles!$I$26+1)+DU$4-SSSModel!$C$3+1,0,1,$CB$2)),
     IF(SSSModel!$C$4="ECC",$EA79*$EB79*SUMPRODUCT(OFFSET($AC79,0,MAX(0,DU$4-$DZ79-$CA$4+1),1,MIN($DZ79,DU$4-$CA$4+1)),OFFSET(Escalation!$K$24,($Y79-1)*(Escalation!$I$22+1)+DU$4-SSSModel!$C$3+1,MAX(0,DU$4-$DZ79-$CA$4+1),1,MIN($DZ79,DU$4-$CA$4+1))),
     IF(SSSModel!$C$4="PV",BW79*$EA79*(1+SSSModel!$C$2),
     IF(SSSModel!$C$4="FCR",$EC79*SUM(OFFSET($AC79,0,MAX(DU$4-$AC$4-$DZ79+1,0),1,MIN($DZ79,DU$4-$AC$4+1))),0)))),
SUM($AC79:$BZ79)*
     IF(SSSModel!$C$4="RR",OFFSET(Profiles!$K$2,$Z79,MAX(Profiles!$C$2,BW$4-$W79)),
     IF(SSSModel!$C$4="ECC",$EA79*$EB79*IF(MAX(Escalation!$C$2,BW$4-$W79)&gt;$DZ79-1,0,OFFSET(Escalation!$K$2,$Y79,MAX(Escalation!$C$2,BW$4-$W79))),
     IF(SSSModel!$C$4="PV",IF(DU$4=$W79,$EA79*(1+SSSModel!$C$2),0),
     IF(SSSModel!$C$4="FCR",IF(AND(DU$4&gt;=$W79,OFFSET(Profiles!$K$2,$Z79,MAX(Profiles!$C$2,BW$4-$W79))&gt;0),$EC79,0),0))))))</f>
        <v>0</v>
      </c>
      <c r="DV79" s="136">
        <f ca="1">IF(OR($Z79=0,SSSModel!$C$4="CF"),BX79,
IF(LEFT($V79,3)="ON_",
     IF(SSSModel!$C$4="RR",SUMPRODUCT(OFFSET($AC79,0,0,1,$CB$2),OFFSET(Profiles!$K$28,($Z79-1)*(Profiles!$I$26+1)+DV$4-SSSModel!$C$3+1,0,1,$CB$2)),
     IF(SSSModel!$C$4="ECC",$EA79*$EB79*SUMPRODUCT(OFFSET($AC79,0,MAX(0,DV$4-$DZ79-$CA$4+1),1,MIN($DZ79,DV$4-$CA$4+1)),OFFSET(Escalation!$K$24,($Y79-1)*(Escalation!$I$22+1)+DV$4-SSSModel!$C$3+1,MAX(0,DV$4-$DZ79-$CA$4+1),1,MIN($DZ79,DV$4-$CA$4+1))),
     IF(SSSModel!$C$4="PV",BX79*$EA79*(1+SSSModel!$C$2),
     IF(SSSModel!$C$4="FCR",$EC79*SUM(OFFSET($AC79,0,MAX(DV$4-$AC$4-$DZ79+1,0),1,MIN($DZ79,DV$4-$AC$4+1))),0)))),
SUM($AC79:$BZ79)*
     IF(SSSModel!$C$4="RR",OFFSET(Profiles!$K$2,$Z79,MAX(Profiles!$C$2,BX$4-$W79)),
     IF(SSSModel!$C$4="ECC",$EA79*$EB79*IF(MAX(Escalation!$C$2,BX$4-$W79)&gt;$DZ79-1,0,OFFSET(Escalation!$K$2,$Y79,MAX(Escalation!$C$2,BX$4-$W79))),
     IF(SSSModel!$C$4="PV",IF(DV$4=$W79,$EA79*(1+SSSModel!$C$2),0),
     IF(SSSModel!$C$4="FCR",IF(AND(DV$4&gt;=$W79,OFFSET(Profiles!$K$2,$Z79,MAX(Profiles!$C$2,BX$4-$W79))&gt;0),$EC79,0),0))))))</f>
        <v>0</v>
      </c>
      <c r="DW79" s="136">
        <f ca="1">IF(OR($Z79=0,SSSModel!$C$4="CF"),BY79,
IF(LEFT($V79,3)="ON_",
     IF(SSSModel!$C$4="RR",SUMPRODUCT(OFFSET($AC79,0,0,1,$CB$2),OFFSET(Profiles!$K$28,($Z79-1)*(Profiles!$I$26+1)+DW$4-SSSModel!$C$3+1,0,1,$CB$2)),
     IF(SSSModel!$C$4="ECC",$EA79*$EB79*SUMPRODUCT(OFFSET($AC79,0,MAX(0,DW$4-$DZ79-$CA$4+1),1,MIN($DZ79,DW$4-$CA$4+1)),OFFSET(Escalation!$K$24,($Y79-1)*(Escalation!$I$22+1)+DW$4-SSSModel!$C$3+1,MAX(0,DW$4-$DZ79-$CA$4+1),1,MIN($DZ79,DW$4-$CA$4+1))),
     IF(SSSModel!$C$4="PV",BY79*$EA79*(1+SSSModel!$C$2),
     IF(SSSModel!$C$4="FCR",$EC79*SUM(OFFSET($AC79,0,MAX(DW$4-$AC$4-$DZ79+1,0),1,MIN($DZ79,DW$4-$AC$4+1))),0)))),
SUM($AC79:$BZ79)*
     IF(SSSModel!$C$4="RR",OFFSET(Profiles!$K$2,$Z79,MAX(Profiles!$C$2,BY$4-$W79)),
     IF(SSSModel!$C$4="ECC",$EA79*$EB79*IF(MAX(Escalation!$C$2,BY$4-$W79)&gt;$DZ79-1,0,OFFSET(Escalation!$K$2,$Y79,MAX(Escalation!$C$2,BY$4-$W79))),
     IF(SSSModel!$C$4="PV",IF(DW$4=$W79,$EA79*(1+SSSModel!$C$2),0),
     IF(SSSModel!$C$4="FCR",IF(AND(DW$4&gt;=$W79,OFFSET(Profiles!$K$2,$Z79,MAX(Profiles!$C$2,BY$4-$W79))&gt;0),$EC79,0),0))))))</f>
        <v>0</v>
      </c>
      <c r="DX79" s="136">
        <f ca="1">IF(OR($Z79=0,SSSModel!$C$4="CF"),BZ79,
IF(LEFT($V79,3)="ON_",
     IF(SSSModel!$C$4="RR",SUMPRODUCT(OFFSET($AC79,0,0,1,$CB$2),OFFSET(Profiles!$K$28,($Z79-1)*(Profiles!$I$26+1)+DX$4-SSSModel!$C$3+1,0,1,$CB$2)),
     IF(SSSModel!$C$4="ECC",$EA79*$EB79*SUMPRODUCT(OFFSET($AC79,0,MAX(0,DX$4-$DZ79-$CA$4+1),1,MIN($DZ79,DX$4-$CA$4+1)),OFFSET(Escalation!$K$24,($Y79-1)*(Escalation!$I$22+1)+DX$4-SSSModel!$C$3+1,MAX(0,DX$4-$DZ79-$CA$4+1),1,MIN($DZ79,DX$4-$CA$4+1))),
     IF(SSSModel!$C$4="PV",BZ79*$EA79*(1+SSSModel!$C$2),
     IF(SSSModel!$C$4="FCR",$EC79*SUM(OFFSET($AC79,0,MAX(DX$4-$AC$4-$DZ79+1,0),1,MIN($DZ79,DX$4-$AC$4+1))),0)))),
SUM($AC79:$BZ79)*
     IF(SSSModel!$C$4="RR",OFFSET(Profiles!$K$2,$Z79,MAX(Profiles!$C$2,BZ$4-$W79)),
     IF(SSSModel!$C$4="ECC",$EA79*$EB79*IF(MAX(Escalation!$C$2,BZ$4-$W79)&gt;$DZ79-1,0,OFFSET(Escalation!$K$2,$Y79,MAX(Escalation!$C$2,BZ$4-$W79))),
     IF(SSSModel!$C$4="PV",IF(DX$4=$W79,$EA79*(1+SSSModel!$C$2),0),
     IF(SSSModel!$C$4="FCR",IF(AND(DX$4&gt;=$W79,OFFSET(Profiles!$K$2,$Z79,MAX(Profiles!$C$2,BZ$4-$W79))&gt;0),$EC79,0),0))))))</f>
        <v>0</v>
      </c>
      <c r="DY79" s="82">
        <f ca="1">IF($Y79=0,0,OFFSET(Escalation!$B$2,$Y79,0))</f>
        <v>0</v>
      </c>
      <c r="DZ79" s="80">
        <f ca="1">IF($Z79=0,0,COUNTIF(OFFSET(Profiles!$K$2,$Z79,0,1,50),"&gt;0"))</f>
        <v>0</v>
      </c>
      <c r="EA79" s="137">
        <f ca="1">IF($Z79=0,0,SUMPRODUCT(Profiles!$C$20:$BH$20,OFFSET(Profiles!$C$2,$Z79,0,1,Profiles!$B$1)))</f>
        <v>0</v>
      </c>
      <c r="EB79" s="24">
        <f>IF($Z79=0,0,((1-(1+DY79)/(1+SSSModel!$C$2))/(1-((1+DY79)/(1+SSSModel!$C$2))^DZ79))*(1+SSSModel!$C$2))</f>
        <v>0</v>
      </c>
      <c r="EC79" s="24">
        <f>IF($Z79=0,0,-PMT(SSSModel!$C$2,DZ79,EA79))</f>
        <v>0</v>
      </c>
    </row>
    <row r="80" spans="3:133" x14ac:dyDescent="0.35">
      <c r="C80" s="18">
        <f t="shared" ref="C80:C143" si="12">C70+1</f>
        <v>8</v>
      </c>
      <c r="D80" s="18">
        <f t="shared" ref="D80:D143" si="13">D70</f>
        <v>6</v>
      </c>
      <c r="E80" s="18">
        <f t="shared" ref="E80:E111" ca="1" si="14">E70</f>
        <v>0</v>
      </c>
      <c r="G80" s="25" t="str">
        <f ca="1">IF($E80=0,"",OFFSET(Resources!B$26,$E80,0))</f>
        <v/>
      </c>
      <c r="H80" s="25" t="str">
        <f ca="1">IF($E80=0,"",OFFSET(Resources!C$26,$E80,0))</f>
        <v/>
      </c>
      <c r="I80" s="25" t="str">
        <f ca="1">IF($E80=0,"",OFFSET(Resources!$E$26,$E80,0))</f>
        <v/>
      </c>
      <c r="J80" s="16">
        <v>1</v>
      </c>
      <c r="K80" s="16" t="s">
        <v>150</v>
      </c>
      <c r="L80" s="25" t="str">
        <f ca="1">OFFSET(Resources!$CG$24,0,$C80-1)</f>
        <v>On-Going XM</v>
      </c>
      <c r="M80" s="25" t="str">
        <f ca="1">OFFSET(Resources!$CG$25,0,$C80-1)</f>
        <v>O&amp;M</v>
      </c>
      <c r="N80" s="1">
        <v>1</v>
      </c>
      <c r="O80" s="7">
        <f ca="1">IF($E80=0,0,OFFSET(Resources!$CG$26,$E80,$C80-1))</f>
        <v>0</v>
      </c>
      <c r="P80" s="25" t="str">
        <f ca="1">OFFSET(Resources!$CG$26,0,$C80-1)</f>
        <v>$/Yr</v>
      </c>
      <c r="Q80" s="18">
        <f ca="1">IF($E80=0,0,OFFSET(GenAlts!$W$4,$E80,$D80-1))</f>
        <v>0</v>
      </c>
      <c r="R80" s="1">
        <v>1</v>
      </c>
      <c r="S80" t="str">
        <f ca="1">IF($E80=0,"",OFFSET(Resources!$R$26,$E80,0))</f>
        <v/>
      </c>
      <c r="T80" s="1"/>
      <c r="U80" s="25">
        <f ca="1">IF($E80=0,0,OFFSET(Resources!$AB$26,$E80,($C80-1)*Resources!$CI$20))</f>
        <v>0</v>
      </c>
      <c r="V80" s="1"/>
      <c r="W80">
        <f t="shared" ca="1" si="11"/>
        <v>0</v>
      </c>
      <c r="X80">
        <f>IF(T80="",0,MATCH(T80,Profiles!$A$3:$A$22,0))</f>
        <v>0</v>
      </c>
      <c r="Y80" s="10">
        <f ca="1">IF(U80=0,0,MATCH(U80,Escalation!$A$3:$A$18,0))</f>
        <v>0</v>
      </c>
      <c r="Z80">
        <f>IF(V80="",0,MATCH(V80,Profiles!$A$3:$A$22,0))</f>
        <v>0</v>
      </c>
      <c r="AA80" s="8"/>
      <c r="AB80" s="8">
        <v>0</v>
      </c>
      <c r="AC80" s="72">
        <f ca="1">IF(OR(AC$4&lt;$Q80,AC$4&gt;$Q80+IF($S80="",1000,$S80)-1),0,IF(MOD(AC$4-$Q80,IF($R80="",1000,$R80))=0,$O80,0))*IF($Y80&gt;0,(1+INDEX(Escalation!$B$3:$B$18,$Y80,0))^(AC$4-SSSModel!$C$5),1)*IF($X80=0,1,OFFSET(Profiles!$K$2,$X80,MAX(Profiles!$C$2,AC$4-$Q80)))*IF($AA80=1,(1+SSSModel!#REF!),1)</f>
        <v>0</v>
      </c>
      <c r="AD80" s="72">
        <f ca="1">IF(OR(AD$4&lt;$Q80,AD$4&gt;$Q80+IF($S80="",1000,$S80)-1),0,IF(MOD(AD$4-$Q80,IF($R80="",1000,$R80))=0,$O80,0))*IF($Y80&gt;0,(1+INDEX(Escalation!$B$3:$B$18,$Y80,0))^(AD$4-SSSModel!$C$5),1)*IF($X80=0,1,OFFSET(Profiles!$K$2,$X80,MAX(Profiles!$C$2,AD$4-$Q80)))*IF($AA80=1,(1+SSSModel!#REF!),1)</f>
        <v>0</v>
      </c>
      <c r="AE80" s="72">
        <f ca="1">IF(OR(AE$4&lt;$Q80,AE$4&gt;$Q80+IF($S80="",1000,$S80)-1),0,IF(MOD(AE$4-$Q80,IF($R80="",1000,$R80))=0,$O80,0))*IF($Y80&gt;0,(1+INDEX(Escalation!$B$3:$B$18,$Y80,0))^(AE$4-SSSModel!$C$5),1)*IF($X80=0,1,OFFSET(Profiles!$K$2,$X80,MAX(Profiles!$C$2,AE$4-$Q80)))*IF($AA80=1,(1+SSSModel!#REF!),1)</f>
        <v>0</v>
      </c>
      <c r="AF80" s="72">
        <f ca="1">IF(OR(AF$4&lt;$Q80,AF$4&gt;$Q80+IF($S80="",1000,$S80)-1),0,IF(MOD(AF$4-$Q80,IF($R80="",1000,$R80))=0,$O80,0))*IF($Y80&gt;0,(1+INDEX(Escalation!$B$3:$B$18,$Y80,0))^(AF$4-SSSModel!$C$5),1)*IF($X80=0,1,OFFSET(Profiles!$K$2,$X80,MAX(Profiles!$C$2,AF$4-$Q80)))*IF($AA80=1,(1+SSSModel!#REF!),1)</f>
        <v>0</v>
      </c>
      <c r="AG80" s="72">
        <f ca="1">IF(OR(AG$4&lt;$Q80,AG$4&gt;$Q80+IF($S80="",1000,$S80)-1),0,IF(MOD(AG$4-$Q80,IF($R80="",1000,$R80))=0,$O80,0))*IF($Y80&gt;0,(1+INDEX(Escalation!$B$3:$B$18,$Y80,0))^(AG$4-SSSModel!$C$5),1)*IF($X80=0,1,OFFSET(Profiles!$K$2,$X80,MAX(Profiles!$C$2,AG$4-$Q80)))*IF($AA80=1,(1+SSSModel!#REF!),1)</f>
        <v>0</v>
      </c>
      <c r="AH80" s="72">
        <f ca="1">IF(OR(AH$4&lt;$Q80,AH$4&gt;$Q80+IF($S80="",1000,$S80)-1),0,IF(MOD(AH$4-$Q80,IF($R80="",1000,$R80))=0,$O80,0))*IF($Y80&gt;0,(1+INDEX(Escalation!$B$3:$B$18,$Y80,0))^(AH$4-SSSModel!$C$5),1)*IF($X80=0,1,OFFSET(Profiles!$K$2,$X80,MAX(Profiles!$C$2,AH$4-$Q80)))*IF($AA80=1,(1+SSSModel!#REF!),1)</f>
        <v>0</v>
      </c>
      <c r="AI80" s="72">
        <f ca="1">IF(OR(AI$4&lt;$Q80,AI$4&gt;$Q80+IF($S80="",1000,$S80)-1),0,IF(MOD(AI$4-$Q80,IF($R80="",1000,$R80))=0,$O80,0))*IF($Y80&gt;0,(1+INDEX(Escalation!$B$3:$B$18,$Y80,0))^(AI$4-SSSModel!$C$5),1)*IF($X80=0,1,OFFSET(Profiles!$K$2,$X80,MAX(Profiles!$C$2,AI$4-$Q80)))*IF($AA80=1,(1+SSSModel!#REF!),1)</f>
        <v>0</v>
      </c>
      <c r="AJ80" s="72">
        <f ca="1">IF(OR(AJ$4&lt;$Q80,AJ$4&gt;$Q80+IF($S80="",1000,$S80)-1),0,IF(MOD(AJ$4-$Q80,IF($R80="",1000,$R80))=0,$O80,0))*IF($Y80&gt;0,(1+INDEX(Escalation!$B$3:$B$18,$Y80,0))^(AJ$4-SSSModel!$C$5),1)*IF($X80=0,1,OFFSET(Profiles!$K$2,$X80,MAX(Profiles!$C$2,AJ$4-$Q80)))*IF($AA80=1,(1+SSSModel!#REF!),1)</f>
        <v>0</v>
      </c>
      <c r="AK80" s="72">
        <f ca="1">IF(OR(AK$4&lt;$Q80,AK$4&gt;$Q80+IF($S80="",1000,$S80)-1),0,IF(MOD(AK$4-$Q80,IF($R80="",1000,$R80))=0,$O80,0))*IF($Y80&gt;0,(1+INDEX(Escalation!$B$3:$B$18,$Y80,0))^(AK$4-SSSModel!$C$5),1)*IF($X80=0,1,OFFSET(Profiles!$K$2,$X80,MAX(Profiles!$C$2,AK$4-$Q80)))*IF($AA80=1,(1+SSSModel!#REF!),1)</f>
        <v>0</v>
      </c>
      <c r="AL80" s="72">
        <f ca="1">IF(OR(AL$4&lt;$Q80,AL$4&gt;$Q80+IF($S80="",1000,$S80)-1),0,IF(MOD(AL$4-$Q80,IF($R80="",1000,$R80))=0,$O80,0))*IF($Y80&gt;0,(1+INDEX(Escalation!$B$3:$B$18,$Y80,0))^(AL$4-SSSModel!$C$5),1)*IF($X80=0,1,OFFSET(Profiles!$K$2,$X80,MAX(Profiles!$C$2,AL$4-$Q80)))*IF($AA80=1,(1+SSSModel!#REF!),1)</f>
        <v>0</v>
      </c>
      <c r="AM80" s="72">
        <f ca="1">IF(OR(AM$4&lt;$Q80,AM$4&gt;$Q80+IF($S80="",1000,$S80)-1),0,IF(MOD(AM$4-$Q80,IF($R80="",1000,$R80))=0,$O80,0))*IF($Y80&gt;0,(1+INDEX(Escalation!$B$3:$B$18,$Y80,0))^(AM$4-SSSModel!$C$5),1)*IF($X80=0,1,OFFSET(Profiles!$K$2,$X80,MAX(Profiles!$C$2,AM$4-$Q80)))*IF($AA80=1,(1+SSSModel!#REF!),1)</f>
        <v>0</v>
      </c>
      <c r="AN80" s="72">
        <f ca="1">IF(OR(AN$4&lt;$Q80,AN$4&gt;$Q80+IF($S80="",1000,$S80)-1),0,IF(MOD(AN$4-$Q80,IF($R80="",1000,$R80))=0,$O80,0))*IF($Y80&gt;0,(1+INDEX(Escalation!$B$3:$B$18,$Y80,0))^(AN$4-SSSModel!$C$5),1)*IF($X80=0,1,OFFSET(Profiles!$K$2,$X80,MAX(Profiles!$C$2,AN$4-$Q80)))*IF($AA80=1,(1+SSSModel!#REF!),1)</f>
        <v>0</v>
      </c>
      <c r="AO80" s="72">
        <f ca="1">IF(OR(AO$4&lt;$Q80,AO$4&gt;$Q80+IF($S80="",1000,$S80)-1),0,IF(MOD(AO$4-$Q80,IF($R80="",1000,$R80))=0,$O80,0))*IF($Y80&gt;0,(1+INDEX(Escalation!$B$3:$B$18,$Y80,0))^(AO$4-SSSModel!$C$5),1)*IF($X80=0,1,OFFSET(Profiles!$K$2,$X80,MAX(Profiles!$C$2,AO$4-$Q80)))*IF($AA80=1,(1+SSSModel!#REF!),1)</f>
        <v>0</v>
      </c>
      <c r="AP80" s="72">
        <f ca="1">IF(OR(AP$4&lt;$Q80,AP$4&gt;$Q80+IF($S80="",1000,$S80)-1),0,IF(MOD(AP$4-$Q80,IF($R80="",1000,$R80))=0,$O80,0))*IF($Y80&gt;0,(1+INDEX(Escalation!$B$3:$B$18,$Y80,0))^(AP$4-SSSModel!$C$5),1)*IF($X80=0,1,OFFSET(Profiles!$K$2,$X80,MAX(Profiles!$C$2,AP$4-$Q80)))*IF($AA80=1,(1+SSSModel!#REF!),1)</f>
        <v>0</v>
      </c>
      <c r="AQ80" s="72">
        <f ca="1">IF(OR(AQ$4&lt;$Q80,AQ$4&gt;$Q80+IF($S80="",1000,$S80)-1),0,IF(MOD(AQ$4-$Q80,IF($R80="",1000,$R80))=0,$O80,0))*IF($Y80&gt;0,(1+INDEX(Escalation!$B$3:$B$18,$Y80,0))^(AQ$4-SSSModel!$C$5),1)*IF($X80=0,1,OFFSET(Profiles!$K$2,$X80,MAX(Profiles!$C$2,AQ$4-$Q80)))*IF($AA80=1,(1+SSSModel!#REF!),1)</f>
        <v>0</v>
      </c>
      <c r="AR80" s="72">
        <f ca="1">IF(OR(AR$4&lt;$Q80,AR$4&gt;$Q80+IF($S80="",1000,$S80)-1),0,IF(MOD(AR$4-$Q80,IF($R80="",1000,$R80))=0,$O80,0))*IF($Y80&gt;0,(1+INDEX(Escalation!$B$3:$B$18,$Y80,0))^(AR$4-SSSModel!$C$5),1)*IF($X80=0,1,OFFSET(Profiles!$K$2,$X80,MAX(Profiles!$C$2,AR$4-$Q80)))*IF($AA80=1,(1+SSSModel!#REF!),1)</f>
        <v>0</v>
      </c>
      <c r="AS80" s="72">
        <f ca="1">IF(OR(AS$4&lt;$Q80,AS$4&gt;$Q80+IF($S80="",1000,$S80)-1),0,IF(MOD(AS$4-$Q80,IF($R80="",1000,$R80))=0,$O80,0))*IF($Y80&gt;0,(1+INDEX(Escalation!$B$3:$B$18,$Y80,0))^(AS$4-SSSModel!$C$5),1)*IF($X80=0,1,OFFSET(Profiles!$K$2,$X80,MAX(Profiles!$C$2,AS$4-$Q80)))*IF($AA80=1,(1+SSSModel!#REF!),1)</f>
        <v>0</v>
      </c>
      <c r="AT80" s="72">
        <f ca="1">IF(OR(AT$4&lt;$Q80,AT$4&gt;$Q80+IF($S80="",1000,$S80)-1),0,IF(MOD(AT$4-$Q80,IF($R80="",1000,$R80))=0,$O80,0))*IF($Y80&gt;0,(1+INDEX(Escalation!$B$3:$B$18,$Y80,0))^(AT$4-SSSModel!$C$5),1)*IF($X80=0,1,OFFSET(Profiles!$K$2,$X80,MAX(Profiles!$C$2,AT$4-$Q80)))*IF($AA80=1,(1+SSSModel!#REF!),1)</f>
        <v>0</v>
      </c>
      <c r="AU80" s="72">
        <f ca="1">IF(OR(AU$4&lt;$Q80,AU$4&gt;$Q80+IF($S80="",1000,$S80)-1),0,IF(MOD(AU$4-$Q80,IF($R80="",1000,$R80))=0,$O80,0))*IF($Y80&gt;0,(1+INDEX(Escalation!$B$3:$B$18,$Y80,0))^(AU$4-SSSModel!$C$5),1)*IF($X80=0,1,OFFSET(Profiles!$K$2,$X80,MAX(Profiles!$C$2,AU$4-$Q80)))*IF($AA80=1,(1+SSSModel!#REF!),1)</f>
        <v>0</v>
      </c>
      <c r="AV80" s="72">
        <f ca="1">IF(OR(AV$4&lt;$Q80,AV$4&gt;$Q80+IF($S80="",1000,$S80)-1),0,IF(MOD(AV$4-$Q80,IF($R80="",1000,$R80))=0,$O80,0))*IF($Y80&gt;0,(1+INDEX(Escalation!$B$3:$B$18,$Y80,0))^(AV$4-SSSModel!$C$5),1)*IF($X80=0,1,OFFSET(Profiles!$K$2,$X80,MAX(Profiles!$C$2,AV$4-$Q80)))*IF($AA80=1,(1+SSSModel!#REF!),1)</f>
        <v>0</v>
      </c>
      <c r="AW80" s="72">
        <f ca="1">IF(OR(AW$4&lt;$Q80,AW$4&gt;$Q80+IF($S80="",1000,$S80)-1),0,IF(MOD(AW$4-$Q80,IF($R80="",1000,$R80))=0,$O80,0))*IF($Y80&gt;0,(1+INDEX(Escalation!$B$3:$B$18,$Y80,0))^(AW$4-SSSModel!$C$5),1)*IF($X80=0,1,OFFSET(Profiles!$K$2,$X80,MAX(Profiles!$C$2,AW$4-$Q80)))*IF($AA80=1,(1+SSSModel!#REF!),1)</f>
        <v>0</v>
      </c>
      <c r="AX80" s="72">
        <f ca="1">IF(OR(AX$4&lt;$Q80,AX$4&gt;$Q80+IF($S80="",1000,$S80)-1),0,IF(MOD(AX$4-$Q80,IF($R80="",1000,$R80))=0,$O80,0))*IF($Y80&gt;0,(1+INDEX(Escalation!$B$3:$B$18,$Y80,0))^(AX$4-SSSModel!$C$5),1)*IF($X80=0,1,OFFSET(Profiles!$K$2,$X80,MAX(Profiles!$C$2,AX$4-$Q80)))*IF($AA80=1,(1+SSSModel!#REF!),1)</f>
        <v>0</v>
      </c>
      <c r="AY80" s="72">
        <f ca="1">IF(OR(AY$4&lt;$Q80,AY$4&gt;$Q80+IF($S80="",1000,$S80)-1),0,IF(MOD(AY$4-$Q80,IF($R80="",1000,$R80))=0,$O80,0))*IF($Y80&gt;0,(1+INDEX(Escalation!$B$3:$B$18,$Y80,0))^(AY$4-SSSModel!$C$5),1)*IF($X80=0,1,OFFSET(Profiles!$K$2,$X80,MAX(Profiles!$C$2,AY$4-$Q80)))*IF($AA80=1,(1+SSSModel!#REF!),1)</f>
        <v>0</v>
      </c>
      <c r="AZ80" s="72">
        <f ca="1">IF(OR(AZ$4&lt;$Q80,AZ$4&gt;$Q80+IF($S80="",1000,$S80)-1),0,IF(MOD(AZ$4-$Q80,IF($R80="",1000,$R80))=0,$O80,0))*IF($Y80&gt;0,(1+INDEX(Escalation!$B$3:$B$18,$Y80,0))^(AZ$4-SSSModel!$C$5),1)*IF($X80=0,1,OFFSET(Profiles!$K$2,$X80,MAX(Profiles!$C$2,AZ$4-$Q80)))*IF($AA80=1,(1+SSSModel!#REF!),1)</f>
        <v>0</v>
      </c>
      <c r="BA80" s="72">
        <f ca="1">IF(OR(BA$4&lt;$Q80,BA$4&gt;$Q80+IF($S80="",1000,$S80)-1),0,IF(MOD(BA$4-$Q80,IF($R80="",1000,$R80))=0,$O80,0))*IF($Y80&gt;0,(1+INDEX(Escalation!$B$3:$B$18,$Y80,0))^(BA$4-SSSModel!$C$5),1)*IF($X80=0,1,OFFSET(Profiles!$K$2,$X80,MAX(Profiles!$C$2,BA$4-$Q80)))*IF($AA80=1,(1+SSSModel!#REF!),1)</f>
        <v>0</v>
      </c>
      <c r="BB80" s="72">
        <f ca="1">IF(OR(BB$4&lt;$Q80,BB$4&gt;$Q80+IF($S80="",1000,$S80)-1),0,IF(MOD(BB$4-$Q80,IF($R80="",1000,$R80))=0,$O80,0))*IF($Y80&gt;0,(1+INDEX(Escalation!$B$3:$B$18,$Y80,0))^(BB$4-SSSModel!$C$5),1)*IF($X80=0,1,OFFSET(Profiles!$K$2,$X80,MAX(Profiles!$C$2,BB$4-$Q80)))*IF($AA80=1,(1+SSSModel!#REF!),1)</f>
        <v>0</v>
      </c>
      <c r="BC80" s="72">
        <f ca="1">IF(OR(BC$4&lt;$Q80,BC$4&gt;$Q80+IF($S80="",1000,$S80)-1),0,IF(MOD(BC$4-$Q80,IF($R80="",1000,$R80))=0,$O80,0))*IF($Y80&gt;0,(1+INDEX(Escalation!$B$3:$B$18,$Y80,0))^(BC$4-SSSModel!$C$5),1)*IF($X80=0,1,OFFSET(Profiles!$K$2,$X80,MAX(Profiles!$C$2,BC$4-$Q80)))*IF($AA80=1,(1+SSSModel!#REF!),1)</f>
        <v>0</v>
      </c>
      <c r="BD80" s="72">
        <f ca="1">IF(OR(BD$4&lt;$Q80,BD$4&gt;$Q80+IF($S80="",1000,$S80)-1),0,IF(MOD(BD$4-$Q80,IF($R80="",1000,$R80))=0,$O80,0))*IF($Y80&gt;0,(1+INDEX(Escalation!$B$3:$B$18,$Y80,0))^(BD$4-SSSModel!$C$5),1)*IF($X80=0,1,OFFSET(Profiles!$K$2,$X80,MAX(Profiles!$C$2,BD$4-$Q80)))*IF($AA80=1,(1+SSSModel!#REF!),1)</f>
        <v>0</v>
      </c>
      <c r="BE80" s="72">
        <f ca="1">IF(OR(BE$4&lt;$Q80,BE$4&gt;$Q80+IF($S80="",1000,$S80)-1),0,IF(MOD(BE$4-$Q80,IF($R80="",1000,$R80))=0,$O80,0))*IF($Y80&gt;0,(1+INDEX(Escalation!$B$3:$B$18,$Y80,0))^(BE$4-SSSModel!$C$5),1)*IF($X80=0,1,OFFSET(Profiles!$K$2,$X80,MAX(Profiles!$C$2,BE$4-$Q80)))*IF($AA80=1,(1+SSSModel!#REF!),1)</f>
        <v>0</v>
      </c>
      <c r="BF80" s="72">
        <f ca="1">IF(OR(BF$4&lt;$Q80,BF$4&gt;$Q80+IF($S80="",1000,$S80)-1),0,IF(MOD(BF$4-$Q80,IF($R80="",1000,$R80))=0,$O80,0))*IF($Y80&gt;0,(1+INDEX(Escalation!$B$3:$B$18,$Y80,0))^(BF$4-SSSModel!$C$5),1)*IF($X80=0,1,OFFSET(Profiles!$K$2,$X80,MAX(Profiles!$C$2,BF$4-$Q80)))*IF($AA80=1,(1+SSSModel!#REF!),1)</f>
        <v>0</v>
      </c>
      <c r="BG80" s="72">
        <f ca="1">IF(OR(BG$4&lt;$Q80,BG$4&gt;$Q80+IF($S80="",1000,$S80)-1),0,IF(MOD(BG$4-$Q80,IF($R80="",1000,$R80))=0,$O80,0))*IF($Y80&gt;0,(1+INDEX(Escalation!$B$3:$B$18,$Y80,0))^(BG$4-SSSModel!$C$5),1)*IF($X80=0,1,OFFSET(Profiles!$K$2,$X80,MAX(Profiles!$C$2,BG$4-$Q80)))*IF($AA80=1,(1+SSSModel!#REF!),1)</f>
        <v>0</v>
      </c>
      <c r="BH80" s="72">
        <f ca="1">IF(OR(BH$4&lt;$Q80,BH$4&gt;$Q80+IF($S80="",1000,$S80)-1),0,IF(MOD(BH$4-$Q80,IF($R80="",1000,$R80))=0,$O80,0))*IF($Y80&gt;0,(1+INDEX(Escalation!$B$3:$B$18,$Y80,0))^(BH$4-SSSModel!$C$5),1)*IF($X80=0,1,OFFSET(Profiles!$K$2,$X80,MAX(Profiles!$C$2,BH$4-$Q80)))*IF($AA80=1,(1+SSSModel!#REF!),1)</f>
        <v>0</v>
      </c>
      <c r="BI80" s="72">
        <f ca="1">IF(OR(BI$4&lt;$Q80,BI$4&gt;$Q80+IF($S80="",1000,$S80)-1),0,IF(MOD(BI$4-$Q80,IF($R80="",1000,$R80))=0,$O80,0))*IF($Y80&gt;0,(1+INDEX(Escalation!$B$3:$B$18,$Y80,0))^(BI$4-SSSModel!$C$5),1)*IF($X80=0,1,OFFSET(Profiles!$K$2,$X80,MAX(Profiles!$C$2,BI$4-$Q80)))*IF($AA80=1,(1+SSSModel!#REF!),1)</f>
        <v>0</v>
      </c>
      <c r="BJ80" s="72">
        <f ca="1">IF(OR(BJ$4&lt;$Q80,BJ$4&gt;$Q80+IF($S80="",1000,$S80)-1),0,IF(MOD(BJ$4-$Q80,IF($R80="",1000,$R80))=0,$O80,0))*IF($Y80&gt;0,(1+INDEX(Escalation!$B$3:$B$18,$Y80,0))^(BJ$4-SSSModel!$C$5),1)*IF($X80=0,1,OFFSET(Profiles!$K$2,$X80,MAX(Profiles!$C$2,BJ$4-$Q80)))*IF($AA80=1,(1+SSSModel!#REF!),1)</f>
        <v>0</v>
      </c>
      <c r="BK80" s="72">
        <f ca="1">IF(OR(BK$4&lt;$Q80,BK$4&gt;$Q80+IF($S80="",1000,$S80)-1),0,IF(MOD(BK$4-$Q80,IF($R80="",1000,$R80))=0,$O80,0))*IF($Y80&gt;0,(1+INDEX(Escalation!$B$3:$B$18,$Y80,0))^(BK$4-SSSModel!$C$5),1)*IF($X80=0,1,OFFSET(Profiles!$K$2,$X80,MAX(Profiles!$C$2,BK$4-$Q80)))*IF($AA80=1,(1+SSSModel!#REF!),1)</f>
        <v>0</v>
      </c>
      <c r="BL80" s="72">
        <f ca="1">IF(OR(BL$4&lt;$Q80,BL$4&gt;$Q80+IF($S80="",1000,$S80)-1),0,IF(MOD(BL$4-$Q80,IF($R80="",1000,$R80))=0,$O80,0))*IF($Y80&gt;0,(1+INDEX(Escalation!$B$3:$B$18,$Y80,0))^(BL$4-SSSModel!$C$5),1)*IF($X80=0,1,OFFSET(Profiles!$K$2,$X80,MAX(Profiles!$C$2,BL$4-$Q80)))*IF($AA80=1,(1+SSSModel!#REF!),1)</f>
        <v>0</v>
      </c>
      <c r="BM80" s="72">
        <f ca="1">IF(OR(BM$4&lt;$Q80,BM$4&gt;$Q80+IF($S80="",1000,$S80)-1),0,IF(MOD(BM$4-$Q80,IF($R80="",1000,$R80))=0,$O80,0))*IF($Y80&gt;0,(1+INDEX(Escalation!$B$3:$B$18,$Y80,0))^(BM$4-SSSModel!$C$5),1)*IF($X80=0,1,OFFSET(Profiles!$K$2,$X80,MAX(Profiles!$C$2,BM$4-$Q80)))*IF($AA80=1,(1+SSSModel!#REF!),1)</f>
        <v>0</v>
      </c>
      <c r="BN80" s="72">
        <f ca="1">IF(OR(BN$4&lt;$Q80,BN$4&gt;$Q80+IF($S80="",1000,$S80)-1),0,IF(MOD(BN$4-$Q80,IF($R80="",1000,$R80))=0,$O80,0))*IF($Y80&gt;0,(1+INDEX(Escalation!$B$3:$B$18,$Y80,0))^(BN$4-SSSModel!$C$5),1)*IF($X80=0,1,OFFSET(Profiles!$K$2,$X80,MAX(Profiles!$C$2,BN$4-$Q80)))*IF($AA80=1,(1+SSSModel!#REF!),1)</f>
        <v>0</v>
      </c>
      <c r="BO80" s="72">
        <f ca="1">IF(OR(BO$4&lt;$Q80,BO$4&gt;$Q80+IF($S80="",1000,$S80)-1),0,IF(MOD(BO$4-$Q80,IF($R80="",1000,$R80))=0,$O80,0))*IF($Y80&gt;0,(1+INDEX(Escalation!$B$3:$B$18,$Y80,0))^(BO$4-SSSModel!$C$5),1)*IF($X80=0,1,OFFSET(Profiles!$K$2,$X80,MAX(Profiles!$C$2,BO$4-$Q80)))*IF($AA80=1,(1+SSSModel!#REF!),1)</f>
        <v>0</v>
      </c>
      <c r="BP80" s="72">
        <f ca="1">IF(OR(BP$4&lt;$Q80,BP$4&gt;$Q80+IF($S80="",1000,$S80)-1),0,IF(MOD(BP$4-$Q80,IF($R80="",1000,$R80))=0,$O80,0))*IF($Y80&gt;0,(1+INDEX(Escalation!$B$3:$B$18,$Y80,0))^(BP$4-SSSModel!$C$5),1)*IF($X80=0,1,OFFSET(Profiles!$K$2,$X80,MAX(Profiles!$C$2,BP$4-$Q80)))*IF($AA80=1,(1+SSSModel!#REF!),1)</f>
        <v>0</v>
      </c>
      <c r="BQ80" s="72">
        <f ca="1">IF(OR(BQ$4&lt;$Q80,BQ$4&gt;$Q80+IF($S80="",1000,$S80)-1),0,IF(MOD(BQ$4-$Q80,IF($R80="",1000,$R80))=0,$O80,0))*IF($Y80&gt;0,(1+INDEX(Escalation!$B$3:$B$18,$Y80,0))^(BQ$4-SSSModel!$C$5),1)*IF($X80=0,1,OFFSET(Profiles!$K$2,$X80,MAX(Profiles!$C$2,BQ$4-$Q80)))*IF($AA80=1,(1+SSSModel!#REF!),1)</f>
        <v>0</v>
      </c>
      <c r="BR80" s="72">
        <f ca="1">IF(OR(BR$4&lt;$Q80,BR$4&gt;$Q80+IF($S80="",1000,$S80)-1),0,IF(MOD(BR$4-$Q80,IF($R80="",1000,$R80))=0,$O80,0))*IF($Y80&gt;0,(1+INDEX(Escalation!$B$3:$B$18,$Y80,0))^(BR$4-SSSModel!$C$5),1)*IF($X80=0,1,OFFSET(Profiles!$K$2,$X80,MAX(Profiles!$C$2,BR$4-$Q80)))*IF($AA80=1,(1+SSSModel!#REF!),1)</f>
        <v>0</v>
      </c>
      <c r="BS80" s="72">
        <f ca="1">IF(OR(BS$4&lt;$Q80,BS$4&gt;$Q80+IF($S80="",1000,$S80)-1),0,IF(MOD(BS$4-$Q80,IF($R80="",1000,$R80))=0,$O80,0))*IF($Y80&gt;0,(1+INDEX(Escalation!$B$3:$B$18,$Y80,0))^(BS$4-SSSModel!$C$5),1)*IF($X80=0,1,OFFSET(Profiles!$K$2,$X80,MAX(Profiles!$C$2,BS$4-$Q80)))*IF($AA80=1,(1+SSSModel!#REF!),1)</f>
        <v>0</v>
      </c>
      <c r="BT80" s="72">
        <f ca="1">IF(OR(BT$4&lt;$Q80,BT$4&gt;$Q80+IF($S80="",1000,$S80)-1),0,IF(MOD(BT$4-$Q80,IF($R80="",1000,$R80))=0,$O80,0))*IF($Y80&gt;0,(1+INDEX(Escalation!$B$3:$B$18,$Y80,0))^(BT$4-SSSModel!$C$5),1)*IF($X80=0,1,OFFSET(Profiles!$K$2,$X80,MAX(Profiles!$C$2,BT$4-$Q80)))*IF($AA80=1,(1+SSSModel!#REF!),1)</f>
        <v>0</v>
      </c>
      <c r="BU80" s="72">
        <f ca="1">IF(OR(BU$4&lt;$Q80,BU$4&gt;$Q80+IF($S80="",1000,$S80)-1),0,IF(MOD(BU$4-$Q80,IF($R80="",1000,$R80))=0,$O80,0))*IF($Y80&gt;0,(1+INDEX(Escalation!$B$3:$B$18,$Y80,0))^(BU$4-SSSModel!$C$5),1)*IF($X80=0,1,OFFSET(Profiles!$K$2,$X80,MAX(Profiles!$C$2,BU$4-$Q80)))*IF($AA80=1,(1+SSSModel!#REF!),1)</f>
        <v>0</v>
      </c>
      <c r="BV80" s="72">
        <f ca="1">IF(OR(BV$4&lt;$Q80,BV$4&gt;$Q80+IF($S80="",1000,$S80)-1),0,IF(MOD(BV$4-$Q80,IF($R80="",1000,$R80))=0,$O80,0))*IF($Y80&gt;0,(1+INDEX(Escalation!$B$3:$B$18,$Y80,0))^(BV$4-SSSModel!$C$5),1)*IF($X80=0,1,OFFSET(Profiles!$K$2,$X80,MAX(Profiles!$C$2,BV$4-$Q80)))*IF($AA80=1,(1+SSSModel!#REF!),1)</f>
        <v>0</v>
      </c>
      <c r="BW80" s="72">
        <f ca="1">IF(OR(BW$4&lt;$Q80,BW$4&gt;$Q80+IF($S80="",1000,$S80)-1),0,IF(MOD(BW$4-$Q80,IF($R80="",1000,$R80))=0,$O80,0))*IF($Y80&gt;0,(1+INDEX(Escalation!$B$3:$B$18,$Y80,0))^(BW$4-SSSModel!$C$5),1)*IF($X80=0,1,OFFSET(Profiles!$K$2,$X80,MAX(Profiles!$C$2,BW$4-$Q80)))*IF($AA80=1,(1+SSSModel!#REF!),1)</f>
        <v>0</v>
      </c>
      <c r="BX80" s="72">
        <f ca="1">IF(OR(BX$4&lt;$Q80,BX$4&gt;$Q80+IF($S80="",1000,$S80)-1),0,IF(MOD(BX$4-$Q80,IF($R80="",1000,$R80))=0,$O80,0))*IF($Y80&gt;0,(1+INDEX(Escalation!$B$3:$B$18,$Y80,0))^(BX$4-SSSModel!$C$5),1)*IF($X80=0,1,OFFSET(Profiles!$K$2,$X80,MAX(Profiles!$C$2,BX$4-$Q80)))*IF($AA80=1,(1+SSSModel!#REF!),1)</f>
        <v>0</v>
      </c>
      <c r="BY80" s="72">
        <f ca="1">IF(OR(BY$4&lt;$Q80,BY$4&gt;$Q80+IF($S80="",1000,$S80)-1),0,IF(MOD(BY$4-$Q80,IF($R80="",1000,$R80))=0,$O80,0))*IF($Y80&gt;0,(1+INDEX(Escalation!$B$3:$B$18,$Y80,0))^(BY$4-SSSModel!$C$5),1)*IF($X80=0,1,OFFSET(Profiles!$K$2,$X80,MAX(Profiles!$C$2,BY$4-$Q80)))*IF($AA80=1,(1+SSSModel!#REF!),1)</f>
        <v>0</v>
      </c>
      <c r="BZ80" s="72">
        <f ca="1">IF(OR(BZ$4&lt;$Q80,BZ$4&gt;$Q80+IF($S80="",1000,$S80)-1),0,IF(MOD(BZ$4-$Q80,IF($R80="",1000,$R80))=0,$O80,0))*IF($Y80&gt;0,(1+INDEX(Escalation!$B$3:$B$18,$Y80,0))^(BZ$4-SSSModel!$C$5),1)*IF($X80=0,1,OFFSET(Profiles!$K$2,$X80,MAX(Profiles!$C$2,BZ$4-$Q80)))*IF($AA80=1,(1+SSSModel!#REF!),1)</f>
        <v>0</v>
      </c>
      <c r="CA80" s="134">
        <f ca="1">IF(OR($Z80=0,SSSModel!$C$4="CF"),AC80,
IF(LEFT($V80,3)="ON_",
     IF(SSSModel!$C$4="RR",SUMPRODUCT(OFFSET($AC80,0,0,1,$CB$2),OFFSET(Profiles!$K$28,($Z80-1)*(Profiles!$I$26+1)+CA$4-SSSModel!$C$3+1,0,1,$CB$2)),
     IF(SSSModel!$C$4="ECC",$EA80*$EB80*SUMPRODUCT(OFFSET($AC80,0,MAX(0,CA$4-$DZ80-$CA$4+1),1,MIN($DZ80,CA$4-$CA$4+1)),OFFSET(Escalation!$K$24,($Y80-1)*(Escalation!$I$22+1)+CA$4-SSSModel!$C$3+1,MAX(0,CA$4-$DZ80-$CA$4+1),1,MIN($DZ80,CA$4-$CA$4+1))),
     IF(SSSModel!$C$4="PV",AC80*$EA80*(1+SSSModel!$C$2),
     IF(SSSModel!$C$4="FCR",$EC80*SUM(OFFSET($AC80,0,MAX(CA$4-$AC$4-$DZ80+1,0),1,MIN($DZ80,CA$4-$AC$4+1))),0)))),
SUM($AC80:$BZ80)*
     IF(SSSModel!$C$4="RR",OFFSET(Profiles!$K$2,$Z80,MAX(Profiles!$C$2,AC$4-$W80)),
     IF(SSSModel!$C$4="ECC",$EA80*$EB80*IF(MAX(Escalation!$C$2,AC$4-$W80)&gt;$DZ80-1,0,OFFSET(Escalation!$K$2,$Y80,MAX(Escalation!$C$2,AC$4-$W80))),
     IF(SSSModel!$C$4="PV",IF(CA$4=$W80,$EA80*(1+SSSModel!$C$2),0),
     IF(SSSModel!$C$4="FCR",IF(AND(CA$4&gt;=$W80,OFFSET(Profiles!$K$2,$Z80,MAX(Profiles!$C$2,AC$4-$W80))&gt;0),$EC80,0),0))))))</f>
        <v>0</v>
      </c>
      <c r="CB80" s="135">
        <f ca="1">IF(OR($Z80=0,SSSModel!$C$4="CF"),AD80,
IF(LEFT($V80,3)="ON_",
     IF(SSSModel!$C$4="RR",SUMPRODUCT(OFFSET($AC80,0,0,1,$CB$2),OFFSET(Profiles!$K$28,($Z80-1)*(Profiles!$I$26+1)+CB$4-SSSModel!$C$3+1,0,1,$CB$2)),
     IF(SSSModel!$C$4="ECC",$EA80*$EB80*SUMPRODUCT(OFFSET($AC80,0,MAX(0,CB$4-$DZ80-$CA$4+1),1,MIN($DZ80,CB$4-$CA$4+1)),OFFSET(Escalation!$K$24,($Y80-1)*(Escalation!$I$22+1)+CB$4-SSSModel!$C$3+1,MAX(0,CB$4-$DZ80-$CA$4+1),1,MIN($DZ80,CB$4-$CA$4+1))),
     IF(SSSModel!$C$4="PV",AD80*$EA80*(1+SSSModel!$C$2),
     IF(SSSModel!$C$4="FCR",$EC80*SUM(OFFSET($AC80,0,MAX(CB$4-$AC$4-$DZ80+1,0),1,MIN($DZ80,CB$4-$AC$4+1))),0)))),
SUM($AC80:$BZ80)*
     IF(SSSModel!$C$4="RR",OFFSET(Profiles!$K$2,$Z80,MAX(Profiles!$C$2,AD$4-$W80)),
     IF(SSSModel!$C$4="ECC",$EA80*$EB80*IF(MAX(Escalation!$C$2,AD$4-$W80)&gt;$DZ80-1,0,OFFSET(Escalation!$K$2,$Y80,MAX(Escalation!$C$2,AD$4-$W80))),
     IF(SSSModel!$C$4="PV",IF(CB$4=$W80,$EA80*(1+SSSModel!$C$2),0),
     IF(SSSModel!$C$4="FCR",IF(AND(CB$4&gt;=$W80,OFFSET(Profiles!$K$2,$Z80,MAX(Profiles!$C$2,AD$4-$W80))&gt;0),$EC80,0),0))))))</f>
        <v>0</v>
      </c>
      <c r="CC80" s="135">
        <f ca="1">IF(OR($Z80=0,SSSModel!$C$4="CF"),AE80,
IF(LEFT($V80,3)="ON_",
     IF(SSSModel!$C$4="RR",SUMPRODUCT(OFFSET($AC80,0,0,1,$CB$2),OFFSET(Profiles!$K$28,($Z80-1)*(Profiles!$I$26+1)+CC$4-SSSModel!$C$3+1,0,1,$CB$2)),
     IF(SSSModel!$C$4="ECC",$EA80*$EB80*SUMPRODUCT(OFFSET($AC80,0,MAX(0,CC$4-$DZ80-$CA$4+1),1,MIN($DZ80,CC$4-$CA$4+1)),OFFSET(Escalation!$K$24,($Y80-1)*(Escalation!$I$22+1)+CC$4-SSSModel!$C$3+1,MAX(0,CC$4-$DZ80-$CA$4+1),1,MIN($DZ80,CC$4-$CA$4+1))),
     IF(SSSModel!$C$4="PV",AE80*$EA80*(1+SSSModel!$C$2),
     IF(SSSModel!$C$4="FCR",$EC80*SUM(OFFSET($AC80,0,MAX(CC$4-$AC$4-$DZ80+1,0),1,MIN($DZ80,CC$4-$AC$4+1))),0)))),
SUM($AC80:$BZ80)*
     IF(SSSModel!$C$4="RR",OFFSET(Profiles!$K$2,$Z80,MAX(Profiles!$C$2,AE$4-$W80)),
     IF(SSSModel!$C$4="ECC",$EA80*$EB80*IF(MAX(Escalation!$C$2,AE$4-$W80)&gt;$DZ80-1,0,OFFSET(Escalation!$K$2,$Y80,MAX(Escalation!$C$2,AE$4-$W80))),
     IF(SSSModel!$C$4="PV",IF(CC$4=$W80,$EA80*(1+SSSModel!$C$2),0),
     IF(SSSModel!$C$4="FCR",IF(AND(CC$4&gt;=$W80,OFFSET(Profiles!$K$2,$Z80,MAX(Profiles!$C$2,AE$4-$W80))&gt;0),$EC80,0),0))))))</f>
        <v>0</v>
      </c>
      <c r="CD80" s="135">
        <f ca="1">IF(OR($Z80=0,SSSModel!$C$4="CF"),AF80,
IF(LEFT($V80,3)="ON_",
     IF(SSSModel!$C$4="RR",SUMPRODUCT(OFFSET($AC80,0,0,1,$CB$2),OFFSET(Profiles!$K$28,($Z80-1)*(Profiles!$I$26+1)+CD$4-SSSModel!$C$3+1,0,1,$CB$2)),
     IF(SSSModel!$C$4="ECC",$EA80*$EB80*SUMPRODUCT(OFFSET($AC80,0,MAX(0,CD$4-$DZ80-$CA$4+1),1,MIN($DZ80,CD$4-$CA$4+1)),OFFSET(Escalation!$K$24,($Y80-1)*(Escalation!$I$22+1)+CD$4-SSSModel!$C$3+1,MAX(0,CD$4-$DZ80-$CA$4+1),1,MIN($DZ80,CD$4-$CA$4+1))),
     IF(SSSModel!$C$4="PV",AF80*$EA80*(1+SSSModel!$C$2),
     IF(SSSModel!$C$4="FCR",$EC80*SUM(OFFSET($AC80,0,MAX(CD$4-$AC$4-$DZ80+1,0),1,MIN($DZ80,CD$4-$AC$4+1))),0)))),
SUM($AC80:$BZ80)*
     IF(SSSModel!$C$4="RR",OFFSET(Profiles!$K$2,$Z80,MAX(Profiles!$C$2,AF$4-$W80)),
     IF(SSSModel!$C$4="ECC",$EA80*$EB80*IF(MAX(Escalation!$C$2,AF$4-$W80)&gt;$DZ80-1,0,OFFSET(Escalation!$K$2,$Y80,MAX(Escalation!$C$2,AF$4-$W80))),
     IF(SSSModel!$C$4="PV",IF(CD$4=$W80,$EA80*(1+SSSModel!$C$2),0),
     IF(SSSModel!$C$4="FCR",IF(AND(CD$4&gt;=$W80,OFFSET(Profiles!$K$2,$Z80,MAX(Profiles!$C$2,AF$4-$W80))&gt;0),$EC80,0),0))))))</f>
        <v>0</v>
      </c>
      <c r="CE80" s="135">
        <f ca="1">IF(OR($Z80=0,SSSModel!$C$4="CF"),AG80,
IF(LEFT($V80,3)="ON_",
     IF(SSSModel!$C$4="RR",SUMPRODUCT(OFFSET($AC80,0,0,1,$CB$2),OFFSET(Profiles!$K$28,($Z80-1)*(Profiles!$I$26+1)+CE$4-SSSModel!$C$3+1,0,1,$CB$2)),
     IF(SSSModel!$C$4="ECC",$EA80*$EB80*SUMPRODUCT(OFFSET($AC80,0,MAX(0,CE$4-$DZ80-$CA$4+1),1,MIN($DZ80,CE$4-$CA$4+1)),OFFSET(Escalation!$K$24,($Y80-1)*(Escalation!$I$22+1)+CE$4-SSSModel!$C$3+1,MAX(0,CE$4-$DZ80-$CA$4+1),1,MIN($DZ80,CE$4-$CA$4+1))),
     IF(SSSModel!$C$4="PV",AG80*$EA80*(1+SSSModel!$C$2),
     IF(SSSModel!$C$4="FCR",$EC80*SUM(OFFSET($AC80,0,MAX(CE$4-$AC$4-$DZ80+1,0),1,MIN($DZ80,CE$4-$AC$4+1))),0)))),
SUM($AC80:$BZ80)*
     IF(SSSModel!$C$4="RR",OFFSET(Profiles!$K$2,$Z80,MAX(Profiles!$C$2,AG$4-$W80)),
     IF(SSSModel!$C$4="ECC",$EA80*$EB80*IF(MAX(Escalation!$C$2,AG$4-$W80)&gt;$DZ80-1,0,OFFSET(Escalation!$K$2,$Y80,MAX(Escalation!$C$2,AG$4-$W80))),
     IF(SSSModel!$C$4="PV",IF(CE$4=$W80,$EA80*(1+SSSModel!$C$2),0),
     IF(SSSModel!$C$4="FCR",IF(AND(CE$4&gt;=$W80,OFFSET(Profiles!$K$2,$Z80,MAX(Profiles!$C$2,AG$4-$W80))&gt;0),$EC80,0),0))))))</f>
        <v>0</v>
      </c>
      <c r="CF80" s="135">
        <f ca="1">IF(OR($Z80=0,SSSModel!$C$4="CF"),AH80,
IF(LEFT($V80,3)="ON_",
     IF(SSSModel!$C$4="RR",SUMPRODUCT(OFFSET($AC80,0,0,1,$CB$2),OFFSET(Profiles!$K$28,($Z80-1)*(Profiles!$I$26+1)+CF$4-SSSModel!$C$3+1,0,1,$CB$2)),
     IF(SSSModel!$C$4="ECC",$EA80*$EB80*SUMPRODUCT(OFFSET($AC80,0,MAX(0,CF$4-$DZ80-$CA$4+1),1,MIN($DZ80,CF$4-$CA$4+1)),OFFSET(Escalation!$K$24,($Y80-1)*(Escalation!$I$22+1)+CF$4-SSSModel!$C$3+1,MAX(0,CF$4-$DZ80-$CA$4+1),1,MIN($DZ80,CF$4-$CA$4+1))),
     IF(SSSModel!$C$4="PV",AH80*$EA80*(1+SSSModel!$C$2),
     IF(SSSModel!$C$4="FCR",$EC80*SUM(OFFSET($AC80,0,MAX(CF$4-$AC$4-$DZ80+1,0),1,MIN($DZ80,CF$4-$AC$4+1))),0)))),
SUM($AC80:$BZ80)*
     IF(SSSModel!$C$4="RR",OFFSET(Profiles!$K$2,$Z80,MAX(Profiles!$C$2,AH$4-$W80)),
     IF(SSSModel!$C$4="ECC",$EA80*$EB80*IF(MAX(Escalation!$C$2,AH$4-$W80)&gt;$DZ80-1,0,OFFSET(Escalation!$K$2,$Y80,MAX(Escalation!$C$2,AH$4-$W80))),
     IF(SSSModel!$C$4="PV",IF(CF$4=$W80,$EA80*(1+SSSModel!$C$2),0),
     IF(SSSModel!$C$4="FCR",IF(AND(CF$4&gt;=$W80,OFFSET(Profiles!$K$2,$Z80,MAX(Profiles!$C$2,AH$4-$W80))&gt;0),$EC80,0),0))))))</f>
        <v>0</v>
      </c>
      <c r="CG80" s="135">
        <f ca="1">IF(OR($Z80=0,SSSModel!$C$4="CF"),AI80,
IF(LEFT($V80,3)="ON_",
     IF(SSSModel!$C$4="RR",SUMPRODUCT(OFFSET($AC80,0,0,1,$CB$2),OFFSET(Profiles!$K$28,($Z80-1)*(Profiles!$I$26+1)+CG$4-SSSModel!$C$3+1,0,1,$CB$2)),
     IF(SSSModel!$C$4="ECC",$EA80*$EB80*SUMPRODUCT(OFFSET($AC80,0,MAX(0,CG$4-$DZ80-$CA$4+1),1,MIN($DZ80,CG$4-$CA$4+1)),OFFSET(Escalation!$K$24,($Y80-1)*(Escalation!$I$22+1)+CG$4-SSSModel!$C$3+1,MAX(0,CG$4-$DZ80-$CA$4+1),1,MIN($DZ80,CG$4-$CA$4+1))),
     IF(SSSModel!$C$4="PV",AI80*$EA80*(1+SSSModel!$C$2),
     IF(SSSModel!$C$4="FCR",$EC80*SUM(OFFSET($AC80,0,MAX(CG$4-$AC$4-$DZ80+1,0),1,MIN($DZ80,CG$4-$AC$4+1))),0)))),
SUM($AC80:$BZ80)*
     IF(SSSModel!$C$4="RR",OFFSET(Profiles!$K$2,$Z80,MAX(Profiles!$C$2,AI$4-$W80)),
     IF(SSSModel!$C$4="ECC",$EA80*$EB80*IF(MAX(Escalation!$C$2,AI$4-$W80)&gt;$DZ80-1,0,OFFSET(Escalation!$K$2,$Y80,MAX(Escalation!$C$2,AI$4-$W80))),
     IF(SSSModel!$C$4="PV",IF(CG$4=$W80,$EA80*(1+SSSModel!$C$2),0),
     IF(SSSModel!$C$4="FCR",IF(AND(CG$4&gt;=$W80,OFFSET(Profiles!$K$2,$Z80,MAX(Profiles!$C$2,AI$4-$W80))&gt;0),$EC80,0),0))))))</f>
        <v>0</v>
      </c>
      <c r="CH80" s="135">
        <f ca="1">IF(OR($Z80=0,SSSModel!$C$4="CF"),AJ80,
IF(LEFT($V80,3)="ON_",
     IF(SSSModel!$C$4="RR",SUMPRODUCT(OFFSET($AC80,0,0,1,$CB$2),OFFSET(Profiles!$K$28,($Z80-1)*(Profiles!$I$26+1)+CH$4-SSSModel!$C$3+1,0,1,$CB$2)),
     IF(SSSModel!$C$4="ECC",$EA80*$EB80*SUMPRODUCT(OFFSET($AC80,0,MAX(0,CH$4-$DZ80-$CA$4+1),1,MIN($DZ80,CH$4-$CA$4+1)),OFFSET(Escalation!$K$24,($Y80-1)*(Escalation!$I$22+1)+CH$4-SSSModel!$C$3+1,MAX(0,CH$4-$DZ80-$CA$4+1),1,MIN($DZ80,CH$4-$CA$4+1))),
     IF(SSSModel!$C$4="PV",AJ80*$EA80*(1+SSSModel!$C$2),
     IF(SSSModel!$C$4="FCR",$EC80*SUM(OFFSET($AC80,0,MAX(CH$4-$AC$4-$DZ80+1,0),1,MIN($DZ80,CH$4-$AC$4+1))),0)))),
SUM($AC80:$BZ80)*
     IF(SSSModel!$C$4="RR",OFFSET(Profiles!$K$2,$Z80,MAX(Profiles!$C$2,AJ$4-$W80)),
     IF(SSSModel!$C$4="ECC",$EA80*$EB80*IF(MAX(Escalation!$C$2,AJ$4-$W80)&gt;$DZ80-1,0,OFFSET(Escalation!$K$2,$Y80,MAX(Escalation!$C$2,AJ$4-$W80))),
     IF(SSSModel!$C$4="PV",IF(CH$4=$W80,$EA80*(1+SSSModel!$C$2),0),
     IF(SSSModel!$C$4="FCR",IF(AND(CH$4&gt;=$W80,OFFSET(Profiles!$K$2,$Z80,MAX(Profiles!$C$2,AJ$4-$W80))&gt;0),$EC80,0),0))))))</f>
        <v>0</v>
      </c>
      <c r="CI80" s="135">
        <f ca="1">IF(OR($Z80=0,SSSModel!$C$4="CF"),AK80,
IF(LEFT($V80,3)="ON_",
     IF(SSSModel!$C$4="RR",SUMPRODUCT(OFFSET($AC80,0,0,1,$CB$2),OFFSET(Profiles!$K$28,($Z80-1)*(Profiles!$I$26+1)+CI$4-SSSModel!$C$3+1,0,1,$CB$2)),
     IF(SSSModel!$C$4="ECC",$EA80*$EB80*SUMPRODUCT(OFFSET($AC80,0,MAX(0,CI$4-$DZ80-$CA$4+1),1,MIN($DZ80,CI$4-$CA$4+1)),OFFSET(Escalation!$K$24,($Y80-1)*(Escalation!$I$22+1)+CI$4-SSSModel!$C$3+1,MAX(0,CI$4-$DZ80-$CA$4+1),1,MIN($DZ80,CI$4-$CA$4+1))),
     IF(SSSModel!$C$4="PV",AK80*$EA80*(1+SSSModel!$C$2),
     IF(SSSModel!$C$4="FCR",$EC80*SUM(OFFSET($AC80,0,MAX(CI$4-$AC$4-$DZ80+1,0),1,MIN($DZ80,CI$4-$AC$4+1))),0)))),
SUM($AC80:$BZ80)*
     IF(SSSModel!$C$4="RR",OFFSET(Profiles!$K$2,$Z80,MAX(Profiles!$C$2,AK$4-$W80)),
     IF(SSSModel!$C$4="ECC",$EA80*$EB80*IF(MAX(Escalation!$C$2,AK$4-$W80)&gt;$DZ80-1,0,OFFSET(Escalation!$K$2,$Y80,MAX(Escalation!$C$2,AK$4-$W80))),
     IF(SSSModel!$C$4="PV",IF(CI$4=$W80,$EA80*(1+SSSModel!$C$2),0),
     IF(SSSModel!$C$4="FCR",IF(AND(CI$4&gt;=$W80,OFFSET(Profiles!$K$2,$Z80,MAX(Profiles!$C$2,AK$4-$W80))&gt;0),$EC80,0),0))))))</f>
        <v>0</v>
      </c>
      <c r="CJ80" s="135">
        <f ca="1">IF(OR($Z80=0,SSSModel!$C$4="CF"),AL80,
IF(LEFT($V80,3)="ON_",
     IF(SSSModel!$C$4="RR",SUMPRODUCT(OFFSET($AC80,0,0,1,$CB$2),OFFSET(Profiles!$K$28,($Z80-1)*(Profiles!$I$26+1)+CJ$4-SSSModel!$C$3+1,0,1,$CB$2)),
     IF(SSSModel!$C$4="ECC",$EA80*$EB80*SUMPRODUCT(OFFSET($AC80,0,MAX(0,CJ$4-$DZ80-$CA$4+1),1,MIN($DZ80,CJ$4-$CA$4+1)),OFFSET(Escalation!$K$24,($Y80-1)*(Escalation!$I$22+1)+CJ$4-SSSModel!$C$3+1,MAX(0,CJ$4-$DZ80-$CA$4+1),1,MIN($DZ80,CJ$4-$CA$4+1))),
     IF(SSSModel!$C$4="PV",AL80*$EA80*(1+SSSModel!$C$2),
     IF(SSSModel!$C$4="FCR",$EC80*SUM(OFFSET($AC80,0,MAX(CJ$4-$AC$4-$DZ80+1,0),1,MIN($DZ80,CJ$4-$AC$4+1))),0)))),
SUM($AC80:$BZ80)*
     IF(SSSModel!$C$4="RR",OFFSET(Profiles!$K$2,$Z80,MAX(Profiles!$C$2,AL$4-$W80)),
     IF(SSSModel!$C$4="ECC",$EA80*$EB80*IF(MAX(Escalation!$C$2,AL$4-$W80)&gt;$DZ80-1,0,OFFSET(Escalation!$K$2,$Y80,MAX(Escalation!$C$2,AL$4-$W80))),
     IF(SSSModel!$C$4="PV",IF(CJ$4=$W80,$EA80*(1+SSSModel!$C$2),0),
     IF(SSSModel!$C$4="FCR",IF(AND(CJ$4&gt;=$W80,OFFSET(Profiles!$K$2,$Z80,MAX(Profiles!$C$2,AL$4-$W80))&gt;0),$EC80,0),0))))))</f>
        <v>0</v>
      </c>
      <c r="CK80" s="135">
        <f ca="1">IF(OR($Z80=0,SSSModel!$C$4="CF"),AM80,
IF(LEFT($V80,3)="ON_",
     IF(SSSModel!$C$4="RR",SUMPRODUCT(OFFSET($AC80,0,0,1,$CB$2),OFFSET(Profiles!$K$28,($Z80-1)*(Profiles!$I$26+1)+CK$4-SSSModel!$C$3+1,0,1,$CB$2)),
     IF(SSSModel!$C$4="ECC",$EA80*$EB80*SUMPRODUCT(OFFSET($AC80,0,MAX(0,CK$4-$DZ80-$CA$4+1),1,MIN($DZ80,CK$4-$CA$4+1)),OFFSET(Escalation!$K$24,($Y80-1)*(Escalation!$I$22+1)+CK$4-SSSModel!$C$3+1,MAX(0,CK$4-$DZ80-$CA$4+1),1,MIN($DZ80,CK$4-$CA$4+1))),
     IF(SSSModel!$C$4="PV",AM80*$EA80*(1+SSSModel!$C$2),
     IF(SSSModel!$C$4="FCR",$EC80*SUM(OFFSET($AC80,0,MAX(CK$4-$AC$4-$DZ80+1,0),1,MIN($DZ80,CK$4-$AC$4+1))),0)))),
SUM($AC80:$BZ80)*
     IF(SSSModel!$C$4="RR",OFFSET(Profiles!$K$2,$Z80,MAX(Profiles!$C$2,AM$4-$W80)),
     IF(SSSModel!$C$4="ECC",$EA80*$EB80*IF(MAX(Escalation!$C$2,AM$4-$W80)&gt;$DZ80-1,0,OFFSET(Escalation!$K$2,$Y80,MAX(Escalation!$C$2,AM$4-$W80))),
     IF(SSSModel!$C$4="PV",IF(CK$4=$W80,$EA80*(1+SSSModel!$C$2),0),
     IF(SSSModel!$C$4="FCR",IF(AND(CK$4&gt;=$W80,OFFSET(Profiles!$K$2,$Z80,MAX(Profiles!$C$2,AM$4-$W80))&gt;0),$EC80,0),0))))))</f>
        <v>0</v>
      </c>
      <c r="CL80" s="135">
        <f ca="1">IF(OR($Z80=0,SSSModel!$C$4="CF"),AN80,
IF(LEFT($V80,3)="ON_",
     IF(SSSModel!$C$4="RR",SUMPRODUCT(OFFSET($AC80,0,0,1,$CB$2),OFFSET(Profiles!$K$28,($Z80-1)*(Profiles!$I$26+1)+CL$4-SSSModel!$C$3+1,0,1,$CB$2)),
     IF(SSSModel!$C$4="ECC",$EA80*$EB80*SUMPRODUCT(OFFSET($AC80,0,MAX(0,CL$4-$DZ80-$CA$4+1),1,MIN($DZ80,CL$4-$CA$4+1)),OFFSET(Escalation!$K$24,($Y80-1)*(Escalation!$I$22+1)+CL$4-SSSModel!$C$3+1,MAX(0,CL$4-$DZ80-$CA$4+1),1,MIN($DZ80,CL$4-$CA$4+1))),
     IF(SSSModel!$C$4="PV",AN80*$EA80*(1+SSSModel!$C$2),
     IF(SSSModel!$C$4="FCR",$EC80*SUM(OFFSET($AC80,0,MAX(CL$4-$AC$4-$DZ80+1,0),1,MIN($DZ80,CL$4-$AC$4+1))),0)))),
SUM($AC80:$BZ80)*
     IF(SSSModel!$C$4="RR",OFFSET(Profiles!$K$2,$Z80,MAX(Profiles!$C$2,AN$4-$W80)),
     IF(SSSModel!$C$4="ECC",$EA80*$EB80*IF(MAX(Escalation!$C$2,AN$4-$W80)&gt;$DZ80-1,0,OFFSET(Escalation!$K$2,$Y80,MAX(Escalation!$C$2,AN$4-$W80))),
     IF(SSSModel!$C$4="PV",IF(CL$4=$W80,$EA80*(1+SSSModel!$C$2),0),
     IF(SSSModel!$C$4="FCR",IF(AND(CL$4&gt;=$W80,OFFSET(Profiles!$K$2,$Z80,MAX(Profiles!$C$2,AN$4-$W80))&gt;0),$EC80,0),0))))))</f>
        <v>0</v>
      </c>
      <c r="CM80" s="135">
        <f ca="1">IF(OR($Z80=0,SSSModel!$C$4="CF"),AO80,
IF(LEFT($V80,3)="ON_",
     IF(SSSModel!$C$4="RR",SUMPRODUCT(OFFSET($AC80,0,0,1,$CB$2),OFFSET(Profiles!$K$28,($Z80-1)*(Profiles!$I$26+1)+CM$4-SSSModel!$C$3+1,0,1,$CB$2)),
     IF(SSSModel!$C$4="ECC",$EA80*$EB80*SUMPRODUCT(OFFSET($AC80,0,MAX(0,CM$4-$DZ80-$CA$4+1),1,MIN($DZ80,CM$4-$CA$4+1)),OFFSET(Escalation!$K$24,($Y80-1)*(Escalation!$I$22+1)+CM$4-SSSModel!$C$3+1,MAX(0,CM$4-$DZ80-$CA$4+1),1,MIN($DZ80,CM$4-$CA$4+1))),
     IF(SSSModel!$C$4="PV",AO80*$EA80*(1+SSSModel!$C$2),
     IF(SSSModel!$C$4="FCR",$EC80*SUM(OFFSET($AC80,0,MAX(CM$4-$AC$4-$DZ80+1,0),1,MIN($DZ80,CM$4-$AC$4+1))),0)))),
SUM($AC80:$BZ80)*
     IF(SSSModel!$C$4="RR",OFFSET(Profiles!$K$2,$Z80,MAX(Profiles!$C$2,AO$4-$W80)),
     IF(SSSModel!$C$4="ECC",$EA80*$EB80*IF(MAX(Escalation!$C$2,AO$4-$W80)&gt;$DZ80-1,0,OFFSET(Escalation!$K$2,$Y80,MAX(Escalation!$C$2,AO$4-$W80))),
     IF(SSSModel!$C$4="PV",IF(CM$4=$W80,$EA80*(1+SSSModel!$C$2),0),
     IF(SSSModel!$C$4="FCR",IF(AND(CM$4&gt;=$W80,OFFSET(Profiles!$K$2,$Z80,MAX(Profiles!$C$2,AO$4-$W80))&gt;0),$EC80,0),0))))))</f>
        <v>0</v>
      </c>
      <c r="CN80" s="135">
        <f ca="1">IF(OR($Z80=0,SSSModel!$C$4="CF"),AP80,
IF(LEFT($V80,3)="ON_",
     IF(SSSModel!$C$4="RR",SUMPRODUCT(OFFSET($AC80,0,0,1,$CB$2),OFFSET(Profiles!$K$28,($Z80-1)*(Profiles!$I$26+1)+CN$4-SSSModel!$C$3+1,0,1,$CB$2)),
     IF(SSSModel!$C$4="ECC",$EA80*$EB80*SUMPRODUCT(OFFSET($AC80,0,MAX(0,CN$4-$DZ80-$CA$4+1),1,MIN($DZ80,CN$4-$CA$4+1)),OFFSET(Escalation!$K$24,($Y80-1)*(Escalation!$I$22+1)+CN$4-SSSModel!$C$3+1,MAX(0,CN$4-$DZ80-$CA$4+1),1,MIN($DZ80,CN$4-$CA$4+1))),
     IF(SSSModel!$C$4="PV",AP80*$EA80*(1+SSSModel!$C$2),
     IF(SSSModel!$C$4="FCR",$EC80*SUM(OFFSET($AC80,0,MAX(CN$4-$AC$4-$DZ80+1,0),1,MIN($DZ80,CN$4-$AC$4+1))),0)))),
SUM($AC80:$BZ80)*
     IF(SSSModel!$C$4="RR",OFFSET(Profiles!$K$2,$Z80,MAX(Profiles!$C$2,AP$4-$W80)),
     IF(SSSModel!$C$4="ECC",$EA80*$EB80*IF(MAX(Escalation!$C$2,AP$4-$W80)&gt;$DZ80-1,0,OFFSET(Escalation!$K$2,$Y80,MAX(Escalation!$C$2,AP$4-$W80))),
     IF(SSSModel!$C$4="PV",IF(CN$4=$W80,$EA80*(1+SSSModel!$C$2),0),
     IF(SSSModel!$C$4="FCR",IF(AND(CN$4&gt;=$W80,OFFSET(Profiles!$K$2,$Z80,MAX(Profiles!$C$2,AP$4-$W80))&gt;0),$EC80,0),0))))))</f>
        <v>0</v>
      </c>
      <c r="CO80" s="135">
        <f ca="1">IF(OR($Z80=0,SSSModel!$C$4="CF"),AQ80,
IF(LEFT($V80,3)="ON_",
     IF(SSSModel!$C$4="RR",SUMPRODUCT(OFFSET($AC80,0,0,1,$CB$2),OFFSET(Profiles!$K$28,($Z80-1)*(Profiles!$I$26+1)+CO$4-SSSModel!$C$3+1,0,1,$CB$2)),
     IF(SSSModel!$C$4="ECC",$EA80*$EB80*SUMPRODUCT(OFFSET($AC80,0,MAX(0,CO$4-$DZ80-$CA$4+1),1,MIN($DZ80,CO$4-$CA$4+1)),OFFSET(Escalation!$K$24,($Y80-1)*(Escalation!$I$22+1)+CO$4-SSSModel!$C$3+1,MAX(0,CO$4-$DZ80-$CA$4+1),1,MIN($DZ80,CO$4-$CA$4+1))),
     IF(SSSModel!$C$4="PV",AQ80*$EA80*(1+SSSModel!$C$2),
     IF(SSSModel!$C$4="FCR",$EC80*SUM(OFFSET($AC80,0,MAX(CO$4-$AC$4-$DZ80+1,0),1,MIN($DZ80,CO$4-$AC$4+1))),0)))),
SUM($AC80:$BZ80)*
     IF(SSSModel!$C$4="RR",OFFSET(Profiles!$K$2,$Z80,MAX(Profiles!$C$2,AQ$4-$W80)),
     IF(SSSModel!$C$4="ECC",$EA80*$EB80*IF(MAX(Escalation!$C$2,AQ$4-$W80)&gt;$DZ80-1,0,OFFSET(Escalation!$K$2,$Y80,MAX(Escalation!$C$2,AQ$4-$W80))),
     IF(SSSModel!$C$4="PV",IF(CO$4=$W80,$EA80*(1+SSSModel!$C$2),0),
     IF(SSSModel!$C$4="FCR",IF(AND(CO$4&gt;=$W80,OFFSET(Profiles!$K$2,$Z80,MAX(Profiles!$C$2,AQ$4-$W80))&gt;0),$EC80,0),0))))))</f>
        <v>0</v>
      </c>
      <c r="CP80" s="135">
        <f ca="1">IF(OR($Z80=0,SSSModel!$C$4="CF"),AR80,
IF(LEFT($V80,3)="ON_",
     IF(SSSModel!$C$4="RR",SUMPRODUCT(OFFSET($AC80,0,0,1,$CB$2),OFFSET(Profiles!$K$28,($Z80-1)*(Profiles!$I$26+1)+CP$4-SSSModel!$C$3+1,0,1,$CB$2)),
     IF(SSSModel!$C$4="ECC",$EA80*$EB80*SUMPRODUCT(OFFSET($AC80,0,MAX(0,CP$4-$DZ80-$CA$4+1),1,MIN($DZ80,CP$4-$CA$4+1)),OFFSET(Escalation!$K$24,($Y80-1)*(Escalation!$I$22+1)+CP$4-SSSModel!$C$3+1,MAX(0,CP$4-$DZ80-$CA$4+1),1,MIN($DZ80,CP$4-$CA$4+1))),
     IF(SSSModel!$C$4="PV",AR80*$EA80*(1+SSSModel!$C$2),
     IF(SSSModel!$C$4="FCR",$EC80*SUM(OFFSET($AC80,0,MAX(CP$4-$AC$4-$DZ80+1,0),1,MIN($DZ80,CP$4-$AC$4+1))),0)))),
SUM($AC80:$BZ80)*
     IF(SSSModel!$C$4="RR",OFFSET(Profiles!$K$2,$Z80,MAX(Profiles!$C$2,AR$4-$W80)),
     IF(SSSModel!$C$4="ECC",$EA80*$EB80*IF(MAX(Escalation!$C$2,AR$4-$W80)&gt;$DZ80-1,0,OFFSET(Escalation!$K$2,$Y80,MAX(Escalation!$C$2,AR$4-$W80))),
     IF(SSSModel!$C$4="PV",IF(CP$4=$W80,$EA80*(1+SSSModel!$C$2),0),
     IF(SSSModel!$C$4="FCR",IF(AND(CP$4&gt;=$W80,OFFSET(Profiles!$K$2,$Z80,MAX(Profiles!$C$2,AR$4-$W80))&gt;0),$EC80,0),0))))))</f>
        <v>0</v>
      </c>
      <c r="CQ80" s="135">
        <f ca="1">IF(OR($Z80=0,SSSModel!$C$4="CF"),AS80,
IF(LEFT($V80,3)="ON_",
     IF(SSSModel!$C$4="RR",SUMPRODUCT(OFFSET($AC80,0,0,1,$CB$2),OFFSET(Profiles!$K$28,($Z80-1)*(Profiles!$I$26+1)+CQ$4-SSSModel!$C$3+1,0,1,$CB$2)),
     IF(SSSModel!$C$4="ECC",$EA80*$EB80*SUMPRODUCT(OFFSET($AC80,0,MAX(0,CQ$4-$DZ80-$CA$4+1),1,MIN($DZ80,CQ$4-$CA$4+1)),OFFSET(Escalation!$K$24,($Y80-1)*(Escalation!$I$22+1)+CQ$4-SSSModel!$C$3+1,MAX(0,CQ$4-$DZ80-$CA$4+1),1,MIN($DZ80,CQ$4-$CA$4+1))),
     IF(SSSModel!$C$4="PV",AS80*$EA80*(1+SSSModel!$C$2),
     IF(SSSModel!$C$4="FCR",$EC80*SUM(OFFSET($AC80,0,MAX(CQ$4-$AC$4-$DZ80+1,0),1,MIN($DZ80,CQ$4-$AC$4+1))),0)))),
SUM($AC80:$BZ80)*
     IF(SSSModel!$C$4="RR",OFFSET(Profiles!$K$2,$Z80,MAX(Profiles!$C$2,AS$4-$W80)),
     IF(SSSModel!$C$4="ECC",$EA80*$EB80*IF(MAX(Escalation!$C$2,AS$4-$W80)&gt;$DZ80-1,0,OFFSET(Escalation!$K$2,$Y80,MAX(Escalation!$C$2,AS$4-$W80))),
     IF(SSSModel!$C$4="PV",IF(CQ$4=$W80,$EA80*(1+SSSModel!$C$2),0),
     IF(SSSModel!$C$4="FCR",IF(AND(CQ$4&gt;=$W80,OFFSET(Profiles!$K$2,$Z80,MAX(Profiles!$C$2,AS$4-$W80))&gt;0),$EC80,0),0))))))</f>
        <v>0</v>
      </c>
      <c r="CR80" s="135">
        <f ca="1">IF(OR($Z80=0,SSSModel!$C$4="CF"),AT80,
IF(LEFT($V80,3)="ON_",
     IF(SSSModel!$C$4="RR",SUMPRODUCT(OFFSET($AC80,0,0,1,$CB$2),OFFSET(Profiles!$K$28,($Z80-1)*(Profiles!$I$26+1)+CR$4-SSSModel!$C$3+1,0,1,$CB$2)),
     IF(SSSModel!$C$4="ECC",$EA80*$EB80*SUMPRODUCT(OFFSET($AC80,0,MAX(0,CR$4-$DZ80-$CA$4+1),1,MIN($DZ80,CR$4-$CA$4+1)),OFFSET(Escalation!$K$24,($Y80-1)*(Escalation!$I$22+1)+CR$4-SSSModel!$C$3+1,MAX(0,CR$4-$DZ80-$CA$4+1),1,MIN($DZ80,CR$4-$CA$4+1))),
     IF(SSSModel!$C$4="PV",AT80*$EA80*(1+SSSModel!$C$2),
     IF(SSSModel!$C$4="FCR",$EC80*SUM(OFFSET($AC80,0,MAX(CR$4-$AC$4-$DZ80+1,0),1,MIN($DZ80,CR$4-$AC$4+1))),0)))),
SUM($AC80:$BZ80)*
     IF(SSSModel!$C$4="RR",OFFSET(Profiles!$K$2,$Z80,MAX(Profiles!$C$2,AT$4-$W80)),
     IF(SSSModel!$C$4="ECC",$EA80*$EB80*IF(MAX(Escalation!$C$2,AT$4-$W80)&gt;$DZ80-1,0,OFFSET(Escalation!$K$2,$Y80,MAX(Escalation!$C$2,AT$4-$W80))),
     IF(SSSModel!$C$4="PV",IF(CR$4=$W80,$EA80*(1+SSSModel!$C$2),0),
     IF(SSSModel!$C$4="FCR",IF(AND(CR$4&gt;=$W80,OFFSET(Profiles!$K$2,$Z80,MAX(Profiles!$C$2,AT$4-$W80))&gt;0),$EC80,0),0))))))</f>
        <v>0</v>
      </c>
      <c r="CS80" s="135">
        <f ca="1">IF(OR($Z80=0,SSSModel!$C$4="CF"),AU80,
IF(LEFT($V80,3)="ON_",
     IF(SSSModel!$C$4="RR",SUMPRODUCT(OFFSET($AC80,0,0,1,$CB$2),OFFSET(Profiles!$K$28,($Z80-1)*(Profiles!$I$26+1)+CS$4-SSSModel!$C$3+1,0,1,$CB$2)),
     IF(SSSModel!$C$4="ECC",$EA80*$EB80*SUMPRODUCT(OFFSET($AC80,0,MAX(0,CS$4-$DZ80-$CA$4+1),1,MIN($DZ80,CS$4-$CA$4+1)),OFFSET(Escalation!$K$24,($Y80-1)*(Escalation!$I$22+1)+CS$4-SSSModel!$C$3+1,MAX(0,CS$4-$DZ80-$CA$4+1),1,MIN($DZ80,CS$4-$CA$4+1))),
     IF(SSSModel!$C$4="PV",AU80*$EA80*(1+SSSModel!$C$2),
     IF(SSSModel!$C$4="FCR",$EC80*SUM(OFFSET($AC80,0,MAX(CS$4-$AC$4-$DZ80+1,0),1,MIN($DZ80,CS$4-$AC$4+1))),0)))),
SUM($AC80:$BZ80)*
     IF(SSSModel!$C$4="RR",OFFSET(Profiles!$K$2,$Z80,MAX(Profiles!$C$2,AU$4-$W80)),
     IF(SSSModel!$C$4="ECC",$EA80*$EB80*IF(MAX(Escalation!$C$2,AU$4-$W80)&gt;$DZ80-1,0,OFFSET(Escalation!$K$2,$Y80,MAX(Escalation!$C$2,AU$4-$W80))),
     IF(SSSModel!$C$4="PV",IF(CS$4=$W80,$EA80*(1+SSSModel!$C$2),0),
     IF(SSSModel!$C$4="FCR",IF(AND(CS$4&gt;=$W80,OFFSET(Profiles!$K$2,$Z80,MAX(Profiles!$C$2,AU$4-$W80))&gt;0),$EC80,0),0))))))</f>
        <v>0</v>
      </c>
      <c r="CT80" s="135">
        <f ca="1">IF(OR($Z80=0,SSSModel!$C$4="CF"),AV80,
IF(LEFT($V80,3)="ON_",
     IF(SSSModel!$C$4="RR",SUMPRODUCT(OFFSET($AC80,0,0,1,$CB$2),OFFSET(Profiles!$K$28,($Z80-1)*(Profiles!$I$26+1)+CT$4-SSSModel!$C$3+1,0,1,$CB$2)),
     IF(SSSModel!$C$4="ECC",$EA80*$EB80*SUMPRODUCT(OFFSET($AC80,0,MAX(0,CT$4-$DZ80-$CA$4+1),1,MIN($DZ80,CT$4-$CA$4+1)),OFFSET(Escalation!$K$24,($Y80-1)*(Escalation!$I$22+1)+CT$4-SSSModel!$C$3+1,MAX(0,CT$4-$DZ80-$CA$4+1),1,MIN($DZ80,CT$4-$CA$4+1))),
     IF(SSSModel!$C$4="PV",AV80*$EA80*(1+SSSModel!$C$2),
     IF(SSSModel!$C$4="FCR",$EC80*SUM(OFFSET($AC80,0,MAX(CT$4-$AC$4-$DZ80+1,0),1,MIN($DZ80,CT$4-$AC$4+1))),0)))),
SUM($AC80:$BZ80)*
     IF(SSSModel!$C$4="RR",OFFSET(Profiles!$K$2,$Z80,MAX(Profiles!$C$2,AV$4-$W80)),
     IF(SSSModel!$C$4="ECC",$EA80*$EB80*IF(MAX(Escalation!$C$2,AV$4-$W80)&gt;$DZ80-1,0,OFFSET(Escalation!$K$2,$Y80,MAX(Escalation!$C$2,AV$4-$W80))),
     IF(SSSModel!$C$4="PV",IF(CT$4=$W80,$EA80*(1+SSSModel!$C$2),0),
     IF(SSSModel!$C$4="FCR",IF(AND(CT$4&gt;=$W80,OFFSET(Profiles!$K$2,$Z80,MAX(Profiles!$C$2,AV$4-$W80))&gt;0),$EC80,0),0))))))</f>
        <v>0</v>
      </c>
      <c r="CU80" s="135">
        <f ca="1">IF(OR($Z80=0,SSSModel!$C$4="CF"),AW80,
IF(LEFT($V80,3)="ON_",
     IF(SSSModel!$C$4="RR",SUMPRODUCT(OFFSET($AC80,0,0,1,$CB$2),OFFSET(Profiles!$K$28,($Z80-1)*(Profiles!$I$26+1)+CU$4-SSSModel!$C$3+1,0,1,$CB$2)),
     IF(SSSModel!$C$4="ECC",$EA80*$EB80*SUMPRODUCT(OFFSET($AC80,0,MAX(0,CU$4-$DZ80-$CA$4+1),1,MIN($DZ80,CU$4-$CA$4+1)),OFFSET(Escalation!$K$24,($Y80-1)*(Escalation!$I$22+1)+CU$4-SSSModel!$C$3+1,MAX(0,CU$4-$DZ80-$CA$4+1),1,MIN($DZ80,CU$4-$CA$4+1))),
     IF(SSSModel!$C$4="PV",AW80*$EA80*(1+SSSModel!$C$2),
     IF(SSSModel!$C$4="FCR",$EC80*SUM(OFFSET($AC80,0,MAX(CU$4-$AC$4-$DZ80+1,0),1,MIN($DZ80,CU$4-$AC$4+1))),0)))),
SUM($AC80:$BZ80)*
     IF(SSSModel!$C$4="RR",OFFSET(Profiles!$K$2,$Z80,MAX(Profiles!$C$2,AW$4-$W80)),
     IF(SSSModel!$C$4="ECC",$EA80*$EB80*IF(MAX(Escalation!$C$2,AW$4-$W80)&gt;$DZ80-1,0,OFFSET(Escalation!$K$2,$Y80,MAX(Escalation!$C$2,AW$4-$W80))),
     IF(SSSModel!$C$4="PV",IF(CU$4=$W80,$EA80*(1+SSSModel!$C$2),0),
     IF(SSSModel!$C$4="FCR",IF(AND(CU$4&gt;=$W80,OFFSET(Profiles!$K$2,$Z80,MAX(Profiles!$C$2,AW$4-$W80))&gt;0),$EC80,0),0))))))</f>
        <v>0</v>
      </c>
      <c r="CV80" s="135">
        <f ca="1">IF(OR($Z80=0,SSSModel!$C$4="CF"),AX80,
IF(LEFT($V80,3)="ON_",
     IF(SSSModel!$C$4="RR",SUMPRODUCT(OFFSET($AC80,0,0,1,$CB$2),OFFSET(Profiles!$K$28,($Z80-1)*(Profiles!$I$26+1)+CV$4-SSSModel!$C$3+1,0,1,$CB$2)),
     IF(SSSModel!$C$4="ECC",$EA80*$EB80*SUMPRODUCT(OFFSET($AC80,0,MAX(0,CV$4-$DZ80-$CA$4+1),1,MIN($DZ80,CV$4-$CA$4+1)),OFFSET(Escalation!$K$24,($Y80-1)*(Escalation!$I$22+1)+CV$4-SSSModel!$C$3+1,MAX(0,CV$4-$DZ80-$CA$4+1),1,MIN($DZ80,CV$4-$CA$4+1))),
     IF(SSSModel!$C$4="PV",AX80*$EA80*(1+SSSModel!$C$2),
     IF(SSSModel!$C$4="FCR",$EC80*SUM(OFFSET($AC80,0,MAX(CV$4-$AC$4-$DZ80+1,0),1,MIN($DZ80,CV$4-$AC$4+1))),0)))),
SUM($AC80:$BZ80)*
     IF(SSSModel!$C$4="RR",OFFSET(Profiles!$K$2,$Z80,MAX(Profiles!$C$2,AX$4-$W80)),
     IF(SSSModel!$C$4="ECC",$EA80*$EB80*IF(MAX(Escalation!$C$2,AX$4-$W80)&gt;$DZ80-1,0,OFFSET(Escalation!$K$2,$Y80,MAX(Escalation!$C$2,AX$4-$W80))),
     IF(SSSModel!$C$4="PV",IF(CV$4=$W80,$EA80*(1+SSSModel!$C$2),0),
     IF(SSSModel!$C$4="FCR",IF(AND(CV$4&gt;=$W80,OFFSET(Profiles!$K$2,$Z80,MAX(Profiles!$C$2,AX$4-$W80))&gt;0),$EC80,0),0))))))</f>
        <v>0</v>
      </c>
      <c r="CW80" s="135">
        <f ca="1">IF(OR($Z80=0,SSSModel!$C$4="CF"),AY80,
IF(LEFT($V80,3)="ON_",
     IF(SSSModel!$C$4="RR",SUMPRODUCT(OFFSET($AC80,0,0,1,$CB$2),OFFSET(Profiles!$K$28,($Z80-1)*(Profiles!$I$26+1)+CW$4-SSSModel!$C$3+1,0,1,$CB$2)),
     IF(SSSModel!$C$4="ECC",$EA80*$EB80*SUMPRODUCT(OFFSET($AC80,0,MAX(0,CW$4-$DZ80-$CA$4+1),1,MIN($DZ80,CW$4-$CA$4+1)),OFFSET(Escalation!$K$24,($Y80-1)*(Escalation!$I$22+1)+CW$4-SSSModel!$C$3+1,MAX(0,CW$4-$DZ80-$CA$4+1),1,MIN($DZ80,CW$4-$CA$4+1))),
     IF(SSSModel!$C$4="PV",AY80*$EA80*(1+SSSModel!$C$2),
     IF(SSSModel!$C$4="FCR",$EC80*SUM(OFFSET($AC80,0,MAX(CW$4-$AC$4-$DZ80+1,0),1,MIN($DZ80,CW$4-$AC$4+1))),0)))),
SUM($AC80:$BZ80)*
     IF(SSSModel!$C$4="RR",OFFSET(Profiles!$K$2,$Z80,MAX(Profiles!$C$2,AY$4-$W80)),
     IF(SSSModel!$C$4="ECC",$EA80*$EB80*IF(MAX(Escalation!$C$2,AY$4-$W80)&gt;$DZ80-1,0,OFFSET(Escalation!$K$2,$Y80,MAX(Escalation!$C$2,AY$4-$W80))),
     IF(SSSModel!$C$4="PV",IF(CW$4=$W80,$EA80*(1+SSSModel!$C$2),0),
     IF(SSSModel!$C$4="FCR",IF(AND(CW$4&gt;=$W80,OFFSET(Profiles!$K$2,$Z80,MAX(Profiles!$C$2,AY$4-$W80))&gt;0),$EC80,0),0))))))</f>
        <v>0</v>
      </c>
      <c r="CX80" s="135">
        <f ca="1">IF(OR($Z80=0,SSSModel!$C$4="CF"),AZ80,
IF(LEFT($V80,3)="ON_",
     IF(SSSModel!$C$4="RR",SUMPRODUCT(OFFSET($AC80,0,0,1,$CB$2),OFFSET(Profiles!$K$28,($Z80-1)*(Profiles!$I$26+1)+CX$4-SSSModel!$C$3+1,0,1,$CB$2)),
     IF(SSSModel!$C$4="ECC",$EA80*$EB80*SUMPRODUCT(OFFSET($AC80,0,MAX(0,CX$4-$DZ80-$CA$4+1),1,MIN($DZ80,CX$4-$CA$4+1)),OFFSET(Escalation!$K$24,($Y80-1)*(Escalation!$I$22+1)+CX$4-SSSModel!$C$3+1,MAX(0,CX$4-$DZ80-$CA$4+1),1,MIN($DZ80,CX$4-$CA$4+1))),
     IF(SSSModel!$C$4="PV",AZ80*$EA80*(1+SSSModel!$C$2),
     IF(SSSModel!$C$4="FCR",$EC80*SUM(OFFSET($AC80,0,MAX(CX$4-$AC$4-$DZ80+1,0),1,MIN($DZ80,CX$4-$AC$4+1))),0)))),
SUM($AC80:$BZ80)*
     IF(SSSModel!$C$4="RR",OFFSET(Profiles!$K$2,$Z80,MAX(Profiles!$C$2,AZ$4-$W80)),
     IF(SSSModel!$C$4="ECC",$EA80*$EB80*IF(MAX(Escalation!$C$2,AZ$4-$W80)&gt;$DZ80-1,0,OFFSET(Escalation!$K$2,$Y80,MAX(Escalation!$C$2,AZ$4-$W80))),
     IF(SSSModel!$C$4="PV",IF(CX$4=$W80,$EA80*(1+SSSModel!$C$2),0),
     IF(SSSModel!$C$4="FCR",IF(AND(CX$4&gt;=$W80,OFFSET(Profiles!$K$2,$Z80,MAX(Profiles!$C$2,AZ$4-$W80))&gt;0),$EC80,0),0))))))</f>
        <v>0</v>
      </c>
      <c r="CY80" s="135">
        <f ca="1">IF(OR($Z80=0,SSSModel!$C$4="CF"),BA80,
IF(LEFT($V80,3)="ON_",
     IF(SSSModel!$C$4="RR",SUMPRODUCT(OFFSET($AC80,0,0,1,$CB$2),OFFSET(Profiles!$K$28,($Z80-1)*(Profiles!$I$26+1)+CY$4-SSSModel!$C$3+1,0,1,$CB$2)),
     IF(SSSModel!$C$4="ECC",$EA80*$EB80*SUMPRODUCT(OFFSET($AC80,0,MAX(0,CY$4-$DZ80-$CA$4+1),1,MIN($DZ80,CY$4-$CA$4+1)),OFFSET(Escalation!$K$24,($Y80-1)*(Escalation!$I$22+1)+CY$4-SSSModel!$C$3+1,MAX(0,CY$4-$DZ80-$CA$4+1),1,MIN($DZ80,CY$4-$CA$4+1))),
     IF(SSSModel!$C$4="PV",BA80*$EA80*(1+SSSModel!$C$2),
     IF(SSSModel!$C$4="FCR",$EC80*SUM(OFFSET($AC80,0,MAX(CY$4-$AC$4-$DZ80+1,0),1,MIN($DZ80,CY$4-$AC$4+1))),0)))),
SUM($AC80:$BZ80)*
     IF(SSSModel!$C$4="RR",OFFSET(Profiles!$K$2,$Z80,MAX(Profiles!$C$2,BA$4-$W80)),
     IF(SSSModel!$C$4="ECC",$EA80*$EB80*IF(MAX(Escalation!$C$2,BA$4-$W80)&gt;$DZ80-1,0,OFFSET(Escalation!$K$2,$Y80,MAX(Escalation!$C$2,BA$4-$W80))),
     IF(SSSModel!$C$4="PV",IF(CY$4=$W80,$EA80*(1+SSSModel!$C$2),0),
     IF(SSSModel!$C$4="FCR",IF(AND(CY$4&gt;=$W80,OFFSET(Profiles!$K$2,$Z80,MAX(Profiles!$C$2,BA$4-$W80))&gt;0),$EC80,0),0))))))</f>
        <v>0</v>
      </c>
      <c r="CZ80" s="135">
        <f ca="1">IF(OR($Z80=0,SSSModel!$C$4="CF"),BB80,
IF(LEFT($V80,3)="ON_",
     IF(SSSModel!$C$4="RR",SUMPRODUCT(OFFSET($AC80,0,0,1,$CB$2),OFFSET(Profiles!$K$28,($Z80-1)*(Profiles!$I$26+1)+CZ$4-SSSModel!$C$3+1,0,1,$CB$2)),
     IF(SSSModel!$C$4="ECC",$EA80*$EB80*SUMPRODUCT(OFFSET($AC80,0,MAX(0,CZ$4-$DZ80-$CA$4+1),1,MIN($DZ80,CZ$4-$CA$4+1)),OFFSET(Escalation!$K$24,($Y80-1)*(Escalation!$I$22+1)+CZ$4-SSSModel!$C$3+1,MAX(0,CZ$4-$DZ80-$CA$4+1),1,MIN($DZ80,CZ$4-$CA$4+1))),
     IF(SSSModel!$C$4="PV",BB80*$EA80*(1+SSSModel!$C$2),
     IF(SSSModel!$C$4="FCR",$EC80*SUM(OFFSET($AC80,0,MAX(CZ$4-$AC$4-$DZ80+1,0),1,MIN($DZ80,CZ$4-$AC$4+1))),0)))),
SUM($AC80:$BZ80)*
     IF(SSSModel!$C$4="RR",OFFSET(Profiles!$K$2,$Z80,MAX(Profiles!$C$2,BB$4-$W80)),
     IF(SSSModel!$C$4="ECC",$EA80*$EB80*IF(MAX(Escalation!$C$2,BB$4-$W80)&gt;$DZ80-1,0,OFFSET(Escalation!$K$2,$Y80,MAX(Escalation!$C$2,BB$4-$W80))),
     IF(SSSModel!$C$4="PV",IF(CZ$4=$W80,$EA80*(1+SSSModel!$C$2),0),
     IF(SSSModel!$C$4="FCR",IF(AND(CZ$4&gt;=$W80,OFFSET(Profiles!$K$2,$Z80,MAX(Profiles!$C$2,BB$4-$W80))&gt;0),$EC80,0),0))))))</f>
        <v>0</v>
      </c>
      <c r="DA80" s="135">
        <f ca="1">IF(OR($Z80=0,SSSModel!$C$4="CF"),BC80,
IF(LEFT($V80,3)="ON_",
     IF(SSSModel!$C$4="RR",SUMPRODUCT(OFFSET($AC80,0,0,1,$CB$2),OFFSET(Profiles!$K$28,($Z80-1)*(Profiles!$I$26+1)+DA$4-SSSModel!$C$3+1,0,1,$CB$2)),
     IF(SSSModel!$C$4="ECC",$EA80*$EB80*SUMPRODUCT(OFFSET($AC80,0,MAX(0,DA$4-$DZ80-$CA$4+1),1,MIN($DZ80,DA$4-$CA$4+1)),OFFSET(Escalation!$K$24,($Y80-1)*(Escalation!$I$22+1)+DA$4-SSSModel!$C$3+1,MAX(0,DA$4-$DZ80-$CA$4+1),1,MIN($DZ80,DA$4-$CA$4+1))),
     IF(SSSModel!$C$4="PV",BC80*$EA80*(1+SSSModel!$C$2),
     IF(SSSModel!$C$4="FCR",$EC80*SUM(OFFSET($AC80,0,MAX(DA$4-$AC$4-$DZ80+1,0),1,MIN($DZ80,DA$4-$AC$4+1))),0)))),
SUM($AC80:$BZ80)*
     IF(SSSModel!$C$4="RR",OFFSET(Profiles!$K$2,$Z80,MAX(Profiles!$C$2,BC$4-$W80)),
     IF(SSSModel!$C$4="ECC",$EA80*$EB80*IF(MAX(Escalation!$C$2,BC$4-$W80)&gt;$DZ80-1,0,OFFSET(Escalation!$K$2,$Y80,MAX(Escalation!$C$2,BC$4-$W80))),
     IF(SSSModel!$C$4="PV",IF(DA$4=$W80,$EA80*(1+SSSModel!$C$2),0),
     IF(SSSModel!$C$4="FCR",IF(AND(DA$4&gt;=$W80,OFFSET(Profiles!$K$2,$Z80,MAX(Profiles!$C$2,BC$4-$W80))&gt;0),$EC80,0),0))))))</f>
        <v>0</v>
      </c>
      <c r="DB80" s="135">
        <f ca="1">IF(OR($Z80=0,SSSModel!$C$4="CF"),BD80,
IF(LEFT($V80,3)="ON_",
     IF(SSSModel!$C$4="RR",SUMPRODUCT(OFFSET($AC80,0,0,1,$CB$2),OFFSET(Profiles!$K$28,($Z80-1)*(Profiles!$I$26+1)+DB$4-SSSModel!$C$3+1,0,1,$CB$2)),
     IF(SSSModel!$C$4="ECC",$EA80*$EB80*SUMPRODUCT(OFFSET($AC80,0,MAX(0,DB$4-$DZ80-$CA$4+1),1,MIN($DZ80,DB$4-$CA$4+1)),OFFSET(Escalation!$K$24,($Y80-1)*(Escalation!$I$22+1)+DB$4-SSSModel!$C$3+1,MAX(0,DB$4-$DZ80-$CA$4+1),1,MIN($DZ80,DB$4-$CA$4+1))),
     IF(SSSModel!$C$4="PV",BD80*$EA80*(1+SSSModel!$C$2),
     IF(SSSModel!$C$4="FCR",$EC80*SUM(OFFSET($AC80,0,MAX(DB$4-$AC$4-$DZ80+1,0),1,MIN($DZ80,DB$4-$AC$4+1))),0)))),
SUM($AC80:$BZ80)*
     IF(SSSModel!$C$4="RR",OFFSET(Profiles!$K$2,$Z80,MAX(Profiles!$C$2,BD$4-$W80)),
     IF(SSSModel!$C$4="ECC",$EA80*$EB80*IF(MAX(Escalation!$C$2,BD$4-$W80)&gt;$DZ80-1,0,OFFSET(Escalation!$K$2,$Y80,MAX(Escalation!$C$2,BD$4-$W80))),
     IF(SSSModel!$C$4="PV",IF(DB$4=$W80,$EA80*(1+SSSModel!$C$2),0),
     IF(SSSModel!$C$4="FCR",IF(AND(DB$4&gt;=$W80,OFFSET(Profiles!$K$2,$Z80,MAX(Profiles!$C$2,BD$4-$W80))&gt;0),$EC80,0),0))))))</f>
        <v>0</v>
      </c>
      <c r="DC80" s="135">
        <f ca="1">IF(OR($Z80=0,SSSModel!$C$4="CF"),BE80,
IF(LEFT($V80,3)="ON_",
     IF(SSSModel!$C$4="RR",SUMPRODUCT(OFFSET($AC80,0,0,1,$CB$2),OFFSET(Profiles!$K$28,($Z80-1)*(Profiles!$I$26+1)+DC$4-SSSModel!$C$3+1,0,1,$CB$2)),
     IF(SSSModel!$C$4="ECC",$EA80*$EB80*SUMPRODUCT(OFFSET($AC80,0,MAX(0,DC$4-$DZ80-$CA$4+1),1,MIN($DZ80,DC$4-$CA$4+1)),OFFSET(Escalation!$K$24,($Y80-1)*(Escalation!$I$22+1)+DC$4-SSSModel!$C$3+1,MAX(0,DC$4-$DZ80-$CA$4+1),1,MIN($DZ80,DC$4-$CA$4+1))),
     IF(SSSModel!$C$4="PV",BE80*$EA80*(1+SSSModel!$C$2),
     IF(SSSModel!$C$4="FCR",$EC80*SUM(OFFSET($AC80,0,MAX(DC$4-$AC$4-$DZ80+1,0),1,MIN($DZ80,DC$4-$AC$4+1))),0)))),
SUM($AC80:$BZ80)*
     IF(SSSModel!$C$4="RR",OFFSET(Profiles!$K$2,$Z80,MAX(Profiles!$C$2,BE$4-$W80)),
     IF(SSSModel!$C$4="ECC",$EA80*$EB80*IF(MAX(Escalation!$C$2,BE$4-$W80)&gt;$DZ80-1,0,OFFSET(Escalation!$K$2,$Y80,MAX(Escalation!$C$2,BE$4-$W80))),
     IF(SSSModel!$C$4="PV",IF(DC$4=$W80,$EA80*(1+SSSModel!$C$2),0),
     IF(SSSModel!$C$4="FCR",IF(AND(DC$4&gt;=$W80,OFFSET(Profiles!$K$2,$Z80,MAX(Profiles!$C$2,BE$4-$W80))&gt;0),$EC80,0),0))))))</f>
        <v>0</v>
      </c>
      <c r="DD80" s="135">
        <f ca="1">IF(OR($Z80=0,SSSModel!$C$4="CF"),BF80,
IF(LEFT($V80,3)="ON_",
     IF(SSSModel!$C$4="RR",SUMPRODUCT(OFFSET($AC80,0,0,1,$CB$2),OFFSET(Profiles!$K$28,($Z80-1)*(Profiles!$I$26+1)+DD$4-SSSModel!$C$3+1,0,1,$CB$2)),
     IF(SSSModel!$C$4="ECC",$EA80*$EB80*SUMPRODUCT(OFFSET($AC80,0,MAX(0,DD$4-$DZ80-$CA$4+1),1,MIN($DZ80,DD$4-$CA$4+1)),OFFSET(Escalation!$K$24,($Y80-1)*(Escalation!$I$22+1)+DD$4-SSSModel!$C$3+1,MAX(0,DD$4-$DZ80-$CA$4+1),1,MIN($DZ80,DD$4-$CA$4+1))),
     IF(SSSModel!$C$4="PV",BF80*$EA80*(1+SSSModel!$C$2),
     IF(SSSModel!$C$4="FCR",$EC80*SUM(OFFSET($AC80,0,MAX(DD$4-$AC$4-$DZ80+1,0),1,MIN($DZ80,DD$4-$AC$4+1))),0)))),
SUM($AC80:$BZ80)*
     IF(SSSModel!$C$4="RR",OFFSET(Profiles!$K$2,$Z80,MAX(Profiles!$C$2,BF$4-$W80)),
     IF(SSSModel!$C$4="ECC",$EA80*$EB80*IF(MAX(Escalation!$C$2,BF$4-$W80)&gt;$DZ80-1,0,OFFSET(Escalation!$K$2,$Y80,MAX(Escalation!$C$2,BF$4-$W80))),
     IF(SSSModel!$C$4="PV",IF(DD$4=$W80,$EA80*(1+SSSModel!$C$2),0),
     IF(SSSModel!$C$4="FCR",IF(AND(DD$4&gt;=$W80,OFFSET(Profiles!$K$2,$Z80,MAX(Profiles!$C$2,BF$4-$W80))&gt;0),$EC80,0),0))))))</f>
        <v>0</v>
      </c>
      <c r="DE80" s="135">
        <f ca="1">IF(OR($Z80=0,SSSModel!$C$4="CF"),BG80,
IF(LEFT($V80,3)="ON_",
     IF(SSSModel!$C$4="RR",SUMPRODUCT(OFFSET($AC80,0,0,1,$CB$2),OFFSET(Profiles!$K$28,($Z80-1)*(Profiles!$I$26+1)+DE$4-SSSModel!$C$3+1,0,1,$CB$2)),
     IF(SSSModel!$C$4="ECC",$EA80*$EB80*SUMPRODUCT(OFFSET($AC80,0,MAX(0,DE$4-$DZ80-$CA$4+1),1,MIN($DZ80,DE$4-$CA$4+1)),OFFSET(Escalation!$K$24,($Y80-1)*(Escalation!$I$22+1)+DE$4-SSSModel!$C$3+1,MAX(0,DE$4-$DZ80-$CA$4+1),1,MIN($DZ80,DE$4-$CA$4+1))),
     IF(SSSModel!$C$4="PV",BG80*$EA80*(1+SSSModel!$C$2),
     IF(SSSModel!$C$4="FCR",$EC80*SUM(OFFSET($AC80,0,MAX(DE$4-$AC$4-$DZ80+1,0),1,MIN($DZ80,DE$4-$AC$4+1))),0)))),
SUM($AC80:$BZ80)*
     IF(SSSModel!$C$4="RR",OFFSET(Profiles!$K$2,$Z80,MAX(Profiles!$C$2,BG$4-$W80)),
     IF(SSSModel!$C$4="ECC",$EA80*$EB80*IF(MAX(Escalation!$C$2,BG$4-$W80)&gt;$DZ80-1,0,OFFSET(Escalation!$K$2,$Y80,MAX(Escalation!$C$2,BG$4-$W80))),
     IF(SSSModel!$C$4="PV",IF(DE$4=$W80,$EA80*(1+SSSModel!$C$2),0),
     IF(SSSModel!$C$4="FCR",IF(AND(DE$4&gt;=$W80,OFFSET(Profiles!$K$2,$Z80,MAX(Profiles!$C$2,BG$4-$W80))&gt;0),$EC80,0),0))))))</f>
        <v>0</v>
      </c>
      <c r="DF80" s="135">
        <f ca="1">IF(OR($Z80=0,SSSModel!$C$4="CF"),BH80,
IF(LEFT($V80,3)="ON_",
     IF(SSSModel!$C$4="RR",SUMPRODUCT(OFFSET($AC80,0,0,1,$CB$2),OFFSET(Profiles!$K$28,($Z80-1)*(Profiles!$I$26+1)+DF$4-SSSModel!$C$3+1,0,1,$CB$2)),
     IF(SSSModel!$C$4="ECC",$EA80*$EB80*SUMPRODUCT(OFFSET($AC80,0,MAX(0,DF$4-$DZ80-$CA$4+1),1,MIN($DZ80,DF$4-$CA$4+1)),OFFSET(Escalation!$K$24,($Y80-1)*(Escalation!$I$22+1)+DF$4-SSSModel!$C$3+1,MAX(0,DF$4-$DZ80-$CA$4+1),1,MIN($DZ80,DF$4-$CA$4+1))),
     IF(SSSModel!$C$4="PV",BH80*$EA80*(1+SSSModel!$C$2),
     IF(SSSModel!$C$4="FCR",$EC80*SUM(OFFSET($AC80,0,MAX(DF$4-$AC$4-$DZ80+1,0),1,MIN($DZ80,DF$4-$AC$4+1))),0)))),
SUM($AC80:$BZ80)*
     IF(SSSModel!$C$4="RR",OFFSET(Profiles!$K$2,$Z80,MAX(Profiles!$C$2,BH$4-$W80)),
     IF(SSSModel!$C$4="ECC",$EA80*$EB80*IF(MAX(Escalation!$C$2,BH$4-$W80)&gt;$DZ80-1,0,OFFSET(Escalation!$K$2,$Y80,MAX(Escalation!$C$2,BH$4-$W80))),
     IF(SSSModel!$C$4="PV",IF(DF$4=$W80,$EA80*(1+SSSModel!$C$2),0),
     IF(SSSModel!$C$4="FCR",IF(AND(DF$4&gt;=$W80,OFFSET(Profiles!$K$2,$Z80,MAX(Profiles!$C$2,BH$4-$W80))&gt;0),$EC80,0),0))))))</f>
        <v>0</v>
      </c>
      <c r="DG80" s="135">
        <f ca="1">IF(OR($Z80=0,SSSModel!$C$4="CF"),BI80,
IF(LEFT($V80,3)="ON_",
     IF(SSSModel!$C$4="RR",SUMPRODUCT(OFFSET($AC80,0,0,1,$CB$2),OFFSET(Profiles!$K$28,($Z80-1)*(Profiles!$I$26+1)+DG$4-SSSModel!$C$3+1,0,1,$CB$2)),
     IF(SSSModel!$C$4="ECC",$EA80*$EB80*SUMPRODUCT(OFFSET($AC80,0,MAX(0,DG$4-$DZ80-$CA$4+1),1,MIN($DZ80,DG$4-$CA$4+1)),OFFSET(Escalation!$K$24,($Y80-1)*(Escalation!$I$22+1)+DG$4-SSSModel!$C$3+1,MAX(0,DG$4-$DZ80-$CA$4+1),1,MIN($DZ80,DG$4-$CA$4+1))),
     IF(SSSModel!$C$4="PV",BI80*$EA80*(1+SSSModel!$C$2),
     IF(SSSModel!$C$4="FCR",$EC80*SUM(OFFSET($AC80,0,MAX(DG$4-$AC$4-$DZ80+1,0),1,MIN($DZ80,DG$4-$AC$4+1))),0)))),
SUM($AC80:$BZ80)*
     IF(SSSModel!$C$4="RR",OFFSET(Profiles!$K$2,$Z80,MAX(Profiles!$C$2,BI$4-$W80)),
     IF(SSSModel!$C$4="ECC",$EA80*$EB80*IF(MAX(Escalation!$C$2,BI$4-$W80)&gt;$DZ80-1,0,OFFSET(Escalation!$K$2,$Y80,MAX(Escalation!$C$2,BI$4-$W80))),
     IF(SSSModel!$C$4="PV",IF(DG$4=$W80,$EA80*(1+SSSModel!$C$2),0),
     IF(SSSModel!$C$4="FCR",IF(AND(DG$4&gt;=$W80,OFFSET(Profiles!$K$2,$Z80,MAX(Profiles!$C$2,BI$4-$W80))&gt;0),$EC80,0),0))))))</f>
        <v>0</v>
      </c>
      <c r="DH80" s="135">
        <f ca="1">IF(OR($Z80=0,SSSModel!$C$4="CF"),BJ80,
IF(LEFT($V80,3)="ON_",
     IF(SSSModel!$C$4="RR",SUMPRODUCT(OFFSET($AC80,0,0,1,$CB$2),OFFSET(Profiles!$K$28,($Z80-1)*(Profiles!$I$26+1)+DH$4-SSSModel!$C$3+1,0,1,$CB$2)),
     IF(SSSModel!$C$4="ECC",$EA80*$EB80*SUMPRODUCT(OFFSET($AC80,0,MAX(0,DH$4-$DZ80-$CA$4+1),1,MIN($DZ80,DH$4-$CA$4+1)),OFFSET(Escalation!$K$24,($Y80-1)*(Escalation!$I$22+1)+DH$4-SSSModel!$C$3+1,MAX(0,DH$4-$DZ80-$CA$4+1),1,MIN($DZ80,DH$4-$CA$4+1))),
     IF(SSSModel!$C$4="PV",BJ80*$EA80*(1+SSSModel!$C$2),
     IF(SSSModel!$C$4="FCR",$EC80*SUM(OFFSET($AC80,0,MAX(DH$4-$AC$4-$DZ80+1,0),1,MIN($DZ80,DH$4-$AC$4+1))),0)))),
SUM($AC80:$BZ80)*
     IF(SSSModel!$C$4="RR",OFFSET(Profiles!$K$2,$Z80,MAX(Profiles!$C$2,BJ$4-$W80)),
     IF(SSSModel!$C$4="ECC",$EA80*$EB80*IF(MAX(Escalation!$C$2,BJ$4-$W80)&gt;$DZ80-1,0,OFFSET(Escalation!$K$2,$Y80,MAX(Escalation!$C$2,BJ$4-$W80))),
     IF(SSSModel!$C$4="PV",IF(DH$4=$W80,$EA80*(1+SSSModel!$C$2),0),
     IF(SSSModel!$C$4="FCR",IF(AND(DH$4&gt;=$W80,OFFSET(Profiles!$K$2,$Z80,MAX(Profiles!$C$2,BJ$4-$W80))&gt;0),$EC80,0),0))))))</f>
        <v>0</v>
      </c>
      <c r="DI80" s="135">
        <f ca="1">IF(OR($Z80=0,SSSModel!$C$4="CF"),BK80,
IF(LEFT($V80,3)="ON_",
     IF(SSSModel!$C$4="RR",SUMPRODUCT(OFFSET($AC80,0,0,1,$CB$2),OFFSET(Profiles!$K$28,($Z80-1)*(Profiles!$I$26+1)+DI$4-SSSModel!$C$3+1,0,1,$CB$2)),
     IF(SSSModel!$C$4="ECC",$EA80*$EB80*SUMPRODUCT(OFFSET($AC80,0,MAX(0,DI$4-$DZ80-$CA$4+1),1,MIN($DZ80,DI$4-$CA$4+1)),OFFSET(Escalation!$K$24,($Y80-1)*(Escalation!$I$22+1)+DI$4-SSSModel!$C$3+1,MAX(0,DI$4-$DZ80-$CA$4+1),1,MIN($DZ80,DI$4-$CA$4+1))),
     IF(SSSModel!$C$4="PV",BK80*$EA80*(1+SSSModel!$C$2),
     IF(SSSModel!$C$4="FCR",$EC80*SUM(OFFSET($AC80,0,MAX(DI$4-$AC$4-$DZ80+1,0),1,MIN($DZ80,DI$4-$AC$4+1))),0)))),
SUM($AC80:$BZ80)*
     IF(SSSModel!$C$4="RR",OFFSET(Profiles!$K$2,$Z80,MAX(Profiles!$C$2,BK$4-$W80)),
     IF(SSSModel!$C$4="ECC",$EA80*$EB80*IF(MAX(Escalation!$C$2,BK$4-$W80)&gt;$DZ80-1,0,OFFSET(Escalation!$K$2,$Y80,MAX(Escalation!$C$2,BK$4-$W80))),
     IF(SSSModel!$C$4="PV",IF(DI$4=$W80,$EA80*(1+SSSModel!$C$2),0),
     IF(SSSModel!$C$4="FCR",IF(AND(DI$4&gt;=$W80,OFFSET(Profiles!$K$2,$Z80,MAX(Profiles!$C$2,BK$4-$W80))&gt;0),$EC80,0),0))))))</f>
        <v>0</v>
      </c>
      <c r="DJ80" s="135">
        <f ca="1">IF(OR($Z80=0,SSSModel!$C$4="CF"),BL80,
IF(LEFT($V80,3)="ON_",
     IF(SSSModel!$C$4="RR",SUMPRODUCT(OFFSET($AC80,0,0,1,$CB$2),OFFSET(Profiles!$K$28,($Z80-1)*(Profiles!$I$26+1)+DJ$4-SSSModel!$C$3+1,0,1,$CB$2)),
     IF(SSSModel!$C$4="ECC",$EA80*$EB80*SUMPRODUCT(OFFSET($AC80,0,MAX(0,DJ$4-$DZ80-$CA$4+1),1,MIN($DZ80,DJ$4-$CA$4+1)),OFFSET(Escalation!$K$24,($Y80-1)*(Escalation!$I$22+1)+DJ$4-SSSModel!$C$3+1,MAX(0,DJ$4-$DZ80-$CA$4+1),1,MIN($DZ80,DJ$4-$CA$4+1))),
     IF(SSSModel!$C$4="PV",BL80*$EA80*(1+SSSModel!$C$2),
     IF(SSSModel!$C$4="FCR",$EC80*SUM(OFFSET($AC80,0,MAX(DJ$4-$AC$4-$DZ80+1,0),1,MIN($DZ80,DJ$4-$AC$4+1))),0)))),
SUM($AC80:$BZ80)*
     IF(SSSModel!$C$4="RR",OFFSET(Profiles!$K$2,$Z80,MAX(Profiles!$C$2,BL$4-$W80)),
     IF(SSSModel!$C$4="ECC",$EA80*$EB80*IF(MAX(Escalation!$C$2,BL$4-$W80)&gt;$DZ80-1,0,OFFSET(Escalation!$K$2,$Y80,MAX(Escalation!$C$2,BL$4-$W80))),
     IF(SSSModel!$C$4="PV",IF(DJ$4=$W80,$EA80*(1+SSSModel!$C$2),0),
     IF(SSSModel!$C$4="FCR",IF(AND(DJ$4&gt;=$W80,OFFSET(Profiles!$K$2,$Z80,MAX(Profiles!$C$2,BL$4-$W80))&gt;0),$EC80,0),0))))))</f>
        <v>0</v>
      </c>
      <c r="DK80" s="135">
        <f ca="1">IF(OR($Z80=0,SSSModel!$C$4="CF"),BM80,
IF(LEFT($V80,3)="ON_",
     IF(SSSModel!$C$4="RR",SUMPRODUCT(OFFSET($AC80,0,0,1,$CB$2),OFFSET(Profiles!$K$28,($Z80-1)*(Profiles!$I$26+1)+DK$4-SSSModel!$C$3+1,0,1,$CB$2)),
     IF(SSSModel!$C$4="ECC",$EA80*$EB80*SUMPRODUCT(OFFSET($AC80,0,MAX(0,DK$4-$DZ80-$CA$4+1),1,MIN($DZ80,DK$4-$CA$4+1)),OFFSET(Escalation!$K$24,($Y80-1)*(Escalation!$I$22+1)+DK$4-SSSModel!$C$3+1,MAX(0,DK$4-$DZ80-$CA$4+1),1,MIN($DZ80,DK$4-$CA$4+1))),
     IF(SSSModel!$C$4="PV",BM80*$EA80*(1+SSSModel!$C$2),
     IF(SSSModel!$C$4="FCR",$EC80*SUM(OFFSET($AC80,0,MAX(DK$4-$AC$4-$DZ80+1,0),1,MIN($DZ80,DK$4-$AC$4+1))),0)))),
SUM($AC80:$BZ80)*
     IF(SSSModel!$C$4="RR",OFFSET(Profiles!$K$2,$Z80,MAX(Profiles!$C$2,BM$4-$W80)),
     IF(SSSModel!$C$4="ECC",$EA80*$EB80*IF(MAX(Escalation!$C$2,BM$4-$W80)&gt;$DZ80-1,0,OFFSET(Escalation!$K$2,$Y80,MAX(Escalation!$C$2,BM$4-$W80))),
     IF(SSSModel!$C$4="PV",IF(DK$4=$W80,$EA80*(1+SSSModel!$C$2),0),
     IF(SSSModel!$C$4="FCR",IF(AND(DK$4&gt;=$W80,OFFSET(Profiles!$K$2,$Z80,MAX(Profiles!$C$2,BM$4-$W80))&gt;0),$EC80,0),0))))))</f>
        <v>0</v>
      </c>
      <c r="DL80" s="135">
        <f ca="1">IF(OR($Z80=0,SSSModel!$C$4="CF"),BN80,
IF(LEFT($V80,3)="ON_",
     IF(SSSModel!$C$4="RR",SUMPRODUCT(OFFSET($AC80,0,0,1,$CB$2),OFFSET(Profiles!$K$28,($Z80-1)*(Profiles!$I$26+1)+DL$4-SSSModel!$C$3+1,0,1,$CB$2)),
     IF(SSSModel!$C$4="ECC",$EA80*$EB80*SUMPRODUCT(OFFSET($AC80,0,MAX(0,DL$4-$DZ80-$CA$4+1),1,MIN($DZ80,DL$4-$CA$4+1)),OFFSET(Escalation!$K$24,($Y80-1)*(Escalation!$I$22+1)+DL$4-SSSModel!$C$3+1,MAX(0,DL$4-$DZ80-$CA$4+1),1,MIN($DZ80,DL$4-$CA$4+1))),
     IF(SSSModel!$C$4="PV",BN80*$EA80*(1+SSSModel!$C$2),
     IF(SSSModel!$C$4="FCR",$EC80*SUM(OFFSET($AC80,0,MAX(DL$4-$AC$4-$DZ80+1,0),1,MIN($DZ80,DL$4-$AC$4+1))),0)))),
SUM($AC80:$BZ80)*
     IF(SSSModel!$C$4="RR",OFFSET(Profiles!$K$2,$Z80,MAX(Profiles!$C$2,BN$4-$W80)),
     IF(SSSModel!$C$4="ECC",$EA80*$EB80*IF(MAX(Escalation!$C$2,BN$4-$W80)&gt;$DZ80-1,0,OFFSET(Escalation!$K$2,$Y80,MAX(Escalation!$C$2,BN$4-$W80))),
     IF(SSSModel!$C$4="PV",IF(DL$4=$W80,$EA80*(1+SSSModel!$C$2),0),
     IF(SSSModel!$C$4="FCR",IF(AND(DL$4&gt;=$W80,OFFSET(Profiles!$K$2,$Z80,MAX(Profiles!$C$2,BN$4-$W80))&gt;0),$EC80,0),0))))))</f>
        <v>0</v>
      </c>
      <c r="DM80" s="135">
        <f ca="1">IF(OR($Z80=0,SSSModel!$C$4="CF"),BO80,
IF(LEFT($V80,3)="ON_",
     IF(SSSModel!$C$4="RR",SUMPRODUCT(OFFSET($AC80,0,0,1,$CB$2),OFFSET(Profiles!$K$28,($Z80-1)*(Profiles!$I$26+1)+DM$4-SSSModel!$C$3+1,0,1,$CB$2)),
     IF(SSSModel!$C$4="ECC",$EA80*$EB80*SUMPRODUCT(OFFSET($AC80,0,MAX(0,DM$4-$DZ80-$CA$4+1),1,MIN($DZ80,DM$4-$CA$4+1)),OFFSET(Escalation!$K$24,($Y80-1)*(Escalation!$I$22+1)+DM$4-SSSModel!$C$3+1,MAX(0,DM$4-$DZ80-$CA$4+1),1,MIN($DZ80,DM$4-$CA$4+1))),
     IF(SSSModel!$C$4="PV",BO80*$EA80*(1+SSSModel!$C$2),
     IF(SSSModel!$C$4="FCR",$EC80*SUM(OFFSET($AC80,0,MAX(DM$4-$AC$4-$DZ80+1,0),1,MIN($DZ80,DM$4-$AC$4+1))),0)))),
SUM($AC80:$BZ80)*
     IF(SSSModel!$C$4="RR",OFFSET(Profiles!$K$2,$Z80,MAX(Profiles!$C$2,BO$4-$W80)),
     IF(SSSModel!$C$4="ECC",$EA80*$EB80*IF(MAX(Escalation!$C$2,BO$4-$W80)&gt;$DZ80-1,0,OFFSET(Escalation!$K$2,$Y80,MAX(Escalation!$C$2,BO$4-$W80))),
     IF(SSSModel!$C$4="PV",IF(DM$4=$W80,$EA80*(1+SSSModel!$C$2),0),
     IF(SSSModel!$C$4="FCR",IF(AND(DM$4&gt;=$W80,OFFSET(Profiles!$K$2,$Z80,MAX(Profiles!$C$2,BO$4-$W80))&gt;0),$EC80,0),0))))))</f>
        <v>0</v>
      </c>
      <c r="DN80" s="135">
        <f ca="1">IF(OR($Z80=0,SSSModel!$C$4="CF"),BP80,
IF(LEFT($V80,3)="ON_",
     IF(SSSModel!$C$4="RR",SUMPRODUCT(OFFSET($AC80,0,0,1,$CB$2),OFFSET(Profiles!$K$28,($Z80-1)*(Profiles!$I$26+1)+DN$4-SSSModel!$C$3+1,0,1,$CB$2)),
     IF(SSSModel!$C$4="ECC",$EA80*$EB80*SUMPRODUCT(OFFSET($AC80,0,MAX(0,DN$4-$DZ80-$CA$4+1),1,MIN($DZ80,DN$4-$CA$4+1)),OFFSET(Escalation!$K$24,($Y80-1)*(Escalation!$I$22+1)+DN$4-SSSModel!$C$3+1,MAX(0,DN$4-$DZ80-$CA$4+1),1,MIN($DZ80,DN$4-$CA$4+1))),
     IF(SSSModel!$C$4="PV",BP80*$EA80*(1+SSSModel!$C$2),
     IF(SSSModel!$C$4="FCR",$EC80*SUM(OFFSET($AC80,0,MAX(DN$4-$AC$4-$DZ80+1,0),1,MIN($DZ80,DN$4-$AC$4+1))),0)))),
SUM($AC80:$BZ80)*
     IF(SSSModel!$C$4="RR",OFFSET(Profiles!$K$2,$Z80,MAX(Profiles!$C$2,BP$4-$W80)),
     IF(SSSModel!$C$4="ECC",$EA80*$EB80*IF(MAX(Escalation!$C$2,BP$4-$W80)&gt;$DZ80-1,0,OFFSET(Escalation!$K$2,$Y80,MAX(Escalation!$C$2,BP$4-$W80))),
     IF(SSSModel!$C$4="PV",IF(DN$4=$W80,$EA80*(1+SSSModel!$C$2),0),
     IF(SSSModel!$C$4="FCR",IF(AND(DN$4&gt;=$W80,OFFSET(Profiles!$K$2,$Z80,MAX(Profiles!$C$2,BP$4-$W80))&gt;0),$EC80,0),0))))))</f>
        <v>0</v>
      </c>
      <c r="DO80" s="135">
        <f ca="1">IF(OR($Z80=0,SSSModel!$C$4="CF"),BQ80,
IF(LEFT($V80,3)="ON_",
     IF(SSSModel!$C$4="RR",SUMPRODUCT(OFFSET($AC80,0,0,1,$CB$2),OFFSET(Profiles!$K$28,($Z80-1)*(Profiles!$I$26+1)+DO$4-SSSModel!$C$3+1,0,1,$CB$2)),
     IF(SSSModel!$C$4="ECC",$EA80*$EB80*SUMPRODUCT(OFFSET($AC80,0,MAX(0,DO$4-$DZ80-$CA$4+1),1,MIN($DZ80,DO$4-$CA$4+1)),OFFSET(Escalation!$K$24,($Y80-1)*(Escalation!$I$22+1)+DO$4-SSSModel!$C$3+1,MAX(0,DO$4-$DZ80-$CA$4+1),1,MIN($DZ80,DO$4-$CA$4+1))),
     IF(SSSModel!$C$4="PV",BQ80*$EA80*(1+SSSModel!$C$2),
     IF(SSSModel!$C$4="FCR",$EC80*SUM(OFFSET($AC80,0,MAX(DO$4-$AC$4-$DZ80+1,0),1,MIN($DZ80,DO$4-$AC$4+1))),0)))),
SUM($AC80:$BZ80)*
     IF(SSSModel!$C$4="RR",OFFSET(Profiles!$K$2,$Z80,MAX(Profiles!$C$2,BQ$4-$W80)),
     IF(SSSModel!$C$4="ECC",$EA80*$EB80*IF(MAX(Escalation!$C$2,BQ$4-$W80)&gt;$DZ80-1,0,OFFSET(Escalation!$K$2,$Y80,MAX(Escalation!$C$2,BQ$4-$W80))),
     IF(SSSModel!$C$4="PV",IF(DO$4=$W80,$EA80*(1+SSSModel!$C$2),0),
     IF(SSSModel!$C$4="FCR",IF(AND(DO$4&gt;=$W80,OFFSET(Profiles!$K$2,$Z80,MAX(Profiles!$C$2,BQ$4-$W80))&gt;0),$EC80,0),0))))))</f>
        <v>0</v>
      </c>
      <c r="DP80" s="135">
        <f ca="1">IF(OR($Z80=0,SSSModel!$C$4="CF"),BR80,
IF(LEFT($V80,3)="ON_",
     IF(SSSModel!$C$4="RR",SUMPRODUCT(OFFSET($AC80,0,0,1,$CB$2),OFFSET(Profiles!$K$28,($Z80-1)*(Profiles!$I$26+1)+DP$4-SSSModel!$C$3+1,0,1,$CB$2)),
     IF(SSSModel!$C$4="ECC",$EA80*$EB80*SUMPRODUCT(OFFSET($AC80,0,MAX(0,DP$4-$DZ80-$CA$4+1),1,MIN($DZ80,DP$4-$CA$4+1)),OFFSET(Escalation!$K$24,($Y80-1)*(Escalation!$I$22+1)+DP$4-SSSModel!$C$3+1,MAX(0,DP$4-$DZ80-$CA$4+1),1,MIN($DZ80,DP$4-$CA$4+1))),
     IF(SSSModel!$C$4="PV",BR80*$EA80*(1+SSSModel!$C$2),
     IF(SSSModel!$C$4="FCR",$EC80*SUM(OFFSET($AC80,0,MAX(DP$4-$AC$4-$DZ80+1,0),1,MIN($DZ80,DP$4-$AC$4+1))),0)))),
SUM($AC80:$BZ80)*
     IF(SSSModel!$C$4="RR",OFFSET(Profiles!$K$2,$Z80,MAX(Profiles!$C$2,BR$4-$W80)),
     IF(SSSModel!$C$4="ECC",$EA80*$EB80*IF(MAX(Escalation!$C$2,BR$4-$W80)&gt;$DZ80-1,0,OFFSET(Escalation!$K$2,$Y80,MAX(Escalation!$C$2,BR$4-$W80))),
     IF(SSSModel!$C$4="PV",IF(DP$4=$W80,$EA80*(1+SSSModel!$C$2),0),
     IF(SSSModel!$C$4="FCR",IF(AND(DP$4&gt;=$W80,OFFSET(Profiles!$K$2,$Z80,MAX(Profiles!$C$2,BR$4-$W80))&gt;0),$EC80,0),0))))))</f>
        <v>0</v>
      </c>
      <c r="DQ80" s="135">
        <f ca="1">IF(OR($Z80=0,SSSModel!$C$4="CF"),BS80,
IF(LEFT($V80,3)="ON_",
     IF(SSSModel!$C$4="RR",SUMPRODUCT(OFFSET($AC80,0,0,1,$CB$2),OFFSET(Profiles!$K$28,($Z80-1)*(Profiles!$I$26+1)+DQ$4-SSSModel!$C$3+1,0,1,$CB$2)),
     IF(SSSModel!$C$4="ECC",$EA80*$EB80*SUMPRODUCT(OFFSET($AC80,0,MAX(0,DQ$4-$DZ80-$CA$4+1),1,MIN($DZ80,DQ$4-$CA$4+1)),OFFSET(Escalation!$K$24,($Y80-1)*(Escalation!$I$22+1)+DQ$4-SSSModel!$C$3+1,MAX(0,DQ$4-$DZ80-$CA$4+1),1,MIN($DZ80,DQ$4-$CA$4+1))),
     IF(SSSModel!$C$4="PV",BS80*$EA80*(1+SSSModel!$C$2),
     IF(SSSModel!$C$4="FCR",$EC80*SUM(OFFSET($AC80,0,MAX(DQ$4-$AC$4-$DZ80+1,0),1,MIN($DZ80,DQ$4-$AC$4+1))),0)))),
SUM($AC80:$BZ80)*
     IF(SSSModel!$C$4="RR",OFFSET(Profiles!$K$2,$Z80,MAX(Profiles!$C$2,BS$4-$W80)),
     IF(SSSModel!$C$4="ECC",$EA80*$EB80*IF(MAX(Escalation!$C$2,BS$4-$W80)&gt;$DZ80-1,0,OFFSET(Escalation!$K$2,$Y80,MAX(Escalation!$C$2,BS$4-$W80))),
     IF(SSSModel!$C$4="PV",IF(DQ$4=$W80,$EA80*(1+SSSModel!$C$2),0),
     IF(SSSModel!$C$4="FCR",IF(AND(DQ$4&gt;=$W80,OFFSET(Profiles!$K$2,$Z80,MAX(Profiles!$C$2,BS$4-$W80))&gt;0),$EC80,0),0))))))</f>
        <v>0</v>
      </c>
      <c r="DR80" s="135">
        <f ca="1">IF(OR($Z80=0,SSSModel!$C$4="CF"),BT80,
IF(LEFT($V80,3)="ON_",
     IF(SSSModel!$C$4="RR",SUMPRODUCT(OFFSET($AC80,0,0,1,$CB$2),OFFSET(Profiles!$K$28,($Z80-1)*(Profiles!$I$26+1)+DR$4-SSSModel!$C$3+1,0,1,$CB$2)),
     IF(SSSModel!$C$4="ECC",$EA80*$EB80*SUMPRODUCT(OFFSET($AC80,0,MAX(0,DR$4-$DZ80-$CA$4+1),1,MIN($DZ80,DR$4-$CA$4+1)),OFFSET(Escalation!$K$24,($Y80-1)*(Escalation!$I$22+1)+DR$4-SSSModel!$C$3+1,MAX(0,DR$4-$DZ80-$CA$4+1),1,MIN($DZ80,DR$4-$CA$4+1))),
     IF(SSSModel!$C$4="PV",BT80*$EA80*(1+SSSModel!$C$2),
     IF(SSSModel!$C$4="FCR",$EC80*SUM(OFFSET($AC80,0,MAX(DR$4-$AC$4-$DZ80+1,0),1,MIN($DZ80,DR$4-$AC$4+1))),0)))),
SUM($AC80:$BZ80)*
     IF(SSSModel!$C$4="RR",OFFSET(Profiles!$K$2,$Z80,MAX(Profiles!$C$2,BT$4-$W80)),
     IF(SSSModel!$C$4="ECC",$EA80*$EB80*IF(MAX(Escalation!$C$2,BT$4-$W80)&gt;$DZ80-1,0,OFFSET(Escalation!$K$2,$Y80,MAX(Escalation!$C$2,BT$4-$W80))),
     IF(SSSModel!$C$4="PV",IF(DR$4=$W80,$EA80*(1+SSSModel!$C$2),0),
     IF(SSSModel!$C$4="FCR",IF(AND(DR$4&gt;=$W80,OFFSET(Profiles!$K$2,$Z80,MAX(Profiles!$C$2,BT$4-$W80))&gt;0),$EC80,0),0))))))</f>
        <v>0</v>
      </c>
      <c r="DS80" s="135">
        <f ca="1">IF(OR($Z80=0,SSSModel!$C$4="CF"),BU80,
IF(LEFT($V80,3)="ON_",
     IF(SSSModel!$C$4="RR",SUMPRODUCT(OFFSET($AC80,0,0,1,$CB$2),OFFSET(Profiles!$K$28,($Z80-1)*(Profiles!$I$26+1)+DS$4-SSSModel!$C$3+1,0,1,$CB$2)),
     IF(SSSModel!$C$4="ECC",$EA80*$EB80*SUMPRODUCT(OFFSET($AC80,0,MAX(0,DS$4-$DZ80-$CA$4+1),1,MIN($DZ80,DS$4-$CA$4+1)),OFFSET(Escalation!$K$24,($Y80-1)*(Escalation!$I$22+1)+DS$4-SSSModel!$C$3+1,MAX(0,DS$4-$DZ80-$CA$4+1),1,MIN($DZ80,DS$4-$CA$4+1))),
     IF(SSSModel!$C$4="PV",BU80*$EA80*(1+SSSModel!$C$2),
     IF(SSSModel!$C$4="FCR",$EC80*SUM(OFFSET($AC80,0,MAX(DS$4-$AC$4-$DZ80+1,0),1,MIN($DZ80,DS$4-$AC$4+1))),0)))),
SUM($AC80:$BZ80)*
     IF(SSSModel!$C$4="RR",OFFSET(Profiles!$K$2,$Z80,MAX(Profiles!$C$2,BU$4-$W80)),
     IF(SSSModel!$C$4="ECC",$EA80*$EB80*IF(MAX(Escalation!$C$2,BU$4-$W80)&gt;$DZ80-1,0,OFFSET(Escalation!$K$2,$Y80,MAX(Escalation!$C$2,BU$4-$W80))),
     IF(SSSModel!$C$4="PV",IF(DS$4=$W80,$EA80*(1+SSSModel!$C$2),0),
     IF(SSSModel!$C$4="FCR",IF(AND(DS$4&gt;=$W80,OFFSET(Profiles!$K$2,$Z80,MAX(Profiles!$C$2,BU$4-$W80))&gt;0),$EC80,0),0))))))</f>
        <v>0</v>
      </c>
      <c r="DT80" s="135">
        <f ca="1">IF(OR($Z80=0,SSSModel!$C$4="CF"),BV80,
IF(LEFT($V80,3)="ON_",
     IF(SSSModel!$C$4="RR",SUMPRODUCT(OFFSET($AC80,0,0,1,$CB$2),OFFSET(Profiles!$K$28,($Z80-1)*(Profiles!$I$26+1)+DT$4-SSSModel!$C$3+1,0,1,$CB$2)),
     IF(SSSModel!$C$4="ECC",$EA80*$EB80*SUMPRODUCT(OFFSET($AC80,0,MAX(0,DT$4-$DZ80-$CA$4+1),1,MIN($DZ80,DT$4-$CA$4+1)),OFFSET(Escalation!$K$24,($Y80-1)*(Escalation!$I$22+1)+DT$4-SSSModel!$C$3+1,MAX(0,DT$4-$DZ80-$CA$4+1),1,MIN($DZ80,DT$4-$CA$4+1))),
     IF(SSSModel!$C$4="PV",BV80*$EA80*(1+SSSModel!$C$2),
     IF(SSSModel!$C$4="FCR",$EC80*SUM(OFFSET($AC80,0,MAX(DT$4-$AC$4-$DZ80+1,0),1,MIN($DZ80,DT$4-$AC$4+1))),0)))),
SUM($AC80:$BZ80)*
     IF(SSSModel!$C$4="RR",OFFSET(Profiles!$K$2,$Z80,MAX(Profiles!$C$2,BV$4-$W80)),
     IF(SSSModel!$C$4="ECC",$EA80*$EB80*IF(MAX(Escalation!$C$2,BV$4-$W80)&gt;$DZ80-1,0,OFFSET(Escalation!$K$2,$Y80,MAX(Escalation!$C$2,BV$4-$W80))),
     IF(SSSModel!$C$4="PV",IF(DT$4=$W80,$EA80*(1+SSSModel!$C$2),0),
     IF(SSSModel!$C$4="FCR",IF(AND(DT$4&gt;=$W80,OFFSET(Profiles!$K$2,$Z80,MAX(Profiles!$C$2,BV$4-$W80))&gt;0),$EC80,0),0))))))</f>
        <v>0</v>
      </c>
      <c r="DU80" s="135">
        <f ca="1">IF(OR($Z80=0,SSSModel!$C$4="CF"),BW80,
IF(LEFT($V80,3)="ON_",
     IF(SSSModel!$C$4="RR",SUMPRODUCT(OFFSET($AC80,0,0,1,$CB$2),OFFSET(Profiles!$K$28,($Z80-1)*(Profiles!$I$26+1)+DU$4-SSSModel!$C$3+1,0,1,$CB$2)),
     IF(SSSModel!$C$4="ECC",$EA80*$EB80*SUMPRODUCT(OFFSET($AC80,0,MAX(0,DU$4-$DZ80-$CA$4+1),1,MIN($DZ80,DU$4-$CA$4+1)),OFFSET(Escalation!$K$24,($Y80-1)*(Escalation!$I$22+1)+DU$4-SSSModel!$C$3+1,MAX(0,DU$4-$DZ80-$CA$4+1),1,MIN($DZ80,DU$4-$CA$4+1))),
     IF(SSSModel!$C$4="PV",BW80*$EA80*(1+SSSModel!$C$2),
     IF(SSSModel!$C$4="FCR",$EC80*SUM(OFFSET($AC80,0,MAX(DU$4-$AC$4-$DZ80+1,0),1,MIN($DZ80,DU$4-$AC$4+1))),0)))),
SUM($AC80:$BZ80)*
     IF(SSSModel!$C$4="RR",OFFSET(Profiles!$K$2,$Z80,MAX(Profiles!$C$2,BW$4-$W80)),
     IF(SSSModel!$C$4="ECC",$EA80*$EB80*IF(MAX(Escalation!$C$2,BW$4-$W80)&gt;$DZ80-1,0,OFFSET(Escalation!$K$2,$Y80,MAX(Escalation!$C$2,BW$4-$W80))),
     IF(SSSModel!$C$4="PV",IF(DU$4=$W80,$EA80*(1+SSSModel!$C$2),0),
     IF(SSSModel!$C$4="FCR",IF(AND(DU$4&gt;=$W80,OFFSET(Profiles!$K$2,$Z80,MAX(Profiles!$C$2,BW$4-$W80))&gt;0),$EC80,0),0))))))</f>
        <v>0</v>
      </c>
      <c r="DV80" s="136">
        <f ca="1">IF(OR($Z80=0,SSSModel!$C$4="CF"),BX80,
IF(LEFT($V80,3)="ON_",
     IF(SSSModel!$C$4="RR",SUMPRODUCT(OFFSET($AC80,0,0,1,$CB$2),OFFSET(Profiles!$K$28,($Z80-1)*(Profiles!$I$26+1)+DV$4-SSSModel!$C$3+1,0,1,$CB$2)),
     IF(SSSModel!$C$4="ECC",$EA80*$EB80*SUMPRODUCT(OFFSET($AC80,0,MAX(0,DV$4-$DZ80-$CA$4+1),1,MIN($DZ80,DV$4-$CA$4+1)),OFFSET(Escalation!$K$24,($Y80-1)*(Escalation!$I$22+1)+DV$4-SSSModel!$C$3+1,MAX(0,DV$4-$DZ80-$CA$4+1),1,MIN($DZ80,DV$4-$CA$4+1))),
     IF(SSSModel!$C$4="PV",BX80*$EA80*(1+SSSModel!$C$2),
     IF(SSSModel!$C$4="FCR",$EC80*SUM(OFFSET($AC80,0,MAX(DV$4-$AC$4-$DZ80+1,0),1,MIN($DZ80,DV$4-$AC$4+1))),0)))),
SUM($AC80:$BZ80)*
     IF(SSSModel!$C$4="RR",OFFSET(Profiles!$K$2,$Z80,MAX(Profiles!$C$2,BX$4-$W80)),
     IF(SSSModel!$C$4="ECC",$EA80*$EB80*IF(MAX(Escalation!$C$2,BX$4-$W80)&gt;$DZ80-1,0,OFFSET(Escalation!$K$2,$Y80,MAX(Escalation!$C$2,BX$4-$W80))),
     IF(SSSModel!$C$4="PV",IF(DV$4=$W80,$EA80*(1+SSSModel!$C$2),0),
     IF(SSSModel!$C$4="FCR",IF(AND(DV$4&gt;=$W80,OFFSET(Profiles!$K$2,$Z80,MAX(Profiles!$C$2,BX$4-$W80))&gt;0),$EC80,0),0))))))</f>
        <v>0</v>
      </c>
      <c r="DW80" s="136">
        <f ca="1">IF(OR($Z80=0,SSSModel!$C$4="CF"),BY80,
IF(LEFT($V80,3)="ON_",
     IF(SSSModel!$C$4="RR",SUMPRODUCT(OFFSET($AC80,0,0,1,$CB$2),OFFSET(Profiles!$K$28,($Z80-1)*(Profiles!$I$26+1)+DW$4-SSSModel!$C$3+1,0,1,$CB$2)),
     IF(SSSModel!$C$4="ECC",$EA80*$EB80*SUMPRODUCT(OFFSET($AC80,0,MAX(0,DW$4-$DZ80-$CA$4+1),1,MIN($DZ80,DW$4-$CA$4+1)),OFFSET(Escalation!$K$24,($Y80-1)*(Escalation!$I$22+1)+DW$4-SSSModel!$C$3+1,MAX(0,DW$4-$DZ80-$CA$4+1),1,MIN($DZ80,DW$4-$CA$4+1))),
     IF(SSSModel!$C$4="PV",BY80*$EA80*(1+SSSModel!$C$2),
     IF(SSSModel!$C$4="FCR",$EC80*SUM(OFFSET($AC80,0,MAX(DW$4-$AC$4-$DZ80+1,0),1,MIN($DZ80,DW$4-$AC$4+1))),0)))),
SUM($AC80:$BZ80)*
     IF(SSSModel!$C$4="RR",OFFSET(Profiles!$K$2,$Z80,MAX(Profiles!$C$2,BY$4-$W80)),
     IF(SSSModel!$C$4="ECC",$EA80*$EB80*IF(MAX(Escalation!$C$2,BY$4-$W80)&gt;$DZ80-1,0,OFFSET(Escalation!$K$2,$Y80,MAX(Escalation!$C$2,BY$4-$W80))),
     IF(SSSModel!$C$4="PV",IF(DW$4=$W80,$EA80*(1+SSSModel!$C$2),0),
     IF(SSSModel!$C$4="FCR",IF(AND(DW$4&gt;=$W80,OFFSET(Profiles!$K$2,$Z80,MAX(Profiles!$C$2,BY$4-$W80))&gt;0),$EC80,0),0))))))</f>
        <v>0</v>
      </c>
      <c r="DX80" s="136">
        <f ca="1">IF(OR($Z80=0,SSSModel!$C$4="CF"),BZ80,
IF(LEFT($V80,3)="ON_",
     IF(SSSModel!$C$4="RR",SUMPRODUCT(OFFSET($AC80,0,0,1,$CB$2),OFFSET(Profiles!$K$28,($Z80-1)*(Profiles!$I$26+1)+DX$4-SSSModel!$C$3+1,0,1,$CB$2)),
     IF(SSSModel!$C$4="ECC",$EA80*$EB80*SUMPRODUCT(OFFSET($AC80,0,MAX(0,DX$4-$DZ80-$CA$4+1),1,MIN($DZ80,DX$4-$CA$4+1)),OFFSET(Escalation!$K$24,($Y80-1)*(Escalation!$I$22+1)+DX$4-SSSModel!$C$3+1,MAX(0,DX$4-$DZ80-$CA$4+1),1,MIN($DZ80,DX$4-$CA$4+1))),
     IF(SSSModel!$C$4="PV",BZ80*$EA80*(1+SSSModel!$C$2),
     IF(SSSModel!$C$4="FCR",$EC80*SUM(OFFSET($AC80,0,MAX(DX$4-$AC$4-$DZ80+1,0),1,MIN($DZ80,DX$4-$AC$4+1))),0)))),
SUM($AC80:$BZ80)*
     IF(SSSModel!$C$4="RR",OFFSET(Profiles!$K$2,$Z80,MAX(Profiles!$C$2,BZ$4-$W80)),
     IF(SSSModel!$C$4="ECC",$EA80*$EB80*IF(MAX(Escalation!$C$2,BZ$4-$W80)&gt;$DZ80-1,0,OFFSET(Escalation!$K$2,$Y80,MAX(Escalation!$C$2,BZ$4-$W80))),
     IF(SSSModel!$C$4="PV",IF(DX$4=$W80,$EA80*(1+SSSModel!$C$2),0),
     IF(SSSModel!$C$4="FCR",IF(AND(DX$4&gt;=$W80,OFFSET(Profiles!$K$2,$Z80,MAX(Profiles!$C$2,BZ$4-$W80))&gt;0),$EC80,0),0))))))</f>
        <v>0</v>
      </c>
      <c r="DY80" s="82">
        <f ca="1">IF($Y80=0,0,OFFSET(Escalation!$B$2,$Y80,0))</f>
        <v>0</v>
      </c>
      <c r="DZ80" s="80">
        <f ca="1">IF($Z80=0,0,COUNTIF(OFFSET(Profiles!$K$2,$Z80,0,1,50),"&gt;0"))</f>
        <v>0</v>
      </c>
      <c r="EA80" s="137">
        <f ca="1">IF($Z80=0,0,SUMPRODUCT(Profiles!$C$20:$BH$20,OFFSET(Profiles!$C$2,$Z80,0,1,Profiles!$B$1)))</f>
        <v>0</v>
      </c>
      <c r="EB80" s="24">
        <f>IF($Z80=0,0,((1-(1+DY80)/(1+SSSModel!$C$2))/(1-((1+DY80)/(1+SSSModel!$C$2))^DZ80))*(1+SSSModel!$C$2))</f>
        <v>0</v>
      </c>
      <c r="EC80" s="24">
        <f>IF($Z80=0,0,-PMT(SSSModel!$C$2,DZ80,EA80))</f>
        <v>0</v>
      </c>
    </row>
    <row r="81" spans="3:133" x14ac:dyDescent="0.35">
      <c r="C81" s="18">
        <f t="shared" si="12"/>
        <v>8</v>
      </c>
      <c r="D81" s="18">
        <f t="shared" si="13"/>
        <v>7</v>
      </c>
      <c r="E81" s="18">
        <f t="shared" ca="1" si="14"/>
        <v>0</v>
      </c>
      <c r="G81" s="25" t="str">
        <f ca="1">IF($E81=0,"",OFFSET(Resources!B$26,$E81,0))</f>
        <v/>
      </c>
      <c r="H81" s="25" t="str">
        <f ca="1">IF($E81=0,"",OFFSET(Resources!C$26,$E81,0))</f>
        <v/>
      </c>
      <c r="I81" s="25" t="str">
        <f ca="1">IF($E81=0,"",OFFSET(Resources!$E$26,$E81,0))</f>
        <v/>
      </c>
      <c r="J81" s="16">
        <v>1</v>
      </c>
      <c r="K81" s="16" t="s">
        <v>150</v>
      </c>
      <c r="L81" s="25" t="str">
        <f ca="1">OFFSET(Resources!$CG$24,0,$C81-1)</f>
        <v>On-Going XM</v>
      </c>
      <c r="M81" s="25" t="str">
        <f ca="1">OFFSET(Resources!$CG$25,0,$C81-1)</f>
        <v>O&amp;M</v>
      </c>
      <c r="N81" s="1">
        <v>1</v>
      </c>
      <c r="O81" s="7">
        <f ca="1">IF($E81=0,0,OFFSET(Resources!$CG$26,$E81,$C81-1))</f>
        <v>0</v>
      </c>
      <c r="P81" s="25" t="str">
        <f ca="1">OFFSET(Resources!$CG$26,0,$C81-1)</f>
        <v>$/Yr</v>
      </c>
      <c r="Q81" s="18">
        <f ca="1">IF($E81=0,0,OFFSET(GenAlts!$W$4,$E81,$D81-1))</f>
        <v>0</v>
      </c>
      <c r="R81" s="1">
        <v>1</v>
      </c>
      <c r="S81" t="str">
        <f ca="1">IF($E81=0,"",OFFSET(Resources!$R$26,$E81,0))</f>
        <v/>
      </c>
      <c r="T81" s="1"/>
      <c r="U81" s="25">
        <f ca="1">IF($E81=0,0,OFFSET(Resources!$AB$26,$E81,($C81-1)*Resources!$CI$20))</f>
        <v>0</v>
      </c>
      <c r="V81" s="1"/>
      <c r="W81">
        <f t="shared" ca="1" si="11"/>
        <v>0</v>
      </c>
      <c r="X81">
        <f>IF(T81="",0,MATCH(T81,Profiles!$A$3:$A$22,0))</f>
        <v>0</v>
      </c>
      <c r="Y81" s="10">
        <f ca="1">IF(U81=0,0,MATCH(U81,Escalation!$A$3:$A$18,0))</f>
        <v>0</v>
      </c>
      <c r="Z81">
        <f>IF(V81="",0,MATCH(V81,Profiles!$A$3:$A$22,0))</f>
        <v>0</v>
      </c>
      <c r="AA81" s="8"/>
      <c r="AB81" s="8">
        <v>0</v>
      </c>
      <c r="AC81" s="72">
        <f ca="1">IF(OR(AC$4&lt;$Q81,AC$4&gt;$Q81+IF($S81="",1000,$S81)-1),0,IF(MOD(AC$4-$Q81,IF($R81="",1000,$R81))=0,$O81,0))*IF($Y81&gt;0,(1+INDEX(Escalation!$B$3:$B$18,$Y81,0))^(AC$4-SSSModel!$C$5),1)*IF($X81=0,1,OFFSET(Profiles!$K$2,$X81,MAX(Profiles!$C$2,AC$4-$Q81)))*IF($AA81=1,(1+SSSModel!#REF!),1)</f>
        <v>0</v>
      </c>
      <c r="AD81" s="72">
        <f ca="1">IF(OR(AD$4&lt;$Q81,AD$4&gt;$Q81+IF($S81="",1000,$S81)-1),0,IF(MOD(AD$4-$Q81,IF($R81="",1000,$R81))=0,$O81,0))*IF($Y81&gt;0,(1+INDEX(Escalation!$B$3:$B$18,$Y81,0))^(AD$4-SSSModel!$C$5),1)*IF($X81=0,1,OFFSET(Profiles!$K$2,$X81,MAX(Profiles!$C$2,AD$4-$Q81)))*IF($AA81=1,(1+SSSModel!#REF!),1)</f>
        <v>0</v>
      </c>
      <c r="AE81" s="72">
        <f ca="1">IF(OR(AE$4&lt;$Q81,AE$4&gt;$Q81+IF($S81="",1000,$S81)-1),0,IF(MOD(AE$4-$Q81,IF($R81="",1000,$R81))=0,$O81,0))*IF($Y81&gt;0,(1+INDEX(Escalation!$B$3:$B$18,$Y81,0))^(AE$4-SSSModel!$C$5),1)*IF($X81=0,1,OFFSET(Profiles!$K$2,$X81,MAX(Profiles!$C$2,AE$4-$Q81)))*IF($AA81=1,(1+SSSModel!#REF!),1)</f>
        <v>0</v>
      </c>
      <c r="AF81" s="72">
        <f ca="1">IF(OR(AF$4&lt;$Q81,AF$4&gt;$Q81+IF($S81="",1000,$S81)-1),0,IF(MOD(AF$4-$Q81,IF($R81="",1000,$R81))=0,$O81,0))*IF($Y81&gt;0,(1+INDEX(Escalation!$B$3:$B$18,$Y81,0))^(AF$4-SSSModel!$C$5),1)*IF($X81=0,1,OFFSET(Profiles!$K$2,$X81,MAX(Profiles!$C$2,AF$4-$Q81)))*IF($AA81=1,(1+SSSModel!#REF!),1)</f>
        <v>0</v>
      </c>
      <c r="AG81" s="72">
        <f ca="1">IF(OR(AG$4&lt;$Q81,AG$4&gt;$Q81+IF($S81="",1000,$S81)-1),0,IF(MOD(AG$4-$Q81,IF($R81="",1000,$R81))=0,$O81,0))*IF($Y81&gt;0,(1+INDEX(Escalation!$B$3:$B$18,$Y81,0))^(AG$4-SSSModel!$C$5),1)*IF($X81=0,1,OFFSET(Profiles!$K$2,$X81,MAX(Profiles!$C$2,AG$4-$Q81)))*IF($AA81=1,(1+SSSModel!#REF!),1)</f>
        <v>0</v>
      </c>
      <c r="AH81" s="72">
        <f ca="1">IF(OR(AH$4&lt;$Q81,AH$4&gt;$Q81+IF($S81="",1000,$S81)-1),0,IF(MOD(AH$4-$Q81,IF($R81="",1000,$R81))=0,$O81,0))*IF($Y81&gt;0,(1+INDEX(Escalation!$B$3:$B$18,$Y81,0))^(AH$4-SSSModel!$C$5),1)*IF($X81=0,1,OFFSET(Profiles!$K$2,$X81,MAX(Profiles!$C$2,AH$4-$Q81)))*IF($AA81=1,(1+SSSModel!#REF!),1)</f>
        <v>0</v>
      </c>
      <c r="AI81" s="72">
        <f ca="1">IF(OR(AI$4&lt;$Q81,AI$4&gt;$Q81+IF($S81="",1000,$S81)-1),0,IF(MOD(AI$4-$Q81,IF($R81="",1000,$R81))=0,$O81,0))*IF($Y81&gt;0,(1+INDEX(Escalation!$B$3:$B$18,$Y81,0))^(AI$4-SSSModel!$C$5),1)*IF($X81=0,1,OFFSET(Profiles!$K$2,$X81,MAX(Profiles!$C$2,AI$4-$Q81)))*IF($AA81=1,(1+SSSModel!#REF!),1)</f>
        <v>0</v>
      </c>
      <c r="AJ81" s="72">
        <f ca="1">IF(OR(AJ$4&lt;$Q81,AJ$4&gt;$Q81+IF($S81="",1000,$S81)-1),0,IF(MOD(AJ$4-$Q81,IF($R81="",1000,$R81))=0,$O81,0))*IF($Y81&gt;0,(1+INDEX(Escalation!$B$3:$B$18,$Y81,0))^(AJ$4-SSSModel!$C$5),1)*IF($X81=0,1,OFFSET(Profiles!$K$2,$X81,MAX(Profiles!$C$2,AJ$4-$Q81)))*IF($AA81=1,(1+SSSModel!#REF!),1)</f>
        <v>0</v>
      </c>
      <c r="AK81" s="72">
        <f ca="1">IF(OR(AK$4&lt;$Q81,AK$4&gt;$Q81+IF($S81="",1000,$S81)-1),0,IF(MOD(AK$4-$Q81,IF($R81="",1000,$R81))=0,$O81,0))*IF($Y81&gt;0,(1+INDEX(Escalation!$B$3:$B$18,$Y81,0))^(AK$4-SSSModel!$C$5),1)*IF($X81=0,1,OFFSET(Profiles!$K$2,$X81,MAX(Profiles!$C$2,AK$4-$Q81)))*IF($AA81=1,(1+SSSModel!#REF!),1)</f>
        <v>0</v>
      </c>
      <c r="AL81" s="72">
        <f ca="1">IF(OR(AL$4&lt;$Q81,AL$4&gt;$Q81+IF($S81="",1000,$S81)-1),0,IF(MOD(AL$4-$Q81,IF($R81="",1000,$R81))=0,$O81,0))*IF($Y81&gt;0,(1+INDEX(Escalation!$B$3:$B$18,$Y81,0))^(AL$4-SSSModel!$C$5),1)*IF($X81=0,1,OFFSET(Profiles!$K$2,$X81,MAX(Profiles!$C$2,AL$4-$Q81)))*IF($AA81=1,(1+SSSModel!#REF!),1)</f>
        <v>0</v>
      </c>
      <c r="AM81" s="72">
        <f ca="1">IF(OR(AM$4&lt;$Q81,AM$4&gt;$Q81+IF($S81="",1000,$S81)-1),0,IF(MOD(AM$4-$Q81,IF($R81="",1000,$R81))=0,$O81,0))*IF($Y81&gt;0,(1+INDEX(Escalation!$B$3:$B$18,$Y81,0))^(AM$4-SSSModel!$C$5),1)*IF($X81=0,1,OFFSET(Profiles!$K$2,$X81,MAX(Profiles!$C$2,AM$4-$Q81)))*IF($AA81=1,(1+SSSModel!#REF!),1)</f>
        <v>0</v>
      </c>
      <c r="AN81" s="72">
        <f ca="1">IF(OR(AN$4&lt;$Q81,AN$4&gt;$Q81+IF($S81="",1000,$S81)-1),0,IF(MOD(AN$4-$Q81,IF($R81="",1000,$R81))=0,$O81,0))*IF($Y81&gt;0,(1+INDEX(Escalation!$B$3:$B$18,$Y81,0))^(AN$4-SSSModel!$C$5),1)*IF($X81=0,1,OFFSET(Profiles!$K$2,$X81,MAX(Profiles!$C$2,AN$4-$Q81)))*IF($AA81=1,(1+SSSModel!#REF!),1)</f>
        <v>0</v>
      </c>
      <c r="AO81" s="72">
        <f ca="1">IF(OR(AO$4&lt;$Q81,AO$4&gt;$Q81+IF($S81="",1000,$S81)-1),0,IF(MOD(AO$4-$Q81,IF($R81="",1000,$R81))=0,$O81,0))*IF($Y81&gt;0,(1+INDEX(Escalation!$B$3:$B$18,$Y81,0))^(AO$4-SSSModel!$C$5),1)*IF($X81=0,1,OFFSET(Profiles!$K$2,$X81,MAX(Profiles!$C$2,AO$4-$Q81)))*IF($AA81=1,(1+SSSModel!#REF!),1)</f>
        <v>0</v>
      </c>
      <c r="AP81" s="72">
        <f ca="1">IF(OR(AP$4&lt;$Q81,AP$4&gt;$Q81+IF($S81="",1000,$S81)-1),0,IF(MOD(AP$4-$Q81,IF($R81="",1000,$R81))=0,$O81,0))*IF($Y81&gt;0,(1+INDEX(Escalation!$B$3:$B$18,$Y81,0))^(AP$4-SSSModel!$C$5),1)*IF($X81=0,1,OFFSET(Profiles!$K$2,$X81,MAX(Profiles!$C$2,AP$4-$Q81)))*IF($AA81=1,(1+SSSModel!#REF!),1)</f>
        <v>0</v>
      </c>
      <c r="AQ81" s="72">
        <f ca="1">IF(OR(AQ$4&lt;$Q81,AQ$4&gt;$Q81+IF($S81="",1000,$S81)-1),0,IF(MOD(AQ$4-$Q81,IF($R81="",1000,$R81))=0,$O81,0))*IF($Y81&gt;0,(1+INDEX(Escalation!$B$3:$B$18,$Y81,0))^(AQ$4-SSSModel!$C$5),1)*IF($X81=0,1,OFFSET(Profiles!$K$2,$X81,MAX(Profiles!$C$2,AQ$4-$Q81)))*IF($AA81=1,(1+SSSModel!#REF!),1)</f>
        <v>0</v>
      </c>
      <c r="AR81" s="72">
        <f ca="1">IF(OR(AR$4&lt;$Q81,AR$4&gt;$Q81+IF($S81="",1000,$S81)-1),0,IF(MOD(AR$4-$Q81,IF($R81="",1000,$R81))=0,$O81,0))*IF($Y81&gt;0,(1+INDEX(Escalation!$B$3:$B$18,$Y81,0))^(AR$4-SSSModel!$C$5),1)*IF($X81=0,1,OFFSET(Profiles!$K$2,$X81,MAX(Profiles!$C$2,AR$4-$Q81)))*IF($AA81=1,(1+SSSModel!#REF!),1)</f>
        <v>0</v>
      </c>
      <c r="AS81" s="72">
        <f ca="1">IF(OR(AS$4&lt;$Q81,AS$4&gt;$Q81+IF($S81="",1000,$S81)-1),0,IF(MOD(AS$4-$Q81,IF($R81="",1000,$R81))=0,$O81,0))*IF($Y81&gt;0,(1+INDEX(Escalation!$B$3:$B$18,$Y81,0))^(AS$4-SSSModel!$C$5),1)*IF($X81=0,1,OFFSET(Profiles!$K$2,$X81,MAX(Profiles!$C$2,AS$4-$Q81)))*IF($AA81=1,(1+SSSModel!#REF!),1)</f>
        <v>0</v>
      </c>
      <c r="AT81" s="72">
        <f ca="1">IF(OR(AT$4&lt;$Q81,AT$4&gt;$Q81+IF($S81="",1000,$S81)-1),0,IF(MOD(AT$4-$Q81,IF($R81="",1000,$R81))=0,$O81,0))*IF($Y81&gt;0,(1+INDEX(Escalation!$B$3:$B$18,$Y81,0))^(AT$4-SSSModel!$C$5),1)*IF($X81=0,1,OFFSET(Profiles!$K$2,$X81,MAX(Profiles!$C$2,AT$4-$Q81)))*IF($AA81=1,(1+SSSModel!#REF!),1)</f>
        <v>0</v>
      </c>
      <c r="AU81" s="72">
        <f ca="1">IF(OR(AU$4&lt;$Q81,AU$4&gt;$Q81+IF($S81="",1000,$S81)-1),0,IF(MOD(AU$4-$Q81,IF($R81="",1000,$R81))=0,$O81,0))*IF($Y81&gt;0,(1+INDEX(Escalation!$B$3:$B$18,$Y81,0))^(AU$4-SSSModel!$C$5),1)*IF($X81=0,1,OFFSET(Profiles!$K$2,$X81,MAX(Profiles!$C$2,AU$4-$Q81)))*IF($AA81=1,(1+SSSModel!#REF!),1)</f>
        <v>0</v>
      </c>
      <c r="AV81" s="72">
        <f ca="1">IF(OR(AV$4&lt;$Q81,AV$4&gt;$Q81+IF($S81="",1000,$S81)-1),0,IF(MOD(AV$4-$Q81,IF($R81="",1000,$R81))=0,$O81,0))*IF($Y81&gt;0,(1+INDEX(Escalation!$B$3:$B$18,$Y81,0))^(AV$4-SSSModel!$C$5),1)*IF($X81=0,1,OFFSET(Profiles!$K$2,$X81,MAX(Profiles!$C$2,AV$4-$Q81)))*IF($AA81=1,(1+SSSModel!#REF!),1)</f>
        <v>0</v>
      </c>
      <c r="AW81" s="72">
        <f ca="1">IF(OR(AW$4&lt;$Q81,AW$4&gt;$Q81+IF($S81="",1000,$S81)-1),0,IF(MOD(AW$4-$Q81,IF($R81="",1000,$R81))=0,$O81,0))*IF($Y81&gt;0,(1+INDEX(Escalation!$B$3:$B$18,$Y81,0))^(AW$4-SSSModel!$C$5),1)*IF($X81=0,1,OFFSET(Profiles!$K$2,$X81,MAX(Profiles!$C$2,AW$4-$Q81)))*IF($AA81=1,(1+SSSModel!#REF!),1)</f>
        <v>0</v>
      </c>
      <c r="AX81" s="72">
        <f ca="1">IF(OR(AX$4&lt;$Q81,AX$4&gt;$Q81+IF($S81="",1000,$S81)-1),0,IF(MOD(AX$4-$Q81,IF($R81="",1000,$R81))=0,$O81,0))*IF($Y81&gt;0,(1+INDEX(Escalation!$B$3:$B$18,$Y81,0))^(AX$4-SSSModel!$C$5),1)*IF($X81=0,1,OFFSET(Profiles!$K$2,$X81,MAX(Profiles!$C$2,AX$4-$Q81)))*IF($AA81=1,(1+SSSModel!#REF!),1)</f>
        <v>0</v>
      </c>
      <c r="AY81" s="72">
        <f ca="1">IF(OR(AY$4&lt;$Q81,AY$4&gt;$Q81+IF($S81="",1000,$S81)-1),0,IF(MOD(AY$4-$Q81,IF($R81="",1000,$R81))=0,$O81,0))*IF($Y81&gt;0,(1+INDEX(Escalation!$B$3:$B$18,$Y81,0))^(AY$4-SSSModel!$C$5),1)*IF($X81=0,1,OFFSET(Profiles!$K$2,$X81,MAX(Profiles!$C$2,AY$4-$Q81)))*IF($AA81=1,(1+SSSModel!#REF!),1)</f>
        <v>0</v>
      </c>
      <c r="AZ81" s="72">
        <f ca="1">IF(OR(AZ$4&lt;$Q81,AZ$4&gt;$Q81+IF($S81="",1000,$S81)-1),0,IF(MOD(AZ$4-$Q81,IF($R81="",1000,$R81))=0,$O81,0))*IF($Y81&gt;0,(1+INDEX(Escalation!$B$3:$B$18,$Y81,0))^(AZ$4-SSSModel!$C$5),1)*IF($X81=0,1,OFFSET(Profiles!$K$2,$X81,MAX(Profiles!$C$2,AZ$4-$Q81)))*IF($AA81=1,(1+SSSModel!#REF!),1)</f>
        <v>0</v>
      </c>
      <c r="BA81" s="72">
        <f ca="1">IF(OR(BA$4&lt;$Q81,BA$4&gt;$Q81+IF($S81="",1000,$S81)-1),0,IF(MOD(BA$4-$Q81,IF($R81="",1000,$R81))=0,$O81,0))*IF($Y81&gt;0,(1+INDEX(Escalation!$B$3:$B$18,$Y81,0))^(BA$4-SSSModel!$C$5),1)*IF($X81=0,1,OFFSET(Profiles!$K$2,$X81,MAX(Profiles!$C$2,BA$4-$Q81)))*IF($AA81=1,(1+SSSModel!#REF!),1)</f>
        <v>0</v>
      </c>
      <c r="BB81" s="72">
        <f ca="1">IF(OR(BB$4&lt;$Q81,BB$4&gt;$Q81+IF($S81="",1000,$S81)-1),0,IF(MOD(BB$4-$Q81,IF($R81="",1000,$R81))=0,$O81,0))*IF($Y81&gt;0,(1+INDEX(Escalation!$B$3:$B$18,$Y81,0))^(BB$4-SSSModel!$C$5),1)*IF($X81=0,1,OFFSET(Profiles!$K$2,$X81,MAX(Profiles!$C$2,BB$4-$Q81)))*IF($AA81=1,(1+SSSModel!#REF!),1)</f>
        <v>0</v>
      </c>
      <c r="BC81" s="72">
        <f ca="1">IF(OR(BC$4&lt;$Q81,BC$4&gt;$Q81+IF($S81="",1000,$S81)-1),0,IF(MOD(BC$4-$Q81,IF($R81="",1000,$R81))=0,$O81,0))*IF($Y81&gt;0,(1+INDEX(Escalation!$B$3:$B$18,$Y81,0))^(BC$4-SSSModel!$C$5),1)*IF($X81=0,1,OFFSET(Profiles!$K$2,$X81,MAX(Profiles!$C$2,BC$4-$Q81)))*IF($AA81=1,(1+SSSModel!#REF!),1)</f>
        <v>0</v>
      </c>
      <c r="BD81" s="72">
        <f ca="1">IF(OR(BD$4&lt;$Q81,BD$4&gt;$Q81+IF($S81="",1000,$S81)-1),0,IF(MOD(BD$4-$Q81,IF($R81="",1000,$R81))=0,$O81,0))*IF($Y81&gt;0,(1+INDEX(Escalation!$B$3:$B$18,$Y81,0))^(BD$4-SSSModel!$C$5),1)*IF($X81=0,1,OFFSET(Profiles!$K$2,$X81,MAX(Profiles!$C$2,BD$4-$Q81)))*IF($AA81=1,(1+SSSModel!#REF!),1)</f>
        <v>0</v>
      </c>
      <c r="BE81" s="72">
        <f ca="1">IF(OR(BE$4&lt;$Q81,BE$4&gt;$Q81+IF($S81="",1000,$S81)-1),0,IF(MOD(BE$4-$Q81,IF($R81="",1000,$R81))=0,$O81,0))*IF($Y81&gt;0,(1+INDEX(Escalation!$B$3:$B$18,$Y81,0))^(BE$4-SSSModel!$C$5),1)*IF($X81=0,1,OFFSET(Profiles!$K$2,$X81,MAX(Profiles!$C$2,BE$4-$Q81)))*IF($AA81=1,(1+SSSModel!#REF!),1)</f>
        <v>0</v>
      </c>
      <c r="BF81" s="72">
        <f ca="1">IF(OR(BF$4&lt;$Q81,BF$4&gt;$Q81+IF($S81="",1000,$S81)-1),0,IF(MOD(BF$4-$Q81,IF($R81="",1000,$R81))=0,$O81,0))*IF($Y81&gt;0,(1+INDEX(Escalation!$B$3:$B$18,$Y81,0))^(BF$4-SSSModel!$C$5),1)*IF($X81=0,1,OFFSET(Profiles!$K$2,$X81,MAX(Profiles!$C$2,BF$4-$Q81)))*IF($AA81=1,(1+SSSModel!#REF!),1)</f>
        <v>0</v>
      </c>
      <c r="BG81" s="72">
        <f ca="1">IF(OR(BG$4&lt;$Q81,BG$4&gt;$Q81+IF($S81="",1000,$S81)-1),0,IF(MOD(BG$4-$Q81,IF($R81="",1000,$R81))=0,$O81,0))*IF($Y81&gt;0,(1+INDEX(Escalation!$B$3:$B$18,$Y81,0))^(BG$4-SSSModel!$C$5),1)*IF($X81=0,1,OFFSET(Profiles!$K$2,$X81,MAX(Profiles!$C$2,BG$4-$Q81)))*IF($AA81=1,(1+SSSModel!#REF!),1)</f>
        <v>0</v>
      </c>
      <c r="BH81" s="72">
        <f ca="1">IF(OR(BH$4&lt;$Q81,BH$4&gt;$Q81+IF($S81="",1000,$S81)-1),0,IF(MOD(BH$4-$Q81,IF($R81="",1000,$R81))=0,$O81,0))*IF($Y81&gt;0,(1+INDEX(Escalation!$B$3:$B$18,$Y81,0))^(BH$4-SSSModel!$C$5),1)*IF($X81=0,1,OFFSET(Profiles!$K$2,$X81,MAX(Profiles!$C$2,BH$4-$Q81)))*IF($AA81=1,(1+SSSModel!#REF!),1)</f>
        <v>0</v>
      </c>
      <c r="BI81" s="72">
        <f ca="1">IF(OR(BI$4&lt;$Q81,BI$4&gt;$Q81+IF($S81="",1000,$S81)-1),0,IF(MOD(BI$4-$Q81,IF($R81="",1000,$R81))=0,$O81,0))*IF($Y81&gt;0,(1+INDEX(Escalation!$B$3:$B$18,$Y81,0))^(BI$4-SSSModel!$C$5),1)*IF($X81=0,1,OFFSET(Profiles!$K$2,$X81,MAX(Profiles!$C$2,BI$4-$Q81)))*IF($AA81=1,(1+SSSModel!#REF!),1)</f>
        <v>0</v>
      </c>
      <c r="BJ81" s="72">
        <f ca="1">IF(OR(BJ$4&lt;$Q81,BJ$4&gt;$Q81+IF($S81="",1000,$S81)-1),0,IF(MOD(BJ$4-$Q81,IF($R81="",1000,$R81))=0,$O81,0))*IF($Y81&gt;0,(1+INDEX(Escalation!$B$3:$B$18,$Y81,0))^(BJ$4-SSSModel!$C$5),1)*IF($X81=0,1,OFFSET(Profiles!$K$2,$X81,MAX(Profiles!$C$2,BJ$4-$Q81)))*IF($AA81=1,(1+SSSModel!#REF!),1)</f>
        <v>0</v>
      </c>
      <c r="BK81" s="72">
        <f ca="1">IF(OR(BK$4&lt;$Q81,BK$4&gt;$Q81+IF($S81="",1000,$S81)-1),0,IF(MOD(BK$4-$Q81,IF($R81="",1000,$R81))=0,$O81,0))*IF($Y81&gt;0,(1+INDEX(Escalation!$B$3:$B$18,$Y81,0))^(BK$4-SSSModel!$C$5),1)*IF($X81=0,1,OFFSET(Profiles!$K$2,$X81,MAX(Profiles!$C$2,BK$4-$Q81)))*IF($AA81=1,(1+SSSModel!#REF!),1)</f>
        <v>0</v>
      </c>
      <c r="BL81" s="72">
        <f ca="1">IF(OR(BL$4&lt;$Q81,BL$4&gt;$Q81+IF($S81="",1000,$S81)-1),0,IF(MOD(BL$4-$Q81,IF($R81="",1000,$R81))=0,$O81,0))*IF($Y81&gt;0,(1+INDEX(Escalation!$B$3:$B$18,$Y81,0))^(BL$4-SSSModel!$C$5),1)*IF($X81=0,1,OFFSET(Profiles!$K$2,$X81,MAX(Profiles!$C$2,BL$4-$Q81)))*IF($AA81=1,(1+SSSModel!#REF!),1)</f>
        <v>0</v>
      </c>
      <c r="BM81" s="72">
        <f ca="1">IF(OR(BM$4&lt;$Q81,BM$4&gt;$Q81+IF($S81="",1000,$S81)-1),0,IF(MOD(BM$4-$Q81,IF($R81="",1000,$R81))=0,$O81,0))*IF($Y81&gt;0,(1+INDEX(Escalation!$B$3:$B$18,$Y81,0))^(BM$4-SSSModel!$C$5),1)*IF($X81=0,1,OFFSET(Profiles!$K$2,$X81,MAX(Profiles!$C$2,BM$4-$Q81)))*IF($AA81=1,(1+SSSModel!#REF!),1)</f>
        <v>0</v>
      </c>
      <c r="BN81" s="72">
        <f ca="1">IF(OR(BN$4&lt;$Q81,BN$4&gt;$Q81+IF($S81="",1000,$S81)-1),0,IF(MOD(BN$4-$Q81,IF($R81="",1000,$R81))=0,$O81,0))*IF($Y81&gt;0,(1+INDEX(Escalation!$B$3:$B$18,$Y81,0))^(BN$4-SSSModel!$C$5),1)*IF($X81=0,1,OFFSET(Profiles!$K$2,$X81,MAX(Profiles!$C$2,BN$4-$Q81)))*IF($AA81=1,(1+SSSModel!#REF!),1)</f>
        <v>0</v>
      </c>
      <c r="BO81" s="72">
        <f ca="1">IF(OR(BO$4&lt;$Q81,BO$4&gt;$Q81+IF($S81="",1000,$S81)-1),0,IF(MOD(BO$4-$Q81,IF($R81="",1000,$R81))=0,$O81,0))*IF($Y81&gt;0,(1+INDEX(Escalation!$B$3:$B$18,$Y81,0))^(BO$4-SSSModel!$C$5),1)*IF($X81=0,1,OFFSET(Profiles!$K$2,$X81,MAX(Profiles!$C$2,BO$4-$Q81)))*IF($AA81=1,(1+SSSModel!#REF!),1)</f>
        <v>0</v>
      </c>
      <c r="BP81" s="72">
        <f ca="1">IF(OR(BP$4&lt;$Q81,BP$4&gt;$Q81+IF($S81="",1000,$S81)-1),0,IF(MOD(BP$4-$Q81,IF($R81="",1000,$R81))=0,$O81,0))*IF($Y81&gt;0,(1+INDEX(Escalation!$B$3:$B$18,$Y81,0))^(BP$4-SSSModel!$C$5),1)*IF($X81=0,1,OFFSET(Profiles!$K$2,$X81,MAX(Profiles!$C$2,BP$4-$Q81)))*IF($AA81=1,(1+SSSModel!#REF!),1)</f>
        <v>0</v>
      </c>
      <c r="BQ81" s="72">
        <f ca="1">IF(OR(BQ$4&lt;$Q81,BQ$4&gt;$Q81+IF($S81="",1000,$S81)-1),0,IF(MOD(BQ$4-$Q81,IF($R81="",1000,$R81))=0,$O81,0))*IF($Y81&gt;0,(1+INDEX(Escalation!$B$3:$B$18,$Y81,0))^(BQ$4-SSSModel!$C$5),1)*IF($X81=0,1,OFFSET(Profiles!$K$2,$X81,MAX(Profiles!$C$2,BQ$4-$Q81)))*IF($AA81=1,(1+SSSModel!#REF!),1)</f>
        <v>0</v>
      </c>
      <c r="BR81" s="72">
        <f ca="1">IF(OR(BR$4&lt;$Q81,BR$4&gt;$Q81+IF($S81="",1000,$S81)-1),0,IF(MOD(BR$4-$Q81,IF($R81="",1000,$R81))=0,$O81,0))*IF($Y81&gt;0,(1+INDEX(Escalation!$B$3:$B$18,$Y81,0))^(BR$4-SSSModel!$C$5),1)*IF($X81=0,1,OFFSET(Profiles!$K$2,$X81,MAX(Profiles!$C$2,BR$4-$Q81)))*IF($AA81=1,(1+SSSModel!#REF!),1)</f>
        <v>0</v>
      </c>
      <c r="BS81" s="72">
        <f ca="1">IF(OR(BS$4&lt;$Q81,BS$4&gt;$Q81+IF($S81="",1000,$S81)-1),0,IF(MOD(BS$4-$Q81,IF($R81="",1000,$R81))=0,$O81,0))*IF($Y81&gt;0,(1+INDEX(Escalation!$B$3:$B$18,$Y81,0))^(BS$4-SSSModel!$C$5),1)*IF($X81=0,1,OFFSET(Profiles!$K$2,$X81,MAX(Profiles!$C$2,BS$4-$Q81)))*IF($AA81=1,(1+SSSModel!#REF!),1)</f>
        <v>0</v>
      </c>
      <c r="BT81" s="72">
        <f ca="1">IF(OR(BT$4&lt;$Q81,BT$4&gt;$Q81+IF($S81="",1000,$S81)-1),0,IF(MOD(BT$4-$Q81,IF($R81="",1000,$R81))=0,$O81,0))*IF($Y81&gt;0,(1+INDEX(Escalation!$B$3:$B$18,$Y81,0))^(BT$4-SSSModel!$C$5),1)*IF($X81=0,1,OFFSET(Profiles!$K$2,$X81,MAX(Profiles!$C$2,BT$4-$Q81)))*IF($AA81=1,(1+SSSModel!#REF!),1)</f>
        <v>0</v>
      </c>
      <c r="BU81" s="72">
        <f ca="1">IF(OR(BU$4&lt;$Q81,BU$4&gt;$Q81+IF($S81="",1000,$S81)-1),0,IF(MOD(BU$4-$Q81,IF($R81="",1000,$R81))=0,$O81,0))*IF($Y81&gt;0,(1+INDEX(Escalation!$B$3:$B$18,$Y81,0))^(BU$4-SSSModel!$C$5),1)*IF($X81=0,1,OFFSET(Profiles!$K$2,$X81,MAX(Profiles!$C$2,BU$4-$Q81)))*IF($AA81=1,(1+SSSModel!#REF!),1)</f>
        <v>0</v>
      </c>
      <c r="BV81" s="72">
        <f ca="1">IF(OR(BV$4&lt;$Q81,BV$4&gt;$Q81+IF($S81="",1000,$S81)-1),0,IF(MOD(BV$4-$Q81,IF($R81="",1000,$R81))=0,$O81,0))*IF($Y81&gt;0,(1+INDEX(Escalation!$B$3:$B$18,$Y81,0))^(BV$4-SSSModel!$C$5),1)*IF($X81=0,1,OFFSET(Profiles!$K$2,$X81,MAX(Profiles!$C$2,BV$4-$Q81)))*IF($AA81=1,(1+SSSModel!#REF!),1)</f>
        <v>0</v>
      </c>
      <c r="BW81" s="72">
        <f ca="1">IF(OR(BW$4&lt;$Q81,BW$4&gt;$Q81+IF($S81="",1000,$S81)-1),0,IF(MOD(BW$4-$Q81,IF($R81="",1000,$R81))=0,$O81,0))*IF($Y81&gt;0,(1+INDEX(Escalation!$B$3:$B$18,$Y81,0))^(BW$4-SSSModel!$C$5),1)*IF($X81=0,1,OFFSET(Profiles!$K$2,$X81,MAX(Profiles!$C$2,BW$4-$Q81)))*IF($AA81=1,(1+SSSModel!#REF!),1)</f>
        <v>0</v>
      </c>
      <c r="BX81" s="72">
        <f ca="1">IF(OR(BX$4&lt;$Q81,BX$4&gt;$Q81+IF($S81="",1000,$S81)-1),0,IF(MOD(BX$4-$Q81,IF($R81="",1000,$R81))=0,$O81,0))*IF($Y81&gt;0,(1+INDEX(Escalation!$B$3:$B$18,$Y81,0))^(BX$4-SSSModel!$C$5),1)*IF($X81=0,1,OFFSET(Profiles!$K$2,$X81,MAX(Profiles!$C$2,BX$4-$Q81)))*IF($AA81=1,(1+SSSModel!#REF!),1)</f>
        <v>0</v>
      </c>
      <c r="BY81" s="72">
        <f ca="1">IF(OR(BY$4&lt;$Q81,BY$4&gt;$Q81+IF($S81="",1000,$S81)-1),0,IF(MOD(BY$4-$Q81,IF($R81="",1000,$R81))=0,$O81,0))*IF($Y81&gt;0,(1+INDEX(Escalation!$B$3:$B$18,$Y81,0))^(BY$4-SSSModel!$C$5),1)*IF($X81=0,1,OFFSET(Profiles!$K$2,$X81,MAX(Profiles!$C$2,BY$4-$Q81)))*IF($AA81=1,(1+SSSModel!#REF!),1)</f>
        <v>0</v>
      </c>
      <c r="BZ81" s="72">
        <f ca="1">IF(OR(BZ$4&lt;$Q81,BZ$4&gt;$Q81+IF($S81="",1000,$S81)-1),0,IF(MOD(BZ$4-$Q81,IF($R81="",1000,$R81))=0,$O81,0))*IF($Y81&gt;0,(1+INDEX(Escalation!$B$3:$B$18,$Y81,0))^(BZ$4-SSSModel!$C$5),1)*IF($X81=0,1,OFFSET(Profiles!$K$2,$X81,MAX(Profiles!$C$2,BZ$4-$Q81)))*IF($AA81=1,(1+SSSModel!#REF!),1)</f>
        <v>0</v>
      </c>
      <c r="CA81" s="134">
        <f ca="1">IF(OR($Z81=0,SSSModel!$C$4="CF"),AC81,
IF(LEFT($V81,3)="ON_",
     IF(SSSModel!$C$4="RR",SUMPRODUCT(OFFSET($AC81,0,0,1,$CB$2),OFFSET(Profiles!$K$28,($Z81-1)*(Profiles!$I$26+1)+CA$4-SSSModel!$C$3+1,0,1,$CB$2)),
     IF(SSSModel!$C$4="ECC",$EA81*$EB81*SUMPRODUCT(OFFSET($AC81,0,MAX(0,CA$4-$DZ81-$CA$4+1),1,MIN($DZ81,CA$4-$CA$4+1)),OFFSET(Escalation!$K$24,($Y81-1)*(Escalation!$I$22+1)+CA$4-SSSModel!$C$3+1,MAX(0,CA$4-$DZ81-$CA$4+1),1,MIN($DZ81,CA$4-$CA$4+1))),
     IF(SSSModel!$C$4="PV",AC81*$EA81*(1+SSSModel!$C$2),
     IF(SSSModel!$C$4="FCR",$EC81*SUM(OFFSET($AC81,0,MAX(CA$4-$AC$4-$DZ81+1,0),1,MIN($DZ81,CA$4-$AC$4+1))),0)))),
SUM($AC81:$BZ81)*
     IF(SSSModel!$C$4="RR",OFFSET(Profiles!$K$2,$Z81,MAX(Profiles!$C$2,AC$4-$W81)),
     IF(SSSModel!$C$4="ECC",$EA81*$EB81*IF(MAX(Escalation!$C$2,AC$4-$W81)&gt;$DZ81-1,0,OFFSET(Escalation!$K$2,$Y81,MAX(Escalation!$C$2,AC$4-$W81))),
     IF(SSSModel!$C$4="PV",IF(CA$4=$W81,$EA81*(1+SSSModel!$C$2),0),
     IF(SSSModel!$C$4="FCR",IF(AND(CA$4&gt;=$W81,OFFSET(Profiles!$K$2,$Z81,MAX(Profiles!$C$2,AC$4-$W81))&gt;0),$EC81,0),0))))))</f>
        <v>0</v>
      </c>
      <c r="CB81" s="135">
        <f ca="1">IF(OR($Z81=0,SSSModel!$C$4="CF"),AD81,
IF(LEFT($V81,3)="ON_",
     IF(SSSModel!$C$4="RR",SUMPRODUCT(OFFSET($AC81,0,0,1,$CB$2),OFFSET(Profiles!$K$28,($Z81-1)*(Profiles!$I$26+1)+CB$4-SSSModel!$C$3+1,0,1,$CB$2)),
     IF(SSSModel!$C$4="ECC",$EA81*$EB81*SUMPRODUCT(OFFSET($AC81,0,MAX(0,CB$4-$DZ81-$CA$4+1),1,MIN($DZ81,CB$4-$CA$4+1)),OFFSET(Escalation!$K$24,($Y81-1)*(Escalation!$I$22+1)+CB$4-SSSModel!$C$3+1,MAX(0,CB$4-$DZ81-$CA$4+1),1,MIN($DZ81,CB$4-$CA$4+1))),
     IF(SSSModel!$C$4="PV",AD81*$EA81*(1+SSSModel!$C$2),
     IF(SSSModel!$C$4="FCR",$EC81*SUM(OFFSET($AC81,0,MAX(CB$4-$AC$4-$DZ81+1,0),1,MIN($DZ81,CB$4-$AC$4+1))),0)))),
SUM($AC81:$BZ81)*
     IF(SSSModel!$C$4="RR",OFFSET(Profiles!$K$2,$Z81,MAX(Profiles!$C$2,AD$4-$W81)),
     IF(SSSModel!$C$4="ECC",$EA81*$EB81*IF(MAX(Escalation!$C$2,AD$4-$W81)&gt;$DZ81-1,0,OFFSET(Escalation!$K$2,$Y81,MAX(Escalation!$C$2,AD$4-$W81))),
     IF(SSSModel!$C$4="PV",IF(CB$4=$W81,$EA81*(1+SSSModel!$C$2),0),
     IF(SSSModel!$C$4="FCR",IF(AND(CB$4&gt;=$W81,OFFSET(Profiles!$K$2,$Z81,MAX(Profiles!$C$2,AD$4-$W81))&gt;0),$EC81,0),0))))))</f>
        <v>0</v>
      </c>
      <c r="CC81" s="135">
        <f ca="1">IF(OR($Z81=0,SSSModel!$C$4="CF"),AE81,
IF(LEFT($V81,3)="ON_",
     IF(SSSModel!$C$4="RR",SUMPRODUCT(OFFSET($AC81,0,0,1,$CB$2),OFFSET(Profiles!$K$28,($Z81-1)*(Profiles!$I$26+1)+CC$4-SSSModel!$C$3+1,0,1,$CB$2)),
     IF(SSSModel!$C$4="ECC",$EA81*$EB81*SUMPRODUCT(OFFSET($AC81,0,MAX(0,CC$4-$DZ81-$CA$4+1),1,MIN($DZ81,CC$4-$CA$4+1)),OFFSET(Escalation!$K$24,($Y81-1)*(Escalation!$I$22+1)+CC$4-SSSModel!$C$3+1,MAX(0,CC$4-$DZ81-$CA$4+1),1,MIN($DZ81,CC$4-$CA$4+1))),
     IF(SSSModel!$C$4="PV",AE81*$EA81*(1+SSSModel!$C$2),
     IF(SSSModel!$C$4="FCR",$EC81*SUM(OFFSET($AC81,0,MAX(CC$4-$AC$4-$DZ81+1,0),1,MIN($DZ81,CC$4-$AC$4+1))),0)))),
SUM($AC81:$BZ81)*
     IF(SSSModel!$C$4="RR",OFFSET(Profiles!$K$2,$Z81,MAX(Profiles!$C$2,AE$4-$W81)),
     IF(SSSModel!$C$4="ECC",$EA81*$EB81*IF(MAX(Escalation!$C$2,AE$4-$W81)&gt;$DZ81-1,0,OFFSET(Escalation!$K$2,$Y81,MAX(Escalation!$C$2,AE$4-$W81))),
     IF(SSSModel!$C$4="PV",IF(CC$4=$W81,$EA81*(1+SSSModel!$C$2),0),
     IF(SSSModel!$C$4="FCR",IF(AND(CC$4&gt;=$W81,OFFSET(Profiles!$K$2,$Z81,MAX(Profiles!$C$2,AE$4-$W81))&gt;0),$EC81,0),0))))))</f>
        <v>0</v>
      </c>
      <c r="CD81" s="135">
        <f ca="1">IF(OR($Z81=0,SSSModel!$C$4="CF"),AF81,
IF(LEFT($V81,3)="ON_",
     IF(SSSModel!$C$4="RR",SUMPRODUCT(OFFSET($AC81,0,0,1,$CB$2),OFFSET(Profiles!$K$28,($Z81-1)*(Profiles!$I$26+1)+CD$4-SSSModel!$C$3+1,0,1,$CB$2)),
     IF(SSSModel!$C$4="ECC",$EA81*$EB81*SUMPRODUCT(OFFSET($AC81,0,MAX(0,CD$4-$DZ81-$CA$4+1),1,MIN($DZ81,CD$4-$CA$4+1)),OFFSET(Escalation!$K$24,($Y81-1)*(Escalation!$I$22+1)+CD$4-SSSModel!$C$3+1,MAX(0,CD$4-$DZ81-$CA$4+1),1,MIN($DZ81,CD$4-$CA$4+1))),
     IF(SSSModel!$C$4="PV",AF81*$EA81*(1+SSSModel!$C$2),
     IF(SSSModel!$C$4="FCR",$EC81*SUM(OFFSET($AC81,0,MAX(CD$4-$AC$4-$DZ81+1,0),1,MIN($DZ81,CD$4-$AC$4+1))),0)))),
SUM($AC81:$BZ81)*
     IF(SSSModel!$C$4="RR",OFFSET(Profiles!$K$2,$Z81,MAX(Profiles!$C$2,AF$4-$W81)),
     IF(SSSModel!$C$4="ECC",$EA81*$EB81*IF(MAX(Escalation!$C$2,AF$4-$W81)&gt;$DZ81-1,0,OFFSET(Escalation!$K$2,$Y81,MAX(Escalation!$C$2,AF$4-$W81))),
     IF(SSSModel!$C$4="PV",IF(CD$4=$W81,$EA81*(1+SSSModel!$C$2),0),
     IF(SSSModel!$C$4="FCR",IF(AND(CD$4&gt;=$W81,OFFSET(Profiles!$K$2,$Z81,MAX(Profiles!$C$2,AF$4-$W81))&gt;0),$EC81,0),0))))))</f>
        <v>0</v>
      </c>
      <c r="CE81" s="135">
        <f ca="1">IF(OR($Z81=0,SSSModel!$C$4="CF"),AG81,
IF(LEFT($V81,3)="ON_",
     IF(SSSModel!$C$4="RR",SUMPRODUCT(OFFSET($AC81,0,0,1,$CB$2),OFFSET(Profiles!$K$28,($Z81-1)*(Profiles!$I$26+1)+CE$4-SSSModel!$C$3+1,0,1,$CB$2)),
     IF(SSSModel!$C$4="ECC",$EA81*$EB81*SUMPRODUCT(OFFSET($AC81,0,MAX(0,CE$4-$DZ81-$CA$4+1),1,MIN($DZ81,CE$4-$CA$4+1)),OFFSET(Escalation!$K$24,($Y81-1)*(Escalation!$I$22+1)+CE$4-SSSModel!$C$3+1,MAX(0,CE$4-$DZ81-$CA$4+1),1,MIN($DZ81,CE$4-$CA$4+1))),
     IF(SSSModel!$C$4="PV",AG81*$EA81*(1+SSSModel!$C$2),
     IF(SSSModel!$C$4="FCR",$EC81*SUM(OFFSET($AC81,0,MAX(CE$4-$AC$4-$DZ81+1,0),1,MIN($DZ81,CE$4-$AC$4+1))),0)))),
SUM($AC81:$BZ81)*
     IF(SSSModel!$C$4="RR",OFFSET(Profiles!$K$2,$Z81,MAX(Profiles!$C$2,AG$4-$W81)),
     IF(SSSModel!$C$4="ECC",$EA81*$EB81*IF(MAX(Escalation!$C$2,AG$4-$W81)&gt;$DZ81-1,0,OFFSET(Escalation!$K$2,$Y81,MAX(Escalation!$C$2,AG$4-$W81))),
     IF(SSSModel!$C$4="PV",IF(CE$4=$W81,$EA81*(1+SSSModel!$C$2),0),
     IF(SSSModel!$C$4="FCR",IF(AND(CE$4&gt;=$W81,OFFSET(Profiles!$K$2,$Z81,MAX(Profiles!$C$2,AG$4-$W81))&gt;0),$EC81,0),0))))))</f>
        <v>0</v>
      </c>
      <c r="CF81" s="135">
        <f ca="1">IF(OR($Z81=0,SSSModel!$C$4="CF"),AH81,
IF(LEFT($V81,3)="ON_",
     IF(SSSModel!$C$4="RR",SUMPRODUCT(OFFSET($AC81,0,0,1,$CB$2),OFFSET(Profiles!$K$28,($Z81-1)*(Profiles!$I$26+1)+CF$4-SSSModel!$C$3+1,0,1,$CB$2)),
     IF(SSSModel!$C$4="ECC",$EA81*$EB81*SUMPRODUCT(OFFSET($AC81,0,MAX(0,CF$4-$DZ81-$CA$4+1),1,MIN($DZ81,CF$4-$CA$4+1)),OFFSET(Escalation!$K$24,($Y81-1)*(Escalation!$I$22+1)+CF$4-SSSModel!$C$3+1,MAX(0,CF$4-$DZ81-$CA$4+1),1,MIN($DZ81,CF$4-$CA$4+1))),
     IF(SSSModel!$C$4="PV",AH81*$EA81*(1+SSSModel!$C$2),
     IF(SSSModel!$C$4="FCR",$EC81*SUM(OFFSET($AC81,0,MAX(CF$4-$AC$4-$DZ81+1,0),1,MIN($DZ81,CF$4-$AC$4+1))),0)))),
SUM($AC81:$BZ81)*
     IF(SSSModel!$C$4="RR",OFFSET(Profiles!$K$2,$Z81,MAX(Profiles!$C$2,AH$4-$W81)),
     IF(SSSModel!$C$4="ECC",$EA81*$EB81*IF(MAX(Escalation!$C$2,AH$4-$W81)&gt;$DZ81-1,0,OFFSET(Escalation!$K$2,$Y81,MAX(Escalation!$C$2,AH$4-$W81))),
     IF(SSSModel!$C$4="PV",IF(CF$4=$W81,$EA81*(1+SSSModel!$C$2),0),
     IF(SSSModel!$C$4="FCR",IF(AND(CF$4&gt;=$W81,OFFSET(Profiles!$K$2,$Z81,MAX(Profiles!$C$2,AH$4-$W81))&gt;0),$EC81,0),0))))))</f>
        <v>0</v>
      </c>
      <c r="CG81" s="135">
        <f ca="1">IF(OR($Z81=0,SSSModel!$C$4="CF"),AI81,
IF(LEFT($V81,3)="ON_",
     IF(SSSModel!$C$4="RR",SUMPRODUCT(OFFSET($AC81,0,0,1,$CB$2),OFFSET(Profiles!$K$28,($Z81-1)*(Profiles!$I$26+1)+CG$4-SSSModel!$C$3+1,0,1,$CB$2)),
     IF(SSSModel!$C$4="ECC",$EA81*$EB81*SUMPRODUCT(OFFSET($AC81,0,MAX(0,CG$4-$DZ81-$CA$4+1),1,MIN($DZ81,CG$4-$CA$4+1)),OFFSET(Escalation!$K$24,($Y81-1)*(Escalation!$I$22+1)+CG$4-SSSModel!$C$3+1,MAX(0,CG$4-$DZ81-$CA$4+1),1,MIN($DZ81,CG$4-$CA$4+1))),
     IF(SSSModel!$C$4="PV",AI81*$EA81*(1+SSSModel!$C$2),
     IF(SSSModel!$C$4="FCR",$EC81*SUM(OFFSET($AC81,0,MAX(CG$4-$AC$4-$DZ81+1,0),1,MIN($DZ81,CG$4-$AC$4+1))),0)))),
SUM($AC81:$BZ81)*
     IF(SSSModel!$C$4="RR",OFFSET(Profiles!$K$2,$Z81,MAX(Profiles!$C$2,AI$4-$W81)),
     IF(SSSModel!$C$4="ECC",$EA81*$EB81*IF(MAX(Escalation!$C$2,AI$4-$W81)&gt;$DZ81-1,0,OFFSET(Escalation!$K$2,$Y81,MAX(Escalation!$C$2,AI$4-$W81))),
     IF(SSSModel!$C$4="PV",IF(CG$4=$W81,$EA81*(1+SSSModel!$C$2),0),
     IF(SSSModel!$C$4="FCR",IF(AND(CG$4&gt;=$W81,OFFSET(Profiles!$K$2,$Z81,MAX(Profiles!$C$2,AI$4-$W81))&gt;0),$EC81,0),0))))))</f>
        <v>0</v>
      </c>
      <c r="CH81" s="135">
        <f ca="1">IF(OR($Z81=0,SSSModel!$C$4="CF"),AJ81,
IF(LEFT($V81,3)="ON_",
     IF(SSSModel!$C$4="RR",SUMPRODUCT(OFFSET($AC81,0,0,1,$CB$2),OFFSET(Profiles!$K$28,($Z81-1)*(Profiles!$I$26+1)+CH$4-SSSModel!$C$3+1,0,1,$CB$2)),
     IF(SSSModel!$C$4="ECC",$EA81*$EB81*SUMPRODUCT(OFFSET($AC81,0,MAX(0,CH$4-$DZ81-$CA$4+1),1,MIN($DZ81,CH$4-$CA$4+1)),OFFSET(Escalation!$K$24,($Y81-1)*(Escalation!$I$22+1)+CH$4-SSSModel!$C$3+1,MAX(0,CH$4-$DZ81-$CA$4+1),1,MIN($DZ81,CH$4-$CA$4+1))),
     IF(SSSModel!$C$4="PV",AJ81*$EA81*(1+SSSModel!$C$2),
     IF(SSSModel!$C$4="FCR",$EC81*SUM(OFFSET($AC81,0,MAX(CH$4-$AC$4-$DZ81+1,0),1,MIN($DZ81,CH$4-$AC$4+1))),0)))),
SUM($AC81:$BZ81)*
     IF(SSSModel!$C$4="RR",OFFSET(Profiles!$K$2,$Z81,MAX(Profiles!$C$2,AJ$4-$W81)),
     IF(SSSModel!$C$4="ECC",$EA81*$EB81*IF(MAX(Escalation!$C$2,AJ$4-$W81)&gt;$DZ81-1,0,OFFSET(Escalation!$K$2,$Y81,MAX(Escalation!$C$2,AJ$4-$W81))),
     IF(SSSModel!$C$4="PV",IF(CH$4=$W81,$EA81*(1+SSSModel!$C$2),0),
     IF(SSSModel!$C$4="FCR",IF(AND(CH$4&gt;=$W81,OFFSET(Profiles!$K$2,$Z81,MAX(Profiles!$C$2,AJ$4-$W81))&gt;0),$EC81,0),0))))))</f>
        <v>0</v>
      </c>
      <c r="CI81" s="135">
        <f ca="1">IF(OR($Z81=0,SSSModel!$C$4="CF"),AK81,
IF(LEFT($V81,3)="ON_",
     IF(SSSModel!$C$4="RR",SUMPRODUCT(OFFSET($AC81,0,0,1,$CB$2),OFFSET(Profiles!$K$28,($Z81-1)*(Profiles!$I$26+1)+CI$4-SSSModel!$C$3+1,0,1,$CB$2)),
     IF(SSSModel!$C$4="ECC",$EA81*$EB81*SUMPRODUCT(OFFSET($AC81,0,MAX(0,CI$4-$DZ81-$CA$4+1),1,MIN($DZ81,CI$4-$CA$4+1)),OFFSET(Escalation!$K$24,($Y81-1)*(Escalation!$I$22+1)+CI$4-SSSModel!$C$3+1,MAX(0,CI$4-$DZ81-$CA$4+1),1,MIN($DZ81,CI$4-$CA$4+1))),
     IF(SSSModel!$C$4="PV",AK81*$EA81*(1+SSSModel!$C$2),
     IF(SSSModel!$C$4="FCR",$EC81*SUM(OFFSET($AC81,0,MAX(CI$4-$AC$4-$DZ81+1,0),1,MIN($DZ81,CI$4-$AC$4+1))),0)))),
SUM($AC81:$BZ81)*
     IF(SSSModel!$C$4="RR",OFFSET(Profiles!$K$2,$Z81,MAX(Profiles!$C$2,AK$4-$W81)),
     IF(SSSModel!$C$4="ECC",$EA81*$EB81*IF(MAX(Escalation!$C$2,AK$4-$W81)&gt;$DZ81-1,0,OFFSET(Escalation!$K$2,$Y81,MAX(Escalation!$C$2,AK$4-$W81))),
     IF(SSSModel!$C$4="PV",IF(CI$4=$W81,$EA81*(1+SSSModel!$C$2),0),
     IF(SSSModel!$C$4="FCR",IF(AND(CI$4&gt;=$W81,OFFSET(Profiles!$K$2,$Z81,MAX(Profiles!$C$2,AK$4-$W81))&gt;0),$EC81,0),0))))))</f>
        <v>0</v>
      </c>
      <c r="CJ81" s="135">
        <f ca="1">IF(OR($Z81=0,SSSModel!$C$4="CF"),AL81,
IF(LEFT($V81,3)="ON_",
     IF(SSSModel!$C$4="RR",SUMPRODUCT(OFFSET($AC81,0,0,1,$CB$2),OFFSET(Profiles!$K$28,($Z81-1)*(Profiles!$I$26+1)+CJ$4-SSSModel!$C$3+1,0,1,$CB$2)),
     IF(SSSModel!$C$4="ECC",$EA81*$EB81*SUMPRODUCT(OFFSET($AC81,0,MAX(0,CJ$4-$DZ81-$CA$4+1),1,MIN($DZ81,CJ$4-$CA$4+1)),OFFSET(Escalation!$K$24,($Y81-1)*(Escalation!$I$22+1)+CJ$4-SSSModel!$C$3+1,MAX(0,CJ$4-$DZ81-$CA$4+1),1,MIN($DZ81,CJ$4-$CA$4+1))),
     IF(SSSModel!$C$4="PV",AL81*$EA81*(1+SSSModel!$C$2),
     IF(SSSModel!$C$4="FCR",$EC81*SUM(OFFSET($AC81,0,MAX(CJ$4-$AC$4-$DZ81+1,0),1,MIN($DZ81,CJ$4-$AC$4+1))),0)))),
SUM($AC81:$BZ81)*
     IF(SSSModel!$C$4="RR",OFFSET(Profiles!$K$2,$Z81,MAX(Profiles!$C$2,AL$4-$W81)),
     IF(SSSModel!$C$4="ECC",$EA81*$EB81*IF(MAX(Escalation!$C$2,AL$4-$W81)&gt;$DZ81-1,0,OFFSET(Escalation!$K$2,$Y81,MAX(Escalation!$C$2,AL$4-$W81))),
     IF(SSSModel!$C$4="PV",IF(CJ$4=$W81,$EA81*(1+SSSModel!$C$2),0),
     IF(SSSModel!$C$4="FCR",IF(AND(CJ$4&gt;=$W81,OFFSET(Profiles!$K$2,$Z81,MAX(Profiles!$C$2,AL$4-$W81))&gt;0),$EC81,0),0))))))</f>
        <v>0</v>
      </c>
      <c r="CK81" s="135">
        <f ca="1">IF(OR($Z81=0,SSSModel!$C$4="CF"),AM81,
IF(LEFT($V81,3)="ON_",
     IF(SSSModel!$C$4="RR",SUMPRODUCT(OFFSET($AC81,0,0,1,$CB$2),OFFSET(Profiles!$K$28,($Z81-1)*(Profiles!$I$26+1)+CK$4-SSSModel!$C$3+1,0,1,$CB$2)),
     IF(SSSModel!$C$4="ECC",$EA81*$EB81*SUMPRODUCT(OFFSET($AC81,0,MAX(0,CK$4-$DZ81-$CA$4+1),1,MIN($DZ81,CK$4-$CA$4+1)),OFFSET(Escalation!$K$24,($Y81-1)*(Escalation!$I$22+1)+CK$4-SSSModel!$C$3+1,MAX(0,CK$4-$DZ81-$CA$4+1),1,MIN($DZ81,CK$4-$CA$4+1))),
     IF(SSSModel!$C$4="PV",AM81*$EA81*(1+SSSModel!$C$2),
     IF(SSSModel!$C$4="FCR",$EC81*SUM(OFFSET($AC81,0,MAX(CK$4-$AC$4-$DZ81+1,0),1,MIN($DZ81,CK$4-$AC$4+1))),0)))),
SUM($AC81:$BZ81)*
     IF(SSSModel!$C$4="RR",OFFSET(Profiles!$K$2,$Z81,MAX(Profiles!$C$2,AM$4-$W81)),
     IF(SSSModel!$C$4="ECC",$EA81*$EB81*IF(MAX(Escalation!$C$2,AM$4-$W81)&gt;$DZ81-1,0,OFFSET(Escalation!$K$2,$Y81,MAX(Escalation!$C$2,AM$4-$W81))),
     IF(SSSModel!$C$4="PV",IF(CK$4=$W81,$EA81*(1+SSSModel!$C$2),0),
     IF(SSSModel!$C$4="FCR",IF(AND(CK$4&gt;=$W81,OFFSET(Profiles!$K$2,$Z81,MAX(Profiles!$C$2,AM$4-$W81))&gt;0),$EC81,0),0))))))</f>
        <v>0</v>
      </c>
      <c r="CL81" s="135">
        <f ca="1">IF(OR($Z81=0,SSSModel!$C$4="CF"),AN81,
IF(LEFT($V81,3)="ON_",
     IF(SSSModel!$C$4="RR",SUMPRODUCT(OFFSET($AC81,0,0,1,$CB$2),OFFSET(Profiles!$K$28,($Z81-1)*(Profiles!$I$26+1)+CL$4-SSSModel!$C$3+1,0,1,$CB$2)),
     IF(SSSModel!$C$4="ECC",$EA81*$EB81*SUMPRODUCT(OFFSET($AC81,0,MAX(0,CL$4-$DZ81-$CA$4+1),1,MIN($DZ81,CL$4-$CA$4+1)),OFFSET(Escalation!$K$24,($Y81-1)*(Escalation!$I$22+1)+CL$4-SSSModel!$C$3+1,MAX(0,CL$4-$DZ81-$CA$4+1),1,MIN($DZ81,CL$4-$CA$4+1))),
     IF(SSSModel!$C$4="PV",AN81*$EA81*(1+SSSModel!$C$2),
     IF(SSSModel!$C$4="FCR",$EC81*SUM(OFFSET($AC81,0,MAX(CL$4-$AC$4-$DZ81+1,0),1,MIN($DZ81,CL$4-$AC$4+1))),0)))),
SUM($AC81:$BZ81)*
     IF(SSSModel!$C$4="RR",OFFSET(Profiles!$K$2,$Z81,MAX(Profiles!$C$2,AN$4-$W81)),
     IF(SSSModel!$C$4="ECC",$EA81*$EB81*IF(MAX(Escalation!$C$2,AN$4-$W81)&gt;$DZ81-1,0,OFFSET(Escalation!$K$2,$Y81,MAX(Escalation!$C$2,AN$4-$W81))),
     IF(SSSModel!$C$4="PV",IF(CL$4=$W81,$EA81*(1+SSSModel!$C$2),0),
     IF(SSSModel!$C$4="FCR",IF(AND(CL$4&gt;=$W81,OFFSET(Profiles!$K$2,$Z81,MAX(Profiles!$C$2,AN$4-$W81))&gt;0),$EC81,0),0))))))</f>
        <v>0</v>
      </c>
      <c r="CM81" s="135">
        <f ca="1">IF(OR($Z81=0,SSSModel!$C$4="CF"),AO81,
IF(LEFT($V81,3)="ON_",
     IF(SSSModel!$C$4="RR",SUMPRODUCT(OFFSET($AC81,0,0,1,$CB$2),OFFSET(Profiles!$K$28,($Z81-1)*(Profiles!$I$26+1)+CM$4-SSSModel!$C$3+1,0,1,$CB$2)),
     IF(SSSModel!$C$4="ECC",$EA81*$EB81*SUMPRODUCT(OFFSET($AC81,0,MAX(0,CM$4-$DZ81-$CA$4+1),1,MIN($DZ81,CM$4-$CA$4+1)),OFFSET(Escalation!$K$24,($Y81-1)*(Escalation!$I$22+1)+CM$4-SSSModel!$C$3+1,MAX(0,CM$4-$DZ81-$CA$4+1),1,MIN($DZ81,CM$4-$CA$4+1))),
     IF(SSSModel!$C$4="PV",AO81*$EA81*(1+SSSModel!$C$2),
     IF(SSSModel!$C$4="FCR",$EC81*SUM(OFFSET($AC81,0,MAX(CM$4-$AC$4-$DZ81+1,0),1,MIN($DZ81,CM$4-$AC$4+1))),0)))),
SUM($AC81:$BZ81)*
     IF(SSSModel!$C$4="RR",OFFSET(Profiles!$K$2,$Z81,MAX(Profiles!$C$2,AO$4-$W81)),
     IF(SSSModel!$C$4="ECC",$EA81*$EB81*IF(MAX(Escalation!$C$2,AO$4-$W81)&gt;$DZ81-1,0,OFFSET(Escalation!$K$2,$Y81,MAX(Escalation!$C$2,AO$4-$W81))),
     IF(SSSModel!$C$4="PV",IF(CM$4=$W81,$EA81*(1+SSSModel!$C$2),0),
     IF(SSSModel!$C$4="FCR",IF(AND(CM$4&gt;=$W81,OFFSET(Profiles!$K$2,$Z81,MAX(Profiles!$C$2,AO$4-$W81))&gt;0),$EC81,0),0))))))</f>
        <v>0</v>
      </c>
      <c r="CN81" s="135">
        <f ca="1">IF(OR($Z81=0,SSSModel!$C$4="CF"),AP81,
IF(LEFT($V81,3)="ON_",
     IF(SSSModel!$C$4="RR",SUMPRODUCT(OFFSET($AC81,0,0,1,$CB$2),OFFSET(Profiles!$K$28,($Z81-1)*(Profiles!$I$26+1)+CN$4-SSSModel!$C$3+1,0,1,$CB$2)),
     IF(SSSModel!$C$4="ECC",$EA81*$EB81*SUMPRODUCT(OFFSET($AC81,0,MAX(0,CN$4-$DZ81-$CA$4+1),1,MIN($DZ81,CN$4-$CA$4+1)),OFFSET(Escalation!$K$24,($Y81-1)*(Escalation!$I$22+1)+CN$4-SSSModel!$C$3+1,MAX(0,CN$4-$DZ81-$CA$4+1),1,MIN($DZ81,CN$4-$CA$4+1))),
     IF(SSSModel!$C$4="PV",AP81*$EA81*(1+SSSModel!$C$2),
     IF(SSSModel!$C$4="FCR",$EC81*SUM(OFFSET($AC81,0,MAX(CN$4-$AC$4-$DZ81+1,0),1,MIN($DZ81,CN$4-$AC$4+1))),0)))),
SUM($AC81:$BZ81)*
     IF(SSSModel!$C$4="RR",OFFSET(Profiles!$K$2,$Z81,MAX(Profiles!$C$2,AP$4-$W81)),
     IF(SSSModel!$C$4="ECC",$EA81*$EB81*IF(MAX(Escalation!$C$2,AP$4-$W81)&gt;$DZ81-1,0,OFFSET(Escalation!$K$2,$Y81,MAX(Escalation!$C$2,AP$4-$W81))),
     IF(SSSModel!$C$4="PV",IF(CN$4=$W81,$EA81*(1+SSSModel!$C$2),0),
     IF(SSSModel!$C$4="FCR",IF(AND(CN$4&gt;=$W81,OFFSET(Profiles!$K$2,$Z81,MAX(Profiles!$C$2,AP$4-$W81))&gt;0),$EC81,0),0))))))</f>
        <v>0</v>
      </c>
      <c r="CO81" s="135">
        <f ca="1">IF(OR($Z81=0,SSSModel!$C$4="CF"),AQ81,
IF(LEFT($V81,3)="ON_",
     IF(SSSModel!$C$4="RR",SUMPRODUCT(OFFSET($AC81,0,0,1,$CB$2),OFFSET(Profiles!$K$28,($Z81-1)*(Profiles!$I$26+1)+CO$4-SSSModel!$C$3+1,0,1,$CB$2)),
     IF(SSSModel!$C$4="ECC",$EA81*$EB81*SUMPRODUCT(OFFSET($AC81,0,MAX(0,CO$4-$DZ81-$CA$4+1),1,MIN($DZ81,CO$4-$CA$4+1)),OFFSET(Escalation!$K$24,($Y81-1)*(Escalation!$I$22+1)+CO$4-SSSModel!$C$3+1,MAX(0,CO$4-$DZ81-$CA$4+1),1,MIN($DZ81,CO$4-$CA$4+1))),
     IF(SSSModel!$C$4="PV",AQ81*$EA81*(1+SSSModel!$C$2),
     IF(SSSModel!$C$4="FCR",$EC81*SUM(OFFSET($AC81,0,MAX(CO$4-$AC$4-$DZ81+1,0),1,MIN($DZ81,CO$4-$AC$4+1))),0)))),
SUM($AC81:$BZ81)*
     IF(SSSModel!$C$4="RR",OFFSET(Profiles!$K$2,$Z81,MAX(Profiles!$C$2,AQ$4-$W81)),
     IF(SSSModel!$C$4="ECC",$EA81*$EB81*IF(MAX(Escalation!$C$2,AQ$4-$W81)&gt;$DZ81-1,0,OFFSET(Escalation!$K$2,$Y81,MAX(Escalation!$C$2,AQ$4-$W81))),
     IF(SSSModel!$C$4="PV",IF(CO$4=$W81,$EA81*(1+SSSModel!$C$2),0),
     IF(SSSModel!$C$4="FCR",IF(AND(CO$4&gt;=$W81,OFFSET(Profiles!$K$2,$Z81,MAX(Profiles!$C$2,AQ$4-$W81))&gt;0),$EC81,0),0))))))</f>
        <v>0</v>
      </c>
      <c r="CP81" s="135">
        <f ca="1">IF(OR($Z81=0,SSSModel!$C$4="CF"),AR81,
IF(LEFT($V81,3)="ON_",
     IF(SSSModel!$C$4="RR",SUMPRODUCT(OFFSET($AC81,0,0,1,$CB$2),OFFSET(Profiles!$K$28,($Z81-1)*(Profiles!$I$26+1)+CP$4-SSSModel!$C$3+1,0,1,$CB$2)),
     IF(SSSModel!$C$4="ECC",$EA81*$EB81*SUMPRODUCT(OFFSET($AC81,0,MAX(0,CP$4-$DZ81-$CA$4+1),1,MIN($DZ81,CP$4-$CA$4+1)),OFFSET(Escalation!$K$24,($Y81-1)*(Escalation!$I$22+1)+CP$4-SSSModel!$C$3+1,MAX(0,CP$4-$DZ81-$CA$4+1),1,MIN($DZ81,CP$4-$CA$4+1))),
     IF(SSSModel!$C$4="PV",AR81*$EA81*(1+SSSModel!$C$2),
     IF(SSSModel!$C$4="FCR",$EC81*SUM(OFFSET($AC81,0,MAX(CP$4-$AC$4-$DZ81+1,0),1,MIN($DZ81,CP$4-$AC$4+1))),0)))),
SUM($AC81:$BZ81)*
     IF(SSSModel!$C$4="RR",OFFSET(Profiles!$K$2,$Z81,MAX(Profiles!$C$2,AR$4-$W81)),
     IF(SSSModel!$C$4="ECC",$EA81*$EB81*IF(MAX(Escalation!$C$2,AR$4-$W81)&gt;$DZ81-1,0,OFFSET(Escalation!$K$2,$Y81,MAX(Escalation!$C$2,AR$4-$W81))),
     IF(SSSModel!$C$4="PV",IF(CP$4=$W81,$EA81*(1+SSSModel!$C$2),0),
     IF(SSSModel!$C$4="FCR",IF(AND(CP$4&gt;=$W81,OFFSET(Profiles!$K$2,$Z81,MAX(Profiles!$C$2,AR$4-$W81))&gt;0),$EC81,0),0))))))</f>
        <v>0</v>
      </c>
      <c r="CQ81" s="135">
        <f ca="1">IF(OR($Z81=0,SSSModel!$C$4="CF"),AS81,
IF(LEFT($V81,3)="ON_",
     IF(SSSModel!$C$4="RR",SUMPRODUCT(OFFSET($AC81,0,0,1,$CB$2),OFFSET(Profiles!$K$28,($Z81-1)*(Profiles!$I$26+1)+CQ$4-SSSModel!$C$3+1,0,1,$CB$2)),
     IF(SSSModel!$C$4="ECC",$EA81*$EB81*SUMPRODUCT(OFFSET($AC81,0,MAX(0,CQ$4-$DZ81-$CA$4+1),1,MIN($DZ81,CQ$4-$CA$4+1)),OFFSET(Escalation!$K$24,($Y81-1)*(Escalation!$I$22+1)+CQ$4-SSSModel!$C$3+1,MAX(0,CQ$4-$DZ81-$CA$4+1),1,MIN($DZ81,CQ$4-$CA$4+1))),
     IF(SSSModel!$C$4="PV",AS81*$EA81*(1+SSSModel!$C$2),
     IF(SSSModel!$C$4="FCR",$EC81*SUM(OFFSET($AC81,0,MAX(CQ$4-$AC$4-$DZ81+1,0),1,MIN($DZ81,CQ$4-$AC$4+1))),0)))),
SUM($AC81:$BZ81)*
     IF(SSSModel!$C$4="RR",OFFSET(Profiles!$K$2,$Z81,MAX(Profiles!$C$2,AS$4-$W81)),
     IF(SSSModel!$C$4="ECC",$EA81*$EB81*IF(MAX(Escalation!$C$2,AS$4-$W81)&gt;$DZ81-1,0,OFFSET(Escalation!$K$2,$Y81,MAX(Escalation!$C$2,AS$4-$W81))),
     IF(SSSModel!$C$4="PV",IF(CQ$4=$W81,$EA81*(1+SSSModel!$C$2),0),
     IF(SSSModel!$C$4="FCR",IF(AND(CQ$4&gt;=$W81,OFFSET(Profiles!$K$2,$Z81,MAX(Profiles!$C$2,AS$4-$W81))&gt;0),$EC81,0),0))))))</f>
        <v>0</v>
      </c>
      <c r="CR81" s="135">
        <f ca="1">IF(OR($Z81=0,SSSModel!$C$4="CF"),AT81,
IF(LEFT($V81,3)="ON_",
     IF(SSSModel!$C$4="RR",SUMPRODUCT(OFFSET($AC81,0,0,1,$CB$2),OFFSET(Profiles!$K$28,($Z81-1)*(Profiles!$I$26+1)+CR$4-SSSModel!$C$3+1,0,1,$CB$2)),
     IF(SSSModel!$C$4="ECC",$EA81*$EB81*SUMPRODUCT(OFFSET($AC81,0,MAX(0,CR$4-$DZ81-$CA$4+1),1,MIN($DZ81,CR$4-$CA$4+1)),OFFSET(Escalation!$K$24,($Y81-1)*(Escalation!$I$22+1)+CR$4-SSSModel!$C$3+1,MAX(0,CR$4-$DZ81-$CA$4+1),1,MIN($DZ81,CR$4-$CA$4+1))),
     IF(SSSModel!$C$4="PV",AT81*$EA81*(1+SSSModel!$C$2),
     IF(SSSModel!$C$4="FCR",$EC81*SUM(OFFSET($AC81,0,MAX(CR$4-$AC$4-$DZ81+1,0),1,MIN($DZ81,CR$4-$AC$4+1))),0)))),
SUM($AC81:$BZ81)*
     IF(SSSModel!$C$4="RR",OFFSET(Profiles!$K$2,$Z81,MAX(Profiles!$C$2,AT$4-$W81)),
     IF(SSSModel!$C$4="ECC",$EA81*$EB81*IF(MAX(Escalation!$C$2,AT$4-$W81)&gt;$DZ81-1,0,OFFSET(Escalation!$K$2,$Y81,MAX(Escalation!$C$2,AT$4-$W81))),
     IF(SSSModel!$C$4="PV",IF(CR$4=$W81,$EA81*(1+SSSModel!$C$2),0),
     IF(SSSModel!$C$4="FCR",IF(AND(CR$4&gt;=$W81,OFFSET(Profiles!$K$2,$Z81,MAX(Profiles!$C$2,AT$4-$W81))&gt;0),$EC81,0),0))))))</f>
        <v>0</v>
      </c>
      <c r="CS81" s="135">
        <f ca="1">IF(OR($Z81=0,SSSModel!$C$4="CF"),AU81,
IF(LEFT($V81,3)="ON_",
     IF(SSSModel!$C$4="RR",SUMPRODUCT(OFFSET($AC81,0,0,1,$CB$2),OFFSET(Profiles!$K$28,($Z81-1)*(Profiles!$I$26+1)+CS$4-SSSModel!$C$3+1,0,1,$CB$2)),
     IF(SSSModel!$C$4="ECC",$EA81*$EB81*SUMPRODUCT(OFFSET($AC81,0,MAX(0,CS$4-$DZ81-$CA$4+1),1,MIN($DZ81,CS$4-$CA$4+1)),OFFSET(Escalation!$K$24,($Y81-1)*(Escalation!$I$22+1)+CS$4-SSSModel!$C$3+1,MAX(0,CS$4-$DZ81-$CA$4+1),1,MIN($DZ81,CS$4-$CA$4+1))),
     IF(SSSModel!$C$4="PV",AU81*$EA81*(1+SSSModel!$C$2),
     IF(SSSModel!$C$4="FCR",$EC81*SUM(OFFSET($AC81,0,MAX(CS$4-$AC$4-$DZ81+1,0),1,MIN($DZ81,CS$4-$AC$4+1))),0)))),
SUM($AC81:$BZ81)*
     IF(SSSModel!$C$4="RR",OFFSET(Profiles!$K$2,$Z81,MAX(Profiles!$C$2,AU$4-$W81)),
     IF(SSSModel!$C$4="ECC",$EA81*$EB81*IF(MAX(Escalation!$C$2,AU$4-$W81)&gt;$DZ81-1,0,OFFSET(Escalation!$K$2,$Y81,MAX(Escalation!$C$2,AU$4-$W81))),
     IF(SSSModel!$C$4="PV",IF(CS$4=$W81,$EA81*(1+SSSModel!$C$2),0),
     IF(SSSModel!$C$4="FCR",IF(AND(CS$4&gt;=$W81,OFFSET(Profiles!$K$2,$Z81,MAX(Profiles!$C$2,AU$4-$W81))&gt;0),$EC81,0),0))))))</f>
        <v>0</v>
      </c>
      <c r="CT81" s="135">
        <f ca="1">IF(OR($Z81=0,SSSModel!$C$4="CF"),AV81,
IF(LEFT($V81,3)="ON_",
     IF(SSSModel!$C$4="RR",SUMPRODUCT(OFFSET($AC81,0,0,1,$CB$2),OFFSET(Profiles!$K$28,($Z81-1)*(Profiles!$I$26+1)+CT$4-SSSModel!$C$3+1,0,1,$CB$2)),
     IF(SSSModel!$C$4="ECC",$EA81*$EB81*SUMPRODUCT(OFFSET($AC81,0,MAX(0,CT$4-$DZ81-$CA$4+1),1,MIN($DZ81,CT$4-$CA$4+1)),OFFSET(Escalation!$K$24,($Y81-1)*(Escalation!$I$22+1)+CT$4-SSSModel!$C$3+1,MAX(0,CT$4-$DZ81-$CA$4+1),1,MIN($DZ81,CT$4-$CA$4+1))),
     IF(SSSModel!$C$4="PV",AV81*$EA81*(1+SSSModel!$C$2),
     IF(SSSModel!$C$4="FCR",$EC81*SUM(OFFSET($AC81,0,MAX(CT$4-$AC$4-$DZ81+1,0),1,MIN($DZ81,CT$4-$AC$4+1))),0)))),
SUM($AC81:$BZ81)*
     IF(SSSModel!$C$4="RR",OFFSET(Profiles!$K$2,$Z81,MAX(Profiles!$C$2,AV$4-$W81)),
     IF(SSSModel!$C$4="ECC",$EA81*$EB81*IF(MAX(Escalation!$C$2,AV$4-$W81)&gt;$DZ81-1,0,OFFSET(Escalation!$K$2,$Y81,MAX(Escalation!$C$2,AV$4-$W81))),
     IF(SSSModel!$C$4="PV",IF(CT$4=$W81,$EA81*(1+SSSModel!$C$2),0),
     IF(SSSModel!$C$4="FCR",IF(AND(CT$4&gt;=$W81,OFFSET(Profiles!$K$2,$Z81,MAX(Profiles!$C$2,AV$4-$W81))&gt;0),$EC81,0),0))))))</f>
        <v>0</v>
      </c>
      <c r="CU81" s="135">
        <f ca="1">IF(OR($Z81=0,SSSModel!$C$4="CF"),AW81,
IF(LEFT($V81,3)="ON_",
     IF(SSSModel!$C$4="RR",SUMPRODUCT(OFFSET($AC81,0,0,1,$CB$2),OFFSET(Profiles!$K$28,($Z81-1)*(Profiles!$I$26+1)+CU$4-SSSModel!$C$3+1,0,1,$CB$2)),
     IF(SSSModel!$C$4="ECC",$EA81*$EB81*SUMPRODUCT(OFFSET($AC81,0,MAX(0,CU$4-$DZ81-$CA$4+1),1,MIN($DZ81,CU$4-$CA$4+1)),OFFSET(Escalation!$K$24,($Y81-1)*(Escalation!$I$22+1)+CU$4-SSSModel!$C$3+1,MAX(0,CU$4-$DZ81-$CA$4+1),1,MIN($DZ81,CU$4-$CA$4+1))),
     IF(SSSModel!$C$4="PV",AW81*$EA81*(1+SSSModel!$C$2),
     IF(SSSModel!$C$4="FCR",$EC81*SUM(OFFSET($AC81,0,MAX(CU$4-$AC$4-$DZ81+1,0),1,MIN($DZ81,CU$4-$AC$4+1))),0)))),
SUM($AC81:$BZ81)*
     IF(SSSModel!$C$4="RR",OFFSET(Profiles!$K$2,$Z81,MAX(Profiles!$C$2,AW$4-$W81)),
     IF(SSSModel!$C$4="ECC",$EA81*$EB81*IF(MAX(Escalation!$C$2,AW$4-$W81)&gt;$DZ81-1,0,OFFSET(Escalation!$K$2,$Y81,MAX(Escalation!$C$2,AW$4-$W81))),
     IF(SSSModel!$C$4="PV",IF(CU$4=$W81,$EA81*(1+SSSModel!$C$2),0),
     IF(SSSModel!$C$4="FCR",IF(AND(CU$4&gt;=$W81,OFFSET(Profiles!$K$2,$Z81,MAX(Profiles!$C$2,AW$4-$W81))&gt;0),$EC81,0),0))))))</f>
        <v>0</v>
      </c>
      <c r="CV81" s="135">
        <f ca="1">IF(OR($Z81=0,SSSModel!$C$4="CF"),AX81,
IF(LEFT($V81,3)="ON_",
     IF(SSSModel!$C$4="RR",SUMPRODUCT(OFFSET($AC81,0,0,1,$CB$2),OFFSET(Profiles!$K$28,($Z81-1)*(Profiles!$I$26+1)+CV$4-SSSModel!$C$3+1,0,1,$CB$2)),
     IF(SSSModel!$C$4="ECC",$EA81*$EB81*SUMPRODUCT(OFFSET($AC81,0,MAX(0,CV$4-$DZ81-$CA$4+1),1,MIN($DZ81,CV$4-$CA$4+1)),OFFSET(Escalation!$K$24,($Y81-1)*(Escalation!$I$22+1)+CV$4-SSSModel!$C$3+1,MAX(0,CV$4-$DZ81-$CA$4+1),1,MIN($DZ81,CV$4-$CA$4+1))),
     IF(SSSModel!$C$4="PV",AX81*$EA81*(1+SSSModel!$C$2),
     IF(SSSModel!$C$4="FCR",$EC81*SUM(OFFSET($AC81,0,MAX(CV$4-$AC$4-$DZ81+1,0),1,MIN($DZ81,CV$4-$AC$4+1))),0)))),
SUM($AC81:$BZ81)*
     IF(SSSModel!$C$4="RR",OFFSET(Profiles!$K$2,$Z81,MAX(Profiles!$C$2,AX$4-$W81)),
     IF(SSSModel!$C$4="ECC",$EA81*$EB81*IF(MAX(Escalation!$C$2,AX$4-$W81)&gt;$DZ81-1,0,OFFSET(Escalation!$K$2,$Y81,MAX(Escalation!$C$2,AX$4-$W81))),
     IF(SSSModel!$C$4="PV",IF(CV$4=$W81,$EA81*(1+SSSModel!$C$2),0),
     IF(SSSModel!$C$4="FCR",IF(AND(CV$4&gt;=$W81,OFFSET(Profiles!$K$2,$Z81,MAX(Profiles!$C$2,AX$4-$W81))&gt;0),$EC81,0),0))))))</f>
        <v>0</v>
      </c>
      <c r="CW81" s="135">
        <f ca="1">IF(OR($Z81=0,SSSModel!$C$4="CF"),AY81,
IF(LEFT($V81,3)="ON_",
     IF(SSSModel!$C$4="RR",SUMPRODUCT(OFFSET($AC81,0,0,1,$CB$2),OFFSET(Profiles!$K$28,($Z81-1)*(Profiles!$I$26+1)+CW$4-SSSModel!$C$3+1,0,1,$CB$2)),
     IF(SSSModel!$C$4="ECC",$EA81*$EB81*SUMPRODUCT(OFFSET($AC81,0,MAX(0,CW$4-$DZ81-$CA$4+1),1,MIN($DZ81,CW$4-$CA$4+1)),OFFSET(Escalation!$K$24,($Y81-1)*(Escalation!$I$22+1)+CW$4-SSSModel!$C$3+1,MAX(0,CW$4-$DZ81-$CA$4+1),1,MIN($DZ81,CW$4-$CA$4+1))),
     IF(SSSModel!$C$4="PV",AY81*$EA81*(1+SSSModel!$C$2),
     IF(SSSModel!$C$4="FCR",$EC81*SUM(OFFSET($AC81,0,MAX(CW$4-$AC$4-$DZ81+1,0),1,MIN($DZ81,CW$4-$AC$4+1))),0)))),
SUM($AC81:$BZ81)*
     IF(SSSModel!$C$4="RR",OFFSET(Profiles!$K$2,$Z81,MAX(Profiles!$C$2,AY$4-$W81)),
     IF(SSSModel!$C$4="ECC",$EA81*$EB81*IF(MAX(Escalation!$C$2,AY$4-$W81)&gt;$DZ81-1,0,OFFSET(Escalation!$K$2,$Y81,MAX(Escalation!$C$2,AY$4-$W81))),
     IF(SSSModel!$C$4="PV",IF(CW$4=$W81,$EA81*(1+SSSModel!$C$2),0),
     IF(SSSModel!$C$4="FCR",IF(AND(CW$4&gt;=$W81,OFFSET(Profiles!$K$2,$Z81,MAX(Profiles!$C$2,AY$4-$W81))&gt;0),$EC81,0),0))))))</f>
        <v>0</v>
      </c>
      <c r="CX81" s="135">
        <f ca="1">IF(OR($Z81=0,SSSModel!$C$4="CF"),AZ81,
IF(LEFT($V81,3)="ON_",
     IF(SSSModel!$C$4="RR",SUMPRODUCT(OFFSET($AC81,0,0,1,$CB$2),OFFSET(Profiles!$K$28,($Z81-1)*(Profiles!$I$26+1)+CX$4-SSSModel!$C$3+1,0,1,$CB$2)),
     IF(SSSModel!$C$4="ECC",$EA81*$EB81*SUMPRODUCT(OFFSET($AC81,0,MAX(0,CX$4-$DZ81-$CA$4+1),1,MIN($DZ81,CX$4-$CA$4+1)),OFFSET(Escalation!$K$24,($Y81-1)*(Escalation!$I$22+1)+CX$4-SSSModel!$C$3+1,MAX(0,CX$4-$DZ81-$CA$4+1),1,MIN($DZ81,CX$4-$CA$4+1))),
     IF(SSSModel!$C$4="PV",AZ81*$EA81*(1+SSSModel!$C$2),
     IF(SSSModel!$C$4="FCR",$EC81*SUM(OFFSET($AC81,0,MAX(CX$4-$AC$4-$DZ81+1,0),1,MIN($DZ81,CX$4-$AC$4+1))),0)))),
SUM($AC81:$BZ81)*
     IF(SSSModel!$C$4="RR",OFFSET(Profiles!$K$2,$Z81,MAX(Profiles!$C$2,AZ$4-$W81)),
     IF(SSSModel!$C$4="ECC",$EA81*$EB81*IF(MAX(Escalation!$C$2,AZ$4-$W81)&gt;$DZ81-1,0,OFFSET(Escalation!$K$2,$Y81,MAX(Escalation!$C$2,AZ$4-$W81))),
     IF(SSSModel!$C$4="PV",IF(CX$4=$W81,$EA81*(1+SSSModel!$C$2),0),
     IF(SSSModel!$C$4="FCR",IF(AND(CX$4&gt;=$W81,OFFSET(Profiles!$K$2,$Z81,MAX(Profiles!$C$2,AZ$4-$W81))&gt;0),$EC81,0),0))))))</f>
        <v>0</v>
      </c>
      <c r="CY81" s="135">
        <f ca="1">IF(OR($Z81=0,SSSModel!$C$4="CF"),BA81,
IF(LEFT($V81,3)="ON_",
     IF(SSSModel!$C$4="RR",SUMPRODUCT(OFFSET($AC81,0,0,1,$CB$2),OFFSET(Profiles!$K$28,($Z81-1)*(Profiles!$I$26+1)+CY$4-SSSModel!$C$3+1,0,1,$CB$2)),
     IF(SSSModel!$C$4="ECC",$EA81*$EB81*SUMPRODUCT(OFFSET($AC81,0,MAX(0,CY$4-$DZ81-$CA$4+1),1,MIN($DZ81,CY$4-$CA$4+1)),OFFSET(Escalation!$K$24,($Y81-1)*(Escalation!$I$22+1)+CY$4-SSSModel!$C$3+1,MAX(0,CY$4-$DZ81-$CA$4+1),1,MIN($DZ81,CY$4-$CA$4+1))),
     IF(SSSModel!$C$4="PV",BA81*$EA81*(1+SSSModel!$C$2),
     IF(SSSModel!$C$4="FCR",$EC81*SUM(OFFSET($AC81,0,MAX(CY$4-$AC$4-$DZ81+1,0),1,MIN($DZ81,CY$4-$AC$4+1))),0)))),
SUM($AC81:$BZ81)*
     IF(SSSModel!$C$4="RR",OFFSET(Profiles!$K$2,$Z81,MAX(Profiles!$C$2,BA$4-$W81)),
     IF(SSSModel!$C$4="ECC",$EA81*$EB81*IF(MAX(Escalation!$C$2,BA$4-$W81)&gt;$DZ81-1,0,OFFSET(Escalation!$K$2,$Y81,MAX(Escalation!$C$2,BA$4-$W81))),
     IF(SSSModel!$C$4="PV",IF(CY$4=$W81,$EA81*(1+SSSModel!$C$2),0),
     IF(SSSModel!$C$4="FCR",IF(AND(CY$4&gt;=$W81,OFFSET(Profiles!$K$2,$Z81,MAX(Profiles!$C$2,BA$4-$W81))&gt;0),$EC81,0),0))))))</f>
        <v>0</v>
      </c>
      <c r="CZ81" s="135">
        <f ca="1">IF(OR($Z81=0,SSSModel!$C$4="CF"),BB81,
IF(LEFT($V81,3)="ON_",
     IF(SSSModel!$C$4="RR",SUMPRODUCT(OFFSET($AC81,0,0,1,$CB$2),OFFSET(Profiles!$K$28,($Z81-1)*(Profiles!$I$26+1)+CZ$4-SSSModel!$C$3+1,0,1,$CB$2)),
     IF(SSSModel!$C$4="ECC",$EA81*$EB81*SUMPRODUCT(OFFSET($AC81,0,MAX(0,CZ$4-$DZ81-$CA$4+1),1,MIN($DZ81,CZ$4-$CA$4+1)),OFFSET(Escalation!$K$24,($Y81-1)*(Escalation!$I$22+1)+CZ$4-SSSModel!$C$3+1,MAX(0,CZ$4-$DZ81-$CA$4+1),1,MIN($DZ81,CZ$4-$CA$4+1))),
     IF(SSSModel!$C$4="PV",BB81*$EA81*(1+SSSModel!$C$2),
     IF(SSSModel!$C$4="FCR",$EC81*SUM(OFFSET($AC81,0,MAX(CZ$4-$AC$4-$DZ81+1,0),1,MIN($DZ81,CZ$4-$AC$4+1))),0)))),
SUM($AC81:$BZ81)*
     IF(SSSModel!$C$4="RR",OFFSET(Profiles!$K$2,$Z81,MAX(Profiles!$C$2,BB$4-$W81)),
     IF(SSSModel!$C$4="ECC",$EA81*$EB81*IF(MAX(Escalation!$C$2,BB$4-$W81)&gt;$DZ81-1,0,OFFSET(Escalation!$K$2,$Y81,MAX(Escalation!$C$2,BB$4-$W81))),
     IF(SSSModel!$C$4="PV",IF(CZ$4=$W81,$EA81*(1+SSSModel!$C$2),0),
     IF(SSSModel!$C$4="FCR",IF(AND(CZ$4&gt;=$W81,OFFSET(Profiles!$K$2,$Z81,MAX(Profiles!$C$2,BB$4-$W81))&gt;0),$EC81,0),0))))))</f>
        <v>0</v>
      </c>
      <c r="DA81" s="135">
        <f ca="1">IF(OR($Z81=0,SSSModel!$C$4="CF"),BC81,
IF(LEFT($V81,3)="ON_",
     IF(SSSModel!$C$4="RR",SUMPRODUCT(OFFSET($AC81,0,0,1,$CB$2),OFFSET(Profiles!$K$28,($Z81-1)*(Profiles!$I$26+1)+DA$4-SSSModel!$C$3+1,0,1,$CB$2)),
     IF(SSSModel!$C$4="ECC",$EA81*$EB81*SUMPRODUCT(OFFSET($AC81,0,MAX(0,DA$4-$DZ81-$CA$4+1),1,MIN($DZ81,DA$4-$CA$4+1)),OFFSET(Escalation!$K$24,($Y81-1)*(Escalation!$I$22+1)+DA$4-SSSModel!$C$3+1,MAX(0,DA$4-$DZ81-$CA$4+1),1,MIN($DZ81,DA$4-$CA$4+1))),
     IF(SSSModel!$C$4="PV",BC81*$EA81*(1+SSSModel!$C$2),
     IF(SSSModel!$C$4="FCR",$EC81*SUM(OFFSET($AC81,0,MAX(DA$4-$AC$4-$DZ81+1,0),1,MIN($DZ81,DA$4-$AC$4+1))),0)))),
SUM($AC81:$BZ81)*
     IF(SSSModel!$C$4="RR",OFFSET(Profiles!$K$2,$Z81,MAX(Profiles!$C$2,BC$4-$W81)),
     IF(SSSModel!$C$4="ECC",$EA81*$EB81*IF(MAX(Escalation!$C$2,BC$4-$W81)&gt;$DZ81-1,0,OFFSET(Escalation!$K$2,$Y81,MAX(Escalation!$C$2,BC$4-$W81))),
     IF(SSSModel!$C$4="PV",IF(DA$4=$W81,$EA81*(1+SSSModel!$C$2),0),
     IF(SSSModel!$C$4="FCR",IF(AND(DA$4&gt;=$W81,OFFSET(Profiles!$K$2,$Z81,MAX(Profiles!$C$2,BC$4-$W81))&gt;0),$EC81,0),0))))))</f>
        <v>0</v>
      </c>
      <c r="DB81" s="135">
        <f ca="1">IF(OR($Z81=0,SSSModel!$C$4="CF"),BD81,
IF(LEFT($V81,3)="ON_",
     IF(SSSModel!$C$4="RR",SUMPRODUCT(OFFSET($AC81,0,0,1,$CB$2),OFFSET(Profiles!$K$28,($Z81-1)*(Profiles!$I$26+1)+DB$4-SSSModel!$C$3+1,0,1,$CB$2)),
     IF(SSSModel!$C$4="ECC",$EA81*$EB81*SUMPRODUCT(OFFSET($AC81,0,MAX(0,DB$4-$DZ81-$CA$4+1),1,MIN($DZ81,DB$4-$CA$4+1)),OFFSET(Escalation!$K$24,($Y81-1)*(Escalation!$I$22+1)+DB$4-SSSModel!$C$3+1,MAX(0,DB$4-$DZ81-$CA$4+1),1,MIN($DZ81,DB$4-$CA$4+1))),
     IF(SSSModel!$C$4="PV",BD81*$EA81*(1+SSSModel!$C$2),
     IF(SSSModel!$C$4="FCR",$EC81*SUM(OFFSET($AC81,0,MAX(DB$4-$AC$4-$DZ81+1,0),1,MIN($DZ81,DB$4-$AC$4+1))),0)))),
SUM($AC81:$BZ81)*
     IF(SSSModel!$C$4="RR",OFFSET(Profiles!$K$2,$Z81,MAX(Profiles!$C$2,BD$4-$W81)),
     IF(SSSModel!$C$4="ECC",$EA81*$EB81*IF(MAX(Escalation!$C$2,BD$4-$W81)&gt;$DZ81-1,0,OFFSET(Escalation!$K$2,$Y81,MAX(Escalation!$C$2,BD$4-$W81))),
     IF(SSSModel!$C$4="PV",IF(DB$4=$W81,$EA81*(1+SSSModel!$C$2),0),
     IF(SSSModel!$C$4="FCR",IF(AND(DB$4&gt;=$W81,OFFSET(Profiles!$K$2,$Z81,MAX(Profiles!$C$2,BD$4-$W81))&gt;0),$EC81,0),0))))))</f>
        <v>0</v>
      </c>
      <c r="DC81" s="135">
        <f ca="1">IF(OR($Z81=0,SSSModel!$C$4="CF"),BE81,
IF(LEFT($V81,3)="ON_",
     IF(SSSModel!$C$4="RR",SUMPRODUCT(OFFSET($AC81,0,0,1,$CB$2),OFFSET(Profiles!$K$28,($Z81-1)*(Profiles!$I$26+1)+DC$4-SSSModel!$C$3+1,0,1,$CB$2)),
     IF(SSSModel!$C$4="ECC",$EA81*$EB81*SUMPRODUCT(OFFSET($AC81,0,MAX(0,DC$4-$DZ81-$CA$4+1),1,MIN($DZ81,DC$4-$CA$4+1)),OFFSET(Escalation!$K$24,($Y81-1)*(Escalation!$I$22+1)+DC$4-SSSModel!$C$3+1,MAX(0,DC$4-$DZ81-$CA$4+1),1,MIN($DZ81,DC$4-$CA$4+1))),
     IF(SSSModel!$C$4="PV",BE81*$EA81*(1+SSSModel!$C$2),
     IF(SSSModel!$C$4="FCR",$EC81*SUM(OFFSET($AC81,0,MAX(DC$4-$AC$4-$DZ81+1,0),1,MIN($DZ81,DC$4-$AC$4+1))),0)))),
SUM($AC81:$BZ81)*
     IF(SSSModel!$C$4="RR",OFFSET(Profiles!$K$2,$Z81,MAX(Profiles!$C$2,BE$4-$W81)),
     IF(SSSModel!$C$4="ECC",$EA81*$EB81*IF(MAX(Escalation!$C$2,BE$4-$W81)&gt;$DZ81-1,0,OFFSET(Escalation!$K$2,$Y81,MAX(Escalation!$C$2,BE$4-$W81))),
     IF(SSSModel!$C$4="PV",IF(DC$4=$W81,$EA81*(1+SSSModel!$C$2),0),
     IF(SSSModel!$C$4="FCR",IF(AND(DC$4&gt;=$W81,OFFSET(Profiles!$K$2,$Z81,MAX(Profiles!$C$2,BE$4-$W81))&gt;0),$EC81,0),0))))))</f>
        <v>0</v>
      </c>
      <c r="DD81" s="135">
        <f ca="1">IF(OR($Z81=0,SSSModel!$C$4="CF"),BF81,
IF(LEFT($V81,3)="ON_",
     IF(SSSModel!$C$4="RR",SUMPRODUCT(OFFSET($AC81,0,0,1,$CB$2),OFFSET(Profiles!$K$28,($Z81-1)*(Profiles!$I$26+1)+DD$4-SSSModel!$C$3+1,0,1,$CB$2)),
     IF(SSSModel!$C$4="ECC",$EA81*$EB81*SUMPRODUCT(OFFSET($AC81,0,MAX(0,DD$4-$DZ81-$CA$4+1),1,MIN($DZ81,DD$4-$CA$4+1)),OFFSET(Escalation!$K$24,($Y81-1)*(Escalation!$I$22+1)+DD$4-SSSModel!$C$3+1,MAX(0,DD$4-$DZ81-$CA$4+1),1,MIN($DZ81,DD$4-$CA$4+1))),
     IF(SSSModel!$C$4="PV",BF81*$EA81*(1+SSSModel!$C$2),
     IF(SSSModel!$C$4="FCR",$EC81*SUM(OFFSET($AC81,0,MAX(DD$4-$AC$4-$DZ81+1,0),1,MIN($DZ81,DD$4-$AC$4+1))),0)))),
SUM($AC81:$BZ81)*
     IF(SSSModel!$C$4="RR",OFFSET(Profiles!$K$2,$Z81,MAX(Profiles!$C$2,BF$4-$W81)),
     IF(SSSModel!$C$4="ECC",$EA81*$EB81*IF(MAX(Escalation!$C$2,BF$4-$W81)&gt;$DZ81-1,0,OFFSET(Escalation!$K$2,$Y81,MAX(Escalation!$C$2,BF$4-$W81))),
     IF(SSSModel!$C$4="PV",IF(DD$4=$W81,$EA81*(1+SSSModel!$C$2),0),
     IF(SSSModel!$C$4="FCR",IF(AND(DD$4&gt;=$W81,OFFSET(Profiles!$K$2,$Z81,MAX(Profiles!$C$2,BF$4-$W81))&gt;0),$EC81,0),0))))))</f>
        <v>0</v>
      </c>
      <c r="DE81" s="135">
        <f ca="1">IF(OR($Z81=0,SSSModel!$C$4="CF"),BG81,
IF(LEFT($V81,3)="ON_",
     IF(SSSModel!$C$4="RR",SUMPRODUCT(OFFSET($AC81,0,0,1,$CB$2),OFFSET(Profiles!$K$28,($Z81-1)*(Profiles!$I$26+1)+DE$4-SSSModel!$C$3+1,0,1,$CB$2)),
     IF(SSSModel!$C$4="ECC",$EA81*$EB81*SUMPRODUCT(OFFSET($AC81,0,MAX(0,DE$4-$DZ81-$CA$4+1),1,MIN($DZ81,DE$4-$CA$4+1)),OFFSET(Escalation!$K$24,($Y81-1)*(Escalation!$I$22+1)+DE$4-SSSModel!$C$3+1,MAX(0,DE$4-$DZ81-$CA$4+1),1,MIN($DZ81,DE$4-$CA$4+1))),
     IF(SSSModel!$C$4="PV",BG81*$EA81*(1+SSSModel!$C$2),
     IF(SSSModel!$C$4="FCR",$EC81*SUM(OFFSET($AC81,0,MAX(DE$4-$AC$4-$DZ81+1,0),1,MIN($DZ81,DE$4-$AC$4+1))),0)))),
SUM($AC81:$BZ81)*
     IF(SSSModel!$C$4="RR",OFFSET(Profiles!$K$2,$Z81,MAX(Profiles!$C$2,BG$4-$W81)),
     IF(SSSModel!$C$4="ECC",$EA81*$EB81*IF(MAX(Escalation!$C$2,BG$4-$W81)&gt;$DZ81-1,0,OFFSET(Escalation!$K$2,$Y81,MAX(Escalation!$C$2,BG$4-$W81))),
     IF(SSSModel!$C$4="PV",IF(DE$4=$W81,$EA81*(1+SSSModel!$C$2),0),
     IF(SSSModel!$C$4="FCR",IF(AND(DE$4&gt;=$W81,OFFSET(Profiles!$K$2,$Z81,MAX(Profiles!$C$2,BG$4-$W81))&gt;0),$EC81,0),0))))))</f>
        <v>0</v>
      </c>
      <c r="DF81" s="135">
        <f ca="1">IF(OR($Z81=0,SSSModel!$C$4="CF"),BH81,
IF(LEFT($V81,3)="ON_",
     IF(SSSModel!$C$4="RR",SUMPRODUCT(OFFSET($AC81,0,0,1,$CB$2),OFFSET(Profiles!$K$28,($Z81-1)*(Profiles!$I$26+1)+DF$4-SSSModel!$C$3+1,0,1,$CB$2)),
     IF(SSSModel!$C$4="ECC",$EA81*$EB81*SUMPRODUCT(OFFSET($AC81,0,MAX(0,DF$4-$DZ81-$CA$4+1),1,MIN($DZ81,DF$4-$CA$4+1)),OFFSET(Escalation!$K$24,($Y81-1)*(Escalation!$I$22+1)+DF$4-SSSModel!$C$3+1,MAX(0,DF$4-$DZ81-$CA$4+1),1,MIN($DZ81,DF$4-$CA$4+1))),
     IF(SSSModel!$C$4="PV",BH81*$EA81*(1+SSSModel!$C$2),
     IF(SSSModel!$C$4="FCR",$EC81*SUM(OFFSET($AC81,0,MAX(DF$4-$AC$4-$DZ81+1,0),1,MIN($DZ81,DF$4-$AC$4+1))),0)))),
SUM($AC81:$BZ81)*
     IF(SSSModel!$C$4="RR",OFFSET(Profiles!$K$2,$Z81,MAX(Profiles!$C$2,BH$4-$W81)),
     IF(SSSModel!$C$4="ECC",$EA81*$EB81*IF(MAX(Escalation!$C$2,BH$4-$W81)&gt;$DZ81-1,0,OFFSET(Escalation!$K$2,$Y81,MAX(Escalation!$C$2,BH$4-$W81))),
     IF(SSSModel!$C$4="PV",IF(DF$4=$W81,$EA81*(1+SSSModel!$C$2),0),
     IF(SSSModel!$C$4="FCR",IF(AND(DF$4&gt;=$W81,OFFSET(Profiles!$K$2,$Z81,MAX(Profiles!$C$2,BH$4-$W81))&gt;0),$EC81,0),0))))))</f>
        <v>0</v>
      </c>
      <c r="DG81" s="135">
        <f ca="1">IF(OR($Z81=0,SSSModel!$C$4="CF"),BI81,
IF(LEFT($V81,3)="ON_",
     IF(SSSModel!$C$4="RR",SUMPRODUCT(OFFSET($AC81,0,0,1,$CB$2),OFFSET(Profiles!$K$28,($Z81-1)*(Profiles!$I$26+1)+DG$4-SSSModel!$C$3+1,0,1,$CB$2)),
     IF(SSSModel!$C$4="ECC",$EA81*$EB81*SUMPRODUCT(OFFSET($AC81,0,MAX(0,DG$4-$DZ81-$CA$4+1),1,MIN($DZ81,DG$4-$CA$4+1)),OFFSET(Escalation!$K$24,($Y81-1)*(Escalation!$I$22+1)+DG$4-SSSModel!$C$3+1,MAX(0,DG$4-$DZ81-$CA$4+1),1,MIN($DZ81,DG$4-$CA$4+1))),
     IF(SSSModel!$C$4="PV",BI81*$EA81*(1+SSSModel!$C$2),
     IF(SSSModel!$C$4="FCR",$EC81*SUM(OFFSET($AC81,0,MAX(DG$4-$AC$4-$DZ81+1,0),1,MIN($DZ81,DG$4-$AC$4+1))),0)))),
SUM($AC81:$BZ81)*
     IF(SSSModel!$C$4="RR",OFFSET(Profiles!$K$2,$Z81,MAX(Profiles!$C$2,BI$4-$W81)),
     IF(SSSModel!$C$4="ECC",$EA81*$EB81*IF(MAX(Escalation!$C$2,BI$4-$W81)&gt;$DZ81-1,0,OFFSET(Escalation!$K$2,$Y81,MAX(Escalation!$C$2,BI$4-$W81))),
     IF(SSSModel!$C$4="PV",IF(DG$4=$W81,$EA81*(1+SSSModel!$C$2),0),
     IF(SSSModel!$C$4="FCR",IF(AND(DG$4&gt;=$W81,OFFSET(Profiles!$K$2,$Z81,MAX(Profiles!$C$2,BI$4-$W81))&gt;0),$EC81,0),0))))))</f>
        <v>0</v>
      </c>
      <c r="DH81" s="135">
        <f ca="1">IF(OR($Z81=0,SSSModel!$C$4="CF"),BJ81,
IF(LEFT($V81,3)="ON_",
     IF(SSSModel!$C$4="RR",SUMPRODUCT(OFFSET($AC81,0,0,1,$CB$2),OFFSET(Profiles!$K$28,($Z81-1)*(Profiles!$I$26+1)+DH$4-SSSModel!$C$3+1,0,1,$CB$2)),
     IF(SSSModel!$C$4="ECC",$EA81*$EB81*SUMPRODUCT(OFFSET($AC81,0,MAX(0,DH$4-$DZ81-$CA$4+1),1,MIN($DZ81,DH$4-$CA$4+1)),OFFSET(Escalation!$K$24,($Y81-1)*(Escalation!$I$22+1)+DH$4-SSSModel!$C$3+1,MAX(0,DH$4-$DZ81-$CA$4+1),1,MIN($DZ81,DH$4-$CA$4+1))),
     IF(SSSModel!$C$4="PV",BJ81*$EA81*(1+SSSModel!$C$2),
     IF(SSSModel!$C$4="FCR",$EC81*SUM(OFFSET($AC81,0,MAX(DH$4-$AC$4-$DZ81+1,0),1,MIN($DZ81,DH$4-$AC$4+1))),0)))),
SUM($AC81:$BZ81)*
     IF(SSSModel!$C$4="RR",OFFSET(Profiles!$K$2,$Z81,MAX(Profiles!$C$2,BJ$4-$W81)),
     IF(SSSModel!$C$4="ECC",$EA81*$EB81*IF(MAX(Escalation!$C$2,BJ$4-$W81)&gt;$DZ81-1,0,OFFSET(Escalation!$K$2,$Y81,MAX(Escalation!$C$2,BJ$4-$W81))),
     IF(SSSModel!$C$4="PV",IF(DH$4=$W81,$EA81*(1+SSSModel!$C$2),0),
     IF(SSSModel!$C$4="FCR",IF(AND(DH$4&gt;=$W81,OFFSET(Profiles!$K$2,$Z81,MAX(Profiles!$C$2,BJ$4-$W81))&gt;0),$EC81,0),0))))))</f>
        <v>0</v>
      </c>
      <c r="DI81" s="135">
        <f ca="1">IF(OR($Z81=0,SSSModel!$C$4="CF"),BK81,
IF(LEFT($V81,3)="ON_",
     IF(SSSModel!$C$4="RR",SUMPRODUCT(OFFSET($AC81,0,0,1,$CB$2),OFFSET(Profiles!$K$28,($Z81-1)*(Profiles!$I$26+1)+DI$4-SSSModel!$C$3+1,0,1,$CB$2)),
     IF(SSSModel!$C$4="ECC",$EA81*$EB81*SUMPRODUCT(OFFSET($AC81,0,MAX(0,DI$4-$DZ81-$CA$4+1),1,MIN($DZ81,DI$4-$CA$4+1)),OFFSET(Escalation!$K$24,($Y81-1)*(Escalation!$I$22+1)+DI$4-SSSModel!$C$3+1,MAX(0,DI$4-$DZ81-$CA$4+1),1,MIN($DZ81,DI$4-$CA$4+1))),
     IF(SSSModel!$C$4="PV",BK81*$EA81*(1+SSSModel!$C$2),
     IF(SSSModel!$C$4="FCR",$EC81*SUM(OFFSET($AC81,0,MAX(DI$4-$AC$4-$DZ81+1,0),1,MIN($DZ81,DI$4-$AC$4+1))),0)))),
SUM($AC81:$BZ81)*
     IF(SSSModel!$C$4="RR",OFFSET(Profiles!$K$2,$Z81,MAX(Profiles!$C$2,BK$4-$W81)),
     IF(SSSModel!$C$4="ECC",$EA81*$EB81*IF(MAX(Escalation!$C$2,BK$4-$W81)&gt;$DZ81-1,0,OFFSET(Escalation!$K$2,$Y81,MAX(Escalation!$C$2,BK$4-$W81))),
     IF(SSSModel!$C$4="PV",IF(DI$4=$W81,$EA81*(1+SSSModel!$C$2),0),
     IF(SSSModel!$C$4="FCR",IF(AND(DI$4&gt;=$W81,OFFSET(Profiles!$K$2,$Z81,MAX(Profiles!$C$2,BK$4-$W81))&gt;0),$EC81,0),0))))))</f>
        <v>0</v>
      </c>
      <c r="DJ81" s="135">
        <f ca="1">IF(OR($Z81=0,SSSModel!$C$4="CF"),BL81,
IF(LEFT($V81,3)="ON_",
     IF(SSSModel!$C$4="RR",SUMPRODUCT(OFFSET($AC81,0,0,1,$CB$2),OFFSET(Profiles!$K$28,($Z81-1)*(Profiles!$I$26+1)+DJ$4-SSSModel!$C$3+1,0,1,$CB$2)),
     IF(SSSModel!$C$4="ECC",$EA81*$EB81*SUMPRODUCT(OFFSET($AC81,0,MAX(0,DJ$4-$DZ81-$CA$4+1),1,MIN($DZ81,DJ$4-$CA$4+1)),OFFSET(Escalation!$K$24,($Y81-1)*(Escalation!$I$22+1)+DJ$4-SSSModel!$C$3+1,MAX(0,DJ$4-$DZ81-$CA$4+1),1,MIN($DZ81,DJ$4-$CA$4+1))),
     IF(SSSModel!$C$4="PV",BL81*$EA81*(1+SSSModel!$C$2),
     IF(SSSModel!$C$4="FCR",$EC81*SUM(OFFSET($AC81,0,MAX(DJ$4-$AC$4-$DZ81+1,0),1,MIN($DZ81,DJ$4-$AC$4+1))),0)))),
SUM($AC81:$BZ81)*
     IF(SSSModel!$C$4="RR",OFFSET(Profiles!$K$2,$Z81,MAX(Profiles!$C$2,BL$4-$W81)),
     IF(SSSModel!$C$4="ECC",$EA81*$EB81*IF(MAX(Escalation!$C$2,BL$4-$W81)&gt;$DZ81-1,0,OFFSET(Escalation!$K$2,$Y81,MAX(Escalation!$C$2,BL$4-$W81))),
     IF(SSSModel!$C$4="PV",IF(DJ$4=$W81,$EA81*(1+SSSModel!$C$2),0),
     IF(SSSModel!$C$4="FCR",IF(AND(DJ$4&gt;=$W81,OFFSET(Profiles!$K$2,$Z81,MAX(Profiles!$C$2,BL$4-$W81))&gt;0),$EC81,0),0))))))</f>
        <v>0</v>
      </c>
      <c r="DK81" s="135">
        <f ca="1">IF(OR($Z81=0,SSSModel!$C$4="CF"),BM81,
IF(LEFT($V81,3)="ON_",
     IF(SSSModel!$C$4="RR",SUMPRODUCT(OFFSET($AC81,0,0,1,$CB$2),OFFSET(Profiles!$K$28,($Z81-1)*(Profiles!$I$26+1)+DK$4-SSSModel!$C$3+1,0,1,$CB$2)),
     IF(SSSModel!$C$4="ECC",$EA81*$EB81*SUMPRODUCT(OFFSET($AC81,0,MAX(0,DK$4-$DZ81-$CA$4+1),1,MIN($DZ81,DK$4-$CA$4+1)),OFFSET(Escalation!$K$24,($Y81-1)*(Escalation!$I$22+1)+DK$4-SSSModel!$C$3+1,MAX(0,DK$4-$DZ81-$CA$4+1),1,MIN($DZ81,DK$4-$CA$4+1))),
     IF(SSSModel!$C$4="PV",BM81*$EA81*(1+SSSModel!$C$2),
     IF(SSSModel!$C$4="FCR",$EC81*SUM(OFFSET($AC81,0,MAX(DK$4-$AC$4-$DZ81+1,0),1,MIN($DZ81,DK$4-$AC$4+1))),0)))),
SUM($AC81:$BZ81)*
     IF(SSSModel!$C$4="RR",OFFSET(Profiles!$K$2,$Z81,MAX(Profiles!$C$2,BM$4-$W81)),
     IF(SSSModel!$C$4="ECC",$EA81*$EB81*IF(MAX(Escalation!$C$2,BM$4-$W81)&gt;$DZ81-1,0,OFFSET(Escalation!$K$2,$Y81,MAX(Escalation!$C$2,BM$4-$W81))),
     IF(SSSModel!$C$4="PV",IF(DK$4=$W81,$EA81*(1+SSSModel!$C$2),0),
     IF(SSSModel!$C$4="FCR",IF(AND(DK$4&gt;=$W81,OFFSET(Profiles!$K$2,$Z81,MAX(Profiles!$C$2,BM$4-$W81))&gt;0),$EC81,0),0))))))</f>
        <v>0</v>
      </c>
      <c r="DL81" s="135">
        <f ca="1">IF(OR($Z81=0,SSSModel!$C$4="CF"),BN81,
IF(LEFT($V81,3)="ON_",
     IF(SSSModel!$C$4="RR",SUMPRODUCT(OFFSET($AC81,0,0,1,$CB$2),OFFSET(Profiles!$K$28,($Z81-1)*(Profiles!$I$26+1)+DL$4-SSSModel!$C$3+1,0,1,$CB$2)),
     IF(SSSModel!$C$4="ECC",$EA81*$EB81*SUMPRODUCT(OFFSET($AC81,0,MAX(0,DL$4-$DZ81-$CA$4+1),1,MIN($DZ81,DL$4-$CA$4+1)),OFFSET(Escalation!$K$24,($Y81-1)*(Escalation!$I$22+1)+DL$4-SSSModel!$C$3+1,MAX(0,DL$4-$DZ81-$CA$4+1),1,MIN($DZ81,DL$4-$CA$4+1))),
     IF(SSSModel!$C$4="PV",BN81*$EA81*(1+SSSModel!$C$2),
     IF(SSSModel!$C$4="FCR",$EC81*SUM(OFFSET($AC81,0,MAX(DL$4-$AC$4-$DZ81+1,0),1,MIN($DZ81,DL$4-$AC$4+1))),0)))),
SUM($AC81:$BZ81)*
     IF(SSSModel!$C$4="RR",OFFSET(Profiles!$K$2,$Z81,MAX(Profiles!$C$2,BN$4-$W81)),
     IF(SSSModel!$C$4="ECC",$EA81*$EB81*IF(MAX(Escalation!$C$2,BN$4-$W81)&gt;$DZ81-1,0,OFFSET(Escalation!$K$2,$Y81,MAX(Escalation!$C$2,BN$4-$W81))),
     IF(SSSModel!$C$4="PV",IF(DL$4=$W81,$EA81*(1+SSSModel!$C$2),0),
     IF(SSSModel!$C$4="FCR",IF(AND(DL$4&gt;=$W81,OFFSET(Profiles!$K$2,$Z81,MAX(Profiles!$C$2,BN$4-$W81))&gt;0),$EC81,0),0))))))</f>
        <v>0</v>
      </c>
      <c r="DM81" s="135">
        <f ca="1">IF(OR($Z81=0,SSSModel!$C$4="CF"),BO81,
IF(LEFT($V81,3)="ON_",
     IF(SSSModel!$C$4="RR",SUMPRODUCT(OFFSET($AC81,0,0,1,$CB$2),OFFSET(Profiles!$K$28,($Z81-1)*(Profiles!$I$26+1)+DM$4-SSSModel!$C$3+1,0,1,$CB$2)),
     IF(SSSModel!$C$4="ECC",$EA81*$EB81*SUMPRODUCT(OFFSET($AC81,0,MAX(0,DM$4-$DZ81-$CA$4+1),1,MIN($DZ81,DM$4-$CA$4+1)),OFFSET(Escalation!$K$24,($Y81-1)*(Escalation!$I$22+1)+DM$4-SSSModel!$C$3+1,MAX(0,DM$4-$DZ81-$CA$4+1),1,MIN($DZ81,DM$4-$CA$4+1))),
     IF(SSSModel!$C$4="PV",BO81*$EA81*(1+SSSModel!$C$2),
     IF(SSSModel!$C$4="FCR",$EC81*SUM(OFFSET($AC81,0,MAX(DM$4-$AC$4-$DZ81+1,0),1,MIN($DZ81,DM$4-$AC$4+1))),0)))),
SUM($AC81:$BZ81)*
     IF(SSSModel!$C$4="RR",OFFSET(Profiles!$K$2,$Z81,MAX(Profiles!$C$2,BO$4-$W81)),
     IF(SSSModel!$C$4="ECC",$EA81*$EB81*IF(MAX(Escalation!$C$2,BO$4-$W81)&gt;$DZ81-1,0,OFFSET(Escalation!$K$2,$Y81,MAX(Escalation!$C$2,BO$4-$W81))),
     IF(SSSModel!$C$4="PV",IF(DM$4=$W81,$EA81*(1+SSSModel!$C$2),0),
     IF(SSSModel!$C$4="FCR",IF(AND(DM$4&gt;=$W81,OFFSET(Profiles!$K$2,$Z81,MAX(Profiles!$C$2,BO$4-$W81))&gt;0),$EC81,0),0))))))</f>
        <v>0</v>
      </c>
      <c r="DN81" s="135">
        <f ca="1">IF(OR($Z81=0,SSSModel!$C$4="CF"),BP81,
IF(LEFT($V81,3)="ON_",
     IF(SSSModel!$C$4="RR",SUMPRODUCT(OFFSET($AC81,0,0,1,$CB$2),OFFSET(Profiles!$K$28,($Z81-1)*(Profiles!$I$26+1)+DN$4-SSSModel!$C$3+1,0,1,$CB$2)),
     IF(SSSModel!$C$4="ECC",$EA81*$EB81*SUMPRODUCT(OFFSET($AC81,0,MAX(0,DN$4-$DZ81-$CA$4+1),1,MIN($DZ81,DN$4-$CA$4+1)),OFFSET(Escalation!$K$24,($Y81-1)*(Escalation!$I$22+1)+DN$4-SSSModel!$C$3+1,MAX(0,DN$4-$DZ81-$CA$4+1),1,MIN($DZ81,DN$4-$CA$4+1))),
     IF(SSSModel!$C$4="PV",BP81*$EA81*(1+SSSModel!$C$2),
     IF(SSSModel!$C$4="FCR",$EC81*SUM(OFFSET($AC81,0,MAX(DN$4-$AC$4-$DZ81+1,0),1,MIN($DZ81,DN$4-$AC$4+1))),0)))),
SUM($AC81:$BZ81)*
     IF(SSSModel!$C$4="RR",OFFSET(Profiles!$K$2,$Z81,MAX(Profiles!$C$2,BP$4-$W81)),
     IF(SSSModel!$C$4="ECC",$EA81*$EB81*IF(MAX(Escalation!$C$2,BP$4-$W81)&gt;$DZ81-1,0,OFFSET(Escalation!$K$2,$Y81,MAX(Escalation!$C$2,BP$4-$W81))),
     IF(SSSModel!$C$4="PV",IF(DN$4=$W81,$EA81*(1+SSSModel!$C$2),0),
     IF(SSSModel!$C$4="FCR",IF(AND(DN$4&gt;=$W81,OFFSET(Profiles!$K$2,$Z81,MAX(Profiles!$C$2,BP$4-$W81))&gt;0),$EC81,0),0))))))</f>
        <v>0</v>
      </c>
      <c r="DO81" s="135">
        <f ca="1">IF(OR($Z81=0,SSSModel!$C$4="CF"),BQ81,
IF(LEFT($V81,3)="ON_",
     IF(SSSModel!$C$4="RR",SUMPRODUCT(OFFSET($AC81,0,0,1,$CB$2),OFFSET(Profiles!$K$28,($Z81-1)*(Profiles!$I$26+1)+DO$4-SSSModel!$C$3+1,0,1,$CB$2)),
     IF(SSSModel!$C$4="ECC",$EA81*$EB81*SUMPRODUCT(OFFSET($AC81,0,MAX(0,DO$4-$DZ81-$CA$4+1),1,MIN($DZ81,DO$4-$CA$4+1)),OFFSET(Escalation!$K$24,($Y81-1)*(Escalation!$I$22+1)+DO$4-SSSModel!$C$3+1,MAX(0,DO$4-$DZ81-$CA$4+1),1,MIN($DZ81,DO$4-$CA$4+1))),
     IF(SSSModel!$C$4="PV",BQ81*$EA81*(1+SSSModel!$C$2),
     IF(SSSModel!$C$4="FCR",$EC81*SUM(OFFSET($AC81,0,MAX(DO$4-$AC$4-$DZ81+1,0),1,MIN($DZ81,DO$4-$AC$4+1))),0)))),
SUM($AC81:$BZ81)*
     IF(SSSModel!$C$4="RR",OFFSET(Profiles!$K$2,$Z81,MAX(Profiles!$C$2,BQ$4-$W81)),
     IF(SSSModel!$C$4="ECC",$EA81*$EB81*IF(MAX(Escalation!$C$2,BQ$4-$W81)&gt;$DZ81-1,0,OFFSET(Escalation!$K$2,$Y81,MAX(Escalation!$C$2,BQ$4-$W81))),
     IF(SSSModel!$C$4="PV",IF(DO$4=$W81,$EA81*(1+SSSModel!$C$2),0),
     IF(SSSModel!$C$4="FCR",IF(AND(DO$4&gt;=$W81,OFFSET(Profiles!$K$2,$Z81,MAX(Profiles!$C$2,BQ$4-$W81))&gt;0),$EC81,0),0))))))</f>
        <v>0</v>
      </c>
      <c r="DP81" s="135">
        <f ca="1">IF(OR($Z81=0,SSSModel!$C$4="CF"),BR81,
IF(LEFT($V81,3)="ON_",
     IF(SSSModel!$C$4="RR",SUMPRODUCT(OFFSET($AC81,0,0,1,$CB$2),OFFSET(Profiles!$K$28,($Z81-1)*(Profiles!$I$26+1)+DP$4-SSSModel!$C$3+1,0,1,$CB$2)),
     IF(SSSModel!$C$4="ECC",$EA81*$EB81*SUMPRODUCT(OFFSET($AC81,0,MAX(0,DP$4-$DZ81-$CA$4+1),1,MIN($DZ81,DP$4-$CA$4+1)),OFFSET(Escalation!$K$24,($Y81-1)*(Escalation!$I$22+1)+DP$4-SSSModel!$C$3+1,MAX(0,DP$4-$DZ81-$CA$4+1),1,MIN($DZ81,DP$4-$CA$4+1))),
     IF(SSSModel!$C$4="PV",BR81*$EA81*(1+SSSModel!$C$2),
     IF(SSSModel!$C$4="FCR",$EC81*SUM(OFFSET($AC81,0,MAX(DP$4-$AC$4-$DZ81+1,0),1,MIN($DZ81,DP$4-$AC$4+1))),0)))),
SUM($AC81:$BZ81)*
     IF(SSSModel!$C$4="RR",OFFSET(Profiles!$K$2,$Z81,MAX(Profiles!$C$2,BR$4-$W81)),
     IF(SSSModel!$C$4="ECC",$EA81*$EB81*IF(MAX(Escalation!$C$2,BR$4-$W81)&gt;$DZ81-1,0,OFFSET(Escalation!$K$2,$Y81,MAX(Escalation!$C$2,BR$4-$W81))),
     IF(SSSModel!$C$4="PV",IF(DP$4=$W81,$EA81*(1+SSSModel!$C$2),0),
     IF(SSSModel!$C$4="FCR",IF(AND(DP$4&gt;=$W81,OFFSET(Profiles!$K$2,$Z81,MAX(Profiles!$C$2,BR$4-$W81))&gt;0),$EC81,0),0))))))</f>
        <v>0</v>
      </c>
      <c r="DQ81" s="135">
        <f ca="1">IF(OR($Z81=0,SSSModel!$C$4="CF"),BS81,
IF(LEFT($V81,3)="ON_",
     IF(SSSModel!$C$4="RR",SUMPRODUCT(OFFSET($AC81,0,0,1,$CB$2),OFFSET(Profiles!$K$28,($Z81-1)*(Profiles!$I$26+1)+DQ$4-SSSModel!$C$3+1,0,1,$CB$2)),
     IF(SSSModel!$C$4="ECC",$EA81*$EB81*SUMPRODUCT(OFFSET($AC81,0,MAX(0,DQ$4-$DZ81-$CA$4+1),1,MIN($DZ81,DQ$4-$CA$4+1)),OFFSET(Escalation!$K$24,($Y81-1)*(Escalation!$I$22+1)+DQ$4-SSSModel!$C$3+1,MAX(0,DQ$4-$DZ81-$CA$4+1),1,MIN($DZ81,DQ$4-$CA$4+1))),
     IF(SSSModel!$C$4="PV",BS81*$EA81*(1+SSSModel!$C$2),
     IF(SSSModel!$C$4="FCR",$EC81*SUM(OFFSET($AC81,0,MAX(DQ$4-$AC$4-$DZ81+1,0),1,MIN($DZ81,DQ$4-$AC$4+1))),0)))),
SUM($AC81:$BZ81)*
     IF(SSSModel!$C$4="RR",OFFSET(Profiles!$K$2,$Z81,MAX(Profiles!$C$2,BS$4-$W81)),
     IF(SSSModel!$C$4="ECC",$EA81*$EB81*IF(MAX(Escalation!$C$2,BS$4-$W81)&gt;$DZ81-1,0,OFFSET(Escalation!$K$2,$Y81,MAX(Escalation!$C$2,BS$4-$W81))),
     IF(SSSModel!$C$4="PV",IF(DQ$4=$W81,$EA81*(1+SSSModel!$C$2),0),
     IF(SSSModel!$C$4="FCR",IF(AND(DQ$4&gt;=$W81,OFFSET(Profiles!$K$2,$Z81,MAX(Profiles!$C$2,BS$4-$W81))&gt;0),$EC81,0),0))))))</f>
        <v>0</v>
      </c>
      <c r="DR81" s="135">
        <f ca="1">IF(OR($Z81=0,SSSModel!$C$4="CF"),BT81,
IF(LEFT($V81,3)="ON_",
     IF(SSSModel!$C$4="RR",SUMPRODUCT(OFFSET($AC81,0,0,1,$CB$2),OFFSET(Profiles!$K$28,($Z81-1)*(Profiles!$I$26+1)+DR$4-SSSModel!$C$3+1,0,1,$CB$2)),
     IF(SSSModel!$C$4="ECC",$EA81*$EB81*SUMPRODUCT(OFFSET($AC81,0,MAX(0,DR$4-$DZ81-$CA$4+1),1,MIN($DZ81,DR$4-$CA$4+1)),OFFSET(Escalation!$K$24,($Y81-1)*(Escalation!$I$22+1)+DR$4-SSSModel!$C$3+1,MAX(0,DR$4-$DZ81-$CA$4+1),1,MIN($DZ81,DR$4-$CA$4+1))),
     IF(SSSModel!$C$4="PV",BT81*$EA81*(1+SSSModel!$C$2),
     IF(SSSModel!$C$4="FCR",$EC81*SUM(OFFSET($AC81,0,MAX(DR$4-$AC$4-$DZ81+1,0),1,MIN($DZ81,DR$4-$AC$4+1))),0)))),
SUM($AC81:$BZ81)*
     IF(SSSModel!$C$4="RR",OFFSET(Profiles!$K$2,$Z81,MAX(Profiles!$C$2,BT$4-$W81)),
     IF(SSSModel!$C$4="ECC",$EA81*$EB81*IF(MAX(Escalation!$C$2,BT$4-$W81)&gt;$DZ81-1,0,OFFSET(Escalation!$K$2,$Y81,MAX(Escalation!$C$2,BT$4-$W81))),
     IF(SSSModel!$C$4="PV",IF(DR$4=$W81,$EA81*(1+SSSModel!$C$2),0),
     IF(SSSModel!$C$4="FCR",IF(AND(DR$4&gt;=$W81,OFFSET(Profiles!$K$2,$Z81,MAX(Profiles!$C$2,BT$4-$W81))&gt;0),$EC81,0),0))))))</f>
        <v>0</v>
      </c>
      <c r="DS81" s="135">
        <f ca="1">IF(OR($Z81=0,SSSModel!$C$4="CF"),BU81,
IF(LEFT($V81,3)="ON_",
     IF(SSSModel!$C$4="RR",SUMPRODUCT(OFFSET($AC81,0,0,1,$CB$2),OFFSET(Profiles!$K$28,($Z81-1)*(Profiles!$I$26+1)+DS$4-SSSModel!$C$3+1,0,1,$CB$2)),
     IF(SSSModel!$C$4="ECC",$EA81*$EB81*SUMPRODUCT(OFFSET($AC81,0,MAX(0,DS$4-$DZ81-$CA$4+1),1,MIN($DZ81,DS$4-$CA$4+1)),OFFSET(Escalation!$K$24,($Y81-1)*(Escalation!$I$22+1)+DS$4-SSSModel!$C$3+1,MAX(0,DS$4-$DZ81-$CA$4+1),1,MIN($DZ81,DS$4-$CA$4+1))),
     IF(SSSModel!$C$4="PV",BU81*$EA81*(1+SSSModel!$C$2),
     IF(SSSModel!$C$4="FCR",$EC81*SUM(OFFSET($AC81,0,MAX(DS$4-$AC$4-$DZ81+1,0),1,MIN($DZ81,DS$4-$AC$4+1))),0)))),
SUM($AC81:$BZ81)*
     IF(SSSModel!$C$4="RR",OFFSET(Profiles!$K$2,$Z81,MAX(Profiles!$C$2,BU$4-$W81)),
     IF(SSSModel!$C$4="ECC",$EA81*$EB81*IF(MAX(Escalation!$C$2,BU$4-$W81)&gt;$DZ81-1,0,OFFSET(Escalation!$K$2,$Y81,MAX(Escalation!$C$2,BU$4-$W81))),
     IF(SSSModel!$C$4="PV",IF(DS$4=$W81,$EA81*(1+SSSModel!$C$2),0),
     IF(SSSModel!$C$4="FCR",IF(AND(DS$4&gt;=$W81,OFFSET(Profiles!$K$2,$Z81,MAX(Profiles!$C$2,BU$4-$W81))&gt;0),$EC81,0),0))))))</f>
        <v>0</v>
      </c>
      <c r="DT81" s="135">
        <f ca="1">IF(OR($Z81=0,SSSModel!$C$4="CF"),BV81,
IF(LEFT($V81,3)="ON_",
     IF(SSSModel!$C$4="RR",SUMPRODUCT(OFFSET($AC81,0,0,1,$CB$2),OFFSET(Profiles!$K$28,($Z81-1)*(Profiles!$I$26+1)+DT$4-SSSModel!$C$3+1,0,1,$CB$2)),
     IF(SSSModel!$C$4="ECC",$EA81*$EB81*SUMPRODUCT(OFFSET($AC81,0,MAX(0,DT$4-$DZ81-$CA$4+1),1,MIN($DZ81,DT$4-$CA$4+1)),OFFSET(Escalation!$K$24,($Y81-1)*(Escalation!$I$22+1)+DT$4-SSSModel!$C$3+1,MAX(0,DT$4-$DZ81-$CA$4+1),1,MIN($DZ81,DT$4-$CA$4+1))),
     IF(SSSModel!$C$4="PV",BV81*$EA81*(1+SSSModel!$C$2),
     IF(SSSModel!$C$4="FCR",$EC81*SUM(OFFSET($AC81,0,MAX(DT$4-$AC$4-$DZ81+1,0),1,MIN($DZ81,DT$4-$AC$4+1))),0)))),
SUM($AC81:$BZ81)*
     IF(SSSModel!$C$4="RR",OFFSET(Profiles!$K$2,$Z81,MAX(Profiles!$C$2,BV$4-$W81)),
     IF(SSSModel!$C$4="ECC",$EA81*$EB81*IF(MAX(Escalation!$C$2,BV$4-$W81)&gt;$DZ81-1,0,OFFSET(Escalation!$K$2,$Y81,MAX(Escalation!$C$2,BV$4-$W81))),
     IF(SSSModel!$C$4="PV",IF(DT$4=$W81,$EA81*(1+SSSModel!$C$2),0),
     IF(SSSModel!$C$4="FCR",IF(AND(DT$4&gt;=$W81,OFFSET(Profiles!$K$2,$Z81,MAX(Profiles!$C$2,BV$4-$W81))&gt;0),$EC81,0),0))))))</f>
        <v>0</v>
      </c>
      <c r="DU81" s="135">
        <f ca="1">IF(OR($Z81=0,SSSModel!$C$4="CF"),BW81,
IF(LEFT($V81,3)="ON_",
     IF(SSSModel!$C$4="RR",SUMPRODUCT(OFFSET($AC81,0,0,1,$CB$2),OFFSET(Profiles!$K$28,($Z81-1)*(Profiles!$I$26+1)+DU$4-SSSModel!$C$3+1,0,1,$CB$2)),
     IF(SSSModel!$C$4="ECC",$EA81*$EB81*SUMPRODUCT(OFFSET($AC81,0,MAX(0,DU$4-$DZ81-$CA$4+1),1,MIN($DZ81,DU$4-$CA$4+1)),OFFSET(Escalation!$K$24,($Y81-1)*(Escalation!$I$22+1)+DU$4-SSSModel!$C$3+1,MAX(0,DU$4-$DZ81-$CA$4+1),1,MIN($DZ81,DU$4-$CA$4+1))),
     IF(SSSModel!$C$4="PV",BW81*$EA81*(1+SSSModel!$C$2),
     IF(SSSModel!$C$4="FCR",$EC81*SUM(OFFSET($AC81,0,MAX(DU$4-$AC$4-$DZ81+1,0),1,MIN($DZ81,DU$4-$AC$4+1))),0)))),
SUM($AC81:$BZ81)*
     IF(SSSModel!$C$4="RR",OFFSET(Profiles!$K$2,$Z81,MAX(Profiles!$C$2,BW$4-$W81)),
     IF(SSSModel!$C$4="ECC",$EA81*$EB81*IF(MAX(Escalation!$C$2,BW$4-$W81)&gt;$DZ81-1,0,OFFSET(Escalation!$K$2,$Y81,MAX(Escalation!$C$2,BW$4-$W81))),
     IF(SSSModel!$C$4="PV",IF(DU$4=$W81,$EA81*(1+SSSModel!$C$2),0),
     IF(SSSModel!$C$4="FCR",IF(AND(DU$4&gt;=$W81,OFFSET(Profiles!$K$2,$Z81,MAX(Profiles!$C$2,BW$4-$W81))&gt;0),$EC81,0),0))))))</f>
        <v>0</v>
      </c>
      <c r="DV81" s="136">
        <f ca="1">IF(OR($Z81=0,SSSModel!$C$4="CF"),BX81,
IF(LEFT($V81,3)="ON_",
     IF(SSSModel!$C$4="RR",SUMPRODUCT(OFFSET($AC81,0,0,1,$CB$2),OFFSET(Profiles!$K$28,($Z81-1)*(Profiles!$I$26+1)+DV$4-SSSModel!$C$3+1,0,1,$CB$2)),
     IF(SSSModel!$C$4="ECC",$EA81*$EB81*SUMPRODUCT(OFFSET($AC81,0,MAX(0,DV$4-$DZ81-$CA$4+1),1,MIN($DZ81,DV$4-$CA$4+1)),OFFSET(Escalation!$K$24,($Y81-1)*(Escalation!$I$22+1)+DV$4-SSSModel!$C$3+1,MAX(0,DV$4-$DZ81-$CA$4+1),1,MIN($DZ81,DV$4-$CA$4+1))),
     IF(SSSModel!$C$4="PV",BX81*$EA81*(1+SSSModel!$C$2),
     IF(SSSModel!$C$4="FCR",$EC81*SUM(OFFSET($AC81,0,MAX(DV$4-$AC$4-$DZ81+1,0),1,MIN($DZ81,DV$4-$AC$4+1))),0)))),
SUM($AC81:$BZ81)*
     IF(SSSModel!$C$4="RR",OFFSET(Profiles!$K$2,$Z81,MAX(Profiles!$C$2,BX$4-$W81)),
     IF(SSSModel!$C$4="ECC",$EA81*$EB81*IF(MAX(Escalation!$C$2,BX$4-$W81)&gt;$DZ81-1,0,OFFSET(Escalation!$K$2,$Y81,MAX(Escalation!$C$2,BX$4-$W81))),
     IF(SSSModel!$C$4="PV",IF(DV$4=$W81,$EA81*(1+SSSModel!$C$2),0),
     IF(SSSModel!$C$4="FCR",IF(AND(DV$4&gt;=$W81,OFFSET(Profiles!$K$2,$Z81,MAX(Profiles!$C$2,BX$4-$W81))&gt;0),$EC81,0),0))))))</f>
        <v>0</v>
      </c>
      <c r="DW81" s="136">
        <f ca="1">IF(OR($Z81=0,SSSModel!$C$4="CF"),BY81,
IF(LEFT($V81,3)="ON_",
     IF(SSSModel!$C$4="RR",SUMPRODUCT(OFFSET($AC81,0,0,1,$CB$2),OFFSET(Profiles!$K$28,($Z81-1)*(Profiles!$I$26+1)+DW$4-SSSModel!$C$3+1,0,1,$CB$2)),
     IF(SSSModel!$C$4="ECC",$EA81*$EB81*SUMPRODUCT(OFFSET($AC81,0,MAX(0,DW$4-$DZ81-$CA$4+1),1,MIN($DZ81,DW$4-$CA$4+1)),OFFSET(Escalation!$K$24,($Y81-1)*(Escalation!$I$22+1)+DW$4-SSSModel!$C$3+1,MAX(0,DW$4-$DZ81-$CA$4+1),1,MIN($DZ81,DW$4-$CA$4+1))),
     IF(SSSModel!$C$4="PV",BY81*$EA81*(1+SSSModel!$C$2),
     IF(SSSModel!$C$4="FCR",$EC81*SUM(OFFSET($AC81,0,MAX(DW$4-$AC$4-$DZ81+1,0),1,MIN($DZ81,DW$4-$AC$4+1))),0)))),
SUM($AC81:$BZ81)*
     IF(SSSModel!$C$4="RR",OFFSET(Profiles!$K$2,$Z81,MAX(Profiles!$C$2,BY$4-$W81)),
     IF(SSSModel!$C$4="ECC",$EA81*$EB81*IF(MAX(Escalation!$C$2,BY$4-$W81)&gt;$DZ81-1,0,OFFSET(Escalation!$K$2,$Y81,MAX(Escalation!$C$2,BY$4-$W81))),
     IF(SSSModel!$C$4="PV",IF(DW$4=$W81,$EA81*(1+SSSModel!$C$2),0),
     IF(SSSModel!$C$4="FCR",IF(AND(DW$4&gt;=$W81,OFFSET(Profiles!$K$2,$Z81,MAX(Profiles!$C$2,BY$4-$W81))&gt;0),$EC81,0),0))))))</f>
        <v>0</v>
      </c>
      <c r="DX81" s="136">
        <f ca="1">IF(OR($Z81=0,SSSModel!$C$4="CF"),BZ81,
IF(LEFT($V81,3)="ON_",
     IF(SSSModel!$C$4="RR",SUMPRODUCT(OFFSET($AC81,0,0,1,$CB$2),OFFSET(Profiles!$K$28,($Z81-1)*(Profiles!$I$26+1)+DX$4-SSSModel!$C$3+1,0,1,$CB$2)),
     IF(SSSModel!$C$4="ECC",$EA81*$EB81*SUMPRODUCT(OFFSET($AC81,0,MAX(0,DX$4-$DZ81-$CA$4+1),1,MIN($DZ81,DX$4-$CA$4+1)),OFFSET(Escalation!$K$24,($Y81-1)*(Escalation!$I$22+1)+DX$4-SSSModel!$C$3+1,MAX(0,DX$4-$DZ81-$CA$4+1),1,MIN($DZ81,DX$4-$CA$4+1))),
     IF(SSSModel!$C$4="PV",BZ81*$EA81*(1+SSSModel!$C$2),
     IF(SSSModel!$C$4="FCR",$EC81*SUM(OFFSET($AC81,0,MAX(DX$4-$AC$4-$DZ81+1,0),1,MIN($DZ81,DX$4-$AC$4+1))),0)))),
SUM($AC81:$BZ81)*
     IF(SSSModel!$C$4="RR",OFFSET(Profiles!$K$2,$Z81,MAX(Profiles!$C$2,BZ$4-$W81)),
     IF(SSSModel!$C$4="ECC",$EA81*$EB81*IF(MAX(Escalation!$C$2,BZ$4-$W81)&gt;$DZ81-1,0,OFFSET(Escalation!$K$2,$Y81,MAX(Escalation!$C$2,BZ$4-$W81))),
     IF(SSSModel!$C$4="PV",IF(DX$4=$W81,$EA81*(1+SSSModel!$C$2),0),
     IF(SSSModel!$C$4="FCR",IF(AND(DX$4&gt;=$W81,OFFSET(Profiles!$K$2,$Z81,MAX(Profiles!$C$2,BZ$4-$W81))&gt;0),$EC81,0),0))))))</f>
        <v>0</v>
      </c>
      <c r="DY81" s="82">
        <f ca="1">IF($Y81=0,0,OFFSET(Escalation!$B$2,$Y81,0))</f>
        <v>0</v>
      </c>
      <c r="DZ81" s="80">
        <f ca="1">IF($Z81=0,0,COUNTIF(OFFSET(Profiles!$K$2,$Z81,0,1,50),"&gt;0"))</f>
        <v>0</v>
      </c>
      <c r="EA81" s="137">
        <f ca="1">IF($Z81=0,0,SUMPRODUCT(Profiles!$C$20:$BH$20,OFFSET(Profiles!$C$2,$Z81,0,1,Profiles!$B$1)))</f>
        <v>0</v>
      </c>
      <c r="EB81" s="24">
        <f>IF($Z81=0,0,((1-(1+DY81)/(1+SSSModel!$C$2))/(1-((1+DY81)/(1+SSSModel!$C$2))^DZ81))*(1+SSSModel!$C$2))</f>
        <v>0</v>
      </c>
      <c r="EC81" s="24">
        <f>IF($Z81=0,0,-PMT(SSSModel!$C$2,DZ81,EA81))</f>
        <v>0</v>
      </c>
    </row>
    <row r="82" spans="3:133" x14ac:dyDescent="0.35">
      <c r="C82" s="18">
        <f t="shared" si="12"/>
        <v>8</v>
      </c>
      <c r="D82" s="18">
        <f t="shared" si="13"/>
        <v>8</v>
      </c>
      <c r="E82" s="18">
        <f t="shared" ca="1" si="14"/>
        <v>0</v>
      </c>
      <c r="G82" s="25" t="str">
        <f ca="1">IF($E82=0,"",OFFSET(Resources!B$26,$E82,0))</f>
        <v/>
      </c>
      <c r="H82" s="25" t="str">
        <f ca="1">IF($E82=0,"",OFFSET(Resources!C$26,$E82,0))</f>
        <v/>
      </c>
      <c r="I82" s="25" t="str">
        <f ca="1">IF($E82=0,"",OFFSET(Resources!$E$26,$E82,0))</f>
        <v/>
      </c>
      <c r="J82" s="16">
        <v>1</v>
      </c>
      <c r="K82" s="16" t="s">
        <v>150</v>
      </c>
      <c r="L82" s="25" t="str">
        <f ca="1">OFFSET(Resources!$CG$24,0,$C82-1)</f>
        <v>On-Going XM</v>
      </c>
      <c r="M82" s="25" t="str">
        <f ca="1">OFFSET(Resources!$CG$25,0,$C82-1)</f>
        <v>O&amp;M</v>
      </c>
      <c r="N82" s="1">
        <v>1</v>
      </c>
      <c r="O82" s="7">
        <f ca="1">IF($E82=0,0,OFFSET(Resources!$CG$26,$E82,$C82-1))</f>
        <v>0</v>
      </c>
      <c r="P82" s="25" t="str">
        <f ca="1">OFFSET(Resources!$CG$26,0,$C82-1)</f>
        <v>$/Yr</v>
      </c>
      <c r="Q82" s="18">
        <f ca="1">IF($E82=0,0,OFFSET(GenAlts!$W$4,$E82,$D82-1))</f>
        <v>0</v>
      </c>
      <c r="R82" s="1">
        <v>1</v>
      </c>
      <c r="S82" t="str">
        <f ca="1">IF($E82=0,"",OFFSET(Resources!$R$26,$E82,0))</f>
        <v/>
      </c>
      <c r="T82" s="1"/>
      <c r="U82" s="25">
        <f ca="1">IF($E82=0,0,OFFSET(Resources!$AB$26,$E82,($C82-1)*Resources!$CI$20))</f>
        <v>0</v>
      </c>
      <c r="V82" s="1"/>
      <c r="W82">
        <f t="shared" ca="1" si="11"/>
        <v>0</v>
      </c>
      <c r="X82">
        <f>IF(T82="",0,MATCH(T82,Profiles!$A$3:$A$22,0))</f>
        <v>0</v>
      </c>
      <c r="Y82" s="10">
        <f ca="1">IF(U82=0,0,MATCH(U82,Escalation!$A$3:$A$18,0))</f>
        <v>0</v>
      </c>
      <c r="Z82">
        <f>IF(V82="",0,MATCH(V82,Profiles!$A$3:$A$22,0))</f>
        <v>0</v>
      </c>
      <c r="AA82" s="8"/>
      <c r="AB82" s="8">
        <v>0</v>
      </c>
      <c r="AC82" s="72">
        <f ca="1">IF(OR(AC$4&lt;$Q82,AC$4&gt;$Q82+IF($S82="",1000,$S82)-1),0,IF(MOD(AC$4-$Q82,IF($R82="",1000,$R82))=0,$O82,0))*IF($Y82&gt;0,(1+INDEX(Escalation!$B$3:$B$18,$Y82,0))^(AC$4-SSSModel!$C$5),1)*IF($X82=0,1,OFFSET(Profiles!$K$2,$X82,MAX(Profiles!$C$2,AC$4-$Q82)))*IF($AA82=1,(1+SSSModel!#REF!),1)</f>
        <v>0</v>
      </c>
      <c r="AD82" s="72">
        <f ca="1">IF(OR(AD$4&lt;$Q82,AD$4&gt;$Q82+IF($S82="",1000,$S82)-1),0,IF(MOD(AD$4-$Q82,IF($R82="",1000,$R82))=0,$O82,0))*IF($Y82&gt;0,(1+INDEX(Escalation!$B$3:$B$18,$Y82,0))^(AD$4-SSSModel!$C$5),1)*IF($X82=0,1,OFFSET(Profiles!$K$2,$X82,MAX(Profiles!$C$2,AD$4-$Q82)))*IF($AA82=1,(1+SSSModel!#REF!),1)</f>
        <v>0</v>
      </c>
      <c r="AE82" s="72">
        <f ca="1">IF(OR(AE$4&lt;$Q82,AE$4&gt;$Q82+IF($S82="",1000,$S82)-1),0,IF(MOD(AE$4-$Q82,IF($R82="",1000,$R82))=0,$O82,0))*IF($Y82&gt;0,(1+INDEX(Escalation!$B$3:$B$18,$Y82,0))^(AE$4-SSSModel!$C$5),1)*IF($X82=0,1,OFFSET(Profiles!$K$2,$X82,MAX(Profiles!$C$2,AE$4-$Q82)))*IF($AA82=1,(1+SSSModel!#REF!),1)</f>
        <v>0</v>
      </c>
      <c r="AF82" s="72">
        <f ca="1">IF(OR(AF$4&lt;$Q82,AF$4&gt;$Q82+IF($S82="",1000,$S82)-1),0,IF(MOD(AF$4-$Q82,IF($R82="",1000,$R82))=0,$O82,0))*IF($Y82&gt;0,(1+INDEX(Escalation!$B$3:$B$18,$Y82,0))^(AF$4-SSSModel!$C$5),1)*IF($X82=0,1,OFFSET(Profiles!$K$2,$X82,MAX(Profiles!$C$2,AF$4-$Q82)))*IF($AA82=1,(1+SSSModel!#REF!),1)</f>
        <v>0</v>
      </c>
      <c r="AG82" s="72">
        <f ca="1">IF(OR(AG$4&lt;$Q82,AG$4&gt;$Q82+IF($S82="",1000,$S82)-1),0,IF(MOD(AG$4-$Q82,IF($R82="",1000,$R82))=0,$O82,0))*IF($Y82&gt;0,(1+INDEX(Escalation!$B$3:$B$18,$Y82,0))^(AG$4-SSSModel!$C$5),1)*IF($X82=0,1,OFFSET(Profiles!$K$2,$X82,MAX(Profiles!$C$2,AG$4-$Q82)))*IF($AA82=1,(1+SSSModel!#REF!),1)</f>
        <v>0</v>
      </c>
      <c r="AH82" s="72">
        <f ca="1">IF(OR(AH$4&lt;$Q82,AH$4&gt;$Q82+IF($S82="",1000,$S82)-1),0,IF(MOD(AH$4-$Q82,IF($R82="",1000,$R82))=0,$O82,0))*IF($Y82&gt;0,(1+INDEX(Escalation!$B$3:$B$18,$Y82,0))^(AH$4-SSSModel!$C$5),1)*IF($X82=0,1,OFFSET(Profiles!$K$2,$X82,MAX(Profiles!$C$2,AH$4-$Q82)))*IF($AA82=1,(1+SSSModel!#REF!),1)</f>
        <v>0</v>
      </c>
      <c r="AI82" s="72">
        <f ca="1">IF(OR(AI$4&lt;$Q82,AI$4&gt;$Q82+IF($S82="",1000,$S82)-1),0,IF(MOD(AI$4-$Q82,IF($R82="",1000,$R82))=0,$O82,0))*IF($Y82&gt;0,(1+INDEX(Escalation!$B$3:$B$18,$Y82,0))^(AI$4-SSSModel!$C$5),1)*IF($X82=0,1,OFFSET(Profiles!$K$2,$X82,MAX(Profiles!$C$2,AI$4-$Q82)))*IF($AA82=1,(1+SSSModel!#REF!),1)</f>
        <v>0</v>
      </c>
      <c r="AJ82" s="72">
        <f ca="1">IF(OR(AJ$4&lt;$Q82,AJ$4&gt;$Q82+IF($S82="",1000,$S82)-1),0,IF(MOD(AJ$4-$Q82,IF($R82="",1000,$R82))=0,$O82,0))*IF($Y82&gt;0,(1+INDEX(Escalation!$B$3:$B$18,$Y82,0))^(AJ$4-SSSModel!$C$5),1)*IF($X82=0,1,OFFSET(Profiles!$K$2,$X82,MAX(Profiles!$C$2,AJ$4-$Q82)))*IF($AA82=1,(1+SSSModel!#REF!),1)</f>
        <v>0</v>
      </c>
      <c r="AK82" s="72">
        <f ca="1">IF(OR(AK$4&lt;$Q82,AK$4&gt;$Q82+IF($S82="",1000,$S82)-1),0,IF(MOD(AK$4-$Q82,IF($R82="",1000,$R82))=0,$O82,0))*IF($Y82&gt;0,(1+INDEX(Escalation!$B$3:$B$18,$Y82,0))^(AK$4-SSSModel!$C$5),1)*IF($X82=0,1,OFFSET(Profiles!$K$2,$X82,MAX(Profiles!$C$2,AK$4-$Q82)))*IF($AA82=1,(1+SSSModel!#REF!),1)</f>
        <v>0</v>
      </c>
      <c r="AL82" s="72">
        <f ca="1">IF(OR(AL$4&lt;$Q82,AL$4&gt;$Q82+IF($S82="",1000,$S82)-1),0,IF(MOD(AL$4-$Q82,IF($R82="",1000,$R82))=0,$O82,0))*IF($Y82&gt;0,(1+INDEX(Escalation!$B$3:$B$18,$Y82,0))^(AL$4-SSSModel!$C$5),1)*IF($X82=0,1,OFFSET(Profiles!$K$2,$X82,MAX(Profiles!$C$2,AL$4-$Q82)))*IF($AA82=1,(1+SSSModel!#REF!),1)</f>
        <v>0</v>
      </c>
      <c r="AM82" s="72">
        <f ca="1">IF(OR(AM$4&lt;$Q82,AM$4&gt;$Q82+IF($S82="",1000,$S82)-1),0,IF(MOD(AM$4-$Q82,IF($R82="",1000,$R82))=0,$O82,0))*IF($Y82&gt;0,(1+INDEX(Escalation!$B$3:$B$18,$Y82,0))^(AM$4-SSSModel!$C$5),1)*IF($X82=0,1,OFFSET(Profiles!$K$2,$X82,MAX(Profiles!$C$2,AM$4-$Q82)))*IF($AA82=1,(1+SSSModel!#REF!),1)</f>
        <v>0</v>
      </c>
      <c r="AN82" s="72">
        <f ca="1">IF(OR(AN$4&lt;$Q82,AN$4&gt;$Q82+IF($S82="",1000,$S82)-1),0,IF(MOD(AN$4-$Q82,IF($R82="",1000,$R82))=0,$O82,0))*IF($Y82&gt;0,(1+INDEX(Escalation!$B$3:$B$18,$Y82,0))^(AN$4-SSSModel!$C$5),1)*IF($X82=0,1,OFFSET(Profiles!$K$2,$X82,MAX(Profiles!$C$2,AN$4-$Q82)))*IF($AA82=1,(1+SSSModel!#REF!),1)</f>
        <v>0</v>
      </c>
      <c r="AO82" s="72">
        <f ca="1">IF(OR(AO$4&lt;$Q82,AO$4&gt;$Q82+IF($S82="",1000,$S82)-1),0,IF(MOD(AO$4-$Q82,IF($R82="",1000,$R82))=0,$O82,0))*IF($Y82&gt;0,(1+INDEX(Escalation!$B$3:$B$18,$Y82,0))^(AO$4-SSSModel!$C$5),1)*IF($X82=0,1,OFFSET(Profiles!$K$2,$X82,MAX(Profiles!$C$2,AO$4-$Q82)))*IF($AA82=1,(1+SSSModel!#REF!),1)</f>
        <v>0</v>
      </c>
      <c r="AP82" s="72">
        <f ca="1">IF(OR(AP$4&lt;$Q82,AP$4&gt;$Q82+IF($S82="",1000,$S82)-1),0,IF(MOD(AP$4-$Q82,IF($R82="",1000,$R82))=0,$O82,0))*IF($Y82&gt;0,(1+INDEX(Escalation!$B$3:$B$18,$Y82,0))^(AP$4-SSSModel!$C$5),1)*IF($X82=0,1,OFFSET(Profiles!$K$2,$X82,MAX(Profiles!$C$2,AP$4-$Q82)))*IF($AA82=1,(1+SSSModel!#REF!),1)</f>
        <v>0</v>
      </c>
      <c r="AQ82" s="72">
        <f ca="1">IF(OR(AQ$4&lt;$Q82,AQ$4&gt;$Q82+IF($S82="",1000,$S82)-1),0,IF(MOD(AQ$4-$Q82,IF($R82="",1000,$R82))=0,$O82,0))*IF($Y82&gt;0,(1+INDEX(Escalation!$B$3:$B$18,$Y82,0))^(AQ$4-SSSModel!$C$5),1)*IF($X82=0,1,OFFSET(Profiles!$K$2,$X82,MAX(Profiles!$C$2,AQ$4-$Q82)))*IF($AA82=1,(1+SSSModel!#REF!),1)</f>
        <v>0</v>
      </c>
      <c r="AR82" s="72">
        <f ca="1">IF(OR(AR$4&lt;$Q82,AR$4&gt;$Q82+IF($S82="",1000,$S82)-1),0,IF(MOD(AR$4-$Q82,IF($R82="",1000,$R82))=0,$O82,0))*IF($Y82&gt;0,(1+INDEX(Escalation!$B$3:$B$18,$Y82,0))^(AR$4-SSSModel!$C$5),1)*IF($X82=0,1,OFFSET(Profiles!$K$2,$X82,MAX(Profiles!$C$2,AR$4-$Q82)))*IF($AA82=1,(1+SSSModel!#REF!),1)</f>
        <v>0</v>
      </c>
      <c r="AS82" s="72">
        <f ca="1">IF(OR(AS$4&lt;$Q82,AS$4&gt;$Q82+IF($S82="",1000,$S82)-1),0,IF(MOD(AS$4-$Q82,IF($R82="",1000,$R82))=0,$O82,0))*IF($Y82&gt;0,(1+INDEX(Escalation!$B$3:$B$18,$Y82,0))^(AS$4-SSSModel!$C$5),1)*IF($X82=0,1,OFFSET(Profiles!$K$2,$X82,MAX(Profiles!$C$2,AS$4-$Q82)))*IF($AA82=1,(1+SSSModel!#REF!),1)</f>
        <v>0</v>
      </c>
      <c r="AT82" s="72">
        <f ca="1">IF(OR(AT$4&lt;$Q82,AT$4&gt;$Q82+IF($S82="",1000,$S82)-1),0,IF(MOD(AT$4-$Q82,IF($R82="",1000,$R82))=0,$O82,0))*IF($Y82&gt;0,(1+INDEX(Escalation!$B$3:$B$18,$Y82,0))^(AT$4-SSSModel!$C$5),1)*IF($X82=0,1,OFFSET(Profiles!$K$2,$X82,MAX(Profiles!$C$2,AT$4-$Q82)))*IF($AA82=1,(1+SSSModel!#REF!),1)</f>
        <v>0</v>
      </c>
      <c r="AU82" s="72">
        <f ca="1">IF(OR(AU$4&lt;$Q82,AU$4&gt;$Q82+IF($S82="",1000,$S82)-1),0,IF(MOD(AU$4-$Q82,IF($R82="",1000,$R82))=0,$O82,0))*IF($Y82&gt;0,(1+INDEX(Escalation!$B$3:$B$18,$Y82,0))^(AU$4-SSSModel!$C$5),1)*IF($X82=0,1,OFFSET(Profiles!$K$2,$X82,MAX(Profiles!$C$2,AU$4-$Q82)))*IF($AA82=1,(1+SSSModel!#REF!),1)</f>
        <v>0</v>
      </c>
      <c r="AV82" s="72">
        <f ca="1">IF(OR(AV$4&lt;$Q82,AV$4&gt;$Q82+IF($S82="",1000,$S82)-1),0,IF(MOD(AV$4-$Q82,IF($R82="",1000,$R82))=0,$O82,0))*IF($Y82&gt;0,(1+INDEX(Escalation!$B$3:$B$18,$Y82,0))^(AV$4-SSSModel!$C$5),1)*IF($X82=0,1,OFFSET(Profiles!$K$2,$X82,MAX(Profiles!$C$2,AV$4-$Q82)))*IF($AA82=1,(1+SSSModel!#REF!),1)</f>
        <v>0</v>
      </c>
      <c r="AW82" s="72">
        <f ca="1">IF(OR(AW$4&lt;$Q82,AW$4&gt;$Q82+IF($S82="",1000,$S82)-1),0,IF(MOD(AW$4-$Q82,IF($R82="",1000,$R82))=0,$O82,0))*IF($Y82&gt;0,(1+INDEX(Escalation!$B$3:$B$18,$Y82,0))^(AW$4-SSSModel!$C$5),1)*IF($X82=0,1,OFFSET(Profiles!$K$2,$X82,MAX(Profiles!$C$2,AW$4-$Q82)))*IF($AA82=1,(1+SSSModel!#REF!),1)</f>
        <v>0</v>
      </c>
      <c r="AX82" s="72">
        <f ca="1">IF(OR(AX$4&lt;$Q82,AX$4&gt;$Q82+IF($S82="",1000,$S82)-1),0,IF(MOD(AX$4-$Q82,IF($R82="",1000,$R82))=0,$O82,0))*IF($Y82&gt;0,(1+INDEX(Escalation!$B$3:$B$18,$Y82,0))^(AX$4-SSSModel!$C$5),1)*IF($X82=0,1,OFFSET(Profiles!$K$2,$X82,MAX(Profiles!$C$2,AX$4-$Q82)))*IF($AA82=1,(1+SSSModel!#REF!),1)</f>
        <v>0</v>
      </c>
      <c r="AY82" s="72">
        <f ca="1">IF(OR(AY$4&lt;$Q82,AY$4&gt;$Q82+IF($S82="",1000,$S82)-1),0,IF(MOD(AY$4-$Q82,IF($R82="",1000,$R82))=0,$O82,0))*IF($Y82&gt;0,(1+INDEX(Escalation!$B$3:$B$18,$Y82,0))^(AY$4-SSSModel!$C$5),1)*IF($X82=0,1,OFFSET(Profiles!$K$2,$X82,MAX(Profiles!$C$2,AY$4-$Q82)))*IF($AA82=1,(1+SSSModel!#REF!),1)</f>
        <v>0</v>
      </c>
      <c r="AZ82" s="72">
        <f ca="1">IF(OR(AZ$4&lt;$Q82,AZ$4&gt;$Q82+IF($S82="",1000,$S82)-1),0,IF(MOD(AZ$4-$Q82,IF($R82="",1000,$R82))=0,$O82,0))*IF($Y82&gt;0,(1+INDEX(Escalation!$B$3:$B$18,$Y82,0))^(AZ$4-SSSModel!$C$5),1)*IF($X82=0,1,OFFSET(Profiles!$K$2,$X82,MAX(Profiles!$C$2,AZ$4-$Q82)))*IF($AA82=1,(1+SSSModel!#REF!),1)</f>
        <v>0</v>
      </c>
      <c r="BA82" s="72">
        <f ca="1">IF(OR(BA$4&lt;$Q82,BA$4&gt;$Q82+IF($S82="",1000,$S82)-1),0,IF(MOD(BA$4-$Q82,IF($R82="",1000,$R82))=0,$O82,0))*IF($Y82&gt;0,(1+INDEX(Escalation!$B$3:$B$18,$Y82,0))^(BA$4-SSSModel!$C$5),1)*IF($X82=0,1,OFFSET(Profiles!$K$2,$X82,MAX(Profiles!$C$2,BA$4-$Q82)))*IF($AA82=1,(1+SSSModel!#REF!),1)</f>
        <v>0</v>
      </c>
      <c r="BB82" s="72">
        <f ca="1">IF(OR(BB$4&lt;$Q82,BB$4&gt;$Q82+IF($S82="",1000,$S82)-1),0,IF(MOD(BB$4-$Q82,IF($R82="",1000,$R82))=0,$O82,0))*IF($Y82&gt;0,(1+INDEX(Escalation!$B$3:$B$18,$Y82,0))^(BB$4-SSSModel!$C$5),1)*IF($X82=0,1,OFFSET(Profiles!$K$2,$X82,MAX(Profiles!$C$2,BB$4-$Q82)))*IF($AA82=1,(1+SSSModel!#REF!),1)</f>
        <v>0</v>
      </c>
      <c r="BC82" s="72">
        <f ca="1">IF(OR(BC$4&lt;$Q82,BC$4&gt;$Q82+IF($S82="",1000,$S82)-1),0,IF(MOD(BC$4-$Q82,IF($R82="",1000,$R82))=0,$O82,0))*IF($Y82&gt;0,(1+INDEX(Escalation!$B$3:$B$18,$Y82,0))^(BC$4-SSSModel!$C$5),1)*IF($X82=0,1,OFFSET(Profiles!$K$2,$X82,MAX(Profiles!$C$2,BC$4-$Q82)))*IF($AA82=1,(1+SSSModel!#REF!),1)</f>
        <v>0</v>
      </c>
      <c r="BD82" s="72">
        <f ca="1">IF(OR(BD$4&lt;$Q82,BD$4&gt;$Q82+IF($S82="",1000,$S82)-1),0,IF(MOD(BD$4-$Q82,IF($R82="",1000,$R82))=0,$O82,0))*IF($Y82&gt;0,(1+INDEX(Escalation!$B$3:$B$18,$Y82,0))^(BD$4-SSSModel!$C$5),1)*IF($X82=0,1,OFFSET(Profiles!$K$2,$X82,MAX(Profiles!$C$2,BD$4-$Q82)))*IF($AA82=1,(1+SSSModel!#REF!),1)</f>
        <v>0</v>
      </c>
      <c r="BE82" s="72">
        <f ca="1">IF(OR(BE$4&lt;$Q82,BE$4&gt;$Q82+IF($S82="",1000,$S82)-1),0,IF(MOD(BE$4-$Q82,IF($R82="",1000,$R82))=0,$O82,0))*IF($Y82&gt;0,(1+INDEX(Escalation!$B$3:$B$18,$Y82,0))^(BE$4-SSSModel!$C$5),1)*IF($X82=0,1,OFFSET(Profiles!$K$2,$X82,MAX(Profiles!$C$2,BE$4-$Q82)))*IF($AA82=1,(1+SSSModel!#REF!),1)</f>
        <v>0</v>
      </c>
      <c r="BF82" s="72">
        <f ca="1">IF(OR(BF$4&lt;$Q82,BF$4&gt;$Q82+IF($S82="",1000,$S82)-1),0,IF(MOD(BF$4-$Q82,IF($R82="",1000,$R82))=0,$O82,0))*IF($Y82&gt;0,(1+INDEX(Escalation!$B$3:$B$18,$Y82,0))^(BF$4-SSSModel!$C$5),1)*IF($X82=0,1,OFFSET(Profiles!$K$2,$X82,MAX(Profiles!$C$2,BF$4-$Q82)))*IF($AA82=1,(1+SSSModel!#REF!),1)</f>
        <v>0</v>
      </c>
      <c r="BG82" s="72">
        <f ca="1">IF(OR(BG$4&lt;$Q82,BG$4&gt;$Q82+IF($S82="",1000,$S82)-1),0,IF(MOD(BG$4-$Q82,IF($R82="",1000,$R82))=0,$O82,0))*IF($Y82&gt;0,(1+INDEX(Escalation!$B$3:$B$18,$Y82,0))^(BG$4-SSSModel!$C$5),1)*IF($X82=0,1,OFFSET(Profiles!$K$2,$X82,MAX(Profiles!$C$2,BG$4-$Q82)))*IF($AA82=1,(1+SSSModel!#REF!),1)</f>
        <v>0</v>
      </c>
      <c r="BH82" s="72">
        <f ca="1">IF(OR(BH$4&lt;$Q82,BH$4&gt;$Q82+IF($S82="",1000,$S82)-1),0,IF(MOD(BH$4-$Q82,IF($R82="",1000,$R82))=0,$O82,0))*IF($Y82&gt;0,(1+INDEX(Escalation!$B$3:$B$18,$Y82,0))^(BH$4-SSSModel!$C$5),1)*IF($X82=0,1,OFFSET(Profiles!$K$2,$X82,MAX(Profiles!$C$2,BH$4-$Q82)))*IF($AA82=1,(1+SSSModel!#REF!),1)</f>
        <v>0</v>
      </c>
      <c r="BI82" s="72">
        <f ca="1">IF(OR(BI$4&lt;$Q82,BI$4&gt;$Q82+IF($S82="",1000,$S82)-1),0,IF(MOD(BI$4-$Q82,IF($R82="",1000,$R82))=0,$O82,0))*IF($Y82&gt;0,(1+INDEX(Escalation!$B$3:$B$18,$Y82,0))^(BI$4-SSSModel!$C$5),1)*IF($X82=0,1,OFFSET(Profiles!$K$2,$X82,MAX(Profiles!$C$2,BI$4-$Q82)))*IF($AA82=1,(1+SSSModel!#REF!),1)</f>
        <v>0</v>
      </c>
      <c r="BJ82" s="72">
        <f ca="1">IF(OR(BJ$4&lt;$Q82,BJ$4&gt;$Q82+IF($S82="",1000,$S82)-1),0,IF(MOD(BJ$4-$Q82,IF($R82="",1000,$R82))=0,$O82,0))*IF($Y82&gt;0,(1+INDEX(Escalation!$B$3:$B$18,$Y82,0))^(BJ$4-SSSModel!$C$5),1)*IF($X82=0,1,OFFSET(Profiles!$K$2,$X82,MAX(Profiles!$C$2,BJ$4-$Q82)))*IF($AA82=1,(1+SSSModel!#REF!),1)</f>
        <v>0</v>
      </c>
      <c r="BK82" s="72">
        <f ca="1">IF(OR(BK$4&lt;$Q82,BK$4&gt;$Q82+IF($S82="",1000,$S82)-1),0,IF(MOD(BK$4-$Q82,IF($R82="",1000,$R82))=0,$O82,0))*IF($Y82&gt;0,(1+INDEX(Escalation!$B$3:$B$18,$Y82,0))^(BK$4-SSSModel!$C$5),1)*IF($X82=0,1,OFFSET(Profiles!$K$2,$X82,MAX(Profiles!$C$2,BK$4-$Q82)))*IF($AA82=1,(1+SSSModel!#REF!),1)</f>
        <v>0</v>
      </c>
      <c r="BL82" s="72">
        <f ca="1">IF(OR(BL$4&lt;$Q82,BL$4&gt;$Q82+IF($S82="",1000,$S82)-1),0,IF(MOD(BL$4-$Q82,IF($R82="",1000,$R82))=0,$O82,0))*IF($Y82&gt;0,(1+INDEX(Escalation!$B$3:$B$18,$Y82,0))^(BL$4-SSSModel!$C$5),1)*IF($X82=0,1,OFFSET(Profiles!$K$2,$X82,MAX(Profiles!$C$2,BL$4-$Q82)))*IF($AA82=1,(1+SSSModel!#REF!),1)</f>
        <v>0</v>
      </c>
      <c r="BM82" s="72">
        <f ca="1">IF(OR(BM$4&lt;$Q82,BM$4&gt;$Q82+IF($S82="",1000,$S82)-1),0,IF(MOD(BM$4-$Q82,IF($R82="",1000,$R82))=0,$O82,0))*IF($Y82&gt;0,(1+INDEX(Escalation!$B$3:$B$18,$Y82,0))^(BM$4-SSSModel!$C$5),1)*IF($X82=0,1,OFFSET(Profiles!$K$2,$X82,MAX(Profiles!$C$2,BM$4-$Q82)))*IF($AA82=1,(1+SSSModel!#REF!),1)</f>
        <v>0</v>
      </c>
      <c r="BN82" s="72">
        <f ca="1">IF(OR(BN$4&lt;$Q82,BN$4&gt;$Q82+IF($S82="",1000,$S82)-1),0,IF(MOD(BN$4-$Q82,IF($R82="",1000,$R82))=0,$O82,0))*IF($Y82&gt;0,(1+INDEX(Escalation!$B$3:$B$18,$Y82,0))^(BN$4-SSSModel!$C$5),1)*IF($X82=0,1,OFFSET(Profiles!$K$2,$X82,MAX(Profiles!$C$2,BN$4-$Q82)))*IF($AA82=1,(1+SSSModel!#REF!),1)</f>
        <v>0</v>
      </c>
      <c r="BO82" s="72">
        <f ca="1">IF(OR(BO$4&lt;$Q82,BO$4&gt;$Q82+IF($S82="",1000,$S82)-1),0,IF(MOD(BO$4-$Q82,IF($R82="",1000,$R82))=0,$O82,0))*IF($Y82&gt;0,(1+INDEX(Escalation!$B$3:$B$18,$Y82,0))^(BO$4-SSSModel!$C$5),1)*IF($X82=0,1,OFFSET(Profiles!$K$2,$X82,MAX(Profiles!$C$2,BO$4-$Q82)))*IF($AA82=1,(1+SSSModel!#REF!),1)</f>
        <v>0</v>
      </c>
      <c r="BP82" s="72">
        <f ca="1">IF(OR(BP$4&lt;$Q82,BP$4&gt;$Q82+IF($S82="",1000,$S82)-1),0,IF(MOD(BP$4-$Q82,IF($R82="",1000,$R82))=0,$O82,0))*IF($Y82&gt;0,(1+INDEX(Escalation!$B$3:$B$18,$Y82,0))^(BP$4-SSSModel!$C$5),1)*IF($X82=0,1,OFFSET(Profiles!$K$2,$X82,MAX(Profiles!$C$2,BP$4-$Q82)))*IF($AA82=1,(1+SSSModel!#REF!),1)</f>
        <v>0</v>
      </c>
      <c r="BQ82" s="72">
        <f ca="1">IF(OR(BQ$4&lt;$Q82,BQ$4&gt;$Q82+IF($S82="",1000,$S82)-1),0,IF(MOD(BQ$4-$Q82,IF($R82="",1000,$R82))=0,$O82,0))*IF($Y82&gt;0,(1+INDEX(Escalation!$B$3:$B$18,$Y82,0))^(BQ$4-SSSModel!$C$5),1)*IF($X82=0,1,OFFSET(Profiles!$K$2,$X82,MAX(Profiles!$C$2,BQ$4-$Q82)))*IF($AA82=1,(1+SSSModel!#REF!),1)</f>
        <v>0</v>
      </c>
      <c r="BR82" s="72">
        <f ca="1">IF(OR(BR$4&lt;$Q82,BR$4&gt;$Q82+IF($S82="",1000,$S82)-1),0,IF(MOD(BR$4-$Q82,IF($R82="",1000,$R82))=0,$O82,0))*IF($Y82&gt;0,(1+INDEX(Escalation!$B$3:$B$18,$Y82,0))^(BR$4-SSSModel!$C$5),1)*IF($X82=0,1,OFFSET(Profiles!$K$2,$X82,MAX(Profiles!$C$2,BR$4-$Q82)))*IF($AA82=1,(1+SSSModel!#REF!),1)</f>
        <v>0</v>
      </c>
      <c r="BS82" s="72">
        <f ca="1">IF(OR(BS$4&lt;$Q82,BS$4&gt;$Q82+IF($S82="",1000,$S82)-1),0,IF(MOD(BS$4-$Q82,IF($R82="",1000,$R82))=0,$O82,0))*IF($Y82&gt;0,(1+INDEX(Escalation!$B$3:$B$18,$Y82,0))^(BS$4-SSSModel!$C$5),1)*IF($X82=0,1,OFFSET(Profiles!$K$2,$X82,MAX(Profiles!$C$2,BS$4-$Q82)))*IF($AA82=1,(1+SSSModel!#REF!),1)</f>
        <v>0</v>
      </c>
      <c r="BT82" s="72">
        <f ca="1">IF(OR(BT$4&lt;$Q82,BT$4&gt;$Q82+IF($S82="",1000,$S82)-1),0,IF(MOD(BT$4-$Q82,IF($R82="",1000,$R82))=0,$O82,0))*IF($Y82&gt;0,(1+INDEX(Escalation!$B$3:$B$18,$Y82,0))^(BT$4-SSSModel!$C$5),1)*IF($X82=0,1,OFFSET(Profiles!$K$2,$X82,MAX(Profiles!$C$2,BT$4-$Q82)))*IF($AA82=1,(1+SSSModel!#REF!),1)</f>
        <v>0</v>
      </c>
      <c r="BU82" s="72">
        <f ca="1">IF(OR(BU$4&lt;$Q82,BU$4&gt;$Q82+IF($S82="",1000,$S82)-1),0,IF(MOD(BU$4-$Q82,IF($R82="",1000,$R82))=0,$O82,0))*IF($Y82&gt;0,(1+INDEX(Escalation!$B$3:$B$18,$Y82,0))^(BU$4-SSSModel!$C$5),1)*IF($X82=0,1,OFFSET(Profiles!$K$2,$X82,MAX(Profiles!$C$2,BU$4-$Q82)))*IF($AA82=1,(1+SSSModel!#REF!),1)</f>
        <v>0</v>
      </c>
      <c r="BV82" s="72">
        <f ca="1">IF(OR(BV$4&lt;$Q82,BV$4&gt;$Q82+IF($S82="",1000,$S82)-1),0,IF(MOD(BV$4-$Q82,IF($R82="",1000,$R82))=0,$O82,0))*IF($Y82&gt;0,(1+INDEX(Escalation!$B$3:$B$18,$Y82,0))^(BV$4-SSSModel!$C$5),1)*IF($X82=0,1,OFFSET(Profiles!$K$2,$X82,MAX(Profiles!$C$2,BV$4-$Q82)))*IF($AA82=1,(1+SSSModel!#REF!),1)</f>
        <v>0</v>
      </c>
      <c r="BW82" s="72">
        <f ca="1">IF(OR(BW$4&lt;$Q82,BW$4&gt;$Q82+IF($S82="",1000,$S82)-1),0,IF(MOD(BW$4-$Q82,IF($R82="",1000,$R82))=0,$O82,0))*IF($Y82&gt;0,(1+INDEX(Escalation!$B$3:$B$18,$Y82,0))^(BW$4-SSSModel!$C$5),1)*IF($X82=0,1,OFFSET(Profiles!$K$2,$X82,MAX(Profiles!$C$2,BW$4-$Q82)))*IF($AA82=1,(1+SSSModel!#REF!),1)</f>
        <v>0</v>
      </c>
      <c r="BX82" s="72">
        <f ca="1">IF(OR(BX$4&lt;$Q82,BX$4&gt;$Q82+IF($S82="",1000,$S82)-1),0,IF(MOD(BX$4-$Q82,IF($R82="",1000,$R82))=0,$O82,0))*IF($Y82&gt;0,(1+INDEX(Escalation!$B$3:$B$18,$Y82,0))^(BX$4-SSSModel!$C$5),1)*IF($X82=0,1,OFFSET(Profiles!$K$2,$X82,MAX(Profiles!$C$2,BX$4-$Q82)))*IF($AA82=1,(1+SSSModel!#REF!),1)</f>
        <v>0</v>
      </c>
      <c r="BY82" s="72">
        <f ca="1">IF(OR(BY$4&lt;$Q82,BY$4&gt;$Q82+IF($S82="",1000,$S82)-1),0,IF(MOD(BY$4-$Q82,IF($R82="",1000,$R82))=0,$O82,0))*IF($Y82&gt;0,(1+INDEX(Escalation!$B$3:$B$18,$Y82,0))^(BY$4-SSSModel!$C$5),1)*IF($X82=0,1,OFFSET(Profiles!$K$2,$X82,MAX(Profiles!$C$2,BY$4-$Q82)))*IF($AA82=1,(1+SSSModel!#REF!),1)</f>
        <v>0</v>
      </c>
      <c r="BZ82" s="72">
        <f ca="1">IF(OR(BZ$4&lt;$Q82,BZ$4&gt;$Q82+IF($S82="",1000,$S82)-1),0,IF(MOD(BZ$4-$Q82,IF($R82="",1000,$R82))=0,$O82,0))*IF($Y82&gt;0,(1+INDEX(Escalation!$B$3:$B$18,$Y82,0))^(BZ$4-SSSModel!$C$5),1)*IF($X82=0,1,OFFSET(Profiles!$K$2,$X82,MAX(Profiles!$C$2,BZ$4-$Q82)))*IF($AA82=1,(1+SSSModel!#REF!),1)</f>
        <v>0</v>
      </c>
      <c r="CA82" s="134">
        <f ca="1">IF(OR($Z82=0,SSSModel!$C$4="CF"),AC82,
IF(LEFT($V82,3)="ON_",
     IF(SSSModel!$C$4="RR",SUMPRODUCT(OFFSET($AC82,0,0,1,$CB$2),OFFSET(Profiles!$K$28,($Z82-1)*(Profiles!$I$26+1)+CA$4-SSSModel!$C$3+1,0,1,$CB$2)),
     IF(SSSModel!$C$4="ECC",$EA82*$EB82*SUMPRODUCT(OFFSET($AC82,0,MAX(0,CA$4-$DZ82-$CA$4+1),1,MIN($DZ82,CA$4-$CA$4+1)),OFFSET(Escalation!$K$24,($Y82-1)*(Escalation!$I$22+1)+CA$4-SSSModel!$C$3+1,MAX(0,CA$4-$DZ82-$CA$4+1),1,MIN($DZ82,CA$4-$CA$4+1))),
     IF(SSSModel!$C$4="PV",AC82*$EA82*(1+SSSModel!$C$2),
     IF(SSSModel!$C$4="FCR",$EC82*SUM(OFFSET($AC82,0,MAX(CA$4-$AC$4-$DZ82+1,0),1,MIN($DZ82,CA$4-$AC$4+1))),0)))),
SUM($AC82:$BZ82)*
     IF(SSSModel!$C$4="RR",OFFSET(Profiles!$K$2,$Z82,MAX(Profiles!$C$2,AC$4-$W82)),
     IF(SSSModel!$C$4="ECC",$EA82*$EB82*IF(MAX(Escalation!$C$2,AC$4-$W82)&gt;$DZ82-1,0,OFFSET(Escalation!$K$2,$Y82,MAX(Escalation!$C$2,AC$4-$W82))),
     IF(SSSModel!$C$4="PV",IF(CA$4=$W82,$EA82*(1+SSSModel!$C$2),0),
     IF(SSSModel!$C$4="FCR",IF(AND(CA$4&gt;=$W82,OFFSET(Profiles!$K$2,$Z82,MAX(Profiles!$C$2,AC$4-$W82))&gt;0),$EC82,0),0))))))</f>
        <v>0</v>
      </c>
      <c r="CB82" s="135">
        <f ca="1">IF(OR($Z82=0,SSSModel!$C$4="CF"),AD82,
IF(LEFT($V82,3)="ON_",
     IF(SSSModel!$C$4="RR",SUMPRODUCT(OFFSET($AC82,0,0,1,$CB$2),OFFSET(Profiles!$K$28,($Z82-1)*(Profiles!$I$26+1)+CB$4-SSSModel!$C$3+1,0,1,$CB$2)),
     IF(SSSModel!$C$4="ECC",$EA82*$EB82*SUMPRODUCT(OFFSET($AC82,0,MAX(0,CB$4-$DZ82-$CA$4+1),1,MIN($DZ82,CB$4-$CA$4+1)),OFFSET(Escalation!$K$24,($Y82-1)*(Escalation!$I$22+1)+CB$4-SSSModel!$C$3+1,MAX(0,CB$4-$DZ82-$CA$4+1),1,MIN($DZ82,CB$4-$CA$4+1))),
     IF(SSSModel!$C$4="PV",AD82*$EA82*(1+SSSModel!$C$2),
     IF(SSSModel!$C$4="FCR",$EC82*SUM(OFFSET($AC82,0,MAX(CB$4-$AC$4-$DZ82+1,0),1,MIN($DZ82,CB$4-$AC$4+1))),0)))),
SUM($AC82:$BZ82)*
     IF(SSSModel!$C$4="RR",OFFSET(Profiles!$K$2,$Z82,MAX(Profiles!$C$2,AD$4-$W82)),
     IF(SSSModel!$C$4="ECC",$EA82*$EB82*IF(MAX(Escalation!$C$2,AD$4-$W82)&gt;$DZ82-1,0,OFFSET(Escalation!$K$2,$Y82,MAX(Escalation!$C$2,AD$4-$W82))),
     IF(SSSModel!$C$4="PV",IF(CB$4=$W82,$EA82*(1+SSSModel!$C$2),0),
     IF(SSSModel!$C$4="FCR",IF(AND(CB$4&gt;=$W82,OFFSET(Profiles!$K$2,$Z82,MAX(Profiles!$C$2,AD$4-$W82))&gt;0),$EC82,0),0))))))</f>
        <v>0</v>
      </c>
      <c r="CC82" s="135">
        <f ca="1">IF(OR($Z82=0,SSSModel!$C$4="CF"),AE82,
IF(LEFT($V82,3)="ON_",
     IF(SSSModel!$C$4="RR",SUMPRODUCT(OFFSET($AC82,0,0,1,$CB$2),OFFSET(Profiles!$K$28,($Z82-1)*(Profiles!$I$26+1)+CC$4-SSSModel!$C$3+1,0,1,$CB$2)),
     IF(SSSModel!$C$4="ECC",$EA82*$EB82*SUMPRODUCT(OFFSET($AC82,0,MAX(0,CC$4-$DZ82-$CA$4+1),1,MIN($DZ82,CC$4-$CA$4+1)),OFFSET(Escalation!$K$24,($Y82-1)*(Escalation!$I$22+1)+CC$4-SSSModel!$C$3+1,MAX(0,CC$4-$DZ82-$CA$4+1),1,MIN($DZ82,CC$4-$CA$4+1))),
     IF(SSSModel!$C$4="PV",AE82*$EA82*(1+SSSModel!$C$2),
     IF(SSSModel!$C$4="FCR",$EC82*SUM(OFFSET($AC82,0,MAX(CC$4-$AC$4-$DZ82+1,0),1,MIN($DZ82,CC$4-$AC$4+1))),0)))),
SUM($AC82:$BZ82)*
     IF(SSSModel!$C$4="RR",OFFSET(Profiles!$K$2,$Z82,MAX(Profiles!$C$2,AE$4-$W82)),
     IF(SSSModel!$C$4="ECC",$EA82*$EB82*IF(MAX(Escalation!$C$2,AE$4-$W82)&gt;$DZ82-1,0,OFFSET(Escalation!$K$2,$Y82,MAX(Escalation!$C$2,AE$4-$W82))),
     IF(SSSModel!$C$4="PV",IF(CC$4=$W82,$EA82*(1+SSSModel!$C$2),0),
     IF(SSSModel!$C$4="FCR",IF(AND(CC$4&gt;=$W82,OFFSET(Profiles!$K$2,$Z82,MAX(Profiles!$C$2,AE$4-$W82))&gt;0),$EC82,0),0))))))</f>
        <v>0</v>
      </c>
      <c r="CD82" s="135">
        <f ca="1">IF(OR($Z82=0,SSSModel!$C$4="CF"),AF82,
IF(LEFT($V82,3)="ON_",
     IF(SSSModel!$C$4="RR",SUMPRODUCT(OFFSET($AC82,0,0,1,$CB$2),OFFSET(Profiles!$K$28,($Z82-1)*(Profiles!$I$26+1)+CD$4-SSSModel!$C$3+1,0,1,$CB$2)),
     IF(SSSModel!$C$4="ECC",$EA82*$EB82*SUMPRODUCT(OFFSET($AC82,0,MAX(0,CD$4-$DZ82-$CA$4+1),1,MIN($DZ82,CD$4-$CA$4+1)),OFFSET(Escalation!$K$24,($Y82-1)*(Escalation!$I$22+1)+CD$4-SSSModel!$C$3+1,MAX(0,CD$4-$DZ82-$CA$4+1),1,MIN($DZ82,CD$4-$CA$4+1))),
     IF(SSSModel!$C$4="PV",AF82*$EA82*(1+SSSModel!$C$2),
     IF(SSSModel!$C$4="FCR",$EC82*SUM(OFFSET($AC82,0,MAX(CD$4-$AC$4-$DZ82+1,0),1,MIN($DZ82,CD$4-$AC$4+1))),0)))),
SUM($AC82:$BZ82)*
     IF(SSSModel!$C$4="RR",OFFSET(Profiles!$K$2,$Z82,MAX(Profiles!$C$2,AF$4-$W82)),
     IF(SSSModel!$C$4="ECC",$EA82*$EB82*IF(MAX(Escalation!$C$2,AF$4-$W82)&gt;$DZ82-1,0,OFFSET(Escalation!$K$2,$Y82,MAX(Escalation!$C$2,AF$4-$W82))),
     IF(SSSModel!$C$4="PV",IF(CD$4=$W82,$EA82*(1+SSSModel!$C$2),0),
     IF(SSSModel!$C$4="FCR",IF(AND(CD$4&gt;=$W82,OFFSET(Profiles!$K$2,$Z82,MAX(Profiles!$C$2,AF$4-$W82))&gt;0),$EC82,0),0))))))</f>
        <v>0</v>
      </c>
      <c r="CE82" s="135">
        <f ca="1">IF(OR($Z82=0,SSSModel!$C$4="CF"),AG82,
IF(LEFT($V82,3)="ON_",
     IF(SSSModel!$C$4="RR",SUMPRODUCT(OFFSET($AC82,0,0,1,$CB$2),OFFSET(Profiles!$K$28,($Z82-1)*(Profiles!$I$26+1)+CE$4-SSSModel!$C$3+1,0,1,$CB$2)),
     IF(SSSModel!$C$4="ECC",$EA82*$EB82*SUMPRODUCT(OFFSET($AC82,0,MAX(0,CE$4-$DZ82-$CA$4+1),1,MIN($DZ82,CE$4-$CA$4+1)),OFFSET(Escalation!$K$24,($Y82-1)*(Escalation!$I$22+1)+CE$4-SSSModel!$C$3+1,MAX(0,CE$4-$DZ82-$CA$4+1),1,MIN($DZ82,CE$4-$CA$4+1))),
     IF(SSSModel!$C$4="PV",AG82*$EA82*(1+SSSModel!$C$2),
     IF(SSSModel!$C$4="FCR",$EC82*SUM(OFFSET($AC82,0,MAX(CE$4-$AC$4-$DZ82+1,0),1,MIN($DZ82,CE$4-$AC$4+1))),0)))),
SUM($AC82:$BZ82)*
     IF(SSSModel!$C$4="RR",OFFSET(Profiles!$K$2,$Z82,MAX(Profiles!$C$2,AG$4-$W82)),
     IF(SSSModel!$C$4="ECC",$EA82*$EB82*IF(MAX(Escalation!$C$2,AG$4-$W82)&gt;$DZ82-1,0,OFFSET(Escalation!$K$2,$Y82,MAX(Escalation!$C$2,AG$4-$W82))),
     IF(SSSModel!$C$4="PV",IF(CE$4=$W82,$EA82*(1+SSSModel!$C$2),0),
     IF(SSSModel!$C$4="FCR",IF(AND(CE$4&gt;=$W82,OFFSET(Profiles!$K$2,$Z82,MAX(Profiles!$C$2,AG$4-$W82))&gt;0),$EC82,0),0))))))</f>
        <v>0</v>
      </c>
      <c r="CF82" s="135">
        <f ca="1">IF(OR($Z82=0,SSSModel!$C$4="CF"),AH82,
IF(LEFT($V82,3)="ON_",
     IF(SSSModel!$C$4="RR",SUMPRODUCT(OFFSET($AC82,0,0,1,$CB$2),OFFSET(Profiles!$K$28,($Z82-1)*(Profiles!$I$26+1)+CF$4-SSSModel!$C$3+1,0,1,$CB$2)),
     IF(SSSModel!$C$4="ECC",$EA82*$EB82*SUMPRODUCT(OFFSET($AC82,0,MAX(0,CF$4-$DZ82-$CA$4+1),1,MIN($DZ82,CF$4-$CA$4+1)),OFFSET(Escalation!$K$24,($Y82-1)*(Escalation!$I$22+1)+CF$4-SSSModel!$C$3+1,MAX(0,CF$4-$DZ82-$CA$4+1),1,MIN($DZ82,CF$4-$CA$4+1))),
     IF(SSSModel!$C$4="PV",AH82*$EA82*(1+SSSModel!$C$2),
     IF(SSSModel!$C$4="FCR",$EC82*SUM(OFFSET($AC82,0,MAX(CF$4-$AC$4-$DZ82+1,0),1,MIN($DZ82,CF$4-$AC$4+1))),0)))),
SUM($AC82:$BZ82)*
     IF(SSSModel!$C$4="RR",OFFSET(Profiles!$K$2,$Z82,MAX(Profiles!$C$2,AH$4-$W82)),
     IF(SSSModel!$C$4="ECC",$EA82*$EB82*IF(MAX(Escalation!$C$2,AH$4-$W82)&gt;$DZ82-1,0,OFFSET(Escalation!$K$2,$Y82,MAX(Escalation!$C$2,AH$4-$W82))),
     IF(SSSModel!$C$4="PV",IF(CF$4=$W82,$EA82*(1+SSSModel!$C$2),0),
     IF(SSSModel!$C$4="FCR",IF(AND(CF$4&gt;=$W82,OFFSET(Profiles!$K$2,$Z82,MAX(Profiles!$C$2,AH$4-$W82))&gt;0),$EC82,0),0))))))</f>
        <v>0</v>
      </c>
      <c r="CG82" s="135">
        <f ca="1">IF(OR($Z82=0,SSSModel!$C$4="CF"),AI82,
IF(LEFT($V82,3)="ON_",
     IF(SSSModel!$C$4="RR",SUMPRODUCT(OFFSET($AC82,0,0,1,$CB$2),OFFSET(Profiles!$K$28,($Z82-1)*(Profiles!$I$26+1)+CG$4-SSSModel!$C$3+1,0,1,$CB$2)),
     IF(SSSModel!$C$4="ECC",$EA82*$EB82*SUMPRODUCT(OFFSET($AC82,0,MAX(0,CG$4-$DZ82-$CA$4+1),1,MIN($DZ82,CG$4-$CA$4+1)),OFFSET(Escalation!$K$24,($Y82-1)*(Escalation!$I$22+1)+CG$4-SSSModel!$C$3+1,MAX(0,CG$4-$DZ82-$CA$4+1),1,MIN($DZ82,CG$4-$CA$4+1))),
     IF(SSSModel!$C$4="PV",AI82*$EA82*(1+SSSModel!$C$2),
     IF(SSSModel!$C$4="FCR",$EC82*SUM(OFFSET($AC82,0,MAX(CG$4-$AC$4-$DZ82+1,0),1,MIN($DZ82,CG$4-$AC$4+1))),0)))),
SUM($AC82:$BZ82)*
     IF(SSSModel!$C$4="RR",OFFSET(Profiles!$K$2,$Z82,MAX(Profiles!$C$2,AI$4-$W82)),
     IF(SSSModel!$C$4="ECC",$EA82*$EB82*IF(MAX(Escalation!$C$2,AI$4-$W82)&gt;$DZ82-1,0,OFFSET(Escalation!$K$2,$Y82,MAX(Escalation!$C$2,AI$4-$W82))),
     IF(SSSModel!$C$4="PV",IF(CG$4=$W82,$EA82*(1+SSSModel!$C$2),0),
     IF(SSSModel!$C$4="FCR",IF(AND(CG$4&gt;=$W82,OFFSET(Profiles!$K$2,$Z82,MAX(Profiles!$C$2,AI$4-$W82))&gt;0),$EC82,0),0))))))</f>
        <v>0</v>
      </c>
      <c r="CH82" s="135">
        <f ca="1">IF(OR($Z82=0,SSSModel!$C$4="CF"),AJ82,
IF(LEFT($V82,3)="ON_",
     IF(SSSModel!$C$4="RR",SUMPRODUCT(OFFSET($AC82,0,0,1,$CB$2),OFFSET(Profiles!$K$28,($Z82-1)*(Profiles!$I$26+1)+CH$4-SSSModel!$C$3+1,0,1,$CB$2)),
     IF(SSSModel!$C$4="ECC",$EA82*$EB82*SUMPRODUCT(OFFSET($AC82,0,MAX(0,CH$4-$DZ82-$CA$4+1),1,MIN($DZ82,CH$4-$CA$4+1)),OFFSET(Escalation!$K$24,($Y82-1)*(Escalation!$I$22+1)+CH$4-SSSModel!$C$3+1,MAX(0,CH$4-$DZ82-$CA$4+1),1,MIN($DZ82,CH$4-$CA$4+1))),
     IF(SSSModel!$C$4="PV",AJ82*$EA82*(1+SSSModel!$C$2),
     IF(SSSModel!$C$4="FCR",$EC82*SUM(OFFSET($AC82,0,MAX(CH$4-$AC$4-$DZ82+1,0),1,MIN($DZ82,CH$4-$AC$4+1))),0)))),
SUM($AC82:$BZ82)*
     IF(SSSModel!$C$4="RR",OFFSET(Profiles!$K$2,$Z82,MAX(Profiles!$C$2,AJ$4-$W82)),
     IF(SSSModel!$C$4="ECC",$EA82*$EB82*IF(MAX(Escalation!$C$2,AJ$4-$W82)&gt;$DZ82-1,0,OFFSET(Escalation!$K$2,$Y82,MAX(Escalation!$C$2,AJ$4-$W82))),
     IF(SSSModel!$C$4="PV",IF(CH$4=$W82,$EA82*(1+SSSModel!$C$2),0),
     IF(SSSModel!$C$4="FCR",IF(AND(CH$4&gt;=$W82,OFFSET(Profiles!$K$2,$Z82,MAX(Profiles!$C$2,AJ$4-$W82))&gt;0),$EC82,0),0))))))</f>
        <v>0</v>
      </c>
      <c r="CI82" s="135">
        <f ca="1">IF(OR($Z82=0,SSSModel!$C$4="CF"),AK82,
IF(LEFT($V82,3)="ON_",
     IF(SSSModel!$C$4="RR",SUMPRODUCT(OFFSET($AC82,0,0,1,$CB$2),OFFSET(Profiles!$K$28,($Z82-1)*(Profiles!$I$26+1)+CI$4-SSSModel!$C$3+1,0,1,$CB$2)),
     IF(SSSModel!$C$4="ECC",$EA82*$EB82*SUMPRODUCT(OFFSET($AC82,0,MAX(0,CI$4-$DZ82-$CA$4+1),1,MIN($DZ82,CI$4-$CA$4+1)),OFFSET(Escalation!$K$24,($Y82-1)*(Escalation!$I$22+1)+CI$4-SSSModel!$C$3+1,MAX(0,CI$4-$DZ82-$CA$4+1),1,MIN($DZ82,CI$4-$CA$4+1))),
     IF(SSSModel!$C$4="PV",AK82*$EA82*(1+SSSModel!$C$2),
     IF(SSSModel!$C$4="FCR",$EC82*SUM(OFFSET($AC82,0,MAX(CI$4-$AC$4-$DZ82+1,0),1,MIN($DZ82,CI$4-$AC$4+1))),0)))),
SUM($AC82:$BZ82)*
     IF(SSSModel!$C$4="RR",OFFSET(Profiles!$K$2,$Z82,MAX(Profiles!$C$2,AK$4-$W82)),
     IF(SSSModel!$C$4="ECC",$EA82*$EB82*IF(MAX(Escalation!$C$2,AK$4-$W82)&gt;$DZ82-1,0,OFFSET(Escalation!$K$2,$Y82,MAX(Escalation!$C$2,AK$4-$W82))),
     IF(SSSModel!$C$4="PV",IF(CI$4=$W82,$EA82*(1+SSSModel!$C$2),0),
     IF(SSSModel!$C$4="FCR",IF(AND(CI$4&gt;=$W82,OFFSET(Profiles!$K$2,$Z82,MAX(Profiles!$C$2,AK$4-$W82))&gt;0),$EC82,0),0))))))</f>
        <v>0</v>
      </c>
      <c r="CJ82" s="135">
        <f ca="1">IF(OR($Z82=0,SSSModel!$C$4="CF"),AL82,
IF(LEFT($V82,3)="ON_",
     IF(SSSModel!$C$4="RR",SUMPRODUCT(OFFSET($AC82,0,0,1,$CB$2),OFFSET(Profiles!$K$28,($Z82-1)*(Profiles!$I$26+1)+CJ$4-SSSModel!$C$3+1,0,1,$CB$2)),
     IF(SSSModel!$C$4="ECC",$EA82*$EB82*SUMPRODUCT(OFFSET($AC82,0,MAX(0,CJ$4-$DZ82-$CA$4+1),1,MIN($DZ82,CJ$4-$CA$4+1)),OFFSET(Escalation!$K$24,($Y82-1)*(Escalation!$I$22+1)+CJ$4-SSSModel!$C$3+1,MAX(0,CJ$4-$DZ82-$CA$4+1),1,MIN($DZ82,CJ$4-$CA$4+1))),
     IF(SSSModel!$C$4="PV",AL82*$EA82*(1+SSSModel!$C$2),
     IF(SSSModel!$C$4="FCR",$EC82*SUM(OFFSET($AC82,0,MAX(CJ$4-$AC$4-$DZ82+1,0),1,MIN($DZ82,CJ$4-$AC$4+1))),0)))),
SUM($AC82:$BZ82)*
     IF(SSSModel!$C$4="RR",OFFSET(Profiles!$K$2,$Z82,MAX(Profiles!$C$2,AL$4-$W82)),
     IF(SSSModel!$C$4="ECC",$EA82*$EB82*IF(MAX(Escalation!$C$2,AL$4-$W82)&gt;$DZ82-1,0,OFFSET(Escalation!$K$2,$Y82,MAX(Escalation!$C$2,AL$4-$W82))),
     IF(SSSModel!$C$4="PV",IF(CJ$4=$W82,$EA82*(1+SSSModel!$C$2),0),
     IF(SSSModel!$C$4="FCR",IF(AND(CJ$4&gt;=$W82,OFFSET(Profiles!$K$2,$Z82,MAX(Profiles!$C$2,AL$4-$W82))&gt;0),$EC82,0),0))))))</f>
        <v>0</v>
      </c>
      <c r="CK82" s="135">
        <f ca="1">IF(OR($Z82=0,SSSModel!$C$4="CF"),AM82,
IF(LEFT($V82,3)="ON_",
     IF(SSSModel!$C$4="RR",SUMPRODUCT(OFFSET($AC82,0,0,1,$CB$2),OFFSET(Profiles!$K$28,($Z82-1)*(Profiles!$I$26+1)+CK$4-SSSModel!$C$3+1,0,1,$CB$2)),
     IF(SSSModel!$C$4="ECC",$EA82*$EB82*SUMPRODUCT(OFFSET($AC82,0,MAX(0,CK$4-$DZ82-$CA$4+1),1,MIN($DZ82,CK$4-$CA$4+1)),OFFSET(Escalation!$K$24,($Y82-1)*(Escalation!$I$22+1)+CK$4-SSSModel!$C$3+1,MAX(0,CK$4-$DZ82-$CA$4+1),1,MIN($DZ82,CK$4-$CA$4+1))),
     IF(SSSModel!$C$4="PV",AM82*$EA82*(1+SSSModel!$C$2),
     IF(SSSModel!$C$4="FCR",$EC82*SUM(OFFSET($AC82,0,MAX(CK$4-$AC$4-$DZ82+1,0),1,MIN($DZ82,CK$4-$AC$4+1))),0)))),
SUM($AC82:$BZ82)*
     IF(SSSModel!$C$4="RR",OFFSET(Profiles!$K$2,$Z82,MAX(Profiles!$C$2,AM$4-$W82)),
     IF(SSSModel!$C$4="ECC",$EA82*$EB82*IF(MAX(Escalation!$C$2,AM$4-$W82)&gt;$DZ82-1,0,OFFSET(Escalation!$K$2,$Y82,MAX(Escalation!$C$2,AM$4-$W82))),
     IF(SSSModel!$C$4="PV",IF(CK$4=$W82,$EA82*(1+SSSModel!$C$2),0),
     IF(SSSModel!$C$4="FCR",IF(AND(CK$4&gt;=$W82,OFFSET(Profiles!$K$2,$Z82,MAX(Profiles!$C$2,AM$4-$W82))&gt;0),$EC82,0),0))))))</f>
        <v>0</v>
      </c>
      <c r="CL82" s="135">
        <f ca="1">IF(OR($Z82=0,SSSModel!$C$4="CF"),AN82,
IF(LEFT($V82,3)="ON_",
     IF(SSSModel!$C$4="RR",SUMPRODUCT(OFFSET($AC82,0,0,1,$CB$2),OFFSET(Profiles!$K$28,($Z82-1)*(Profiles!$I$26+1)+CL$4-SSSModel!$C$3+1,0,1,$CB$2)),
     IF(SSSModel!$C$4="ECC",$EA82*$EB82*SUMPRODUCT(OFFSET($AC82,0,MAX(0,CL$4-$DZ82-$CA$4+1),1,MIN($DZ82,CL$4-$CA$4+1)),OFFSET(Escalation!$K$24,($Y82-1)*(Escalation!$I$22+1)+CL$4-SSSModel!$C$3+1,MAX(0,CL$4-$DZ82-$CA$4+1),1,MIN($DZ82,CL$4-$CA$4+1))),
     IF(SSSModel!$C$4="PV",AN82*$EA82*(1+SSSModel!$C$2),
     IF(SSSModel!$C$4="FCR",$EC82*SUM(OFFSET($AC82,0,MAX(CL$4-$AC$4-$DZ82+1,0),1,MIN($DZ82,CL$4-$AC$4+1))),0)))),
SUM($AC82:$BZ82)*
     IF(SSSModel!$C$4="RR",OFFSET(Profiles!$K$2,$Z82,MAX(Profiles!$C$2,AN$4-$W82)),
     IF(SSSModel!$C$4="ECC",$EA82*$EB82*IF(MAX(Escalation!$C$2,AN$4-$W82)&gt;$DZ82-1,0,OFFSET(Escalation!$K$2,$Y82,MAX(Escalation!$C$2,AN$4-$W82))),
     IF(SSSModel!$C$4="PV",IF(CL$4=$W82,$EA82*(1+SSSModel!$C$2),0),
     IF(SSSModel!$C$4="FCR",IF(AND(CL$4&gt;=$W82,OFFSET(Profiles!$K$2,$Z82,MAX(Profiles!$C$2,AN$4-$W82))&gt;0),$EC82,0),0))))))</f>
        <v>0</v>
      </c>
      <c r="CM82" s="135">
        <f ca="1">IF(OR($Z82=0,SSSModel!$C$4="CF"),AO82,
IF(LEFT($V82,3)="ON_",
     IF(SSSModel!$C$4="RR",SUMPRODUCT(OFFSET($AC82,0,0,1,$CB$2),OFFSET(Profiles!$K$28,($Z82-1)*(Profiles!$I$26+1)+CM$4-SSSModel!$C$3+1,0,1,$CB$2)),
     IF(SSSModel!$C$4="ECC",$EA82*$EB82*SUMPRODUCT(OFFSET($AC82,0,MAX(0,CM$4-$DZ82-$CA$4+1),1,MIN($DZ82,CM$4-$CA$4+1)),OFFSET(Escalation!$K$24,($Y82-1)*(Escalation!$I$22+1)+CM$4-SSSModel!$C$3+1,MAX(0,CM$4-$DZ82-$CA$4+1),1,MIN($DZ82,CM$4-$CA$4+1))),
     IF(SSSModel!$C$4="PV",AO82*$EA82*(1+SSSModel!$C$2),
     IF(SSSModel!$C$4="FCR",$EC82*SUM(OFFSET($AC82,0,MAX(CM$4-$AC$4-$DZ82+1,0),1,MIN($DZ82,CM$4-$AC$4+1))),0)))),
SUM($AC82:$BZ82)*
     IF(SSSModel!$C$4="RR",OFFSET(Profiles!$K$2,$Z82,MAX(Profiles!$C$2,AO$4-$W82)),
     IF(SSSModel!$C$4="ECC",$EA82*$EB82*IF(MAX(Escalation!$C$2,AO$4-$W82)&gt;$DZ82-1,0,OFFSET(Escalation!$K$2,$Y82,MAX(Escalation!$C$2,AO$4-$W82))),
     IF(SSSModel!$C$4="PV",IF(CM$4=$W82,$EA82*(1+SSSModel!$C$2),0),
     IF(SSSModel!$C$4="FCR",IF(AND(CM$4&gt;=$W82,OFFSET(Profiles!$K$2,$Z82,MAX(Profiles!$C$2,AO$4-$W82))&gt;0),$EC82,0),0))))))</f>
        <v>0</v>
      </c>
      <c r="CN82" s="135">
        <f ca="1">IF(OR($Z82=0,SSSModel!$C$4="CF"),AP82,
IF(LEFT($V82,3)="ON_",
     IF(SSSModel!$C$4="RR",SUMPRODUCT(OFFSET($AC82,0,0,1,$CB$2),OFFSET(Profiles!$K$28,($Z82-1)*(Profiles!$I$26+1)+CN$4-SSSModel!$C$3+1,0,1,$CB$2)),
     IF(SSSModel!$C$4="ECC",$EA82*$EB82*SUMPRODUCT(OFFSET($AC82,0,MAX(0,CN$4-$DZ82-$CA$4+1),1,MIN($DZ82,CN$4-$CA$4+1)),OFFSET(Escalation!$K$24,($Y82-1)*(Escalation!$I$22+1)+CN$4-SSSModel!$C$3+1,MAX(0,CN$4-$DZ82-$CA$4+1),1,MIN($DZ82,CN$4-$CA$4+1))),
     IF(SSSModel!$C$4="PV",AP82*$EA82*(1+SSSModel!$C$2),
     IF(SSSModel!$C$4="FCR",$EC82*SUM(OFFSET($AC82,0,MAX(CN$4-$AC$4-$DZ82+1,0),1,MIN($DZ82,CN$4-$AC$4+1))),0)))),
SUM($AC82:$BZ82)*
     IF(SSSModel!$C$4="RR",OFFSET(Profiles!$K$2,$Z82,MAX(Profiles!$C$2,AP$4-$W82)),
     IF(SSSModel!$C$4="ECC",$EA82*$EB82*IF(MAX(Escalation!$C$2,AP$4-$W82)&gt;$DZ82-1,0,OFFSET(Escalation!$K$2,$Y82,MAX(Escalation!$C$2,AP$4-$W82))),
     IF(SSSModel!$C$4="PV",IF(CN$4=$W82,$EA82*(1+SSSModel!$C$2),0),
     IF(SSSModel!$C$4="FCR",IF(AND(CN$4&gt;=$W82,OFFSET(Profiles!$K$2,$Z82,MAX(Profiles!$C$2,AP$4-$W82))&gt;0),$EC82,0),0))))))</f>
        <v>0</v>
      </c>
      <c r="CO82" s="135">
        <f ca="1">IF(OR($Z82=0,SSSModel!$C$4="CF"),AQ82,
IF(LEFT($V82,3)="ON_",
     IF(SSSModel!$C$4="RR",SUMPRODUCT(OFFSET($AC82,0,0,1,$CB$2),OFFSET(Profiles!$K$28,($Z82-1)*(Profiles!$I$26+1)+CO$4-SSSModel!$C$3+1,0,1,$CB$2)),
     IF(SSSModel!$C$4="ECC",$EA82*$EB82*SUMPRODUCT(OFFSET($AC82,0,MAX(0,CO$4-$DZ82-$CA$4+1),1,MIN($DZ82,CO$4-$CA$4+1)),OFFSET(Escalation!$K$24,($Y82-1)*(Escalation!$I$22+1)+CO$4-SSSModel!$C$3+1,MAX(0,CO$4-$DZ82-$CA$4+1),1,MIN($DZ82,CO$4-$CA$4+1))),
     IF(SSSModel!$C$4="PV",AQ82*$EA82*(1+SSSModel!$C$2),
     IF(SSSModel!$C$4="FCR",$EC82*SUM(OFFSET($AC82,0,MAX(CO$4-$AC$4-$DZ82+1,0),1,MIN($DZ82,CO$4-$AC$4+1))),0)))),
SUM($AC82:$BZ82)*
     IF(SSSModel!$C$4="RR",OFFSET(Profiles!$K$2,$Z82,MAX(Profiles!$C$2,AQ$4-$W82)),
     IF(SSSModel!$C$4="ECC",$EA82*$EB82*IF(MAX(Escalation!$C$2,AQ$4-$W82)&gt;$DZ82-1,0,OFFSET(Escalation!$K$2,$Y82,MAX(Escalation!$C$2,AQ$4-$W82))),
     IF(SSSModel!$C$4="PV",IF(CO$4=$W82,$EA82*(1+SSSModel!$C$2),0),
     IF(SSSModel!$C$4="FCR",IF(AND(CO$4&gt;=$W82,OFFSET(Profiles!$K$2,$Z82,MAX(Profiles!$C$2,AQ$4-$W82))&gt;0),$EC82,0),0))))))</f>
        <v>0</v>
      </c>
      <c r="CP82" s="135">
        <f ca="1">IF(OR($Z82=0,SSSModel!$C$4="CF"),AR82,
IF(LEFT($V82,3)="ON_",
     IF(SSSModel!$C$4="RR",SUMPRODUCT(OFFSET($AC82,0,0,1,$CB$2),OFFSET(Profiles!$K$28,($Z82-1)*(Profiles!$I$26+1)+CP$4-SSSModel!$C$3+1,0,1,$CB$2)),
     IF(SSSModel!$C$4="ECC",$EA82*$EB82*SUMPRODUCT(OFFSET($AC82,0,MAX(0,CP$4-$DZ82-$CA$4+1),1,MIN($DZ82,CP$4-$CA$4+1)),OFFSET(Escalation!$K$24,($Y82-1)*(Escalation!$I$22+1)+CP$4-SSSModel!$C$3+1,MAX(0,CP$4-$DZ82-$CA$4+1),1,MIN($DZ82,CP$4-$CA$4+1))),
     IF(SSSModel!$C$4="PV",AR82*$EA82*(1+SSSModel!$C$2),
     IF(SSSModel!$C$4="FCR",$EC82*SUM(OFFSET($AC82,0,MAX(CP$4-$AC$4-$DZ82+1,0),1,MIN($DZ82,CP$4-$AC$4+1))),0)))),
SUM($AC82:$BZ82)*
     IF(SSSModel!$C$4="RR",OFFSET(Profiles!$K$2,$Z82,MAX(Profiles!$C$2,AR$4-$W82)),
     IF(SSSModel!$C$4="ECC",$EA82*$EB82*IF(MAX(Escalation!$C$2,AR$4-$W82)&gt;$DZ82-1,0,OFFSET(Escalation!$K$2,$Y82,MAX(Escalation!$C$2,AR$4-$W82))),
     IF(SSSModel!$C$4="PV",IF(CP$4=$W82,$EA82*(1+SSSModel!$C$2),0),
     IF(SSSModel!$C$4="FCR",IF(AND(CP$4&gt;=$W82,OFFSET(Profiles!$K$2,$Z82,MAX(Profiles!$C$2,AR$4-$W82))&gt;0),$EC82,0),0))))))</f>
        <v>0</v>
      </c>
      <c r="CQ82" s="135">
        <f ca="1">IF(OR($Z82=0,SSSModel!$C$4="CF"),AS82,
IF(LEFT($V82,3)="ON_",
     IF(SSSModel!$C$4="RR",SUMPRODUCT(OFFSET($AC82,0,0,1,$CB$2),OFFSET(Profiles!$K$28,($Z82-1)*(Profiles!$I$26+1)+CQ$4-SSSModel!$C$3+1,0,1,$CB$2)),
     IF(SSSModel!$C$4="ECC",$EA82*$EB82*SUMPRODUCT(OFFSET($AC82,0,MAX(0,CQ$4-$DZ82-$CA$4+1),1,MIN($DZ82,CQ$4-$CA$4+1)),OFFSET(Escalation!$K$24,($Y82-1)*(Escalation!$I$22+1)+CQ$4-SSSModel!$C$3+1,MAX(0,CQ$4-$DZ82-$CA$4+1),1,MIN($DZ82,CQ$4-$CA$4+1))),
     IF(SSSModel!$C$4="PV",AS82*$EA82*(1+SSSModel!$C$2),
     IF(SSSModel!$C$4="FCR",$EC82*SUM(OFFSET($AC82,0,MAX(CQ$4-$AC$4-$DZ82+1,0),1,MIN($DZ82,CQ$4-$AC$4+1))),0)))),
SUM($AC82:$BZ82)*
     IF(SSSModel!$C$4="RR",OFFSET(Profiles!$K$2,$Z82,MAX(Profiles!$C$2,AS$4-$W82)),
     IF(SSSModel!$C$4="ECC",$EA82*$EB82*IF(MAX(Escalation!$C$2,AS$4-$W82)&gt;$DZ82-1,0,OFFSET(Escalation!$K$2,$Y82,MAX(Escalation!$C$2,AS$4-$W82))),
     IF(SSSModel!$C$4="PV",IF(CQ$4=$W82,$EA82*(1+SSSModel!$C$2),0),
     IF(SSSModel!$C$4="FCR",IF(AND(CQ$4&gt;=$W82,OFFSET(Profiles!$K$2,$Z82,MAX(Profiles!$C$2,AS$4-$W82))&gt;0),$EC82,0),0))))))</f>
        <v>0</v>
      </c>
      <c r="CR82" s="135">
        <f ca="1">IF(OR($Z82=0,SSSModel!$C$4="CF"),AT82,
IF(LEFT($V82,3)="ON_",
     IF(SSSModel!$C$4="RR",SUMPRODUCT(OFFSET($AC82,0,0,1,$CB$2),OFFSET(Profiles!$K$28,($Z82-1)*(Profiles!$I$26+1)+CR$4-SSSModel!$C$3+1,0,1,$CB$2)),
     IF(SSSModel!$C$4="ECC",$EA82*$EB82*SUMPRODUCT(OFFSET($AC82,0,MAX(0,CR$4-$DZ82-$CA$4+1),1,MIN($DZ82,CR$4-$CA$4+1)),OFFSET(Escalation!$K$24,($Y82-1)*(Escalation!$I$22+1)+CR$4-SSSModel!$C$3+1,MAX(0,CR$4-$DZ82-$CA$4+1),1,MIN($DZ82,CR$4-$CA$4+1))),
     IF(SSSModel!$C$4="PV",AT82*$EA82*(1+SSSModel!$C$2),
     IF(SSSModel!$C$4="FCR",$EC82*SUM(OFFSET($AC82,0,MAX(CR$4-$AC$4-$DZ82+1,0),1,MIN($DZ82,CR$4-$AC$4+1))),0)))),
SUM($AC82:$BZ82)*
     IF(SSSModel!$C$4="RR",OFFSET(Profiles!$K$2,$Z82,MAX(Profiles!$C$2,AT$4-$W82)),
     IF(SSSModel!$C$4="ECC",$EA82*$EB82*IF(MAX(Escalation!$C$2,AT$4-$W82)&gt;$DZ82-1,0,OFFSET(Escalation!$K$2,$Y82,MAX(Escalation!$C$2,AT$4-$W82))),
     IF(SSSModel!$C$4="PV",IF(CR$4=$W82,$EA82*(1+SSSModel!$C$2),0),
     IF(SSSModel!$C$4="FCR",IF(AND(CR$4&gt;=$W82,OFFSET(Profiles!$K$2,$Z82,MAX(Profiles!$C$2,AT$4-$W82))&gt;0),$EC82,0),0))))))</f>
        <v>0</v>
      </c>
      <c r="CS82" s="135">
        <f ca="1">IF(OR($Z82=0,SSSModel!$C$4="CF"),AU82,
IF(LEFT($V82,3)="ON_",
     IF(SSSModel!$C$4="RR",SUMPRODUCT(OFFSET($AC82,0,0,1,$CB$2),OFFSET(Profiles!$K$28,($Z82-1)*(Profiles!$I$26+1)+CS$4-SSSModel!$C$3+1,0,1,$CB$2)),
     IF(SSSModel!$C$4="ECC",$EA82*$EB82*SUMPRODUCT(OFFSET($AC82,0,MAX(0,CS$4-$DZ82-$CA$4+1),1,MIN($DZ82,CS$4-$CA$4+1)),OFFSET(Escalation!$K$24,($Y82-1)*(Escalation!$I$22+1)+CS$4-SSSModel!$C$3+1,MAX(0,CS$4-$DZ82-$CA$4+1),1,MIN($DZ82,CS$4-$CA$4+1))),
     IF(SSSModel!$C$4="PV",AU82*$EA82*(1+SSSModel!$C$2),
     IF(SSSModel!$C$4="FCR",$EC82*SUM(OFFSET($AC82,0,MAX(CS$4-$AC$4-$DZ82+1,0),1,MIN($DZ82,CS$4-$AC$4+1))),0)))),
SUM($AC82:$BZ82)*
     IF(SSSModel!$C$4="RR",OFFSET(Profiles!$K$2,$Z82,MAX(Profiles!$C$2,AU$4-$W82)),
     IF(SSSModel!$C$4="ECC",$EA82*$EB82*IF(MAX(Escalation!$C$2,AU$4-$W82)&gt;$DZ82-1,0,OFFSET(Escalation!$K$2,$Y82,MAX(Escalation!$C$2,AU$4-$W82))),
     IF(SSSModel!$C$4="PV",IF(CS$4=$W82,$EA82*(1+SSSModel!$C$2),0),
     IF(SSSModel!$C$4="FCR",IF(AND(CS$4&gt;=$W82,OFFSET(Profiles!$K$2,$Z82,MAX(Profiles!$C$2,AU$4-$W82))&gt;0),$EC82,0),0))))))</f>
        <v>0</v>
      </c>
      <c r="CT82" s="135">
        <f ca="1">IF(OR($Z82=0,SSSModel!$C$4="CF"),AV82,
IF(LEFT($V82,3)="ON_",
     IF(SSSModel!$C$4="RR",SUMPRODUCT(OFFSET($AC82,0,0,1,$CB$2),OFFSET(Profiles!$K$28,($Z82-1)*(Profiles!$I$26+1)+CT$4-SSSModel!$C$3+1,0,1,$CB$2)),
     IF(SSSModel!$C$4="ECC",$EA82*$EB82*SUMPRODUCT(OFFSET($AC82,0,MAX(0,CT$4-$DZ82-$CA$4+1),1,MIN($DZ82,CT$4-$CA$4+1)),OFFSET(Escalation!$K$24,($Y82-1)*(Escalation!$I$22+1)+CT$4-SSSModel!$C$3+1,MAX(0,CT$4-$DZ82-$CA$4+1),1,MIN($DZ82,CT$4-$CA$4+1))),
     IF(SSSModel!$C$4="PV",AV82*$EA82*(1+SSSModel!$C$2),
     IF(SSSModel!$C$4="FCR",$EC82*SUM(OFFSET($AC82,0,MAX(CT$4-$AC$4-$DZ82+1,0),1,MIN($DZ82,CT$4-$AC$4+1))),0)))),
SUM($AC82:$BZ82)*
     IF(SSSModel!$C$4="RR",OFFSET(Profiles!$K$2,$Z82,MAX(Profiles!$C$2,AV$4-$W82)),
     IF(SSSModel!$C$4="ECC",$EA82*$EB82*IF(MAX(Escalation!$C$2,AV$4-$W82)&gt;$DZ82-1,0,OFFSET(Escalation!$K$2,$Y82,MAX(Escalation!$C$2,AV$4-$W82))),
     IF(SSSModel!$C$4="PV",IF(CT$4=$W82,$EA82*(1+SSSModel!$C$2),0),
     IF(SSSModel!$C$4="FCR",IF(AND(CT$4&gt;=$W82,OFFSET(Profiles!$K$2,$Z82,MAX(Profiles!$C$2,AV$4-$W82))&gt;0),$EC82,0),0))))))</f>
        <v>0</v>
      </c>
      <c r="CU82" s="135">
        <f ca="1">IF(OR($Z82=0,SSSModel!$C$4="CF"),AW82,
IF(LEFT($V82,3)="ON_",
     IF(SSSModel!$C$4="RR",SUMPRODUCT(OFFSET($AC82,0,0,1,$CB$2),OFFSET(Profiles!$K$28,($Z82-1)*(Profiles!$I$26+1)+CU$4-SSSModel!$C$3+1,0,1,$CB$2)),
     IF(SSSModel!$C$4="ECC",$EA82*$EB82*SUMPRODUCT(OFFSET($AC82,0,MAX(0,CU$4-$DZ82-$CA$4+1),1,MIN($DZ82,CU$4-$CA$4+1)),OFFSET(Escalation!$K$24,($Y82-1)*(Escalation!$I$22+1)+CU$4-SSSModel!$C$3+1,MAX(0,CU$4-$DZ82-$CA$4+1),1,MIN($DZ82,CU$4-$CA$4+1))),
     IF(SSSModel!$C$4="PV",AW82*$EA82*(1+SSSModel!$C$2),
     IF(SSSModel!$C$4="FCR",$EC82*SUM(OFFSET($AC82,0,MAX(CU$4-$AC$4-$DZ82+1,0),1,MIN($DZ82,CU$4-$AC$4+1))),0)))),
SUM($AC82:$BZ82)*
     IF(SSSModel!$C$4="RR",OFFSET(Profiles!$K$2,$Z82,MAX(Profiles!$C$2,AW$4-$W82)),
     IF(SSSModel!$C$4="ECC",$EA82*$EB82*IF(MAX(Escalation!$C$2,AW$4-$W82)&gt;$DZ82-1,0,OFFSET(Escalation!$K$2,$Y82,MAX(Escalation!$C$2,AW$4-$W82))),
     IF(SSSModel!$C$4="PV",IF(CU$4=$W82,$EA82*(1+SSSModel!$C$2),0),
     IF(SSSModel!$C$4="FCR",IF(AND(CU$4&gt;=$W82,OFFSET(Profiles!$K$2,$Z82,MAX(Profiles!$C$2,AW$4-$W82))&gt;0),$EC82,0),0))))))</f>
        <v>0</v>
      </c>
      <c r="CV82" s="135">
        <f ca="1">IF(OR($Z82=0,SSSModel!$C$4="CF"),AX82,
IF(LEFT($V82,3)="ON_",
     IF(SSSModel!$C$4="RR",SUMPRODUCT(OFFSET($AC82,0,0,1,$CB$2),OFFSET(Profiles!$K$28,($Z82-1)*(Profiles!$I$26+1)+CV$4-SSSModel!$C$3+1,0,1,$CB$2)),
     IF(SSSModel!$C$4="ECC",$EA82*$EB82*SUMPRODUCT(OFFSET($AC82,0,MAX(0,CV$4-$DZ82-$CA$4+1),1,MIN($DZ82,CV$4-$CA$4+1)),OFFSET(Escalation!$K$24,($Y82-1)*(Escalation!$I$22+1)+CV$4-SSSModel!$C$3+1,MAX(0,CV$4-$DZ82-$CA$4+1),1,MIN($DZ82,CV$4-$CA$4+1))),
     IF(SSSModel!$C$4="PV",AX82*$EA82*(1+SSSModel!$C$2),
     IF(SSSModel!$C$4="FCR",$EC82*SUM(OFFSET($AC82,0,MAX(CV$4-$AC$4-$DZ82+1,0),1,MIN($DZ82,CV$4-$AC$4+1))),0)))),
SUM($AC82:$BZ82)*
     IF(SSSModel!$C$4="RR",OFFSET(Profiles!$K$2,$Z82,MAX(Profiles!$C$2,AX$4-$W82)),
     IF(SSSModel!$C$4="ECC",$EA82*$EB82*IF(MAX(Escalation!$C$2,AX$4-$W82)&gt;$DZ82-1,0,OFFSET(Escalation!$K$2,$Y82,MAX(Escalation!$C$2,AX$4-$W82))),
     IF(SSSModel!$C$4="PV",IF(CV$4=$W82,$EA82*(1+SSSModel!$C$2),0),
     IF(SSSModel!$C$4="FCR",IF(AND(CV$4&gt;=$W82,OFFSET(Profiles!$K$2,$Z82,MAX(Profiles!$C$2,AX$4-$W82))&gt;0),$EC82,0),0))))))</f>
        <v>0</v>
      </c>
      <c r="CW82" s="135">
        <f ca="1">IF(OR($Z82=0,SSSModel!$C$4="CF"),AY82,
IF(LEFT($V82,3)="ON_",
     IF(SSSModel!$C$4="RR",SUMPRODUCT(OFFSET($AC82,0,0,1,$CB$2),OFFSET(Profiles!$K$28,($Z82-1)*(Profiles!$I$26+1)+CW$4-SSSModel!$C$3+1,0,1,$CB$2)),
     IF(SSSModel!$C$4="ECC",$EA82*$EB82*SUMPRODUCT(OFFSET($AC82,0,MAX(0,CW$4-$DZ82-$CA$4+1),1,MIN($DZ82,CW$4-$CA$4+1)),OFFSET(Escalation!$K$24,($Y82-1)*(Escalation!$I$22+1)+CW$4-SSSModel!$C$3+1,MAX(0,CW$4-$DZ82-$CA$4+1),1,MIN($DZ82,CW$4-$CA$4+1))),
     IF(SSSModel!$C$4="PV",AY82*$EA82*(1+SSSModel!$C$2),
     IF(SSSModel!$C$4="FCR",$EC82*SUM(OFFSET($AC82,0,MAX(CW$4-$AC$4-$DZ82+1,0),1,MIN($DZ82,CW$4-$AC$4+1))),0)))),
SUM($AC82:$BZ82)*
     IF(SSSModel!$C$4="RR",OFFSET(Profiles!$K$2,$Z82,MAX(Profiles!$C$2,AY$4-$W82)),
     IF(SSSModel!$C$4="ECC",$EA82*$EB82*IF(MAX(Escalation!$C$2,AY$4-$W82)&gt;$DZ82-1,0,OFFSET(Escalation!$K$2,$Y82,MAX(Escalation!$C$2,AY$4-$W82))),
     IF(SSSModel!$C$4="PV",IF(CW$4=$W82,$EA82*(1+SSSModel!$C$2),0),
     IF(SSSModel!$C$4="FCR",IF(AND(CW$4&gt;=$W82,OFFSET(Profiles!$K$2,$Z82,MAX(Profiles!$C$2,AY$4-$W82))&gt;0),$EC82,0),0))))))</f>
        <v>0</v>
      </c>
      <c r="CX82" s="135">
        <f ca="1">IF(OR($Z82=0,SSSModel!$C$4="CF"),AZ82,
IF(LEFT($V82,3)="ON_",
     IF(SSSModel!$C$4="RR",SUMPRODUCT(OFFSET($AC82,0,0,1,$CB$2),OFFSET(Profiles!$K$28,($Z82-1)*(Profiles!$I$26+1)+CX$4-SSSModel!$C$3+1,0,1,$CB$2)),
     IF(SSSModel!$C$4="ECC",$EA82*$EB82*SUMPRODUCT(OFFSET($AC82,0,MAX(0,CX$4-$DZ82-$CA$4+1),1,MIN($DZ82,CX$4-$CA$4+1)),OFFSET(Escalation!$K$24,($Y82-1)*(Escalation!$I$22+1)+CX$4-SSSModel!$C$3+1,MAX(0,CX$4-$DZ82-$CA$4+1),1,MIN($DZ82,CX$4-$CA$4+1))),
     IF(SSSModel!$C$4="PV",AZ82*$EA82*(1+SSSModel!$C$2),
     IF(SSSModel!$C$4="FCR",$EC82*SUM(OFFSET($AC82,0,MAX(CX$4-$AC$4-$DZ82+1,0),1,MIN($DZ82,CX$4-$AC$4+1))),0)))),
SUM($AC82:$BZ82)*
     IF(SSSModel!$C$4="RR",OFFSET(Profiles!$K$2,$Z82,MAX(Profiles!$C$2,AZ$4-$W82)),
     IF(SSSModel!$C$4="ECC",$EA82*$EB82*IF(MAX(Escalation!$C$2,AZ$4-$W82)&gt;$DZ82-1,0,OFFSET(Escalation!$K$2,$Y82,MAX(Escalation!$C$2,AZ$4-$W82))),
     IF(SSSModel!$C$4="PV",IF(CX$4=$W82,$EA82*(1+SSSModel!$C$2),0),
     IF(SSSModel!$C$4="FCR",IF(AND(CX$4&gt;=$W82,OFFSET(Profiles!$K$2,$Z82,MAX(Profiles!$C$2,AZ$4-$W82))&gt;0),$EC82,0),0))))))</f>
        <v>0</v>
      </c>
      <c r="CY82" s="135">
        <f ca="1">IF(OR($Z82=0,SSSModel!$C$4="CF"),BA82,
IF(LEFT($V82,3)="ON_",
     IF(SSSModel!$C$4="RR",SUMPRODUCT(OFFSET($AC82,0,0,1,$CB$2),OFFSET(Profiles!$K$28,($Z82-1)*(Profiles!$I$26+1)+CY$4-SSSModel!$C$3+1,0,1,$CB$2)),
     IF(SSSModel!$C$4="ECC",$EA82*$EB82*SUMPRODUCT(OFFSET($AC82,0,MAX(0,CY$4-$DZ82-$CA$4+1),1,MIN($DZ82,CY$4-$CA$4+1)),OFFSET(Escalation!$K$24,($Y82-1)*(Escalation!$I$22+1)+CY$4-SSSModel!$C$3+1,MAX(0,CY$4-$DZ82-$CA$4+1),1,MIN($DZ82,CY$4-$CA$4+1))),
     IF(SSSModel!$C$4="PV",BA82*$EA82*(1+SSSModel!$C$2),
     IF(SSSModel!$C$4="FCR",$EC82*SUM(OFFSET($AC82,0,MAX(CY$4-$AC$4-$DZ82+1,0),1,MIN($DZ82,CY$4-$AC$4+1))),0)))),
SUM($AC82:$BZ82)*
     IF(SSSModel!$C$4="RR",OFFSET(Profiles!$K$2,$Z82,MAX(Profiles!$C$2,BA$4-$W82)),
     IF(SSSModel!$C$4="ECC",$EA82*$EB82*IF(MAX(Escalation!$C$2,BA$4-$W82)&gt;$DZ82-1,0,OFFSET(Escalation!$K$2,$Y82,MAX(Escalation!$C$2,BA$4-$W82))),
     IF(SSSModel!$C$4="PV",IF(CY$4=$W82,$EA82*(1+SSSModel!$C$2),0),
     IF(SSSModel!$C$4="FCR",IF(AND(CY$4&gt;=$W82,OFFSET(Profiles!$K$2,$Z82,MAX(Profiles!$C$2,BA$4-$W82))&gt;0),$EC82,0),0))))))</f>
        <v>0</v>
      </c>
      <c r="CZ82" s="135">
        <f ca="1">IF(OR($Z82=0,SSSModel!$C$4="CF"),BB82,
IF(LEFT($V82,3)="ON_",
     IF(SSSModel!$C$4="RR",SUMPRODUCT(OFFSET($AC82,0,0,1,$CB$2),OFFSET(Profiles!$K$28,($Z82-1)*(Profiles!$I$26+1)+CZ$4-SSSModel!$C$3+1,0,1,$CB$2)),
     IF(SSSModel!$C$4="ECC",$EA82*$EB82*SUMPRODUCT(OFFSET($AC82,0,MAX(0,CZ$4-$DZ82-$CA$4+1),1,MIN($DZ82,CZ$4-$CA$4+1)),OFFSET(Escalation!$K$24,($Y82-1)*(Escalation!$I$22+1)+CZ$4-SSSModel!$C$3+1,MAX(0,CZ$4-$DZ82-$CA$4+1),1,MIN($DZ82,CZ$4-$CA$4+1))),
     IF(SSSModel!$C$4="PV",BB82*$EA82*(1+SSSModel!$C$2),
     IF(SSSModel!$C$4="FCR",$EC82*SUM(OFFSET($AC82,0,MAX(CZ$4-$AC$4-$DZ82+1,0),1,MIN($DZ82,CZ$4-$AC$4+1))),0)))),
SUM($AC82:$BZ82)*
     IF(SSSModel!$C$4="RR",OFFSET(Profiles!$K$2,$Z82,MAX(Profiles!$C$2,BB$4-$W82)),
     IF(SSSModel!$C$4="ECC",$EA82*$EB82*IF(MAX(Escalation!$C$2,BB$4-$W82)&gt;$DZ82-1,0,OFFSET(Escalation!$K$2,$Y82,MAX(Escalation!$C$2,BB$4-$W82))),
     IF(SSSModel!$C$4="PV",IF(CZ$4=$W82,$EA82*(1+SSSModel!$C$2),0),
     IF(SSSModel!$C$4="FCR",IF(AND(CZ$4&gt;=$W82,OFFSET(Profiles!$K$2,$Z82,MAX(Profiles!$C$2,BB$4-$W82))&gt;0),$EC82,0),0))))))</f>
        <v>0</v>
      </c>
      <c r="DA82" s="135">
        <f ca="1">IF(OR($Z82=0,SSSModel!$C$4="CF"),BC82,
IF(LEFT($V82,3)="ON_",
     IF(SSSModel!$C$4="RR",SUMPRODUCT(OFFSET($AC82,0,0,1,$CB$2),OFFSET(Profiles!$K$28,($Z82-1)*(Profiles!$I$26+1)+DA$4-SSSModel!$C$3+1,0,1,$CB$2)),
     IF(SSSModel!$C$4="ECC",$EA82*$EB82*SUMPRODUCT(OFFSET($AC82,0,MAX(0,DA$4-$DZ82-$CA$4+1),1,MIN($DZ82,DA$4-$CA$4+1)),OFFSET(Escalation!$K$24,($Y82-1)*(Escalation!$I$22+1)+DA$4-SSSModel!$C$3+1,MAX(0,DA$4-$DZ82-$CA$4+1),1,MIN($DZ82,DA$4-$CA$4+1))),
     IF(SSSModel!$C$4="PV",BC82*$EA82*(1+SSSModel!$C$2),
     IF(SSSModel!$C$4="FCR",$EC82*SUM(OFFSET($AC82,0,MAX(DA$4-$AC$4-$DZ82+1,0),1,MIN($DZ82,DA$4-$AC$4+1))),0)))),
SUM($AC82:$BZ82)*
     IF(SSSModel!$C$4="RR",OFFSET(Profiles!$K$2,$Z82,MAX(Profiles!$C$2,BC$4-$W82)),
     IF(SSSModel!$C$4="ECC",$EA82*$EB82*IF(MAX(Escalation!$C$2,BC$4-$W82)&gt;$DZ82-1,0,OFFSET(Escalation!$K$2,$Y82,MAX(Escalation!$C$2,BC$4-$W82))),
     IF(SSSModel!$C$4="PV",IF(DA$4=$W82,$EA82*(1+SSSModel!$C$2),0),
     IF(SSSModel!$C$4="FCR",IF(AND(DA$4&gt;=$W82,OFFSET(Profiles!$K$2,$Z82,MAX(Profiles!$C$2,BC$4-$W82))&gt;0),$EC82,0),0))))))</f>
        <v>0</v>
      </c>
      <c r="DB82" s="135">
        <f ca="1">IF(OR($Z82=0,SSSModel!$C$4="CF"),BD82,
IF(LEFT($V82,3)="ON_",
     IF(SSSModel!$C$4="RR",SUMPRODUCT(OFFSET($AC82,0,0,1,$CB$2),OFFSET(Profiles!$K$28,($Z82-1)*(Profiles!$I$26+1)+DB$4-SSSModel!$C$3+1,0,1,$CB$2)),
     IF(SSSModel!$C$4="ECC",$EA82*$EB82*SUMPRODUCT(OFFSET($AC82,0,MAX(0,DB$4-$DZ82-$CA$4+1),1,MIN($DZ82,DB$4-$CA$4+1)),OFFSET(Escalation!$K$24,($Y82-1)*(Escalation!$I$22+1)+DB$4-SSSModel!$C$3+1,MAX(0,DB$4-$DZ82-$CA$4+1),1,MIN($DZ82,DB$4-$CA$4+1))),
     IF(SSSModel!$C$4="PV",BD82*$EA82*(1+SSSModel!$C$2),
     IF(SSSModel!$C$4="FCR",$EC82*SUM(OFFSET($AC82,0,MAX(DB$4-$AC$4-$DZ82+1,0),1,MIN($DZ82,DB$4-$AC$4+1))),0)))),
SUM($AC82:$BZ82)*
     IF(SSSModel!$C$4="RR",OFFSET(Profiles!$K$2,$Z82,MAX(Profiles!$C$2,BD$4-$W82)),
     IF(SSSModel!$C$4="ECC",$EA82*$EB82*IF(MAX(Escalation!$C$2,BD$4-$W82)&gt;$DZ82-1,0,OFFSET(Escalation!$K$2,$Y82,MAX(Escalation!$C$2,BD$4-$W82))),
     IF(SSSModel!$C$4="PV",IF(DB$4=$W82,$EA82*(1+SSSModel!$C$2),0),
     IF(SSSModel!$C$4="FCR",IF(AND(DB$4&gt;=$W82,OFFSET(Profiles!$K$2,$Z82,MAX(Profiles!$C$2,BD$4-$W82))&gt;0),$EC82,0),0))))))</f>
        <v>0</v>
      </c>
      <c r="DC82" s="135">
        <f ca="1">IF(OR($Z82=0,SSSModel!$C$4="CF"),BE82,
IF(LEFT($V82,3)="ON_",
     IF(SSSModel!$C$4="RR",SUMPRODUCT(OFFSET($AC82,0,0,1,$CB$2),OFFSET(Profiles!$K$28,($Z82-1)*(Profiles!$I$26+1)+DC$4-SSSModel!$C$3+1,0,1,$CB$2)),
     IF(SSSModel!$C$4="ECC",$EA82*$EB82*SUMPRODUCT(OFFSET($AC82,0,MAX(0,DC$4-$DZ82-$CA$4+1),1,MIN($DZ82,DC$4-$CA$4+1)),OFFSET(Escalation!$K$24,($Y82-1)*(Escalation!$I$22+1)+DC$4-SSSModel!$C$3+1,MAX(0,DC$4-$DZ82-$CA$4+1),1,MIN($DZ82,DC$4-$CA$4+1))),
     IF(SSSModel!$C$4="PV",BE82*$EA82*(1+SSSModel!$C$2),
     IF(SSSModel!$C$4="FCR",$EC82*SUM(OFFSET($AC82,0,MAX(DC$4-$AC$4-$DZ82+1,0),1,MIN($DZ82,DC$4-$AC$4+1))),0)))),
SUM($AC82:$BZ82)*
     IF(SSSModel!$C$4="RR",OFFSET(Profiles!$K$2,$Z82,MAX(Profiles!$C$2,BE$4-$W82)),
     IF(SSSModel!$C$4="ECC",$EA82*$EB82*IF(MAX(Escalation!$C$2,BE$4-$W82)&gt;$DZ82-1,0,OFFSET(Escalation!$K$2,$Y82,MAX(Escalation!$C$2,BE$4-$W82))),
     IF(SSSModel!$C$4="PV",IF(DC$4=$W82,$EA82*(1+SSSModel!$C$2),0),
     IF(SSSModel!$C$4="FCR",IF(AND(DC$4&gt;=$W82,OFFSET(Profiles!$K$2,$Z82,MAX(Profiles!$C$2,BE$4-$W82))&gt;0),$EC82,0),0))))))</f>
        <v>0</v>
      </c>
      <c r="DD82" s="135">
        <f ca="1">IF(OR($Z82=0,SSSModel!$C$4="CF"),BF82,
IF(LEFT($V82,3)="ON_",
     IF(SSSModel!$C$4="RR",SUMPRODUCT(OFFSET($AC82,0,0,1,$CB$2),OFFSET(Profiles!$K$28,($Z82-1)*(Profiles!$I$26+1)+DD$4-SSSModel!$C$3+1,0,1,$CB$2)),
     IF(SSSModel!$C$4="ECC",$EA82*$EB82*SUMPRODUCT(OFFSET($AC82,0,MAX(0,DD$4-$DZ82-$CA$4+1),1,MIN($DZ82,DD$4-$CA$4+1)),OFFSET(Escalation!$K$24,($Y82-1)*(Escalation!$I$22+1)+DD$4-SSSModel!$C$3+1,MAX(0,DD$4-$DZ82-$CA$4+1),1,MIN($DZ82,DD$4-$CA$4+1))),
     IF(SSSModel!$C$4="PV",BF82*$EA82*(1+SSSModel!$C$2),
     IF(SSSModel!$C$4="FCR",$EC82*SUM(OFFSET($AC82,0,MAX(DD$4-$AC$4-$DZ82+1,0),1,MIN($DZ82,DD$4-$AC$4+1))),0)))),
SUM($AC82:$BZ82)*
     IF(SSSModel!$C$4="RR",OFFSET(Profiles!$K$2,$Z82,MAX(Profiles!$C$2,BF$4-$W82)),
     IF(SSSModel!$C$4="ECC",$EA82*$EB82*IF(MAX(Escalation!$C$2,BF$4-$W82)&gt;$DZ82-1,0,OFFSET(Escalation!$K$2,$Y82,MAX(Escalation!$C$2,BF$4-$W82))),
     IF(SSSModel!$C$4="PV",IF(DD$4=$W82,$EA82*(1+SSSModel!$C$2),0),
     IF(SSSModel!$C$4="FCR",IF(AND(DD$4&gt;=$W82,OFFSET(Profiles!$K$2,$Z82,MAX(Profiles!$C$2,BF$4-$W82))&gt;0),$EC82,0),0))))))</f>
        <v>0</v>
      </c>
      <c r="DE82" s="135">
        <f ca="1">IF(OR($Z82=0,SSSModel!$C$4="CF"),BG82,
IF(LEFT($V82,3)="ON_",
     IF(SSSModel!$C$4="RR",SUMPRODUCT(OFFSET($AC82,0,0,1,$CB$2),OFFSET(Profiles!$K$28,($Z82-1)*(Profiles!$I$26+1)+DE$4-SSSModel!$C$3+1,0,1,$CB$2)),
     IF(SSSModel!$C$4="ECC",$EA82*$EB82*SUMPRODUCT(OFFSET($AC82,0,MAX(0,DE$4-$DZ82-$CA$4+1),1,MIN($DZ82,DE$4-$CA$4+1)),OFFSET(Escalation!$K$24,($Y82-1)*(Escalation!$I$22+1)+DE$4-SSSModel!$C$3+1,MAX(0,DE$4-$DZ82-$CA$4+1),1,MIN($DZ82,DE$4-$CA$4+1))),
     IF(SSSModel!$C$4="PV",BG82*$EA82*(1+SSSModel!$C$2),
     IF(SSSModel!$C$4="FCR",$EC82*SUM(OFFSET($AC82,0,MAX(DE$4-$AC$4-$DZ82+1,0),1,MIN($DZ82,DE$4-$AC$4+1))),0)))),
SUM($AC82:$BZ82)*
     IF(SSSModel!$C$4="RR",OFFSET(Profiles!$K$2,$Z82,MAX(Profiles!$C$2,BG$4-$W82)),
     IF(SSSModel!$C$4="ECC",$EA82*$EB82*IF(MAX(Escalation!$C$2,BG$4-$W82)&gt;$DZ82-1,0,OFFSET(Escalation!$K$2,$Y82,MAX(Escalation!$C$2,BG$4-$W82))),
     IF(SSSModel!$C$4="PV",IF(DE$4=$W82,$EA82*(1+SSSModel!$C$2),0),
     IF(SSSModel!$C$4="FCR",IF(AND(DE$4&gt;=$W82,OFFSET(Profiles!$K$2,$Z82,MAX(Profiles!$C$2,BG$4-$W82))&gt;0),$EC82,0),0))))))</f>
        <v>0</v>
      </c>
      <c r="DF82" s="135">
        <f ca="1">IF(OR($Z82=0,SSSModel!$C$4="CF"),BH82,
IF(LEFT($V82,3)="ON_",
     IF(SSSModel!$C$4="RR",SUMPRODUCT(OFFSET($AC82,0,0,1,$CB$2),OFFSET(Profiles!$K$28,($Z82-1)*(Profiles!$I$26+1)+DF$4-SSSModel!$C$3+1,0,1,$CB$2)),
     IF(SSSModel!$C$4="ECC",$EA82*$EB82*SUMPRODUCT(OFFSET($AC82,0,MAX(0,DF$4-$DZ82-$CA$4+1),1,MIN($DZ82,DF$4-$CA$4+1)),OFFSET(Escalation!$K$24,($Y82-1)*(Escalation!$I$22+1)+DF$4-SSSModel!$C$3+1,MAX(0,DF$4-$DZ82-$CA$4+1),1,MIN($DZ82,DF$4-$CA$4+1))),
     IF(SSSModel!$C$4="PV",BH82*$EA82*(1+SSSModel!$C$2),
     IF(SSSModel!$C$4="FCR",$EC82*SUM(OFFSET($AC82,0,MAX(DF$4-$AC$4-$DZ82+1,0),1,MIN($DZ82,DF$4-$AC$4+1))),0)))),
SUM($AC82:$BZ82)*
     IF(SSSModel!$C$4="RR",OFFSET(Profiles!$K$2,$Z82,MAX(Profiles!$C$2,BH$4-$W82)),
     IF(SSSModel!$C$4="ECC",$EA82*$EB82*IF(MAX(Escalation!$C$2,BH$4-$W82)&gt;$DZ82-1,0,OFFSET(Escalation!$K$2,$Y82,MAX(Escalation!$C$2,BH$4-$W82))),
     IF(SSSModel!$C$4="PV",IF(DF$4=$W82,$EA82*(1+SSSModel!$C$2),0),
     IF(SSSModel!$C$4="FCR",IF(AND(DF$4&gt;=$W82,OFFSET(Profiles!$K$2,$Z82,MAX(Profiles!$C$2,BH$4-$W82))&gt;0),$EC82,0),0))))))</f>
        <v>0</v>
      </c>
      <c r="DG82" s="135">
        <f ca="1">IF(OR($Z82=0,SSSModel!$C$4="CF"),BI82,
IF(LEFT($V82,3)="ON_",
     IF(SSSModel!$C$4="RR",SUMPRODUCT(OFFSET($AC82,0,0,1,$CB$2),OFFSET(Profiles!$K$28,($Z82-1)*(Profiles!$I$26+1)+DG$4-SSSModel!$C$3+1,0,1,$CB$2)),
     IF(SSSModel!$C$4="ECC",$EA82*$EB82*SUMPRODUCT(OFFSET($AC82,0,MAX(0,DG$4-$DZ82-$CA$4+1),1,MIN($DZ82,DG$4-$CA$4+1)),OFFSET(Escalation!$K$24,($Y82-1)*(Escalation!$I$22+1)+DG$4-SSSModel!$C$3+1,MAX(0,DG$4-$DZ82-$CA$4+1),1,MIN($DZ82,DG$4-$CA$4+1))),
     IF(SSSModel!$C$4="PV",BI82*$EA82*(1+SSSModel!$C$2),
     IF(SSSModel!$C$4="FCR",$EC82*SUM(OFFSET($AC82,0,MAX(DG$4-$AC$4-$DZ82+1,0),1,MIN($DZ82,DG$4-$AC$4+1))),0)))),
SUM($AC82:$BZ82)*
     IF(SSSModel!$C$4="RR",OFFSET(Profiles!$K$2,$Z82,MAX(Profiles!$C$2,BI$4-$W82)),
     IF(SSSModel!$C$4="ECC",$EA82*$EB82*IF(MAX(Escalation!$C$2,BI$4-$W82)&gt;$DZ82-1,0,OFFSET(Escalation!$K$2,$Y82,MAX(Escalation!$C$2,BI$4-$W82))),
     IF(SSSModel!$C$4="PV",IF(DG$4=$W82,$EA82*(1+SSSModel!$C$2),0),
     IF(SSSModel!$C$4="FCR",IF(AND(DG$4&gt;=$W82,OFFSET(Profiles!$K$2,$Z82,MAX(Profiles!$C$2,BI$4-$W82))&gt;0),$EC82,0),0))))))</f>
        <v>0</v>
      </c>
      <c r="DH82" s="135">
        <f ca="1">IF(OR($Z82=0,SSSModel!$C$4="CF"),BJ82,
IF(LEFT($V82,3)="ON_",
     IF(SSSModel!$C$4="RR",SUMPRODUCT(OFFSET($AC82,0,0,1,$CB$2),OFFSET(Profiles!$K$28,($Z82-1)*(Profiles!$I$26+1)+DH$4-SSSModel!$C$3+1,0,1,$CB$2)),
     IF(SSSModel!$C$4="ECC",$EA82*$EB82*SUMPRODUCT(OFFSET($AC82,0,MAX(0,DH$4-$DZ82-$CA$4+1),1,MIN($DZ82,DH$4-$CA$4+1)),OFFSET(Escalation!$K$24,($Y82-1)*(Escalation!$I$22+1)+DH$4-SSSModel!$C$3+1,MAX(0,DH$4-$DZ82-$CA$4+1),1,MIN($DZ82,DH$4-$CA$4+1))),
     IF(SSSModel!$C$4="PV",BJ82*$EA82*(1+SSSModel!$C$2),
     IF(SSSModel!$C$4="FCR",$EC82*SUM(OFFSET($AC82,0,MAX(DH$4-$AC$4-$DZ82+1,0),1,MIN($DZ82,DH$4-$AC$4+1))),0)))),
SUM($AC82:$BZ82)*
     IF(SSSModel!$C$4="RR",OFFSET(Profiles!$K$2,$Z82,MAX(Profiles!$C$2,BJ$4-$W82)),
     IF(SSSModel!$C$4="ECC",$EA82*$EB82*IF(MAX(Escalation!$C$2,BJ$4-$W82)&gt;$DZ82-1,0,OFFSET(Escalation!$K$2,$Y82,MAX(Escalation!$C$2,BJ$4-$W82))),
     IF(SSSModel!$C$4="PV",IF(DH$4=$W82,$EA82*(1+SSSModel!$C$2),0),
     IF(SSSModel!$C$4="FCR",IF(AND(DH$4&gt;=$W82,OFFSET(Profiles!$K$2,$Z82,MAX(Profiles!$C$2,BJ$4-$W82))&gt;0),$EC82,0),0))))))</f>
        <v>0</v>
      </c>
      <c r="DI82" s="135">
        <f ca="1">IF(OR($Z82=0,SSSModel!$C$4="CF"),BK82,
IF(LEFT($V82,3)="ON_",
     IF(SSSModel!$C$4="RR",SUMPRODUCT(OFFSET($AC82,0,0,1,$CB$2),OFFSET(Profiles!$K$28,($Z82-1)*(Profiles!$I$26+1)+DI$4-SSSModel!$C$3+1,0,1,$CB$2)),
     IF(SSSModel!$C$4="ECC",$EA82*$EB82*SUMPRODUCT(OFFSET($AC82,0,MAX(0,DI$4-$DZ82-$CA$4+1),1,MIN($DZ82,DI$4-$CA$4+1)),OFFSET(Escalation!$K$24,($Y82-1)*(Escalation!$I$22+1)+DI$4-SSSModel!$C$3+1,MAX(0,DI$4-$DZ82-$CA$4+1),1,MIN($DZ82,DI$4-$CA$4+1))),
     IF(SSSModel!$C$4="PV",BK82*$EA82*(1+SSSModel!$C$2),
     IF(SSSModel!$C$4="FCR",$EC82*SUM(OFFSET($AC82,0,MAX(DI$4-$AC$4-$DZ82+1,0),1,MIN($DZ82,DI$4-$AC$4+1))),0)))),
SUM($AC82:$BZ82)*
     IF(SSSModel!$C$4="RR",OFFSET(Profiles!$K$2,$Z82,MAX(Profiles!$C$2,BK$4-$W82)),
     IF(SSSModel!$C$4="ECC",$EA82*$EB82*IF(MAX(Escalation!$C$2,BK$4-$W82)&gt;$DZ82-1,0,OFFSET(Escalation!$K$2,$Y82,MAX(Escalation!$C$2,BK$4-$W82))),
     IF(SSSModel!$C$4="PV",IF(DI$4=$W82,$EA82*(1+SSSModel!$C$2),0),
     IF(SSSModel!$C$4="FCR",IF(AND(DI$4&gt;=$W82,OFFSET(Profiles!$K$2,$Z82,MAX(Profiles!$C$2,BK$4-$W82))&gt;0),$EC82,0),0))))))</f>
        <v>0</v>
      </c>
      <c r="DJ82" s="135">
        <f ca="1">IF(OR($Z82=0,SSSModel!$C$4="CF"),BL82,
IF(LEFT($V82,3)="ON_",
     IF(SSSModel!$C$4="RR",SUMPRODUCT(OFFSET($AC82,0,0,1,$CB$2),OFFSET(Profiles!$K$28,($Z82-1)*(Profiles!$I$26+1)+DJ$4-SSSModel!$C$3+1,0,1,$CB$2)),
     IF(SSSModel!$C$4="ECC",$EA82*$EB82*SUMPRODUCT(OFFSET($AC82,0,MAX(0,DJ$4-$DZ82-$CA$4+1),1,MIN($DZ82,DJ$4-$CA$4+1)),OFFSET(Escalation!$K$24,($Y82-1)*(Escalation!$I$22+1)+DJ$4-SSSModel!$C$3+1,MAX(0,DJ$4-$DZ82-$CA$4+1),1,MIN($DZ82,DJ$4-$CA$4+1))),
     IF(SSSModel!$C$4="PV",BL82*$EA82*(1+SSSModel!$C$2),
     IF(SSSModel!$C$4="FCR",$EC82*SUM(OFFSET($AC82,0,MAX(DJ$4-$AC$4-$DZ82+1,0),1,MIN($DZ82,DJ$4-$AC$4+1))),0)))),
SUM($AC82:$BZ82)*
     IF(SSSModel!$C$4="RR",OFFSET(Profiles!$K$2,$Z82,MAX(Profiles!$C$2,BL$4-$W82)),
     IF(SSSModel!$C$4="ECC",$EA82*$EB82*IF(MAX(Escalation!$C$2,BL$4-$W82)&gt;$DZ82-1,0,OFFSET(Escalation!$K$2,$Y82,MAX(Escalation!$C$2,BL$4-$W82))),
     IF(SSSModel!$C$4="PV",IF(DJ$4=$W82,$EA82*(1+SSSModel!$C$2),0),
     IF(SSSModel!$C$4="FCR",IF(AND(DJ$4&gt;=$W82,OFFSET(Profiles!$K$2,$Z82,MAX(Profiles!$C$2,BL$4-$W82))&gt;0),$EC82,0),0))))))</f>
        <v>0</v>
      </c>
      <c r="DK82" s="135">
        <f ca="1">IF(OR($Z82=0,SSSModel!$C$4="CF"),BM82,
IF(LEFT($V82,3)="ON_",
     IF(SSSModel!$C$4="RR",SUMPRODUCT(OFFSET($AC82,0,0,1,$CB$2),OFFSET(Profiles!$K$28,($Z82-1)*(Profiles!$I$26+1)+DK$4-SSSModel!$C$3+1,0,1,$CB$2)),
     IF(SSSModel!$C$4="ECC",$EA82*$EB82*SUMPRODUCT(OFFSET($AC82,0,MAX(0,DK$4-$DZ82-$CA$4+1),1,MIN($DZ82,DK$4-$CA$4+1)),OFFSET(Escalation!$K$24,($Y82-1)*(Escalation!$I$22+1)+DK$4-SSSModel!$C$3+1,MAX(0,DK$4-$DZ82-$CA$4+1),1,MIN($DZ82,DK$4-$CA$4+1))),
     IF(SSSModel!$C$4="PV",BM82*$EA82*(1+SSSModel!$C$2),
     IF(SSSModel!$C$4="FCR",$EC82*SUM(OFFSET($AC82,0,MAX(DK$4-$AC$4-$DZ82+1,0),1,MIN($DZ82,DK$4-$AC$4+1))),0)))),
SUM($AC82:$BZ82)*
     IF(SSSModel!$C$4="RR",OFFSET(Profiles!$K$2,$Z82,MAX(Profiles!$C$2,BM$4-$W82)),
     IF(SSSModel!$C$4="ECC",$EA82*$EB82*IF(MAX(Escalation!$C$2,BM$4-$W82)&gt;$DZ82-1,0,OFFSET(Escalation!$K$2,$Y82,MAX(Escalation!$C$2,BM$4-$W82))),
     IF(SSSModel!$C$4="PV",IF(DK$4=$W82,$EA82*(1+SSSModel!$C$2),0),
     IF(SSSModel!$C$4="FCR",IF(AND(DK$4&gt;=$W82,OFFSET(Profiles!$K$2,$Z82,MAX(Profiles!$C$2,BM$4-$W82))&gt;0),$EC82,0),0))))))</f>
        <v>0</v>
      </c>
      <c r="DL82" s="135">
        <f ca="1">IF(OR($Z82=0,SSSModel!$C$4="CF"),BN82,
IF(LEFT($V82,3)="ON_",
     IF(SSSModel!$C$4="RR",SUMPRODUCT(OFFSET($AC82,0,0,1,$CB$2),OFFSET(Profiles!$K$28,($Z82-1)*(Profiles!$I$26+1)+DL$4-SSSModel!$C$3+1,0,1,$CB$2)),
     IF(SSSModel!$C$4="ECC",$EA82*$EB82*SUMPRODUCT(OFFSET($AC82,0,MAX(0,DL$4-$DZ82-$CA$4+1),1,MIN($DZ82,DL$4-$CA$4+1)),OFFSET(Escalation!$K$24,($Y82-1)*(Escalation!$I$22+1)+DL$4-SSSModel!$C$3+1,MAX(0,DL$4-$DZ82-$CA$4+1),1,MIN($DZ82,DL$4-$CA$4+1))),
     IF(SSSModel!$C$4="PV",BN82*$EA82*(1+SSSModel!$C$2),
     IF(SSSModel!$C$4="FCR",$EC82*SUM(OFFSET($AC82,0,MAX(DL$4-$AC$4-$DZ82+1,0),1,MIN($DZ82,DL$4-$AC$4+1))),0)))),
SUM($AC82:$BZ82)*
     IF(SSSModel!$C$4="RR",OFFSET(Profiles!$K$2,$Z82,MAX(Profiles!$C$2,BN$4-$W82)),
     IF(SSSModel!$C$4="ECC",$EA82*$EB82*IF(MAX(Escalation!$C$2,BN$4-$W82)&gt;$DZ82-1,0,OFFSET(Escalation!$K$2,$Y82,MAX(Escalation!$C$2,BN$4-$W82))),
     IF(SSSModel!$C$4="PV",IF(DL$4=$W82,$EA82*(1+SSSModel!$C$2),0),
     IF(SSSModel!$C$4="FCR",IF(AND(DL$4&gt;=$W82,OFFSET(Profiles!$K$2,$Z82,MAX(Profiles!$C$2,BN$4-$W82))&gt;0),$EC82,0),0))))))</f>
        <v>0</v>
      </c>
      <c r="DM82" s="135">
        <f ca="1">IF(OR($Z82=0,SSSModel!$C$4="CF"),BO82,
IF(LEFT($V82,3)="ON_",
     IF(SSSModel!$C$4="RR",SUMPRODUCT(OFFSET($AC82,0,0,1,$CB$2),OFFSET(Profiles!$K$28,($Z82-1)*(Profiles!$I$26+1)+DM$4-SSSModel!$C$3+1,0,1,$CB$2)),
     IF(SSSModel!$C$4="ECC",$EA82*$EB82*SUMPRODUCT(OFFSET($AC82,0,MAX(0,DM$4-$DZ82-$CA$4+1),1,MIN($DZ82,DM$4-$CA$4+1)),OFFSET(Escalation!$K$24,($Y82-1)*(Escalation!$I$22+1)+DM$4-SSSModel!$C$3+1,MAX(0,DM$4-$DZ82-$CA$4+1),1,MIN($DZ82,DM$4-$CA$4+1))),
     IF(SSSModel!$C$4="PV",BO82*$EA82*(1+SSSModel!$C$2),
     IF(SSSModel!$C$4="FCR",$EC82*SUM(OFFSET($AC82,0,MAX(DM$4-$AC$4-$DZ82+1,0),1,MIN($DZ82,DM$4-$AC$4+1))),0)))),
SUM($AC82:$BZ82)*
     IF(SSSModel!$C$4="RR",OFFSET(Profiles!$K$2,$Z82,MAX(Profiles!$C$2,BO$4-$W82)),
     IF(SSSModel!$C$4="ECC",$EA82*$EB82*IF(MAX(Escalation!$C$2,BO$4-$W82)&gt;$DZ82-1,0,OFFSET(Escalation!$K$2,$Y82,MAX(Escalation!$C$2,BO$4-$W82))),
     IF(SSSModel!$C$4="PV",IF(DM$4=$W82,$EA82*(1+SSSModel!$C$2),0),
     IF(SSSModel!$C$4="FCR",IF(AND(DM$4&gt;=$W82,OFFSET(Profiles!$K$2,$Z82,MAX(Profiles!$C$2,BO$4-$W82))&gt;0),$EC82,0),0))))))</f>
        <v>0</v>
      </c>
      <c r="DN82" s="135">
        <f ca="1">IF(OR($Z82=0,SSSModel!$C$4="CF"),BP82,
IF(LEFT($V82,3)="ON_",
     IF(SSSModel!$C$4="RR",SUMPRODUCT(OFFSET($AC82,0,0,1,$CB$2),OFFSET(Profiles!$K$28,($Z82-1)*(Profiles!$I$26+1)+DN$4-SSSModel!$C$3+1,0,1,$CB$2)),
     IF(SSSModel!$C$4="ECC",$EA82*$EB82*SUMPRODUCT(OFFSET($AC82,0,MAX(0,DN$4-$DZ82-$CA$4+1),1,MIN($DZ82,DN$4-$CA$4+1)),OFFSET(Escalation!$K$24,($Y82-1)*(Escalation!$I$22+1)+DN$4-SSSModel!$C$3+1,MAX(0,DN$4-$DZ82-$CA$4+1),1,MIN($DZ82,DN$4-$CA$4+1))),
     IF(SSSModel!$C$4="PV",BP82*$EA82*(1+SSSModel!$C$2),
     IF(SSSModel!$C$4="FCR",$EC82*SUM(OFFSET($AC82,0,MAX(DN$4-$AC$4-$DZ82+1,0),1,MIN($DZ82,DN$4-$AC$4+1))),0)))),
SUM($AC82:$BZ82)*
     IF(SSSModel!$C$4="RR",OFFSET(Profiles!$K$2,$Z82,MAX(Profiles!$C$2,BP$4-$W82)),
     IF(SSSModel!$C$4="ECC",$EA82*$EB82*IF(MAX(Escalation!$C$2,BP$4-$W82)&gt;$DZ82-1,0,OFFSET(Escalation!$K$2,$Y82,MAX(Escalation!$C$2,BP$4-$W82))),
     IF(SSSModel!$C$4="PV",IF(DN$4=$W82,$EA82*(1+SSSModel!$C$2),0),
     IF(SSSModel!$C$4="FCR",IF(AND(DN$4&gt;=$W82,OFFSET(Profiles!$K$2,$Z82,MAX(Profiles!$C$2,BP$4-$W82))&gt;0),$EC82,0),0))))))</f>
        <v>0</v>
      </c>
      <c r="DO82" s="135">
        <f ca="1">IF(OR($Z82=0,SSSModel!$C$4="CF"),BQ82,
IF(LEFT($V82,3)="ON_",
     IF(SSSModel!$C$4="RR",SUMPRODUCT(OFFSET($AC82,0,0,1,$CB$2),OFFSET(Profiles!$K$28,($Z82-1)*(Profiles!$I$26+1)+DO$4-SSSModel!$C$3+1,0,1,$CB$2)),
     IF(SSSModel!$C$4="ECC",$EA82*$EB82*SUMPRODUCT(OFFSET($AC82,0,MAX(0,DO$4-$DZ82-$CA$4+1),1,MIN($DZ82,DO$4-$CA$4+1)),OFFSET(Escalation!$K$24,($Y82-1)*(Escalation!$I$22+1)+DO$4-SSSModel!$C$3+1,MAX(0,DO$4-$DZ82-$CA$4+1),1,MIN($DZ82,DO$4-$CA$4+1))),
     IF(SSSModel!$C$4="PV",BQ82*$EA82*(1+SSSModel!$C$2),
     IF(SSSModel!$C$4="FCR",$EC82*SUM(OFFSET($AC82,0,MAX(DO$4-$AC$4-$DZ82+1,0),1,MIN($DZ82,DO$4-$AC$4+1))),0)))),
SUM($AC82:$BZ82)*
     IF(SSSModel!$C$4="RR",OFFSET(Profiles!$K$2,$Z82,MAX(Profiles!$C$2,BQ$4-$W82)),
     IF(SSSModel!$C$4="ECC",$EA82*$EB82*IF(MAX(Escalation!$C$2,BQ$4-$W82)&gt;$DZ82-1,0,OFFSET(Escalation!$K$2,$Y82,MAX(Escalation!$C$2,BQ$4-$W82))),
     IF(SSSModel!$C$4="PV",IF(DO$4=$W82,$EA82*(1+SSSModel!$C$2),0),
     IF(SSSModel!$C$4="FCR",IF(AND(DO$4&gt;=$W82,OFFSET(Profiles!$K$2,$Z82,MAX(Profiles!$C$2,BQ$4-$W82))&gt;0),$EC82,0),0))))))</f>
        <v>0</v>
      </c>
      <c r="DP82" s="135">
        <f ca="1">IF(OR($Z82=0,SSSModel!$C$4="CF"),BR82,
IF(LEFT($V82,3)="ON_",
     IF(SSSModel!$C$4="RR",SUMPRODUCT(OFFSET($AC82,0,0,1,$CB$2),OFFSET(Profiles!$K$28,($Z82-1)*(Profiles!$I$26+1)+DP$4-SSSModel!$C$3+1,0,1,$CB$2)),
     IF(SSSModel!$C$4="ECC",$EA82*$EB82*SUMPRODUCT(OFFSET($AC82,0,MAX(0,DP$4-$DZ82-$CA$4+1),1,MIN($DZ82,DP$4-$CA$4+1)),OFFSET(Escalation!$K$24,($Y82-1)*(Escalation!$I$22+1)+DP$4-SSSModel!$C$3+1,MAX(0,DP$4-$DZ82-$CA$4+1),1,MIN($DZ82,DP$4-$CA$4+1))),
     IF(SSSModel!$C$4="PV",BR82*$EA82*(1+SSSModel!$C$2),
     IF(SSSModel!$C$4="FCR",$EC82*SUM(OFFSET($AC82,0,MAX(DP$4-$AC$4-$DZ82+1,0),1,MIN($DZ82,DP$4-$AC$4+1))),0)))),
SUM($AC82:$BZ82)*
     IF(SSSModel!$C$4="RR",OFFSET(Profiles!$K$2,$Z82,MAX(Profiles!$C$2,BR$4-$W82)),
     IF(SSSModel!$C$4="ECC",$EA82*$EB82*IF(MAX(Escalation!$C$2,BR$4-$W82)&gt;$DZ82-1,0,OFFSET(Escalation!$K$2,$Y82,MAX(Escalation!$C$2,BR$4-$W82))),
     IF(SSSModel!$C$4="PV",IF(DP$4=$W82,$EA82*(1+SSSModel!$C$2),0),
     IF(SSSModel!$C$4="FCR",IF(AND(DP$4&gt;=$W82,OFFSET(Profiles!$K$2,$Z82,MAX(Profiles!$C$2,BR$4-$W82))&gt;0),$EC82,0),0))))))</f>
        <v>0</v>
      </c>
      <c r="DQ82" s="135">
        <f ca="1">IF(OR($Z82=0,SSSModel!$C$4="CF"),BS82,
IF(LEFT($V82,3)="ON_",
     IF(SSSModel!$C$4="RR",SUMPRODUCT(OFFSET($AC82,0,0,1,$CB$2),OFFSET(Profiles!$K$28,($Z82-1)*(Profiles!$I$26+1)+DQ$4-SSSModel!$C$3+1,0,1,$CB$2)),
     IF(SSSModel!$C$4="ECC",$EA82*$EB82*SUMPRODUCT(OFFSET($AC82,0,MAX(0,DQ$4-$DZ82-$CA$4+1),1,MIN($DZ82,DQ$4-$CA$4+1)),OFFSET(Escalation!$K$24,($Y82-1)*(Escalation!$I$22+1)+DQ$4-SSSModel!$C$3+1,MAX(0,DQ$4-$DZ82-$CA$4+1),1,MIN($DZ82,DQ$4-$CA$4+1))),
     IF(SSSModel!$C$4="PV",BS82*$EA82*(1+SSSModel!$C$2),
     IF(SSSModel!$C$4="FCR",$EC82*SUM(OFFSET($AC82,0,MAX(DQ$4-$AC$4-$DZ82+1,0),1,MIN($DZ82,DQ$4-$AC$4+1))),0)))),
SUM($AC82:$BZ82)*
     IF(SSSModel!$C$4="RR",OFFSET(Profiles!$K$2,$Z82,MAX(Profiles!$C$2,BS$4-$W82)),
     IF(SSSModel!$C$4="ECC",$EA82*$EB82*IF(MAX(Escalation!$C$2,BS$4-$W82)&gt;$DZ82-1,0,OFFSET(Escalation!$K$2,$Y82,MAX(Escalation!$C$2,BS$4-$W82))),
     IF(SSSModel!$C$4="PV",IF(DQ$4=$W82,$EA82*(1+SSSModel!$C$2),0),
     IF(SSSModel!$C$4="FCR",IF(AND(DQ$4&gt;=$W82,OFFSET(Profiles!$K$2,$Z82,MAX(Profiles!$C$2,BS$4-$W82))&gt;0),$EC82,0),0))))))</f>
        <v>0</v>
      </c>
      <c r="DR82" s="135">
        <f ca="1">IF(OR($Z82=0,SSSModel!$C$4="CF"),BT82,
IF(LEFT($V82,3)="ON_",
     IF(SSSModel!$C$4="RR",SUMPRODUCT(OFFSET($AC82,0,0,1,$CB$2),OFFSET(Profiles!$K$28,($Z82-1)*(Profiles!$I$26+1)+DR$4-SSSModel!$C$3+1,0,1,$CB$2)),
     IF(SSSModel!$C$4="ECC",$EA82*$EB82*SUMPRODUCT(OFFSET($AC82,0,MAX(0,DR$4-$DZ82-$CA$4+1),1,MIN($DZ82,DR$4-$CA$4+1)),OFFSET(Escalation!$K$24,($Y82-1)*(Escalation!$I$22+1)+DR$4-SSSModel!$C$3+1,MAX(0,DR$4-$DZ82-$CA$4+1),1,MIN($DZ82,DR$4-$CA$4+1))),
     IF(SSSModel!$C$4="PV",BT82*$EA82*(1+SSSModel!$C$2),
     IF(SSSModel!$C$4="FCR",$EC82*SUM(OFFSET($AC82,0,MAX(DR$4-$AC$4-$DZ82+1,0),1,MIN($DZ82,DR$4-$AC$4+1))),0)))),
SUM($AC82:$BZ82)*
     IF(SSSModel!$C$4="RR",OFFSET(Profiles!$K$2,$Z82,MAX(Profiles!$C$2,BT$4-$W82)),
     IF(SSSModel!$C$4="ECC",$EA82*$EB82*IF(MAX(Escalation!$C$2,BT$4-$W82)&gt;$DZ82-1,0,OFFSET(Escalation!$K$2,$Y82,MAX(Escalation!$C$2,BT$4-$W82))),
     IF(SSSModel!$C$4="PV",IF(DR$4=$W82,$EA82*(1+SSSModel!$C$2),0),
     IF(SSSModel!$C$4="FCR",IF(AND(DR$4&gt;=$W82,OFFSET(Profiles!$K$2,$Z82,MAX(Profiles!$C$2,BT$4-$W82))&gt;0),$EC82,0),0))))))</f>
        <v>0</v>
      </c>
      <c r="DS82" s="135">
        <f ca="1">IF(OR($Z82=0,SSSModel!$C$4="CF"),BU82,
IF(LEFT($V82,3)="ON_",
     IF(SSSModel!$C$4="RR",SUMPRODUCT(OFFSET($AC82,0,0,1,$CB$2),OFFSET(Profiles!$K$28,($Z82-1)*(Profiles!$I$26+1)+DS$4-SSSModel!$C$3+1,0,1,$CB$2)),
     IF(SSSModel!$C$4="ECC",$EA82*$EB82*SUMPRODUCT(OFFSET($AC82,0,MAX(0,DS$4-$DZ82-$CA$4+1),1,MIN($DZ82,DS$4-$CA$4+1)),OFFSET(Escalation!$K$24,($Y82-1)*(Escalation!$I$22+1)+DS$4-SSSModel!$C$3+1,MAX(0,DS$4-$DZ82-$CA$4+1),1,MIN($DZ82,DS$4-$CA$4+1))),
     IF(SSSModel!$C$4="PV",BU82*$EA82*(1+SSSModel!$C$2),
     IF(SSSModel!$C$4="FCR",$EC82*SUM(OFFSET($AC82,0,MAX(DS$4-$AC$4-$DZ82+1,0),1,MIN($DZ82,DS$4-$AC$4+1))),0)))),
SUM($AC82:$BZ82)*
     IF(SSSModel!$C$4="RR",OFFSET(Profiles!$K$2,$Z82,MAX(Profiles!$C$2,BU$4-$W82)),
     IF(SSSModel!$C$4="ECC",$EA82*$EB82*IF(MAX(Escalation!$C$2,BU$4-$W82)&gt;$DZ82-1,0,OFFSET(Escalation!$K$2,$Y82,MAX(Escalation!$C$2,BU$4-$W82))),
     IF(SSSModel!$C$4="PV",IF(DS$4=$W82,$EA82*(1+SSSModel!$C$2),0),
     IF(SSSModel!$C$4="FCR",IF(AND(DS$4&gt;=$W82,OFFSET(Profiles!$K$2,$Z82,MAX(Profiles!$C$2,BU$4-$W82))&gt;0),$EC82,0),0))))))</f>
        <v>0</v>
      </c>
      <c r="DT82" s="135">
        <f ca="1">IF(OR($Z82=0,SSSModel!$C$4="CF"),BV82,
IF(LEFT($V82,3)="ON_",
     IF(SSSModel!$C$4="RR",SUMPRODUCT(OFFSET($AC82,0,0,1,$CB$2),OFFSET(Profiles!$K$28,($Z82-1)*(Profiles!$I$26+1)+DT$4-SSSModel!$C$3+1,0,1,$CB$2)),
     IF(SSSModel!$C$4="ECC",$EA82*$EB82*SUMPRODUCT(OFFSET($AC82,0,MAX(0,DT$4-$DZ82-$CA$4+1),1,MIN($DZ82,DT$4-$CA$4+1)),OFFSET(Escalation!$K$24,($Y82-1)*(Escalation!$I$22+1)+DT$4-SSSModel!$C$3+1,MAX(0,DT$4-$DZ82-$CA$4+1),1,MIN($DZ82,DT$4-$CA$4+1))),
     IF(SSSModel!$C$4="PV",BV82*$EA82*(1+SSSModel!$C$2),
     IF(SSSModel!$C$4="FCR",$EC82*SUM(OFFSET($AC82,0,MAX(DT$4-$AC$4-$DZ82+1,0),1,MIN($DZ82,DT$4-$AC$4+1))),0)))),
SUM($AC82:$BZ82)*
     IF(SSSModel!$C$4="RR",OFFSET(Profiles!$K$2,$Z82,MAX(Profiles!$C$2,BV$4-$W82)),
     IF(SSSModel!$C$4="ECC",$EA82*$EB82*IF(MAX(Escalation!$C$2,BV$4-$W82)&gt;$DZ82-1,0,OFFSET(Escalation!$K$2,$Y82,MAX(Escalation!$C$2,BV$4-$W82))),
     IF(SSSModel!$C$4="PV",IF(DT$4=$W82,$EA82*(1+SSSModel!$C$2),0),
     IF(SSSModel!$C$4="FCR",IF(AND(DT$4&gt;=$W82,OFFSET(Profiles!$K$2,$Z82,MAX(Profiles!$C$2,BV$4-$W82))&gt;0),$EC82,0),0))))))</f>
        <v>0</v>
      </c>
      <c r="DU82" s="135">
        <f ca="1">IF(OR($Z82=0,SSSModel!$C$4="CF"),BW82,
IF(LEFT($V82,3)="ON_",
     IF(SSSModel!$C$4="RR",SUMPRODUCT(OFFSET($AC82,0,0,1,$CB$2),OFFSET(Profiles!$K$28,($Z82-1)*(Profiles!$I$26+1)+DU$4-SSSModel!$C$3+1,0,1,$CB$2)),
     IF(SSSModel!$C$4="ECC",$EA82*$EB82*SUMPRODUCT(OFFSET($AC82,0,MAX(0,DU$4-$DZ82-$CA$4+1),1,MIN($DZ82,DU$4-$CA$4+1)),OFFSET(Escalation!$K$24,($Y82-1)*(Escalation!$I$22+1)+DU$4-SSSModel!$C$3+1,MAX(0,DU$4-$DZ82-$CA$4+1),1,MIN($DZ82,DU$4-$CA$4+1))),
     IF(SSSModel!$C$4="PV",BW82*$EA82*(1+SSSModel!$C$2),
     IF(SSSModel!$C$4="FCR",$EC82*SUM(OFFSET($AC82,0,MAX(DU$4-$AC$4-$DZ82+1,0),1,MIN($DZ82,DU$4-$AC$4+1))),0)))),
SUM($AC82:$BZ82)*
     IF(SSSModel!$C$4="RR",OFFSET(Profiles!$K$2,$Z82,MAX(Profiles!$C$2,BW$4-$W82)),
     IF(SSSModel!$C$4="ECC",$EA82*$EB82*IF(MAX(Escalation!$C$2,BW$4-$W82)&gt;$DZ82-1,0,OFFSET(Escalation!$K$2,$Y82,MAX(Escalation!$C$2,BW$4-$W82))),
     IF(SSSModel!$C$4="PV",IF(DU$4=$W82,$EA82*(1+SSSModel!$C$2),0),
     IF(SSSModel!$C$4="FCR",IF(AND(DU$4&gt;=$W82,OFFSET(Profiles!$K$2,$Z82,MAX(Profiles!$C$2,BW$4-$W82))&gt;0),$EC82,0),0))))))</f>
        <v>0</v>
      </c>
      <c r="DV82" s="136">
        <f ca="1">IF(OR($Z82=0,SSSModel!$C$4="CF"),BX82,
IF(LEFT($V82,3)="ON_",
     IF(SSSModel!$C$4="RR",SUMPRODUCT(OFFSET($AC82,0,0,1,$CB$2),OFFSET(Profiles!$K$28,($Z82-1)*(Profiles!$I$26+1)+DV$4-SSSModel!$C$3+1,0,1,$CB$2)),
     IF(SSSModel!$C$4="ECC",$EA82*$EB82*SUMPRODUCT(OFFSET($AC82,0,MAX(0,DV$4-$DZ82-$CA$4+1),1,MIN($DZ82,DV$4-$CA$4+1)),OFFSET(Escalation!$K$24,($Y82-1)*(Escalation!$I$22+1)+DV$4-SSSModel!$C$3+1,MAX(0,DV$4-$DZ82-$CA$4+1),1,MIN($DZ82,DV$4-$CA$4+1))),
     IF(SSSModel!$C$4="PV",BX82*$EA82*(1+SSSModel!$C$2),
     IF(SSSModel!$C$4="FCR",$EC82*SUM(OFFSET($AC82,0,MAX(DV$4-$AC$4-$DZ82+1,0),1,MIN($DZ82,DV$4-$AC$4+1))),0)))),
SUM($AC82:$BZ82)*
     IF(SSSModel!$C$4="RR",OFFSET(Profiles!$K$2,$Z82,MAX(Profiles!$C$2,BX$4-$W82)),
     IF(SSSModel!$C$4="ECC",$EA82*$EB82*IF(MAX(Escalation!$C$2,BX$4-$W82)&gt;$DZ82-1,0,OFFSET(Escalation!$K$2,$Y82,MAX(Escalation!$C$2,BX$4-$W82))),
     IF(SSSModel!$C$4="PV",IF(DV$4=$W82,$EA82*(1+SSSModel!$C$2),0),
     IF(SSSModel!$C$4="FCR",IF(AND(DV$4&gt;=$W82,OFFSET(Profiles!$K$2,$Z82,MAX(Profiles!$C$2,BX$4-$W82))&gt;0),$EC82,0),0))))))</f>
        <v>0</v>
      </c>
      <c r="DW82" s="136">
        <f ca="1">IF(OR($Z82=0,SSSModel!$C$4="CF"),BY82,
IF(LEFT($V82,3)="ON_",
     IF(SSSModel!$C$4="RR",SUMPRODUCT(OFFSET($AC82,0,0,1,$CB$2),OFFSET(Profiles!$K$28,($Z82-1)*(Profiles!$I$26+1)+DW$4-SSSModel!$C$3+1,0,1,$CB$2)),
     IF(SSSModel!$C$4="ECC",$EA82*$EB82*SUMPRODUCT(OFFSET($AC82,0,MAX(0,DW$4-$DZ82-$CA$4+1),1,MIN($DZ82,DW$4-$CA$4+1)),OFFSET(Escalation!$K$24,($Y82-1)*(Escalation!$I$22+1)+DW$4-SSSModel!$C$3+1,MAX(0,DW$4-$DZ82-$CA$4+1),1,MIN($DZ82,DW$4-$CA$4+1))),
     IF(SSSModel!$C$4="PV",BY82*$EA82*(1+SSSModel!$C$2),
     IF(SSSModel!$C$4="FCR",$EC82*SUM(OFFSET($AC82,0,MAX(DW$4-$AC$4-$DZ82+1,0),1,MIN($DZ82,DW$4-$AC$4+1))),0)))),
SUM($AC82:$BZ82)*
     IF(SSSModel!$C$4="RR",OFFSET(Profiles!$K$2,$Z82,MAX(Profiles!$C$2,BY$4-$W82)),
     IF(SSSModel!$C$4="ECC",$EA82*$EB82*IF(MAX(Escalation!$C$2,BY$4-$W82)&gt;$DZ82-1,0,OFFSET(Escalation!$K$2,$Y82,MAX(Escalation!$C$2,BY$4-$W82))),
     IF(SSSModel!$C$4="PV",IF(DW$4=$W82,$EA82*(1+SSSModel!$C$2),0),
     IF(SSSModel!$C$4="FCR",IF(AND(DW$4&gt;=$W82,OFFSET(Profiles!$K$2,$Z82,MAX(Profiles!$C$2,BY$4-$W82))&gt;0),$EC82,0),0))))))</f>
        <v>0</v>
      </c>
      <c r="DX82" s="136">
        <f ca="1">IF(OR($Z82=0,SSSModel!$C$4="CF"),BZ82,
IF(LEFT($V82,3)="ON_",
     IF(SSSModel!$C$4="RR",SUMPRODUCT(OFFSET($AC82,0,0,1,$CB$2),OFFSET(Profiles!$K$28,($Z82-1)*(Profiles!$I$26+1)+DX$4-SSSModel!$C$3+1,0,1,$CB$2)),
     IF(SSSModel!$C$4="ECC",$EA82*$EB82*SUMPRODUCT(OFFSET($AC82,0,MAX(0,DX$4-$DZ82-$CA$4+1),1,MIN($DZ82,DX$4-$CA$4+1)),OFFSET(Escalation!$K$24,($Y82-1)*(Escalation!$I$22+1)+DX$4-SSSModel!$C$3+1,MAX(0,DX$4-$DZ82-$CA$4+1),1,MIN($DZ82,DX$4-$CA$4+1))),
     IF(SSSModel!$C$4="PV",BZ82*$EA82*(1+SSSModel!$C$2),
     IF(SSSModel!$C$4="FCR",$EC82*SUM(OFFSET($AC82,0,MAX(DX$4-$AC$4-$DZ82+1,0),1,MIN($DZ82,DX$4-$AC$4+1))),0)))),
SUM($AC82:$BZ82)*
     IF(SSSModel!$C$4="RR",OFFSET(Profiles!$K$2,$Z82,MAX(Profiles!$C$2,BZ$4-$W82)),
     IF(SSSModel!$C$4="ECC",$EA82*$EB82*IF(MAX(Escalation!$C$2,BZ$4-$W82)&gt;$DZ82-1,0,OFFSET(Escalation!$K$2,$Y82,MAX(Escalation!$C$2,BZ$4-$W82))),
     IF(SSSModel!$C$4="PV",IF(DX$4=$W82,$EA82*(1+SSSModel!$C$2),0),
     IF(SSSModel!$C$4="FCR",IF(AND(DX$4&gt;=$W82,OFFSET(Profiles!$K$2,$Z82,MAX(Profiles!$C$2,BZ$4-$W82))&gt;0),$EC82,0),0))))))</f>
        <v>0</v>
      </c>
      <c r="DY82" s="82">
        <f ca="1">IF($Y82=0,0,OFFSET(Escalation!$B$2,$Y82,0))</f>
        <v>0</v>
      </c>
      <c r="DZ82" s="80">
        <f ca="1">IF($Z82=0,0,COUNTIF(OFFSET(Profiles!$K$2,$Z82,0,1,50),"&gt;0"))</f>
        <v>0</v>
      </c>
      <c r="EA82" s="137">
        <f ca="1">IF($Z82=0,0,SUMPRODUCT(Profiles!$C$20:$BH$20,OFFSET(Profiles!$C$2,$Z82,0,1,Profiles!$B$1)))</f>
        <v>0</v>
      </c>
      <c r="EB82" s="24">
        <f>IF($Z82=0,0,((1-(1+DY82)/(1+SSSModel!$C$2))/(1-((1+DY82)/(1+SSSModel!$C$2))^DZ82))*(1+SSSModel!$C$2))</f>
        <v>0</v>
      </c>
      <c r="EC82" s="24">
        <f>IF($Z82=0,0,-PMT(SSSModel!$C$2,DZ82,EA82))</f>
        <v>0</v>
      </c>
    </row>
    <row r="83" spans="3:133" x14ac:dyDescent="0.35">
      <c r="C83" s="18">
        <f t="shared" si="12"/>
        <v>8</v>
      </c>
      <c r="D83" s="18">
        <f t="shared" si="13"/>
        <v>9</v>
      </c>
      <c r="E83" s="18">
        <f t="shared" ca="1" si="14"/>
        <v>0</v>
      </c>
      <c r="G83" s="25" t="str">
        <f ca="1">IF($E83=0,"",OFFSET(Resources!B$26,$E83,0))</f>
        <v/>
      </c>
      <c r="H83" s="25" t="str">
        <f ca="1">IF($E83=0,"",OFFSET(Resources!C$26,$E83,0))</f>
        <v/>
      </c>
      <c r="I83" s="25" t="str">
        <f ca="1">IF($E83=0,"",OFFSET(Resources!$E$26,$E83,0))</f>
        <v/>
      </c>
      <c r="J83" s="16">
        <v>1</v>
      </c>
      <c r="K83" s="16" t="s">
        <v>150</v>
      </c>
      <c r="L83" s="25" t="str">
        <f ca="1">OFFSET(Resources!$CG$24,0,$C83-1)</f>
        <v>On-Going XM</v>
      </c>
      <c r="M83" s="25" t="str">
        <f ca="1">OFFSET(Resources!$CG$25,0,$C83-1)</f>
        <v>O&amp;M</v>
      </c>
      <c r="N83" s="1">
        <v>1</v>
      </c>
      <c r="O83" s="7">
        <f ca="1">IF($E83=0,0,OFFSET(Resources!$CG$26,$E83,$C83-1))</f>
        <v>0</v>
      </c>
      <c r="P83" s="25" t="str">
        <f ca="1">OFFSET(Resources!$CG$26,0,$C83-1)</f>
        <v>$/Yr</v>
      </c>
      <c r="Q83" s="18">
        <f ca="1">IF($E83=0,0,OFFSET(GenAlts!$W$4,$E83,$D83-1))</f>
        <v>0</v>
      </c>
      <c r="R83" s="1">
        <v>1</v>
      </c>
      <c r="S83" t="str">
        <f ca="1">IF($E83=0,"",OFFSET(Resources!$R$26,$E83,0))</f>
        <v/>
      </c>
      <c r="T83" s="1"/>
      <c r="U83" s="25">
        <f ca="1">IF($E83=0,0,OFFSET(Resources!$AB$26,$E83,($C83-1)*Resources!$CI$20))</f>
        <v>0</v>
      </c>
      <c r="V83" s="1"/>
      <c r="W83">
        <f t="shared" ca="1" si="11"/>
        <v>0</v>
      </c>
      <c r="X83">
        <f>IF(T83="",0,MATCH(T83,Profiles!$A$3:$A$22,0))</f>
        <v>0</v>
      </c>
      <c r="Y83" s="10">
        <f ca="1">IF(U83=0,0,MATCH(U83,Escalation!$A$3:$A$18,0))</f>
        <v>0</v>
      </c>
      <c r="Z83">
        <f>IF(V83="",0,MATCH(V83,Profiles!$A$3:$A$22,0))</f>
        <v>0</v>
      </c>
      <c r="AA83" s="8"/>
      <c r="AB83" s="8">
        <v>0</v>
      </c>
      <c r="AC83" s="72">
        <f ca="1">IF(OR(AC$4&lt;$Q83,AC$4&gt;$Q83+IF($S83="",1000,$S83)-1),0,IF(MOD(AC$4-$Q83,IF($R83="",1000,$R83))=0,$O83,0))*IF($Y83&gt;0,(1+INDEX(Escalation!$B$3:$B$18,$Y83,0))^(AC$4-SSSModel!$C$5),1)*IF($X83=0,1,OFFSET(Profiles!$K$2,$X83,MAX(Profiles!$C$2,AC$4-$Q83)))*IF($AA83=1,(1+SSSModel!#REF!),1)</f>
        <v>0</v>
      </c>
      <c r="AD83" s="72">
        <f ca="1">IF(OR(AD$4&lt;$Q83,AD$4&gt;$Q83+IF($S83="",1000,$S83)-1),0,IF(MOD(AD$4-$Q83,IF($R83="",1000,$R83))=0,$O83,0))*IF($Y83&gt;0,(1+INDEX(Escalation!$B$3:$B$18,$Y83,0))^(AD$4-SSSModel!$C$5),1)*IF($X83=0,1,OFFSET(Profiles!$K$2,$X83,MAX(Profiles!$C$2,AD$4-$Q83)))*IF($AA83=1,(1+SSSModel!#REF!),1)</f>
        <v>0</v>
      </c>
      <c r="AE83" s="72">
        <f ca="1">IF(OR(AE$4&lt;$Q83,AE$4&gt;$Q83+IF($S83="",1000,$S83)-1),0,IF(MOD(AE$4-$Q83,IF($R83="",1000,$R83))=0,$O83,0))*IF($Y83&gt;0,(1+INDEX(Escalation!$B$3:$B$18,$Y83,0))^(AE$4-SSSModel!$C$5),1)*IF($X83=0,1,OFFSET(Profiles!$K$2,$X83,MAX(Profiles!$C$2,AE$4-$Q83)))*IF($AA83=1,(1+SSSModel!#REF!),1)</f>
        <v>0</v>
      </c>
      <c r="AF83" s="72">
        <f ca="1">IF(OR(AF$4&lt;$Q83,AF$4&gt;$Q83+IF($S83="",1000,$S83)-1),0,IF(MOD(AF$4-$Q83,IF($R83="",1000,$R83))=0,$O83,0))*IF($Y83&gt;0,(1+INDEX(Escalation!$B$3:$B$18,$Y83,0))^(AF$4-SSSModel!$C$5),1)*IF($X83=0,1,OFFSET(Profiles!$K$2,$X83,MAX(Profiles!$C$2,AF$4-$Q83)))*IF($AA83=1,(1+SSSModel!#REF!),1)</f>
        <v>0</v>
      </c>
      <c r="AG83" s="72">
        <f ca="1">IF(OR(AG$4&lt;$Q83,AG$4&gt;$Q83+IF($S83="",1000,$S83)-1),0,IF(MOD(AG$4-$Q83,IF($R83="",1000,$R83))=0,$O83,0))*IF($Y83&gt;0,(1+INDEX(Escalation!$B$3:$B$18,$Y83,0))^(AG$4-SSSModel!$C$5),1)*IF($X83=0,1,OFFSET(Profiles!$K$2,$X83,MAX(Profiles!$C$2,AG$4-$Q83)))*IF($AA83=1,(1+SSSModel!#REF!),1)</f>
        <v>0</v>
      </c>
      <c r="AH83" s="72">
        <f ca="1">IF(OR(AH$4&lt;$Q83,AH$4&gt;$Q83+IF($S83="",1000,$S83)-1),0,IF(MOD(AH$4-$Q83,IF($R83="",1000,$R83))=0,$O83,0))*IF($Y83&gt;0,(1+INDEX(Escalation!$B$3:$B$18,$Y83,0))^(AH$4-SSSModel!$C$5),1)*IF($X83=0,1,OFFSET(Profiles!$K$2,$X83,MAX(Profiles!$C$2,AH$4-$Q83)))*IF($AA83=1,(1+SSSModel!#REF!),1)</f>
        <v>0</v>
      </c>
      <c r="AI83" s="72">
        <f ca="1">IF(OR(AI$4&lt;$Q83,AI$4&gt;$Q83+IF($S83="",1000,$S83)-1),0,IF(MOD(AI$4-$Q83,IF($R83="",1000,$R83))=0,$O83,0))*IF($Y83&gt;0,(1+INDEX(Escalation!$B$3:$B$18,$Y83,0))^(AI$4-SSSModel!$C$5),1)*IF($X83=0,1,OFFSET(Profiles!$K$2,$X83,MAX(Profiles!$C$2,AI$4-$Q83)))*IF($AA83=1,(1+SSSModel!#REF!),1)</f>
        <v>0</v>
      </c>
      <c r="AJ83" s="72">
        <f ca="1">IF(OR(AJ$4&lt;$Q83,AJ$4&gt;$Q83+IF($S83="",1000,$S83)-1),0,IF(MOD(AJ$4-$Q83,IF($R83="",1000,$R83))=0,$O83,0))*IF($Y83&gt;0,(1+INDEX(Escalation!$B$3:$B$18,$Y83,0))^(AJ$4-SSSModel!$C$5),1)*IF($X83=0,1,OFFSET(Profiles!$K$2,$X83,MAX(Profiles!$C$2,AJ$4-$Q83)))*IF($AA83=1,(1+SSSModel!#REF!),1)</f>
        <v>0</v>
      </c>
      <c r="AK83" s="72">
        <f ca="1">IF(OR(AK$4&lt;$Q83,AK$4&gt;$Q83+IF($S83="",1000,$S83)-1),0,IF(MOD(AK$4-$Q83,IF($R83="",1000,$R83))=0,$O83,0))*IF($Y83&gt;0,(1+INDEX(Escalation!$B$3:$B$18,$Y83,0))^(AK$4-SSSModel!$C$5),1)*IF($X83=0,1,OFFSET(Profiles!$K$2,$X83,MAX(Profiles!$C$2,AK$4-$Q83)))*IF($AA83=1,(1+SSSModel!#REF!),1)</f>
        <v>0</v>
      </c>
      <c r="AL83" s="72">
        <f ca="1">IF(OR(AL$4&lt;$Q83,AL$4&gt;$Q83+IF($S83="",1000,$S83)-1),0,IF(MOD(AL$4-$Q83,IF($R83="",1000,$R83))=0,$O83,0))*IF($Y83&gt;0,(1+INDEX(Escalation!$B$3:$B$18,$Y83,0))^(AL$4-SSSModel!$C$5),1)*IF($X83=0,1,OFFSET(Profiles!$K$2,$X83,MAX(Profiles!$C$2,AL$4-$Q83)))*IF($AA83=1,(1+SSSModel!#REF!),1)</f>
        <v>0</v>
      </c>
      <c r="AM83" s="72">
        <f ca="1">IF(OR(AM$4&lt;$Q83,AM$4&gt;$Q83+IF($S83="",1000,$S83)-1),0,IF(MOD(AM$4-$Q83,IF($R83="",1000,$R83))=0,$O83,0))*IF($Y83&gt;0,(1+INDEX(Escalation!$B$3:$B$18,$Y83,0))^(AM$4-SSSModel!$C$5),1)*IF($X83=0,1,OFFSET(Profiles!$K$2,$X83,MAX(Profiles!$C$2,AM$4-$Q83)))*IF($AA83=1,(1+SSSModel!#REF!),1)</f>
        <v>0</v>
      </c>
      <c r="AN83" s="72">
        <f ca="1">IF(OR(AN$4&lt;$Q83,AN$4&gt;$Q83+IF($S83="",1000,$S83)-1),0,IF(MOD(AN$4-$Q83,IF($R83="",1000,$R83))=0,$O83,0))*IF($Y83&gt;0,(1+INDEX(Escalation!$B$3:$B$18,$Y83,0))^(AN$4-SSSModel!$C$5),1)*IF($X83=0,1,OFFSET(Profiles!$K$2,$X83,MAX(Profiles!$C$2,AN$4-$Q83)))*IF($AA83=1,(1+SSSModel!#REF!),1)</f>
        <v>0</v>
      </c>
      <c r="AO83" s="72">
        <f ca="1">IF(OR(AO$4&lt;$Q83,AO$4&gt;$Q83+IF($S83="",1000,$S83)-1),0,IF(MOD(AO$4-$Q83,IF($R83="",1000,$R83))=0,$O83,0))*IF($Y83&gt;0,(1+INDEX(Escalation!$B$3:$B$18,$Y83,0))^(AO$4-SSSModel!$C$5),1)*IF($X83=0,1,OFFSET(Profiles!$K$2,$X83,MAX(Profiles!$C$2,AO$4-$Q83)))*IF($AA83=1,(1+SSSModel!#REF!),1)</f>
        <v>0</v>
      </c>
      <c r="AP83" s="72">
        <f ca="1">IF(OR(AP$4&lt;$Q83,AP$4&gt;$Q83+IF($S83="",1000,$S83)-1),0,IF(MOD(AP$4-$Q83,IF($R83="",1000,$R83))=0,$O83,0))*IF($Y83&gt;0,(1+INDEX(Escalation!$B$3:$B$18,$Y83,0))^(AP$4-SSSModel!$C$5),1)*IF($X83=0,1,OFFSET(Profiles!$K$2,$X83,MAX(Profiles!$C$2,AP$4-$Q83)))*IF($AA83=1,(1+SSSModel!#REF!),1)</f>
        <v>0</v>
      </c>
      <c r="AQ83" s="72">
        <f ca="1">IF(OR(AQ$4&lt;$Q83,AQ$4&gt;$Q83+IF($S83="",1000,$S83)-1),0,IF(MOD(AQ$4-$Q83,IF($R83="",1000,$R83))=0,$O83,0))*IF($Y83&gt;0,(1+INDEX(Escalation!$B$3:$B$18,$Y83,0))^(AQ$4-SSSModel!$C$5),1)*IF($X83=0,1,OFFSET(Profiles!$K$2,$X83,MAX(Profiles!$C$2,AQ$4-$Q83)))*IF($AA83=1,(1+SSSModel!#REF!),1)</f>
        <v>0</v>
      </c>
      <c r="AR83" s="72">
        <f ca="1">IF(OR(AR$4&lt;$Q83,AR$4&gt;$Q83+IF($S83="",1000,$S83)-1),0,IF(MOD(AR$4-$Q83,IF($R83="",1000,$R83))=0,$O83,0))*IF($Y83&gt;0,(1+INDEX(Escalation!$B$3:$B$18,$Y83,0))^(AR$4-SSSModel!$C$5),1)*IF($X83=0,1,OFFSET(Profiles!$K$2,$X83,MAX(Profiles!$C$2,AR$4-$Q83)))*IF($AA83=1,(1+SSSModel!#REF!),1)</f>
        <v>0</v>
      </c>
      <c r="AS83" s="72">
        <f ca="1">IF(OR(AS$4&lt;$Q83,AS$4&gt;$Q83+IF($S83="",1000,$S83)-1),0,IF(MOD(AS$4-$Q83,IF($R83="",1000,$R83))=0,$O83,0))*IF($Y83&gt;0,(1+INDEX(Escalation!$B$3:$B$18,$Y83,0))^(AS$4-SSSModel!$C$5),1)*IF($X83=0,1,OFFSET(Profiles!$K$2,$X83,MAX(Profiles!$C$2,AS$4-$Q83)))*IF($AA83=1,(1+SSSModel!#REF!),1)</f>
        <v>0</v>
      </c>
      <c r="AT83" s="72">
        <f ca="1">IF(OR(AT$4&lt;$Q83,AT$4&gt;$Q83+IF($S83="",1000,$S83)-1),0,IF(MOD(AT$4-$Q83,IF($R83="",1000,$R83))=0,$O83,0))*IF($Y83&gt;0,(1+INDEX(Escalation!$B$3:$B$18,$Y83,0))^(AT$4-SSSModel!$C$5),1)*IF($X83=0,1,OFFSET(Profiles!$K$2,$X83,MAX(Profiles!$C$2,AT$4-$Q83)))*IF($AA83=1,(1+SSSModel!#REF!),1)</f>
        <v>0</v>
      </c>
      <c r="AU83" s="72">
        <f ca="1">IF(OR(AU$4&lt;$Q83,AU$4&gt;$Q83+IF($S83="",1000,$S83)-1),0,IF(MOD(AU$4-$Q83,IF($R83="",1000,$R83))=0,$O83,0))*IF($Y83&gt;0,(1+INDEX(Escalation!$B$3:$B$18,$Y83,0))^(AU$4-SSSModel!$C$5),1)*IF($X83=0,1,OFFSET(Profiles!$K$2,$X83,MAX(Profiles!$C$2,AU$4-$Q83)))*IF($AA83=1,(1+SSSModel!#REF!),1)</f>
        <v>0</v>
      </c>
      <c r="AV83" s="72">
        <f ca="1">IF(OR(AV$4&lt;$Q83,AV$4&gt;$Q83+IF($S83="",1000,$S83)-1),0,IF(MOD(AV$4-$Q83,IF($R83="",1000,$R83))=0,$O83,0))*IF($Y83&gt;0,(1+INDEX(Escalation!$B$3:$B$18,$Y83,0))^(AV$4-SSSModel!$C$5),1)*IF($X83=0,1,OFFSET(Profiles!$K$2,$X83,MAX(Profiles!$C$2,AV$4-$Q83)))*IF($AA83=1,(1+SSSModel!#REF!),1)</f>
        <v>0</v>
      </c>
      <c r="AW83" s="72">
        <f ca="1">IF(OR(AW$4&lt;$Q83,AW$4&gt;$Q83+IF($S83="",1000,$S83)-1),0,IF(MOD(AW$4-$Q83,IF($R83="",1000,$R83))=0,$O83,0))*IF($Y83&gt;0,(1+INDEX(Escalation!$B$3:$B$18,$Y83,0))^(AW$4-SSSModel!$C$5),1)*IF($X83=0,1,OFFSET(Profiles!$K$2,$X83,MAX(Profiles!$C$2,AW$4-$Q83)))*IF($AA83=1,(1+SSSModel!#REF!),1)</f>
        <v>0</v>
      </c>
      <c r="AX83" s="72">
        <f ca="1">IF(OR(AX$4&lt;$Q83,AX$4&gt;$Q83+IF($S83="",1000,$S83)-1),0,IF(MOD(AX$4-$Q83,IF($R83="",1000,$R83))=0,$O83,0))*IF($Y83&gt;0,(1+INDEX(Escalation!$B$3:$B$18,$Y83,0))^(AX$4-SSSModel!$C$5),1)*IF($X83=0,1,OFFSET(Profiles!$K$2,$X83,MAX(Profiles!$C$2,AX$4-$Q83)))*IF($AA83=1,(1+SSSModel!#REF!),1)</f>
        <v>0</v>
      </c>
      <c r="AY83" s="72">
        <f ca="1">IF(OR(AY$4&lt;$Q83,AY$4&gt;$Q83+IF($S83="",1000,$S83)-1),0,IF(MOD(AY$4-$Q83,IF($R83="",1000,$R83))=0,$O83,0))*IF($Y83&gt;0,(1+INDEX(Escalation!$B$3:$B$18,$Y83,0))^(AY$4-SSSModel!$C$5),1)*IF($X83=0,1,OFFSET(Profiles!$K$2,$X83,MAX(Profiles!$C$2,AY$4-$Q83)))*IF($AA83=1,(1+SSSModel!#REF!),1)</f>
        <v>0</v>
      </c>
      <c r="AZ83" s="72">
        <f ca="1">IF(OR(AZ$4&lt;$Q83,AZ$4&gt;$Q83+IF($S83="",1000,$S83)-1),0,IF(MOD(AZ$4-$Q83,IF($R83="",1000,$R83))=0,$O83,0))*IF($Y83&gt;0,(1+INDEX(Escalation!$B$3:$B$18,$Y83,0))^(AZ$4-SSSModel!$C$5),1)*IF($X83=0,1,OFFSET(Profiles!$K$2,$X83,MAX(Profiles!$C$2,AZ$4-$Q83)))*IF($AA83=1,(1+SSSModel!#REF!),1)</f>
        <v>0</v>
      </c>
      <c r="BA83" s="72">
        <f ca="1">IF(OR(BA$4&lt;$Q83,BA$4&gt;$Q83+IF($S83="",1000,$S83)-1),0,IF(MOD(BA$4-$Q83,IF($R83="",1000,$R83))=0,$O83,0))*IF($Y83&gt;0,(1+INDEX(Escalation!$B$3:$B$18,$Y83,0))^(BA$4-SSSModel!$C$5),1)*IF($X83=0,1,OFFSET(Profiles!$K$2,$X83,MAX(Profiles!$C$2,BA$4-$Q83)))*IF($AA83=1,(1+SSSModel!#REF!),1)</f>
        <v>0</v>
      </c>
      <c r="BB83" s="72">
        <f ca="1">IF(OR(BB$4&lt;$Q83,BB$4&gt;$Q83+IF($S83="",1000,$S83)-1),0,IF(MOD(BB$4-$Q83,IF($R83="",1000,$R83))=0,$O83,0))*IF($Y83&gt;0,(1+INDEX(Escalation!$B$3:$B$18,$Y83,0))^(BB$4-SSSModel!$C$5),1)*IF($X83=0,1,OFFSET(Profiles!$K$2,$X83,MAX(Profiles!$C$2,BB$4-$Q83)))*IF($AA83=1,(1+SSSModel!#REF!),1)</f>
        <v>0</v>
      </c>
      <c r="BC83" s="72">
        <f ca="1">IF(OR(BC$4&lt;$Q83,BC$4&gt;$Q83+IF($S83="",1000,$S83)-1),0,IF(MOD(BC$4-$Q83,IF($R83="",1000,$R83))=0,$O83,0))*IF($Y83&gt;0,(1+INDEX(Escalation!$B$3:$B$18,$Y83,0))^(BC$4-SSSModel!$C$5),1)*IF($X83=0,1,OFFSET(Profiles!$K$2,$X83,MAX(Profiles!$C$2,BC$4-$Q83)))*IF($AA83=1,(1+SSSModel!#REF!),1)</f>
        <v>0</v>
      </c>
      <c r="BD83" s="72">
        <f ca="1">IF(OR(BD$4&lt;$Q83,BD$4&gt;$Q83+IF($S83="",1000,$S83)-1),0,IF(MOD(BD$4-$Q83,IF($R83="",1000,$R83))=0,$O83,0))*IF($Y83&gt;0,(1+INDEX(Escalation!$B$3:$B$18,$Y83,0))^(BD$4-SSSModel!$C$5),1)*IF($X83=0,1,OFFSET(Profiles!$K$2,$X83,MAX(Profiles!$C$2,BD$4-$Q83)))*IF($AA83=1,(1+SSSModel!#REF!),1)</f>
        <v>0</v>
      </c>
      <c r="BE83" s="72">
        <f ca="1">IF(OR(BE$4&lt;$Q83,BE$4&gt;$Q83+IF($S83="",1000,$S83)-1),0,IF(MOD(BE$4-$Q83,IF($R83="",1000,$R83))=0,$O83,0))*IF($Y83&gt;0,(1+INDEX(Escalation!$B$3:$B$18,$Y83,0))^(BE$4-SSSModel!$C$5),1)*IF($X83=0,1,OFFSET(Profiles!$K$2,$X83,MAX(Profiles!$C$2,BE$4-$Q83)))*IF($AA83=1,(1+SSSModel!#REF!),1)</f>
        <v>0</v>
      </c>
      <c r="BF83" s="72">
        <f ca="1">IF(OR(BF$4&lt;$Q83,BF$4&gt;$Q83+IF($S83="",1000,$S83)-1),0,IF(MOD(BF$4-$Q83,IF($R83="",1000,$R83))=0,$O83,0))*IF($Y83&gt;0,(1+INDEX(Escalation!$B$3:$B$18,$Y83,0))^(BF$4-SSSModel!$C$5),1)*IF($X83=0,1,OFFSET(Profiles!$K$2,$X83,MAX(Profiles!$C$2,BF$4-$Q83)))*IF($AA83=1,(1+SSSModel!#REF!),1)</f>
        <v>0</v>
      </c>
      <c r="BG83" s="72">
        <f ca="1">IF(OR(BG$4&lt;$Q83,BG$4&gt;$Q83+IF($S83="",1000,$S83)-1),0,IF(MOD(BG$4-$Q83,IF($R83="",1000,$R83))=0,$O83,0))*IF($Y83&gt;0,(1+INDEX(Escalation!$B$3:$B$18,$Y83,0))^(BG$4-SSSModel!$C$5),1)*IF($X83=0,1,OFFSET(Profiles!$K$2,$X83,MAX(Profiles!$C$2,BG$4-$Q83)))*IF($AA83=1,(1+SSSModel!#REF!),1)</f>
        <v>0</v>
      </c>
      <c r="BH83" s="72">
        <f ca="1">IF(OR(BH$4&lt;$Q83,BH$4&gt;$Q83+IF($S83="",1000,$S83)-1),0,IF(MOD(BH$4-$Q83,IF($R83="",1000,$R83))=0,$O83,0))*IF($Y83&gt;0,(1+INDEX(Escalation!$B$3:$B$18,$Y83,0))^(BH$4-SSSModel!$C$5),1)*IF($X83=0,1,OFFSET(Profiles!$K$2,$X83,MAX(Profiles!$C$2,BH$4-$Q83)))*IF($AA83=1,(1+SSSModel!#REF!),1)</f>
        <v>0</v>
      </c>
      <c r="BI83" s="72">
        <f ca="1">IF(OR(BI$4&lt;$Q83,BI$4&gt;$Q83+IF($S83="",1000,$S83)-1),0,IF(MOD(BI$4-$Q83,IF($R83="",1000,$R83))=0,$O83,0))*IF($Y83&gt;0,(1+INDEX(Escalation!$B$3:$B$18,$Y83,0))^(BI$4-SSSModel!$C$5),1)*IF($X83=0,1,OFFSET(Profiles!$K$2,$X83,MAX(Profiles!$C$2,BI$4-$Q83)))*IF($AA83=1,(1+SSSModel!#REF!),1)</f>
        <v>0</v>
      </c>
      <c r="BJ83" s="72">
        <f ca="1">IF(OR(BJ$4&lt;$Q83,BJ$4&gt;$Q83+IF($S83="",1000,$S83)-1),0,IF(MOD(BJ$4-$Q83,IF($R83="",1000,$R83))=0,$O83,0))*IF($Y83&gt;0,(1+INDEX(Escalation!$B$3:$B$18,$Y83,0))^(BJ$4-SSSModel!$C$5),1)*IF($X83=0,1,OFFSET(Profiles!$K$2,$X83,MAX(Profiles!$C$2,BJ$4-$Q83)))*IF($AA83=1,(1+SSSModel!#REF!),1)</f>
        <v>0</v>
      </c>
      <c r="BK83" s="72">
        <f ca="1">IF(OR(BK$4&lt;$Q83,BK$4&gt;$Q83+IF($S83="",1000,$S83)-1),0,IF(MOD(BK$4-$Q83,IF($R83="",1000,$R83))=0,$O83,0))*IF($Y83&gt;0,(1+INDEX(Escalation!$B$3:$B$18,$Y83,0))^(BK$4-SSSModel!$C$5),1)*IF($X83=0,1,OFFSET(Profiles!$K$2,$X83,MAX(Profiles!$C$2,BK$4-$Q83)))*IF($AA83=1,(1+SSSModel!#REF!),1)</f>
        <v>0</v>
      </c>
      <c r="BL83" s="72">
        <f ca="1">IF(OR(BL$4&lt;$Q83,BL$4&gt;$Q83+IF($S83="",1000,$S83)-1),0,IF(MOD(BL$4-$Q83,IF($R83="",1000,$R83))=0,$O83,0))*IF($Y83&gt;0,(1+INDEX(Escalation!$B$3:$B$18,$Y83,0))^(BL$4-SSSModel!$C$5),1)*IF($X83=0,1,OFFSET(Profiles!$K$2,$X83,MAX(Profiles!$C$2,BL$4-$Q83)))*IF($AA83=1,(1+SSSModel!#REF!),1)</f>
        <v>0</v>
      </c>
      <c r="BM83" s="72">
        <f ca="1">IF(OR(BM$4&lt;$Q83,BM$4&gt;$Q83+IF($S83="",1000,$S83)-1),0,IF(MOD(BM$4-$Q83,IF($R83="",1000,$R83))=0,$O83,0))*IF($Y83&gt;0,(1+INDEX(Escalation!$B$3:$B$18,$Y83,0))^(BM$4-SSSModel!$C$5),1)*IF($X83=0,1,OFFSET(Profiles!$K$2,$X83,MAX(Profiles!$C$2,BM$4-$Q83)))*IF($AA83=1,(1+SSSModel!#REF!),1)</f>
        <v>0</v>
      </c>
      <c r="BN83" s="72">
        <f ca="1">IF(OR(BN$4&lt;$Q83,BN$4&gt;$Q83+IF($S83="",1000,$S83)-1),0,IF(MOD(BN$4-$Q83,IF($R83="",1000,$R83))=0,$O83,0))*IF($Y83&gt;0,(1+INDEX(Escalation!$B$3:$B$18,$Y83,0))^(BN$4-SSSModel!$C$5),1)*IF($X83=0,1,OFFSET(Profiles!$K$2,$X83,MAX(Profiles!$C$2,BN$4-$Q83)))*IF($AA83=1,(1+SSSModel!#REF!),1)</f>
        <v>0</v>
      </c>
      <c r="BO83" s="72">
        <f ca="1">IF(OR(BO$4&lt;$Q83,BO$4&gt;$Q83+IF($S83="",1000,$S83)-1),0,IF(MOD(BO$4-$Q83,IF($R83="",1000,$R83))=0,$O83,0))*IF($Y83&gt;0,(1+INDEX(Escalation!$B$3:$B$18,$Y83,0))^(BO$4-SSSModel!$C$5),1)*IF($X83=0,1,OFFSET(Profiles!$K$2,$X83,MAX(Profiles!$C$2,BO$4-$Q83)))*IF($AA83=1,(1+SSSModel!#REF!),1)</f>
        <v>0</v>
      </c>
      <c r="BP83" s="72">
        <f ca="1">IF(OR(BP$4&lt;$Q83,BP$4&gt;$Q83+IF($S83="",1000,$S83)-1),0,IF(MOD(BP$4-$Q83,IF($R83="",1000,$R83))=0,$O83,0))*IF($Y83&gt;0,(1+INDEX(Escalation!$B$3:$B$18,$Y83,0))^(BP$4-SSSModel!$C$5),1)*IF($X83=0,1,OFFSET(Profiles!$K$2,$X83,MAX(Profiles!$C$2,BP$4-$Q83)))*IF($AA83=1,(1+SSSModel!#REF!),1)</f>
        <v>0</v>
      </c>
      <c r="BQ83" s="72">
        <f ca="1">IF(OR(BQ$4&lt;$Q83,BQ$4&gt;$Q83+IF($S83="",1000,$S83)-1),0,IF(MOD(BQ$4-$Q83,IF($R83="",1000,$R83))=0,$O83,0))*IF($Y83&gt;0,(1+INDEX(Escalation!$B$3:$B$18,$Y83,0))^(BQ$4-SSSModel!$C$5),1)*IF($X83=0,1,OFFSET(Profiles!$K$2,$X83,MAX(Profiles!$C$2,BQ$4-$Q83)))*IF($AA83=1,(1+SSSModel!#REF!),1)</f>
        <v>0</v>
      </c>
      <c r="BR83" s="72">
        <f ca="1">IF(OR(BR$4&lt;$Q83,BR$4&gt;$Q83+IF($S83="",1000,$S83)-1),0,IF(MOD(BR$4-$Q83,IF($R83="",1000,$R83))=0,$O83,0))*IF($Y83&gt;0,(1+INDEX(Escalation!$B$3:$B$18,$Y83,0))^(BR$4-SSSModel!$C$5),1)*IF($X83=0,1,OFFSET(Profiles!$K$2,$X83,MAX(Profiles!$C$2,BR$4-$Q83)))*IF($AA83=1,(1+SSSModel!#REF!),1)</f>
        <v>0</v>
      </c>
      <c r="BS83" s="72">
        <f ca="1">IF(OR(BS$4&lt;$Q83,BS$4&gt;$Q83+IF($S83="",1000,$S83)-1),0,IF(MOD(BS$4-$Q83,IF($R83="",1000,$R83))=0,$O83,0))*IF($Y83&gt;0,(1+INDEX(Escalation!$B$3:$B$18,$Y83,0))^(BS$4-SSSModel!$C$5),1)*IF($X83=0,1,OFFSET(Profiles!$K$2,$X83,MAX(Profiles!$C$2,BS$4-$Q83)))*IF($AA83=1,(1+SSSModel!#REF!),1)</f>
        <v>0</v>
      </c>
      <c r="BT83" s="72">
        <f ca="1">IF(OR(BT$4&lt;$Q83,BT$4&gt;$Q83+IF($S83="",1000,$S83)-1),0,IF(MOD(BT$4-$Q83,IF($R83="",1000,$R83))=0,$O83,0))*IF($Y83&gt;0,(1+INDEX(Escalation!$B$3:$B$18,$Y83,0))^(BT$4-SSSModel!$C$5),1)*IF($X83=0,1,OFFSET(Profiles!$K$2,$X83,MAX(Profiles!$C$2,BT$4-$Q83)))*IF($AA83=1,(1+SSSModel!#REF!),1)</f>
        <v>0</v>
      </c>
      <c r="BU83" s="72">
        <f ca="1">IF(OR(BU$4&lt;$Q83,BU$4&gt;$Q83+IF($S83="",1000,$S83)-1),0,IF(MOD(BU$4-$Q83,IF($R83="",1000,$R83))=0,$O83,0))*IF($Y83&gt;0,(1+INDEX(Escalation!$B$3:$B$18,$Y83,0))^(BU$4-SSSModel!$C$5),1)*IF($X83=0,1,OFFSET(Profiles!$K$2,$X83,MAX(Profiles!$C$2,BU$4-$Q83)))*IF($AA83=1,(1+SSSModel!#REF!),1)</f>
        <v>0</v>
      </c>
      <c r="BV83" s="72">
        <f ca="1">IF(OR(BV$4&lt;$Q83,BV$4&gt;$Q83+IF($S83="",1000,$S83)-1),0,IF(MOD(BV$4-$Q83,IF($R83="",1000,$R83))=0,$O83,0))*IF($Y83&gt;0,(1+INDEX(Escalation!$B$3:$B$18,$Y83,0))^(BV$4-SSSModel!$C$5),1)*IF($X83=0,1,OFFSET(Profiles!$K$2,$X83,MAX(Profiles!$C$2,BV$4-$Q83)))*IF($AA83=1,(1+SSSModel!#REF!),1)</f>
        <v>0</v>
      </c>
      <c r="BW83" s="72">
        <f ca="1">IF(OR(BW$4&lt;$Q83,BW$4&gt;$Q83+IF($S83="",1000,$S83)-1),0,IF(MOD(BW$4-$Q83,IF($R83="",1000,$R83))=0,$O83,0))*IF($Y83&gt;0,(1+INDEX(Escalation!$B$3:$B$18,$Y83,0))^(BW$4-SSSModel!$C$5),1)*IF($X83=0,1,OFFSET(Profiles!$K$2,$X83,MAX(Profiles!$C$2,BW$4-$Q83)))*IF($AA83=1,(1+SSSModel!#REF!),1)</f>
        <v>0</v>
      </c>
      <c r="BX83" s="72">
        <f ca="1">IF(OR(BX$4&lt;$Q83,BX$4&gt;$Q83+IF($S83="",1000,$S83)-1),0,IF(MOD(BX$4-$Q83,IF($R83="",1000,$R83))=0,$O83,0))*IF($Y83&gt;0,(1+INDEX(Escalation!$B$3:$B$18,$Y83,0))^(BX$4-SSSModel!$C$5),1)*IF($X83=0,1,OFFSET(Profiles!$K$2,$X83,MAX(Profiles!$C$2,BX$4-$Q83)))*IF($AA83=1,(1+SSSModel!#REF!),1)</f>
        <v>0</v>
      </c>
      <c r="BY83" s="72">
        <f ca="1">IF(OR(BY$4&lt;$Q83,BY$4&gt;$Q83+IF($S83="",1000,$S83)-1),0,IF(MOD(BY$4-$Q83,IF($R83="",1000,$R83))=0,$O83,0))*IF($Y83&gt;0,(1+INDEX(Escalation!$B$3:$B$18,$Y83,0))^(BY$4-SSSModel!$C$5),1)*IF($X83=0,1,OFFSET(Profiles!$K$2,$X83,MAX(Profiles!$C$2,BY$4-$Q83)))*IF($AA83=1,(1+SSSModel!#REF!),1)</f>
        <v>0</v>
      </c>
      <c r="BZ83" s="72">
        <f ca="1">IF(OR(BZ$4&lt;$Q83,BZ$4&gt;$Q83+IF($S83="",1000,$S83)-1),0,IF(MOD(BZ$4-$Q83,IF($R83="",1000,$R83))=0,$O83,0))*IF($Y83&gt;0,(1+INDEX(Escalation!$B$3:$B$18,$Y83,0))^(BZ$4-SSSModel!$C$5),1)*IF($X83=0,1,OFFSET(Profiles!$K$2,$X83,MAX(Profiles!$C$2,BZ$4-$Q83)))*IF($AA83=1,(1+SSSModel!#REF!),1)</f>
        <v>0</v>
      </c>
      <c r="CA83" s="134">
        <f ca="1">IF(OR($Z83=0,SSSModel!$C$4="CF"),AC83,
IF(LEFT($V83,3)="ON_",
     IF(SSSModel!$C$4="RR",SUMPRODUCT(OFFSET($AC83,0,0,1,$CB$2),OFFSET(Profiles!$K$28,($Z83-1)*(Profiles!$I$26+1)+CA$4-SSSModel!$C$3+1,0,1,$CB$2)),
     IF(SSSModel!$C$4="ECC",$EA83*$EB83*SUMPRODUCT(OFFSET($AC83,0,MAX(0,CA$4-$DZ83-$CA$4+1),1,MIN($DZ83,CA$4-$CA$4+1)),OFFSET(Escalation!$K$24,($Y83-1)*(Escalation!$I$22+1)+CA$4-SSSModel!$C$3+1,MAX(0,CA$4-$DZ83-$CA$4+1),1,MIN($DZ83,CA$4-$CA$4+1))),
     IF(SSSModel!$C$4="PV",AC83*$EA83*(1+SSSModel!$C$2),
     IF(SSSModel!$C$4="FCR",$EC83*SUM(OFFSET($AC83,0,MAX(CA$4-$AC$4-$DZ83+1,0),1,MIN($DZ83,CA$4-$AC$4+1))),0)))),
SUM($AC83:$BZ83)*
     IF(SSSModel!$C$4="RR",OFFSET(Profiles!$K$2,$Z83,MAX(Profiles!$C$2,AC$4-$W83)),
     IF(SSSModel!$C$4="ECC",$EA83*$EB83*IF(MAX(Escalation!$C$2,AC$4-$W83)&gt;$DZ83-1,0,OFFSET(Escalation!$K$2,$Y83,MAX(Escalation!$C$2,AC$4-$W83))),
     IF(SSSModel!$C$4="PV",IF(CA$4=$W83,$EA83*(1+SSSModel!$C$2),0),
     IF(SSSModel!$C$4="FCR",IF(AND(CA$4&gt;=$W83,OFFSET(Profiles!$K$2,$Z83,MAX(Profiles!$C$2,AC$4-$W83))&gt;0),$EC83,0),0))))))</f>
        <v>0</v>
      </c>
      <c r="CB83" s="135">
        <f ca="1">IF(OR($Z83=0,SSSModel!$C$4="CF"),AD83,
IF(LEFT($V83,3)="ON_",
     IF(SSSModel!$C$4="RR",SUMPRODUCT(OFFSET($AC83,0,0,1,$CB$2),OFFSET(Profiles!$K$28,($Z83-1)*(Profiles!$I$26+1)+CB$4-SSSModel!$C$3+1,0,1,$CB$2)),
     IF(SSSModel!$C$4="ECC",$EA83*$EB83*SUMPRODUCT(OFFSET($AC83,0,MAX(0,CB$4-$DZ83-$CA$4+1),1,MIN($DZ83,CB$4-$CA$4+1)),OFFSET(Escalation!$K$24,($Y83-1)*(Escalation!$I$22+1)+CB$4-SSSModel!$C$3+1,MAX(0,CB$4-$DZ83-$CA$4+1),1,MIN($DZ83,CB$4-$CA$4+1))),
     IF(SSSModel!$C$4="PV",AD83*$EA83*(1+SSSModel!$C$2),
     IF(SSSModel!$C$4="FCR",$EC83*SUM(OFFSET($AC83,0,MAX(CB$4-$AC$4-$DZ83+1,0),1,MIN($DZ83,CB$4-$AC$4+1))),0)))),
SUM($AC83:$BZ83)*
     IF(SSSModel!$C$4="RR",OFFSET(Profiles!$K$2,$Z83,MAX(Profiles!$C$2,AD$4-$W83)),
     IF(SSSModel!$C$4="ECC",$EA83*$EB83*IF(MAX(Escalation!$C$2,AD$4-$W83)&gt;$DZ83-1,0,OFFSET(Escalation!$K$2,$Y83,MAX(Escalation!$C$2,AD$4-$W83))),
     IF(SSSModel!$C$4="PV",IF(CB$4=$W83,$EA83*(1+SSSModel!$C$2),0),
     IF(SSSModel!$C$4="FCR",IF(AND(CB$4&gt;=$W83,OFFSET(Profiles!$K$2,$Z83,MAX(Profiles!$C$2,AD$4-$W83))&gt;0),$EC83,0),0))))))</f>
        <v>0</v>
      </c>
      <c r="CC83" s="135">
        <f ca="1">IF(OR($Z83=0,SSSModel!$C$4="CF"),AE83,
IF(LEFT($V83,3)="ON_",
     IF(SSSModel!$C$4="RR",SUMPRODUCT(OFFSET($AC83,0,0,1,$CB$2),OFFSET(Profiles!$K$28,($Z83-1)*(Profiles!$I$26+1)+CC$4-SSSModel!$C$3+1,0,1,$CB$2)),
     IF(SSSModel!$C$4="ECC",$EA83*$EB83*SUMPRODUCT(OFFSET($AC83,0,MAX(0,CC$4-$DZ83-$CA$4+1),1,MIN($DZ83,CC$4-$CA$4+1)),OFFSET(Escalation!$K$24,($Y83-1)*(Escalation!$I$22+1)+CC$4-SSSModel!$C$3+1,MAX(0,CC$4-$DZ83-$CA$4+1),1,MIN($DZ83,CC$4-$CA$4+1))),
     IF(SSSModel!$C$4="PV",AE83*$EA83*(1+SSSModel!$C$2),
     IF(SSSModel!$C$4="FCR",$EC83*SUM(OFFSET($AC83,0,MAX(CC$4-$AC$4-$DZ83+1,0),1,MIN($DZ83,CC$4-$AC$4+1))),0)))),
SUM($AC83:$BZ83)*
     IF(SSSModel!$C$4="RR",OFFSET(Profiles!$K$2,$Z83,MAX(Profiles!$C$2,AE$4-$W83)),
     IF(SSSModel!$C$4="ECC",$EA83*$EB83*IF(MAX(Escalation!$C$2,AE$4-$W83)&gt;$DZ83-1,0,OFFSET(Escalation!$K$2,$Y83,MAX(Escalation!$C$2,AE$4-$W83))),
     IF(SSSModel!$C$4="PV",IF(CC$4=$W83,$EA83*(1+SSSModel!$C$2),0),
     IF(SSSModel!$C$4="FCR",IF(AND(CC$4&gt;=$W83,OFFSET(Profiles!$K$2,$Z83,MAX(Profiles!$C$2,AE$4-$W83))&gt;0),$EC83,0),0))))))</f>
        <v>0</v>
      </c>
      <c r="CD83" s="135">
        <f ca="1">IF(OR($Z83=0,SSSModel!$C$4="CF"),AF83,
IF(LEFT($V83,3)="ON_",
     IF(SSSModel!$C$4="RR",SUMPRODUCT(OFFSET($AC83,0,0,1,$CB$2),OFFSET(Profiles!$K$28,($Z83-1)*(Profiles!$I$26+1)+CD$4-SSSModel!$C$3+1,0,1,$CB$2)),
     IF(SSSModel!$C$4="ECC",$EA83*$EB83*SUMPRODUCT(OFFSET($AC83,0,MAX(0,CD$4-$DZ83-$CA$4+1),1,MIN($DZ83,CD$4-$CA$4+1)),OFFSET(Escalation!$K$24,($Y83-1)*(Escalation!$I$22+1)+CD$4-SSSModel!$C$3+1,MAX(0,CD$4-$DZ83-$CA$4+1),1,MIN($DZ83,CD$4-$CA$4+1))),
     IF(SSSModel!$C$4="PV",AF83*$EA83*(1+SSSModel!$C$2),
     IF(SSSModel!$C$4="FCR",$EC83*SUM(OFFSET($AC83,0,MAX(CD$4-$AC$4-$DZ83+1,0),1,MIN($DZ83,CD$4-$AC$4+1))),0)))),
SUM($AC83:$BZ83)*
     IF(SSSModel!$C$4="RR",OFFSET(Profiles!$K$2,$Z83,MAX(Profiles!$C$2,AF$4-$W83)),
     IF(SSSModel!$C$4="ECC",$EA83*$EB83*IF(MAX(Escalation!$C$2,AF$4-$W83)&gt;$DZ83-1,0,OFFSET(Escalation!$K$2,$Y83,MAX(Escalation!$C$2,AF$4-$W83))),
     IF(SSSModel!$C$4="PV",IF(CD$4=$W83,$EA83*(1+SSSModel!$C$2),0),
     IF(SSSModel!$C$4="FCR",IF(AND(CD$4&gt;=$W83,OFFSET(Profiles!$K$2,$Z83,MAX(Profiles!$C$2,AF$4-$W83))&gt;0),$EC83,0),0))))))</f>
        <v>0</v>
      </c>
      <c r="CE83" s="135">
        <f ca="1">IF(OR($Z83=0,SSSModel!$C$4="CF"),AG83,
IF(LEFT($V83,3)="ON_",
     IF(SSSModel!$C$4="RR",SUMPRODUCT(OFFSET($AC83,0,0,1,$CB$2),OFFSET(Profiles!$K$28,($Z83-1)*(Profiles!$I$26+1)+CE$4-SSSModel!$C$3+1,0,1,$CB$2)),
     IF(SSSModel!$C$4="ECC",$EA83*$EB83*SUMPRODUCT(OFFSET($AC83,0,MAX(0,CE$4-$DZ83-$CA$4+1),1,MIN($DZ83,CE$4-$CA$4+1)),OFFSET(Escalation!$K$24,($Y83-1)*(Escalation!$I$22+1)+CE$4-SSSModel!$C$3+1,MAX(0,CE$4-$DZ83-$CA$4+1),1,MIN($DZ83,CE$4-$CA$4+1))),
     IF(SSSModel!$C$4="PV",AG83*$EA83*(1+SSSModel!$C$2),
     IF(SSSModel!$C$4="FCR",$EC83*SUM(OFFSET($AC83,0,MAX(CE$4-$AC$4-$DZ83+1,0),1,MIN($DZ83,CE$4-$AC$4+1))),0)))),
SUM($AC83:$BZ83)*
     IF(SSSModel!$C$4="RR",OFFSET(Profiles!$K$2,$Z83,MAX(Profiles!$C$2,AG$4-$W83)),
     IF(SSSModel!$C$4="ECC",$EA83*$EB83*IF(MAX(Escalation!$C$2,AG$4-$W83)&gt;$DZ83-1,0,OFFSET(Escalation!$K$2,$Y83,MAX(Escalation!$C$2,AG$4-$W83))),
     IF(SSSModel!$C$4="PV",IF(CE$4=$W83,$EA83*(1+SSSModel!$C$2),0),
     IF(SSSModel!$C$4="FCR",IF(AND(CE$4&gt;=$W83,OFFSET(Profiles!$K$2,$Z83,MAX(Profiles!$C$2,AG$4-$W83))&gt;0),$EC83,0),0))))))</f>
        <v>0</v>
      </c>
      <c r="CF83" s="135">
        <f ca="1">IF(OR($Z83=0,SSSModel!$C$4="CF"),AH83,
IF(LEFT($V83,3)="ON_",
     IF(SSSModel!$C$4="RR",SUMPRODUCT(OFFSET($AC83,0,0,1,$CB$2),OFFSET(Profiles!$K$28,($Z83-1)*(Profiles!$I$26+1)+CF$4-SSSModel!$C$3+1,0,1,$CB$2)),
     IF(SSSModel!$C$4="ECC",$EA83*$EB83*SUMPRODUCT(OFFSET($AC83,0,MAX(0,CF$4-$DZ83-$CA$4+1),1,MIN($DZ83,CF$4-$CA$4+1)),OFFSET(Escalation!$K$24,($Y83-1)*(Escalation!$I$22+1)+CF$4-SSSModel!$C$3+1,MAX(0,CF$4-$DZ83-$CA$4+1),1,MIN($DZ83,CF$4-$CA$4+1))),
     IF(SSSModel!$C$4="PV",AH83*$EA83*(1+SSSModel!$C$2),
     IF(SSSModel!$C$4="FCR",$EC83*SUM(OFFSET($AC83,0,MAX(CF$4-$AC$4-$DZ83+1,0),1,MIN($DZ83,CF$4-$AC$4+1))),0)))),
SUM($AC83:$BZ83)*
     IF(SSSModel!$C$4="RR",OFFSET(Profiles!$K$2,$Z83,MAX(Profiles!$C$2,AH$4-$W83)),
     IF(SSSModel!$C$4="ECC",$EA83*$EB83*IF(MAX(Escalation!$C$2,AH$4-$W83)&gt;$DZ83-1,0,OFFSET(Escalation!$K$2,$Y83,MAX(Escalation!$C$2,AH$4-$W83))),
     IF(SSSModel!$C$4="PV",IF(CF$4=$W83,$EA83*(1+SSSModel!$C$2),0),
     IF(SSSModel!$C$4="FCR",IF(AND(CF$4&gt;=$W83,OFFSET(Profiles!$K$2,$Z83,MAX(Profiles!$C$2,AH$4-$W83))&gt;0),$EC83,0),0))))))</f>
        <v>0</v>
      </c>
      <c r="CG83" s="135">
        <f ca="1">IF(OR($Z83=0,SSSModel!$C$4="CF"),AI83,
IF(LEFT($V83,3)="ON_",
     IF(SSSModel!$C$4="RR",SUMPRODUCT(OFFSET($AC83,0,0,1,$CB$2),OFFSET(Profiles!$K$28,($Z83-1)*(Profiles!$I$26+1)+CG$4-SSSModel!$C$3+1,0,1,$CB$2)),
     IF(SSSModel!$C$4="ECC",$EA83*$EB83*SUMPRODUCT(OFFSET($AC83,0,MAX(0,CG$4-$DZ83-$CA$4+1),1,MIN($DZ83,CG$4-$CA$4+1)),OFFSET(Escalation!$K$24,($Y83-1)*(Escalation!$I$22+1)+CG$4-SSSModel!$C$3+1,MAX(0,CG$4-$DZ83-$CA$4+1),1,MIN($DZ83,CG$4-$CA$4+1))),
     IF(SSSModel!$C$4="PV",AI83*$EA83*(1+SSSModel!$C$2),
     IF(SSSModel!$C$4="FCR",$EC83*SUM(OFFSET($AC83,0,MAX(CG$4-$AC$4-$DZ83+1,0),1,MIN($DZ83,CG$4-$AC$4+1))),0)))),
SUM($AC83:$BZ83)*
     IF(SSSModel!$C$4="RR",OFFSET(Profiles!$K$2,$Z83,MAX(Profiles!$C$2,AI$4-$W83)),
     IF(SSSModel!$C$4="ECC",$EA83*$EB83*IF(MAX(Escalation!$C$2,AI$4-$W83)&gt;$DZ83-1,0,OFFSET(Escalation!$K$2,$Y83,MAX(Escalation!$C$2,AI$4-$W83))),
     IF(SSSModel!$C$4="PV",IF(CG$4=$W83,$EA83*(1+SSSModel!$C$2),0),
     IF(SSSModel!$C$4="FCR",IF(AND(CG$4&gt;=$W83,OFFSET(Profiles!$K$2,$Z83,MAX(Profiles!$C$2,AI$4-$W83))&gt;0),$EC83,0),0))))))</f>
        <v>0</v>
      </c>
      <c r="CH83" s="135">
        <f ca="1">IF(OR($Z83=0,SSSModel!$C$4="CF"),AJ83,
IF(LEFT($V83,3)="ON_",
     IF(SSSModel!$C$4="RR",SUMPRODUCT(OFFSET($AC83,0,0,1,$CB$2),OFFSET(Profiles!$K$28,($Z83-1)*(Profiles!$I$26+1)+CH$4-SSSModel!$C$3+1,0,1,$CB$2)),
     IF(SSSModel!$C$4="ECC",$EA83*$EB83*SUMPRODUCT(OFFSET($AC83,0,MAX(0,CH$4-$DZ83-$CA$4+1),1,MIN($DZ83,CH$4-$CA$4+1)),OFFSET(Escalation!$K$24,($Y83-1)*(Escalation!$I$22+1)+CH$4-SSSModel!$C$3+1,MAX(0,CH$4-$DZ83-$CA$4+1),1,MIN($DZ83,CH$4-$CA$4+1))),
     IF(SSSModel!$C$4="PV",AJ83*$EA83*(1+SSSModel!$C$2),
     IF(SSSModel!$C$4="FCR",$EC83*SUM(OFFSET($AC83,0,MAX(CH$4-$AC$4-$DZ83+1,0),1,MIN($DZ83,CH$4-$AC$4+1))),0)))),
SUM($AC83:$BZ83)*
     IF(SSSModel!$C$4="RR",OFFSET(Profiles!$K$2,$Z83,MAX(Profiles!$C$2,AJ$4-$W83)),
     IF(SSSModel!$C$4="ECC",$EA83*$EB83*IF(MAX(Escalation!$C$2,AJ$4-$W83)&gt;$DZ83-1,0,OFFSET(Escalation!$K$2,$Y83,MAX(Escalation!$C$2,AJ$4-$W83))),
     IF(SSSModel!$C$4="PV",IF(CH$4=$W83,$EA83*(1+SSSModel!$C$2),0),
     IF(SSSModel!$C$4="FCR",IF(AND(CH$4&gt;=$W83,OFFSET(Profiles!$K$2,$Z83,MAX(Profiles!$C$2,AJ$4-$W83))&gt;0),$EC83,0),0))))))</f>
        <v>0</v>
      </c>
      <c r="CI83" s="135">
        <f ca="1">IF(OR($Z83=0,SSSModel!$C$4="CF"),AK83,
IF(LEFT($V83,3)="ON_",
     IF(SSSModel!$C$4="RR",SUMPRODUCT(OFFSET($AC83,0,0,1,$CB$2),OFFSET(Profiles!$K$28,($Z83-1)*(Profiles!$I$26+1)+CI$4-SSSModel!$C$3+1,0,1,$CB$2)),
     IF(SSSModel!$C$4="ECC",$EA83*$EB83*SUMPRODUCT(OFFSET($AC83,0,MAX(0,CI$4-$DZ83-$CA$4+1),1,MIN($DZ83,CI$4-$CA$4+1)),OFFSET(Escalation!$K$24,($Y83-1)*(Escalation!$I$22+1)+CI$4-SSSModel!$C$3+1,MAX(0,CI$4-$DZ83-$CA$4+1),1,MIN($DZ83,CI$4-$CA$4+1))),
     IF(SSSModel!$C$4="PV",AK83*$EA83*(1+SSSModel!$C$2),
     IF(SSSModel!$C$4="FCR",$EC83*SUM(OFFSET($AC83,0,MAX(CI$4-$AC$4-$DZ83+1,0),1,MIN($DZ83,CI$4-$AC$4+1))),0)))),
SUM($AC83:$BZ83)*
     IF(SSSModel!$C$4="RR",OFFSET(Profiles!$K$2,$Z83,MAX(Profiles!$C$2,AK$4-$W83)),
     IF(SSSModel!$C$4="ECC",$EA83*$EB83*IF(MAX(Escalation!$C$2,AK$4-$W83)&gt;$DZ83-1,0,OFFSET(Escalation!$K$2,$Y83,MAX(Escalation!$C$2,AK$4-$W83))),
     IF(SSSModel!$C$4="PV",IF(CI$4=$W83,$EA83*(1+SSSModel!$C$2),0),
     IF(SSSModel!$C$4="FCR",IF(AND(CI$4&gt;=$W83,OFFSET(Profiles!$K$2,$Z83,MAX(Profiles!$C$2,AK$4-$W83))&gt;0),$EC83,0),0))))))</f>
        <v>0</v>
      </c>
      <c r="CJ83" s="135">
        <f ca="1">IF(OR($Z83=0,SSSModel!$C$4="CF"),AL83,
IF(LEFT($V83,3)="ON_",
     IF(SSSModel!$C$4="RR",SUMPRODUCT(OFFSET($AC83,0,0,1,$CB$2),OFFSET(Profiles!$K$28,($Z83-1)*(Profiles!$I$26+1)+CJ$4-SSSModel!$C$3+1,0,1,$CB$2)),
     IF(SSSModel!$C$4="ECC",$EA83*$EB83*SUMPRODUCT(OFFSET($AC83,0,MAX(0,CJ$4-$DZ83-$CA$4+1),1,MIN($DZ83,CJ$4-$CA$4+1)),OFFSET(Escalation!$K$24,($Y83-1)*(Escalation!$I$22+1)+CJ$4-SSSModel!$C$3+1,MAX(0,CJ$4-$DZ83-$CA$4+1),1,MIN($DZ83,CJ$4-$CA$4+1))),
     IF(SSSModel!$C$4="PV",AL83*$EA83*(1+SSSModel!$C$2),
     IF(SSSModel!$C$4="FCR",$EC83*SUM(OFFSET($AC83,0,MAX(CJ$4-$AC$4-$DZ83+1,0),1,MIN($DZ83,CJ$4-$AC$4+1))),0)))),
SUM($AC83:$BZ83)*
     IF(SSSModel!$C$4="RR",OFFSET(Profiles!$K$2,$Z83,MAX(Profiles!$C$2,AL$4-$W83)),
     IF(SSSModel!$C$4="ECC",$EA83*$EB83*IF(MAX(Escalation!$C$2,AL$4-$W83)&gt;$DZ83-1,0,OFFSET(Escalation!$K$2,$Y83,MAX(Escalation!$C$2,AL$4-$W83))),
     IF(SSSModel!$C$4="PV",IF(CJ$4=$W83,$EA83*(1+SSSModel!$C$2),0),
     IF(SSSModel!$C$4="FCR",IF(AND(CJ$4&gt;=$W83,OFFSET(Profiles!$K$2,$Z83,MAX(Profiles!$C$2,AL$4-$W83))&gt;0),$EC83,0),0))))))</f>
        <v>0</v>
      </c>
      <c r="CK83" s="135">
        <f ca="1">IF(OR($Z83=0,SSSModel!$C$4="CF"),AM83,
IF(LEFT($V83,3)="ON_",
     IF(SSSModel!$C$4="RR",SUMPRODUCT(OFFSET($AC83,0,0,1,$CB$2),OFFSET(Profiles!$K$28,($Z83-1)*(Profiles!$I$26+1)+CK$4-SSSModel!$C$3+1,0,1,$CB$2)),
     IF(SSSModel!$C$4="ECC",$EA83*$EB83*SUMPRODUCT(OFFSET($AC83,0,MAX(0,CK$4-$DZ83-$CA$4+1),1,MIN($DZ83,CK$4-$CA$4+1)),OFFSET(Escalation!$K$24,($Y83-1)*(Escalation!$I$22+1)+CK$4-SSSModel!$C$3+1,MAX(0,CK$4-$DZ83-$CA$4+1),1,MIN($DZ83,CK$4-$CA$4+1))),
     IF(SSSModel!$C$4="PV",AM83*$EA83*(1+SSSModel!$C$2),
     IF(SSSModel!$C$4="FCR",$EC83*SUM(OFFSET($AC83,0,MAX(CK$4-$AC$4-$DZ83+1,0),1,MIN($DZ83,CK$4-$AC$4+1))),0)))),
SUM($AC83:$BZ83)*
     IF(SSSModel!$C$4="RR",OFFSET(Profiles!$K$2,$Z83,MAX(Profiles!$C$2,AM$4-$W83)),
     IF(SSSModel!$C$4="ECC",$EA83*$EB83*IF(MAX(Escalation!$C$2,AM$4-$W83)&gt;$DZ83-1,0,OFFSET(Escalation!$K$2,$Y83,MAX(Escalation!$C$2,AM$4-$W83))),
     IF(SSSModel!$C$4="PV",IF(CK$4=$W83,$EA83*(1+SSSModel!$C$2),0),
     IF(SSSModel!$C$4="FCR",IF(AND(CK$4&gt;=$W83,OFFSET(Profiles!$K$2,$Z83,MAX(Profiles!$C$2,AM$4-$W83))&gt;0),$EC83,0),0))))))</f>
        <v>0</v>
      </c>
      <c r="CL83" s="135">
        <f ca="1">IF(OR($Z83=0,SSSModel!$C$4="CF"),AN83,
IF(LEFT($V83,3)="ON_",
     IF(SSSModel!$C$4="RR",SUMPRODUCT(OFFSET($AC83,0,0,1,$CB$2),OFFSET(Profiles!$K$28,($Z83-1)*(Profiles!$I$26+1)+CL$4-SSSModel!$C$3+1,0,1,$CB$2)),
     IF(SSSModel!$C$4="ECC",$EA83*$EB83*SUMPRODUCT(OFFSET($AC83,0,MAX(0,CL$4-$DZ83-$CA$4+1),1,MIN($DZ83,CL$4-$CA$4+1)),OFFSET(Escalation!$K$24,($Y83-1)*(Escalation!$I$22+1)+CL$4-SSSModel!$C$3+1,MAX(0,CL$4-$DZ83-$CA$4+1),1,MIN($DZ83,CL$4-$CA$4+1))),
     IF(SSSModel!$C$4="PV",AN83*$EA83*(1+SSSModel!$C$2),
     IF(SSSModel!$C$4="FCR",$EC83*SUM(OFFSET($AC83,0,MAX(CL$4-$AC$4-$DZ83+1,0),1,MIN($DZ83,CL$4-$AC$4+1))),0)))),
SUM($AC83:$BZ83)*
     IF(SSSModel!$C$4="RR",OFFSET(Profiles!$K$2,$Z83,MAX(Profiles!$C$2,AN$4-$W83)),
     IF(SSSModel!$C$4="ECC",$EA83*$EB83*IF(MAX(Escalation!$C$2,AN$4-$W83)&gt;$DZ83-1,0,OFFSET(Escalation!$K$2,$Y83,MAX(Escalation!$C$2,AN$4-$W83))),
     IF(SSSModel!$C$4="PV",IF(CL$4=$W83,$EA83*(1+SSSModel!$C$2),0),
     IF(SSSModel!$C$4="FCR",IF(AND(CL$4&gt;=$W83,OFFSET(Profiles!$K$2,$Z83,MAX(Profiles!$C$2,AN$4-$W83))&gt;0),$EC83,0),0))))))</f>
        <v>0</v>
      </c>
      <c r="CM83" s="135">
        <f ca="1">IF(OR($Z83=0,SSSModel!$C$4="CF"),AO83,
IF(LEFT($V83,3)="ON_",
     IF(SSSModel!$C$4="RR",SUMPRODUCT(OFFSET($AC83,0,0,1,$CB$2),OFFSET(Profiles!$K$28,($Z83-1)*(Profiles!$I$26+1)+CM$4-SSSModel!$C$3+1,0,1,$CB$2)),
     IF(SSSModel!$C$4="ECC",$EA83*$EB83*SUMPRODUCT(OFFSET($AC83,0,MAX(0,CM$4-$DZ83-$CA$4+1),1,MIN($DZ83,CM$4-$CA$4+1)),OFFSET(Escalation!$K$24,($Y83-1)*(Escalation!$I$22+1)+CM$4-SSSModel!$C$3+1,MAX(0,CM$4-$DZ83-$CA$4+1),1,MIN($DZ83,CM$4-$CA$4+1))),
     IF(SSSModel!$C$4="PV",AO83*$EA83*(1+SSSModel!$C$2),
     IF(SSSModel!$C$4="FCR",$EC83*SUM(OFFSET($AC83,0,MAX(CM$4-$AC$4-$DZ83+1,0),1,MIN($DZ83,CM$4-$AC$4+1))),0)))),
SUM($AC83:$BZ83)*
     IF(SSSModel!$C$4="RR",OFFSET(Profiles!$K$2,$Z83,MAX(Profiles!$C$2,AO$4-$W83)),
     IF(SSSModel!$C$4="ECC",$EA83*$EB83*IF(MAX(Escalation!$C$2,AO$4-$W83)&gt;$DZ83-1,0,OFFSET(Escalation!$K$2,$Y83,MAX(Escalation!$C$2,AO$4-$W83))),
     IF(SSSModel!$C$4="PV",IF(CM$4=$W83,$EA83*(1+SSSModel!$C$2),0),
     IF(SSSModel!$C$4="FCR",IF(AND(CM$4&gt;=$W83,OFFSET(Profiles!$K$2,$Z83,MAX(Profiles!$C$2,AO$4-$W83))&gt;0),$EC83,0),0))))))</f>
        <v>0</v>
      </c>
      <c r="CN83" s="135">
        <f ca="1">IF(OR($Z83=0,SSSModel!$C$4="CF"),AP83,
IF(LEFT($V83,3)="ON_",
     IF(SSSModel!$C$4="RR",SUMPRODUCT(OFFSET($AC83,0,0,1,$CB$2),OFFSET(Profiles!$K$28,($Z83-1)*(Profiles!$I$26+1)+CN$4-SSSModel!$C$3+1,0,1,$CB$2)),
     IF(SSSModel!$C$4="ECC",$EA83*$EB83*SUMPRODUCT(OFFSET($AC83,0,MAX(0,CN$4-$DZ83-$CA$4+1),1,MIN($DZ83,CN$4-$CA$4+1)),OFFSET(Escalation!$K$24,($Y83-1)*(Escalation!$I$22+1)+CN$4-SSSModel!$C$3+1,MAX(0,CN$4-$DZ83-$CA$4+1),1,MIN($DZ83,CN$4-$CA$4+1))),
     IF(SSSModel!$C$4="PV",AP83*$EA83*(1+SSSModel!$C$2),
     IF(SSSModel!$C$4="FCR",$EC83*SUM(OFFSET($AC83,0,MAX(CN$4-$AC$4-$DZ83+1,0),1,MIN($DZ83,CN$4-$AC$4+1))),0)))),
SUM($AC83:$BZ83)*
     IF(SSSModel!$C$4="RR",OFFSET(Profiles!$K$2,$Z83,MAX(Profiles!$C$2,AP$4-$W83)),
     IF(SSSModel!$C$4="ECC",$EA83*$EB83*IF(MAX(Escalation!$C$2,AP$4-$W83)&gt;$DZ83-1,0,OFFSET(Escalation!$K$2,$Y83,MAX(Escalation!$C$2,AP$4-$W83))),
     IF(SSSModel!$C$4="PV",IF(CN$4=$W83,$EA83*(1+SSSModel!$C$2),0),
     IF(SSSModel!$C$4="FCR",IF(AND(CN$4&gt;=$W83,OFFSET(Profiles!$K$2,$Z83,MAX(Profiles!$C$2,AP$4-$W83))&gt;0),$EC83,0),0))))))</f>
        <v>0</v>
      </c>
      <c r="CO83" s="135">
        <f ca="1">IF(OR($Z83=0,SSSModel!$C$4="CF"),AQ83,
IF(LEFT($V83,3)="ON_",
     IF(SSSModel!$C$4="RR",SUMPRODUCT(OFFSET($AC83,0,0,1,$CB$2),OFFSET(Profiles!$K$28,($Z83-1)*(Profiles!$I$26+1)+CO$4-SSSModel!$C$3+1,0,1,$CB$2)),
     IF(SSSModel!$C$4="ECC",$EA83*$EB83*SUMPRODUCT(OFFSET($AC83,0,MAX(0,CO$4-$DZ83-$CA$4+1),1,MIN($DZ83,CO$4-$CA$4+1)),OFFSET(Escalation!$K$24,($Y83-1)*(Escalation!$I$22+1)+CO$4-SSSModel!$C$3+1,MAX(0,CO$4-$DZ83-$CA$4+1),1,MIN($DZ83,CO$4-$CA$4+1))),
     IF(SSSModel!$C$4="PV",AQ83*$EA83*(1+SSSModel!$C$2),
     IF(SSSModel!$C$4="FCR",$EC83*SUM(OFFSET($AC83,0,MAX(CO$4-$AC$4-$DZ83+1,0),1,MIN($DZ83,CO$4-$AC$4+1))),0)))),
SUM($AC83:$BZ83)*
     IF(SSSModel!$C$4="RR",OFFSET(Profiles!$K$2,$Z83,MAX(Profiles!$C$2,AQ$4-$W83)),
     IF(SSSModel!$C$4="ECC",$EA83*$EB83*IF(MAX(Escalation!$C$2,AQ$4-$W83)&gt;$DZ83-1,0,OFFSET(Escalation!$K$2,$Y83,MAX(Escalation!$C$2,AQ$4-$W83))),
     IF(SSSModel!$C$4="PV",IF(CO$4=$W83,$EA83*(1+SSSModel!$C$2),0),
     IF(SSSModel!$C$4="FCR",IF(AND(CO$4&gt;=$W83,OFFSET(Profiles!$K$2,$Z83,MAX(Profiles!$C$2,AQ$4-$W83))&gt;0),$EC83,0),0))))))</f>
        <v>0</v>
      </c>
      <c r="CP83" s="135">
        <f ca="1">IF(OR($Z83=0,SSSModel!$C$4="CF"),AR83,
IF(LEFT($V83,3)="ON_",
     IF(SSSModel!$C$4="RR",SUMPRODUCT(OFFSET($AC83,0,0,1,$CB$2),OFFSET(Profiles!$K$28,($Z83-1)*(Profiles!$I$26+1)+CP$4-SSSModel!$C$3+1,0,1,$CB$2)),
     IF(SSSModel!$C$4="ECC",$EA83*$EB83*SUMPRODUCT(OFFSET($AC83,0,MAX(0,CP$4-$DZ83-$CA$4+1),1,MIN($DZ83,CP$4-$CA$4+1)),OFFSET(Escalation!$K$24,($Y83-1)*(Escalation!$I$22+1)+CP$4-SSSModel!$C$3+1,MAX(0,CP$4-$DZ83-$CA$4+1),1,MIN($DZ83,CP$4-$CA$4+1))),
     IF(SSSModel!$C$4="PV",AR83*$EA83*(1+SSSModel!$C$2),
     IF(SSSModel!$C$4="FCR",$EC83*SUM(OFFSET($AC83,0,MAX(CP$4-$AC$4-$DZ83+1,0),1,MIN($DZ83,CP$4-$AC$4+1))),0)))),
SUM($AC83:$BZ83)*
     IF(SSSModel!$C$4="RR",OFFSET(Profiles!$K$2,$Z83,MAX(Profiles!$C$2,AR$4-$W83)),
     IF(SSSModel!$C$4="ECC",$EA83*$EB83*IF(MAX(Escalation!$C$2,AR$4-$W83)&gt;$DZ83-1,0,OFFSET(Escalation!$K$2,$Y83,MAX(Escalation!$C$2,AR$4-$W83))),
     IF(SSSModel!$C$4="PV",IF(CP$4=$W83,$EA83*(1+SSSModel!$C$2),0),
     IF(SSSModel!$C$4="FCR",IF(AND(CP$4&gt;=$W83,OFFSET(Profiles!$K$2,$Z83,MAX(Profiles!$C$2,AR$4-$W83))&gt;0),$EC83,0),0))))))</f>
        <v>0</v>
      </c>
      <c r="CQ83" s="135">
        <f ca="1">IF(OR($Z83=0,SSSModel!$C$4="CF"),AS83,
IF(LEFT($V83,3)="ON_",
     IF(SSSModel!$C$4="RR",SUMPRODUCT(OFFSET($AC83,0,0,1,$CB$2),OFFSET(Profiles!$K$28,($Z83-1)*(Profiles!$I$26+1)+CQ$4-SSSModel!$C$3+1,0,1,$CB$2)),
     IF(SSSModel!$C$4="ECC",$EA83*$EB83*SUMPRODUCT(OFFSET($AC83,0,MAX(0,CQ$4-$DZ83-$CA$4+1),1,MIN($DZ83,CQ$4-$CA$4+1)),OFFSET(Escalation!$K$24,($Y83-1)*(Escalation!$I$22+1)+CQ$4-SSSModel!$C$3+1,MAX(0,CQ$4-$DZ83-$CA$4+1),1,MIN($DZ83,CQ$4-$CA$4+1))),
     IF(SSSModel!$C$4="PV",AS83*$EA83*(1+SSSModel!$C$2),
     IF(SSSModel!$C$4="FCR",$EC83*SUM(OFFSET($AC83,0,MAX(CQ$4-$AC$4-$DZ83+1,0),1,MIN($DZ83,CQ$4-$AC$4+1))),0)))),
SUM($AC83:$BZ83)*
     IF(SSSModel!$C$4="RR",OFFSET(Profiles!$K$2,$Z83,MAX(Profiles!$C$2,AS$4-$W83)),
     IF(SSSModel!$C$4="ECC",$EA83*$EB83*IF(MAX(Escalation!$C$2,AS$4-$W83)&gt;$DZ83-1,0,OFFSET(Escalation!$K$2,$Y83,MAX(Escalation!$C$2,AS$4-$W83))),
     IF(SSSModel!$C$4="PV",IF(CQ$4=$W83,$EA83*(1+SSSModel!$C$2),0),
     IF(SSSModel!$C$4="FCR",IF(AND(CQ$4&gt;=$W83,OFFSET(Profiles!$K$2,$Z83,MAX(Profiles!$C$2,AS$4-$W83))&gt;0),$EC83,0),0))))))</f>
        <v>0</v>
      </c>
      <c r="CR83" s="135">
        <f ca="1">IF(OR($Z83=0,SSSModel!$C$4="CF"),AT83,
IF(LEFT($V83,3)="ON_",
     IF(SSSModel!$C$4="RR",SUMPRODUCT(OFFSET($AC83,0,0,1,$CB$2),OFFSET(Profiles!$K$28,($Z83-1)*(Profiles!$I$26+1)+CR$4-SSSModel!$C$3+1,0,1,$CB$2)),
     IF(SSSModel!$C$4="ECC",$EA83*$EB83*SUMPRODUCT(OFFSET($AC83,0,MAX(0,CR$4-$DZ83-$CA$4+1),1,MIN($DZ83,CR$4-$CA$4+1)),OFFSET(Escalation!$K$24,($Y83-1)*(Escalation!$I$22+1)+CR$4-SSSModel!$C$3+1,MAX(0,CR$4-$DZ83-$CA$4+1),1,MIN($DZ83,CR$4-$CA$4+1))),
     IF(SSSModel!$C$4="PV",AT83*$EA83*(1+SSSModel!$C$2),
     IF(SSSModel!$C$4="FCR",$EC83*SUM(OFFSET($AC83,0,MAX(CR$4-$AC$4-$DZ83+1,0),1,MIN($DZ83,CR$4-$AC$4+1))),0)))),
SUM($AC83:$BZ83)*
     IF(SSSModel!$C$4="RR",OFFSET(Profiles!$K$2,$Z83,MAX(Profiles!$C$2,AT$4-$W83)),
     IF(SSSModel!$C$4="ECC",$EA83*$EB83*IF(MAX(Escalation!$C$2,AT$4-$W83)&gt;$DZ83-1,0,OFFSET(Escalation!$K$2,$Y83,MAX(Escalation!$C$2,AT$4-$W83))),
     IF(SSSModel!$C$4="PV",IF(CR$4=$W83,$EA83*(1+SSSModel!$C$2),0),
     IF(SSSModel!$C$4="FCR",IF(AND(CR$4&gt;=$W83,OFFSET(Profiles!$K$2,$Z83,MAX(Profiles!$C$2,AT$4-$W83))&gt;0),$EC83,0),0))))))</f>
        <v>0</v>
      </c>
      <c r="CS83" s="135">
        <f ca="1">IF(OR($Z83=0,SSSModel!$C$4="CF"),AU83,
IF(LEFT($V83,3)="ON_",
     IF(SSSModel!$C$4="RR",SUMPRODUCT(OFFSET($AC83,0,0,1,$CB$2),OFFSET(Profiles!$K$28,($Z83-1)*(Profiles!$I$26+1)+CS$4-SSSModel!$C$3+1,0,1,$CB$2)),
     IF(SSSModel!$C$4="ECC",$EA83*$EB83*SUMPRODUCT(OFFSET($AC83,0,MAX(0,CS$4-$DZ83-$CA$4+1),1,MIN($DZ83,CS$4-$CA$4+1)),OFFSET(Escalation!$K$24,($Y83-1)*(Escalation!$I$22+1)+CS$4-SSSModel!$C$3+1,MAX(0,CS$4-$DZ83-$CA$4+1),1,MIN($DZ83,CS$4-$CA$4+1))),
     IF(SSSModel!$C$4="PV",AU83*$EA83*(1+SSSModel!$C$2),
     IF(SSSModel!$C$4="FCR",$EC83*SUM(OFFSET($AC83,0,MAX(CS$4-$AC$4-$DZ83+1,0),1,MIN($DZ83,CS$4-$AC$4+1))),0)))),
SUM($AC83:$BZ83)*
     IF(SSSModel!$C$4="RR",OFFSET(Profiles!$K$2,$Z83,MAX(Profiles!$C$2,AU$4-$W83)),
     IF(SSSModel!$C$4="ECC",$EA83*$EB83*IF(MAX(Escalation!$C$2,AU$4-$W83)&gt;$DZ83-1,0,OFFSET(Escalation!$K$2,$Y83,MAX(Escalation!$C$2,AU$4-$W83))),
     IF(SSSModel!$C$4="PV",IF(CS$4=$W83,$EA83*(1+SSSModel!$C$2),0),
     IF(SSSModel!$C$4="FCR",IF(AND(CS$4&gt;=$W83,OFFSET(Profiles!$K$2,$Z83,MAX(Profiles!$C$2,AU$4-$W83))&gt;0),$EC83,0),0))))))</f>
        <v>0</v>
      </c>
      <c r="CT83" s="135">
        <f ca="1">IF(OR($Z83=0,SSSModel!$C$4="CF"),AV83,
IF(LEFT($V83,3)="ON_",
     IF(SSSModel!$C$4="RR",SUMPRODUCT(OFFSET($AC83,0,0,1,$CB$2),OFFSET(Profiles!$K$28,($Z83-1)*(Profiles!$I$26+1)+CT$4-SSSModel!$C$3+1,0,1,$CB$2)),
     IF(SSSModel!$C$4="ECC",$EA83*$EB83*SUMPRODUCT(OFFSET($AC83,0,MAX(0,CT$4-$DZ83-$CA$4+1),1,MIN($DZ83,CT$4-$CA$4+1)),OFFSET(Escalation!$K$24,($Y83-1)*(Escalation!$I$22+1)+CT$4-SSSModel!$C$3+1,MAX(0,CT$4-$DZ83-$CA$4+1),1,MIN($DZ83,CT$4-$CA$4+1))),
     IF(SSSModel!$C$4="PV",AV83*$EA83*(1+SSSModel!$C$2),
     IF(SSSModel!$C$4="FCR",$EC83*SUM(OFFSET($AC83,0,MAX(CT$4-$AC$4-$DZ83+1,0),1,MIN($DZ83,CT$4-$AC$4+1))),0)))),
SUM($AC83:$BZ83)*
     IF(SSSModel!$C$4="RR",OFFSET(Profiles!$K$2,$Z83,MAX(Profiles!$C$2,AV$4-$W83)),
     IF(SSSModel!$C$4="ECC",$EA83*$EB83*IF(MAX(Escalation!$C$2,AV$4-$W83)&gt;$DZ83-1,0,OFFSET(Escalation!$K$2,$Y83,MAX(Escalation!$C$2,AV$4-$W83))),
     IF(SSSModel!$C$4="PV",IF(CT$4=$W83,$EA83*(1+SSSModel!$C$2),0),
     IF(SSSModel!$C$4="FCR",IF(AND(CT$4&gt;=$W83,OFFSET(Profiles!$K$2,$Z83,MAX(Profiles!$C$2,AV$4-$W83))&gt;0),$EC83,0),0))))))</f>
        <v>0</v>
      </c>
      <c r="CU83" s="135">
        <f ca="1">IF(OR($Z83=0,SSSModel!$C$4="CF"),AW83,
IF(LEFT($V83,3)="ON_",
     IF(SSSModel!$C$4="RR",SUMPRODUCT(OFFSET($AC83,0,0,1,$CB$2),OFFSET(Profiles!$K$28,($Z83-1)*(Profiles!$I$26+1)+CU$4-SSSModel!$C$3+1,0,1,$CB$2)),
     IF(SSSModel!$C$4="ECC",$EA83*$EB83*SUMPRODUCT(OFFSET($AC83,0,MAX(0,CU$4-$DZ83-$CA$4+1),1,MIN($DZ83,CU$4-$CA$4+1)),OFFSET(Escalation!$K$24,($Y83-1)*(Escalation!$I$22+1)+CU$4-SSSModel!$C$3+1,MAX(0,CU$4-$DZ83-$CA$4+1),1,MIN($DZ83,CU$4-$CA$4+1))),
     IF(SSSModel!$C$4="PV",AW83*$EA83*(1+SSSModel!$C$2),
     IF(SSSModel!$C$4="FCR",$EC83*SUM(OFFSET($AC83,0,MAX(CU$4-$AC$4-$DZ83+1,0),1,MIN($DZ83,CU$4-$AC$4+1))),0)))),
SUM($AC83:$BZ83)*
     IF(SSSModel!$C$4="RR",OFFSET(Profiles!$K$2,$Z83,MAX(Profiles!$C$2,AW$4-$W83)),
     IF(SSSModel!$C$4="ECC",$EA83*$EB83*IF(MAX(Escalation!$C$2,AW$4-$W83)&gt;$DZ83-1,0,OFFSET(Escalation!$K$2,$Y83,MAX(Escalation!$C$2,AW$4-$W83))),
     IF(SSSModel!$C$4="PV",IF(CU$4=$W83,$EA83*(1+SSSModel!$C$2),0),
     IF(SSSModel!$C$4="FCR",IF(AND(CU$4&gt;=$W83,OFFSET(Profiles!$K$2,$Z83,MAX(Profiles!$C$2,AW$4-$W83))&gt;0),$EC83,0),0))))))</f>
        <v>0</v>
      </c>
      <c r="CV83" s="135">
        <f ca="1">IF(OR($Z83=0,SSSModel!$C$4="CF"),AX83,
IF(LEFT($V83,3)="ON_",
     IF(SSSModel!$C$4="RR",SUMPRODUCT(OFFSET($AC83,0,0,1,$CB$2),OFFSET(Profiles!$K$28,($Z83-1)*(Profiles!$I$26+1)+CV$4-SSSModel!$C$3+1,0,1,$CB$2)),
     IF(SSSModel!$C$4="ECC",$EA83*$EB83*SUMPRODUCT(OFFSET($AC83,0,MAX(0,CV$4-$DZ83-$CA$4+1),1,MIN($DZ83,CV$4-$CA$4+1)),OFFSET(Escalation!$K$24,($Y83-1)*(Escalation!$I$22+1)+CV$4-SSSModel!$C$3+1,MAX(0,CV$4-$DZ83-$CA$4+1),1,MIN($DZ83,CV$4-$CA$4+1))),
     IF(SSSModel!$C$4="PV",AX83*$EA83*(1+SSSModel!$C$2),
     IF(SSSModel!$C$4="FCR",$EC83*SUM(OFFSET($AC83,0,MAX(CV$4-$AC$4-$DZ83+1,0),1,MIN($DZ83,CV$4-$AC$4+1))),0)))),
SUM($AC83:$BZ83)*
     IF(SSSModel!$C$4="RR",OFFSET(Profiles!$K$2,$Z83,MAX(Profiles!$C$2,AX$4-$W83)),
     IF(SSSModel!$C$4="ECC",$EA83*$EB83*IF(MAX(Escalation!$C$2,AX$4-$W83)&gt;$DZ83-1,0,OFFSET(Escalation!$K$2,$Y83,MAX(Escalation!$C$2,AX$4-$W83))),
     IF(SSSModel!$C$4="PV",IF(CV$4=$W83,$EA83*(1+SSSModel!$C$2),0),
     IF(SSSModel!$C$4="FCR",IF(AND(CV$4&gt;=$W83,OFFSET(Profiles!$K$2,$Z83,MAX(Profiles!$C$2,AX$4-$W83))&gt;0),$EC83,0),0))))))</f>
        <v>0</v>
      </c>
      <c r="CW83" s="135">
        <f ca="1">IF(OR($Z83=0,SSSModel!$C$4="CF"),AY83,
IF(LEFT($V83,3)="ON_",
     IF(SSSModel!$C$4="RR",SUMPRODUCT(OFFSET($AC83,0,0,1,$CB$2),OFFSET(Profiles!$K$28,($Z83-1)*(Profiles!$I$26+1)+CW$4-SSSModel!$C$3+1,0,1,$CB$2)),
     IF(SSSModel!$C$4="ECC",$EA83*$EB83*SUMPRODUCT(OFFSET($AC83,0,MAX(0,CW$4-$DZ83-$CA$4+1),1,MIN($DZ83,CW$4-$CA$4+1)),OFFSET(Escalation!$K$24,($Y83-1)*(Escalation!$I$22+1)+CW$4-SSSModel!$C$3+1,MAX(0,CW$4-$DZ83-$CA$4+1),1,MIN($DZ83,CW$4-$CA$4+1))),
     IF(SSSModel!$C$4="PV",AY83*$EA83*(1+SSSModel!$C$2),
     IF(SSSModel!$C$4="FCR",$EC83*SUM(OFFSET($AC83,0,MAX(CW$4-$AC$4-$DZ83+1,0),1,MIN($DZ83,CW$4-$AC$4+1))),0)))),
SUM($AC83:$BZ83)*
     IF(SSSModel!$C$4="RR",OFFSET(Profiles!$K$2,$Z83,MAX(Profiles!$C$2,AY$4-$W83)),
     IF(SSSModel!$C$4="ECC",$EA83*$EB83*IF(MAX(Escalation!$C$2,AY$4-$W83)&gt;$DZ83-1,0,OFFSET(Escalation!$K$2,$Y83,MAX(Escalation!$C$2,AY$4-$W83))),
     IF(SSSModel!$C$4="PV",IF(CW$4=$W83,$EA83*(1+SSSModel!$C$2),0),
     IF(SSSModel!$C$4="FCR",IF(AND(CW$4&gt;=$W83,OFFSET(Profiles!$K$2,$Z83,MAX(Profiles!$C$2,AY$4-$W83))&gt;0),$EC83,0),0))))))</f>
        <v>0</v>
      </c>
      <c r="CX83" s="135">
        <f ca="1">IF(OR($Z83=0,SSSModel!$C$4="CF"),AZ83,
IF(LEFT($V83,3)="ON_",
     IF(SSSModel!$C$4="RR",SUMPRODUCT(OFFSET($AC83,0,0,1,$CB$2),OFFSET(Profiles!$K$28,($Z83-1)*(Profiles!$I$26+1)+CX$4-SSSModel!$C$3+1,0,1,$CB$2)),
     IF(SSSModel!$C$4="ECC",$EA83*$EB83*SUMPRODUCT(OFFSET($AC83,0,MAX(0,CX$4-$DZ83-$CA$4+1),1,MIN($DZ83,CX$4-$CA$4+1)),OFFSET(Escalation!$K$24,($Y83-1)*(Escalation!$I$22+1)+CX$4-SSSModel!$C$3+1,MAX(0,CX$4-$DZ83-$CA$4+1),1,MIN($DZ83,CX$4-$CA$4+1))),
     IF(SSSModel!$C$4="PV",AZ83*$EA83*(1+SSSModel!$C$2),
     IF(SSSModel!$C$4="FCR",$EC83*SUM(OFFSET($AC83,0,MAX(CX$4-$AC$4-$DZ83+1,0),1,MIN($DZ83,CX$4-$AC$4+1))),0)))),
SUM($AC83:$BZ83)*
     IF(SSSModel!$C$4="RR",OFFSET(Profiles!$K$2,$Z83,MAX(Profiles!$C$2,AZ$4-$W83)),
     IF(SSSModel!$C$4="ECC",$EA83*$EB83*IF(MAX(Escalation!$C$2,AZ$4-$W83)&gt;$DZ83-1,0,OFFSET(Escalation!$K$2,$Y83,MAX(Escalation!$C$2,AZ$4-$W83))),
     IF(SSSModel!$C$4="PV",IF(CX$4=$W83,$EA83*(1+SSSModel!$C$2),0),
     IF(SSSModel!$C$4="FCR",IF(AND(CX$4&gt;=$W83,OFFSET(Profiles!$K$2,$Z83,MAX(Profiles!$C$2,AZ$4-$W83))&gt;0),$EC83,0),0))))))</f>
        <v>0</v>
      </c>
      <c r="CY83" s="135">
        <f ca="1">IF(OR($Z83=0,SSSModel!$C$4="CF"),BA83,
IF(LEFT($V83,3)="ON_",
     IF(SSSModel!$C$4="RR",SUMPRODUCT(OFFSET($AC83,0,0,1,$CB$2),OFFSET(Profiles!$K$28,($Z83-1)*(Profiles!$I$26+1)+CY$4-SSSModel!$C$3+1,0,1,$CB$2)),
     IF(SSSModel!$C$4="ECC",$EA83*$EB83*SUMPRODUCT(OFFSET($AC83,0,MAX(0,CY$4-$DZ83-$CA$4+1),1,MIN($DZ83,CY$4-$CA$4+1)),OFFSET(Escalation!$K$24,($Y83-1)*(Escalation!$I$22+1)+CY$4-SSSModel!$C$3+1,MAX(0,CY$4-$DZ83-$CA$4+1),1,MIN($DZ83,CY$4-$CA$4+1))),
     IF(SSSModel!$C$4="PV",BA83*$EA83*(1+SSSModel!$C$2),
     IF(SSSModel!$C$4="FCR",$EC83*SUM(OFFSET($AC83,0,MAX(CY$4-$AC$4-$DZ83+1,0),1,MIN($DZ83,CY$4-$AC$4+1))),0)))),
SUM($AC83:$BZ83)*
     IF(SSSModel!$C$4="RR",OFFSET(Profiles!$K$2,$Z83,MAX(Profiles!$C$2,BA$4-$W83)),
     IF(SSSModel!$C$4="ECC",$EA83*$EB83*IF(MAX(Escalation!$C$2,BA$4-$W83)&gt;$DZ83-1,0,OFFSET(Escalation!$K$2,$Y83,MAX(Escalation!$C$2,BA$4-$W83))),
     IF(SSSModel!$C$4="PV",IF(CY$4=$W83,$EA83*(1+SSSModel!$C$2),0),
     IF(SSSModel!$C$4="FCR",IF(AND(CY$4&gt;=$W83,OFFSET(Profiles!$K$2,$Z83,MAX(Profiles!$C$2,BA$4-$W83))&gt;0),$EC83,0),0))))))</f>
        <v>0</v>
      </c>
      <c r="CZ83" s="135">
        <f ca="1">IF(OR($Z83=0,SSSModel!$C$4="CF"),BB83,
IF(LEFT($V83,3)="ON_",
     IF(SSSModel!$C$4="RR",SUMPRODUCT(OFFSET($AC83,0,0,1,$CB$2),OFFSET(Profiles!$K$28,($Z83-1)*(Profiles!$I$26+1)+CZ$4-SSSModel!$C$3+1,0,1,$CB$2)),
     IF(SSSModel!$C$4="ECC",$EA83*$EB83*SUMPRODUCT(OFFSET($AC83,0,MAX(0,CZ$4-$DZ83-$CA$4+1),1,MIN($DZ83,CZ$4-$CA$4+1)),OFFSET(Escalation!$K$24,($Y83-1)*(Escalation!$I$22+1)+CZ$4-SSSModel!$C$3+1,MAX(0,CZ$4-$DZ83-$CA$4+1),1,MIN($DZ83,CZ$4-$CA$4+1))),
     IF(SSSModel!$C$4="PV",BB83*$EA83*(1+SSSModel!$C$2),
     IF(SSSModel!$C$4="FCR",$EC83*SUM(OFFSET($AC83,0,MAX(CZ$4-$AC$4-$DZ83+1,0),1,MIN($DZ83,CZ$4-$AC$4+1))),0)))),
SUM($AC83:$BZ83)*
     IF(SSSModel!$C$4="RR",OFFSET(Profiles!$K$2,$Z83,MAX(Profiles!$C$2,BB$4-$W83)),
     IF(SSSModel!$C$4="ECC",$EA83*$EB83*IF(MAX(Escalation!$C$2,BB$4-$W83)&gt;$DZ83-1,0,OFFSET(Escalation!$K$2,$Y83,MAX(Escalation!$C$2,BB$4-$W83))),
     IF(SSSModel!$C$4="PV",IF(CZ$4=$W83,$EA83*(1+SSSModel!$C$2),0),
     IF(SSSModel!$C$4="FCR",IF(AND(CZ$4&gt;=$W83,OFFSET(Profiles!$K$2,$Z83,MAX(Profiles!$C$2,BB$4-$W83))&gt;0),$EC83,0),0))))))</f>
        <v>0</v>
      </c>
      <c r="DA83" s="135">
        <f ca="1">IF(OR($Z83=0,SSSModel!$C$4="CF"),BC83,
IF(LEFT($V83,3)="ON_",
     IF(SSSModel!$C$4="RR",SUMPRODUCT(OFFSET($AC83,0,0,1,$CB$2),OFFSET(Profiles!$K$28,($Z83-1)*(Profiles!$I$26+1)+DA$4-SSSModel!$C$3+1,0,1,$CB$2)),
     IF(SSSModel!$C$4="ECC",$EA83*$EB83*SUMPRODUCT(OFFSET($AC83,0,MAX(0,DA$4-$DZ83-$CA$4+1),1,MIN($DZ83,DA$4-$CA$4+1)),OFFSET(Escalation!$K$24,($Y83-1)*(Escalation!$I$22+1)+DA$4-SSSModel!$C$3+1,MAX(0,DA$4-$DZ83-$CA$4+1),1,MIN($DZ83,DA$4-$CA$4+1))),
     IF(SSSModel!$C$4="PV",BC83*$EA83*(1+SSSModel!$C$2),
     IF(SSSModel!$C$4="FCR",$EC83*SUM(OFFSET($AC83,0,MAX(DA$4-$AC$4-$DZ83+1,0),1,MIN($DZ83,DA$4-$AC$4+1))),0)))),
SUM($AC83:$BZ83)*
     IF(SSSModel!$C$4="RR",OFFSET(Profiles!$K$2,$Z83,MAX(Profiles!$C$2,BC$4-$W83)),
     IF(SSSModel!$C$4="ECC",$EA83*$EB83*IF(MAX(Escalation!$C$2,BC$4-$W83)&gt;$DZ83-1,0,OFFSET(Escalation!$K$2,$Y83,MAX(Escalation!$C$2,BC$4-$W83))),
     IF(SSSModel!$C$4="PV",IF(DA$4=$W83,$EA83*(1+SSSModel!$C$2),0),
     IF(SSSModel!$C$4="FCR",IF(AND(DA$4&gt;=$W83,OFFSET(Profiles!$K$2,$Z83,MAX(Profiles!$C$2,BC$4-$W83))&gt;0),$EC83,0),0))))))</f>
        <v>0</v>
      </c>
      <c r="DB83" s="135">
        <f ca="1">IF(OR($Z83=0,SSSModel!$C$4="CF"),BD83,
IF(LEFT($V83,3)="ON_",
     IF(SSSModel!$C$4="RR",SUMPRODUCT(OFFSET($AC83,0,0,1,$CB$2),OFFSET(Profiles!$K$28,($Z83-1)*(Profiles!$I$26+1)+DB$4-SSSModel!$C$3+1,0,1,$CB$2)),
     IF(SSSModel!$C$4="ECC",$EA83*$EB83*SUMPRODUCT(OFFSET($AC83,0,MAX(0,DB$4-$DZ83-$CA$4+1),1,MIN($DZ83,DB$4-$CA$4+1)),OFFSET(Escalation!$K$24,($Y83-1)*(Escalation!$I$22+1)+DB$4-SSSModel!$C$3+1,MAX(0,DB$4-$DZ83-$CA$4+1),1,MIN($DZ83,DB$4-$CA$4+1))),
     IF(SSSModel!$C$4="PV",BD83*$EA83*(1+SSSModel!$C$2),
     IF(SSSModel!$C$4="FCR",$EC83*SUM(OFFSET($AC83,0,MAX(DB$4-$AC$4-$DZ83+1,0),1,MIN($DZ83,DB$4-$AC$4+1))),0)))),
SUM($AC83:$BZ83)*
     IF(SSSModel!$C$4="RR",OFFSET(Profiles!$K$2,$Z83,MAX(Profiles!$C$2,BD$4-$W83)),
     IF(SSSModel!$C$4="ECC",$EA83*$EB83*IF(MAX(Escalation!$C$2,BD$4-$W83)&gt;$DZ83-1,0,OFFSET(Escalation!$K$2,$Y83,MAX(Escalation!$C$2,BD$4-$W83))),
     IF(SSSModel!$C$4="PV",IF(DB$4=$W83,$EA83*(1+SSSModel!$C$2),0),
     IF(SSSModel!$C$4="FCR",IF(AND(DB$4&gt;=$W83,OFFSET(Profiles!$K$2,$Z83,MAX(Profiles!$C$2,BD$4-$W83))&gt;0),$EC83,0),0))))))</f>
        <v>0</v>
      </c>
      <c r="DC83" s="135">
        <f ca="1">IF(OR($Z83=0,SSSModel!$C$4="CF"),BE83,
IF(LEFT($V83,3)="ON_",
     IF(SSSModel!$C$4="RR",SUMPRODUCT(OFFSET($AC83,0,0,1,$CB$2),OFFSET(Profiles!$K$28,($Z83-1)*(Profiles!$I$26+1)+DC$4-SSSModel!$C$3+1,0,1,$CB$2)),
     IF(SSSModel!$C$4="ECC",$EA83*$EB83*SUMPRODUCT(OFFSET($AC83,0,MAX(0,DC$4-$DZ83-$CA$4+1),1,MIN($DZ83,DC$4-$CA$4+1)),OFFSET(Escalation!$K$24,($Y83-1)*(Escalation!$I$22+1)+DC$4-SSSModel!$C$3+1,MAX(0,DC$4-$DZ83-$CA$4+1),1,MIN($DZ83,DC$4-$CA$4+1))),
     IF(SSSModel!$C$4="PV",BE83*$EA83*(1+SSSModel!$C$2),
     IF(SSSModel!$C$4="FCR",$EC83*SUM(OFFSET($AC83,0,MAX(DC$4-$AC$4-$DZ83+1,0),1,MIN($DZ83,DC$4-$AC$4+1))),0)))),
SUM($AC83:$BZ83)*
     IF(SSSModel!$C$4="RR",OFFSET(Profiles!$K$2,$Z83,MAX(Profiles!$C$2,BE$4-$W83)),
     IF(SSSModel!$C$4="ECC",$EA83*$EB83*IF(MAX(Escalation!$C$2,BE$4-$W83)&gt;$DZ83-1,0,OFFSET(Escalation!$K$2,$Y83,MAX(Escalation!$C$2,BE$4-$W83))),
     IF(SSSModel!$C$4="PV",IF(DC$4=$W83,$EA83*(1+SSSModel!$C$2),0),
     IF(SSSModel!$C$4="FCR",IF(AND(DC$4&gt;=$W83,OFFSET(Profiles!$K$2,$Z83,MAX(Profiles!$C$2,BE$4-$W83))&gt;0),$EC83,0),0))))))</f>
        <v>0</v>
      </c>
      <c r="DD83" s="135">
        <f ca="1">IF(OR($Z83=0,SSSModel!$C$4="CF"),BF83,
IF(LEFT($V83,3)="ON_",
     IF(SSSModel!$C$4="RR",SUMPRODUCT(OFFSET($AC83,0,0,1,$CB$2),OFFSET(Profiles!$K$28,($Z83-1)*(Profiles!$I$26+1)+DD$4-SSSModel!$C$3+1,0,1,$CB$2)),
     IF(SSSModel!$C$4="ECC",$EA83*$EB83*SUMPRODUCT(OFFSET($AC83,0,MAX(0,DD$4-$DZ83-$CA$4+1),1,MIN($DZ83,DD$4-$CA$4+1)),OFFSET(Escalation!$K$24,($Y83-1)*(Escalation!$I$22+1)+DD$4-SSSModel!$C$3+1,MAX(0,DD$4-$DZ83-$CA$4+1),1,MIN($DZ83,DD$4-$CA$4+1))),
     IF(SSSModel!$C$4="PV",BF83*$EA83*(1+SSSModel!$C$2),
     IF(SSSModel!$C$4="FCR",$EC83*SUM(OFFSET($AC83,0,MAX(DD$4-$AC$4-$DZ83+1,0),1,MIN($DZ83,DD$4-$AC$4+1))),0)))),
SUM($AC83:$BZ83)*
     IF(SSSModel!$C$4="RR",OFFSET(Profiles!$K$2,$Z83,MAX(Profiles!$C$2,BF$4-$W83)),
     IF(SSSModel!$C$4="ECC",$EA83*$EB83*IF(MAX(Escalation!$C$2,BF$4-$W83)&gt;$DZ83-1,0,OFFSET(Escalation!$K$2,$Y83,MAX(Escalation!$C$2,BF$4-$W83))),
     IF(SSSModel!$C$4="PV",IF(DD$4=$W83,$EA83*(1+SSSModel!$C$2),0),
     IF(SSSModel!$C$4="FCR",IF(AND(DD$4&gt;=$W83,OFFSET(Profiles!$K$2,$Z83,MAX(Profiles!$C$2,BF$4-$W83))&gt;0),$EC83,0),0))))))</f>
        <v>0</v>
      </c>
      <c r="DE83" s="135">
        <f ca="1">IF(OR($Z83=0,SSSModel!$C$4="CF"),BG83,
IF(LEFT($V83,3)="ON_",
     IF(SSSModel!$C$4="RR",SUMPRODUCT(OFFSET($AC83,0,0,1,$CB$2),OFFSET(Profiles!$K$28,($Z83-1)*(Profiles!$I$26+1)+DE$4-SSSModel!$C$3+1,0,1,$CB$2)),
     IF(SSSModel!$C$4="ECC",$EA83*$EB83*SUMPRODUCT(OFFSET($AC83,0,MAX(0,DE$4-$DZ83-$CA$4+1),1,MIN($DZ83,DE$4-$CA$4+1)),OFFSET(Escalation!$K$24,($Y83-1)*(Escalation!$I$22+1)+DE$4-SSSModel!$C$3+1,MAX(0,DE$4-$DZ83-$CA$4+1),1,MIN($DZ83,DE$4-$CA$4+1))),
     IF(SSSModel!$C$4="PV",BG83*$EA83*(1+SSSModel!$C$2),
     IF(SSSModel!$C$4="FCR",$EC83*SUM(OFFSET($AC83,0,MAX(DE$4-$AC$4-$DZ83+1,0),1,MIN($DZ83,DE$4-$AC$4+1))),0)))),
SUM($AC83:$BZ83)*
     IF(SSSModel!$C$4="RR",OFFSET(Profiles!$K$2,$Z83,MAX(Profiles!$C$2,BG$4-$W83)),
     IF(SSSModel!$C$4="ECC",$EA83*$EB83*IF(MAX(Escalation!$C$2,BG$4-$W83)&gt;$DZ83-1,0,OFFSET(Escalation!$K$2,$Y83,MAX(Escalation!$C$2,BG$4-$W83))),
     IF(SSSModel!$C$4="PV",IF(DE$4=$W83,$EA83*(1+SSSModel!$C$2),0),
     IF(SSSModel!$C$4="FCR",IF(AND(DE$4&gt;=$W83,OFFSET(Profiles!$K$2,$Z83,MAX(Profiles!$C$2,BG$4-$W83))&gt;0),$EC83,0),0))))))</f>
        <v>0</v>
      </c>
      <c r="DF83" s="135">
        <f ca="1">IF(OR($Z83=0,SSSModel!$C$4="CF"),BH83,
IF(LEFT($V83,3)="ON_",
     IF(SSSModel!$C$4="RR",SUMPRODUCT(OFFSET($AC83,0,0,1,$CB$2),OFFSET(Profiles!$K$28,($Z83-1)*(Profiles!$I$26+1)+DF$4-SSSModel!$C$3+1,0,1,$CB$2)),
     IF(SSSModel!$C$4="ECC",$EA83*$EB83*SUMPRODUCT(OFFSET($AC83,0,MAX(0,DF$4-$DZ83-$CA$4+1),1,MIN($DZ83,DF$4-$CA$4+1)),OFFSET(Escalation!$K$24,($Y83-1)*(Escalation!$I$22+1)+DF$4-SSSModel!$C$3+1,MAX(0,DF$4-$DZ83-$CA$4+1),1,MIN($DZ83,DF$4-$CA$4+1))),
     IF(SSSModel!$C$4="PV",BH83*$EA83*(1+SSSModel!$C$2),
     IF(SSSModel!$C$4="FCR",$EC83*SUM(OFFSET($AC83,0,MAX(DF$4-$AC$4-$DZ83+1,0),1,MIN($DZ83,DF$4-$AC$4+1))),0)))),
SUM($AC83:$BZ83)*
     IF(SSSModel!$C$4="RR",OFFSET(Profiles!$K$2,$Z83,MAX(Profiles!$C$2,BH$4-$W83)),
     IF(SSSModel!$C$4="ECC",$EA83*$EB83*IF(MAX(Escalation!$C$2,BH$4-$W83)&gt;$DZ83-1,0,OFFSET(Escalation!$K$2,$Y83,MAX(Escalation!$C$2,BH$4-$W83))),
     IF(SSSModel!$C$4="PV",IF(DF$4=$W83,$EA83*(1+SSSModel!$C$2),0),
     IF(SSSModel!$C$4="FCR",IF(AND(DF$4&gt;=$W83,OFFSET(Profiles!$K$2,$Z83,MAX(Profiles!$C$2,BH$4-$W83))&gt;0),$EC83,0),0))))))</f>
        <v>0</v>
      </c>
      <c r="DG83" s="135">
        <f ca="1">IF(OR($Z83=0,SSSModel!$C$4="CF"),BI83,
IF(LEFT($V83,3)="ON_",
     IF(SSSModel!$C$4="RR",SUMPRODUCT(OFFSET($AC83,0,0,1,$CB$2),OFFSET(Profiles!$K$28,($Z83-1)*(Profiles!$I$26+1)+DG$4-SSSModel!$C$3+1,0,1,$CB$2)),
     IF(SSSModel!$C$4="ECC",$EA83*$EB83*SUMPRODUCT(OFFSET($AC83,0,MAX(0,DG$4-$DZ83-$CA$4+1),1,MIN($DZ83,DG$4-$CA$4+1)),OFFSET(Escalation!$K$24,($Y83-1)*(Escalation!$I$22+1)+DG$4-SSSModel!$C$3+1,MAX(0,DG$4-$DZ83-$CA$4+1),1,MIN($DZ83,DG$4-$CA$4+1))),
     IF(SSSModel!$C$4="PV",BI83*$EA83*(1+SSSModel!$C$2),
     IF(SSSModel!$C$4="FCR",$EC83*SUM(OFFSET($AC83,0,MAX(DG$4-$AC$4-$DZ83+1,0),1,MIN($DZ83,DG$4-$AC$4+1))),0)))),
SUM($AC83:$BZ83)*
     IF(SSSModel!$C$4="RR",OFFSET(Profiles!$K$2,$Z83,MAX(Profiles!$C$2,BI$4-$W83)),
     IF(SSSModel!$C$4="ECC",$EA83*$EB83*IF(MAX(Escalation!$C$2,BI$4-$W83)&gt;$DZ83-1,0,OFFSET(Escalation!$K$2,$Y83,MAX(Escalation!$C$2,BI$4-$W83))),
     IF(SSSModel!$C$4="PV",IF(DG$4=$W83,$EA83*(1+SSSModel!$C$2),0),
     IF(SSSModel!$C$4="FCR",IF(AND(DG$4&gt;=$W83,OFFSET(Profiles!$K$2,$Z83,MAX(Profiles!$C$2,BI$4-$W83))&gt;0),$EC83,0),0))))))</f>
        <v>0</v>
      </c>
      <c r="DH83" s="135">
        <f ca="1">IF(OR($Z83=0,SSSModel!$C$4="CF"),BJ83,
IF(LEFT($V83,3)="ON_",
     IF(SSSModel!$C$4="RR",SUMPRODUCT(OFFSET($AC83,0,0,1,$CB$2),OFFSET(Profiles!$K$28,($Z83-1)*(Profiles!$I$26+1)+DH$4-SSSModel!$C$3+1,0,1,$CB$2)),
     IF(SSSModel!$C$4="ECC",$EA83*$EB83*SUMPRODUCT(OFFSET($AC83,0,MAX(0,DH$4-$DZ83-$CA$4+1),1,MIN($DZ83,DH$4-$CA$4+1)),OFFSET(Escalation!$K$24,($Y83-1)*(Escalation!$I$22+1)+DH$4-SSSModel!$C$3+1,MAX(0,DH$4-$DZ83-$CA$4+1),1,MIN($DZ83,DH$4-$CA$4+1))),
     IF(SSSModel!$C$4="PV",BJ83*$EA83*(1+SSSModel!$C$2),
     IF(SSSModel!$C$4="FCR",$EC83*SUM(OFFSET($AC83,0,MAX(DH$4-$AC$4-$DZ83+1,0),1,MIN($DZ83,DH$4-$AC$4+1))),0)))),
SUM($AC83:$BZ83)*
     IF(SSSModel!$C$4="RR",OFFSET(Profiles!$K$2,$Z83,MAX(Profiles!$C$2,BJ$4-$W83)),
     IF(SSSModel!$C$4="ECC",$EA83*$EB83*IF(MAX(Escalation!$C$2,BJ$4-$W83)&gt;$DZ83-1,0,OFFSET(Escalation!$K$2,$Y83,MAX(Escalation!$C$2,BJ$4-$W83))),
     IF(SSSModel!$C$4="PV",IF(DH$4=$W83,$EA83*(1+SSSModel!$C$2),0),
     IF(SSSModel!$C$4="FCR",IF(AND(DH$4&gt;=$W83,OFFSET(Profiles!$K$2,$Z83,MAX(Profiles!$C$2,BJ$4-$W83))&gt;0),$EC83,0),0))))))</f>
        <v>0</v>
      </c>
      <c r="DI83" s="135">
        <f ca="1">IF(OR($Z83=0,SSSModel!$C$4="CF"),BK83,
IF(LEFT($V83,3)="ON_",
     IF(SSSModel!$C$4="RR",SUMPRODUCT(OFFSET($AC83,0,0,1,$CB$2),OFFSET(Profiles!$K$28,($Z83-1)*(Profiles!$I$26+1)+DI$4-SSSModel!$C$3+1,0,1,$CB$2)),
     IF(SSSModel!$C$4="ECC",$EA83*$EB83*SUMPRODUCT(OFFSET($AC83,0,MAX(0,DI$4-$DZ83-$CA$4+1),1,MIN($DZ83,DI$4-$CA$4+1)),OFFSET(Escalation!$K$24,($Y83-1)*(Escalation!$I$22+1)+DI$4-SSSModel!$C$3+1,MAX(0,DI$4-$DZ83-$CA$4+1),1,MIN($DZ83,DI$4-$CA$4+1))),
     IF(SSSModel!$C$4="PV",BK83*$EA83*(1+SSSModel!$C$2),
     IF(SSSModel!$C$4="FCR",$EC83*SUM(OFFSET($AC83,0,MAX(DI$4-$AC$4-$DZ83+1,0),1,MIN($DZ83,DI$4-$AC$4+1))),0)))),
SUM($AC83:$BZ83)*
     IF(SSSModel!$C$4="RR",OFFSET(Profiles!$K$2,$Z83,MAX(Profiles!$C$2,BK$4-$W83)),
     IF(SSSModel!$C$4="ECC",$EA83*$EB83*IF(MAX(Escalation!$C$2,BK$4-$W83)&gt;$DZ83-1,0,OFFSET(Escalation!$K$2,$Y83,MAX(Escalation!$C$2,BK$4-$W83))),
     IF(SSSModel!$C$4="PV",IF(DI$4=$W83,$EA83*(1+SSSModel!$C$2),0),
     IF(SSSModel!$C$4="FCR",IF(AND(DI$4&gt;=$W83,OFFSET(Profiles!$K$2,$Z83,MAX(Profiles!$C$2,BK$4-$W83))&gt;0),$EC83,0),0))))))</f>
        <v>0</v>
      </c>
      <c r="DJ83" s="135">
        <f ca="1">IF(OR($Z83=0,SSSModel!$C$4="CF"),BL83,
IF(LEFT($V83,3)="ON_",
     IF(SSSModel!$C$4="RR",SUMPRODUCT(OFFSET($AC83,0,0,1,$CB$2),OFFSET(Profiles!$K$28,($Z83-1)*(Profiles!$I$26+1)+DJ$4-SSSModel!$C$3+1,0,1,$CB$2)),
     IF(SSSModel!$C$4="ECC",$EA83*$EB83*SUMPRODUCT(OFFSET($AC83,0,MAX(0,DJ$4-$DZ83-$CA$4+1),1,MIN($DZ83,DJ$4-$CA$4+1)),OFFSET(Escalation!$K$24,($Y83-1)*(Escalation!$I$22+1)+DJ$4-SSSModel!$C$3+1,MAX(0,DJ$4-$DZ83-$CA$4+1),1,MIN($DZ83,DJ$4-$CA$4+1))),
     IF(SSSModel!$C$4="PV",BL83*$EA83*(1+SSSModel!$C$2),
     IF(SSSModel!$C$4="FCR",$EC83*SUM(OFFSET($AC83,0,MAX(DJ$4-$AC$4-$DZ83+1,0),1,MIN($DZ83,DJ$4-$AC$4+1))),0)))),
SUM($AC83:$BZ83)*
     IF(SSSModel!$C$4="RR",OFFSET(Profiles!$K$2,$Z83,MAX(Profiles!$C$2,BL$4-$W83)),
     IF(SSSModel!$C$4="ECC",$EA83*$EB83*IF(MAX(Escalation!$C$2,BL$4-$W83)&gt;$DZ83-1,0,OFFSET(Escalation!$K$2,$Y83,MAX(Escalation!$C$2,BL$4-$W83))),
     IF(SSSModel!$C$4="PV",IF(DJ$4=$W83,$EA83*(1+SSSModel!$C$2),0),
     IF(SSSModel!$C$4="FCR",IF(AND(DJ$4&gt;=$W83,OFFSET(Profiles!$K$2,$Z83,MAX(Profiles!$C$2,BL$4-$W83))&gt;0),$EC83,0),0))))))</f>
        <v>0</v>
      </c>
      <c r="DK83" s="135">
        <f ca="1">IF(OR($Z83=0,SSSModel!$C$4="CF"),BM83,
IF(LEFT($V83,3)="ON_",
     IF(SSSModel!$C$4="RR",SUMPRODUCT(OFFSET($AC83,0,0,1,$CB$2),OFFSET(Profiles!$K$28,($Z83-1)*(Profiles!$I$26+1)+DK$4-SSSModel!$C$3+1,0,1,$CB$2)),
     IF(SSSModel!$C$4="ECC",$EA83*$EB83*SUMPRODUCT(OFFSET($AC83,0,MAX(0,DK$4-$DZ83-$CA$4+1),1,MIN($DZ83,DK$4-$CA$4+1)),OFFSET(Escalation!$K$24,($Y83-1)*(Escalation!$I$22+1)+DK$4-SSSModel!$C$3+1,MAX(0,DK$4-$DZ83-$CA$4+1),1,MIN($DZ83,DK$4-$CA$4+1))),
     IF(SSSModel!$C$4="PV",BM83*$EA83*(1+SSSModel!$C$2),
     IF(SSSModel!$C$4="FCR",$EC83*SUM(OFFSET($AC83,0,MAX(DK$4-$AC$4-$DZ83+1,0),1,MIN($DZ83,DK$4-$AC$4+1))),0)))),
SUM($AC83:$BZ83)*
     IF(SSSModel!$C$4="RR",OFFSET(Profiles!$K$2,$Z83,MAX(Profiles!$C$2,BM$4-$W83)),
     IF(SSSModel!$C$4="ECC",$EA83*$EB83*IF(MAX(Escalation!$C$2,BM$4-$W83)&gt;$DZ83-1,0,OFFSET(Escalation!$K$2,$Y83,MAX(Escalation!$C$2,BM$4-$W83))),
     IF(SSSModel!$C$4="PV",IF(DK$4=$W83,$EA83*(1+SSSModel!$C$2),0),
     IF(SSSModel!$C$4="FCR",IF(AND(DK$4&gt;=$W83,OFFSET(Profiles!$K$2,$Z83,MAX(Profiles!$C$2,BM$4-$W83))&gt;0),$EC83,0),0))))))</f>
        <v>0</v>
      </c>
      <c r="DL83" s="135">
        <f ca="1">IF(OR($Z83=0,SSSModel!$C$4="CF"),BN83,
IF(LEFT($V83,3)="ON_",
     IF(SSSModel!$C$4="RR",SUMPRODUCT(OFFSET($AC83,0,0,1,$CB$2),OFFSET(Profiles!$K$28,($Z83-1)*(Profiles!$I$26+1)+DL$4-SSSModel!$C$3+1,0,1,$CB$2)),
     IF(SSSModel!$C$4="ECC",$EA83*$EB83*SUMPRODUCT(OFFSET($AC83,0,MAX(0,DL$4-$DZ83-$CA$4+1),1,MIN($DZ83,DL$4-$CA$4+1)),OFFSET(Escalation!$K$24,($Y83-1)*(Escalation!$I$22+1)+DL$4-SSSModel!$C$3+1,MAX(0,DL$4-$DZ83-$CA$4+1),1,MIN($DZ83,DL$4-$CA$4+1))),
     IF(SSSModel!$C$4="PV",BN83*$EA83*(1+SSSModel!$C$2),
     IF(SSSModel!$C$4="FCR",$EC83*SUM(OFFSET($AC83,0,MAX(DL$4-$AC$4-$DZ83+1,0),1,MIN($DZ83,DL$4-$AC$4+1))),0)))),
SUM($AC83:$BZ83)*
     IF(SSSModel!$C$4="RR",OFFSET(Profiles!$K$2,$Z83,MAX(Profiles!$C$2,BN$4-$W83)),
     IF(SSSModel!$C$4="ECC",$EA83*$EB83*IF(MAX(Escalation!$C$2,BN$4-$W83)&gt;$DZ83-1,0,OFFSET(Escalation!$K$2,$Y83,MAX(Escalation!$C$2,BN$4-$W83))),
     IF(SSSModel!$C$4="PV",IF(DL$4=$W83,$EA83*(1+SSSModel!$C$2),0),
     IF(SSSModel!$C$4="FCR",IF(AND(DL$4&gt;=$W83,OFFSET(Profiles!$K$2,$Z83,MAX(Profiles!$C$2,BN$4-$W83))&gt;0),$EC83,0),0))))))</f>
        <v>0</v>
      </c>
      <c r="DM83" s="135">
        <f ca="1">IF(OR($Z83=0,SSSModel!$C$4="CF"),BO83,
IF(LEFT($V83,3)="ON_",
     IF(SSSModel!$C$4="RR",SUMPRODUCT(OFFSET($AC83,0,0,1,$CB$2),OFFSET(Profiles!$K$28,($Z83-1)*(Profiles!$I$26+1)+DM$4-SSSModel!$C$3+1,0,1,$CB$2)),
     IF(SSSModel!$C$4="ECC",$EA83*$EB83*SUMPRODUCT(OFFSET($AC83,0,MAX(0,DM$4-$DZ83-$CA$4+1),1,MIN($DZ83,DM$4-$CA$4+1)),OFFSET(Escalation!$K$24,($Y83-1)*(Escalation!$I$22+1)+DM$4-SSSModel!$C$3+1,MAX(0,DM$4-$DZ83-$CA$4+1),1,MIN($DZ83,DM$4-$CA$4+1))),
     IF(SSSModel!$C$4="PV",BO83*$EA83*(1+SSSModel!$C$2),
     IF(SSSModel!$C$4="FCR",$EC83*SUM(OFFSET($AC83,0,MAX(DM$4-$AC$4-$DZ83+1,0),1,MIN($DZ83,DM$4-$AC$4+1))),0)))),
SUM($AC83:$BZ83)*
     IF(SSSModel!$C$4="RR",OFFSET(Profiles!$K$2,$Z83,MAX(Profiles!$C$2,BO$4-$W83)),
     IF(SSSModel!$C$4="ECC",$EA83*$EB83*IF(MAX(Escalation!$C$2,BO$4-$W83)&gt;$DZ83-1,0,OFFSET(Escalation!$K$2,$Y83,MAX(Escalation!$C$2,BO$4-$W83))),
     IF(SSSModel!$C$4="PV",IF(DM$4=$W83,$EA83*(1+SSSModel!$C$2),0),
     IF(SSSModel!$C$4="FCR",IF(AND(DM$4&gt;=$W83,OFFSET(Profiles!$K$2,$Z83,MAX(Profiles!$C$2,BO$4-$W83))&gt;0),$EC83,0),0))))))</f>
        <v>0</v>
      </c>
      <c r="DN83" s="135">
        <f ca="1">IF(OR($Z83=0,SSSModel!$C$4="CF"),BP83,
IF(LEFT($V83,3)="ON_",
     IF(SSSModel!$C$4="RR",SUMPRODUCT(OFFSET($AC83,0,0,1,$CB$2),OFFSET(Profiles!$K$28,($Z83-1)*(Profiles!$I$26+1)+DN$4-SSSModel!$C$3+1,0,1,$CB$2)),
     IF(SSSModel!$C$4="ECC",$EA83*$EB83*SUMPRODUCT(OFFSET($AC83,0,MAX(0,DN$4-$DZ83-$CA$4+1),1,MIN($DZ83,DN$4-$CA$4+1)),OFFSET(Escalation!$K$24,($Y83-1)*(Escalation!$I$22+1)+DN$4-SSSModel!$C$3+1,MAX(0,DN$4-$DZ83-$CA$4+1),1,MIN($DZ83,DN$4-$CA$4+1))),
     IF(SSSModel!$C$4="PV",BP83*$EA83*(1+SSSModel!$C$2),
     IF(SSSModel!$C$4="FCR",$EC83*SUM(OFFSET($AC83,0,MAX(DN$4-$AC$4-$DZ83+1,0),1,MIN($DZ83,DN$4-$AC$4+1))),0)))),
SUM($AC83:$BZ83)*
     IF(SSSModel!$C$4="RR",OFFSET(Profiles!$K$2,$Z83,MAX(Profiles!$C$2,BP$4-$W83)),
     IF(SSSModel!$C$4="ECC",$EA83*$EB83*IF(MAX(Escalation!$C$2,BP$4-$W83)&gt;$DZ83-1,0,OFFSET(Escalation!$K$2,$Y83,MAX(Escalation!$C$2,BP$4-$W83))),
     IF(SSSModel!$C$4="PV",IF(DN$4=$W83,$EA83*(1+SSSModel!$C$2),0),
     IF(SSSModel!$C$4="FCR",IF(AND(DN$4&gt;=$W83,OFFSET(Profiles!$K$2,$Z83,MAX(Profiles!$C$2,BP$4-$W83))&gt;0),$EC83,0),0))))))</f>
        <v>0</v>
      </c>
      <c r="DO83" s="135">
        <f ca="1">IF(OR($Z83=0,SSSModel!$C$4="CF"),BQ83,
IF(LEFT($V83,3)="ON_",
     IF(SSSModel!$C$4="RR",SUMPRODUCT(OFFSET($AC83,0,0,1,$CB$2),OFFSET(Profiles!$K$28,($Z83-1)*(Profiles!$I$26+1)+DO$4-SSSModel!$C$3+1,0,1,$CB$2)),
     IF(SSSModel!$C$4="ECC",$EA83*$EB83*SUMPRODUCT(OFFSET($AC83,0,MAX(0,DO$4-$DZ83-$CA$4+1),1,MIN($DZ83,DO$4-$CA$4+1)),OFFSET(Escalation!$K$24,($Y83-1)*(Escalation!$I$22+1)+DO$4-SSSModel!$C$3+1,MAX(0,DO$4-$DZ83-$CA$4+1),1,MIN($DZ83,DO$4-$CA$4+1))),
     IF(SSSModel!$C$4="PV",BQ83*$EA83*(1+SSSModel!$C$2),
     IF(SSSModel!$C$4="FCR",$EC83*SUM(OFFSET($AC83,0,MAX(DO$4-$AC$4-$DZ83+1,0),1,MIN($DZ83,DO$4-$AC$4+1))),0)))),
SUM($AC83:$BZ83)*
     IF(SSSModel!$C$4="RR",OFFSET(Profiles!$K$2,$Z83,MAX(Profiles!$C$2,BQ$4-$W83)),
     IF(SSSModel!$C$4="ECC",$EA83*$EB83*IF(MAX(Escalation!$C$2,BQ$4-$W83)&gt;$DZ83-1,0,OFFSET(Escalation!$K$2,$Y83,MAX(Escalation!$C$2,BQ$4-$W83))),
     IF(SSSModel!$C$4="PV",IF(DO$4=$W83,$EA83*(1+SSSModel!$C$2),0),
     IF(SSSModel!$C$4="FCR",IF(AND(DO$4&gt;=$W83,OFFSET(Profiles!$K$2,$Z83,MAX(Profiles!$C$2,BQ$4-$W83))&gt;0),$EC83,0),0))))))</f>
        <v>0</v>
      </c>
      <c r="DP83" s="135">
        <f ca="1">IF(OR($Z83=0,SSSModel!$C$4="CF"),BR83,
IF(LEFT($V83,3)="ON_",
     IF(SSSModel!$C$4="RR",SUMPRODUCT(OFFSET($AC83,0,0,1,$CB$2),OFFSET(Profiles!$K$28,($Z83-1)*(Profiles!$I$26+1)+DP$4-SSSModel!$C$3+1,0,1,$CB$2)),
     IF(SSSModel!$C$4="ECC",$EA83*$EB83*SUMPRODUCT(OFFSET($AC83,0,MAX(0,DP$4-$DZ83-$CA$4+1),1,MIN($DZ83,DP$4-$CA$4+1)),OFFSET(Escalation!$K$24,($Y83-1)*(Escalation!$I$22+1)+DP$4-SSSModel!$C$3+1,MAX(0,DP$4-$DZ83-$CA$4+1),1,MIN($DZ83,DP$4-$CA$4+1))),
     IF(SSSModel!$C$4="PV",BR83*$EA83*(1+SSSModel!$C$2),
     IF(SSSModel!$C$4="FCR",$EC83*SUM(OFFSET($AC83,0,MAX(DP$4-$AC$4-$DZ83+1,0),1,MIN($DZ83,DP$4-$AC$4+1))),0)))),
SUM($AC83:$BZ83)*
     IF(SSSModel!$C$4="RR",OFFSET(Profiles!$K$2,$Z83,MAX(Profiles!$C$2,BR$4-$W83)),
     IF(SSSModel!$C$4="ECC",$EA83*$EB83*IF(MAX(Escalation!$C$2,BR$4-$W83)&gt;$DZ83-1,0,OFFSET(Escalation!$K$2,$Y83,MAX(Escalation!$C$2,BR$4-$W83))),
     IF(SSSModel!$C$4="PV",IF(DP$4=$W83,$EA83*(1+SSSModel!$C$2),0),
     IF(SSSModel!$C$4="FCR",IF(AND(DP$4&gt;=$W83,OFFSET(Profiles!$K$2,$Z83,MAX(Profiles!$C$2,BR$4-$W83))&gt;0),$EC83,0),0))))))</f>
        <v>0</v>
      </c>
      <c r="DQ83" s="135">
        <f ca="1">IF(OR($Z83=0,SSSModel!$C$4="CF"),BS83,
IF(LEFT($V83,3)="ON_",
     IF(SSSModel!$C$4="RR",SUMPRODUCT(OFFSET($AC83,0,0,1,$CB$2),OFFSET(Profiles!$K$28,($Z83-1)*(Profiles!$I$26+1)+DQ$4-SSSModel!$C$3+1,0,1,$CB$2)),
     IF(SSSModel!$C$4="ECC",$EA83*$EB83*SUMPRODUCT(OFFSET($AC83,0,MAX(0,DQ$4-$DZ83-$CA$4+1),1,MIN($DZ83,DQ$4-$CA$4+1)),OFFSET(Escalation!$K$24,($Y83-1)*(Escalation!$I$22+1)+DQ$4-SSSModel!$C$3+1,MAX(0,DQ$4-$DZ83-$CA$4+1),1,MIN($DZ83,DQ$4-$CA$4+1))),
     IF(SSSModel!$C$4="PV",BS83*$EA83*(1+SSSModel!$C$2),
     IF(SSSModel!$C$4="FCR",$EC83*SUM(OFFSET($AC83,0,MAX(DQ$4-$AC$4-$DZ83+1,0),1,MIN($DZ83,DQ$4-$AC$4+1))),0)))),
SUM($AC83:$BZ83)*
     IF(SSSModel!$C$4="RR",OFFSET(Profiles!$K$2,$Z83,MAX(Profiles!$C$2,BS$4-$W83)),
     IF(SSSModel!$C$4="ECC",$EA83*$EB83*IF(MAX(Escalation!$C$2,BS$4-$W83)&gt;$DZ83-1,0,OFFSET(Escalation!$K$2,$Y83,MAX(Escalation!$C$2,BS$4-$W83))),
     IF(SSSModel!$C$4="PV",IF(DQ$4=$W83,$EA83*(1+SSSModel!$C$2),0),
     IF(SSSModel!$C$4="FCR",IF(AND(DQ$4&gt;=$W83,OFFSET(Profiles!$K$2,$Z83,MAX(Profiles!$C$2,BS$4-$W83))&gt;0),$EC83,0),0))))))</f>
        <v>0</v>
      </c>
      <c r="DR83" s="135">
        <f ca="1">IF(OR($Z83=0,SSSModel!$C$4="CF"),BT83,
IF(LEFT($V83,3)="ON_",
     IF(SSSModel!$C$4="RR",SUMPRODUCT(OFFSET($AC83,0,0,1,$CB$2),OFFSET(Profiles!$K$28,($Z83-1)*(Profiles!$I$26+1)+DR$4-SSSModel!$C$3+1,0,1,$CB$2)),
     IF(SSSModel!$C$4="ECC",$EA83*$EB83*SUMPRODUCT(OFFSET($AC83,0,MAX(0,DR$4-$DZ83-$CA$4+1),1,MIN($DZ83,DR$4-$CA$4+1)),OFFSET(Escalation!$K$24,($Y83-1)*(Escalation!$I$22+1)+DR$4-SSSModel!$C$3+1,MAX(0,DR$4-$DZ83-$CA$4+1),1,MIN($DZ83,DR$4-$CA$4+1))),
     IF(SSSModel!$C$4="PV",BT83*$EA83*(1+SSSModel!$C$2),
     IF(SSSModel!$C$4="FCR",$EC83*SUM(OFFSET($AC83,0,MAX(DR$4-$AC$4-$DZ83+1,0),1,MIN($DZ83,DR$4-$AC$4+1))),0)))),
SUM($AC83:$BZ83)*
     IF(SSSModel!$C$4="RR",OFFSET(Profiles!$K$2,$Z83,MAX(Profiles!$C$2,BT$4-$W83)),
     IF(SSSModel!$C$4="ECC",$EA83*$EB83*IF(MAX(Escalation!$C$2,BT$4-$W83)&gt;$DZ83-1,0,OFFSET(Escalation!$K$2,$Y83,MAX(Escalation!$C$2,BT$4-$W83))),
     IF(SSSModel!$C$4="PV",IF(DR$4=$W83,$EA83*(1+SSSModel!$C$2),0),
     IF(SSSModel!$C$4="FCR",IF(AND(DR$4&gt;=$W83,OFFSET(Profiles!$K$2,$Z83,MAX(Profiles!$C$2,BT$4-$W83))&gt;0),$EC83,0),0))))))</f>
        <v>0</v>
      </c>
      <c r="DS83" s="135">
        <f ca="1">IF(OR($Z83=0,SSSModel!$C$4="CF"),BU83,
IF(LEFT($V83,3)="ON_",
     IF(SSSModel!$C$4="RR",SUMPRODUCT(OFFSET($AC83,0,0,1,$CB$2),OFFSET(Profiles!$K$28,($Z83-1)*(Profiles!$I$26+1)+DS$4-SSSModel!$C$3+1,0,1,$CB$2)),
     IF(SSSModel!$C$4="ECC",$EA83*$EB83*SUMPRODUCT(OFFSET($AC83,0,MAX(0,DS$4-$DZ83-$CA$4+1),1,MIN($DZ83,DS$4-$CA$4+1)),OFFSET(Escalation!$K$24,($Y83-1)*(Escalation!$I$22+1)+DS$4-SSSModel!$C$3+1,MAX(0,DS$4-$DZ83-$CA$4+1),1,MIN($DZ83,DS$4-$CA$4+1))),
     IF(SSSModel!$C$4="PV",BU83*$EA83*(1+SSSModel!$C$2),
     IF(SSSModel!$C$4="FCR",$EC83*SUM(OFFSET($AC83,0,MAX(DS$4-$AC$4-$DZ83+1,0),1,MIN($DZ83,DS$4-$AC$4+1))),0)))),
SUM($AC83:$BZ83)*
     IF(SSSModel!$C$4="RR",OFFSET(Profiles!$K$2,$Z83,MAX(Profiles!$C$2,BU$4-$W83)),
     IF(SSSModel!$C$4="ECC",$EA83*$EB83*IF(MAX(Escalation!$C$2,BU$4-$W83)&gt;$DZ83-1,0,OFFSET(Escalation!$K$2,$Y83,MAX(Escalation!$C$2,BU$4-$W83))),
     IF(SSSModel!$C$4="PV",IF(DS$4=$W83,$EA83*(1+SSSModel!$C$2),0),
     IF(SSSModel!$C$4="FCR",IF(AND(DS$4&gt;=$W83,OFFSET(Profiles!$K$2,$Z83,MAX(Profiles!$C$2,BU$4-$W83))&gt;0),$EC83,0),0))))))</f>
        <v>0</v>
      </c>
      <c r="DT83" s="135">
        <f ca="1">IF(OR($Z83=0,SSSModel!$C$4="CF"),BV83,
IF(LEFT($V83,3)="ON_",
     IF(SSSModel!$C$4="RR",SUMPRODUCT(OFFSET($AC83,0,0,1,$CB$2),OFFSET(Profiles!$K$28,($Z83-1)*(Profiles!$I$26+1)+DT$4-SSSModel!$C$3+1,0,1,$CB$2)),
     IF(SSSModel!$C$4="ECC",$EA83*$EB83*SUMPRODUCT(OFFSET($AC83,0,MAX(0,DT$4-$DZ83-$CA$4+1),1,MIN($DZ83,DT$4-$CA$4+1)),OFFSET(Escalation!$K$24,($Y83-1)*(Escalation!$I$22+1)+DT$4-SSSModel!$C$3+1,MAX(0,DT$4-$DZ83-$CA$4+1),1,MIN($DZ83,DT$4-$CA$4+1))),
     IF(SSSModel!$C$4="PV",BV83*$EA83*(1+SSSModel!$C$2),
     IF(SSSModel!$C$4="FCR",$EC83*SUM(OFFSET($AC83,0,MAX(DT$4-$AC$4-$DZ83+1,0),1,MIN($DZ83,DT$4-$AC$4+1))),0)))),
SUM($AC83:$BZ83)*
     IF(SSSModel!$C$4="RR",OFFSET(Profiles!$K$2,$Z83,MAX(Profiles!$C$2,BV$4-$W83)),
     IF(SSSModel!$C$4="ECC",$EA83*$EB83*IF(MAX(Escalation!$C$2,BV$4-$W83)&gt;$DZ83-1,0,OFFSET(Escalation!$K$2,$Y83,MAX(Escalation!$C$2,BV$4-$W83))),
     IF(SSSModel!$C$4="PV",IF(DT$4=$W83,$EA83*(1+SSSModel!$C$2),0),
     IF(SSSModel!$C$4="FCR",IF(AND(DT$4&gt;=$W83,OFFSET(Profiles!$K$2,$Z83,MAX(Profiles!$C$2,BV$4-$W83))&gt;0),$EC83,0),0))))))</f>
        <v>0</v>
      </c>
      <c r="DU83" s="135">
        <f ca="1">IF(OR($Z83=0,SSSModel!$C$4="CF"),BW83,
IF(LEFT($V83,3)="ON_",
     IF(SSSModel!$C$4="RR",SUMPRODUCT(OFFSET($AC83,0,0,1,$CB$2),OFFSET(Profiles!$K$28,($Z83-1)*(Profiles!$I$26+1)+DU$4-SSSModel!$C$3+1,0,1,$CB$2)),
     IF(SSSModel!$C$4="ECC",$EA83*$EB83*SUMPRODUCT(OFFSET($AC83,0,MAX(0,DU$4-$DZ83-$CA$4+1),1,MIN($DZ83,DU$4-$CA$4+1)),OFFSET(Escalation!$K$24,($Y83-1)*(Escalation!$I$22+1)+DU$4-SSSModel!$C$3+1,MAX(0,DU$4-$DZ83-$CA$4+1),1,MIN($DZ83,DU$4-$CA$4+1))),
     IF(SSSModel!$C$4="PV",BW83*$EA83*(1+SSSModel!$C$2),
     IF(SSSModel!$C$4="FCR",$EC83*SUM(OFFSET($AC83,0,MAX(DU$4-$AC$4-$DZ83+1,0),1,MIN($DZ83,DU$4-$AC$4+1))),0)))),
SUM($AC83:$BZ83)*
     IF(SSSModel!$C$4="RR",OFFSET(Profiles!$K$2,$Z83,MAX(Profiles!$C$2,BW$4-$W83)),
     IF(SSSModel!$C$4="ECC",$EA83*$EB83*IF(MAX(Escalation!$C$2,BW$4-$W83)&gt;$DZ83-1,0,OFFSET(Escalation!$K$2,$Y83,MAX(Escalation!$C$2,BW$4-$W83))),
     IF(SSSModel!$C$4="PV",IF(DU$4=$W83,$EA83*(1+SSSModel!$C$2),0),
     IF(SSSModel!$C$4="FCR",IF(AND(DU$4&gt;=$W83,OFFSET(Profiles!$K$2,$Z83,MAX(Profiles!$C$2,BW$4-$W83))&gt;0),$EC83,0),0))))))</f>
        <v>0</v>
      </c>
      <c r="DV83" s="136">
        <f ca="1">IF(OR($Z83=0,SSSModel!$C$4="CF"),BX83,
IF(LEFT($V83,3)="ON_",
     IF(SSSModel!$C$4="RR",SUMPRODUCT(OFFSET($AC83,0,0,1,$CB$2),OFFSET(Profiles!$K$28,($Z83-1)*(Profiles!$I$26+1)+DV$4-SSSModel!$C$3+1,0,1,$CB$2)),
     IF(SSSModel!$C$4="ECC",$EA83*$EB83*SUMPRODUCT(OFFSET($AC83,0,MAX(0,DV$4-$DZ83-$CA$4+1),1,MIN($DZ83,DV$4-$CA$4+1)),OFFSET(Escalation!$K$24,($Y83-1)*(Escalation!$I$22+1)+DV$4-SSSModel!$C$3+1,MAX(0,DV$4-$DZ83-$CA$4+1),1,MIN($DZ83,DV$4-$CA$4+1))),
     IF(SSSModel!$C$4="PV",BX83*$EA83*(1+SSSModel!$C$2),
     IF(SSSModel!$C$4="FCR",$EC83*SUM(OFFSET($AC83,0,MAX(DV$4-$AC$4-$DZ83+1,0),1,MIN($DZ83,DV$4-$AC$4+1))),0)))),
SUM($AC83:$BZ83)*
     IF(SSSModel!$C$4="RR",OFFSET(Profiles!$K$2,$Z83,MAX(Profiles!$C$2,BX$4-$W83)),
     IF(SSSModel!$C$4="ECC",$EA83*$EB83*IF(MAX(Escalation!$C$2,BX$4-$W83)&gt;$DZ83-1,0,OFFSET(Escalation!$K$2,$Y83,MAX(Escalation!$C$2,BX$4-$W83))),
     IF(SSSModel!$C$4="PV",IF(DV$4=$W83,$EA83*(1+SSSModel!$C$2),0),
     IF(SSSModel!$C$4="FCR",IF(AND(DV$4&gt;=$W83,OFFSET(Profiles!$K$2,$Z83,MAX(Profiles!$C$2,BX$4-$W83))&gt;0),$EC83,0),0))))))</f>
        <v>0</v>
      </c>
      <c r="DW83" s="136">
        <f ca="1">IF(OR($Z83=0,SSSModel!$C$4="CF"),BY83,
IF(LEFT($V83,3)="ON_",
     IF(SSSModel!$C$4="RR",SUMPRODUCT(OFFSET($AC83,0,0,1,$CB$2),OFFSET(Profiles!$K$28,($Z83-1)*(Profiles!$I$26+1)+DW$4-SSSModel!$C$3+1,0,1,$CB$2)),
     IF(SSSModel!$C$4="ECC",$EA83*$EB83*SUMPRODUCT(OFFSET($AC83,0,MAX(0,DW$4-$DZ83-$CA$4+1),1,MIN($DZ83,DW$4-$CA$4+1)),OFFSET(Escalation!$K$24,($Y83-1)*(Escalation!$I$22+1)+DW$4-SSSModel!$C$3+1,MAX(0,DW$4-$DZ83-$CA$4+1),1,MIN($DZ83,DW$4-$CA$4+1))),
     IF(SSSModel!$C$4="PV",BY83*$EA83*(1+SSSModel!$C$2),
     IF(SSSModel!$C$4="FCR",$EC83*SUM(OFFSET($AC83,0,MAX(DW$4-$AC$4-$DZ83+1,0),1,MIN($DZ83,DW$4-$AC$4+1))),0)))),
SUM($AC83:$BZ83)*
     IF(SSSModel!$C$4="RR",OFFSET(Profiles!$K$2,$Z83,MAX(Profiles!$C$2,BY$4-$W83)),
     IF(SSSModel!$C$4="ECC",$EA83*$EB83*IF(MAX(Escalation!$C$2,BY$4-$W83)&gt;$DZ83-1,0,OFFSET(Escalation!$K$2,$Y83,MAX(Escalation!$C$2,BY$4-$W83))),
     IF(SSSModel!$C$4="PV",IF(DW$4=$W83,$EA83*(1+SSSModel!$C$2),0),
     IF(SSSModel!$C$4="FCR",IF(AND(DW$4&gt;=$W83,OFFSET(Profiles!$K$2,$Z83,MAX(Profiles!$C$2,BY$4-$W83))&gt;0),$EC83,0),0))))))</f>
        <v>0</v>
      </c>
      <c r="DX83" s="136">
        <f ca="1">IF(OR($Z83=0,SSSModel!$C$4="CF"),BZ83,
IF(LEFT($V83,3)="ON_",
     IF(SSSModel!$C$4="RR",SUMPRODUCT(OFFSET($AC83,0,0,1,$CB$2),OFFSET(Profiles!$K$28,($Z83-1)*(Profiles!$I$26+1)+DX$4-SSSModel!$C$3+1,0,1,$CB$2)),
     IF(SSSModel!$C$4="ECC",$EA83*$EB83*SUMPRODUCT(OFFSET($AC83,0,MAX(0,DX$4-$DZ83-$CA$4+1),1,MIN($DZ83,DX$4-$CA$4+1)),OFFSET(Escalation!$K$24,($Y83-1)*(Escalation!$I$22+1)+DX$4-SSSModel!$C$3+1,MAX(0,DX$4-$DZ83-$CA$4+1),1,MIN($DZ83,DX$4-$CA$4+1))),
     IF(SSSModel!$C$4="PV",BZ83*$EA83*(1+SSSModel!$C$2),
     IF(SSSModel!$C$4="FCR",$EC83*SUM(OFFSET($AC83,0,MAX(DX$4-$AC$4-$DZ83+1,0),1,MIN($DZ83,DX$4-$AC$4+1))),0)))),
SUM($AC83:$BZ83)*
     IF(SSSModel!$C$4="RR",OFFSET(Profiles!$K$2,$Z83,MAX(Profiles!$C$2,BZ$4-$W83)),
     IF(SSSModel!$C$4="ECC",$EA83*$EB83*IF(MAX(Escalation!$C$2,BZ$4-$W83)&gt;$DZ83-1,0,OFFSET(Escalation!$K$2,$Y83,MAX(Escalation!$C$2,BZ$4-$W83))),
     IF(SSSModel!$C$4="PV",IF(DX$4=$W83,$EA83*(1+SSSModel!$C$2),0),
     IF(SSSModel!$C$4="FCR",IF(AND(DX$4&gt;=$W83,OFFSET(Profiles!$K$2,$Z83,MAX(Profiles!$C$2,BZ$4-$W83))&gt;0),$EC83,0),0))))))</f>
        <v>0</v>
      </c>
      <c r="DY83" s="82">
        <f ca="1">IF($Y83=0,0,OFFSET(Escalation!$B$2,$Y83,0))</f>
        <v>0</v>
      </c>
      <c r="DZ83" s="80">
        <f ca="1">IF($Z83=0,0,COUNTIF(OFFSET(Profiles!$K$2,$Z83,0,1,50),"&gt;0"))</f>
        <v>0</v>
      </c>
      <c r="EA83" s="137">
        <f ca="1">IF($Z83=0,0,SUMPRODUCT(Profiles!$C$20:$BH$20,OFFSET(Profiles!$C$2,$Z83,0,1,Profiles!$B$1)))</f>
        <v>0</v>
      </c>
      <c r="EB83" s="24">
        <f>IF($Z83=0,0,((1-(1+DY83)/(1+SSSModel!$C$2))/(1-((1+DY83)/(1+SSSModel!$C$2))^DZ83))*(1+SSSModel!$C$2))</f>
        <v>0</v>
      </c>
      <c r="EC83" s="24">
        <f>IF($Z83=0,0,-PMT(SSSModel!$C$2,DZ83,EA83))</f>
        <v>0</v>
      </c>
    </row>
    <row r="84" spans="3:133" x14ac:dyDescent="0.35">
      <c r="C84" s="18">
        <f t="shared" si="12"/>
        <v>8</v>
      </c>
      <c r="D84" s="18">
        <f t="shared" si="13"/>
        <v>10</v>
      </c>
      <c r="E84" s="18">
        <f t="shared" ca="1" si="14"/>
        <v>0</v>
      </c>
      <c r="G84" s="25" t="str">
        <f ca="1">IF($E84=0,"",OFFSET(Resources!B$26,$E84,0))</f>
        <v/>
      </c>
      <c r="H84" s="25" t="str">
        <f ca="1">IF($E84=0,"",OFFSET(Resources!C$26,$E84,0))</f>
        <v/>
      </c>
      <c r="I84" s="25" t="str">
        <f ca="1">IF($E84=0,"",OFFSET(Resources!$E$26,$E84,0))</f>
        <v/>
      </c>
      <c r="J84" s="16">
        <v>1</v>
      </c>
      <c r="K84" s="16" t="s">
        <v>150</v>
      </c>
      <c r="L84" s="25" t="str">
        <f ca="1">OFFSET(Resources!$CG$24,0,$C84-1)</f>
        <v>On-Going XM</v>
      </c>
      <c r="M84" s="25" t="str">
        <f ca="1">OFFSET(Resources!$CG$25,0,$C84-1)</f>
        <v>O&amp;M</v>
      </c>
      <c r="N84" s="1">
        <v>1</v>
      </c>
      <c r="O84" s="7">
        <f ca="1">IF($E84=0,0,OFFSET(Resources!$CG$26,$E84,$C84-1))</f>
        <v>0</v>
      </c>
      <c r="P84" s="25" t="str">
        <f ca="1">OFFSET(Resources!$CG$26,0,$C84-1)</f>
        <v>$/Yr</v>
      </c>
      <c r="Q84" s="18">
        <f ca="1">IF($E84=0,0,OFFSET(GenAlts!$W$4,$E84,$D84-1))</f>
        <v>0</v>
      </c>
      <c r="R84" s="1">
        <v>1</v>
      </c>
      <c r="S84" t="str">
        <f ca="1">IF($E84=0,"",OFFSET(Resources!$R$26,$E84,0))</f>
        <v/>
      </c>
      <c r="T84" s="1"/>
      <c r="U84" s="25">
        <f ca="1">IF($E84=0,0,OFFSET(Resources!$AB$26,$E84,($C84-1)*Resources!$CI$20))</f>
        <v>0</v>
      </c>
      <c r="V84" s="1"/>
      <c r="W84">
        <f t="shared" ca="1" si="11"/>
        <v>0</v>
      </c>
      <c r="X84">
        <f>IF(T84="",0,MATCH(T84,Profiles!$A$3:$A$22,0))</f>
        <v>0</v>
      </c>
      <c r="Y84" s="10">
        <f ca="1">IF(U84=0,0,MATCH(U84,Escalation!$A$3:$A$18,0))</f>
        <v>0</v>
      </c>
      <c r="Z84">
        <f>IF(V84="",0,MATCH(V84,Profiles!$A$3:$A$22,0))</f>
        <v>0</v>
      </c>
      <c r="AA84" s="8"/>
      <c r="AB84" s="8">
        <v>0</v>
      </c>
      <c r="AC84" s="72">
        <f ca="1">IF(OR(AC$4&lt;$Q84,AC$4&gt;$Q84+IF($S84="",1000,$S84)-1),0,IF(MOD(AC$4-$Q84,IF($R84="",1000,$R84))=0,$O84,0))*IF($Y84&gt;0,(1+INDEX(Escalation!$B$3:$B$18,$Y84,0))^(AC$4-SSSModel!$C$5),1)*IF($X84=0,1,OFFSET(Profiles!$K$2,$X84,MAX(Profiles!$C$2,AC$4-$Q84)))*IF($AA84=1,(1+SSSModel!#REF!),1)</f>
        <v>0</v>
      </c>
      <c r="AD84" s="72">
        <f ca="1">IF(OR(AD$4&lt;$Q84,AD$4&gt;$Q84+IF($S84="",1000,$S84)-1),0,IF(MOD(AD$4-$Q84,IF($R84="",1000,$R84))=0,$O84,0))*IF($Y84&gt;0,(1+INDEX(Escalation!$B$3:$B$18,$Y84,0))^(AD$4-SSSModel!$C$5),1)*IF($X84=0,1,OFFSET(Profiles!$K$2,$X84,MAX(Profiles!$C$2,AD$4-$Q84)))*IF($AA84=1,(1+SSSModel!#REF!),1)</f>
        <v>0</v>
      </c>
      <c r="AE84" s="72">
        <f ca="1">IF(OR(AE$4&lt;$Q84,AE$4&gt;$Q84+IF($S84="",1000,$S84)-1),0,IF(MOD(AE$4-$Q84,IF($R84="",1000,$R84))=0,$O84,0))*IF($Y84&gt;0,(1+INDEX(Escalation!$B$3:$B$18,$Y84,0))^(AE$4-SSSModel!$C$5),1)*IF($X84=0,1,OFFSET(Profiles!$K$2,$X84,MAX(Profiles!$C$2,AE$4-$Q84)))*IF($AA84=1,(1+SSSModel!#REF!),1)</f>
        <v>0</v>
      </c>
      <c r="AF84" s="72">
        <f ca="1">IF(OR(AF$4&lt;$Q84,AF$4&gt;$Q84+IF($S84="",1000,$S84)-1),0,IF(MOD(AF$4-$Q84,IF($R84="",1000,$R84))=0,$O84,0))*IF($Y84&gt;0,(1+INDEX(Escalation!$B$3:$B$18,$Y84,0))^(AF$4-SSSModel!$C$5),1)*IF($X84=0,1,OFFSET(Profiles!$K$2,$X84,MAX(Profiles!$C$2,AF$4-$Q84)))*IF($AA84=1,(1+SSSModel!#REF!),1)</f>
        <v>0</v>
      </c>
      <c r="AG84" s="72">
        <f ca="1">IF(OR(AG$4&lt;$Q84,AG$4&gt;$Q84+IF($S84="",1000,$S84)-1),0,IF(MOD(AG$4-$Q84,IF($R84="",1000,$R84))=0,$O84,0))*IF($Y84&gt;0,(1+INDEX(Escalation!$B$3:$B$18,$Y84,0))^(AG$4-SSSModel!$C$5),1)*IF($X84=0,1,OFFSET(Profiles!$K$2,$X84,MAX(Profiles!$C$2,AG$4-$Q84)))*IF($AA84=1,(1+SSSModel!#REF!),1)</f>
        <v>0</v>
      </c>
      <c r="AH84" s="72">
        <f ca="1">IF(OR(AH$4&lt;$Q84,AH$4&gt;$Q84+IF($S84="",1000,$S84)-1),0,IF(MOD(AH$4-$Q84,IF($R84="",1000,$R84))=0,$O84,0))*IF($Y84&gt;0,(1+INDEX(Escalation!$B$3:$B$18,$Y84,0))^(AH$4-SSSModel!$C$5),1)*IF($X84=0,1,OFFSET(Profiles!$K$2,$X84,MAX(Profiles!$C$2,AH$4-$Q84)))*IF($AA84=1,(1+SSSModel!#REF!),1)</f>
        <v>0</v>
      </c>
      <c r="AI84" s="72">
        <f ca="1">IF(OR(AI$4&lt;$Q84,AI$4&gt;$Q84+IF($S84="",1000,$S84)-1),0,IF(MOD(AI$4-$Q84,IF($R84="",1000,$R84))=0,$O84,0))*IF($Y84&gt;0,(1+INDEX(Escalation!$B$3:$B$18,$Y84,0))^(AI$4-SSSModel!$C$5),1)*IF($X84=0,1,OFFSET(Profiles!$K$2,$X84,MAX(Profiles!$C$2,AI$4-$Q84)))*IF($AA84=1,(1+SSSModel!#REF!),1)</f>
        <v>0</v>
      </c>
      <c r="AJ84" s="72">
        <f ca="1">IF(OR(AJ$4&lt;$Q84,AJ$4&gt;$Q84+IF($S84="",1000,$S84)-1),0,IF(MOD(AJ$4-$Q84,IF($R84="",1000,$R84))=0,$O84,0))*IF($Y84&gt;0,(1+INDEX(Escalation!$B$3:$B$18,$Y84,0))^(AJ$4-SSSModel!$C$5),1)*IF($X84=0,1,OFFSET(Profiles!$K$2,$X84,MAX(Profiles!$C$2,AJ$4-$Q84)))*IF($AA84=1,(1+SSSModel!#REF!),1)</f>
        <v>0</v>
      </c>
      <c r="AK84" s="72">
        <f ca="1">IF(OR(AK$4&lt;$Q84,AK$4&gt;$Q84+IF($S84="",1000,$S84)-1),0,IF(MOD(AK$4-$Q84,IF($R84="",1000,$R84))=0,$O84,0))*IF($Y84&gt;0,(1+INDEX(Escalation!$B$3:$B$18,$Y84,0))^(AK$4-SSSModel!$C$5),1)*IF($X84=0,1,OFFSET(Profiles!$K$2,$X84,MAX(Profiles!$C$2,AK$4-$Q84)))*IF($AA84=1,(1+SSSModel!#REF!),1)</f>
        <v>0</v>
      </c>
      <c r="AL84" s="72">
        <f ca="1">IF(OR(AL$4&lt;$Q84,AL$4&gt;$Q84+IF($S84="",1000,$S84)-1),0,IF(MOD(AL$4-$Q84,IF($R84="",1000,$R84))=0,$O84,0))*IF($Y84&gt;0,(1+INDEX(Escalation!$B$3:$B$18,$Y84,0))^(AL$4-SSSModel!$C$5),1)*IF($X84=0,1,OFFSET(Profiles!$K$2,$X84,MAX(Profiles!$C$2,AL$4-$Q84)))*IF($AA84=1,(1+SSSModel!#REF!),1)</f>
        <v>0</v>
      </c>
      <c r="AM84" s="72">
        <f ca="1">IF(OR(AM$4&lt;$Q84,AM$4&gt;$Q84+IF($S84="",1000,$S84)-1),0,IF(MOD(AM$4-$Q84,IF($R84="",1000,$R84))=0,$O84,0))*IF($Y84&gt;0,(1+INDEX(Escalation!$B$3:$B$18,$Y84,0))^(AM$4-SSSModel!$C$5),1)*IF($X84=0,1,OFFSET(Profiles!$K$2,$X84,MAX(Profiles!$C$2,AM$4-$Q84)))*IF($AA84=1,(1+SSSModel!#REF!),1)</f>
        <v>0</v>
      </c>
      <c r="AN84" s="72">
        <f ca="1">IF(OR(AN$4&lt;$Q84,AN$4&gt;$Q84+IF($S84="",1000,$S84)-1),0,IF(MOD(AN$4-$Q84,IF($R84="",1000,$R84))=0,$O84,0))*IF($Y84&gt;0,(1+INDEX(Escalation!$B$3:$B$18,$Y84,0))^(AN$4-SSSModel!$C$5),1)*IF($X84=0,1,OFFSET(Profiles!$K$2,$X84,MAX(Profiles!$C$2,AN$4-$Q84)))*IF($AA84=1,(1+SSSModel!#REF!),1)</f>
        <v>0</v>
      </c>
      <c r="AO84" s="72">
        <f ca="1">IF(OR(AO$4&lt;$Q84,AO$4&gt;$Q84+IF($S84="",1000,$S84)-1),0,IF(MOD(AO$4-$Q84,IF($R84="",1000,$R84))=0,$O84,0))*IF($Y84&gt;0,(1+INDEX(Escalation!$B$3:$B$18,$Y84,0))^(AO$4-SSSModel!$C$5),1)*IF($X84=0,1,OFFSET(Profiles!$K$2,$X84,MAX(Profiles!$C$2,AO$4-$Q84)))*IF($AA84=1,(1+SSSModel!#REF!),1)</f>
        <v>0</v>
      </c>
      <c r="AP84" s="72">
        <f ca="1">IF(OR(AP$4&lt;$Q84,AP$4&gt;$Q84+IF($S84="",1000,$S84)-1),0,IF(MOD(AP$4-$Q84,IF($R84="",1000,$R84))=0,$O84,0))*IF($Y84&gt;0,(1+INDEX(Escalation!$B$3:$B$18,$Y84,0))^(AP$4-SSSModel!$C$5),1)*IF($X84=0,1,OFFSET(Profiles!$K$2,$X84,MAX(Profiles!$C$2,AP$4-$Q84)))*IF($AA84=1,(1+SSSModel!#REF!),1)</f>
        <v>0</v>
      </c>
      <c r="AQ84" s="72">
        <f ca="1">IF(OR(AQ$4&lt;$Q84,AQ$4&gt;$Q84+IF($S84="",1000,$S84)-1),0,IF(MOD(AQ$4-$Q84,IF($R84="",1000,$R84))=0,$O84,0))*IF($Y84&gt;0,(1+INDEX(Escalation!$B$3:$B$18,$Y84,0))^(AQ$4-SSSModel!$C$5),1)*IF($X84=0,1,OFFSET(Profiles!$K$2,$X84,MAX(Profiles!$C$2,AQ$4-$Q84)))*IF($AA84=1,(1+SSSModel!#REF!),1)</f>
        <v>0</v>
      </c>
      <c r="AR84" s="72">
        <f ca="1">IF(OR(AR$4&lt;$Q84,AR$4&gt;$Q84+IF($S84="",1000,$S84)-1),0,IF(MOD(AR$4-$Q84,IF($R84="",1000,$R84))=0,$O84,0))*IF($Y84&gt;0,(1+INDEX(Escalation!$B$3:$B$18,$Y84,0))^(AR$4-SSSModel!$C$5),1)*IF($X84=0,1,OFFSET(Profiles!$K$2,$X84,MAX(Profiles!$C$2,AR$4-$Q84)))*IF($AA84=1,(1+SSSModel!#REF!),1)</f>
        <v>0</v>
      </c>
      <c r="AS84" s="72">
        <f ca="1">IF(OR(AS$4&lt;$Q84,AS$4&gt;$Q84+IF($S84="",1000,$S84)-1),0,IF(MOD(AS$4-$Q84,IF($R84="",1000,$R84))=0,$O84,0))*IF($Y84&gt;0,(1+INDEX(Escalation!$B$3:$B$18,$Y84,0))^(AS$4-SSSModel!$C$5),1)*IF($X84=0,1,OFFSET(Profiles!$K$2,$X84,MAX(Profiles!$C$2,AS$4-$Q84)))*IF($AA84=1,(1+SSSModel!#REF!),1)</f>
        <v>0</v>
      </c>
      <c r="AT84" s="72">
        <f ca="1">IF(OR(AT$4&lt;$Q84,AT$4&gt;$Q84+IF($S84="",1000,$S84)-1),0,IF(MOD(AT$4-$Q84,IF($R84="",1000,$R84))=0,$O84,0))*IF($Y84&gt;0,(1+INDEX(Escalation!$B$3:$B$18,$Y84,0))^(AT$4-SSSModel!$C$5),1)*IF($X84=0,1,OFFSET(Profiles!$K$2,$X84,MAX(Profiles!$C$2,AT$4-$Q84)))*IF($AA84=1,(1+SSSModel!#REF!),1)</f>
        <v>0</v>
      </c>
      <c r="AU84" s="72">
        <f ca="1">IF(OR(AU$4&lt;$Q84,AU$4&gt;$Q84+IF($S84="",1000,$S84)-1),0,IF(MOD(AU$4-$Q84,IF($R84="",1000,$R84))=0,$O84,0))*IF($Y84&gt;0,(1+INDEX(Escalation!$B$3:$B$18,$Y84,0))^(AU$4-SSSModel!$C$5),1)*IF($X84=0,1,OFFSET(Profiles!$K$2,$X84,MAX(Profiles!$C$2,AU$4-$Q84)))*IF($AA84=1,(1+SSSModel!#REF!),1)</f>
        <v>0</v>
      </c>
      <c r="AV84" s="72">
        <f ca="1">IF(OR(AV$4&lt;$Q84,AV$4&gt;$Q84+IF($S84="",1000,$S84)-1),0,IF(MOD(AV$4-$Q84,IF($R84="",1000,$R84))=0,$O84,0))*IF($Y84&gt;0,(1+INDEX(Escalation!$B$3:$B$18,$Y84,0))^(AV$4-SSSModel!$C$5),1)*IF($X84=0,1,OFFSET(Profiles!$K$2,$X84,MAX(Profiles!$C$2,AV$4-$Q84)))*IF($AA84=1,(1+SSSModel!#REF!),1)</f>
        <v>0</v>
      </c>
      <c r="AW84" s="72">
        <f ca="1">IF(OR(AW$4&lt;$Q84,AW$4&gt;$Q84+IF($S84="",1000,$S84)-1),0,IF(MOD(AW$4-$Q84,IF($R84="",1000,$R84))=0,$O84,0))*IF($Y84&gt;0,(1+INDEX(Escalation!$B$3:$B$18,$Y84,0))^(AW$4-SSSModel!$C$5),1)*IF($X84=0,1,OFFSET(Profiles!$K$2,$X84,MAX(Profiles!$C$2,AW$4-$Q84)))*IF($AA84=1,(1+SSSModel!#REF!),1)</f>
        <v>0</v>
      </c>
      <c r="AX84" s="72">
        <f ca="1">IF(OR(AX$4&lt;$Q84,AX$4&gt;$Q84+IF($S84="",1000,$S84)-1),0,IF(MOD(AX$4-$Q84,IF($R84="",1000,$R84))=0,$O84,0))*IF($Y84&gt;0,(1+INDEX(Escalation!$B$3:$B$18,$Y84,0))^(AX$4-SSSModel!$C$5),1)*IF($X84=0,1,OFFSET(Profiles!$K$2,$X84,MAX(Profiles!$C$2,AX$4-$Q84)))*IF($AA84=1,(1+SSSModel!#REF!),1)</f>
        <v>0</v>
      </c>
      <c r="AY84" s="72">
        <f ca="1">IF(OR(AY$4&lt;$Q84,AY$4&gt;$Q84+IF($S84="",1000,$S84)-1),0,IF(MOD(AY$4-$Q84,IF($R84="",1000,$R84))=0,$O84,0))*IF($Y84&gt;0,(1+INDEX(Escalation!$B$3:$B$18,$Y84,0))^(AY$4-SSSModel!$C$5),1)*IF($X84=0,1,OFFSET(Profiles!$K$2,$X84,MAX(Profiles!$C$2,AY$4-$Q84)))*IF($AA84=1,(1+SSSModel!#REF!),1)</f>
        <v>0</v>
      </c>
      <c r="AZ84" s="72">
        <f ca="1">IF(OR(AZ$4&lt;$Q84,AZ$4&gt;$Q84+IF($S84="",1000,$S84)-1),0,IF(MOD(AZ$4-$Q84,IF($R84="",1000,$R84))=0,$O84,0))*IF($Y84&gt;0,(1+INDEX(Escalation!$B$3:$B$18,$Y84,0))^(AZ$4-SSSModel!$C$5),1)*IF($X84=0,1,OFFSET(Profiles!$K$2,$X84,MAX(Profiles!$C$2,AZ$4-$Q84)))*IF($AA84=1,(1+SSSModel!#REF!),1)</f>
        <v>0</v>
      </c>
      <c r="BA84" s="72">
        <f ca="1">IF(OR(BA$4&lt;$Q84,BA$4&gt;$Q84+IF($S84="",1000,$S84)-1),0,IF(MOD(BA$4-$Q84,IF($R84="",1000,$R84))=0,$O84,0))*IF($Y84&gt;0,(1+INDEX(Escalation!$B$3:$B$18,$Y84,0))^(BA$4-SSSModel!$C$5),1)*IF($X84=0,1,OFFSET(Profiles!$K$2,$X84,MAX(Profiles!$C$2,BA$4-$Q84)))*IF($AA84=1,(1+SSSModel!#REF!),1)</f>
        <v>0</v>
      </c>
      <c r="BB84" s="72">
        <f ca="1">IF(OR(BB$4&lt;$Q84,BB$4&gt;$Q84+IF($S84="",1000,$S84)-1),0,IF(MOD(BB$4-$Q84,IF($R84="",1000,$R84))=0,$O84,0))*IF($Y84&gt;0,(1+INDEX(Escalation!$B$3:$B$18,$Y84,0))^(BB$4-SSSModel!$C$5),1)*IF($X84=0,1,OFFSET(Profiles!$K$2,$X84,MAX(Profiles!$C$2,BB$4-$Q84)))*IF($AA84=1,(1+SSSModel!#REF!),1)</f>
        <v>0</v>
      </c>
      <c r="BC84" s="72">
        <f ca="1">IF(OR(BC$4&lt;$Q84,BC$4&gt;$Q84+IF($S84="",1000,$S84)-1),0,IF(MOD(BC$4-$Q84,IF($R84="",1000,$R84))=0,$O84,0))*IF($Y84&gt;0,(1+INDEX(Escalation!$B$3:$B$18,$Y84,0))^(BC$4-SSSModel!$C$5),1)*IF($X84=0,1,OFFSET(Profiles!$K$2,$X84,MAX(Profiles!$C$2,BC$4-$Q84)))*IF($AA84=1,(1+SSSModel!#REF!),1)</f>
        <v>0</v>
      </c>
      <c r="BD84" s="72">
        <f ca="1">IF(OR(BD$4&lt;$Q84,BD$4&gt;$Q84+IF($S84="",1000,$S84)-1),0,IF(MOD(BD$4-$Q84,IF($R84="",1000,$R84))=0,$O84,0))*IF($Y84&gt;0,(1+INDEX(Escalation!$B$3:$B$18,$Y84,0))^(BD$4-SSSModel!$C$5),1)*IF($X84=0,1,OFFSET(Profiles!$K$2,$X84,MAX(Profiles!$C$2,BD$4-$Q84)))*IF($AA84=1,(1+SSSModel!#REF!),1)</f>
        <v>0</v>
      </c>
      <c r="BE84" s="72">
        <f ca="1">IF(OR(BE$4&lt;$Q84,BE$4&gt;$Q84+IF($S84="",1000,$S84)-1),0,IF(MOD(BE$4-$Q84,IF($R84="",1000,$R84))=0,$O84,0))*IF($Y84&gt;0,(1+INDEX(Escalation!$B$3:$B$18,$Y84,0))^(BE$4-SSSModel!$C$5),1)*IF($X84=0,1,OFFSET(Profiles!$K$2,$X84,MAX(Profiles!$C$2,BE$4-$Q84)))*IF($AA84=1,(1+SSSModel!#REF!),1)</f>
        <v>0</v>
      </c>
      <c r="BF84" s="72">
        <f ca="1">IF(OR(BF$4&lt;$Q84,BF$4&gt;$Q84+IF($S84="",1000,$S84)-1),0,IF(MOD(BF$4-$Q84,IF($R84="",1000,$R84))=0,$O84,0))*IF($Y84&gt;0,(1+INDEX(Escalation!$B$3:$B$18,$Y84,0))^(BF$4-SSSModel!$C$5),1)*IF($X84=0,1,OFFSET(Profiles!$K$2,$X84,MAX(Profiles!$C$2,BF$4-$Q84)))*IF($AA84=1,(1+SSSModel!#REF!),1)</f>
        <v>0</v>
      </c>
      <c r="BG84" s="72">
        <f ca="1">IF(OR(BG$4&lt;$Q84,BG$4&gt;$Q84+IF($S84="",1000,$S84)-1),0,IF(MOD(BG$4-$Q84,IF($R84="",1000,$R84))=0,$O84,0))*IF($Y84&gt;0,(1+INDEX(Escalation!$B$3:$B$18,$Y84,0))^(BG$4-SSSModel!$C$5),1)*IF($X84=0,1,OFFSET(Profiles!$K$2,$X84,MAX(Profiles!$C$2,BG$4-$Q84)))*IF($AA84=1,(1+SSSModel!#REF!),1)</f>
        <v>0</v>
      </c>
      <c r="BH84" s="72">
        <f ca="1">IF(OR(BH$4&lt;$Q84,BH$4&gt;$Q84+IF($S84="",1000,$S84)-1),0,IF(MOD(BH$4-$Q84,IF($R84="",1000,$R84))=0,$O84,0))*IF($Y84&gt;0,(1+INDEX(Escalation!$B$3:$B$18,$Y84,0))^(BH$4-SSSModel!$C$5),1)*IF($X84=0,1,OFFSET(Profiles!$K$2,$X84,MAX(Profiles!$C$2,BH$4-$Q84)))*IF($AA84=1,(1+SSSModel!#REF!),1)</f>
        <v>0</v>
      </c>
      <c r="BI84" s="72">
        <f ca="1">IF(OR(BI$4&lt;$Q84,BI$4&gt;$Q84+IF($S84="",1000,$S84)-1),0,IF(MOD(BI$4-$Q84,IF($R84="",1000,$R84))=0,$O84,0))*IF($Y84&gt;0,(1+INDEX(Escalation!$B$3:$B$18,$Y84,0))^(BI$4-SSSModel!$C$5),1)*IF($X84=0,1,OFFSET(Profiles!$K$2,$X84,MAX(Profiles!$C$2,BI$4-$Q84)))*IF($AA84=1,(1+SSSModel!#REF!),1)</f>
        <v>0</v>
      </c>
      <c r="BJ84" s="72">
        <f ca="1">IF(OR(BJ$4&lt;$Q84,BJ$4&gt;$Q84+IF($S84="",1000,$S84)-1),0,IF(MOD(BJ$4-$Q84,IF($R84="",1000,$R84))=0,$O84,0))*IF($Y84&gt;0,(1+INDEX(Escalation!$B$3:$B$18,$Y84,0))^(BJ$4-SSSModel!$C$5),1)*IF($X84=0,1,OFFSET(Profiles!$K$2,$X84,MAX(Profiles!$C$2,BJ$4-$Q84)))*IF($AA84=1,(1+SSSModel!#REF!),1)</f>
        <v>0</v>
      </c>
      <c r="BK84" s="72">
        <f ca="1">IF(OR(BK$4&lt;$Q84,BK$4&gt;$Q84+IF($S84="",1000,$S84)-1),0,IF(MOD(BK$4-$Q84,IF($R84="",1000,$R84))=0,$O84,0))*IF($Y84&gt;0,(1+INDEX(Escalation!$B$3:$B$18,$Y84,0))^(BK$4-SSSModel!$C$5),1)*IF($X84=0,1,OFFSET(Profiles!$K$2,$X84,MAX(Profiles!$C$2,BK$4-$Q84)))*IF($AA84=1,(1+SSSModel!#REF!),1)</f>
        <v>0</v>
      </c>
      <c r="BL84" s="72">
        <f ca="1">IF(OR(BL$4&lt;$Q84,BL$4&gt;$Q84+IF($S84="",1000,$S84)-1),0,IF(MOD(BL$4-$Q84,IF($R84="",1000,$R84))=0,$O84,0))*IF($Y84&gt;0,(1+INDEX(Escalation!$B$3:$B$18,$Y84,0))^(BL$4-SSSModel!$C$5),1)*IF($X84=0,1,OFFSET(Profiles!$K$2,$X84,MAX(Profiles!$C$2,BL$4-$Q84)))*IF($AA84=1,(1+SSSModel!#REF!),1)</f>
        <v>0</v>
      </c>
      <c r="BM84" s="72">
        <f ca="1">IF(OR(BM$4&lt;$Q84,BM$4&gt;$Q84+IF($S84="",1000,$S84)-1),0,IF(MOD(BM$4-$Q84,IF($R84="",1000,$R84))=0,$O84,0))*IF($Y84&gt;0,(1+INDEX(Escalation!$B$3:$B$18,$Y84,0))^(BM$4-SSSModel!$C$5),1)*IF($X84=0,1,OFFSET(Profiles!$K$2,$X84,MAX(Profiles!$C$2,BM$4-$Q84)))*IF($AA84=1,(1+SSSModel!#REF!),1)</f>
        <v>0</v>
      </c>
      <c r="BN84" s="72">
        <f ca="1">IF(OR(BN$4&lt;$Q84,BN$4&gt;$Q84+IF($S84="",1000,$S84)-1),0,IF(MOD(BN$4-$Q84,IF($R84="",1000,$R84))=0,$O84,0))*IF($Y84&gt;0,(1+INDEX(Escalation!$B$3:$B$18,$Y84,0))^(BN$4-SSSModel!$C$5),1)*IF($X84=0,1,OFFSET(Profiles!$K$2,$X84,MAX(Profiles!$C$2,BN$4-$Q84)))*IF($AA84=1,(1+SSSModel!#REF!),1)</f>
        <v>0</v>
      </c>
      <c r="BO84" s="72">
        <f ca="1">IF(OR(BO$4&lt;$Q84,BO$4&gt;$Q84+IF($S84="",1000,$S84)-1),0,IF(MOD(BO$4-$Q84,IF($R84="",1000,$R84))=0,$O84,0))*IF($Y84&gt;0,(1+INDEX(Escalation!$B$3:$B$18,$Y84,0))^(BO$4-SSSModel!$C$5),1)*IF($X84=0,1,OFFSET(Profiles!$K$2,$X84,MAX(Profiles!$C$2,BO$4-$Q84)))*IF($AA84=1,(1+SSSModel!#REF!),1)</f>
        <v>0</v>
      </c>
      <c r="BP84" s="72">
        <f ca="1">IF(OR(BP$4&lt;$Q84,BP$4&gt;$Q84+IF($S84="",1000,$S84)-1),0,IF(MOD(BP$4-$Q84,IF($R84="",1000,$R84))=0,$O84,0))*IF($Y84&gt;0,(1+INDEX(Escalation!$B$3:$B$18,$Y84,0))^(BP$4-SSSModel!$C$5),1)*IF($X84=0,1,OFFSET(Profiles!$K$2,$X84,MAX(Profiles!$C$2,BP$4-$Q84)))*IF($AA84=1,(1+SSSModel!#REF!),1)</f>
        <v>0</v>
      </c>
      <c r="BQ84" s="72">
        <f ca="1">IF(OR(BQ$4&lt;$Q84,BQ$4&gt;$Q84+IF($S84="",1000,$S84)-1),0,IF(MOD(BQ$4-$Q84,IF($R84="",1000,$R84))=0,$O84,0))*IF($Y84&gt;0,(1+INDEX(Escalation!$B$3:$B$18,$Y84,0))^(BQ$4-SSSModel!$C$5),1)*IF($X84=0,1,OFFSET(Profiles!$K$2,$X84,MAX(Profiles!$C$2,BQ$4-$Q84)))*IF($AA84=1,(1+SSSModel!#REF!),1)</f>
        <v>0</v>
      </c>
      <c r="BR84" s="72">
        <f ca="1">IF(OR(BR$4&lt;$Q84,BR$4&gt;$Q84+IF($S84="",1000,$S84)-1),0,IF(MOD(BR$4-$Q84,IF($R84="",1000,$R84))=0,$O84,0))*IF($Y84&gt;0,(1+INDEX(Escalation!$B$3:$B$18,$Y84,0))^(BR$4-SSSModel!$C$5),1)*IF($X84=0,1,OFFSET(Profiles!$K$2,$X84,MAX(Profiles!$C$2,BR$4-$Q84)))*IF($AA84=1,(1+SSSModel!#REF!),1)</f>
        <v>0</v>
      </c>
      <c r="BS84" s="72">
        <f ca="1">IF(OR(BS$4&lt;$Q84,BS$4&gt;$Q84+IF($S84="",1000,$S84)-1),0,IF(MOD(BS$4-$Q84,IF($R84="",1000,$R84))=0,$O84,0))*IF($Y84&gt;0,(1+INDEX(Escalation!$B$3:$B$18,$Y84,0))^(BS$4-SSSModel!$C$5),1)*IF($X84=0,1,OFFSET(Profiles!$K$2,$X84,MAX(Profiles!$C$2,BS$4-$Q84)))*IF($AA84=1,(1+SSSModel!#REF!),1)</f>
        <v>0</v>
      </c>
      <c r="BT84" s="72">
        <f ca="1">IF(OR(BT$4&lt;$Q84,BT$4&gt;$Q84+IF($S84="",1000,$S84)-1),0,IF(MOD(BT$4-$Q84,IF($R84="",1000,$R84))=0,$O84,0))*IF($Y84&gt;0,(1+INDEX(Escalation!$B$3:$B$18,$Y84,0))^(BT$4-SSSModel!$C$5),1)*IF($X84=0,1,OFFSET(Profiles!$K$2,$X84,MAX(Profiles!$C$2,BT$4-$Q84)))*IF($AA84=1,(1+SSSModel!#REF!),1)</f>
        <v>0</v>
      </c>
      <c r="BU84" s="72">
        <f ca="1">IF(OR(BU$4&lt;$Q84,BU$4&gt;$Q84+IF($S84="",1000,$S84)-1),0,IF(MOD(BU$4-$Q84,IF($R84="",1000,$R84))=0,$O84,0))*IF($Y84&gt;0,(1+INDEX(Escalation!$B$3:$B$18,$Y84,0))^(BU$4-SSSModel!$C$5),1)*IF($X84=0,1,OFFSET(Profiles!$K$2,$X84,MAX(Profiles!$C$2,BU$4-$Q84)))*IF($AA84=1,(1+SSSModel!#REF!),1)</f>
        <v>0</v>
      </c>
      <c r="BV84" s="72">
        <f ca="1">IF(OR(BV$4&lt;$Q84,BV$4&gt;$Q84+IF($S84="",1000,$S84)-1),0,IF(MOD(BV$4-$Q84,IF($R84="",1000,$R84))=0,$O84,0))*IF($Y84&gt;0,(1+INDEX(Escalation!$B$3:$B$18,$Y84,0))^(BV$4-SSSModel!$C$5),1)*IF($X84=0,1,OFFSET(Profiles!$K$2,$X84,MAX(Profiles!$C$2,BV$4-$Q84)))*IF($AA84=1,(1+SSSModel!#REF!),1)</f>
        <v>0</v>
      </c>
      <c r="BW84" s="72">
        <f ca="1">IF(OR(BW$4&lt;$Q84,BW$4&gt;$Q84+IF($S84="",1000,$S84)-1),0,IF(MOD(BW$4-$Q84,IF($R84="",1000,$R84))=0,$O84,0))*IF($Y84&gt;0,(1+INDEX(Escalation!$B$3:$B$18,$Y84,0))^(BW$4-SSSModel!$C$5),1)*IF($X84=0,1,OFFSET(Profiles!$K$2,$X84,MAX(Profiles!$C$2,BW$4-$Q84)))*IF($AA84=1,(1+SSSModel!#REF!),1)</f>
        <v>0</v>
      </c>
      <c r="BX84" s="72">
        <f ca="1">IF(OR(BX$4&lt;$Q84,BX$4&gt;$Q84+IF($S84="",1000,$S84)-1),0,IF(MOD(BX$4-$Q84,IF($R84="",1000,$R84))=0,$O84,0))*IF($Y84&gt;0,(1+INDEX(Escalation!$B$3:$B$18,$Y84,0))^(BX$4-SSSModel!$C$5),1)*IF($X84=0,1,OFFSET(Profiles!$K$2,$X84,MAX(Profiles!$C$2,BX$4-$Q84)))*IF($AA84=1,(1+SSSModel!#REF!),1)</f>
        <v>0</v>
      </c>
      <c r="BY84" s="72">
        <f ca="1">IF(OR(BY$4&lt;$Q84,BY$4&gt;$Q84+IF($S84="",1000,$S84)-1),0,IF(MOD(BY$4-$Q84,IF($R84="",1000,$R84))=0,$O84,0))*IF($Y84&gt;0,(1+INDEX(Escalation!$B$3:$B$18,$Y84,0))^(BY$4-SSSModel!$C$5),1)*IF($X84=0,1,OFFSET(Profiles!$K$2,$X84,MAX(Profiles!$C$2,BY$4-$Q84)))*IF($AA84=1,(1+SSSModel!#REF!),1)</f>
        <v>0</v>
      </c>
      <c r="BZ84" s="72">
        <f ca="1">IF(OR(BZ$4&lt;$Q84,BZ$4&gt;$Q84+IF($S84="",1000,$S84)-1),0,IF(MOD(BZ$4-$Q84,IF($R84="",1000,$R84))=0,$O84,0))*IF($Y84&gt;0,(1+INDEX(Escalation!$B$3:$B$18,$Y84,0))^(BZ$4-SSSModel!$C$5),1)*IF($X84=0,1,OFFSET(Profiles!$K$2,$X84,MAX(Profiles!$C$2,BZ$4-$Q84)))*IF($AA84=1,(1+SSSModel!#REF!),1)</f>
        <v>0</v>
      </c>
      <c r="CA84" s="134">
        <f ca="1">IF(OR($Z84=0,SSSModel!$C$4="CF"),AC84,
IF(LEFT($V84,3)="ON_",
     IF(SSSModel!$C$4="RR",SUMPRODUCT(OFFSET($AC84,0,0,1,$CB$2),OFFSET(Profiles!$K$28,($Z84-1)*(Profiles!$I$26+1)+CA$4-SSSModel!$C$3+1,0,1,$CB$2)),
     IF(SSSModel!$C$4="ECC",$EA84*$EB84*SUMPRODUCT(OFFSET($AC84,0,MAX(0,CA$4-$DZ84-$CA$4+1),1,MIN($DZ84,CA$4-$CA$4+1)),OFFSET(Escalation!$K$24,($Y84-1)*(Escalation!$I$22+1)+CA$4-SSSModel!$C$3+1,MAX(0,CA$4-$DZ84-$CA$4+1),1,MIN($DZ84,CA$4-$CA$4+1))),
     IF(SSSModel!$C$4="PV",AC84*$EA84*(1+SSSModel!$C$2),
     IF(SSSModel!$C$4="FCR",$EC84*SUM(OFFSET($AC84,0,MAX(CA$4-$AC$4-$DZ84+1,0),1,MIN($DZ84,CA$4-$AC$4+1))),0)))),
SUM($AC84:$BZ84)*
     IF(SSSModel!$C$4="RR",OFFSET(Profiles!$K$2,$Z84,MAX(Profiles!$C$2,AC$4-$W84)),
     IF(SSSModel!$C$4="ECC",$EA84*$EB84*IF(MAX(Escalation!$C$2,AC$4-$W84)&gt;$DZ84-1,0,OFFSET(Escalation!$K$2,$Y84,MAX(Escalation!$C$2,AC$4-$W84))),
     IF(SSSModel!$C$4="PV",IF(CA$4=$W84,$EA84*(1+SSSModel!$C$2),0),
     IF(SSSModel!$C$4="FCR",IF(AND(CA$4&gt;=$W84,OFFSET(Profiles!$K$2,$Z84,MAX(Profiles!$C$2,AC$4-$W84))&gt;0),$EC84,0),0))))))</f>
        <v>0</v>
      </c>
      <c r="CB84" s="135">
        <f ca="1">IF(OR($Z84=0,SSSModel!$C$4="CF"),AD84,
IF(LEFT($V84,3)="ON_",
     IF(SSSModel!$C$4="RR",SUMPRODUCT(OFFSET($AC84,0,0,1,$CB$2),OFFSET(Profiles!$K$28,($Z84-1)*(Profiles!$I$26+1)+CB$4-SSSModel!$C$3+1,0,1,$CB$2)),
     IF(SSSModel!$C$4="ECC",$EA84*$EB84*SUMPRODUCT(OFFSET($AC84,0,MAX(0,CB$4-$DZ84-$CA$4+1),1,MIN($DZ84,CB$4-$CA$4+1)),OFFSET(Escalation!$K$24,($Y84-1)*(Escalation!$I$22+1)+CB$4-SSSModel!$C$3+1,MAX(0,CB$4-$DZ84-$CA$4+1),1,MIN($DZ84,CB$4-$CA$4+1))),
     IF(SSSModel!$C$4="PV",AD84*$EA84*(1+SSSModel!$C$2),
     IF(SSSModel!$C$4="FCR",$EC84*SUM(OFFSET($AC84,0,MAX(CB$4-$AC$4-$DZ84+1,0),1,MIN($DZ84,CB$4-$AC$4+1))),0)))),
SUM($AC84:$BZ84)*
     IF(SSSModel!$C$4="RR",OFFSET(Profiles!$K$2,$Z84,MAX(Profiles!$C$2,AD$4-$W84)),
     IF(SSSModel!$C$4="ECC",$EA84*$EB84*IF(MAX(Escalation!$C$2,AD$4-$W84)&gt;$DZ84-1,0,OFFSET(Escalation!$K$2,$Y84,MAX(Escalation!$C$2,AD$4-$W84))),
     IF(SSSModel!$C$4="PV",IF(CB$4=$W84,$EA84*(1+SSSModel!$C$2),0),
     IF(SSSModel!$C$4="FCR",IF(AND(CB$4&gt;=$W84,OFFSET(Profiles!$K$2,$Z84,MAX(Profiles!$C$2,AD$4-$W84))&gt;0),$EC84,0),0))))))</f>
        <v>0</v>
      </c>
      <c r="CC84" s="135">
        <f ca="1">IF(OR($Z84=0,SSSModel!$C$4="CF"),AE84,
IF(LEFT($V84,3)="ON_",
     IF(SSSModel!$C$4="RR",SUMPRODUCT(OFFSET($AC84,0,0,1,$CB$2),OFFSET(Profiles!$K$28,($Z84-1)*(Profiles!$I$26+1)+CC$4-SSSModel!$C$3+1,0,1,$CB$2)),
     IF(SSSModel!$C$4="ECC",$EA84*$EB84*SUMPRODUCT(OFFSET($AC84,0,MAX(0,CC$4-$DZ84-$CA$4+1),1,MIN($DZ84,CC$4-$CA$4+1)),OFFSET(Escalation!$K$24,($Y84-1)*(Escalation!$I$22+1)+CC$4-SSSModel!$C$3+1,MAX(0,CC$4-$DZ84-$CA$4+1),1,MIN($DZ84,CC$4-$CA$4+1))),
     IF(SSSModel!$C$4="PV",AE84*$EA84*(1+SSSModel!$C$2),
     IF(SSSModel!$C$4="FCR",$EC84*SUM(OFFSET($AC84,0,MAX(CC$4-$AC$4-$DZ84+1,0),1,MIN($DZ84,CC$4-$AC$4+1))),0)))),
SUM($AC84:$BZ84)*
     IF(SSSModel!$C$4="RR",OFFSET(Profiles!$K$2,$Z84,MAX(Profiles!$C$2,AE$4-$W84)),
     IF(SSSModel!$C$4="ECC",$EA84*$EB84*IF(MAX(Escalation!$C$2,AE$4-$W84)&gt;$DZ84-1,0,OFFSET(Escalation!$K$2,$Y84,MAX(Escalation!$C$2,AE$4-$W84))),
     IF(SSSModel!$C$4="PV",IF(CC$4=$W84,$EA84*(1+SSSModel!$C$2),0),
     IF(SSSModel!$C$4="FCR",IF(AND(CC$4&gt;=$W84,OFFSET(Profiles!$K$2,$Z84,MAX(Profiles!$C$2,AE$4-$W84))&gt;0),$EC84,0),0))))))</f>
        <v>0</v>
      </c>
      <c r="CD84" s="135">
        <f ca="1">IF(OR($Z84=0,SSSModel!$C$4="CF"),AF84,
IF(LEFT($V84,3)="ON_",
     IF(SSSModel!$C$4="RR",SUMPRODUCT(OFFSET($AC84,0,0,1,$CB$2),OFFSET(Profiles!$K$28,($Z84-1)*(Profiles!$I$26+1)+CD$4-SSSModel!$C$3+1,0,1,$CB$2)),
     IF(SSSModel!$C$4="ECC",$EA84*$EB84*SUMPRODUCT(OFFSET($AC84,0,MAX(0,CD$4-$DZ84-$CA$4+1),1,MIN($DZ84,CD$4-$CA$4+1)),OFFSET(Escalation!$K$24,($Y84-1)*(Escalation!$I$22+1)+CD$4-SSSModel!$C$3+1,MAX(0,CD$4-$DZ84-$CA$4+1),1,MIN($DZ84,CD$4-$CA$4+1))),
     IF(SSSModel!$C$4="PV",AF84*$EA84*(1+SSSModel!$C$2),
     IF(SSSModel!$C$4="FCR",$EC84*SUM(OFFSET($AC84,0,MAX(CD$4-$AC$4-$DZ84+1,0),1,MIN($DZ84,CD$4-$AC$4+1))),0)))),
SUM($AC84:$BZ84)*
     IF(SSSModel!$C$4="RR",OFFSET(Profiles!$K$2,$Z84,MAX(Profiles!$C$2,AF$4-$W84)),
     IF(SSSModel!$C$4="ECC",$EA84*$EB84*IF(MAX(Escalation!$C$2,AF$4-$W84)&gt;$DZ84-1,0,OFFSET(Escalation!$K$2,$Y84,MAX(Escalation!$C$2,AF$4-$W84))),
     IF(SSSModel!$C$4="PV",IF(CD$4=$W84,$EA84*(1+SSSModel!$C$2),0),
     IF(SSSModel!$C$4="FCR",IF(AND(CD$4&gt;=$W84,OFFSET(Profiles!$K$2,$Z84,MAX(Profiles!$C$2,AF$4-$W84))&gt;0),$EC84,0),0))))))</f>
        <v>0</v>
      </c>
      <c r="CE84" s="135">
        <f ca="1">IF(OR($Z84=0,SSSModel!$C$4="CF"),AG84,
IF(LEFT($V84,3)="ON_",
     IF(SSSModel!$C$4="RR",SUMPRODUCT(OFFSET($AC84,0,0,1,$CB$2),OFFSET(Profiles!$K$28,($Z84-1)*(Profiles!$I$26+1)+CE$4-SSSModel!$C$3+1,0,1,$CB$2)),
     IF(SSSModel!$C$4="ECC",$EA84*$EB84*SUMPRODUCT(OFFSET($AC84,0,MAX(0,CE$4-$DZ84-$CA$4+1),1,MIN($DZ84,CE$4-$CA$4+1)),OFFSET(Escalation!$K$24,($Y84-1)*(Escalation!$I$22+1)+CE$4-SSSModel!$C$3+1,MAX(0,CE$4-$DZ84-$CA$4+1),1,MIN($DZ84,CE$4-$CA$4+1))),
     IF(SSSModel!$C$4="PV",AG84*$EA84*(1+SSSModel!$C$2),
     IF(SSSModel!$C$4="FCR",$EC84*SUM(OFFSET($AC84,0,MAX(CE$4-$AC$4-$DZ84+1,0),1,MIN($DZ84,CE$4-$AC$4+1))),0)))),
SUM($AC84:$BZ84)*
     IF(SSSModel!$C$4="RR",OFFSET(Profiles!$K$2,$Z84,MAX(Profiles!$C$2,AG$4-$W84)),
     IF(SSSModel!$C$4="ECC",$EA84*$EB84*IF(MAX(Escalation!$C$2,AG$4-$W84)&gt;$DZ84-1,0,OFFSET(Escalation!$K$2,$Y84,MAX(Escalation!$C$2,AG$4-$W84))),
     IF(SSSModel!$C$4="PV",IF(CE$4=$W84,$EA84*(1+SSSModel!$C$2),0),
     IF(SSSModel!$C$4="FCR",IF(AND(CE$4&gt;=$W84,OFFSET(Profiles!$K$2,$Z84,MAX(Profiles!$C$2,AG$4-$W84))&gt;0),$EC84,0),0))))))</f>
        <v>0</v>
      </c>
      <c r="CF84" s="135">
        <f ca="1">IF(OR($Z84=0,SSSModel!$C$4="CF"),AH84,
IF(LEFT($V84,3)="ON_",
     IF(SSSModel!$C$4="RR",SUMPRODUCT(OFFSET($AC84,0,0,1,$CB$2),OFFSET(Profiles!$K$28,($Z84-1)*(Profiles!$I$26+1)+CF$4-SSSModel!$C$3+1,0,1,$CB$2)),
     IF(SSSModel!$C$4="ECC",$EA84*$EB84*SUMPRODUCT(OFFSET($AC84,0,MAX(0,CF$4-$DZ84-$CA$4+1),1,MIN($DZ84,CF$4-$CA$4+1)),OFFSET(Escalation!$K$24,($Y84-1)*(Escalation!$I$22+1)+CF$4-SSSModel!$C$3+1,MAX(0,CF$4-$DZ84-$CA$4+1),1,MIN($DZ84,CF$4-$CA$4+1))),
     IF(SSSModel!$C$4="PV",AH84*$EA84*(1+SSSModel!$C$2),
     IF(SSSModel!$C$4="FCR",$EC84*SUM(OFFSET($AC84,0,MAX(CF$4-$AC$4-$DZ84+1,0),1,MIN($DZ84,CF$4-$AC$4+1))),0)))),
SUM($AC84:$BZ84)*
     IF(SSSModel!$C$4="RR",OFFSET(Profiles!$K$2,$Z84,MAX(Profiles!$C$2,AH$4-$W84)),
     IF(SSSModel!$C$4="ECC",$EA84*$EB84*IF(MAX(Escalation!$C$2,AH$4-$W84)&gt;$DZ84-1,0,OFFSET(Escalation!$K$2,$Y84,MAX(Escalation!$C$2,AH$4-$W84))),
     IF(SSSModel!$C$4="PV",IF(CF$4=$W84,$EA84*(1+SSSModel!$C$2),0),
     IF(SSSModel!$C$4="FCR",IF(AND(CF$4&gt;=$W84,OFFSET(Profiles!$K$2,$Z84,MAX(Profiles!$C$2,AH$4-$W84))&gt;0),$EC84,0),0))))))</f>
        <v>0</v>
      </c>
      <c r="CG84" s="135">
        <f ca="1">IF(OR($Z84=0,SSSModel!$C$4="CF"),AI84,
IF(LEFT($V84,3)="ON_",
     IF(SSSModel!$C$4="RR",SUMPRODUCT(OFFSET($AC84,0,0,1,$CB$2),OFFSET(Profiles!$K$28,($Z84-1)*(Profiles!$I$26+1)+CG$4-SSSModel!$C$3+1,0,1,$CB$2)),
     IF(SSSModel!$C$4="ECC",$EA84*$EB84*SUMPRODUCT(OFFSET($AC84,0,MAX(0,CG$4-$DZ84-$CA$4+1),1,MIN($DZ84,CG$4-$CA$4+1)),OFFSET(Escalation!$K$24,($Y84-1)*(Escalation!$I$22+1)+CG$4-SSSModel!$C$3+1,MAX(0,CG$4-$DZ84-$CA$4+1),1,MIN($DZ84,CG$4-$CA$4+1))),
     IF(SSSModel!$C$4="PV",AI84*$EA84*(1+SSSModel!$C$2),
     IF(SSSModel!$C$4="FCR",$EC84*SUM(OFFSET($AC84,0,MAX(CG$4-$AC$4-$DZ84+1,0),1,MIN($DZ84,CG$4-$AC$4+1))),0)))),
SUM($AC84:$BZ84)*
     IF(SSSModel!$C$4="RR",OFFSET(Profiles!$K$2,$Z84,MAX(Profiles!$C$2,AI$4-$W84)),
     IF(SSSModel!$C$4="ECC",$EA84*$EB84*IF(MAX(Escalation!$C$2,AI$4-$W84)&gt;$DZ84-1,0,OFFSET(Escalation!$K$2,$Y84,MAX(Escalation!$C$2,AI$4-$W84))),
     IF(SSSModel!$C$4="PV",IF(CG$4=$W84,$EA84*(1+SSSModel!$C$2),0),
     IF(SSSModel!$C$4="FCR",IF(AND(CG$4&gt;=$W84,OFFSET(Profiles!$K$2,$Z84,MAX(Profiles!$C$2,AI$4-$W84))&gt;0),$EC84,0),0))))))</f>
        <v>0</v>
      </c>
      <c r="CH84" s="135">
        <f ca="1">IF(OR($Z84=0,SSSModel!$C$4="CF"),AJ84,
IF(LEFT($V84,3)="ON_",
     IF(SSSModel!$C$4="RR",SUMPRODUCT(OFFSET($AC84,0,0,1,$CB$2),OFFSET(Profiles!$K$28,($Z84-1)*(Profiles!$I$26+1)+CH$4-SSSModel!$C$3+1,0,1,$CB$2)),
     IF(SSSModel!$C$4="ECC",$EA84*$EB84*SUMPRODUCT(OFFSET($AC84,0,MAX(0,CH$4-$DZ84-$CA$4+1),1,MIN($DZ84,CH$4-$CA$4+1)),OFFSET(Escalation!$K$24,($Y84-1)*(Escalation!$I$22+1)+CH$4-SSSModel!$C$3+1,MAX(0,CH$4-$DZ84-$CA$4+1),1,MIN($DZ84,CH$4-$CA$4+1))),
     IF(SSSModel!$C$4="PV",AJ84*$EA84*(1+SSSModel!$C$2),
     IF(SSSModel!$C$4="FCR",$EC84*SUM(OFFSET($AC84,0,MAX(CH$4-$AC$4-$DZ84+1,0),1,MIN($DZ84,CH$4-$AC$4+1))),0)))),
SUM($AC84:$BZ84)*
     IF(SSSModel!$C$4="RR",OFFSET(Profiles!$K$2,$Z84,MAX(Profiles!$C$2,AJ$4-$W84)),
     IF(SSSModel!$C$4="ECC",$EA84*$EB84*IF(MAX(Escalation!$C$2,AJ$4-$W84)&gt;$DZ84-1,0,OFFSET(Escalation!$K$2,$Y84,MAX(Escalation!$C$2,AJ$4-$W84))),
     IF(SSSModel!$C$4="PV",IF(CH$4=$W84,$EA84*(1+SSSModel!$C$2),0),
     IF(SSSModel!$C$4="FCR",IF(AND(CH$4&gt;=$W84,OFFSET(Profiles!$K$2,$Z84,MAX(Profiles!$C$2,AJ$4-$W84))&gt;0),$EC84,0),0))))))</f>
        <v>0</v>
      </c>
      <c r="CI84" s="135">
        <f ca="1">IF(OR($Z84=0,SSSModel!$C$4="CF"),AK84,
IF(LEFT($V84,3)="ON_",
     IF(SSSModel!$C$4="RR",SUMPRODUCT(OFFSET($AC84,0,0,1,$CB$2),OFFSET(Profiles!$K$28,($Z84-1)*(Profiles!$I$26+1)+CI$4-SSSModel!$C$3+1,0,1,$CB$2)),
     IF(SSSModel!$C$4="ECC",$EA84*$EB84*SUMPRODUCT(OFFSET($AC84,0,MAX(0,CI$4-$DZ84-$CA$4+1),1,MIN($DZ84,CI$4-$CA$4+1)),OFFSET(Escalation!$K$24,($Y84-1)*(Escalation!$I$22+1)+CI$4-SSSModel!$C$3+1,MAX(0,CI$4-$DZ84-$CA$4+1),1,MIN($DZ84,CI$4-$CA$4+1))),
     IF(SSSModel!$C$4="PV",AK84*$EA84*(1+SSSModel!$C$2),
     IF(SSSModel!$C$4="FCR",$EC84*SUM(OFFSET($AC84,0,MAX(CI$4-$AC$4-$DZ84+1,0),1,MIN($DZ84,CI$4-$AC$4+1))),0)))),
SUM($AC84:$BZ84)*
     IF(SSSModel!$C$4="RR",OFFSET(Profiles!$K$2,$Z84,MAX(Profiles!$C$2,AK$4-$W84)),
     IF(SSSModel!$C$4="ECC",$EA84*$EB84*IF(MAX(Escalation!$C$2,AK$4-$W84)&gt;$DZ84-1,0,OFFSET(Escalation!$K$2,$Y84,MAX(Escalation!$C$2,AK$4-$W84))),
     IF(SSSModel!$C$4="PV",IF(CI$4=$W84,$EA84*(1+SSSModel!$C$2),0),
     IF(SSSModel!$C$4="FCR",IF(AND(CI$4&gt;=$W84,OFFSET(Profiles!$K$2,$Z84,MAX(Profiles!$C$2,AK$4-$W84))&gt;0),$EC84,0),0))))))</f>
        <v>0</v>
      </c>
      <c r="CJ84" s="135">
        <f ca="1">IF(OR($Z84=0,SSSModel!$C$4="CF"),AL84,
IF(LEFT($V84,3)="ON_",
     IF(SSSModel!$C$4="RR",SUMPRODUCT(OFFSET($AC84,0,0,1,$CB$2),OFFSET(Profiles!$K$28,($Z84-1)*(Profiles!$I$26+1)+CJ$4-SSSModel!$C$3+1,0,1,$CB$2)),
     IF(SSSModel!$C$4="ECC",$EA84*$EB84*SUMPRODUCT(OFFSET($AC84,0,MAX(0,CJ$4-$DZ84-$CA$4+1),1,MIN($DZ84,CJ$4-$CA$4+1)),OFFSET(Escalation!$K$24,($Y84-1)*(Escalation!$I$22+1)+CJ$4-SSSModel!$C$3+1,MAX(0,CJ$4-$DZ84-$CA$4+1),1,MIN($DZ84,CJ$4-$CA$4+1))),
     IF(SSSModel!$C$4="PV",AL84*$EA84*(1+SSSModel!$C$2),
     IF(SSSModel!$C$4="FCR",$EC84*SUM(OFFSET($AC84,0,MAX(CJ$4-$AC$4-$DZ84+1,0),1,MIN($DZ84,CJ$4-$AC$4+1))),0)))),
SUM($AC84:$BZ84)*
     IF(SSSModel!$C$4="RR",OFFSET(Profiles!$K$2,$Z84,MAX(Profiles!$C$2,AL$4-$W84)),
     IF(SSSModel!$C$4="ECC",$EA84*$EB84*IF(MAX(Escalation!$C$2,AL$4-$W84)&gt;$DZ84-1,0,OFFSET(Escalation!$K$2,$Y84,MAX(Escalation!$C$2,AL$4-$W84))),
     IF(SSSModel!$C$4="PV",IF(CJ$4=$W84,$EA84*(1+SSSModel!$C$2),0),
     IF(SSSModel!$C$4="FCR",IF(AND(CJ$4&gt;=$W84,OFFSET(Profiles!$K$2,$Z84,MAX(Profiles!$C$2,AL$4-$W84))&gt;0),$EC84,0),0))))))</f>
        <v>0</v>
      </c>
      <c r="CK84" s="135">
        <f ca="1">IF(OR($Z84=0,SSSModel!$C$4="CF"),AM84,
IF(LEFT($V84,3)="ON_",
     IF(SSSModel!$C$4="RR",SUMPRODUCT(OFFSET($AC84,0,0,1,$CB$2),OFFSET(Profiles!$K$28,($Z84-1)*(Profiles!$I$26+1)+CK$4-SSSModel!$C$3+1,0,1,$CB$2)),
     IF(SSSModel!$C$4="ECC",$EA84*$EB84*SUMPRODUCT(OFFSET($AC84,0,MAX(0,CK$4-$DZ84-$CA$4+1),1,MIN($DZ84,CK$4-$CA$4+1)),OFFSET(Escalation!$K$24,($Y84-1)*(Escalation!$I$22+1)+CK$4-SSSModel!$C$3+1,MAX(0,CK$4-$DZ84-$CA$4+1),1,MIN($DZ84,CK$4-$CA$4+1))),
     IF(SSSModel!$C$4="PV",AM84*$EA84*(1+SSSModel!$C$2),
     IF(SSSModel!$C$4="FCR",$EC84*SUM(OFFSET($AC84,0,MAX(CK$4-$AC$4-$DZ84+1,0),1,MIN($DZ84,CK$4-$AC$4+1))),0)))),
SUM($AC84:$BZ84)*
     IF(SSSModel!$C$4="RR",OFFSET(Profiles!$K$2,$Z84,MAX(Profiles!$C$2,AM$4-$W84)),
     IF(SSSModel!$C$4="ECC",$EA84*$EB84*IF(MAX(Escalation!$C$2,AM$4-$W84)&gt;$DZ84-1,0,OFFSET(Escalation!$K$2,$Y84,MAX(Escalation!$C$2,AM$4-$W84))),
     IF(SSSModel!$C$4="PV",IF(CK$4=$W84,$EA84*(1+SSSModel!$C$2),0),
     IF(SSSModel!$C$4="FCR",IF(AND(CK$4&gt;=$W84,OFFSET(Profiles!$K$2,$Z84,MAX(Profiles!$C$2,AM$4-$W84))&gt;0),$EC84,0),0))))))</f>
        <v>0</v>
      </c>
      <c r="CL84" s="135">
        <f ca="1">IF(OR($Z84=0,SSSModel!$C$4="CF"),AN84,
IF(LEFT($V84,3)="ON_",
     IF(SSSModel!$C$4="RR",SUMPRODUCT(OFFSET($AC84,0,0,1,$CB$2),OFFSET(Profiles!$K$28,($Z84-1)*(Profiles!$I$26+1)+CL$4-SSSModel!$C$3+1,0,1,$CB$2)),
     IF(SSSModel!$C$4="ECC",$EA84*$EB84*SUMPRODUCT(OFFSET($AC84,0,MAX(0,CL$4-$DZ84-$CA$4+1),1,MIN($DZ84,CL$4-$CA$4+1)),OFFSET(Escalation!$K$24,($Y84-1)*(Escalation!$I$22+1)+CL$4-SSSModel!$C$3+1,MAX(0,CL$4-$DZ84-$CA$4+1),1,MIN($DZ84,CL$4-$CA$4+1))),
     IF(SSSModel!$C$4="PV",AN84*$EA84*(1+SSSModel!$C$2),
     IF(SSSModel!$C$4="FCR",$EC84*SUM(OFFSET($AC84,0,MAX(CL$4-$AC$4-$DZ84+1,0),1,MIN($DZ84,CL$4-$AC$4+1))),0)))),
SUM($AC84:$BZ84)*
     IF(SSSModel!$C$4="RR",OFFSET(Profiles!$K$2,$Z84,MAX(Profiles!$C$2,AN$4-$W84)),
     IF(SSSModel!$C$4="ECC",$EA84*$EB84*IF(MAX(Escalation!$C$2,AN$4-$W84)&gt;$DZ84-1,0,OFFSET(Escalation!$K$2,$Y84,MAX(Escalation!$C$2,AN$4-$W84))),
     IF(SSSModel!$C$4="PV",IF(CL$4=$W84,$EA84*(1+SSSModel!$C$2),0),
     IF(SSSModel!$C$4="FCR",IF(AND(CL$4&gt;=$W84,OFFSET(Profiles!$K$2,$Z84,MAX(Profiles!$C$2,AN$4-$W84))&gt;0),$EC84,0),0))))))</f>
        <v>0</v>
      </c>
      <c r="CM84" s="135">
        <f ca="1">IF(OR($Z84=0,SSSModel!$C$4="CF"),AO84,
IF(LEFT($V84,3)="ON_",
     IF(SSSModel!$C$4="RR",SUMPRODUCT(OFFSET($AC84,0,0,1,$CB$2),OFFSET(Profiles!$K$28,($Z84-1)*(Profiles!$I$26+1)+CM$4-SSSModel!$C$3+1,0,1,$CB$2)),
     IF(SSSModel!$C$4="ECC",$EA84*$EB84*SUMPRODUCT(OFFSET($AC84,0,MAX(0,CM$4-$DZ84-$CA$4+1),1,MIN($DZ84,CM$4-$CA$4+1)),OFFSET(Escalation!$K$24,($Y84-1)*(Escalation!$I$22+1)+CM$4-SSSModel!$C$3+1,MAX(0,CM$4-$DZ84-$CA$4+1),1,MIN($DZ84,CM$4-$CA$4+1))),
     IF(SSSModel!$C$4="PV",AO84*$EA84*(1+SSSModel!$C$2),
     IF(SSSModel!$C$4="FCR",$EC84*SUM(OFFSET($AC84,0,MAX(CM$4-$AC$4-$DZ84+1,0),1,MIN($DZ84,CM$4-$AC$4+1))),0)))),
SUM($AC84:$BZ84)*
     IF(SSSModel!$C$4="RR",OFFSET(Profiles!$K$2,$Z84,MAX(Profiles!$C$2,AO$4-$W84)),
     IF(SSSModel!$C$4="ECC",$EA84*$EB84*IF(MAX(Escalation!$C$2,AO$4-$W84)&gt;$DZ84-1,0,OFFSET(Escalation!$K$2,$Y84,MAX(Escalation!$C$2,AO$4-$W84))),
     IF(SSSModel!$C$4="PV",IF(CM$4=$W84,$EA84*(1+SSSModel!$C$2),0),
     IF(SSSModel!$C$4="FCR",IF(AND(CM$4&gt;=$W84,OFFSET(Profiles!$K$2,$Z84,MAX(Profiles!$C$2,AO$4-$W84))&gt;0),$EC84,0),0))))))</f>
        <v>0</v>
      </c>
      <c r="CN84" s="135">
        <f ca="1">IF(OR($Z84=0,SSSModel!$C$4="CF"),AP84,
IF(LEFT($V84,3)="ON_",
     IF(SSSModel!$C$4="RR",SUMPRODUCT(OFFSET($AC84,0,0,1,$CB$2),OFFSET(Profiles!$K$28,($Z84-1)*(Profiles!$I$26+1)+CN$4-SSSModel!$C$3+1,0,1,$CB$2)),
     IF(SSSModel!$C$4="ECC",$EA84*$EB84*SUMPRODUCT(OFFSET($AC84,0,MAX(0,CN$4-$DZ84-$CA$4+1),1,MIN($DZ84,CN$4-$CA$4+1)),OFFSET(Escalation!$K$24,($Y84-1)*(Escalation!$I$22+1)+CN$4-SSSModel!$C$3+1,MAX(0,CN$4-$DZ84-$CA$4+1),1,MIN($DZ84,CN$4-$CA$4+1))),
     IF(SSSModel!$C$4="PV",AP84*$EA84*(1+SSSModel!$C$2),
     IF(SSSModel!$C$4="FCR",$EC84*SUM(OFFSET($AC84,0,MAX(CN$4-$AC$4-$DZ84+1,0),1,MIN($DZ84,CN$4-$AC$4+1))),0)))),
SUM($AC84:$BZ84)*
     IF(SSSModel!$C$4="RR",OFFSET(Profiles!$K$2,$Z84,MAX(Profiles!$C$2,AP$4-$W84)),
     IF(SSSModel!$C$4="ECC",$EA84*$EB84*IF(MAX(Escalation!$C$2,AP$4-$W84)&gt;$DZ84-1,0,OFFSET(Escalation!$K$2,$Y84,MAX(Escalation!$C$2,AP$4-$W84))),
     IF(SSSModel!$C$4="PV",IF(CN$4=$W84,$EA84*(1+SSSModel!$C$2),0),
     IF(SSSModel!$C$4="FCR",IF(AND(CN$4&gt;=$W84,OFFSET(Profiles!$K$2,$Z84,MAX(Profiles!$C$2,AP$4-$W84))&gt;0),$EC84,0),0))))))</f>
        <v>0</v>
      </c>
      <c r="CO84" s="135">
        <f ca="1">IF(OR($Z84=0,SSSModel!$C$4="CF"),AQ84,
IF(LEFT($V84,3)="ON_",
     IF(SSSModel!$C$4="RR",SUMPRODUCT(OFFSET($AC84,0,0,1,$CB$2),OFFSET(Profiles!$K$28,($Z84-1)*(Profiles!$I$26+1)+CO$4-SSSModel!$C$3+1,0,1,$CB$2)),
     IF(SSSModel!$C$4="ECC",$EA84*$EB84*SUMPRODUCT(OFFSET($AC84,0,MAX(0,CO$4-$DZ84-$CA$4+1),1,MIN($DZ84,CO$4-$CA$4+1)),OFFSET(Escalation!$K$24,($Y84-1)*(Escalation!$I$22+1)+CO$4-SSSModel!$C$3+1,MAX(0,CO$4-$DZ84-$CA$4+1),1,MIN($DZ84,CO$4-$CA$4+1))),
     IF(SSSModel!$C$4="PV",AQ84*$EA84*(1+SSSModel!$C$2),
     IF(SSSModel!$C$4="FCR",$EC84*SUM(OFFSET($AC84,0,MAX(CO$4-$AC$4-$DZ84+1,0),1,MIN($DZ84,CO$4-$AC$4+1))),0)))),
SUM($AC84:$BZ84)*
     IF(SSSModel!$C$4="RR",OFFSET(Profiles!$K$2,$Z84,MAX(Profiles!$C$2,AQ$4-$W84)),
     IF(SSSModel!$C$4="ECC",$EA84*$EB84*IF(MAX(Escalation!$C$2,AQ$4-$W84)&gt;$DZ84-1,0,OFFSET(Escalation!$K$2,$Y84,MAX(Escalation!$C$2,AQ$4-$W84))),
     IF(SSSModel!$C$4="PV",IF(CO$4=$W84,$EA84*(1+SSSModel!$C$2),0),
     IF(SSSModel!$C$4="FCR",IF(AND(CO$4&gt;=$W84,OFFSET(Profiles!$K$2,$Z84,MAX(Profiles!$C$2,AQ$4-$W84))&gt;0),$EC84,0),0))))))</f>
        <v>0</v>
      </c>
      <c r="CP84" s="135">
        <f ca="1">IF(OR($Z84=0,SSSModel!$C$4="CF"),AR84,
IF(LEFT($V84,3)="ON_",
     IF(SSSModel!$C$4="RR",SUMPRODUCT(OFFSET($AC84,0,0,1,$CB$2),OFFSET(Profiles!$K$28,($Z84-1)*(Profiles!$I$26+1)+CP$4-SSSModel!$C$3+1,0,1,$CB$2)),
     IF(SSSModel!$C$4="ECC",$EA84*$EB84*SUMPRODUCT(OFFSET($AC84,0,MAX(0,CP$4-$DZ84-$CA$4+1),1,MIN($DZ84,CP$4-$CA$4+1)),OFFSET(Escalation!$K$24,($Y84-1)*(Escalation!$I$22+1)+CP$4-SSSModel!$C$3+1,MAX(0,CP$4-$DZ84-$CA$4+1),1,MIN($DZ84,CP$4-$CA$4+1))),
     IF(SSSModel!$C$4="PV",AR84*$EA84*(1+SSSModel!$C$2),
     IF(SSSModel!$C$4="FCR",$EC84*SUM(OFFSET($AC84,0,MAX(CP$4-$AC$4-$DZ84+1,0),1,MIN($DZ84,CP$4-$AC$4+1))),0)))),
SUM($AC84:$BZ84)*
     IF(SSSModel!$C$4="RR",OFFSET(Profiles!$K$2,$Z84,MAX(Profiles!$C$2,AR$4-$W84)),
     IF(SSSModel!$C$4="ECC",$EA84*$EB84*IF(MAX(Escalation!$C$2,AR$4-$W84)&gt;$DZ84-1,0,OFFSET(Escalation!$K$2,$Y84,MAX(Escalation!$C$2,AR$4-$W84))),
     IF(SSSModel!$C$4="PV",IF(CP$4=$W84,$EA84*(1+SSSModel!$C$2),0),
     IF(SSSModel!$C$4="FCR",IF(AND(CP$4&gt;=$W84,OFFSET(Profiles!$K$2,$Z84,MAX(Profiles!$C$2,AR$4-$W84))&gt;0),$EC84,0),0))))))</f>
        <v>0</v>
      </c>
      <c r="CQ84" s="135">
        <f ca="1">IF(OR($Z84=0,SSSModel!$C$4="CF"),AS84,
IF(LEFT($V84,3)="ON_",
     IF(SSSModel!$C$4="RR",SUMPRODUCT(OFFSET($AC84,0,0,1,$CB$2),OFFSET(Profiles!$K$28,($Z84-1)*(Profiles!$I$26+1)+CQ$4-SSSModel!$C$3+1,0,1,$CB$2)),
     IF(SSSModel!$C$4="ECC",$EA84*$EB84*SUMPRODUCT(OFFSET($AC84,0,MAX(0,CQ$4-$DZ84-$CA$4+1),1,MIN($DZ84,CQ$4-$CA$4+1)),OFFSET(Escalation!$K$24,($Y84-1)*(Escalation!$I$22+1)+CQ$4-SSSModel!$C$3+1,MAX(0,CQ$4-$DZ84-$CA$4+1),1,MIN($DZ84,CQ$4-$CA$4+1))),
     IF(SSSModel!$C$4="PV",AS84*$EA84*(1+SSSModel!$C$2),
     IF(SSSModel!$C$4="FCR",$EC84*SUM(OFFSET($AC84,0,MAX(CQ$4-$AC$4-$DZ84+1,0),1,MIN($DZ84,CQ$4-$AC$4+1))),0)))),
SUM($AC84:$BZ84)*
     IF(SSSModel!$C$4="RR",OFFSET(Profiles!$K$2,$Z84,MAX(Profiles!$C$2,AS$4-$W84)),
     IF(SSSModel!$C$4="ECC",$EA84*$EB84*IF(MAX(Escalation!$C$2,AS$4-$W84)&gt;$DZ84-1,0,OFFSET(Escalation!$K$2,$Y84,MAX(Escalation!$C$2,AS$4-$W84))),
     IF(SSSModel!$C$4="PV",IF(CQ$4=$W84,$EA84*(1+SSSModel!$C$2),0),
     IF(SSSModel!$C$4="FCR",IF(AND(CQ$4&gt;=$W84,OFFSET(Profiles!$K$2,$Z84,MAX(Profiles!$C$2,AS$4-$W84))&gt;0),$EC84,0),0))))))</f>
        <v>0</v>
      </c>
      <c r="CR84" s="135">
        <f ca="1">IF(OR($Z84=0,SSSModel!$C$4="CF"),AT84,
IF(LEFT($V84,3)="ON_",
     IF(SSSModel!$C$4="RR",SUMPRODUCT(OFFSET($AC84,0,0,1,$CB$2),OFFSET(Profiles!$K$28,($Z84-1)*(Profiles!$I$26+1)+CR$4-SSSModel!$C$3+1,0,1,$CB$2)),
     IF(SSSModel!$C$4="ECC",$EA84*$EB84*SUMPRODUCT(OFFSET($AC84,0,MAX(0,CR$4-$DZ84-$CA$4+1),1,MIN($DZ84,CR$4-$CA$4+1)),OFFSET(Escalation!$K$24,($Y84-1)*(Escalation!$I$22+1)+CR$4-SSSModel!$C$3+1,MAX(0,CR$4-$DZ84-$CA$4+1),1,MIN($DZ84,CR$4-$CA$4+1))),
     IF(SSSModel!$C$4="PV",AT84*$EA84*(1+SSSModel!$C$2),
     IF(SSSModel!$C$4="FCR",$EC84*SUM(OFFSET($AC84,0,MAX(CR$4-$AC$4-$DZ84+1,0),1,MIN($DZ84,CR$4-$AC$4+1))),0)))),
SUM($AC84:$BZ84)*
     IF(SSSModel!$C$4="RR",OFFSET(Profiles!$K$2,$Z84,MAX(Profiles!$C$2,AT$4-$W84)),
     IF(SSSModel!$C$4="ECC",$EA84*$EB84*IF(MAX(Escalation!$C$2,AT$4-$W84)&gt;$DZ84-1,0,OFFSET(Escalation!$K$2,$Y84,MAX(Escalation!$C$2,AT$4-$W84))),
     IF(SSSModel!$C$4="PV",IF(CR$4=$W84,$EA84*(1+SSSModel!$C$2),0),
     IF(SSSModel!$C$4="FCR",IF(AND(CR$4&gt;=$W84,OFFSET(Profiles!$K$2,$Z84,MAX(Profiles!$C$2,AT$4-$W84))&gt;0),$EC84,0),0))))))</f>
        <v>0</v>
      </c>
      <c r="CS84" s="135">
        <f ca="1">IF(OR($Z84=0,SSSModel!$C$4="CF"),AU84,
IF(LEFT($V84,3)="ON_",
     IF(SSSModel!$C$4="RR",SUMPRODUCT(OFFSET($AC84,0,0,1,$CB$2),OFFSET(Profiles!$K$28,($Z84-1)*(Profiles!$I$26+1)+CS$4-SSSModel!$C$3+1,0,1,$CB$2)),
     IF(SSSModel!$C$4="ECC",$EA84*$EB84*SUMPRODUCT(OFFSET($AC84,0,MAX(0,CS$4-$DZ84-$CA$4+1),1,MIN($DZ84,CS$4-$CA$4+1)),OFFSET(Escalation!$K$24,($Y84-1)*(Escalation!$I$22+1)+CS$4-SSSModel!$C$3+1,MAX(0,CS$4-$DZ84-$CA$4+1),1,MIN($DZ84,CS$4-$CA$4+1))),
     IF(SSSModel!$C$4="PV",AU84*$EA84*(1+SSSModel!$C$2),
     IF(SSSModel!$C$4="FCR",$EC84*SUM(OFFSET($AC84,0,MAX(CS$4-$AC$4-$DZ84+1,0),1,MIN($DZ84,CS$4-$AC$4+1))),0)))),
SUM($AC84:$BZ84)*
     IF(SSSModel!$C$4="RR",OFFSET(Profiles!$K$2,$Z84,MAX(Profiles!$C$2,AU$4-$W84)),
     IF(SSSModel!$C$4="ECC",$EA84*$EB84*IF(MAX(Escalation!$C$2,AU$4-$W84)&gt;$DZ84-1,0,OFFSET(Escalation!$K$2,$Y84,MAX(Escalation!$C$2,AU$4-$W84))),
     IF(SSSModel!$C$4="PV",IF(CS$4=$W84,$EA84*(1+SSSModel!$C$2),0),
     IF(SSSModel!$C$4="FCR",IF(AND(CS$4&gt;=$W84,OFFSET(Profiles!$K$2,$Z84,MAX(Profiles!$C$2,AU$4-$W84))&gt;0),$EC84,0),0))))))</f>
        <v>0</v>
      </c>
      <c r="CT84" s="135">
        <f ca="1">IF(OR($Z84=0,SSSModel!$C$4="CF"),AV84,
IF(LEFT($V84,3)="ON_",
     IF(SSSModel!$C$4="RR",SUMPRODUCT(OFFSET($AC84,0,0,1,$CB$2),OFFSET(Profiles!$K$28,($Z84-1)*(Profiles!$I$26+1)+CT$4-SSSModel!$C$3+1,0,1,$CB$2)),
     IF(SSSModel!$C$4="ECC",$EA84*$EB84*SUMPRODUCT(OFFSET($AC84,0,MAX(0,CT$4-$DZ84-$CA$4+1),1,MIN($DZ84,CT$4-$CA$4+1)),OFFSET(Escalation!$K$24,($Y84-1)*(Escalation!$I$22+1)+CT$4-SSSModel!$C$3+1,MAX(0,CT$4-$DZ84-$CA$4+1),1,MIN($DZ84,CT$4-$CA$4+1))),
     IF(SSSModel!$C$4="PV",AV84*$EA84*(1+SSSModel!$C$2),
     IF(SSSModel!$C$4="FCR",$EC84*SUM(OFFSET($AC84,0,MAX(CT$4-$AC$4-$DZ84+1,0),1,MIN($DZ84,CT$4-$AC$4+1))),0)))),
SUM($AC84:$BZ84)*
     IF(SSSModel!$C$4="RR",OFFSET(Profiles!$K$2,$Z84,MAX(Profiles!$C$2,AV$4-$W84)),
     IF(SSSModel!$C$4="ECC",$EA84*$EB84*IF(MAX(Escalation!$C$2,AV$4-$W84)&gt;$DZ84-1,0,OFFSET(Escalation!$K$2,$Y84,MAX(Escalation!$C$2,AV$4-$W84))),
     IF(SSSModel!$C$4="PV",IF(CT$4=$W84,$EA84*(1+SSSModel!$C$2),0),
     IF(SSSModel!$C$4="FCR",IF(AND(CT$4&gt;=$W84,OFFSET(Profiles!$K$2,$Z84,MAX(Profiles!$C$2,AV$4-$W84))&gt;0),$EC84,0),0))))))</f>
        <v>0</v>
      </c>
      <c r="CU84" s="135">
        <f ca="1">IF(OR($Z84=0,SSSModel!$C$4="CF"),AW84,
IF(LEFT($V84,3)="ON_",
     IF(SSSModel!$C$4="RR",SUMPRODUCT(OFFSET($AC84,0,0,1,$CB$2),OFFSET(Profiles!$K$28,($Z84-1)*(Profiles!$I$26+1)+CU$4-SSSModel!$C$3+1,0,1,$CB$2)),
     IF(SSSModel!$C$4="ECC",$EA84*$EB84*SUMPRODUCT(OFFSET($AC84,0,MAX(0,CU$4-$DZ84-$CA$4+1),1,MIN($DZ84,CU$4-$CA$4+1)),OFFSET(Escalation!$K$24,($Y84-1)*(Escalation!$I$22+1)+CU$4-SSSModel!$C$3+1,MAX(0,CU$4-$DZ84-$CA$4+1),1,MIN($DZ84,CU$4-$CA$4+1))),
     IF(SSSModel!$C$4="PV",AW84*$EA84*(1+SSSModel!$C$2),
     IF(SSSModel!$C$4="FCR",$EC84*SUM(OFFSET($AC84,0,MAX(CU$4-$AC$4-$DZ84+1,0),1,MIN($DZ84,CU$4-$AC$4+1))),0)))),
SUM($AC84:$BZ84)*
     IF(SSSModel!$C$4="RR",OFFSET(Profiles!$K$2,$Z84,MAX(Profiles!$C$2,AW$4-$W84)),
     IF(SSSModel!$C$4="ECC",$EA84*$EB84*IF(MAX(Escalation!$C$2,AW$4-$W84)&gt;$DZ84-1,0,OFFSET(Escalation!$K$2,$Y84,MAX(Escalation!$C$2,AW$4-$W84))),
     IF(SSSModel!$C$4="PV",IF(CU$4=$W84,$EA84*(1+SSSModel!$C$2),0),
     IF(SSSModel!$C$4="FCR",IF(AND(CU$4&gt;=$W84,OFFSET(Profiles!$K$2,$Z84,MAX(Profiles!$C$2,AW$4-$W84))&gt;0),$EC84,0),0))))))</f>
        <v>0</v>
      </c>
      <c r="CV84" s="135">
        <f ca="1">IF(OR($Z84=0,SSSModel!$C$4="CF"),AX84,
IF(LEFT($V84,3)="ON_",
     IF(SSSModel!$C$4="RR",SUMPRODUCT(OFFSET($AC84,0,0,1,$CB$2),OFFSET(Profiles!$K$28,($Z84-1)*(Profiles!$I$26+1)+CV$4-SSSModel!$C$3+1,0,1,$CB$2)),
     IF(SSSModel!$C$4="ECC",$EA84*$EB84*SUMPRODUCT(OFFSET($AC84,0,MAX(0,CV$4-$DZ84-$CA$4+1),1,MIN($DZ84,CV$4-$CA$4+1)),OFFSET(Escalation!$K$24,($Y84-1)*(Escalation!$I$22+1)+CV$4-SSSModel!$C$3+1,MAX(0,CV$4-$DZ84-$CA$4+1),1,MIN($DZ84,CV$4-$CA$4+1))),
     IF(SSSModel!$C$4="PV",AX84*$EA84*(1+SSSModel!$C$2),
     IF(SSSModel!$C$4="FCR",$EC84*SUM(OFFSET($AC84,0,MAX(CV$4-$AC$4-$DZ84+1,0),1,MIN($DZ84,CV$4-$AC$4+1))),0)))),
SUM($AC84:$BZ84)*
     IF(SSSModel!$C$4="RR",OFFSET(Profiles!$K$2,$Z84,MAX(Profiles!$C$2,AX$4-$W84)),
     IF(SSSModel!$C$4="ECC",$EA84*$EB84*IF(MAX(Escalation!$C$2,AX$4-$W84)&gt;$DZ84-1,0,OFFSET(Escalation!$K$2,$Y84,MAX(Escalation!$C$2,AX$4-$W84))),
     IF(SSSModel!$C$4="PV",IF(CV$4=$W84,$EA84*(1+SSSModel!$C$2),0),
     IF(SSSModel!$C$4="FCR",IF(AND(CV$4&gt;=$W84,OFFSET(Profiles!$K$2,$Z84,MAX(Profiles!$C$2,AX$4-$W84))&gt;0),$EC84,0),0))))))</f>
        <v>0</v>
      </c>
      <c r="CW84" s="135">
        <f ca="1">IF(OR($Z84=0,SSSModel!$C$4="CF"),AY84,
IF(LEFT($V84,3)="ON_",
     IF(SSSModel!$C$4="RR",SUMPRODUCT(OFFSET($AC84,0,0,1,$CB$2),OFFSET(Profiles!$K$28,($Z84-1)*(Profiles!$I$26+1)+CW$4-SSSModel!$C$3+1,0,1,$CB$2)),
     IF(SSSModel!$C$4="ECC",$EA84*$EB84*SUMPRODUCT(OFFSET($AC84,0,MAX(0,CW$4-$DZ84-$CA$4+1),1,MIN($DZ84,CW$4-$CA$4+1)),OFFSET(Escalation!$K$24,($Y84-1)*(Escalation!$I$22+1)+CW$4-SSSModel!$C$3+1,MAX(0,CW$4-$DZ84-$CA$4+1),1,MIN($DZ84,CW$4-$CA$4+1))),
     IF(SSSModel!$C$4="PV",AY84*$EA84*(1+SSSModel!$C$2),
     IF(SSSModel!$C$4="FCR",$EC84*SUM(OFFSET($AC84,0,MAX(CW$4-$AC$4-$DZ84+1,0),1,MIN($DZ84,CW$4-$AC$4+1))),0)))),
SUM($AC84:$BZ84)*
     IF(SSSModel!$C$4="RR",OFFSET(Profiles!$K$2,$Z84,MAX(Profiles!$C$2,AY$4-$W84)),
     IF(SSSModel!$C$4="ECC",$EA84*$EB84*IF(MAX(Escalation!$C$2,AY$4-$W84)&gt;$DZ84-1,0,OFFSET(Escalation!$K$2,$Y84,MAX(Escalation!$C$2,AY$4-$W84))),
     IF(SSSModel!$C$4="PV",IF(CW$4=$W84,$EA84*(1+SSSModel!$C$2),0),
     IF(SSSModel!$C$4="FCR",IF(AND(CW$4&gt;=$W84,OFFSET(Profiles!$K$2,$Z84,MAX(Profiles!$C$2,AY$4-$W84))&gt;0),$EC84,0),0))))))</f>
        <v>0</v>
      </c>
      <c r="CX84" s="135">
        <f ca="1">IF(OR($Z84=0,SSSModel!$C$4="CF"),AZ84,
IF(LEFT($V84,3)="ON_",
     IF(SSSModel!$C$4="RR",SUMPRODUCT(OFFSET($AC84,0,0,1,$CB$2),OFFSET(Profiles!$K$28,($Z84-1)*(Profiles!$I$26+1)+CX$4-SSSModel!$C$3+1,0,1,$CB$2)),
     IF(SSSModel!$C$4="ECC",$EA84*$EB84*SUMPRODUCT(OFFSET($AC84,0,MAX(0,CX$4-$DZ84-$CA$4+1),1,MIN($DZ84,CX$4-$CA$4+1)),OFFSET(Escalation!$K$24,($Y84-1)*(Escalation!$I$22+1)+CX$4-SSSModel!$C$3+1,MAX(0,CX$4-$DZ84-$CA$4+1),1,MIN($DZ84,CX$4-$CA$4+1))),
     IF(SSSModel!$C$4="PV",AZ84*$EA84*(1+SSSModel!$C$2),
     IF(SSSModel!$C$4="FCR",$EC84*SUM(OFFSET($AC84,0,MAX(CX$4-$AC$4-$DZ84+1,0),1,MIN($DZ84,CX$4-$AC$4+1))),0)))),
SUM($AC84:$BZ84)*
     IF(SSSModel!$C$4="RR",OFFSET(Profiles!$K$2,$Z84,MAX(Profiles!$C$2,AZ$4-$W84)),
     IF(SSSModel!$C$4="ECC",$EA84*$EB84*IF(MAX(Escalation!$C$2,AZ$4-$W84)&gt;$DZ84-1,0,OFFSET(Escalation!$K$2,$Y84,MAX(Escalation!$C$2,AZ$4-$W84))),
     IF(SSSModel!$C$4="PV",IF(CX$4=$W84,$EA84*(1+SSSModel!$C$2),0),
     IF(SSSModel!$C$4="FCR",IF(AND(CX$4&gt;=$W84,OFFSET(Profiles!$K$2,$Z84,MAX(Profiles!$C$2,AZ$4-$W84))&gt;0),$EC84,0),0))))))</f>
        <v>0</v>
      </c>
      <c r="CY84" s="135">
        <f ca="1">IF(OR($Z84=0,SSSModel!$C$4="CF"),BA84,
IF(LEFT($V84,3)="ON_",
     IF(SSSModel!$C$4="RR",SUMPRODUCT(OFFSET($AC84,0,0,1,$CB$2),OFFSET(Profiles!$K$28,($Z84-1)*(Profiles!$I$26+1)+CY$4-SSSModel!$C$3+1,0,1,$CB$2)),
     IF(SSSModel!$C$4="ECC",$EA84*$EB84*SUMPRODUCT(OFFSET($AC84,0,MAX(0,CY$4-$DZ84-$CA$4+1),1,MIN($DZ84,CY$4-$CA$4+1)),OFFSET(Escalation!$K$24,($Y84-1)*(Escalation!$I$22+1)+CY$4-SSSModel!$C$3+1,MAX(0,CY$4-$DZ84-$CA$4+1),1,MIN($DZ84,CY$4-$CA$4+1))),
     IF(SSSModel!$C$4="PV",BA84*$EA84*(1+SSSModel!$C$2),
     IF(SSSModel!$C$4="FCR",$EC84*SUM(OFFSET($AC84,0,MAX(CY$4-$AC$4-$DZ84+1,0),1,MIN($DZ84,CY$4-$AC$4+1))),0)))),
SUM($AC84:$BZ84)*
     IF(SSSModel!$C$4="RR",OFFSET(Profiles!$K$2,$Z84,MAX(Profiles!$C$2,BA$4-$W84)),
     IF(SSSModel!$C$4="ECC",$EA84*$EB84*IF(MAX(Escalation!$C$2,BA$4-$W84)&gt;$DZ84-1,0,OFFSET(Escalation!$K$2,$Y84,MAX(Escalation!$C$2,BA$4-$W84))),
     IF(SSSModel!$C$4="PV",IF(CY$4=$W84,$EA84*(1+SSSModel!$C$2),0),
     IF(SSSModel!$C$4="FCR",IF(AND(CY$4&gt;=$W84,OFFSET(Profiles!$K$2,$Z84,MAX(Profiles!$C$2,BA$4-$W84))&gt;0),$EC84,0),0))))))</f>
        <v>0</v>
      </c>
      <c r="CZ84" s="135">
        <f ca="1">IF(OR($Z84=0,SSSModel!$C$4="CF"),BB84,
IF(LEFT($V84,3)="ON_",
     IF(SSSModel!$C$4="RR",SUMPRODUCT(OFFSET($AC84,0,0,1,$CB$2),OFFSET(Profiles!$K$28,($Z84-1)*(Profiles!$I$26+1)+CZ$4-SSSModel!$C$3+1,0,1,$CB$2)),
     IF(SSSModel!$C$4="ECC",$EA84*$EB84*SUMPRODUCT(OFFSET($AC84,0,MAX(0,CZ$4-$DZ84-$CA$4+1),1,MIN($DZ84,CZ$4-$CA$4+1)),OFFSET(Escalation!$K$24,($Y84-1)*(Escalation!$I$22+1)+CZ$4-SSSModel!$C$3+1,MAX(0,CZ$4-$DZ84-$CA$4+1),1,MIN($DZ84,CZ$4-$CA$4+1))),
     IF(SSSModel!$C$4="PV",BB84*$EA84*(1+SSSModel!$C$2),
     IF(SSSModel!$C$4="FCR",$EC84*SUM(OFFSET($AC84,0,MAX(CZ$4-$AC$4-$DZ84+1,0),1,MIN($DZ84,CZ$4-$AC$4+1))),0)))),
SUM($AC84:$BZ84)*
     IF(SSSModel!$C$4="RR",OFFSET(Profiles!$K$2,$Z84,MAX(Profiles!$C$2,BB$4-$W84)),
     IF(SSSModel!$C$4="ECC",$EA84*$EB84*IF(MAX(Escalation!$C$2,BB$4-$W84)&gt;$DZ84-1,0,OFFSET(Escalation!$K$2,$Y84,MAX(Escalation!$C$2,BB$4-$W84))),
     IF(SSSModel!$C$4="PV",IF(CZ$4=$W84,$EA84*(1+SSSModel!$C$2),0),
     IF(SSSModel!$C$4="FCR",IF(AND(CZ$4&gt;=$W84,OFFSET(Profiles!$K$2,$Z84,MAX(Profiles!$C$2,BB$4-$W84))&gt;0),$EC84,0),0))))))</f>
        <v>0</v>
      </c>
      <c r="DA84" s="135">
        <f ca="1">IF(OR($Z84=0,SSSModel!$C$4="CF"),BC84,
IF(LEFT($V84,3)="ON_",
     IF(SSSModel!$C$4="RR",SUMPRODUCT(OFFSET($AC84,0,0,1,$CB$2),OFFSET(Profiles!$K$28,($Z84-1)*(Profiles!$I$26+1)+DA$4-SSSModel!$C$3+1,0,1,$CB$2)),
     IF(SSSModel!$C$4="ECC",$EA84*$EB84*SUMPRODUCT(OFFSET($AC84,0,MAX(0,DA$4-$DZ84-$CA$4+1),1,MIN($DZ84,DA$4-$CA$4+1)),OFFSET(Escalation!$K$24,($Y84-1)*(Escalation!$I$22+1)+DA$4-SSSModel!$C$3+1,MAX(0,DA$4-$DZ84-$CA$4+1),1,MIN($DZ84,DA$4-$CA$4+1))),
     IF(SSSModel!$C$4="PV",BC84*$EA84*(1+SSSModel!$C$2),
     IF(SSSModel!$C$4="FCR",$EC84*SUM(OFFSET($AC84,0,MAX(DA$4-$AC$4-$DZ84+1,0),1,MIN($DZ84,DA$4-$AC$4+1))),0)))),
SUM($AC84:$BZ84)*
     IF(SSSModel!$C$4="RR",OFFSET(Profiles!$K$2,$Z84,MAX(Profiles!$C$2,BC$4-$W84)),
     IF(SSSModel!$C$4="ECC",$EA84*$EB84*IF(MAX(Escalation!$C$2,BC$4-$W84)&gt;$DZ84-1,0,OFFSET(Escalation!$K$2,$Y84,MAX(Escalation!$C$2,BC$4-$W84))),
     IF(SSSModel!$C$4="PV",IF(DA$4=$W84,$EA84*(1+SSSModel!$C$2),0),
     IF(SSSModel!$C$4="FCR",IF(AND(DA$4&gt;=$W84,OFFSET(Profiles!$K$2,$Z84,MAX(Profiles!$C$2,BC$4-$W84))&gt;0),$EC84,0),0))))))</f>
        <v>0</v>
      </c>
      <c r="DB84" s="135">
        <f ca="1">IF(OR($Z84=0,SSSModel!$C$4="CF"),BD84,
IF(LEFT($V84,3)="ON_",
     IF(SSSModel!$C$4="RR",SUMPRODUCT(OFFSET($AC84,0,0,1,$CB$2),OFFSET(Profiles!$K$28,($Z84-1)*(Profiles!$I$26+1)+DB$4-SSSModel!$C$3+1,0,1,$CB$2)),
     IF(SSSModel!$C$4="ECC",$EA84*$EB84*SUMPRODUCT(OFFSET($AC84,0,MAX(0,DB$4-$DZ84-$CA$4+1),1,MIN($DZ84,DB$4-$CA$4+1)),OFFSET(Escalation!$K$24,($Y84-1)*(Escalation!$I$22+1)+DB$4-SSSModel!$C$3+1,MAX(0,DB$4-$DZ84-$CA$4+1),1,MIN($DZ84,DB$4-$CA$4+1))),
     IF(SSSModel!$C$4="PV",BD84*$EA84*(1+SSSModel!$C$2),
     IF(SSSModel!$C$4="FCR",$EC84*SUM(OFFSET($AC84,0,MAX(DB$4-$AC$4-$DZ84+1,0),1,MIN($DZ84,DB$4-$AC$4+1))),0)))),
SUM($AC84:$BZ84)*
     IF(SSSModel!$C$4="RR",OFFSET(Profiles!$K$2,$Z84,MAX(Profiles!$C$2,BD$4-$W84)),
     IF(SSSModel!$C$4="ECC",$EA84*$EB84*IF(MAX(Escalation!$C$2,BD$4-$W84)&gt;$DZ84-1,0,OFFSET(Escalation!$K$2,$Y84,MAX(Escalation!$C$2,BD$4-$W84))),
     IF(SSSModel!$C$4="PV",IF(DB$4=$W84,$EA84*(1+SSSModel!$C$2),0),
     IF(SSSModel!$C$4="FCR",IF(AND(DB$4&gt;=$W84,OFFSET(Profiles!$K$2,$Z84,MAX(Profiles!$C$2,BD$4-$W84))&gt;0),$EC84,0),0))))))</f>
        <v>0</v>
      </c>
      <c r="DC84" s="135">
        <f ca="1">IF(OR($Z84=0,SSSModel!$C$4="CF"),BE84,
IF(LEFT($V84,3)="ON_",
     IF(SSSModel!$C$4="RR",SUMPRODUCT(OFFSET($AC84,0,0,1,$CB$2),OFFSET(Profiles!$K$28,($Z84-1)*(Profiles!$I$26+1)+DC$4-SSSModel!$C$3+1,0,1,$CB$2)),
     IF(SSSModel!$C$4="ECC",$EA84*$EB84*SUMPRODUCT(OFFSET($AC84,0,MAX(0,DC$4-$DZ84-$CA$4+1),1,MIN($DZ84,DC$4-$CA$4+1)),OFFSET(Escalation!$K$24,($Y84-1)*(Escalation!$I$22+1)+DC$4-SSSModel!$C$3+1,MAX(0,DC$4-$DZ84-$CA$4+1),1,MIN($DZ84,DC$4-$CA$4+1))),
     IF(SSSModel!$C$4="PV",BE84*$EA84*(1+SSSModel!$C$2),
     IF(SSSModel!$C$4="FCR",$EC84*SUM(OFFSET($AC84,0,MAX(DC$4-$AC$4-$DZ84+1,0),1,MIN($DZ84,DC$4-$AC$4+1))),0)))),
SUM($AC84:$BZ84)*
     IF(SSSModel!$C$4="RR",OFFSET(Profiles!$K$2,$Z84,MAX(Profiles!$C$2,BE$4-$W84)),
     IF(SSSModel!$C$4="ECC",$EA84*$EB84*IF(MAX(Escalation!$C$2,BE$4-$W84)&gt;$DZ84-1,0,OFFSET(Escalation!$K$2,$Y84,MAX(Escalation!$C$2,BE$4-$W84))),
     IF(SSSModel!$C$4="PV",IF(DC$4=$W84,$EA84*(1+SSSModel!$C$2),0),
     IF(SSSModel!$C$4="FCR",IF(AND(DC$4&gt;=$W84,OFFSET(Profiles!$K$2,$Z84,MAX(Profiles!$C$2,BE$4-$W84))&gt;0),$EC84,0),0))))))</f>
        <v>0</v>
      </c>
      <c r="DD84" s="135">
        <f ca="1">IF(OR($Z84=0,SSSModel!$C$4="CF"),BF84,
IF(LEFT($V84,3)="ON_",
     IF(SSSModel!$C$4="RR",SUMPRODUCT(OFFSET($AC84,0,0,1,$CB$2),OFFSET(Profiles!$K$28,($Z84-1)*(Profiles!$I$26+1)+DD$4-SSSModel!$C$3+1,0,1,$CB$2)),
     IF(SSSModel!$C$4="ECC",$EA84*$EB84*SUMPRODUCT(OFFSET($AC84,0,MAX(0,DD$4-$DZ84-$CA$4+1),1,MIN($DZ84,DD$4-$CA$4+1)),OFFSET(Escalation!$K$24,($Y84-1)*(Escalation!$I$22+1)+DD$4-SSSModel!$C$3+1,MAX(0,DD$4-$DZ84-$CA$4+1),1,MIN($DZ84,DD$4-$CA$4+1))),
     IF(SSSModel!$C$4="PV",BF84*$EA84*(1+SSSModel!$C$2),
     IF(SSSModel!$C$4="FCR",$EC84*SUM(OFFSET($AC84,0,MAX(DD$4-$AC$4-$DZ84+1,0),1,MIN($DZ84,DD$4-$AC$4+1))),0)))),
SUM($AC84:$BZ84)*
     IF(SSSModel!$C$4="RR",OFFSET(Profiles!$K$2,$Z84,MAX(Profiles!$C$2,BF$4-$W84)),
     IF(SSSModel!$C$4="ECC",$EA84*$EB84*IF(MAX(Escalation!$C$2,BF$4-$W84)&gt;$DZ84-1,0,OFFSET(Escalation!$K$2,$Y84,MAX(Escalation!$C$2,BF$4-$W84))),
     IF(SSSModel!$C$4="PV",IF(DD$4=$W84,$EA84*(1+SSSModel!$C$2),0),
     IF(SSSModel!$C$4="FCR",IF(AND(DD$4&gt;=$W84,OFFSET(Profiles!$K$2,$Z84,MAX(Profiles!$C$2,BF$4-$W84))&gt;0),$EC84,0),0))))))</f>
        <v>0</v>
      </c>
      <c r="DE84" s="135">
        <f ca="1">IF(OR($Z84=0,SSSModel!$C$4="CF"),BG84,
IF(LEFT($V84,3)="ON_",
     IF(SSSModel!$C$4="RR",SUMPRODUCT(OFFSET($AC84,0,0,1,$CB$2),OFFSET(Profiles!$K$28,($Z84-1)*(Profiles!$I$26+1)+DE$4-SSSModel!$C$3+1,0,1,$CB$2)),
     IF(SSSModel!$C$4="ECC",$EA84*$EB84*SUMPRODUCT(OFFSET($AC84,0,MAX(0,DE$4-$DZ84-$CA$4+1),1,MIN($DZ84,DE$4-$CA$4+1)),OFFSET(Escalation!$K$24,($Y84-1)*(Escalation!$I$22+1)+DE$4-SSSModel!$C$3+1,MAX(0,DE$4-$DZ84-$CA$4+1),1,MIN($DZ84,DE$4-$CA$4+1))),
     IF(SSSModel!$C$4="PV",BG84*$EA84*(1+SSSModel!$C$2),
     IF(SSSModel!$C$4="FCR",$EC84*SUM(OFFSET($AC84,0,MAX(DE$4-$AC$4-$DZ84+1,0),1,MIN($DZ84,DE$4-$AC$4+1))),0)))),
SUM($AC84:$BZ84)*
     IF(SSSModel!$C$4="RR",OFFSET(Profiles!$K$2,$Z84,MAX(Profiles!$C$2,BG$4-$W84)),
     IF(SSSModel!$C$4="ECC",$EA84*$EB84*IF(MAX(Escalation!$C$2,BG$4-$W84)&gt;$DZ84-1,0,OFFSET(Escalation!$K$2,$Y84,MAX(Escalation!$C$2,BG$4-$W84))),
     IF(SSSModel!$C$4="PV",IF(DE$4=$W84,$EA84*(1+SSSModel!$C$2),0),
     IF(SSSModel!$C$4="FCR",IF(AND(DE$4&gt;=$W84,OFFSET(Profiles!$K$2,$Z84,MAX(Profiles!$C$2,BG$4-$W84))&gt;0),$EC84,0),0))))))</f>
        <v>0</v>
      </c>
      <c r="DF84" s="135">
        <f ca="1">IF(OR($Z84=0,SSSModel!$C$4="CF"),BH84,
IF(LEFT($V84,3)="ON_",
     IF(SSSModel!$C$4="RR",SUMPRODUCT(OFFSET($AC84,0,0,1,$CB$2),OFFSET(Profiles!$K$28,($Z84-1)*(Profiles!$I$26+1)+DF$4-SSSModel!$C$3+1,0,1,$CB$2)),
     IF(SSSModel!$C$4="ECC",$EA84*$EB84*SUMPRODUCT(OFFSET($AC84,0,MAX(0,DF$4-$DZ84-$CA$4+1),1,MIN($DZ84,DF$4-$CA$4+1)),OFFSET(Escalation!$K$24,($Y84-1)*(Escalation!$I$22+1)+DF$4-SSSModel!$C$3+1,MAX(0,DF$4-$DZ84-$CA$4+1),1,MIN($DZ84,DF$4-$CA$4+1))),
     IF(SSSModel!$C$4="PV",BH84*$EA84*(1+SSSModel!$C$2),
     IF(SSSModel!$C$4="FCR",$EC84*SUM(OFFSET($AC84,0,MAX(DF$4-$AC$4-$DZ84+1,0),1,MIN($DZ84,DF$4-$AC$4+1))),0)))),
SUM($AC84:$BZ84)*
     IF(SSSModel!$C$4="RR",OFFSET(Profiles!$K$2,$Z84,MAX(Profiles!$C$2,BH$4-$W84)),
     IF(SSSModel!$C$4="ECC",$EA84*$EB84*IF(MAX(Escalation!$C$2,BH$4-$W84)&gt;$DZ84-1,0,OFFSET(Escalation!$K$2,$Y84,MAX(Escalation!$C$2,BH$4-$W84))),
     IF(SSSModel!$C$4="PV",IF(DF$4=$W84,$EA84*(1+SSSModel!$C$2),0),
     IF(SSSModel!$C$4="FCR",IF(AND(DF$4&gt;=$W84,OFFSET(Profiles!$K$2,$Z84,MAX(Profiles!$C$2,BH$4-$W84))&gt;0),$EC84,0),0))))))</f>
        <v>0</v>
      </c>
      <c r="DG84" s="135">
        <f ca="1">IF(OR($Z84=0,SSSModel!$C$4="CF"),BI84,
IF(LEFT($V84,3)="ON_",
     IF(SSSModel!$C$4="RR",SUMPRODUCT(OFFSET($AC84,0,0,1,$CB$2),OFFSET(Profiles!$K$28,($Z84-1)*(Profiles!$I$26+1)+DG$4-SSSModel!$C$3+1,0,1,$CB$2)),
     IF(SSSModel!$C$4="ECC",$EA84*$EB84*SUMPRODUCT(OFFSET($AC84,0,MAX(0,DG$4-$DZ84-$CA$4+1),1,MIN($DZ84,DG$4-$CA$4+1)),OFFSET(Escalation!$K$24,($Y84-1)*(Escalation!$I$22+1)+DG$4-SSSModel!$C$3+1,MAX(0,DG$4-$DZ84-$CA$4+1),1,MIN($DZ84,DG$4-$CA$4+1))),
     IF(SSSModel!$C$4="PV",BI84*$EA84*(1+SSSModel!$C$2),
     IF(SSSModel!$C$4="FCR",$EC84*SUM(OFFSET($AC84,0,MAX(DG$4-$AC$4-$DZ84+1,0),1,MIN($DZ84,DG$4-$AC$4+1))),0)))),
SUM($AC84:$BZ84)*
     IF(SSSModel!$C$4="RR",OFFSET(Profiles!$K$2,$Z84,MAX(Profiles!$C$2,BI$4-$W84)),
     IF(SSSModel!$C$4="ECC",$EA84*$EB84*IF(MAX(Escalation!$C$2,BI$4-$W84)&gt;$DZ84-1,0,OFFSET(Escalation!$K$2,$Y84,MAX(Escalation!$C$2,BI$4-$W84))),
     IF(SSSModel!$C$4="PV",IF(DG$4=$W84,$EA84*(1+SSSModel!$C$2),0),
     IF(SSSModel!$C$4="FCR",IF(AND(DG$4&gt;=$W84,OFFSET(Profiles!$K$2,$Z84,MAX(Profiles!$C$2,BI$4-$W84))&gt;0),$EC84,0),0))))))</f>
        <v>0</v>
      </c>
      <c r="DH84" s="135">
        <f ca="1">IF(OR($Z84=0,SSSModel!$C$4="CF"),BJ84,
IF(LEFT($V84,3)="ON_",
     IF(SSSModel!$C$4="RR",SUMPRODUCT(OFFSET($AC84,0,0,1,$CB$2),OFFSET(Profiles!$K$28,($Z84-1)*(Profiles!$I$26+1)+DH$4-SSSModel!$C$3+1,0,1,$CB$2)),
     IF(SSSModel!$C$4="ECC",$EA84*$EB84*SUMPRODUCT(OFFSET($AC84,0,MAX(0,DH$4-$DZ84-$CA$4+1),1,MIN($DZ84,DH$4-$CA$4+1)),OFFSET(Escalation!$K$24,($Y84-1)*(Escalation!$I$22+1)+DH$4-SSSModel!$C$3+1,MAX(0,DH$4-$DZ84-$CA$4+1),1,MIN($DZ84,DH$4-$CA$4+1))),
     IF(SSSModel!$C$4="PV",BJ84*$EA84*(1+SSSModel!$C$2),
     IF(SSSModel!$C$4="FCR",$EC84*SUM(OFFSET($AC84,0,MAX(DH$4-$AC$4-$DZ84+1,0),1,MIN($DZ84,DH$4-$AC$4+1))),0)))),
SUM($AC84:$BZ84)*
     IF(SSSModel!$C$4="RR",OFFSET(Profiles!$K$2,$Z84,MAX(Profiles!$C$2,BJ$4-$W84)),
     IF(SSSModel!$C$4="ECC",$EA84*$EB84*IF(MAX(Escalation!$C$2,BJ$4-$W84)&gt;$DZ84-1,0,OFFSET(Escalation!$K$2,$Y84,MAX(Escalation!$C$2,BJ$4-$W84))),
     IF(SSSModel!$C$4="PV",IF(DH$4=$W84,$EA84*(1+SSSModel!$C$2),0),
     IF(SSSModel!$C$4="FCR",IF(AND(DH$4&gt;=$W84,OFFSET(Profiles!$K$2,$Z84,MAX(Profiles!$C$2,BJ$4-$W84))&gt;0),$EC84,0),0))))))</f>
        <v>0</v>
      </c>
      <c r="DI84" s="135">
        <f ca="1">IF(OR($Z84=0,SSSModel!$C$4="CF"),BK84,
IF(LEFT($V84,3)="ON_",
     IF(SSSModel!$C$4="RR",SUMPRODUCT(OFFSET($AC84,0,0,1,$CB$2),OFFSET(Profiles!$K$28,($Z84-1)*(Profiles!$I$26+1)+DI$4-SSSModel!$C$3+1,0,1,$CB$2)),
     IF(SSSModel!$C$4="ECC",$EA84*$EB84*SUMPRODUCT(OFFSET($AC84,0,MAX(0,DI$4-$DZ84-$CA$4+1),1,MIN($DZ84,DI$4-$CA$4+1)),OFFSET(Escalation!$K$24,($Y84-1)*(Escalation!$I$22+1)+DI$4-SSSModel!$C$3+1,MAX(0,DI$4-$DZ84-$CA$4+1),1,MIN($DZ84,DI$4-$CA$4+1))),
     IF(SSSModel!$C$4="PV",BK84*$EA84*(1+SSSModel!$C$2),
     IF(SSSModel!$C$4="FCR",$EC84*SUM(OFFSET($AC84,0,MAX(DI$4-$AC$4-$DZ84+1,0),1,MIN($DZ84,DI$4-$AC$4+1))),0)))),
SUM($AC84:$BZ84)*
     IF(SSSModel!$C$4="RR",OFFSET(Profiles!$K$2,$Z84,MAX(Profiles!$C$2,BK$4-$W84)),
     IF(SSSModel!$C$4="ECC",$EA84*$EB84*IF(MAX(Escalation!$C$2,BK$4-$W84)&gt;$DZ84-1,0,OFFSET(Escalation!$K$2,$Y84,MAX(Escalation!$C$2,BK$4-$W84))),
     IF(SSSModel!$C$4="PV",IF(DI$4=$W84,$EA84*(1+SSSModel!$C$2),0),
     IF(SSSModel!$C$4="FCR",IF(AND(DI$4&gt;=$W84,OFFSET(Profiles!$K$2,$Z84,MAX(Profiles!$C$2,BK$4-$W84))&gt;0),$EC84,0),0))))))</f>
        <v>0</v>
      </c>
      <c r="DJ84" s="135">
        <f ca="1">IF(OR($Z84=0,SSSModel!$C$4="CF"),BL84,
IF(LEFT($V84,3)="ON_",
     IF(SSSModel!$C$4="RR",SUMPRODUCT(OFFSET($AC84,0,0,1,$CB$2),OFFSET(Profiles!$K$28,($Z84-1)*(Profiles!$I$26+1)+DJ$4-SSSModel!$C$3+1,0,1,$CB$2)),
     IF(SSSModel!$C$4="ECC",$EA84*$EB84*SUMPRODUCT(OFFSET($AC84,0,MAX(0,DJ$4-$DZ84-$CA$4+1),1,MIN($DZ84,DJ$4-$CA$4+1)),OFFSET(Escalation!$K$24,($Y84-1)*(Escalation!$I$22+1)+DJ$4-SSSModel!$C$3+1,MAX(0,DJ$4-$DZ84-$CA$4+1),1,MIN($DZ84,DJ$4-$CA$4+1))),
     IF(SSSModel!$C$4="PV",BL84*$EA84*(1+SSSModel!$C$2),
     IF(SSSModel!$C$4="FCR",$EC84*SUM(OFFSET($AC84,0,MAX(DJ$4-$AC$4-$DZ84+1,0),1,MIN($DZ84,DJ$4-$AC$4+1))),0)))),
SUM($AC84:$BZ84)*
     IF(SSSModel!$C$4="RR",OFFSET(Profiles!$K$2,$Z84,MAX(Profiles!$C$2,BL$4-$W84)),
     IF(SSSModel!$C$4="ECC",$EA84*$EB84*IF(MAX(Escalation!$C$2,BL$4-$W84)&gt;$DZ84-1,0,OFFSET(Escalation!$K$2,$Y84,MAX(Escalation!$C$2,BL$4-$W84))),
     IF(SSSModel!$C$4="PV",IF(DJ$4=$W84,$EA84*(1+SSSModel!$C$2),0),
     IF(SSSModel!$C$4="FCR",IF(AND(DJ$4&gt;=$W84,OFFSET(Profiles!$K$2,$Z84,MAX(Profiles!$C$2,BL$4-$W84))&gt;0),$EC84,0),0))))))</f>
        <v>0</v>
      </c>
      <c r="DK84" s="135">
        <f ca="1">IF(OR($Z84=0,SSSModel!$C$4="CF"),BM84,
IF(LEFT($V84,3)="ON_",
     IF(SSSModel!$C$4="RR",SUMPRODUCT(OFFSET($AC84,0,0,1,$CB$2),OFFSET(Profiles!$K$28,($Z84-1)*(Profiles!$I$26+1)+DK$4-SSSModel!$C$3+1,0,1,$CB$2)),
     IF(SSSModel!$C$4="ECC",$EA84*$EB84*SUMPRODUCT(OFFSET($AC84,0,MAX(0,DK$4-$DZ84-$CA$4+1),1,MIN($DZ84,DK$4-$CA$4+1)),OFFSET(Escalation!$K$24,($Y84-1)*(Escalation!$I$22+1)+DK$4-SSSModel!$C$3+1,MAX(0,DK$4-$DZ84-$CA$4+1),1,MIN($DZ84,DK$4-$CA$4+1))),
     IF(SSSModel!$C$4="PV",BM84*$EA84*(1+SSSModel!$C$2),
     IF(SSSModel!$C$4="FCR",$EC84*SUM(OFFSET($AC84,0,MAX(DK$4-$AC$4-$DZ84+1,0),1,MIN($DZ84,DK$4-$AC$4+1))),0)))),
SUM($AC84:$BZ84)*
     IF(SSSModel!$C$4="RR",OFFSET(Profiles!$K$2,$Z84,MAX(Profiles!$C$2,BM$4-$W84)),
     IF(SSSModel!$C$4="ECC",$EA84*$EB84*IF(MAX(Escalation!$C$2,BM$4-$W84)&gt;$DZ84-1,0,OFFSET(Escalation!$K$2,$Y84,MAX(Escalation!$C$2,BM$4-$W84))),
     IF(SSSModel!$C$4="PV",IF(DK$4=$W84,$EA84*(1+SSSModel!$C$2),0),
     IF(SSSModel!$C$4="FCR",IF(AND(DK$4&gt;=$W84,OFFSET(Profiles!$K$2,$Z84,MAX(Profiles!$C$2,BM$4-$W84))&gt;0),$EC84,0),0))))))</f>
        <v>0</v>
      </c>
      <c r="DL84" s="135">
        <f ca="1">IF(OR($Z84=0,SSSModel!$C$4="CF"),BN84,
IF(LEFT($V84,3)="ON_",
     IF(SSSModel!$C$4="RR",SUMPRODUCT(OFFSET($AC84,0,0,1,$CB$2),OFFSET(Profiles!$K$28,($Z84-1)*(Profiles!$I$26+1)+DL$4-SSSModel!$C$3+1,0,1,$CB$2)),
     IF(SSSModel!$C$4="ECC",$EA84*$EB84*SUMPRODUCT(OFFSET($AC84,0,MAX(0,DL$4-$DZ84-$CA$4+1),1,MIN($DZ84,DL$4-$CA$4+1)),OFFSET(Escalation!$K$24,($Y84-1)*(Escalation!$I$22+1)+DL$4-SSSModel!$C$3+1,MAX(0,DL$4-$DZ84-$CA$4+1),1,MIN($DZ84,DL$4-$CA$4+1))),
     IF(SSSModel!$C$4="PV",BN84*$EA84*(1+SSSModel!$C$2),
     IF(SSSModel!$C$4="FCR",$EC84*SUM(OFFSET($AC84,0,MAX(DL$4-$AC$4-$DZ84+1,0),1,MIN($DZ84,DL$4-$AC$4+1))),0)))),
SUM($AC84:$BZ84)*
     IF(SSSModel!$C$4="RR",OFFSET(Profiles!$K$2,$Z84,MAX(Profiles!$C$2,BN$4-$W84)),
     IF(SSSModel!$C$4="ECC",$EA84*$EB84*IF(MAX(Escalation!$C$2,BN$4-$W84)&gt;$DZ84-1,0,OFFSET(Escalation!$K$2,$Y84,MAX(Escalation!$C$2,BN$4-$W84))),
     IF(SSSModel!$C$4="PV",IF(DL$4=$W84,$EA84*(1+SSSModel!$C$2),0),
     IF(SSSModel!$C$4="FCR",IF(AND(DL$4&gt;=$W84,OFFSET(Profiles!$K$2,$Z84,MAX(Profiles!$C$2,BN$4-$W84))&gt;0),$EC84,0),0))))))</f>
        <v>0</v>
      </c>
      <c r="DM84" s="135">
        <f ca="1">IF(OR($Z84=0,SSSModel!$C$4="CF"),BO84,
IF(LEFT($V84,3)="ON_",
     IF(SSSModel!$C$4="RR",SUMPRODUCT(OFFSET($AC84,0,0,1,$CB$2),OFFSET(Profiles!$K$28,($Z84-1)*(Profiles!$I$26+1)+DM$4-SSSModel!$C$3+1,0,1,$CB$2)),
     IF(SSSModel!$C$4="ECC",$EA84*$EB84*SUMPRODUCT(OFFSET($AC84,0,MAX(0,DM$4-$DZ84-$CA$4+1),1,MIN($DZ84,DM$4-$CA$4+1)),OFFSET(Escalation!$K$24,($Y84-1)*(Escalation!$I$22+1)+DM$4-SSSModel!$C$3+1,MAX(0,DM$4-$DZ84-$CA$4+1),1,MIN($DZ84,DM$4-$CA$4+1))),
     IF(SSSModel!$C$4="PV",BO84*$EA84*(1+SSSModel!$C$2),
     IF(SSSModel!$C$4="FCR",$EC84*SUM(OFFSET($AC84,0,MAX(DM$4-$AC$4-$DZ84+1,0),1,MIN($DZ84,DM$4-$AC$4+1))),0)))),
SUM($AC84:$BZ84)*
     IF(SSSModel!$C$4="RR",OFFSET(Profiles!$K$2,$Z84,MAX(Profiles!$C$2,BO$4-$W84)),
     IF(SSSModel!$C$4="ECC",$EA84*$EB84*IF(MAX(Escalation!$C$2,BO$4-$W84)&gt;$DZ84-1,0,OFFSET(Escalation!$K$2,$Y84,MAX(Escalation!$C$2,BO$4-$W84))),
     IF(SSSModel!$C$4="PV",IF(DM$4=$W84,$EA84*(1+SSSModel!$C$2),0),
     IF(SSSModel!$C$4="FCR",IF(AND(DM$4&gt;=$W84,OFFSET(Profiles!$K$2,$Z84,MAX(Profiles!$C$2,BO$4-$W84))&gt;0),$EC84,0),0))))))</f>
        <v>0</v>
      </c>
      <c r="DN84" s="135">
        <f ca="1">IF(OR($Z84=0,SSSModel!$C$4="CF"),BP84,
IF(LEFT($V84,3)="ON_",
     IF(SSSModel!$C$4="RR",SUMPRODUCT(OFFSET($AC84,0,0,1,$CB$2),OFFSET(Profiles!$K$28,($Z84-1)*(Profiles!$I$26+1)+DN$4-SSSModel!$C$3+1,0,1,$CB$2)),
     IF(SSSModel!$C$4="ECC",$EA84*$EB84*SUMPRODUCT(OFFSET($AC84,0,MAX(0,DN$4-$DZ84-$CA$4+1),1,MIN($DZ84,DN$4-$CA$4+1)),OFFSET(Escalation!$K$24,($Y84-1)*(Escalation!$I$22+1)+DN$4-SSSModel!$C$3+1,MAX(0,DN$4-$DZ84-$CA$4+1),1,MIN($DZ84,DN$4-$CA$4+1))),
     IF(SSSModel!$C$4="PV",BP84*$EA84*(1+SSSModel!$C$2),
     IF(SSSModel!$C$4="FCR",$EC84*SUM(OFFSET($AC84,0,MAX(DN$4-$AC$4-$DZ84+1,0),1,MIN($DZ84,DN$4-$AC$4+1))),0)))),
SUM($AC84:$BZ84)*
     IF(SSSModel!$C$4="RR",OFFSET(Profiles!$K$2,$Z84,MAX(Profiles!$C$2,BP$4-$W84)),
     IF(SSSModel!$C$4="ECC",$EA84*$EB84*IF(MAX(Escalation!$C$2,BP$4-$W84)&gt;$DZ84-1,0,OFFSET(Escalation!$K$2,$Y84,MAX(Escalation!$C$2,BP$4-$W84))),
     IF(SSSModel!$C$4="PV",IF(DN$4=$W84,$EA84*(1+SSSModel!$C$2),0),
     IF(SSSModel!$C$4="FCR",IF(AND(DN$4&gt;=$W84,OFFSET(Profiles!$K$2,$Z84,MAX(Profiles!$C$2,BP$4-$W84))&gt;0),$EC84,0),0))))))</f>
        <v>0</v>
      </c>
      <c r="DO84" s="135">
        <f ca="1">IF(OR($Z84=0,SSSModel!$C$4="CF"),BQ84,
IF(LEFT($V84,3)="ON_",
     IF(SSSModel!$C$4="RR",SUMPRODUCT(OFFSET($AC84,0,0,1,$CB$2),OFFSET(Profiles!$K$28,($Z84-1)*(Profiles!$I$26+1)+DO$4-SSSModel!$C$3+1,0,1,$CB$2)),
     IF(SSSModel!$C$4="ECC",$EA84*$EB84*SUMPRODUCT(OFFSET($AC84,0,MAX(0,DO$4-$DZ84-$CA$4+1),1,MIN($DZ84,DO$4-$CA$4+1)),OFFSET(Escalation!$K$24,($Y84-1)*(Escalation!$I$22+1)+DO$4-SSSModel!$C$3+1,MAX(0,DO$4-$DZ84-$CA$4+1),1,MIN($DZ84,DO$4-$CA$4+1))),
     IF(SSSModel!$C$4="PV",BQ84*$EA84*(1+SSSModel!$C$2),
     IF(SSSModel!$C$4="FCR",$EC84*SUM(OFFSET($AC84,0,MAX(DO$4-$AC$4-$DZ84+1,0),1,MIN($DZ84,DO$4-$AC$4+1))),0)))),
SUM($AC84:$BZ84)*
     IF(SSSModel!$C$4="RR",OFFSET(Profiles!$K$2,$Z84,MAX(Profiles!$C$2,BQ$4-$W84)),
     IF(SSSModel!$C$4="ECC",$EA84*$EB84*IF(MAX(Escalation!$C$2,BQ$4-$W84)&gt;$DZ84-1,0,OFFSET(Escalation!$K$2,$Y84,MAX(Escalation!$C$2,BQ$4-$W84))),
     IF(SSSModel!$C$4="PV",IF(DO$4=$W84,$EA84*(1+SSSModel!$C$2),0),
     IF(SSSModel!$C$4="FCR",IF(AND(DO$4&gt;=$W84,OFFSET(Profiles!$K$2,$Z84,MAX(Profiles!$C$2,BQ$4-$W84))&gt;0),$EC84,0),0))))))</f>
        <v>0</v>
      </c>
      <c r="DP84" s="135">
        <f ca="1">IF(OR($Z84=0,SSSModel!$C$4="CF"),BR84,
IF(LEFT($V84,3)="ON_",
     IF(SSSModel!$C$4="RR",SUMPRODUCT(OFFSET($AC84,0,0,1,$CB$2),OFFSET(Profiles!$K$28,($Z84-1)*(Profiles!$I$26+1)+DP$4-SSSModel!$C$3+1,0,1,$CB$2)),
     IF(SSSModel!$C$4="ECC",$EA84*$EB84*SUMPRODUCT(OFFSET($AC84,0,MAX(0,DP$4-$DZ84-$CA$4+1),1,MIN($DZ84,DP$4-$CA$4+1)),OFFSET(Escalation!$K$24,($Y84-1)*(Escalation!$I$22+1)+DP$4-SSSModel!$C$3+1,MAX(0,DP$4-$DZ84-$CA$4+1),1,MIN($DZ84,DP$4-$CA$4+1))),
     IF(SSSModel!$C$4="PV",BR84*$EA84*(1+SSSModel!$C$2),
     IF(SSSModel!$C$4="FCR",$EC84*SUM(OFFSET($AC84,0,MAX(DP$4-$AC$4-$DZ84+1,0),1,MIN($DZ84,DP$4-$AC$4+1))),0)))),
SUM($AC84:$BZ84)*
     IF(SSSModel!$C$4="RR",OFFSET(Profiles!$K$2,$Z84,MAX(Profiles!$C$2,BR$4-$W84)),
     IF(SSSModel!$C$4="ECC",$EA84*$EB84*IF(MAX(Escalation!$C$2,BR$4-$W84)&gt;$DZ84-1,0,OFFSET(Escalation!$K$2,$Y84,MAX(Escalation!$C$2,BR$4-$W84))),
     IF(SSSModel!$C$4="PV",IF(DP$4=$W84,$EA84*(1+SSSModel!$C$2),0),
     IF(SSSModel!$C$4="FCR",IF(AND(DP$4&gt;=$W84,OFFSET(Profiles!$K$2,$Z84,MAX(Profiles!$C$2,BR$4-$W84))&gt;0),$EC84,0),0))))))</f>
        <v>0</v>
      </c>
      <c r="DQ84" s="135">
        <f ca="1">IF(OR($Z84=0,SSSModel!$C$4="CF"),BS84,
IF(LEFT($V84,3)="ON_",
     IF(SSSModel!$C$4="RR",SUMPRODUCT(OFFSET($AC84,0,0,1,$CB$2),OFFSET(Profiles!$K$28,($Z84-1)*(Profiles!$I$26+1)+DQ$4-SSSModel!$C$3+1,0,1,$CB$2)),
     IF(SSSModel!$C$4="ECC",$EA84*$EB84*SUMPRODUCT(OFFSET($AC84,0,MAX(0,DQ$4-$DZ84-$CA$4+1),1,MIN($DZ84,DQ$4-$CA$4+1)),OFFSET(Escalation!$K$24,($Y84-1)*(Escalation!$I$22+1)+DQ$4-SSSModel!$C$3+1,MAX(0,DQ$4-$DZ84-$CA$4+1),1,MIN($DZ84,DQ$4-$CA$4+1))),
     IF(SSSModel!$C$4="PV",BS84*$EA84*(1+SSSModel!$C$2),
     IF(SSSModel!$C$4="FCR",$EC84*SUM(OFFSET($AC84,0,MAX(DQ$4-$AC$4-$DZ84+1,0),1,MIN($DZ84,DQ$4-$AC$4+1))),0)))),
SUM($AC84:$BZ84)*
     IF(SSSModel!$C$4="RR",OFFSET(Profiles!$K$2,$Z84,MAX(Profiles!$C$2,BS$4-$W84)),
     IF(SSSModel!$C$4="ECC",$EA84*$EB84*IF(MAX(Escalation!$C$2,BS$4-$W84)&gt;$DZ84-1,0,OFFSET(Escalation!$K$2,$Y84,MAX(Escalation!$C$2,BS$4-$W84))),
     IF(SSSModel!$C$4="PV",IF(DQ$4=$W84,$EA84*(1+SSSModel!$C$2),0),
     IF(SSSModel!$C$4="FCR",IF(AND(DQ$4&gt;=$W84,OFFSET(Profiles!$K$2,$Z84,MAX(Profiles!$C$2,BS$4-$W84))&gt;0),$EC84,0),0))))))</f>
        <v>0</v>
      </c>
      <c r="DR84" s="135">
        <f ca="1">IF(OR($Z84=0,SSSModel!$C$4="CF"),BT84,
IF(LEFT($V84,3)="ON_",
     IF(SSSModel!$C$4="RR",SUMPRODUCT(OFFSET($AC84,0,0,1,$CB$2),OFFSET(Profiles!$K$28,($Z84-1)*(Profiles!$I$26+1)+DR$4-SSSModel!$C$3+1,0,1,$CB$2)),
     IF(SSSModel!$C$4="ECC",$EA84*$EB84*SUMPRODUCT(OFFSET($AC84,0,MAX(0,DR$4-$DZ84-$CA$4+1),1,MIN($DZ84,DR$4-$CA$4+1)),OFFSET(Escalation!$K$24,($Y84-1)*(Escalation!$I$22+1)+DR$4-SSSModel!$C$3+1,MAX(0,DR$4-$DZ84-$CA$4+1),1,MIN($DZ84,DR$4-$CA$4+1))),
     IF(SSSModel!$C$4="PV",BT84*$EA84*(1+SSSModel!$C$2),
     IF(SSSModel!$C$4="FCR",$EC84*SUM(OFFSET($AC84,0,MAX(DR$4-$AC$4-$DZ84+1,0),1,MIN($DZ84,DR$4-$AC$4+1))),0)))),
SUM($AC84:$BZ84)*
     IF(SSSModel!$C$4="RR",OFFSET(Profiles!$K$2,$Z84,MAX(Profiles!$C$2,BT$4-$W84)),
     IF(SSSModel!$C$4="ECC",$EA84*$EB84*IF(MAX(Escalation!$C$2,BT$4-$W84)&gt;$DZ84-1,0,OFFSET(Escalation!$K$2,$Y84,MAX(Escalation!$C$2,BT$4-$W84))),
     IF(SSSModel!$C$4="PV",IF(DR$4=$W84,$EA84*(1+SSSModel!$C$2),0),
     IF(SSSModel!$C$4="FCR",IF(AND(DR$4&gt;=$W84,OFFSET(Profiles!$K$2,$Z84,MAX(Profiles!$C$2,BT$4-$W84))&gt;0),$EC84,0),0))))))</f>
        <v>0</v>
      </c>
      <c r="DS84" s="135">
        <f ca="1">IF(OR($Z84=0,SSSModel!$C$4="CF"),BU84,
IF(LEFT($V84,3)="ON_",
     IF(SSSModel!$C$4="RR",SUMPRODUCT(OFFSET($AC84,0,0,1,$CB$2),OFFSET(Profiles!$K$28,($Z84-1)*(Profiles!$I$26+1)+DS$4-SSSModel!$C$3+1,0,1,$CB$2)),
     IF(SSSModel!$C$4="ECC",$EA84*$EB84*SUMPRODUCT(OFFSET($AC84,0,MAX(0,DS$4-$DZ84-$CA$4+1),1,MIN($DZ84,DS$4-$CA$4+1)),OFFSET(Escalation!$K$24,($Y84-1)*(Escalation!$I$22+1)+DS$4-SSSModel!$C$3+1,MAX(0,DS$4-$DZ84-$CA$4+1),1,MIN($DZ84,DS$4-$CA$4+1))),
     IF(SSSModel!$C$4="PV",BU84*$EA84*(1+SSSModel!$C$2),
     IF(SSSModel!$C$4="FCR",$EC84*SUM(OFFSET($AC84,0,MAX(DS$4-$AC$4-$DZ84+1,0),1,MIN($DZ84,DS$4-$AC$4+1))),0)))),
SUM($AC84:$BZ84)*
     IF(SSSModel!$C$4="RR",OFFSET(Profiles!$K$2,$Z84,MAX(Profiles!$C$2,BU$4-$W84)),
     IF(SSSModel!$C$4="ECC",$EA84*$EB84*IF(MAX(Escalation!$C$2,BU$4-$W84)&gt;$DZ84-1,0,OFFSET(Escalation!$K$2,$Y84,MAX(Escalation!$C$2,BU$4-$W84))),
     IF(SSSModel!$C$4="PV",IF(DS$4=$W84,$EA84*(1+SSSModel!$C$2),0),
     IF(SSSModel!$C$4="FCR",IF(AND(DS$4&gt;=$W84,OFFSET(Profiles!$K$2,$Z84,MAX(Profiles!$C$2,BU$4-$W84))&gt;0),$EC84,0),0))))))</f>
        <v>0</v>
      </c>
      <c r="DT84" s="135">
        <f ca="1">IF(OR($Z84=0,SSSModel!$C$4="CF"),BV84,
IF(LEFT($V84,3)="ON_",
     IF(SSSModel!$C$4="RR",SUMPRODUCT(OFFSET($AC84,0,0,1,$CB$2),OFFSET(Profiles!$K$28,($Z84-1)*(Profiles!$I$26+1)+DT$4-SSSModel!$C$3+1,0,1,$CB$2)),
     IF(SSSModel!$C$4="ECC",$EA84*$EB84*SUMPRODUCT(OFFSET($AC84,0,MAX(0,DT$4-$DZ84-$CA$4+1),1,MIN($DZ84,DT$4-$CA$4+1)),OFFSET(Escalation!$K$24,($Y84-1)*(Escalation!$I$22+1)+DT$4-SSSModel!$C$3+1,MAX(0,DT$4-$DZ84-$CA$4+1),1,MIN($DZ84,DT$4-$CA$4+1))),
     IF(SSSModel!$C$4="PV",BV84*$EA84*(1+SSSModel!$C$2),
     IF(SSSModel!$C$4="FCR",$EC84*SUM(OFFSET($AC84,0,MAX(DT$4-$AC$4-$DZ84+1,0),1,MIN($DZ84,DT$4-$AC$4+1))),0)))),
SUM($AC84:$BZ84)*
     IF(SSSModel!$C$4="RR",OFFSET(Profiles!$K$2,$Z84,MAX(Profiles!$C$2,BV$4-$W84)),
     IF(SSSModel!$C$4="ECC",$EA84*$EB84*IF(MAX(Escalation!$C$2,BV$4-$W84)&gt;$DZ84-1,0,OFFSET(Escalation!$K$2,$Y84,MAX(Escalation!$C$2,BV$4-$W84))),
     IF(SSSModel!$C$4="PV",IF(DT$4=$W84,$EA84*(1+SSSModel!$C$2),0),
     IF(SSSModel!$C$4="FCR",IF(AND(DT$4&gt;=$W84,OFFSET(Profiles!$K$2,$Z84,MAX(Profiles!$C$2,BV$4-$W84))&gt;0),$EC84,0),0))))))</f>
        <v>0</v>
      </c>
      <c r="DU84" s="135">
        <f ca="1">IF(OR($Z84=0,SSSModel!$C$4="CF"),BW84,
IF(LEFT($V84,3)="ON_",
     IF(SSSModel!$C$4="RR",SUMPRODUCT(OFFSET($AC84,0,0,1,$CB$2),OFFSET(Profiles!$K$28,($Z84-1)*(Profiles!$I$26+1)+DU$4-SSSModel!$C$3+1,0,1,$CB$2)),
     IF(SSSModel!$C$4="ECC",$EA84*$EB84*SUMPRODUCT(OFFSET($AC84,0,MAX(0,DU$4-$DZ84-$CA$4+1),1,MIN($DZ84,DU$4-$CA$4+1)),OFFSET(Escalation!$K$24,($Y84-1)*(Escalation!$I$22+1)+DU$4-SSSModel!$C$3+1,MAX(0,DU$4-$DZ84-$CA$4+1),1,MIN($DZ84,DU$4-$CA$4+1))),
     IF(SSSModel!$C$4="PV",BW84*$EA84*(1+SSSModel!$C$2),
     IF(SSSModel!$C$4="FCR",$EC84*SUM(OFFSET($AC84,0,MAX(DU$4-$AC$4-$DZ84+1,0),1,MIN($DZ84,DU$4-$AC$4+1))),0)))),
SUM($AC84:$BZ84)*
     IF(SSSModel!$C$4="RR",OFFSET(Profiles!$K$2,$Z84,MAX(Profiles!$C$2,BW$4-$W84)),
     IF(SSSModel!$C$4="ECC",$EA84*$EB84*IF(MAX(Escalation!$C$2,BW$4-$W84)&gt;$DZ84-1,0,OFFSET(Escalation!$K$2,$Y84,MAX(Escalation!$C$2,BW$4-$W84))),
     IF(SSSModel!$C$4="PV",IF(DU$4=$W84,$EA84*(1+SSSModel!$C$2),0),
     IF(SSSModel!$C$4="FCR",IF(AND(DU$4&gt;=$W84,OFFSET(Profiles!$K$2,$Z84,MAX(Profiles!$C$2,BW$4-$W84))&gt;0),$EC84,0),0))))))</f>
        <v>0</v>
      </c>
      <c r="DV84" s="136">
        <f ca="1">IF(OR($Z84=0,SSSModel!$C$4="CF"),BX84,
IF(LEFT($V84,3)="ON_",
     IF(SSSModel!$C$4="RR",SUMPRODUCT(OFFSET($AC84,0,0,1,$CB$2),OFFSET(Profiles!$K$28,($Z84-1)*(Profiles!$I$26+1)+DV$4-SSSModel!$C$3+1,0,1,$CB$2)),
     IF(SSSModel!$C$4="ECC",$EA84*$EB84*SUMPRODUCT(OFFSET($AC84,0,MAX(0,DV$4-$DZ84-$CA$4+1),1,MIN($DZ84,DV$4-$CA$4+1)),OFFSET(Escalation!$K$24,($Y84-1)*(Escalation!$I$22+1)+DV$4-SSSModel!$C$3+1,MAX(0,DV$4-$DZ84-$CA$4+1),1,MIN($DZ84,DV$4-$CA$4+1))),
     IF(SSSModel!$C$4="PV",BX84*$EA84*(1+SSSModel!$C$2),
     IF(SSSModel!$C$4="FCR",$EC84*SUM(OFFSET($AC84,0,MAX(DV$4-$AC$4-$DZ84+1,0),1,MIN($DZ84,DV$4-$AC$4+1))),0)))),
SUM($AC84:$BZ84)*
     IF(SSSModel!$C$4="RR",OFFSET(Profiles!$K$2,$Z84,MAX(Profiles!$C$2,BX$4-$W84)),
     IF(SSSModel!$C$4="ECC",$EA84*$EB84*IF(MAX(Escalation!$C$2,BX$4-$W84)&gt;$DZ84-1,0,OFFSET(Escalation!$K$2,$Y84,MAX(Escalation!$C$2,BX$4-$W84))),
     IF(SSSModel!$C$4="PV",IF(DV$4=$W84,$EA84*(1+SSSModel!$C$2),0),
     IF(SSSModel!$C$4="FCR",IF(AND(DV$4&gt;=$W84,OFFSET(Profiles!$K$2,$Z84,MAX(Profiles!$C$2,BX$4-$W84))&gt;0),$EC84,0),0))))))</f>
        <v>0</v>
      </c>
      <c r="DW84" s="136">
        <f ca="1">IF(OR($Z84=0,SSSModel!$C$4="CF"),BY84,
IF(LEFT($V84,3)="ON_",
     IF(SSSModel!$C$4="RR",SUMPRODUCT(OFFSET($AC84,0,0,1,$CB$2),OFFSET(Profiles!$K$28,($Z84-1)*(Profiles!$I$26+1)+DW$4-SSSModel!$C$3+1,0,1,$CB$2)),
     IF(SSSModel!$C$4="ECC",$EA84*$EB84*SUMPRODUCT(OFFSET($AC84,0,MAX(0,DW$4-$DZ84-$CA$4+1),1,MIN($DZ84,DW$4-$CA$4+1)),OFFSET(Escalation!$K$24,($Y84-1)*(Escalation!$I$22+1)+DW$4-SSSModel!$C$3+1,MAX(0,DW$4-$DZ84-$CA$4+1),1,MIN($DZ84,DW$4-$CA$4+1))),
     IF(SSSModel!$C$4="PV",BY84*$EA84*(1+SSSModel!$C$2),
     IF(SSSModel!$C$4="FCR",$EC84*SUM(OFFSET($AC84,0,MAX(DW$4-$AC$4-$DZ84+1,0),1,MIN($DZ84,DW$4-$AC$4+1))),0)))),
SUM($AC84:$BZ84)*
     IF(SSSModel!$C$4="RR",OFFSET(Profiles!$K$2,$Z84,MAX(Profiles!$C$2,BY$4-$W84)),
     IF(SSSModel!$C$4="ECC",$EA84*$EB84*IF(MAX(Escalation!$C$2,BY$4-$W84)&gt;$DZ84-1,0,OFFSET(Escalation!$K$2,$Y84,MAX(Escalation!$C$2,BY$4-$W84))),
     IF(SSSModel!$C$4="PV",IF(DW$4=$W84,$EA84*(1+SSSModel!$C$2),0),
     IF(SSSModel!$C$4="FCR",IF(AND(DW$4&gt;=$W84,OFFSET(Profiles!$K$2,$Z84,MAX(Profiles!$C$2,BY$4-$W84))&gt;0),$EC84,0),0))))))</f>
        <v>0</v>
      </c>
      <c r="DX84" s="136">
        <f ca="1">IF(OR($Z84=0,SSSModel!$C$4="CF"),BZ84,
IF(LEFT($V84,3)="ON_",
     IF(SSSModel!$C$4="RR",SUMPRODUCT(OFFSET($AC84,0,0,1,$CB$2),OFFSET(Profiles!$K$28,($Z84-1)*(Profiles!$I$26+1)+DX$4-SSSModel!$C$3+1,0,1,$CB$2)),
     IF(SSSModel!$C$4="ECC",$EA84*$EB84*SUMPRODUCT(OFFSET($AC84,0,MAX(0,DX$4-$DZ84-$CA$4+1),1,MIN($DZ84,DX$4-$CA$4+1)),OFFSET(Escalation!$K$24,($Y84-1)*(Escalation!$I$22+1)+DX$4-SSSModel!$C$3+1,MAX(0,DX$4-$DZ84-$CA$4+1),1,MIN($DZ84,DX$4-$CA$4+1))),
     IF(SSSModel!$C$4="PV",BZ84*$EA84*(1+SSSModel!$C$2),
     IF(SSSModel!$C$4="FCR",$EC84*SUM(OFFSET($AC84,0,MAX(DX$4-$AC$4-$DZ84+1,0),1,MIN($DZ84,DX$4-$AC$4+1))),0)))),
SUM($AC84:$BZ84)*
     IF(SSSModel!$C$4="RR",OFFSET(Profiles!$K$2,$Z84,MAX(Profiles!$C$2,BZ$4-$W84)),
     IF(SSSModel!$C$4="ECC",$EA84*$EB84*IF(MAX(Escalation!$C$2,BZ$4-$W84)&gt;$DZ84-1,0,OFFSET(Escalation!$K$2,$Y84,MAX(Escalation!$C$2,BZ$4-$W84))),
     IF(SSSModel!$C$4="PV",IF(DX$4=$W84,$EA84*(1+SSSModel!$C$2),0),
     IF(SSSModel!$C$4="FCR",IF(AND(DX$4&gt;=$W84,OFFSET(Profiles!$K$2,$Z84,MAX(Profiles!$C$2,BZ$4-$W84))&gt;0),$EC84,0),0))))))</f>
        <v>0</v>
      </c>
      <c r="DY84" s="82">
        <f ca="1">IF($Y84=0,0,OFFSET(Escalation!$B$2,$Y84,0))</f>
        <v>0</v>
      </c>
      <c r="DZ84" s="80">
        <f ca="1">IF($Z84=0,0,COUNTIF(OFFSET(Profiles!$K$2,$Z84,0,1,50),"&gt;0"))</f>
        <v>0</v>
      </c>
      <c r="EA84" s="137">
        <f ca="1">IF($Z84=0,0,SUMPRODUCT(Profiles!$C$20:$BH$20,OFFSET(Profiles!$C$2,$Z84,0,1,Profiles!$B$1)))</f>
        <v>0</v>
      </c>
      <c r="EB84" s="24">
        <f>IF($Z84=0,0,((1-(1+DY84)/(1+SSSModel!$C$2))/(1-((1+DY84)/(1+SSSModel!$C$2))^DZ84))*(1+SSSModel!$C$2))</f>
        <v>0</v>
      </c>
      <c r="EC84" s="24">
        <f>IF($Z84=0,0,-PMT(SSSModel!$C$2,DZ84,EA84))</f>
        <v>0</v>
      </c>
    </row>
    <row r="85" spans="3:133" x14ac:dyDescent="0.35">
      <c r="C85" s="18">
        <f t="shared" si="12"/>
        <v>9</v>
      </c>
      <c r="D85" s="18">
        <f t="shared" si="13"/>
        <v>1</v>
      </c>
      <c r="E85" s="18">
        <f t="shared" ca="1" si="14"/>
        <v>1</v>
      </c>
      <c r="G85" s="25">
        <f ca="1">IF($E85=0,"",OFFSET(Resources!B$26,$E85,0))</f>
        <v>1</v>
      </c>
      <c r="H85" s="25" t="str">
        <f ca="1">IF($E85=0,"",OFFSET(Resources!C$26,$E85,0))</f>
        <v>NREL</v>
      </c>
      <c r="I85" s="25" t="str">
        <f ca="1">IF($E85=0,"",OFFSET(Resources!$E$26,$E85,0))</f>
        <v>SB SCCT (220 MW)</v>
      </c>
      <c r="J85" s="16">
        <v>1</v>
      </c>
      <c r="K85" s="16" t="s">
        <v>150</v>
      </c>
      <c r="L85" s="25" t="str">
        <f ca="1">OFFSET(Resources!$CG$24,0,$C85-1)</f>
        <v>On-Going FGT</v>
      </c>
      <c r="M85" s="25" t="str">
        <f ca="1">OFFSET(Resources!$CG$25,0,$C85-1)</f>
        <v>O&amp;M</v>
      </c>
      <c r="N85" s="1">
        <v>1</v>
      </c>
      <c r="O85" s="7">
        <f ca="1">IF($E85=0,0,OFFSET(Resources!$CG$26,$E85,$C85-1))</f>
        <v>4551581.0057370393</v>
      </c>
      <c r="P85" s="25" t="str">
        <f ca="1">OFFSET(Resources!$CG$26,0,$C85-1)</f>
        <v>$/Yr</v>
      </c>
      <c r="Q85" s="18">
        <f ca="1">IF($E85=0,0,OFFSET(GenAlts!$W$4,$E85,$D85-1))</f>
        <v>2032</v>
      </c>
      <c r="R85" s="1">
        <v>1</v>
      </c>
      <c r="S85">
        <f ca="1">IF($E85=0,"",OFFSET(Resources!$R$26,$E85,0))</f>
        <v>30</v>
      </c>
      <c r="T85" s="1"/>
      <c r="U85" s="25" t="str">
        <f ca="1">IF($E85=0,0,OFFSET(Resources!$AB$26,$E85,($C85-1)*Resources!$CI$20))</f>
        <v>FGT</v>
      </c>
      <c r="V85" s="1"/>
      <c r="W85">
        <f t="shared" ca="1" si="11"/>
        <v>2032</v>
      </c>
      <c r="X85">
        <f>IF(T85="",0,MATCH(T85,Profiles!$A$3:$A$22,0))</f>
        <v>0</v>
      </c>
      <c r="Y85" s="10">
        <f ca="1">IF(U85=0,0,MATCH(U85,Escalation!$A$3:$A$18,0))</f>
        <v>9</v>
      </c>
      <c r="Z85">
        <f>IF(V85="",0,MATCH(V85,Profiles!$A$3:$A$22,0))</f>
        <v>0</v>
      </c>
      <c r="AA85" s="8"/>
      <c r="AB85" s="8">
        <v>0</v>
      </c>
      <c r="AC85" s="72">
        <f ca="1">IF(OR(AC$4&lt;$Q85,AC$4&gt;$Q85+IF($S85="",1000,$S85)-1),0,IF(MOD(AC$4-$Q85,IF($R85="",1000,$R85))=0,$O85,0))*IF($Y85&gt;0,(1+INDEX(Escalation!$B$3:$B$18,$Y85,0))^(AC$4-SSSModel!$C$5),1)*IF($X85=0,1,OFFSET(Profiles!$K$2,$X85,MAX(Profiles!$C$2,AC$4-$Q85)))*IF($AA85=1,(1+SSSModel!#REF!),1)</f>
        <v>0</v>
      </c>
      <c r="AD85" s="72">
        <f ca="1">IF(OR(AD$4&lt;$Q85,AD$4&gt;$Q85+IF($S85="",1000,$S85)-1),0,IF(MOD(AD$4-$Q85,IF($R85="",1000,$R85))=0,$O85,0))*IF($Y85&gt;0,(1+INDEX(Escalation!$B$3:$B$18,$Y85,0))^(AD$4-SSSModel!$C$5),1)*IF($X85=0,1,OFFSET(Profiles!$K$2,$X85,MAX(Profiles!$C$2,AD$4-$Q85)))*IF($AA85=1,(1+SSSModel!#REF!),1)</f>
        <v>0</v>
      </c>
      <c r="AE85" s="72">
        <f ca="1">IF(OR(AE$4&lt;$Q85,AE$4&gt;$Q85+IF($S85="",1000,$S85)-1),0,IF(MOD(AE$4-$Q85,IF($R85="",1000,$R85))=0,$O85,0))*IF($Y85&gt;0,(1+INDEX(Escalation!$B$3:$B$18,$Y85,0))^(AE$4-SSSModel!$C$5),1)*IF($X85=0,1,OFFSET(Profiles!$K$2,$X85,MAX(Profiles!$C$2,AE$4-$Q85)))*IF($AA85=1,(1+SSSModel!#REF!),1)</f>
        <v>0</v>
      </c>
      <c r="AF85" s="72">
        <f ca="1">IF(OR(AF$4&lt;$Q85,AF$4&gt;$Q85+IF($S85="",1000,$S85)-1),0,IF(MOD(AF$4-$Q85,IF($R85="",1000,$R85))=0,$O85,0))*IF($Y85&gt;0,(1+INDEX(Escalation!$B$3:$B$18,$Y85,0))^(AF$4-SSSModel!$C$5),1)*IF($X85=0,1,OFFSET(Profiles!$K$2,$X85,MAX(Profiles!$C$2,AF$4-$Q85)))*IF($AA85=1,(1+SSSModel!#REF!),1)</f>
        <v>0</v>
      </c>
      <c r="AG85" s="72">
        <f ca="1">IF(OR(AG$4&lt;$Q85,AG$4&gt;$Q85+IF($S85="",1000,$S85)-1),0,IF(MOD(AG$4-$Q85,IF($R85="",1000,$R85))=0,$O85,0))*IF($Y85&gt;0,(1+INDEX(Escalation!$B$3:$B$18,$Y85,0))^(AG$4-SSSModel!$C$5),1)*IF($X85=0,1,OFFSET(Profiles!$K$2,$X85,MAX(Profiles!$C$2,AG$4-$Q85)))*IF($AA85=1,(1+SSSModel!#REF!),1)</f>
        <v>0</v>
      </c>
      <c r="AH85" s="72">
        <f ca="1">IF(OR(AH$4&lt;$Q85,AH$4&gt;$Q85+IF($S85="",1000,$S85)-1),0,IF(MOD(AH$4-$Q85,IF($R85="",1000,$R85))=0,$O85,0))*IF($Y85&gt;0,(1+INDEX(Escalation!$B$3:$B$18,$Y85,0))^(AH$4-SSSModel!$C$5),1)*IF($X85=0,1,OFFSET(Profiles!$K$2,$X85,MAX(Profiles!$C$2,AH$4-$Q85)))*IF($AA85=1,(1+SSSModel!#REF!),1)</f>
        <v>0</v>
      </c>
      <c r="AI85" s="72">
        <f ca="1">IF(OR(AI$4&lt;$Q85,AI$4&gt;$Q85+IF($S85="",1000,$S85)-1),0,IF(MOD(AI$4-$Q85,IF($R85="",1000,$R85))=0,$O85,0))*IF($Y85&gt;0,(1+INDEX(Escalation!$B$3:$B$18,$Y85,0))^(AI$4-SSSModel!$C$5),1)*IF($X85=0,1,OFFSET(Profiles!$K$2,$X85,MAX(Profiles!$C$2,AI$4-$Q85)))*IF($AA85=1,(1+SSSModel!#REF!),1)</f>
        <v>0</v>
      </c>
      <c r="AJ85" s="72">
        <f ca="1">IF(OR(AJ$4&lt;$Q85,AJ$4&gt;$Q85+IF($S85="",1000,$S85)-1),0,IF(MOD(AJ$4-$Q85,IF($R85="",1000,$R85))=0,$O85,0))*IF($Y85&gt;0,(1+INDEX(Escalation!$B$3:$B$18,$Y85,0))^(AJ$4-SSSModel!$C$5),1)*IF($X85=0,1,OFFSET(Profiles!$K$2,$X85,MAX(Profiles!$C$2,AJ$4-$Q85)))*IF($AA85=1,(1+SSSModel!#REF!),1)</f>
        <v>0</v>
      </c>
      <c r="AK85" s="72">
        <f ca="1">IF(OR(AK$4&lt;$Q85,AK$4&gt;$Q85+IF($S85="",1000,$S85)-1),0,IF(MOD(AK$4-$Q85,IF($R85="",1000,$R85))=0,$O85,0))*IF($Y85&gt;0,(1+INDEX(Escalation!$B$3:$B$18,$Y85,0))^(AK$4-SSSModel!$C$5),1)*IF($X85=0,1,OFFSET(Profiles!$K$2,$X85,MAX(Profiles!$C$2,AK$4-$Q85)))*IF($AA85=1,(1+SSSModel!#REF!),1)</f>
        <v>0</v>
      </c>
      <c r="AL85" s="72">
        <f ca="1">IF(OR(AL$4&lt;$Q85,AL$4&gt;$Q85+IF($S85="",1000,$S85)-1),0,IF(MOD(AL$4-$Q85,IF($R85="",1000,$R85))=0,$O85,0))*IF($Y85&gt;0,(1+INDEX(Escalation!$B$3:$B$18,$Y85,0))^(AL$4-SSSModel!$C$5),1)*IF($X85=0,1,OFFSET(Profiles!$K$2,$X85,MAX(Profiles!$C$2,AL$4-$Q85)))*IF($AA85=1,(1+SSSModel!#REF!),1)</f>
        <v>4977997.1134044724</v>
      </c>
      <c r="AM85" s="72">
        <f ca="1">IF(OR(AM$4&lt;$Q85,AM$4&gt;$Q85+IF($S85="",1000,$S85)-1),0,IF(MOD(AM$4-$Q85,IF($R85="",1000,$R85))=0,$O85,0))*IF($Y85&gt;0,(1+INDEX(Escalation!$B$3:$B$18,$Y85,0))^(AM$4-SSSModel!$C$5),1)*IF($X85=0,1,OFFSET(Profiles!$K$2,$X85,MAX(Profiles!$C$2,AM$4-$Q85)))*IF($AA85=1,(1+SSSModel!#REF!),1)</f>
        <v>5027777.0845385175</v>
      </c>
      <c r="AN85" s="72">
        <f ca="1">IF(OR(AN$4&lt;$Q85,AN$4&gt;$Q85+IF($S85="",1000,$S85)-1),0,IF(MOD(AN$4-$Q85,IF($R85="",1000,$R85))=0,$O85,0))*IF($Y85&gt;0,(1+INDEX(Escalation!$B$3:$B$18,$Y85,0))^(AN$4-SSSModel!$C$5),1)*IF($X85=0,1,OFFSET(Profiles!$K$2,$X85,MAX(Profiles!$C$2,AN$4-$Q85)))*IF($AA85=1,(1+SSSModel!#REF!),1)</f>
        <v>5078054.8553839009</v>
      </c>
      <c r="AO85" s="72">
        <f ca="1">IF(OR(AO$4&lt;$Q85,AO$4&gt;$Q85+IF($S85="",1000,$S85)-1),0,IF(MOD(AO$4-$Q85,IF($R85="",1000,$R85))=0,$O85,0))*IF($Y85&gt;0,(1+INDEX(Escalation!$B$3:$B$18,$Y85,0))^(AO$4-SSSModel!$C$5),1)*IF($X85=0,1,OFFSET(Profiles!$K$2,$X85,MAX(Profiles!$C$2,AO$4-$Q85)))*IF($AA85=1,(1+SSSModel!#REF!),1)</f>
        <v>5128835.4039377403</v>
      </c>
      <c r="AP85" s="72">
        <f ca="1">IF(OR(AP$4&lt;$Q85,AP$4&gt;$Q85+IF($S85="",1000,$S85)-1),0,IF(MOD(AP$4-$Q85,IF($R85="",1000,$R85))=0,$O85,0))*IF($Y85&gt;0,(1+INDEX(Escalation!$B$3:$B$18,$Y85,0))^(AP$4-SSSModel!$C$5),1)*IF($X85=0,1,OFFSET(Profiles!$K$2,$X85,MAX(Profiles!$C$2,AP$4-$Q85)))*IF($AA85=1,(1+SSSModel!#REF!),1)</f>
        <v>5180123.7579771178</v>
      </c>
      <c r="AQ85" s="72">
        <f ca="1">IF(OR(AQ$4&lt;$Q85,AQ$4&gt;$Q85+IF($S85="",1000,$S85)-1),0,IF(MOD(AQ$4-$Q85,IF($R85="",1000,$R85))=0,$O85,0))*IF($Y85&gt;0,(1+INDEX(Escalation!$B$3:$B$18,$Y85,0))^(AQ$4-SSSModel!$C$5),1)*IF($X85=0,1,OFFSET(Profiles!$K$2,$X85,MAX(Profiles!$C$2,AQ$4-$Q85)))*IF($AA85=1,(1+SSSModel!#REF!),1)</f>
        <v>5231924.99555689</v>
      </c>
      <c r="AR85" s="72">
        <f ca="1">IF(OR(AR$4&lt;$Q85,AR$4&gt;$Q85+IF($S85="",1000,$S85)-1),0,IF(MOD(AR$4-$Q85,IF($R85="",1000,$R85))=0,$O85,0))*IF($Y85&gt;0,(1+INDEX(Escalation!$B$3:$B$18,$Y85,0))^(AR$4-SSSModel!$C$5),1)*IF($X85=0,1,OFFSET(Profiles!$K$2,$X85,MAX(Profiles!$C$2,AR$4-$Q85)))*IF($AA85=1,(1+SSSModel!#REF!),1)</f>
        <v>5284244.2455124576</v>
      </c>
      <c r="AS85" s="72">
        <f ca="1">IF(OR(AS$4&lt;$Q85,AS$4&gt;$Q85+IF($S85="",1000,$S85)-1),0,IF(MOD(AS$4-$Q85,IF($R85="",1000,$R85))=0,$O85,0))*IF($Y85&gt;0,(1+INDEX(Escalation!$B$3:$B$18,$Y85,0))^(AS$4-SSSModel!$C$5),1)*IF($X85=0,1,OFFSET(Profiles!$K$2,$X85,MAX(Profiles!$C$2,AS$4-$Q85)))*IF($AA85=1,(1+SSSModel!#REF!),1)</f>
        <v>5337086.6879675835</v>
      </c>
      <c r="AT85" s="72">
        <f ca="1">IF(OR(AT$4&lt;$Q85,AT$4&gt;$Q85+IF($S85="",1000,$S85)-1),0,IF(MOD(AT$4-$Q85,IF($R85="",1000,$R85))=0,$O85,0))*IF($Y85&gt;0,(1+INDEX(Escalation!$B$3:$B$18,$Y85,0))^(AT$4-SSSModel!$C$5),1)*IF($X85=0,1,OFFSET(Profiles!$K$2,$X85,MAX(Profiles!$C$2,AT$4-$Q85)))*IF($AA85=1,(1+SSSModel!#REF!),1)</f>
        <v>5390457.55484726</v>
      </c>
      <c r="AU85" s="72">
        <f ca="1">IF(OR(AU$4&lt;$Q85,AU$4&gt;$Q85+IF($S85="",1000,$S85)-1),0,IF(MOD(AU$4-$Q85,IF($R85="",1000,$R85))=0,$O85,0))*IF($Y85&gt;0,(1+INDEX(Escalation!$B$3:$B$18,$Y85,0))^(AU$4-SSSModel!$C$5),1)*IF($X85=0,1,OFFSET(Profiles!$K$2,$X85,MAX(Profiles!$C$2,AU$4-$Q85)))*IF($AA85=1,(1+SSSModel!#REF!),1)</f>
        <v>5444362.1303957328</v>
      </c>
      <c r="AV85" s="72">
        <f ca="1">IF(OR(AV$4&lt;$Q85,AV$4&gt;$Q85+IF($S85="",1000,$S85)-1),0,IF(MOD(AV$4-$Q85,IF($R85="",1000,$R85))=0,$O85,0))*IF($Y85&gt;0,(1+INDEX(Escalation!$B$3:$B$18,$Y85,0))^(AV$4-SSSModel!$C$5),1)*IF($X85=0,1,OFFSET(Profiles!$K$2,$X85,MAX(Profiles!$C$2,AV$4-$Q85)))*IF($AA85=1,(1+SSSModel!#REF!),1)</f>
        <v>5498805.7516996888</v>
      </c>
      <c r="AW85" s="72">
        <f ca="1">IF(OR(AW$4&lt;$Q85,AW$4&gt;$Q85+IF($S85="",1000,$S85)-1),0,IF(MOD(AW$4-$Q85,IF($R85="",1000,$R85))=0,$O85,0))*IF($Y85&gt;0,(1+INDEX(Escalation!$B$3:$B$18,$Y85,0))^(AW$4-SSSModel!$C$5),1)*IF($X85=0,1,OFFSET(Profiles!$K$2,$X85,MAX(Profiles!$C$2,AW$4-$Q85)))*IF($AA85=1,(1+SSSModel!#REF!),1)</f>
        <v>5553793.8092166856</v>
      </c>
      <c r="AX85" s="72">
        <f ca="1">IF(OR(AX$4&lt;$Q85,AX$4&gt;$Q85+IF($S85="",1000,$S85)-1),0,IF(MOD(AX$4-$Q85,IF($R85="",1000,$R85))=0,$O85,0))*IF($Y85&gt;0,(1+INDEX(Escalation!$B$3:$B$18,$Y85,0))^(AX$4-SSSModel!$C$5),1)*IF($X85=0,1,OFFSET(Profiles!$K$2,$X85,MAX(Profiles!$C$2,AX$4-$Q85)))*IF($AA85=1,(1+SSSModel!#REF!),1)</f>
        <v>5609331.7473088522</v>
      </c>
      <c r="AY85" s="72">
        <f ca="1">IF(OR(AY$4&lt;$Q85,AY$4&gt;$Q85+IF($S85="",1000,$S85)-1),0,IF(MOD(AY$4-$Q85,IF($R85="",1000,$R85))=0,$O85,0))*IF($Y85&gt;0,(1+INDEX(Escalation!$B$3:$B$18,$Y85,0))^(AY$4-SSSModel!$C$5),1)*IF($X85=0,1,OFFSET(Profiles!$K$2,$X85,MAX(Profiles!$C$2,AY$4-$Q85)))*IF($AA85=1,(1+SSSModel!#REF!),1)</f>
        <v>5665425.0647819424</v>
      </c>
      <c r="AZ85" s="72">
        <f ca="1">IF(OR(AZ$4&lt;$Q85,AZ$4&gt;$Q85+IF($S85="",1000,$S85)-1),0,IF(MOD(AZ$4-$Q85,IF($R85="",1000,$R85))=0,$O85,0))*IF($Y85&gt;0,(1+INDEX(Escalation!$B$3:$B$18,$Y85,0))^(AZ$4-SSSModel!$C$5),1)*IF($X85=0,1,OFFSET(Profiles!$K$2,$X85,MAX(Profiles!$C$2,AZ$4-$Q85)))*IF($AA85=1,(1+SSSModel!#REF!),1)</f>
        <v>5722079.3154297601</v>
      </c>
      <c r="BA85" s="72">
        <f ca="1">IF(OR(BA$4&lt;$Q85,BA$4&gt;$Q85+IF($S85="",1000,$S85)-1),0,IF(MOD(BA$4-$Q85,IF($R85="",1000,$R85))=0,$O85,0))*IF($Y85&gt;0,(1+INDEX(Escalation!$B$3:$B$18,$Y85,0))^(BA$4-SSSModel!$C$5),1)*IF($X85=0,1,OFFSET(Profiles!$K$2,$X85,MAX(Profiles!$C$2,BA$4-$Q85)))*IF($AA85=1,(1+SSSModel!#REF!),1)</f>
        <v>5779300.1085840594</v>
      </c>
      <c r="BB85" s="72">
        <f ca="1">IF(OR(BB$4&lt;$Q85,BB$4&gt;$Q85+IF($S85="",1000,$S85)-1),0,IF(MOD(BB$4-$Q85,IF($R85="",1000,$R85))=0,$O85,0))*IF($Y85&gt;0,(1+INDEX(Escalation!$B$3:$B$18,$Y85,0))^(BB$4-SSSModel!$C$5),1)*IF($X85=0,1,OFFSET(Profiles!$K$2,$X85,MAX(Profiles!$C$2,BB$4-$Q85)))*IF($AA85=1,(1+SSSModel!#REF!),1)</f>
        <v>5837093.1096699005</v>
      </c>
      <c r="BC85" s="72">
        <f ca="1">IF(OR(BC$4&lt;$Q85,BC$4&gt;$Q85+IF($S85="",1000,$S85)-1),0,IF(MOD(BC$4-$Q85,IF($R85="",1000,$R85))=0,$O85,0))*IF($Y85&gt;0,(1+INDEX(Escalation!$B$3:$B$18,$Y85,0))^(BC$4-SSSModel!$C$5),1)*IF($X85=0,1,OFFSET(Profiles!$K$2,$X85,MAX(Profiles!$C$2,BC$4-$Q85)))*IF($AA85=1,(1+SSSModel!#REF!),1)</f>
        <v>5895464.0407665996</v>
      </c>
      <c r="BD85" s="72">
        <f ca="1">IF(OR(BD$4&lt;$Q85,BD$4&gt;$Q85+IF($S85="",1000,$S85)-1),0,IF(MOD(BD$4-$Q85,IF($R85="",1000,$R85))=0,$O85,0))*IF($Y85&gt;0,(1+INDEX(Escalation!$B$3:$B$18,$Y85,0))^(BD$4-SSSModel!$C$5),1)*IF($X85=0,1,OFFSET(Profiles!$K$2,$X85,MAX(Profiles!$C$2,BD$4-$Q85)))*IF($AA85=1,(1+SSSModel!#REF!),1)</f>
        <v>5954418.6811742634</v>
      </c>
      <c r="BE85" s="72">
        <f ca="1">IF(OR(BE$4&lt;$Q85,BE$4&gt;$Q85+IF($S85="",1000,$S85)-1),0,IF(MOD(BE$4-$Q85,IF($R85="",1000,$R85))=0,$O85,0))*IF($Y85&gt;0,(1+INDEX(Escalation!$B$3:$B$18,$Y85,0))^(BE$4-SSSModel!$C$5),1)*IF($X85=0,1,OFFSET(Profiles!$K$2,$X85,MAX(Profiles!$C$2,BE$4-$Q85)))*IF($AA85=1,(1+SSSModel!#REF!),1)</f>
        <v>6013962.8679860067</v>
      </c>
      <c r="BF85" s="72">
        <f ca="1">IF(OR(BF$4&lt;$Q85,BF$4&gt;$Q85+IF($S85="",1000,$S85)-1),0,IF(MOD(BF$4-$Q85,IF($R85="",1000,$R85))=0,$O85,0))*IF($Y85&gt;0,(1+INDEX(Escalation!$B$3:$B$18,$Y85,0))^(BF$4-SSSModel!$C$5),1)*IF($X85=0,1,OFFSET(Profiles!$K$2,$X85,MAX(Profiles!$C$2,BF$4-$Q85)))*IF($AA85=1,(1+SSSModel!#REF!),1)</f>
        <v>6074102.496665867</v>
      </c>
      <c r="BG85" s="72">
        <f ca="1">IF(OR(BG$4&lt;$Q85,BG$4&gt;$Q85+IF($S85="",1000,$S85)-1),0,IF(MOD(BG$4-$Q85,IF($R85="",1000,$R85))=0,$O85,0))*IF($Y85&gt;0,(1+INDEX(Escalation!$B$3:$B$18,$Y85,0))^(BG$4-SSSModel!$C$5),1)*IF($X85=0,1,OFFSET(Profiles!$K$2,$X85,MAX(Profiles!$C$2,BG$4-$Q85)))*IF($AA85=1,(1+SSSModel!#REF!),1)</f>
        <v>6134843.521632527</v>
      </c>
      <c r="BH85" s="72">
        <f ca="1">IF(OR(BH$4&lt;$Q85,BH$4&gt;$Q85+IF($S85="",1000,$S85)-1),0,IF(MOD(BH$4-$Q85,IF($R85="",1000,$R85))=0,$O85,0))*IF($Y85&gt;0,(1+INDEX(Escalation!$B$3:$B$18,$Y85,0))^(BH$4-SSSModel!$C$5),1)*IF($X85=0,1,OFFSET(Profiles!$K$2,$X85,MAX(Profiles!$C$2,BH$4-$Q85)))*IF($AA85=1,(1+SSSModel!#REF!),1)</f>
        <v>6196191.9568488505</v>
      </c>
      <c r="BI85" s="72">
        <f ca="1">IF(OR(BI$4&lt;$Q85,BI$4&gt;$Q85+IF($S85="",1000,$S85)-1),0,IF(MOD(BI$4-$Q85,IF($R85="",1000,$R85))=0,$O85,0))*IF($Y85&gt;0,(1+INDEX(Escalation!$B$3:$B$18,$Y85,0))^(BI$4-SSSModel!$C$5),1)*IF($X85=0,1,OFFSET(Profiles!$K$2,$X85,MAX(Profiles!$C$2,BI$4-$Q85)))*IF($AA85=1,(1+SSSModel!#REF!),1)</f>
        <v>6258153.8764173407</v>
      </c>
      <c r="BJ85" s="72">
        <f ca="1">IF(OR(BJ$4&lt;$Q85,BJ$4&gt;$Q85+IF($S85="",1000,$S85)-1),0,IF(MOD(BJ$4-$Q85,IF($R85="",1000,$R85))=0,$O85,0))*IF($Y85&gt;0,(1+INDEX(Escalation!$B$3:$B$18,$Y85,0))^(BJ$4-SSSModel!$C$5),1)*IF($X85=0,1,OFFSET(Profiles!$K$2,$X85,MAX(Profiles!$C$2,BJ$4-$Q85)))*IF($AA85=1,(1+SSSModel!#REF!),1)</f>
        <v>6320735.4151815139</v>
      </c>
      <c r="BK85" s="72">
        <f ca="1">IF(OR(BK$4&lt;$Q85,BK$4&gt;$Q85+IF($S85="",1000,$S85)-1),0,IF(MOD(BK$4-$Q85,IF($R85="",1000,$R85))=0,$O85,0))*IF($Y85&gt;0,(1+INDEX(Escalation!$B$3:$B$18,$Y85,0))^(BK$4-SSSModel!$C$5),1)*IF($X85=0,1,OFFSET(Profiles!$K$2,$X85,MAX(Profiles!$C$2,BK$4-$Q85)))*IF($AA85=1,(1+SSSModel!#REF!),1)</f>
        <v>6383942.7693333291</v>
      </c>
      <c r="BL85" s="72">
        <f ca="1">IF(OR(BL$4&lt;$Q85,BL$4&gt;$Q85+IF($S85="",1000,$S85)-1),0,IF(MOD(BL$4-$Q85,IF($R85="",1000,$R85))=0,$O85,0))*IF($Y85&gt;0,(1+INDEX(Escalation!$B$3:$B$18,$Y85,0))^(BL$4-SSSModel!$C$5),1)*IF($X85=0,1,OFFSET(Profiles!$K$2,$X85,MAX(Profiles!$C$2,BL$4-$Q85)))*IF($AA85=1,(1+SSSModel!#REF!),1)</f>
        <v>6447782.1970266616</v>
      </c>
      <c r="BM85" s="72">
        <f ca="1">IF(OR(BM$4&lt;$Q85,BM$4&gt;$Q85+IF($S85="",1000,$S85)-1),0,IF(MOD(BM$4-$Q85,IF($R85="",1000,$R85))=0,$O85,0))*IF($Y85&gt;0,(1+INDEX(Escalation!$B$3:$B$18,$Y85,0))^(BM$4-SSSModel!$C$5),1)*IF($X85=0,1,OFFSET(Profiles!$K$2,$X85,MAX(Profiles!$C$2,BM$4-$Q85)))*IF($AA85=1,(1+SSSModel!#REF!),1)</f>
        <v>6512260.0189969288</v>
      </c>
      <c r="BN85" s="72">
        <f ca="1">IF(OR(BN$4&lt;$Q85,BN$4&gt;$Q85+IF($S85="",1000,$S85)-1),0,IF(MOD(BN$4-$Q85,IF($R85="",1000,$R85))=0,$O85,0))*IF($Y85&gt;0,(1+INDEX(Escalation!$B$3:$B$18,$Y85,0))^(BN$4-SSSModel!$C$5),1)*IF($X85=0,1,OFFSET(Profiles!$K$2,$X85,MAX(Profiles!$C$2,BN$4-$Q85)))*IF($AA85=1,(1+SSSModel!#REF!),1)</f>
        <v>6577382.6191868978</v>
      </c>
      <c r="BO85" s="72">
        <f ca="1">IF(OR(BO$4&lt;$Q85,BO$4&gt;$Q85+IF($S85="",1000,$S85)-1),0,IF(MOD(BO$4-$Q85,IF($R85="",1000,$R85))=0,$O85,0))*IF($Y85&gt;0,(1+INDEX(Escalation!$B$3:$B$18,$Y85,0))^(BO$4-SSSModel!$C$5),1)*IF($X85=0,1,OFFSET(Profiles!$K$2,$X85,MAX(Profiles!$C$2,BO$4-$Q85)))*IF($AA85=1,(1+SSSModel!#REF!),1)</f>
        <v>6643156.4453787673</v>
      </c>
      <c r="BP85" s="72">
        <f ca="1">IF(OR(BP$4&lt;$Q85,BP$4&gt;$Q85+IF($S85="",1000,$S85)-1),0,IF(MOD(BP$4-$Q85,IF($R85="",1000,$R85))=0,$O85,0))*IF($Y85&gt;0,(1+INDEX(Escalation!$B$3:$B$18,$Y85,0))^(BP$4-SSSModel!$C$5),1)*IF($X85=0,1,OFFSET(Profiles!$K$2,$X85,MAX(Profiles!$C$2,BP$4-$Q85)))*IF($AA85=1,(1+SSSModel!#REF!),1)</f>
        <v>0</v>
      </c>
      <c r="BQ85" s="72">
        <f ca="1">IF(OR(BQ$4&lt;$Q85,BQ$4&gt;$Q85+IF($S85="",1000,$S85)-1),0,IF(MOD(BQ$4-$Q85,IF($R85="",1000,$R85))=0,$O85,0))*IF($Y85&gt;0,(1+INDEX(Escalation!$B$3:$B$18,$Y85,0))^(BQ$4-SSSModel!$C$5),1)*IF($X85=0,1,OFFSET(Profiles!$K$2,$X85,MAX(Profiles!$C$2,BQ$4-$Q85)))*IF($AA85=1,(1+SSSModel!#REF!),1)</f>
        <v>0</v>
      </c>
      <c r="BR85" s="72">
        <f ca="1">IF(OR(BR$4&lt;$Q85,BR$4&gt;$Q85+IF($S85="",1000,$S85)-1),0,IF(MOD(BR$4-$Q85,IF($R85="",1000,$R85))=0,$O85,0))*IF($Y85&gt;0,(1+INDEX(Escalation!$B$3:$B$18,$Y85,0))^(BR$4-SSSModel!$C$5),1)*IF($X85=0,1,OFFSET(Profiles!$K$2,$X85,MAX(Profiles!$C$2,BR$4-$Q85)))*IF($AA85=1,(1+SSSModel!#REF!),1)</f>
        <v>0</v>
      </c>
      <c r="BS85" s="72">
        <f ca="1">IF(OR(BS$4&lt;$Q85,BS$4&gt;$Q85+IF($S85="",1000,$S85)-1),0,IF(MOD(BS$4-$Q85,IF($R85="",1000,$R85))=0,$O85,0))*IF($Y85&gt;0,(1+INDEX(Escalation!$B$3:$B$18,$Y85,0))^(BS$4-SSSModel!$C$5),1)*IF($X85=0,1,OFFSET(Profiles!$K$2,$X85,MAX(Profiles!$C$2,BS$4-$Q85)))*IF($AA85=1,(1+SSSModel!#REF!),1)</f>
        <v>0</v>
      </c>
      <c r="BT85" s="72">
        <f ca="1">IF(OR(BT$4&lt;$Q85,BT$4&gt;$Q85+IF($S85="",1000,$S85)-1),0,IF(MOD(BT$4-$Q85,IF($R85="",1000,$R85))=0,$O85,0))*IF($Y85&gt;0,(1+INDEX(Escalation!$B$3:$B$18,$Y85,0))^(BT$4-SSSModel!$C$5),1)*IF($X85=0,1,OFFSET(Profiles!$K$2,$X85,MAX(Profiles!$C$2,BT$4-$Q85)))*IF($AA85=1,(1+SSSModel!#REF!),1)</f>
        <v>0</v>
      </c>
      <c r="BU85" s="72">
        <f ca="1">IF(OR(BU$4&lt;$Q85,BU$4&gt;$Q85+IF($S85="",1000,$S85)-1),0,IF(MOD(BU$4-$Q85,IF($R85="",1000,$R85))=0,$O85,0))*IF($Y85&gt;0,(1+INDEX(Escalation!$B$3:$B$18,$Y85,0))^(BU$4-SSSModel!$C$5),1)*IF($X85=0,1,OFFSET(Profiles!$K$2,$X85,MAX(Profiles!$C$2,BU$4-$Q85)))*IF($AA85=1,(1+SSSModel!#REF!),1)</f>
        <v>0</v>
      </c>
      <c r="BV85" s="72">
        <f ca="1">IF(OR(BV$4&lt;$Q85,BV$4&gt;$Q85+IF($S85="",1000,$S85)-1),0,IF(MOD(BV$4-$Q85,IF($R85="",1000,$R85))=0,$O85,0))*IF($Y85&gt;0,(1+INDEX(Escalation!$B$3:$B$18,$Y85,0))^(BV$4-SSSModel!$C$5),1)*IF($X85=0,1,OFFSET(Profiles!$K$2,$X85,MAX(Profiles!$C$2,BV$4-$Q85)))*IF($AA85=1,(1+SSSModel!#REF!),1)</f>
        <v>0</v>
      </c>
      <c r="BW85" s="72">
        <f ca="1">IF(OR(BW$4&lt;$Q85,BW$4&gt;$Q85+IF($S85="",1000,$S85)-1),0,IF(MOD(BW$4-$Q85,IF($R85="",1000,$R85))=0,$O85,0))*IF($Y85&gt;0,(1+INDEX(Escalation!$B$3:$B$18,$Y85,0))^(BW$4-SSSModel!$C$5),1)*IF($X85=0,1,OFFSET(Profiles!$K$2,$X85,MAX(Profiles!$C$2,BW$4-$Q85)))*IF($AA85=1,(1+SSSModel!#REF!),1)</f>
        <v>0</v>
      </c>
      <c r="BX85" s="72">
        <f ca="1">IF(OR(BX$4&lt;$Q85,BX$4&gt;$Q85+IF($S85="",1000,$S85)-1),0,IF(MOD(BX$4-$Q85,IF($R85="",1000,$R85))=0,$O85,0))*IF($Y85&gt;0,(1+INDEX(Escalation!$B$3:$B$18,$Y85,0))^(BX$4-SSSModel!$C$5),1)*IF($X85=0,1,OFFSET(Profiles!$K$2,$X85,MAX(Profiles!$C$2,BX$4-$Q85)))*IF($AA85=1,(1+SSSModel!#REF!),1)</f>
        <v>0</v>
      </c>
      <c r="BY85" s="72">
        <f ca="1">IF(OR(BY$4&lt;$Q85,BY$4&gt;$Q85+IF($S85="",1000,$S85)-1),0,IF(MOD(BY$4-$Q85,IF($R85="",1000,$R85))=0,$O85,0))*IF($Y85&gt;0,(1+INDEX(Escalation!$B$3:$B$18,$Y85,0))^(BY$4-SSSModel!$C$5),1)*IF($X85=0,1,OFFSET(Profiles!$K$2,$X85,MAX(Profiles!$C$2,BY$4-$Q85)))*IF($AA85=1,(1+SSSModel!#REF!),1)</f>
        <v>0</v>
      </c>
      <c r="BZ85" s="72">
        <f ca="1">IF(OR(BZ$4&lt;$Q85,BZ$4&gt;$Q85+IF($S85="",1000,$S85)-1),0,IF(MOD(BZ$4-$Q85,IF($R85="",1000,$R85))=0,$O85,0))*IF($Y85&gt;0,(1+INDEX(Escalation!$B$3:$B$18,$Y85,0))^(BZ$4-SSSModel!$C$5),1)*IF($X85=0,1,OFFSET(Profiles!$K$2,$X85,MAX(Profiles!$C$2,BZ$4-$Q85)))*IF($AA85=1,(1+SSSModel!#REF!),1)</f>
        <v>0</v>
      </c>
      <c r="CA85" s="134">
        <f ca="1">IF(OR($Z85=0,SSSModel!$C$4="CF"),AC85,
IF(LEFT($V85,3)="ON_",
     IF(SSSModel!$C$4="RR",SUMPRODUCT(OFFSET($AC85,0,0,1,$CB$2),OFFSET(Profiles!$K$28,($Z85-1)*(Profiles!$I$26+1)+CA$4-SSSModel!$C$3+1,0,1,$CB$2)),
     IF(SSSModel!$C$4="ECC",$EA85*$EB85*SUMPRODUCT(OFFSET($AC85,0,MAX(0,CA$4-$DZ85-$CA$4+1),1,MIN($DZ85,CA$4-$CA$4+1)),OFFSET(Escalation!$K$24,($Y85-1)*(Escalation!$I$22+1)+CA$4-SSSModel!$C$3+1,MAX(0,CA$4-$DZ85-$CA$4+1),1,MIN($DZ85,CA$4-$CA$4+1))),
     IF(SSSModel!$C$4="PV",AC85*$EA85*(1+SSSModel!$C$2),
     IF(SSSModel!$C$4="FCR",$EC85*SUM(OFFSET($AC85,0,MAX(CA$4-$AC$4-$DZ85+1,0),1,MIN($DZ85,CA$4-$AC$4+1))),0)))),
SUM($AC85:$BZ85)*
     IF(SSSModel!$C$4="RR",OFFSET(Profiles!$K$2,$Z85,MAX(Profiles!$C$2,AC$4-$W85)),
     IF(SSSModel!$C$4="ECC",$EA85*$EB85*IF(MAX(Escalation!$C$2,AC$4-$W85)&gt;$DZ85-1,0,OFFSET(Escalation!$K$2,$Y85,MAX(Escalation!$C$2,AC$4-$W85))),
     IF(SSSModel!$C$4="PV",IF(CA$4=$W85,$EA85*(1+SSSModel!$C$2),0),
     IF(SSSModel!$C$4="FCR",IF(AND(CA$4&gt;=$W85,OFFSET(Profiles!$K$2,$Z85,MAX(Profiles!$C$2,AC$4-$W85))&gt;0),$EC85,0),0))))))</f>
        <v>0</v>
      </c>
      <c r="CB85" s="135">
        <f ca="1">IF(OR($Z85=0,SSSModel!$C$4="CF"),AD85,
IF(LEFT($V85,3)="ON_",
     IF(SSSModel!$C$4="RR",SUMPRODUCT(OFFSET($AC85,0,0,1,$CB$2),OFFSET(Profiles!$K$28,($Z85-1)*(Profiles!$I$26+1)+CB$4-SSSModel!$C$3+1,0,1,$CB$2)),
     IF(SSSModel!$C$4="ECC",$EA85*$EB85*SUMPRODUCT(OFFSET($AC85,0,MAX(0,CB$4-$DZ85-$CA$4+1),1,MIN($DZ85,CB$4-$CA$4+1)),OFFSET(Escalation!$K$24,($Y85-1)*(Escalation!$I$22+1)+CB$4-SSSModel!$C$3+1,MAX(0,CB$4-$DZ85-$CA$4+1),1,MIN($DZ85,CB$4-$CA$4+1))),
     IF(SSSModel!$C$4="PV",AD85*$EA85*(1+SSSModel!$C$2),
     IF(SSSModel!$C$4="FCR",$EC85*SUM(OFFSET($AC85,0,MAX(CB$4-$AC$4-$DZ85+1,0),1,MIN($DZ85,CB$4-$AC$4+1))),0)))),
SUM($AC85:$BZ85)*
     IF(SSSModel!$C$4="RR",OFFSET(Profiles!$K$2,$Z85,MAX(Profiles!$C$2,AD$4-$W85)),
     IF(SSSModel!$C$4="ECC",$EA85*$EB85*IF(MAX(Escalation!$C$2,AD$4-$W85)&gt;$DZ85-1,0,OFFSET(Escalation!$K$2,$Y85,MAX(Escalation!$C$2,AD$4-$W85))),
     IF(SSSModel!$C$4="PV",IF(CB$4=$W85,$EA85*(1+SSSModel!$C$2),0),
     IF(SSSModel!$C$4="FCR",IF(AND(CB$4&gt;=$W85,OFFSET(Profiles!$K$2,$Z85,MAX(Profiles!$C$2,AD$4-$W85))&gt;0),$EC85,0),0))))))</f>
        <v>0</v>
      </c>
      <c r="CC85" s="135">
        <f ca="1">IF(OR($Z85=0,SSSModel!$C$4="CF"),AE85,
IF(LEFT($V85,3)="ON_",
     IF(SSSModel!$C$4="RR",SUMPRODUCT(OFFSET($AC85,0,0,1,$CB$2),OFFSET(Profiles!$K$28,($Z85-1)*(Profiles!$I$26+1)+CC$4-SSSModel!$C$3+1,0,1,$CB$2)),
     IF(SSSModel!$C$4="ECC",$EA85*$EB85*SUMPRODUCT(OFFSET($AC85,0,MAX(0,CC$4-$DZ85-$CA$4+1),1,MIN($DZ85,CC$4-$CA$4+1)),OFFSET(Escalation!$K$24,($Y85-1)*(Escalation!$I$22+1)+CC$4-SSSModel!$C$3+1,MAX(0,CC$4-$DZ85-$CA$4+1),1,MIN($DZ85,CC$4-$CA$4+1))),
     IF(SSSModel!$C$4="PV",AE85*$EA85*(1+SSSModel!$C$2),
     IF(SSSModel!$C$4="FCR",$EC85*SUM(OFFSET($AC85,0,MAX(CC$4-$AC$4-$DZ85+1,0),1,MIN($DZ85,CC$4-$AC$4+1))),0)))),
SUM($AC85:$BZ85)*
     IF(SSSModel!$C$4="RR",OFFSET(Profiles!$K$2,$Z85,MAX(Profiles!$C$2,AE$4-$W85)),
     IF(SSSModel!$C$4="ECC",$EA85*$EB85*IF(MAX(Escalation!$C$2,AE$4-$W85)&gt;$DZ85-1,0,OFFSET(Escalation!$K$2,$Y85,MAX(Escalation!$C$2,AE$4-$W85))),
     IF(SSSModel!$C$4="PV",IF(CC$4=$W85,$EA85*(1+SSSModel!$C$2),0),
     IF(SSSModel!$C$4="FCR",IF(AND(CC$4&gt;=$W85,OFFSET(Profiles!$K$2,$Z85,MAX(Profiles!$C$2,AE$4-$W85))&gt;0),$EC85,0),0))))))</f>
        <v>0</v>
      </c>
      <c r="CD85" s="135">
        <f ca="1">IF(OR($Z85=0,SSSModel!$C$4="CF"),AF85,
IF(LEFT($V85,3)="ON_",
     IF(SSSModel!$C$4="RR",SUMPRODUCT(OFFSET($AC85,0,0,1,$CB$2),OFFSET(Profiles!$K$28,($Z85-1)*(Profiles!$I$26+1)+CD$4-SSSModel!$C$3+1,0,1,$CB$2)),
     IF(SSSModel!$C$4="ECC",$EA85*$EB85*SUMPRODUCT(OFFSET($AC85,0,MAX(0,CD$4-$DZ85-$CA$4+1),1,MIN($DZ85,CD$4-$CA$4+1)),OFFSET(Escalation!$K$24,($Y85-1)*(Escalation!$I$22+1)+CD$4-SSSModel!$C$3+1,MAX(0,CD$4-$DZ85-$CA$4+1),1,MIN($DZ85,CD$4-$CA$4+1))),
     IF(SSSModel!$C$4="PV",AF85*$EA85*(1+SSSModel!$C$2),
     IF(SSSModel!$C$4="FCR",$EC85*SUM(OFFSET($AC85,0,MAX(CD$4-$AC$4-$DZ85+1,0),1,MIN($DZ85,CD$4-$AC$4+1))),0)))),
SUM($AC85:$BZ85)*
     IF(SSSModel!$C$4="RR",OFFSET(Profiles!$K$2,$Z85,MAX(Profiles!$C$2,AF$4-$W85)),
     IF(SSSModel!$C$4="ECC",$EA85*$EB85*IF(MAX(Escalation!$C$2,AF$4-$W85)&gt;$DZ85-1,0,OFFSET(Escalation!$K$2,$Y85,MAX(Escalation!$C$2,AF$4-$W85))),
     IF(SSSModel!$C$4="PV",IF(CD$4=$W85,$EA85*(1+SSSModel!$C$2),0),
     IF(SSSModel!$C$4="FCR",IF(AND(CD$4&gt;=$W85,OFFSET(Profiles!$K$2,$Z85,MAX(Profiles!$C$2,AF$4-$W85))&gt;0),$EC85,0),0))))))</f>
        <v>0</v>
      </c>
      <c r="CE85" s="135">
        <f ca="1">IF(OR($Z85=0,SSSModel!$C$4="CF"),AG85,
IF(LEFT($V85,3)="ON_",
     IF(SSSModel!$C$4="RR",SUMPRODUCT(OFFSET($AC85,0,0,1,$CB$2),OFFSET(Profiles!$K$28,($Z85-1)*(Profiles!$I$26+1)+CE$4-SSSModel!$C$3+1,0,1,$CB$2)),
     IF(SSSModel!$C$4="ECC",$EA85*$EB85*SUMPRODUCT(OFFSET($AC85,0,MAX(0,CE$4-$DZ85-$CA$4+1),1,MIN($DZ85,CE$4-$CA$4+1)),OFFSET(Escalation!$K$24,($Y85-1)*(Escalation!$I$22+1)+CE$4-SSSModel!$C$3+1,MAX(0,CE$4-$DZ85-$CA$4+1),1,MIN($DZ85,CE$4-$CA$4+1))),
     IF(SSSModel!$C$4="PV",AG85*$EA85*(1+SSSModel!$C$2),
     IF(SSSModel!$C$4="FCR",$EC85*SUM(OFFSET($AC85,0,MAX(CE$4-$AC$4-$DZ85+1,0),1,MIN($DZ85,CE$4-$AC$4+1))),0)))),
SUM($AC85:$BZ85)*
     IF(SSSModel!$C$4="RR",OFFSET(Profiles!$K$2,$Z85,MAX(Profiles!$C$2,AG$4-$W85)),
     IF(SSSModel!$C$4="ECC",$EA85*$EB85*IF(MAX(Escalation!$C$2,AG$4-$W85)&gt;$DZ85-1,0,OFFSET(Escalation!$K$2,$Y85,MAX(Escalation!$C$2,AG$4-$W85))),
     IF(SSSModel!$C$4="PV",IF(CE$4=$W85,$EA85*(1+SSSModel!$C$2),0),
     IF(SSSModel!$C$4="FCR",IF(AND(CE$4&gt;=$W85,OFFSET(Profiles!$K$2,$Z85,MAX(Profiles!$C$2,AG$4-$W85))&gt;0),$EC85,0),0))))))</f>
        <v>0</v>
      </c>
      <c r="CF85" s="135">
        <f ca="1">IF(OR($Z85=0,SSSModel!$C$4="CF"),AH85,
IF(LEFT($V85,3)="ON_",
     IF(SSSModel!$C$4="RR",SUMPRODUCT(OFFSET($AC85,0,0,1,$CB$2),OFFSET(Profiles!$K$28,($Z85-1)*(Profiles!$I$26+1)+CF$4-SSSModel!$C$3+1,0,1,$CB$2)),
     IF(SSSModel!$C$4="ECC",$EA85*$EB85*SUMPRODUCT(OFFSET($AC85,0,MAX(0,CF$4-$DZ85-$CA$4+1),1,MIN($DZ85,CF$4-$CA$4+1)),OFFSET(Escalation!$K$24,($Y85-1)*(Escalation!$I$22+1)+CF$4-SSSModel!$C$3+1,MAX(0,CF$4-$DZ85-$CA$4+1),1,MIN($DZ85,CF$4-$CA$4+1))),
     IF(SSSModel!$C$4="PV",AH85*$EA85*(1+SSSModel!$C$2),
     IF(SSSModel!$C$4="FCR",$EC85*SUM(OFFSET($AC85,0,MAX(CF$4-$AC$4-$DZ85+1,0),1,MIN($DZ85,CF$4-$AC$4+1))),0)))),
SUM($AC85:$BZ85)*
     IF(SSSModel!$C$4="RR",OFFSET(Profiles!$K$2,$Z85,MAX(Profiles!$C$2,AH$4-$W85)),
     IF(SSSModel!$C$4="ECC",$EA85*$EB85*IF(MAX(Escalation!$C$2,AH$4-$W85)&gt;$DZ85-1,0,OFFSET(Escalation!$K$2,$Y85,MAX(Escalation!$C$2,AH$4-$W85))),
     IF(SSSModel!$C$4="PV",IF(CF$4=$W85,$EA85*(1+SSSModel!$C$2),0),
     IF(SSSModel!$C$4="FCR",IF(AND(CF$4&gt;=$W85,OFFSET(Profiles!$K$2,$Z85,MAX(Profiles!$C$2,AH$4-$W85))&gt;0),$EC85,0),0))))))</f>
        <v>0</v>
      </c>
      <c r="CG85" s="135">
        <f ca="1">IF(OR($Z85=0,SSSModel!$C$4="CF"),AI85,
IF(LEFT($V85,3)="ON_",
     IF(SSSModel!$C$4="RR",SUMPRODUCT(OFFSET($AC85,0,0,1,$CB$2),OFFSET(Profiles!$K$28,($Z85-1)*(Profiles!$I$26+1)+CG$4-SSSModel!$C$3+1,0,1,$CB$2)),
     IF(SSSModel!$C$4="ECC",$EA85*$EB85*SUMPRODUCT(OFFSET($AC85,0,MAX(0,CG$4-$DZ85-$CA$4+1),1,MIN($DZ85,CG$4-$CA$4+1)),OFFSET(Escalation!$K$24,($Y85-1)*(Escalation!$I$22+1)+CG$4-SSSModel!$C$3+1,MAX(0,CG$4-$DZ85-$CA$4+1),1,MIN($DZ85,CG$4-$CA$4+1))),
     IF(SSSModel!$C$4="PV",AI85*$EA85*(1+SSSModel!$C$2),
     IF(SSSModel!$C$4="FCR",$EC85*SUM(OFFSET($AC85,0,MAX(CG$4-$AC$4-$DZ85+1,0),1,MIN($DZ85,CG$4-$AC$4+1))),0)))),
SUM($AC85:$BZ85)*
     IF(SSSModel!$C$4="RR",OFFSET(Profiles!$K$2,$Z85,MAX(Profiles!$C$2,AI$4-$W85)),
     IF(SSSModel!$C$4="ECC",$EA85*$EB85*IF(MAX(Escalation!$C$2,AI$4-$W85)&gt;$DZ85-1,0,OFFSET(Escalation!$K$2,$Y85,MAX(Escalation!$C$2,AI$4-$W85))),
     IF(SSSModel!$C$4="PV",IF(CG$4=$W85,$EA85*(1+SSSModel!$C$2),0),
     IF(SSSModel!$C$4="FCR",IF(AND(CG$4&gt;=$W85,OFFSET(Profiles!$K$2,$Z85,MAX(Profiles!$C$2,AI$4-$W85))&gt;0),$EC85,0),0))))))</f>
        <v>0</v>
      </c>
      <c r="CH85" s="135">
        <f ca="1">IF(OR($Z85=0,SSSModel!$C$4="CF"),AJ85,
IF(LEFT($V85,3)="ON_",
     IF(SSSModel!$C$4="RR",SUMPRODUCT(OFFSET($AC85,0,0,1,$CB$2),OFFSET(Profiles!$K$28,($Z85-1)*(Profiles!$I$26+1)+CH$4-SSSModel!$C$3+1,0,1,$CB$2)),
     IF(SSSModel!$C$4="ECC",$EA85*$EB85*SUMPRODUCT(OFFSET($AC85,0,MAX(0,CH$4-$DZ85-$CA$4+1),1,MIN($DZ85,CH$4-$CA$4+1)),OFFSET(Escalation!$K$24,($Y85-1)*(Escalation!$I$22+1)+CH$4-SSSModel!$C$3+1,MAX(0,CH$4-$DZ85-$CA$4+1),1,MIN($DZ85,CH$4-$CA$4+1))),
     IF(SSSModel!$C$4="PV",AJ85*$EA85*(1+SSSModel!$C$2),
     IF(SSSModel!$C$4="FCR",$EC85*SUM(OFFSET($AC85,0,MAX(CH$4-$AC$4-$DZ85+1,0),1,MIN($DZ85,CH$4-$AC$4+1))),0)))),
SUM($AC85:$BZ85)*
     IF(SSSModel!$C$4="RR",OFFSET(Profiles!$K$2,$Z85,MAX(Profiles!$C$2,AJ$4-$W85)),
     IF(SSSModel!$C$4="ECC",$EA85*$EB85*IF(MAX(Escalation!$C$2,AJ$4-$W85)&gt;$DZ85-1,0,OFFSET(Escalation!$K$2,$Y85,MAX(Escalation!$C$2,AJ$4-$W85))),
     IF(SSSModel!$C$4="PV",IF(CH$4=$W85,$EA85*(1+SSSModel!$C$2),0),
     IF(SSSModel!$C$4="FCR",IF(AND(CH$4&gt;=$W85,OFFSET(Profiles!$K$2,$Z85,MAX(Profiles!$C$2,AJ$4-$W85))&gt;0),$EC85,0),0))))))</f>
        <v>0</v>
      </c>
      <c r="CI85" s="135">
        <f ca="1">IF(OR($Z85=0,SSSModel!$C$4="CF"),AK85,
IF(LEFT($V85,3)="ON_",
     IF(SSSModel!$C$4="RR",SUMPRODUCT(OFFSET($AC85,0,0,1,$CB$2),OFFSET(Profiles!$K$28,($Z85-1)*(Profiles!$I$26+1)+CI$4-SSSModel!$C$3+1,0,1,$CB$2)),
     IF(SSSModel!$C$4="ECC",$EA85*$EB85*SUMPRODUCT(OFFSET($AC85,0,MAX(0,CI$4-$DZ85-$CA$4+1),1,MIN($DZ85,CI$4-$CA$4+1)),OFFSET(Escalation!$K$24,($Y85-1)*(Escalation!$I$22+1)+CI$4-SSSModel!$C$3+1,MAX(0,CI$4-$DZ85-$CA$4+1),1,MIN($DZ85,CI$4-$CA$4+1))),
     IF(SSSModel!$C$4="PV",AK85*$EA85*(1+SSSModel!$C$2),
     IF(SSSModel!$C$4="FCR",$EC85*SUM(OFFSET($AC85,0,MAX(CI$4-$AC$4-$DZ85+1,0),1,MIN($DZ85,CI$4-$AC$4+1))),0)))),
SUM($AC85:$BZ85)*
     IF(SSSModel!$C$4="RR",OFFSET(Profiles!$K$2,$Z85,MAX(Profiles!$C$2,AK$4-$W85)),
     IF(SSSModel!$C$4="ECC",$EA85*$EB85*IF(MAX(Escalation!$C$2,AK$4-$W85)&gt;$DZ85-1,0,OFFSET(Escalation!$K$2,$Y85,MAX(Escalation!$C$2,AK$4-$W85))),
     IF(SSSModel!$C$4="PV",IF(CI$4=$W85,$EA85*(1+SSSModel!$C$2),0),
     IF(SSSModel!$C$4="FCR",IF(AND(CI$4&gt;=$W85,OFFSET(Profiles!$K$2,$Z85,MAX(Profiles!$C$2,AK$4-$W85))&gt;0),$EC85,0),0))))))</f>
        <v>0</v>
      </c>
      <c r="CJ85" s="135">
        <f ca="1">IF(OR($Z85=0,SSSModel!$C$4="CF"),AL85,
IF(LEFT($V85,3)="ON_",
     IF(SSSModel!$C$4="RR",SUMPRODUCT(OFFSET($AC85,0,0,1,$CB$2),OFFSET(Profiles!$K$28,($Z85-1)*(Profiles!$I$26+1)+CJ$4-SSSModel!$C$3+1,0,1,$CB$2)),
     IF(SSSModel!$C$4="ECC",$EA85*$EB85*SUMPRODUCT(OFFSET($AC85,0,MAX(0,CJ$4-$DZ85-$CA$4+1),1,MIN($DZ85,CJ$4-$CA$4+1)),OFFSET(Escalation!$K$24,($Y85-1)*(Escalation!$I$22+1)+CJ$4-SSSModel!$C$3+1,MAX(0,CJ$4-$DZ85-$CA$4+1),1,MIN($DZ85,CJ$4-$CA$4+1))),
     IF(SSSModel!$C$4="PV",AL85*$EA85*(1+SSSModel!$C$2),
     IF(SSSModel!$C$4="FCR",$EC85*SUM(OFFSET($AC85,0,MAX(CJ$4-$AC$4-$DZ85+1,0),1,MIN($DZ85,CJ$4-$AC$4+1))),0)))),
SUM($AC85:$BZ85)*
     IF(SSSModel!$C$4="RR",OFFSET(Profiles!$K$2,$Z85,MAX(Profiles!$C$2,AL$4-$W85)),
     IF(SSSModel!$C$4="ECC",$EA85*$EB85*IF(MAX(Escalation!$C$2,AL$4-$W85)&gt;$DZ85-1,0,OFFSET(Escalation!$K$2,$Y85,MAX(Escalation!$C$2,AL$4-$W85))),
     IF(SSSModel!$C$4="PV",IF(CJ$4=$W85,$EA85*(1+SSSModel!$C$2),0),
     IF(SSSModel!$C$4="FCR",IF(AND(CJ$4&gt;=$W85,OFFSET(Profiles!$K$2,$Z85,MAX(Profiles!$C$2,AL$4-$W85))&gt;0),$EC85,0),0))))))</f>
        <v>4977997.1134044724</v>
      </c>
      <c r="CK85" s="135">
        <f ca="1">IF(OR($Z85=0,SSSModel!$C$4="CF"),AM85,
IF(LEFT($V85,3)="ON_",
     IF(SSSModel!$C$4="RR",SUMPRODUCT(OFFSET($AC85,0,0,1,$CB$2),OFFSET(Profiles!$K$28,($Z85-1)*(Profiles!$I$26+1)+CK$4-SSSModel!$C$3+1,0,1,$CB$2)),
     IF(SSSModel!$C$4="ECC",$EA85*$EB85*SUMPRODUCT(OFFSET($AC85,0,MAX(0,CK$4-$DZ85-$CA$4+1),1,MIN($DZ85,CK$4-$CA$4+1)),OFFSET(Escalation!$K$24,($Y85-1)*(Escalation!$I$22+1)+CK$4-SSSModel!$C$3+1,MAX(0,CK$4-$DZ85-$CA$4+1),1,MIN($DZ85,CK$4-$CA$4+1))),
     IF(SSSModel!$C$4="PV",AM85*$EA85*(1+SSSModel!$C$2),
     IF(SSSModel!$C$4="FCR",$EC85*SUM(OFFSET($AC85,0,MAX(CK$4-$AC$4-$DZ85+1,0),1,MIN($DZ85,CK$4-$AC$4+1))),0)))),
SUM($AC85:$BZ85)*
     IF(SSSModel!$C$4="RR",OFFSET(Profiles!$K$2,$Z85,MAX(Profiles!$C$2,AM$4-$W85)),
     IF(SSSModel!$C$4="ECC",$EA85*$EB85*IF(MAX(Escalation!$C$2,AM$4-$W85)&gt;$DZ85-1,0,OFFSET(Escalation!$K$2,$Y85,MAX(Escalation!$C$2,AM$4-$W85))),
     IF(SSSModel!$C$4="PV",IF(CK$4=$W85,$EA85*(1+SSSModel!$C$2),0),
     IF(SSSModel!$C$4="FCR",IF(AND(CK$4&gt;=$W85,OFFSET(Profiles!$K$2,$Z85,MAX(Profiles!$C$2,AM$4-$W85))&gt;0),$EC85,0),0))))))</f>
        <v>5027777.0845385175</v>
      </c>
      <c r="CL85" s="135">
        <f ca="1">IF(OR($Z85=0,SSSModel!$C$4="CF"),AN85,
IF(LEFT($V85,3)="ON_",
     IF(SSSModel!$C$4="RR",SUMPRODUCT(OFFSET($AC85,0,0,1,$CB$2),OFFSET(Profiles!$K$28,($Z85-1)*(Profiles!$I$26+1)+CL$4-SSSModel!$C$3+1,0,1,$CB$2)),
     IF(SSSModel!$C$4="ECC",$EA85*$EB85*SUMPRODUCT(OFFSET($AC85,0,MAX(0,CL$4-$DZ85-$CA$4+1),1,MIN($DZ85,CL$4-$CA$4+1)),OFFSET(Escalation!$K$24,($Y85-1)*(Escalation!$I$22+1)+CL$4-SSSModel!$C$3+1,MAX(0,CL$4-$DZ85-$CA$4+1),1,MIN($DZ85,CL$4-$CA$4+1))),
     IF(SSSModel!$C$4="PV",AN85*$EA85*(1+SSSModel!$C$2),
     IF(SSSModel!$C$4="FCR",$EC85*SUM(OFFSET($AC85,0,MAX(CL$4-$AC$4-$DZ85+1,0),1,MIN($DZ85,CL$4-$AC$4+1))),0)))),
SUM($AC85:$BZ85)*
     IF(SSSModel!$C$4="RR",OFFSET(Profiles!$K$2,$Z85,MAX(Profiles!$C$2,AN$4-$W85)),
     IF(SSSModel!$C$4="ECC",$EA85*$EB85*IF(MAX(Escalation!$C$2,AN$4-$W85)&gt;$DZ85-1,0,OFFSET(Escalation!$K$2,$Y85,MAX(Escalation!$C$2,AN$4-$W85))),
     IF(SSSModel!$C$4="PV",IF(CL$4=$W85,$EA85*(1+SSSModel!$C$2),0),
     IF(SSSModel!$C$4="FCR",IF(AND(CL$4&gt;=$W85,OFFSET(Profiles!$K$2,$Z85,MAX(Profiles!$C$2,AN$4-$W85))&gt;0),$EC85,0),0))))))</f>
        <v>5078054.8553839009</v>
      </c>
      <c r="CM85" s="135">
        <f ca="1">IF(OR($Z85=0,SSSModel!$C$4="CF"),AO85,
IF(LEFT($V85,3)="ON_",
     IF(SSSModel!$C$4="RR",SUMPRODUCT(OFFSET($AC85,0,0,1,$CB$2),OFFSET(Profiles!$K$28,($Z85-1)*(Profiles!$I$26+1)+CM$4-SSSModel!$C$3+1,0,1,$CB$2)),
     IF(SSSModel!$C$4="ECC",$EA85*$EB85*SUMPRODUCT(OFFSET($AC85,0,MAX(0,CM$4-$DZ85-$CA$4+1),1,MIN($DZ85,CM$4-$CA$4+1)),OFFSET(Escalation!$K$24,($Y85-1)*(Escalation!$I$22+1)+CM$4-SSSModel!$C$3+1,MAX(0,CM$4-$DZ85-$CA$4+1),1,MIN($DZ85,CM$4-$CA$4+1))),
     IF(SSSModel!$C$4="PV",AO85*$EA85*(1+SSSModel!$C$2),
     IF(SSSModel!$C$4="FCR",$EC85*SUM(OFFSET($AC85,0,MAX(CM$4-$AC$4-$DZ85+1,0),1,MIN($DZ85,CM$4-$AC$4+1))),0)))),
SUM($AC85:$BZ85)*
     IF(SSSModel!$C$4="RR",OFFSET(Profiles!$K$2,$Z85,MAX(Profiles!$C$2,AO$4-$W85)),
     IF(SSSModel!$C$4="ECC",$EA85*$EB85*IF(MAX(Escalation!$C$2,AO$4-$W85)&gt;$DZ85-1,0,OFFSET(Escalation!$K$2,$Y85,MAX(Escalation!$C$2,AO$4-$W85))),
     IF(SSSModel!$C$4="PV",IF(CM$4=$W85,$EA85*(1+SSSModel!$C$2),0),
     IF(SSSModel!$C$4="FCR",IF(AND(CM$4&gt;=$W85,OFFSET(Profiles!$K$2,$Z85,MAX(Profiles!$C$2,AO$4-$W85))&gt;0),$EC85,0),0))))))</f>
        <v>5128835.4039377403</v>
      </c>
      <c r="CN85" s="135">
        <f ca="1">IF(OR($Z85=0,SSSModel!$C$4="CF"),AP85,
IF(LEFT($V85,3)="ON_",
     IF(SSSModel!$C$4="RR",SUMPRODUCT(OFFSET($AC85,0,0,1,$CB$2),OFFSET(Profiles!$K$28,($Z85-1)*(Profiles!$I$26+1)+CN$4-SSSModel!$C$3+1,0,1,$CB$2)),
     IF(SSSModel!$C$4="ECC",$EA85*$EB85*SUMPRODUCT(OFFSET($AC85,0,MAX(0,CN$4-$DZ85-$CA$4+1),1,MIN($DZ85,CN$4-$CA$4+1)),OFFSET(Escalation!$K$24,($Y85-1)*(Escalation!$I$22+1)+CN$4-SSSModel!$C$3+1,MAX(0,CN$4-$DZ85-$CA$4+1),1,MIN($DZ85,CN$4-$CA$4+1))),
     IF(SSSModel!$C$4="PV",AP85*$EA85*(1+SSSModel!$C$2),
     IF(SSSModel!$C$4="FCR",$EC85*SUM(OFFSET($AC85,0,MAX(CN$4-$AC$4-$DZ85+1,0),1,MIN($DZ85,CN$4-$AC$4+1))),0)))),
SUM($AC85:$BZ85)*
     IF(SSSModel!$C$4="RR",OFFSET(Profiles!$K$2,$Z85,MAX(Profiles!$C$2,AP$4-$W85)),
     IF(SSSModel!$C$4="ECC",$EA85*$EB85*IF(MAX(Escalation!$C$2,AP$4-$W85)&gt;$DZ85-1,0,OFFSET(Escalation!$K$2,$Y85,MAX(Escalation!$C$2,AP$4-$W85))),
     IF(SSSModel!$C$4="PV",IF(CN$4=$W85,$EA85*(1+SSSModel!$C$2),0),
     IF(SSSModel!$C$4="FCR",IF(AND(CN$4&gt;=$W85,OFFSET(Profiles!$K$2,$Z85,MAX(Profiles!$C$2,AP$4-$W85))&gt;0),$EC85,0),0))))))</f>
        <v>5180123.7579771178</v>
      </c>
      <c r="CO85" s="135">
        <f ca="1">IF(OR($Z85=0,SSSModel!$C$4="CF"),AQ85,
IF(LEFT($V85,3)="ON_",
     IF(SSSModel!$C$4="RR",SUMPRODUCT(OFFSET($AC85,0,0,1,$CB$2),OFFSET(Profiles!$K$28,($Z85-1)*(Profiles!$I$26+1)+CO$4-SSSModel!$C$3+1,0,1,$CB$2)),
     IF(SSSModel!$C$4="ECC",$EA85*$EB85*SUMPRODUCT(OFFSET($AC85,0,MAX(0,CO$4-$DZ85-$CA$4+1),1,MIN($DZ85,CO$4-$CA$4+1)),OFFSET(Escalation!$K$24,($Y85-1)*(Escalation!$I$22+1)+CO$4-SSSModel!$C$3+1,MAX(0,CO$4-$DZ85-$CA$4+1),1,MIN($DZ85,CO$4-$CA$4+1))),
     IF(SSSModel!$C$4="PV",AQ85*$EA85*(1+SSSModel!$C$2),
     IF(SSSModel!$C$4="FCR",$EC85*SUM(OFFSET($AC85,0,MAX(CO$4-$AC$4-$DZ85+1,0),1,MIN($DZ85,CO$4-$AC$4+1))),0)))),
SUM($AC85:$BZ85)*
     IF(SSSModel!$C$4="RR",OFFSET(Profiles!$K$2,$Z85,MAX(Profiles!$C$2,AQ$4-$W85)),
     IF(SSSModel!$C$4="ECC",$EA85*$EB85*IF(MAX(Escalation!$C$2,AQ$4-$W85)&gt;$DZ85-1,0,OFFSET(Escalation!$K$2,$Y85,MAX(Escalation!$C$2,AQ$4-$W85))),
     IF(SSSModel!$C$4="PV",IF(CO$4=$W85,$EA85*(1+SSSModel!$C$2),0),
     IF(SSSModel!$C$4="FCR",IF(AND(CO$4&gt;=$W85,OFFSET(Profiles!$K$2,$Z85,MAX(Profiles!$C$2,AQ$4-$W85))&gt;0),$EC85,0),0))))))</f>
        <v>5231924.99555689</v>
      </c>
      <c r="CP85" s="135">
        <f ca="1">IF(OR($Z85=0,SSSModel!$C$4="CF"),AR85,
IF(LEFT($V85,3)="ON_",
     IF(SSSModel!$C$4="RR",SUMPRODUCT(OFFSET($AC85,0,0,1,$CB$2),OFFSET(Profiles!$K$28,($Z85-1)*(Profiles!$I$26+1)+CP$4-SSSModel!$C$3+1,0,1,$CB$2)),
     IF(SSSModel!$C$4="ECC",$EA85*$EB85*SUMPRODUCT(OFFSET($AC85,0,MAX(0,CP$4-$DZ85-$CA$4+1),1,MIN($DZ85,CP$4-$CA$4+1)),OFFSET(Escalation!$K$24,($Y85-1)*(Escalation!$I$22+1)+CP$4-SSSModel!$C$3+1,MAX(0,CP$4-$DZ85-$CA$4+1),1,MIN($DZ85,CP$4-$CA$4+1))),
     IF(SSSModel!$C$4="PV",AR85*$EA85*(1+SSSModel!$C$2),
     IF(SSSModel!$C$4="FCR",$EC85*SUM(OFFSET($AC85,0,MAX(CP$4-$AC$4-$DZ85+1,0),1,MIN($DZ85,CP$4-$AC$4+1))),0)))),
SUM($AC85:$BZ85)*
     IF(SSSModel!$C$4="RR",OFFSET(Profiles!$K$2,$Z85,MAX(Profiles!$C$2,AR$4-$W85)),
     IF(SSSModel!$C$4="ECC",$EA85*$EB85*IF(MAX(Escalation!$C$2,AR$4-$W85)&gt;$DZ85-1,0,OFFSET(Escalation!$K$2,$Y85,MAX(Escalation!$C$2,AR$4-$W85))),
     IF(SSSModel!$C$4="PV",IF(CP$4=$W85,$EA85*(1+SSSModel!$C$2),0),
     IF(SSSModel!$C$4="FCR",IF(AND(CP$4&gt;=$W85,OFFSET(Profiles!$K$2,$Z85,MAX(Profiles!$C$2,AR$4-$W85))&gt;0),$EC85,0),0))))))</f>
        <v>5284244.2455124576</v>
      </c>
      <c r="CQ85" s="135">
        <f ca="1">IF(OR($Z85=0,SSSModel!$C$4="CF"),AS85,
IF(LEFT($V85,3)="ON_",
     IF(SSSModel!$C$4="RR",SUMPRODUCT(OFFSET($AC85,0,0,1,$CB$2),OFFSET(Profiles!$K$28,($Z85-1)*(Profiles!$I$26+1)+CQ$4-SSSModel!$C$3+1,0,1,$CB$2)),
     IF(SSSModel!$C$4="ECC",$EA85*$EB85*SUMPRODUCT(OFFSET($AC85,0,MAX(0,CQ$4-$DZ85-$CA$4+1),1,MIN($DZ85,CQ$4-$CA$4+1)),OFFSET(Escalation!$K$24,($Y85-1)*(Escalation!$I$22+1)+CQ$4-SSSModel!$C$3+1,MAX(0,CQ$4-$DZ85-$CA$4+1),1,MIN($DZ85,CQ$4-$CA$4+1))),
     IF(SSSModel!$C$4="PV",AS85*$EA85*(1+SSSModel!$C$2),
     IF(SSSModel!$C$4="FCR",$EC85*SUM(OFFSET($AC85,0,MAX(CQ$4-$AC$4-$DZ85+1,0),1,MIN($DZ85,CQ$4-$AC$4+1))),0)))),
SUM($AC85:$BZ85)*
     IF(SSSModel!$C$4="RR",OFFSET(Profiles!$K$2,$Z85,MAX(Profiles!$C$2,AS$4-$W85)),
     IF(SSSModel!$C$4="ECC",$EA85*$EB85*IF(MAX(Escalation!$C$2,AS$4-$W85)&gt;$DZ85-1,0,OFFSET(Escalation!$K$2,$Y85,MAX(Escalation!$C$2,AS$4-$W85))),
     IF(SSSModel!$C$4="PV",IF(CQ$4=$W85,$EA85*(1+SSSModel!$C$2),0),
     IF(SSSModel!$C$4="FCR",IF(AND(CQ$4&gt;=$W85,OFFSET(Profiles!$K$2,$Z85,MAX(Profiles!$C$2,AS$4-$W85))&gt;0),$EC85,0),0))))))</f>
        <v>5337086.6879675835</v>
      </c>
      <c r="CR85" s="135">
        <f ca="1">IF(OR($Z85=0,SSSModel!$C$4="CF"),AT85,
IF(LEFT($V85,3)="ON_",
     IF(SSSModel!$C$4="RR",SUMPRODUCT(OFFSET($AC85,0,0,1,$CB$2),OFFSET(Profiles!$K$28,($Z85-1)*(Profiles!$I$26+1)+CR$4-SSSModel!$C$3+1,0,1,$CB$2)),
     IF(SSSModel!$C$4="ECC",$EA85*$EB85*SUMPRODUCT(OFFSET($AC85,0,MAX(0,CR$4-$DZ85-$CA$4+1),1,MIN($DZ85,CR$4-$CA$4+1)),OFFSET(Escalation!$K$24,($Y85-1)*(Escalation!$I$22+1)+CR$4-SSSModel!$C$3+1,MAX(0,CR$4-$DZ85-$CA$4+1),1,MIN($DZ85,CR$4-$CA$4+1))),
     IF(SSSModel!$C$4="PV",AT85*$EA85*(1+SSSModel!$C$2),
     IF(SSSModel!$C$4="FCR",$EC85*SUM(OFFSET($AC85,0,MAX(CR$4-$AC$4-$DZ85+1,0),1,MIN($DZ85,CR$4-$AC$4+1))),0)))),
SUM($AC85:$BZ85)*
     IF(SSSModel!$C$4="RR",OFFSET(Profiles!$K$2,$Z85,MAX(Profiles!$C$2,AT$4-$W85)),
     IF(SSSModel!$C$4="ECC",$EA85*$EB85*IF(MAX(Escalation!$C$2,AT$4-$W85)&gt;$DZ85-1,0,OFFSET(Escalation!$K$2,$Y85,MAX(Escalation!$C$2,AT$4-$W85))),
     IF(SSSModel!$C$4="PV",IF(CR$4=$W85,$EA85*(1+SSSModel!$C$2),0),
     IF(SSSModel!$C$4="FCR",IF(AND(CR$4&gt;=$W85,OFFSET(Profiles!$K$2,$Z85,MAX(Profiles!$C$2,AT$4-$W85))&gt;0),$EC85,0),0))))))</f>
        <v>5390457.55484726</v>
      </c>
      <c r="CS85" s="135">
        <f ca="1">IF(OR($Z85=0,SSSModel!$C$4="CF"),AU85,
IF(LEFT($V85,3)="ON_",
     IF(SSSModel!$C$4="RR",SUMPRODUCT(OFFSET($AC85,0,0,1,$CB$2),OFFSET(Profiles!$K$28,($Z85-1)*(Profiles!$I$26+1)+CS$4-SSSModel!$C$3+1,0,1,$CB$2)),
     IF(SSSModel!$C$4="ECC",$EA85*$EB85*SUMPRODUCT(OFFSET($AC85,0,MAX(0,CS$4-$DZ85-$CA$4+1),1,MIN($DZ85,CS$4-$CA$4+1)),OFFSET(Escalation!$K$24,($Y85-1)*(Escalation!$I$22+1)+CS$4-SSSModel!$C$3+1,MAX(0,CS$4-$DZ85-$CA$4+1),1,MIN($DZ85,CS$4-$CA$4+1))),
     IF(SSSModel!$C$4="PV",AU85*$EA85*(1+SSSModel!$C$2),
     IF(SSSModel!$C$4="FCR",$EC85*SUM(OFFSET($AC85,0,MAX(CS$4-$AC$4-$DZ85+1,0),1,MIN($DZ85,CS$4-$AC$4+1))),0)))),
SUM($AC85:$BZ85)*
     IF(SSSModel!$C$4="RR",OFFSET(Profiles!$K$2,$Z85,MAX(Profiles!$C$2,AU$4-$W85)),
     IF(SSSModel!$C$4="ECC",$EA85*$EB85*IF(MAX(Escalation!$C$2,AU$4-$W85)&gt;$DZ85-1,0,OFFSET(Escalation!$K$2,$Y85,MAX(Escalation!$C$2,AU$4-$W85))),
     IF(SSSModel!$C$4="PV",IF(CS$4=$W85,$EA85*(1+SSSModel!$C$2),0),
     IF(SSSModel!$C$4="FCR",IF(AND(CS$4&gt;=$W85,OFFSET(Profiles!$K$2,$Z85,MAX(Profiles!$C$2,AU$4-$W85))&gt;0),$EC85,0),0))))))</f>
        <v>5444362.1303957328</v>
      </c>
      <c r="CT85" s="135">
        <f ca="1">IF(OR($Z85=0,SSSModel!$C$4="CF"),AV85,
IF(LEFT($V85,3)="ON_",
     IF(SSSModel!$C$4="RR",SUMPRODUCT(OFFSET($AC85,0,0,1,$CB$2),OFFSET(Profiles!$K$28,($Z85-1)*(Profiles!$I$26+1)+CT$4-SSSModel!$C$3+1,0,1,$CB$2)),
     IF(SSSModel!$C$4="ECC",$EA85*$EB85*SUMPRODUCT(OFFSET($AC85,0,MAX(0,CT$4-$DZ85-$CA$4+1),1,MIN($DZ85,CT$4-$CA$4+1)),OFFSET(Escalation!$K$24,($Y85-1)*(Escalation!$I$22+1)+CT$4-SSSModel!$C$3+1,MAX(0,CT$4-$DZ85-$CA$4+1),1,MIN($DZ85,CT$4-$CA$4+1))),
     IF(SSSModel!$C$4="PV",AV85*$EA85*(1+SSSModel!$C$2),
     IF(SSSModel!$C$4="FCR",$EC85*SUM(OFFSET($AC85,0,MAX(CT$4-$AC$4-$DZ85+1,0),1,MIN($DZ85,CT$4-$AC$4+1))),0)))),
SUM($AC85:$BZ85)*
     IF(SSSModel!$C$4="RR",OFFSET(Profiles!$K$2,$Z85,MAX(Profiles!$C$2,AV$4-$W85)),
     IF(SSSModel!$C$4="ECC",$EA85*$EB85*IF(MAX(Escalation!$C$2,AV$4-$W85)&gt;$DZ85-1,0,OFFSET(Escalation!$K$2,$Y85,MAX(Escalation!$C$2,AV$4-$W85))),
     IF(SSSModel!$C$4="PV",IF(CT$4=$W85,$EA85*(1+SSSModel!$C$2),0),
     IF(SSSModel!$C$4="FCR",IF(AND(CT$4&gt;=$W85,OFFSET(Profiles!$K$2,$Z85,MAX(Profiles!$C$2,AV$4-$W85))&gt;0),$EC85,0),0))))))</f>
        <v>5498805.7516996888</v>
      </c>
      <c r="CU85" s="135">
        <f ca="1">IF(OR($Z85=0,SSSModel!$C$4="CF"),AW85,
IF(LEFT($V85,3)="ON_",
     IF(SSSModel!$C$4="RR",SUMPRODUCT(OFFSET($AC85,0,0,1,$CB$2),OFFSET(Profiles!$K$28,($Z85-1)*(Profiles!$I$26+1)+CU$4-SSSModel!$C$3+1,0,1,$CB$2)),
     IF(SSSModel!$C$4="ECC",$EA85*$EB85*SUMPRODUCT(OFFSET($AC85,0,MAX(0,CU$4-$DZ85-$CA$4+1),1,MIN($DZ85,CU$4-$CA$4+1)),OFFSET(Escalation!$K$24,($Y85-1)*(Escalation!$I$22+1)+CU$4-SSSModel!$C$3+1,MAX(0,CU$4-$DZ85-$CA$4+1),1,MIN($DZ85,CU$4-$CA$4+1))),
     IF(SSSModel!$C$4="PV",AW85*$EA85*(1+SSSModel!$C$2),
     IF(SSSModel!$C$4="FCR",$EC85*SUM(OFFSET($AC85,0,MAX(CU$4-$AC$4-$DZ85+1,0),1,MIN($DZ85,CU$4-$AC$4+1))),0)))),
SUM($AC85:$BZ85)*
     IF(SSSModel!$C$4="RR",OFFSET(Profiles!$K$2,$Z85,MAX(Profiles!$C$2,AW$4-$W85)),
     IF(SSSModel!$C$4="ECC",$EA85*$EB85*IF(MAX(Escalation!$C$2,AW$4-$W85)&gt;$DZ85-1,0,OFFSET(Escalation!$K$2,$Y85,MAX(Escalation!$C$2,AW$4-$W85))),
     IF(SSSModel!$C$4="PV",IF(CU$4=$W85,$EA85*(1+SSSModel!$C$2),0),
     IF(SSSModel!$C$4="FCR",IF(AND(CU$4&gt;=$W85,OFFSET(Profiles!$K$2,$Z85,MAX(Profiles!$C$2,AW$4-$W85))&gt;0),$EC85,0),0))))))</f>
        <v>5553793.8092166856</v>
      </c>
      <c r="CV85" s="135">
        <f ca="1">IF(OR($Z85=0,SSSModel!$C$4="CF"),AX85,
IF(LEFT($V85,3)="ON_",
     IF(SSSModel!$C$4="RR",SUMPRODUCT(OFFSET($AC85,0,0,1,$CB$2),OFFSET(Profiles!$K$28,($Z85-1)*(Profiles!$I$26+1)+CV$4-SSSModel!$C$3+1,0,1,$CB$2)),
     IF(SSSModel!$C$4="ECC",$EA85*$EB85*SUMPRODUCT(OFFSET($AC85,0,MAX(0,CV$4-$DZ85-$CA$4+1),1,MIN($DZ85,CV$4-$CA$4+1)),OFFSET(Escalation!$K$24,($Y85-1)*(Escalation!$I$22+1)+CV$4-SSSModel!$C$3+1,MAX(0,CV$4-$DZ85-$CA$4+1),1,MIN($DZ85,CV$4-$CA$4+1))),
     IF(SSSModel!$C$4="PV",AX85*$EA85*(1+SSSModel!$C$2),
     IF(SSSModel!$C$4="FCR",$EC85*SUM(OFFSET($AC85,0,MAX(CV$4-$AC$4-$DZ85+1,0),1,MIN($DZ85,CV$4-$AC$4+1))),0)))),
SUM($AC85:$BZ85)*
     IF(SSSModel!$C$4="RR",OFFSET(Profiles!$K$2,$Z85,MAX(Profiles!$C$2,AX$4-$W85)),
     IF(SSSModel!$C$4="ECC",$EA85*$EB85*IF(MAX(Escalation!$C$2,AX$4-$W85)&gt;$DZ85-1,0,OFFSET(Escalation!$K$2,$Y85,MAX(Escalation!$C$2,AX$4-$W85))),
     IF(SSSModel!$C$4="PV",IF(CV$4=$W85,$EA85*(1+SSSModel!$C$2),0),
     IF(SSSModel!$C$4="FCR",IF(AND(CV$4&gt;=$W85,OFFSET(Profiles!$K$2,$Z85,MAX(Profiles!$C$2,AX$4-$W85))&gt;0),$EC85,0),0))))))</f>
        <v>5609331.7473088522</v>
      </c>
      <c r="CW85" s="135">
        <f ca="1">IF(OR($Z85=0,SSSModel!$C$4="CF"),AY85,
IF(LEFT($V85,3)="ON_",
     IF(SSSModel!$C$4="RR",SUMPRODUCT(OFFSET($AC85,0,0,1,$CB$2),OFFSET(Profiles!$K$28,($Z85-1)*(Profiles!$I$26+1)+CW$4-SSSModel!$C$3+1,0,1,$CB$2)),
     IF(SSSModel!$C$4="ECC",$EA85*$EB85*SUMPRODUCT(OFFSET($AC85,0,MAX(0,CW$4-$DZ85-$CA$4+1),1,MIN($DZ85,CW$4-$CA$4+1)),OFFSET(Escalation!$K$24,($Y85-1)*(Escalation!$I$22+1)+CW$4-SSSModel!$C$3+1,MAX(0,CW$4-$DZ85-$CA$4+1),1,MIN($DZ85,CW$4-$CA$4+1))),
     IF(SSSModel!$C$4="PV",AY85*$EA85*(1+SSSModel!$C$2),
     IF(SSSModel!$C$4="FCR",$EC85*SUM(OFFSET($AC85,0,MAX(CW$4-$AC$4-$DZ85+1,0),1,MIN($DZ85,CW$4-$AC$4+1))),0)))),
SUM($AC85:$BZ85)*
     IF(SSSModel!$C$4="RR",OFFSET(Profiles!$K$2,$Z85,MAX(Profiles!$C$2,AY$4-$W85)),
     IF(SSSModel!$C$4="ECC",$EA85*$EB85*IF(MAX(Escalation!$C$2,AY$4-$W85)&gt;$DZ85-1,0,OFFSET(Escalation!$K$2,$Y85,MAX(Escalation!$C$2,AY$4-$W85))),
     IF(SSSModel!$C$4="PV",IF(CW$4=$W85,$EA85*(1+SSSModel!$C$2),0),
     IF(SSSModel!$C$4="FCR",IF(AND(CW$4&gt;=$W85,OFFSET(Profiles!$K$2,$Z85,MAX(Profiles!$C$2,AY$4-$W85))&gt;0),$EC85,0),0))))))</f>
        <v>5665425.0647819424</v>
      </c>
      <c r="CX85" s="135">
        <f ca="1">IF(OR($Z85=0,SSSModel!$C$4="CF"),AZ85,
IF(LEFT($V85,3)="ON_",
     IF(SSSModel!$C$4="RR",SUMPRODUCT(OFFSET($AC85,0,0,1,$CB$2),OFFSET(Profiles!$K$28,($Z85-1)*(Profiles!$I$26+1)+CX$4-SSSModel!$C$3+1,0,1,$CB$2)),
     IF(SSSModel!$C$4="ECC",$EA85*$EB85*SUMPRODUCT(OFFSET($AC85,0,MAX(0,CX$4-$DZ85-$CA$4+1),1,MIN($DZ85,CX$4-$CA$4+1)),OFFSET(Escalation!$K$24,($Y85-1)*(Escalation!$I$22+1)+CX$4-SSSModel!$C$3+1,MAX(0,CX$4-$DZ85-$CA$4+1),1,MIN($DZ85,CX$4-$CA$4+1))),
     IF(SSSModel!$C$4="PV",AZ85*$EA85*(1+SSSModel!$C$2),
     IF(SSSModel!$C$4="FCR",$EC85*SUM(OFFSET($AC85,0,MAX(CX$4-$AC$4-$DZ85+1,0),1,MIN($DZ85,CX$4-$AC$4+1))),0)))),
SUM($AC85:$BZ85)*
     IF(SSSModel!$C$4="RR",OFFSET(Profiles!$K$2,$Z85,MAX(Profiles!$C$2,AZ$4-$W85)),
     IF(SSSModel!$C$4="ECC",$EA85*$EB85*IF(MAX(Escalation!$C$2,AZ$4-$W85)&gt;$DZ85-1,0,OFFSET(Escalation!$K$2,$Y85,MAX(Escalation!$C$2,AZ$4-$W85))),
     IF(SSSModel!$C$4="PV",IF(CX$4=$W85,$EA85*(1+SSSModel!$C$2),0),
     IF(SSSModel!$C$4="FCR",IF(AND(CX$4&gt;=$W85,OFFSET(Profiles!$K$2,$Z85,MAX(Profiles!$C$2,AZ$4-$W85))&gt;0),$EC85,0),0))))))</f>
        <v>5722079.3154297601</v>
      </c>
      <c r="CY85" s="135">
        <f ca="1">IF(OR($Z85=0,SSSModel!$C$4="CF"),BA85,
IF(LEFT($V85,3)="ON_",
     IF(SSSModel!$C$4="RR",SUMPRODUCT(OFFSET($AC85,0,0,1,$CB$2),OFFSET(Profiles!$K$28,($Z85-1)*(Profiles!$I$26+1)+CY$4-SSSModel!$C$3+1,0,1,$CB$2)),
     IF(SSSModel!$C$4="ECC",$EA85*$EB85*SUMPRODUCT(OFFSET($AC85,0,MAX(0,CY$4-$DZ85-$CA$4+1),1,MIN($DZ85,CY$4-$CA$4+1)),OFFSET(Escalation!$K$24,($Y85-1)*(Escalation!$I$22+1)+CY$4-SSSModel!$C$3+1,MAX(0,CY$4-$DZ85-$CA$4+1),1,MIN($DZ85,CY$4-$CA$4+1))),
     IF(SSSModel!$C$4="PV",BA85*$EA85*(1+SSSModel!$C$2),
     IF(SSSModel!$C$4="FCR",$EC85*SUM(OFFSET($AC85,0,MAX(CY$4-$AC$4-$DZ85+1,0),1,MIN($DZ85,CY$4-$AC$4+1))),0)))),
SUM($AC85:$BZ85)*
     IF(SSSModel!$C$4="RR",OFFSET(Profiles!$K$2,$Z85,MAX(Profiles!$C$2,BA$4-$W85)),
     IF(SSSModel!$C$4="ECC",$EA85*$EB85*IF(MAX(Escalation!$C$2,BA$4-$W85)&gt;$DZ85-1,0,OFFSET(Escalation!$K$2,$Y85,MAX(Escalation!$C$2,BA$4-$W85))),
     IF(SSSModel!$C$4="PV",IF(CY$4=$W85,$EA85*(1+SSSModel!$C$2),0),
     IF(SSSModel!$C$4="FCR",IF(AND(CY$4&gt;=$W85,OFFSET(Profiles!$K$2,$Z85,MAX(Profiles!$C$2,BA$4-$W85))&gt;0),$EC85,0),0))))))</f>
        <v>5779300.1085840594</v>
      </c>
      <c r="CZ85" s="135">
        <f ca="1">IF(OR($Z85=0,SSSModel!$C$4="CF"),BB85,
IF(LEFT($V85,3)="ON_",
     IF(SSSModel!$C$4="RR",SUMPRODUCT(OFFSET($AC85,0,0,1,$CB$2),OFFSET(Profiles!$K$28,($Z85-1)*(Profiles!$I$26+1)+CZ$4-SSSModel!$C$3+1,0,1,$CB$2)),
     IF(SSSModel!$C$4="ECC",$EA85*$EB85*SUMPRODUCT(OFFSET($AC85,0,MAX(0,CZ$4-$DZ85-$CA$4+1),1,MIN($DZ85,CZ$4-$CA$4+1)),OFFSET(Escalation!$K$24,($Y85-1)*(Escalation!$I$22+1)+CZ$4-SSSModel!$C$3+1,MAX(0,CZ$4-$DZ85-$CA$4+1),1,MIN($DZ85,CZ$4-$CA$4+1))),
     IF(SSSModel!$C$4="PV",BB85*$EA85*(1+SSSModel!$C$2),
     IF(SSSModel!$C$4="FCR",$EC85*SUM(OFFSET($AC85,0,MAX(CZ$4-$AC$4-$DZ85+1,0),1,MIN($DZ85,CZ$4-$AC$4+1))),0)))),
SUM($AC85:$BZ85)*
     IF(SSSModel!$C$4="RR",OFFSET(Profiles!$K$2,$Z85,MAX(Profiles!$C$2,BB$4-$W85)),
     IF(SSSModel!$C$4="ECC",$EA85*$EB85*IF(MAX(Escalation!$C$2,BB$4-$W85)&gt;$DZ85-1,0,OFFSET(Escalation!$K$2,$Y85,MAX(Escalation!$C$2,BB$4-$W85))),
     IF(SSSModel!$C$4="PV",IF(CZ$4=$W85,$EA85*(1+SSSModel!$C$2),0),
     IF(SSSModel!$C$4="FCR",IF(AND(CZ$4&gt;=$W85,OFFSET(Profiles!$K$2,$Z85,MAX(Profiles!$C$2,BB$4-$W85))&gt;0),$EC85,0),0))))))</f>
        <v>5837093.1096699005</v>
      </c>
      <c r="DA85" s="135">
        <f ca="1">IF(OR($Z85=0,SSSModel!$C$4="CF"),BC85,
IF(LEFT($V85,3)="ON_",
     IF(SSSModel!$C$4="RR",SUMPRODUCT(OFFSET($AC85,0,0,1,$CB$2),OFFSET(Profiles!$K$28,($Z85-1)*(Profiles!$I$26+1)+DA$4-SSSModel!$C$3+1,0,1,$CB$2)),
     IF(SSSModel!$C$4="ECC",$EA85*$EB85*SUMPRODUCT(OFFSET($AC85,0,MAX(0,DA$4-$DZ85-$CA$4+1),1,MIN($DZ85,DA$4-$CA$4+1)),OFFSET(Escalation!$K$24,($Y85-1)*(Escalation!$I$22+1)+DA$4-SSSModel!$C$3+1,MAX(0,DA$4-$DZ85-$CA$4+1),1,MIN($DZ85,DA$4-$CA$4+1))),
     IF(SSSModel!$C$4="PV",BC85*$EA85*(1+SSSModel!$C$2),
     IF(SSSModel!$C$4="FCR",$EC85*SUM(OFFSET($AC85,0,MAX(DA$4-$AC$4-$DZ85+1,0),1,MIN($DZ85,DA$4-$AC$4+1))),0)))),
SUM($AC85:$BZ85)*
     IF(SSSModel!$C$4="RR",OFFSET(Profiles!$K$2,$Z85,MAX(Profiles!$C$2,BC$4-$W85)),
     IF(SSSModel!$C$4="ECC",$EA85*$EB85*IF(MAX(Escalation!$C$2,BC$4-$W85)&gt;$DZ85-1,0,OFFSET(Escalation!$K$2,$Y85,MAX(Escalation!$C$2,BC$4-$W85))),
     IF(SSSModel!$C$4="PV",IF(DA$4=$W85,$EA85*(1+SSSModel!$C$2),0),
     IF(SSSModel!$C$4="FCR",IF(AND(DA$4&gt;=$W85,OFFSET(Profiles!$K$2,$Z85,MAX(Profiles!$C$2,BC$4-$W85))&gt;0),$EC85,0),0))))))</f>
        <v>5895464.0407665996</v>
      </c>
      <c r="DB85" s="135">
        <f ca="1">IF(OR($Z85=0,SSSModel!$C$4="CF"),BD85,
IF(LEFT($V85,3)="ON_",
     IF(SSSModel!$C$4="RR",SUMPRODUCT(OFFSET($AC85,0,0,1,$CB$2),OFFSET(Profiles!$K$28,($Z85-1)*(Profiles!$I$26+1)+DB$4-SSSModel!$C$3+1,0,1,$CB$2)),
     IF(SSSModel!$C$4="ECC",$EA85*$EB85*SUMPRODUCT(OFFSET($AC85,0,MAX(0,DB$4-$DZ85-$CA$4+1),1,MIN($DZ85,DB$4-$CA$4+1)),OFFSET(Escalation!$K$24,($Y85-1)*(Escalation!$I$22+1)+DB$4-SSSModel!$C$3+1,MAX(0,DB$4-$DZ85-$CA$4+1),1,MIN($DZ85,DB$4-$CA$4+1))),
     IF(SSSModel!$C$4="PV",BD85*$EA85*(1+SSSModel!$C$2),
     IF(SSSModel!$C$4="FCR",$EC85*SUM(OFFSET($AC85,0,MAX(DB$4-$AC$4-$DZ85+1,0),1,MIN($DZ85,DB$4-$AC$4+1))),0)))),
SUM($AC85:$BZ85)*
     IF(SSSModel!$C$4="RR",OFFSET(Profiles!$K$2,$Z85,MAX(Profiles!$C$2,BD$4-$W85)),
     IF(SSSModel!$C$4="ECC",$EA85*$EB85*IF(MAX(Escalation!$C$2,BD$4-$W85)&gt;$DZ85-1,0,OFFSET(Escalation!$K$2,$Y85,MAX(Escalation!$C$2,BD$4-$W85))),
     IF(SSSModel!$C$4="PV",IF(DB$4=$W85,$EA85*(1+SSSModel!$C$2),0),
     IF(SSSModel!$C$4="FCR",IF(AND(DB$4&gt;=$W85,OFFSET(Profiles!$K$2,$Z85,MAX(Profiles!$C$2,BD$4-$W85))&gt;0),$EC85,0),0))))))</f>
        <v>5954418.6811742634</v>
      </c>
      <c r="DC85" s="135">
        <f ca="1">IF(OR($Z85=0,SSSModel!$C$4="CF"),BE85,
IF(LEFT($V85,3)="ON_",
     IF(SSSModel!$C$4="RR",SUMPRODUCT(OFFSET($AC85,0,0,1,$CB$2),OFFSET(Profiles!$K$28,($Z85-1)*(Profiles!$I$26+1)+DC$4-SSSModel!$C$3+1,0,1,$CB$2)),
     IF(SSSModel!$C$4="ECC",$EA85*$EB85*SUMPRODUCT(OFFSET($AC85,0,MAX(0,DC$4-$DZ85-$CA$4+1),1,MIN($DZ85,DC$4-$CA$4+1)),OFFSET(Escalation!$K$24,($Y85-1)*(Escalation!$I$22+1)+DC$4-SSSModel!$C$3+1,MAX(0,DC$4-$DZ85-$CA$4+1),1,MIN($DZ85,DC$4-$CA$4+1))),
     IF(SSSModel!$C$4="PV",BE85*$EA85*(1+SSSModel!$C$2),
     IF(SSSModel!$C$4="FCR",$EC85*SUM(OFFSET($AC85,0,MAX(DC$4-$AC$4-$DZ85+1,0),1,MIN($DZ85,DC$4-$AC$4+1))),0)))),
SUM($AC85:$BZ85)*
     IF(SSSModel!$C$4="RR",OFFSET(Profiles!$K$2,$Z85,MAX(Profiles!$C$2,BE$4-$W85)),
     IF(SSSModel!$C$4="ECC",$EA85*$EB85*IF(MAX(Escalation!$C$2,BE$4-$W85)&gt;$DZ85-1,0,OFFSET(Escalation!$K$2,$Y85,MAX(Escalation!$C$2,BE$4-$W85))),
     IF(SSSModel!$C$4="PV",IF(DC$4=$W85,$EA85*(1+SSSModel!$C$2),0),
     IF(SSSModel!$C$4="FCR",IF(AND(DC$4&gt;=$W85,OFFSET(Profiles!$K$2,$Z85,MAX(Profiles!$C$2,BE$4-$W85))&gt;0),$EC85,0),0))))))</f>
        <v>6013962.8679860067</v>
      </c>
      <c r="DD85" s="135">
        <f ca="1">IF(OR($Z85=0,SSSModel!$C$4="CF"),BF85,
IF(LEFT($V85,3)="ON_",
     IF(SSSModel!$C$4="RR",SUMPRODUCT(OFFSET($AC85,0,0,1,$CB$2),OFFSET(Profiles!$K$28,($Z85-1)*(Profiles!$I$26+1)+DD$4-SSSModel!$C$3+1,0,1,$CB$2)),
     IF(SSSModel!$C$4="ECC",$EA85*$EB85*SUMPRODUCT(OFFSET($AC85,0,MAX(0,DD$4-$DZ85-$CA$4+1),1,MIN($DZ85,DD$4-$CA$4+1)),OFFSET(Escalation!$K$24,($Y85-1)*(Escalation!$I$22+1)+DD$4-SSSModel!$C$3+1,MAX(0,DD$4-$DZ85-$CA$4+1),1,MIN($DZ85,DD$4-$CA$4+1))),
     IF(SSSModel!$C$4="PV",BF85*$EA85*(1+SSSModel!$C$2),
     IF(SSSModel!$C$4="FCR",$EC85*SUM(OFFSET($AC85,0,MAX(DD$4-$AC$4-$DZ85+1,0),1,MIN($DZ85,DD$4-$AC$4+1))),0)))),
SUM($AC85:$BZ85)*
     IF(SSSModel!$C$4="RR",OFFSET(Profiles!$K$2,$Z85,MAX(Profiles!$C$2,BF$4-$W85)),
     IF(SSSModel!$C$4="ECC",$EA85*$EB85*IF(MAX(Escalation!$C$2,BF$4-$W85)&gt;$DZ85-1,0,OFFSET(Escalation!$K$2,$Y85,MAX(Escalation!$C$2,BF$4-$W85))),
     IF(SSSModel!$C$4="PV",IF(DD$4=$W85,$EA85*(1+SSSModel!$C$2),0),
     IF(SSSModel!$C$4="FCR",IF(AND(DD$4&gt;=$W85,OFFSET(Profiles!$K$2,$Z85,MAX(Profiles!$C$2,BF$4-$W85))&gt;0),$EC85,0),0))))))</f>
        <v>6074102.496665867</v>
      </c>
      <c r="DE85" s="135">
        <f ca="1">IF(OR($Z85=0,SSSModel!$C$4="CF"),BG85,
IF(LEFT($V85,3)="ON_",
     IF(SSSModel!$C$4="RR",SUMPRODUCT(OFFSET($AC85,0,0,1,$CB$2),OFFSET(Profiles!$K$28,($Z85-1)*(Profiles!$I$26+1)+DE$4-SSSModel!$C$3+1,0,1,$CB$2)),
     IF(SSSModel!$C$4="ECC",$EA85*$EB85*SUMPRODUCT(OFFSET($AC85,0,MAX(0,DE$4-$DZ85-$CA$4+1),1,MIN($DZ85,DE$4-$CA$4+1)),OFFSET(Escalation!$K$24,($Y85-1)*(Escalation!$I$22+1)+DE$4-SSSModel!$C$3+1,MAX(0,DE$4-$DZ85-$CA$4+1),1,MIN($DZ85,DE$4-$CA$4+1))),
     IF(SSSModel!$C$4="PV",BG85*$EA85*(1+SSSModel!$C$2),
     IF(SSSModel!$C$4="FCR",$EC85*SUM(OFFSET($AC85,0,MAX(DE$4-$AC$4-$DZ85+1,0),1,MIN($DZ85,DE$4-$AC$4+1))),0)))),
SUM($AC85:$BZ85)*
     IF(SSSModel!$C$4="RR",OFFSET(Profiles!$K$2,$Z85,MAX(Profiles!$C$2,BG$4-$W85)),
     IF(SSSModel!$C$4="ECC",$EA85*$EB85*IF(MAX(Escalation!$C$2,BG$4-$W85)&gt;$DZ85-1,0,OFFSET(Escalation!$K$2,$Y85,MAX(Escalation!$C$2,BG$4-$W85))),
     IF(SSSModel!$C$4="PV",IF(DE$4=$W85,$EA85*(1+SSSModel!$C$2),0),
     IF(SSSModel!$C$4="FCR",IF(AND(DE$4&gt;=$W85,OFFSET(Profiles!$K$2,$Z85,MAX(Profiles!$C$2,BG$4-$W85))&gt;0),$EC85,0),0))))))</f>
        <v>6134843.521632527</v>
      </c>
      <c r="DF85" s="135">
        <f ca="1">IF(OR($Z85=0,SSSModel!$C$4="CF"),BH85,
IF(LEFT($V85,3)="ON_",
     IF(SSSModel!$C$4="RR",SUMPRODUCT(OFFSET($AC85,0,0,1,$CB$2),OFFSET(Profiles!$K$28,($Z85-1)*(Profiles!$I$26+1)+DF$4-SSSModel!$C$3+1,0,1,$CB$2)),
     IF(SSSModel!$C$4="ECC",$EA85*$EB85*SUMPRODUCT(OFFSET($AC85,0,MAX(0,DF$4-$DZ85-$CA$4+1),1,MIN($DZ85,DF$4-$CA$4+1)),OFFSET(Escalation!$K$24,($Y85-1)*(Escalation!$I$22+1)+DF$4-SSSModel!$C$3+1,MAX(0,DF$4-$DZ85-$CA$4+1),1,MIN($DZ85,DF$4-$CA$4+1))),
     IF(SSSModel!$C$4="PV",BH85*$EA85*(1+SSSModel!$C$2),
     IF(SSSModel!$C$4="FCR",$EC85*SUM(OFFSET($AC85,0,MAX(DF$4-$AC$4-$DZ85+1,0),1,MIN($DZ85,DF$4-$AC$4+1))),0)))),
SUM($AC85:$BZ85)*
     IF(SSSModel!$C$4="RR",OFFSET(Profiles!$K$2,$Z85,MAX(Profiles!$C$2,BH$4-$W85)),
     IF(SSSModel!$C$4="ECC",$EA85*$EB85*IF(MAX(Escalation!$C$2,BH$4-$W85)&gt;$DZ85-1,0,OFFSET(Escalation!$K$2,$Y85,MAX(Escalation!$C$2,BH$4-$W85))),
     IF(SSSModel!$C$4="PV",IF(DF$4=$W85,$EA85*(1+SSSModel!$C$2),0),
     IF(SSSModel!$C$4="FCR",IF(AND(DF$4&gt;=$W85,OFFSET(Profiles!$K$2,$Z85,MAX(Profiles!$C$2,BH$4-$W85))&gt;0),$EC85,0),0))))))</f>
        <v>6196191.9568488505</v>
      </c>
      <c r="DG85" s="135">
        <f ca="1">IF(OR($Z85=0,SSSModel!$C$4="CF"),BI85,
IF(LEFT($V85,3)="ON_",
     IF(SSSModel!$C$4="RR",SUMPRODUCT(OFFSET($AC85,0,0,1,$CB$2),OFFSET(Profiles!$K$28,($Z85-1)*(Profiles!$I$26+1)+DG$4-SSSModel!$C$3+1,0,1,$CB$2)),
     IF(SSSModel!$C$4="ECC",$EA85*$EB85*SUMPRODUCT(OFFSET($AC85,0,MAX(0,DG$4-$DZ85-$CA$4+1),1,MIN($DZ85,DG$4-$CA$4+1)),OFFSET(Escalation!$K$24,($Y85-1)*(Escalation!$I$22+1)+DG$4-SSSModel!$C$3+1,MAX(0,DG$4-$DZ85-$CA$4+1),1,MIN($DZ85,DG$4-$CA$4+1))),
     IF(SSSModel!$C$4="PV",BI85*$EA85*(1+SSSModel!$C$2),
     IF(SSSModel!$C$4="FCR",$EC85*SUM(OFFSET($AC85,0,MAX(DG$4-$AC$4-$DZ85+1,0),1,MIN($DZ85,DG$4-$AC$4+1))),0)))),
SUM($AC85:$BZ85)*
     IF(SSSModel!$C$4="RR",OFFSET(Profiles!$K$2,$Z85,MAX(Profiles!$C$2,BI$4-$W85)),
     IF(SSSModel!$C$4="ECC",$EA85*$EB85*IF(MAX(Escalation!$C$2,BI$4-$W85)&gt;$DZ85-1,0,OFFSET(Escalation!$K$2,$Y85,MAX(Escalation!$C$2,BI$4-$W85))),
     IF(SSSModel!$C$4="PV",IF(DG$4=$W85,$EA85*(1+SSSModel!$C$2),0),
     IF(SSSModel!$C$4="FCR",IF(AND(DG$4&gt;=$W85,OFFSET(Profiles!$K$2,$Z85,MAX(Profiles!$C$2,BI$4-$W85))&gt;0),$EC85,0),0))))))</f>
        <v>6258153.8764173407</v>
      </c>
      <c r="DH85" s="135">
        <f ca="1">IF(OR($Z85=0,SSSModel!$C$4="CF"),BJ85,
IF(LEFT($V85,3)="ON_",
     IF(SSSModel!$C$4="RR",SUMPRODUCT(OFFSET($AC85,0,0,1,$CB$2),OFFSET(Profiles!$K$28,($Z85-1)*(Profiles!$I$26+1)+DH$4-SSSModel!$C$3+1,0,1,$CB$2)),
     IF(SSSModel!$C$4="ECC",$EA85*$EB85*SUMPRODUCT(OFFSET($AC85,0,MAX(0,DH$4-$DZ85-$CA$4+1),1,MIN($DZ85,DH$4-$CA$4+1)),OFFSET(Escalation!$K$24,($Y85-1)*(Escalation!$I$22+1)+DH$4-SSSModel!$C$3+1,MAX(0,DH$4-$DZ85-$CA$4+1),1,MIN($DZ85,DH$4-$CA$4+1))),
     IF(SSSModel!$C$4="PV",BJ85*$EA85*(1+SSSModel!$C$2),
     IF(SSSModel!$C$4="FCR",$EC85*SUM(OFFSET($AC85,0,MAX(DH$4-$AC$4-$DZ85+1,0),1,MIN($DZ85,DH$4-$AC$4+1))),0)))),
SUM($AC85:$BZ85)*
     IF(SSSModel!$C$4="RR",OFFSET(Profiles!$K$2,$Z85,MAX(Profiles!$C$2,BJ$4-$W85)),
     IF(SSSModel!$C$4="ECC",$EA85*$EB85*IF(MAX(Escalation!$C$2,BJ$4-$W85)&gt;$DZ85-1,0,OFFSET(Escalation!$K$2,$Y85,MAX(Escalation!$C$2,BJ$4-$W85))),
     IF(SSSModel!$C$4="PV",IF(DH$4=$W85,$EA85*(1+SSSModel!$C$2),0),
     IF(SSSModel!$C$4="FCR",IF(AND(DH$4&gt;=$W85,OFFSET(Profiles!$K$2,$Z85,MAX(Profiles!$C$2,BJ$4-$W85))&gt;0),$EC85,0),0))))))</f>
        <v>6320735.4151815139</v>
      </c>
      <c r="DI85" s="135">
        <f ca="1">IF(OR($Z85=0,SSSModel!$C$4="CF"),BK85,
IF(LEFT($V85,3)="ON_",
     IF(SSSModel!$C$4="RR",SUMPRODUCT(OFFSET($AC85,0,0,1,$CB$2),OFFSET(Profiles!$K$28,($Z85-1)*(Profiles!$I$26+1)+DI$4-SSSModel!$C$3+1,0,1,$CB$2)),
     IF(SSSModel!$C$4="ECC",$EA85*$EB85*SUMPRODUCT(OFFSET($AC85,0,MAX(0,DI$4-$DZ85-$CA$4+1),1,MIN($DZ85,DI$4-$CA$4+1)),OFFSET(Escalation!$K$24,($Y85-1)*(Escalation!$I$22+1)+DI$4-SSSModel!$C$3+1,MAX(0,DI$4-$DZ85-$CA$4+1),1,MIN($DZ85,DI$4-$CA$4+1))),
     IF(SSSModel!$C$4="PV",BK85*$EA85*(1+SSSModel!$C$2),
     IF(SSSModel!$C$4="FCR",$EC85*SUM(OFFSET($AC85,0,MAX(DI$4-$AC$4-$DZ85+1,0),1,MIN($DZ85,DI$4-$AC$4+1))),0)))),
SUM($AC85:$BZ85)*
     IF(SSSModel!$C$4="RR",OFFSET(Profiles!$K$2,$Z85,MAX(Profiles!$C$2,BK$4-$W85)),
     IF(SSSModel!$C$4="ECC",$EA85*$EB85*IF(MAX(Escalation!$C$2,BK$4-$W85)&gt;$DZ85-1,0,OFFSET(Escalation!$K$2,$Y85,MAX(Escalation!$C$2,BK$4-$W85))),
     IF(SSSModel!$C$4="PV",IF(DI$4=$W85,$EA85*(1+SSSModel!$C$2),0),
     IF(SSSModel!$C$4="FCR",IF(AND(DI$4&gt;=$W85,OFFSET(Profiles!$K$2,$Z85,MAX(Profiles!$C$2,BK$4-$W85))&gt;0),$EC85,0),0))))))</f>
        <v>6383942.7693333291</v>
      </c>
      <c r="DJ85" s="135">
        <f ca="1">IF(OR($Z85=0,SSSModel!$C$4="CF"),BL85,
IF(LEFT($V85,3)="ON_",
     IF(SSSModel!$C$4="RR",SUMPRODUCT(OFFSET($AC85,0,0,1,$CB$2),OFFSET(Profiles!$K$28,($Z85-1)*(Profiles!$I$26+1)+DJ$4-SSSModel!$C$3+1,0,1,$CB$2)),
     IF(SSSModel!$C$4="ECC",$EA85*$EB85*SUMPRODUCT(OFFSET($AC85,0,MAX(0,DJ$4-$DZ85-$CA$4+1),1,MIN($DZ85,DJ$4-$CA$4+1)),OFFSET(Escalation!$K$24,($Y85-1)*(Escalation!$I$22+1)+DJ$4-SSSModel!$C$3+1,MAX(0,DJ$4-$DZ85-$CA$4+1),1,MIN($DZ85,DJ$4-$CA$4+1))),
     IF(SSSModel!$C$4="PV",BL85*$EA85*(1+SSSModel!$C$2),
     IF(SSSModel!$C$4="FCR",$EC85*SUM(OFFSET($AC85,0,MAX(DJ$4-$AC$4-$DZ85+1,0),1,MIN($DZ85,DJ$4-$AC$4+1))),0)))),
SUM($AC85:$BZ85)*
     IF(SSSModel!$C$4="RR",OFFSET(Profiles!$K$2,$Z85,MAX(Profiles!$C$2,BL$4-$W85)),
     IF(SSSModel!$C$4="ECC",$EA85*$EB85*IF(MAX(Escalation!$C$2,BL$4-$W85)&gt;$DZ85-1,0,OFFSET(Escalation!$K$2,$Y85,MAX(Escalation!$C$2,BL$4-$W85))),
     IF(SSSModel!$C$4="PV",IF(DJ$4=$W85,$EA85*(1+SSSModel!$C$2),0),
     IF(SSSModel!$C$4="FCR",IF(AND(DJ$4&gt;=$W85,OFFSET(Profiles!$K$2,$Z85,MAX(Profiles!$C$2,BL$4-$W85))&gt;0),$EC85,0),0))))))</f>
        <v>6447782.1970266616</v>
      </c>
      <c r="DK85" s="135">
        <f ca="1">IF(OR($Z85=0,SSSModel!$C$4="CF"),BM85,
IF(LEFT($V85,3)="ON_",
     IF(SSSModel!$C$4="RR",SUMPRODUCT(OFFSET($AC85,0,0,1,$CB$2),OFFSET(Profiles!$K$28,($Z85-1)*(Profiles!$I$26+1)+DK$4-SSSModel!$C$3+1,0,1,$CB$2)),
     IF(SSSModel!$C$4="ECC",$EA85*$EB85*SUMPRODUCT(OFFSET($AC85,0,MAX(0,DK$4-$DZ85-$CA$4+1),1,MIN($DZ85,DK$4-$CA$4+1)),OFFSET(Escalation!$K$24,($Y85-1)*(Escalation!$I$22+1)+DK$4-SSSModel!$C$3+1,MAX(0,DK$4-$DZ85-$CA$4+1),1,MIN($DZ85,DK$4-$CA$4+1))),
     IF(SSSModel!$C$4="PV",BM85*$EA85*(1+SSSModel!$C$2),
     IF(SSSModel!$C$4="FCR",$EC85*SUM(OFFSET($AC85,0,MAX(DK$4-$AC$4-$DZ85+1,0),1,MIN($DZ85,DK$4-$AC$4+1))),0)))),
SUM($AC85:$BZ85)*
     IF(SSSModel!$C$4="RR",OFFSET(Profiles!$K$2,$Z85,MAX(Profiles!$C$2,BM$4-$W85)),
     IF(SSSModel!$C$4="ECC",$EA85*$EB85*IF(MAX(Escalation!$C$2,BM$4-$W85)&gt;$DZ85-1,0,OFFSET(Escalation!$K$2,$Y85,MAX(Escalation!$C$2,BM$4-$W85))),
     IF(SSSModel!$C$4="PV",IF(DK$4=$W85,$EA85*(1+SSSModel!$C$2),0),
     IF(SSSModel!$C$4="FCR",IF(AND(DK$4&gt;=$W85,OFFSET(Profiles!$K$2,$Z85,MAX(Profiles!$C$2,BM$4-$W85))&gt;0),$EC85,0),0))))))</f>
        <v>6512260.0189969288</v>
      </c>
      <c r="DL85" s="135">
        <f ca="1">IF(OR($Z85=0,SSSModel!$C$4="CF"),BN85,
IF(LEFT($V85,3)="ON_",
     IF(SSSModel!$C$4="RR",SUMPRODUCT(OFFSET($AC85,0,0,1,$CB$2),OFFSET(Profiles!$K$28,($Z85-1)*(Profiles!$I$26+1)+DL$4-SSSModel!$C$3+1,0,1,$CB$2)),
     IF(SSSModel!$C$4="ECC",$EA85*$EB85*SUMPRODUCT(OFFSET($AC85,0,MAX(0,DL$4-$DZ85-$CA$4+1),1,MIN($DZ85,DL$4-$CA$4+1)),OFFSET(Escalation!$K$24,($Y85-1)*(Escalation!$I$22+1)+DL$4-SSSModel!$C$3+1,MAX(0,DL$4-$DZ85-$CA$4+1),1,MIN($DZ85,DL$4-$CA$4+1))),
     IF(SSSModel!$C$4="PV",BN85*$EA85*(1+SSSModel!$C$2),
     IF(SSSModel!$C$4="FCR",$EC85*SUM(OFFSET($AC85,0,MAX(DL$4-$AC$4-$DZ85+1,0),1,MIN($DZ85,DL$4-$AC$4+1))),0)))),
SUM($AC85:$BZ85)*
     IF(SSSModel!$C$4="RR",OFFSET(Profiles!$K$2,$Z85,MAX(Profiles!$C$2,BN$4-$W85)),
     IF(SSSModel!$C$4="ECC",$EA85*$EB85*IF(MAX(Escalation!$C$2,BN$4-$W85)&gt;$DZ85-1,0,OFFSET(Escalation!$K$2,$Y85,MAX(Escalation!$C$2,BN$4-$W85))),
     IF(SSSModel!$C$4="PV",IF(DL$4=$W85,$EA85*(1+SSSModel!$C$2),0),
     IF(SSSModel!$C$4="FCR",IF(AND(DL$4&gt;=$W85,OFFSET(Profiles!$K$2,$Z85,MAX(Profiles!$C$2,BN$4-$W85))&gt;0),$EC85,0),0))))))</f>
        <v>6577382.6191868978</v>
      </c>
      <c r="DM85" s="135">
        <f ca="1">IF(OR($Z85=0,SSSModel!$C$4="CF"),BO85,
IF(LEFT($V85,3)="ON_",
     IF(SSSModel!$C$4="RR",SUMPRODUCT(OFFSET($AC85,0,0,1,$CB$2),OFFSET(Profiles!$K$28,($Z85-1)*(Profiles!$I$26+1)+DM$4-SSSModel!$C$3+1,0,1,$CB$2)),
     IF(SSSModel!$C$4="ECC",$EA85*$EB85*SUMPRODUCT(OFFSET($AC85,0,MAX(0,DM$4-$DZ85-$CA$4+1),1,MIN($DZ85,DM$4-$CA$4+1)),OFFSET(Escalation!$K$24,($Y85-1)*(Escalation!$I$22+1)+DM$4-SSSModel!$C$3+1,MAX(0,DM$4-$DZ85-$CA$4+1),1,MIN($DZ85,DM$4-$CA$4+1))),
     IF(SSSModel!$C$4="PV",BO85*$EA85*(1+SSSModel!$C$2),
     IF(SSSModel!$C$4="FCR",$EC85*SUM(OFFSET($AC85,0,MAX(DM$4-$AC$4-$DZ85+1,0),1,MIN($DZ85,DM$4-$AC$4+1))),0)))),
SUM($AC85:$BZ85)*
     IF(SSSModel!$C$4="RR",OFFSET(Profiles!$K$2,$Z85,MAX(Profiles!$C$2,BO$4-$W85)),
     IF(SSSModel!$C$4="ECC",$EA85*$EB85*IF(MAX(Escalation!$C$2,BO$4-$W85)&gt;$DZ85-1,0,OFFSET(Escalation!$K$2,$Y85,MAX(Escalation!$C$2,BO$4-$W85))),
     IF(SSSModel!$C$4="PV",IF(DM$4=$W85,$EA85*(1+SSSModel!$C$2),0),
     IF(SSSModel!$C$4="FCR",IF(AND(DM$4&gt;=$W85,OFFSET(Profiles!$K$2,$Z85,MAX(Profiles!$C$2,BO$4-$W85))&gt;0),$EC85,0),0))))))</f>
        <v>6643156.4453787673</v>
      </c>
      <c r="DN85" s="135">
        <f ca="1">IF(OR($Z85=0,SSSModel!$C$4="CF"),BP85,
IF(LEFT($V85,3)="ON_",
     IF(SSSModel!$C$4="RR",SUMPRODUCT(OFFSET($AC85,0,0,1,$CB$2),OFFSET(Profiles!$K$28,($Z85-1)*(Profiles!$I$26+1)+DN$4-SSSModel!$C$3+1,0,1,$CB$2)),
     IF(SSSModel!$C$4="ECC",$EA85*$EB85*SUMPRODUCT(OFFSET($AC85,0,MAX(0,DN$4-$DZ85-$CA$4+1),1,MIN($DZ85,DN$4-$CA$4+1)),OFFSET(Escalation!$K$24,($Y85-1)*(Escalation!$I$22+1)+DN$4-SSSModel!$C$3+1,MAX(0,DN$4-$DZ85-$CA$4+1),1,MIN($DZ85,DN$4-$CA$4+1))),
     IF(SSSModel!$C$4="PV",BP85*$EA85*(1+SSSModel!$C$2),
     IF(SSSModel!$C$4="FCR",$EC85*SUM(OFFSET($AC85,0,MAX(DN$4-$AC$4-$DZ85+1,0),1,MIN($DZ85,DN$4-$AC$4+1))),0)))),
SUM($AC85:$BZ85)*
     IF(SSSModel!$C$4="RR",OFFSET(Profiles!$K$2,$Z85,MAX(Profiles!$C$2,BP$4-$W85)),
     IF(SSSModel!$C$4="ECC",$EA85*$EB85*IF(MAX(Escalation!$C$2,BP$4-$W85)&gt;$DZ85-1,0,OFFSET(Escalation!$K$2,$Y85,MAX(Escalation!$C$2,BP$4-$W85))),
     IF(SSSModel!$C$4="PV",IF(DN$4=$W85,$EA85*(1+SSSModel!$C$2),0),
     IF(SSSModel!$C$4="FCR",IF(AND(DN$4&gt;=$W85,OFFSET(Profiles!$K$2,$Z85,MAX(Profiles!$C$2,BP$4-$W85))&gt;0),$EC85,0),0))))))</f>
        <v>0</v>
      </c>
      <c r="DO85" s="135">
        <f ca="1">IF(OR($Z85=0,SSSModel!$C$4="CF"),BQ85,
IF(LEFT($V85,3)="ON_",
     IF(SSSModel!$C$4="RR",SUMPRODUCT(OFFSET($AC85,0,0,1,$CB$2),OFFSET(Profiles!$K$28,($Z85-1)*(Profiles!$I$26+1)+DO$4-SSSModel!$C$3+1,0,1,$CB$2)),
     IF(SSSModel!$C$4="ECC",$EA85*$EB85*SUMPRODUCT(OFFSET($AC85,0,MAX(0,DO$4-$DZ85-$CA$4+1),1,MIN($DZ85,DO$4-$CA$4+1)),OFFSET(Escalation!$K$24,($Y85-1)*(Escalation!$I$22+1)+DO$4-SSSModel!$C$3+1,MAX(0,DO$4-$DZ85-$CA$4+1),1,MIN($DZ85,DO$4-$CA$4+1))),
     IF(SSSModel!$C$4="PV",BQ85*$EA85*(1+SSSModel!$C$2),
     IF(SSSModel!$C$4="FCR",$EC85*SUM(OFFSET($AC85,0,MAX(DO$4-$AC$4-$DZ85+1,0),1,MIN($DZ85,DO$4-$AC$4+1))),0)))),
SUM($AC85:$BZ85)*
     IF(SSSModel!$C$4="RR",OFFSET(Profiles!$K$2,$Z85,MAX(Profiles!$C$2,BQ$4-$W85)),
     IF(SSSModel!$C$4="ECC",$EA85*$EB85*IF(MAX(Escalation!$C$2,BQ$4-$W85)&gt;$DZ85-1,0,OFFSET(Escalation!$K$2,$Y85,MAX(Escalation!$C$2,BQ$4-$W85))),
     IF(SSSModel!$C$4="PV",IF(DO$4=$W85,$EA85*(1+SSSModel!$C$2),0),
     IF(SSSModel!$C$4="FCR",IF(AND(DO$4&gt;=$W85,OFFSET(Profiles!$K$2,$Z85,MAX(Profiles!$C$2,BQ$4-$W85))&gt;0),$EC85,0),0))))))</f>
        <v>0</v>
      </c>
      <c r="DP85" s="135">
        <f ca="1">IF(OR($Z85=0,SSSModel!$C$4="CF"),BR85,
IF(LEFT($V85,3)="ON_",
     IF(SSSModel!$C$4="RR",SUMPRODUCT(OFFSET($AC85,0,0,1,$CB$2),OFFSET(Profiles!$K$28,($Z85-1)*(Profiles!$I$26+1)+DP$4-SSSModel!$C$3+1,0,1,$CB$2)),
     IF(SSSModel!$C$4="ECC",$EA85*$EB85*SUMPRODUCT(OFFSET($AC85,0,MAX(0,DP$4-$DZ85-$CA$4+1),1,MIN($DZ85,DP$4-$CA$4+1)),OFFSET(Escalation!$K$24,($Y85-1)*(Escalation!$I$22+1)+DP$4-SSSModel!$C$3+1,MAX(0,DP$4-$DZ85-$CA$4+1),1,MIN($DZ85,DP$4-$CA$4+1))),
     IF(SSSModel!$C$4="PV",BR85*$EA85*(1+SSSModel!$C$2),
     IF(SSSModel!$C$4="FCR",$EC85*SUM(OFFSET($AC85,0,MAX(DP$4-$AC$4-$DZ85+1,0),1,MIN($DZ85,DP$4-$AC$4+1))),0)))),
SUM($AC85:$BZ85)*
     IF(SSSModel!$C$4="RR",OFFSET(Profiles!$K$2,$Z85,MAX(Profiles!$C$2,BR$4-$W85)),
     IF(SSSModel!$C$4="ECC",$EA85*$EB85*IF(MAX(Escalation!$C$2,BR$4-$W85)&gt;$DZ85-1,0,OFFSET(Escalation!$K$2,$Y85,MAX(Escalation!$C$2,BR$4-$W85))),
     IF(SSSModel!$C$4="PV",IF(DP$4=$W85,$EA85*(1+SSSModel!$C$2),0),
     IF(SSSModel!$C$4="FCR",IF(AND(DP$4&gt;=$W85,OFFSET(Profiles!$K$2,$Z85,MAX(Profiles!$C$2,BR$4-$W85))&gt;0),$EC85,0),0))))))</f>
        <v>0</v>
      </c>
      <c r="DQ85" s="135">
        <f ca="1">IF(OR($Z85=0,SSSModel!$C$4="CF"),BS85,
IF(LEFT($V85,3)="ON_",
     IF(SSSModel!$C$4="RR",SUMPRODUCT(OFFSET($AC85,0,0,1,$CB$2),OFFSET(Profiles!$K$28,($Z85-1)*(Profiles!$I$26+1)+DQ$4-SSSModel!$C$3+1,0,1,$CB$2)),
     IF(SSSModel!$C$4="ECC",$EA85*$EB85*SUMPRODUCT(OFFSET($AC85,0,MAX(0,DQ$4-$DZ85-$CA$4+1),1,MIN($DZ85,DQ$4-$CA$4+1)),OFFSET(Escalation!$K$24,($Y85-1)*(Escalation!$I$22+1)+DQ$4-SSSModel!$C$3+1,MAX(0,DQ$4-$DZ85-$CA$4+1),1,MIN($DZ85,DQ$4-$CA$4+1))),
     IF(SSSModel!$C$4="PV",BS85*$EA85*(1+SSSModel!$C$2),
     IF(SSSModel!$C$4="FCR",$EC85*SUM(OFFSET($AC85,0,MAX(DQ$4-$AC$4-$DZ85+1,0),1,MIN($DZ85,DQ$4-$AC$4+1))),0)))),
SUM($AC85:$BZ85)*
     IF(SSSModel!$C$4="RR",OFFSET(Profiles!$K$2,$Z85,MAX(Profiles!$C$2,BS$4-$W85)),
     IF(SSSModel!$C$4="ECC",$EA85*$EB85*IF(MAX(Escalation!$C$2,BS$4-$W85)&gt;$DZ85-1,0,OFFSET(Escalation!$K$2,$Y85,MAX(Escalation!$C$2,BS$4-$W85))),
     IF(SSSModel!$C$4="PV",IF(DQ$4=$W85,$EA85*(1+SSSModel!$C$2),0),
     IF(SSSModel!$C$4="FCR",IF(AND(DQ$4&gt;=$W85,OFFSET(Profiles!$K$2,$Z85,MAX(Profiles!$C$2,BS$4-$W85))&gt;0),$EC85,0),0))))))</f>
        <v>0</v>
      </c>
      <c r="DR85" s="135">
        <f ca="1">IF(OR($Z85=0,SSSModel!$C$4="CF"),BT85,
IF(LEFT($V85,3)="ON_",
     IF(SSSModel!$C$4="RR",SUMPRODUCT(OFFSET($AC85,0,0,1,$CB$2),OFFSET(Profiles!$K$28,($Z85-1)*(Profiles!$I$26+1)+DR$4-SSSModel!$C$3+1,0,1,$CB$2)),
     IF(SSSModel!$C$4="ECC",$EA85*$EB85*SUMPRODUCT(OFFSET($AC85,0,MAX(0,DR$4-$DZ85-$CA$4+1),1,MIN($DZ85,DR$4-$CA$4+1)),OFFSET(Escalation!$K$24,($Y85-1)*(Escalation!$I$22+1)+DR$4-SSSModel!$C$3+1,MAX(0,DR$4-$DZ85-$CA$4+1),1,MIN($DZ85,DR$4-$CA$4+1))),
     IF(SSSModel!$C$4="PV",BT85*$EA85*(1+SSSModel!$C$2),
     IF(SSSModel!$C$4="FCR",$EC85*SUM(OFFSET($AC85,0,MAX(DR$4-$AC$4-$DZ85+1,0),1,MIN($DZ85,DR$4-$AC$4+1))),0)))),
SUM($AC85:$BZ85)*
     IF(SSSModel!$C$4="RR",OFFSET(Profiles!$K$2,$Z85,MAX(Profiles!$C$2,BT$4-$W85)),
     IF(SSSModel!$C$4="ECC",$EA85*$EB85*IF(MAX(Escalation!$C$2,BT$4-$W85)&gt;$DZ85-1,0,OFFSET(Escalation!$K$2,$Y85,MAX(Escalation!$C$2,BT$4-$W85))),
     IF(SSSModel!$C$4="PV",IF(DR$4=$W85,$EA85*(1+SSSModel!$C$2),0),
     IF(SSSModel!$C$4="FCR",IF(AND(DR$4&gt;=$W85,OFFSET(Profiles!$K$2,$Z85,MAX(Profiles!$C$2,BT$4-$W85))&gt;0),$EC85,0),0))))))</f>
        <v>0</v>
      </c>
      <c r="DS85" s="135">
        <f ca="1">IF(OR($Z85=0,SSSModel!$C$4="CF"),BU85,
IF(LEFT($V85,3)="ON_",
     IF(SSSModel!$C$4="RR",SUMPRODUCT(OFFSET($AC85,0,0,1,$CB$2),OFFSET(Profiles!$K$28,($Z85-1)*(Profiles!$I$26+1)+DS$4-SSSModel!$C$3+1,0,1,$CB$2)),
     IF(SSSModel!$C$4="ECC",$EA85*$EB85*SUMPRODUCT(OFFSET($AC85,0,MAX(0,DS$4-$DZ85-$CA$4+1),1,MIN($DZ85,DS$4-$CA$4+1)),OFFSET(Escalation!$K$24,($Y85-1)*(Escalation!$I$22+1)+DS$4-SSSModel!$C$3+1,MAX(0,DS$4-$DZ85-$CA$4+1),1,MIN($DZ85,DS$4-$CA$4+1))),
     IF(SSSModel!$C$4="PV",BU85*$EA85*(1+SSSModel!$C$2),
     IF(SSSModel!$C$4="FCR",$EC85*SUM(OFFSET($AC85,0,MAX(DS$4-$AC$4-$DZ85+1,0),1,MIN($DZ85,DS$4-$AC$4+1))),0)))),
SUM($AC85:$BZ85)*
     IF(SSSModel!$C$4="RR",OFFSET(Profiles!$K$2,$Z85,MAX(Profiles!$C$2,BU$4-$W85)),
     IF(SSSModel!$C$4="ECC",$EA85*$EB85*IF(MAX(Escalation!$C$2,BU$4-$W85)&gt;$DZ85-1,0,OFFSET(Escalation!$K$2,$Y85,MAX(Escalation!$C$2,BU$4-$W85))),
     IF(SSSModel!$C$4="PV",IF(DS$4=$W85,$EA85*(1+SSSModel!$C$2),0),
     IF(SSSModel!$C$4="FCR",IF(AND(DS$4&gt;=$W85,OFFSET(Profiles!$K$2,$Z85,MAX(Profiles!$C$2,BU$4-$W85))&gt;0),$EC85,0),0))))))</f>
        <v>0</v>
      </c>
      <c r="DT85" s="135">
        <f ca="1">IF(OR($Z85=0,SSSModel!$C$4="CF"),BV85,
IF(LEFT($V85,3)="ON_",
     IF(SSSModel!$C$4="RR",SUMPRODUCT(OFFSET($AC85,0,0,1,$CB$2),OFFSET(Profiles!$K$28,($Z85-1)*(Profiles!$I$26+1)+DT$4-SSSModel!$C$3+1,0,1,$CB$2)),
     IF(SSSModel!$C$4="ECC",$EA85*$EB85*SUMPRODUCT(OFFSET($AC85,0,MAX(0,DT$4-$DZ85-$CA$4+1),1,MIN($DZ85,DT$4-$CA$4+1)),OFFSET(Escalation!$K$24,($Y85-1)*(Escalation!$I$22+1)+DT$4-SSSModel!$C$3+1,MAX(0,DT$4-$DZ85-$CA$4+1),1,MIN($DZ85,DT$4-$CA$4+1))),
     IF(SSSModel!$C$4="PV",BV85*$EA85*(1+SSSModel!$C$2),
     IF(SSSModel!$C$4="FCR",$EC85*SUM(OFFSET($AC85,0,MAX(DT$4-$AC$4-$DZ85+1,0),1,MIN($DZ85,DT$4-$AC$4+1))),0)))),
SUM($AC85:$BZ85)*
     IF(SSSModel!$C$4="RR",OFFSET(Profiles!$K$2,$Z85,MAX(Profiles!$C$2,BV$4-$W85)),
     IF(SSSModel!$C$4="ECC",$EA85*$EB85*IF(MAX(Escalation!$C$2,BV$4-$W85)&gt;$DZ85-1,0,OFFSET(Escalation!$K$2,$Y85,MAX(Escalation!$C$2,BV$4-$W85))),
     IF(SSSModel!$C$4="PV",IF(DT$4=$W85,$EA85*(1+SSSModel!$C$2),0),
     IF(SSSModel!$C$4="FCR",IF(AND(DT$4&gt;=$W85,OFFSET(Profiles!$K$2,$Z85,MAX(Profiles!$C$2,BV$4-$W85))&gt;0),$EC85,0),0))))))</f>
        <v>0</v>
      </c>
      <c r="DU85" s="135">
        <f ca="1">IF(OR($Z85=0,SSSModel!$C$4="CF"),BW85,
IF(LEFT($V85,3)="ON_",
     IF(SSSModel!$C$4="RR",SUMPRODUCT(OFFSET($AC85,0,0,1,$CB$2),OFFSET(Profiles!$K$28,($Z85-1)*(Profiles!$I$26+1)+DU$4-SSSModel!$C$3+1,0,1,$CB$2)),
     IF(SSSModel!$C$4="ECC",$EA85*$EB85*SUMPRODUCT(OFFSET($AC85,0,MAX(0,DU$4-$DZ85-$CA$4+1),1,MIN($DZ85,DU$4-$CA$4+1)),OFFSET(Escalation!$K$24,($Y85-1)*(Escalation!$I$22+1)+DU$4-SSSModel!$C$3+1,MAX(0,DU$4-$DZ85-$CA$4+1),1,MIN($DZ85,DU$4-$CA$4+1))),
     IF(SSSModel!$C$4="PV",BW85*$EA85*(1+SSSModel!$C$2),
     IF(SSSModel!$C$4="FCR",$EC85*SUM(OFFSET($AC85,0,MAX(DU$4-$AC$4-$DZ85+1,0),1,MIN($DZ85,DU$4-$AC$4+1))),0)))),
SUM($AC85:$BZ85)*
     IF(SSSModel!$C$4="RR",OFFSET(Profiles!$K$2,$Z85,MAX(Profiles!$C$2,BW$4-$W85)),
     IF(SSSModel!$C$4="ECC",$EA85*$EB85*IF(MAX(Escalation!$C$2,BW$4-$W85)&gt;$DZ85-1,0,OFFSET(Escalation!$K$2,$Y85,MAX(Escalation!$C$2,BW$4-$W85))),
     IF(SSSModel!$C$4="PV",IF(DU$4=$W85,$EA85*(1+SSSModel!$C$2),0),
     IF(SSSModel!$C$4="FCR",IF(AND(DU$4&gt;=$W85,OFFSET(Profiles!$K$2,$Z85,MAX(Profiles!$C$2,BW$4-$W85))&gt;0),$EC85,0),0))))))</f>
        <v>0</v>
      </c>
      <c r="DV85" s="136">
        <f ca="1">IF(OR($Z85=0,SSSModel!$C$4="CF"),BX85,
IF(LEFT($V85,3)="ON_",
     IF(SSSModel!$C$4="RR",SUMPRODUCT(OFFSET($AC85,0,0,1,$CB$2),OFFSET(Profiles!$K$28,($Z85-1)*(Profiles!$I$26+1)+DV$4-SSSModel!$C$3+1,0,1,$CB$2)),
     IF(SSSModel!$C$4="ECC",$EA85*$EB85*SUMPRODUCT(OFFSET($AC85,0,MAX(0,DV$4-$DZ85-$CA$4+1),1,MIN($DZ85,DV$4-$CA$4+1)),OFFSET(Escalation!$K$24,($Y85-1)*(Escalation!$I$22+1)+DV$4-SSSModel!$C$3+1,MAX(0,DV$4-$DZ85-$CA$4+1),1,MIN($DZ85,DV$4-$CA$4+1))),
     IF(SSSModel!$C$4="PV",BX85*$EA85*(1+SSSModel!$C$2),
     IF(SSSModel!$C$4="FCR",$EC85*SUM(OFFSET($AC85,0,MAX(DV$4-$AC$4-$DZ85+1,0),1,MIN($DZ85,DV$4-$AC$4+1))),0)))),
SUM($AC85:$BZ85)*
     IF(SSSModel!$C$4="RR",OFFSET(Profiles!$K$2,$Z85,MAX(Profiles!$C$2,BX$4-$W85)),
     IF(SSSModel!$C$4="ECC",$EA85*$EB85*IF(MAX(Escalation!$C$2,BX$4-$W85)&gt;$DZ85-1,0,OFFSET(Escalation!$K$2,$Y85,MAX(Escalation!$C$2,BX$4-$W85))),
     IF(SSSModel!$C$4="PV",IF(DV$4=$W85,$EA85*(1+SSSModel!$C$2),0),
     IF(SSSModel!$C$4="FCR",IF(AND(DV$4&gt;=$W85,OFFSET(Profiles!$K$2,$Z85,MAX(Profiles!$C$2,BX$4-$W85))&gt;0),$EC85,0),0))))))</f>
        <v>0</v>
      </c>
      <c r="DW85" s="136">
        <f ca="1">IF(OR($Z85=0,SSSModel!$C$4="CF"),BY85,
IF(LEFT($V85,3)="ON_",
     IF(SSSModel!$C$4="RR",SUMPRODUCT(OFFSET($AC85,0,0,1,$CB$2),OFFSET(Profiles!$K$28,($Z85-1)*(Profiles!$I$26+1)+DW$4-SSSModel!$C$3+1,0,1,$CB$2)),
     IF(SSSModel!$C$4="ECC",$EA85*$EB85*SUMPRODUCT(OFFSET($AC85,0,MAX(0,DW$4-$DZ85-$CA$4+1),1,MIN($DZ85,DW$4-$CA$4+1)),OFFSET(Escalation!$K$24,($Y85-1)*(Escalation!$I$22+1)+DW$4-SSSModel!$C$3+1,MAX(0,DW$4-$DZ85-$CA$4+1),1,MIN($DZ85,DW$4-$CA$4+1))),
     IF(SSSModel!$C$4="PV",BY85*$EA85*(1+SSSModel!$C$2),
     IF(SSSModel!$C$4="FCR",$EC85*SUM(OFFSET($AC85,0,MAX(DW$4-$AC$4-$DZ85+1,0),1,MIN($DZ85,DW$4-$AC$4+1))),0)))),
SUM($AC85:$BZ85)*
     IF(SSSModel!$C$4="RR",OFFSET(Profiles!$K$2,$Z85,MAX(Profiles!$C$2,BY$4-$W85)),
     IF(SSSModel!$C$4="ECC",$EA85*$EB85*IF(MAX(Escalation!$C$2,BY$4-$W85)&gt;$DZ85-1,0,OFFSET(Escalation!$K$2,$Y85,MAX(Escalation!$C$2,BY$4-$W85))),
     IF(SSSModel!$C$4="PV",IF(DW$4=$W85,$EA85*(1+SSSModel!$C$2),0),
     IF(SSSModel!$C$4="FCR",IF(AND(DW$4&gt;=$W85,OFFSET(Profiles!$K$2,$Z85,MAX(Profiles!$C$2,BY$4-$W85))&gt;0),$EC85,0),0))))))</f>
        <v>0</v>
      </c>
      <c r="DX85" s="136">
        <f ca="1">IF(OR($Z85=0,SSSModel!$C$4="CF"),BZ85,
IF(LEFT($V85,3)="ON_",
     IF(SSSModel!$C$4="RR",SUMPRODUCT(OFFSET($AC85,0,0,1,$CB$2),OFFSET(Profiles!$K$28,($Z85-1)*(Profiles!$I$26+1)+DX$4-SSSModel!$C$3+1,0,1,$CB$2)),
     IF(SSSModel!$C$4="ECC",$EA85*$EB85*SUMPRODUCT(OFFSET($AC85,0,MAX(0,DX$4-$DZ85-$CA$4+1),1,MIN($DZ85,DX$4-$CA$4+1)),OFFSET(Escalation!$K$24,($Y85-1)*(Escalation!$I$22+1)+DX$4-SSSModel!$C$3+1,MAX(0,DX$4-$DZ85-$CA$4+1),1,MIN($DZ85,DX$4-$CA$4+1))),
     IF(SSSModel!$C$4="PV",BZ85*$EA85*(1+SSSModel!$C$2),
     IF(SSSModel!$C$4="FCR",$EC85*SUM(OFFSET($AC85,0,MAX(DX$4-$AC$4-$DZ85+1,0),1,MIN($DZ85,DX$4-$AC$4+1))),0)))),
SUM($AC85:$BZ85)*
     IF(SSSModel!$C$4="RR",OFFSET(Profiles!$K$2,$Z85,MAX(Profiles!$C$2,BZ$4-$W85)),
     IF(SSSModel!$C$4="ECC",$EA85*$EB85*IF(MAX(Escalation!$C$2,BZ$4-$W85)&gt;$DZ85-1,0,OFFSET(Escalation!$K$2,$Y85,MAX(Escalation!$C$2,BZ$4-$W85))),
     IF(SSSModel!$C$4="PV",IF(DX$4=$W85,$EA85*(1+SSSModel!$C$2),0),
     IF(SSSModel!$C$4="FCR",IF(AND(DX$4&gt;=$W85,OFFSET(Profiles!$K$2,$Z85,MAX(Profiles!$C$2,BZ$4-$W85))&gt;0),$EC85,0),0))))))</f>
        <v>0</v>
      </c>
      <c r="DY85" s="82">
        <f ca="1">IF($Y85=0,0,OFFSET(Escalation!$B$2,$Y85,0))</f>
        <v>0.01</v>
      </c>
      <c r="DZ85" s="80">
        <f ca="1">IF($Z85=0,0,COUNTIF(OFFSET(Profiles!$K$2,$Z85,0,1,50),"&gt;0"))</f>
        <v>0</v>
      </c>
      <c r="EA85" s="137">
        <f ca="1">IF($Z85=0,0,SUMPRODUCT(Profiles!$C$20:$BH$20,OFFSET(Profiles!$C$2,$Z85,0,1,Profiles!$B$1)))</f>
        <v>0</v>
      </c>
      <c r="EB85" s="24">
        <f>IF($Z85=0,0,((1-(1+DY85)/(1+SSSModel!$C$2))/(1-((1+DY85)/(1+SSSModel!$C$2))^DZ85))*(1+SSSModel!$C$2))</f>
        <v>0</v>
      </c>
      <c r="EC85" s="24">
        <f>IF($Z85=0,0,-PMT(SSSModel!$C$2,DZ85,EA85))</f>
        <v>0</v>
      </c>
    </row>
    <row r="86" spans="3:133" x14ac:dyDescent="0.35">
      <c r="C86" s="18">
        <f t="shared" si="12"/>
        <v>9</v>
      </c>
      <c r="D86" s="18">
        <f t="shared" si="13"/>
        <v>2</v>
      </c>
      <c r="E86" s="18">
        <f t="shared" ca="1" si="14"/>
        <v>0</v>
      </c>
      <c r="G86" s="25" t="str">
        <f ca="1">IF($E86=0,"",OFFSET(Resources!B$26,$E86,0))</f>
        <v/>
      </c>
      <c r="H86" s="25" t="str">
        <f ca="1">IF($E86=0,"",OFFSET(Resources!C$26,$E86,0))</f>
        <v/>
      </c>
      <c r="I86" s="25" t="str">
        <f ca="1">IF($E86=0,"",OFFSET(Resources!$E$26,$E86,0))</f>
        <v/>
      </c>
      <c r="J86" s="16">
        <v>1</v>
      </c>
      <c r="K86" s="16" t="s">
        <v>150</v>
      </c>
      <c r="L86" s="25" t="str">
        <f ca="1">OFFSET(Resources!$CG$24,0,$C86-1)</f>
        <v>On-Going FGT</v>
      </c>
      <c r="M86" s="25" t="str">
        <f ca="1">OFFSET(Resources!$CG$25,0,$C86-1)</f>
        <v>O&amp;M</v>
      </c>
      <c r="N86" s="1">
        <v>1</v>
      </c>
      <c r="O86" s="7">
        <f ca="1">IF($E86=0,0,OFFSET(Resources!$CG$26,$E86,$C86-1))</f>
        <v>0</v>
      </c>
      <c r="P86" s="25" t="str">
        <f ca="1">OFFSET(Resources!$CG$26,0,$C86-1)</f>
        <v>$/Yr</v>
      </c>
      <c r="Q86" s="18">
        <f ca="1">IF($E86=0,0,OFFSET(GenAlts!$W$4,$E86,$D86-1))</f>
        <v>0</v>
      </c>
      <c r="R86" s="1">
        <v>1</v>
      </c>
      <c r="S86" t="str">
        <f ca="1">IF($E86=0,"",OFFSET(Resources!$R$26,$E86,0))</f>
        <v/>
      </c>
      <c r="T86" s="1"/>
      <c r="U86" s="25">
        <f ca="1">IF($E86=0,0,OFFSET(Resources!$AB$26,$E86,($C86-1)*Resources!$CI$20))</f>
        <v>0</v>
      </c>
      <c r="V86" s="1"/>
      <c r="W86">
        <f t="shared" ca="1" si="11"/>
        <v>0</v>
      </c>
      <c r="X86">
        <f>IF(T86="",0,MATCH(T86,Profiles!$A$3:$A$22,0))</f>
        <v>0</v>
      </c>
      <c r="Y86" s="10">
        <f ca="1">IF(U86=0,0,MATCH(U86,Escalation!$A$3:$A$18,0))</f>
        <v>0</v>
      </c>
      <c r="Z86">
        <f>IF(V86="",0,MATCH(V86,Profiles!$A$3:$A$22,0))</f>
        <v>0</v>
      </c>
      <c r="AA86" s="8"/>
      <c r="AB86" s="8">
        <v>0</v>
      </c>
      <c r="AC86" s="72">
        <f ca="1">IF(OR(AC$4&lt;$Q86,AC$4&gt;$Q86+IF($S86="",1000,$S86)-1),0,IF(MOD(AC$4-$Q86,IF($R86="",1000,$R86))=0,$O86,0))*IF($Y86&gt;0,(1+INDEX(Escalation!$B$3:$B$18,$Y86,0))^(AC$4-SSSModel!$C$5),1)*IF($X86=0,1,OFFSET(Profiles!$K$2,$X86,MAX(Profiles!$C$2,AC$4-$Q86)))*IF($AA86=1,(1+SSSModel!#REF!),1)</f>
        <v>0</v>
      </c>
      <c r="AD86" s="72">
        <f ca="1">IF(OR(AD$4&lt;$Q86,AD$4&gt;$Q86+IF($S86="",1000,$S86)-1),0,IF(MOD(AD$4-$Q86,IF($R86="",1000,$R86))=0,$O86,0))*IF($Y86&gt;0,(1+INDEX(Escalation!$B$3:$B$18,$Y86,0))^(AD$4-SSSModel!$C$5),1)*IF($X86=0,1,OFFSET(Profiles!$K$2,$X86,MAX(Profiles!$C$2,AD$4-$Q86)))*IF($AA86=1,(1+SSSModel!#REF!),1)</f>
        <v>0</v>
      </c>
      <c r="AE86" s="72">
        <f ca="1">IF(OR(AE$4&lt;$Q86,AE$4&gt;$Q86+IF($S86="",1000,$S86)-1),0,IF(MOD(AE$4-$Q86,IF($R86="",1000,$R86))=0,$O86,0))*IF($Y86&gt;0,(1+INDEX(Escalation!$B$3:$B$18,$Y86,0))^(AE$4-SSSModel!$C$5),1)*IF($X86=0,1,OFFSET(Profiles!$K$2,$X86,MAX(Profiles!$C$2,AE$4-$Q86)))*IF($AA86=1,(1+SSSModel!#REF!),1)</f>
        <v>0</v>
      </c>
      <c r="AF86" s="72">
        <f ca="1">IF(OR(AF$4&lt;$Q86,AF$4&gt;$Q86+IF($S86="",1000,$S86)-1),0,IF(MOD(AF$4-$Q86,IF($R86="",1000,$R86))=0,$O86,0))*IF($Y86&gt;0,(1+INDEX(Escalation!$B$3:$B$18,$Y86,0))^(AF$4-SSSModel!$C$5),1)*IF($X86=0,1,OFFSET(Profiles!$K$2,$X86,MAX(Profiles!$C$2,AF$4-$Q86)))*IF($AA86=1,(1+SSSModel!#REF!),1)</f>
        <v>0</v>
      </c>
      <c r="AG86" s="72">
        <f ca="1">IF(OR(AG$4&lt;$Q86,AG$4&gt;$Q86+IF($S86="",1000,$S86)-1),0,IF(MOD(AG$4-$Q86,IF($R86="",1000,$R86))=0,$O86,0))*IF($Y86&gt;0,(1+INDEX(Escalation!$B$3:$B$18,$Y86,0))^(AG$4-SSSModel!$C$5),1)*IF($X86=0,1,OFFSET(Profiles!$K$2,$X86,MAX(Profiles!$C$2,AG$4-$Q86)))*IF($AA86=1,(1+SSSModel!#REF!),1)</f>
        <v>0</v>
      </c>
      <c r="AH86" s="72">
        <f ca="1">IF(OR(AH$4&lt;$Q86,AH$4&gt;$Q86+IF($S86="",1000,$S86)-1),0,IF(MOD(AH$4-$Q86,IF($R86="",1000,$R86))=0,$O86,0))*IF($Y86&gt;0,(1+INDEX(Escalation!$B$3:$B$18,$Y86,0))^(AH$4-SSSModel!$C$5),1)*IF($X86=0,1,OFFSET(Profiles!$K$2,$X86,MAX(Profiles!$C$2,AH$4-$Q86)))*IF($AA86=1,(1+SSSModel!#REF!),1)</f>
        <v>0</v>
      </c>
      <c r="AI86" s="72">
        <f ca="1">IF(OR(AI$4&lt;$Q86,AI$4&gt;$Q86+IF($S86="",1000,$S86)-1),0,IF(MOD(AI$4-$Q86,IF($R86="",1000,$R86))=0,$O86,0))*IF($Y86&gt;0,(1+INDEX(Escalation!$B$3:$B$18,$Y86,0))^(AI$4-SSSModel!$C$5),1)*IF($X86=0,1,OFFSET(Profiles!$K$2,$X86,MAX(Profiles!$C$2,AI$4-$Q86)))*IF($AA86=1,(1+SSSModel!#REF!),1)</f>
        <v>0</v>
      </c>
      <c r="AJ86" s="72">
        <f ca="1">IF(OR(AJ$4&lt;$Q86,AJ$4&gt;$Q86+IF($S86="",1000,$S86)-1),0,IF(MOD(AJ$4-$Q86,IF($R86="",1000,$R86))=0,$O86,0))*IF($Y86&gt;0,(1+INDEX(Escalation!$B$3:$B$18,$Y86,0))^(AJ$4-SSSModel!$C$5),1)*IF($X86=0,1,OFFSET(Profiles!$K$2,$X86,MAX(Profiles!$C$2,AJ$4-$Q86)))*IF($AA86=1,(1+SSSModel!#REF!),1)</f>
        <v>0</v>
      </c>
      <c r="AK86" s="72">
        <f ca="1">IF(OR(AK$4&lt;$Q86,AK$4&gt;$Q86+IF($S86="",1000,$S86)-1),0,IF(MOD(AK$4-$Q86,IF($R86="",1000,$R86))=0,$O86,0))*IF($Y86&gt;0,(1+INDEX(Escalation!$B$3:$B$18,$Y86,0))^(AK$4-SSSModel!$C$5),1)*IF($X86=0,1,OFFSET(Profiles!$K$2,$X86,MAX(Profiles!$C$2,AK$4-$Q86)))*IF($AA86=1,(1+SSSModel!#REF!),1)</f>
        <v>0</v>
      </c>
      <c r="AL86" s="72">
        <f ca="1">IF(OR(AL$4&lt;$Q86,AL$4&gt;$Q86+IF($S86="",1000,$S86)-1),0,IF(MOD(AL$4-$Q86,IF($R86="",1000,$R86))=0,$O86,0))*IF($Y86&gt;0,(1+INDEX(Escalation!$B$3:$B$18,$Y86,0))^(AL$4-SSSModel!$C$5),1)*IF($X86=0,1,OFFSET(Profiles!$K$2,$X86,MAX(Profiles!$C$2,AL$4-$Q86)))*IF($AA86=1,(1+SSSModel!#REF!),1)</f>
        <v>0</v>
      </c>
      <c r="AM86" s="72">
        <f ca="1">IF(OR(AM$4&lt;$Q86,AM$4&gt;$Q86+IF($S86="",1000,$S86)-1),0,IF(MOD(AM$4-$Q86,IF($R86="",1000,$R86))=0,$O86,0))*IF($Y86&gt;0,(1+INDEX(Escalation!$B$3:$B$18,$Y86,0))^(AM$4-SSSModel!$C$5),1)*IF($X86=0,1,OFFSET(Profiles!$K$2,$X86,MAX(Profiles!$C$2,AM$4-$Q86)))*IF($AA86=1,(1+SSSModel!#REF!),1)</f>
        <v>0</v>
      </c>
      <c r="AN86" s="72">
        <f ca="1">IF(OR(AN$4&lt;$Q86,AN$4&gt;$Q86+IF($S86="",1000,$S86)-1),0,IF(MOD(AN$4-$Q86,IF($R86="",1000,$R86))=0,$O86,0))*IF($Y86&gt;0,(1+INDEX(Escalation!$B$3:$B$18,$Y86,0))^(AN$4-SSSModel!$C$5),1)*IF($X86=0,1,OFFSET(Profiles!$K$2,$X86,MAX(Profiles!$C$2,AN$4-$Q86)))*IF($AA86=1,(1+SSSModel!#REF!),1)</f>
        <v>0</v>
      </c>
      <c r="AO86" s="72">
        <f ca="1">IF(OR(AO$4&lt;$Q86,AO$4&gt;$Q86+IF($S86="",1000,$S86)-1),0,IF(MOD(AO$4-$Q86,IF($R86="",1000,$R86))=0,$O86,0))*IF($Y86&gt;0,(1+INDEX(Escalation!$B$3:$B$18,$Y86,0))^(AO$4-SSSModel!$C$5),1)*IF($X86=0,1,OFFSET(Profiles!$K$2,$X86,MAX(Profiles!$C$2,AO$4-$Q86)))*IF($AA86=1,(1+SSSModel!#REF!),1)</f>
        <v>0</v>
      </c>
      <c r="AP86" s="72">
        <f ca="1">IF(OR(AP$4&lt;$Q86,AP$4&gt;$Q86+IF($S86="",1000,$S86)-1),0,IF(MOD(AP$4-$Q86,IF($R86="",1000,$R86))=0,$O86,0))*IF($Y86&gt;0,(1+INDEX(Escalation!$B$3:$B$18,$Y86,0))^(AP$4-SSSModel!$C$5),1)*IF($X86=0,1,OFFSET(Profiles!$K$2,$X86,MAX(Profiles!$C$2,AP$4-$Q86)))*IF($AA86=1,(1+SSSModel!#REF!),1)</f>
        <v>0</v>
      </c>
      <c r="AQ86" s="72">
        <f ca="1">IF(OR(AQ$4&lt;$Q86,AQ$4&gt;$Q86+IF($S86="",1000,$S86)-1),0,IF(MOD(AQ$4-$Q86,IF($R86="",1000,$R86))=0,$O86,0))*IF($Y86&gt;0,(1+INDEX(Escalation!$B$3:$B$18,$Y86,0))^(AQ$4-SSSModel!$C$5),1)*IF($X86=0,1,OFFSET(Profiles!$K$2,$X86,MAX(Profiles!$C$2,AQ$4-$Q86)))*IF($AA86=1,(1+SSSModel!#REF!),1)</f>
        <v>0</v>
      </c>
      <c r="AR86" s="72">
        <f ca="1">IF(OR(AR$4&lt;$Q86,AR$4&gt;$Q86+IF($S86="",1000,$S86)-1),0,IF(MOD(AR$4-$Q86,IF($R86="",1000,$R86))=0,$O86,0))*IF($Y86&gt;0,(1+INDEX(Escalation!$B$3:$B$18,$Y86,0))^(AR$4-SSSModel!$C$5),1)*IF($X86=0,1,OFFSET(Profiles!$K$2,$X86,MAX(Profiles!$C$2,AR$4-$Q86)))*IF($AA86=1,(1+SSSModel!#REF!),1)</f>
        <v>0</v>
      </c>
      <c r="AS86" s="72">
        <f ca="1">IF(OR(AS$4&lt;$Q86,AS$4&gt;$Q86+IF($S86="",1000,$S86)-1),0,IF(MOD(AS$4-$Q86,IF($R86="",1000,$R86))=0,$O86,0))*IF($Y86&gt;0,(1+INDEX(Escalation!$B$3:$B$18,$Y86,0))^(AS$4-SSSModel!$C$5),1)*IF($X86=0,1,OFFSET(Profiles!$K$2,$X86,MAX(Profiles!$C$2,AS$4-$Q86)))*IF($AA86=1,(1+SSSModel!#REF!),1)</f>
        <v>0</v>
      </c>
      <c r="AT86" s="72">
        <f ca="1">IF(OR(AT$4&lt;$Q86,AT$4&gt;$Q86+IF($S86="",1000,$S86)-1),0,IF(MOD(AT$4-$Q86,IF($R86="",1000,$R86))=0,$O86,0))*IF($Y86&gt;0,(1+INDEX(Escalation!$B$3:$B$18,$Y86,0))^(AT$4-SSSModel!$C$5),1)*IF($X86=0,1,OFFSET(Profiles!$K$2,$X86,MAX(Profiles!$C$2,AT$4-$Q86)))*IF($AA86=1,(1+SSSModel!#REF!),1)</f>
        <v>0</v>
      </c>
      <c r="AU86" s="72">
        <f ca="1">IF(OR(AU$4&lt;$Q86,AU$4&gt;$Q86+IF($S86="",1000,$S86)-1),0,IF(MOD(AU$4-$Q86,IF($R86="",1000,$R86))=0,$O86,0))*IF($Y86&gt;0,(1+INDEX(Escalation!$B$3:$B$18,$Y86,0))^(AU$4-SSSModel!$C$5),1)*IF($X86=0,1,OFFSET(Profiles!$K$2,$X86,MAX(Profiles!$C$2,AU$4-$Q86)))*IF($AA86=1,(1+SSSModel!#REF!),1)</f>
        <v>0</v>
      </c>
      <c r="AV86" s="72">
        <f ca="1">IF(OR(AV$4&lt;$Q86,AV$4&gt;$Q86+IF($S86="",1000,$S86)-1),0,IF(MOD(AV$4-$Q86,IF($R86="",1000,$R86))=0,$O86,0))*IF($Y86&gt;0,(1+INDEX(Escalation!$B$3:$B$18,$Y86,0))^(AV$4-SSSModel!$C$5),1)*IF($X86=0,1,OFFSET(Profiles!$K$2,$X86,MAX(Profiles!$C$2,AV$4-$Q86)))*IF($AA86=1,(1+SSSModel!#REF!),1)</f>
        <v>0</v>
      </c>
      <c r="AW86" s="72">
        <f ca="1">IF(OR(AW$4&lt;$Q86,AW$4&gt;$Q86+IF($S86="",1000,$S86)-1),0,IF(MOD(AW$4-$Q86,IF($R86="",1000,$R86))=0,$O86,0))*IF($Y86&gt;0,(1+INDEX(Escalation!$B$3:$B$18,$Y86,0))^(AW$4-SSSModel!$C$5),1)*IF($X86=0,1,OFFSET(Profiles!$K$2,$X86,MAX(Profiles!$C$2,AW$4-$Q86)))*IF($AA86=1,(1+SSSModel!#REF!),1)</f>
        <v>0</v>
      </c>
      <c r="AX86" s="72">
        <f ca="1">IF(OR(AX$4&lt;$Q86,AX$4&gt;$Q86+IF($S86="",1000,$S86)-1),0,IF(MOD(AX$4-$Q86,IF($R86="",1000,$R86))=0,$O86,0))*IF($Y86&gt;0,(1+INDEX(Escalation!$B$3:$B$18,$Y86,0))^(AX$4-SSSModel!$C$5),1)*IF($X86=0,1,OFFSET(Profiles!$K$2,$X86,MAX(Profiles!$C$2,AX$4-$Q86)))*IF($AA86=1,(1+SSSModel!#REF!),1)</f>
        <v>0</v>
      </c>
      <c r="AY86" s="72">
        <f ca="1">IF(OR(AY$4&lt;$Q86,AY$4&gt;$Q86+IF($S86="",1000,$S86)-1),0,IF(MOD(AY$4-$Q86,IF($R86="",1000,$R86))=0,$O86,0))*IF($Y86&gt;0,(1+INDEX(Escalation!$B$3:$B$18,$Y86,0))^(AY$4-SSSModel!$C$5),1)*IF($X86=0,1,OFFSET(Profiles!$K$2,$X86,MAX(Profiles!$C$2,AY$4-$Q86)))*IF($AA86=1,(1+SSSModel!#REF!),1)</f>
        <v>0</v>
      </c>
      <c r="AZ86" s="72">
        <f ca="1">IF(OR(AZ$4&lt;$Q86,AZ$4&gt;$Q86+IF($S86="",1000,$S86)-1),0,IF(MOD(AZ$4-$Q86,IF($R86="",1000,$R86))=0,$O86,0))*IF($Y86&gt;0,(1+INDEX(Escalation!$B$3:$B$18,$Y86,0))^(AZ$4-SSSModel!$C$5),1)*IF($X86=0,1,OFFSET(Profiles!$K$2,$X86,MAX(Profiles!$C$2,AZ$4-$Q86)))*IF($AA86=1,(1+SSSModel!#REF!),1)</f>
        <v>0</v>
      </c>
      <c r="BA86" s="72">
        <f ca="1">IF(OR(BA$4&lt;$Q86,BA$4&gt;$Q86+IF($S86="",1000,$S86)-1),0,IF(MOD(BA$4-$Q86,IF($R86="",1000,$R86))=0,$O86,0))*IF($Y86&gt;0,(1+INDEX(Escalation!$B$3:$B$18,$Y86,0))^(BA$4-SSSModel!$C$5),1)*IF($X86=0,1,OFFSET(Profiles!$K$2,$X86,MAX(Profiles!$C$2,BA$4-$Q86)))*IF($AA86=1,(1+SSSModel!#REF!),1)</f>
        <v>0</v>
      </c>
      <c r="BB86" s="72">
        <f ca="1">IF(OR(BB$4&lt;$Q86,BB$4&gt;$Q86+IF($S86="",1000,$S86)-1),0,IF(MOD(BB$4-$Q86,IF($R86="",1000,$R86))=0,$O86,0))*IF($Y86&gt;0,(1+INDEX(Escalation!$B$3:$B$18,$Y86,0))^(BB$4-SSSModel!$C$5),1)*IF($X86=0,1,OFFSET(Profiles!$K$2,$X86,MAX(Profiles!$C$2,BB$4-$Q86)))*IF($AA86=1,(1+SSSModel!#REF!),1)</f>
        <v>0</v>
      </c>
      <c r="BC86" s="72">
        <f ca="1">IF(OR(BC$4&lt;$Q86,BC$4&gt;$Q86+IF($S86="",1000,$S86)-1),0,IF(MOD(BC$4-$Q86,IF($R86="",1000,$R86))=0,$O86,0))*IF($Y86&gt;0,(1+INDEX(Escalation!$B$3:$B$18,$Y86,0))^(BC$4-SSSModel!$C$5),1)*IF($X86=0,1,OFFSET(Profiles!$K$2,$X86,MAX(Profiles!$C$2,BC$4-$Q86)))*IF($AA86=1,(1+SSSModel!#REF!),1)</f>
        <v>0</v>
      </c>
      <c r="BD86" s="72">
        <f ca="1">IF(OR(BD$4&lt;$Q86,BD$4&gt;$Q86+IF($S86="",1000,$S86)-1),0,IF(MOD(BD$4-$Q86,IF($R86="",1000,$R86))=0,$O86,0))*IF($Y86&gt;0,(1+INDEX(Escalation!$B$3:$B$18,$Y86,0))^(BD$4-SSSModel!$C$5),1)*IF($X86=0,1,OFFSET(Profiles!$K$2,$X86,MAX(Profiles!$C$2,BD$4-$Q86)))*IF($AA86=1,(1+SSSModel!#REF!),1)</f>
        <v>0</v>
      </c>
      <c r="BE86" s="72">
        <f ca="1">IF(OR(BE$4&lt;$Q86,BE$4&gt;$Q86+IF($S86="",1000,$S86)-1),0,IF(MOD(BE$4-$Q86,IF($R86="",1000,$R86))=0,$O86,0))*IF($Y86&gt;0,(1+INDEX(Escalation!$B$3:$B$18,$Y86,0))^(BE$4-SSSModel!$C$5),1)*IF($X86=0,1,OFFSET(Profiles!$K$2,$X86,MAX(Profiles!$C$2,BE$4-$Q86)))*IF($AA86=1,(1+SSSModel!#REF!),1)</f>
        <v>0</v>
      </c>
      <c r="BF86" s="72">
        <f ca="1">IF(OR(BF$4&lt;$Q86,BF$4&gt;$Q86+IF($S86="",1000,$S86)-1),0,IF(MOD(BF$4-$Q86,IF($R86="",1000,$R86))=0,$O86,0))*IF($Y86&gt;0,(1+INDEX(Escalation!$B$3:$B$18,$Y86,0))^(BF$4-SSSModel!$C$5),1)*IF($X86=0,1,OFFSET(Profiles!$K$2,$X86,MAX(Profiles!$C$2,BF$4-$Q86)))*IF($AA86=1,(1+SSSModel!#REF!),1)</f>
        <v>0</v>
      </c>
      <c r="BG86" s="72">
        <f ca="1">IF(OR(BG$4&lt;$Q86,BG$4&gt;$Q86+IF($S86="",1000,$S86)-1),0,IF(MOD(BG$4-$Q86,IF($R86="",1000,$R86))=0,$O86,0))*IF($Y86&gt;0,(1+INDEX(Escalation!$B$3:$B$18,$Y86,0))^(BG$4-SSSModel!$C$5),1)*IF($X86=0,1,OFFSET(Profiles!$K$2,$X86,MAX(Profiles!$C$2,BG$4-$Q86)))*IF($AA86=1,(1+SSSModel!#REF!),1)</f>
        <v>0</v>
      </c>
      <c r="BH86" s="72">
        <f ca="1">IF(OR(BH$4&lt;$Q86,BH$4&gt;$Q86+IF($S86="",1000,$S86)-1),0,IF(MOD(BH$4-$Q86,IF($R86="",1000,$R86))=0,$O86,0))*IF($Y86&gt;0,(1+INDEX(Escalation!$B$3:$B$18,$Y86,0))^(BH$4-SSSModel!$C$5),1)*IF($X86=0,1,OFFSET(Profiles!$K$2,$X86,MAX(Profiles!$C$2,BH$4-$Q86)))*IF($AA86=1,(1+SSSModel!#REF!),1)</f>
        <v>0</v>
      </c>
      <c r="BI86" s="72">
        <f ca="1">IF(OR(BI$4&lt;$Q86,BI$4&gt;$Q86+IF($S86="",1000,$S86)-1),0,IF(MOD(BI$4-$Q86,IF($R86="",1000,$R86))=0,$O86,0))*IF($Y86&gt;0,(1+INDEX(Escalation!$B$3:$B$18,$Y86,0))^(BI$4-SSSModel!$C$5),1)*IF($X86=0,1,OFFSET(Profiles!$K$2,$X86,MAX(Profiles!$C$2,BI$4-$Q86)))*IF($AA86=1,(1+SSSModel!#REF!),1)</f>
        <v>0</v>
      </c>
      <c r="BJ86" s="72">
        <f ca="1">IF(OR(BJ$4&lt;$Q86,BJ$4&gt;$Q86+IF($S86="",1000,$S86)-1),0,IF(MOD(BJ$4-$Q86,IF($R86="",1000,$R86))=0,$O86,0))*IF($Y86&gt;0,(1+INDEX(Escalation!$B$3:$B$18,$Y86,0))^(BJ$4-SSSModel!$C$5),1)*IF($X86=0,1,OFFSET(Profiles!$K$2,$X86,MAX(Profiles!$C$2,BJ$4-$Q86)))*IF($AA86=1,(1+SSSModel!#REF!),1)</f>
        <v>0</v>
      </c>
      <c r="BK86" s="72">
        <f ca="1">IF(OR(BK$4&lt;$Q86,BK$4&gt;$Q86+IF($S86="",1000,$S86)-1),0,IF(MOD(BK$4-$Q86,IF($R86="",1000,$R86))=0,$O86,0))*IF($Y86&gt;0,(1+INDEX(Escalation!$B$3:$B$18,$Y86,0))^(BK$4-SSSModel!$C$5),1)*IF($X86=0,1,OFFSET(Profiles!$K$2,$X86,MAX(Profiles!$C$2,BK$4-$Q86)))*IF($AA86=1,(1+SSSModel!#REF!),1)</f>
        <v>0</v>
      </c>
      <c r="BL86" s="72">
        <f ca="1">IF(OR(BL$4&lt;$Q86,BL$4&gt;$Q86+IF($S86="",1000,$S86)-1),0,IF(MOD(BL$4-$Q86,IF($R86="",1000,$R86))=0,$O86,0))*IF($Y86&gt;0,(1+INDEX(Escalation!$B$3:$B$18,$Y86,0))^(BL$4-SSSModel!$C$5),1)*IF($X86=0,1,OFFSET(Profiles!$K$2,$X86,MAX(Profiles!$C$2,BL$4-$Q86)))*IF($AA86=1,(1+SSSModel!#REF!),1)</f>
        <v>0</v>
      </c>
      <c r="BM86" s="72">
        <f ca="1">IF(OR(BM$4&lt;$Q86,BM$4&gt;$Q86+IF($S86="",1000,$S86)-1),0,IF(MOD(BM$4-$Q86,IF($R86="",1000,$R86))=0,$O86,0))*IF($Y86&gt;0,(1+INDEX(Escalation!$B$3:$B$18,$Y86,0))^(BM$4-SSSModel!$C$5),1)*IF($X86=0,1,OFFSET(Profiles!$K$2,$X86,MAX(Profiles!$C$2,BM$4-$Q86)))*IF($AA86=1,(1+SSSModel!#REF!),1)</f>
        <v>0</v>
      </c>
      <c r="BN86" s="72">
        <f ca="1">IF(OR(BN$4&lt;$Q86,BN$4&gt;$Q86+IF($S86="",1000,$S86)-1),0,IF(MOD(BN$4-$Q86,IF($R86="",1000,$R86))=0,$O86,0))*IF($Y86&gt;0,(1+INDEX(Escalation!$B$3:$B$18,$Y86,0))^(BN$4-SSSModel!$C$5),1)*IF($X86=0,1,OFFSET(Profiles!$K$2,$X86,MAX(Profiles!$C$2,BN$4-$Q86)))*IF($AA86=1,(1+SSSModel!#REF!),1)</f>
        <v>0</v>
      </c>
      <c r="BO86" s="72">
        <f ca="1">IF(OR(BO$4&lt;$Q86,BO$4&gt;$Q86+IF($S86="",1000,$S86)-1),0,IF(MOD(BO$4-$Q86,IF($R86="",1000,$R86))=0,$O86,0))*IF($Y86&gt;0,(1+INDEX(Escalation!$B$3:$B$18,$Y86,0))^(BO$4-SSSModel!$C$5),1)*IF($X86=0,1,OFFSET(Profiles!$K$2,$X86,MAX(Profiles!$C$2,BO$4-$Q86)))*IF($AA86=1,(1+SSSModel!#REF!),1)</f>
        <v>0</v>
      </c>
      <c r="BP86" s="72">
        <f ca="1">IF(OR(BP$4&lt;$Q86,BP$4&gt;$Q86+IF($S86="",1000,$S86)-1),0,IF(MOD(BP$4-$Q86,IF($R86="",1000,$R86))=0,$O86,0))*IF($Y86&gt;0,(1+INDEX(Escalation!$B$3:$B$18,$Y86,0))^(BP$4-SSSModel!$C$5),1)*IF($X86=0,1,OFFSET(Profiles!$K$2,$X86,MAX(Profiles!$C$2,BP$4-$Q86)))*IF($AA86=1,(1+SSSModel!#REF!),1)</f>
        <v>0</v>
      </c>
      <c r="BQ86" s="72">
        <f ca="1">IF(OR(BQ$4&lt;$Q86,BQ$4&gt;$Q86+IF($S86="",1000,$S86)-1),0,IF(MOD(BQ$4-$Q86,IF($R86="",1000,$R86))=0,$O86,0))*IF($Y86&gt;0,(1+INDEX(Escalation!$B$3:$B$18,$Y86,0))^(BQ$4-SSSModel!$C$5),1)*IF($X86=0,1,OFFSET(Profiles!$K$2,$X86,MAX(Profiles!$C$2,BQ$4-$Q86)))*IF($AA86=1,(1+SSSModel!#REF!),1)</f>
        <v>0</v>
      </c>
      <c r="BR86" s="72">
        <f ca="1">IF(OR(BR$4&lt;$Q86,BR$4&gt;$Q86+IF($S86="",1000,$S86)-1),0,IF(MOD(BR$4-$Q86,IF($R86="",1000,$R86))=0,$O86,0))*IF($Y86&gt;0,(1+INDEX(Escalation!$B$3:$B$18,$Y86,0))^(BR$4-SSSModel!$C$5),1)*IF($X86=0,1,OFFSET(Profiles!$K$2,$X86,MAX(Profiles!$C$2,BR$4-$Q86)))*IF($AA86=1,(1+SSSModel!#REF!),1)</f>
        <v>0</v>
      </c>
      <c r="BS86" s="72">
        <f ca="1">IF(OR(BS$4&lt;$Q86,BS$4&gt;$Q86+IF($S86="",1000,$S86)-1),0,IF(MOD(BS$4-$Q86,IF($R86="",1000,$R86))=0,$O86,0))*IF($Y86&gt;0,(1+INDEX(Escalation!$B$3:$B$18,$Y86,0))^(BS$4-SSSModel!$C$5),1)*IF($X86=0,1,OFFSET(Profiles!$K$2,$X86,MAX(Profiles!$C$2,BS$4-$Q86)))*IF($AA86=1,(1+SSSModel!#REF!),1)</f>
        <v>0</v>
      </c>
      <c r="BT86" s="72">
        <f ca="1">IF(OR(BT$4&lt;$Q86,BT$4&gt;$Q86+IF($S86="",1000,$S86)-1),0,IF(MOD(BT$4-$Q86,IF($R86="",1000,$R86))=0,$O86,0))*IF($Y86&gt;0,(1+INDEX(Escalation!$B$3:$B$18,$Y86,0))^(BT$4-SSSModel!$C$5),1)*IF($X86=0,1,OFFSET(Profiles!$K$2,$X86,MAX(Profiles!$C$2,BT$4-$Q86)))*IF($AA86=1,(1+SSSModel!#REF!),1)</f>
        <v>0</v>
      </c>
      <c r="BU86" s="72">
        <f ca="1">IF(OR(BU$4&lt;$Q86,BU$4&gt;$Q86+IF($S86="",1000,$S86)-1),0,IF(MOD(BU$4-$Q86,IF($R86="",1000,$R86))=0,$O86,0))*IF($Y86&gt;0,(1+INDEX(Escalation!$B$3:$B$18,$Y86,0))^(BU$4-SSSModel!$C$5),1)*IF($X86=0,1,OFFSET(Profiles!$K$2,$X86,MAX(Profiles!$C$2,BU$4-$Q86)))*IF($AA86=1,(1+SSSModel!#REF!),1)</f>
        <v>0</v>
      </c>
      <c r="BV86" s="72">
        <f ca="1">IF(OR(BV$4&lt;$Q86,BV$4&gt;$Q86+IF($S86="",1000,$S86)-1),0,IF(MOD(BV$4-$Q86,IF($R86="",1000,$R86))=0,$O86,0))*IF($Y86&gt;0,(1+INDEX(Escalation!$B$3:$B$18,$Y86,0))^(BV$4-SSSModel!$C$5),1)*IF($X86=0,1,OFFSET(Profiles!$K$2,$X86,MAX(Profiles!$C$2,BV$4-$Q86)))*IF($AA86=1,(1+SSSModel!#REF!),1)</f>
        <v>0</v>
      </c>
      <c r="BW86" s="72">
        <f ca="1">IF(OR(BW$4&lt;$Q86,BW$4&gt;$Q86+IF($S86="",1000,$S86)-1),0,IF(MOD(BW$4-$Q86,IF($R86="",1000,$R86))=0,$O86,0))*IF($Y86&gt;0,(1+INDEX(Escalation!$B$3:$B$18,$Y86,0))^(BW$4-SSSModel!$C$5),1)*IF($X86=0,1,OFFSET(Profiles!$K$2,$X86,MAX(Profiles!$C$2,BW$4-$Q86)))*IF($AA86=1,(1+SSSModel!#REF!),1)</f>
        <v>0</v>
      </c>
      <c r="BX86" s="72">
        <f ca="1">IF(OR(BX$4&lt;$Q86,BX$4&gt;$Q86+IF($S86="",1000,$S86)-1),0,IF(MOD(BX$4-$Q86,IF($R86="",1000,$R86))=0,$O86,0))*IF($Y86&gt;0,(1+INDEX(Escalation!$B$3:$B$18,$Y86,0))^(BX$4-SSSModel!$C$5),1)*IF($X86=0,1,OFFSET(Profiles!$K$2,$X86,MAX(Profiles!$C$2,BX$4-$Q86)))*IF($AA86=1,(1+SSSModel!#REF!),1)</f>
        <v>0</v>
      </c>
      <c r="BY86" s="72">
        <f ca="1">IF(OR(BY$4&lt;$Q86,BY$4&gt;$Q86+IF($S86="",1000,$S86)-1),0,IF(MOD(BY$4-$Q86,IF($R86="",1000,$R86))=0,$O86,0))*IF($Y86&gt;0,(1+INDEX(Escalation!$B$3:$B$18,$Y86,0))^(BY$4-SSSModel!$C$5),1)*IF($X86=0,1,OFFSET(Profiles!$K$2,$X86,MAX(Profiles!$C$2,BY$4-$Q86)))*IF($AA86=1,(1+SSSModel!#REF!),1)</f>
        <v>0</v>
      </c>
      <c r="BZ86" s="72">
        <f ca="1">IF(OR(BZ$4&lt;$Q86,BZ$4&gt;$Q86+IF($S86="",1000,$S86)-1),0,IF(MOD(BZ$4-$Q86,IF($R86="",1000,$R86))=0,$O86,0))*IF($Y86&gt;0,(1+INDEX(Escalation!$B$3:$B$18,$Y86,0))^(BZ$4-SSSModel!$C$5),1)*IF($X86=0,1,OFFSET(Profiles!$K$2,$X86,MAX(Profiles!$C$2,BZ$4-$Q86)))*IF($AA86=1,(1+SSSModel!#REF!),1)</f>
        <v>0</v>
      </c>
      <c r="CA86" s="134">
        <f ca="1">IF(OR($Z86=0,SSSModel!$C$4="CF"),AC86,
IF(LEFT($V86,3)="ON_",
     IF(SSSModel!$C$4="RR",SUMPRODUCT(OFFSET($AC86,0,0,1,$CB$2),OFFSET(Profiles!$K$28,($Z86-1)*(Profiles!$I$26+1)+CA$4-SSSModel!$C$3+1,0,1,$CB$2)),
     IF(SSSModel!$C$4="ECC",$EA86*$EB86*SUMPRODUCT(OFFSET($AC86,0,MAX(0,CA$4-$DZ86-$CA$4+1),1,MIN($DZ86,CA$4-$CA$4+1)),OFFSET(Escalation!$K$24,($Y86-1)*(Escalation!$I$22+1)+CA$4-SSSModel!$C$3+1,MAX(0,CA$4-$DZ86-$CA$4+1),1,MIN($DZ86,CA$4-$CA$4+1))),
     IF(SSSModel!$C$4="PV",AC86*$EA86*(1+SSSModel!$C$2),
     IF(SSSModel!$C$4="FCR",$EC86*SUM(OFFSET($AC86,0,MAX(CA$4-$AC$4-$DZ86+1,0),1,MIN($DZ86,CA$4-$AC$4+1))),0)))),
SUM($AC86:$BZ86)*
     IF(SSSModel!$C$4="RR",OFFSET(Profiles!$K$2,$Z86,MAX(Profiles!$C$2,AC$4-$W86)),
     IF(SSSModel!$C$4="ECC",$EA86*$EB86*IF(MAX(Escalation!$C$2,AC$4-$W86)&gt;$DZ86-1,0,OFFSET(Escalation!$K$2,$Y86,MAX(Escalation!$C$2,AC$4-$W86))),
     IF(SSSModel!$C$4="PV",IF(CA$4=$W86,$EA86*(1+SSSModel!$C$2),0),
     IF(SSSModel!$C$4="FCR",IF(AND(CA$4&gt;=$W86,OFFSET(Profiles!$K$2,$Z86,MAX(Profiles!$C$2,AC$4-$W86))&gt;0),$EC86,0),0))))))</f>
        <v>0</v>
      </c>
      <c r="CB86" s="135">
        <f ca="1">IF(OR($Z86=0,SSSModel!$C$4="CF"),AD86,
IF(LEFT($V86,3)="ON_",
     IF(SSSModel!$C$4="RR",SUMPRODUCT(OFFSET($AC86,0,0,1,$CB$2),OFFSET(Profiles!$K$28,($Z86-1)*(Profiles!$I$26+1)+CB$4-SSSModel!$C$3+1,0,1,$CB$2)),
     IF(SSSModel!$C$4="ECC",$EA86*$EB86*SUMPRODUCT(OFFSET($AC86,0,MAX(0,CB$4-$DZ86-$CA$4+1),1,MIN($DZ86,CB$4-$CA$4+1)),OFFSET(Escalation!$K$24,($Y86-1)*(Escalation!$I$22+1)+CB$4-SSSModel!$C$3+1,MAX(0,CB$4-$DZ86-$CA$4+1),1,MIN($DZ86,CB$4-$CA$4+1))),
     IF(SSSModel!$C$4="PV",AD86*$EA86*(1+SSSModel!$C$2),
     IF(SSSModel!$C$4="FCR",$EC86*SUM(OFFSET($AC86,0,MAX(CB$4-$AC$4-$DZ86+1,0),1,MIN($DZ86,CB$4-$AC$4+1))),0)))),
SUM($AC86:$BZ86)*
     IF(SSSModel!$C$4="RR",OFFSET(Profiles!$K$2,$Z86,MAX(Profiles!$C$2,AD$4-$W86)),
     IF(SSSModel!$C$4="ECC",$EA86*$EB86*IF(MAX(Escalation!$C$2,AD$4-$W86)&gt;$DZ86-1,0,OFFSET(Escalation!$K$2,$Y86,MAX(Escalation!$C$2,AD$4-$W86))),
     IF(SSSModel!$C$4="PV",IF(CB$4=$W86,$EA86*(1+SSSModel!$C$2),0),
     IF(SSSModel!$C$4="FCR",IF(AND(CB$4&gt;=$W86,OFFSET(Profiles!$K$2,$Z86,MAX(Profiles!$C$2,AD$4-$W86))&gt;0),$EC86,0),0))))))</f>
        <v>0</v>
      </c>
      <c r="CC86" s="135">
        <f ca="1">IF(OR($Z86=0,SSSModel!$C$4="CF"),AE86,
IF(LEFT($V86,3)="ON_",
     IF(SSSModel!$C$4="RR",SUMPRODUCT(OFFSET($AC86,0,0,1,$CB$2),OFFSET(Profiles!$K$28,($Z86-1)*(Profiles!$I$26+1)+CC$4-SSSModel!$C$3+1,0,1,$CB$2)),
     IF(SSSModel!$C$4="ECC",$EA86*$EB86*SUMPRODUCT(OFFSET($AC86,0,MAX(0,CC$4-$DZ86-$CA$4+1),1,MIN($DZ86,CC$4-$CA$4+1)),OFFSET(Escalation!$K$24,($Y86-1)*(Escalation!$I$22+1)+CC$4-SSSModel!$C$3+1,MAX(0,CC$4-$DZ86-$CA$4+1),1,MIN($DZ86,CC$4-$CA$4+1))),
     IF(SSSModel!$C$4="PV",AE86*$EA86*(1+SSSModel!$C$2),
     IF(SSSModel!$C$4="FCR",$EC86*SUM(OFFSET($AC86,0,MAX(CC$4-$AC$4-$DZ86+1,0),1,MIN($DZ86,CC$4-$AC$4+1))),0)))),
SUM($AC86:$BZ86)*
     IF(SSSModel!$C$4="RR",OFFSET(Profiles!$K$2,$Z86,MAX(Profiles!$C$2,AE$4-$W86)),
     IF(SSSModel!$C$4="ECC",$EA86*$EB86*IF(MAX(Escalation!$C$2,AE$4-$W86)&gt;$DZ86-1,0,OFFSET(Escalation!$K$2,$Y86,MAX(Escalation!$C$2,AE$4-$W86))),
     IF(SSSModel!$C$4="PV",IF(CC$4=$W86,$EA86*(1+SSSModel!$C$2),0),
     IF(SSSModel!$C$4="FCR",IF(AND(CC$4&gt;=$W86,OFFSET(Profiles!$K$2,$Z86,MAX(Profiles!$C$2,AE$4-$W86))&gt;0),$EC86,0),0))))))</f>
        <v>0</v>
      </c>
      <c r="CD86" s="135">
        <f ca="1">IF(OR($Z86=0,SSSModel!$C$4="CF"),AF86,
IF(LEFT($V86,3)="ON_",
     IF(SSSModel!$C$4="RR",SUMPRODUCT(OFFSET($AC86,0,0,1,$CB$2),OFFSET(Profiles!$K$28,($Z86-1)*(Profiles!$I$26+1)+CD$4-SSSModel!$C$3+1,0,1,$CB$2)),
     IF(SSSModel!$C$4="ECC",$EA86*$EB86*SUMPRODUCT(OFFSET($AC86,0,MAX(0,CD$4-$DZ86-$CA$4+1),1,MIN($DZ86,CD$4-$CA$4+1)),OFFSET(Escalation!$K$24,($Y86-1)*(Escalation!$I$22+1)+CD$4-SSSModel!$C$3+1,MAX(0,CD$4-$DZ86-$CA$4+1),1,MIN($DZ86,CD$4-$CA$4+1))),
     IF(SSSModel!$C$4="PV",AF86*$EA86*(1+SSSModel!$C$2),
     IF(SSSModel!$C$4="FCR",$EC86*SUM(OFFSET($AC86,0,MAX(CD$4-$AC$4-$DZ86+1,0),1,MIN($DZ86,CD$4-$AC$4+1))),0)))),
SUM($AC86:$BZ86)*
     IF(SSSModel!$C$4="RR",OFFSET(Profiles!$K$2,$Z86,MAX(Profiles!$C$2,AF$4-$W86)),
     IF(SSSModel!$C$4="ECC",$EA86*$EB86*IF(MAX(Escalation!$C$2,AF$4-$W86)&gt;$DZ86-1,0,OFFSET(Escalation!$K$2,$Y86,MAX(Escalation!$C$2,AF$4-$W86))),
     IF(SSSModel!$C$4="PV",IF(CD$4=$W86,$EA86*(1+SSSModel!$C$2),0),
     IF(SSSModel!$C$4="FCR",IF(AND(CD$4&gt;=$W86,OFFSET(Profiles!$K$2,$Z86,MAX(Profiles!$C$2,AF$4-$W86))&gt;0),$EC86,0),0))))))</f>
        <v>0</v>
      </c>
      <c r="CE86" s="135">
        <f ca="1">IF(OR($Z86=0,SSSModel!$C$4="CF"),AG86,
IF(LEFT($V86,3)="ON_",
     IF(SSSModel!$C$4="RR",SUMPRODUCT(OFFSET($AC86,0,0,1,$CB$2),OFFSET(Profiles!$K$28,($Z86-1)*(Profiles!$I$26+1)+CE$4-SSSModel!$C$3+1,0,1,$CB$2)),
     IF(SSSModel!$C$4="ECC",$EA86*$EB86*SUMPRODUCT(OFFSET($AC86,0,MAX(0,CE$4-$DZ86-$CA$4+1),1,MIN($DZ86,CE$4-$CA$4+1)),OFFSET(Escalation!$K$24,($Y86-1)*(Escalation!$I$22+1)+CE$4-SSSModel!$C$3+1,MAX(0,CE$4-$DZ86-$CA$4+1),1,MIN($DZ86,CE$4-$CA$4+1))),
     IF(SSSModel!$C$4="PV",AG86*$EA86*(1+SSSModel!$C$2),
     IF(SSSModel!$C$4="FCR",$EC86*SUM(OFFSET($AC86,0,MAX(CE$4-$AC$4-$DZ86+1,0),1,MIN($DZ86,CE$4-$AC$4+1))),0)))),
SUM($AC86:$BZ86)*
     IF(SSSModel!$C$4="RR",OFFSET(Profiles!$K$2,$Z86,MAX(Profiles!$C$2,AG$4-$W86)),
     IF(SSSModel!$C$4="ECC",$EA86*$EB86*IF(MAX(Escalation!$C$2,AG$4-$W86)&gt;$DZ86-1,0,OFFSET(Escalation!$K$2,$Y86,MAX(Escalation!$C$2,AG$4-$W86))),
     IF(SSSModel!$C$4="PV",IF(CE$4=$W86,$EA86*(1+SSSModel!$C$2),0),
     IF(SSSModel!$C$4="FCR",IF(AND(CE$4&gt;=$W86,OFFSET(Profiles!$K$2,$Z86,MAX(Profiles!$C$2,AG$4-$W86))&gt;0),$EC86,0),0))))))</f>
        <v>0</v>
      </c>
      <c r="CF86" s="135">
        <f ca="1">IF(OR($Z86=0,SSSModel!$C$4="CF"),AH86,
IF(LEFT($V86,3)="ON_",
     IF(SSSModel!$C$4="RR",SUMPRODUCT(OFFSET($AC86,0,0,1,$CB$2),OFFSET(Profiles!$K$28,($Z86-1)*(Profiles!$I$26+1)+CF$4-SSSModel!$C$3+1,0,1,$CB$2)),
     IF(SSSModel!$C$4="ECC",$EA86*$EB86*SUMPRODUCT(OFFSET($AC86,0,MAX(0,CF$4-$DZ86-$CA$4+1),1,MIN($DZ86,CF$4-$CA$4+1)),OFFSET(Escalation!$K$24,($Y86-1)*(Escalation!$I$22+1)+CF$4-SSSModel!$C$3+1,MAX(0,CF$4-$DZ86-$CA$4+1),1,MIN($DZ86,CF$4-$CA$4+1))),
     IF(SSSModel!$C$4="PV",AH86*$EA86*(1+SSSModel!$C$2),
     IF(SSSModel!$C$4="FCR",$EC86*SUM(OFFSET($AC86,0,MAX(CF$4-$AC$4-$DZ86+1,0),1,MIN($DZ86,CF$4-$AC$4+1))),0)))),
SUM($AC86:$BZ86)*
     IF(SSSModel!$C$4="RR",OFFSET(Profiles!$K$2,$Z86,MAX(Profiles!$C$2,AH$4-$W86)),
     IF(SSSModel!$C$4="ECC",$EA86*$EB86*IF(MAX(Escalation!$C$2,AH$4-$W86)&gt;$DZ86-1,0,OFFSET(Escalation!$K$2,$Y86,MAX(Escalation!$C$2,AH$4-$W86))),
     IF(SSSModel!$C$4="PV",IF(CF$4=$W86,$EA86*(1+SSSModel!$C$2),0),
     IF(SSSModel!$C$4="FCR",IF(AND(CF$4&gt;=$W86,OFFSET(Profiles!$K$2,$Z86,MAX(Profiles!$C$2,AH$4-$W86))&gt;0),$EC86,0),0))))))</f>
        <v>0</v>
      </c>
      <c r="CG86" s="135">
        <f ca="1">IF(OR($Z86=0,SSSModel!$C$4="CF"),AI86,
IF(LEFT($V86,3)="ON_",
     IF(SSSModel!$C$4="RR",SUMPRODUCT(OFFSET($AC86,0,0,1,$CB$2),OFFSET(Profiles!$K$28,($Z86-1)*(Profiles!$I$26+1)+CG$4-SSSModel!$C$3+1,0,1,$CB$2)),
     IF(SSSModel!$C$4="ECC",$EA86*$EB86*SUMPRODUCT(OFFSET($AC86,0,MAX(0,CG$4-$DZ86-$CA$4+1),1,MIN($DZ86,CG$4-$CA$4+1)),OFFSET(Escalation!$K$24,($Y86-1)*(Escalation!$I$22+1)+CG$4-SSSModel!$C$3+1,MAX(0,CG$4-$DZ86-$CA$4+1),1,MIN($DZ86,CG$4-$CA$4+1))),
     IF(SSSModel!$C$4="PV",AI86*$EA86*(1+SSSModel!$C$2),
     IF(SSSModel!$C$4="FCR",$EC86*SUM(OFFSET($AC86,0,MAX(CG$4-$AC$4-$DZ86+1,0),1,MIN($DZ86,CG$4-$AC$4+1))),0)))),
SUM($AC86:$BZ86)*
     IF(SSSModel!$C$4="RR",OFFSET(Profiles!$K$2,$Z86,MAX(Profiles!$C$2,AI$4-$W86)),
     IF(SSSModel!$C$4="ECC",$EA86*$EB86*IF(MAX(Escalation!$C$2,AI$4-$W86)&gt;$DZ86-1,0,OFFSET(Escalation!$K$2,$Y86,MAX(Escalation!$C$2,AI$4-$W86))),
     IF(SSSModel!$C$4="PV",IF(CG$4=$W86,$EA86*(1+SSSModel!$C$2),0),
     IF(SSSModel!$C$4="FCR",IF(AND(CG$4&gt;=$W86,OFFSET(Profiles!$K$2,$Z86,MAX(Profiles!$C$2,AI$4-$W86))&gt;0),$EC86,0),0))))))</f>
        <v>0</v>
      </c>
      <c r="CH86" s="135">
        <f ca="1">IF(OR($Z86=0,SSSModel!$C$4="CF"),AJ86,
IF(LEFT($V86,3)="ON_",
     IF(SSSModel!$C$4="RR",SUMPRODUCT(OFFSET($AC86,0,0,1,$CB$2),OFFSET(Profiles!$K$28,($Z86-1)*(Profiles!$I$26+1)+CH$4-SSSModel!$C$3+1,0,1,$CB$2)),
     IF(SSSModel!$C$4="ECC",$EA86*$EB86*SUMPRODUCT(OFFSET($AC86,0,MAX(0,CH$4-$DZ86-$CA$4+1),1,MIN($DZ86,CH$4-$CA$4+1)),OFFSET(Escalation!$K$24,($Y86-1)*(Escalation!$I$22+1)+CH$4-SSSModel!$C$3+1,MAX(0,CH$4-$DZ86-$CA$4+1),1,MIN($DZ86,CH$4-$CA$4+1))),
     IF(SSSModel!$C$4="PV",AJ86*$EA86*(1+SSSModel!$C$2),
     IF(SSSModel!$C$4="FCR",$EC86*SUM(OFFSET($AC86,0,MAX(CH$4-$AC$4-$DZ86+1,0),1,MIN($DZ86,CH$4-$AC$4+1))),0)))),
SUM($AC86:$BZ86)*
     IF(SSSModel!$C$4="RR",OFFSET(Profiles!$K$2,$Z86,MAX(Profiles!$C$2,AJ$4-$W86)),
     IF(SSSModel!$C$4="ECC",$EA86*$EB86*IF(MAX(Escalation!$C$2,AJ$4-$W86)&gt;$DZ86-1,0,OFFSET(Escalation!$K$2,$Y86,MAX(Escalation!$C$2,AJ$4-$W86))),
     IF(SSSModel!$C$4="PV",IF(CH$4=$W86,$EA86*(1+SSSModel!$C$2),0),
     IF(SSSModel!$C$4="FCR",IF(AND(CH$4&gt;=$W86,OFFSET(Profiles!$K$2,$Z86,MAX(Profiles!$C$2,AJ$4-$W86))&gt;0),$EC86,0),0))))))</f>
        <v>0</v>
      </c>
      <c r="CI86" s="135">
        <f ca="1">IF(OR($Z86=0,SSSModel!$C$4="CF"),AK86,
IF(LEFT($V86,3)="ON_",
     IF(SSSModel!$C$4="RR",SUMPRODUCT(OFFSET($AC86,0,0,1,$CB$2),OFFSET(Profiles!$K$28,($Z86-1)*(Profiles!$I$26+1)+CI$4-SSSModel!$C$3+1,0,1,$CB$2)),
     IF(SSSModel!$C$4="ECC",$EA86*$EB86*SUMPRODUCT(OFFSET($AC86,0,MAX(0,CI$4-$DZ86-$CA$4+1),1,MIN($DZ86,CI$4-$CA$4+1)),OFFSET(Escalation!$K$24,($Y86-1)*(Escalation!$I$22+1)+CI$4-SSSModel!$C$3+1,MAX(0,CI$4-$DZ86-$CA$4+1),1,MIN($DZ86,CI$4-$CA$4+1))),
     IF(SSSModel!$C$4="PV",AK86*$EA86*(1+SSSModel!$C$2),
     IF(SSSModel!$C$4="FCR",$EC86*SUM(OFFSET($AC86,0,MAX(CI$4-$AC$4-$DZ86+1,0),1,MIN($DZ86,CI$4-$AC$4+1))),0)))),
SUM($AC86:$BZ86)*
     IF(SSSModel!$C$4="RR",OFFSET(Profiles!$K$2,$Z86,MAX(Profiles!$C$2,AK$4-$W86)),
     IF(SSSModel!$C$4="ECC",$EA86*$EB86*IF(MAX(Escalation!$C$2,AK$4-$W86)&gt;$DZ86-1,0,OFFSET(Escalation!$K$2,$Y86,MAX(Escalation!$C$2,AK$4-$W86))),
     IF(SSSModel!$C$4="PV",IF(CI$4=$W86,$EA86*(1+SSSModel!$C$2),0),
     IF(SSSModel!$C$4="FCR",IF(AND(CI$4&gt;=$W86,OFFSET(Profiles!$K$2,$Z86,MAX(Profiles!$C$2,AK$4-$W86))&gt;0),$EC86,0),0))))))</f>
        <v>0</v>
      </c>
      <c r="CJ86" s="135">
        <f ca="1">IF(OR($Z86=0,SSSModel!$C$4="CF"),AL86,
IF(LEFT($V86,3)="ON_",
     IF(SSSModel!$C$4="RR",SUMPRODUCT(OFFSET($AC86,0,0,1,$CB$2),OFFSET(Profiles!$K$28,($Z86-1)*(Profiles!$I$26+1)+CJ$4-SSSModel!$C$3+1,0,1,$CB$2)),
     IF(SSSModel!$C$4="ECC",$EA86*$EB86*SUMPRODUCT(OFFSET($AC86,0,MAX(0,CJ$4-$DZ86-$CA$4+1),1,MIN($DZ86,CJ$4-$CA$4+1)),OFFSET(Escalation!$K$24,($Y86-1)*(Escalation!$I$22+1)+CJ$4-SSSModel!$C$3+1,MAX(0,CJ$4-$DZ86-$CA$4+1),1,MIN($DZ86,CJ$4-$CA$4+1))),
     IF(SSSModel!$C$4="PV",AL86*$EA86*(1+SSSModel!$C$2),
     IF(SSSModel!$C$4="FCR",$EC86*SUM(OFFSET($AC86,0,MAX(CJ$4-$AC$4-$DZ86+1,0),1,MIN($DZ86,CJ$4-$AC$4+1))),0)))),
SUM($AC86:$BZ86)*
     IF(SSSModel!$C$4="RR",OFFSET(Profiles!$K$2,$Z86,MAX(Profiles!$C$2,AL$4-$W86)),
     IF(SSSModel!$C$4="ECC",$EA86*$EB86*IF(MAX(Escalation!$C$2,AL$4-$W86)&gt;$DZ86-1,0,OFFSET(Escalation!$K$2,$Y86,MAX(Escalation!$C$2,AL$4-$W86))),
     IF(SSSModel!$C$4="PV",IF(CJ$4=$W86,$EA86*(1+SSSModel!$C$2),0),
     IF(SSSModel!$C$4="FCR",IF(AND(CJ$4&gt;=$W86,OFFSET(Profiles!$K$2,$Z86,MAX(Profiles!$C$2,AL$4-$W86))&gt;0),$EC86,0),0))))))</f>
        <v>0</v>
      </c>
      <c r="CK86" s="135">
        <f ca="1">IF(OR($Z86=0,SSSModel!$C$4="CF"),AM86,
IF(LEFT($V86,3)="ON_",
     IF(SSSModel!$C$4="RR",SUMPRODUCT(OFFSET($AC86,0,0,1,$CB$2),OFFSET(Profiles!$K$28,($Z86-1)*(Profiles!$I$26+1)+CK$4-SSSModel!$C$3+1,0,1,$CB$2)),
     IF(SSSModel!$C$4="ECC",$EA86*$EB86*SUMPRODUCT(OFFSET($AC86,0,MAX(0,CK$4-$DZ86-$CA$4+1),1,MIN($DZ86,CK$4-$CA$4+1)),OFFSET(Escalation!$K$24,($Y86-1)*(Escalation!$I$22+1)+CK$4-SSSModel!$C$3+1,MAX(0,CK$4-$DZ86-$CA$4+1),1,MIN($DZ86,CK$4-$CA$4+1))),
     IF(SSSModel!$C$4="PV",AM86*$EA86*(1+SSSModel!$C$2),
     IF(SSSModel!$C$4="FCR",$EC86*SUM(OFFSET($AC86,0,MAX(CK$4-$AC$4-$DZ86+1,0),1,MIN($DZ86,CK$4-$AC$4+1))),0)))),
SUM($AC86:$BZ86)*
     IF(SSSModel!$C$4="RR",OFFSET(Profiles!$K$2,$Z86,MAX(Profiles!$C$2,AM$4-$W86)),
     IF(SSSModel!$C$4="ECC",$EA86*$EB86*IF(MAX(Escalation!$C$2,AM$4-$W86)&gt;$DZ86-1,0,OFFSET(Escalation!$K$2,$Y86,MAX(Escalation!$C$2,AM$4-$W86))),
     IF(SSSModel!$C$4="PV",IF(CK$4=$W86,$EA86*(1+SSSModel!$C$2),0),
     IF(SSSModel!$C$4="FCR",IF(AND(CK$4&gt;=$W86,OFFSET(Profiles!$K$2,$Z86,MAX(Profiles!$C$2,AM$4-$W86))&gt;0),$EC86,0),0))))))</f>
        <v>0</v>
      </c>
      <c r="CL86" s="135">
        <f ca="1">IF(OR($Z86=0,SSSModel!$C$4="CF"),AN86,
IF(LEFT($V86,3)="ON_",
     IF(SSSModel!$C$4="RR",SUMPRODUCT(OFFSET($AC86,0,0,1,$CB$2),OFFSET(Profiles!$K$28,($Z86-1)*(Profiles!$I$26+1)+CL$4-SSSModel!$C$3+1,0,1,$CB$2)),
     IF(SSSModel!$C$4="ECC",$EA86*$EB86*SUMPRODUCT(OFFSET($AC86,0,MAX(0,CL$4-$DZ86-$CA$4+1),1,MIN($DZ86,CL$4-$CA$4+1)),OFFSET(Escalation!$K$24,($Y86-1)*(Escalation!$I$22+1)+CL$4-SSSModel!$C$3+1,MAX(0,CL$4-$DZ86-$CA$4+1),1,MIN($DZ86,CL$4-$CA$4+1))),
     IF(SSSModel!$C$4="PV",AN86*$EA86*(1+SSSModel!$C$2),
     IF(SSSModel!$C$4="FCR",$EC86*SUM(OFFSET($AC86,0,MAX(CL$4-$AC$4-$DZ86+1,0),1,MIN($DZ86,CL$4-$AC$4+1))),0)))),
SUM($AC86:$BZ86)*
     IF(SSSModel!$C$4="RR",OFFSET(Profiles!$K$2,$Z86,MAX(Profiles!$C$2,AN$4-$W86)),
     IF(SSSModel!$C$4="ECC",$EA86*$EB86*IF(MAX(Escalation!$C$2,AN$4-$W86)&gt;$DZ86-1,0,OFFSET(Escalation!$K$2,$Y86,MAX(Escalation!$C$2,AN$4-$W86))),
     IF(SSSModel!$C$4="PV",IF(CL$4=$W86,$EA86*(1+SSSModel!$C$2),0),
     IF(SSSModel!$C$4="FCR",IF(AND(CL$4&gt;=$W86,OFFSET(Profiles!$K$2,$Z86,MAX(Profiles!$C$2,AN$4-$W86))&gt;0),$EC86,0),0))))))</f>
        <v>0</v>
      </c>
      <c r="CM86" s="135">
        <f ca="1">IF(OR($Z86=0,SSSModel!$C$4="CF"),AO86,
IF(LEFT($V86,3)="ON_",
     IF(SSSModel!$C$4="RR",SUMPRODUCT(OFFSET($AC86,0,0,1,$CB$2),OFFSET(Profiles!$K$28,($Z86-1)*(Profiles!$I$26+1)+CM$4-SSSModel!$C$3+1,0,1,$CB$2)),
     IF(SSSModel!$C$4="ECC",$EA86*$EB86*SUMPRODUCT(OFFSET($AC86,0,MAX(0,CM$4-$DZ86-$CA$4+1),1,MIN($DZ86,CM$4-$CA$4+1)),OFFSET(Escalation!$K$24,($Y86-1)*(Escalation!$I$22+1)+CM$4-SSSModel!$C$3+1,MAX(0,CM$4-$DZ86-$CA$4+1),1,MIN($DZ86,CM$4-$CA$4+1))),
     IF(SSSModel!$C$4="PV",AO86*$EA86*(1+SSSModel!$C$2),
     IF(SSSModel!$C$4="FCR",$EC86*SUM(OFFSET($AC86,0,MAX(CM$4-$AC$4-$DZ86+1,0),1,MIN($DZ86,CM$4-$AC$4+1))),0)))),
SUM($AC86:$BZ86)*
     IF(SSSModel!$C$4="RR",OFFSET(Profiles!$K$2,$Z86,MAX(Profiles!$C$2,AO$4-$W86)),
     IF(SSSModel!$C$4="ECC",$EA86*$EB86*IF(MAX(Escalation!$C$2,AO$4-$W86)&gt;$DZ86-1,0,OFFSET(Escalation!$K$2,$Y86,MAX(Escalation!$C$2,AO$4-$W86))),
     IF(SSSModel!$C$4="PV",IF(CM$4=$W86,$EA86*(1+SSSModel!$C$2),0),
     IF(SSSModel!$C$4="FCR",IF(AND(CM$4&gt;=$W86,OFFSET(Profiles!$K$2,$Z86,MAX(Profiles!$C$2,AO$4-$W86))&gt;0),$EC86,0),0))))))</f>
        <v>0</v>
      </c>
      <c r="CN86" s="135">
        <f ca="1">IF(OR($Z86=0,SSSModel!$C$4="CF"),AP86,
IF(LEFT($V86,3)="ON_",
     IF(SSSModel!$C$4="RR",SUMPRODUCT(OFFSET($AC86,0,0,1,$CB$2),OFFSET(Profiles!$K$28,($Z86-1)*(Profiles!$I$26+1)+CN$4-SSSModel!$C$3+1,0,1,$CB$2)),
     IF(SSSModel!$C$4="ECC",$EA86*$EB86*SUMPRODUCT(OFFSET($AC86,0,MAX(0,CN$4-$DZ86-$CA$4+1),1,MIN($DZ86,CN$4-$CA$4+1)),OFFSET(Escalation!$K$24,($Y86-1)*(Escalation!$I$22+1)+CN$4-SSSModel!$C$3+1,MAX(0,CN$4-$DZ86-$CA$4+1),1,MIN($DZ86,CN$4-$CA$4+1))),
     IF(SSSModel!$C$4="PV",AP86*$EA86*(1+SSSModel!$C$2),
     IF(SSSModel!$C$4="FCR",$EC86*SUM(OFFSET($AC86,0,MAX(CN$4-$AC$4-$DZ86+1,0),1,MIN($DZ86,CN$4-$AC$4+1))),0)))),
SUM($AC86:$BZ86)*
     IF(SSSModel!$C$4="RR",OFFSET(Profiles!$K$2,$Z86,MAX(Profiles!$C$2,AP$4-$W86)),
     IF(SSSModel!$C$4="ECC",$EA86*$EB86*IF(MAX(Escalation!$C$2,AP$4-$W86)&gt;$DZ86-1,0,OFFSET(Escalation!$K$2,$Y86,MAX(Escalation!$C$2,AP$4-$W86))),
     IF(SSSModel!$C$4="PV",IF(CN$4=$W86,$EA86*(1+SSSModel!$C$2),0),
     IF(SSSModel!$C$4="FCR",IF(AND(CN$4&gt;=$W86,OFFSET(Profiles!$K$2,$Z86,MAX(Profiles!$C$2,AP$4-$W86))&gt;0),$EC86,0),0))))))</f>
        <v>0</v>
      </c>
      <c r="CO86" s="135">
        <f ca="1">IF(OR($Z86=0,SSSModel!$C$4="CF"),AQ86,
IF(LEFT($V86,3)="ON_",
     IF(SSSModel!$C$4="RR",SUMPRODUCT(OFFSET($AC86,0,0,1,$CB$2),OFFSET(Profiles!$K$28,($Z86-1)*(Profiles!$I$26+1)+CO$4-SSSModel!$C$3+1,0,1,$CB$2)),
     IF(SSSModel!$C$4="ECC",$EA86*$EB86*SUMPRODUCT(OFFSET($AC86,0,MAX(0,CO$4-$DZ86-$CA$4+1),1,MIN($DZ86,CO$4-$CA$4+1)),OFFSET(Escalation!$K$24,($Y86-1)*(Escalation!$I$22+1)+CO$4-SSSModel!$C$3+1,MAX(0,CO$4-$DZ86-$CA$4+1),1,MIN($DZ86,CO$4-$CA$4+1))),
     IF(SSSModel!$C$4="PV",AQ86*$EA86*(1+SSSModel!$C$2),
     IF(SSSModel!$C$4="FCR",$EC86*SUM(OFFSET($AC86,0,MAX(CO$4-$AC$4-$DZ86+1,0),1,MIN($DZ86,CO$4-$AC$4+1))),0)))),
SUM($AC86:$BZ86)*
     IF(SSSModel!$C$4="RR",OFFSET(Profiles!$K$2,$Z86,MAX(Profiles!$C$2,AQ$4-$W86)),
     IF(SSSModel!$C$4="ECC",$EA86*$EB86*IF(MAX(Escalation!$C$2,AQ$4-$W86)&gt;$DZ86-1,0,OFFSET(Escalation!$K$2,$Y86,MAX(Escalation!$C$2,AQ$4-$W86))),
     IF(SSSModel!$C$4="PV",IF(CO$4=$W86,$EA86*(1+SSSModel!$C$2),0),
     IF(SSSModel!$C$4="FCR",IF(AND(CO$4&gt;=$W86,OFFSET(Profiles!$K$2,$Z86,MAX(Profiles!$C$2,AQ$4-$W86))&gt;0),$EC86,0),0))))))</f>
        <v>0</v>
      </c>
      <c r="CP86" s="135">
        <f ca="1">IF(OR($Z86=0,SSSModel!$C$4="CF"),AR86,
IF(LEFT($V86,3)="ON_",
     IF(SSSModel!$C$4="RR",SUMPRODUCT(OFFSET($AC86,0,0,1,$CB$2),OFFSET(Profiles!$K$28,($Z86-1)*(Profiles!$I$26+1)+CP$4-SSSModel!$C$3+1,0,1,$CB$2)),
     IF(SSSModel!$C$4="ECC",$EA86*$EB86*SUMPRODUCT(OFFSET($AC86,0,MAX(0,CP$4-$DZ86-$CA$4+1),1,MIN($DZ86,CP$4-$CA$4+1)),OFFSET(Escalation!$K$24,($Y86-1)*(Escalation!$I$22+1)+CP$4-SSSModel!$C$3+1,MAX(0,CP$4-$DZ86-$CA$4+1),1,MIN($DZ86,CP$4-$CA$4+1))),
     IF(SSSModel!$C$4="PV",AR86*$EA86*(1+SSSModel!$C$2),
     IF(SSSModel!$C$4="FCR",$EC86*SUM(OFFSET($AC86,0,MAX(CP$4-$AC$4-$DZ86+1,0),1,MIN($DZ86,CP$4-$AC$4+1))),0)))),
SUM($AC86:$BZ86)*
     IF(SSSModel!$C$4="RR",OFFSET(Profiles!$K$2,$Z86,MAX(Profiles!$C$2,AR$4-$W86)),
     IF(SSSModel!$C$4="ECC",$EA86*$EB86*IF(MAX(Escalation!$C$2,AR$4-$W86)&gt;$DZ86-1,0,OFFSET(Escalation!$K$2,$Y86,MAX(Escalation!$C$2,AR$4-$W86))),
     IF(SSSModel!$C$4="PV",IF(CP$4=$W86,$EA86*(1+SSSModel!$C$2),0),
     IF(SSSModel!$C$4="FCR",IF(AND(CP$4&gt;=$W86,OFFSET(Profiles!$K$2,$Z86,MAX(Profiles!$C$2,AR$4-$W86))&gt;0),$EC86,0),0))))))</f>
        <v>0</v>
      </c>
      <c r="CQ86" s="135">
        <f ca="1">IF(OR($Z86=0,SSSModel!$C$4="CF"),AS86,
IF(LEFT($V86,3)="ON_",
     IF(SSSModel!$C$4="RR",SUMPRODUCT(OFFSET($AC86,0,0,1,$CB$2),OFFSET(Profiles!$K$28,($Z86-1)*(Profiles!$I$26+1)+CQ$4-SSSModel!$C$3+1,0,1,$CB$2)),
     IF(SSSModel!$C$4="ECC",$EA86*$EB86*SUMPRODUCT(OFFSET($AC86,0,MAX(0,CQ$4-$DZ86-$CA$4+1),1,MIN($DZ86,CQ$4-$CA$4+1)),OFFSET(Escalation!$K$24,($Y86-1)*(Escalation!$I$22+1)+CQ$4-SSSModel!$C$3+1,MAX(0,CQ$4-$DZ86-$CA$4+1),1,MIN($DZ86,CQ$4-$CA$4+1))),
     IF(SSSModel!$C$4="PV",AS86*$EA86*(1+SSSModel!$C$2),
     IF(SSSModel!$C$4="FCR",$EC86*SUM(OFFSET($AC86,0,MAX(CQ$4-$AC$4-$DZ86+1,0),1,MIN($DZ86,CQ$4-$AC$4+1))),0)))),
SUM($AC86:$BZ86)*
     IF(SSSModel!$C$4="RR",OFFSET(Profiles!$K$2,$Z86,MAX(Profiles!$C$2,AS$4-$W86)),
     IF(SSSModel!$C$4="ECC",$EA86*$EB86*IF(MAX(Escalation!$C$2,AS$4-$W86)&gt;$DZ86-1,0,OFFSET(Escalation!$K$2,$Y86,MAX(Escalation!$C$2,AS$4-$W86))),
     IF(SSSModel!$C$4="PV",IF(CQ$4=$W86,$EA86*(1+SSSModel!$C$2),0),
     IF(SSSModel!$C$4="FCR",IF(AND(CQ$4&gt;=$W86,OFFSET(Profiles!$K$2,$Z86,MAX(Profiles!$C$2,AS$4-$W86))&gt;0),$EC86,0),0))))))</f>
        <v>0</v>
      </c>
      <c r="CR86" s="135">
        <f ca="1">IF(OR($Z86=0,SSSModel!$C$4="CF"),AT86,
IF(LEFT($V86,3)="ON_",
     IF(SSSModel!$C$4="RR",SUMPRODUCT(OFFSET($AC86,0,0,1,$CB$2),OFFSET(Profiles!$K$28,($Z86-1)*(Profiles!$I$26+1)+CR$4-SSSModel!$C$3+1,0,1,$CB$2)),
     IF(SSSModel!$C$4="ECC",$EA86*$EB86*SUMPRODUCT(OFFSET($AC86,0,MAX(0,CR$4-$DZ86-$CA$4+1),1,MIN($DZ86,CR$4-$CA$4+1)),OFFSET(Escalation!$K$24,($Y86-1)*(Escalation!$I$22+1)+CR$4-SSSModel!$C$3+1,MAX(0,CR$4-$DZ86-$CA$4+1),1,MIN($DZ86,CR$4-$CA$4+1))),
     IF(SSSModel!$C$4="PV",AT86*$EA86*(1+SSSModel!$C$2),
     IF(SSSModel!$C$4="FCR",$EC86*SUM(OFFSET($AC86,0,MAX(CR$4-$AC$4-$DZ86+1,0),1,MIN($DZ86,CR$4-$AC$4+1))),0)))),
SUM($AC86:$BZ86)*
     IF(SSSModel!$C$4="RR",OFFSET(Profiles!$K$2,$Z86,MAX(Profiles!$C$2,AT$4-$W86)),
     IF(SSSModel!$C$4="ECC",$EA86*$EB86*IF(MAX(Escalation!$C$2,AT$4-$W86)&gt;$DZ86-1,0,OFFSET(Escalation!$K$2,$Y86,MAX(Escalation!$C$2,AT$4-$W86))),
     IF(SSSModel!$C$4="PV",IF(CR$4=$W86,$EA86*(1+SSSModel!$C$2),0),
     IF(SSSModel!$C$4="FCR",IF(AND(CR$4&gt;=$W86,OFFSET(Profiles!$K$2,$Z86,MAX(Profiles!$C$2,AT$4-$W86))&gt;0),$EC86,0),0))))))</f>
        <v>0</v>
      </c>
      <c r="CS86" s="135">
        <f ca="1">IF(OR($Z86=0,SSSModel!$C$4="CF"),AU86,
IF(LEFT($V86,3)="ON_",
     IF(SSSModel!$C$4="RR",SUMPRODUCT(OFFSET($AC86,0,0,1,$CB$2),OFFSET(Profiles!$K$28,($Z86-1)*(Profiles!$I$26+1)+CS$4-SSSModel!$C$3+1,0,1,$CB$2)),
     IF(SSSModel!$C$4="ECC",$EA86*$EB86*SUMPRODUCT(OFFSET($AC86,0,MAX(0,CS$4-$DZ86-$CA$4+1),1,MIN($DZ86,CS$4-$CA$4+1)),OFFSET(Escalation!$K$24,($Y86-1)*(Escalation!$I$22+1)+CS$4-SSSModel!$C$3+1,MAX(0,CS$4-$DZ86-$CA$4+1),1,MIN($DZ86,CS$4-$CA$4+1))),
     IF(SSSModel!$C$4="PV",AU86*$EA86*(1+SSSModel!$C$2),
     IF(SSSModel!$C$4="FCR",$EC86*SUM(OFFSET($AC86,0,MAX(CS$4-$AC$4-$DZ86+1,0),1,MIN($DZ86,CS$4-$AC$4+1))),0)))),
SUM($AC86:$BZ86)*
     IF(SSSModel!$C$4="RR",OFFSET(Profiles!$K$2,$Z86,MAX(Profiles!$C$2,AU$4-$W86)),
     IF(SSSModel!$C$4="ECC",$EA86*$EB86*IF(MAX(Escalation!$C$2,AU$4-$W86)&gt;$DZ86-1,0,OFFSET(Escalation!$K$2,$Y86,MAX(Escalation!$C$2,AU$4-$W86))),
     IF(SSSModel!$C$4="PV",IF(CS$4=$W86,$EA86*(1+SSSModel!$C$2),0),
     IF(SSSModel!$C$4="FCR",IF(AND(CS$4&gt;=$W86,OFFSET(Profiles!$K$2,$Z86,MAX(Profiles!$C$2,AU$4-$W86))&gt;0),$EC86,0),0))))))</f>
        <v>0</v>
      </c>
      <c r="CT86" s="135">
        <f ca="1">IF(OR($Z86=0,SSSModel!$C$4="CF"),AV86,
IF(LEFT($V86,3)="ON_",
     IF(SSSModel!$C$4="RR",SUMPRODUCT(OFFSET($AC86,0,0,1,$CB$2),OFFSET(Profiles!$K$28,($Z86-1)*(Profiles!$I$26+1)+CT$4-SSSModel!$C$3+1,0,1,$CB$2)),
     IF(SSSModel!$C$4="ECC",$EA86*$EB86*SUMPRODUCT(OFFSET($AC86,0,MAX(0,CT$4-$DZ86-$CA$4+1),1,MIN($DZ86,CT$4-$CA$4+1)),OFFSET(Escalation!$K$24,($Y86-1)*(Escalation!$I$22+1)+CT$4-SSSModel!$C$3+1,MAX(0,CT$4-$DZ86-$CA$4+1),1,MIN($DZ86,CT$4-$CA$4+1))),
     IF(SSSModel!$C$4="PV",AV86*$EA86*(1+SSSModel!$C$2),
     IF(SSSModel!$C$4="FCR",$EC86*SUM(OFFSET($AC86,0,MAX(CT$4-$AC$4-$DZ86+1,0),1,MIN($DZ86,CT$4-$AC$4+1))),0)))),
SUM($AC86:$BZ86)*
     IF(SSSModel!$C$4="RR",OFFSET(Profiles!$K$2,$Z86,MAX(Profiles!$C$2,AV$4-$W86)),
     IF(SSSModel!$C$4="ECC",$EA86*$EB86*IF(MAX(Escalation!$C$2,AV$4-$W86)&gt;$DZ86-1,0,OFFSET(Escalation!$K$2,$Y86,MAX(Escalation!$C$2,AV$4-$W86))),
     IF(SSSModel!$C$4="PV",IF(CT$4=$W86,$EA86*(1+SSSModel!$C$2),0),
     IF(SSSModel!$C$4="FCR",IF(AND(CT$4&gt;=$W86,OFFSET(Profiles!$K$2,$Z86,MAX(Profiles!$C$2,AV$4-$W86))&gt;0),$EC86,0),0))))))</f>
        <v>0</v>
      </c>
      <c r="CU86" s="135">
        <f ca="1">IF(OR($Z86=0,SSSModel!$C$4="CF"),AW86,
IF(LEFT($V86,3)="ON_",
     IF(SSSModel!$C$4="RR",SUMPRODUCT(OFFSET($AC86,0,0,1,$CB$2),OFFSET(Profiles!$K$28,($Z86-1)*(Profiles!$I$26+1)+CU$4-SSSModel!$C$3+1,0,1,$CB$2)),
     IF(SSSModel!$C$4="ECC",$EA86*$EB86*SUMPRODUCT(OFFSET($AC86,0,MAX(0,CU$4-$DZ86-$CA$4+1),1,MIN($DZ86,CU$4-$CA$4+1)),OFFSET(Escalation!$K$24,($Y86-1)*(Escalation!$I$22+1)+CU$4-SSSModel!$C$3+1,MAX(0,CU$4-$DZ86-$CA$4+1),1,MIN($DZ86,CU$4-$CA$4+1))),
     IF(SSSModel!$C$4="PV",AW86*$EA86*(1+SSSModel!$C$2),
     IF(SSSModel!$C$4="FCR",$EC86*SUM(OFFSET($AC86,0,MAX(CU$4-$AC$4-$DZ86+1,0),1,MIN($DZ86,CU$4-$AC$4+1))),0)))),
SUM($AC86:$BZ86)*
     IF(SSSModel!$C$4="RR",OFFSET(Profiles!$K$2,$Z86,MAX(Profiles!$C$2,AW$4-$W86)),
     IF(SSSModel!$C$4="ECC",$EA86*$EB86*IF(MAX(Escalation!$C$2,AW$4-$W86)&gt;$DZ86-1,0,OFFSET(Escalation!$K$2,$Y86,MAX(Escalation!$C$2,AW$4-$W86))),
     IF(SSSModel!$C$4="PV",IF(CU$4=$W86,$EA86*(1+SSSModel!$C$2),0),
     IF(SSSModel!$C$4="FCR",IF(AND(CU$4&gt;=$W86,OFFSET(Profiles!$K$2,$Z86,MAX(Profiles!$C$2,AW$4-$W86))&gt;0),$EC86,0),0))))))</f>
        <v>0</v>
      </c>
      <c r="CV86" s="135">
        <f ca="1">IF(OR($Z86=0,SSSModel!$C$4="CF"),AX86,
IF(LEFT($V86,3)="ON_",
     IF(SSSModel!$C$4="RR",SUMPRODUCT(OFFSET($AC86,0,0,1,$CB$2),OFFSET(Profiles!$K$28,($Z86-1)*(Profiles!$I$26+1)+CV$4-SSSModel!$C$3+1,0,1,$CB$2)),
     IF(SSSModel!$C$4="ECC",$EA86*$EB86*SUMPRODUCT(OFFSET($AC86,0,MAX(0,CV$4-$DZ86-$CA$4+1),1,MIN($DZ86,CV$4-$CA$4+1)),OFFSET(Escalation!$K$24,($Y86-1)*(Escalation!$I$22+1)+CV$4-SSSModel!$C$3+1,MAX(0,CV$4-$DZ86-$CA$4+1),1,MIN($DZ86,CV$4-$CA$4+1))),
     IF(SSSModel!$C$4="PV",AX86*$EA86*(1+SSSModel!$C$2),
     IF(SSSModel!$C$4="FCR",$EC86*SUM(OFFSET($AC86,0,MAX(CV$4-$AC$4-$DZ86+1,0),1,MIN($DZ86,CV$4-$AC$4+1))),0)))),
SUM($AC86:$BZ86)*
     IF(SSSModel!$C$4="RR",OFFSET(Profiles!$K$2,$Z86,MAX(Profiles!$C$2,AX$4-$W86)),
     IF(SSSModel!$C$4="ECC",$EA86*$EB86*IF(MAX(Escalation!$C$2,AX$4-$W86)&gt;$DZ86-1,0,OFFSET(Escalation!$K$2,$Y86,MAX(Escalation!$C$2,AX$4-$W86))),
     IF(SSSModel!$C$4="PV",IF(CV$4=$W86,$EA86*(1+SSSModel!$C$2),0),
     IF(SSSModel!$C$4="FCR",IF(AND(CV$4&gt;=$W86,OFFSET(Profiles!$K$2,$Z86,MAX(Profiles!$C$2,AX$4-$W86))&gt;0),$EC86,0),0))))))</f>
        <v>0</v>
      </c>
      <c r="CW86" s="135">
        <f ca="1">IF(OR($Z86=0,SSSModel!$C$4="CF"),AY86,
IF(LEFT($V86,3)="ON_",
     IF(SSSModel!$C$4="RR",SUMPRODUCT(OFFSET($AC86,0,0,1,$CB$2),OFFSET(Profiles!$K$28,($Z86-1)*(Profiles!$I$26+1)+CW$4-SSSModel!$C$3+1,0,1,$CB$2)),
     IF(SSSModel!$C$4="ECC",$EA86*$EB86*SUMPRODUCT(OFFSET($AC86,0,MAX(0,CW$4-$DZ86-$CA$4+1),1,MIN($DZ86,CW$4-$CA$4+1)),OFFSET(Escalation!$K$24,($Y86-1)*(Escalation!$I$22+1)+CW$4-SSSModel!$C$3+1,MAX(0,CW$4-$DZ86-$CA$4+1),1,MIN($DZ86,CW$4-$CA$4+1))),
     IF(SSSModel!$C$4="PV",AY86*$EA86*(1+SSSModel!$C$2),
     IF(SSSModel!$C$4="FCR",$EC86*SUM(OFFSET($AC86,0,MAX(CW$4-$AC$4-$DZ86+1,0),1,MIN($DZ86,CW$4-$AC$4+1))),0)))),
SUM($AC86:$BZ86)*
     IF(SSSModel!$C$4="RR",OFFSET(Profiles!$K$2,$Z86,MAX(Profiles!$C$2,AY$4-$W86)),
     IF(SSSModel!$C$4="ECC",$EA86*$EB86*IF(MAX(Escalation!$C$2,AY$4-$W86)&gt;$DZ86-1,0,OFFSET(Escalation!$K$2,$Y86,MAX(Escalation!$C$2,AY$4-$W86))),
     IF(SSSModel!$C$4="PV",IF(CW$4=$W86,$EA86*(1+SSSModel!$C$2),0),
     IF(SSSModel!$C$4="FCR",IF(AND(CW$4&gt;=$W86,OFFSET(Profiles!$K$2,$Z86,MAX(Profiles!$C$2,AY$4-$W86))&gt;0),$EC86,0),0))))))</f>
        <v>0</v>
      </c>
      <c r="CX86" s="135">
        <f ca="1">IF(OR($Z86=0,SSSModel!$C$4="CF"),AZ86,
IF(LEFT($V86,3)="ON_",
     IF(SSSModel!$C$4="RR",SUMPRODUCT(OFFSET($AC86,0,0,1,$CB$2),OFFSET(Profiles!$K$28,($Z86-1)*(Profiles!$I$26+1)+CX$4-SSSModel!$C$3+1,0,1,$CB$2)),
     IF(SSSModel!$C$4="ECC",$EA86*$EB86*SUMPRODUCT(OFFSET($AC86,0,MAX(0,CX$4-$DZ86-$CA$4+1),1,MIN($DZ86,CX$4-$CA$4+1)),OFFSET(Escalation!$K$24,($Y86-1)*(Escalation!$I$22+1)+CX$4-SSSModel!$C$3+1,MAX(0,CX$4-$DZ86-$CA$4+1),1,MIN($DZ86,CX$4-$CA$4+1))),
     IF(SSSModel!$C$4="PV",AZ86*$EA86*(1+SSSModel!$C$2),
     IF(SSSModel!$C$4="FCR",$EC86*SUM(OFFSET($AC86,0,MAX(CX$4-$AC$4-$DZ86+1,0),1,MIN($DZ86,CX$4-$AC$4+1))),0)))),
SUM($AC86:$BZ86)*
     IF(SSSModel!$C$4="RR",OFFSET(Profiles!$K$2,$Z86,MAX(Profiles!$C$2,AZ$4-$W86)),
     IF(SSSModel!$C$4="ECC",$EA86*$EB86*IF(MAX(Escalation!$C$2,AZ$4-$W86)&gt;$DZ86-1,0,OFFSET(Escalation!$K$2,$Y86,MAX(Escalation!$C$2,AZ$4-$W86))),
     IF(SSSModel!$C$4="PV",IF(CX$4=$W86,$EA86*(1+SSSModel!$C$2),0),
     IF(SSSModel!$C$4="FCR",IF(AND(CX$4&gt;=$W86,OFFSET(Profiles!$K$2,$Z86,MAX(Profiles!$C$2,AZ$4-$W86))&gt;0),$EC86,0),0))))))</f>
        <v>0</v>
      </c>
      <c r="CY86" s="135">
        <f ca="1">IF(OR($Z86=0,SSSModel!$C$4="CF"),BA86,
IF(LEFT($V86,3)="ON_",
     IF(SSSModel!$C$4="RR",SUMPRODUCT(OFFSET($AC86,0,0,1,$CB$2),OFFSET(Profiles!$K$28,($Z86-1)*(Profiles!$I$26+1)+CY$4-SSSModel!$C$3+1,0,1,$CB$2)),
     IF(SSSModel!$C$4="ECC",$EA86*$EB86*SUMPRODUCT(OFFSET($AC86,0,MAX(0,CY$4-$DZ86-$CA$4+1),1,MIN($DZ86,CY$4-$CA$4+1)),OFFSET(Escalation!$K$24,($Y86-1)*(Escalation!$I$22+1)+CY$4-SSSModel!$C$3+1,MAX(0,CY$4-$DZ86-$CA$4+1),1,MIN($DZ86,CY$4-$CA$4+1))),
     IF(SSSModel!$C$4="PV",BA86*$EA86*(1+SSSModel!$C$2),
     IF(SSSModel!$C$4="FCR",$EC86*SUM(OFFSET($AC86,0,MAX(CY$4-$AC$4-$DZ86+1,0),1,MIN($DZ86,CY$4-$AC$4+1))),0)))),
SUM($AC86:$BZ86)*
     IF(SSSModel!$C$4="RR",OFFSET(Profiles!$K$2,$Z86,MAX(Profiles!$C$2,BA$4-$W86)),
     IF(SSSModel!$C$4="ECC",$EA86*$EB86*IF(MAX(Escalation!$C$2,BA$4-$W86)&gt;$DZ86-1,0,OFFSET(Escalation!$K$2,$Y86,MAX(Escalation!$C$2,BA$4-$W86))),
     IF(SSSModel!$C$4="PV",IF(CY$4=$W86,$EA86*(1+SSSModel!$C$2),0),
     IF(SSSModel!$C$4="FCR",IF(AND(CY$4&gt;=$W86,OFFSET(Profiles!$K$2,$Z86,MAX(Profiles!$C$2,BA$4-$W86))&gt;0),$EC86,0),0))))))</f>
        <v>0</v>
      </c>
      <c r="CZ86" s="135">
        <f ca="1">IF(OR($Z86=0,SSSModel!$C$4="CF"),BB86,
IF(LEFT($V86,3)="ON_",
     IF(SSSModel!$C$4="RR",SUMPRODUCT(OFFSET($AC86,0,0,1,$CB$2),OFFSET(Profiles!$K$28,($Z86-1)*(Profiles!$I$26+1)+CZ$4-SSSModel!$C$3+1,0,1,$CB$2)),
     IF(SSSModel!$C$4="ECC",$EA86*$EB86*SUMPRODUCT(OFFSET($AC86,0,MAX(0,CZ$4-$DZ86-$CA$4+1),1,MIN($DZ86,CZ$4-$CA$4+1)),OFFSET(Escalation!$K$24,($Y86-1)*(Escalation!$I$22+1)+CZ$4-SSSModel!$C$3+1,MAX(0,CZ$4-$DZ86-$CA$4+1),1,MIN($DZ86,CZ$4-$CA$4+1))),
     IF(SSSModel!$C$4="PV",BB86*$EA86*(1+SSSModel!$C$2),
     IF(SSSModel!$C$4="FCR",$EC86*SUM(OFFSET($AC86,0,MAX(CZ$4-$AC$4-$DZ86+1,0),1,MIN($DZ86,CZ$4-$AC$4+1))),0)))),
SUM($AC86:$BZ86)*
     IF(SSSModel!$C$4="RR",OFFSET(Profiles!$K$2,$Z86,MAX(Profiles!$C$2,BB$4-$W86)),
     IF(SSSModel!$C$4="ECC",$EA86*$EB86*IF(MAX(Escalation!$C$2,BB$4-$W86)&gt;$DZ86-1,0,OFFSET(Escalation!$K$2,$Y86,MAX(Escalation!$C$2,BB$4-$W86))),
     IF(SSSModel!$C$4="PV",IF(CZ$4=$W86,$EA86*(1+SSSModel!$C$2),0),
     IF(SSSModel!$C$4="FCR",IF(AND(CZ$4&gt;=$W86,OFFSET(Profiles!$K$2,$Z86,MAX(Profiles!$C$2,BB$4-$W86))&gt;0),$EC86,0),0))))))</f>
        <v>0</v>
      </c>
      <c r="DA86" s="135">
        <f ca="1">IF(OR($Z86=0,SSSModel!$C$4="CF"),BC86,
IF(LEFT($V86,3)="ON_",
     IF(SSSModel!$C$4="RR",SUMPRODUCT(OFFSET($AC86,0,0,1,$CB$2),OFFSET(Profiles!$K$28,($Z86-1)*(Profiles!$I$26+1)+DA$4-SSSModel!$C$3+1,0,1,$CB$2)),
     IF(SSSModel!$C$4="ECC",$EA86*$EB86*SUMPRODUCT(OFFSET($AC86,0,MAX(0,DA$4-$DZ86-$CA$4+1),1,MIN($DZ86,DA$4-$CA$4+1)),OFFSET(Escalation!$K$24,($Y86-1)*(Escalation!$I$22+1)+DA$4-SSSModel!$C$3+1,MAX(0,DA$4-$DZ86-$CA$4+1),1,MIN($DZ86,DA$4-$CA$4+1))),
     IF(SSSModel!$C$4="PV",BC86*$EA86*(1+SSSModel!$C$2),
     IF(SSSModel!$C$4="FCR",$EC86*SUM(OFFSET($AC86,0,MAX(DA$4-$AC$4-$DZ86+1,0),1,MIN($DZ86,DA$4-$AC$4+1))),0)))),
SUM($AC86:$BZ86)*
     IF(SSSModel!$C$4="RR",OFFSET(Profiles!$K$2,$Z86,MAX(Profiles!$C$2,BC$4-$W86)),
     IF(SSSModel!$C$4="ECC",$EA86*$EB86*IF(MAX(Escalation!$C$2,BC$4-$W86)&gt;$DZ86-1,0,OFFSET(Escalation!$K$2,$Y86,MAX(Escalation!$C$2,BC$4-$W86))),
     IF(SSSModel!$C$4="PV",IF(DA$4=$W86,$EA86*(1+SSSModel!$C$2),0),
     IF(SSSModel!$C$4="FCR",IF(AND(DA$4&gt;=$W86,OFFSET(Profiles!$K$2,$Z86,MAX(Profiles!$C$2,BC$4-$W86))&gt;0),$EC86,0),0))))))</f>
        <v>0</v>
      </c>
      <c r="DB86" s="135">
        <f ca="1">IF(OR($Z86=0,SSSModel!$C$4="CF"),BD86,
IF(LEFT($V86,3)="ON_",
     IF(SSSModel!$C$4="RR",SUMPRODUCT(OFFSET($AC86,0,0,1,$CB$2),OFFSET(Profiles!$K$28,($Z86-1)*(Profiles!$I$26+1)+DB$4-SSSModel!$C$3+1,0,1,$CB$2)),
     IF(SSSModel!$C$4="ECC",$EA86*$EB86*SUMPRODUCT(OFFSET($AC86,0,MAX(0,DB$4-$DZ86-$CA$4+1),1,MIN($DZ86,DB$4-$CA$4+1)),OFFSET(Escalation!$K$24,($Y86-1)*(Escalation!$I$22+1)+DB$4-SSSModel!$C$3+1,MAX(0,DB$4-$DZ86-$CA$4+1),1,MIN($DZ86,DB$4-$CA$4+1))),
     IF(SSSModel!$C$4="PV",BD86*$EA86*(1+SSSModel!$C$2),
     IF(SSSModel!$C$4="FCR",$EC86*SUM(OFFSET($AC86,0,MAX(DB$4-$AC$4-$DZ86+1,0),1,MIN($DZ86,DB$4-$AC$4+1))),0)))),
SUM($AC86:$BZ86)*
     IF(SSSModel!$C$4="RR",OFFSET(Profiles!$K$2,$Z86,MAX(Profiles!$C$2,BD$4-$W86)),
     IF(SSSModel!$C$4="ECC",$EA86*$EB86*IF(MAX(Escalation!$C$2,BD$4-$W86)&gt;$DZ86-1,0,OFFSET(Escalation!$K$2,$Y86,MAX(Escalation!$C$2,BD$4-$W86))),
     IF(SSSModel!$C$4="PV",IF(DB$4=$W86,$EA86*(1+SSSModel!$C$2),0),
     IF(SSSModel!$C$4="FCR",IF(AND(DB$4&gt;=$W86,OFFSET(Profiles!$K$2,$Z86,MAX(Profiles!$C$2,BD$4-$W86))&gt;0),$EC86,0),0))))))</f>
        <v>0</v>
      </c>
      <c r="DC86" s="135">
        <f ca="1">IF(OR($Z86=0,SSSModel!$C$4="CF"),BE86,
IF(LEFT($V86,3)="ON_",
     IF(SSSModel!$C$4="RR",SUMPRODUCT(OFFSET($AC86,0,0,1,$CB$2),OFFSET(Profiles!$K$28,($Z86-1)*(Profiles!$I$26+1)+DC$4-SSSModel!$C$3+1,0,1,$CB$2)),
     IF(SSSModel!$C$4="ECC",$EA86*$EB86*SUMPRODUCT(OFFSET($AC86,0,MAX(0,DC$4-$DZ86-$CA$4+1),1,MIN($DZ86,DC$4-$CA$4+1)),OFFSET(Escalation!$K$24,($Y86-1)*(Escalation!$I$22+1)+DC$4-SSSModel!$C$3+1,MAX(0,DC$4-$DZ86-$CA$4+1),1,MIN($DZ86,DC$4-$CA$4+1))),
     IF(SSSModel!$C$4="PV",BE86*$EA86*(1+SSSModel!$C$2),
     IF(SSSModel!$C$4="FCR",$EC86*SUM(OFFSET($AC86,0,MAX(DC$4-$AC$4-$DZ86+1,0),1,MIN($DZ86,DC$4-$AC$4+1))),0)))),
SUM($AC86:$BZ86)*
     IF(SSSModel!$C$4="RR",OFFSET(Profiles!$K$2,$Z86,MAX(Profiles!$C$2,BE$4-$W86)),
     IF(SSSModel!$C$4="ECC",$EA86*$EB86*IF(MAX(Escalation!$C$2,BE$4-$W86)&gt;$DZ86-1,0,OFFSET(Escalation!$K$2,$Y86,MAX(Escalation!$C$2,BE$4-$W86))),
     IF(SSSModel!$C$4="PV",IF(DC$4=$W86,$EA86*(1+SSSModel!$C$2),0),
     IF(SSSModel!$C$4="FCR",IF(AND(DC$4&gt;=$W86,OFFSET(Profiles!$K$2,$Z86,MAX(Profiles!$C$2,BE$4-$W86))&gt;0),$EC86,0),0))))))</f>
        <v>0</v>
      </c>
      <c r="DD86" s="135">
        <f ca="1">IF(OR($Z86=0,SSSModel!$C$4="CF"),BF86,
IF(LEFT($V86,3)="ON_",
     IF(SSSModel!$C$4="RR",SUMPRODUCT(OFFSET($AC86,0,0,1,$CB$2),OFFSET(Profiles!$K$28,($Z86-1)*(Profiles!$I$26+1)+DD$4-SSSModel!$C$3+1,0,1,$CB$2)),
     IF(SSSModel!$C$4="ECC",$EA86*$EB86*SUMPRODUCT(OFFSET($AC86,0,MAX(0,DD$4-$DZ86-$CA$4+1),1,MIN($DZ86,DD$4-$CA$4+1)),OFFSET(Escalation!$K$24,($Y86-1)*(Escalation!$I$22+1)+DD$4-SSSModel!$C$3+1,MAX(0,DD$4-$DZ86-$CA$4+1),1,MIN($DZ86,DD$4-$CA$4+1))),
     IF(SSSModel!$C$4="PV",BF86*$EA86*(1+SSSModel!$C$2),
     IF(SSSModel!$C$4="FCR",$EC86*SUM(OFFSET($AC86,0,MAX(DD$4-$AC$4-$DZ86+1,0),1,MIN($DZ86,DD$4-$AC$4+1))),0)))),
SUM($AC86:$BZ86)*
     IF(SSSModel!$C$4="RR",OFFSET(Profiles!$K$2,$Z86,MAX(Profiles!$C$2,BF$4-$W86)),
     IF(SSSModel!$C$4="ECC",$EA86*$EB86*IF(MAX(Escalation!$C$2,BF$4-$W86)&gt;$DZ86-1,0,OFFSET(Escalation!$K$2,$Y86,MAX(Escalation!$C$2,BF$4-$W86))),
     IF(SSSModel!$C$4="PV",IF(DD$4=$W86,$EA86*(1+SSSModel!$C$2),0),
     IF(SSSModel!$C$4="FCR",IF(AND(DD$4&gt;=$W86,OFFSET(Profiles!$K$2,$Z86,MAX(Profiles!$C$2,BF$4-$W86))&gt;0),$EC86,0),0))))))</f>
        <v>0</v>
      </c>
      <c r="DE86" s="135">
        <f ca="1">IF(OR($Z86=0,SSSModel!$C$4="CF"),BG86,
IF(LEFT($V86,3)="ON_",
     IF(SSSModel!$C$4="RR",SUMPRODUCT(OFFSET($AC86,0,0,1,$CB$2),OFFSET(Profiles!$K$28,($Z86-1)*(Profiles!$I$26+1)+DE$4-SSSModel!$C$3+1,0,1,$CB$2)),
     IF(SSSModel!$C$4="ECC",$EA86*$EB86*SUMPRODUCT(OFFSET($AC86,0,MAX(0,DE$4-$DZ86-$CA$4+1),1,MIN($DZ86,DE$4-$CA$4+1)),OFFSET(Escalation!$K$24,($Y86-1)*(Escalation!$I$22+1)+DE$4-SSSModel!$C$3+1,MAX(0,DE$4-$DZ86-$CA$4+1),1,MIN($DZ86,DE$4-$CA$4+1))),
     IF(SSSModel!$C$4="PV",BG86*$EA86*(1+SSSModel!$C$2),
     IF(SSSModel!$C$4="FCR",$EC86*SUM(OFFSET($AC86,0,MAX(DE$4-$AC$4-$DZ86+1,0),1,MIN($DZ86,DE$4-$AC$4+1))),0)))),
SUM($AC86:$BZ86)*
     IF(SSSModel!$C$4="RR",OFFSET(Profiles!$K$2,$Z86,MAX(Profiles!$C$2,BG$4-$W86)),
     IF(SSSModel!$C$4="ECC",$EA86*$EB86*IF(MAX(Escalation!$C$2,BG$4-$W86)&gt;$DZ86-1,0,OFFSET(Escalation!$K$2,$Y86,MAX(Escalation!$C$2,BG$4-$W86))),
     IF(SSSModel!$C$4="PV",IF(DE$4=$W86,$EA86*(1+SSSModel!$C$2),0),
     IF(SSSModel!$C$4="FCR",IF(AND(DE$4&gt;=$W86,OFFSET(Profiles!$K$2,$Z86,MAX(Profiles!$C$2,BG$4-$W86))&gt;0),$EC86,0),0))))))</f>
        <v>0</v>
      </c>
      <c r="DF86" s="135">
        <f ca="1">IF(OR($Z86=0,SSSModel!$C$4="CF"),BH86,
IF(LEFT($V86,3)="ON_",
     IF(SSSModel!$C$4="RR",SUMPRODUCT(OFFSET($AC86,0,0,1,$CB$2),OFFSET(Profiles!$K$28,($Z86-1)*(Profiles!$I$26+1)+DF$4-SSSModel!$C$3+1,0,1,$CB$2)),
     IF(SSSModel!$C$4="ECC",$EA86*$EB86*SUMPRODUCT(OFFSET($AC86,0,MAX(0,DF$4-$DZ86-$CA$4+1),1,MIN($DZ86,DF$4-$CA$4+1)),OFFSET(Escalation!$K$24,($Y86-1)*(Escalation!$I$22+1)+DF$4-SSSModel!$C$3+1,MAX(0,DF$4-$DZ86-$CA$4+1),1,MIN($DZ86,DF$4-$CA$4+1))),
     IF(SSSModel!$C$4="PV",BH86*$EA86*(1+SSSModel!$C$2),
     IF(SSSModel!$C$4="FCR",$EC86*SUM(OFFSET($AC86,0,MAX(DF$4-$AC$4-$DZ86+1,0),1,MIN($DZ86,DF$4-$AC$4+1))),0)))),
SUM($AC86:$BZ86)*
     IF(SSSModel!$C$4="RR",OFFSET(Profiles!$K$2,$Z86,MAX(Profiles!$C$2,BH$4-$W86)),
     IF(SSSModel!$C$4="ECC",$EA86*$EB86*IF(MAX(Escalation!$C$2,BH$4-$W86)&gt;$DZ86-1,0,OFFSET(Escalation!$K$2,$Y86,MAX(Escalation!$C$2,BH$4-$W86))),
     IF(SSSModel!$C$4="PV",IF(DF$4=$W86,$EA86*(1+SSSModel!$C$2),0),
     IF(SSSModel!$C$4="FCR",IF(AND(DF$4&gt;=$W86,OFFSET(Profiles!$K$2,$Z86,MAX(Profiles!$C$2,BH$4-$W86))&gt;0),$EC86,0),0))))))</f>
        <v>0</v>
      </c>
      <c r="DG86" s="135">
        <f ca="1">IF(OR($Z86=0,SSSModel!$C$4="CF"),BI86,
IF(LEFT($V86,3)="ON_",
     IF(SSSModel!$C$4="RR",SUMPRODUCT(OFFSET($AC86,0,0,1,$CB$2),OFFSET(Profiles!$K$28,($Z86-1)*(Profiles!$I$26+1)+DG$4-SSSModel!$C$3+1,0,1,$CB$2)),
     IF(SSSModel!$C$4="ECC",$EA86*$EB86*SUMPRODUCT(OFFSET($AC86,0,MAX(0,DG$4-$DZ86-$CA$4+1),1,MIN($DZ86,DG$4-$CA$4+1)),OFFSET(Escalation!$K$24,($Y86-1)*(Escalation!$I$22+1)+DG$4-SSSModel!$C$3+1,MAX(0,DG$4-$DZ86-$CA$4+1),1,MIN($DZ86,DG$4-$CA$4+1))),
     IF(SSSModel!$C$4="PV",BI86*$EA86*(1+SSSModel!$C$2),
     IF(SSSModel!$C$4="FCR",$EC86*SUM(OFFSET($AC86,0,MAX(DG$4-$AC$4-$DZ86+1,0),1,MIN($DZ86,DG$4-$AC$4+1))),0)))),
SUM($AC86:$BZ86)*
     IF(SSSModel!$C$4="RR",OFFSET(Profiles!$K$2,$Z86,MAX(Profiles!$C$2,BI$4-$W86)),
     IF(SSSModel!$C$4="ECC",$EA86*$EB86*IF(MAX(Escalation!$C$2,BI$4-$W86)&gt;$DZ86-1,0,OFFSET(Escalation!$K$2,$Y86,MAX(Escalation!$C$2,BI$4-$W86))),
     IF(SSSModel!$C$4="PV",IF(DG$4=$W86,$EA86*(1+SSSModel!$C$2),0),
     IF(SSSModel!$C$4="FCR",IF(AND(DG$4&gt;=$W86,OFFSET(Profiles!$K$2,$Z86,MAX(Profiles!$C$2,BI$4-$W86))&gt;0),$EC86,0),0))))))</f>
        <v>0</v>
      </c>
      <c r="DH86" s="135">
        <f ca="1">IF(OR($Z86=0,SSSModel!$C$4="CF"),BJ86,
IF(LEFT($V86,3)="ON_",
     IF(SSSModel!$C$4="RR",SUMPRODUCT(OFFSET($AC86,0,0,1,$CB$2),OFFSET(Profiles!$K$28,($Z86-1)*(Profiles!$I$26+1)+DH$4-SSSModel!$C$3+1,0,1,$CB$2)),
     IF(SSSModel!$C$4="ECC",$EA86*$EB86*SUMPRODUCT(OFFSET($AC86,0,MAX(0,DH$4-$DZ86-$CA$4+1),1,MIN($DZ86,DH$4-$CA$4+1)),OFFSET(Escalation!$K$24,($Y86-1)*(Escalation!$I$22+1)+DH$4-SSSModel!$C$3+1,MAX(0,DH$4-$DZ86-$CA$4+1),1,MIN($DZ86,DH$4-$CA$4+1))),
     IF(SSSModel!$C$4="PV",BJ86*$EA86*(1+SSSModel!$C$2),
     IF(SSSModel!$C$4="FCR",$EC86*SUM(OFFSET($AC86,0,MAX(DH$4-$AC$4-$DZ86+1,0),1,MIN($DZ86,DH$4-$AC$4+1))),0)))),
SUM($AC86:$BZ86)*
     IF(SSSModel!$C$4="RR",OFFSET(Profiles!$K$2,$Z86,MAX(Profiles!$C$2,BJ$4-$W86)),
     IF(SSSModel!$C$4="ECC",$EA86*$EB86*IF(MAX(Escalation!$C$2,BJ$4-$W86)&gt;$DZ86-1,0,OFFSET(Escalation!$K$2,$Y86,MAX(Escalation!$C$2,BJ$4-$W86))),
     IF(SSSModel!$C$4="PV",IF(DH$4=$W86,$EA86*(1+SSSModel!$C$2),0),
     IF(SSSModel!$C$4="FCR",IF(AND(DH$4&gt;=$W86,OFFSET(Profiles!$K$2,$Z86,MAX(Profiles!$C$2,BJ$4-$W86))&gt;0),$EC86,0),0))))))</f>
        <v>0</v>
      </c>
      <c r="DI86" s="135">
        <f ca="1">IF(OR($Z86=0,SSSModel!$C$4="CF"),BK86,
IF(LEFT($V86,3)="ON_",
     IF(SSSModel!$C$4="RR",SUMPRODUCT(OFFSET($AC86,0,0,1,$CB$2),OFFSET(Profiles!$K$28,($Z86-1)*(Profiles!$I$26+1)+DI$4-SSSModel!$C$3+1,0,1,$CB$2)),
     IF(SSSModel!$C$4="ECC",$EA86*$EB86*SUMPRODUCT(OFFSET($AC86,0,MAX(0,DI$4-$DZ86-$CA$4+1),1,MIN($DZ86,DI$4-$CA$4+1)),OFFSET(Escalation!$K$24,($Y86-1)*(Escalation!$I$22+1)+DI$4-SSSModel!$C$3+1,MAX(0,DI$4-$DZ86-$CA$4+1),1,MIN($DZ86,DI$4-$CA$4+1))),
     IF(SSSModel!$C$4="PV",BK86*$EA86*(1+SSSModel!$C$2),
     IF(SSSModel!$C$4="FCR",$EC86*SUM(OFFSET($AC86,0,MAX(DI$4-$AC$4-$DZ86+1,0),1,MIN($DZ86,DI$4-$AC$4+1))),0)))),
SUM($AC86:$BZ86)*
     IF(SSSModel!$C$4="RR",OFFSET(Profiles!$K$2,$Z86,MAX(Profiles!$C$2,BK$4-$W86)),
     IF(SSSModel!$C$4="ECC",$EA86*$EB86*IF(MAX(Escalation!$C$2,BK$4-$W86)&gt;$DZ86-1,0,OFFSET(Escalation!$K$2,$Y86,MAX(Escalation!$C$2,BK$4-$W86))),
     IF(SSSModel!$C$4="PV",IF(DI$4=$W86,$EA86*(1+SSSModel!$C$2),0),
     IF(SSSModel!$C$4="FCR",IF(AND(DI$4&gt;=$W86,OFFSET(Profiles!$K$2,$Z86,MAX(Profiles!$C$2,BK$4-$W86))&gt;0),$EC86,0),0))))))</f>
        <v>0</v>
      </c>
      <c r="DJ86" s="135">
        <f ca="1">IF(OR($Z86=0,SSSModel!$C$4="CF"),BL86,
IF(LEFT($V86,3)="ON_",
     IF(SSSModel!$C$4="RR",SUMPRODUCT(OFFSET($AC86,0,0,1,$CB$2),OFFSET(Profiles!$K$28,($Z86-1)*(Profiles!$I$26+1)+DJ$4-SSSModel!$C$3+1,0,1,$CB$2)),
     IF(SSSModel!$C$4="ECC",$EA86*$EB86*SUMPRODUCT(OFFSET($AC86,0,MAX(0,DJ$4-$DZ86-$CA$4+1),1,MIN($DZ86,DJ$4-$CA$4+1)),OFFSET(Escalation!$K$24,($Y86-1)*(Escalation!$I$22+1)+DJ$4-SSSModel!$C$3+1,MAX(0,DJ$4-$DZ86-$CA$4+1),1,MIN($DZ86,DJ$4-$CA$4+1))),
     IF(SSSModel!$C$4="PV",BL86*$EA86*(1+SSSModel!$C$2),
     IF(SSSModel!$C$4="FCR",$EC86*SUM(OFFSET($AC86,0,MAX(DJ$4-$AC$4-$DZ86+1,0),1,MIN($DZ86,DJ$4-$AC$4+1))),0)))),
SUM($AC86:$BZ86)*
     IF(SSSModel!$C$4="RR",OFFSET(Profiles!$K$2,$Z86,MAX(Profiles!$C$2,BL$4-$W86)),
     IF(SSSModel!$C$4="ECC",$EA86*$EB86*IF(MAX(Escalation!$C$2,BL$4-$W86)&gt;$DZ86-1,0,OFFSET(Escalation!$K$2,$Y86,MAX(Escalation!$C$2,BL$4-$W86))),
     IF(SSSModel!$C$4="PV",IF(DJ$4=$W86,$EA86*(1+SSSModel!$C$2),0),
     IF(SSSModel!$C$4="FCR",IF(AND(DJ$4&gt;=$W86,OFFSET(Profiles!$K$2,$Z86,MAX(Profiles!$C$2,BL$4-$W86))&gt;0),$EC86,0),0))))))</f>
        <v>0</v>
      </c>
      <c r="DK86" s="135">
        <f ca="1">IF(OR($Z86=0,SSSModel!$C$4="CF"),BM86,
IF(LEFT($V86,3)="ON_",
     IF(SSSModel!$C$4="RR",SUMPRODUCT(OFFSET($AC86,0,0,1,$CB$2),OFFSET(Profiles!$K$28,($Z86-1)*(Profiles!$I$26+1)+DK$4-SSSModel!$C$3+1,0,1,$CB$2)),
     IF(SSSModel!$C$4="ECC",$EA86*$EB86*SUMPRODUCT(OFFSET($AC86,0,MAX(0,DK$4-$DZ86-$CA$4+1),1,MIN($DZ86,DK$4-$CA$4+1)),OFFSET(Escalation!$K$24,($Y86-1)*(Escalation!$I$22+1)+DK$4-SSSModel!$C$3+1,MAX(0,DK$4-$DZ86-$CA$4+1),1,MIN($DZ86,DK$4-$CA$4+1))),
     IF(SSSModel!$C$4="PV",BM86*$EA86*(1+SSSModel!$C$2),
     IF(SSSModel!$C$4="FCR",$EC86*SUM(OFFSET($AC86,0,MAX(DK$4-$AC$4-$DZ86+1,0),1,MIN($DZ86,DK$4-$AC$4+1))),0)))),
SUM($AC86:$BZ86)*
     IF(SSSModel!$C$4="RR",OFFSET(Profiles!$K$2,$Z86,MAX(Profiles!$C$2,BM$4-$W86)),
     IF(SSSModel!$C$4="ECC",$EA86*$EB86*IF(MAX(Escalation!$C$2,BM$4-$W86)&gt;$DZ86-1,0,OFFSET(Escalation!$K$2,$Y86,MAX(Escalation!$C$2,BM$4-$W86))),
     IF(SSSModel!$C$4="PV",IF(DK$4=$W86,$EA86*(1+SSSModel!$C$2),0),
     IF(SSSModel!$C$4="FCR",IF(AND(DK$4&gt;=$W86,OFFSET(Profiles!$K$2,$Z86,MAX(Profiles!$C$2,BM$4-$W86))&gt;0),$EC86,0),0))))))</f>
        <v>0</v>
      </c>
      <c r="DL86" s="135">
        <f ca="1">IF(OR($Z86=0,SSSModel!$C$4="CF"),BN86,
IF(LEFT($V86,3)="ON_",
     IF(SSSModel!$C$4="RR",SUMPRODUCT(OFFSET($AC86,0,0,1,$CB$2),OFFSET(Profiles!$K$28,($Z86-1)*(Profiles!$I$26+1)+DL$4-SSSModel!$C$3+1,0,1,$CB$2)),
     IF(SSSModel!$C$4="ECC",$EA86*$EB86*SUMPRODUCT(OFFSET($AC86,0,MAX(0,DL$4-$DZ86-$CA$4+1),1,MIN($DZ86,DL$4-$CA$4+1)),OFFSET(Escalation!$K$24,($Y86-1)*(Escalation!$I$22+1)+DL$4-SSSModel!$C$3+1,MAX(0,DL$4-$DZ86-$CA$4+1),1,MIN($DZ86,DL$4-$CA$4+1))),
     IF(SSSModel!$C$4="PV",BN86*$EA86*(1+SSSModel!$C$2),
     IF(SSSModel!$C$4="FCR",$EC86*SUM(OFFSET($AC86,0,MAX(DL$4-$AC$4-$DZ86+1,0),1,MIN($DZ86,DL$4-$AC$4+1))),0)))),
SUM($AC86:$BZ86)*
     IF(SSSModel!$C$4="RR",OFFSET(Profiles!$K$2,$Z86,MAX(Profiles!$C$2,BN$4-$W86)),
     IF(SSSModel!$C$4="ECC",$EA86*$EB86*IF(MAX(Escalation!$C$2,BN$4-$W86)&gt;$DZ86-1,0,OFFSET(Escalation!$K$2,$Y86,MAX(Escalation!$C$2,BN$4-$W86))),
     IF(SSSModel!$C$4="PV",IF(DL$4=$W86,$EA86*(1+SSSModel!$C$2),0),
     IF(SSSModel!$C$4="FCR",IF(AND(DL$4&gt;=$W86,OFFSET(Profiles!$K$2,$Z86,MAX(Profiles!$C$2,BN$4-$W86))&gt;0),$EC86,0),0))))))</f>
        <v>0</v>
      </c>
      <c r="DM86" s="135">
        <f ca="1">IF(OR($Z86=0,SSSModel!$C$4="CF"),BO86,
IF(LEFT($V86,3)="ON_",
     IF(SSSModel!$C$4="RR",SUMPRODUCT(OFFSET($AC86,0,0,1,$CB$2),OFFSET(Profiles!$K$28,($Z86-1)*(Profiles!$I$26+1)+DM$4-SSSModel!$C$3+1,0,1,$CB$2)),
     IF(SSSModel!$C$4="ECC",$EA86*$EB86*SUMPRODUCT(OFFSET($AC86,0,MAX(0,DM$4-$DZ86-$CA$4+1),1,MIN($DZ86,DM$4-$CA$4+1)),OFFSET(Escalation!$K$24,($Y86-1)*(Escalation!$I$22+1)+DM$4-SSSModel!$C$3+1,MAX(0,DM$4-$DZ86-$CA$4+1),1,MIN($DZ86,DM$4-$CA$4+1))),
     IF(SSSModel!$C$4="PV",BO86*$EA86*(1+SSSModel!$C$2),
     IF(SSSModel!$C$4="FCR",$EC86*SUM(OFFSET($AC86,0,MAX(DM$4-$AC$4-$DZ86+1,0),1,MIN($DZ86,DM$4-$AC$4+1))),0)))),
SUM($AC86:$BZ86)*
     IF(SSSModel!$C$4="RR",OFFSET(Profiles!$K$2,$Z86,MAX(Profiles!$C$2,BO$4-$W86)),
     IF(SSSModel!$C$4="ECC",$EA86*$EB86*IF(MAX(Escalation!$C$2,BO$4-$W86)&gt;$DZ86-1,0,OFFSET(Escalation!$K$2,$Y86,MAX(Escalation!$C$2,BO$4-$W86))),
     IF(SSSModel!$C$4="PV",IF(DM$4=$W86,$EA86*(1+SSSModel!$C$2),0),
     IF(SSSModel!$C$4="FCR",IF(AND(DM$4&gt;=$W86,OFFSET(Profiles!$K$2,$Z86,MAX(Profiles!$C$2,BO$4-$W86))&gt;0),$EC86,0),0))))))</f>
        <v>0</v>
      </c>
      <c r="DN86" s="135">
        <f ca="1">IF(OR($Z86=0,SSSModel!$C$4="CF"),BP86,
IF(LEFT($V86,3)="ON_",
     IF(SSSModel!$C$4="RR",SUMPRODUCT(OFFSET($AC86,0,0,1,$CB$2),OFFSET(Profiles!$K$28,($Z86-1)*(Profiles!$I$26+1)+DN$4-SSSModel!$C$3+1,0,1,$CB$2)),
     IF(SSSModel!$C$4="ECC",$EA86*$EB86*SUMPRODUCT(OFFSET($AC86,0,MAX(0,DN$4-$DZ86-$CA$4+1),1,MIN($DZ86,DN$4-$CA$4+1)),OFFSET(Escalation!$K$24,($Y86-1)*(Escalation!$I$22+1)+DN$4-SSSModel!$C$3+1,MAX(0,DN$4-$DZ86-$CA$4+1),1,MIN($DZ86,DN$4-$CA$4+1))),
     IF(SSSModel!$C$4="PV",BP86*$EA86*(1+SSSModel!$C$2),
     IF(SSSModel!$C$4="FCR",$EC86*SUM(OFFSET($AC86,0,MAX(DN$4-$AC$4-$DZ86+1,0),1,MIN($DZ86,DN$4-$AC$4+1))),0)))),
SUM($AC86:$BZ86)*
     IF(SSSModel!$C$4="RR",OFFSET(Profiles!$K$2,$Z86,MAX(Profiles!$C$2,BP$4-$W86)),
     IF(SSSModel!$C$4="ECC",$EA86*$EB86*IF(MAX(Escalation!$C$2,BP$4-$W86)&gt;$DZ86-1,0,OFFSET(Escalation!$K$2,$Y86,MAX(Escalation!$C$2,BP$4-$W86))),
     IF(SSSModel!$C$4="PV",IF(DN$4=$W86,$EA86*(1+SSSModel!$C$2),0),
     IF(SSSModel!$C$4="FCR",IF(AND(DN$4&gt;=$W86,OFFSET(Profiles!$K$2,$Z86,MAX(Profiles!$C$2,BP$4-$W86))&gt;0),$EC86,0),0))))))</f>
        <v>0</v>
      </c>
      <c r="DO86" s="135">
        <f ca="1">IF(OR($Z86=0,SSSModel!$C$4="CF"),BQ86,
IF(LEFT($V86,3)="ON_",
     IF(SSSModel!$C$4="RR",SUMPRODUCT(OFFSET($AC86,0,0,1,$CB$2),OFFSET(Profiles!$K$28,($Z86-1)*(Profiles!$I$26+1)+DO$4-SSSModel!$C$3+1,0,1,$CB$2)),
     IF(SSSModel!$C$4="ECC",$EA86*$EB86*SUMPRODUCT(OFFSET($AC86,0,MAX(0,DO$4-$DZ86-$CA$4+1),1,MIN($DZ86,DO$4-$CA$4+1)),OFFSET(Escalation!$K$24,($Y86-1)*(Escalation!$I$22+1)+DO$4-SSSModel!$C$3+1,MAX(0,DO$4-$DZ86-$CA$4+1),1,MIN($DZ86,DO$4-$CA$4+1))),
     IF(SSSModel!$C$4="PV",BQ86*$EA86*(1+SSSModel!$C$2),
     IF(SSSModel!$C$4="FCR",$EC86*SUM(OFFSET($AC86,0,MAX(DO$4-$AC$4-$DZ86+1,0),1,MIN($DZ86,DO$4-$AC$4+1))),0)))),
SUM($AC86:$BZ86)*
     IF(SSSModel!$C$4="RR",OFFSET(Profiles!$K$2,$Z86,MAX(Profiles!$C$2,BQ$4-$W86)),
     IF(SSSModel!$C$4="ECC",$EA86*$EB86*IF(MAX(Escalation!$C$2,BQ$4-$W86)&gt;$DZ86-1,0,OFFSET(Escalation!$K$2,$Y86,MAX(Escalation!$C$2,BQ$4-$W86))),
     IF(SSSModel!$C$4="PV",IF(DO$4=$W86,$EA86*(1+SSSModel!$C$2),0),
     IF(SSSModel!$C$4="FCR",IF(AND(DO$4&gt;=$W86,OFFSET(Profiles!$K$2,$Z86,MAX(Profiles!$C$2,BQ$4-$W86))&gt;0),$EC86,0),0))))))</f>
        <v>0</v>
      </c>
      <c r="DP86" s="135">
        <f ca="1">IF(OR($Z86=0,SSSModel!$C$4="CF"),BR86,
IF(LEFT($V86,3)="ON_",
     IF(SSSModel!$C$4="RR",SUMPRODUCT(OFFSET($AC86,0,0,1,$CB$2),OFFSET(Profiles!$K$28,($Z86-1)*(Profiles!$I$26+1)+DP$4-SSSModel!$C$3+1,0,1,$CB$2)),
     IF(SSSModel!$C$4="ECC",$EA86*$EB86*SUMPRODUCT(OFFSET($AC86,0,MAX(0,DP$4-$DZ86-$CA$4+1),1,MIN($DZ86,DP$4-$CA$4+1)),OFFSET(Escalation!$K$24,($Y86-1)*(Escalation!$I$22+1)+DP$4-SSSModel!$C$3+1,MAX(0,DP$4-$DZ86-$CA$4+1),1,MIN($DZ86,DP$4-$CA$4+1))),
     IF(SSSModel!$C$4="PV",BR86*$EA86*(1+SSSModel!$C$2),
     IF(SSSModel!$C$4="FCR",$EC86*SUM(OFFSET($AC86,0,MAX(DP$4-$AC$4-$DZ86+1,0),1,MIN($DZ86,DP$4-$AC$4+1))),0)))),
SUM($AC86:$BZ86)*
     IF(SSSModel!$C$4="RR",OFFSET(Profiles!$K$2,$Z86,MAX(Profiles!$C$2,BR$4-$W86)),
     IF(SSSModel!$C$4="ECC",$EA86*$EB86*IF(MAX(Escalation!$C$2,BR$4-$W86)&gt;$DZ86-1,0,OFFSET(Escalation!$K$2,$Y86,MAX(Escalation!$C$2,BR$4-$W86))),
     IF(SSSModel!$C$4="PV",IF(DP$4=$W86,$EA86*(1+SSSModel!$C$2),0),
     IF(SSSModel!$C$4="FCR",IF(AND(DP$4&gt;=$W86,OFFSET(Profiles!$K$2,$Z86,MAX(Profiles!$C$2,BR$4-$W86))&gt;0),$EC86,0),0))))))</f>
        <v>0</v>
      </c>
      <c r="DQ86" s="135">
        <f ca="1">IF(OR($Z86=0,SSSModel!$C$4="CF"),BS86,
IF(LEFT($V86,3)="ON_",
     IF(SSSModel!$C$4="RR",SUMPRODUCT(OFFSET($AC86,0,0,1,$CB$2),OFFSET(Profiles!$K$28,($Z86-1)*(Profiles!$I$26+1)+DQ$4-SSSModel!$C$3+1,0,1,$CB$2)),
     IF(SSSModel!$C$4="ECC",$EA86*$EB86*SUMPRODUCT(OFFSET($AC86,0,MAX(0,DQ$4-$DZ86-$CA$4+1),1,MIN($DZ86,DQ$4-$CA$4+1)),OFFSET(Escalation!$K$24,($Y86-1)*(Escalation!$I$22+1)+DQ$4-SSSModel!$C$3+1,MAX(0,DQ$4-$DZ86-$CA$4+1),1,MIN($DZ86,DQ$4-$CA$4+1))),
     IF(SSSModel!$C$4="PV",BS86*$EA86*(1+SSSModel!$C$2),
     IF(SSSModel!$C$4="FCR",$EC86*SUM(OFFSET($AC86,0,MAX(DQ$4-$AC$4-$DZ86+1,0),1,MIN($DZ86,DQ$4-$AC$4+1))),0)))),
SUM($AC86:$BZ86)*
     IF(SSSModel!$C$4="RR",OFFSET(Profiles!$K$2,$Z86,MAX(Profiles!$C$2,BS$4-$W86)),
     IF(SSSModel!$C$4="ECC",$EA86*$EB86*IF(MAX(Escalation!$C$2,BS$4-$W86)&gt;$DZ86-1,0,OFFSET(Escalation!$K$2,$Y86,MAX(Escalation!$C$2,BS$4-$W86))),
     IF(SSSModel!$C$4="PV",IF(DQ$4=$W86,$EA86*(1+SSSModel!$C$2),0),
     IF(SSSModel!$C$4="FCR",IF(AND(DQ$4&gt;=$W86,OFFSET(Profiles!$K$2,$Z86,MAX(Profiles!$C$2,BS$4-$W86))&gt;0),$EC86,0),0))))))</f>
        <v>0</v>
      </c>
      <c r="DR86" s="135">
        <f ca="1">IF(OR($Z86=0,SSSModel!$C$4="CF"),BT86,
IF(LEFT($V86,3)="ON_",
     IF(SSSModel!$C$4="RR",SUMPRODUCT(OFFSET($AC86,0,0,1,$CB$2),OFFSET(Profiles!$K$28,($Z86-1)*(Profiles!$I$26+1)+DR$4-SSSModel!$C$3+1,0,1,$CB$2)),
     IF(SSSModel!$C$4="ECC",$EA86*$EB86*SUMPRODUCT(OFFSET($AC86,0,MAX(0,DR$4-$DZ86-$CA$4+1),1,MIN($DZ86,DR$4-$CA$4+1)),OFFSET(Escalation!$K$24,($Y86-1)*(Escalation!$I$22+1)+DR$4-SSSModel!$C$3+1,MAX(0,DR$4-$DZ86-$CA$4+1),1,MIN($DZ86,DR$4-$CA$4+1))),
     IF(SSSModel!$C$4="PV",BT86*$EA86*(1+SSSModel!$C$2),
     IF(SSSModel!$C$4="FCR",$EC86*SUM(OFFSET($AC86,0,MAX(DR$4-$AC$4-$DZ86+1,0),1,MIN($DZ86,DR$4-$AC$4+1))),0)))),
SUM($AC86:$BZ86)*
     IF(SSSModel!$C$4="RR",OFFSET(Profiles!$K$2,$Z86,MAX(Profiles!$C$2,BT$4-$W86)),
     IF(SSSModel!$C$4="ECC",$EA86*$EB86*IF(MAX(Escalation!$C$2,BT$4-$W86)&gt;$DZ86-1,0,OFFSET(Escalation!$K$2,$Y86,MAX(Escalation!$C$2,BT$4-$W86))),
     IF(SSSModel!$C$4="PV",IF(DR$4=$W86,$EA86*(1+SSSModel!$C$2),0),
     IF(SSSModel!$C$4="FCR",IF(AND(DR$4&gt;=$W86,OFFSET(Profiles!$K$2,$Z86,MAX(Profiles!$C$2,BT$4-$W86))&gt;0),$EC86,0),0))))))</f>
        <v>0</v>
      </c>
      <c r="DS86" s="135">
        <f ca="1">IF(OR($Z86=0,SSSModel!$C$4="CF"),BU86,
IF(LEFT($V86,3)="ON_",
     IF(SSSModel!$C$4="RR",SUMPRODUCT(OFFSET($AC86,0,0,1,$CB$2),OFFSET(Profiles!$K$28,($Z86-1)*(Profiles!$I$26+1)+DS$4-SSSModel!$C$3+1,0,1,$CB$2)),
     IF(SSSModel!$C$4="ECC",$EA86*$EB86*SUMPRODUCT(OFFSET($AC86,0,MAX(0,DS$4-$DZ86-$CA$4+1),1,MIN($DZ86,DS$4-$CA$4+1)),OFFSET(Escalation!$K$24,($Y86-1)*(Escalation!$I$22+1)+DS$4-SSSModel!$C$3+1,MAX(0,DS$4-$DZ86-$CA$4+1),1,MIN($DZ86,DS$4-$CA$4+1))),
     IF(SSSModel!$C$4="PV",BU86*$EA86*(1+SSSModel!$C$2),
     IF(SSSModel!$C$4="FCR",$EC86*SUM(OFFSET($AC86,0,MAX(DS$4-$AC$4-$DZ86+1,0),1,MIN($DZ86,DS$4-$AC$4+1))),0)))),
SUM($AC86:$BZ86)*
     IF(SSSModel!$C$4="RR",OFFSET(Profiles!$K$2,$Z86,MAX(Profiles!$C$2,BU$4-$W86)),
     IF(SSSModel!$C$4="ECC",$EA86*$EB86*IF(MAX(Escalation!$C$2,BU$4-$W86)&gt;$DZ86-1,0,OFFSET(Escalation!$K$2,$Y86,MAX(Escalation!$C$2,BU$4-$W86))),
     IF(SSSModel!$C$4="PV",IF(DS$4=$W86,$EA86*(1+SSSModel!$C$2),0),
     IF(SSSModel!$C$4="FCR",IF(AND(DS$4&gt;=$W86,OFFSET(Profiles!$K$2,$Z86,MAX(Profiles!$C$2,BU$4-$W86))&gt;0),$EC86,0),0))))))</f>
        <v>0</v>
      </c>
      <c r="DT86" s="135">
        <f ca="1">IF(OR($Z86=0,SSSModel!$C$4="CF"),BV86,
IF(LEFT($V86,3)="ON_",
     IF(SSSModel!$C$4="RR",SUMPRODUCT(OFFSET($AC86,0,0,1,$CB$2),OFFSET(Profiles!$K$28,($Z86-1)*(Profiles!$I$26+1)+DT$4-SSSModel!$C$3+1,0,1,$CB$2)),
     IF(SSSModel!$C$4="ECC",$EA86*$EB86*SUMPRODUCT(OFFSET($AC86,0,MAX(0,DT$4-$DZ86-$CA$4+1),1,MIN($DZ86,DT$4-$CA$4+1)),OFFSET(Escalation!$K$24,($Y86-1)*(Escalation!$I$22+1)+DT$4-SSSModel!$C$3+1,MAX(0,DT$4-$DZ86-$CA$4+1),1,MIN($DZ86,DT$4-$CA$4+1))),
     IF(SSSModel!$C$4="PV",BV86*$EA86*(1+SSSModel!$C$2),
     IF(SSSModel!$C$4="FCR",$EC86*SUM(OFFSET($AC86,0,MAX(DT$4-$AC$4-$DZ86+1,0),1,MIN($DZ86,DT$4-$AC$4+1))),0)))),
SUM($AC86:$BZ86)*
     IF(SSSModel!$C$4="RR",OFFSET(Profiles!$K$2,$Z86,MAX(Profiles!$C$2,BV$4-$W86)),
     IF(SSSModel!$C$4="ECC",$EA86*$EB86*IF(MAX(Escalation!$C$2,BV$4-$W86)&gt;$DZ86-1,0,OFFSET(Escalation!$K$2,$Y86,MAX(Escalation!$C$2,BV$4-$W86))),
     IF(SSSModel!$C$4="PV",IF(DT$4=$W86,$EA86*(1+SSSModel!$C$2),0),
     IF(SSSModel!$C$4="FCR",IF(AND(DT$4&gt;=$W86,OFFSET(Profiles!$K$2,$Z86,MAX(Profiles!$C$2,BV$4-$W86))&gt;0),$EC86,0),0))))))</f>
        <v>0</v>
      </c>
      <c r="DU86" s="135">
        <f ca="1">IF(OR($Z86=0,SSSModel!$C$4="CF"),BW86,
IF(LEFT($V86,3)="ON_",
     IF(SSSModel!$C$4="RR",SUMPRODUCT(OFFSET($AC86,0,0,1,$CB$2),OFFSET(Profiles!$K$28,($Z86-1)*(Profiles!$I$26+1)+DU$4-SSSModel!$C$3+1,0,1,$CB$2)),
     IF(SSSModel!$C$4="ECC",$EA86*$EB86*SUMPRODUCT(OFFSET($AC86,0,MAX(0,DU$4-$DZ86-$CA$4+1),1,MIN($DZ86,DU$4-$CA$4+1)),OFFSET(Escalation!$K$24,($Y86-1)*(Escalation!$I$22+1)+DU$4-SSSModel!$C$3+1,MAX(0,DU$4-$DZ86-$CA$4+1),1,MIN($DZ86,DU$4-$CA$4+1))),
     IF(SSSModel!$C$4="PV",BW86*$EA86*(1+SSSModel!$C$2),
     IF(SSSModel!$C$4="FCR",$EC86*SUM(OFFSET($AC86,0,MAX(DU$4-$AC$4-$DZ86+1,0),1,MIN($DZ86,DU$4-$AC$4+1))),0)))),
SUM($AC86:$BZ86)*
     IF(SSSModel!$C$4="RR",OFFSET(Profiles!$K$2,$Z86,MAX(Profiles!$C$2,BW$4-$W86)),
     IF(SSSModel!$C$4="ECC",$EA86*$EB86*IF(MAX(Escalation!$C$2,BW$4-$W86)&gt;$DZ86-1,0,OFFSET(Escalation!$K$2,$Y86,MAX(Escalation!$C$2,BW$4-$W86))),
     IF(SSSModel!$C$4="PV",IF(DU$4=$W86,$EA86*(1+SSSModel!$C$2),0),
     IF(SSSModel!$C$4="FCR",IF(AND(DU$4&gt;=$W86,OFFSET(Profiles!$K$2,$Z86,MAX(Profiles!$C$2,BW$4-$W86))&gt;0),$EC86,0),0))))))</f>
        <v>0</v>
      </c>
      <c r="DV86" s="136">
        <f ca="1">IF(OR($Z86=0,SSSModel!$C$4="CF"),BX86,
IF(LEFT($V86,3)="ON_",
     IF(SSSModel!$C$4="RR",SUMPRODUCT(OFFSET($AC86,0,0,1,$CB$2),OFFSET(Profiles!$K$28,($Z86-1)*(Profiles!$I$26+1)+DV$4-SSSModel!$C$3+1,0,1,$CB$2)),
     IF(SSSModel!$C$4="ECC",$EA86*$EB86*SUMPRODUCT(OFFSET($AC86,0,MAX(0,DV$4-$DZ86-$CA$4+1),1,MIN($DZ86,DV$4-$CA$4+1)),OFFSET(Escalation!$K$24,($Y86-1)*(Escalation!$I$22+1)+DV$4-SSSModel!$C$3+1,MAX(0,DV$4-$DZ86-$CA$4+1),1,MIN($DZ86,DV$4-$CA$4+1))),
     IF(SSSModel!$C$4="PV",BX86*$EA86*(1+SSSModel!$C$2),
     IF(SSSModel!$C$4="FCR",$EC86*SUM(OFFSET($AC86,0,MAX(DV$4-$AC$4-$DZ86+1,0),1,MIN($DZ86,DV$4-$AC$4+1))),0)))),
SUM($AC86:$BZ86)*
     IF(SSSModel!$C$4="RR",OFFSET(Profiles!$K$2,$Z86,MAX(Profiles!$C$2,BX$4-$W86)),
     IF(SSSModel!$C$4="ECC",$EA86*$EB86*IF(MAX(Escalation!$C$2,BX$4-$W86)&gt;$DZ86-1,0,OFFSET(Escalation!$K$2,$Y86,MAX(Escalation!$C$2,BX$4-$W86))),
     IF(SSSModel!$C$4="PV",IF(DV$4=$W86,$EA86*(1+SSSModel!$C$2),0),
     IF(SSSModel!$C$4="FCR",IF(AND(DV$4&gt;=$W86,OFFSET(Profiles!$K$2,$Z86,MAX(Profiles!$C$2,BX$4-$W86))&gt;0),$EC86,0),0))))))</f>
        <v>0</v>
      </c>
      <c r="DW86" s="136">
        <f ca="1">IF(OR($Z86=0,SSSModel!$C$4="CF"),BY86,
IF(LEFT($V86,3)="ON_",
     IF(SSSModel!$C$4="RR",SUMPRODUCT(OFFSET($AC86,0,0,1,$CB$2),OFFSET(Profiles!$K$28,($Z86-1)*(Profiles!$I$26+1)+DW$4-SSSModel!$C$3+1,0,1,$CB$2)),
     IF(SSSModel!$C$4="ECC",$EA86*$EB86*SUMPRODUCT(OFFSET($AC86,0,MAX(0,DW$4-$DZ86-$CA$4+1),1,MIN($DZ86,DW$4-$CA$4+1)),OFFSET(Escalation!$K$24,($Y86-1)*(Escalation!$I$22+1)+DW$4-SSSModel!$C$3+1,MAX(0,DW$4-$DZ86-$CA$4+1),1,MIN($DZ86,DW$4-$CA$4+1))),
     IF(SSSModel!$C$4="PV",BY86*$EA86*(1+SSSModel!$C$2),
     IF(SSSModel!$C$4="FCR",$EC86*SUM(OFFSET($AC86,0,MAX(DW$4-$AC$4-$DZ86+1,0),1,MIN($DZ86,DW$4-$AC$4+1))),0)))),
SUM($AC86:$BZ86)*
     IF(SSSModel!$C$4="RR",OFFSET(Profiles!$K$2,$Z86,MAX(Profiles!$C$2,BY$4-$W86)),
     IF(SSSModel!$C$4="ECC",$EA86*$EB86*IF(MAX(Escalation!$C$2,BY$4-$W86)&gt;$DZ86-1,0,OFFSET(Escalation!$K$2,$Y86,MAX(Escalation!$C$2,BY$4-$W86))),
     IF(SSSModel!$C$4="PV",IF(DW$4=$W86,$EA86*(1+SSSModel!$C$2),0),
     IF(SSSModel!$C$4="FCR",IF(AND(DW$4&gt;=$W86,OFFSET(Profiles!$K$2,$Z86,MAX(Profiles!$C$2,BY$4-$W86))&gt;0),$EC86,0),0))))))</f>
        <v>0</v>
      </c>
      <c r="DX86" s="136">
        <f ca="1">IF(OR($Z86=0,SSSModel!$C$4="CF"),BZ86,
IF(LEFT($V86,3)="ON_",
     IF(SSSModel!$C$4="RR",SUMPRODUCT(OFFSET($AC86,0,0,1,$CB$2),OFFSET(Profiles!$K$28,($Z86-1)*(Profiles!$I$26+1)+DX$4-SSSModel!$C$3+1,0,1,$CB$2)),
     IF(SSSModel!$C$4="ECC",$EA86*$EB86*SUMPRODUCT(OFFSET($AC86,0,MAX(0,DX$4-$DZ86-$CA$4+1),1,MIN($DZ86,DX$4-$CA$4+1)),OFFSET(Escalation!$K$24,($Y86-1)*(Escalation!$I$22+1)+DX$4-SSSModel!$C$3+1,MAX(0,DX$4-$DZ86-$CA$4+1),1,MIN($DZ86,DX$4-$CA$4+1))),
     IF(SSSModel!$C$4="PV",BZ86*$EA86*(1+SSSModel!$C$2),
     IF(SSSModel!$C$4="FCR",$EC86*SUM(OFFSET($AC86,0,MAX(DX$4-$AC$4-$DZ86+1,0),1,MIN($DZ86,DX$4-$AC$4+1))),0)))),
SUM($AC86:$BZ86)*
     IF(SSSModel!$C$4="RR",OFFSET(Profiles!$K$2,$Z86,MAX(Profiles!$C$2,BZ$4-$W86)),
     IF(SSSModel!$C$4="ECC",$EA86*$EB86*IF(MAX(Escalation!$C$2,BZ$4-$W86)&gt;$DZ86-1,0,OFFSET(Escalation!$K$2,$Y86,MAX(Escalation!$C$2,BZ$4-$W86))),
     IF(SSSModel!$C$4="PV",IF(DX$4=$W86,$EA86*(1+SSSModel!$C$2),0),
     IF(SSSModel!$C$4="FCR",IF(AND(DX$4&gt;=$W86,OFFSET(Profiles!$K$2,$Z86,MAX(Profiles!$C$2,BZ$4-$W86))&gt;0),$EC86,0),0))))))</f>
        <v>0</v>
      </c>
      <c r="DY86" s="82">
        <f ca="1">IF($Y86=0,0,OFFSET(Escalation!$B$2,$Y86,0))</f>
        <v>0</v>
      </c>
      <c r="DZ86" s="80">
        <f ca="1">IF($Z86=0,0,COUNTIF(OFFSET(Profiles!$K$2,$Z86,0,1,50),"&gt;0"))</f>
        <v>0</v>
      </c>
      <c r="EA86" s="137">
        <f ca="1">IF($Z86=0,0,SUMPRODUCT(Profiles!$C$20:$BH$20,OFFSET(Profiles!$C$2,$Z86,0,1,Profiles!$B$1)))</f>
        <v>0</v>
      </c>
      <c r="EB86" s="24">
        <f>IF($Z86=0,0,((1-(1+DY86)/(1+SSSModel!$C$2))/(1-((1+DY86)/(1+SSSModel!$C$2))^DZ86))*(1+SSSModel!$C$2))</f>
        <v>0</v>
      </c>
      <c r="EC86" s="24">
        <f>IF($Z86=0,0,-PMT(SSSModel!$C$2,DZ86,EA86))</f>
        <v>0</v>
      </c>
    </row>
    <row r="87" spans="3:133" x14ac:dyDescent="0.35">
      <c r="C87" s="18">
        <f t="shared" si="12"/>
        <v>9</v>
      </c>
      <c r="D87" s="18">
        <f t="shared" si="13"/>
        <v>3</v>
      </c>
      <c r="E87" s="18">
        <f t="shared" ca="1" si="14"/>
        <v>0</v>
      </c>
      <c r="G87" s="25" t="str">
        <f ca="1">IF($E87=0,"",OFFSET(Resources!B$26,$E87,0))</f>
        <v/>
      </c>
      <c r="H87" s="25" t="str">
        <f ca="1">IF($E87=0,"",OFFSET(Resources!C$26,$E87,0))</f>
        <v/>
      </c>
      <c r="I87" s="25" t="str">
        <f ca="1">IF($E87=0,"",OFFSET(Resources!$E$26,$E87,0))</f>
        <v/>
      </c>
      <c r="J87" s="16">
        <v>1</v>
      </c>
      <c r="K87" s="16" t="s">
        <v>150</v>
      </c>
      <c r="L87" s="25" t="str">
        <f ca="1">OFFSET(Resources!$CG$24,0,$C87-1)</f>
        <v>On-Going FGT</v>
      </c>
      <c r="M87" s="25" t="str">
        <f ca="1">OFFSET(Resources!$CG$25,0,$C87-1)</f>
        <v>O&amp;M</v>
      </c>
      <c r="N87" s="1">
        <v>1</v>
      </c>
      <c r="O87" s="7">
        <f ca="1">IF($E87=0,0,OFFSET(Resources!$CG$26,$E87,$C87-1))</f>
        <v>0</v>
      </c>
      <c r="P87" s="25" t="str">
        <f ca="1">OFFSET(Resources!$CG$26,0,$C87-1)</f>
        <v>$/Yr</v>
      </c>
      <c r="Q87" s="18">
        <f ca="1">IF($E87=0,0,OFFSET(GenAlts!$W$4,$E87,$D87-1))</f>
        <v>0</v>
      </c>
      <c r="R87" s="1">
        <v>1</v>
      </c>
      <c r="S87" t="str">
        <f ca="1">IF($E87=0,"",OFFSET(Resources!$R$26,$E87,0))</f>
        <v/>
      </c>
      <c r="T87" s="1"/>
      <c r="U87" s="25">
        <f ca="1">IF($E87=0,0,OFFSET(Resources!$AB$26,$E87,($C87-1)*Resources!$CI$20))</f>
        <v>0</v>
      </c>
      <c r="V87" s="1"/>
      <c r="W87">
        <f t="shared" ca="1" si="11"/>
        <v>0</v>
      </c>
      <c r="X87">
        <f>IF(T87="",0,MATCH(T87,Profiles!$A$3:$A$22,0))</f>
        <v>0</v>
      </c>
      <c r="Y87" s="10">
        <f ca="1">IF(U87=0,0,MATCH(U87,Escalation!$A$3:$A$18,0))</f>
        <v>0</v>
      </c>
      <c r="Z87">
        <f>IF(V87="",0,MATCH(V87,Profiles!$A$3:$A$22,0))</f>
        <v>0</v>
      </c>
      <c r="AA87" s="8"/>
      <c r="AB87" s="8">
        <v>0</v>
      </c>
      <c r="AC87" s="72">
        <f ca="1">IF(OR(AC$4&lt;$Q87,AC$4&gt;$Q87+IF($S87="",1000,$S87)-1),0,IF(MOD(AC$4-$Q87,IF($R87="",1000,$R87))=0,$O87,0))*IF($Y87&gt;0,(1+INDEX(Escalation!$B$3:$B$18,$Y87,0))^(AC$4-SSSModel!$C$5),1)*IF($X87=0,1,OFFSET(Profiles!$K$2,$X87,MAX(Profiles!$C$2,AC$4-$Q87)))*IF($AA87=1,(1+SSSModel!#REF!),1)</f>
        <v>0</v>
      </c>
      <c r="AD87" s="72">
        <f ca="1">IF(OR(AD$4&lt;$Q87,AD$4&gt;$Q87+IF($S87="",1000,$S87)-1),0,IF(MOD(AD$4-$Q87,IF($R87="",1000,$R87))=0,$O87,0))*IF($Y87&gt;0,(1+INDEX(Escalation!$B$3:$B$18,$Y87,0))^(AD$4-SSSModel!$C$5),1)*IF($X87=0,1,OFFSET(Profiles!$K$2,$X87,MAX(Profiles!$C$2,AD$4-$Q87)))*IF($AA87=1,(1+SSSModel!#REF!),1)</f>
        <v>0</v>
      </c>
      <c r="AE87" s="72">
        <f ca="1">IF(OR(AE$4&lt;$Q87,AE$4&gt;$Q87+IF($S87="",1000,$S87)-1),0,IF(MOD(AE$4-$Q87,IF($R87="",1000,$R87))=0,$O87,0))*IF($Y87&gt;0,(1+INDEX(Escalation!$B$3:$B$18,$Y87,0))^(AE$4-SSSModel!$C$5),1)*IF($X87=0,1,OFFSET(Profiles!$K$2,$X87,MAX(Profiles!$C$2,AE$4-$Q87)))*IF($AA87=1,(1+SSSModel!#REF!),1)</f>
        <v>0</v>
      </c>
      <c r="AF87" s="72">
        <f ca="1">IF(OR(AF$4&lt;$Q87,AF$4&gt;$Q87+IF($S87="",1000,$S87)-1),0,IF(MOD(AF$4-$Q87,IF($R87="",1000,$R87))=0,$O87,0))*IF($Y87&gt;0,(1+INDEX(Escalation!$B$3:$B$18,$Y87,0))^(AF$4-SSSModel!$C$5),1)*IF($X87=0,1,OFFSET(Profiles!$K$2,$X87,MAX(Profiles!$C$2,AF$4-$Q87)))*IF($AA87=1,(1+SSSModel!#REF!),1)</f>
        <v>0</v>
      </c>
      <c r="AG87" s="72">
        <f ca="1">IF(OR(AG$4&lt;$Q87,AG$4&gt;$Q87+IF($S87="",1000,$S87)-1),0,IF(MOD(AG$4-$Q87,IF($R87="",1000,$R87))=0,$O87,0))*IF($Y87&gt;0,(1+INDEX(Escalation!$B$3:$B$18,$Y87,0))^(AG$4-SSSModel!$C$5),1)*IF($X87=0,1,OFFSET(Profiles!$K$2,$X87,MAX(Profiles!$C$2,AG$4-$Q87)))*IF($AA87=1,(1+SSSModel!#REF!),1)</f>
        <v>0</v>
      </c>
      <c r="AH87" s="72">
        <f ca="1">IF(OR(AH$4&lt;$Q87,AH$4&gt;$Q87+IF($S87="",1000,$S87)-1),0,IF(MOD(AH$4-$Q87,IF($R87="",1000,$R87))=0,$O87,0))*IF($Y87&gt;0,(1+INDEX(Escalation!$B$3:$B$18,$Y87,0))^(AH$4-SSSModel!$C$5),1)*IF($X87=0,1,OFFSET(Profiles!$K$2,$X87,MAX(Profiles!$C$2,AH$4-$Q87)))*IF($AA87=1,(1+SSSModel!#REF!),1)</f>
        <v>0</v>
      </c>
      <c r="AI87" s="72">
        <f ca="1">IF(OR(AI$4&lt;$Q87,AI$4&gt;$Q87+IF($S87="",1000,$S87)-1),0,IF(MOD(AI$4-$Q87,IF($R87="",1000,$R87))=0,$O87,0))*IF($Y87&gt;0,(1+INDEX(Escalation!$B$3:$B$18,$Y87,0))^(AI$4-SSSModel!$C$5),1)*IF($X87=0,1,OFFSET(Profiles!$K$2,$X87,MAX(Profiles!$C$2,AI$4-$Q87)))*IF($AA87=1,(1+SSSModel!#REF!),1)</f>
        <v>0</v>
      </c>
      <c r="AJ87" s="72">
        <f ca="1">IF(OR(AJ$4&lt;$Q87,AJ$4&gt;$Q87+IF($S87="",1000,$S87)-1),0,IF(MOD(AJ$4-$Q87,IF($R87="",1000,$R87))=0,$O87,0))*IF($Y87&gt;0,(1+INDEX(Escalation!$B$3:$B$18,$Y87,0))^(AJ$4-SSSModel!$C$5),1)*IF($X87=0,1,OFFSET(Profiles!$K$2,$X87,MAX(Profiles!$C$2,AJ$4-$Q87)))*IF($AA87=1,(1+SSSModel!#REF!),1)</f>
        <v>0</v>
      </c>
      <c r="AK87" s="72">
        <f ca="1">IF(OR(AK$4&lt;$Q87,AK$4&gt;$Q87+IF($S87="",1000,$S87)-1),0,IF(MOD(AK$4-$Q87,IF($R87="",1000,$R87))=0,$O87,0))*IF($Y87&gt;0,(1+INDEX(Escalation!$B$3:$B$18,$Y87,0))^(AK$4-SSSModel!$C$5),1)*IF($X87=0,1,OFFSET(Profiles!$K$2,$X87,MAX(Profiles!$C$2,AK$4-$Q87)))*IF($AA87=1,(1+SSSModel!#REF!),1)</f>
        <v>0</v>
      </c>
      <c r="AL87" s="72">
        <f ca="1">IF(OR(AL$4&lt;$Q87,AL$4&gt;$Q87+IF($S87="",1000,$S87)-1),0,IF(MOD(AL$4-$Q87,IF($R87="",1000,$R87))=0,$O87,0))*IF($Y87&gt;0,(1+INDEX(Escalation!$B$3:$B$18,$Y87,0))^(AL$4-SSSModel!$C$5),1)*IF($X87=0,1,OFFSET(Profiles!$K$2,$X87,MAX(Profiles!$C$2,AL$4-$Q87)))*IF($AA87=1,(1+SSSModel!#REF!),1)</f>
        <v>0</v>
      </c>
      <c r="AM87" s="72">
        <f ca="1">IF(OR(AM$4&lt;$Q87,AM$4&gt;$Q87+IF($S87="",1000,$S87)-1),0,IF(MOD(AM$4-$Q87,IF($R87="",1000,$R87))=0,$O87,0))*IF($Y87&gt;0,(1+INDEX(Escalation!$B$3:$B$18,$Y87,0))^(AM$4-SSSModel!$C$5),1)*IF($X87=0,1,OFFSET(Profiles!$K$2,$X87,MAX(Profiles!$C$2,AM$4-$Q87)))*IF($AA87=1,(1+SSSModel!#REF!),1)</f>
        <v>0</v>
      </c>
      <c r="AN87" s="72">
        <f ca="1">IF(OR(AN$4&lt;$Q87,AN$4&gt;$Q87+IF($S87="",1000,$S87)-1),0,IF(MOD(AN$4-$Q87,IF($R87="",1000,$R87))=0,$O87,0))*IF($Y87&gt;0,(1+INDEX(Escalation!$B$3:$B$18,$Y87,0))^(AN$4-SSSModel!$C$5),1)*IF($X87=0,1,OFFSET(Profiles!$K$2,$X87,MAX(Profiles!$C$2,AN$4-$Q87)))*IF($AA87=1,(1+SSSModel!#REF!),1)</f>
        <v>0</v>
      </c>
      <c r="AO87" s="72">
        <f ca="1">IF(OR(AO$4&lt;$Q87,AO$4&gt;$Q87+IF($S87="",1000,$S87)-1),0,IF(MOD(AO$4-$Q87,IF($R87="",1000,$R87))=0,$O87,0))*IF($Y87&gt;0,(1+INDEX(Escalation!$B$3:$B$18,$Y87,0))^(AO$4-SSSModel!$C$5),1)*IF($X87=0,1,OFFSET(Profiles!$K$2,$X87,MAX(Profiles!$C$2,AO$4-$Q87)))*IF($AA87=1,(1+SSSModel!#REF!),1)</f>
        <v>0</v>
      </c>
      <c r="AP87" s="72">
        <f ca="1">IF(OR(AP$4&lt;$Q87,AP$4&gt;$Q87+IF($S87="",1000,$S87)-1),0,IF(MOD(AP$4-$Q87,IF($R87="",1000,$R87))=0,$O87,0))*IF($Y87&gt;0,(1+INDEX(Escalation!$B$3:$B$18,$Y87,0))^(AP$4-SSSModel!$C$5),1)*IF($X87=0,1,OFFSET(Profiles!$K$2,$X87,MAX(Profiles!$C$2,AP$4-$Q87)))*IF($AA87=1,(1+SSSModel!#REF!),1)</f>
        <v>0</v>
      </c>
      <c r="AQ87" s="72">
        <f ca="1">IF(OR(AQ$4&lt;$Q87,AQ$4&gt;$Q87+IF($S87="",1000,$S87)-1),0,IF(MOD(AQ$4-$Q87,IF($R87="",1000,$R87))=0,$O87,0))*IF($Y87&gt;0,(1+INDEX(Escalation!$B$3:$B$18,$Y87,0))^(AQ$4-SSSModel!$C$5),1)*IF($X87=0,1,OFFSET(Profiles!$K$2,$X87,MAX(Profiles!$C$2,AQ$4-$Q87)))*IF($AA87=1,(1+SSSModel!#REF!),1)</f>
        <v>0</v>
      </c>
      <c r="AR87" s="72">
        <f ca="1">IF(OR(AR$4&lt;$Q87,AR$4&gt;$Q87+IF($S87="",1000,$S87)-1),0,IF(MOD(AR$4-$Q87,IF($R87="",1000,$R87))=0,$O87,0))*IF($Y87&gt;0,(1+INDEX(Escalation!$B$3:$B$18,$Y87,0))^(AR$4-SSSModel!$C$5),1)*IF($X87=0,1,OFFSET(Profiles!$K$2,$X87,MAX(Profiles!$C$2,AR$4-$Q87)))*IF($AA87=1,(1+SSSModel!#REF!),1)</f>
        <v>0</v>
      </c>
      <c r="AS87" s="72">
        <f ca="1">IF(OR(AS$4&lt;$Q87,AS$4&gt;$Q87+IF($S87="",1000,$S87)-1),0,IF(MOD(AS$4-$Q87,IF($R87="",1000,$R87))=0,$O87,0))*IF($Y87&gt;0,(1+INDEX(Escalation!$B$3:$B$18,$Y87,0))^(AS$4-SSSModel!$C$5),1)*IF($X87=0,1,OFFSET(Profiles!$K$2,$X87,MAX(Profiles!$C$2,AS$4-$Q87)))*IF($AA87=1,(1+SSSModel!#REF!),1)</f>
        <v>0</v>
      </c>
      <c r="AT87" s="72">
        <f ca="1">IF(OR(AT$4&lt;$Q87,AT$4&gt;$Q87+IF($S87="",1000,$S87)-1),0,IF(MOD(AT$4-$Q87,IF($R87="",1000,$R87))=0,$O87,0))*IF($Y87&gt;0,(1+INDEX(Escalation!$B$3:$B$18,$Y87,0))^(AT$4-SSSModel!$C$5),1)*IF($X87=0,1,OFFSET(Profiles!$K$2,$X87,MAX(Profiles!$C$2,AT$4-$Q87)))*IF($AA87=1,(1+SSSModel!#REF!),1)</f>
        <v>0</v>
      </c>
      <c r="AU87" s="72">
        <f ca="1">IF(OR(AU$4&lt;$Q87,AU$4&gt;$Q87+IF($S87="",1000,$S87)-1),0,IF(MOD(AU$4-$Q87,IF($R87="",1000,$R87))=0,$O87,0))*IF($Y87&gt;0,(1+INDEX(Escalation!$B$3:$B$18,$Y87,0))^(AU$4-SSSModel!$C$5),1)*IF($X87=0,1,OFFSET(Profiles!$K$2,$X87,MAX(Profiles!$C$2,AU$4-$Q87)))*IF($AA87=1,(1+SSSModel!#REF!),1)</f>
        <v>0</v>
      </c>
      <c r="AV87" s="72">
        <f ca="1">IF(OR(AV$4&lt;$Q87,AV$4&gt;$Q87+IF($S87="",1000,$S87)-1),0,IF(MOD(AV$4-$Q87,IF($R87="",1000,$R87))=0,$O87,0))*IF($Y87&gt;0,(1+INDEX(Escalation!$B$3:$B$18,$Y87,0))^(AV$4-SSSModel!$C$5),1)*IF($X87=0,1,OFFSET(Profiles!$K$2,$X87,MAX(Profiles!$C$2,AV$4-$Q87)))*IF($AA87=1,(1+SSSModel!#REF!),1)</f>
        <v>0</v>
      </c>
      <c r="AW87" s="72">
        <f ca="1">IF(OR(AW$4&lt;$Q87,AW$4&gt;$Q87+IF($S87="",1000,$S87)-1),0,IF(MOD(AW$4-$Q87,IF($R87="",1000,$R87))=0,$O87,0))*IF($Y87&gt;0,(1+INDEX(Escalation!$B$3:$B$18,$Y87,0))^(AW$4-SSSModel!$C$5),1)*IF($X87=0,1,OFFSET(Profiles!$K$2,$X87,MAX(Profiles!$C$2,AW$4-$Q87)))*IF($AA87=1,(1+SSSModel!#REF!),1)</f>
        <v>0</v>
      </c>
      <c r="AX87" s="72">
        <f ca="1">IF(OR(AX$4&lt;$Q87,AX$4&gt;$Q87+IF($S87="",1000,$S87)-1),0,IF(MOD(AX$4-$Q87,IF($R87="",1000,$R87))=0,$O87,0))*IF($Y87&gt;0,(1+INDEX(Escalation!$B$3:$B$18,$Y87,0))^(AX$4-SSSModel!$C$5),1)*IF($X87=0,1,OFFSET(Profiles!$K$2,$X87,MAX(Profiles!$C$2,AX$4-$Q87)))*IF($AA87=1,(1+SSSModel!#REF!),1)</f>
        <v>0</v>
      </c>
      <c r="AY87" s="72">
        <f ca="1">IF(OR(AY$4&lt;$Q87,AY$4&gt;$Q87+IF($S87="",1000,$S87)-1),0,IF(MOD(AY$4-$Q87,IF($R87="",1000,$R87))=0,$O87,0))*IF($Y87&gt;0,(1+INDEX(Escalation!$B$3:$B$18,$Y87,0))^(AY$4-SSSModel!$C$5),1)*IF($X87=0,1,OFFSET(Profiles!$K$2,$X87,MAX(Profiles!$C$2,AY$4-$Q87)))*IF($AA87=1,(1+SSSModel!#REF!),1)</f>
        <v>0</v>
      </c>
      <c r="AZ87" s="72">
        <f ca="1">IF(OR(AZ$4&lt;$Q87,AZ$4&gt;$Q87+IF($S87="",1000,$S87)-1),0,IF(MOD(AZ$4-$Q87,IF($R87="",1000,$R87))=0,$O87,0))*IF($Y87&gt;0,(1+INDEX(Escalation!$B$3:$B$18,$Y87,0))^(AZ$4-SSSModel!$C$5),1)*IF($X87=0,1,OFFSET(Profiles!$K$2,$X87,MAX(Profiles!$C$2,AZ$4-$Q87)))*IF($AA87=1,(1+SSSModel!#REF!),1)</f>
        <v>0</v>
      </c>
      <c r="BA87" s="72">
        <f ca="1">IF(OR(BA$4&lt;$Q87,BA$4&gt;$Q87+IF($S87="",1000,$S87)-1),0,IF(MOD(BA$4-$Q87,IF($R87="",1000,$R87))=0,$O87,0))*IF($Y87&gt;0,(1+INDEX(Escalation!$B$3:$B$18,$Y87,0))^(BA$4-SSSModel!$C$5),1)*IF($X87=0,1,OFFSET(Profiles!$K$2,$X87,MAX(Profiles!$C$2,BA$4-$Q87)))*IF($AA87=1,(1+SSSModel!#REF!),1)</f>
        <v>0</v>
      </c>
      <c r="BB87" s="72">
        <f ca="1">IF(OR(BB$4&lt;$Q87,BB$4&gt;$Q87+IF($S87="",1000,$S87)-1),0,IF(MOD(BB$4-$Q87,IF($R87="",1000,$R87))=0,$O87,0))*IF($Y87&gt;0,(1+INDEX(Escalation!$B$3:$B$18,$Y87,0))^(BB$4-SSSModel!$C$5),1)*IF($X87=0,1,OFFSET(Profiles!$K$2,$X87,MAX(Profiles!$C$2,BB$4-$Q87)))*IF($AA87=1,(1+SSSModel!#REF!),1)</f>
        <v>0</v>
      </c>
      <c r="BC87" s="72">
        <f ca="1">IF(OR(BC$4&lt;$Q87,BC$4&gt;$Q87+IF($S87="",1000,$S87)-1),0,IF(MOD(BC$4-$Q87,IF($R87="",1000,$R87))=0,$O87,0))*IF($Y87&gt;0,(1+INDEX(Escalation!$B$3:$B$18,$Y87,0))^(BC$4-SSSModel!$C$5),1)*IF($X87=0,1,OFFSET(Profiles!$K$2,$X87,MAX(Profiles!$C$2,BC$4-$Q87)))*IF($AA87=1,(1+SSSModel!#REF!),1)</f>
        <v>0</v>
      </c>
      <c r="BD87" s="72">
        <f ca="1">IF(OR(BD$4&lt;$Q87,BD$4&gt;$Q87+IF($S87="",1000,$S87)-1),0,IF(MOD(BD$4-$Q87,IF($R87="",1000,$R87))=0,$O87,0))*IF($Y87&gt;0,(1+INDEX(Escalation!$B$3:$B$18,$Y87,0))^(BD$4-SSSModel!$C$5),1)*IF($X87=0,1,OFFSET(Profiles!$K$2,$X87,MAX(Profiles!$C$2,BD$4-$Q87)))*IF($AA87=1,(1+SSSModel!#REF!),1)</f>
        <v>0</v>
      </c>
      <c r="BE87" s="72">
        <f ca="1">IF(OR(BE$4&lt;$Q87,BE$4&gt;$Q87+IF($S87="",1000,$S87)-1),0,IF(MOD(BE$4-$Q87,IF($R87="",1000,$R87))=0,$O87,0))*IF($Y87&gt;0,(1+INDEX(Escalation!$B$3:$B$18,$Y87,0))^(BE$4-SSSModel!$C$5),1)*IF($X87=0,1,OFFSET(Profiles!$K$2,$X87,MAX(Profiles!$C$2,BE$4-$Q87)))*IF($AA87=1,(1+SSSModel!#REF!),1)</f>
        <v>0</v>
      </c>
      <c r="BF87" s="72">
        <f ca="1">IF(OR(BF$4&lt;$Q87,BF$4&gt;$Q87+IF($S87="",1000,$S87)-1),0,IF(MOD(BF$4-$Q87,IF($R87="",1000,$R87))=0,$O87,0))*IF($Y87&gt;0,(1+INDEX(Escalation!$B$3:$B$18,$Y87,0))^(BF$4-SSSModel!$C$5),1)*IF($X87=0,1,OFFSET(Profiles!$K$2,$X87,MAX(Profiles!$C$2,BF$4-$Q87)))*IF($AA87=1,(1+SSSModel!#REF!),1)</f>
        <v>0</v>
      </c>
      <c r="BG87" s="72">
        <f ca="1">IF(OR(BG$4&lt;$Q87,BG$4&gt;$Q87+IF($S87="",1000,$S87)-1),0,IF(MOD(BG$4-$Q87,IF($R87="",1000,$R87))=0,$O87,0))*IF($Y87&gt;0,(1+INDEX(Escalation!$B$3:$B$18,$Y87,0))^(BG$4-SSSModel!$C$5),1)*IF($X87=0,1,OFFSET(Profiles!$K$2,$X87,MAX(Profiles!$C$2,BG$4-$Q87)))*IF($AA87=1,(1+SSSModel!#REF!),1)</f>
        <v>0</v>
      </c>
      <c r="BH87" s="72">
        <f ca="1">IF(OR(BH$4&lt;$Q87,BH$4&gt;$Q87+IF($S87="",1000,$S87)-1),0,IF(MOD(BH$4-$Q87,IF($R87="",1000,$R87))=0,$O87,0))*IF($Y87&gt;0,(1+INDEX(Escalation!$B$3:$B$18,$Y87,0))^(BH$4-SSSModel!$C$5),1)*IF($X87=0,1,OFFSET(Profiles!$K$2,$X87,MAX(Profiles!$C$2,BH$4-$Q87)))*IF($AA87=1,(1+SSSModel!#REF!),1)</f>
        <v>0</v>
      </c>
      <c r="BI87" s="72">
        <f ca="1">IF(OR(BI$4&lt;$Q87,BI$4&gt;$Q87+IF($S87="",1000,$S87)-1),0,IF(MOD(BI$4-$Q87,IF($R87="",1000,$R87))=0,$O87,0))*IF($Y87&gt;0,(1+INDEX(Escalation!$B$3:$B$18,$Y87,0))^(BI$4-SSSModel!$C$5),1)*IF($X87=0,1,OFFSET(Profiles!$K$2,$X87,MAX(Profiles!$C$2,BI$4-$Q87)))*IF($AA87=1,(1+SSSModel!#REF!),1)</f>
        <v>0</v>
      </c>
      <c r="BJ87" s="72">
        <f ca="1">IF(OR(BJ$4&lt;$Q87,BJ$4&gt;$Q87+IF($S87="",1000,$S87)-1),0,IF(MOD(BJ$4-$Q87,IF($R87="",1000,$R87))=0,$O87,0))*IF($Y87&gt;0,(1+INDEX(Escalation!$B$3:$B$18,$Y87,0))^(BJ$4-SSSModel!$C$5),1)*IF($X87=0,1,OFFSET(Profiles!$K$2,$X87,MAX(Profiles!$C$2,BJ$4-$Q87)))*IF($AA87=1,(1+SSSModel!#REF!),1)</f>
        <v>0</v>
      </c>
      <c r="BK87" s="72">
        <f ca="1">IF(OR(BK$4&lt;$Q87,BK$4&gt;$Q87+IF($S87="",1000,$S87)-1),0,IF(MOD(BK$4-$Q87,IF($R87="",1000,$R87))=0,$O87,0))*IF($Y87&gt;0,(1+INDEX(Escalation!$B$3:$B$18,$Y87,0))^(BK$4-SSSModel!$C$5),1)*IF($X87=0,1,OFFSET(Profiles!$K$2,$X87,MAX(Profiles!$C$2,BK$4-$Q87)))*IF($AA87=1,(1+SSSModel!#REF!),1)</f>
        <v>0</v>
      </c>
      <c r="BL87" s="72">
        <f ca="1">IF(OR(BL$4&lt;$Q87,BL$4&gt;$Q87+IF($S87="",1000,$S87)-1),0,IF(MOD(BL$4-$Q87,IF($R87="",1000,$R87))=0,$O87,0))*IF($Y87&gt;0,(1+INDEX(Escalation!$B$3:$B$18,$Y87,0))^(BL$4-SSSModel!$C$5),1)*IF($X87=0,1,OFFSET(Profiles!$K$2,$X87,MAX(Profiles!$C$2,BL$4-$Q87)))*IF($AA87=1,(1+SSSModel!#REF!),1)</f>
        <v>0</v>
      </c>
      <c r="BM87" s="72">
        <f ca="1">IF(OR(BM$4&lt;$Q87,BM$4&gt;$Q87+IF($S87="",1000,$S87)-1),0,IF(MOD(BM$4-$Q87,IF($R87="",1000,$R87))=0,$O87,0))*IF($Y87&gt;0,(1+INDEX(Escalation!$B$3:$B$18,$Y87,0))^(BM$4-SSSModel!$C$5),1)*IF($X87=0,1,OFFSET(Profiles!$K$2,$X87,MAX(Profiles!$C$2,BM$4-$Q87)))*IF($AA87=1,(1+SSSModel!#REF!),1)</f>
        <v>0</v>
      </c>
      <c r="BN87" s="72">
        <f ca="1">IF(OR(BN$4&lt;$Q87,BN$4&gt;$Q87+IF($S87="",1000,$S87)-1),0,IF(MOD(BN$4-$Q87,IF($R87="",1000,$R87))=0,$O87,0))*IF($Y87&gt;0,(1+INDEX(Escalation!$B$3:$B$18,$Y87,0))^(BN$4-SSSModel!$C$5),1)*IF($X87=0,1,OFFSET(Profiles!$K$2,$X87,MAX(Profiles!$C$2,BN$4-$Q87)))*IF($AA87=1,(1+SSSModel!#REF!),1)</f>
        <v>0</v>
      </c>
      <c r="BO87" s="72">
        <f ca="1">IF(OR(BO$4&lt;$Q87,BO$4&gt;$Q87+IF($S87="",1000,$S87)-1),0,IF(MOD(BO$4-$Q87,IF($R87="",1000,$R87))=0,$O87,0))*IF($Y87&gt;0,(1+INDEX(Escalation!$B$3:$B$18,$Y87,0))^(BO$4-SSSModel!$C$5),1)*IF($X87=0,1,OFFSET(Profiles!$K$2,$X87,MAX(Profiles!$C$2,BO$4-$Q87)))*IF($AA87=1,(1+SSSModel!#REF!),1)</f>
        <v>0</v>
      </c>
      <c r="BP87" s="72">
        <f ca="1">IF(OR(BP$4&lt;$Q87,BP$4&gt;$Q87+IF($S87="",1000,$S87)-1),0,IF(MOD(BP$4-$Q87,IF($R87="",1000,$R87))=0,$O87,0))*IF($Y87&gt;0,(1+INDEX(Escalation!$B$3:$B$18,$Y87,0))^(BP$4-SSSModel!$C$5),1)*IF($X87=0,1,OFFSET(Profiles!$K$2,$X87,MAX(Profiles!$C$2,BP$4-$Q87)))*IF($AA87=1,(1+SSSModel!#REF!),1)</f>
        <v>0</v>
      </c>
      <c r="BQ87" s="72">
        <f ca="1">IF(OR(BQ$4&lt;$Q87,BQ$4&gt;$Q87+IF($S87="",1000,$S87)-1),0,IF(MOD(BQ$4-$Q87,IF($R87="",1000,$R87))=0,$O87,0))*IF($Y87&gt;0,(1+INDEX(Escalation!$B$3:$B$18,$Y87,0))^(BQ$4-SSSModel!$C$5),1)*IF($X87=0,1,OFFSET(Profiles!$K$2,$X87,MAX(Profiles!$C$2,BQ$4-$Q87)))*IF($AA87=1,(1+SSSModel!#REF!),1)</f>
        <v>0</v>
      </c>
      <c r="BR87" s="72">
        <f ca="1">IF(OR(BR$4&lt;$Q87,BR$4&gt;$Q87+IF($S87="",1000,$S87)-1),0,IF(MOD(BR$4-$Q87,IF($R87="",1000,$R87))=0,$O87,0))*IF($Y87&gt;0,(1+INDEX(Escalation!$B$3:$B$18,$Y87,0))^(BR$4-SSSModel!$C$5),1)*IF($X87=0,1,OFFSET(Profiles!$K$2,$X87,MAX(Profiles!$C$2,BR$4-$Q87)))*IF($AA87=1,(1+SSSModel!#REF!),1)</f>
        <v>0</v>
      </c>
      <c r="BS87" s="72">
        <f ca="1">IF(OR(BS$4&lt;$Q87,BS$4&gt;$Q87+IF($S87="",1000,$S87)-1),0,IF(MOD(BS$4-$Q87,IF($R87="",1000,$R87))=0,$O87,0))*IF($Y87&gt;0,(1+INDEX(Escalation!$B$3:$B$18,$Y87,0))^(BS$4-SSSModel!$C$5),1)*IF($X87=0,1,OFFSET(Profiles!$K$2,$X87,MAX(Profiles!$C$2,BS$4-$Q87)))*IF($AA87=1,(1+SSSModel!#REF!),1)</f>
        <v>0</v>
      </c>
      <c r="BT87" s="72">
        <f ca="1">IF(OR(BT$4&lt;$Q87,BT$4&gt;$Q87+IF($S87="",1000,$S87)-1),0,IF(MOD(BT$4-$Q87,IF($R87="",1000,$R87))=0,$O87,0))*IF($Y87&gt;0,(1+INDEX(Escalation!$B$3:$B$18,$Y87,0))^(BT$4-SSSModel!$C$5),1)*IF($X87=0,1,OFFSET(Profiles!$K$2,$X87,MAX(Profiles!$C$2,BT$4-$Q87)))*IF($AA87=1,(1+SSSModel!#REF!),1)</f>
        <v>0</v>
      </c>
      <c r="BU87" s="72">
        <f ca="1">IF(OR(BU$4&lt;$Q87,BU$4&gt;$Q87+IF($S87="",1000,$S87)-1),0,IF(MOD(BU$4-$Q87,IF($R87="",1000,$R87))=0,$O87,0))*IF($Y87&gt;0,(1+INDEX(Escalation!$B$3:$B$18,$Y87,0))^(BU$4-SSSModel!$C$5),1)*IF($X87=0,1,OFFSET(Profiles!$K$2,$X87,MAX(Profiles!$C$2,BU$4-$Q87)))*IF($AA87=1,(1+SSSModel!#REF!),1)</f>
        <v>0</v>
      </c>
      <c r="BV87" s="72">
        <f ca="1">IF(OR(BV$4&lt;$Q87,BV$4&gt;$Q87+IF($S87="",1000,$S87)-1),0,IF(MOD(BV$4-$Q87,IF($R87="",1000,$R87))=0,$O87,0))*IF($Y87&gt;0,(1+INDEX(Escalation!$B$3:$B$18,$Y87,0))^(BV$4-SSSModel!$C$5),1)*IF($X87=0,1,OFFSET(Profiles!$K$2,$X87,MAX(Profiles!$C$2,BV$4-$Q87)))*IF($AA87=1,(1+SSSModel!#REF!),1)</f>
        <v>0</v>
      </c>
      <c r="BW87" s="72">
        <f ca="1">IF(OR(BW$4&lt;$Q87,BW$4&gt;$Q87+IF($S87="",1000,$S87)-1),0,IF(MOD(BW$4-$Q87,IF($R87="",1000,$R87))=0,$O87,0))*IF($Y87&gt;0,(1+INDEX(Escalation!$B$3:$B$18,$Y87,0))^(BW$4-SSSModel!$C$5),1)*IF($X87=0,1,OFFSET(Profiles!$K$2,$X87,MAX(Profiles!$C$2,BW$4-$Q87)))*IF($AA87=1,(1+SSSModel!#REF!),1)</f>
        <v>0</v>
      </c>
      <c r="BX87" s="72">
        <f ca="1">IF(OR(BX$4&lt;$Q87,BX$4&gt;$Q87+IF($S87="",1000,$S87)-1),0,IF(MOD(BX$4-$Q87,IF($R87="",1000,$R87))=0,$O87,0))*IF($Y87&gt;0,(1+INDEX(Escalation!$B$3:$B$18,$Y87,0))^(BX$4-SSSModel!$C$5),1)*IF($X87=0,1,OFFSET(Profiles!$K$2,$X87,MAX(Profiles!$C$2,BX$4-$Q87)))*IF($AA87=1,(1+SSSModel!#REF!),1)</f>
        <v>0</v>
      </c>
      <c r="BY87" s="72">
        <f ca="1">IF(OR(BY$4&lt;$Q87,BY$4&gt;$Q87+IF($S87="",1000,$S87)-1),0,IF(MOD(BY$4-$Q87,IF($R87="",1000,$R87))=0,$O87,0))*IF($Y87&gt;0,(1+INDEX(Escalation!$B$3:$B$18,$Y87,0))^(BY$4-SSSModel!$C$5),1)*IF($X87=0,1,OFFSET(Profiles!$K$2,$X87,MAX(Profiles!$C$2,BY$4-$Q87)))*IF($AA87=1,(1+SSSModel!#REF!),1)</f>
        <v>0</v>
      </c>
      <c r="BZ87" s="72">
        <f ca="1">IF(OR(BZ$4&lt;$Q87,BZ$4&gt;$Q87+IF($S87="",1000,$S87)-1),0,IF(MOD(BZ$4-$Q87,IF($R87="",1000,$R87))=0,$O87,0))*IF($Y87&gt;0,(1+INDEX(Escalation!$B$3:$B$18,$Y87,0))^(BZ$4-SSSModel!$C$5),1)*IF($X87=0,1,OFFSET(Profiles!$K$2,$X87,MAX(Profiles!$C$2,BZ$4-$Q87)))*IF($AA87=1,(1+SSSModel!#REF!),1)</f>
        <v>0</v>
      </c>
      <c r="CA87" s="134">
        <f ca="1">IF(OR($Z87=0,SSSModel!$C$4="CF"),AC87,
IF(LEFT($V87,3)="ON_",
     IF(SSSModel!$C$4="RR",SUMPRODUCT(OFFSET($AC87,0,0,1,$CB$2),OFFSET(Profiles!$K$28,($Z87-1)*(Profiles!$I$26+1)+CA$4-SSSModel!$C$3+1,0,1,$CB$2)),
     IF(SSSModel!$C$4="ECC",$EA87*$EB87*SUMPRODUCT(OFFSET($AC87,0,MAX(0,CA$4-$DZ87-$CA$4+1),1,MIN($DZ87,CA$4-$CA$4+1)),OFFSET(Escalation!$K$24,($Y87-1)*(Escalation!$I$22+1)+CA$4-SSSModel!$C$3+1,MAX(0,CA$4-$DZ87-$CA$4+1),1,MIN($DZ87,CA$4-$CA$4+1))),
     IF(SSSModel!$C$4="PV",AC87*$EA87*(1+SSSModel!$C$2),
     IF(SSSModel!$C$4="FCR",$EC87*SUM(OFFSET($AC87,0,MAX(CA$4-$AC$4-$DZ87+1,0),1,MIN($DZ87,CA$4-$AC$4+1))),0)))),
SUM($AC87:$BZ87)*
     IF(SSSModel!$C$4="RR",OFFSET(Profiles!$K$2,$Z87,MAX(Profiles!$C$2,AC$4-$W87)),
     IF(SSSModel!$C$4="ECC",$EA87*$EB87*IF(MAX(Escalation!$C$2,AC$4-$W87)&gt;$DZ87-1,0,OFFSET(Escalation!$K$2,$Y87,MAX(Escalation!$C$2,AC$4-$W87))),
     IF(SSSModel!$C$4="PV",IF(CA$4=$W87,$EA87*(1+SSSModel!$C$2),0),
     IF(SSSModel!$C$4="FCR",IF(AND(CA$4&gt;=$W87,OFFSET(Profiles!$K$2,$Z87,MAX(Profiles!$C$2,AC$4-$W87))&gt;0),$EC87,0),0))))))</f>
        <v>0</v>
      </c>
      <c r="CB87" s="135">
        <f ca="1">IF(OR($Z87=0,SSSModel!$C$4="CF"),AD87,
IF(LEFT($V87,3)="ON_",
     IF(SSSModel!$C$4="RR",SUMPRODUCT(OFFSET($AC87,0,0,1,$CB$2),OFFSET(Profiles!$K$28,($Z87-1)*(Profiles!$I$26+1)+CB$4-SSSModel!$C$3+1,0,1,$CB$2)),
     IF(SSSModel!$C$4="ECC",$EA87*$EB87*SUMPRODUCT(OFFSET($AC87,0,MAX(0,CB$4-$DZ87-$CA$4+1),1,MIN($DZ87,CB$4-$CA$4+1)),OFFSET(Escalation!$K$24,($Y87-1)*(Escalation!$I$22+1)+CB$4-SSSModel!$C$3+1,MAX(0,CB$4-$DZ87-$CA$4+1),1,MIN($DZ87,CB$4-$CA$4+1))),
     IF(SSSModel!$C$4="PV",AD87*$EA87*(1+SSSModel!$C$2),
     IF(SSSModel!$C$4="FCR",$EC87*SUM(OFFSET($AC87,0,MAX(CB$4-$AC$4-$DZ87+1,0),1,MIN($DZ87,CB$4-$AC$4+1))),0)))),
SUM($AC87:$BZ87)*
     IF(SSSModel!$C$4="RR",OFFSET(Profiles!$K$2,$Z87,MAX(Profiles!$C$2,AD$4-$W87)),
     IF(SSSModel!$C$4="ECC",$EA87*$EB87*IF(MAX(Escalation!$C$2,AD$4-$W87)&gt;$DZ87-1,0,OFFSET(Escalation!$K$2,$Y87,MAX(Escalation!$C$2,AD$4-$W87))),
     IF(SSSModel!$C$4="PV",IF(CB$4=$W87,$EA87*(1+SSSModel!$C$2),0),
     IF(SSSModel!$C$4="FCR",IF(AND(CB$4&gt;=$W87,OFFSET(Profiles!$K$2,$Z87,MAX(Profiles!$C$2,AD$4-$W87))&gt;0),$EC87,0),0))))))</f>
        <v>0</v>
      </c>
      <c r="CC87" s="135">
        <f ca="1">IF(OR($Z87=0,SSSModel!$C$4="CF"),AE87,
IF(LEFT($V87,3)="ON_",
     IF(SSSModel!$C$4="RR",SUMPRODUCT(OFFSET($AC87,0,0,1,$CB$2),OFFSET(Profiles!$K$28,($Z87-1)*(Profiles!$I$26+1)+CC$4-SSSModel!$C$3+1,0,1,$CB$2)),
     IF(SSSModel!$C$4="ECC",$EA87*$EB87*SUMPRODUCT(OFFSET($AC87,0,MAX(0,CC$4-$DZ87-$CA$4+1),1,MIN($DZ87,CC$4-$CA$4+1)),OFFSET(Escalation!$K$24,($Y87-1)*(Escalation!$I$22+1)+CC$4-SSSModel!$C$3+1,MAX(0,CC$4-$DZ87-$CA$4+1),1,MIN($DZ87,CC$4-$CA$4+1))),
     IF(SSSModel!$C$4="PV",AE87*$EA87*(1+SSSModel!$C$2),
     IF(SSSModel!$C$4="FCR",$EC87*SUM(OFFSET($AC87,0,MAX(CC$4-$AC$4-$DZ87+1,0),1,MIN($DZ87,CC$4-$AC$4+1))),0)))),
SUM($AC87:$BZ87)*
     IF(SSSModel!$C$4="RR",OFFSET(Profiles!$K$2,$Z87,MAX(Profiles!$C$2,AE$4-$W87)),
     IF(SSSModel!$C$4="ECC",$EA87*$EB87*IF(MAX(Escalation!$C$2,AE$4-$W87)&gt;$DZ87-1,0,OFFSET(Escalation!$K$2,$Y87,MAX(Escalation!$C$2,AE$4-$W87))),
     IF(SSSModel!$C$4="PV",IF(CC$4=$W87,$EA87*(1+SSSModel!$C$2),0),
     IF(SSSModel!$C$4="FCR",IF(AND(CC$4&gt;=$W87,OFFSET(Profiles!$K$2,$Z87,MAX(Profiles!$C$2,AE$4-$W87))&gt;0),$EC87,0),0))))))</f>
        <v>0</v>
      </c>
      <c r="CD87" s="135">
        <f ca="1">IF(OR($Z87=0,SSSModel!$C$4="CF"),AF87,
IF(LEFT($V87,3)="ON_",
     IF(SSSModel!$C$4="RR",SUMPRODUCT(OFFSET($AC87,0,0,1,$CB$2),OFFSET(Profiles!$K$28,($Z87-1)*(Profiles!$I$26+1)+CD$4-SSSModel!$C$3+1,0,1,$CB$2)),
     IF(SSSModel!$C$4="ECC",$EA87*$EB87*SUMPRODUCT(OFFSET($AC87,0,MAX(0,CD$4-$DZ87-$CA$4+1),1,MIN($DZ87,CD$4-$CA$4+1)),OFFSET(Escalation!$K$24,($Y87-1)*(Escalation!$I$22+1)+CD$4-SSSModel!$C$3+1,MAX(0,CD$4-$DZ87-$CA$4+1),1,MIN($DZ87,CD$4-$CA$4+1))),
     IF(SSSModel!$C$4="PV",AF87*$EA87*(1+SSSModel!$C$2),
     IF(SSSModel!$C$4="FCR",$EC87*SUM(OFFSET($AC87,0,MAX(CD$4-$AC$4-$DZ87+1,0),1,MIN($DZ87,CD$4-$AC$4+1))),0)))),
SUM($AC87:$BZ87)*
     IF(SSSModel!$C$4="RR",OFFSET(Profiles!$K$2,$Z87,MAX(Profiles!$C$2,AF$4-$W87)),
     IF(SSSModel!$C$4="ECC",$EA87*$EB87*IF(MAX(Escalation!$C$2,AF$4-$W87)&gt;$DZ87-1,0,OFFSET(Escalation!$K$2,$Y87,MAX(Escalation!$C$2,AF$4-$W87))),
     IF(SSSModel!$C$4="PV",IF(CD$4=$W87,$EA87*(1+SSSModel!$C$2),0),
     IF(SSSModel!$C$4="FCR",IF(AND(CD$4&gt;=$W87,OFFSET(Profiles!$K$2,$Z87,MAX(Profiles!$C$2,AF$4-$W87))&gt;0),$EC87,0),0))))))</f>
        <v>0</v>
      </c>
      <c r="CE87" s="135">
        <f ca="1">IF(OR($Z87=0,SSSModel!$C$4="CF"),AG87,
IF(LEFT($V87,3)="ON_",
     IF(SSSModel!$C$4="RR",SUMPRODUCT(OFFSET($AC87,0,0,1,$CB$2),OFFSET(Profiles!$K$28,($Z87-1)*(Profiles!$I$26+1)+CE$4-SSSModel!$C$3+1,0,1,$CB$2)),
     IF(SSSModel!$C$4="ECC",$EA87*$EB87*SUMPRODUCT(OFFSET($AC87,0,MAX(0,CE$4-$DZ87-$CA$4+1),1,MIN($DZ87,CE$4-$CA$4+1)),OFFSET(Escalation!$K$24,($Y87-1)*(Escalation!$I$22+1)+CE$4-SSSModel!$C$3+1,MAX(0,CE$4-$DZ87-$CA$4+1),1,MIN($DZ87,CE$4-$CA$4+1))),
     IF(SSSModel!$C$4="PV",AG87*$EA87*(1+SSSModel!$C$2),
     IF(SSSModel!$C$4="FCR",$EC87*SUM(OFFSET($AC87,0,MAX(CE$4-$AC$4-$DZ87+1,0),1,MIN($DZ87,CE$4-$AC$4+1))),0)))),
SUM($AC87:$BZ87)*
     IF(SSSModel!$C$4="RR",OFFSET(Profiles!$K$2,$Z87,MAX(Profiles!$C$2,AG$4-$W87)),
     IF(SSSModel!$C$4="ECC",$EA87*$EB87*IF(MAX(Escalation!$C$2,AG$4-$W87)&gt;$DZ87-1,0,OFFSET(Escalation!$K$2,$Y87,MAX(Escalation!$C$2,AG$4-$W87))),
     IF(SSSModel!$C$4="PV",IF(CE$4=$W87,$EA87*(1+SSSModel!$C$2),0),
     IF(SSSModel!$C$4="FCR",IF(AND(CE$4&gt;=$W87,OFFSET(Profiles!$K$2,$Z87,MAX(Profiles!$C$2,AG$4-$W87))&gt;0),$EC87,0),0))))))</f>
        <v>0</v>
      </c>
      <c r="CF87" s="135">
        <f ca="1">IF(OR($Z87=0,SSSModel!$C$4="CF"),AH87,
IF(LEFT($V87,3)="ON_",
     IF(SSSModel!$C$4="RR",SUMPRODUCT(OFFSET($AC87,0,0,1,$CB$2),OFFSET(Profiles!$K$28,($Z87-1)*(Profiles!$I$26+1)+CF$4-SSSModel!$C$3+1,0,1,$CB$2)),
     IF(SSSModel!$C$4="ECC",$EA87*$EB87*SUMPRODUCT(OFFSET($AC87,0,MAX(0,CF$4-$DZ87-$CA$4+1),1,MIN($DZ87,CF$4-$CA$4+1)),OFFSET(Escalation!$K$24,($Y87-1)*(Escalation!$I$22+1)+CF$4-SSSModel!$C$3+1,MAX(0,CF$4-$DZ87-$CA$4+1),1,MIN($DZ87,CF$4-$CA$4+1))),
     IF(SSSModel!$C$4="PV",AH87*$EA87*(1+SSSModel!$C$2),
     IF(SSSModel!$C$4="FCR",$EC87*SUM(OFFSET($AC87,0,MAX(CF$4-$AC$4-$DZ87+1,0),1,MIN($DZ87,CF$4-$AC$4+1))),0)))),
SUM($AC87:$BZ87)*
     IF(SSSModel!$C$4="RR",OFFSET(Profiles!$K$2,$Z87,MAX(Profiles!$C$2,AH$4-$W87)),
     IF(SSSModel!$C$4="ECC",$EA87*$EB87*IF(MAX(Escalation!$C$2,AH$4-$W87)&gt;$DZ87-1,0,OFFSET(Escalation!$K$2,$Y87,MAX(Escalation!$C$2,AH$4-$W87))),
     IF(SSSModel!$C$4="PV",IF(CF$4=$W87,$EA87*(1+SSSModel!$C$2),0),
     IF(SSSModel!$C$4="FCR",IF(AND(CF$4&gt;=$W87,OFFSET(Profiles!$K$2,$Z87,MAX(Profiles!$C$2,AH$4-$W87))&gt;0),$EC87,0),0))))))</f>
        <v>0</v>
      </c>
      <c r="CG87" s="135">
        <f ca="1">IF(OR($Z87=0,SSSModel!$C$4="CF"),AI87,
IF(LEFT($V87,3)="ON_",
     IF(SSSModel!$C$4="RR",SUMPRODUCT(OFFSET($AC87,0,0,1,$CB$2),OFFSET(Profiles!$K$28,($Z87-1)*(Profiles!$I$26+1)+CG$4-SSSModel!$C$3+1,0,1,$CB$2)),
     IF(SSSModel!$C$4="ECC",$EA87*$EB87*SUMPRODUCT(OFFSET($AC87,0,MAX(0,CG$4-$DZ87-$CA$4+1),1,MIN($DZ87,CG$4-$CA$4+1)),OFFSET(Escalation!$K$24,($Y87-1)*(Escalation!$I$22+1)+CG$4-SSSModel!$C$3+1,MAX(0,CG$4-$DZ87-$CA$4+1),1,MIN($DZ87,CG$4-$CA$4+1))),
     IF(SSSModel!$C$4="PV",AI87*$EA87*(1+SSSModel!$C$2),
     IF(SSSModel!$C$4="FCR",$EC87*SUM(OFFSET($AC87,0,MAX(CG$4-$AC$4-$DZ87+1,0),1,MIN($DZ87,CG$4-$AC$4+1))),0)))),
SUM($AC87:$BZ87)*
     IF(SSSModel!$C$4="RR",OFFSET(Profiles!$K$2,$Z87,MAX(Profiles!$C$2,AI$4-$W87)),
     IF(SSSModel!$C$4="ECC",$EA87*$EB87*IF(MAX(Escalation!$C$2,AI$4-$W87)&gt;$DZ87-1,0,OFFSET(Escalation!$K$2,$Y87,MAX(Escalation!$C$2,AI$4-$W87))),
     IF(SSSModel!$C$4="PV",IF(CG$4=$W87,$EA87*(1+SSSModel!$C$2),0),
     IF(SSSModel!$C$4="FCR",IF(AND(CG$4&gt;=$W87,OFFSET(Profiles!$K$2,$Z87,MAX(Profiles!$C$2,AI$4-$W87))&gt;0),$EC87,0),0))))))</f>
        <v>0</v>
      </c>
      <c r="CH87" s="135">
        <f ca="1">IF(OR($Z87=0,SSSModel!$C$4="CF"),AJ87,
IF(LEFT($V87,3)="ON_",
     IF(SSSModel!$C$4="RR",SUMPRODUCT(OFFSET($AC87,0,0,1,$CB$2),OFFSET(Profiles!$K$28,($Z87-1)*(Profiles!$I$26+1)+CH$4-SSSModel!$C$3+1,0,1,$CB$2)),
     IF(SSSModel!$C$4="ECC",$EA87*$EB87*SUMPRODUCT(OFFSET($AC87,0,MAX(0,CH$4-$DZ87-$CA$4+1),1,MIN($DZ87,CH$4-$CA$4+1)),OFFSET(Escalation!$K$24,($Y87-1)*(Escalation!$I$22+1)+CH$4-SSSModel!$C$3+1,MAX(0,CH$4-$DZ87-$CA$4+1),1,MIN($DZ87,CH$4-$CA$4+1))),
     IF(SSSModel!$C$4="PV",AJ87*$EA87*(1+SSSModel!$C$2),
     IF(SSSModel!$C$4="FCR",$EC87*SUM(OFFSET($AC87,0,MAX(CH$4-$AC$4-$DZ87+1,0),1,MIN($DZ87,CH$4-$AC$4+1))),0)))),
SUM($AC87:$BZ87)*
     IF(SSSModel!$C$4="RR",OFFSET(Profiles!$K$2,$Z87,MAX(Profiles!$C$2,AJ$4-$W87)),
     IF(SSSModel!$C$4="ECC",$EA87*$EB87*IF(MAX(Escalation!$C$2,AJ$4-$W87)&gt;$DZ87-1,0,OFFSET(Escalation!$K$2,$Y87,MAX(Escalation!$C$2,AJ$4-$W87))),
     IF(SSSModel!$C$4="PV",IF(CH$4=$W87,$EA87*(1+SSSModel!$C$2),0),
     IF(SSSModel!$C$4="FCR",IF(AND(CH$4&gt;=$W87,OFFSET(Profiles!$K$2,$Z87,MAX(Profiles!$C$2,AJ$4-$W87))&gt;0),$EC87,0),0))))))</f>
        <v>0</v>
      </c>
      <c r="CI87" s="135">
        <f ca="1">IF(OR($Z87=0,SSSModel!$C$4="CF"),AK87,
IF(LEFT($V87,3)="ON_",
     IF(SSSModel!$C$4="RR",SUMPRODUCT(OFFSET($AC87,0,0,1,$CB$2),OFFSET(Profiles!$K$28,($Z87-1)*(Profiles!$I$26+1)+CI$4-SSSModel!$C$3+1,0,1,$CB$2)),
     IF(SSSModel!$C$4="ECC",$EA87*$EB87*SUMPRODUCT(OFFSET($AC87,0,MAX(0,CI$4-$DZ87-$CA$4+1),1,MIN($DZ87,CI$4-$CA$4+1)),OFFSET(Escalation!$K$24,($Y87-1)*(Escalation!$I$22+1)+CI$4-SSSModel!$C$3+1,MAX(0,CI$4-$DZ87-$CA$4+1),1,MIN($DZ87,CI$4-$CA$4+1))),
     IF(SSSModel!$C$4="PV",AK87*$EA87*(1+SSSModel!$C$2),
     IF(SSSModel!$C$4="FCR",$EC87*SUM(OFFSET($AC87,0,MAX(CI$4-$AC$4-$DZ87+1,0),1,MIN($DZ87,CI$4-$AC$4+1))),0)))),
SUM($AC87:$BZ87)*
     IF(SSSModel!$C$4="RR",OFFSET(Profiles!$K$2,$Z87,MAX(Profiles!$C$2,AK$4-$W87)),
     IF(SSSModel!$C$4="ECC",$EA87*$EB87*IF(MAX(Escalation!$C$2,AK$4-$W87)&gt;$DZ87-1,0,OFFSET(Escalation!$K$2,$Y87,MAX(Escalation!$C$2,AK$4-$W87))),
     IF(SSSModel!$C$4="PV",IF(CI$4=$W87,$EA87*(1+SSSModel!$C$2),0),
     IF(SSSModel!$C$4="FCR",IF(AND(CI$4&gt;=$W87,OFFSET(Profiles!$K$2,$Z87,MAX(Profiles!$C$2,AK$4-$W87))&gt;0),$EC87,0),0))))))</f>
        <v>0</v>
      </c>
      <c r="CJ87" s="135">
        <f ca="1">IF(OR($Z87=0,SSSModel!$C$4="CF"),AL87,
IF(LEFT($V87,3)="ON_",
     IF(SSSModel!$C$4="RR",SUMPRODUCT(OFFSET($AC87,0,0,1,$CB$2),OFFSET(Profiles!$K$28,($Z87-1)*(Profiles!$I$26+1)+CJ$4-SSSModel!$C$3+1,0,1,$CB$2)),
     IF(SSSModel!$C$4="ECC",$EA87*$EB87*SUMPRODUCT(OFFSET($AC87,0,MAX(0,CJ$4-$DZ87-$CA$4+1),1,MIN($DZ87,CJ$4-$CA$4+1)),OFFSET(Escalation!$K$24,($Y87-1)*(Escalation!$I$22+1)+CJ$4-SSSModel!$C$3+1,MAX(0,CJ$4-$DZ87-$CA$4+1),1,MIN($DZ87,CJ$4-$CA$4+1))),
     IF(SSSModel!$C$4="PV",AL87*$EA87*(1+SSSModel!$C$2),
     IF(SSSModel!$C$4="FCR",$EC87*SUM(OFFSET($AC87,0,MAX(CJ$4-$AC$4-$DZ87+1,0),1,MIN($DZ87,CJ$4-$AC$4+1))),0)))),
SUM($AC87:$BZ87)*
     IF(SSSModel!$C$4="RR",OFFSET(Profiles!$K$2,$Z87,MAX(Profiles!$C$2,AL$4-$W87)),
     IF(SSSModel!$C$4="ECC",$EA87*$EB87*IF(MAX(Escalation!$C$2,AL$4-$W87)&gt;$DZ87-1,0,OFFSET(Escalation!$K$2,$Y87,MAX(Escalation!$C$2,AL$4-$W87))),
     IF(SSSModel!$C$4="PV",IF(CJ$4=$W87,$EA87*(1+SSSModel!$C$2),0),
     IF(SSSModel!$C$4="FCR",IF(AND(CJ$4&gt;=$W87,OFFSET(Profiles!$K$2,$Z87,MAX(Profiles!$C$2,AL$4-$W87))&gt;0),$EC87,0),0))))))</f>
        <v>0</v>
      </c>
      <c r="CK87" s="135">
        <f ca="1">IF(OR($Z87=0,SSSModel!$C$4="CF"),AM87,
IF(LEFT($V87,3)="ON_",
     IF(SSSModel!$C$4="RR",SUMPRODUCT(OFFSET($AC87,0,0,1,$CB$2),OFFSET(Profiles!$K$28,($Z87-1)*(Profiles!$I$26+1)+CK$4-SSSModel!$C$3+1,0,1,$CB$2)),
     IF(SSSModel!$C$4="ECC",$EA87*$EB87*SUMPRODUCT(OFFSET($AC87,0,MAX(0,CK$4-$DZ87-$CA$4+1),1,MIN($DZ87,CK$4-$CA$4+1)),OFFSET(Escalation!$K$24,($Y87-1)*(Escalation!$I$22+1)+CK$4-SSSModel!$C$3+1,MAX(0,CK$4-$DZ87-$CA$4+1),1,MIN($DZ87,CK$4-$CA$4+1))),
     IF(SSSModel!$C$4="PV",AM87*$EA87*(1+SSSModel!$C$2),
     IF(SSSModel!$C$4="FCR",$EC87*SUM(OFFSET($AC87,0,MAX(CK$4-$AC$4-$DZ87+1,0),1,MIN($DZ87,CK$4-$AC$4+1))),0)))),
SUM($AC87:$BZ87)*
     IF(SSSModel!$C$4="RR",OFFSET(Profiles!$K$2,$Z87,MAX(Profiles!$C$2,AM$4-$W87)),
     IF(SSSModel!$C$4="ECC",$EA87*$EB87*IF(MAX(Escalation!$C$2,AM$4-$W87)&gt;$DZ87-1,0,OFFSET(Escalation!$K$2,$Y87,MAX(Escalation!$C$2,AM$4-$W87))),
     IF(SSSModel!$C$4="PV",IF(CK$4=$W87,$EA87*(1+SSSModel!$C$2),0),
     IF(SSSModel!$C$4="FCR",IF(AND(CK$4&gt;=$W87,OFFSET(Profiles!$K$2,$Z87,MAX(Profiles!$C$2,AM$4-$W87))&gt;0),$EC87,0),0))))))</f>
        <v>0</v>
      </c>
      <c r="CL87" s="135">
        <f ca="1">IF(OR($Z87=0,SSSModel!$C$4="CF"),AN87,
IF(LEFT($V87,3)="ON_",
     IF(SSSModel!$C$4="RR",SUMPRODUCT(OFFSET($AC87,0,0,1,$CB$2),OFFSET(Profiles!$K$28,($Z87-1)*(Profiles!$I$26+1)+CL$4-SSSModel!$C$3+1,0,1,$CB$2)),
     IF(SSSModel!$C$4="ECC",$EA87*$EB87*SUMPRODUCT(OFFSET($AC87,0,MAX(0,CL$4-$DZ87-$CA$4+1),1,MIN($DZ87,CL$4-$CA$4+1)),OFFSET(Escalation!$K$24,($Y87-1)*(Escalation!$I$22+1)+CL$4-SSSModel!$C$3+1,MAX(0,CL$4-$DZ87-$CA$4+1),1,MIN($DZ87,CL$4-$CA$4+1))),
     IF(SSSModel!$C$4="PV",AN87*$EA87*(1+SSSModel!$C$2),
     IF(SSSModel!$C$4="FCR",$EC87*SUM(OFFSET($AC87,0,MAX(CL$4-$AC$4-$DZ87+1,0),1,MIN($DZ87,CL$4-$AC$4+1))),0)))),
SUM($AC87:$BZ87)*
     IF(SSSModel!$C$4="RR",OFFSET(Profiles!$K$2,$Z87,MAX(Profiles!$C$2,AN$4-$W87)),
     IF(SSSModel!$C$4="ECC",$EA87*$EB87*IF(MAX(Escalation!$C$2,AN$4-$W87)&gt;$DZ87-1,0,OFFSET(Escalation!$K$2,$Y87,MAX(Escalation!$C$2,AN$4-$W87))),
     IF(SSSModel!$C$4="PV",IF(CL$4=$W87,$EA87*(1+SSSModel!$C$2),0),
     IF(SSSModel!$C$4="FCR",IF(AND(CL$4&gt;=$W87,OFFSET(Profiles!$K$2,$Z87,MAX(Profiles!$C$2,AN$4-$W87))&gt;0),$EC87,0),0))))))</f>
        <v>0</v>
      </c>
      <c r="CM87" s="135">
        <f ca="1">IF(OR($Z87=0,SSSModel!$C$4="CF"),AO87,
IF(LEFT($V87,3)="ON_",
     IF(SSSModel!$C$4="RR",SUMPRODUCT(OFFSET($AC87,0,0,1,$CB$2),OFFSET(Profiles!$K$28,($Z87-1)*(Profiles!$I$26+1)+CM$4-SSSModel!$C$3+1,0,1,$CB$2)),
     IF(SSSModel!$C$4="ECC",$EA87*$EB87*SUMPRODUCT(OFFSET($AC87,0,MAX(0,CM$4-$DZ87-$CA$4+1),1,MIN($DZ87,CM$4-$CA$4+1)),OFFSET(Escalation!$K$24,($Y87-1)*(Escalation!$I$22+1)+CM$4-SSSModel!$C$3+1,MAX(0,CM$4-$DZ87-$CA$4+1),1,MIN($DZ87,CM$4-$CA$4+1))),
     IF(SSSModel!$C$4="PV",AO87*$EA87*(1+SSSModel!$C$2),
     IF(SSSModel!$C$4="FCR",$EC87*SUM(OFFSET($AC87,0,MAX(CM$4-$AC$4-$DZ87+1,0),1,MIN($DZ87,CM$4-$AC$4+1))),0)))),
SUM($AC87:$BZ87)*
     IF(SSSModel!$C$4="RR",OFFSET(Profiles!$K$2,$Z87,MAX(Profiles!$C$2,AO$4-$W87)),
     IF(SSSModel!$C$4="ECC",$EA87*$EB87*IF(MAX(Escalation!$C$2,AO$4-$W87)&gt;$DZ87-1,0,OFFSET(Escalation!$K$2,$Y87,MAX(Escalation!$C$2,AO$4-$W87))),
     IF(SSSModel!$C$4="PV",IF(CM$4=$W87,$EA87*(1+SSSModel!$C$2),0),
     IF(SSSModel!$C$4="FCR",IF(AND(CM$4&gt;=$W87,OFFSET(Profiles!$K$2,$Z87,MAX(Profiles!$C$2,AO$4-$W87))&gt;0),$EC87,0),0))))))</f>
        <v>0</v>
      </c>
      <c r="CN87" s="135">
        <f ca="1">IF(OR($Z87=0,SSSModel!$C$4="CF"),AP87,
IF(LEFT($V87,3)="ON_",
     IF(SSSModel!$C$4="RR",SUMPRODUCT(OFFSET($AC87,0,0,1,$CB$2),OFFSET(Profiles!$K$28,($Z87-1)*(Profiles!$I$26+1)+CN$4-SSSModel!$C$3+1,0,1,$CB$2)),
     IF(SSSModel!$C$4="ECC",$EA87*$EB87*SUMPRODUCT(OFFSET($AC87,0,MAX(0,CN$4-$DZ87-$CA$4+1),1,MIN($DZ87,CN$4-$CA$4+1)),OFFSET(Escalation!$K$24,($Y87-1)*(Escalation!$I$22+1)+CN$4-SSSModel!$C$3+1,MAX(0,CN$4-$DZ87-$CA$4+1),1,MIN($DZ87,CN$4-$CA$4+1))),
     IF(SSSModel!$C$4="PV",AP87*$EA87*(1+SSSModel!$C$2),
     IF(SSSModel!$C$4="FCR",$EC87*SUM(OFFSET($AC87,0,MAX(CN$4-$AC$4-$DZ87+1,0),1,MIN($DZ87,CN$4-$AC$4+1))),0)))),
SUM($AC87:$BZ87)*
     IF(SSSModel!$C$4="RR",OFFSET(Profiles!$K$2,$Z87,MAX(Profiles!$C$2,AP$4-$W87)),
     IF(SSSModel!$C$4="ECC",$EA87*$EB87*IF(MAX(Escalation!$C$2,AP$4-$W87)&gt;$DZ87-1,0,OFFSET(Escalation!$K$2,$Y87,MAX(Escalation!$C$2,AP$4-$W87))),
     IF(SSSModel!$C$4="PV",IF(CN$4=$W87,$EA87*(1+SSSModel!$C$2),0),
     IF(SSSModel!$C$4="FCR",IF(AND(CN$4&gt;=$W87,OFFSET(Profiles!$K$2,$Z87,MAX(Profiles!$C$2,AP$4-$W87))&gt;0),$EC87,0),0))))))</f>
        <v>0</v>
      </c>
      <c r="CO87" s="135">
        <f ca="1">IF(OR($Z87=0,SSSModel!$C$4="CF"),AQ87,
IF(LEFT($V87,3)="ON_",
     IF(SSSModel!$C$4="RR",SUMPRODUCT(OFFSET($AC87,0,0,1,$CB$2),OFFSET(Profiles!$K$28,($Z87-1)*(Profiles!$I$26+1)+CO$4-SSSModel!$C$3+1,0,1,$CB$2)),
     IF(SSSModel!$C$4="ECC",$EA87*$EB87*SUMPRODUCT(OFFSET($AC87,0,MAX(0,CO$4-$DZ87-$CA$4+1),1,MIN($DZ87,CO$4-$CA$4+1)),OFFSET(Escalation!$K$24,($Y87-1)*(Escalation!$I$22+1)+CO$4-SSSModel!$C$3+1,MAX(0,CO$4-$DZ87-$CA$4+1),1,MIN($DZ87,CO$4-$CA$4+1))),
     IF(SSSModel!$C$4="PV",AQ87*$EA87*(1+SSSModel!$C$2),
     IF(SSSModel!$C$4="FCR",$EC87*SUM(OFFSET($AC87,0,MAX(CO$4-$AC$4-$DZ87+1,0),1,MIN($DZ87,CO$4-$AC$4+1))),0)))),
SUM($AC87:$BZ87)*
     IF(SSSModel!$C$4="RR",OFFSET(Profiles!$K$2,$Z87,MAX(Profiles!$C$2,AQ$4-$W87)),
     IF(SSSModel!$C$4="ECC",$EA87*$EB87*IF(MAX(Escalation!$C$2,AQ$4-$W87)&gt;$DZ87-1,0,OFFSET(Escalation!$K$2,$Y87,MAX(Escalation!$C$2,AQ$4-$W87))),
     IF(SSSModel!$C$4="PV",IF(CO$4=$W87,$EA87*(1+SSSModel!$C$2),0),
     IF(SSSModel!$C$4="FCR",IF(AND(CO$4&gt;=$W87,OFFSET(Profiles!$K$2,$Z87,MAX(Profiles!$C$2,AQ$4-$W87))&gt;0),$EC87,0),0))))))</f>
        <v>0</v>
      </c>
      <c r="CP87" s="135">
        <f ca="1">IF(OR($Z87=0,SSSModel!$C$4="CF"),AR87,
IF(LEFT($V87,3)="ON_",
     IF(SSSModel!$C$4="RR",SUMPRODUCT(OFFSET($AC87,0,0,1,$CB$2),OFFSET(Profiles!$K$28,($Z87-1)*(Profiles!$I$26+1)+CP$4-SSSModel!$C$3+1,0,1,$CB$2)),
     IF(SSSModel!$C$4="ECC",$EA87*$EB87*SUMPRODUCT(OFFSET($AC87,0,MAX(0,CP$4-$DZ87-$CA$4+1),1,MIN($DZ87,CP$4-$CA$4+1)),OFFSET(Escalation!$K$24,($Y87-1)*(Escalation!$I$22+1)+CP$4-SSSModel!$C$3+1,MAX(0,CP$4-$DZ87-$CA$4+1),1,MIN($DZ87,CP$4-$CA$4+1))),
     IF(SSSModel!$C$4="PV",AR87*$EA87*(1+SSSModel!$C$2),
     IF(SSSModel!$C$4="FCR",$EC87*SUM(OFFSET($AC87,0,MAX(CP$4-$AC$4-$DZ87+1,0),1,MIN($DZ87,CP$4-$AC$4+1))),0)))),
SUM($AC87:$BZ87)*
     IF(SSSModel!$C$4="RR",OFFSET(Profiles!$K$2,$Z87,MAX(Profiles!$C$2,AR$4-$W87)),
     IF(SSSModel!$C$4="ECC",$EA87*$EB87*IF(MAX(Escalation!$C$2,AR$4-$W87)&gt;$DZ87-1,0,OFFSET(Escalation!$K$2,$Y87,MAX(Escalation!$C$2,AR$4-$W87))),
     IF(SSSModel!$C$4="PV",IF(CP$4=$W87,$EA87*(1+SSSModel!$C$2),0),
     IF(SSSModel!$C$4="FCR",IF(AND(CP$4&gt;=$W87,OFFSET(Profiles!$K$2,$Z87,MAX(Profiles!$C$2,AR$4-$W87))&gt;0),$EC87,0),0))))))</f>
        <v>0</v>
      </c>
      <c r="CQ87" s="135">
        <f ca="1">IF(OR($Z87=0,SSSModel!$C$4="CF"),AS87,
IF(LEFT($V87,3)="ON_",
     IF(SSSModel!$C$4="RR",SUMPRODUCT(OFFSET($AC87,0,0,1,$CB$2),OFFSET(Profiles!$K$28,($Z87-1)*(Profiles!$I$26+1)+CQ$4-SSSModel!$C$3+1,0,1,$CB$2)),
     IF(SSSModel!$C$4="ECC",$EA87*$EB87*SUMPRODUCT(OFFSET($AC87,0,MAX(0,CQ$4-$DZ87-$CA$4+1),1,MIN($DZ87,CQ$4-$CA$4+1)),OFFSET(Escalation!$K$24,($Y87-1)*(Escalation!$I$22+1)+CQ$4-SSSModel!$C$3+1,MAX(0,CQ$4-$DZ87-$CA$4+1),1,MIN($DZ87,CQ$4-$CA$4+1))),
     IF(SSSModel!$C$4="PV",AS87*$EA87*(1+SSSModel!$C$2),
     IF(SSSModel!$C$4="FCR",$EC87*SUM(OFFSET($AC87,0,MAX(CQ$4-$AC$4-$DZ87+1,0),1,MIN($DZ87,CQ$4-$AC$4+1))),0)))),
SUM($AC87:$BZ87)*
     IF(SSSModel!$C$4="RR",OFFSET(Profiles!$K$2,$Z87,MAX(Profiles!$C$2,AS$4-$W87)),
     IF(SSSModel!$C$4="ECC",$EA87*$EB87*IF(MAX(Escalation!$C$2,AS$4-$W87)&gt;$DZ87-1,0,OFFSET(Escalation!$K$2,$Y87,MAX(Escalation!$C$2,AS$4-$W87))),
     IF(SSSModel!$C$4="PV",IF(CQ$4=$W87,$EA87*(1+SSSModel!$C$2),0),
     IF(SSSModel!$C$4="FCR",IF(AND(CQ$4&gt;=$W87,OFFSET(Profiles!$K$2,$Z87,MAX(Profiles!$C$2,AS$4-$W87))&gt;0),$EC87,0),0))))))</f>
        <v>0</v>
      </c>
      <c r="CR87" s="135">
        <f ca="1">IF(OR($Z87=0,SSSModel!$C$4="CF"),AT87,
IF(LEFT($V87,3)="ON_",
     IF(SSSModel!$C$4="RR",SUMPRODUCT(OFFSET($AC87,0,0,1,$CB$2),OFFSET(Profiles!$K$28,($Z87-1)*(Profiles!$I$26+1)+CR$4-SSSModel!$C$3+1,0,1,$CB$2)),
     IF(SSSModel!$C$4="ECC",$EA87*$EB87*SUMPRODUCT(OFFSET($AC87,0,MAX(0,CR$4-$DZ87-$CA$4+1),1,MIN($DZ87,CR$4-$CA$4+1)),OFFSET(Escalation!$K$24,($Y87-1)*(Escalation!$I$22+1)+CR$4-SSSModel!$C$3+1,MAX(0,CR$4-$DZ87-$CA$4+1),1,MIN($DZ87,CR$4-$CA$4+1))),
     IF(SSSModel!$C$4="PV",AT87*$EA87*(1+SSSModel!$C$2),
     IF(SSSModel!$C$4="FCR",$EC87*SUM(OFFSET($AC87,0,MAX(CR$4-$AC$4-$DZ87+1,0),1,MIN($DZ87,CR$4-$AC$4+1))),0)))),
SUM($AC87:$BZ87)*
     IF(SSSModel!$C$4="RR",OFFSET(Profiles!$K$2,$Z87,MAX(Profiles!$C$2,AT$4-$W87)),
     IF(SSSModel!$C$4="ECC",$EA87*$EB87*IF(MAX(Escalation!$C$2,AT$4-$W87)&gt;$DZ87-1,0,OFFSET(Escalation!$K$2,$Y87,MAX(Escalation!$C$2,AT$4-$W87))),
     IF(SSSModel!$C$4="PV",IF(CR$4=$W87,$EA87*(1+SSSModel!$C$2),0),
     IF(SSSModel!$C$4="FCR",IF(AND(CR$4&gt;=$W87,OFFSET(Profiles!$K$2,$Z87,MAX(Profiles!$C$2,AT$4-$W87))&gt;0),$EC87,0),0))))))</f>
        <v>0</v>
      </c>
      <c r="CS87" s="135">
        <f ca="1">IF(OR($Z87=0,SSSModel!$C$4="CF"),AU87,
IF(LEFT($V87,3)="ON_",
     IF(SSSModel!$C$4="RR",SUMPRODUCT(OFFSET($AC87,0,0,1,$CB$2),OFFSET(Profiles!$K$28,($Z87-1)*(Profiles!$I$26+1)+CS$4-SSSModel!$C$3+1,0,1,$CB$2)),
     IF(SSSModel!$C$4="ECC",$EA87*$EB87*SUMPRODUCT(OFFSET($AC87,0,MAX(0,CS$4-$DZ87-$CA$4+1),1,MIN($DZ87,CS$4-$CA$4+1)),OFFSET(Escalation!$K$24,($Y87-1)*(Escalation!$I$22+1)+CS$4-SSSModel!$C$3+1,MAX(0,CS$4-$DZ87-$CA$4+1),1,MIN($DZ87,CS$4-$CA$4+1))),
     IF(SSSModel!$C$4="PV",AU87*$EA87*(1+SSSModel!$C$2),
     IF(SSSModel!$C$4="FCR",$EC87*SUM(OFFSET($AC87,0,MAX(CS$4-$AC$4-$DZ87+1,0),1,MIN($DZ87,CS$4-$AC$4+1))),0)))),
SUM($AC87:$BZ87)*
     IF(SSSModel!$C$4="RR",OFFSET(Profiles!$K$2,$Z87,MAX(Profiles!$C$2,AU$4-$W87)),
     IF(SSSModel!$C$4="ECC",$EA87*$EB87*IF(MAX(Escalation!$C$2,AU$4-$W87)&gt;$DZ87-1,0,OFFSET(Escalation!$K$2,$Y87,MAX(Escalation!$C$2,AU$4-$W87))),
     IF(SSSModel!$C$4="PV",IF(CS$4=$W87,$EA87*(1+SSSModel!$C$2),0),
     IF(SSSModel!$C$4="FCR",IF(AND(CS$4&gt;=$W87,OFFSET(Profiles!$K$2,$Z87,MAX(Profiles!$C$2,AU$4-$W87))&gt;0),$EC87,0),0))))))</f>
        <v>0</v>
      </c>
      <c r="CT87" s="135">
        <f ca="1">IF(OR($Z87=0,SSSModel!$C$4="CF"),AV87,
IF(LEFT($V87,3)="ON_",
     IF(SSSModel!$C$4="RR",SUMPRODUCT(OFFSET($AC87,0,0,1,$CB$2),OFFSET(Profiles!$K$28,($Z87-1)*(Profiles!$I$26+1)+CT$4-SSSModel!$C$3+1,0,1,$CB$2)),
     IF(SSSModel!$C$4="ECC",$EA87*$EB87*SUMPRODUCT(OFFSET($AC87,0,MAX(0,CT$4-$DZ87-$CA$4+1),1,MIN($DZ87,CT$4-$CA$4+1)),OFFSET(Escalation!$K$24,($Y87-1)*(Escalation!$I$22+1)+CT$4-SSSModel!$C$3+1,MAX(0,CT$4-$DZ87-$CA$4+1),1,MIN($DZ87,CT$4-$CA$4+1))),
     IF(SSSModel!$C$4="PV",AV87*$EA87*(1+SSSModel!$C$2),
     IF(SSSModel!$C$4="FCR",$EC87*SUM(OFFSET($AC87,0,MAX(CT$4-$AC$4-$DZ87+1,0),1,MIN($DZ87,CT$4-$AC$4+1))),0)))),
SUM($AC87:$BZ87)*
     IF(SSSModel!$C$4="RR",OFFSET(Profiles!$K$2,$Z87,MAX(Profiles!$C$2,AV$4-$W87)),
     IF(SSSModel!$C$4="ECC",$EA87*$EB87*IF(MAX(Escalation!$C$2,AV$4-$W87)&gt;$DZ87-1,0,OFFSET(Escalation!$K$2,$Y87,MAX(Escalation!$C$2,AV$4-$W87))),
     IF(SSSModel!$C$4="PV",IF(CT$4=$W87,$EA87*(1+SSSModel!$C$2),0),
     IF(SSSModel!$C$4="FCR",IF(AND(CT$4&gt;=$W87,OFFSET(Profiles!$K$2,$Z87,MAX(Profiles!$C$2,AV$4-$W87))&gt;0),$EC87,0),0))))))</f>
        <v>0</v>
      </c>
      <c r="CU87" s="135">
        <f ca="1">IF(OR($Z87=0,SSSModel!$C$4="CF"),AW87,
IF(LEFT($V87,3)="ON_",
     IF(SSSModel!$C$4="RR",SUMPRODUCT(OFFSET($AC87,0,0,1,$CB$2),OFFSET(Profiles!$K$28,($Z87-1)*(Profiles!$I$26+1)+CU$4-SSSModel!$C$3+1,0,1,$CB$2)),
     IF(SSSModel!$C$4="ECC",$EA87*$EB87*SUMPRODUCT(OFFSET($AC87,0,MAX(0,CU$4-$DZ87-$CA$4+1),1,MIN($DZ87,CU$4-$CA$4+1)),OFFSET(Escalation!$K$24,($Y87-1)*(Escalation!$I$22+1)+CU$4-SSSModel!$C$3+1,MAX(0,CU$4-$DZ87-$CA$4+1),1,MIN($DZ87,CU$4-$CA$4+1))),
     IF(SSSModel!$C$4="PV",AW87*$EA87*(1+SSSModel!$C$2),
     IF(SSSModel!$C$4="FCR",$EC87*SUM(OFFSET($AC87,0,MAX(CU$4-$AC$4-$DZ87+1,0),1,MIN($DZ87,CU$4-$AC$4+1))),0)))),
SUM($AC87:$BZ87)*
     IF(SSSModel!$C$4="RR",OFFSET(Profiles!$K$2,$Z87,MAX(Profiles!$C$2,AW$4-$W87)),
     IF(SSSModel!$C$4="ECC",$EA87*$EB87*IF(MAX(Escalation!$C$2,AW$4-$W87)&gt;$DZ87-1,0,OFFSET(Escalation!$K$2,$Y87,MAX(Escalation!$C$2,AW$4-$W87))),
     IF(SSSModel!$C$4="PV",IF(CU$4=$W87,$EA87*(1+SSSModel!$C$2),0),
     IF(SSSModel!$C$4="FCR",IF(AND(CU$4&gt;=$W87,OFFSET(Profiles!$K$2,$Z87,MAX(Profiles!$C$2,AW$4-$W87))&gt;0),$EC87,0),0))))))</f>
        <v>0</v>
      </c>
      <c r="CV87" s="135">
        <f ca="1">IF(OR($Z87=0,SSSModel!$C$4="CF"),AX87,
IF(LEFT($V87,3)="ON_",
     IF(SSSModel!$C$4="RR",SUMPRODUCT(OFFSET($AC87,0,0,1,$CB$2),OFFSET(Profiles!$K$28,($Z87-1)*(Profiles!$I$26+1)+CV$4-SSSModel!$C$3+1,0,1,$CB$2)),
     IF(SSSModel!$C$4="ECC",$EA87*$EB87*SUMPRODUCT(OFFSET($AC87,0,MAX(0,CV$4-$DZ87-$CA$4+1),1,MIN($DZ87,CV$4-$CA$4+1)),OFFSET(Escalation!$K$24,($Y87-1)*(Escalation!$I$22+1)+CV$4-SSSModel!$C$3+1,MAX(0,CV$4-$DZ87-$CA$4+1),1,MIN($DZ87,CV$4-$CA$4+1))),
     IF(SSSModel!$C$4="PV",AX87*$EA87*(1+SSSModel!$C$2),
     IF(SSSModel!$C$4="FCR",$EC87*SUM(OFFSET($AC87,0,MAX(CV$4-$AC$4-$DZ87+1,0),1,MIN($DZ87,CV$4-$AC$4+1))),0)))),
SUM($AC87:$BZ87)*
     IF(SSSModel!$C$4="RR",OFFSET(Profiles!$K$2,$Z87,MAX(Profiles!$C$2,AX$4-$W87)),
     IF(SSSModel!$C$4="ECC",$EA87*$EB87*IF(MAX(Escalation!$C$2,AX$4-$W87)&gt;$DZ87-1,0,OFFSET(Escalation!$K$2,$Y87,MAX(Escalation!$C$2,AX$4-$W87))),
     IF(SSSModel!$C$4="PV",IF(CV$4=$W87,$EA87*(1+SSSModel!$C$2),0),
     IF(SSSModel!$C$4="FCR",IF(AND(CV$4&gt;=$W87,OFFSET(Profiles!$K$2,$Z87,MAX(Profiles!$C$2,AX$4-$W87))&gt;0),$EC87,0),0))))))</f>
        <v>0</v>
      </c>
      <c r="CW87" s="135">
        <f ca="1">IF(OR($Z87=0,SSSModel!$C$4="CF"),AY87,
IF(LEFT($V87,3)="ON_",
     IF(SSSModel!$C$4="RR",SUMPRODUCT(OFFSET($AC87,0,0,1,$CB$2),OFFSET(Profiles!$K$28,($Z87-1)*(Profiles!$I$26+1)+CW$4-SSSModel!$C$3+1,0,1,$CB$2)),
     IF(SSSModel!$C$4="ECC",$EA87*$EB87*SUMPRODUCT(OFFSET($AC87,0,MAX(0,CW$4-$DZ87-$CA$4+1),1,MIN($DZ87,CW$4-$CA$4+1)),OFFSET(Escalation!$K$24,($Y87-1)*(Escalation!$I$22+1)+CW$4-SSSModel!$C$3+1,MAX(0,CW$4-$DZ87-$CA$4+1),1,MIN($DZ87,CW$4-$CA$4+1))),
     IF(SSSModel!$C$4="PV",AY87*$EA87*(1+SSSModel!$C$2),
     IF(SSSModel!$C$4="FCR",$EC87*SUM(OFFSET($AC87,0,MAX(CW$4-$AC$4-$DZ87+1,0),1,MIN($DZ87,CW$4-$AC$4+1))),0)))),
SUM($AC87:$BZ87)*
     IF(SSSModel!$C$4="RR",OFFSET(Profiles!$K$2,$Z87,MAX(Profiles!$C$2,AY$4-$W87)),
     IF(SSSModel!$C$4="ECC",$EA87*$EB87*IF(MAX(Escalation!$C$2,AY$4-$W87)&gt;$DZ87-1,0,OFFSET(Escalation!$K$2,$Y87,MAX(Escalation!$C$2,AY$4-$W87))),
     IF(SSSModel!$C$4="PV",IF(CW$4=$W87,$EA87*(1+SSSModel!$C$2),0),
     IF(SSSModel!$C$4="FCR",IF(AND(CW$4&gt;=$W87,OFFSET(Profiles!$K$2,$Z87,MAX(Profiles!$C$2,AY$4-$W87))&gt;0),$EC87,0),0))))))</f>
        <v>0</v>
      </c>
      <c r="CX87" s="135">
        <f ca="1">IF(OR($Z87=0,SSSModel!$C$4="CF"),AZ87,
IF(LEFT($V87,3)="ON_",
     IF(SSSModel!$C$4="RR",SUMPRODUCT(OFFSET($AC87,0,0,1,$CB$2),OFFSET(Profiles!$K$28,($Z87-1)*(Profiles!$I$26+1)+CX$4-SSSModel!$C$3+1,0,1,$CB$2)),
     IF(SSSModel!$C$4="ECC",$EA87*$EB87*SUMPRODUCT(OFFSET($AC87,0,MAX(0,CX$4-$DZ87-$CA$4+1),1,MIN($DZ87,CX$4-$CA$4+1)),OFFSET(Escalation!$K$24,($Y87-1)*(Escalation!$I$22+1)+CX$4-SSSModel!$C$3+1,MAX(0,CX$4-$DZ87-$CA$4+1),1,MIN($DZ87,CX$4-$CA$4+1))),
     IF(SSSModel!$C$4="PV",AZ87*$EA87*(1+SSSModel!$C$2),
     IF(SSSModel!$C$4="FCR",$EC87*SUM(OFFSET($AC87,0,MAX(CX$4-$AC$4-$DZ87+1,0),1,MIN($DZ87,CX$4-$AC$4+1))),0)))),
SUM($AC87:$BZ87)*
     IF(SSSModel!$C$4="RR",OFFSET(Profiles!$K$2,$Z87,MAX(Profiles!$C$2,AZ$4-$W87)),
     IF(SSSModel!$C$4="ECC",$EA87*$EB87*IF(MAX(Escalation!$C$2,AZ$4-$W87)&gt;$DZ87-1,0,OFFSET(Escalation!$K$2,$Y87,MAX(Escalation!$C$2,AZ$4-$W87))),
     IF(SSSModel!$C$4="PV",IF(CX$4=$W87,$EA87*(1+SSSModel!$C$2),0),
     IF(SSSModel!$C$4="FCR",IF(AND(CX$4&gt;=$W87,OFFSET(Profiles!$K$2,$Z87,MAX(Profiles!$C$2,AZ$4-$W87))&gt;0),$EC87,0),0))))))</f>
        <v>0</v>
      </c>
      <c r="CY87" s="135">
        <f ca="1">IF(OR($Z87=0,SSSModel!$C$4="CF"),BA87,
IF(LEFT($V87,3)="ON_",
     IF(SSSModel!$C$4="RR",SUMPRODUCT(OFFSET($AC87,0,0,1,$CB$2),OFFSET(Profiles!$K$28,($Z87-1)*(Profiles!$I$26+1)+CY$4-SSSModel!$C$3+1,0,1,$CB$2)),
     IF(SSSModel!$C$4="ECC",$EA87*$EB87*SUMPRODUCT(OFFSET($AC87,0,MAX(0,CY$4-$DZ87-$CA$4+1),1,MIN($DZ87,CY$4-$CA$4+1)),OFFSET(Escalation!$K$24,($Y87-1)*(Escalation!$I$22+1)+CY$4-SSSModel!$C$3+1,MAX(0,CY$4-$DZ87-$CA$4+1),1,MIN($DZ87,CY$4-$CA$4+1))),
     IF(SSSModel!$C$4="PV",BA87*$EA87*(1+SSSModel!$C$2),
     IF(SSSModel!$C$4="FCR",$EC87*SUM(OFFSET($AC87,0,MAX(CY$4-$AC$4-$DZ87+1,0),1,MIN($DZ87,CY$4-$AC$4+1))),0)))),
SUM($AC87:$BZ87)*
     IF(SSSModel!$C$4="RR",OFFSET(Profiles!$K$2,$Z87,MAX(Profiles!$C$2,BA$4-$W87)),
     IF(SSSModel!$C$4="ECC",$EA87*$EB87*IF(MAX(Escalation!$C$2,BA$4-$W87)&gt;$DZ87-1,0,OFFSET(Escalation!$K$2,$Y87,MAX(Escalation!$C$2,BA$4-$W87))),
     IF(SSSModel!$C$4="PV",IF(CY$4=$W87,$EA87*(1+SSSModel!$C$2),0),
     IF(SSSModel!$C$4="FCR",IF(AND(CY$4&gt;=$W87,OFFSET(Profiles!$K$2,$Z87,MAX(Profiles!$C$2,BA$4-$W87))&gt;0),$EC87,0),0))))))</f>
        <v>0</v>
      </c>
      <c r="CZ87" s="135">
        <f ca="1">IF(OR($Z87=0,SSSModel!$C$4="CF"),BB87,
IF(LEFT($V87,3)="ON_",
     IF(SSSModel!$C$4="RR",SUMPRODUCT(OFFSET($AC87,0,0,1,$CB$2),OFFSET(Profiles!$K$28,($Z87-1)*(Profiles!$I$26+1)+CZ$4-SSSModel!$C$3+1,0,1,$CB$2)),
     IF(SSSModel!$C$4="ECC",$EA87*$EB87*SUMPRODUCT(OFFSET($AC87,0,MAX(0,CZ$4-$DZ87-$CA$4+1),1,MIN($DZ87,CZ$4-$CA$4+1)),OFFSET(Escalation!$K$24,($Y87-1)*(Escalation!$I$22+1)+CZ$4-SSSModel!$C$3+1,MAX(0,CZ$4-$DZ87-$CA$4+1),1,MIN($DZ87,CZ$4-$CA$4+1))),
     IF(SSSModel!$C$4="PV",BB87*$EA87*(1+SSSModel!$C$2),
     IF(SSSModel!$C$4="FCR",$EC87*SUM(OFFSET($AC87,0,MAX(CZ$4-$AC$4-$DZ87+1,0),1,MIN($DZ87,CZ$4-$AC$4+1))),0)))),
SUM($AC87:$BZ87)*
     IF(SSSModel!$C$4="RR",OFFSET(Profiles!$K$2,$Z87,MAX(Profiles!$C$2,BB$4-$W87)),
     IF(SSSModel!$C$4="ECC",$EA87*$EB87*IF(MAX(Escalation!$C$2,BB$4-$W87)&gt;$DZ87-1,0,OFFSET(Escalation!$K$2,$Y87,MAX(Escalation!$C$2,BB$4-$W87))),
     IF(SSSModel!$C$4="PV",IF(CZ$4=$W87,$EA87*(1+SSSModel!$C$2),0),
     IF(SSSModel!$C$4="FCR",IF(AND(CZ$4&gt;=$W87,OFFSET(Profiles!$K$2,$Z87,MAX(Profiles!$C$2,BB$4-$W87))&gt;0),$EC87,0),0))))))</f>
        <v>0</v>
      </c>
      <c r="DA87" s="135">
        <f ca="1">IF(OR($Z87=0,SSSModel!$C$4="CF"),BC87,
IF(LEFT($V87,3)="ON_",
     IF(SSSModel!$C$4="RR",SUMPRODUCT(OFFSET($AC87,0,0,1,$CB$2),OFFSET(Profiles!$K$28,($Z87-1)*(Profiles!$I$26+1)+DA$4-SSSModel!$C$3+1,0,1,$CB$2)),
     IF(SSSModel!$C$4="ECC",$EA87*$EB87*SUMPRODUCT(OFFSET($AC87,0,MAX(0,DA$4-$DZ87-$CA$4+1),1,MIN($DZ87,DA$4-$CA$4+1)),OFFSET(Escalation!$K$24,($Y87-1)*(Escalation!$I$22+1)+DA$4-SSSModel!$C$3+1,MAX(0,DA$4-$DZ87-$CA$4+1),1,MIN($DZ87,DA$4-$CA$4+1))),
     IF(SSSModel!$C$4="PV",BC87*$EA87*(1+SSSModel!$C$2),
     IF(SSSModel!$C$4="FCR",$EC87*SUM(OFFSET($AC87,0,MAX(DA$4-$AC$4-$DZ87+1,0),1,MIN($DZ87,DA$4-$AC$4+1))),0)))),
SUM($AC87:$BZ87)*
     IF(SSSModel!$C$4="RR",OFFSET(Profiles!$K$2,$Z87,MAX(Profiles!$C$2,BC$4-$W87)),
     IF(SSSModel!$C$4="ECC",$EA87*$EB87*IF(MAX(Escalation!$C$2,BC$4-$W87)&gt;$DZ87-1,0,OFFSET(Escalation!$K$2,$Y87,MAX(Escalation!$C$2,BC$4-$W87))),
     IF(SSSModel!$C$4="PV",IF(DA$4=$W87,$EA87*(1+SSSModel!$C$2),0),
     IF(SSSModel!$C$4="FCR",IF(AND(DA$4&gt;=$W87,OFFSET(Profiles!$K$2,$Z87,MAX(Profiles!$C$2,BC$4-$W87))&gt;0),$EC87,0),0))))))</f>
        <v>0</v>
      </c>
      <c r="DB87" s="135">
        <f ca="1">IF(OR($Z87=0,SSSModel!$C$4="CF"),BD87,
IF(LEFT($V87,3)="ON_",
     IF(SSSModel!$C$4="RR",SUMPRODUCT(OFFSET($AC87,0,0,1,$CB$2),OFFSET(Profiles!$K$28,($Z87-1)*(Profiles!$I$26+1)+DB$4-SSSModel!$C$3+1,0,1,$CB$2)),
     IF(SSSModel!$C$4="ECC",$EA87*$EB87*SUMPRODUCT(OFFSET($AC87,0,MAX(0,DB$4-$DZ87-$CA$4+1),1,MIN($DZ87,DB$4-$CA$4+1)),OFFSET(Escalation!$K$24,($Y87-1)*(Escalation!$I$22+1)+DB$4-SSSModel!$C$3+1,MAX(0,DB$4-$DZ87-$CA$4+1),1,MIN($DZ87,DB$4-$CA$4+1))),
     IF(SSSModel!$C$4="PV",BD87*$EA87*(1+SSSModel!$C$2),
     IF(SSSModel!$C$4="FCR",$EC87*SUM(OFFSET($AC87,0,MAX(DB$4-$AC$4-$DZ87+1,0),1,MIN($DZ87,DB$4-$AC$4+1))),0)))),
SUM($AC87:$BZ87)*
     IF(SSSModel!$C$4="RR",OFFSET(Profiles!$K$2,$Z87,MAX(Profiles!$C$2,BD$4-$W87)),
     IF(SSSModel!$C$4="ECC",$EA87*$EB87*IF(MAX(Escalation!$C$2,BD$4-$W87)&gt;$DZ87-1,0,OFFSET(Escalation!$K$2,$Y87,MAX(Escalation!$C$2,BD$4-$W87))),
     IF(SSSModel!$C$4="PV",IF(DB$4=$W87,$EA87*(1+SSSModel!$C$2),0),
     IF(SSSModel!$C$4="FCR",IF(AND(DB$4&gt;=$W87,OFFSET(Profiles!$K$2,$Z87,MAX(Profiles!$C$2,BD$4-$W87))&gt;0),$EC87,0),0))))))</f>
        <v>0</v>
      </c>
      <c r="DC87" s="135">
        <f ca="1">IF(OR($Z87=0,SSSModel!$C$4="CF"),BE87,
IF(LEFT($V87,3)="ON_",
     IF(SSSModel!$C$4="RR",SUMPRODUCT(OFFSET($AC87,0,0,1,$CB$2),OFFSET(Profiles!$K$28,($Z87-1)*(Profiles!$I$26+1)+DC$4-SSSModel!$C$3+1,0,1,$CB$2)),
     IF(SSSModel!$C$4="ECC",$EA87*$EB87*SUMPRODUCT(OFFSET($AC87,0,MAX(0,DC$4-$DZ87-$CA$4+1),1,MIN($DZ87,DC$4-$CA$4+1)),OFFSET(Escalation!$K$24,($Y87-1)*(Escalation!$I$22+1)+DC$4-SSSModel!$C$3+1,MAX(0,DC$4-$DZ87-$CA$4+1),1,MIN($DZ87,DC$4-$CA$4+1))),
     IF(SSSModel!$C$4="PV",BE87*$EA87*(1+SSSModel!$C$2),
     IF(SSSModel!$C$4="FCR",$EC87*SUM(OFFSET($AC87,0,MAX(DC$4-$AC$4-$DZ87+1,0),1,MIN($DZ87,DC$4-$AC$4+1))),0)))),
SUM($AC87:$BZ87)*
     IF(SSSModel!$C$4="RR",OFFSET(Profiles!$K$2,$Z87,MAX(Profiles!$C$2,BE$4-$W87)),
     IF(SSSModel!$C$4="ECC",$EA87*$EB87*IF(MAX(Escalation!$C$2,BE$4-$W87)&gt;$DZ87-1,0,OFFSET(Escalation!$K$2,$Y87,MAX(Escalation!$C$2,BE$4-$W87))),
     IF(SSSModel!$C$4="PV",IF(DC$4=$W87,$EA87*(1+SSSModel!$C$2),0),
     IF(SSSModel!$C$4="FCR",IF(AND(DC$4&gt;=$W87,OFFSET(Profiles!$K$2,$Z87,MAX(Profiles!$C$2,BE$4-$W87))&gt;0),$EC87,0),0))))))</f>
        <v>0</v>
      </c>
      <c r="DD87" s="135">
        <f ca="1">IF(OR($Z87=0,SSSModel!$C$4="CF"),BF87,
IF(LEFT($V87,3)="ON_",
     IF(SSSModel!$C$4="RR",SUMPRODUCT(OFFSET($AC87,0,0,1,$CB$2),OFFSET(Profiles!$K$28,($Z87-1)*(Profiles!$I$26+1)+DD$4-SSSModel!$C$3+1,0,1,$CB$2)),
     IF(SSSModel!$C$4="ECC",$EA87*$EB87*SUMPRODUCT(OFFSET($AC87,0,MAX(0,DD$4-$DZ87-$CA$4+1),1,MIN($DZ87,DD$4-$CA$4+1)),OFFSET(Escalation!$K$24,($Y87-1)*(Escalation!$I$22+1)+DD$4-SSSModel!$C$3+1,MAX(0,DD$4-$DZ87-$CA$4+1),1,MIN($DZ87,DD$4-$CA$4+1))),
     IF(SSSModel!$C$4="PV",BF87*$EA87*(1+SSSModel!$C$2),
     IF(SSSModel!$C$4="FCR",$EC87*SUM(OFFSET($AC87,0,MAX(DD$4-$AC$4-$DZ87+1,0),1,MIN($DZ87,DD$4-$AC$4+1))),0)))),
SUM($AC87:$BZ87)*
     IF(SSSModel!$C$4="RR",OFFSET(Profiles!$K$2,$Z87,MAX(Profiles!$C$2,BF$4-$W87)),
     IF(SSSModel!$C$4="ECC",$EA87*$EB87*IF(MAX(Escalation!$C$2,BF$4-$W87)&gt;$DZ87-1,0,OFFSET(Escalation!$K$2,$Y87,MAX(Escalation!$C$2,BF$4-$W87))),
     IF(SSSModel!$C$4="PV",IF(DD$4=$W87,$EA87*(1+SSSModel!$C$2),0),
     IF(SSSModel!$C$4="FCR",IF(AND(DD$4&gt;=$W87,OFFSET(Profiles!$K$2,$Z87,MAX(Profiles!$C$2,BF$4-$W87))&gt;0),$EC87,0),0))))))</f>
        <v>0</v>
      </c>
      <c r="DE87" s="135">
        <f ca="1">IF(OR($Z87=0,SSSModel!$C$4="CF"),BG87,
IF(LEFT($V87,3)="ON_",
     IF(SSSModel!$C$4="RR",SUMPRODUCT(OFFSET($AC87,0,0,1,$CB$2),OFFSET(Profiles!$K$28,($Z87-1)*(Profiles!$I$26+1)+DE$4-SSSModel!$C$3+1,0,1,$CB$2)),
     IF(SSSModel!$C$4="ECC",$EA87*$EB87*SUMPRODUCT(OFFSET($AC87,0,MAX(0,DE$4-$DZ87-$CA$4+1),1,MIN($DZ87,DE$4-$CA$4+1)),OFFSET(Escalation!$K$24,($Y87-1)*(Escalation!$I$22+1)+DE$4-SSSModel!$C$3+1,MAX(0,DE$4-$DZ87-$CA$4+1),1,MIN($DZ87,DE$4-$CA$4+1))),
     IF(SSSModel!$C$4="PV",BG87*$EA87*(1+SSSModel!$C$2),
     IF(SSSModel!$C$4="FCR",$EC87*SUM(OFFSET($AC87,0,MAX(DE$4-$AC$4-$DZ87+1,0),1,MIN($DZ87,DE$4-$AC$4+1))),0)))),
SUM($AC87:$BZ87)*
     IF(SSSModel!$C$4="RR",OFFSET(Profiles!$K$2,$Z87,MAX(Profiles!$C$2,BG$4-$W87)),
     IF(SSSModel!$C$4="ECC",$EA87*$EB87*IF(MAX(Escalation!$C$2,BG$4-$W87)&gt;$DZ87-1,0,OFFSET(Escalation!$K$2,$Y87,MAX(Escalation!$C$2,BG$4-$W87))),
     IF(SSSModel!$C$4="PV",IF(DE$4=$W87,$EA87*(1+SSSModel!$C$2),0),
     IF(SSSModel!$C$4="FCR",IF(AND(DE$4&gt;=$W87,OFFSET(Profiles!$K$2,$Z87,MAX(Profiles!$C$2,BG$4-$W87))&gt;0),$EC87,0),0))))))</f>
        <v>0</v>
      </c>
      <c r="DF87" s="135">
        <f ca="1">IF(OR($Z87=0,SSSModel!$C$4="CF"),BH87,
IF(LEFT($V87,3)="ON_",
     IF(SSSModel!$C$4="RR",SUMPRODUCT(OFFSET($AC87,0,0,1,$CB$2),OFFSET(Profiles!$K$28,($Z87-1)*(Profiles!$I$26+1)+DF$4-SSSModel!$C$3+1,0,1,$CB$2)),
     IF(SSSModel!$C$4="ECC",$EA87*$EB87*SUMPRODUCT(OFFSET($AC87,0,MAX(0,DF$4-$DZ87-$CA$4+1),1,MIN($DZ87,DF$4-$CA$4+1)),OFFSET(Escalation!$K$24,($Y87-1)*(Escalation!$I$22+1)+DF$4-SSSModel!$C$3+1,MAX(0,DF$4-$DZ87-$CA$4+1),1,MIN($DZ87,DF$4-$CA$4+1))),
     IF(SSSModel!$C$4="PV",BH87*$EA87*(1+SSSModel!$C$2),
     IF(SSSModel!$C$4="FCR",$EC87*SUM(OFFSET($AC87,0,MAX(DF$4-$AC$4-$DZ87+1,0),1,MIN($DZ87,DF$4-$AC$4+1))),0)))),
SUM($AC87:$BZ87)*
     IF(SSSModel!$C$4="RR",OFFSET(Profiles!$K$2,$Z87,MAX(Profiles!$C$2,BH$4-$W87)),
     IF(SSSModel!$C$4="ECC",$EA87*$EB87*IF(MAX(Escalation!$C$2,BH$4-$W87)&gt;$DZ87-1,0,OFFSET(Escalation!$K$2,$Y87,MAX(Escalation!$C$2,BH$4-$W87))),
     IF(SSSModel!$C$4="PV",IF(DF$4=$W87,$EA87*(1+SSSModel!$C$2),0),
     IF(SSSModel!$C$4="FCR",IF(AND(DF$4&gt;=$W87,OFFSET(Profiles!$K$2,$Z87,MAX(Profiles!$C$2,BH$4-$W87))&gt;0),$EC87,0),0))))))</f>
        <v>0</v>
      </c>
      <c r="DG87" s="135">
        <f ca="1">IF(OR($Z87=0,SSSModel!$C$4="CF"),BI87,
IF(LEFT($V87,3)="ON_",
     IF(SSSModel!$C$4="RR",SUMPRODUCT(OFFSET($AC87,0,0,1,$CB$2),OFFSET(Profiles!$K$28,($Z87-1)*(Profiles!$I$26+1)+DG$4-SSSModel!$C$3+1,0,1,$CB$2)),
     IF(SSSModel!$C$4="ECC",$EA87*$EB87*SUMPRODUCT(OFFSET($AC87,0,MAX(0,DG$4-$DZ87-$CA$4+1),1,MIN($DZ87,DG$4-$CA$4+1)),OFFSET(Escalation!$K$24,($Y87-1)*(Escalation!$I$22+1)+DG$4-SSSModel!$C$3+1,MAX(0,DG$4-$DZ87-$CA$4+1),1,MIN($DZ87,DG$4-$CA$4+1))),
     IF(SSSModel!$C$4="PV",BI87*$EA87*(1+SSSModel!$C$2),
     IF(SSSModel!$C$4="FCR",$EC87*SUM(OFFSET($AC87,0,MAX(DG$4-$AC$4-$DZ87+1,0),1,MIN($DZ87,DG$4-$AC$4+1))),0)))),
SUM($AC87:$BZ87)*
     IF(SSSModel!$C$4="RR",OFFSET(Profiles!$K$2,$Z87,MAX(Profiles!$C$2,BI$4-$W87)),
     IF(SSSModel!$C$4="ECC",$EA87*$EB87*IF(MAX(Escalation!$C$2,BI$4-$W87)&gt;$DZ87-1,0,OFFSET(Escalation!$K$2,$Y87,MAX(Escalation!$C$2,BI$4-$W87))),
     IF(SSSModel!$C$4="PV",IF(DG$4=$W87,$EA87*(1+SSSModel!$C$2),0),
     IF(SSSModel!$C$4="FCR",IF(AND(DG$4&gt;=$W87,OFFSET(Profiles!$K$2,$Z87,MAX(Profiles!$C$2,BI$4-$W87))&gt;0),$EC87,0),0))))))</f>
        <v>0</v>
      </c>
      <c r="DH87" s="135">
        <f ca="1">IF(OR($Z87=0,SSSModel!$C$4="CF"),BJ87,
IF(LEFT($V87,3)="ON_",
     IF(SSSModel!$C$4="RR",SUMPRODUCT(OFFSET($AC87,0,0,1,$CB$2),OFFSET(Profiles!$K$28,($Z87-1)*(Profiles!$I$26+1)+DH$4-SSSModel!$C$3+1,0,1,$CB$2)),
     IF(SSSModel!$C$4="ECC",$EA87*$EB87*SUMPRODUCT(OFFSET($AC87,0,MAX(0,DH$4-$DZ87-$CA$4+1),1,MIN($DZ87,DH$4-$CA$4+1)),OFFSET(Escalation!$K$24,($Y87-1)*(Escalation!$I$22+1)+DH$4-SSSModel!$C$3+1,MAX(0,DH$4-$DZ87-$CA$4+1),1,MIN($DZ87,DH$4-$CA$4+1))),
     IF(SSSModel!$C$4="PV",BJ87*$EA87*(1+SSSModel!$C$2),
     IF(SSSModel!$C$4="FCR",$EC87*SUM(OFFSET($AC87,0,MAX(DH$4-$AC$4-$DZ87+1,0),1,MIN($DZ87,DH$4-$AC$4+1))),0)))),
SUM($AC87:$BZ87)*
     IF(SSSModel!$C$4="RR",OFFSET(Profiles!$K$2,$Z87,MAX(Profiles!$C$2,BJ$4-$W87)),
     IF(SSSModel!$C$4="ECC",$EA87*$EB87*IF(MAX(Escalation!$C$2,BJ$4-$W87)&gt;$DZ87-1,0,OFFSET(Escalation!$K$2,$Y87,MAX(Escalation!$C$2,BJ$4-$W87))),
     IF(SSSModel!$C$4="PV",IF(DH$4=$W87,$EA87*(1+SSSModel!$C$2),0),
     IF(SSSModel!$C$4="FCR",IF(AND(DH$4&gt;=$W87,OFFSET(Profiles!$K$2,$Z87,MAX(Profiles!$C$2,BJ$4-$W87))&gt;0),$EC87,0),0))))))</f>
        <v>0</v>
      </c>
      <c r="DI87" s="135">
        <f ca="1">IF(OR($Z87=0,SSSModel!$C$4="CF"),BK87,
IF(LEFT($V87,3)="ON_",
     IF(SSSModel!$C$4="RR",SUMPRODUCT(OFFSET($AC87,0,0,1,$CB$2),OFFSET(Profiles!$K$28,($Z87-1)*(Profiles!$I$26+1)+DI$4-SSSModel!$C$3+1,0,1,$CB$2)),
     IF(SSSModel!$C$4="ECC",$EA87*$EB87*SUMPRODUCT(OFFSET($AC87,0,MAX(0,DI$4-$DZ87-$CA$4+1),1,MIN($DZ87,DI$4-$CA$4+1)),OFFSET(Escalation!$K$24,($Y87-1)*(Escalation!$I$22+1)+DI$4-SSSModel!$C$3+1,MAX(0,DI$4-$DZ87-$CA$4+1),1,MIN($DZ87,DI$4-$CA$4+1))),
     IF(SSSModel!$C$4="PV",BK87*$EA87*(1+SSSModel!$C$2),
     IF(SSSModel!$C$4="FCR",$EC87*SUM(OFFSET($AC87,0,MAX(DI$4-$AC$4-$DZ87+1,0),1,MIN($DZ87,DI$4-$AC$4+1))),0)))),
SUM($AC87:$BZ87)*
     IF(SSSModel!$C$4="RR",OFFSET(Profiles!$K$2,$Z87,MAX(Profiles!$C$2,BK$4-$W87)),
     IF(SSSModel!$C$4="ECC",$EA87*$EB87*IF(MAX(Escalation!$C$2,BK$4-$W87)&gt;$DZ87-1,0,OFFSET(Escalation!$K$2,$Y87,MAX(Escalation!$C$2,BK$4-$W87))),
     IF(SSSModel!$C$4="PV",IF(DI$4=$W87,$EA87*(1+SSSModel!$C$2),0),
     IF(SSSModel!$C$4="FCR",IF(AND(DI$4&gt;=$W87,OFFSET(Profiles!$K$2,$Z87,MAX(Profiles!$C$2,BK$4-$W87))&gt;0),$EC87,0),0))))))</f>
        <v>0</v>
      </c>
      <c r="DJ87" s="135">
        <f ca="1">IF(OR($Z87=0,SSSModel!$C$4="CF"),BL87,
IF(LEFT($V87,3)="ON_",
     IF(SSSModel!$C$4="RR",SUMPRODUCT(OFFSET($AC87,0,0,1,$CB$2),OFFSET(Profiles!$K$28,($Z87-1)*(Profiles!$I$26+1)+DJ$4-SSSModel!$C$3+1,0,1,$CB$2)),
     IF(SSSModel!$C$4="ECC",$EA87*$EB87*SUMPRODUCT(OFFSET($AC87,0,MAX(0,DJ$4-$DZ87-$CA$4+1),1,MIN($DZ87,DJ$4-$CA$4+1)),OFFSET(Escalation!$K$24,($Y87-1)*(Escalation!$I$22+1)+DJ$4-SSSModel!$C$3+1,MAX(0,DJ$4-$DZ87-$CA$4+1),1,MIN($DZ87,DJ$4-$CA$4+1))),
     IF(SSSModel!$C$4="PV",BL87*$EA87*(1+SSSModel!$C$2),
     IF(SSSModel!$C$4="FCR",$EC87*SUM(OFFSET($AC87,0,MAX(DJ$4-$AC$4-$DZ87+1,0),1,MIN($DZ87,DJ$4-$AC$4+1))),0)))),
SUM($AC87:$BZ87)*
     IF(SSSModel!$C$4="RR",OFFSET(Profiles!$K$2,$Z87,MAX(Profiles!$C$2,BL$4-$W87)),
     IF(SSSModel!$C$4="ECC",$EA87*$EB87*IF(MAX(Escalation!$C$2,BL$4-$W87)&gt;$DZ87-1,0,OFFSET(Escalation!$K$2,$Y87,MAX(Escalation!$C$2,BL$4-$W87))),
     IF(SSSModel!$C$4="PV",IF(DJ$4=$W87,$EA87*(1+SSSModel!$C$2),0),
     IF(SSSModel!$C$4="FCR",IF(AND(DJ$4&gt;=$W87,OFFSET(Profiles!$K$2,$Z87,MAX(Profiles!$C$2,BL$4-$W87))&gt;0),$EC87,0),0))))))</f>
        <v>0</v>
      </c>
      <c r="DK87" s="135">
        <f ca="1">IF(OR($Z87=0,SSSModel!$C$4="CF"),BM87,
IF(LEFT($V87,3)="ON_",
     IF(SSSModel!$C$4="RR",SUMPRODUCT(OFFSET($AC87,0,0,1,$CB$2),OFFSET(Profiles!$K$28,($Z87-1)*(Profiles!$I$26+1)+DK$4-SSSModel!$C$3+1,0,1,$CB$2)),
     IF(SSSModel!$C$4="ECC",$EA87*$EB87*SUMPRODUCT(OFFSET($AC87,0,MAX(0,DK$4-$DZ87-$CA$4+1),1,MIN($DZ87,DK$4-$CA$4+1)),OFFSET(Escalation!$K$24,($Y87-1)*(Escalation!$I$22+1)+DK$4-SSSModel!$C$3+1,MAX(0,DK$4-$DZ87-$CA$4+1),1,MIN($DZ87,DK$4-$CA$4+1))),
     IF(SSSModel!$C$4="PV",BM87*$EA87*(1+SSSModel!$C$2),
     IF(SSSModel!$C$4="FCR",$EC87*SUM(OFFSET($AC87,0,MAX(DK$4-$AC$4-$DZ87+1,0),1,MIN($DZ87,DK$4-$AC$4+1))),0)))),
SUM($AC87:$BZ87)*
     IF(SSSModel!$C$4="RR",OFFSET(Profiles!$K$2,$Z87,MAX(Profiles!$C$2,BM$4-$W87)),
     IF(SSSModel!$C$4="ECC",$EA87*$EB87*IF(MAX(Escalation!$C$2,BM$4-$W87)&gt;$DZ87-1,0,OFFSET(Escalation!$K$2,$Y87,MAX(Escalation!$C$2,BM$4-$W87))),
     IF(SSSModel!$C$4="PV",IF(DK$4=$W87,$EA87*(1+SSSModel!$C$2),0),
     IF(SSSModel!$C$4="FCR",IF(AND(DK$4&gt;=$W87,OFFSET(Profiles!$K$2,$Z87,MAX(Profiles!$C$2,BM$4-$W87))&gt;0),$EC87,0),0))))))</f>
        <v>0</v>
      </c>
      <c r="DL87" s="135">
        <f ca="1">IF(OR($Z87=0,SSSModel!$C$4="CF"),BN87,
IF(LEFT($V87,3)="ON_",
     IF(SSSModel!$C$4="RR",SUMPRODUCT(OFFSET($AC87,0,0,1,$CB$2),OFFSET(Profiles!$K$28,($Z87-1)*(Profiles!$I$26+1)+DL$4-SSSModel!$C$3+1,0,1,$CB$2)),
     IF(SSSModel!$C$4="ECC",$EA87*$EB87*SUMPRODUCT(OFFSET($AC87,0,MAX(0,DL$4-$DZ87-$CA$4+1),1,MIN($DZ87,DL$4-$CA$4+1)),OFFSET(Escalation!$K$24,($Y87-1)*(Escalation!$I$22+1)+DL$4-SSSModel!$C$3+1,MAX(0,DL$4-$DZ87-$CA$4+1),1,MIN($DZ87,DL$4-$CA$4+1))),
     IF(SSSModel!$C$4="PV",BN87*$EA87*(1+SSSModel!$C$2),
     IF(SSSModel!$C$4="FCR",$EC87*SUM(OFFSET($AC87,0,MAX(DL$4-$AC$4-$DZ87+1,0),1,MIN($DZ87,DL$4-$AC$4+1))),0)))),
SUM($AC87:$BZ87)*
     IF(SSSModel!$C$4="RR",OFFSET(Profiles!$K$2,$Z87,MAX(Profiles!$C$2,BN$4-$W87)),
     IF(SSSModel!$C$4="ECC",$EA87*$EB87*IF(MAX(Escalation!$C$2,BN$4-$W87)&gt;$DZ87-1,0,OFFSET(Escalation!$K$2,$Y87,MAX(Escalation!$C$2,BN$4-$W87))),
     IF(SSSModel!$C$4="PV",IF(DL$4=$W87,$EA87*(1+SSSModel!$C$2),0),
     IF(SSSModel!$C$4="FCR",IF(AND(DL$4&gt;=$W87,OFFSET(Profiles!$K$2,$Z87,MAX(Profiles!$C$2,BN$4-$W87))&gt;0),$EC87,0),0))))))</f>
        <v>0</v>
      </c>
      <c r="DM87" s="135">
        <f ca="1">IF(OR($Z87=0,SSSModel!$C$4="CF"),BO87,
IF(LEFT($V87,3)="ON_",
     IF(SSSModel!$C$4="RR",SUMPRODUCT(OFFSET($AC87,0,0,1,$CB$2),OFFSET(Profiles!$K$28,($Z87-1)*(Profiles!$I$26+1)+DM$4-SSSModel!$C$3+1,0,1,$CB$2)),
     IF(SSSModel!$C$4="ECC",$EA87*$EB87*SUMPRODUCT(OFFSET($AC87,0,MAX(0,DM$4-$DZ87-$CA$4+1),1,MIN($DZ87,DM$4-$CA$4+1)),OFFSET(Escalation!$K$24,($Y87-1)*(Escalation!$I$22+1)+DM$4-SSSModel!$C$3+1,MAX(0,DM$4-$DZ87-$CA$4+1),1,MIN($DZ87,DM$4-$CA$4+1))),
     IF(SSSModel!$C$4="PV",BO87*$EA87*(1+SSSModel!$C$2),
     IF(SSSModel!$C$4="FCR",$EC87*SUM(OFFSET($AC87,0,MAX(DM$4-$AC$4-$DZ87+1,0),1,MIN($DZ87,DM$4-$AC$4+1))),0)))),
SUM($AC87:$BZ87)*
     IF(SSSModel!$C$4="RR",OFFSET(Profiles!$K$2,$Z87,MAX(Profiles!$C$2,BO$4-$W87)),
     IF(SSSModel!$C$4="ECC",$EA87*$EB87*IF(MAX(Escalation!$C$2,BO$4-$W87)&gt;$DZ87-1,0,OFFSET(Escalation!$K$2,$Y87,MAX(Escalation!$C$2,BO$4-$W87))),
     IF(SSSModel!$C$4="PV",IF(DM$4=$W87,$EA87*(1+SSSModel!$C$2),0),
     IF(SSSModel!$C$4="FCR",IF(AND(DM$4&gt;=$W87,OFFSET(Profiles!$K$2,$Z87,MAX(Profiles!$C$2,BO$4-$W87))&gt;0),$EC87,0),0))))))</f>
        <v>0</v>
      </c>
      <c r="DN87" s="135">
        <f ca="1">IF(OR($Z87=0,SSSModel!$C$4="CF"),BP87,
IF(LEFT($V87,3)="ON_",
     IF(SSSModel!$C$4="RR",SUMPRODUCT(OFFSET($AC87,0,0,1,$CB$2),OFFSET(Profiles!$K$28,($Z87-1)*(Profiles!$I$26+1)+DN$4-SSSModel!$C$3+1,0,1,$CB$2)),
     IF(SSSModel!$C$4="ECC",$EA87*$EB87*SUMPRODUCT(OFFSET($AC87,0,MAX(0,DN$4-$DZ87-$CA$4+1),1,MIN($DZ87,DN$4-$CA$4+1)),OFFSET(Escalation!$K$24,($Y87-1)*(Escalation!$I$22+1)+DN$4-SSSModel!$C$3+1,MAX(0,DN$4-$DZ87-$CA$4+1),1,MIN($DZ87,DN$4-$CA$4+1))),
     IF(SSSModel!$C$4="PV",BP87*$EA87*(1+SSSModel!$C$2),
     IF(SSSModel!$C$4="FCR",$EC87*SUM(OFFSET($AC87,0,MAX(DN$4-$AC$4-$DZ87+1,0),1,MIN($DZ87,DN$4-$AC$4+1))),0)))),
SUM($AC87:$BZ87)*
     IF(SSSModel!$C$4="RR",OFFSET(Profiles!$K$2,$Z87,MAX(Profiles!$C$2,BP$4-$W87)),
     IF(SSSModel!$C$4="ECC",$EA87*$EB87*IF(MAX(Escalation!$C$2,BP$4-$W87)&gt;$DZ87-1,0,OFFSET(Escalation!$K$2,$Y87,MAX(Escalation!$C$2,BP$4-$W87))),
     IF(SSSModel!$C$4="PV",IF(DN$4=$W87,$EA87*(1+SSSModel!$C$2),0),
     IF(SSSModel!$C$4="FCR",IF(AND(DN$4&gt;=$W87,OFFSET(Profiles!$K$2,$Z87,MAX(Profiles!$C$2,BP$4-$W87))&gt;0),$EC87,0),0))))))</f>
        <v>0</v>
      </c>
      <c r="DO87" s="135">
        <f ca="1">IF(OR($Z87=0,SSSModel!$C$4="CF"),BQ87,
IF(LEFT($V87,3)="ON_",
     IF(SSSModel!$C$4="RR",SUMPRODUCT(OFFSET($AC87,0,0,1,$CB$2),OFFSET(Profiles!$K$28,($Z87-1)*(Profiles!$I$26+1)+DO$4-SSSModel!$C$3+1,0,1,$CB$2)),
     IF(SSSModel!$C$4="ECC",$EA87*$EB87*SUMPRODUCT(OFFSET($AC87,0,MAX(0,DO$4-$DZ87-$CA$4+1),1,MIN($DZ87,DO$4-$CA$4+1)),OFFSET(Escalation!$K$24,($Y87-1)*(Escalation!$I$22+1)+DO$4-SSSModel!$C$3+1,MAX(0,DO$4-$DZ87-$CA$4+1),1,MIN($DZ87,DO$4-$CA$4+1))),
     IF(SSSModel!$C$4="PV",BQ87*$EA87*(1+SSSModel!$C$2),
     IF(SSSModel!$C$4="FCR",$EC87*SUM(OFFSET($AC87,0,MAX(DO$4-$AC$4-$DZ87+1,0),1,MIN($DZ87,DO$4-$AC$4+1))),0)))),
SUM($AC87:$BZ87)*
     IF(SSSModel!$C$4="RR",OFFSET(Profiles!$K$2,$Z87,MAX(Profiles!$C$2,BQ$4-$W87)),
     IF(SSSModel!$C$4="ECC",$EA87*$EB87*IF(MAX(Escalation!$C$2,BQ$4-$W87)&gt;$DZ87-1,0,OFFSET(Escalation!$K$2,$Y87,MAX(Escalation!$C$2,BQ$4-$W87))),
     IF(SSSModel!$C$4="PV",IF(DO$4=$W87,$EA87*(1+SSSModel!$C$2),0),
     IF(SSSModel!$C$4="FCR",IF(AND(DO$4&gt;=$W87,OFFSET(Profiles!$K$2,$Z87,MAX(Profiles!$C$2,BQ$4-$W87))&gt;0),$EC87,0),0))))))</f>
        <v>0</v>
      </c>
      <c r="DP87" s="135">
        <f ca="1">IF(OR($Z87=0,SSSModel!$C$4="CF"),BR87,
IF(LEFT($V87,3)="ON_",
     IF(SSSModel!$C$4="RR",SUMPRODUCT(OFFSET($AC87,0,0,1,$CB$2),OFFSET(Profiles!$K$28,($Z87-1)*(Profiles!$I$26+1)+DP$4-SSSModel!$C$3+1,0,1,$CB$2)),
     IF(SSSModel!$C$4="ECC",$EA87*$EB87*SUMPRODUCT(OFFSET($AC87,0,MAX(0,DP$4-$DZ87-$CA$4+1),1,MIN($DZ87,DP$4-$CA$4+1)),OFFSET(Escalation!$K$24,($Y87-1)*(Escalation!$I$22+1)+DP$4-SSSModel!$C$3+1,MAX(0,DP$4-$DZ87-$CA$4+1),1,MIN($DZ87,DP$4-$CA$4+1))),
     IF(SSSModel!$C$4="PV",BR87*$EA87*(1+SSSModel!$C$2),
     IF(SSSModel!$C$4="FCR",$EC87*SUM(OFFSET($AC87,0,MAX(DP$4-$AC$4-$DZ87+1,0),1,MIN($DZ87,DP$4-$AC$4+1))),0)))),
SUM($AC87:$BZ87)*
     IF(SSSModel!$C$4="RR",OFFSET(Profiles!$K$2,$Z87,MAX(Profiles!$C$2,BR$4-$W87)),
     IF(SSSModel!$C$4="ECC",$EA87*$EB87*IF(MAX(Escalation!$C$2,BR$4-$W87)&gt;$DZ87-1,0,OFFSET(Escalation!$K$2,$Y87,MAX(Escalation!$C$2,BR$4-$W87))),
     IF(SSSModel!$C$4="PV",IF(DP$4=$W87,$EA87*(1+SSSModel!$C$2),0),
     IF(SSSModel!$C$4="FCR",IF(AND(DP$4&gt;=$W87,OFFSET(Profiles!$K$2,$Z87,MAX(Profiles!$C$2,BR$4-$W87))&gt;0),$EC87,0),0))))))</f>
        <v>0</v>
      </c>
      <c r="DQ87" s="135">
        <f ca="1">IF(OR($Z87=0,SSSModel!$C$4="CF"),BS87,
IF(LEFT($V87,3)="ON_",
     IF(SSSModel!$C$4="RR",SUMPRODUCT(OFFSET($AC87,0,0,1,$CB$2),OFFSET(Profiles!$K$28,($Z87-1)*(Profiles!$I$26+1)+DQ$4-SSSModel!$C$3+1,0,1,$CB$2)),
     IF(SSSModel!$C$4="ECC",$EA87*$EB87*SUMPRODUCT(OFFSET($AC87,0,MAX(0,DQ$4-$DZ87-$CA$4+1),1,MIN($DZ87,DQ$4-$CA$4+1)),OFFSET(Escalation!$K$24,($Y87-1)*(Escalation!$I$22+1)+DQ$4-SSSModel!$C$3+1,MAX(0,DQ$4-$DZ87-$CA$4+1),1,MIN($DZ87,DQ$4-$CA$4+1))),
     IF(SSSModel!$C$4="PV",BS87*$EA87*(1+SSSModel!$C$2),
     IF(SSSModel!$C$4="FCR",$EC87*SUM(OFFSET($AC87,0,MAX(DQ$4-$AC$4-$DZ87+1,0),1,MIN($DZ87,DQ$4-$AC$4+1))),0)))),
SUM($AC87:$BZ87)*
     IF(SSSModel!$C$4="RR",OFFSET(Profiles!$K$2,$Z87,MAX(Profiles!$C$2,BS$4-$W87)),
     IF(SSSModel!$C$4="ECC",$EA87*$EB87*IF(MAX(Escalation!$C$2,BS$4-$W87)&gt;$DZ87-1,0,OFFSET(Escalation!$K$2,$Y87,MAX(Escalation!$C$2,BS$4-$W87))),
     IF(SSSModel!$C$4="PV",IF(DQ$4=$W87,$EA87*(1+SSSModel!$C$2),0),
     IF(SSSModel!$C$4="FCR",IF(AND(DQ$4&gt;=$W87,OFFSET(Profiles!$K$2,$Z87,MAX(Profiles!$C$2,BS$4-$W87))&gt;0),$EC87,0),0))))))</f>
        <v>0</v>
      </c>
      <c r="DR87" s="135">
        <f ca="1">IF(OR($Z87=0,SSSModel!$C$4="CF"),BT87,
IF(LEFT($V87,3)="ON_",
     IF(SSSModel!$C$4="RR",SUMPRODUCT(OFFSET($AC87,0,0,1,$CB$2),OFFSET(Profiles!$K$28,($Z87-1)*(Profiles!$I$26+1)+DR$4-SSSModel!$C$3+1,0,1,$CB$2)),
     IF(SSSModel!$C$4="ECC",$EA87*$EB87*SUMPRODUCT(OFFSET($AC87,0,MAX(0,DR$4-$DZ87-$CA$4+1),1,MIN($DZ87,DR$4-$CA$4+1)),OFFSET(Escalation!$K$24,($Y87-1)*(Escalation!$I$22+1)+DR$4-SSSModel!$C$3+1,MAX(0,DR$4-$DZ87-$CA$4+1),1,MIN($DZ87,DR$4-$CA$4+1))),
     IF(SSSModel!$C$4="PV",BT87*$EA87*(1+SSSModel!$C$2),
     IF(SSSModel!$C$4="FCR",$EC87*SUM(OFFSET($AC87,0,MAX(DR$4-$AC$4-$DZ87+1,0),1,MIN($DZ87,DR$4-$AC$4+1))),0)))),
SUM($AC87:$BZ87)*
     IF(SSSModel!$C$4="RR",OFFSET(Profiles!$K$2,$Z87,MAX(Profiles!$C$2,BT$4-$W87)),
     IF(SSSModel!$C$4="ECC",$EA87*$EB87*IF(MAX(Escalation!$C$2,BT$4-$W87)&gt;$DZ87-1,0,OFFSET(Escalation!$K$2,$Y87,MAX(Escalation!$C$2,BT$4-$W87))),
     IF(SSSModel!$C$4="PV",IF(DR$4=$W87,$EA87*(1+SSSModel!$C$2),0),
     IF(SSSModel!$C$4="FCR",IF(AND(DR$4&gt;=$W87,OFFSET(Profiles!$K$2,$Z87,MAX(Profiles!$C$2,BT$4-$W87))&gt;0),$EC87,0),0))))))</f>
        <v>0</v>
      </c>
      <c r="DS87" s="135">
        <f ca="1">IF(OR($Z87=0,SSSModel!$C$4="CF"),BU87,
IF(LEFT($V87,3)="ON_",
     IF(SSSModel!$C$4="RR",SUMPRODUCT(OFFSET($AC87,0,0,1,$CB$2),OFFSET(Profiles!$K$28,($Z87-1)*(Profiles!$I$26+1)+DS$4-SSSModel!$C$3+1,0,1,$CB$2)),
     IF(SSSModel!$C$4="ECC",$EA87*$EB87*SUMPRODUCT(OFFSET($AC87,0,MAX(0,DS$4-$DZ87-$CA$4+1),1,MIN($DZ87,DS$4-$CA$4+1)),OFFSET(Escalation!$K$24,($Y87-1)*(Escalation!$I$22+1)+DS$4-SSSModel!$C$3+1,MAX(0,DS$4-$DZ87-$CA$4+1),1,MIN($DZ87,DS$4-$CA$4+1))),
     IF(SSSModel!$C$4="PV",BU87*$EA87*(1+SSSModel!$C$2),
     IF(SSSModel!$C$4="FCR",$EC87*SUM(OFFSET($AC87,0,MAX(DS$4-$AC$4-$DZ87+1,0),1,MIN($DZ87,DS$4-$AC$4+1))),0)))),
SUM($AC87:$BZ87)*
     IF(SSSModel!$C$4="RR",OFFSET(Profiles!$K$2,$Z87,MAX(Profiles!$C$2,BU$4-$W87)),
     IF(SSSModel!$C$4="ECC",$EA87*$EB87*IF(MAX(Escalation!$C$2,BU$4-$W87)&gt;$DZ87-1,0,OFFSET(Escalation!$K$2,$Y87,MAX(Escalation!$C$2,BU$4-$W87))),
     IF(SSSModel!$C$4="PV",IF(DS$4=$W87,$EA87*(1+SSSModel!$C$2),0),
     IF(SSSModel!$C$4="FCR",IF(AND(DS$4&gt;=$W87,OFFSET(Profiles!$K$2,$Z87,MAX(Profiles!$C$2,BU$4-$W87))&gt;0),$EC87,0),0))))))</f>
        <v>0</v>
      </c>
      <c r="DT87" s="135">
        <f ca="1">IF(OR($Z87=0,SSSModel!$C$4="CF"),BV87,
IF(LEFT($V87,3)="ON_",
     IF(SSSModel!$C$4="RR",SUMPRODUCT(OFFSET($AC87,0,0,1,$CB$2),OFFSET(Profiles!$K$28,($Z87-1)*(Profiles!$I$26+1)+DT$4-SSSModel!$C$3+1,0,1,$CB$2)),
     IF(SSSModel!$C$4="ECC",$EA87*$EB87*SUMPRODUCT(OFFSET($AC87,0,MAX(0,DT$4-$DZ87-$CA$4+1),1,MIN($DZ87,DT$4-$CA$4+1)),OFFSET(Escalation!$K$24,($Y87-1)*(Escalation!$I$22+1)+DT$4-SSSModel!$C$3+1,MAX(0,DT$4-$DZ87-$CA$4+1),1,MIN($DZ87,DT$4-$CA$4+1))),
     IF(SSSModel!$C$4="PV",BV87*$EA87*(1+SSSModel!$C$2),
     IF(SSSModel!$C$4="FCR",$EC87*SUM(OFFSET($AC87,0,MAX(DT$4-$AC$4-$DZ87+1,0),1,MIN($DZ87,DT$4-$AC$4+1))),0)))),
SUM($AC87:$BZ87)*
     IF(SSSModel!$C$4="RR",OFFSET(Profiles!$K$2,$Z87,MAX(Profiles!$C$2,BV$4-$W87)),
     IF(SSSModel!$C$4="ECC",$EA87*$EB87*IF(MAX(Escalation!$C$2,BV$4-$W87)&gt;$DZ87-1,0,OFFSET(Escalation!$K$2,$Y87,MAX(Escalation!$C$2,BV$4-$W87))),
     IF(SSSModel!$C$4="PV",IF(DT$4=$W87,$EA87*(1+SSSModel!$C$2),0),
     IF(SSSModel!$C$4="FCR",IF(AND(DT$4&gt;=$W87,OFFSET(Profiles!$K$2,$Z87,MAX(Profiles!$C$2,BV$4-$W87))&gt;0),$EC87,0),0))))))</f>
        <v>0</v>
      </c>
      <c r="DU87" s="135">
        <f ca="1">IF(OR($Z87=0,SSSModel!$C$4="CF"),BW87,
IF(LEFT($V87,3)="ON_",
     IF(SSSModel!$C$4="RR",SUMPRODUCT(OFFSET($AC87,0,0,1,$CB$2),OFFSET(Profiles!$K$28,($Z87-1)*(Profiles!$I$26+1)+DU$4-SSSModel!$C$3+1,0,1,$CB$2)),
     IF(SSSModel!$C$4="ECC",$EA87*$EB87*SUMPRODUCT(OFFSET($AC87,0,MAX(0,DU$4-$DZ87-$CA$4+1),1,MIN($DZ87,DU$4-$CA$4+1)),OFFSET(Escalation!$K$24,($Y87-1)*(Escalation!$I$22+1)+DU$4-SSSModel!$C$3+1,MAX(0,DU$4-$DZ87-$CA$4+1),1,MIN($DZ87,DU$4-$CA$4+1))),
     IF(SSSModel!$C$4="PV",BW87*$EA87*(1+SSSModel!$C$2),
     IF(SSSModel!$C$4="FCR",$EC87*SUM(OFFSET($AC87,0,MAX(DU$4-$AC$4-$DZ87+1,0),1,MIN($DZ87,DU$4-$AC$4+1))),0)))),
SUM($AC87:$BZ87)*
     IF(SSSModel!$C$4="RR",OFFSET(Profiles!$K$2,$Z87,MAX(Profiles!$C$2,BW$4-$W87)),
     IF(SSSModel!$C$4="ECC",$EA87*$EB87*IF(MAX(Escalation!$C$2,BW$4-$W87)&gt;$DZ87-1,0,OFFSET(Escalation!$K$2,$Y87,MAX(Escalation!$C$2,BW$4-$W87))),
     IF(SSSModel!$C$4="PV",IF(DU$4=$W87,$EA87*(1+SSSModel!$C$2),0),
     IF(SSSModel!$C$4="FCR",IF(AND(DU$4&gt;=$W87,OFFSET(Profiles!$K$2,$Z87,MAX(Profiles!$C$2,BW$4-$W87))&gt;0),$EC87,0),0))))))</f>
        <v>0</v>
      </c>
      <c r="DV87" s="136">
        <f ca="1">IF(OR($Z87=0,SSSModel!$C$4="CF"),BX87,
IF(LEFT($V87,3)="ON_",
     IF(SSSModel!$C$4="RR",SUMPRODUCT(OFFSET($AC87,0,0,1,$CB$2),OFFSET(Profiles!$K$28,($Z87-1)*(Profiles!$I$26+1)+DV$4-SSSModel!$C$3+1,0,1,$CB$2)),
     IF(SSSModel!$C$4="ECC",$EA87*$EB87*SUMPRODUCT(OFFSET($AC87,0,MAX(0,DV$4-$DZ87-$CA$4+1),1,MIN($DZ87,DV$4-$CA$4+1)),OFFSET(Escalation!$K$24,($Y87-1)*(Escalation!$I$22+1)+DV$4-SSSModel!$C$3+1,MAX(0,DV$4-$DZ87-$CA$4+1),1,MIN($DZ87,DV$4-$CA$4+1))),
     IF(SSSModel!$C$4="PV",BX87*$EA87*(1+SSSModel!$C$2),
     IF(SSSModel!$C$4="FCR",$EC87*SUM(OFFSET($AC87,0,MAX(DV$4-$AC$4-$DZ87+1,0),1,MIN($DZ87,DV$4-$AC$4+1))),0)))),
SUM($AC87:$BZ87)*
     IF(SSSModel!$C$4="RR",OFFSET(Profiles!$K$2,$Z87,MAX(Profiles!$C$2,BX$4-$W87)),
     IF(SSSModel!$C$4="ECC",$EA87*$EB87*IF(MAX(Escalation!$C$2,BX$4-$W87)&gt;$DZ87-1,0,OFFSET(Escalation!$K$2,$Y87,MAX(Escalation!$C$2,BX$4-$W87))),
     IF(SSSModel!$C$4="PV",IF(DV$4=$W87,$EA87*(1+SSSModel!$C$2),0),
     IF(SSSModel!$C$4="FCR",IF(AND(DV$4&gt;=$W87,OFFSET(Profiles!$K$2,$Z87,MAX(Profiles!$C$2,BX$4-$W87))&gt;0),$EC87,0),0))))))</f>
        <v>0</v>
      </c>
      <c r="DW87" s="136">
        <f ca="1">IF(OR($Z87=0,SSSModel!$C$4="CF"),BY87,
IF(LEFT($V87,3)="ON_",
     IF(SSSModel!$C$4="RR",SUMPRODUCT(OFFSET($AC87,0,0,1,$CB$2),OFFSET(Profiles!$K$28,($Z87-1)*(Profiles!$I$26+1)+DW$4-SSSModel!$C$3+1,0,1,$CB$2)),
     IF(SSSModel!$C$4="ECC",$EA87*$EB87*SUMPRODUCT(OFFSET($AC87,0,MAX(0,DW$4-$DZ87-$CA$4+1),1,MIN($DZ87,DW$4-$CA$4+1)),OFFSET(Escalation!$K$24,($Y87-1)*(Escalation!$I$22+1)+DW$4-SSSModel!$C$3+1,MAX(0,DW$4-$DZ87-$CA$4+1),1,MIN($DZ87,DW$4-$CA$4+1))),
     IF(SSSModel!$C$4="PV",BY87*$EA87*(1+SSSModel!$C$2),
     IF(SSSModel!$C$4="FCR",$EC87*SUM(OFFSET($AC87,0,MAX(DW$4-$AC$4-$DZ87+1,0),1,MIN($DZ87,DW$4-$AC$4+1))),0)))),
SUM($AC87:$BZ87)*
     IF(SSSModel!$C$4="RR",OFFSET(Profiles!$K$2,$Z87,MAX(Profiles!$C$2,BY$4-$W87)),
     IF(SSSModel!$C$4="ECC",$EA87*$EB87*IF(MAX(Escalation!$C$2,BY$4-$W87)&gt;$DZ87-1,0,OFFSET(Escalation!$K$2,$Y87,MAX(Escalation!$C$2,BY$4-$W87))),
     IF(SSSModel!$C$4="PV",IF(DW$4=$W87,$EA87*(1+SSSModel!$C$2),0),
     IF(SSSModel!$C$4="FCR",IF(AND(DW$4&gt;=$W87,OFFSET(Profiles!$K$2,$Z87,MAX(Profiles!$C$2,BY$4-$W87))&gt;0),$EC87,0),0))))))</f>
        <v>0</v>
      </c>
      <c r="DX87" s="136">
        <f ca="1">IF(OR($Z87=0,SSSModel!$C$4="CF"),BZ87,
IF(LEFT($V87,3)="ON_",
     IF(SSSModel!$C$4="RR",SUMPRODUCT(OFFSET($AC87,0,0,1,$CB$2),OFFSET(Profiles!$K$28,($Z87-1)*(Profiles!$I$26+1)+DX$4-SSSModel!$C$3+1,0,1,$CB$2)),
     IF(SSSModel!$C$4="ECC",$EA87*$EB87*SUMPRODUCT(OFFSET($AC87,0,MAX(0,DX$4-$DZ87-$CA$4+1),1,MIN($DZ87,DX$4-$CA$4+1)),OFFSET(Escalation!$K$24,($Y87-1)*(Escalation!$I$22+1)+DX$4-SSSModel!$C$3+1,MAX(0,DX$4-$DZ87-$CA$4+1),1,MIN($DZ87,DX$4-$CA$4+1))),
     IF(SSSModel!$C$4="PV",BZ87*$EA87*(1+SSSModel!$C$2),
     IF(SSSModel!$C$4="FCR",$EC87*SUM(OFFSET($AC87,0,MAX(DX$4-$AC$4-$DZ87+1,0),1,MIN($DZ87,DX$4-$AC$4+1))),0)))),
SUM($AC87:$BZ87)*
     IF(SSSModel!$C$4="RR",OFFSET(Profiles!$K$2,$Z87,MAX(Profiles!$C$2,BZ$4-$W87)),
     IF(SSSModel!$C$4="ECC",$EA87*$EB87*IF(MAX(Escalation!$C$2,BZ$4-$W87)&gt;$DZ87-1,0,OFFSET(Escalation!$K$2,$Y87,MAX(Escalation!$C$2,BZ$4-$W87))),
     IF(SSSModel!$C$4="PV",IF(DX$4=$W87,$EA87*(1+SSSModel!$C$2),0),
     IF(SSSModel!$C$4="FCR",IF(AND(DX$4&gt;=$W87,OFFSET(Profiles!$K$2,$Z87,MAX(Profiles!$C$2,BZ$4-$W87))&gt;0),$EC87,0),0))))))</f>
        <v>0</v>
      </c>
      <c r="DY87" s="82">
        <f ca="1">IF($Y87=0,0,OFFSET(Escalation!$B$2,$Y87,0))</f>
        <v>0</v>
      </c>
      <c r="DZ87" s="80">
        <f ca="1">IF($Z87=0,0,COUNTIF(OFFSET(Profiles!$K$2,$Z87,0,1,50),"&gt;0"))</f>
        <v>0</v>
      </c>
      <c r="EA87" s="137">
        <f ca="1">IF($Z87=0,0,SUMPRODUCT(Profiles!$C$20:$BH$20,OFFSET(Profiles!$C$2,$Z87,0,1,Profiles!$B$1)))</f>
        <v>0</v>
      </c>
      <c r="EB87" s="24">
        <f>IF($Z87=0,0,((1-(1+DY87)/(1+SSSModel!$C$2))/(1-((1+DY87)/(1+SSSModel!$C$2))^DZ87))*(1+SSSModel!$C$2))</f>
        <v>0</v>
      </c>
      <c r="EC87" s="24">
        <f>IF($Z87=0,0,-PMT(SSSModel!$C$2,DZ87,EA87))</f>
        <v>0</v>
      </c>
    </row>
    <row r="88" spans="3:133" x14ac:dyDescent="0.35">
      <c r="C88" s="18">
        <f t="shared" si="12"/>
        <v>9</v>
      </c>
      <c r="D88" s="18">
        <f t="shared" si="13"/>
        <v>4</v>
      </c>
      <c r="E88" s="18">
        <f t="shared" ca="1" si="14"/>
        <v>0</v>
      </c>
      <c r="G88" s="25" t="str">
        <f ca="1">IF($E88=0,"",OFFSET(Resources!B$26,$E88,0))</f>
        <v/>
      </c>
      <c r="H88" s="25" t="str">
        <f ca="1">IF($E88=0,"",OFFSET(Resources!C$26,$E88,0))</f>
        <v/>
      </c>
      <c r="I88" s="25" t="str">
        <f ca="1">IF($E88=0,"",OFFSET(Resources!$E$26,$E88,0))</f>
        <v/>
      </c>
      <c r="J88" s="16">
        <v>1</v>
      </c>
      <c r="K88" s="16" t="s">
        <v>150</v>
      </c>
      <c r="L88" s="25" t="str">
        <f ca="1">OFFSET(Resources!$CG$24,0,$C88-1)</f>
        <v>On-Going FGT</v>
      </c>
      <c r="M88" s="25" t="str">
        <f ca="1">OFFSET(Resources!$CG$25,0,$C88-1)</f>
        <v>O&amp;M</v>
      </c>
      <c r="N88" s="1">
        <v>1</v>
      </c>
      <c r="O88" s="7">
        <f ca="1">IF($E88=0,0,OFFSET(Resources!$CG$26,$E88,$C88-1))</f>
        <v>0</v>
      </c>
      <c r="P88" s="25" t="str">
        <f ca="1">OFFSET(Resources!$CG$26,0,$C88-1)</f>
        <v>$/Yr</v>
      </c>
      <c r="Q88" s="18">
        <f ca="1">IF($E88=0,0,OFFSET(GenAlts!$W$4,$E88,$D88-1))</f>
        <v>0</v>
      </c>
      <c r="R88" s="1">
        <v>1</v>
      </c>
      <c r="S88" t="str">
        <f ca="1">IF($E88=0,"",OFFSET(Resources!$R$26,$E88,0))</f>
        <v/>
      </c>
      <c r="T88" s="1"/>
      <c r="U88" s="25">
        <f ca="1">IF($E88=0,0,OFFSET(Resources!$AB$26,$E88,($C88-1)*Resources!$CI$20))</f>
        <v>0</v>
      </c>
      <c r="V88" s="1"/>
      <c r="W88">
        <f t="shared" ca="1" si="11"/>
        <v>0</v>
      </c>
      <c r="X88">
        <f>IF(T88="",0,MATCH(T88,Profiles!$A$3:$A$22,0))</f>
        <v>0</v>
      </c>
      <c r="Y88" s="10">
        <f ca="1">IF(U88=0,0,MATCH(U88,Escalation!$A$3:$A$18,0))</f>
        <v>0</v>
      </c>
      <c r="Z88">
        <f>IF(V88="",0,MATCH(V88,Profiles!$A$3:$A$22,0))</f>
        <v>0</v>
      </c>
      <c r="AA88" s="8"/>
      <c r="AB88" s="8">
        <v>0</v>
      </c>
      <c r="AC88" s="72">
        <f ca="1">IF(OR(AC$4&lt;$Q88,AC$4&gt;$Q88+IF($S88="",1000,$S88)-1),0,IF(MOD(AC$4-$Q88,IF($R88="",1000,$R88))=0,$O88,0))*IF($Y88&gt;0,(1+INDEX(Escalation!$B$3:$B$18,$Y88,0))^(AC$4-SSSModel!$C$5),1)*IF($X88=0,1,OFFSET(Profiles!$K$2,$X88,MAX(Profiles!$C$2,AC$4-$Q88)))*IF($AA88=1,(1+SSSModel!#REF!),1)</f>
        <v>0</v>
      </c>
      <c r="AD88" s="72">
        <f ca="1">IF(OR(AD$4&lt;$Q88,AD$4&gt;$Q88+IF($S88="",1000,$S88)-1),0,IF(MOD(AD$4-$Q88,IF($R88="",1000,$R88))=0,$O88,0))*IF($Y88&gt;0,(1+INDEX(Escalation!$B$3:$B$18,$Y88,0))^(AD$4-SSSModel!$C$5),1)*IF($X88=0,1,OFFSET(Profiles!$K$2,$X88,MAX(Profiles!$C$2,AD$4-$Q88)))*IF($AA88=1,(1+SSSModel!#REF!),1)</f>
        <v>0</v>
      </c>
      <c r="AE88" s="72">
        <f ca="1">IF(OR(AE$4&lt;$Q88,AE$4&gt;$Q88+IF($S88="",1000,$S88)-1),0,IF(MOD(AE$4-$Q88,IF($R88="",1000,$R88))=0,$O88,0))*IF($Y88&gt;0,(1+INDEX(Escalation!$B$3:$B$18,$Y88,0))^(AE$4-SSSModel!$C$5),1)*IF($X88=0,1,OFFSET(Profiles!$K$2,$X88,MAX(Profiles!$C$2,AE$4-$Q88)))*IF($AA88=1,(1+SSSModel!#REF!),1)</f>
        <v>0</v>
      </c>
      <c r="AF88" s="72">
        <f ca="1">IF(OR(AF$4&lt;$Q88,AF$4&gt;$Q88+IF($S88="",1000,$S88)-1),0,IF(MOD(AF$4-$Q88,IF($R88="",1000,$R88))=0,$O88,0))*IF($Y88&gt;0,(1+INDEX(Escalation!$B$3:$B$18,$Y88,0))^(AF$4-SSSModel!$C$5),1)*IF($X88=0,1,OFFSET(Profiles!$K$2,$X88,MAX(Profiles!$C$2,AF$4-$Q88)))*IF($AA88=1,(1+SSSModel!#REF!),1)</f>
        <v>0</v>
      </c>
      <c r="AG88" s="72">
        <f ca="1">IF(OR(AG$4&lt;$Q88,AG$4&gt;$Q88+IF($S88="",1000,$S88)-1),0,IF(MOD(AG$4-$Q88,IF($R88="",1000,$R88))=0,$O88,0))*IF($Y88&gt;0,(1+INDEX(Escalation!$B$3:$B$18,$Y88,0))^(AG$4-SSSModel!$C$5),1)*IF($X88=0,1,OFFSET(Profiles!$K$2,$X88,MAX(Profiles!$C$2,AG$4-$Q88)))*IF($AA88=1,(1+SSSModel!#REF!),1)</f>
        <v>0</v>
      </c>
      <c r="AH88" s="72">
        <f ca="1">IF(OR(AH$4&lt;$Q88,AH$4&gt;$Q88+IF($S88="",1000,$S88)-1),0,IF(MOD(AH$4-$Q88,IF($R88="",1000,$R88))=0,$O88,0))*IF($Y88&gt;0,(1+INDEX(Escalation!$B$3:$B$18,$Y88,0))^(AH$4-SSSModel!$C$5),1)*IF($X88=0,1,OFFSET(Profiles!$K$2,$X88,MAX(Profiles!$C$2,AH$4-$Q88)))*IF($AA88=1,(1+SSSModel!#REF!),1)</f>
        <v>0</v>
      </c>
      <c r="AI88" s="72">
        <f ca="1">IF(OR(AI$4&lt;$Q88,AI$4&gt;$Q88+IF($S88="",1000,$S88)-1),0,IF(MOD(AI$4-$Q88,IF($R88="",1000,$R88))=0,$O88,0))*IF($Y88&gt;0,(1+INDEX(Escalation!$B$3:$B$18,$Y88,0))^(AI$4-SSSModel!$C$5),1)*IF($X88=0,1,OFFSET(Profiles!$K$2,$X88,MAX(Profiles!$C$2,AI$4-$Q88)))*IF($AA88=1,(1+SSSModel!#REF!),1)</f>
        <v>0</v>
      </c>
      <c r="AJ88" s="72">
        <f ca="1">IF(OR(AJ$4&lt;$Q88,AJ$4&gt;$Q88+IF($S88="",1000,$S88)-1),0,IF(MOD(AJ$4-$Q88,IF($R88="",1000,$R88))=0,$O88,0))*IF($Y88&gt;0,(1+INDEX(Escalation!$B$3:$B$18,$Y88,0))^(AJ$4-SSSModel!$C$5),1)*IF($X88=0,1,OFFSET(Profiles!$K$2,$X88,MAX(Profiles!$C$2,AJ$4-$Q88)))*IF($AA88=1,(1+SSSModel!#REF!),1)</f>
        <v>0</v>
      </c>
      <c r="AK88" s="72">
        <f ca="1">IF(OR(AK$4&lt;$Q88,AK$4&gt;$Q88+IF($S88="",1000,$S88)-1),0,IF(MOD(AK$4-$Q88,IF($R88="",1000,$R88))=0,$O88,0))*IF($Y88&gt;0,(1+INDEX(Escalation!$B$3:$B$18,$Y88,0))^(AK$4-SSSModel!$C$5),1)*IF($X88=0,1,OFFSET(Profiles!$K$2,$X88,MAX(Profiles!$C$2,AK$4-$Q88)))*IF($AA88=1,(1+SSSModel!#REF!),1)</f>
        <v>0</v>
      </c>
      <c r="AL88" s="72">
        <f ca="1">IF(OR(AL$4&lt;$Q88,AL$4&gt;$Q88+IF($S88="",1000,$S88)-1),0,IF(MOD(AL$4-$Q88,IF($R88="",1000,$R88))=0,$O88,0))*IF($Y88&gt;0,(1+INDEX(Escalation!$B$3:$B$18,$Y88,0))^(AL$4-SSSModel!$C$5),1)*IF($X88=0,1,OFFSET(Profiles!$K$2,$X88,MAX(Profiles!$C$2,AL$4-$Q88)))*IF($AA88=1,(1+SSSModel!#REF!),1)</f>
        <v>0</v>
      </c>
      <c r="AM88" s="72">
        <f ca="1">IF(OR(AM$4&lt;$Q88,AM$4&gt;$Q88+IF($S88="",1000,$S88)-1),0,IF(MOD(AM$4-$Q88,IF($R88="",1000,$R88))=0,$O88,0))*IF($Y88&gt;0,(1+INDEX(Escalation!$B$3:$B$18,$Y88,0))^(AM$4-SSSModel!$C$5),1)*IF($X88=0,1,OFFSET(Profiles!$K$2,$X88,MAX(Profiles!$C$2,AM$4-$Q88)))*IF($AA88=1,(1+SSSModel!#REF!),1)</f>
        <v>0</v>
      </c>
      <c r="AN88" s="72">
        <f ca="1">IF(OR(AN$4&lt;$Q88,AN$4&gt;$Q88+IF($S88="",1000,$S88)-1),0,IF(MOD(AN$4-$Q88,IF($R88="",1000,$R88))=0,$O88,0))*IF($Y88&gt;0,(1+INDEX(Escalation!$B$3:$B$18,$Y88,0))^(AN$4-SSSModel!$C$5),1)*IF($X88=0,1,OFFSET(Profiles!$K$2,$X88,MAX(Profiles!$C$2,AN$4-$Q88)))*IF($AA88=1,(1+SSSModel!#REF!),1)</f>
        <v>0</v>
      </c>
      <c r="AO88" s="72">
        <f ca="1">IF(OR(AO$4&lt;$Q88,AO$4&gt;$Q88+IF($S88="",1000,$S88)-1),0,IF(MOD(AO$4-$Q88,IF($R88="",1000,$R88))=0,$O88,0))*IF($Y88&gt;0,(1+INDEX(Escalation!$B$3:$B$18,$Y88,0))^(AO$4-SSSModel!$C$5),1)*IF($X88=0,1,OFFSET(Profiles!$K$2,$X88,MAX(Profiles!$C$2,AO$4-$Q88)))*IF($AA88=1,(1+SSSModel!#REF!),1)</f>
        <v>0</v>
      </c>
      <c r="AP88" s="72">
        <f ca="1">IF(OR(AP$4&lt;$Q88,AP$4&gt;$Q88+IF($S88="",1000,$S88)-1),0,IF(MOD(AP$4-$Q88,IF($R88="",1000,$R88))=0,$O88,0))*IF($Y88&gt;0,(1+INDEX(Escalation!$B$3:$B$18,$Y88,0))^(AP$4-SSSModel!$C$5),1)*IF($X88=0,1,OFFSET(Profiles!$K$2,$X88,MAX(Profiles!$C$2,AP$4-$Q88)))*IF($AA88=1,(1+SSSModel!#REF!),1)</f>
        <v>0</v>
      </c>
      <c r="AQ88" s="72">
        <f ca="1">IF(OR(AQ$4&lt;$Q88,AQ$4&gt;$Q88+IF($S88="",1000,$S88)-1),0,IF(MOD(AQ$4-$Q88,IF($R88="",1000,$R88))=0,$O88,0))*IF($Y88&gt;0,(1+INDEX(Escalation!$B$3:$B$18,$Y88,0))^(AQ$4-SSSModel!$C$5),1)*IF($X88=0,1,OFFSET(Profiles!$K$2,$X88,MAX(Profiles!$C$2,AQ$4-$Q88)))*IF($AA88=1,(1+SSSModel!#REF!),1)</f>
        <v>0</v>
      </c>
      <c r="AR88" s="72">
        <f ca="1">IF(OR(AR$4&lt;$Q88,AR$4&gt;$Q88+IF($S88="",1000,$S88)-1),0,IF(MOD(AR$4-$Q88,IF($R88="",1000,$R88))=0,$O88,0))*IF($Y88&gt;0,(1+INDEX(Escalation!$B$3:$B$18,$Y88,0))^(AR$4-SSSModel!$C$5),1)*IF($X88=0,1,OFFSET(Profiles!$K$2,$X88,MAX(Profiles!$C$2,AR$4-$Q88)))*IF($AA88=1,(1+SSSModel!#REF!),1)</f>
        <v>0</v>
      </c>
      <c r="AS88" s="72">
        <f ca="1">IF(OR(AS$4&lt;$Q88,AS$4&gt;$Q88+IF($S88="",1000,$S88)-1),0,IF(MOD(AS$4-$Q88,IF($R88="",1000,$R88))=0,$O88,0))*IF($Y88&gt;0,(1+INDEX(Escalation!$B$3:$B$18,$Y88,0))^(AS$4-SSSModel!$C$5),1)*IF($X88=0,1,OFFSET(Profiles!$K$2,$X88,MAX(Profiles!$C$2,AS$4-$Q88)))*IF($AA88=1,(1+SSSModel!#REF!),1)</f>
        <v>0</v>
      </c>
      <c r="AT88" s="72">
        <f ca="1">IF(OR(AT$4&lt;$Q88,AT$4&gt;$Q88+IF($S88="",1000,$S88)-1),0,IF(MOD(AT$4-$Q88,IF($R88="",1000,$R88))=0,$O88,0))*IF($Y88&gt;0,(1+INDEX(Escalation!$B$3:$B$18,$Y88,0))^(AT$4-SSSModel!$C$5),1)*IF($X88=0,1,OFFSET(Profiles!$K$2,$X88,MAX(Profiles!$C$2,AT$4-$Q88)))*IF($AA88=1,(1+SSSModel!#REF!),1)</f>
        <v>0</v>
      </c>
      <c r="AU88" s="72">
        <f ca="1">IF(OR(AU$4&lt;$Q88,AU$4&gt;$Q88+IF($S88="",1000,$S88)-1),0,IF(MOD(AU$4-$Q88,IF($R88="",1000,$R88))=0,$O88,0))*IF($Y88&gt;0,(1+INDEX(Escalation!$B$3:$B$18,$Y88,0))^(AU$4-SSSModel!$C$5),1)*IF($X88=0,1,OFFSET(Profiles!$K$2,$X88,MAX(Profiles!$C$2,AU$4-$Q88)))*IF($AA88=1,(1+SSSModel!#REF!),1)</f>
        <v>0</v>
      </c>
      <c r="AV88" s="72">
        <f ca="1">IF(OR(AV$4&lt;$Q88,AV$4&gt;$Q88+IF($S88="",1000,$S88)-1),0,IF(MOD(AV$4-$Q88,IF($R88="",1000,$R88))=0,$O88,0))*IF($Y88&gt;0,(1+INDEX(Escalation!$B$3:$B$18,$Y88,0))^(AV$4-SSSModel!$C$5),1)*IF($X88=0,1,OFFSET(Profiles!$K$2,$X88,MAX(Profiles!$C$2,AV$4-$Q88)))*IF($AA88=1,(1+SSSModel!#REF!),1)</f>
        <v>0</v>
      </c>
      <c r="AW88" s="72">
        <f ca="1">IF(OR(AW$4&lt;$Q88,AW$4&gt;$Q88+IF($S88="",1000,$S88)-1),0,IF(MOD(AW$4-$Q88,IF($R88="",1000,$R88))=0,$O88,0))*IF($Y88&gt;0,(1+INDEX(Escalation!$B$3:$B$18,$Y88,0))^(AW$4-SSSModel!$C$5),1)*IF($X88=0,1,OFFSET(Profiles!$K$2,$X88,MAX(Profiles!$C$2,AW$4-$Q88)))*IF($AA88=1,(1+SSSModel!#REF!),1)</f>
        <v>0</v>
      </c>
      <c r="AX88" s="72">
        <f ca="1">IF(OR(AX$4&lt;$Q88,AX$4&gt;$Q88+IF($S88="",1000,$S88)-1),0,IF(MOD(AX$4-$Q88,IF($R88="",1000,$R88))=0,$O88,0))*IF($Y88&gt;0,(1+INDEX(Escalation!$B$3:$B$18,$Y88,0))^(AX$4-SSSModel!$C$5),1)*IF($X88=0,1,OFFSET(Profiles!$K$2,$X88,MAX(Profiles!$C$2,AX$4-$Q88)))*IF($AA88=1,(1+SSSModel!#REF!),1)</f>
        <v>0</v>
      </c>
      <c r="AY88" s="72">
        <f ca="1">IF(OR(AY$4&lt;$Q88,AY$4&gt;$Q88+IF($S88="",1000,$S88)-1),0,IF(MOD(AY$4-$Q88,IF($R88="",1000,$R88))=0,$O88,0))*IF($Y88&gt;0,(1+INDEX(Escalation!$B$3:$B$18,$Y88,0))^(AY$4-SSSModel!$C$5),1)*IF($X88=0,1,OFFSET(Profiles!$K$2,$X88,MAX(Profiles!$C$2,AY$4-$Q88)))*IF($AA88=1,(1+SSSModel!#REF!),1)</f>
        <v>0</v>
      </c>
      <c r="AZ88" s="72">
        <f ca="1">IF(OR(AZ$4&lt;$Q88,AZ$4&gt;$Q88+IF($S88="",1000,$S88)-1),0,IF(MOD(AZ$4-$Q88,IF($R88="",1000,$R88))=0,$O88,0))*IF($Y88&gt;0,(1+INDEX(Escalation!$B$3:$B$18,$Y88,0))^(AZ$4-SSSModel!$C$5),1)*IF($X88=0,1,OFFSET(Profiles!$K$2,$X88,MAX(Profiles!$C$2,AZ$4-$Q88)))*IF($AA88=1,(1+SSSModel!#REF!),1)</f>
        <v>0</v>
      </c>
      <c r="BA88" s="72">
        <f ca="1">IF(OR(BA$4&lt;$Q88,BA$4&gt;$Q88+IF($S88="",1000,$S88)-1),0,IF(MOD(BA$4-$Q88,IF($R88="",1000,$R88))=0,$O88,0))*IF($Y88&gt;0,(1+INDEX(Escalation!$B$3:$B$18,$Y88,0))^(BA$4-SSSModel!$C$5),1)*IF($X88=0,1,OFFSET(Profiles!$K$2,$X88,MAX(Profiles!$C$2,BA$4-$Q88)))*IF($AA88=1,(1+SSSModel!#REF!),1)</f>
        <v>0</v>
      </c>
      <c r="BB88" s="72">
        <f ca="1">IF(OR(BB$4&lt;$Q88,BB$4&gt;$Q88+IF($S88="",1000,$S88)-1),0,IF(MOD(BB$4-$Q88,IF($R88="",1000,$R88))=0,$O88,0))*IF($Y88&gt;0,(1+INDEX(Escalation!$B$3:$B$18,$Y88,0))^(BB$4-SSSModel!$C$5),1)*IF($X88=0,1,OFFSET(Profiles!$K$2,$X88,MAX(Profiles!$C$2,BB$4-$Q88)))*IF($AA88=1,(1+SSSModel!#REF!),1)</f>
        <v>0</v>
      </c>
      <c r="BC88" s="72">
        <f ca="1">IF(OR(BC$4&lt;$Q88,BC$4&gt;$Q88+IF($S88="",1000,$S88)-1),0,IF(MOD(BC$4-$Q88,IF($R88="",1000,$R88))=0,$O88,0))*IF($Y88&gt;0,(1+INDEX(Escalation!$B$3:$B$18,$Y88,0))^(BC$4-SSSModel!$C$5),1)*IF($X88=0,1,OFFSET(Profiles!$K$2,$X88,MAX(Profiles!$C$2,BC$4-$Q88)))*IF($AA88=1,(1+SSSModel!#REF!),1)</f>
        <v>0</v>
      </c>
      <c r="BD88" s="72">
        <f ca="1">IF(OR(BD$4&lt;$Q88,BD$4&gt;$Q88+IF($S88="",1000,$S88)-1),0,IF(MOD(BD$4-$Q88,IF($R88="",1000,$R88))=0,$O88,0))*IF($Y88&gt;0,(1+INDEX(Escalation!$B$3:$B$18,$Y88,0))^(BD$4-SSSModel!$C$5),1)*IF($X88=0,1,OFFSET(Profiles!$K$2,$X88,MAX(Profiles!$C$2,BD$4-$Q88)))*IF($AA88=1,(1+SSSModel!#REF!),1)</f>
        <v>0</v>
      </c>
      <c r="BE88" s="72">
        <f ca="1">IF(OR(BE$4&lt;$Q88,BE$4&gt;$Q88+IF($S88="",1000,$S88)-1),0,IF(MOD(BE$4-$Q88,IF($R88="",1000,$R88))=0,$O88,0))*IF($Y88&gt;0,(1+INDEX(Escalation!$B$3:$B$18,$Y88,0))^(BE$4-SSSModel!$C$5),1)*IF($X88=0,1,OFFSET(Profiles!$K$2,$X88,MAX(Profiles!$C$2,BE$4-$Q88)))*IF($AA88=1,(1+SSSModel!#REF!),1)</f>
        <v>0</v>
      </c>
      <c r="BF88" s="72">
        <f ca="1">IF(OR(BF$4&lt;$Q88,BF$4&gt;$Q88+IF($S88="",1000,$S88)-1),0,IF(MOD(BF$4-$Q88,IF($R88="",1000,$R88))=0,$O88,0))*IF($Y88&gt;0,(1+INDEX(Escalation!$B$3:$B$18,$Y88,0))^(BF$4-SSSModel!$C$5),1)*IF($X88=0,1,OFFSET(Profiles!$K$2,$X88,MAX(Profiles!$C$2,BF$4-$Q88)))*IF($AA88=1,(1+SSSModel!#REF!),1)</f>
        <v>0</v>
      </c>
      <c r="BG88" s="72">
        <f ca="1">IF(OR(BG$4&lt;$Q88,BG$4&gt;$Q88+IF($S88="",1000,$S88)-1),0,IF(MOD(BG$4-$Q88,IF($R88="",1000,$R88))=0,$O88,0))*IF($Y88&gt;0,(1+INDEX(Escalation!$B$3:$B$18,$Y88,0))^(BG$4-SSSModel!$C$5),1)*IF($X88=0,1,OFFSET(Profiles!$K$2,$X88,MAX(Profiles!$C$2,BG$4-$Q88)))*IF($AA88=1,(1+SSSModel!#REF!),1)</f>
        <v>0</v>
      </c>
      <c r="BH88" s="72">
        <f ca="1">IF(OR(BH$4&lt;$Q88,BH$4&gt;$Q88+IF($S88="",1000,$S88)-1),0,IF(MOD(BH$4-$Q88,IF($R88="",1000,$R88))=0,$O88,0))*IF($Y88&gt;0,(1+INDEX(Escalation!$B$3:$B$18,$Y88,0))^(BH$4-SSSModel!$C$5),1)*IF($X88=0,1,OFFSET(Profiles!$K$2,$X88,MAX(Profiles!$C$2,BH$4-$Q88)))*IF($AA88=1,(1+SSSModel!#REF!),1)</f>
        <v>0</v>
      </c>
      <c r="BI88" s="72">
        <f ca="1">IF(OR(BI$4&lt;$Q88,BI$4&gt;$Q88+IF($S88="",1000,$S88)-1),0,IF(MOD(BI$4-$Q88,IF($R88="",1000,$R88))=0,$O88,0))*IF($Y88&gt;0,(1+INDEX(Escalation!$B$3:$B$18,$Y88,0))^(BI$4-SSSModel!$C$5),1)*IF($X88=0,1,OFFSET(Profiles!$K$2,$X88,MAX(Profiles!$C$2,BI$4-$Q88)))*IF($AA88=1,(1+SSSModel!#REF!),1)</f>
        <v>0</v>
      </c>
      <c r="BJ88" s="72">
        <f ca="1">IF(OR(BJ$4&lt;$Q88,BJ$4&gt;$Q88+IF($S88="",1000,$S88)-1),0,IF(MOD(BJ$4-$Q88,IF($R88="",1000,$R88))=0,$O88,0))*IF($Y88&gt;0,(1+INDEX(Escalation!$B$3:$B$18,$Y88,0))^(BJ$4-SSSModel!$C$5),1)*IF($X88=0,1,OFFSET(Profiles!$K$2,$X88,MAX(Profiles!$C$2,BJ$4-$Q88)))*IF($AA88=1,(1+SSSModel!#REF!),1)</f>
        <v>0</v>
      </c>
      <c r="BK88" s="72">
        <f ca="1">IF(OR(BK$4&lt;$Q88,BK$4&gt;$Q88+IF($S88="",1000,$S88)-1),0,IF(MOD(BK$4-$Q88,IF($R88="",1000,$R88))=0,$O88,0))*IF($Y88&gt;0,(1+INDEX(Escalation!$B$3:$B$18,$Y88,0))^(BK$4-SSSModel!$C$5),1)*IF($X88=0,1,OFFSET(Profiles!$K$2,$X88,MAX(Profiles!$C$2,BK$4-$Q88)))*IF($AA88=1,(1+SSSModel!#REF!),1)</f>
        <v>0</v>
      </c>
      <c r="BL88" s="72">
        <f ca="1">IF(OR(BL$4&lt;$Q88,BL$4&gt;$Q88+IF($S88="",1000,$S88)-1),0,IF(MOD(BL$4-$Q88,IF($R88="",1000,$R88))=0,$O88,0))*IF($Y88&gt;0,(1+INDEX(Escalation!$B$3:$B$18,$Y88,0))^(BL$4-SSSModel!$C$5),1)*IF($X88=0,1,OFFSET(Profiles!$K$2,$X88,MAX(Profiles!$C$2,BL$4-$Q88)))*IF($AA88=1,(1+SSSModel!#REF!),1)</f>
        <v>0</v>
      </c>
      <c r="BM88" s="72">
        <f ca="1">IF(OR(BM$4&lt;$Q88,BM$4&gt;$Q88+IF($S88="",1000,$S88)-1),0,IF(MOD(BM$4-$Q88,IF($R88="",1000,$R88))=0,$O88,0))*IF($Y88&gt;0,(1+INDEX(Escalation!$B$3:$B$18,$Y88,0))^(BM$4-SSSModel!$C$5),1)*IF($X88=0,1,OFFSET(Profiles!$K$2,$X88,MAX(Profiles!$C$2,BM$4-$Q88)))*IF($AA88=1,(1+SSSModel!#REF!),1)</f>
        <v>0</v>
      </c>
      <c r="BN88" s="72">
        <f ca="1">IF(OR(BN$4&lt;$Q88,BN$4&gt;$Q88+IF($S88="",1000,$S88)-1),0,IF(MOD(BN$4-$Q88,IF($R88="",1000,$R88))=0,$O88,0))*IF($Y88&gt;0,(1+INDEX(Escalation!$B$3:$B$18,$Y88,0))^(BN$4-SSSModel!$C$5),1)*IF($X88=0,1,OFFSET(Profiles!$K$2,$X88,MAX(Profiles!$C$2,BN$4-$Q88)))*IF($AA88=1,(1+SSSModel!#REF!),1)</f>
        <v>0</v>
      </c>
      <c r="BO88" s="72">
        <f ca="1">IF(OR(BO$4&lt;$Q88,BO$4&gt;$Q88+IF($S88="",1000,$S88)-1),0,IF(MOD(BO$4-$Q88,IF($R88="",1000,$R88))=0,$O88,0))*IF($Y88&gt;0,(1+INDEX(Escalation!$B$3:$B$18,$Y88,0))^(BO$4-SSSModel!$C$5),1)*IF($X88=0,1,OFFSET(Profiles!$K$2,$X88,MAX(Profiles!$C$2,BO$4-$Q88)))*IF($AA88=1,(1+SSSModel!#REF!),1)</f>
        <v>0</v>
      </c>
      <c r="BP88" s="72">
        <f ca="1">IF(OR(BP$4&lt;$Q88,BP$4&gt;$Q88+IF($S88="",1000,$S88)-1),0,IF(MOD(BP$4-$Q88,IF($R88="",1000,$R88))=0,$O88,0))*IF($Y88&gt;0,(1+INDEX(Escalation!$B$3:$B$18,$Y88,0))^(BP$4-SSSModel!$C$5),1)*IF($X88=0,1,OFFSET(Profiles!$K$2,$X88,MAX(Profiles!$C$2,BP$4-$Q88)))*IF($AA88=1,(1+SSSModel!#REF!),1)</f>
        <v>0</v>
      </c>
      <c r="BQ88" s="72">
        <f ca="1">IF(OR(BQ$4&lt;$Q88,BQ$4&gt;$Q88+IF($S88="",1000,$S88)-1),0,IF(MOD(BQ$4-$Q88,IF($R88="",1000,$R88))=0,$O88,0))*IF($Y88&gt;0,(1+INDEX(Escalation!$B$3:$B$18,$Y88,0))^(BQ$4-SSSModel!$C$5),1)*IF($X88=0,1,OFFSET(Profiles!$K$2,$X88,MAX(Profiles!$C$2,BQ$4-$Q88)))*IF($AA88=1,(1+SSSModel!#REF!),1)</f>
        <v>0</v>
      </c>
      <c r="BR88" s="72">
        <f ca="1">IF(OR(BR$4&lt;$Q88,BR$4&gt;$Q88+IF($S88="",1000,$S88)-1),0,IF(MOD(BR$4-$Q88,IF($R88="",1000,$R88))=0,$O88,0))*IF($Y88&gt;0,(1+INDEX(Escalation!$B$3:$B$18,$Y88,0))^(BR$4-SSSModel!$C$5),1)*IF($X88=0,1,OFFSET(Profiles!$K$2,$X88,MAX(Profiles!$C$2,BR$4-$Q88)))*IF($AA88=1,(1+SSSModel!#REF!),1)</f>
        <v>0</v>
      </c>
      <c r="BS88" s="72">
        <f ca="1">IF(OR(BS$4&lt;$Q88,BS$4&gt;$Q88+IF($S88="",1000,$S88)-1),0,IF(MOD(BS$4-$Q88,IF($R88="",1000,$R88))=0,$O88,0))*IF($Y88&gt;0,(1+INDEX(Escalation!$B$3:$B$18,$Y88,0))^(BS$4-SSSModel!$C$5),1)*IF($X88=0,1,OFFSET(Profiles!$K$2,$X88,MAX(Profiles!$C$2,BS$4-$Q88)))*IF($AA88=1,(1+SSSModel!#REF!),1)</f>
        <v>0</v>
      </c>
      <c r="BT88" s="72">
        <f ca="1">IF(OR(BT$4&lt;$Q88,BT$4&gt;$Q88+IF($S88="",1000,$S88)-1),0,IF(MOD(BT$4-$Q88,IF($R88="",1000,$R88))=0,$O88,0))*IF($Y88&gt;0,(1+INDEX(Escalation!$B$3:$B$18,$Y88,0))^(BT$4-SSSModel!$C$5),1)*IF($X88=0,1,OFFSET(Profiles!$K$2,$X88,MAX(Profiles!$C$2,BT$4-$Q88)))*IF($AA88=1,(1+SSSModel!#REF!),1)</f>
        <v>0</v>
      </c>
      <c r="BU88" s="72">
        <f ca="1">IF(OR(BU$4&lt;$Q88,BU$4&gt;$Q88+IF($S88="",1000,$S88)-1),0,IF(MOD(BU$4-$Q88,IF($R88="",1000,$R88))=0,$O88,0))*IF($Y88&gt;0,(1+INDEX(Escalation!$B$3:$B$18,$Y88,0))^(BU$4-SSSModel!$C$5),1)*IF($X88=0,1,OFFSET(Profiles!$K$2,$X88,MAX(Profiles!$C$2,BU$4-$Q88)))*IF($AA88=1,(1+SSSModel!#REF!),1)</f>
        <v>0</v>
      </c>
      <c r="BV88" s="72">
        <f ca="1">IF(OR(BV$4&lt;$Q88,BV$4&gt;$Q88+IF($S88="",1000,$S88)-1),0,IF(MOD(BV$4-$Q88,IF($R88="",1000,$R88))=0,$O88,0))*IF($Y88&gt;0,(1+INDEX(Escalation!$B$3:$B$18,$Y88,0))^(BV$4-SSSModel!$C$5),1)*IF($X88=0,1,OFFSET(Profiles!$K$2,$X88,MAX(Profiles!$C$2,BV$4-$Q88)))*IF($AA88=1,(1+SSSModel!#REF!),1)</f>
        <v>0</v>
      </c>
      <c r="BW88" s="72">
        <f ca="1">IF(OR(BW$4&lt;$Q88,BW$4&gt;$Q88+IF($S88="",1000,$S88)-1),0,IF(MOD(BW$4-$Q88,IF($R88="",1000,$R88))=0,$O88,0))*IF($Y88&gt;0,(1+INDEX(Escalation!$B$3:$B$18,$Y88,0))^(BW$4-SSSModel!$C$5),1)*IF($X88=0,1,OFFSET(Profiles!$K$2,$X88,MAX(Profiles!$C$2,BW$4-$Q88)))*IF($AA88=1,(1+SSSModel!#REF!),1)</f>
        <v>0</v>
      </c>
      <c r="BX88" s="72">
        <f ca="1">IF(OR(BX$4&lt;$Q88,BX$4&gt;$Q88+IF($S88="",1000,$S88)-1),0,IF(MOD(BX$4-$Q88,IF($R88="",1000,$R88))=0,$O88,0))*IF($Y88&gt;0,(1+INDEX(Escalation!$B$3:$B$18,$Y88,0))^(BX$4-SSSModel!$C$5),1)*IF($X88=0,1,OFFSET(Profiles!$K$2,$X88,MAX(Profiles!$C$2,BX$4-$Q88)))*IF($AA88=1,(1+SSSModel!#REF!),1)</f>
        <v>0</v>
      </c>
      <c r="BY88" s="72">
        <f ca="1">IF(OR(BY$4&lt;$Q88,BY$4&gt;$Q88+IF($S88="",1000,$S88)-1),0,IF(MOD(BY$4-$Q88,IF($R88="",1000,$R88))=0,$O88,0))*IF($Y88&gt;0,(1+INDEX(Escalation!$B$3:$B$18,$Y88,0))^(BY$4-SSSModel!$C$5),1)*IF($X88=0,1,OFFSET(Profiles!$K$2,$X88,MAX(Profiles!$C$2,BY$4-$Q88)))*IF($AA88=1,(1+SSSModel!#REF!),1)</f>
        <v>0</v>
      </c>
      <c r="BZ88" s="72">
        <f ca="1">IF(OR(BZ$4&lt;$Q88,BZ$4&gt;$Q88+IF($S88="",1000,$S88)-1),0,IF(MOD(BZ$4-$Q88,IF($R88="",1000,$R88))=0,$O88,0))*IF($Y88&gt;0,(1+INDEX(Escalation!$B$3:$B$18,$Y88,0))^(BZ$4-SSSModel!$C$5),1)*IF($X88=0,1,OFFSET(Profiles!$K$2,$X88,MAX(Profiles!$C$2,BZ$4-$Q88)))*IF($AA88=1,(1+SSSModel!#REF!),1)</f>
        <v>0</v>
      </c>
      <c r="CA88" s="134">
        <f ca="1">IF(OR($Z88=0,SSSModel!$C$4="CF"),AC88,
IF(LEFT($V88,3)="ON_",
     IF(SSSModel!$C$4="RR",SUMPRODUCT(OFFSET($AC88,0,0,1,$CB$2),OFFSET(Profiles!$K$28,($Z88-1)*(Profiles!$I$26+1)+CA$4-SSSModel!$C$3+1,0,1,$CB$2)),
     IF(SSSModel!$C$4="ECC",$EA88*$EB88*SUMPRODUCT(OFFSET($AC88,0,MAX(0,CA$4-$DZ88-$CA$4+1),1,MIN($DZ88,CA$4-$CA$4+1)),OFFSET(Escalation!$K$24,($Y88-1)*(Escalation!$I$22+1)+CA$4-SSSModel!$C$3+1,MAX(0,CA$4-$DZ88-$CA$4+1),1,MIN($DZ88,CA$4-$CA$4+1))),
     IF(SSSModel!$C$4="PV",AC88*$EA88*(1+SSSModel!$C$2),
     IF(SSSModel!$C$4="FCR",$EC88*SUM(OFFSET($AC88,0,MAX(CA$4-$AC$4-$DZ88+1,0),1,MIN($DZ88,CA$4-$AC$4+1))),0)))),
SUM($AC88:$BZ88)*
     IF(SSSModel!$C$4="RR",OFFSET(Profiles!$K$2,$Z88,MAX(Profiles!$C$2,AC$4-$W88)),
     IF(SSSModel!$C$4="ECC",$EA88*$EB88*IF(MAX(Escalation!$C$2,AC$4-$W88)&gt;$DZ88-1,0,OFFSET(Escalation!$K$2,$Y88,MAX(Escalation!$C$2,AC$4-$W88))),
     IF(SSSModel!$C$4="PV",IF(CA$4=$W88,$EA88*(1+SSSModel!$C$2),0),
     IF(SSSModel!$C$4="FCR",IF(AND(CA$4&gt;=$W88,OFFSET(Profiles!$K$2,$Z88,MAX(Profiles!$C$2,AC$4-$W88))&gt;0),$EC88,0),0))))))</f>
        <v>0</v>
      </c>
      <c r="CB88" s="135">
        <f ca="1">IF(OR($Z88=0,SSSModel!$C$4="CF"),AD88,
IF(LEFT($V88,3)="ON_",
     IF(SSSModel!$C$4="RR",SUMPRODUCT(OFFSET($AC88,0,0,1,$CB$2),OFFSET(Profiles!$K$28,($Z88-1)*(Profiles!$I$26+1)+CB$4-SSSModel!$C$3+1,0,1,$CB$2)),
     IF(SSSModel!$C$4="ECC",$EA88*$EB88*SUMPRODUCT(OFFSET($AC88,0,MAX(0,CB$4-$DZ88-$CA$4+1),1,MIN($DZ88,CB$4-$CA$4+1)),OFFSET(Escalation!$K$24,($Y88-1)*(Escalation!$I$22+1)+CB$4-SSSModel!$C$3+1,MAX(0,CB$4-$DZ88-$CA$4+1),1,MIN($DZ88,CB$4-$CA$4+1))),
     IF(SSSModel!$C$4="PV",AD88*$EA88*(1+SSSModel!$C$2),
     IF(SSSModel!$C$4="FCR",$EC88*SUM(OFFSET($AC88,0,MAX(CB$4-$AC$4-$DZ88+1,0),1,MIN($DZ88,CB$4-$AC$4+1))),0)))),
SUM($AC88:$BZ88)*
     IF(SSSModel!$C$4="RR",OFFSET(Profiles!$K$2,$Z88,MAX(Profiles!$C$2,AD$4-$W88)),
     IF(SSSModel!$C$4="ECC",$EA88*$EB88*IF(MAX(Escalation!$C$2,AD$4-$W88)&gt;$DZ88-1,0,OFFSET(Escalation!$K$2,$Y88,MAX(Escalation!$C$2,AD$4-$W88))),
     IF(SSSModel!$C$4="PV",IF(CB$4=$W88,$EA88*(1+SSSModel!$C$2),0),
     IF(SSSModel!$C$4="FCR",IF(AND(CB$4&gt;=$W88,OFFSET(Profiles!$K$2,$Z88,MAX(Profiles!$C$2,AD$4-$W88))&gt;0),$EC88,0),0))))))</f>
        <v>0</v>
      </c>
      <c r="CC88" s="135">
        <f ca="1">IF(OR($Z88=0,SSSModel!$C$4="CF"),AE88,
IF(LEFT($V88,3)="ON_",
     IF(SSSModel!$C$4="RR",SUMPRODUCT(OFFSET($AC88,0,0,1,$CB$2),OFFSET(Profiles!$K$28,($Z88-1)*(Profiles!$I$26+1)+CC$4-SSSModel!$C$3+1,0,1,$CB$2)),
     IF(SSSModel!$C$4="ECC",$EA88*$EB88*SUMPRODUCT(OFFSET($AC88,0,MAX(0,CC$4-$DZ88-$CA$4+1),1,MIN($DZ88,CC$4-$CA$4+1)),OFFSET(Escalation!$K$24,($Y88-1)*(Escalation!$I$22+1)+CC$4-SSSModel!$C$3+1,MAX(0,CC$4-$DZ88-$CA$4+1),1,MIN($DZ88,CC$4-$CA$4+1))),
     IF(SSSModel!$C$4="PV",AE88*$EA88*(1+SSSModel!$C$2),
     IF(SSSModel!$C$4="FCR",$EC88*SUM(OFFSET($AC88,0,MAX(CC$4-$AC$4-$DZ88+1,0),1,MIN($DZ88,CC$4-$AC$4+1))),0)))),
SUM($AC88:$BZ88)*
     IF(SSSModel!$C$4="RR",OFFSET(Profiles!$K$2,$Z88,MAX(Profiles!$C$2,AE$4-$W88)),
     IF(SSSModel!$C$4="ECC",$EA88*$EB88*IF(MAX(Escalation!$C$2,AE$4-$W88)&gt;$DZ88-1,0,OFFSET(Escalation!$K$2,$Y88,MAX(Escalation!$C$2,AE$4-$W88))),
     IF(SSSModel!$C$4="PV",IF(CC$4=$W88,$EA88*(1+SSSModel!$C$2),0),
     IF(SSSModel!$C$4="FCR",IF(AND(CC$4&gt;=$W88,OFFSET(Profiles!$K$2,$Z88,MAX(Profiles!$C$2,AE$4-$W88))&gt;0),$EC88,0),0))))))</f>
        <v>0</v>
      </c>
      <c r="CD88" s="135">
        <f ca="1">IF(OR($Z88=0,SSSModel!$C$4="CF"),AF88,
IF(LEFT($V88,3)="ON_",
     IF(SSSModel!$C$4="RR",SUMPRODUCT(OFFSET($AC88,0,0,1,$CB$2),OFFSET(Profiles!$K$28,($Z88-1)*(Profiles!$I$26+1)+CD$4-SSSModel!$C$3+1,0,1,$CB$2)),
     IF(SSSModel!$C$4="ECC",$EA88*$EB88*SUMPRODUCT(OFFSET($AC88,0,MAX(0,CD$4-$DZ88-$CA$4+1),1,MIN($DZ88,CD$4-$CA$4+1)),OFFSET(Escalation!$K$24,($Y88-1)*(Escalation!$I$22+1)+CD$4-SSSModel!$C$3+1,MAX(0,CD$4-$DZ88-$CA$4+1),1,MIN($DZ88,CD$4-$CA$4+1))),
     IF(SSSModel!$C$4="PV",AF88*$EA88*(1+SSSModel!$C$2),
     IF(SSSModel!$C$4="FCR",$EC88*SUM(OFFSET($AC88,0,MAX(CD$4-$AC$4-$DZ88+1,0),1,MIN($DZ88,CD$4-$AC$4+1))),0)))),
SUM($AC88:$BZ88)*
     IF(SSSModel!$C$4="RR",OFFSET(Profiles!$K$2,$Z88,MAX(Profiles!$C$2,AF$4-$W88)),
     IF(SSSModel!$C$4="ECC",$EA88*$EB88*IF(MAX(Escalation!$C$2,AF$4-$W88)&gt;$DZ88-1,0,OFFSET(Escalation!$K$2,$Y88,MAX(Escalation!$C$2,AF$4-$W88))),
     IF(SSSModel!$C$4="PV",IF(CD$4=$W88,$EA88*(1+SSSModel!$C$2),0),
     IF(SSSModel!$C$4="FCR",IF(AND(CD$4&gt;=$W88,OFFSET(Profiles!$K$2,$Z88,MAX(Profiles!$C$2,AF$4-$W88))&gt;0),$EC88,0),0))))))</f>
        <v>0</v>
      </c>
      <c r="CE88" s="135">
        <f ca="1">IF(OR($Z88=0,SSSModel!$C$4="CF"),AG88,
IF(LEFT($V88,3)="ON_",
     IF(SSSModel!$C$4="RR",SUMPRODUCT(OFFSET($AC88,0,0,1,$CB$2),OFFSET(Profiles!$K$28,($Z88-1)*(Profiles!$I$26+1)+CE$4-SSSModel!$C$3+1,0,1,$CB$2)),
     IF(SSSModel!$C$4="ECC",$EA88*$EB88*SUMPRODUCT(OFFSET($AC88,0,MAX(0,CE$4-$DZ88-$CA$4+1),1,MIN($DZ88,CE$4-$CA$4+1)),OFFSET(Escalation!$K$24,($Y88-1)*(Escalation!$I$22+1)+CE$4-SSSModel!$C$3+1,MAX(0,CE$4-$DZ88-$CA$4+1),1,MIN($DZ88,CE$4-$CA$4+1))),
     IF(SSSModel!$C$4="PV",AG88*$EA88*(1+SSSModel!$C$2),
     IF(SSSModel!$C$4="FCR",$EC88*SUM(OFFSET($AC88,0,MAX(CE$4-$AC$4-$DZ88+1,0),1,MIN($DZ88,CE$4-$AC$4+1))),0)))),
SUM($AC88:$BZ88)*
     IF(SSSModel!$C$4="RR",OFFSET(Profiles!$K$2,$Z88,MAX(Profiles!$C$2,AG$4-$W88)),
     IF(SSSModel!$C$4="ECC",$EA88*$EB88*IF(MAX(Escalation!$C$2,AG$4-$W88)&gt;$DZ88-1,0,OFFSET(Escalation!$K$2,$Y88,MAX(Escalation!$C$2,AG$4-$W88))),
     IF(SSSModel!$C$4="PV",IF(CE$4=$W88,$EA88*(1+SSSModel!$C$2),0),
     IF(SSSModel!$C$4="FCR",IF(AND(CE$4&gt;=$W88,OFFSET(Profiles!$K$2,$Z88,MAX(Profiles!$C$2,AG$4-$W88))&gt;0),$EC88,0),0))))))</f>
        <v>0</v>
      </c>
      <c r="CF88" s="135">
        <f ca="1">IF(OR($Z88=0,SSSModel!$C$4="CF"),AH88,
IF(LEFT($V88,3)="ON_",
     IF(SSSModel!$C$4="RR",SUMPRODUCT(OFFSET($AC88,0,0,1,$CB$2),OFFSET(Profiles!$K$28,($Z88-1)*(Profiles!$I$26+1)+CF$4-SSSModel!$C$3+1,0,1,$CB$2)),
     IF(SSSModel!$C$4="ECC",$EA88*$EB88*SUMPRODUCT(OFFSET($AC88,0,MAX(0,CF$4-$DZ88-$CA$4+1),1,MIN($DZ88,CF$4-$CA$4+1)),OFFSET(Escalation!$K$24,($Y88-1)*(Escalation!$I$22+1)+CF$4-SSSModel!$C$3+1,MAX(0,CF$4-$DZ88-$CA$4+1),1,MIN($DZ88,CF$4-$CA$4+1))),
     IF(SSSModel!$C$4="PV",AH88*$EA88*(1+SSSModel!$C$2),
     IF(SSSModel!$C$4="FCR",$EC88*SUM(OFFSET($AC88,0,MAX(CF$4-$AC$4-$DZ88+1,0),1,MIN($DZ88,CF$4-$AC$4+1))),0)))),
SUM($AC88:$BZ88)*
     IF(SSSModel!$C$4="RR",OFFSET(Profiles!$K$2,$Z88,MAX(Profiles!$C$2,AH$4-$W88)),
     IF(SSSModel!$C$4="ECC",$EA88*$EB88*IF(MAX(Escalation!$C$2,AH$4-$W88)&gt;$DZ88-1,0,OFFSET(Escalation!$K$2,$Y88,MAX(Escalation!$C$2,AH$4-$W88))),
     IF(SSSModel!$C$4="PV",IF(CF$4=$W88,$EA88*(1+SSSModel!$C$2),0),
     IF(SSSModel!$C$4="FCR",IF(AND(CF$4&gt;=$W88,OFFSET(Profiles!$K$2,$Z88,MAX(Profiles!$C$2,AH$4-$W88))&gt;0),$EC88,0),0))))))</f>
        <v>0</v>
      </c>
      <c r="CG88" s="135">
        <f ca="1">IF(OR($Z88=0,SSSModel!$C$4="CF"),AI88,
IF(LEFT($V88,3)="ON_",
     IF(SSSModel!$C$4="RR",SUMPRODUCT(OFFSET($AC88,0,0,1,$CB$2),OFFSET(Profiles!$K$28,($Z88-1)*(Profiles!$I$26+1)+CG$4-SSSModel!$C$3+1,0,1,$CB$2)),
     IF(SSSModel!$C$4="ECC",$EA88*$EB88*SUMPRODUCT(OFFSET($AC88,0,MAX(0,CG$4-$DZ88-$CA$4+1),1,MIN($DZ88,CG$4-$CA$4+1)),OFFSET(Escalation!$K$24,($Y88-1)*(Escalation!$I$22+1)+CG$4-SSSModel!$C$3+1,MAX(0,CG$4-$DZ88-$CA$4+1),1,MIN($DZ88,CG$4-$CA$4+1))),
     IF(SSSModel!$C$4="PV",AI88*$EA88*(1+SSSModel!$C$2),
     IF(SSSModel!$C$4="FCR",$EC88*SUM(OFFSET($AC88,0,MAX(CG$4-$AC$4-$DZ88+1,0),1,MIN($DZ88,CG$4-$AC$4+1))),0)))),
SUM($AC88:$BZ88)*
     IF(SSSModel!$C$4="RR",OFFSET(Profiles!$K$2,$Z88,MAX(Profiles!$C$2,AI$4-$W88)),
     IF(SSSModel!$C$4="ECC",$EA88*$EB88*IF(MAX(Escalation!$C$2,AI$4-$W88)&gt;$DZ88-1,0,OFFSET(Escalation!$K$2,$Y88,MAX(Escalation!$C$2,AI$4-$W88))),
     IF(SSSModel!$C$4="PV",IF(CG$4=$W88,$EA88*(1+SSSModel!$C$2),0),
     IF(SSSModel!$C$4="FCR",IF(AND(CG$4&gt;=$W88,OFFSET(Profiles!$K$2,$Z88,MAX(Profiles!$C$2,AI$4-$W88))&gt;0),$EC88,0),0))))))</f>
        <v>0</v>
      </c>
      <c r="CH88" s="135">
        <f ca="1">IF(OR($Z88=0,SSSModel!$C$4="CF"),AJ88,
IF(LEFT($V88,3)="ON_",
     IF(SSSModel!$C$4="RR",SUMPRODUCT(OFFSET($AC88,0,0,1,$CB$2),OFFSET(Profiles!$K$28,($Z88-1)*(Profiles!$I$26+1)+CH$4-SSSModel!$C$3+1,0,1,$CB$2)),
     IF(SSSModel!$C$4="ECC",$EA88*$EB88*SUMPRODUCT(OFFSET($AC88,0,MAX(0,CH$4-$DZ88-$CA$4+1),1,MIN($DZ88,CH$4-$CA$4+1)),OFFSET(Escalation!$K$24,($Y88-1)*(Escalation!$I$22+1)+CH$4-SSSModel!$C$3+1,MAX(0,CH$4-$DZ88-$CA$4+1),1,MIN($DZ88,CH$4-$CA$4+1))),
     IF(SSSModel!$C$4="PV",AJ88*$EA88*(1+SSSModel!$C$2),
     IF(SSSModel!$C$4="FCR",$EC88*SUM(OFFSET($AC88,0,MAX(CH$4-$AC$4-$DZ88+1,0),1,MIN($DZ88,CH$4-$AC$4+1))),0)))),
SUM($AC88:$BZ88)*
     IF(SSSModel!$C$4="RR",OFFSET(Profiles!$K$2,$Z88,MAX(Profiles!$C$2,AJ$4-$W88)),
     IF(SSSModel!$C$4="ECC",$EA88*$EB88*IF(MAX(Escalation!$C$2,AJ$4-$W88)&gt;$DZ88-1,0,OFFSET(Escalation!$K$2,$Y88,MAX(Escalation!$C$2,AJ$4-$W88))),
     IF(SSSModel!$C$4="PV",IF(CH$4=$W88,$EA88*(1+SSSModel!$C$2),0),
     IF(SSSModel!$C$4="FCR",IF(AND(CH$4&gt;=$W88,OFFSET(Profiles!$K$2,$Z88,MAX(Profiles!$C$2,AJ$4-$W88))&gt;0),$EC88,0),0))))))</f>
        <v>0</v>
      </c>
      <c r="CI88" s="135">
        <f ca="1">IF(OR($Z88=0,SSSModel!$C$4="CF"),AK88,
IF(LEFT($V88,3)="ON_",
     IF(SSSModel!$C$4="RR",SUMPRODUCT(OFFSET($AC88,0,0,1,$CB$2),OFFSET(Profiles!$K$28,($Z88-1)*(Profiles!$I$26+1)+CI$4-SSSModel!$C$3+1,0,1,$CB$2)),
     IF(SSSModel!$C$4="ECC",$EA88*$EB88*SUMPRODUCT(OFFSET($AC88,0,MAX(0,CI$4-$DZ88-$CA$4+1),1,MIN($DZ88,CI$4-$CA$4+1)),OFFSET(Escalation!$K$24,($Y88-1)*(Escalation!$I$22+1)+CI$4-SSSModel!$C$3+1,MAX(0,CI$4-$DZ88-$CA$4+1),1,MIN($DZ88,CI$4-$CA$4+1))),
     IF(SSSModel!$C$4="PV",AK88*$EA88*(1+SSSModel!$C$2),
     IF(SSSModel!$C$4="FCR",$EC88*SUM(OFFSET($AC88,0,MAX(CI$4-$AC$4-$DZ88+1,0),1,MIN($DZ88,CI$4-$AC$4+1))),0)))),
SUM($AC88:$BZ88)*
     IF(SSSModel!$C$4="RR",OFFSET(Profiles!$K$2,$Z88,MAX(Profiles!$C$2,AK$4-$W88)),
     IF(SSSModel!$C$4="ECC",$EA88*$EB88*IF(MAX(Escalation!$C$2,AK$4-$W88)&gt;$DZ88-1,0,OFFSET(Escalation!$K$2,$Y88,MAX(Escalation!$C$2,AK$4-$W88))),
     IF(SSSModel!$C$4="PV",IF(CI$4=$W88,$EA88*(1+SSSModel!$C$2),0),
     IF(SSSModel!$C$4="FCR",IF(AND(CI$4&gt;=$W88,OFFSET(Profiles!$K$2,$Z88,MAX(Profiles!$C$2,AK$4-$W88))&gt;0),$EC88,0),0))))))</f>
        <v>0</v>
      </c>
      <c r="CJ88" s="135">
        <f ca="1">IF(OR($Z88=0,SSSModel!$C$4="CF"),AL88,
IF(LEFT($V88,3)="ON_",
     IF(SSSModel!$C$4="RR",SUMPRODUCT(OFFSET($AC88,0,0,1,$CB$2),OFFSET(Profiles!$K$28,($Z88-1)*(Profiles!$I$26+1)+CJ$4-SSSModel!$C$3+1,0,1,$CB$2)),
     IF(SSSModel!$C$4="ECC",$EA88*$EB88*SUMPRODUCT(OFFSET($AC88,0,MAX(0,CJ$4-$DZ88-$CA$4+1),1,MIN($DZ88,CJ$4-$CA$4+1)),OFFSET(Escalation!$K$24,($Y88-1)*(Escalation!$I$22+1)+CJ$4-SSSModel!$C$3+1,MAX(0,CJ$4-$DZ88-$CA$4+1),1,MIN($DZ88,CJ$4-$CA$4+1))),
     IF(SSSModel!$C$4="PV",AL88*$EA88*(1+SSSModel!$C$2),
     IF(SSSModel!$C$4="FCR",$EC88*SUM(OFFSET($AC88,0,MAX(CJ$4-$AC$4-$DZ88+1,0),1,MIN($DZ88,CJ$4-$AC$4+1))),0)))),
SUM($AC88:$BZ88)*
     IF(SSSModel!$C$4="RR",OFFSET(Profiles!$K$2,$Z88,MAX(Profiles!$C$2,AL$4-$W88)),
     IF(SSSModel!$C$4="ECC",$EA88*$EB88*IF(MAX(Escalation!$C$2,AL$4-$W88)&gt;$DZ88-1,0,OFFSET(Escalation!$K$2,$Y88,MAX(Escalation!$C$2,AL$4-$W88))),
     IF(SSSModel!$C$4="PV",IF(CJ$4=$W88,$EA88*(1+SSSModel!$C$2),0),
     IF(SSSModel!$C$4="FCR",IF(AND(CJ$4&gt;=$W88,OFFSET(Profiles!$K$2,$Z88,MAX(Profiles!$C$2,AL$4-$W88))&gt;0),$EC88,0),0))))))</f>
        <v>0</v>
      </c>
      <c r="CK88" s="135">
        <f ca="1">IF(OR($Z88=0,SSSModel!$C$4="CF"),AM88,
IF(LEFT($V88,3)="ON_",
     IF(SSSModel!$C$4="RR",SUMPRODUCT(OFFSET($AC88,0,0,1,$CB$2),OFFSET(Profiles!$K$28,($Z88-1)*(Profiles!$I$26+1)+CK$4-SSSModel!$C$3+1,0,1,$CB$2)),
     IF(SSSModel!$C$4="ECC",$EA88*$EB88*SUMPRODUCT(OFFSET($AC88,0,MAX(0,CK$4-$DZ88-$CA$4+1),1,MIN($DZ88,CK$4-$CA$4+1)),OFFSET(Escalation!$K$24,($Y88-1)*(Escalation!$I$22+1)+CK$4-SSSModel!$C$3+1,MAX(0,CK$4-$DZ88-$CA$4+1),1,MIN($DZ88,CK$4-$CA$4+1))),
     IF(SSSModel!$C$4="PV",AM88*$EA88*(1+SSSModel!$C$2),
     IF(SSSModel!$C$4="FCR",$EC88*SUM(OFFSET($AC88,0,MAX(CK$4-$AC$4-$DZ88+1,0),1,MIN($DZ88,CK$4-$AC$4+1))),0)))),
SUM($AC88:$BZ88)*
     IF(SSSModel!$C$4="RR",OFFSET(Profiles!$K$2,$Z88,MAX(Profiles!$C$2,AM$4-$W88)),
     IF(SSSModel!$C$4="ECC",$EA88*$EB88*IF(MAX(Escalation!$C$2,AM$4-$W88)&gt;$DZ88-1,0,OFFSET(Escalation!$K$2,$Y88,MAX(Escalation!$C$2,AM$4-$W88))),
     IF(SSSModel!$C$4="PV",IF(CK$4=$W88,$EA88*(1+SSSModel!$C$2),0),
     IF(SSSModel!$C$4="FCR",IF(AND(CK$4&gt;=$W88,OFFSET(Profiles!$K$2,$Z88,MAX(Profiles!$C$2,AM$4-$W88))&gt;0),$EC88,0),0))))))</f>
        <v>0</v>
      </c>
      <c r="CL88" s="135">
        <f ca="1">IF(OR($Z88=0,SSSModel!$C$4="CF"),AN88,
IF(LEFT($V88,3)="ON_",
     IF(SSSModel!$C$4="RR",SUMPRODUCT(OFFSET($AC88,0,0,1,$CB$2),OFFSET(Profiles!$K$28,($Z88-1)*(Profiles!$I$26+1)+CL$4-SSSModel!$C$3+1,0,1,$CB$2)),
     IF(SSSModel!$C$4="ECC",$EA88*$EB88*SUMPRODUCT(OFFSET($AC88,0,MAX(0,CL$4-$DZ88-$CA$4+1),1,MIN($DZ88,CL$4-$CA$4+1)),OFFSET(Escalation!$K$24,($Y88-1)*(Escalation!$I$22+1)+CL$4-SSSModel!$C$3+1,MAX(0,CL$4-$DZ88-$CA$4+1),1,MIN($DZ88,CL$4-$CA$4+1))),
     IF(SSSModel!$C$4="PV",AN88*$EA88*(1+SSSModel!$C$2),
     IF(SSSModel!$C$4="FCR",$EC88*SUM(OFFSET($AC88,0,MAX(CL$4-$AC$4-$DZ88+1,0),1,MIN($DZ88,CL$4-$AC$4+1))),0)))),
SUM($AC88:$BZ88)*
     IF(SSSModel!$C$4="RR",OFFSET(Profiles!$K$2,$Z88,MAX(Profiles!$C$2,AN$4-$W88)),
     IF(SSSModel!$C$4="ECC",$EA88*$EB88*IF(MAX(Escalation!$C$2,AN$4-$W88)&gt;$DZ88-1,0,OFFSET(Escalation!$K$2,$Y88,MAX(Escalation!$C$2,AN$4-$W88))),
     IF(SSSModel!$C$4="PV",IF(CL$4=$W88,$EA88*(1+SSSModel!$C$2),0),
     IF(SSSModel!$C$4="FCR",IF(AND(CL$4&gt;=$W88,OFFSET(Profiles!$K$2,$Z88,MAX(Profiles!$C$2,AN$4-$W88))&gt;0),$EC88,0),0))))))</f>
        <v>0</v>
      </c>
      <c r="CM88" s="135">
        <f ca="1">IF(OR($Z88=0,SSSModel!$C$4="CF"),AO88,
IF(LEFT($V88,3)="ON_",
     IF(SSSModel!$C$4="RR",SUMPRODUCT(OFFSET($AC88,0,0,1,$CB$2),OFFSET(Profiles!$K$28,($Z88-1)*(Profiles!$I$26+1)+CM$4-SSSModel!$C$3+1,0,1,$CB$2)),
     IF(SSSModel!$C$4="ECC",$EA88*$EB88*SUMPRODUCT(OFFSET($AC88,0,MAX(0,CM$4-$DZ88-$CA$4+1),1,MIN($DZ88,CM$4-$CA$4+1)),OFFSET(Escalation!$K$24,($Y88-1)*(Escalation!$I$22+1)+CM$4-SSSModel!$C$3+1,MAX(0,CM$4-$DZ88-$CA$4+1),1,MIN($DZ88,CM$4-$CA$4+1))),
     IF(SSSModel!$C$4="PV",AO88*$EA88*(1+SSSModel!$C$2),
     IF(SSSModel!$C$4="FCR",$EC88*SUM(OFFSET($AC88,0,MAX(CM$4-$AC$4-$DZ88+1,0),1,MIN($DZ88,CM$4-$AC$4+1))),0)))),
SUM($AC88:$BZ88)*
     IF(SSSModel!$C$4="RR",OFFSET(Profiles!$K$2,$Z88,MAX(Profiles!$C$2,AO$4-$W88)),
     IF(SSSModel!$C$4="ECC",$EA88*$EB88*IF(MAX(Escalation!$C$2,AO$4-$W88)&gt;$DZ88-1,0,OFFSET(Escalation!$K$2,$Y88,MAX(Escalation!$C$2,AO$4-$W88))),
     IF(SSSModel!$C$4="PV",IF(CM$4=$W88,$EA88*(1+SSSModel!$C$2),0),
     IF(SSSModel!$C$4="FCR",IF(AND(CM$4&gt;=$W88,OFFSET(Profiles!$K$2,$Z88,MAX(Profiles!$C$2,AO$4-$W88))&gt;0),$EC88,0),0))))))</f>
        <v>0</v>
      </c>
      <c r="CN88" s="135">
        <f ca="1">IF(OR($Z88=0,SSSModel!$C$4="CF"),AP88,
IF(LEFT($V88,3)="ON_",
     IF(SSSModel!$C$4="RR",SUMPRODUCT(OFFSET($AC88,0,0,1,$CB$2),OFFSET(Profiles!$K$28,($Z88-1)*(Profiles!$I$26+1)+CN$4-SSSModel!$C$3+1,0,1,$CB$2)),
     IF(SSSModel!$C$4="ECC",$EA88*$EB88*SUMPRODUCT(OFFSET($AC88,0,MAX(0,CN$4-$DZ88-$CA$4+1),1,MIN($DZ88,CN$4-$CA$4+1)),OFFSET(Escalation!$K$24,($Y88-1)*(Escalation!$I$22+1)+CN$4-SSSModel!$C$3+1,MAX(0,CN$4-$DZ88-$CA$4+1),1,MIN($DZ88,CN$4-$CA$4+1))),
     IF(SSSModel!$C$4="PV",AP88*$EA88*(1+SSSModel!$C$2),
     IF(SSSModel!$C$4="FCR",$EC88*SUM(OFFSET($AC88,0,MAX(CN$4-$AC$4-$DZ88+1,0),1,MIN($DZ88,CN$4-$AC$4+1))),0)))),
SUM($AC88:$BZ88)*
     IF(SSSModel!$C$4="RR",OFFSET(Profiles!$K$2,$Z88,MAX(Profiles!$C$2,AP$4-$W88)),
     IF(SSSModel!$C$4="ECC",$EA88*$EB88*IF(MAX(Escalation!$C$2,AP$4-$W88)&gt;$DZ88-1,0,OFFSET(Escalation!$K$2,$Y88,MAX(Escalation!$C$2,AP$4-$W88))),
     IF(SSSModel!$C$4="PV",IF(CN$4=$W88,$EA88*(1+SSSModel!$C$2),0),
     IF(SSSModel!$C$4="FCR",IF(AND(CN$4&gt;=$W88,OFFSET(Profiles!$K$2,$Z88,MAX(Profiles!$C$2,AP$4-$W88))&gt;0),$EC88,0),0))))))</f>
        <v>0</v>
      </c>
      <c r="CO88" s="135">
        <f ca="1">IF(OR($Z88=0,SSSModel!$C$4="CF"),AQ88,
IF(LEFT($V88,3)="ON_",
     IF(SSSModel!$C$4="RR",SUMPRODUCT(OFFSET($AC88,0,0,1,$CB$2),OFFSET(Profiles!$K$28,($Z88-1)*(Profiles!$I$26+1)+CO$4-SSSModel!$C$3+1,0,1,$CB$2)),
     IF(SSSModel!$C$4="ECC",$EA88*$EB88*SUMPRODUCT(OFFSET($AC88,0,MAX(0,CO$4-$DZ88-$CA$4+1),1,MIN($DZ88,CO$4-$CA$4+1)),OFFSET(Escalation!$K$24,($Y88-1)*(Escalation!$I$22+1)+CO$4-SSSModel!$C$3+1,MAX(0,CO$4-$DZ88-$CA$4+1),1,MIN($DZ88,CO$4-$CA$4+1))),
     IF(SSSModel!$C$4="PV",AQ88*$EA88*(1+SSSModel!$C$2),
     IF(SSSModel!$C$4="FCR",$EC88*SUM(OFFSET($AC88,0,MAX(CO$4-$AC$4-$DZ88+1,0),1,MIN($DZ88,CO$4-$AC$4+1))),0)))),
SUM($AC88:$BZ88)*
     IF(SSSModel!$C$4="RR",OFFSET(Profiles!$K$2,$Z88,MAX(Profiles!$C$2,AQ$4-$W88)),
     IF(SSSModel!$C$4="ECC",$EA88*$EB88*IF(MAX(Escalation!$C$2,AQ$4-$W88)&gt;$DZ88-1,0,OFFSET(Escalation!$K$2,$Y88,MAX(Escalation!$C$2,AQ$4-$W88))),
     IF(SSSModel!$C$4="PV",IF(CO$4=$W88,$EA88*(1+SSSModel!$C$2),0),
     IF(SSSModel!$C$4="FCR",IF(AND(CO$4&gt;=$W88,OFFSET(Profiles!$K$2,$Z88,MAX(Profiles!$C$2,AQ$4-$W88))&gt;0),$EC88,0),0))))))</f>
        <v>0</v>
      </c>
      <c r="CP88" s="135">
        <f ca="1">IF(OR($Z88=0,SSSModel!$C$4="CF"),AR88,
IF(LEFT($V88,3)="ON_",
     IF(SSSModel!$C$4="RR",SUMPRODUCT(OFFSET($AC88,0,0,1,$CB$2),OFFSET(Profiles!$K$28,($Z88-1)*(Profiles!$I$26+1)+CP$4-SSSModel!$C$3+1,0,1,$CB$2)),
     IF(SSSModel!$C$4="ECC",$EA88*$EB88*SUMPRODUCT(OFFSET($AC88,0,MAX(0,CP$4-$DZ88-$CA$4+1),1,MIN($DZ88,CP$4-$CA$4+1)),OFFSET(Escalation!$K$24,($Y88-1)*(Escalation!$I$22+1)+CP$4-SSSModel!$C$3+1,MAX(0,CP$4-$DZ88-$CA$4+1),1,MIN($DZ88,CP$4-$CA$4+1))),
     IF(SSSModel!$C$4="PV",AR88*$EA88*(1+SSSModel!$C$2),
     IF(SSSModel!$C$4="FCR",$EC88*SUM(OFFSET($AC88,0,MAX(CP$4-$AC$4-$DZ88+1,0),1,MIN($DZ88,CP$4-$AC$4+1))),0)))),
SUM($AC88:$BZ88)*
     IF(SSSModel!$C$4="RR",OFFSET(Profiles!$K$2,$Z88,MAX(Profiles!$C$2,AR$4-$W88)),
     IF(SSSModel!$C$4="ECC",$EA88*$EB88*IF(MAX(Escalation!$C$2,AR$4-$W88)&gt;$DZ88-1,0,OFFSET(Escalation!$K$2,$Y88,MAX(Escalation!$C$2,AR$4-$W88))),
     IF(SSSModel!$C$4="PV",IF(CP$4=$W88,$EA88*(1+SSSModel!$C$2),0),
     IF(SSSModel!$C$4="FCR",IF(AND(CP$4&gt;=$W88,OFFSET(Profiles!$K$2,$Z88,MAX(Profiles!$C$2,AR$4-$W88))&gt;0),$EC88,0),0))))))</f>
        <v>0</v>
      </c>
      <c r="CQ88" s="135">
        <f ca="1">IF(OR($Z88=0,SSSModel!$C$4="CF"),AS88,
IF(LEFT($V88,3)="ON_",
     IF(SSSModel!$C$4="RR",SUMPRODUCT(OFFSET($AC88,0,0,1,$CB$2),OFFSET(Profiles!$K$28,($Z88-1)*(Profiles!$I$26+1)+CQ$4-SSSModel!$C$3+1,0,1,$CB$2)),
     IF(SSSModel!$C$4="ECC",$EA88*$EB88*SUMPRODUCT(OFFSET($AC88,0,MAX(0,CQ$4-$DZ88-$CA$4+1),1,MIN($DZ88,CQ$4-$CA$4+1)),OFFSET(Escalation!$K$24,($Y88-1)*(Escalation!$I$22+1)+CQ$4-SSSModel!$C$3+1,MAX(0,CQ$4-$DZ88-$CA$4+1),1,MIN($DZ88,CQ$4-$CA$4+1))),
     IF(SSSModel!$C$4="PV",AS88*$EA88*(1+SSSModel!$C$2),
     IF(SSSModel!$C$4="FCR",$EC88*SUM(OFFSET($AC88,0,MAX(CQ$4-$AC$4-$DZ88+1,0),1,MIN($DZ88,CQ$4-$AC$4+1))),0)))),
SUM($AC88:$BZ88)*
     IF(SSSModel!$C$4="RR",OFFSET(Profiles!$K$2,$Z88,MAX(Profiles!$C$2,AS$4-$W88)),
     IF(SSSModel!$C$4="ECC",$EA88*$EB88*IF(MAX(Escalation!$C$2,AS$4-$W88)&gt;$DZ88-1,0,OFFSET(Escalation!$K$2,$Y88,MAX(Escalation!$C$2,AS$4-$W88))),
     IF(SSSModel!$C$4="PV",IF(CQ$4=$W88,$EA88*(1+SSSModel!$C$2),0),
     IF(SSSModel!$C$4="FCR",IF(AND(CQ$4&gt;=$W88,OFFSET(Profiles!$K$2,$Z88,MAX(Profiles!$C$2,AS$4-$W88))&gt;0),$EC88,0),0))))))</f>
        <v>0</v>
      </c>
      <c r="CR88" s="135">
        <f ca="1">IF(OR($Z88=0,SSSModel!$C$4="CF"),AT88,
IF(LEFT($V88,3)="ON_",
     IF(SSSModel!$C$4="RR",SUMPRODUCT(OFFSET($AC88,0,0,1,$CB$2),OFFSET(Profiles!$K$28,($Z88-1)*(Profiles!$I$26+1)+CR$4-SSSModel!$C$3+1,0,1,$CB$2)),
     IF(SSSModel!$C$4="ECC",$EA88*$EB88*SUMPRODUCT(OFFSET($AC88,0,MAX(0,CR$4-$DZ88-$CA$4+1),1,MIN($DZ88,CR$4-$CA$4+1)),OFFSET(Escalation!$K$24,($Y88-1)*(Escalation!$I$22+1)+CR$4-SSSModel!$C$3+1,MAX(0,CR$4-$DZ88-$CA$4+1),1,MIN($DZ88,CR$4-$CA$4+1))),
     IF(SSSModel!$C$4="PV",AT88*$EA88*(1+SSSModel!$C$2),
     IF(SSSModel!$C$4="FCR",$EC88*SUM(OFFSET($AC88,0,MAX(CR$4-$AC$4-$DZ88+1,0),1,MIN($DZ88,CR$4-$AC$4+1))),0)))),
SUM($AC88:$BZ88)*
     IF(SSSModel!$C$4="RR",OFFSET(Profiles!$K$2,$Z88,MAX(Profiles!$C$2,AT$4-$W88)),
     IF(SSSModel!$C$4="ECC",$EA88*$EB88*IF(MAX(Escalation!$C$2,AT$4-$W88)&gt;$DZ88-1,0,OFFSET(Escalation!$K$2,$Y88,MAX(Escalation!$C$2,AT$4-$W88))),
     IF(SSSModel!$C$4="PV",IF(CR$4=$W88,$EA88*(1+SSSModel!$C$2),0),
     IF(SSSModel!$C$4="FCR",IF(AND(CR$4&gt;=$W88,OFFSET(Profiles!$K$2,$Z88,MAX(Profiles!$C$2,AT$4-$W88))&gt;0),$EC88,0),0))))))</f>
        <v>0</v>
      </c>
      <c r="CS88" s="135">
        <f ca="1">IF(OR($Z88=0,SSSModel!$C$4="CF"),AU88,
IF(LEFT($V88,3)="ON_",
     IF(SSSModel!$C$4="RR",SUMPRODUCT(OFFSET($AC88,0,0,1,$CB$2),OFFSET(Profiles!$K$28,($Z88-1)*(Profiles!$I$26+1)+CS$4-SSSModel!$C$3+1,0,1,$CB$2)),
     IF(SSSModel!$C$4="ECC",$EA88*$EB88*SUMPRODUCT(OFFSET($AC88,0,MAX(0,CS$4-$DZ88-$CA$4+1),1,MIN($DZ88,CS$4-$CA$4+1)),OFFSET(Escalation!$K$24,($Y88-1)*(Escalation!$I$22+1)+CS$4-SSSModel!$C$3+1,MAX(0,CS$4-$DZ88-$CA$4+1),1,MIN($DZ88,CS$4-$CA$4+1))),
     IF(SSSModel!$C$4="PV",AU88*$EA88*(1+SSSModel!$C$2),
     IF(SSSModel!$C$4="FCR",$EC88*SUM(OFFSET($AC88,0,MAX(CS$4-$AC$4-$DZ88+1,0),1,MIN($DZ88,CS$4-$AC$4+1))),0)))),
SUM($AC88:$BZ88)*
     IF(SSSModel!$C$4="RR",OFFSET(Profiles!$K$2,$Z88,MAX(Profiles!$C$2,AU$4-$W88)),
     IF(SSSModel!$C$4="ECC",$EA88*$EB88*IF(MAX(Escalation!$C$2,AU$4-$W88)&gt;$DZ88-1,0,OFFSET(Escalation!$K$2,$Y88,MAX(Escalation!$C$2,AU$4-$W88))),
     IF(SSSModel!$C$4="PV",IF(CS$4=$W88,$EA88*(1+SSSModel!$C$2),0),
     IF(SSSModel!$C$4="FCR",IF(AND(CS$4&gt;=$W88,OFFSET(Profiles!$K$2,$Z88,MAX(Profiles!$C$2,AU$4-$W88))&gt;0),$EC88,0),0))))))</f>
        <v>0</v>
      </c>
      <c r="CT88" s="135">
        <f ca="1">IF(OR($Z88=0,SSSModel!$C$4="CF"),AV88,
IF(LEFT($V88,3)="ON_",
     IF(SSSModel!$C$4="RR",SUMPRODUCT(OFFSET($AC88,0,0,1,$CB$2),OFFSET(Profiles!$K$28,($Z88-1)*(Profiles!$I$26+1)+CT$4-SSSModel!$C$3+1,0,1,$CB$2)),
     IF(SSSModel!$C$4="ECC",$EA88*$EB88*SUMPRODUCT(OFFSET($AC88,0,MAX(0,CT$4-$DZ88-$CA$4+1),1,MIN($DZ88,CT$4-$CA$4+1)),OFFSET(Escalation!$K$24,($Y88-1)*(Escalation!$I$22+1)+CT$4-SSSModel!$C$3+1,MAX(0,CT$4-$DZ88-$CA$4+1),1,MIN($DZ88,CT$4-$CA$4+1))),
     IF(SSSModel!$C$4="PV",AV88*$EA88*(1+SSSModel!$C$2),
     IF(SSSModel!$C$4="FCR",$EC88*SUM(OFFSET($AC88,0,MAX(CT$4-$AC$4-$DZ88+1,0),1,MIN($DZ88,CT$4-$AC$4+1))),0)))),
SUM($AC88:$BZ88)*
     IF(SSSModel!$C$4="RR",OFFSET(Profiles!$K$2,$Z88,MAX(Profiles!$C$2,AV$4-$W88)),
     IF(SSSModel!$C$4="ECC",$EA88*$EB88*IF(MAX(Escalation!$C$2,AV$4-$W88)&gt;$DZ88-1,0,OFFSET(Escalation!$K$2,$Y88,MAX(Escalation!$C$2,AV$4-$W88))),
     IF(SSSModel!$C$4="PV",IF(CT$4=$W88,$EA88*(1+SSSModel!$C$2),0),
     IF(SSSModel!$C$4="FCR",IF(AND(CT$4&gt;=$W88,OFFSET(Profiles!$K$2,$Z88,MAX(Profiles!$C$2,AV$4-$W88))&gt;0),$EC88,0),0))))))</f>
        <v>0</v>
      </c>
      <c r="CU88" s="135">
        <f ca="1">IF(OR($Z88=0,SSSModel!$C$4="CF"),AW88,
IF(LEFT($V88,3)="ON_",
     IF(SSSModel!$C$4="RR",SUMPRODUCT(OFFSET($AC88,0,0,1,$CB$2),OFFSET(Profiles!$K$28,($Z88-1)*(Profiles!$I$26+1)+CU$4-SSSModel!$C$3+1,0,1,$CB$2)),
     IF(SSSModel!$C$4="ECC",$EA88*$EB88*SUMPRODUCT(OFFSET($AC88,0,MAX(0,CU$4-$DZ88-$CA$4+1),1,MIN($DZ88,CU$4-$CA$4+1)),OFFSET(Escalation!$K$24,($Y88-1)*(Escalation!$I$22+1)+CU$4-SSSModel!$C$3+1,MAX(0,CU$4-$DZ88-$CA$4+1),1,MIN($DZ88,CU$4-$CA$4+1))),
     IF(SSSModel!$C$4="PV",AW88*$EA88*(1+SSSModel!$C$2),
     IF(SSSModel!$C$4="FCR",$EC88*SUM(OFFSET($AC88,0,MAX(CU$4-$AC$4-$DZ88+1,0),1,MIN($DZ88,CU$4-$AC$4+1))),0)))),
SUM($AC88:$BZ88)*
     IF(SSSModel!$C$4="RR",OFFSET(Profiles!$K$2,$Z88,MAX(Profiles!$C$2,AW$4-$W88)),
     IF(SSSModel!$C$4="ECC",$EA88*$EB88*IF(MAX(Escalation!$C$2,AW$4-$W88)&gt;$DZ88-1,0,OFFSET(Escalation!$K$2,$Y88,MAX(Escalation!$C$2,AW$4-$W88))),
     IF(SSSModel!$C$4="PV",IF(CU$4=$W88,$EA88*(1+SSSModel!$C$2),0),
     IF(SSSModel!$C$4="FCR",IF(AND(CU$4&gt;=$W88,OFFSET(Profiles!$K$2,$Z88,MAX(Profiles!$C$2,AW$4-$W88))&gt;0),$EC88,0),0))))))</f>
        <v>0</v>
      </c>
      <c r="CV88" s="135">
        <f ca="1">IF(OR($Z88=0,SSSModel!$C$4="CF"),AX88,
IF(LEFT($V88,3)="ON_",
     IF(SSSModel!$C$4="RR",SUMPRODUCT(OFFSET($AC88,0,0,1,$CB$2),OFFSET(Profiles!$K$28,($Z88-1)*(Profiles!$I$26+1)+CV$4-SSSModel!$C$3+1,0,1,$CB$2)),
     IF(SSSModel!$C$4="ECC",$EA88*$EB88*SUMPRODUCT(OFFSET($AC88,0,MAX(0,CV$4-$DZ88-$CA$4+1),1,MIN($DZ88,CV$4-$CA$4+1)),OFFSET(Escalation!$K$24,($Y88-1)*(Escalation!$I$22+1)+CV$4-SSSModel!$C$3+1,MAX(0,CV$4-$DZ88-$CA$4+1),1,MIN($DZ88,CV$4-$CA$4+1))),
     IF(SSSModel!$C$4="PV",AX88*$EA88*(1+SSSModel!$C$2),
     IF(SSSModel!$C$4="FCR",$EC88*SUM(OFFSET($AC88,0,MAX(CV$4-$AC$4-$DZ88+1,0),1,MIN($DZ88,CV$4-$AC$4+1))),0)))),
SUM($AC88:$BZ88)*
     IF(SSSModel!$C$4="RR",OFFSET(Profiles!$K$2,$Z88,MAX(Profiles!$C$2,AX$4-$W88)),
     IF(SSSModel!$C$4="ECC",$EA88*$EB88*IF(MAX(Escalation!$C$2,AX$4-$W88)&gt;$DZ88-1,0,OFFSET(Escalation!$K$2,$Y88,MAX(Escalation!$C$2,AX$4-$W88))),
     IF(SSSModel!$C$4="PV",IF(CV$4=$W88,$EA88*(1+SSSModel!$C$2),0),
     IF(SSSModel!$C$4="FCR",IF(AND(CV$4&gt;=$W88,OFFSET(Profiles!$K$2,$Z88,MAX(Profiles!$C$2,AX$4-$W88))&gt;0),$EC88,0),0))))))</f>
        <v>0</v>
      </c>
      <c r="CW88" s="135">
        <f ca="1">IF(OR($Z88=0,SSSModel!$C$4="CF"),AY88,
IF(LEFT($V88,3)="ON_",
     IF(SSSModel!$C$4="RR",SUMPRODUCT(OFFSET($AC88,0,0,1,$CB$2),OFFSET(Profiles!$K$28,($Z88-1)*(Profiles!$I$26+1)+CW$4-SSSModel!$C$3+1,0,1,$CB$2)),
     IF(SSSModel!$C$4="ECC",$EA88*$EB88*SUMPRODUCT(OFFSET($AC88,0,MAX(0,CW$4-$DZ88-$CA$4+1),1,MIN($DZ88,CW$4-$CA$4+1)),OFFSET(Escalation!$K$24,($Y88-1)*(Escalation!$I$22+1)+CW$4-SSSModel!$C$3+1,MAX(0,CW$4-$DZ88-$CA$4+1),1,MIN($DZ88,CW$4-$CA$4+1))),
     IF(SSSModel!$C$4="PV",AY88*$EA88*(1+SSSModel!$C$2),
     IF(SSSModel!$C$4="FCR",$EC88*SUM(OFFSET($AC88,0,MAX(CW$4-$AC$4-$DZ88+1,0),1,MIN($DZ88,CW$4-$AC$4+1))),0)))),
SUM($AC88:$BZ88)*
     IF(SSSModel!$C$4="RR",OFFSET(Profiles!$K$2,$Z88,MAX(Profiles!$C$2,AY$4-$W88)),
     IF(SSSModel!$C$4="ECC",$EA88*$EB88*IF(MAX(Escalation!$C$2,AY$4-$W88)&gt;$DZ88-1,0,OFFSET(Escalation!$K$2,$Y88,MAX(Escalation!$C$2,AY$4-$W88))),
     IF(SSSModel!$C$4="PV",IF(CW$4=$W88,$EA88*(1+SSSModel!$C$2),0),
     IF(SSSModel!$C$4="FCR",IF(AND(CW$4&gt;=$W88,OFFSET(Profiles!$K$2,$Z88,MAX(Profiles!$C$2,AY$4-$W88))&gt;0),$EC88,0),0))))))</f>
        <v>0</v>
      </c>
      <c r="CX88" s="135">
        <f ca="1">IF(OR($Z88=0,SSSModel!$C$4="CF"),AZ88,
IF(LEFT($V88,3)="ON_",
     IF(SSSModel!$C$4="RR",SUMPRODUCT(OFFSET($AC88,0,0,1,$CB$2),OFFSET(Profiles!$K$28,($Z88-1)*(Profiles!$I$26+1)+CX$4-SSSModel!$C$3+1,0,1,$CB$2)),
     IF(SSSModel!$C$4="ECC",$EA88*$EB88*SUMPRODUCT(OFFSET($AC88,0,MAX(0,CX$4-$DZ88-$CA$4+1),1,MIN($DZ88,CX$4-$CA$4+1)),OFFSET(Escalation!$K$24,($Y88-1)*(Escalation!$I$22+1)+CX$4-SSSModel!$C$3+1,MAX(0,CX$4-$DZ88-$CA$4+1),1,MIN($DZ88,CX$4-$CA$4+1))),
     IF(SSSModel!$C$4="PV",AZ88*$EA88*(1+SSSModel!$C$2),
     IF(SSSModel!$C$4="FCR",$EC88*SUM(OFFSET($AC88,0,MAX(CX$4-$AC$4-$DZ88+1,0),1,MIN($DZ88,CX$4-$AC$4+1))),0)))),
SUM($AC88:$BZ88)*
     IF(SSSModel!$C$4="RR",OFFSET(Profiles!$K$2,$Z88,MAX(Profiles!$C$2,AZ$4-$W88)),
     IF(SSSModel!$C$4="ECC",$EA88*$EB88*IF(MAX(Escalation!$C$2,AZ$4-$W88)&gt;$DZ88-1,0,OFFSET(Escalation!$K$2,$Y88,MAX(Escalation!$C$2,AZ$4-$W88))),
     IF(SSSModel!$C$4="PV",IF(CX$4=$W88,$EA88*(1+SSSModel!$C$2),0),
     IF(SSSModel!$C$4="FCR",IF(AND(CX$4&gt;=$W88,OFFSET(Profiles!$K$2,$Z88,MAX(Profiles!$C$2,AZ$4-$W88))&gt;0),$EC88,0),0))))))</f>
        <v>0</v>
      </c>
      <c r="CY88" s="135">
        <f ca="1">IF(OR($Z88=0,SSSModel!$C$4="CF"),BA88,
IF(LEFT($V88,3)="ON_",
     IF(SSSModel!$C$4="RR",SUMPRODUCT(OFFSET($AC88,0,0,1,$CB$2),OFFSET(Profiles!$K$28,($Z88-1)*(Profiles!$I$26+1)+CY$4-SSSModel!$C$3+1,0,1,$CB$2)),
     IF(SSSModel!$C$4="ECC",$EA88*$EB88*SUMPRODUCT(OFFSET($AC88,0,MAX(0,CY$4-$DZ88-$CA$4+1),1,MIN($DZ88,CY$4-$CA$4+1)),OFFSET(Escalation!$K$24,($Y88-1)*(Escalation!$I$22+1)+CY$4-SSSModel!$C$3+1,MAX(0,CY$4-$DZ88-$CA$4+1),1,MIN($DZ88,CY$4-$CA$4+1))),
     IF(SSSModel!$C$4="PV",BA88*$EA88*(1+SSSModel!$C$2),
     IF(SSSModel!$C$4="FCR",$EC88*SUM(OFFSET($AC88,0,MAX(CY$4-$AC$4-$DZ88+1,0),1,MIN($DZ88,CY$4-$AC$4+1))),0)))),
SUM($AC88:$BZ88)*
     IF(SSSModel!$C$4="RR",OFFSET(Profiles!$K$2,$Z88,MAX(Profiles!$C$2,BA$4-$W88)),
     IF(SSSModel!$C$4="ECC",$EA88*$EB88*IF(MAX(Escalation!$C$2,BA$4-$W88)&gt;$DZ88-1,0,OFFSET(Escalation!$K$2,$Y88,MAX(Escalation!$C$2,BA$4-$W88))),
     IF(SSSModel!$C$4="PV",IF(CY$4=$W88,$EA88*(1+SSSModel!$C$2),0),
     IF(SSSModel!$C$4="FCR",IF(AND(CY$4&gt;=$W88,OFFSET(Profiles!$K$2,$Z88,MAX(Profiles!$C$2,BA$4-$W88))&gt;0),$EC88,0),0))))))</f>
        <v>0</v>
      </c>
      <c r="CZ88" s="135">
        <f ca="1">IF(OR($Z88=0,SSSModel!$C$4="CF"),BB88,
IF(LEFT($V88,3)="ON_",
     IF(SSSModel!$C$4="RR",SUMPRODUCT(OFFSET($AC88,0,0,1,$CB$2),OFFSET(Profiles!$K$28,($Z88-1)*(Profiles!$I$26+1)+CZ$4-SSSModel!$C$3+1,0,1,$CB$2)),
     IF(SSSModel!$C$4="ECC",$EA88*$EB88*SUMPRODUCT(OFFSET($AC88,0,MAX(0,CZ$4-$DZ88-$CA$4+1),1,MIN($DZ88,CZ$4-$CA$4+1)),OFFSET(Escalation!$K$24,($Y88-1)*(Escalation!$I$22+1)+CZ$4-SSSModel!$C$3+1,MAX(0,CZ$4-$DZ88-$CA$4+1),1,MIN($DZ88,CZ$4-$CA$4+1))),
     IF(SSSModel!$C$4="PV",BB88*$EA88*(1+SSSModel!$C$2),
     IF(SSSModel!$C$4="FCR",$EC88*SUM(OFFSET($AC88,0,MAX(CZ$4-$AC$4-$DZ88+1,0),1,MIN($DZ88,CZ$4-$AC$4+1))),0)))),
SUM($AC88:$BZ88)*
     IF(SSSModel!$C$4="RR",OFFSET(Profiles!$K$2,$Z88,MAX(Profiles!$C$2,BB$4-$W88)),
     IF(SSSModel!$C$4="ECC",$EA88*$EB88*IF(MAX(Escalation!$C$2,BB$4-$W88)&gt;$DZ88-1,0,OFFSET(Escalation!$K$2,$Y88,MAX(Escalation!$C$2,BB$4-$W88))),
     IF(SSSModel!$C$4="PV",IF(CZ$4=$W88,$EA88*(1+SSSModel!$C$2),0),
     IF(SSSModel!$C$4="FCR",IF(AND(CZ$4&gt;=$W88,OFFSET(Profiles!$K$2,$Z88,MAX(Profiles!$C$2,BB$4-$W88))&gt;0),$EC88,0),0))))))</f>
        <v>0</v>
      </c>
      <c r="DA88" s="135">
        <f ca="1">IF(OR($Z88=0,SSSModel!$C$4="CF"),BC88,
IF(LEFT($V88,3)="ON_",
     IF(SSSModel!$C$4="RR",SUMPRODUCT(OFFSET($AC88,0,0,1,$CB$2),OFFSET(Profiles!$K$28,($Z88-1)*(Profiles!$I$26+1)+DA$4-SSSModel!$C$3+1,0,1,$CB$2)),
     IF(SSSModel!$C$4="ECC",$EA88*$EB88*SUMPRODUCT(OFFSET($AC88,0,MAX(0,DA$4-$DZ88-$CA$4+1),1,MIN($DZ88,DA$4-$CA$4+1)),OFFSET(Escalation!$K$24,($Y88-1)*(Escalation!$I$22+1)+DA$4-SSSModel!$C$3+1,MAX(0,DA$4-$DZ88-$CA$4+1),1,MIN($DZ88,DA$4-$CA$4+1))),
     IF(SSSModel!$C$4="PV",BC88*$EA88*(1+SSSModel!$C$2),
     IF(SSSModel!$C$4="FCR",$EC88*SUM(OFFSET($AC88,0,MAX(DA$4-$AC$4-$DZ88+1,0),1,MIN($DZ88,DA$4-$AC$4+1))),0)))),
SUM($AC88:$BZ88)*
     IF(SSSModel!$C$4="RR",OFFSET(Profiles!$K$2,$Z88,MAX(Profiles!$C$2,BC$4-$W88)),
     IF(SSSModel!$C$4="ECC",$EA88*$EB88*IF(MAX(Escalation!$C$2,BC$4-$W88)&gt;$DZ88-1,0,OFFSET(Escalation!$K$2,$Y88,MAX(Escalation!$C$2,BC$4-$W88))),
     IF(SSSModel!$C$4="PV",IF(DA$4=$W88,$EA88*(1+SSSModel!$C$2),0),
     IF(SSSModel!$C$4="FCR",IF(AND(DA$4&gt;=$W88,OFFSET(Profiles!$K$2,$Z88,MAX(Profiles!$C$2,BC$4-$W88))&gt;0),$EC88,0),0))))))</f>
        <v>0</v>
      </c>
      <c r="DB88" s="135">
        <f ca="1">IF(OR($Z88=0,SSSModel!$C$4="CF"),BD88,
IF(LEFT($V88,3)="ON_",
     IF(SSSModel!$C$4="RR",SUMPRODUCT(OFFSET($AC88,0,0,1,$CB$2),OFFSET(Profiles!$K$28,($Z88-1)*(Profiles!$I$26+1)+DB$4-SSSModel!$C$3+1,0,1,$CB$2)),
     IF(SSSModel!$C$4="ECC",$EA88*$EB88*SUMPRODUCT(OFFSET($AC88,0,MAX(0,DB$4-$DZ88-$CA$4+1),1,MIN($DZ88,DB$4-$CA$4+1)),OFFSET(Escalation!$K$24,($Y88-1)*(Escalation!$I$22+1)+DB$4-SSSModel!$C$3+1,MAX(0,DB$4-$DZ88-$CA$4+1),1,MIN($DZ88,DB$4-$CA$4+1))),
     IF(SSSModel!$C$4="PV",BD88*$EA88*(1+SSSModel!$C$2),
     IF(SSSModel!$C$4="FCR",$EC88*SUM(OFFSET($AC88,0,MAX(DB$4-$AC$4-$DZ88+1,0),1,MIN($DZ88,DB$4-$AC$4+1))),0)))),
SUM($AC88:$BZ88)*
     IF(SSSModel!$C$4="RR",OFFSET(Profiles!$K$2,$Z88,MAX(Profiles!$C$2,BD$4-$W88)),
     IF(SSSModel!$C$4="ECC",$EA88*$EB88*IF(MAX(Escalation!$C$2,BD$4-$W88)&gt;$DZ88-1,0,OFFSET(Escalation!$K$2,$Y88,MAX(Escalation!$C$2,BD$4-$W88))),
     IF(SSSModel!$C$4="PV",IF(DB$4=$W88,$EA88*(1+SSSModel!$C$2),0),
     IF(SSSModel!$C$4="FCR",IF(AND(DB$4&gt;=$W88,OFFSET(Profiles!$K$2,$Z88,MAX(Profiles!$C$2,BD$4-$W88))&gt;0),$EC88,0),0))))))</f>
        <v>0</v>
      </c>
      <c r="DC88" s="135">
        <f ca="1">IF(OR($Z88=0,SSSModel!$C$4="CF"),BE88,
IF(LEFT($V88,3)="ON_",
     IF(SSSModel!$C$4="RR",SUMPRODUCT(OFFSET($AC88,0,0,1,$CB$2),OFFSET(Profiles!$K$28,($Z88-1)*(Profiles!$I$26+1)+DC$4-SSSModel!$C$3+1,0,1,$CB$2)),
     IF(SSSModel!$C$4="ECC",$EA88*$EB88*SUMPRODUCT(OFFSET($AC88,0,MAX(0,DC$4-$DZ88-$CA$4+1),1,MIN($DZ88,DC$4-$CA$4+1)),OFFSET(Escalation!$K$24,($Y88-1)*(Escalation!$I$22+1)+DC$4-SSSModel!$C$3+1,MAX(0,DC$4-$DZ88-$CA$4+1),1,MIN($DZ88,DC$4-$CA$4+1))),
     IF(SSSModel!$C$4="PV",BE88*$EA88*(1+SSSModel!$C$2),
     IF(SSSModel!$C$4="FCR",$EC88*SUM(OFFSET($AC88,0,MAX(DC$4-$AC$4-$DZ88+1,0),1,MIN($DZ88,DC$4-$AC$4+1))),0)))),
SUM($AC88:$BZ88)*
     IF(SSSModel!$C$4="RR",OFFSET(Profiles!$K$2,$Z88,MAX(Profiles!$C$2,BE$4-$W88)),
     IF(SSSModel!$C$4="ECC",$EA88*$EB88*IF(MAX(Escalation!$C$2,BE$4-$W88)&gt;$DZ88-1,0,OFFSET(Escalation!$K$2,$Y88,MAX(Escalation!$C$2,BE$4-$W88))),
     IF(SSSModel!$C$4="PV",IF(DC$4=$W88,$EA88*(1+SSSModel!$C$2),0),
     IF(SSSModel!$C$4="FCR",IF(AND(DC$4&gt;=$W88,OFFSET(Profiles!$K$2,$Z88,MAX(Profiles!$C$2,BE$4-$W88))&gt;0),$EC88,0),0))))))</f>
        <v>0</v>
      </c>
      <c r="DD88" s="135">
        <f ca="1">IF(OR($Z88=0,SSSModel!$C$4="CF"),BF88,
IF(LEFT($V88,3)="ON_",
     IF(SSSModel!$C$4="RR",SUMPRODUCT(OFFSET($AC88,0,0,1,$CB$2),OFFSET(Profiles!$K$28,($Z88-1)*(Profiles!$I$26+1)+DD$4-SSSModel!$C$3+1,0,1,$CB$2)),
     IF(SSSModel!$C$4="ECC",$EA88*$EB88*SUMPRODUCT(OFFSET($AC88,0,MAX(0,DD$4-$DZ88-$CA$4+1),1,MIN($DZ88,DD$4-$CA$4+1)),OFFSET(Escalation!$K$24,($Y88-1)*(Escalation!$I$22+1)+DD$4-SSSModel!$C$3+1,MAX(0,DD$4-$DZ88-$CA$4+1),1,MIN($DZ88,DD$4-$CA$4+1))),
     IF(SSSModel!$C$4="PV",BF88*$EA88*(1+SSSModel!$C$2),
     IF(SSSModel!$C$4="FCR",$EC88*SUM(OFFSET($AC88,0,MAX(DD$4-$AC$4-$DZ88+1,0),1,MIN($DZ88,DD$4-$AC$4+1))),0)))),
SUM($AC88:$BZ88)*
     IF(SSSModel!$C$4="RR",OFFSET(Profiles!$K$2,$Z88,MAX(Profiles!$C$2,BF$4-$W88)),
     IF(SSSModel!$C$4="ECC",$EA88*$EB88*IF(MAX(Escalation!$C$2,BF$4-$W88)&gt;$DZ88-1,0,OFFSET(Escalation!$K$2,$Y88,MAX(Escalation!$C$2,BF$4-$W88))),
     IF(SSSModel!$C$4="PV",IF(DD$4=$W88,$EA88*(1+SSSModel!$C$2),0),
     IF(SSSModel!$C$4="FCR",IF(AND(DD$4&gt;=$W88,OFFSET(Profiles!$K$2,$Z88,MAX(Profiles!$C$2,BF$4-$W88))&gt;0),$EC88,0),0))))))</f>
        <v>0</v>
      </c>
      <c r="DE88" s="135">
        <f ca="1">IF(OR($Z88=0,SSSModel!$C$4="CF"),BG88,
IF(LEFT($V88,3)="ON_",
     IF(SSSModel!$C$4="RR",SUMPRODUCT(OFFSET($AC88,0,0,1,$CB$2),OFFSET(Profiles!$K$28,($Z88-1)*(Profiles!$I$26+1)+DE$4-SSSModel!$C$3+1,0,1,$CB$2)),
     IF(SSSModel!$C$4="ECC",$EA88*$EB88*SUMPRODUCT(OFFSET($AC88,0,MAX(0,DE$4-$DZ88-$CA$4+1),1,MIN($DZ88,DE$4-$CA$4+1)),OFFSET(Escalation!$K$24,($Y88-1)*(Escalation!$I$22+1)+DE$4-SSSModel!$C$3+1,MAX(0,DE$4-$DZ88-$CA$4+1),1,MIN($DZ88,DE$4-$CA$4+1))),
     IF(SSSModel!$C$4="PV",BG88*$EA88*(1+SSSModel!$C$2),
     IF(SSSModel!$C$4="FCR",$EC88*SUM(OFFSET($AC88,0,MAX(DE$4-$AC$4-$DZ88+1,0),1,MIN($DZ88,DE$4-$AC$4+1))),0)))),
SUM($AC88:$BZ88)*
     IF(SSSModel!$C$4="RR",OFFSET(Profiles!$K$2,$Z88,MAX(Profiles!$C$2,BG$4-$W88)),
     IF(SSSModel!$C$4="ECC",$EA88*$EB88*IF(MAX(Escalation!$C$2,BG$4-$W88)&gt;$DZ88-1,0,OFFSET(Escalation!$K$2,$Y88,MAX(Escalation!$C$2,BG$4-$W88))),
     IF(SSSModel!$C$4="PV",IF(DE$4=$W88,$EA88*(1+SSSModel!$C$2),0),
     IF(SSSModel!$C$4="FCR",IF(AND(DE$4&gt;=$W88,OFFSET(Profiles!$K$2,$Z88,MAX(Profiles!$C$2,BG$4-$W88))&gt;0),$EC88,0),0))))))</f>
        <v>0</v>
      </c>
      <c r="DF88" s="135">
        <f ca="1">IF(OR($Z88=0,SSSModel!$C$4="CF"),BH88,
IF(LEFT($V88,3)="ON_",
     IF(SSSModel!$C$4="RR",SUMPRODUCT(OFFSET($AC88,0,0,1,$CB$2),OFFSET(Profiles!$K$28,($Z88-1)*(Profiles!$I$26+1)+DF$4-SSSModel!$C$3+1,0,1,$CB$2)),
     IF(SSSModel!$C$4="ECC",$EA88*$EB88*SUMPRODUCT(OFFSET($AC88,0,MAX(0,DF$4-$DZ88-$CA$4+1),1,MIN($DZ88,DF$4-$CA$4+1)),OFFSET(Escalation!$K$24,($Y88-1)*(Escalation!$I$22+1)+DF$4-SSSModel!$C$3+1,MAX(0,DF$4-$DZ88-$CA$4+1),1,MIN($DZ88,DF$4-$CA$4+1))),
     IF(SSSModel!$C$4="PV",BH88*$EA88*(1+SSSModel!$C$2),
     IF(SSSModel!$C$4="FCR",$EC88*SUM(OFFSET($AC88,0,MAX(DF$4-$AC$4-$DZ88+1,0),1,MIN($DZ88,DF$4-$AC$4+1))),0)))),
SUM($AC88:$BZ88)*
     IF(SSSModel!$C$4="RR",OFFSET(Profiles!$K$2,$Z88,MAX(Profiles!$C$2,BH$4-$W88)),
     IF(SSSModel!$C$4="ECC",$EA88*$EB88*IF(MAX(Escalation!$C$2,BH$4-$W88)&gt;$DZ88-1,0,OFFSET(Escalation!$K$2,$Y88,MAX(Escalation!$C$2,BH$4-$W88))),
     IF(SSSModel!$C$4="PV",IF(DF$4=$W88,$EA88*(1+SSSModel!$C$2),0),
     IF(SSSModel!$C$4="FCR",IF(AND(DF$4&gt;=$W88,OFFSET(Profiles!$K$2,$Z88,MAX(Profiles!$C$2,BH$4-$W88))&gt;0),$EC88,0),0))))))</f>
        <v>0</v>
      </c>
      <c r="DG88" s="135">
        <f ca="1">IF(OR($Z88=0,SSSModel!$C$4="CF"),BI88,
IF(LEFT($V88,3)="ON_",
     IF(SSSModel!$C$4="RR",SUMPRODUCT(OFFSET($AC88,0,0,1,$CB$2),OFFSET(Profiles!$K$28,($Z88-1)*(Profiles!$I$26+1)+DG$4-SSSModel!$C$3+1,0,1,$CB$2)),
     IF(SSSModel!$C$4="ECC",$EA88*$EB88*SUMPRODUCT(OFFSET($AC88,0,MAX(0,DG$4-$DZ88-$CA$4+1),1,MIN($DZ88,DG$4-$CA$4+1)),OFFSET(Escalation!$K$24,($Y88-1)*(Escalation!$I$22+1)+DG$4-SSSModel!$C$3+1,MAX(0,DG$4-$DZ88-$CA$4+1),1,MIN($DZ88,DG$4-$CA$4+1))),
     IF(SSSModel!$C$4="PV",BI88*$EA88*(1+SSSModel!$C$2),
     IF(SSSModel!$C$4="FCR",$EC88*SUM(OFFSET($AC88,0,MAX(DG$4-$AC$4-$DZ88+1,0),1,MIN($DZ88,DG$4-$AC$4+1))),0)))),
SUM($AC88:$BZ88)*
     IF(SSSModel!$C$4="RR",OFFSET(Profiles!$K$2,$Z88,MAX(Profiles!$C$2,BI$4-$W88)),
     IF(SSSModel!$C$4="ECC",$EA88*$EB88*IF(MAX(Escalation!$C$2,BI$4-$W88)&gt;$DZ88-1,0,OFFSET(Escalation!$K$2,$Y88,MAX(Escalation!$C$2,BI$4-$W88))),
     IF(SSSModel!$C$4="PV",IF(DG$4=$W88,$EA88*(1+SSSModel!$C$2),0),
     IF(SSSModel!$C$4="FCR",IF(AND(DG$4&gt;=$W88,OFFSET(Profiles!$K$2,$Z88,MAX(Profiles!$C$2,BI$4-$W88))&gt;0),$EC88,0),0))))))</f>
        <v>0</v>
      </c>
      <c r="DH88" s="135">
        <f ca="1">IF(OR($Z88=0,SSSModel!$C$4="CF"),BJ88,
IF(LEFT($V88,3)="ON_",
     IF(SSSModel!$C$4="RR",SUMPRODUCT(OFFSET($AC88,0,0,1,$CB$2),OFFSET(Profiles!$K$28,($Z88-1)*(Profiles!$I$26+1)+DH$4-SSSModel!$C$3+1,0,1,$CB$2)),
     IF(SSSModel!$C$4="ECC",$EA88*$EB88*SUMPRODUCT(OFFSET($AC88,0,MAX(0,DH$4-$DZ88-$CA$4+1),1,MIN($DZ88,DH$4-$CA$4+1)),OFFSET(Escalation!$K$24,($Y88-1)*(Escalation!$I$22+1)+DH$4-SSSModel!$C$3+1,MAX(0,DH$4-$DZ88-$CA$4+1),1,MIN($DZ88,DH$4-$CA$4+1))),
     IF(SSSModel!$C$4="PV",BJ88*$EA88*(1+SSSModel!$C$2),
     IF(SSSModel!$C$4="FCR",$EC88*SUM(OFFSET($AC88,0,MAX(DH$4-$AC$4-$DZ88+1,0),1,MIN($DZ88,DH$4-$AC$4+1))),0)))),
SUM($AC88:$BZ88)*
     IF(SSSModel!$C$4="RR",OFFSET(Profiles!$K$2,$Z88,MAX(Profiles!$C$2,BJ$4-$W88)),
     IF(SSSModel!$C$4="ECC",$EA88*$EB88*IF(MAX(Escalation!$C$2,BJ$4-$W88)&gt;$DZ88-1,0,OFFSET(Escalation!$K$2,$Y88,MAX(Escalation!$C$2,BJ$4-$W88))),
     IF(SSSModel!$C$4="PV",IF(DH$4=$W88,$EA88*(1+SSSModel!$C$2),0),
     IF(SSSModel!$C$4="FCR",IF(AND(DH$4&gt;=$W88,OFFSET(Profiles!$K$2,$Z88,MAX(Profiles!$C$2,BJ$4-$W88))&gt;0),$EC88,0),0))))))</f>
        <v>0</v>
      </c>
      <c r="DI88" s="135">
        <f ca="1">IF(OR($Z88=0,SSSModel!$C$4="CF"),BK88,
IF(LEFT($V88,3)="ON_",
     IF(SSSModel!$C$4="RR",SUMPRODUCT(OFFSET($AC88,0,0,1,$CB$2),OFFSET(Profiles!$K$28,($Z88-1)*(Profiles!$I$26+1)+DI$4-SSSModel!$C$3+1,0,1,$CB$2)),
     IF(SSSModel!$C$4="ECC",$EA88*$EB88*SUMPRODUCT(OFFSET($AC88,0,MAX(0,DI$4-$DZ88-$CA$4+1),1,MIN($DZ88,DI$4-$CA$4+1)),OFFSET(Escalation!$K$24,($Y88-1)*(Escalation!$I$22+1)+DI$4-SSSModel!$C$3+1,MAX(0,DI$4-$DZ88-$CA$4+1),1,MIN($DZ88,DI$4-$CA$4+1))),
     IF(SSSModel!$C$4="PV",BK88*$EA88*(1+SSSModel!$C$2),
     IF(SSSModel!$C$4="FCR",$EC88*SUM(OFFSET($AC88,0,MAX(DI$4-$AC$4-$DZ88+1,0),1,MIN($DZ88,DI$4-$AC$4+1))),0)))),
SUM($AC88:$BZ88)*
     IF(SSSModel!$C$4="RR",OFFSET(Profiles!$K$2,$Z88,MAX(Profiles!$C$2,BK$4-$W88)),
     IF(SSSModel!$C$4="ECC",$EA88*$EB88*IF(MAX(Escalation!$C$2,BK$4-$W88)&gt;$DZ88-1,0,OFFSET(Escalation!$K$2,$Y88,MAX(Escalation!$C$2,BK$4-$W88))),
     IF(SSSModel!$C$4="PV",IF(DI$4=$W88,$EA88*(1+SSSModel!$C$2),0),
     IF(SSSModel!$C$4="FCR",IF(AND(DI$4&gt;=$W88,OFFSET(Profiles!$K$2,$Z88,MAX(Profiles!$C$2,BK$4-$W88))&gt;0),$EC88,0),0))))))</f>
        <v>0</v>
      </c>
      <c r="DJ88" s="135">
        <f ca="1">IF(OR($Z88=0,SSSModel!$C$4="CF"),BL88,
IF(LEFT($V88,3)="ON_",
     IF(SSSModel!$C$4="RR",SUMPRODUCT(OFFSET($AC88,0,0,1,$CB$2),OFFSET(Profiles!$K$28,($Z88-1)*(Profiles!$I$26+1)+DJ$4-SSSModel!$C$3+1,0,1,$CB$2)),
     IF(SSSModel!$C$4="ECC",$EA88*$EB88*SUMPRODUCT(OFFSET($AC88,0,MAX(0,DJ$4-$DZ88-$CA$4+1),1,MIN($DZ88,DJ$4-$CA$4+1)),OFFSET(Escalation!$K$24,($Y88-1)*(Escalation!$I$22+1)+DJ$4-SSSModel!$C$3+1,MAX(0,DJ$4-$DZ88-$CA$4+1),1,MIN($DZ88,DJ$4-$CA$4+1))),
     IF(SSSModel!$C$4="PV",BL88*$EA88*(1+SSSModel!$C$2),
     IF(SSSModel!$C$4="FCR",$EC88*SUM(OFFSET($AC88,0,MAX(DJ$4-$AC$4-$DZ88+1,0),1,MIN($DZ88,DJ$4-$AC$4+1))),0)))),
SUM($AC88:$BZ88)*
     IF(SSSModel!$C$4="RR",OFFSET(Profiles!$K$2,$Z88,MAX(Profiles!$C$2,BL$4-$W88)),
     IF(SSSModel!$C$4="ECC",$EA88*$EB88*IF(MAX(Escalation!$C$2,BL$4-$W88)&gt;$DZ88-1,0,OFFSET(Escalation!$K$2,$Y88,MAX(Escalation!$C$2,BL$4-$W88))),
     IF(SSSModel!$C$4="PV",IF(DJ$4=$W88,$EA88*(1+SSSModel!$C$2),0),
     IF(SSSModel!$C$4="FCR",IF(AND(DJ$4&gt;=$W88,OFFSET(Profiles!$K$2,$Z88,MAX(Profiles!$C$2,BL$4-$W88))&gt;0),$EC88,0),0))))))</f>
        <v>0</v>
      </c>
      <c r="DK88" s="135">
        <f ca="1">IF(OR($Z88=0,SSSModel!$C$4="CF"),BM88,
IF(LEFT($V88,3)="ON_",
     IF(SSSModel!$C$4="RR",SUMPRODUCT(OFFSET($AC88,0,0,1,$CB$2),OFFSET(Profiles!$K$28,($Z88-1)*(Profiles!$I$26+1)+DK$4-SSSModel!$C$3+1,0,1,$CB$2)),
     IF(SSSModel!$C$4="ECC",$EA88*$EB88*SUMPRODUCT(OFFSET($AC88,0,MAX(0,DK$4-$DZ88-$CA$4+1),1,MIN($DZ88,DK$4-$CA$4+1)),OFFSET(Escalation!$K$24,($Y88-1)*(Escalation!$I$22+1)+DK$4-SSSModel!$C$3+1,MAX(0,DK$4-$DZ88-$CA$4+1),1,MIN($DZ88,DK$4-$CA$4+1))),
     IF(SSSModel!$C$4="PV",BM88*$EA88*(1+SSSModel!$C$2),
     IF(SSSModel!$C$4="FCR",$EC88*SUM(OFFSET($AC88,0,MAX(DK$4-$AC$4-$DZ88+1,0),1,MIN($DZ88,DK$4-$AC$4+1))),0)))),
SUM($AC88:$BZ88)*
     IF(SSSModel!$C$4="RR",OFFSET(Profiles!$K$2,$Z88,MAX(Profiles!$C$2,BM$4-$W88)),
     IF(SSSModel!$C$4="ECC",$EA88*$EB88*IF(MAX(Escalation!$C$2,BM$4-$W88)&gt;$DZ88-1,0,OFFSET(Escalation!$K$2,$Y88,MAX(Escalation!$C$2,BM$4-$W88))),
     IF(SSSModel!$C$4="PV",IF(DK$4=$W88,$EA88*(1+SSSModel!$C$2),0),
     IF(SSSModel!$C$4="FCR",IF(AND(DK$4&gt;=$W88,OFFSET(Profiles!$K$2,$Z88,MAX(Profiles!$C$2,BM$4-$W88))&gt;0),$EC88,0),0))))))</f>
        <v>0</v>
      </c>
      <c r="DL88" s="135">
        <f ca="1">IF(OR($Z88=0,SSSModel!$C$4="CF"),BN88,
IF(LEFT($V88,3)="ON_",
     IF(SSSModel!$C$4="RR",SUMPRODUCT(OFFSET($AC88,0,0,1,$CB$2),OFFSET(Profiles!$K$28,($Z88-1)*(Profiles!$I$26+1)+DL$4-SSSModel!$C$3+1,0,1,$CB$2)),
     IF(SSSModel!$C$4="ECC",$EA88*$EB88*SUMPRODUCT(OFFSET($AC88,0,MAX(0,DL$4-$DZ88-$CA$4+1),1,MIN($DZ88,DL$4-$CA$4+1)),OFFSET(Escalation!$K$24,($Y88-1)*(Escalation!$I$22+1)+DL$4-SSSModel!$C$3+1,MAX(0,DL$4-$DZ88-$CA$4+1),1,MIN($DZ88,DL$4-$CA$4+1))),
     IF(SSSModel!$C$4="PV",BN88*$EA88*(1+SSSModel!$C$2),
     IF(SSSModel!$C$4="FCR",$EC88*SUM(OFFSET($AC88,0,MAX(DL$4-$AC$4-$DZ88+1,0),1,MIN($DZ88,DL$4-$AC$4+1))),0)))),
SUM($AC88:$BZ88)*
     IF(SSSModel!$C$4="RR",OFFSET(Profiles!$K$2,$Z88,MAX(Profiles!$C$2,BN$4-$W88)),
     IF(SSSModel!$C$4="ECC",$EA88*$EB88*IF(MAX(Escalation!$C$2,BN$4-$W88)&gt;$DZ88-1,0,OFFSET(Escalation!$K$2,$Y88,MAX(Escalation!$C$2,BN$4-$W88))),
     IF(SSSModel!$C$4="PV",IF(DL$4=$W88,$EA88*(1+SSSModel!$C$2),0),
     IF(SSSModel!$C$4="FCR",IF(AND(DL$4&gt;=$W88,OFFSET(Profiles!$K$2,$Z88,MAX(Profiles!$C$2,BN$4-$W88))&gt;0),$EC88,0),0))))))</f>
        <v>0</v>
      </c>
      <c r="DM88" s="135">
        <f ca="1">IF(OR($Z88=0,SSSModel!$C$4="CF"),BO88,
IF(LEFT($V88,3)="ON_",
     IF(SSSModel!$C$4="RR",SUMPRODUCT(OFFSET($AC88,0,0,1,$CB$2),OFFSET(Profiles!$K$28,($Z88-1)*(Profiles!$I$26+1)+DM$4-SSSModel!$C$3+1,0,1,$CB$2)),
     IF(SSSModel!$C$4="ECC",$EA88*$EB88*SUMPRODUCT(OFFSET($AC88,0,MAX(0,DM$4-$DZ88-$CA$4+1),1,MIN($DZ88,DM$4-$CA$4+1)),OFFSET(Escalation!$K$24,($Y88-1)*(Escalation!$I$22+1)+DM$4-SSSModel!$C$3+1,MAX(0,DM$4-$DZ88-$CA$4+1),1,MIN($DZ88,DM$4-$CA$4+1))),
     IF(SSSModel!$C$4="PV",BO88*$EA88*(1+SSSModel!$C$2),
     IF(SSSModel!$C$4="FCR",$EC88*SUM(OFFSET($AC88,0,MAX(DM$4-$AC$4-$DZ88+1,0),1,MIN($DZ88,DM$4-$AC$4+1))),0)))),
SUM($AC88:$BZ88)*
     IF(SSSModel!$C$4="RR",OFFSET(Profiles!$K$2,$Z88,MAX(Profiles!$C$2,BO$4-$W88)),
     IF(SSSModel!$C$4="ECC",$EA88*$EB88*IF(MAX(Escalation!$C$2,BO$4-$W88)&gt;$DZ88-1,0,OFFSET(Escalation!$K$2,$Y88,MAX(Escalation!$C$2,BO$4-$W88))),
     IF(SSSModel!$C$4="PV",IF(DM$4=$W88,$EA88*(1+SSSModel!$C$2),0),
     IF(SSSModel!$C$4="FCR",IF(AND(DM$4&gt;=$W88,OFFSET(Profiles!$K$2,$Z88,MAX(Profiles!$C$2,BO$4-$W88))&gt;0),$EC88,0),0))))))</f>
        <v>0</v>
      </c>
      <c r="DN88" s="135">
        <f ca="1">IF(OR($Z88=0,SSSModel!$C$4="CF"),BP88,
IF(LEFT($V88,3)="ON_",
     IF(SSSModel!$C$4="RR",SUMPRODUCT(OFFSET($AC88,0,0,1,$CB$2),OFFSET(Profiles!$K$28,($Z88-1)*(Profiles!$I$26+1)+DN$4-SSSModel!$C$3+1,0,1,$CB$2)),
     IF(SSSModel!$C$4="ECC",$EA88*$EB88*SUMPRODUCT(OFFSET($AC88,0,MAX(0,DN$4-$DZ88-$CA$4+1),1,MIN($DZ88,DN$4-$CA$4+1)),OFFSET(Escalation!$K$24,($Y88-1)*(Escalation!$I$22+1)+DN$4-SSSModel!$C$3+1,MAX(0,DN$4-$DZ88-$CA$4+1),1,MIN($DZ88,DN$4-$CA$4+1))),
     IF(SSSModel!$C$4="PV",BP88*$EA88*(1+SSSModel!$C$2),
     IF(SSSModel!$C$4="FCR",$EC88*SUM(OFFSET($AC88,0,MAX(DN$4-$AC$4-$DZ88+1,0),1,MIN($DZ88,DN$4-$AC$4+1))),0)))),
SUM($AC88:$BZ88)*
     IF(SSSModel!$C$4="RR",OFFSET(Profiles!$K$2,$Z88,MAX(Profiles!$C$2,BP$4-$W88)),
     IF(SSSModel!$C$4="ECC",$EA88*$EB88*IF(MAX(Escalation!$C$2,BP$4-$W88)&gt;$DZ88-1,0,OFFSET(Escalation!$K$2,$Y88,MAX(Escalation!$C$2,BP$4-$W88))),
     IF(SSSModel!$C$4="PV",IF(DN$4=$W88,$EA88*(1+SSSModel!$C$2),0),
     IF(SSSModel!$C$4="FCR",IF(AND(DN$4&gt;=$W88,OFFSET(Profiles!$K$2,$Z88,MAX(Profiles!$C$2,BP$4-$W88))&gt;0),$EC88,0),0))))))</f>
        <v>0</v>
      </c>
      <c r="DO88" s="135">
        <f ca="1">IF(OR($Z88=0,SSSModel!$C$4="CF"),BQ88,
IF(LEFT($V88,3)="ON_",
     IF(SSSModel!$C$4="RR",SUMPRODUCT(OFFSET($AC88,0,0,1,$CB$2),OFFSET(Profiles!$K$28,($Z88-1)*(Profiles!$I$26+1)+DO$4-SSSModel!$C$3+1,0,1,$CB$2)),
     IF(SSSModel!$C$4="ECC",$EA88*$EB88*SUMPRODUCT(OFFSET($AC88,0,MAX(0,DO$4-$DZ88-$CA$4+1),1,MIN($DZ88,DO$4-$CA$4+1)),OFFSET(Escalation!$K$24,($Y88-1)*(Escalation!$I$22+1)+DO$4-SSSModel!$C$3+1,MAX(0,DO$4-$DZ88-$CA$4+1),1,MIN($DZ88,DO$4-$CA$4+1))),
     IF(SSSModel!$C$4="PV",BQ88*$EA88*(1+SSSModel!$C$2),
     IF(SSSModel!$C$4="FCR",$EC88*SUM(OFFSET($AC88,0,MAX(DO$4-$AC$4-$DZ88+1,0),1,MIN($DZ88,DO$4-$AC$4+1))),0)))),
SUM($AC88:$BZ88)*
     IF(SSSModel!$C$4="RR",OFFSET(Profiles!$K$2,$Z88,MAX(Profiles!$C$2,BQ$4-$W88)),
     IF(SSSModel!$C$4="ECC",$EA88*$EB88*IF(MAX(Escalation!$C$2,BQ$4-$W88)&gt;$DZ88-1,0,OFFSET(Escalation!$K$2,$Y88,MAX(Escalation!$C$2,BQ$4-$W88))),
     IF(SSSModel!$C$4="PV",IF(DO$4=$W88,$EA88*(1+SSSModel!$C$2),0),
     IF(SSSModel!$C$4="FCR",IF(AND(DO$4&gt;=$W88,OFFSET(Profiles!$K$2,$Z88,MAX(Profiles!$C$2,BQ$4-$W88))&gt;0),$EC88,0),0))))))</f>
        <v>0</v>
      </c>
      <c r="DP88" s="135">
        <f ca="1">IF(OR($Z88=0,SSSModel!$C$4="CF"),BR88,
IF(LEFT($V88,3)="ON_",
     IF(SSSModel!$C$4="RR",SUMPRODUCT(OFFSET($AC88,0,0,1,$CB$2),OFFSET(Profiles!$K$28,($Z88-1)*(Profiles!$I$26+1)+DP$4-SSSModel!$C$3+1,0,1,$CB$2)),
     IF(SSSModel!$C$4="ECC",$EA88*$EB88*SUMPRODUCT(OFFSET($AC88,0,MAX(0,DP$4-$DZ88-$CA$4+1),1,MIN($DZ88,DP$4-$CA$4+1)),OFFSET(Escalation!$K$24,($Y88-1)*(Escalation!$I$22+1)+DP$4-SSSModel!$C$3+1,MAX(0,DP$4-$DZ88-$CA$4+1),1,MIN($DZ88,DP$4-$CA$4+1))),
     IF(SSSModel!$C$4="PV",BR88*$EA88*(1+SSSModel!$C$2),
     IF(SSSModel!$C$4="FCR",$EC88*SUM(OFFSET($AC88,0,MAX(DP$4-$AC$4-$DZ88+1,0),1,MIN($DZ88,DP$4-$AC$4+1))),0)))),
SUM($AC88:$BZ88)*
     IF(SSSModel!$C$4="RR",OFFSET(Profiles!$K$2,$Z88,MAX(Profiles!$C$2,BR$4-$W88)),
     IF(SSSModel!$C$4="ECC",$EA88*$EB88*IF(MAX(Escalation!$C$2,BR$4-$W88)&gt;$DZ88-1,0,OFFSET(Escalation!$K$2,$Y88,MAX(Escalation!$C$2,BR$4-$W88))),
     IF(SSSModel!$C$4="PV",IF(DP$4=$W88,$EA88*(1+SSSModel!$C$2),0),
     IF(SSSModel!$C$4="FCR",IF(AND(DP$4&gt;=$W88,OFFSET(Profiles!$K$2,$Z88,MAX(Profiles!$C$2,BR$4-$W88))&gt;0),$EC88,0),0))))))</f>
        <v>0</v>
      </c>
      <c r="DQ88" s="135">
        <f ca="1">IF(OR($Z88=0,SSSModel!$C$4="CF"),BS88,
IF(LEFT($V88,3)="ON_",
     IF(SSSModel!$C$4="RR",SUMPRODUCT(OFFSET($AC88,0,0,1,$CB$2),OFFSET(Profiles!$K$28,($Z88-1)*(Profiles!$I$26+1)+DQ$4-SSSModel!$C$3+1,0,1,$CB$2)),
     IF(SSSModel!$C$4="ECC",$EA88*$EB88*SUMPRODUCT(OFFSET($AC88,0,MAX(0,DQ$4-$DZ88-$CA$4+1),1,MIN($DZ88,DQ$4-$CA$4+1)),OFFSET(Escalation!$K$24,($Y88-1)*(Escalation!$I$22+1)+DQ$4-SSSModel!$C$3+1,MAX(0,DQ$4-$DZ88-$CA$4+1),1,MIN($DZ88,DQ$4-$CA$4+1))),
     IF(SSSModel!$C$4="PV",BS88*$EA88*(1+SSSModel!$C$2),
     IF(SSSModel!$C$4="FCR",$EC88*SUM(OFFSET($AC88,0,MAX(DQ$4-$AC$4-$DZ88+1,0),1,MIN($DZ88,DQ$4-$AC$4+1))),0)))),
SUM($AC88:$BZ88)*
     IF(SSSModel!$C$4="RR",OFFSET(Profiles!$K$2,$Z88,MAX(Profiles!$C$2,BS$4-$W88)),
     IF(SSSModel!$C$4="ECC",$EA88*$EB88*IF(MAX(Escalation!$C$2,BS$4-$W88)&gt;$DZ88-1,0,OFFSET(Escalation!$K$2,$Y88,MAX(Escalation!$C$2,BS$4-$W88))),
     IF(SSSModel!$C$4="PV",IF(DQ$4=$W88,$EA88*(1+SSSModel!$C$2),0),
     IF(SSSModel!$C$4="FCR",IF(AND(DQ$4&gt;=$W88,OFFSET(Profiles!$K$2,$Z88,MAX(Profiles!$C$2,BS$4-$W88))&gt;0),$EC88,0),0))))))</f>
        <v>0</v>
      </c>
      <c r="DR88" s="135">
        <f ca="1">IF(OR($Z88=0,SSSModel!$C$4="CF"),BT88,
IF(LEFT($V88,3)="ON_",
     IF(SSSModel!$C$4="RR",SUMPRODUCT(OFFSET($AC88,0,0,1,$CB$2),OFFSET(Profiles!$K$28,($Z88-1)*(Profiles!$I$26+1)+DR$4-SSSModel!$C$3+1,0,1,$CB$2)),
     IF(SSSModel!$C$4="ECC",$EA88*$EB88*SUMPRODUCT(OFFSET($AC88,0,MAX(0,DR$4-$DZ88-$CA$4+1),1,MIN($DZ88,DR$4-$CA$4+1)),OFFSET(Escalation!$K$24,($Y88-1)*(Escalation!$I$22+1)+DR$4-SSSModel!$C$3+1,MAX(0,DR$4-$DZ88-$CA$4+1),1,MIN($DZ88,DR$4-$CA$4+1))),
     IF(SSSModel!$C$4="PV",BT88*$EA88*(1+SSSModel!$C$2),
     IF(SSSModel!$C$4="FCR",$EC88*SUM(OFFSET($AC88,0,MAX(DR$4-$AC$4-$DZ88+1,0),1,MIN($DZ88,DR$4-$AC$4+1))),0)))),
SUM($AC88:$BZ88)*
     IF(SSSModel!$C$4="RR",OFFSET(Profiles!$K$2,$Z88,MAX(Profiles!$C$2,BT$4-$W88)),
     IF(SSSModel!$C$4="ECC",$EA88*$EB88*IF(MAX(Escalation!$C$2,BT$4-$W88)&gt;$DZ88-1,0,OFFSET(Escalation!$K$2,$Y88,MAX(Escalation!$C$2,BT$4-$W88))),
     IF(SSSModel!$C$4="PV",IF(DR$4=$W88,$EA88*(1+SSSModel!$C$2),0),
     IF(SSSModel!$C$4="FCR",IF(AND(DR$4&gt;=$W88,OFFSET(Profiles!$K$2,$Z88,MAX(Profiles!$C$2,BT$4-$W88))&gt;0),$EC88,0),0))))))</f>
        <v>0</v>
      </c>
      <c r="DS88" s="135">
        <f ca="1">IF(OR($Z88=0,SSSModel!$C$4="CF"),BU88,
IF(LEFT($V88,3)="ON_",
     IF(SSSModel!$C$4="RR",SUMPRODUCT(OFFSET($AC88,0,0,1,$CB$2),OFFSET(Profiles!$K$28,($Z88-1)*(Profiles!$I$26+1)+DS$4-SSSModel!$C$3+1,0,1,$CB$2)),
     IF(SSSModel!$C$4="ECC",$EA88*$EB88*SUMPRODUCT(OFFSET($AC88,0,MAX(0,DS$4-$DZ88-$CA$4+1),1,MIN($DZ88,DS$4-$CA$4+1)),OFFSET(Escalation!$K$24,($Y88-1)*(Escalation!$I$22+1)+DS$4-SSSModel!$C$3+1,MAX(0,DS$4-$DZ88-$CA$4+1),1,MIN($DZ88,DS$4-$CA$4+1))),
     IF(SSSModel!$C$4="PV",BU88*$EA88*(1+SSSModel!$C$2),
     IF(SSSModel!$C$4="FCR",$EC88*SUM(OFFSET($AC88,0,MAX(DS$4-$AC$4-$DZ88+1,0),1,MIN($DZ88,DS$4-$AC$4+1))),0)))),
SUM($AC88:$BZ88)*
     IF(SSSModel!$C$4="RR",OFFSET(Profiles!$K$2,$Z88,MAX(Profiles!$C$2,BU$4-$W88)),
     IF(SSSModel!$C$4="ECC",$EA88*$EB88*IF(MAX(Escalation!$C$2,BU$4-$W88)&gt;$DZ88-1,0,OFFSET(Escalation!$K$2,$Y88,MAX(Escalation!$C$2,BU$4-$W88))),
     IF(SSSModel!$C$4="PV",IF(DS$4=$W88,$EA88*(1+SSSModel!$C$2),0),
     IF(SSSModel!$C$4="FCR",IF(AND(DS$4&gt;=$W88,OFFSET(Profiles!$K$2,$Z88,MAX(Profiles!$C$2,BU$4-$W88))&gt;0),$EC88,0),0))))))</f>
        <v>0</v>
      </c>
      <c r="DT88" s="135">
        <f ca="1">IF(OR($Z88=0,SSSModel!$C$4="CF"),BV88,
IF(LEFT($V88,3)="ON_",
     IF(SSSModel!$C$4="RR",SUMPRODUCT(OFFSET($AC88,0,0,1,$CB$2),OFFSET(Profiles!$K$28,($Z88-1)*(Profiles!$I$26+1)+DT$4-SSSModel!$C$3+1,0,1,$CB$2)),
     IF(SSSModel!$C$4="ECC",$EA88*$EB88*SUMPRODUCT(OFFSET($AC88,0,MAX(0,DT$4-$DZ88-$CA$4+1),1,MIN($DZ88,DT$4-$CA$4+1)),OFFSET(Escalation!$K$24,($Y88-1)*(Escalation!$I$22+1)+DT$4-SSSModel!$C$3+1,MAX(0,DT$4-$DZ88-$CA$4+1),1,MIN($DZ88,DT$4-$CA$4+1))),
     IF(SSSModel!$C$4="PV",BV88*$EA88*(1+SSSModel!$C$2),
     IF(SSSModel!$C$4="FCR",$EC88*SUM(OFFSET($AC88,0,MAX(DT$4-$AC$4-$DZ88+1,0),1,MIN($DZ88,DT$4-$AC$4+1))),0)))),
SUM($AC88:$BZ88)*
     IF(SSSModel!$C$4="RR",OFFSET(Profiles!$K$2,$Z88,MAX(Profiles!$C$2,BV$4-$W88)),
     IF(SSSModel!$C$4="ECC",$EA88*$EB88*IF(MAX(Escalation!$C$2,BV$4-$W88)&gt;$DZ88-1,0,OFFSET(Escalation!$K$2,$Y88,MAX(Escalation!$C$2,BV$4-$W88))),
     IF(SSSModel!$C$4="PV",IF(DT$4=$W88,$EA88*(1+SSSModel!$C$2),0),
     IF(SSSModel!$C$4="FCR",IF(AND(DT$4&gt;=$W88,OFFSET(Profiles!$K$2,$Z88,MAX(Profiles!$C$2,BV$4-$W88))&gt;0),$EC88,0),0))))))</f>
        <v>0</v>
      </c>
      <c r="DU88" s="135">
        <f ca="1">IF(OR($Z88=0,SSSModel!$C$4="CF"),BW88,
IF(LEFT($V88,3)="ON_",
     IF(SSSModel!$C$4="RR",SUMPRODUCT(OFFSET($AC88,0,0,1,$CB$2),OFFSET(Profiles!$K$28,($Z88-1)*(Profiles!$I$26+1)+DU$4-SSSModel!$C$3+1,0,1,$CB$2)),
     IF(SSSModel!$C$4="ECC",$EA88*$EB88*SUMPRODUCT(OFFSET($AC88,0,MAX(0,DU$4-$DZ88-$CA$4+1),1,MIN($DZ88,DU$4-$CA$4+1)),OFFSET(Escalation!$K$24,($Y88-1)*(Escalation!$I$22+1)+DU$4-SSSModel!$C$3+1,MAX(0,DU$4-$DZ88-$CA$4+1),1,MIN($DZ88,DU$4-$CA$4+1))),
     IF(SSSModel!$C$4="PV",BW88*$EA88*(1+SSSModel!$C$2),
     IF(SSSModel!$C$4="FCR",$EC88*SUM(OFFSET($AC88,0,MAX(DU$4-$AC$4-$DZ88+1,0),1,MIN($DZ88,DU$4-$AC$4+1))),0)))),
SUM($AC88:$BZ88)*
     IF(SSSModel!$C$4="RR",OFFSET(Profiles!$K$2,$Z88,MAX(Profiles!$C$2,BW$4-$W88)),
     IF(SSSModel!$C$4="ECC",$EA88*$EB88*IF(MAX(Escalation!$C$2,BW$4-$W88)&gt;$DZ88-1,0,OFFSET(Escalation!$K$2,$Y88,MAX(Escalation!$C$2,BW$4-$W88))),
     IF(SSSModel!$C$4="PV",IF(DU$4=$W88,$EA88*(1+SSSModel!$C$2),0),
     IF(SSSModel!$C$4="FCR",IF(AND(DU$4&gt;=$W88,OFFSET(Profiles!$K$2,$Z88,MAX(Profiles!$C$2,BW$4-$W88))&gt;0),$EC88,0),0))))))</f>
        <v>0</v>
      </c>
      <c r="DV88" s="136">
        <f ca="1">IF(OR($Z88=0,SSSModel!$C$4="CF"),BX88,
IF(LEFT($V88,3)="ON_",
     IF(SSSModel!$C$4="RR",SUMPRODUCT(OFFSET($AC88,0,0,1,$CB$2),OFFSET(Profiles!$K$28,($Z88-1)*(Profiles!$I$26+1)+DV$4-SSSModel!$C$3+1,0,1,$CB$2)),
     IF(SSSModel!$C$4="ECC",$EA88*$EB88*SUMPRODUCT(OFFSET($AC88,0,MAX(0,DV$4-$DZ88-$CA$4+1),1,MIN($DZ88,DV$4-$CA$4+1)),OFFSET(Escalation!$K$24,($Y88-1)*(Escalation!$I$22+1)+DV$4-SSSModel!$C$3+1,MAX(0,DV$4-$DZ88-$CA$4+1),1,MIN($DZ88,DV$4-$CA$4+1))),
     IF(SSSModel!$C$4="PV",BX88*$EA88*(1+SSSModel!$C$2),
     IF(SSSModel!$C$4="FCR",$EC88*SUM(OFFSET($AC88,0,MAX(DV$4-$AC$4-$DZ88+1,0),1,MIN($DZ88,DV$4-$AC$4+1))),0)))),
SUM($AC88:$BZ88)*
     IF(SSSModel!$C$4="RR",OFFSET(Profiles!$K$2,$Z88,MAX(Profiles!$C$2,BX$4-$W88)),
     IF(SSSModel!$C$4="ECC",$EA88*$EB88*IF(MAX(Escalation!$C$2,BX$4-$W88)&gt;$DZ88-1,0,OFFSET(Escalation!$K$2,$Y88,MAX(Escalation!$C$2,BX$4-$W88))),
     IF(SSSModel!$C$4="PV",IF(DV$4=$W88,$EA88*(1+SSSModel!$C$2),0),
     IF(SSSModel!$C$4="FCR",IF(AND(DV$4&gt;=$W88,OFFSET(Profiles!$K$2,$Z88,MAX(Profiles!$C$2,BX$4-$W88))&gt;0),$EC88,0),0))))))</f>
        <v>0</v>
      </c>
      <c r="DW88" s="136">
        <f ca="1">IF(OR($Z88=0,SSSModel!$C$4="CF"),BY88,
IF(LEFT($V88,3)="ON_",
     IF(SSSModel!$C$4="RR",SUMPRODUCT(OFFSET($AC88,0,0,1,$CB$2),OFFSET(Profiles!$K$28,($Z88-1)*(Profiles!$I$26+1)+DW$4-SSSModel!$C$3+1,0,1,$CB$2)),
     IF(SSSModel!$C$4="ECC",$EA88*$EB88*SUMPRODUCT(OFFSET($AC88,0,MAX(0,DW$4-$DZ88-$CA$4+1),1,MIN($DZ88,DW$4-$CA$4+1)),OFFSET(Escalation!$K$24,($Y88-1)*(Escalation!$I$22+1)+DW$4-SSSModel!$C$3+1,MAX(0,DW$4-$DZ88-$CA$4+1),1,MIN($DZ88,DW$4-$CA$4+1))),
     IF(SSSModel!$C$4="PV",BY88*$EA88*(1+SSSModel!$C$2),
     IF(SSSModel!$C$4="FCR",$EC88*SUM(OFFSET($AC88,0,MAX(DW$4-$AC$4-$DZ88+1,0),1,MIN($DZ88,DW$4-$AC$4+1))),0)))),
SUM($AC88:$BZ88)*
     IF(SSSModel!$C$4="RR",OFFSET(Profiles!$K$2,$Z88,MAX(Profiles!$C$2,BY$4-$W88)),
     IF(SSSModel!$C$4="ECC",$EA88*$EB88*IF(MAX(Escalation!$C$2,BY$4-$W88)&gt;$DZ88-1,0,OFFSET(Escalation!$K$2,$Y88,MAX(Escalation!$C$2,BY$4-$W88))),
     IF(SSSModel!$C$4="PV",IF(DW$4=$W88,$EA88*(1+SSSModel!$C$2),0),
     IF(SSSModel!$C$4="FCR",IF(AND(DW$4&gt;=$W88,OFFSET(Profiles!$K$2,$Z88,MAX(Profiles!$C$2,BY$4-$W88))&gt;0),$EC88,0),0))))))</f>
        <v>0</v>
      </c>
      <c r="DX88" s="136">
        <f ca="1">IF(OR($Z88=0,SSSModel!$C$4="CF"),BZ88,
IF(LEFT($V88,3)="ON_",
     IF(SSSModel!$C$4="RR",SUMPRODUCT(OFFSET($AC88,0,0,1,$CB$2),OFFSET(Profiles!$K$28,($Z88-1)*(Profiles!$I$26+1)+DX$4-SSSModel!$C$3+1,0,1,$CB$2)),
     IF(SSSModel!$C$4="ECC",$EA88*$EB88*SUMPRODUCT(OFFSET($AC88,0,MAX(0,DX$4-$DZ88-$CA$4+1),1,MIN($DZ88,DX$4-$CA$4+1)),OFFSET(Escalation!$K$24,($Y88-1)*(Escalation!$I$22+1)+DX$4-SSSModel!$C$3+1,MAX(0,DX$4-$DZ88-$CA$4+1),1,MIN($DZ88,DX$4-$CA$4+1))),
     IF(SSSModel!$C$4="PV",BZ88*$EA88*(1+SSSModel!$C$2),
     IF(SSSModel!$C$4="FCR",$EC88*SUM(OFFSET($AC88,0,MAX(DX$4-$AC$4-$DZ88+1,0),1,MIN($DZ88,DX$4-$AC$4+1))),0)))),
SUM($AC88:$BZ88)*
     IF(SSSModel!$C$4="RR",OFFSET(Profiles!$K$2,$Z88,MAX(Profiles!$C$2,BZ$4-$W88)),
     IF(SSSModel!$C$4="ECC",$EA88*$EB88*IF(MAX(Escalation!$C$2,BZ$4-$W88)&gt;$DZ88-1,0,OFFSET(Escalation!$K$2,$Y88,MAX(Escalation!$C$2,BZ$4-$W88))),
     IF(SSSModel!$C$4="PV",IF(DX$4=$W88,$EA88*(1+SSSModel!$C$2),0),
     IF(SSSModel!$C$4="FCR",IF(AND(DX$4&gt;=$W88,OFFSET(Profiles!$K$2,$Z88,MAX(Profiles!$C$2,BZ$4-$W88))&gt;0),$EC88,0),0))))))</f>
        <v>0</v>
      </c>
      <c r="DY88" s="82">
        <f ca="1">IF($Y88=0,0,OFFSET(Escalation!$B$2,$Y88,0))</f>
        <v>0</v>
      </c>
      <c r="DZ88" s="80">
        <f ca="1">IF($Z88=0,0,COUNTIF(OFFSET(Profiles!$K$2,$Z88,0,1,50),"&gt;0"))</f>
        <v>0</v>
      </c>
      <c r="EA88" s="137">
        <f ca="1">IF($Z88=0,0,SUMPRODUCT(Profiles!$C$20:$BH$20,OFFSET(Profiles!$C$2,$Z88,0,1,Profiles!$B$1)))</f>
        <v>0</v>
      </c>
      <c r="EB88" s="24">
        <f>IF($Z88=0,0,((1-(1+DY88)/(1+SSSModel!$C$2))/(1-((1+DY88)/(1+SSSModel!$C$2))^DZ88))*(1+SSSModel!$C$2))</f>
        <v>0</v>
      </c>
      <c r="EC88" s="24">
        <f>IF($Z88=0,0,-PMT(SSSModel!$C$2,DZ88,EA88))</f>
        <v>0</v>
      </c>
    </row>
    <row r="89" spans="3:133" x14ac:dyDescent="0.35">
      <c r="C89" s="18">
        <f t="shared" si="12"/>
        <v>9</v>
      </c>
      <c r="D89" s="18">
        <f t="shared" si="13"/>
        <v>5</v>
      </c>
      <c r="E89" s="18">
        <f t="shared" ca="1" si="14"/>
        <v>0</v>
      </c>
      <c r="G89" s="25" t="str">
        <f ca="1">IF($E89=0,"",OFFSET(Resources!B$26,$E89,0))</f>
        <v/>
      </c>
      <c r="H89" s="25" t="str">
        <f ca="1">IF($E89=0,"",OFFSET(Resources!C$26,$E89,0))</f>
        <v/>
      </c>
      <c r="I89" s="25" t="str">
        <f ca="1">IF($E89=0,"",OFFSET(Resources!$E$26,$E89,0))</f>
        <v/>
      </c>
      <c r="J89" s="16">
        <v>1</v>
      </c>
      <c r="K89" s="16" t="s">
        <v>150</v>
      </c>
      <c r="L89" s="25" t="str">
        <f ca="1">OFFSET(Resources!$CG$24,0,$C89-1)</f>
        <v>On-Going FGT</v>
      </c>
      <c r="M89" s="25" t="str">
        <f ca="1">OFFSET(Resources!$CG$25,0,$C89-1)</f>
        <v>O&amp;M</v>
      </c>
      <c r="N89" s="1">
        <v>1</v>
      </c>
      <c r="O89" s="7">
        <f ca="1">IF($E89=0,0,OFFSET(Resources!$CG$26,$E89,$C89-1))</f>
        <v>0</v>
      </c>
      <c r="P89" s="25" t="str">
        <f ca="1">OFFSET(Resources!$CG$26,0,$C89-1)</f>
        <v>$/Yr</v>
      </c>
      <c r="Q89" s="18">
        <f ca="1">IF($E89=0,0,OFFSET(GenAlts!$W$4,$E89,$D89-1))</f>
        <v>0</v>
      </c>
      <c r="R89" s="1">
        <v>1</v>
      </c>
      <c r="S89" t="str">
        <f ca="1">IF($E89=0,"",OFFSET(Resources!$R$26,$E89,0))</f>
        <v/>
      </c>
      <c r="T89" s="1"/>
      <c r="U89" s="25">
        <f ca="1">IF($E89=0,0,OFFSET(Resources!$AB$26,$E89,($C89-1)*Resources!$CI$20))</f>
        <v>0</v>
      </c>
      <c r="V89" s="1"/>
      <c r="W89">
        <f t="shared" ca="1" si="11"/>
        <v>0</v>
      </c>
      <c r="X89">
        <f>IF(T89="",0,MATCH(T89,Profiles!$A$3:$A$22,0))</f>
        <v>0</v>
      </c>
      <c r="Y89" s="10">
        <f ca="1">IF(U89=0,0,MATCH(U89,Escalation!$A$3:$A$18,0))</f>
        <v>0</v>
      </c>
      <c r="Z89">
        <f>IF(V89="",0,MATCH(V89,Profiles!$A$3:$A$22,0))</f>
        <v>0</v>
      </c>
      <c r="AA89" s="8"/>
      <c r="AB89" s="8">
        <v>0</v>
      </c>
      <c r="AC89" s="72">
        <f ca="1">IF(OR(AC$4&lt;$Q89,AC$4&gt;$Q89+IF($S89="",1000,$S89)-1),0,IF(MOD(AC$4-$Q89,IF($R89="",1000,$R89))=0,$O89,0))*IF($Y89&gt;0,(1+INDEX(Escalation!$B$3:$B$18,$Y89,0))^(AC$4-SSSModel!$C$5),1)*IF($X89=0,1,OFFSET(Profiles!$K$2,$X89,MAX(Profiles!$C$2,AC$4-$Q89)))*IF($AA89=1,(1+SSSModel!#REF!),1)</f>
        <v>0</v>
      </c>
      <c r="AD89" s="72">
        <f ca="1">IF(OR(AD$4&lt;$Q89,AD$4&gt;$Q89+IF($S89="",1000,$S89)-1),0,IF(MOD(AD$4-$Q89,IF($R89="",1000,$R89))=0,$O89,0))*IF($Y89&gt;0,(1+INDEX(Escalation!$B$3:$B$18,$Y89,0))^(AD$4-SSSModel!$C$5),1)*IF($X89=0,1,OFFSET(Profiles!$K$2,$X89,MAX(Profiles!$C$2,AD$4-$Q89)))*IF($AA89=1,(1+SSSModel!#REF!),1)</f>
        <v>0</v>
      </c>
      <c r="AE89" s="72">
        <f ca="1">IF(OR(AE$4&lt;$Q89,AE$4&gt;$Q89+IF($S89="",1000,$S89)-1),0,IF(MOD(AE$4-$Q89,IF($R89="",1000,$R89))=0,$O89,0))*IF($Y89&gt;0,(1+INDEX(Escalation!$B$3:$B$18,$Y89,0))^(AE$4-SSSModel!$C$5),1)*IF($X89=0,1,OFFSET(Profiles!$K$2,$X89,MAX(Profiles!$C$2,AE$4-$Q89)))*IF($AA89=1,(1+SSSModel!#REF!),1)</f>
        <v>0</v>
      </c>
      <c r="AF89" s="72">
        <f ca="1">IF(OR(AF$4&lt;$Q89,AF$4&gt;$Q89+IF($S89="",1000,$S89)-1),0,IF(MOD(AF$4-$Q89,IF($R89="",1000,$R89))=0,$O89,0))*IF($Y89&gt;0,(1+INDEX(Escalation!$B$3:$B$18,$Y89,0))^(AF$4-SSSModel!$C$5),1)*IF($X89=0,1,OFFSET(Profiles!$K$2,$X89,MAX(Profiles!$C$2,AF$4-$Q89)))*IF($AA89=1,(1+SSSModel!#REF!),1)</f>
        <v>0</v>
      </c>
      <c r="AG89" s="72">
        <f ca="1">IF(OR(AG$4&lt;$Q89,AG$4&gt;$Q89+IF($S89="",1000,$S89)-1),0,IF(MOD(AG$4-$Q89,IF($R89="",1000,$R89))=0,$O89,0))*IF($Y89&gt;0,(1+INDEX(Escalation!$B$3:$B$18,$Y89,0))^(AG$4-SSSModel!$C$5),1)*IF($X89=0,1,OFFSET(Profiles!$K$2,$X89,MAX(Profiles!$C$2,AG$4-$Q89)))*IF($AA89=1,(1+SSSModel!#REF!),1)</f>
        <v>0</v>
      </c>
      <c r="AH89" s="72">
        <f ca="1">IF(OR(AH$4&lt;$Q89,AH$4&gt;$Q89+IF($S89="",1000,$S89)-1),0,IF(MOD(AH$4-$Q89,IF($R89="",1000,$R89))=0,$O89,0))*IF($Y89&gt;0,(1+INDEX(Escalation!$B$3:$B$18,$Y89,0))^(AH$4-SSSModel!$C$5),1)*IF($X89=0,1,OFFSET(Profiles!$K$2,$X89,MAX(Profiles!$C$2,AH$4-$Q89)))*IF($AA89=1,(1+SSSModel!#REF!),1)</f>
        <v>0</v>
      </c>
      <c r="AI89" s="72">
        <f ca="1">IF(OR(AI$4&lt;$Q89,AI$4&gt;$Q89+IF($S89="",1000,$S89)-1),0,IF(MOD(AI$4-$Q89,IF($R89="",1000,$R89))=0,$O89,0))*IF($Y89&gt;0,(1+INDEX(Escalation!$B$3:$B$18,$Y89,0))^(AI$4-SSSModel!$C$5),1)*IF($X89=0,1,OFFSET(Profiles!$K$2,$X89,MAX(Profiles!$C$2,AI$4-$Q89)))*IF($AA89=1,(1+SSSModel!#REF!),1)</f>
        <v>0</v>
      </c>
      <c r="AJ89" s="72">
        <f ca="1">IF(OR(AJ$4&lt;$Q89,AJ$4&gt;$Q89+IF($S89="",1000,$S89)-1),0,IF(MOD(AJ$4-$Q89,IF($R89="",1000,$R89))=0,$O89,0))*IF($Y89&gt;0,(1+INDEX(Escalation!$B$3:$B$18,$Y89,0))^(AJ$4-SSSModel!$C$5),1)*IF($X89=0,1,OFFSET(Profiles!$K$2,$X89,MAX(Profiles!$C$2,AJ$4-$Q89)))*IF($AA89=1,(1+SSSModel!#REF!),1)</f>
        <v>0</v>
      </c>
      <c r="AK89" s="72">
        <f ca="1">IF(OR(AK$4&lt;$Q89,AK$4&gt;$Q89+IF($S89="",1000,$S89)-1),0,IF(MOD(AK$4-$Q89,IF($R89="",1000,$R89))=0,$O89,0))*IF($Y89&gt;0,(1+INDEX(Escalation!$B$3:$B$18,$Y89,0))^(AK$4-SSSModel!$C$5),1)*IF($X89=0,1,OFFSET(Profiles!$K$2,$X89,MAX(Profiles!$C$2,AK$4-$Q89)))*IF($AA89=1,(1+SSSModel!#REF!),1)</f>
        <v>0</v>
      </c>
      <c r="AL89" s="72">
        <f ca="1">IF(OR(AL$4&lt;$Q89,AL$4&gt;$Q89+IF($S89="",1000,$S89)-1),0,IF(MOD(AL$4-$Q89,IF($R89="",1000,$R89))=0,$O89,0))*IF($Y89&gt;0,(1+INDEX(Escalation!$B$3:$B$18,$Y89,0))^(AL$4-SSSModel!$C$5),1)*IF($X89=0,1,OFFSET(Profiles!$K$2,$X89,MAX(Profiles!$C$2,AL$4-$Q89)))*IF($AA89=1,(1+SSSModel!#REF!),1)</f>
        <v>0</v>
      </c>
      <c r="AM89" s="72">
        <f ca="1">IF(OR(AM$4&lt;$Q89,AM$4&gt;$Q89+IF($S89="",1000,$S89)-1),0,IF(MOD(AM$4-$Q89,IF($R89="",1000,$R89))=0,$O89,0))*IF($Y89&gt;0,(1+INDEX(Escalation!$B$3:$B$18,$Y89,0))^(AM$4-SSSModel!$C$5),1)*IF($X89=0,1,OFFSET(Profiles!$K$2,$X89,MAX(Profiles!$C$2,AM$4-$Q89)))*IF($AA89=1,(1+SSSModel!#REF!),1)</f>
        <v>0</v>
      </c>
      <c r="AN89" s="72">
        <f ca="1">IF(OR(AN$4&lt;$Q89,AN$4&gt;$Q89+IF($S89="",1000,$S89)-1),0,IF(MOD(AN$4-$Q89,IF($R89="",1000,$R89))=0,$O89,0))*IF($Y89&gt;0,(1+INDEX(Escalation!$B$3:$B$18,$Y89,0))^(AN$4-SSSModel!$C$5),1)*IF($X89=0,1,OFFSET(Profiles!$K$2,$X89,MAX(Profiles!$C$2,AN$4-$Q89)))*IF($AA89=1,(1+SSSModel!#REF!),1)</f>
        <v>0</v>
      </c>
      <c r="AO89" s="72">
        <f ca="1">IF(OR(AO$4&lt;$Q89,AO$4&gt;$Q89+IF($S89="",1000,$S89)-1),0,IF(MOD(AO$4-$Q89,IF($R89="",1000,$R89))=0,$O89,0))*IF($Y89&gt;0,(1+INDEX(Escalation!$B$3:$B$18,$Y89,0))^(AO$4-SSSModel!$C$5),1)*IF($X89=0,1,OFFSET(Profiles!$K$2,$X89,MAX(Profiles!$C$2,AO$4-$Q89)))*IF($AA89=1,(1+SSSModel!#REF!),1)</f>
        <v>0</v>
      </c>
      <c r="AP89" s="72">
        <f ca="1">IF(OR(AP$4&lt;$Q89,AP$4&gt;$Q89+IF($S89="",1000,$S89)-1),0,IF(MOD(AP$4-$Q89,IF($R89="",1000,$R89))=0,$O89,0))*IF($Y89&gt;0,(1+INDEX(Escalation!$B$3:$B$18,$Y89,0))^(AP$4-SSSModel!$C$5),1)*IF($X89=0,1,OFFSET(Profiles!$K$2,$X89,MAX(Profiles!$C$2,AP$4-$Q89)))*IF($AA89=1,(1+SSSModel!#REF!),1)</f>
        <v>0</v>
      </c>
      <c r="AQ89" s="72">
        <f ca="1">IF(OR(AQ$4&lt;$Q89,AQ$4&gt;$Q89+IF($S89="",1000,$S89)-1),0,IF(MOD(AQ$4-$Q89,IF($R89="",1000,$R89))=0,$O89,0))*IF($Y89&gt;0,(1+INDEX(Escalation!$B$3:$B$18,$Y89,0))^(AQ$4-SSSModel!$C$5),1)*IF($X89=0,1,OFFSET(Profiles!$K$2,$X89,MAX(Profiles!$C$2,AQ$4-$Q89)))*IF($AA89=1,(1+SSSModel!#REF!),1)</f>
        <v>0</v>
      </c>
      <c r="AR89" s="72">
        <f ca="1">IF(OR(AR$4&lt;$Q89,AR$4&gt;$Q89+IF($S89="",1000,$S89)-1),0,IF(MOD(AR$4-$Q89,IF($R89="",1000,$R89))=0,$O89,0))*IF($Y89&gt;0,(1+INDEX(Escalation!$B$3:$B$18,$Y89,0))^(AR$4-SSSModel!$C$5),1)*IF($X89=0,1,OFFSET(Profiles!$K$2,$X89,MAX(Profiles!$C$2,AR$4-$Q89)))*IF($AA89=1,(1+SSSModel!#REF!),1)</f>
        <v>0</v>
      </c>
      <c r="AS89" s="72">
        <f ca="1">IF(OR(AS$4&lt;$Q89,AS$4&gt;$Q89+IF($S89="",1000,$S89)-1),0,IF(MOD(AS$4-$Q89,IF($R89="",1000,$R89))=0,$O89,0))*IF($Y89&gt;0,(1+INDEX(Escalation!$B$3:$B$18,$Y89,0))^(AS$4-SSSModel!$C$5),1)*IF($X89=0,1,OFFSET(Profiles!$K$2,$X89,MAX(Profiles!$C$2,AS$4-$Q89)))*IF($AA89=1,(1+SSSModel!#REF!),1)</f>
        <v>0</v>
      </c>
      <c r="AT89" s="72">
        <f ca="1">IF(OR(AT$4&lt;$Q89,AT$4&gt;$Q89+IF($S89="",1000,$S89)-1),0,IF(MOD(AT$4-$Q89,IF($R89="",1000,$R89))=0,$O89,0))*IF($Y89&gt;0,(1+INDEX(Escalation!$B$3:$B$18,$Y89,0))^(AT$4-SSSModel!$C$5),1)*IF($X89=0,1,OFFSET(Profiles!$K$2,$X89,MAX(Profiles!$C$2,AT$4-$Q89)))*IF($AA89=1,(1+SSSModel!#REF!),1)</f>
        <v>0</v>
      </c>
      <c r="AU89" s="72">
        <f ca="1">IF(OR(AU$4&lt;$Q89,AU$4&gt;$Q89+IF($S89="",1000,$S89)-1),0,IF(MOD(AU$4-$Q89,IF($R89="",1000,$R89))=0,$O89,0))*IF($Y89&gt;0,(1+INDEX(Escalation!$B$3:$B$18,$Y89,0))^(AU$4-SSSModel!$C$5),1)*IF($X89=0,1,OFFSET(Profiles!$K$2,$X89,MAX(Profiles!$C$2,AU$4-$Q89)))*IF($AA89=1,(1+SSSModel!#REF!),1)</f>
        <v>0</v>
      </c>
      <c r="AV89" s="72">
        <f ca="1">IF(OR(AV$4&lt;$Q89,AV$4&gt;$Q89+IF($S89="",1000,$S89)-1),0,IF(MOD(AV$4-$Q89,IF($R89="",1000,$R89))=0,$O89,0))*IF($Y89&gt;0,(1+INDEX(Escalation!$B$3:$B$18,$Y89,0))^(AV$4-SSSModel!$C$5),1)*IF($X89=0,1,OFFSET(Profiles!$K$2,$X89,MAX(Profiles!$C$2,AV$4-$Q89)))*IF($AA89=1,(1+SSSModel!#REF!),1)</f>
        <v>0</v>
      </c>
      <c r="AW89" s="72">
        <f ca="1">IF(OR(AW$4&lt;$Q89,AW$4&gt;$Q89+IF($S89="",1000,$S89)-1),0,IF(MOD(AW$4-$Q89,IF($R89="",1000,$R89))=0,$O89,0))*IF($Y89&gt;0,(1+INDEX(Escalation!$B$3:$B$18,$Y89,0))^(AW$4-SSSModel!$C$5),1)*IF($X89=0,1,OFFSET(Profiles!$K$2,$X89,MAX(Profiles!$C$2,AW$4-$Q89)))*IF($AA89=1,(1+SSSModel!#REF!),1)</f>
        <v>0</v>
      </c>
      <c r="AX89" s="72">
        <f ca="1">IF(OR(AX$4&lt;$Q89,AX$4&gt;$Q89+IF($S89="",1000,$S89)-1),0,IF(MOD(AX$4-$Q89,IF($R89="",1000,$R89))=0,$O89,0))*IF($Y89&gt;0,(1+INDEX(Escalation!$B$3:$B$18,$Y89,0))^(AX$4-SSSModel!$C$5),1)*IF($X89=0,1,OFFSET(Profiles!$K$2,$X89,MAX(Profiles!$C$2,AX$4-$Q89)))*IF($AA89=1,(1+SSSModel!#REF!),1)</f>
        <v>0</v>
      </c>
      <c r="AY89" s="72">
        <f ca="1">IF(OR(AY$4&lt;$Q89,AY$4&gt;$Q89+IF($S89="",1000,$S89)-1),0,IF(MOD(AY$4-$Q89,IF($R89="",1000,$R89))=0,$O89,0))*IF($Y89&gt;0,(1+INDEX(Escalation!$B$3:$B$18,$Y89,0))^(AY$4-SSSModel!$C$5),1)*IF($X89=0,1,OFFSET(Profiles!$K$2,$X89,MAX(Profiles!$C$2,AY$4-$Q89)))*IF($AA89=1,(1+SSSModel!#REF!),1)</f>
        <v>0</v>
      </c>
      <c r="AZ89" s="72">
        <f ca="1">IF(OR(AZ$4&lt;$Q89,AZ$4&gt;$Q89+IF($S89="",1000,$S89)-1),0,IF(MOD(AZ$4-$Q89,IF($R89="",1000,$R89))=0,$O89,0))*IF($Y89&gt;0,(1+INDEX(Escalation!$B$3:$B$18,$Y89,0))^(AZ$4-SSSModel!$C$5),1)*IF($X89=0,1,OFFSET(Profiles!$K$2,$X89,MAX(Profiles!$C$2,AZ$4-$Q89)))*IF($AA89=1,(1+SSSModel!#REF!),1)</f>
        <v>0</v>
      </c>
      <c r="BA89" s="72">
        <f ca="1">IF(OR(BA$4&lt;$Q89,BA$4&gt;$Q89+IF($S89="",1000,$S89)-1),0,IF(MOD(BA$4-$Q89,IF($R89="",1000,$R89))=0,$O89,0))*IF($Y89&gt;0,(1+INDEX(Escalation!$B$3:$B$18,$Y89,0))^(BA$4-SSSModel!$C$5),1)*IF($X89=0,1,OFFSET(Profiles!$K$2,$X89,MAX(Profiles!$C$2,BA$4-$Q89)))*IF($AA89=1,(1+SSSModel!#REF!),1)</f>
        <v>0</v>
      </c>
      <c r="BB89" s="72">
        <f ca="1">IF(OR(BB$4&lt;$Q89,BB$4&gt;$Q89+IF($S89="",1000,$S89)-1),0,IF(MOD(BB$4-$Q89,IF($R89="",1000,$R89))=0,$O89,0))*IF($Y89&gt;0,(1+INDEX(Escalation!$B$3:$B$18,$Y89,0))^(BB$4-SSSModel!$C$5),1)*IF($X89=0,1,OFFSET(Profiles!$K$2,$X89,MAX(Profiles!$C$2,BB$4-$Q89)))*IF($AA89=1,(1+SSSModel!#REF!),1)</f>
        <v>0</v>
      </c>
      <c r="BC89" s="72">
        <f ca="1">IF(OR(BC$4&lt;$Q89,BC$4&gt;$Q89+IF($S89="",1000,$S89)-1),0,IF(MOD(BC$4-$Q89,IF($R89="",1000,$R89))=0,$O89,0))*IF($Y89&gt;0,(1+INDEX(Escalation!$B$3:$B$18,$Y89,0))^(BC$4-SSSModel!$C$5),1)*IF($X89=0,1,OFFSET(Profiles!$K$2,$X89,MAX(Profiles!$C$2,BC$4-$Q89)))*IF($AA89=1,(1+SSSModel!#REF!),1)</f>
        <v>0</v>
      </c>
      <c r="BD89" s="72">
        <f ca="1">IF(OR(BD$4&lt;$Q89,BD$4&gt;$Q89+IF($S89="",1000,$S89)-1),0,IF(MOD(BD$4-$Q89,IF($R89="",1000,$R89))=0,$O89,0))*IF($Y89&gt;0,(1+INDEX(Escalation!$B$3:$B$18,$Y89,0))^(BD$4-SSSModel!$C$5),1)*IF($X89=0,1,OFFSET(Profiles!$K$2,$X89,MAX(Profiles!$C$2,BD$4-$Q89)))*IF($AA89=1,(1+SSSModel!#REF!),1)</f>
        <v>0</v>
      </c>
      <c r="BE89" s="72">
        <f ca="1">IF(OR(BE$4&lt;$Q89,BE$4&gt;$Q89+IF($S89="",1000,$S89)-1),0,IF(MOD(BE$4-$Q89,IF($R89="",1000,$R89))=0,$O89,0))*IF($Y89&gt;0,(1+INDEX(Escalation!$B$3:$B$18,$Y89,0))^(BE$4-SSSModel!$C$5),1)*IF($X89=0,1,OFFSET(Profiles!$K$2,$X89,MAX(Profiles!$C$2,BE$4-$Q89)))*IF($AA89=1,(1+SSSModel!#REF!),1)</f>
        <v>0</v>
      </c>
      <c r="BF89" s="72">
        <f ca="1">IF(OR(BF$4&lt;$Q89,BF$4&gt;$Q89+IF($S89="",1000,$S89)-1),0,IF(MOD(BF$4-$Q89,IF($R89="",1000,$R89))=0,$O89,0))*IF($Y89&gt;0,(1+INDEX(Escalation!$B$3:$B$18,$Y89,0))^(BF$4-SSSModel!$C$5),1)*IF($X89=0,1,OFFSET(Profiles!$K$2,$X89,MAX(Profiles!$C$2,BF$4-$Q89)))*IF($AA89=1,(1+SSSModel!#REF!),1)</f>
        <v>0</v>
      </c>
      <c r="BG89" s="72">
        <f ca="1">IF(OR(BG$4&lt;$Q89,BG$4&gt;$Q89+IF($S89="",1000,$S89)-1),0,IF(MOD(BG$4-$Q89,IF($R89="",1000,$R89))=0,$O89,0))*IF($Y89&gt;0,(1+INDEX(Escalation!$B$3:$B$18,$Y89,0))^(BG$4-SSSModel!$C$5),1)*IF($X89=0,1,OFFSET(Profiles!$K$2,$X89,MAX(Profiles!$C$2,BG$4-$Q89)))*IF($AA89=1,(1+SSSModel!#REF!),1)</f>
        <v>0</v>
      </c>
      <c r="BH89" s="72">
        <f ca="1">IF(OR(BH$4&lt;$Q89,BH$4&gt;$Q89+IF($S89="",1000,$S89)-1),0,IF(MOD(BH$4-$Q89,IF($R89="",1000,$R89))=0,$O89,0))*IF($Y89&gt;0,(1+INDEX(Escalation!$B$3:$B$18,$Y89,0))^(BH$4-SSSModel!$C$5),1)*IF($X89=0,1,OFFSET(Profiles!$K$2,$X89,MAX(Profiles!$C$2,BH$4-$Q89)))*IF($AA89=1,(1+SSSModel!#REF!),1)</f>
        <v>0</v>
      </c>
      <c r="BI89" s="72">
        <f ca="1">IF(OR(BI$4&lt;$Q89,BI$4&gt;$Q89+IF($S89="",1000,$S89)-1),0,IF(MOD(BI$4-$Q89,IF($R89="",1000,$R89))=0,$O89,0))*IF($Y89&gt;0,(1+INDEX(Escalation!$B$3:$B$18,$Y89,0))^(BI$4-SSSModel!$C$5),1)*IF($X89=0,1,OFFSET(Profiles!$K$2,$X89,MAX(Profiles!$C$2,BI$4-$Q89)))*IF($AA89=1,(1+SSSModel!#REF!),1)</f>
        <v>0</v>
      </c>
      <c r="BJ89" s="72">
        <f ca="1">IF(OR(BJ$4&lt;$Q89,BJ$4&gt;$Q89+IF($S89="",1000,$S89)-1),0,IF(MOD(BJ$4-$Q89,IF($R89="",1000,$R89))=0,$O89,0))*IF($Y89&gt;0,(1+INDEX(Escalation!$B$3:$B$18,$Y89,0))^(BJ$4-SSSModel!$C$5),1)*IF($X89=0,1,OFFSET(Profiles!$K$2,$X89,MAX(Profiles!$C$2,BJ$4-$Q89)))*IF($AA89=1,(1+SSSModel!#REF!),1)</f>
        <v>0</v>
      </c>
      <c r="BK89" s="72">
        <f ca="1">IF(OR(BK$4&lt;$Q89,BK$4&gt;$Q89+IF($S89="",1000,$S89)-1),0,IF(MOD(BK$4-$Q89,IF($R89="",1000,$R89))=0,$O89,0))*IF($Y89&gt;0,(1+INDEX(Escalation!$B$3:$B$18,$Y89,0))^(BK$4-SSSModel!$C$5),1)*IF($X89=0,1,OFFSET(Profiles!$K$2,$X89,MAX(Profiles!$C$2,BK$4-$Q89)))*IF($AA89=1,(1+SSSModel!#REF!),1)</f>
        <v>0</v>
      </c>
      <c r="BL89" s="72">
        <f ca="1">IF(OR(BL$4&lt;$Q89,BL$4&gt;$Q89+IF($S89="",1000,$S89)-1),0,IF(MOD(BL$4-$Q89,IF($R89="",1000,$R89))=0,$O89,0))*IF($Y89&gt;0,(1+INDEX(Escalation!$B$3:$B$18,$Y89,0))^(BL$4-SSSModel!$C$5),1)*IF($X89=0,1,OFFSET(Profiles!$K$2,$X89,MAX(Profiles!$C$2,BL$4-$Q89)))*IF($AA89=1,(1+SSSModel!#REF!),1)</f>
        <v>0</v>
      </c>
      <c r="BM89" s="72">
        <f ca="1">IF(OR(BM$4&lt;$Q89,BM$4&gt;$Q89+IF($S89="",1000,$S89)-1),0,IF(MOD(BM$4-$Q89,IF($R89="",1000,$R89))=0,$O89,0))*IF($Y89&gt;0,(1+INDEX(Escalation!$B$3:$B$18,$Y89,0))^(BM$4-SSSModel!$C$5),1)*IF($X89=0,1,OFFSET(Profiles!$K$2,$X89,MAX(Profiles!$C$2,BM$4-$Q89)))*IF($AA89=1,(1+SSSModel!#REF!),1)</f>
        <v>0</v>
      </c>
      <c r="BN89" s="72">
        <f ca="1">IF(OR(BN$4&lt;$Q89,BN$4&gt;$Q89+IF($S89="",1000,$S89)-1),0,IF(MOD(BN$4-$Q89,IF($R89="",1000,$R89))=0,$O89,0))*IF($Y89&gt;0,(1+INDEX(Escalation!$B$3:$B$18,$Y89,0))^(BN$4-SSSModel!$C$5),1)*IF($X89=0,1,OFFSET(Profiles!$K$2,$X89,MAX(Profiles!$C$2,BN$4-$Q89)))*IF($AA89=1,(1+SSSModel!#REF!),1)</f>
        <v>0</v>
      </c>
      <c r="BO89" s="72">
        <f ca="1">IF(OR(BO$4&lt;$Q89,BO$4&gt;$Q89+IF($S89="",1000,$S89)-1),0,IF(MOD(BO$4-$Q89,IF($R89="",1000,$R89))=0,$O89,0))*IF($Y89&gt;0,(1+INDEX(Escalation!$B$3:$B$18,$Y89,0))^(BO$4-SSSModel!$C$5),1)*IF($X89=0,1,OFFSET(Profiles!$K$2,$X89,MAX(Profiles!$C$2,BO$4-$Q89)))*IF($AA89=1,(1+SSSModel!#REF!),1)</f>
        <v>0</v>
      </c>
      <c r="BP89" s="72">
        <f ca="1">IF(OR(BP$4&lt;$Q89,BP$4&gt;$Q89+IF($S89="",1000,$S89)-1),0,IF(MOD(BP$4-$Q89,IF($R89="",1000,$R89))=0,$O89,0))*IF($Y89&gt;0,(1+INDEX(Escalation!$B$3:$B$18,$Y89,0))^(BP$4-SSSModel!$C$5),1)*IF($X89=0,1,OFFSET(Profiles!$K$2,$X89,MAX(Profiles!$C$2,BP$4-$Q89)))*IF($AA89=1,(1+SSSModel!#REF!),1)</f>
        <v>0</v>
      </c>
      <c r="BQ89" s="72">
        <f ca="1">IF(OR(BQ$4&lt;$Q89,BQ$4&gt;$Q89+IF($S89="",1000,$S89)-1),0,IF(MOD(BQ$4-$Q89,IF($R89="",1000,$R89))=0,$O89,0))*IF($Y89&gt;0,(1+INDEX(Escalation!$B$3:$B$18,$Y89,0))^(BQ$4-SSSModel!$C$5),1)*IF($X89=0,1,OFFSET(Profiles!$K$2,$X89,MAX(Profiles!$C$2,BQ$4-$Q89)))*IF($AA89=1,(1+SSSModel!#REF!),1)</f>
        <v>0</v>
      </c>
      <c r="BR89" s="72">
        <f ca="1">IF(OR(BR$4&lt;$Q89,BR$4&gt;$Q89+IF($S89="",1000,$S89)-1),0,IF(MOD(BR$4-$Q89,IF($R89="",1000,$R89))=0,$O89,0))*IF($Y89&gt;0,(1+INDEX(Escalation!$B$3:$B$18,$Y89,0))^(BR$4-SSSModel!$C$5),1)*IF($X89=0,1,OFFSET(Profiles!$K$2,$X89,MAX(Profiles!$C$2,BR$4-$Q89)))*IF($AA89=1,(1+SSSModel!#REF!),1)</f>
        <v>0</v>
      </c>
      <c r="BS89" s="72">
        <f ca="1">IF(OR(BS$4&lt;$Q89,BS$4&gt;$Q89+IF($S89="",1000,$S89)-1),0,IF(MOD(BS$4-$Q89,IF($R89="",1000,$R89))=0,$O89,0))*IF($Y89&gt;0,(1+INDEX(Escalation!$B$3:$B$18,$Y89,0))^(BS$4-SSSModel!$C$5),1)*IF($X89=0,1,OFFSET(Profiles!$K$2,$X89,MAX(Profiles!$C$2,BS$4-$Q89)))*IF($AA89=1,(1+SSSModel!#REF!),1)</f>
        <v>0</v>
      </c>
      <c r="BT89" s="72">
        <f ca="1">IF(OR(BT$4&lt;$Q89,BT$4&gt;$Q89+IF($S89="",1000,$S89)-1),0,IF(MOD(BT$4-$Q89,IF($R89="",1000,$R89))=0,$O89,0))*IF($Y89&gt;0,(1+INDEX(Escalation!$B$3:$B$18,$Y89,0))^(BT$4-SSSModel!$C$5),1)*IF($X89=0,1,OFFSET(Profiles!$K$2,$X89,MAX(Profiles!$C$2,BT$4-$Q89)))*IF($AA89=1,(1+SSSModel!#REF!),1)</f>
        <v>0</v>
      </c>
      <c r="BU89" s="72">
        <f ca="1">IF(OR(BU$4&lt;$Q89,BU$4&gt;$Q89+IF($S89="",1000,$S89)-1),0,IF(MOD(BU$4-$Q89,IF($R89="",1000,$R89))=0,$O89,0))*IF($Y89&gt;0,(1+INDEX(Escalation!$B$3:$B$18,$Y89,0))^(BU$4-SSSModel!$C$5),1)*IF($X89=0,1,OFFSET(Profiles!$K$2,$X89,MAX(Profiles!$C$2,BU$4-$Q89)))*IF($AA89=1,(1+SSSModel!#REF!),1)</f>
        <v>0</v>
      </c>
      <c r="BV89" s="72">
        <f ca="1">IF(OR(BV$4&lt;$Q89,BV$4&gt;$Q89+IF($S89="",1000,$S89)-1),0,IF(MOD(BV$4-$Q89,IF($R89="",1000,$R89))=0,$O89,0))*IF($Y89&gt;0,(1+INDEX(Escalation!$B$3:$B$18,$Y89,0))^(BV$4-SSSModel!$C$5),1)*IF($X89=0,1,OFFSET(Profiles!$K$2,$X89,MAX(Profiles!$C$2,BV$4-$Q89)))*IF($AA89=1,(1+SSSModel!#REF!),1)</f>
        <v>0</v>
      </c>
      <c r="BW89" s="72">
        <f ca="1">IF(OR(BW$4&lt;$Q89,BW$4&gt;$Q89+IF($S89="",1000,$S89)-1),0,IF(MOD(BW$4-$Q89,IF($R89="",1000,$R89))=0,$O89,0))*IF($Y89&gt;0,(1+INDEX(Escalation!$B$3:$B$18,$Y89,0))^(BW$4-SSSModel!$C$5),1)*IF($X89=0,1,OFFSET(Profiles!$K$2,$X89,MAX(Profiles!$C$2,BW$4-$Q89)))*IF($AA89=1,(1+SSSModel!#REF!),1)</f>
        <v>0</v>
      </c>
      <c r="BX89" s="72">
        <f ca="1">IF(OR(BX$4&lt;$Q89,BX$4&gt;$Q89+IF($S89="",1000,$S89)-1),0,IF(MOD(BX$4-$Q89,IF($R89="",1000,$R89))=0,$O89,0))*IF($Y89&gt;0,(1+INDEX(Escalation!$B$3:$B$18,$Y89,0))^(BX$4-SSSModel!$C$5),1)*IF($X89=0,1,OFFSET(Profiles!$K$2,$X89,MAX(Profiles!$C$2,BX$4-$Q89)))*IF($AA89=1,(1+SSSModel!#REF!),1)</f>
        <v>0</v>
      </c>
      <c r="BY89" s="72">
        <f ca="1">IF(OR(BY$4&lt;$Q89,BY$4&gt;$Q89+IF($S89="",1000,$S89)-1),0,IF(MOD(BY$4-$Q89,IF($R89="",1000,$R89))=0,$O89,0))*IF($Y89&gt;0,(1+INDEX(Escalation!$B$3:$B$18,$Y89,0))^(BY$4-SSSModel!$C$5),1)*IF($X89=0,1,OFFSET(Profiles!$K$2,$X89,MAX(Profiles!$C$2,BY$4-$Q89)))*IF($AA89=1,(1+SSSModel!#REF!),1)</f>
        <v>0</v>
      </c>
      <c r="BZ89" s="72">
        <f ca="1">IF(OR(BZ$4&lt;$Q89,BZ$4&gt;$Q89+IF($S89="",1000,$S89)-1),0,IF(MOD(BZ$4-$Q89,IF($R89="",1000,$R89))=0,$O89,0))*IF($Y89&gt;0,(1+INDEX(Escalation!$B$3:$B$18,$Y89,0))^(BZ$4-SSSModel!$C$5),1)*IF($X89=0,1,OFFSET(Profiles!$K$2,$X89,MAX(Profiles!$C$2,BZ$4-$Q89)))*IF($AA89=1,(1+SSSModel!#REF!),1)</f>
        <v>0</v>
      </c>
      <c r="CA89" s="134">
        <f ca="1">IF(OR($Z89=0,SSSModel!$C$4="CF"),AC89,
IF(LEFT($V89,3)="ON_",
     IF(SSSModel!$C$4="RR",SUMPRODUCT(OFFSET($AC89,0,0,1,$CB$2),OFFSET(Profiles!$K$28,($Z89-1)*(Profiles!$I$26+1)+CA$4-SSSModel!$C$3+1,0,1,$CB$2)),
     IF(SSSModel!$C$4="ECC",$EA89*$EB89*SUMPRODUCT(OFFSET($AC89,0,MAX(0,CA$4-$DZ89-$CA$4+1),1,MIN($DZ89,CA$4-$CA$4+1)),OFFSET(Escalation!$K$24,($Y89-1)*(Escalation!$I$22+1)+CA$4-SSSModel!$C$3+1,MAX(0,CA$4-$DZ89-$CA$4+1),1,MIN($DZ89,CA$4-$CA$4+1))),
     IF(SSSModel!$C$4="PV",AC89*$EA89*(1+SSSModel!$C$2),
     IF(SSSModel!$C$4="FCR",$EC89*SUM(OFFSET($AC89,0,MAX(CA$4-$AC$4-$DZ89+1,0),1,MIN($DZ89,CA$4-$AC$4+1))),0)))),
SUM($AC89:$BZ89)*
     IF(SSSModel!$C$4="RR",OFFSET(Profiles!$K$2,$Z89,MAX(Profiles!$C$2,AC$4-$W89)),
     IF(SSSModel!$C$4="ECC",$EA89*$EB89*IF(MAX(Escalation!$C$2,AC$4-$W89)&gt;$DZ89-1,0,OFFSET(Escalation!$K$2,$Y89,MAX(Escalation!$C$2,AC$4-$W89))),
     IF(SSSModel!$C$4="PV",IF(CA$4=$W89,$EA89*(1+SSSModel!$C$2),0),
     IF(SSSModel!$C$4="FCR",IF(AND(CA$4&gt;=$W89,OFFSET(Profiles!$K$2,$Z89,MAX(Profiles!$C$2,AC$4-$W89))&gt;0),$EC89,0),0))))))</f>
        <v>0</v>
      </c>
      <c r="CB89" s="135">
        <f ca="1">IF(OR($Z89=0,SSSModel!$C$4="CF"),AD89,
IF(LEFT($V89,3)="ON_",
     IF(SSSModel!$C$4="RR",SUMPRODUCT(OFFSET($AC89,0,0,1,$CB$2),OFFSET(Profiles!$K$28,($Z89-1)*(Profiles!$I$26+1)+CB$4-SSSModel!$C$3+1,0,1,$CB$2)),
     IF(SSSModel!$C$4="ECC",$EA89*$EB89*SUMPRODUCT(OFFSET($AC89,0,MAX(0,CB$4-$DZ89-$CA$4+1),1,MIN($DZ89,CB$4-$CA$4+1)),OFFSET(Escalation!$K$24,($Y89-1)*(Escalation!$I$22+1)+CB$4-SSSModel!$C$3+1,MAX(0,CB$4-$DZ89-$CA$4+1),1,MIN($DZ89,CB$4-$CA$4+1))),
     IF(SSSModel!$C$4="PV",AD89*$EA89*(1+SSSModel!$C$2),
     IF(SSSModel!$C$4="FCR",$EC89*SUM(OFFSET($AC89,0,MAX(CB$4-$AC$4-$DZ89+1,0),1,MIN($DZ89,CB$4-$AC$4+1))),0)))),
SUM($AC89:$BZ89)*
     IF(SSSModel!$C$4="RR",OFFSET(Profiles!$K$2,$Z89,MAX(Profiles!$C$2,AD$4-$W89)),
     IF(SSSModel!$C$4="ECC",$EA89*$EB89*IF(MAX(Escalation!$C$2,AD$4-$W89)&gt;$DZ89-1,0,OFFSET(Escalation!$K$2,$Y89,MAX(Escalation!$C$2,AD$4-$W89))),
     IF(SSSModel!$C$4="PV",IF(CB$4=$W89,$EA89*(1+SSSModel!$C$2),0),
     IF(SSSModel!$C$4="FCR",IF(AND(CB$4&gt;=$W89,OFFSET(Profiles!$K$2,$Z89,MAX(Profiles!$C$2,AD$4-$W89))&gt;0),$EC89,0),0))))))</f>
        <v>0</v>
      </c>
      <c r="CC89" s="135">
        <f ca="1">IF(OR($Z89=0,SSSModel!$C$4="CF"),AE89,
IF(LEFT($V89,3)="ON_",
     IF(SSSModel!$C$4="RR",SUMPRODUCT(OFFSET($AC89,0,0,1,$CB$2),OFFSET(Profiles!$K$28,($Z89-1)*(Profiles!$I$26+1)+CC$4-SSSModel!$C$3+1,0,1,$CB$2)),
     IF(SSSModel!$C$4="ECC",$EA89*$EB89*SUMPRODUCT(OFFSET($AC89,0,MAX(0,CC$4-$DZ89-$CA$4+1),1,MIN($DZ89,CC$4-$CA$4+1)),OFFSET(Escalation!$K$24,($Y89-1)*(Escalation!$I$22+1)+CC$4-SSSModel!$C$3+1,MAX(0,CC$4-$DZ89-$CA$4+1),1,MIN($DZ89,CC$4-$CA$4+1))),
     IF(SSSModel!$C$4="PV",AE89*$EA89*(1+SSSModel!$C$2),
     IF(SSSModel!$C$4="FCR",$EC89*SUM(OFFSET($AC89,0,MAX(CC$4-$AC$4-$DZ89+1,0),1,MIN($DZ89,CC$4-$AC$4+1))),0)))),
SUM($AC89:$BZ89)*
     IF(SSSModel!$C$4="RR",OFFSET(Profiles!$K$2,$Z89,MAX(Profiles!$C$2,AE$4-$W89)),
     IF(SSSModel!$C$4="ECC",$EA89*$EB89*IF(MAX(Escalation!$C$2,AE$4-$W89)&gt;$DZ89-1,0,OFFSET(Escalation!$K$2,$Y89,MAX(Escalation!$C$2,AE$4-$W89))),
     IF(SSSModel!$C$4="PV",IF(CC$4=$W89,$EA89*(1+SSSModel!$C$2),0),
     IF(SSSModel!$C$4="FCR",IF(AND(CC$4&gt;=$W89,OFFSET(Profiles!$K$2,$Z89,MAX(Profiles!$C$2,AE$4-$W89))&gt;0),$EC89,0),0))))))</f>
        <v>0</v>
      </c>
      <c r="CD89" s="135">
        <f ca="1">IF(OR($Z89=0,SSSModel!$C$4="CF"),AF89,
IF(LEFT($V89,3)="ON_",
     IF(SSSModel!$C$4="RR",SUMPRODUCT(OFFSET($AC89,0,0,1,$CB$2),OFFSET(Profiles!$K$28,($Z89-1)*(Profiles!$I$26+1)+CD$4-SSSModel!$C$3+1,0,1,$CB$2)),
     IF(SSSModel!$C$4="ECC",$EA89*$EB89*SUMPRODUCT(OFFSET($AC89,0,MAX(0,CD$4-$DZ89-$CA$4+1),1,MIN($DZ89,CD$4-$CA$4+1)),OFFSET(Escalation!$K$24,($Y89-1)*(Escalation!$I$22+1)+CD$4-SSSModel!$C$3+1,MAX(0,CD$4-$DZ89-$CA$4+1),1,MIN($DZ89,CD$4-$CA$4+1))),
     IF(SSSModel!$C$4="PV",AF89*$EA89*(1+SSSModel!$C$2),
     IF(SSSModel!$C$4="FCR",$EC89*SUM(OFFSET($AC89,0,MAX(CD$4-$AC$4-$DZ89+1,0),1,MIN($DZ89,CD$4-$AC$4+1))),0)))),
SUM($AC89:$BZ89)*
     IF(SSSModel!$C$4="RR",OFFSET(Profiles!$K$2,$Z89,MAX(Profiles!$C$2,AF$4-$W89)),
     IF(SSSModel!$C$4="ECC",$EA89*$EB89*IF(MAX(Escalation!$C$2,AF$4-$W89)&gt;$DZ89-1,0,OFFSET(Escalation!$K$2,$Y89,MAX(Escalation!$C$2,AF$4-$W89))),
     IF(SSSModel!$C$4="PV",IF(CD$4=$W89,$EA89*(1+SSSModel!$C$2),0),
     IF(SSSModel!$C$4="FCR",IF(AND(CD$4&gt;=$W89,OFFSET(Profiles!$K$2,$Z89,MAX(Profiles!$C$2,AF$4-$W89))&gt;0),$EC89,0),0))))))</f>
        <v>0</v>
      </c>
      <c r="CE89" s="135">
        <f ca="1">IF(OR($Z89=0,SSSModel!$C$4="CF"),AG89,
IF(LEFT($V89,3)="ON_",
     IF(SSSModel!$C$4="RR",SUMPRODUCT(OFFSET($AC89,0,0,1,$CB$2),OFFSET(Profiles!$K$28,($Z89-1)*(Profiles!$I$26+1)+CE$4-SSSModel!$C$3+1,0,1,$CB$2)),
     IF(SSSModel!$C$4="ECC",$EA89*$EB89*SUMPRODUCT(OFFSET($AC89,0,MAX(0,CE$4-$DZ89-$CA$4+1),1,MIN($DZ89,CE$4-$CA$4+1)),OFFSET(Escalation!$K$24,($Y89-1)*(Escalation!$I$22+1)+CE$4-SSSModel!$C$3+1,MAX(0,CE$4-$DZ89-$CA$4+1),1,MIN($DZ89,CE$4-$CA$4+1))),
     IF(SSSModel!$C$4="PV",AG89*$EA89*(1+SSSModel!$C$2),
     IF(SSSModel!$C$4="FCR",$EC89*SUM(OFFSET($AC89,0,MAX(CE$4-$AC$4-$DZ89+1,0),1,MIN($DZ89,CE$4-$AC$4+1))),0)))),
SUM($AC89:$BZ89)*
     IF(SSSModel!$C$4="RR",OFFSET(Profiles!$K$2,$Z89,MAX(Profiles!$C$2,AG$4-$W89)),
     IF(SSSModel!$C$4="ECC",$EA89*$EB89*IF(MAX(Escalation!$C$2,AG$4-$W89)&gt;$DZ89-1,0,OFFSET(Escalation!$K$2,$Y89,MAX(Escalation!$C$2,AG$4-$W89))),
     IF(SSSModel!$C$4="PV",IF(CE$4=$W89,$EA89*(1+SSSModel!$C$2),0),
     IF(SSSModel!$C$4="FCR",IF(AND(CE$4&gt;=$W89,OFFSET(Profiles!$K$2,$Z89,MAX(Profiles!$C$2,AG$4-$W89))&gt;0),$EC89,0),0))))))</f>
        <v>0</v>
      </c>
      <c r="CF89" s="135">
        <f ca="1">IF(OR($Z89=0,SSSModel!$C$4="CF"),AH89,
IF(LEFT($V89,3)="ON_",
     IF(SSSModel!$C$4="RR",SUMPRODUCT(OFFSET($AC89,0,0,1,$CB$2),OFFSET(Profiles!$K$28,($Z89-1)*(Profiles!$I$26+1)+CF$4-SSSModel!$C$3+1,0,1,$CB$2)),
     IF(SSSModel!$C$4="ECC",$EA89*$EB89*SUMPRODUCT(OFFSET($AC89,0,MAX(0,CF$4-$DZ89-$CA$4+1),1,MIN($DZ89,CF$4-$CA$4+1)),OFFSET(Escalation!$K$24,($Y89-1)*(Escalation!$I$22+1)+CF$4-SSSModel!$C$3+1,MAX(0,CF$4-$DZ89-$CA$4+1),1,MIN($DZ89,CF$4-$CA$4+1))),
     IF(SSSModel!$C$4="PV",AH89*$EA89*(1+SSSModel!$C$2),
     IF(SSSModel!$C$4="FCR",$EC89*SUM(OFFSET($AC89,0,MAX(CF$4-$AC$4-$DZ89+1,0),1,MIN($DZ89,CF$4-$AC$4+1))),0)))),
SUM($AC89:$BZ89)*
     IF(SSSModel!$C$4="RR",OFFSET(Profiles!$K$2,$Z89,MAX(Profiles!$C$2,AH$4-$W89)),
     IF(SSSModel!$C$4="ECC",$EA89*$EB89*IF(MAX(Escalation!$C$2,AH$4-$W89)&gt;$DZ89-1,0,OFFSET(Escalation!$K$2,$Y89,MAX(Escalation!$C$2,AH$4-$W89))),
     IF(SSSModel!$C$4="PV",IF(CF$4=$W89,$EA89*(1+SSSModel!$C$2),0),
     IF(SSSModel!$C$4="FCR",IF(AND(CF$4&gt;=$W89,OFFSET(Profiles!$K$2,$Z89,MAX(Profiles!$C$2,AH$4-$W89))&gt;0),$EC89,0),0))))))</f>
        <v>0</v>
      </c>
      <c r="CG89" s="135">
        <f ca="1">IF(OR($Z89=0,SSSModel!$C$4="CF"),AI89,
IF(LEFT($V89,3)="ON_",
     IF(SSSModel!$C$4="RR",SUMPRODUCT(OFFSET($AC89,0,0,1,$CB$2),OFFSET(Profiles!$K$28,($Z89-1)*(Profiles!$I$26+1)+CG$4-SSSModel!$C$3+1,0,1,$CB$2)),
     IF(SSSModel!$C$4="ECC",$EA89*$EB89*SUMPRODUCT(OFFSET($AC89,0,MAX(0,CG$4-$DZ89-$CA$4+1),1,MIN($DZ89,CG$4-$CA$4+1)),OFFSET(Escalation!$K$24,($Y89-1)*(Escalation!$I$22+1)+CG$4-SSSModel!$C$3+1,MAX(0,CG$4-$DZ89-$CA$4+1),1,MIN($DZ89,CG$4-$CA$4+1))),
     IF(SSSModel!$C$4="PV",AI89*$EA89*(1+SSSModel!$C$2),
     IF(SSSModel!$C$4="FCR",$EC89*SUM(OFFSET($AC89,0,MAX(CG$4-$AC$4-$DZ89+1,0),1,MIN($DZ89,CG$4-$AC$4+1))),0)))),
SUM($AC89:$BZ89)*
     IF(SSSModel!$C$4="RR",OFFSET(Profiles!$K$2,$Z89,MAX(Profiles!$C$2,AI$4-$W89)),
     IF(SSSModel!$C$4="ECC",$EA89*$EB89*IF(MAX(Escalation!$C$2,AI$4-$W89)&gt;$DZ89-1,0,OFFSET(Escalation!$K$2,$Y89,MAX(Escalation!$C$2,AI$4-$W89))),
     IF(SSSModel!$C$4="PV",IF(CG$4=$W89,$EA89*(1+SSSModel!$C$2),0),
     IF(SSSModel!$C$4="FCR",IF(AND(CG$4&gt;=$W89,OFFSET(Profiles!$K$2,$Z89,MAX(Profiles!$C$2,AI$4-$W89))&gt;0),$EC89,0),0))))))</f>
        <v>0</v>
      </c>
      <c r="CH89" s="135">
        <f ca="1">IF(OR($Z89=0,SSSModel!$C$4="CF"),AJ89,
IF(LEFT($V89,3)="ON_",
     IF(SSSModel!$C$4="RR",SUMPRODUCT(OFFSET($AC89,0,0,1,$CB$2),OFFSET(Profiles!$K$28,($Z89-1)*(Profiles!$I$26+1)+CH$4-SSSModel!$C$3+1,0,1,$CB$2)),
     IF(SSSModel!$C$4="ECC",$EA89*$EB89*SUMPRODUCT(OFFSET($AC89,0,MAX(0,CH$4-$DZ89-$CA$4+1),1,MIN($DZ89,CH$4-$CA$4+1)),OFFSET(Escalation!$K$24,($Y89-1)*(Escalation!$I$22+1)+CH$4-SSSModel!$C$3+1,MAX(0,CH$4-$DZ89-$CA$4+1),1,MIN($DZ89,CH$4-$CA$4+1))),
     IF(SSSModel!$C$4="PV",AJ89*$EA89*(1+SSSModel!$C$2),
     IF(SSSModel!$C$4="FCR",$EC89*SUM(OFFSET($AC89,0,MAX(CH$4-$AC$4-$DZ89+1,0),1,MIN($DZ89,CH$4-$AC$4+1))),0)))),
SUM($AC89:$BZ89)*
     IF(SSSModel!$C$4="RR",OFFSET(Profiles!$K$2,$Z89,MAX(Profiles!$C$2,AJ$4-$W89)),
     IF(SSSModel!$C$4="ECC",$EA89*$EB89*IF(MAX(Escalation!$C$2,AJ$4-$W89)&gt;$DZ89-1,0,OFFSET(Escalation!$K$2,$Y89,MAX(Escalation!$C$2,AJ$4-$W89))),
     IF(SSSModel!$C$4="PV",IF(CH$4=$W89,$EA89*(1+SSSModel!$C$2),0),
     IF(SSSModel!$C$4="FCR",IF(AND(CH$4&gt;=$W89,OFFSET(Profiles!$K$2,$Z89,MAX(Profiles!$C$2,AJ$4-$W89))&gt;0),$EC89,0),0))))))</f>
        <v>0</v>
      </c>
      <c r="CI89" s="135">
        <f ca="1">IF(OR($Z89=0,SSSModel!$C$4="CF"),AK89,
IF(LEFT($V89,3)="ON_",
     IF(SSSModel!$C$4="RR",SUMPRODUCT(OFFSET($AC89,0,0,1,$CB$2),OFFSET(Profiles!$K$28,($Z89-1)*(Profiles!$I$26+1)+CI$4-SSSModel!$C$3+1,0,1,$CB$2)),
     IF(SSSModel!$C$4="ECC",$EA89*$EB89*SUMPRODUCT(OFFSET($AC89,0,MAX(0,CI$4-$DZ89-$CA$4+1),1,MIN($DZ89,CI$4-$CA$4+1)),OFFSET(Escalation!$K$24,($Y89-1)*(Escalation!$I$22+1)+CI$4-SSSModel!$C$3+1,MAX(0,CI$4-$DZ89-$CA$4+1),1,MIN($DZ89,CI$4-$CA$4+1))),
     IF(SSSModel!$C$4="PV",AK89*$EA89*(1+SSSModel!$C$2),
     IF(SSSModel!$C$4="FCR",$EC89*SUM(OFFSET($AC89,0,MAX(CI$4-$AC$4-$DZ89+1,0),1,MIN($DZ89,CI$4-$AC$4+1))),0)))),
SUM($AC89:$BZ89)*
     IF(SSSModel!$C$4="RR",OFFSET(Profiles!$K$2,$Z89,MAX(Profiles!$C$2,AK$4-$W89)),
     IF(SSSModel!$C$4="ECC",$EA89*$EB89*IF(MAX(Escalation!$C$2,AK$4-$W89)&gt;$DZ89-1,0,OFFSET(Escalation!$K$2,$Y89,MAX(Escalation!$C$2,AK$4-$W89))),
     IF(SSSModel!$C$4="PV",IF(CI$4=$W89,$EA89*(1+SSSModel!$C$2),0),
     IF(SSSModel!$C$4="FCR",IF(AND(CI$4&gt;=$W89,OFFSET(Profiles!$K$2,$Z89,MAX(Profiles!$C$2,AK$4-$W89))&gt;0),$EC89,0),0))))))</f>
        <v>0</v>
      </c>
      <c r="CJ89" s="135">
        <f ca="1">IF(OR($Z89=0,SSSModel!$C$4="CF"),AL89,
IF(LEFT($V89,3)="ON_",
     IF(SSSModel!$C$4="RR",SUMPRODUCT(OFFSET($AC89,0,0,1,$CB$2),OFFSET(Profiles!$K$28,($Z89-1)*(Profiles!$I$26+1)+CJ$4-SSSModel!$C$3+1,0,1,$CB$2)),
     IF(SSSModel!$C$4="ECC",$EA89*$EB89*SUMPRODUCT(OFFSET($AC89,0,MAX(0,CJ$4-$DZ89-$CA$4+1),1,MIN($DZ89,CJ$4-$CA$4+1)),OFFSET(Escalation!$K$24,($Y89-1)*(Escalation!$I$22+1)+CJ$4-SSSModel!$C$3+1,MAX(0,CJ$4-$DZ89-$CA$4+1),1,MIN($DZ89,CJ$4-$CA$4+1))),
     IF(SSSModel!$C$4="PV",AL89*$EA89*(1+SSSModel!$C$2),
     IF(SSSModel!$C$4="FCR",$EC89*SUM(OFFSET($AC89,0,MAX(CJ$4-$AC$4-$DZ89+1,0),1,MIN($DZ89,CJ$4-$AC$4+1))),0)))),
SUM($AC89:$BZ89)*
     IF(SSSModel!$C$4="RR",OFFSET(Profiles!$K$2,$Z89,MAX(Profiles!$C$2,AL$4-$W89)),
     IF(SSSModel!$C$4="ECC",$EA89*$EB89*IF(MAX(Escalation!$C$2,AL$4-$W89)&gt;$DZ89-1,0,OFFSET(Escalation!$K$2,$Y89,MAX(Escalation!$C$2,AL$4-$W89))),
     IF(SSSModel!$C$4="PV",IF(CJ$4=$W89,$EA89*(1+SSSModel!$C$2),0),
     IF(SSSModel!$C$4="FCR",IF(AND(CJ$4&gt;=$W89,OFFSET(Profiles!$K$2,$Z89,MAX(Profiles!$C$2,AL$4-$W89))&gt;0),$EC89,0),0))))))</f>
        <v>0</v>
      </c>
      <c r="CK89" s="135">
        <f ca="1">IF(OR($Z89=0,SSSModel!$C$4="CF"),AM89,
IF(LEFT($V89,3)="ON_",
     IF(SSSModel!$C$4="RR",SUMPRODUCT(OFFSET($AC89,0,0,1,$CB$2),OFFSET(Profiles!$K$28,($Z89-1)*(Profiles!$I$26+1)+CK$4-SSSModel!$C$3+1,0,1,$CB$2)),
     IF(SSSModel!$C$4="ECC",$EA89*$EB89*SUMPRODUCT(OFFSET($AC89,0,MAX(0,CK$4-$DZ89-$CA$4+1),1,MIN($DZ89,CK$4-$CA$4+1)),OFFSET(Escalation!$K$24,($Y89-1)*(Escalation!$I$22+1)+CK$4-SSSModel!$C$3+1,MAX(0,CK$4-$DZ89-$CA$4+1),1,MIN($DZ89,CK$4-$CA$4+1))),
     IF(SSSModel!$C$4="PV",AM89*$EA89*(1+SSSModel!$C$2),
     IF(SSSModel!$C$4="FCR",$EC89*SUM(OFFSET($AC89,0,MAX(CK$4-$AC$4-$DZ89+1,0),1,MIN($DZ89,CK$4-$AC$4+1))),0)))),
SUM($AC89:$BZ89)*
     IF(SSSModel!$C$4="RR",OFFSET(Profiles!$K$2,$Z89,MAX(Profiles!$C$2,AM$4-$W89)),
     IF(SSSModel!$C$4="ECC",$EA89*$EB89*IF(MAX(Escalation!$C$2,AM$4-$W89)&gt;$DZ89-1,0,OFFSET(Escalation!$K$2,$Y89,MAX(Escalation!$C$2,AM$4-$W89))),
     IF(SSSModel!$C$4="PV",IF(CK$4=$W89,$EA89*(1+SSSModel!$C$2),0),
     IF(SSSModel!$C$4="FCR",IF(AND(CK$4&gt;=$W89,OFFSET(Profiles!$K$2,$Z89,MAX(Profiles!$C$2,AM$4-$W89))&gt;0),$EC89,0),0))))))</f>
        <v>0</v>
      </c>
      <c r="CL89" s="135">
        <f ca="1">IF(OR($Z89=0,SSSModel!$C$4="CF"),AN89,
IF(LEFT($V89,3)="ON_",
     IF(SSSModel!$C$4="RR",SUMPRODUCT(OFFSET($AC89,0,0,1,$CB$2),OFFSET(Profiles!$K$28,($Z89-1)*(Profiles!$I$26+1)+CL$4-SSSModel!$C$3+1,0,1,$CB$2)),
     IF(SSSModel!$C$4="ECC",$EA89*$EB89*SUMPRODUCT(OFFSET($AC89,0,MAX(0,CL$4-$DZ89-$CA$4+1),1,MIN($DZ89,CL$4-$CA$4+1)),OFFSET(Escalation!$K$24,($Y89-1)*(Escalation!$I$22+1)+CL$4-SSSModel!$C$3+1,MAX(0,CL$4-$DZ89-$CA$4+1),1,MIN($DZ89,CL$4-$CA$4+1))),
     IF(SSSModel!$C$4="PV",AN89*$EA89*(1+SSSModel!$C$2),
     IF(SSSModel!$C$4="FCR",$EC89*SUM(OFFSET($AC89,0,MAX(CL$4-$AC$4-$DZ89+1,0),1,MIN($DZ89,CL$4-$AC$4+1))),0)))),
SUM($AC89:$BZ89)*
     IF(SSSModel!$C$4="RR",OFFSET(Profiles!$K$2,$Z89,MAX(Profiles!$C$2,AN$4-$W89)),
     IF(SSSModel!$C$4="ECC",$EA89*$EB89*IF(MAX(Escalation!$C$2,AN$4-$W89)&gt;$DZ89-1,0,OFFSET(Escalation!$K$2,$Y89,MAX(Escalation!$C$2,AN$4-$W89))),
     IF(SSSModel!$C$4="PV",IF(CL$4=$W89,$EA89*(1+SSSModel!$C$2),0),
     IF(SSSModel!$C$4="FCR",IF(AND(CL$4&gt;=$W89,OFFSET(Profiles!$K$2,$Z89,MAX(Profiles!$C$2,AN$4-$W89))&gt;0),$EC89,0),0))))))</f>
        <v>0</v>
      </c>
      <c r="CM89" s="135">
        <f ca="1">IF(OR($Z89=0,SSSModel!$C$4="CF"),AO89,
IF(LEFT($V89,3)="ON_",
     IF(SSSModel!$C$4="RR",SUMPRODUCT(OFFSET($AC89,0,0,1,$CB$2),OFFSET(Profiles!$K$28,($Z89-1)*(Profiles!$I$26+1)+CM$4-SSSModel!$C$3+1,0,1,$CB$2)),
     IF(SSSModel!$C$4="ECC",$EA89*$EB89*SUMPRODUCT(OFFSET($AC89,0,MAX(0,CM$4-$DZ89-$CA$4+1),1,MIN($DZ89,CM$4-$CA$4+1)),OFFSET(Escalation!$K$24,($Y89-1)*(Escalation!$I$22+1)+CM$4-SSSModel!$C$3+1,MAX(0,CM$4-$DZ89-$CA$4+1),1,MIN($DZ89,CM$4-$CA$4+1))),
     IF(SSSModel!$C$4="PV",AO89*$EA89*(1+SSSModel!$C$2),
     IF(SSSModel!$C$4="FCR",$EC89*SUM(OFFSET($AC89,0,MAX(CM$4-$AC$4-$DZ89+1,0),1,MIN($DZ89,CM$4-$AC$4+1))),0)))),
SUM($AC89:$BZ89)*
     IF(SSSModel!$C$4="RR",OFFSET(Profiles!$K$2,$Z89,MAX(Profiles!$C$2,AO$4-$W89)),
     IF(SSSModel!$C$4="ECC",$EA89*$EB89*IF(MAX(Escalation!$C$2,AO$4-$W89)&gt;$DZ89-1,0,OFFSET(Escalation!$K$2,$Y89,MAX(Escalation!$C$2,AO$4-$W89))),
     IF(SSSModel!$C$4="PV",IF(CM$4=$W89,$EA89*(1+SSSModel!$C$2),0),
     IF(SSSModel!$C$4="FCR",IF(AND(CM$4&gt;=$W89,OFFSET(Profiles!$K$2,$Z89,MAX(Profiles!$C$2,AO$4-$W89))&gt;0),$EC89,0),0))))))</f>
        <v>0</v>
      </c>
      <c r="CN89" s="135">
        <f ca="1">IF(OR($Z89=0,SSSModel!$C$4="CF"),AP89,
IF(LEFT($V89,3)="ON_",
     IF(SSSModel!$C$4="RR",SUMPRODUCT(OFFSET($AC89,0,0,1,$CB$2),OFFSET(Profiles!$K$28,($Z89-1)*(Profiles!$I$26+1)+CN$4-SSSModel!$C$3+1,0,1,$CB$2)),
     IF(SSSModel!$C$4="ECC",$EA89*$EB89*SUMPRODUCT(OFFSET($AC89,0,MAX(0,CN$4-$DZ89-$CA$4+1),1,MIN($DZ89,CN$4-$CA$4+1)),OFFSET(Escalation!$K$24,($Y89-1)*(Escalation!$I$22+1)+CN$4-SSSModel!$C$3+1,MAX(0,CN$4-$DZ89-$CA$4+1),1,MIN($DZ89,CN$4-$CA$4+1))),
     IF(SSSModel!$C$4="PV",AP89*$EA89*(1+SSSModel!$C$2),
     IF(SSSModel!$C$4="FCR",$EC89*SUM(OFFSET($AC89,0,MAX(CN$4-$AC$4-$DZ89+1,0),1,MIN($DZ89,CN$4-$AC$4+1))),0)))),
SUM($AC89:$BZ89)*
     IF(SSSModel!$C$4="RR",OFFSET(Profiles!$K$2,$Z89,MAX(Profiles!$C$2,AP$4-$W89)),
     IF(SSSModel!$C$4="ECC",$EA89*$EB89*IF(MAX(Escalation!$C$2,AP$4-$W89)&gt;$DZ89-1,0,OFFSET(Escalation!$K$2,$Y89,MAX(Escalation!$C$2,AP$4-$W89))),
     IF(SSSModel!$C$4="PV",IF(CN$4=$W89,$EA89*(1+SSSModel!$C$2),0),
     IF(SSSModel!$C$4="FCR",IF(AND(CN$4&gt;=$W89,OFFSET(Profiles!$K$2,$Z89,MAX(Profiles!$C$2,AP$4-$W89))&gt;0),$EC89,0),0))))))</f>
        <v>0</v>
      </c>
      <c r="CO89" s="135">
        <f ca="1">IF(OR($Z89=0,SSSModel!$C$4="CF"),AQ89,
IF(LEFT($V89,3)="ON_",
     IF(SSSModel!$C$4="RR",SUMPRODUCT(OFFSET($AC89,0,0,1,$CB$2),OFFSET(Profiles!$K$28,($Z89-1)*(Profiles!$I$26+1)+CO$4-SSSModel!$C$3+1,0,1,$CB$2)),
     IF(SSSModel!$C$4="ECC",$EA89*$EB89*SUMPRODUCT(OFFSET($AC89,0,MAX(0,CO$4-$DZ89-$CA$4+1),1,MIN($DZ89,CO$4-$CA$4+1)),OFFSET(Escalation!$K$24,($Y89-1)*(Escalation!$I$22+1)+CO$4-SSSModel!$C$3+1,MAX(0,CO$4-$DZ89-$CA$4+1),1,MIN($DZ89,CO$4-$CA$4+1))),
     IF(SSSModel!$C$4="PV",AQ89*$EA89*(1+SSSModel!$C$2),
     IF(SSSModel!$C$4="FCR",$EC89*SUM(OFFSET($AC89,0,MAX(CO$4-$AC$4-$DZ89+1,0),1,MIN($DZ89,CO$4-$AC$4+1))),0)))),
SUM($AC89:$BZ89)*
     IF(SSSModel!$C$4="RR",OFFSET(Profiles!$K$2,$Z89,MAX(Profiles!$C$2,AQ$4-$W89)),
     IF(SSSModel!$C$4="ECC",$EA89*$EB89*IF(MAX(Escalation!$C$2,AQ$4-$W89)&gt;$DZ89-1,0,OFFSET(Escalation!$K$2,$Y89,MAX(Escalation!$C$2,AQ$4-$W89))),
     IF(SSSModel!$C$4="PV",IF(CO$4=$W89,$EA89*(1+SSSModel!$C$2),0),
     IF(SSSModel!$C$4="FCR",IF(AND(CO$4&gt;=$W89,OFFSET(Profiles!$K$2,$Z89,MAX(Profiles!$C$2,AQ$4-$W89))&gt;0),$EC89,0),0))))))</f>
        <v>0</v>
      </c>
      <c r="CP89" s="135">
        <f ca="1">IF(OR($Z89=0,SSSModel!$C$4="CF"),AR89,
IF(LEFT($V89,3)="ON_",
     IF(SSSModel!$C$4="RR",SUMPRODUCT(OFFSET($AC89,0,0,1,$CB$2),OFFSET(Profiles!$K$28,($Z89-1)*(Profiles!$I$26+1)+CP$4-SSSModel!$C$3+1,0,1,$CB$2)),
     IF(SSSModel!$C$4="ECC",$EA89*$EB89*SUMPRODUCT(OFFSET($AC89,0,MAX(0,CP$4-$DZ89-$CA$4+1),1,MIN($DZ89,CP$4-$CA$4+1)),OFFSET(Escalation!$K$24,($Y89-1)*(Escalation!$I$22+1)+CP$4-SSSModel!$C$3+1,MAX(0,CP$4-$DZ89-$CA$4+1),1,MIN($DZ89,CP$4-$CA$4+1))),
     IF(SSSModel!$C$4="PV",AR89*$EA89*(1+SSSModel!$C$2),
     IF(SSSModel!$C$4="FCR",$EC89*SUM(OFFSET($AC89,0,MAX(CP$4-$AC$4-$DZ89+1,0),1,MIN($DZ89,CP$4-$AC$4+1))),0)))),
SUM($AC89:$BZ89)*
     IF(SSSModel!$C$4="RR",OFFSET(Profiles!$K$2,$Z89,MAX(Profiles!$C$2,AR$4-$W89)),
     IF(SSSModel!$C$4="ECC",$EA89*$EB89*IF(MAX(Escalation!$C$2,AR$4-$W89)&gt;$DZ89-1,0,OFFSET(Escalation!$K$2,$Y89,MAX(Escalation!$C$2,AR$4-$W89))),
     IF(SSSModel!$C$4="PV",IF(CP$4=$W89,$EA89*(1+SSSModel!$C$2),0),
     IF(SSSModel!$C$4="FCR",IF(AND(CP$4&gt;=$W89,OFFSET(Profiles!$K$2,$Z89,MAX(Profiles!$C$2,AR$4-$W89))&gt;0),$EC89,0),0))))))</f>
        <v>0</v>
      </c>
      <c r="CQ89" s="135">
        <f ca="1">IF(OR($Z89=0,SSSModel!$C$4="CF"),AS89,
IF(LEFT($V89,3)="ON_",
     IF(SSSModel!$C$4="RR",SUMPRODUCT(OFFSET($AC89,0,0,1,$CB$2),OFFSET(Profiles!$K$28,($Z89-1)*(Profiles!$I$26+1)+CQ$4-SSSModel!$C$3+1,0,1,$CB$2)),
     IF(SSSModel!$C$4="ECC",$EA89*$EB89*SUMPRODUCT(OFFSET($AC89,0,MAX(0,CQ$4-$DZ89-$CA$4+1),1,MIN($DZ89,CQ$4-$CA$4+1)),OFFSET(Escalation!$K$24,($Y89-1)*(Escalation!$I$22+1)+CQ$4-SSSModel!$C$3+1,MAX(0,CQ$4-$DZ89-$CA$4+1),1,MIN($DZ89,CQ$4-$CA$4+1))),
     IF(SSSModel!$C$4="PV",AS89*$EA89*(1+SSSModel!$C$2),
     IF(SSSModel!$C$4="FCR",$EC89*SUM(OFFSET($AC89,0,MAX(CQ$4-$AC$4-$DZ89+1,0),1,MIN($DZ89,CQ$4-$AC$4+1))),0)))),
SUM($AC89:$BZ89)*
     IF(SSSModel!$C$4="RR",OFFSET(Profiles!$K$2,$Z89,MAX(Profiles!$C$2,AS$4-$W89)),
     IF(SSSModel!$C$4="ECC",$EA89*$EB89*IF(MAX(Escalation!$C$2,AS$4-$W89)&gt;$DZ89-1,0,OFFSET(Escalation!$K$2,$Y89,MAX(Escalation!$C$2,AS$4-$W89))),
     IF(SSSModel!$C$4="PV",IF(CQ$4=$W89,$EA89*(1+SSSModel!$C$2),0),
     IF(SSSModel!$C$4="FCR",IF(AND(CQ$4&gt;=$W89,OFFSET(Profiles!$K$2,$Z89,MAX(Profiles!$C$2,AS$4-$W89))&gt;0),$EC89,0),0))))))</f>
        <v>0</v>
      </c>
      <c r="CR89" s="135">
        <f ca="1">IF(OR($Z89=0,SSSModel!$C$4="CF"),AT89,
IF(LEFT($V89,3)="ON_",
     IF(SSSModel!$C$4="RR",SUMPRODUCT(OFFSET($AC89,0,0,1,$CB$2),OFFSET(Profiles!$K$28,($Z89-1)*(Profiles!$I$26+1)+CR$4-SSSModel!$C$3+1,0,1,$CB$2)),
     IF(SSSModel!$C$4="ECC",$EA89*$EB89*SUMPRODUCT(OFFSET($AC89,0,MAX(0,CR$4-$DZ89-$CA$4+1),1,MIN($DZ89,CR$4-$CA$4+1)),OFFSET(Escalation!$K$24,($Y89-1)*(Escalation!$I$22+1)+CR$4-SSSModel!$C$3+1,MAX(0,CR$4-$DZ89-$CA$4+1),1,MIN($DZ89,CR$4-$CA$4+1))),
     IF(SSSModel!$C$4="PV",AT89*$EA89*(1+SSSModel!$C$2),
     IF(SSSModel!$C$4="FCR",$EC89*SUM(OFFSET($AC89,0,MAX(CR$4-$AC$4-$DZ89+1,0),1,MIN($DZ89,CR$4-$AC$4+1))),0)))),
SUM($AC89:$BZ89)*
     IF(SSSModel!$C$4="RR",OFFSET(Profiles!$K$2,$Z89,MAX(Profiles!$C$2,AT$4-$W89)),
     IF(SSSModel!$C$4="ECC",$EA89*$EB89*IF(MAX(Escalation!$C$2,AT$4-$W89)&gt;$DZ89-1,0,OFFSET(Escalation!$K$2,$Y89,MAX(Escalation!$C$2,AT$4-$W89))),
     IF(SSSModel!$C$4="PV",IF(CR$4=$W89,$EA89*(1+SSSModel!$C$2),0),
     IF(SSSModel!$C$4="FCR",IF(AND(CR$4&gt;=$W89,OFFSET(Profiles!$K$2,$Z89,MAX(Profiles!$C$2,AT$4-$W89))&gt;0),$EC89,0),0))))))</f>
        <v>0</v>
      </c>
      <c r="CS89" s="135">
        <f ca="1">IF(OR($Z89=0,SSSModel!$C$4="CF"),AU89,
IF(LEFT($V89,3)="ON_",
     IF(SSSModel!$C$4="RR",SUMPRODUCT(OFFSET($AC89,0,0,1,$CB$2),OFFSET(Profiles!$K$28,($Z89-1)*(Profiles!$I$26+1)+CS$4-SSSModel!$C$3+1,0,1,$CB$2)),
     IF(SSSModel!$C$4="ECC",$EA89*$EB89*SUMPRODUCT(OFFSET($AC89,0,MAX(0,CS$4-$DZ89-$CA$4+1),1,MIN($DZ89,CS$4-$CA$4+1)),OFFSET(Escalation!$K$24,($Y89-1)*(Escalation!$I$22+1)+CS$4-SSSModel!$C$3+1,MAX(0,CS$4-$DZ89-$CA$4+1),1,MIN($DZ89,CS$4-$CA$4+1))),
     IF(SSSModel!$C$4="PV",AU89*$EA89*(1+SSSModel!$C$2),
     IF(SSSModel!$C$4="FCR",$EC89*SUM(OFFSET($AC89,0,MAX(CS$4-$AC$4-$DZ89+1,0),1,MIN($DZ89,CS$4-$AC$4+1))),0)))),
SUM($AC89:$BZ89)*
     IF(SSSModel!$C$4="RR",OFFSET(Profiles!$K$2,$Z89,MAX(Profiles!$C$2,AU$4-$W89)),
     IF(SSSModel!$C$4="ECC",$EA89*$EB89*IF(MAX(Escalation!$C$2,AU$4-$W89)&gt;$DZ89-1,0,OFFSET(Escalation!$K$2,$Y89,MAX(Escalation!$C$2,AU$4-$W89))),
     IF(SSSModel!$C$4="PV",IF(CS$4=$W89,$EA89*(1+SSSModel!$C$2),0),
     IF(SSSModel!$C$4="FCR",IF(AND(CS$4&gt;=$W89,OFFSET(Profiles!$K$2,$Z89,MAX(Profiles!$C$2,AU$4-$W89))&gt;0),$EC89,0),0))))))</f>
        <v>0</v>
      </c>
      <c r="CT89" s="135">
        <f ca="1">IF(OR($Z89=0,SSSModel!$C$4="CF"),AV89,
IF(LEFT($V89,3)="ON_",
     IF(SSSModel!$C$4="RR",SUMPRODUCT(OFFSET($AC89,0,0,1,$CB$2),OFFSET(Profiles!$K$28,($Z89-1)*(Profiles!$I$26+1)+CT$4-SSSModel!$C$3+1,0,1,$CB$2)),
     IF(SSSModel!$C$4="ECC",$EA89*$EB89*SUMPRODUCT(OFFSET($AC89,0,MAX(0,CT$4-$DZ89-$CA$4+1),1,MIN($DZ89,CT$4-$CA$4+1)),OFFSET(Escalation!$K$24,($Y89-1)*(Escalation!$I$22+1)+CT$4-SSSModel!$C$3+1,MAX(0,CT$4-$DZ89-$CA$4+1),1,MIN($DZ89,CT$4-$CA$4+1))),
     IF(SSSModel!$C$4="PV",AV89*$EA89*(1+SSSModel!$C$2),
     IF(SSSModel!$C$4="FCR",$EC89*SUM(OFFSET($AC89,0,MAX(CT$4-$AC$4-$DZ89+1,0),1,MIN($DZ89,CT$4-$AC$4+1))),0)))),
SUM($AC89:$BZ89)*
     IF(SSSModel!$C$4="RR",OFFSET(Profiles!$K$2,$Z89,MAX(Profiles!$C$2,AV$4-$W89)),
     IF(SSSModel!$C$4="ECC",$EA89*$EB89*IF(MAX(Escalation!$C$2,AV$4-$W89)&gt;$DZ89-1,0,OFFSET(Escalation!$K$2,$Y89,MAX(Escalation!$C$2,AV$4-$W89))),
     IF(SSSModel!$C$4="PV",IF(CT$4=$W89,$EA89*(1+SSSModel!$C$2),0),
     IF(SSSModel!$C$4="FCR",IF(AND(CT$4&gt;=$W89,OFFSET(Profiles!$K$2,$Z89,MAX(Profiles!$C$2,AV$4-$W89))&gt;0),$EC89,0),0))))))</f>
        <v>0</v>
      </c>
      <c r="CU89" s="135">
        <f ca="1">IF(OR($Z89=0,SSSModel!$C$4="CF"),AW89,
IF(LEFT($V89,3)="ON_",
     IF(SSSModel!$C$4="RR",SUMPRODUCT(OFFSET($AC89,0,0,1,$CB$2),OFFSET(Profiles!$K$28,($Z89-1)*(Profiles!$I$26+1)+CU$4-SSSModel!$C$3+1,0,1,$CB$2)),
     IF(SSSModel!$C$4="ECC",$EA89*$EB89*SUMPRODUCT(OFFSET($AC89,0,MAX(0,CU$4-$DZ89-$CA$4+1),1,MIN($DZ89,CU$4-$CA$4+1)),OFFSET(Escalation!$K$24,($Y89-1)*(Escalation!$I$22+1)+CU$4-SSSModel!$C$3+1,MAX(0,CU$4-$DZ89-$CA$4+1),1,MIN($DZ89,CU$4-$CA$4+1))),
     IF(SSSModel!$C$4="PV",AW89*$EA89*(1+SSSModel!$C$2),
     IF(SSSModel!$C$4="FCR",$EC89*SUM(OFFSET($AC89,0,MAX(CU$4-$AC$4-$DZ89+1,0),1,MIN($DZ89,CU$4-$AC$4+1))),0)))),
SUM($AC89:$BZ89)*
     IF(SSSModel!$C$4="RR",OFFSET(Profiles!$K$2,$Z89,MAX(Profiles!$C$2,AW$4-$W89)),
     IF(SSSModel!$C$4="ECC",$EA89*$EB89*IF(MAX(Escalation!$C$2,AW$4-$W89)&gt;$DZ89-1,0,OFFSET(Escalation!$K$2,$Y89,MAX(Escalation!$C$2,AW$4-$W89))),
     IF(SSSModel!$C$4="PV",IF(CU$4=$W89,$EA89*(1+SSSModel!$C$2),0),
     IF(SSSModel!$C$4="FCR",IF(AND(CU$4&gt;=$W89,OFFSET(Profiles!$K$2,$Z89,MAX(Profiles!$C$2,AW$4-$W89))&gt;0),$EC89,0),0))))))</f>
        <v>0</v>
      </c>
      <c r="CV89" s="135">
        <f ca="1">IF(OR($Z89=0,SSSModel!$C$4="CF"),AX89,
IF(LEFT($V89,3)="ON_",
     IF(SSSModel!$C$4="RR",SUMPRODUCT(OFFSET($AC89,0,0,1,$CB$2),OFFSET(Profiles!$K$28,($Z89-1)*(Profiles!$I$26+1)+CV$4-SSSModel!$C$3+1,0,1,$CB$2)),
     IF(SSSModel!$C$4="ECC",$EA89*$EB89*SUMPRODUCT(OFFSET($AC89,0,MAX(0,CV$4-$DZ89-$CA$4+1),1,MIN($DZ89,CV$4-$CA$4+1)),OFFSET(Escalation!$K$24,($Y89-1)*(Escalation!$I$22+1)+CV$4-SSSModel!$C$3+1,MAX(0,CV$4-$DZ89-$CA$4+1),1,MIN($DZ89,CV$4-$CA$4+1))),
     IF(SSSModel!$C$4="PV",AX89*$EA89*(1+SSSModel!$C$2),
     IF(SSSModel!$C$4="FCR",$EC89*SUM(OFFSET($AC89,0,MAX(CV$4-$AC$4-$DZ89+1,0),1,MIN($DZ89,CV$4-$AC$4+1))),0)))),
SUM($AC89:$BZ89)*
     IF(SSSModel!$C$4="RR",OFFSET(Profiles!$K$2,$Z89,MAX(Profiles!$C$2,AX$4-$W89)),
     IF(SSSModel!$C$4="ECC",$EA89*$EB89*IF(MAX(Escalation!$C$2,AX$4-$W89)&gt;$DZ89-1,0,OFFSET(Escalation!$K$2,$Y89,MAX(Escalation!$C$2,AX$4-$W89))),
     IF(SSSModel!$C$4="PV",IF(CV$4=$W89,$EA89*(1+SSSModel!$C$2),0),
     IF(SSSModel!$C$4="FCR",IF(AND(CV$4&gt;=$W89,OFFSET(Profiles!$K$2,$Z89,MAX(Profiles!$C$2,AX$4-$W89))&gt;0),$EC89,0),0))))))</f>
        <v>0</v>
      </c>
      <c r="CW89" s="135">
        <f ca="1">IF(OR($Z89=0,SSSModel!$C$4="CF"),AY89,
IF(LEFT($V89,3)="ON_",
     IF(SSSModel!$C$4="RR",SUMPRODUCT(OFFSET($AC89,0,0,1,$CB$2),OFFSET(Profiles!$K$28,($Z89-1)*(Profiles!$I$26+1)+CW$4-SSSModel!$C$3+1,0,1,$CB$2)),
     IF(SSSModel!$C$4="ECC",$EA89*$EB89*SUMPRODUCT(OFFSET($AC89,0,MAX(0,CW$4-$DZ89-$CA$4+1),1,MIN($DZ89,CW$4-$CA$4+1)),OFFSET(Escalation!$K$24,($Y89-1)*(Escalation!$I$22+1)+CW$4-SSSModel!$C$3+1,MAX(0,CW$4-$DZ89-$CA$4+1),1,MIN($DZ89,CW$4-$CA$4+1))),
     IF(SSSModel!$C$4="PV",AY89*$EA89*(1+SSSModel!$C$2),
     IF(SSSModel!$C$4="FCR",$EC89*SUM(OFFSET($AC89,0,MAX(CW$4-$AC$4-$DZ89+1,0),1,MIN($DZ89,CW$4-$AC$4+1))),0)))),
SUM($AC89:$BZ89)*
     IF(SSSModel!$C$4="RR",OFFSET(Profiles!$K$2,$Z89,MAX(Profiles!$C$2,AY$4-$W89)),
     IF(SSSModel!$C$4="ECC",$EA89*$EB89*IF(MAX(Escalation!$C$2,AY$4-$W89)&gt;$DZ89-1,0,OFFSET(Escalation!$K$2,$Y89,MAX(Escalation!$C$2,AY$4-$W89))),
     IF(SSSModel!$C$4="PV",IF(CW$4=$W89,$EA89*(1+SSSModel!$C$2),0),
     IF(SSSModel!$C$4="FCR",IF(AND(CW$4&gt;=$W89,OFFSET(Profiles!$K$2,$Z89,MAX(Profiles!$C$2,AY$4-$W89))&gt;0),$EC89,0),0))))))</f>
        <v>0</v>
      </c>
      <c r="CX89" s="135">
        <f ca="1">IF(OR($Z89=0,SSSModel!$C$4="CF"),AZ89,
IF(LEFT($V89,3)="ON_",
     IF(SSSModel!$C$4="RR",SUMPRODUCT(OFFSET($AC89,0,0,1,$CB$2),OFFSET(Profiles!$K$28,($Z89-1)*(Profiles!$I$26+1)+CX$4-SSSModel!$C$3+1,0,1,$CB$2)),
     IF(SSSModel!$C$4="ECC",$EA89*$EB89*SUMPRODUCT(OFFSET($AC89,0,MAX(0,CX$4-$DZ89-$CA$4+1),1,MIN($DZ89,CX$4-$CA$4+1)),OFFSET(Escalation!$K$24,($Y89-1)*(Escalation!$I$22+1)+CX$4-SSSModel!$C$3+1,MAX(0,CX$4-$DZ89-$CA$4+1),1,MIN($DZ89,CX$4-$CA$4+1))),
     IF(SSSModel!$C$4="PV",AZ89*$EA89*(1+SSSModel!$C$2),
     IF(SSSModel!$C$4="FCR",$EC89*SUM(OFFSET($AC89,0,MAX(CX$4-$AC$4-$DZ89+1,0),1,MIN($DZ89,CX$4-$AC$4+1))),0)))),
SUM($AC89:$BZ89)*
     IF(SSSModel!$C$4="RR",OFFSET(Profiles!$K$2,$Z89,MAX(Profiles!$C$2,AZ$4-$W89)),
     IF(SSSModel!$C$4="ECC",$EA89*$EB89*IF(MAX(Escalation!$C$2,AZ$4-$W89)&gt;$DZ89-1,0,OFFSET(Escalation!$K$2,$Y89,MAX(Escalation!$C$2,AZ$4-$W89))),
     IF(SSSModel!$C$4="PV",IF(CX$4=$W89,$EA89*(1+SSSModel!$C$2),0),
     IF(SSSModel!$C$4="FCR",IF(AND(CX$4&gt;=$W89,OFFSET(Profiles!$K$2,$Z89,MAX(Profiles!$C$2,AZ$4-$W89))&gt;0),$EC89,0),0))))))</f>
        <v>0</v>
      </c>
      <c r="CY89" s="135">
        <f ca="1">IF(OR($Z89=0,SSSModel!$C$4="CF"),BA89,
IF(LEFT($V89,3)="ON_",
     IF(SSSModel!$C$4="RR",SUMPRODUCT(OFFSET($AC89,0,0,1,$CB$2),OFFSET(Profiles!$K$28,($Z89-1)*(Profiles!$I$26+1)+CY$4-SSSModel!$C$3+1,0,1,$CB$2)),
     IF(SSSModel!$C$4="ECC",$EA89*$EB89*SUMPRODUCT(OFFSET($AC89,0,MAX(0,CY$4-$DZ89-$CA$4+1),1,MIN($DZ89,CY$4-$CA$4+1)),OFFSET(Escalation!$K$24,($Y89-1)*(Escalation!$I$22+1)+CY$4-SSSModel!$C$3+1,MAX(0,CY$4-$DZ89-$CA$4+1),1,MIN($DZ89,CY$4-$CA$4+1))),
     IF(SSSModel!$C$4="PV",BA89*$EA89*(1+SSSModel!$C$2),
     IF(SSSModel!$C$4="FCR",$EC89*SUM(OFFSET($AC89,0,MAX(CY$4-$AC$4-$DZ89+1,0),1,MIN($DZ89,CY$4-$AC$4+1))),0)))),
SUM($AC89:$BZ89)*
     IF(SSSModel!$C$4="RR",OFFSET(Profiles!$K$2,$Z89,MAX(Profiles!$C$2,BA$4-$W89)),
     IF(SSSModel!$C$4="ECC",$EA89*$EB89*IF(MAX(Escalation!$C$2,BA$4-$W89)&gt;$DZ89-1,0,OFFSET(Escalation!$K$2,$Y89,MAX(Escalation!$C$2,BA$4-$W89))),
     IF(SSSModel!$C$4="PV",IF(CY$4=$W89,$EA89*(1+SSSModel!$C$2),0),
     IF(SSSModel!$C$4="FCR",IF(AND(CY$4&gt;=$W89,OFFSET(Profiles!$K$2,$Z89,MAX(Profiles!$C$2,BA$4-$W89))&gt;0),$EC89,0),0))))))</f>
        <v>0</v>
      </c>
      <c r="CZ89" s="135">
        <f ca="1">IF(OR($Z89=0,SSSModel!$C$4="CF"),BB89,
IF(LEFT($V89,3)="ON_",
     IF(SSSModel!$C$4="RR",SUMPRODUCT(OFFSET($AC89,0,0,1,$CB$2),OFFSET(Profiles!$K$28,($Z89-1)*(Profiles!$I$26+1)+CZ$4-SSSModel!$C$3+1,0,1,$CB$2)),
     IF(SSSModel!$C$4="ECC",$EA89*$EB89*SUMPRODUCT(OFFSET($AC89,0,MAX(0,CZ$4-$DZ89-$CA$4+1),1,MIN($DZ89,CZ$4-$CA$4+1)),OFFSET(Escalation!$K$24,($Y89-1)*(Escalation!$I$22+1)+CZ$4-SSSModel!$C$3+1,MAX(0,CZ$4-$DZ89-$CA$4+1),1,MIN($DZ89,CZ$4-$CA$4+1))),
     IF(SSSModel!$C$4="PV",BB89*$EA89*(1+SSSModel!$C$2),
     IF(SSSModel!$C$4="FCR",$EC89*SUM(OFFSET($AC89,0,MAX(CZ$4-$AC$4-$DZ89+1,0),1,MIN($DZ89,CZ$4-$AC$4+1))),0)))),
SUM($AC89:$BZ89)*
     IF(SSSModel!$C$4="RR",OFFSET(Profiles!$K$2,$Z89,MAX(Profiles!$C$2,BB$4-$W89)),
     IF(SSSModel!$C$4="ECC",$EA89*$EB89*IF(MAX(Escalation!$C$2,BB$4-$W89)&gt;$DZ89-1,0,OFFSET(Escalation!$K$2,$Y89,MAX(Escalation!$C$2,BB$4-$W89))),
     IF(SSSModel!$C$4="PV",IF(CZ$4=$W89,$EA89*(1+SSSModel!$C$2),0),
     IF(SSSModel!$C$4="FCR",IF(AND(CZ$4&gt;=$W89,OFFSET(Profiles!$K$2,$Z89,MAX(Profiles!$C$2,BB$4-$W89))&gt;0),$EC89,0),0))))))</f>
        <v>0</v>
      </c>
      <c r="DA89" s="135">
        <f ca="1">IF(OR($Z89=0,SSSModel!$C$4="CF"),BC89,
IF(LEFT($V89,3)="ON_",
     IF(SSSModel!$C$4="RR",SUMPRODUCT(OFFSET($AC89,0,0,1,$CB$2),OFFSET(Profiles!$K$28,($Z89-1)*(Profiles!$I$26+1)+DA$4-SSSModel!$C$3+1,0,1,$CB$2)),
     IF(SSSModel!$C$4="ECC",$EA89*$EB89*SUMPRODUCT(OFFSET($AC89,0,MAX(0,DA$4-$DZ89-$CA$4+1),1,MIN($DZ89,DA$4-$CA$4+1)),OFFSET(Escalation!$K$24,($Y89-1)*(Escalation!$I$22+1)+DA$4-SSSModel!$C$3+1,MAX(0,DA$4-$DZ89-$CA$4+1),1,MIN($DZ89,DA$4-$CA$4+1))),
     IF(SSSModel!$C$4="PV",BC89*$EA89*(1+SSSModel!$C$2),
     IF(SSSModel!$C$4="FCR",$EC89*SUM(OFFSET($AC89,0,MAX(DA$4-$AC$4-$DZ89+1,0),1,MIN($DZ89,DA$4-$AC$4+1))),0)))),
SUM($AC89:$BZ89)*
     IF(SSSModel!$C$4="RR",OFFSET(Profiles!$K$2,$Z89,MAX(Profiles!$C$2,BC$4-$W89)),
     IF(SSSModel!$C$4="ECC",$EA89*$EB89*IF(MAX(Escalation!$C$2,BC$4-$W89)&gt;$DZ89-1,0,OFFSET(Escalation!$K$2,$Y89,MAX(Escalation!$C$2,BC$4-$W89))),
     IF(SSSModel!$C$4="PV",IF(DA$4=$W89,$EA89*(1+SSSModel!$C$2),0),
     IF(SSSModel!$C$4="FCR",IF(AND(DA$4&gt;=$W89,OFFSET(Profiles!$K$2,$Z89,MAX(Profiles!$C$2,BC$4-$W89))&gt;0),$EC89,0),0))))))</f>
        <v>0</v>
      </c>
      <c r="DB89" s="135">
        <f ca="1">IF(OR($Z89=0,SSSModel!$C$4="CF"),BD89,
IF(LEFT($V89,3)="ON_",
     IF(SSSModel!$C$4="RR",SUMPRODUCT(OFFSET($AC89,0,0,1,$CB$2),OFFSET(Profiles!$K$28,($Z89-1)*(Profiles!$I$26+1)+DB$4-SSSModel!$C$3+1,0,1,$CB$2)),
     IF(SSSModel!$C$4="ECC",$EA89*$EB89*SUMPRODUCT(OFFSET($AC89,0,MAX(0,DB$4-$DZ89-$CA$4+1),1,MIN($DZ89,DB$4-$CA$4+1)),OFFSET(Escalation!$K$24,($Y89-1)*(Escalation!$I$22+1)+DB$4-SSSModel!$C$3+1,MAX(0,DB$4-$DZ89-$CA$4+1),1,MIN($DZ89,DB$4-$CA$4+1))),
     IF(SSSModel!$C$4="PV",BD89*$EA89*(1+SSSModel!$C$2),
     IF(SSSModel!$C$4="FCR",$EC89*SUM(OFFSET($AC89,0,MAX(DB$4-$AC$4-$DZ89+1,0),1,MIN($DZ89,DB$4-$AC$4+1))),0)))),
SUM($AC89:$BZ89)*
     IF(SSSModel!$C$4="RR",OFFSET(Profiles!$K$2,$Z89,MAX(Profiles!$C$2,BD$4-$W89)),
     IF(SSSModel!$C$4="ECC",$EA89*$EB89*IF(MAX(Escalation!$C$2,BD$4-$W89)&gt;$DZ89-1,0,OFFSET(Escalation!$K$2,$Y89,MAX(Escalation!$C$2,BD$4-$W89))),
     IF(SSSModel!$C$4="PV",IF(DB$4=$W89,$EA89*(1+SSSModel!$C$2),0),
     IF(SSSModel!$C$4="FCR",IF(AND(DB$4&gt;=$W89,OFFSET(Profiles!$K$2,$Z89,MAX(Profiles!$C$2,BD$4-$W89))&gt;0),$EC89,0),0))))))</f>
        <v>0</v>
      </c>
      <c r="DC89" s="135">
        <f ca="1">IF(OR($Z89=0,SSSModel!$C$4="CF"),BE89,
IF(LEFT($V89,3)="ON_",
     IF(SSSModel!$C$4="RR",SUMPRODUCT(OFFSET($AC89,0,0,1,$CB$2),OFFSET(Profiles!$K$28,($Z89-1)*(Profiles!$I$26+1)+DC$4-SSSModel!$C$3+1,0,1,$CB$2)),
     IF(SSSModel!$C$4="ECC",$EA89*$EB89*SUMPRODUCT(OFFSET($AC89,0,MAX(0,DC$4-$DZ89-$CA$4+1),1,MIN($DZ89,DC$4-$CA$4+1)),OFFSET(Escalation!$K$24,($Y89-1)*(Escalation!$I$22+1)+DC$4-SSSModel!$C$3+1,MAX(0,DC$4-$DZ89-$CA$4+1),1,MIN($DZ89,DC$4-$CA$4+1))),
     IF(SSSModel!$C$4="PV",BE89*$EA89*(1+SSSModel!$C$2),
     IF(SSSModel!$C$4="FCR",$EC89*SUM(OFFSET($AC89,0,MAX(DC$4-$AC$4-$DZ89+1,0),1,MIN($DZ89,DC$4-$AC$4+1))),0)))),
SUM($AC89:$BZ89)*
     IF(SSSModel!$C$4="RR",OFFSET(Profiles!$K$2,$Z89,MAX(Profiles!$C$2,BE$4-$W89)),
     IF(SSSModel!$C$4="ECC",$EA89*$EB89*IF(MAX(Escalation!$C$2,BE$4-$W89)&gt;$DZ89-1,0,OFFSET(Escalation!$K$2,$Y89,MAX(Escalation!$C$2,BE$4-$W89))),
     IF(SSSModel!$C$4="PV",IF(DC$4=$W89,$EA89*(1+SSSModel!$C$2),0),
     IF(SSSModel!$C$4="FCR",IF(AND(DC$4&gt;=$W89,OFFSET(Profiles!$K$2,$Z89,MAX(Profiles!$C$2,BE$4-$W89))&gt;0),$EC89,0),0))))))</f>
        <v>0</v>
      </c>
      <c r="DD89" s="135">
        <f ca="1">IF(OR($Z89=0,SSSModel!$C$4="CF"),BF89,
IF(LEFT($V89,3)="ON_",
     IF(SSSModel!$C$4="RR",SUMPRODUCT(OFFSET($AC89,0,0,1,$CB$2),OFFSET(Profiles!$K$28,($Z89-1)*(Profiles!$I$26+1)+DD$4-SSSModel!$C$3+1,0,1,$CB$2)),
     IF(SSSModel!$C$4="ECC",$EA89*$EB89*SUMPRODUCT(OFFSET($AC89,0,MAX(0,DD$4-$DZ89-$CA$4+1),1,MIN($DZ89,DD$4-$CA$4+1)),OFFSET(Escalation!$K$24,($Y89-1)*(Escalation!$I$22+1)+DD$4-SSSModel!$C$3+1,MAX(0,DD$4-$DZ89-$CA$4+1),1,MIN($DZ89,DD$4-$CA$4+1))),
     IF(SSSModel!$C$4="PV",BF89*$EA89*(1+SSSModel!$C$2),
     IF(SSSModel!$C$4="FCR",$EC89*SUM(OFFSET($AC89,0,MAX(DD$4-$AC$4-$DZ89+1,0),1,MIN($DZ89,DD$4-$AC$4+1))),0)))),
SUM($AC89:$BZ89)*
     IF(SSSModel!$C$4="RR",OFFSET(Profiles!$K$2,$Z89,MAX(Profiles!$C$2,BF$4-$W89)),
     IF(SSSModel!$C$4="ECC",$EA89*$EB89*IF(MAX(Escalation!$C$2,BF$4-$W89)&gt;$DZ89-1,0,OFFSET(Escalation!$K$2,$Y89,MAX(Escalation!$C$2,BF$4-$W89))),
     IF(SSSModel!$C$4="PV",IF(DD$4=$W89,$EA89*(1+SSSModel!$C$2),0),
     IF(SSSModel!$C$4="FCR",IF(AND(DD$4&gt;=$W89,OFFSET(Profiles!$K$2,$Z89,MAX(Profiles!$C$2,BF$4-$W89))&gt;0),$EC89,0),0))))))</f>
        <v>0</v>
      </c>
      <c r="DE89" s="135">
        <f ca="1">IF(OR($Z89=0,SSSModel!$C$4="CF"),BG89,
IF(LEFT($V89,3)="ON_",
     IF(SSSModel!$C$4="RR",SUMPRODUCT(OFFSET($AC89,0,0,1,$CB$2),OFFSET(Profiles!$K$28,($Z89-1)*(Profiles!$I$26+1)+DE$4-SSSModel!$C$3+1,0,1,$CB$2)),
     IF(SSSModel!$C$4="ECC",$EA89*$EB89*SUMPRODUCT(OFFSET($AC89,0,MAX(0,DE$4-$DZ89-$CA$4+1),1,MIN($DZ89,DE$4-$CA$4+1)),OFFSET(Escalation!$K$24,($Y89-1)*(Escalation!$I$22+1)+DE$4-SSSModel!$C$3+1,MAX(0,DE$4-$DZ89-$CA$4+1),1,MIN($DZ89,DE$4-$CA$4+1))),
     IF(SSSModel!$C$4="PV",BG89*$EA89*(1+SSSModel!$C$2),
     IF(SSSModel!$C$4="FCR",$EC89*SUM(OFFSET($AC89,0,MAX(DE$4-$AC$4-$DZ89+1,0),1,MIN($DZ89,DE$4-$AC$4+1))),0)))),
SUM($AC89:$BZ89)*
     IF(SSSModel!$C$4="RR",OFFSET(Profiles!$K$2,$Z89,MAX(Profiles!$C$2,BG$4-$W89)),
     IF(SSSModel!$C$4="ECC",$EA89*$EB89*IF(MAX(Escalation!$C$2,BG$4-$W89)&gt;$DZ89-1,0,OFFSET(Escalation!$K$2,$Y89,MAX(Escalation!$C$2,BG$4-$W89))),
     IF(SSSModel!$C$4="PV",IF(DE$4=$W89,$EA89*(1+SSSModel!$C$2),0),
     IF(SSSModel!$C$4="FCR",IF(AND(DE$4&gt;=$W89,OFFSET(Profiles!$K$2,$Z89,MAX(Profiles!$C$2,BG$4-$W89))&gt;0),$EC89,0),0))))))</f>
        <v>0</v>
      </c>
      <c r="DF89" s="135">
        <f ca="1">IF(OR($Z89=0,SSSModel!$C$4="CF"),BH89,
IF(LEFT($V89,3)="ON_",
     IF(SSSModel!$C$4="RR",SUMPRODUCT(OFFSET($AC89,0,0,1,$CB$2),OFFSET(Profiles!$K$28,($Z89-1)*(Profiles!$I$26+1)+DF$4-SSSModel!$C$3+1,0,1,$CB$2)),
     IF(SSSModel!$C$4="ECC",$EA89*$EB89*SUMPRODUCT(OFFSET($AC89,0,MAX(0,DF$4-$DZ89-$CA$4+1),1,MIN($DZ89,DF$4-$CA$4+1)),OFFSET(Escalation!$K$24,($Y89-1)*(Escalation!$I$22+1)+DF$4-SSSModel!$C$3+1,MAX(0,DF$4-$DZ89-$CA$4+1),1,MIN($DZ89,DF$4-$CA$4+1))),
     IF(SSSModel!$C$4="PV",BH89*$EA89*(1+SSSModel!$C$2),
     IF(SSSModel!$C$4="FCR",$EC89*SUM(OFFSET($AC89,0,MAX(DF$4-$AC$4-$DZ89+1,0),1,MIN($DZ89,DF$4-$AC$4+1))),0)))),
SUM($AC89:$BZ89)*
     IF(SSSModel!$C$4="RR",OFFSET(Profiles!$K$2,$Z89,MAX(Profiles!$C$2,BH$4-$W89)),
     IF(SSSModel!$C$4="ECC",$EA89*$EB89*IF(MAX(Escalation!$C$2,BH$4-$W89)&gt;$DZ89-1,0,OFFSET(Escalation!$K$2,$Y89,MAX(Escalation!$C$2,BH$4-$W89))),
     IF(SSSModel!$C$4="PV",IF(DF$4=$W89,$EA89*(1+SSSModel!$C$2),0),
     IF(SSSModel!$C$4="FCR",IF(AND(DF$4&gt;=$W89,OFFSET(Profiles!$K$2,$Z89,MAX(Profiles!$C$2,BH$4-$W89))&gt;0),$EC89,0),0))))))</f>
        <v>0</v>
      </c>
      <c r="DG89" s="135">
        <f ca="1">IF(OR($Z89=0,SSSModel!$C$4="CF"),BI89,
IF(LEFT($V89,3)="ON_",
     IF(SSSModel!$C$4="RR",SUMPRODUCT(OFFSET($AC89,0,0,1,$CB$2),OFFSET(Profiles!$K$28,($Z89-1)*(Profiles!$I$26+1)+DG$4-SSSModel!$C$3+1,0,1,$CB$2)),
     IF(SSSModel!$C$4="ECC",$EA89*$EB89*SUMPRODUCT(OFFSET($AC89,0,MAX(0,DG$4-$DZ89-$CA$4+1),1,MIN($DZ89,DG$4-$CA$4+1)),OFFSET(Escalation!$K$24,($Y89-1)*(Escalation!$I$22+1)+DG$4-SSSModel!$C$3+1,MAX(0,DG$4-$DZ89-$CA$4+1),1,MIN($DZ89,DG$4-$CA$4+1))),
     IF(SSSModel!$C$4="PV",BI89*$EA89*(1+SSSModel!$C$2),
     IF(SSSModel!$C$4="FCR",$EC89*SUM(OFFSET($AC89,0,MAX(DG$4-$AC$4-$DZ89+1,0),1,MIN($DZ89,DG$4-$AC$4+1))),0)))),
SUM($AC89:$BZ89)*
     IF(SSSModel!$C$4="RR",OFFSET(Profiles!$K$2,$Z89,MAX(Profiles!$C$2,BI$4-$W89)),
     IF(SSSModel!$C$4="ECC",$EA89*$EB89*IF(MAX(Escalation!$C$2,BI$4-$W89)&gt;$DZ89-1,0,OFFSET(Escalation!$K$2,$Y89,MAX(Escalation!$C$2,BI$4-$W89))),
     IF(SSSModel!$C$4="PV",IF(DG$4=$W89,$EA89*(1+SSSModel!$C$2),0),
     IF(SSSModel!$C$4="FCR",IF(AND(DG$4&gt;=$W89,OFFSET(Profiles!$K$2,$Z89,MAX(Profiles!$C$2,BI$4-$W89))&gt;0),$EC89,0),0))))))</f>
        <v>0</v>
      </c>
      <c r="DH89" s="135">
        <f ca="1">IF(OR($Z89=0,SSSModel!$C$4="CF"),BJ89,
IF(LEFT($V89,3)="ON_",
     IF(SSSModel!$C$4="RR",SUMPRODUCT(OFFSET($AC89,0,0,1,$CB$2),OFFSET(Profiles!$K$28,($Z89-1)*(Profiles!$I$26+1)+DH$4-SSSModel!$C$3+1,0,1,$CB$2)),
     IF(SSSModel!$C$4="ECC",$EA89*$EB89*SUMPRODUCT(OFFSET($AC89,0,MAX(0,DH$4-$DZ89-$CA$4+1),1,MIN($DZ89,DH$4-$CA$4+1)),OFFSET(Escalation!$K$24,($Y89-1)*(Escalation!$I$22+1)+DH$4-SSSModel!$C$3+1,MAX(0,DH$4-$DZ89-$CA$4+1),1,MIN($DZ89,DH$4-$CA$4+1))),
     IF(SSSModel!$C$4="PV",BJ89*$EA89*(1+SSSModel!$C$2),
     IF(SSSModel!$C$4="FCR",$EC89*SUM(OFFSET($AC89,0,MAX(DH$4-$AC$4-$DZ89+1,0),1,MIN($DZ89,DH$4-$AC$4+1))),0)))),
SUM($AC89:$BZ89)*
     IF(SSSModel!$C$4="RR",OFFSET(Profiles!$K$2,$Z89,MAX(Profiles!$C$2,BJ$4-$W89)),
     IF(SSSModel!$C$4="ECC",$EA89*$EB89*IF(MAX(Escalation!$C$2,BJ$4-$W89)&gt;$DZ89-1,0,OFFSET(Escalation!$K$2,$Y89,MAX(Escalation!$C$2,BJ$4-$W89))),
     IF(SSSModel!$C$4="PV",IF(DH$4=$W89,$EA89*(1+SSSModel!$C$2),0),
     IF(SSSModel!$C$4="FCR",IF(AND(DH$4&gt;=$W89,OFFSET(Profiles!$K$2,$Z89,MAX(Profiles!$C$2,BJ$4-$W89))&gt;0),$EC89,0),0))))))</f>
        <v>0</v>
      </c>
      <c r="DI89" s="135">
        <f ca="1">IF(OR($Z89=0,SSSModel!$C$4="CF"),BK89,
IF(LEFT($V89,3)="ON_",
     IF(SSSModel!$C$4="RR",SUMPRODUCT(OFFSET($AC89,0,0,1,$CB$2),OFFSET(Profiles!$K$28,($Z89-1)*(Profiles!$I$26+1)+DI$4-SSSModel!$C$3+1,0,1,$CB$2)),
     IF(SSSModel!$C$4="ECC",$EA89*$EB89*SUMPRODUCT(OFFSET($AC89,0,MAX(0,DI$4-$DZ89-$CA$4+1),1,MIN($DZ89,DI$4-$CA$4+1)),OFFSET(Escalation!$K$24,($Y89-1)*(Escalation!$I$22+1)+DI$4-SSSModel!$C$3+1,MAX(0,DI$4-$DZ89-$CA$4+1),1,MIN($DZ89,DI$4-$CA$4+1))),
     IF(SSSModel!$C$4="PV",BK89*$EA89*(1+SSSModel!$C$2),
     IF(SSSModel!$C$4="FCR",$EC89*SUM(OFFSET($AC89,0,MAX(DI$4-$AC$4-$DZ89+1,0),1,MIN($DZ89,DI$4-$AC$4+1))),0)))),
SUM($AC89:$BZ89)*
     IF(SSSModel!$C$4="RR",OFFSET(Profiles!$K$2,$Z89,MAX(Profiles!$C$2,BK$4-$W89)),
     IF(SSSModel!$C$4="ECC",$EA89*$EB89*IF(MAX(Escalation!$C$2,BK$4-$W89)&gt;$DZ89-1,0,OFFSET(Escalation!$K$2,$Y89,MAX(Escalation!$C$2,BK$4-$W89))),
     IF(SSSModel!$C$4="PV",IF(DI$4=$W89,$EA89*(1+SSSModel!$C$2),0),
     IF(SSSModel!$C$4="FCR",IF(AND(DI$4&gt;=$W89,OFFSET(Profiles!$K$2,$Z89,MAX(Profiles!$C$2,BK$4-$W89))&gt;0),$EC89,0),0))))))</f>
        <v>0</v>
      </c>
      <c r="DJ89" s="135">
        <f ca="1">IF(OR($Z89=0,SSSModel!$C$4="CF"),BL89,
IF(LEFT($V89,3)="ON_",
     IF(SSSModel!$C$4="RR",SUMPRODUCT(OFFSET($AC89,0,0,1,$CB$2),OFFSET(Profiles!$K$28,($Z89-1)*(Profiles!$I$26+1)+DJ$4-SSSModel!$C$3+1,0,1,$CB$2)),
     IF(SSSModel!$C$4="ECC",$EA89*$EB89*SUMPRODUCT(OFFSET($AC89,0,MAX(0,DJ$4-$DZ89-$CA$4+1),1,MIN($DZ89,DJ$4-$CA$4+1)),OFFSET(Escalation!$K$24,($Y89-1)*(Escalation!$I$22+1)+DJ$4-SSSModel!$C$3+1,MAX(0,DJ$4-$DZ89-$CA$4+1),1,MIN($DZ89,DJ$4-$CA$4+1))),
     IF(SSSModel!$C$4="PV",BL89*$EA89*(1+SSSModel!$C$2),
     IF(SSSModel!$C$4="FCR",$EC89*SUM(OFFSET($AC89,0,MAX(DJ$4-$AC$4-$DZ89+1,0),1,MIN($DZ89,DJ$4-$AC$4+1))),0)))),
SUM($AC89:$BZ89)*
     IF(SSSModel!$C$4="RR",OFFSET(Profiles!$K$2,$Z89,MAX(Profiles!$C$2,BL$4-$W89)),
     IF(SSSModel!$C$4="ECC",$EA89*$EB89*IF(MAX(Escalation!$C$2,BL$4-$W89)&gt;$DZ89-1,0,OFFSET(Escalation!$K$2,$Y89,MAX(Escalation!$C$2,BL$4-$W89))),
     IF(SSSModel!$C$4="PV",IF(DJ$4=$W89,$EA89*(1+SSSModel!$C$2),0),
     IF(SSSModel!$C$4="FCR",IF(AND(DJ$4&gt;=$W89,OFFSET(Profiles!$K$2,$Z89,MAX(Profiles!$C$2,BL$4-$W89))&gt;0),$EC89,0),0))))))</f>
        <v>0</v>
      </c>
      <c r="DK89" s="135">
        <f ca="1">IF(OR($Z89=0,SSSModel!$C$4="CF"),BM89,
IF(LEFT($V89,3)="ON_",
     IF(SSSModel!$C$4="RR",SUMPRODUCT(OFFSET($AC89,0,0,1,$CB$2),OFFSET(Profiles!$K$28,($Z89-1)*(Profiles!$I$26+1)+DK$4-SSSModel!$C$3+1,0,1,$CB$2)),
     IF(SSSModel!$C$4="ECC",$EA89*$EB89*SUMPRODUCT(OFFSET($AC89,0,MAX(0,DK$4-$DZ89-$CA$4+1),1,MIN($DZ89,DK$4-$CA$4+1)),OFFSET(Escalation!$K$24,($Y89-1)*(Escalation!$I$22+1)+DK$4-SSSModel!$C$3+1,MAX(0,DK$4-$DZ89-$CA$4+1),1,MIN($DZ89,DK$4-$CA$4+1))),
     IF(SSSModel!$C$4="PV",BM89*$EA89*(1+SSSModel!$C$2),
     IF(SSSModel!$C$4="FCR",$EC89*SUM(OFFSET($AC89,0,MAX(DK$4-$AC$4-$DZ89+1,0),1,MIN($DZ89,DK$4-$AC$4+1))),0)))),
SUM($AC89:$BZ89)*
     IF(SSSModel!$C$4="RR",OFFSET(Profiles!$K$2,$Z89,MAX(Profiles!$C$2,BM$4-$W89)),
     IF(SSSModel!$C$4="ECC",$EA89*$EB89*IF(MAX(Escalation!$C$2,BM$4-$W89)&gt;$DZ89-1,0,OFFSET(Escalation!$K$2,$Y89,MAX(Escalation!$C$2,BM$4-$W89))),
     IF(SSSModel!$C$4="PV",IF(DK$4=$W89,$EA89*(1+SSSModel!$C$2),0),
     IF(SSSModel!$C$4="FCR",IF(AND(DK$4&gt;=$W89,OFFSET(Profiles!$K$2,$Z89,MAX(Profiles!$C$2,BM$4-$W89))&gt;0),$EC89,0),0))))))</f>
        <v>0</v>
      </c>
      <c r="DL89" s="135">
        <f ca="1">IF(OR($Z89=0,SSSModel!$C$4="CF"),BN89,
IF(LEFT($V89,3)="ON_",
     IF(SSSModel!$C$4="RR",SUMPRODUCT(OFFSET($AC89,0,0,1,$CB$2),OFFSET(Profiles!$K$28,($Z89-1)*(Profiles!$I$26+1)+DL$4-SSSModel!$C$3+1,0,1,$CB$2)),
     IF(SSSModel!$C$4="ECC",$EA89*$EB89*SUMPRODUCT(OFFSET($AC89,0,MAX(0,DL$4-$DZ89-$CA$4+1),1,MIN($DZ89,DL$4-$CA$4+1)),OFFSET(Escalation!$K$24,($Y89-1)*(Escalation!$I$22+1)+DL$4-SSSModel!$C$3+1,MAX(0,DL$4-$DZ89-$CA$4+1),1,MIN($DZ89,DL$4-$CA$4+1))),
     IF(SSSModel!$C$4="PV",BN89*$EA89*(1+SSSModel!$C$2),
     IF(SSSModel!$C$4="FCR",$EC89*SUM(OFFSET($AC89,0,MAX(DL$4-$AC$4-$DZ89+1,0),1,MIN($DZ89,DL$4-$AC$4+1))),0)))),
SUM($AC89:$BZ89)*
     IF(SSSModel!$C$4="RR",OFFSET(Profiles!$K$2,$Z89,MAX(Profiles!$C$2,BN$4-$W89)),
     IF(SSSModel!$C$4="ECC",$EA89*$EB89*IF(MAX(Escalation!$C$2,BN$4-$W89)&gt;$DZ89-1,0,OFFSET(Escalation!$K$2,$Y89,MAX(Escalation!$C$2,BN$4-$W89))),
     IF(SSSModel!$C$4="PV",IF(DL$4=$W89,$EA89*(1+SSSModel!$C$2),0),
     IF(SSSModel!$C$4="FCR",IF(AND(DL$4&gt;=$W89,OFFSET(Profiles!$K$2,$Z89,MAX(Profiles!$C$2,BN$4-$W89))&gt;0),$EC89,0),0))))))</f>
        <v>0</v>
      </c>
      <c r="DM89" s="135">
        <f ca="1">IF(OR($Z89=0,SSSModel!$C$4="CF"),BO89,
IF(LEFT($V89,3)="ON_",
     IF(SSSModel!$C$4="RR",SUMPRODUCT(OFFSET($AC89,0,0,1,$CB$2),OFFSET(Profiles!$K$28,($Z89-1)*(Profiles!$I$26+1)+DM$4-SSSModel!$C$3+1,0,1,$CB$2)),
     IF(SSSModel!$C$4="ECC",$EA89*$EB89*SUMPRODUCT(OFFSET($AC89,0,MAX(0,DM$4-$DZ89-$CA$4+1),1,MIN($DZ89,DM$4-$CA$4+1)),OFFSET(Escalation!$K$24,($Y89-1)*(Escalation!$I$22+1)+DM$4-SSSModel!$C$3+1,MAX(0,DM$4-$DZ89-$CA$4+1),1,MIN($DZ89,DM$4-$CA$4+1))),
     IF(SSSModel!$C$4="PV",BO89*$EA89*(1+SSSModel!$C$2),
     IF(SSSModel!$C$4="FCR",$EC89*SUM(OFFSET($AC89,0,MAX(DM$4-$AC$4-$DZ89+1,0),1,MIN($DZ89,DM$4-$AC$4+1))),0)))),
SUM($AC89:$BZ89)*
     IF(SSSModel!$C$4="RR",OFFSET(Profiles!$K$2,$Z89,MAX(Profiles!$C$2,BO$4-$W89)),
     IF(SSSModel!$C$4="ECC",$EA89*$EB89*IF(MAX(Escalation!$C$2,BO$4-$W89)&gt;$DZ89-1,0,OFFSET(Escalation!$K$2,$Y89,MAX(Escalation!$C$2,BO$4-$W89))),
     IF(SSSModel!$C$4="PV",IF(DM$4=$W89,$EA89*(1+SSSModel!$C$2),0),
     IF(SSSModel!$C$4="FCR",IF(AND(DM$4&gt;=$W89,OFFSET(Profiles!$K$2,$Z89,MAX(Profiles!$C$2,BO$4-$W89))&gt;0),$EC89,0),0))))))</f>
        <v>0</v>
      </c>
      <c r="DN89" s="135">
        <f ca="1">IF(OR($Z89=0,SSSModel!$C$4="CF"),BP89,
IF(LEFT($V89,3)="ON_",
     IF(SSSModel!$C$4="RR",SUMPRODUCT(OFFSET($AC89,0,0,1,$CB$2),OFFSET(Profiles!$K$28,($Z89-1)*(Profiles!$I$26+1)+DN$4-SSSModel!$C$3+1,0,1,$CB$2)),
     IF(SSSModel!$C$4="ECC",$EA89*$EB89*SUMPRODUCT(OFFSET($AC89,0,MAX(0,DN$4-$DZ89-$CA$4+1),1,MIN($DZ89,DN$4-$CA$4+1)),OFFSET(Escalation!$K$24,($Y89-1)*(Escalation!$I$22+1)+DN$4-SSSModel!$C$3+1,MAX(0,DN$4-$DZ89-$CA$4+1),1,MIN($DZ89,DN$4-$CA$4+1))),
     IF(SSSModel!$C$4="PV",BP89*$EA89*(1+SSSModel!$C$2),
     IF(SSSModel!$C$4="FCR",$EC89*SUM(OFFSET($AC89,0,MAX(DN$4-$AC$4-$DZ89+1,0),1,MIN($DZ89,DN$4-$AC$4+1))),0)))),
SUM($AC89:$BZ89)*
     IF(SSSModel!$C$4="RR",OFFSET(Profiles!$K$2,$Z89,MAX(Profiles!$C$2,BP$4-$W89)),
     IF(SSSModel!$C$4="ECC",$EA89*$EB89*IF(MAX(Escalation!$C$2,BP$4-$W89)&gt;$DZ89-1,0,OFFSET(Escalation!$K$2,$Y89,MAX(Escalation!$C$2,BP$4-$W89))),
     IF(SSSModel!$C$4="PV",IF(DN$4=$W89,$EA89*(1+SSSModel!$C$2),0),
     IF(SSSModel!$C$4="FCR",IF(AND(DN$4&gt;=$W89,OFFSET(Profiles!$K$2,$Z89,MAX(Profiles!$C$2,BP$4-$W89))&gt;0),$EC89,0),0))))))</f>
        <v>0</v>
      </c>
      <c r="DO89" s="135">
        <f ca="1">IF(OR($Z89=0,SSSModel!$C$4="CF"),BQ89,
IF(LEFT($V89,3)="ON_",
     IF(SSSModel!$C$4="RR",SUMPRODUCT(OFFSET($AC89,0,0,1,$CB$2),OFFSET(Profiles!$K$28,($Z89-1)*(Profiles!$I$26+1)+DO$4-SSSModel!$C$3+1,0,1,$CB$2)),
     IF(SSSModel!$C$4="ECC",$EA89*$EB89*SUMPRODUCT(OFFSET($AC89,0,MAX(0,DO$4-$DZ89-$CA$4+1),1,MIN($DZ89,DO$4-$CA$4+1)),OFFSET(Escalation!$K$24,($Y89-1)*(Escalation!$I$22+1)+DO$4-SSSModel!$C$3+1,MAX(0,DO$4-$DZ89-$CA$4+1),1,MIN($DZ89,DO$4-$CA$4+1))),
     IF(SSSModel!$C$4="PV",BQ89*$EA89*(1+SSSModel!$C$2),
     IF(SSSModel!$C$4="FCR",$EC89*SUM(OFFSET($AC89,0,MAX(DO$4-$AC$4-$DZ89+1,0),1,MIN($DZ89,DO$4-$AC$4+1))),0)))),
SUM($AC89:$BZ89)*
     IF(SSSModel!$C$4="RR",OFFSET(Profiles!$K$2,$Z89,MAX(Profiles!$C$2,BQ$4-$W89)),
     IF(SSSModel!$C$4="ECC",$EA89*$EB89*IF(MAX(Escalation!$C$2,BQ$4-$W89)&gt;$DZ89-1,0,OFFSET(Escalation!$K$2,$Y89,MAX(Escalation!$C$2,BQ$4-$W89))),
     IF(SSSModel!$C$4="PV",IF(DO$4=$W89,$EA89*(1+SSSModel!$C$2),0),
     IF(SSSModel!$C$4="FCR",IF(AND(DO$4&gt;=$W89,OFFSET(Profiles!$K$2,$Z89,MAX(Profiles!$C$2,BQ$4-$W89))&gt;0),$EC89,0),0))))))</f>
        <v>0</v>
      </c>
      <c r="DP89" s="135">
        <f ca="1">IF(OR($Z89=0,SSSModel!$C$4="CF"),BR89,
IF(LEFT($V89,3)="ON_",
     IF(SSSModel!$C$4="RR",SUMPRODUCT(OFFSET($AC89,0,0,1,$CB$2),OFFSET(Profiles!$K$28,($Z89-1)*(Profiles!$I$26+1)+DP$4-SSSModel!$C$3+1,0,1,$CB$2)),
     IF(SSSModel!$C$4="ECC",$EA89*$EB89*SUMPRODUCT(OFFSET($AC89,0,MAX(0,DP$4-$DZ89-$CA$4+1),1,MIN($DZ89,DP$4-$CA$4+1)),OFFSET(Escalation!$K$24,($Y89-1)*(Escalation!$I$22+1)+DP$4-SSSModel!$C$3+1,MAX(0,DP$4-$DZ89-$CA$4+1),1,MIN($DZ89,DP$4-$CA$4+1))),
     IF(SSSModel!$C$4="PV",BR89*$EA89*(1+SSSModel!$C$2),
     IF(SSSModel!$C$4="FCR",$EC89*SUM(OFFSET($AC89,0,MAX(DP$4-$AC$4-$DZ89+1,0),1,MIN($DZ89,DP$4-$AC$4+1))),0)))),
SUM($AC89:$BZ89)*
     IF(SSSModel!$C$4="RR",OFFSET(Profiles!$K$2,$Z89,MAX(Profiles!$C$2,BR$4-$W89)),
     IF(SSSModel!$C$4="ECC",$EA89*$EB89*IF(MAX(Escalation!$C$2,BR$4-$W89)&gt;$DZ89-1,0,OFFSET(Escalation!$K$2,$Y89,MAX(Escalation!$C$2,BR$4-$W89))),
     IF(SSSModel!$C$4="PV",IF(DP$4=$W89,$EA89*(1+SSSModel!$C$2),0),
     IF(SSSModel!$C$4="FCR",IF(AND(DP$4&gt;=$W89,OFFSET(Profiles!$K$2,$Z89,MAX(Profiles!$C$2,BR$4-$W89))&gt;0),$EC89,0),0))))))</f>
        <v>0</v>
      </c>
      <c r="DQ89" s="135">
        <f ca="1">IF(OR($Z89=0,SSSModel!$C$4="CF"),BS89,
IF(LEFT($V89,3)="ON_",
     IF(SSSModel!$C$4="RR",SUMPRODUCT(OFFSET($AC89,0,0,1,$CB$2),OFFSET(Profiles!$K$28,($Z89-1)*(Profiles!$I$26+1)+DQ$4-SSSModel!$C$3+1,0,1,$CB$2)),
     IF(SSSModel!$C$4="ECC",$EA89*$EB89*SUMPRODUCT(OFFSET($AC89,0,MAX(0,DQ$4-$DZ89-$CA$4+1),1,MIN($DZ89,DQ$4-$CA$4+1)),OFFSET(Escalation!$K$24,($Y89-1)*(Escalation!$I$22+1)+DQ$4-SSSModel!$C$3+1,MAX(0,DQ$4-$DZ89-$CA$4+1),1,MIN($DZ89,DQ$4-$CA$4+1))),
     IF(SSSModel!$C$4="PV",BS89*$EA89*(1+SSSModel!$C$2),
     IF(SSSModel!$C$4="FCR",$EC89*SUM(OFFSET($AC89,0,MAX(DQ$4-$AC$4-$DZ89+1,0),1,MIN($DZ89,DQ$4-$AC$4+1))),0)))),
SUM($AC89:$BZ89)*
     IF(SSSModel!$C$4="RR",OFFSET(Profiles!$K$2,$Z89,MAX(Profiles!$C$2,BS$4-$W89)),
     IF(SSSModel!$C$4="ECC",$EA89*$EB89*IF(MAX(Escalation!$C$2,BS$4-$W89)&gt;$DZ89-1,0,OFFSET(Escalation!$K$2,$Y89,MAX(Escalation!$C$2,BS$4-$W89))),
     IF(SSSModel!$C$4="PV",IF(DQ$4=$W89,$EA89*(1+SSSModel!$C$2),0),
     IF(SSSModel!$C$4="FCR",IF(AND(DQ$4&gt;=$W89,OFFSET(Profiles!$K$2,$Z89,MAX(Profiles!$C$2,BS$4-$W89))&gt;0),$EC89,0),0))))))</f>
        <v>0</v>
      </c>
      <c r="DR89" s="135">
        <f ca="1">IF(OR($Z89=0,SSSModel!$C$4="CF"),BT89,
IF(LEFT($V89,3)="ON_",
     IF(SSSModel!$C$4="RR",SUMPRODUCT(OFFSET($AC89,0,0,1,$CB$2),OFFSET(Profiles!$K$28,($Z89-1)*(Profiles!$I$26+1)+DR$4-SSSModel!$C$3+1,0,1,$CB$2)),
     IF(SSSModel!$C$4="ECC",$EA89*$EB89*SUMPRODUCT(OFFSET($AC89,0,MAX(0,DR$4-$DZ89-$CA$4+1),1,MIN($DZ89,DR$4-$CA$4+1)),OFFSET(Escalation!$K$24,($Y89-1)*(Escalation!$I$22+1)+DR$4-SSSModel!$C$3+1,MAX(0,DR$4-$DZ89-$CA$4+1),1,MIN($DZ89,DR$4-$CA$4+1))),
     IF(SSSModel!$C$4="PV",BT89*$EA89*(1+SSSModel!$C$2),
     IF(SSSModel!$C$4="FCR",$EC89*SUM(OFFSET($AC89,0,MAX(DR$4-$AC$4-$DZ89+1,0),1,MIN($DZ89,DR$4-$AC$4+1))),0)))),
SUM($AC89:$BZ89)*
     IF(SSSModel!$C$4="RR",OFFSET(Profiles!$K$2,$Z89,MAX(Profiles!$C$2,BT$4-$W89)),
     IF(SSSModel!$C$4="ECC",$EA89*$EB89*IF(MAX(Escalation!$C$2,BT$4-$W89)&gt;$DZ89-1,0,OFFSET(Escalation!$K$2,$Y89,MAX(Escalation!$C$2,BT$4-$W89))),
     IF(SSSModel!$C$4="PV",IF(DR$4=$W89,$EA89*(1+SSSModel!$C$2),0),
     IF(SSSModel!$C$4="FCR",IF(AND(DR$4&gt;=$W89,OFFSET(Profiles!$K$2,$Z89,MAX(Profiles!$C$2,BT$4-$W89))&gt;0),$EC89,0),0))))))</f>
        <v>0</v>
      </c>
      <c r="DS89" s="135">
        <f ca="1">IF(OR($Z89=0,SSSModel!$C$4="CF"),BU89,
IF(LEFT($V89,3)="ON_",
     IF(SSSModel!$C$4="RR",SUMPRODUCT(OFFSET($AC89,0,0,1,$CB$2),OFFSET(Profiles!$K$28,($Z89-1)*(Profiles!$I$26+1)+DS$4-SSSModel!$C$3+1,0,1,$CB$2)),
     IF(SSSModel!$C$4="ECC",$EA89*$EB89*SUMPRODUCT(OFFSET($AC89,0,MAX(0,DS$4-$DZ89-$CA$4+1),1,MIN($DZ89,DS$4-$CA$4+1)),OFFSET(Escalation!$K$24,($Y89-1)*(Escalation!$I$22+1)+DS$4-SSSModel!$C$3+1,MAX(0,DS$4-$DZ89-$CA$4+1),1,MIN($DZ89,DS$4-$CA$4+1))),
     IF(SSSModel!$C$4="PV",BU89*$EA89*(1+SSSModel!$C$2),
     IF(SSSModel!$C$4="FCR",$EC89*SUM(OFFSET($AC89,0,MAX(DS$4-$AC$4-$DZ89+1,0),1,MIN($DZ89,DS$4-$AC$4+1))),0)))),
SUM($AC89:$BZ89)*
     IF(SSSModel!$C$4="RR",OFFSET(Profiles!$K$2,$Z89,MAX(Profiles!$C$2,BU$4-$W89)),
     IF(SSSModel!$C$4="ECC",$EA89*$EB89*IF(MAX(Escalation!$C$2,BU$4-$W89)&gt;$DZ89-1,0,OFFSET(Escalation!$K$2,$Y89,MAX(Escalation!$C$2,BU$4-$W89))),
     IF(SSSModel!$C$4="PV",IF(DS$4=$W89,$EA89*(1+SSSModel!$C$2),0),
     IF(SSSModel!$C$4="FCR",IF(AND(DS$4&gt;=$W89,OFFSET(Profiles!$K$2,$Z89,MAX(Profiles!$C$2,BU$4-$W89))&gt;0),$EC89,0),0))))))</f>
        <v>0</v>
      </c>
      <c r="DT89" s="135">
        <f ca="1">IF(OR($Z89=0,SSSModel!$C$4="CF"),BV89,
IF(LEFT($V89,3)="ON_",
     IF(SSSModel!$C$4="RR",SUMPRODUCT(OFFSET($AC89,0,0,1,$CB$2),OFFSET(Profiles!$K$28,($Z89-1)*(Profiles!$I$26+1)+DT$4-SSSModel!$C$3+1,0,1,$CB$2)),
     IF(SSSModel!$C$4="ECC",$EA89*$EB89*SUMPRODUCT(OFFSET($AC89,0,MAX(0,DT$4-$DZ89-$CA$4+1),1,MIN($DZ89,DT$4-$CA$4+1)),OFFSET(Escalation!$K$24,($Y89-1)*(Escalation!$I$22+1)+DT$4-SSSModel!$C$3+1,MAX(0,DT$4-$DZ89-$CA$4+1),1,MIN($DZ89,DT$4-$CA$4+1))),
     IF(SSSModel!$C$4="PV",BV89*$EA89*(1+SSSModel!$C$2),
     IF(SSSModel!$C$4="FCR",$EC89*SUM(OFFSET($AC89,0,MAX(DT$4-$AC$4-$DZ89+1,0),1,MIN($DZ89,DT$4-$AC$4+1))),0)))),
SUM($AC89:$BZ89)*
     IF(SSSModel!$C$4="RR",OFFSET(Profiles!$K$2,$Z89,MAX(Profiles!$C$2,BV$4-$W89)),
     IF(SSSModel!$C$4="ECC",$EA89*$EB89*IF(MAX(Escalation!$C$2,BV$4-$W89)&gt;$DZ89-1,0,OFFSET(Escalation!$K$2,$Y89,MAX(Escalation!$C$2,BV$4-$W89))),
     IF(SSSModel!$C$4="PV",IF(DT$4=$W89,$EA89*(1+SSSModel!$C$2),0),
     IF(SSSModel!$C$4="FCR",IF(AND(DT$4&gt;=$W89,OFFSET(Profiles!$K$2,$Z89,MAX(Profiles!$C$2,BV$4-$W89))&gt;0),$EC89,0),0))))))</f>
        <v>0</v>
      </c>
      <c r="DU89" s="135">
        <f ca="1">IF(OR($Z89=0,SSSModel!$C$4="CF"),BW89,
IF(LEFT($V89,3)="ON_",
     IF(SSSModel!$C$4="RR",SUMPRODUCT(OFFSET($AC89,0,0,1,$CB$2),OFFSET(Profiles!$K$28,($Z89-1)*(Profiles!$I$26+1)+DU$4-SSSModel!$C$3+1,0,1,$CB$2)),
     IF(SSSModel!$C$4="ECC",$EA89*$EB89*SUMPRODUCT(OFFSET($AC89,0,MAX(0,DU$4-$DZ89-$CA$4+1),1,MIN($DZ89,DU$4-$CA$4+1)),OFFSET(Escalation!$K$24,($Y89-1)*(Escalation!$I$22+1)+DU$4-SSSModel!$C$3+1,MAX(0,DU$4-$DZ89-$CA$4+1),1,MIN($DZ89,DU$4-$CA$4+1))),
     IF(SSSModel!$C$4="PV",BW89*$EA89*(1+SSSModel!$C$2),
     IF(SSSModel!$C$4="FCR",$EC89*SUM(OFFSET($AC89,0,MAX(DU$4-$AC$4-$DZ89+1,0),1,MIN($DZ89,DU$4-$AC$4+1))),0)))),
SUM($AC89:$BZ89)*
     IF(SSSModel!$C$4="RR",OFFSET(Profiles!$K$2,$Z89,MAX(Profiles!$C$2,BW$4-$W89)),
     IF(SSSModel!$C$4="ECC",$EA89*$EB89*IF(MAX(Escalation!$C$2,BW$4-$W89)&gt;$DZ89-1,0,OFFSET(Escalation!$K$2,$Y89,MAX(Escalation!$C$2,BW$4-$W89))),
     IF(SSSModel!$C$4="PV",IF(DU$4=$W89,$EA89*(1+SSSModel!$C$2),0),
     IF(SSSModel!$C$4="FCR",IF(AND(DU$4&gt;=$W89,OFFSET(Profiles!$K$2,$Z89,MAX(Profiles!$C$2,BW$4-$W89))&gt;0),$EC89,0),0))))))</f>
        <v>0</v>
      </c>
      <c r="DV89" s="136">
        <f ca="1">IF(OR($Z89=0,SSSModel!$C$4="CF"),BX89,
IF(LEFT($V89,3)="ON_",
     IF(SSSModel!$C$4="RR",SUMPRODUCT(OFFSET($AC89,0,0,1,$CB$2),OFFSET(Profiles!$K$28,($Z89-1)*(Profiles!$I$26+1)+DV$4-SSSModel!$C$3+1,0,1,$CB$2)),
     IF(SSSModel!$C$4="ECC",$EA89*$EB89*SUMPRODUCT(OFFSET($AC89,0,MAX(0,DV$4-$DZ89-$CA$4+1),1,MIN($DZ89,DV$4-$CA$4+1)),OFFSET(Escalation!$K$24,($Y89-1)*(Escalation!$I$22+1)+DV$4-SSSModel!$C$3+1,MAX(0,DV$4-$DZ89-$CA$4+1),1,MIN($DZ89,DV$4-$CA$4+1))),
     IF(SSSModel!$C$4="PV",BX89*$EA89*(1+SSSModel!$C$2),
     IF(SSSModel!$C$4="FCR",$EC89*SUM(OFFSET($AC89,0,MAX(DV$4-$AC$4-$DZ89+1,0),1,MIN($DZ89,DV$4-$AC$4+1))),0)))),
SUM($AC89:$BZ89)*
     IF(SSSModel!$C$4="RR",OFFSET(Profiles!$K$2,$Z89,MAX(Profiles!$C$2,BX$4-$W89)),
     IF(SSSModel!$C$4="ECC",$EA89*$EB89*IF(MAX(Escalation!$C$2,BX$4-$W89)&gt;$DZ89-1,0,OFFSET(Escalation!$K$2,$Y89,MAX(Escalation!$C$2,BX$4-$W89))),
     IF(SSSModel!$C$4="PV",IF(DV$4=$W89,$EA89*(1+SSSModel!$C$2),0),
     IF(SSSModel!$C$4="FCR",IF(AND(DV$4&gt;=$W89,OFFSET(Profiles!$K$2,$Z89,MAX(Profiles!$C$2,BX$4-$W89))&gt;0),$EC89,0),0))))))</f>
        <v>0</v>
      </c>
      <c r="DW89" s="136">
        <f ca="1">IF(OR($Z89=0,SSSModel!$C$4="CF"),BY89,
IF(LEFT($V89,3)="ON_",
     IF(SSSModel!$C$4="RR",SUMPRODUCT(OFFSET($AC89,0,0,1,$CB$2),OFFSET(Profiles!$K$28,($Z89-1)*(Profiles!$I$26+1)+DW$4-SSSModel!$C$3+1,0,1,$CB$2)),
     IF(SSSModel!$C$4="ECC",$EA89*$EB89*SUMPRODUCT(OFFSET($AC89,0,MAX(0,DW$4-$DZ89-$CA$4+1),1,MIN($DZ89,DW$4-$CA$4+1)),OFFSET(Escalation!$K$24,($Y89-1)*(Escalation!$I$22+1)+DW$4-SSSModel!$C$3+1,MAX(0,DW$4-$DZ89-$CA$4+1),1,MIN($DZ89,DW$4-$CA$4+1))),
     IF(SSSModel!$C$4="PV",BY89*$EA89*(1+SSSModel!$C$2),
     IF(SSSModel!$C$4="FCR",$EC89*SUM(OFFSET($AC89,0,MAX(DW$4-$AC$4-$DZ89+1,0),1,MIN($DZ89,DW$4-$AC$4+1))),0)))),
SUM($AC89:$BZ89)*
     IF(SSSModel!$C$4="RR",OFFSET(Profiles!$K$2,$Z89,MAX(Profiles!$C$2,BY$4-$W89)),
     IF(SSSModel!$C$4="ECC",$EA89*$EB89*IF(MAX(Escalation!$C$2,BY$4-$W89)&gt;$DZ89-1,0,OFFSET(Escalation!$K$2,$Y89,MAX(Escalation!$C$2,BY$4-$W89))),
     IF(SSSModel!$C$4="PV",IF(DW$4=$W89,$EA89*(1+SSSModel!$C$2),0),
     IF(SSSModel!$C$4="FCR",IF(AND(DW$4&gt;=$W89,OFFSET(Profiles!$K$2,$Z89,MAX(Profiles!$C$2,BY$4-$W89))&gt;0),$EC89,0),0))))))</f>
        <v>0</v>
      </c>
      <c r="DX89" s="136">
        <f ca="1">IF(OR($Z89=0,SSSModel!$C$4="CF"),BZ89,
IF(LEFT($V89,3)="ON_",
     IF(SSSModel!$C$4="RR",SUMPRODUCT(OFFSET($AC89,0,0,1,$CB$2),OFFSET(Profiles!$K$28,($Z89-1)*(Profiles!$I$26+1)+DX$4-SSSModel!$C$3+1,0,1,$CB$2)),
     IF(SSSModel!$C$4="ECC",$EA89*$EB89*SUMPRODUCT(OFFSET($AC89,0,MAX(0,DX$4-$DZ89-$CA$4+1),1,MIN($DZ89,DX$4-$CA$4+1)),OFFSET(Escalation!$K$24,($Y89-1)*(Escalation!$I$22+1)+DX$4-SSSModel!$C$3+1,MAX(0,DX$4-$DZ89-$CA$4+1),1,MIN($DZ89,DX$4-$CA$4+1))),
     IF(SSSModel!$C$4="PV",BZ89*$EA89*(1+SSSModel!$C$2),
     IF(SSSModel!$C$4="FCR",$EC89*SUM(OFFSET($AC89,0,MAX(DX$4-$AC$4-$DZ89+1,0),1,MIN($DZ89,DX$4-$AC$4+1))),0)))),
SUM($AC89:$BZ89)*
     IF(SSSModel!$C$4="RR",OFFSET(Profiles!$K$2,$Z89,MAX(Profiles!$C$2,BZ$4-$W89)),
     IF(SSSModel!$C$4="ECC",$EA89*$EB89*IF(MAX(Escalation!$C$2,BZ$4-$W89)&gt;$DZ89-1,0,OFFSET(Escalation!$K$2,$Y89,MAX(Escalation!$C$2,BZ$4-$W89))),
     IF(SSSModel!$C$4="PV",IF(DX$4=$W89,$EA89*(1+SSSModel!$C$2),0),
     IF(SSSModel!$C$4="FCR",IF(AND(DX$4&gt;=$W89,OFFSET(Profiles!$K$2,$Z89,MAX(Profiles!$C$2,BZ$4-$W89))&gt;0),$EC89,0),0))))))</f>
        <v>0</v>
      </c>
      <c r="DY89" s="82">
        <f ca="1">IF($Y89=0,0,OFFSET(Escalation!$B$2,$Y89,0))</f>
        <v>0</v>
      </c>
      <c r="DZ89" s="80">
        <f ca="1">IF($Z89=0,0,COUNTIF(OFFSET(Profiles!$K$2,$Z89,0,1,50),"&gt;0"))</f>
        <v>0</v>
      </c>
      <c r="EA89" s="137">
        <f ca="1">IF($Z89=0,0,SUMPRODUCT(Profiles!$C$20:$BH$20,OFFSET(Profiles!$C$2,$Z89,0,1,Profiles!$B$1)))</f>
        <v>0</v>
      </c>
      <c r="EB89" s="24">
        <f>IF($Z89=0,0,((1-(1+DY89)/(1+SSSModel!$C$2))/(1-((1+DY89)/(1+SSSModel!$C$2))^DZ89))*(1+SSSModel!$C$2))</f>
        <v>0</v>
      </c>
      <c r="EC89" s="24">
        <f>IF($Z89=0,0,-PMT(SSSModel!$C$2,DZ89,EA89))</f>
        <v>0</v>
      </c>
    </row>
    <row r="90" spans="3:133" x14ac:dyDescent="0.35">
      <c r="C90" s="18">
        <f t="shared" si="12"/>
        <v>9</v>
      </c>
      <c r="D90" s="18">
        <f t="shared" si="13"/>
        <v>6</v>
      </c>
      <c r="E90" s="18">
        <f t="shared" ca="1" si="14"/>
        <v>0</v>
      </c>
      <c r="G90" s="25" t="str">
        <f ca="1">IF($E90=0,"",OFFSET(Resources!B$26,$E90,0))</f>
        <v/>
      </c>
      <c r="H90" s="25" t="str">
        <f ca="1">IF($E90=0,"",OFFSET(Resources!C$26,$E90,0))</f>
        <v/>
      </c>
      <c r="I90" s="25" t="str">
        <f ca="1">IF($E90=0,"",OFFSET(Resources!$E$26,$E90,0))</f>
        <v/>
      </c>
      <c r="J90" s="16">
        <v>1</v>
      </c>
      <c r="K90" s="16" t="s">
        <v>150</v>
      </c>
      <c r="L90" s="25" t="str">
        <f ca="1">OFFSET(Resources!$CG$24,0,$C90-1)</f>
        <v>On-Going FGT</v>
      </c>
      <c r="M90" s="25" t="str">
        <f ca="1">OFFSET(Resources!$CG$25,0,$C90-1)</f>
        <v>O&amp;M</v>
      </c>
      <c r="N90" s="1">
        <v>1</v>
      </c>
      <c r="O90" s="7">
        <f ca="1">IF($E90=0,0,OFFSET(Resources!$CG$26,$E90,$C90-1))</f>
        <v>0</v>
      </c>
      <c r="P90" s="25" t="str">
        <f ca="1">OFFSET(Resources!$CG$26,0,$C90-1)</f>
        <v>$/Yr</v>
      </c>
      <c r="Q90" s="18">
        <f ca="1">IF($E90=0,0,OFFSET(GenAlts!$W$4,$E90,$D90-1))</f>
        <v>0</v>
      </c>
      <c r="R90" s="1">
        <v>1</v>
      </c>
      <c r="S90" t="str">
        <f ca="1">IF($E90=0,"",OFFSET(Resources!$R$26,$E90,0))</f>
        <v/>
      </c>
      <c r="T90" s="1"/>
      <c r="U90" s="25">
        <f ca="1">IF($E90=0,0,OFFSET(Resources!$AB$26,$E90,($C90-1)*Resources!$CI$20))</f>
        <v>0</v>
      </c>
      <c r="V90" s="1"/>
      <c r="W90">
        <f t="shared" ca="1" si="11"/>
        <v>0</v>
      </c>
      <c r="X90">
        <f>IF(T90="",0,MATCH(T90,Profiles!$A$3:$A$22,0))</f>
        <v>0</v>
      </c>
      <c r="Y90" s="10">
        <f ca="1">IF(U90=0,0,MATCH(U90,Escalation!$A$3:$A$18,0))</f>
        <v>0</v>
      </c>
      <c r="Z90">
        <f>IF(V90="",0,MATCH(V90,Profiles!$A$3:$A$22,0))</f>
        <v>0</v>
      </c>
      <c r="AA90" s="8"/>
      <c r="AB90" s="8">
        <v>0</v>
      </c>
      <c r="AC90" s="72">
        <f ca="1">IF(OR(AC$4&lt;$Q90,AC$4&gt;$Q90+IF($S90="",1000,$S90)-1),0,IF(MOD(AC$4-$Q90,IF($R90="",1000,$R90))=0,$O90,0))*IF($Y90&gt;0,(1+INDEX(Escalation!$B$3:$B$18,$Y90,0))^(AC$4-SSSModel!$C$5),1)*IF($X90=0,1,OFFSET(Profiles!$K$2,$X90,MAX(Profiles!$C$2,AC$4-$Q90)))*IF($AA90=1,(1+SSSModel!#REF!),1)</f>
        <v>0</v>
      </c>
      <c r="AD90" s="72">
        <f ca="1">IF(OR(AD$4&lt;$Q90,AD$4&gt;$Q90+IF($S90="",1000,$S90)-1),0,IF(MOD(AD$4-$Q90,IF($R90="",1000,$R90))=0,$O90,0))*IF($Y90&gt;0,(1+INDEX(Escalation!$B$3:$B$18,$Y90,0))^(AD$4-SSSModel!$C$5),1)*IF($X90=0,1,OFFSET(Profiles!$K$2,$X90,MAX(Profiles!$C$2,AD$4-$Q90)))*IF($AA90=1,(1+SSSModel!#REF!),1)</f>
        <v>0</v>
      </c>
      <c r="AE90" s="72">
        <f ca="1">IF(OR(AE$4&lt;$Q90,AE$4&gt;$Q90+IF($S90="",1000,$S90)-1),0,IF(MOD(AE$4-$Q90,IF($R90="",1000,$R90))=0,$O90,0))*IF($Y90&gt;0,(1+INDEX(Escalation!$B$3:$B$18,$Y90,0))^(AE$4-SSSModel!$C$5),1)*IF($X90=0,1,OFFSET(Profiles!$K$2,$X90,MAX(Profiles!$C$2,AE$4-$Q90)))*IF($AA90=1,(1+SSSModel!#REF!),1)</f>
        <v>0</v>
      </c>
      <c r="AF90" s="72">
        <f ca="1">IF(OR(AF$4&lt;$Q90,AF$4&gt;$Q90+IF($S90="",1000,$S90)-1),0,IF(MOD(AF$4-$Q90,IF($R90="",1000,$R90))=0,$O90,0))*IF($Y90&gt;0,(1+INDEX(Escalation!$B$3:$B$18,$Y90,0))^(AF$4-SSSModel!$C$5),1)*IF($X90=0,1,OFFSET(Profiles!$K$2,$X90,MAX(Profiles!$C$2,AF$4-$Q90)))*IF($AA90=1,(1+SSSModel!#REF!),1)</f>
        <v>0</v>
      </c>
      <c r="AG90" s="72">
        <f ca="1">IF(OR(AG$4&lt;$Q90,AG$4&gt;$Q90+IF($S90="",1000,$S90)-1),0,IF(MOD(AG$4-$Q90,IF($R90="",1000,$R90))=0,$O90,0))*IF($Y90&gt;0,(1+INDEX(Escalation!$B$3:$B$18,$Y90,0))^(AG$4-SSSModel!$C$5),1)*IF($X90=0,1,OFFSET(Profiles!$K$2,$X90,MAX(Profiles!$C$2,AG$4-$Q90)))*IF($AA90=1,(1+SSSModel!#REF!),1)</f>
        <v>0</v>
      </c>
      <c r="AH90" s="72">
        <f ca="1">IF(OR(AH$4&lt;$Q90,AH$4&gt;$Q90+IF($S90="",1000,$S90)-1),0,IF(MOD(AH$4-$Q90,IF($R90="",1000,$R90))=0,$O90,0))*IF($Y90&gt;0,(1+INDEX(Escalation!$B$3:$B$18,$Y90,0))^(AH$4-SSSModel!$C$5),1)*IF($X90=0,1,OFFSET(Profiles!$K$2,$X90,MAX(Profiles!$C$2,AH$4-$Q90)))*IF($AA90=1,(1+SSSModel!#REF!),1)</f>
        <v>0</v>
      </c>
      <c r="AI90" s="72">
        <f ca="1">IF(OR(AI$4&lt;$Q90,AI$4&gt;$Q90+IF($S90="",1000,$S90)-1),0,IF(MOD(AI$4-$Q90,IF($R90="",1000,$R90))=0,$O90,0))*IF($Y90&gt;0,(1+INDEX(Escalation!$B$3:$B$18,$Y90,0))^(AI$4-SSSModel!$C$5),1)*IF($X90=0,1,OFFSET(Profiles!$K$2,$X90,MAX(Profiles!$C$2,AI$4-$Q90)))*IF($AA90=1,(1+SSSModel!#REF!),1)</f>
        <v>0</v>
      </c>
      <c r="AJ90" s="72">
        <f ca="1">IF(OR(AJ$4&lt;$Q90,AJ$4&gt;$Q90+IF($S90="",1000,$S90)-1),0,IF(MOD(AJ$4-$Q90,IF($R90="",1000,$R90))=0,$O90,0))*IF($Y90&gt;0,(1+INDEX(Escalation!$B$3:$B$18,$Y90,0))^(AJ$4-SSSModel!$C$5),1)*IF($X90=0,1,OFFSET(Profiles!$K$2,$X90,MAX(Profiles!$C$2,AJ$4-$Q90)))*IF($AA90=1,(1+SSSModel!#REF!),1)</f>
        <v>0</v>
      </c>
      <c r="AK90" s="72">
        <f ca="1">IF(OR(AK$4&lt;$Q90,AK$4&gt;$Q90+IF($S90="",1000,$S90)-1),0,IF(MOD(AK$4-$Q90,IF($R90="",1000,$R90))=0,$O90,0))*IF($Y90&gt;0,(1+INDEX(Escalation!$B$3:$B$18,$Y90,0))^(AK$4-SSSModel!$C$5),1)*IF($X90=0,1,OFFSET(Profiles!$K$2,$X90,MAX(Profiles!$C$2,AK$4-$Q90)))*IF($AA90=1,(1+SSSModel!#REF!),1)</f>
        <v>0</v>
      </c>
      <c r="AL90" s="72">
        <f ca="1">IF(OR(AL$4&lt;$Q90,AL$4&gt;$Q90+IF($S90="",1000,$S90)-1),0,IF(MOD(AL$4-$Q90,IF($R90="",1000,$R90))=0,$O90,0))*IF($Y90&gt;0,(1+INDEX(Escalation!$B$3:$B$18,$Y90,0))^(AL$4-SSSModel!$C$5),1)*IF($X90=0,1,OFFSET(Profiles!$K$2,$X90,MAX(Profiles!$C$2,AL$4-$Q90)))*IF($AA90=1,(1+SSSModel!#REF!),1)</f>
        <v>0</v>
      </c>
      <c r="AM90" s="72">
        <f ca="1">IF(OR(AM$4&lt;$Q90,AM$4&gt;$Q90+IF($S90="",1000,$S90)-1),0,IF(MOD(AM$4-$Q90,IF($R90="",1000,$R90))=0,$O90,0))*IF($Y90&gt;0,(1+INDEX(Escalation!$B$3:$B$18,$Y90,0))^(AM$4-SSSModel!$C$5),1)*IF($X90=0,1,OFFSET(Profiles!$K$2,$X90,MAX(Profiles!$C$2,AM$4-$Q90)))*IF($AA90=1,(1+SSSModel!#REF!),1)</f>
        <v>0</v>
      </c>
      <c r="AN90" s="72">
        <f ca="1">IF(OR(AN$4&lt;$Q90,AN$4&gt;$Q90+IF($S90="",1000,$S90)-1),0,IF(MOD(AN$4-$Q90,IF($R90="",1000,$R90))=0,$O90,0))*IF($Y90&gt;0,(1+INDEX(Escalation!$B$3:$B$18,$Y90,0))^(AN$4-SSSModel!$C$5),1)*IF($X90=0,1,OFFSET(Profiles!$K$2,$X90,MAX(Profiles!$C$2,AN$4-$Q90)))*IF($AA90=1,(1+SSSModel!#REF!),1)</f>
        <v>0</v>
      </c>
      <c r="AO90" s="72">
        <f ca="1">IF(OR(AO$4&lt;$Q90,AO$4&gt;$Q90+IF($S90="",1000,$S90)-1),0,IF(MOD(AO$4-$Q90,IF($R90="",1000,$R90))=0,$O90,0))*IF($Y90&gt;0,(1+INDEX(Escalation!$B$3:$B$18,$Y90,0))^(AO$4-SSSModel!$C$5),1)*IF($X90=0,1,OFFSET(Profiles!$K$2,$X90,MAX(Profiles!$C$2,AO$4-$Q90)))*IF($AA90=1,(1+SSSModel!#REF!),1)</f>
        <v>0</v>
      </c>
      <c r="AP90" s="72">
        <f ca="1">IF(OR(AP$4&lt;$Q90,AP$4&gt;$Q90+IF($S90="",1000,$S90)-1),0,IF(MOD(AP$4-$Q90,IF($R90="",1000,$R90))=0,$O90,0))*IF($Y90&gt;0,(1+INDEX(Escalation!$B$3:$B$18,$Y90,0))^(AP$4-SSSModel!$C$5),1)*IF($X90=0,1,OFFSET(Profiles!$K$2,$X90,MAX(Profiles!$C$2,AP$4-$Q90)))*IF($AA90=1,(1+SSSModel!#REF!),1)</f>
        <v>0</v>
      </c>
      <c r="AQ90" s="72">
        <f ca="1">IF(OR(AQ$4&lt;$Q90,AQ$4&gt;$Q90+IF($S90="",1000,$S90)-1),0,IF(MOD(AQ$4-$Q90,IF($R90="",1000,$R90))=0,$O90,0))*IF($Y90&gt;0,(1+INDEX(Escalation!$B$3:$B$18,$Y90,0))^(AQ$4-SSSModel!$C$5),1)*IF($X90=0,1,OFFSET(Profiles!$K$2,$X90,MAX(Profiles!$C$2,AQ$4-$Q90)))*IF($AA90=1,(1+SSSModel!#REF!),1)</f>
        <v>0</v>
      </c>
      <c r="AR90" s="72">
        <f ca="1">IF(OR(AR$4&lt;$Q90,AR$4&gt;$Q90+IF($S90="",1000,$S90)-1),0,IF(MOD(AR$4-$Q90,IF($R90="",1000,$R90))=0,$O90,0))*IF($Y90&gt;0,(1+INDEX(Escalation!$B$3:$B$18,$Y90,0))^(AR$4-SSSModel!$C$5),1)*IF($X90=0,1,OFFSET(Profiles!$K$2,$X90,MAX(Profiles!$C$2,AR$4-$Q90)))*IF($AA90=1,(1+SSSModel!#REF!),1)</f>
        <v>0</v>
      </c>
      <c r="AS90" s="72">
        <f ca="1">IF(OR(AS$4&lt;$Q90,AS$4&gt;$Q90+IF($S90="",1000,$S90)-1),0,IF(MOD(AS$4-$Q90,IF($R90="",1000,$R90))=0,$O90,0))*IF($Y90&gt;0,(1+INDEX(Escalation!$B$3:$B$18,$Y90,0))^(AS$4-SSSModel!$C$5),1)*IF($X90=0,1,OFFSET(Profiles!$K$2,$X90,MAX(Profiles!$C$2,AS$4-$Q90)))*IF($AA90=1,(1+SSSModel!#REF!),1)</f>
        <v>0</v>
      </c>
      <c r="AT90" s="72">
        <f ca="1">IF(OR(AT$4&lt;$Q90,AT$4&gt;$Q90+IF($S90="",1000,$S90)-1),0,IF(MOD(AT$4-$Q90,IF($R90="",1000,$R90))=0,$O90,0))*IF($Y90&gt;0,(1+INDEX(Escalation!$B$3:$B$18,$Y90,0))^(AT$4-SSSModel!$C$5),1)*IF($X90=0,1,OFFSET(Profiles!$K$2,$X90,MAX(Profiles!$C$2,AT$4-$Q90)))*IF($AA90=1,(1+SSSModel!#REF!),1)</f>
        <v>0</v>
      </c>
      <c r="AU90" s="72">
        <f ca="1">IF(OR(AU$4&lt;$Q90,AU$4&gt;$Q90+IF($S90="",1000,$S90)-1),0,IF(MOD(AU$4-$Q90,IF($R90="",1000,$R90))=0,$O90,0))*IF($Y90&gt;0,(1+INDEX(Escalation!$B$3:$B$18,$Y90,0))^(AU$4-SSSModel!$C$5),1)*IF($X90=0,1,OFFSET(Profiles!$K$2,$X90,MAX(Profiles!$C$2,AU$4-$Q90)))*IF($AA90=1,(1+SSSModel!#REF!),1)</f>
        <v>0</v>
      </c>
      <c r="AV90" s="72">
        <f ca="1">IF(OR(AV$4&lt;$Q90,AV$4&gt;$Q90+IF($S90="",1000,$S90)-1),0,IF(MOD(AV$4-$Q90,IF($R90="",1000,$R90))=0,$O90,0))*IF($Y90&gt;0,(1+INDEX(Escalation!$B$3:$B$18,$Y90,0))^(AV$4-SSSModel!$C$5),1)*IF($X90=0,1,OFFSET(Profiles!$K$2,$X90,MAX(Profiles!$C$2,AV$4-$Q90)))*IF($AA90=1,(1+SSSModel!#REF!),1)</f>
        <v>0</v>
      </c>
      <c r="AW90" s="72">
        <f ca="1">IF(OR(AW$4&lt;$Q90,AW$4&gt;$Q90+IF($S90="",1000,$S90)-1),0,IF(MOD(AW$4-$Q90,IF($R90="",1000,$R90))=0,$O90,0))*IF($Y90&gt;0,(1+INDEX(Escalation!$B$3:$B$18,$Y90,0))^(AW$4-SSSModel!$C$5),1)*IF($X90=0,1,OFFSET(Profiles!$K$2,$X90,MAX(Profiles!$C$2,AW$4-$Q90)))*IF($AA90=1,(1+SSSModel!#REF!),1)</f>
        <v>0</v>
      </c>
      <c r="AX90" s="72">
        <f ca="1">IF(OR(AX$4&lt;$Q90,AX$4&gt;$Q90+IF($S90="",1000,$S90)-1),0,IF(MOD(AX$4-$Q90,IF($R90="",1000,$R90))=0,$O90,0))*IF($Y90&gt;0,(1+INDEX(Escalation!$B$3:$B$18,$Y90,0))^(AX$4-SSSModel!$C$5),1)*IF($X90=0,1,OFFSET(Profiles!$K$2,$X90,MAX(Profiles!$C$2,AX$4-$Q90)))*IF($AA90=1,(1+SSSModel!#REF!),1)</f>
        <v>0</v>
      </c>
      <c r="AY90" s="72">
        <f ca="1">IF(OR(AY$4&lt;$Q90,AY$4&gt;$Q90+IF($S90="",1000,$S90)-1),0,IF(MOD(AY$4-$Q90,IF($R90="",1000,$R90))=0,$O90,0))*IF($Y90&gt;0,(1+INDEX(Escalation!$B$3:$B$18,$Y90,0))^(AY$4-SSSModel!$C$5),1)*IF($X90=0,1,OFFSET(Profiles!$K$2,$X90,MAX(Profiles!$C$2,AY$4-$Q90)))*IF($AA90=1,(1+SSSModel!#REF!),1)</f>
        <v>0</v>
      </c>
      <c r="AZ90" s="72">
        <f ca="1">IF(OR(AZ$4&lt;$Q90,AZ$4&gt;$Q90+IF($S90="",1000,$S90)-1),0,IF(MOD(AZ$4-$Q90,IF($R90="",1000,$R90))=0,$O90,0))*IF($Y90&gt;0,(1+INDEX(Escalation!$B$3:$B$18,$Y90,0))^(AZ$4-SSSModel!$C$5),1)*IF($X90=0,1,OFFSET(Profiles!$K$2,$X90,MAX(Profiles!$C$2,AZ$4-$Q90)))*IF($AA90=1,(1+SSSModel!#REF!),1)</f>
        <v>0</v>
      </c>
      <c r="BA90" s="72">
        <f ca="1">IF(OR(BA$4&lt;$Q90,BA$4&gt;$Q90+IF($S90="",1000,$S90)-1),0,IF(MOD(BA$4-$Q90,IF($R90="",1000,$R90))=0,$O90,0))*IF($Y90&gt;0,(1+INDEX(Escalation!$B$3:$B$18,$Y90,0))^(BA$4-SSSModel!$C$5),1)*IF($X90=0,1,OFFSET(Profiles!$K$2,$X90,MAX(Profiles!$C$2,BA$4-$Q90)))*IF($AA90=1,(1+SSSModel!#REF!),1)</f>
        <v>0</v>
      </c>
      <c r="BB90" s="72">
        <f ca="1">IF(OR(BB$4&lt;$Q90,BB$4&gt;$Q90+IF($S90="",1000,$S90)-1),0,IF(MOD(BB$4-$Q90,IF($R90="",1000,$R90))=0,$O90,0))*IF($Y90&gt;0,(1+INDEX(Escalation!$B$3:$B$18,$Y90,0))^(BB$4-SSSModel!$C$5),1)*IF($X90=0,1,OFFSET(Profiles!$K$2,$X90,MAX(Profiles!$C$2,BB$4-$Q90)))*IF($AA90=1,(1+SSSModel!#REF!),1)</f>
        <v>0</v>
      </c>
      <c r="BC90" s="72">
        <f ca="1">IF(OR(BC$4&lt;$Q90,BC$4&gt;$Q90+IF($S90="",1000,$S90)-1),0,IF(MOD(BC$4-$Q90,IF($R90="",1000,$R90))=0,$O90,0))*IF($Y90&gt;0,(1+INDEX(Escalation!$B$3:$B$18,$Y90,0))^(BC$4-SSSModel!$C$5),1)*IF($X90=0,1,OFFSET(Profiles!$K$2,$X90,MAX(Profiles!$C$2,BC$4-$Q90)))*IF($AA90=1,(1+SSSModel!#REF!),1)</f>
        <v>0</v>
      </c>
      <c r="BD90" s="72">
        <f ca="1">IF(OR(BD$4&lt;$Q90,BD$4&gt;$Q90+IF($S90="",1000,$S90)-1),0,IF(MOD(BD$4-$Q90,IF($R90="",1000,$R90))=0,$O90,0))*IF($Y90&gt;0,(1+INDEX(Escalation!$B$3:$B$18,$Y90,0))^(BD$4-SSSModel!$C$5),1)*IF($X90=0,1,OFFSET(Profiles!$K$2,$X90,MAX(Profiles!$C$2,BD$4-$Q90)))*IF($AA90=1,(1+SSSModel!#REF!),1)</f>
        <v>0</v>
      </c>
      <c r="BE90" s="72">
        <f ca="1">IF(OR(BE$4&lt;$Q90,BE$4&gt;$Q90+IF($S90="",1000,$S90)-1),0,IF(MOD(BE$4-$Q90,IF($R90="",1000,$R90))=0,$O90,0))*IF($Y90&gt;0,(1+INDEX(Escalation!$B$3:$B$18,$Y90,0))^(BE$4-SSSModel!$C$5),1)*IF($X90=0,1,OFFSET(Profiles!$K$2,$X90,MAX(Profiles!$C$2,BE$4-$Q90)))*IF($AA90=1,(1+SSSModel!#REF!),1)</f>
        <v>0</v>
      </c>
      <c r="BF90" s="72">
        <f ca="1">IF(OR(BF$4&lt;$Q90,BF$4&gt;$Q90+IF($S90="",1000,$S90)-1),0,IF(MOD(BF$4-$Q90,IF($R90="",1000,$R90))=0,$O90,0))*IF($Y90&gt;0,(1+INDEX(Escalation!$B$3:$B$18,$Y90,0))^(BF$4-SSSModel!$C$5),1)*IF($X90=0,1,OFFSET(Profiles!$K$2,$X90,MAX(Profiles!$C$2,BF$4-$Q90)))*IF($AA90=1,(1+SSSModel!#REF!),1)</f>
        <v>0</v>
      </c>
      <c r="BG90" s="72">
        <f ca="1">IF(OR(BG$4&lt;$Q90,BG$4&gt;$Q90+IF($S90="",1000,$S90)-1),0,IF(MOD(BG$4-$Q90,IF($R90="",1000,$R90))=0,$O90,0))*IF($Y90&gt;0,(1+INDEX(Escalation!$B$3:$B$18,$Y90,0))^(BG$4-SSSModel!$C$5),1)*IF($X90=0,1,OFFSET(Profiles!$K$2,$X90,MAX(Profiles!$C$2,BG$4-$Q90)))*IF($AA90=1,(1+SSSModel!#REF!),1)</f>
        <v>0</v>
      </c>
      <c r="BH90" s="72">
        <f ca="1">IF(OR(BH$4&lt;$Q90,BH$4&gt;$Q90+IF($S90="",1000,$S90)-1),0,IF(MOD(BH$4-$Q90,IF($R90="",1000,$R90))=0,$O90,0))*IF($Y90&gt;0,(1+INDEX(Escalation!$B$3:$B$18,$Y90,0))^(BH$4-SSSModel!$C$5),1)*IF($X90=0,1,OFFSET(Profiles!$K$2,$X90,MAX(Profiles!$C$2,BH$4-$Q90)))*IF($AA90=1,(1+SSSModel!#REF!),1)</f>
        <v>0</v>
      </c>
      <c r="BI90" s="72">
        <f ca="1">IF(OR(BI$4&lt;$Q90,BI$4&gt;$Q90+IF($S90="",1000,$S90)-1),0,IF(MOD(BI$4-$Q90,IF($R90="",1000,$R90))=0,$O90,0))*IF($Y90&gt;0,(1+INDEX(Escalation!$B$3:$B$18,$Y90,0))^(BI$4-SSSModel!$C$5),1)*IF($X90=0,1,OFFSET(Profiles!$K$2,$X90,MAX(Profiles!$C$2,BI$4-$Q90)))*IF($AA90=1,(1+SSSModel!#REF!),1)</f>
        <v>0</v>
      </c>
      <c r="BJ90" s="72">
        <f ca="1">IF(OR(BJ$4&lt;$Q90,BJ$4&gt;$Q90+IF($S90="",1000,$S90)-1),0,IF(MOD(BJ$4-$Q90,IF($R90="",1000,$R90))=0,$O90,0))*IF($Y90&gt;0,(1+INDEX(Escalation!$B$3:$B$18,$Y90,0))^(BJ$4-SSSModel!$C$5),1)*IF($X90=0,1,OFFSET(Profiles!$K$2,$X90,MAX(Profiles!$C$2,BJ$4-$Q90)))*IF($AA90=1,(1+SSSModel!#REF!),1)</f>
        <v>0</v>
      </c>
      <c r="BK90" s="72">
        <f ca="1">IF(OR(BK$4&lt;$Q90,BK$4&gt;$Q90+IF($S90="",1000,$S90)-1),0,IF(MOD(BK$4-$Q90,IF($R90="",1000,$R90))=0,$O90,0))*IF($Y90&gt;0,(1+INDEX(Escalation!$B$3:$B$18,$Y90,0))^(BK$4-SSSModel!$C$5),1)*IF($X90=0,1,OFFSET(Profiles!$K$2,$X90,MAX(Profiles!$C$2,BK$4-$Q90)))*IF($AA90=1,(1+SSSModel!#REF!),1)</f>
        <v>0</v>
      </c>
      <c r="BL90" s="72">
        <f ca="1">IF(OR(BL$4&lt;$Q90,BL$4&gt;$Q90+IF($S90="",1000,$S90)-1),0,IF(MOD(BL$4-$Q90,IF($R90="",1000,$R90))=0,$O90,0))*IF($Y90&gt;0,(1+INDEX(Escalation!$B$3:$B$18,$Y90,0))^(BL$4-SSSModel!$C$5),1)*IF($X90=0,1,OFFSET(Profiles!$K$2,$X90,MAX(Profiles!$C$2,BL$4-$Q90)))*IF($AA90=1,(1+SSSModel!#REF!),1)</f>
        <v>0</v>
      </c>
      <c r="BM90" s="72">
        <f ca="1">IF(OR(BM$4&lt;$Q90,BM$4&gt;$Q90+IF($S90="",1000,$S90)-1),0,IF(MOD(BM$4-$Q90,IF($R90="",1000,$R90))=0,$O90,0))*IF($Y90&gt;0,(1+INDEX(Escalation!$B$3:$B$18,$Y90,0))^(BM$4-SSSModel!$C$5),1)*IF($X90=0,1,OFFSET(Profiles!$K$2,$X90,MAX(Profiles!$C$2,BM$4-$Q90)))*IF($AA90=1,(1+SSSModel!#REF!),1)</f>
        <v>0</v>
      </c>
      <c r="BN90" s="72">
        <f ca="1">IF(OR(BN$4&lt;$Q90,BN$4&gt;$Q90+IF($S90="",1000,$S90)-1),0,IF(MOD(BN$4-$Q90,IF($R90="",1000,$R90))=0,$O90,0))*IF($Y90&gt;0,(1+INDEX(Escalation!$B$3:$B$18,$Y90,0))^(BN$4-SSSModel!$C$5),1)*IF($X90=0,1,OFFSET(Profiles!$K$2,$X90,MAX(Profiles!$C$2,BN$4-$Q90)))*IF($AA90=1,(1+SSSModel!#REF!),1)</f>
        <v>0</v>
      </c>
      <c r="BO90" s="72">
        <f ca="1">IF(OR(BO$4&lt;$Q90,BO$4&gt;$Q90+IF($S90="",1000,$S90)-1),0,IF(MOD(BO$4-$Q90,IF($R90="",1000,$R90))=0,$O90,0))*IF($Y90&gt;0,(1+INDEX(Escalation!$B$3:$B$18,$Y90,0))^(BO$4-SSSModel!$C$5),1)*IF($X90=0,1,OFFSET(Profiles!$K$2,$X90,MAX(Profiles!$C$2,BO$4-$Q90)))*IF($AA90=1,(1+SSSModel!#REF!),1)</f>
        <v>0</v>
      </c>
      <c r="BP90" s="72">
        <f ca="1">IF(OR(BP$4&lt;$Q90,BP$4&gt;$Q90+IF($S90="",1000,$S90)-1),0,IF(MOD(BP$4-$Q90,IF($R90="",1000,$R90))=0,$O90,0))*IF($Y90&gt;0,(1+INDEX(Escalation!$B$3:$B$18,$Y90,0))^(BP$4-SSSModel!$C$5),1)*IF($X90=0,1,OFFSET(Profiles!$K$2,$X90,MAX(Profiles!$C$2,BP$4-$Q90)))*IF($AA90=1,(1+SSSModel!#REF!),1)</f>
        <v>0</v>
      </c>
      <c r="BQ90" s="72">
        <f ca="1">IF(OR(BQ$4&lt;$Q90,BQ$4&gt;$Q90+IF($S90="",1000,$S90)-1),0,IF(MOD(BQ$4-$Q90,IF($R90="",1000,$R90))=0,$O90,0))*IF($Y90&gt;0,(1+INDEX(Escalation!$B$3:$B$18,$Y90,0))^(BQ$4-SSSModel!$C$5),1)*IF($X90=0,1,OFFSET(Profiles!$K$2,$X90,MAX(Profiles!$C$2,BQ$4-$Q90)))*IF($AA90=1,(1+SSSModel!#REF!),1)</f>
        <v>0</v>
      </c>
      <c r="BR90" s="72">
        <f ca="1">IF(OR(BR$4&lt;$Q90,BR$4&gt;$Q90+IF($S90="",1000,$S90)-1),0,IF(MOD(BR$4-$Q90,IF($R90="",1000,$R90))=0,$O90,0))*IF($Y90&gt;0,(1+INDEX(Escalation!$B$3:$B$18,$Y90,0))^(BR$4-SSSModel!$C$5),1)*IF($X90=0,1,OFFSET(Profiles!$K$2,$X90,MAX(Profiles!$C$2,BR$4-$Q90)))*IF($AA90=1,(1+SSSModel!#REF!),1)</f>
        <v>0</v>
      </c>
      <c r="BS90" s="72">
        <f ca="1">IF(OR(BS$4&lt;$Q90,BS$4&gt;$Q90+IF($S90="",1000,$S90)-1),0,IF(MOD(BS$4-$Q90,IF($R90="",1000,$R90))=0,$O90,0))*IF($Y90&gt;0,(1+INDEX(Escalation!$B$3:$B$18,$Y90,0))^(BS$4-SSSModel!$C$5),1)*IF($X90=0,1,OFFSET(Profiles!$K$2,$X90,MAX(Profiles!$C$2,BS$4-$Q90)))*IF($AA90=1,(1+SSSModel!#REF!),1)</f>
        <v>0</v>
      </c>
      <c r="BT90" s="72">
        <f ca="1">IF(OR(BT$4&lt;$Q90,BT$4&gt;$Q90+IF($S90="",1000,$S90)-1),0,IF(MOD(BT$4-$Q90,IF($R90="",1000,$R90))=0,$O90,0))*IF($Y90&gt;0,(1+INDEX(Escalation!$B$3:$B$18,$Y90,0))^(BT$4-SSSModel!$C$5),1)*IF($X90=0,1,OFFSET(Profiles!$K$2,$X90,MAX(Profiles!$C$2,BT$4-$Q90)))*IF($AA90=1,(1+SSSModel!#REF!),1)</f>
        <v>0</v>
      </c>
      <c r="BU90" s="72">
        <f ca="1">IF(OR(BU$4&lt;$Q90,BU$4&gt;$Q90+IF($S90="",1000,$S90)-1),0,IF(MOD(BU$4-$Q90,IF($R90="",1000,$R90))=0,$O90,0))*IF($Y90&gt;0,(1+INDEX(Escalation!$B$3:$B$18,$Y90,0))^(BU$4-SSSModel!$C$5),1)*IF($X90=0,1,OFFSET(Profiles!$K$2,$X90,MAX(Profiles!$C$2,BU$4-$Q90)))*IF($AA90=1,(1+SSSModel!#REF!),1)</f>
        <v>0</v>
      </c>
      <c r="BV90" s="72">
        <f ca="1">IF(OR(BV$4&lt;$Q90,BV$4&gt;$Q90+IF($S90="",1000,$S90)-1),0,IF(MOD(BV$4-$Q90,IF($R90="",1000,$R90))=0,$O90,0))*IF($Y90&gt;0,(1+INDEX(Escalation!$B$3:$B$18,$Y90,0))^(BV$4-SSSModel!$C$5),1)*IF($X90=0,1,OFFSET(Profiles!$K$2,$X90,MAX(Profiles!$C$2,BV$4-$Q90)))*IF($AA90=1,(1+SSSModel!#REF!),1)</f>
        <v>0</v>
      </c>
      <c r="BW90" s="72">
        <f ca="1">IF(OR(BW$4&lt;$Q90,BW$4&gt;$Q90+IF($S90="",1000,$S90)-1),0,IF(MOD(BW$4-$Q90,IF($R90="",1000,$R90))=0,$O90,0))*IF($Y90&gt;0,(1+INDEX(Escalation!$B$3:$B$18,$Y90,0))^(BW$4-SSSModel!$C$5),1)*IF($X90=0,1,OFFSET(Profiles!$K$2,$X90,MAX(Profiles!$C$2,BW$4-$Q90)))*IF($AA90=1,(1+SSSModel!#REF!),1)</f>
        <v>0</v>
      </c>
      <c r="BX90" s="72">
        <f ca="1">IF(OR(BX$4&lt;$Q90,BX$4&gt;$Q90+IF($S90="",1000,$S90)-1),0,IF(MOD(BX$4-$Q90,IF($R90="",1000,$R90))=0,$O90,0))*IF($Y90&gt;0,(1+INDEX(Escalation!$B$3:$B$18,$Y90,0))^(BX$4-SSSModel!$C$5),1)*IF($X90=0,1,OFFSET(Profiles!$K$2,$X90,MAX(Profiles!$C$2,BX$4-$Q90)))*IF($AA90=1,(1+SSSModel!#REF!),1)</f>
        <v>0</v>
      </c>
      <c r="BY90" s="72">
        <f ca="1">IF(OR(BY$4&lt;$Q90,BY$4&gt;$Q90+IF($S90="",1000,$S90)-1),0,IF(MOD(BY$4-$Q90,IF($R90="",1000,$R90))=0,$O90,0))*IF($Y90&gt;0,(1+INDEX(Escalation!$B$3:$B$18,$Y90,0))^(BY$4-SSSModel!$C$5),1)*IF($X90=0,1,OFFSET(Profiles!$K$2,$X90,MAX(Profiles!$C$2,BY$4-$Q90)))*IF($AA90=1,(1+SSSModel!#REF!),1)</f>
        <v>0</v>
      </c>
      <c r="BZ90" s="72">
        <f ca="1">IF(OR(BZ$4&lt;$Q90,BZ$4&gt;$Q90+IF($S90="",1000,$S90)-1),0,IF(MOD(BZ$4-$Q90,IF($R90="",1000,$R90))=0,$O90,0))*IF($Y90&gt;0,(1+INDEX(Escalation!$B$3:$B$18,$Y90,0))^(BZ$4-SSSModel!$C$5),1)*IF($X90=0,1,OFFSET(Profiles!$K$2,$X90,MAX(Profiles!$C$2,BZ$4-$Q90)))*IF($AA90=1,(1+SSSModel!#REF!),1)</f>
        <v>0</v>
      </c>
      <c r="CA90" s="134">
        <f ca="1">IF(OR($Z90=0,SSSModel!$C$4="CF"),AC90,
IF(LEFT($V90,3)="ON_",
     IF(SSSModel!$C$4="RR",SUMPRODUCT(OFFSET($AC90,0,0,1,$CB$2),OFFSET(Profiles!$K$28,($Z90-1)*(Profiles!$I$26+1)+CA$4-SSSModel!$C$3+1,0,1,$CB$2)),
     IF(SSSModel!$C$4="ECC",$EA90*$EB90*SUMPRODUCT(OFFSET($AC90,0,MAX(0,CA$4-$DZ90-$CA$4+1),1,MIN($DZ90,CA$4-$CA$4+1)),OFFSET(Escalation!$K$24,($Y90-1)*(Escalation!$I$22+1)+CA$4-SSSModel!$C$3+1,MAX(0,CA$4-$DZ90-$CA$4+1),1,MIN($DZ90,CA$4-$CA$4+1))),
     IF(SSSModel!$C$4="PV",AC90*$EA90*(1+SSSModel!$C$2),
     IF(SSSModel!$C$4="FCR",$EC90*SUM(OFFSET($AC90,0,MAX(CA$4-$AC$4-$DZ90+1,0),1,MIN($DZ90,CA$4-$AC$4+1))),0)))),
SUM($AC90:$BZ90)*
     IF(SSSModel!$C$4="RR",OFFSET(Profiles!$K$2,$Z90,MAX(Profiles!$C$2,AC$4-$W90)),
     IF(SSSModel!$C$4="ECC",$EA90*$EB90*IF(MAX(Escalation!$C$2,AC$4-$W90)&gt;$DZ90-1,0,OFFSET(Escalation!$K$2,$Y90,MAX(Escalation!$C$2,AC$4-$W90))),
     IF(SSSModel!$C$4="PV",IF(CA$4=$W90,$EA90*(1+SSSModel!$C$2),0),
     IF(SSSModel!$C$4="FCR",IF(AND(CA$4&gt;=$W90,OFFSET(Profiles!$K$2,$Z90,MAX(Profiles!$C$2,AC$4-$W90))&gt;0),$EC90,0),0))))))</f>
        <v>0</v>
      </c>
      <c r="CB90" s="135">
        <f ca="1">IF(OR($Z90=0,SSSModel!$C$4="CF"),AD90,
IF(LEFT($V90,3)="ON_",
     IF(SSSModel!$C$4="RR",SUMPRODUCT(OFFSET($AC90,0,0,1,$CB$2),OFFSET(Profiles!$K$28,($Z90-1)*(Profiles!$I$26+1)+CB$4-SSSModel!$C$3+1,0,1,$CB$2)),
     IF(SSSModel!$C$4="ECC",$EA90*$EB90*SUMPRODUCT(OFFSET($AC90,0,MAX(0,CB$4-$DZ90-$CA$4+1),1,MIN($DZ90,CB$4-$CA$4+1)),OFFSET(Escalation!$K$24,($Y90-1)*(Escalation!$I$22+1)+CB$4-SSSModel!$C$3+1,MAX(0,CB$4-$DZ90-$CA$4+1),1,MIN($DZ90,CB$4-$CA$4+1))),
     IF(SSSModel!$C$4="PV",AD90*$EA90*(1+SSSModel!$C$2),
     IF(SSSModel!$C$4="FCR",$EC90*SUM(OFFSET($AC90,0,MAX(CB$4-$AC$4-$DZ90+1,0),1,MIN($DZ90,CB$4-$AC$4+1))),0)))),
SUM($AC90:$BZ90)*
     IF(SSSModel!$C$4="RR",OFFSET(Profiles!$K$2,$Z90,MAX(Profiles!$C$2,AD$4-$W90)),
     IF(SSSModel!$C$4="ECC",$EA90*$EB90*IF(MAX(Escalation!$C$2,AD$4-$W90)&gt;$DZ90-1,0,OFFSET(Escalation!$K$2,$Y90,MAX(Escalation!$C$2,AD$4-$W90))),
     IF(SSSModel!$C$4="PV",IF(CB$4=$W90,$EA90*(1+SSSModel!$C$2),0),
     IF(SSSModel!$C$4="FCR",IF(AND(CB$4&gt;=$W90,OFFSET(Profiles!$K$2,$Z90,MAX(Profiles!$C$2,AD$4-$W90))&gt;0),$EC90,0),0))))))</f>
        <v>0</v>
      </c>
      <c r="CC90" s="135">
        <f ca="1">IF(OR($Z90=0,SSSModel!$C$4="CF"),AE90,
IF(LEFT($V90,3)="ON_",
     IF(SSSModel!$C$4="RR",SUMPRODUCT(OFFSET($AC90,0,0,1,$CB$2),OFFSET(Profiles!$K$28,($Z90-1)*(Profiles!$I$26+1)+CC$4-SSSModel!$C$3+1,0,1,$CB$2)),
     IF(SSSModel!$C$4="ECC",$EA90*$EB90*SUMPRODUCT(OFFSET($AC90,0,MAX(0,CC$4-$DZ90-$CA$4+1),1,MIN($DZ90,CC$4-$CA$4+1)),OFFSET(Escalation!$K$24,($Y90-1)*(Escalation!$I$22+1)+CC$4-SSSModel!$C$3+1,MAX(0,CC$4-$DZ90-$CA$4+1),1,MIN($DZ90,CC$4-$CA$4+1))),
     IF(SSSModel!$C$4="PV",AE90*$EA90*(1+SSSModel!$C$2),
     IF(SSSModel!$C$4="FCR",$EC90*SUM(OFFSET($AC90,0,MAX(CC$4-$AC$4-$DZ90+1,0),1,MIN($DZ90,CC$4-$AC$4+1))),0)))),
SUM($AC90:$BZ90)*
     IF(SSSModel!$C$4="RR",OFFSET(Profiles!$K$2,$Z90,MAX(Profiles!$C$2,AE$4-$W90)),
     IF(SSSModel!$C$4="ECC",$EA90*$EB90*IF(MAX(Escalation!$C$2,AE$4-$W90)&gt;$DZ90-1,0,OFFSET(Escalation!$K$2,$Y90,MAX(Escalation!$C$2,AE$4-$W90))),
     IF(SSSModel!$C$4="PV",IF(CC$4=$W90,$EA90*(1+SSSModel!$C$2),0),
     IF(SSSModel!$C$4="FCR",IF(AND(CC$4&gt;=$W90,OFFSET(Profiles!$K$2,$Z90,MAX(Profiles!$C$2,AE$4-$W90))&gt;0),$EC90,0),0))))))</f>
        <v>0</v>
      </c>
      <c r="CD90" s="135">
        <f ca="1">IF(OR($Z90=0,SSSModel!$C$4="CF"),AF90,
IF(LEFT($V90,3)="ON_",
     IF(SSSModel!$C$4="RR",SUMPRODUCT(OFFSET($AC90,0,0,1,$CB$2),OFFSET(Profiles!$K$28,($Z90-1)*(Profiles!$I$26+1)+CD$4-SSSModel!$C$3+1,0,1,$CB$2)),
     IF(SSSModel!$C$4="ECC",$EA90*$EB90*SUMPRODUCT(OFFSET($AC90,0,MAX(0,CD$4-$DZ90-$CA$4+1),1,MIN($DZ90,CD$4-$CA$4+1)),OFFSET(Escalation!$K$24,($Y90-1)*(Escalation!$I$22+1)+CD$4-SSSModel!$C$3+1,MAX(0,CD$4-$DZ90-$CA$4+1),1,MIN($DZ90,CD$4-$CA$4+1))),
     IF(SSSModel!$C$4="PV",AF90*$EA90*(1+SSSModel!$C$2),
     IF(SSSModel!$C$4="FCR",$EC90*SUM(OFFSET($AC90,0,MAX(CD$4-$AC$4-$DZ90+1,0),1,MIN($DZ90,CD$4-$AC$4+1))),0)))),
SUM($AC90:$BZ90)*
     IF(SSSModel!$C$4="RR",OFFSET(Profiles!$K$2,$Z90,MAX(Profiles!$C$2,AF$4-$W90)),
     IF(SSSModel!$C$4="ECC",$EA90*$EB90*IF(MAX(Escalation!$C$2,AF$4-$W90)&gt;$DZ90-1,0,OFFSET(Escalation!$K$2,$Y90,MAX(Escalation!$C$2,AF$4-$W90))),
     IF(SSSModel!$C$4="PV",IF(CD$4=$W90,$EA90*(1+SSSModel!$C$2),0),
     IF(SSSModel!$C$4="FCR",IF(AND(CD$4&gt;=$W90,OFFSET(Profiles!$K$2,$Z90,MAX(Profiles!$C$2,AF$4-$W90))&gt;0),$EC90,0),0))))))</f>
        <v>0</v>
      </c>
      <c r="CE90" s="135">
        <f ca="1">IF(OR($Z90=0,SSSModel!$C$4="CF"),AG90,
IF(LEFT($V90,3)="ON_",
     IF(SSSModel!$C$4="RR",SUMPRODUCT(OFFSET($AC90,0,0,1,$CB$2),OFFSET(Profiles!$K$28,($Z90-1)*(Profiles!$I$26+1)+CE$4-SSSModel!$C$3+1,0,1,$CB$2)),
     IF(SSSModel!$C$4="ECC",$EA90*$EB90*SUMPRODUCT(OFFSET($AC90,0,MAX(0,CE$4-$DZ90-$CA$4+1),1,MIN($DZ90,CE$4-$CA$4+1)),OFFSET(Escalation!$K$24,($Y90-1)*(Escalation!$I$22+1)+CE$4-SSSModel!$C$3+1,MAX(0,CE$4-$DZ90-$CA$4+1),1,MIN($DZ90,CE$4-$CA$4+1))),
     IF(SSSModel!$C$4="PV",AG90*$EA90*(1+SSSModel!$C$2),
     IF(SSSModel!$C$4="FCR",$EC90*SUM(OFFSET($AC90,0,MAX(CE$4-$AC$4-$DZ90+1,0),1,MIN($DZ90,CE$4-$AC$4+1))),0)))),
SUM($AC90:$BZ90)*
     IF(SSSModel!$C$4="RR",OFFSET(Profiles!$K$2,$Z90,MAX(Profiles!$C$2,AG$4-$W90)),
     IF(SSSModel!$C$4="ECC",$EA90*$EB90*IF(MAX(Escalation!$C$2,AG$4-$W90)&gt;$DZ90-1,0,OFFSET(Escalation!$K$2,$Y90,MAX(Escalation!$C$2,AG$4-$W90))),
     IF(SSSModel!$C$4="PV",IF(CE$4=$W90,$EA90*(1+SSSModel!$C$2),0),
     IF(SSSModel!$C$4="FCR",IF(AND(CE$4&gt;=$W90,OFFSET(Profiles!$K$2,$Z90,MAX(Profiles!$C$2,AG$4-$W90))&gt;0),$EC90,0),0))))))</f>
        <v>0</v>
      </c>
      <c r="CF90" s="135">
        <f ca="1">IF(OR($Z90=0,SSSModel!$C$4="CF"),AH90,
IF(LEFT($V90,3)="ON_",
     IF(SSSModel!$C$4="RR",SUMPRODUCT(OFFSET($AC90,0,0,1,$CB$2),OFFSET(Profiles!$K$28,($Z90-1)*(Profiles!$I$26+1)+CF$4-SSSModel!$C$3+1,0,1,$CB$2)),
     IF(SSSModel!$C$4="ECC",$EA90*$EB90*SUMPRODUCT(OFFSET($AC90,0,MAX(0,CF$4-$DZ90-$CA$4+1),1,MIN($DZ90,CF$4-$CA$4+1)),OFFSET(Escalation!$K$24,($Y90-1)*(Escalation!$I$22+1)+CF$4-SSSModel!$C$3+1,MAX(0,CF$4-$DZ90-$CA$4+1),1,MIN($DZ90,CF$4-$CA$4+1))),
     IF(SSSModel!$C$4="PV",AH90*$EA90*(1+SSSModel!$C$2),
     IF(SSSModel!$C$4="FCR",$EC90*SUM(OFFSET($AC90,0,MAX(CF$4-$AC$4-$DZ90+1,0),1,MIN($DZ90,CF$4-$AC$4+1))),0)))),
SUM($AC90:$BZ90)*
     IF(SSSModel!$C$4="RR",OFFSET(Profiles!$K$2,$Z90,MAX(Profiles!$C$2,AH$4-$W90)),
     IF(SSSModel!$C$4="ECC",$EA90*$EB90*IF(MAX(Escalation!$C$2,AH$4-$W90)&gt;$DZ90-1,0,OFFSET(Escalation!$K$2,$Y90,MAX(Escalation!$C$2,AH$4-$W90))),
     IF(SSSModel!$C$4="PV",IF(CF$4=$W90,$EA90*(1+SSSModel!$C$2),0),
     IF(SSSModel!$C$4="FCR",IF(AND(CF$4&gt;=$W90,OFFSET(Profiles!$K$2,$Z90,MAX(Profiles!$C$2,AH$4-$W90))&gt;0),$EC90,0),0))))))</f>
        <v>0</v>
      </c>
      <c r="CG90" s="135">
        <f ca="1">IF(OR($Z90=0,SSSModel!$C$4="CF"),AI90,
IF(LEFT($V90,3)="ON_",
     IF(SSSModel!$C$4="RR",SUMPRODUCT(OFFSET($AC90,0,0,1,$CB$2),OFFSET(Profiles!$K$28,($Z90-1)*(Profiles!$I$26+1)+CG$4-SSSModel!$C$3+1,0,1,$CB$2)),
     IF(SSSModel!$C$4="ECC",$EA90*$EB90*SUMPRODUCT(OFFSET($AC90,0,MAX(0,CG$4-$DZ90-$CA$4+1),1,MIN($DZ90,CG$4-$CA$4+1)),OFFSET(Escalation!$K$24,($Y90-1)*(Escalation!$I$22+1)+CG$4-SSSModel!$C$3+1,MAX(0,CG$4-$DZ90-$CA$4+1),1,MIN($DZ90,CG$4-$CA$4+1))),
     IF(SSSModel!$C$4="PV",AI90*$EA90*(1+SSSModel!$C$2),
     IF(SSSModel!$C$4="FCR",$EC90*SUM(OFFSET($AC90,0,MAX(CG$4-$AC$4-$DZ90+1,0),1,MIN($DZ90,CG$4-$AC$4+1))),0)))),
SUM($AC90:$BZ90)*
     IF(SSSModel!$C$4="RR",OFFSET(Profiles!$K$2,$Z90,MAX(Profiles!$C$2,AI$4-$W90)),
     IF(SSSModel!$C$4="ECC",$EA90*$EB90*IF(MAX(Escalation!$C$2,AI$4-$W90)&gt;$DZ90-1,0,OFFSET(Escalation!$K$2,$Y90,MAX(Escalation!$C$2,AI$4-$W90))),
     IF(SSSModel!$C$4="PV",IF(CG$4=$W90,$EA90*(1+SSSModel!$C$2),0),
     IF(SSSModel!$C$4="FCR",IF(AND(CG$4&gt;=$W90,OFFSET(Profiles!$K$2,$Z90,MAX(Profiles!$C$2,AI$4-$W90))&gt;0),$EC90,0),0))))))</f>
        <v>0</v>
      </c>
      <c r="CH90" s="135">
        <f ca="1">IF(OR($Z90=0,SSSModel!$C$4="CF"),AJ90,
IF(LEFT($V90,3)="ON_",
     IF(SSSModel!$C$4="RR",SUMPRODUCT(OFFSET($AC90,0,0,1,$CB$2),OFFSET(Profiles!$K$28,($Z90-1)*(Profiles!$I$26+1)+CH$4-SSSModel!$C$3+1,0,1,$CB$2)),
     IF(SSSModel!$C$4="ECC",$EA90*$EB90*SUMPRODUCT(OFFSET($AC90,0,MAX(0,CH$4-$DZ90-$CA$4+1),1,MIN($DZ90,CH$4-$CA$4+1)),OFFSET(Escalation!$K$24,($Y90-1)*(Escalation!$I$22+1)+CH$4-SSSModel!$C$3+1,MAX(0,CH$4-$DZ90-$CA$4+1),1,MIN($DZ90,CH$4-$CA$4+1))),
     IF(SSSModel!$C$4="PV",AJ90*$EA90*(1+SSSModel!$C$2),
     IF(SSSModel!$C$4="FCR",$EC90*SUM(OFFSET($AC90,0,MAX(CH$4-$AC$4-$DZ90+1,0),1,MIN($DZ90,CH$4-$AC$4+1))),0)))),
SUM($AC90:$BZ90)*
     IF(SSSModel!$C$4="RR",OFFSET(Profiles!$K$2,$Z90,MAX(Profiles!$C$2,AJ$4-$W90)),
     IF(SSSModel!$C$4="ECC",$EA90*$EB90*IF(MAX(Escalation!$C$2,AJ$4-$W90)&gt;$DZ90-1,0,OFFSET(Escalation!$K$2,$Y90,MAX(Escalation!$C$2,AJ$4-$W90))),
     IF(SSSModel!$C$4="PV",IF(CH$4=$W90,$EA90*(1+SSSModel!$C$2),0),
     IF(SSSModel!$C$4="FCR",IF(AND(CH$4&gt;=$W90,OFFSET(Profiles!$K$2,$Z90,MAX(Profiles!$C$2,AJ$4-$W90))&gt;0),$EC90,0),0))))))</f>
        <v>0</v>
      </c>
      <c r="CI90" s="135">
        <f ca="1">IF(OR($Z90=0,SSSModel!$C$4="CF"),AK90,
IF(LEFT($V90,3)="ON_",
     IF(SSSModel!$C$4="RR",SUMPRODUCT(OFFSET($AC90,0,0,1,$CB$2),OFFSET(Profiles!$K$28,($Z90-1)*(Profiles!$I$26+1)+CI$4-SSSModel!$C$3+1,0,1,$CB$2)),
     IF(SSSModel!$C$4="ECC",$EA90*$EB90*SUMPRODUCT(OFFSET($AC90,0,MAX(0,CI$4-$DZ90-$CA$4+1),1,MIN($DZ90,CI$4-$CA$4+1)),OFFSET(Escalation!$K$24,($Y90-1)*(Escalation!$I$22+1)+CI$4-SSSModel!$C$3+1,MAX(0,CI$4-$DZ90-$CA$4+1),1,MIN($DZ90,CI$4-$CA$4+1))),
     IF(SSSModel!$C$4="PV",AK90*$EA90*(1+SSSModel!$C$2),
     IF(SSSModel!$C$4="FCR",$EC90*SUM(OFFSET($AC90,0,MAX(CI$4-$AC$4-$DZ90+1,0),1,MIN($DZ90,CI$4-$AC$4+1))),0)))),
SUM($AC90:$BZ90)*
     IF(SSSModel!$C$4="RR",OFFSET(Profiles!$K$2,$Z90,MAX(Profiles!$C$2,AK$4-$W90)),
     IF(SSSModel!$C$4="ECC",$EA90*$EB90*IF(MAX(Escalation!$C$2,AK$4-$W90)&gt;$DZ90-1,0,OFFSET(Escalation!$K$2,$Y90,MAX(Escalation!$C$2,AK$4-$W90))),
     IF(SSSModel!$C$4="PV",IF(CI$4=$W90,$EA90*(1+SSSModel!$C$2),0),
     IF(SSSModel!$C$4="FCR",IF(AND(CI$4&gt;=$W90,OFFSET(Profiles!$K$2,$Z90,MAX(Profiles!$C$2,AK$4-$W90))&gt;0),$EC90,0),0))))))</f>
        <v>0</v>
      </c>
      <c r="CJ90" s="135">
        <f ca="1">IF(OR($Z90=0,SSSModel!$C$4="CF"),AL90,
IF(LEFT($V90,3)="ON_",
     IF(SSSModel!$C$4="RR",SUMPRODUCT(OFFSET($AC90,0,0,1,$CB$2),OFFSET(Profiles!$K$28,($Z90-1)*(Profiles!$I$26+1)+CJ$4-SSSModel!$C$3+1,0,1,$CB$2)),
     IF(SSSModel!$C$4="ECC",$EA90*$EB90*SUMPRODUCT(OFFSET($AC90,0,MAX(0,CJ$4-$DZ90-$CA$4+1),1,MIN($DZ90,CJ$4-$CA$4+1)),OFFSET(Escalation!$K$24,($Y90-1)*(Escalation!$I$22+1)+CJ$4-SSSModel!$C$3+1,MAX(0,CJ$4-$DZ90-$CA$4+1),1,MIN($DZ90,CJ$4-$CA$4+1))),
     IF(SSSModel!$C$4="PV",AL90*$EA90*(1+SSSModel!$C$2),
     IF(SSSModel!$C$4="FCR",$EC90*SUM(OFFSET($AC90,0,MAX(CJ$4-$AC$4-$DZ90+1,0),1,MIN($DZ90,CJ$4-$AC$4+1))),0)))),
SUM($AC90:$BZ90)*
     IF(SSSModel!$C$4="RR",OFFSET(Profiles!$K$2,$Z90,MAX(Profiles!$C$2,AL$4-$W90)),
     IF(SSSModel!$C$4="ECC",$EA90*$EB90*IF(MAX(Escalation!$C$2,AL$4-$W90)&gt;$DZ90-1,0,OFFSET(Escalation!$K$2,$Y90,MAX(Escalation!$C$2,AL$4-$W90))),
     IF(SSSModel!$C$4="PV",IF(CJ$4=$W90,$EA90*(1+SSSModel!$C$2),0),
     IF(SSSModel!$C$4="FCR",IF(AND(CJ$4&gt;=$W90,OFFSET(Profiles!$K$2,$Z90,MAX(Profiles!$C$2,AL$4-$W90))&gt;0),$EC90,0),0))))))</f>
        <v>0</v>
      </c>
      <c r="CK90" s="135">
        <f ca="1">IF(OR($Z90=0,SSSModel!$C$4="CF"),AM90,
IF(LEFT($V90,3)="ON_",
     IF(SSSModel!$C$4="RR",SUMPRODUCT(OFFSET($AC90,0,0,1,$CB$2),OFFSET(Profiles!$K$28,($Z90-1)*(Profiles!$I$26+1)+CK$4-SSSModel!$C$3+1,0,1,$CB$2)),
     IF(SSSModel!$C$4="ECC",$EA90*$EB90*SUMPRODUCT(OFFSET($AC90,0,MAX(0,CK$4-$DZ90-$CA$4+1),1,MIN($DZ90,CK$4-$CA$4+1)),OFFSET(Escalation!$K$24,($Y90-1)*(Escalation!$I$22+1)+CK$4-SSSModel!$C$3+1,MAX(0,CK$4-$DZ90-$CA$4+1),1,MIN($DZ90,CK$4-$CA$4+1))),
     IF(SSSModel!$C$4="PV",AM90*$EA90*(1+SSSModel!$C$2),
     IF(SSSModel!$C$4="FCR",$EC90*SUM(OFFSET($AC90,0,MAX(CK$4-$AC$4-$DZ90+1,0),1,MIN($DZ90,CK$4-$AC$4+1))),0)))),
SUM($AC90:$BZ90)*
     IF(SSSModel!$C$4="RR",OFFSET(Profiles!$K$2,$Z90,MAX(Profiles!$C$2,AM$4-$W90)),
     IF(SSSModel!$C$4="ECC",$EA90*$EB90*IF(MAX(Escalation!$C$2,AM$4-$W90)&gt;$DZ90-1,0,OFFSET(Escalation!$K$2,$Y90,MAX(Escalation!$C$2,AM$4-$W90))),
     IF(SSSModel!$C$4="PV",IF(CK$4=$W90,$EA90*(1+SSSModel!$C$2),0),
     IF(SSSModel!$C$4="FCR",IF(AND(CK$4&gt;=$W90,OFFSET(Profiles!$K$2,$Z90,MAX(Profiles!$C$2,AM$4-$W90))&gt;0),$EC90,0),0))))))</f>
        <v>0</v>
      </c>
      <c r="CL90" s="135">
        <f ca="1">IF(OR($Z90=0,SSSModel!$C$4="CF"),AN90,
IF(LEFT($V90,3)="ON_",
     IF(SSSModel!$C$4="RR",SUMPRODUCT(OFFSET($AC90,0,0,1,$CB$2),OFFSET(Profiles!$K$28,($Z90-1)*(Profiles!$I$26+1)+CL$4-SSSModel!$C$3+1,0,1,$CB$2)),
     IF(SSSModel!$C$4="ECC",$EA90*$EB90*SUMPRODUCT(OFFSET($AC90,0,MAX(0,CL$4-$DZ90-$CA$4+1),1,MIN($DZ90,CL$4-$CA$4+1)),OFFSET(Escalation!$K$24,($Y90-1)*(Escalation!$I$22+1)+CL$4-SSSModel!$C$3+1,MAX(0,CL$4-$DZ90-$CA$4+1),1,MIN($DZ90,CL$4-$CA$4+1))),
     IF(SSSModel!$C$4="PV",AN90*$EA90*(1+SSSModel!$C$2),
     IF(SSSModel!$C$4="FCR",$EC90*SUM(OFFSET($AC90,0,MAX(CL$4-$AC$4-$DZ90+1,0),1,MIN($DZ90,CL$4-$AC$4+1))),0)))),
SUM($AC90:$BZ90)*
     IF(SSSModel!$C$4="RR",OFFSET(Profiles!$K$2,$Z90,MAX(Profiles!$C$2,AN$4-$W90)),
     IF(SSSModel!$C$4="ECC",$EA90*$EB90*IF(MAX(Escalation!$C$2,AN$4-$W90)&gt;$DZ90-1,0,OFFSET(Escalation!$K$2,$Y90,MAX(Escalation!$C$2,AN$4-$W90))),
     IF(SSSModel!$C$4="PV",IF(CL$4=$W90,$EA90*(1+SSSModel!$C$2),0),
     IF(SSSModel!$C$4="FCR",IF(AND(CL$4&gt;=$W90,OFFSET(Profiles!$K$2,$Z90,MAX(Profiles!$C$2,AN$4-$W90))&gt;0),$EC90,0),0))))))</f>
        <v>0</v>
      </c>
      <c r="CM90" s="135">
        <f ca="1">IF(OR($Z90=0,SSSModel!$C$4="CF"),AO90,
IF(LEFT($V90,3)="ON_",
     IF(SSSModel!$C$4="RR",SUMPRODUCT(OFFSET($AC90,0,0,1,$CB$2),OFFSET(Profiles!$K$28,($Z90-1)*(Profiles!$I$26+1)+CM$4-SSSModel!$C$3+1,0,1,$CB$2)),
     IF(SSSModel!$C$4="ECC",$EA90*$EB90*SUMPRODUCT(OFFSET($AC90,0,MAX(0,CM$4-$DZ90-$CA$4+1),1,MIN($DZ90,CM$4-$CA$4+1)),OFFSET(Escalation!$K$24,($Y90-1)*(Escalation!$I$22+1)+CM$4-SSSModel!$C$3+1,MAX(0,CM$4-$DZ90-$CA$4+1),1,MIN($DZ90,CM$4-$CA$4+1))),
     IF(SSSModel!$C$4="PV",AO90*$EA90*(1+SSSModel!$C$2),
     IF(SSSModel!$C$4="FCR",$EC90*SUM(OFFSET($AC90,0,MAX(CM$4-$AC$4-$DZ90+1,0),1,MIN($DZ90,CM$4-$AC$4+1))),0)))),
SUM($AC90:$BZ90)*
     IF(SSSModel!$C$4="RR",OFFSET(Profiles!$K$2,$Z90,MAX(Profiles!$C$2,AO$4-$W90)),
     IF(SSSModel!$C$4="ECC",$EA90*$EB90*IF(MAX(Escalation!$C$2,AO$4-$W90)&gt;$DZ90-1,0,OFFSET(Escalation!$K$2,$Y90,MAX(Escalation!$C$2,AO$4-$W90))),
     IF(SSSModel!$C$4="PV",IF(CM$4=$W90,$EA90*(1+SSSModel!$C$2),0),
     IF(SSSModel!$C$4="FCR",IF(AND(CM$4&gt;=$W90,OFFSET(Profiles!$K$2,$Z90,MAX(Profiles!$C$2,AO$4-$W90))&gt;0),$EC90,0),0))))))</f>
        <v>0</v>
      </c>
      <c r="CN90" s="135">
        <f ca="1">IF(OR($Z90=0,SSSModel!$C$4="CF"),AP90,
IF(LEFT($V90,3)="ON_",
     IF(SSSModel!$C$4="RR",SUMPRODUCT(OFFSET($AC90,0,0,1,$CB$2),OFFSET(Profiles!$K$28,($Z90-1)*(Profiles!$I$26+1)+CN$4-SSSModel!$C$3+1,0,1,$CB$2)),
     IF(SSSModel!$C$4="ECC",$EA90*$EB90*SUMPRODUCT(OFFSET($AC90,0,MAX(0,CN$4-$DZ90-$CA$4+1),1,MIN($DZ90,CN$4-$CA$4+1)),OFFSET(Escalation!$K$24,($Y90-1)*(Escalation!$I$22+1)+CN$4-SSSModel!$C$3+1,MAX(0,CN$4-$DZ90-$CA$4+1),1,MIN($DZ90,CN$4-$CA$4+1))),
     IF(SSSModel!$C$4="PV",AP90*$EA90*(1+SSSModel!$C$2),
     IF(SSSModel!$C$4="FCR",$EC90*SUM(OFFSET($AC90,0,MAX(CN$4-$AC$4-$DZ90+1,0),1,MIN($DZ90,CN$4-$AC$4+1))),0)))),
SUM($AC90:$BZ90)*
     IF(SSSModel!$C$4="RR",OFFSET(Profiles!$K$2,$Z90,MAX(Profiles!$C$2,AP$4-$W90)),
     IF(SSSModel!$C$4="ECC",$EA90*$EB90*IF(MAX(Escalation!$C$2,AP$4-$W90)&gt;$DZ90-1,0,OFFSET(Escalation!$K$2,$Y90,MAX(Escalation!$C$2,AP$4-$W90))),
     IF(SSSModel!$C$4="PV",IF(CN$4=$W90,$EA90*(1+SSSModel!$C$2),0),
     IF(SSSModel!$C$4="FCR",IF(AND(CN$4&gt;=$W90,OFFSET(Profiles!$K$2,$Z90,MAX(Profiles!$C$2,AP$4-$W90))&gt;0),$EC90,0),0))))))</f>
        <v>0</v>
      </c>
      <c r="CO90" s="135">
        <f ca="1">IF(OR($Z90=0,SSSModel!$C$4="CF"),AQ90,
IF(LEFT($V90,3)="ON_",
     IF(SSSModel!$C$4="RR",SUMPRODUCT(OFFSET($AC90,0,0,1,$CB$2),OFFSET(Profiles!$K$28,($Z90-1)*(Profiles!$I$26+1)+CO$4-SSSModel!$C$3+1,0,1,$CB$2)),
     IF(SSSModel!$C$4="ECC",$EA90*$EB90*SUMPRODUCT(OFFSET($AC90,0,MAX(0,CO$4-$DZ90-$CA$4+1),1,MIN($DZ90,CO$4-$CA$4+1)),OFFSET(Escalation!$K$24,($Y90-1)*(Escalation!$I$22+1)+CO$4-SSSModel!$C$3+1,MAX(0,CO$4-$DZ90-$CA$4+1),1,MIN($DZ90,CO$4-$CA$4+1))),
     IF(SSSModel!$C$4="PV",AQ90*$EA90*(1+SSSModel!$C$2),
     IF(SSSModel!$C$4="FCR",$EC90*SUM(OFFSET($AC90,0,MAX(CO$4-$AC$4-$DZ90+1,0),1,MIN($DZ90,CO$4-$AC$4+1))),0)))),
SUM($AC90:$BZ90)*
     IF(SSSModel!$C$4="RR",OFFSET(Profiles!$K$2,$Z90,MAX(Profiles!$C$2,AQ$4-$W90)),
     IF(SSSModel!$C$4="ECC",$EA90*$EB90*IF(MAX(Escalation!$C$2,AQ$4-$W90)&gt;$DZ90-1,0,OFFSET(Escalation!$K$2,$Y90,MAX(Escalation!$C$2,AQ$4-$W90))),
     IF(SSSModel!$C$4="PV",IF(CO$4=$W90,$EA90*(1+SSSModel!$C$2),0),
     IF(SSSModel!$C$4="FCR",IF(AND(CO$4&gt;=$W90,OFFSET(Profiles!$K$2,$Z90,MAX(Profiles!$C$2,AQ$4-$W90))&gt;0),$EC90,0),0))))))</f>
        <v>0</v>
      </c>
      <c r="CP90" s="135">
        <f ca="1">IF(OR($Z90=0,SSSModel!$C$4="CF"),AR90,
IF(LEFT($V90,3)="ON_",
     IF(SSSModel!$C$4="RR",SUMPRODUCT(OFFSET($AC90,0,0,1,$CB$2),OFFSET(Profiles!$K$28,($Z90-1)*(Profiles!$I$26+1)+CP$4-SSSModel!$C$3+1,0,1,$CB$2)),
     IF(SSSModel!$C$4="ECC",$EA90*$EB90*SUMPRODUCT(OFFSET($AC90,0,MAX(0,CP$4-$DZ90-$CA$4+1),1,MIN($DZ90,CP$4-$CA$4+1)),OFFSET(Escalation!$K$24,($Y90-1)*(Escalation!$I$22+1)+CP$4-SSSModel!$C$3+1,MAX(0,CP$4-$DZ90-$CA$4+1),1,MIN($DZ90,CP$4-$CA$4+1))),
     IF(SSSModel!$C$4="PV",AR90*$EA90*(1+SSSModel!$C$2),
     IF(SSSModel!$C$4="FCR",$EC90*SUM(OFFSET($AC90,0,MAX(CP$4-$AC$4-$DZ90+1,0),1,MIN($DZ90,CP$4-$AC$4+1))),0)))),
SUM($AC90:$BZ90)*
     IF(SSSModel!$C$4="RR",OFFSET(Profiles!$K$2,$Z90,MAX(Profiles!$C$2,AR$4-$W90)),
     IF(SSSModel!$C$4="ECC",$EA90*$EB90*IF(MAX(Escalation!$C$2,AR$4-$W90)&gt;$DZ90-1,0,OFFSET(Escalation!$K$2,$Y90,MAX(Escalation!$C$2,AR$4-$W90))),
     IF(SSSModel!$C$4="PV",IF(CP$4=$W90,$EA90*(1+SSSModel!$C$2),0),
     IF(SSSModel!$C$4="FCR",IF(AND(CP$4&gt;=$W90,OFFSET(Profiles!$K$2,$Z90,MAX(Profiles!$C$2,AR$4-$W90))&gt;0),$EC90,0),0))))))</f>
        <v>0</v>
      </c>
      <c r="CQ90" s="135">
        <f ca="1">IF(OR($Z90=0,SSSModel!$C$4="CF"),AS90,
IF(LEFT($V90,3)="ON_",
     IF(SSSModel!$C$4="RR",SUMPRODUCT(OFFSET($AC90,0,0,1,$CB$2),OFFSET(Profiles!$K$28,($Z90-1)*(Profiles!$I$26+1)+CQ$4-SSSModel!$C$3+1,0,1,$CB$2)),
     IF(SSSModel!$C$4="ECC",$EA90*$EB90*SUMPRODUCT(OFFSET($AC90,0,MAX(0,CQ$4-$DZ90-$CA$4+1),1,MIN($DZ90,CQ$4-$CA$4+1)),OFFSET(Escalation!$K$24,($Y90-1)*(Escalation!$I$22+1)+CQ$4-SSSModel!$C$3+1,MAX(0,CQ$4-$DZ90-$CA$4+1),1,MIN($DZ90,CQ$4-$CA$4+1))),
     IF(SSSModel!$C$4="PV",AS90*$EA90*(1+SSSModel!$C$2),
     IF(SSSModel!$C$4="FCR",$EC90*SUM(OFFSET($AC90,0,MAX(CQ$4-$AC$4-$DZ90+1,0),1,MIN($DZ90,CQ$4-$AC$4+1))),0)))),
SUM($AC90:$BZ90)*
     IF(SSSModel!$C$4="RR",OFFSET(Profiles!$K$2,$Z90,MAX(Profiles!$C$2,AS$4-$W90)),
     IF(SSSModel!$C$4="ECC",$EA90*$EB90*IF(MAX(Escalation!$C$2,AS$4-$W90)&gt;$DZ90-1,0,OFFSET(Escalation!$K$2,$Y90,MAX(Escalation!$C$2,AS$4-$W90))),
     IF(SSSModel!$C$4="PV",IF(CQ$4=$W90,$EA90*(1+SSSModel!$C$2),0),
     IF(SSSModel!$C$4="FCR",IF(AND(CQ$4&gt;=$W90,OFFSET(Profiles!$K$2,$Z90,MAX(Profiles!$C$2,AS$4-$W90))&gt;0),$EC90,0),0))))))</f>
        <v>0</v>
      </c>
      <c r="CR90" s="135">
        <f ca="1">IF(OR($Z90=0,SSSModel!$C$4="CF"),AT90,
IF(LEFT($V90,3)="ON_",
     IF(SSSModel!$C$4="RR",SUMPRODUCT(OFFSET($AC90,0,0,1,$CB$2),OFFSET(Profiles!$K$28,($Z90-1)*(Profiles!$I$26+1)+CR$4-SSSModel!$C$3+1,0,1,$CB$2)),
     IF(SSSModel!$C$4="ECC",$EA90*$EB90*SUMPRODUCT(OFFSET($AC90,0,MAX(0,CR$4-$DZ90-$CA$4+1),1,MIN($DZ90,CR$4-$CA$4+1)),OFFSET(Escalation!$K$24,($Y90-1)*(Escalation!$I$22+1)+CR$4-SSSModel!$C$3+1,MAX(0,CR$4-$DZ90-$CA$4+1),1,MIN($DZ90,CR$4-$CA$4+1))),
     IF(SSSModel!$C$4="PV",AT90*$EA90*(1+SSSModel!$C$2),
     IF(SSSModel!$C$4="FCR",$EC90*SUM(OFFSET($AC90,0,MAX(CR$4-$AC$4-$DZ90+1,0),1,MIN($DZ90,CR$4-$AC$4+1))),0)))),
SUM($AC90:$BZ90)*
     IF(SSSModel!$C$4="RR",OFFSET(Profiles!$K$2,$Z90,MAX(Profiles!$C$2,AT$4-$W90)),
     IF(SSSModel!$C$4="ECC",$EA90*$EB90*IF(MAX(Escalation!$C$2,AT$4-$W90)&gt;$DZ90-1,0,OFFSET(Escalation!$K$2,$Y90,MAX(Escalation!$C$2,AT$4-$W90))),
     IF(SSSModel!$C$4="PV",IF(CR$4=$W90,$EA90*(1+SSSModel!$C$2),0),
     IF(SSSModel!$C$4="FCR",IF(AND(CR$4&gt;=$W90,OFFSET(Profiles!$K$2,$Z90,MAX(Profiles!$C$2,AT$4-$W90))&gt;0),$EC90,0),0))))))</f>
        <v>0</v>
      </c>
      <c r="CS90" s="135">
        <f ca="1">IF(OR($Z90=0,SSSModel!$C$4="CF"),AU90,
IF(LEFT($V90,3)="ON_",
     IF(SSSModel!$C$4="RR",SUMPRODUCT(OFFSET($AC90,0,0,1,$CB$2),OFFSET(Profiles!$K$28,($Z90-1)*(Profiles!$I$26+1)+CS$4-SSSModel!$C$3+1,0,1,$CB$2)),
     IF(SSSModel!$C$4="ECC",$EA90*$EB90*SUMPRODUCT(OFFSET($AC90,0,MAX(0,CS$4-$DZ90-$CA$4+1),1,MIN($DZ90,CS$4-$CA$4+1)),OFFSET(Escalation!$K$24,($Y90-1)*(Escalation!$I$22+1)+CS$4-SSSModel!$C$3+1,MAX(0,CS$4-$DZ90-$CA$4+1),1,MIN($DZ90,CS$4-$CA$4+1))),
     IF(SSSModel!$C$4="PV",AU90*$EA90*(1+SSSModel!$C$2),
     IF(SSSModel!$C$4="FCR",$EC90*SUM(OFFSET($AC90,0,MAX(CS$4-$AC$4-$DZ90+1,0),1,MIN($DZ90,CS$4-$AC$4+1))),0)))),
SUM($AC90:$BZ90)*
     IF(SSSModel!$C$4="RR",OFFSET(Profiles!$K$2,$Z90,MAX(Profiles!$C$2,AU$4-$W90)),
     IF(SSSModel!$C$4="ECC",$EA90*$EB90*IF(MAX(Escalation!$C$2,AU$4-$W90)&gt;$DZ90-1,0,OFFSET(Escalation!$K$2,$Y90,MAX(Escalation!$C$2,AU$4-$W90))),
     IF(SSSModel!$C$4="PV",IF(CS$4=$W90,$EA90*(1+SSSModel!$C$2),0),
     IF(SSSModel!$C$4="FCR",IF(AND(CS$4&gt;=$W90,OFFSET(Profiles!$K$2,$Z90,MAX(Profiles!$C$2,AU$4-$W90))&gt;0),$EC90,0),0))))))</f>
        <v>0</v>
      </c>
      <c r="CT90" s="135">
        <f ca="1">IF(OR($Z90=0,SSSModel!$C$4="CF"),AV90,
IF(LEFT($V90,3)="ON_",
     IF(SSSModel!$C$4="RR",SUMPRODUCT(OFFSET($AC90,0,0,1,$CB$2),OFFSET(Profiles!$K$28,($Z90-1)*(Profiles!$I$26+1)+CT$4-SSSModel!$C$3+1,0,1,$CB$2)),
     IF(SSSModel!$C$4="ECC",$EA90*$EB90*SUMPRODUCT(OFFSET($AC90,0,MAX(0,CT$4-$DZ90-$CA$4+1),1,MIN($DZ90,CT$4-$CA$4+1)),OFFSET(Escalation!$K$24,($Y90-1)*(Escalation!$I$22+1)+CT$4-SSSModel!$C$3+1,MAX(0,CT$4-$DZ90-$CA$4+1),1,MIN($DZ90,CT$4-$CA$4+1))),
     IF(SSSModel!$C$4="PV",AV90*$EA90*(1+SSSModel!$C$2),
     IF(SSSModel!$C$4="FCR",$EC90*SUM(OFFSET($AC90,0,MAX(CT$4-$AC$4-$DZ90+1,0),1,MIN($DZ90,CT$4-$AC$4+1))),0)))),
SUM($AC90:$BZ90)*
     IF(SSSModel!$C$4="RR",OFFSET(Profiles!$K$2,$Z90,MAX(Profiles!$C$2,AV$4-$W90)),
     IF(SSSModel!$C$4="ECC",$EA90*$EB90*IF(MAX(Escalation!$C$2,AV$4-$W90)&gt;$DZ90-1,0,OFFSET(Escalation!$K$2,$Y90,MAX(Escalation!$C$2,AV$4-$W90))),
     IF(SSSModel!$C$4="PV",IF(CT$4=$W90,$EA90*(1+SSSModel!$C$2),0),
     IF(SSSModel!$C$4="FCR",IF(AND(CT$4&gt;=$W90,OFFSET(Profiles!$K$2,$Z90,MAX(Profiles!$C$2,AV$4-$W90))&gt;0),$EC90,0),0))))))</f>
        <v>0</v>
      </c>
      <c r="CU90" s="135">
        <f ca="1">IF(OR($Z90=0,SSSModel!$C$4="CF"),AW90,
IF(LEFT($V90,3)="ON_",
     IF(SSSModel!$C$4="RR",SUMPRODUCT(OFFSET($AC90,0,0,1,$CB$2),OFFSET(Profiles!$K$28,($Z90-1)*(Profiles!$I$26+1)+CU$4-SSSModel!$C$3+1,0,1,$CB$2)),
     IF(SSSModel!$C$4="ECC",$EA90*$EB90*SUMPRODUCT(OFFSET($AC90,0,MAX(0,CU$4-$DZ90-$CA$4+1),1,MIN($DZ90,CU$4-$CA$4+1)),OFFSET(Escalation!$K$24,($Y90-1)*(Escalation!$I$22+1)+CU$4-SSSModel!$C$3+1,MAX(0,CU$4-$DZ90-$CA$4+1),1,MIN($DZ90,CU$4-$CA$4+1))),
     IF(SSSModel!$C$4="PV",AW90*$EA90*(1+SSSModel!$C$2),
     IF(SSSModel!$C$4="FCR",$EC90*SUM(OFFSET($AC90,0,MAX(CU$4-$AC$4-$DZ90+1,0),1,MIN($DZ90,CU$4-$AC$4+1))),0)))),
SUM($AC90:$BZ90)*
     IF(SSSModel!$C$4="RR",OFFSET(Profiles!$K$2,$Z90,MAX(Profiles!$C$2,AW$4-$W90)),
     IF(SSSModel!$C$4="ECC",$EA90*$EB90*IF(MAX(Escalation!$C$2,AW$4-$W90)&gt;$DZ90-1,0,OFFSET(Escalation!$K$2,$Y90,MAX(Escalation!$C$2,AW$4-$W90))),
     IF(SSSModel!$C$4="PV",IF(CU$4=$W90,$EA90*(1+SSSModel!$C$2),0),
     IF(SSSModel!$C$4="FCR",IF(AND(CU$4&gt;=$W90,OFFSET(Profiles!$K$2,$Z90,MAX(Profiles!$C$2,AW$4-$W90))&gt;0),$EC90,0),0))))))</f>
        <v>0</v>
      </c>
      <c r="CV90" s="135">
        <f ca="1">IF(OR($Z90=0,SSSModel!$C$4="CF"),AX90,
IF(LEFT($V90,3)="ON_",
     IF(SSSModel!$C$4="RR",SUMPRODUCT(OFFSET($AC90,0,0,1,$CB$2),OFFSET(Profiles!$K$28,($Z90-1)*(Profiles!$I$26+1)+CV$4-SSSModel!$C$3+1,0,1,$CB$2)),
     IF(SSSModel!$C$4="ECC",$EA90*$EB90*SUMPRODUCT(OFFSET($AC90,0,MAX(0,CV$4-$DZ90-$CA$4+1),1,MIN($DZ90,CV$4-$CA$4+1)),OFFSET(Escalation!$K$24,($Y90-1)*(Escalation!$I$22+1)+CV$4-SSSModel!$C$3+1,MAX(0,CV$4-$DZ90-$CA$4+1),1,MIN($DZ90,CV$4-$CA$4+1))),
     IF(SSSModel!$C$4="PV",AX90*$EA90*(1+SSSModel!$C$2),
     IF(SSSModel!$C$4="FCR",$EC90*SUM(OFFSET($AC90,0,MAX(CV$4-$AC$4-$DZ90+1,0),1,MIN($DZ90,CV$4-$AC$4+1))),0)))),
SUM($AC90:$BZ90)*
     IF(SSSModel!$C$4="RR",OFFSET(Profiles!$K$2,$Z90,MAX(Profiles!$C$2,AX$4-$W90)),
     IF(SSSModel!$C$4="ECC",$EA90*$EB90*IF(MAX(Escalation!$C$2,AX$4-$W90)&gt;$DZ90-1,0,OFFSET(Escalation!$K$2,$Y90,MAX(Escalation!$C$2,AX$4-$W90))),
     IF(SSSModel!$C$4="PV",IF(CV$4=$W90,$EA90*(1+SSSModel!$C$2),0),
     IF(SSSModel!$C$4="FCR",IF(AND(CV$4&gt;=$W90,OFFSET(Profiles!$K$2,$Z90,MAX(Profiles!$C$2,AX$4-$W90))&gt;0),$EC90,0),0))))))</f>
        <v>0</v>
      </c>
      <c r="CW90" s="135">
        <f ca="1">IF(OR($Z90=0,SSSModel!$C$4="CF"),AY90,
IF(LEFT($V90,3)="ON_",
     IF(SSSModel!$C$4="RR",SUMPRODUCT(OFFSET($AC90,0,0,1,$CB$2),OFFSET(Profiles!$K$28,($Z90-1)*(Profiles!$I$26+1)+CW$4-SSSModel!$C$3+1,0,1,$CB$2)),
     IF(SSSModel!$C$4="ECC",$EA90*$EB90*SUMPRODUCT(OFFSET($AC90,0,MAX(0,CW$4-$DZ90-$CA$4+1),1,MIN($DZ90,CW$4-$CA$4+1)),OFFSET(Escalation!$K$24,($Y90-1)*(Escalation!$I$22+1)+CW$4-SSSModel!$C$3+1,MAX(0,CW$4-$DZ90-$CA$4+1),1,MIN($DZ90,CW$4-$CA$4+1))),
     IF(SSSModel!$C$4="PV",AY90*$EA90*(1+SSSModel!$C$2),
     IF(SSSModel!$C$4="FCR",$EC90*SUM(OFFSET($AC90,0,MAX(CW$4-$AC$4-$DZ90+1,0),1,MIN($DZ90,CW$4-$AC$4+1))),0)))),
SUM($AC90:$BZ90)*
     IF(SSSModel!$C$4="RR",OFFSET(Profiles!$K$2,$Z90,MAX(Profiles!$C$2,AY$4-$W90)),
     IF(SSSModel!$C$4="ECC",$EA90*$EB90*IF(MAX(Escalation!$C$2,AY$4-$W90)&gt;$DZ90-1,0,OFFSET(Escalation!$K$2,$Y90,MAX(Escalation!$C$2,AY$4-$W90))),
     IF(SSSModel!$C$4="PV",IF(CW$4=$W90,$EA90*(1+SSSModel!$C$2),0),
     IF(SSSModel!$C$4="FCR",IF(AND(CW$4&gt;=$W90,OFFSET(Profiles!$K$2,$Z90,MAX(Profiles!$C$2,AY$4-$W90))&gt;0),$EC90,0),0))))))</f>
        <v>0</v>
      </c>
      <c r="CX90" s="135">
        <f ca="1">IF(OR($Z90=0,SSSModel!$C$4="CF"),AZ90,
IF(LEFT($V90,3)="ON_",
     IF(SSSModel!$C$4="RR",SUMPRODUCT(OFFSET($AC90,0,0,1,$CB$2),OFFSET(Profiles!$K$28,($Z90-1)*(Profiles!$I$26+1)+CX$4-SSSModel!$C$3+1,0,1,$CB$2)),
     IF(SSSModel!$C$4="ECC",$EA90*$EB90*SUMPRODUCT(OFFSET($AC90,0,MAX(0,CX$4-$DZ90-$CA$4+1),1,MIN($DZ90,CX$4-$CA$4+1)),OFFSET(Escalation!$K$24,($Y90-1)*(Escalation!$I$22+1)+CX$4-SSSModel!$C$3+1,MAX(0,CX$4-$DZ90-$CA$4+1),1,MIN($DZ90,CX$4-$CA$4+1))),
     IF(SSSModel!$C$4="PV",AZ90*$EA90*(1+SSSModel!$C$2),
     IF(SSSModel!$C$4="FCR",$EC90*SUM(OFFSET($AC90,0,MAX(CX$4-$AC$4-$DZ90+1,0),1,MIN($DZ90,CX$4-$AC$4+1))),0)))),
SUM($AC90:$BZ90)*
     IF(SSSModel!$C$4="RR",OFFSET(Profiles!$K$2,$Z90,MAX(Profiles!$C$2,AZ$4-$W90)),
     IF(SSSModel!$C$4="ECC",$EA90*$EB90*IF(MAX(Escalation!$C$2,AZ$4-$W90)&gt;$DZ90-1,0,OFFSET(Escalation!$K$2,$Y90,MAX(Escalation!$C$2,AZ$4-$W90))),
     IF(SSSModel!$C$4="PV",IF(CX$4=$W90,$EA90*(1+SSSModel!$C$2),0),
     IF(SSSModel!$C$4="FCR",IF(AND(CX$4&gt;=$W90,OFFSET(Profiles!$K$2,$Z90,MAX(Profiles!$C$2,AZ$4-$W90))&gt;0),$EC90,0),0))))))</f>
        <v>0</v>
      </c>
      <c r="CY90" s="135">
        <f ca="1">IF(OR($Z90=0,SSSModel!$C$4="CF"),BA90,
IF(LEFT($V90,3)="ON_",
     IF(SSSModel!$C$4="RR",SUMPRODUCT(OFFSET($AC90,0,0,1,$CB$2),OFFSET(Profiles!$K$28,($Z90-1)*(Profiles!$I$26+1)+CY$4-SSSModel!$C$3+1,0,1,$CB$2)),
     IF(SSSModel!$C$4="ECC",$EA90*$EB90*SUMPRODUCT(OFFSET($AC90,0,MAX(0,CY$4-$DZ90-$CA$4+1),1,MIN($DZ90,CY$4-$CA$4+1)),OFFSET(Escalation!$K$24,($Y90-1)*(Escalation!$I$22+1)+CY$4-SSSModel!$C$3+1,MAX(0,CY$4-$DZ90-$CA$4+1),1,MIN($DZ90,CY$4-$CA$4+1))),
     IF(SSSModel!$C$4="PV",BA90*$EA90*(1+SSSModel!$C$2),
     IF(SSSModel!$C$4="FCR",$EC90*SUM(OFFSET($AC90,0,MAX(CY$4-$AC$4-$DZ90+1,0),1,MIN($DZ90,CY$4-$AC$4+1))),0)))),
SUM($AC90:$BZ90)*
     IF(SSSModel!$C$4="RR",OFFSET(Profiles!$K$2,$Z90,MAX(Profiles!$C$2,BA$4-$W90)),
     IF(SSSModel!$C$4="ECC",$EA90*$EB90*IF(MAX(Escalation!$C$2,BA$4-$W90)&gt;$DZ90-1,0,OFFSET(Escalation!$K$2,$Y90,MAX(Escalation!$C$2,BA$4-$W90))),
     IF(SSSModel!$C$4="PV",IF(CY$4=$W90,$EA90*(1+SSSModel!$C$2),0),
     IF(SSSModel!$C$4="FCR",IF(AND(CY$4&gt;=$W90,OFFSET(Profiles!$K$2,$Z90,MAX(Profiles!$C$2,BA$4-$W90))&gt;0),$EC90,0),0))))))</f>
        <v>0</v>
      </c>
      <c r="CZ90" s="135">
        <f ca="1">IF(OR($Z90=0,SSSModel!$C$4="CF"),BB90,
IF(LEFT($V90,3)="ON_",
     IF(SSSModel!$C$4="RR",SUMPRODUCT(OFFSET($AC90,0,0,1,$CB$2),OFFSET(Profiles!$K$28,($Z90-1)*(Profiles!$I$26+1)+CZ$4-SSSModel!$C$3+1,0,1,$CB$2)),
     IF(SSSModel!$C$4="ECC",$EA90*$EB90*SUMPRODUCT(OFFSET($AC90,0,MAX(0,CZ$4-$DZ90-$CA$4+1),1,MIN($DZ90,CZ$4-$CA$4+1)),OFFSET(Escalation!$K$24,($Y90-1)*(Escalation!$I$22+1)+CZ$4-SSSModel!$C$3+1,MAX(0,CZ$4-$DZ90-$CA$4+1),1,MIN($DZ90,CZ$4-$CA$4+1))),
     IF(SSSModel!$C$4="PV",BB90*$EA90*(1+SSSModel!$C$2),
     IF(SSSModel!$C$4="FCR",$EC90*SUM(OFFSET($AC90,0,MAX(CZ$4-$AC$4-$DZ90+1,0),1,MIN($DZ90,CZ$4-$AC$4+1))),0)))),
SUM($AC90:$BZ90)*
     IF(SSSModel!$C$4="RR",OFFSET(Profiles!$K$2,$Z90,MAX(Profiles!$C$2,BB$4-$W90)),
     IF(SSSModel!$C$4="ECC",$EA90*$EB90*IF(MAX(Escalation!$C$2,BB$4-$W90)&gt;$DZ90-1,0,OFFSET(Escalation!$K$2,$Y90,MAX(Escalation!$C$2,BB$4-$W90))),
     IF(SSSModel!$C$4="PV",IF(CZ$4=$W90,$EA90*(1+SSSModel!$C$2),0),
     IF(SSSModel!$C$4="FCR",IF(AND(CZ$4&gt;=$W90,OFFSET(Profiles!$K$2,$Z90,MAX(Profiles!$C$2,BB$4-$W90))&gt;0),$EC90,0),0))))))</f>
        <v>0</v>
      </c>
      <c r="DA90" s="135">
        <f ca="1">IF(OR($Z90=0,SSSModel!$C$4="CF"),BC90,
IF(LEFT($V90,3)="ON_",
     IF(SSSModel!$C$4="RR",SUMPRODUCT(OFFSET($AC90,0,0,1,$CB$2),OFFSET(Profiles!$K$28,($Z90-1)*(Profiles!$I$26+1)+DA$4-SSSModel!$C$3+1,0,1,$CB$2)),
     IF(SSSModel!$C$4="ECC",$EA90*$EB90*SUMPRODUCT(OFFSET($AC90,0,MAX(0,DA$4-$DZ90-$CA$4+1),1,MIN($DZ90,DA$4-$CA$4+1)),OFFSET(Escalation!$K$24,($Y90-1)*(Escalation!$I$22+1)+DA$4-SSSModel!$C$3+1,MAX(0,DA$4-$DZ90-$CA$4+1),1,MIN($DZ90,DA$4-$CA$4+1))),
     IF(SSSModel!$C$4="PV",BC90*$EA90*(1+SSSModel!$C$2),
     IF(SSSModel!$C$4="FCR",$EC90*SUM(OFFSET($AC90,0,MAX(DA$4-$AC$4-$DZ90+1,0),1,MIN($DZ90,DA$4-$AC$4+1))),0)))),
SUM($AC90:$BZ90)*
     IF(SSSModel!$C$4="RR",OFFSET(Profiles!$K$2,$Z90,MAX(Profiles!$C$2,BC$4-$W90)),
     IF(SSSModel!$C$4="ECC",$EA90*$EB90*IF(MAX(Escalation!$C$2,BC$4-$W90)&gt;$DZ90-1,0,OFFSET(Escalation!$K$2,$Y90,MAX(Escalation!$C$2,BC$4-$W90))),
     IF(SSSModel!$C$4="PV",IF(DA$4=$W90,$EA90*(1+SSSModel!$C$2),0),
     IF(SSSModel!$C$4="FCR",IF(AND(DA$4&gt;=$W90,OFFSET(Profiles!$K$2,$Z90,MAX(Profiles!$C$2,BC$4-$W90))&gt;0),$EC90,0),0))))))</f>
        <v>0</v>
      </c>
      <c r="DB90" s="135">
        <f ca="1">IF(OR($Z90=0,SSSModel!$C$4="CF"),BD90,
IF(LEFT($V90,3)="ON_",
     IF(SSSModel!$C$4="RR",SUMPRODUCT(OFFSET($AC90,0,0,1,$CB$2),OFFSET(Profiles!$K$28,($Z90-1)*(Profiles!$I$26+1)+DB$4-SSSModel!$C$3+1,0,1,$CB$2)),
     IF(SSSModel!$C$4="ECC",$EA90*$EB90*SUMPRODUCT(OFFSET($AC90,0,MAX(0,DB$4-$DZ90-$CA$4+1),1,MIN($DZ90,DB$4-$CA$4+1)),OFFSET(Escalation!$K$24,($Y90-1)*(Escalation!$I$22+1)+DB$4-SSSModel!$C$3+1,MAX(0,DB$4-$DZ90-$CA$4+1),1,MIN($DZ90,DB$4-$CA$4+1))),
     IF(SSSModel!$C$4="PV",BD90*$EA90*(1+SSSModel!$C$2),
     IF(SSSModel!$C$4="FCR",$EC90*SUM(OFFSET($AC90,0,MAX(DB$4-$AC$4-$DZ90+1,0),1,MIN($DZ90,DB$4-$AC$4+1))),0)))),
SUM($AC90:$BZ90)*
     IF(SSSModel!$C$4="RR",OFFSET(Profiles!$K$2,$Z90,MAX(Profiles!$C$2,BD$4-$W90)),
     IF(SSSModel!$C$4="ECC",$EA90*$EB90*IF(MAX(Escalation!$C$2,BD$4-$W90)&gt;$DZ90-1,0,OFFSET(Escalation!$K$2,$Y90,MAX(Escalation!$C$2,BD$4-$W90))),
     IF(SSSModel!$C$4="PV",IF(DB$4=$W90,$EA90*(1+SSSModel!$C$2),0),
     IF(SSSModel!$C$4="FCR",IF(AND(DB$4&gt;=$W90,OFFSET(Profiles!$K$2,$Z90,MAX(Profiles!$C$2,BD$4-$W90))&gt;0),$EC90,0),0))))))</f>
        <v>0</v>
      </c>
      <c r="DC90" s="135">
        <f ca="1">IF(OR($Z90=0,SSSModel!$C$4="CF"),BE90,
IF(LEFT($V90,3)="ON_",
     IF(SSSModel!$C$4="RR",SUMPRODUCT(OFFSET($AC90,0,0,1,$CB$2),OFFSET(Profiles!$K$28,($Z90-1)*(Profiles!$I$26+1)+DC$4-SSSModel!$C$3+1,0,1,$CB$2)),
     IF(SSSModel!$C$4="ECC",$EA90*$EB90*SUMPRODUCT(OFFSET($AC90,0,MAX(0,DC$4-$DZ90-$CA$4+1),1,MIN($DZ90,DC$4-$CA$4+1)),OFFSET(Escalation!$K$24,($Y90-1)*(Escalation!$I$22+1)+DC$4-SSSModel!$C$3+1,MAX(0,DC$4-$DZ90-$CA$4+1),1,MIN($DZ90,DC$4-$CA$4+1))),
     IF(SSSModel!$C$4="PV",BE90*$EA90*(1+SSSModel!$C$2),
     IF(SSSModel!$C$4="FCR",$EC90*SUM(OFFSET($AC90,0,MAX(DC$4-$AC$4-$DZ90+1,0),1,MIN($DZ90,DC$4-$AC$4+1))),0)))),
SUM($AC90:$BZ90)*
     IF(SSSModel!$C$4="RR",OFFSET(Profiles!$K$2,$Z90,MAX(Profiles!$C$2,BE$4-$W90)),
     IF(SSSModel!$C$4="ECC",$EA90*$EB90*IF(MAX(Escalation!$C$2,BE$4-$W90)&gt;$DZ90-1,0,OFFSET(Escalation!$K$2,$Y90,MAX(Escalation!$C$2,BE$4-$W90))),
     IF(SSSModel!$C$4="PV",IF(DC$4=$W90,$EA90*(1+SSSModel!$C$2),0),
     IF(SSSModel!$C$4="FCR",IF(AND(DC$4&gt;=$W90,OFFSET(Profiles!$K$2,$Z90,MAX(Profiles!$C$2,BE$4-$W90))&gt;0),$EC90,0),0))))))</f>
        <v>0</v>
      </c>
      <c r="DD90" s="135">
        <f ca="1">IF(OR($Z90=0,SSSModel!$C$4="CF"),BF90,
IF(LEFT($V90,3)="ON_",
     IF(SSSModel!$C$4="RR",SUMPRODUCT(OFFSET($AC90,0,0,1,$CB$2),OFFSET(Profiles!$K$28,($Z90-1)*(Profiles!$I$26+1)+DD$4-SSSModel!$C$3+1,0,1,$CB$2)),
     IF(SSSModel!$C$4="ECC",$EA90*$EB90*SUMPRODUCT(OFFSET($AC90,0,MAX(0,DD$4-$DZ90-$CA$4+1),1,MIN($DZ90,DD$4-$CA$4+1)),OFFSET(Escalation!$K$24,($Y90-1)*(Escalation!$I$22+1)+DD$4-SSSModel!$C$3+1,MAX(0,DD$4-$DZ90-$CA$4+1),1,MIN($DZ90,DD$4-$CA$4+1))),
     IF(SSSModel!$C$4="PV",BF90*$EA90*(1+SSSModel!$C$2),
     IF(SSSModel!$C$4="FCR",$EC90*SUM(OFFSET($AC90,0,MAX(DD$4-$AC$4-$DZ90+1,0),1,MIN($DZ90,DD$4-$AC$4+1))),0)))),
SUM($AC90:$BZ90)*
     IF(SSSModel!$C$4="RR",OFFSET(Profiles!$K$2,$Z90,MAX(Profiles!$C$2,BF$4-$W90)),
     IF(SSSModel!$C$4="ECC",$EA90*$EB90*IF(MAX(Escalation!$C$2,BF$4-$W90)&gt;$DZ90-1,0,OFFSET(Escalation!$K$2,$Y90,MAX(Escalation!$C$2,BF$4-$W90))),
     IF(SSSModel!$C$4="PV",IF(DD$4=$W90,$EA90*(1+SSSModel!$C$2),0),
     IF(SSSModel!$C$4="FCR",IF(AND(DD$4&gt;=$W90,OFFSET(Profiles!$K$2,$Z90,MAX(Profiles!$C$2,BF$4-$W90))&gt;0),$EC90,0),0))))))</f>
        <v>0</v>
      </c>
      <c r="DE90" s="135">
        <f ca="1">IF(OR($Z90=0,SSSModel!$C$4="CF"),BG90,
IF(LEFT($V90,3)="ON_",
     IF(SSSModel!$C$4="RR",SUMPRODUCT(OFFSET($AC90,0,0,1,$CB$2),OFFSET(Profiles!$K$28,($Z90-1)*(Profiles!$I$26+1)+DE$4-SSSModel!$C$3+1,0,1,$CB$2)),
     IF(SSSModel!$C$4="ECC",$EA90*$EB90*SUMPRODUCT(OFFSET($AC90,0,MAX(0,DE$4-$DZ90-$CA$4+1),1,MIN($DZ90,DE$4-$CA$4+1)),OFFSET(Escalation!$K$24,($Y90-1)*(Escalation!$I$22+1)+DE$4-SSSModel!$C$3+1,MAX(0,DE$4-$DZ90-$CA$4+1),1,MIN($DZ90,DE$4-$CA$4+1))),
     IF(SSSModel!$C$4="PV",BG90*$EA90*(1+SSSModel!$C$2),
     IF(SSSModel!$C$4="FCR",$EC90*SUM(OFFSET($AC90,0,MAX(DE$4-$AC$4-$DZ90+1,0),1,MIN($DZ90,DE$4-$AC$4+1))),0)))),
SUM($AC90:$BZ90)*
     IF(SSSModel!$C$4="RR",OFFSET(Profiles!$K$2,$Z90,MAX(Profiles!$C$2,BG$4-$W90)),
     IF(SSSModel!$C$4="ECC",$EA90*$EB90*IF(MAX(Escalation!$C$2,BG$4-$W90)&gt;$DZ90-1,0,OFFSET(Escalation!$K$2,$Y90,MAX(Escalation!$C$2,BG$4-$W90))),
     IF(SSSModel!$C$4="PV",IF(DE$4=$W90,$EA90*(1+SSSModel!$C$2),0),
     IF(SSSModel!$C$4="FCR",IF(AND(DE$4&gt;=$W90,OFFSET(Profiles!$K$2,$Z90,MAX(Profiles!$C$2,BG$4-$W90))&gt;0),$EC90,0),0))))))</f>
        <v>0</v>
      </c>
      <c r="DF90" s="135">
        <f ca="1">IF(OR($Z90=0,SSSModel!$C$4="CF"),BH90,
IF(LEFT($V90,3)="ON_",
     IF(SSSModel!$C$4="RR",SUMPRODUCT(OFFSET($AC90,0,0,1,$CB$2),OFFSET(Profiles!$K$28,($Z90-1)*(Profiles!$I$26+1)+DF$4-SSSModel!$C$3+1,0,1,$CB$2)),
     IF(SSSModel!$C$4="ECC",$EA90*$EB90*SUMPRODUCT(OFFSET($AC90,0,MAX(0,DF$4-$DZ90-$CA$4+1),1,MIN($DZ90,DF$4-$CA$4+1)),OFFSET(Escalation!$K$24,($Y90-1)*(Escalation!$I$22+1)+DF$4-SSSModel!$C$3+1,MAX(0,DF$4-$DZ90-$CA$4+1),1,MIN($DZ90,DF$4-$CA$4+1))),
     IF(SSSModel!$C$4="PV",BH90*$EA90*(1+SSSModel!$C$2),
     IF(SSSModel!$C$4="FCR",$EC90*SUM(OFFSET($AC90,0,MAX(DF$4-$AC$4-$DZ90+1,0),1,MIN($DZ90,DF$4-$AC$4+1))),0)))),
SUM($AC90:$BZ90)*
     IF(SSSModel!$C$4="RR",OFFSET(Profiles!$K$2,$Z90,MAX(Profiles!$C$2,BH$4-$W90)),
     IF(SSSModel!$C$4="ECC",$EA90*$EB90*IF(MAX(Escalation!$C$2,BH$4-$W90)&gt;$DZ90-1,0,OFFSET(Escalation!$K$2,$Y90,MAX(Escalation!$C$2,BH$4-$W90))),
     IF(SSSModel!$C$4="PV",IF(DF$4=$W90,$EA90*(1+SSSModel!$C$2),0),
     IF(SSSModel!$C$4="FCR",IF(AND(DF$4&gt;=$W90,OFFSET(Profiles!$K$2,$Z90,MAX(Profiles!$C$2,BH$4-$W90))&gt;0),$EC90,0),0))))))</f>
        <v>0</v>
      </c>
      <c r="DG90" s="135">
        <f ca="1">IF(OR($Z90=0,SSSModel!$C$4="CF"),BI90,
IF(LEFT($V90,3)="ON_",
     IF(SSSModel!$C$4="RR",SUMPRODUCT(OFFSET($AC90,0,0,1,$CB$2),OFFSET(Profiles!$K$28,($Z90-1)*(Profiles!$I$26+1)+DG$4-SSSModel!$C$3+1,0,1,$CB$2)),
     IF(SSSModel!$C$4="ECC",$EA90*$EB90*SUMPRODUCT(OFFSET($AC90,0,MAX(0,DG$4-$DZ90-$CA$4+1),1,MIN($DZ90,DG$4-$CA$4+1)),OFFSET(Escalation!$K$24,($Y90-1)*(Escalation!$I$22+1)+DG$4-SSSModel!$C$3+1,MAX(0,DG$4-$DZ90-$CA$4+1),1,MIN($DZ90,DG$4-$CA$4+1))),
     IF(SSSModel!$C$4="PV",BI90*$EA90*(1+SSSModel!$C$2),
     IF(SSSModel!$C$4="FCR",$EC90*SUM(OFFSET($AC90,0,MAX(DG$4-$AC$4-$DZ90+1,0),1,MIN($DZ90,DG$4-$AC$4+1))),0)))),
SUM($AC90:$BZ90)*
     IF(SSSModel!$C$4="RR",OFFSET(Profiles!$K$2,$Z90,MAX(Profiles!$C$2,BI$4-$W90)),
     IF(SSSModel!$C$4="ECC",$EA90*$EB90*IF(MAX(Escalation!$C$2,BI$4-$W90)&gt;$DZ90-1,0,OFFSET(Escalation!$K$2,$Y90,MAX(Escalation!$C$2,BI$4-$W90))),
     IF(SSSModel!$C$4="PV",IF(DG$4=$W90,$EA90*(1+SSSModel!$C$2),0),
     IF(SSSModel!$C$4="FCR",IF(AND(DG$4&gt;=$W90,OFFSET(Profiles!$K$2,$Z90,MAX(Profiles!$C$2,BI$4-$W90))&gt;0),$EC90,0),0))))))</f>
        <v>0</v>
      </c>
      <c r="DH90" s="135">
        <f ca="1">IF(OR($Z90=0,SSSModel!$C$4="CF"),BJ90,
IF(LEFT($V90,3)="ON_",
     IF(SSSModel!$C$4="RR",SUMPRODUCT(OFFSET($AC90,0,0,1,$CB$2),OFFSET(Profiles!$K$28,($Z90-1)*(Profiles!$I$26+1)+DH$4-SSSModel!$C$3+1,0,1,$CB$2)),
     IF(SSSModel!$C$4="ECC",$EA90*$EB90*SUMPRODUCT(OFFSET($AC90,0,MAX(0,DH$4-$DZ90-$CA$4+1),1,MIN($DZ90,DH$4-$CA$4+1)),OFFSET(Escalation!$K$24,($Y90-1)*(Escalation!$I$22+1)+DH$4-SSSModel!$C$3+1,MAX(0,DH$4-$DZ90-$CA$4+1),1,MIN($DZ90,DH$4-$CA$4+1))),
     IF(SSSModel!$C$4="PV",BJ90*$EA90*(1+SSSModel!$C$2),
     IF(SSSModel!$C$4="FCR",$EC90*SUM(OFFSET($AC90,0,MAX(DH$4-$AC$4-$DZ90+1,0),1,MIN($DZ90,DH$4-$AC$4+1))),0)))),
SUM($AC90:$BZ90)*
     IF(SSSModel!$C$4="RR",OFFSET(Profiles!$K$2,$Z90,MAX(Profiles!$C$2,BJ$4-$W90)),
     IF(SSSModel!$C$4="ECC",$EA90*$EB90*IF(MAX(Escalation!$C$2,BJ$4-$W90)&gt;$DZ90-1,0,OFFSET(Escalation!$K$2,$Y90,MAX(Escalation!$C$2,BJ$4-$W90))),
     IF(SSSModel!$C$4="PV",IF(DH$4=$W90,$EA90*(1+SSSModel!$C$2),0),
     IF(SSSModel!$C$4="FCR",IF(AND(DH$4&gt;=$W90,OFFSET(Profiles!$K$2,$Z90,MAX(Profiles!$C$2,BJ$4-$W90))&gt;0),$EC90,0),0))))))</f>
        <v>0</v>
      </c>
      <c r="DI90" s="135">
        <f ca="1">IF(OR($Z90=0,SSSModel!$C$4="CF"),BK90,
IF(LEFT($V90,3)="ON_",
     IF(SSSModel!$C$4="RR",SUMPRODUCT(OFFSET($AC90,0,0,1,$CB$2),OFFSET(Profiles!$K$28,($Z90-1)*(Profiles!$I$26+1)+DI$4-SSSModel!$C$3+1,0,1,$CB$2)),
     IF(SSSModel!$C$4="ECC",$EA90*$EB90*SUMPRODUCT(OFFSET($AC90,0,MAX(0,DI$4-$DZ90-$CA$4+1),1,MIN($DZ90,DI$4-$CA$4+1)),OFFSET(Escalation!$K$24,($Y90-1)*(Escalation!$I$22+1)+DI$4-SSSModel!$C$3+1,MAX(0,DI$4-$DZ90-$CA$4+1),1,MIN($DZ90,DI$4-$CA$4+1))),
     IF(SSSModel!$C$4="PV",BK90*$EA90*(1+SSSModel!$C$2),
     IF(SSSModel!$C$4="FCR",$EC90*SUM(OFFSET($AC90,0,MAX(DI$4-$AC$4-$DZ90+1,0),1,MIN($DZ90,DI$4-$AC$4+1))),0)))),
SUM($AC90:$BZ90)*
     IF(SSSModel!$C$4="RR",OFFSET(Profiles!$K$2,$Z90,MAX(Profiles!$C$2,BK$4-$W90)),
     IF(SSSModel!$C$4="ECC",$EA90*$EB90*IF(MAX(Escalation!$C$2,BK$4-$W90)&gt;$DZ90-1,0,OFFSET(Escalation!$K$2,$Y90,MAX(Escalation!$C$2,BK$4-$W90))),
     IF(SSSModel!$C$4="PV",IF(DI$4=$W90,$EA90*(1+SSSModel!$C$2),0),
     IF(SSSModel!$C$4="FCR",IF(AND(DI$4&gt;=$W90,OFFSET(Profiles!$K$2,$Z90,MAX(Profiles!$C$2,BK$4-$W90))&gt;0),$EC90,0),0))))))</f>
        <v>0</v>
      </c>
      <c r="DJ90" s="135">
        <f ca="1">IF(OR($Z90=0,SSSModel!$C$4="CF"),BL90,
IF(LEFT($V90,3)="ON_",
     IF(SSSModel!$C$4="RR",SUMPRODUCT(OFFSET($AC90,0,0,1,$CB$2),OFFSET(Profiles!$K$28,($Z90-1)*(Profiles!$I$26+1)+DJ$4-SSSModel!$C$3+1,0,1,$CB$2)),
     IF(SSSModel!$C$4="ECC",$EA90*$EB90*SUMPRODUCT(OFFSET($AC90,0,MAX(0,DJ$4-$DZ90-$CA$4+1),1,MIN($DZ90,DJ$4-$CA$4+1)),OFFSET(Escalation!$K$24,($Y90-1)*(Escalation!$I$22+1)+DJ$4-SSSModel!$C$3+1,MAX(0,DJ$4-$DZ90-$CA$4+1),1,MIN($DZ90,DJ$4-$CA$4+1))),
     IF(SSSModel!$C$4="PV",BL90*$EA90*(1+SSSModel!$C$2),
     IF(SSSModel!$C$4="FCR",$EC90*SUM(OFFSET($AC90,0,MAX(DJ$4-$AC$4-$DZ90+1,0),1,MIN($DZ90,DJ$4-$AC$4+1))),0)))),
SUM($AC90:$BZ90)*
     IF(SSSModel!$C$4="RR",OFFSET(Profiles!$K$2,$Z90,MAX(Profiles!$C$2,BL$4-$W90)),
     IF(SSSModel!$C$4="ECC",$EA90*$EB90*IF(MAX(Escalation!$C$2,BL$4-$W90)&gt;$DZ90-1,0,OFFSET(Escalation!$K$2,$Y90,MAX(Escalation!$C$2,BL$4-$W90))),
     IF(SSSModel!$C$4="PV",IF(DJ$4=$W90,$EA90*(1+SSSModel!$C$2),0),
     IF(SSSModel!$C$4="FCR",IF(AND(DJ$4&gt;=$W90,OFFSET(Profiles!$K$2,$Z90,MAX(Profiles!$C$2,BL$4-$W90))&gt;0),$EC90,0),0))))))</f>
        <v>0</v>
      </c>
      <c r="DK90" s="135">
        <f ca="1">IF(OR($Z90=0,SSSModel!$C$4="CF"),BM90,
IF(LEFT($V90,3)="ON_",
     IF(SSSModel!$C$4="RR",SUMPRODUCT(OFFSET($AC90,0,0,1,$CB$2),OFFSET(Profiles!$K$28,($Z90-1)*(Profiles!$I$26+1)+DK$4-SSSModel!$C$3+1,0,1,$CB$2)),
     IF(SSSModel!$C$4="ECC",$EA90*$EB90*SUMPRODUCT(OFFSET($AC90,0,MAX(0,DK$4-$DZ90-$CA$4+1),1,MIN($DZ90,DK$4-$CA$4+1)),OFFSET(Escalation!$K$24,($Y90-1)*(Escalation!$I$22+1)+DK$4-SSSModel!$C$3+1,MAX(0,DK$4-$DZ90-$CA$4+1),1,MIN($DZ90,DK$4-$CA$4+1))),
     IF(SSSModel!$C$4="PV",BM90*$EA90*(1+SSSModel!$C$2),
     IF(SSSModel!$C$4="FCR",$EC90*SUM(OFFSET($AC90,0,MAX(DK$4-$AC$4-$DZ90+1,0),1,MIN($DZ90,DK$4-$AC$4+1))),0)))),
SUM($AC90:$BZ90)*
     IF(SSSModel!$C$4="RR",OFFSET(Profiles!$K$2,$Z90,MAX(Profiles!$C$2,BM$4-$W90)),
     IF(SSSModel!$C$4="ECC",$EA90*$EB90*IF(MAX(Escalation!$C$2,BM$4-$W90)&gt;$DZ90-1,0,OFFSET(Escalation!$K$2,$Y90,MAX(Escalation!$C$2,BM$4-$W90))),
     IF(SSSModel!$C$4="PV",IF(DK$4=$W90,$EA90*(1+SSSModel!$C$2),0),
     IF(SSSModel!$C$4="FCR",IF(AND(DK$4&gt;=$W90,OFFSET(Profiles!$K$2,$Z90,MAX(Profiles!$C$2,BM$4-$W90))&gt;0),$EC90,0),0))))))</f>
        <v>0</v>
      </c>
      <c r="DL90" s="135">
        <f ca="1">IF(OR($Z90=0,SSSModel!$C$4="CF"),BN90,
IF(LEFT($V90,3)="ON_",
     IF(SSSModel!$C$4="RR",SUMPRODUCT(OFFSET($AC90,0,0,1,$CB$2),OFFSET(Profiles!$K$28,($Z90-1)*(Profiles!$I$26+1)+DL$4-SSSModel!$C$3+1,0,1,$CB$2)),
     IF(SSSModel!$C$4="ECC",$EA90*$EB90*SUMPRODUCT(OFFSET($AC90,0,MAX(0,DL$4-$DZ90-$CA$4+1),1,MIN($DZ90,DL$4-$CA$4+1)),OFFSET(Escalation!$K$24,($Y90-1)*(Escalation!$I$22+1)+DL$4-SSSModel!$C$3+1,MAX(0,DL$4-$DZ90-$CA$4+1),1,MIN($DZ90,DL$4-$CA$4+1))),
     IF(SSSModel!$C$4="PV",BN90*$EA90*(1+SSSModel!$C$2),
     IF(SSSModel!$C$4="FCR",$EC90*SUM(OFFSET($AC90,0,MAX(DL$4-$AC$4-$DZ90+1,0),1,MIN($DZ90,DL$4-$AC$4+1))),0)))),
SUM($AC90:$BZ90)*
     IF(SSSModel!$C$4="RR",OFFSET(Profiles!$K$2,$Z90,MAX(Profiles!$C$2,BN$4-$W90)),
     IF(SSSModel!$C$4="ECC",$EA90*$EB90*IF(MAX(Escalation!$C$2,BN$4-$W90)&gt;$DZ90-1,0,OFFSET(Escalation!$K$2,$Y90,MAX(Escalation!$C$2,BN$4-$W90))),
     IF(SSSModel!$C$4="PV",IF(DL$4=$W90,$EA90*(1+SSSModel!$C$2),0),
     IF(SSSModel!$C$4="FCR",IF(AND(DL$4&gt;=$W90,OFFSET(Profiles!$K$2,$Z90,MAX(Profiles!$C$2,BN$4-$W90))&gt;0),$EC90,0),0))))))</f>
        <v>0</v>
      </c>
      <c r="DM90" s="135">
        <f ca="1">IF(OR($Z90=0,SSSModel!$C$4="CF"),BO90,
IF(LEFT($V90,3)="ON_",
     IF(SSSModel!$C$4="RR",SUMPRODUCT(OFFSET($AC90,0,0,1,$CB$2),OFFSET(Profiles!$K$28,($Z90-1)*(Profiles!$I$26+1)+DM$4-SSSModel!$C$3+1,0,1,$CB$2)),
     IF(SSSModel!$C$4="ECC",$EA90*$EB90*SUMPRODUCT(OFFSET($AC90,0,MAX(0,DM$4-$DZ90-$CA$4+1),1,MIN($DZ90,DM$4-$CA$4+1)),OFFSET(Escalation!$K$24,($Y90-1)*(Escalation!$I$22+1)+DM$4-SSSModel!$C$3+1,MAX(0,DM$4-$DZ90-$CA$4+1),1,MIN($DZ90,DM$4-$CA$4+1))),
     IF(SSSModel!$C$4="PV",BO90*$EA90*(1+SSSModel!$C$2),
     IF(SSSModel!$C$4="FCR",$EC90*SUM(OFFSET($AC90,0,MAX(DM$4-$AC$4-$DZ90+1,0),1,MIN($DZ90,DM$4-$AC$4+1))),0)))),
SUM($AC90:$BZ90)*
     IF(SSSModel!$C$4="RR",OFFSET(Profiles!$K$2,$Z90,MAX(Profiles!$C$2,BO$4-$W90)),
     IF(SSSModel!$C$4="ECC",$EA90*$EB90*IF(MAX(Escalation!$C$2,BO$4-$W90)&gt;$DZ90-1,0,OFFSET(Escalation!$K$2,$Y90,MAX(Escalation!$C$2,BO$4-$W90))),
     IF(SSSModel!$C$4="PV",IF(DM$4=$W90,$EA90*(1+SSSModel!$C$2),0),
     IF(SSSModel!$C$4="FCR",IF(AND(DM$4&gt;=$W90,OFFSET(Profiles!$K$2,$Z90,MAX(Profiles!$C$2,BO$4-$W90))&gt;0),$EC90,0),0))))))</f>
        <v>0</v>
      </c>
      <c r="DN90" s="135">
        <f ca="1">IF(OR($Z90=0,SSSModel!$C$4="CF"),BP90,
IF(LEFT($V90,3)="ON_",
     IF(SSSModel!$C$4="RR",SUMPRODUCT(OFFSET($AC90,0,0,1,$CB$2),OFFSET(Profiles!$K$28,($Z90-1)*(Profiles!$I$26+1)+DN$4-SSSModel!$C$3+1,0,1,$CB$2)),
     IF(SSSModel!$C$4="ECC",$EA90*$EB90*SUMPRODUCT(OFFSET($AC90,0,MAX(0,DN$4-$DZ90-$CA$4+1),1,MIN($DZ90,DN$4-$CA$4+1)),OFFSET(Escalation!$K$24,($Y90-1)*(Escalation!$I$22+1)+DN$4-SSSModel!$C$3+1,MAX(0,DN$4-$DZ90-$CA$4+1),1,MIN($DZ90,DN$4-$CA$4+1))),
     IF(SSSModel!$C$4="PV",BP90*$EA90*(1+SSSModel!$C$2),
     IF(SSSModel!$C$4="FCR",$EC90*SUM(OFFSET($AC90,0,MAX(DN$4-$AC$4-$DZ90+1,0),1,MIN($DZ90,DN$4-$AC$4+1))),0)))),
SUM($AC90:$BZ90)*
     IF(SSSModel!$C$4="RR",OFFSET(Profiles!$K$2,$Z90,MAX(Profiles!$C$2,BP$4-$W90)),
     IF(SSSModel!$C$4="ECC",$EA90*$EB90*IF(MAX(Escalation!$C$2,BP$4-$W90)&gt;$DZ90-1,0,OFFSET(Escalation!$K$2,$Y90,MAX(Escalation!$C$2,BP$4-$W90))),
     IF(SSSModel!$C$4="PV",IF(DN$4=$W90,$EA90*(1+SSSModel!$C$2),0),
     IF(SSSModel!$C$4="FCR",IF(AND(DN$4&gt;=$W90,OFFSET(Profiles!$K$2,$Z90,MAX(Profiles!$C$2,BP$4-$W90))&gt;0),$EC90,0),0))))))</f>
        <v>0</v>
      </c>
      <c r="DO90" s="135">
        <f ca="1">IF(OR($Z90=0,SSSModel!$C$4="CF"),BQ90,
IF(LEFT($V90,3)="ON_",
     IF(SSSModel!$C$4="RR",SUMPRODUCT(OFFSET($AC90,0,0,1,$CB$2),OFFSET(Profiles!$K$28,($Z90-1)*(Profiles!$I$26+1)+DO$4-SSSModel!$C$3+1,0,1,$CB$2)),
     IF(SSSModel!$C$4="ECC",$EA90*$EB90*SUMPRODUCT(OFFSET($AC90,0,MAX(0,DO$4-$DZ90-$CA$4+1),1,MIN($DZ90,DO$4-$CA$4+1)),OFFSET(Escalation!$K$24,($Y90-1)*(Escalation!$I$22+1)+DO$4-SSSModel!$C$3+1,MAX(0,DO$4-$DZ90-$CA$4+1),1,MIN($DZ90,DO$4-$CA$4+1))),
     IF(SSSModel!$C$4="PV",BQ90*$EA90*(1+SSSModel!$C$2),
     IF(SSSModel!$C$4="FCR",$EC90*SUM(OFFSET($AC90,0,MAX(DO$4-$AC$4-$DZ90+1,0),1,MIN($DZ90,DO$4-$AC$4+1))),0)))),
SUM($AC90:$BZ90)*
     IF(SSSModel!$C$4="RR",OFFSET(Profiles!$K$2,$Z90,MAX(Profiles!$C$2,BQ$4-$W90)),
     IF(SSSModel!$C$4="ECC",$EA90*$EB90*IF(MAX(Escalation!$C$2,BQ$4-$W90)&gt;$DZ90-1,0,OFFSET(Escalation!$K$2,$Y90,MAX(Escalation!$C$2,BQ$4-$W90))),
     IF(SSSModel!$C$4="PV",IF(DO$4=$W90,$EA90*(1+SSSModel!$C$2),0),
     IF(SSSModel!$C$4="FCR",IF(AND(DO$4&gt;=$W90,OFFSET(Profiles!$K$2,$Z90,MAX(Profiles!$C$2,BQ$4-$W90))&gt;0),$EC90,0),0))))))</f>
        <v>0</v>
      </c>
      <c r="DP90" s="135">
        <f ca="1">IF(OR($Z90=0,SSSModel!$C$4="CF"),BR90,
IF(LEFT($V90,3)="ON_",
     IF(SSSModel!$C$4="RR",SUMPRODUCT(OFFSET($AC90,0,0,1,$CB$2),OFFSET(Profiles!$K$28,($Z90-1)*(Profiles!$I$26+1)+DP$4-SSSModel!$C$3+1,0,1,$CB$2)),
     IF(SSSModel!$C$4="ECC",$EA90*$EB90*SUMPRODUCT(OFFSET($AC90,0,MAX(0,DP$4-$DZ90-$CA$4+1),1,MIN($DZ90,DP$4-$CA$4+1)),OFFSET(Escalation!$K$24,($Y90-1)*(Escalation!$I$22+1)+DP$4-SSSModel!$C$3+1,MAX(0,DP$4-$DZ90-$CA$4+1),1,MIN($DZ90,DP$4-$CA$4+1))),
     IF(SSSModel!$C$4="PV",BR90*$EA90*(1+SSSModel!$C$2),
     IF(SSSModel!$C$4="FCR",$EC90*SUM(OFFSET($AC90,0,MAX(DP$4-$AC$4-$DZ90+1,0),1,MIN($DZ90,DP$4-$AC$4+1))),0)))),
SUM($AC90:$BZ90)*
     IF(SSSModel!$C$4="RR",OFFSET(Profiles!$K$2,$Z90,MAX(Profiles!$C$2,BR$4-$W90)),
     IF(SSSModel!$C$4="ECC",$EA90*$EB90*IF(MAX(Escalation!$C$2,BR$4-$W90)&gt;$DZ90-1,0,OFFSET(Escalation!$K$2,$Y90,MAX(Escalation!$C$2,BR$4-$W90))),
     IF(SSSModel!$C$4="PV",IF(DP$4=$W90,$EA90*(1+SSSModel!$C$2),0),
     IF(SSSModel!$C$4="FCR",IF(AND(DP$4&gt;=$W90,OFFSET(Profiles!$K$2,$Z90,MAX(Profiles!$C$2,BR$4-$W90))&gt;0),$EC90,0),0))))))</f>
        <v>0</v>
      </c>
      <c r="DQ90" s="135">
        <f ca="1">IF(OR($Z90=0,SSSModel!$C$4="CF"),BS90,
IF(LEFT($V90,3)="ON_",
     IF(SSSModel!$C$4="RR",SUMPRODUCT(OFFSET($AC90,0,0,1,$CB$2),OFFSET(Profiles!$K$28,($Z90-1)*(Profiles!$I$26+1)+DQ$4-SSSModel!$C$3+1,0,1,$CB$2)),
     IF(SSSModel!$C$4="ECC",$EA90*$EB90*SUMPRODUCT(OFFSET($AC90,0,MAX(0,DQ$4-$DZ90-$CA$4+1),1,MIN($DZ90,DQ$4-$CA$4+1)),OFFSET(Escalation!$K$24,($Y90-1)*(Escalation!$I$22+1)+DQ$4-SSSModel!$C$3+1,MAX(0,DQ$4-$DZ90-$CA$4+1),1,MIN($DZ90,DQ$4-$CA$4+1))),
     IF(SSSModel!$C$4="PV",BS90*$EA90*(1+SSSModel!$C$2),
     IF(SSSModel!$C$4="FCR",$EC90*SUM(OFFSET($AC90,0,MAX(DQ$4-$AC$4-$DZ90+1,0),1,MIN($DZ90,DQ$4-$AC$4+1))),0)))),
SUM($AC90:$BZ90)*
     IF(SSSModel!$C$4="RR",OFFSET(Profiles!$K$2,$Z90,MAX(Profiles!$C$2,BS$4-$W90)),
     IF(SSSModel!$C$4="ECC",$EA90*$EB90*IF(MAX(Escalation!$C$2,BS$4-$W90)&gt;$DZ90-1,0,OFFSET(Escalation!$K$2,$Y90,MAX(Escalation!$C$2,BS$4-$W90))),
     IF(SSSModel!$C$4="PV",IF(DQ$4=$W90,$EA90*(1+SSSModel!$C$2),0),
     IF(SSSModel!$C$4="FCR",IF(AND(DQ$4&gt;=$W90,OFFSET(Profiles!$K$2,$Z90,MAX(Profiles!$C$2,BS$4-$W90))&gt;0),$EC90,0),0))))))</f>
        <v>0</v>
      </c>
      <c r="DR90" s="135">
        <f ca="1">IF(OR($Z90=0,SSSModel!$C$4="CF"),BT90,
IF(LEFT($V90,3)="ON_",
     IF(SSSModel!$C$4="RR",SUMPRODUCT(OFFSET($AC90,0,0,1,$CB$2),OFFSET(Profiles!$K$28,($Z90-1)*(Profiles!$I$26+1)+DR$4-SSSModel!$C$3+1,0,1,$CB$2)),
     IF(SSSModel!$C$4="ECC",$EA90*$EB90*SUMPRODUCT(OFFSET($AC90,0,MAX(0,DR$4-$DZ90-$CA$4+1),1,MIN($DZ90,DR$4-$CA$4+1)),OFFSET(Escalation!$K$24,($Y90-1)*(Escalation!$I$22+1)+DR$4-SSSModel!$C$3+1,MAX(0,DR$4-$DZ90-$CA$4+1),1,MIN($DZ90,DR$4-$CA$4+1))),
     IF(SSSModel!$C$4="PV",BT90*$EA90*(1+SSSModel!$C$2),
     IF(SSSModel!$C$4="FCR",$EC90*SUM(OFFSET($AC90,0,MAX(DR$4-$AC$4-$DZ90+1,0),1,MIN($DZ90,DR$4-$AC$4+1))),0)))),
SUM($AC90:$BZ90)*
     IF(SSSModel!$C$4="RR",OFFSET(Profiles!$K$2,$Z90,MAX(Profiles!$C$2,BT$4-$W90)),
     IF(SSSModel!$C$4="ECC",$EA90*$EB90*IF(MAX(Escalation!$C$2,BT$4-$W90)&gt;$DZ90-1,0,OFFSET(Escalation!$K$2,$Y90,MAX(Escalation!$C$2,BT$4-$W90))),
     IF(SSSModel!$C$4="PV",IF(DR$4=$W90,$EA90*(1+SSSModel!$C$2),0),
     IF(SSSModel!$C$4="FCR",IF(AND(DR$4&gt;=$W90,OFFSET(Profiles!$K$2,$Z90,MAX(Profiles!$C$2,BT$4-$W90))&gt;0),$EC90,0),0))))))</f>
        <v>0</v>
      </c>
      <c r="DS90" s="135">
        <f ca="1">IF(OR($Z90=0,SSSModel!$C$4="CF"),BU90,
IF(LEFT($V90,3)="ON_",
     IF(SSSModel!$C$4="RR",SUMPRODUCT(OFFSET($AC90,0,0,1,$CB$2),OFFSET(Profiles!$K$28,($Z90-1)*(Profiles!$I$26+1)+DS$4-SSSModel!$C$3+1,0,1,$CB$2)),
     IF(SSSModel!$C$4="ECC",$EA90*$EB90*SUMPRODUCT(OFFSET($AC90,0,MAX(0,DS$4-$DZ90-$CA$4+1),1,MIN($DZ90,DS$4-$CA$4+1)),OFFSET(Escalation!$K$24,($Y90-1)*(Escalation!$I$22+1)+DS$4-SSSModel!$C$3+1,MAX(0,DS$4-$DZ90-$CA$4+1),1,MIN($DZ90,DS$4-$CA$4+1))),
     IF(SSSModel!$C$4="PV",BU90*$EA90*(1+SSSModel!$C$2),
     IF(SSSModel!$C$4="FCR",$EC90*SUM(OFFSET($AC90,0,MAX(DS$4-$AC$4-$DZ90+1,0),1,MIN($DZ90,DS$4-$AC$4+1))),0)))),
SUM($AC90:$BZ90)*
     IF(SSSModel!$C$4="RR",OFFSET(Profiles!$K$2,$Z90,MAX(Profiles!$C$2,BU$4-$W90)),
     IF(SSSModel!$C$4="ECC",$EA90*$EB90*IF(MAX(Escalation!$C$2,BU$4-$W90)&gt;$DZ90-1,0,OFFSET(Escalation!$K$2,$Y90,MAX(Escalation!$C$2,BU$4-$W90))),
     IF(SSSModel!$C$4="PV",IF(DS$4=$W90,$EA90*(1+SSSModel!$C$2),0),
     IF(SSSModel!$C$4="FCR",IF(AND(DS$4&gt;=$W90,OFFSET(Profiles!$K$2,$Z90,MAX(Profiles!$C$2,BU$4-$W90))&gt;0),$EC90,0),0))))))</f>
        <v>0</v>
      </c>
      <c r="DT90" s="135">
        <f ca="1">IF(OR($Z90=0,SSSModel!$C$4="CF"),BV90,
IF(LEFT($V90,3)="ON_",
     IF(SSSModel!$C$4="RR",SUMPRODUCT(OFFSET($AC90,0,0,1,$CB$2),OFFSET(Profiles!$K$28,($Z90-1)*(Profiles!$I$26+1)+DT$4-SSSModel!$C$3+1,0,1,$CB$2)),
     IF(SSSModel!$C$4="ECC",$EA90*$EB90*SUMPRODUCT(OFFSET($AC90,0,MAX(0,DT$4-$DZ90-$CA$4+1),1,MIN($DZ90,DT$4-$CA$4+1)),OFFSET(Escalation!$K$24,($Y90-1)*(Escalation!$I$22+1)+DT$4-SSSModel!$C$3+1,MAX(0,DT$4-$DZ90-$CA$4+1),1,MIN($DZ90,DT$4-$CA$4+1))),
     IF(SSSModel!$C$4="PV",BV90*$EA90*(1+SSSModel!$C$2),
     IF(SSSModel!$C$4="FCR",$EC90*SUM(OFFSET($AC90,0,MAX(DT$4-$AC$4-$DZ90+1,0),1,MIN($DZ90,DT$4-$AC$4+1))),0)))),
SUM($AC90:$BZ90)*
     IF(SSSModel!$C$4="RR",OFFSET(Profiles!$K$2,$Z90,MAX(Profiles!$C$2,BV$4-$W90)),
     IF(SSSModel!$C$4="ECC",$EA90*$EB90*IF(MAX(Escalation!$C$2,BV$4-$W90)&gt;$DZ90-1,0,OFFSET(Escalation!$K$2,$Y90,MAX(Escalation!$C$2,BV$4-$W90))),
     IF(SSSModel!$C$4="PV",IF(DT$4=$W90,$EA90*(1+SSSModel!$C$2),0),
     IF(SSSModel!$C$4="FCR",IF(AND(DT$4&gt;=$W90,OFFSET(Profiles!$K$2,$Z90,MAX(Profiles!$C$2,BV$4-$W90))&gt;0),$EC90,0),0))))))</f>
        <v>0</v>
      </c>
      <c r="DU90" s="135">
        <f ca="1">IF(OR($Z90=0,SSSModel!$C$4="CF"),BW90,
IF(LEFT($V90,3)="ON_",
     IF(SSSModel!$C$4="RR",SUMPRODUCT(OFFSET($AC90,0,0,1,$CB$2),OFFSET(Profiles!$K$28,($Z90-1)*(Profiles!$I$26+1)+DU$4-SSSModel!$C$3+1,0,1,$CB$2)),
     IF(SSSModel!$C$4="ECC",$EA90*$EB90*SUMPRODUCT(OFFSET($AC90,0,MAX(0,DU$4-$DZ90-$CA$4+1),1,MIN($DZ90,DU$4-$CA$4+1)),OFFSET(Escalation!$K$24,($Y90-1)*(Escalation!$I$22+1)+DU$4-SSSModel!$C$3+1,MAX(0,DU$4-$DZ90-$CA$4+1),1,MIN($DZ90,DU$4-$CA$4+1))),
     IF(SSSModel!$C$4="PV",BW90*$EA90*(1+SSSModel!$C$2),
     IF(SSSModel!$C$4="FCR",$EC90*SUM(OFFSET($AC90,0,MAX(DU$4-$AC$4-$DZ90+1,0),1,MIN($DZ90,DU$4-$AC$4+1))),0)))),
SUM($AC90:$BZ90)*
     IF(SSSModel!$C$4="RR",OFFSET(Profiles!$K$2,$Z90,MAX(Profiles!$C$2,BW$4-$W90)),
     IF(SSSModel!$C$4="ECC",$EA90*$EB90*IF(MAX(Escalation!$C$2,BW$4-$W90)&gt;$DZ90-1,0,OFFSET(Escalation!$K$2,$Y90,MAX(Escalation!$C$2,BW$4-$W90))),
     IF(SSSModel!$C$4="PV",IF(DU$4=$W90,$EA90*(1+SSSModel!$C$2),0),
     IF(SSSModel!$C$4="FCR",IF(AND(DU$4&gt;=$W90,OFFSET(Profiles!$K$2,$Z90,MAX(Profiles!$C$2,BW$4-$W90))&gt;0),$EC90,0),0))))))</f>
        <v>0</v>
      </c>
      <c r="DV90" s="136">
        <f ca="1">IF(OR($Z90=0,SSSModel!$C$4="CF"),BX90,
IF(LEFT($V90,3)="ON_",
     IF(SSSModel!$C$4="RR",SUMPRODUCT(OFFSET($AC90,0,0,1,$CB$2),OFFSET(Profiles!$K$28,($Z90-1)*(Profiles!$I$26+1)+DV$4-SSSModel!$C$3+1,0,1,$CB$2)),
     IF(SSSModel!$C$4="ECC",$EA90*$EB90*SUMPRODUCT(OFFSET($AC90,0,MAX(0,DV$4-$DZ90-$CA$4+1),1,MIN($DZ90,DV$4-$CA$4+1)),OFFSET(Escalation!$K$24,($Y90-1)*(Escalation!$I$22+1)+DV$4-SSSModel!$C$3+1,MAX(0,DV$4-$DZ90-$CA$4+1),1,MIN($DZ90,DV$4-$CA$4+1))),
     IF(SSSModel!$C$4="PV",BX90*$EA90*(1+SSSModel!$C$2),
     IF(SSSModel!$C$4="FCR",$EC90*SUM(OFFSET($AC90,0,MAX(DV$4-$AC$4-$DZ90+1,0),1,MIN($DZ90,DV$4-$AC$4+1))),0)))),
SUM($AC90:$BZ90)*
     IF(SSSModel!$C$4="RR",OFFSET(Profiles!$K$2,$Z90,MAX(Profiles!$C$2,BX$4-$W90)),
     IF(SSSModel!$C$4="ECC",$EA90*$EB90*IF(MAX(Escalation!$C$2,BX$4-$W90)&gt;$DZ90-1,0,OFFSET(Escalation!$K$2,$Y90,MAX(Escalation!$C$2,BX$4-$W90))),
     IF(SSSModel!$C$4="PV",IF(DV$4=$W90,$EA90*(1+SSSModel!$C$2),0),
     IF(SSSModel!$C$4="FCR",IF(AND(DV$4&gt;=$W90,OFFSET(Profiles!$K$2,$Z90,MAX(Profiles!$C$2,BX$4-$W90))&gt;0),$EC90,0),0))))))</f>
        <v>0</v>
      </c>
      <c r="DW90" s="136">
        <f ca="1">IF(OR($Z90=0,SSSModel!$C$4="CF"),BY90,
IF(LEFT($V90,3)="ON_",
     IF(SSSModel!$C$4="RR",SUMPRODUCT(OFFSET($AC90,0,0,1,$CB$2),OFFSET(Profiles!$K$28,($Z90-1)*(Profiles!$I$26+1)+DW$4-SSSModel!$C$3+1,0,1,$CB$2)),
     IF(SSSModel!$C$4="ECC",$EA90*$EB90*SUMPRODUCT(OFFSET($AC90,0,MAX(0,DW$4-$DZ90-$CA$4+1),1,MIN($DZ90,DW$4-$CA$4+1)),OFFSET(Escalation!$K$24,($Y90-1)*(Escalation!$I$22+1)+DW$4-SSSModel!$C$3+1,MAX(0,DW$4-$DZ90-$CA$4+1),1,MIN($DZ90,DW$4-$CA$4+1))),
     IF(SSSModel!$C$4="PV",BY90*$EA90*(1+SSSModel!$C$2),
     IF(SSSModel!$C$4="FCR",$EC90*SUM(OFFSET($AC90,0,MAX(DW$4-$AC$4-$DZ90+1,0),1,MIN($DZ90,DW$4-$AC$4+1))),0)))),
SUM($AC90:$BZ90)*
     IF(SSSModel!$C$4="RR",OFFSET(Profiles!$K$2,$Z90,MAX(Profiles!$C$2,BY$4-$W90)),
     IF(SSSModel!$C$4="ECC",$EA90*$EB90*IF(MAX(Escalation!$C$2,BY$4-$W90)&gt;$DZ90-1,0,OFFSET(Escalation!$K$2,$Y90,MAX(Escalation!$C$2,BY$4-$W90))),
     IF(SSSModel!$C$4="PV",IF(DW$4=$W90,$EA90*(1+SSSModel!$C$2),0),
     IF(SSSModel!$C$4="FCR",IF(AND(DW$4&gt;=$W90,OFFSET(Profiles!$K$2,$Z90,MAX(Profiles!$C$2,BY$4-$W90))&gt;0),$EC90,0),0))))))</f>
        <v>0</v>
      </c>
      <c r="DX90" s="136">
        <f ca="1">IF(OR($Z90=0,SSSModel!$C$4="CF"),BZ90,
IF(LEFT($V90,3)="ON_",
     IF(SSSModel!$C$4="RR",SUMPRODUCT(OFFSET($AC90,0,0,1,$CB$2),OFFSET(Profiles!$K$28,($Z90-1)*(Profiles!$I$26+1)+DX$4-SSSModel!$C$3+1,0,1,$CB$2)),
     IF(SSSModel!$C$4="ECC",$EA90*$EB90*SUMPRODUCT(OFFSET($AC90,0,MAX(0,DX$4-$DZ90-$CA$4+1),1,MIN($DZ90,DX$4-$CA$4+1)),OFFSET(Escalation!$K$24,($Y90-1)*(Escalation!$I$22+1)+DX$4-SSSModel!$C$3+1,MAX(0,DX$4-$DZ90-$CA$4+1),1,MIN($DZ90,DX$4-$CA$4+1))),
     IF(SSSModel!$C$4="PV",BZ90*$EA90*(1+SSSModel!$C$2),
     IF(SSSModel!$C$4="FCR",$EC90*SUM(OFFSET($AC90,0,MAX(DX$4-$AC$4-$DZ90+1,0),1,MIN($DZ90,DX$4-$AC$4+1))),0)))),
SUM($AC90:$BZ90)*
     IF(SSSModel!$C$4="RR",OFFSET(Profiles!$K$2,$Z90,MAX(Profiles!$C$2,BZ$4-$W90)),
     IF(SSSModel!$C$4="ECC",$EA90*$EB90*IF(MAX(Escalation!$C$2,BZ$4-$W90)&gt;$DZ90-1,0,OFFSET(Escalation!$K$2,$Y90,MAX(Escalation!$C$2,BZ$4-$W90))),
     IF(SSSModel!$C$4="PV",IF(DX$4=$W90,$EA90*(1+SSSModel!$C$2),0),
     IF(SSSModel!$C$4="FCR",IF(AND(DX$4&gt;=$W90,OFFSET(Profiles!$K$2,$Z90,MAX(Profiles!$C$2,BZ$4-$W90))&gt;0),$EC90,0),0))))))</f>
        <v>0</v>
      </c>
      <c r="DY90" s="82">
        <f ca="1">IF($Y90=0,0,OFFSET(Escalation!$B$2,$Y90,0))</f>
        <v>0</v>
      </c>
      <c r="DZ90" s="80">
        <f ca="1">IF($Z90=0,0,COUNTIF(OFFSET(Profiles!$K$2,$Z90,0,1,50),"&gt;0"))</f>
        <v>0</v>
      </c>
      <c r="EA90" s="137">
        <f ca="1">IF($Z90=0,0,SUMPRODUCT(Profiles!$C$20:$BH$20,OFFSET(Profiles!$C$2,$Z90,0,1,Profiles!$B$1)))</f>
        <v>0</v>
      </c>
      <c r="EB90" s="24">
        <f>IF($Z90=0,0,((1-(1+DY90)/(1+SSSModel!$C$2))/(1-((1+DY90)/(1+SSSModel!$C$2))^DZ90))*(1+SSSModel!$C$2))</f>
        <v>0</v>
      </c>
      <c r="EC90" s="24">
        <f>IF($Z90=0,0,-PMT(SSSModel!$C$2,DZ90,EA90))</f>
        <v>0</v>
      </c>
    </row>
    <row r="91" spans="3:133" x14ac:dyDescent="0.35">
      <c r="C91" s="18">
        <f t="shared" si="12"/>
        <v>9</v>
      </c>
      <c r="D91" s="18">
        <f t="shared" si="13"/>
        <v>7</v>
      </c>
      <c r="E91" s="18">
        <f t="shared" ca="1" si="14"/>
        <v>0</v>
      </c>
      <c r="G91" s="25" t="str">
        <f ca="1">IF($E91=0,"",OFFSET(Resources!B$26,$E91,0))</f>
        <v/>
      </c>
      <c r="H91" s="25" t="str">
        <f ca="1">IF($E91=0,"",OFFSET(Resources!C$26,$E91,0))</f>
        <v/>
      </c>
      <c r="I91" s="25" t="str">
        <f ca="1">IF($E91=0,"",OFFSET(Resources!$E$26,$E91,0))</f>
        <v/>
      </c>
      <c r="J91" s="16">
        <v>1</v>
      </c>
      <c r="K91" s="16" t="s">
        <v>150</v>
      </c>
      <c r="L91" s="25" t="str">
        <f ca="1">OFFSET(Resources!$CG$24,0,$C91-1)</f>
        <v>On-Going FGT</v>
      </c>
      <c r="M91" s="25" t="str">
        <f ca="1">OFFSET(Resources!$CG$25,0,$C91-1)</f>
        <v>O&amp;M</v>
      </c>
      <c r="N91" s="1">
        <v>1</v>
      </c>
      <c r="O91" s="7">
        <f ca="1">IF($E91=0,0,OFFSET(Resources!$CG$26,$E91,$C91-1))</f>
        <v>0</v>
      </c>
      <c r="P91" s="25" t="str">
        <f ca="1">OFFSET(Resources!$CG$26,0,$C91-1)</f>
        <v>$/Yr</v>
      </c>
      <c r="Q91" s="18">
        <f ca="1">IF($E91=0,0,OFFSET(GenAlts!$W$4,$E91,$D91-1))</f>
        <v>0</v>
      </c>
      <c r="R91" s="1">
        <v>1</v>
      </c>
      <c r="S91" t="str">
        <f ca="1">IF($E91=0,"",OFFSET(Resources!$R$26,$E91,0))</f>
        <v/>
      </c>
      <c r="T91" s="1"/>
      <c r="U91" s="25">
        <f ca="1">IF($E91=0,0,OFFSET(Resources!$AB$26,$E91,($C91-1)*Resources!$CI$20))</f>
        <v>0</v>
      </c>
      <c r="V91" s="1"/>
      <c r="W91">
        <f t="shared" ca="1" si="11"/>
        <v>0</v>
      </c>
      <c r="X91">
        <f>IF(T91="",0,MATCH(T91,Profiles!$A$3:$A$22,0))</f>
        <v>0</v>
      </c>
      <c r="Y91" s="10">
        <f ca="1">IF(U91=0,0,MATCH(U91,Escalation!$A$3:$A$18,0))</f>
        <v>0</v>
      </c>
      <c r="Z91">
        <f>IF(V91="",0,MATCH(V91,Profiles!$A$3:$A$22,0))</f>
        <v>0</v>
      </c>
      <c r="AA91" s="8"/>
      <c r="AB91" s="8">
        <v>0</v>
      </c>
      <c r="AC91" s="72">
        <f ca="1">IF(OR(AC$4&lt;$Q91,AC$4&gt;$Q91+IF($S91="",1000,$S91)-1),0,IF(MOD(AC$4-$Q91,IF($R91="",1000,$R91))=0,$O91,0))*IF($Y91&gt;0,(1+INDEX(Escalation!$B$3:$B$18,$Y91,0))^(AC$4-SSSModel!$C$5),1)*IF($X91=0,1,OFFSET(Profiles!$K$2,$X91,MAX(Profiles!$C$2,AC$4-$Q91)))*IF($AA91=1,(1+SSSModel!#REF!),1)</f>
        <v>0</v>
      </c>
      <c r="AD91" s="72">
        <f ca="1">IF(OR(AD$4&lt;$Q91,AD$4&gt;$Q91+IF($S91="",1000,$S91)-1),0,IF(MOD(AD$4-$Q91,IF($R91="",1000,$R91))=0,$O91,0))*IF($Y91&gt;0,(1+INDEX(Escalation!$B$3:$B$18,$Y91,0))^(AD$4-SSSModel!$C$5),1)*IF($X91=0,1,OFFSET(Profiles!$K$2,$X91,MAX(Profiles!$C$2,AD$4-$Q91)))*IF($AA91=1,(1+SSSModel!#REF!),1)</f>
        <v>0</v>
      </c>
      <c r="AE91" s="72">
        <f ca="1">IF(OR(AE$4&lt;$Q91,AE$4&gt;$Q91+IF($S91="",1000,$S91)-1),0,IF(MOD(AE$4-$Q91,IF($R91="",1000,$R91))=0,$O91,0))*IF($Y91&gt;0,(1+INDEX(Escalation!$B$3:$B$18,$Y91,0))^(AE$4-SSSModel!$C$5),1)*IF($X91=0,1,OFFSET(Profiles!$K$2,$X91,MAX(Profiles!$C$2,AE$4-$Q91)))*IF($AA91=1,(1+SSSModel!#REF!),1)</f>
        <v>0</v>
      </c>
      <c r="AF91" s="72">
        <f ca="1">IF(OR(AF$4&lt;$Q91,AF$4&gt;$Q91+IF($S91="",1000,$S91)-1),0,IF(MOD(AF$4-$Q91,IF($R91="",1000,$R91))=0,$O91,0))*IF($Y91&gt;0,(1+INDEX(Escalation!$B$3:$B$18,$Y91,0))^(AF$4-SSSModel!$C$5),1)*IF($X91=0,1,OFFSET(Profiles!$K$2,$X91,MAX(Profiles!$C$2,AF$4-$Q91)))*IF($AA91=1,(1+SSSModel!#REF!),1)</f>
        <v>0</v>
      </c>
      <c r="AG91" s="72">
        <f ca="1">IF(OR(AG$4&lt;$Q91,AG$4&gt;$Q91+IF($S91="",1000,$S91)-1),0,IF(MOD(AG$4-$Q91,IF($R91="",1000,$R91))=0,$O91,0))*IF($Y91&gt;0,(1+INDEX(Escalation!$B$3:$B$18,$Y91,0))^(AG$4-SSSModel!$C$5),1)*IF($X91=0,1,OFFSET(Profiles!$K$2,$X91,MAX(Profiles!$C$2,AG$4-$Q91)))*IF($AA91=1,(1+SSSModel!#REF!),1)</f>
        <v>0</v>
      </c>
      <c r="AH91" s="72">
        <f ca="1">IF(OR(AH$4&lt;$Q91,AH$4&gt;$Q91+IF($S91="",1000,$S91)-1),0,IF(MOD(AH$4-$Q91,IF($R91="",1000,$R91))=0,$O91,0))*IF($Y91&gt;0,(1+INDEX(Escalation!$B$3:$B$18,$Y91,0))^(AH$4-SSSModel!$C$5),1)*IF($X91=0,1,OFFSET(Profiles!$K$2,$X91,MAX(Profiles!$C$2,AH$4-$Q91)))*IF($AA91=1,(1+SSSModel!#REF!),1)</f>
        <v>0</v>
      </c>
      <c r="AI91" s="72">
        <f ca="1">IF(OR(AI$4&lt;$Q91,AI$4&gt;$Q91+IF($S91="",1000,$S91)-1),0,IF(MOD(AI$4-$Q91,IF($R91="",1000,$R91))=0,$O91,0))*IF($Y91&gt;0,(1+INDEX(Escalation!$B$3:$B$18,$Y91,0))^(AI$4-SSSModel!$C$5),1)*IF($X91=0,1,OFFSET(Profiles!$K$2,$X91,MAX(Profiles!$C$2,AI$4-$Q91)))*IF($AA91=1,(1+SSSModel!#REF!),1)</f>
        <v>0</v>
      </c>
      <c r="AJ91" s="72">
        <f ca="1">IF(OR(AJ$4&lt;$Q91,AJ$4&gt;$Q91+IF($S91="",1000,$S91)-1),0,IF(MOD(AJ$4-$Q91,IF($R91="",1000,$R91))=0,$O91,0))*IF($Y91&gt;0,(1+INDEX(Escalation!$B$3:$B$18,$Y91,0))^(AJ$4-SSSModel!$C$5),1)*IF($X91=0,1,OFFSET(Profiles!$K$2,$X91,MAX(Profiles!$C$2,AJ$4-$Q91)))*IF($AA91=1,(1+SSSModel!#REF!),1)</f>
        <v>0</v>
      </c>
      <c r="AK91" s="72">
        <f ca="1">IF(OR(AK$4&lt;$Q91,AK$4&gt;$Q91+IF($S91="",1000,$S91)-1),0,IF(MOD(AK$4-$Q91,IF($R91="",1000,$R91))=0,$O91,0))*IF($Y91&gt;0,(1+INDEX(Escalation!$B$3:$B$18,$Y91,0))^(AK$4-SSSModel!$C$5),1)*IF($X91=0,1,OFFSET(Profiles!$K$2,$X91,MAX(Profiles!$C$2,AK$4-$Q91)))*IF($AA91=1,(1+SSSModel!#REF!),1)</f>
        <v>0</v>
      </c>
      <c r="AL91" s="72">
        <f ca="1">IF(OR(AL$4&lt;$Q91,AL$4&gt;$Q91+IF($S91="",1000,$S91)-1),0,IF(MOD(AL$4-$Q91,IF($R91="",1000,$R91))=0,$O91,0))*IF($Y91&gt;0,(1+INDEX(Escalation!$B$3:$B$18,$Y91,0))^(AL$4-SSSModel!$C$5),1)*IF($X91=0,1,OFFSET(Profiles!$K$2,$X91,MAX(Profiles!$C$2,AL$4-$Q91)))*IF($AA91=1,(1+SSSModel!#REF!),1)</f>
        <v>0</v>
      </c>
      <c r="AM91" s="72">
        <f ca="1">IF(OR(AM$4&lt;$Q91,AM$4&gt;$Q91+IF($S91="",1000,$S91)-1),0,IF(MOD(AM$4-$Q91,IF($R91="",1000,$R91))=0,$O91,0))*IF($Y91&gt;0,(1+INDEX(Escalation!$B$3:$B$18,$Y91,0))^(AM$4-SSSModel!$C$5),1)*IF($X91=0,1,OFFSET(Profiles!$K$2,$X91,MAX(Profiles!$C$2,AM$4-$Q91)))*IF($AA91=1,(1+SSSModel!#REF!),1)</f>
        <v>0</v>
      </c>
      <c r="AN91" s="72">
        <f ca="1">IF(OR(AN$4&lt;$Q91,AN$4&gt;$Q91+IF($S91="",1000,$S91)-1),0,IF(MOD(AN$4-$Q91,IF($R91="",1000,$R91))=0,$O91,0))*IF($Y91&gt;0,(1+INDEX(Escalation!$B$3:$B$18,$Y91,0))^(AN$4-SSSModel!$C$5),1)*IF($X91=0,1,OFFSET(Profiles!$K$2,$X91,MAX(Profiles!$C$2,AN$4-$Q91)))*IF($AA91=1,(1+SSSModel!#REF!),1)</f>
        <v>0</v>
      </c>
      <c r="AO91" s="72">
        <f ca="1">IF(OR(AO$4&lt;$Q91,AO$4&gt;$Q91+IF($S91="",1000,$S91)-1),0,IF(MOD(AO$4-$Q91,IF($R91="",1000,$R91))=0,$O91,0))*IF($Y91&gt;0,(1+INDEX(Escalation!$B$3:$B$18,$Y91,0))^(AO$4-SSSModel!$C$5),1)*IF($X91=0,1,OFFSET(Profiles!$K$2,$X91,MAX(Profiles!$C$2,AO$4-$Q91)))*IF($AA91=1,(1+SSSModel!#REF!),1)</f>
        <v>0</v>
      </c>
      <c r="AP91" s="72">
        <f ca="1">IF(OR(AP$4&lt;$Q91,AP$4&gt;$Q91+IF($S91="",1000,$S91)-1),0,IF(MOD(AP$4-$Q91,IF($R91="",1000,$R91))=0,$O91,0))*IF($Y91&gt;0,(1+INDEX(Escalation!$B$3:$B$18,$Y91,0))^(AP$4-SSSModel!$C$5),1)*IF($X91=0,1,OFFSET(Profiles!$K$2,$X91,MAX(Profiles!$C$2,AP$4-$Q91)))*IF($AA91=1,(1+SSSModel!#REF!),1)</f>
        <v>0</v>
      </c>
      <c r="AQ91" s="72">
        <f ca="1">IF(OR(AQ$4&lt;$Q91,AQ$4&gt;$Q91+IF($S91="",1000,$S91)-1),0,IF(MOD(AQ$4-$Q91,IF($R91="",1000,$R91))=0,$O91,0))*IF($Y91&gt;0,(1+INDEX(Escalation!$B$3:$B$18,$Y91,0))^(AQ$4-SSSModel!$C$5),1)*IF($X91=0,1,OFFSET(Profiles!$K$2,$X91,MAX(Profiles!$C$2,AQ$4-$Q91)))*IF($AA91=1,(1+SSSModel!#REF!),1)</f>
        <v>0</v>
      </c>
      <c r="AR91" s="72">
        <f ca="1">IF(OR(AR$4&lt;$Q91,AR$4&gt;$Q91+IF($S91="",1000,$S91)-1),0,IF(MOD(AR$4-$Q91,IF($R91="",1000,$R91))=0,$O91,0))*IF($Y91&gt;0,(1+INDEX(Escalation!$B$3:$B$18,$Y91,0))^(AR$4-SSSModel!$C$5),1)*IF($X91=0,1,OFFSET(Profiles!$K$2,$X91,MAX(Profiles!$C$2,AR$4-$Q91)))*IF($AA91=1,(1+SSSModel!#REF!),1)</f>
        <v>0</v>
      </c>
      <c r="AS91" s="72">
        <f ca="1">IF(OR(AS$4&lt;$Q91,AS$4&gt;$Q91+IF($S91="",1000,$S91)-1),0,IF(MOD(AS$4-$Q91,IF($R91="",1000,$R91))=0,$O91,0))*IF($Y91&gt;0,(1+INDEX(Escalation!$B$3:$B$18,$Y91,0))^(AS$4-SSSModel!$C$5),1)*IF($X91=0,1,OFFSET(Profiles!$K$2,$X91,MAX(Profiles!$C$2,AS$4-$Q91)))*IF($AA91=1,(1+SSSModel!#REF!),1)</f>
        <v>0</v>
      </c>
      <c r="AT91" s="72">
        <f ca="1">IF(OR(AT$4&lt;$Q91,AT$4&gt;$Q91+IF($S91="",1000,$S91)-1),0,IF(MOD(AT$4-$Q91,IF($R91="",1000,$R91))=0,$O91,0))*IF($Y91&gt;0,(1+INDEX(Escalation!$B$3:$B$18,$Y91,0))^(AT$4-SSSModel!$C$5),1)*IF($X91=0,1,OFFSET(Profiles!$K$2,$X91,MAX(Profiles!$C$2,AT$4-$Q91)))*IF($AA91=1,(1+SSSModel!#REF!),1)</f>
        <v>0</v>
      </c>
      <c r="AU91" s="72">
        <f ca="1">IF(OR(AU$4&lt;$Q91,AU$4&gt;$Q91+IF($S91="",1000,$S91)-1),0,IF(MOD(AU$4-$Q91,IF($R91="",1000,$R91))=0,$O91,0))*IF($Y91&gt;0,(1+INDEX(Escalation!$B$3:$B$18,$Y91,0))^(AU$4-SSSModel!$C$5),1)*IF($X91=0,1,OFFSET(Profiles!$K$2,$X91,MAX(Profiles!$C$2,AU$4-$Q91)))*IF($AA91=1,(1+SSSModel!#REF!),1)</f>
        <v>0</v>
      </c>
      <c r="AV91" s="72">
        <f ca="1">IF(OR(AV$4&lt;$Q91,AV$4&gt;$Q91+IF($S91="",1000,$S91)-1),0,IF(MOD(AV$4-$Q91,IF($R91="",1000,$R91))=0,$O91,0))*IF($Y91&gt;0,(1+INDEX(Escalation!$B$3:$B$18,$Y91,0))^(AV$4-SSSModel!$C$5),1)*IF($X91=0,1,OFFSET(Profiles!$K$2,$X91,MAX(Profiles!$C$2,AV$4-$Q91)))*IF($AA91=1,(1+SSSModel!#REF!),1)</f>
        <v>0</v>
      </c>
      <c r="AW91" s="72">
        <f ca="1">IF(OR(AW$4&lt;$Q91,AW$4&gt;$Q91+IF($S91="",1000,$S91)-1),0,IF(MOD(AW$4-$Q91,IF($R91="",1000,$R91))=0,$O91,0))*IF($Y91&gt;0,(1+INDEX(Escalation!$B$3:$B$18,$Y91,0))^(AW$4-SSSModel!$C$5),1)*IF($X91=0,1,OFFSET(Profiles!$K$2,$X91,MAX(Profiles!$C$2,AW$4-$Q91)))*IF($AA91=1,(1+SSSModel!#REF!),1)</f>
        <v>0</v>
      </c>
      <c r="AX91" s="72">
        <f ca="1">IF(OR(AX$4&lt;$Q91,AX$4&gt;$Q91+IF($S91="",1000,$S91)-1),0,IF(MOD(AX$4-$Q91,IF($R91="",1000,$R91))=0,$O91,0))*IF($Y91&gt;0,(1+INDEX(Escalation!$B$3:$B$18,$Y91,0))^(AX$4-SSSModel!$C$5),1)*IF($X91=0,1,OFFSET(Profiles!$K$2,$X91,MAX(Profiles!$C$2,AX$4-$Q91)))*IF($AA91=1,(1+SSSModel!#REF!),1)</f>
        <v>0</v>
      </c>
      <c r="AY91" s="72">
        <f ca="1">IF(OR(AY$4&lt;$Q91,AY$4&gt;$Q91+IF($S91="",1000,$S91)-1),0,IF(MOD(AY$4-$Q91,IF($R91="",1000,$R91))=0,$O91,0))*IF($Y91&gt;0,(1+INDEX(Escalation!$B$3:$B$18,$Y91,0))^(AY$4-SSSModel!$C$5),1)*IF($X91=0,1,OFFSET(Profiles!$K$2,$X91,MAX(Profiles!$C$2,AY$4-$Q91)))*IF($AA91=1,(1+SSSModel!#REF!),1)</f>
        <v>0</v>
      </c>
      <c r="AZ91" s="72">
        <f ca="1">IF(OR(AZ$4&lt;$Q91,AZ$4&gt;$Q91+IF($S91="",1000,$S91)-1),0,IF(MOD(AZ$4-$Q91,IF($R91="",1000,$R91))=0,$O91,0))*IF($Y91&gt;0,(1+INDEX(Escalation!$B$3:$B$18,$Y91,0))^(AZ$4-SSSModel!$C$5),1)*IF($X91=0,1,OFFSET(Profiles!$K$2,$X91,MAX(Profiles!$C$2,AZ$4-$Q91)))*IF($AA91=1,(1+SSSModel!#REF!),1)</f>
        <v>0</v>
      </c>
      <c r="BA91" s="72">
        <f ca="1">IF(OR(BA$4&lt;$Q91,BA$4&gt;$Q91+IF($S91="",1000,$S91)-1),0,IF(MOD(BA$4-$Q91,IF($R91="",1000,$R91))=0,$O91,0))*IF($Y91&gt;0,(1+INDEX(Escalation!$B$3:$B$18,$Y91,0))^(BA$4-SSSModel!$C$5),1)*IF($X91=0,1,OFFSET(Profiles!$K$2,$X91,MAX(Profiles!$C$2,BA$4-$Q91)))*IF($AA91=1,(1+SSSModel!#REF!),1)</f>
        <v>0</v>
      </c>
      <c r="BB91" s="72">
        <f ca="1">IF(OR(BB$4&lt;$Q91,BB$4&gt;$Q91+IF($S91="",1000,$S91)-1),0,IF(MOD(BB$4-$Q91,IF($R91="",1000,$R91))=0,$O91,0))*IF($Y91&gt;0,(1+INDEX(Escalation!$B$3:$B$18,$Y91,0))^(BB$4-SSSModel!$C$5),1)*IF($X91=0,1,OFFSET(Profiles!$K$2,$X91,MAX(Profiles!$C$2,BB$4-$Q91)))*IF($AA91=1,(1+SSSModel!#REF!),1)</f>
        <v>0</v>
      </c>
      <c r="BC91" s="72">
        <f ca="1">IF(OR(BC$4&lt;$Q91,BC$4&gt;$Q91+IF($S91="",1000,$S91)-1),0,IF(MOD(BC$4-$Q91,IF($R91="",1000,$R91))=0,$O91,0))*IF($Y91&gt;0,(1+INDEX(Escalation!$B$3:$B$18,$Y91,0))^(BC$4-SSSModel!$C$5),1)*IF($X91=0,1,OFFSET(Profiles!$K$2,$X91,MAX(Profiles!$C$2,BC$4-$Q91)))*IF($AA91=1,(1+SSSModel!#REF!),1)</f>
        <v>0</v>
      </c>
      <c r="BD91" s="72">
        <f ca="1">IF(OR(BD$4&lt;$Q91,BD$4&gt;$Q91+IF($S91="",1000,$S91)-1),0,IF(MOD(BD$4-$Q91,IF($R91="",1000,$R91))=0,$O91,0))*IF($Y91&gt;0,(1+INDEX(Escalation!$B$3:$B$18,$Y91,0))^(BD$4-SSSModel!$C$5),1)*IF($X91=0,1,OFFSET(Profiles!$K$2,$X91,MAX(Profiles!$C$2,BD$4-$Q91)))*IF($AA91=1,(1+SSSModel!#REF!),1)</f>
        <v>0</v>
      </c>
      <c r="BE91" s="72">
        <f ca="1">IF(OR(BE$4&lt;$Q91,BE$4&gt;$Q91+IF($S91="",1000,$S91)-1),0,IF(MOD(BE$4-$Q91,IF($R91="",1000,$R91))=0,$O91,0))*IF($Y91&gt;0,(1+INDEX(Escalation!$B$3:$B$18,$Y91,0))^(BE$4-SSSModel!$C$5),1)*IF($X91=0,1,OFFSET(Profiles!$K$2,$X91,MAX(Profiles!$C$2,BE$4-$Q91)))*IF($AA91=1,(1+SSSModel!#REF!),1)</f>
        <v>0</v>
      </c>
      <c r="BF91" s="72">
        <f ca="1">IF(OR(BF$4&lt;$Q91,BF$4&gt;$Q91+IF($S91="",1000,$S91)-1),0,IF(MOD(BF$4-$Q91,IF($R91="",1000,$R91))=0,$O91,0))*IF($Y91&gt;0,(1+INDEX(Escalation!$B$3:$B$18,$Y91,0))^(BF$4-SSSModel!$C$5),1)*IF($X91=0,1,OFFSET(Profiles!$K$2,$X91,MAX(Profiles!$C$2,BF$4-$Q91)))*IF($AA91=1,(1+SSSModel!#REF!),1)</f>
        <v>0</v>
      </c>
      <c r="BG91" s="72">
        <f ca="1">IF(OR(BG$4&lt;$Q91,BG$4&gt;$Q91+IF($S91="",1000,$S91)-1),0,IF(MOD(BG$4-$Q91,IF($R91="",1000,$R91))=0,$O91,0))*IF($Y91&gt;0,(1+INDEX(Escalation!$B$3:$B$18,$Y91,0))^(BG$4-SSSModel!$C$5),1)*IF($X91=0,1,OFFSET(Profiles!$K$2,$X91,MAX(Profiles!$C$2,BG$4-$Q91)))*IF($AA91=1,(1+SSSModel!#REF!),1)</f>
        <v>0</v>
      </c>
      <c r="BH91" s="72">
        <f ca="1">IF(OR(BH$4&lt;$Q91,BH$4&gt;$Q91+IF($S91="",1000,$S91)-1),0,IF(MOD(BH$4-$Q91,IF($R91="",1000,$R91))=0,$O91,0))*IF($Y91&gt;0,(1+INDEX(Escalation!$B$3:$B$18,$Y91,0))^(BH$4-SSSModel!$C$5),1)*IF($X91=0,1,OFFSET(Profiles!$K$2,$X91,MAX(Profiles!$C$2,BH$4-$Q91)))*IF($AA91=1,(1+SSSModel!#REF!),1)</f>
        <v>0</v>
      </c>
      <c r="BI91" s="72">
        <f ca="1">IF(OR(BI$4&lt;$Q91,BI$4&gt;$Q91+IF($S91="",1000,$S91)-1),0,IF(MOD(BI$4-$Q91,IF($R91="",1000,$R91))=0,$O91,0))*IF($Y91&gt;0,(1+INDEX(Escalation!$B$3:$B$18,$Y91,0))^(BI$4-SSSModel!$C$5),1)*IF($X91=0,1,OFFSET(Profiles!$K$2,$X91,MAX(Profiles!$C$2,BI$4-$Q91)))*IF($AA91=1,(1+SSSModel!#REF!),1)</f>
        <v>0</v>
      </c>
      <c r="BJ91" s="72">
        <f ca="1">IF(OR(BJ$4&lt;$Q91,BJ$4&gt;$Q91+IF($S91="",1000,$S91)-1),0,IF(MOD(BJ$4-$Q91,IF($R91="",1000,$R91))=0,$O91,0))*IF($Y91&gt;0,(1+INDEX(Escalation!$B$3:$B$18,$Y91,0))^(BJ$4-SSSModel!$C$5),1)*IF($X91=0,1,OFFSET(Profiles!$K$2,$X91,MAX(Profiles!$C$2,BJ$4-$Q91)))*IF($AA91=1,(1+SSSModel!#REF!),1)</f>
        <v>0</v>
      </c>
      <c r="BK91" s="72">
        <f ca="1">IF(OR(BK$4&lt;$Q91,BK$4&gt;$Q91+IF($S91="",1000,$S91)-1),0,IF(MOD(BK$4-$Q91,IF($R91="",1000,$R91))=0,$O91,0))*IF($Y91&gt;0,(1+INDEX(Escalation!$B$3:$B$18,$Y91,0))^(BK$4-SSSModel!$C$5),1)*IF($X91=0,1,OFFSET(Profiles!$K$2,$X91,MAX(Profiles!$C$2,BK$4-$Q91)))*IF($AA91=1,(1+SSSModel!#REF!),1)</f>
        <v>0</v>
      </c>
      <c r="BL91" s="72">
        <f ca="1">IF(OR(BL$4&lt;$Q91,BL$4&gt;$Q91+IF($S91="",1000,$S91)-1),0,IF(MOD(BL$4-$Q91,IF($R91="",1000,$R91))=0,$O91,0))*IF($Y91&gt;0,(1+INDEX(Escalation!$B$3:$B$18,$Y91,0))^(BL$4-SSSModel!$C$5),1)*IF($X91=0,1,OFFSET(Profiles!$K$2,$X91,MAX(Profiles!$C$2,BL$4-$Q91)))*IF($AA91=1,(1+SSSModel!#REF!),1)</f>
        <v>0</v>
      </c>
      <c r="BM91" s="72">
        <f ca="1">IF(OR(BM$4&lt;$Q91,BM$4&gt;$Q91+IF($S91="",1000,$S91)-1),0,IF(MOD(BM$4-$Q91,IF($R91="",1000,$R91))=0,$O91,0))*IF($Y91&gt;0,(1+INDEX(Escalation!$B$3:$B$18,$Y91,0))^(BM$4-SSSModel!$C$5),1)*IF($X91=0,1,OFFSET(Profiles!$K$2,$X91,MAX(Profiles!$C$2,BM$4-$Q91)))*IF($AA91=1,(1+SSSModel!#REF!),1)</f>
        <v>0</v>
      </c>
      <c r="BN91" s="72">
        <f ca="1">IF(OR(BN$4&lt;$Q91,BN$4&gt;$Q91+IF($S91="",1000,$S91)-1),0,IF(MOD(BN$4-$Q91,IF($R91="",1000,$R91))=0,$O91,0))*IF($Y91&gt;0,(1+INDEX(Escalation!$B$3:$B$18,$Y91,0))^(BN$4-SSSModel!$C$5),1)*IF($X91=0,1,OFFSET(Profiles!$K$2,$X91,MAX(Profiles!$C$2,BN$4-$Q91)))*IF($AA91=1,(1+SSSModel!#REF!),1)</f>
        <v>0</v>
      </c>
      <c r="BO91" s="72">
        <f ca="1">IF(OR(BO$4&lt;$Q91,BO$4&gt;$Q91+IF($S91="",1000,$S91)-1),0,IF(MOD(BO$4-$Q91,IF($R91="",1000,$R91))=0,$O91,0))*IF($Y91&gt;0,(1+INDEX(Escalation!$B$3:$B$18,$Y91,0))^(BO$4-SSSModel!$C$5),1)*IF($X91=0,1,OFFSET(Profiles!$K$2,$X91,MAX(Profiles!$C$2,BO$4-$Q91)))*IF($AA91=1,(1+SSSModel!#REF!),1)</f>
        <v>0</v>
      </c>
      <c r="BP91" s="72">
        <f ca="1">IF(OR(BP$4&lt;$Q91,BP$4&gt;$Q91+IF($S91="",1000,$S91)-1),0,IF(MOD(BP$4-$Q91,IF($R91="",1000,$R91))=0,$O91,0))*IF($Y91&gt;0,(1+INDEX(Escalation!$B$3:$B$18,$Y91,0))^(BP$4-SSSModel!$C$5),1)*IF($X91=0,1,OFFSET(Profiles!$K$2,$X91,MAX(Profiles!$C$2,BP$4-$Q91)))*IF($AA91=1,(1+SSSModel!#REF!),1)</f>
        <v>0</v>
      </c>
      <c r="BQ91" s="72">
        <f ca="1">IF(OR(BQ$4&lt;$Q91,BQ$4&gt;$Q91+IF($S91="",1000,$S91)-1),0,IF(MOD(BQ$4-$Q91,IF($R91="",1000,$R91))=0,$O91,0))*IF($Y91&gt;0,(1+INDEX(Escalation!$B$3:$B$18,$Y91,0))^(BQ$4-SSSModel!$C$5),1)*IF($X91=0,1,OFFSET(Profiles!$K$2,$X91,MAX(Profiles!$C$2,BQ$4-$Q91)))*IF($AA91=1,(1+SSSModel!#REF!),1)</f>
        <v>0</v>
      </c>
      <c r="BR91" s="72">
        <f ca="1">IF(OR(BR$4&lt;$Q91,BR$4&gt;$Q91+IF($S91="",1000,$S91)-1),0,IF(MOD(BR$4-$Q91,IF($R91="",1000,$R91))=0,$O91,0))*IF($Y91&gt;0,(1+INDEX(Escalation!$B$3:$B$18,$Y91,0))^(BR$4-SSSModel!$C$5),1)*IF($X91=0,1,OFFSET(Profiles!$K$2,$X91,MAX(Profiles!$C$2,BR$4-$Q91)))*IF($AA91=1,(1+SSSModel!#REF!),1)</f>
        <v>0</v>
      </c>
      <c r="BS91" s="72">
        <f ca="1">IF(OR(BS$4&lt;$Q91,BS$4&gt;$Q91+IF($S91="",1000,$S91)-1),0,IF(MOD(BS$4-$Q91,IF($R91="",1000,$R91))=0,$O91,0))*IF($Y91&gt;0,(1+INDEX(Escalation!$B$3:$B$18,$Y91,0))^(BS$4-SSSModel!$C$5),1)*IF($X91=0,1,OFFSET(Profiles!$K$2,$X91,MAX(Profiles!$C$2,BS$4-$Q91)))*IF($AA91=1,(1+SSSModel!#REF!),1)</f>
        <v>0</v>
      </c>
      <c r="BT91" s="72">
        <f ca="1">IF(OR(BT$4&lt;$Q91,BT$4&gt;$Q91+IF($S91="",1000,$S91)-1),0,IF(MOD(BT$4-$Q91,IF($R91="",1000,$R91))=0,$O91,0))*IF($Y91&gt;0,(1+INDEX(Escalation!$B$3:$B$18,$Y91,0))^(BT$4-SSSModel!$C$5),1)*IF($X91=0,1,OFFSET(Profiles!$K$2,$X91,MAX(Profiles!$C$2,BT$4-$Q91)))*IF($AA91=1,(1+SSSModel!#REF!),1)</f>
        <v>0</v>
      </c>
      <c r="BU91" s="72">
        <f ca="1">IF(OR(BU$4&lt;$Q91,BU$4&gt;$Q91+IF($S91="",1000,$S91)-1),0,IF(MOD(BU$4-$Q91,IF($R91="",1000,$R91))=0,$O91,0))*IF($Y91&gt;0,(1+INDEX(Escalation!$B$3:$B$18,$Y91,0))^(BU$4-SSSModel!$C$5),1)*IF($X91=0,1,OFFSET(Profiles!$K$2,$X91,MAX(Profiles!$C$2,BU$4-$Q91)))*IF($AA91=1,(1+SSSModel!#REF!),1)</f>
        <v>0</v>
      </c>
      <c r="BV91" s="72">
        <f ca="1">IF(OR(BV$4&lt;$Q91,BV$4&gt;$Q91+IF($S91="",1000,$S91)-1),0,IF(MOD(BV$4-$Q91,IF($R91="",1000,$R91))=0,$O91,0))*IF($Y91&gt;0,(1+INDEX(Escalation!$B$3:$B$18,$Y91,0))^(BV$4-SSSModel!$C$5),1)*IF($X91=0,1,OFFSET(Profiles!$K$2,$X91,MAX(Profiles!$C$2,BV$4-$Q91)))*IF($AA91=1,(1+SSSModel!#REF!),1)</f>
        <v>0</v>
      </c>
      <c r="BW91" s="72">
        <f ca="1">IF(OR(BW$4&lt;$Q91,BW$4&gt;$Q91+IF($S91="",1000,$S91)-1),0,IF(MOD(BW$4-$Q91,IF($R91="",1000,$R91))=0,$O91,0))*IF($Y91&gt;0,(1+INDEX(Escalation!$B$3:$B$18,$Y91,0))^(BW$4-SSSModel!$C$5),1)*IF($X91=0,1,OFFSET(Profiles!$K$2,$X91,MAX(Profiles!$C$2,BW$4-$Q91)))*IF($AA91=1,(1+SSSModel!#REF!),1)</f>
        <v>0</v>
      </c>
      <c r="BX91" s="72">
        <f ca="1">IF(OR(BX$4&lt;$Q91,BX$4&gt;$Q91+IF($S91="",1000,$S91)-1),0,IF(MOD(BX$4-$Q91,IF($R91="",1000,$R91))=0,$O91,0))*IF($Y91&gt;0,(1+INDEX(Escalation!$B$3:$B$18,$Y91,0))^(BX$4-SSSModel!$C$5),1)*IF($X91=0,1,OFFSET(Profiles!$K$2,$X91,MAX(Profiles!$C$2,BX$4-$Q91)))*IF($AA91=1,(1+SSSModel!#REF!),1)</f>
        <v>0</v>
      </c>
      <c r="BY91" s="72">
        <f ca="1">IF(OR(BY$4&lt;$Q91,BY$4&gt;$Q91+IF($S91="",1000,$S91)-1),0,IF(MOD(BY$4-$Q91,IF($R91="",1000,$R91))=0,$O91,0))*IF($Y91&gt;0,(1+INDEX(Escalation!$B$3:$B$18,$Y91,0))^(BY$4-SSSModel!$C$5),1)*IF($X91=0,1,OFFSET(Profiles!$K$2,$X91,MAX(Profiles!$C$2,BY$4-$Q91)))*IF($AA91=1,(1+SSSModel!#REF!),1)</f>
        <v>0</v>
      </c>
      <c r="BZ91" s="72">
        <f ca="1">IF(OR(BZ$4&lt;$Q91,BZ$4&gt;$Q91+IF($S91="",1000,$S91)-1),0,IF(MOD(BZ$4-$Q91,IF($R91="",1000,$R91))=0,$O91,0))*IF($Y91&gt;0,(1+INDEX(Escalation!$B$3:$B$18,$Y91,0))^(BZ$4-SSSModel!$C$5),1)*IF($X91=0,1,OFFSET(Profiles!$K$2,$X91,MAX(Profiles!$C$2,BZ$4-$Q91)))*IF($AA91=1,(1+SSSModel!#REF!),1)</f>
        <v>0</v>
      </c>
      <c r="CA91" s="134">
        <f ca="1">IF(OR($Z91=0,SSSModel!$C$4="CF"),AC91,
IF(LEFT($V91,3)="ON_",
     IF(SSSModel!$C$4="RR",SUMPRODUCT(OFFSET($AC91,0,0,1,$CB$2),OFFSET(Profiles!$K$28,($Z91-1)*(Profiles!$I$26+1)+CA$4-SSSModel!$C$3+1,0,1,$CB$2)),
     IF(SSSModel!$C$4="ECC",$EA91*$EB91*SUMPRODUCT(OFFSET($AC91,0,MAX(0,CA$4-$DZ91-$CA$4+1),1,MIN($DZ91,CA$4-$CA$4+1)),OFFSET(Escalation!$K$24,($Y91-1)*(Escalation!$I$22+1)+CA$4-SSSModel!$C$3+1,MAX(0,CA$4-$DZ91-$CA$4+1),1,MIN($DZ91,CA$4-$CA$4+1))),
     IF(SSSModel!$C$4="PV",AC91*$EA91*(1+SSSModel!$C$2),
     IF(SSSModel!$C$4="FCR",$EC91*SUM(OFFSET($AC91,0,MAX(CA$4-$AC$4-$DZ91+1,0),1,MIN($DZ91,CA$4-$AC$4+1))),0)))),
SUM($AC91:$BZ91)*
     IF(SSSModel!$C$4="RR",OFFSET(Profiles!$K$2,$Z91,MAX(Profiles!$C$2,AC$4-$W91)),
     IF(SSSModel!$C$4="ECC",$EA91*$EB91*IF(MAX(Escalation!$C$2,AC$4-$W91)&gt;$DZ91-1,0,OFFSET(Escalation!$K$2,$Y91,MAX(Escalation!$C$2,AC$4-$W91))),
     IF(SSSModel!$C$4="PV",IF(CA$4=$W91,$EA91*(1+SSSModel!$C$2),0),
     IF(SSSModel!$C$4="FCR",IF(AND(CA$4&gt;=$W91,OFFSET(Profiles!$K$2,$Z91,MAX(Profiles!$C$2,AC$4-$W91))&gt;0),$EC91,0),0))))))</f>
        <v>0</v>
      </c>
      <c r="CB91" s="135">
        <f ca="1">IF(OR($Z91=0,SSSModel!$C$4="CF"),AD91,
IF(LEFT($V91,3)="ON_",
     IF(SSSModel!$C$4="RR",SUMPRODUCT(OFFSET($AC91,0,0,1,$CB$2),OFFSET(Profiles!$K$28,($Z91-1)*(Profiles!$I$26+1)+CB$4-SSSModel!$C$3+1,0,1,$CB$2)),
     IF(SSSModel!$C$4="ECC",$EA91*$EB91*SUMPRODUCT(OFFSET($AC91,0,MAX(0,CB$4-$DZ91-$CA$4+1),1,MIN($DZ91,CB$4-$CA$4+1)),OFFSET(Escalation!$K$24,($Y91-1)*(Escalation!$I$22+1)+CB$4-SSSModel!$C$3+1,MAX(0,CB$4-$DZ91-$CA$4+1),1,MIN($DZ91,CB$4-$CA$4+1))),
     IF(SSSModel!$C$4="PV",AD91*$EA91*(1+SSSModel!$C$2),
     IF(SSSModel!$C$4="FCR",$EC91*SUM(OFFSET($AC91,0,MAX(CB$4-$AC$4-$DZ91+1,0),1,MIN($DZ91,CB$4-$AC$4+1))),0)))),
SUM($AC91:$BZ91)*
     IF(SSSModel!$C$4="RR",OFFSET(Profiles!$K$2,$Z91,MAX(Profiles!$C$2,AD$4-$W91)),
     IF(SSSModel!$C$4="ECC",$EA91*$EB91*IF(MAX(Escalation!$C$2,AD$4-$W91)&gt;$DZ91-1,0,OFFSET(Escalation!$K$2,$Y91,MAX(Escalation!$C$2,AD$4-$W91))),
     IF(SSSModel!$C$4="PV",IF(CB$4=$W91,$EA91*(1+SSSModel!$C$2),0),
     IF(SSSModel!$C$4="FCR",IF(AND(CB$4&gt;=$W91,OFFSET(Profiles!$K$2,$Z91,MAX(Profiles!$C$2,AD$4-$W91))&gt;0),$EC91,0),0))))))</f>
        <v>0</v>
      </c>
      <c r="CC91" s="135">
        <f ca="1">IF(OR($Z91=0,SSSModel!$C$4="CF"),AE91,
IF(LEFT($V91,3)="ON_",
     IF(SSSModel!$C$4="RR",SUMPRODUCT(OFFSET($AC91,0,0,1,$CB$2),OFFSET(Profiles!$K$28,($Z91-1)*(Profiles!$I$26+1)+CC$4-SSSModel!$C$3+1,0,1,$CB$2)),
     IF(SSSModel!$C$4="ECC",$EA91*$EB91*SUMPRODUCT(OFFSET($AC91,0,MAX(0,CC$4-$DZ91-$CA$4+1),1,MIN($DZ91,CC$4-$CA$4+1)),OFFSET(Escalation!$K$24,($Y91-1)*(Escalation!$I$22+1)+CC$4-SSSModel!$C$3+1,MAX(0,CC$4-$DZ91-$CA$4+1),1,MIN($DZ91,CC$4-$CA$4+1))),
     IF(SSSModel!$C$4="PV",AE91*$EA91*(1+SSSModel!$C$2),
     IF(SSSModel!$C$4="FCR",$EC91*SUM(OFFSET($AC91,0,MAX(CC$4-$AC$4-$DZ91+1,0),1,MIN($DZ91,CC$4-$AC$4+1))),0)))),
SUM($AC91:$BZ91)*
     IF(SSSModel!$C$4="RR",OFFSET(Profiles!$K$2,$Z91,MAX(Profiles!$C$2,AE$4-$W91)),
     IF(SSSModel!$C$4="ECC",$EA91*$EB91*IF(MAX(Escalation!$C$2,AE$4-$W91)&gt;$DZ91-1,0,OFFSET(Escalation!$K$2,$Y91,MAX(Escalation!$C$2,AE$4-$W91))),
     IF(SSSModel!$C$4="PV",IF(CC$4=$W91,$EA91*(1+SSSModel!$C$2),0),
     IF(SSSModel!$C$4="FCR",IF(AND(CC$4&gt;=$W91,OFFSET(Profiles!$K$2,$Z91,MAX(Profiles!$C$2,AE$4-$W91))&gt;0),$EC91,0),0))))))</f>
        <v>0</v>
      </c>
      <c r="CD91" s="135">
        <f ca="1">IF(OR($Z91=0,SSSModel!$C$4="CF"),AF91,
IF(LEFT($V91,3)="ON_",
     IF(SSSModel!$C$4="RR",SUMPRODUCT(OFFSET($AC91,0,0,1,$CB$2),OFFSET(Profiles!$K$28,($Z91-1)*(Profiles!$I$26+1)+CD$4-SSSModel!$C$3+1,0,1,$CB$2)),
     IF(SSSModel!$C$4="ECC",$EA91*$EB91*SUMPRODUCT(OFFSET($AC91,0,MAX(0,CD$4-$DZ91-$CA$4+1),1,MIN($DZ91,CD$4-$CA$4+1)),OFFSET(Escalation!$K$24,($Y91-1)*(Escalation!$I$22+1)+CD$4-SSSModel!$C$3+1,MAX(0,CD$4-$DZ91-$CA$4+1),1,MIN($DZ91,CD$4-$CA$4+1))),
     IF(SSSModel!$C$4="PV",AF91*$EA91*(1+SSSModel!$C$2),
     IF(SSSModel!$C$4="FCR",$EC91*SUM(OFFSET($AC91,0,MAX(CD$4-$AC$4-$DZ91+1,0),1,MIN($DZ91,CD$4-$AC$4+1))),0)))),
SUM($AC91:$BZ91)*
     IF(SSSModel!$C$4="RR",OFFSET(Profiles!$K$2,$Z91,MAX(Profiles!$C$2,AF$4-$W91)),
     IF(SSSModel!$C$4="ECC",$EA91*$EB91*IF(MAX(Escalation!$C$2,AF$4-$W91)&gt;$DZ91-1,0,OFFSET(Escalation!$K$2,$Y91,MAX(Escalation!$C$2,AF$4-$W91))),
     IF(SSSModel!$C$4="PV",IF(CD$4=$W91,$EA91*(1+SSSModel!$C$2),0),
     IF(SSSModel!$C$4="FCR",IF(AND(CD$4&gt;=$W91,OFFSET(Profiles!$K$2,$Z91,MAX(Profiles!$C$2,AF$4-$W91))&gt;0),$EC91,0),0))))))</f>
        <v>0</v>
      </c>
      <c r="CE91" s="135">
        <f ca="1">IF(OR($Z91=0,SSSModel!$C$4="CF"),AG91,
IF(LEFT($V91,3)="ON_",
     IF(SSSModel!$C$4="RR",SUMPRODUCT(OFFSET($AC91,0,0,1,$CB$2),OFFSET(Profiles!$K$28,($Z91-1)*(Profiles!$I$26+1)+CE$4-SSSModel!$C$3+1,0,1,$CB$2)),
     IF(SSSModel!$C$4="ECC",$EA91*$EB91*SUMPRODUCT(OFFSET($AC91,0,MAX(0,CE$4-$DZ91-$CA$4+1),1,MIN($DZ91,CE$4-$CA$4+1)),OFFSET(Escalation!$K$24,($Y91-1)*(Escalation!$I$22+1)+CE$4-SSSModel!$C$3+1,MAX(0,CE$4-$DZ91-$CA$4+1),1,MIN($DZ91,CE$4-$CA$4+1))),
     IF(SSSModel!$C$4="PV",AG91*$EA91*(1+SSSModel!$C$2),
     IF(SSSModel!$C$4="FCR",$EC91*SUM(OFFSET($AC91,0,MAX(CE$4-$AC$4-$DZ91+1,0),1,MIN($DZ91,CE$4-$AC$4+1))),0)))),
SUM($AC91:$BZ91)*
     IF(SSSModel!$C$4="RR",OFFSET(Profiles!$K$2,$Z91,MAX(Profiles!$C$2,AG$4-$W91)),
     IF(SSSModel!$C$4="ECC",$EA91*$EB91*IF(MAX(Escalation!$C$2,AG$4-$W91)&gt;$DZ91-1,0,OFFSET(Escalation!$K$2,$Y91,MAX(Escalation!$C$2,AG$4-$W91))),
     IF(SSSModel!$C$4="PV",IF(CE$4=$W91,$EA91*(1+SSSModel!$C$2),0),
     IF(SSSModel!$C$4="FCR",IF(AND(CE$4&gt;=$W91,OFFSET(Profiles!$K$2,$Z91,MAX(Profiles!$C$2,AG$4-$W91))&gt;0),$EC91,0),0))))))</f>
        <v>0</v>
      </c>
      <c r="CF91" s="135">
        <f ca="1">IF(OR($Z91=0,SSSModel!$C$4="CF"),AH91,
IF(LEFT($V91,3)="ON_",
     IF(SSSModel!$C$4="RR",SUMPRODUCT(OFFSET($AC91,0,0,1,$CB$2),OFFSET(Profiles!$K$28,($Z91-1)*(Profiles!$I$26+1)+CF$4-SSSModel!$C$3+1,0,1,$CB$2)),
     IF(SSSModel!$C$4="ECC",$EA91*$EB91*SUMPRODUCT(OFFSET($AC91,0,MAX(0,CF$4-$DZ91-$CA$4+1),1,MIN($DZ91,CF$4-$CA$4+1)),OFFSET(Escalation!$K$24,($Y91-1)*(Escalation!$I$22+1)+CF$4-SSSModel!$C$3+1,MAX(0,CF$4-$DZ91-$CA$4+1),1,MIN($DZ91,CF$4-$CA$4+1))),
     IF(SSSModel!$C$4="PV",AH91*$EA91*(1+SSSModel!$C$2),
     IF(SSSModel!$C$4="FCR",$EC91*SUM(OFFSET($AC91,0,MAX(CF$4-$AC$4-$DZ91+1,0),1,MIN($DZ91,CF$4-$AC$4+1))),0)))),
SUM($AC91:$BZ91)*
     IF(SSSModel!$C$4="RR",OFFSET(Profiles!$K$2,$Z91,MAX(Profiles!$C$2,AH$4-$W91)),
     IF(SSSModel!$C$4="ECC",$EA91*$EB91*IF(MAX(Escalation!$C$2,AH$4-$W91)&gt;$DZ91-1,0,OFFSET(Escalation!$K$2,$Y91,MAX(Escalation!$C$2,AH$4-$W91))),
     IF(SSSModel!$C$4="PV",IF(CF$4=$W91,$EA91*(1+SSSModel!$C$2),0),
     IF(SSSModel!$C$4="FCR",IF(AND(CF$4&gt;=$W91,OFFSET(Profiles!$K$2,$Z91,MAX(Profiles!$C$2,AH$4-$W91))&gt;0),$EC91,0),0))))))</f>
        <v>0</v>
      </c>
      <c r="CG91" s="135">
        <f ca="1">IF(OR($Z91=0,SSSModel!$C$4="CF"),AI91,
IF(LEFT($V91,3)="ON_",
     IF(SSSModel!$C$4="RR",SUMPRODUCT(OFFSET($AC91,0,0,1,$CB$2),OFFSET(Profiles!$K$28,($Z91-1)*(Profiles!$I$26+1)+CG$4-SSSModel!$C$3+1,0,1,$CB$2)),
     IF(SSSModel!$C$4="ECC",$EA91*$EB91*SUMPRODUCT(OFFSET($AC91,0,MAX(0,CG$4-$DZ91-$CA$4+1),1,MIN($DZ91,CG$4-$CA$4+1)),OFFSET(Escalation!$K$24,($Y91-1)*(Escalation!$I$22+1)+CG$4-SSSModel!$C$3+1,MAX(0,CG$4-$DZ91-$CA$4+1),1,MIN($DZ91,CG$4-$CA$4+1))),
     IF(SSSModel!$C$4="PV",AI91*$EA91*(1+SSSModel!$C$2),
     IF(SSSModel!$C$4="FCR",$EC91*SUM(OFFSET($AC91,0,MAX(CG$4-$AC$4-$DZ91+1,0),1,MIN($DZ91,CG$4-$AC$4+1))),0)))),
SUM($AC91:$BZ91)*
     IF(SSSModel!$C$4="RR",OFFSET(Profiles!$K$2,$Z91,MAX(Profiles!$C$2,AI$4-$W91)),
     IF(SSSModel!$C$4="ECC",$EA91*$EB91*IF(MAX(Escalation!$C$2,AI$4-$W91)&gt;$DZ91-1,0,OFFSET(Escalation!$K$2,$Y91,MAX(Escalation!$C$2,AI$4-$W91))),
     IF(SSSModel!$C$4="PV",IF(CG$4=$W91,$EA91*(1+SSSModel!$C$2),0),
     IF(SSSModel!$C$4="FCR",IF(AND(CG$4&gt;=$W91,OFFSET(Profiles!$K$2,$Z91,MAX(Profiles!$C$2,AI$4-$W91))&gt;0),$EC91,0),0))))))</f>
        <v>0</v>
      </c>
      <c r="CH91" s="135">
        <f ca="1">IF(OR($Z91=0,SSSModel!$C$4="CF"),AJ91,
IF(LEFT($V91,3)="ON_",
     IF(SSSModel!$C$4="RR",SUMPRODUCT(OFFSET($AC91,0,0,1,$CB$2),OFFSET(Profiles!$K$28,($Z91-1)*(Profiles!$I$26+1)+CH$4-SSSModel!$C$3+1,0,1,$CB$2)),
     IF(SSSModel!$C$4="ECC",$EA91*$EB91*SUMPRODUCT(OFFSET($AC91,0,MAX(0,CH$4-$DZ91-$CA$4+1),1,MIN($DZ91,CH$4-$CA$4+1)),OFFSET(Escalation!$K$24,($Y91-1)*(Escalation!$I$22+1)+CH$4-SSSModel!$C$3+1,MAX(0,CH$4-$DZ91-$CA$4+1),1,MIN($DZ91,CH$4-$CA$4+1))),
     IF(SSSModel!$C$4="PV",AJ91*$EA91*(1+SSSModel!$C$2),
     IF(SSSModel!$C$4="FCR",$EC91*SUM(OFFSET($AC91,0,MAX(CH$4-$AC$4-$DZ91+1,0),1,MIN($DZ91,CH$4-$AC$4+1))),0)))),
SUM($AC91:$BZ91)*
     IF(SSSModel!$C$4="RR",OFFSET(Profiles!$K$2,$Z91,MAX(Profiles!$C$2,AJ$4-$W91)),
     IF(SSSModel!$C$4="ECC",$EA91*$EB91*IF(MAX(Escalation!$C$2,AJ$4-$W91)&gt;$DZ91-1,0,OFFSET(Escalation!$K$2,$Y91,MAX(Escalation!$C$2,AJ$4-$W91))),
     IF(SSSModel!$C$4="PV",IF(CH$4=$W91,$EA91*(1+SSSModel!$C$2),0),
     IF(SSSModel!$C$4="FCR",IF(AND(CH$4&gt;=$W91,OFFSET(Profiles!$K$2,$Z91,MAX(Profiles!$C$2,AJ$4-$W91))&gt;0),$EC91,0),0))))))</f>
        <v>0</v>
      </c>
      <c r="CI91" s="135">
        <f ca="1">IF(OR($Z91=0,SSSModel!$C$4="CF"),AK91,
IF(LEFT($V91,3)="ON_",
     IF(SSSModel!$C$4="RR",SUMPRODUCT(OFFSET($AC91,0,0,1,$CB$2),OFFSET(Profiles!$K$28,($Z91-1)*(Profiles!$I$26+1)+CI$4-SSSModel!$C$3+1,0,1,$CB$2)),
     IF(SSSModel!$C$4="ECC",$EA91*$EB91*SUMPRODUCT(OFFSET($AC91,0,MAX(0,CI$4-$DZ91-$CA$4+1),1,MIN($DZ91,CI$4-$CA$4+1)),OFFSET(Escalation!$K$24,($Y91-1)*(Escalation!$I$22+1)+CI$4-SSSModel!$C$3+1,MAX(0,CI$4-$DZ91-$CA$4+1),1,MIN($DZ91,CI$4-$CA$4+1))),
     IF(SSSModel!$C$4="PV",AK91*$EA91*(1+SSSModel!$C$2),
     IF(SSSModel!$C$4="FCR",$EC91*SUM(OFFSET($AC91,0,MAX(CI$4-$AC$4-$DZ91+1,0),1,MIN($DZ91,CI$4-$AC$4+1))),0)))),
SUM($AC91:$BZ91)*
     IF(SSSModel!$C$4="RR",OFFSET(Profiles!$K$2,$Z91,MAX(Profiles!$C$2,AK$4-$W91)),
     IF(SSSModel!$C$4="ECC",$EA91*$EB91*IF(MAX(Escalation!$C$2,AK$4-$W91)&gt;$DZ91-1,0,OFFSET(Escalation!$K$2,$Y91,MAX(Escalation!$C$2,AK$4-$W91))),
     IF(SSSModel!$C$4="PV",IF(CI$4=$W91,$EA91*(1+SSSModel!$C$2),0),
     IF(SSSModel!$C$4="FCR",IF(AND(CI$4&gt;=$W91,OFFSET(Profiles!$K$2,$Z91,MAX(Profiles!$C$2,AK$4-$W91))&gt;0),$EC91,0),0))))))</f>
        <v>0</v>
      </c>
      <c r="CJ91" s="135">
        <f ca="1">IF(OR($Z91=0,SSSModel!$C$4="CF"),AL91,
IF(LEFT($V91,3)="ON_",
     IF(SSSModel!$C$4="RR",SUMPRODUCT(OFFSET($AC91,0,0,1,$CB$2),OFFSET(Profiles!$K$28,($Z91-1)*(Profiles!$I$26+1)+CJ$4-SSSModel!$C$3+1,0,1,$CB$2)),
     IF(SSSModel!$C$4="ECC",$EA91*$EB91*SUMPRODUCT(OFFSET($AC91,0,MAX(0,CJ$4-$DZ91-$CA$4+1),1,MIN($DZ91,CJ$4-$CA$4+1)),OFFSET(Escalation!$K$24,($Y91-1)*(Escalation!$I$22+1)+CJ$4-SSSModel!$C$3+1,MAX(0,CJ$4-$DZ91-$CA$4+1),1,MIN($DZ91,CJ$4-$CA$4+1))),
     IF(SSSModel!$C$4="PV",AL91*$EA91*(1+SSSModel!$C$2),
     IF(SSSModel!$C$4="FCR",$EC91*SUM(OFFSET($AC91,0,MAX(CJ$4-$AC$4-$DZ91+1,0),1,MIN($DZ91,CJ$4-$AC$4+1))),0)))),
SUM($AC91:$BZ91)*
     IF(SSSModel!$C$4="RR",OFFSET(Profiles!$K$2,$Z91,MAX(Profiles!$C$2,AL$4-$W91)),
     IF(SSSModel!$C$4="ECC",$EA91*$EB91*IF(MAX(Escalation!$C$2,AL$4-$W91)&gt;$DZ91-1,0,OFFSET(Escalation!$K$2,$Y91,MAX(Escalation!$C$2,AL$4-$W91))),
     IF(SSSModel!$C$4="PV",IF(CJ$4=$W91,$EA91*(1+SSSModel!$C$2),0),
     IF(SSSModel!$C$4="FCR",IF(AND(CJ$4&gt;=$W91,OFFSET(Profiles!$K$2,$Z91,MAX(Profiles!$C$2,AL$4-$W91))&gt;0),$EC91,0),0))))))</f>
        <v>0</v>
      </c>
      <c r="CK91" s="135">
        <f ca="1">IF(OR($Z91=0,SSSModel!$C$4="CF"),AM91,
IF(LEFT($V91,3)="ON_",
     IF(SSSModel!$C$4="RR",SUMPRODUCT(OFFSET($AC91,0,0,1,$CB$2),OFFSET(Profiles!$K$28,($Z91-1)*(Profiles!$I$26+1)+CK$4-SSSModel!$C$3+1,0,1,$CB$2)),
     IF(SSSModel!$C$4="ECC",$EA91*$EB91*SUMPRODUCT(OFFSET($AC91,0,MAX(0,CK$4-$DZ91-$CA$4+1),1,MIN($DZ91,CK$4-$CA$4+1)),OFFSET(Escalation!$K$24,($Y91-1)*(Escalation!$I$22+1)+CK$4-SSSModel!$C$3+1,MAX(0,CK$4-$DZ91-$CA$4+1),1,MIN($DZ91,CK$4-$CA$4+1))),
     IF(SSSModel!$C$4="PV",AM91*$EA91*(1+SSSModel!$C$2),
     IF(SSSModel!$C$4="FCR",$EC91*SUM(OFFSET($AC91,0,MAX(CK$4-$AC$4-$DZ91+1,0),1,MIN($DZ91,CK$4-$AC$4+1))),0)))),
SUM($AC91:$BZ91)*
     IF(SSSModel!$C$4="RR",OFFSET(Profiles!$K$2,$Z91,MAX(Profiles!$C$2,AM$4-$W91)),
     IF(SSSModel!$C$4="ECC",$EA91*$EB91*IF(MAX(Escalation!$C$2,AM$4-$W91)&gt;$DZ91-1,0,OFFSET(Escalation!$K$2,$Y91,MAX(Escalation!$C$2,AM$4-$W91))),
     IF(SSSModel!$C$4="PV",IF(CK$4=$W91,$EA91*(1+SSSModel!$C$2),0),
     IF(SSSModel!$C$4="FCR",IF(AND(CK$4&gt;=$W91,OFFSET(Profiles!$K$2,$Z91,MAX(Profiles!$C$2,AM$4-$W91))&gt;0),$EC91,0),0))))))</f>
        <v>0</v>
      </c>
      <c r="CL91" s="135">
        <f ca="1">IF(OR($Z91=0,SSSModel!$C$4="CF"),AN91,
IF(LEFT($V91,3)="ON_",
     IF(SSSModel!$C$4="RR",SUMPRODUCT(OFFSET($AC91,0,0,1,$CB$2),OFFSET(Profiles!$K$28,($Z91-1)*(Profiles!$I$26+1)+CL$4-SSSModel!$C$3+1,0,1,$CB$2)),
     IF(SSSModel!$C$4="ECC",$EA91*$EB91*SUMPRODUCT(OFFSET($AC91,0,MAX(0,CL$4-$DZ91-$CA$4+1),1,MIN($DZ91,CL$4-$CA$4+1)),OFFSET(Escalation!$K$24,($Y91-1)*(Escalation!$I$22+1)+CL$4-SSSModel!$C$3+1,MAX(0,CL$4-$DZ91-$CA$4+1),1,MIN($DZ91,CL$4-$CA$4+1))),
     IF(SSSModel!$C$4="PV",AN91*$EA91*(1+SSSModel!$C$2),
     IF(SSSModel!$C$4="FCR",$EC91*SUM(OFFSET($AC91,0,MAX(CL$4-$AC$4-$DZ91+1,0),1,MIN($DZ91,CL$4-$AC$4+1))),0)))),
SUM($AC91:$BZ91)*
     IF(SSSModel!$C$4="RR",OFFSET(Profiles!$K$2,$Z91,MAX(Profiles!$C$2,AN$4-$W91)),
     IF(SSSModel!$C$4="ECC",$EA91*$EB91*IF(MAX(Escalation!$C$2,AN$4-$W91)&gt;$DZ91-1,0,OFFSET(Escalation!$K$2,$Y91,MAX(Escalation!$C$2,AN$4-$W91))),
     IF(SSSModel!$C$4="PV",IF(CL$4=$W91,$EA91*(1+SSSModel!$C$2),0),
     IF(SSSModel!$C$4="FCR",IF(AND(CL$4&gt;=$W91,OFFSET(Profiles!$K$2,$Z91,MAX(Profiles!$C$2,AN$4-$W91))&gt;0),$EC91,0),0))))))</f>
        <v>0</v>
      </c>
      <c r="CM91" s="135">
        <f ca="1">IF(OR($Z91=0,SSSModel!$C$4="CF"),AO91,
IF(LEFT($V91,3)="ON_",
     IF(SSSModel!$C$4="RR",SUMPRODUCT(OFFSET($AC91,0,0,1,$CB$2),OFFSET(Profiles!$K$28,($Z91-1)*(Profiles!$I$26+1)+CM$4-SSSModel!$C$3+1,0,1,$CB$2)),
     IF(SSSModel!$C$4="ECC",$EA91*$EB91*SUMPRODUCT(OFFSET($AC91,0,MAX(0,CM$4-$DZ91-$CA$4+1),1,MIN($DZ91,CM$4-$CA$4+1)),OFFSET(Escalation!$K$24,($Y91-1)*(Escalation!$I$22+1)+CM$4-SSSModel!$C$3+1,MAX(0,CM$4-$DZ91-$CA$4+1),1,MIN($DZ91,CM$4-$CA$4+1))),
     IF(SSSModel!$C$4="PV",AO91*$EA91*(1+SSSModel!$C$2),
     IF(SSSModel!$C$4="FCR",$EC91*SUM(OFFSET($AC91,0,MAX(CM$4-$AC$4-$DZ91+1,0),1,MIN($DZ91,CM$4-$AC$4+1))),0)))),
SUM($AC91:$BZ91)*
     IF(SSSModel!$C$4="RR",OFFSET(Profiles!$K$2,$Z91,MAX(Profiles!$C$2,AO$4-$W91)),
     IF(SSSModel!$C$4="ECC",$EA91*$EB91*IF(MAX(Escalation!$C$2,AO$4-$W91)&gt;$DZ91-1,0,OFFSET(Escalation!$K$2,$Y91,MAX(Escalation!$C$2,AO$4-$W91))),
     IF(SSSModel!$C$4="PV",IF(CM$4=$W91,$EA91*(1+SSSModel!$C$2),0),
     IF(SSSModel!$C$4="FCR",IF(AND(CM$4&gt;=$W91,OFFSET(Profiles!$K$2,$Z91,MAX(Profiles!$C$2,AO$4-$W91))&gt;0),$EC91,0),0))))))</f>
        <v>0</v>
      </c>
      <c r="CN91" s="135">
        <f ca="1">IF(OR($Z91=0,SSSModel!$C$4="CF"),AP91,
IF(LEFT($V91,3)="ON_",
     IF(SSSModel!$C$4="RR",SUMPRODUCT(OFFSET($AC91,0,0,1,$CB$2),OFFSET(Profiles!$K$28,($Z91-1)*(Profiles!$I$26+1)+CN$4-SSSModel!$C$3+1,0,1,$CB$2)),
     IF(SSSModel!$C$4="ECC",$EA91*$EB91*SUMPRODUCT(OFFSET($AC91,0,MAX(0,CN$4-$DZ91-$CA$4+1),1,MIN($DZ91,CN$4-$CA$4+1)),OFFSET(Escalation!$K$24,($Y91-1)*(Escalation!$I$22+1)+CN$4-SSSModel!$C$3+1,MAX(0,CN$4-$DZ91-$CA$4+1),1,MIN($DZ91,CN$4-$CA$4+1))),
     IF(SSSModel!$C$4="PV",AP91*$EA91*(1+SSSModel!$C$2),
     IF(SSSModel!$C$4="FCR",$EC91*SUM(OFFSET($AC91,0,MAX(CN$4-$AC$4-$DZ91+1,0),1,MIN($DZ91,CN$4-$AC$4+1))),0)))),
SUM($AC91:$BZ91)*
     IF(SSSModel!$C$4="RR",OFFSET(Profiles!$K$2,$Z91,MAX(Profiles!$C$2,AP$4-$W91)),
     IF(SSSModel!$C$4="ECC",$EA91*$EB91*IF(MAX(Escalation!$C$2,AP$4-$W91)&gt;$DZ91-1,0,OFFSET(Escalation!$K$2,$Y91,MAX(Escalation!$C$2,AP$4-$W91))),
     IF(SSSModel!$C$4="PV",IF(CN$4=$W91,$EA91*(1+SSSModel!$C$2),0),
     IF(SSSModel!$C$4="FCR",IF(AND(CN$4&gt;=$W91,OFFSET(Profiles!$K$2,$Z91,MAX(Profiles!$C$2,AP$4-$W91))&gt;0),$EC91,0),0))))))</f>
        <v>0</v>
      </c>
      <c r="CO91" s="135">
        <f ca="1">IF(OR($Z91=0,SSSModel!$C$4="CF"),AQ91,
IF(LEFT($V91,3)="ON_",
     IF(SSSModel!$C$4="RR",SUMPRODUCT(OFFSET($AC91,0,0,1,$CB$2),OFFSET(Profiles!$K$28,($Z91-1)*(Profiles!$I$26+1)+CO$4-SSSModel!$C$3+1,0,1,$CB$2)),
     IF(SSSModel!$C$4="ECC",$EA91*$EB91*SUMPRODUCT(OFFSET($AC91,0,MAX(0,CO$4-$DZ91-$CA$4+1),1,MIN($DZ91,CO$4-$CA$4+1)),OFFSET(Escalation!$K$24,($Y91-1)*(Escalation!$I$22+1)+CO$4-SSSModel!$C$3+1,MAX(0,CO$4-$DZ91-$CA$4+1),1,MIN($DZ91,CO$4-$CA$4+1))),
     IF(SSSModel!$C$4="PV",AQ91*$EA91*(1+SSSModel!$C$2),
     IF(SSSModel!$C$4="FCR",$EC91*SUM(OFFSET($AC91,0,MAX(CO$4-$AC$4-$DZ91+1,0),1,MIN($DZ91,CO$4-$AC$4+1))),0)))),
SUM($AC91:$BZ91)*
     IF(SSSModel!$C$4="RR",OFFSET(Profiles!$K$2,$Z91,MAX(Profiles!$C$2,AQ$4-$W91)),
     IF(SSSModel!$C$4="ECC",$EA91*$EB91*IF(MAX(Escalation!$C$2,AQ$4-$W91)&gt;$DZ91-1,0,OFFSET(Escalation!$K$2,$Y91,MAX(Escalation!$C$2,AQ$4-$W91))),
     IF(SSSModel!$C$4="PV",IF(CO$4=$W91,$EA91*(1+SSSModel!$C$2),0),
     IF(SSSModel!$C$4="FCR",IF(AND(CO$4&gt;=$W91,OFFSET(Profiles!$K$2,$Z91,MAX(Profiles!$C$2,AQ$4-$W91))&gt;0),$EC91,0),0))))))</f>
        <v>0</v>
      </c>
      <c r="CP91" s="135">
        <f ca="1">IF(OR($Z91=0,SSSModel!$C$4="CF"),AR91,
IF(LEFT($V91,3)="ON_",
     IF(SSSModel!$C$4="RR",SUMPRODUCT(OFFSET($AC91,0,0,1,$CB$2),OFFSET(Profiles!$K$28,($Z91-1)*(Profiles!$I$26+1)+CP$4-SSSModel!$C$3+1,0,1,$CB$2)),
     IF(SSSModel!$C$4="ECC",$EA91*$EB91*SUMPRODUCT(OFFSET($AC91,0,MAX(0,CP$4-$DZ91-$CA$4+1),1,MIN($DZ91,CP$4-$CA$4+1)),OFFSET(Escalation!$K$24,($Y91-1)*(Escalation!$I$22+1)+CP$4-SSSModel!$C$3+1,MAX(0,CP$4-$DZ91-$CA$4+1),1,MIN($DZ91,CP$4-$CA$4+1))),
     IF(SSSModel!$C$4="PV",AR91*$EA91*(1+SSSModel!$C$2),
     IF(SSSModel!$C$4="FCR",$EC91*SUM(OFFSET($AC91,0,MAX(CP$4-$AC$4-$DZ91+1,0),1,MIN($DZ91,CP$4-$AC$4+1))),0)))),
SUM($AC91:$BZ91)*
     IF(SSSModel!$C$4="RR",OFFSET(Profiles!$K$2,$Z91,MAX(Profiles!$C$2,AR$4-$W91)),
     IF(SSSModel!$C$4="ECC",$EA91*$EB91*IF(MAX(Escalation!$C$2,AR$4-$W91)&gt;$DZ91-1,0,OFFSET(Escalation!$K$2,$Y91,MAX(Escalation!$C$2,AR$4-$W91))),
     IF(SSSModel!$C$4="PV",IF(CP$4=$W91,$EA91*(1+SSSModel!$C$2),0),
     IF(SSSModel!$C$4="FCR",IF(AND(CP$4&gt;=$W91,OFFSET(Profiles!$K$2,$Z91,MAX(Profiles!$C$2,AR$4-$W91))&gt;0),$EC91,0),0))))))</f>
        <v>0</v>
      </c>
      <c r="CQ91" s="135">
        <f ca="1">IF(OR($Z91=0,SSSModel!$C$4="CF"),AS91,
IF(LEFT($V91,3)="ON_",
     IF(SSSModel!$C$4="RR",SUMPRODUCT(OFFSET($AC91,0,0,1,$CB$2),OFFSET(Profiles!$K$28,($Z91-1)*(Profiles!$I$26+1)+CQ$4-SSSModel!$C$3+1,0,1,$CB$2)),
     IF(SSSModel!$C$4="ECC",$EA91*$EB91*SUMPRODUCT(OFFSET($AC91,0,MAX(0,CQ$4-$DZ91-$CA$4+1),1,MIN($DZ91,CQ$4-$CA$4+1)),OFFSET(Escalation!$K$24,($Y91-1)*(Escalation!$I$22+1)+CQ$4-SSSModel!$C$3+1,MAX(0,CQ$4-$DZ91-$CA$4+1),1,MIN($DZ91,CQ$4-$CA$4+1))),
     IF(SSSModel!$C$4="PV",AS91*$EA91*(1+SSSModel!$C$2),
     IF(SSSModel!$C$4="FCR",$EC91*SUM(OFFSET($AC91,0,MAX(CQ$4-$AC$4-$DZ91+1,0),1,MIN($DZ91,CQ$4-$AC$4+1))),0)))),
SUM($AC91:$BZ91)*
     IF(SSSModel!$C$4="RR",OFFSET(Profiles!$K$2,$Z91,MAX(Profiles!$C$2,AS$4-$W91)),
     IF(SSSModel!$C$4="ECC",$EA91*$EB91*IF(MAX(Escalation!$C$2,AS$4-$W91)&gt;$DZ91-1,0,OFFSET(Escalation!$K$2,$Y91,MAX(Escalation!$C$2,AS$4-$W91))),
     IF(SSSModel!$C$4="PV",IF(CQ$4=$W91,$EA91*(1+SSSModel!$C$2),0),
     IF(SSSModel!$C$4="FCR",IF(AND(CQ$4&gt;=$W91,OFFSET(Profiles!$K$2,$Z91,MAX(Profiles!$C$2,AS$4-$W91))&gt;0),$EC91,0),0))))))</f>
        <v>0</v>
      </c>
      <c r="CR91" s="135">
        <f ca="1">IF(OR($Z91=0,SSSModel!$C$4="CF"),AT91,
IF(LEFT($V91,3)="ON_",
     IF(SSSModel!$C$4="RR",SUMPRODUCT(OFFSET($AC91,0,0,1,$CB$2),OFFSET(Profiles!$K$28,($Z91-1)*(Profiles!$I$26+1)+CR$4-SSSModel!$C$3+1,0,1,$CB$2)),
     IF(SSSModel!$C$4="ECC",$EA91*$EB91*SUMPRODUCT(OFFSET($AC91,0,MAX(0,CR$4-$DZ91-$CA$4+1),1,MIN($DZ91,CR$4-$CA$4+1)),OFFSET(Escalation!$K$24,($Y91-1)*(Escalation!$I$22+1)+CR$4-SSSModel!$C$3+1,MAX(0,CR$4-$DZ91-$CA$4+1),1,MIN($DZ91,CR$4-$CA$4+1))),
     IF(SSSModel!$C$4="PV",AT91*$EA91*(1+SSSModel!$C$2),
     IF(SSSModel!$C$4="FCR",$EC91*SUM(OFFSET($AC91,0,MAX(CR$4-$AC$4-$DZ91+1,0),1,MIN($DZ91,CR$4-$AC$4+1))),0)))),
SUM($AC91:$BZ91)*
     IF(SSSModel!$C$4="RR",OFFSET(Profiles!$K$2,$Z91,MAX(Profiles!$C$2,AT$4-$W91)),
     IF(SSSModel!$C$4="ECC",$EA91*$EB91*IF(MAX(Escalation!$C$2,AT$4-$W91)&gt;$DZ91-1,0,OFFSET(Escalation!$K$2,$Y91,MAX(Escalation!$C$2,AT$4-$W91))),
     IF(SSSModel!$C$4="PV",IF(CR$4=$W91,$EA91*(1+SSSModel!$C$2),0),
     IF(SSSModel!$C$4="FCR",IF(AND(CR$4&gt;=$W91,OFFSET(Profiles!$K$2,$Z91,MAX(Profiles!$C$2,AT$4-$W91))&gt;0),$EC91,0),0))))))</f>
        <v>0</v>
      </c>
      <c r="CS91" s="135">
        <f ca="1">IF(OR($Z91=0,SSSModel!$C$4="CF"),AU91,
IF(LEFT($V91,3)="ON_",
     IF(SSSModel!$C$4="RR",SUMPRODUCT(OFFSET($AC91,0,0,1,$CB$2),OFFSET(Profiles!$K$28,($Z91-1)*(Profiles!$I$26+1)+CS$4-SSSModel!$C$3+1,0,1,$CB$2)),
     IF(SSSModel!$C$4="ECC",$EA91*$EB91*SUMPRODUCT(OFFSET($AC91,0,MAX(0,CS$4-$DZ91-$CA$4+1),1,MIN($DZ91,CS$4-$CA$4+1)),OFFSET(Escalation!$K$24,($Y91-1)*(Escalation!$I$22+1)+CS$4-SSSModel!$C$3+1,MAX(0,CS$4-$DZ91-$CA$4+1),1,MIN($DZ91,CS$4-$CA$4+1))),
     IF(SSSModel!$C$4="PV",AU91*$EA91*(1+SSSModel!$C$2),
     IF(SSSModel!$C$4="FCR",$EC91*SUM(OFFSET($AC91,0,MAX(CS$4-$AC$4-$DZ91+1,0),1,MIN($DZ91,CS$4-$AC$4+1))),0)))),
SUM($AC91:$BZ91)*
     IF(SSSModel!$C$4="RR",OFFSET(Profiles!$K$2,$Z91,MAX(Profiles!$C$2,AU$4-$W91)),
     IF(SSSModel!$C$4="ECC",$EA91*$EB91*IF(MAX(Escalation!$C$2,AU$4-$W91)&gt;$DZ91-1,0,OFFSET(Escalation!$K$2,$Y91,MAX(Escalation!$C$2,AU$4-$W91))),
     IF(SSSModel!$C$4="PV",IF(CS$4=$W91,$EA91*(1+SSSModel!$C$2),0),
     IF(SSSModel!$C$4="FCR",IF(AND(CS$4&gt;=$W91,OFFSET(Profiles!$K$2,$Z91,MAX(Profiles!$C$2,AU$4-$W91))&gt;0),$EC91,0),0))))))</f>
        <v>0</v>
      </c>
      <c r="CT91" s="135">
        <f ca="1">IF(OR($Z91=0,SSSModel!$C$4="CF"),AV91,
IF(LEFT($V91,3)="ON_",
     IF(SSSModel!$C$4="RR",SUMPRODUCT(OFFSET($AC91,0,0,1,$CB$2),OFFSET(Profiles!$K$28,($Z91-1)*(Profiles!$I$26+1)+CT$4-SSSModel!$C$3+1,0,1,$CB$2)),
     IF(SSSModel!$C$4="ECC",$EA91*$EB91*SUMPRODUCT(OFFSET($AC91,0,MAX(0,CT$4-$DZ91-$CA$4+1),1,MIN($DZ91,CT$4-$CA$4+1)),OFFSET(Escalation!$K$24,($Y91-1)*(Escalation!$I$22+1)+CT$4-SSSModel!$C$3+1,MAX(0,CT$4-$DZ91-$CA$4+1),1,MIN($DZ91,CT$4-$CA$4+1))),
     IF(SSSModel!$C$4="PV",AV91*$EA91*(1+SSSModel!$C$2),
     IF(SSSModel!$C$4="FCR",$EC91*SUM(OFFSET($AC91,0,MAX(CT$4-$AC$4-$DZ91+1,0),1,MIN($DZ91,CT$4-$AC$4+1))),0)))),
SUM($AC91:$BZ91)*
     IF(SSSModel!$C$4="RR",OFFSET(Profiles!$K$2,$Z91,MAX(Profiles!$C$2,AV$4-$W91)),
     IF(SSSModel!$C$4="ECC",$EA91*$EB91*IF(MAX(Escalation!$C$2,AV$4-$W91)&gt;$DZ91-1,0,OFFSET(Escalation!$K$2,$Y91,MAX(Escalation!$C$2,AV$4-$W91))),
     IF(SSSModel!$C$4="PV",IF(CT$4=$W91,$EA91*(1+SSSModel!$C$2),0),
     IF(SSSModel!$C$4="FCR",IF(AND(CT$4&gt;=$W91,OFFSET(Profiles!$K$2,$Z91,MAX(Profiles!$C$2,AV$4-$W91))&gt;0),$EC91,0),0))))))</f>
        <v>0</v>
      </c>
      <c r="CU91" s="135">
        <f ca="1">IF(OR($Z91=0,SSSModel!$C$4="CF"),AW91,
IF(LEFT($V91,3)="ON_",
     IF(SSSModel!$C$4="RR",SUMPRODUCT(OFFSET($AC91,0,0,1,$CB$2),OFFSET(Profiles!$K$28,($Z91-1)*(Profiles!$I$26+1)+CU$4-SSSModel!$C$3+1,0,1,$CB$2)),
     IF(SSSModel!$C$4="ECC",$EA91*$EB91*SUMPRODUCT(OFFSET($AC91,0,MAX(0,CU$4-$DZ91-$CA$4+1),1,MIN($DZ91,CU$4-$CA$4+1)),OFFSET(Escalation!$K$24,($Y91-1)*(Escalation!$I$22+1)+CU$4-SSSModel!$C$3+1,MAX(0,CU$4-$DZ91-$CA$4+1),1,MIN($DZ91,CU$4-$CA$4+1))),
     IF(SSSModel!$C$4="PV",AW91*$EA91*(1+SSSModel!$C$2),
     IF(SSSModel!$C$4="FCR",$EC91*SUM(OFFSET($AC91,0,MAX(CU$4-$AC$4-$DZ91+1,0),1,MIN($DZ91,CU$4-$AC$4+1))),0)))),
SUM($AC91:$BZ91)*
     IF(SSSModel!$C$4="RR",OFFSET(Profiles!$K$2,$Z91,MAX(Profiles!$C$2,AW$4-$W91)),
     IF(SSSModel!$C$4="ECC",$EA91*$EB91*IF(MAX(Escalation!$C$2,AW$4-$W91)&gt;$DZ91-1,0,OFFSET(Escalation!$K$2,$Y91,MAX(Escalation!$C$2,AW$4-$W91))),
     IF(SSSModel!$C$4="PV",IF(CU$4=$W91,$EA91*(1+SSSModel!$C$2),0),
     IF(SSSModel!$C$4="FCR",IF(AND(CU$4&gt;=$W91,OFFSET(Profiles!$K$2,$Z91,MAX(Profiles!$C$2,AW$4-$W91))&gt;0),$EC91,0),0))))))</f>
        <v>0</v>
      </c>
      <c r="CV91" s="135">
        <f ca="1">IF(OR($Z91=0,SSSModel!$C$4="CF"),AX91,
IF(LEFT($V91,3)="ON_",
     IF(SSSModel!$C$4="RR",SUMPRODUCT(OFFSET($AC91,0,0,1,$CB$2),OFFSET(Profiles!$K$28,($Z91-1)*(Profiles!$I$26+1)+CV$4-SSSModel!$C$3+1,0,1,$CB$2)),
     IF(SSSModel!$C$4="ECC",$EA91*$EB91*SUMPRODUCT(OFFSET($AC91,0,MAX(0,CV$4-$DZ91-$CA$4+1),1,MIN($DZ91,CV$4-$CA$4+1)),OFFSET(Escalation!$K$24,($Y91-1)*(Escalation!$I$22+1)+CV$4-SSSModel!$C$3+1,MAX(0,CV$4-$DZ91-$CA$4+1),1,MIN($DZ91,CV$4-$CA$4+1))),
     IF(SSSModel!$C$4="PV",AX91*$EA91*(1+SSSModel!$C$2),
     IF(SSSModel!$C$4="FCR",$EC91*SUM(OFFSET($AC91,0,MAX(CV$4-$AC$4-$DZ91+1,0),1,MIN($DZ91,CV$4-$AC$4+1))),0)))),
SUM($AC91:$BZ91)*
     IF(SSSModel!$C$4="RR",OFFSET(Profiles!$K$2,$Z91,MAX(Profiles!$C$2,AX$4-$W91)),
     IF(SSSModel!$C$4="ECC",$EA91*$EB91*IF(MAX(Escalation!$C$2,AX$4-$W91)&gt;$DZ91-1,0,OFFSET(Escalation!$K$2,$Y91,MAX(Escalation!$C$2,AX$4-$W91))),
     IF(SSSModel!$C$4="PV",IF(CV$4=$W91,$EA91*(1+SSSModel!$C$2),0),
     IF(SSSModel!$C$4="FCR",IF(AND(CV$4&gt;=$W91,OFFSET(Profiles!$K$2,$Z91,MAX(Profiles!$C$2,AX$4-$W91))&gt;0),$EC91,0),0))))))</f>
        <v>0</v>
      </c>
      <c r="CW91" s="135">
        <f ca="1">IF(OR($Z91=0,SSSModel!$C$4="CF"),AY91,
IF(LEFT($V91,3)="ON_",
     IF(SSSModel!$C$4="RR",SUMPRODUCT(OFFSET($AC91,0,0,1,$CB$2),OFFSET(Profiles!$K$28,($Z91-1)*(Profiles!$I$26+1)+CW$4-SSSModel!$C$3+1,0,1,$CB$2)),
     IF(SSSModel!$C$4="ECC",$EA91*$EB91*SUMPRODUCT(OFFSET($AC91,0,MAX(0,CW$4-$DZ91-$CA$4+1),1,MIN($DZ91,CW$4-$CA$4+1)),OFFSET(Escalation!$K$24,($Y91-1)*(Escalation!$I$22+1)+CW$4-SSSModel!$C$3+1,MAX(0,CW$4-$DZ91-$CA$4+1),1,MIN($DZ91,CW$4-$CA$4+1))),
     IF(SSSModel!$C$4="PV",AY91*$EA91*(1+SSSModel!$C$2),
     IF(SSSModel!$C$4="FCR",$EC91*SUM(OFFSET($AC91,0,MAX(CW$4-$AC$4-$DZ91+1,0),1,MIN($DZ91,CW$4-$AC$4+1))),0)))),
SUM($AC91:$BZ91)*
     IF(SSSModel!$C$4="RR",OFFSET(Profiles!$K$2,$Z91,MAX(Profiles!$C$2,AY$4-$W91)),
     IF(SSSModel!$C$4="ECC",$EA91*$EB91*IF(MAX(Escalation!$C$2,AY$4-$W91)&gt;$DZ91-1,0,OFFSET(Escalation!$K$2,$Y91,MAX(Escalation!$C$2,AY$4-$W91))),
     IF(SSSModel!$C$4="PV",IF(CW$4=$W91,$EA91*(1+SSSModel!$C$2),0),
     IF(SSSModel!$C$4="FCR",IF(AND(CW$4&gt;=$W91,OFFSET(Profiles!$K$2,$Z91,MAX(Profiles!$C$2,AY$4-$W91))&gt;0),$EC91,0),0))))))</f>
        <v>0</v>
      </c>
      <c r="CX91" s="135">
        <f ca="1">IF(OR($Z91=0,SSSModel!$C$4="CF"),AZ91,
IF(LEFT($V91,3)="ON_",
     IF(SSSModel!$C$4="RR",SUMPRODUCT(OFFSET($AC91,0,0,1,$CB$2),OFFSET(Profiles!$K$28,($Z91-1)*(Profiles!$I$26+1)+CX$4-SSSModel!$C$3+1,0,1,$CB$2)),
     IF(SSSModel!$C$4="ECC",$EA91*$EB91*SUMPRODUCT(OFFSET($AC91,0,MAX(0,CX$4-$DZ91-$CA$4+1),1,MIN($DZ91,CX$4-$CA$4+1)),OFFSET(Escalation!$K$24,($Y91-1)*(Escalation!$I$22+1)+CX$4-SSSModel!$C$3+1,MAX(0,CX$4-$DZ91-$CA$4+1),1,MIN($DZ91,CX$4-$CA$4+1))),
     IF(SSSModel!$C$4="PV",AZ91*$EA91*(1+SSSModel!$C$2),
     IF(SSSModel!$C$4="FCR",$EC91*SUM(OFFSET($AC91,0,MAX(CX$4-$AC$4-$DZ91+1,0),1,MIN($DZ91,CX$4-$AC$4+1))),0)))),
SUM($AC91:$BZ91)*
     IF(SSSModel!$C$4="RR",OFFSET(Profiles!$K$2,$Z91,MAX(Profiles!$C$2,AZ$4-$W91)),
     IF(SSSModel!$C$4="ECC",$EA91*$EB91*IF(MAX(Escalation!$C$2,AZ$4-$W91)&gt;$DZ91-1,0,OFFSET(Escalation!$K$2,$Y91,MAX(Escalation!$C$2,AZ$4-$W91))),
     IF(SSSModel!$C$4="PV",IF(CX$4=$W91,$EA91*(1+SSSModel!$C$2),0),
     IF(SSSModel!$C$4="FCR",IF(AND(CX$4&gt;=$W91,OFFSET(Profiles!$K$2,$Z91,MAX(Profiles!$C$2,AZ$4-$W91))&gt;0),$EC91,0),0))))))</f>
        <v>0</v>
      </c>
      <c r="CY91" s="135">
        <f ca="1">IF(OR($Z91=0,SSSModel!$C$4="CF"),BA91,
IF(LEFT($V91,3)="ON_",
     IF(SSSModel!$C$4="RR",SUMPRODUCT(OFFSET($AC91,0,0,1,$CB$2),OFFSET(Profiles!$K$28,($Z91-1)*(Profiles!$I$26+1)+CY$4-SSSModel!$C$3+1,0,1,$CB$2)),
     IF(SSSModel!$C$4="ECC",$EA91*$EB91*SUMPRODUCT(OFFSET($AC91,0,MAX(0,CY$4-$DZ91-$CA$4+1),1,MIN($DZ91,CY$4-$CA$4+1)),OFFSET(Escalation!$K$24,($Y91-1)*(Escalation!$I$22+1)+CY$4-SSSModel!$C$3+1,MAX(0,CY$4-$DZ91-$CA$4+1),1,MIN($DZ91,CY$4-$CA$4+1))),
     IF(SSSModel!$C$4="PV",BA91*$EA91*(1+SSSModel!$C$2),
     IF(SSSModel!$C$4="FCR",$EC91*SUM(OFFSET($AC91,0,MAX(CY$4-$AC$4-$DZ91+1,0),1,MIN($DZ91,CY$4-$AC$4+1))),0)))),
SUM($AC91:$BZ91)*
     IF(SSSModel!$C$4="RR",OFFSET(Profiles!$K$2,$Z91,MAX(Profiles!$C$2,BA$4-$W91)),
     IF(SSSModel!$C$4="ECC",$EA91*$EB91*IF(MAX(Escalation!$C$2,BA$4-$W91)&gt;$DZ91-1,0,OFFSET(Escalation!$K$2,$Y91,MAX(Escalation!$C$2,BA$4-$W91))),
     IF(SSSModel!$C$4="PV",IF(CY$4=$W91,$EA91*(1+SSSModel!$C$2),0),
     IF(SSSModel!$C$4="FCR",IF(AND(CY$4&gt;=$W91,OFFSET(Profiles!$K$2,$Z91,MAX(Profiles!$C$2,BA$4-$W91))&gt;0),$EC91,0),0))))))</f>
        <v>0</v>
      </c>
      <c r="CZ91" s="135">
        <f ca="1">IF(OR($Z91=0,SSSModel!$C$4="CF"),BB91,
IF(LEFT($V91,3)="ON_",
     IF(SSSModel!$C$4="RR",SUMPRODUCT(OFFSET($AC91,0,0,1,$CB$2),OFFSET(Profiles!$K$28,($Z91-1)*(Profiles!$I$26+1)+CZ$4-SSSModel!$C$3+1,0,1,$CB$2)),
     IF(SSSModel!$C$4="ECC",$EA91*$EB91*SUMPRODUCT(OFFSET($AC91,0,MAX(0,CZ$4-$DZ91-$CA$4+1),1,MIN($DZ91,CZ$4-$CA$4+1)),OFFSET(Escalation!$K$24,($Y91-1)*(Escalation!$I$22+1)+CZ$4-SSSModel!$C$3+1,MAX(0,CZ$4-$DZ91-$CA$4+1),1,MIN($DZ91,CZ$4-$CA$4+1))),
     IF(SSSModel!$C$4="PV",BB91*$EA91*(1+SSSModel!$C$2),
     IF(SSSModel!$C$4="FCR",$EC91*SUM(OFFSET($AC91,0,MAX(CZ$4-$AC$4-$DZ91+1,0),1,MIN($DZ91,CZ$4-$AC$4+1))),0)))),
SUM($AC91:$BZ91)*
     IF(SSSModel!$C$4="RR",OFFSET(Profiles!$K$2,$Z91,MAX(Profiles!$C$2,BB$4-$W91)),
     IF(SSSModel!$C$4="ECC",$EA91*$EB91*IF(MAX(Escalation!$C$2,BB$4-$W91)&gt;$DZ91-1,0,OFFSET(Escalation!$K$2,$Y91,MAX(Escalation!$C$2,BB$4-$W91))),
     IF(SSSModel!$C$4="PV",IF(CZ$4=$W91,$EA91*(1+SSSModel!$C$2),0),
     IF(SSSModel!$C$4="FCR",IF(AND(CZ$4&gt;=$W91,OFFSET(Profiles!$K$2,$Z91,MAX(Profiles!$C$2,BB$4-$W91))&gt;0),$EC91,0),0))))))</f>
        <v>0</v>
      </c>
      <c r="DA91" s="135">
        <f ca="1">IF(OR($Z91=0,SSSModel!$C$4="CF"),BC91,
IF(LEFT($V91,3)="ON_",
     IF(SSSModel!$C$4="RR",SUMPRODUCT(OFFSET($AC91,0,0,1,$CB$2),OFFSET(Profiles!$K$28,($Z91-1)*(Profiles!$I$26+1)+DA$4-SSSModel!$C$3+1,0,1,$CB$2)),
     IF(SSSModel!$C$4="ECC",$EA91*$EB91*SUMPRODUCT(OFFSET($AC91,0,MAX(0,DA$4-$DZ91-$CA$4+1),1,MIN($DZ91,DA$4-$CA$4+1)),OFFSET(Escalation!$K$24,($Y91-1)*(Escalation!$I$22+1)+DA$4-SSSModel!$C$3+1,MAX(0,DA$4-$DZ91-$CA$4+1),1,MIN($DZ91,DA$4-$CA$4+1))),
     IF(SSSModel!$C$4="PV",BC91*$EA91*(1+SSSModel!$C$2),
     IF(SSSModel!$C$4="FCR",$EC91*SUM(OFFSET($AC91,0,MAX(DA$4-$AC$4-$DZ91+1,0),1,MIN($DZ91,DA$4-$AC$4+1))),0)))),
SUM($AC91:$BZ91)*
     IF(SSSModel!$C$4="RR",OFFSET(Profiles!$K$2,$Z91,MAX(Profiles!$C$2,BC$4-$W91)),
     IF(SSSModel!$C$4="ECC",$EA91*$EB91*IF(MAX(Escalation!$C$2,BC$4-$W91)&gt;$DZ91-1,0,OFFSET(Escalation!$K$2,$Y91,MAX(Escalation!$C$2,BC$4-$W91))),
     IF(SSSModel!$C$4="PV",IF(DA$4=$W91,$EA91*(1+SSSModel!$C$2),0),
     IF(SSSModel!$C$4="FCR",IF(AND(DA$4&gt;=$W91,OFFSET(Profiles!$K$2,$Z91,MAX(Profiles!$C$2,BC$4-$W91))&gt;0),$EC91,0),0))))))</f>
        <v>0</v>
      </c>
      <c r="DB91" s="135">
        <f ca="1">IF(OR($Z91=0,SSSModel!$C$4="CF"),BD91,
IF(LEFT($V91,3)="ON_",
     IF(SSSModel!$C$4="RR",SUMPRODUCT(OFFSET($AC91,0,0,1,$CB$2),OFFSET(Profiles!$K$28,($Z91-1)*(Profiles!$I$26+1)+DB$4-SSSModel!$C$3+1,0,1,$CB$2)),
     IF(SSSModel!$C$4="ECC",$EA91*$EB91*SUMPRODUCT(OFFSET($AC91,0,MAX(0,DB$4-$DZ91-$CA$4+1),1,MIN($DZ91,DB$4-$CA$4+1)),OFFSET(Escalation!$K$24,($Y91-1)*(Escalation!$I$22+1)+DB$4-SSSModel!$C$3+1,MAX(0,DB$4-$DZ91-$CA$4+1),1,MIN($DZ91,DB$4-$CA$4+1))),
     IF(SSSModel!$C$4="PV",BD91*$EA91*(1+SSSModel!$C$2),
     IF(SSSModel!$C$4="FCR",$EC91*SUM(OFFSET($AC91,0,MAX(DB$4-$AC$4-$DZ91+1,0),1,MIN($DZ91,DB$4-$AC$4+1))),0)))),
SUM($AC91:$BZ91)*
     IF(SSSModel!$C$4="RR",OFFSET(Profiles!$K$2,$Z91,MAX(Profiles!$C$2,BD$4-$W91)),
     IF(SSSModel!$C$4="ECC",$EA91*$EB91*IF(MAX(Escalation!$C$2,BD$4-$W91)&gt;$DZ91-1,0,OFFSET(Escalation!$K$2,$Y91,MAX(Escalation!$C$2,BD$4-$W91))),
     IF(SSSModel!$C$4="PV",IF(DB$4=$W91,$EA91*(1+SSSModel!$C$2),0),
     IF(SSSModel!$C$4="FCR",IF(AND(DB$4&gt;=$W91,OFFSET(Profiles!$K$2,$Z91,MAX(Profiles!$C$2,BD$4-$W91))&gt;0),$EC91,0),0))))))</f>
        <v>0</v>
      </c>
      <c r="DC91" s="135">
        <f ca="1">IF(OR($Z91=0,SSSModel!$C$4="CF"),BE91,
IF(LEFT($V91,3)="ON_",
     IF(SSSModel!$C$4="RR",SUMPRODUCT(OFFSET($AC91,0,0,1,$CB$2),OFFSET(Profiles!$K$28,($Z91-1)*(Profiles!$I$26+1)+DC$4-SSSModel!$C$3+1,0,1,$CB$2)),
     IF(SSSModel!$C$4="ECC",$EA91*$EB91*SUMPRODUCT(OFFSET($AC91,0,MAX(0,DC$4-$DZ91-$CA$4+1),1,MIN($DZ91,DC$4-$CA$4+1)),OFFSET(Escalation!$K$24,($Y91-1)*(Escalation!$I$22+1)+DC$4-SSSModel!$C$3+1,MAX(0,DC$4-$DZ91-$CA$4+1),1,MIN($DZ91,DC$4-$CA$4+1))),
     IF(SSSModel!$C$4="PV",BE91*$EA91*(1+SSSModel!$C$2),
     IF(SSSModel!$C$4="FCR",$EC91*SUM(OFFSET($AC91,0,MAX(DC$4-$AC$4-$DZ91+1,0),1,MIN($DZ91,DC$4-$AC$4+1))),0)))),
SUM($AC91:$BZ91)*
     IF(SSSModel!$C$4="RR",OFFSET(Profiles!$K$2,$Z91,MAX(Profiles!$C$2,BE$4-$W91)),
     IF(SSSModel!$C$4="ECC",$EA91*$EB91*IF(MAX(Escalation!$C$2,BE$4-$W91)&gt;$DZ91-1,0,OFFSET(Escalation!$K$2,$Y91,MAX(Escalation!$C$2,BE$4-$W91))),
     IF(SSSModel!$C$4="PV",IF(DC$4=$W91,$EA91*(1+SSSModel!$C$2),0),
     IF(SSSModel!$C$4="FCR",IF(AND(DC$4&gt;=$W91,OFFSET(Profiles!$K$2,$Z91,MAX(Profiles!$C$2,BE$4-$W91))&gt;0),$EC91,0),0))))))</f>
        <v>0</v>
      </c>
      <c r="DD91" s="135">
        <f ca="1">IF(OR($Z91=0,SSSModel!$C$4="CF"),BF91,
IF(LEFT($V91,3)="ON_",
     IF(SSSModel!$C$4="RR",SUMPRODUCT(OFFSET($AC91,0,0,1,$CB$2),OFFSET(Profiles!$K$28,($Z91-1)*(Profiles!$I$26+1)+DD$4-SSSModel!$C$3+1,0,1,$CB$2)),
     IF(SSSModel!$C$4="ECC",$EA91*$EB91*SUMPRODUCT(OFFSET($AC91,0,MAX(0,DD$4-$DZ91-$CA$4+1),1,MIN($DZ91,DD$4-$CA$4+1)),OFFSET(Escalation!$K$24,($Y91-1)*(Escalation!$I$22+1)+DD$4-SSSModel!$C$3+1,MAX(0,DD$4-$DZ91-$CA$4+1),1,MIN($DZ91,DD$4-$CA$4+1))),
     IF(SSSModel!$C$4="PV",BF91*$EA91*(1+SSSModel!$C$2),
     IF(SSSModel!$C$4="FCR",$EC91*SUM(OFFSET($AC91,0,MAX(DD$4-$AC$4-$DZ91+1,0),1,MIN($DZ91,DD$4-$AC$4+1))),0)))),
SUM($AC91:$BZ91)*
     IF(SSSModel!$C$4="RR",OFFSET(Profiles!$K$2,$Z91,MAX(Profiles!$C$2,BF$4-$W91)),
     IF(SSSModel!$C$4="ECC",$EA91*$EB91*IF(MAX(Escalation!$C$2,BF$4-$W91)&gt;$DZ91-1,0,OFFSET(Escalation!$K$2,$Y91,MAX(Escalation!$C$2,BF$4-$W91))),
     IF(SSSModel!$C$4="PV",IF(DD$4=$W91,$EA91*(1+SSSModel!$C$2),0),
     IF(SSSModel!$C$4="FCR",IF(AND(DD$4&gt;=$W91,OFFSET(Profiles!$K$2,$Z91,MAX(Profiles!$C$2,BF$4-$W91))&gt;0),$EC91,0),0))))))</f>
        <v>0</v>
      </c>
      <c r="DE91" s="135">
        <f ca="1">IF(OR($Z91=0,SSSModel!$C$4="CF"),BG91,
IF(LEFT($V91,3)="ON_",
     IF(SSSModel!$C$4="RR",SUMPRODUCT(OFFSET($AC91,0,0,1,$CB$2),OFFSET(Profiles!$K$28,($Z91-1)*(Profiles!$I$26+1)+DE$4-SSSModel!$C$3+1,0,1,$CB$2)),
     IF(SSSModel!$C$4="ECC",$EA91*$EB91*SUMPRODUCT(OFFSET($AC91,0,MAX(0,DE$4-$DZ91-$CA$4+1),1,MIN($DZ91,DE$4-$CA$4+1)),OFFSET(Escalation!$K$24,($Y91-1)*(Escalation!$I$22+1)+DE$4-SSSModel!$C$3+1,MAX(0,DE$4-$DZ91-$CA$4+1),1,MIN($DZ91,DE$4-$CA$4+1))),
     IF(SSSModel!$C$4="PV",BG91*$EA91*(1+SSSModel!$C$2),
     IF(SSSModel!$C$4="FCR",$EC91*SUM(OFFSET($AC91,0,MAX(DE$4-$AC$4-$DZ91+1,0),1,MIN($DZ91,DE$4-$AC$4+1))),0)))),
SUM($AC91:$BZ91)*
     IF(SSSModel!$C$4="RR",OFFSET(Profiles!$K$2,$Z91,MAX(Profiles!$C$2,BG$4-$W91)),
     IF(SSSModel!$C$4="ECC",$EA91*$EB91*IF(MAX(Escalation!$C$2,BG$4-$W91)&gt;$DZ91-1,0,OFFSET(Escalation!$K$2,$Y91,MAX(Escalation!$C$2,BG$4-$W91))),
     IF(SSSModel!$C$4="PV",IF(DE$4=$W91,$EA91*(1+SSSModel!$C$2),0),
     IF(SSSModel!$C$4="FCR",IF(AND(DE$4&gt;=$W91,OFFSET(Profiles!$K$2,$Z91,MAX(Profiles!$C$2,BG$4-$W91))&gt;0),$EC91,0),0))))))</f>
        <v>0</v>
      </c>
      <c r="DF91" s="135">
        <f ca="1">IF(OR($Z91=0,SSSModel!$C$4="CF"),BH91,
IF(LEFT($V91,3)="ON_",
     IF(SSSModel!$C$4="RR",SUMPRODUCT(OFFSET($AC91,0,0,1,$CB$2),OFFSET(Profiles!$K$28,($Z91-1)*(Profiles!$I$26+1)+DF$4-SSSModel!$C$3+1,0,1,$CB$2)),
     IF(SSSModel!$C$4="ECC",$EA91*$EB91*SUMPRODUCT(OFFSET($AC91,0,MAX(0,DF$4-$DZ91-$CA$4+1),1,MIN($DZ91,DF$4-$CA$4+1)),OFFSET(Escalation!$K$24,($Y91-1)*(Escalation!$I$22+1)+DF$4-SSSModel!$C$3+1,MAX(0,DF$4-$DZ91-$CA$4+1),1,MIN($DZ91,DF$4-$CA$4+1))),
     IF(SSSModel!$C$4="PV",BH91*$EA91*(1+SSSModel!$C$2),
     IF(SSSModel!$C$4="FCR",$EC91*SUM(OFFSET($AC91,0,MAX(DF$4-$AC$4-$DZ91+1,0),1,MIN($DZ91,DF$4-$AC$4+1))),0)))),
SUM($AC91:$BZ91)*
     IF(SSSModel!$C$4="RR",OFFSET(Profiles!$K$2,$Z91,MAX(Profiles!$C$2,BH$4-$W91)),
     IF(SSSModel!$C$4="ECC",$EA91*$EB91*IF(MAX(Escalation!$C$2,BH$4-$W91)&gt;$DZ91-1,0,OFFSET(Escalation!$K$2,$Y91,MAX(Escalation!$C$2,BH$4-$W91))),
     IF(SSSModel!$C$4="PV",IF(DF$4=$W91,$EA91*(1+SSSModel!$C$2),0),
     IF(SSSModel!$C$4="FCR",IF(AND(DF$4&gt;=$W91,OFFSET(Profiles!$K$2,$Z91,MAX(Profiles!$C$2,BH$4-$W91))&gt;0),$EC91,0),0))))))</f>
        <v>0</v>
      </c>
      <c r="DG91" s="135">
        <f ca="1">IF(OR($Z91=0,SSSModel!$C$4="CF"),BI91,
IF(LEFT($V91,3)="ON_",
     IF(SSSModel!$C$4="RR",SUMPRODUCT(OFFSET($AC91,0,0,1,$CB$2),OFFSET(Profiles!$K$28,($Z91-1)*(Profiles!$I$26+1)+DG$4-SSSModel!$C$3+1,0,1,$CB$2)),
     IF(SSSModel!$C$4="ECC",$EA91*$EB91*SUMPRODUCT(OFFSET($AC91,0,MAX(0,DG$4-$DZ91-$CA$4+1),1,MIN($DZ91,DG$4-$CA$4+1)),OFFSET(Escalation!$K$24,($Y91-1)*(Escalation!$I$22+1)+DG$4-SSSModel!$C$3+1,MAX(0,DG$4-$DZ91-$CA$4+1),1,MIN($DZ91,DG$4-$CA$4+1))),
     IF(SSSModel!$C$4="PV",BI91*$EA91*(1+SSSModel!$C$2),
     IF(SSSModel!$C$4="FCR",$EC91*SUM(OFFSET($AC91,0,MAX(DG$4-$AC$4-$DZ91+1,0),1,MIN($DZ91,DG$4-$AC$4+1))),0)))),
SUM($AC91:$BZ91)*
     IF(SSSModel!$C$4="RR",OFFSET(Profiles!$K$2,$Z91,MAX(Profiles!$C$2,BI$4-$W91)),
     IF(SSSModel!$C$4="ECC",$EA91*$EB91*IF(MAX(Escalation!$C$2,BI$4-$W91)&gt;$DZ91-1,0,OFFSET(Escalation!$K$2,$Y91,MAX(Escalation!$C$2,BI$4-$W91))),
     IF(SSSModel!$C$4="PV",IF(DG$4=$W91,$EA91*(1+SSSModel!$C$2),0),
     IF(SSSModel!$C$4="FCR",IF(AND(DG$4&gt;=$W91,OFFSET(Profiles!$K$2,$Z91,MAX(Profiles!$C$2,BI$4-$W91))&gt;0),$EC91,0),0))))))</f>
        <v>0</v>
      </c>
      <c r="DH91" s="135">
        <f ca="1">IF(OR($Z91=0,SSSModel!$C$4="CF"),BJ91,
IF(LEFT($V91,3)="ON_",
     IF(SSSModel!$C$4="RR",SUMPRODUCT(OFFSET($AC91,0,0,1,$CB$2),OFFSET(Profiles!$K$28,($Z91-1)*(Profiles!$I$26+1)+DH$4-SSSModel!$C$3+1,0,1,$CB$2)),
     IF(SSSModel!$C$4="ECC",$EA91*$EB91*SUMPRODUCT(OFFSET($AC91,0,MAX(0,DH$4-$DZ91-$CA$4+1),1,MIN($DZ91,DH$4-$CA$4+1)),OFFSET(Escalation!$K$24,($Y91-1)*(Escalation!$I$22+1)+DH$4-SSSModel!$C$3+1,MAX(0,DH$4-$DZ91-$CA$4+1),1,MIN($DZ91,DH$4-$CA$4+1))),
     IF(SSSModel!$C$4="PV",BJ91*$EA91*(1+SSSModel!$C$2),
     IF(SSSModel!$C$4="FCR",$EC91*SUM(OFFSET($AC91,0,MAX(DH$4-$AC$4-$DZ91+1,0),1,MIN($DZ91,DH$4-$AC$4+1))),0)))),
SUM($AC91:$BZ91)*
     IF(SSSModel!$C$4="RR",OFFSET(Profiles!$K$2,$Z91,MAX(Profiles!$C$2,BJ$4-$W91)),
     IF(SSSModel!$C$4="ECC",$EA91*$EB91*IF(MAX(Escalation!$C$2,BJ$4-$W91)&gt;$DZ91-1,0,OFFSET(Escalation!$K$2,$Y91,MAX(Escalation!$C$2,BJ$4-$W91))),
     IF(SSSModel!$C$4="PV",IF(DH$4=$W91,$EA91*(1+SSSModel!$C$2),0),
     IF(SSSModel!$C$4="FCR",IF(AND(DH$4&gt;=$W91,OFFSET(Profiles!$K$2,$Z91,MAX(Profiles!$C$2,BJ$4-$W91))&gt;0),$EC91,0),0))))))</f>
        <v>0</v>
      </c>
      <c r="DI91" s="135">
        <f ca="1">IF(OR($Z91=0,SSSModel!$C$4="CF"),BK91,
IF(LEFT($V91,3)="ON_",
     IF(SSSModel!$C$4="RR",SUMPRODUCT(OFFSET($AC91,0,0,1,$CB$2),OFFSET(Profiles!$K$28,($Z91-1)*(Profiles!$I$26+1)+DI$4-SSSModel!$C$3+1,0,1,$CB$2)),
     IF(SSSModel!$C$4="ECC",$EA91*$EB91*SUMPRODUCT(OFFSET($AC91,0,MAX(0,DI$4-$DZ91-$CA$4+1),1,MIN($DZ91,DI$4-$CA$4+1)),OFFSET(Escalation!$K$24,($Y91-1)*(Escalation!$I$22+1)+DI$4-SSSModel!$C$3+1,MAX(0,DI$4-$DZ91-$CA$4+1),1,MIN($DZ91,DI$4-$CA$4+1))),
     IF(SSSModel!$C$4="PV",BK91*$EA91*(1+SSSModel!$C$2),
     IF(SSSModel!$C$4="FCR",$EC91*SUM(OFFSET($AC91,0,MAX(DI$4-$AC$4-$DZ91+1,0),1,MIN($DZ91,DI$4-$AC$4+1))),0)))),
SUM($AC91:$BZ91)*
     IF(SSSModel!$C$4="RR",OFFSET(Profiles!$K$2,$Z91,MAX(Profiles!$C$2,BK$4-$W91)),
     IF(SSSModel!$C$4="ECC",$EA91*$EB91*IF(MAX(Escalation!$C$2,BK$4-$W91)&gt;$DZ91-1,0,OFFSET(Escalation!$K$2,$Y91,MAX(Escalation!$C$2,BK$4-$W91))),
     IF(SSSModel!$C$4="PV",IF(DI$4=$W91,$EA91*(1+SSSModel!$C$2),0),
     IF(SSSModel!$C$4="FCR",IF(AND(DI$4&gt;=$W91,OFFSET(Profiles!$K$2,$Z91,MAX(Profiles!$C$2,BK$4-$W91))&gt;0),$EC91,0),0))))))</f>
        <v>0</v>
      </c>
      <c r="DJ91" s="135">
        <f ca="1">IF(OR($Z91=0,SSSModel!$C$4="CF"),BL91,
IF(LEFT($V91,3)="ON_",
     IF(SSSModel!$C$4="RR",SUMPRODUCT(OFFSET($AC91,0,0,1,$CB$2),OFFSET(Profiles!$K$28,($Z91-1)*(Profiles!$I$26+1)+DJ$4-SSSModel!$C$3+1,0,1,$CB$2)),
     IF(SSSModel!$C$4="ECC",$EA91*$EB91*SUMPRODUCT(OFFSET($AC91,0,MAX(0,DJ$4-$DZ91-$CA$4+1),1,MIN($DZ91,DJ$4-$CA$4+1)),OFFSET(Escalation!$K$24,($Y91-1)*(Escalation!$I$22+1)+DJ$4-SSSModel!$C$3+1,MAX(0,DJ$4-$DZ91-$CA$4+1),1,MIN($DZ91,DJ$4-$CA$4+1))),
     IF(SSSModel!$C$4="PV",BL91*$EA91*(1+SSSModel!$C$2),
     IF(SSSModel!$C$4="FCR",$EC91*SUM(OFFSET($AC91,0,MAX(DJ$4-$AC$4-$DZ91+1,0),1,MIN($DZ91,DJ$4-$AC$4+1))),0)))),
SUM($AC91:$BZ91)*
     IF(SSSModel!$C$4="RR",OFFSET(Profiles!$K$2,$Z91,MAX(Profiles!$C$2,BL$4-$W91)),
     IF(SSSModel!$C$4="ECC",$EA91*$EB91*IF(MAX(Escalation!$C$2,BL$4-$W91)&gt;$DZ91-1,0,OFFSET(Escalation!$K$2,$Y91,MAX(Escalation!$C$2,BL$4-$W91))),
     IF(SSSModel!$C$4="PV",IF(DJ$4=$W91,$EA91*(1+SSSModel!$C$2),0),
     IF(SSSModel!$C$4="FCR",IF(AND(DJ$4&gt;=$W91,OFFSET(Profiles!$K$2,$Z91,MAX(Profiles!$C$2,BL$4-$W91))&gt;0),$EC91,0),0))))))</f>
        <v>0</v>
      </c>
      <c r="DK91" s="135">
        <f ca="1">IF(OR($Z91=0,SSSModel!$C$4="CF"),BM91,
IF(LEFT($V91,3)="ON_",
     IF(SSSModel!$C$4="RR",SUMPRODUCT(OFFSET($AC91,0,0,1,$CB$2),OFFSET(Profiles!$K$28,($Z91-1)*(Profiles!$I$26+1)+DK$4-SSSModel!$C$3+1,0,1,$CB$2)),
     IF(SSSModel!$C$4="ECC",$EA91*$EB91*SUMPRODUCT(OFFSET($AC91,0,MAX(0,DK$4-$DZ91-$CA$4+1),1,MIN($DZ91,DK$4-$CA$4+1)),OFFSET(Escalation!$K$24,($Y91-1)*(Escalation!$I$22+1)+DK$4-SSSModel!$C$3+1,MAX(0,DK$4-$DZ91-$CA$4+1),1,MIN($DZ91,DK$4-$CA$4+1))),
     IF(SSSModel!$C$4="PV",BM91*$EA91*(1+SSSModel!$C$2),
     IF(SSSModel!$C$4="FCR",$EC91*SUM(OFFSET($AC91,0,MAX(DK$4-$AC$4-$DZ91+1,0),1,MIN($DZ91,DK$4-$AC$4+1))),0)))),
SUM($AC91:$BZ91)*
     IF(SSSModel!$C$4="RR",OFFSET(Profiles!$K$2,$Z91,MAX(Profiles!$C$2,BM$4-$W91)),
     IF(SSSModel!$C$4="ECC",$EA91*$EB91*IF(MAX(Escalation!$C$2,BM$4-$W91)&gt;$DZ91-1,0,OFFSET(Escalation!$K$2,$Y91,MAX(Escalation!$C$2,BM$4-$W91))),
     IF(SSSModel!$C$4="PV",IF(DK$4=$W91,$EA91*(1+SSSModel!$C$2),0),
     IF(SSSModel!$C$4="FCR",IF(AND(DK$4&gt;=$W91,OFFSET(Profiles!$K$2,$Z91,MAX(Profiles!$C$2,BM$4-$W91))&gt;0),$EC91,0),0))))))</f>
        <v>0</v>
      </c>
      <c r="DL91" s="135">
        <f ca="1">IF(OR($Z91=0,SSSModel!$C$4="CF"),BN91,
IF(LEFT($V91,3)="ON_",
     IF(SSSModel!$C$4="RR",SUMPRODUCT(OFFSET($AC91,0,0,1,$CB$2),OFFSET(Profiles!$K$28,($Z91-1)*(Profiles!$I$26+1)+DL$4-SSSModel!$C$3+1,0,1,$CB$2)),
     IF(SSSModel!$C$4="ECC",$EA91*$EB91*SUMPRODUCT(OFFSET($AC91,0,MAX(0,DL$4-$DZ91-$CA$4+1),1,MIN($DZ91,DL$4-$CA$4+1)),OFFSET(Escalation!$K$24,($Y91-1)*(Escalation!$I$22+1)+DL$4-SSSModel!$C$3+1,MAX(0,DL$4-$DZ91-$CA$4+1),1,MIN($DZ91,DL$4-$CA$4+1))),
     IF(SSSModel!$C$4="PV",BN91*$EA91*(1+SSSModel!$C$2),
     IF(SSSModel!$C$4="FCR",$EC91*SUM(OFFSET($AC91,0,MAX(DL$4-$AC$4-$DZ91+1,0),1,MIN($DZ91,DL$4-$AC$4+1))),0)))),
SUM($AC91:$BZ91)*
     IF(SSSModel!$C$4="RR",OFFSET(Profiles!$K$2,$Z91,MAX(Profiles!$C$2,BN$4-$W91)),
     IF(SSSModel!$C$4="ECC",$EA91*$EB91*IF(MAX(Escalation!$C$2,BN$4-$W91)&gt;$DZ91-1,0,OFFSET(Escalation!$K$2,$Y91,MAX(Escalation!$C$2,BN$4-$W91))),
     IF(SSSModel!$C$4="PV",IF(DL$4=$W91,$EA91*(1+SSSModel!$C$2),0),
     IF(SSSModel!$C$4="FCR",IF(AND(DL$4&gt;=$W91,OFFSET(Profiles!$K$2,$Z91,MAX(Profiles!$C$2,BN$4-$W91))&gt;0),$EC91,0),0))))))</f>
        <v>0</v>
      </c>
      <c r="DM91" s="135">
        <f ca="1">IF(OR($Z91=0,SSSModel!$C$4="CF"),BO91,
IF(LEFT($V91,3)="ON_",
     IF(SSSModel!$C$4="RR",SUMPRODUCT(OFFSET($AC91,0,0,1,$CB$2),OFFSET(Profiles!$K$28,($Z91-1)*(Profiles!$I$26+1)+DM$4-SSSModel!$C$3+1,0,1,$CB$2)),
     IF(SSSModel!$C$4="ECC",$EA91*$EB91*SUMPRODUCT(OFFSET($AC91,0,MAX(0,DM$4-$DZ91-$CA$4+1),1,MIN($DZ91,DM$4-$CA$4+1)),OFFSET(Escalation!$K$24,($Y91-1)*(Escalation!$I$22+1)+DM$4-SSSModel!$C$3+1,MAX(0,DM$4-$DZ91-$CA$4+1),1,MIN($DZ91,DM$4-$CA$4+1))),
     IF(SSSModel!$C$4="PV",BO91*$EA91*(1+SSSModel!$C$2),
     IF(SSSModel!$C$4="FCR",$EC91*SUM(OFFSET($AC91,0,MAX(DM$4-$AC$4-$DZ91+1,0),1,MIN($DZ91,DM$4-$AC$4+1))),0)))),
SUM($AC91:$BZ91)*
     IF(SSSModel!$C$4="RR",OFFSET(Profiles!$K$2,$Z91,MAX(Profiles!$C$2,BO$4-$W91)),
     IF(SSSModel!$C$4="ECC",$EA91*$EB91*IF(MAX(Escalation!$C$2,BO$4-$W91)&gt;$DZ91-1,0,OFFSET(Escalation!$K$2,$Y91,MAX(Escalation!$C$2,BO$4-$W91))),
     IF(SSSModel!$C$4="PV",IF(DM$4=$W91,$EA91*(1+SSSModel!$C$2),0),
     IF(SSSModel!$C$4="FCR",IF(AND(DM$4&gt;=$W91,OFFSET(Profiles!$K$2,$Z91,MAX(Profiles!$C$2,BO$4-$W91))&gt;0),$EC91,0),0))))))</f>
        <v>0</v>
      </c>
      <c r="DN91" s="135">
        <f ca="1">IF(OR($Z91=0,SSSModel!$C$4="CF"),BP91,
IF(LEFT($V91,3)="ON_",
     IF(SSSModel!$C$4="RR",SUMPRODUCT(OFFSET($AC91,0,0,1,$CB$2),OFFSET(Profiles!$K$28,($Z91-1)*(Profiles!$I$26+1)+DN$4-SSSModel!$C$3+1,0,1,$CB$2)),
     IF(SSSModel!$C$4="ECC",$EA91*$EB91*SUMPRODUCT(OFFSET($AC91,0,MAX(0,DN$4-$DZ91-$CA$4+1),1,MIN($DZ91,DN$4-$CA$4+1)),OFFSET(Escalation!$K$24,($Y91-1)*(Escalation!$I$22+1)+DN$4-SSSModel!$C$3+1,MAX(0,DN$4-$DZ91-$CA$4+1),1,MIN($DZ91,DN$4-$CA$4+1))),
     IF(SSSModel!$C$4="PV",BP91*$EA91*(1+SSSModel!$C$2),
     IF(SSSModel!$C$4="FCR",$EC91*SUM(OFFSET($AC91,0,MAX(DN$4-$AC$4-$DZ91+1,0),1,MIN($DZ91,DN$4-$AC$4+1))),0)))),
SUM($AC91:$BZ91)*
     IF(SSSModel!$C$4="RR",OFFSET(Profiles!$K$2,$Z91,MAX(Profiles!$C$2,BP$4-$W91)),
     IF(SSSModel!$C$4="ECC",$EA91*$EB91*IF(MAX(Escalation!$C$2,BP$4-$W91)&gt;$DZ91-1,0,OFFSET(Escalation!$K$2,$Y91,MAX(Escalation!$C$2,BP$4-$W91))),
     IF(SSSModel!$C$4="PV",IF(DN$4=$W91,$EA91*(1+SSSModel!$C$2),0),
     IF(SSSModel!$C$4="FCR",IF(AND(DN$4&gt;=$W91,OFFSET(Profiles!$K$2,$Z91,MAX(Profiles!$C$2,BP$4-$W91))&gt;0),$EC91,0),0))))))</f>
        <v>0</v>
      </c>
      <c r="DO91" s="135">
        <f ca="1">IF(OR($Z91=0,SSSModel!$C$4="CF"),BQ91,
IF(LEFT($V91,3)="ON_",
     IF(SSSModel!$C$4="RR",SUMPRODUCT(OFFSET($AC91,0,0,1,$CB$2),OFFSET(Profiles!$K$28,($Z91-1)*(Profiles!$I$26+1)+DO$4-SSSModel!$C$3+1,0,1,$CB$2)),
     IF(SSSModel!$C$4="ECC",$EA91*$EB91*SUMPRODUCT(OFFSET($AC91,0,MAX(0,DO$4-$DZ91-$CA$4+1),1,MIN($DZ91,DO$4-$CA$4+1)),OFFSET(Escalation!$K$24,($Y91-1)*(Escalation!$I$22+1)+DO$4-SSSModel!$C$3+1,MAX(0,DO$4-$DZ91-$CA$4+1),1,MIN($DZ91,DO$4-$CA$4+1))),
     IF(SSSModel!$C$4="PV",BQ91*$EA91*(1+SSSModel!$C$2),
     IF(SSSModel!$C$4="FCR",$EC91*SUM(OFFSET($AC91,0,MAX(DO$4-$AC$4-$DZ91+1,0),1,MIN($DZ91,DO$4-$AC$4+1))),0)))),
SUM($AC91:$BZ91)*
     IF(SSSModel!$C$4="RR",OFFSET(Profiles!$K$2,$Z91,MAX(Profiles!$C$2,BQ$4-$W91)),
     IF(SSSModel!$C$4="ECC",$EA91*$EB91*IF(MAX(Escalation!$C$2,BQ$4-$W91)&gt;$DZ91-1,0,OFFSET(Escalation!$K$2,$Y91,MAX(Escalation!$C$2,BQ$4-$W91))),
     IF(SSSModel!$C$4="PV",IF(DO$4=$W91,$EA91*(1+SSSModel!$C$2),0),
     IF(SSSModel!$C$4="FCR",IF(AND(DO$4&gt;=$W91,OFFSET(Profiles!$K$2,$Z91,MAX(Profiles!$C$2,BQ$4-$W91))&gt;0),$EC91,0),0))))))</f>
        <v>0</v>
      </c>
      <c r="DP91" s="135">
        <f ca="1">IF(OR($Z91=0,SSSModel!$C$4="CF"),BR91,
IF(LEFT($V91,3)="ON_",
     IF(SSSModel!$C$4="RR",SUMPRODUCT(OFFSET($AC91,0,0,1,$CB$2),OFFSET(Profiles!$K$28,($Z91-1)*(Profiles!$I$26+1)+DP$4-SSSModel!$C$3+1,0,1,$CB$2)),
     IF(SSSModel!$C$4="ECC",$EA91*$EB91*SUMPRODUCT(OFFSET($AC91,0,MAX(0,DP$4-$DZ91-$CA$4+1),1,MIN($DZ91,DP$4-$CA$4+1)),OFFSET(Escalation!$K$24,($Y91-1)*(Escalation!$I$22+1)+DP$4-SSSModel!$C$3+1,MAX(0,DP$4-$DZ91-$CA$4+1),1,MIN($DZ91,DP$4-$CA$4+1))),
     IF(SSSModel!$C$4="PV",BR91*$EA91*(1+SSSModel!$C$2),
     IF(SSSModel!$C$4="FCR",$EC91*SUM(OFFSET($AC91,0,MAX(DP$4-$AC$4-$DZ91+1,0),1,MIN($DZ91,DP$4-$AC$4+1))),0)))),
SUM($AC91:$BZ91)*
     IF(SSSModel!$C$4="RR",OFFSET(Profiles!$K$2,$Z91,MAX(Profiles!$C$2,BR$4-$W91)),
     IF(SSSModel!$C$4="ECC",$EA91*$EB91*IF(MAX(Escalation!$C$2,BR$4-$W91)&gt;$DZ91-1,0,OFFSET(Escalation!$K$2,$Y91,MAX(Escalation!$C$2,BR$4-$W91))),
     IF(SSSModel!$C$4="PV",IF(DP$4=$W91,$EA91*(1+SSSModel!$C$2),0),
     IF(SSSModel!$C$4="FCR",IF(AND(DP$4&gt;=$W91,OFFSET(Profiles!$K$2,$Z91,MAX(Profiles!$C$2,BR$4-$W91))&gt;0),$EC91,0),0))))))</f>
        <v>0</v>
      </c>
      <c r="DQ91" s="135">
        <f ca="1">IF(OR($Z91=0,SSSModel!$C$4="CF"),BS91,
IF(LEFT($V91,3)="ON_",
     IF(SSSModel!$C$4="RR",SUMPRODUCT(OFFSET($AC91,0,0,1,$CB$2),OFFSET(Profiles!$K$28,($Z91-1)*(Profiles!$I$26+1)+DQ$4-SSSModel!$C$3+1,0,1,$CB$2)),
     IF(SSSModel!$C$4="ECC",$EA91*$EB91*SUMPRODUCT(OFFSET($AC91,0,MAX(0,DQ$4-$DZ91-$CA$4+1),1,MIN($DZ91,DQ$4-$CA$4+1)),OFFSET(Escalation!$K$24,($Y91-1)*(Escalation!$I$22+1)+DQ$4-SSSModel!$C$3+1,MAX(0,DQ$4-$DZ91-$CA$4+1),1,MIN($DZ91,DQ$4-$CA$4+1))),
     IF(SSSModel!$C$4="PV",BS91*$EA91*(1+SSSModel!$C$2),
     IF(SSSModel!$C$4="FCR",$EC91*SUM(OFFSET($AC91,0,MAX(DQ$4-$AC$4-$DZ91+1,0),1,MIN($DZ91,DQ$4-$AC$4+1))),0)))),
SUM($AC91:$BZ91)*
     IF(SSSModel!$C$4="RR",OFFSET(Profiles!$K$2,$Z91,MAX(Profiles!$C$2,BS$4-$W91)),
     IF(SSSModel!$C$4="ECC",$EA91*$EB91*IF(MAX(Escalation!$C$2,BS$4-$W91)&gt;$DZ91-1,0,OFFSET(Escalation!$K$2,$Y91,MAX(Escalation!$C$2,BS$4-$W91))),
     IF(SSSModel!$C$4="PV",IF(DQ$4=$W91,$EA91*(1+SSSModel!$C$2),0),
     IF(SSSModel!$C$4="FCR",IF(AND(DQ$4&gt;=$W91,OFFSET(Profiles!$K$2,$Z91,MAX(Profiles!$C$2,BS$4-$W91))&gt;0),$EC91,0),0))))))</f>
        <v>0</v>
      </c>
      <c r="DR91" s="135">
        <f ca="1">IF(OR($Z91=0,SSSModel!$C$4="CF"),BT91,
IF(LEFT($V91,3)="ON_",
     IF(SSSModel!$C$4="RR",SUMPRODUCT(OFFSET($AC91,0,0,1,$CB$2),OFFSET(Profiles!$K$28,($Z91-1)*(Profiles!$I$26+1)+DR$4-SSSModel!$C$3+1,0,1,$CB$2)),
     IF(SSSModel!$C$4="ECC",$EA91*$EB91*SUMPRODUCT(OFFSET($AC91,0,MAX(0,DR$4-$DZ91-$CA$4+1),1,MIN($DZ91,DR$4-$CA$4+1)),OFFSET(Escalation!$K$24,($Y91-1)*(Escalation!$I$22+1)+DR$4-SSSModel!$C$3+1,MAX(0,DR$4-$DZ91-$CA$4+1),1,MIN($DZ91,DR$4-$CA$4+1))),
     IF(SSSModel!$C$4="PV",BT91*$EA91*(1+SSSModel!$C$2),
     IF(SSSModel!$C$4="FCR",$EC91*SUM(OFFSET($AC91,0,MAX(DR$4-$AC$4-$DZ91+1,0),1,MIN($DZ91,DR$4-$AC$4+1))),0)))),
SUM($AC91:$BZ91)*
     IF(SSSModel!$C$4="RR",OFFSET(Profiles!$K$2,$Z91,MAX(Profiles!$C$2,BT$4-$W91)),
     IF(SSSModel!$C$4="ECC",$EA91*$EB91*IF(MAX(Escalation!$C$2,BT$4-$W91)&gt;$DZ91-1,0,OFFSET(Escalation!$K$2,$Y91,MAX(Escalation!$C$2,BT$4-$W91))),
     IF(SSSModel!$C$4="PV",IF(DR$4=$W91,$EA91*(1+SSSModel!$C$2),0),
     IF(SSSModel!$C$4="FCR",IF(AND(DR$4&gt;=$W91,OFFSET(Profiles!$K$2,$Z91,MAX(Profiles!$C$2,BT$4-$W91))&gt;0),$EC91,0),0))))))</f>
        <v>0</v>
      </c>
      <c r="DS91" s="135">
        <f ca="1">IF(OR($Z91=0,SSSModel!$C$4="CF"),BU91,
IF(LEFT($V91,3)="ON_",
     IF(SSSModel!$C$4="RR",SUMPRODUCT(OFFSET($AC91,0,0,1,$CB$2),OFFSET(Profiles!$K$28,($Z91-1)*(Profiles!$I$26+1)+DS$4-SSSModel!$C$3+1,0,1,$CB$2)),
     IF(SSSModel!$C$4="ECC",$EA91*$EB91*SUMPRODUCT(OFFSET($AC91,0,MAX(0,DS$4-$DZ91-$CA$4+1),1,MIN($DZ91,DS$4-$CA$4+1)),OFFSET(Escalation!$K$24,($Y91-1)*(Escalation!$I$22+1)+DS$4-SSSModel!$C$3+1,MAX(0,DS$4-$DZ91-$CA$4+1),1,MIN($DZ91,DS$4-$CA$4+1))),
     IF(SSSModel!$C$4="PV",BU91*$EA91*(1+SSSModel!$C$2),
     IF(SSSModel!$C$4="FCR",$EC91*SUM(OFFSET($AC91,0,MAX(DS$4-$AC$4-$DZ91+1,0),1,MIN($DZ91,DS$4-$AC$4+1))),0)))),
SUM($AC91:$BZ91)*
     IF(SSSModel!$C$4="RR",OFFSET(Profiles!$K$2,$Z91,MAX(Profiles!$C$2,BU$4-$W91)),
     IF(SSSModel!$C$4="ECC",$EA91*$EB91*IF(MAX(Escalation!$C$2,BU$4-$W91)&gt;$DZ91-1,0,OFFSET(Escalation!$K$2,$Y91,MAX(Escalation!$C$2,BU$4-$W91))),
     IF(SSSModel!$C$4="PV",IF(DS$4=$W91,$EA91*(1+SSSModel!$C$2),0),
     IF(SSSModel!$C$4="FCR",IF(AND(DS$4&gt;=$W91,OFFSET(Profiles!$K$2,$Z91,MAX(Profiles!$C$2,BU$4-$W91))&gt;0),$EC91,0),0))))))</f>
        <v>0</v>
      </c>
      <c r="DT91" s="135">
        <f ca="1">IF(OR($Z91=0,SSSModel!$C$4="CF"),BV91,
IF(LEFT($V91,3)="ON_",
     IF(SSSModel!$C$4="RR",SUMPRODUCT(OFFSET($AC91,0,0,1,$CB$2),OFFSET(Profiles!$K$28,($Z91-1)*(Profiles!$I$26+1)+DT$4-SSSModel!$C$3+1,0,1,$CB$2)),
     IF(SSSModel!$C$4="ECC",$EA91*$EB91*SUMPRODUCT(OFFSET($AC91,0,MAX(0,DT$4-$DZ91-$CA$4+1),1,MIN($DZ91,DT$4-$CA$4+1)),OFFSET(Escalation!$K$24,($Y91-1)*(Escalation!$I$22+1)+DT$4-SSSModel!$C$3+1,MAX(0,DT$4-$DZ91-$CA$4+1),1,MIN($DZ91,DT$4-$CA$4+1))),
     IF(SSSModel!$C$4="PV",BV91*$EA91*(1+SSSModel!$C$2),
     IF(SSSModel!$C$4="FCR",$EC91*SUM(OFFSET($AC91,0,MAX(DT$4-$AC$4-$DZ91+1,0),1,MIN($DZ91,DT$4-$AC$4+1))),0)))),
SUM($AC91:$BZ91)*
     IF(SSSModel!$C$4="RR",OFFSET(Profiles!$K$2,$Z91,MAX(Profiles!$C$2,BV$4-$W91)),
     IF(SSSModel!$C$4="ECC",$EA91*$EB91*IF(MAX(Escalation!$C$2,BV$4-$W91)&gt;$DZ91-1,0,OFFSET(Escalation!$K$2,$Y91,MAX(Escalation!$C$2,BV$4-$W91))),
     IF(SSSModel!$C$4="PV",IF(DT$4=$W91,$EA91*(1+SSSModel!$C$2),0),
     IF(SSSModel!$C$4="FCR",IF(AND(DT$4&gt;=$W91,OFFSET(Profiles!$K$2,$Z91,MAX(Profiles!$C$2,BV$4-$W91))&gt;0),$EC91,0),0))))))</f>
        <v>0</v>
      </c>
      <c r="DU91" s="135">
        <f ca="1">IF(OR($Z91=0,SSSModel!$C$4="CF"),BW91,
IF(LEFT($V91,3)="ON_",
     IF(SSSModel!$C$4="RR",SUMPRODUCT(OFFSET($AC91,0,0,1,$CB$2),OFFSET(Profiles!$K$28,($Z91-1)*(Profiles!$I$26+1)+DU$4-SSSModel!$C$3+1,0,1,$CB$2)),
     IF(SSSModel!$C$4="ECC",$EA91*$EB91*SUMPRODUCT(OFFSET($AC91,0,MAX(0,DU$4-$DZ91-$CA$4+1),1,MIN($DZ91,DU$4-$CA$4+1)),OFFSET(Escalation!$K$24,($Y91-1)*(Escalation!$I$22+1)+DU$4-SSSModel!$C$3+1,MAX(0,DU$4-$DZ91-$CA$4+1),1,MIN($DZ91,DU$4-$CA$4+1))),
     IF(SSSModel!$C$4="PV",BW91*$EA91*(1+SSSModel!$C$2),
     IF(SSSModel!$C$4="FCR",$EC91*SUM(OFFSET($AC91,0,MAX(DU$4-$AC$4-$DZ91+1,0),1,MIN($DZ91,DU$4-$AC$4+1))),0)))),
SUM($AC91:$BZ91)*
     IF(SSSModel!$C$4="RR",OFFSET(Profiles!$K$2,$Z91,MAX(Profiles!$C$2,BW$4-$W91)),
     IF(SSSModel!$C$4="ECC",$EA91*$EB91*IF(MAX(Escalation!$C$2,BW$4-$W91)&gt;$DZ91-1,0,OFFSET(Escalation!$K$2,$Y91,MAX(Escalation!$C$2,BW$4-$W91))),
     IF(SSSModel!$C$4="PV",IF(DU$4=$W91,$EA91*(1+SSSModel!$C$2),0),
     IF(SSSModel!$C$4="FCR",IF(AND(DU$4&gt;=$W91,OFFSET(Profiles!$K$2,$Z91,MAX(Profiles!$C$2,BW$4-$W91))&gt;0),$EC91,0),0))))))</f>
        <v>0</v>
      </c>
      <c r="DV91" s="136">
        <f ca="1">IF(OR($Z91=0,SSSModel!$C$4="CF"),BX91,
IF(LEFT($V91,3)="ON_",
     IF(SSSModel!$C$4="RR",SUMPRODUCT(OFFSET($AC91,0,0,1,$CB$2),OFFSET(Profiles!$K$28,($Z91-1)*(Profiles!$I$26+1)+DV$4-SSSModel!$C$3+1,0,1,$CB$2)),
     IF(SSSModel!$C$4="ECC",$EA91*$EB91*SUMPRODUCT(OFFSET($AC91,0,MAX(0,DV$4-$DZ91-$CA$4+1),1,MIN($DZ91,DV$4-$CA$4+1)),OFFSET(Escalation!$K$24,($Y91-1)*(Escalation!$I$22+1)+DV$4-SSSModel!$C$3+1,MAX(0,DV$4-$DZ91-$CA$4+1),1,MIN($DZ91,DV$4-$CA$4+1))),
     IF(SSSModel!$C$4="PV",BX91*$EA91*(1+SSSModel!$C$2),
     IF(SSSModel!$C$4="FCR",$EC91*SUM(OFFSET($AC91,0,MAX(DV$4-$AC$4-$DZ91+1,0),1,MIN($DZ91,DV$4-$AC$4+1))),0)))),
SUM($AC91:$BZ91)*
     IF(SSSModel!$C$4="RR",OFFSET(Profiles!$K$2,$Z91,MAX(Profiles!$C$2,BX$4-$W91)),
     IF(SSSModel!$C$4="ECC",$EA91*$EB91*IF(MAX(Escalation!$C$2,BX$4-$W91)&gt;$DZ91-1,0,OFFSET(Escalation!$K$2,$Y91,MAX(Escalation!$C$2,BX$4-$W91))),
     IF(SSSModel!$C$4="PV",IF(DV$4=$W91,$EA91*(1+SSSModel!$C$2),0),
     IF(SSSModel!$C$4="FCR",IF(AND(DV$4&gt;=$W91,OFFSET(Profiles!$K$2,$Z91,MAX(Profiles!$C$2,BX$4-$W91))&gt;0),$EC91,0),0))))))</f>
        <v>0</v>
      </c>
      <c r="DW91" s="136">
        <f ca="1">IF(OR($Z91=0,SSSModel!$C$4="CF"),BY91,
IF(LEFT($V91,3)="ON_",
     IF(SSSModel!$C$4="RR",SUMPRODUCT(OFFSET($AC91,0,0,1,$CB$2),OFFSET(Profiles!$K$28,($Z91-1)*(Profiles!$I$26+1)+DW$4-SSSModel!$C$3+1,0,1,$CB$2)),
     IF(SSSModel!$C$4="ECC",$EA91*$EB91*SUMPRODUCT(OFFSET($AC91,0,MAX(0,DW$4-$DZ91-$CA$4+1),1,MIN($DZ91,DW$4-$CA$4+1)),OFFSET(Escalation!$K$24,($Y91-1)*(Escalation!$I$22+1)+DW$4-SSSModel!$C$3+1,MAX(0,DW$4-$DZ91-$CA$4+1),1,MIN($DZ91,DW$4-$CA$4+1))),
     IF(SSSModel!$C$4="PV",BY91*$EA91*(1+SSSModel!$C$2),
     IF(SSSModel!$C$4="FCR",$EC91*SUM(OFFSET($AC91,0,MAX(DW$4-$AC$4-$DZ91+1,0),1,MIN($DZ91,DW$4-$AC$4+1))),0)))),
SUM($AC91:$BZ91)*
     IF(SSSModel!$C$4="RR",OFFSET(Profiles!$K$2,$Z91,MAX(Profiles!$C$2,BY$4-$W91)),
     IF(SSSModel!$C$4="ECC",$EA91*$EB91*IF(MAX(Escalation!$C$2,BY$4-$W91)&gt;$DZ91-1,0,OFFSET(Escalation!$K$2,$Y91,MAX(Escalation!$C$2,BY$4-$W91))),
     IF(SSSModel!$C$4="PV",IF(DW$4=$W91,$EA91*(1+SSSModel!$C$2),0),
     IF(SSSModel!$C$4="FCR",IF(AND(DW$4&gt;=$W91,OFFSET(Profiles!$K$2,$Z91,MAX(Profiles!$C$2,BY$4-$W91))&gt;0),$EC91,0),0))))))</f>
        <v>0</v>
      </c>
      <c r="DX91" s="136">
        <f ca="1">IF(OR($Z91=0,SSSModel!$C$4="CF"),BZ91,
IF(LEFT($V91,3)="ON_",
     IF(SSSModel!$C$4="RR",SUMPRODUCT(OFFSET($AC91,0,0,1,$CB$2),OFFSET(Profiles!$K$28,($Z91-1)*(Profiles!$I$26+1)+DX$4-SSSModel!$C$3+1,0,1,$CB$2)),
     IF(SSSModel!$C$4="ECC",$EA91*$EB91*SUMPRODUCT(OFFSET($AC91,0,MAX(0,DX$4-$DZ91-$CA$4+1),1,MIN($DZ91,DX$4-$CA$4+1)),OFFSET(Escalation!$K$24,($Y91-1)*(Escalation!$I$22+1)+DX$4-SSSModel!$C$3+1,MAX(0,DX$4-$DZ91-$CA$4+1),1,MIN($DZ91,DX$4-$CA$4+1))),
     IF(SSSModel!$C$4="PV",BZ91*$EA91*(1+SSSModel!$C$2),
     IF(SSSModel!$C$4="FCR",$EC91*SUM(OFFSET($AC91,0,MAX(DX$4-$AC$4-$DZ91+1,0),1,MIN($DZ91,DX$4-$AC$4+1))),0)))),
SUM($AC91:$BZ91)*
     IF(SSSModel!$C$4="RR",OFFSET(Profiles!$K$2,$Z91,MAX(Profiles!$C$2,BZ$4-$W91)),
     IF(SSSModel!$C$4="ECC",$EA91*$EB91*IF(MAX(Escalation!$C$2,BZ$4-$W91)&gt;$DZ91-1,0,OFFSET(Escalation!$K$2,$Y91,MAX(Escalation!$C$2,BZ$4-$W91))),
     IF(SSSModel!$C$4="PV",IF(DX$4=$W91,$EA91*(1+SSSModel!$C$2),0),
     IF(SSSModel!$C$4="FCR",IF(AND(DX$4&gt;=$W91,OFFSET(Profiles!$K$2,$Z91,MAX(Profiles!$C$2,BZ$4-$W91))&gt;0),$EC91,0),0))))))</f>
        <v>0</v>
      </c>
      <c r="DY91" s="82">
        <f ca="1">IF($Y91=0,0,OFFSET(Escalation!$B$2,$Y91,0))</f>
        <v>0</v>
      </c>
      <c r="DZ91" s="80">
        <f ca="1">IF($Z91=0,0,COUNTIF(OFFSET(Profiles!$K$2,$Z91,0,1,50),"&gt;0"))</f>
        <v>0</v>
      </c>
      <c r="EA91" s="137">
        <f ca="1">IF($Z91=0,0,SUMPRODUCT(Profiles!$C$20:$BH$20,OFFSET(Profiles!$C$2,$Z91,0,1,Profiles!$B$1)))</f>
        <v>0</v>
      </c>
      <c r="EB91" s="24">
        <f>IF($Z91=0,0,((1-(1+DY91)/(1+SSSModel!$C$2))/(1-((1+DY91)/(1+SSSModel!$C$2))^DZ91))*(1+SSSModel!$C$2))</f>
        <v>0</v>
      </c>
      <c r="EC91" s="24">
        <f>IF($Z91=0,0,-PMT(SSSModel!$C$2,DZ91,EA91))</f>
        <v>0</v>
      </c>
    </row>
    <row r="92" spans="3:133" x14ac:dyDescent="0.35">
      <c r="C92" s="18">
        <f t="shared" si="12"/>
        <v>9</v>
      </c>
      <c r="D92" s="18">
        <f t="shared" si="13"/>
        <v>8</v>
      </c>
      <c r="E92" s="18">
        <f t="shared" ca="1" si="14"/>
        <v>0</v>
      </c>
      <c r="G92" s="25" t="str">
        <f ca="1">IF($E92=0,"",OFFSET(Resources!B$26,$E92,0))</f>
        <v/>
      </c>
      <c r="H92" s="25" t="str">
        <f ca="1">IF($E92=0,"",OFFSET(Resources!C$26,$E92,0))</f>
        <v/>
      </c>
      <c r="I92" s="25" t="str">
        <f ca="1">IF($E92=0,"",OFFSET(Resources!$E$26,$E92,0))</f>
        <v/>
      </c>
      <c r="J92" s="16">
        <v>1</v>
      </c>
      <c r="K92" s="16" t="s">
        <v>150</v>
      </c>
      <c r="L92" s="25" t="str">
        <f ca="1">OFFSET(Resources!$CG$24,0,$C92-1)</f>
        <v>On-Going FGT</v>
      </c>
      <c r="M92" s="25" t="str">
        <f ca="1">OFFSET(Resources!$CG$25,0,$C92-1)</f>
        <v>O&amp;M</v>
      </c>
      <c r="N92" s="1">
        <v>1</v>
      </c>
      <c r="O92" s="7">
        <f ca="1">IF($E92=0,0,OFFSET(Resources!$CG$26,$E92,$C92-1))</f>
        <v>0</v>
      </c>
      <c r="P92" s="25" t="str">
        <f ca="1">OFFSET(Resources!$CG$26,0,$C92-1)</f>
        <v>$/Yr</v>
      </c>
      <c r="Q92" s="18">
        <f ca="1">IF($E92=0,0,OFFSET(GenAlts!$W$4,$E92,$D92-1))</f>
        <v>0</v>
      </c>
      <c r="R92" s="1">
        <v>1</v>
      </c>
      <c r="S92" t="str">
        <f ca="1">IF($E92=0,"",OFFSET(Resources!$R$26,$E92,0))</f>
        <v/>
      </c>
      <c r="T92" s="1"/>
      <c r="U92" s="25">
        <f ca="1">IF($E92=0,0,OFFSET(Resources!$AB$26,$E92,($C92-1)*Resources!$CI$20))</f>
        <v>0</v>
      </c>
      <c r="V92" s="1"/>
      <c r="W92">
        <f t="shared" ca="1" si="11"/>
        <v>0</v>
      </c>
      <c r="X92">
        <f>IF(T92="",0,MATCH(T92,Profiles!$A$3:$A$22,0))</f>
        <v>0</v>
      </c>
      <c r="Y92" s="10">
        <f ca="1">IF(U92=0,0,MATCH(U92,Escalation!$A$3:$A$18,0))</f>
        <v>0</v>
      </c>
      <c r="Z92">
        <f>IF(V92="",0,MATCH(V92,Profiles!$A$3:$A$22,0))</f>
        <v>0</v>
      </c>
      <c r="AA92" s="8"/>
      <c r="AB92" s="8">
        <v>0</v>
      </c>
      <c r="AC92" s="72">
        <f ca="1">IF(OR(AC$4&lt;$Q92,AC$4&gt;$Q92+IF($S92="",1000,$S92)-1),0,IF(MOD(AC$4-$Q92,IF($R92="",1000,$R92))=0,$O92,0))*IF($Y92&gt;0,(1+INDEX(Escalation!$B$3:$B$18,$Y92,0))^(AC$4-SSSModel!$C$5),1)*IF($X92=0,1,OFFSET(Profiles!$K$2,$X92,MAX(Profiles!$C$2,AC$4-$Q92)))*IF($AA92=1,(1+SSSModel!#REF!),1)</f>
        <v>0</v>
      </c>
      <c r="AD92" s="72">
        <f ca="1">IF(OR(AD$4&lt;$Q92,AD$4&gt;$Q92+IF($S92="",1000,$S92)-1),0,IF(MOD(AD$4-$Q92,IF($R92="",1000,$R92))=0,$O92,0))*IF($Y92&gt;0,(1+INDEX(Escalation!$B$3:$B$18,$Y92,0))^(AD$4-SSSModel!$C$5),1)*IF($X92=0,1,OFFSET(Profiles!$K$2,$X92,MAX(Profiles!$C$2,AD$4-$Q92)))*IF($AA92=1,(1+SSSModel!#REF!),1)</f>
        <v>0</v>
      </c>
      <c r="AE92" s="72">
        <f ca="1">IF(OR(AE$4&lt;$Q92,AE$4&gt;$Q92+IF($S92="",1000,$S92)-1),0,IF(MOD(AE$4-$Q92,IF($R92="",1000,$R92))=0,$O92,0))*IF($Y92&gt;0,(1+INDEX(Escalation!$B$3:$B$18,$Y92,0))^(AE$4-SSSModel!$C$5),1)*IF($X92=0,1,OFFSET(Profiles!$K$2,$X92,MAX(Profiles!$C$2,AE$4-$Q92)))*IF($AA92=1,(1+SSSModel!#REF!),1)</f>
        <v>0</v>
      </c>
      <c r="AF92" s="72">
        <f ca="1">IF(OR(AF$4&lt;$Q92,AF$4&gt;$Q92+IF($S92="",1000,$S92)-1),0,IF(MOD(AF$4-$Q92,IF($R92="",1000,$R92))=0,$O92,0))*IF($Y92&gt;0,(1+INDEX(Escalation!$B$3:$B$18,$Y92,0))^(AF$4-SSSModel!$C$5),1)*IF($X92=0,1,OFFSET(Profiles!$K$2,$X92,MAX(Profiles!$C$2,AF$4-$Q92)))*IF($AA92=1,(1+SSSModel!#REF!),1)</f>
        <v>0</v>
      </c>
      <c r="AG92" s="72">
        <f ca="1">IF(OR(AG$4&lt;$Q92,AG$4&gt;$Q92+IF($S92="",1000,$S92)-1),0,IF(MOD(AG$4-$Q92,IF($R92="",1000,$R92))=0,$O92,0))*IF($Y92&gt;0,(1+INDEX(Escalation!$B$3:$B$18,$Y92,0))^(AG$4-SSSModel!$C$5),1)*IF($X92=0,1,OFFSET(Profiles!$K$2,$X92,MAX(Profiles!$C$2,AG$4-$Q92)))*IF($AA92=1,(1+SSSModel!#REF!),1)</f>
        <v>0</v>
      </c>
      <c r="AH92" s="72">
        <f ca="1">IF(OR(AH$4&lt;$Q92,AH$4&gt;$Q92+IF($S92="",1000,$S92)-1),0,IF(MOD(AH$4-$Q92,IF($R92="",1000,$R92))=0,$O92,0))*IF($Y92&gt;0,(1+INDEX(Escalation!$B$3:$B$18,$Y92,0))^(AH$4-SSSModel!$C$5),1)*IF($X92=0,1,OFFSET(Profiles!$K$2,$X92,MAX(Profiles!$C$2,AH$4-$Q92)))*IF($AA92=1,(1+SSSModel!#REF!),1)</f>
        <v>0</v>
      </c>
      <c r="AI92" s="72">
        <f ca="1">IF(OR(AI$4&lt;$Q92,AI$4&gt;$Q92+IF($S92="",1000,$S92)-1),0,IF(MOD(AI$4-$Q92,IF($R92="",1000,$R92))=0,$O92,0))*IF($Y92&gt;0,(1+INDEX(Escalation!$B$3:$B$18,$Y92,0))^(AI$4-SSSModel!$C$5),1)*IF($X92=0,1,OFFSET(Profiles!$K$2,$X92,MAX(Profiles!$C$2,AI$4-$Q92)))*IF($AA92=1,(1+SSSModel!#REF!),1)</f>
        <v>0</v>
      </c>
      <c r="AJ92" s="72">
        <f ca="1">IF(OR(AJ$4&lt;$Q92,AJ$4&gt;$Q92+IF($S92="",1000,$S92)-1),0,IF(MOD(AJ$4-$Q92,IF($R92="",1000,$R92))=0,$O92,0))*IF($Y92&gt;0,(1+INDEX(Escalation!$B$3:$B$18,$Y92,0))^(AJ$4-SSSModel!$C$5),1)*IF($X92=0,1,OFFSET(Profiles!$K$2,$X92,MAX(Profiles!$C$2,AJ$4-$Q92)))*IF($AA92=1,(1+SSSModel!#REF!),1)</f>
        <v>0</v>
      </c>
      <c r="AK92" s="72">
        <f ca="1">IF(OR(AK$4&lt;$Q92,AK$4&gt;$Q92+IF($S92="",1000,$S92)-1),0,IF(MOD(AK$4-$Q92,IF($R92="",1000,$R92))=0,$O92,0))*IF($Y92&gt;0,(1+INDEX(Escalation!$B$3:$B$18,$Y92,0))^(AK$4-SSSModel!$C$5),1)*IF($X92=0,1,OFFSET(Profiles!$K$2,$X92,MAX(Profiles!$C$2,AK$4-$Q92)))*IF($AA92=1,(1+SSSModel!#REF!),1)</f>
        <v>0</v>
      </c>
      <c r="AL92" s="72">
        <f ca="1">IF(OR(AL$4&lt;$Q92,AL$4&gt;$Q92+IF($S92="",1000,$S92)-1),0,IF(MOD(AL$4-$Q92,IF($R92="",1000,$R92))=0,$O92,0))*IF($Y92&gt;0,(1+INDEX(Escalation!$B$3:$B$18,$Y92,0))^(AL$4-SSSModel!$C$5),1)*IF($X92=0,1,OFFSET(Profiles!$K$2,$X92,MAX(Profiles!$C$2,AL$4-$Q92)))*IF($AA92=1,(1+SSSModel!#REF!),1)</f>
        <v>0</v>
      </c>
      <c r="AM92" s="72">
        <f ca="1">IF(OR(AM$4&lt;$Q92,AM$4&gt;$Q92+IF($S92="",1000,$S92)-1),0,IF(MOD(AM$4-$Q92,IF($R92="",1000,$R92))=0,$O92,0))*IF($Y92&gt;0,(1+INDEX(Escalation!$B$3:$B$18,$Y92,0))^(AM$4-SSSModel!$C$5),1)*IF($X92=0,1,OFFSET(Profiles!$K$2,$X92,MAX(Profiles!$C$2,AM$4-$Q92)))*IF($AA92=1,(1+SSSModel!#REF!),1)</f>
        <v>0</v>
      </c>
      <c r="AN92" s="72">
        <f ca="1">IF(OR(AN$4&lt;$Q92,AN$4&gt;$Q92+IF($S92="",1000,$S92)-1),0,IF(MOD(AN$4-$Q92,IF($R92="",1000,$R92))=0,$O92,0))*IF($Y92&gt;0,(1+INDEX(Escalation!$B$3:$B$18,$Y92,0))^(AN$4-SSSModel!$C$5),1)*IF($X92=0,1,OFFSET(Profiles!$K$2,$X92,MAX(Profiles!$C$2,AN$4-$Q92)))*IF($AA92=1,(1+SSSModel!#REF!),1)</f>
        <v>0</v>
      </c>
      <c r="AO92" s="72">
        <f ca="1">IF(OR(AO$4&lt;$Q92,AO$4&gt;$Q92+IF($S92="",1000,$S92)-1),0,IF(MOD(AO$4-$Q92,IF($R92="",1000,$R92))=0,$O92,0))*IF($Y92&gt;0,(1+INDEX(Escalation!$B$3:$B$18,$Y92,0))^(AO$4-SSSModel!$C$5),1)*IF($X92=0,1,OFFSET(Profiles!$K$2,$X92,MAX(Profiles!$C$2,AO$4-$Q92)))*IF($AA92=1,(1+SSSModel!#REF!),1)</f>
        <v>0</v>
      </c>
      <c r="AP92" s="72">
        <f ca="1">IF(OR(AP$4&lt;$Q92,AP$4&gt;$Q92+IF($S92="",1000,$S92)-1),0,IF(MOD(AP$4-$Q92,IF($R92="",1000,$R92))=0,$O92,0))*IF($Y92&gt;0,(1+INDEX(Escalation!$B$3:$B$18,$Y92,0))^(AP$4-SSSModel!$C$5),1)*IF($X92=0,1,OFFSET(Profiles!$K$2,$X92,MAX(Profiles!$C$2,AP$4-$Q92)))*IF($AA92=1,(1+SSSModel!#REF!),1)</f>
        <v>0</v>
      </c>
      <c r="AQ92" s="72">
        <f ca="1">IF(OR(AQ$4&lt;$Q92,AQ$4&gt;$Q92+IF($S92="",1000,$S92)-1),0,IF(MOD(AQ$4-$Q92,IF($R92="",1000,$R92))=0,$O92,0))*IF($Y92&gt;0,(1+INDEX(Escalation!$B$3:$B$18,$Y92,0))^(AQ$4-SSSModel!$C$5),1)*IF($X92=0,1,OFFSET(Profiles!$K$2,$X92,MAX(Profiles!$C$2,AQ$4-$Q92)))*IF($AA92=1,(1+SSSModel!#REF!),1)</f>
        <v>0</v>
      </c>
      <c r="AR92" s="72">
        <f ca="1">IF(OR(AR$4&lt;$Q92,AR$4&gt;$Q92+IF($S92="",1000,$S92)-1),0,IF(MOD(AR$4-$Q92,IF($R92="",1000,$R92))=0,$O92,0))*IF($Y92&gt;0,(1+INDEX(Escalation!$B$3:$B$18,$Y92,0))^(AR$4-SSSModel!$C$5),1)*IF($X92=0,1,OFFSET(Profiles!$K$2,$X92,MAX(Profiles!$C$2,AR$4-$Q92)))*IF($AA92=1,(1+SSSModel!#REF!),1)</f>
        <v>0</v>
      </c>
      <c r="AS92" s="72">
        <f ca="1">IF(OR(AS$4&lt;$Q92,AS$4&gt;$Q92+IF($S92="",1000,$S92)-1),0,IF(MOD(AS$4-$Q92,IF($R92="",1000,$R92))=0,$O92,0))*IF($Y92&gt;0,(1+INDEX(Escalation!$B$3:$B$18,$Y92,0))^(AS$4-SSSModel!$C$5),1)*IF($X92=0,1,OFFSET(Profiles!$K$2,$X92,MAX(Profiles!$C$2,AS$4-$Q92)))*IF($AA92=1,(1+SSSModel!#REF!),1)</f>
        <v>0</v>
      </c>
      <c r="AT92" s="72">
        <f ca="1">IF(OR(AT$4&lt;$Q92,AT$4&gt;$Q92+IF($S92="",1000,$S92)-1),0,IF(MOD(AT$4-$Q92,IF($R92="",1000,$R92))=0,$O92,0))*IF($Y92&gt;0,(1+INDEX(Escalation!$B$3:$B$18,$Y92,0))^(AT$4-SSSModel!$C$5),1)*IF($X92=0,1,OFFSET(Profiles!$K$2,$X92,MAX(Profiles!$C$2,AT$4-$Q92)))*IF($AA92=1,(1+SSSModel!#REF!),1)</f>
        <v>0</v>
      </c>
      <c r="AU92" s="72">
        <f ca="1">IF(OR(AU$4&lt;$Q92,AU$4&gt;$Q92+IF($S92="",1000,$S92)-1),0,IF(MOD(AU$4-$Q92,IF($R92="",1000,$R92))=0,$O92,0))*IF($Y92&gt;0,(1+INDEX(Escalation!$B$3:$B$18,$Y92,0))^(AU$4-SSSModel!$C$5),1)*IF($X92=0,1,OFFSET(Profiles!$K$2,$X92,MAX(Profiles!$C$2,AU$4-$Q92)))*IF($AA92=1,(1+SSSModel!#REF!),1)</f>
        <v>0</v>
      </c>
      <c r="AV92" s="72">
        <f ca="1">IF(OR(AV$4&lt;$Q92,AV$4&gt;$Q92+IF($S92="",1000,$S92)-1),0,IF(MOD(AV$4-$Q92,IF($R92="",1000,$R92))=0,$O92,0))*IF($Y92&gt;0,(1+INDEX(Escalation!$B$3:$B$18,$Y92,0))^(AV$4-SSSModel!$C$5),1)*IF($X92=0,1,OFFSET(Profiles!$K$2,$X92,MAX(Profiles!$C$2,AV$4-$Q92)))*IF($AA92=1,(1+SSSModel!#REF!),1)</f>
        <v>0</v>
      </c>
      <c r="AW92" s="72">
        <f ca="1">IF(OR(AW$4&lt;$Q92,AW$4&gt;$Q92+IF($S92="",1000,$S92)-1),0,IF(MOD(AW$4-$Q92,IF($R92="",1000,$R92))=0,$O92,0))*IF($Y92&gt;0,(1+INDEX(Escalation!$B$3:$B$18,$Y92,0))^(AW$4-SSSModel!$C$5),1)*IF($X92=0,1,OFFSET(Profiles!$K$2,$X92,MAX(Profiles!$C$2,AW$4-$Q92)))*IF($AA92=1,(1+SSSModel!#REF!),1)</f>
        <v>0</v>
      </c>
      <c r="AX92" s="72">
        <f ca="1">IF(OR(AX$4&lt;$Q92,AX$4&gt;$Q92+IF($S92="",1000,$S92)-1),0,IF(MOD(AX$4-$Q92,IF($R92="",1000,$R92))=0,$O92,0))*IF($Y92&gt;0,(1+INDEX(Escalation!$B$3:$B$18,$Y92,0))^(AX$4-SSSModel!$C$5),1)*IF($X92=0,1,OFFSET(Profiles!$K$2,$X92,MAX(Profiles!$C$2,AX$4-$Q92)))*IF($AA92=1,(1+SSSModel!#REF!),1)</f>
        <v>0</v>
      </c>
      <c r="AY92" s="72">
        <f ca="1">IF(OR(AY$4&lt;$Q92,AY$4&gt;$Q92+IF($S92="",1000,$S92)-1),0,IF(MOD(AY$4-$Q92,IF($R92="",1000,$R92))=0,$O92,0))*IF($Y92&gt;0,(1+INDEX(Escalation!$B$3:$B$18,$Y92,0))^(AY$4-SSSModel!$C$5),1)*IF($X92=0,1,OFFSET(Profiles!$K$2,$X92,MAX(Profiles!$C$2,AY$4-$Q92)))*IF($AA92=1,(1+SSSModel!#REF!),1)</f>
        <v>0</v>
      </c>
      <c r="AZ92" s="72">
        <f ca="1">IF(OR(AZ$4&lt;$Q92,AZ$4&gt;$Q92+IF($S92="",1000,$S92)-1),0,IF(MOD(AZ$4-$Q92,IF($R92="",1000,$R92))=0,$O92,0))*IF($Y92&gt;0,(1+INDEX(Escalation!$B$3:$B$18,$Y92,0))^(AZ$4-SSSModel!$C$5),1)*IF($X92=0,1,OFFSET(Profiles!$K$2,$X92,MAX(Profiles!$C$2,AZ$4-$Q92)))*IF($AA92=1,(1+SSSModel!#REF!),1)</f>
        <v>0</v>
      </c>
      <c r="BA92" s="72">
        <f ca="1">IF(OR(BA$4&lt;$Q92,BA$4&gt;$Q92+IF($S92="",1000,$S92)-1),0,IF(MOD(BA$4-$Q92,IF($R92="",1000,$R92))=0,$O92,0))*IF($Y92&gt;0,(1+INDEX(Escalation!$B$3:$B$18,$Y92,0))^(BA$4-SSSModel!$C$5),1)*IF($X92=0,1,OFFSET(Profiles!$K$2,$X92,MAX(Profiles!$C$2,BA$4-$Q92)))*IF($AA92=1,(1+SSSModel!#REF!),1)</f>
        <v>0</v>
      </c>
      <c r="BB92" s="72">
        <f ca="1">IF(OR(BB$4&lt;$Q92,BB$4&gt;$Q92+IF($S92="",1000,$S92)-1),0,IF(MOD(BB$4-$Q92,IF($R92="",1000,$R92))=0,$O92,0))*IF($Y92&gt;0,(1+INDEX(Escalation!$B$3:$B$18,$Y92,0))^(BB$4-SSSModel!$C$5),1)*IF($X92=0,1,OFFSET(Profiles!$K$2,$X92,MAX(Profiles!$C$2,BB$4-$Q92)))*IF($AA92=1,(1+SSSModel!#REF!),1)</f>
        <v>0</v>
      </c>
      <c r="BC92" s="72">
        <f ca="1">IF(OR(BC$4&lt;$Q92,BC$4&gt;$Q92+IF($S92="",1000,$S92)-1),0,IF(MOD(BC$4-$Q92,IF($R92="",1000,$R92))=0,$O92,0))*IF($Y92&gt;0,(1+INDEX(Escalation!$B$3:$B$18,$Y92,0))^(BC$4-SSSModel!$C$5),1)*IF($X92=0,1,OFFSET(Profiles!$K$2,$X92,MAX(Profiles!$C$2,BC$4-$Q92)))*IF($AA92=1,(1+SSSModel!#REF!),1)</f>
        <v>0</v>
      </c>
      <c r="BD92" s="72">
        <f ca="1">IF(OR(BD$4&lt;$Q92,BD$4&gt;$Q92+IF($S92="",1000,$S92)-1),0,IF(MOD(BD$4-$Q92,IF($R92="",1000,$R92))=0,$O92,0))*IF($Y92&gt;0,(1+INDEX(Escalation!$B$3:$B$18,$Y92,0))^(BD$4-SSSModel!$C$5),1)*IF($X92=0,1,OFFSET(Profiles!$K$2,$X92,MAX(Profiles!$C$2,BD$4-$Q92)))*IF($AA92=1,(1+SSSModel!#REF!),1)</f>
        <v>0</v>
      </c>
      <c r="BE92" s="72">
        <f ca="1">IF(OR(BE$4&lt;$Q92,BE$4&gt;$Q92+IF($S92="",1000,$S92)-1),0,IF(MOD(BE$4-$Q92,IF($R92="",1000,$R92))=0,$O92,0))*IF($Y92&gt;0,(1+INDEX(Escalation!$B$3:$B$18,$Y92,0))^(BE$4-SSSModel!$C$5),1)*IF($X92=0,1,OFFSET(Profiles!$K$2,$X92,MAX(Profiles!$C$2,BE$4-$Q92)))*IF($AA92=1,(1+SSSModel!#REF!),1)</f>
        <v>0</v>
      </c>
      <c r="BF92" s="72">
        <f ca="1">IF(OR(BF$4&lt;$Q92,BF$4&gt;$Q92+IF($S92="",1000,$S92)-1),0,IF(MOD(BF$4-$Q92,IF($R92="",1000,$R92))=0,$O92,0))*IF($Y92&gt;0,(1+INDEX(Escalation!$B$3:$B$18,$Y92,0))^(BF$4-SSSModel!$C$5),1)*IF($X92=0,1,OFFSET(Profiles!$K$2,$X92,MAX(Profiles!$C$2,BF$4-$Q92)))*IF($AA92=1,(1+SSSModel!#REF!),1)</f>
        <v>0</v>
      </c>
      <c r="BG92" s="72">
        <f ca="1">IF(OR(BG$4&lt;$Q92,BG$4&gt;$Q92+IF($S92="",1000,$S92)-1),0,IF(MOD(BG$4-$Q92,IF($R92="",1000,$R92))=0,$O92,0))*IF($Y92&gt;0,(1+INDEX(Escalation!$B$3:$B$18,$Y92,0))^(BG$4-SSSModel!$C$5),1)*IF($X92=0,1,OFFSET(Profiles!$K$2,$X92,MAX(Profiles!$C$2,BG$4-$Q92)))*IF($AA92=1,(1+SSSModel!#REF!),1)</f>
        <v>0</v>
      </c>
      <c r="BH92" s="72">
        <f ca="1">IF(OR(BH$4&lt;$Q92,BH$4&gt;$Q92+IF($S92="",1000,$S92)-1),0,IF(MOD(BH$4-$Q92,IF($R92="",1000,$R92))=0,$O92,0))*IF($Y92&gt;0,(1+INDEX(Escalation!$B$3:$B$18,$Y92,0))^(BH$4-SSSModel!$C$5),1)*IF($X92=0,1,OFFSET(Profiles!$K$2,$X92,MAX(Profiles!$C$2,BH$4-$Q92)))*IF($AA92=1,(1+SSSModel!#REF!),1)</f>
        <v>0</v>
      </c>
      <c r="BI92" s="72">
        <f ca="1">IF(OR(BI$4&lt;$Q92,BI$4&gt;$Q92+IF($S92="",1000,$S92)-1),0,IF(MOD(BI$4-$Q92,IF($R92="",1000,$R92))=0,$O92,0))*IF($Y92&gt;0,(1+INDEX(Escalation!$B$3:$B$18,$Y92,0))^(BI$4-SSSModel!$C$5),1)*IF($X92=0,1,OFFSET(Profiles!$K$2,$X92,MAX(Profiles!$C$2,BI$4-$Q92)))*IF($AA92=1,(1+SSSModel!#REF!),1)</f>
        <v>0</v>
      </c>
      <c r="BJ92" s="72">
        <f ca="1">IF(OR(BJ$4&lt;$Q92,BJ$4&gt;$Q92+IF($S92="",1000,$S92)-1),0,IF(MOD(BJ$4-$Q92,IF($R92="",1000,$R92))=0,$O92,0))*IF($Y92&gt;0,(1+INDEX(Escalation!$B$3:$B$18,$Y92,0))^(BJ$4-SSSModel!$C$5),1)*IF($X92=0,1,OFFSET(Profiles!$K$2,$X92,MAX(Profiles!$C$2,BJ$4-$Q92)))*IF($AA92=1,(1+SSSModel!#REF!),1)</f>
        <v>0</v>
      </c>
      <c r="BK92" s="72">
        <f ca="1">IF(OR(BK$4&lt;$Q92,BK$4&gt;$Q92+IF($S92="",1000,$S92)-1),0,IF(MOD(BK$4-$Q92,IF($R92="",1000,$R92))=0,$O92,0))*IF($Y92&gt;0,(1+INDEX(Escalation!$B$3:$B$18,$Y92,0))^(BK$4-SSSModel!$C$5),1)*IF($X92=0,1,OFFSET(Profiles!$K$2,$X92,MAX(Profiles!$C$2,BK$4-$Q92)))*IF($AA92=1,(1+SSSModel!#REF!),1)</f>
        <v>0</v>
      </c>
      <c r="BL92" s="72">
        <f ca="1">IF(OR(BL$4&lt;$Q92,BL$4&gt;$Q92+IF($S92="",1000,$S92)-1),0,IF(MOD(BL$4-$Q92,IF($R92="",1000,$R92))=0,$O92,0))*IF($Y92&gt;0,(1+INDEX(Escalation!$B$3:$B$18,$Y92,0))^(BL$4-SSSModel!$C$5),1)*IF($X92=0,1,OFFSET(Profiles!$K$2,$X92,MAX(Profiles!$C$2,BL$4-$Q92)))*IF($AA92=1,(1+SSSModel!#REF!),1)</f>
        <v>0</v>
      </c>
      <c r="BM92" s="72">
        <f ca="1">IF(OR(BM$4&lt;$Q92,BM$4&gt;$Q92+IF($S92="",1000,$S92)-1),0,IF(MOD(BM$4-$Q92,IF($R92="",1000,$R92))=0,$O92,0))*IF($Y92&gt;0,(1+INDEX(Escalation!$B$3:$B$18,$Y92,0))^(BM$4-SSSModel!$C$5),1)*IF($X92=0,1,OFFSET(Profiles!$K$2,$X92,MAX(Profiles!$C$2,BM$4-$Q92)))*IF($AA92=1,(1+SSSModel!#REF!),1)</f>
        <v>0</v>
      </c>
      <c r="BN92" s="72">
        <f ca="1">IF(OR(BN$4&lt;$Q92,BN$4&gt;$Q92+IF($S92="",1000,$S92)-1),0,IF(MOD(BN$4-$Q92,IF($R92="",1000,$R92))=0,$O92,0))*IF($Y92&gt;0,(1+INDEX(Escalation!$B$3:$B$18,$Y92,0))^(BN$4-SSSModel!$C$5),1)*IF($X92=0,1,OFFSET(Profiles!$K$2,$X92,MAX(Profiles!$C$2,BN$4-$Q92)))*IF($AA92=1,(1+SSSModel!#REF!),1)</f>
        <v>0</v>
      </c>
      <c r="BO92" s="72">
        <f ca="1">IF(OR(BO$4&lt;$Q92,BO$4&gt;$Q92+IF($S92="",1000,$S92)-1),0,IF(MOD(BO$4-$Q92,IF($R92="",1000,$R92))=0,$O92,0))*IF($Y92&gt;0,(1+INDEX(Escalation!$B$3:$B$18,$Y92,0))^(BO$4-SSSModel!$C$5),1)*IF($X92=0,1,OFFSET(Profiles!$K$2,$X92,MAX(Profiles!$C$2,BO$4-$Q92)))*IF($AA92=1,(1+SSSModel!#REF!),1)</f>
        <v>0</v>
      </c>
      <c r="BP92" s="72">
        <f ca="1">IF(OR(BP$4&lt;$Q92,BP$4&gt;$Q92+IF($S92="",1000,$S92)-1),0,IF(MOD(BP$4-$Q92,IF($R92="",1000,$R92))=0,$O92,0))*IF($Y92&gt;0,(1+INDEX(Escalation!$B$3:$B$18,$Y92,0))^(BP$4-SSSModel!$C$5),1)*IF($X92=0,1,OFFSET(Profiles!$K$2,$X92,MAX(Profiles!$C$2,BP$4-$Q92)))*IF($AA92=1,(1+SSSModel!#REF!),1)</f>
        <v>0</v>
      </c>
      <c r="BQ92" s="72">
        <f ca="1">IF(OR(BQ$4&lt;$Q92,BQ$4&gt;$Q92+IF($S92="",1000,$S92)-1),0,IF(MOD(BQ$4-$Q92,IF($R92="",1000,$R92))=0,$O92,0))*IF($Y92&gt;0,(1+INDEX(Escalation!$B$3:$B$18,$Y92,0))^(BQ$4-SSSModel!$C$5),1)*IF($X92=0,1,OFFSET(Profiles!$K$2,$X92,MAX(Profiles!$C$2,BQ$4-$Q92)))*IF($AA92=1,(1+SSSModel!#REF!),1)</f>
        <v>0</v>
      </c>
      <c r="BR92" s="72">
        <f ca="1">IF(OR(BR$4&lt;$Q92,BR$4&gt;$Q92+IF($S92="",1000,$S92)-1),0,IF(MOD(BR$4-$Q92,IF($R92="",1000,$R92))=0,$O92,0))*IF($Y92&gt;0,(1+INDEX(Escalation!$B$3:$B$18,$Y92,0))^(BR$4-SSSModel!$C$5),1)*IF($X92=0,1,OFFSET(Profiles!$K$2,$X92,MAX(Profiles!$C$2,BR$4-$Q92)))*IF($AA92=1,(1+SSSModel!#REF!),1)</f>
        <v>0</v>
      </c>
      <c r="BS92" s="72">
        <f ca="1">IF(OR(BS$4&lt;$Q92,BS$4&gt;$Q92+IF($S92="",1000,$S92)-1),0,IF(MOD(BS$4-$Q92,IF($R92="",1000,$R92))=0,$O92,0))*IF($Y92&gt;0,(1+INDEX(Escalation!$B$3:$B$18,$Y92,0))^(BS$4-SSSModel!$C$5),1)*IF($X92=0,1,OFFSET(Profiles!$K$2,$X92,MAX(Profiles!$C$2,BS$4-$Q92)))*IF($AA92=1,(1+SSSModel!#REF!),1)</f>
        <v>0</v>
      </c>
      <c r="BT92" s="72">
        <f ca="1">IF(OR(BT$4&lt;$Q92,BT$4&gt;$Q92+IF($S92="",1000,$S92)-1),0,IF(MOD(BT$4-$Q92,IF($R92="",1000,$R92))=0,$O92,0))*IF($Y92&gt;0,(1+INDEX(Escalation!$B$3:$B$18,$Y92,0))^(BT$4-SSSModel!$C$5),1)*IF($X92=0,1,OFFSET(Profiles!$K$2,$X92,MAX(Profiles!$C$2,BT$4-$Q92)))*IF($AA92=1,(1+SSSModel!#REF!),1)</f>
        <v>0</v>
      </c>
      <c r="BU92" s="72">
        <f ca="1">IF(OR(BU$4&lt;$Q92,BU$4&gt;$Q92+IF($S92="",1000,$S92)-1),0,IF(MOD(BU$4-$Q92,IF($R92="",1000,$R92))=0,$O92,0))*IF($Y92&gt;0,(1+INDEX(Escalation!$B$3:$B$18,$Y92,0))^(BU$4-SSSModel!$C$5),1)*IF($X92=0,1,OFFSET(Profiles!$K$2,$X92,MAX(Profiles!$C$2,BU$4-$Q92)))*IF($AA92=1,(1+SSSModel!#REF!),1)</f>
        <v>0</v>
      </c>
      <c r="BV92" s="72">
        <f ca="1">IF(OR(BV$4&lt;$Q92,BV$4&gt;$Q92+IF($S92="",1000,$S92)-1),0,IF(MOD(BV$4-$Q92,IF($R92="",1000,$R92))=0,$O92,0))*IF($Y92&gt;0,(1+INDEX(Escalation!$B$3:$B$18,$Y92,0))^(BV$4-SSSModel!$C$5),1)*IF($X92=0,1,OFFSET(Profiles!$K$2,$X92,MAX(Profiles!$C$2,BV$4-$Q92)))*IF($AA92=1,(1+SSSModel!#REF!),1)</f>
        <v>0</v>
      </c>
      <c r="BW92" s="72">
        <f ca="1">IF(OR(BW$4&lt;$Q92,BW$4&gt;$Q92+IF($S92="",1000,$S92)-1),0,IF(MOD(BW$4-$Q92,IF($R92="",1000,$R92))=0,$O92,0))*IF($Y92&gt;0,(1+INDEX(Escalation!$B$3:$B$18,$Y92,0))^(BW$4-SSSModel!$C$5),1)*IF($X92=0,1,OFFSET(Profiles!$K$2,$X92,MAX(Profiles!$C$2,BW$4-$Q92)))*IF($AA92=1,(1+SSSModel!#REF!),1)</f>
        <v>0</v>
      </c>
      <c r="BX92" s="72">
        <f ca="1">IF(OR(BX$4&lt;$Q92,BX$4&gt;$Q92+IF($S92="",1000,$S92)-1),0,IF(MOD(BX$4-$Q92,IF($R92="",1000,$R92))=0,$O92,0))*IF($Y92&gt;0,(1+INDEX(Escalation!$B$3:$B$18,$Y92,0))^(BX$4-SSSModel!$C$5),1)*IF($X92=0,1,OFFSET(Profiles!$K$2,$X92,MAX(Profiles!$C$2,BX$4-$Q92)))*IF($AA92=1,(1+SSSModel!#REF!),1)</f>
        <v>0</v>
      </c>
      <c r="BY92" s="72">
        <f ca="1">IF(OR(BY$4&lt;$Q92,BY$4&gt;$Q92+IF($S92="",1000,$S92)-1),0,IF(MOD(BY$4-$Q92,IF($R92="",1000,$R92))=0,$O92,0))*IF($Y92&gt;0,(1+INDEX(Escalation!$B$3:$B$18,$Y92,0))^(BY$4-SSSModel!$C$5),1)*IF($X92=0,1,OFFSET(Profiles!$K$2,$X92,MAX(Profiles!$C$2,BY$4-$Q92)))*IF($AA92=1,(1+SSSModel!#REF!),1)</f>
        <v>0</v>
      </c>
      <c r="BZ92" s="72">
        <f ca="1">IF(OR(BZ$4&lt;$Q92,BZ$4&gt;$Q92+IF($S92="",1000,$S92)-1),0,IF(MOD(BZ$4-$Q92,IF($R92="",1000,$R92))=0,$O92,0))*IF($Y92&gt;0,(1+INDEX(Escalation!$B$3:$B$18,$Y92,0))^(BZ$4-SSSModel!$C$5),1)*IF($X92=0,1,OFFSET(Profiles!$K$2,$X92,MAX(Profiles!$C$2,BZ$4-$Q92)))*IF($AA92=1,(1+SSSModel!#REF!),1)</f>
        <v>0</v>
      </c>
      <c r="CA92" s="134">
        <f ca="1">IF(OR($Z92=0,SSSModel!$C$4="CF"),AC92,
IF(LEFT($V92,3)="ON_",
     IF(SSSModel!$C$4="RR",SUMPRODUCT(OFFSET($AC92,0,0,1,$CB$2),OFFSET(Profiles!$K$28,($Z92-1)*(Profiles!$I$26+1)+CA$4-SSSModel!$C$3+1,0,1,$CB$2)),
     IF(SSSModel!$C$4="ECC",$EA92*$EB92*SUMPRODUCT(OFFSET($AC92,0,MAX(0,CA$4-$DZ92-$CA$4+1),1,MIN($DZ92,CA$4-$CA$4+1)),OFFSET(Escalation!$K$24,($Y92-1)*(Escalation!$I$22+1)+CA$4-SSSModel!$C$3+1,MAX(0,CA$4-$DZ92-$CA$4+1),1,MIN($DZ92,CA$4-$CA$4+1))),
     IF(SSSModel!$C$4="PV",AC92*$EA92*(1+SSSModel!$C$2),
     IF(SSSModel!$C$4="FCR",$EC92*SUM(OFFSET($AC92,0,MAX(CA$4-$AC$4-$DZ92+1,0),1,MIN($DZ92,CA$4-$AC$4+1))),0)))),
SUM($AC92:$BZ92)*
     IF(SSSModel!$C$4="RR",OFFSET(Profiles!$K$2,$Z92,MAX(Profiles!$C$2,AC$4-$W92)),
     IF(SSSModel!$C$4="ECC",$EA92*$EB92*IF(MAX(Escalation!$C$2,AC$4-$W92)&gt;$DZ92-1,0,OFFSET(Escalation!$K$2,$Y92,MAX(Escalation!$C$2,AC$4-$W92))),
     IF(SSSModel!$C$4="PV",IF(CA$4=$W92,$EA92*(1+SSSModel!$C$2),0),
     IF(SSSModel!$C$4="FCR",IF(AND(CA$4&gt;=$W92,OFFSET(Profiles!$K$2,$Z92,MAX(Profiles!$C$2,AC$4-$W92))&gt;0),$EC92,0),0))))))</f>
        <v>0</v>
      </c>
      <c r="CB92" s="135">
        <f ca="1">IF(OR($Z92=0,SSSModel!$C$4="CF"),AD92,
IF(LEFT($V92,3)="ON_",
     IF(SSSModel!$C$4="RR",SUMPRODUCT(OFFSET($AC92,0,0,1,$CB$2),OFFSET(Profiles!$K$28,($Z92-1)*(Profiles!$I$26+1)+CB$4-SSSModel!$C$3+1,0,1,$CB$2)),
     IF(SSSModel!$C$4="ECC",$EA92*$EB92*SUMPRODUCT(OFFSET($AC92,0,MAX(0,CB$4-$DZ92-$CA$4+1),1,MIN($DZ92,CB$4-$CA$4+1)),OFFSET(Escalation!$K$24,($Y92-1)*(Escalation!$I$22+1)+CB$4-SSSModel!$C$3+1,MAX(0,CB$4-$DZ92-$CA$4+1),1,MIN($DZ92,CB$4-$CA$4+1))),
     IF(SSSModel!$C$4="PV",AD92*$EA92*(1+SSSModel!$C$2),
     IF(SSSModel!$C$4="FCR",$EC92*SUM(OFFSET($AC92,0,MAX(CB$4-$AC$4-$DZ92+1,0),1,MIN($DZ92,CB$4-$AC$4+1))),0)))),
SUM($AC92:$BZ92)*
     IF(SSSModel!$C$4="RR",OFFSET(Profiles!$K$2,$Z92,MAX(Profiles!$C$2,AD$4-$W92)),
     IF(SSSModel!$C$4="ECC",$EA92*$EB92*IF(MAX(Escalation!$C$2,AD$4-$W92)&gt;$DZ92-1,0,OFFSET(Escalation!$K$2,$Y92,MAX(Escalation!$C$2,AD$4-$W92))),
     IF(SSSModel!$C$4="PV",IF(CB$4=$W92,$EA92*(1+SSSModel!$C$2),0),
     IF(SSSModel!$C$4="FCR",IF(AND(CB$4&gt;=$W92,OFFSET(Profiles!$K$2,$Z92,MAX(Profiles!$C$2,AD$4-$W92))&gt;0),$EC92,0),0))))))</f>
        <v>0</v>
      </c>
      <c r="CC92" s="135">
        <f ca="1">IF(OR($Z92=0,SSSModel!$C$4="CF"),AE92,
IF(LEFT($V92,3)="ON_",
     IF(SSSModel!$C$4="RR",SUMPRODUCT(OFFSET($AC92,0,0,1,$CB$2),OFFSET(Profiles!$K$28,($Z92-1)*(Profiles!$I$26+1)+CC$4-SSSModel!$C$3+1,0,1,$CB$2)),
     IF(SSSModel!$C$4="ECC",$EA92*$EB92*SUMPRODUCT(OFFSET($AC92,0,MAX(0,CC$4-$DZ92-$CA$4+1),1,MIN($DZ92,CC$4-$CA$4+1)),OFFSET(Escalation!$K$24,($Y92-1)*(Escalation!$I$22+1)+CC$4-SSSModel!$C$3+1,MAX(0,CC$4-$DZ92-$CA$4+1),1,MIN($DZ92,CC$4-$CA$4+1))),
     IF(SSSModel!$C$4="PV",AE92*$EA92*(1+SSSModel!$C$2),
     IF(SSSModel!$C$4="FCR",$EC92*SUM(OFFSET($AC92,0,MAX(CC$4-$AC$4-$DZ92+1,0),1,MIN($DZ92,CC$4-$AC$4+1))),0)))),
SUM($AC92:$BZ92)*
     IF(SSSModel!$C$4="RR",OFFSET(Profiles!$K$2,$Z92,MAX(Profiles!$C$2,AE$4-$W92)),
     IF(SSSModel!$C$4="ECC",$EA92*$EB92*IF(MAX(Escalation!$C$2,AE$4-$W92)&gt;$DZ92-1,0,OFFSET(Escalation!$K$2,$Y92,MAX(Escalation!$C$2,AE$4-$W92))),
     IF(SSSModel!$C$4="PV",IF(CC$4=$W92,$EA92*(1+SSSModel!$C$2),0),
     IF(SSSModel!$C$4="FCR",IF(AND(CC$4&gt;=$W92,OFFSET(Profiles!$K$2,$Z92,MAX(Profiles!$C$2,AE$4-$W92))&gt;0),$EC92,0),0))))))</f>
        <v>0</v>
      </c>
      <c r="CD92" s="135">
        <f ca="1">IF(OR($Z92=0,SSSModel!$C$4="CF"),AF92,
IF(LEFT($V92,3)="ON_",
     IF(SSSModel!$C$4="RR",SUMPRODUCT(OFFSET($AC92,0,0,1,$CB$2),OFFSET(Profiles!$K$28,($Z92-1)*(Profiles!$I$26+1)+CD$4-SSSModel!$C$3+1,0,1,$CB$2)),
     IF(SSSModel!$C$4="ECC",$EA92*$EB92*SUMPRODUCT(OFFSET($AC92,0,MAX(0,CD$4-$DZ92-$CA$4+1),1,MIN($DZ92,CD$4-$CA$4+1)),OFFSET(Escalation!$K$24,($Y92-1)*(Escalation!$I$22+1)+CD$4-SSSModel!$C$3+1,MAX(0,CD$4-$DZ92-$CA$4+1),1,MIN($DZ92,CD$4-$CA$4+1))),
     IF(SSSModel!$C$4="PV",AF92*$EA92*(1+SSSModel!$C$2),
     IF(SSSModel!$C$4="FCR",$EC92*SUM(OFFSET($AC92,0,MAX(CD$4-$AC$4-$DZ92+1,0),1,MIN($DZ92,CD$4-$AC$4+1))),0)))),
SUM($AC92:$BZ92)*
     IF(SSSModel!$C$4="RR",OFFSET(Profiles!$K$2,$Z92,MAX(Profiles!$C$2,AF$4-$W92)),
     IF(SSSModel!$C$4="ECC",$EA92*$EB92*IF(MAX(Escalation!$C$2,AF$4-$W92)&gt;$DZ92-1,0,OFFSET(Escalation!$K$2,$Y92,MAX(Escalation!$C$2,AF$4-$W92))),
     IF(SSSModel!$C$4="PV",IF(CD$4=$W92,$EA92*(1+SSSModel!$C$2),0),
     IF(SSSModel!$C$4="FCR",IF(AND(CD$4&gt;=$W92,OFFSET(Profiles!$K$2,$Z92,MAX(Profiles!$C$2,AF$4-$W92))&gt;0),$EC92,0),0))))))</f>
        <v>0</v>
      </c>
      <c r="CE92" s="135">
        <f ca="1">IF(OR($Z92=0,SSSModel!$C$4="CF"),AG92,
IF(LEFT($V92,3)="ON_",
     IF(SSSModel!$C$4="RR",SUMPRODUCT(OFFSET($AC92,0,0,1,$CB$2),OFFSET(Profiles!$K$28,($Z92-1)*(Profiles!$I$26+1)+CE$4-SSSModel!$C$3+1,0,1,$CB$2)),
     IF(SSSModel!$C$4="ECC",$EA92*$EB92*SUMPRODUCT(OFFSET($AC92,0,MAX(0,CE$4-$DZ92-$CA$4+1),1,MIN($DZ92,CE$4-$CA$4+1)),OFFSET(Escalation!$K$24,($Y92-1)*(Escalation!$I$22+1)+CE$4-SSSModel!$C$3+1,MAX(0,CE$4-$DZ92-$CA$4+1),1,MIN($DZ92,CE$4-$CA$4+1))),
     IF(SSSModel!$C$4="PV",AG92*$EA92*(1+SSSModel!$C$2),
     IF(SSSModel!$C$4="FCR",$EC92*SUM(OFFSET($AC92,0,MAX(CE$4-$AC$4-$DZ92+1,0),1,MIN($DZ92,CE$4-$AC$4+1))),0)))),
SUM($AC92:$BZ92)*
     IF(SSSModel!$C$4="RR",OFFSET(Profiles!$K$2,$Z92,MAX(Profiles!$C$2,AG$4-$W92)),
     IF(SSSModel!$C$4="ECC",$EA92*$EB92*IF(MAX(Escalation!$C$2,AG$4-$W92)&gt;$DZ92-1,0,OFFSET(Escalation!$K$2,$Y92,MAX(Escalation!$C$2,AG$4-$W92))),
     IF(SSSModel!$C$4="PV",IF(CE$4=$W92,$EA92*(1+SSSModel!$C$2),0),
     IF(SSSModel!$C$4="FCR",IF(AND(CE$4&gt;=$W92,OFFSET(Profiles!$K$2,$Z92,MAX(Profiles!$C$2,AG$4-$W92))&gt;0),$EC92,0),0))))))</f>
        <v>0</v>
      </c>
      <c r="CF92" s="135">
        <f ca="1">IF(OR($Z92=0,SSSModel!$C$4="CF"),AH92,
IF(LEFT($V92,3)="ON_",
     IF(SSSModel!$C$4="RR",SUMPRODUCT(OFFSET($AC92,0,0,1,$CB$2),OFFSET(Profiles!$K$28,($Z92-1)*(Profiles!$I$26+1)+CF$4-SSSModel!$C$3+1,0,1,$CB$2)),
     IF(SSSModel!$C$4="ECC",$EA92*$EB92*SUMPRODUCT(OFFSET($AC92,0,MAX(0,CF$4-$DZ92-$CA$4+1),1,MIN($DZ92,CF$4-$CA$4+1)),OFFSET(Escalation!$K$24,($Y92-1)*(Escalation!$I$22+1)+CF$4-SSSModel!$C$3+1,MAX(0,CF$4-$DZ92-$CA$4+1),1,MIN($DZ92,CF$4-$CA$4+1))),
     IF(SSSModel!$C$4="PV",AH92*$EA92*(1+SSSModel!$C$2),
     IF(SSSModel!$C$4="FCR",$EC92*SUM(OFFSET($AC92,0,MAX(CF$4-$AC$4-$DZ92+1,0),1,MIN($DZ92,CF$4-$AC$4+1))),0)))),
SUM($AC92:$BZ92)*
     IF(SSSModel!$C$4="RR",OFFSET(Profiles!$K$2,$Z92,MAX(Profiles!$C$2,AH$4-$W92)),
     IF(SSSModel!$C$4="ECC",$EA92*$EB92*IF(MAX(Escalation!$C$2,AH$4-$W92)&gt;$DZ92-1,0,OFFSET(Escalation!$K$2,$Y92,MAX(Escalation!$C$2,AH$4-$W92))),
     IF(SSSModel!$C$4="PV",IF(CF$4=$W92,$EA92*(1+SSSModel!$C$2),0),
     IF(SSSModel!$C$4="FCR",IF(AND(CF$4&gt;=$W92,OFFSET(Profiles!$K$2,$Z92,MAX(Profiles!$C$2,AH$4-$W92))&gt;0),$EC92,0),0))))))</f>
        <v>0</v>
      </c>
      <c r="CG92" s="135">
        <f ca="1">IF(OR($Z92=0,SSSModel!$C$4="CF"),AI92,
IF(LEFT($V92,3)="ON_",
     IF(SSSModel!$C$4="RR",SUMPRODUCT(OFFSET($AC92,0,0,1,$CB$2),OFFSET(Profiles!$K$28,($Z92-1)*(Profiles!$I$26+1)+CG$4-SSSModel!$C$3+1,0,1,$CB$2)),
     IF(SSSModel!$C$4="ECC",$EA92*$EB92*SUMPRODUCT(OFFSET($AC92,0,MAX(0,CG$4-$DZ92-$CA$4+1),1,MIN($DZ92,CG$4-$CA$4+1)),OFFSET(Escalation!$K$24,($Y92-1)*(Escalation!$I$22+1)+CG$4-SSSModel!$C$3+1,MAX(0,CG$4-$DZ92-$CA$4+1),1,MIN($DZ92,CG$4-$CA$4+1))),
     IF(SSSModel!$C$4="PV",AI92*$EA92*(1+SSSModel!$C$2),
     IF(SSSModel!$C$4="FCR",$EC92*SUM(OFFSET($AC92,0,MAX(CG$4-$AC$4-$DZ92+1,0),1,MIN($DZ92,CG$4-$AC$4+1))),0)))),
SUM($AC92:$BZ92)*
     IF(SSSModel!$C$4="RR",OFFSET(Profiles!$K$2,$Z92,MAX(Profiles!$C$2,AI$4-$W92)),
     IF(SSSModel!$C$4="ECC",$EA92*$EB92*IF(MAX(Escalation!$C$2,AI$4-$W92)&gt;$DZ92-1,0,OFFSET(Escalation!$K$2,$Y92,MAX(Escalation!$C$2,AI$4-$W92))),
     IF(SSSModel!$C$4="PV",IF(CG$4=$W92,$EA92*(1+SSSModel!$C$2),0),
     IF(SSSModel!$C$4="FCR",IF(AND(CG$4&gt;=$W92,OFFSET(Profiles!$K$2,$Z92,MAX(Profiles!$C$2,AI$4-$W92))&gt;0),$EC92,0),0))))))</f>
        <v>0</v>
      </c>
      <c r="CH92" s="135">
        <f ca="1">IF(OR($Z92=0,SSSModel!$C$4="CF"),AJ92,
IF(LEFT($V92,3)="ON_",
     IF(SSSModel!$C$4="RR",SUMPRODUCT(OFFSET($AC92,0,0,1,$CB$2),OFFSET(Profiles!$K$28,($Z92-1)*(Profiles!$I$26+1)+CH$4-SSSModel!$C$3+1,0,1,$CB$2)),
     IF(SSSModel!$C$4="ECC",$EA92*$EB92*SUMPRODUCT(OFFSET($AC92,0,MAX(0,CH$4-$DZ92-$CA$4+1),1,MIN($DZ92,CH$4-$CA$4+1)),OFFSET(Escalation!$K$24,($Y92-1)*(Escalation!$I$22+1)+CH$4-SSSModel!$C$3+1,MAX(0,CH$4-$DZ92-$CA$4+1),1,MIN($DZ92,CH$4-$CA$4+1))),
     IF(SSSModel!$C$4="PV",AJ92*$EA92*(1+SSSModel!$C$2),
     IF(SSSModel!$C$4="FCR",$EC92*SUM(OFFSET($AC92,0,MAX(CH$4-$AC$4-$DZ92+1,0),1,MIN($DZ92,CH$4-$AC$4+1))),0)))),
SUM($AC92:$BZ92)*
     IF(SSSModel!$C$4="RR",OFFSET(Profiles!$K$2,$Z92,MAX(Profiles!$C$2,AJ$4-$W92)),
     IF(SSSModel!$C$4="ECC",$EA92*$EB92*IF(MAX(Escalation!$C$2,AJ$4-$W92)&gt;$DZ92-1,0,OFFSET(Escalation!$K$2,$Y92,MAX(Escalation!$C$2,AJ$4-$W92))),
     IF(SSSModel!$C$4="PV",IF(CH$4=$W92,$EA92*(1+SSSModel!$C$2),0),
     IF(SSSModel!$C$4="FCR",IF(AND(CH$4&gt;=$W92,OFFSET(Profiles!$K$2,$Z92,MAX(Profiles!$C$2,AJ$4-$W92))&gt;0),$EC92,0),0))))))</f>
        <v>0</v>
      </c>
      <c r="CI92" s="135">
        <f ca="1">IF(OR($Z92=0,SSSModel!$C$4="CF"),AK92,
IF(LEFT($V92,3)="ON_",
     IF(SSSModel!$C$4="RR",SUMPRODUCT(OFFSET($AC92,0,0,1,$CB$2),OFFSET(Profiles!$K$28,($Z92-1)*(Profiles!$I$26+1)+CI$4-SSSModel!$C$3+1,0,1,$CB$2)),
     IF(SSSModel!$C$4="ECC",$EA92*$EB92*SUMPRODUCT(OFFSET($AC92,0,MAX(0,CI$4-$DZ92-$CA$4+1),1,MIN($DZ92,CI$4-$CA$4+1)),OFFSET(Escalation!$K$24,($Y92-1)*(Escalation!$I$22+1)+CI$4-SSSModel!$C$3+1,MAX(0,CI$4-$DZ92-$CA$4+1),1,MIN($DZ92,CI$4-$CA$4+1))),
     IF(SSSModel!$C$4="PV",AK92*$EA92*(1+SSSModel!$C$2),
     IF(SSSModel!$C$4="FCR",$EC92*SUM(OFFSET($AC92,0,MAX(CI$4-$AC$4-$DZ92+1,0),1,MIN($DZ92,CI$4-$AC$4+1))),0)))),
SUM($AC92:$BZ92)*
     IF(SSSModel!$C$4="RR",OFFSET(Profiles!$K$2,$Z92,MAX(Profiles!$C$2,AK$4-$W92)),
     IF(SSSModel!$C$4="ECC",$EA92*$EB92*IF(MAX(Escalation!$C$2,AK$4-$W92)&gt;$DZ92-1,0,OFFSET(Escalation!$K$2,$Y92,MAX(Escalation!$C$2,AK$4-$W92))),
     IF(SSSModel!$C$4="PV",IF(CI$4=$W92,$EA92*(1+SSSModel!$C$2),0),
     IF(SSSModel!$C$4="FCR",IF(AND(CI$4&gt;=$W92,OFFSET(Profiles!$K$2,$Z92,MAX(Profiles!$C$2,AK$4-$W92))&gt;0),$EC92,0),0))))))</f>
        <v>0</v>
      </c>
      <c r="CJ92" s="135">
        <f ca="1">IF(OR($Z92=0,SSSModel!$C$4="CF"),AL92,
IF(LEFT($V92,3)="ON_",
     IF(SSSModel!$C$4="RR",SUMPRODUCT(OFFSET($AC92,0,0,1,$CB$2),OFFSET(Profiles!$K$28,($Z92-1)*(Profiles!$I$26+1)+CJ$4-SSSModel!$C$3+1,0,1,$CB$2)),
     IF(SSSModel!$C$4="ECC",$EA92*$EB92*SUMPRODUCT(OFFSET($AC92,0,MAX(0,CJ$4-$DZ92-$CA$4+1),1,MIN($DZ92,CJ$4-$CA$4+1)),OFFSET(Escalation!$K$24,($Y92-1)*(Escalation!$I$22+1)+CJ$4-SSSModel!$C$3+1,MAX(0,CJ$4-$DZ92-$CA$4+1),1,MIN($DZ92,CJ$4-$CA$4+1))),
     IF(SSSModel!$C$4="PV",AL92*$EA92*(1+SSSModel!$C$2),
     IF(SSSModel!$C$4="FCR",$EC92*SUM(OFFSET($AC92,0,MAX(CJ$4-$AC$4-$DZ92+1,0),1,MIN($DZ92,CJ$4-$AC$4+1))),0)))),
SUM($AC92:$BZ92)*
     IF(SSSModel!$C$4="RR",OFFSET(Profiles!$K$2,$Z92,MAX(Profiles!$C$2,AL$4-$W92)),
     IF(SSSModel!$C$4="ECC",$EA92*$EB92*IF(MAX(Escalation!$C$2,AL$4-$W92)&gt;$DZ92-1,0,OFFSET(Escalation!$K$2,$Y92,MAX(Escalation!$C$2,AL$4-$W92))),
     IF(SSSModel!$C$4="PV",IF(CJ$4=$W92,$EA92*(1+SSSModel!$C$2),0),
     IF(SSSModel!$C$4="FCR",IF(AND(CJ$4&gt;=$W92,OFFSET(Profiles!$K$2,$Z92,MAX(Profiles!$C$2,AL$4-$W92))&gt;0),$EC92,0),0))))))</f>
        <v>0</v>
      </c>
      <c r="CK92" s="135">
        <f ca="1">IF(OR($Z92=0,SSSModel!$C$4="CF"),AM92,
IF(LEFT($V92,3)="ON_",
     IF(SSSModel!$C$4="RR",SUMPRODUCT(OFFSET($AC92,0,0,1,$CB$2),OFFSET(Profiles!$K$28,($Z92-1)*(Profiles!$I$26+1)+CK$4-SSSModel!$C$3+1,0,1,$CB$2)),
     IF(SSSModel!$C$4="ECC",$EA92*$EB92*SUMPRODUCT(OFFSET($AC92,0,MAX(0,CK$4-$DZ92-$CA$4+1),1,MIN($DZ92,CK$4-$CA$4+1)),OFFSET(Escalation!$K$24,($Y92-1)*(Escalation!$I$22+1)+CK$4-SSSModel!$C$3+1,MAX(0,CK$4-$DZ92-$CA$4+1),1,MIN($DZ92,CK$4-$CA$4+1))),
     IF(SSSModel!$C$4="PV",AM92*$EA92*(1+SSSModel!$C$2),
     IF(SSSModel!$C$4="FCR",$EC92*SUM(OFFSET($AC92,0,MAX(CK$4-$AC$4-$DZ92+1,0),1,MIN($DZ92,CK$4-$AC$4+1))),0)))),
SUM($AC92:$BZ92)*
     IF(SSSModel!$C$4="RR",OFFSET(Profiles!$K$2,$Z92,MAX(Profiles!$C$2,AM$4-$W92)),
     IF(SSSModel!$C$4="ECC",$EA92*$EB92*IF(MAX(Escalation!$C$2,AM$4-$W92)&gt;$DZ92-1,0,OFFSET(Escalation!$K$2,$Y92,MAX(Escalation!$C$2,AM$4-$W92))),
     IF(SSSModel!$C$4="PV",IF(CK$4=$W92,$EA92*(1+SSSModel!$C$2),0),
     IF(SSSModel!$C$4="FCR",IF(AND(CK$4&gt;=$W92,OFFSET(Profiles!$K$2,$Z92,MAX(Profiles!$C$2,AM$4-$W92))&gt;0),$EC92,0),0))))))</f>
        <v>0</v>
      </c>
      <c r="CL92" s="135">
        <f ca="1">IF(OR($Z92=0,SSSModel!$C$4="CF"),AN92,
IF(LEFT($V92,3)="ON_",
     IF(SSSModel!$C$4="RR",SUMPRODUCT(OFFSET($AC92,0,0,1,$CB$2),OFFSET(Profiles!$K$28,($Z92-1)*(Profiles!$I$26+1)+CL$4-SSSModel!$C$3+1,0,1,$CB$2)),
     IF(SSSModel!$C$4="ECC",$EA92*$EB92*SUMPRODUCT(OFFSET($AC92,0,MAX(0,CL$4-$DZ92-$CA$4+1),1,MIN($DZ92,CL$4-$CA$4+1)),OFFSET(Escalation!$K$24,($Y92-1)*(Escalation!$I$22+1)+CL$4-SSSModel!$C$3+1,MAX(0,CL$4-$DZ92-$CA$4+1),1,MIN($DZ92,CL$4-$CA$4+1))),
     IF(SSSModel!$C$4="PV",AN92*$EA92*(1+SSSModel!$C$2),
     IF(SSSModel!$C$4="FCR",$EC92*SUM(OFFSET($AC92,0,MAX(CL$4-$AC$4-$DZ92+1,0),1,MIN($DZ92,CL$4-$AC$4+1))),0)))),
SUM($AC92:$BZ92)*
     IF(SSSModel!$C$4="RR",OFFSET(Profiles!$K$2,$Z92,MAX(Profiles!$C$2,AN$4-$W92)),
     IF(SSSModel!$C$4="ECC",$EA92*$EB92*IF(MAX(Escalation!$C$2,AN$4-$W92)&gt;$DZ92-1,0,OFFSET(Escalation!$K$2,$Y92,MAX(Escalation!$C$2,AN$4-$W92))),
     IF(SSSModel!$C$4="PV",IF(CL$4=$W92,$EA92*(1+SSSModel!$C$2),0),
     IF(SSSModel!$C$4="FCR",IF(AND(CL$4&gt;=$W92,OFFSET(Profiles!$K$2,$Z92,MAX(Profiles!$C$2,AN$4-$W92))&gt;0),$EC92,0),0))))))</f>
        <v>0</v>
      </c>
      <c r="CM92" s="135">
        <f ca="1">IF(OR($Z92=0,SSSModel!$C$4="CF"),AO92,
IF(LEFT($V92,3)="ON_",
     IF(SSSModel!$C$4="RR",SUMPRODUCT(OFFSET($AC92,0,0,1,$CB$2),OFFSET(Profiles!$K$28,($Z92-1)*(Profiles!$I$26+1)+CM$4-SSSModel!$C$3+1,0,1,$CB$2)),
     IF(SSSModel!$C$4="ECC",$EA92*$EB92*SUMPRODUCT(OFFSET($AC92,0,MAX(0,CM$4-$DZ92-$CA$4+1),1,MIN($DZ92,CM$4-$CA$4+1)),OFFSET(Escalation!$K$24,($Y92-1)*(Escalation!$I$22+1)+CM$4-SSSModel!$C$3+1,MAX(0,CM$4-$DZ92-$CA$4+1),1,MIN($DZ92,CM$4-$CA$4+1))),
     IF(SSSModel!$C$4="PV",AO92*$EA92*(1+SSSModel!$C$2),
     IF(SSSModel!$C$4="FCR",$EC92*SUM(OFFSET($AC92,0,MAX(CM$4-$AC$4-$DZ92+1,0),1,MIN($DZ92,CM$4-$AC$4+1))),0)))),
SUM($AC92:$BZ92)*
     IF(SSSModel!$C$4="RR",OFFSET(Profiles!$K$2,$Z92,MAX(Profiles!$C$2,AO$4-$W92)),
     IF(SSSModel!$C$4="ECC",$EA92*$EB92*IF(MAX(Escalation!$C$2,AO$4-$W92)&gt;$DZ92-1,0,OFFSET(Escalation!$K$2,$Y92,MAX(Escalation!$C$2,AO$4-$W92))),
     IF(SSSModel!$C$4="PV",IF(CM$4=$W92,$EA92*(1+SSSModel!$C$2),0),
     IF(SSSModel!$C$4="FCR",IF(AND(CM$4&gt;=$W92,OFFSET(Profiles!$K$2,$Z92,MAX(Profiles!$C$2,AO$4-$W92))&gt;0),$EC92,0),0))))))</f>
        <v>0</v>
      </c>
      <c r="CN92" s="135">
        <f ca="1">IF(OR($Z92=0,SSSModel!$C$4="CF"),AP92,
IF(LEFT($V92,3)="ON_",
     IF(SSSModel!$C$4="RR",SUMPRODUCT(OFFSET($AC92,0,0,1,$CB$2),OFFSET(Profiles!$K$28,($Z92-1)*(Profiles!$I$26+1)+CN$4-SSSModel!$C$3+1,0,1,$CB$2)),
     IF(SSSModel!$C$4="ECC",$EA92*$EB92*SUMPRODUCT(OFFSET($AC92,0,MAX(0,CN$4-$DZ92-$CA$4+1),1,MIN($DZ92,CN$4-$CA$4+1)),OFFSET(Escalation!$K$24,($Y92-1)*(Escalation!$I$22+1)+CN$4-SSSModel!$C$3+1,MAX(0,CN$4-$DZ92-$CA$4+1),1,MIN($DZ92,CN$4-$CA$4+1))),
     IF(SSSModel!$C$4="PV",AP92*$EA92*(1+SSSModel!$C$2),
     IF(SSSModel!$C$4="FCR",$EC92*SUM(OFFSET($AC92,0,MAX(CN$4-$AC$4-$DZ92+1,0),1,MIN($DZ92,CN$4-$AC$4+1))),0)))),
SUM($AC92:$BZ92)*
     IF(SSSModel!$C$4="RR",OFFSET(Profiles!$K$2,$Z92,MAX(Profiles!$C$2,AP$4-$W92)),
     IF(SSSModel!$C$4="ECC",$EA92*$EB92*IF(MAX(Escalation!$C$2,AP$4-$W92)&gt;$DZ92-1,0,OFFSET(Escalation!$K$2,$Y92,MAX(Escalation!$C$2,AP$4-$W92))),
     IF(SSSModel!$C$4="PV",IF(CN$4=$W92,$EA92*(1+SSSModel!$C$2),0),
     IF(SSSModel!$C$4="FCR",IF(AND(CN$4&gt;=$W92,OFFSET(Profiles!$K$2,$Z92,MAX(Profiles!$C$2,AP$4-$W92))&gt;0),$EC92,0),0))))))</f>
        <v>0</v>
      </c>
      <c r="CO92" s="135">
        <f ca="1">IF(OR($Z92=0,SSSModel!$C$4="CF"),AQ92,
IF(LEFT($V92,3)="ON_",
     IF(SSSModel!$C$4="RR",SUMPRODUCT(OFFSET($AC92,0,0,1,$CB$2),OFFSET(Profiles!$K$28,($Z92-1)*(Profiles!$I$26+1)+CO$4-SSSModel!$C$3+1,0,1,$CB$2)),
     IF(SSSModel!$C$4="ECC",$EA92*$EB92*SUMPRODUCT(OFFSET($AC92,0,MAX(0,CO$4-$DZ92-$CA$4+1),1,MIN($DZ92,CO$4-$CA$4+1)),OFFSET(Escalation!$K$24,($Y92-1)*(Escalation!$I$22+1)+CO$4-SSSModel!$C$3+1,MAX(0,CO$4-$DZ92-$CA$4+1),1,MIN($DZ92,CO$4-$CA$4+1))),
     IF(SSSModel!$C$4="PV",AQ92*$EA92*(1+SSSModel!$C$2),
     IF(SSSModel!$C$4="FCR",$EC92*SUM(OFFSET($AC92,0,MAX(CO$4-$AC$4-$DZ92+1,0),1,MIN($DZ92,CO$4-$AC$4+1))),0)))),
SUM($AC92:$BZ92)*
     IF(SSSModel!$C$4="RR",OFFSET(Profiles!$K$2,$Z92,MAX(Profiles!$C$2,AQ$4-$W92)),
     IF(SSSModel!$C$4="ECC",$EA92*$EB92*IF(MAX(Escalation!$C$2,AQ$4-$W92)&gt;$DZ92-1,0,OFFSET(Escalation!$K$2,$Y92,MAX(Escalation!$C$2,AQ$4-$W92))),
     IF(SSSModel!$C$4="PV",IF(CO$4=$W92,$EA92*(1+SSSModel!$C$2),0),
     IF(SSSModel!$C$4="FCR",IF(AND(CO$4&gt;=$W92,OFFSET(Profiles!$K$2,$Z92,MAX(Profiles!$C$2,AQ$4-$W92))&gt;0),$EC92,0),0))))))</f>
        <v>0</v>
      </c>
      <c r="CP92" s="135">
        <f ca="1">IF(OR($Z92=0,SSSModel!$C$4="CF"),AR92,
IF(LEFT($V92,3)="ON_",
     IF(SSSModel!$C$4="RR",SUMPRODUCT(OFFSET($AC92,0,0,1,$CB$2),OFFSET(Profiles!$K$28,($Z92-1)*(Profiles!$I$26+1)+CP$4-SSSModel!$C$3+1,0,1,$CB$2)),
     IF(SSSModel!$C$4="ECC",$EA92*$EB92*SUMPRODUCT(OFFSET($AC92,0,MAX(0,CP$4-$DZ92-$CA$4+1),1,MIN($DZ92,CP$4-$CA$4+1)),OFFSET(Escalation!$K$24,($Y92-1)*(Escalation!$I$22+1)+CP$4-SSSModel!$C$3+1,MAX(0,CP$4-$DZ92-$CA$4+1),1,MIN($DZ92,CP$4-$CA$4+1))),
     IF(SSSModel!$C$4="PV",AR92*$EA92*(1+SSSModel!$C$2),
     IF(SSSModel!$C$4="FCR",$EC92*SUM(OFFSET($AC92,0,MAX(CP$4-$AC$4-$DZ92+1,0),1,MIN($DZ92,CP$4-$AC$4+1))),0)))),
SUM($AC92:$BZ92)*
     IF(SSSModel!$C$4="RR",OFFSET(Profiles!$K$2,$Z92,MAX(Profiles!$C$2,AR$4-$W92)),
     IF(SSSModel!$C$4="ECC",$EA92*$EB92*IF(MAX(Escalation!$C$2,AR$4-$W92)&gt;$DZ92-1,0,OFFSET(Escalation!$K$2,$Y92,MAX(Escalation!$C$2,AR$4-$W92))),
     IF(SSSModel!$C$4="PV",IF(CP$4=$W92,$EA92*(1+SSSModel!$C$2),0),
     IF(SSSModel!$C$4="FCR",IF(AND(CP$4&gt;=$W92,OFFSET(Profiles!$K$2,$Z92,MAX(Profiles!$C$2,AR$4-$W92))&gt;0),$EC92,0),0))))))</f>
        <v>0</v>
      </c>
      <c r="CQ92" s="135">
        <f ca="1">IF(OR($Z92=0,SSSModel!$C$4="CF"),AS92,
IF(LEFT($V92,3)="ON_",
     IF(SSSModel!$C$4="RR",SUMPRODUCT(OFFSET($AC92,0,0,1,$CB$2),OFFSET(Profiles!$K$28,($Z92-1)*(Profiles!$I$26+1)+CQ$4-SSSModel!$C$3+1,0,1,$CB$2)),
     IF(SSSModel!$C$4="ECC",$EA92*$EB92*SUMPRODUCT(OFFSET($AC92,0,MAX(0,CQ$4-$DZ92-$CA$4+1),1,MIN($DZ92,CQ$4-$CA$4+1)),OFFSET(Escalation!$K$24,($Y92-1)*(Escalation!$I$22+1)+CQ$4-SSSModel!$C$3+1,MAX(0,CQ$4-$DZ92-$CA$4+1),1,MIN($DZ92,CQ$4-$CA$4+1))),
     IF(SSSModel!$C$4="PV",AS92*$EA92*(1+SSSModel!$C$2),
     IF(SSSModel!$C$4="FCR",$EC92*SUM(OFFSET($AC92,0,MAX(CQ$4-$AC$4-$DZ92+1,0),1,MIN($DZ92,CQ$4-$AC$4+1))),0)))),
SUM($AC92:$BZ92)*
     IF(SSSModel!$C$4="RR",OFFSET(Profiles!$K$2,$Z92,MAX(Profiles!$C$2,AS$4-$W92)),
     IF(SSSModel!$C$4="ECC",$EA92*$EB92*IF(MAX(Escalation!$C$2,AS$4-$W92)&gt;$DZ92-1,0,OFFSET(Escalation!$K$2,$Y92,MAX(Escalation!$C$2,AS$4-$W92))),
     IF(SSSModel!$C$4="PV",IF(CQ$4=$W92,$EA92*(1+SSSModel!$C$2),0),
     IF(SSSModel!$C$4="FCR",IF(AND(CQ$4&gt;=$W92,OFFSET(Profiles!$K$2,$Z92,MAX(Profiles!$C$2,AS$4-$W92))&gt;0),$EC92,0),0))))))</f>
        <v>0</v>
      </c>
      <c r="CR92" s="135">
        <f ca="1">IF(OR($Z92=0,SSSModel!$C$4="CF"),AT92,
IF(LEFT($V92,3)="ON_",
     IF(SSSModel!$C$4="RR",SUMPRODUCT(OFFSET($AC92,0,0,1,$CB$2),OFFSET(Profiles!$K$28,($Z92-1)*(Profiles!$I$26+1)+CR$4-SSSModel!$C$3+1,0,1,$CB$2)),
     IF(SSSModel!$C$4="ECC",$EA92*$EB92*SUMPRODUCT(OFFSET($AC92,0,MAX(0,CR$4-$DZ92-$CA$4+1),1,MIN($DZ92,CR$4-$CA$4+1)),OFFSET(Escalation!$K$24,($Y92-1)*(Escalation!$I$22+1)+CR$4-SSSModel!$C$3+1,MAX(0,CR$4-$DZ92-$CA$4+1),1,MIN($DZ92,CR$4-$CA$4+1))),
     IF(SSSModel!$C$4="PV",AT92*$EA92*(1+SSSModel!$C$2),
     IF(SSSModel!$C$4="FCR",$EC92*SUM(OFFSET($AC92,0,MAX(CR$4-$AC$4-$DZ92+1,0),1,MIN($DZ92,CR$4-$AC$4+1))),0)))),
SUM($AC92:$BZ92)*
     IF(SSSModel!$C$4="RR",OFFSET(Profiles!$K$2,$Z92,MAX(Profiles!$C$2,AT$4-$W92)),
     IF(SSSModel!$C$4="ECC",$EA92*$EB92*IF(MAX(Escalation!$C$2,AT$4-$W92)&gt;$DZ92-1,0,OFFSET(Escalation!$K$2,$Y92,MAX(Escalation!$C$2,AT$4-$W92))),
     IF(SSSModel!$C$4="PV",IF(CR$4=$W92,$EA92*(1+SSSModel!$C$2),0),
     IF(SSSModel!$C$4="FCR",IF(AND(CR$4&gt;=$W92,OFFSET(Profiles!$K$2,$Z92,MAX(Profiles!$C$2,AT$4-$W92))&gt;0),$EC92,0),0))))))</f>
        <v>0</v>
      </c>
      <c r="CS92" s="135">
        <f ca="1">IF(OR($Z92=0,SSSModel!$C$4="CF"),AU92,
IF(LEFT($V92,3)="ON_",
     IF(SSSModel!$C$4="RR",SUMPRODUCT(OFFSET($AC92,0,0,1,$CB$2),OFFSET(Profiles!$K$28,($Z92-1)*(Profiles!$I$26+1)+CS$4-SSSModel!$C$3+1,0,1,$CB$2)),
     IF(SSSModel!$C$4="ECC",$EA92*$EB92*SUMPRODUCT(OFFSET($AC92,0,MAX(0,CS$4-$DZ92-$CA$4+1),1,MIN($DZ92,CS$4-$CA$4+1)),OFFSET(Escalation!$K$24,($Y92-1)*(Escalation!$I$22+1)+CS$4-SSSModel!$C$3+1,MAX(0,CS$4-$DZ92-$CA$4+1),1,MIN($DZ92,CS$4-$CA$4+1))),
     IF(SSSModel!$C$4="PV",AU92*$EA92*(1+SSSModel!$C$2),
     IF(SSSModel!$C$4="FCR",$EC92*SUM(OFFSET($AC92,0,MAX(CS$4-$AC$4-$DZ92+1,0),1,MIN($DZ92,CS$4-$AC$4+1))),0)))),
SUM($AC92:$BZ92)*
     IF(SSSModel!$C$4="RR",OFFSET(Profiles!$K$2,$Z92,MAX(Profiles!$C$2,AU$4-$W92)),
     IF(SSSModel!$C$4="ECC",$EA92*$EB92*IF(MAX(Escalation!$C$2,AU$4-$W92)&gt;$DZ92-1,0,OFFSET(Escalation!$K$2,$Y92,MAX(Escalation!$C$2,AU$4-$W92))),
     IF(SSSModel!$C$4="PV",IF(CS$4=$W92,$EA92*(1+SSSModel!$C$2),0),
     IF(SSSModel!$C$4="FCR",IF(AND(CS$4&gt;=$W92,OFFSET(Profiles!$K$2,$Z92,MAX(Profiles!$C$2,AU$4-$W92))&gt;0),$EC92,0),0))))))</f>
        <v>0</v>
      </c>
      <c r="CT92" s="135">
        <f ca="1">IF(OR($Z92=0,SSSModel!$C$4="CF"),AV92,
IF(LEFT($V92,3)="ON_",
     IF(SSSModel!$C$4="RR",SUMPRODUCT(OFFSET($AC92,0,0,1,$CB$2),OFFSET(Profiles!$K$28,($Z92-1)*(Profiles!$I$26+1)+CT$4-SSSModel!$C$3+1,0,1,$CB$2)),
     IF(SSSModel!$C$4="ECC",$EA92*$EB92*SUMPRODUCT(OFFSET($AC92,0,MAX(0,CT$4-$DZ92-$CA$4+1),1,MIN($DZ92,CT$4-$CA$4+1)),OFFSET(Escalation!$K$24,($Y92-1)*(Escalation!$I$22+1)+CT$4-SSSModel!$C$3+1,MAX(0,CT$4-$DZ92-$CA$4+1),1,MIN($DZ92,CT$4-$CA$4+1))),
     IF(SSSModel!$C$4="PV",AV92*$EA92*(1+SSSModel!$C$2),
     IF(SSSModel!$C$4="FCR",$EC92*SUM(OFFSET($AC92,0,MAX(CT$4-$AC$4-$DZ92+1,0),1,MIN($DZ92,CT$4-$AC$4+1))),0)))),
SUM($AC92:$BZ92)*
     IF(SSSModel!$C$4="RR",OFFSET(Profiles!$K$2,$Z92,MAX(Profiles!$C$2,AV$4-$W92)),
     IF(SSSModel!$C$4="ECC",$EA92*$EB92*IF(MAX(Escalation!$C$2,AV$4-$W92)&gt;$DZ92-1,0,OFFSET(Escalation!$K$2,$Y92,MAX(Escalation!$C$2,AV$4-$W92))),
     IF(SSSModel!$C$4="PV",IF(CT$4=$W92,$EA92*(1+SSSModel!$C$2),0),
     IF(SSSModel!$C$4="FCR",IF(AND(CT$4&gt;=$W92,OFFSET(Profiles!$K$2,$Z92,MAX(Profiles!$C$2,AV$4-$W92))&gt;0),$EC92,0),0))))))</f>
        <v>0</v>
      </c>
      <c r="CU92" s="135">
        <f ca="1">IF(OR($Z92=0,SSSModel!$C$4="CF"),AW92,
IF(LEFT($V92,3)="ON_",
     IF(SSSModel!$C$4="RR",SUMPRODUCT(OFFSET($AC92,0,0,1,$CB$2),OFFSET(Profiles!$K$28,($Z92-1)*(Profiles!$I$26+1)+CU$4-SSSModel!$C$3+1,0,1,$CB$2)),
     IF(SSSModel!$C$4="ECC",$EA92*$EB92*SUMPRODUCT(OFFSET($AC92,0,MAX(0,CU$4-$DZ92-$CA$4+1),1,MIN($DZ92,CU$4-$CA$4+1)),OFFSET(Escalation!$K$24,($Y92-1)*(Escalation!$I$22+1)+CU$4-SSSModel!$C$3+1,MAX(0,CU$4-$DZ92-$CA$4+1),1,MIN($DZ92,CU$4-$CA$4+1))),
     IF(SSSModel!$C$4="PV",AW92*$EA92*(1+SSSModel!$C$2),
     IF(SSSModel!$C$4="FCR",$EC92*SUM(OFFSET($AC92,0,MAX(CU$4-$AC$4-$DZ92+1,0),1,MIN($DZ92,CU$4-$AC$4+1))),0)))),
SUM($AC92:$BZ92)*
     IF(SSSModel!$C$4="RR",OFFSET(Profiles!$K$2,$Z92,MAX(Profiles!$C$2,AW$4-$W92)),
     IF(SSSModel!$C$4="ECC",$EA92*$EB92*IF(MAX(Escalation!$C$2,AW$4-$W92)&gt;$DZ92-1,0,OFFSET(Escalation!$K$2,$Y92,MAX(Escalation!$C$2,AW$4-$W92))),
     IF(SSSModel!$C$4="PV",IF(CU$4=$W92,$EA92*(1+SSSModel!$C$2),0),
     IF(SSSModel!$C$4="FCR",IF(AND(CU$4&gt;=$W92,OFFSET(Profiles!$K$2,$Z92,MAX(Profiles!$C$2,AW$4-$W92))&gt;0),$EC92,0),0))))))</f>
        <v>0</v>
      </c>
      <c r="CV92" s="135">
        <f ca="1">IF(OR($Z92=0,SSSModel!$C$4="CF"),AX92,
IF(LEFT($V92,3)="ON_",
     IF(SSSModel!$C$4="RR",SUMPRODUCT(OFFSET($AC92,0,0,1,$CB$2),OFFSET(Profiles!$K$28,($Z92-1)*(Profiles!$I$26+1)+CV$4-SSSModel!$C$3+1,0,1,$CB$2)),
     IF(SSSModel!$C$4="ECC",$EA92*$EB92*SUMPRODUCT(OFFSET($AC92,0,MAX(0,CV$4-$DZ92-$CA$4+1),1,MIN($DZ92,CV$4-$CA$4+1)),OFFSET(Escalation!$K$24,($Y92-1)*(Escalation!$I$22+1)+CV$4-SSSModel!$C$3+1,MAX(0,CV$4-$DZ92-$CA$4+1),1,MIN($DZ92,CV$4-$CA$4+1))),
     IF(SSSModel!$C$4="PV",AX92*$EA92*(1+SSSModel!$C$2),
     IF(SSSModel!$C$4="FCR",$EC92*SUM(OFFSET($AC92,0,MAX(CV$4-$AC$4-$DZ92+1,0),1,MIN($DZ92,CV$4-$AC$4+1))),0)))),
SUM($AC92:$BZ92)*
     IF(SSSModel!$C$4="RR",OFFSET(Profiles!$K$2,$Z92,MAX(Profiles!$C$2,AX$4-$W92)),
     IF(SSSModel!$C$4="ECC",$EA92*$EB92*IF(MAX(Escalation!$C$2,AX$4-$W92)&gt;$DZ92-1,0,OFFSET(Escalation!$K$2,$Y92,MAX(Escalation!$C$2,AX$4-$W92))),
     IF(SSSModel!$C$4="PV",IF(CV$4=$W92,$EA92*(1+SSSModel!$C$2),0),
     IF(SSSModel!$C$4="FCR",IF(AND(CV$4&gt;=$W92,OFFSET(Profiles!$K$2,$Z92,MAX(Profiles!$C$2,AX$4-$W92))&gt;0),$EC92,0),0))))))</f>
        <v>0</v>
      </c>
      <c r="CW92" s="135">
        <f ca="1">IF(OR($Z92=0,SSSModel!$C$4="CF"),AY92,
IF(LEFT($V92,3)="ON_",
     IF(SSSModel!$C$4="RR",SUMPRODUCT(OFFSET($AC92,0,0,1,$CB$2),OFFSET(Profiles!$K$28,($Z92-1)*(Profiles!$I$26+1)+CW$4-SSSModel!$C$3+1,0,1,$CB$2)),
     IF(SSSModel!$C$4="ECC",$EA92*$EB92*SUMPRODUCT(OFFSET($AC92,0,MAX(0,CW$4-$DZ92-$CA$4+1),1,MIN($DZ92,CW$4-$CA$4+1)),OFFSET(Escalation!$K$24,($Y92-1)*(Escalation!$I$22+1)+CW$4-SSSModel!$C$3+1,MAX(0,CW$4-$DZ92-$CA$4+1),1,MIN($DZ92,CW$4-$CA$4+1))),
     IF(SSSModel!$C$4="PV",AY92*$EA92*(1+SSSModel!$C$2),
     IF(SSSModel!$C$4="FCR",$EC92*SUM(OFFSET($AC92,0,MAX(CW$4-$AC$4-$DZ92+1,0),1,MIN($DZ92,CW$4-$AC$4+1))),0)))),
SUM($AC92:$BZ92)*
     IF(SSSModel!$C$4="RR",OFFSET(Profiles!$K$2,$Z92,MAX(Profiles!$C$2,AY$4-$W92)),
     IF(SSSModel!$C$4="ECC",$EA92*$EB92*IF(MAX(Escalation!$C$2,AY$4-$W92)&gt;$DZ92-1,0,OFFSET(Escalation!$K$2,$Y92,MAX(Escalation!$C$2,AY$4-$W92))),
     IF(SSSModel!$C$4="PV",IF(CW$4=$W92,$EA92*(1+SSSModel!$C$2),0),
     IF(SSSModel!$C$4="FCR",IF(AND(CW$4&gt;=$W92,OFFSET(Profiles!$K$2,$Z92,MAX(Profiles!$C$2,AY$4-$W92))&gt;0),$EC92,0),0))))))</f>
        <v>0</v>
      </c>
      <c r="CX92" s="135">
        <f ca="1">IF(OR($Z92=0,SSSModel!$C$4="CF"),AZ92,
IF(LEFT($V92,3)="ON_",
     IF(SSSModel!$C$4="RR",SUMPRODUCT(OFFSET($AC92,0,0,1,$CB$2),OFFSET(Profiles!$K$28,($Z92-1)*(Profiles!$I$26+1)+CX$4-SSSModel!$C$3+1,0,1,$CB$2)),
     IF(SSSModel!$C$4="ECC",$EA92*$EB92*SUMPRODUCT(OFFSET($AC92,0,MAX(0,CX$4-$DZ92-$CA$4+1),1,MIN($DZ92,CX$4-$CA$4+1)),OFFSET(Escalation!$K$24,($Y92-1)*(Escalation!$I$22+1)+CX$4-SSSModel!$C$3+1,MAX(0,CX$4-$DZ92-$CA$4+1),1,MIN($DZ92,CX$4-$CA$4+1))),
     IF(SSSModel!$C$4="PV",AZ92*$EA92*(1+SSSModel!$C$2),
     IF(SSSModel!$C$4="FCR",$EC92*SUM(OFFSET($AC92,0,MAX(CX$4-$AC$4-$DZ92+1,0),1,MIN($DZ92,CX$4-$AC$4+1))),0)))),
SUM($AC92:$BZ92)*
     IF(SSSModel!$C$4="RR",OFFSET(Profiles!$K$2,$Z92,MAX(Profiles!$C$2,AZ$4-$W92)),
     IF(SSSModel!$C$4="ECC",$EA92*$EB92*IF(MAX(Escalation!$C$2,AZ$4-$W92)&gt;$DZ92-1,0,OFFSET(Escalation!$K$2,$Y92,MAX(Escalation!$C$2,AZ$4-$W92))),
     IF(SSSModel!$C$4="PV",IF(CX$4=$W92,$EA92*(1+SSSModel!$C$2),0),
     IF(SSSModel!$C$4="FCR",IF(AND(CX$4&gt;=$W92,OFFSET(Profiles!$K$2,$Z92,MAX(Profiles!$C$2,AZ$4-$W92))&gt;0),$EC92,0),0))))))</f>
        <v>0</v>
      </c>
      <c r="CY92" s="135">
        <f ca="1">IF(OR($Z92=0,SSSModel!$C$4="CF"),BA92,
IF(LEFT($V92,3)="ON_",
     IF(SSSModel!$C$4="RR",SUMPRODUCT(OFFSET($AC92,0,0,1,$CB$2),OFFSET(Profiles!$K$28,($Z92-1)*(Profiles!$I$26+1)+CY$4-SSSModel!$C$3+1,0,1,$CB$2)),
     IF(SSSModel!$C$4="ECC",$EA92*$EB92*SUMPRODUCT(OFFSET($AC92,0,MAX(0,CY$4-$DZ92-$CA$4+1),1,MIN($DZ92,CY$4-$CA$4+1)),OFFSET(Escalation!$K$24,($Y92-1)*(Escalation!$I$22+1)+CY$4-SSSModel!$C$3+1,MAX(0,CY$4-$DZ92-$CA$4+1),1,MIN($DZ92,CY$4-$CA$4+1))),
     IF(SSSModel!$C$4="PV",BA92*$EA92*(1+SSSModel!$C$2),
     IF(SSSModel!$C$4="FCR",$EC92*SUM(OFFSET($AC92,0,MAX(CY$4-$AC$4-$DZ92+1,0),1,MIN($DZ92,CY$4-$AC$4+1))),0)))),
SUM($AC92:$BZ92)*
     IF(SSSModel!$C$4="RR",OFFSET(Profiles!$K$2,$Z92,MAX(Profiles!$C$2,BA$4-$W92)),
     IF(SSSModel!$C$4="ECC",$EA92*$EB92*IF(MAX(Escalation!$C$2,BA$4-$W92)&gt;$DZ92-1,0,OFFSET(Escalation!$K$2,$Y92,MAX(Escalation!$C$2,BA$4-$W92))),
     IF(SSSModel!$C$4="PV",IF(CY$4=$W92,$EA92*(1+SSSModel!$C$2),0),
     IF(SSSModel!$C$4="FCR",IF(AND(CY$4&gt;=$W92,OFFSET(Profiles!$K$2,$Z92,MAX(Profiles!$C$2,BA$4-$W92))&gt;0),$EC92,0),0))))))</f>
        <v>0</v>
      </c>
      <c r="CZ92" s="135">
        <f ca="1">IF(OR($Z92=0,SSSModel!$C$4="CF"),BB92,
IF(LEFT($V92,3)="ON_",
     IF(SSSModel!$C$4="RR",SUMPRODUCT(OFFSET($AC92,0,0,1,$CB$2),OFFSET(Profiles!$K$28,($Z92-1)*(Profiles!$I$26+1)+CZ$4-SSSModel!$C$3+1,0,1,$CB$2)),
     IF(SSSModel!$C$4="ECC",$EA92*$EB92*SUMPRODUCT(OFFSET($AC92,0,MAX(0,CZ$4-$DZ92-$CA$4+1),1,MIN($DZ92,CZ$4-$CA$4+1)),OFFSET(Escalation!$K$24,($Y92-1)*(Escalation!$I$22+1)+CZ$4-SSSModel!$C$3+1,MAX(0,CZ$4-$DZ92-$CA$4+1),1,MIN($DZ92,CZ$4-$CA$4+1))),
     IF(SSSModel!$C$4="PV",BB92*$EA92*(1+SSSModel!$C$2),
     IF(SSSModel!$C$4="FCR",$EC92*SUM(OFFSET($AC92,0,MAX(CZ$4-$AC$4-$DZ92+1,0),1,MIN($DZ92,CZ$4-$AC$4+1))),0)))),
SUM($AC92:$BZ92)*
     IF(SSSModel!$C$4="RR",OFFSET(Profiles!$K$2,$Z92,MAX(Profiles!$C$2,BB$4-$W92)),
     IF(SSSModel!$C$4="ECC",$EA92*$EB92*IF(MAX(Escalation!$C$2,BB$4-$W92)&gt;$DZ92-1,0,OFFSET(Escalation!$K$2,$Y92,MAX(Escalation!$C$2,BB$4-$W92))),
     IF(SSSModel!$C$4="PV",IF(CZ$4=$W92,$EA92*(1+SSSModel!$C$2),0),
     IF(SSSModel!$C$4="FCR",IF(AND(CZ$4&gt;=$W92,OFFSET(Profiles!$K$2,$Z92,MAX(Profiles!$C$2,BB$4-$W92))&gt;0),$EC92,0),0))))))</f>
        <v>0</v>
      </c>
      <c r="DA92" s="135">
        <f ca="1">IF(OR($Z92=0,SSSModel!$C$4="CF"),BC92,
IF(LEFT($V92,3)="ON_",
     IF(SSSModel!$C$4="RR",SUMPRODUCT(OFFSET($AC92,0,0,1,$CB$2),OFFSET(Profiles!$K$28,($Z92-1)*(Profiles!$I$26+1)+DA$4-SSSModel!$C$3+1,0,1,$CB$2)),
     IF(SSSModel!$C$4="ECC",$EA92*$EB92*SUMPRODUCT(OFFSET($AC92,0,MAX(0,DA$4-$DZ92-$CA$4+1),1,MIN($DZ92,DA$4-$CA$4+1)),OFFSET(Escalation!$K$24,($Y92-1)*(Escalation!$I$22+1)+DA$4-SSSModel!$C$3+1,MAX(0,DA$4-$DZ92-$CA$4+1),1,MIN($DZ92,DA$4-$CA$4+1))),
     IF(SSSModel!$C$4="PV",BC92*$EA92*(1+SSSModel!$C$2),
     IF(SSSModel!$C$4="FCR",$EC92*SUM(OFFSET($AC92,0,MAX(DA$4-$AC$4-$DZ92+1,0),1,MIN($DZ92,DA$4-$AC$4+1))),0)))),
SUM($AC92:$BZ92)*
     IF(SSSModel!$C$4="RR",OFFSET(Profiles!$K$2,$Z92,MAX(Profiles!$C$2,BC$4-$W92)),
     IF(SSSModel!$C$4="ECC",$EA92*$EB92*IF(MAX(Escalation!$C$2,BC$4-$W92)&gt;$DZ92-1,0,OFFSET(Escalation!$K$2,$Y92,MAX(Escalation!$C$2,BC$4-$W92))),
     IF(SSSModel!$C$4="PV",IF(DA$4=$W92,$EA92*(1+SSSModel!$C$2),0),
     IF(SSSModel!$C$4="FCR",IF(AND(DA$4&gt;=$W92,OFFSET(Profiles!$K$2,$Z92,MAX(Profiles!$C$2,BC$4-$W92))&gt;0),$EC92,0),0))))))</f>
        <v>0</v>
      </c>
      <c r="DB92" s="135">
        <f ca="1">IF(OR($Z92=0,SSSModel!$C$4="CF"),BD92,
IF(LEFT($V92,3)="ON_",
     IF(SSSModel!$C$4="RR",SUMPRODUCT(OFFSET($AC92,0,0,1,$CB$2),OFFSET(Profiles!$K$28,($Z92-1)*(Profiles!$I$26+1)+DB$4-SSSModel!$C$3+1,0,1,$CB$2)),
     IF(SSSModel!$C$4="ECC",$EA92*$EB92*SUMPRODUCT(OFFSET($AC92,0,MAX(0,DB$4-$DZ92-$CA$4+1),1,MIN($DZ92,DB$4-$CA$4+1)),OFFSET(Escalation!$K$24,($Y92-1)*(Escalation!$I$22+1)+DB$4-SSSModel!$C$3+1,MAX(0,DB$4-$DZ92-$CA$4+1),1,MIN($DZ92,DB$4-$CA$4+1))),
     IF(SSSModel!$C$4="PV",BD92*$EA92*(1+SSSModel!$C$2),
     IF(SSSModel!$C$4="FCR",$EC92*SUM(OFFSET($AC92,0,MAX(DB$4-$AC$4-$DZ92+1,0),1,MIN($DZ92,DB$4-$AC$4+1))),0)))),
SUM($AC92:$BZ92)*
     IF(SSSModel!$C$4="RR",OFFSET(Profiles!$K$2,$Z92,MAX(Profiles!$C$2,BD$4-$W92)),
     IF(SSSModel!$C$4="ECC",$EA92*$EB92*IF(MAX(Escalation!$C$2,BD$4-$W92)&gt;$DZ92-1,0,OFFSET(Escalation!$K$2,$Y92,MAX(Escalation!$C$2,BD$4-$W92))),
     IF(SSSModel!$C$4="PV",IF(DB$4=$W92,$EA92*(1+SSSModel!$C$2),0),
     IF(SSSModel!$C$4="FCR",IF(AND(DB$4&gt;=$W92,OFFSET(Profiles!$K$2,$Z92,MAX(Profiles!$C$2,BD$4-$W92))&gt;0),$EC92,0),0))))))</f>
        <v>0</v>
      </c>
      <c r="DC92" s="135">
        <f ca="1">IF(OR($Z92=0,SSSModel!$C$4="CF"),BE92,
IF(LEFT($V92,3)="ON_",
     IF(SSSModel!$C$4="RR",SUMPRODUCT(OFFSET($AC92,0,0,1,$CB$2),OFFSET(Profiles!$K$28,($Z92-1)*(Profiles!$I$26+1)+DC$4-SSSModel!$C$3+1,0,1,$CB$2)),
     IF(SSSModel!$C$4="ECC",$EA92*$EB92*SUMPRODUCT(OFFSET($AC92,0,MAX(0,DC$4-$DZ92-$CA$4+1),1,MIN($DZ92,DC$4-$CA$4+1)),OFFSET(Escalation!$K$24,($Y92-1)*(Escalation!$I$22+1)+DC$4-SSSModel!$C$3+1,MAX(0,DC$4-$DZ92-$CA$4+1),1,MIN($DZ92,DC$4-$CA$4+1))),
     IF(SSSModel!$C$4="PV",BE92*$EA92*(1+SSSModel!$C$2),
     IF(SSSModel!$C$4="FCR",$EC92*SUM(OFFSET($AC92,0,MAX(DC$4-$AC$4-$DZ92+1,0),1,MIN($DZ92,DC$4-$AC$4+1))),0)))),
SUM($AC92:$BZ92)*
     IF(SSSModel!$C$4="RR",OFFSET(Profiles!$K$2,$Z92,MAX(Profiles!$C$2,BE$4-$W92)),
     IF(SSSModel!$C$4="ECC",$EA92*$EB92*IF(MAX(Escalation!$C$2,BE$4-$W92)&gt;$DZ92-1,0,OFFSET(Escalation!$K$2,$Y92,MAX(Escalation!$C$2,BE$4-$W92))),
     IF(SSSModel!$C$4="PV",IF(DC$4=$W92,$EA92*(1+SSSModel!$C$2),0),
     IF(SSSModel!$C$4="FCR",IF(AND(DC$4&gt;=$W92,OFFSET(Profiles!$K$2,$Z92,MAX(Profiles!$C$2,BE$4-$W92))&gt;0),$EC92,0),0))))))</f>
        <v>0</v>
      </c>
      <c r="DD92" s="135">
        <f ca="1">IF(OR($Z92=0,SSSModel!$C$4="CF"),BF92,
IF(LEFT($V92,3)="ON_",
     IF(SSSModel!$C$4="RR",SUMPRODUCT(OFFSET($AC92,0,0,1,$CB$2),OFFSET(Profiles!$K$28,($Z92-1)*(Profiles!$I$26+1)+DD$4-SSSModel!$C$3+1,0,1,$CB$2)),
     IF(SSSModel!$C$4="ECC",$EA92*$EB92*SUMPRODUCT(OFFSET($AC92,0,MAX(0,DD$4-$DZ92-$CA$4+1),1,MIN($DZ92,DD$4-$CA$4+1)),OFFSET(Escalation!$K$24,($Y92-1)*(Escalation!$I$22+1)+DD$4-SSSModel!$C$3+1,MAX(0,DD$4-$DZ92-$CA$4+1),1,MIN($DZ92,DD$4-$CA$4+1))),
     IF(SSSModel!$C$4="PV",BF92*$EA92*(1+SSSModel!$C$2),
     IF(SSSModel!$C$4="FCR",$EC92*SUM(OFFSET($AC92,0,MAX(DD$4-$AC$4-$DZ92+1,0),1,MIN($DZ92,DD$4-$AC$4+1))),0)))),
SUM($AC92:$BZ92)*
     IF(SSSModel!$C$4="RR",OFFSET(Profiles!$K$2,$Z92,MAX(Profiles!$C$2,BF$4-$W92)),
     IF(SSSModel!$C$4="ECC",$EA92*$EB92*IF(MAX(Escalation!$C$2,BF$4-$W92)&gt;$DZ92-1,0,OFFSET(Escalation!$K$2,$Y92,MAX(Escalation!$C$2,BF$4-$W92))),
     IF(SSSModel!$C$4="PV",IF(DD$4=$W92,$EA92*(1+SSSModel!$C$2),0),
     IF(SSSModel!$C$4="FCR",IF(AND(DD$4&gt;=$W92,OFFSET(Profiles!$K$2,$Z92,MAX(Profiles!$C$2,BF$4-$W92))&gt;0),$EC92,0),0))))))</f>
        <v>0</v>
      </c>
      <c r="DE92" s="135">
        <f ca="1">IF(OR($Z92=0,SSSModel!$C$4="CF"),BG92,
IF(LEFT($V92,3)="ON_",
     IF(SSSModel!$C$4="RR",SUMPRODUCT(OFFSET($AC92,0,0,1,$CB$2),OFFSET(Profiles!$K$28,($Z92-1)*(Profiles!$I$26+1)+DE$4-SSSModel!$C$3+1,0,1,$CB$2)),
     IF(SSSModel!$C$4="ECC",$EA92*$EB92*SUMPRODUCT(OFFSET($AC92,0,MAX(0,DE$4-$DZ92-$CA$4+1),1,MIN($DZ92,DE$4-$CA$4+1)),OFFSET(Escalation!$K$24,($Y92-1)*(Escalation!$I$22+1)+DE$4-SSSModel!$C$3+1,MAX(0,DE$4-$DZ92-$CA$4+1),1,MIN($DZ92,DE$4-$CA$4+1))),
     IF(SSSModel!$C$4="PV",BG92*$EA92*(1+SSSModel!$C$2),
     IF(SSSModel!$C$4="FCR",$EC92*SUM(OFFSET($AC92,0,MAX(DE$4-$AC$4-$DZ92+1,0),1,MIN($DZ92,DE$4-$AC$4+1))),0)))),
SUM($AC92:$BZ92)*
     IF(SSSModel!$C$4="RR",OFFSET(Profiles!$K$2,$Z92,MAX(Profiles!$C$2,BG$4-$W92)),
     IF(SSSModel!$C$4="ECC",$EA92*$EB92*IF(MAX(Escalation!$C$2,BG$4-$W92)&gt;$DZ92-1,0,OFFSET(Escalation!$K$2,$Y92,MAX(Escalation!$C$2,BG$4-$W92))),
     IF(SSSModel!$C$4="PV",IF(DE$4=$W92,$EA92*(1+SSSModel!$C$2),0),
     IF(SSSModel!$C$4="FCR",IF(AND(DE$4&gt;=$W92,OFFSET(Profiles!$K$2,$Z92,MAX(Profiles!$C$2,BG$4-$W92))&gt;0),$EC92,0),0))))))</f>
        <v>0</v>
      </c>
      <c r="DF92" s="135">
        <f ca="1">IF(OR($Z92=0,SSSModel!$C$4="CF"),BH92,
IF(LEFT($V92,3)="ON_",
     IF(SSSModel!$C$4="RR",SUMPRODUCT(OFFSET($AC92,0,0,1,$CB$2),OFFSET(Profiles!$K$28,($Z92-1)*(Profiles!$I$26+1)+DF$4-SSSModel!$C$3+1,0,1,$CB$2)),
     IF(SSSModel!$C$4="ECC",$EA92*$EB92*SUMPRODUCT(OFFSET($AC92,0,MAX(0,DF$4-$DZ92-$CA$4+1),1,MIN($DZ92,DF$4-$CA$4+1)),OFFSET(Escalation!$K$24,($Y92-1)*(Escalation!$I$22+1)+DF$4-SSSModel!$C$3+1,MAX(0,DF$4-$DZ92-$CA$4+1),1,MIN($DZ92,DF$4-$CA$4+1))),
     IF(SSSModel!$C$4="PV",BH92*$EA92*(1+SSSModel!$C$2),
     IF(SSSModel!$C$4="FCR",$EC92*SUM(OFFSET($AC92,0,MAX(DF$4-$AC$4-$DZ92+1,0),1,MIN($DZ92,DF$4-$AC$4+1))),0)))),
SUM($AC92:$BZ92)*
     IF(SSSModel!$C$4="RR",OFFSET(Profiles!$K$2,$Z92,MAX(Profiles!$C$2,BH$4-$W92)),
     IF(SSSModel!$C$4="ECC",$EA92*$EB92*IF(MAX(Escalation!$C$2,BH$4-$W92)&gt;$DZ92-1,0,OFFSET(Escalation!$K$2,$Y92,MAX(Escalation!$C$2,BH$4-$W92))),
     IF(SSSModel!$C$4="PV",IF(DF$4=$W92,$EA92*(1+SSSModel!$C$2),0),
     IF(SSSModel!$C$4="FCR",IF(AND(DF$4&gt;=$W92,OFFSET(Profiles!$K$2,$Z92,MAX(Profiles!$C$2,BH$4-$W92))&gt;0),$EC92,0),0))))))</f>
        <v>0</v>
      </c>
      <c r="DG92" s="135">
        <f ca="1">IF(OR($Z92=0,SSSModel!$C$4="CF"),BI92,
IF(LEFT($V92,3)="ON_",
     IF(SSSModel!$C$4="RR",SUMPRODUCT(OFFSET($AC92,0,0,1,$CB$2),OFFSET(Profiles!$K$28,($Z92-1)*(Profiles!$I$26+1)+DG$4-SSSModel!$C$3+1,0,1,$CB$2)),
     IF(SSSModel!$C$4="ECC",$EA92*$EB92*SUMPRODUCT(OFFSET($AC92,0,MAX(0,DG$4-$DZ92-$CA$4+1),1,MIN($DZ92,DG$4-$CA$4+1)),OFFSET(Escalation!$K$24,($Y92-1)*(Escalation!$I$22+1)+DG$4-SSSModel!$C$3+1,MAX(0,DG$4-$DZ92-$CA$4+1),1,MIN($DZ92,DG$4-$CA$4+1))),
     IF(SSSModel!$C$4="PV",BI92*$EA92*(1+SSSModel!$C$2),
     IF(SSSModel!$C$4="FCR",$EC92*SUM(OFFSET($AC92,0,MAX(DG$4-$AC$4-$DZ92+1,0),1,MIN($DZ92,DG$4-$AC$4+1))),0)))),
SUM($AC92:$BZ92)*
     IF(SSSModel!$C$4="RR",OFFSET(Profiles!$K$2,$Z92,MAX(Profiles!$C$2,BI$4-$W92)),
     IF(SSSModel!$C$4="ECC",$EA92*$EB92*IF(MAX(Escalation!$C$2,BI$4-$W92)&gt;$DZ92-1,0,OFFSET(Escalation!$K$2,$Y92,MAX(Escalation!$C$2,BI$4-$W92))),
     IF(SSSModel!$C$4="PV",IF(DG$4=$W92,$EA92*(1+SSSModel!$C$2),0),
     IF(SSSModel!$C$4="FCR",IF(AND(DG$4&gt;=$W92,OFFSET(Profiles!$K$2,$Z92,MAX(Profiles!$C$2,BI$4-$W92))&gt;0),$EC92,0),0))))))</f>
        <v>0</v>
      </c>
      <c r="DH92" s="135">
        <f ca="1">IF(OR($Z92=0,SSSModel!$C$4="CF"),BJ92,
IF(LEFT($V92,3)="ON_",
     IF(SSSModel!$C$4="RR",SUMPRODUCT(OFFSET($AC92,0,0,1,$CB$2),OFFSET(Profiles!$K$28,($Z92-1)*(Profiles!$I$26+1)+DH$4-SSSModel!$C$3+1,0,1,$CB$2)),
     IF(SSSModel!$C$4="ECC",$EA92*$EB92*SUMPRODUCT(OFFSET($AC92,0,MAX(0,DH$4-$DZ92-$CA$4+1),1,MIN($DZ92,DH$4-$CA$4+1)),OFFSET(Escalation!$K$24,($Y92-1)*(Escalation!$I$22+1)+DH$4-SSSModel!$C$3+1,MAX(0,DH$4-$DZ92-$CA$4+1),1,MIN($DZ92,DH$4-$CA$4+1))),
     IF(SSSModel!$C$4="PV",BJ92*$EA92*(1+SSSModel!$C$2),
     IF(SSSModel!$C$4="FCR",$EC92*SUM(OFFSET($AC92,0,MAX(DH$4-$AC$4-$DZ92+1,0),1,MIN($DZ92,DH$4-$AC$4+1))),0)))),
SUM($AC92:$BZ92)*
     IF(SSSModel!$C$4="RR",OFFSET(Profiles!$K$2,$Z92,MAX(Profiles!$C$2,BJ$4-$W92)),
     IF(SSSModel!$C$4="ECC",$EA92*$EB92*IF(MAX(Escalation!$C$2,BJ$4-$W92)&gt;$DZ92-1,0,OFFSET(Escalation!$K$2,$Y92,MAX(Escalation!$C$2,BJ$4-$W92))),
     IF(SSSModel!$C$4="PV",IF(DH$4=$W92,$EA92*(1+SSSModel!$C$2),0),
     IF(SSSModel!$C$4="FCR",IF(AND(DH$4&gt;=$W92,OFFSET(Profiles!$K$2,$Z92,MAX(Profiles!$C$2,BJ$4-$W92))&gt;0),$EC92,0),0))))))</f>
        <v>0</v>
      </c>
      <c r="DI92" s="135">
        <f ca="1">IF(OR($Z92=0,SSSModel!$C$4="CF"),BK92,
IF(LEFT($V92,3)="ON_",
     IF(SSSModel!$C$4="RR",SUMPRODUCT(OFFSET($AC92,0,0,1,$CB$2),OFFSET(Profiles!$K$28,($Z92-1)*(Profiles!$I$26+1)+DI$4-SSSModel!$C$3+1,0,1,$CB$2)),
     IF(SSSModel!$C$4="ECC",$EA92*$EB92*SUMPRODUCT(OFFSET($AC92,0,MAX(0,DI$4-$DZ92-$CA$4+1),1,MIN($DZ92,DI$4-$CA$4+1)),OFFSET(Escalation!$K$24,($Y92-1)*(Escalation!$I$22+1)+DI$4-SSSModel!$C$3+1,MAX(0,DI$4-$DZ92-$CA$4+1),1,MIN($DZ92,DI$4-$CA$4+1))),
     IF(SSSModel!$C$4="PV",BK92*$EA92*(1+SSSModel!$C$2),
     IF(SSSModel!$C$4="FCR",$EC92*SUM(OFFSET($AC92,0,MAX(DI$4-$AC$4-$DZ92+1,0),1,MIN($DZ92,DI$4-$AC$4+1))),0)))),
SUM($AC92:$BZ92)*
     IF(SSSModel!$C$4="RR",OFFSET(Profiles!$K$2,$Z92,MAX(Profiles!$C$2,BK$4-$W92)),
     IF(SSSModel!$C$4="ECC",$EA92*$EB92*IF(MAX(Escalation!$C$2,BK$4-$W92)&gt;$DZ92-1,0,OFFSET(Escalation!$K$2,$Y92,MAX(Escalation!$C$2,BK$4-$W92))),
     IF(SSSModel!$C$4="PV",IF(DI$4=$W92,$EA92*(1+SSSModel!$C$2),0),
     IF(SSSModel!$C$4="FCR",IF(AND(DI$4&gt;=$W92,OFFSET(Profiles!$K$2,$Z92,MAX(Profiles!$C$2,BK$4-$W92))&gt;0),$EC92,0),0))))))</f>
        <v>0</v>
      </c>
      <c r="DJ92" s="135">
        <f ca="1">IF(OR($Z92=0,SSSModel!$C$4="CF"),BL92,
IF(LEFT($V92,3)="ON_",
     IF(SSSModel!$C$4="RR",SUMPRODUCT(OFFSET($AC92,0,0,1,$CB$2),OFFSET(Profiles!$K$28,($Z92-1)*(Profiles!$I$26+1)+DJ$4-SSSModel!$C$3+1,0,1,$CB$2)),
     IF(SSSModel!$C$4="ECC",$EA92*$EB92*SUMPRODUCT(OFFSET($AC92,0,MAX(0,DJ$4-$DZ92-$CA$4+1),1,MIN($DZ92,DJ$4-$CA$4+1)),OFFSET(Escalation!$K$24,($Y92-1)*(Escalation!$I$22+1)+DJ$4-SSSModel!$C$3+1,MAX(0,DJ$4-$DZ92-$CA$4+1),1,MIN($DZ92,DJ$4-$CA$4+1))),
     IF(SSSModel!$C$4="PV",BL92*$EA92*(1+SSSModel!$C$2),
     IF(SSSModel!$C$4="FCR",$EC92*SUM(OFFSET($AC92,0,MAX(DJ$4-$AC$4-$DZ92+1,0),1,MIN($DZ92,DJ$4-$AC$4+1))),0)))),
SUM($AC92:$BZ92)*
     IF(SSSModel!$C$4="RR",OFFSET(Profiles!$K$2,$Z92,MAX(Profiles!$C$2,BL$4-$W92)),
     IF(SSSModel!$C$4="ECC",$EA92*$EB92*IF(MAX(Escalation!$C$2,BL$4-$W92)&gt;$DZ92-1,0,OFFSET(Escalation!$K$2,$Y92,MAX(Escalation!$C$2,BL$4-$W92))),
     IF(SSSModel!$C$4="PV",IF(DJ$4=$W92,$EA92*(1+SSSModel!$C$2),0),
     IF(SSSModel!$C$4="FCR",IF(AND(DJ$4&gt;=$W92,OFFSET(Profiles!$K$2,$Z92,MAX(Profiles!$C$2,BL$4-$W92))&gt;0),$EC92,0),0))))))</f>
        <v>0</v>
      </c>
      <c r="DK92" s="135">
        <f ca="1">IF(OR($Z92=0,SSSModel!$C$4="CF"),BM92,
IF(LEFT($V92,3)="ON_",
     IF(SSSModel!$C$4="RR",SUMPRODUCT(OFFSET($AC92,0,0,1,$CB$2),OFFSET(Profiles!$K$28,($Z92-1)*(Profiles!$I$26+1)+DK$4-SSSModel!$C$3+1,0,1,$CB$2)),
     IF(SSSModel!$C$4="ECC",$EA92*$EB92*SUMPRODUCT(OFFSET($AC92,0,MAX(0,DK$4-$DZ92-$CA$4+1),1,MIN($DZ92,DK$4-$CA$4+1)),OFFSET(Escalation!$K$24,($Y92-1)*(Escalation!$I$22+1)+DK$4-SSSModel!$C$3+1,MAX(0,DK$4-$DZ92-$CA$4+1),1,MIN($DZ92,DK$4-$CA$4+1))),
     IF(SSSModel!$C$4="PV",BM92*$EA92*(1+SSSModel!$C$2),
     IF(SSSModel!$C$4="FCR",$EC92*SUM(OFFSET($AC92,0,MAX(DK$4-$AC$4-$DZ92+1,0),1,MIN($DZ92,DK$4-$AC$4+1))),0)))),
SUM($AC92:$BZ92)*
     IF(SSSModel!$C$4="RR",OFFSET(Profiles!$K$2,$Z92,MAX(Profiles!$C$2,BM$4-$W92)),
     IF(SSSModel!$C$4="ECC",$EA92*$EB92*IF(MAX(Escalation!$C$2,BM$4-$W92)&gt;$DZ92-1,0,OFFSET(Escalation!$K$2,$Y92,MAX(Escalation!$C$2,BM$4-$W92))),
     IF(SSSModel!$C$4="PV",IF(DK$4=$W92,$EA92*(1+SSSModel!$C$2),0),
     IF(SSSModel!$C$4="FCR",IF(AND(DK$4&gt;=$W92,OFFSET(Profiles!$K$2,$Z92,MAX(Profiles!$C$2,BM$4-$W92))&gt;0),$EC92,0),0))))))</f>
        <v>0</v>
      </c>
      <c r="DL92" s="135">
        <f ca="1">IF(OR($Z92=0,SSSModel!$C$4="CF"),BN92,
IF(LEFT($V92,3)="ON_",
     IF(SSSModel!$C$4="RR",SUMPRODUCT(OFFSET($AC92,0,0,1,$CB$2),OFFSET(Profiles!$K$28,($Z92-1)*(Profiles!$I$26+1)+DL$4-SSSModel!$C$3+1,0,1,$CB$2)),
     IF(SSSModel!$C$4="ECC",$EA92*$EB92*SUMPRODUCT(OFFSET($AC92,0,MAX(0,DL$4-$DZ92-$CA$4+1),1,MIN($DZ92,DL$4-$CA$4+1)),OFFSET(Escalation!$K$24,($Y92-1)*(Escalation!$I$22+1)+DL$4-SSSModel!$C$3+1,MAX(0,DL$4-$DZ92-$CA$4+1),1,MIN($DZ92,DL$4-$CA$4+1))),
     IF(SSSModel!$C$4="PV",BN92*$EA92*(1+SSSModel!$C$2),
     IF(SSSModel!$C$4="FCR",$EC92*SUM(OFFSET($AC92,0,MAX(DL$4-$AC$4-$DZ92+1,0),1,MIN($DZ92,DL$4-$AC$4+1))),0)))),
SUM($AC92:$BZ92)*
     IF(SSSModel!$C$4="RR",OFFSET(Profiles!$K$2,$Z92,MAX(Profiles!$C$2,BN$4-$W92)),
     IF(SSSModel!$C$4="ECC",$EA92*$EB92*IF(MAX(Escalation!$C$2,BN$4-$W92)&gt;$DZ92-1,0,OFFSET(Escalation!$K$2,$Y92,MAX(Escalation!$C$2,BN$4-$W92))),
     IF(SSSModel!$C$4="PV",IF(DL$4=$W92,$EA92*(1+SSSModel!$C$2),0),
     IF(SSSModel!$C$4="FCR",IF(AND(DL$4&gt;=$W92,OFFSET(Profiles!$K$2,$Z92,MAX(Profiles!$C$2,BN$4-$W92))&gt;0),$EC92,0),0))))))</f>
        <v>0</v>
      </c>
      <c r="DM92" s="135">
        <f ca="1">IF(OR($Z92=0,SSSModel!$C$4="CF"),BO92,
IF(LEFT($V92,3)="ON_",
     IF(SSSModel!$C$4="RR",SUMPRODUCT(OFFSET($AC92,0,0,1,$CB$2),OFFSET(Profiles!$K$28,($Z92-1)*(Profiles!$I$26+1)+DM$4-SSSModel!$C$3+1,0,1,$CB$2)),
     IF(SSSModel!$C$4="ECC",$EA92*$EB92*SUMPRODUCT(OFFSET($AC92,0,MAX(0,DM$4-$DZ92-$CA$4+1),1,MIN($DZ92,DM$4-$CA$4+1)),OFFSET(Escalation!$K$24,($Y92-1)*(Escalation!$I$22+1)+DM$4-SSSModel!$C$3+1,MAX(0,DM$4-$DZ92-$CA$4+1),1,MIN($DZ92,DM$4-$CA$4+1))),
     IF(SSSModel!$C$4="PV",BO92*$EA92*(1+SSSModel!$C$2),
     IF(SSSModel!$C$4="FCR",$EC92*SUM(OFFSET($AC92,0,MAX(DM$4-$AC$4-$DZ92+1,0),1,MIN($DZ92,DM$4-$AC$4+1))),0)))),
SUM($AC92:$BZ92)*
     IF(SSSModel!$C$4="RR",OFFSET(Profiles!$K$2,$Z92,MAX(Profiles!$C$2,BO$4-$W92)),
     IF(SSSModel!$C$4="ECC",$EA92*$EB92*IF(MAX(Escalation!$C$2,BO$4-$W92)&gt;$DZ92-1,0,OFFSET(Escalation!$K$2,$Y92,MAX(Escalation!$C$2,BO$4-$W92))),
     IF(SSSModel!$C$4="PV",IF(DM$4=$W92,$EA92*(1+SSSModel!$C$2),0),
     IF(SSSModel!$C$4="FCR",IF(AND(DM$4&gt;=$W92,OFFSET(Profiles!$K$2,$Z92,MAX(Profiles!$C$2,BO$4-$W92))&gt;0),$EC92,0),0))))))</f>
        <v>0</v>
      </c>
      <c r="DN92" s="135">
        <f ca="1">IF(OR($Z92=0,SSSModel!$C$4="CF"),BP92,
IF(LEFT($V92,3)="ON_",
     IF(SSSModel!$C$4="RR",SUMPRODUCT(OFFSET($AC92,0,0,1,$CB$2),OFFSET(Profiles!$K$28,($Z92-1)*(Profiles!$I$26+1)+DN$4-SSSModel!$C$3+1,0,1,$CB$2)),
     IF(SSSModel!$C$4="ECC",$EA92*$EB92*SUMPRODUCT(OFFSET($AC92,0,MAX(0,DN$4-$DZ92-$CA$4+1),1,MIN($DZ92,DN$4-$CA$4+1)),OFFSET(Escalation!$K$24,($Y92-1)*(Escalation!$I$22+1)+DN$4-SSSModel!$C$3+1,MAX(0,DN$4-$DZ92-$CA$4+1),1,MIN($DZ92,DN$4-$CA$4+1))),
     IF(SSSModel!$C$4="PV",BP92*$EA92*(1+SSSModel!$C$2),
     IF(SSSModel!$C$4="FCR",$EC92*SUM(OFFSET($AC92,0,MAX(DN$4-$AC$4-$DZ92+1,0),1,MIN($DZ92,DN$4-$AC$4+1))),0)))),
SUM($AC92:$BZ92)*
     IF(SSSModel!$C$4="RR",OFFSET(Profiles!$K$2,$Z92,MAX(Profiles!$C$2,BP$4-$W92)),
     IF(SSSModel!$C$4="ECC",$EA92*$EB92*IF(MAX(Escalation!$C$2,BP$4-$W92)&gt;$DZ92-1,0,OFFSET(Escalation!$K$2,$Y92,MAX(Escalation!$C$2,BP$4-$W92))),
     IF(SSSModel!$C$4="PV",IF(DN$4=$W92,$EA92*(1+SSSModel!$C$2),0),
     IF(SSSModel!$C$4="FCR",IF(AND(DN$4&gt;=$W92,OFFSET(Profiles!$K$2,$Z92,MAX(Profiles!$C$2,BP$4-$W92))&gt;0),$EC92,0),0))))))</f>
        <v>0</v>
      </c>
      <c r="DO92" s="135">
        <f ca="1">IF(OR($Z92=0,SSSModel!$C$4="CF"),BQ92,
IF(LEFT($V92,3)="ON_",
     IF(SSSModel!$C$4="RR",SUMPRODUCT(OFFSET($AC92,0,0,1,$CB$2),OFFSET(Profiles!$K$28,($Z92-1)*(Profiles!$I$26+1)+DO$4-SSSModel!$C$3+1,0,1,$CB$2)),
     IF(SSSModel!$C$4="ECC",$EA92*$EB92*SUMPRODUCT(OFFSET($AC92,0,MAX(0,DO$4-$DZ92-$CA$4+1),1,MIN($DZ92,DO$4-$CA$4+1)),OFFSET(Escalation!$K$24,($Y92-1)*(Escalation!$I$22+1)+DO$4-SSSModel!$C$3+1,MAX(0,DO$4-$DZ92-$CA$4+1),1,MIN($DZ92,DO$4-$CA$4+1))),
     IF(SSSModel!$C$4="PV",BQ92*$EA92*(1+SSSModel!$C$2),
     IF(SSSModel!$C$4="FCR",$EC92*SUM(OFFSET($AC92,0,MAX(DO$4-$AC$4-$DZ92+1,0),1,MIN($DZ92,DO$4-$AC$4+1))),0)))),
SUM($AC92:$BZ92)*
     IF(SSSModel!$C$4="RR",OFFSET(Profiles!$K$2,$Z92,MAX(Profiles!$C$2,BQ$4-$W92)),
     IF(SSSModel!$C$4="ECC",$EA92*$EB92*IF(MAX(Escalation!$C$2,BQ$4-$W92)&gt;$DZ92-1,0,OFFSET(Escalation!$K$2,$Y92,MAX(Escalation!$C$2,BQ$4-$W92))),
     IF(SSSModel!$C$4="PV",IF(DO$4=$W92,$EA92*(1+SSSModel!$C$2),0),
     IF(SSSModel!$C$4="FCR",IF(AND(DO$4&gt;=$W92,OFFSET(Profiles!$K$2,$Z92,MAX(Profiles!$C$2,BQ$4-$W92))&gt;0),$EC92,0),0))))))</f>
        <v>0</v>
      </c>
      <c r="DP92" s="135">
        <f ca="1">IF(OR($Z92=0,SSSModel!$C$4="CF"),BR92,
IF(LEFT($V92,3)="ON_",
     IF(SSSModel!$C$4="RR",SUMPRODUCT(OFFSET($AC92,0,0,1,$CB$2),OFFSET(Profiles!$K$28,($Z92-1)*(Profiles!$I$26+1)+DP$4-SSSModel!$C$3+1,0,1,$CB$2)),
     IF(SSSModel!$C$4="ECC",$EA92*$EB92*SUMPRODUCT(OFFSET($AC92,0,MAX(0,DP$4-$DZ92-$CA$4+1),1,MIN($DZ92,DP$4-$CA$4+1)),OFFSET(Escalation!$K$24,($Y92-1)*(Escalation!$I$22+1)+DP$4-SSSModel!$C$3+1,MAX(0,DP$4-$DZ92-$CA$4+1),1,MIN($DZ92,DP$4-$CA$4+1))),
     IF(SSSModel!$C$4="PV",BR92*$EA92*(1+SSSModel!$C$2),
     IF(SSSModel!$C$4="FCR",$EC92*SUM(OFFSET($AC92,0,MAX(DP$4-$AC$4-$DZ92+1,0),1,MIN($DZ92,DP$4-$AC$4+1))),0)))),
SUM($AC92:$BZ92)*
     IF(SSSModel!$C$4="RR",OFFSET(Profiles!$K$2,$Z92,MAX(Profiles!$C$2,BR$4-$W92)),
     IF(SSSModel!$C$4="ECC",$EA92*$EB92*IF(MAX(Escalation!$C$2,BR$4-$W92)&gt;$DZ92-1,0,OFFSET(Escalation!$K$2,$Y92,MAX(Escalation!$C$2,BR$4-$W92))),
     IF(SSSModel!$C$4="PV",IF(DP$4=$W92,$EA92*(1+SSSModel!$C$2),0),
     IF(SSSModel!$C$4="FCR",IF(AND(DP$4&gt;=$W92,OFFSET(Profiles!$K$2,$Z92,MAX(Profiles!$C$2,BR$4-$W92))&gt;0),$EC92,0),0))))))</f>
        <v>0</v>
      </c>
      <c r="DQ92" s="135">
        <f ca="1">IF(OR($Z92=0,SSSModel!$C$4="CF"),BS92,
IF(LEFT($V92,3)="ON_",
     IF(SSSModel!$C$4="RR",SUMPRODUCT(OFFSET($AC92,0,0,1,$CB$2),OFFSET(Profiles!$K$28,($Z92-1)*(Profiles!$I$26+1)+DQ$4-SSSModel!$C$3+1,0,1,$CB$2)),
     IF(SSSModel!$C$4="ECC",$EA92*$EB92*SUMPRODUCT(OFFSET($AC92,0,MAX(0,DQ$4-$DZ92-$CA$4+1),1,MIN($DZ92,DQ$4-$CA$4+1)),OFFSET(Escalation!$K$24,($Y92-1)*(Escalation!$I$22+1)+DQ$4-SSSModel!$C$3+1,MAX(0,DQ$4-$DZ92-$CA$4+1),1,MIN($DZ92,DQ$4-$CA$4+1))),
     IF(SSSModel!$C$4="PV",BS92*$EA92*(1+SSSModel!$C$2),
     IF(SSSModel!$C$4="FCR",$EC92*SUM(OFFSET($AC92,0,MAX(DQ$4-$AC$4-$DZ92+1,0),1,MIN($DZ92,DQ$4-$AC$4+1))),0)))),
SUM($AC92:$BZ92)*
     IF(SSSModel!$C$4="RR",OFFSET(Profiles!$K$2,$Z92,MAX(Profiles!$C$2,BS$4-$W92)),
     IF(SSSModel!$C$4="ECC",$EA92*$EB92*IF(MAX(Escalation!$C$2,BS$4-$W92)&gt;$DZ92-1,0,OFFSET(Escalation!$K$2,$Y92,MAX(Escalation!$C$2,BS$4-$W92))),
     IF(SSSModel!$C$4="PV",IF(DQ$4=$W92,$EA92*(1+SSSModel!$C$2),0),
     IF(SSSModel!$C$4="FCR",IF(AND(DQ$4&gt;=$W92,OFFSET(Profiles!$K$2,$Z92,MAX(Profiles!$C$2,BS$4-$W92))&gt;0),$EC92,0),0))))))</f>
        <v>0</v>
      </c>
      <c r="DR92" s="135">
        <f ca="1">IF(OR($Z92=0,SSSModel!$C$4="CF"),BT92,
IF(LEFT($V92,3)="ON_",
     IF(SSSModel!$C$4="RR",SUMPRODUCT(OFFSET($AC92,0,0,1,$CB$2),OFFSET(Profiles!$K$28,($Z92-1)*(Profiles!$I$26+1)+DR$4-SSSModel!$C$3+1,0,1,$CB$2)),
     IF(SSSModel!$C$4="ECC",$EA92*$EB92*SUMPRODUCT(OFFSET($AC92,0,MAX(0,DR$4-$DZ92-$CA$4+1),1,MIN($DZ92,DR$4-$CA$4+1)),OFFSET(Escalation!$K$24,($Y92-1)*(Escalation!$I$22+1)+DR$4-SSSModel!$C$3+1,MAX(0,DR$4-$DZ92-$CA$4+1),1,MIN($DZ92,DR$4-$CA$4+1))),
     IF(SSSModel!$C$4="PV",BT92*$EA92*(1+SSSModel!$C$2),
     IF(SSSModel!$C$4="FCR",$EC92*SUM(OFFSET($AC92,0,MAX(DR$4-$AC$4-$DZ92+1,0),1,MIN($DZ92,DR$4-$AC$4+1))),0)))),
SUM($AC92:$BZ92)*
     IF(SSSModel!$C$4="RR",OFFSET(Profiles!$K$2,$Z92,MAX(Profiles!$C$2,BT$4-$W92)),
     IF(SSSModel!$C$4="ECC",$EA92*$EB92*IF(MAX(Escalation!$C$2,BT$4-$W92)&gt;$DZ92-1,0,OFFSET(Escalation!$K$2,$Y92,MAX(Escalation!$C$2,BT$4-$W92))),
     IF(SSSModel!$C$4="PV",IF(DR$4=$W92,$EA92*(1+SSSModel!$C$2),0),
     IF(SSSModel!$C$4="FCR",IF(AND(DR$4&gt;=$W92,OFFSET(Profiles!$K$2,$Z92,MAX(Profiles!$C$2,BT$4-$W92))&gt;0),$EC92,0),0))))))</f>
        <v>0</v>
      </c>
      <c r="DS92" s="135">
        <f ca="1">IF(OR($Z92=0,SSSModel!$C$4="CF"),BU92,
IF(LEFT($V92,3)="ON_",
     IF(SSSModel!$C$4="RR",SUMPRODUCT(OFFSET($AC92,0,0,1,$CB$2),OFFSET(Profiles!$K$28,($Z92-1)*(Profiles!$I$26+1)+DS$4-SSSModel!$C$3+1,0,1,$CB$2)),
     IF(SSSModel!$C$4="ECC",$EA92*$EB92*SUMPRODUCT(OFFSET($AC92,0,MAX(0,DS$4-$DZ92-$CA$4+1),1,MIN($DZ92,DS$4-$CA$4+1)),OFFSET(Escalation!$K$24,($Y92-1)*(Escalation!$I$22+1)+DS$4-SSSModel!$C$3+1,MAX(0,DS$4-$DZ92-$CA$4+1),1,MIN($DZ92,DS$4-$CA$4+1))),
     IF(SSSModel!$C$4="PV",BU92*$EA92*(1+SSSModel!$C$2),
     IF(SSSModel!$C$4="FCR",$EC92*SUM(OFFSET($AC92,0,MAX(DS$4-$AC$4-$DZ92+1,0),1,MIN($DZ92,DS$4-$AC$4+1))),0)))),
SUM($AC92:$BZ92)*
     IF(SSSModel!$C$4="RR",OFFSET(Profiles!$K$2,$Z92,MAX(Profiles!$C$2,BU$4-$W92)),
     IF(SSSModel!$C$4="ECC",$EA92*$EB92*IF(MAX(Escalation!$C$2,BU$4-$W92)&gt;$DZ92-1,0,OFFSET(Escalation!$K$2,$Y92,MAX(Escalation!$C$2,BU$4-$W92))),
     IF(SSSModel!$C$4="PV",IF(DS$4=$W92,$EA92*(1+SSSModel!$C$2),0),
     IF(SSSModel!$C$4="FCR",IF(AND(DS$4&gt;=$W92,OFFSET(Profiles!$K$2,$Z92,MAX(Profiles!$C$2,BU$4-$W92))&gt;0),$EC92,0),0))))))</f>
        <v>0</v>
      </c>
      <c r="DT92" s="135">
        <f ca="1">IF(OR($Z92=0,SSSModel!$C$4="CF"),BV92,
IF(LEFT($V92,3)="ON_",
     IF(SSSModel!$C$4="RR",SUMPRODUCT(OFFSET($AC92,0,0,1,$CB$2),OFFSET(Profiles!$K$28,($Z92-1)*(Profiles!$I$26+1)+DT$4-SSSModel!$C$3+1,0,1,$CB$2)),
     IF(SSSModel!$C$4="ECC",$EA92*$EB92*SUMPRODUCT(OFFSET($AC92,0,MAX(0,DT$4-$DZ92-$CA$4+1),1,MIN($DZ92,DT$4-$CA$4+1)),OFFSET(Escalation!$K$24,($Y92-1)*(Escalation!$I$22+1)+DT$4-SSSModel!$C$3+1,MAX(0,DT$4-$DZ92-$CA$4+1),1,MIN($DZ92,DT$4-$CA$4+1))),
     IF(SSSModel!$C$4="PV",BV92*$EA92*(1+SSSModel!$C$2),
     IF(SSSModel!$C$4="FCR",$EC92*SUM(OFFSET($AC92,0,MAX(DT$4-$AC$4-$DZ92+1,0),1,MIN($DZ92,DT$4-$AC$4+1))),0)))),
SUM($AC92:$BZ92)*
     IF(SSSModel!$C$4="RR",OFFSET(Profiles!$K$2,$Z92,MAX(Profiles!$C$2,BV$4-$W92)),
     IF(SSSModel!$C$4="ECC",$EA92*$EB92*IF(MAX(Escalation!$C$2,BV$4-$W92)&gt;$DZ92-1,0,OFFSET(Escalation!$K$2,$Y92,MAX(Escalation!$C$2,BV$4-$W92))),
     IF(SSSModel!$C$4="PV",IF(DT$4=$W92,$EA92*(1+SSSModel!$C$2),0),
     IF(SSSModel!$C$4="FCR",IF(AND(DT$4&gt;=$W92,OFFSET(Profiles!$K$2,$Z92,MAX(Profiles!$C$2,BV$4-$W92))&gt;0),$EC92,0),0))))))</f>
        <v>0</v>
      </c>
      <c r="DU92" s="135">
        <f ca="1">IF(OR($Z92=0,SSSModel!$C$4="CF"),BW92,
IF(LEFT($V92,3)="ON_",
     IF(SSSModel!$C$4="RR",SUMPRODUCT(OFFSET($AC92,0,0,1,$CB$2),OFFSET(Profiles!$K$28,($Z92-1)*(Profiles!$I$26+1)+DU$4-SSSModel!$C$3+1,0,1,$CB$2)),
     IF(SSSModel!$C$4="ECC",$EA92*$EB92*SUMPRODUCT(OFFSET($AC92,0,MAX(0,DU$4-$DZ92-$CA$4+1),1,MIN($DZ92,DU$4-$CA$4+1)),OFFSET(Escalation!$K$24,($Y92-1)*(Escalation!$I$22+1)+DU$4-SSSModel!$C$3+1,MAX(0,DU$4-$DZ92-$CA$4+1),1,MIN($DZ92,DU$4-$CA$4+1))),
     IF(SSSModel!$C$4="PV",BW92*$EA92*(1+SSSModel!$C$2),
     IF(SSSModel!$C$4="FCR",$EC92*SUM(OFFSET($AC92,0,MAX(DU$4-$AC$4-$DZ92+1,0),1,MIN($DZ92,DU$4-$AC$4+1))),0)))),
SUM($AC92:$BZ92)*
     IF(SSSModel!$C$4="RR",OFFSET(Profiles!$K$2,$Z92,MAX(Profiles!$C$2,BW$4-$W92)),
     IF(SSSModel!$C$4="ECC",$EA92*$EB92*IF(MAX(Escalation!$C$2,BW$4-$W92)&gt;$DZ92-1,0,OFFSET(Escalation!$K$2,$Y92,MAX(Escalation!$C$2,BW$4-$W92))),
     IF(SSSModel!$C$4="PV",IF(DU$4=$W92,$EA92*(1+SSSModel!$C$2),0),
     IF(SSSModel!$C$4="FCR",IF(AND(DU$4&gt;=$W92,OFFSET(Profiles!$K$2,$Z92,MAX(Profiles!$C$2,BW$4-$W92))&gt;0),$EC92,0),0))))))</f>
        <v>0</v>
      </c>
      <c r="DV92" s="136">
        <f ca="1">IF(OR($Z92=0,SSSModel!$C$4="CF"),BX92,
IF(LEFT($V92,3)="ON_",
     IF(SSSModel!$C$4="RR",SUMPRODUCT(OFFSET($AC92,0,0,1,$CB$2),OFFSET(Profiles!$K$28,($Z92-1)*(Profiles!$I$26+1)+DV$4-SSSModel!$C$3+1,0,1,$CB$2)),
     IF(SSSModel!$C$4="ECC",$EA92*$EB92*SUMPRODUCT(OFFSET($AC92,0,MAX(0,DV$4-$DZ92-$CA$4+1),1,MIN($DZ92,DV$4-$CA$4+1)),OFFSET(Escalation!$K$24,($Y92-1)*(Escalation!$I$22+1)+DV$4-SSSModel!$C$3+1,MAX(0,DV$4-$DZ92-$CA$4+1),1,MIN($DZ92,DV$4-$CA$4+1))),
     IF(SSSModel!$C$4="PV",BX92*$EA92*(1+SSSModel!$C$2),
     IF(SSSModel!$C$4="FCR",$EC92*SUM(OFFSET($AC92,0,MAX(DV$4-$AC$4-$DZ92+1,0),1,MIN($DZ92,DV$4-$AC$4+1))),0)))),
SUM($AC92:$BZ92)*
     IF(SSSModel!$C$4="RR",OFFSET(Profiles!$K$2,$Z92,MAX(Profiles!$C$2,BX$4-$W92)),
     IF(SSSModel!$C$4="ECC",$EA92*$EB92*IF(MAX(Escalation!$C$2,BX$4-$W92)&gt;$DZ92-1,0,OFFSET(Escalation!$K$2,$Y92,MAX(Escalation!$C$2,BX$4-$W92))),
     IF(SSSModel!$C$4="PV",IF(DV$4=$W92,$EA92*(1+SSSModel!$C$2),0),
     IF(SSSModel!$C$4="FCR",IF(AND(DV$4&gt;=$W92,OFFSET(Profiles!$K$2,$Z92,MAX(Profiles!$C$2,BX$4-$W92))&gt;0),$EC92,0),0))))))</f>
        <v>0</v>
      </c>
      <c r="DW92" s="136">
        <f ca="1">IF(OR($Z92=0,SSSModel!$C$4="CF"),BY92,
IF(LEFT($V92,3)="ON_",
     IF(SSSModel!$C$4="RR",SUMPRODUCT(OFFSET($AC92,0,0,1,$CB$2),OFFSET(Profiles!$K$28,($Z92-1)*(Profiles!$I$26+1)+DW$4-SSSModel!$C$3+1,0,1,$CB$2)),
     IF(SSSModel!$C$4="ECC",$EA92*$EB92*SUMPRODUCT(OFFSET($AC92,0,MAX(0,DW$4-$DZ92-$CA$4+1),1,MIN($DZ92,DW$4-$CA$4+1)),OFFSET(Escalation!$K$24,($Y92-1)*(Escalation!$I$22+1)+DW$4-SSSModel!$C$3+1,MAX(0,DW$4-$DZ92-$CA$4+1),1,MIN($DZ92,DW$4-$CA$4+1))),
     IF(SSSModel!$C$4="PV",BY92*$EA92*(1+SSSModel!$C$2),
     IF(SSSModel!$C$4="FCR",$EC92*SUM(OFFSET($AC92,0,MAX(DW$4-$AC$4-$DZ92+1,0),1,MIN($DZ92,DW$4-$AC$4+1))),0)))),
SUM($AC92:$BZ92)*
     IF(SSSModel!$C$4="RR",OFFSET(Profiles!$K$2,$Z92,MAX(Profiles!$C$2,BY$4-$W92)),
     IF(SSSModel!$C$4="ECC",$EA92*$EB92*IF(MAX(Escalation!$C$2,BY$4-$W92)&gt;$DZ92-1,0,OFFSET(Escalation!$K$2,$Y92,MAX(Escalation!$C$2,BY$4-$W92))),
     IF(SSSModel!$C$4="PV",IF(DW$4=$W92,$EA92*(1+SSSModel!$C$2),0),
     IF(SSSModel!$C$4="FCR",IF(AND(DW$4&gt;=$W92,OFFSET(Profiles!$K$2,$Z92,MAX(Profiles!$C$2,BY$4-$W92))&gt;0),$EC92,0),0))))))</f>
        <v>0</v>
      </c>
      <c r="DX92" s="136">
        <f ca="1">IF(OR($Z92=0,SSSModel!$C$4="CF"),BZ92,
IF(LEFT($V92,3)="ON_",
     IF(SSSModel!$C$4="RR",SUMPRODUCT(OFFSET($AC92,0,0,1,$CB$2),OFFSET(Profiles!$K$28,($Z92-1)*(Profiles!$I$26+1)+DX$4-SSSModel!$C$3+1,0,1,$CB$2)),
     IF(SSSModel!$C$4="ECC",$EA92*$EB92*SUMPRODUCT(OFFSET($AC92,0,MAX(0,DX$4-$DZ92-$CA$4+1),1,MIN($DZ92,DX$4-$CA$4+1)),OFFSET(Escalation!$K$24,($Y92-1)*(Escalation!$I$22+1)+DX$4-SSSModel!$C$3+1,MAX(0,DX$4-$DZ92-$CA$4+1),1,MIN($DZ92,DX$4-$CA$4+1))),
     IF(SSSModel!$C$4="PV",BZ92*$EA92*(1+SSSModel!$C$2),
     IF(SSSModel!$C$4="FCR",$EC92*SUM(OFFSET($AC92,0,MAX(DX$4-$AC$4-$DZ92+1,0),1,MIN($DZ92,DX$4-$AC$4+1))),0)))),
SUM($AC92:$BZ92)*
     IF(SSSModel!$C$4="RR",OFFSET(Profiles!$K$2,$Z92,MAX(Profiles!$C$2,BZ$4-$W92)),
     IF(SSSModel!$C$4="ECC",$EA92*$EB92*IF(MAX(Escalation!$C$2,BZ$4-$W92)&gt;$DZ92-1,0,OFFSET(Escalation!$K$2,$Y92,MAX(Escalation!$C$2,BZ$4-$W92))),
     IF(SSSModel!$C$4="PV",IF(DX$4=$W92,$EA92*(1+SSSModel!$C$2),0),
     IF(SSSModel!$C$4="FCR",IF(AND(DX$4&gt;=$W92,OFFSET(Profiles!$K$2,$Z92,MAX(Profiles!$C$2,BZ$4-$W92))&gt;0),$EC92,0),0))))))</f>
        <v>0</v>
      </c>
      <c r="DY92" s="82">
        <f ca="1">IF($Y92=0,0,OFFSET(Escalation!$B$2,$Y92,0))</f>
        <v>0</v>
      </c>
      <c r="DZ92" s="80">
        <f ca="1">IF($Z92=0,0,COUNTIF(OFFSET(Profiles!$K$2,$Z92,0,1,50),"&gt;0"))</f>
        <v>0</v>
      </c>
      <c r="EA92" s="137">
        <f ca="1">IF($Z92=0,0,SUMPRODUCT(Profiles!$C$20:$BH$20,OFFSET(Profiles!$C$2,$Z92,0,1,Profiles!$B$1)))</f>
        <v>0</v>
      </c>
      <c r="EB92" s="24">
        <f>IF($Z92=0,0,((1-(1+DY92)/(1+SSSModel!$C$2))/(1-((1+DY92)/(1+SSSModel!$C$2))^DZ92))*(1+SSSModel!$C$2))</f>
        <v>0</v>
      </c>
      <c r="EC92" s="24">
        <f>IF($Z92=0,0,-PMT(SSSModel!$C$2,DZ92,EA92))</f>
        <v>0</v>
      </c>
    </row>
    <row r="93" spans="3:133" x14ac:dyDescent="0.35">
      <c r="C93" s="18">
        <f t="shared" si="12"/>
        <v>9</v>
      </c>
      <c r="D93" s="18">
        <f t="shared" si="13"/>
        <v>9</v>
      </c>
      <c r="E93" s="18">
        <f t="shared" ca="1" si="14"/>
        <v>0</v>
      </c>
      <c r="G93" s="25" t="str">
        <f ca="1">IF($E93=0,"",OFFSET(Resources!B$26,$E93,0))</f>
        <v/>
      </c>
      <c r="H93" s="25" t="str">
        <f ca="1">IF($E93=0,"",OFFSET(Resources!C$26,$E93,0))</f>
        <v/>
      </c>
      <c r="I93" s="25" t="str">
        <f ca="1">IF($E93=0,"",OFFSET(Resources!$E$26,$E93,0))</f>
        <v/>
      </c>
      <c r="J93" s="16">
        <v>1</v>
      </c>
      <c r="K93" s="16" t="s">
        <v>150</v>
      </c>
      <c r="L93" s="25" t="str">
        <f ca="1">OFFSET(Resources!$CG$24,0,$C93-1)</f>
        <v>On-Going FGT</v>
      </c>
      <c r="M93" s="25" t="str">
        <f ca="1">OFFSET(Resources!$CG$25,0,$C93-1)</f>
        <v>O&amp;M</v>
      </c>
      <c r="N93" s="1">
        <v>1</v>
      </c>
      <c r="O93" s="7">
        <f ca="1">IF($E93=0,0,OFFSET(Resources!$CG$26,$E93,$C93-1))</f>
        <v>0</v>
      </c>
      <c r="P93" s="25" t="str">
        <f ca="1">OFFSET(Resources!$CG$26,0,$C93-1)</f>
        <v>$/Yr</v>
      </c>
      <c r="Q93" s="18">
        <f ca="1">IF($E93=0,0,OFFSET(GenAlts!$W$4,$E93,$D93-1))</f>
        <v>0</v>
      </c>
      <c r="R93" s="1">
        <v>1</v>
      </c>
      <c r="S93" t="str">
        <f ca="1">IF($E93=0,"",OFFSET(Resources!$R$26,$E93,0))</f>
        <v/>
      </c>
      <c r="T93" s="1"/>
      <c r="U93" s="25">
        <f ca="1">IF($E93=0,0,OFFSET(Resources!$AB$26,$E93,($C93-1)*Resources!$CI$20))</f>
        <v>0</v>
      </c>
      <c r="V93" s="1"/>
      <c r="W93">
        <f t="shared" ca="1" si="11"/>
        <v>0</v>
      </c>
      <c r="X93">
        <f>IF(T93="",0,MATCH(T93,Profiles!$A$3:$A$22,0))</f>
        <v>0</v>
      </c>
      <c r="Y93" s="10">
        <f ca="1">IF(U93=0,0,MATCH(U93,Escalation!$A$3:$A$18,0))</f>
        <v>0</v>
      </c>
      <c r="Z93">
        <f>IF(V93="",0,MATCH(V93,Profiles!$A$3:$A$22,0))</f>
        <v>0</v>
      </c>
      <c r="AA93" s="8"/>
      <c r="AB93" s="8">
        <v>0</v>
      </c>
      <c r="AC93" s="72">
        <f ca="1">IF(OR(AC$4&lt;$Q93,AC$4&gt;$Q93+IF($S93="",1000,$S93)-1),0,IF(MOD(AC$4-$Q93,IF($R93="",1000,$R93))=0,$O93,0))*IF($Y93&gt;0,(1+INDEX(Escalation!$B$3:$B$18,$Y93,0))^(AC$4-SSSModel!$C$5),1)*IF($X93=0,1,OFFSET(Profiles!$K$2,$X93,MAX(Profiles!$C$2,AC$4-$Q93)))*IF($AA93=1,(1+SSSModel!#REF!),1)</f>
        <v>0</v>
      </c>
      <c r="AD93" s="72">
        <f ca="1">IF(OR(AD$4&lt;$Q93,AD$4&gt;$Q93+IF($S93="",1000,$S93)-1),0,IF(MOD(AD$4-$Q93,IF($R93="",1000,$R93))=0,$O93,0))*IF($Y93&gt;0,(1+INDEX(Escalation!$B$3:$B$18,$Y93,0))^(AD$4-SSSModel!$C$5),1)*IF($X93=0,1,OFFSET(Profiles!$K$2,$X93,MAX(Profiles!$C$2,AD$4-$Q93)))*IF($AA93=1,(1+SSSModel!#REF!),1)</f>
        <v>0</v>
      </c>
      <c r="AE93" s="72">
        <f ca="1">IF(OR(AE$4&lt;$Q93,AE$4&gt;$Q93+IF($S93="",1000,$S93)-1),0,IF(MOD(AE$4-$Q93,IF($R93="",1000,$R93))=0,$O93,0))*IF($Y93&gt;0,(1+INDEX(Escalation!$B$3:$B$18,$Y93,0))^(AE$4-SSSModel!$C$5),1)*IF($X93=0,1,OFFSET(Profiles!$K$2,$X93,MAX(Profiles!$C$2,AE$4-$Q93)))*IF($AA93=1,(1+SSSModel!#REF!),1)</f>
        <v>0</v>
      </c>
      <c r="AF93" s="72">
        <f ca="1">IF(OR(AF$4&lt;$Q93,AF$4&gt;$Q93+IF($S93="",1000,$S93)-1),0,IF(MOD(AF$4-$Q93,IF($R93="",1000,$R93))=0,$O93,0))*IF($Y93&gt;0,(1+INDEX(Escalation!$B$3:$B$18,$Y93,0))^(AF$4-SSSModel!$C$5),1)*IF($X93=0,1,OFFSET(Profiles!$K$2,$X93,MAX(Profiles!$C$2,AF$4-$Q93)))*IF($AA93=1,(1+SSSModel!#REF!),1)</f>
        <v>0</v>
      </c>
      <c r="AG93" s="72">
        <f ca="1">IF(OR(AG$4&lt;$Q93,AG$4&gt;$Q93+IF($S93="",1000,$S93)-1),0,IF(MOD(AG$4-$Q93,IF($R93="",1000,$R93))=0,$O93,0))*IF($Y93&gt;0,(1+INDEX(Escalation!$B$3:$B$18,$Y93,0))^(AG$4-SSSModel!$C$5),1)*IF($X93=0,1,OFFSET(Profiles!$K$2,$X93,MAX(Profiles!$C$2,AG$4-$Q93)))*IF($AA93=1,(1+SSSModel!#REF!),1)</f>
        <v>0</v>
      </c>
      <c r="AH93" s="72">
        <f ca="1">IF(OR(AH$4&lt;$Q93,AH$4&gt;$Q93+IF($S93="",1000,$S93)-1),0,IF(MOD(AH$4-$Q93,IF($R93="",1000,$R93))=0,$O93,0))*IF($Y93&gt;0,(1+INDEX(Escalation!$B$3:$B$18,$Y93,0))^(AH$4-SSSModel!$C$5),1)*IF($X93=0,1,OFFSET(Profiles!$K$2,$X93,MAX(Profiles!$C$2,AH$4-$Q93)))*IF($AA93=1,(1+SSSModel!#REF!),1)</f>
        <v>0</v>
      </c>
      <c r="AI93" s="72">
        <f ca="1">IF(OR(AI$4&lt;$Q93,AI$4&gt;$Q93+IF($S93="",1000,$S93)-1),0,IF(MOD(AI$4-$Q93,IF($R93="",1000,$R93))=0,$O93,0))*IF($Y93&gt;0,(1+INDEX(Escalation!$B$3:$B$18,$Y93,0))^(AI$4-SSSModel!$C$5),1)*IF($X93=0,1,OFFSET(Profiles!$K$2,$X93,MAX(Profiles!$C$2,AI$4-$Q93)))*IF($AA93=1,(1+SSSModel!#REF!),1)</f>
        <v>0</v>
      </c>
      <c r="AJ93" s="72">
        <f ca="1">IF(OR(AJ$4&lt;$Q93,AJ$4&gt;$Q93+IF($S93="",1000,$S93)-1),0,IF(MOD(AJ$4-$Q93,IF($R93="",1000,$R93))=0,$O93,0))*IF($Y93&gt;0,(1+INDEX(Escalation!$B$3:$B$18,$Y93,0))^(AJ$4-SSSModel!$C$5),1)*IF($X93=0,1,OFFSET(Profiles!$K$2,$X93,MAX(Profiles!$C$2,AJ$4-$Q93)))*IF($AA93=1,(1+SSSModel!#REF!),1)</f>
        <v>0</v>
      </c>
      <c r="AK93" s="72">
        <f ca="1">IF(OR(AK$4&lt;$Q93,AK$4&gt;$Q93+IF($S93="",1000,$S93)-1),0,IF(MOD(AK$4-$Q93,IF($R93="",1000,$R93))=0,$O93,0))*IF($Y93&gt;0,(1+INDEX(Escalation!$B$3:$B$18,$Y93,0))^(AK$4-SSSModel!$C$5),1)*IF($X93=0,1,OFFSET(Profiles!$K$2,$X93,MAX(Profiles!$C$2,AK$4-$Q93)))*IF($AA93=1,(1+SSSModel!#REF!),1)</f>
        <v>0</v>
      </c>
      <c r="AL93" s="72">
        <f ca="1">IF(OR(AL$4&lt;$Q93,AL$4&gt;$Q93+IF($S93="",1000,$S93)-1),0,IF(MOD(AL$4-$Q93,IF($R93="",1000,$R93))=0,$O93,0))*IF($Y93&gt;0,(1+INDEX(Escalation!$B$3:$B$18,$Y93,0))^(AL$4-SSSModel!$C$5),1)*IF($X93=0,1,OFFSET(Profiles!$K$2,$X93,MAX(Profiles!$C$2,AL$4-$Q93)))*IF($AA93=1,(1+SSSModel!#REF!),1)</f>
        <v>0</v>
      </c>
      <c r="AM93" s="72">
        <f ca="1">IF(OR(AM$4&lt;$Q93,AM$4&gt;$Q93+IF($S93="",1000,$S93)-1),0,IF(MOD(AM$4-$Q93,IF($R93="",1000,$R93))=0,$O93,0))*IF($Y93&gt;0,(1+INDEX(Escalation!$B$3:$B$18,$Y93,0))^(AM$4-SSSModel!$C$5),1)*IF($X93=0,1,OFFSET(Profiles!$K$2,$X93,MAX(Profiles!$C$2,AM$4-$Q93)))*IF($AA93=1,(1+SSSModel!#REF!),1)</f>
        <v>0</v>
      </c>
      <c r="AN93" s="72">
        <f ca="1">IF(OR(AN$4&lt;$Q93,AN$4&gt;$Q93+IF($S93="",1000,$S93)-1),0,IF(MOD(AN$4-$Q93,IF($R93="",1000,$R93))=0,$O93,0))*IF($Y93&gt;0,(1+INDEX(Escalation!$B$3:$B$18,$Y93,0))^(AN$4-SSSModel!$C$5),1)*IF($X93=0,1,OFFSET(Profiles!$K$2,$X93,MAX(Profiles!$C$2,AN$4-$Q93)))*IF($AA93=1,(1+SSSModel!#REF!),1)</f>
        <v>0</v>
      </c>
      <c r="AO93" s="72">
        <f ca="1">IF(OR(AO$4&lt;$Q93,AO$4&gt;$Q93+IF($S93="",1000,$S93)-1),0,IF(MOD(AO$4-$Q93,IF($R93="",1000,$R93))=0,$O93,0))*IF($Y93&gt;0,(1+INDEX(Escalation!$B$3:$B$18,$Y93,0))^(AO$4-SSSModel!$C$5),1)*IF($X93=0,1,OFFSET(Profiles!$K$2,$X93,MAX(Profiles!$C$2,AO$4-$Q93)))*IF($AA93=1,(1+SSSModel!#REF!),1)</f>
        <v>0</v>
      </c>
      <c r="AP93" s="72">
        <f ca="1">IF(OR(AP$4&lt;$Q93,AP$4&gt;$Q93+IF($S93="",1000,$S93)-1),0,IF(MOD(AP$4-$Q93,IF($R93="",1000,$R93))=0,$O93,0))*IF($Y93&gt;0,(1+INDEX(Escalation!$B$3:$B$18,$Y93,0))^(AP$4-SSSModel!$C$5),1)*IF($X93=0,1,OFFSET(Profiles!$K$2,$X93,MAX(Profiles!$C$2,AP$4-$Q93)))*IF($AA93=1,(1+SSSModel!#REF!),1)</f>
        <v>0</v>
      </c>
      <c r="AQ93" s="72">
        <f ca="1">IF(OR(AQ$4&lt;$Q93,AQ$4&gt;$Q93+IF($S93="",1000,$S93)-1),0,IF(MOD(AQ$4-$Q93,IF($R93="",1000,$R93))=0,$O93,0))*IF($Y93&gt;0,(1+INDEX(Escalation!$B$3:$B$18,$Y93,0))^(AQ$4-SSSModel!$C$5),1)*IF($X93=0,1,OFFSET(Profiles!$K$2,$X93,MAX(Profiles!$C$2,AQ$4-$Q93)))*IF($AA93=1,(1+SSSModel!#REF!),1)</f>
        <v>0</v>
      </c>
      <c r="AR93" s="72">
        <f ca="1">IF(OR(AR$4&lt;$Q93,AR$4&gt;$Q93+IF($S93="",1000,$S93)-1),0,IF(MOD(AR$4-$Q93,IF($R93="",1000,$R93))=0,$O93,0))*IF($Y93&gt;0,(1+INDEX(Escalation!$B$3:$B$18,$Y93,0))^(AR$4-SSSModel!$C$5),1)*IF($X93=0,1,OFFSET(Profiles!$K$2,$X93,MAX(Profiles!$C$2,AR$4-$Q93)))*IF($AA93=1,(1+SSSModel!#REF!),1)</f>
        <v>0</v>
      </c>
      <c r="AS93" s="72">
        <f ca="1">IF(OR(AS$4&lt;$Q93,AS$4&gt;$Q93+IF($S93="",1000,$S93)-1),0,IF(MOD(AS$4-$Q93,IF($R93="",1000,$R93))=0,$O93,0))*IF($Y93&gt;0,(1+INDEX(Escalation!$B$3:$B$18,$Y93,0))^(AS$4-SSSModel!$C$5),1)*IF($X93=0,1,OFFSET(Profiles!$K$2,$X93,MAX(Profiles!$C$2,AS$4-$Q93)))*IF($AA93=1,(1+SSSModel!#REF!),1)</f>
        <v>0</v>
      </c>
      <c r="AT93" s="72">
        <f ca="1">IF(OR(AT$4&lt;$Q93,AT$4&gt;$Q93+IF($S93="",1000,$S93)-1),0,IF(MOD(AT$4-$Q93,IF($R93="",1000,$R93))=0,$O93,0))*IF($Y93&gt;0,(1+INDEX(Escalation!$B$3:$B$18,$Y93,0))^(AT$4-SSSModel!$C$5),1)*IF($X93=0,1,OFFSET(Profiles!$K$2,$X93,MAX(Profiles!$C$2,AT$4-$Q93)))*IF($AA93=1,(1+SSSModel!#REF!),1)</f>
        <v>0</v>
      </c>
      <c r="AU93" s="72">
        <f ca="1">IF(OR(AU$4&lt;$Q93,AU$4&gt;$Q93+IF($S93="",1000,$S93)-1),0,IF(MOD(AU$4-$Q93,IF($R93="",1000,$R93))=0,$O93,0))*IF($Y93&gt;0,(1+INDEX(Escalation!$B$3:$B$18,$Y93,0))^(AU$4-SSSModel!$C$5),1)*IF($X93=0,1,OFFSET(Profiles!$K$2,$X93,MAX(Profiles!$C$2,AU$4-$Q93)))*IF($AA93=1,(1+SSSModel!#REF!),1)</f>
        <v>0</v>
      </c>
      <c r="AV93" s="72">
        <f ca="1">IF(OR(AV$4&lt;$Q93,AV$4&gt;$Q93+IF($S93="",1000,$S93)-1),0,IF(MOD(AV$4-$Q93,IF($R93="",1000,$R93))=0,$O93,0))*IF($Y93&gt;0,(1+INDEX(Escalation!$B$3:$B$18,$Y93,0))^(AV$4-SSSModel!$C$5),1)*IF($X93=0,1,OFFSET(Profiles!$K$2,$X93,MAX(Profiles!$C$2,AV$4-$Q93)))*IF($AA93=1,(1+SSSModel!#REF!),1)</f>
        <v>0</v>
      </c>
      <c r="AW93" s="72">
        <f ca="1">IF(OR(AW$4&lt;$Q93,AW$4&gt;$Q93+IF($S93="",1000,$S93)-1),0,IF(MOD(AW$4-$Q93,IF($R93="",1000,$R93))=0,$O93,0))*IF($Y93&gt;0,(1+INDEX(Escalation!$B$3:$B$18,$Y93,0))^(AW$4-SSSModel!$C$5),1)*IF($X93=0,1,OFFSET(Profiles!$K$2,$X93,MAX(Profiles!$C$2,AW$4-$Q93)))*IF($AA93=1,(1+SSSModel!#REF!),1)</f>
        <v>0</v>
      </c>
      <c r="AX93" s="72">
        <f ca="1">IF(OR(AX$4&lt;$Q93,AX$4&gt;$Q93+IF($S93="",1000,$S93)-1),0,IF(MOD(AX$4-$Q93,IF($R93="",1000,$R93))=0,$O93,0))*IF($Y93&gt;0,(1+INDEX(Escalation!$B$3:$B$18,$Y93,0))^(AX$4-SSSModel!$C$5),1)*IF($X93=0,1,OFFSET(Profiles!$K$2,$X93,MAX(Profiles!$C$2,AX$4-$Q93)))*IF($AA93=1,(1+SSSModel!#REF!),1)</f>
        <v>0</v>
      </c>
      <c r="AY93" s="72">
        <f ca="1">IF(OR(AY$4&lt;$Q93,AY$4&gt;$Q93+IF($S93="",1000,$S93)-1),0,IF(MOD(AY$4-$Q93,IF($R93="",1000,$R93))=0,$O93,0))*IF($Y93&gt;0,(1+INDEX(Escalation!$B$3:$B$18,$Y93,0))^(AY$4-SSSModel!$C$5),1)*IF($X93=0,1,OFFSET(Profiles!$K$2,$X93,MAX(Profiles!$C$2,AY$4-$Q93)))*IF($AA93=1,(1+SSSModel!#REF!),1)</f>
        <v>0</v>
      </c>
      <c r="AZ93" s="72">
        <f ca="1">IF(OR(AZ$4&lt;$Q93,AZ$4&gt;$Q93+IF($S93="",1000,$S93)-1),0,IF(MOD(AZ$4-$Q93,IF($R93="",1000,$R93))=0,$O93,0))*IF($Y93&gt;0,(1+INDEX(Escalation!$B$3:$B$18,$Y93,0))^(AZ$4-SSSModel!$C$5),1)*IF($X93=0,1,OFFSET(Profiles!$K$2,$X93,MAX(Profiles!$C$2,AZ$4-$Q93)))*IF($AA93=1,(1+SSSModel!#REF!),1)</f>
        <v>0</v>
      </c>
      <c r="BA93" s="72">
        <f ca="1">IF(OR(BA$4&lt;$Q93,BA$4&gt;$Q93+IF($S93="",1000,$S93)-1),0,IF(MOD(BA$4-$Q93,IF($R93="",1000,$R93))=0,$O93,0))*IF($Y93&gt;0,(1+INDEX(Escalation!$B$3:$B$18,$Y93,0))^(BA$4-SSSModel!$C$5),1)*IF($X93=0,1,OFFSET(Profiles!$K$2,$X93,MAX(Profiles!$C$2,BA$4-$Q93)))*IF($AA93=1,(1+SSSModel!#REF!),1)</f>
        <v>0</v>
      </c>
      <c r="BB93" s="72">
        <f ca="1">IF(OR(BB$4&lt;$Q93,BB$4&gt;$Q93+IF($S93="",1000,$S93)-1),0,IF(MOD(BB$4-$Q93,IF($R93="",1000,$R93))=0,$O93,0))*IF($Y93&gt;0,(1+INDEX(Escalation!$B$3:$B$18,$Y93,0))^(BB$4-SSSModel!$C$5),1)*IF($X93=0,1,OFFSET(Profiles!$K$2,$X93,MAX(Profiles!$C$2,BB$4-$Q93)))*IF($AA93=1,(1+SSSModel!#REF!),1)</f>
        <v>0</v>
      </c>
      <c r="BC93" s="72">
        <f ca="1">IF(OR(BC$4&lt;$Q93,BC$4&gt;$Q93+IF($S93="",1000,$S93)-1),0,IF(MOD(BC$4-$Q93,IF($R93="",1000,$R93))=0,$O93,0))*IF($Y93&gt;0,(1+INDEX(Escalation!$B$3:$B$18,$Y93,0))^(BC$4-SSSModel!$C$5),1)*IF($X93=0,1,OFFSET(Profiles!$K$2,$X93,MAX(Profiles!$C$2,BC$4-$Q93)))*IF($AA93=1,(1+SSSModel!#REF!),1)</f>
        <v>0</v>
      </c>
      <c r="BD93" s="72">
        <f ca="1">IF(OR(BD$4&lt;$Q93,BD$4&gt;$Q93+IF($S93="",1000,$S93)-1),0,IF(MOD(BD$4-$Q93,IF($R93="",1000,$R93))=0,$O93,0))*IF($Y93&gt;0,(1+INDEX(Escalation!$B$3:$B$18,$Y93,0))^(BD$4-SSSModel!$C$5),1)*IF($X93=0,1,OFFSET(Profiles!$K$2,$X93,MAX(Profiles!$C$2,BD$4-$Q93)))*IF($AA93=1,(1+SSSModel!#REF!),1)</f>
        <v>0</v>
      </c>
      <c r="BE93" s="72">
        <f ca="1">IF(OR(BE$4&lt;$Q93,BE$4&gt;$Q93+IF($S93="",1000,$S93)-1),0,IF(MOD(BE$4-$Q93,IF($R93="",1000,$R93))=0,$O93,0))*IF($Y93&gt;0,(1+INDEX(Escalation!$B$3:$B$18,$Y93,0))^(BE$4-SSSModel!$C$5),1)*IF($X93=0,1,OFFSET(Profiles!$K$2,$X93,MAX(Profiles!$C$2,BE$4-$Q93)))*IF($AA93=1,(1+SSSModel!#REF!),1)</f>
        <v>0</v>
      </c>
      <c r="BF93" s="72">
        <f ca="1">IF(OR(BF$4&lt;$Q93,BF$4&gt;$Q93+IF($S93="",1000,$S93)-1),0,IF(MOD(BF$4-$Q93,IF($R93="",1000,$R93))=0,$O93,0))*IF($Y93&gt;0,(1+INDEX(Escalation!$B$3:$B$18,$Y93,0))^(BF$4-SSSModel!$C$5),1)*IF($X93=0,1,OFFSET(Profiles!$K$2,$X93,MAX(Profiles!$C$2,BF$4-$Q93)))*IF($AA93=1,(1+SSSModel!#REF!),1)</f>
        <v>0</v>
      </c>
      <c r="BG93" s="72">
        <f ca="1">IF(OR(BG$4&lt;$Q93,BG$4&gt;$Q93+IF($S93="",1000,$S93)-1),0,IF(MOD(BG$4-$Q93,IF($R93="",1000,$R93))=0,$O93,0))*IF($Y93&gt;0,(1+INDEX(Escalation!$B$3:$B$18,$Y93,0))^(BG$4-SSSModel!$C$5),1)*IF($X93=0,1,OFFSET(Profiles!$K$2,$X93,MAX(Profiles!$C$2,BG$4-$Q93)))*IF($AA93=1,(1+SSSModel!#REF!),1)</f>
        <v>0</v>
      </c>
      <c r="BH93" s="72">
        <f ca="1">IF(OR(BH$4&lt;$Q93,BH$4&gt;$Q93+IF($S93="",1000,$S93)-1),0,IF(MOD(BH$4-$Q93,IF($R93="",1000,$R93))=0,$O93,0))*IF($Y93&gt;0,(1+INDEX(Escalation!$B$3:$B$18,$Y93,0))^(BH$4-SSSModel!$C$5),1)*IF($X93=0,1,OFFSET(Profiles!$K$2,$X93,MAX(Profiles!$C$2,BH$4-$Q93)))*IF($AA93=1,(1+SSSModel!#REF!),1)</f>
        <v>0</v>
      </c>
      <c r="BI93" s="72">
        <f ca="1">IF(OR(BI$4&lt;$Q93,BI$4&gt;$Q93+IF($S93="",1000,$S93)-1),0,IF(MOD(BI$4-$Q93,IF($R93="",1000,$R93))=0,$O93,0))*IF($Y93&gt;0,(1+INDEX(Escalation!$B$3:$B$18,$Y93,0))^(BI$4-SSSModel!$C$5),1)*IF($X93=0,1,OFFSET(Profiles!$K$2,$X93,MAX(Profiles!$C$2,BI$4-$Q93)))*IF($AA93=1,(1+SSSModel!#REF!),1)</f>
        <v>0</v>
      </c>
      <c r="BJ93" s="72">
        <f ca="1">IF(OR(BJ$4&lt;$Q93,BJ$4&gt;$Q93+IF($S93="",1000,$S93)-1),0,IF(MOD(BJ$4-$Q93,IF($R93="",1000,$R93))=0,$O93,0))*IF($Y93&gt;0,(1+INDEX(Escalation!$B$3:$B$18,$Y93,0))^(BJ$4-SSSModel!$C$5),1)*IF($X93=0,1,OFFSET(Profiles!$K$2,$X93,MAX(Profiles!$C$2,BJ$4-$Q93)))*IF($AA93=1,(1+SSSModel!#REF!),1)</f>
        <v>0</v>
      </c>
      <c r="BK93" s="72">
        <f ca="1">IF(OR(BK$4&lt;$Q93,BK$4&gt;$Q93+IF($S93="",1000,$S93)-1),0,IF(MOD(BK$4-$Q93,IF($R93="",1000,$R93))=0,$O93,0))*IF($Y93&gt;0,(1+INDEX(Escalation!$B$3:$B$18,$Y93,0))^(BK$4-SSSModel!$C$5),1)*IF($X93=0,1,OFFSET(Profiles!$K$2,$X93,MAX(Profiles!$C$2,BK$4-$Q93)))*IF($AA93=1,(1+SSSModel!#REF!),1)</f>
        <v>0</v>
      </c>
      <c r="BL93" s="72">
        <f ca="1">IF(OR(BL$4&lt;$Q93,BL$4&gt;$Q93+IF($S93="",1000,$S93)-1),0,IF(MOD(BL$4-$Q93,IF($R93="",1000,$R93))=0,$O93,0))*IF($Y93&gt;0,(1+INDEX(Escalation!$B$3:$B$18,$Y93,0))^(BL$4-SSSModel!$C$5),1)*IF($X93=0,1,OFFSET(Profiles!$K$2,$X93,MAX(Profiles!$C$2,BL$4-$Q93)))*IF($AA93=1,(1+SSSModel!#REF!),1)</f>
        <v>0</v>
      </c>
      <c r="BM93" s="72">
        <f ca="1">IF(OR(BM$4&lt;$Q93,BM$4&gt;$Q93+IF($S93="",1000,$S93)-1),0,IF(MOD(BM$4-$Q93,IF($R93="",1000,$R93))=0,$O93,0))*IF($Y93&gt;0,(1+INDEX(Escalation!$B$3:$B$18,$Y93,0))^(BM$4-SSSModel!$C$5),1)*IF($X93=0,1,OFFSET(Profiles!$K$2,$X93,MAX(Profiles!$C$2,BM$4-$Q93)))*IF($AA93=1,(1+SSSModel!#REF!),1)</f>
        <v>0</v>
      </c>
      <c r="BN93" s="72">
        <f ca="1">IF(OR(BN$4&lt;$Q93,BN$4&gt;$Q93+IF($S93="",1000,$S93)-1),0,IF(MOD(BN$4-$Q93,IF($R93="",1000,$R93))=0,$O93,0))*IF($Y93&gt;0,(1+INDEX(Escalation!$B$3:$B$18,$Y93,0))^(BN$4-SSSModel!$C$5),1)*IF($X93=0,1,OFFSET(Profiles!$K$2,$X93,MAX(Profiles!$C$2,BN$4-$Q93)))*IF($AA93=1,(1+SSSModel!#REF!),1)</f>
        <v>0</v>
      </c>
      <c r="BO93" s="72">
        <f ca="1">IF(OR(BO$4&lt;$Q93,BO$4&gt;$Q93+IF($S93="",1000,$S93)-1),0,IF(MOD(BO$4-$Q93,IF($R93="",1000,$R93))=0,$O93,0))*IF($Y93&gt;0,(1+INDEX(Escalation!$B$3:$B$18,$Y93,0))^(BO$4-SSSModel!$C$5),1)*IF($X93=0,1,OFFSET(Profiles!$K$2,$X93,MAX(Profiles!$C$2,BO$4-$Q93)))*IF($AA93=1,(1+SSSModel!#REF!),1)</f>
        <v>0</v>
      </c>
      <c r="BP93" s="72">
        <f ca="1">IF(OR(BP$4&lt;$Q93,BP$4&gt;$Q93+IF($S93="",1000,$S93)-1),0,IF(MOD(BP$4-$Q93,IF($R93="",1000,$R93))=0,$O93,0))*IF($Y93&gt;0,(1+INDEX(Escalation!$B$3:$B$18,$Y93,0))^(BP$4-SSSModel!$C$5),1)*IF($X93=0,1,OFFSET(Profiles!$K$2,$X93,MAX(Profiles!$C$2,BP$4-$Q93)))*IF($AA93=1,(1+SSSModel!#REF!),1)</f>
        <v>0</v>
      </c>
      <c r="BQ93" s="72">
        <f ca="1">IF(OR(BQ$4&lt;$Q93,BQ$4&gt;$Q93+IF($S93="",1000,$S93)-1),0,IF(MOD(BQ$4-$Q93,IF($R93="",1000,$R93))=0,$O93,0))*IF($Y93&gt;0,(1+INDEX(Escalation!$B$3:$B$18,$Y93,0))^(BQ$4-SSSModel!$C$5),1)*IF($X93=0,1,OFFSET(Profiles!$K$2,$X93,MAX(Profiles!$C$2,BQ$4-$Q93)))*IF($AA93=1,(1+SSSModel!#REF!),1)</f>
        <v>0</v>
      </c>
      <c r="BR93" s="72">
        <f ca="1">IF(OR(BR$4&lt;$Q93,BR$4&gt;$Q93+IF($S93="",1000,$S93)-1),0,IF(MOD(BR$4-$Q93,IF($R93="",1000,$R93))=0,$O93,0))*IF($Y93&gt;0,(1+INDEX(Escalation!$B$3:$B$18,$Y93,0))^(BR$4-SSSModel!$C$5),1)*IF($X93=0,1,OFFSET(Profiles!$K$2,$X93,MAX(Profiles!$C$2,BR$4-$Q93)))*IF($AA93=1,(1+SSSModel!#REF!),1)</f>
        <v>0</v>
      </c>
      <c r="BS93" s="72">
        <f ca="1">IF(OR(BS$4&lt;$Q93,BS$4&gt;$Q93+IF($S93="",1000,$S93)-1),0,IF(MOD(BS$4-$Q93,IF($R93="",1000,$R93))=0,$O93,0))*IF($Y93&gt;0,(1+INDEX(Escalation!$B$3:$B$18,$Y93,0))^(BS$4-SSSModel!$C$5),1)*IF($X93=0,1,OFFSET(Profiles!$K$2,$X93,MAX(Profiles!$C$2,BS$4-$Q93)))*IF($AA93=1,(1+SSSModel!#REF!),1)</f>
        <v>0</v>
      </c>
      <c r="BT93" s="72">
        <f ca="1">IF(OR(BT$4&lt;$Q93,BT$4&gt;$Q93+IF($S93="",1000,$S93)-1),0,IF(MOD(BT$4-$Q93,IF($R93="",1000,$R93))=0,$O93,0))*IF($Y93&gt;0,(1+INDEX(Escalation!$B$3:$B$18,$Y93,0))^(BT$4-SSSModel!$C$5),1)*IF($X93=0,1,OFFSET(Profiles!$K$2,$X93,MAX(Profiles!$C$2,BT$4-$Q93)))*IF($AA93=1,(1+SSSModel!#REF!),1)</f>
        <v>0</v>
      </c>
      <c r="BU93" s="72">
        <f ca="1">IF(OR(BU$4&lt;$Q93,BU$4&gt;$Q93+IF($S93="",1000,$S93)-1),0,IF(MOD(BU$4-$Q93,IF($R93="",1000,$R93))=0,$O93,0))*IF($Y93&gt;0,(1+INDEX(Escalation!$B$3:$B$18,$Y93,0))^(BU$4-SSSModel!$C$5),1)*IF($X93=0,1,OFFSET(Profiles!$K$2,$X93,MAX(Profiles!$C$2,BU$4-$Q93)))*IF($AA93=1,(1+SSSModel!#REF!),1)</f>
        <v>0</v>
      </c>
      <c r="BV93" s="72">
        <f ca="1">IF(OR(BV$4&lt;$Q93,BV$4&gt;$Q93+IF($S93="",1000,$S93)-1),0,IF(MOD(BV$4-$Q93,IF($R93="",1000,$R93))=0,$O93,0))*IF($Y93&gt;0,(1+INDEX(Escalation!$B$3:$B$18,$Y93,0))^(BV$4-SSSModel!$C$5),1)*IF($X93=0,1,OFFSET(Profiles!$K$2,$X93,MAX(Profiles!$C$2,BV$4-$Q93)))*IF($AA93=1,(1+SSSModel!#REF!),1)</f>
        <v>0</v>
      </c>
      <c r="BW93" s="72">
        <f ca="1">IF(OR(BW$4&lt;$Q93,BW$4&gt;$Q93+IF($S93="",1000,$S93)-1),0,IF(MOD(BW$4-$Q93,IF($R93="",1000,$R93))=0,$O93,0))*IF($Y93&gt;0,(1+INDEX(Escalation!$B$3:$B$18,$Y93,0))^(BW$4-SSSModel!$C$5),1)*IF($X93=0,1,OFFSET(Profiles!$K$2,$X93,MAX(Profiles!$C$2,BW$4-$Q93)))*IF($AA93=1,(1+SSSModel!#REF!),1)</f>
        <v>0</v>
      </c>
      <c r="BX93" s="72">
        <f ca="1">IF(OR(BX$4&lt;$Q93,BX$4&gt;$Q93+IF($S93="",1000,$S93)-1),0,IF(MOD(BX$4-$Q93,IF($R93="",1000,$R93))=0,$O93,0))*IF($Y93&gt;0,(1+INDEX(Escalation!$B$3:$B$18,$Y93,0))^(BX$4-SSSModel!$C$5),1)*IF($X93=0,1,OFFSET(Profiles!$K$2,$X93,MAX(Profiles!$C$2,BX$4-$Q93)))*IF($AA93=1,(1+SSSModel!#REF!),1)</f>
        <v>0</v>
      </c>
      <c r="BY93" s="72">
        <f ca="1">IF(OR(BY$4&lt;$Q93,BY$4&gt;$Q93+IF($S93="",1000,$S93)-1),0,IF(MOD(BY$4-$Q93,IF($R93="",1000,$R93))=0,$O93,0))*IF($Y93&gt;0,(1+INDEX(Escalation!$B$3:$B$18,$Y93,0))^(BY$4-SSSModel!$C$5),1)*IF($X93=0,1,OFFSET(Profiles!$K$2,$X93,MAX(Profiles!$C$2,BY$4-$Q93)))*IF($AA93=1,(1+SSSModel!#REF!),1)</f>
        <v>0</v>
      </c>
      <c r="BZ93" s="72">
        <f ca="1">IF(OR(BZ$4&lt;$Q93,BZ$4&gt;$Q93+IF($S93="",1000,$S93)-1),0,IF(MOD(BZ$4-$Q93,IF($R93="",1000,$R93))=0,$O93,0))*IF($Y93&gt;0,(1+INDEX(Escalation!$B$3:$B$18,$Y93,0))^(BZ$4-SSSModel!$C$5),1)*IF($X93=0,1,OFFSET(Profiles!$K$2,$X93,MAX(Profiles!$C$2,BZ$4-$Q93)))*IF($AA93=1,(1+SSSModel!#REF!),1)</f>
        <v>0</v>
      </c>
      <c r="CA93" s="134">
        <f ca="1">IF(OR($Z93=0,SSSModel!$C$4="CF"),AC93,
IF(LEFT($V93,3)="ON_",
     IF(SSSModel!$C$4="RR",SUMPRODUCT(OFFSET($AC93,0,0,1,$CB$2),OFFSET(Profiles!$K$28,($Z93-1)*(Profiles!$I$26+1)+CA$4-SSSModel!$C$3+1,0,1,$CB$2)),
     IF(SSSModel!$C$4="ECC",$EA93*$EB93*SUMPRODUCT(OFFSET($AC93,0,MAX(0,CA$4-$DZ93-$CA$4+1),1,MIN($DZ93,CA$4-$CA$4+1)),OFFSET(Escalation!$K$24,($Y93-1)*(Escalation!$I$22+1)+CA$4-SSSModel!$C$3+1,MAX(0,CA$4-$DZ93-$CA$4+1),1,MIN($DZ93,CA$4-$CA$4+1))),
     IF(SSSModel!$C$4="PV",AC93*$EA93*(1+SSSModel!$C$2),
     IF(SSSModel!$C$4="FCR",$EC93*SUM(OFFSET($AC93,0,MAX(CA$4-$AC$4-$DZ93+1,0),1,MIN($DZ93,CA$4-$AC$4+1))),0)))),
SUM($AC93:$BZ93)*
     IF(SSSModel!$C$4="RR",OFFSET(Profiles!$K$2,$Z93,MAX(Profiles!$C$2,AC$4-$W93)),
     IF(SSSModel!$C$4="ECC",$EA93*$EB93*IF(MAX(Escalation!$C$2,AC$4-$W93)&gt;$DZ93-1,0,OFFSET(Escalation!$K$2,$Y93,MAX(Escalation!$C$2,AC$4-$W93))),
     IF(SSSModel!$C$4="PV",IF(CA$4=$W93,$EA93*(1+SSSModel!$C$2),0),
     IF(SSSModel!$C$4="FCR",IF(AND(CA$4&gt;=$W93,OFFSET(Profiles!$K$2,$Z93,MAX(Profiles!$C$2,AC$4-$W93))&gt;0),$EC93,0),0))))))</f>
        <v>0</v>
      </c>
      <c r="CB93" s="135">
        <f ca="1">IF(OR($Z93=0,SSSModel!$C$4="CF"),AD93,
IF(LEFT($V93,3)="ON_",
     IF(SSSModel!$C$4="RR",SUMPRODUCT(OFFSET($AC93,0,0,1,$CB$2),OFFSET(Profiles!$K$28,($Z93-1)*(Profiles!$I$26+1)+CB$4-SSSModel!$C$3+1,0,1,$CB$2)),
     IF(SSSModel!$C$4="ECC",$EA93*$EB93*SUMPRODUCT(OFFSET($AC93,0,MAX(0,CB$4-$DZ93-$CA$4+1),1,MIN($DZ93,CB$4-$CA$4+1)),OFFSET(Escalation!$K$24,($Y93-1)*(Escalation!$I$22+1)+CB$4-SSSModel!$C$3+1,MAX(0,CB$4-$DZ93-$CA$4+1),1,MIN($DZ93,CB$4-$CA$4+1))),
     IF(SSSModel!$C$4="PV",AD93*$EA93*(1+SSSModel!$C$2),
     IF(SSSModel!$C$4="FCR",$EC93*SUM(OFFSET($AC93,0,MAX(CB$4-$AC$4-$DZ93+1,0),1,MIN($DZ93,CB$4-$AC$4+1))),0)))),
SUM($AC93:$BZ93)*
     IF(SSSModel!$C$4="RR",OFFSET(Profiles!$K$2,$Z93,MAX(Profiles!$C$2,AD$4-$W93)),
     IF(SSSModel!$C$4="ECC",$EA93*$EB93*IF(MAX(Escalation!$C$2,AD$4-$W93)&gt;$DZ93-1,0,OFFSET(Escalation!$K$2,$Y93,MAX(Escalation!$C$2,AD$4-$W93))),
     IF(SSSModel!$C$4="PV",IF(CB$4=$W93,$EA93*(1+SSSModel!$C$2),0),
     IF(SSSModel!$C$4="FCR",IF(AND(CB$4&gt;=$W93,OFFSET(Profiles!$K$2,$Z93,MAX(Profiles!$C$2,AD$4-$W93))&gt;0),$EC93,0),0))))))</f>
        <v>0</v>
      </c>
      <c r="CC93" s="135">
        <f ca="1">IF(OR($Z93=0,SSSModel!$C$4="CF"),AE93,
IF(LEFT($V93,3)="ON_",
     IF(SSSModel!$C$4="RR",SUMPRODUCT(OFFSET($AC93,0,0,1,$CB$2),OFFSET(Profiles!$K$28,($Z93-1)*(Profiles!$I$26+1)+CC$4-SSSModel!$C$3+1,0,1,$CB$2)),
     IF(SSSModel!$C$4="ECC",$EA93*$EB93*SUMPRODUCT(OFFSET($AC93,0,MAX(0,CC$4-$DZ93-$CA$4+1),1,MIN($DZ93,CC$4-$CA$4+1)),OFFSET(Escalation!$K$24,($Y93-1)*(Escalation!$I$22+1)+CC$4-SSSModel!$C$3+1,MAX(0,CC$4-$DZ93-$CA$4+1),1,MIN($DZ93,CC$4-$CA$4+1))),
     IF(SSSModel!$C$4="PV",AE93*$EA93*(1+SSSModel!$C$2),
     IF(SSSModel!$C$4="FCR",$EC93*SUM(OFFSET($AC93,0,MAX(CC$4-$AC$4-$DZ93+1,0),1,MIN($DZ93,CC$4-$AC$4+1))),0)))),
SUM($AC93:$BZ93)*
     IF(SSSModel!$C$4="RR",OFFSET(Profiles!$K$2,$Z93,MAX(Profiles!$C$2,AE$4-$W93)),
     IF(SSSModel!$C$4="ECC",$EA93*$EB93*IF(MAX(Escalation!$C$2,AE$4-$W93)&gt;$DZ93-1,0,OFFSET(Escalation!$K$2,$Y93,MAX(Escalation!$C$2,AE$4-$W93))),
     IF(SSSModel!$C$4="PV",IF(CC$4=$W93,$EA93*(1+SSSModel!$C$2),0),
     IF(SSSModel!$C$4="FCR",IF(AND(CC$4&gt;=$W93,OFFSET(Profiles!$K$2,$Z93,MAX(Profiles!$C$2,AE$4-$W93))&gt;0),$EC93,0),0))))))</f>
        <v>0</v>
      </c>
      <c r="CD93" s="135">
        <f ca="1">IF(OR($Z93=0,SSSModel!$C$4="CF"),AF93,
IF(LEFT($V93,3)="ON_",
     IF(SSSModel!$C$4="RR",SUMPRODUCT(OFFSET($AC93,0,0,1,$CB$2),OFFSET(Profiles!$K$28,($Z93-1)*(Profiles!$I$26+1)+CD$4-SSSModel!$C$3+1,0,1,$CB$2)),
     IF(SSSModel!$C$4="ECC",$EA93*$EB93*SUMPRODUCT(OFFSET($AC93,0,MAX(0,CD$4-$DZ93-$CA$4+1),1,MIN($DZ93,CD$4-$CA$4+1)),OFFSET(Escalation!$K$24,($Y93-1)*(Escalation!$I$22+1)+CD$4-SSSModel!$C$3+1,MAX(0,CD$4-$DZ93-$CA$4+1),1,MIN($DZ93,CD$4-$CA$4+1))),
     IF(SSSModel!$C$4="PV",AF93*$EA93*(1+SSSModel!$C$2),
     IF(SSSModel!$C$4="FCR",$EC93*SUM(OFFSET($AC93,0,MAX(CD$4-$AC$4-$DZ93+1,0),1,MIN($DZ93,CD$4-$AC$4+1))),0)))),
SUM($AC93:$BZ93)*
     IF(SSSModel!$C$4="RR",OFFSET(Profiles!$K$2,$Z93,MAX(Profiles!$C$2,AF$4-$W93)),
     IF(SSSModel!$C$4="ECC",$EA93*$EB93*IF(MAX(Escalation!$C$2,AF$4-$W93)&gt;$DZ93-1,0,OFFSET(Escalation!$K$2,$Y93,MAX(Escalation!$C$2,AF$4-$W93))),
     IF(SSSModel!$C$4="PV",IF(CD$4=$W93,$EA93*(1+SSSModel!$C$2),0),
     IF(SSSModel!$C$4="FCR",IF(AND(CD$4&gt;=$W93,OFFSET(Profiles!$K$2,$Z93,MAX(Profiles!$C$2,AF$4-$W93))&gt;0),$EC93,0),0))))))</f>
        <v>0</v>
      </c>
      <c r="CE93" s="135">
        <f ca="1">IF(OR($Z93=0,SSSModel!$C$4="CF"),AG93,
IF(LEFT($V93,3)="ON_",
     IF(SSSModel!$C$4="RR",SUMPRODUCT(OFFSET($AC93,0,0,1,$CB$2),OFFSET(Profiles!$K$28,($Z93-1)*(Profiles!$I$26+1)+CE$4-SSSModel!$C$3+1,0,1,$CB$2)),
     IF(SSSModel!$C$4="ECC",$EA93*$EB93*SUMPRODUCT(OFFSET($AC93,0,MAX(0,CE$4-$DZ93-$CA$4+1),1,MIN($DZ93,CE$4-$CA$4+1)),OFFSET(Escalation!$K$24,($Y93-1)*(Escalation!$I$22+1)+CE$4-SSSModel!$C$3+1,MAX(0,CE$4-$DZ93-$CA$4+1),1,MIN($DZ93,CE$4-$CA$4+1))),
     IF(SSSModel!$C$4="PV",AG93*$EA93*(1+SSSModel!$C$2),
     IF(SSSModel!$C$4="FCR",$EC93*SUM(OFFSET($AC93,0,MAX(CE$4-$AC$4-$DZ93+1,0),1,MIN($DZ93,CE$4-$AC$4+1))),0)))),
SUM($AC93:$BZ93)*
     IF(SSSModel!$C$4="RR",OFFSET(Profiles!$K$2,$Z93,MAX(Profiles!$C$2,AG$4-$W93)),
     IF(SSSModel!$C$4="ECC",$EA93*$EB93*IF(MAX(Escalation!$C$2,AG$4-$W93)&gt;$DZ93-1,0,OFFSET(Escalation!$K$2,$Y93,MAX(Escalation!$C$2,AG$4-$W93))),
     IF(SSSModel!$C$4="PV",IF(CE$4=$W93,$EA93*(1+SSSModel!$C$2),0),
     IF(SSSModel!$C$4="FCR",IF(AND(CE$4&gt;=$W93,OFFSET(Profiles!$K$2,$Z93,MAX(Profiles!$C$2,AG$4-$W93))&gt;0),$EC93,0),0))))))</f>
        <v>0</v>
      </c>
      <c r="CF93" s="135">
        <f ca="1">IF(OR($Z93=0,SSSModel!$C$4="CF"),AH93,
IF(LEFT($V93,3)="ON_",
     IF(SSSModel!$C$4="RR",SUMPRODUCT(OFFSET($AC93,0,0,1,$CB$2),OFFSET(Profiles!$K$28,($Z93-1)*(Profiles!$I$26+1)+CF$4-SSSModel!$C$3+1,0,1,$CB$2)),
     IF(SSSModel!$C$4="ECC",$EA93*$EB93*SUMPRODUCT(OFFSET($AC93,0,MAX(0,CF$4-$DZ93-$CA$4+1),1,MIN($DZ93,CF$4-$CA$4+1)),OFFSET(Escalation!$K$24,($Y93-1)*(Escalation!$I$22+1)+CF$4-SSSModel!$C$3+1,MAX(0,CF$4-$DZ93-$CA$4+1),1,MIN($DZ93,CF$4-$CA$4+1))),
     IF(SSSModel!$C$4="PV",AH93*$EA93*(1+SSSModel!$C$2),
     IF(SSSModel!$C$4="FCR",$EC93*SUM(OFFSET($AC93,0,MAX(CF$4-$AC$4-$DZ93+1,0),1,MIN($DZ93,CF$4-$AC$4+1))),0)))),
SUM($AC93:$BZ93)*
     IF(SSSModel!$C$4="RR",OFFSET(Profiles!$K$2,$Z93,MAX(Profiles!$C$2,AH$4-$W93)),
     IF(SSSModel!$C$4="ECC",$EA93*$EB93*IF(MAX(Escalation!$C$2,AH$4-$W93)&gt;$DZ93-1,0,OFFSET(Escalation!$K$2,$Y93,MAX(Escalation!$C$2,AH$4-$W93))),
     IF(SSSModel!$C$4="PV",IF(CF$4=$W93,$EA93*(1+SSSModel!$C$2),0),
     IF(SSSModel!$C$4="FCR",IF(AND(CF$4&gt;=$W93,OFFSET(Profiles!$K$2,$Z93,MAX(Profiles!$C$2,AH$4-$W93))&gt;0),$EC93,0),0))))))</f>
        <v>0</v>
      </c>
      <c r="CG93" s="135">
        <f ca="1">IF(OR($Z93=0,SSSModel!$C$4="CF"),AI93,
IF(LEFT($V93,3)="ON_",
     IF(SSSModel!$C$4="RR",SUMPRODUCT(OFFSET($AC93,0,0,1,$CB$2),OFFSET(Profiles!$K$28,($Z93-1)*(Profiles!$I$26+1)+CG$4-SSSModel!$C$3+1,0,1,$CB$2)),
     IF(SSSModel!$C$4="ECC",$EA93*$EB93*SUMPRODUCT(OFFSET($AC93,0,MAX(0,CG$4-$DZ93-$CA$4+1),1,MIN($DZ93,CG$4-$CA$4+1)),OFFSET(Escalation!$K$24,($Y93-1)*(Escalation!$I$22+1)+CG$4-SSSModel!$C$3+1,MAX(0,CG$4-$DZ93-$CA$4+1),1,MIN($DZ93,CG$4-$CA$4+1))),
     IF(SSSModel!$C$4="PV",AI93*$EA93*(1+SSSModel!$C$2),
     IF(SSSModel!$C$4="FCR",$EC93*SUM(OFFSET($AC93,0,MAX(CG$4-$AC$4-$DZ93+1,0),1,MIN($DZ93,CG$4-$AC$4+1))),0)))),
SUM($AC93:$BZ93)*
     IF(SSSModel!$C$4="RR",OFFSET(Profiles!$K$2,$Z93,MAX(Profiles!$C$2,AI$4-$W93)),
     IF(SSSModel!$C$4="ECC",$EA93*$EB93*IF(MAX(Escalation!$C$2,AI$4-$W93)&gt;$DZ93-1,0,OFFSET(Escalation!$K$2,$Y93,MAX(Escalation!$C$2,AI$4-$W93))),
     IF(SSSModel!$C$4="PV",IF(CG$4=$W93,$EA93*(1+SSSModel!$C$2),0),
     IF(SSSModel!$C$4="FCR",IF(AND(CG$4&gt;=$W93,OFFSET(Profiles!$K$2,$Z93,MAX(Profiles!$C$2,AI$4-$W93))&gt;0),$EC93,0),0))))))</f>
        <v>0</v>
      </c>
      <c r="CH93" s="135">
        <f ca="1">IF(OR($Z93=0,SSSModel!$C$4="CF"),AJ93,
IF(LEFT($V93,3)="ON_",
     IF(SSSModel!$C$4="RR",SUMPRODUCT(OFFSET($AC93,0,0,1,$CB$2),OFFSET(Profiles!$K$28,($Z93-1)*(Profiles!$I$26+1)+CH$4-SSSModel!$C$3+1,0,1,$CB$2)),
     IF(SSSModel!$C$4="ECC",$EA93*$EB93*SUMPRODUCT(OFFSET($AC93,0,MAX(0,CH$4-$DZ93-$CA$4+1),1,MIN($DZ93,CH$4-$CA$4+1)),OFFSET(Escalation!$K$24,($Y93-1)*(Escalation!$I$22+1)+CH$4-SSSModel!$C$3+1,MAX(0,CH$4-$DZ93-$CA$4+1),1,MIN($DZ93,CH$4-$CA$4+1))),
     IF(SSSModel!$C$4="PV",AJ93*$EA93*(1+SSSModel!$C$2),
     IF(SSSModel!$C$4="FCR",$EC93*SUM(OFFSET($AC93,0,MAX(CH$4-$AC$4-$DZ93+1,0),1,MIN($DZ93,CH$4-$AC$4+1))),0)))),
SUM($AC93:$BZ93)*
     IF(SSSModel!$C$4="RR",OFFSET(Profiles!$K$2,$Z93,MAX(Profiles!$C$2,AJ$4-$W93)),
     IF(SSSModel!$C$4="ECC",$EA93*$EB93*IF(MAX(Escalation!$C$2,AJ$4-$W93)&gt;$DZ93-1,0,OFFSET(Escalation!$K$2,$Y93,MAX(Escalation!$C$2,AJ$4-$W93))),
     IF(SSSModel!$C$4="PV",IF(CH$4=$W93,$EA93*(1+SSSModel!$C$2),0),
     IF(SSSModel!$C$4="FCR",IF(AND(CH$4&gt;=$W93,OFFSET(Profiles!$K$2,$Z93,MAX(Profiles!$C$2,AJ$4-$W93))&gt;0),$EC93,0),0))))))</f>
        <v>0</v>
      </c>
      <c r="CI93" s="135">
        <f ca="1">IF(OR($Z93=0,SSSModel!$C$4="CF"),AK93,
IF(LEFT($V93,3)="ON_",
     IF(SSSModel!$C$4="RR",SUMPRODUCT(OFFSET($AC93,0,0,1,$CB$2),OFFSET(Profiles!$K$28,($Z93-1)*(Profiles!$I$26+1)+CI$4-SSSModel!$C$3+1,0,1,$CB$2)),
     IF(SSSModel!$C$4="ECC",$EA93*$EB93*SUMPRODUCT(OFFSET($AC93,0,MAX(0,CI$4-$DZ93-$CA$4+1),1,MIN($DZ93,CI$4-$CA$4+1)),OFFSET(Escalation!$K$24,($Y93-1)*(Escalation!$I$22+1)+CI$4-SSSModel!$C$3+1,MAX(0,CI$4-$DZ93-$CA$4+1),1,MIN($DZ93,CI$4-$CA$4+1))),
     IF(SSSModel!$C$4="PV",AK93*$EA93*(1+SSSModel!$C$2),
     IF(SSSModel!$C$4="FCR",$EC93*SUM(OFFSET($AC93,0,MAX(CI$4-$AC$4-$DZ93+1,0),1,MIN($DZ93,CI$4-$AC$4+1))),0)))),
SUM($AC93:$BZ93)*
     IF(SSSModel!$C$4="RR",OFFSET(Profiles!$K$2,$Z93,MAX(Profiles!$C$2,AK$4-$W93)),
     IF(SSSModel!$C$4="ECC",$EA93*$EB93*IF(MAX(Escalation!$C$2,AK$4-$W93)&gt;$DZ93-1,0,OFFSET(Escalation!$K$2,$Y93,MAX(Escalation!$C$2,AK$4-$W93))),
     IF(SSSModel!$C$4="PV",IF(CI$4=$W93,$EA93*(1+SSSModel!$C$2),0),
     IF(SSSModel!$C$4="FCR",IF(AND(CI$4&gt;=$W93,OFFSET(Profiles!$K$2,$Z93,MAX(Profiles!$C$2,AK$4-$W93))&gt;0),$EC93,0),0))))))</f>
        <v>0</v>
      </c>
      <c r="CJ93" s="135">
        <f ca="1">IF(OR($Z93=0,SSSModel!$C$4="CF"),AL93,
IF(LEFT($V93,3)="ON_",
     IF(SSSModel!$C$4="RR",SUMPRODUCT(OFFSET($AC93,0,0,1,$CB$2),OFFSET(Profiles!$K$28,($Z93-1)*(Profiles!$I$26+1)+CJ$4-SSSModel!$C$3+1,0,1,$CB$2)),
     IF(SSSModel!$C$4="ECC",$EA93*$EB93*SUMPRODUCT(OFFSET($AC93,0,MAX(0,CJ$4-$DZ93-$CA$4+1),1,MIN($DZ93,CJ$4-$CA$4+1)),OFFSET(Escalation!$K$24,($Y93-1)*(Escalation!$I$22+1)+CJ$4-SSSModel!$C$3+1,MAX(0,CJ$4-$DZ93-$CA$4+1),1,MIN($DZ93,CJ$4-$CA$4+1))),
     IF(SSSModel!$C$4="PV",AL93*$EA93*(1+SSSModel!$C$2),
     IF(SSSModel!$C$4="FCR",$EC93*SUM(OFFSET($AC93,0,MAX(CJ$4-$AC$4-$DZ93+1,0),1,MIN($DZ93,CJ$4-$AC$4+1))),0)))),
SUM($AC93:$BZ93)*
     IF(SSSModel!$C$4="RR",OFFSET(Profiles!$K$2,$Z93,MAX(Profiles!$C$2,AL$4-$W93)),
     IF(SSSModel!$C$4="ECC",$EA93*$EB93*IF(MAX(Escalation!$C$2,AL$4-$W93)&gt;$DZ93-1,0,OFFSET(Escalation!$K$2,$Y93,MAX(Escalation!$C$2,AL$4-$W93))),
     IF(SSSModel!$C$4="PV",IF(CJ$4=$W93,$EA93*(1+SSSModel!$C$2),0),
     IF(SSSModel!$C$4="FCR",IF(AND(CJ$4&gt;=$W93,OFFSET(Profiles!$K$2,$Z93,MAX(Profiles!$C$2,AL$4-$W93))&gt;0),$EC93,0),0))))))</f>
        <v>0</v>
      </c>
      <c r="CK93" s="135">
        <f ca="1">IF(OR($Z93=0,SSSModel!$C$4="CF"),AM93,
IF(LEFT($V93,3)="ON_",
     IF(SSSModel!$C$4="RR",SUMPRODUCT(OFFSET($AC93,0,0,1,$CB$2),OFFSET(Profiles!$K$28,($Z93-1)*(Profiles!$I$26+1)+CK$4-SSSModel!$C$3+1,0,1,$CB$2)),
     IF(SSSModel!$C$4="ECC",$EA93*$EB93*SUMPRODUCT(OFFSET($AC93,0,MAX(0,CK$4-$DZ93-$CA$4+1),1,MIN($DZ93,CK$4-$CA$4+1)),OFFSET(Escalation!$K$24,($Y93-1)*(Escalation!$I$22+1)+CK$4-SSSModel!$C$3+1,MAX(0,CK$4-$DZ93-$CA$4+1),1,MIN($DZ93,CK$4-$CA$4+1))),
     IF(SSSModel!$C$4="PV",AM93*$EA93*(1+SSSModel!$C$2),
     IF(SSSModel!$C$4="FCR",$EC93*SUM(OFFSET($AC93,0,MAX(CK$4-$AC$4-$DZ93+1,0),1,MIN($DZ93,CK$4-$AC$4+1))),0)))),
SUM($AC93:$BZ93)*
     IF(SSSModel!$C$4="RR",OFFSET(Profiles!$K$2,$Z93,MAX(Profiles!$C$2,AM$4-$W93)),
     IF(SSSModel!$C$4="ECC",$EA93*$EB93*IF(MAX(Escalation!$C$2,AM$4-$W93)&gt;$DZ93-1,0,OFFSET(Escalation!$K$2,$Y93,MAX(Escalation!$C$2,AM$4-$W93))),
     IF(SSSModel!$C$4="PV",IF(CK$4=$W93,$EA93*(1+SSSModel!$C$2),0),
     IF(SSSModel!$C$4="FCR",IF(AND(CK$4&gt;=$W93,OFFSET(Profiles!$K$2,$Z93,MAX(Profiles!$C$2,AM$4-$W93))&gt;0),$EC93,0),0))))))</f>
        <v>0</v>
      </c>
      <c r="CL93" s="135">
        <f ca="1">IF(OR($Z93=0,SSSModel!$C$4="CF"),AN93,
IF(LEFT($V93,3)="ON_",
     IF(SSSModel!$C$4="RR",SUMPRODUCT(OFFSET($AC93,0,0,1,$CB$2),OFFSET(Profiles!$K$28,($Z93-1)*(Profiles!$I$26+1)+CL$4-SSSModel!$C$3+1,0,1,$CB$2)),
     IF(SSSModel!$C$4="ECC",$EA93*$EB93*SUMPRODUCT(OFFSET($AC93,0,MAX(0,CL$4-$DZ93-$CA$4+1),1,MIN($DZ93,CL$4-$CA$4+1)),OFFSET(Escalation!$K$24,($Y93-1)*(Escalation!$I$22+1)+CL$4-SSSModel!$C$3+1,MAX(0,CL$4-$DZ93-$CA$4+1),1,MIN($DZ93,CL$4-$CA$4+1))),
     IF(SSSModel!$C$4="PV",AN93*$EA93*(1+SSSModel!$C$2),
     IF(SSSModel!$C$4="FCR",$EC93*SUM(OFFSET($AC93,0,MAX(CL$4-$AC$4-$DZ93+1,0),1,MIN($DZ93,CL$4-$AC$4+1))),0)))),
SUM($AC93:$BZ93)*
     IF(SSSModel!$C$4="RR",OFFSET(Profiles!$K$2,$Z93,MAX(Profiles!$C$2,AN$4-$W93)),
     IF(SSSModel!$C$4="ECC",$EA93*$EB93*IF(MAX(Escalation!$C$2,AN$4-$W93)&gt;$DZ93-1,0,OFFSET(Escalation!$K$2,$Y93,MAX(Escalation!$C$2,AN$4-$W93))),
     IF(SSSModel!$C$4="PV",IF(CL$4=$W93,$EA93*(1+SSSModel!$C$2),0),
     IF(SSSModel!$C$4="FCR",IF(AND(CL$4&gt;=$W93,OFFSET(Profiles!$K$2,$Z93,MAX(Profiles!$C$2,AN$4-$W93))&gt;0),$EC93,0),0))))))</f>
        <v>0</v>
      </c>
      <c r="CM93" s="135">
        <f ca="1">IF(OR($Z93=0,SSSModel!$C$4="CF"),AO93,
IF(LEFT($V93,3)="ON_",
     IF(SSSModel!$C$4="RR",SUMPRODUCT(OFFSET($AC93,0,0,1,$CB$2),OFFSET(Profiles!$K$28,($Z93-1)*(Profiles!$I$26+1)+CM$4-SSSModel!$C$3+1,0,1,$CB$2)),
     IF(SSSModel!$C$4="ECC",$EA93*$EB93*SUMPRODUCT(OFFSET($AC93,0,MAX(0,CM$4-$DZ93-$CA$4+1),1,MIN($DZ93,CM$4-$CA$4+1)),OFFSET(Escalation!$K$24,($Y93-1)*(Escalation!$I$22+1)+CM$4-SSSModel!$C$3+1,MAX(0,CM$4-$DZ93-$CA$4+1),1,MIN($DZ93,CM$4-$CA$4+1))),
     IF(SSSModel!$C$4="PV",AO93*$EA93*(1+SSSModel!$C$2),
     IF(SSSModel!$C$4="FCR",$EC93*SUM(OFFSET($AC93,0,MAX(CM$4-$AC$4-$DZ93+1,0),1,MIN($DZ93,CM$4-$AC$4+1))),0)))),
SUM($AC93:$BZ93)*
     IF(SSSModel!$C$4="RR",OFFSET(Profiles!$K$2,$Z93,MAX(Profiles!$C$2,AO$4-$W93)),
     IF(SSSModel!$C$4="ECC",$EA93*$EB93*IF(MAX(Escalation!$C$2,AO$4-$W93)&gt;$DZ93-1,0,OFFSET(Escalation!$K$2,$Y93,MAX(Escalation!$C$2,AO$4-$W93))),
     IF(SSSModel!$C$4="PV",IF(CM$4=$W93,$EA93*(1+SSSModel!$C$2),0),
     IF(SSSModel!$C$4="FCR",IF(AND(CM$4&gt;=$W93,OFFSET(Profiles!$K$2,$Z93,MAX(Profiles!$C$2,AO$4-$W93))&gt;0),$EC93,0),0))))))</f>
        <v>0</v>
      </c>
      <c r="CN93" s="135">
        <f ca="1">IF(OR($Z93=0,SSSModel!$C$4="CF"),AP93,
IF(LEFT($V93,3)="ON_",
     IF(SSSModel!$C$4="RR",SUMPRODUCT(OFFSET($AC93,0,0,1,$CB$2),OFFSET(Profiles!$K$28,($Z93-1)*(Profiles!$I$26+1)+CN$4-SSSModel!$C$3+1,0,1,$CB$2)),
     IF(SSSModel!$C$4="ECC",$EA93*$EB93*SUMPRODUCT(OFFSET($AC93,0,MAX(0,CN$4-$DZ93-$CA$4+1),1,MIN($DZ93,CN$4-$CA$4+1)),OFFSET(Escalation!$K$24,($Y93-1)*(Escalation!$I$22+1)+CN$4-SSSModel!$C$3+1,MAX(0,CN$4-$DZ93-$CA$4+1),1,MIN($DZ93,CN$4-$CA$4+1))),
     IF(SSSModel!$C$4="PV",AP93*$EA93*(1+SSSModel!$C$2),
     IF(SSSModel!$C$4="FCR",$EC93*SUM(OFFSET($AC93,0,MAX(CN$4-$AC$4-$DZ93+1,0),1,MIN($DZ93,CN$4-$AC$4+1))),0)))),
SUM($AC93:$BZ93)*
     IF(SSSModel!$C$4="RR",OFFSET(Profiles!$K$2,$Z93,MAX(Profiles!$C$2,AP$4-$W93)),
     IF(SSSModel!$C$4="ECC",$EA93*$EB93*IF(MAX(Escalation!$C$2,AP$4-$W93)&gt;$DZ93-1,0,OFFSET(Escalation!$K$2,$Y93,MAX(Escalation!$C$2,AP$4-$W93))),
     IF(SSSModel!$C$4="PV",IF(CN$4=$W93,$EA93*(1+SSSModel!$C$2),0),
     IF(SSSModel!$C$4="FCR",IF(AND(CN$4&gt;=$W93,OFFSET(Profiles!$K$2,$Z93,MAX(Profiles!$C$2,AP$4-$W93))&gt;0),$EC93,0),0))))))</f>
        <v>0</v>
      </c>
      <c r="CO93" s="135">
        <f ca="1">IF(OR($Z93=0,SSSModel!$C$4="CF"),AQ93,
IF(LEFT($V93,3)="ON_",
     IF(SSSModel!$C$4="RR",SUMPRODUCT(OFFSET($AC93,0,0,1,$CB$2),OFFSET(Profiles!$K$28,($Z93-1)*(Profiles!$I$26+1)+CO$4-SSSModel!$C$3+1,0,1,$CB$2)),
     IF(SSSModel!$C$4="ECC",$EA93*$EB93*SUMPRODUCT(OFFSET($AC93,0,MAX(0,CO$4-$DZ93-$CA$4+1),1,MIN($DZ93,CO$4-$CA$4+1)),OFFSET(Escalation!$K$24,($Y93-1)*(Escalation!$I$22+1)+CO$4-SSSModel!$C$3+1,MAX(0,CO$4-$DZ93-$CA$4+1),1,MIN($DZ93,CO$4-$CA$4+1))),
     IF(SSSModel!$C$4="PV",AQ93*$EA93*(1+SSSModel!$C$2),
     IF(SSSModel!$C$4="FCR",$EC93*SUM(OFFSET($AC93,0,MAX(CO$4-$AC$4-$DZ93+1,0),1,MIN($DZ93,CO$4-$AC$4+1))),0)))),
SUM($AC93:$BZ93)*
     IF(SSSModel!$C$4="RR",OFFSET(Profiles!$K$2,$Z93,MAX(Profiles!$C$2,AQ$4-$W93)),
     IF(SSSModel!$C$4="ECC",$EA93*$EB93*IF(MAX(Escalation!$C$2,AQ$4-$W93)&gt;$DZ93-1,0,OFFSET(Escalation!$K$2,$Y93,MAX(Escalation!$C$2,AQ$4-$W93))),
     IF(SSSModel!$C$4="PV",IF(CO$4=$W93,$EA93*(1+SSSModel!$C$2),0),
     IF(SSSModel!$C$4="FCR",IF(AND(CO$4&gt;=$W93,OFFSET(Profiles!$K$2,$Z93,MAX(Profiles!$C$2,AQ$4-$W93))&gt;0),$EC93,0),0))))))</f>
        <v>0</v>
      </c>
      <c r="CP93" s="135">
        <f ca="1">IF(OR($Z93=0,SSSModel!$C$4="CF"),AR93,
IF(LEFT($V93,3)="ON_",
     IF(SSSModel!$C$4="RR",SUMPRODUCT(OFFSET($AC93,0,0,1,$CB$2),OFFSET(Profiles!$K$28,($Z93-1)*(Profiles!$I$26+1)+CP$4-SSSModel!$C$3+1,0,1,$CB$2)),
     IF(SSSModel!$C$4="ECC",$EA93*$EB93*SUMPRODUCT(OFFSET($AC93,0,MAX(0,CP$4-$DZ93-$CA$4+1),1,MIN($DZ93,CP$4-$CA$4+1)),OFFSET(Escalation!$K$24,($Y93-1)*(Escalation!$I$22+1)+CP$4-SSSModel!$C$3+1,MAX(0,CP$4-$DZ93-$CA$4+1),1,MIN($DZ93,CP$4-$CA$4+1))),
     IF(SSSModel!$C$4="PV",AR93*$EA93*(1+SSSModel!$C$2),
     IF(SSSModel!$C$4="FCR",$EC93*SUM(OFFSET($AC93,0,MAX(CP$4-$AC$4-$DZ93+1,0),1,MIN($DZ93,CP$4-$AC$4+1))),0)))),
SUM($AC93:$BZ93)*
     IF(SSSModel!$C$4="RR",OFFSET(Profiles!$K$2,$Z93,MAX(Profiles!$C$2,AR$4-$W93)),
     IF(SSSModel!$C$4="ECC",$EA93*$EB93*IF(MAX(Escalation!$C$2,AR$4-$W93)&gt;$DZ93-1,0,OFFSET(Escalation!$K$2,$Y93,MAX(Escalation!$C$2,AR$4-$W93))),
     IF(SSSModel!$C$4="PV",IF(CP$4=$W93,$EA93*(1+SSSModel!$C$2),0),
     IF(SSSModel!$C$4="FCR",IF(AND(CP$4&gt;=$W93,OFFSET(Profiles!$K$2,$Z93,MAX(Profiles!$C$2,AR$4-$W93))&gt;0),$EC93,0),0))))))</f>
        <v>0</v>
      </c>
      <c r="CQ93" s="135">
        <f ca="1">IF(OR($Z93=0,SSSModel!$C$4="CF"),AS93,
IF(LEFT($V93,3)="ON_",
     IF(SSSModel!$C$4="RR",SUMPRODUCT(OFFSET($AC93,0,0,1,$CB$2),OFFSET(Profiles!$K$28,($Z93-1)*(Profiles!$I$26+1)+CQ$4-SSSModel!$C$3+1,0,1,$CB$2)),
     IF(SSSModel!$C$4="ECC",$EA93*$EB93*SUMPRODUCT(OFFSET($AC93,0,MAX(0,CQ$4-$DZ93-$CA$4+1),1,MIN($DZ93,CQ$4-$CA$4+1)),OFFSET(Escalation!$K$24,($Y93-1)*(Escalation!$I$22+1)+CQ$4-SSSModel!$C$3+1,MAX(0,CQ$4-$DZ93-$CA$4+1),1,MIN($DZ93,CQ$4-$CA$4+1))),
     IF(SSSModel!$C$4="PV",AS93*$EA93*(1+SSSModel!$C$2),
     IF(SSSModel!$C$4="FCR",$EC93*SUM(OFFSET($AC93,0,MAX(CQ$4-$AC$4-$DZ93+1,0),1,MIN($DZ93,CQ$4-$AC$4+1))),0)))),
SUM($AC93:$BZ93)*
     IF(SSSModel!$C$4="RR",OFFSET(Profiles!$K$2,$Z93,MAX(Profiles!$C$2,AS$4-$W93)),
     IF(SSSModel!$C$4="ECC",$EA93*$EB93*IF(MAX(Escalation!$C$2,AS$4-$W93)&gt;$DZ93-1,0,OFFSET(Escalation!$K$2,$Y93,MAX(Escalation!$C$2,AS$4-$W93))),
     IF(SSSModel!$C$4="PV",IF(CQ$4=$W93,$EA93*(1+SSSModel!$C$2),0),
     IF(SSSModel!$C$4="FCR",IF(AND(CQ$4&gt;=$W93,OFFSET(Profiles!$K$2,$Z93,MAX(Profiles!$C$2,AS$4-$W93))&gt;0),$EC93,0),0))))))</f>
        <v>0</v>
      </c>
      <c r="CR93" s="135">
        <f ca="1">IF(OR($Z93=0,SSSModel!$C$4="CF"),AT93,
IF(LEFT($V93,3)="ON_",
     IF(SSSModel!$C$4="RR",SUMPRODUCT(OFFSET($AC93,0,0,1,$CB$2),OFFSET(Profiles!$K$28,($Z93-1)*(Profiles!$I$26+1)+CR$4-SSSModel!$C$3+1,0,1,$CB$2)),
     IF(SSSModel!$C$4="ECC",$EA93*$EB93*SUMPRODUCT(OFFSET($AC93,0,MAX(0,CR$4-$DZ93-$CA$4+1),1,MIN($DZ93,CR$4-$CA$4+1)),OFFSET(Escalation!$K$24,($Y93-1)*(Escalation!$I$22+1)+CR$4-SSSModel!$C$3+1,MAX(0,CR$4-$DZ93-$CA$4+1),1,MIN($DZ93,CR$4-$CA$4+1))),
     IF(SSSModel!$C$4="PV",AT93*$EA93*(1+SSSModel!$C$2),
     IF(SSSModel!$C$4="FCR",$EC93*SUM(OFFSET($AC93,0,MAX(CR$4-$AC$4-$DZ93+1,0),1,MIN($DZ93,CR$4-$AC$4+1))),0)))),
SUM($AC93:$BZ93)*
     IF(SSSModel!$C$4="RR",OFFSET(Profiles!$K$2,$Z93,MAX(Profiles!$C$2,AT$4-$W93)),
     IF(SSSModel!$C$4="ECC",$EA93*$EB93*IF(MAX(Escalation!$C$2,AT$4-$W93)&gt;$DZ93-1,0,OFFSET(Escalation!$K$2,$Y93,MAX(Escalation!$C$2,AT$4-$W93))),
     IF(SSSModel!$C$4="PV",IF(CR$4=$W93,$EA93*(1+SSSModel!$C$2),0),
     IF(SSSModel!$C$4="FCR",IF(AND(CR$4&gt;=$W93,OFFSET(Profiles!$K$2,$Z93,MAX(Profiles!$C$2,AT$4-$W93))&gt;0),$EC93,0),0))))))</f>
        <v>0</v>
      </c>
      <c r="CS93" s="135">
        <f ca="1">IF(OR($Z93=0,SSSModel!$C$4="CF"),AU93,
IF(LEFT($V93,3)="ON_",
     IF(SSSModel!$C$4="RR",SUMPRODUCT(OFFSET($AC93,0,0,1,$CB$2),OFFSET(Profiles!$K$28,($Z93-1)*(Profiles!$I$26+1)+CS$4-SSSModel!$C$3+1,0,1,$CB$2)),
     IF(SSSModel!$C$4="ECC",$EA93*$EB93*SUMPRODUCT(OFFSET($AC93,0,MAX(0,CS$4-$DZ93-$CA$4+1),1,MIN($DZ93,CS$4-$CA$4+1)),OFFSET(Escalation!$K$24,($Y93-1)*(Escalation!$I$22+1)+CS$4-SSSModel!$C$3+1,MAX(0,CS$4-$DZ93-$CA$4+1),1,MIN($DZ93,CS$4-$CA$4+1))),
     IF(SSSModel!$C$4="PV",AU93*$EA93*(1+SSSModel!$C$2),
     IF(SSSModel!$C$4="FCR",$EC93*SUM(OFFSET($AC93,0,MAX(CS$4-$AC$4-$DZ93+1,0),1,MIN($DZ93,CS$4-$AC$4+1))),0)))),
SUM($AC93:$BZ93)*
     IF(SSSModel!$C$4="RR",OFFSET(Profiles!$K$2,$Z93,MAX(Profiles!$C$2,AU$4-$W93)),
     IF(SSSModel!$C$4="ECC",$EA93*$EB93*IF(MAX(Escalation!$C$2,AU$4-$W93)&gt;$DZ93-1,0,OFFSET(Escalation!$K$2,$Y93,MAX(Escalation!$C$2,AU$4-$W93))),
     IF(SSSModel!$C$4="PV",IF(CS$4=$W93,$EA93*(1+SSSModel!$C$2),0),
     IF(SSSModel!$C$4="FCR",IF(AND(CS$4&gt;=$W93,OFFSET(Profiles!$K$2,$Z93,MAX(Profiles!$C$2,AU$4-$W93))&gt;0),$EC93,0),0))))))</f>
        <v>0</v>
      </c>
      <c r="CT93" s="135">
        <f ca="1">IF(OR($Z93=0,SSSModel!$C$4="CF"),AV93,
IF(LEFT($V93,3)="ON_",
     IF(SSSModel!$C$4="RR",SUMPRODUCT(OFFSET($AC93,0,0,1,$CB$2),OFFSET(Profiles!$K$28,($Z93-1)*(Profiles!$I$26+1)+CT$4-SSSModel!$C$3+1,0,1,$CB$2)),
     IF(SSSModel!$C$4="ECC",$EA93*$EB93*SUMPRODUCT(OFFSET($AC93,0,MAX(0,CT$4-$DZ93-$CA$4+1),1,MIN($DZ93,CT$4-$CA$4+1)),OFFSET(Escalation!$K$24,($Y93-1)*(Escalation!$I$22+1)+CT$4-SSSModel!$C$3+1,MAX(0,CT$4-$DZ93-$CA$4+1),1,MIN($DZ93,CT$4-$CA$4+1))),
     IF(SSSModel!$C$4="PV",AV93*$EA93*(1+SSSModel!$C$2),
     IF(SSSModel!$C$4="FCR",$EC93*SUM(OFFSET($AC93,0,MAX(CT$4-$AC$4-$DZ93+1,0),1,MIN($DZ93,CT$4-$AC$4+1))),0)))),
SUM($AC93:$BZ93)*
     IF(SSSModel!$C$4="RR",OFFSET(Profiles!$K$2,$Z93,MAX(Profiles!$C$2,AV$4-$W93)),
     IF(SSSModel!$C$4="ECC",$EA93*$EB93*IF(MAX(Escalation!$C$2,AV$4-$W93)&gt;$DZ93-1,0,OFFSET(Escalation!$K$2,$Y93,MAX(Escalation!$C$2,AV$4-$W93))),
     IF(SSSModel!$C$4="PV",IF(CT$4=$W93,$EA93*(1+SSSModel!$C$2),0),
     IF(SSSModel!$C$4="FCR",IF(AND(CT$4&gt;=$W93,OFFSET(Profiles!$K$2,$Z93,MAX(Profiles!$C$2,AV$4-$W93))&gt;0),$EC93,0),0))))))</f>
        <v>0</v>
      </c>
      <c r="CU93" s="135">
        <f ca="1">IF(OR($Z93=0,SSSModel!$C$4="CF"),AW93,
IF(LEFT($V93,3)="ON_",
     IF(SSSModel!$C$4="RR",SUMPRODUCT(OFFSET($AC93,0,0,1,$CB$2),OFFSET(Profiles!$K$28,($Z93-1)*(Profiles!$I$26+1)+CU$4-SSSModel!$C$3+1,0,1,$CB$2)),
     IF(SSSModel!$C$4="ECC",$EA93*$EB93*SUMPRODUCT(OFFSET($AC93,0,MAX(0,CU$4-$DZ93-$CA$4+1),1,MIN($DZ93,CU$4-$CA$4+1)),OFFSET(Escalation!$K$24,($Y93-1)*(Escalation!$I$22+1)+CU$4-SSSModel!$C$3+1,MAX(0,CU$4-$DZ93-$CA$4+1),1,MIN($DZ93,CU$4-$CA$4+1))),
     IF(SSSModel!$C$4="PV",AW93*$EA93*(1+SSSModel!$C$2),
     IF(SSSModel!$C$4="FCR",$EC93*SUM(OFFSET($AC93,0,MAX(CU$4-$AC$4-$DZ93+1,0),1,MIN($DZ93,CU$4-$AC$4+1))),0)))),
SUM($AC93:$BZ93)*
     IF(SSSModel!$C$4="RR",OFFSET(Profiles!$K$2,$Z93,MAX(Profiles!$C$2,AW$4-$W93)),
     IF(SSSModel!$C$4="ECC",$EA93*$EB93*IF(MAX(Escalation!$C$2,AW$4-$W93)&gt;$DZ93-1,0,OFFSET(Escalation!$K$2,$Y93,MAX(Escalation!$C$2,AW$4-$W93))),
     IF(SSSModel!$C$4="PV",IF(CU$4=$W93,$EA93*(1+SSSModel!$C$2),0),
     IF(SSSModel!$C$4="FCR",IF(AND(CU$4&gt;=$W93,OFFSET(Profiles!$K$2,$Z93,MAX(Profiles!$C$2,AW$4-$W93))&gt;0),$EC93,0),0))))))</f>
        <v>0</v>
      </c>
      <c r="CV93" s="135">
        <f ca="1">IF(OR($Z93=0,SSSModel!$C$4="CF"),AX93,
IF(LEFT($V93,3)="ON_",
     IF(SSSModel!$C$4="RR",SUMPRODUCT(OFFSET($AC93,0,0,1,$CB$2),OFFSET(Profiles!$K$28,($Z93-1)*(Profiles!$I$26+1)+CV$4-SSSModel!$C$3+1,0,1,$CB$2)),
     IF(SSSModel!$C$4="ECC",$EA93*$EB93*SUMPRODUCT(OFFSET($AC93,0,MAX(0,CV$4-$DZ93-$CA$4+1),1,MIN($DZ93,CV$4-$CA$4+1)),OFFSET(Escalation!$K$24,($Y93-1)*(Escalation!$I$22+1)+CV$4-SSSModel!$C$3+1,MAX(0,CV$4-$DZ93-$CA$4+1),1,MIN($DZ93,CV$4-$CA$4+1))),
     IF(SSSModel!$C$4="PV",AX93*$EA93*(1+SSSModel!$C$2),
     IF(SSSModel!$C$4="FCR",$EC93*SUM(OFFSET($AC93,0,MAX(CV$4-$AC$4-$DZ93+1,0),1,MIN($DZ93,CV$4-$AC$4+1))),0)))),
SUM($AC93:$BZ93)*
     IF(SSSModel!$C$4="RR",OFFSET(Profiles!$K$2,$Z93,MAX(Profiles!$C$2,AX$4-$W93)),
     IF(SSSModel!$C$4="ECC",$EA93*$EB93*IF(MAX(Escalation!$C$2,AX$4-$W93)&gt;$DZ93-1,0,OFFSET(Escalation!$K$2,$Y93,MAX(Escalation!$C$2,AX$4-$W93))),
     IF(SSSModel!$C$4="PV",IF(CV$4=$W93,$EA93*(1+SSSModel!$C$2),0),
     IF(SSSModel!$C$4="FCR",IF(AND(CV$4&gt;=$W93,OFFSET(Profiles!$K$2,$Z93,MAX(Profiles!$C$2,AX$4-$W93))&gt;0),$EC93,0),0))))))</f>
        <v>0</v>
      </c>
      <c r="CW93" s="135">
        <f ca="1">IF(OR($Z93=0,SSSModel!$C$4="CF"),AY93,
IF(LEFT($V93,3)="ON_",
     IF(SSSModel!$C$4="RR",SUMPRODUCT(OFFSET($AC93,0,0,1,$CB$2),OFFSET(Profiles!$K$28,($Z93-1)*(Profiles!$I$26+1)+CW$4-SSSModel!$C$3+1,0,1,$CB$2)),
     IF(SSSModel!$C$4="ECC",$EA93*$EB93*SUMPRODUCT(OFFSET($AC93,0,MAX(0,CW$4-$DZ93-$CA$4+1),1,MIN($DZ93,CW$4-$CA$4+1)),OFFSET(Escalation!$K$24,($Y93-1)*(Escalation!$I$22+1)+CW$4-SSSModel!$C$3+1,MAX(0,CW$4-$DZ93-$CA$4+1),1,MIN($DZ93,CW$4-$CA$4+1))),
     IF(SSSModel!$C$4="PV",AY93*$EA93*(1+SSSModel!$C$2),
     IF(SSSModel!$C$4="FCR",$EC93*SUM(OFFSET($AC93,0,MAX(CW$4-$AC$4-$DZ93+1,0),1,MIN($DZ93,CW$4-$AC$4+1))),0)))),
SUM($AC93:$BZ93)*
     IF(SSSModel!$C$4="RR",OFFSET(Profiles!$K$2,$Z93,MAX(Profiles!$C$2,AY$4-$W93)),
     IF(SSSModel!$C$4="ECC",$EA93*$EB93*IF(MAX(Escalation!$C$2,AY$4-$W93)&gt;$DZ93-1,0,OFFSET(Escalation!$K$2,$Y93,MAX(Escalation!$C$2,AY$4-$W93))),
     IF(SSSModel!$C$4="PV",IF(CW$4=$W93,$EA93*(1+SSSModel!$C$2),0),
     IF(SSSModel!$C$4="FCR",IF(AND(CW$4&gt;=$W93,OFFSET(Profiles!$K$2,$Z93,MAX(Profiles!$C$2,AY$4-$W93))&gt;0),$EC93,0),0))))))</f>
        <v>0</v>
      </c>
      <c r="CX93" s="135">
        <f ca="1">IF(OR($Z93=0,SSSModel!$C$4="CF"),AZ93,
IF(LEFT($V93,3)="ON_",
     IF(SSSModel!$C$4="RR",SUMPRODUCT(OFFSET($AC93,0,0,1,$CB$2),OFFSET(Profiles!$K$28,($Z93-1)*(Profiles!$I$26+1)+CX$4-SSSModel!$C$3+1,0,1,$CB$2)),
     IF(SSSModel!$C$4="ECC",$EA93*$EB93*SUMPRODUCT(OFFSET($AC93,0,MAX(0,CX$4-$DZ93-$CA$4+1),1,MIN($DZ93,CX$4-$CA$4+1)),OFFSET(Escalation!$K$24,($Y93-1)*(Escalation!$I$22+1)+CX$4-SSSModel!$C$3+1,MAX(0,CX$4-$DZ93-$CA$4+1),1,MIN($DZ93,CX$4-$CA$4+1))),
     IF(SSSModel!$C$4="PV",AZ93*$EA93*(1+SSSModel!$C$2),
     IF(SSSModel!$C$4="FCR",$EC93*SUM(OFFSET($AC93,0,MAX(CX$4-$AC$4-$DZ93+1,0),1,MIN($DZ93,CX$4-$AC$4+1))),0)))),
SUM($AC93:$BZ93)*
     IF(SSSModel!$C$4="RR",OFFSET(Profiles!$K$2,$Z93,MAX(Profiles!$C$2,AZ$4-$W93)),
     IF(SSSModel!$C$4="ECC",$EA93*$EB93*IF(MAX(Escalation!$C$2,AZ$4-$W93)&gt;$DZ93-1,0,OFFSET(Escalation!$K$2,$Y93,MAX(Escalation!$C$2,AZ$4-$W93))),
     IF(SSSModel!$C$4="PV",IF(CX$4=$W93,$EA93*(1+SSSModel!$C$2),0),
     IF(SSSModel!$C$4="FCR",IF(AND(CX$4&gt;=$W93,OFFSET(Profiles!$K$2,$Z93,MAX(Profiles!$C$2,AZ$4-$W93))&gt;0),$EC93,0),0))))))</f>
        <v>0</v>
      </c>
      <c r="CY93" s="135">
        <f ca="1">IF(OR($Z93=0,SSSModel!$C$4="CF"),BA93,
IF(LEFT($V93,3)="ON_",
     IF(SSSModel!$C$4="RR",SUMPRODUCT(OFFSET($AC93,0,0,1,$CB$2),OFFSET(Profiles!$K$28,($Z93-1)*(Profiles!$I$26+1)+CY$4-SSSModel!$C$3+1,0,1,$CB$2)),
     IF(SSSModel!$C$4="ECC",$EA93*$EB93*SUMPRODUCT(OFFSET($AC93,0,MAX(0,CY$4-$DZ93-$CA$4+1),1,MIN($DZ93,CY$4-$CA$4+1)),OFFSET(Escalation!$K$24,($Y93-1)*(Escalation!$I$22+1)+CY$4-SSSModel!$C$3+1,MAX(0,CY$4-$DZ93-$CA$4+1),1,MIN($DZ93,CY$4-$CA$4+1))),
     IF(SSSModel!$C$4="PV",BA93*$EA93*(1+SSSModel!$C$2),
     IF(SSSModel!$C$4="FCR",$EC93*SUM(OFFSET($AC93,0,MAX(CY$4-$AC$4-$DZ93+1,0),1,MIN($DZ93,CY$4-$AC$4+1))),0)))),
SUM($AC93:$BZ93)*
     IF(SSSModel!$C$4="RR",OFFSET(Profiles!$K$2,$Z93,MAX(Profiles!$C$2,BA$4-$W93)),
     IF(SSSModel!$C$4="ECC",$EA93*$EB93*IF(MAX(Escalation!$C$2,BA$4-$W93)&gt;$DZ93-1,0,OFFSET(Escalation!$K$2,$Y93,MAX(Escalation!$C$2,BA$4-$W93))),
     IF(SSSModel!$C$4="PV",IF(CY$4=$W93,$EA93*(1+SSSModel!$C$2),0),
     IF(SSSModel!$C$4="FCR",IF(AND(CY$4&gt;=$W93,OFFSET(Profiles!$K$2,$Z93,MAX(Profiles!$C$2,BA$4-$W93))&gt;0),$EC93,0),0))))))</f>
        <v>0</v>
      </c>
      <c r="CZ93" s="135">
        <f ca="1">IF(OR($Z93=0,SSSModel!$C$4="CF"),BB93,
IF(LEFT($V93,3)="ON_",
     IF(SSSModel!$C$4="RR",SUMPRODUCT(OFFSET($AC93,0,0,1,$CB$2),OFFSET(Profiles!$K$28,($Z93-1)*(Profiles!$I$26+1)+CZ$4-SSSModel!$C$3+1,0,1,$CB$2)),
     IF(SSSModel!$C$4="ECC",$EA93*$EB93*SUMPRODUCT(OFFSET($AC93,0,MAX(0,CZ$4-$DZ93-$CA$4+1),1,MIN($DZ93,CZ$4-$CA$4+1)),OFFSET(Escalation!$K$24,($Y93-1)*(Escalation!$I$22+1)+CZ$4-SSSModel!$C$3+1,MAX(0,CZ$4-$DZ93-$CA$4+1),1,MIN($DZ93,CZ$4-$CA$4+1))),
     IF(SSSModel!$C$4="PV",BB93*$EA93*(1+SSSModel!$C$2),
     IF(SSSModel!$C$4="FCR",$EC93*SUM(OFFSET($AC93,0,MAX(CZ$4-$AC$4-$DZ93+1,0),1,MIN($DZ93,CZ$4-$AC$4+1))),0)))),
SUM($AC93:$BZ93)*
     IF(SSSModel!$C$4="RR",OFFSET(Profiles!$K$2,$Z93,MAX(Profiles!$C$2,BB$4-$W93)),
     IF(SSSModel!$C$4="ECC",$EA93*$EB93*IF(MAX(Escalation!$C$2,BB$4-$W93)&gt;$DZ93-1,0,OFFSET(Escalation!$K$2,$Y93,MAX(Escalation!$C$2,BB$4-$W93))),
     IF(SSSModel!$C$4="PV",IF(CZ$4=$W93,$EA93*(1+SSSModel!$C$2),0),
     IF(SSSModel!$C$4="FCR",IF(AND(CZ$4&gt;=$W93,OFFSET(Profiles!$K$2,$Z93,MAX(Profiles!$C$2,BB$4-$W93))&gt;0),$EC93,0),0))))))</f>
        <v>0</v>
      </c>
      <c r="DA93" s="135">
        <f ca="1">IF(OR($Z93=0,SSSModel!$C$4="CF"),BC93,
IF(LEFT($V93,3)="ON_",
     IF(SSSModel!$C$4="RR",SUMPRODUCT(OFFSET($AC93,0,0,1,$CB$2),OFFSET(Profiles!$K$28,($Z93-1)*(Profiles!$I$26+1)+DA$4-SSSModel!$C$3+1,0,1,$CB$2)),
     IF(SSSModel!$C$4="ECC",$EA93*$EB93*SUMPRODUCT(OFFSET($AC93,0,MAX(0,DA$4-$DZ93-$CA$4+1),1,MIN($DZ93,DA$4-$CA$4+1)),OFFSET(Escalation!$K$24,($Y93-1)*(Escalation!$I$22+1)+DA$4-SSSModel!$C$3+1,MAX(0,DA$4-$DZ93-$CA$4+1),1,MIN($DZ93,DA$4-$CA$4+1))),
     IF(SSSModel!$C$4="PV",BC93*$EA93*(1+SSSModel!$C$2),
     IF(SSSModel!$C$4="FCR",$EC93*SUM(OFFSET($AC93,0,MAX(DA$4-$AC$4-$DZ93+1,0),1,MIN($DZ93,DA$4-$AC$4+1))),0)))),
SUM($AC93:$BZ93)*
     IF(SSSModel!$C$4="RR",OFFSET(Profiles!$K$2,$Z93,MAX(Profiles!$C$2,BC$4-$W93)),
     IF(SSSModel!$C$4="ECC",$EA93*$EB93*IF(MAX(Escalation!$C$2,BC$4-$W93)&gt;$DZ93-1,0,OFFSET(Escalation!$K$2,$Y93,MAX(Escalation!$C$2,BC$4-$W93))),
     IF(SSSModel!$C$4="PV",IF(DA$4=$W93,$EA93*(1+SSSModel!$C$2),0),
     IF(SSSModel!$C$4="FCR",IF(AND(DA$4&gt;=$W93,OFFSET(Profiles!$K$2,$Z93,MAX(Profiles!$C$2,BC$4-$W93))&gt;0),$EC93,0),0))))))</f>
        <v>0</v>
      </c>
      <c r="DB93" s="135">
        <f ca="1">IF(OR($Z93=0,SSSModel!$C$4="CF"),BD93,
IF(LEFT($V93,3)="ON_",
     IF(SSSModel!$C$4="RR",SUMPRODUCT(OFFSET($AC93,0,0,1,$CB$2),OFFSET(Profiles!$K$28,($Z93-1)*(Profiles!$I$26+1)+DB$4-SSSModel!$C$3+1,0,1,$CB$2)),
     IF(SSSModel!$C$4="ECC",$EA93*$EB93*SUMPRODUCT(OFFSET($AC93,0,MAX(0,DB$4-$DZ93-$CA$4+1),1,MIN($DZ93,DB$4-$CA$4+1)),OFFSET(Escalation!$K$24,($Y93-1)*(Escalation!$I$22+1)+DB$4-SSSModel!$C$3+1,MAX(0,DB$4-$DZ93-$CA$4+1),1,MIN($DZ93,DB$4-$CA$4+1))),
     IF(SSSModel!$C$4="PV",BD93*$EA93*(1+SSSModel!$C$2),
     IF(SSSModel!$C$4="FCR",$EC93*SUM(OFFSET($AC93,0,MAX(DB$4-$AC$4-$DZ93+1,0),1,MIN($DZ93,DB$4-$AC$4+1))),0)))),
SUM($AC93:$BZ93)*
     IF(SSSModel!$C$4="RR",OFFSET(Profiles!$K$2,$Z93,MAX(Profiles!$C$2,BD$4-$W93)),
     IF(SSSModel!$C$4="ECC",$EA93*$EB93*IF(MAX(Escalation!$C$2,BD$4-$W93)&gt;$DZ93-1,0,OFFSET(Escalation!$K$2,$Y93,MAX(Escalation!$C$2,BD$4-$W93))),
     IF(SSSModel!$C$4="PV",IF(DB$4=$W93,$EA93*(1+SSSModel!$C$2),0),
     IF(SSSModel!$C$4="FCR",IF(AND(DB$4&gt;=$W93,OFFSET(Profiles!$K$2,$Z93,MAX(Profiles!$C$2,BD$4-$W93))&gt;0),$EC93,0),0))))))</f>
        <v>0</v>
      </c>
      <c r="DC93" s="135">
        <f ca="1">IF(OR($Z93=0,SSSModel!$C$4="CF"),BE93,
IF(LEFT($V93,3)="ON_",
     IF(SSSModel!$C$4="RR",SUMPRODUCT(OFFSET($AC93,0,0,1,$CB$2),OFFSET(Profiles!$K$28,($Z93-1)*(Profiles!$I$26+1)+DC$4-SSSModel!$C$3+1,0,1,$CB$2)),
     IF(SSSModel!$C$4="ECC",$EA93*$EB93*SUMPRODUCT(OFFSET($AC93,0,MAX(0,DC$4-$DZ93-$CA$4+1),1,MIN($DZ93,DC$4-$CA$4+1)),OFFSET(Escalation!$K$24,($Y93-1)*(Escalation!$I$22+1)+DC$4-SSSModel!$C$3+1,MAX(0,DC$4-$DZ93-$CA$4+1),1,MIN($DZ93,DC$4-$CA$4+1))),
     IF(SSSModel!$C$4="PV",BE93*$EA93*(1+SSSModel!$C$2),
     IF(SSSModel!$C$4="FCR",$EC93*SUM(OFFSET($AC93,0,MAX(DC$4-$AC$4-$DZ93+1,0),1,MIN($DZ93,DC$4-$AC$4+1))),0)))),
SUM($AC93:$BZ93)*
     IF(SSSModel!$C$4="RR",OFFSET(Profiles!$K$2,$Z93,MAX(Profiles!$C$2,BE$4-$W93)),
     IF(SSSModel!$C$4="ECC",$EA93*$EB93*IF(MAX(Escalation!$C$2,BE$4-$W93)&gt;$DZ93-1,0,OFFSET(Escalation!$K$2,$Y93,MAX(Escalation!$C$2,BE$4-$W93))),
     IF(SSSModel!$C$4="PV",IF(DC$4=$W93,$EA93*(1+SSSModel!$C$2),0),
     IF(SSSModel!$C$4="FCR",IF(AND(DC$4&gt;=$W93,OFFSET(Profiles!$K$2,$Z93,MAX(Profiles!$C$2,BE$4-$W93))&gt;0),$EC93,0),0))))))</f>
        <v>0</v>
      </c>
      <c r="DD93" s="135">
        <f ca="1">IF(OR($Z93=0,SSSModel!$C$4="CF"),BF93,
IF(LEFT($V93,3)="ON_",
     IF(SSSModel!$C$4="RR",SUMPRODUCT(OFFSET($AC93,0,0,1,$CB$2),OFFSET(Profiles!$K$28,($Z93-1)*(Profiles!$I$26+1)+DD$4-SSSModel!$C$3+1,0,1,$CB$2)),
     IF(SSSModel!$C$4="ECC",$EA93*$EB93*SUMPRODUCT(OFFSET($AC93,0,MAX(0,DD$4-$DZ93-$CA$4+1),1,MIN($DZ93,DD$4-$CA$4+1)),OFFSET(Escalation!$K$24,($Y93-1)*(Escalation!$I$22+1)+DD$4-SSSModel!$C$3+1,MAX(0,DD$4-$DZ93-$CA$4+1),1,MIN($DZ93,DD$4-$CA$4+1))),
     IF(SSSModel!$C$4="PV",BF93*$EA93*(1+SSSModel!$C$2),
     IF(SSSModel!$C$4="FCR",$EC93*SUM(OFFSET($AC93,0,MAX(DD$4-$AC$4-$DZ93+1,0),1,MIN($DZ93,DD$4-$AC$4+1))),0)))),
SUM($AC93:$BZ93)*
     IF(SSSModel!$C$4="RR",OFFSET(Profiles!$K$2,$Z93,MAX(Profiles!$C$2,BF$4-$W93)),
     IF(SSSModel!$C$4="ECC",$EA93*$EB93*IF(MAX(Escalation!$C$2,BF$4-$W93)&gt;$DZ93-1,0,OFFSET(Escalation!$K$2,$Y93,MAX(Escalation!$C$2,BF$4-$W93))),
     IF(SSSModel!$C$4="PV",IF(DD$4=$W93,$EA93*(1+SSSModel!$C$2),0),
     IF(SSSModel!$C$4="FCR",IF(AND(DD$4&gt;=$W93,OFFSET(Profiles!$K$2,$Z93,MAX(Profiles!$C$2,BF$4-$W93))&gt;0),$EC93,0),0))))))</f>
        <v>0</v>
      </c>
      <c r="DE93" s="135">
        <f ca="1">IF(OR($Z93=0,SSSModel!$C$4="CF"),BG93,
IF(LEFT($V93,3)="ON_",
     IF(SSSModel!$C$4="RR",SUMPRODUCT(OFFSET($AC93,0,0,1,$CB$2),OFFSET(Profiles!$K$28,($Z93-1)*(Profiles!$I$26+1)+DE$4-SSSModel!$C$3+1,0,1,$CB$2)),
     IF(SSSModel!$C$4="ECC",$EA93*$EB93*SUMPRODUCT(OFFSET($AC93,0,MAX(0,DE$4-$DZ93-$CA$4+1),1,MIN($DZ93,DE$4-$CA$4+1)),OFFSET(Escalation!$K$24,($Y93-1)*(Escalation!$I$22+1)+DE$4-SSSModel!$C$3+1,MAX(0,DE$4-$DZ93-$CA$4+1),1,MIN($DZ93,DE$4-$CA$4+1))),
     IF(SSSModel!$C$4="PV",BG93*$EA93*(1+SSSModel!$C$2),
     IF(SSSModel!$C$4="FCR",$EC93*SUM(OFFSET($AC93,0,MAX(DE$4-$AC$4-$DZ93+1,0),1,MIN($DZ93,DE$4-$AC$4+1))),0)))),
SUM($AC93:$BZ93)*
     IF(SSSModel!$C$4="RR",OFFSET(Profiles!$K$2,$Z93,MAX(Profiles!$C$2,BG$4-$W93)),
     IF(SSSModel!$C$4="ECC",$EA93*$EB93*IF(MAX(Escalation!$C$2,BG$4-$W93)&gt;$DZ93-1,0,OFFSET(Escalation!$K$2,$Y93,MAX(Escalation!$C$2,BG$4-$W93))),
     IF(SSSModel!$C$4="PV",IF(DE$4=$W93,$EA93*(1+SSSModel!$C$2),0),
     IF(SSSModel!$C$4="FCR",IF(AND(DE$4&gt;=$W93,OFFSET(Profiles!$K$2,$Z93,MAX(Profiles!$C$2,BG$4-$W93))&gt;0),$EC93,0),0))))))</f>
        <v>0</v>
      </c>
      <c r="DF93" s="135">
        <f ca="1">IF(OR($Z93=0,SSSModel!$C$4="CF"),BH93,
IF(LEFT($V93,3)="ON_",
     IF(SSSModel!$C$4="RR",SUMPRODUCT(OFFSET($AC93,0,0,1,$CB$2),OFFSET(Profiles!$K$28,($Z93-1)*(Profiles!$I$26+1)+DF$4-SSSModel!$C$3+1,0,1,$CB$2)),
     IF(SSSModel!$C$4="ECC",$EA93*$EB93*SUMPRODUCT(OFFSET($AC93,0,MAX(0,DF$4-$DZ93-$CA$4+1),1,MIN($DZ93,DF$4-$CA$4+1)),OFFSET(Escalation!$K$24,($Y93-1)*(Escalation!$I$22+1)+DF$4-SSSModel!$C$3+1,MAX(0,DF$4-$DZ93-$CA$4+1),1,MIN($DZ93,DF$4-$CA$4+1))),
     IF(SSSModel!$C$4="PV",BH93*$EA93*(1+SSSModel!$C$2),
     IF(SSSModel!$C$4="FCR",$EC93*SUM(OFFSET($AC93,0,MAX(DF$4-$AC$4-$DZ93+1,0),1,MIN($DZ93,DF$4-$AC$4+1))),0)))),
SUM($AC93:$BZ93)*
     IF(SSSModel!$C$4="RR",OFFSET(Profiles!$K$2,$Z93,MAX(Profiles!$C$2,BH$4-$W93)),
     IF(SSSModel!$C$4="ECC",$EA93*$EB93*IF(MAX(Escalation!$C$2,BH$4-$W93)&gt;$DZ93-1,0,OFFSET(Escalation!$K$2,$Y93,MAX(Escalation!$C$2,BH$4-$W93))),
     IF(SSSModel!$C$4="PV",IF(DF$4=$W93,$EA93*(1+SSSModel!$C$2),0),
     IF(SSSModel!$C$4="FCR",IF(AND(DF$4&gt;=$W93,OFFSET(Profiles!$K$2,$Z93,MAX(Profiles!$C$2,BH$4-$W93))&gt;0),$EC93,0),0))))))</f>
        <v>0</v>
      </c>
      <c r="DG93" s="135">
        <f ca="1">IF(OR($Z93=0,SSSModel!$C$4="CF"),BI93,
IF(LEFT($V93,3)="ON_",
     IF(SSSModel!$C$4="RR",SUMPRODUCT(OFFSET($AC93,0,0,1,$CB$2),OFFSET(Profiles!$K$28,($Z93-1)*(Profiles!$I$26+1)+DG$4-SSSModel!$C$3+1,0,1,$CB$2)),
     IF(SSSModel!$C$4="ECC",$EA93*$EB93*SUMPRODUCT(OFFSET($AC93,0,MAX(0,DG$4-$DZ93-$CA$4+1),1,MIN($DZ93,DG$4-$CA$4+1)),OFFSET(Escalation!$K$24,($Y93-1)*(Escalation!$I$22+1)+DG$4-SSSModel!$C$3+1,MAX(0,DG$4-$DZ93-$CA$4+1),1,MIN($DZ93,DG$4-$CA$4+1))),
     IF(SSSModel!$C$4="PV",BI93*$EA93*(1+SSSModel!$C$2),
     IF(SSSModel!$C$4="FCR",$EC93*SUM(OFFSET($AC93,0,MAX(DG$4-$AC$4-$DZ93+1,0),1,MIN($DZ93,DG$4-$AC$4+1))),0)))),
SUM($AC93:$BZ93)*
     IF(SSSModel!$C$4="RR",OFFSET(Profiles!$K$2,$Z93,MAX(Profiles!$C$2,BI$4-$W93)),
     IF(SSSModel!$C$4="ECC",$EA93*$EB93*IF(MAX(Escalation!$C$2,BI$4-$W93)&gt;$DZ93-1,0,OFFSET(Escalation!$K$2,$Y93,MAX(Escalation!$C$2,BI$4-$W93))),
     IF(SSSModel!$C$4="PV",IF(DG$4=$W93,$EA93*(1+SSSModel!$C$2),0),
     IF(SSSModel!$C$4="FCR",IF(AND(DG$4&gt;=$W93,OFFSET(Profiles!$K$2,$Z93,MAX(Profiles!$C$2,BI$4-$W93))&gt;0),$EC93,0),0))))))</f>
        <v>0</v>
      </c>
      <c r="DH93" s="135">
        <f ca="1">IF(OR($Z93=0,SSSModel!$C$4="CF"),BJ93,
IF(LEFT($V93,3)="ON_",
     IF(SSSModel!$C$4="RR",SUMPRODUCT(OFFSET($AC93,0,0,1,$CB$2),OFFSET(Profiles!$K$28,($Z93-1)*(Profiles!$I$26+1)+DH$4-SSSModel!$C$3+1,0,1,$CB$2)),
     IF(SSSModel!$C$4="ECC",$EA93*$EB93*SUMPRODUCT(OFFSET($AC93,0,MAX(0,DH$4-$DZ93-$CA$4+1),1,MIN($DZ93,DH$4-$CA$4+1)),OFFSET(Escalation!$K$24,($Y93-1)*(Escalation!$I$22+1)+DH$4-SSSModel!$C$3+1,MAX(0,DH$4-$DZ93-$CA$4+1),1,MIN($DZ93,DH$4-$CA$4+1))),
     IF(SSSModel!$C$4="PV",BJ93*$EA93*(1+SSSModel!$C$2),
     IF(SSSModel!$C$4="FCR",$EC93*SUM(OFFSET($AC93,0,MAX(DH$4-$AC$4-$DZ93+1,0),1,MIN($DZ93,DH$4-$AC$4+1))),0)))),
SUM($AC93:$BZ93)*
     IF(SSSModel!$C$4="RR",OFFSET(Profiles!$K$2,$Z93,MAX(Profiles!$C$2,BJ$4-$W93)),
     IF(SSSModel!$C$4="ECC",$EA93*$EB93*IF(MAX(Escalation!$C$2,BJ$4-$W93)&gt;$DZ93-1,0,OFFSET(Escalation!$K$2,$Y93,MAX(Escalation!$C$2,BJ$4-$W93))),
     IF(SSSModel!$C$4="PV",IF(DH$4=$W93,$EA93*(1+SSSModel!$C$2),0),
     IF(SSSModel!$C$4="FCR",IF(AND(DH$4&gt;=$W93,OFFSET(Profiles!$K$2,$Z93,MAX(Profiles!$C$2,BJ$4-$W93))&gt;0),$EC93,0),0))))))</f>
        <v>0</v>
      </c>
      <c r="DI93" s="135">
        <f ca="1">IF(OR($Z93=0,SSSModel!$C$4="CF"),BK93,
IF(LEFT($V93,3)="ON_",
     IF(SSSModel!$C$4="RR",SUMPRODUCT(OFFSET($AC93,0,0,1,$CB$2),OFFSET(Profiles!$K$28,($Z93-1)*(Profiles!$I$26+1)+DI$4-SSSModel!$C$3+1,0,1,$CB$2)),
     IF(SSSModel!$C$4="ECC",$EA93*$EB93*SUMPRODUCT(OFFSET($AC93,0,MAX(0,DI$4-$DZ93-$CA$4+1),1,MIN($DZ93,DI$4-$CA$4+1)),OFFSET(Escalation!$K$24,($Y93-1)*(Escalation!$I$22+1)+DI$4-SSSModel!$C$3+1,MAX(0,DI$4-$DZ93-$CA$4+1),1,MIN($DZ93,DI$4-$CA$4+1))),
     IF(SSSModel!$C$4="PV",BK93*$EA93*(1+SSSModel!$C$2),
     IF(SSSModel!$C$4="FCR",$EC93*SUM(OFFSET($AC93,0,MAX(DI$4-$AC$4-$DZ93+1,0),1,MIN($DZ93,DI$4-$AC$4+1))),0)))),
SUM($AC93:$BZ93)*
     IF(SSSModel!$C$4="RR",OFFSET(Profiles!$K$2,$Z93,MAX(Profiles!$C$2,BK$4-$W93)),
     IF(SSSModel!$C$4="ECC",$EA93*$EB93*IF(MAX(Escalation!$C$2,BK$4-$W93)&gt;$DZ93-1,0,OFFSET(Escalation!$K$2,$Y93,MAX(Escalation!$C$2,BK$4-$W93))),
     IF(SSSModel!$C$4="PV",IF(DI$4=$W93,$EA93*(1+SSSModel!$C$2),0),
     IF(SSSModel!$C$4="FCR",IF(AND(DI$4&gt;=$W93,OFFSET(Profiles!$K$2,$Z93,MAX(Profiles!$C$2,BK$4-$W93))&gt;0),$EC93,0),0))))))</f>
        <v>0</v>
      </c>
      <c r="DJ93" s="135">
        <f ca="1">IF(OR($Z93=0,SSSModel!$C$4="CF"),BL93,
IF(LEFT($V93,3)="ON_",
     IF(SSSModel!$C$4="RR",SUMPRODUCT(OFFSET($AC93,0,0,1,$CB$2),OFFSET(Profiles!$K$28,($Z93-1)*(Profiles!$I$26+1)+DJ$4-SSSModel!$C$3+1,0,1,$CB$2)),
     IF(SSSModel!$C$4="ECC",$EA93*$EB93*SUMPRODUCT(OFFSET($AC93,0,MAX(0,DJ$4-$DZ93-$CA$4+1),1,MIN($DZ93,DJ$4-$CA$4+1)),OFFSET(Escalation!$K$24,($Y93-1)*(Escalation!$I$22+1)+DJ$4-SSSModel!$C$3+1,MAX(0,DJ$4-$DZ93-$CA$4+1),1,MIN($DZ93,DJ$4-$CA$4+1))),
     IF(SSSModel!$C$4="PV",BL93*$EA93*(1+SSSModel!$C$2),
     IF(SSSModel!$C$4="FCR",$EC93*SUM(OFFSET($AC93,0,MAX(DJ$4-$AC$4-$DZ93+1,0),1,MIN($DZ93,DJ$4-$AC$4+1))),0)))),
SUM($AC93:$BZ93)*
     IF(SSSModel!$C$4="RR",OFFSET(Profiles!$K$2,$Z93,MAX(Profiles!$C$2,BL$4-$W93)),
     IF(SSSModel!$C$4="ECC",$EA93*$EB93*IF(MAX(Escalation!$C$2,BL$4-$W93)&gt;$DZ93-1,0,OFFSET(Escalation!$K$2,$Y93,MAX(Escalation!$C$2,BL$4-$W93))),
     IF(SSSModel!$C$4="PV",IF(DJ$4=$W93,$EA93*(1+SSSModel!$C$2),0),
     IF(SSSModel!$C$4="FCR",IF(AND(DJ$4&gt;=$W93,OFFSET(Profiles!$K$2,$Z93,MAX(Profiles!$C$2,BL$4-$W93))&gt;0),$EC93,0),0))))))</f>
        <v>0</v>
      </c>
      <c r="DK93" s="135">
        <f ca="1">IF(OR($Z93=0,SSSModel!$C$4="CF"),BM93,
IF(LEFT($V93,3)="ON_",
     IF(SSSModel!$C$4="RR",SUMPRODUCT(OFFSET($AC93,0,0,1,$CB$2),OFFSET(Profiles!$K$28,($Z93-1)*(Profiles!$I$26+1)+DK$4-SSSModel!$C$3+1,0,1,$CB$2)),
     IF(SSSModel!$C$4="ECC",$EA93*$EB93*SUMPRODUCT(OFFSET($AC93,0,MAX(0,DK$4-$DZ93-$CA$4+1),1,MIN($DZ93,DK$4-$CA$4+1)),OFFSET(Escalation!$K$24,($Y93-1)*(Escalation!$I$22+1)+DK$4-SSSModel!$C$3+1,MAX(0,DK$4-$DZ93-$CA$4+1),1,MIN($DZ93,DK$4-$CA$4+1))),
     IF(SSSModel!$C$4="PV",BM93*$EA93*(1+SSSModel!$C$2),
     IF(SSSModel!$C$4="FCR",$EC93*SUM(OFFSET($AC93,0,MAX(DK$4-$AC$4-$DZ93+1,0),1,MIN($DZ93,DK$4-$AC$4+1))),0)))),
SUM($AC93:$BZ93)*
     IF(SSSModel!$C$4="RR",OFFSET(Profiles!$K$2,$Z93,MAX(Profiles!$C$2,BM$4-$W93)),
     IF(SSSModel!$C$4="ECC",$EA93*$EB93*IF(MAX(Escalation!$C$2,BM$4-$W93)&gt;$DZ93-1,0,OFFSET(Escalation!$K$2,$Y93,MAX(Escalation!$C$2,BM$4-$W93))),
     IF(SSSModel!$C$4="PV",IF(DK$4=$W93,$EA93*(1+SSSModel!$C$2),0),
     IF(SSSModel!$C$4="FCR",IF(AND(DK$4&gt;=$W93,OFFSET(Profiles!$K$2,$Z93,MAX(Profiles!$C$2,BM$4-$W93))&gt;0),$EC93,0),0))))))</f>
        <v>0</v>
      </c>
      <c r="DL93" s="135">
        <f ca="1">IF(OR($Z93=0,SSSModel!$C$4="CF"),BN93,
IF(LEFT($V93,3)="ON_",
     IF(SSSModel!$C$4="RR",SUMPRODUCT(OFFSET($AC93,0,0,1,$CB$2),OFFSET(Profiles!$K$28,($Z93-1)*(Profiles!$I$26+1)+DL$4-SSSModel!$C$3+1,0,1,$CB$2)),
     IF(SSSModel!$C$4="ECC",$EA93*$EB93*SUMPRODUCT(OFFSET($AC93,0,MAX(0,DL$4-$DZ93-$CA$4+1),1,MIN($DZ93,DL$4-$CA$4+1)),OFFSET(Escalation!$K$24,($Y93-1)*(Escalation!$I$22+1)+DL$4-SSSModel!$C$3+1,MAX(0,DL$4-$DZ93-$CA$4+1),1,MIN($DZ93,DL$4-$CA$4+1))),
     IF(SSSModel!$C$4="PV",BN93*$EA93*(1+SSSModel!$C$2),
     IF(SSSModel!$C$4="FCR",$EC93*SUM(OFFSET($AC93,0,MAX(DL$4-$AC$4-$DZ93+1,0),1,MIN($DZ93,DL$4-$AC$4+1))),0)))),
SUM($AC93:$BZ93)*
     IF(SSSModel!$C$4="RR",OFFSET(Profiles!$K$2,$Z93,MAX(Profiles!$C$2,BN$4-$W93)),
     IF(SSSModel!$C$4="ECC",$EA93*$EB93*IF(MAX(Escalation!$C$2,BN$4-$W93)&gt;$DZ93-1,0,OFFSET(Escalation!$K$2,$Y93,MAX(Escalation!$C$2,BN$4-$W93))),
     IF(SSSModel!$C$4="PV",IF(DL$4=$W93,$EA93*(1+SSSModel!$C$2),0),
     IF(SSSModel!$C$4="FCR",IF(AND(DL$4&gt;=$W93,OFFSET(Profiles!$K$2,$Z93,MAX(Profiles!$C$2,BN$4-$W93))&gt;0),$EC93,0),0))))))</f>
        <v>0</v>
      </c>
      <c r="DM93" s="135">
        <f ca="1">IF(OR($Z93=0,SSSModel!$C$4="CF"),BO93,
IF(LEFT($V93,3)="ON_",
     IF(SSSModel!$C$4="RR",SUMPRODUCT(OFFSET($AC93,0,0,1,$CB$2),OFFSET(Profiles!$K$28,($Z93-1)*(Profiles!$I$26+1)+DM$4-SSSModel!$C$3+1,0,1,$CB$2)),
     IF(SSSModel!$C$4="ECC",$EA93*$EB93*SUMPRODUCT(OFFSET($AC93,0,MAX(0,DM$4-$DZ93-$CA$4+1),1,MIN($DZ93,DM$4-$CA$4+1)),OFFSET(Escalation!$K$24,($Y93-1)*(Escalation!$I$22+1)+DM$4-SSSModel!$C$3+1,MAX(0,DM$4-$DZ93-$CA$4+1),1,MIN($DZ93,DM$4-$CA$4+1))),
     IF(SSSModel!$C$4="PV",BO93*$EA93*(1+SSSModel!$C$2),
     IF(SSSModel!$C$4="FCR",$EC93*SUM(OFFSET($AC93,0,MAX(DM$4-$AC$4-$DZ93+1,0),1,MIN($DZ93,DM$4-$AC$4+1))),0)))),
SUM($AC93:$BZ93)*
     IF(SSSModel!$C$4="RR",OFFSET(Profiles!$K$2,$Z93,MAX(Profiles!$C$2,BO$4-$W93)),
     IF(SSSModel!$C$4="ECC",$EA93*$EB93*IF(MAX(Escalation!$C$2,BO$4-$W93)&gt;$DZ93-1,0,OFFSET(Escalation!$K$2,$Y93,MAX(Escalation!$C$2,BO$4-$W93))),
     IF(SSSModel!$C$4="PV",IF(DM$4=$W93,$EA93*(1+SSSModel!$C$2),0),
     IF(SSSModel!$C$4="FCR",IF(AND(DM$4&gt;=$W93,OFFSET(Profiles!$K$2,$Z93,MAX(Profiles!$C$2,BO$4-$W93))&gt;0),$EC93,0),0))))))</f>
        <v>0</v>
      </c>
      <c r="DN93" s="135">
        <f ca="1">IF(OR($Z93=0,SSSModel!$C$4="CF"),BP93,
IF(LEFT($V93,3)="ON_",
     IF(SSSModel!$C$4="RR",SUMPRODUCT(OFFSET($AC93,0,0,1,$CB$2),OFFSET(Profiles!$K$28,($Z93-1)*(Profiles!$I$26+1)+DN$4-SSSModel!$C$3+1,0,1,$CB$2)),
     IF(SSSModel!$C$4="ECC",$EA93*$EB93*SUMPRODUCT(OFFSET($AC93,0,MAX(0,DN$4-$DZ93-$CA$4+1),1,MIN($DZ93,DN$4-$CA$4+1)),OFFSET(Escalation!$K$24,($Y93-1)*(Escalation!$I$22+1)+DN$4-SSSModel!$C$3+1,MAX(0,DN$4-$DZ93-$CA$4+1),1,MIN($DZ93,DN$4-$CA$4+1))),
     IF(SSSModel!$C$4="PV",BP93*$EA93*(1+SSSModel!$C$2),
     IF(SSSModel!$C$4="FCR",$EC93*SUM(OFFSET($AC93,0,MAX(DN$4-$AC$4-$DZ93+1,0),1,MIN($DZ93,DN$4-$AC$4+1))),0)))),
SUM($AC93:$BZ93)*
     IF(SSSModel!$C$4="RR",OFFSET(Profiles!$K$2,$Z93,MAX(Profiles!$C$2,BP$4-$W93)),
     IF(SSSModel!$C$4="ECC",$EA93*$EB93*IF(MAX(Escalation!$C$2,BP$4-$W93)&gt;$DZ93-1,0,OFFSET(Escalation!$K$2,$Y93,MAX(Escalation!$C$2,BP$4-$W93))),
     IF(SSSModel!$C$4="PV",IF(DN$4=$W93,$EA93*(1+SSSModel!$C$2),0),
     IF(SSSModel!$C$4="FCR",IF(AND(DN$4&gt;=$W93,OFFSET(Profiles!$K$2,$Z93,MAX(Profiles!$C$2,BP$4-$W93))&gt;0),$EC93,0),0))))))</f>
        <v>0</v>
      </c>
      <c r="DO93" s="135">
        <f ca="1">IF(OR($Z93=0,SSSModel!$C$4="CF"),BQ93,
IF(LEFT($V93,3)="ON_",
     IF(SSSModel!$C$4="RR",SUMPRODUCT(OFFSET($AC93,0,0,1,$CB$2),OFFSET(Profiles!$K$28,($Z93-1)*(Profiles!$I$26+1)+DO$4-SSSModel!$C$3+1,0,1,$CB$2)),
     IF(SSSModel!$C$4="ECC",$EA93*$EB93*SUMPRODUCT(OFFSET($AC93,0,MAX(0,DO$4-$DZ93-$CA$4+1),1,MIN($DZ93,DO$4-$CA$4+1)),OFFSET(Escalation!$K$24,($Y93-1)*(Escalation!$I$22+1)+DO$4-SSSModel!$C$3+1,MAX(0,DO$4-$DZ93-$CA$4+1),1,MIN($DZ93,DO$4-$CA$4+1))),
     IF(SSSModel!$C$4="PV",BQ93*$EA93*(1+SSSModel!$C$2),
     IF(SSSModel!$C$4="FCR",$EC93*SUM(OFFSET($AC93,0,MAX(DO$4-$AC$4-$DZ93+1,0),1,MIN($DZ93,DO$4-$AC$4+1))),0)))),
SUM($AC93:$BZ93)*
     IF(SSSModel!$C$4="RR",OFFSET(Profiles!$K$2,$Z93,MAX(Profiles!$C$2,BQ$4-$W93)),
     IF(SSSModel!$C$4="ECC",$EA93*$EB93*IF(MAX(Escalation!$C$2,BQ$4-$W93)&gt;$DZ93-1,0,OFFSET(Escalation!$K$2,$Y93,MAX(Escalation!$C$2,BQ$4-$W93))),
     IF(SSSModel!$C$4="PV",IF(DO$4=$W93,$EA93*(1+SSSModel!$C$2),0),
     IF(SSSModel!$C$4="FCR",IF(AND(DO$4&gt;=$W93,OFFSET(Profiles!$K$2,$Z93,MAX(Profiles!$C$2,BQ$4-$W93))&gt;0),$EC93,0),0))))))</f>
        <v>0</v>
      </c>
      <c r="DP93" s="135">
        <f ca="1">IF(OR($Z93=0,SSSModel!$C$4="CF"),BR93,
IF(LEFT($V93,3)="ON_",
     IF(SSSModel!$C$4="RR",SUMPRODUCT(OFFSET($AC93,0,0,1,$CB$2),OFFSET(Profiles!$K$28,($Z93-1)*(Profiles!$I$26+1)+DP$4-SSSModel!$C$3+1,0,1,$CB$2)),
     IF(SSSModel!$C$4="ECC",$EA93*$EB93*SUMPRODUCT(OFFSET($AC93,0,MAX(0,DP$4-$DZ93-$CA$4+1),1,MIN($DZ93,DP$4-$CA$4+1)),OFFSET(Escalation!$K$24,($Y93-1)*(Escalation!$I$22+1)+DP$4-SSSModel!$C$3+1,MAX(0,DP$4-$DZ93-$CA$4+1),1,MIN($DZ93,DP$4-$CA$4+1))),
     IF(SSSModel!$C$4="PV",BR93*$EA93*(1+SSSModel!$C$2),
     IF(SSSModel!$C$4="FCR",$EC93*SUM(OFFSET($AC93,0,MAX(DP$4-$AC$4-$DZ93+1,0),1,MIN($DZ93,DP$4-$AC$4+1))),0)))),
SUM($AC93:$BZ93)*
     IF(SSSModel!$C$4="RR",OFFSET(Profiles!$K$2,$Z93,MAX(Profiles!$C$2,BR$4-$W93)),
     IF(SSSModel!$C$4="ECC",$EA93*$EB93*IF(MAX(Escalation!$C$2,BR$4-$W93)&gt;$DZ93-1,0,OFFSET(Escalation!$K$2,$Y93,MAX(Escalation!$C$2,BR$4-$W93))),
     IF(SSSModel!$C$4="PV",IF(DP$4=$W93,$EA93*(1+SSSModel!$C$2),0),
     IF(SSSModel!$C$4="FCR",IF(AND(DP$4&gt;=$W93,OFFSET(Profiles!$K$2,$Z93,MAX(Profiles!$C$2,BR$4-$W93))&gt;0),$EC93,0),0))))))</f>
        <v>0</v>
      </c>
      <c r="DQ93" s="135">
        <f ca="1">IF(OR($Z93=0,SSSModel!$C$4="CF"),BS93,
IF(LEFT($V93,3)="ON_",
     IF(SSSModel!$C$4="RR",SUMPRODUCT(OFFSET($AC93,0,0,1,$CB$2),OFFSET(Profiles!$K$28,($Z93-1)*(Profiles!$I$26+1)+DQ$4-SSSModel!$C$3+1,0,1,$CB$2)),
     IF(SSSModel!$C$4="ECC",$EA93*$EB93*SUMPRODUCT(OFFSET($AC93,0,MAX(0,DQ$4-$DZ93-$CA$4+1),1,MIN($DZ93,DQ$4-$CA$4+1)),OFFSET(Escalation!$K$24,($Y93-1)*(Escalation!$I$22+1)+DQ$4-SSSModel!$C$3+1,MAX(0,DQ$4-$DZ93-$CA$4+1),1,MIN($DZ93,DQ$4-$CA$4+1))),
     IF(SSSModel!$C$4="PV",BS93*$EA93*(1+SSSModel!$C$2),
     IF(SSSModel!$C$4="FCR",$EC93*SUM(OFFSET($AC93,0,MAX(DQ$4-$AC$4-$DZ93+1,0),1,MIN($DZ93,DQ$4-$AC$4+1))),0)))),
SUM($AC93:$BZ93)*
     IF(SSSModel!$C$4="RR",OFFSET(Profiles!$K$2,$Z93,MAX(Profiles!$C$2,BS$4-$W93)),
     IF(SSSModel!$C$4="ECC",$EA93*$EB93*IF(MAX(Escalation!$C$2,BS$4-$W93)&gt;$DZ93-1,0,OFFSET(Escalation!$K$2,$Y93,MAX(Escalation!$C$2,BS$4-$W93))),
     IF(SSSModel!$C$4="PV",IF(DQ$4=$W93,$EA93*(1+SSSModel!$C$2),0),
     IF(SSSModel!$C$4="FCR",IF(AND(DQ$4&gt;=$W93,OFFSET(Profiles!$K$2,$Z93,MAX(Profiles!$C$2,BS$4-$W93))&gt;0),$EC93,0),0))))))</f>
        <v>0</v>
      </c>
      <c r="DR93" s="135">
        <f ca="1">IF(OR($Z93=0,SSSModel!$C$4="CF"),BT93,
IF(LEFT($V93,3)="ON_",
     IF(SSSModel!$C$4="RR",SUMPRODUCT(OFFSET($AC93,0,0,1,$CB$2),OFFSET(Profiles!$K$28,($Z93-1)*(Profiles!$I$26+1)+DR$4-SSSModel!$C$3+1,0,1,$CB$2)),
     IF(SSSModel!$C$4="ECC",$EA93*$EB93*SUMPRODUCT(OFFSET($AC93,0,MAX(0,DR$4-$DZ93-$CA$4+1),1,MIN($DZ93,DR$4-$CA$4+1)),OFFSET(Escalation!$K$24,($Y93-1)*(Escalation!$I$22+1)+DR$4-SSSModel!$C$3+1,MAX(0,DR$4-$DZ93-$CA$4+1),1,MIN($DZ93,DR$4-$CA$4+1))),
     IF(SSSModel!$C$4="PV",BT93*$EA93*(1+SSSModel!$C$2),
     IF(SSSModel!$C$4="FCR",$EC93*SUM(OFFSET($AC93,0,MAX(DR$4-$AC$4-$DZ93+1,0),1,MIN($DZ93,DR$4-$AC$4+1))),0)))),
SUM($AC93:$BZ93)*
     IF(SSSModel!$C$4="RR",OFFSET(Profiles!$K$2,$Z93,MAX(Profiles!$C$2,BT$4-$W93)),
     IF(SSSModel!$C$4="ECC",$EA93*$EB93*IF(MAX(Escalation!$C$2,BT$4-$W93)&gt;$DZ93-1,0,OFFSET(Escalation!$K$2,$Y93,MAX(Escalation!$C$2,BT$4-$W93))),
     IF(SSSModel!$C$4="PV",IF(DR$4=$W93,$EA93*(1+SSSModel!$C$2),0),
     IF(SSSModel!$C$4="FCR",IF(AND(DR$4&gt;=$W93,OFFSET(Profiles!$K$2,$Z93,MAX(Profiles!$C$2,BT$4-$W93))&gt;0),$EC93,0),0))))))</f>
        <v>0</v>
      </c>
      <c r="DS93" s="135">
        <f ca="1">IF(OR($Z93=0,SSSModel!$C$4="CF"),BU93,
IF(LEFT($V93,3)="ON_",
     IF(SSSModel!$C$4="RR",SUMPRODUCT(OFFSET($AC93,0,0,1,$CB$2),OFFSET(Profiles!$K$28,($Z93-1)*(Profiles!$I$26+1)+DS$4-SSSModel!$C$3+1,0,1,$CB$2)),
     IF(SSSModel!$C$4="ECC",$EA93*$EB93*SUMPRODUCT(OFFSET($AC93,0,MAX(0,DS$4-$DZ93-$CA$4+1),1,MIN($DZ93,DS$4-$CA$4+1)),OFFSET(Escalation!$K$24,($Y93-1)*(Escalation!$I$22+1)+DS$4-SSSModel!$C$3+1,MAX(0,DS$4-$DZ93-$CA$4+1),1,MIN($DZ93,DS$4-$CA$4+1))),
     IF(SSSModel!$C$4="PV",BU93*$EA93*(1+SSSModel!$C$2),
     IF(SSSModel!$C$4="FCR",$EC93*SUM(OFFSET($AC93,0,MAX(DS$4-$AC$4-$DZ93+1,0),1,MIN($DZ93,DS$4-$AC$4+1))),0)))),
SUM($AC93:$BZ93)*
     IF(SSSModel!$C$4="RR",OFFSET(Profiles!$K$2,$Z93,MAX(Profiles!$C$2,BU$4-$W93)),
     IF(SSSModel!$C$4="ECC",$EA93*$EB93*IF(MAX(Escalation!$C$2,BU$4-$W93)&gt;$DZ93-1,0,OFFSET(Escalation!$K$2,$Y93,MAX(Escalation!$C$2,BU$4-$W93))),
     IF(SSSModel!$C$4="PV",IF(DS$4=$W93,$EA93*(1+SSSModel!$C$2),0),
     IF(SSSModel!$C$4="FCR",IF(AND(DS$4&gt;=$W93,OFFSET(Profiles!$K$2,$Z93,MAX(Profiles!$C$2,BU$4-$W93))&gt;0),$EC93,0),0))))))</f>
        <v>0</v>
      </c>
      <c r="DT93" s="135">
        <f ca="1">IF(OR($Z93=0,SSSModel!$C$4="CF"),BV93,
IF(LEFT($V93,3)="ON_",
     IF(SSSModel!$C$4="RR",SUMPRODUCT(OFFSET($AC93,0,0,1,$CB$2),OFFSET(Profiles!$K$28,($Z93-1)*(Profiles!$I$26+1)+DT$4-SSSModel!$C$3+1,0,1,$CB$2)),
     IF(SSSModel!$C$4="ECC",$EA93*$EB93*SUMPRODUCT(OFFSET($AC93,0,MAX(0,DT$4-$DZ93-$CA$4+1),1,MIN($DZ93,DT$4-$CA$4+1)),OFFSET(Escalation!$K$24,($Y93-1)*(Escalation!$I$22+1)+DT$4-SSSModel!$C$3+1,MAX(0,DT$4-$DZ93-$CA$4+1),1,MIN($DZ93,DT$4-$CA$4+1))),
     IF(SSSModel!$C$4="PV",BV93*$EA93*(1+SSSModel!$C$2),
     IF(SSSModel!$C$4="FCR",$EC93*SUM(OFFSET($AC93,0,MAX(DT$4-$AC$4-$DZ93+1,0),1,MIN($DZ93,DT$4-$AC$4+1))),0)))),
SUM($AC93:$BZ93)*
     IF(SSSModel!$C$4="RR",OFFSET(Profiles!$K$2,$Z93,MAX(Profiles!$C$2,BV$4-$W93)),
     IF(SSSModel!$C$4="ECC",$EA93*$EB93*IF(MAX(Escalation!$C$2,BV$4-$W93)&gt;$DZ93-1,0,OFFSET(Escalation!$K$2,$Y93,MAX(Escalation!$C$2,BV$4-$W93))),
     IF(SSSModel!$C$4="PV",IF(DT$4=$W93,$EA93*(1+SSSModel!$C$2),0),
     IF(SSSModel!$C$4="FCR",IF(AND(DT$4&gt;=$W93,OFFSET(Profiles!$K$2,$Z93,MAX(Profiles!$C$2,BV$4-$W93))&gt;0),$EC93,0),0))))))</f>
        <v>0</v>
      </c>
      <c r="DU93" s="135">
        <f ca="1">IF(OR($Z93=0,SSSModel!$C$4="CF"),BW93,
IF(LEFT($V93,3)="ON_",
     IF(SSSModel!$C$4="RR",SUMPRODUCT(OFFSET($AC93,0,0,1,$CB$2),OFFSET(Profiles!$K$28,($Z93-1)*(Profiles!$I$26+1)+DU$4-SSSModel!$C$3+1,0,1,$CB$2)),
     IF(SSSModel!$C$4="ECC",$EA93*$EB93*SUMPRODUCT(OFFSET($AC93,0,MAX(0,DU$4-$DZ93-$CA$4+1),1,MIN($DZ93,DU$4-$CA$4+1)),OFFSET(Escalation!$K$24,($Y93-1)*(Escalation!$I$22+1)+DU$4-SSSModel!$C$3+1,MAX(0,DU$4-$DZ93-$CA$4+1),1,MIN($DZ93,DU$4-$CA$4+1))),
     IF(SSSModel!$C$4="PV",BW93*$EA93*(1+SSSModel!$C$2),
     IF(SSSModel!$C$4="FCR",$EC93*SUM(OFFSET($AC93,0,MAX(DU$4-$AC$4-$DZ93+1,0),1,MIN($DZ93,DU$4-$AC$4+1))),0)))),
SUM($AC93:$BZ93)*
     IF(SSSModel!$C$4="RR",OFFSET(Profiles!$K$2,$Z93,MAX(Profiles!$C$2,BW$4-$W93)),
     IF(SSSModel!$C$4="ECC",$EA93*$EB93*IF(MAX(Escalation!$C$2,BW$4-$W93)&gt;$DZ93-1,0,OFFSET(Escalation!$K$2,$Y93,MAX(Escalation!$C$2,BW$4-$W93))),
     IF(SSSModel!$C$4="PV",IF(DU$4=$W93,$EA93*(1+SSSModel!$C$2),0),
     IF(SSSModel!$C$4="FCR",IF(AND(DU$4&gt;=$W93,OFFSET(Profiles!$K$2,$Z93,MAX(Profiles!$C$2,BW$4-$W93))&gt;0),$EC93,0),0))))))</f>
        <v>0</v>
      </c>
      <c r="DV93" s="136">
        <f ca="1">IF(OR($Z93=0,SSSModel!$C$4="CF"),BX93,
IF(LEFT($V93,3)="ON_",
     IF(SSSModel!$C$4="RR",SUMPRODUCT(OFFSET($AC93,0,0,1,$CB$2),OFFSET(Profiles!$K$28,($Z93-1)*(Profiles!$I$26+1)+DV$4-SSSModel!$C$3+1,0,1,$CB$2)),
     IF(SSSModel!$C$4="ECC",$EA93*$EB93*SUMPRODUCT(OFFSET($AC93,0,MAX(0,DV$4-$DZ93-$CA$4+1),1,MIN($DZ93,DV$4-$CA$4+1)),OFFSET(Escalation!$K$24,($Y93-1)*(Escalation!$I$22+1)+DV$4-SSSModel!$C$3+1,MAX(0,DV$4-$DZ93-$CA$4+1),1,MIN($DZ93,DV$4-$CA$4+1))),
     IF(SSSModel!$C$4="PV",BX93*$EA93*(1+SSSModel!$C$2),
     IF(SSSModel!$C$4="FCR",$EC93*SUM(OFFSET($AC93,0,MAX(DV$4-$AC$4-$DZ93+1,0),1,MIN($DZ93,DV$4-$AC$4+1))),0)))),
SUM($AC93:$BZ93)*
     IF(SSSModel!$C$4="RR",OFFSET(Profiles!$K$2,$Z93,MAX(Profiles!$C$2,BX$4-$W93)),
     IF(SSSModel!$C$4="ECC",$EA93*$EB93*IF(MAX(Escalation!$C$2,BX$4-$W93)&gt;$DZ93-1,0,OFFSET(Escalation!$K$2,$Y93,MAX(Escalation!$C$2,BX$4-$W93))),
     IF(SSSModel!$C$4="PV",IF(DV$4=$W93,$EA93*(1+SSSModel!$C$2),0),
     IF(SSSModel!$C$4="FCR",IF(AND(DV$4&gt;=$W93,OFFSET(Profiles!$K$2,$Z93,MAX(Profiles!$C$2,BX$4-$W93))&gt;0),$EC93,0),0))))))</f>
        <v>0</v>
      </c>
      <c r="DW93" s="136">
        <f ca="1">IF(OR($Z93=0,SSSModel!$C$4="CF"),BY93,
IF(LEFT($V93,3)="ON_",
     IF(SSSModel!$C$4="RR",SUMPRODUCT(OFFSET($AC93,0,0,1,$CB$2),OFFSET(Profiles!$K$28,($Z93-1)*(Profiles!$I$26+1)+DW$4-SSSModel!$C$3+1,0,1,$CB$2)),
     IF(SSSModel!$C$4="ECC",$EA93*$EB93*SUMPRODUCT(OFFSET($AC93,0,MAX(0,DW$4-$DZ93-$CA$4+1),1,MIN($DZ93,DW$4-$CA$4+1)),OFFSET(Escalation!$K$24,($Y93-1)*(Escalation!$I$22+1)+DW$4-SSSModel!$C$3+1,MAX(0,DW$4-$DZ93-$CA$4+1),1,MIN($DZ93,DW$4-$CA$4+1))),
     IF(SSSModel!$C$4="PV",BY93*$EA93*(1+SSSModel!$C$2),
     IF(SSSModel!$C$4="FCR",$EC93*SUM(OFFSET($AC93,0,MAX(DW$4-$AC$4-$DZ93+1,0),1,MIN($DZ93,DW$4-$AC$4+1))),0)))),
SUM($AC93:$BZ93)*
     IF(SSSModel!$C$4="RR",OFFSET(Profiles!$K$2,$Z93,MAX(Profiles!$C$2,BY$4-$W93)),
     IF(SSSModel!$C$4="ECC",$EA93*$EB93*IF(MAX(Escalation!$C$2,BY$4-$W93)&gt;$DZ93-1,0,OFFSET(Escalation!$K$2,$Y93,MAX(Escalation!$C$2,BY$4-$W93))),
     IF(SSSModel!$C$4="PV",IF(DW$4=$W93,$EA93*(1+SSSModel!$C$2),0),
     IF(SSSModel!$C$4="FCR",IF(AND(DW$4&gt;=$W93,OFFSET(Profiles!$K$2,$Z93,MAX(Profiles!$C$2,BY$4-$W93))&gt;0),$EC93,0),0))))))</f>
        <v>0</v>
      </c>
      <c r="DX93" s="136">
        <f ca="1">IF(OR($Z93=0,SSSModel!$C$4="CF"),BZ93,
IF(LEFT($V93,3)="ON_",
     IF(SSSModel!$C$4="RR",SUMPRODUCT(OFFSET($AC93,0,0,1,$CB$2),OFFSET(Profiles!$K$28,($Z93-1)*(Profiles!$I$26+1)+DX$4-SSSModel!$C$3+1,0,1,$CB$2)),
     IF(SSSModel!$C$4="ECC",$EA93*$EB93*SUMPRODUCT(OFFSET($AC93,0,MAX(0,DX$4-$DZ93-$CA$4+1),1,MIN($DZ93,DX$4-$CA$4+1)),OFFSET(Escalation!$K$24,($Y93-1)*(Escalation!$I$22+1)+DX$4-SSSModel!$C$3+1,MAX(0,DX$4-$DZ93-$CA$4+1),1,MIN($DZ93,DX$4-$CA$4+1))),
     IF(SSSModel!$C$4="PV",BZ93*$EA93*(1+SSSModel!$C$2),
     IF(SSSModel!$C$4="FCR",$EC93*SUM(OFFSET($AC93,0,MAX(DX$4-$AC$4-$DZ93+1,0),1,MIN($DZ93,DX$4-$AC$4+1))),0)))),
SUM($AC93:$BZ93)*
     IF(SSSModel!$C$4="RR",OFFSET(Profiles!$K$2,$Z93,MAX(Profiles!$C$2,BZ$4-$W93)),
     IF(SSSModel!$C$4="ECC",$EA93*$EB93*IF(MAX(Escalation!$C$2,BZ$4-$W93)&gt;$DZ93-1,0,OFFSET(Escalation!$K$2,$Y93,MAX(Escalation!$C$2,BZ$4-$W93))),
     IF(SSSModel!$C$4="PV",IF(DX$4=$W93,$EA93*(1+SSSModel!$C$2),0),
     IF(SSSModel!$C$4="FCR",IF(AND(DX$4&gt;=$W93,OFFSET(Profiles!$K$2,$Z93,MAX(Profiles!$C$2,BZ$4-$W93))&gt;0),$EC93,0),0))))))</f>
        <v>0</v>
      </c>
      <c r="DY93" s="82">
        <f ca="1">IF($Y93=0,0,OFFSET(Escalation!$B$2,$Y93,0))</f>
        <v>0</v>
      </c>
      <c r="DZ93" s="80">
        <f ca="1">IF($Z93=0,0,COUNTIF(OFFSET(Profiles!$K$2,$Z93,0,1,50),"&gt;0"))</f>
        <v>0</v>
      </c>
      <c r="EA93" s="137">
        <f ca="1">IF($Z93=0,0,SUMPRODUCT(Profiles!$C$20:$BH$20,OFFSET(Profiles!$C$2,$Z93,0,1,Profiles!$B$1)))</f>
        <v>0</v>
      </c>
      <c r="EB93" s="24">
        <f>IF($Z93=0,0,((1-(1+DY93)/(1+SSSModel!$C$2))/(1-((1+DY93)/(1+SSSModel!$C$2))^DZ93))*(1+SSSModel!$C$2))</f>
        <v>0</v>
      </c>
      <c r="EC93" s="24">
        <f>IF($Z93=0,0,-PMT(SSSModel!$C$2,DZ93,EA93))</f>
        <v>0</v>
      </c>
    </row>
    <row r="94" spans="3:133" x14ac:dyDescent="0.35">
      <c r="C94" s="18">
        <f t="shared" si="12"/>
        <v>9</v>
      </c>
      <c r="D94" s="18">
        <f t="shared" si="13"/>
        <v>10</v>
      </c>
      <c r="E94" s="18">
        <f t="shared" ca="1" si="14"/>
        <v>0</v>
      </c>
      <c r="G94" s="25" t="str">
        <f ca="1">IF($E94=0,"",OFFSET(Resources!B$26,$E94,0))</f>
        <v/>
      </c>
      <c r="H94" s="25" t="str">
        <f ca="1">IF($E94=0,"",OFFSET(Resources!C$26,$E94,0))</f>
        <v/>
      </c>
      <c r="I94" s="25" t="str">
        <f ca="1">IF($E94=0,"",OFFSET(Resources!$E$26,$E94,0))</f>
        <v/>
      </c>
      <c r="J94" s="16">
        <v>1</v>
      </c>
      <c r="K94" s="16" t="s">
        <v>150</v>
      </c>
      <c r="L94" s="25" t="str">
        <f ca="1">OFFSET(Resources!$CG$24,0,$C94-1)</f>
        <v>On-Going FGT</v>
      </c>
      <c r="M94" s="25" t="str">
        <f ca="1">OFFSET(Resources!$CG$25,0,$C94-1)</f>
        <v>O&amp;M</v>
      </c>
      <c r="N94" s="1">
        <v>1</v>
      </c>
      <c r="O94" s="7">
        <f ca="1">IF($E94=0,0,OFFSET(Resources!$CG$26,$E94,$C94-1))</f>
        <v>0</v>
      </c>
      <c r="P94" s="25" t="str">
        <f ca="1">OFFSET(Resources!$CG$26,0,$C94-1)</f>
        <v>$/Yr</v>
      </c>
      <c r="Q94" s="18">
        <f ca="1">IF($E94=0,0,OFFSET(GenAlts!$W$4,$E94,$D94-1))</f>
        <v>0</v>
      </c>
      <c r="R94" s="1">
        <v>1</v>
      </c>
      <c r="S94" t="str">
        <f ca="1">IF($E94=0,"",OFFSET(Resources!$R$26,$E94,0))</f>
        <v/>
      </c>
      <c r="T94" s="1"/>
      <c r="U94" s="25">
        <f ca="1">IF($E94=0,0,OFFSET(Resources!$AB$26,$E94,($C94-1)*Resources!$CI$20))</f>
        <v>0</v>
      </c>
      <c r="V94" s="1"/>
      <c r="W94">
        <f t="shared" ca="1" si="11"/>
        <v>0</v>
      </c>
      <c r="X94">
        <f>IF(T94="",0,MATCH(T94,Profiles!$A$3:$A$22,0))</f>
        <v>0</v>
      </c>
      <c r="Y94" s="10">
        <f ca="1">IF(U94=0,0,MATCH(U94,Escalation!$A$3:$A$18,0))</f>
        <v>0</v>
      </c>
      <c r="Z94">
        <f>IF(V94="",0,MATCH(V94,Profiles!$A$3:$A$22,0))</f>
        <v>0</v>
      </c>
      <c r="AA94" s="8"/>
      <c r="AB94" s="8">
        <v>0</v>
      </c>
      <c r="AC94" s="72">
        <f ca="1">IF(OR(AC$4&lt;$Q94,AC$4&gt;$Q94+IF($S94="",1000,$S94)-1),0,IF(MOD(AC$4-$Q94,IF($R94="",1000,$R94))=0,$O94,0))*IF($Y94&gt;0,(1+INDEX(Escalation!$B$3:$B$18,$Y94,0))^(AC$4-SSSModel!$C$5),1)*IF($X94=0,1,OFFSET(Profiles!$K$2,$X94,MAX(Profiles!$C$2,AC$4-$Q94)))*IF($AA94=1,(1+SSSModel!#REF!),1)</f>
        <v>0</v>
      </c>
      <c r="AD94" s="72">
        <f ca="1">IF(OR(AD$4&lt;$Q94,AD$4&gt;$Q94+IF($S94="",1000,$S94)-1),0,IF(MOD(AD$4-$Q94,IF($R94="",1000,$R94))=0,$O94,0))*IF($Y94&gt;0,(1+INDEX(Escalation!$B$3:$B$18,$Y94,0))^(AD$4-SSSModel!$C$5),1)*IF($X94=0,1,OFFSET(Profiles!$K$2,$X94,MAX(Profiles!$C$2,AD$4-$Q94)))*IF($AA94=1,(1+SSSModel!#REF!),1)</f>
        <v>0</v>
      </c>
      <c r="AE94" s="72">
        <f ca="1">IF(OR(AE$4&lt;$Q94,AE$4&gt;$Q94+IF($S94="",1000,$S94)-1),0,IF(MOD(AE$4-$Q94,IF($R94="",1000,$R94))=0,$O94,0))*IF($Y94&gt;0,(1+INDEX(Escalation!$B$3:$B$18,$Y94,0))^(AE$4-SSSModel!$C$5),1)*IF($X94=0,1,OFFSET(Profiles!$K$2,$X94,MAX(Profiles!$C$2,AE$4-$Q94)))*IF($AA94=1,(1+SSSModel!#REF!),1)</f>
        <v>0</v>
      </c>
      <c r="AF94" s="72">
        <f ca="1">IF(OR(AF$4&lt;$Q94,AF$4&gt;$Q94+IF($S94="",1000,$S94)-1),0,IF(MOD(AF$4-$Q94,IF($R94="",1000,$R94))=0,$O94,0))*IF($Y94&gt;0,(1+INDEX(Escalation!$B$3:$B$18,$Y94,0))^(AF$4-SSSModel!$C$5),1)*IF($X94=0,1,OFFSET(Profiles!$K$2,$X94,MAX(Profiles!$C$2,AF$4-$Q94)))*IF($AA94=1,(1+SSSModel!#REF!),1)</f>
        <v>0</v>
      </c>
      <c r="AG94" s="72">
        <f ca="1">IF(OR(AG$4&lt;$Q94,AG$4&gt;$Q94+IF($S94="",1000,$S94)-1),0,IF(MOD(AG$4-$Q94,IF($R94="",1000,$R94))=0,$O94,0))*IF($Y94&gt;0,(1+INDEX(Escalation!$B$3:$B$18,$Y94,0))^(AG$4-SSSModel!$C$5),1)*IF($X94=0,1,OFFSET(Profiles!$K$2,$X94,MAX(Profiles!$C$2,AG$4-$Q94)))*IF($AA94=1,(1+SSSModel!#REF!),1)</f>
        <v>0</v>
      </c>
      <c r="AH94" s="72">
        <f ca="1">IF(OR(AH$4&lt;$Q94,AH$4&gt;$Q94+IF($S94="",1000,$S94)-1),0,IF(MOD(AH$4-$Q94,IF($R94="",1000,$R94))=0,$O94,0))*IF($Y94&gt;0,(1+INDEX(Escalation!$B$3:$B$18,$Y94,0))^(AH$4-SSSModel!$C$5),1)*IF($X94=0,1,OFFSET(Profiles!$K$2,$X94,MAX(Profiles!$C$2,AH$4-$Q94)))*IF($AA94=1,(1+SSSModel!#REF!),1)</f>
        <v>0</v>
      </c>
      <c r="AI94" s="72">
        <f ca="1">IF(OR(AI$4&lt;$Q94,AI$4&gt;$Q94+IF($S94="",1000,$S94)-1),0,IF(MOD(AI$4-$Q94,IF($R94="",1000,$R94))=0,$O94,0))*IF($Y94&gt;0,(1+INDEX(Escalation!$B$3:$B$18,$Y94,0))^(AI$4-SSSModel!$C$5),1)*IF($X94=0,1,OFFSET(Profiles!$K$2,$X94,MAX(Profiles!$C$2,AI$4-$Q94)))*IF($AA94=1,(1+SSSModel!#REF!),1)</f>
        <v>0</v>
      </c>
      <c r="AJ94" s="72">
        <f ca="1">IF(OR(AJ$4&lt;$Q94,AJ$4&gt;$Q94+IF($S94="",1000,$S94)-1),0,IF(MOD(AJ$4-$Q94,IF($R94="",1000,$R94))=0,$O94,0))*IF($Y94&gt;0,(1+INDEX(Escalation!$B$3:$B$18,$Y94,0))^(AJ$4-SSSModel!$C$5),1)*IF($X94=0,1,OFFSET(Profiles!$K$2,$X94,MAX(Profiles!$C$2,AJ$4-$Q94)))*IF($AA94=1,(1+SSSModel!#REF!),1)</f>
        <v>0</v>
      </c>
      <c r="AK94" s="72">
        <f ca="1">IF(OR(AK$4&lt;$Q94,AK$4&gt;$Q94+IF($S94="",1000,$S94)-1),0,IF(MOD(AK$4-$Q94,IF($R94="",1000,$R94))=0,$O94,0))*IF($Y94&gt;0,(1+INDEX(Escalation!$B$3:$B$18,$Y94,0))^(AK$4-SSSModel!$C$5),1)*IF($X94=0,1,OFFSET(Profiles!$K$2,$X94,MAX(Profiles!$C$2,AK$4-$Q94)))*IF($AA94=1,(1+SSSModel!#REF!),1)</f>
        <v>0</v>
      </c>
      <c r="AL94" s="72">
        <f ca="1">IF(OR(AL$4&lt;$Q94,AL$4&gt;$Q94+IF($S94="",1000,$S94)-1),0,IF(MOD(AL$4-$Q94,IF($R94="",1000,$R94))=0,$O94,0))*IF($Y94&gt;0,(1+INDEX(Escalation!$B$3:$B$18,$Y94,0))^(AL$4-SSSModel!$C$5),1)*IF($X94=0,1,OFFSET(Profiles!$K$2,$X94,MAX(Profiles!$C$2,AL$4-$Q94)))*IF($AA94=1,(1+SSSModel!#REF!),1)</f>
        <v>0</v>
      </c>
      <c r="AM94" s="72">
        <f ca="1">IF(OR(AM$4&lt;$Q94,AM$4&gt;$Q94+IF($S94="",1000,$S94)-1),0,IF(MOD(AM$4-$Q94,IF($R94="",1000,$R94))=0,$O94,0))*IF($Y94&gt;0,(1+INDEX(Escalation!$B$3:$B$18,$Y94,0))^(AM$4-SSSModel!$C$5),1)*IF($X94=0,1,OFFSET(Profiles!$K$2,$X94,MAX(Profiles!$C$2,AM$4-$Q94)))*IF($AA94=1,(1+SSSModel!#REF!),1)</f>
        <v>0</v>
      </c>
      <c r="AN94" s="72">
        <f ca="1">IF(OR(AN$4&lt;$Q94,AN$4&gt;$Q94+IF($S94="",1000,$S94)-1),0,IF(MOD(AN$4-$Q94,IF($R94="",1000,$R94))=0,$O94,0))*IF($Y94&gt;0,(1+INDEX(Escalation!$B$3:$B$18,$Y94,0))^(AN$4-SSSModel!$C$5),1)*IF($X94=0,1,OFFSET(Profiles!$K$2,$X94,MAX(Profiles!$C$2,AN$4-$Q94)))*IF($AA94=1,(1+SSSModel!#REF!),1)</f>
        <v>0</v>
      </c>
      <c r="AO94" s="72">
        <f ca="1">IF(OR(AO$4&lt;$Q94,AO$4&gt;$Q94+IF($S94="",1000,$S94)-1),0,IF(MOD(AO$4-$Q94,IF($R94="",1000,$R94))=0,$O94,0))*IF($Y94&gt;0,(1+INDEX(Escalation!$B$3:$B$18,$Y94,0))^(AO$4-SSSModel!$C$5),1)*IF($X94=0,1,OFFSET(Profiles!$K$2,$X94,MAX(Profiles!$C$2,AO$4-$Q94)))*IF($AA94=1,(1+SSSModel!#REF!),1)</f>
        <v>0</v>
      </c>
      <c r="AP94" s="72">
        <f ca="1">IF(OR(AP$4&lt;$Q94,AP$4&gt;$Q94+IF($S94="",1000,$S94)-1),0,IF(MOD(AP$4-$Q94,IF($R94="",1000,$R94))=0,$O94,0))*IF($Y94&gt;0,(1+INDEX(Escalation!$B$3:$B$18,$Y94,0))^(AP$4-SSSModel!$C$5),1)*IF($X94=0,1,OFFSET(Profiles!$K$2,$X94,MAX(Profiles!$C$2,AP$4-$Q94)))*IF($AA94=1,(1+SSSModel!#REF!),1)</f>
        <v>0</v>
      </c>
      <c r="AQ94" s="72">
        <f ca="1">IF(OR(AQ$4&lt;$Q94,AQ$4&gt;$Q94+IF($S94="",1000,$S94)-1),0,IF(MOD(AQ$4-$Q94,IF($R94="",1000,$R94))=0,$O94,0))*IF($Y94&gt;0,(1+INDEX(Escalation!$B$3:$B$18,$Y94,0))^(AQ$4-SSSModel!$C$5),1)*IF($X94=0,1,OFFSET(Profiles!$K$2,$X94,MAX(Profiles!$C$2,AQ$4-$Q94)))*IF($AA94=1,(1+SSSModel!#REF!),1)</f>
        <v>0</v>
      </c>
      <c r="AR94" s="72">
        <f ca="1">IF(OR(AR$4&lt;$Q94,AR$4&gt;$Q94+IF($S94="",1000,$S94)-1),0,IF(MOD(AR$4-$Q94,IF($R94="",1000,$R94))=0,$O94,0))*IF($Y94&gt;0,(1+INDEX(Escalation!$B$3:$B$18,$Y94,0))^(AR$4-SSSModel!$C$5),1)*IF($X94=0,1,OFFSET(Profiles!$K$2,$X94,MAX(Profiles!$C$2,AR$4-$Q94)))*IF($AA94=1,(1+SSSModel!#REF!),1)</f>
        <v>0</v>
      </c>
      <c r="AS94" s="72">
        <f ca="1">IF(OR(AS$4&lt;$Q94,AS$4&gt;$Q94+IF($S94="",1000,$S94)-1),0,IF(MOD(AS$4-$Q94,IF($R94="",1000,$R94))=0,$O94,0))*IF($Y94&gt;0,(1+INDEX(Escalation!$B$3:$B$18,$Y94,0))^(AS$4-SSSModel!$C$5),1)*IF($X94=0,1,OFFSET(Profiles!$K$2,$X94,MAX(Profiles!$C$2,AS$4-$Q94)))*IF($AA94=1,(1+SSSModel!#REF!),1)</f>
        <v>0</v>
      </c>
      <c r="AT94" s="72">
        <f ca="1">IF(OR(AT$4&lt;$Q94,AT$4&gt;$Q94+IF($S94="",1000,$S94)-1),0,IF(MOD(AT$4-$Q94,IF($R94="",1000,$R94))=0,$O94,0))*IF($Y94&gt;0,(1+INDEX(Escalation!$B$3:$B$18,$Y94,0))^(AT$4-SSSModel!$C$5),1)*IF($X94=0,1,OFFSET(Profiles!$K$2,$X94,MAX(Profiles!$C$2,AT$4-$Q94)))*IF($AA94=1,(1+SSSModel!#REF!),1)</f>
        <v>0</v>
      </c>
      <c r="AU94" s="72">
        <f ca="1">IF(OR(AU$4&lt;$Q94,AU$4&gt;$Q94+IF($S94="",1000,$S94)-1),0,IF(MOD(AU$4-$Q94,IF($R94="",1000,$R94))=0,$O94,0))*IF($Y94&gt;0,(1+INDEX(Escalation!$B$3:$B$18,$Y94,0))^(AU$4-SSSModel!$C$5),1)*IF($X94=0,1,OFFSET(Profiles!$K$2,$X94,MAX(Profiles!$C$2,AU$4-$Q94)))*IF($AA94=1,(1+SSSModel!#REF!),1)</f>
        <v>0</v>
      </c>
      <c r="AV94" s="72">
        <f ca="1">IF(OR(AV$4&lt;$Q94,AV$4&gt;$Q94+IF($S94="",1000,$S94)-1),0,IF(MOD(AV$4-$Q94,IF($R94="",1000,$R94))=0,$O94,0))*IF($Y94&gt;0,(1+INDEX(Escalation!$B$3:$B$18,$Y94,0))^(AV$4-SSSModel!$C$5),1)*IF($X94=0,1,OFFSET(Profiles!$K$2,$X94,MAX(Profiles!$C$2,AV$4-$Q94)))*IF($AA94=1,(1+SSSModel!#REF!),1)</f>
        <v>0</v>
      </c>
      <c r="AW94" s="72">
        <f ca="1">IF(OR(AW$4&lt;$Q94,AW$4&gt;$Q94+IF($S94="",1000,$S94)-1),0,IF(MOD(AW$4-$Q94,IF($R94="",1000,$R94))=0,$O94,0))*IF($Y94&gt;0,(1+INDEX(Escalation!$B$3:$B$18,$Y94,0))^(AW$4-SSSModel!$C$5),1)*IF($X94=0,1,OFFSET(Profiles!$K$2,$X94,MAX(Profiles!$C$2,AW$4-$Q94)))*IF($AA94=1,(1+SSSModel!#REF!),1)</f>
        <v>0</v>
      </c>
      <c r="AX94" s="72">
        <f ca="1">IF(OR(AX$4&lt;$Q94,AX$4&gt;$Q94+IF($S94="",1000,$S94)-1),0,IF(MOD(AX$4-$Q94,IF($R94="",1000,$R94))=0,$O94,0))*IF($Y94&gt;0,(1+INDEX(Escalation!$B$3:$B$18,$Y94,0))^(AX$4-SSSModel!$C$5),1)*IF($X94=0,1,OFFSET(Profiles!$K$2,$X94,MAX(Profiles!$C$2,AX$4-$Q94)))*IF($AA94=1,(1+SSSModel!#REF!),1)</f>
        <v>0</v>
      </c>
      <c r="AY94" s="72">
        <f ca="1">IF(OR(AY$4&lt;$Q94,AY$4&gt;$Q94+IF($S94="",1000,$S94)-1),0,IF(MOD(AY$4-$Q94,IF($R94="",1000,$R94))=0,$O94,0))*IF($Y94&gt;0,(1+INDEX(Escalation!$B$3:$B$18,$Y94,0))^(AY$4-SSSModel!$C$5),1)*IF($X94=0,1,OFFSET(Profiles!$K$2,$X94,MAX(Profiles!$C$2,AY$4-$Q94)))*IF($AA94=1,(1+SSSModel!#REF!),1)</f>
        <v>0</v>
      </c>
      <c r="AZ94" s="72">
        <f ca="1">IF(OR(AZ$4&lt;$Q94,AZ$4&gt;$Q94+IF($S94="",1000,$S94)-1),0,IF(MOD(AZ$4-$Q94,IF($R94="",1000,$R94))=0,$O94,0))*IF($Y94&gt;0,(1+INDEX(Escalation!$B$3:$B$18,$Y94,0))^(AZ$4-SSSModel!$C$5),1)*IF($X94=0,1,OFFSET(Profiles!$K$2,$X94,MAX(Profiles!$C$2,AZ$4-$Q94)))*IF($AA94=1,(1+SSSModel!#REF!),1)</f>
        <v>0</v>
      </c>
      <c r="BA94" s="72">
        <f ca="1">IF(OR(BA$4&lt;$Q94,BA$4&gt;$Q94+IF($S94="",1000,$S94)-1),0,IF(MOD(BA$4-$Q94,IF($R94="",1000,$R94))=0,$O94,0))*IF($Y94&gt;0,(1+INDEX(Escalation!$B$3:$B$18,$Y94,0))^(BA$4-SSSModel!$C$5),1)*IF($X94=0,1,OFFSET(Profiles!$K$2,$X94,MAX(Profiles!$C$2,BA$4-$Q94)))*IF($AA94=1,(1+SSSModel!#REF!),1)</f>
        <v>0</v>
      </c>
      <c r="BB94" s="72">
        <f ca="1">IF(OR(BB$4&lt;$Q94,BB$4&gt;$Q94+IF($S94="",1000,$S94)-1),0,IF(MOD(BB$4-$Q94,IF($R94="",1000,$R94))=0,$O94,0))*IF($Y94&gt;0,(1+INDEX(Escalation!$B$3:$B$18,$Y94,0))^(BB$4-SSSModel!$C$5),1)*IF($X94=0,1,OFFSET(Profiles!$K$2,$X94,MAX(Profiles!$C$2,BB$4-$Q94)))*IF($AA94=1,(1+SSSModel!#REF!),1)</f>
        <v>0</v>
      </c>
      <c r="BC94" s="72">
        <f ca="1">IF(OR(BC$4&lt;$Q94,BC$4&gt;$Q94+IF($S94="",1000,$S94)-1),0,IF(MOD(BC$4-$Q94,IF($R94="",1000,$R94))=0,$O94,0))*IF($Y94&gt;0,(1+INDEX(Escalation!$B$3:$B$18,$Y94,0))^(BC$4-SSSModel!$C$5),1)*IF($X94=0,1,OFFSET(Profiles!$K$2,$X94,MAX(Profiles!$C$2,BC$4-$Q94)))*IF($AA94=1,(1+SSSModel!#REF!),1)</f>
        <v>0</v>
      </c>
      <c r="BD94" s="72">
        <f ca="1">IF(OR(BD$4&lt;$Q94,BD$4&gt;$Q94+IF($S94="",1000,$S94)-1),0,IF(MOD(BD$4-$Q94,IF($R94="",1000,$R94))=0,$O94,0))*IF($Y94&gt;0,(1+INDEX(Escalation!$B$3:$B$18,$Y94,0))^(BD$4-SSSModel!$C$5),1)*IF($X94=0,1,OFFSET(Profiles!$K$2,$X94,MAX(Profiles!$C$2,BD$4-$Q94)))*IF($AA94=1,(1+SSSModel!#REF!),1)</f>
        <v>0</v>
      </c>
      <c r="BE94" s="72">
        <f ca="1">IF(OR(BE$4&lt;$Q94,BE$4&gt;$Q94+IF($S94="",1000,$S94)-1),0,IF(MOD(BE$4-$Q94,IF($R94="",1000,$R94))=0,$O94,0))*IF($Y94&gt;0,(1+INDEX(Escalation!$B$3:$B$18,$Y94,0))^(BE$4-SSSModel!$C$5),1)*IF($X94=0,1,OFFSET(Profiles!$K$2,$X94,MAX(Profiles!$C$2,BE$4-$Q94)))*IF($AA94=1,(1+SSSModel!#REF!),1)</f>
        <v>0</v>
      </c>
      <c r="BF94" s="72">
        <f ca="1">IF(OR(BF$4&lt;$Q94,BF$4&gt;$Q94+IF($S94="",1000,$S94)-1),0,IF(MOD(BF$4-$Q94,IF($R94="",1000,$R94))=0,$O94,0))*IF($Y94&gt;0,(1+INDEX(Escalation!$B$3:$B$18,$Y94,0))^(BF$4-SSSModel!$C$5),1)*IF($X94=0,1,OFFSET(Profiles!$K$2,$X94,MAX(Profiles!$C$2,BF$4-$Q94)))*IF($AA94=1,(1+SSSModel!#REF!),1)</f>
        <v>0</v>
      </c>
      <c r="BG94" s="72">
        <f ca="1">IF(OR(BG$4&lt;$Q94,BG$4&gt;$Q94+IF($S94="",1000,$S94)-1),0,IF(MOD(BG$4-$Q94,IF($R94="",1000,$R94))=0,$O94,0))*IF($Y94&gt;0,(1+INDEX(Escalation!$B$3:$B$18,$Y94,0))^(BG$4-SSSModel!$C$5),1)*IF($X94=0,1,OFFSET(Profiles!$K$2,$X94,MAX(Profiles!$C$2,BG$4-$Q94)))*IF($AA94=1,(1+SSSModel!#REF!),1)</f>
        <v>0</v>
      </c>
      <c r="BH94" s="72">
        <f ca="1">IF(OR(BH$4&lt;$Q94,BH$4&gt;$Q94+IF($S94="",1000,$S94)-1),0,IF(MOD(BH$4-$Q94,IF($R94="",1000,$R94))=0,$O94,0))*IF($Y94&gt;0,(1+INDEX(Escalation!$B$3:$B$18,$Y94,0))^(BH$4-SSSModel!$C$5),1)*IF($X94=0,1,OFFSET(Profiles!$K$2,$X94,MAX(Profiles!$C$2,BH$4-$Q94)))*IF($AA94=1,(1+SSSModel!#REF!),1)</f>
        <v>0</v>
      </c>
      <c r="BI94" s="72">
        <f ca="1">IF(OR(BI$4&lt;$Q94,BI$4&gt;$Q94+IF($S94="",1000,$S94)-1),0,IF(MOD(BI$4-$Q94,IF($R94="",1000,$R94))=0,$O94,0))*IF($Y94&gt;0,(1+INDEX(Escalation!$B$3:$B$18,$Y94,0))^(BI$4-SSSModel!$C$5),1)*IF($X94=0,1,OFFSET(Profiles!$K$2,$X94,MAX(Profiles!$C$2,BI$4-$Q94)))*IF($AA94=1,(1+SSSModel!#REF!),1)</f>
        <v>0</v>
      </c>
      <c r="BJ94" s="72">
        <f ca="1">IF(OR(BJ$4&lt;$Q94,BJ$4&gt;$Q94+IF($S94="",1000,$S94)-1),0,IF(MOD(BJ$4-$Q94,IF($R94="",1000,$R94))=0,$O94,0))*IF($Y94&gt;0,(1+INDEX(Escalation!$B$3:$B$18,$Y94,0))^(BJ$4-SSSModel!$C$5),1)*IF($X94=0,1,OFFSET(Profiles!$K$2,$X94,MAX(Profiles!$C$2,BJ$4-$Q94)))*IF($AA94=1,(1+SSSModel!#REF!),1)</f>
        <v>0</v>
      </c>
      <c r="BK94" s="72">
        <f ca="1">IF(OR(BK$4&lt;$Q94,BK$4&gt;$Q94+IF($S94="",1000,$S94)-1),0,IF(MOD(BK$4-$Q94,IF($R94="",1000,$R94))=0,$O94,0))*IF($Y94&gt;0,(1+INDEX(Escalation!$B$3:$B$18,$Y94,0))^(BK$4-SSSModel!$C$5),1)*IF($X94=0,1,OFFSET(Profiles!$K$2,$X94,MAX(Profiles!$C$2,BK$4-$Q94)))*IF($AA94=1,(1+SSSModel!#REF!),1)</f>
        <v>0</v>
      </c>
      <c r="BL94" s="72">
        <f ca="1">IF(OR(BL$4&lt;$Q94,BL$4&gt;$Q94+IF($S94="",1000,$S94)-1),0,IF(MOD(BL$4-$Q94,IF($R94="",1000,$R94))=0,$O94,0))*IF($Y94&gt;0,(1+INDEX(Escalation!$B$3:$B$18,$Y94,0))^(BL$4-SSSModel!$C$5),1)*IF($X94=0,1,OFFSET(Profiles!$K$2,$X94,MAX(Profiles!$C$2,BL$4-$Q94)))*IF($AA94=1,(1+SSSModel!#REF!),1)</f>
        <v>0</v>
      </c>
      <c r="BM94" s="72">
        <f ca="1">IF(OR(BM$4&lt;$Q94,BM$4&gt;$Q94+IF($S94="",1000,$S94)-1),0,IF(MOD(BM$4-$Q94,IF($R94="",1000,$R94))=0,$O94,0))*IF($Y94&gt;0,(1+INDEX(Escalation!$B$3:$B$18,$Y94,0))^(BM$4-SSSModel!$C$5),1)*IF($X94=0,1,OFFSET(Profiles!$K$2,$X94,MAX(Profiles!$C$2,BM$4-$Q94)))*IF($AA94=1,(1+SSSModel!#REF!),1)</f>
        <v>0</v>
      </c>
      <c r="BN94" s="72">
        <f ca="1">IF(OR(BN$4&lt;$Q94,BN$4&gt;$Q94+IF($S94="",1000,$S94)-1),0,IF(MOD(BN$4-$Q94,IF($R94="",1000,$R94))=0,$O94,0))*IF($Y94&gt;0,(1+INDEX(Escalation!$B$3:$B$18,$Y94,0))^(BN$4-SSSModel!$C$5),1)*IF($X94=0,1,OFFSET(Profiles!$K$2,$X94,MAX(Profiles!$C$2,BN$4-$Q94)))*IF($AA94=1,(1+SSSModel!#REF!),1)</f>
        <v>0</v>
      </c>
      <c r="BO94" s="72">
        <f ca="1">IF(OR(BO$4&lt;$Q94,BO$4&gt;$Q94+IF($S94="",1000,$S94)-1),0,IF(MOD(BO$4-$Q94,IF($R94="",1000,$R94))=0,$O94,0))*IF($Y94&gt;0,(1+INDEX(Escalation!$B$3:$B$18,$Y94,0))^(BO$4-SSSModel!$C$5),1)*IF($X94=0,1,OFFSET(Profiles!$K$2,$X94,MAX(Profiles!$C$2,BO$4-$Q94)))*IF($AA94=1,(1+SSSModel!#REF!),1)</f>
        <v>0</v>
      </c>
      <c r="BP94" s="72">
        <f ca="1">IF(OR(BP$4&lt;$Q94,BP$4&gt;$Q94+IF($S94="",1000,$S94)-1),0,IF(MOD(BP$4-$Q94,IF($R94="",1000,$R94))=0,$O94,0))*IF($Y94&gt;0,(1+INDEX(Escalation!$B$3:$B$18,$Y94,0))^(BP$4-SSSModel!$C$5),1)*IF($X94=0,1,OFFSET(Profiles!$K$2,$X94,MAX(Profiles!$C$2,BP$4-$Q94)))*IF($AA94=1,(1+SSSModel!#REF!),1)</f>
        <v>0</v>
      </c>
      <c r="BQ94" s="72">
        <f ca="1">IF(OR(BQ$4&lt;$Q94,BQ$4&gt;$Q94+IF($S94="",1000,$S94)-1),0,IF(MOD(BQ$4-$Q94,IF($R94="",1000,$R94))=0,$O94,0))*IF($Y94&gt;0,(1+INDEX(Escalation!$B$3:$B$18,$Y94,0))^(BQ$4-SSSModel!$C$5),1)*IF($X94=0,1,OFFSET(Profiles!$K$2,$X94,MAX(Profiles!$C$2,BQ$4-$Q94)))*IF($AA94=1,(1+SSSModel!#REF!),1)</f>
        <v>0</v>
      </c>
      <c r="BR94" s="72">
        <f ca="1">IF(OR(BR$4&lt;$Q94,BR$4&gt;$Q94+IF($S94="",1000,$S94)-1),0,IF(MOD(BR$4-$Q94,IF($R94="",1000,$R94))=0,$O94,0))*IF($Y94&gt;0,(1+INDEX(Escalation!$B$3:$B$18,$Y94,0))^(BR$4-SSSModel!$C$5),1)*IF($X94=0,1,OFFSET(Profiles!$K$2,$X94,MAX(Profiles!$C$2,BR$4-$Q94)))*IF($AA94=1,(1+SSSModel!#REF!),1)</f>
        <v>0</v>
      </c>
      <c r="BS94" s="72">
        <f ca="1">IF(OR(BS$4&lt;$Q94,BS$4&gt;$Q94+IF($S94="",1000,$S94)-1),0,IF(MOD(BS$4-$Q94,IF($R94="",1000,$R94))=0,$O94,0))*IF($Y94&gt;0,(1+INDEX(Escalation!$B$3:$B$18,$Y94,0))^(BS$4-SSSModel!$C$5),1)*IF($X94=0,1,OFFSET(Profiles!$K$2,$X94,MAX(Profiles!$C$2,BS$4-$Q94)))*IF($AA94=1,(1+SSSModel!#REF!),1)</f>
        <v>0</v>
      </c>
      <c r="BT94" s="72">
        <f ca="1">IF(OR(BT$4&lt;$Q94,BT$4&gt;$Q94+IF($S94="",1000,$S94)-1),0,IF(MOD(BT$4-$Q94,IF($R94="",1000,$R94))=0,$O94,0))*IF($Y94&gt;0,(1+INDEX(Escalation!$B$3:$B$18,$Y94,0))^(BT$4-SSSModel!$C$5),1)*IF($X94=0,1,OFFSET(Profiles!$K$2,$X94,MAX(Profiles!$C$2,BT$4-$Q94)))*IF($AA94=1,(1+SSSModel!#REF!),1)</f>
        <v>0</v>
      </c>
      <c r="BU94" s="72">
        <f ca="1">IF(OR(BU$4&lt;$Q94,BU$4&gt;$Q94+IF($S94="",1000,$S94)-1),0,IF(MOD(BU$4-$Q94,IF($R94="",1000,$R94))=0,$O94,0))*IF($Y94&gt;0,(1+INDEX(Escalation!$B$3:$B$18,$Y94,0))^(BU$4-SSSModel!$C$5),1)*IF($X94=0,1,OFFSET(Profiles!$K$2,$X94,MAX(Profiles!$C$2,BU$4-$Q94)))*IF($AA94=1,(1+SSSModel!#REF!),1)</f>
        <v>0</v>
      </c>
      <c r="BV94" s="72">
        <f ca="1">IF(OR(BV$4&lt;$Q94,BV$4&gt;$Q94+IF($S94="",1000,$S94)-1),0,IF(MOD(BV$4-$Q94,IF($R94="",1000,$R94))=0,$O94,0))*IF($Y94&gt;0,(1+INDEX(Escalation!$B$3:$B$18,$Y94,0))^(BV$4-SSSModel!$C$5),1)*IF($X94=0,1,OFFSET(Profiles!$K$2,$X94,MAX(Profiles!$C$2,BV$4-$Q94)))*IF($AA94=1,(1+SSSModel!#REF!),1)</f>
        <v>0</v>
      </c>
      <c r="BW94" s="72">
        <f ca="1">IF(OR(BW$4&lt;$Q94,BW$4&gt;$Q94+IF($S94="",1000,$S94)-1),0,IF(MOD(BW$4-$Q94,IF($R94="",1000,$R94))=0,$O94,0))*IF($Y94&gt;0,(1+INDEX(Escalation!$B$3:$B$18,$Y94,0))^(BW$4-SSSModel!$C$5),1)*IF($X94=0,1,OFFSET(Profiles!$K$2,$X94,MAX(Profiles!$C$2,BW$4-$Q94)))*IF($AA94=1,(1+SSSModel!#REF!),1)</f>
        <v>0</v>
      </c>
      <c r="BX94" s="72">
        <f ca="1">IF(OR(BX$4&lt;$Q94,BX$4&gt;$Q94+IF($S94="",1000,$S94)-1),0,IF(MOD(BX$4-$Q94,IF($R94="",1000,$R94))=0,$O94,0))*IF($Y94&gt;0,(1+INDEX(Escalation!$B$3:$B$18,$Y94,0))^(BX$4-SSSModel!$C$5),1)*IF($X94=0,1,OFFSET(Profiles!$K$2,$X94,MAX(Profiles!$C$2,BX$4-$Q94)))*IF($AA94=1,(1+SSSModel!#REF!),1)</f>
        <v>0</v>
      </c>
      <c r="BY94" s="72">
        <f ca="1">IF(OR(BY$4&lt;$Q94,BY$4&gt;$Q94+IF($S94="",1000,$S94)-1),0,IF(MOD(BY$4-$Q94,IF($R94="",1000,$R94))=0,$O94,0))*IF($Y94&gt;0,(1+INDEX(Escalation!$B$3:$B$18,$Y94,0))^(BY$4-SSSModel!$C$5),1)*IF($X94=0,1,OFFSET(Profiles!$K$2,$X94,MAX(Profiles!$C$2,BY$4-$Q94)))*IF($AA94=1,(1+SSSModel!#REF!),1)</f>
        <v>0</v>
      </c>
      <c r="BZ94" s="72">
        <f ca="1">IF(OR(BZ$4&lt;$Q94,BZ$4&gt;$Q94+IF($S94="",1000,$S94)-1),0,IF(MOD(BZ$4-$Q94,IF($R94="",1000,$R94))=0,$O94,0))*IF($Y94&gt;0,(1+INDEX(Escalation!$B$3:$B$18,$Y94,0))^(BZ$4-SSSModel!$C$5),1)*IF($X94=0,1,OFFSET(Profiles!$K$2,$X94,MAX(Profiles!$C$2,BZ$4-$Q94)))*IF($AA94=1,(1+SSSModel!#REF!),1)</f>
        <v>0</v>
      </c>
      <c r="CA94" s="134">
        <f ca="1">IF(OR($Z94=0,SSSModel!$C$4="CF"),AC94,
IF(LEFT($V94,3)="ON_",
     IF(SSSModel!$C$4="RR",SUMPRODUCT(OFFSET($AC94,0,0,1,$CB$2),OFFSET(Profiles!$K$28,($Z94-1)*(Profiles!$I$26+1)+CA$4-SSSModel!$C$3+1,0,1,$CB$2)),
     IF(SSSModel!$C$4="ECC",$EA94*$EB94*SUMPRODUCT(OFFSET($AC94,0,MAX(0,CA$4-$DZ94-$CA$4+1),1,MIN($DZ94,CA$4-$CA$4+1)),OFFSET(Escalation!$K$24,($Y94-1)*(Escalation!$I$22+1)+CA$4-SSSModel!$C$3+1,MAX(0,CA$4-$DZ94-$CA$4+1),1,MIN($DZ94,CA$4-$CA$4+1))),
     IF(SSSModel!$C$4="PV",AC94*$EA94*(1+SSSModel!$C$2),
     IF(SSSModel!$C$4="FCR",$EC94*SUM(OFFSET($AC94,0,MAX(CA$4-$AC$4-$DZ94+1,0),1,MIN($DZ94,CA$4-$AC$4+1))),0)))),
SUM($AC94:$BZ94)*
     IF(SSSModel!$C$4="RR",OFFSET(Profiles!$K$2,$Z94,MAX(Profiles!$C$2,AC$4-$W94)),
     IF(SSSModel!$C$4="ECC",$EA94*$EB94*IF(MAX(Escalation!$C$2,AC$4-$W94)&gt;$DZ94-1,0,OFFSET(Escalation!$K$2,$Y94,MAX(Escalation!$C$2,AC$4-$W94))),
     IF(SSSModel!$C$4="PV",IF(CA$4=$W94,$EA94*(1+SSSModel!$C$2),0),
     IF(SSSModel!$C$4="FCR",IF(AND(CA$4&gt;=$W94,OFFSET(Profiles!$K$2,$Z94,MAX(Profiles!$C$2,AC$4-$W94))&gt;0),$EC94,0),0))))))</f>
        <v>0</v>
      </c>
      <c r="CB94" s="135">
        <f ca="1">IF(OR($Z94=0,SSSModel!$C$4="CF"),AD94,
IF(LEFT($V94,3)="ON_",
     IF(SSSModel!$C$4="RR",SUMPRODUCT(OFFSET($AC94,0,0,1,$CB$2),OFFSET(Profiles!$K$28,($Z94-1)*(Profiles!$I$26+1)+CB$4-SSSModel!$C$3+1,0,1,$CB$2)),
     IF(SSSModel!$C$4="ECC",$EA94*$EB94*SUMPRODUCT(OFFSET($AC94,0,MAX(0,CB$4-$DZ94-$CA$4+1),1,MIN($DZ94,CB$4-$CA$4+1)),OFFSET(Escalation!$K$24,($Y94-1)*(Escalation!$I$22+1)+CB$4-SSSModel!$C$3+1,MAX(0,CB$4-$DZ94-$CA$4+1),1,MIN($DZ94,CB$4-$CA$4+1))),
     IF(SSSModel!$C$4="PV",AD94*$EA94*(1+SSSModel!$C$2),
     IF(SSSModel!$C$4="FCR",$EC94*SUM(OFFSET($AC94,0,MAX(CB$4-$AC$4-$DZ94+1,0),1,MIN($DZ94,CB$4-$AC$4+1))),0)))),
SUM($AC94:$BZ94)*
     IF(SSSModel!$C$4="RR",OFFSET(Profiles!$K$2,$Z94,MAX(Profiles!$C$2,AD$4-$W94)),
     IF(SSSModel!$C$4="ECC",$EA94*$EB94*IF(MAX(Escalation!$C$2,AD$4-$W94)&gt;$DZ94-1,0,OFFSET(Escalation!$K$2,$Y94,MAX(Escalation!$C$2,AD$4-$W94))),
     IF(SSSModel!$C$4="PV",IF(CB$4=$W94,$EA94*(1+SSSModel!$C$2),0),
     IF(SSSModel!$C$4="FCR",IF(AND(CB$4&gt;=$W94,OFFSET(Profiles!$K$2,$Z94,MAX(Profiles!$C$2,AD$4-$W94))&gt;0),$EC94,0),0))))))</f>
        <v>0</v>
      </c>
      <c r="CC94" s="135">
        <f ca="1">IF(OR($Z94=0,SSSModel!$C$4="CF"),AE94,
IF(LEFT($V94,3)="ON_",
     IF(SSSModel!$C$4="RR",SUMPRODUCT(OFFSET($AC94,0,0,1,$CB$2),OFFSET(Profiles!$K$28,($Z94-1)*(Profiles!$I$26+1)+CC$4-SSSModel!$C$3+1,0,1,$CB$2)),
     IF(SSSModel!$C$4="ECC",$EA94*$EB94*SUMPRODUCT(OFFSET($AC94,0,MAX(0,CC$4-$DZ94-$CA$4+1),1,MIN($DZ94,CC$4-$CA$4+1)),OFFSET(Escalation!$K$24,($Y94-1)*(Escalation!$I$22+1)+CC$4-SSSModel!$C$3+1,MAX(0,CC$4-$DZ94-$CA$4+1),1,MIN($DZ94,CC$4-$CA$4+1))),
     IF(SSSModel!$C$4="PV",AE94*$EA94*(1+SSSModel!$C$2),
     IF(SSSModel!$C$4="FCR",$EC94*SUM(OFFSET($AC94,0,MAX(CC$4-$AC$4-$DZ94+1,0),1,MIN($DZ94,CC$4-$AC$4+1))),0)))),
SUM($AC94:$BZ94)*
     IF(SSSModel!$C$4="RR",OFFSET(Profiles!$K$2,$Z94,MAX(Profiles!$C$2,AE$4-$W94)),
     IF(SSSModel!$C$4="ECC",$EA94*$EB94*IF(MAX(Escalation!$C$2,AE$4-$W94)&gt;$DZ94-1,0,OFFSET(Escalation!$K$2,$Y94,MAX(Escalation!$C$2,AE$4-$W94))),
     IF(SSSModel!$C$4="PV",IF(CC$4=$W94,$EA94*(1+SSSModel!$C$2),0),
     IF(SSSModel!$C$4="FCR",IF(AND(CC$4&gt;=$W94,OFFSET(Profiles!$K$2,$Z94,MAX(Profiles!$C$2,AE$4-$W94))&gt;0),$EC94,0),0))))))</f>
        <v>0</v>
      </c>
      <c r="CD94" s="135">
        <f ca="1">IF(OR($Z94=0,SSSModel!$C$4="CF"),AF94,
IF(LEFT($V94,3)="ON_",
     IF(SSSModel!$C$4="RR",SUMPRODUCT(OFFSET($AC94,0,0,1,$CB$2),OFFSET(Profiles!$K$28,($Z94-1)*(Profiles!$I$26+1)+CD$4-SSSModel!$C$3+1,0,1,$CB$2)),
     IF(SSSModel!$C$4="ECC",$EA94*$EB94*SUMPRODUCT(OFFSET($AC94,0,MAX(0,CD$4-$DZ94-$CA$4+1),1,MIN($DZ94,CD$4-$CA$4+1)),OFFSET(Escalation!$K$24,($Y94-1)*(Escalation!$I$22+1)+CD$4-SSSModel!$C$3+1,MAX(0,CD$4-$DZ94-$CA$4+1),1,MIN($DZ94,CD$4-$CA$4+1))),
     IF(SSSModel!$C$4="PV",AF94*$EA94*(1+SSSModel!$C$2),
     IF(SSSModel!$C$4="FCR",$EC94*SUM(OFFSET($AC94,0,MAX(CD$4-$AC$4-$DZ94+1,0),1,MIN($DZ94,CD$4-$AC$4+1))),0)))),
SUM($AC94:$BZ94)*
     IF(SSSModel!$C$4="RR",OFFSET(Profiles!$K$2,$Z94,MAX(Profiles!$C$2,AF$4-$W94)),
     IF(SSSModel!$C$4="ECC",$EA94*$EB94*IF(MAX(Escalation!$C$2,AF$4-$W94)&gt;$DZ94-1,0,OFFSET(Escalation!$K$2,$Y94,MAX(Escalation!$C$2,AF$4-$W94))),
     IF(SSSModel!$C$4="PV",IF(CD$4=$W94,$EA94*(1+SSSModel!$C$2),0),
     IF(SSSModel!$C$4="FCR",IF(AND(CD$4&gt;=$W94,OFFSET(Profiles!$K$2,$Z94,MAX(Profiles!$C$2,AF$4-$W94))&gt;0),$EC94,0),0))))))</f>
        <v>0</v>
      </c>
      <c r="CE94" s="135">
        <f ca="1">IF(OR($Z94=0,SSSModel!$C$4="CF"),AG94,
IF(LEFT($V94,3)="ON_",
     IF(SSSModel!$C$4="RR",SUMPRODUCT(OFFSET($AC94,0,0,1,$CB$2),OFFSET(Profiles!$K$28,($Z94-1)*(Profiles!$I$26+1)+CE$4-SSSModel!$C$3+1,0,1,$CB$2)),
     IF(SSSModel!$C$4="ECC",$EA94*$EB94*SUMPRODUCT(OFFSET($AC94,0,MAX(0,CE$4-$DZ94-$CA$4+1),1,MIN($DZ94,CE$4-$CA$4+1)),OFFSET(Escalation!$K$24,($Y94-1)*(Escalation!$I$22+1)+CE$4-SSSModel!$C$3+1,MAX(0,CE$4-$DZ94-$CA$4+1),1,MIN($DZ94,CE$4-$CA$4+1))),
     IF(SSSModel!$C$4="PV",AG94*$EA94*(1+SSSModel!$C$2),
     IF(SSSModel!$C$4="FCR",$EC94*SUM(OFFSET($AC94,0,MAX(CE$4-$AC$4-$DZ94+1,0),1,MIN($DZ94,CE$4-$AC$4+1))),0)))),
SUM($AC94:$BZ94)*
     IF(SSSModel!$C$4="RR",OFFSET(Profiles!$K$2,$Z94,MAX(Profiles!$C$2,AG$4-$W94)),
     IF(SSSModel!$C$4="ECC",$EA94*$EB94*IF(MAX(Escalation!$C$2,AG$4-$W94)&gt;$DZ94-1,0,OFFSET(Escalation!$K$2,$Y94,MAX(Escalation!$C$2,AG$4-$W94))),
     IF(SSSModel!$C$4="PV",IF(CE$4=$W94,$EA94*(1+SSSModel!$C$2),0),
     IF(SSSModel!$C$4="FCR",IF(AND(CE$4&gt;=$W94,OFFSET(Profiles!$K$2,$Z94,MAX(Profiles!$C$2,AG$4-$W94))&gt;0),$EC94,0),0))))))</f>
        <v>0</v>
      </c>
      <c r="CF94" s="135">
        <f ca="1">IF(OR($Z94=0,SSSModel!$C$4="CF"),AH94,
IF(LEFT($V94,3)="ON_",
     IF(SSSModel!$C$4="RR",SUMPRODUCT(OFFSET($AC94,0,0,1,$CB$2),OFFSET(Profiles!$K$28,($Z94-1)*(Profiles!$I$26+1)+CF$4-SSSModel!$C$3+1,0,1,$CB$2)),
     IF(SSSModel!$C$4="ECC",$EA94*$EB94*SUMPRODUCT(OFFSET($AC94,0,MAX(0,CF$4-$DZ94-$CA$4+1),1,MIN($DZ94,CF$4-$CA$4+1)),OFFSET(Escalation!$K$24,($Y94-1)*(Escalation!$I$22+1)+CF$4-SSSModel!$C$3+1,MAX(0,CF$4-$DZ94-$CA$4+1),1,MIN($DZ94,CF$4-$CA$4+1))),
     IF(SSSModel!$C$4="PV",AH94*$EA94*(1+SSSModel!$C$2),
     IF(SSSModel!$C$4="FCR",$EC94*SUM(OFFSET($AC94,0,MAX(CF$4-$AC$4-$DZ94+1,0),1,MIN($DZ94,CF$4-$AC$4+1))),0)))),
SUM($AC94:$BZ94)*
     IF(SSSModel!$C$4="RR",OFFSET(Profiles!$K$2,$Z94,MAX(Profiles!$C$2,AH$4-$W94)),
     IF(SSSModel!$C$4="ECC",$EA94*$EB94*IF(MAX(Escalation!$C$2,AH$4-$W94)&gt;$DZ94-1,0,OFFSET(Escalation!$K$2,$Y94,MAX(Escalation!$C$2,AH$4-$W94))),
     IF(SSSModel!$C$4="PV",IF(CF$4=$W94,$EA94*(1+SSSModel!$C$2),0),
     IF(SSSModel!$C$4="FCR",IF(AND(CF$4&gt;=$W94,OFFSET(Profiles!$K$2,$Z94,MAX(Profiles!$C$2,AH$4-$W94))&gt;0),$EC94,0),0))))))</f>
        <v>0</v>
      </c>
      <c r="CG94" s="135">
        <f ca="1">IF(OR($Z94=0,SSSModel!$C$4="CF"),AI94,
IF(LEFT($V94,3)="ON_",
     IF(SSSModel!$C$4="RR",SUMPRODUCT(OFFSET($AC94,0,0,1,$CB$2),OFFSET(Profiles!$K$28,($Z94-1)*(Profiles!$I$26+1)+CG$4-SSSModel!$C$3+1,0,1,$CB$2)),
     IF(SSSModel!$C$4="ECC",$EA94*$EB94*SUMPRODUCT(OFFSET($AC94,0,MAX(0,CG$4-$DZ94-$CA$4+1),1,MIN($DZ94,CG$4-$CA$4+1)),OFFSET(Escalation!$K$24,($Y94-1)*(Escalation!$I$22+1)+CG$4-SSSModel!$C$3+1,MAX(0,CG$4-$DZ94-$CA$4+1),1,MIN($DZ94,CG$4-$CA$4+1))),
     IF(SSSModel!$C$4="PV",AI94*$EA94*(1+SSSModel!$C$2),
     IF(SSSModel!$C$4="FCR",$EC94*SUM(OFFSET($AC94,0,MAX(CG$4-$AC$4-$DZ94+1,0),1,MIN($DZ94,CG$4-$AC$4+1))),0)))),
SUM($AC94:$BZ94)*
     IF(SSSModel!$C$4="RR",OFFSET(Profiles!$K$2,$Z94,MAX(Profiles!$C$2,AI$4-$W94)),
     IF(SSSModel!$C$4="ECC",$EA94*$EB94*IF(MAX(Escalation!$C$2,AI$4-$W94)&gt;$DZ94-1,0,OFFSET(Escalation!$K$2,$Y94,MAX(Escalation!$C$2,AI$4-$W94))),
     IF(SSSModel!$C$4="PV",IF(CG$4=$W94,$EA94*(1+SSSModel!$C$2),0),
     IF(SSSModel!$C$4="FCR",IF(AND(CG$4&gt;=$W94,OFFSET(Profiles!$K$2,$Z94,MAX(Profiles!$C$2,AI$4-$W94))&gt;0),$EC94,0),0))))))</f>
        <v>0</v>
      </c>
      <c r="CH94" s="135">
        <f ca="1">IF(OR($Z94=0,SSSModel!$C$4="CF"),AJ94,
IF(LEFT($V94,3)="ON_",
     IF(SSSModel!$C$4="RR",SUMPRODUCT(OFFSET($AC94,0,0,1,$CB$2),OFFSET(Profiles!$K$28,($Z94-1)*(Profiles!$I$26+1)+CH$4-SSSModel!$C$3+1,0,1,$CB$2)),
     IF(SSSModel!$C$4="ECC",$EA94*$EB94*SUMPRODUCT(OFFSET($AC94,0,MAX(0,CH$4-$DZ94-$CA$4+1),1,MIN($DZ94,CH$4-$CA$4+1)),OFFSET(Escalation!$K$24,($Y94-1)*(Escalation!$I$22+1)+CH$4-SSSModel!$C$3+1,MAX(0,CH$4-$DZ94-$CA$4+1),1,MIN($DZ94,CH$4-$CA$4+1))),
     IF(SSSModel!$C$4="PV",AJ94*$EA94*(1+SSSModel!$C$2),
     IF(SSSModel!$C$4="FCR",$EC94*SUM(OFFSET($AC94,0,MAX(CH$4-$AC$4-$DZ94+1,0),1,MIN($DZ94,CH$4-$AC$4+1))),0)))),
SUM($AC94:$BZ94)*
     IF(SSSModel!$C$4="RR",OFFSET(Profiles!$K$2,$Z94,MAX(Profiles!$C$2,AJ$4-$W94)),
     IF(SSSModel!$C$4="ECC",$EA94*$EB94*IF(MAX(Escalation!$C$2,AJ$4-$W94)&gt;$DZ94-1,0,OFFSET(Escalation!$K$2,$Y94,MAX(Escalation!$C$2,AJ$4-$W94))),
     IF(SSSModel!$C$4="PV",IF(CH$4=$W94,$EA94*(1+SSSModel!$C$2),0),
     IF(SSSModel!$C$4="FCR",IF(AND(CH$4&gt;=$W94,OFFSET(Profiles!$K$2,$Z94,MAX(Profiles!$C$2,AJ$4-$W94))&gt;0),$EC94,0),0))))))</f>
        <v>0</v>
      </c>
      <c r="CI94" s="135">
        <f ca="1">IF(OR($Z94=0,SSSModel!$C$4="CF"),AK94,
IF(LEFT($V94,3)="ON_",
     IF(SSSModel!$C$4="RR",SUMPRODUCT(OFFSET($AC94,0,0,1,$CB$2),OFFSET(Profiles!$K$28,($Z94-1)*(Profiles!$I$26+1)+CI$4-SSSModel!$C$3+1,0,1,$CB$2)),
     IF(SSSModel!$C$4="ECC",$EA94*$EB94*SUMPRODUCT(OFFSET($AC94,0,MAX(0,CI$4-$DZ94-$CA$4+1),1,MIN($DZ94,CI$4-$CA$4+1)),OFFSET(Escalation!$K$24,($Y94-1)*(Escalation!$I$22+1)+CI$4-SSSModel!$C$3+1,MAX(0,CI$4-$DZ94-$CA$4+1),1,MIN($DZ94,CI$4-$CA$4+1))),
     IF(SSSModel!$C$4="PV",AK94*$EA94*(1+SSSModel!$C$2),
     IF(SSSModel!$C$4="FCR",$EC94*SUM(OFFSET($AC94,0,MAX(CI$4-$AC$4-$DZ94+1,0),1,MIN($DZ94,CI$4-$AC$4+1))),0)))),
SUM($AC94:$BZ94)*
     IF(SSSModel!$C$4="RR",OFFSET(Profiles!$K$2,$Z94,MAX(Profiles!$C$2,AK$4-$W94)),
     IF(SSSModel!$C$4="ECC",$EA94*$EB94*IF(MAX(Escalation!$C$2,AK$4-$W94)&gt;$DZ94-1,0,OFFSET(Escalation!$K$2,$Y94,MAX(Escalation!$C$2,AK$4-$W94))),
     IF(SSSModel!$C$4="PV",IF(CI$4=$W94,$EA94*(1+SSSModel!$C$2),0),
     IF(SSSModel!$C$4="FCR",IF(AND(CI$4&gt;=$W94,OFFSET(Profiles!$K$2,$Z94,MAX(Profiles!$C$2,AK$4-$W94))&gt;0),$EC94,0),0))))))</f>
        <v>0</v>
      </c>
      <c r="CJ94" s="135">
        <f ca="1">IF(OR($Z94=0,SSSModel!$C$4="CF"),AL94,
IF(LEFT($V94,3)="ON_",
     IF(SSSModel!$C$4="RR",SUMPRODUCT(OFFSET($AC94,0,0,1,$CB$2),OFFSET(Profiles!$K$28,($Z94-1)*(Profiles!$I$26+1)+CJ$4-SSSModel!$C$3+1,0,1,$CB$2)),
     IF(SSSModel!$C$4="ECC",$EA94*$EB94*SUMPRODUCT(OFFSET($AC94,0,MAX(0,CJ$4-$DZ94-$CA$4+1),1,MIN($DZ94,CJ$4-$CA$4+1)),OFFSET(Escalation!$K$24,($Y94-1)*(Escalation!$I$22+1)+CJ$4-SSSModel!$C$3+1,MAX(0,CJ$4-$DZ94-$CA$4+1),1,MIN($DZ94,CJ$4-$CA$4+1))),
     IF(SSSModel!$C$4="PV",AL94*$EA94*(1+SSSModel!$C$2),
     IF(SSSModel!$C$4="FCR",$EC94*SUM(OFFSET($AC94,0,MAX(CJ$4-$AC$4-$DZ94+1,0),1,MIN($DZ94,CJ$4-$AC$4+1))),0)))),
SUM($AC94:$BZ94)*
     IF(SSSModel!$C$4="RR",OFFSET(Profiles!$K$2,$Z94,MAX(Profiles!$C$2,AL$4-$W94)),
     IF(SSSModel!$C$4="ECC",$EA94*$EB94*IF(MAX(Escalation!$C$2,AL$4-$W94)&gt;$DZ94-1,0,OFFSET(Escalation!$K$2,$Y94,MAX(Escalation!$C$2,AL$4-$W94))),
     IF(SSSModel!$C$4="PV",IF(CJ$4=$W94,$EA94*(1+SSSModel!$C$2),0),
     IF(SSSModel!$C$4="FCR",IF(AND(CJ$4&gt;=$W94,OFFSET(Profiles!$K$2,$Z94,MAX(Profiles!$C$2,AL$4-$W94))&gt;0),$EC94,0),0))))))</f>
        <v>0</v>
      </c>
      <c r="CK94" s="135">
        <f ca="1">IF(OR($Z94=0,SSSModel!$C$4="CF"),AM94,
IF(LEFT($V94,3)="ON_",
     IF(SSSModel!$C$4="RR",SUMPRODUCT(OFFSET($AC94,0,0,1,$CB$2),OFFSET(Profiles!$K$28,($Z94-1)*(Profiles!$I$26+1)+CK$4-SSSModel!$C$3+1,0,1,$CB$2)),
     IF(SSSModel!$C$4="ECC",$EA94*$EB94*SUMPRODUCT(OFFSET($AC94,0,MAX(0,CK$4-$DZ94-$CA$4+1),1,MIN($DZ94,CK$4-$CA$4+1)),OFFSET(Escalation!$K$24,($Y94-1)*(Escalation!$I$22+1)+CK$4-SSSModel!$C$3+1,MAX(0,CK$4-$DZ94-$CA$4+1),1,MIN($DZ94,CK$4-$CA$4+1))),
     IF(SSSModel!$C$4="PV",AM94*$EA94*(1+SSSModel!$C$2),
     IF(SSSModel!$C$4="FCR",$EC94*SUM(OFFSET($AC94,0,MAX(CK$4-$AC$4-$DZ94+1,0),1,MIN($DZ94,CK$4-$AC$4+1))),0)))),
SUM($AC94:$BZ94)*
     IF(SSSModel!$C$4="RR",OFFSET(Profiles!$K$2,$Z94,MAX(Profiles!$C$2,AM$4-$W94)),
     IF(SSSModel!$C$4="ECC",$EA94*$EB94*IF(MAX(Escalation!$C$2,AM$4-$W94)&gt;$DZ94-1,0,OFFSET(Escalation!$K$2,$Y94,MAX(Escalation!$C$2,AM$4-$W94))),
     IF(SSSModel!$C$4="PV",IF(CK$4=$W94,$EA94*(1+SSSModel!$C$2),0),
     IF(SSSModel!$C$4="FCR",IF(AND(CK$4&gt;=$W94,OFFSET(Profiles!$K$2,$Z94,MAX(Profiles!$C$2,AM$4-$W94))&gt;0),$EC94,0),0))))))</f>
        <v>0</v>
      </c>
      <c r="CL94" s="135">
        <f ca="1">IF(OR($Z94=0,SSSModel!$C$4="CF"),AN94,
IF(LEFT($V94,3)="ON_",
     IF(SSSModel!$C$4="RR",SUMPRODUCT(OFFSET($AC94,0,0,1,$CB$2),OFFSET(Profiles!$K$28,($Z94-1)*(Profiles!$I$26+1)+CL$4-SSSModel!$C$3+1,0,1,$CB$2)),
     IF(SSSModel!$C$4="ECC",$EA94*$EB94*SUMPRODUCT(OFFSET($AC94,0,MAX(0,CL$4-$DZ94-$CA$4+1),1,MIN($DZ94,CL$4-$CA$4+1)),OFFSET(Escalation!$K$24,($Y94-1)*(Escalation!$I$22+1)+CL$4-SSSModel!$C$3+1,MAX(0,CL$4-$DZ94-$CA$4+1),1,MIN($DZ94,CL$4-$CA$4+1))),
     IF(SSSModel!$C$4="PV",AN94*$EA94*(1+SSSModel!$C$2),
     IF(SSSModel!$C$4="FCR",$EC94*SUM(OFFSET($AC94,0,MAX(CL$4-$AC$4-$DZ94+1,0),1,MIN($DZ94,CL$4-$AC$4+1))),0)))),
SUM($AC94:$BZ94)*
     IF(SSSModel!$C$4="RR",OFFSET(Profiles!$K$2,$Z94,MAX(Profiles!$C$2,AN$4-$W94)),
     IF(SSSModel!$C$4="ECC",$EA94*$EB94*IF(MAX(Escalation!$C$2,AN$4-$W94)&gt;$DZ94-1,0,OFFSET(Escalation!$K$2,$Y94,MAX(Escalation!$C$2,AN$4-$W94))),
     IF(SSSModel!$C$4="PV",IF(CL$4=$W94,$EA94*(1+SSSModel!$C$2),0),
     IF(SSSModel!$C$4="FCR",IF(AND(CL$4&gt;=$W94,OFFSET(Profiles!$K$2,$Z94,MAX(Profiles!$C$2,AN$4-$W94))&gt;0),$EC94,0),0))))))</f>
        <v>0</v>
      </c>
      <c r="CM94" s="135">
        <f ca="1">IF(OR($Z94=0,SSSModel!$C$4="CF"),AO94,
IF(LEFT($V94,3)="ON_",
     IF(SSSModel!$C$4="RR",SUMPRODUCT(OFFSET($AC94,0,0,1,$CB$2),OFFSET(Profiles!$K$28,($Z94-1)*(Profiles!$I$26+1)+CM$4-SSSModel!$C$3+1,0,1,$CB$2)),
     IF(SSSModel!$C$4="ECC",$EA94*$EB94*SUMPRODUCT(OFFSET($AC94,0,MAX(0,CM$4-$DZ94-$CA$4+1),1,MIN($DZ94,CM$4-$CA$4+1)),OFFSET(Escalation!$K$24,($Y94-1)*(Escalation!$I$22+1)+CM$4-SSSModel!$C$3+1,MAX(0,CM$4-$DZ94-$CA$4+1),1,MIN($DZ94,CM$4-$CA$4+1))),
     IF(SSSModel!$C$4="PV",AO94*$EA94*(1+SSSModel!$C$2),
     IF(SSSModel!$C$4="FCR",$EC94*SUM(OFFSET($AC94,0,MAX(CM$4-$AC$4-$DZ94+1,0),1,MIN($DZ94,CM$4-$AC$4+1))),0)))),
SUM($AC94:$BZ94)*
     IF(SSSModel!$C$4="RR",OFFSET(Profiles!$K$2,$Z94,MAX(Profiles!$C$2,AO$4-$W94)),
     IF(SSSModel!$C$4="ECC",$EA94*$EB94*IF(MAX(Escalation!$C$2,AO$4-$W94)&gt;$DZ94-1,0,OFFSET(Escalation!$K$2,$Y94,MAX(Escalation!$C$2,AO$4-$W94))),
     IF(SSSModel!$C$4="PV",IF(CM$4=$W94,$EA94*(1+SSSModel!$C$2),0),
     IF(SSSModel!$C$4="FCR",IF(AND(CM$4&gt;=$W94,OFFSET(Profiles!$K$2,$Z94,MAX(Profiles!$C$2,AO$4-$W94))&gt;0),$EC94,0),0))))))</f>
        <v>0</v>
      </c>
      <c r="CN94" s="135">
        <f ca="1">IF(OR($Z94=0,SSSModel!$C$4="CF"),AP94,
IF(LEFT($V94,3)="ON_",
     IF(SSSModel!$C$4="RR",SUMPRODUCT(OFFSET($AC94,0,0,1,$CB$2),OFFSET(Profiles!$K$28,($Z94-1)*(Profiles!$I$26+1)+CN$4-SSSModel!$C$3+1,0,1,$CB$2)),
     IF(SSSModel!$C$4="ECC",$EA94*$EB94*SUMPRODUCT(OFFSET($AC94,0,MAX(0,CN$4-$DZ94-$CA$4+1),1,MIN($DZ94,CN$4-$CA$4+1)),OFFSET(Escalation!$K$24,($Y94-1)*(Escalation!$I$22+1)+CN$4-SSSModel!$C$3+1,MAX(0,CN$4-$DZ94-$CA$4+1),1,MIN($DZ94,CN$4-$CA$4+1))),
     IF(SSSModel!$C$4="PV",AP94*$EA94*(1+SSSModel!$C$2),
     IF(SSSModel!$C$4="FCR",$EC94*SUM(OFFSET($AC94,0,MAX(CN$4-$AC$4-$DZ94+1,0),1,MIN($DZ94,CN$4-$AC$4+1))),0)))),
SUM($AC94:$BZ94)*
     IF(SSSModel!$C$4="RR",OFFSET(Profiles!$K$2,$Z94,MAX(Profiles!$C$2,AP$4-$W94)),
     IF(SSSModel!$C$4="ECC",$EA94*$EB94*IF(MAX(Escalation!$C$2,AP$4-$W94)&gt;$DZ94-1,0,OFFSET(Escalation!$K$2,$Y94,MAX(Escalation!$C$2,AP$4-$W94))),
     IF(SSSModel!$C$4="PV",IF(CN$4=$W94,$EA94*(1+SSSModel!$C$2),0),
     IF(SSSModel!$C$4="FCR",IF(AND(CN$4&gt;=$W94,OFFSET(Profiles!$K$2,$Z94,MAX(Profiles!$C$2,AP$4-$W94))&gt;0),$EC94,0),0))))))</f>
        <v>0</v>
      </c>
      <c r="CO94" s="135">
        <f ca="1">IF(OR($Z94=0,SSSModel!$C$4="CF"),AQ94,
IF(LEFT($V94,3)="ON_",
     IF(SSSModel!$C$4="RR",SUMPRODUCT(OFFSET($AC94,0,0,1,$CB$2),OFFSET(Profiles!$K$28,($Z94-1)*(Profiles!$I$26+1)+CO$4-SSSModel!$C$3+1,0,1,$CB$2)),
     IF(SSSModel!$C$4="ECC",$EA94*$EB94*SUMPRODUCT(OFFSET($AC94,0,MAX(0,CO$4-$DZ94-$CA$4+1),1,MIN($DZ94,CO$4-$CA$4+1)),OFFSET(Escalation!$K$24,($Y94-1)*(Escalation!$I$22+1)+CO$4-SSSModel!$C$3+1,MAX(0,CO$4-$DZ94-$CA$4+1),1,MIN($DZ94,CO$4-$CA$4+1))),
     IF(SSSModel!$C$4="PV",AQ94*$EA94*(1+SSSModel!$C$2),
     IF(SSSModel!$C$4="FCR",$EC94*SUM(OFFSET($AC94,0,MAX(CO$4-$AC$4-$DZ94+1,0),1,MIN($DZ94,CO$4-$AC$4+1))),0)))),
SUM($AC94:$BZ94)*
     IF(SSSModel!$C$4="RR",OFFSET(Profiles!$K$2,$Z94,MAX(Profiles!$C$2,AQ$4-$W94)),
     IF(SSSModel!$C$4="ECC",$EA94*$EB94*IF(MAX(Escalation!$C$2,AQ$4-$W94)&gt;$DZ94-1,0,OFFSET(Escalation!$K$2,$Y94,MAX(Escalation!$C$2,AQ$4-$W94))),
     IF(SSSModel!$C$4="PV",IF(CO$4=$W94,$EA94*(1+SSSModel!$C$2),0),
     IF(SSSModel!$C$4="FCR",IF(AND(CO$4&gt;=$W94,OFFSET(Profiles!$K$2,$Z94,MAX(Profiles!$C$2,AQ$4-$W94))&gt;0),$EC94,0),0))))))</f>
        <v>0</v>
      </c>
      <c r="CP94" s="135">
        <f ca="1">IF(OR($Z94=0,SSSModel!$C$4="CF"),AR94,
IF(LEFT($V94,3)="ON_",
     IF(SSSModel!$C$4="RR",SUMPRODUCT(OFFSET($AC94,0,0,1,$CB$2),OFFSET(Profiles!$K$28,($Z94-1)*(Profiles!$I$26+1)+CP$4-SSSModel!$C$3+1,0,1,$CB$2)),
     IF(SSSModel!$C$4="ECC",$EA94*$EB94*SUMPRODUCT(OFFSET($AC94,0,MAX(0,CP$4-$DZ94-$CA$4+1),1,MIN($DZ94,CP$4-$CA$4+1)),OFFSET(Escalation!$K$24,($Y94-1)*(Escalation!$I$22+1)+CP$4-SSSModel!$C$3+1,MAX(0,CP$4-$DZ94-$CA$4+1),1,MIN($DZ94,CP$4-$CA$4+1))),
     IF(SSSModel!$C$4="PV",AR94*$EA94*(1+SSSModel!$C$2),
     IF(SSSModel!$C$4="FCR",$EC94*SUM(OFFSET($AC94,0,MAX(CP$4-$AC$4-$DZ94+1,0),1,MIN($DZ94,CP$4-$AC$4+1))),0)))),
SUM($AC94:$BZ94)*
     IF(SSSModel!$C$4="RR",OFFSET(Profiles!$K$2,$Z94,MAX(Profiles!$C$2,AR$4-$W94)),
     IF(SSSModel!$C$4="ECC",$EA94*$EB94*IF(MAX(Escalation!$C$2,AR$4-$W94)&gt;$DZ94-1,0,OFFSET(Escalation!$K$2,$Y94,MAX(Escalation!$C$2,AR$4-$W94))),
     IF(SSSModel!$C$4="PV",IF(CP$4=$W94,$EA94*(1+SSSModel!$C$2),0),
     IF(SSSModel!$C$4="FCR",IF(AND(CP$4&gt;=$W94,OFFSET(Profiles!$K$2,$Z94,MAX(Profiles!$C$2,AR$4-$W94))&gt;0),$EC94,0),0))))))</f>
        <v>0</v>
      </c>
      <c r="CQ94" s="135">
        <f ca="1">IF(OR($Z94=0,SSSModel!$C$4="CF"),AS94,
IF(LEFT($V94,3)="ON_",
     IF(SSSModel!$C$4="RR",SUMPRODUCT(OFFSET($AC94,0,0,1,$CB$2),OFFSET(Profiles!$K$28,($Z94-1)*(Profiles!$I$26+1)+CQ$4-SSSModel!$C$3+1,0,1,$CB$2)),
     IF(SSSModel!$C$4="ECC",$EA94*$EB94*SUMPRODUCT(OFFSET($AC94,0,MAX(0,CQ$4-$DZ94-$CA$4+1),1,MIN($DZ94,CQ$4-$CA$4+1)),OFFSET(Escalation!$K$24,($Y94-1)*(Escalation!$I$22+1)+CQ$4-SSSModel!$C$3+1,MAX(0,CQ$4-$DZ94-$CA$4+1),1,MIN($DZ94,CQ$4-$CA$4+1))),
     IF(SSSModel!$C$4="PV",AS94*$EA94*(1+SSSModel!$C$2),
     IF(SSSModel!$C$4="FCR",$EC94*SUM(OFFSET($AC94,0,MAX(CQ$4-$AC$4-$DZ94+1,0),1,MIN($DZ94,CQ$4-$AC$4+1))),0)))),
SUM($AC94:$BZ94)*
     IF(SSSModel!$C$4="RR",OFFSET(Profiles!$K$2,$Z94,MAX(Profiles!$C$2,AS$4-$W94)),
     IF(SSSModel!$C$4="ECC",$EA94*$EB94*IF(MAX(Escalation!$C$2,AS$4-$W94)&gt;$DZ94-1,0,OFFSET(Escalation!$K$2,$Y94,MAX(Escalation!$C$2,AS$4-$W94))),
     IF(SSSModel!$C$4="PV",IF(CQ$4=$W94,$EA94*(1+SSSModel!$C$2),0),
     IF(SSSModel!$C$4="FCR",IF(AND(CQ$4&gt;=$W94,OFFSET(Profiles!$K$2,$Z94,MAX(Profiles!$C$2,AS$4-$W94))&gt;0),$EC94,0),0))))))</f>
        <v>0</v>
      </c>
      <c r="CR94" s="135">
        <f ca="1">IF(OR($Z94=0,SSSModel!$C$4="CF"),AT94,
IF(LEFT($V94,3)="ON_",
     IF(SSSModel!$C$4="RR",SUMPRODUCT(OFFSET($AC94,0,0,1,$CB$2),OFFSET(Profiles!$K$28,($Z94-1)*(Profiles!$I$26+1)+CR$4-SSSModel!$C$3+1,0,1,$CB$2)),
     IF(SSSModel!$C$4="ECC",$EA94*$EB94*SUMPRODUCT(OFFSET($AC94,0,MAX(0,CR$4-$DZ94-$CA$4+1),1,MIN($DZ94,CR$4-$CA$4+1)),OFFSET(Escalation!$K$24,($Y94-1)*(Escalation!$I$22+1)+CR$4-SSSModel!$C$3+1,MAX(0,CR$4-$DZ94-$CA$4+1),1,MIN($DZ94,CR$4-$CA$4+1))),
     IF(SSSModel!$C$4="PV",AT94*$EA94*(1+SSSModel!$C$2),
     IF(SSSModel!$C$4="FCR",$EC94*SUM(OFFSET($AC94,0,MAX(CR$4-$AC$4-$DZ94+1,0),1,MIN($DZ94,CR$4-$AC$4+1))),0)))),
SUM($AC94:$BZ94)*
     IF(SSSModel!$C$4="RR",OFFSET(Profiles!$K$2,$Z94,MAX(Profiles!$C$2,AT$4-$W94)),
     IF(SSSModel!$C$4="ECC",$EA94*$EB94*IF(MAX(Escalation!$C$2,AT$4-$W94)&gt;$DZ94-1,0,OFFSET(Escalation!$K$2,$Y94,MAX(Escalation!$C$2,AT$4-$W94))),
     IF(SSSModel!$C$4="PV",IF(CR$4=$W94,$EA94*(1+SSSModel!$C$2),0),
     IF(SSSModel!$C$4="FCR",IF(AND(CR$4&gt;=$W94,OFFSET(Profiles!$K$2,$Z94,MAX(Profiles!$C$2,AT$4-$W94))&gt;0),$EC94,0),0))))))</f>
        <v>0</v>
      </c>
      <c r="CS94" s="135">
        <f ca="1">IF(OR($Z94=0,SSSModel!$C$4="CF"),AU94,
IF(LEFT($V94,3)="ON_",
     IF(SSSModel!$C$4="RR",SUMPRODUCT(OFFSET($AC94,0,0,1,$CB$2),OFFSET(Profiles!$K$28,($Z94-1)*(Profiles!$I$26+1)+CS$4-SSSModel!$C$3+1,0,1,$CB$2)),
     IF(SSSModel!$C$4="ECC",$EA94*$EB94*SUMPRODUCT(OFFSET($AC94,0,MAX(0,CS$4-$DZ94-$CA$4+1),1,MIN($DZ94,CS$4-$CA$4+1)),OFFSET(Escalation!$K$24,($Y94-1)*(Escalation!$I$22+1)+CS$4-SSSModel!$C$3+1,MAX(0,CS$4-$DZ94-$CA$4+1),1,MIN($DZ94,CS$4-$CA$4+1))),
     IF(SSSModel!$C$4="PV",AU94*$EA94*(1+SSSModel!$C$2),
     IF(SSSModel!$C$4="FCR",$EC94*SUM(OFFSET($AC94,0,MAX(CS$4-$AC$4-$DZ94+1,0),1,MIN($DZ94,CS$4-$AC$4+1))),0)))),
SUM($AC94:$BZ94)*
     IF(SSSModel!$C$4="RR",OFFSET(Profiles!$K$2,$Z94,MAX(Profiles!$C$2,AU$4-$W94)),
     IF(SSSModel!$C$4="ECC",$EA94*$EB94*IF(MAX(Escalation!$C$2,AU$4-$W94)&gt;$DZ94-1,0,OFFSET(Escalation!$K$2,$Y94,MAX(Escalation!$C$2,AU$4-$W94))),
     IF(SSSModel!$C$4="PV",IF(CS$4=$W94,$EA94*(1+SSSModel!$C$2),0),
     IF(SSSModel!$C$4="FCR",IF(AND(CS$4&gt;=$W94,OFFSET(Profiles!$K$2,$Z94,MAX(Profiles!$C$2,AU$4-$W94))&gt;0),$EC94,0),0))))))</f>
        <v>0</v>
      </c>
      <c r="CT94" s="135">
        <f ca="1">IF(OR($Z94=0,SSSModel!$C$4="CF"),AV94,
IF(LEFT($V94,3)="ON_",
     IF(SSSModel!$C$4="RR",SUMPRODUCT(OFFSET($AC94,0,0,1,$CB$2),OFFSET(Profiles!$K$28,($Z94-1)*(Profiles!$I$26+1)+CT$4-SSSModel!$C$3+1,0,1,$CB$2)),
     IF(SSSModel!$C$4="ECC",$EA94*$EB94*SUMPRODUCT(OFFSET($AC94,0,MAX(0,CT$4-$DZ94-$CA$4+1),1,MIN($DZ94,CT$4-$CA$4+1)),OFFSET(Escalation!$K$24,($Y94-1)*(Escalation!$I$22+1)+CT$4-SSSModel!$C$3+1,MAX(0,CT$4-$DZ94-$CA$4+1),1,MIN($DZ94,CT$4-$CA$4+1))),
     IF(SSSModel!$C$4="PV",AV94*$EA94*(1+SSSModel!$C$2),
     IF(SSSModel!$C$4="FCR",$EC94*SUM(OFFSET($AC94,0,MAX(CT$4-$AC$4-$DZ94+1,0),1,MIN($DZ94,CT$4-$AC$4+1))),0)))),
SUM($AC94:$BZ94)*
     IF(SSSModel!$C$4="RR",OFFSET(Profiles!$K$2,$Z94,MAX(Profiles!$C$2,AV$4-$W94)),
     IF(SSSModel!$C$4="ECC",$EA94*$EB94*IF(MAX(Escalation!$C$2,AV$4-$W94)&gt;$DZ94-1,0,OFFSET(Escalation!$K$2,$Y94,MAX(Escalation!$C$2,AV$4-$W94))),
     IF(SSSModel!$C$4="PV",IF(CT$4=$W94,$EA94*(1+SSSModel!$C$2),0),
     IF(SSSModel!$C$4="FCR",IF(AND(CT$4&gt;=$W94,OFFSET(Profiles!$K$2,$Z94,MAX(Profiles!$C$2,AV$4-$W94))&gt;0),$EC94,0),0))))))</f>
        <v>0</v>
      </c>
      <c r="CU94" s="135">
        <f ca="1">IF(OR($Z94=0,SSSModel!$C$4="CF"),AW94,
IF(LEFT($V94,3)="ON_",
     IF(SSSModel!$C$4="RR",SUMPRODUCT(OFFSET($AC94,0,0,1,$CB$2),OFFSET(Profiles!$K$28,($Z94-1)*(Profiles!$I$26+1)+CU$4-SSSModel!$C$3+1,0,1,$CB$2)),
     IF(SSSModel!$C$4="ECC",$EA94*$EB94*SUMPRODUCT(OFFSET($AC94,0,MAX(0,CU$4-$DZ94-$CA$4+1),1,MIN($DZ94,CU$4-$CA$4+1)),OFFSET(Escalation!$K$24,($Y94-1)*(Escalation!$I$22+1)+CU$4-SSSModel!$C$3+1,MAX(0,CU$4-$DZ94-$CA$4+1),1,MIN($DZ94,CU$4-$CA$4+1))),
     IF(SSSModel!$C$4="PV",AW94*$EA94*(1+SSSModel!$C$2),
     IF(SSSModel!$C$4="FCR",$EC94*SUM(OFFSET($AC94,0,MAX(CU$4-$AC$4-$DZ94+1,0),1,MIN($DZ94,CU$4-$AC$4+1))),0)))),
SUM($AC94:$BZ94)*
     IF(SSSModel!$C$4="RR",OFFSET(Profiles!$K$2,$Z94,MAX(Profiles!$C$2,AW$4-$W94)),
     IF(SSSModel!$C$4="ECC",$EA94*$EB94*IF(MAX(Escalation!$C$2,AW$4-$W94)&gt;$DZ94-1,0,OFFSET(Escalation!$K$2,$Y94,MAX(Escalation!$C$2,AW$4-$W94))),
     IF(SSSModel!$C$4="PV",IF(CU$4=$W94,$EA94*(1+SSSModel!$C$2),0),
     IF(SSSModel!$C$4="FCR",IF(AND(CU$4&gt;=$W94,OFFSET(Profiles!$K$2,$Z94,MAX(Profiles!$C$2,AW$4-$W94))&gt;0),$EC94,0),0))))))</f>
        <v>0</v>
      </c>
      <c r="CV94" s="135">
        <f ca="1">IF(OR($Z94=0,SSSModel!$C$4="CF"),AX94,
IF(LEFT($V94,3)="ON_",
     IF(SSSModel!$C$4="RR",SUMPRODUCT(OFFSET($AC94,0,0,1,$CB$2),OFFSET(Profiles!$K$28,($Z94-1)*(Profiles!$I$26+1)+CV$4-SSSModel!$C$3+1,0,1,$CB$2)),
     IF(SSSModel!$C$4="ECC",$EA94*$EB94*SUMPRODUCT(OFFSET($AC94,0,MAX(0,CV$4-$DZ94-$CA$4+1),1,MIN($DZ94,CV$4-$CA$4+1)),OFFSET(Escalation!$K$24,($Y94-1)*(Escalation!$I$22+1)+CV$4-SSSModel!$C$3+1,MAX(0,CV$4-$DZ94-$CA$4+1),1,MIN($DZ94,CV$4-$CA$4+1))),
     IF(SSSModel!$C$4="PV",AX94*$EA94*(1+SSSModel!$C$2),
     IF(SSSModel!$C$4="FCR",$EC94*SUM(OFFSET($AC94,0,MAX(CV$4-$AC$4-$DZ94+1,0),1,MIN($DZ94,CV$4-$AC$4+1))),0)))),
SUM($AC94:$BZ94)*
     IF(SSSModel!$C$4="RR",OFFSET(Profiles!$K$2,$Z94,MAX(Profiles!$C$2,AX$4-$W94)),
     IF(SSSModel!$C$4="ECC",$EA94*$EB94*IF(MAX(Escalation!$C$2,AX$4-$W94)&gt;$DZ94-1,0,OFFSET(Escalation!$K$2,$Y94,MAX(Escalation!$C$2,AX$4-$W94))),
     IF(SSSModel!$C$4="PV",IF(CV$4=$W94,$EA94*(1+SSSModel!$C$2),0),
     IF(SSSModel!$C$4="FCR",IF(AND(CV$4&gt;=$W94,OFFSET(Profiles!$K$2,$Z94,MAX(Profiles!$C$2,AX$4-$W94))&gt;0),$EC94,0),0))))))</f>
        <v>0</v>
      </c>
      <c r="CW94" s="135">
        <f ca="1">IF(OR($Z94=0,SSSModel!$C$4="CF"),AY94,
IF(LEFT($V94,3)="ON_",
     IF(SSSModel!$C$4="RR",SUMPRODUCT(OFFSET($AC94,0,0,1,$CB$2),OFFSET(Profiles!$K$28,($Z94-1)*(Profiles!$I$26+1)+CW$4-SSSModel!$C$3+1,0,1,$CB$2)),
     IF(SSSModel!$C$4="ECC",$EA94*$EB94*SUMPRODUCT(OFFSET($AC94,0,MAX(0,CW$4-$DZ94-$CA$4+1),1,MIN($DZ94,CW$4-$CA$4+1)),OFFSET(Escalation!$K$24,($Y94-1)*(Escalation!$I$22+1)+CW$4-SSSModel!$C$3+1,MAX(0,CW$4-$DZ94-$CA$4+1),1,MIN($DZ94,CW$4-$CA$4+1))),
     IF(SSSModel!$C$4="PV",AY94*$EA94*(1+SSSModel!$C$2),
     IF(SSSModel!$C$4="FCR",$EC94*SUM(OFFSET($AC94,0,MAX(CW$4-$AC$4-$DZ94+1,0),1,MIN($DZ94,CW$4-$AC$4+1))),0)))),
SUM($AC94:$BZ94)*
     IF(SSSModel!$C$4="RR",OFFSET(Profiles!$K$2,$Z94,MAX(Profiles!$C$2,AY$4-$W94)),
     IF(SSSModel!$C$4="ECC",$EA94*$EB94*IF(MAX(Escalation!$C$2,AY$4-$W94)&gt;$DZ94-1,0,OFFSET(Escalation!$K$2,$Y94,MAX(Escalation!$C$2,AY$4-$W94))),
     IF(SSSModel!$C$4="PV",IF(CW$4=$W94,$EA94*(1+SSSModel!$C$2),0),
     IF(SSSModel!$C$4="FCR",IF(AND(CW$4&gt;=$W94,OFFSET(Profiles!$K$2,$Z94,MAX(Profiles!$C$2,AY$4-$W94))&gt;0),$EC94,0),0))))))</f>
        <v>0</v>
      </c>
      <c r="CX94" s="135">
        <f ca="1">IF(OR($Z94=0,SSSModel!$C$4="CF"),AZ94,
IF(LEFT($V94,3)="ON_",
     IF(SSSModel!$C$4="RR",SUMPRODUCT(OFFSET($AC94,0,0,1,$CB$2),OFFSET(Profiles!$K$28,($Z94-1)*(Profiles!$I$26+1)+CX$4-SSSModel!$C$3+1,0,1,$CB$2)),
     IF(SSSModel!$C$4="ECC",$EA94*$EB94*SUMPRODUCT(OFFSET($AC94,0,MAX(0,CX$4-$DZ94-$CA$4+1),1,MIN($DZ94,CX$4-$CA$4+1)),OFFSET(Escalation!$K$24,($Y94-1)*(Escalation!$I$22+1)+CX$4-SSSModel!$C$3+1,MAX(0,CX$4-$DZ94-$CA$4+1),1,MIN($DZ94,CX$4-$CA$4+1))),
     IF(SSSModel!$C$4="PV",AZ94*$EA94*(1+SSSModel!$C$2),
     IF(SSSModel!$C$4="FCR",$EC94*SUM(OFFSET($AC94,0,MAX(CX$4-$AC$4-$DZ94+1,0),1,MIN($DZ94,CX$4-$AC$4+1))),0)))),
SUM($AC94:$BZ94)*
     IF(SSSModel!$C$4="RR",OFFSET(Profiles!$K$2,$Z94,MAX(Profiles!$C$2,AZ$4-$W94)),
     IF(SSSModel!$C$4="ECC",$EA94*$EB94*IF(MAX(Escalation!$C$2,AZ$4-$W94)&gt;$DZ94-1,0,OFFSET(Escalation!$K$2,$Y94,MAX(Escalation!$C$2,AZ$4-$W94))),
     IF(SSSModel!$C$4="PV",IF(CX$4=$W94,$EA94*(1+SSSModel!$C$2),0),
     IF(SSSModel!$C$4="FCR",IF(AND(CX$4&gt;=$W94,OFFSET(Profiles!$K$2,$Z94,MAX(Profiles!$C$2,AZ$4-$W94))&gt;0),$EC94,0),0))))))</f>
        <v>0</v>
      </c>
      <c r="CY94" s="135">
        <f ca="1">IF(OR($Z94=0,SSSModel!$C$4="CF"),BA94,
IF(LEFT($V94,3)="ON_",
     IF(SSSModel!$C$4="RR",SUMPRODUCT(OFFSET($AC94,0,0,1,$CB$2),OFFSET(Profiles!$K$28,($Z94-1)*(Profiles!$I$26+1)+CY$4-SSSModel!$C$3+1,0,1,$CB$2)),
     IF(SSSModel!$C$4="ECC",$EA94*$EB94*SUMPRODUCT(OFFSET($AC94,0,MAX(0,CY$4-$DZ94-$CA$4+1),1,MIN($DZ94,CY$4-$CA$4+1)),OFFSET(Escalation!$K$24,($Y94-1)*(Escalation!$I$22+1)+CY$4-SSSModel!$C$3+1,MAX(0,CY$4-$DZ94-$CA$4+1),1,MIN($DZ94,CY$4-$CA$4+1))),
     IF(SSSModel!$C$4="PV",BA94*$EA94*(1+SSSModel!$C$2),
     IF(SSSModel!$C$4="FCR",$EC94*SUM(OFFSET($AC94,0,MAX(CY$4-$AC$4-$DZ94+1,0),1,MIN($DZ94,CY$4-$AC$4+1))),0)))),
SUM($AC94:$BZ94)*
     IF(SSSModel!$C$4="RR",OFFSET(Profiles!$K$2,$Z94,MAX(Profiles!$C$2,BA$4-$W94)),
     IF(SSSModel!$C$4="ECC",$EA94*$EB94*IF(MAX(Escalation!$C$2,BA$4-$W94)&gt;$DZ94-1,0,OFFSET(Escalation!$K$2,$Y94,MAX(Escalation!$C$2,BA$4-$W94))),
     IF(SSSModel!$C$4="PV",IF(CY$4=$W94,$EA94*(1+SSSModel!$C$2),0),
     IF(SSSModel!$C$4="FCR",IF(AND(CY$4&gt;=$W94,OFFSET(Profiles!$K$2,$Z94,MAX(Profiles!$C$2,BA$4-$W94))&gt;0),$EC94,0),0))))))</f>
        <v>0</v>
      </c>
      <c r="CZ94" s="135">
        <f ca="1">IF(OR($Z94=0,SSSModel!$C$4="CF"),BB94,
IF(LEFT($V94,3)="ON_",
     IF(SSSModel!$C$4="RR",SUMPRODUCT(OFFSET($AC94,0,0,1,$CB$2),OFFSET(Profiles!$K$28,($Z94-1)*(Profiles!$I$26+1)+CZ$4-SSSModel!$C$3+1,0,1,$CB$2)),
     IF(SSSModel!$C$4="ECC",$EA94*$EB94*SUMPRODUCT(OFFSET($AC94,0,MAX(0,CZ$4-$DZ94-$CA$4+1),1,MIN($DZ94,CZ$4-$CA$4+1)),OFFSET(Escalation!$K$24,($Y94-1)*(Escalation!$I$22+1)+CZ$4-SSSModel!$C$3+1,MAX(0,CZ$4-$DZ94-$CA$4+1),1,MIN($DZ94,CZ$4-$CA$4+1))),
     IF(SSSModel!$C$4="PV",BB94*$EA94*(1+SSSModel!$C$2),
     IF(SSSModel!$C$4="FCR",$EC94*SUM(OFFSET($AC94,0,MAX(CZ$4-$AC$4-$DZ94+1,0),1,MIN($DZ94,CZ$4-$AC$4+1))),0)))),
SUM($AC94:$BZ94)*
     IF(SSSModel!$C$4="RR",OFFSET(Profiles!$K$2,$Z94,MAX(Profiles!$C$2,BB$4-$W94)),
     IF(SSSModel!$C$4="ECC",$EA94*$EB94*IF(MAX(Escalation!$C$2,BB$4-$W94)&gt;$DZ94-1,0,OFFSET(Escalation!$K$2,$Y94,MAX(Escalation!$C$2,BB$4-$W94))),
     IF(SSSModel!$C$4="PV",IF(CZ$4=$W94,$EA94*(1+SSSModel!$C$2),0),
     IF(SSSModel!$C$4="FCR",IF(AND(CZ$4&gt;=$W94,OFFSET(Profiles!$K$2,$Z94,MAX(Profiles!$C$2,BB$4-$W94))&gt;0),$EC94,0),0))))))</f>
        <v>0</v>
      </c>
      <c r="DA94" s="135">
        <f ca="1">IF(OR($Z94=0,SSSModel!$C$4="CF"),BC94,
IF(LEFT($V94,3)="ON_",
     IF(SSSModel!$C$4="RR",SUMPRODUCT(OFFSET($AC94,0,0,1,$CB$2),OFFSET(Profiles!$K$28,($Z94-1)*(Profiles!$I$26+1)+DA$4-SSSModel!$C$3+1,0,1,$CB$2)),
     IF(SSSModel!$C$4="ECC",$EA94*$EB94*SUMPRODUCT(OFFSET($AC94,0,MAX(0,DA$4-$DZ94-$CA$4+1),1,MIN($DZ94,DA$4-$CA$4+1)),OFFSET(Escalation!$K$24,($Y94-1)*(Escalation!$I$22+1)+DA$4-SSSModel!$C$3+1,MAX(0,DA$4-$DZ94-$CA$4+1),1,MIN($DZ94,DA$4-$CA$4+1))),
     IF(SSSModel!$C$4="PV",BC94*$EA94*(1+SSSModel!$C$2),
     IF(SSSModel!$C$4="FCR",$EC94*SUM(OFFSET($AC94,0,MAX(DA$4-$AC$4-$DZ94+1,0),1,MIN($DZ94,DA$4-$AC$4+1))),0)))),
SUM($AC94:$BZ94)*
     IF(SSSModel!$C$4="RR",OFFSET(Profiles!$K$2,$Z94,MAX(Profiles!$C$2,BC$4-$W94)),
     IF(SSSModel!$C$4="ECC",$EA94*$EB94*IF(MAX(Escalation!$C$2,BC$4-$W94)&gt;$DZ94-1,0,OFFSET(Escalation!$K$2,$Y94,MAX(Escalation!$C$2,BC$4-$W94))),
     IF(SSSModel!$C$4="PV",IF(DA$4=$W94,$EA94*(1+SSSModel!$C$2),0),
     IF(SSSModel!$C$4="FCR",IF(AND(DA$4&gt;=$W94,OFFSET(Profiles!$K$2,$Z94,MAX(Profiles!$C$2,BC$4-$W94))&gt;0),$EC94,0),0))))))</f>
        <v>0</v>
      </c>
      <c r="DB94" s="135">
        <f ca="1">IF(OR($Z94=0,SSSModel!$C$4="CF"),BD94,
IF(LEFT($V94,3)="ON_",
     IF(SSSModel!$C$4="RR",SUMPRODUCT(OFFSET($AC94,0,0,1,$CB$2),OFFSET(Profiles!$K$28,($Z94-1)*(Profiles!$I$26+1)+DB$4-SSSModel!$C$3+1,0,1,$CB$2)),
     IF(SSSModel!$C$4="ECC",$EA94*$EB94*SUMPRODUCT(OFFSET($AC94,0,MAX(0,DB$4-$DZ94-$CA$4+1),1,MIN($DZ94,DB$4-$CA$4+1)),OFFSET(Escalation!$K$24,($Y94-1)*(Escalation!$I$22+1)+DB$4-SSSModel!$C$3+1,MAX(0,DB$4-$DZ94-$CA$4+1),1,MIN($DZ94,DB$4-$CA$4+1))),
     IF(SSSModel!$C$4="PV",BD94*$EA94*(1+SSSModel!$C$2),
     IF(SSSModel!$C$4="FCR",$EC94*SUM(OFFSET($AC94,0,MAX(DB$4-$AC$4-$DZ94+1,0),1,MIN($DZ94,DB$4-$AC$4+1))),0)))),
SUM($AC94:$BZ94)*
     IF(SSSModel!$C$4="RR",OFFSET(Profiles!$K$2,$Z94,MAX(Profiles!$C$2,BD$4-$W94)),
     IF(SSSModel!$C$4="ECC",$EA94*$EB94*IF(MAX(Escalation!$C$2,BD$4-$W94)&gt;$DZ94-1,0,OFFSET(Escalation!$K$2,$Y94,MAX(Escalation!$C$2,BD$4-$W94))),
     IF(SSSModel!$C$4="PV",IF(DB$4=$W94,$EA94*(1+SSSModel!$C$2),0),
     IF(SSSModel!$C$4="FCR",IF(AND(DB$4&gt;=$W94,OFFSET(Profiles!$K$2,$Z94,MAX(Profiles!$C$2,BD$4-$W94))&gt;0),$EC94,0),0))))))</f>
        <v>0</v>
      </c>
      <c r="DC94" s="135">
        <f ca="1">IF(OR($Z94=0,SSSModel!$C$4="CF"),BE94,
IF(LEFT($V94,3)="ON_",
     IF(SSSModel!$C$4="RR",SUMPRODUCT(OFFSET($AC94,0,0,1,$CB$2),OFFSET(Profiles!$K$28,($Z94-1)*(Profiles!$I$26+1)+DC$4-SSSModel!$C$3+1,0,1,$CB$2)),
     IF(SSSModel!$C$4="ECC",$EA94*$EB94*SUMPRODUCT(OFFSET($AC94,0,MAX(0,DC$4-$DZ94-$CA$4+1),1,MIN($DZ94,DC$4-$CA$4+1)),OFFSET(Escalation!$K$24,($Y94-1)*(Escalation!$I$22+1)+DC$4-SSSModel!$C$3+1,MAX(0,DC$4-$DZ94-$CA$4+1),1,MIN($DZ94,DC$4-$CA$4+1))),
     IF(SSSModel!$C$4="PV",BE94*$EA94*(1+SSSModel!$C$2),
     IF(SSSModel!$C$4="FCR",$EC94*SUM(OFFSET($AC94,0,MAX(DC$4-$AC$4-$DZ94+1,0),1,MIN($DZ94,DC$4-$AC$4+1))),0)))),
SUM($AC94:$BZ94)*
     IF(SSSModel!$C$4="RR",OFFSET(Profiles!$K$2,$Z94,MAX(Profiles!$C$2,BE$4-$W94)),
     IF(SSSModel!$C$4="ECC",$EA94*$EB94*IF(MAX(Escalation!$C$2,BE$4-$W94)&gt;$DZ94-1,0,OFFSET(Escalation!$K$2,$Y94,MAX(Escalation!$C$2,BE$4-$W94))),
     IF(SSSModel!$C$4="PV",IF(DC$4=$W94,$EA94*(1+SSSModel!$C$2),0),
     IF(SSSModel!$C$4="FCR",IF(AND(DC$4&gt;=$W94,OFFSET(Profiles!$K$2,$Z94,MAX(Profiles!$C$2,BE$4-$W94))&gt;0),$EC94,0),0))))))</f>
        <v>0</v>
      </c>
      <c r="DD94" s="135">
        <f ca="1">IF(OR($Z94=0,SSSModel!$C$4="CF"),BF94,
IF(LEFT($V94,3)="ON_",
     IF(SSSModel!$C$4="RR",SUMPRODUCT(OFFSET($AC94,0,0,1,$CB$2),OFFSET(Profiles!$K$28,($Z94-1)*(Profiles!$I$26+1)+DD$4-SSSModel!$C$3+1,0,1,$CB$2)),
     IF(SSSModel!$C$4="ECC",$EA94*$EB94*SUMPRODUCT(OFFSET($AC94,0,MAX(0,DD$4-$DZ94-$CA$4+1),1,MIN($DZ94,DD$4-$CA$4+1)),OFFSET(Escalation!$K$24,($Y94-1)*(Escalation!$I$22+1)+DD$4-SSSModel!$C$3+1,MAX(0,DD$4-$DZ94-$CA$4+1),1,MIN($DZ94,DD$4-$CA$4+1))),
     IF(SSSModel!$C$4="PV",BF94*$EA94*(1+SSSModel!$C$2),
     IF(SSSModel!$C$4="FCR",$EC94*SUM(OFFSET($AC94,0,MAX(DD$4-$AC$4-$DZ94+1,0),1,MIN($DZ94,DD$4-$AC$4+1))),0)))),
SUM($AC94:$BZ94)*
     IF(SSSModel!$C$4="RR",OFFSET(Profiles!$K$2,$Z94,MAX(Profiles!$C$2,BF$4-$W94)),
     IF(SSSModel!$C$4="ECC",$EA94*$EB94*IF(MAX(Escalation!$C$2,BF$4-$W94)&gt;$DZ94-1,0,OFFSET(Escalation!$K$2,$Y94,MAX(Escalation!$C$2,BF$4-$W94))),
     IF(SSSModel!$C$4="PV",IF(DD$4=$W94,$EA94*(1+SSSModel!$C$2),0),
     IF(SSSModel!$C$4="FCR",IF(AND(DD$4&gt;=$W94,OFFSET(Profiles!$K$2,$Z94,MAX(Profiles!$C$2,BF$4-$W94))&gt;0),$EC94,0),0))))))</f>
        <v>0</v>
      </c>
      <c r="DE94" s="135">
        <f ca="1">IF(OR($Z94=0,SSSModel!$C$4="CF"),BG94,
IF(LEFT($V94,3)="ON_",
     IF(SSSModel!$C$4="RR",SUMPRODUCT(OFFSET($AC94,0,0,1,$CB$2),OFFSET(Profiles!$K$28,($Z94-1)*(Profiles!$I$26+1)+DE$4-SSSModel!$C$3+1,0,1,$CB$2)),
     IF(SSSModel!$C$4="ECC",$EA94*$EB94*SUMPRODUCT(OFFSET($AC94,0,MAX(0,DE$4-$DZ94-$CA$4+1),1,MIN($DZ94,DE$4-$CA$4+1)),OFFSET(Escalation!$K$24,($Y94-1)*(Escalation!$I$22+1)+DE$4-SSSModel!$C$3+1,MAX(0,DE$4-$DZ94-$CA$4+1),1,MIN($DZ94,DE$4-$CA$4+1))),
     IF(SSSModel!$C$4="PV",BG94*$EA94*(1+SSSModel!$C$2),
     IF(SSSModel!$C$4="FCR",$EC94*SUM(OFFSET($AC94,0,MAX(DE$4-$AC$4-$DZ94+1,0),1,MIN($DZ94,DE$4-$AC$4+1))),0)))),
SUM($AC94:$BZ94)*
     IF(SSSModel!$C$4="RR",OFFSET(Profiles!$K$2,$Z94,MAX(Profiles!$C$2,BG$4-$W94)),
     IF(SSSModel!$C$4="ECC",$EA94*$EB94*IF(MAX(Escalation!$C$2,BG$4-$W94)&gt;$DZ94-1,0,OFFSET(Escalation!$K$2,$Y94,MAX(Escalation!$C$2,BG$4-$W94))),
     IF(SSSModel!$C$4="PV",IF(DE$4=$W94,$EA94*(1+SSSModel!$C$2),0),
     IF(SSSModel!$C$4="FCR",IF(AND(DE$4&gt;=$W94,OFFSET(Profiles!$K$2,$Z94,MAX(Profiles!$C$2,BG$4-$W94))&gt;0),$EC94,0),0))))))</f>
        <v>0</v>
      </c>
      <c r="DF94" s="135">
        <f ca="1">IF(OR($Z94=0,SSSModel!$C$4="CF"),BH94,
IF(LEFT($V94,3)="ON_",
     IF(SSSModel!$C$4="RR",SUMPRODUCT(OFFSET($AC94,0,0,1,$CB$2),OFFSET(Profiles!$K$28,($Z94-1)*(Profiles!$I$26+1)+DF$4-SSSModel!$C$3+1,0,1,$CB$2)),
     IF(SSSModel!$C$4="ECC",$EA94*$EB94*SUMPRODUCT(OFFSET($AC94,0,MAX(0,DF$4-$DZ94-$CA$4+1),1,MIN($DZ94,DF$4-$CA$4+1)),OFFSET(Escalation!$K$24,($Y94-1)*(Escalation!$I$22+1)+DF$4-SSSModel!$C$3+1,MAX(0,DF$4-$DZ94-$CA$4+1),1,MIN($DZ94,DF$4-$CA$4+1))),
     IF(SSSModel!$C$4="PV",BH94*$EA94*(1+SSSModel!$C$2),
     IF(SSSModel!$C$4="FCR",$EC94*SUM(OFFSET($AC94,0,MAX(DF$4-$AC$4-$DZ94+1,0),1,MIN($DZ94,DF$4-$AC$4+1))),0)))),
SUM($AC94:$BZ94)*
     IF(SSSModel!$C$4="RR",OFFSET(Profiles!$K$2,$Z94,MAX(Profiles!$C$2,BH$4-$W94)),
     IF(SSSModel!$C$4="ECC",$EA94*$EB94*IF(MAX(Escalation!$C$2,BH$4-$W94)&gt;$DZ94-1,0,OFFSET(Escalation!$K$2,$Y94,MAX(Escalation!$C$2,BH$4-$W94))),
     IF(SSSModel!$C$4="PV",IF(DF$4=$W94,$EA94*(1+SSSModel!$C$2),0),
     IF(SSSModel!$C$4="FCR",IF(AND(DF$4&gt;=$W94,OFFSET(Profiles!$K$2,$Z94,MAX(Profiles!$C$2,BH$4-$W94))&gt;0),$EC94,0),0))))))</f>
        <v>0</v>
      </c>
      <c r="DG94" s="135">
        <f ca="1">IF(OR($Z94=0,SSSModel!$C$4="CF"),BI94,
IF(LEFT($V94,3)="ON_",
     IF(SSSModel!$C$4="RR",SUMPRODUCT(OFFSET($AC94,0,0,1,$CB$2),OFFSET(Profiles!$K$28,($Z94-1)*(Profiles!$I$26+1)+DG$4-SSSModel!$C$3+1,0,1,$CB$2)),
     IF(SSSModel!$C$4="ECC",$EA94*$EB94*SUMPRODUCT(OFFSET($AC94,0,MAX(0,DG$4-$DZ94-$CA$4+1),1,MIN($DZ94,DG$4-$CA$4+1)),OFFSET(Escalation!$K$24,($Y94-1)*(Escalation!$I$22+1)+DG$4-SSSModel!$C$3+1,MAX(0,DG$4-$DZ94-$CA$4+1),1,MIN($DZ94,DG$4-$CA$4+1))),
     IF(SSSModel!$C$4="PV",BI94*$EA94*(1+SSSModel!$C$2),
     IF(SSSModel!$C$4="FCR",$EC94*SUM(OFFSET($AC94,0,MAX(DG$4-$AC$4-$DZ94+1,0),1,MIN($DZ94,DG$4-$AC$4+1))),0)))),
SUM($AC94:$BZ94)*
     IF(SSSModel!$C$4="RR",OFFSET(Profiles!$K$2,$Z94,MAX(Profiles!$C$2,BI$4-$W94)),
     IF(SSSModel!$C$4="ECC",$EA94*$EB94*IF(MAX(Escalation!$C$2,BI$4-$W94)&gt;$DZ94-1,0,OFFSET(Escalation!$K$2,$Y94,MAX(Escalation!$C$2,BI$4-$W94))),
     IF(SSSModel!$C$4="PV",IF(DG$4=$W94,$EA94*(1+SSSModel!$C$2),0),
     IF(SSSModel!$C$4="FCR",IF(AND(DG$4&gt;=$W94,OFFSET(Profiles!$K$2,$Z94,MAX(Profiles!$C$2,BI$4-$W94))&gt;0),$EC94,0),0))))))</f>
        <v>0</v>
      </c>
      <c r="DH94" s="135">
        <f ca="1">IF(OR($Z94=0,SSSModel!$C$4="CF"),BJ94,
IF(LEFT($V94,3)="ON_",
     IF(SSSModel!$C$4="RR",SUMPRODUCT(OFFSET($AC94,0,0,1,$CB$2),OFFSET(Profiles!$K$28,($Z94-1)*(Profiles!$I$26+1)+DH$4-SSSModel!$C$3+1,0,1,$CB$2)),
     IF(SSSModel!$C$4="ECC",$EA94*$EB94*SUMPRODUCT(OFFSET($AC94,0,MAX(0,DH$4-$DZ94-$CA$4+1),1,MIN($DZ94,DH$4-$CA$4+1)),OFFSET(Escalation!$K$24,($Y94-1)*(Escalation!$I$22+1)+DH$4-SSSModel!$C$3+1,MAX(0,DH$4-$DZ94-$CA$4+1),1,MIN($DZ94,DH$4-$CA$4+1))),
     IF(SSSModel!$C$4="PV",BJ94*$EA94*(1+SSSModel!$C$2),
     IF(SSSModel!$C$4="FCR",$EC94*SUM(OFFSET($AC94,0,MAX(DH$4-$AC$4-$DZ94+1,0),1,MIN($DZ94,DH$4-$AC$4+1))),0)))),
SUM($AC94:$BZ94)*
     IF(SSSModel!$C$4="RR",OFFSET(Profiles!$K$2,$Z94,MAX(Profiles!$C$2,BJ$4-$W94)),
     IF(SSSModel!$C$4="ECC",$EA94*$EB94*IF(MAX(Escalation!$C$2,BJ$4-$W94)&gt;$DZ94-1,0,OFFSET(Escalation!$K$2,$Y94,MAX(Escalation!$C$2,BJ$4-$W94))),
     IF(SSSModel!$C$4="PV",IF(DH$4=$W94,$EA94*(1+SSSModel!$C$2),0),
     IF(SSSModel!$C$4="FCR",IF(AND(DH$4&gt;=$W94,OFFSET(Profiles!$K$2,$Z94,MAX(Profiles!$C$2,BJ$4-$W94))&gt;0),$EC94,0),0))))))</f>
        <v>0</v>
      </c>
      <c r="DI94" s="135">
        <f ca="1">IF(OR($Z94=0,SSSModel!$C$4="CF"),BK94,
IF(LEFT($V94,3)="ON_",
     IF(SSSModel!$C$4="RR",SUMPRODUCT(OFFSET($AC94,0,0,1,$CB$2),OFFSET(Profiles!$K$28,($Z94-1)*(Profiles!$I$26+1)+DI$4-SSSModel!$C$3+1,0,1,$CB$2)),
     IF(SSSModel!$C$4="ECC",$EA94*$EB94*SUMPRODUCT(OFFSET($AC94,0,MAX(0,DI$4-$DZ94-$CA$4+1),1,MIN($DZ94,DI$4-$CA$4+1)),OFFSET(Escalation!$K$24,($Y94-1)*(Escalation!$I$22+1)+DI$4-SSSModel!$C$3+1,MAX(0,DI$4-$DZ94-$CA$4+1),1,MIN($DZ94,DI$4-$CA$4+1))),
     IF(SSSModel!$C$4="PV",BK94*$EA94*(1+SSSModel!$C$2),
     IF(SSSModel!$C$4="FCR",$EC94*SUM(OFFSET($AC94,0,MAX(DI$4-$AC$4-$DZ94+1,0),1,MIN($DZ94,DI$4-$AC$4+1))),0)))),
SUM($AC94:$BZ94)*
     IF(SSSModel!$C$4="RR",OFFSET(Profiles!$K$2,$Z94,MAX(Profiles!$C$2,BK$4-$W94)),
     IF(SSSModel!$C$4="ECC",$EA94*$EB94*IF(MAX(Escalation!$C$2,BK$4-$W94)&gt;$DZ94-1,0,OFFSET(Escalation!$K$2,$Y94,MAX(Escalation!$C$2,BK$4-$W94))),
     IF(SSSModel!$C$4="PV",IF(DI$4=$W94,$EA94*(1+SSSModel!$C$2),0),
     IF(SSSModel!$C$4="FCR",IF(AND(DI$4&gt;=$W94,OFFSET(Profiles!$K$2,$Z94,MAX(Profiles!$C$2,BK$4-$W94))&gt;0),$EC94,0),0))))))</f>
        <v>0</v>
      </c>
      <c r="DJ94" s="135">
        <f ca="1">IF(OR($Z94=0,SSSModel!$C$4="CF"),BL94,
IF(LEFT($V94,3)="ON_",
     IF(SSSModel!$C$4="RR",SUMPRODUCT(OFFSET($AC94,0,0,1,$CB$2),OFFSET(Profiles!$K$28,($Z94-1)*(Profiles!$I$26+1)+DJ$4-SSSModel!$C$3+1,0,1,$CB$2)),
     IF(SSSModel!$C$4="ECC",$EA94*$EB94*SUMPRODUCT(OFFSET($AC94,0,MAX(0,DJ$4-$DZ94-$CA$4+1),1,MIN($DZ94,DJ$4-$CA$4+1)),OFFSET(Escalation!$K$24,($Y94-1)*(Escalation!$I$22+1)+DJ$4-SSSModel!$C$3+1,MAX(0,DJ$4-$DZ94-$CA$4+1),1,MIN($DZ94,DJ$4-$CA$4+1))),
     IF(SSSModel!$C$4="PV",BL94*$EA94*(1+SSSModel!$C$2),
     IF(SSSModel!$C$4="FCR",$EC94*SUM(OFFSET($AC94,0,MAX(DJ$4-$AC$4-$DZ94+1,0),1,MIN($DZ94,DJ$4-$AC$4+1))),0)))),
SUM($AC94:$BZ94)*
     IF(SSSModel!$C$4="RR",OFFSET(Profiles!$K$2,$Z94,MAX(Profiles!$C$2,BL$4-$W94)),
     IF(SSSModel!$C$4="ECC",$EA94*$EB94*IF(MAX(Escalation!$C$2,BL$4-$W94)&gt;$DZ94-1,0,OFFSET(Escalation!$K$2,$Y94,MAX(Escalation!$C$2,BL$4-$W94))),
     IF(SSSModel!$C$4="PV",IF(DJ$4=$W94,$EA94*(1+SSSModel!$C$2),0),
     IF(SSSModel!$C$4="FCR",IF(AND(DJ$4&gt;=$W94,OFFSET(Profiles!$K$2,$Z94,MAX(Profiles!$C$2,BL$4-$W94))&gt;0),$EC94,0),0))))))</f>
        <v>0</v>
      </c>
      <c r="DK94" s="135">
        <f ca="1">IF(OR($Z94=0,SSSModel!$C$4="CF"),BM94,
IF(LEFT($V94,3)="ON_",
     IF(SSSModel!$C$4="RR",SUMPRODUCT(OFFSET($AC94,0,0,1,$CB$2),OFFSET(Profiles!$K$28,($Z94-1)*(Profiles!$I$26+1)+DK$4-SSSModel!$C$3+1,0,1,$CB$2)),
     IF(SSSModel!$C$4="ECC",$EA94*$EB94*SUMPRODUCT(OFFSET($AC94,0,MAX(0,DK$4-$DZ94-$CA$4+1),1,MIN($DZ94,DK$4-$CA$4+1)),OFFSET(Escalation!$K$24,($Y94-1)*(Escalation!$I$22+1)+DK$4-SSSModel!$C$3+1,MAX(0,DK$4-$DZ94-$CA$4+1),1,MIN($DZ94,DK$4-$CA$4+1))),
     IF(SSSModel!$C$4="PV",BM94*$EA94*(1+SSSModel!$C$2),
     IF(SSSModel!$C$4="FCR",$EC94*SUM(OFFSET($AC94,0,MAX(DK$4-$AC$4-$DZ94+1,0),1,MIN($DZ94,DK$4-$AC$4+1))),0)))),
SUM($AC94:$BZ94)*
     IF(SSSModel!$C$4="RR",OFFSET(Profiles!$K$2,$Z94,MAX(Profiles!$C$2,BM$4-$W94)),
     IF(SSSModel!$C$4="ECC",$EA94*$EB94*IF(MAX(Escalation!$C$2,BM$4-$W94)&gt;$DZ94-1,0,OFFSET(Escalation!$K$2,$Y94,MAX(Escalation!$C$2,BM$4-$W94))),
     IF(SSSModel!$C$4="PV",IF(DK$4=$W94,$EA94*(1+SSSModel!$C$2),0),
     IF(SSSModel!$C$4="FCR",IF(AND(DK$4&gt;=$W94,OFFSET(Profiles!$K$2,$Z94,MAX(Profiles!$C$2,BM$4-$W94))&gt;0),$EC94,0),0))))))</f>
        <v>0</v>
      </c>
      <c r="DL94" s="135">
        <f ca="1">IF(OR($Z94=0,SSSModel!$C$4="CF"),BN94,
IF(LEFT($V94,3)="ON_",
     IF(SSSModel!$C$4="RR",SUMPRODUCT(OFFSET($AC94,0,0,1,$CB$2),OFFSET(Profiles!$K$28,($Z94-1)*(Profiles!$I$26+1)+DL$4-SSSModel!$C$3+1,0,1,$CB$2)),
     IF(SSSModel!$C$4="ECC",$EA94*$EB94*SUMPRODUCT(OFFSET($AC94,0,MAX(0,DL$4-$DZ94-$CA$4+1),1,MIN($DZ94,DL$4-$CA$4+1)),OFFSET(Escalation!$K$24,($Y94-1)*(Escalation!$I$22+1)+DL$4-SSSModel!$C$3+1,MAX(0,DL$4-$DZ94-$CA$4+1),1,MIN($DZ94,DL$4-$CA$4+1))),
     IF(SSSModel!$C$4="PV",BN94*$EA94*(1+SSSModel!$C$2),
     IF(SSSModel!$C$4="FCR",$EC94*SUM(OFFSET($AC94,0,MAX(DL$4-$AC$4-$DZ94+1,0),1,MIN($DZ94,DL$4-$AC$4+1))),0)))),
SUM($AC94:$BZ94)*
     IF(SSSModel!$C$4="RR",OFFSET(Profiles!$K$2,$Z94,MAX(Profiles!$C$2,BN$4-$W94)),
     IF(SSSModel!$C$4="ECC",$EA94*$EB94*IF(MAX(Escalation!$C$2,BN$4-$W94)&gt;$DZ94-1,0,OFFSET(Escalation!$K$2,$Y94,MAX(Escalation!$C$2,BN$4-$W94))),
     IF(SSSModel!$C$4="PV",IF(DL$4=$W94,$EA94*(1+SSSModel!$C$2),0),
     IF(SSSModel!$C$4="FCR",IF(AND(DL$4&gt;=$W94,OFFSET(Profiles!$K$2,$Z94,MAX(Profiles!$C$2,BN$4-$W94))&gt;0),$EC94,0),0))))))</f>
        <v>0</v>
      </c>
      <c r="DM94" s="135">
        <f ca="1">IF(OR($Z94=0,SSSModel!$C$4="CF"),BO94,
IF(LEFT($V94,3)="ON_",
     IF(SSSModel!$C$4="RR",SUMPRODUCT(OFFSET($AC94,0,0,1,$CB$2),OFFSET(Profiles!$K$28,($Z94-1)*(Profiles!$I$26+1)+DM$4-SSSModel!$C$3+1,0,1,$CB$2)),
     IF(SSSModel!$C$4="ECC",$EA94*$EB94*SUMPRODUCT(OFFSET($AC94,0,MAX(0,DM$4-$DZ94-$CA$4+1),1,MIN($DZ94,DM$4-$CA$4+1)),OFFSET(Escalation!$K$24,($Y94-1)*(Escalation!$I$22+1)+DM$4-SSSModel!$C$3+1,MAX(0,DM$4-$DZ94-$CA$4+1),1,MIN($DZ94,DM$4-$CA$4+1))),
     IF(SSSModel!$C$4="PV",BO94*$EA94*(1+SSSModel!$C$2),
     IF(SSSModel!$C$4="FCR",$EC94*SUM(OFFSET($AC94,0,MAX(DM$4-$AC$4-$DZ94+1,0),1,MIN($DZ94,DM$4-$AC$4+1))),0)))),
SUM($AC94:$BZ94)*
     IF(SSSModel!$C$4="RR",OFFSET(Profiles!$K$2,$Z94,MAX(Profiles!$C$2,BO$4-$W94)),
     IF(SSSModel!$C$4="ECC",$EA94*$EB94*IF(MAX(Escalation!$C$2,BO$4-$W94)&gt;$DZ94-1,0,OFFSET(Escalation!$K$2,$Y94,MAX(Escalation!$C$2,BO$4-$W94))),
     IF(SSSModel!$C$4="PV",IF(DM$4=$W94,$EA94*(1+SSSModel!$C$2),0),
     IF(SSSModel!$C$4="FCR",IF(AND(DM$4&gt;=$W94,OFFSET(Profiles!$K$2,$Z94,MAX(Profiles!$C$2,BO$4-$W94))&gt;0),$EC94,0),0))))))</f>
        <v>0</v>
      </c>
      <c r="DN94" s="135">
        <f ca="1">IF(OR($Z94=0,SSSModel!$C$4="CF"),BP94,
IF(LEFT($V94,3)="ON_",
     IF(SSSModel!$C$4="RR",SUMPRODUCT(OFFSET($AC94,0,0,1,$CB$2),OFFSET(Profiles!$K$28,($Z94-1)*(Profiles!$I$26+1)+DN$4-SSSModel!$C$3+1,0,1,$CB$2)),
     IF(SSSModel!$C$4="ECC",$EA94*$EB94*SUMPRODUCT(OFFSET($AC94,0,MAX(0,DN$4-$DZ94-$CA$4+1),1,MIN($DZ94,DN$4-$CA$4+1)),OFFSET(Escalation!$K$24,($Y94-1)*(Escalation!$I$22+1)+DN$4-SSSModel!$C$3+1,MAX(0,DN$4-$DZ94-$CA$4+1),1,MIN($DZ94,DN$4-$CA$4+1))),
     IF(SSSModel!$C$4="PV",BP94*$EA94*(1+SSSModel!$C$2),
     IF(SSSModel!$C$4="FCR",$EC94*SUM(OFFSET($AC94,0,MAX(DN$4-$AC$4-$DZ94+1,0),1,MIN($DZ94,DN$4-$AC$4+1))),0)))),
SUM($AC94:$BZ94)*
     IF(SSSModel!$C$4="RR",OFFSET(Profiles!$K$2,$Z94,MAX(Profiles!$C$2,BP$4-$W94)),
     IF(SSSModel!$C$4="ECC",$EA94*$EB94*IF(MAX(Escalation!$C$2,BP$4-$W94)&gt;$DZ94-1,0,OFFSET(Escalation!$K$2,$Y94,MAX(Escalation!$C$2,BP$4-$W94))),
     IF(SSSModel!$C$4="PV",IF(DN$4=$W94,$EA94*(1+SSSModel!$C$2),0),
     IF(SSSModel!$C$4="FCR",IF(AND(DN$4&gt;=$W94,OFFSET(Profiles!$K$2,$Z94,MAX(Profiles!$C$2,BP$4-$W94))&gt;0),$EC94,0),0))))))</f>
        <v>0</v>
      </c>
      <c r="DO94" s="135">
        <f ca="1">IF(OR($Z94=0,SSSModel!$C$4="CF"),BQ94,
IF(LEFT($V94,3)="ON_",
     IF(SSSModel!$C$4="RR",SUMPRODUCT(OFFSET($AC94,0,0,1,$CB$2),OFFSET(Profiles!$K$28,($Z94-1)*(Profiles!$I$26+1)+DO$4-SSSModel!$C$3+1,0,1,$CB$2)),
     IF(SSSModel!$C$4="ECC",$EA94*$EB94*SUMPRODUCT(OFFSET($AC94,0,MAX(0,DO$4-$DZ94-$CA$4+1),1,MIN($DZ94,DO$4-$CA$4+1)),OFFSET(Escalation!$K$24,($Y94-1)*(Escalation!$I$22+1)+DO$4-SSSModel!$C$3+1,MAX(0,DO$4-$DZ94-$CA$4+1),1,MIN($DZ94,DO$4-$CA$4+1))),
     IF(SSSModel!$C$4="PV",BQ94*$EA94*(1+SSSModel!$C$2),
     IF(SSSModel!$C$4="FCR",$EC94*SUM(OFFSET($AC94,0,MAX(DO$4-$AC$4-$DZ94+1,0),1,MIN($DZ94,DO$4-$AC$4+1))),0)))),
SUM($AC94:$BZ94)*
     IF(SSSModel!$C$4="RR",OFFSET(Profiles!$K$2,$Z94,MAX(Profiles!$C$2,BQ$4-$W94)),
     IF(SSSModel!$C$4="ECC",$EA94*$EB94*IF(MAX(Escalation!$C$2,BQ$4-$W94)&gt;$DZ94-1,0,OFFSET(Escalation!$K$2,$Y94,MAX(Escalation!$C$2,BQ$4-$W94))),
     IF(SSSModel!$C$4="PV",IF(DO$4=$W94,$EA94*(1+SSSModel!$C$2),0),
     IF(SSSModel!$C$4="FCR",IF(AND(DO$4&gt;=$W94,OFFSET(Profiles!$K$2,$Z94,MAX(Profiles!$C$2,BQ$4-$W94))&gt;0),$EC94,0),0))))))</f>
        <v>0</v>
      </c>
      <c r="DP94" s="135">
        <f ca="1">IF(OR($Z94=0,SSSModel!$C$4="CF"),BR94,
IF(LEFT($V94,3)="ON_",
     IF(SSSModel!$C$4="RR",SUMPRODUCT(OFFSET($AC94,0,0,1,$CB$2),OFFSET(Profiles!$K$28,($Z94-1)*(Profiles!$I$26+1)+DP$4-SSSModel!$C$3+1,0,1,$CB$2)),
     IF(SSSModel!$C$4="ECC",$EA94*$EB94*SUMPRODUCT(OFFSET($AC94,0,MAX(0,DP$4-$DZ94-$CA$4+1),1,MIN($DZ94,DP$4-$CA$4+1)),OFFSET(Escalation!$K$24,($Y94-1)*(Escalation!$I$22+1)+DP$4-SSSModel!$C$3+1,MAX(0,DP$4-$DZ94-$CA$4+1),1,MIN($DZ94,DP$4-$CA$4+1))),
     IF(SSSModel!$C$4="PV",BR94*$EA94*(1+SSSModel!$C$2),
     IF(SSSModel!$C$4="FCR",$EC94*SUM(OFFSET($AC94,0,MAX(DP$4-$AC$4-$DZ94+1,0),1,MIN($DZ94,DP$4-$AC$4+1))),0)))),
SUM($AC94:$BZ94)*
     IF(SSSModel!$C$4="RR",OFFSET(Profiles!$K$2,$Z94,MAX(Profiles!$C$2,BR$4-$W94)),
     IF(SSSModel!$C$4="ECC",$EA94*$EB94*IF(MAX(Escalation!$C$2,BR$4-$W94)&gt;$DZ94-1,0,OFFSET(Escalation!$K$2,$Y94,MAX(Escalation!$C$2,BR$4-$W94))),
     IF(SSSModel!$C$4="PV",IF(DP$4=$W94,$EA94*(1+SSSModel!$C$2),0),
     IF(SSSModel!$C$4="FCR",IF(AND(DP$4&gt;=$W94,OFFSET(Profiles!$K$2,$Z94,MAX(Profiles!$C$2,BR$4-$W94))&gt;0),$EC94,0),0))))))</f>
        <v>0</v>
      </c>
      <c r="DQ94" s="135">
        <f ca="1">IF(OR($Z94=0,SSSModel!$C$4="CF"),BS94,
IF(LEFT($V94,3)="ON_",
     IF(SSSModel!$C$4="RR",SUMPRODUCT(OFFSET($AC94,0,0,1,$CB$2),OFFSET(Profiles!$K$28,($Z94-1)*(Profiles!$I$26+1)+DQ$4-SSSModel!$C$3+1,0,1,$CB$2)),
     IF(SSSModel!$C$4="ECC",$EA94*$EB94*SUMPRODUCT(OFFSET($AC94,0,MAX(0,DQ$4-$DZ94-$CA$4+1),1,MIN($DZ94,DQ$4-$CA$4+1)),OFFSET(Escalation!$K$24,($Y94-1)*(Escalation!$I$22+1)+DQ$4-SSSModel!$C$3+1,MAX(0,DQ$4-$DZ94-$CA$4+1),1,MIN($DZ94,DQ$4-$CA$4+1))),
     IF(SSSModel!$C$4="PV",BS94*$EA94*(1+SSSModel!$C$2),
     IF(SSSModel!$C$4="FCR",$EC94*SUM(OFFSET($AC94,0,MAX(DQ$4-$AC$4-$DZ94+1,0),1,MIN($DZ94,DQ$4-$AC$4+1))),0)))),
SUM($AC94:$BZ94)*
     IF(SSSModel!$C$4="RR",OFFSET(Profiles!$K$2,$Z94,MAX(Profiles!$C$2,BS$4-$W94)),
     IF(SSSModel!$C$4="ECC",$EA94*$EB94*IF(MAX(Escalation!$C$2,BS$4-$W94)&gt;$DZ94-1,0,OFFSET(Escalation!$K$2,$Y94,MAX(Escalation!$C$2,BS$4-$W94))),
     IF(SSSModel!$C$4="PV",IF(DQ$4=$W94,$EA94*(1+SSSModel!$C$2),0),
     IF(SSSModel!$C$4="FCR",IF(AND(DQ$4&gt;=$W94,OFFSET(Profiles!$K$2,$Z94,MAX(Profiles!$C$2,BS$4-$W94))&gt;0),$EC94,0),0))))))</f>
        <v>0</v>
      </c>
      <c r="DR94" s="135">
        <f ca="1">IF(OR($Z94=0,SSSModel!$C$4="CF"),BT94,
IF(LEFT($V94,3)="ON_",
     IF(SSSModel!$C$4="RR",SUMPRODUCT(OFFSET($AC94,0,0,1,$CB$2),OFFSET(Profiles!$K$28,($Z94-1)*(Profiles!$I$26+1)+DR$4-SSSModel!$C$3+1,0,1,$CB$2)),
     IF(SSSModel!$C$4="ECC",$EA94*$EB94*SUMPRODUCT(OFFSET($AC94,0,MAX(0,DR$4-$DZ94-$CA$4+1),1,MIN($DZ94,DR$4-$CA$4+1)),OFFSET(Escalation!$K$24,($Y94-1)*(Escalation!$I$22+1)+DR$4-SSSModel!$C$3+1,MAX(0,DR$4-$DZ94-$CA$4+1),1,MIN($DZ94,DR$4-$CA$4+1))),
     IF(SSSModel!$C$4="PV",BT94*$EA94*(1+SSSModel!$C$2),
     IF(SSSModel!$C$4="FCR",$EC94*SUM(OFFSET($AC94,0,MAX(DR$4-$AC$4-$DZ94+1,0),1,MIN($DZ94,DR$4-$AC$4+1))),0)))),
SUM($AC94:$BZ94)*
     IF(SSSModel!$C$4="RR",OFFSET(Profiles!$K$2,$Z94,MAX(Profiles!$C$2,BT$4-$W94)),
     IF(SSSModel!$C$4="ECC",$EA94*$EB94*IF(MAX(Escalation!$C$2,BT$4-$W94)&gt;$DZ94-1,0,OFFSET(Escalation!$K$2,$Y94,MAX(Escalation!$C$2,BT$4-$W94))),
     IF(SSSModel!$C$4="PV",IF(DR$4=$W94,$EA94*(1+SSSModel!$C$2),0),
     IF(SSSModel!$C$4="FCR",IF(AND(DR$4&gt;=$W94,OFFSET(Profiles!$K$2,$Z94,MAX(Profiles!$C$2,BT$4-$W94))&gt;0),$EC94,0),0))))))</f>
        <v>0</v>
      </c>
      <c r="DS94" s="135">
        <f ca="1">IF(OR($Z94=0,SSSModel!$C$4="CF"),BU94,
IF(LEFT($V94,3)="ON_",
     IF(SSSModel!$C$4="RR",SUMPRODUCT(OFFSET($AC94,0,0,1,$CB$2),OFFSET(Profiles!$K$28,($Z94-1)*(Profiles!$I$26+1)+DS$4-SSSModel!$C$3+1,0,1,$CB$2)),
     IF(SSSModel!$C$4="ECC",$EA94*$EB94*SUMPRODUCT(OFFSET($AC94,0,MAX(0,DS$4-$DZ94-$CA$4+1),1,MIN($DZ94,DS$4-$CA$4+1)),OFFSET(Escalation!$K$24,($Y94-1)*(Escalation!$I$22+1)+DS$4-SSSModel!$C$3+1,MAX(0,DS$4-$DZ94-$CA$4+1),1,MIN($DZ94,DS$4-$CA$4+1))),
     IF(SSSModel!$C$4="PV",BU94*$EA94*(1+SSSModel!$C$2),
     IF(SSSModel!$C$4="FCR",$EC94*SUM(OFFSET($AC94,0,MAX(DS$4-$AC$4-$DZ94+1,0),1,MIN($DZ94,DS$4-$AC$4+1))),0)))),
SUM($AC94:$BZ94)*
     IF(SSSModel!$C$4="RR",OFFSET(Profiles!$K$2,$Z94,MAX(Profiles!$C$2,BU$4-$W94)),
     IF(SSSModel!$C$4="ECC",$EA94*$EB94*IF(MAX(Escalation!$C$2,BU$4-$W94)&gt;$DZ94-1,0,OFFSET(Escalation!$K$2,$Y94,MAX(Escalation!$C$2,BU$4-$W94))),
     IF(SSSModel!$C$4="PV",IF(DS$4=$W94,$EA94*(1+SSSModel!$C$2),0),
     IF(SSSModel!$C$4="FCR",IF(AND(DS$4&gt;=$W94,OFFSET(Profiles!$K$2,$Z94,MAX(Profiles!$C$2,BU$4-$W94))&gt;0),$EC94,0),0))))))</f>
        <v>0</v>
      </c>
      <c r="DT94" s="135">
        <f ca="1">IF(OR($Z94=0,SSSModel!$C$4="CF"),BV94,
IF(LEFT($V94,3)="ON_",
     IF(SSSModel!$C$4="RR",SUMPRODUCT(OFFSET($AC94,0,0,1,$CB$2),OFFSET(Profiles!$K$28,($Z94-1)*(Profiles!$I$26+1)+DT$4-SSSModel!$C$3+1,0,1,$CB$2)),
     IF(SSSModel!$C$4="ECC",$EA94*$EB94*SUMPRODUCT(OFFSET($AC94,0,MAX(0,DT$4-$DZ94-$CA$4+1),1,MIN($DZ94,DT$4-$CA$4+1)),OFFSET(Escalation!$K$24,($Y94-1)*(Escalation!$I$22+1)+DT$4-SSSModel!$C$3+1,MAX(0,DT$4-$DZ94-$CA$4+1),1,MIN($DZ94,DT$4-$CA$4+1))),
     IF(SSSModel!$C$4="PV",BV94*$EA94*(1+SSSModel!$C$2),
     IF(SSSModel!$C$4="FCR",$EC94*SUM(OFFSET($AC94,0,MAX(DT$4-$AC$4-$DZ94+1,0),1,MIN($DZ94,DT$4-$AC$4+1))),0)))),
SUM($AC94:$BZ94)*
     IF(SSSModel!$C$4="RR",OFFSET(Profiles!$K$2,$Z94,MAX(Profiles!$C$2,BV$4-$W94)),
     IF(SSSModel!$C$4="ECC",$EA94*$EB94*IF(MAX(Escalation!$C$2,BV$4-$W94)&gt;$DZ94-1,0,OFFSET(Escalation!$K$2,$Y94,MAX(Escalation!$C$2,BV$4-$W94))),
     IF(SSSModel!$C$4="PV",IF(DT$4=$W94,$EA94*(1+SSSModel!$C$2),0),
     IF(SSSModel!$C$4="FCR",IF(AND(DT$4&gt;=$W94,OFFSET(Profiles!$K$2,$Z94,MAX(Profiles!$C$2,BV$4-$W94))&gt;0),$EC94,0),0))))))</f>
        <v>0</v>
      </c>
      <c r="DU94" s="135">
        <f ca="1">IF(OR($Z94=0,SSSModel!$C$4="CF"),BW94,
IF(LEFT($V94,3)="ON_",
     IF(SSSModel!$C$4="RR",SUMPRODUCT(OFFSET($AC94,0,0,1,$CB$2),OFFSET(Profiles!$K$28,($Z94-1)*(Profiles!$I$26+1)+DU$4-SSSModel!$C$3+1,0,1,$CB$2)),
     IF(SSSModel!$C$4="ECC",$EA94*$EB94*SUMPRODUCT(OFFSET($AC94,0,MAX(0,DU$4-$DZ94-$CA$4+1),1,MIN($DZ94,DU$4-$CA$4+1)),OFFSET(Escalation!$K$24,($Y94-1)*(Escalation!$I$22+1)+DU$4-SSSModel!$C$3+1,MAX(0,DU$4-$DZ94-$CA$4+1),1,MIN($DZ94,DU$4-$CA$4+1))),
     IF(SSSModel!$C$4="PV",BW94*$EA94*(1+SSSModel!$C$2),
     IF(SSSModel!$C$4="FCR",$EC94*SUM(OFFSET($AC94,0,MAX(DU$4-$AC$4-$DZ94+1,0),1,MIN($DZ94,DU$4-$AC$4+1))),0)))),
SUM($AC94:$BZ94)*
     IF(SSSModel!$C$4="RR",OFFSET(Profiles!$K$2,$Z94,MAX(Profiles!$C$2,BW$4-$W94)),
     IF(SSSModel!$C$4="ECC",$EA94*$EB94*IF(MAX(Escalation!$C$2,BW$4-$W94)&gt;$DZ94-1,0,OFFSET(Escalation!$K$2,$Y94,MAX(Escalation!$C$2,BW$4-$W94))),
     IF(SSSModel!$C$4="PV",IF(DU$4=$W94,$EA94*(1+SSSModel!$C$2),0),
     IF(SSSModel!$C$4="FCR",IF(AND(DU$4&gt;=$W94,OFFSET(Profiles!$K$2,$Z94,MAX(Profiles!$C$2,BW$4-$W94))&gt;0),$EC94,0),0))))))</f>
        <v>0</v>
      </c>
      <c r="DV94" s="136">
        <f ca="1">IF(OR($Z94=0,SSSModel!$C$4="CF"),BX94,
IF(LEFT($V94,3)="ON_",
     IF(SSSModel!$C$4="RR",SUMPRODUCT(OFFSET($AC94,0,0,1,$CB$2),OFFSET(Profiles!$K$28,($Z94-1)*(Profiles!$I$26+1)+DV$4-SSSModel!$C$3+1,0,1,$CB$2)),
     IF(SSSModel!$C$4="ECC",$EA94*$EB94*SUMPRODUCT(OFFSET($AC94,0,MAX(0,DV$4-$DZ94-$CA$4+1),1,MIN($DZ94,DV$4-$CA$4+1)),OFFSET(Escalation!$K$24,($Y94-1)*(Escalation!$I$22+1)+DV$4-SSSModel!$C$3+1,MAX(0,DV$4-$DZ94-$CA$4+1),1,MIN($DZ94,DV$4-$CA$4+1))),
     IF(SSSModel!$C$4="PV",BX94*$EA94*(1+SSSModel!$C$2),
     IF(SSSModel!$C$4="FCR",$EC94*SUM(OFFSET($AC94,0,MAX(DV$4-$AC$4-$DZ94+1,0),1,MIN($DZ94,DV$4-$AC$4+1))),0)))),
SUM($AC94:$BZ94)*
     IF(SSSModel!$C$4="RR",OFFSET(Profiles!$K$2,$Z94,MAX(Profiles!$C$2,BX$4-$W94)),
     IF(SSSModel!$C$4="ECC",$EA94*$EB94*IF(MAX(Escalation!$C$2,BX$4-$W94)&gt;$DZ94-1,0,OFFSET(Escalation!$K$2,$Y94,MAX(Escalation!$C$2,BX$4-$W94))),
     IF(SSSModel!$C$4="PV",IF(DV$4=$W94,$EA94*(1+SSSModel!$C$2),0),
     IF(SSSModel!$C$4="FCR",IF(AND(DV$4&gt;=$W94,OFFSET(Profiles!$K$2,$Z94,MAX(Profiles!$C$2,BX$4-$W94))&gt;0),$EC94,0),0))))))</f>
        <v>0</v>
      </c>
      <c r="DW94" s="136">
        <f ca="1">IF(OR($Z94=0,SSSModel!$C$4="CF"),BY94,
IF(LEFT($V94,3)="ON_",
     IF(SSSModel!$C$4="RR",SUMPRODUCT(OFFSET($AC94,0,0,1,$CB$2),OFFSET(Profiles!$K$28,($Z94-1)*(Profiles!$I$26+1)+DW$4-SSSModel!$C$3+1,0,1,$CB$2)),
     IF(SSSModel!$C$4="ECC",$EA94*$EB94*SUMPRODUCT(OFFSET($AC94,0,MAX(0,DW$4-$DZ94-$CA$4+1),1,MIN($DZ94,DW$4-$CA$4+1)),OFFSET(Escalation!$K$24,($Y94-1)*(Escalation!$I$22+1)+DW$4-SSSModel!$C$3+1,MAX(0,DW$4-$DZ94-$CA$4+1),1,MIN($DZ94,DW$4-$CA$4+1))),
     IF(SSSModel!$C$4="PV",BY94*$EA94*(1+SSSModel!$C$2),
     IF(SSSModel!$C$4="FCR",$EC94*SUM(OFFSET($AC94,0,MAX(DW$4-$AC$4-$DZ94+1,0),1,MIN($DZ94,DW$4-$AC$4+1))),0)))),
SUM($AC94:$BZ94)*
     IF(SSSModel!$C$4="RR",OFFSET(Profiles!$K$2,$Z94,MAX(Profiles!$C$2,BY$4-$W94)),
     IF(SSSModel!$C$4="ECC",$EA94*$EB94*IF(MAX(Escalation!$C$2,BY$4-$W94)&gt;$DZ94-1,0,OFFSET(Escalation!$K$2,$Y94,MAX(Escalation!$C$2,BY$4-$W94))),
     IF(SSSModel!$C$4="PV",IF(DW$4=$W94,$EA94*(1+SSSModel!$C$2),0),
     IF(SSSModel!$C$4="FCR",IF(AND(DW$4&gt;=$W94,OFFSET(Profiles!$K$2,$Z94,MAX(Profiles!$C$2,BY$4-$W94))&gt;0),$EC94,0),0))))))</f>
        <v>0</v>
      </c>
      <c r="DX94" s="136">
        <f ca="1">IF(OR($Z94=0,SSSModel!$C$4="CF"),BZ94,
IF(LEFT($V94,3)="ON_",
     IF(SSSModel!$C$4="RR",SUMPRODUCT(OFFSET($AC94,0,0,1,$CB$2),OFFSET(Profiles!$K$28,($Z94-1)*(Profiles!$I$26+1)+DX$4-SSSModel!$C$3+1,0,1,$CB$2)),
     IF(SSSModel!$C$4="ECC",$EA94*$EB94*SUMPRODUCT(OFFSET($AC94,0,MAX(0,DX$4-$DZ94-$CA$4+1),1,MIN($DZ94,DX$4-$CA$4+1)),OFFSET(Escalation!$K$24,($Y94-1)*(Escalation!$I$22+1)+DX$4-SSSModel!$C$3+1,MAX(0,DX$4-$DZ94-$CA$4+1),1,MIN($DZ94,DX$4-$CA$4+1))),
     IF(SSSModel!$C$4="PV",BZ94*$EA94*(1+SSSModel!$C$2),
     IF(SSSModel!$C$4="FCR",$EC94*SUM(OFFSET($AC94,0,MAX(DX$4-$AC$4-$DZ94+1,0),1,MIN($DZ94,DX$4-$AC$4+1))),0)))),
SUM($AC94:$BZ94)*
     IF(SSSModel!$C$4="RR",OFFSET(Profiles!$K$2,$Z94,MAX(Profiles!$C$2,BZ$4-$W94)),
     IF(SSSModel!$C$4="ECC",$EA94*$EB94*IF(MAX(Escalation!$C$2,BZ$4-$W94)&gt;$DZ94-1,0,OFFSET(Escalation!$K$2,$Y94,MAX(Escalation!$C$2,BZ$4-$W94))),
     IF(SSSModel!$C$4="PV",IF(DX$4=$W94,$EA94*(1+SSSModel!$C$2),0),
     IF(SSSModel!$C$4="FCR",IF(AND(DX$4&gt;=$W94,OFFSET(Profiles!$K$2,$Z94,MAX(Profiles!$C$2,BZ$4-$W94))&gt;0),$EC94,0),0))))))</f>
        <v>0</v>
      </c>
      <c r="DY94" s="82">
        <f ca="1">IF($Y94=0,0,OFFSET(Escalation!$B$2,$Y94,0))</f>
        <v>0</v>
      </c>
      <c r="DZ94" s="80">
        <f ca="1">IF($Z94=0,0,COUNTIF(OFFSET(Profiles!$K$2,$Z94,0,1,50),"&gt;0"))</f>
        <v>0</v>
      </c>
      <c r="EA94" s="137">
        <f ca="1">IF($Z94=0,0,SUMPRODUCT(Profiles!$C$20:$BH$20,OFFSET(Profiles!$C$2,$Z94,0,1,Profiles!$B$1)))</f>
        <v>0</v>
      </c>
      <c r="EB94" s="24">
        <f>IF($Z94=0,0,((1-(1+DY94)/(1+SSSModel!$C$2))/(1-((1+DY94)/(1+SSSModel!$C$2))^DZ94))*(1+SSSModel!$C$2))</f>
        <v>0</v>
      </c>
      <c r="EC94" s="24">
        <f>IF($Z94=0,0,-PMT(SSSModel!$C$2,DZ94,EA94))</f>
        <v>0</v>
      </c>
    </row>
    <row r="95" spans="3:133" x14ac:dyDescent="0.35">
      <c r="C95" s="18">
        <f t="shared" si="12"/>
        <v>10</v>
      </c>
      <c r="D95" s="18">
        <f t="shared" si="13"/>
        <v>1</v>
      </c>
      <c r="E95" s="18">
        <f t="shared" ca="1" si="14"/>
        <v>1</v>
      </c>
      <c r="G95" s="25">
        <f ca="1">IF($E95=0,"",OFFSET(Resources!B$26,$E95,0))</f>
        <v>1</v>
      </c>
      <c r="H95" s="25" t="str">
        <f ca="1">IF($E95=0,"",OFFSET(Resources!C$26,$E95,0))</f>
        <v>NREL</v>
      </c>
      <c r="I95" s="25" t="str">
        <f ca="1">IF($E95=0,"",OFFSET(Resources!$E$26,$E95,0))</f>
        <v>SB SCCT (220 MW)</v>
      </c>
      <c r="J95" s="16">
        <v>1</v>
      </c>
      <c r="K95" s="16" t="s">
        <v>150</v>
      </c>
      <c r="L95" s="25" t="str">
        <f ca="1">OFFSET(Resources!$CG$24,0,$C95-1)</f>
        <v>Annual Fuel Burn</v>
      </c>
      <c r="M95" s="25" t="str">
        <f ca="1">OFFSET(Resources!$CG$25,0,$C95-1)</f>
        <v>O&amp;M</v>
      </c>
      <c r="N95" s="1">
        <v>1</v>
      </c>
      <c r="O95" s="7">
        <f ca="1">IF($E95=0,0,OFFSET(Resources!$CG$26,$E95,$C95-1))</f>
        <v>0</v>
      </c>
      <c r="P95" s="25" t="str">
        <f ca="1">OFFSET(Resources!$CG$26,0,$C95-1)</f>
        <v>mmBtu/Yr</v>
      </c>
      <c r="Q95" s="18">
        <f ca="1">IF($E95=0,0,OFFSET(GenAlts!$W$4,$E95,$D95-1))</f>
        <v>2032</v>
      </c>
      <c r="R95" s="1">
        <v>1</v>
      </c>
      <c r="S95">
        <f ca="1">IF($E95=0,"",OFFSET(Resources!$R$26,$E95,0))</f>
        <v>30</v>
      </c>
      <c r="T95" s="85" t="str">
        <f ca="1">IF(OR($E95=0,OFFSET(Resources!$P$26,$E95,0)=0),"",OFFSET(Resources!$P$26,$E95,0))</f>
        <v>NG_LGE</v>
      </c>
      <c r="U95" s="25">
        <f ca="1">IF($E95=0,0,OFFSET(Resources!$AB$26,$E95,($C95-1)*Resources!$CI$20))</f>
        <v>0</v>
      </c>
      <c r="V95" s="1"/>
      <c r="W95">
        <f t="shared" ca="1" si="11"/>
        <v>2032</v>
      </c>
      <c r="X95">
        <f ca="1">IF(T95="",0,MATCH(T95,Profiles!$A$3:$A$22,0))</f>
        <v>17</v>
      </c>
      <c r="Y95" s="10">
        <f ca="1">IF(U95=0,0,MATCH(U95,Escalation!$A$3:$A$18,0))</f>
        <v>0</v>
      </c>
      <c r="Z95">
        <f>IF(V95="",0,MATCH(V95,Profiles!$A$3:$A$22,0))</f>
        <v>0</v>
      </c>
      <c r="AA95" s="8"/>
      <c r="AB95" s="8">
        <v>0</v>
      </c>
      <c r="AC95" s="72">
        <f ca="1">IF(OR(AC$4&lt;$Q95,AC$4&gt;$Q95+IF($S95="",1000,$S95)-1),0,IF(MOD(AC$4-$Q95,IF($R95="",1000,$R95))=0,$O95,0))*IF($Y95&gt;0,(1+INDEX(Escalation!$B$3:$B$18,$Y95,0))^(AC$4-SSSModel!$C$5),1)*IF($X95=0,1,OFFSET(Profiles!$K$2,$X95,MAX(Profiles!$C$2,AC$4-$Q95)))*IF($AA95=1,(1+SSSModel!#REF!),1)</f>
        <v>0</v>
      </c>
      <c r="AD95" s="72">
        <f ca="1">IF(OR(AD$4&lt;$Q95,AD$4&gt;$Q95+IF($S95="",1000,$S95)-1),0,IF(MOD(AD$4-$Q95,IF($R95="",1000,$R95))=0,$O95,0))*IF($Y95&gt;0,(1+INDEX(Escalation!$B$3:$B$18,$Y95,0))^(AD$4-SSSModel!$C$5),1)*IF($X95=0,1,OFFSET(Profiles!$K$2,$X95,MAX(Profiles!$C$2,AD$4-$Q95)))*IF($AA95=1,(1+SSSModel!#REF!),1)</f>
        <v>0</v>
      </c>
      <c r="AE95" s="72">
        <f ca="1">IF(OR(AE$4&lt;$Q95,AE$4&gt;$Q95+IF($S95="",1000,$S95)-1),0,IF(MOD(AE$4-$Q95,IF($R95="",1000,$R95))=0,$O95,0))*IF($Y95&gt;0,(1+INDEX(Escalation!$B$3:$B$18,$Y95,0))^(AE$4-SSSModel!$C$5),1)*IF($X95=0,1,OFFSET(Profiles!$K$2,$X95,MAX(Profiles!$C$2,AE$4-$Q95)))*IF($AA95=1,(1+SSSModel!#REF!),1)</f>
        <v>0</v>
      </c>
      <c r="AF95" s="72">
        <f ca="1">IF(OR(AF$4&lt;$Q95,AF$4&gt;$Q95+IF($S95="",1000,$S95)-1),0,IF(MOD(AF$4-$Q95,IF($R95="",1000,$R95))=0,$O95,0))*IF($Y95&gt;0,(1+INDEX(Escalation!$B$3:$B$18,$Y95,0))^(AF$4-SSSModel!$C$5),1)*IF($X95=0,1,OFFSET(Profiles!$K$2,$X95,MAX(Profiles!$C$2,AF$4-$Q95)))*IF($AA95=1,(1+SSSModel!#REF!),1)</f>
        <v>0</v>
      </c>
      <c r="AG95" s="72">
        <f ca="1">IF(OR(AG$4&lt;$Q95,AG$4&gt;$Q95+IF($S95="",1000,$S95)-1),0,IF(MOD(AG$4-$Q95,IF($R95="",1000,$R95))=0,$O95,0))*IF($Y95&gt;0,(1+INDEX(Escalation!$B$3:$B$18,$Y95,0))^(AG$4-SSSModel!$C$5),1)*IF($X95=0,1,OFFSET(Profiles!$K$2,$X95,MAX(Profiles!$C$2,AG$4-$Q95)))*IF($AA95=1,(1+SSSModel!#REF!),1)</f>
        <v>0</v>
      </c>
      <c r="AH95" s="72">
        <f ca="1">IF(OR(AH$4&lt;$Q95,AH$4&gt;$Q95+IF($S95="",1000,$S95)-1),0,IF(MOD(AH$4-$Q95,IF($R95="",1000,$R95))=0,$O95,0))*IF($Y95&gt;0,(1+INDEX(Escalation!$B$3:$B$18,$Y95,0))^(AH$4-SSSModel!$C$5),1)*IF($X95=0,1,OFFSET(Profiles!$K$2,$X95,MAX(Profiles!$C$2,AH$4-$Q95)))*IF($AA95=1,(1+SSSModel!#REF!),1)</f>
        <v>0</v>
      </c>
      <c r="AI95" s="72">
        <f ca="1">IF(OR(AI$4&lt;$Q95,AI$4&gt;$Q95+IF($S95="",1000,$S95)-1),0,IF(MOD(AI$4-$Q95,IF($R95="",1000,$R95))=0,$O95,0))*IF($Y95&gt;0,(1+INDEX(Escalation!$B$3:$B$18,$Y95,0))^(AI$4-SSSModel!$C$5),1)*IF($X95=0,1,OFFSET(Profiles!$K$2,$X95,MAX(Profiles!$C$2,AI$4-$Q95)))*IF($AA95=1,(1+SSSModel!#REF!),1)</f>
        <v>0</v>
      </c>
      <c r="AJ95" s="72">
        <f ca="1">IF(OR(AJ$4&lt;$Q95,AJ$4&gt;$Q95+IF($S95="",1000,$S95)-1),0,IF(MOD(AJ$4-$Q95,IF($R95="",1000,$R95))=0,$O95,0))*IF($Y95&gt;0,(1+INDEX(Escalation!$B$3:$B$18,$Y95,0))^(AJ$4-SSSModel!$C$5),1)*IF($X95=0,1,OFFSET(Profiles!$K$2,$X95,MAX(Profiles!$C$2,AJ$4-$Q95)))*IF($AA95=1,(1+SSSModel!#REF!),1)</f>
        <v>0</v>
      </c>
      <c r="AK95" s="72">
        <f ca="1">IF(OR(AK$4&lt;$Q95,AK$4&gt;$Q95+IF($S95="",1000,$S95)-1),0,IF(MOD(AK$4-$Q95,IF($R95="",1000,$R95))=0,$O95,0))*IF($Y95&gt;0,(1+INDEX(Escalation!$B$3:$B$18,$Y95,0))^(AK$4-SSSModel!$C$5),1)*IF($X95=0,1,OFFSET(Profiles!$K$2,$X95,MAX(Profiles!$C$2,AK$4-$Q95)))*IF($AA95=1,(1+SSSModel!#REF!),1)</f>
        <v>0</v>
      </c>
      <c r="AL95" s="72">
        <f ca="1">IF(OR(AL$4&lt;$Q95,AL$4&gt;$Q95+IF($S95="",1000,$S95)-1),0,IF(MOD(AL$4-$Q95,IF($R95="",1000,$R95))=0,$O95,0))*IF($Y95&gt;0,(1+INDEX(Escalation!$B$3:$B$18,$Y95,0))^(AL$4-SSSModel!$C$5),1)*IF($X95=0,1,OFFSET(Profiles!$K$2,$X95,MAX(Profiles!$C$2,AL$4-$Q95)))*IF($AA95=1,(1+SSSModel!#REF!),1)</f>
        <v>0</v>
      </c>
      <c r="AM95" s="72">
        <f ca="1">IF(OR(AM$4&lt;$Q95,AM$4&gt;$Q95+IF($S95="",1000,$S95)-1),0,IF(MOD(AM$4-$Q95,IF($R95="",1000,$R95))=0,$O95,0))*IF($Y95&gt;0,(1+INDEX(Escalation!$B$3:$B$18,$Y95,0))^(AM$4-SSSModel!$C$5),1)*IF($X95=0,1,OFFSET(Profiles!$K$2,$X95,MAX(Profiles!$C$2,AM$4-$Q95)))*IF($AA95=1,(1+SSSModel!#REF!),1)</f>
        <v>0</v>
      </c>
      <c r="AN95" s="72">
        <f ca="1">IF(OR(AN$4&lt;$Q95,AN$4&gt;$Q95+IF($S95="",1000,$S95)-1),0,IF(MOD(AN$4-$Q95,IF($R95="",1000,$R95))=0,$O95,0))*IF($Y95&gt;0,(1+INDEX(Escalation!$B$3:$B$18,$Y95,0))^(AN$4-SSSModel!$C$5),1)*IF($X95=0,1,OFFSET(Profiles!$K$2,$X95,MAX(Profiles!$C$2,AN$4-$Q95)))*IF($AA95=1,(1+SSSModel!#REF!),1)</f>
        <v>0</v>
      </c>
      <c r="AO95" s="72">
        <f ca="1">IF(OR(AO$4&lt;$Q95,AO$4&gt;$Q95+IF($S95="",1000,$S95)-1),0,IF(MOD(AO$4-$Q95,IF($R95="",1000,$R95))=0,$O95,0))*IF($Y95&gt;0,(1+INDEX(Escalation!$B$3:$B$18,$Y95,0))^(AO$4-SSSModel!$C$5),1)*IF($X95=0,1,OFFSET(Profiles!$K$2,$X95,MAX(Profiles!$C$2,AO$4-$Q95)))*IF($AA95=1,(1+SSSModel!#REF!),1)</f>
        <v>0</v>
      </c>
      <c r="AP95" s="72">
        <f ca="1">IF(OR(AP$4&lt;$Q95,AP$4&gt;$Q95+IF($S95="",1000,$S95)-1),0,IF(MOD(AP$4-$Q95,IF($R95="",1000,$R95))=0,$O95,0))*IF($Y95&gt;0,(1+INDEX(Escalation!$B$3:$B$18,$Y95,0))^(AP$4-SSSModel!$C$5),1)*IF($X95=0,1,OFFSET(Profiles!$K$2,$X95,MAX(Profiles!$C$2,AP$4-$Q95)))*IF($AA95=1,(1+SSSModel!#REF!),1)</f>
        <v>0</v>
      </c>
      <c r="AQ95" s="72">
        <f ca="1">IF(OR(AQ$4&lt;$Q95,AQ$4&gt;$Q95+IF($S95="",1000,$S95)-1),0,IF(MOD(AQ$4-$Q95,IF($R95="",1000,$R95))=0,$O95,0))*IF($Y95&gt;0,(1+INDEX(Escalation!$B$3:$B$18,$Y95,0))^(AQ$4-SSSModel!$C$5),1)*IF($X95=0,1,OFFSET(Profiles!$K$2,$X95,MAX(Profiles!$C$2,AQ$4-$Q95)))*IF($AA95=1,(1+SSSModel!#REF!),1)</f>
        <v>0</v>
      </c>
      <c r="AR95" s="72">
        <f ca="1">IF(OR(AR$4&lt;$Q95,AR$4&gt;$Q95+IF($S95="",1000,$S95)-1),0,IF(MOD(AR$4-$Q95,IF($R95="",1000,$R95))=0,$O95,0))*IF($Y95&gt;0,(1+INDEX(Escalation!$B$3:$B$18,$Y95,0))^(AR$4-SSSModel!$C$5),1)*IF($X95=0,1,OFFSET(Profiles!$K$2,$X95,MAX(Profiles!$C$2,AR$4-$Q95)))*IF($AA95=1,(1+SSSModel!#REF!),1)</f>
        <v>0</v>
      </c>
      <c r="AS95" s="72">
        <f ca="1">IF(OR(AS$4&lt;$Q95,AS$4&gt;$Q95+IF($S95="",1000,$S95)-1),0,IF(MOD(AS$4-$Q95,IF($R95="",1000,$R95))=0,$O95,0))*IF($Y95&gt;0,(1+INDEX(Escalation!$B$3:$B$18,$Y95,0))^(AS$4-SSSModel!$C$5),1)*IF($X95=0,1,OFFSET(Profiles!$K$2,$X95,MAX(Profiles!$C$2,AS$4-$Q95)))*IF($AA95=1,(1+SSSModel!#REF!),1)</f>
        <v>0</v>
      </c>
      <c r="AT95" s="72">
        <f ca="1">IF(OR(AT$4&lt;$Q95,AT$4&gt;$Q95+IF($S95="",1000,$S95)-1),0,IF(MOD(AT$4-$Q95,IF($R95="",1000,$R95))=0,$O95,0))*IF($Y95&gt;0,(1+INDEX(Escalation!$B$3:$B$18,$Y95,0))^(AT$4-SSSModel!$C$5),1)*IF($X95=0,1,OFFSET(Profiles!$K$2,$X95,MAX(Profiles!$C$2,AT$4-$Q95)))*IF($AA95=1,(1+SSSModel!#REF!),1)</f>
        <v>0</v>
      </c>
      <c r="AU95" s="72">
        <f ca="1">IF(OR(AU$4&lt;$Q95,AU$4&gt;$Q95+IF($S95="",1000,$S95)-1),0,IF(MOD(AU$4-$Q95,IF($R95="",1000,$R95))=0,$O95,0))*IF($Y95&gt;0,(1+INDEX(Escalation!$B$3:$B$18,$Y95,0))^(AU$4-SSSModel!$C$5),1)*IF($X95=0,1,OFFSET(Profiles!$K$2,$X95,MAX(Profiles!$C$2,AU$4-$Q95)))*IF($AA95=1,(1+SSSModel!#REF!),1)</f>
        <v>0</v>
      </c>
      <c r="AV95" s="72">
        <f ca="1">IF(OR(AV$4&lt;$Q95,AV$4&gt;$Q95+IF($S95="",1000,$S95)-1),0,IF(MOD(AV$4-$Q95,IF($R95="",1000,$R95))=0,$O95,0))*IF($Y95&gt;0,(1+INDEX(Escalation!$B$3:$B$18,$Y95,0))^(AV$4-SSSModel!$C$5),1)*IF($X95=0,1,OFFSET(Profiles!$K$2,$X95,MAX(Profiles!$C$2,AV$4-$Q95)))*IF($AA95=1,(1+SSSModel!#REF!),1)</f>
        <v>0</v>
      </c>
      <c r="AW95" s="72">
        <f ca="1">IF(OR(AW$4&lt;$Q95,AW$4&gt;$Q95+IF($S95="",1000,$S95)-1),0,IF(MOD(AW$4-$Q95,IF($R95="",1000,$R95))=0,$O95,0))*IF($Y95&gt;0,(1+INDEX(Escalation!$B$3:$B$18,$Y95,0))^(AW$4-SSSModel!$C$5),1)*IF($X95=0,1,OFFSET(Profiles!$K$2,$X95,MAX(Profiles!$C$2,AW$4-$Q95)))*IF($AA95=1,(1+SSSModel!#REF!),1)</f>
        <v>0</v>
      </c>
      <c r="AX95" s="72">
        <f ca="1">IF(OR(AX$4&lt;$Q95,AX$4&gt;$Q95+IF($S95="",1000,$S95)-1),0,IF(MOD(AX$4-$Q95,IF($R95="",1000,$R95))=0,$O95,0))*IF($Y95&gt;0,(1+INDEX(Escalation!$B$3:$B$18,$Y95,0))^(AX$4-SSSModel!$C$5),1)*IF($X95=0,1,OFFSET(Profiles!$K$2,$X95,MAX(Profiles!$C$2,AX$4-$Q95)))*IF($AA95=1,(1+SSSModel!#REF!),1)</f>
        <v>0</v>
      </c>
      <c r="AY95" s="72">
        <f ca="1">IF(OR(AY$4&lt;$Q95,AY$4&gt;$Q95+IF($S95="",1000,$S95)-1),0,IF(MOD(AY$4-$Q95,IF($R95="",1000,$R95))=0,$O95,0))*IF($Y95&gt;0,(1+INDEX(Escalation!$B$3:$B$18,$Y95,0))^(AY$4-SSSModel!$C$5),1)*IF($X95=0,1,OFFSET(Profiles!$K$2,$X95,MAX(Profiles!$C$2,AY$4-$Q95)))*IF($AA95=1,(1+SSSModel!#REF!),1)</f>
        <v>0</v>
      </c>
      <c r="AZ95" s="72">
        <f ca="1">IF(OR(AZ$4&lt;$Q95,AZ$4&gt;$Q95+IF($S95="",1000,$S95)-1),0,IF(MOD(AZ$4-$Q95,IF($R95="",1000,$R95))=0,$O95,0))*IF($Y95&gt;0,(1+INDEX(Escalation!$B$3:$B$18,$Y95,0))^(AZ$4-SSSModel!$C$5),1)*IF($X95=0,1,OFFSET(Profiles!$K$2,$X95,MAX(Profiles!$C$2,AZ$4-$Q95)))*IF($AA95=1,(1+SSSModel!#REF!),1)</f>
        <v>0</v>
      </c>
      <c r="BA95" s="72">
        <f ca="1">IF(OR(BA$4&lt;$Q95,BA$4&gt;$Q95+IF($S95="",1000,$S95)-1),0,IF(MOD(BA$4-$Q95,IF($R95="",1000,$R95))=0,$O95,0))*IF($Y95&gt;0,(1+INDEX(Escalation!$B$3:$B$18,$Y95,0))^(BA$4-SSSModel!$C$5),1)*IF($X95=0,1,OFFSET(Profiles!$K$2,$X95,MAX(Profiles!$C$2,BA$4-$Q95)))*IF($AA95=1,(1+SSSModel!#REF!),1)</f>
        <v>0</v>
      </c>
      <c r="BB95" s="72">
        <f ca="1">IF(OR(BB$4&lt;$Q95,BB$4&gt;$Q95+IF($S95="",1000,$S95)-1),0,IF(MOD(BB$4-$Q95,IF($R95="",1000,$R95))=0,$O95,0))*IF($Y95&gt;0,(1+INDEX(Escalation!$B$3:$B$18,$Y95,0))^(BB$4-SSSModel!$C$5),1)*IF($X95=0,1,OFFSET(Profiles!$K$2,$X95,MAX(Profiles!$C$2,BB$4-$Q95)))*IF($AA95=1,(1+SSSModel!#REF!),1)</f>
        <v>0</v>
      </c>
      <c r="BC95" s="72">
        <f ca="1">IF(OR(BC$4&lt;$Q95,BC$4&gt;$Q95+IF($S95="",1000,$S95)-1),0,IF(MOD(BC$4-$Q95,IF($R95="",1000,$R95))=0,$O95,0))*IF($Y95&gt;0,(1+INDEX(Escalation!$B$3:$B$18,$Y95,0))^(BC$4-SSSModel!$C$5),1)*IF($X95=0,1,OFFSET(Profiles!$K$2,$X95,MAX(Profiles!$C$2,BC$4-$Q95)))*IF($AA95=1,(1+SSSModel!#REF!),1)</f>
        <v>0</v>
      </c>
      <c r="BD95" s="72">
        <f ca="1">IF(OR(BD$4&lt;$Q95,BD$4&gt;$Q95+IF($S95="",1000,$S95)-1),0,IF(MOD(BD$4-$Q95,IF($R95="",1000,$R95))=0,$O95,0))*IF($Y95&gt;0,(1+INDEX(Escalation!$B$3:$B$18,$Y95,0))^(BD$4-SSSModel!$C$5),1)*IF($X95=0,1,OFFSET(Profiles!$K$2,$X95,MAX(Profiles!$C$2,BD$4-$Q95)))*IF($AA95=1,(1+SSSModel!#REF!),1)</f>
        <v>0</v>
      </c>
      <c r="BE95" s="72">
        <f ca="1">IF(OR(BE$4&lt;$Q95,BE$4&gt;$Q95+IF($S95="",1000,$S95)-1),0,IF(MOD(BE$4-$Q95,IF($R95="",1000,$R95))=0,$O95,0))*IF($Y95&gt;0,(1+INDEX(Escalation!$B$3:$B$18,$Y95,0))^(BE$4-SSSModel!$C$5),1)*IF($X95=0,1,OFFSET(Profiles!$K$2,$X95,MAX(Profiles!$C$2,BE$4-$Q95)))*IF($AA95=1,(1+SSSModel!#REF!),1)</f>
        <v>0</v>
      </c>
      <c r="BF95" s="72">
        <f ca="1">IF(OR(BF$4&lt;$Q95,BF$4&gt;$Q95+IF($S95="",1000,$S95)-1),0,IF(MOD(BF$4-$Q95,IF($R95="",1000,$R95))=0,$O95,0))*IF($Y95&gt;0,(1+INDEX(Escalation!$B$3:$B$18,$Y95,0))^(BF$4-SSSModel!$C$5),1)*IF($X95=0,1,OFFSET(Profiles!$K$2,$X95,MAX(Profiles!$C$2,BF$4-$Q95)))*IF($AA95=1,(1+SSSModel!#REF!),1)</f>
        <v>0</v>
      </c>
      <c r="BG95" s="72">
        <f ca="1">IF(OR(BG$4&lt;$Q95,BG$4&gt;$Q95+IF($S95="",1000,$S95)-1),0,IF(MOD(BG$4-$Q95,IF($R95="",1000,$R95))=0,$O95,0))*IF($Y95&gt;0,(1+INDEX(Escalation!$B$3:$B$18,$Y95,0))^(BG$4-SSSModel!$C$5),1)*IF($X95=0,1,OFFSET(Profiles!$K$2,$X95,MAX(Profiles!$C$2,BG$4-$Q95)))*IF($AA95=1,(1+SSSModel!#REF!),1)</f>
        <v>0</v>
      </c>
      <c r="BH95" s="72">
        <f ca="1">IF(OR(BH$4&lt;$Q95,BH$4&gt;$Q95+IF($S95="",1000,$S95)-1),0,IF(MOD(BH$4-$Q95,IF($R95="",1000,$R95))=0,$O95,0))*IF($Y95&gt;0,(1+INDEX(Escalation!$B$3:$B$18,$Y95,0))^(BH$4-SSSModel!$C$5),1)*IF($X95=0,1,OFFSET(Profiles!$K$2,$X95,MAX(Profiles!$C$2,BH$4-$Q95)))*IF($AA95=1,(1+SSSModel!#REF!),1)</f>
        <v>0</v>
      </c>
      <c r="BI95" s="72">
        <f ca="1">IF(OR(BI$4&lt;$Q95,BI$4&gt;$Q95+IF($S95="",1000,$S95)-1),0,IF(MOD(BI$4-$Q95,IF($R95="",1000,$R95))=0,$O95,0))*IF($Y95&gt;0,(1+INDEX(Escalation!$B$3:$B$18,$Y95,0))^(BI$4-SSSModel!$C$5),1)*IF($X95=0,1,OFFSET(Profiles!$K$2,$X95,MAX(Profiles!$C$2,BI$4-$Q95)))*IF($AA95=1,(1+SSSModel!#REF!),1)</f>
        <v>0</v>
      </c>
      <c r="BJ95" s="72">
        <f ca="1">IF(OR(BJ$4&lt;$Q95,BJ$4&gt;$Q95+IF($S95="",1000,$S95)-1),0,IF(MOD(BJ$4-$Q95,IF($R95="",1000,$R95))=0,$O95,0))*IF($Y95&gt;0,(1+INDEX(Escalation!$B$3:$B$18,$Y95,0))^(BJ$4-SSSModel!$C$5),1)*IF($X95=0,1,OFFSET(Profiles!$K$2,$X95,MAX(Profiles!$C$2,BJ$4-$Q95)))*IF($AA95=1,(1+SSSModel!#REF!),1)</f>
        <v>0</v>
      </c>
      <c r="BK95" s="72">
        <f ca="1">IF(OR(BK$4&lt;$Q95,BK$4&gt;$Q95+IF($S95="",1000,$S95)-1),0,IF(MOD(BK$4-$Q95,IF($R95="",1000,$R95))=0,$O95,0))*IF($Y95&gt;0,(1+INDEX(Escalation!$B$3:$B$18,$Y95,0))^(BK$4-SSSModel!$C$5),1)*IF($X95=0,1,OFFSET(Profiles!$K$2,$X95,MAX(Profiles!$C$2,BK$4-$Q95)))*IF($AA95=1,(1+SSSModel!#REF!),1)</f>
        <v>0</v>
      </c>
      <c r="BL95" s="72">
        <f ca="1">IF(OR(BL$4&lt;$Q95,BL$4&gt;$Q95+IF($S95="",1000,$S95)-1),0,IF(MOD(BL$4-$Q95,IF($R95="",1000,$R95))=0,$O95,0))*IF($Y95&gt;0,(1+INDEX(Escalation!$B$3:$B$18,$Y95,0))^(BL$4-SSSModel!$C$5),1)*IF($X95=0,1,OFFSET(Profiles!$K$2,$X95,MAX(Profiles!$C$2,BL$4-$Q95)))*IF($AA95=1,(1+SSSModel!#REF!),1)</f>
        <v>0</v>
      </c>
      <c r="BM95" s="72">
        <f ca="1">IF(OR(BM$4&lt;$Q95,BM$4&gt;$Q95+IF($S95="",1000,$S95)-1),0,IF(MOD(BM$4-$Q95,IF($R95="",1000,$R95))=0,$O95,0))*IF($Y95&gt;0,(1+INDEX(Escalation!$B$3:$B$18,$Y95,0))^(BM$4-SSSModel!$C$5),1)*IF($X95=0,1,OFFSET(Profiles!$K$2,$X95,MAX(Profiles!$C$2,BM$4-$Q95)))*IF($AA95=1,(1+SSSModel!#REF!),1)</f>
        <v>0</v>
      </c>
      <c r="BN95" s="72">
        <f ca="1">IF(OR(BN$4&lt;$Q95,BN$4&gt;$Q95+IF($S95="",1000,$S95)-1),0,IF(MOD(BN$4-$Q95,IF($R95="",1000,$R95))=0,$O95,0))*IF($Y95&gt;0,(1+INDEX(Escalation!$B$3:$B$18,$Y95,0))^(BN$4-SSSModel!$C$5),1)*IF($X95=0,1,OFFSET(Profiles!$K$2,$X95,MAX(Profiles!$C$2,BN$4-$Q95)))*IF($AA95=1,(1+SSSModel!#REF!),1)</f>
        <v>0</v>
      </c>
      <c r="BO95" s="72">
        <f ca="1">IF(OR(BO$4&lt;$Q95,BO$4&gt;$Q95+IF($S95="",1000,$S95)-1),0,IF(MOD(BO$4-$Q95,IF($R95="",1000,$R95))=0,$O95,0))*IF($Y95&gt;0,(1+INDEX(Escalation!$B$3:$B$18,$Y95,0))^(BO$4-SSSModel!$C$5),1)*IF($X95=0,1,OFFSET(Profiles!$K$2,$X95,MAX(Profiles!$C$2,BO$4-$Q95)))*IF($AA95=1,(1+SSSModel!#REF!),1)</f>
        <v>0</v>
      </c>
      <c r="BP95" s="72">
        <f ca="1">IF(OR(BP$4&lt;$Q95,BP$4&gt;$Q95+IF($S95="",1000,$S95)-1),0,IF(MOD(BP$4-$Q95,IF($R95="",1000,$R95))=0,$O95,0))*IF($Y95&gt;0,(1+INDEX(Escalation!$B$3:$B$18,$Y95,0))^(BP$4-SSSModel!$C$5),1)*IF($X95=0,1,OFFSET(Profiles!$K$2,$X95,MAX(Profiles!$C$2,BP$4-$Q95)))*IF($AA95=1,(1+SSSModel!#REF!),1)</f>
        <v>0</v>
      </c>
      <c r="BQ95" s="72">
        <f ca="1">IF(OR(BQ$4&lt;$Q95,BQ$4&gt;$Q95+IF($S95="",1000,$S95)-1),0,IF(MOD(BQ$4-$Q95,IF($R95="",1000,$R95))=0,$O95,0))*IF($Y95&gt;0,(1+INDEX(Escalation!$B$3:$B$18,$Y95,0))^(BQ$4-SSSModel!$C$5),1)*IF($X95=0,1,OFFSET(Profiles!$K$2,$X95,MAX(Profiles!$C$2,BQ$4-$Q95)))*IF($AA95=1,(1+SSSModel!#REF!),1)</f>
        <v>0</v>
      </c>
      <c r="BR95" s="72">
        <f ca="1">IF(OR(BR$4&lt;$Q95,BR$4&gt;$Q95+IF($S95="",1000,$S95)-1),0,IF(MOD(BR$4-$Q95,IF($R95="",1000,$R95))=0,$O95,0))*IF($Y95&gt;0,(1+INDEX(Escalation!$B$3:$B$18,$Y95,0))^(BR$4-SSSModel!$C$5),1)*IF($X95=0,1,OFFSET(Profiles!$K$2,$X95,MAX(Profiles!$C$2,BR$4-$Q95)))*IF($AA95=1,(1+SSSModel!#REF!),1)</f>
        <v>0</v>
      </c>
      <c r="BS95" s="72">
        <f ca="1">IF(OR(BS$4&lt;$Q95,BS$4&gt;$Q95+IF($S95="",1000,$S95)-1),0,IF(MOD(BS$4-$Q95,IF($R95="",1000,$R95))=0,$O95,0))*IF($Y95&gt;0,(1+INDEX(Escalation!$B$3:$B$18,$Y95,0))^(BS$4-SSSModel!$C$5),1)*IF($X95=0,1,OFFSET(Profiles!$K$2,$X95,MAX(Profiles!$C$2,BS$4-$Q95)))*IF($AA95=1,(1+SSSModel!#REF!),1)</f>
        <v>0</v>
      </c>
      <c r="BT95" s="72">
        <f ca="1">IF(OR(BT$4&lt;$Q95,BT$4&gt;$Q95+IF($S95="",1000,$S95)-1),0,IF(MOD(BT$4-$Q95,IF($R95="",1000,$R95))=0,$O95,0))*IF($Y95&gt;0,(1+INDEX(Escalation!$B$3:$B$18,$Y95,0))^(BT$4-SSSModel!$C$5),1)*IF($X95=0,1,OFFSET(Profiles!$K$2,$X95,MAX(Profiles!$C$2,BT$4-$Q95)))*IF($AA95=1,(1+SSSModel!#REF!),1)</f>
        <v>0</v>
      </c>
      <c r="BU95" s="72">
        <f ca="1">IF(OR(BU$4&lt;$Q95,BU$4&gt;$Q95+IF($S95="",1000,$S95)-1),0,IF(MOD(BU$4-$Q95,IF($R95="",1000,$R95))=0,$O95,0))*IF($Y95&gt;0,(1+INDEX(Escalation!$B$3:$B$18,$Y95,0))^(BU$4-SSSModel!$C$5),1)*IF($X95=0,1,OFFSET(Profiles!$K$2,$X95,MAX(Profiles!$C$2,BU$4-$Q95)))*IF($AA95=1,(1+SSSModel!#REF!),1)</f>
        <v>0</v>
      </c>
      <c r="BV95" s="72">
        <f ca="1">IF(OR(BV$4&lt;$Q95,BV$4&gt;$Q95+IF($S95="",1000,$S95)-1),0,IF(MOD(BV$4-$Q95,IF($R95="",1000,$R95))=0,$O95,0))*IF($Y95&gt;0,(1+INDEX(Escalation!$B$3:$B$18,$Y95,0))^(BV$4-SSSModel!$C$5),1)*IF($X95=0,1,OFFSET(Profiles!$K$2,$X95,MAX(Profiles!$C$2,BV$4-$Q95)))*IF($AA95=1,(1+SSSModel!#REF!),1)</f>
        <v>0</v>
      </c>
      <c r="BW95" s="72">
        <f ca="1">IF(OR(BW$4&lt;$Q95,BW$4&gt;$Q95+IF($S95="",1000,$S95)-1),0,IF(MOD(BW$4-$Q95,IF($R95="",1000,$R95))=0,$O95,0))*IF($Y95&gt;0,(1+INDEX(Escalation!$B$3:$B$18,$Y95,0))^(BW$4-SSSModel!$C$5),1)*IF($X95=0,1,OFFSET(Profiles!$K$2,$X95,MAX(Profiles!$C$2,BW$4-$Q95)))*IF($AA95=1,(1+SSSModel!#REF!),1)</f>
        <v>0</v>
      </c>
      <c r="BX95" s="72">
        <f ca="1">IF(OR(BX$4&lt;$Q95,BX$4&gt;$Q95+IF($S95="",1000,$S95)-1),0,IF(MOD(BX$4-$Q95,IF($R95="",1000,$R95))=0,$O95,0))*IF($Y95&gt;0,(1+INDEX(Escalation!$B$3:$B$18,$Y95,0))^(BX$4-SSSModel!$C$5),1)*IF($X95=0,1,OFFSET(Profiles!$K$2,$X95,MAX(Profiles!$C$2,BX$4-$Q95)))*IF($AA95=1,(1+SSSModel!#REF!),1)</f>
        <v>0</v>
      </c>
      <c r="BY95" s="72">
        <f ca="1">IF(OR(BY$4&lt;$Q95,BY$4&gt;$Q95+IF($S95="",1000,$S95)-1),0,IF(MOD(BY$4-$Q95,IF($R95="",1000,$R95))=0,$O95,0))*IF($Y95&gt;0,(1+INDEX(Escalation!$B$3:$B$18,$Y95,0))^(BY$4-SSSModel!$C$5),1)*IF($X95=0,1,OFFSET(Profiles!$K$2,$X95,MAX(Profiles!$C$2,BY$4-$Q95)))*IF($AA95=1,(1+SSSModel!#REF!),1)</f>
        <v>0</v>
      </c>
      <c r="BZ95" s="72">
        <f ca="1">IF(OR(BZ$4&lt;$Q95,BZ$4&gt;$Q95+IF($S95="",1000,$S95)-1),0,IF(MOD(BZ$4-$Q95,IF($R95="",1000,$R95))=0,$O95,0))*IF($Y95&gt;0,(1+INDEX(Escalation!$B$3:$B$18,$Y95,0))^(BZ$4-SSSModel!$C$5),1)*IF($X95=0,1,OFFSET(Profiles!$K$2,$X95,MAX(Profiles!$C$2,BZ$4-$Q95)))*IF($AA95=1,(1+SSSModel!#REF!),1)</f>
        <v>0</v>
      </c>
      <c r="CA95" s="134">
        <f ca="1">IF(OR($Z95=0,SSSModel!$C$4="CF"),AC95,
IF(LEFT($V95,3)="ON_",
     IF(SSSModel!$C$4="RR",SUMPRODUCT(OFFSET($AC95,0,0,1,$CB$2),OFFSET(Profiles!$K$28,($Z95-1)*(Profiles!$I$26+1)+CA$4-SSSModel!$C$3+1,0,1,$CB$2)),
     IF(SSSModel!$C$4="ECC",$EA95*$EB95*SUMPRODUCT(OFFSET($AC95,0,MAX(0,CA$4-$DZ95-$CA$4+1),1,MIN($DZ95,CA$4-$CA$4+1)),OFFSET(Escalation!$K$24,($Y95-1)*(Escalation!$I$22+1)+CA$4-SSSModel!$C$3+1,MAX(0,CA$4-$DZ95-$CA$4+1),1,MIN($DZ95,CA$4-$CA$4+1))),
     IF(SSSModel!$C$4="PV",AC95*$EA95*(1+SSSModel!$C$2),
     IF(SSSModel!$C$4="FCR",$EC95*SUM(OFFSET($AC95,0,MAX(CA$4-$AC$4-$DZ95+1,0),1,MIN($DZ95,CA$4-$AC$4+1))),0)))),
SUM($AC95:$BZ95)*
     IF(SSSModel!$C$4="RR",OFFSET(Profiles!$K$2,$Z95,MAX(Profiles!$C$2,AC$4-$W95)),
     IF(SSSModel!$C$4="ECC",$EA95*$EB95*IF(MAX(Escalation!$C$2,AC$4-$W95)&gt;$DZ95-1,0,OFFSET(Escalation!$K$2,$Y95,MAX(Escalation!$C$2,AC$4-$W95))),
     IF(SSSModel!$C$4="PV",IF(CA$4=$W95,$EA95*(1+SSSModel!$C$2),0),
     IF(SSSModel!$C$4="FCR",IF(AND(CA$4&gt;=$W95,OFFSET(Profiles!$K$2,$Z95,MAX(Profiles!$C$2,AC$4-$W95))&gt;0),$EC95,0),0))))))</f>
        <v>0</v>
      </c>
      <c r="CB95" s="135">
        <f ca="1">IF(OR($Z95=0,SSSModel!$C$4="CF"),AD95,
IF(LEFT($V95,3)="ON_",
     IF(SSSModel!$C$4="RR",SUMPRODUCT(OFFSET($AC95,0,0,1,$CB$2),OFFSET(Profiles!$K$28,($Z95-1)*(Profiles!$I$26+1)+CB$4-SSSModel!$C$3+1,0,1,$CB$2)),
     IF(SSSModel!$C$4="ECC",$EA95*$EB95*SUMPRODUCT(OFFSET($AC95,0,MAX(0,CB$4-$DZ95-$CA$4+1),1,MIN($DZ95,CB$4-$CA$4+1)),OFFSET(Escalation!$K$24,($Y95-1)*(Escalation!$I$22+1)+CB$4-SSSModel!$C$3+1,MAX(0,CB$4-$DZ95-$CA$4+1),1,MIN($DZ95,CB$4-$CA$4+1))),
     IF(SSSModel!$C$4="PV",AD95*$EA95*(1+SSSModel!$C$2),
     IF(SSSModel!$C$4="FCR",$EC95*SUM(OFFSET($AC95,0,MAX(CB$4-$AC$4-$DZ95+1,0),1,MIN($DZ95,CB$4-$AC$4+1))),0)))),
SUM($AC95:$BZ95)*
     IF(SSSModel!$C$4="RR",OFFSET(Profiles!$K$2,$Z95,MAX(Profiles!$C$2,AD$4-$W95)),
     IF(SSSModel!$C$4="ECC",$EA95*$EB95*IF(MAX(Escalation!$C$2,AD$4-$W95)&gt;$DZ95-1,0,OFFSET(Escalation!$K$2,$Y95,MAX(Escalation!$C$2,AD$4-$W95))),
     IF(SSSModel!$C$4="PV",IF(CB$4=$W95,$EA95*(1+SSSModel!$C$2),0),
     IF(SSSModel!$C$4="FCR",IF(AND(CB$4&gt;=$W95,OFFSET(Profiles!$K$2,$Z95,MAX(Profiles!$C$2,AD$4-$W95))&gt;0),$EC95,0),0))))))</f>
        <v>0</v>
      </c>
      <c r="CC95" s="135">
        <f ca="1">IF(OR($Z95=0,SSSModel!$C$4="CF"),AE95,
IF(LEFT($V95,3)="ON_",
     IF(SSSModel!$C$4="RR",SUMPRODUCT(OFFSET($AC95,0,0,1,$CB$2),OFFSET(Profiles!$K$28,($Z95-1)*(Profiles!$I$26+1)+CC$4-SSSModel!$C$3+1,0,1,$CB$2)),
     IF(SSSModel!$C$4="ECC",$EA95*$EB95*SUMPRODUCT(OFFSET($AC95,0,MAX(0,CC$4-$DZ95-$CA$4+1),1,MIN($DZ95,CC$4-$CA$4+1)),OFFSET(Escalation!$K$24,($Y95-1)*(Escalation!$I$22+1)+CC$4-SSSModel!$C$3+1,MAX(0,CC$4-$DZ95-$CA$4+1),1,MIN($DZ95,CC$4-$CA$4+1))),
     IF(SSSModel!$C$4="PV",AE95*$EA95*(1+SSSModel!$C$2),
     IF(SSSModel!$C$4="FCR",$EC95*SUM(OFFSET($AC95,0,MAX(CC$4-$AC$4-$DZ95+1,0),1,MIN($DZ95,CC$4-$AC$4+1))),0)))),
SUM($AC95:$BZ95)*
     IF(SSSModel!$C$4="RR",OFFSET(Profiles!$K$2,$Z95,MAX(Profiles!$C$2,AE$4-$W95)),
     IF(SSSModel!$C$4="ECC",$EA95*$EB95*IF(MAX(Escalation!$C$2,AE$4-$W95)&gt;$DZ95-1,0,OFFSET(Escalation!$K$2,$Y95,MAX(Escalation!$C$2,AE$4-$W95))),
     IF(SSSModel!$C$4="PV",IF(CC$4=$W95,$EA95*(1+SSSModel!$C$2),0),
     IF(SSSModel!$C$4="FCR",IF(AND(CC$4&gt;=$W95,OFFSET(Profiles!$K$2,$Z95,MAX(Profiles!$C$2,AE$4-$W95))&gt;0),$EC95,0),0))))))</f>
        <v>0</v>
      </c>
      <c r="CD95" s="135">
        <f ca="1">IF(OR($Z95=0,SSSModel!$C$4="CF"),AF95,
IF(LEFT($V95,3)="ON_",
     IF(SSSModel!$C$4="RR",SUMPRODUCT(OFFSET($AC95,0,0,1,$CB$2),OFFSET(Profiles!$K$28,($Z95-1)*(Profiles!$I$26+1)+CD$4-SSSModel!$C$3+1,0,1,$CB$2)),
     IF(SSSModel!$C$4="ECC",$EA95*$EB95*SUMPRODUCT(OFFSET($AC95,0,MAX(0,CD$4-$DZ95-$CA$4+1),1,MIN($DZ95,CD$4-$CA$4+1)),OFFSET(Escalation!$K$24,($Y95-1)*(Escalation!$I$22+1)+CD$4-SSSModel!$C$3+1,MAX(0,CD$4-$DZ95-$CA$4+1),1,MIN($DZ95,CD$4-$CA$4+1))),
     IF(SSSModel!$C$4="PV",AF95*$EA95*(1+SSSModel!$C$2),
     IF(SSSModel!$C$4="FCR",$EC95*SUM(OFFSET($AC95,0,MAX(CD$4-$AC$4-$DZ95+1,0),1,MIN($DZ95,CD$4-$AC$4+1))),0)))),
SUM($AC95:$BZ95)*
     IF(SSSModel!$C$4="RR",OFFSET(Profiles!$K$2,$Z95,MAX(Profiles!$C$2,AF$4-$W95)),
     IF(SSSModel!$C$4="ECC",$EA95*$EB95*IF(MAX(Escalation!$C$2,AF$4-$W95)&gt;$DZ95-1,0,OFFSET(Escalation!$K$2,$Y95,MAX(Escalation!$C$2,AF$4-$W95))),
     IF(SSSModel!$C$4="PV",IF(CD$4=$W95,$EA95*(1+SSSModel!$C$2),0),
     IF(SSSModel!$C$4="FCR",IF(AND(CD$4&gt;=$W95,OFFSET(Profiles!$K$2,$Z95,MAX(Profiles!$C$2,AF$4-$W95))&gt;0),$EC95,0),0))))))</f>
        <v>0</v>
      </c>
      <c r="CE95" s="135">
        <f ca="1">IF(OR($Z95=0,SSSModel!$C$4="CF"),AG95,
IF(LEFT($V95,3)="ON_",
     IF(SSSModel!$C$4="RR",SUMPRODUCT(OFFSET($AC95,0,0,1,$CB$2),OFFSET(Profiles!$K$28,($Z95-1)*(Profiles!$I$26+1)+CE$4-SSSModel!$C$3+1,0,1,$CB$2)),
     IF(SSSModel!$C$4="ECC",$EA95*$EB95*SUMPRODUCT(OFFSET($AC95,0,MAX(0,CE$4-$DZ95-$CA$4+1),1,MIN($DZ95,CE$4-$CA$4+1)),OFFSET(Escalation!$K$24,($Y95-1)*(Escalation!$I$22+1)+CE$4-SSSModel!$C$3+1,MAX(0,CE$4-$DZ95-$CA$4+1),1,MIN($DZ95,CE$4-$CA$4+1))),
     IF(SSSModel!$C$4="PV",AG95*$EA95*(1+SSSModel!$C$2),
     IF(SSSModel!$C$4="FCR",$EC95*SUM(OFFSET($AC95,0,MAX(CE$4-$AC$4-$DZ95+1,0),1,MIN($DZ95,CE$4-$AC$4+1))),0)))),
SUM($AC95:$BZ95)*
     IF(SSSModel!$C$4="RR",OFFSET(Profiles!$K$2,$Z95,MAX(Profiles!$C$2,AG$4-$W95)),
     IF(SSSModel!$C$4="ECC",$EA95*$EB95*IF(MAX(Escalation!$C$2,AG$4-$W95)&gt;$DZ95-1,0,OFFSET(Escalation!$K$2,$Y95,MAX(Escalation!$C$2,AG$4-$W95))),
     IF(SSSModel!$C$4="PV",IF(CE$4=$W95,$EA95*(1+SSSModel!$C$2),0),
     IF(SSSModel!$C$4="FCR",IF(AND(CE$4&gt;=$W95,OFFSET(Profiles!$K$2,$Z95,MAX(Profiles!$C$2,AG$4-$W95))&gt;0),$EC95,0),0))))))</f>
        <v>0</v>
      </c>
      <c r="CF95" s="135">
        <f ca="1">IF(OR($Z95=0,SSSModel!$C$4="CF"),AH95,
IF(LEFT($V95,3)="ON_",
     IF(SSSModel!$C$4="RR",SUMPRODUCT(OFFSET($AC95,0,0,1,$CB$2),OFFSET(Profiles!$K$28,($Z95-1)*(Profiles!$I$26+1)+CF$4-SSSModel!$C$3+1,0,1,$CB$2)),
     IF(SSSModel!$C$4="ECC",$EA95*$EB95*SUMPRODUCT(OFFSET($AC95,0,MAX(0,CF$4-$DZ95-$CA$4+1),1,MIN($DZ95,CF$4-$CA$4+1)),OFFSET(Escalation!$K$24,($Y95-1)*(Escalation!$I$22+1)+CF$4-SSSModel!$C$3+1,MAX(0,CF$4-$DZ95-$CA$4+1),1,MIN($DZ95,CF$4-$CA$4+1))),
     IF(SSSModel!$C$4="PV",AH95*$EA95*(1+SSSModel!$C$2),
     IF(SSSModel!$C$4="FCR",$EC95*SUM(OFFSET($AC95,0,MAX(CF$4-$AC$4-$DZ95+1,0),1,MIN($DZ95,CF$4-$AC$4+1))),0)))),
SUM($AC95:$BZ95)*
     IF(SSSModel!$C$4="RR",OFFSET(Profiles!$K$2,$Z95,MAX(Profiles!$C$2,AH$4-$W95)),
     IF(SSSModel!$C$4="ECC",$EA95*$EB95*IF(MAX(Escalation!$C$2,AH$4-$W95)&gt;$DZ95-1,0,OFFSET(Escalation!$K$2,$Y95,MAX(Escalation!$C$2,AH$4-$W95))),
     IF(SSSModel!$C$4="PV",IF(CF$4=$W95,$EA95*(1+SSSModel!$C$2),0),
     IF(SSSModel!$C$4="FCR",IF(AND(CF$4&gt;=$W95,OFFSET(Profiles!$K$2,$Z95,MAX(Profiles!$C$2,AH$4-$W95))&gt;0),$EC95,0),0))))))</f>
        <v>0</v>
      </c>
      <c r="CG95" s="135">
        <f ca="1">IF(OR($Z95=0,SSSModel!$C$4="CF"),AI95,
IF(LEFT($V95,3)="ON_",
     IF(SSSModel!$C$4="RR",SUMPRODUCT(OFFSET($AC95,0,0,1,$CB$2),OFFSET(Profiles!$K$28,($Z95-1)*(Profiles!$I$26+1)+CG$4-SSSModel!$C$3+1,0,1,$CB$2)),
     IF(SSSModel!$C$4="ECC",$EA95*$EB95*SUMPRODUCT(OFFSET($AC95,0,MAX(0,CG$4-$DZ95-$CA$4+1),1,MIN($DZ95,CG$4-$CA$4+1)),OFFSET(Escalation!$K$24,($Y95-1)*(Escalation!$I$22+1)+CG$4-SSSModel!$C$3+1,MAX(0,CG$4-$DZ95-$CA$4+1),1,MIN($DZ95,CG$4-$CA$4+1))),
     IF(SSSModel!$C$4="PV",AI95*$EA95*(1+SSSModel!$C$2),
     IF(SSSModel!$C$4="FCR",$EC95*SUM(OFFSET($AC95,0,MAX(CG$4-$AC$4-$DZ95+1,0),1,MIN($DZ95,CG$4-$AC$4+1))),0)))),
SUM($AC95:$BZ95)*
     IF(SSSModel!$C$4="RR",OFFSET(Profiles!$K$2,$Z95,MAX(Profiles!$C$2,AI$4-$W95)),
     IF(SSSModel!$C$4="ECC",$EA95*$EB95*IF(MAX(Escalation!$C$2,AI$4-$W95)&gt;$DZ95-1,0,OFFSET(Escalation!$K$2,$Y95,MAX(Escalation!$C$2,AI$4-$W95))),
     IF(SSSModel!$C$4="PV",IF(CG$4=$W95,$EA95*(1+SSSModel!$C$2),0),
     IF(SSSModel!$C$4="FCR",IF(AND(CG$4&gt;=$W95,OFFSET(Profiles!$K$2,$Z95,MAX(Profiles!$C$2,AI$4-$W95))&gt;0),$EC95,0),0))))))</f>
        <v>0</v>
      </c>
      <c r="CH95" s="135">
        <f ca="1">IF(OR($Z95=0,SSSModel!$C$4="CF"),AJ95,
IF(LEFT($V95,3)="ON_",
     IF(SSSModel!$C$4="RR",SUMPRODUCT(OFFSET($AC95,0,0,1,$CB$2),OFFSET(Profiles!$K$28,($Z95-1)*(Profiles!$I$26+1)+CH$4-SSSModel!$C$3+1,0,1,$CB$2)),
     IF(SSSModel!$C$4="ECC",$EA95*$EB95*SUMPRODUCT(OFFSET($AC95,0,MAX(0,CH$4-$DZ95-$CA$4+1),1,MIN($DZ95,CH$4-$CA$4+1)),OFFSET(Escalation!$K$24,($Y95-1)*(Escalation!$I$22+1)+CH$4-SSSModel!$C$3+1,MAX(0,CH$4-$DZ95-$CA$4+1),1,MIN($DZ95,CH$4-$CA$4+1))),
     IF(SSSModel!$C$4="PV",AJ95*$EA95*(1+SSSModel!$C$2),
     IF(SSSModel!$C$4="FCR",$EC95*SUM(OFFSET($AC95,0,MAX(CH$4-$AC$4-$DZ95+1,0),1,MIN($DZ95,CH$4-$AC$4+1))),0)))),
SUM($AC95:$BZ95)*
     IF(SSSModel!$C$4="RR",OFFSET(Profiles!$K$2,$Z95,MAX(Profiles!$C$2,AJ$4-$W95)),
     IF(SSSModel!$C$4="ECC",$EA95*$EB95*IF(MAX(Escalation!$C$2,AJ$4-$W95)&gt;$DZ95-1,0,OFFSET(Escalation!$K$2,$Y95,MAX(Escalation!$C$2,AJ$4-$W95))),
     IF(SSSModel!$C$4="PV",IF(CH$4=$W95,$EA95*(1+SSSModel!$C$2),0),
     IF(SSSModel!$C$4="FCR",IF(AND(CH$4&gt;=$W95,OFFSET(Profiles!$K$2,$Z95,MAX(Profiles!$C$2,AJ$4-$W95))&gt;0),$EC95,0),0))))))</f>
        <v>0</v>
      </c>
      <c r="CI95" s="135">
        <f ca="1">IF(OR($Z95=0,SSSModel!$C$4="CF"),AK95,
IF(LEFT($V95,3)="ON_",
     IF(SSSModel!$C$4="RR",SUMPRODUCT(OFFSET($AC95,0,0,1,$CB$2),OFFSET(Profiles!$K$28,($Z95-1)*(Profiles!$I$26+1)+CI$4-SSSModel!$C$3+1,0,1,$CB$2)),
     IF(SSSModel!$C$4="ECC",$EA95*$EB95*SUMPRODUCT(OFFSET($AC95,0,MAX(0,CI$4-$DZ95-$CA$4+1),1,MIN($DZ95,CI$4-$CA$4+1)),OFFSET(Escalation!$K$24,($Y95-1)*(Escalation!$I$22+1)+CI$4-SSSModel!$C$3+1,MAX(0,CI$4-$DZ95-$CA$4+1),1,MIN($DZ95,CI$4-$CA$4+1))),
     IF(SSSModel!$C$4="PV",AK95*$EA95*(1+SSSModel!$C$2),
     IF(SSSModel!$C$4="FCR",$EC95*SUM(OFFSET($AC95,0,MAX(CI$4-$AC$4-$DZ95+1,0),1,MIN($DZ95,CI$4-$AC$4+1))),0)))),
SUM($AC95:$BZ95)*
     IF(SSSModel!$C$4="RR",OFFSET(Profiles!$K$2,$Z95,MAX(Profiles!$C$2,AK$4-$W95)),
     IF(SSSModel!$C$4="ECC",$EA95*$EB95*IF(MAX(Escalation!$C$2,AK$4-$W95)&gt;$DZ95-1,0,OFFSET(Escalation!$K$2,$Y95,MAX(Escalation!$C$2,AK$4-$W95))),
     IF(SSSModel!$C$4="PV",IF(CI$4=$W95,$EA95*(1+SSSModel!$C$2),0),
     IF(SSSModel!$C$4="FCR",IF(AND(CI$4&gt;=$W95,OFFSET(Profiles!$K$2,$Z95,MAX(Profiles!$C$2,AK$4-$W95))&gt;0),$EC95,0),0))))))</f>
        <v>0</v>
      </c>
      <c r="CJ95" s="135">
        <f ca="1">IF(OR($Z95=0,SSSModel!$C$4="CF"),AL95,
IF(LEFT($V95,3)="ON_",
     IF(SSSModel!$C$4="RR",SUMPRODUCT(OFFSET($AC95,0,0,1,$CB$2),OFFSET(Profiles!$K$28,($Z95-1)*(Profiles!$I$26+1)+CJ$4-SSSModel!$C$3+1,0,1,$CB$2)),
     IF(SSSModel!$C$4="ECC",$EA95*$EB95*SUMPRODUCT(OFFSET($AC95,0,MAX(0,CJ$4-$DZ95-$CA$4+1),1,MIN($DZ95,CJ$4-$CA$4+1)),OFFSET(Escalation!$K$24,($Y95-1)*(Escalation!$I$22+1)+CJ$4-SSSModel!$C$3+1,MAX(0,CJ$4-$DZ95-$CA$4+1),1,MIN($DZ95,CJ$4-$CA$4+1))),
     IF(SSSModel!$C$4="PV",AL95*$EA95*(1+SSSModel!$C$2),
     IF(SSSModel!$C$4="FCR",$EC95*SUM(OFFSET($AC95,0,MAX(CJ$4-$AC$4-$DZ95+1,0),1,MIN($DZ95,CJ$4-$AC$4+1))),0)))),
SUM($AC95:$BZ95)*
     IF(SSSModel!$C$4="RR",OFFSET(Profiles!$K$2,$Z95,MAX(Profiles!$C$2,AL$4-$W95)),
     IF(SSSModel!$C$4="ECC",$EA95*$EB95*IF(MAX(Escalation!$C$2,AL$4-$W95)&gt;$DZ95-1,0,OFFSET(Escalation!$K$2,$Y95,MAX(Escalation!$C$2,AL$4-$W95))),
     IF(SSSModel!$C$4="PV",IF(CJ$4=$W95,$EA95*(1+SSSModel!$C$2),0),
     IF(SSSModel!$C$4="FCR",IF(AND(CJ$4&gt;=$W95,OFFSET(Profiles!$K$2,$Z95,MAX(Profiles!$C$2,AL$4-$W95))&gt;0),$EC95,0),0))))))</f>
        <v>0</v>
      </c>
      <c r="CK95" s="135">
        <f ca="1">IF(OR($Z95=0,SSSModel!$C$4="CF"),AM95,
IF(LEFT($V95,3)="ON_",
     IF(SSSModel!$C$4="RR",SUMPRODUCT(OFFSET($AC95,0,0,1,$CB$2),OFFSET(Profiles!$K$28,($Z95-1)*(Profiles!$I$26+1)+CK$4-SSSModel!$C$3+1,0,1,$CB$2)),
     IF(SSSModel!$C$4="ECC",$EA95*$EB95*SUMPRODUCT(OFFSET($AC95,0,MAX(0,CK$4-$DZ95-$CA$4+1),1,MIN($DZ95,CK$4-$CA$4+1)),OFFSET(Escalation!$K$24,($Y95-1)*(Escalation!$I$22+1)+CK$4-SSSModel!$C$3+1,MAX(0,CK$4-$DZ95-$CA$4+1),1,MIN($DZ95,CK$4-$CA$4+1))),
     IF(SSSModel!$C$4="PV",AM95*$EA95*(1+SSSModel!$C$2),
     IF(SSSModel!$C$4="FCR",$EC95*SUM(OFFSET($AC95,0,MAX(CK$4-$AC$4-$DZ95+1,0),1,MIN($DZ95,CK$4-$AC$4+1))),0)))),
SUM($AC95:$BZ95)*
     IF(SSSModel!$C$4="RR",OFFSET(Profiles!$K$2,$Z95,MAX(Profiles!$C$2,AM$4-$W95)),
     IF(SSSModel!$C$4="ECC",$EA95*$EB95*IF(MAX(Escalation!$C$2,AM$4-$W95)&gt;$DZ95-1,0,OFFSET(Escalation!$K$2,$Y95,MAX(Escalation!$C$2,AM$4-$W95))),
     IF(SSSModel!$C$4="PV",IF(CK$4=$W95,$EA95*(1+SSSModel!$C$2),0),
     IF(SSSModel!$C$4="FCR",IF(AND(CK$4&gt;=$W95,OFFSET(Profiles!$K$2,$Z95,MAX(Profiles!$C$2,AM$4-$W95))&gt;0),$EC95,0),0))))))</f>
        <v>0</v>
      </c>
      <c r="CL95" s="135">
        <f ca="1">IF(OR($Z95=0,SSSModel!$C$4="CF"),AN95,
IF(LEFT($V95,3)="ON_",
     IF(SSSModel!$C$4="RR",SUMPRODUCT(OFFSET($AC95,0,0,1,$CB$2),OFFSET(Profiles!$K$28,($Z95-1)*(Profiles!$I$26+1)+CL$4-SSSModel!$C$3+1,0,1,$CB$2)),
     IF(SSSModel!$C$4="ECC",$EA95*$EB95*SUMPRODUCT(OFFSET($AC95,0,MAX(0,CL$4-$DZ95-$CA$4+1),1,MIN($DZ95,CL$4-$CA$4+1)),OFFSET(Escalation!$K$24,($Y95-1)*(Escalation!$I$22+1)+CL$4-SSSModel!$C$3+1,MAX(0,CL$4-$DZ95-$CA$4+1),1,MIN($DZ95,CL$4-$CA$4+1))),
     IF(SSSModel!$C$4="PV",AN95*$EA95*(1+SSSModel!$C$2),
     IF(SSSModel!$C$4="FCR",$EC95*SUM(OFFSET($AC95,0,MAX(CL$4-$AC$4-$DZ95+1,0),1,MIN($DZ95,CL$4-$AC$4+1))),0)))),
SUM($AC95:$BZ95)*
     IF(SSSModel!$C$4="RR",OFFSET(Profiles!$K$2,$Z95,MAX(Profiles!$C$2,AN$4-$W95)),
     IF(SSSModel!$C$4="ECC",$EA95*$EB95*IF(MAX(Escalation!$C$2,AN$4-$W95)&gt;$DZ95-1,0,OFFSET(Escalation!$K$2,$Y95,MAX(Escalation!$C$2,AN$4-$W95))),
     IF(SSSModel!$C$4="PV",IF(CL$4=$W95,$EA95*(1+SSSModel!$C$2),0),
     IF(SSSModel!$C$4="FCR",IF(AND(CL$4&gt;=$W95,OFFSET(Profiles!$K$2,$Z95,MAX(Profiles!$C$2,AN$4-$W95))&gt;0),$EC95,0),0))))))</f>
        <v>0</v>
      </c>
      <c r="CM95" s="135">
        <f ca="1">IF(OR($Z95=0,SSSModel!$C$4="CF"),AO95,
IF(LEFT($V95,3)="ON_",
     IF(SSSModel!$C$4="RR",SUMPRODUCT(OFFSET($AC95,0,0,1,$CB$2),OFFSET(Profiles!$K$28,($Z95-1)*(Profiles!$I$26+1)+CM$4-SSSModel!$C$3+1,0,1,$CB$2)),
     IF(SSSModel!$C$4="ECC",$EA95*$EB95*SUMPRODUCT(OFFSET($AC95,0,MAX(0,CM$4-$DZ95-$CA$4+1),1,MIN($DZ95,CM$4-$CA$4+1)),OFFSET(Escalation!$K$24,($Y95-1)*(Escalation!$I$22+1)+CM$4-SSSModel!$C$3+1,MAX(0,CM$4-$DZ95-$CA$4+1),1,MIN($DZ95,CM$4-$CA$4+1))),
     IF(SSSModel!$C$4="PV",AO95*$EA95*(1+SSSModel!$C$2),
     IF(SSSModel!$C$4="FCR",$EC95*SUM(OFFSET($AC95,0,MAX(CM$4-$AC$4-$DZ95+1,0),1,MIN($DZ95,CM$4-$AC$4+1))),0)))),
SUM($AC95:$BZ95)*
     IF(SSSModel!$C$4="RR",OFFSET(Profiles!$K$2,$Z95,MAX(Profiles!$C$2,AO$4-$W95)),
     IF(SSSModel!$C$4="ECC",$EA95*$EB95*IF(MAX(Escalation!$C$2,AO$4-$W95)&gt;$DZ95-1,0,OFFSET(Escalation!$K$2,$Y95,MAX(Escalation!$C$2,AO$4-$W95))),
     IF(SSSModel!$C$4="PV",IF(CM$4=$W95,$EA95*(1+SSSModel!$C$2),0),
     IF(SSSModel!$C$4="FCR",IF(AND(CM$4&gt;=$W95,OFFSET(Profiles!$K$2,$Z95,MAX(Profiles!$C$2,AO$4-$W95))&gt;0),$EC95,0),0))))))</f>
        <v>0</v>
      </c>
      <c r="CN95" s="135">
        <f ca="1">IF(OR($Z95=0,SSSModel!$C$4="CF"),AP95,
IF(LEFT($V95,3)="ON_",
     IF(SSSModel!$C$4="RR",SUMPRODUCT(OFFSET($AC95,0,0,1,$CB$2),OFFSET(Profiles!$K$28,($Z95-1)*(Profiles!$I$26+1)+CN$4-SSSModel!$C$3+1,0,1,$CB$2)),
     IF(SSSModel!$C$4="ECC",$EA95*$EB95*SUMPRODUCT(OFFSET($AC95,0,MAX(0,CN$4-$DZ95-$CA$4+1),1,MIN($DZ95,CN$4-$CA$4+1)),OFFSET(Escalation!$K$24,($Y95-1)*(Escalation!$I$22+1)+CN$4-SSSModel!$C$3+1,MAX(0,CN$4-$DZ95-$CA$4+1),1,MIN($DZ95,CN$4-$CA$4+1))),
     IF(SSSModel!$C$4="PV",AP95*$EA95*(1+SSSModel!$C$2),
     IF(SSSModel!$C$4="FCR",$EC95*SUM(OFFSET($AC95,0,MAX(CN$4-$AC$4-$DZ95+1,0),1,MIN($DZ95,CN$4-$AC$4+1))),0)))),
SUM($AC95:$BZ95)*
     IF(SSSModel!$C$4="RR",OFFSET(Profiles!$K$2,$Z95,MAX(Profiles!$C$2,AP$4-$W95)),
     IF(SSSModel!$C$4="ECC",$EA95*$EB95*IF(MAX(Escalation!$C$2,AP$4-$W95)&gt;$DZ95-1,0,OFFSET(Escalation!$K$2,$Y95,MAX(Escalation!$C$2,AP$4-$W95))),
     IF(SSSModel!$C$4="PV",IF(CN$4=$W95,$EA95*(1+SSSModel!$C$2),0),
     IF(SSSModel!$C$4="FCR",IF(AND(CN$4&gt;=$W95,OFFSET(Profiles!$K$2,$Z95,MAX(Profiles!$C$2,AP$4-$W95))&gt;0),$EC95,0),0))))))</f>
        <v>0</v>
      </c>
      <c r="CO95" s="135">
        <f ca="1">IF(OR($Z95=0,SSSModel!$C$4="CF"),AQ95,
IF(LEFT($V95,3)="ON_",
     IF(SSSModel!$C$4="RR",SUMPRODUCT(OFFSET($AC95,0,0,1,$CB$2),OFFSET(Profiles!$K$28,($Z95-1)*(Profiles!$I$26+1)+CO$4-SSSModel!$C$3+1,0,1,$CB$2)),
     IF(SSSModel!$C$4="ECC",$EA95*$EB95*SUMPRODUCT(OFFSET($AC95,0,MAX(0,CO$4-$DZ95-$CA$4+1),1,MIN($DZ95,CO$4-$CA$4+1)),OFFSET(Escalation!$K$24,($Y95-1)*(Escalation!$I$22+1)+CO$4-SSSModel!$C$3+1,MAX(0,CO$4-$DZ95-$CA$4+1),1,MIN($DZ95,CO$4-$CA$4+1))),
     IF(SSSModel!$C$4="PV",AQ95*$EA95*(1+SSSModel!$C$2),
     IF(SSSModel!$C$4="FCR",$EC95*SUM(OFFSET($AC95,0,MAX(CO$4-$AC$4-$DZ95+1,0),1,MIN($DZ95,CO$4-$AC$4+1))),0)))),
SUM($AC95:$BZ95)*
     IF(SSSModel!$C$4="RR",OFFSET(Profiles!$K$2,$Z95,MAX(Profiles!$C$2,AQ$4-$W95)),
     IF(SSSModel!$C$4="ECC",$EA95*$EB95*IF(MAX(Escalation!$C$2,AQ$4-$W95)&gt;$DZ95-1,0,OFFSET(Escalation!$K$2,$Y95,MAX(Escalation!$C$2,AQ$4-$W95))),
     IF(SSSModel!$C$4="PV",IF(CO$4=$W95,$EA95*(1+SSSModel!$C$2),0),
     IF(SSSModel!$C$4="FCR",IF(AND(CO$4&gt;=$W95,OFFSET(Profiles!$K$2,$Z95,MAX(Profiles!$C$2,AQ$4-$W95))&gt;0),$EC95,0),0))))))</f>
        <v>0</v>
      </c>
      <c r="CP95" s="135">
        <f ca="1">IF(OR($Z95=0,SSSModel!$C$4="CF"),AR95,
IF(LEFT($V95,3)="ON_",
     IF(SSSModel!$C$4="RR",SUMPRODUCT(OFFSET($AC95,0,0,1,$CB$2),OFFSET(Profiles!$K$28,($Z95-1)*(Profiles!$I$26+1)+CP$4-SSSModel!$C$3+1,0,1,$CB$2)),
     IF(SSSModel!$C$4="ECC",$EA95*$EB95*SUMPRODUCT(OFFSET($AC95,0,MAX(0,CP$4-$DZ95-$CA$4+1),1,MIN($DZ95,CP$4-$CA$4+1)),OFFSET(Escalation!$K$24,($Y95-1)*(Escalation!$I$22+1)+CP$4-SSSModel!$C$3+1,MAX(0,CP$4-$DZ95-$CA$4+1),1,MIN($DZ95,CP$4-$CA$4+1))),
     IF(SSSModel!$C$4="PV",AR95*$EA95*(1+SSSModel!$C$2),
     IF(SSSModel!$C$4="FCR",$EC95*SUM(OFFSET($AC95,0,MAX(CP$4-$AC$4-$DZ95+1,0),1,MIN($DZ95,CP$4-$AC$4+1))),0)))),
SUM($AC95:$BZ95)*
     IF(SSSModel!$C$4="RR",OFFSET(Profiles!$K$2,$Z95,MAX(Profiles!$C$2,AR$4-$W95)),
     IF(SSSModel!$C$4="ECC",$EA95*$EB95*IF(MAX(Escalation!$C$2,AR$4-$W95)&gt;$DZ95-1,0,OFFSET(Escalation!$K$2,$Y95,MAX(Escalation!$C$2,AR$4-$W95))),
     IF(SSSModel!$C$4="PV",IF(CP$4=$W95,$EA95*(1+SSSModel!$C$2),0),
     IF(SSSModel!$C$4="FCR",IF(AND(CP$4&gt;=$W95,OFFSET(Profiles!$K$2,$Z95,MAX(Profiles!$C$2,AR$4-$W95))&gt;0),$EC95,0),0))))))</f>
        <v>0</v>
      </c>
      <c r="CQ95" s="135">
        <f ca="1">IF(OR($Z95=0,SSSModel!$C$4="CF"),AS95,
IF(LEFT($V95,3)="ON_",
     IF(SSSModel!$C$4="RR",SUMPRODUCT(OFFSET($AC95,0,0,1,$CB$2),OFFSET(Profiles!$K$28,($Z95-1)*(Profiles!$I$26+1)+CQ$4-SSSModel!$C$3+1,0,1,$CB$2)),
     IF(SSSModel!$C$4="ECC",$EA95*$EB95*SUMPRODUCT(OFFSET($AC95,0,MAX(0,CQ$4-$DZ95-$CA$4+1),1,MIN($DZ95,CQ$4-$CA$4+1)),OFFSET(Escalation!$K$24,($Y95-1)*(Escalation!$I$22+1)+CQ$4-SSSModel!$C$3+1,MAX(0,CQ$4-$DZ95-$CA$4+1),1,MIN($DZ95,CQ$4-$CA$4+1))),
     IF(SSSModel!$C$4="PV",AS95*$EA95*(1+SSSModel!$C$2),
     IF(SSSModel!$C$4="FCR",$EC95*SUM(OFFSET($AC95,0,MAX(CQ$4-$AC$4-$DZ95+1,0),1,MIN($DZ95,CQ$4-$AC$4+1))),0)))),
SUM($AC95:$BZ95)*
     IF(SSSModel!$C$4="RR",OFFSET(Profiles!$K$2,$Z95,MAX(Profiles!$C$2,AS$4-$W95)),
     IF(SSSModel!$C$4="ECC",$EA95*$EB95*IF(MAX(Escalation!$C$2,AS$4-$W95)&gt;$DZ95-1,0,OFFSET(Escalation!$K$2,$Y95,MAX(Escalation!$C$2,AS$4-$W95))),
     IF(SSSModel!$C$4="PV",IF(CQ$4=$W95,$EA95*(1+SSSModel!$C$2),0),
     IF(SSSModel!$C$4="FCR",IF(AND(CQ$4&gt;=$W95,OFFSET(Profiles!$K$2,$Z95,MAX(Profiles!$C$2,AS$4-$W95))&gt;0),$EC95,0),0))))))</f>
        <v>0</v>
      </c>
      <c r="CR95" s="135">
        <f ca="1">IF(OR($Z95=0,SSSModel!$C$4="CF"),AT95,
IF(LEFT($V95,3)="ON_",
     IF(SSSModel!$C$4="RR",SUMPRODUCT(OFFSET($AC95,0,0,1,$CB$2),OFFSET(Profiles!$K$28,($Z95-1)*(Profiles!$I$26+1)+CR$4-SSSModel!$C$3+1,0,1,$CB$2)),
     IF(SSSModel!$C$4="ECC",$EA95*$EB95*SUMPRODUCT(OFFSET($AC95,0,MAX(0,CR$4-$DZ95-$CA$4+1),1,MIN($DZ95,CR$4-$CA$4+1)),OFFSET(Escalation!$K$24,($Y95-1)*(Escalation!$I$22+1)+CR$4-SSSModel!$C$3+1,MAX(0,CR$4-$DZ95-$CA$4+1),1,MIN($DZ95,CR$4-$CA$4+1))),
     IF(SSSModel!$C$4="PV",AT95*$EA95*(1+SSSModel!$C$2),
     IF(SSSModel!$C$4="FCR",$EC95*SUM(OFFSET($AC95,0,MAX(CR$4-$AC$4-$DZ95+1,0),1,MIN($DZ95,CR$4-$AC$4+1))),0)))),
SUM($AC95:$BZ95)*
     IF(SSSModel!$C$4="RR",OFFSET(Profiles!$K$2,$Z95,MAX(Profiles!$C$2,AT$4-$W95)),
     IF(SSSModel!$C$4="ECC",$EA95*$EB95*IF(MAX(Escalation!$C$2,AT$4-$W95)&gt;$DZ95-1,0,OFFSET(Escalation!$K$2,$Y95,MAX(Escalation!$C$2,AT$4-$W95))),
     IF(SSSModel!$C$4="PV",IF(CR$4=$W95,$EA95*(1+SSSModel!$C$2),0),
     IF(SSSModel!$C$4="FCR",IF(AND(CR$4&gt;=$W95,OFFSET(Profiles!$K$2,$Z95,MAX(Profiles!$C$2,AT$4-$W95))&gt;0),$EC95,0),0))))))</f>
        <v>0</v>
      </c>
      <c r="CS95" s="135">
        <f ca="1">IF(OR($Z95=0,SSSModel!$C$4="CF"),AU95,
IF(LEFT($V95,3)="ON_",
     IF(SSSModel!$C$4="RR",SUMPRODUCT(OFFSET($AC95,0,0,1,$CB$2),OFFSET(Profiles!$K$28,($Z95-1)*(Profiles!$I$26+1)+CS$4-SSSModel!$C$3+1,0,1,$CB$2)),
     IF(SSSModel!$C$4="ECC",$EA95*$EB95*SUMPRODUCT(OFFSET($AC95,0,MAX(0,CS$4-$DZ95-$CA$4+1),1,MIN($DZ95,CS$4-$CA$4+1)),OFFSET(Escalation!$K$24,($Y95-1)*(Escalation!$I$22+1)+CS$4-SSSModel!$C$3+1,MAX(0,CS$4-$DZ95-$CA$4+1),1,MIN($DZ95,CS$4-$CA$4+1))),
     IF(SSSModel!$C$4="PV",AU95*$EA95*(1+SSSModel!$C$2),
     IF(SSSModel!$C$4="FCR",$EC95*SUM(OFFSET($AC95,0,MAX(CS$4-$AC$4-$DZ95+1,0),1,MIN($DZ95,CS$4-$AC$4+1))),0)))),
SUM($AC95:$BZ95)*
     IF(SSSModel!$C$4="RR",OFFSET(Profiles!$K$2,$Z95,MAX(Profiles!$C$2,AU$4-$W95)),
     IF(SSSModel!$C$4="ECC",$EA95*$EB95*IF(MAX(Escalation!$C$2,AU$4-$W95)&gt;$DZ95-1,0,OFFSET(Escalation!$K$2,$Y95,MAX(Escalation!$C$2,AU$4-$W95))),
     IF(SSSModel!$C$4="PV",IF(CS$4=$W95,$EA95*(1+SSSModel!$C$2),0),
     IF(SSSModel!$C$4="FCR",IF(AND(CS$4&gt;=$W95,OFFSET(Profiles!$K$2,$Z95,MAX(Profiles!$C$2,AU$4-$W95))&gt;0),$EC95,0),0))))))</f>
        <v>0</v>
      </c>
      <c r="CT95" s="135">
        <f ca="1">IF(OR($Z95=0,SSSModel!$C$4="CF"),AV95,
IF(LEFT($V95,3)="ON_",
     IF(SSSModel!$C$4="RR",SUMPRODUCT(OFFSET($AC95,0,0,1,$CB$2),OFFSET(Profiles!$K$28,($Z95-1)*(Profiles!$I$26+1)+CT$4-SSSModel!$C$3+1,0,1,$CB$2)),
     IF(SSSModel!$C$4="ECC",$EA95*$EB95*SUMPRODUCT(OFFSET($AC95,0,MAX(0,CT$4-$DZ95-$CA$4+1),1,MIN($DZ95,CT$4-$CA$4+1)),OFFSET(Escalation!$K$24,($Y95-1)*(Escalation!$I$22+1)+CT$4-SSSModel!$C$3+1,MAX(0,CT$4-$DZ95-$CA$4+1),1,MIN($DZ95,CT$4-$CA$4+1))),
     IF(SSSModel!$C$4="PV",AV95*$EA95*(1+SSSModel!$C$2),
     IF(SSSModel!$C$4="FCR",$EC95*SUM(OFFSET($AC95,0,MAX(CT$4-$AC$4-$DZ95+1,0),1,MIN($DZ95,CT$4-$AC$4+1))),0)))),
SUM($AC95:$BZ95)*
     IF(SSSModel!$C$4="RR",OFFSET(Profiles!$K$2,$Z95,MAX(Profiles!$C$2,AV$4-$W95)),
     IF(SSSModel!$C$4="ECC",$EA95*$EB95*IF(MAX(Escalation!$C$2,AV$4-$W95)&gt;$DZ95-1,0,OFFSET(Escalation!$K$2,$Y95,MAX(Escalation!$C$2,AV$4-$W95))),
     IF(SSSModel!$C$4="PV",IF(CT$4=$W95,$EA95*(1+SSSModel!$C$2),0),
     IF(SSSModel!$C$4="FCR",IF(AND(CT$4&gt;=$W95,OFFSET(Profiles!$K$2,$Z95,MAX(Profiles!$C$2,AV$4-$W95))&gt;0),$EC95,0),0))))))</f>
        <v>0</v>
      </c>
      <c r="CU95" s="135">
        <f ca="1">IF(OR($Z95=0,SSSModel!$C$4="CF"),AW95,
IF(LEFT($V95,3)="ON_",
     IF(SSSModel!$C$4="RR",SUMPRODUCT(OFFSET($AC95,0,0,1,$CB$2),OFFSET(Profiles!$K$28,($Z95-1)*(Profiles!$I$26+1)+CU$4-SSSModel!$C$3+1,0,1,$CB$2)),
     IF(SSSModel!$C$4="ECC",$EA95*$EB95*SUMPRODUCT(OFFSET($AC95,0,MAX(0,CU$4-$DZ95-$CA$4+1),1,MIN($DZ95,CU$4-$CA$4+1)),OFFSET(Escalation!$K$24,($Y95-1)*(Escalation!$I$22+1)+CU$4-SSSModel!$C$3+1,MAX(0,CU$4-$DZ95-$CA$4+1),1,MIN($DZ95,CU$4-$CA$4+1))),
     IF(SSSModel!$C$4="PV",AW95*$EA95*(1+SSSModel!$C$2),
     IF(SSSModel!$C$4="FCR",$EC95*SUM(OFFSET($AC95,0,MAX(CU$4-$AC$4-$DZ95+1,0),1,MIN($DZ95,CU$4-$AC$4+1))),0)))),
SUM($AC95:$BZ95)*
     IF(SSSModel!$C$4="RR",OFFSET(Profiles!$K$2,$Z95,MAX(Profiles!$C$2,AW$4-$W95)),
     IF(SSSModel!$C$4="ECC",$EA95*$EB95*IF(MAX(Escalation!$C$2,AW$4-$W95)&gt;$DZ95-1,0,OFFSET(Escalation!$K$2,$Y95,MAX(Escalation!$C$2,AW$4-$W95))),
     IF(SSSModel!$C$4="PV",IF(CU$4=$W95,$EA95*(1+SSSModel!$C$2),0),
     IF(SSSModel!$C$4="FCR",IF(AND(CU$4&gt;=$W95,OFFSET(Profiles!$K$2,$Z95,MAX(Profiles!$C$2,AW$4-$W95))&gt;0),$EC95,0),0))))))</f>
        <v>0</v>
      </c>
      <c r="CV95" s="135">
        <f ca="1">IF(OR($Z95=0,SSSModel!$C$4="CF"),AX95,
IF(LEFT($V95,3)="ON_",
     IF(SSSModel!$C$4="RR",SUMPRODUCT(OFFSET($AC95,0,0,1,$CB$2),OFFSET(Profiles!$K$28,($Z95-1)*(Profiles!$I$26+1)+CV$4-SSSModel!$C$3+1,0,1,$CB$2)),
     IF(SSSModel!$C$4="ECC",$EA95*$EB95*SUMPRODUCT(OFFSET($AC95,0,MAX(0,CV$4-$DZ95-$CA$4+1),1,MIN($DZ95,CV$4-$CA$4+1)),OFFSET(Escalation!$K$24,($Y95-1)*(Escalation!$I$22+1)+CV$4-SSSModel!$C$3+1,MAX(0,CV$4-$DZ95-$CA$4+1),1,MIN($DZ95,CV$4-$CA$4+1))),
     IF(SSSModel!$C$4="PV",AX95*$EA95*(1+SSSModel!$C$2),
     IF(SSSModel!$C$4="FCR",$EC95*SUM(OFFSET($AC95,0,MAX(CV$4-$AC$4-$DZ95+1,0),1,MIN($DZ95,CV$4-$AC$4+1))),0)))),
SUM($AC95:$BZ95)*
     IF(SSSModel!$C$4="RR",OFFSET(Profiles!$K$2,$Z95,MAX(Profiles!$C$2,AX$4-$W95)),
     IF(SSSModel!$C$4="ECC",$EA95*$EB95*IF(MAX(Escalation!$C$2,AX$4-$W95)&gt;$DZ95-1,0,OFFSET(Escalation!$K$2,$Y95,MAX(Escalation!$C$2,AX$4-$W95))),
     IF(SSSModel!$C$4="PV",IF(CV$4=$W95,$EA95*(1+SSSModel!$C$2),0),
     IF(SSSModel!$C$4="FCR",IF(AND(CV$4&gt;=$W95,OFFSET(Profiles!$K$2,$Z95,MAX(Profiles!$C$2,AX$4-$W95))&gt;0),$EC95,0),0))))))</f>
        <v>0</v>
      </c>
      <c r="CW95" s="135">
        <f ca="1">IF(OR($Z95=0,SSSModel!$C$4="CF"),AY95,
IF(LEFT($V95,3)="ON_",
     IF(SSSModel!$C$4="RR",SUMPRODUCT(OFFSET($AC95,0,0,1,$CB$2),OFFSET(Profiles!$K$28,($Z95-1)*(Profiles!$I$26+1)+CW$4-SSSModel!$C$3+1,0,1,$CB$2)),
     IF(SSSModel!$C$4="ECC",$EA95*$EB95*SUMPRODUCT(OFFSET($AC95,0,MAX(0,CW$4-$DZ95-$CA$4+1),1,MIN($DZ95,CW$4-$CA$4+1)),OFFSET(Escalation!$K$24,($Y95-1)*(Escalation!$I$22+1)+CW$4-SSSModel!$C$3+1,MAX(0,CW$4-$DZ95-$CA$4+1),1,MIN($DZ95,CW$4-$CA$4+1))),
     IF(SSSModel!$C$4="PV",AY95*$EA95*(1+SSSModel!$C$2),
     IF(SSSModel!$C$4="FCR",$EC95*SUM(OFFSET($AC95,0,MAX(CW$4-$AC$4-$DZ95+1,0),1,MIN($DZ95,CW$4-$AC$4+1))),0)))),
SUM($AC95:$BZ95)*
     IF(SSSModel!$C$4="RR",OFFSET(Profiles!$K$2,$Z95,MAX(Profiles!$C$2,AY$4-$W95)),
     IF(SSSModel!$C$4="ECC",$EA95*$EB95*IF(MAX(Escalation!$C$2,AY$4-$W95)&gt;$DZ95-1,0,OFFSET(Escalation!$K$2,$Y95,MAX(Escalation!$C$2,AY$4-$W95))),
     IF(SSSModel!$C$4="PV",IF(CW$4=$W95,$EA95*(1+SSSModel!$C$2),0),
     IF(SSSModel!$C$4="FCR",IF(AND(CW$4&gt;=$W95,OFFSET(Profiles!$K$2,$Z95,MAX(Profiles!$C$2,AY$4-$W95))&gt;0),$EC95,0),0))))))</f>
        <v>0</v>
      </c>
      <c r="CX95" s="135">
        <f ca="1">IF(OR($Z95=0,SSSModel!$C$4="CF"),AZ95,
IF(LEFT($V95,3)="ON_",
     IF(SSSModel!$C$4="RR",SUMPRODUCT(OFFSET($AC95,0,0,1,$CB$2),OFFSET(Profiles!$K$28,($Z95-1)*(Profiles!$I$26+1)+CX$4-SSSModel!$C$3+1,0,1,$CB$2)),
     IF(SSSModel!$C$4="ECC",$EA95*$EB95*SUMPRODUCT(OFFSET($AC95,0,MAX(0,CX$4-$DZ95-$CA$4+1),1,MIN($DZ95,CX$4-$CA$4+1)),OFFSET(Escalation!$K$24,($Y95-1)*(Escalation!$I$22+1)+CX$4-SSSModel!$C$3+1,MAX(0,CX$4-$DZ95-$CA$4+1),1,MIN($DZ95,CX$4-$CA$4+1))),
     IF(SSSModel!$C$4="PV",AZ95*$EA95*(1+SSSModel!$C$2),
     IF(SSSModel!$C$4="FCR",$EC95*SUM(OFFSET($AC95,0,MAX(CX$4-$AC$4-$DZ95+1,0),1,MIN($DZ95,CX$4-$AC$4+1))),0)))),
SUM($AC95:$BZ95)*
     IF(SSSModel!$C$4="RR",OFFSET(Profiles!$K$2,$Z95,MAX(Profiles!$C$2,AZ$4-$W95)),
     IF(SSSModel!$C$4="ECC",$EA95*$EB95*IF(MAX(Escalation!$C$2,AZ$4-$W95)&gt;$DZ95-1,0,OFFSET(Escalation!$K$2,$Y95,MAX(Escalation!$C$2,AZ$4-$W95))),
     IF(SSSModel!$C$4="PV",IF(CX$4=$W95,$EA95*(1+SSSModel!$C$2),0),
     IF(SSSModel!$C$4="FCR",IF(AND(CX$4&gt;=$W95,OFFSET(Profiles!$K$2,$Z95,MAX(Profiles!$C$2,AZ$4-$W95))&gt;0),$EC95,0),0))))))</f>
        <v>0</v>
      </c>
      <c r="CY95" s="135">
        <f ca="1">IF(OR($Z95=0,SSSModel!$C$4="CF"),BA95,
IF(LEFT($V95,3)="ON_",
     IF(SSSModel!$C$4="RR",SUMPRODUCT(OFFSET($AC95,0,0,1,$CB$2),OFFSET(Profiles!$K$28,($Z95-1)*(Profiles!$I$26+1)+CY$4-SSSModel!$C$3+1,0,1,$CB$2)),
     IF(SSSModel!$C$4="ECC",$EA95*$EB95*SUMPRODUCT(OFFSET($AC95,0,MAX(0,CY$4-$DZ95-$CA$4+1),1,MIN($DZ95,CY$4-$CA$4+1)),OFFSET(Escalation!$K$24,($Y95-1)*(Escalation!$I$22+1)+CY$4-SSSModel!$C$3+1,MAX(0,CY$4-$DZ95-$CA$4+1),1,MIN($DZ95,CY$4-$CA$4+1))),
     IF(SSSModel!$C$4="PV",BA95*$EA95*(1+SSSModel!$C$2),
     IF(SSSModel!$C$4="FCR",$EC95*SUM(OFFSET($AC95,0,MAX(CY$4-$AC$4-$DZ95+1,0),1,MIN($DZ95,CY$4-$AC$4+1))),0)))),
SUM($AC95:$BZ95)*
     IF(SSSModel!$C$4="RR",OFFSET(Profiles!$K$2,$Z95,MAX(Profiles!$C$2,BA$4-$W95)),
     IF(SSSModel!$C$4="ECC",$EA95*$EB95*IF(MAX(Escalation!$C$2,BA$4-$W95)&gt;$DZ95-1,0,OFFSET(Escalation!$K$2,$Y95,MAX(Escalation!$C$2,BA$4-$W95))),
     IF(SSSModel!$C$4="PV",IF(CY$4=$W95,$EA95*(1+SSSModel!$C$2),0),
     IF(SSSModel!$C$4="FCR",IF(AND(CY$4&gt;=$W95,OFFSET(Profiles!$K$2,$Z95,MAX(Profiles!$C$2,BA$4-$W95))&gt;0),$EC95,0),0))))))</f>
        <v>0</v>
      </c>
      <c r="CZ95" s="135">
        <f ca="1">IF(OR($Z95=0,SSSModel!$C$4="CF"),BB95,
IF(LEFT($V95,3)="ON_",
     IF(SSSModel!$C$4="RR",SUMPRODUCT(OFFSET($AC95,0,0,1,$CB$2),OFFSET(Profiles!$K$28,($Z95-1)*(Profiles!$I$26+1)+CZ$4-SSSModel!$C$3+1,0,1,$CB$2)),
     IF(SSSModel!$C$4="ECC",$EA95*$EB95*SUMPRODUCT(OFFSET($AC95,0,MAX(0,CZ$4-$DZ95-$CA$4+1),1,MIN($DZ95,CZ$4-$CA$4+1)),OFFSET(Escalation!$K$24,($Y95-1)*(Escalation!$I$22+1)+CZ$4-SSSModel!$C$3+1,MAX(0,CZ$4-$DZ95-$CA$4+1),1,MIN($DZ95,CZ$4-$CA$4+1))),
     IF(SSSModel!$C$4="PV",BB95*$EA95*(1+SSSModel!$C$2),
     IF(SSSModel!$C$4="FCR",$EC95*SUM(OFFSET($AC95,0,MAX(CZ$4-$AC$4-$DZ95+1,0),1,MIN($DZ95,CZ$4-$AC$4+1))),0)))),
SUM($AC95:$BZ95)*
     IF(SSSModel!$C$4="RR",OFFSET(Profiles!$K$2,$Z95,MAX(Profiles!$C$2,BB$4-$W95)),
     IF(SSSModel!$C$4="ECC",$EA95*$EB95*IF(MAX(Escalation!$C$2,BB$4-$W95)&gt;$DZ95-1,0,OFFSET(Escalation!$K$2,$Y95,MAX(Escalation!$C$2,BB$4-$W95))),
     IF(SSSModel!$C$4="PV",IF(CZ$4=$W95,$EA95*(1+SSSModel!$C$2),0),
     IF(SSSModel!$C$4="FCR",IF(AND(CZ$4&gt;=$W95,OFFSET(Profiles!$K$2,$Z95,MAX(Profiles!$C$2,BB$4-$W95))&gt;0),$EC95,0),0))))))</f>
        <v>0</v>
      </c>
      <c r="DA95" s="135">
        <f ca="1">IF(OR($Z95=0,SSSModel!$C$4="CF"),BC95,
IF(LEFT($V95,3)="ON_",
     IF(SSSModel!$C$4="RR",SUMPRODUCT(OFFSET($AC95,0,0,1,$CB$2),OFFSET(Profiles!$K$28,($Z95-1)*(Profiles!$I$26+1)+DA$4-SSSModel!$C$3+1,0,1,$CB$2)),
     IF(SSSModel!$C$4="ECC",$EA95*$EB95*SUMPRODUCT(OFFSET($AC95,0,MAX(0,DA$4-$DZ95-$CA$4+1),1,MIN($DZ95,DA$4-$CA$4+1)),OFFSET(Escalation!$K$24,($Y95-1)*(Escalation!$I$22+1)+DA$4-SSSModel!$C$3+1,MAX(0,DA$4-$DZ95-$CA$4+1),1,MIN($DZ95,DA$4-$CA$4+1))),
     IF(SSSModel!$C$4="PV",BC95*$EA95*(1+SSSModel!$C$2),
     IF(SSSModel!$C$4="FCR",$EC95*SUM(OFFSET($AC95,0,MAX(DA$4-$AC$4-$DZ95+1,0),1,MIN($DZ95,DA$4-$AC$4+1))),0)))),
SUM($AC95:$BZ95)*
     IF(SSSModel!$C$4="RR",OFFSET(Profiles!$K$2,$Z95,MAX(Profiles!$C$2,BC$4-$W95)),
     IF(SSSModel!$C$4="ECC",$EA95*$EB95*IF(MAX(Escalation!$C$2,BC$4-$W95)&gt;$DZ95-1,0,OFFSET(Escalation!$K$2,$Y95,MAX(Escalation!$C$2,BC$4-$W95))),
     IF(SSSModel!$C$4="PV",IF(DA$4=$W95,$EA95*(1+SSSModel!$C$2),0),
     IF(SSSModel!$C$4="FCR",IF(AND(DA$4&gt;=$W95,OFFSET(Profiles!$K$2,$Z95,MAX(Profiles!$C$2,BC$4-$W95))&gt;0),$EC95,0),0))))))</f>
        <v>0</v>
      </c>
      <c r="DB95" s="135">
        <f ca="1">IF(OR($Z95=0,SSSModel!$C$4="CF"),BD95,
IF(LEFT($V95,3)="ON_",
     IF(SSSModel!$C$4="RR",SUMPRODUCT(OFFSET($AC95,0,0,1,$CB$2),OFFSET(Profiles!$K$28,($Z95-1)*(Profiles!$I$26+1)+DB$4-SSSModel!$C$3+1,0,1,$CB$2)),
     IF(SSSModel!$C$4="ECC",$EA95*$EB95*SUMPRODUCT(OFFSET($AC95,0,MAX(0,DB$4-$DZ95-$CA$4+1),1,MIN($DZ95,DB$4-$CA$4+1)),OFFSET(Escalation!$K$24,($Y95-1)*(Escalation!$I$22+1)+DB$4-SSSModel!$C$3+1,MAX(0,DB$4-$DZ95-$CA$4+1),1,MIN($DZ95,DB$4-$CA$4+1))),
     IF(SSSModel!$C$4="PV",BD95*$EA95*(1+SSSModel!$C$2),
     IF(SSSModel!$C$4="FCR",$EC95*SUM(OFFSET($AC95,0,MAX(DB$4-$AC$4-$DZ95+1,0),1,MIN($DZ95,DB$4-$AC$4+1))),0)))),
SUM($AC95:$BZ95)*
     IF(SSSModel!$C$4="RR",OFFSET(Profiles!$K$2,$Z95,MAX(Profiles!$C$2,BD$4-$W95)),
     IF(SSSModel!$C$4="ECC",$EA95*$EB95*IF(MAX(Escalation!$C$2,BD$4-$W95)&gt;$DZ95-1,0,OFFSET(Escalation!$K$2,$Y95,MAX(Escalation!$C$2,BD$4-$W95))),
     IF(SSSModel!$C$4="PV",IF(DB$4=$W95,$EA95*(1+SSSModel!$C$2),0),
     IF(SSSModel!$C$4="FCR",IF(AND(DB$4&gt;=$W95,OFFSET(Profiles!$K$2,$Z95,MAX(Profiles!$C$2,BD$4-$W95))&gt;0),$EC95,0),0))))))</f>
        <v>0</v>
      </c>
      <c r="DC95" s="135">
        <f ca="1">IF(OR($Z95=0,SSSModel!$C$4="CF"),BE95,
IF(LEFT($V95,3)="ON_",
     IF(SSSModel!$C$4="RR",SUMPRODUCT(OFFSET($AC95,0,0,1,$CB$2),OFFSET(Profiles!$K$28,($Z95-1)*(Profiles!$I$26+1)+DC$4-SSSModel!$C$3+1,0,1,$CB$2)),
     IF(SSSModel!$C$4="ECC",$EA95*$EB95*SUMPRODUCT(OFFSET($AC95,0,MAX(0,DC$4-$DZ95-$CA$4+1),1,MIN($DZ95,DC$4-$CA$4+1)),OFFSET(Escalation!$K$24,($Y95-1)*(Escalation!$I$22+1)+DC$4-SSSModel!$C$3+1,MAX(0,DC$4-$DZ95-$CA$4+1),1,MIN($DZ95,DC$4-$CA$4+1))),
     IF(SSSModel!$C$4="PV",BE95*$EA95*(1+SSSModel!$C$2),
     IF(SSSModel!$C$4="FCR",$EC95*SUM(OFFSET($AC95,0,MAX(DC$4-$AC$4-$DZ95+1,0),1,MIN($DZ95,DC$4-$AC$4+1))),0)))),
SUM($AC95:$BZ95)*
     IF(SSSModel!$C$4="RR",OFFSET(Profiles!$K$2,$Z95,MAX(Profiles!$C$2,BE$4-$W95)),
     IF(SSSModel!$C$4="ECC",$EA95*$EB95*IF(MAX(Escalation!$C$2,BE$4-$W95)&gt;$DZ95-1,0,OFFSET(Escalation!$K$2,$Y95,MAX(Escalation!$C$2,BE$4-$W95))),
     IF(SSSModel!$C$4="PV",IF(DC$4=$W95,$EA95*(1+SSSModel!$C$2),0),
     IF(SSSModel!$C$4="FCR",IF(AND(DC$4&gt;=$W95,OFFSET(Profiles!$K$2,$Z95,MAX(Profiles!$C$2,BE$4-$W95))&gt;0),$EC95,0),0))))))</f>
        <v>0</v>
      </c>
      <c r="DD95" s="135">
        <f ca="1">IF(OR($Z95=0,SSSModel!$C$4="CF"),BF95,
IF(LEFT($V95,3)="ON_",
     IF(SSSModel!$C$4="RR",SUMPRODUCT(OFFSET($AC95,0,0,1,$CB$2),OFFSET(Profiles!$K$28,($Z95-1)*(Profiles!$I$26+1)+DD$4-SSSModel!$C$3+1,0,1,$CB$2)),
     IF(SSSModel!$C$4="ECC",$EA95*$EB95*SUMPRODUCT(OFFSET($AC95,0,MAX(0,DD$4-$DZ95-$CA$4+1),1,MIN($DZ95,DD$4-$CA$4+1)),OFFSET(Escalation!$K$24,($Y95-1)*(Escalation!$I$22+1)+DD$4-SSSModel!$C$3+1,MAX(0,DD$4-$DZ95-$CA$4+1),1,MIN($DZ95,DD$4-$CA$4+1))),
     IF(SSSModel!$C$4="PV",BF95*$EA95*(1+SSSModel!$C$2),
     IF(SSSModel!$C$4="FCR",$EC95*SUM(OFFSET($AC95,0,MAX(DD$4-$AC$4-$DZ95+1,0),1,MIN($DZ95,DD$4-$AC$4+1))),0)))),
SUM($AC95:$BZ95)*
     IF(SSSModel!$C$4="RR",OFFSET(Profiles!$K$2,$Z95,MAX(Profiles!$C$2,BF$4-$W95)),
     IF(SSSModel!$C$4="ECC",$EA95*$EB95*IF(MAX(Escalation!$C$2,BF$4-$W95)&gt;$DZ95-1,0,OFFSET(Escalation!$K$2,$Y95,MAX(Escalation!$C$2,BF$4-$W95))),
     IF(SSSModel!$C$4="PV",IF(DD$4=$W95,$EA95*(1+SSSModel!$C$2),0),
     IF(SSSModel!$C$4="FCR",IF(AND(DD$4&gt;=$W95,OFFSET(Profiles!$K$2,$Z95,MAX(Profiles!$C$2,BF$4-$W95))&gt;0),$EC95,0),0))))))</f>
        <v>0</v>
      </c>
      <c r="DE95" s="135">
        <f ca="1">IF(OR($Z95=0,SSSModel!$C$4="CF"),BG95,
IF(LEFT($V95,3)="ON_",
     IF(SSSModel!$C$4="RR",SUMPRODUCT(OFFSET($AC95,0,0,1,$CB$2),OFFSET(Profiles!$K$28,($Z95-1)*(Profiles!$I$26+1)+DE$4-SSSModel!$C$3+1,0,1,$CB$2)),
     IF(SSSModel!$C$4="ECC",$EA95*$EB95*SUMPRODUCT(OFFSET($AC95,0,MAX(0,DE$4-$DZ95-$CA$4+1),1,MIN($DZ95,DE$4-$CA$4+1)),OFFSET(Escalation!$K$24,($Y95-1)*(Escalation!$I$22+1)+DE$4-SSSModel!$C$3+1,MAX(0,DE$4-$DZ95-$CA$4+1),1,MIN($DZ95,DE$4-$CA$4+1))),
     IF(SSSModel!$C$4="PV",BG95*$EA95*(1+SSSModel!$C$2),
     IF(SSSModel!$C$4="FCR",$EC95*SUM(OFFSET($AC95,0,MAX(DE$4-$AC$4-$DZ95+1,0),1,MIN($DZ95,DE$4-$AC$4+1))),0)))),
SUM($AC95:$BZ95)*
     IF(SSSModel!$C$4="RR",OFFSET(Profiles!$K$2,$Z95,MAX(Profiles!$C$2,BG$4-$W95)),
     IF(SSSModel!$C$4="ECC",$EA95*$EB95*IF(MAX(Escalation!$C$2,BG$4-$W95)&gt;$DZ95-1,0,OFFSET(Escalation!$K$2,$Y95,MAX(Escalation!$C$2,BG$4-$W95))),
     IF(SSSModel!$C$4="PV",IF(DE$4=$W95,$EA95*(1+SSSModel!$C$2),0),
     IF(SSSModel!$C$4="FCR",IF(AND(DE$4&gt;=$W95,OFFSET(Profiles!$K$2,$Z95,MAX(Profiles!$C$2,BG$4-$W95))&gt;0),$EC95,0),0))))))</f>
        <v>0</v>
      </c>
      <c r="DF95" s="135">
        <f ca="1">IF(OR($Z95=0,SSSModel!$C$4="CF"),BH95,
IF(LEFT($V95,3)="ON_",
     IF(SSSModel!$C$4="RR",SUMPRODUCT(OFFSET($AC95,0,0,1,$CB$2),OFFSET(Profiles!$K$28,($Z95-1)*(Profiles!$I$26+1)+DF$4-SSSModel!$C$3+1,0,1,$CB$2)),
     IF(SSSModel!$C$4="ECC",$EA95*$EB95*SUMPRODUCT(OFFSET($AC95,0,MAX(0,DF$4-$DZ95-$CA$4+1),1,MIN($DZ95,DF$4-$CA$4+1)),OFFSET(Escalation!$K$24,($Y95-1)*(Escalation!$I$22+1)+DF$4-SSSModel!$C$3+1,MAX(0,DF$4-$DZ95-$CA$4+1),1,MIN($DZ95,DF$4-$CA$4+1))),
     IF(SSSModel!$C$4="PV",BH95*$EA95*(1+SSSModel!$C$2),
     IF(SSSModel!$C$4="FCR",$EC95*SUM(OFFSET($AC95,0,MAX(DF$4-$AC$4-$DZ95+1,0),1,MIN($DZ95,DF$4-$AC$4+1))),0)))),
SUM($AC95:$BZ95)*
     IF(SSSModel!$C$4="RR",OFFSET(Profiles!$K$2,$Z95,MAX(Profiles!$C$2,BH$4-$W95)),
     IF(SSSModel!$C$4="ECC",$EA95*$EB95*IF(MAX(Escalation!$C$2,BH$4-$W95)&gt;$DZ95-1,0,OFFSET(Escalation!$K$2,$Y95,MAX(Escalation!$C$2,BH$4-$W95))),
     IF(SSSModel!$C$4="PV",IF(DF$4=$W95,$EA95*(1+SSSModel!$C$2),0),
     IF(SSSModel!$C$4="FCR",IF(AND(DF$4&gt;=$W95,OFFSET(Profiles!$K$2,$Z95,MAX(Profiles!$C$2,BH$4-$W95))&gt;0),$EC95,0),0))))))</f>
        <v>0</v>
      </c>
      <c r="DG95" s="135">
        <f ca="1">IF(OR($Z95=0,SSSModel!$C$4="CF"),BI95,
IF(LEFT($V95,3)="ON_",
     IF(SSSModel!$C$4="RR",SUMPRODUCT(OFFSET($AC95,0,0,1,$CB$2),OFFSET(Profiles!$K$28,($Z95-1)*(Profiles!$I$26+1)+DG$4-SSSModel!$C$3+1,0,1,$CB$2)),
     IF(SSSModel!$C$4="ECC",$EA95*$EB95*SUMPRODUCT(OFFSET($AC95,0,MAX(0,DG$4-$DZ95-$CA$4+1),1,MIN($DZ95,DG$4-$CA$4+1)),OFFSET(Escalation!$K$24,($Y95-1)*(Escalation!$I$22+1)+DG$4-SSSModel!$C$3+1,MAX(0,DG$4-$DZ95-$CA$4+1),1,MIN($DZ95,DG$4-$CA$4+1))),
     IF(SSSModel!$C$4="PV",BI95*$EA95*(1+SSSModel!$C$2),
     IF(SSSModel!$C$4="FCR",$EC95*SUM(OFFSET($AC95,0,MAX(DG$4-$AC$4-$DZ95+1,0),1,MIN($DZ95,DG$4-$AC$4+1))),0)))),
SUM($AC95:$BZ95)*
     IF(SSSModel!$C$4="RR",OFFSET(Profiles!$K$2,$Z95,MAX(Profiles!$C$2,BI$4-$W95)),
     IF(SSSModel!$C$4="ECC",$EA95*$EB95*IF(MAX(Escalation!$C$2,BI$4-$W95)&gt;$DZ95-1,0,OFFSET(Escalation!$K$2,$Y95,MAX(Escalation!$C$2,BI$4-$W95))),
     IF(SSSModel!$C$4="PV",IF(DG$4=$W95,$EA95*(1+SSSModel!$C$2),0),
     IF(SSSModel!$C$4="FCR",IF(AND(DG$4&gt;=$W95,OFFSET(Profiles!$K$2,$Z95,MAX(Profiles!$C$2,BI$4-$W95))&gt;0),$EC95,0),0))))))</f>
        <v>0</v>
      </c>
      <c r="DH95" s="135">
        <f ca="1">IF(OR($Z95=0,SSSModel!$C$4="CF"),BJ95,
IF(LEFT($V95,3)="ON_",
     IF(SSSModel!$C$4="RR",SUMPRODUCT(OFFSET($AC95,0,0,1,$CB$2),OFFSET(Profiles!$K$28,($Z95-1)*(Profiles!$I$26+1)+DH$4-SSSModel!$C$3+1,0,1,$CB$2)),
     IF(SSSModel!$C$4="ECC",$EA95*$EB95*SUMPRODUCT(OFFSET($AC95,0,MAX(0,DH$4-$DZ95-$CA$4+1),1,MIN($DZ95,DH$4-$CA$4+1)),OFFSET(Escalation!$K$24,($Y95-1)*(Escalation!$I$22+1)+DH$4-SSSModel!$C$3+1,MAX(0,DH$4-$DZ95-$CA$4+1),1,MIN($DZ95,DH$4-$CA$4+1))),
     IF(SSSModel!$C$4="PV",BJ95*$EA95*(1+SSSModel!$C$2),
     IF(SSSModel!$C$4="FCR",$EC95*SUM(OFFSET($AC95,0,MAX(DH$4-$AC$4-$DZ95+1,0),1,MIN($DZ95,DH$4-$AC$4+1))),0)))),
SUM($AC95:$BZ95)*
     IF(SSSModel!$C$4="RR",OFFSET(Profiles!$K$2,$Z95,MAX(Profiles!$C$2,BJ$4-$W95)),
     IF(SSSModel!$C$4="ECC",$EA95*$EB95*IF(MAX(Escalation!$C$2,BJ$4-$W95)&gt;$DZ95-1,0,OFFSET(Escalation!$K$2,$Y95,MAX(Escalation!$C$2,BJ$4-$W95))),
     IF(SSSModel!$C$4="PV",IF(DH$4=$W95,$EA95*(1+SSSModel!$C$2),0),
     IF(SSSModel!$C$4="FCR",IF(AND(DH$4&gt;=$W95,OFFSET(Profiles!$K$2,$Z95,MAX(Profiles!$C$2,BJ$4-$W95))&gt;0),$EC95,0),0))))))</f>
        <v>0</v>
      </c>
      <c r="DI95" s="135">
        <f ca="1">IF(OR($Z95=0,SSSModel!$C$4="CF"),BK95,
IF(LEFT($V95,3)="ON_",
     IF(SSSModel!$C$4="RR",SUMPRODUCT(OFFSET($AC95,0,0,1,$CB$2),OFFSET(Profiles!$K$28,($Z95-1)*(Profiles!$I$26+1)+DI$4-SSSModel!$C$3+1,0,1,$CB$2)),
     IF(SSSModel!$C$4="ECC",$EA95*$EB95*SUMPRODUCT(OFFSET($AC95,0,MAX(0,DI$4-$DZ95-$CA$4+1),1,MIN($DZ95,DI$4-$CA$4+1)),OFFSET(Escalation!$K$24,($Y95-1)*(Escalation!$I$22+1)+DI$4-SSSModel!$C$3+1,MAX(0,DI$4-$DZ95-$CA$4+1),1,MIN($DZ95,DI$4-$CA$4+1))),
     IF(SSSModel!$C$4="PV",BK95*$EA95*(1+SSSModel!$C$2),
     IF(SSSModel!$C$4="FCR",$EC95*SUM(OFFSET($AC95,0,MAX(DI$4-$AC$4-$DZ95+1,0),1,MIN($DZ95,DI$4-$AC$4+1))),0)))),
SUM($AC95:$BZ95)*
     IF(SSSModel!$C$4="RR",OFFSET(Profiles!$K$2,$Z95,MAX(Profiles!$C$2,BK$4-$W95)),
     IF(SSSModel!$C$4="ECC",$EA95*$EB95*IF(MAX(Escalation!$C$2,BK$4-$W95)&gt;$DZ95-1,0,OFFSET(Escalation!$K$2,$Y95,MAX(Escalation!$C$2,BK$4-$W95))),
     IF(SSSModel!$C$4="PV",IF(DI$4=$W95,$EA95*(1+SSSModel!$C$2),0),
     IF(SSSModel!$C$4="FCR",IF(AND(DI$4&gt;=$W95,OFFSET(Profiles!$K$2,$Z95,MAX(Profiles!$C$2,BK$4-$W95))&gt;0),$EC95,0),0))))))</f>
        <v>0</v>
      </c>
      <c r="DJ95" s="135">
        <f ca="1">IF(OR($Z95=0,SSSModel!$C$4="CF"),BL95,
IF(LEFT($V95,3)="ON_",
     IF(SSSModel!$C$4="RR",SUMPRODUCT(OFFSET($AC95,0,0,1,$CB$2),OFFSET(Profiles!$K$28,($Z95-1)*(Profiles!$I$26+1)+DJ$4-SSSModel!$C$3+1,0,1,$CB$2)),
     IF(SSSModel!$C$4="ECC",$EA95*$EB95*SUMPRODUCT(OFFSET($AC95,0,MAX(0,DJ$4-$DZ95-$CA$4+1),1,MIN($DZ95,DJ$4-$CA$4+1)),OFFSET(Escalation!$K$24,($Y95-1)*(Escalation!$I$22+1)+DJ$4-SSSModel!$C$3+1,MAX(0,DJ$4-$DZ95-$CA$4+1),1,MIN($DZ95,DJ$4-$CA$4+1))),
     IF(SSSModel!$C$4="PV",BL95*$EA95*(1+SSSModel!$C$2),
     IF(SSSModel!$C$4="FCR",$EC95*SUM(OFFSET($AC95,0,MAX(DJ$4-$AC$4-$DZ95+1,0),1,MIN($DZ95,DJ$4-$AC$4+1))),0)))),
SUM($AC95:$BZ95)*
     IF(SSSModel!$C$4="RR",OFFSET(Profiles!$K$2,$Z95,MAX(Profiles!$C$2,BL$4-$W95)),
     IF(SSSModel!$C$4="ECC",$EA95*$EB95*IF(MAX(Escalation!$C$2,BL$4-$W95)&gt;$DZ95-1,0,OFFSET(Escalation!$K$2,$Y95,MAX(Escalation!$C$2,BL$4-$W95))),
     IF(SSSModel!$C$4="PV",IF(DJ$4=$W95,$EA95*(1+SSSModel!$C$2),0),
     IF(SSSModel!$C$4="FCR",IF(AND(DJ$4&gt;=$W95,OFFSET(Profiles!$K$2,$Z95,MAX(Profiles!$C$2,BL$4-$W95))&gt;0),$EC95,0),0))))))</f>
        <v>0</v>
      </c>
      <c r="DK95" s="135">
        <f ca="1">IF(OR($Z95=0,SSSModel!$C$4="CF"),BM95,
IF(LEFT($V95,3)="ON_",
     IF(SSSModel!$C$4="RR",SUMPRODUCT(OFFSET($AC95,0,0,1,$CB$2),OFFSET(Profiles!$K$28,($Z95-1)*(Profiles!$I$26+1)+DK$4-SSSModel!$C$3+1,0,1,$CB$2)),
     IF(SSSModel!$C$4="ECC",$EA95*$EB95*SUMPRODUCT(OFFSET($AC95,0,MAX(0,DK$4-$DZ95-$CA$4+1),1,MIN($DZ95,DK$4-$CA$4+1)),OFFSET(Escalation!$K$24,($Y95-1)*(Escalation!$I$22+1)+DK$4-SSSModel!$C$3+1,MAX(0,DK$4-$DZ95-$CA$4+1),1,MIN($DZ95,DK$4-$CA$4+1))),
     IF(SSSModel!$C$4="PV",BM95*$EA95*(1+SSSModel!$C$2),
     IF(SSSModel!$C$4="FCR",$EC95*SUM(OFFSET($AC95,0,MAX(DK$4-$AC$4-$DZ95+1,0),1,MIN($DZ95,DK$4-$AC$4+1))),0)))),
SUM($AC95:$BZ95)*
     IF(SSSModel!$C$4="RR",OFFSET(Profiles!$K$2,$Z95,MAX(Profiles!$C$2,BM$4-$W95)),
     IF(SSSModel!$C$4="ECC",$EA95*$EB95*IF(MAX(Escalation!$C$2,BM$4-$W95)&gt;$DZ95-1,0,OFFSET(Escalation!$K$2,$Y95,MAX(Escalation!$C$2,BM$4-$W95))),
     IF(SSSModel!$C$4="PV",IF(DK$4=$W95,$EA95*(1+SSSModel!$C$2),0),
     IF(SSSModel!$C$4="FCR",IF(AND(DK$4&gt;=$W95,OFFSET(Profiles!$K$2,$Z95,MAX(Profiles!$C$2,BM$4-$W95))&gt;0),$EC95,0),0))))))</f>
        <v>0</v>
      </c>
      <c r="DL95" s="135">
        <f ca="1">IF(OR($Z95=0,SSSModel!$C$4="CF"),BN95,
IF(LEFT($V95,3)="ON_",
     IF(SSSModel!$C$4="RR",SUMPRODUCT(OFFSET($AC95,0,0,1,$CB$2),OFFSET(Profiles!$K$28,($Z95-1)*(Profiles!$I$26+1)+DL$4-SSSModel!$C$3+1,0,1,$CB$2)),
     IF(SSSModel!$C$4="ECC",$EA95*$EB95*SUMPRODUCT(OFFSET($AC95,0,MAX(0,DL$4-$DZ95-$CA$4+1),1,MIN($DZ95,DL$4-$CA$4+1)),OFFSET(Escalation!$K$24,($Y95-1)*(Escalation!$I$22+1)+DL$4-SSSModel!$C$3+1,MAX(0,DL$4-$DZ95-$CA$4+1),1,MIN($DZ95,DL$4-$CA$4+1))),
     IF(SSSModel!$C$4="PV",BN95*$EA95*(1+SSSModel!$C$2),
     IF(SSSModel!$C$4="FCR",$EC95*SUM(OFFSET($AC95,0,MAX(DL$4-$AC$4-$DZ95+1,0),1,MIN($DZ95,DL$4-$AC$4+1))),0)))),
SUM($AC95:$BZ95)*
     IF(SSSModel!$C$4="RR",OFFSET(Profiles!$K$2,$Z95,MAX(Profiles!$C$2,BN$4-$W95)),
     IF(SSSModel!$C$4="ECC",$EA95*$EB95*IF(MAX(Escalation!$C$2,BN$4-$W95)&gt;$DZ95-1,0,OFFSET(Escalation!$K$2,$Y95,MAX(Escalation!$C$2,BN$4-$W95))),
     IF(SSSModel!$C$4="PV",IF(DL$4=$W95,$EA95*(1+SSSModel!$C$2),0),
     IF(SSSModel!$C$4="FCR",IF(AND(DL$4&gt;=$W95,OFFSET(Profiles!$K$2,$Z95,MAX(Profiles!$C$2,BN$4-$W95))&gt;0),$EC95,0),0))))))</f>
        <v>0</v>
      </c>
      <c r="DM95" s="135">
        <f ca="1">IF(OR($Z95=0,SSSModel!$C$4="CF"),BO95,
IF(LEFT($V95,3)="ON_",
     IF(SSSModel!$C$4="RR",SUMPRODUCT(OFFSET($AC95,0,0,1,$CB$2),OFFSET(Profiles!$K$28,($Z95-1)*(Profiles!$I$26+1)+DM$4-SSSModel!$C$3+1,0,1,$CB$2)),
     IF(SSSModel!$C$4="ECC",$EA95*$EB95*SUMPRODUCT(OFFSET($AC95,0,MAX(0,DM$4-$DZ95-$CA$4+1),1,MIN($DZ95,DM$4-$CA$4+1)),OFFSET(Escalation!$K$24,($Y95-1)*(Escalation!$I$22+1)+DM$4-SSSModel!$C$3+1,MAX(0,DM$4-$DZ95-$CA$4+1),1,MIN($DZ95,DM$4-$CA$4+1))),
     IF(SSSModel!$C$4="PV",BO95*$EA95*(1+SSSModel!$C$2),
     IF(SSSModel!$C$4="FCR",$EC95*SUM(OFFSET($AC95,0,MAX(DM$4-$AC$4-$DZ95+1,0),1,MIN($DZ95,DM$4-$AC$4+1))),0)))),
SUM($AC95:$BZ95)*
     IF(SSSModel!$C$4="RR",OFFSET(Profiles!$K$2,$Z95,MAX(Profiles!$C$2,BO$4-$W95)),
     IF(SSSModel!$C$4="ECC",$EA95*$EB95*IF(MAX(Escalation!$C$2,BO$4-$W95)&gt;$DZ95-1,0,OFFSET(Escalation!$K$2,$Y95,MAX(Escalation!$C$2,BO$4-$W95))),
     IF(SSSModel!$C$4="PV",IF(DM$4=$W95,$EA95*(1+SSSModel!$C$2),0),
     IF(SSSModel!$C$4="FCR",IF(AND(DM$4&gt;=$W95,OFFSET(Profiles!$K$2,$Z95,MAX(Profiles!$C$2,BO$4-$W95))&gt;0),$EC95,0),0))))))</f>
        <v>0</v>
      </c>
      <c r="DN95" s="135">
        <f ca="1">IF(OR($Z95=0,SSSModel!$C$4="CF"),BP95,
IF(LEFT($V95,3)="ON_",
     IF(SSSModel!$C$4="RR",SUMPRODUCT(OFFSET($AC95,0,0,1,$CB$2),OFFSET(Profiles!$K$28,($Z95-1)*(Profiles!$I$26+1)+DN$4-SSSModel!$C$3+1,0,1,$CB$2)),
     IF(SSSModel!$C$4="ECC",$EA95*$EB95*SUMPRODUCT(OFFSET($AC95,0,MAX(0,DN$4-$DZ95-$CA$4+1),1,MIN($DZ95,DN$4-$CA$4+1)),OFFSET(Escalation!$K$24,($Y95-1)*(Escalation!$I$22+1)+DN$4-SSSModel!$C$3+1,MAX(0,DN$4-$DZ95-$CA$4+1),1,MIN($DZ95,DN$4-$CA$4+1))),
     IF(SSSModel!$C$4="PV",BP95*$EA95*(1+SSSModel!$C$2),
     IF(SSSModel!$C$4="FCR",$EC95*SUM(OFFSET($AC95,0,MAX(DN$4-$AC$4-$DZ95+1,0),1,MIN($DZ95,DN$4-$AC$4+1))),0)))),
SUM($AC95:$BZ95)*
     IF(SSSModel!$C$4="RR",OFFSET(Profiles!$K$2,$Z95,MAX(Profiles!$C$2,BP$4-$W95)),
     IF(SSSModel!$C$4="ECC",$EA95*$EB95*IF(MAX(Escalation!$C$2,BP$4-$W95)&gt;$DZ95-1,0,OFFSET(Escalation!$K$2,$Y95,MAX(Escalation!$C$2,BP$4-$W95))),
     IF(SSSModel!$C$4="PV",IF(DN$4=$W95,$EA95*(1+SSSModel!$C$2),0),
     IF(SSSModel!$C$4="FCR",IF(AND(DN$4&gt;=$W95,OFFSET(Profiles!$K$2,$Z95,MAX(Profiles!$C$2,BP$4-$W95))&gt;0),$EC95,0),0))))))</f>
        <v>0</v>
      </c>
      <c r="DO95" s="135">
        <f ca="1">IF(OR($Z95=0,SSSModel!$C$4="CF"),BQ95,
IF(LEFT($V95,3)="ON_",
     IF(SSSModel!$C$4="RR",SUMPRODUCT(OFFSET($AC95,0,0,1,$CB$2),OFFSET(Profiles!$K$28,($Z95-1)*(Profiles!$I$26+1)+DO$4-SSSModel!$C$3+1,0,1,$CB$2)),
     IF(SSSModel!$C$4="ECC",$EA95*$EB95*SUMPRODUCT(OFFSET($AC95,0,MAX(0,DO$4-$DZ95-$CA$4+1),1,MIN($DZ95,DO$4-$CA$4+1)),OFFSET(Escalation!$K$24,($Y95-1)*(Escalation!$I$22+1)+DO$4-SSSModel!$C$3+1,MAX(0,DO$4-$DZ95-$CA$4+1),1,MIN($DZ95,DO$4-$CA$4+1))),
     IF(SSSModel!$C$4="PV",BQ95*$EA95*(1+SSSModel!$C$2),
     IF(SSSModel!$C$4="FCR",$EC95*SUM(OFFSET($AC95,0,MAX(DO$4-$AC$4-$DZ95+1,0),1,MIN($DZ95,DO$4-$AC$4+1))),0)))),
SUM($AC95:$BZ95)*
     IF(SSSModel!$C$4="RR",OFFSET(Profiles!$K$2,$Z95,MAX(Profiles!$C$2,BQ$4-$W95)),
     IF(SSSModel!$C$4="ECC",$EA95*$EB95*IF(MAX(Escalation!$C$2,BQ$4-$W95)&gt;$DZ95-1,0,OFFSET(Escalation!$K$2,$Y95,MAX(Escalation!$C$2,BQ$4-$W95))),
     IF(SSSModel!$C$4="PV",IF(DO$4=$W95,$EA95*(1+SSSModel!$C$2),0),
     IF(SSSModel!$C$4="FCR",IF(AND(DO$4&gt;=$W95,OFFSET(Profiles!$K$2,$Z95,MAX(Profiles!$C$2,BQ$4-$W95))&gt;0),$EC95,0),0))))))</f>
        <v>0</v>
      </c>
      <c r="DP95" s="135">
        <f ca="1">IF(OR($Z95=0,SSSModel!$C$4="CF"),BR95,
IF(LEFT($V95,3)="ON_",
     IF(SSSModel!$C$4="RR",SUMPRODUCT(OFFSET($AC95,0,0,1,$CB$2),OFFSET(Profiles!$K$28,($Z95-1)*(Profiles!$I$26+1)+DP$4-SSSModel!$C$3+1,0,1,$CB$2)),
     IF(SSSModel!$C$4="ECC",$EA95*$EB95*SUMPRODUCT(OFFSET($AC95,0,MAX(0,DP$4-$DZ95-$CA$4+1),1,MIN($DZ95,DP$4-$CA$4+1)),OFFSET(Escalation!$K$24,($Y95-1)*(Escalation!$I$22+1)+DP$4-SSSModel!$C$3+1,MAX(0,DP$4-$DZ95-$CA$4+1),1,MIN($DZ95,DP$4-$CA$4+1))),
     IF(SSSModel!$C$4="PV",BR95*$EA95*(1+SSSModel!$C$2),
     IF(SSSModel!$C$4="FCR",$EC95*SUM(OFFSET($AC95,0,MAX(DP$4-$AC$4-$DZ95+1,0),1,MIN($DZ95,DP$4-$AC$4+1))),0)))),
SUM($AC95:$BZ95)*
     IF(SSSModel!$C$4="RR",OFFSET(Profiles!$K$2,$Z95,MAX(Profiles!$C$2,BR$4-$W95)),
     IF(SSSModel!$C$4="ECC",$EA95*$EB95*IF(MAX(Escalation!$C$2,BR$4-$W95)&gt;$DZ95-1,0,OFFSET(Escalation!$K$2,$Y95,MAX(Escalation!$C$2,BR$4-$W95))),
     IF(SSSModel!$C$4="PV",IF(DP$4=$W95,$EA95*(1+SSSModel!$C$2),0),
     IF(SSSModel!$C$4="FCR",IF(AND(DP$4&gt;=$W95,OFFSET(Profiles!$K$2,$Z95,MAX(Profiles!$C$2,BR$4-$W95))&gt;0),$EC95,0),0))))))</f>
        <v>0</v>
      </c>
      <c r="DQ95" s="135">
        <f ca="1">IF(OR($Z95=0,SSSModel!$C$4="CF"),BS95,
IF(LEFT($V95,3)="ON_",
     IF(SSSModel!$C$4="RR",SUMPRODUCT(OFFSET($AC95,0,0,1,$CB$2),OFFSET(Profiles!$K$28,($Z95-1)*(Profiles!$I$26+1)+DQ$4-SSSModel!$C$3+1,0,1,$CB$2)),
     IF(SSSModel!$C$4="ECC",$EA95*$EB95*SUMPRODUCT(OFFSET($AC95,0,MAX(0,DQ$4-$DZ95-$CA$4+1),1,MIN($DZ95,DQ$4-$CA$4+1)),OFFSET(Escalation!$K$24,($Y95-1)*(Escalation!$I$22+1)+DQ$4-SSSModel!$C$3+1,MAX(0,DQ$4-$DZ95-$CA$4+1),1,MIN($DZ95,DQ$4-$CA$4+1))),
     IF(SSSModel!$C$4="PV",BS95*$EA95*(1+SSSModel!$C$2),
     IF(SSSModel!$C$4="FCR",$EC95*SUM(OFFSET($AC95,0,MAX(DQ$4-$AC$4-$DZ95+1,0),1,MIN($DZ95,DQ$4-$AC$4+1))),0)))),
SUM($AC95:$BZ95)*
     IF(SSSModel!$C$4="RR",OFFSET(Profiles!$K$2,$Z95,MAX(Profiles!$C$2,BS$4-$W95)),
     IF(SSSModel!$C$4="ECC",$EA95*$EB95*IF(MAX(Escalation!$C$2,BS$4-$W95)&gt;$DZ95-1,0,OFFSET(Escalation!$K$2,$Y95,MAX(Escalation!$C$2,BS$4-$W95))),
     IF(SSSModel!$C$4="PV",IF(DQ$4=$W95,$EA95*(1+SSSModel!$C$2),0),
     IF(SSSModel!$C$4="FCR",IF(AND(DQ$4&gt;=$W95,OFFSET(Profiles!$K$2,$Z95,MAX(Profiles!$C$2,BS$4-$W95))&gt;0),$EC95,0),0))))))</f>
        <v>0</v>
      </c>
      <c r="DR95" s="135">
        <f ca="1">IF(OR($Z95=0,SSSModel!$C$4="CF"),BT95,
IF(LEFT($V95,3)="ON_",
     IF(SSSModel!$C$4="RR",SUMPRODUCT(OFFSET($AC95,0,0,1,$CB$2),OFFSET(Profiles!$K$28,($Z95-1)*(Profiles!$I$26+1)+DR$4-SSSModel!$C$3+1,0,1,$CB$2)),
     IF(SSSModel!$C$4="ECC",$EA95*$EB95*SUMPRODUCT(OFFSET($AC95,0,MAX(0,DR$4-$DZ95-$CA$4+1),1,MIN($DZ95,DR$4-$CA$4+1)),OFFSET(Escalation!$K$24,($Y95-1)*(Escalation!$I$22+1)+DR$4-SSSModel!$C$3+1,MAX(0,DR$4-$DZ95-$CA$4+1),1,MIN($DZ95,DR$4-$CA$4+1))),
     IF(SSSModel!$C$4="PV",BT95*$EA95*(1+SSSModel!$C$2),
     IF(SSSModel!$C$4="FCR",$EC95*SUM(OFFSET($AC95,0,MAX(DR$4-$AC$4-$DZ95+1,0),1,MIN($DZ95,DR$4-$AC$4+1))),0)))),
SUM($AC95:$BZ95)*
     IF(SSSModel!$C$4="RR",OFFSET(Profiles!$K$2,$Z95,MAX(Profiles!$C$2,BT$4-$W95)),
     IF(SSSModel!$C$4="ECC",$EA95*$EB95*IF(MAX(Escalation!$C$2,BT$4-$W95)&gt;$DZ95-1,0,OFFSET(Escalation!$K$2,$Y95,MAX(Escalation!$C$2,BT$4-$W95))),
     IF(SSSModel!$C$4="PV",IF(DR$4=$W95,$EA95*(1+SSSModel!$C$2),0),
     IF(SSSModel!$C$4="FCR",IF(AND(DR$4&gt;=$W95,OFFSET(Profiles!$K$2,$Z95,MAX(Profiles!$C$2,BT$4-$W95))&gt;0),$EC95,0),0))))))</f>
        <v>0</v>
      </c>
      <c r="DS95" s="135">
        <f ca="1">IF(OR($Z95=0,SSSModel!$C$4="CF"),BU95,
IF(LEFT($V95,3)="ON_",
     IF(SSSModel!$C$4="RR",SUMPRODUCT(OFFSET($AC95,0,0,1,$CB$2),OFFSET(Profiles!$K$28,($Z95-1)*(Profiles!$I$26+1)+DS$4-SSSModel!$C$3+1,0,1,$CB$2)),
     IF(SSSModel!$C$4="ECC",$EA95*$EB95*SUMPRODUCT(OFFSET($AC95,0,MAX(0,DS$4-$DZ95-$CA$4+1),1,MIN($DZ95,DS$4-$CA$4+1)),OFFSET(Escalation!$K$24,($Y95-1)*(Escalation!$I$22+1)+DS$4-SSSModel!$C$3+1,MAX(0,DS$4-$DZ95-$CA$4+1),1,MIN($DZ95,DS$4-$CA$4+1))),
     IF(SSSModel!$C$4="PV",BU95*$EA95*(1+SSSModel!$C$2),
     IF(SSSModel!$C$4="FCR",$EC95*SUM(OFFSET($AC95,0,MAX(DS$4-$AC$4-$DZ95+1,0),1,MIN($DZ95,DS$4-$AC$4+1))),0)))),
SUM($AC95:$BZ95)*
     IF(SSSModel!$C$4="RR",OFFSET(Profiles!$K$2,$Z95,MAX(Profiles!$C$2,BU$4-$W95)),
     IF(SSSModel!$C$4="ECC",$EA95*$EB95*IF(MAX(Escalation!$C$2,BU$4-$W95)&gt;$DZ95-1,0,OFFSET(Escalation!$K$2,$Y95,MAX(Escalation!$C$2,BU$4-$W95))),
     IF(SSSModel!$C$4="PV",IF(DS$4=$W95,$EA95*(1+SSSModel!$C$2),0),
     IF(SSSModel!$C$4="FCR",IF(AND(DS$4&gt;=$W95,OFFSET(Profiles!$K$2,$Z95,MAX(Profiles!$C$2,BU$4-$W95))&gt;0),$EC95,0),0))))))</f>
        <v>0</v>
      </c>
      <c r="DT95" s="135">
        <f ca="1">IF(OR($Z95=0,SSSModel!$C$4="CF"),BV95,
IF(LEFT($V95,3)="ON_",
     IF(SSSModel!$C$4="RR",SUMPRODUCT(OFFSET($AC95,0,0,1,$CB$2),OFFSET(Profiles!$K$28,($Z95-1)*(Profiles!$I$26+1)+DT$4-SSSModel!$C$3+1,0,1,$CB$2)),
     IF(SSSModel!$C$4="ECC",$EA95*$EB95*SUMPRODUCT(OFFSET($AC95,0,MAX(0,DT$4-$DZ95-$CA$4+1),1,MIN($DZ95,DT$4-$CA$4+1)),OFFSET(Escalation!$K$24,($Y95-1)*(Escalation!$I$22+1)+DT$4-SSSModel!$C$3+1,MAX(0,DT$4-$DZ95-$CA$4+1),1,MIN($DZ95,DT$4-$CA$4+1))),
     IF(SSSModel!$C$4="PV",BV95*$EA95*(1+SSSModel!$C$2),
     IF(SSSModel!$C$4="FCR",$EC95*SUM(OFFSET($AC95,0,MAX(DT$4-$AC$4-$DZ95+1,0),1,MIN($DZ95,DT$4-$AC$4+1))),0)))),
SUM($AC95:$BZ95)*
     IF(SSSModel!$C$4="RR",OFFSET(Profiles!$K$2,$Z95,MAX(Profiles!$C$2,BV$4-$W95)),
     IF(SSSModel!$C$4="ECC",$EA95*$EB95*IF(MAX(Escalation!$C$2,BV$4-$W95)&gt;$DZ95-1,0,OFFSET(Escalation!$K$2,$Y95,MAX(Escalation!$C$2,BV$4-$W95))),
     IF(SSSModel!$C$4="PV",IF(DT$4=$W95,$EA95*(1+SSSModel!$C$2),0),
     IF(SSSModel!$C$4="FCR",IF(AND(DT$4&gt;=$W95,OFFSET(Profiles!$K$2,$Z95,MAX(Profiles!$C$2,BV$4-$W95))&gt;0),$EC95,0),0))))))</f>
        <v>0</v>
      </c>
      <c r="DU95" s="135">
        <f ca="1">IF(OR($Z95=0,SSSModel!$C$4="CF"),BW95,
IF(LEFT($V95,3)="ON_",
     IF(SSSModel!$C$4="RR",SUMPRODUCT(OFFSET($AC95,0,0,1,$CB$2),OFFSET(Profiles!$K$28,($Z95-1)*(Profiles!$I$26+1)+DU$4-SSSModel!$C$3+1,0,1,$CB$2)),
     IF(SSSModel!$C$4="ECC",$EA95*$EB95*SUMPRODUCT(OFFSET($AC95,0,MAX(0,DU$4-$DZ95-$CA$4+1),1,MIN($DZ95,DU$4-$CA$4+1)),OFFSET(Escalation!$K$24,($Y95-1)*(Escalation!$I$22+1)+DU$4-SSSModel!$C$3+1,MAX(0,DU$4-$DZ95-$CA$4+1),1,MIN($DZ95,DU$4-$CA$4+1))),
     IF(SSSModel!$C$4="PV",BW95*$EA95*(1+SSSModel!$C$2),
     IF(SSSModel!$C$4="FCR",$EC95*SUM(OFFSET($AC95,0,MAX(DU$4-$AC$4-$DZ95+1,0),1,MIN($DZ95,DU$4-$AC$4+1))),0)))),
SUM($AC95:$BZ95)*
     IF(SSSModel!$C$4="RR",OFFSET(Profiles!$K$2,$Z95,MAX(Profiles!$C$2,BW$4-$W95)),
     IF(SSSModel!$C$4="ECC",$EA95*$EB95*IF(MAX(Escalation!$C$2,BW$4-$W95)&gt;$DZ95-1,0,OFFSET(Escalation!$K$2,$Y95,MAX(Escalation!$C$2,BW$4-$W95))),
     IF(SSSModel!$C$4="PV",IF(DU$4=$W95,$EA95*(1+SSSModel!$C$2),0),
     IF(SSSModel!$C$4="FCR",IF(AND(DU$4&gt;=$W95,OFFSET(Profiles!$K$2,$Z95,MAX(Profiles!$C$2,BW$4-$W95))&gt;0),$EC95,0),0))))))</f>
        <v>0</v>
      </c>
      <c r="DV95" s="136">
        <f ca="1">IF(OR($Z95=0,SSSModel!$C$4="CF"),BX95,
IF(LEFT($V95,3)="ON_",
     IF(SSSModel!$C$4="RR",SUMPRODUCT(OFFSET($AC95,0,0,1,$CB$2),OFFSET(Profiles!$K$28,($Z95-1)*(Profiles!$I$26+1)+DV$4-SSSModel!$C$3+1,0,1,$CB$2)),
     IF(SSSModel!$C$4="ECC",$EA95*$EB95*SUMPRODUCT(OFFSET($AC95,0,MAX(0,DV$4-$DZ95-$CA$4+1),1,MIN($DZ95,DV$4-$CA$4+1)),OFFSET(Escalation!$K$24,($Y95-1)*(Escalation!$I$22+1)+DV$4-SSSModel!$C$3+1,MAX(0,DV$4-$DZ95-$CA$4+1),1,MIN($DZ95,DV$4-$CA$4+1))),
     IF(SSSModel!$C$4="PV",BX95*$EA95*(1+SSSModel!$C$2),
     IF(SSSModel!$C$4="FCR",$EC95*SUM(OFFSET($AC95,0,MAX(DV$4-$AC$4-$DZ95+1,0),1,MIN($DZ95,DV$4-$AC$4+1))),0)))),
SUM($AC95:$BZ95)*
     IF(SSSModel!$C$4="RR",OFFSET(Profiles!$K$2,$Z95,MAX(Profiles!$C$2,BX$4-$W95)),
     IF(SSSModel!$C$4="ECC",$EA95*$EB95*IF(MAX(Escalation!$C$2,BX$4-$W95)&gt;$DZ95-1,0,OFFSET(Escalation!$K$2,$Y95,MAX(Escalation!$C$2,BX$4-$W95))),
     IF(SSSModel!$C$4="PV",IF(DV$4=$W95,$EA95*(1+SSSModel!$C$2),0),
     IF(SSSModel!$C$4="FCR",IF(AND(DV$4&gt;=$W95,OFFSET(Profiles!$K$2,$Z95,MAX(Profiles!$C$2,BX$4-$W95))&gt;0),$EC95,0),0))))))</f>
        <v>0</v>
      </c>
      <c r="DW95" s="136">
        <f ca="1">IF(OR($Z95=0,SSSModel!$C$4="CF"),BY95,
IF(LEFT($V95,3)="ON_",
     IF(SSSModel!$C$4="RR",SUMPRODUCT(OFFSET($AC95,0,0,1,$CB$2),OFFSET(Profiles!$K$28,($Z95-1)*(Profiles!$I$26+1)+DW$4-SSSModel!$C$3+1,0,1,$CB$2)),
     IF(SSSModel!$C$4="ECC",$EA95*$EB95*SUMPRODUCT(OFFSET($AC95,0,MAX(0,DW$4-$DZ95-$CA$4+1),1,MIN($DZ95,DW$4-$CA$4+1)),OFFSET(Escalation!$K$24,($Y95-1)*(Escalation!$I$22+1)+DW$4-SSSModel!$C$3+1,MAX(0,DW$4-$DZ95-$CA$4+1),1,MIN($DZ95,DW$4-$CA$4+1))),
     IF(SSSModel!$C$4="PV",BY95*$EA95*(1+SSSModel!$C$2),
     IF(SSSModel!$C$4="FCR",$EC95*SUM(OFFSET($AC95,0,MAX(DW$4-$AC$4-$DZ95+1,0),1,MIN($DZ95,DW$4-$AC$4+1))),0)))),
SUM($AC95:$BZ95)*
     IF(SSSModel!$C$4="RR",OFFSET(Profiles!$K$2,$Z95,MAX(Profiles!$C$2,BY$4-$W95)),
     IF(SSSModel!$C$4="ECC",$EA95*$EB95*IF(MAX(Escalation!$C$2,BY$4-$W95)&gt;$DZ95-1,0,OFFSET(Escalation!$K$2,$Y95,MAX(Escalation!$C$2,BY$4-$W95))),
     IF(SSSModel!$C$4="PV",IF(DW$4=$W95,$EA95*(1+SSSModel!$C$2),0),
     IF(SSSModel!$C$4="FCR",IF(AND(DW$4&gt;=$W95,OFFSET(Profiles!$K$2,$Z95,MAX(Profiles!$C$2,BY$4-$W95))&gt;0),$EC95,0),0))))))</f>
        <v>0</v>
      </c>
      <c r="DX95" s="136">
        <f ca="1">IF(OR($Z95=0,SSSModel!$C$4="CF"),BZ95,
IF(LEFT($V95,3)="ON_",
     IF(SSSModel!$C$4="RR",SUMPRODUCT(OFFSET($AC95,0,0,1,$CB$2),OFFSET(Profiles!$K$28,($Z95-1)*(Profiles!$I$26+1)+DX$4-SSSModel!$C$3+1,0,1,$CB$2)),
     IF(SSSModel!$C$4="ECC",$EA95*$EB95*SUMPRODUCT(OFFSET($AC95,0,MAX(0,DX$4-$DZ95-$CA$4+1),1,MIN($DZ95,DX$4-$CA$4+1)),OFFSET(Escalation!$K$24,($Y95-1)*(Escalation!$I$22+1)+DX$4-SSSModel!$C$3+1,MAX(0,DX$4-$DZ95-$CA$4+1),1,MIN($DZ95,DX$4-$CA$4+1))),
     IF(SSSModel!$C$4="PV",BZ95*$EA95*(1+SSSModel!$C$2),
     IF(SSSModel!$C$4="FCR",$EC95*SUM(OFFSET($AC95,0,MAX(DX$4-$AC$4-$DZ95+1,0),1,MIN($DZ95,DX$4-$AC$4+1))),0)))),
SUM($AC95:$BZ95)*
     IF(SSSModel!$C$4="RR",OFFSET(Profiles!$K$2,$Z95,MAX(Profiles!$C$2,BZ$4-$W95)),
     IF(SSSModel!$C$4="ECC",$EA95*$EB95*IF(MAX(Escalation!$C$2,BZ$4-$W95)&gt;$DZ95-1,0,OFFSET(Escalation!$K$2,$Y95,MAX(Escalation!$C$2,BZ$4-$W95))),
     IF(SSSModel!$C$4="PV",IF(DX$4=$W95,$EA95*(1+SSSModel!$C$2),0),
     IF(SSSModel!$C$4="FCR",IF(AND(DX$4&gt;=$W95,OFFSET(Profiles!$K$2,$Z95,MAX(Profiles!$C$2,BZ$4-$W95))&gt;0),$EC95,0),0))))))</f>
        <v>0</v>
      </c>
      <c r="DY95" s="82">
        <f ca="1">IF($Y95=0,0,OFFSET(Escalation!$B$2,$Y95,0))</f>
        <v>0</v>
      </c>
      <c r="DZ95" s="80">
        <f ca="1">IF($Z95=0,0,COUNTIF(OFFSET(Profiles!$K$2,$Z95,0,1,50),"&gt;0"))</f>
        <v>0</v>
      </c>
      <c r="EA95" s="137">
        <f ca="1">IF($Z95=0,0,SUMPRODUCT(Profiles!$C$20:$BH$20,OFFSET(Profiles!$C$2,$Z95,0,1,Profiles!$B$1)))</f>
        <v>0</v>
      </c>
      <c r="EB95" s="24">
        <f>IF($Z95=0,0,((1-(1+DY95)/(1+SSSModel!$C$2))/(1-((1+DY95)/(1+SSSModel!$C$2))^DZ95))*(1+SSSModel!$C$2))</f>
        <v>0</v>
      </c>
      <c r="EC95" s="24">
        <f>IF($Z95=0,0,-PMT(SSSModel!$C$2,DZ95,EA95))</f>
        <v>0</v>
      </c>
    </row>
    <row r="96" spans="3:133" x14ac:dyDescent="0.35">
      <c r="C96" s="18">
        <f t="shared" si="12"/>
        <v>10</v>
      </c>
      <c r="D96" s="18">
        <f t="shared" si="13"/>
        <v>2</v>
      </c>
      <c r="E96" s="18">
        <f t="shared" ca="1" si="14"/>
        <v>0</v>
      </c>
      <c r="G96" s="25" t="str">
        <f ca="1">IF($E96=0,"",OFFSET(Resources!B$26,$E96,0))</f>
        <v/>
      </c>
      <c r="H96" s="25" t="str">
        <f ca="1">IF($E96=0,"",OFFSET(Resources!C$26,$E96,0))</f>
        <v/>
      </c>
      <c r="I96" s="25" t="str">
        <f ca="1">IF($E96=0,"",OFFSET(Resources!$E$26,$E96,0))</f>
        <v/>
      </c>
      <c r="J96" s="16">
        <v>1</v>
      </c>
      <c r="K96" s="16" t="s">
        <v>150</v>
      </c>
      <c r="L96" s="25" t="str">
        <f ca="1">OFFSET(Resources!$CG$24,0,$C96-1)</f>
        <v>Annual Fuel Burn</v>
      </c>
      <c r="M96" s="25" t="str">
        <f ca="1">OFFSET(Resources!$CG$25,0,$C96-1)</f>
        <v>O&amp;M</v>
      </c>
      <c r="N96" s="1">
        <v>1</v>
      </c>
      <c r="O96" s="7">
        <f ca="1">IF($E96=0,0,OFFSET(Resources!$CG$26,$E96,$C96-1))</f>
        <v>0</v>
      </c>
      <c r="P96" s="25" t="str">
        <f ca="1">OFFSET(Resources!$CG$26,0,$C96-1)</f>
        <v>mmBtu/Yr</v>
      </c>
      <c r="Q96" s="18">
        <f ca="1">IF($E96=0,0,OFFSET(GenAlts!$W$4,$E96,$D96-1))</f>
        <v>0</v>
      </c>
      <c r="R96" s="1">
        <v>1</v>
      </c>
      <c r="S96" t="str">
        <f ca="1">IF($E96=0,"",OFFSET(Resources!$R$26,$E96,0))</f>
        <v/>
      </c>
      <c r="T96" s="85" t="str">
        <f ca="1">IF(OR($E96=0,OFFSET(Resources!$P$26,$E96,0)=0),"",OFFSET(Resources!$P$26,$E96,0))</f>
        <v/>
      </c>
      <c r="U96" s="25">
        <f ca="1">IF($E96=0,0,OFFSET(Resources!$AB$26,$E96,($C96-1)*Resources!$CI$20))</f>
        <v>0</v>
      </c>
      <c r="V96" s="1"/>
      <c r="W96">
        <f t="shared" ca="1" si="11"/>
        <v>0</v>
      </c>
      <c r="X96">
        <f ca="1">IF(T96="",0,MATCH(T96,Profiles!$A$3:$A$22,0))</f>
        <v>0</v>
      </c>
      <c r="Y96" s="10">
        <f ca="1">IF(U96=0,0,MATCH(U96,Escalation!$A$3:$A$18,0))</f>
        <v>0</v>
      </c>
      <c r="Z96">
        <f>IF(V96="",0,MATCH(V96,Profiles!$A$3:$A$22,0))</f>
        <v>0</v>
      </c>
      <c r="AA96" s="8"/>
      <c r="AB96" s="8">
        <v>0</v>
      </c>
      <c r="AC96" s="72">
        <f ca="1">IF(OR(AC$4&lt;$Q96,AC$4&gt;$Q96+IF($S96="",1000,$S96)-1),0,IF(MOD(AC$4-$Q96,IF($R96="",1000,$R96))=0,$O96,0))*IF($Y96&gt;0,(1+INDEX(Escalation!$B$3:$B$18,$Y96,0))^(AC$4-SSSModel!$C$5),1)*IF($X96=0,1,OFFSET(Profiles!$K$2,$X96,MAX(Profiles!$C$2,AC$4-$Q96)))*IF($AA96=1,(1+SSSModel!#REF!),1)</f>
        <v>0</v>
      </c>
      <c r="AD96" s="72">
        <f ca="1">IF(OR(AD$4&lt;$Q96,AD$4&gt;$Q96+IF($S96="",1000,$S96)-1),0,IF(MOD(AD$4-$Q96,IF($R96="",1000,$R96))=0,$O96,0))*IF($Y96&gt;0,(1+INDEX(Escalation!$B$3:$B$18,$Y96,0))^(AD$4-SSSModel!$C$5),1)*IF($X96=0,1,OFFSET(Profiles!$K$2,$X96,MAX(Profiles!$C$2,AD$4-$Q96)))*IF($AA96=1,(1+SSSModel!#REF!),1)</f>
        <v>0</v>
      </c>
      <c r="AE96" s="72">
        <f ca="1">IF(OR(AE$4&lt;$Q96,AE$4&gt;$Q96+IF($S96="",1000,$S96)-1),0,IF(MOD(AE$4-$Q96,IF($R96="",1000,$R96))=0,$O96,0))*IF($Y96&gt;0,(1+INDEX(Escalation!$B$3:$B$18,$Y96,0))^(AE$4-SSSModel!$C$5),1)*IF($X96=0,1,OFFSET(Profiles!$K$2,$X96,MAX(Profiles!$C$2,AE$4-$Q96)))*IF($AA96=1,(1+SSSModel!#REF!),1)</f>
        <v>0</v>
      </c>
      <c r="AF96" s="72">
        <f ca="1">IF(OR(AF$4&lt;$Q96,AF$4&gt;$Q96+IF($S96="",1000,$S96)-1),0,IF(MOD(AF$4-$Q96,IF($R96="",1000,$R96))=0,$O96,0))*IF($Y96&gt;0,(1+INDEX(Escalation!$B$3:$B$18,$Y96,0))^(AF$4-SSSModel!$C$5),1)*IF($X96=0,1,OFFSET(Profiles!$K$2,$X96,MAX(Profiles!$C$2,AF$4-$Q96)))*IF($AA96=1,(1+SSSModel!#REF!),1)</f>
        <v>0</v>
      </c>
      <c r="AG96" s="72">
        <f ca="1">IF(OR(AG$4&lt;$Q96,AG$4&gt;$Q96+IF($S96="",1000,$S96)-1),0,IF(MOD(AG$4-$Q96,IF($R96="",1000,$R96))=0,$O96,0))*IF($Y96&gt;0,(1+INDEX(Escalation!$B$3:$B$18,$Y96,0))^(AG$4-SSSModel!$C$5),1)*IF($X96=0,1,OFFSET(Profiles!$K$2,$X96,MAX(Profiles!$C$2,AG$4-$Q96)))*IF($AA96=1,(1+SSSModel!#REF!),1)</f>
        <v>0</v>
      </c>
      <c r="AH96" s="72">
        <f ca="1">IF(OR(AH$4&lt;$Q96,AH$4&gt;$Q96+IF($S96="",1000,$S96)-1),0,IF(MOD(AH$4-$Q96,IF($R96="",1000,$R96))=0,$O96,0))*IF($Y96&gt;0,(1+INDEX(Escalation!$B$3:$B$18,$Y96,0))^(AH$4-SSSModel!$C$5),1)*IF($X96=0,1,OFFSET(Profiles!$K$2,$X96,MAX(Profiles!$C$2,AH$4-$Q96)))*IF($AA96=1,(1+SSSModel!#REF!),1)</f>
        <v>0</v>
      </c>
      <c r="AI96" s="72">
        <f ca="1">IF(OR(AI$4&lt;$Q96,AI$4&gt;$Q96+IF($S96="",1000,$S96)-1),0,IF(MOD(AI$4-$Q96,IF($R96="",1000,$R96))=0,$O96,0))*IF($Y96&gt;0,(1+INDEX(Escalation!$B$3:$B$18,$Y96,0))^(AI$4-SSSModel!$C$5),1)*IF($X96=0,1,OFFSET(Profiles!$K$2,$X96,MAX(Profiles!$C$2,AI$4-$Q96)))*IF($AA96=1,(1+SSSModel!#REF!),1)</f>
        <v>0</v>
      </c>
      <c r="AJ96" s="72">
        <f ca="1">IF(OR(AJ$4&lt;$Q96,AJ$4&gt;$Q96+IF($S96="",1000,$S96)-1),0,IF(MOD(AJ$4-$Q96,IF($R96="",1000,$R96))=0,$O96,0))*IF($Y96&gt;0,(1+INDEX(Escalation!$B$3:$B$18,$Y96,0))^(AJ$4-SSSModel!$C$5),1)*IF($X96=0,1,OFFSET(Profiles!$K$2,$X96,MAX(Profiles!$C$2,AJ$4-$Q96)))*IF($AA96=1,(1+SSSModel!#REF!),1)</f>
        <v>0</v>
      </c>
      <c r="AK96" s="72">
        <f ca="1">IF(OR(AK$4&lt;$Q96,AK$4&gt;$Q96+IF($S96="",1000,$S96)-1),0,IF(MOD(AK$4-$Q96,IF($R96="",1000,$R96))=0,$O96,0))*IF($Y96&gt;0,(1+INDEX(Escalation!$B$3:$B$18,$Y96,0))^(AK$4-SSSModel!$C$5),1)*IF($X96=0,1,OFFSET(Profiles!$K$2,$X96,MAX(Profiles!$C$2,AK$4-$Q96)))*IF($AA96=1,(1+SSSModel!#REF!),1)</f>
        <v>0</v>
      </c>
      <c r="AL96" s="72">
        <f ca="1">IF(OR(AL$4&lt;$Q96,AL$4&gt;$Q96+IF($S96="",1000,$S96)-1),0,IF(MOD(AL$4-$Q96,IF($R96="",1000,$R96))=0,$O96,0))*IF($Y96&gt;0,(1+INDEX(Escalation!$B$3:$B$18,$Y96,0))^(AL$4-SSSModel!$C$5),1)*IF($X96=0,1,OFFSET(Profiles!$K$2,$X96,MAX(Profiles!$C$2,AL$4-$Q96)))*IF($AA96=1,(1+SSSModel!#REF!),1)</f>
        <v>0</v>
      </c>
      <c r="AM96" s="72">
        <f ca="1">IF(OR(AM$4&lt;$Q96,AM$4&gt;$Q96+IF($S96="",1000,$S96)-1),0,IF(MOD(AM$4-$Q96,IF($R96="",1000,$R96))=0,$O96,0))*IF($Y96&gt;0,(1+INDEX(Escalation!$B$3:$B$18,$Y96,0))^(AM$4-SSSModel!$C$5),1)*IF($X96=0,1,OFFSET(Profiles!$K$2,$X96,MAX(Profiles!$C$2,AM$4-$Q96)))*IF($AA96=1,(1+SSSModel!#REF!),1)</f>
        <v>0</v>
      </c>
      <c r="AN96" s="72">
        <f ca="1">IF(OR(AN$4&lt;$Q96,AN$4&gt;$Q96+IF($S96="",1000,$S96)-1),0,IF(MOD(AN$4-$Q96,IF($R96="",1000,$R96))=0,$O96,0))*IF($Y96&gt;0,(1+INDEX(Escalation!$B$3:$B$18,$Y96,0))^(AN$4-SSSModel!$C$5),1)*IF($X96=0,1,OFFSET(Profiles!$K$2,$X96,MAX(Profiles!$C$2,AN$4-$Q96)))*IF($AA96=1,(1+SSSModel!#REF!),1)</f>
        <v>0</v>
      </c>
      <c r="AO96" s="72">
        <f ca="1">IF(OR(AO$4&lt;$Q96,AO$4&gt;$Q96+IF($S96="",1000,$S96)-1),0,IF(MOD(AO$4-$Q96,IF($R96="",1000,$R96))=0,$O96,0))*IF($Y96&gt;0,(1+INDEX(Escalation!$B$3:$B$18,$Y96,0))^(AO$4-SSSModel!$C$5),1)*IF($X96=0,1,OFFSET(Profiles!$K$2,$X96,MAX(Profiles!$C$2,AO$4-$Q96)))*IF($AA96=1,(1+SSSModel!#REF!),1)</f>
        <v>0</v>
      </c>
      <c r="AP96" s="72">
        <f ca="1">IF(OR(AP$4&lt;$Q96,AP$4&gt;$Q96+IF($S96="",1000,$S96)-1),0,IF(MOD(AP$4-$Q96,IF($R96="",1000,$R96))=0,$O96,0))*IF($Y96&gt;0,(1+INDEX(Escalation!$B$3:$B$18,$Y96,0))^(AP$4-SSSModel!$C$5),1)*IF($X96=0,1,OFFSET(Profiles!$K$2,$X96,MAX(Profiles!$C$2,AP$4-$Q96)))*IF($AA96=1,(1+SSSModel!#REF!),1)</f>
        <v>0</v>
      </c>
      <c r="AQ96" s="72">
        <f ca="1">IF(OR(AQ$4&lt;$Q96,AQ$4&gt;$Q96+IF($S96="",1000,$S96)-1),0,IF(MOD(AQ$4-$Q96,IF($R96="",1000,$R96))=0,$O96,0))*IF($Y96&gt;0,(1+INDEX(Escalation!$B$3:$B$18,$Y96,0))^(AQ$4-SSSModel!$C$5),1)*IF($X96=0,1,OFFSET(Profiles!$K$2,$X96,MAX(Profiles!$C$2,AQ$4-$Q96)))*IF($AA96=1,(1+SSSModel!#REF!),1)</f>
        <v>0</v>
      </c>
      <c r="AR96" s="72">
        <f ca="1">IF(OR(AR$4&lt;$Q96,AR$4&gt;$Q96+IF($S96="",1000,$S96)-1),0,IF(MOD(AR$4-$Q96,IF($R96="",1000,$R96))=0,$O96,0))*IF($Y96&gt;0,(1+INDEX(Escalation!$B$3:$B$18,$Y96,0))^(AR$4-SSSModel!$C$5),1)*IF($X96=0,1,OFFSET(Profiles!$K$2,$X96,MAX(Profiles!$C$2,AR$4-$Q96)))*IF($AA96=1,(1+SSSModel!#REF!),1)</f>
        <v>0</v>
      </c>
      <c r="AS96" s="72">
        <f ca="1">IF(OR(AS$4&lt;$Q96,AS$4&gt;$Q96+IF($S96="",1000,$S96)-1),0,IF(MOD(AS$4-$Q96,IF($R96="",1000,$R96))=0,$O96,0))*IF($Y96&gt;0,(1+INDEX(Escalation!$B$3:$B$18,$Y96,0))^(AS$4-SSSModel!$C$5),1)*IF($X96=0,1,OFFSET(Profiles!$K$2,$X96,MAX(Profiles!$C$2,AS$4-$Q96)))*IF($AA96=1,(1+SSSModel!#REF!),1)</f>
        <v>0</v>
      </c>
      <c r="AT96" s="72">
        <f ca="1">IF(OR(AT$4&lt;$Q96,AT$4&gt;$Q96+IF($S96="",1000,$S96)-1),0,IF(MOD(AT$4-$Q96,IF($R96="",1000,$R96))=0,$O96,0))*IF($Y96&gt;0,(1+INDEX(Escalation!$B$3:$B$18,$Y96,0))^(AT$4-SSSModel!$C$5),1)*IF($X96=0,1,OFFSET(Profiles!$K$2,$X96,MAX(Profiles!$C$2,AT$4-$Q96)))*IF($AA96=1,(1+SSSModel!#REF!),1)</f>
        <v>0</v>
      </c>
      <c r="AU96" s="72">
        <f ca="1">IF(OR(AU$4&lt;$Q96,AU$4&gt;$Q96+IF($S96="",1000,$S96)-1),0,IF(MOD(AU$4-$Q96,IF($R96="",1000,$R96))=0,$O96,0))*IF($Y96&gt;0,(1+INDEX(Escalation!$B$3:$B$18,$Y96,0))^(AU$4-SSSModel!$C$5),1)*IF($X96=0,1,OFFSET(Profiles!$K$2,$X96,MAX(Profiles!$C$2,AU$4-$Q96)))*IF($AA96=1,(1+SSSModel!#REF!),1)</f>
        <v>0</v>
      </c>
      <c r="AV96" s="72">
        <f ca="1">IF(OR(AV$4&lt;$Q96,AV$4&gt;$Q96+IF($S96="",1000,$S96)-1),0,IF(MOD(AV$4-$Q96,IF($R96="",1000,$R96))=0,$O96,0))*IF($Y96&gt;0,(1+INDEX(Escalation!$B$3:$B$18,$Y96,0))^(AV$4-SSSModel!$C$5),1)*IF($X96=0,1,OFFSET(Profiles!$K$2,$X96,MAX(Profiles!$C$2,AV$4-$Q96)))*IF($AA96=1,(1+SSSModel!#REF!),1)</f>
        <v>0</v>
      </c>
      <c r="AW96" s="72">
        <f ca="1">IF(OR(AW$4&lt;$Q96,AW$4&gt;$Q96+IF($S96="",1000,$S96)-1),0,IF(MOD(AW$4-$Q96,IF($R96="",1000,$R96))=0,$O96,0))*IF($Y96&gt;0,(1+INDEX(Escalation!$B$3:$B$18,$Y96,0))^(AW$4-SSSModel!$C$5),1)*IF($X96=0,1,OFFSET(Profiles!$K$2,$X96,MAX(Profiles!$C$2,AW$4-$Q96)))*IF($AA96=1,(1+SSSModel!#REF!),1)</f>
        <v>0</v>
      </c>
      <c r="AX96" s="72">
        <f ca="1">IF(OR(AX$4&lt;$Q96,AX$4&gt;$Q96+IF($S96="",1000,$S96)-1),0,IF(MOD(AX$4-$Q96,IF($R96="",1000,$R96))=0,$O96,0))*IF($Y96&gt;0,(1+INDEX(Escalation!$B$3:$B$18,$Y96,0))^(AX$4-SSSModel!$C$5),1)*IF($X96=0,1,OFFSET(Profiles!$K$2,$X96,MAX(Profiles!$C$2,AX$4-$Q96)))*IF($AA96=1,(1+SSSModel!#REF!),1)</f>
        <v>0</v>
      </c>
      <c r="AY96" s="72">
        <f ca="1">IF(OR(AY$4&lt;$Q96,AY$4&gt;$Q96+IF($S96="",1000,$S96)-1),0,IF(MOD(AY$4-$Q96,IF($R96="",1000,$R96))=0,$O96,0))*IF($Y96&gt;0,(1+INDEX(Escalation!$B$3:$B$18,$Y96,0))^(AY$4-SSSModel!$C$5),1)*IF($X96=0,1,OFFSET(Profiles!$K$2,$X96,MAX(Profiles!$C$2,AY$4-$Q96)))*IF($AA96=1,(1+SSSModel!#REF!),1)</f>
        <v>0</v>
      </c>
      <c r="AZ96" s="72">
        <f ca="1">IF(OR(AZ$4&lt;$Q96,AZ$4&gt;$Q96+IF($S96="",1000,$S96)-1),0,IF(MOD(AZ$4-$Q96,IF($R96="",1000,$R96))=0,$O96,0))*IF($Y96&gt;0,(1+INDEX(Escalation!$B$3:$B$18,$Y96,0))^(AZ$4-SSSModel!$C$5),1)*IF($X96=0,1,OFFSET(Profiles!$K$2,$X96,MAX(Profiles!$C$2,AZ$4-$Q96)))*IF($AA96=1,(1+SSSModel!#REF!),1)</f>
        <v>0</v>
      </c>
      <c r="BA96" s="72">
        <f ca="1">IF(OR(BA$4&lt;$Q96,BA$4&gt;$Q96+IF($S96="",1000,$S96)-1),0,IF(MOD(BA$4-$Q96,IF($R96="",1000,$R96))=0,$O96,0))*IF($Y96&gt;0,(1+INDEX(Escalation!$B$3:$B$18,$Y96,0))^(BA$4-SSSModel!$C$5),1)*IF($X96=0,1,OFFSET(Profiles!$K$2,$X96,MAX(Profiles!$C$2,BA$4-$Q96)))*IF($AA96=1,(1+SSSModel!#REF!),1)</f>
        <v>0</v>
      </c>
      <c r="BB96" s="72">
        <f ca="1">IF(OR(BB$4&lt;$Q96,BB$4&gt;$Q96+IF($S96="",1000,$S96)-1),0,IF(MOD(BB$4-$Q96,IF($R96="",1000,$R96))=0,$O96,0))*IF($Y96&gt;0,(1+INDEX(Escalation!$B$3:$B$18,$Y96,0))^(BB$4-SSSModel!$C$5),1)*IF($X96=0,1,OFFSET(Profiles!$K$2,$X96,MAX(Profiles!$C$2,BB$4-$Q96)))*IF($AA96=1,(1+SSSModel!#REF!),1)</f>
        <v>0</v>
      </c>
      <c r="BC96" s="72">
        <f ca="1">IF(OR(BC$4&lt;$Q96,BC$4&gt;$Q96+IF($S96="",1000,$S96)-1),0,IF(MOD(BC$4-$Q96,IF($R96="",1000,$R96))=0,$O96,0))*IF($Y96&gt;0,(1+INDEX(Escalation!$B$3:$B$18,$Y96,0))^(BC$4-SSSModel!$C$5),1)*IF($X96=0,1,OFFSET(Profiles!$K$2,$X96,MAX(Profiles!$C$2,BC$4-$Q96)))*IF($AA96=1,(1+SSSModel!#REF!),1)</f>
        <v>0</v>
      </c>
      <c r="BD96" s="72">
        <f ca="1">IF(OR(BD$4&lt;$Q96,BD$4&gt;$Q96+IF($S96="",1000,$S96)-1),0,IF(MOD(BD$4-$Q96,IF($R96="",1000,$R96))=0,$O96,0))*IF($Y96&gt;0,(1+INDEX(Escalation!$B$3:$B$18,$Y96,0))^(BD$4-SSSModel!$C$5),1)*IF($X96=0,1,OFFSET(Profiles!$K$2,$X96,MAX(Profiles!$C$2,BD$4-$Q96)))*IF($AA96=1,(1+SSSModel!#REF!),1)</f>
        <v>0</v>
      </c>
      <c r="BE96" s="72">
        <f ca="1">IF(OR(BE$4&lt;$Q96,BE$4&gt;$Q96+IF($S96="",1000,$S96)-1),0,IF(MOD(BE$4-$Q96,IF($R96="",1000,$R96))=0,$O96,0))*IF($Y96&gt;0,(1+INDEX(Escalation!$B$3:$B$18,$Y96,0))^(BE$4-SSSModel!$C$5),1)*IF($X96=0,1,OFFSET(Profiles!$K$2,$X96,MAX(Profiles!$C$2,BE$4-$Q96)))*IF($AA96=1,(1+SSSModel!#REF!),1)</f>
        <v>0</v>
      </c>
      <c r="BF96" s="72">
        <f ca="1">IF(OR(BF$4&lt;$Q96,BF$4&gt;$Q96+IF($S96="",1000,$S96)-1),0,IF(MOD(BF$4-$Q96,IF($R96="",1000,$R96))=0,$O96,0))*IF($Y96&gt;0,(1+INDEX(Escalation!$B$3:$B$18,$Y96,0))^(BF$4-SSSModel!$C$5),1)*IF($X96=0,1,OFFSET(Profiles!$K$2,$X96,MAX(Profiles!$C$2,BF$4-$Q96)))*IF($AA96=1,(1+SSSModel!#REF!),1)</f>
        <v>0</v>
      </c>
      <c r="BG96" s="72">
        <f ca="1">IF(OR(BG$4&lt;$Q96,BG$4&gt;$Q96+IF($S96="",1000,$S96)-1),0,IF(MOD(BG$4-$Q96,IF($R96="",1000,$R96))=0,$O96,0))*IF($Y96&gt;0,(1+INDEX(Escalation!$B$3:$B$18,$Y96,0))^(BG$4-SSSModel!$C$5),1)*IF($X96=0,1,OFFSET(Profiles!$K$2,$X96,MAX(Profiles!$C$2,BG$4-$Q96)))*IF($AA96=1,(1+SSSModel!#REF!),1)</f>
        <v>0</v>
      </c>
      <c r="BH96" s="72">
        <f ca="1">IF(OR(BH$4&lt;$Q96,BH$4&gt;$Q96+IF($S96="",1000,$S96)-1),0,IF(MOD(BH$4-$Q96,IF($R96="",1000,$R96))=0,$O96,0))*IF($Y96&gt;0,(1+INDEX(Escalation!$B$3:$B$18,$Y96,0))^(BH$4-SSSModel!$C$5),1)*IF($X96=0,1,OFFSET(Profiles!$K$2,$X96,MAX(Profiles!$C$2,BH$4-$Q96)))*IF($AA96=1,(1+SSSModel!#REF!),1)</f>
        <v>0</v>
      </c>
      <c r="BI96" s="72">
        <f ca="1">IF(OR(BI$4&lt;$Q96,BI$4&gt;$Q96+IF($S96="",1000,$S96)-1),0,IF(MOD(BI$4-$Q96,IF($R96="",1000,$R96))=0,$O96,0))*IF($Y96&gt;0,(1+INDEX(Escalation!$B$3:$B$18,$Y96,0))^(BI$4-SSSModel!$C$5),1)*IF($X96=0,1,OFFSET(Profiles!$K$2,$X96,MAX(Profiles!$C$2,BI$4-$Q96)))*IF($AA96=1,(1+SSSModel!#REF!),1)</f>
        <v>0</v>
      </c>
      <c r="BJ96" s="72">
        <f ca="1">IF(OR(BJ$4&lt;$Q96,BJ$4&gt;$Q96+IF($S96="",1000,$S96)-1),0,IF(MOD(BJ$4-$Q96,IF($R96="",1000,$R96))=0,$O96,0))*IF($Y96&gt;0,(1+INDEX(Escalation!$B$3:$B$18,$Y96,0))^(BJ$4-SSSModel!$C$5),1)*IF($X96=0,1,OFFSET(Profiles!$K$2,$X96,MAX(Profiles!$C$2,BJ$4-$Q96)))*IF($AA96=1,(1+SSSModel!#REF!),1)</f>
        <v>0</v>
      </c>
      <c r="BK96" s="72">
        <f ca="1">IF(OR(BK$4&lt;$Q96,BK$4&gt;$Q96+IF($S96="",1000,$S96)-1),0,IF(MOD(BK$4-$Q96,IF($R96="",1000,$R96))=0,$O96,0))*IF($Y96&gt;0,(1+INDEX(Escalation!$B$3:$B$18,$Y96,0))^(BK$4-SSSModel!$C$5),1)*IF($X96=0,1,OFFSET(Profiles!$K$2,$X96,MAX(Profiles!$C$2,BK$4-$Q96)))*IF($AA96=1,(1+SSSModel!#REF!),1)</f>
        <v>0</v>
      </c>
      <c r="BL96" s="72">
        <f ca="1">IF(OR(BL$4&lt;$Q96,BL$4&gt;$Q96+IF($S96="",1000,$S96)-1),0,IF(MOD(BL$4-$Q96,IF($R96="",1000,$R96))=0,$O96,0))*IF($Y96&gt;0,(1+INDEX(Escalation!$B$3:$B$18,$Y96,0))^(BL$4-SSSModel!$C$5),1)*IF($X96=0,1,OFFSET(Profiles!$K$2,$X96,MAX(Profiles!$C$2,BL$4-$Q96)))*IF($AA96=1,(1+SSSModel!#REF!),1)</f>
        <v>0</v>
      </c>
      <c r="BM96" s="72">
        <f ca="1">IF(OR(BM$4&lt;$Q96,BM$4&gt;$Q96+IF($S96="",1000,$S96)-1),0,IF(MOD(BM$4-$Q96,IF($R96="",1000,$R96))=0,$O96,0))*IF($Y96&gt;0,(1+INDEX(Escalation!$B$3:$B$18,$Y96,0))^(BM$4-SSSModel!$C$5),1)*IF($X96=0,1,OFFSET(Profiles!$K$2,$X96,MAX(Profiles!$C$2,BM$4-$Q96)))*IF($AA96=1,(1+SSSModel!#REF!),1)</f>
        <v>0</v>
      </c>
      <c r="BN96" s="72">
        <f ca="1">IF(OR(BN$4&lt;$Q96,BN$4&gt;$Q96+IF($S96="",1000,$S96)-1),0,IF(MOD(BN$4-$Q96,IF($R96="",1000,$R96))=0,$O96,0))*IF($Y96&gt;0,(1+INDEX(Escalation!$B$3:$B$18,$Y96,0))^(BN$4-SSSModel!$C$5),1)*IF($X96=0,1,OFFSET(Profiles!$K$2,$X96,MAX(Profiles!$C$2,BN$4-$Q96)))*IF($AA96=1,(1+SSSModel!#REF!),1)</f>
        <v>0</v>
      </c>
      <c r="BO96" s="72">
        <f ca="1">IF(OR(BO$4&lt;$Q96,BO$4&gt;$Q96+IF($S96="",1000,$S96)-1),0,IF(MOD(BO$4-$Q96,IF($R96="",1000,$R96))=0,$O96,0))*IF($Y96&gt;0,(1+INDEX(Escalation!$B$3:$B$18,$Y96,0))^(BO$4-SSSModel!$C$5),1)*IF($X96=0,1,OFFSET(Profiles!$K$2,$X96,MAX(Profiles!$C$2,BO$4-$Q96)))*IF($AA96=1,(1+SSSModel!#REF!),1)</f>
        <v>0</v>
      </c>
      <c r="BP96" s="72">
        <f ca="1">IF(OR(BP$4&lt;$Q96,BP$4&gt;$Q96+IF($S96="",1000,$S96)-1),0,IF(MOD(BP$4-$Q96,IF($R96="",1000,$R96))=0,$O96,0))*IF($Y96&gt;0,(1+INDEX(Escalation!$B$3:$B$18,$Y96,0))^(BP$4-SSSModel!$C$5),1)*IF($X96=0,1,OFFSET(Profiles!$K$2,$X96,MAX(Profiles!$C$2,BP$4-$Q96)))*IF($AA96=1,(1+SSSModel!#REF!),1)</f>
        <v>0</v>
      </c>
      <c r="BQ96" s="72">
        <f ca="1">IF(OR(BQ$4&lt;$Q96,BQ$4&gt;$Q96+IF($S96="",1000,$S96)-1),0,IF(MOD(BQ$4-$Q96,IF($R96="",1000,$R96))=0,$O96,0))*IF($Y96&gt;0,(1+INDEX(Escalation!$B$3:$B$18,$Y96,0))^(BQ$4-SSSModel!$C$5),1)*IF($X96=0,1,OFFSET(Profiles!$K$2,$X96,MAX(Profiles!$C$2,BQ$4-$Q96)))*IF($AA96=1,(1+SSSModel!#REF!),1)</f>
        <v>0</v>
      </c>
      <c r="BR96" s="72">
        <f ca="1">IF(OR(BR$4&lt;$Q96,BR$4&gt;$Q96+IF($S96="",1000,$S96)-1),0,IF(MOD(BR$4-$Q96,IF($R96="",1000,$R96))=0,$O96,0))*IF($Y96&gt;0,(1+INDEX(Escalation!$B$3:$B$18,$Y96,0))^(BR$4-SSSModel!$C$5),1)*IF($X96=0,1,OFFSET(Profiles!$K$2,$X96,MAX(Profiles!$C$2,BR$4-$Q96)))*IF($AA96=1,(1+SSSModel!#REF!),1)</f>
        <v>0</v>
      </c>
      <c r="BS96" s="72">
        <f ca="1">IF(OR(BS$4&lt;$Q96,BS$4&gt;$Q96+IF($S96="",1000,$S96)-1),0,IF(MOD(BS$4-$Q96,IF($R96="",1000,$R96))=0,$O96,0))*IF($Y96&gt;0,(1+INDEX(Escalation!$B$3:$B$18,$Y96,0))^(BS$4-SSSModel!$C$5),1)*IF($X96=0,1,OFFSET(Profiles!$K$2,$X96,MAX(Profiles!$C$2,BS$4-$Q96)))*IF($AA96=1,(1+SSSModel!#REF!),1)</f>
        <v>0</v>
      </c>
      <c r="BT96" s="72">
        <f ca="1">IF(OR(BT$4&lt;$Q96,BT$4&gt;$Q96+IF($S96="",1000,$S96)-1),0,IF(MOD(BT$4-$Q96,IF($R96="",1000,$R96))=0,$O96,0))*IF($Y96&gt;0,(1+INDEX(Escalation!$B$3:$B$18,$Y96,0))^(BT$4-SSSModel!$C$5),1)*IF($X96=0,1,OFFSET(Profiles!$K$2,$X96,MAX(Profiles!$C$2,BT$4-$Q96)))*IF($AA96=1,(1+SSSModel!#REF!),1)</f>
        <v>0</v>
      </c>
      <c r="BU96" s="72">
        <f ca="1">IF(OR(BU$4&lt;$Q96,BU$4&gt;$Q96+IF($S96="",1000,$S96)-1),0,IF(MOD(BU$4-$Q96,IF($R96="",1000,$R96))=0,$O96,0))*IF($Y96&gt;0,(1+INDEX(Escalation!$B$3:$B$18,$Y96,0))^(BU$4-SSSModel!$C$5),1)*IF($X96=0,1,OFFSET(Profiles!$K$2,$X96,MAX(Profiles!$C$2,BU$4-$Q96)))*IF($AA96=1,(1+SSSModel!#REF!),1)</f>
        <v>0</v>
      </c>
      <c r="BV96" s="72">
        <f ca="1">IF(OR(BV$4&lt;$Q96,BV$4&gt;$Q96+IF($S96="",1000,$S96)-1),0,IF(MOD(BV$4-$Q96,IF($R96="",1000,$R96))=0,$O96,0))*IF($Y96&gt;0,(1+INDEX(Escalation!$B$3:$B$18,$Y96,0))^(BV$4-SSSModel!$C$5),1)*IF($X96=0,1,OFFSET(Profiles!$K$2,$X96,MAX(Profiles!$C$2,BV$4-$Q96)))*IF($AA96=1,(1+SSSModel!#REF!),1)</f>
        <v>0</v>
      </c>
      <c r="BW96" s="72">
        <f ca="1">IF(OR(BW$4&lt;$Q96,BW$4&gt;$Q96+IF($S96="",1000,$S96)-1),0,IF(MOD(BW$4-$Q96,IF($R96="",1000,$R96))=0,$O96,0))*IF($Y96&gt;0,(1+INDEX(Escalation!$B$3:$B$18,$Y96,0))^(BW$4-SSSModel!$C$5),1)*IF($X96=0,1,OFFSET(Profiles!$K$2,$X96,MAX(Profiles!$C$2,BW$4-$Q96)))*IF($AA96=1,(1+SSSModel!#REF!),1)</f>
        <v>0</v>
      </c>
      <c r="BX96" s="72">
        <f ca="1">IF(OR(BX$4&lt;$Q96,BX$4&gt;$Q96+IF($S96="",1000,$S96)-1),0,IF(MOD(BX$4-$Q96,IF($R96="",1000,$R96))=0,$O96,0))*IF($Y96&gt;0,(1+INDEX(Escalation!$B$3:$B$18,$Y96,0))^(BX$4-SSSModel!$C$5),1)*IF($X96=0,1,OFFSET(Profiles!$K$2,$X96,MAX(Profiles!$C$2,BX$4-$Q96)))*IF($AA96=1,(1+SSSModel!#REF!),1)</f>
        <v>0</v>
      </c>
      <c r="BY96" s="72">
        <f ca="1">IF(OR(BY$4&lt;$Q96,BY$4&gt;$Q96+IF($S96="",1000,$S96)-1),0,IF(MOD(BY$4-$Q96,IF($R96="",1000,$R96))=0,$O96,0))*IF($Y96&gt;0,(1+INDEX(Escalation!$B$3:$B$18,$Y96,0))^(BY$4-SSSModel!$C$5),1)*IF($X96=0,1,OFFSET(Profiles!$K$2,$X96,MAX(Profiles!$C$2,BY$4-$Q96)))*IF($AA96=1,(1+SSSModel!#REF!),1)</f>
        <v>0</v>
      </c>
      <c r="BZ96" s="72">
        <f ca="1">IF(OR(BZ$4&lt;$Q96,BZ$4&gt;$Q96+IF($S96="",1000,$S96)-1),0,IF(MOD(BZ$4-$Q96,IF($R96="",1000,$R96))=0,$O96,0))*IF($Y96&gt;0,(1+INDEX(Escalation!$B$3:$B$18,$Y96,0))^(BZ$4-SSSModel!$C$5),1)*IF($X96=0,1,OFFSET(Profiles!$K$2,$X96,MAX(Profiles!$C$2,BZ$4-$Q96)))*IF($AA96=1,(1+SSSModel!#REF!),1)</f>
        <v>0</v>
      </c>
      <c r="CA96" s="134">
        <f ca="1">IF(OR($Z96=0,SSSModel!$C$4="CF"),AC96,
IF(LEFT($V96,3)="ON_",
     IF(SSSModel!$C$4="RR",SUMPRODUCT(OFFSET($AC96,0,0,1,$CB$2),OFFSET(Profiles!$K$28,($Z96-1)*(Profiles!$I$26+1)+CA$4-SSSModel!$C$3+1,0,1,$CB$2)),
     IF(SSSModel!$C$4="ECC",$EA96*$EB96*SUMPRODUCT(OFFSET($AC96,0,MAX(0,CA$4-$DZ96-$CA$4+1),1,MIN($DZ96,CA$4-$CA$4+1)),OFFSET(Escalation!$K$24,($Y96-1)*(Escalation!$I$22+1)+CA$4-SSSModel!$C$3+1,MAX(0,CA$4-$DZ96-$CA$4+1),1,MIN($DZ96,CA$4-$CA$4+1))),
     IF(SSSModel!$C$4="PV",AC96*$EA96*(1+SSSModel!$C$2),
     IF(SSSModel!$C$4="FCR",$EC96*SUM(OFFSET($AC96,0,MAX(CA$4-$AC$4-$DZ96+1,0),1,MIN($DZ96,CA$4-$AC$4+1))),0)))),
SUM($AC96:$BZ96)*
     IF(SSSModel!$C$4="RR",OFFSET(Profiles!$K$2,$Z96,MAX(Profiles!$C$2,AC$4-$W96)),
     IF(SSSModel!$C$4="ECC",$EA96*$EB96*IF(MAX(Escalation!$C$2,AC$4-$W96)&gt;$DZ96-1,0,OFFSET(Escalation!$K$2,$Y96,MAX(Escalation!$C$2,AC$4-$W96))),
     IF(SSSModel!$C$4="PV",IF(CA$4=$W96,$EA96*(1+SSSModel!$C$2),0),
     IF(SSSModel!$C$4="FCR",IF(AND(CA$4&gt;=$W96,OFFSET(Profiles!$K$2,$Z96,MAX(Profiles!$C$2,AC$4-$W96))&gt;0),$EC96,0),0))))))</f>
        <v>0</v>
      </c>
      <c r="CB96" s="135">
        <f ca="1">IF(OR($Z96=0,SSSModel!$C$4="CF"),AD96,
IF(LEFT($V96,3)="ON_",
     IF(SSSModel!$C$4="RR",SUMPRODUCT(OFFSET($AC96,0,0,1,$CB$2),OFFSET(Profiles!$K$28,($Z96-1)*(Profiles!$I$26+1)+CB$4-SSSModel!$C$3+1,0,1,$CB$2)),
     IF(SSSModel!$C$4="ECC",$EA96*$EB96*SUMPRODUCT(OFFSET($AC96,0,MAX(0,CB$4-$DZ96-$CA$4+1),1,MIN($DZ96,CB$4-$CA$4+1)),OFFSET(Escalation!$K$24,($Y96-1)*(Escalation!$I$22+1)+CB$4-SSSModel!$C$3+1,MAX(0,CB$4-$DZ96-$CA$4+1),1,MIN($DZ96,CB$4-$CA$4+1))),
     IF(SSSModel!$C$4="PV",AD96*$EA96*(1+SSSModel!$C$2),
     IF(SSSModel!$C$4="FCR",$EC96*SUM(OFFSET($AC96,0,MAX(CB$4-$AC$4-$DZ96+1,0),1,MIN($DZ96,CB$4-$AC$4+1))),0)))),
SUM($AC96:$BZ96)*
     IF(SSSModel!$C$4="RR",OFFSET(Profiles!$K$2,$Z96,MAX(Profiles!$C$2,AD$4-$W96)),
     IF(SSSModel!$C$4="ECC",$EA96*$EB96*IF(MAX(Escalation!$C$2,AD$4-$W96)&gt;$DZ96-1,0,OFFSET(Escalation!$K$2,$Y96,MAX(Escalation!$C$2,AD$4-$W96))),
     IF(SSSModel!$C$4="PV",IF(CB$4=$W96,$EA96*(1+SSSModel!$C$2),0),
     IF(SSSModel!$C$4="FCR",IF(AND(CB$4&gt;=$W96,OFFSET(Profiles!$K$2,$Z96,MAX(Profiles!$C$2,AD$4-$W96))&gt;0),$EC96,0),0))))))</f>
        <v>0</v>
      </c>
      <c r="CC96" s="135">
        <f ca="1">IF(OR($Z96=0,SSSModel!$C$4="CF"),AE96,
IF(LEFT($V96,3)="ON_",
     IF(SSSModel!$C$4="RR",SUMPRODUCT(OFFSET($AC96,0,0,1,$CB$2),OFFSET(Profiles!$K$28,($Z96-1)*(Profiles!$I$26+1)+CC$4-SSSModel!$C$3+1,0,1,$CB$2)),
     IF(SSSModel!$C$4="ECC",$EA96*$EB96*SUMPRODUCT(OFFSET($AC96,0,MAX(0,CC$4-$DZ96-$CA$4+1),1,MIN($DZ96,CC$4-$CA$4+1)),OFFSET(Escalation!$K$24,($Y96-1)*(Escalation!$I$22+1)+CC$4-SSSModel!$C$3+1,MAX(0,CC$4-$DZ96-$CA$4+1),1,MIN($DZ96,CC$4-$CA$4+1))),
     IF(SSSModel!$C$4="PV",AE96*$EA96*(1+SSSModel!$C$2),
     IF(SSSModel!$C$4="FCR",$EC96*SUM(OFFSET($AC96,0,MAX(CC$4-$AC$4-$DZ96+1,0),1,MIN($DZ96,CC$4-$AC$4+1))),0)))),
SUM($AC96:$BZ96)*
     IF(SSSModel!$C$4="RR",OFFSET(Profiles!$K$2,$Z96,MAX(Profiles!$C$2,AE$4-$W96)),
     IF(SSSModel!$C$4="ECC",$EA96*$EB96*IF(MAX(Escalation!$C$2,AE$4-$W96)&gt;$DZ96-1,0,OFFSET(Escalation!$K$2,$Y96,MAX(Escalation!$C$2,AE$4-$W96))),
     IF(SSSModel!$C$4="PV",IF(CC$4=$W96,$EA96*(1+SSSModel!$C$2),0),
     IF(SSSModel!$C$4="FCR",IF(AND(CC$4&gt;=$W96,OFFSET(Profiles!$K$2,$Z96,MAX(Profiles!$C$2,AE$4-$W96))&gt;0),$EC96,0),0))))))</f>
        <v>0</v>
      </c>
      <c r="CD96" s="135">
        <f ca="1">IF(OR($Z96=0,SSSModel!$C$4="CF"),AF96,
IF(LEFT($V96,3)="ON_",
     IF(SSSModel!$C$4="RR",SUMPRODUCT(OFFSET($AC96,0,0,1,$CB$2),OFFSET(Profiles!$K$28,($Z96-1)*(Profiles!$I$26+1)+CD$4-SSSModel!$C$3+1,0,1,$CB$2)),
     IF(SSSModel!$C$4="ECC",$EA96*$EB96*SUMPRODUCT(OFFSET($AC96,0,MAX(0,CD$4-$DZ96-$CA$4+1),1,MIN($DZ96,CD$4-$CA$4+1)),OFFSET(Escalation!$K$24,($Y96-1)*(Escalation!$I$22+1)+CD$4-SSSModel!$C$3+1,MAX(0,CD$4-$DZ96-$CA$4+1),1,MIN($DZ96,CD$4-$CA$4+1))),
     IF(SSSModel!$C$4="PV",AF96*$EA96*(1+SSSModel!$C$2),
     IF(SSSModel!$C$4="FCR",$EC96*SUM(OFFSET($AC96,0,MAX(CD$4-$AC$4-$DZ96+1,0),1,MIN($DZ96,CD$4-$AC$4+1))),0)))),
SUM($AC96:$BZ96)*
     IF(SSSModel!$C$4="RR",OFFSET(Profiles!$K$2,$Z96,MAX(Profiles!$C$2,AF$4-$W96)),
     IF(SSSModel!$C$4="ECC",$EA96*$EB96*IF(MAX(Escalation!$C$2,AF$4-$W96)&gt;$DZ96-1,0,OFFSET(Escalation!$K$2,$Y96,MAX(Escalation!$C$2,AF$4-$W96))),
     IF(SSSModel!$C$4="PV",IF(CD$4=$W96,$EA96*(1+SSSModel!$C$2),0),
     IF(SSSModel!$C$4="FCR",IF(AND(CD$4&gt;=$W96,OFFSET(Profiles!$K$2,$Z96,MAX(Profiles!$C$2,AF$4-$W96))&gt;0),$EC96,0),0))))))</f>
        <v>0</v>
      </c>
      <c r="CE96" s="135">
        <f ca="1">IF(OR($Z96=0,SSSModel!$C$4="CF"),AG96,
IF(LEFT($V96,3)="ON_",
     IF(SSSModel!$C$4="RR",SUMPRODUCT(OFFSET($AC96,0,0,1,$CB$2),OFFSET(Profiles!$K$28,($Z96-1)*(Profiles!$I$26+1)+CE$4-SSSModel!$C$3+1,0,1,$CB$2)),
     IF(SSSModel!$C$4="ECC",$EA96*$EB96*SUMPRODUCT(OFFSET($AC96,0,MAX(0,CE$4-$DZ96-$CA$4+1),1,MIN($DZ96,CE$4-$CA$4+1)),OFFSET(Escalation!$K$24,($Y96-1)*(Escalation!$I$22+1)+CE$4-SSSModel!$C$3+1,MAX(0,CE$4-$DZ96-$CA$4+1),1,MIN($DZ96,CE$4-$CA$4+1))),
     IF(SSSModel!$C$4="PV",AG96*$EA96*(1+SSSModel!$C$2),
     IF(SSSModel!$C$4="FCR",$EC96*SUM(OFFSET($AC96,0,MAX(CE$4-$AC$4-$DZ96+1,0),1,MIN($DZ96,CE$4-$AC$4+1))),0)))),
SUM($AC96:$BZ96)*
     IF(SSSModel!$C$4="RR",OFFSET(Profiles!$K$2,$Z96,MAX(Profiles!$C$2,AG$4-$W96)),
     IF(SSSModel!$C$4="ECC",$EA96*$EB96*IF(MAX(Escalation!$C$2,AG$4-$W96)&gt;$DZ96-1,0,OFFSET(Escalation!$K$2,$Y96,MAX(Escalation!$C$2,AG$4-$W96))),
     IF(SSSModel!$C$4="PV",IF(CE$4=$W96,$EA96*(1+SSSModel!$C$2),0),
     IF(SSSModel!$C$4="FCR",IF(AND(CE$4&gt;=$W96,OFFSET(Profiles!$K$2,$Z96,MAX(Profiles!$C$2,AG$4-$W96))&gt;0),$EC96,0),0))))))</f>
        <v>0</v>
      </c>
      <c r="CF96" s="135">
        <f ca="1">IF(OR($Z96=0,SSSModel!$C$4="CF"),AH96,
IF(LEFT($V96,3)="ON_",
     IF(SSSModel!$C$4="RR",SUMPRODUCT(OFFSET($AC96,0,0,1,$CB$2),OFFSET(Profiles!$K$28,($Z96-1)*(Profiles!$I$26+1)+CF$4-SSSModel!$C$3+1,0,1,$CB$2)),
     IF(SSSModel!$C$4="ECC",$EA96*$EB96*SUMPRODUCT(OFFSET($AC96,0,MAX(0,CF$4-$DZ96-$CA$4+1),1,MIN($DZ96,CF$4-$CA$4+1)),OFFSET(Escalation!$K$24,($Y96-1)*(Escalation!$I$22+1)+CF$4-SSSModel!$C$3+1,MAX(0,CF$4-$DZ96-$CA$4+1),1,MIN($DZ96,CF$4-$CA$4+1))),
     IF(SSSModel!$C$4="PV",AH96*$EA96*(1+SSSModel!$C$2),
     IF(SSSModel!$C$4="FCR",$EC96*SUM(OFFSET($AC96,0,MAX(CF$4-$AC$4-$DZ96+1,0),1,MIN($DZ96,CF$4-$AC$4+1))),0)))),
SUM($AC96:$BZ96)*
     IF(SSSModel!$C$4="RR",OFFSET(Profiles!$K$2,$Z96,MAX(Profiles!$C$2,AH$4-$W96)),
     IF(SSSModel!$C$4="ECC",$EA96*$EB96*IF(MAX(Escalation!$C$2,AH$4-$W96)&gt;$DZ96-1,0,OFFSET(Escalation!$K$2,$Y96,MAX(Escalation!$C$2,AH$4-$W96))),
     IF(SSSModel!$C$4="PV",IF(CF$4=$W96,$EA96*(1+SSSModel!$C$2),0),
     IF(SSSModel!$C$4="FCR",IF(AND(CF$4&gt;=$W96,OFFSET(Profiles!$K$2,$Z96,MAX(Profiles!$C$2,AH$4-$W96))&gt;0),$EC96,0),0))))))</f>
        <v>0</v>
      </c>
      <c r="CG96" s="135">
        <f ca="1">IF(OR($Z96=0,SSSModel!$C$4="CF"),AI96,
IF(LEFT($V96,3)="ON_",
     IF(SSSModel!$C$4="RR",SUMPRODUCT(OFFSET($AC96,0,0,1,$CB$2),OFFSET(Profiles!$K$28,($Z96-1)*(Profiles!$I$26+1)+CG$4-SSSModel!$C$3+1,0,1,$CB$2)),
     IF(SSSModel!$C$4="ECC",$EA96*$EB96*SUMPRODUCT(OFFSET($AC96,0,MAX(0,CG$4-$DZ96-$CA$4+1),1,MIN($DZ96,CG$4-$CA$4+1)),OFFSET(Escalation!$K$24,($Y96-1)*(Escalation!$I$22+1)+CG$4-SSSModel!$C$3+1,MAX(0,CG$4-$DZ96-$CA$4+1),1,MIN($DZ96,CG$4-$CA$4+1))),
     IF(SSSModel!$C$4="PV",AI96*$EA96*(1+SSSModel!$C$2),
     IF(SSSModel!$C$4="FCR",$EC96*SUM(OFFSET($AC96,0,MAX(CG$4-$AC$4-$DZ96+1,0),1,MIN($DZ96,CG$4-$AC$4+1))),0)))),
SUM($AC96:$BZ96)*
     IF(SSSModel!$C$4="RR",OFFSET(Profiles!$K$2,$Z96,MAX(Profiles!$C$2,AI$4-$W96)),
     IF(SSSModel!$C$4="ECC",$EA96*$EB96*IF(MAX(Escalation!$C$2,AI$4-$W96)&gt;$DZ96-1,0,OFFSET(Escalation!$K$2,$Y96,MAX(Escalation!$C$2,AI$4-$W96))),
     IF(SSSModel!$C$4="PV",IF(CG$4=$W96,$EA96*(1+SSSModel!$C$2),0),
     IF(SSSModel!$C$4="FCR",IF(AND(CG$4&gt;=$W96,OFFSET(Profiles!$K$2,$Z96,MAX(Profiles!$C$2,AI$4-$W96))&gt;0),$EC96,0),0))))))</f>
        <v>0</v>
      </c>
      <c r="CH96" s="135">
        <f ca="1">IF(OR($Z96=0,SSSModel!$C$4="CF"),AJ96,
IF(LEFT($V96,3)="ON_",
     IF(SSSModel!$C$4="RR",SUMPRODUCT(OFFSET($AC96,0,0,1,$CB$2),OFFSET(Profiles!$K$28,($Z96-1)*(Profiles!$I$26+1)+CH$4-SSSModel!$C$3+1,0,1,$CB$2)),
     IF(SSSModel!$C$4="ECC",$EA96*$EB96*SUMPRODUCT(OFFSET($AC96,0,MAX(0,CH$4-$DZ96-$CA$4+1),1,MIN($DZ96,CH$4-$CA$4+1)),OFFSET(Escalation!$K$24,($Y96-1)*(Escalation!$I$22+1)+CH$4-SSSModel!$C$3+1,MAX(0,CH$4-$DZ96-$CA$4+1),1,MIN($DZ96,CH$4-$CA$4+1))),
     IF(SSSModel!$C$4="PV",AJ96*$EA96*(1+SSSModel!$C$2),
     IF(SSSModel!$C$4="FCR",$EC96*SUM(OFFSET($AC96,0,MAX(CH$4-$AC$4-$DZ96+1,0),1,MIN($DZ96,CH$4-$AC$4+1))),0)))),
SUM($AC96:$BZ96)*
     IF(SSSModel!$C$4="RR",OFFSET(Profiles!$K$2,$Z96,MAX(Profiles!$C$2,AJ$4-$W96)),
     IF(SSSModel!$C$4="ECC",$EA96*$EB96*IF(MAX(Escalation!$C$2,AJ$4-$W96)&gt;$DZ96-1,0,OFFSET(Escalation!$K$2,$Y96,MAX(Escalation!$C$2,AJ$4-$W96))),
     IF(SSSModel!$C$4="PV",IF(CH$4=$W96,$EA96*(1+SSSModel!$C$2),0),
     IF(SSSModel!$C$4="FCR",IF(AND(CH$4&gt;=$W96,OFFSET(Profiles!$K$2,$Z96,MAX(Profiles!$C$2,AJ$4-$W96))&gt;0),$EC96,0),0))))))</f>
        <v>0</v>
      </c>
      <c r="CI96" s="135">
        <f ca="1">IF(OR($Z96=0,SSSModel!$C$4="CF"),AK96,
IF(LEFT($V96,3)="ON_",
     IF(SSSModel!$C$4="RR",SUMPRODUCT(OFFSET($AC96,0,0,1,$CB$2),OFFSET(Profiles!$K$28,($Z96-1)*(Profiles!$I$26+1)+CI$4-SSSModel!$C$3+1,0,1,$CB$2)),
     IF(SSSModel!$C$4="ECC",$EA96*$EB96*SUMPRODUCT(OFFSET($AC96,0,MAX(0,CI$4-$DZ96-$CA$4+1),1,MIN($DZ96,CI$4-$CA$4+1)),OFFSET(Escalation!$K$24,($Y96-1)*(Escalation!$I$22+1)+CI$4-SSSModel!$C$3+1,MAX(0,CI$4-$DZ96-$CA$4+1),1,MIN($DZ96,CI$4-$CA$4+1))),
     IF(SSSModel!$C$4="PV",AK96*$EA96*(1+SSSModel!$C$2),
     IF(SSSModel!$C$4="FCR",$EC96*SUM(OFFSET($AC96,0,MAX(CI$4-$AC$4-$DZ96+1,0),1,MIN($DZ96,CI$4-$AC$4+1))),0)))),
SUM($AC96:$BZ96)*
     IF(SSSModel!$C$4="RR",OFFSET(Profiles!$K$2,$Z96,MAX(Profiles!$C$2,AK$4-$W96)),
     IF(SSSModel!$C$4="ECC",$EA96*$EB96*IF(MAX(Escalation!$C$2,AK$4-$W96)&gt;$DZ96-1,0,OFFSET(Escalation!$K$2,$Y96,MAX(Escalation!$C$2,AK$4-$W96))),
     IF(SSSModel!$C$4="PV",IF(CI$4=$W96,$EA96*(1+SSSModel!$C$2),0),
     IF(SSSModel!$C$4="FCR",IF(AND(CI$4&gt;=$W96,OFFSET(Profiles!$K$2,$Z96,MAX(Profiles!$C$2,AK$4-$W96))&gt;0),$EC96,0),0))))))</f>
        <v>0</v>
      </c>
      <c r="CJ96" s="135">
        <f ca="1">IF(OR($Z96=0,SSSModel!$C$4="CF"),AL96,
IF(LEFT($V96,3)="ON_",
     IF(SSSModel!$C$4="RR",SUMPRODUCT(OFFSET($AC96,0,0,1,$CB$2),OFFSET(Profiles!$K$28,($Z96-1)*(Profiles!$I$26+1)+CJ$4-SSSModel!$C$3+1,0,1,$CB$2)),
     IF(SSSModel!$C$4="ECC",$EA96*$EB96*SUMPRODUCT(OFFSET($AC96,0,MAX(0,CJ$4-$DZ96-$CA$4+1),1,MIN($DZ96,CJ$4-$CA$4+1)),OFFSET(Escalation!$K$24,($Y96-1)*(Escalation!$I$22+1)+CJ$4-SSSModel!$C$3+1,MAX(0,CJ$4-$DZ96-$CA$4+1),1,MIN($DZ96,CJ$4-$CA$4+1))),
     IF(SSSModel!$C$4="PV",AL96*$EA96*(1+SSSModel!$C$2),
     IF(SSSModel!$C$4="FCR",$EC96*SUM(OFFSET($AC96,0,MAX(CJ$4-$AC$4-$DZ96+1,0),1,MIN($DZ96,CJ$4-$AC$4+1))),0)))),
SUM($AC96:$BZ96)*
     IF(SSSModel!$C$4="RR",OFFSET(Profiles!$K$2,$Z96,MAX(Profiles!$C$2,AL$4-$W96)),
     IF(SSSModel!$C$4="ECC",$EA96*$EB96*IF(MAX(Escalation!$C$2,AL$4-$W96)&gt;$DZ96-1,0,OFFSET(Escalation!$K$2,$Y96,MAX(Escalation!$C$2,AL$4-$W96))),
     IF(SSSModel!$C$4="PV",IF(CJ$4=$W96,$EA96*(1+SSSModel!$C$2),0),
     IF(SSSModel!$C$4="FCR",IF(AND(CJ$4&gt;=$W96,OFFSET(Profiles!$K$2,$Z96,MAX(Profiles!$C$2,AL$4-$W96))&gt;0),$EC96,0),0))))))</f>
        <v>0</v>
      </c>
      <c r="CK96" s="135">
        <f ca="1">IF(OR($Z96=0,SSSModel!$C$4="CF"),AM96,
IF(LEFT($V96,3)="ON_",
     IF(SSSModel!$C$4="RR",SUMPRODUCT(OFFSET($AC96,0,0,1,$CB$2),OFFSET(Profiles!$K$28,($Z96-1)*(Profiles!$I$26+1)+CK$4-SSSModel!$C$3+1,0,1,$CB$2)),
     IF(SSSModel!$C$4="ECC",$EA96*$EB96*SUMPRODUCT(OFFSET($AC96,0,MAX(0,CK$4-$DZ96-$CA$4+1),1,MIN($DZ96,CK$4-$CA$4+1)),OFFSET(Escalation!$K$24,($Y96-1)*(Escalation!$I$22+1)+CK$4-SSSModel!$C$3+1,MAX(0,CK$4-$DZ96-$CA$4+1),1,MIN($DZ96,CK$4-$CA$4+1))),
     IF(SSSModel!$C$4="PV",AM96*$EA96*(1+SSSModel!$C$2),
     IF(SSSModel!$C$4="FCR",$EC96*SUM(OFFSET($AC96,0,MAX(CK$4-$AC$4-$DZ96+1,0),1,MIN($DZ96,CK$4-$AC$4+1))),0)))),
SUM($AC96:$BZ96)*
     IF(SSSModel!$C$4="RR",OFFSET(Profiles!$K$2,$Z96,MAX(Profiles!$C$2,AM$4-$W96)),
     IF(SSSModel!$C$4="ECC",$EA96*$EB96*IF(MAX(Escalation!$C$2,AM$4-$W96)&gt;$DZ96-1,0,OFFSET(Escalation!$K$2,$Y96,MAX(Escalation!$C$2,AM$4-$W96))),
     IF(SSSModel!$C$4="PV",IF(CK$4=$W96,$EA96*(1+SSSModel!$C$2),0),
     IF(SSSModel!$C$4="FCR",IF(AND(CK$4&gt;=$W96,OFFSET(Profiles!$K$2,$Z96,MAX(Profiles!$C$2,AM$4-$W96))&gt;0),$EC96,0),0))))))</f>
        <v>0</v>
      </c>
      <c r="CL96" s="135">
        <f ca="1">IF(OR($Z96=0,SSSModel!$C$4="CF"),AN96,
IF(LEFT($V96,3)="ON_",
     IF(SSSModel!$C$4="RR",SUMPRODUCT(OFFSET($AC96,0,0,1,$CB$2),OFFSET(Profiles!$K$28,($Z96-1)*(Profiles!$I$26+1)+CL$4-SSSModel!$C$3+1,0,1,$CB$2)),
     IF(SSSModel!$C$4="ECC",$EA96*$EB96*SUMPRODUCT(OFFSET($AC96,0,MAX(0,CL$4-$DZ96-$CA$4+1),1,MIN($DZ96,CL$4-$CA$4+1)),OFFSET(Escalation!$K$24,($Y96-1)*(Escalation!$I$22+1)+CL$4-SSSModel!$C$3+1,MAX(0,CL$4-$DZ96-$CA$4+1),1,MIN($DZ96,CL$4-$CA$4+1))),
     IF(SSSModel!$C$4="PV",AN96*$EA96*(1+SSSModel!$C$2),
     IF(SSSModel!$C$4="FCR",$EC96*SUM(OFFSET($AC96,0,MAX(CL$4-$AC$4-$DZ96+1,0),1,MIN($DZ96,CL$4-$AC$4+1))),0)))),
SUM($AC96:$BZ96)*
     IF(SSSModel!$C$4="RR",OFFSET(Profiles!$K$2,$Z96,MAX(Profiles!$C$2,AN$4-$W96)),
     IF(SSSModel!$C$4="ECC",$EA96*$EB96*IF(MAX(Escalation!$C$2,AN$4-$W96)&gt;$DZ96-1,0,OFFSET(Escalation!$K$2,$Y96,MAX(Escalation!$C$2,AN$4-$W96))),
     IF(SSSModel!$C$4="PV",IF(CL$4=$W96,$EA96*(1+SSSModel!$C$2),0),
     IF(SSSModel!$C$4="FCR",IF(AND(CL$4&gt;=$W96,OFFSET(Profiles!$K$2,$Z96,MAX(Profiles!$C$2,AN$4-$W96))&gt;0),$EC96,0),0))))))</f>
        <v>0</v>
      </c>
      <c r="CM96" s="135">
        <f ca="1">IF(OR($Z96=0,SSSModel!$C$4="CF"),AO96,
IF(LEFT($V96,3)="ON_",
     IF(SSSModel!$C$4="RR",SUMPRODUCT(OFFSET($AC96,0,0,1,$CB$2),OFFSET(Profiles!$K$28,($Z96-1)*(Profiles!$I$26+1)+CM$4-SSSModel!$C$3+1,0,1,$CB$2)),
     IF(SSSModel!$C$4="ECC",$EA96*$EB96*SUMPRODUCT(OFFSET($AC96,0,MAX(0,CM$4-$DZ96-$CA$4+1),1,MIN($DZ96,CM$4-$CA$4+1)),OFFSET(Escalation!$K$24,($Y96-1)*(Escalation!$I$22+1)+CM$4-SSSModel!$C$3+1,MAX(0,CM$4-$DZ96-$CA$4+1),1,MIN($DZ96,CM$4-$CA$4+1))),
     IF(SSSModel!$C$4="PV",AO96*$EA96*(1+SSSModel!$C$2),
     IF(SSSModel!$C$4="FCR",$EC96*SUM(OFFSET($AC96,0,MAX(CM$4-$AC$4-$DZ96+1,0),1,MIN($DZ96,CM$4-$AC$4+1))),0)))),
SUM($AC96:$BZ96)*
     IF(SSSModel!$C$4="RR",OFFSET(Profiles!$K$2,$Z96,MAX(Profiles!$C$2,AO$4-$W96)),
     IF(SSSModel!$C$4="ECC",$EA96*$EB96*IF(MAX(Escalation!$C$2,AO$4-$W96)&gt;$DZ96-1,0,OFFSET(Escalation!$K$2,$Y96,MAX(Escalation!$C$2,AO$4-$W96))),
     IF(SSSModel!$C$4="PV",IF(CM$4=$W96,$EA96*(1+SSSModel!$C$2),0),
     IF(SSSModel!$C$4="FCR",IF(AND(CM$4&gt;=$W96,OFFSET(Profiles!$K$2,$Z96,MAX(Profiles!$C$2,AO$4-$W96))&gt;0),$EC96,0),0))))))</f>
        <v>0</v>
      </c>
      <c r="CN96" s="135">
        <f ca="1">IF(OR($Z96=0,SSSModel!$C$4="CF"),AP96,
IF(LEFT($V96,3)="ON_",
     IF(SSSModel!$C$4="RR",SUMPRODUCT(OFFSET($AC96,0,0,1,$CB$2),OFFSET(Profiles!$K$28,($Z96-1)*(Profiles!$I$26+1)+CN$4-SSSModel!$C$3+1,0,1,$CB$2)),
     IF(SSSModel!$C$4="ECC",$EA96*$EB96*SUMPRODUCT(OFFSET($AC96,0,MAX(0,CN$4-$DZ96-$CA$4+1),1,MIN($DZ96,CN$4-$CA$4+1)),OFFSET(Escalation!$K$24,($Y96-1)*(Escalation!$I$22+1)+CN$4-SSSModel!$C$3+1,MAX(0,CN$4-$DZ96-$CA$4+1),1,MIN($DZ96,CN$4-$CA$4+1))),
     IF(SSSModel!$C$4="PV",AP96*$EA96*(1+SSSModel!$C$2),
     IF(SSSModel!$C$4="FCR",$EC96*SUM(OFFSET($AC96,0,MAX(CN$4-$AC$4-$DZ96+1,0),1,MIN($DZ96,CN$4-$AC$4+1))),0)))),
SUM($AC96:$BZ96)*
     IF(SSSModel!$C$4="RR",OFFSET(Profiles!$K$2,$Z96,MAX(Profiles!$C$2,AP$4-$W96)),
     IF(SSSModel!$C$4="ECC",$EA96*$EB96*IF(MAX(Escalation!$C$2,AP$4-$W96)&gt;$DZ96-1,0,OFFSET(Escalation!$K$2,$Y96,MAX(Escalation!$C$2,AP$4-$W96))),
     IF(SSSModel!$C$4="PV",IF(CN$4=$W96,$EA96*(1+SSSModel!$C$2),0),
     IF(SSSModel!$C$4="FCR",IF(AND(CN$4&gt;=$W96,OFFSET(Profiles!$K$2,$Z96,MAX(Profiles!$C$2,AP$4-$W96))&gt;0),$EC96,0),0))))))</f>
        <v>0</v>
      </c>
      <c r="CO96" s="135">
        <f ca="1">IF(OR($Z96=0,SSSModel!$C$4="CF"),AQ96,
IF(LEFT($V96,3)="ON_",
     IF(SSSModel!$C$4="RR",SUMPRODUCT(OFFSET($AC96,0,0,1,$CB$2),OFFSET(Profiles!$K$28,($Z96-1)*(Profiles!$I$26+1)+CO$4-SSSModel!$C$3+1,0,1,$CB$2)),
     IF(SSSModel!$C$4="ECC",$EA96*$EB96*SUMPRODUCT(OFFSET($AC96,0,MAX(0,CO$4-$DZ96-$CA$4+1),1,MIN($DZ96,CO$4-$CA$4+1)),OFFSET(Escalation!$K$24,($Y96-1)*(Escalation!$I$22+1)+CO$4-SSSModel!$C$3+1,MAX(0,CO$4-$DZ96-$CA$4+1),1,MIN($DZ96,CO$4-$CA$4+1))),
     IF(SSSModel!$C$4="PV",AQ96*$EA96*(1+SSSModel!$C$2),
     IF(SSSModel!$C$4="FCR",$EC96*SUM(OFFSET($AC96,0,MAX(CO$4-$AC$4-$DZ96+1,0),1,MIN($DZ96,CO$4-$AC$4+1))),0)))),
SUM($AC96:$BZ96)*
     IF(SSSModel!$C$4="RR",OFFSET(Profiles!$K$2,$Z96,MAX(Profiles!$C$2,AQ$4-$W96)),
     IF(SSSModel!$C$4="ECC",$EA96*$EB96*IF(MAX(Escalation!$C$2,AQ$4-$W96)&gt;$DZ96-1,0,OFFSET(Escalation!$K$2,$Y96,MAX(Escalation!$C$2,AQ$4-$W96))),
     IF(SSSModel!$C$4="PV",IF(CO$4=$W96,$EA96*(1+SSSModel!$C$2),0),
     IF(SSSModel!$C$4="FCR",IF(AND(CO$4&gt;=$W96,OFFSET(Profiles!$K$2,$Z96,MAX(Profiles!$C$2,AQ$4-$W96))&gt;0),$EC96,0),0))))))</f>
        <v>0</v>
      </c>
      <c r="CP96" s="135">
        <f ca="1">IF(OR($Z96=0,SSSModel!$C$4="CF"),AR96,
IF(LEFT($V96,3)="ON_",
     IF(SSSModel!$C$4="RR",SUMPRODUCT(OFFSET($AC96,0,0,1,$CB$2),OFFSET(Profiles!$K$28,($Z96-1)*(Profiles!$I$26+1)+CP$4-SSSModel!$C$3+1,0,1,$CB$2)),
     IF(SSSModel!$C$4="ECC",$EA96*$EB96*SUMPRODUCT(OFFSET($AC96,0,MAX(0,CP$4-$DZ96-$CA$4+1),1,MIN($DZ96,CP$4-$CA$4+1)),OFFSET(Escalation!$K$24,($Y96-1)*(Escalation!$I$22+1)+CP$4-SSSModel!$C$3+1,MAX(0,CP$4-$DZ96-$CA$4+1),1,MIN($DZ96,CP$4-$CA$4+1))),
     IF(SSSModel!$C$4="PV",AR96*$EA96*(1+SSSModel!$C$2),
     IF(SSSModel!$C$4="FCR",$EC96*SUM(OFFSET($AC96,0,MAX(CP$4-$AC$4-$DZ96+1,0),1,MIN($DZ96,CP$4-$AC$4+1))),0)))),
SUM($AC96:$BZ96)*
     IF(SSSModel!$C$4="RR",OFFSET(Profiles!$K$2,$Z96,MAX(Profiles!$C$2,AR$4-$W96)),
     IF(SSSModel!$C$4="ECC",$EA96*$EB96*IF(MAX(Escalation!$C$2,AR$4-$W96)&gt;$DZ96-1,0,OFFSET(Escalation!$K$2,$Y96,MAX(Escalation!$C$2,AR$4-$W96))),
     IF(SSSModel!$C$4="PV",IF(CP$4=$W96,$EA96*(1+SSSModel!$C$2),0),
     IF(SSSModel!$C$4="FCR",IF(AND(CP$4&gt;=$W96,OFFSET(Profiles!$K$2,$Z96,MAX(Profiles!$C$2,AR$4-$W96))&gt;0),$EC96,0),0))))))</f>
        <v>0</v>
      </c>
      <c r="CQ96" s="135">
        <f ca="1">IF(OR($Z96=0,SSSModel!$C$4="CF"),AS96,
IF(LEFT($V96,3)="ON_",
     IF(SSSModel!$C$4="RR",SUMPRODUCT(OFFSET($AC96,0,0,1,$CB$2),OFFSET(Profiles!$K$28,($Z96-1)*(Profiles!$I$26+1)+CQ$4-SSSModel!$C$3+1,0,1,$CB$2)),
     IF(SSSModel!$C$4="ECC",$EA96*$EB96*SUMPRODUCT(OFFSET($AC96,0,MAX(0,CQ$4-$DZ96-$CA$4+1),1,MIN($DZ96,CQ$4-$CA$4+1)),OFFSET(Escalation!$K$24,($Y96-1)*(Escalation!$I$22+1)+CQ$4-SSSModel!$C$3+1,MAX(0,CQ$4-$DZ96-$CA$4+1),1,MIN($DZ96,CQ$4-$CA$4+1))),
     IF(SSSModel!$C$4="PV",AS96*$EA96*(1+SSSModel!$C$2),
     IF(SSSModel!$C$4="FCR",$EC96*SUM(OFFSET($AC96,0,MAX(CQ$4-$AC$4-$DZ96+1,0),1,MIN($DZ96,CQ$4-$AC$4+1))),0)))),
SUM($AC96:$BZ96)*
     IF(SSSModel!$C$4="RR",OFFSET(Profiles!$K$2,$Z96,MAX(Profiles!$C$2,AS$4-$W96)),
     IF(SSSModel!$C$4="ECC",$EA96*$EB96*IF(MAX(Escalation!$C$2,AS$4-$W96)&gt;$DZ96-1,0,OFFSET(Escalation!$K$2,$Y96,MAX(Escalation!$C$2,AS$4-$W96))),
     IF(SSSModel!$C$4="PV",IF(CQ$4=$W96,$EA96*(1+SSSModel!$C$2),0),
     IF(SSSModel!$C$4="FCR",IF(AND(CQ$4&gt;=$W96,OFFSET(Profiles!$K$2,$Z96,MAX(Profiles!$C$2,AS$4-$W96))&gt;0),$EC96,0),0))))))</f>
        <v>0</v>
      </c>
      <c r="CR96" s="135">
        <f ca="1">IF(OR($Z96=0,SSSModel!$C$4="CF"),AT96,
IF(LEFT($V96,3)="ON_",
     IF(SSSModel!$C$4="RR",SUMPRODUCT(OFFSET($AC96,0,0,1,$CB$2),OFFSET(Profiles!$K$28,($Z96-1)*(Profiles!$I$26+1)+CR$4-SSSModel!$C$3+1,0,1,$CB$2)),
     IF(SSSModel!$C$4="ECC",$EA96*$EB96*SUMPRODUCT(OFFSET($AC96,0,MAX(0,CR$4-$DZ96-$CA$4+1),1,MIN($DZ96,CR$4-$CA$4+1)),OFFSET(Escalation!$K$24,($Y96-1)*(Escalation!$I$22+1)+CR$4-SSSModel!$C$3+1,MAX(0,CR$4-$DZ96-$CA$4+1),1,MIN($DZ96,CR$4-$CA$4+1))),
     IF(SSSModel!$C$4="PV",AT96*$EA96*(1+SSSModel!$C$2),
     IF(SSSModel!$C$4="FCR",$EC96*SUM(OFFSET($AC96,0,MAX(CR$4-$AC$4-$DZ96+1,0),1,MIN($DZ96,CR$4-$AC$4+1))),0)))),
SUM($AC96:$BZ96)*
     IF(SSSModel!$C$4="RR",OFFSET(Profiles!$K$2,$Z96,MAX(Profiles!$C$2,AT$4-$W96)),
     IF(SSSModel!$C$4="ECC",$EA96*$EB96*IF(MAX(Escalation!$C$2,AT$4-$W96)&gt;$DZ96-1,0,OFFSET(Escalation!$K$2,$Y96,MAX(Escalation!$C$2,AT$4-$W96))),
     IF(SSSModel!$C$4="PV",IF(CR$4=$W96,$EA96*(1+SSSModel!$C$2),0),
     IF(SSSModel!$C$4="FCR",IF(AND(CR$4&gt;=$W96,OFFSET(Profiles!$K$2,$Z96,MAX(Profiles!$C$2,AT$4-$W96))&gt;0),$EC96,0),0))))))</f>
        <v>0</v>
      </c>
      <c r="CS96" s="135">
        <f ca="1">IF(OR($Z96=0,SSSModel!$C$4="CF"),AU96,
IF(LEFT($V96,3)="ON_",
     IF(SSSModel!$C$4="RR",SUMPRODUCT(OFFSET($AC96,0,0,1,$CB$2),OFFSET(Profiles!$K$28,($Z96-1)*(Profiles!$I$26+1)+CS$4-SSSModel!$C$3+1,0,1,$CB$2)),
     IF(SSSModel!$C$4="ECC",$EA96*$EB96*SUMPRODUCT(OFFSET($AC96,0,MAX(0,CS$4-$DZ96-$CA$4+1),1,MIN($DZ96,CS$4-$CA$4+1)),OFFSET(Escalation!$K$24,($Y96-1)*(Escalation!$I$22+1)+CS$4-SSSModel!$C$3+1,MAX(0,CS$4-$DZ96-$CA$4+1),1,MIN($DZ96,CS$4-$CA$4+1))),
     IF(SSSModel!$C$4="PV",AU96*$EA96*(1+SSSModel!$C$2),
     IF(SSSModel!$C$4="FCR",$EC96*SUM(OFFSET($AC96,0,MAX(CS$4-$AC$4-$DZ96+1,0),1,MIN($DZ96,CS$4-$AC$4+1))),0)))),
SUM($AC96:$BZ96)*
     IF(SSSModel!$C$4="RR",OFFSET(Profiles!$K$2,$Z96,MAX(Profiles!$C$2,AU$4-$W96)),
     IF(SSSModel!$C$4="ECC",$EA96*$EB96*IF(MAX(Escalation!$C$2,AU$4-$W96)&gt;$DZ96-1,0,OFFSET(Escalation!$K$2,$Y96,MAX(Escalation!$C$2,AU$4-$W96))),
     IF(SSSModel!$C$4="PV",IF(CS$4=$W96,$EA96*(1+SSSModel!$C$2),0),
     IF(SSSModel!$C$4="FCR",IF(AND(CS$4&gt;=$W96,OFFSET(Profiles!$K$2,$Z96,MAX(Profiles!$C$2,AU$4-$W96))&gt;0),$EC96,0),0))))))</f>
        <v>0</v>
      </c>
      <c r="CT96" s="135">
        <f ca="1">IF(OR($Z96=0,SSSModel!$C$4="CF"),AV96,
IF(LEFT($V96,3)="ON_",
     IF(SSSModel!$C$4="RR",SUMPRODUCT(OFFSET($AC96,0,0,1,$CB$2),OFFSET(Profiles!$K$28,($Z96-1)*(Profiles!$I$26+1)+CT$4-SSSModel!$C$3+1,0,1,$CB$2)),
     IF(SSSModel!$C$4="ECC",$EA96*$EB96*SUMPRODUCT(OFFSET($AC96,0,MAX(0,CT$4-$DZ96-$CA$4+1),1,MIN($DZ96,CT$4-$CA$4+1)),OFFSET(Escalation!$K$24,($Y96-1)*(Escalation!$I$22+1)+CT$4-SSSModel!$C$3+1,MAX(0,CT$4-$DZ96-$CA$4+1),1,MIN($DZ96,CT$4-$CA$4+1))),
     IF(SSSModel!$C$4="PV",AV96*$EA96*(1+SSSModel!$C$2),
     IF(SSSModel!$C$4="FCR",$EC96*SUM(OFFSET($AC96,0,MAX(CT$4-$AC$4-$DZ96+1,0),1,MIN($DZ96,CT$4-$AC$4+1))),0)))),
SUM($AC96:$BZ96)*
     IF(SSSModel!$C$4="RR",OFFSET(Profiles!$K$2,$Z96,MAX(Profiles!$C$2,AV$4-$W96)),
     IF(SSSModel!$C$4="ECC",$EA96*$EB96*IF(MAX(Escalation!$C$2,AV$4-$W96)&gt;$DZ96-1,0,OFFSET(Escalation!$K$2,$Y96,MAX(Escalation!$C$2,AV$4-$W96))),
     IF(SSSModel!$C$4="PV",IF(CT$4=$W96,$EA96*(1+SSSModel!$C$2),0),
     IF(SSSModel!$C$4="FCR",IF(AND(CT$4&gt;=$W96,OFFSET(Profiles!$K$2,$Z96,MAX(Profiles!$C$2,AV$4-$W96))&gt;0),$EC96,0),0))))))</f>
        <v>0</v>
      </c>
      <c r="CU96" s="135">
        <f ca="1">IF(OR($Z96=0,SSSModel!$C$4="CF"),AW96,
IF(LEFT($V96,3)="ON_",
     IF(SSSModel!$C$4="RR",SUMPRODUCT(OFFSET($AC96,0,0,1,$CB$2),OFFSET(Profiles!$K$28,($Z96-1)*(Profiles!$I$26+1)+CU$4-SSSModel!$C$3+1,0,1,$CB$2)),
     IF(SSSModel!$C$4="ECC",$EA96*$EB96*SUMPRODUCT(OFFSET($AC96,0,MAX(0,CU$4-$DZ96-$CA$4+1),1,MIN($DZ96,CU$4-$CA$4+1)),OFFSET(Escalation!$K$24,($Y96-1)*(Escalation!$I$22+1)+CU$4-SSSModel!$C$3+1,MAX(0,CU$4-$DZ96-$CA$4+1),1,MIN($DZ96,CU$4-$CA$4+1))),
     IF(SSSModel!$C$4="PV",AW96*$EA96*(1+SSSModel!$C$2),
     IF(SSSModel!$C$4="FCR",$EC96*SUM(OFFSET($AC96,0,MAX(CU$4-$AC$4-$DZ96+1,0),1,MIN($DZ96,CU$4-$AC$4+1))),0)))),
SUM($AC96:$BZ96)*
     IF(SSSModel!$C$4="RR",OFFSET(Profiles!$K$2,$Z96,MAX(Profiles!$C$2,AW$4-$W96)),
     IF(SSSModel!$C$4="ECC",$EA96*$EB96*IF(MAX(Escalation!$C$2,AW$4-$W96)&gt;$DZ96-1,0,OFFSET(Escalation!$K$2,$Y96,MAX(Escalation!$C$2,AW$4-$W96))),
     IF(SSSModel!$C$4="PV",IF(CU$4=$W96,$EA96*(1+SSSModel!$C$2),0),
     IF(SSSModel!$C$4="FCR",IF(AND(CU$4&gt;=$W96,OFFSET(Profiles!$K$2,$Z96,MAX(Profiles!$C$2,AW$4-$W96))&gt;0),$EC96,0),0))))))</f>
        <v>0</v>
      </c>
      <c r="CV96" s="135">
        <f ca="1">IF(OR($Z96=0,SSSModel!$C$4="CF"),AX96,
IF(LEFT($V96,3)="ON_",
     IF(SSSModel!$C$4="RR",SUMPRODUCT(OFFSET($AC96,0,0,1,$CB$2),OFFSET(Profiles!$K$28,($Z96-1)*(Profiles!$I$26+1)+CV$4-SSSModel!$C$3+1,0,1,$CB$2)),
     IF(SSSModel!$C$4="ECC",$EA96*$EB96*SUMPRODUCT(OFFSET($AC96,0,MAX(0,CV$4-$DZ96-$CA$4+1),1,MIN($DZ96,CV$4-$CA$4+1)),OFFSET(Escalation!$K$24,($Y96-1)*(Escalation!$I$22+1)+CV$4-SSSModel!$C$3+1,MAX(0,CV$4-$DZ96-$CA$4+1),1,MIN($DZ96,CV$4-$CA$4+1))),
     IF(SSSModel!$C$4="PV",AX96*$EA96*(1+SSSModel!$C$2),
     IF(SSSModel!$C$4="FCR",$EC96*SUM(OFFSET($AC96,0,MAX(CV$4-$AC$4-$DZ96+1,0),1,MIN($DZ96,CV$4-$AC$4+1))),0)))),
SUM($AC96:$BZ96)*
     IF(SSSModel!$C$4="RR",OFFSET(Profiles!$K$2,$Z96,MAX(Profiles!$C$2,AX$4-$W96)),
     IF(SSSModel!$C$4="ECC",$EA96*$EB96*IF(MAX(Escalation!$C$2,AX$4-$W96)&gt;$DZ96-1,0,OFFSET(Escalation!$K$2,$Y96,MAX(Escalation!$C$2,AX$4-$W96))),
     IF(SSSModel!$C$4="PV",IF(CV$4=$W96,$EA96*(1+SSSModel!$C$2),0),
     IF(SSSModel!$C$4="FCR",IF(AND(CV$4&gt;=$W96,OFFSET(Profiles!$K$2,$Z96,MAX(Profiles!$C$2,AX$4-$W96))&gt;0),$EC96,0),0))))))</f>
        <v>0</v>
      </c>
      <c r="CW96" s="135">
        <f ca="1">IF(OR($Z96=0,SSSModel!$C$4="CF"),AY96,
IF(LEFT($V96,3)="ON_",
     IF(SSSModel!$C$4="RR",SUMPRODUCT(OFFSET($AC96,0,0,1,$CB$2),OFFSET(Profiles!$K$28,($Z96-1)*(Profiles!$I$26+1)+CW$4-SSSModel!$C$3+1,0,1,$CB$2)),
     IF(SSSModel!$C$4="ECC",$EA96*$EB96*SUMPRODUCT(OFFSET($AC96,0,MAX(0,CW$4-$DZ96-$CA$4+1),1,MIN($DZ96,CW$4-$CA$4+1)),OFFSET(Escalation!$K$24,($Y96-1)*(Escalation!$I$22+1)+CW$4-SSSModel!$C$3+1,MAX(0,CW$4-$DZ96-$CA$4+1),1,MIN($DZ96,CW$4-$CA$4+1))),
     IF(SSSModel!$C$4="PV",AY96*$EA96*(1+SSSModel!$C$2),
     IF(SSSModel!$C$4="FCR",$EC96*SUM(OFFSET($AC96,0,MAX(CW$4-$AC$4-$DZ96+1,0),1,MIN($DZ96,CW$4-$AC$4+1))),0)))),
SUM($AC96:$BZ96)*
     IF(SSSModel!$C$4="RR",OFFSET(Profiles!$K$2,$Z96,MAX(Profiles!$C$2,AY$4-$W96)),
     IF(SSSModel!$C$4="ECC",$EA96*$EB96*IF(MAX(Escalation!$C$2,AY$4-$W96)&gt;$DZ96-1,0,OFFSET(Escalation!$K$2,$Y96,MAX(Escalation!$C$2,AY$4-$W96))),
     IF(SSSModel!$C$4="PV",IF(CW$4=$W96,$EA96*(1+SSSModel!$C$2),0),
     IF(SSSModel!$C$4="FCR",IF(AND(CW$4&gt;=$W96,OFFSET(Profiles!$K$2,$Z96,MAX(Profiles!$C$2,AY$4-$W96))&gt;0),$EC96,0),0))))))</f>
        <v>0</v>
      </c>
      <c r="CX96" s="135">
        <f ca="1">IF(OR($Z96=0,SSSModel!$C$4="CF"),AZ96,
IF(LEFT($V96,3)="ON_",
     IF(SSSModel!$C$4="RR",SUMPRODUCT(OFFSET($AC96,0,0,1,$CB$2),OFFSET(Profiles!$K$28,($Z96-1)*(Profiles!$I$26+1)+CX$4-SSSModel!$C$3+1,0,1,$CB$2)),
     IF(SSSModel!$C$4="ECC",$EA96*$EB96*SUMPRODUCT(OFFSET($AC96,0,MAX(0,CX$4-$DZ96-$CA$4+1),1,MIN($DZ96,CX$4-$CA$4+1)),OFFSET(Escalation!$K$24,($Y96-1)*(Escalation!$I$22+1)+CX$4-SSSModel!$C$3+1,MAX(0,CX$4-$DZ96-$CA$4+1),1,MIN($DZ96,CX$4-$CA$4+1))),
     IF(SSSModel!$C$4="PV",AZ96*$EA96*(1+SSSModel!$C$2),
     IF(SSSModel!$C$4="FCR",$EC96*SUM(OFFSET($AC96,0,MAX(CX$4-$AC$4-$DZ96+1,0),1,MIN($DZ96,CX$4-$AC$4+1))),0)))),
SUM($AC96:$BZ96)*
     IF(SSSModel!$C$4="RR",OFFSET(Profiles!$K$2,$Z96,MAX(Profiles!$C$2,AZ$4-$W96)),
     IF(SSSModel!$C$4="ECC",$EA96*$EB96*IF(MAX(Escalation!$C$2,AZ$4-$W96)&gt;$DZ96-1,0,OFFSET(Escalation!$K$2,$Y96,MAX(Escalation!$C$2,AZ$4-$W96))),
     IF(SSSModel!$C$4="PV",IF(CX$4=$W96,$EA96*(1+SSSModel!$C$2),0),
     IF(SSSModel!$C$4="FCR",IF(AND(CX$4&gt;=$W96,OFFSET(Profiles!$K$2,$Z96,MAX(Profiles!$C$2,AZ$4-$W96))&gt;0),$EC96,0),0))))))</f>
        <v>0</v>
      </c>
      <c r="CY96" s="135">
        <f ca="1">IF(OR($Z96=0,SSSModel!$C$4="CF"),BA96,
IF(LEFT($V96,3)="ON_",
     IF(SSSModel!$C$4="RR",SUMPRODUCT(OFFSET($AC96,0,0,1,$CB$2),OFFSET(Profiles!$K$28,($Z96-1)*(Profiles!$I$26+1)+CY$4-SSSModel!$C$3+1,0,1,$CB$2)),
     IF(SSSModel!$C$4="ECC",$EA96*$EB96*SUMPRODUCT(OFFSET($AC96,0,MAX(0,CY$4-$DZ96-$CA$4+1),1,MIN($DZ96,CY$4-$CA$4+1)),OFFSET(Escalation!$K$24,($Y96-1)*(Escalation!$I$22+1)+CY$4-SSSModel!$C$3+1,MAX(0,CY$4-$DZ96-$CA$4+1),1,MIN($DZ96,CY$4-$CA$4+1))),
     IF(SSSModel!$C$4="PV",BA96*$EA96*(1+SSSModel!$C$2),
     IF(SSSModel!$C$4="FCR",$EC96*SUM(OFFSET($AC96,0,MAX(CY$4-$AC$4-$DZ96+1,0),1,MIN($DZ96,CY$4-$AC$4+1))),0)))),
SUM($AC96:$BZ96)*
     IF(SSSModel!$C$4="RR",OFFSET(Profiles!$K$2,$Z96,MAX(Profiles!$C$2,BA$4-$W96)),
     IF(SSSModel!$C$4="ECC",$EA96*$EB96*IF(MAX(Escalation!$C$2,BA$4-$W96)&gt;$DZ96-1,0,OFFSET(Escalation!$K$2,$Y96,MAX(Escalation!$C$2,BA$4-$W96))),
     IF(SSSModel!$C$4="PV",IF(CY$4=$W96,$EA96*(1+SSSModel!$C$2),0),
     IF(SSSModel!$C$4="FCR",IF(AND(CY$4&gt;=$W96,OFFSET(Profiles!$K$2,$Z96,MAX(Profiles!$C$2,BA$4-$W96))&gt;0),$EC96,0),0))))))</f>
        <v>0</v>
      </c>
      <c r="CZ96" s="135">
        <f ca="1">IF(OR($Z96=0,SSSModel!$C$4="CF"),BB96,
IF(LEFT($V96,3)="ON_",
     IF(SSSModel!$C$4="RR",SUMPRODUCT(OFFSET($AC96,0,0,1,$CB$2),OFFSET(Profiles!$K$28,($Z96-1)*(Profiles!$I$26+1)+CZ$4-SSSModel!$C$3+1,0,1,$CB$2)),
     IF(SSSModel!$C$4="ECC",$EA96*$EB96*SUMPRODUCT(OFFSET($AC96,0,MAX(0,CZ$4-$DZ96-$CA$4+1),1,MIN($DZ96,CZ$4-$CA$4+1)),OFFSET(Escalation!$K$24,($Y96-1)*(Escalation!$I$22+1)+CZ$4-SSSModel!$C$3+1,MAX(0,CZ$4-$DZ96-$CA$4+1),1,MIN($DZ96,CZ$4-$CA$4+1))),
     IF(SSSModel!$C$4="PV",BB96*$EA96*(1+SSSModel!$C$2),
     IF(SSSModel!$C$4="FCR",$EC96*SUM(OFFSET($AC96,0,MAX(CZ$4-$AC$4-$DZ96+1,0),1,MIN($DZ96,CZ$4-$AC$4+1))),0)))),
SUM($AC96:$BZ96)*
     IF(SSSModel!$C$4="RR",OFFSET(Profiles!$K$2,$Z96,MAX(Profiles!$C$2,BB$4-$W96)),
     IF(SSSModel!$C$4="ECC",$EA96*$EB96*IF(MAX(Escalation!$C$2,BB$4-$W96)&gt;$DZ96-1,0,OFFSET(Escalation!$K$2,$Y96,MAX(Escalation!$C$2,BB$4-$W96))),
     IF(SSSModel!$C$4="PV",IF(CZ$4=$W96,$EA96*(1+SSSModel!$C$2),0),
     IF(SSSModel!$C$4="FCR",IF(AND(CZ$4&gt;=$W96,OFFSET(Profiles!$K$2,$Z96,MAX(Profiles!$C$2,BB$4-$W96))&gt;0),$EC96,0),0))))))</f>
        <v>0</v>
      </c>
      <c r="DA96" s="135">
        <f ca="1">IF(OR($Z96=0,SSSModel!$C$4="CF"),BC96,
IF(LEFT($V96,3)="ON_",
     IF(SSSModel!$C$4="RR",SUMPRODUCT(OFFSET($AC96,0,0,1,$CB$2),OFFSET(Profiles!$K$28,($Z96-1)*(Profiles!$I$26+1)+DA$4-SSSModel!$C$3+1,0,1,$CB$2)),
     IF(SSSModel!$C$4="ECC",$EA96*$EB96*SUMPRODUCT(OFFSET($AC96,0,MAX(0,DA$4-$DZ96-$CA$4+1),1,MIN($DZ96,DA$4-$CA$4+1)),OFFSET(Escalation!$K$24,($Y96-1)*(Escalation!$I$22+1)+DA$4-SSSModel!$C$3+1,MAX(0,DA$4-$DZ96-$CA$4+1),1,MIN($DZ96,DA$4-$CA$4+1))),
     IF(SSSModel!$C$4="PV",BC96*$EA96*(1+SSSModel!$C$2),
     IF(SSSModel!$C$4="FCR",$EC96*SUM(OFFSET($AC96,0,MAX(DA$4-$AC$4-$DZ96+1,0),1,MIN($DZ96,DA$4-$AC$4+1))),0)))),
SUM($AC96:$BZ96)*
     IF(SSSModel!$C$4="RR",OFFSET(Profiles!$K$2,$Z96,MAX(Profiles!$C$2,BC$4-$W96)),
     IF(SSSModel!$C$4="ECC",$EA96*$EB96*IF(MAX(Escalation!$C$2,BC$4-$W96)&gt;$DZ96-1,0,OFFSET(Escalation!$K$2,$Y96,MAX(Escalation!$C$2,BC$4-$W96))),
     IF(SSSModel!$C$4="PV",IF(DA$4=$W96,$EA96*(1+SSSModel!$C$2),0),
     IF(SSSModel!$C$4="FCR",IF(AND(DA$4&gt;=$W96,OFFSET(Profiles!$K$2,$Z96,MAX(Profiles!$C$2,BC$4-$W96))&gt;0),$EC96,0),0))))))</f>
        <v>0</v>
      </c>
      <c r="DB96" s="135">
        <f ca="1">IF(OR($Z96=0,SSSModel!$C$4="CF"),BD96,
IF(LEFT($V96,3)="ON_",
     IF(SSSModel!$C$4="RR",SUMPRODUCT(OFFSET($AC96,0,0,1,$CB$2),OFFSET(Profiles!$K$28,($Z96-1)*(Profiles!$I$26+1)+DB$4-SSSModel!$C$3+1,0,1,$CB$2)),
     IF(SSSModel!$C$4="ECC",$EA96*$EB96*SUMPRODUCT(OFFSET($AC96,0,MAX(0,DB$4-$DZ96-$CA$4+1),1,MIN($DZ96,DB$4-$CA$4+1)),OFFSET(Escalation!$K$24,($Y96-1)*(Escalation!$I$22+1)+DB$4-SSSModel!$C$3+1,MAX(0,DB$4-$DZ96-$CA$4+1),1,MIN($DZ96,DB$4-$CA$4+1))),
     IF(SSSModel!$C$4="PV",BD96*$EA96*(1+SSSModel!$C$2),
     IF(SSSModel!$C$4="FCR",$EC96*SUM(OFFSET($AC96,0,MAX(DB$4-$AC$4-$DZ96+1,0),1,MIN($DZ96,DB$4-$AC$4+1))),0)))),
SUM($AC96:$BZ96)*
     IF(SSSModel!$C$4="RR",OFFSET(Profiles!$K$2,$Z96,MAX(Profiles!$C$2,BD$4-$W96)),
     IF(SSSModel!$C$4="ECC",$EA96*$EB96*IF(MAX(Escalation!$C$2,BD$4-$W96)&gt;$DZ96-1,0,OFFSET(Escalation!$K$2,$Y96,MAX(Escalation!$C$2,BD$4-$W96))),
     IF(SSSModel!$C$4="PV",IF(DB$4=$W96,$EA96*(1+SSSModel!$C$2),0),
     IF(SSSModel!$C$4="FCR",IF(AND(DB$4&gt;=$W96,OFFSET(Profiles!$K$2,$Z96,MAX(Profiles!$C$2,BD$4-$W96))&gt;0),$EC96,0),0))))))</f>
        <v>0</v>
      </c>
      <c r="DC96" s="135">
        <f ca="1">IF(OR($Z96=0,SSSModel!$C$4="CF"),BE96,
IF(LEFT($V96,3)="ON_",
     IF(SSSModel!$C$4="RR",SUMPRODUCT(OFFSET($AC96,0,0,1,$CB$2),OFFSET(Profiles!$K$28,($Z96-1)*(Profiles!$I$26+1)+DC$4-SSSModel!$C$3+1,0,1,$CB$2)),
     IF(SSSModel!$C$4="ECC",$EA96*$EB96*SUMPRODUCT(OFFSET($AC96,0,MAX(0,DC$4-$DZ96-$CA$4+1),1,MIN($DZ96,DC$4-$CA$4+1)),OFFSET(Escalation!$K$24,($Y96-1)*(Escalation!$I$22+1)+DC$4-SSSModel!$C$3+1,MAX(0,DC$4-$DZ96-$CA$4+1),1,MIN($DZ96,DC$4-$CA$4+1))),
     IF(SSSModel!$C$4="PV",BE96*$EA96*(1+SSSModel!$C$2),
     IF(SSSModel!$C$4="FCR",$EC96*SUM(OFFSET($AC96,0,MAX(DC$4-$AC$4-$DZ96+1,0),1,MIN($DZ96,DC$4-$AC$4+1))),0)))),
SUM($AC96:$BZ96)*
     IF(SSSModel!$C$4="RR",OFFSET(Profiles!$K$2,$Z96,MAX(Profiles!$C$2,BE$4-$W96)),
     IF(SSSModel!$C$4="ECC",$EA96*$EB96*IF(MAX(Escalation!$C$2,BE$4-$W96)&gt;$DZ96-1,0,OFFSET(Escalation!$K$2,$Y96,MAX(Escalation!$C$2,BE$4-$W96))),
     IF(SSSModel!$C$4="PV",IF(DC$4=$W96,$EA96*(1+SSSModel!$C$2),0),
     IF(SSSModel!$C$4="FCR",IF(AND(DC$4&gt;=$W96,OFFSET(Profiles!$K$2,$Z96,MAX(Profiles!$C$2,BE$4-$W96))&gt;0),$EC96,0),0))))))</f>
        <v>0</v>
      </c>
      <c r="DD96" s="135">
        <f ca="1">IF(OR($Z96=0,SSSModel!$C$4="CF"),BF96,
IF(LEFT($V96,3)="ON_",
     IF(SSSModel!$C$4="RR",SUMPRODUCT(OFFSET($AC96,0,0,1,$CB$2),OFFSET(Profiles!$K$28,($Z96-1)*(Profiles!$I$26+1)+DD$4-SSSModel!$C$3+1,0,1,$CB$2)),
     IF(SSSModel!$C$4="ECC",$EA96*$EB96*SUMPRODUCT(OFFSET($AC96,0,MAX(0,DD$4-$DZ96-$CA$4+1),1,MIN($DZ96,DD$4-$CA$4+1)),OFFSET(Escalation!$K$24,($Y96-1)*(Escalation!$I$22+1)+DD$4-SSSModel!$C$3+1,MAX(0,DD$4-$DZ96-$CA$4+1),1,MIN($DZ96,DD$4-$CA$4+1))),
     IF(SSSModel!$C$4="PV",BF96*$EA96*(1+SSSModel!$C$2),
     IF(SSSModel!$C$4="FCR",$EC96*SUM(OFFSET($AC96,0,MAX(DD$4-$AC$4-$DZ96+1,0),1,MIN($DZ96,DD$4-$AC$4+1))),0)))),
SUM($AC96:$BZ96)*
     IF(SSSModel!$C$4="RR",OFFSET(Profiles!$K$2,$Z96,MAX(Profiles!$C$2,BF$4-$W96)),
     IF(SSSModel!$C$4="ECC",$EA96*$EB96*IF(MAX(Escalation!$C$2,BF$4-$W96)&gt;$DZ96-1,0,OFFSET(Escalation!$K$2,$Y96,MAX(Escalation!$C$2,BF$4-$W96))),
     IF(SSSModel!$C$4="PV",IF(DD$4=$W96,$EA96*(1+SSSModel!$C$2),0),
     IF(SSSModel!$C$4="FCR",IF(AND(DD$4&gt;=$W96,OFFSET(Profiles!$K$2,$Z96,MAX(Profiles!$C$2,BF$4-$W96))&gt;0),$EC96,0),0))))))</f>
        <v>0</v>
      </c>
      <c r="DE96" s="135">
        <f ca="1">IF(OR($Z96=0,SSSModel!$C$4="CF"),BG96,
IF(LEFT($V96,3)="ON_",
     IF(SSSModel!$C$4="RR",SUMPRODUCT(OFFSET($AC96,0,0,1,$CB$2),OFFSET(Profiles!$K$28,($Z96-1)*(Profiles!$I$26+1)+DE$4-SSSModel!$C$3+1,0,1,$CB$2)),
     IF(SSSModel!$C$4="ECC",$EA96*$EB96*SUMPRODUCT(OFFSET($AC96,0,MAX(0,DE$4-$DZ96-$CA$4+1),1,MIN($DZ96,DE$4-$CA$4+1)),OFFSET(Escalation!$K$24,($Y96-1)*(Escalation!$I$22+1)+DE$4-SSSModel!$C$3+1,MAX(0,DE$4-$DZ96-$CA$4+1),1,MIN($DZ96,DE$4-$CA$4+1))),
     IF(SSSModel!$C$4="PV",BG96*$EA96*(1+SSSModel!$C$2),
     IF(SSSModel!$C$4="FCR",$EC96*SUM(OFFSET($AC96,0,MAX(DE$4-$AC$4-$DZ96+1,0),1,MIN($DZ96,DE$4-$AC$4+1))),0)))),
SUM($AC96:$BZ96)*
     IF(SSSModel!$C$4="RR",OFFSET(Profiles!$K$2,$Z96,MAX(Profiles!$C$2,BG$4-$W96)),
     IF(SSSModel!$C$4="ECC",$EA96*$EB96*IF(MAX(Escalation!$C$2,BG$4-$W96)&gt;$DZ96-1,0,OFFSET(Escalation!$K$2,$Y96,MAX(Escalation!$C$2,BG$4-$W96))),
     IF(SSSModel!$C$4="PV",IF(DE$4=$W96,$EA96*(1+SSSModel!$C$2),0),
     IF(SSSModel!$C$4="FCR",IF(AND(DE$4&gt;=$W96,OFFSET(Profiles!$K$2,$Z96,MAX(Profiles!$C$2,BG$4-$W96))&gt;0),$EC96,0),0))))))</f>
        <v>0</v>
      </c>
      <c r="DF96" s="135">
        <f ca="1">IF(OR($Z96=0,SSSModel!$C$4="CF"),BH96,
IF(LEFT($V96,3)="ON_",
     IF(SSSModel!$C$4="RR",SUMPRODUCT(OFFSET($AC96,0,0,1,$CB$2),OFFSET(Profiles!$K$28,($Z96-1)*(Profiles!$I$26+1)+DF$4-SSSModel!$C$3+1,0,1,$CB$2)),
     IF(SSSModel!$C$4="ECC",$EA96*$EB96*SUMPRODUCT(OFFSET($AC96,0,MAX(0,DF$4-$DZ96-$CA$4+1),1,MIN($DZ96,DF$4-$CA$4+1)),OFFSET(Escalation!$K$24,($Y96-1)*(Escalation!$I$22+1)+DF$4-SSSModel!$C$3+1,MAX(0,DF$4-$DZ96-$CA$4+1),1,MIN($DZ96,DF$4-$CA$4+1))),
     IF(SSSModel!$C$4="PV",BH96*$EA96*(1+SSSModel!$C$2),
     IF(SSSModel!$C$4="FCR",$EC96*SUM(OFFSET($AC96,0,MAX(DF$4-$AC$4-$DZ96+1,0),1,MIN($DZ96,DF$4-$AC$4+1))),0)))),
SUM($AC96:$BZ96)*
     IF(SSSModel!$C$4="RR",OFFSET(Profiles!$K$2,$Z96,MAX(Profiles!$C$2,BH$4-$W96)),
     IF(SSSModel!$C$4="ECC",$EA96*$EB96*IF(MAX(Escalation!$C$2,BH$4-$W96)&gt;$DZ96-1,0,OFFSET(Escalation!$K$2,$Y96,MAX(Escalation!$C$2,BH$4-$W96))),
     IF(SSSModel!$C$4="PV",IF(DF$4=$W96,$EA96*(1+SSSModel!$C$2),0),
     IF(SSSModel!$C$4="FCR",IF(AND(DF$4&gt;=$W96,OFFSET(Profiles!$K$2,$Z96,MAX(Profiles!$C$2,BH$4-$W96))&gt;0),$EC96,0),0))))))</f>
        <v>0</v>
      </c>
      <c r="DG96" s="135">
        <f ca="1">IF(OR($Z96=0,SSSModel!$C$4="CF"),BI96,
IF(LEFT($V96,3)="ON_",
     IF(SSSModel!$C$4="RR",SUMPRODUCT(OFFSET($AC96,0,0,1,$CB$2),OFFSET(Profiles!$K$28,($Z96-1)*(Profiles!$I$26+1)+DG$4-SSSModel!$C$3+1,0,1,$CB$2)),
     IF(SSSModel!$C$4="ECC",$EA96*$EB96*SUMPRODUCT(OFFSET($AC96,0,MAX(0,DG$4-$DZ96-$CA$4+1),1,MIN($DZ96,DG$4-$CA$4+1)),OFFSET(Escalation!$K$24,($Y96-1)*(Escalation!$I$22+1)+DG$4-SSSModel!$C$3+1,MAX(0,DG$4-$DZ96-$CA$4+1),1,MIN($DZ96,DG$4-$CA$4+1))),
     IF(SSSModel!$C$4="PV",BI96*$EA96*(1+SSSModel!$C$2),
     IF(SSSModel!$C$4="FCR",$EC96*SUM(OFFSET($AC96,0,MAX(DG$4-$AC$4-$DZ96+1,0),1,MIN($DZ96,DG$4-$AC$4+1))),0)))),
SUM($AC96:$BZ96)*
     IF(SSSModel!$C$4="RR",OFFSET(Profiles!$K$2,$Z96,MAX(Profiles!$C$2,BI$4-$W96)),
     IF(SSSModel!$C$4="ECC",$EA96*$EB96*IF(MAX(Escalation!$C$2,BI$4-$W96)&gt;$DZ96-1,0,OFFSET(Escalation!$K$2,$Y96,MAX(Escalation!$C$2,BI$4-$W96))),
     IF(SSSModel!$C$4="PV",IF(DG$4=$W96,$EA96*(1+SSSModel!$C$2),0),
     IF(SSSModel!$C$4="FCR",IF(AND(DG$4&gt;=$W96,OFFSET(Profiles!$K$2,$Z96,MAX(Profiles!$C$2,BI$4-$W96))&gt;0),$EC96,0),0))))))</f>
        <v>0</v>
      </c>
      <c r="DH96" s="135">
        <f ca="1">IF(OR($Z96=0,SSSModel!$C$4="CF"),BJ96,
IF(LEFT($V96,3)="ON_",
     IF(SSSModel!$C$4="RR",SUMPRODUCT(OFFSET($AC96,0,0,1,$CB$2),OFFSET(Profiles!$K$28,($Z96-1)*(Profiles!$I$26+1)+DH$4-SSSModel!$C$3+1,0,1,$CB$2)),
     IF(SSSModel!$C$4="ECC",$EA96*$EB96*SUMPRODUCT(OFFSET($AC96,0,MAX(0,DH$4-$DZ96-$CA$4+1),1,MIN($DZ96,DH$4-$CA$4+1)),OFFSET(Escalation!$K$24,($Y96-1)*(Escalation!$I$22+1)+DH$4-SSSModel!$C$3+1,MAX(0,DH$4-$DZ96-$CA$4+1),1,MIN($DZ96,DH$4-$CA$4+1))),
     IF(SSSModel!$C$4="PV",BJ96*$EA96*(1+SSSModel!$C$2),
     IF(SSSModel!$C$4="FCR",$EC96*SUM(OFFSET($AC96,0,MAX(DH$4-$AC$4-$DZ96+1,0),1,MIN($DZ96,DH$4-$AC$4+1))),0)))),
SUM($AC96:$BZ96)*
     IF(SSSModel!$C$4="RR",OFFSET(Profiles!$K$2,$Z96,MAX(Profiles!$C$2,BJ$4-$W96)),
     IF(SSSModel!$C$4="ECC",$EA96*$EB96*IF(MAX(Escalation!$C$2,BJ$4-$W96)&gt;$DZ96-1,0,OFFSET(Escalation!$K$2,$Y96,MAX(Escalation!$C$2,BJ$4-$W96))),
     IF(SSSModel!$C$4="PV",IF(DH$4=$W96,$EA96*(1+SSSModel!$C$2),0),
     IF(SSSModel!$C$4="FCR",IF(AND(DH$4&gt;=$W96,OFFSET(Profiles!$K$2,$Z96,MAX(Profiles!$C$2,BJ$4-$W96))&gt;0),$EC96,0),0))))))</f>
        <v>0</v>
      </c>
      <c r="DI96" s="135">
        <f ca="1">IF(OR($Z96=0,SSSModel!$C$4="CF"),BK96,
IF(LEFT($V96,3)="ON_",
     IF(SSSModel!$C$4="RR",SUMPRODUCT(OFFSET($AC96,0,0,1,$CB$2),OFFSET(Profiles!$K$28,($Z96-1)*(Profiles!$I$26+1)+DI$4-SSSModel!$C$3+1,0,1,$CB$2)),
     IF(SSSModel!$C$4="ECC",$EA96*$EB96*SUMPRODUCT(OFFSET($AC96,0,MAX(0,DI$4-$DZ96-$CA$4+1),1,MIN($DZ96,DI$4-$CA$4+1)),OFFSET(Escalation!$K$24,($Y96-1)*(Escalation!$I$22+1)+DI$4-SSSModel!$C$3+1,MAX(0,DI$4-$DZ96-$CA$4+1),1,MIN($DZ96,DI$4-$CA$4+1))),
     IF(SSSModel!$C$4="PV",BK96*$EA96*(1+SSSModel!$C$2),
     IF(SSSModel!$C$4="FCR",$EC96*SUM(OFFSET($AC96,0,MAX(DI$4-$AC$4-$DZ96+1,0),1,MIN($DZ96,DI$4-$AC$4+1))),0)))),
SUM($AC96:$BZ96)*
     IF(SSSModel!$C$4="RR",OFFSET(Profiles!$K$2,$Z96,MAX(Profiles!$C$2,BK$4-$W96)),
     IF(SSSModel!$C$4="ECC",$EA96*$EB96*IF(MAX(Escalation!$C$2,BK$4-$W96)&gt;$DZ96-1,0,OFFSET(Escalation!$K$2,$Y96,MAX(Escalation!$C$2,BK$4-$W96))),
     IF(SSSModel!$C$4="PV",IF(DI$4=$W96,$EA96*(1+SSSModel!$C$2),0),
     IF(SSSModel!$C$4="FCR",IF(AND(DI$4&gt;=$W96,OFFSET(Profiles!$K$2,$Z96,MAX(Profiles!$C$2,BK$4-$W96))&gt;0),$EC96,0),0))))))</f>
        <v>0</v>
      </c>
      <c r="DJ96" s="135">
        <f ca="1">IF(OR($Z96=0,SSSModel!$C$4="CF"),BL96,
IF(LEFT($V96,3)="ON_",
     IF(SSSModel!$C$4="RR",SUMPRODUCT(OFFSET($AC96,0,0,1,$CB$2),OFFSET(Profiles!$K$28,($Z96-1)*(Profiles!$I$26+1)+DJ$4-SSSModel!$C$3+1,0,1,$CB$2)),
     IF(SSSModel!$C$4="ECC",$EA96*$EB96*SUMPRODUCT(OFFSET($AC96,0,MAX(0,DJ$4-$DZ96-$CA$4+1),1,MIN($DZ96,DJ$4-$CA$4+1)),OFFSET(Escalation!$K$24,($Y96-1)*(Escalation!$I$22+1)+DJ$4-SSSModel!$C$3+1,MAX(0,DJ$4-$DZ96-$CA$4+1),1,MIN($DZ96,DJ$4-$CA$4+1))),
     IF(SSSModel!$C$4="PV",BL96*$EA96*(1+SSSModel!$C$2),
     IF(SSSModel!$C$4="FCR",$EC96*SUM(OFFSET($AC96,0,MAX(DJ$4-$AC$4-$DZ96+1,0),1,MIN($DZ96,DJ$4-$AC$4+1))),0)))),
SUM($AC96:$BZ96)*
     IF(SSSModel!$C$4="RR",OFFSET(Profiles!$K$2,$Z96,MAX(Profiles!$C$2,BL$4-$W96)),
     IF(SSSModel!$C$4="ECC",$EA96*$EB96*IF(MAX(Escalation!$C$2,BL$4-$W96)&gt;$DZ96-1,0,OFFSET(Escalation!$K$2,$Y96,MAX(Escalation!$C$2,BL$4-$W96))),
     IF(SSSModel!$C$4="PV",IF(DJ$4=$W96,$EA96*(1+SSSModel!$C$2),0),
     IF(SSSModel!$C$4="FCR",IF(AND(DJ$4&gt;=$W96,OFFSET(Profiles!$K$2,$Z96,MAX(Profiles!$C$2,BL$4-$W96))&gt;0),$EC96,0),0))))))</f>
        <v>0</v>
      </c>
      <c r="DK96" s="135">
        <f ca="1">IF(OR($Z96=0,SSSModel!$C$4="CF"),BM96,
IF(LEFT($V96,3)="ON_",
     IF(SSSModel!$C$4="RR",SUMPRODUCT(OFFSET($AC96,0,0,1,$CB$2),OFFSET(Profiles!$K$28,($Z96-1)*(Profiles!$I$26+1)+DK$4-SSSModel!$C$3+1,0,1,$CB$2)),
     IF(SSSModel!$C$4="ECC",$EA96*$EB96*SUMPRODUCT(OFFSET($AC96,0,MAX(0,DK$4-$DZ96-$CA$4+1),1,MIN($DZ96,DK$4-$CA$4+1)),OFFSET(Escalation!$K$24,($Y96-1)*(Escalation!$I$22+1)+DK$4-SSSModel!$C$3+1,MAX(0,DK$4-$DZ96-$CA$4+1),1,MIN($DZ96,DK$4-$CA$4+1))),
     IF(SSSModel!$C$4="PV",BM96*$EA96*(1+SSSModel!$C$2),
     IF(SSSModel!$C$4="FCR",$EC96*SUM(OFFSET($AC96,0,MAX(DK$4-$AC$4-$DZ96+1,0),1,MIN($DZ96,DK$4-$AC$4+1))),0)))),
SUM($AC96:$BZ96)*
     IF(SSSModel!$C$4="RR",OFFSET(Profiles!$K$2,$Z96,MAX(Profiles!$C$2,BM$4-$W96)),
     IF(SSSModel!$C$4="ECC",$EA96*$EB96*IF(MAX(Escalation!$C$2,BM$4-$W96)&gt;$DZ96-1,0,OFFSET(Escalation!$K$2,$Y96,MAX(Escalation!$C$2,BM$4-$W96))),
     IF(SSSModel!$C$4="PV",IF(DK$4=$W96,$EA96*(1+SSSModel!$C$2),0),
     IF(SSSModel!$C$4="FCR",IF(AND(DK$4&gt;=$W96,OFFSET(Profiles!$K$2,$Z96,MAX(Profiles!$C$2,BM$4-$W96))&gt;0),$EC96,0),0))))))</f>
        <v>0</v>
      </c>
      <c r="DL96" s="135">
        <f ca="1">IF(OR($Z96=0,SSSModel!$C$4="CF"),BN96,
IF(LEFT($V96,3)="ON_",
     IF(SSSModel!$C$4="RR",SUMPRODUCT(OFFSET($AC96,0,0,1,$CB$2),OFFSET(Profiles!$K$28,($Z96-1)*(Profiles!$I$26+1)+DL$4-SSSModel!$C$3+1,0,1,$CB$2)),
     IF(SSSModel!$C$4="ECC",$EA96*$EB96*SUMPRODUCT(OFFSET($AC96,0,MAX(0,DL$4-$DZ96-$CA$4+1),1,MIN($DZ96,DL$4-$CA$4+1)),OFFSET(Escalation!$K$24,($Y96-1)*(Escalation!$I$22+1)+DL$4-SSSModel!$C$3+1,MAX(0,DL$4-$DZ96-$CA$4+1),1,MIN($DZ96,DL$4-$CA$4+1))),
     IF(SSSModel!$C$4="PV",BN96*$EA96*(1+SSSModel!$C$2),
     IF(SSSModel!$C$4="FCR",$EC96*SUM(OFFSET($AC96,0,MAX(DL$4-$AC$4-$DZ96+1,0),1,MIN($DZ96,DL$4-$AC$4+1))),0)))),
SUM($AC96:$BZ96)*
     IF(SSSModel!$C$4="RR",OFFSET(Profiles!$K$2,$Z96,MAX(Profiles!$C$2,BN$4-$W96)),
     IF(SSSModel!$C$4="ECC",$EA96*$EB96*IF(MAX(Escalation!$C$2,BN$4-$W96)&gt;$DZ96-1,0,OFFSET(Escalation!$K$2,$Y96,MAX(Escalation!$C$2,BN$4-$W96))),
     IF(SSSModel!$C$4="PV",IF(DL$4=$W96,$EA96*(1+SSSModel!$C$2),0),
     IF(SSSModel!$C$4="FCR",IF(AND(DL$4&gt;=$W96,OFFSET(Profiles!$K$2,$Z96,MAX(Profiles!$C$2,BN$4-$W96))&gt;0),$EC96,0),0))))))</f>
        <v>0</v>
      </c>
      <c r="DM96" s="135">
        <f ca="1">IF(OR($Z96=0,SSSModel!$C$4="CF"),BO96,
IF(LEFT($V96,3)="ON_",
     IF(SSSModel!$C$4="RR",SUMPRODUCT(OFFSET($AC96,0,0,1,$CB$2),OFFSET(Profiles!$K$28,($Z96-1)*(Profiles!$I$26+1)+DM$4-SSSModel!$C$3+1,0,1,$CB$2)),
     IF(SSSModel!$C$4="ECC",$EA96*$EB96*SUMPRODUCT(OFFSET($AC96,0,MAX(0,DM$4-$DZ96-$CA$4+1),1,MIN($DZ96,DM$4-$CA$4+1)),OFFSET(Escalation!$K$24,($Y96-1)*(Escalation!$I$22+1)+DM$4-SSSModel!$C$3+1,MAX(0,DM$4-$DZ96-$CA$4+1),1,MIN($DZ96,DM$4-$CA$4+1))),
     IF(SSSModel!$C$4="PV",BO96*$EA96*(1+SSSModel!$C$2),
     IF(SSSModel!$C$4="FCR",$EC96*SUM(OFFSET($AC96,0,MAX(DM$4-$AC$4-$DZ96+1,0),1,MIN($DZ96,DM$4-$AC$4+1))),0)))),
SUM($AC96:$BZ96)*
     IF(SSSModel!$C$4="RR",OFFSET(Profiles!$K$2,$Z96,MAX(Profiles!$C$2,BO$4-$W96)),
     IF(SSSModel!$C$4="ECC",$EA96*$EB96*IF(MAX(Escalation!$C$2,BO$4-$W96)&gt;$DZ96-1,0,OFFSET(Escalation!$K$2,$Y96,MAX(Escalation!$C$2,BO$4-$W96))),
     IF(SSSModel!$C$4="PV",IF(DM$4=$W96,$EA96*(1+SSSModel!$C$2),0),
     IF(SSSModel!$C$4="FCR",IF(AND(DM$4&gt;=$W96,OFFSET(Profiles!$K$2,$Z96,MAX(Profiles!$C$2,BO$4-$W96))&gt;0),$EC96,0),0))))))</f>
        <v>0</v>
      </c>
      <c r="DN96" s="135">
        <f ca="1">IF(OR($Z96=0,SSSModel!$C$4="CF"),BP96,
IF(LEFT($V96,3)="ON_",
     IF(SSSModel!$C$4="RR",SUMPRODUCT(OFFSET($AC96,0,0,1,$CB$2),OFFSET(Profiles!$K$28,($Z96-1)*(Profiles!$I$26+1)+DN$4-SSSModel!$C$3+1,0,1,$CB$2)),
     IF(SSSModel!$C$4="ECC",$EA96*$EB96*SUMPRODUCT(OFFSET($AC96,0,MAX(0,DN$4-$DZ96-$CA$4+1),1,MIN($DZ96,DN$4-$CA$4+1)),OFFSET(Escalation!$K$24,($Y96-1)*(Escalation!$I$22+1)+DN$4-SSSModel!$C$3+1,MAX(0,DN$4-$DZ96-$CA$4+1),1,MIN($DZ96,DN$4-$CA$4+1))),
     IF(SSSModel!$C$4="PV",BP96*$EA96*(1+SSSModel!$C$2),
     IF(SSSModel!$C$4="FCR",$EC96*SUM(OFFSET($AC96,0,MAX(DN$4-$AC$4-$DZ96+1,0),1,MIN($DZ96,DN$4-$AC$4+1))),0)))),
SUM($AC96:$BZ96)*
     IF(SSSModel!$C$4="RR",OFFSET(Profiles!$K$2,$Z96,MAX(Profiles!$C$2,BP$4-$W96)),
     IF(SSSModel!$C$4="ECC",$EA96*$EB96*IF(MAX(Escalation!$C$2,BP$4-$W96)&gt;$DZ96-1,0,OFFSET(Escalation!$K$2,$Y96,MAX(Escalation!$C$2,BP$4-$W96))),
     IF(SSSModel!$C$4="PV",IF(DN$4=$W96,$EA96*(1+SSSModel!$C$2),0),
     IF(SSSModel!$C$4="FCR",IF(AND(DN$4&gt;=$W96,OFFSET(Profiles!$K$2,$Z96,MAX(Profiles!$C$2,BP$4-$W96))&gt;0),$EC96,0),0))))))</f>
        <v>0</v>
      </c>
      <c r="DO96" s="135">
        <f ca="1">IF(OR($Z96=0,SSSModel!$C$4="CF"),BQ96,
IF(LEFT($V96,3)="ON_",
     IF(SSSModel!$C$4="RR",SUMPRODUCT(OFFSET($AC96,0,0,1,$CB$2),OFFSET(Profiles!$K$28,($Z96-1)*(Profiles!$I$26+1)+DO$4-SSSModel!$C$3+1,0,1,$CB$2)),
     IF(SSSModel!$C$4="ECC",$EA96*$EB96*SUMPRODUCT(OFFSET($AC96,0,MAX(0,DO$4-$DZ96-$CA$4+1),1,MIN($DZ96,DO$4-$CA$4+1)),OFFSET(Escalation!$K$24,($Y96-1)*(Escalation!$I$22+1)+DO$4-SSSModel!$C$3+1,MAX(0,DO$4-$DZ96-$CA$4+1),1,MIN($DZ96,DO$4-$CA$4+1))),
     IF(SSSModel!$C$4="PV",BQ96*$EA96*(1+SSSModel!$C$2),
     IF(SSSModel!$C$4="FCR",$EC96*SUM(OFFSET($AC96,0,MAX(DO$4-$AC$4-$DZ96+1,0),1,MIN($DZ96,DO$4-$AC$4+1))),0)))),
SUM($AC96:$BZ96)*
     IF(SSSModel!$C$4="RR",OFFSET(Profiles!$K$2,$Z96,MAX(Profiles!$C$2,BQ$4-$W96)),
     IF(SSSModel!$C$4="ECC",$EA96*$EB96*IF(MAX(Escalation!$C$2,BQ$4-$W96)&gt;$DZ96-1,0,OFFSET(Escalation!$K$2,$Y96,MAX(Escalation!$C$2,BQ$4-$W96))),
     IF(SSSModel!$C$4="PV",IF(DO$4=$W96,$EA96*(1+SSSModel!$C$2),0),
     IF(SSSModel!$C$4="FCR",IF(AND(DO$4&gt;=$W96,OFFSET(Profiles!$K$2,$Z96,MAX(Profiles!$C$2,BQ$4-$W96))&gt;0),$EC96,0),0))))))</f>
        <v>0</v>
      </c>
      <c r="DP96" s="135">
        <f ca="1">IF(OR($Z96=0,SSSModel!$C$4="CF"),BR96,
IF(LEFT($V96,3)="ON_",
     IF(SSSModel!$C$4="RR",SUMPRODUCT(OFFSET($AC96,0,0,1,$CB$2),OFFSET(Profiles!$K$28,($Z96-1)*(Profiles!$I$26+1)+DP$4-SSSModel!$C$3+1,0,1,$CB$2)),
     IF(SSSModel!$C$4="ECC",$EA96*$EB96*SUMPRODUCT(OFFSET($AC96,0,MAX(0,DP$4-$DZ96-$CA$4+1),1,MIN($DZ96,DP$4-$CA$4+1)),OFFSET(Escalation!$K$24,($Y96-1)*(Escalation!$I$22+1)+DP$4-SSSModel!$C$3+1,MAX(0,DP$4-$DZ96-$CA$4+1),1,MIN($DZ96,DP$4-$CA$4+1))),
     IF(SSSModel!$C$4="PV",BR96*$EA96*(1+SSSModel!$C$2),
     IF(SSSModel!$C$4="FCR",$EC96*SUM(OFFSET($AC96,0,MAX(DP$4-$AC$4-$DZ96+1,0),1,MIN($DZ96,DP$4-$AC$4+1))),0)))),
SUM($AC96:$BZ96)*
     IF(SSSModel!$C$4="RR",OFFSET(Profiles!$K$2,$Z96,MAX(Profiles!$C$2,BR$4-$W96)),
     IF(SSSModel!$C$4="ECC",$EA96*$EB96*IF(MAX(Escalation!$C$2,BR$4-$W96)&gt;$DZ96-1,0,OFFSET(Escalation!$K$2,$Y96,MAX(Escalation!$C$2,BR$4-$W96))),
     IF(SSSModel!$C$4="PV",IF(DP$4=$W96,$EA96*(1+SSSModel!$C$2),0),
     IF(SSSModel!$C$4="FCR",IF(AND(DP$4&gt;=$W96,OFFSET(Profiles!$K$2,$Z96,MAX(Profiles!$C$2,BR$4-$W96))&gt;0),$EC96,0),0))))))</f>
        <v>0</v>
      </c>
      <c r="DQ96" s="135">
        <f ca="1">IF(OR($Z96=0,SSSModel!$C$4="CF"),BS96,
IF(LEFT($V96,3)="ON_",
     IF(SSSModel!$C$4="RR",SUMPRODUCT(OFFSET($AC96,0,0,1,$CB$2),OFFSET(Profiles!$K$28,($Z96-1)*(Profiles!$I$26+1)+DQ$4-SSSModel!$C$3+1,0,1,$CB$2)),
     IF(SSSModel!$C$4="ECC",$EA96*$EB96*SUMPRODUCT(OFFSET($AC96,0,MAX(0,DQ$4-$DZ96-$CA$4+1),1,MIN($DZ96,DQ$4-$CA$4+1)),OFFSET(Escalation!$K$24,($Y96-1)*(Escalation!$I$22+1)+DQ$4-SSSModel!$C$3+1,MAX(0,DQ$4-$DZ96-$CA$4+1),1,MIN($DZ96,DQ$4-$CA$4+1))),
     IF(SSSModel!$C$4="PV",BS96*$EA96*(1+SSSModel!$C$2),
     IF(SSSModel!$C$4="FCR",$EC96*SUM(OFFSET($AC96,0,MAX(DQ$4-$AC$4-$DZ96+1,0),1,MIN($DZ96,DQ$4-$AC$4+1))),0)))),
SUM($AC96:$BZ96)*
     IF(SSSModel!$C$4="RR",OFFSET(Profiles!$K$2,$Z96,MAX(Profiles!$C$2,BS$4-$W96)),
     IF(SSSModel!$C$4="ECC",$EA96*$EB96*IF(MAX(Escalation!$C$2,BS$4-$W96)&gt;$DZ96-1,0,OFFSET(Escalation!$K$2,$Y96,MAX(Escalation!$C$2,BS$4-$W96))),
     IF(SSSModel!$C$4="PV",IF(DQ$4=$W96,$EA96*(1+SSSModel!$C$2),0),
     IF(SSSModel!$C$4="FCR",IF(AND(DQ$4&gt;=$W96,OFFSET(Profiles!$K$2,$Z96,MAX(Profiles!$C$2,BS$4-$W96))&gt;0),$EC96,0),0))))))</f>
        <v>0</v>
      </c>
      <c r="DR96" s="135">
        <f ca="1">IF(OR($Z96=0,SSSModel!$C$4="CF"),BT96,
IF(LEFT($V96,3)="ON_",
     IF(SSSModel!$C$4="RR",SUMPRODUCT(OFFSET($AC96,0,0,1,$CB$2),OFFSET(Profiles!$K$28,($Z96-1)*(Profiles!$I$26+1)+DR$4-SSSModel!$C$3+1,0,1,$CB$2)),
     IF(SSSModel!$C$4="ECC",$EA96*$EB96*SUMPRODUCT(OFFSET($AC96,0,MAX(0,DR$4-$DZ96-$CA$4+1),1,MIN($DZ96,DR$4-$CA$4+1)),OFFSET(Escalation!$K$24,($Y96-1)*(Escalation!$I$22+1)+DR$4-SSSModel!$C$3+1,MAX(0,DR$4-$DZ96-$CA$4+1),1,MIN($DZ96,DR$4-$CA$4+1))),
     IF(SSSModel!$C$4="PV",BT96*$EA96*(1+SSSModel!$C$2),
     IF(SSSModel!$C$4="FCR",$EC96*SUM(OFFSET($AC96,0,MAX(DR$4-$AC$4-$DZ96+1,0),1,MIN($DZ96,DR$4-$AC$4+1))),0)))),
SUM($AC96:$BZ96)*
     IF(SSSModel!$C$4="RR",OFFSET(Profiles!$K$2,$Z96,MAX(Profiles!$C$2,BT$4-$W96)),
     IF(SSSModel!$C$4="ECC",$EA96*$EB96*IF(MAX(Escalation!$C$2,BT$4-$W96)&gt;$DZ96-1,0,OFFSET(Escalation!$K$2,$Y96,MAX(Escalation!$C$2,BT$4-$W96))),
     IF(SSSModel!$C$4="PV",IF(DR$4=$W96,$EA96*(1+SSSModel!$C$2),0),
     IF(SSSModel!$C$4="FCR",IF(AND(DR$4&gt;=$W96,OFFSET(Profiles!$K$2,$Z96,MAX(Profiles!$C$2,BT$4-$W96))&gt;0),$EC96,0),0))))))</f>
        <v>0</v>
      </c>
      <c r="DS96" s="135">
        <f ca="1">IF(OR($Z96=0,SSSModel!$C$4="CF"),BU96,
IF(LEFT($V96,3)="ON_",
     IF(SSSModel!$C$4="RR",SUMPRODUCT(OFFSET($AC96,0,0,1,$CB$2),OFFSET(Profiles!$K$28,($Z96-1)*(Profiles!$I$26+1)+DS$4-SSSModel!$C$3+1,0,1,$CB$2)),
     IF(SSSModel!$C$4="ECC",$EA96*$EB96*SUMPRODUCT(OFFSET($AC96,0,MAX(0,DS$4-$DZ96-$CA$4+1),1,MIN($DZ96,DS$4-$CA$4+1)),OFFSET(Escalation!$K$24,($Y96-1)*(Escalation!$I$22+1)+DS$4-SSSModel!$C$3+1,MAX(0,DS$4-$DZ96-$CA$4+1),1,MIN($DZ96,DS$4-$CA$4+1))),
     IF(SSSModel!$C$4="PV",BU96*$EA96*(1+SSSModel!$C$2),
     IF(SSSModel!$C$4="FCR",$EC96*SUM(OFFSET($AC96,0,MAX(DS$4-$AC$4-$DZ96+1,0),1,MIN($DZ96,DS$4-$AC$4+1))),0)))),
SUM($AC96:$BZ96)*
     IF(SSSModel!$C$4="RR",OFFSET(Profiles!$K$2,$Z96,MAX(Profiles!$C$2,BU$4-$W96)),
     IF(SSSModel!$C$4="ECC",$EA96*$EB96*IF(MAX(Escalation!$C$2,BU$4-$W96)&gt;$DZ96-1,0,OFFSET(Escalation!$K$2,$Y96,MAX(Escalation!$C$2,BU$4-$W96))),
     IF(SSSModel!$C$4="PV",IF(DS$4=$W96,$EA96*(1+SSSModel!$C$2),0),
     IF(SSSModel!$C$4="FCR",IF(AND(DS$4&gt;=$W96,OFFSET(Profiles!$K$2,$Z96,MAX(Profiles!$C$2,BU$4-$W96))&gt;0),$EC96,0),0))))))</f>
        <v>0</v>
      </c>
      <c r="DT96" s="135">
        <f ca="1">IF(OR($Z96=0,SSSModel!$C$4="CF"),BV96,
IF(LEFT($V96,3)="ON_",
     IF(SSSModel!$C$4="RR",SUMPRODUCT(OFFSET($AC96,0,0,1,$CB$2),OFFSET(Profiles!$K$28,($Z96-1)*(Profiles!$I$26+1)+DT$4-SSSModel!$C$3+1,0,1,$CB$2)),
     IF(SSSModel!$C$4="ECC",$EA96*$EB96*SUMPRODUCT(OFFSET($AC96,0,MAX(0,DT$4-$DZ96-$CA$4+1),1,MIN($DZ96,DT$4-$CA$4+1)),OFFSET(Escalation!$K$24,($Y96-1)*(Escalation!$I$22+1)+DT$4-SSSModel!$C$3+1,MAX(0,DT$4-$DZ96-$CA$4+1),1,MIN($DZ96,DT$4-$CA$4+1))),
     IF(SSSModel!$C$4="PV",BV96*$EA96*(1+SSSModel!$C$2),
     IF(SSSModel!$C$4="FCR",$EC96*SUM(OFFSET($AC96,0,MAX(DT$4-$AC$4-$DZ96+1,0),1,MIN($DZ96,DT$4-$AC$4+1))),0)))),
SUM($AC96:$BZ96)*
     IF(SSSModel!$C$4="RR",OFFSET(Profiles!$K$2,$Z96,MAX(Profiles!$C$2,BV$4-$W96)),
     IF(SSSModel!$C$4="ECC",$EA96*$EB96*IF(MAX(Escalation!$C$2,BV$4-$W96)&gt;$DZ96-1,0,OFFSET(Escalation!$K$2,$Y96,MAX(Escalation!$C$2,BV$4-$W96))),
     IF(SSSModel!$C$4="PV",IF(DT$4=$W96,$EA96*(1+SSSModel!$C$2),0),
     IF(SSSModel!$C$4="FCR",IF(AND(DT$4&gt;=$W96,OFFSET(Profiles!$K$2,$Z96,MAX(Profiles!$C$2,BV$4-$W96))&gt;0),$EC96,0),0))))))</f>
        <v>0</v>
      </c>
      <c r="DU96" s="135">
        <f ca="1">IF(OR($Z96=0,SSSModel!$C$4="CF"),BW96,
IF(LEFT($V96,3)="ON_",
     IF(SSSModel!$C$4="RR",SUMPRODUCT(OFFSET($AC96,0,0,1,$CB$2),OFFSET(Profiles!$K$28,($Z96-1)*(Profiles!$I$26+1)+DU$4-SSSModel!$C$3+1,0,1,$CB$2)),
     IF(SSSModel!$C$4="ECC",$EA96*$EB96*SUMPRODUCT(OFFSET($AC96,0,MAX(0,DU$4-$DZ96-$CA$4+1),1,MIN($DZ96,DU$4-$CA$4+1)),OFFSET(Escalation!$K$24,($Y96-1)*(Escalation!$I$22+1)+DU$4-SSSModel!$C$3+1,MAX(0,DU$4-$DZ96-$CA$4+1),1,MIN($DZ96,DU$4-$CA$4+1))),
     IF(SSSModel!$C$4="PV",BW96*$EA96*(1+SSSModel!$C$2),
     IF(SSSModel!$C$4="FCR",$EC96*SUM(OFFSET($AC96,0,MAX(DU$4-$AC$4-$DZ96+1,0),1,MIN($DZ96,DU$4-$AC$4+1))),0)))),
SUM($AC96:$BZ96)*
     IF(SSSModel!$C$4="RR",OFFSET(Profiles!$K$2,$Z96,MAX(Profiles!$C$2,BW$4-$W96)),
     IF(SSSModel!$C$4="ECC",$EA96*$EB96*IF(MAX(Escalation!$C$2,BW$4-$W96)&gt;$DZ96-1,0,OFFSET(Escalation!$K$2,$Y96,MAX(Escalation!$C$2,BW$4-$W96))),
     IF(SSSModel!$C$4="PV",IF(DU$4=$W96,$EA96*(1+SSSModel!$C$2),0),
     IF(SSSModel!$C$4="FCR",IF(AND(DU$4&gt;=$W96,OFFSET(Profiles!$K$2,$Z96,MAX(Profiles!$C$2,BW$4-$W96))&gt;0),$EC96,0),0))))))</f>
        <v>0</v>
      </c>
      <c r="DV96" s="136">
        <f ca="1">IF(OR($Z96=0,SSSModel!$C$4="CF"),BX96,
IF(LEFT($V96,3)="ON_",
     IF(SSSModel!$C$4="RR",SUMPRODUCT(OFFSET($AC96,0,0,1,$CB$2),OFFSET(Profiles!$K$28,($Z96-1)*(Profiles!$I$26+1)+DV$4-SSSModel!$C$3+1,0,1,$CB$2)),
     IF(SSSModel!$C$4="ECC",$EA96*$EB96*SUMPRODUCT(OFFSET($AC96,0,MAX(0,DV$4-$DZ96-$CA$4+1),1,MIN($DZ96,DV$4-$CA$4+1)),OFFSET(Escalation!$K$24,($Y96-1)*(Escalation!$I$22+1)+DV$4-SSSModel!$C$3+1,MAX(0,DV$4-$DZ96-$CA$4+1),1,MIN($DZ96,DV$4-$CA$4+1))),
     IF(SSSModel!$C$4="PV",BX96*$EA96*(1+SSSModel!$C$2),
     IF(SSSModel!$C$4="FCR",$EC96*SUM(OFFSET($AC96,0,MAX(DV$4-$AC$4-$DZ96+1,0),1,MIN($DZ96,DV$4-$AC$4+1))),0)))),
SUM($AC96:$BZ96)*
     IF(SSSModel!$C$4="RR",OFFSET(Profiles!$K$2,$Z96,MAX(Profiles!$C$2,BX$4-$W96)),
     IF(SSSModel!$C$4="ECC",$EA96*$EB96*IF(MAX(Escalation!$C$2,BX$4-$W96)&gt;$DZ96-1,0,OFFSET(Escalation!$K$2,$Y96,MAX(Escalation!$C$2,BX$4-$W96))),
     IF(SSSModel!$C$4="PV",IF(DV$4=$W96,$EA96*(1+SSSModel!$C$2),0),
     IF(SSSModel!$C$4="FCR",IF(AND(DV$4&gt;=$W96,OFFSET(Profiles!$K$2,$Z96,MAX(Profiles!$C$2,BX$4-$W96))&gt;0),$EC96,0),0))))))</f>
        <v>0</v>
      </c>
      <c r="DW96" s="136">
        <f ca="1">IF(OR($Z96=0,SSSModel!$C$4="CF"),BY96,
IF(LEFT($V96,3)="ON_",
     IF(SSSModel!$C$4="RR",SUMPRODUCT(OFFSET($AC96,0,0,1,$CB$2),OFFSET(Profiles!$K$28,($Z96-1)*(Profiles!$I$26+1)+DW$4-SSSModel!$C$3+1,0,1,$CB$2)),
     IF(SSSModel!$C$4="ECC",$EA96*$EB96*SUMPRODUCT(OFFSET($AC96,0,MAX(0,DW$4-$DZ96-$CA$4+1),1,MIN($DZ96,DW$4-$CA$4+1)),OFFSET(Escalation!$K$24,($Y96-1)*(Escalation!$I$22+1)+DW$4-SSSModel!$C$3+1,MAX(0,DW$4-$DZ96-$CA$4+1),1,MIN($DZ96,DW$4-$CA$4+1))),
     IF(SSSModel!$C$4="PV",BY96*$EA96*(1+SSSModel!$C$2),
     IF(SSSModel!$C$4="FCR",$EC96*SUM(OFFSET($AC96,0,MAX(DW$4-$AC$4-$DZ96+1,0),1,MIN($DZ96,DW$4-$AC$4+1))),0)))),
SUM($AC96:$BZ96)*
     IF(SSSModel!$C$4="RR",OFFSET(Profiles!$K$2,$Z96,MAX(Profiles!$C$2,BY$4-$W96)),
     IF(SSSModel!$C$4="ECC",$EA96*$EB96*IF(MAX(Escalation!$C$2,BY$4-$W96)&gt;$DZ96-1,0,OFFSET(Escalation!$K$2,$Y96,MAX(Escalation!$C$2,BY$4-$W96))),
     IF(SSSModel!$C$4="PV",IF(DW$4=$W96,$EA96*(1+SSSModel!$C$2),0),
     IF(SSSModel!$C$4="FCR",IF(AND(DW$4&gt;=$W96,OFFSET(Profiles!$K$2,$Z96,MAX(Profiles!$C$2,BY$4-$W96))&gt;0),$EC96,0),0))))))</f>
        <v>0</v>
      </c>
      <c r="DX96" s="136">
        <f ca="1">IF(OR($Z96=0,SSSModel!$C$4="CF"),BZ96,
IF(LEFT($V96,3)="ON_",
     IF(SSSModel!$C$4="RR",SUMPRODUCT(OFFSET($AC96,0,0,1,$CB$2),OFFSET(Profiles!$K$28,($Z96-1)*(Profiles!$I$26+1)+DX$4-SSSModel!$C$3+1,0,1,$CB$2)),
     IF(SSSModel!$C$4="ECC",$EA96*$EB96*SUMPRODUCT(OFFSET($AC96,0,MAX(0,DX$4-$DZ96-$CA$4+1),1,MIN($DZ96,DX$4-$CA$4+1)),OFFSET(Escalation!$K$24,($Y96-1)*(Escalation!$I$22+1)+DX$4-SSSModel!$C$3+1,MAX(0,DX$4-$DZ96-$CA$4+1),1,MIN($DZ96,DX$4-$CA$4+1))),
     IF(SSSModel!$C$4="PV",BZ96*$EA96*(1+SSSModel!$C$2),
     IF(SSSModel!$C$4="FCR",$EC96*SUM(OFFSET($AC96,0,MAX(DX$4-$AC$4-$DZ96+1,0),1,MIN($DZ96,DX$4-$AC$4+1))),0)))),
SUM($AC96:$BZ96)*
     IF(SSSModel!$C$4="RR",OFFSET(Profiles!$K$2,$Z96,MAX(Profiles!$C$2,BZ$4-$W96)),
     IF(SSSModel!$C$4="ECC",$EA96*$EB96*IF(MAX(Escalation!$C$2,BZ$4-$W96)&gt;$DZ96-1,0,OFFSET(Escalation!$K$2,$Y96,MAX(Escalation!$C$2,BZ$4-$W96))),
     IF(SSSModel!$C$4="PV",IF(DX$4=$W96,$EA96*(1+SSSModel!$C$2),0),
     IF(SSSModel!$C$4="FCR",IF(AND(DX$4&gt;=$W96,OFFSET(Profiles!$K$2,$Z96,MAX(Profiles!$C$2,BZ$4-$W96))&gt;0),$EC96,0),0))))))</f>
        <v>0</v>
      </c>
      <c r="DY96" s="82">
        <f ca="1">IF($Y96=0,0,OFFSET(Escalation!$B$2,$Y96,0))</f>
        <v>0</v>
      </c>
      <c r="DZ96" s="80">
        <f ca="1">IF($Z96=0,0,COUNTIF(OFFSET(Profiles!$K$2,$Z96,0,1,50),"&gt;0"))</f>
        <v>0</v>
      </c>
      <c r="EA96" s="137">
        <f ca="1">IF($Z96=0,0,SUMPRODUCT(Profiles!$C$20:$BH$20,OFFSET(Profiles!$C$2,$Z96,0,1,Profiles!$B$1)))</f>
        <v>0</v>
      </c>
      <c r="EB96" s="24">
        <f>IF($Z96=0,0,((1-(1+DY96)/(1+SSSModel!$C$2))/(1-((1+DY96)/(1+SSSModel!$C$2))^DZ96))*(1+SSSModel!$C$2))</f>
        <v>0</v>
      </c>
      <c r="EC96" s="24">
        <f>IF($Z96=0,0,-PMT(SSSModel!$C$2,DZ96,EA96))</f>
        <v>0</v>
      </c>
    </row>
    <row r="97" spans="3:133" x14ac:dyDescent="0.35">
      <c r="C97" s="18">
        <f t="shared" si="12"/>
        <v>10</v>
      </c>
      <c r="D97" s="18">
        <f t="shared" si="13"/>
        <v>3</v>
      </c>
      <c r="E97" s="18">
        <f t="shared" ca="1" si="14"/>
        <v>0</v>
      </c>
      <c r="G97" s="25" t="str">
        <f ca="1">IF($E97=0,"",OFFSET(Resources!B$26,$E97,0))</f>
        <v/>
      </c>
      <c r="H97" s="25" t="str">
        <f ca="1">IF($E97=0,"",OFFSET(Resources!C$26,$E97,0))</f>
        <v/>
      </c>
      <c r="I97" s="25" t="str">
        <f ca="1">IF($E97=0,"",OFFSET(Resources!$E$26,$E97,0))</f>
        <v/>
      </c>
      <c r="J97" s="16">
        <v>1</v>
      </c>
      <c r="K97" s="16" t="s">
        <v>150</v>
      </c>
      <c r="L97" s="25" t="str">
        <f ca="1">OFFSET(Resources!$CG$24,0,$C97-1)</f>
        <v>Annual Fuel Burn</v>
      </c>
      <c r="M97" s="25" t="str">
        <f ca="1">OFFSET(Resources!$CG$25,0,$C97-1)</f>
        <v>O&amp;M</v>
      </c>
      <c r="N97" s="1">
        <v>1</v>
      </c>
      <c r="O97" s="7">
        <f ca="1">IF($E97=0,0,OFFSET(Resources!$CG$26,$E97,$C97-1))</f>
        <v>0</v>
      </c>
      <c r="P97" s="25" t="str">
        <f ca="1">OFFSET(Resources!$CG$26,0,$C97-1)</f>
        <v>mmBtu/Yr</v>
      </c>
      <c r="Q97" s="18">
        <f ca="1">IF($E97=0,0,OFFSET(GenAlts!$W$4,$E97,$D97-1))</f>
        <v>0</v>
      </c>
      <c r="R97" s="1">
        <v>1</v>
      </c>
      <c r="S97" t="str">
        <f ca="1">IF($E97=0,"",OFFSET(Resources!$R$26,$E97,0))</f>
        <v/>
      </c>
      <c r="T97" s="85" t="str">
        <f ca="1">IF(OR($E97=0,OFFSET(Resources!$P$26,$E97,0)=0),"",OFFSET(Resources!$P$26,$E97,0))</f>
        <v/>
      </c>
      <c r="U97" s="25">
        <f ca="1">IF($E97=0,0,OFFSET(Resources!$AB$26,$E97,($C97-1)*Resources!$CI$20))</f>
        <v>0</v>
      </c>
      <c r="V97" s="1"/>
      <c r="W97">
        <f t="shared" ca="1" si="11"/>
        <v>0</v>
      </c>
      <c r="X97">
        <f ca="1">IF(T97="",0,MATCH(T97,Profiles!$A$3:$A$22,0))</f>
        <v>0</v>
      </c>
      <c r="Y97" s="10">
        <f ca="1">IF(U97=0,0,MATCH(U97,Escalation!$A$3:$A$18,0))</f>
        <v>0</v>
      </c>
      <c r="Z97">
        <f>IF(V97="",0,MATCH(V97,Profiles!$A$3:$A$22,0))</f>
        <v>0</v>
      </c>
      <c r="AA97" s="8"/>
      <c r="AB97" s="8">
        <v>0</v>
      </c>
      <c r="AC97" s="72">
        <f ca="1">IF(OR(AC$4&lt;$Q97,AC$4&gt;$Q97+IF($S97="",1000,$S97)-1),0,IF(MOD(AC$4-$Q97,IF($R97="",1000,$R97))=0,$O97,0))*IF($Y97&gt;0,(1+INDEX(Escalation!$B$3:$B$18,$Y97,0))^(AC$4-SSSModel!$C$5),1)*IF($X97=0,1,OFFSET(Profiles!$K$2,$X97,MAX(Profiles!$C$2,AC$4-$Q97)))*IF($AA97=1,(1+SSSModel!#REF!),1)</f>
        <v>0</v>
      </c>
      <c r="AD97" s="72">
        <f ca="1">IF(OR(AD$4&lt;$Q97,AD$4&gt;$Q97+IF($S97="",1000,$S97)-1),0,IF(MOD(AD$4-$Q97,IF($R97="",1000,$R97))=0,$O97,0))*IF($Y97&gt;0,(1+INDEX(Escalation!$B$3:$B$18,$Y97,0))^(AD$4-SSSModel!$C$5),1)*IF($X97=0,1,OFFSET(Profiles!$K$2,$X97,MAX(Profiles!$C$2,AD$4-$Q97)))*IF($AA97=1,(1+SSSModel!#REF!),1)</f>
        <v>0</v>
      </c>
      <c r="AE97" s="72">
        <f ca="1">IF(OR(AE$4&lt;$Q97,AE$4&gt;$Q97+IF($S97="",1000,$S97)-1),0,IF(MOD(AE$4-$Q97,IF($R97="",1000,$R97))=0,$O97,0))*IF($Y97&gt;0,(1+INDEX(Escalation!$B$3:$B$18,$Y97,0))^(AE$4-SSSModel!$C$5),1)*IF($X97=0,1,OFFSET(Profiles!$K$2,$X97,MAX(Profiles!$C$2,AE$4-$Q97)))*IF($AA97=1,(1+SSSModel!#REF!),1)</f>
        <v>0</v>
      </c>
      <c r="AF97" s="72">
        <f ca="1">IF(OR(AF$4&lt;$Q97,AF$4&gt;$Q97+IF($S97="",1000,$S97)-1),0,IF(MOD(AF$4-$Q97,IF($R97="",1000,$R97))=0,$O97,0))*IF($Y97&gt;0,(1+INDEX(Escalation!$B$3:$B$18,$Y97,0))^(AF$4-SSSModel!$C$5),1)*IF($X97=0,1,OFFSET(Profiles!$K$2,$X97,MAX(Profiles!$C$2,AF$4-$Q97)))*IF($AA97=1,(1+SSSModel!#REF!),1)</f>
        <v>0</v>
      </c>
      <c r="AG97" s="72">
        <f ca="1">IF(OR(AG$4&lt;$Q97,AG$4&gt;$Q97+IF($S97="",1000,$S97)-1),0,IF(MOD(AG$4-$Q97,IF($R97="",1000,$R97))=0,$O97,0))*IF($Y97&gt;0,(1+INDEX(Escalation!$B$3:$B$18,$Y97,0))^(AG$4-SSSModel!$C$5),1)*IF($X97=0,1,OFFSET(Profiles!$K$2,$X97,MAX(Profiles!$C$2,AG$4-$Q97)))*IF($AA97=1,(1+SSSModel!#REF!),1)</f>
        <v>0</v>
      </c>
      <c r="AH97" s="72">
        <f ca="1">IF(OR(AH$4&lt;$Q97,AH$4&gt;$Q97+IF($S97="",1000,$S97)-1),0,IF(MOD(AH$4-$Q97,IF($R97="",1000,$R97))=0,$O97,0))*IF($Y97&gt;0,(1+INDEX(Escalation!$B$3:$B$18,$Y97,0))^(AH$4-SSSModel!$C$5),1)*IF($X97=0,1,OFFSET(Profiles!$K$2,$X97,MAX(Profiles!$C$2,AH$4-$Q97)))*IF($AA97=1,(1+SSSModel!#REF!),1)</f>
        <v>0</v>
      </c>
      <c r="AI97" s="72">
        <f ca="1">IF(OR(AI$4&lt;$Q97,AI$4&gt;$Q97+IF($S97="",1000,$S97)-1),0,IF(MOD(AI$4-$Q97,IF($R97="",1000,$R97))=0,$O97,0))*IF($Y97&gt;0,(1+INDEX(Escalation!$B$3:$B$18,$Y97,0))^(AI$4-SSSModel!$C$5),1)*IF($X97=0,1,OFFSET(Profiles!$K$2,$X97,MAX(Profiles!$C$2,AI$4-$Q97)))*IF($AA97=1,(1+SSSModel!#REF!),1)</f>
        <v>0</v>
      </c>
      <c r="AJ97" s="72">
        <f ca="1">IF(OR(AJ$4&lt;$Q97,AJ$4&gt;$Q97+IF($S97="",1000,$S97)-1),0,IF(MOD(AJ$4-$Q97,IF($R97="",1000,$R97))=0,$O97,0))*IF($Y97&gt;0,(1+INDEX(Escalation!$B$3:$B$18,$Y97,0))^(AJ$4-SSSModel!$C$5),1)*IF($X97=0,1,OFFSET(Profiles!$K$2,$X97,MAX(Profiles!$C$2,AJ$4-$Q97)))*IF($AA97=1,(1+SSSModel!#REF!),1)</f>
        <v>0</v>
      </c>
      <c r="AK97" s="72">
        <f ca="1">IF(OR(AK$4&lt;$Q97,AK$4&gt;$Q97+IF($S97="",1000,$S97)-1),0,IF(MOD(AK$4-$Q97,IF($R97="",1000,$R97))=0,$O97,0))*IF($Y97&gt;0,(1+INDEX(Escalation!$B$3:$B$18,$Y97,0))^(AK$4-SSSModel!$C$5),1)*IF($X97=0,1,OFFSET(Profiles!$K$2,$X97,MAX(Profiles!$C$2,AK$4-$Q97)))*IF($AA97=1,(1+SSSModel!#REF!),1)</f>
        <v>0</v>
      </c>
      <c r="AL97" s="72">
        <f ca="1">IF(OR(AL$4&lt;$Q97,AL$4&gt;$Q97+IF($S97="",1000,$S97)-1),0,IF(MOD(AL$4-$Q97,IF($R97="",1000,$R97))=0,$O97,0))*IF($Y97&gt;0,(1+INDEX(Escalation!$B$3:$B$18,$Y97,0))^(AL$4-SSSModel!$C$5),1)*IF($X97=0,1,OFFSET(Profiles!$K$2,$X97,MAX(Profiles!$C$2,AL$4-$Q97)))*IF($AA97=1,(1+SSSModel!#REF!),1)</f>
        <v>0</v>
      </c>
      <c r="AM97" s="72">
        <f ca="1">IF(OR(AM$4&lt;$Q97,AM$4&gt;$Q97+IF($S97="",1000,$S97)-1),0,IF(MOD(AM$4-$Q97,IF($R97="",1000,$R97))=0,$O97,0))*IF($Y97&gt;0,(1+INDEX(Escalation!$B$3:$B$18,$Y97,0))^(AM$4-SSSModel!$C$5),1)*IF($X97=0,1,OFFSET(Profiles!$K$2,$X97,MAX(Profiles!$C$2,AM$4-$Q97)))*IF($AA97=1,(1+SSSModel!#REF!),1)</f>
        <v>0</v>
      </c>
      <c r="AN97" s="72">
        <f ca="1">IF(OR(AN$4&lt;$Q97,AN$4&gt;$Q97+IF($S97="",1000,$S97)-1),0,IF(MOD(AN$4-$Q97,IF($R97="",1000,$R97))=0,$O97,0))*IF($Y97&gt;0,(1+INDEX(Escalation!$B$3:$B$18,$Y97,0))^(AN$4-SSSModel!$C$5),1)*IF($X97=0,1,OFFSET(Profiles!$K$2,$X97,MAX(Profiles!$C$2,AN$4-$Q97)))*IF($AA97=1,(1+SSSModel!#REF!),1)</f>
        <v>0</v>
      </c>
      <c r="AO97" s="72">
        <f ca="1">IF(OR(AO$4&lt;$Q97,AO$4&gt;$Q97+IF($S97="",1000,$S97)-1),0,IF(MOD(AO$4-$Q97,IF($R97="",1000,$R97))=0,$O97,0))*IF($Y97&gt;0,(1+INDEX(Escalation!$B$3:$B$18,$Y97,0))^(AO$4-SSSModel!$C$5),1)*IF($X97=0,1,OFFSET(Profiles!$K$2,$X97,MAX(Profiles!$C$2,AO$4-$Q97)))*IF($AA97=1,(1+SSSModel!#REF!),1)</f>
        <v>0</v>
      </c>
      <c r="AP97" s="72">
        <f ca="1">IF(OR(AP$4&lt;$Q97,AP$4&gt;$Q97+IF($S97="",1000,$S97)-1),0,IF(MOD(AP$4-$Q97,IF($R97="",1000,$R97))=0,$O97,0))*IF($Y97&gt;0,(1+INDEX(Escalation!$B$3:$B$18,$Y97,0))^(AP$4-SSSModel!$C$5),1)*IF($X97=0,1,OFFSET(Profiles!$K$2,$X97,MAX(Profiles!$C$2,AP$4-$Q97)))*IF($AA97=1,(1+SSSModel!#REF!),1)</f>
        <v>0</v>
      </c>
      <c r="AQ97" s="72">
        <f ca="1">IF(OR(AQ$4&lt;$Q97,AQ$4&gt;$Q97+IF($S97="",1000,$S97)-1),0,IF(MOD(AQ$4-$Q97,IF($R97="",1000,$R97))=0,$O97,0))*IF($Y97&gt;0,(1+INDEX(Escalation!$B$3:$B$18,$Y97,0))^(AQ$4-SSSModel!$C$5),1)*IF($X97=0,1,OFFSET(Profiles!$K$2,$X97,MAX(Profiles!$C$2,AQ$4-$Q97)))*IF($AA97=1,(1+SSSModel!#REF!),1)</f>
        <v>0</v>
      </c>
      <c r="AR97" s="72">
        <f ca="1">IF(OR(AR$4&lt;$Q97,AR$4&gt;$Q97+IF($S97="",1000,$S97)-1),0,IF(MOD(AR$4-$Q97,IF($R97="",1000,$R97))=0,$O97,0))*IF($Y97&gt;0,(1+INDEX(Escalation!$B$3:$B$18,$Y97,0))^(AR$4-SSSModel!$C$5),1)*IF($X97=0,1,OFFSET(Profiles!$K$2,$X97,MAX(Profiles!$C$2,AR$4-$Q97)))*IF($AA97=1,(1+SSSModel!#REF!),1)</f>
        <v>0</v>
      </c>
      <c r="AS97" s="72">
        <f ca="1">IF(OR(AS$4&lt;$Q97,AS$4&gt;$Q97+IF($S97="",1000,$S97)-1),0,IF(MOD(AS$4-$Q97,IF($R97="",1000,$R97))=0,$O97,0))*IF($Y97&gt;0,(1+INDEX(Escalation!$B$3:$B$18,$Y97,0))^(AS$4-SSSModel!$C$5),1)*IF($X97=0,1,OFFSET(Profiles!$K$2,$X97,MAX(Profiles!$C$2,AS$4-$Q97)))*IF($AA97=1,(1+SSSModel!#REF!),1)</f>
        <v>0</v>
      </c>
      <c r="AT97" s="72">
        <f ca="1">IF(OR(AT$4&lt;$Q97,AT$4&gt;$Q97+IF($S97="",1000,$S97)-1),0,IF(MOD(AT$4-$Q97,IF($R97="",1000,$R97))=0,$O97,0))*IF($Y97&gt;0,(1+INDEX(Escalation!$B$3:$B$18,$Y97,0))^(AT$4-SSSModel!$C$5),1)*IF($X97=0,1,OFFSET(Profiles!$K$2,$X97,MAX(Profiles!$C$2,AT$4-$Q97)))*IF($AA97=1,(1+SSSModel!#REF!),1)</f>
        <v>0</v>
      </c>
      <c r="AU97" s="72">
        <f ca="1">IF(OR(AU$4&lt;$Q97,AU$4&gt;$Q97+IF($S97="",1000,$S97)-1),0,IF(MOD(AU$4-$Q97,IF($R97="",1000,$R97))=0,$O97,0))*IF($Y97&gt;0,(1+INDEX(Escalation!$B$3:$B$18,$Y97,0))^(AU$4-SSSModel!$C$5),1)*IF($X97=0,1,OFFSET(Profiles!$K$2,$X97,MAX(Profiles!$C$2,AU$4-$Q97)))*IF($AA97=1,(1+SSSModel!#REF!),1)</f>
        <v>0</v>
      </c>
      <c r="AV97" s="72">
        <f ca="1">IF(OR(AV$4&lt;$Q97,AV$4&gt;$Q97+IF($S97="",1000,$S97)-1),0,IF(MOD(AV$4-$Q97,IF($R97="",1000,$R97))=0,$O97,0))*IF($Y97&gt;0,(1+INDEX(Escalation!$B$3:$B$18,$Y97,0))^(AV$4-SSSModel!$C$5),1)*IF($X97=0,1,OFFSET(Profiles!$K$2,$X97,MAX(Profiles!$C$2,AV$4-$Q97)))*IF($AA97=1,(1+SSSModel!#REF!),1)</f>
        <v>0</v>
      </c>
      <c r="AW97" s="72">
        <f ca="1">IF(OR(AW$4&lt;$Q97,AW$4&gt;$Q97+IF($S97="",1000,$S97)-1),0,IF(MOD(AW$4-$Q97,IF($R97="",1000,$R97))=0,$O97,0))*IF($Y97&gt;0,(1+INDEX(Escalation!$B$3:$B$18,$Y97,0))^(AW$4-SSSModel!$C$5),1)*IF($X97=0,1,OFFSET(Profiles!$K$2,$X97,MAX(Profiles!$C$2,AW$4-$Q97)))*IF($AA97=1,(1+SSSModel!#REF!),1)</f>
        <v>0</v>
      </c>
      <c r="AX97" s="72">
        <f ca="1">IF(OR(AX$4&lt;$Q97,AX$4&gt;$Q97+IF($S97="",1000,$S97)-1),0,IF(MOD(AX$4-$Q97,IF($R97="",1000,$R97))=0,$O97,0))*IF($Y97&gt;0,(1+INDEX(Escalation!$B$3:$B$18,$Y97,0))^(AX$4-SSSModel!$C$5),1)*IF($X97=0,1,OFFSET(Profiles!$K$2,$X97,MAX(Profiles!$C$2,AX$4-$Q97)))*IF($AA97=1,(1+SSSModel!#REF!),1)</f>
        <v>0</v>
      </c>
      <c r="AY97" s="72">
        <f ca="1">IF(OR(AY$4&lt;$Q97,AY$4&gt;$Q97+IF($S97="",1000,$S97)-1),0,IF(MOD(AY$4-$Q97,IF($R97="",1000,$R97))=0,$O97,0))*IF($Y97&gt;0,(1+INDEX(Escalation!$B$3:$B$18,$Y97,0))^(AY$4-SSSModel!$C$5),1)*IF($X97=0,1,OFFSET(Profiles!$K$2,$X97,MAX(Profiles!$C$2,AY$4-$Q97)))*IF($AA97=1,(1+SSSModel!#REF!),1)</f>
        <v>0</v>
      </c>
      <c r="AZ97" s="72">
        <f ca="1">IF(OR(AZ$4&lt;$Q97,AZ$4&gt;$Q97+IF($S97="",1000,$S97)-1),0,IF(MOD(AZ$4-$Q97,IF($R97="",1000,$R97))=0,$O97,0))*IF($Y97&gt;0,(1+INDEX(Escalation!$B$3:$B$18,$Y97,0))^(AZ$4-SSSModel!$C$5),1)*IF($X97=0,1,OFFSET(Profiles!$K$2,$X97,MAX(Profiles!$C$2,AZ$4-$Q97)))*IF($AA97=1,(1+SSSModel!#REF!),1)</f>
        <v>0</v>
      </c>
      <c r="BA97" s="72">
        <f ca="1">IF(OR(BA$4&lt;$Q97,BA$4&gt;$Q97+IF($S97="",1000,$S97)-1),0,IF(MOD(BA$4-$Q97,IF($R97="",1000,$R97))=0,$O97,0))*IF($Y97&gt;0,(1+INDEX(Escalation!$B$3:$B$18,$Y97,0))^(BA$4-SSSModel!$C$5),1)*IF($X97=0,1,OFFSET(Profiles!$K$2,$X97,MAX(Profiles!$C$2,BA$4-$Q97)))*IF($AA97=1,(1+SSSModel!#REF!),1)</f>
        <v>0</v>
      </c>
      <c r="BB97" s="72">
        <f ca="1">IF(OR(BB$4&lt;$Q97,BB$4&gt;$Q97+IF($S97="",1000,$S97)-1),0,IF(MOD(BB$4-$Q97,IF($R97="",1000,$R97))=0,$O97,0))*IF($Y97&gt;0,(1+INDEX(Escalation!$B$3:$B$18,$Y97,0))^(BB$4-SSSModel!$C$5),1)*IF($X97=0,1,OFFSET(Profiles!$K$2,$X97,MAX(Profiles!$C$2,BB$4-$Q97)))*IF($AA97=1,(1+SSSModel!#REF!),1)</f>
        <v>0</v>
      </c>
      <c r="BC97" s="72">
        <f ca="1">IF(OR(BC$4&lt;$Q97,BC$4&gt;$Q97+IF($S97="",1000,$S97)-1),0,IF(MOD(BC$4-$Q97,IF($R97="",1000,$R97))=0,$O97,0))*IF($Y97&gt;0,(1+INDEX(Escalation!$B$3:$B$18,$Y97,0))^(BC$4-SSSModel!$C$5),1)*IF($X97=0,1,OFFSET(Profiles!$K$2,$X97,MAX(Profiles!$C$2,BC$4-$Q97)))*IF($AA97=1,(1+SSSModel!#REF!),1)</f>
        <v>0</v>
      </c>
      <c r="BD97" s="72">
        <f ca="1">IF(OR(BD$4&lt;$Q97,BD$4&gt;$Q97+IF($S97="",1000,$S97)-1),0,IF(MOD(BD$4-$Q97,IF($R97="",1000,$R97))=0,$O97,0))*IF($Y97&gt;0,(1+INDEX(Escalation!$B$3:$B$18,$Y97,0))^(BD$4-SSSModel!$C$5),1)*IF($X97=0,1,OFFSET(Profiles!$K$2,$X97,MAX(Profiles!$C$2,BD$4-$Q97)))*IF($AA97=1,(1+SSSModel!#REF!),1)</f>
        <v>0</v>
      </c>
      <c r="BE97" s="72">
        <f ca="1">IF(OR(BE$4&lt;$Q97,BE$4&gt;$Q97+IF($S97="",1000,$S97)-1),0,IF(MOD(BE$4-$Q97,IF($R97="",1000,$R97))=0,$O97,0))*IF($Y97&gt;0,(1+INDEX(Escalation!$B$3:$B$18,$Y97,0))^(BE$4-SSSModel!$C$5),1)*IF($X97=0,1,OFFSET(Profiles!$K$2,$X97,MAX(Profiles!$C$2,BE$4-$Q97)))*IF($AA97=1,(1+SSSModel!#REF!),1)</f>
        <v>0</v>
      </c>
      <c r="BF97" s="72">
        <f ca="1">IF(OR(BF$4&lt;$Q97,BF$4&gt;$Q97+IF($S97="",1000,$S97)-1),0,IF(MOD(BF$4-$Q97,IF($R97="",1000,$R97))=0,$O97,0))*IF($Y97&gt;0,(1+INDEX(Escalation!$B$3:$B$18,$Y97,0))^(BF$4-SSSModel!$C$5),1)*IF($X97=0,1,OFFSET(Profiles!$K$2,$X97,MAX(Profiles!$C$2,BF$4-$Q97)))*IF($AA97=1,(1+SSSModel!#REF!),1)</f>
        <v>0</v>
      </c>
      <c r="BG97" s="72">
        <f ca="1">IF(OR(BG$4&lt;$Q97,BG$4&gt;$Q97+IF($S97="",1000,$S97)-1),0,IF(MOD(BG$4-$Q97,IF($R97="",1000,$R97))=0,$O97,0))*IF($Y97&gt;0,(1+INDEX(Escalation!$B$3:$B$18,$Y97,0))^(BG$4-SSSModel!$C$5),1)*IF($X97=0,1,OFFSET(Profiles!$K$2,$X97,MAX(Profiles!$C$2,BG$4-$Q97)))*IF($AA97=1,(1+SSSModel!#REF!),1)</f>
        <v>0</v>
      </c>
      <c r="BH97" s="72">
        <f ca="1">IF(OR(BH$4&lt;$Q97,BH$4&gt;$Q97+IF($S97="",1000,$S97)-1),0,IF(MOD(BH$4-$Q97,IF($R97="",1000,$R97))=0,$O97,0))*IF($Y97&gt;0,(1+INDEX(Escalation!$B$3:$B$18,$Y97,0))^(BH$4-SSSModel!$C$5),1)*IF($X97=0,1,OFFSET(Profiles!$K$2,$X97,MAX(Profiles!$C$2,BH$4-$Q97)))*IF($AA97=1,(1+SSSModel!#REF!),1)</f>
        <v>0</v>
      </c>
      <c r="BI97" s="72">
        <f ca="1">IF(OR(BI$4&lt;$Q97,BI$4&gt;$Q97+IF($S97="",1000,$S97)-1),0,IF(MOD(BI$4-$Q97,IF($R97="",1000,$R97))=0,$O97,0))*IF($Y97&gt;0,(1+INDEX(Escalation!$B$3:$B$18,$Y97,0))^(BI$4-SSSModel!$C$5),1)*IF($X97=0,1,OFFSET(Profiles!$K$2,$X97,MAX(Profiles!$C$2,BI$4-$Q97)))*IF($AA97=1,(1+SSSModel!#REF!),1)</f>
        <v>0</v>
      </c>
      <c r="BJ97" s="72">
        <f ca="1">IF(OR(BJ$4&lt;$Q97,BJ$4&gt;$Q97+IF($S97="",1000,$S97)-1),0,IF(MOD(BJ$4-$Q97,IF($R97="",1000,$R97))=0,$O97,0))*IF($Y97&gt;0,(1+INDEX(Escalation!$B$3:$B$18,$Y97,0))^(BJ$4-SSSModel!$C$5),1)*IF($X97=0,1,OFFSET(Profiles!$K$2,$X97,MAX(Profiles!$C$2,BJ$4-$Q97)))*IF($AA97=1,(1+SSSModel!#REF!),1)</f>
        <v>0</v>
      </c>
      <c r="BK97" s="72">
        <f ca="1">IF(OR(BK$4&lt;$Q97,BK$4&gt;$Q97+IF($S97="",1000,$S97)-1),0,IF(MOD(BK$4-$Q97,IF($R97="",1000,$R97))=0,$O97,0))*IF($Y97&gt;0,(1+INDEX(Escalation!$B$3:$B$18,$Y97,0))^(BK$4-SSSModel!$C$5),1)*IF($X97=0,1,OFFSET(Profiles!$K$2,$X97,MAX(Profiles!$C$2,BK$4-$Q97)))*IF($AA97=1,(1+SSSModel!#REF!),1)</f>
        <v>0</v>
      </c>
      <c r="BL97" s="72">
        <f ca="1">IF(OR(BL$4&lt;$Q97,BL$4&gt;$Q97+IF($S97="",1000,$S97)-1),0,IF(MOD(BL$4-$Q97,IF($R97="",1000,$R97))=0,$O97,0))*IF($Y97&gt;0,(1+INDEX(Escalation!$B$3:$B$18,$Y97,0))^(BL$4-SSSModel!$C$5),1)*IF($X97=0,1,OFFSET(Profiles!$K$2,$X97,MAX(Profiles!$C$2,BL$4-$Q97)))*IF($AA97=1,(1+SSSModel!#REF!),1)</f>
        <v>0</v>
      </c>
      <c r="BM97" s="72">
        <f ca="1">IF(OR(BM$4&lt;$Q97,BM$4&gt;$Q97+IF($S97="",1000,$S97)-1),0,IF(MOD(BM$4-$Q97,IF($R97="",1000,$R97))=0,$O97,0))*IF($Y97&gt;0,(1+INDEX(Escalation!$B$3:$B$18,$Y97,0))^(BM$4-SSSModel!$C$5),1)*IF($X97=0,1,OFFSET(Profiles!$K$2,$X97,MAX(Profiles!$C$2,BM$4-$Q97)))*IF($AA97=1,(1+SSSModel!#REF!),1)</f>
        <v>0</v>
      </c>
      <c r="BN97" s="72">
        <f ca="1">IF(OR(BN$4&lt;$Q97,BN$4&gt;$Q97+IF($S97="",1000,$S97)-1),0,IF(MOD(BN$4-$Q97,IF($R97="",1000,$R97))=0,$O97,0))*IF($Y97&gt;0,(1+INDEX(Escalation!$B$3:$B$18,$Y97,0))^(BN$4-SSSModel!$C$5),1)*IF($X97=0,1,OFFSET(Profiles!$K$2,$X97,MAX(Profiles!$C$2,BN$4-$Q97)))*IF($AA97=1,(1+SSSModel!#REF!),1)</f>
        <v>0</v>
      </c>
      <c r="BO97" s="72">
        <f ca="1">IF(OR(BO$4&lt;$Q97,BO$4&gt;$Q97+IF($S97="",1000,$S97)-1),0,IF(MOD(BO$4-$Q97,IF($R97="",1000,$R97))=0,$O97,0))*IF($Y97&gt;0,(1+INDEX(Escalation!$B$3:$B$18,$Y97,0))^(BO$4-SSSModel!$C$5),1)*IF($X97=0,1,OFFSET(Profiles!$K$2,$X97,MAX(Profiles!$C$2,BO$4-$Q97)))*IF($AA97=1,(1+SSSModel!#REF!),1)</f>
        <v>0</v>
      </c>
      <c r="BP97" s="72">
        <f ca="1">IF(OR(BP$4&lt;$Q97,BP$4&gt;$Q97+IF($S97="",1000,$S97)-1),0,IF(MOD(BP$4-$Q97,IF($R97="",1000,$R97))=0,$O97,0))*IF($Y97&gt;0,(1+INDEX(Escalation!$B$3:$B$18,$Y97,0))^(BP$4-SSSModel!$C$5),1)*IF($X97=0,1,OFFSET(Profiles!$K$2,$X97,MAX(Profiles!$C$2,BP$4-$Q97)))*IF($AA97=1,(1+SSSModel!#REF!),1)</f>
        <v>0</v>
      </c>
      <c r="BQ97" s="72">
        <f ca="1">IF(OR(BQ$4&lt;$Q97,BQ$4&gt;$Q97+IF($S97="",1000,$S97)-1),0,IF(MOD(BQ$4-$Q97,IF($R97="",1000,$R97))=0,$O97,0))*IF($Y97&gt;0,(1+INDEX(Escalation!$B$3:$B$18,$Y97,0))^(BQ$4-SSSModel!$C$5),1)*IF($X97=0,1,OFFSET(Profiles!$K$2,$X97,MAX(Profiles!$C$2,BQ$4-$Q97)))*IF($AA97=1,(1+SSSModel!#REF!),1)</f>
        <v>0</v>
      </c>
      <c r="BR97" s="72">
        <f ca="1">IF(OR(BR$4&lt;$Q97,BR$4&gt;$Q97+IF($S97="",1000,$S97)-1),0,IF(MOD(BR$4-$Q97,IF($R97="",1000,$R97))=0,$O97,0))*IF($Y97&gt;0,(1+INDEX(Escalation!$B$3:$B$18,$Y97,0))^(BR$4-SSSModel!$C$5),1)*IF($X97=0,1,OFFSET(Profiles!$K$2,$X97,MAX(Profiles!$C$2,BR$4-$Q97)))*IF($AA97=1,(1+SSSModel!#REF!),1)</f>
        <v>0</v>
      </c>
      <c r="BS97" s="72">
        <f ca="1">IF(OR(BS$4&lt;$Q97,BS$4&gt;$Q97+IF($S97="",1000,$S97)-1),0,IF(MOD(BS$4-$Q97,IF($R97="",1000,$R97))=0,$O97,0))*IF($Y97&gt;0,(1+INDEX(Escalation!$B$3:$B$18,$Y97,0))^(BS$4-SSSModel!$C$5),1)*IF($X97=0,1,OFFSET(Profiles!$K$2,$X97,MAX(Profiles!$C$2,BS$4-$Q97)))*IF($AA97=1,(1+SSSModel!#REF!),1)</f>
        <v>0</v>
      </c>
      <c r="BT97" s="72">
        <f ca="1">IF(OR(BT$4&lt;$Q97,BT$4&gt;$Q97+IF($S97="",1000,$S97)-1),0,IF(MOD(BT$4-$Q97,IF($R97="",1000,$R97))=0,$O97,0))*IF($Y97&gt;0,(1+INDEX(Escalation!$B$3:$B$18,$Y97,0))^(BT$4-SSSModel!$C$5),1)*IF($X97=0,1,OFFSET(Profiles!$K$2,$X97,MAX(Profiles!$C$2,BT$4-$Q97)))*IF($AA97=1,(1+SSSModel!#REF!),1)</f>
        <v>0</v>
      </c>
      <c r="BU97" s="72">
        <f ca="1">IF(OR(BU$4&lt;$Q97,BU$4&gt;$Q97+IF($S97="",1000,$S97)-1),0,IF(MOD(BU$4-$Q97,IF($R97="",1000,$R97))=0,$O97,0))*IF($Y97&gt;0,(1+INDEX(Escalation!$B$3:$B$18,$Y97,0))^(BU$4-SSSModel!$C$5),1)*IF($X97=0,1,OFFSET(Profiles!$K$2,$X97,MAX(Profiles!$C$2,BU$4-$Q97)))*IF($AA97=1,(1+SSSModel!#REF!),1)</f>
        <v>0</v>
      </c>
      <c r="BV97" s="72">
        <f ca="1">IF(OR(BV$4&lt;$Q97,BV$4&gt;$Q97+IF($S97="",1000,$S97)-1),0,IF(MOD(BV$4-$Q97,IF($R97="",1000,$R97))=0,$O97,0))*IF($Y97&gt;0,(1+INDEX(Escalation!$B$3:$B$18,$Y97,0))^(BV$4-SSSModel!$C$5),1)*IF($X97=0,1,OFFSET(Profiles!$K$2,$X97,MAX(Profiles!$C$2,BV$4-$Q97)))*IF($AA97=1,(1+SSSModel!#REF!),1)</f>
        <v>0</v>
      </c>
      <c r="BW97" s="72">
        <f ca="1">IF(OR(BW$4&lt;$Q97,BW$4&gt;$Q97+IF($S97="",1000,$S97)-1),0,IF(MOD(BW$4-$Q97,IF($R97="",1000,$R97))=0,$O97,0))*IF($Y97&gt;0,(1+INDEX(Escalation!$B$3:$B$18,$Y97,0))^(BW$4-SSSModel!$C$5),1)*IF($X97=0,1,OFFSET(Profiles!$K$2,$X97,MAX(Profiles!$C$2,BW$4-$Q97)))*IF($AA97=1,(1+SSSModel!#REF!),1)</f>
        <v>0</v>
      </c>
      <c r="BX97" s="72">
        <f ca="1">IF(OR(BX$4&lt;$Q97,BX$4&gt;$Q97+IF($S97="",1000,$S97)-1),0,IF(MOD(BX$4-$Q97,IF($R97="",1000,$R97))=0,$O97,0))*IF($Y97&gt;0,(1+INDEX(Escalation!$B$3:$B$18,$Y97,0))^(BX$4-SSSModel!$C$5),1)*IF($X97=0,1,OFFSET(Profiles!$K$2,$X97,MAX(Profiles!$C$2,BX$4-$Q97)))*IF($AA97=1,(1+SSSModel!#REF!),1)</f>
        <v>0</v>
      </c>
      <c r="BY97" s="72">
        <f ca="1">IF(OR(BY$4&lt;$Q97,BY$4&gt;$Q97+IF($S97="",1000,$S97)-1),0,IF(MOD(BY$4-$Q97,IF($R97="",1000,$R97))=0,$O97,0))*IF($Y97&gt;0,(1+INDEX(Escalation!$B$3:$B$18,$Y97,0))^(BY$4-SSSModel!$C$5),1)*IF($X97=0,1,OFFSET(Profiles!$K$2,$X97,MAX(Profiles!$C$2,BY$4-$Q97)))*IF($AA97=1,(1+SSSModel!#REF!),1)</f>
        <v>0</v>
      </c>
      <c r="BZ97" s="72">
        <f ca="1">IF(OR(BZ$4&lt;$Q97,BZ$4&gt;$Q97+IF($S97="",1000,$S97)-1),0,IF(MOD(BZ$4-$Q97,IF($R97="",1000,$R97))=0,$O97,0))*IF($Y97&gt;0,(1+INDEX(Escalation!$B$3:$B$18,$Y97,0))^(BZ$4-SSSModel!$C$5),1)*IF($X97=0,1,OFFSET(Profiles!$K$2,$X97,MAX(Profiles!$C$2,BZ$4-$Q97)))*IF($AA97=1,(1+SSSModel!#REF!),1)</f>
        <v>0</v>
      </c>
      <c r="CA97" s="134">
        <f ca="1">IF(OR($Z97=0,SSSModel!$C$4="CF"),AC97,
IF(LEFT($V97,3)="ON_",
     IF(SSSModel!$C$4="RR",SUMPRODUCT(OFFSET($AC97,0,0,1,$CB$2),OFFSET(Profiles!$K$28,($Z97-1)*(Profiles!$I$26+1)+CA$4-SSSModel!$C$3+1,0,1,$CB$2)),
     IF(SSSModel!$C$4="ECC",$EA97*$EB97*SUMPRODUCT(OFFSET($AC97,0,MAX(0,CA$4-$DZ97-$CA$4+1),1,MIN($DZ97,CA$4-$CA$4+1)),OFFSET(Escalation!$K$24,($Y97-1)*(Escalation!$I$22+1)+CA$4-SSSModel!$C$3+1,MAX(0,CA$4-$DZ97-$CA$4+1),1,MIN($DZ97,CA$4-$CA$4+1))),
     IF(SSSModel!$C$4="PV",AC97*$EA97*(1+SSSModel!$C$2),
     IF(SSSModel!$C$4="FCR",$EC97*SUM(OFFSET($AC97,0,MAX(CA$4-$AC$4-$DZ97+1,0),1,MIN($DZ97,CA$4-$AC$4+1))),0)))),
SUM($AC97:$BZ97)*
     IF(SSSModel!$C$4="RR",OFFSET(Profiles!$K$2,$Z97,MAX(Profiles!$C$2,AC$4-$W97)),
     IF(SSSModel!$C$4="ECC",$EA97*$EB97*IF(MAX(Escalation!$C$2,AC$4-$W97)&gt;$DZ97-1,0,OFFSET(Escalation!$K$2,$Y97,MAX(Escalation!$C$2,AC$4-$W97))),
     IF(SSSModel!$C$4="PV",IF(CA$4=$W97,$EA97*(1+SSSModel!$C$2),0),
     IF(SSSModel!$C$4="FCR",IF(AND(CA$4&gt;=$W97,OFFSET(Profiles!$K$2,$Z97,MAX(Profiles!$C$2,AC$4-$W97))&gt;0),$EC97,0),0))))))</f>
        <v>0</v>
      </c>
      <c r="CB97" s="135">
        <f ca="1">IF(OR($Z97=0,SSSModel!$C$4="CF"),AD97,
IF(LEFT($V97,3)="ON_",
     IF(SSSModel!$C$4="RR",SUMPRODUCT(OFFSET($AC97,0,0,1,$CB$2),OFFSET(Profiles!$K$28,($Z97-1)*(Profiles!$I$26+1)+CB$4-SSSModel!$C$3+1,0,1,$CB$2)),
     IF(SSSModel!$C$4="ECC",$EA97*$EB97*SUMPRODUCT(OFFSET($AC97,0,MAX(0,CB$4-$DZ97-$CA$4+1),1,MIN($DZ97,CB$4-$CA$4+1)),OFFSET(Escalation!$K$24,($Y97-1)*(Escalation!$I$22+1)+CB$4-SSSModel!$C$3+1,MAX(0,CB$4-$DZ97-$CA$4+1),1,MIN($DZ97,CB$4-$CA$4+1))),
     IF(SSSModel!$C$4="PV",AD97*$EA97*(1+SSSModel!$C$2),
     IF(SSSModel!$C$4="FCR",$EC97*SUM(OFFSET($AC97,0,MAX(CB$4-$AC$4-$DZ97+1,0),1,MIN($DZ97,CB$4-$AC$4+1))),0)))),
SUM($AC97:$BZ97)*
     IF(SSSModel!$C$4="RR",OFFSET(Profiles!$K$2,$Z97,MAX(Profiles!$C$2,AD$4-$W97)),
     IF(SSSModel!$C$4="ECC",$EA97*$EB97*IF(MAX(Escalation!$C$2,AD$4-$W97)&gt;$DZ97-1,0,OFFSET(Escalation!$K$2,$Y97,MAX(Escalation!$C$2,AD$4-$W97))),
     IF(SSSModel!$C$4="PV",IF(CB$4=$W97,$EA97*(1+SSSModel!$C$2),0),
     IF(SSSModel!$C$4="FCR",IF(AND(CB$4&gt;=$W97,OFFSET(Profiles!$K$2,$Z97,MAX(Profiles!$C$2,AD$4-$W97))&gt;0),$EC97,0),0))))))</f>
        <v>0</v>
      </c>
      <c r="CC97" s="135">
        <f ca="1">IF(OR($Z97=0,SSSModel!$C$4="CF"),AE97,
IF(LEFT($V97,3)="ON_",
     IF(SSSModel!$C$4="RR",SUMPRODUCT(OFFSET($AC97,0,0,1,$CB$2),OFFSET(Profiles!$K$28,($Z97-1)*(Profiles!$I$26+1)+CC$4-SSSModel!$C$3+1,0,1,$CB$2)),
     IF(SSSModel!$C$4="ECC",$EA97*$EB97*SUMPRODUCT(OFFSET($AC97,0,MAX(0,CC$4-$DZ97-$CA$4+1),1,MIN($DZ97,CC$4-$CA$4+1)),OFFSET(Escalation!$K$24,($Y97-1)*(Escalation!$I$22+1)+CC$4-SSSModel!$C$3+1,MAX(0,CC$4-$DZ97-$CA$4+1),1,MIN($DZ97,CC$4-$CA$4+1))),
     IF(SSSModel!$C$4="PV",AE97*$EA97*(1+SSSModel!$C$2),
     IF(SSSModel!$C$4="FCR",$EC97*SUM(OFFSET($AC97,0,MAX(CC$4-$AC$4-$DZ97+1,0),1,MIN($DZ97,CC$4-$AC$4+1))),0)))),
SUM($AC97:$BZ97)*
     IF(SSSModel!$C$4="RR",OFFSET(Profiles!$K$2,$Z97,MAX(Profiles!$C$2,AE$4-$W97)),
     IF(SSSModel!$C$4="ECC",$EA97*$EB97*IF(MAX(Escalation!$C$2,AE$4-$W97)&gt;$DZ97-1,0,OFFSET(Escalation!$K$2,$Y97,MAX(Escalation!$C$2,AE$4-$W97))),
     IF(SSSModel!$C$4="PV",IF(CC$4=$W97,$EA97*(1+SSSModel!$C$2),0),
     IF(SSSModel!$C$4="FCR",IF(AND(CC$4&gt;=$W97,OFFSET(Profiles!$K$2,$Z97,MAX(Profiles!$C$2,AE$4-$W97))&gt;0),$EC97,0),0))))))</f>
        <v>0</v>
      </c>
      <c r="CD97" s="135">
        <f ca="1">IF(OR($Z97=0,SSSModel!$C$4="CF"),AF97,
IF(LEFT($V97,3)="ON_",
     IF(SSSModel!$C$4="RR",SUMPRODUCT(OFFSET($AC97,0,0,1,$CB$2),OFFSET(Profiles!$K$28,($Z97-1)*(Profiles!$I$26+1)+CD$4-SSSModel!$C$3+1,0,1,$CB$2)),
     IF(SSSModel!$C$4="ECC",$EA97*$EB97*SUMPRODUCT(OFFSET($AC97,0,MAX(0,CD$4-$DZ97-$CA$4+1),1,MIN($DZ97,CD$4-$CA$4+1)),OFFSET(Escalation!$K$24,($Y97-1)*(Escalation!$I$22+1)+CD$4-SSSModel!$C$3+1,MAX(0,CD$4-$DZ97-$CA$4+1),1,MIN($DZ97,CD$4-$CA$4+1))),
     IF(SSSModel!$C$4="PV",AF97*$EA97*(1+SSSModel!$C$2),
     IF(SSSModel!$C$4="FCR",$EC97*SUM(OFFSET($AC97,0,MAX(CD$4-$AC$4-$DZ97+1,0),1,MIN($DZ97,CD$4-$AC$4+1))),0)))),
SUM($AC97:$BZ97)*
     IF(SSSModel!$C$4="RR",OFFSET(Profiles!$K$2,$Z97,MAX(Profiles!$C$2,AF$4-$W97)),
     IF(SSSModel!$C$4="ECC",$EA97*$EB97*IF(MAX(Escalation!$C$2,AF$4-$W97)&gt;$DZ97-1,0,OFFSET(Escalation!$K$2,$Y97,MAX(Escalation!$C$2,AF$4-$W97))),
     IF(SSSModel!$C$4="PV",IF(CD$4=$W97,$EA97*(1+SSSModel!$C$2),0),
     IF(SSSModel!$C$4="FCR",IF(AND(CD$4&gt;=$W97,OFFSET(Profiles!$K$2,$Z97,MAX(Profiles!$C$2,AF$4-$W97))&gt;0),$EC97,0),0))))))</f>
        <v>0</v>
      </c>
      <c r="CE97" s="135">
        <f ca="1">IF(OR($Z97=0,SSSModel!$C$4="CF"),AG97,
IF(LEFT($V97,3)="ON_",
     IF(SSSModel!$C$4="RR",SUMPRODUCT(OFFSET($AC97,0,0,1,$CB$2),OFFSET(Profiles!$K$28,($Z97-1)*(Profiles!$I$26+1)+CE$4-SSSModel!$C$3+1,0,1,$CB$2)),
     IF(SSSModel!$C$4="ECC",$EA97*$EB97*SUMPRODUCT(OFFSET($AC97,0,MAX(0,CE$4-$DZ97-$CA$4+1),1,MIN($DZ97,CE$4-$CA$4+1)),OFFSET(Escalation!$K$24,($Y97-1)*(Escalation!$I$22+1)+CE$4-SSSModel!$C$3+1,MAX(0,CE$4-$DZ97-$CA$4+1),1,MIN($DZ97,CE$4-$CA$4+1))),
     IF(SSSModel!$C$4="PV",AG97*$EA97*(1+SSSModel!$C$2),
     IF(SSSModel!$C$4="FCR",$EC97*SUM(OFFSET($AC97,0,MAX(CE$4-$AC$4-$DZ97+1,0),1,MIN($DZ97,CE$4-$AC$4+1))),0)))),
SUM($AC97:$BZ97)*
     IF(SSSModel!$C$4="RR",OFFSET(Profiles!$K$2,$Z97,MAX(Profiles!$C$2,AG$4-$W97)),
     IF(SSSModel!$C$4="ECC",$EA97*$EB97*IF(MAX(Escalation!$C$2,AG$4-$W97)&gt;$DZ97-1,0,OFFSET(Escalation!$K$2,$Y97,MAX(Escalation!$C$2,AG$4-$W97))),
     IF(SSSModel!$C$4="PV",IF(CE$4=$W97,$EA97*(1+SSSModel!$C$2),0),
     IF(SSSModel!$C$4="FCR",IF(AND(CE$4&gt;=$W97,OFFSET(Profiles!$K$2,$Z97,MAX(Profiles!$C$2,AG$4-$W97))&gt;0),$EC97,0),0))))))</f>
        <v>0</v>
      </c>
      <c r="CF97" s="135">
        <f ca="1">IF(OR($Z97=0,SSSModel!$C$4="CF"),AH97,
IF(LEFT($V97,3)="ON_",
     IF(SSSModel!$C$4="RR",SUMPRODUCT(OFFSET($AC97,0,0,1,$CB$2),OFFSET(Profiles!$K$28,($Z97-1)*(Profiles!$I$26+1)+CF$4-SSSModel!$C$3+1,0,1,$CB$2)),
     IF(SSSModel!$C$4="ECC",$EA97*$EB97*SUMPRODUCT(OFFSET($AC97,0,MAX(0,CF$4-$DZ97-$CA$4+1),1,MIN($DZ97,CF$4-$CA$4+1)),OFFSET(Escalation!$K$24,($Y97-1)*(Escalation!$I$22+1)+CF$4-SSSModel!$C$3+1,MAX(0,CF$4-$DZ97-$CA$4+1),1,MIN($DZ97,CF$4-$CA$4+1))),
     IF(SSSModel!$C$4="PV",AH97*$EA97*(1+SSSModel!$C$2),
     IF(SSSModel!$C$4="FCR",$EC97*SUM(OFFSET($AC97,0,MAX(CF$4-$AC$4-$DZ97+1,0),1,MIN($DZ97,CF$4-$AC$4+1))),0)))),
SUM($AC97:$BZ97)*
     IF(SSSModel!$C$4="RR",OFFSET(Profiles!$K$2,$Z97,MAX(Profiles!$C$2,AH$4-$W97)),
     IF(SSSModel!$C$4="ECC",$EA97*$EB97*IF(MAX(Escalation!$C$2,AH$4-$W97)&gt;$DZ97-1,0,OFFSET(Escalation!$K$2,$Y97,MAX(Escalation!$C$2,AH$4-$W97))),
     IF(SSSModel!$C$4="PV",IF(CF$4=$W97,$EA97*(1+SSSModel!$C$2),0),
     IF(SSSModel!$C$4="FCR",IF(AND(CF$4&gt;=$W97,OFFSET(Profiles!$K$2,$Z97,MAX(Profiles!$C$2,AH$4-$W97))&gt;0),$EC97,0),0))))))</f>
        <v>0</v>
      </c>
      <c r="CG97" s="135">
        <f ca="1">IF(OR($Z97=0,SSSModel!$C$4="CF"),AI97,
IF(LEFT($V97,3)="ON_",
     IF(SSSModel!$C$4="RR",SUMPRODUCT(OFFSET($AC97,0,0,1,$CB$2),OFFSET(Profiles!$K$28,($Z97-1)*(Profiles!$I$26+1)+CG$4-SSSModel!$C$3+1,0,1,$CB$2)),
     IF(SSSModel!$C$4="ECC",$EA97*$EB97*SUMPRODUCT(OFFSET($AC97,0,MAX(0,CG$4-$DZ97-$CA$4+1),1,MIN($DZ97,CG$4-$CA$4+1)),OFFSET(Escalation!$K$24,($Y97-1)*(Escalation!$I$22+1)+CG$4-SSSModel!$C$3+1,MAX(0,CG$4-$DZ97-$CA$4+1),1,MIN($DZ97,CG$4-$CA$4+1))),
     IF(SSSModel!$C$4="PV",AI97*$EA97*(1+SSSModel!$C$2),
     IF(SSSModel!$C$4="FCR",$EC97*SUM(OFFSET($AC97,0,MAX(CG$4-$AC$4-$DZ97+1,0),1,MIN($DZ97,CG$4-$AC$4+1))),0)))),
SUM($AC97:$BZ97)*
     IF(SSSModel!$C$4="RR",OFFSET(Profiles!$K$2,$Z97,MAX(Profiles!$C$2,AI$4-$W97)),
     IF(SSSModel!$C$4="ECC",$EA97*$EB97*IF(MAX(Escalation!$C$2,AI$4-$W97)&gt;$DZ97-1,0,OFFSET(Escalation!$K$2,$Y97,MAX(Escalation!$C$2,AI$4-$W97))),
     IF(SSSModel!$C$4="PV",IF(CG$4=$W97,$EA97*(1+SSSModel!$C$2),0),
     IF(SSSModel!$C$4="FCR",IF(AND(CG$4&gt;=$W97,OFFSET(Profiles!$K$2,$Z97,MAX(Profiles!$C$2,AI$4-$W97))&gt;0),$EC97,0),0))))))</f>
        <v>0</v>
      </c>
      <c r="CH97" s="135">
        <f ca="1">IF(OR($Z97=0,SSSModel!$C$4="CF"),AJ97,
IF(LEFT($V97,3)="ON_",
     IF(SSSModel!$C$4="RR",SUMPRODUCT(OFFSET($AC97,0,0,1,$CB$2),OFFSET(Profiles!$K$28,($Z97-1)*(Profiles!$I$26+1)+CH$4-SSSModel!$C$3+1,0,1,$CB$2)),
     IF(SSSModel!$C$4="ECC",$EA97*$EB97*SUMPRODUCT(OFFSET($AC97,0,MAX(0,CH$4-$DZ97-$CA$4+1),1,MIN($DZ97,CH$4-$CA$4+1)),OFFSET(Escalation!$K$24,($Y97-1)*(Escalation!$I$22+1)+CH$4-SSSModel!$C$3+1,MAX(0,CH$4-$DZ97-$CA$4+1),1,MIN($DZ97,CH$4-$CA$4+1))),
     IF(SSSModel!$C$4="PV",AJ97*$EA97*(1+SSSModel!$C$2),
     IF(SSSModel!$C$4="FCR",$EC97*SUM(OFFSET($AC97,0,MAX(CH$4-$AC$4-$DZ97+1,0),1,MIN($DZ97,CH$4-$AC$4+1))),0)))),
SUM($AC97:$BZ97)*
     IF(SSSModel!$C$4="RR",OFFSET(Profiles!$K$2,$Z97,MAX(Profiles!$C$2,AJ$4-$W97)),
     IF(SSSModel!$C$4="ECC",$EA97*$EB97*IF(MAX(Escalation!$C$2,AJ$4-$W97)&gt;$DZ97-1,0,OFFSET(Escalation!$K$2,$Y97,MAX(Escalation!$C$2,AJ$4-$W97))),
     IF(SSSModel!$C$4="PV",IF(CH$4=$W97,$EA97*(1+SSSModel!$C$2),0),
     IF(SSSModel!$C$4="FCR",IF(AND(CH$4&gt;=$W97,OFFSET(Profiles!$K$2,$Z97,MAX(Profiles!$C$2,AJ$4-$W97))&gt;0),$EC97,0),0))))))</f>
        <v>0</v>
      </c>
      <c r="CI97" s="135">
        <f ca="1">IF(OR($Z97=0,SSSModel!$C$4="CF"),AK97,
IF(LEFT($V97,3)="ON_",
     IF(SSSModel!$C$4="RR",SUMPRODUCT(OFFSET($AC97,0,0,1,$CB$2),OFFSET(Profiles!$K$28,($Z97-1)*(Profiles!$I$26+1)+CI$4-SSSModel!$C$3+1,0,1,$CB$2)),
     IF(SSSModel!$C$4="ECC",$EA97*$EB97*SUMPRODUCT(OFFSET($AC97,0,MAX(0,CI$4-$DZ97-$CA$4+1),1,MIN($DZ97,CI$4-$CA$4+1)),OFFSET(Escalation!$K$24,($Y97-1)*(Escalation!$I$22+1)+CI$4-SSSModel!$C$3+1,MAX(0,CI$4-$DZ97-$CA$4+1),1,MIN($DZ97,CI$4-$CA$4+1))),
     IF(SSSModel!$C$4="PV",AK97*$EA97*(1+SSSModel!$C$2),
     IF(SSSModel!$C$4="FCR",$EC97*SUM(OFFSET($AC97,0,MAX(CI$4-$AC$4-$DZ97+1,0),1,MIN($DZ97,CI$4-$AC$4+1))),0)))),
SUM($AC97:$BZ97)*
     IF(SSSModel!$C$4="RR",OFFSET(Profiles!$K$2,$Z97,MAX(Profiles!$C$2,AK$4-$W97)),
     IF(SSSModel!$C$4="ECC",$EA97*$EB97*IF(MAX(Escalation!$C$2,AK$4-$W97)&gt;$DZ97-1,0,OFFSET(Escalation!$K$2,$Y97,MAX(Escalation!$C$2,AK$4-$W97))),
     IF(SSSModel!$C$4="PV",IF(CI$4=$W97,$EA97*(1+SSSModel!$C$2),0),
     IF(SSSModel!$C$4="FCR",IF(AND(CI$4&gt;=$W97,OFFSET(Profiles!$K$2,$Z97,MAX(Profiles!$C$2,AK$4-$W97))&gt;0),$EC97,0),0))))))</f>
        <v>0</v>
      </c>
      <c r="CJ97" s="135">
        <f ca="1">IF(OR($Z97=0,SSSModel!$C$4="CF"),AL97,
IF(LEFT($V97,3)="ON_",
     IF(SSSModel!$C$4="RR",SUMPRODUCT(OFFSET($AC97,0,0,1,$CB$2),OFFSET(Profiles!$K$28,($Z97-1)*(Profiles!$I$26+1)+CJ$4-SSSModel!$C$3+1,0,1,$CB$2)),
     IF(SSSModel!$C$4="ECC",$EA97*$EB97*SUMPRODUCT(OFFSET($AC97,0,MAX(0,CJ$4-$DZ97-$CA$4+1),1,MIN($DZ97,CJ$4-$CA$4+1)),OFFSET(Escalation!$K$24,($Y97-1)*(Escalation!$I$22+1)+CJ$4-SSSModel!$C$3+1,MAX(0,CJ$4-$DZ97-$CA$4+1),1,MIN($DZ97,CJ$4-$CA$4+1))),
     IF(SSSModel!$C$4="PV",AL97*$EA97*(1+SSSModel!$C$2),
     IF(SSSModel!$C$4="FCR",$EC97*SUM(OFFSET($AC97,0,MAX(CJ$4-$AC$4-$DZ97+1,0),1,MIN($DZ97,CJ$4-$AC$4+1))),0)))),
SUM($AC97:$BZ97)*
     IF(SSSModel!$C$4="RR",OFFSET(Profiles!$K$2,$Z97,MAX(Profiles!$C$2,AL$4-$W97)),
     IF(SSSModel!$C$4="ECC",$EA97*$EB97*IF(MAX(Escalation!$C$2,AL$4-$W97)&gt;$DZ97-1,0,OFFSET(Escalation!$K$2,$Y97,MAX(Escalation!$C$2,AL$4-$W97))),
     IF(SSSModel!$C$4="PV",IF(CJ$4=$W97,$EA97*(1+SSSModel!$C$2),0),
     IF(SSSModel!$C$4="FCR",IF(AND(CJ$4&gt;=$W97,OFFSET(Profiles!$K$2,$Z97,MAX(Profiles!$C$2,AL$4-$W97))&gt;0),$EC97,0),0))))))</f>
        <v>0</v>
      </c>
      <c r="CK97" s="135">
        <f ca="1">IF(OR($Z97=0,SSSModel!$C$4="CF"),AM97,
IF(LEFT($V97,3)="ON_",
     IF(SSSModel!$C$4="RR",SUMPRODUCT(OFFSET($AC97,0,0,1,$CB$2),OFFSET(Profiles!$K$28,($Z97-1)*(Profiles!$I$26+1)+CK$4-SSSModel!$C$3+1,0,1,$CB$2)),
     IF(SSSModel!$C$4="ECC",$EA97*$EB97*SUMPRODUCT(OFFSET($AC97,0,MAX(0,CK$4-$DZ97-$CA$4+1),1,MIN($DZ97,CK$4-$CA$4+1)),OFFSET(Escalation!$K$24,($Y97-1)*(Escalation!$I$22+1)+CK$4-SSSModel!$C$3+1,MAX(0,CK$4-$DZ97-$CA$4+1),1,MIN($DZ97,CK$4-$CA$4+1))),
     IF(SSSModel!$C$4="PV",AM97*$EA97*(1+SSSModel!$C$2),
     IF(SSSModel!$C$4="FCR",$EC97*SUM(OFFSET($AC97,0,MAX(CK$4-$AC$4-$DZ97+1,0),1,MIN($DZ97,CK$4-$AC$4+1))),0)))),
SUM($AC97:$BZ97)*
     IF(SSSModel!$C$4="RR",OFFSET(Profiles!$K$2,$Z97,MAX(Profiles!$C$2,AM$4-$W97)),
     IF(SSSModel!$C$4="ECC",$EA97*$EB97*IF(MAX(Escalation!$C$2,AM$4-$W97)&gt;$DZ97-1,0,OFFSET(Escalation!$K$2,$Y97,MAX(Escalation!$C$2,AM$4-$W97))),
     IF(SSSModel!$C$4="PV",IF(CK$4=$W97,$EA97*(1+SSSModel!$C$2),0),
     IF(SSSModel!$C$4="FCR",IF(AND(CK$4&gt;=$W97,OFFSET(Profiles!$K$2,$Z97,MAX(Profiles!$C$2,AM$4-$W97))&gt;0),$EC97,0),0))))))</f>
        <v>0</v>
      </c>
      <c r="CL97" s="135">
        <f ca="1">IF(OR($Z97=0,SSSModel!$C$4="CF"),AN97,
IF(LEFT($V97,3)="ON_",
     IF(SSSModel!$C$4="RR",SUMPRODUCT(OFFSET($AC97,0,0,1,$CB$2),OFFSET(Profiles!$K$28,($Z97-1)*(Profiles!$I$26+1)+CL$4-SSSModel!$C$3+1,0,1,$CB$2)),
     IF(SSSModel!$C$4="ECC",$EA97*$EB97*SUMPRODUCT(OFFSET($AC97,0,MAX(0,CL$4-$DZ97-$CA$4+1),1,MIN($DZ97,CL$4-$CA$4+1)),OFFSET(Escalation!$K$24,($Y97-1)*(Escalation!$I$22+1)+CL$4-SSSModel!$C$3+1,MAX(0,CL$4-$DZ97-$CA$4+1),1,MIN($DZ97,CL$4-$CA$4+1))),
     IF(SSSModel!$C$4="PV",AN97*$EA97*(1+SSSModel!$C$2),
     IF(SSSModel!$C$4="FCR",$EC97*SUM(OFFSET($AC97,0,MAX(CL$4-$AC$4-$DZ97+1,0),1,MIN($DZ97,CL$4-$AC$4+1))),0)))),
SUM($AC97:$BZ97)*
     IF(SSSModel!$C$4="RR",OFFSET(Profiles!$K$2,$Z97,MAX(Profiles!$C$2,AN$4-$W97)),
     IF(SSSModel!$C$4="ECC",$EA97*$EB97*IF(MAX(Escalation!$C$2,AN$4-$W97)&gt;$DZ97-1,0,OFFSET(Escalation!$K$2,$Y97,MAX(Escalation!$C$2,AN$4-$W97))),
     IF(SSSModel!$C$4="PV",IF(CL$4=$W97,$EA97*(1+SSSModel!$C$2),0),
     IF(SSSModel!$C$4="FCR",IF(AND(CL$4&gt;=$W97,OFFSET(Profiles!$K$2,$Z97,MAX(Profiles!$C$2,AN$4-$W97))&gt;0),$EC97,0),0))))))</f>
        <v>0</v>
      </c>
      <c r="CM97" s="135">
        <f ca="1">IF(OR($Z97=0,SSSModel!$C$4="CF"),AO97,
IF(LEFT($V97,3)="ON_",
     IF(SSSModel!$C$4="RR",SUMPRODUCT(OFFSET($AC97,0,0,1,$CB$2),OFFSET(Profiles!$K$28,($Z97-1)*(Profiles!$I$26+1)+CM$4-SSSModel!$C$3+1,0,1,$CB$2)),
     IF(SSSModel!$C$4="ECC",$EA97*$EB97*SUMPRODUCT(OFFSET($AC97,0,MAX(0,CM$4-$DZ97-$CA$4+1),1,MIN($DZ97,CM$4-$CA$4+1)),OFFSET(Escalation!$K$24,($Y97-1)*(Escalation!$I$22+1)+CM$4-SSSModel!$C$3+1,MAX(0,CM$4-$DZ97-$CA$4+1),1,MIN($DZ97,CM$4-$CA$4+1))),
     IF(SSSModel!$C$4="PV",AO97*$EA97*(1+SSSModel!$C$2),
     IF(SSSModel!$C$4="FCR",$EC97*SUM(OFFSET($AC97,0,MAX(CM$4-$AC$4-$DZ97+1,0),1,MIN($DZ97,CM$4-$AC$4+1))),0)))),
SUM($AC97:$BZ97)*
     IF(SSSModel!$C$4="RR",OFFSET(Profiles!$K$2,$Z97,MAX(Profiles!$C$2,AO$4-$W97)),
     IF(SSSModel!$C$4="ECC",$EA97*$EB97*IF(MAX(Escalation!$C$2,AO$4-$W97)&gt;$DZ97-1,0,OFFSET(Escalation!$K$2,$Y97,MAX(Escalation!$C$2,AO$4-$W97))),
     IF(SSSModel!$C$4="PV",IF(CM$4=$W97,$EA97*(1+SSSModel!$C$2),0),
     IF(SSSModel!$C$4="FCR",IF(AND(CM$4&gt;=$W97,OFFSET(Profiles!$K$2,$Z97,MAX(Profiles!$C$2,AO$4-$W97))&gt;0),$EC97,0),0))))))</f>
        <v>0</v>
      </c>
      <c r="CN97" s="135">
        <f ca="1">IF(OR($Z97=0,SSSModel!$C$4="CF"),AP97,
IF(LEFT($V97,3)="ON_",
     IF(SSSModel!$C$4="RR",SUMPRODUCT(OFFSET($AC97,0,0,1,$CB$2),OFFSET(Profiles!$K$28,($Z97-1)*(Profiles!$I$26+1)+CN$4-SSSModel!$C$3+1,0,1,$CB$2)),
     IF(SSSModel!$C$4="ECC",$EA97*$EB97*SUMPRODUCT(OFFSET($AC97,0,MAX(0,CN$4-$DZ97-$CA$4+1),1,MIN($DZ97,CN$4-$CA$4+1)),OFFSET(Escalation!$K$24,($Y97-1)*(Escalation!$I$22+1)+CN$4-SSSModel!$C$3+1,MAX(0,CN$4-$DZ97-$CA$4+1),1,MIN($DZ97,CN$4-$CA$4+1))),
     IF(SSSModel!$C$4="PV",AP97*$EA97*(1+SSSModel!$C$2),
     IF(SSSModel!$C$4="FCR",$EC97*SUM(OFFSET($AC97,0,MAX(CN$4-$AC$4-$DZ97+1,0),1,MIN($DZ97,CN$4-$AC$4+1))),0)))),
SUM($AC97:$BZ97)*
     IF(SSSModel!$C$4="RR",OFFSET(Profiles!$K$2,$Z97,MAX(Profiles!$C$2,AP$4-$W97)),
     IF(SSSModel!$C$4="ECC",$EA97*$EB97*IF(MAX(Escalation!$C$2,AP$4-$W97)&gt;$DZ97-1,0,OFFSET(Escalation!$K$2,$Y97,MAX(Escalation!$C$2,AP$4-$W97))),
     IF(SSSModel!$C$4="PV",IF(CN$4=$W97,$EA97*(1+SSSModel!$C$2),0),
     IF(SSSModel!$C$4="FCR",IF(AND(CN$4&gt;=$W97,OFFSET(Profiles!$K$2,$Z97,MAX(Profiles!$C$2,AP$4-$W97))&gt;0),$EC97,0),0))))))</f>
        <v>0</v>
      </c>
      <c r="CO97" s="135">
        <f ca="1">IF(OR($Z97=0,SSSModel!$C$4="CF"),AQ97,
IF(LEFT($V97,3)="ON_",
     IF(SSSModel!$C$4="RR",SUMPRODUCT(OFFSET($AC97,0,0,1,$CB$2),OFFSET(Profiles!$K$28,($Z97-1)*(Profiles!$I$26+1)+CO$4-SSSModel!$C$3+1,0,1,$CB$2)),
     IF(SSSModel!$C$4="ECC",$EA97*$EB97*SUMPRODUCT(OFFSET($AC97,0,MAX(0,CO$4-$DZ97-$CA$4+1),1,MIN($DZ97,CO$4-$CA$4+1)),OFFSET(Escalation!$K$24,($Y97-1)*(Escalation!$I$22+1)+CO$4-SSSModel!$C$3+1,MAX(0,CO$4-$DZ97-$CA$4+1),1,MIN($DZ97,CO$4-$CA$4+1))),
     IF(SSSModel!$C$4="PV",AQ97*$EA97*(1+SSSModel!$C$2),
     IF(SSSModel!$C$4="FCR",$EC97*SUM(OFFSET($AC97,0,MAX(CO$4-$AC$4-$DZ97+1,0),1,MIN($DZ97,CO$4-$AC$4+1))),0)))),
SUM($AC97:$BZ97)*
     IF(SSSModel!$C$4="RR",OFFSET(Profiles!$K$2,$Z97,MAX(Profiles!$C$2,AQ$4-$W97)),
     IF(SSSModel!$C$4="ECC",$EA97*$EB97*IF(MAX(Escalation!$C$2,AQ$4-$W97)&gt;$DZ97-1,0,OFFSET(Escalation!$K$2,$Y97,MAX(Escalation!$C$2,AQ$4-$W97))),
     IF(SSSModel!$C$4="PV",IF(CO$4=$W97,$EA97*(1+SSSModel!$C$2),0),
     IF(SSSModel!$C$4="FCR",IF(AND(CO$4&gt;=$W97,OFFSET(Profiles!$K$2,$Z97,MAX(Profiles!$C$2,AQ$4-$W97))&gt;0),$EC97,0),0))))))</f>
        <v>0</v>
      </c>
      <c r="CP97" s="135">
        <f ca="1">IF(OR($Z97=0,SSSModel!$C$4="CF"),AR97,
IF(LEFT($V97,3)="ON_",
     IF(SSSModel!$C$4="RR",SUMPRODUCT(OFFSET($AC97,0,0,1,$CB$2),OFFSET(Profiles!$K$28,($Z97-1)*(Profiles!$I$26+1)+CP$4-SSSModel!$C$3+1,0,1,$CB$2)),
     IF(SSSModel!$C$4="ECC",$EA97*$EB97*SUMPRODUCT(OFFSET($AC97,0,MAX(0,CP$4-$DZ97-$CA$4+1),1,MIN($DZ97,CP$4-$CA$4+1)),OFFSET(Escalation!$K$24,($Y97-1)*(Escalation!$I$22+1)+CP$4-SSSModel!$C$3+1,MAX(0,CP$4-$DZ97-$CA$4+1),1,MIN($DZ97,CP$4-$CA$4+1))),
     IF(SSSModel!$C$4="PV",AR97*$EA97*(1+SSSModel!$C$2),
     IF(SSSModel!$C$4="FCR",$EC97*SUM(OFFSET($AC97,0,MAX(CP$4-$AC$4-$DZ97+1,0),1,MIN($DZ97,CP$4-$AC$4+1))),0)))),
SUM($AC97:$BZ97)*
     IF(SSSModel!$C$4="RR",OFFSET(Profiles!$K$2,$Z97,MAX(Profiles!$C$2,AR$4-$W97)),
     IF(SSSModel!$C$4="ECC",$EA97*$EB97*IF(MAX(Escalation!$C$2,AR$4-$W97)&gt;$DZ97-1,0,OFFSET(Escalation!$K$2,$Y97,MAX(Escalation!$C$2,AR$4-$W97))),
     IF(SSSModel!$C$4="PV",IF(CP$4=$W97,$EA97*(1+SSSModel!$C$2),0),
     IF(SSSModel!$C$4="FCR",IF(AND(CP$4&gt;=$W97,OFFSET(Profiles!$K$2,$Z97,MAX(Profiles!$C$2,AR$4-$W97))&gt;0),$EC97,0),0))))))</f>
        <v>0</v>
      </c>
      <c r="CQ97" s="135">
        <f ca="1">IF(OR($Z97=0,SSSModel!$C$4="CF"),AS97,
IF(LEFT($V97,3)="ON_",
     IF(SSSModel!$C$4="RR",SUMPRODUCT(OFFSET($AC97,0,0,1,$CB$2),OFFSET(Profiles!$K$28,($Z97-1)*(Profiles!$I$26+1)+CQ$4-SSSModel!$C$3+1,0,1,$CB$2)),
     IF(SSSModel!$C$4="ECC",$EA97*$EB97*SUMPRODUCT(OFFSET($AC97,0,MAX(0,CQ$4-$DZ97-$CA$4+1),1,MIN($DZ97,CQ$4-$CA$4+1)),OFFSET(Escalation!$K$24,($Y97-1)*(Escalation!$I$22+1)+CQ$4-SSSModel!$C$3+1,MAX(0,CQ$4-$DZ97-$CA$4+1),1,MIN($DZ97,CQ$4-$CA$4+1))),
     IF(SSSModel!$C$4="PV",AS97*$EA97*(1+SSSModel!$C$2),
     IF(SSSModel!$C$4="FCR",$EC97*SUM(OFFSET($AC97,0,MAX(CQ$4-$AC$4-$DZ97+1,0),1,MIN($DZ97,CQ$4-$AC$4+1))),0)))),
SUM($AC97:$BZ97)*
     IF(SSSModel!$C$4="RR",OFFSET(Profiles!$K$2,$Z97,MAX(Profiles!$C$2,AS$4-$W97)),
     IF(SSSModel!$C$4="ECC",$EA97*$EB97*IF(MAX(Escalation!$C$2,AS$4-$W97)&gt;$DZ97-1,0,OFFSET(Escalation!$K$2,$Y97,MAX(Escalation!$C$2,AS$4-$W97))),
     IF(SSSModel!$C$4="PV",IF(CQ$4=$W97,$EA97*(1+SSSModel!$C$2),0),
     IF(SSSModel!$C$4="FCR",IF(AND(CQ$4&gt;=$W97,OFFSET(Profiles!$K$2,$Z97,MAX(Profiles!$C$2,AS$4-$W97))&gt;0),$EC97,0),0))))))</f>
        <v>0</v>
      </c>
      <c r="CR97" s="135">
        <f ca="1">IF(OR($Z97=0,SSSModel!$C$4="CF"),AT97,
IF(LEFT($V97,3)="ON_",
     IF(SSSModel!$C$4="RR",SUMPRODUCT(OFFSET($AC97,0,0,1,$CB$2),OFFSET(Profiles!$K$28,($Z97-1)*(Profiles!$I$26+1)+CR$4-SSSModel!$C$3+1,0,1,$CB$2)),
     IF(SSSModel!$C$4="ECC",$EA97*$EB97*SUMPRODUCT(OFFSET($AC97,0,MAX(0,CR$4-$DZ97-$CA$4+1),1,MIN($DZ97,CR$4-$CA$4+1)),OFFSET(Escalation!$K$24,($Y97-1)*(Escalation!$I$22+1)+CR$4-SSSModel!$C$3+1,MAX(0,CR$4-$DZ97-$CA$4+1),1,MIN($DZ97,CR$4-$CA$4+1))),
     IF(SSSModel!$C$4="PV",AT97*$EA97*(1+SSSModel!$C$2),
     IF(SSSModel!$C$4="FCR",$EC97*SUM(OFFSET($AC97,0,MAX(CR$4-$AC$4-$DZ97+1,0),1,MIN($DZ97,CR$4-$AC$4+1))),0)))),
SUM($AC97:$BZ97)*
     IF(SSSModel!$C$4="RR",OFFSET(Profiles!$K$2,$Z97,MAX(Profiles!$C$2,AT$4-$W97)),
     IF(SSSModel!$C$4="ECC",$EA97*$EB97*IF(MAX(Escalation!$C$2,AT$4-$W97)&gt;$DZ97-1,0,OFFSET(Escalation!$K$2,$Y97,MAX(Escalation!$C$2,AT$4-$W97))),
     IF(SSSModel!$C$4="PV",IF(CR$4=$W97,$EA97*(1+SSSModel!$C$2),0),
     IF(SSSModel!$C$4="FCR",IF(AND(CR$4&gt;=$W97,OFFSET(Profiles!$K$2,$Z97,MAX(Profiles!$C$2,AT$4-$W97))&gt;0),$EC97,0),0))))))</f>
        <v>0</v>
      </c>
      <c r="CS97" s="135">
        <f ca="1">IF(OR($Z97=0,SSSModel!$C$4="CF"),AU97,
IF(LEFT($V97,3)="ON_",
     IF(SSSModel!$C$4="RR",SUMPRODUCT(OFFSET($AC97,0,0,1,$CB$2),OFFSET(Profiles!$K$28,($Z97-1)*(Profiles!$I$26+1)+CS$4-SSSModel!$C$3+1,0,1,$CB$2)),
     IF(SSSModel!$C$4="ECC",$EA97*$EB97*SUMPRODUCT(OFFSET($AC97,0,MAX(0,CS$4-$DZ97-$CA$4+1),1,MIN($DZ97,CS$4-$CA$4+1)),OFFSET(Escalation!$K$24,($Y97-1)*(Escalation!$I$22+1)+CS$4-SSSModel!$C$3+1,MAX(0,CS$4-$DZ97-$CA$4+1),1,MIN($DZ97,CS$4-$CA$4+1))),
     IF(SSSModel!$C$4="PV",AU97*$EA97*(1+SSSModel!$C$2),
     IF(SSSModel!$C$4="FCR",$EC97*SUM(OFFSET($AC97,0,MAX(CS$4-$AC$4-$DZ97+1,0),1,MIN($DZ97,CS$4-$AC$4+1))),0)))),
SUM($AC97:$BZ97)*
     IF(SSSModel!$C$4="RR",OFFSET(Profiles!$K$2,$Z97,MAX(Profiles!$C$2,AU$4-$W97)),
     IF(SSSModel!$C$4="ECC",$EA97*$EB97*IF(MAX(Escalation!$C$2,AU$4-$W97)&gt;$DZ97-1,0,OFFSET(Escalation!$K$2,$Y97,MAX(Escalation!$C$2,AU$4-$W97))),
     IF(SSSModel!$C$4="PV",IF(CS$4=$W97,$EA97*(1+SSSModel!$C$2),0),
     IF(SSSModel!$C$4="FCR",IF(AND(CS$4&gt;=$W97,OFFSET(Profiles!$K$2,$Z97,MAX(Profiles!$C$2,AU$4-$W97))&gt;0),$EC97,0),0))))))</f>
        <v>0</v>
      </c>
      <c r="CT97" s="135">
        <f ca="1">IF(OR($Z97=0,SSSModel!$C$4="CF"),AV97,
IF(LEFT($V97,3)="ON_",
     IF(SSSModel!$C$4="RR",SUMPRODUCT(OFFSET($AC97,0,0,1,$CB$2),OFFSET(Profiles!$K$28,($Z97-1)*(Profiles!$I$26+1)+CT$4-SSSModel!$C$3+1,0,1,$CB$2)),
     IF(SSSModel!$C$4="ECC",$EA97*$EB97*SUMPRODUCT(OFFSET($AC97,0,MAX(0,CT$4-$DZ97-$CA$4+1),1,MIN($DZ97,CT$4-$CA$4+1)),OFFSET(Escalation!$K$24,($Y97-1)*(Escalation!$I$22+1)+CT$4-SSSModel!$C$3+1,MAX(0,CT$4-$DZ97-$CA$4+1),1,MIN($DZ97,CT$4-$CA$4+1))),
     IF(SSSModel!$C$4="PV",AV97*$EA97*(1+SSSModel!$C$2),
     IF(SSSModel!$C$4="FCR",$EC97*SUM(OFFSET($AC97,0,MAX(CT$4-$AC$4-$DZ97+1,0),1,MIN($DZ97,CT$4-$AC$4+1))),0)))),
SUM($AC97:$BZ97)*
     IF(SSSModel!$C$4="RR",OFFSET(Profiles!$K$2,$Z97,MAX(Profiles!$C$2,AV$4-$W97)),
     IF(SSSModel!$C$4="ECC",$EA97*$EB97*IF(MAX(Escalation!$C$2,AV$4-$W97)&gt;$DZ97-1,0,OFFSET(Escalation!$K$2,$Y97,MAX(Escalation!$C$2,AV$4-$W97))),
     IF(SSSModel!$C$4="PV",IF(CT$4=$W97,$EA97*(1+SSSModel!$C$2),0),
     IF(SSSModel!$C$4="FCR",IF(AND(CT$4&gt;=$W97,OFFSET(Profiles!$K$2,$Z97,MAX(Profiles!$C$2,AV$4-$W97))&gt;0),$EC97,0),0))))))</f>
        <v>0</v>
      </c>
      <c r="CU97" s="135">
        <f ca="1">IF(OR($Z97=0,SSSModel!$C$4="CF"),AW97,
IF(LEFT($V97,3)="ON_",
     IF(SSSModel!$C$4="RR",SUMPRODUCT(OFFSET($AC97,0,0,1,$CB$2),OFFSET(Profiles!$K$28,($Z97-1)*(Profiles!$I$26+1)+CU$4-SSSModel!$C$3+1,0,1,$CB$2)),
     IF(SSSModel!$C$4="ECC",$EA97*$EB97*SUMPRODUCT(OFFSET($AC97,0,MAX(0,CU$4-$DZ97-$CA$4+1),1,MIN($DZ97,CU$4-$CA$4+1)),OFFSET(Escalation!$K$24,($Y97-1)*(Escalation!$I$22+1)+CU$4-SSSModel!$C$3+1,MAX(0,CU$4-$DZ97-$CA$4+1),1,MIN($DZ97,CU$4-$CA$4+1))),
     IF(SSSModel!$C$4="PV",AW97*$EA97*(1+SSSModel!$C$2),
     IF(SSSModel!$C$4="FCR",$EC97*SUM(OFFSET($AC97,0,MAX(CU$4-$AC$4-$DZ97+1,0),1,MIN($DZ97,CU$4-$AC$4+1))),0)))),
SUM($AC97:$BZ97)*
     IF(SSSModel!$C$4="RR",OFFSET(Profiles!$K$2,$Z97,MAX(Profiles!$C$2,AW$4-$W97)),
     IF(SSSModel!$C$4="ECC",$EA97*$EB97*IF(MAX(Escalation!$C$2,AW$4-$W97)&gt;$DZ97-1,0,OFFSET(Escalation!$K$2,$Y97,MAX(Escalation!$C$2,AW$4-$W97))),
     IF(SSSModel!$C$4="PV",IF(CU$4=$W97,$EA97*(1+SSSModel!$C$2),0),
     IF(SSSModel!$C$4="FCR",IF(AND(CU$4&gt;=$W97,OFFSET(Profiles!$K$2,$Z97,MAX(Profiles!$C$2,AW$4-$W97))&gt;0),$EC97,0),0))))))</f>
        <v>0</v>
      </c>
      <c r="CV97" s="135">
        <f ca="1">IF(OR($Z97=0,SSSModel!$C$4="CF"),AX97,
IF(LEFT($V97,3)="ON_",
     IF(SSSModel!$C$4="RR",SUMPRODUCT(OFFSET($AC97,0,0,1,$CB$2),OFFSET(Profiles!$K$28,($Z97-1)*(Profiles!$I$26+1)+CV$4-SSSModel!$C$3+1,0,1,$CB$2)),
     IF(SSSModel!$C$4="ECC",$EA97*$EB97*SUMPRODUCT(OFFSET($AC97,0,MAX(0,CV$4-$DZ97-$CA$4+1),1,MIN($DZ97,CV$4-$CA$4+1)),OFFSET(Escalation!$K$24,($Y97-1)*(Escalation!$I$22+1)+CV$4-SSSModel!$C$3+1,MAX(0,CV$4-$DZ97-$CA$4+1),1,MIN($DZ97,CV$4-$CA$4+1))),
     IF(SSSModel!$C$4="PV",AX97*$EA97*(1+SSSModel!$C$2),
     IF(SSSModel!$C$4="FCR",$EC97*SUM(OFFSET($AC97,0,MAX(CV$4-$AC$4-$DZ97+1,0),1,MIN($DZ97,CV$4-$AC$4+1))),0)))),
SUM($AC97:$BZ97)*
     IF(SSSModel!$C$4="RR",OFFSET(Profiles!$K$2,$Z97,MAX(Profiles!$C$2,AX$4-$W97)),
     IF(SSSModel!$C$4="ECC",$EA97*$EB97*IF(MAX(Escalation!$C$2,AX$4-$W97)&gt;$DZ97-1,0,OFFSET(Escalation!$K$2,$Y97,MAX(Escalation!$C$2,AX$4-$W97))),
     IF(SSSModel!$C$4="PV",IF(CV$4=$W97,$EA97*(1+SSSModel!$C$2),0),
     IF(SSSModel!$C$4="FCR",IF(AND(CV$4&gt;=$W97,OFFSET(Profiles!$K$2,$Z97,MAX(Profiles!$C$2,AX$4-$W97))&gt;0),$EC97,0),0))))))</f>
        <v>0</v>
      </c>
      <c r="CW97" s="135">
        <f ca="1">IF(OR($Z97=0,SSSModel!$C$4="CF"),AY97,
IF(LEFT($V97,3)="ON_",
     IF(SSSModel!$C$4="RR",SUMPRODUCT(OFFSET($AC97,0,0,1,$CB$2),OFFSET(Profiles!$K$28,($Z97-1)*(Profiles!$I$26+1)+CW$4-SSSModel!$C$3+1,0,1,$CB$2)),
     IF(SSSModel!$C$4="ECC",$EA97*$EB97*SUMPRODUCT(OFFSET($AC97,0,MAX(0,CW$4-$DZ97-$CA$4+1),1,MIN($DZ97,CW$4-$CA$4+1)),OFFSET(Escalation!$K$24,($Y97-1)*(Escalation!$I$22+1)+CW$4-SSSModel!$C$3+1,MAX(0,CW$4-$DZ97-$CA$4+1),1,MIN($DZ97,CW$4-$CA$4+1))),
     IF(SSSModel!$C$4="PV",AY97*$EA97*(1+SSSModel!$C$2),
     IF(SSSModel!$C$4="FCR",$EC97*SUM(OFFSET($AC97,0,MAX(CW$4-$AC$4-$DZ97+1,0),1,MIN($DZ97,CW$4-$AC$4+1))),0)))),
SUM($AC97:$BZ97)*
     IF(SSSModel!$C$4="RR",OFFSET(Profiles!$K$2,$Z97,MAX(Profiles!$C$2,AY$4-$W97)),
     IF(SSSModel!$C$4="ECC",$EA97*$EB97*IF(MAX(Escalation!$C$2,AY$4-$W97)&gt;$DZ97-1,0,OFFSET(Escalation!$K$2,$Y97,MAX(Escalation!$C$2,AY$4-$W97))),
     IF(SSSModel!$C$4="PV",IF(CW$4=$W97,$EA97*(1+SSSModel!$C$2),0),
     IF(SSSModel!$C$4="FCR",IF(AND(CW$4&gt;=$W97,OFFSET(Profiles!$K$2,$Z97,MAX(Profiles!$C$2,AY$4-$W97))&gt;0),$EC97,0),0))))))</f>
        <v>0</v>
      </c>
      <c r="CX97" s="135">
        <f ca="1">IF(OR($Z97=0,SSSModel!$C$4="CF"),AZ97,
IF(LEFT($V97,3)="ON_",
     IF(SSSModel!$C$4="RR",SUMPRODUCT(OFFSET($AC97,0,0,1,$CB$2),OFFSET(Profiles!$K$28,($Z97-1)*(Profiles!$I$26+1)+CX$4-SSSModel!$C$3+1,0,1,$CB$2)),
     IF(SSSModel!$C$4="ECC",$EA97*$EB97*SUMPRODUCT(OFFSET($AC97,0,MAX(0,CX$4-$DZ97-$CA$4+1),1,MIN($DZ97,CX$4-$CA$4+1)),OFFSET(Escalation!$K$24,($Y97-1)*(Escalation!$I$22+1)+CX$4-SSSModel!$C$3+1,MAX(0,CX$4-$DZ97-$CA$4+1),1,MIN($DZ97,CX$4-$CA$4+1))),
     IF(SSSModel!$C$4="PV",AZ97*$EA97*(1+SSSModel!$C$2),
     IF(SSSModel!$C$4="FCR",$EC97*SUM(OFFSET($AC97,0,MAX(CX$4-$AC$4-$DZ97+1,0),1,MIN($DZ97,CX$4-$AC$4+1))),0)))),
SUM($AC97:$BZ97)*
     IF(SSSModel!$C$4="RR",OFFSET(Profiles!$K$2,$Z97,MAX(Profiles!$C$2,AZ$4-$W97)),
     IF(SSSModel!$C$4="ECC",$EA97*$EB97*IF(MAX(Escalation!$C$2,AZ$4-$W97)&gt;$DZ97-1,0,OFFSET(Escalation!$K$2,$Y97,MAX(Escalation!$C$2,AZ$4-$W97))),
     IF(SSSModel!$C$4="PV",IF(CX$4=$W97,$EA97*(1+SSSModel!$C$2),0),
     IF(SSSModel!$C$4="FCR",IF(AND(CX$4&gt;=$W97,OFFSET(Profiles!$K$2,$Z97,MAX(Profiles!$C$2,AZ$4-$W97))&gt;0),$EC97,0),0))))))</f>
        <v>0</v>
      </c>
      <c r="CY97" s="135">
        <f ca="1">IF(OR($Z97=0,SSSModel!$C$4="CF"),BA97,
IF(LEFT($V97,3)="ON_",
     IF(SSSModel!$C$4="RR",SUMPRODUCT(OFFSET($AC97,0,0,1,$CB$2),OFFSET(Profiles!$K$28,($Z97-1)*(Profiles!$I$26+1)+CY$4-SSSModel!$C$3+1,0,1,$CB$2)),
     IF(SSSModel!$C$4="ECC",$EA97*$EB97*SUMPRODUCT(OFFSET($AC97,0,MAX(0,CY$4-$DZ97-$CA$4+1),1,MIN($DZ97,CY$4-$CA$4+1)),OFFSET(Escalation!$K$24,($Y97-1)*(Escalation!$I$22+1)+CY$4-SSSModel!$C$3+1,MAX(0,CY$4-$DZ97-$CA$4+1),1,MIN($DZ97,CY$4-$CA$4+1))),
     IF(SSSModel!$C$4="PV",BA97*$EA97*(1+SSSModel!$C$2),
     IF(SSSModel!$C$4="FCR",$EC97*SUM(OFFSET($AC97,0,MAX(CY$4-$AC$4-$DZ97+1,0),1,MIN($DZ97,CY$4-$AC$4+1))),0)))),
SUM($AC97:$BZ97)*
     IF(SSSModel!$C$4="RR",OFFSET(Profiles!$K$2,$Z97,MAX(Profiles!$C$2,BA$4-$W97)),
     IF(SSSModel!$C$4="ECC",$EA97*$EB97*IF(MAX(Escalation!$C$2,BA$4-$W97)&gt;$DZ97-1,0,OFFSET(Escalation!$K$2,$Y97,MAX(Escalation!$C$2,BA$4-$W97))),
     IF(SSSModel!$C$4="PV",IF(CY$4=$W97,$EA97*(1+SSSModel!$C$2),0),
     IF(SSSModel!$C$4="FCR",IF(AND(CY$4&gt;=$W97,OFFSET(Profiles!$K$2,$Z97,MAX(Profiles!$C$2,BA$4-$W97))&gt;0),$EC97,0),0))))))</f>
        <v>0</v>
      </c>
      <c r="CZ97" s="135">
        <f ca="1">IF(OR($Z97=0,SSSModel!$C$4="CF"),BB97,
IF(LEFT($V97,3)="ON_",
     IF(SSSModel!$C$4="RR",SUMPRODUCT(OFFSET($AC97,0,0,1,$CB$2),OFFSET(Profiles!$K$28,($Z97-1)*(Profiles!$I$26+1)+CZ$4-SSSModel!$C$3+1,0,1,$CB$2)),
     IF(SSSModel!$C$4="ECC",$EA97*$EB97*SUMPRODUCT(OFFSET($AC97,0,MAX(0,CZ$4-$DZ97-$CA$4+1),1,MIN($DZ97,CZ$4-$CA$4+1)),OFFSET(Escalation!$K$24,($Y97-1)*(Escalation!$I$22+1)+CZ$4-SSSModel!$C$3+1,MAX(0,CZ$4-$DZ97-$CA$4+1),1,MIN($DZ97,CZ$4-$CA$4+1))),
     IF(SSSModel!$C$4="PV",BB97*$EA97*(1+SSSModel!$C$2),
     IF(SSSModel!$C$4="FCR",$EC97*SUM(OFFSET($AC97,0,MAX(CZ$4-$AC$4-$DZ97+1,0),1,MIN($DZ97,CZ$4-$AC$4+1))),0)))),
SUM($AC97:$BZ97)*
     IF(SSSModel!$C$4="RR",OFFSET(Profiles!$K$2,$Z97,MAX(Profiles!$C$2,BB$4-$W97)),
     IF(SSSModel!$C$4="ECC",$EA97*$EB97*IF(MAX(Escalation!$C$2,BB$4-$W97)&gt;$DZ97-1,0,OFFSET(Escalation!$K$2,$Y97,MAX(Escalation!$C$2,BB$4-$W97))),
     IF(SSSModel!$C$4="PV",IF(CZ$4=$W97,$EA97*(1+SSSModel!$C$2),0),
     IF(SSSModel!$C$4="FCR",IF(AND(CZ$4&gt;=$W97,OFFSET(Profiles!$K$2,$Z97,MAX(Profiles!$C$2,BB$4-$W97))&gt;0),$EC97,0),0))))))</f>
        <v>0</v>
      </c>
      <c r="DA97" s="135">
        <f ca="1">IF(OR($Z97=0,SSSModel!$C$4="CF"),BC97,
IF(LEFT($V97,3)="ON_",
     IF(SSSModel!$C$4="RR",SUMPRODUCT(OFFSET($AC97,0,0,1,$CB$2),OFFSET(Profiles!$K$28,($Z97-1)*(Profiles!$I$26+1)+DA$4-SSSModel!$C$3+1,0,1,$CB$2)),
     IF(SSSModel!$C$4="ECC",$EA97*$EB97*SUMPRODUCT(OFFSET($AC97,0,MAX(0,DA$4-$DZ97-$CA$4+1),1,MIN($DZ97,DA$4-$CA$4+1)),OFFSET(Escalation!$K$24,($Y97-1)*(Escalation!$I$22+1)+DA$4-SSSModel!$C$3+1,MAX(0,DA$4-$DZ97-$CA$4+1),1,MIN($DZ97,DA$4-$CA$4+1))),
     IF(SSSModel!$C$4="PV",BC97*$EA97*(1+SSSModel!$C$2),
     IF(SSSModel!$C$4="FCR",$EC97*SUM(OFFSET($AC97,0,MAX(DA$4-$AC$4-$DZ97+1,0),1,MIN($DZ97,DA$4-$AC$4+1))),0)))),
SUM($AC97:$BZ97)*
     IF(SSSModel!$C$4="RR",OFFSET(Profiles!$K$2,$Z97,MAX(Profiles!$C$2,BC$4-$W97)),
     IF(SSSModel!$C$4="ECC",$EA97*$EB97*IF(MAX(Escalation!$C$2,BC$4-$W97)&gt;$DZ97-1,0,OFFSET(Escalation!$K$2,$Y97,MAX(Escalation!$C$2,BC$4-$W97))),
     IF(SSSModel!$C$4="PV",IF(DA$4=$W97,$EA97*(1+SSSModel!$C$2),0),
     IF(SSSModel!$C$4="FCR",IF(AND(DA$4&gt;=$W97,OFFSET(Profiles!$K$2,$Z97,MAX(Profiles!$C$2,BC$4-$W97))&gt;0),$EC97,0),0))))))</f>
        <v>0</v>
      </c>
      <c r="DB97" s="135">
        <f ca="1">IF(OR($Z97=0,SSSModel!$C$4="CF"),BD97,
IF(LEFT($V97,3)="ON_",
     IF(SSSModel!$C$4="RR",SUMPRODUCT(OFFSET($AC97,0,0,1,$CB$2),OFFSET(Profiles!$K$28,($Z97-1)*(Profiles!$I$26+1)+DB$4-SSSModel!$C$3+1,0,1,$CB$2)),
     IF(SSSModel!$C$4="ECC",$EA97*$EB97*SUMPRODUCT(OFFSET($AC97,0,MAX(0,DB$4-$DZ97-$CA$4+1),1,MIN($DZ97,DB$4-$CA$4+1)),OFFSET(Escalation!$K$24,($Y97-1)*(Escalation!$I$22+1)+DB$4-SSSModel!$C$3+1,MAX(0,DB$4-$DZ97-$CA$4+1),1,MIN($DZ97,DB$4-$CA$4+1))),
     IF(SSSModel!$C$4="PV",BD97*$EA97*(1+SSSModel!$C$2),
     IF(SSSModel!$C$4="FCR",$EC97*SUM(OFFSET($AC97,0,MAX(DB$4-$AC$4-$DZ97+1,0),1,MIN($DZ97,DB$4-$AC$4+1))),0)))),
SUM($AC97:$BZ97)*
     IF(SSSModel!$C$4="RR",OFFSET(Profiles!$K$2,$Z97,MAX(Profiles!$C$2,BD$4-$W97)),
     IF(SSSModel!$C$4="ECC",$EA97*$EB97*IF(MAX(Escalation!$C$2,BD$4-$W97)&gt;$DZ97-1,0,OFFSET(Escalation!$K$2,$Y97,MAX(Escalation!$C$2,BD$4-$W97))),
     IF(SSSModel!$C$4="PV",IF(DB$4=$W97,$EA97*(1+SSSModel!$C$2),0),
     IF(SSSModel!$C$4="FCR",IF(AND(DB$4&gt;=$W97,OFFSET(Profiles!$K$2,$Z97,MAX(Profiles!$C$2,BD$4-$W97))&gt;0),$EC97,0),0))))))</f>
        <v>0</v>
      </c>
      <c r="DC97" s="135">
        <f ca="1">IF(OR($Z97=0,SSSModel!$C$4="CF"),BE97,
IF(LEFT($V97,3)="ON_",
     IF(SSSModel!$C$4="RR",SUMPRODUCT(OFFSET($AC97,0,0,1,$CB$2),OFFSET(Profiles!$K$28,($Z97-1)*(Profiles!$I$26+1)+DC$4-SSSModel!$C$3+1,0,1,$CB$2)),
     IF(SSSModel!$C$4="ECC",$EA97*$EB97*SUMPRODUCT(OFFSET($AC97,0,MAX(0,DC$4-$DZ97-$CA$4+1),1,MIN($DZ97,DC$4-$CA$4+1)),OFFSET(Escalation!$K$24,($Y97-1)*(Escalation!$I$22+1)+DC$4-SSSModel!$C$3+1,MAX(0,DC$4-$DZ97-$CA$4+1),1,MIN($DZ97,DC$4-$CA$4+1))),
     IF(SSSModel!$C$4="PV",BE97*$EA97*(1+SSSModel!$C$2),
     IF(SSSModel!$C$4="FCR",$EC97*SUM(OFFSET($AC97,0,MAX(DC$4-$AC$4-$DZ97+1,0),1,MIN($DZ97,DC$4-$AC$4+1))),0)))),
SUM($AC97:$BZ97)*
     IF(SSSModel!$C$4="RR",OFFSET(Profiles!$K$2,$Z97,MAX(Profiles!$C$2,BE$4-$W97)),
     IF(SSSModel!$C$4="ECC",$EA97*$EB97*IF(MAX(Escalation!$C$2,BE$4-$W97)&gt;$DZ97-1,0,OFFSET(Escalation!$K$2,$Y97,MAX(Escalation!$C$2,BE$4-$W97))),
     IF(SSSModel!$C$4="PV",IF(DC$4=$W97,$EA97*(1+SSSModel!$C$2),0),
     IF(SSSModel!$C$4="FCR",IF(AND(DC$4&gt;=$W97,OFFSET(Profiles!$K$2,$Z97,MAX(Profiles!$C$2,BE$4-$W97))&gt;0),$EC97,0),0))))))</f>
        <v>0</v>
      </c>
      <c r="DD97" s="135">
        <f ca="1">IF(OR($Z97=0,SSSModel!$C$4="CF"),BF97,
IF(LEFT($V97,3)="ON_",
     IF(SSSModel!$C$4="RR",SUMPRODUCT(OFFSET($AC97,0,0,1,$CB$2),OFFSET(Profiles!$K$28,($Z97-1)*(Profiles!$I$26+1)+DD$4-SSSModel!$C$3+1,0,1,$CB$2)),
     IF(SSSModel!$C$4="ECC",$EA97*$EB97*SUMPRODUCT(OFFSET($AC97,0,MAX(0,DD$4-$DZ97-$CA$4+1),1,MIN($DZ97,DD$4-$CA$4+1)),OFFSET(Escalation!$K$24,($Y97-1)*(Escalation!$I$22+1)+DD$4-SSSModel!$C$3+1,MAX(0,DD$4-$DZ97-$CA$4+1),1,MIN($DZ97,DD$4-$CA$4+1))),
     IF(SSSModel!$C$4="PV",BF97*$EA97*(1+SSSModel!$C$2),
     IF(SSSModel!$C$4="FCR",$EC97*SUM(OFFSET($AC97,0,MAX(DD$4-$AC$4-$DZ97+1,0),1,MIN($DZ97,DD$4-$AC$4+1))),0)))),
SUM($AC97:$BZ97)*
     IF(SSSModel!$C$4="RR",OFFSET(Profiles!$K$2,$Z97,MAX(Profiles!$C$2,BF$4-$W97)),
     IF(SSSModel!$C$4="ECC",$EA97*$EB97*IF(MAX(Escalation!$C$2,BF$4-$W97)&gt;$DZ97-1,0,OFFSET(Escalation!$K$2,$Y97,MAX(Escalation!$C$2,BF$4-$W97))),
     IF(SSSModel!$C$4="PV",IF(DD$4=$W97,$EA97*(1+SSSModel!$C$2),0),
     IF(SSSModel!$C$4="FCR",IF(AND(DD$4&gt;=$W97,OFFSET(Profiles!$K$2,$Z97,MAX(Profiles!$C$2,BF$4-$W97))&gt;0),$EC97,0),0))))))</f>
        <v>0</v>
      </c>
      <c r="DE97" s="135">
        <f ca="1">IF(OR($Z97=0,SSSModel!$C$4="CF"),BG97,
IF(LEFT($V97,3)="ON_",
     IF(SSSModel!$C$4="RR",SUMPRODUCT(OFFSET($AC97,0,0,1,$CB$2),OFFSET(Profiles!$K$28,($Z97-1)*(Profiles!$I$26+1)+DE$4-SSSModel!$C$3+1,0,1,$CB$2)),
     IF(SSSModel!$C$4="ECC",$EA97*$EB97*SUMPRODUCT(OFFSET($AC97,0,MAX(0,DE$4-$DZ97-$CA$4+1),1,MIN($DZ97,DE$4-$CA$4+1)),OFFSET(Escalation!$K$24,($Y97-1)*(Escalation!$I$22+1)+DE$4-SSSModel!$C$3+1,MAX(0,DE$4-$DZ97-$CA$4+1),1,MIN($DZ97,DE$4-$CA$4+1))),
     IF(SSSModel!$C$4="PV",BG97*$EA97*(1+SSSModel!$C$2),
     IF(SSSModel!$C$4="FCR",$EC97*SUM(OFFSET($AC97,0,MAX(DE$4-$AC$4-$DZ97+1,0),1,MIN($DZ97,DE$4-$AC$4+1))),0)))),
SUM($AC97:$BZ97)*
     IF(SSSModel!$C$4="RR",OFFSET(Profiles!$K$2,$Z97,MAX(Profiles!$C$2,BG$4-$W97)),
     IF(SSSModel!$C$4="ECC",$EA97*$EB97*IF(MAX(Escalation!$C$2,BG$4-$W97)&gt;$DZ97-1,0,OFFSET(Escalation!$K$2,$Y97,MAX(Escalation!$C$2,BG$4-$W97))),
     IF(SSSModel!$C$4="PV",IF(DE$4=$W97,$EA97*(1+SSSModel!$C$2),0),
     IF(SSSModel!$C$4="FCR",IF(AND(DE$4&gt;=$W97,OFFSET(Profiles!$K$2,$Z97,MAX(Profiles!$C$2,BG$4-$W97))&gt;0),$EC97,0),0))))))</f>
        <v>0</v>
      </c>
      <c r="DF97" s="135">
        <f ca="1">IF(OR($Z97=0,SSSModel!$C$4="CF"),BH97,
IF(LEFT($V97,3)="ON_",
     IF(SSSModel!$C$4="RR",SUMPRODUCT(OFFSET($AC97,0,0,1,$CB$2),OFFSET(Profiles!$K$28,($Z97-1)*(Profiles!$I$26+1)+DF$4-SSSModel!$C$3+1,0,1,$CB$2)),
     IF(SSSModel!$C$4="ECC",$EA97*$EB97*SUMPRODUCT(OFFSET($AC97,0,MAX(0,DF$4-$DZ97-$CA$4+1),1,MIN($DZ97,DF$4-$CA$4+1)),OFFSET(Escalation!$K$24,($Y97-1)*(Escalation!$I$22+1)+DF$4-SSSModel!$C$3+1,MAX(0,DF$4-$DZ97-$CA$4+1),1,MIN($DZ97,DF$4-$CA$4+1))),
     IF(SSSModel!$C$4="PV",BH97*$EA97*(1+SSSModel!$C$2),
     IF(SSSModel!$C$4="FCR",$EC97*SUM(OFFSET($AC97,0,MAX(DF$4-$AC$4-$DZ97+1,0),1,MIN($DZ97,DF$4-$AC$4+1))),0)))),
SUM($AC97:$BZ97)*
     IF(SSSModel!$C$4="RR",OFFSET(Profiles!$K$2,$Z97,MAX(Profiles!$C$2,BH$4-$W97)),
     IF(SSSModel!$C$4="ECC",$EA97*$EB97*IF(MAX(Escalation!$C$2,BH$4-$W97)&gt;$DZ97-1,0,OFFSET(Escalation!$K$2,$Y97,MAX(Escalation!$C$2,BH$4-$W97))),
     IF(SSSModel!$C$4="PV",IF(DF$4=$W97,$EA97*(1+SSSModel!$C$2),0),
     IF(SSSModel!$C$4="FCR",IF(AND(DF$4&gt;=$W97,OFFSET(Profiles!$K$2,$Z97,MAX(Profiles!$C$2,BH$4-$W97))&gt;0),$EC97,0),0))))))</f>
        <v>0</v>
      </c>
      <c r="DG97" s="135">
        <f ca="1">IF(OR($Z97=0,SSSModel!$C$4="CF"),BI97,
IF(LEFT($V97,3)="ON_",
     IF(SSSModel!$C$4="RR",SUMPRODUCT(OFFSET($AC97,0,0,1,$CB$2),OFFSET(Profiles!$K$28,($Z97-1)*(Profiles!$I$26+1)+DG$4-SSSModel!$C$3+1,0,1,$CB$2)),
     IF(SSSModel!$C$4="ECC",$EA97*$EB97*SUMPRODUCT(OFFSET($AC97,0,MAX(0,DG$4-$DZ97-$CA$4+1),1,MIN($DZ97,DG$4-$CA$4+1)),OFFSET(Escalation!$K$24,($Y97-1)*(Escalation!$I$22+1)+DG$4-SSSModel!$C$3+1,MAX(0,DG$4-$DZ97-$CA$4+1),1,MIN($DZ97,DG$4-$CA$4+1))),
     IF(SSSModel!$C$4="PV",BI97*$EA97*(1+SSSModel!$C$2),
     IF(SSSModel!$C$4="FCR",$EC97*SUM(OFFSET($AC97,0,MAX(DG$4-$AC$4-$DZ97+1,0),1,MIN($DZ97,DG$4-$AC$4+1))),0)))),
SUM($AC97:$BZ97)*
     IF(SSSModel!$C$4="RR",OFFSET(Profiles!$K$2,$Z97,MAX(Profiles!$C$2,BI$4-$W97)),
     IF(SSSModel!$C$4="ECC",$EA97*$EB97*IF(MAX(Escalation!$C$2,BI$4-$W97)&gt;$DZ97-1,0,OFFSET(Escalation!$K$2,$Y97,MAX(Escalation!$C$2,BI$4-$W97))),
     IF(SSSModel!$C$4="PV",IF(DG$4=$W97,$EA97*(1+SSSModel!$C$2),0),
     IF(SSSModel!$C$4="FCR",IF(AND(DG$4&gt;=$W97,OFFSET(Profiles!$K$2,$Z97,MAX(Profiles!$C$2,BI$4-$W97))&gt;0),$EC97,0),0))))))</f>
        <v>0</v>
      </c>
      <c r="DH97" s="135">
        <f ca="1">IF(OR($Z97=0,SSSModel!$C$4="CF"),BJ97,
IF(LEFT($V97,3)="ON_",
     IF(SSSModel!$C$4="RR",SUMPRODUCT(OFFSET($AC97,0,0,1,$CB$2),OFFSET(Profiles!$K$28,($Z97-1)*(Profiles!$I$26+1)+DH$4-SSSModel!$C$3+1,0,1,$CB$2)),
     IF(SSSModel!$C$4="ECC",$EA97*$EB97*SUMPRODUCT(OFFSET($AC97,0,MAX(0,DH$4-$DZ97-$CA$4+1),1,MIN($DZ97,DH$4-$CA$4+1)),OFFSET(Escalation!$K$24,($Y97-1)*(Escalation!$I$22+1)+DH$4-SSSModel!$C$3+1,MAX(0,DH$4-$DZ97-$CA$4+1),1,MIN($DZ97,DH$4-$CA$4+1))),
     IF(SSSModel!$C$4="PV",BJ97*$EA97*(1+SSSModel!$C$2),
     IF(SSSModel!$C$4="FCR",$EC97*SUM(OFFSET($AC97,0,MAX(DH$4-$AC$4-$DZ97+1,0),1,MIN($DZ97,DH$4-$AC$4+1))),0)))),
SUM($AC97:$BZ97)*
     IF(SSSModel!$C$4="RR",OFFSET(Profiles!$K$2,$Z97,MAX(Profiles!$C$2,BJ$4-$W97)),
     IF(SSSModel!$C$4="ECC",$EA97*$EB97*IF(MAX(Escalation!$C$2,BJ$4-$W97)&gt;$DZ97-1,0,OFFSET(Escalation!$K$2,$Y97,MAX(Escalation!$C$2,BJ$4-$W97))),
     IF(SSSModel!$C$4="PV",IF(DH$4=$W97,$EA97*(1+SSSModel!$C$2),0),
     IF(SSSModel!$C$4="FCR",IF(AND(DH$4&gt;=$W97,OFFSET(Profiles!$K$2,$Z97,MAX(Profiles!$C$2,BJ$4-$W97))&gt;0),$EC97,0),0))))))</f>
        <v>0</v>
      </c>
      <c r="DI97" s="135">
        <f ca="1">IF(OR($Z97=0,SSSModel!$C$4="CF"),BK97,
IF(LEFT($V97,3)="ON_",
     IF(SSSModel!$C$4="RR",SUMPRODUCT(OFFSET($AC97,0,0,1,$CB$2),OFFSET(Profiles!$K$28,($Z97-1)*(Profiles!$I$26+1)+DI$4-SSSModel!$C$3+1,0,1,$CB$2)),
     IF(SSSModel!$C$4="ECC",$EA97*$EB97*SUMPRODUCT(OFFSET($AC97,0,MAX(0,DI$4-$DZ97-$CA$4+1),1,MIN($DZ97,DI$4-$CA$4+1)),OFFSET(Escalation!$K$24,($Y97-1)*(Escalation!$I$22+1)+DI$4-SSSModel!$C$3+1,MAX(0,DI$4-$DZ97-$CA$4+1),1,MIN($DZ97,DI$4-$CA$4+1))),
     IF(SSSModel!$C$4="PV",BK97*$EA97*(1+SSSModel!$C$2),
     IF(SSSModel!$C$4="FCR",$EC97*SUM(OFFSET($AC97,0,MAX(DI$4-$AC$4-$DZ97+1,0),1,MIN($DZ97,DI$4-$AC$4+1))),0)))),
SUM($AC97:$BZ97)*
     IF(SSSModel!$C$4="RR",OFFSET(Profiles!$K$2,$Z97,MAX(Profiles!$C$2,BK$4-$W97)),
     IF(SSSModel!$C$4="ECC",$EA97*$EB97*IF(MAX(Escalation!$C$2,BK$4-$W97)&gt;$DZ97-1,0,OFFSET(Escalation!$K$2,$Y97,MAX(Escalation!$C$2,BK$4-$W97))),
     IF(SSSModel!$C$4="PV",IF(DI$4=$W97,$EA97*(1+SSSModel!$C$2),0),
     IF(SSSModel!$C$4="FCR",IF(AND(DI$4&gt;=$W97,OFFSET(Profiles!$K$2,$Z97,MAX(Profiles!$C$2,BK$4-$W97))&gt;0),$EC97,0),0))))))</f>
        <v>0</v>
      </c>
      <c r="DJ97" s="135">
        <f ca="1">IF(OR($Z97=0,SSSModel!$C$4="CF"),BL97,
IF(LEFT($V97,3)="ON_",
     IF(SSSModel!$C$4="RR",SUMPRODUCT(OFFSET($AC97,0,0,1,$CB$2),OFFSET(Profiles!$K$28,($Z97-1)*(Profiles!$I$26+1)+DJ$4-SSSModel!$C$3+1,0,1,$CB$2)),
     IF(SSSModel!$C$4="ECC",$EA97*$EB97*SUMPRODUCT(OFFSET($AC97,0,MAX(0,DJ$4-$DZ97-$CA$4+1),1,MIN($DZ97,DJ$4-$CA$4+1)),OFFSET(Escalation!$K$24,($Y97-1)*(Escalation!$I$22+1)+DJ$4-SSSModel!$C$3+1,MAX(0,DJ$4-$DZ97-$CA$4+1),1,MIN($DZ97,DJ$4-$CA$4+1))),
     IF(SSSModel!$C$4="PV",BL97*$EA97*(1+SSSModel!$C$2),
     IF(SSSModel!$C$4="FCR",$EC97*SUM(OFFSET($AC97,0,MAX(DJ$4-$AC$4-$DZ97+1,0),1,MIN($DZ97,DJ$4-$AC$4+1))),0)))),
SUM($AC97:$BZ97)*
     IF(SSSModel!$C$4="RR",OFFSET(Profiles!$K$2,$Z97,MAX(Profiles!$C$2,BL$4-$W97)),
     IF(SSSModel!$C$4="ECC",$EA97*$EB97*IF(MAX(Escalation!$C$2,BL$4-$W97)&gt;$DZ97-1,0,OFFSET(Escalation!$K$2,$Y97,MAX(Escalation!$C$2,BL$4-$W97))),
     IF(SSSModel!$C$4="PV",IF(DJ$4=$W97,$EA97*(1+SSSModel!$C$2),0),
     IF(SSSModel!$C$4="FCR",IF(AND(DJ$4&gt;=$W97,OFFSET(Profiles!$K$2,$Z97,MAX(Profiles!$C$2,BL$4-$W97))&gt;0),$EC97,0),0))))))</f>
        <v>0</v>
      </c>
      <c r="DK97" s="135">
        <f ca="1">IF(OR($Z97=0,SSSModel!$C$4="CF"),BM97,
IF(LEFT($V97,3)="ON_",
     IF(SSSModel!$C$4="RR",SUMPRODUCT(OFFSET($AC97,0,0,1,$CB$2),OFFSET(Profiles!$K$28,($Z97-1)*(Profiles!$I$26+1)+DK$4-SSSModel!$C$3+1,0,1,$CB$2)),
     IF(SSSModel!$C$4="ECC",$EA97*$EB97*SUMPRODUCT(OFFSET($AC97,0,MAX(0,DK$4-$DZ97-$CA$4+1),1,MIN($DZ97,DK$4-$CA$4+1)),OFFSET(Escalation!$K$24,($Y97-1)*(Escalation!$I$22+1)+DK$4-SSSModel!$C$3+1,MAX(0,DK$4-$DZ97-$CA$4+1),1,MIN($DZ97,DK$4-$CA$4+1))),
     IF(SSSModel!$C$4="PV",BM97*$EA97*(1+SSSModel!$C$2),
     IF(SSSModel!$C$4="FCR",$EC97*SUM(OFFSET($AC97,0,MAX(DK$4-$AC$4-$DZ97+1,0),1,MIN($DZ97,DK$4-$AC$4+1))),0)))),
SUM($AC97:$BZ97)*
     IF(SSSModel!$C$4="RR",OFFSET(Profiles!$K$2,$Z97,MAX(Profiles!$C$2,BM$4-$W97)),
     IF(SSSModel!$C$4="ECC",$EA97*$EB97*IF(MAX(Escalation!$C$2,BM$4-$W97)&gt;$DZ97-1,0,OFFSET(Escalation!$K$2,$Y97,MAX(Escalation!$C$2,BM$4-$W97))),
     IF(SSSModel!$C$4="PV",IF(DK$4=$W97,$EA97*(1+SSSModel!$C$2),0),
     IF(SSSModel!$C$4="FCR",IF(AND(DK$4&gt;=$W97,OFFSET(Profiles!$K$2,$Z97,MAX(Profiles!$C$2,BM$4-$W97))&gt;0),$EC97,0),0))))))</f>
        <v>0</v>
      </c>
      <c r="DL97" s="135">
        <f ca="1">IF(OR($Z97=0,SSSModel!$C$4="CF"),BN97,
IF(LEFT($V97,3)="ON_",
     IF(SSSModel!$C$4="RR",SUMPRODUCT(OFFSET($AC97,0,0,1,$CB$2),OFFSET(Profiles!$K$28,($Z97-1)*(Profiles!$I$26+1)+DL$4-SSSModel!$C$3+1,0,1,$CB$2)),
     IF(SSSModel!$C$4="ECC",$EA97*$EB97*SUMPRODUCT(OFFSET($AC97,0,MAX(0,DL$4-$DZ97-$CA$4+1),1,MIN($DZ97,DL$4-$CA$4+1)),OFFSET(Escalation!$K$24,($Y97-1)*(Escalation!$I$22+1)+DL$4-SSSModel!$C$3+1,MAX(0,DL$4-$DZ97-$CA$4+1),1,MIN($DZ97,DL$4-$CA$4+1))),
     IF(SSSModel!$C$4="PV",BN97*$EA97*(1+SSSModel!$C$2),
     IF(SSSModel!$C$4="FCR",$EC97*SUM(OFFSET($AC97,0,MAX(DL$4-$AC$4-$DZ97+1,0),1,MIN($DZ97,DL$4-$AC$4+1))),0)))),
SUM($AC97:$BZ97)*
     IF(SSSModel!$C$4="RR",OFFSET(Profiles!$K$2,$Z97,MAX(Profiles!$C$2,BN$4-$W97)),
     IF(SSSModel!$C$4="ECC",$EA97*$EB97*IF(MAX(Escalation!$C$2,BN$4-$W97)&gt;$DZ97-1,0,OFFSET(Escalation!$K$2,$Y97,MAX(Escalation!$C$2,BN$4-$W97))),
     IF(SSSModel!$C$4="PV",IF(DL$4=$W97,$EA97*(1+SSSModel!$C$2),0),
     IF(SSSModel!$C$4="FCR",IF(AND(DL$4&gt;=$W97,OFFSET(Profiles!$K$2,$Z97,MAX(Profiles!$C$2,BN$4-$W97))&gt;0),$EC97,0),0))))))</f>
        <v>0</v>
      </c>
      <c r="DM97" s="135">
        <f ca="1">IF(OR($Z97=0,SSSModel!$C$4="CF"),BO97,
IF(LEFT($V97,3)="ON_",
     IF(SSSModel!$C$4="RR",SUMPRODUCT(OFFSET($AC97,0,0,1,$CB$2),OFFSET(Profiles!$K$28,($Z97-1)*(Profiles!$I$26+1)+DM$4-SSSModel!$C$3+1,0,1,$CB$2)),
     IF(SSSModel!$C$4="ECC",$EA97*$EB97*SUMPRODUCT(OFFSET($AC97,0,MAX(0,DM$4-$DZ97-$CA$4+1),1,MIN($DZ97,DM$4-$CA$4+1)),OFFSET(Escalation!$K$24,($Y97-1)*(Escalation!$I$22+1)+DM$4-SSSModel!$C$3+1,MAX(0,DM$4-$DZ97-$CA$4+1),1,MIN($DZ97,DM$4-$CA$4+1))),
     IF(SSSModel!$C$4="PV",BO97*$EA97*(1+SSSModel!$C$2),
     IF(SSSModel!$C$4="FCR",$EC97*SUM(OFFSET($AC97,0,MAX(DM$4-$AC$4-$DZ97+1,0),1,MIN($DZ97,DM$4-$AC$4+1))),0)))),
SUM($AC97:$BZ97)*
     IF(SSSModel!$C$4="RR",OFFSET(Profiles!$K$2,$Z97,MAX(Profiles!$C$2,BO$4-$W97)),
     IF(SSSModel!$C$4="ECC",$EA97*$EB97*IF(MAX(Escalation!$C$2,BO$4-$W97)&gt;$DZ97-1,0,OFFSET(Escalation!$K$2,$Y97,MAX(Escalation!$C$2,BO$4-$W97))),
     IF(SSSModel!$C$4="PV",IF(DM$4=$W97,$EA97*(1+SSSModel!$C$2),0),
     IF(SSSModel!$C$4="FCR",IF(AND(DM$4&gt;=$W97,OFFSET(Profiles!$K$2,$Z97,MAX(Profiles!$C$2,BO$4-$W97))&gt;0),$EC97,0),0))))))</f>
        <v>0</v>
      </c>
      <c r="DN97" s="135">
        <f ca="1">IF(OR($Z97=0,SSSModel!$C$4="CF"),BP97,
IF(LEFT($V97,3)="ON_",
     IF(SSSModel!$C$4="RR",SUMPRODUCT(OFFSET($AC97,0,0,1,$CB$2),OFFSET(Profiles!$K$28,($Z97-1)*(Profiles!$I$26+1)+DN$4-SSSModel!$C$3+1,0,1,$CB$2)),
     IF(SSSModel!$C$4="ECC",$EA97*$EB97*SUMPRODUCT(OFFSET($AC97,0,MAX(0,DN$4-$DZ97-$CA$4+1),1,MIN($DZ97,DN$4-$CA$4+1)),OFFSET(Escalation!$K$24,($Y97-1)*(Escalation!$I$22+1)+DN$4-SSSModel!$C$3+1,MAX(0,DN$4-$DZ97-$CA$4+1),1,MIN($DZ97,DN$4-$CA$4+1))),
     IF(SSSModel!$C$4="PV",BP97*$EA97*(1+SSSModel!$C$2),
     IF(SSSModel!$C$4="FCR",$EC97*SUM(OFFSET($AC97,0,MAX(DN$4-$AC$4-$DZ97+1,0),1,MIN($DZ97,DN$4-$AC$4+1))),0)))),
SUM($AC97:$BZ97)*
     IF(SSSModel!$C$4="RR",OFFSET(Profiles!$K$2,$Z97,MAX(Profiles!$C$2,BP$4-$W97)),
     IF(SSSModel!$C$4="ECC",$EA97*$EB97*IF(MAX(Escalation!$C$2,BP$4-$W97)&gt;$DZ97-1,0,OFFSET(Escalation!$K$2,$Y97,MAX(Escalation!$C$2,BP$4-$W97))),
     IF(SSSModel!$C$4="PV",IF(DN$4=$W97,$EA97*(1+SSSModel!$C$2),0),
     IF(SSSModel!$C$4="FCR",IF(AND(DN$4&gt;=$W97,OFFSET(Profiles!$K$2,$Z97,MAX(Profiles!$C$2,BP$4-$W97))&gt;0),$EC97,0),0))))))</f>
        <v>0</v>
      </c>
      <c r="DO97" s="135">
        <f ca="1">IF(OR($Z97=0,SSSModel!$C$4="CF"),BQ97,
IF(LEFT($V97,3)="ON_",
     IF(SSSModel!$C$4="RR",SUMPRODUCT(OFFSET($AC97,0,0,1,$CB$2),OFFSET(Profiles!$K$28,($Z97-1)*(Profiles!$I$26+1)+DO$4-SSSModel!$C$3+1,0,1,$CB$2)),
     IF(SSSModel!$C$4="ECC",$EA97*$EB97*SUMPRODUCT(OFFSET($AC97,0,MAX(0,DO$4-$DZ97-$CA$4+1),1,MIN($DZ97,DO$4-$CA$4+1)),OFFSET(Escalation!$K$24,($Y97-1)*(Escalation!$I$22+1)+DO$4-SSSModel!$C$3+1,MAX(0,DO$4-$DZ97-$CA$4+1),1,MIN($DZ97,DO$4-$CA$4+1))),
     IF(SSSModel!$C$4="PV",BQ97*$EA97*(1+SSSModel!$C$2),
     IF(SSSModel!$C$4="FCR",$EC97*SUM(OFFSET($AC97,0,MAX(DO$4-$AC$4-$DZ97+1,0),1,MIN($DZ97,DO$4-$AC$4+1))),0)))),
SUM($AC97:$BZ97)*
     IF(SSSModel!$C$4="RR",OFFSET(Profiles!$K$2,$Z97,MAX(Profiles!$C$2,BQ$4-$W97)),
     IF(SSSModel!$C$4="ECC",$EA97*$EB97*IF(MAX(Escalation!$C$2,BQ$4-$W97)&gt;$DZ97-1,0,OFFSET(Escalation!$K$2,$Y97,MAX(Escalation!$C$2,BQ$4-$W97))),
     IF(SSSModel!$C$4="PV",IF(DO$4=$W97,$EA97*(1+SSSModel!$C$2),0),
     IF(SSSModel!$C$4="FCR",IF(AND(DO$4&gt;=$W97,OFFSET(Profiles!$K$2,$Z97,MAX(Profiles!$C$2,BQ$4-$W97))&gt;0),$EC97,0),0))))))</f>
        <v>0</v>
      </c>
      <c r="DP97" s="135">
        <f ca="1">IF(OR($Z97=0,SSSModel!$C$4="CF"),BR97,
IF(LEFT($V97,3)="ON_",
     IF(SSSModel!$C$4="RR",SUMPRODUCT(OFFSET($AC97,0,0,1,$CB$2),OFFSET(Profiles!$K$28,($Z97-1)*(Profiles!$I$26+1)+DP$4-SSSModel!$C$3+1,0,1,$CB$2)),
     IF(SSSModel!$C$4="ECC",$EA97*$EB97*SUMPRODUCT(OFFSET($AC97,0,MAX(0,DP$4-$DZ97-$CA$4+1),1,MIN($DZ97,DP$4-$CA$4+1)),OFFSET(Escalation!$K$24,($Y97-1)*(Escalation!$I$22+1)+DP$4-SSSModel!$C$3+1,MAX(0,DP$4-$DZ97-$CA$4+1),1,MIN($DZ97,DP$4-$CA$4+1))),
     IF(SSSModel!$C$4="PV",BR97*$EA97*(1+SSSModel!$C$2),
     IF(SSSModel!$C$4="FCR",$EC97*SUM(OFFSET($AC97,0,MAX(DP$4-$AC$4-$DZ97+1,0),1,MIN($DZ97,DP$4-$AC$4+1))),0)))),
SUM($AC97:$BZ97)*
     IF(SSSModel!$C$4="RR",OFFSET(Profiles!$K$2,$Z97,MAX(Profiles!$C$2,BR$4-$W97)),
     IF(SSSModel!$C$4="ECC",$EA97*$EB97*IF(MAX(Escalation!$C$2,BR$4-$W97)&gt;$DZ97-1,0,OFFSET(Escalation!$K$2,$Y97,MAX(Escalation!$C$2,BR$4-$W97))),
     IF(SSSModel!$C$4="PV",IF(DP$4=$W97,$EA97*(1+SSSModel!$C$2),0),
     IF(SSSModel!$C$4="FCR",IF(AND(DP$4&gt;=$W97,OFFSET(Profiles!$K$2,$Z97,MAX(Profiles!$C$2,BR$4-$W97))&gt;0),$EC97,0),0))))))</f>
        <v>0</v>
      </c>
      <c r="DQ97" s="135">
        <f ca="1">IF(OR($Z97=0,SSSModel!$C$4="CF"),BS97,
IF(LEFT($V97,3)="ON_",
     IF(SSSModel!$C$4="RR",SUMPRODUCT(OFFSET($AC97,0,0,1,$CB$2),OFFSET(Profiles!$K$28,($Z97-1)*(Profiles!$I$26+1)+DQ$4-SSSModel!$C$3+1,0,1,$CB$2)),
     IF(SSSModel!$C$4="ECC",$EA97*$EB97*SUMPRODUCT(OFFSET($AC97,0,MAX(0,DQ$4-$DZ97-$CA$4+1),1,MIN($DZ97,DQ$4-$CA$4+1)),OFFSET(Escalation!$K$24,($Y97-1)*(Escalation!$I$22+1)+DQ$4-SSSModel!$C$3+1,MAX(0,DQ$4-$DZ97-$CA$4+1),1,MIN($DZ97,DQ$4-$CA$4+1))),
     IF(SSSModel!$C$4="PV",BS97*$EA97*(1+SSSModel!$C$2),
     IF(SSSModel!$C$4="FCR",$EC97*SUM(OFFSET($AC97,0,MAX(DQ$4-$AC$4-$DZ97+1,0),1,MIN($DZ97,DQ$4-$AC$4+1))),0)))),
SUM($AC97:$BZ97)*
     IF(SSSModel!$C$4="RR",OFFSET(Profiles!$K$2,$Z97,MAX(Profiles!$C$2,BS$4-$W97)),
     IF(SSSModel!$C$4="ECC",$EA97*$EB97*IF(MAX(Escalation!$C$2,BS$4-$W97)&gt;$DZ97-1,0,OFFSET(Escalation!$K$2,$Y97,MAX(Escalation!$C$2,BS$4-$W97))),
     IF(SSSModel!$C$4="PV",IF(DQ$4=$W97,$EA97*(1+SSSModel!$C$2),0),
     IF(SSSModel!$C$4="FCR",IF(AND(DQ$4&gt;=$W97,OFFSET(Profiles!$K$2,$Z97,MAX(Profiles!$C$2,BS$4-$W97))&gt;0),$EC97,0),0))))))</f>
        <v>0</v>
      </c>
      <c r="DR97" s="135">
        <f ca="1">IF(OR($Z97=0,SSSModel!$C$4="CF"),BT97,
IF(LEFT($V97,3)="ON_",
     IF(SSSModel!$C$4="RR",SUMPRODUCT(OFFSET($AC97,0,0,1,$CB$2),OFFSET(Profiles!$K$28,($Z97-1)*(Profiles!$I$26+1)+DR$4-SSSModel!$C$3+1,0,1,$CB$2)),
     IF(SSSModel!$C$4="ECC",$EA97*$EB97*SUMPRODUCT(OFFSET($AC97,0,MAX(0,DR$4-$DZ97-$CA$4+1),1,MIN($DZ97,DR$4-$CA$4+1)),OFFSET(Escalation!$K$24,($Y97-1)*(Escalation!$I$22+1)+DR$4-SSSModel!$C$3+1,MAX(0,DR$4-$DZ97-$CA$4+1),1,MIN($DZ97,DR$4-$CA$4+1))),
     IF(SSSModel!$C$4="PV",BT97*$EA97*(1+SSSModel!$C$2),
     IF(SSSModel!$C$4="FCR",$EC97*SUM(OFFSET($AC97,0,MAX(DR$4-$AC$4-$DZ97+1,0),1,MIN($DZ97,DR$4-$AC$4+1))),0)))),
SUM($AC97:$BZ97)*
     IF(SSSModel!$C$4="RR",OFFSET(Profiles!$K$2,$Z97,MAX(Profiles!$C$2,BT$4-$W97)),
     IF(SSSModel!$C$4="ECC",$EA97*$EB97*IF(MAX(Escalation!$C$2,BT$4-$W97)&gt;$DZ97-1,0,OFFSET(Escalation!$K$2,$Y97,MAX(Escalation!$C$2,BT$4-$W97))),
     IF(SSSModel!$C$4="PV",IF(DR$4=$W97,$EA97*(1+SSSModel!$C$2),0),
     IF(SSSModel!$C$4="FCR",IF(AND(DR$4&gt;=$W97,OFFSET(Profiles!$K$2,$Z97,MAX(Profiles!$C$2,BT$4-$W97))&gt;0),$EC97,0),0))))))</f>
        <v>0</v>
      </c>
      <c r="DS97" s="135">
        <f ca="1">IF(OR($Z97=0,SSSModel!$C$4="CF"),BU97,
IF(LEFT($V97,3)="ON_",
     IF(SSSModel!$C$4="RR",SUMPRODUCT(OFFSET($AC97,0,0,1,$CB$2),OFFSET(Profiles!$K$28,($Z97-1)*(Profiles!$I$26+1)+DS$4-SSSModel!$C$3+1,0,1,$CB$2)),
     IF(SSSModel!$C$4="ECC",$EA97*$EB97*SUMPRODUCT(OFFSET($AC97,0,MAX(0,DS$4-$DZ97-$CA$4+1),1,MIN($DZ97,DS$4-$CA$4+1)),OFFSET(Escalation!$K$24,($Y97-1)*(Escalation!$I$22+1)+DS$4-SSSModel!$C$3+1,MAX(0,DS$4-$DZ97-$CA$4+1),1,MIN($DZ97,DS$4-$CA$4+1))),
     IF(SSSModel!$C$4="PV",BU97*$EA97*(1+SSSModel!$C$2),
     IF(SSSModel!$C$4="FCR",$EC97*SUM(OFFSET($AC97,0,MAX(DS$4-$AC$4-$DZ97+1,0),1,MIN($DZ97,DS$4-$AC$4+1))),0)))),
SUM($AC97:$BZ97)*
     IF(SSSModel!$C$4="RR",OFFSET(Profiles!$K$2,$Z97,MAX(Profiles!$C$2,BU$4-$W97)),
     IF(SSSModel!$C$4="ECC",$EA97*$EB97*IF(MAX(Escalation!$C$2,BU$4-$W97)&gt;$DZ97-1,0,OFFSET(Escalation!$K$2,$Y97,MAX(Escalation!$C$2,BU$4-$W97))),
     IF(SSSModel!$C$4="PV",IF(DS$4=$W97,$EA97*(1+SSSModel!$C$2),0),
     IF(SSSModel!$C$4="FCR",IF(AND(DS$4&gt;=$W97,OFFSET(Profiles!$K$2,$Z97,MAX(Profiles!$C$2,BU$4-$W97))&gt;0),$EC97,0),0))))))</f>
        <v>0</v>
      </c>
      <c r="DT97" s="135">
        <f ca="1">IF(OR($Z97=0,SSSModel!$C$4="CF"),BV97,
IF(LEFT($V97,3)="ON_",
     IF(SSSModel!$C$4="RR",SUMPRODUCT(OFFSET($AC97,0,0,1,$CB$2),OFFSET(Profiles!$K$28,($Z97-1)*(Profiles!$I$26+1)+DT$4-SSSModel!$C$3+1,0,1,$CB$2)),
     IF(SSSModel!$C$4="ECC",$EA97*$EB97*SUMPRODUCT(OFFSET($AC97,0,MAX(0,DT$4-$DZ97-$CA$4+1),1,MIN($DZ97,DT$4-$CA$4+1)),OFFSET(Escalation!$K$24,($Y97-1)*(Escalation!$I$22+1)+DT$4-SSSModel!$C$3+1,MAX(0,DT$4-$DZ97-$CA$4+1),1,MIN($DZ97,DT$4-$CA$4+1))),
     IF(SSSModel!$C$4="PV",BV97*$EA97*(1+SSSModel!$C$2),
     IF(SSSModel!$C$4="FCR",$EC97*SUM(OFFSET($AC97,0,MAX(DT$4-$AC$4-$DZ97+1,0),1,MIN($DZ97,DT$4-$AC$4+1))),0)))),
SUM($AC97:$BZ97)*
     IF(SSSModel!$C$4="RR",OFFSET(Profiles!$K$2,$Z97,MAX(Profiles!$C$2,BV$4-$W97)),
     IF(SSSModel!$C$4="ECC",$EA97*$EB97*IF(MAX(Escalation!$C$2,BV$4-$W97)&gt;$DZ97-1,0,OFFSET(Escalation!$K$2,$Y97,MAX(Escalation!$C$2,BV$4-$W97))),
     IF(SSSModel!$C$4="PV",IF(DT$4=$W97,$EA97*(1+SSSModel!$C$2),0),
     IF(SSSModel!$C$4="FCR",IF(AND(DT$4&gt;=$W97,OFFSET(Profiles!$K$2,$Z97,MAX(Profiles!$C$2,BV$4-$W97))&gt;0),$EC97,0),0))))))</f>
        <v>0</v>
      </c>
      <c r="DU97" s="135">
        <f ca="1">IF(OR($Z97=0,SSSModel!$C$4="CF"),BW97,
IF(LEFT($V97,3)="ON_",
     IF(SSSModel!$C$4="RR",SUMPRODUCT(OFFSET($AC97,0,0,1,$CB$2),OFFSET(Profiles!$K$28,($Z97-1)*(Profiles!$I$26+1)+DU$4-SSSModel!$C$3+1,0,1,$CB$2)),
     IF(SSSModel!$C$4="ECC",$EA97*$EB97*SUMPRODUCT(OFFSET($AC97,0,MAX(0,DU$4-$DZ97-$CA$4+1),1,MIN($DZ97,DU$4-$CA$4+1)),OFFSET(Escalation!$K$24,($Y97-1)*(Escalation!$I$22+1)+DU$4-SSSModel!$C$3+1,MAX(0,DU$4-$DZ97-$CA$4+1),1,MIN($DZ97,DU$4-$CA$4+1))),
     IF(SSSModel!$C$4="PV",BW97*$EA97*(1+SSSModel!$C$2),
     IF(SSSModel!$C$4="FCR",$EC97*SUM(OFFSET($AC97,0,MAX(DU$4-$AC$4-$DZ97+1,0),1,MIN($DZ97,DU$4-$AC$4+1))),0)))),
SUM($AC97:$BZ97)*
     IF(SSSModel!$C$4="RR",OFFSET(Profiles!$K$2,$Z97,MAX(Profiles!$C$2,BW$4-$W97)),
     IF(SSSModel!$C$4="ECC",$EA97*$EB97*IF(MAX(Escalation!$C$2,BW$4-$W97)&gt;$DZ97-1,0,OFFSET(Escalation!$K$2,$Y97,MAX(Escalation!$C$2,BW$4-$W97))),
     IF(SSSModel!$C$4="PV",IF(DU$4=$W97,$EA97*(1+SSSModel!$C$2),0),
     IF(SSSModel!$C$4="FCR",IF(AND(DU$4&gt;=$W97,OFFSET(Profiles!$K$2,$Z97,MAX(Profiles!$C$2,BW$4-$W97))&gt;0),$EC97,0),0))))))</f>
        <v>0</v>
      </c>
      <c r="DV97" s="136">
        <f ca="1">IF(OR($Z97=0,SSSModel!$C$4="CF"),BX97,
IF(LEFT($V97,3)="ON_",
     IF(SSSModel!$C$4="RR",SUMPRODUCT(OFFSET($AC97,0,0,1,$CB$2),OFFSET(Profiles!$K$28,($Z97-1)*(Profiles!$I$26+1)+DV$4-SSSModel!$C$3+1,0,1,$CB$2)),
     IF(SSSModel!$C$4="ECC",$EA97*$EB97*SUMPRODUCT(OFFSET($AC97,0,MAX(0,DV$4-$DZ97-$CA$4+1),1,MIN($DZ97,DV$4-$CA$4+1)),OFFSET(Escalation!$K$24,($Y97-1)*(Escalation!$I$22+1)+DV$4-SSSModel!$C$3+1,MAX(0,DV$4-$DZ97-$CA$4+1),1,MIN($DZ97,DV$4-$CA$4+1))),
     IF(SSSModel!$C$4="PV",BX97*$EA97*(1+SSSModel!$C$2),
     IF(SSSModel!$C$4="FCR",$EC97*SUM(OFFSET($AC97,0,MAX(DV$4-$AC$4-$DZ97+1,0),1,MIN($DZ97,DV$4-$AC$4+1))),0)))),
SUM($AC97:$BZ97)*
     IF(SSSModel!$C$4="RR",OFFSET(Profiles!$K$2,$Z97,MAX(Profiles!$C$2,BX$4-$W97)),
     IF(SSSModel!$C$4="ECC",$EA97*$EB97*IF(MAX(Escalation!$C$2,BX$4-$W97)&gt;$DZ97-1,0,OFFSET(Escalation!$K$2,$Y97,MAX(Escalation!$C$2,BX$4-$W97))),
     IF(SSSModel!$C$4="PV",IF(DV$4=$W97,$EA97*(1+SSSModel!$C$2),0),
     IF(SSSModel!$C$4="FCR",IF(AND(DV$4&gt;=$W97,OFFSET(Profiles!$K$2,$Z97,MAX(Profiles!$C$2,BX$4-$W97))&gt;0),$EC97,0),0))))))</f>
        <v>0</v>
      </c>
      <c r="DW97" s="136">
        <f ca="1">IF(OR($Z97=0,SSSModel!$C$4="CF"),BY97,
IF(LEFT($V97,3)="ON_",
     IF(SSSModel!$C$4="RR",SUMPRODUCT(OFFSET($AC97,0,0,1,$CB$2),OFFSET(Profiles!$K$28,($Z97-1)*(Profiles!$I$26+1)+DW$4-SSSModel!$C$3+1,0,1,$CB$2)),
     IF(SSSModel!$C$4="ECC",$EA97*$EB97*SUMPRODUCT(OFFSET($AC97,0,MAX(0,DW$4-$DZ97-$CA$4+1),1,MIN($DZ97,DW$4-$CA$4+1)),OFFSET(Escalation!$K$24,($Y97-1)*(Escalation!$I$22+1)+DW$4-SSSModel!$C$3+1,MAX(0,DW$4-$DZ97-$CA$4+1),1,MIN($DZ97,DW$4-$CA$4+1))),
     IF(SSSModel!$C$4="PV",BY97*$EA97*(1+SSSModel!$C$2),
     IF(SSSModel!$C$4="FCR",$EC97*SUM(OFFSET($AC97,0,MAX(DW$4-$AC$4-$DZ97+1,0),1,MIN($DZ97,DW$4-$AC$4+1))),0)))),
SUM($AC97:$BZ97)*
     IF(SSSModel!$C$4="RR",OFFSET(Profiles!$K$2,$Z97,MAX(Profiles!$C$2,BY$4-$W97)),
     IF(SSSModel!$C$4="ECC",$EA97*$EB97*IF(MAX(Escalation!$C$2,BY$4-$W97)&gt;$DZ97-1,0,OFFSET(Escalation!$K$2,$Y97,MAX(Escalation!$C$2,BY$4-$W97))),
     IF(SSSModel!$C$4="PV",IF(DW$4=$W97,$EA97*(1+SSSModel!$C$2),0),
     IF(SSSModel!$C$4="FCR",IF(AND(DW$4&gt;=$W97,OFFSET(Profiles!$K$2,$Z97,MAX(Profiles!$C$2,BY$4-$W97))&gt;0),$EC97,0),0))))))</f>
        <v>0</v>
      </c>
      <c r="DX97" s="136">
        <f ca="1">IF(OR($Z97=0,SSSModel!$C$4="CF"),BZ97,
IF(LEFT($V97,3)="ON_",
     IF(SSSModel!$C$4="RR",SUMPRODUCT(OFFSET($AC97,0,0,1,$CB$2),OFFSET(Profiles!$K$28,($Z97-1)*(Profiles!$I$26+1)+DX$4-SSSModel!$C$3+1,0,1,$CB$2)),
     IF(SSSModel!$C$4="ECC",$EA97*$EB97*SUMPRODUCT(OFFSET($AC97,0,MAX(0,DX$4-$DZ97-$CA$4+1),1,MIN($DZ97,DX$4-$CA$4+1)),OFFSET(Escalation!$K$24,($Y97-1)*(Escalation!$I$22+1)+DX$4-SSSModel!$C$3+1,MAX(0,DX$4-$DZ97-$CA$4+1),1,MIN($DZ97,DX$4-$CA$4+1))),
     IF(SSSModel!$C$4="PV",BZ97*$EA97*(1+SSSModel!$C$2),
     IF(SSSModel!$C$4="FCR",$EC97*SUM(OFFSET($AC97,0,MAX(DX$4-$AC$4-$DZ97+1,0),1,MIN($DZ97,DX$4-$AC$4+1))),0)))),
SUM($AC97:$BZ97)*
     IF(SSSModel!$C$4="RR",OFFSET(Profiles!$K$2,$Z97,MAX(Profiles!$C$2,BZ$4-$W97)),
     IF(SSSModel!$C$4="ECC",$EA97*$EB97*IF(MAX(Escalation!$C$2,BZ$4-$W97)&gt;$DZ97-1,0,OFFSET(Escalation!$K$2,$Y97,MAX(Escalation!$C$2,BZ$4-$W97))),
     IF(SSSModel!$C$4="PV",IF(DX$4=$W97,$EA97*(1+SSSModel!$C$2),0),
     IF(SSSModel!$C$4="FCR",IF(AND(DX$4&gt;=$W97,OFFSET(Profiles!$K$2,$Z97,MAX(Profiles!$C$2,BZ$4-$W97))&gt;0),$EC97,0),0))))))</f>
        <v>0</v>
      </c>
      <c r="DY97" s="82">
        <f ca="1">IF($Y97=0,0,OFFSET(Escalation!$B$2,$Y97,0))</f>
        <v>0</v>
      </c>
      <c r="DZ97" s="80">
        <f ca="1">IF($Z97=0,0,COUNTIF(OFFSET(Profiles!$K$2,$Z97,0,1,50),"&gt;0"))</f>
        <v>0</v>
      </c>
      <c r="EA97" s="137">
        <f ca="1">IF($Z97=0,0,SUMPRODUCT(Profiles!$C$20:$BH$20,OFFSET(Profiles!$C$2,$Z97,0,1,Profiles!$B$1)))</f>
        <v>0</v>
      </c>
      <c r="EB97" s="24">
        <f>IF($Z97=0,0,((1-(1+DY97)/(1+SSSModel!$C$2))/(1-((1+DY97)/(1+SSSModel!$C$2))^DZ97))*(1+SSSModel!$C$2))</f>
        <v>0</v>
      </c>
      <c r="EC97" s="24">
        <f>IF($Z97=0,0,-PMT(SSSModel!$C$2,DZ97,EA97))</f>
        <v>0</v>
      </c>
    </row>
    <row r="98" spans="3:133" x14ac:dyDescent="0.35">
      <c r="C98" s="18">
        <f t="shared" si="12"/>
        <v>10</v>
      </c>
      <c r="D98" s="18">
        <f t="shared" si="13"/>
        <v>4</v>
      </c>
      <c r="E98" s="18">
        <f t="shared" ca="1" si="14"/>
        <v>0</v>
      </c>
      <c r="G98" s="25" t="str">
        <f ca="1">IF($E98=0,"",OFFSET(Resources!B$26,$E98,0))</f>
        <v/>
      </c>
      <c r="H98" s="25" t="str">
        <f ca="1">IF($E98=0,"",OFFSET(Resources!C$26,$E98,0))</f>
        <v/>
      </c>
      <c r="I98" s="25" t="str">
        <f ca="1">IF($E98=0,"",OFFSET(Resources!$E$26,$E98,0))</f>
        <v/>
      </c>
      <c r="J98" s="16">
        <v>1</v>
      </c>
      <c r="K98" s="16" t="s">
        <v>150</v>
      </c>
      <c r="L98" s="25" t="str">
        <f ca="1">OFFSET(Resources!$CG$24,0,$C98-1)</f>
        <v>Annual Fuel Burn</v>
      </c>
      <c r="M98" s="25" t="str">
        <f ca="1">OFFSET(Resources!$CG$25,0,$C98-1)</f>
        <v>O&amp;M</v>
      </c>
      <c r="N98" s="1">
        <v>1</v>
      </c>
      <c r="O98" s="7">
        <f ca="1">IF($E98=0,0,OFFSET(Resources!$CG$26,$E98,$C98-1))</f>
        <v>0</v>
      </c>
      <c r="P98" s="25" t="str">
        <f ca="1">OFFSET(Resources!$CG$26,0,$C98-1)</f>
        <v>mmBtu/Yr</v>
      </c>
      <c r="Q98" s="18">
        <f ca="1">IF($E98=0,0,OFFSET(GenAlts!$W$4,$E98,$D98-1))</f>
        <v>0</v>
      </c>
      <c r="R98" s="1">
        <v>1</v>
      </c>
      <c r="S98" t="str">
        <f ca="1">IF($E98=0,"",OFFSET(Resources!$R$26,$E98,0))</f>
        <v/>
      </c>
      <c r="T98" s="85" t="str">
        <f ca="1">IF(OR($E98=0,OFFSET(Resources!$P$26,$E98,0)=0),"",OFFSET(Resources!$P$26,$E98,0))</f>
        <v/>
      </c>
      <c r="U98" s="25">
        <f ca="1">IF($E98=0,0,OFFSET(Resources!$AB$26,$E98,($C98-1)*Resources!$CI$20))</f>
        <v>0</v>
      </c>
      <c r="V98" s="1"/>
      <c r="W98">
        <f t="shared" ca="1" si="11"/>
        <v>0</v>
      </c>
      <c r="X98">
        <f ca="1">IF(T98="",0,MATCH(T98,Profiles!$A$3:$A$22,0))</f>
        <v>0</v>
      </c>
      <c r="Y98" s="10">
        <f ca="1">IF(U98=0,0,MATCH(U98,Escalation!$A$3:$A$18,0))</f>
        <v>0</v>
      </c>
      <c r="Z98">
        <f>IF(V98="",0,MATCH(V98,Profiles!$A$3:$A$22,0))</f>
        <v>0</v>
      </c>
      <c r="AA98" s="8"/>
      <c r="AB98" s="8">
        <v>0</v>
      </c>
      <c r="AC98" s="72">
        <f ca="1">IF(OR(AC$4&lt;$Q98,AC$4&gt;$Q98+IF($S98="",1000,$S98)-1),0,IF(MOD(AC$4-$Q98,IF($R98="",1000,$R98))=0,$O98,0))*IF($Y98&gt;0,(1+INDEX(Escalation!$B$3:$B$18,$Y98,0))^(AC$4-SSSModel!$C$5),1)*IF($X98=0,1,OFFSET(Profiles!$K$2,$X98,MAX(Profiles!$C$2,AC$4-$Q98)))*IF($AA98=1,(1+SSSModel!#REF!),1)</f>
        <v>0</v>
      </c>
      <c r="AD98" s="72">
        <f ca="1">IF(OR(AD$4&lt;$Q98,AD$4&gt;$Q98+IF($S98="",1000,$S98)-1),0,IF(MOD(AD$4-$Q98,IF($R98="",1000,$R98))=0,$O98,0))*IF($Y98&gt;0,(1+INDEX(Escalation!$B$3:$B$18,$Y98,0))^(AD$4-SSSModel!$C$5),1)*IF($X98=0,1,OFFSET(Profiles!$K$2,$X98,MAX(Profiles!$C$2,AD$4-$Q98)))*IF($AA98=1,(1+SSSModel!#REF!),1)</f>
        <v>0</v>
      </c>
      <c r="AE98" s="72">
        <f ca="1">IF(OR(AE$4&lt;$Q98,AE$4&gt;$Q98+IF($S98="",1000,$S98)-1),0,IF(MOD(AE$4-$Q98,IF($R98="",1000,$R98))=0,$O98,0))*IF($Y98&gt;0,(1+INDEX(Escalation!$B$3:$B$18,$Y98,0))^(AE$4-SSSModel!$C$5),1)*IF($X98=0,1,OFFSET(Profiles!$K$2,$X98,MAX(Profiles!$C$2,AE$4-$Q98)))*IF($AA98=1,(1+SSSModel!#REF!),1)</f>
        <v>0</v>
      </c>
      <c r="AF98" s="72">
        <f ca="1">IF(OR(AF$4&lt;$Q98,AF$4&gt;$Q98+IF($S98="",1000,$S98)-1),0,IF(MOD(AF$4-$Q98,IF($R98="",1000,$R98))=0,$O98,0))*IF($Y98&gt;0,(1+INDEX(Escalation!$B$3:$B$18,$Y98,0))^(AF$4-SSSModel!$C$5),1)*IF($X98=0,1,OFFSET(Profiles!$K$2,$X98,MAX(Profiles!$C$2,AF$4-$Q98)))*IF($AA98=1,(1+SSSModel!#REF!),1)</f>
        <v>0</v>
      </c>
      <c r="AG98" s="72">
        <f ca="1">IF(OR(AG$4&lt;$Q98,AG$4&gt;$Q98+IF($S98="",1000,$S98)-1),0,IF(MOD(AG$4-$Q98,IF($R98="",1000,$R98))=0,$O98,0))*IF($Y98&gt;0,(1+INDEX(Escalation!$B$3:$B$18,$Y98,0))^(AG$4-SSSModel!$C$5),1)*IF($X98=0,1,OFFSET(Profiles!$K$2,$X98,MAX(Profiles!$C$2,AG$4-$Q98)))*IF($AA98=1,(1+SSSModel!#REF!),1)</f>
        <v>0</v>
      </c>
      <c r="AH98" s="72">
        <f ca="1">IF(OR(AH$4&lt;$Q98,AH$4&gt;$Q98+IF($S98="",1000,$S98)-1),0,IF(MOD(AH$4-$Q98,IF($R98="",1000,$R98))=0,$O98,0))*IF($Y98&gt;0,(1+INDEX(Escalation!$B$3:$B$18,$Y98,0))^(AH$4-SSSModel!$C$5),1)*IF($X98=0,1,OFFSET(Profiles!$K$2,$X98,MAX(Profiles!$C$2,AH$4-$Q98)))*IF($AA98=1,(1+SSSModel!#REF!),1)</f>
        <v>0</v>
      </c>
      <c r="AI98" s="72">
        <f ca="1">IF(OR(AI$4&lt;$Q98,AI$4&gt;$Q98+IF($S98="",1000,$S98)-1),0,IF(MOD(AI$4-$Q98,IF($R98="",1000,$R98))=0,$O98,0))*IF($Y98&gt;0,(1+INDEX(Escalation!$B$3:$B$18,$Y98,0))^(AI$4-SSSModel!$C$5),1)*IF($X98=0,1,OFFSET(Profiles!$K$2,$X98,MAX(Profiles!$C$2,AI$4-$Q98)))*IF($AA98=1,(1+SSSModel!#REF!),1)</f>
        <v>0</v>
      </c>
      <c r="AJ98" s="72">
        <f ca="1">IF(OR(AJ$4&lt;$Q98,AJ$4&gt;$Q98+IF($S98="",1000,$S98)-1),0,IF(MOD(AJ$4-$Q98,IF($R98="",1000,$R98))=0,$O98,0))*IF($Y98&gt;0,(1+INDEX(Escalation!$B$3:$B$18,$Y98,0))^(AJ$4-SSSModel!$C$5),1)*IF($X98=0,1,OFFSET(Profiles!$K$2,$X98,MAX(Profiles!$C$2,AJ$4-$Q98)))*IF($AA98=1,(1+SSSModel!#REF!),1)</f>
        <v>0</v>
      </c>
      <c r="AK98" s="72">
        <f ca="1">IF(OR(AK$4&lt;$Q98,AK$4&gt;$Q98+IF($S98="",1000,$S98)-1),0,IF(MOD(AK$4-$Q98,IF($R98="",1000,$R98))=0,$O98,0))*IF($Y98&gt;0,(1+INDEX(Escalation!$B$3:$B$18,$Y98,0))^(AK$4-SSSModel!$C$5),1)*IF($X98=0,1,OFFSET(Profiles!$K$2,$X98,MAX(Profiles!$C$2,AK$4-$Q98)))*IF($AA98=1,(1+SSSModel!#REF!),1)</f>
        <v>0</v>
      </c>
      <c r="AL98" s="72">
        <f ca="1">IF(OR(AL$4&lt;$Q98,AL$4&gt;$Q98+IF($S98="",1000,$S98)-1),0,IF(MOD(AL$4-$Q98,IF($R98="",1000,$R98))=0,$O98,0))*IF($Y98&gt;0,(1+INDEX(Escalation!$B$3:$B$18,$Y98,0))^(AL$4-SSSModel!$C$5),1)*IF($X98=0,1,OFFSET(Profiles!$K$2,$X98,MAX(Profiles!$C$2,AL$4-$Q98)))*IF($AA98=1,(1+SSSModel!#REF!),1)</f>
        <v>0</v>
      </c>
      <c r="AM98" s="72">
        <f ca="1">IF(OR(AM$4&lt;$Q98,AM$4&gt;$Q98+IF($S98="",1000,$S98)-1),0,IF(MOD(AM$4-$Q98,IF($R98="",1000,$R98))=0,$O98,0))*IF($Y98&gt;0,(1+INDEX(Escalation!$B$3:$B$18,$Y98,0))^(AM$4-SSSModel!$C$5),1)*IF($X98=0,1,OFFSET(Profiles!$K$2,$X98,MAX(Profiles!$C$2,AM$4-$Q98)))*IF($AA98=1,(1+SSSModel!#REF!),1)</f>
        <v>0</v>
      </c>
      <c r="AN98" s="72">
        <f ca="1">IF(OR(AN$4&lt;$Q98,AN$4&gt;$Q98+IF($S98="",1000,$S98)-1),0,IF(MOD(AN$4-$Q98,IF($R98="",1000,$R98))=0,$O98,0))*IF($Y98&gt;0,(1+INDEX(Escalation!$B$3:$B$18,$Y98,0))^(AN$4-SSSModel!$C$5),1)*IF($X98=0,1,OFFSET(Profiles!$K$2,$X98,MAX(Profiles!$C$2,AN$4-$Q98)))*IF($AA98=1,(1+SSSModel!#REF!),1)</f>
        <v>0</v>
      </c>
      <c r="AO98" s="72">
        <f ca="1">IF(OR(AO$4&lt;$Q98,AO$4&gt;$Q98+IF($S98="",1000,$S98)-1),0,IF(MOD(AO$4-$Q98,IF($R98="",1000,$R98))=0,$O98,0))*IF($Y98&gt;0,(1+INDEX(Escalation!$B$3:$B$18,$Y98,0))^(AO$4-SSSModel!$C$5),1)*IF($X98=0,1,OFFSET(Profiles!$K$2,$X98,MAX(Profiles!$C$2,AO$4-$Q98)))*IF($AA98=1,(1+SSSModel!#REF!),1)</f>
        <v>0</v>
      </c>
      <c r="AP98" s="72">
        <f ca="1">IF(OR(AP$4&lt;$Q98,AP$4&gt;$Q98+IF($S98="",1000,$S98)-1),0,IF(MOD(AP$4-$Q98,IF($R98="",1000,$R98))=0,$O98,0))*IF($Y98&gt;0,(1+INDEX(Escalation!$B$3:$B$18,$Y98,0))^(AP$4-SSSModel!$C$5),1)*IF($X98=0,1,OFFSET(Profiles!$K$2,$X98,MAX(Profiles!$C$2,AP$4-$Q98)))*IF($AA98=1,(1+SSSModel!#REF!),1)</f>
        <v>0</v>
      </c>
      <c r="AQ98" s="72">
        <f ca="1">IF(OR(AQ$4&lt;$Q98,AQ$4&gt;$Q98+IF($S98="",1000,$S98)-1),0,IF(MOD(AQ$4-$Q98,IF($R98="",1000,$R98))=0,$O98,0))*IF($Y98&gt;0,(1+INDEX(Escalation!$B$3:$B$18,$Y98,0))^(AQ$4-SSSModel!$C$5),1)*IF($X98=0,1,OFFSET(Profiles!$K$2,$X98,MAX(Profiles!$C$2,AQ$4-$Q98)))*IF($AA98=1,(1+SSSModel!#REF!),1)</f>
        <v>0</v>
      </c>
      <c r="AR98" s="72">
        <f ca="1">IF(OR(AR$4&lt;$Q98,AR$4&gt;$Q98+IF($S98="",1000,$S98)-1),0,IF(MOD(AR$4-$Q98,IF($R98="",1000,$R98))=0,$O98,0))*IF($Y98&gt;0,(1+INDEX(Escalation!$B$3:$B$18,$Y98,0))^(AR$4-SSSModel!$C$5),1)*IF($X98=0,1,OFFSET(Profiles!$K$2,$X98,MAX(Profiles!$C$2,AR$4-$Q98)))*IF($AA98=1,(1+SSSModel!#REF!),1)</f>
        <v>0</v>
      </c>
      <c r="AS98" s="72">
        <f ca="1">IF(OR(AS$4&lt;$Q98,AS$4&gt;$Q98+IF($S98="",1000,$S98)-1),0,IF(MOD(AS$4-$Q98,IF($R98="",1000,$R98))=0,$O98,0))*IF($Y98&gt;0,(1+INDEX(Escalation!$B$3:$B$18,$Y98,0))^(AS$4-SSSModel!$C$5),1)*IF($X98=0,1,OFFSET(Profiles!$K$2,$X98,MAX(Profiles!$C$2,AS$4-$Q98)))*IF($AA98=1,(1+SSSModel!#REF!),1)</f>
        <v>0</v>
      </c>
      <c r="AT98" s="72">
        <f ca="1">IF(OR(AT$4&lt;$Q98,AT$4&gt;$Q98+IF($S98="",1000,$S98)-1),0,IF(MOD(AT$4-$Q98,IF($R98="",1000,$R98))=0,$O98,0))*IF($Y98&gt;0,(1+INDEX(Escalation!$B$3:$B$18,$Y98,0))^(AT$4-SSSModel!$C$5),1)*IF($X98=0,1,OFFSET(Profiles!$K$2,$X98,MAX(Profiles!$C$2,AT$4-$Q98)))*IF($AA98=1,(1+SSSModel!#REF!),1)</f>
        <v>0</v>
      </c>
      <c r="AU98" s="72">
        <f ca="1">IF(OR(AU$4&lt;$Q98,AU$4&gt;$Q98+IF($S98="",1000,$S98)-1),0,IF(MOD(AU$4-$Q98,IF($R98="",1000,$R98))=0,$O98,0))*IF($Y98&gt;0,(1+INDEX(Escalation!$B$3:$B$18,$Y98,0))^(AU$4-SSSModel!$C$5),1)*IF($X98=0,1,OFFSET(Profiles!$K$2,$X98,MAX(Profiles!$C$2,AU$4-$Q98)))*IF($AA98=1,(1+SSSModel!#REF!),1)</f>
        <v>0</v>
      </c>
      <c r="AV98" s="72">
        <f ca="1">IF(OR(AV$4&lt;$Q98,AV$4&gt;$Q98+IF($S98="",1000,$S98)-1),0,IF(MOD(AV$4-$Q98,IF($R98="",1000,$R98))=0,$O98,0))*IF($Y98&gt;0,(1+INDEX(Escalation!$B$3:$B$18,$Y98,0))^(AV$4-SSSModel!$C$5),1)*IF($X98=0,1,OFFSET(Profiles!$K$2,$X98,MAX(Profiles!$C$2,AV$4-$Q98)))*IF($AA98=1,(1+SSSModel!#REF!),1)</f>
        <v>0</v>
      </c>
      <c r="AW98" s="72">
        <f ca="1">IF(OR(AW$4&lt;$Q98,AW$4&gt;$Q98+IF($S98="",1000,$S98)-1),0,IF(MOD(AW$4-$Q98,IF($R98="",1000,$R98))=0,$O98,0))*IF($Y98&gt;0,(1+INDEX(Escalation!$B$3:$B$18,$Y98,0))^(AW$4-SSSModel!$C$5),1)*IF($X98=0,1,OFFSET(Profiles!$K$2,$X98,MAX(Profiles!$C$2,AW$4-$Q98)))*IF($AA98=1,(1+SSSModel!#REF!),1)</f>
        <v>0</v>
      </c>
      <c r="AX98" s="72">
        <f ca="1">IF(OR(AX$4&lt;$Q98,AX$4&gt;$Q98+IF($S98="",1000,$S98)-1),0,IF(MOD(AX$4-$Q98,IF($R98="",1000,$R98))=0,$O98,0))*IF($Y98&gt;0,(1+INDEX(Escalation!$B$3:$B$18,$Y98,0))^(AX$4-SSSModel!$C$5),1)*IF($X98=0,1,OFFSET(Profiles!$K$2,$X98,MAX(Profiles!$C$2,AX$4-$Q98)))*IF($AA98=1,(1+SSSModel!#REF!),1)</f>
        <v>0</v>
      </c>
      <c r="AY98" s="72">
        <f ca="1">IF(OR(AY$4&lt;$Q98,AY$4&gt;$Q98+IF($S98="",1000,$S98)-1),0,IF(MOD(AY$4-$Q98,IF($R98="",1000,$R98))=0,$O98,0))*IF($Y98&gt;0,(1+INDEX(Escalation!$B$3:$B$18,$Y98,0))^(AY$4-SSSModel!$C$5),1)*IF($X98=0,1,OFFSET(Profiles!$K$2,$X98,MAX(Profiles!$C$2,AY$4-$Q98)))*IF($AA98=1,(1+SSSModel!#REF!),1)</f>
        <v>0</v>
      </c>
      <c r="AZ98" s="72">
        <f ca="1">IF(OR(AZ$4&lt;$Q98,AZ$4&gt;$Q98+IF($S98="",1000,$S98)-1),0,IF(MOD(AZ$4-$Q98,IF($R98="",1000,$R98))=0,$O98,0))*IF($Y98&gt;0,(1+INDEX(Escalation!$B$3:$B$18,$Y98,0))^(AZ$4-SSSModel!$C$5),1)*IF($X98=0,1,OFFSET(Profiles!$K$2,$X98,MAX(Profiles!$C$2,AZ$4-$Q98)))*IF($AA98=1,(1+SSSModel!#REF!),1)</f>
        <v>0</v>
      </c>
      <c r="BA98" s="72">
        <f ca="1">IF(OR(BA$4&lt;$Q98,BA$4&gt;$Q98+IF($S98="",1000,$S98)-1),0,IF(MOD(BA$4-$Q98,IF($R98="",1000,$R98))=0,$O98,0))*IF($Y98&gt;0,(1+INDEX(Escalation!$B$3:$B$18,$Y98,0))^(BA$4-SSSModel!$C$5),1)*IF($X98=0,1,OFFSET(Profiles!$K$2,$X98,MAX(Profiles!$C$2,BA$4-$Q98)))*IF($AA98=1,(1+SSSModel!#REF!),1)</f>
        <v>0</v>
      </c>
      <c r="BB98" s="72">
        <f ca="1">IF(OR(BB$4&lt;$Q98,BB$4&gt;$Q98+IF($S98="",1000,$S98)-1),0,IF(MOD(BB$4-$Q98,IF($R98="",1000,$R98))=0,$O98,0))*IF($Y98&gt;0,(1+INDEX(Escalation!$B$3:$B$18,$Y98,0))^(BB$4-SSSModel!$C$5),1)*IF($X98=0,1,OFFSET(Profiles!$K$2,$X98,MAX(Profiles!$C$2,BB$4-$Q98)))*IF($AA98=1,(1+SSSModel!#REF!),1)</f>
        <v>0</v>
      </c>
      <c r="BC98" s="72">
        <f ca="1">IF(OR(BC$4&lt;$Q98,BC$4&gt;$Q98+IF($S98="",1000,$S98)-1),0,IF(MOD(BC$4-$Q98,IF($R98="",1000,$R98))=0,$O98,0))*IF($Y98&gt;0,(1+INDEX(Escalation!$B$3:$B$18,$Y98,0))^(BC$4-SSSModel!$C$5),1)*IF($X98=0,1,OFFSET(Profiles!$K$2,$X98,MAX(Profiles!$C$2,BC$4-$Q98)))*IF($AA98=1,(1+SSSModel!#REF!),1)</f>
        <v>0</v>
      </c>
      <c r="BD98" s="72">
        <f ca="1">IF(OR(BD$4&lt;$Q98,BD$4&gt;$Q98+IF($S98="",1000,$S98)-1),0,IF(MOD(BD$4-$Q98,IF($R98="",1000,$R98))=0,$O98,0))*IF($Y98&gt;0,(1+INDEX(Escalation!$B$3:$B$18,$Y98,0))^(BD$4-SSSModel!$C$5),1)*IF($X98=0,1,OFFSET(Profiles!$K$2,$X98,MAX(Profiles!$C$2,BD$4-$Q98)))*IF($AA98=1,(1+SSSModel!#REF!),1)</f>
        <v>0</v>
      </c>
      <c r="BE98" s="72">
        <f ca="1">IF(OR(BE$4&lt;$Q98,BE$4&gt;$Q98+IF($S98="",1000,$S98)-1),0,IF(MOD(BE$4-$Q98,IF($R98="",1000,$R98))=0,$O98,0))*IF($Y98&gt;0,(1+INDEX(Escalation!$B$3:$B$18,$Y98,0))^(BE$4-SSSModel!$C$5),1)*IF($X98=0,1,OFFSET(Profiles!$K$2,$X98,MAX(Profiles!$C$2,BE$4-$Q98)))*IF($AA98=1,(1+SSSModel!#REF!),1)</f>
        <v>0</v>
      </c>
      <c r="BF98" s="72">
        <f ca="1">IF(OR(BF$4&lt;$Q98,BF$4&gt;$Q98+IF($S98="",1000,$S98)-1),0,IF(MOD(BF$4-$Q98,IF($R98="",1000,$R98))=0,$O98,0))*IF($Y98&gt;0,(1+INDEX(Escalation!$B$3:$B$18,$Y98,0))^(BF$4-SSSModel!$C$5),1)*IF($X98=0,1,OFFSET(Profiles!$K$2,$X98,MAX(Profiles!$C$2,BF$4-$Q98)))*IF($AA98=1,(1+SSSModel!#REF!),1)</f>
        <v>0</v>
      </c>
      <c r="BG98" s="72">
        <f ca="1">IF(OR(BG$4&lt;$Q98,BG$4&gt;$Q98+IF($S98="",1000,$S98)-1),0,IF(MOD(BG$4-$Q98,IF($R98="",1000,$R98))=0,$O98,0))*IF($Y98&gt;0,(1+INDEX(Escalation!$B$3:$B$18,$Y98,0))^(BG$4-SSSModel!$C$5),1)*IF($X98=0,1,OFFSET(Profiles!$K$2,$X98,MAX(Profiles!$C$2,BG$4-$Q98)))*IF($AA98=1,(1+SSSModel!#REF!),1)</f>
        <v>0</v>
      </c>
      <c r="BH98" s="72">
        <f ca="1">IF(OR(BH$4&lt;$Q98,BH$4&gt;$Q98+IF($S98="",1000,$S98)-1),0,IF(MOD(BH$4-$Q98,IF($R98="",1000,$R98))=0,$O98,0))*IF($Y98&gt;0,(1+INDEX(Escalation!$B$3:$B$18,$Y98,0))^(BH$4-SSSModel!$C$5),1)*IF($X98=0,1,OFFSET(Profiles!$K$2,$X98,MAX(Profiles!$C$2,BH$4-$Q98)))*IF($AA98=1,(1+SSSModel!#REF!),1)</f>
        <v>0</v>
      </c>
      <c r="BI98" s="72">
        <f ca="1">IF(OR(BI$4&lt;$Q98,BI$4&gt;$Q98+IF($S98="",1000,$S98)-1),0,IF(MOD(BI$4-$Q98,IF($R98="",1000,$R98))=0,$O98,0))*IF($Y98&gt;0,(1+INDEX(Escalation!$B$3:$B$18,$Y98,0))^(BI$4-SSSModel!$C$5),1)*IF($X98=0,1,OFFSET(Profiles!$K$2,$X98,MAX(Profiles!$C$2,BI$4-$Q98)))*IF($AA98=1,(1+SSSModel!#REF!),1)</f>
        <v>0</v>
      </c>
      <c r="BJ98" s="72">
        <f ca="1">IF(OR(BJ$4&lt;$Q98,BJ$4&gt;$Q98+IF($S98="",1000,$S98)-1),0,IF(MOD(BJ$4-$Q98,IF($R98="",1000,$R98))=0,$O98,0))*IF($Y98&gt;0,(1+INDEX(Escalation!$B$3:$B$18,$Y98,0))^(BJ$4-SSSModel!$C$5),1)*IF($X98=0,1,OFFSET(Profiles!$K$2,$X98,MAX(Profiles!$C$2,BJ$4-$Q98)))*IF($AA98=1,(1+SSSModel!#REF!),1)</f>
        <v>0</v>
      </c>
      <c r="BK98" s="72">
        <f ca="1">IF(OR(BK$4&lt;$Q98,BK$4&gt;$Q98+IF($S98="",1000,$S98)-1),0,IF(MOD(BK$4-$Q98,IF($R98="",1000,$R98))=0,$O98,0))*IF($Y98&gt;0,(1+INDEX(Escalation!$B$3:$B$18,$Y98,0))^(BK$4-SSSModel!$C$5),1)*IF($X98=0,1,OFFSET(Profiles!$K$2,$X98,MAX(Profiles!$C$2,BK$4-$Q98)))*IF($AA98=1,(1+SSSModel!#REF!),1)</f>
        <v>0</v>
      </c>
      <c r="BL98" s="72">
        <f ca="1">IF(OR(BL$4&lt;$Q98,BL$4&gt;$Q98+IF($S98="",1000,$S98)-1),0,IF(MOD(BL$4-$Q98,IF($R98="",1000,$R98))=0,$O98,0))*IF($Y98&gt;0,(1+INDEX(Escalation!$B$3:$B$18,$Y98,0))^(BL$4-SSSModel!$C$5),1)*IF($X98=0,1,OFFSET(Profiles!$K$2,$X98,MAX(Profiles!$C$2,BL$4-$Q98)))*IF($AA98=1,(1+SSSModel!#REF!),1)</f>
        <v>0</v>
      </c>
      <c r="BM98" s="72">
        <f ca="1">IF(OR(BM$4&lt;$Q98,BM$4&gt;$Q98+IF($S98="",1000,$S98)-1),0,IF(MOD(BM$4-$Q98,IF($R98="",1000,$R98))=0,$O98,0))*IF($Y98&gt;0,(1+INDEX(Escalation!$B$3:$B$18,$Y98,0))^(BM$4-SSSModel!$C$5),1)*IF($X98=0,1,OFFSET(Profiles!$K$2,$X98,MAX(Profiles!$C$2,BM$4-$Q98)))*IF($AA98=1,(1+SSSModel!#REF!),1)</f>
        <v>0</v>
      </c>
      <c r="BN98" s="72">
        <f ca="1">IF(OR(BN$4&lt;$Q98,BN$4&gt;$Q98+IF($S98="",1000,$S98)-1),0,IF(MOD(BN$4-$Q98,IF($R98="",1000,$R98))=0,$O98,0))*IF($Y98&gt;0,(1+INDEX(Escalation!$B$3:$B$18,$Y98,0))^(BN$4-SSSModel!$C$5),1)*IF($X98=0,1,OFFSET(Profiles!$K$2,$X98,MAX(Profiles!$C$2,BN$4-$Q98)))*IF($AA98=1,(1+SSSModel!#REF!),1)</f>
        <v>0</v>
      </c>
      <c r="BO98" s="72">
        <f ca="1">IF(OR(BO$4&lt;$Q98,BO$4&gt;$Q98+IF($S98="",1000,$S98)-1),0,IF(MOD(BO$4-$Q98,IF($R98="",1000,$R98))=0,$O98,0))*IF($Y98&gt;0,(1+INDEX(Escalation!$B$3:$B$18,$Y98,0))^(BO$4-SSSModel!$C$5),1)*IF($X98=0,1,OFFSET(Profiles!$K$2,$X98,MAX(Profiles!$C$2,BO$4-$Q98)))*IF($AA98=1,(1+SSSModel!#REF!),1)</f>
        <v>0</v>
      </c>
      <c r="BP98" s="72">
        <f ca="1">IF(OR(BP$4&lt;$Q98,BP$4&gt;$Q98+IF($S98="",1000,$S98)-1),0,IF(MOD(BP$4-$Q98,IF($R98="",1000,$R98))=0,$O98,0))*IF($Y98&gt;0,(1+INDEX(Escalation!$B$3:$B$18,$Y98,0))^(BP$4-SSSModel!$C$5),1)*IF($X98=0,1,OFFSET(Profiles!$K$2,$X98,MAX(Profiles!$C$2,BP$4-$Q98)))*IF($AA98=1,(1+SSSModel!#REF!),1)</f>
        <v>0</v>
      </c>
      <c r="BQ98" s="72">
        <f ca="1">IF(OR(BQ$4&lt;$Q98,BQ$4&gt;$Q98+IF($S98="",1000,$S98)-1),0,IF(MOD(BQ$4-$Q98,IF($R98="",1000,$R98))=0,$O98,0))*IF($Y98&gt;0,(1+INDEX(Escalation!$B$3:$B$18,$Y98,0))^(BQ$4-SSSModel!$C$5),1)*IF($X98=0,1,OFFSET(Profiles!$K$2,$X98,MAX(Profiles!$C$2,BQ$4-$Q98)))*IF($AA98=1,(1+SSSModel!#REF!),1)</f>
        <v>0</v>
      </c>
      <c r="BR98" s="72">
        <f ca="1">IF(OR(BR$4&lt;$Q98,BR$4&gt;$Q98+IF($S98="",1000,$S98)-1),0,IF(MOD(BR$4-$Q98,IF($R98="",1000,$R98))=0,$O98,0))*IF($Y98&gt;0,(1+INDEX(Escalation!$B$3:$B$18,$Y98,0))^(BR$4-SSSModel!$C$5),1)*IF($X98=0,1,OFFSET(Profiles!$K$2,$X98,MAX(Profiles!$C$2,BR$4-$Q98)))*IF($AA98=1,(1+SSSModel!#REF!),1)</f>
        <v>0</v>
      </c>
      <c r="BS98" s="72">
        <f ca="1">IF(OR(BS$4&lt;$Q98,BS$4&gt;$Q98+IF($S98="",1000,$S98)-1),0,IF(MOD(BS$4-$Q98,IF($R98="",1000,$R98))=0,$O98,0))*IF($Y98&gt;0,(1+INDEX(Escalation!$B$3:$B$18,$Y98,0))^(BS$4-SSSModel!$C$5),1)*IF($X98=0,1,OFFSET(Profiles!$K$2,$X98,MAX(Profiles!$C$2,BS$4-$Q98)))*IF($AA98=1,(1+SSSModel!#REF!),1)</f>
        <v>0</v>
      </c>
      <c r="BT98" s="72">
        <f ca="1">IF(OR(BT$4&lt;$Q98,BT$4&gt;$Q98+IF($S98="",1000,$S98)-1),0,IF(MOD(BT$4-$Q98,IF($R98="",1000,$R98))=0,$O98,0))*IF($Y98&gt;0,(1+INDEX(Escalation!$B$3:$B$18,$Y98,0))^(BT$4-SSSModel!$C$5),1)*IF($X98=0,1,OFFSET(Profiles!$K$2,$X98,MAX(Profiles!$C$2,BT$4-$Q98)))*IF($AA98=1,(1+SSSModel!#REF!),1)</f>
        <v>0</v>
      </c>
      <c r="BU98" s="72">
        <f ca="1">IF(OR(BU$4&lt;$Q98,BU$4&gt;$Q98+IF($S98="",1000,$S98)-1),0,IF(MOD(BU$4-$Q98,IF($R98="",1000,$R98))=0,$O98,0))*IF($Y98&gt;0,(1+INDEX(Escalation!$B$3:$B$18,$Y98,0))^(BU$4-SSSModel!$C$5),1)*IF($X98=0,1,OFFSET(Profiles!$K$2,$X98,MAX(Profiles!$C$2,BU$4-$Q98)))*IF($AA98=1,(1+SSSModel!#REF!),1)</f>
        <v>0</v>
      </c>
      <c r="BV98" s="72">
        <f ca="1">IF(OR(BV$4&lt;$Q98,BV$4&gt;$Q98+IF($S98="",1000,$S98)-1),0,IF(MOD(BV$4-$Q98,IF($R98="",1000,$R98))=0,$O98,0))*IF($Y98&gt;0,(1+INDEX(Escalation!$B$3:$B$18,$Y98,0))^(BV$4-SSSModel!$C$5),1)*IF($X98=0,1,OFFSET(Profiles!$K$2,$X98,MAX(Profiles!$C$2,BV$4-$Q98)))*IF($AA98=1,(1+SSSModel!#REF!),1)</f>
        <v>0</v>
      </c>
      <c r="BW98" s="72">
        <f ca="1">IF(OR(BW$4&lt;$Q98,BW$4&gt;$Q98+IF($S98="",1000,$S98)-1),0,IF(MOD(BW$4-$Q98,IF($R98="",1000,$R98))=0,$O98,0))*IF($Y98&gt;0,(1+INDEX(Escalation!$B$3:$B$18,$Y98,0))^(BW$4-SSSModel!$C$5),1)*IF($X98=0,1,OFFSET(Profiles!$K$2,$X98,MAX(Profiles!$C$2,BW$4-$Q98)))*IF($AA98=1,(1+SSSModel!#REF!),1)</f>
        <v>0</v>
      </c>
      <c r="BX98" s="72">
        <f ca="1">IF(OR(BX$4&lt;$Q98,BX$4&gt;$Q98+IF($S98="",1000,$S98)-1),0,IF(MOD(BX$4-$Q98,IF($R98="",1000,$R98))=0,$O98,0))*IF($Y98&gt;0,(1+INDEX(Escalation!$B$3:$B$18,$Y98,0))^(BX$4-SSSModel!$C$5),1)*IF($X98=0,1,OFFSET(Profiles!$K$2,$X98,MAX(Profiles!$C$2,BX$4-$Q98)))*IF($AA98=1,(1+SSSModel!#REF!),1)</f>
        <v>0</v>
      </c>
      <c r="BY98" s="72">
        <f ca="1">IF(OR(BY$4&lt;$Q98,BY$4&gt;$Q98+IF($S98="",1000,$S98)-1),0,IF(MOD(BY$4-$Q98,IF($R98="",1000,$R98))=0,$O98,0))*IF($Y98&gt;0,(1+INDEX(Escalation!$B$3:$B$18,$Y98,0))^(BY$4-SSSModel!$C$5),1)*IF($X98=0,1,OFFSET(Profiles!$K$2,$X98,MAX(Profiles!$C$2,BY$4-$Q98)))*IF($AA98=1,(1+SSSModel!#REF!),1)</f>
        <v>0</v>
      </c>
      <c r="BZ98" s="72">
        <f ca="1">IF(OR(BZ$4&lt;$Q98,BZ$4&gt;$Q98+IF($S98="",1000,$S98)-1),0,IF(MOD(BZ$4-$Q98,IF($R98="",1000,$R98))=0,$O98,0))*IF($Y98&gt;0,(1+INDEX(Escalation!$B$3:$B$18,$Y98,0))^(BZ$4-SSSModel!$C$5),1)*IF($X98=0,1,OFFSET(Profiles!$K$2,$X98,MAX(Profiles!$C$2,BZ$4-$Q98)))*IF($AA98=1,(1+SSSModel!#REF!),1)</f>
        <v>0</v>
      </c>
      <c r="CA98" s="134">
        <f ca="1">IF(OR($Z98=0,SSSModel!$C$4="CF"),AC98,
IF(LEFT($V98,3)="ON_",
     IF(SSSModel!$C$4="RR",SUMPRODUCT(OFFSET($AC98,0,0,1,$CB$2),OFFSET(Profiles!$K$28,($Z98-1)*(Profiles!$I$26+1)+CA$4-SSSModel!$C$3+1,0,1,$CB$2)),
     IF(SSSModel!$C$4="ECC",$EA98*$EB98*SUMPRODUCT(OFFSET($AC98,0,MAX(0,CA$4-$DZ98-$CA$4+1),1,MIN($DZ98,CA$4-$CA$4+1)),OFFSET(Escalation!$K$24,($Y98-1)*(Escalation!$I$22+1)+CA$4-SSSModel!$C$3+1,MAX(0,CA$4-$DZ98-$CA$4+1),1,MIN($DZ98,CA$4-$CA$4+1))),
     IF(SSSModel!$C$4="PV",AC98*$EA98*(1+SSSModel!$C$2),
     IF(SSSModel!$C$4="FCR",$EC98*SUM(OFFSET($AC98,0,MAX(CA$4-$AC$4-$DZ98+1,0),1,MIN($DZ98,CA$4-$AC$4+1))),0)))),
SUM($AC98:$BZ98)*
     IF(SSSModel!$C$4="RR",OFFSET(Profiles!$K$2,$Z98,MAX(Profiles!$C$2,AC$4-$W98)),
     IF(SSSModel!$C$4="ECC",$EA98*$EB98*IF(MAX(Escalation!$C$2,AC$4-$W98)&gt;$DZ98-1,0,OFFSET(Escalation!$K$2,$Y98,MAX(Escalation!$C$2,AC$4-$W98))),
     IF(SSSModel!$C$4="PV",IF(CA$4=$W98,$EA98*(1+SSSModel!$C$2),0),
     IF(SSSModel!$C$4="FCR",IF(AND(CA$4&gt;=$W98,OFFSET(Profiles!$K$2,$Z98,MAX(Profiles!$C$2,AC$4-$W98))&gt;0),$EC98,0),0))))))</f>
        <v>0</v>
      </c>
      <c r="CB98" s="135">
        <f ca="1">IF(OR($Z98=0,SSSModel!$C$4="CF"),AD98,
IF(LEFT($V98,3)="ON_",
     IF(SSSModel!$C$4="RR",SUMPRODUCT(OFFSET($AC98,0,0,1,$CB$2),OFFSET(Profiles!$K$28,($Z98-1)*(Profiles!$I$26+1)+CB$4-SSSModel!$C$3+1,0,1,$CB$2)),
     IF(SSSModel!$C$4="ECC",$EA98*$EB98*SUMPRODUCT(OFFSET($AC98,0,MAX(0,CB$4-$DZ98-$CA$4+1),1,MIN($DZ98,CB$4-$CA$4+1)),OFFSET(Escalation!$K$24,($Y98-1)*(Escalation!$I$22+1)+CB$4-SSSModel!$C$3+1,MAX(0,CB$4-$DZ98-$CA$4+1),1,MIN($DZ98,CB$4-$CA$4+1))),
     IF(SSSModel!$C$4="PV",AD98*$EA98*(1+SSSModel!$C$2),
     IF(SSSModel!$C$4="FCR",$EC98*SUM(OFFSET($AC98,0,MAX(CB$4-$AC$4-$DZ98+1,0),1,MIN($DZ98,CB$4-$AC$4+1))),0)))),
SUM($AC98:$BZ98)*
     IF(SSSModel!$C$4="RR",OFFSET(Profiles!$K$2,$Z98,MAX(Profiles!$C$2,AD$4-$W98)),
     IF(SSSModel!$C$4="ECC",$EA98*$EB98*IF(MAX(Escalation!$C$2,AD$4-$W98)&gt;$DZ98-1,0,OFFSET(Escalation!$K$2,$Y98,MAX(Escalation!$C$2,AD$4-$W98))),
     IF(SSSModel!$C$4="PV",IF(CB$4=$W98,$EA98*(1+SSSModel!$C$2),0),
     IF(SSSModel!$C$4="FCR",IF(AND(CB$4&gt;=$W98,OFFSET(Profiles!$K$2,$Z98,MAX(Profiles!$C$2,AD$4-$W98))&gt;0),$EC98,0),0))))))</f>
        <v>0</v>
      </c>
      <c r="CC98" s="135">
        <f ca="1">IF(OR($Z98=0,SSSModel!$C$4="CF"),AE98,
IF(LEFT($V98,3)="ON_",
     IF(SSSModel!$C$4="RR",SUMPRODUCT(OFFSET($AC98,0,0,1,$CB$2),OFFSET(Profiles!$K$28,($Z98-1)*(Profiles!$I$26+1)+CC$4-SSSModel!$C$3+1,0,1,$CB$2)),
     IF(SSSModel!$C$4="ECC",$EA98*$EB98*SUMPRODUCT(OFFSET($AC98,0,MAX(0,CC$4-$DZ98-$CA$4+1),1,MIN($DZ98,CC$4-$CA$4+1)),OFFSET(Escalation!$K$24,($Y98-1)*(Escalation!$I$22+1)+CC$4-SSSModel!$C$3+1,MAX(0,CC$4-$DZ98-$CA$4+1),1,MIN($DZ98,CC$4-$CA$4+1))),
     IF(SSSModel!$C$4="PV",AE98*$EA98*(1+SSSModel!$C$2),
     IF(SSSModel!$C$4="FCR",$EC98*SUM(OFFSET($AC98,0,MAX(CC$4-$AC$4-$DZ98+1,0),1,MIN($DZ98,CC$4-$AC$4+1))),0)))),
SUM($AC98:$BZ98)*
     IF(SSSModel!$C$4="RR",OFFSET(Profiles!$K$2,$Z98,MAX(Profiles!$C$2,AE$4-$W98)),
     IF(SSSModel!$C$4="ECC",$EA98*$EB98*IF(MAX(Escalation!$C$2,AE$4-$W98)&gt;$DZ98-1,0,OFFSET(Escalation!$K$2,$Y98,MAX(Escalation!$C$2,AE$4-$W98))),
     IF(SSSModel!$C$4="PV",IF(CC$4=$W98,$EA98*(1+SSSModel!$C$2),0),
     IF(SSSModel!$C$4="FCR",IF(AND(CC$4&gt;=$W98,OFFSET(Profiles!$K$2,$Z98,MAX(Profiles!$C$2,AE$4-$W98))&gt;0),$EC98,0),0))))))</f>
        <v>0</v>
      </c>
      <c r="CD98" s="135">
        <f ca="1">IF(OR($Z98=0,SSSModel!$C$4="CF"),AF98,
IF(LEFT($V98,3)="ON_",
     IF(SSSModel!$C$4="RR",SUMPRODUCT(OFFSET($AC98,0,0,1,$CB$2),OFFSET(Profiles!$K$28,($Z98-1)*(Profiles!$I$26+1)+CD$4-SSSModel!$C$3+1,0,1,$CB$2)),
     IF(SSSModel!$C$4="ECC",$EA98*$EB98*SUMPRODUCT(OFFSET($AC98,0,MAX(0,CD$4-$DZ98-$CA$4+1),1,MIN($DZ98,CD$4-$CA$4+1)),OFFSET(Escalation!$K$24,($Y98-1)*(Escalation!$I$22+1)+CD$4-SSSModel!$C$3+1,MAX(0,CD$4-$DZ98-$CA$4+1),1,MIN($DZ98,CD$4-$CA$4+1))),
     IF(SSSModel!$C$4="PV",AF98*$EA98*(1+SSSModel!$C$2),
     IF(SSSModel!$C$4="FCR",$EC98*SUM(OFFSET($AC98,0,MAX(CD$4-$AC$4-$DZ98+1,0),1,MIN($DZ98,CD$4-$AC$4+1))),0)))),
SUM($AC98:$BZ98)*
     IF(SSSModel!$C$4="RR",OFFSET(Profiles!$K$2,$Z98,MAX(Profiles!$C$2,AF$4-$W98)),
     IF(SSSModel!$C$4="ECC",$EA98*$EB98*IF(MAX(Escalation!$C$2,AF$4-$W98)&gt;$DZ98-1,0,OFFSET(Escalation!$K$2,$Y98,MAX(Escalation!$C$2,AF$4-$W98))),
     IF(SSSModel!$C$4="PV",IF(CD$4=$W98,$EA98*(1+SSSModel!$C$2),0),
     IF(SSSModel!$C$4="FCR",IF(AND(CD$4&gt;=$W98,OFFSET(Profiles!$K$2,$Z98,MAX(Profiles!$C$2,AF$4-$W98))&gt;0),$EC98,0),0))))))</f>
        <v>0</v>
      </c>
      <c r="CE98" s="135">
        <f ca="1">IF(OR($Z98=0,SSSModel!$C$4="CF"),AG98,
IF(LEFT($V98,3)="ON_",
     IF(SSSModel!$C$4="RR",SUMPRODUCT(OFFSET($AC98,0,0,1,$CB$2),OFFSET(Profiles!$K$28,($Z98-1)*(Profiles!$I$26+1)+CE$4-SSSModel!$C$3+1,0,1,$CB$2)),
     IF(SSSModel!$C$4="ECC",$EA98*$EB98*SUMPRODUCT(OFFSET($AC98,0,MAX(0,CE$4-$DZ98-$CA$4+1),1,MIN($DZ98,CE$4-$CA$4+1)),OFFSET(Escalation!$K$24,($Y98-1)*(Escalation!$I$22+1)+CE$4-SSSModel!$C$3+1,MAX(0,CE$4-$DZ98-$CA$4+1),1,MIN($DZ98,CE$4-$CA$4+1))),
     IF(SSSModel!$C$4="PV",AG98*$EA98*(1+SSSModel!$C$2),
     IF(SSSModel!$C$4="FCR",$EC98*SUM(OFFSET($AC98,0,MAX(CE$4-$AC$4-$DZ98+1,0),1,MIN($DZ98,CE$4-$AC$4+1))),0)))),
SUM($AC98:$BZ98)*
     IF(SSSModel!$C$4="RR",OFFSET(Profiles!$K$2,$Z98,MAX(Profiles!$C$2,AG$4-$W98)),
     IF(SSSModel!$C$4="ECC",$EA98*$EB98*IF(MAX(Escalation!$C$2,AG$4-$W98)&gt;$DZ98-1,0,OFFSET(Escalation!$K$2,$Y98,MAX(Escalation!$C$2,AG$4-$W98))),
     IF(SSSModel!$C$4="PV",IF(CE$4=$W98,$EA98*(1+SSSModel!$C$2),0),
     IF(SSSModel!$C$4="FCR",IF(AND(CE$4&gt;=$W98,OFFSET(Profiles!$K$2,$Z98,MAX(Profiles!$C$2,AG$4-$W98))&gt;0),$EC98,0),0))))))</f>
        <v>0</v>
      </c>
      <c r="CF98" s="135">
        <f ca="1">IF(OR($Z98=0,SSSModel!$C$4="CF"),AH98,
IF(LEFT($V98,3)="ON_",
     IF(SSSModel!$C$4="RR",SUMPRODUCT(OFFSET($AC98,0,0,1,$CB$2),OFFSET(Profiles!$K$28,($Z98-1)*(Profiles!$I$26+1)+CF$4-SSSModel!$C$3+1,0,1,$CB$2)),
     IF(SSSModel!$C$4="ECC",$EA98*$EB98*SUMPRODUCT(OFFSET($AC98,0,MAX(0,CF$4-$DZ98-$CA$4+1),1,MIN($DZ98,CF$4-$CA$4+1)),OFFSET(Escalation!$K$24,($Y98-1)*(Escalation!$I$22+1)+CF$4-SSSModel!$C$3+1,MAX(0,CF$4-$DZ98-$CA$4+1),1,MIN($DZ98,CF$4-$CA$4+1))),
     IF(SSSModel!$C$4="PV",AH98*$EA98*(1+SSSModel!$C$2),
     IF(SSSModel!$C$4="FCR",$EC98*SUM(OFFSET($AC98,0,MAX(CF$4-$AC$4-$DZ98+1,0),1,MIN($DZ98,CF$4-$AC$4+1))),0)))),
SUM($AC98:$BZ98)*
     IF(SSSModel!$C$4="RR",OFFSET(Profiles!$K$2,$Z98,MAX(Profiles!$C$2,AH$4-$W98)),
     IF(SSSModel!$C$4="ECC",$EA98*$EB98*IF(MAX(Escalation!$C$2,AH$4-$W98)&gt;$DZ98-1,0,OFFSET(Escalation!$K$2,$Y98,MAX(Escalation!$C$2,AH$4-$W98))),
     IF(SSSModel!$C$4="PV",IF(CF$4=$W98,$EA98*(1+SSSModel!$C$2),0),
     IF(SSSModel!$C$4="FCR",IF(AND(CF$4&gt;=$W98,OFFSET(Profiles!$K$2,$Z98,MAX(Profiles!$C$2,AH$4-$W98))&gt;0),$EC98,0),0))))))</f>
        <v>0</v>
      </c>
      <c r="CG98" s="135">
        <f ca="1">IF(OR($Z98=0,SSSModel!$C$4="CF"),AI98,
IF(LEFT($V98,3)="ON_",
     IF(SSSModel!$C$4="RR",SUMPRODUCT(OFFSET($AC98,0,0,1,$CB$2),OFFSET(Profiles!$K$28,($Z98-1)*(Profiles!$I$26+1)+CG$4-SSSModel!$C$3+1,0,1,$CB$2)),
     IF(SSSModel!$C$4="ECC",$EA98*$EB98*SUMPRODUCT(OFFSET($AC98,0,MAX(0,CG$4-$DZ98-$CA$4+1),1,MIN($DZ98,CG$4-$CA$4+1)),OFFSET(Escalation!$K$24,($Y98-1)*(Escalation!$I$22+1)+CG$4-SSSModel!$C$3+1,MAX(0,CG$4-$DZ98-$CA$4+1),1,MIN($DZ98,CG$4-$CA$4+1))),
     IF(SSSModel!$C$4="PV",AI98*$EA98*(1+SSSModel!$C$2),
     IF(SSSModel!$C$4="FCR",$EC98*SUM(OFFSET($AC98,0,MAX(CG$4-$AC$4-$DZ98+1,0),1,MIN($DZ98,CG$4-$AC$4+1))),0)))),
SUM($AC98:$BZ98)*
     IF(SSSModel!$C$4="RR",OFFSET(Profiles!$K$2,$Z98,MAX(Profiles!$C$2,AI$4-$W98)),
     IF(SSSModel!$C$4="ECC",$EA98*$EB98*IF(MAX(Escalation!$C$2,AI$4-$W98)&gt;$DZ98-1,0,OFFSET(Escalation!$K$2,$Y98,MAX(Escalation!$C$2,AI$4-$W98))),
     IF(SSSModel!$C$4="PV",IF(CG$4=$W98,$EA98*(1+SSSModel!$C$2),0),
     IF(SSSModel!$C$4="FCR",IF(AND(CG$4&gt;=$W98,OFFSET(Profiles!$K$2,$Z98,MAX(Profiles!$C$2,AI$4-$W98))&gt;0),$EC98,0),0))))))</f>
        <v>0</v>
      </c>
      <c r="CH98" s="135">
        <f ca="1">IF(OR($Z98=0,SSSModel!$C$4="CF"),AJ98,
IF(LEFT($V98,3)="ON_",
     IF(SSSModel!$C$4="RR",SUMPRODUCT(OFFSET($AC98,0,0,1,$CB$2),OFFSET(Profiles!$K$28,($Z98-1)*(Profiles!$I$26+1)+CH$4-SSSModel!$C$3+1,0,1,$CB$2)),
     IF(SSSModel!$C$4="ECC",$EA98*$EB98*SUMPRODUCT(OFFSET($AC98,0,MAX(0,CH$4-$DZ98-$CA$4+1),1,MIN($DZ98,CH$4-$CA$4+1)),OFFSET(Escalation!$K$24,($Y98-1)*(Escalation!$I$22+1)+CH$4-SSSModel!$C$3+1,MAX(0,CH$4-$DZ98-$CA$4+1),1,MIN($DZ98,CH$4-$CA$4+1))),
     IF(SSSModel!$C$4="PV",AJ98*$EA98*(1+SSSModel!$C$2),
     IF(SSSModel!$C$4="FCR",$EC98*SUM(OFFSET($AC98,0,MAX(CH$4-$AC$4-$DZ98+1,0),1,MIN($DZ98,CH$4-$AC$4+1))),0)))),
SUM($AC98:$BZ98)*
     IF(SSSModel!$C$4="RR",OFFSET(Profiles!$K$2,$Z98,MAX(Profiles!$C$2,AJ$4-$W98)),
     IF(SSSModel!$C$4="ECC",$EA98*$EB98*IF(MAX(Escalation!$C$2,AJ$4-$W98)&gt;$DZ98-1,0,OFFSET(Escalation!$K$2,$Y98,MAX(Escalation!$C$2,AJ$4-$W98))),
     IF(SSSModel!$C$4="PV",IF(CH$4=$W98,$EA98*(1+SSSModel!$C$2),0),
     IF(SSSModel!$C$4="FCR",IF(AND(CH$4&gt;=$W98,OFFSET(Profiles!$K$2,$Z98,MAX(Profiles!$C$2,AJ$4-$W98))&gt;0),$EC98,0),0))))))</f>
        <v>0</v>
      </c>
      <c r="CI98" s="135">
        <f ca="1">IF(OR($Z98=0,SSSModel!$C$4="CF"),AK98,
IF(LEFT($V98,3)="ON_",
     IF(SSSModel!$C$4="RR",SUMPRODUCT(OFFSET($AC98,0,0,1,$CB$2),OFFSET(Profiles!$K$28,($Z98-1)*(Profiles!$I$26+1)+CI$4-SSSModel!$C$3+1,0,1,$CB$2)),
     IF(SSSModel!$C$4="ECC",$EA98*$EB98*SUMPRODUCT(OFFSET($AC98,0,MAX(0,CI$4-$DZ98-$CA$4+1),1,MIN($DZ98,CI$4-$CA$4+1)),OFFSET(Escalation!$K$24,($Y98-1)*(Escalation!$I$22+1)+CI$4-SSSModel!$C$3+1,MAX(0,CI$4-$DZ98-$CA$4+1),1,MIN($DZ98,CI$4-$CA$4+1))),
     IF(SSSModel!$C$4="PV",AK98*$EA98*(1+SSSModel!$C$2),
     IF(SSSModel!$C$4="FCR",$EC98*SUM(OFFSET($AC98,0,MAX(CI$4-$AC$4-$DZ98+1,0),1,MIN($DZ98,CI$4-$AC$4+1))),0)))),
SUM($AC98:$BZ98)*
     IF(SSSModel!$C$4="RR",OFFSET(Profiles!$K$2,$Z98,MAX(Profiles!$C$2,AK$4-$W98)),
     IF(SSSModel!$C$4="ECC",$EA98*$EB98*IF(MAX(Escalation!$C$2,AK$4-$W98)&gt;$DZ98-1,0,OFFSET(Escalation!$K$2,$Y98,MAX(Escalation!$C$2,AK$4-$W98))),
     IF(SSSModel!$C$4="PV",IF(CI$4=$W98,$EA98*(1+SSSModel!$C$2),0),
     IF(SSSModel!$C$4="FCR",IF(AND(CI$4&gt;=$W98,OFFSET(Profiles!$K$2,$Z98,MAX(Profiles!$C$2,AK$4-$W98))&gt;0),$EC98,0),0))))))</f>
        <v>0</v>
      </c>
      <c r="CJ98" s="135">
        <f ca="1">IF(OR($Z98=0,SSSModel!$C$4="CF"),AL98,
IF(LEFT($V98,3)="ON_",
     IF(SSSModel!$C$4="RR",SUMPRODUCT(OFFSET($AC98,0,0,1,$CB$2),OFFSET(Profiles!$K$28,($Z98-1)*(Profiles!$I$26+1)+CJ$4-SSSModel!$C$3+1,0,1,$CB$2)),
     IF(SSSModel!$C$4="ECC",$EA98*$EB98*SUMPRODUCT(OFFSET($AC98,0,MAX(0,CJ$4-$DZ98-$CA$4+1),1,MIN($DZ98,CJ$4-$CA$4+1)),OFFSET(Escalation!$K$24,($Y98-1)*(Escalation!$I$22+1)+CJ$4-SSSModel!$C$3+1,MAX(0,CJ$4-$DZ98-$CA$4+1),1,MIN($DZ98,CJ$4-$CA$4+1))),
     IF(SSSModel!$C$4="PV",AL98*$EA98*(1+SSSModel!$C$2),
     IF(SSSModel!$C$4="FCR",$EC98*SUM(OFFSET($AC98,0,MAX(CJ$4-$AC$4-$DZ98+1,0),1,MIN($DZ98,CJ$4-$AC$4+1))),0)))),
SUM($AC98:$BZ98)*
     IF(SSSModel!$C$4="RR",OFFSET(Profiles!$K$2,$Z98,MAX(Profiles!$C$2,AL$4-$W98)),
     IF(SSSModel!$C$4="ECC",$EA98*$EB98*IF(MAX(Escalation!$C$2,AL$4-$W98)&gt;$DZ98-1,0,OFFSET(Escalation!$K$2,$Y98,MAX(Escalation!$C$2,AL$4-$W98))),
     IF(SSSModel!$C$4="PV",IF(CJ$4=$W98,$EA98*(1+SSSModel!$C$2),0),
     IF(SSSModel!$C$4="FCR",IF(AND(CJ$4&gt;=$W98,OFFSET(Profiles!$K$2,$Z98,MAX(Profiles!$C$2,AL$4-$W98))&gt;0),$EC98,0),0))))))</f>
        <v>0</v>
      </c>
      <c r="CK98" s="135">
        <f ca="1">IF(OR($Z98=0,SSSModel!$C$4="CF"),AM98,
IF(LEFT($V98,3)="ON_",
     IF(SSSModel!$C$4="RR",SUMPRODUCT(OFFSET($AC98,0,0,1,$CB$2),OFFSET(Profiles!$K$28,($Z98-1)*(Profiles!$I$26+1)+CK$4-SSSModel!$C$3+1,0,1,$CB$2)),
     IF(SSSModel!$C$4="ECC",$EA98*$EB98*SUMPRODUCT(OFFSET($AC98,0,MAX(0,CK$4-$DZ98-$CA$4+1),1,MIN($DZ98,CK$4-$CA$4+1)),OFFSET(Escalation!$K$24,($Y98-1)*(Escalation!$I$22+1)+CK$4-SSSModel!$C$3+1,MAX(0,CK$4-$DZ98-$CA$4+1),1,MIN($DZ98,CK$4-$CA$4+1))),
     IF(SSSModel!$C$4="PV",AM98*$EA98*(1+SSSModel!$C$2),
     IF(SSSModel!$C$4="FCR",$EC98*SUM(OFFSET($AC98,0,MAX(CK$4-$AC$4-$DZ98+1,0),1,MIN($DZ98,CK$4-$AC$4+1))),0)))),
SUM($AC98:$BZ98)*
     IF(SSSModel!$C$4="RR",OFFSET(Profiles!$K$2,$Z98,MAX(Profiles!$C$2,AM$4-$W98)),
     IF(SSSModel!$C$4="ECC",$EA98*$EB98*IF(MAX(Escalation!$C$2,AM$4-$W98)&gt;$DZ98-1,0,OFFSET(Escalation!$K$2,$Y98,MAX(Escalation!$C$2,AM$4-$W98))),
     IF(SSSModel!$C$4="PV",IF(CK$4=$W98,$EA98*(1+SSSModel!$C$2),0),
     IF(SSSModel!$C$4="FCR",IF(AND(CK$4&gt;=$W98,OFFSET(Profiles!$K$2,$Z98,MAX(Profiles!$C$2,AM$4-$W98))&gt;0),$EC98,0),0))))))</f>
        <v>0</v>
      </c>
      <c r="CL98" s="135">
        <f ca="1">IF(OR($Z98=0,SSSModel!$C$4="CF"),AN98,
IF(LEFT($V98,3)="ON_",
     IF(SSSModel!$C$4="RR",SUMPRODUCT(OFFSET($AC98,0,0,1,$CB$2),OFFSET(Profiles!$K$28,($Z98-1)*(Profiles!$I$26+1)+CL$4-SSSModel!$C$3+1,0,1,$CB$2)),
     IF(SSSModel!$C$4="ECC",$EA98*$EB98*SUMPRODUCT(OFFSET($AC98,0,MAX(0,CL$4-$DZ98-$CA$4+1),1,MIN($DZ98,CL$4-$CA$4+1)),OFFSET(Escalation!$K$24,($Y98-1)*(Escalation!$I$22+1)+CL$4-SSSModel!$C$3+1,MAX(0,CL$4-$DZ98-$CA$4+1),1,MIN($DZ98,CL$4-$CA$4+1))),
     IF(SSSModel!$C$4="PV",AN98*$EA98*(1+SSSModel!$C$2),
     IF(SSSModel!$C$4="FCR",$EC98*SUM(OFFSET($AC98,0,MAX(CL$4-$AC$4-$DZ98+1,0),1,MIN($DZ98,CL$4-$AC$4+1))),0)))),
SUM($AC98:$BZ98)*
     IF(SSSModel!$C$4="RR",OFFSET(Profiles!$K$2,$Z98,MAX(Profiles!$C$2,AN$4-$W98)),
     IF(SSSModel!$C$4="ECC",$EA98*$EB98*IF(MAX(Escalation!$C$2,AN$4-$W98)&gt;$DZ98-1,0,OFFSET(Escalation!$K$2,$Y98,MAX(Escalation!$C$2,AN$4-$W98))),
     IF(SSSModel!$C$4="PV",IF(CL$4=$W98,$EA98*(1+SSSModel!$C$2),0),
     IF(SSSModel!$C$4="FCR",IF(AND(CL$4&gt;=$W98,OFFSET(Profiles!$K$2,$Z98,MAX(Profiles!$C$2,AN$4-$W98))&gt;0),$EC98,0),0))))))</f>
        <v>0</v>
      </c>
      <c r="CM98" s="135">
        <f ca="1">IF(OR($Z98=0,SSSModel!$C$4="CF"),AO98,
IF(LEFT($V98,3)="ON_",
     IF(SSSModel!$C$4="RR",SUMPRODUCT(OFFSET($AC98,0,0,1,$CB$2),OFFSET(Profiles!$K$28,($Z98-1)*(Profiles!$I$26+1)+CM$4-SSSModel!$C$3+1,0,1,$CB$2)),
     IF(SSSModel!$C$4="ECC",$EA98*$EB98*SUMPRODUCT(OFFSET($AC98,0,MAX(0,CM$4-$DZ98-$CA$4+1),1,MIN($DZ98,CM$4-$CA$4+1)),OFFSET(Escalation!$K$24,($Y98-1)*(Escalation!$I$22+1)+CM$4-SSSModel!$C$3+1,MAX(0,CM$4-$DZ98-$CA$4+1),1,MIN($DZ98,CM$4-$CA$4+1))),
     IF(SSSModel!$C$4="PV",AO98*$EA98*(1+SSSModel!$C$2),
     IF(SSSModel!$C$4="FCR",$EC98*SUM(OFFSET($AC98,0,MAX(CM$4-$AC$4-$DZ98+1,0),1,MIN($DZ98,CM$4-$AC$4+1))),0)))),
SUM($AC98:$BZ98)*
     IF(SSSModel!$C$4="RR",OFFSET(Profiles!$K$2,$Z98,MAX(Profiles!$C$2,AO$4-$W98)),
     IF(SSSModel!$C$4="ECC",$EA98*$EB98*IF(MAX(Escalation!$C$2,AO$4-$W98)&gt;$DZ98-1,0,OFFSET(Escalation!$K$2,$Y98,MAX(Escalation!$C$2,AO$4-$W98))),
     IF(SSSModel!$C$4="PV",IF(CM$4=$W98,$EA98*(1+SSSModel!$C$2),0),
     IF(SSSModel!$C$4="FCR",IF(AND(CM$4&gt;=$W98,OFFSET(Profiles!$K$2,$Z98,MAX(Profiles!$C$2,AO$4-$W98))&gt;0),$EC98,0),0))))))</f>
        <v>0</v>
      </c>
      <c r="CN98" s="135">
        <f ca="1">IF(OR($Z98=0,SSSModel!$C$4="CF"),AP98,
IF(LEFT($V98,3)="ON_",
     IF(SSSModel!$C$4="RR",SUMPRODUCT(OFFSET($AC98,0,0,1,$CB$2),OFFSET(Profiles!$K$28,($Z98-1)*(Profiles!$I$26+1)+CN$4-SSSModel!$C$3+1,0,1,$CB$2)),
     IF(SSSModel!$C$4="ECC",$EA98*$EB98*SUMPRODUCT(OFFSET($AC98,0,MAX(0,CN$4-$DZ98-$CA$4+1),1,MIN($DZ98,CN$4-$CA$4+1)),OFFSET(Escalation!$K$24,($Y98-1)*(Escalation!$I$22+1)+CN$4-SSSModel!$C$3+1,MAX(0,CN$4-$DZ98-$CA$4+1),1,MIN($DZ98,CN$4-$CA$4+1))),
     IF(SSSModel!$C$4="PV",AP98*$EA98*(1+SSSModel!$C$2),
     IF(SSSModel!$C$4="FCR",$EC98*SUM(OFFSET($AC98,0,MAX(CN$4-$AC$4-$DZ98+1,0),1,MIN($DZ98,CN$4-$AC$4+1))),0)))),
SUM($AC98:$BZ98)*
     IF(SSSModel!$C$4="RR",OFFSET(Profiles!$K$2,$Z98,MAX(Profiles!$C$2,AP$4-$W98)),
     IF(SSSModel!$C$4="ECC",$EA98*$EB98*IF(MAX(Escalation!$C$2,AP$4-$W98)&gt;$DZ98-1,0,OFFSET(Escalation!$K$2,$Y98,MAX(Escalation!$C$2,AP$4-$W98))),
     IF(SSSModel!$C$4="PV",IF(CN$4=$W98,$EA98*(1+SSSModel!$C$2),0),
     IF(SSSModel!$C$4="FCR",IF(AND(CN$4&gt;=$W98,OFFSET(Profiles!$K$2,$Z98,MAX(Profiles!$C$2,AP$4-$W98))&gt;0),$EC98,0),0))))))</f>
        <v>0</v>
      </c>
      <c r="CO98" s="135">
        <f ca="1">IF(OR($Z98=0,SSSModel!$C$4="CF"),AQ98,
IF(LEFT($V98,3)="ON_",
     IF(SSSModel!$C$4="RR",SUMPRODUCT(OFFSET($AC98,0,0,1,$CB$2),OFFSET(Profiles!$K$28,($Z98-1)*(Profiles!$I$26+1)+CO$4-SSSModel!$C$3+1,0,1,$CB$2)),
     IF(SSSModel!$C$4="ECC",$EA98*$EB98*SUMPRODUCT(OFFSET($AC98,0,MAX(0,CO$4-$DZ98-$CA$4+1),1,MIN($DZ98,CO$4-$CA$4+1)),OFFSET(Escalation!$K$24,($Y98-1)*(Escalation!$I$22+1)+CO$4-SSSModel!$C$3+1,MAX(0,CO$4-$DZ98-$CA$4+1),1,MIN($DZ98,CO$4-$CA$4+1))),
     IF(SSSModel!$C$4="PV",AQ98*$EA98*(1+SSSModel!$C$2),
     IF(SSSModel!$C$4="FCR",$EC98*SUM(OFFSET($AC98,0,MAX(CO$4-$AC$4-$DZ98+1,0),1,MIN($DZ98,CO$4-$AC$4+1))),0)))),
SUM($AC98:$BZ98)*
     IF(SSSModel!$C$4="RR",OFFSET(Profiles!$K$2,$Z98,MAX(Profiles!$C$2,AQ$4-$W98)),
     IF(SSSModel!$C$4="ECC",$EA98*$EB98*IF(MAX(Escalation!$C$2,AQ$4-$W98)&gt;$DZ98-1,0,OFFSET(Escalation!$K$2,$Y98,MAX(Escalation!$C$2,AQ$4-$W98))),
     IF(SSSModel!$C$4="PV",IF(CO$4=$W98,$EA98*(1+SSSModel!$C$2),0),
     IF(SSSModel!$C$4="FCR",IF(AND(CO$4&gt;=$W98,OFFSET(Profiles!$K$2,$Z98,MAX(Profiles!$C$2,AQ$4-$W98))&gt;0),$EC98,0),0))))))</f>
        <v>0</v>
      </c>
      <c r="CP98" s="135">
        <f ca="1">IF(OR($Z98=0,SSSModel!$C$4="CF"),AR98,
IF(LEFT($V98,3)="ON_",
     IF(SSSModel!$C$4="RR",SUMPRODUCT(OFFSET($AC98,0,0,1,$CB$2),OFFSET(Profiles!$K$28,($Z98-1)*(Profiles!$I$26+1)+CP$4-SSSModel!$C$3+1,0,1,$CB$2)),
     IF(SSSModel!$C$4="ECC",$EA98*$EB98*SUMPRODUCT(OFFSET($AC98,0,MAX(0,CP$4-$DZ98-$CA$4+1),1,MIN($DZ98,CP$4-$CA$4+1)),OFFSET(Escalation!$K$24,($Y98-1)*(Escalation!$I$22+1)+CP$4-SSSModel!$C$3+1,MAX(0,CP$4-$DZ98-$CA$4+1),1,MIN($DZ98,CP$4-$CA$4+1))),
     IF(SSSModel!$C$4="PV",AR98*$EA98*(1+SSSModel!$C$2),
     IF(SSSModel!$C$4="FCR",$EC98*SUM(OFFSET($AC98,0,MAX(CP$4-$AC$4-$DZ98+1,0),1,MIN($DZ98,CP$4-$AC$4+1))),0)))),
SUM($AC98:$BZ98)*
     IF(SSSModel!$C$4="RR",OFFSET(Profiles!$K$2,$Z98,MAX(Profiles!$C$2,AR$4-$W98)),
     IF(SSSModel!$C$4="ECC",$EA98*$EB98*IF(MAX(Escalation!$C$2,AR$4-$W98)&gt;$DZ98-1,0,OFFSET(Escalation!$K$2,$Y98,MAX(Escalation!$C$2,AR$4-$W98))),
     IF(SSSModel!$C$4="PV",IF(CP$4=$W98,$EA98*(1+SSSModel!$C$2),0),
     IF(SSSModel!$C$4="FCR",IF(AND(CP$4&gt;=$W98,OFFSET(Profiles!$K$2,$Z98,MAX(Profiles!$C$2,AR$4-$W98))&gt;0),$EC98,0),0))))))</f>
        <v>0</v>
      </c>
      <c r="CQ98" s="135">
        <f ca="1">IF(OR($Z98=0,SSSModel!$C$4="CF"),AS98,
IF(LEFT($V98,3)="ON_",
     IF(SSSModel!$C$4="RR",SUMPRODUCT(OFFSET($AC98,0,0,1,$CB$2),OFFSET(Profiles!$K$28,($Z98-1)*(Profiles!$I$26+1)+CQ$4-SSSModel!$C$3+1,0,1,$CB$2)),
     IF(SSSModel!$C$4="ECC",$EA98*$EB98*SUMPRODUCT(OFFSET($AC98,0,MAX(0,CQ$4-$DZ98-$CA$4+1),1,MIN($DZ98,CQ$4-$CA$4+1)),OFFSET(Escalation!$K$24,($Y98-1)*(Escalation!$I$22+1)+CQ$4-SSSModel!$C$3+1,MAX(0,CQ$4-$DZ98-$CA$4+1),1,MIN($DZ98,CQ$4-$CA$4+1))),
     IF(SSSModel!$C$4="PV",AS98*$EA98*(1+SSSModel!$C$2),
     IF(SSSModel!$C$4="FCR",$EC98*SUM(OFFSET($AC98,0,MAX(CQ$4-$AC$4-$DZ98+1,0),1,MIN($DZ98,CQ$4-$AC$4+1))),0)))),
SUM($AC98:$BZ98)*
     IF(SSSModel!$C$4="RR",OFFSET(Profiles!$K$2,$Z98,MAX(Profiles!$C$2,AS$4-$W98)),
     IF(SSSModel!$C$4="ECC",$EA98*$EB98*IF(MAX(Escalation!$C$2,AS$4-$W98)&gt;$DZ98-1,0,OFFSET(Escalation!$K$2,$Y98,MAX(Escalation!$C$2,AS$4-$W98))),
     IF(SSSModel!$C$4="PV",IF(CQ$4=$W98,$EA98*(1+SSSModel!$C$2),0),
     IF(SSSModel!$C$4="FCR",IF(AND(CQ$4&gt;=$W98,OFFSET(Profiles!$K$2,$Z98,MAX(Profiles!$C$2,AS$4-$W98))&gt;0),$EC98,0),0))))))</f>
        <v>0</v>
      </c>
      <c r="CR98" s="135">
        <f ca="1">IF(OR($Z98=0,SSSModel!$C$4="CF"),AT98,
IF(LEFT($V98,3)="ON_",
     IF(SSSModel!$C$4="RR",SUMPRODUCT(OFFSET($AC98,0,0,1,$CB$2),OFFSET(Profiles!$K$28,($Z98-1)*(Profiles!$I$26+1)+CR$4-SSSModel!$C$3+1,0,1,$CB$2)),
     IF(SSSModel!$C$4="ECC",$EA98*$EB98*SUMPRODUCT(OFFSET($AC98,0,MAX(0,CR$4-$DZ98-$CA$4+1),1,MIN($DZ98,CR$4-$CA$4+1)),OFFSET(Escalation!$K$24,($Y98-1)*(Escalation!$I$22+1)+CR$4-SSSModel!$C$3+1,MAX(0,CR$4-$DZ98-$CA$4+1),1,MIN($DZ98,CR$4-$CA$4+1))),
     IF(SSSModel!$C$4="PV",AT98*$EA98*(1+SSSModel!$C$2),
     IF(SSSModel!$C$4="FCR",$EC98*SUM(OFFSET($AC98,0,MAX(CR$4-$AC$4-$DZ98+1,0),1,MIN($DZ98,CR$4-$AC$4+1))),0)))),
SUM($AC98:$BZ98)*
     IF(SSSModel!$C$4="RR",OFFSET(Profiles!$K$2,$Z98,MAX(Profiles!$C$2,AT$4-$W98)),
     IF(SSSModel!$C$4="ECC",$EA98*$EB98*IF(MAX(Escalation!$C$2,AT$4-$W98)&gt;$DZ98-1,0,OFFSET(Escalation!$K$2,$Y98,MAX(Escalation!$C$2,AT$4-$W98))),
     IF(SSSModel!$C$4="PV",IF(CR$4=$W98,$EA98*(1+SSSModel!$C$2),0),
     IF(SSSModel!$C$4="FCR",IF(AND(CR$4&gt;=$W98,OFFSET(Profiles!$K$2,$Z98,MAX(Profiles!$C$2,AT$4-$W98))&gt;0),$EC98,0),0))))))</f>
        <v>0</v>
      </c>
      <c r="CS98" s="135">
        <f ca="1">IF(OR($Z98=0,SSSModel!$C$4="CF"),AU98,
IF(LEFT($V98,3)="ON_",
     IF(SSSModel!$C$4="RR",SUMPRODUCT(OFFSET($AC98,0,0,1,$CB$2),OFFSET(Profiles!$K$28,($Z98-1)*(Profiles!$I$26+1)+CS$4-SSSModel!$C$3+1,0,1,$CB$2)),
     IF(SSSModel!$C$4="ECC",$EA98*$EB98*SUMPRODUCT(OFFSET($AC98,0,MAX(0,CS$4-$DZ98-$CA$4+1),1,MIN($DZ98,CS$4-$CA$4+1)),OFFSET(Escalation!$K$24,($Y98-1)*(Escalation!$I$22+1)+CS$4-SSSModel!$C$3+1,MAX(0,CS$4-$DZ98-$CA$4+1),1,MIN($DZ98,CS$4-$CA$4+1))),
     IF(SSSModel!$C$4="PV",AU98*$EA98*(1+SSSModel!$C$2),
     IF(SSSModel!$C$4="FCR",$EC98*SUM(OFFSET($AC98,0,MAX(CS$4-$AC$4-$DZ98+1,0),1,MIN($DZ98,CS$4-$AC$4+1))),0)))),
SUM($AC98:$BZ98)*
     IF(SSSModel!$C$4="RR",OFFSET(Profiles!$K$2,$Z98,MAX(Profiles!$C$2,AU$4-$W98)),
     IF(SSSModel!$C$4="ECC",$EA98*$EB98*IF(MAX(Escalation!$C$2,AU$4-$W98)&gt;$DZ98-1,0,OFFSET(Escalation!$K$2,$Y98,MAX(Escalation!$C$2,AU$4-$W98))),
     IF(SSSModel!$C$4="PV",IF(CS$4=$W98,$EA98*(1+SSSModel!$C$2),0),
     IF(SSSModel!$C$4="FCR",IF(AND(CS$4&gt;=$W98,OFFSET(Profiles!$K$2,$Z98,MAX(Profiles!$C$2,AU$4-$W98))&gt;0),$EC98,0),0))))))</f>
        <v>0</v>
      </c>
      <c r="CT98" s="135">
        <f ca="1">IF(OR($Z98=0,SSSModel!$C$4="CF"),AV98,
IF(LEFT($V98,3)="ON_",
     IF(SSSModel!$C$4="RR",SUMPRODUCT(OFFSET($AC98,0,0,1,$CB$2),OFFSET(Profiles!$K$28,($Z98-1)*(Profiles!$I$26+1)+CT$4-SSSModel!$C$3+1,0,1,$CB$2)),
     IF(SSSModel!$C$4="ECC",$EA98*$EB98*SUMPRODUCT(OFFSET($AC98,0,MAX(0,CT$4-$DZ98-$CA$4+1),1,MIN($DZ98,CT$4-$CA$4+1)),OFFSET(Escalation!$K$24,($Y98-1)*(Escalation!$I$22+1)+CT$4-SSSModel!$C$3+1,MAX(0,CT$4-$DZ98-$CA$4+1),1,MIN($DZ98,CT$4-$CA$4+1))),
     IF(SSSModel!$C$4="PV",AV98*$EA98*(1+SSSModel!$C$2),
     IF(SSSModel!$C$4="FCR",$EC98*SUM(OFFSET($AC98,0,MAX(CT$4-$AC$4-$DZ98+1,0),1,MIN($DZ98,CT$4-$AC$4+1))),0)))),
SUM($AC98:$BZ98)*
     IF(SSSModel!$C$4="RR",OFFSET(Profiles!$K$2,$Z98,MAX(Profiles!$C$2,AV$4-$W98)),
     IF(SSSModel!$C$4="ECC",$EA98*$EB98*IF(MAX(Escalation!$C$2,AV$4-$W98)&gt;$DZ98-1,0,OFFSET(Escalation!$K$2,$Y98,MAX(Escalation!$C$2,AV$4-$W98))),
     IF(SSSModel!$C$4="PV",IF(CT$4=$W98,$EA98*(1+SSSModel!$C$2),0),
     IF(SSSModel!$C$4="FCR",IF(AND(CT$4&gt;=$W98,OFFSET(Profiles!$K$2,$Z98,MAX(Profiles!$C$2,AV$4-$W98))&gt;0),$EC98,0),0))))))</f>
        <v>0</v>
      </c>
      <c r="CU98" s="135">
        <f ca="1">IF(OR($Z98=0,SSSModel!$C$4="CF"),AW98,
IF(LEFT($V98,3)="ON_",
     IF(SSSModel!$C$4="RR",SUMPRODUCT(OFFSET($AC98,0,0,1,$CB$2),OFFSET(Profiles!$K$28,($Z98-1)*(Profiles!$I$26+1)+CU$4-SSSModel!$C$3+1,0,1,$CB$2)),
     IF(SSSModel!$C$4="ECC",$EA98*$EB98*SUMPRODUCT(OFFSET($AC98,0,MAX(0,CU$4-$DZ98-$CA$4+1),1,MIN($DZ98,CU$4-$CA$4+1)),OFFSET(Escalation!$K$24,($Y98-1)*(Escalation!$I$22+1)+CU$4-SSSModel!$C$3+1,MAX(0,CU$4-$DZ98-$CA$4+1),1,MIN($DZ98,CU$4-$CA$4+1))),
     IF(SSSModel!$C$4="PV",AW98*$EA98*(1+SSSModel!$C$2),
     IF(SSSModel!$C$4="FCR",$EC98*SUM(OFFSET($AC98,0,MAX(CU$4-$AC$4-$DZ98+1,0),1,MIN($DZ98,CU$4-$AC$4+1))),0)))),
SUM($AC98:$BZ98)*
     IF(SSSModel!$C$4="RR",OFFSET(Profiles!$K$2,$Z98,MAX(Profiles!$C$2,AW$4-$W98)),
     IF(SSSModel!$C$4="ECC",$EA98*$EB98*IF(MAX(Escalation!$C$2,AW$4-$W98)&gt;$DZ98-1,0,OFFSET(Escalation!$K$2,$Y98,MAX(Escalation!$C$2,AW$4-$W98))),
     IF(SSSModel!$C$4="PV",IF(CU$4=$W98,$EA98*(1+SSSModel!$C$2),0),
     IF(SSSModel!$C$4="FCR",IF(AND(CU$4&gt;=$W98,OFFSET(Profiles!$K$2,$Z98,MAX(Profiles!$C$2,AW$4-$W98))&gt;0),$EC98,0),0))))))</f>
        <v>0</v>
      </c>
      <c r="CV98" s="135">
        <f ca="1">IF(OR($Z98=0,SSSModel!$C$4="CF"),AX98,
IF(LEFT($V98,3)="ON_",
     IF(SSSModel!$C$4="RR",SUMPRODUCT(OFFSET($AC98,0,0,1,$CB$2),OFFSET(Profiles!$K$28,($Z98-1)*(Profiles!$I$26+1)+CV$4-SSSModel!$C$3+1,0,1,$CB$2)),
     IF(SSSModel!$C$4="ECC",$EA98*$EB98*SUMPRODUCT(OFFSET($AC98,0,MAX(0,CV$4-$DZ98-$CA$4+1),1,MIN($DZ98,CV$4-$CA$4+1)),OFFSET(Escalation!$K$24,($Y98-1)*(Escalation!$I$22+1)+CV$4-SSSModel!$C$3+1,MAX(0,CV$4-$DZ98-$CA$4+1),1,MIN($DZ98,CV$4-$CA$4+1))),
     IF(SSSModel!$C$4="PV",AX98*$EA98*(1+SSSModel!$C$2),
     IF(SSSModel!$C$4="FCR",$EC98*SUM(OFFSET($AC98,0,MAX(CV$4-$AC$4-$DZ98+1,0),1,MIN($DZ98,CV$4-$AC$4+1))),0)))),
SUM($AC98:$BZ98)*
     IF(SSSModel!$C$4="RR",OFFSET(Profiles!$K$2,$Z98,MAX(Profiles!$C$2,AX$4-$W98)),
     IF(SSSModel!$C$4="ECC",$EA98*$EB98*IF(MAX(Escalation!$C$2,AX$4-$W98)&gt;$DZ98-1,0,OFFSET(Escalation!$K$2,$Y98,MAX(Escalation!$C$2,AX$4-$W98))),
     IF(SSSModel!$C$4="PV",IF(CV$4=$W98,$EA98*(1+SSSModel!$C$2),0),
     IF(SSSModel!$C$4="FCR",IF(AND(CV$4&gt;=$W98,OFFSET(Profiles!$K$2,$Z98,MAX(Profiles!$C$2,AX$4-$W98))&gt;0),$EC98,0),0))))))</f>
        <v>0</v>
      </c>
      <c r="CW98" s="135">
        <f ca="1">IF(OR($Z98=0,SSSModel!$C$4="CF"),AY98,
IF(LEFT($V98,3)="ON_",
     IF(SSSModel!$C$4="RR",SUMPRODUCT(OFFSET($AC98,0,0,1,$CB$2),OFFSET(Profiles!$K$28,($Z98-1)*(Profiles!$I$26+1)+CW$4-SSSModel!$C$3+1,0,1,$CB$2)),
     IF(SSSModel!$C$4="ECC",$EA98*$EB98*SUMPRODUCT(OFFSET($AC98,0,MAX(0,CW$4-$DZ98-$CA$4+1),1,MIN($DZ98,CW$4-$CA$4+1)),OFFSET(Escalation!$K$24,($Y98-1)*(Escalation!$I$22+1)+CW$4-SSSModel!$C$3+1,MAX(0,CW$4-$DZ98-$CA$4+1),1,MIN($DZ98,CW$4-$CA$4+1))),
     IF(SSSModel!$C$4="PV",AY98*$EA98*(1+SSSModel!$C$2),
     IF(SSSModel!$C$4="FCR",$EC98*SUM(OFFSET($AC98,0,MAX(CW$4-$AC$4-$DZ98+1,0),1,MIN($DZ98,CW$4-$AC$4+1))),0)))),
SUM($AC98:$BZ98)*
     IF(SSSModel!$C$4="RR",OFFSET(Profiles!$K$2,$Z98,MAX(Profiles!$C$2,AY$4-$W98)),
     IF(SSSModel!$C$4="ECC",$EA98*$EB98*IF(MAX(Escalation!$C$2,AY$4-$W98)&gt;$DZ98-1,0,OFFSET(Escalation!$K$2,$Y98,MAX(Escalation!$C$2,AY$4-$W98))),
     IF(SSSModel!$C$4="PV",IF(CW$4=$W98,$EA98*(1+SSSModel!$C$2),0),
     IF(SSSModel!$C$4="FCR",IF(AND(CW$4&gt;=$W98,OFFSET(Profiles!$K$2,$Z98,MAX(Profiles!$C$2,AY$4-$W98))&gt;0),$EC98,0),0))))))</f>
        <v>0</v>
      </c>
      <c r="CX98" s="135">
        <f ca="1">IF(OR($Z98=0,SSSModel!$C$4="CF"),AZ98,
IF(LEFT($V98,3)="ON_",
     IF(SSSModel!$C$4="RR",SUMPRODUCT(OFFSET($AC98,0,0,1,$CB$2),OFFSET(Profiles!$K$28,($Z98-1)*(Profiles!$I$26+1)+CX$4-SSSModel!$C$3+1,0,1,$CB$2)),
     IF(SSSModel!$C$4="ECC",$EA98*$EB98*SUMPRODUCT(OFFSET($AC98,0,MAX(0,CX$4-$DZ98-$CA$4+1),1,MIN($DZ98,CX$4-$CA$4+1)),OFFSET(Escalation!$K$24,($Y98-1)*(Escalation!$I$22+1)+CX$4-SSSModel!$C$3+1,MAX(0,CX$4-$DZ98-$CA$4+1),1,MIN($DZ98,CX$4-$CA$4+1))),
     IF(SSSModel!$C$4="PV",AZ98*$EA98*(1+SSSModel!$C$2),
     IF(SSSModel!$C$4="FCR",$EC98*SUM(OFFSET($AC98,0,MAX(CX$4-$AC$4-$DZ98+1,0),1,MIN($DZ98,CX$4-$AC$4+1))),0)))),
SUM($AC98:$BZ98)*
     IF(SSSModel!$C$4="RR",OFFSET(Profiles!$K$2,$Z98,MAX(Profiles!$C$2,AZ$4-$W98)),
     IF(SSSModel!$C$4="ECC",$EA98*$EB98*IF(MAX(Escalation!$C$2,AZ$4-$W98)&gt;$DZ98-1,0,OFFSET(Escalation!$K$2,$Y98,MAX(Escalation!$C$2,AZ$4-$W98))),
     IF(SSSModel!$C$4="PV",IF(CX$4=$W98,$EA98*(1+SSSModel!$C$2),0),
     IF(SSSModel!$C$4="FCR",IF(AND(CX$4&gt;=$W98,OFFSET(Profiles!$K$2,$Z98,MAX(Profiles!$C$2,AZ$4-$W98))&gt;0),$EC98,0),0))))))</f>
        <v>0</v>
      </c>
      <c r="CY98" s="135">
        <f ca="1">IF(OR($Z98=0,SSSModel!$C$4="CF"),BA98,
IF(LEFT($V98,3)="ON_",
     IF(SSSModel!$C$4="RR",SUMPRODUCT(OFFSET($AC98,0,0,1,$CB$2),OFFSET(Profiles!$K$28,($Z98-1)*(Profiles!$I$26+1)+CY$4-SSSModel!$C$3+1,0,1,$CB$2)),
     IF(SSSModel!$C$4="ECC",$EA98*$EB98*SUMPRODUCT(OFFSET($AC98,0,MAX(0,CY$4-$DZ98-$CA$4+1),1,MIN($DZ98,CY$4-$CA$4+1)),OFFSET(Escalation!$K$24,($Y98-1)*(Escalation!$I$22+1)+CY$4-SSSModel!$C$3+1,MAX(0,CY$4-$DZ98-$CA$4+1),1,MIN($DZ98,CY$4-$CA$4+1))),
     IF(SSSModel!$C$4="PV",BA98*$EA98*(1+SSSModel!$C$2),
     IF(SSSModel!$C$4="FCR",$EC98*SUM(OFFSET($AC98,0,MAX(CY$4-$AC$4-$DZ98+1,0),1,MIN($DZ98,CY$4-$AC$4+1))),0)))),
SUM($AC98:$BZ98)*
     IF(SSSModel!$C$4="RR",OFFSET(Profiles!$K$2,$Z98,MAX(Profiles!$C$2,BA$4-$W98)),
     IF(SSSModel!$C$4="ECC",$EA98*$EB98*IF(MAX(Escalation!$C$2,BA$4-$W98)&gt;$DZ98-1,0,OFFSET(Escalation!$K$2,$Y98,MAX(Escalation!$C$2,BA$4-$W98))),
     IF(SSSModel!$C$4="PV",IF(CY$4=$W98,$EA98*(1+SSSModel!$C$2),0),
     IF(SSSModel!$C$4="FCR",IF(AND(CY$4&gt;=$W98,OFFSET(Profiles!$K$2,$Z98,MAX(Profiles!$C$2,BA$4-$W98))&gt;0),$EC98,0),0))))))</f>
        <v>0</v>
      </c>
      <c r="CZ98" s="135">
        <f ca="1">IF(OR($Z98=0,SSSModel!$C$4="CF"),BB98,
IF(LEFT($V98,3)="ON_",
     IF(SSSModel!$C$4="RR",SUMPRODUCT(OFFSET($AC98,0,0,1,$CB$2),OFFSET(Profiles!$K$28,($Z98-1)*(Profiles!$I$26+1)+CZ$4-SSSModel!$C$3+1,0,1,$CB$2)),
     IF(SSSModel!$C$4="ECC",$EA98*$EB98*SUMPRODUCT(OFFSET($AC98,0,MAX(0,CZ$4-$DZ98-$CA$4+1),1,MIN($DZ98,CZ$4-$CA$4+1)),OFFSET(Escalation!$K$24,($Y98-1)*(Escalation!$I$22+1)+CZ$4-SSSModel!$C$3+1,MAX(0,CZ$4-$DZ98-$CA$4+1),1,MIN($DZ98,CZ$4-$CA$4+1))),
     IF(SSSModel!$C$4="PV",BB98*$EA98*(1+SSSModel!$C$2),
     IF(SSSModel!$C$4="FCR",$EC98*SUM(OFFSET($AC98,0,MAX(CZ$4-$AC$4-$DZ98+1,0),1,MIN($DZ98,CZ$4-$AC$4+1))),0)))),
SUM($AC98:$BZ98)*
     IF(SSSModel!$C$4="RR",OFFSET(Profiles!$K$2,$Z98,MAX(Profiles!$C$2,BB$4-$W98)),
     IF(SSSModel!$C$4="ECC",$EA98*$EB98*IF(MAX(Escalation!$C$2,BB$4-$W98)&gt;$DZ98-1,0,OFFSET(Escalation!$K$2,$Y98,MAX(Escalation!$C$2,BB$4-$W98))),
     IF(SSSModel!$C$4="PV",IF(CZ$4=$W98,$EA98*(1+SSSModel!$C$2),0),
     IF(SSSModel!$C$4="FCR",IF(AND(CZ$4&gt;=$W98,OFFSET(Profiles!$K$2,$Z98,MAX(Profiles!$C$2,BB$4-$W98))&gt;0),$EC98,0),0))))))</f>
        <v>0</v>
      </c>
      <c r="DA98" s="135">
        <f ca="1">IF(OR($Z98=0,SSSModel!$C$4="CF"),BC98,
IF(LEFT($V98,3)="ON_",
     IF(SSSModel!$C$4="RR",SUMPRODUCT(OFFSET($AC98,0,0,1,$CB$2),OFFSET(Profiles!$K$28,($Z98-1)*(Profiles!$I$26+1)+DA$4-SSSModel!$C$3+1,0,1,$CB$2)),
     IF(SSSModel!$C$4="ECC",$EA98*$EB98*SUMPRODUCT(OFFSET($AC98,0,MAX(0,DA$4-$DZ98-$CA$4+1),1,MIN($DZ98,DA$4-$CA$4+1)),OFFSET(Escalation!$K$24,($Y98-1)*(Escalation!$I$22+1)+DA$4-SSSModel!$C$3+1,MAX(0,DA$4-$DZ98-$CA$4+1),1,MIN($DZ98,DA$4-$CA$4+1))),
     IF(SSSModel!$C$4="PV",BC98*$EA98*(1+SSSModel!$C$2),
     IF(SSSModel!$C$4="FCR",$EC98*SUM(OFFSET($AC98,0,MAX(DA$4-$AC$4-$DZ98+1,0),1,MIN($DZ98,DA$4-$AC$4+1))),0)))),
SUM($AC98:$BZ98)*
     IF(SSSModel!$C$4="RR",OFFSET(Profiles!$K$2,$Z98,MAX(Profiles!$C$2,BC$4-$W98)),
     IF(SSSModel!$C$4="ECC",$EA98*$EB98*IF(MAX(Escalation!$C$2,BC$4-$W98)&gt;$DZ98-1,0,OFFSET(Escalation!$K$2,$Y98,MAX(Escalation!$C$2,BC$4-$W98))),
     IF(SSSModel!$C$4="PV",IF(DA$4=$W98,$EA98*(1+SSSModel!$C$2),0),
     IF(SSSModel!$C$4="FCR",IF(AND(DA$4&gt;=$W98,OFFSET(Profiles!$K$2,$Z98,MAX(Profiles!$C$2,BC$4-$W98))&gt;0),$EC98,0),0))))))</f>
        <v>0</v>
      </c>
      <c r="DB98" s="135">
        <f ca="1">IF(OR($Z98=0,SSSModel!$C$4="CF"),BD98,
IF(LEFT($V98,3)="ON_",
     IF(SSSModel!$C$4="RR",SUMPRODUCT(OFFSET($AC98,0,0,1,$CB$2),OFFSET(Profiles!$K$28,($Z98-1)*(Profiles!$I$26+1)+DB$4-SSSModel!$C$3+1,0,1,$CB$2)),
     IF(SSSModel!$C$4="ECC",$EA98*$EB98*SUMPRODUCT(OFFSET($AC98,0,MAX(0,DB$4-$DZ98-$CA$4+1),1,MIN($DZ98,DB$4-$CA$4+1)),OFFSET(Escalation!$K$24,($Y98-1)*(Escalation!$I$22+1)+DB$4-SSSModel!$C$3+1,MAX(0,DB$4-$DZ98-$CA$4+1),1,MIN($DZ98,DB$4-$CA$4+1))),
     IF(SSSModel!$C$4="PV",BD98*$EA98*(1+SSSModel!$C$2),
     IF(SSSModel!$C$4="FCR",$EC98*SUM(OFFSET($AC98,0,MAX(DB$4-$AC$4-$DZ98+1,0),1,MIN($DZ98,DB$4-$AC$4+1))),0)))),
SUM($AC98:$BZ98)*
     IF(SSSModel!$C$4="RR",OFFSET(Profiles!$K$2,$Z98,MAX(Profiles!$C$2,BD$4-$W98)),
     IF(SSSModel!$C$4="ECC",$EA98*$EB98*IF(MAX(Escalation!$C$2,BD$4-$W98)&gt;$DZ98-1,0,OFFSET(Escalation!$K$2,$Y98,MAX(Escalation!$C$2,BD$4-$W98))),
     IF(SSSModel!$C$4="PV",IF(DB$4=$W98,$EA98*(1+SSSModel!$C$2),0),
     IF(SSSModel!$C$4="FCR",IF(AND(DB$4&gt;=$W98,OFFSET(Profiles!$K$2,$Z98,MAX(Profiles!$C$2,BD$4-$W98))&gt;0),$EC98,0),0))))))</f>
        <v>0</v>
      </c>
      <c r="DC98" s="135">
        <f ca="1">IF(OR($Z98=0,SSSModel!$C$4="CF"),BE98,
IF(LEFT($V98,3)="ON_",
     IF(SSSModel!$C$4="RR",SUMPRODUCT(OFFSET($AC98,0,0,1,$CB$2),OFFSET(Profiles!$K$28,($Z98-1)*(Profiles!$I$26+1)+DC$4-SSSModel!$C$3+1,0,1,$CB$2)),
     IF(SSSModel!$C$4="ECC",$EA98*$EB98*SUMPRODUCT(OFFSET($AC98,0,MAX(0,DC$4-$DZ98-$CA$4+1),1,MIN($DZ98,DC$4-$CA$4+1)),OFFSET(Escalation!$K$24,($Y98-1)*(Escalation!$I$22+1)+DC$4-SSSModel!$C$3+1,MAX(0,DC$4-$DZ98-$CA$4+1),1,MIN($DZ98,DC$4-$CA$4+1))),
     IF(SSSModel!$C$4="PV",BE98*$EA98*(1+SSSModel!$C$2),
     IF(SSSModel!$C$4="FCR",$EC98*SUM(OFFSET($AC98,0,MAX(DC$4-$AC$4-$DZ98+1,0),1,MIN($DZ98,DC$4-$AC$4+1))),0)))),
SUM($AC98:$BZ98)*
     IF(SSSModel!$C$4="RR",OFFSET(Profiles!$K$2,$Z98,MAX(Profiles!$C$2,BE$4-$W98)),
     IF(SSSModel!$C$4="ECC",$EA98*$EB98*IF(MAX(Escalation!$C$2,BE$4-$W98)&gt;$DZ98-1,0,OFFSET(Escalation!$K$2,$Y98,MAX(Escalation!$C$2,BE$4-$W98))),
     IF(SSSModel!$C$4="PV",IF(DC$4=$W98,$EA98*(1+SSSModel!$C$2),0),
     IF(SSSModel!$C$4="FCR",IF(AND(DC$4&gt;=$W98,OFFSET(Profiles!$K$2,$Z98,MAX(Profiles!$C$2,BE$4-$W98))&gt;0),$EC98,0),0))))))</f>
        <v>0</v>
      </c>
      <c r="DD98" s="135">
        <f ca="1">IF(OR($Z98=0,SSSModel!$C$4="CF"),BF98,
IF(LEFT($V98,3)="ON_",
     IF(SSSModel!$C$4="RR",SUMPRODUCT(OFFSET($AC98,0,0,1,$CB$2),OFFSET(Profiles!$K$28,($Z98-1)*(Profiles!$I$26+1)+DD$4-SSSModel!$C$3+1,0,1,$CB$2)),
     IF(SSSModel!$C$4="ECC",$EA98*$EB98*SUMPRODUCT(OFFSET($AC98,0,MAX(0,DD$4-$DZ98-$CA$4+1),1,MIN($DZ98,DD$4-$CA$4+1)),OFFSET(Escalation!$K$24,($Y98-1)*(Escalation!$I$22+1)+DD$4-SSSModel!$C$3+1,MAX(0,DD$4-$DZ98-$CA$4+1),1,MIN($DZ98,DD$4-$CA$4+1))),
     IF(SSSModel!$C$4="PV",BF98*$EA98*(1+SSSModel!$C$2),
     IF(SSSModel!$C$4="FCR",$EC98*SUM(OFFSET($AC98,0,MAX(DD$4-$AC$4-$DZ98+1,0),1,MIN($DZ98,DD$4-$AC$4+1))),0)))),
SUM($AC98:$BZ98)*
     IF(SSSModel!$C$4="RR",OFFSET(Profiles!$K$2,$Z98,MAX(Profiles!$C$2,BF$4-$W98)),
     IF(SSSModel!$C$4="ECC",$EA98*$EB98*IF(MAX(Escalation!$C$2,BF$4-$W98)&gt;$DZ98-1,0,OFFSET(Escalation!$K$2,$Y98,MAX(Escalation!$C$2,BF$4-$W98))),
     IF(SSSModel!$C$4="PV",IF(DD$4=$W98,$EA98*(1+SSSModel!$C$2),0),
     IF(SSSModel!$C$4="FCR",IF(AND(DD$4&gt;=$W98,OFFSET(Profiles!$K$2,$Z98,MAX(Profiles!$C$2,BF$4-$W98))&gt;0),$EC98,0),0))))))</f>
        <v>0</v>
      </c>
      <c r="DE98" s="135">
        <f ca="1">IF(OR($Z98=0,SSSModel!$C$4="CF"),BG98,
IF(LEFT($V98,3)="ON_",
     IF(SSSModel!$C$4="RR",SUMPRODUCT(OFFSET($AC98,0,0,1,$CB$2),OFFSET(Profiles!$K$28,($Z98-1)*(Profiles!$I$26+1)+DE$4-SSSModel!$C$3+1,0,1,$CB$2)),
     IF(SSSModel!$C$4="ECC",$EA98*$EB98*SUMPRODUCT(OFFSET($AC98,0,MAX(0,DE$4-$DZ98-$CA$4+1),1,MIN($DZ98,DE$4-$CA$4+1)),OFFSET(Escalation!$K$24,($Y98-1)*(Escalation!$I$22+1)+DE$4-SSSModel!$C$3+1,MAX(0,DE$4-$DZ98-$CA$4+1),1,MIN($DZ98,DE$4-$CA$4+1))),
     IF(SSSModel!$C$4="PV",BG98*$EA98*(1+SSSModel!$C$2),
     IF(SSSModel!$C$4="FCR",$EC98*SUM(OFFSET($AC98,0,MAX(DE$4-$AC$4-$DZ98+1,0),1,MIN($DZ98,DE$4-$AC$4+1))),0)))),
SUM($AC98:$BZ98)*
     IF(SSSModel!$C$4="RR",OFFSET(Profiles!$K$2,$Z98,MAX(Profiles!$C$2,BG$4-$W98)),
     IF(SSSModel!$C$4="ECC",$EA98*$EB98*IF(MAX(Escalation!$C$2,BG$4-$W98)&gt;$DZ98-1,0,OFFSET(Escalation!$K$2,$Y98,MAX(Escalation!$C$2,BG$4-$W98))),
     IF(SSSModel!$C$4="PV",IF(DE$4=$W98,$EA98*(1+SSSModel!$C$2),0),
     IF(SSSModel!$C$4="FCR",IF(AND(DE$4&gt;=$W98,OFFSET(Profiles!$K$2,$Z98,MAX(Profiles!$C$2,BG$4-$W98))&gt;0),$EC98,0),0))))))</f>
        <v>0</v>
      </c>
      <c r="DF98" s="135">
        <f ca="1">IF(OR($Z98=0,SSSModel!$C$4="CF"),BH98,
IF(LEFT($V98,3)="ON_",
     IF(SSSModel!$C$4="RR",SUMPRODUCT(OFFSET($AC98,0,0,1,$CB$2),OFFSET(Profiles!$K$28,($Z98-1)*(Profiles!$I$26+1)+DF$4-SSSModel!$C$3+1,0,1,$CB$2)),
     IF(SSSModel!$C$4="ECC",$EA98*$EB98*SUMPRODUCT(OFFSET($AC98,0,MAX(0,DF$4-$DZ98-$CA$4+1),1,MIN($DZ98,DF$4-$CA$4+1)),OFFSET(Escalation!$K$24,($Y98-1)*(Escalation!$I$22+1)+DF$4-SSSModel!$C$3+1,MAX(0,DF$4-$DZ98-$CA$4+1),1,MIN($DZ98,DF$4-$CA$4+1))),
     IF(SSSModel!$C$4="PV",BH98*$EA98*(1+SSSModel!$C$2),
     IF(SSSModel!$C$4="FCR",$EC98*SUM(OFFSET($AC98,0,MAX(DF$4-$AC$4-$DZ98+1,0),1,MIN($DZ98,DF$4-$AC$4+1))),0)))),
SUM($AC98:$BZ98)*
     IF(SSSModel!$C$4="RR",OFFSET(Profiles!$K$2,$Z98,MAX(Profiles!$C$2,BH$4-$W98)),
     IF(SSSModel!$C$4="ECC",$EA98*$EB98*IF(MAX(Escalation!$C$2,BH$4-$W98)&gt;$DZ98-1,0,OFFSET(Escalation!$K$2,$Y98,MAX(Escalation!$C$2,BH$4-$W98))),
     IF(SSSModel!$C$4="PV",IF(DF$4=$W98,$EA98*(1+SSSModel!$C$2),0),
     IF(SSSModel!$C$4="FCR",IF(AND(DF$4&gt;=$W98,OFFSET(Profiles!$K$2,$Z98,MAX(Profiles!$C$2,BH$4-$W98))&gt;0),$EC98,0),0))))))</f>
        <v>0</v>
      </c>
      <c r="DG98" s="135">
        <f ca="1">IF(OR($Z98=0,SSSModel!$C$4="CF"),BI98,
IF(LEFT($V98,3)="ON_",
     IF(SSSModel!$C$4="RR",SUMPRODUCT(OFFSET($AC98,0,0,1,$CB$2),OFFSET(Profiles!$K$28,($Z98-1)*(Profiles!$I$26+1)+DG$4-SSSModel!$C$3+1,0,1,$CB$2)),
     IF(SSSModel!$C$4="ECC",$EA98*$EB98*SUMPRODUCT(OFFSET($AC98,0,MAX(0,DG$4-$DZ98-$CA$4+1),1,MIN($DZ98,DG$4-$CA$4+1)),OFFSET(Escalation!$K$24,($Y98-1)*(Escalation!$I$22+1)+DG$4-SSSModel!$C$3+1,MAX(0,DG$4-$DZ98-$CA$4+1),1,MIN($DZ98,DG$4-$CA$4+1))),
     IF(SSSModel!$C$4="PV",BI98*$EA98*(1+SSSModel!$C$2),
     IF(SSSModel!$C$4="FCR",$EC98*SUM(OFFSET($AC98,0,MAX(DG$4-$AC$4-$DZ98+1,0),1,MIN($DZ98,DG$4-$AC$4+1))),0)))),
SUM($AC98:$BZ98)*
     IF(SSSModel!$C$4="RR",OFFSET(Profiles!$K$2,$Z98,MAX(Profiles!$C$2,BI$4-$W98)),
     IF(SSSModel!$C$4="ECC",$EA98*$EB98*IF(MAX(Escalation!$C$2,BI$4-$W98)&gt;$DZ98-1,0,OFFSET(Escalation!$K$2,$Y98,MAX(Escalation!$C$2,BI$4-$W98))),
     IF(SSSModel!$C$4="PV",IF(DG$4=$W98,$EA98*(1+SSSModel!$C$2),0),
     IF(SSSModel!$C$4="FCR",IF(AND(DG$4&gt;=$W98,OFFSET(Profiles!$K$2,$Z98,MAX(Profiles!$C$2,BI$4-$W98))&gt;0),$EC98,0),0))))))</f>
        <v>0</v>
      </c>
      <c r="DH98" s="135">
        <f ca="1">IF(OR($Z98=0,SSSModel!$C$4="CF"),BJ98,
IF(LEFT($V98,3)="ON_",
     IF(SSSModel!$C$4="RR",SUMPRODUCT(OFFSET($AC98,0,0,1,$CB$2),OFFSET(Profiles!$K$28,($Z98-1)*(Profiles!$I$26+1)+DH$4-SSSModel!$C$3+1,0,1,$CB$2)),
     IF(SSSModel!$C$4="ECC",$EA98*$EB98*SUMPRODUCT(OFFSET($AC98,0,MAX(0,DH$4-$DZ98-$CA$4+1),1,MIN($DZ98,DH$4-$CA$4+1)),OFFSET(Escalation!$K$24,($Y98-1)*(Escalation!$I$22+1)+DH$4-SSSModel!$C$3+1,MAX(0,DH$4-$DZ98-$CA$4+1),1,MIN($DZ98,DH$4-$CA$4+1))),
     IF(SSSModel!$C$4="PV",BJ98*$EA98*(1+SSSModel!$C$2),
     IF(SSSModel!$C$4="FCR",$EC98*SUM(OFFSET($AC98,0,MAX(DH$4-$AC$4-$DZ98+1,0),1,MIN($DZ98,DH$4-$AC$4+1))),0)))),
SUM($AC98:$BZ98)*
     IF(SSSModel!$C$4="RR",OFFSET(Profiles!$K$2,$Z98,MAX(Profiles!$C$2,BJ$4-$W98)),
     IF(SSSModel!$C$4="ECC",$EA98*$EB98*IF(MAX(Escalation!$C$2,BJ$4-$W98)&gt;$DZ98-1,0,OFFSET(Escalation!$K$2,$Y98,MAX(Escalation!$C$2,BJ$4-$W98))),
     IF(SSSModel!$C$4="PV",IF(DH$4=$W98,$EA98*(1+SSSModel!$C$2),0),
     IF(SSSModel!$C$4="FCR",IF(AND(DH$4&gt;=$W98,OFFSET(Profiles!$K$2,$Z98,MAX(Profiles!$C$2,BJ$4-$W98))&gt;0),$EC98,0),0))))))</f>
        <v>0</v>
      </c>
      <c r="DI98" s="135">
        <f ca="1">IF(OR($Z98=0,SSSModel!$C$4="CF"),BK98,
IF(LEFT($V98,3)="ON_",
     IF(SSSModel!$C$4="RR",SUMPRODUCT(OFFSET($AC98,0,0,1,$CB$2),OFFSET(Profiles!$K$28,($Z98-1)*(Profiles!$I$26+1)+DI$4-SSSModel!$C$3+1,0,1,$CB$2)),
     IF(SSSModel!$C$4="ECC",$EA98*$EB98*SUMPRODUCT(OFFSET($AC98,0,MAX(0,DI$4-$DZ98-$CA$4+1),1,MIN($DZ98,DI$4-$CA$4+1)),OFFSET(Escalation!$K$24,($Y98-1)*(Escalation!$I$22+1)+DI$4-SSSModel!$C$3+1,MAX(0,DI$4-$DZ98-$CA$4+1),1,MIN($DZ98,DI$4-$CA$4+1))),
     IF(SSSModel!$C$4="PV",BK98*$EA98*(1+SSSModel!$C$2),
     IF(SSSModel!$C$4="FCR",$EC98*SUM(OFFSET($AC98,0,MAX(DI$4-$AC$4-$DZ98+1,0),1,MIN($DZ98,DI$4-$AC$4+1))),0)))),
SUM($AC98:$BZ98)*
     IF(SSSModel!$C$4="RR",OFFSET(Profiles!$K$2,$Z98,MAX(Profiles!$C$2,BK$4-$W98)),
     IF(SSSModel!$C$4="ECC",$EA98*$EB98*IF(MAX(Escalation!$C$2,BK$4-$W98)&gt;$DZ98-1,0,OFFSET(Escalation!$K$2,$Y98,MAX(Escalation!$C$2,BK$4-$W98))),
     IF(SSSModel!$C$4="PV",IF(DI$4=$W98,$EA98*(1+SSSModel!$C$2),0),
     IF(SSSModel!$C$4="FCR",IF(AND(DI$4&gt;=$W98,OFFSET(Profiles!$K$2,$Z98,MAX(Profiles!$C$2,BK$4-$W98))&gt;0),$EC98,0),0))))))</f>
        <v>0</v>
      </c>
      <c r="DJ98" s="135">
        <f ca="1">IF(OR($Z98=0,SSSModel!$C$4="CF"),BL98,
IF(LEFT($V98,3)="ON_",
     IF(SSSModel!$C$4="RR",SUMPRODUCT(OFFSET($AC98,0,0,1,$CB$2),OFFSET(Profiles!$K$28,($Z98-1)*(Profiles!$I$26+1)+DJ$4-SSSModel!$C$3+1,0,1,$CB$2)),
     IF(SSSModel!$C$4="ECC",$EA98*$EB98*SUMPRODUCT(OFFSET($AC98,0,MAX(0,DJ$4-$DZ98-$CA$4+1),1,MIN($DZ98,DJ$4-$CA$4+1)),OFFSET(Escalation!$K$24,($Y98-1)*(Escalation!$I$22+1)+DJ$4-SSSModel!$C$3+1,MAX(0,DJ$4-$DZ98-$CA$4+1),1,MIN($DZ98,DJ$4-$CA$4+1))),
     IF(SSSModel!$C$4="PV",BL98*$EA98*(1+SSSModel!$C$2),
     IF(SSSModel!$C$4="FCR",$EC98*SUM(OFFSET($AC98,0,MAX(DJ$4-$AC$4-$DZ98+1,0),1,MIN($DZ98,DJ$4-$AC$4+1))),0)))),
SUM($AC98:$BZ98)*
     IF(SSSModel!$C$4="RR",OFFSET(Profiles!$K$2,$Z98,MAX(Profiles!$C$2,BL$4-$W98)),
     IF(SSSModel!$C$4="ECC",$EA98*$EB98*IF(MAX(Escalation!$C$2,BL$4-$W98)&gt;$DZ98-1,0,OFFSET(Escalation!$K$2,$Y98,MAX(Escalation!$C$2,BL$4-$W98))),
     IF(SSSModel!$C$4="PV",IF(DJ$4=$W98,$EA98*(1+SSSModel!$C$2),0),
     IF(SSSModel!$C$4="FCR",IF(AND(DJ$4&gt;=$W98,OFFSET(Profiles!$K$2,$Z98,MAX(Profiles!$C$2,BL$4-$W98))&gt;0),$EC98,0),0))))))</f>
        <v>0</v>
      </c>
      <c r="DK98" s="135">
        <f ca="1">IF(OR($Z98=0,SSSModel!$C$4="CF"),BM98,
IF(LEFT($V98,3)="ON_",
     IF(SSSModel!$C$4="RR",SUMPRODUCT(OFFSET($AC98,0,0,1,$CB$2),OFFSET(Profiles!$K$28,($Z98-1)*(Profiles!$I$26+1)+DK$4-SSSModel!$C$3+1,0,1,$CB$2)),
     IF(SSSModel!$C$4="ECC",$EA98*$EB98*SUMPRODUCT(OFFSET($AC98,0,MAX(0,DK$4-$DZ98-$CA$4+1),1,MIN($DZ98,DK$4-$CA$4+1)),OFFSET(Escalation!$K$24,($Y98-1)*(Escalation!$I$22+1)+DK$4-SSSModel!$C$3+1,MAX(0,DK$4-$DZ98-$CA$4+1),1,MIN($DZ98,DK$4-$CA$4+1))),
     IF(SSSModel!$C$4="PV",BM98*$EA98*(1+SSSModel!$C$2),
     IF(SSSModel!$C$4="FCR",$EC98*SUM(OFFSET($AC98,0,MAX(DK$4-$AC$4-$DZ98+1,0),1,MIN($DZ98,DK$4-$AC$4+1))),0)))),
SUM($AC98:$BZ98)*
     IF(SSSModel!$C$4="RR",OFFSET(Profiles!$K$2,$Z98,MAX(Profiles!$C$2,BM$4-$W98)),
     IF(SSSModel!$C$4="ECC",$EA98*$EB98*IF(MAX(Escalation!$C$2,BM$4-$W98)&gt;$DZ98-1,0,OFFSET(Escalation!$K$2,$Y98,MAX(Escalation!$C$2,BM$4-$W98))),
     IF(SSSModel!$C$4="PV",IF(DK$4=$W98,$EA98*(1+SSSModel!$C$2),0),
     IF(SSSModel!$C$4="FCR",IF(AND(DK$4&gt;=$W98,OFFSET(Profiles!$K$2,$Z98,MAX(Profiles!$C$2,BM$4-$W98))&gt;0),$EC98,0),0))))))</f>
        <v>0</v>
      </c>
      <c r="DL98" s="135">
        <f ca="1">IF(OR($Z98=0,SSSModel!$C$4="CF"),BN98,
IF(LEFT($V98,3)="ON_",
     IF(SSSModel!$C$4="RR",SUMPRODUCT(OFFSET($AC98,0,0,1,$CB$2),OFFSET(Profiles!$K$28,($Z98-1)*(Profiles!$I$26+1)+DL$4-SSSModel!$C$3+1,0,1,$CB$2)),
     IF(SSSModel!$C$4="ECC",$EA98*$EB98*SUMPRODUCT(OFFSET($AC98,0,MAX(0,DL$4-$DZ98-$CA$4+1),1,MIN($DZ98,DL$4-$CA$4+1)),OFFSET(Escalation!$K$24,($Y98-1)*(Escalation!$I$22+1)+DL$4-SSSModel!$C$3+1,MAX(0,DL$4-$DZ98-$CA$4+1),1,MIN($DZ98,DL$4-$CA$4+1))),
     IF(SSSModel!$C$4="PV",BN98*$EA98*(1+SSSModel!$C$2),
     IF(SSSModel!$C$4="FCR",$EC98*SUM(OFFSET($AC98,0,MAX(DL$4-$AC$4-$DZ98+1,0),1,MIN($DZ98,DL$4-$AC$4+1))),0)))),
SUM($AC98:$BZ98)*
     IF(SSSModel!$C$4="RR",OFFSET(Profiles!$K$2,$Z98,MAX(Profiles!$C$2,BN$4-$W98)),
     IF(SSSModel!$C$4="ECC",$EA98*$EB98*IF(MAX(Escalation!$C$2,BN$4-$W98)&gt;$DZ98-1,0,OFFSET(Escalation!$K$2,$Y98,MAX(Escalation!$C$2,BN$4-$W98))),
     IF(SSSModel!$C$4="PV",IF(DL$4=$W98,$EA98*(1+SSSModel!$C$2),0),
     IF(SSSModel!$C$4="FCR",IF(AND(DL$4&gt;=$W98,OFFSET(Profiles!$K$2,$Z98,MAX(Profiles!$C$2,BN$4-$W98))&gt;0),$EC98,0),0))))))</f>
        <v>0</v>
      </c>
      <c r="DM98" s="135">
        <f ca="1">IF(OR($Z98=0,SSSModel!$C$4="CF"),BO98,
IF(LEFT($V98,3)="ON_",
     IF(SSSModel!$C$4="RR",SUMPRODUCT(OFFSET($AC98,0,0,1,$CB$2),OFFSET(Profiles!$K$28,($Z98-1)*(Profiles!$I$26+1)+DM$4-SSSModel!$C$3+1,0,1,$CB$2)),
     IF(SSSModel!$C$4="ECC",$EA98*$EB98*SUMPRODUCT(OFFSET($AC98,0,MAX(0,DM$4-$DZ98-$CA$4+1),1,MIN($DZ98,DM$4-$CA$4+1)),OFFSET(Escalation!$K$24,($Y98-1)*(Escalation!$I$22+1)+DM$4-SSSModel!$C$3+1,MAX(0,DM$4-$DZ98-$CA$4+1),1,MIN($DZ98,DM$4-$CA$4+1))),
     IF(SSSModel!$C$4="PV",BO98*$EA98*(1+SSSModel!$C$2),
     IF(SSSModel!$C$4="FCR",$EC98*SUM(OFFSET($AC98,0,MAX(DM$4-$AC$4-$DZ98+1,0),1,MIN($DZ98,DM$4-$AC$4+1))),0)))),
SUM($AC98:$BZ98)*
     IF(SSSModel!$C$4="RR",OFFSET(Profiles!$K$2,$Z98,MAX(Profiles!$C$2,BO$4-$W98)),
     IF(SSSModel!$C$4="ECC",$EA98*$EB98*IF(MAX(Escalation!$C$2,BO$4-$W98)&gt;$DZ98-1,0,OFFSET(Escalation!$K$2,$Y98,MAX(Escalation!$C$2,BO$4-$W98))),
     IF(SSSModel!$C$4="PV",IF(DM$4=$W98,$EA98*(1+SSSModel!$C$2),0),
     IF(SSSModel!$C$4="FCR",IF(AND(DM$4&gt;=$W98,OFFSET(Profiles!$K$2,$Z98,MAX(Profiles!$C$2,BO$4-$W98))&gt;0),$EC98,0),0))))))</f>
        <v>0</v>
      </c>
      <c r="DN98" s="135">
        <f ca="1">IF(OR($Z98=0,SSSModel!$C$4="CF"),BP98,
IF(LEFT($V98,3)="ON_",
     IF(SSSModel!$C$4="RR",SUMPRODUCT(OFFSET($AC98,0,0,1,$CB$2),OFFSET(Profiles!$K$28,($Z98-1)*(Profiles!$I$26+1)+DN$4-SSSModel!$C$3+1,0,1,$CB$2)),
     IF(SSSModel!$C$4="ECC",$EA98*$EB98*SUMPRODUCT(OFFSET($AC98,0,MAX(0,DN$4-$DZ98-$CA$4+1),1,MIN($DZ98,DN$4-$CA$4+1)),OFFSET(Escalation!$K$24,($Y98-1)*(Escalation!$I$22+1)+DN$4-SSSModel!$C$3+1,MAX(0,DN$4-$DZ98-$CA$4+1),1,MIN($DZ98,DN$4-$CA$4+1))),
     IF(SSSModel!$C$4="PV",BP98*$EA98*(1+SSSModel!$C$2),
     IF(SSSModel!$C$4="FCR",$EC98*SUM(OFFSET($AC98,0,MAX(DN$4-$AC$4-$DZ98+1,0),1,MIN($DZ98,DN$4-$AC$4+1))),0)))),
SUM($AC98:$BZ98)*
     IF(SSSModel!$C$4="RR",OFFSET(Profiles!$K$2,$Z98,MAX(Profiles!$C$2,BP$4-$W98)),
     IF(SSSModel!$C$4="ECC",$EA98*$EB98*IF(MAX(Escalation!$C$2,BP$4-$W98)&gt;$DZ98-1,0,OFFSET(Escalation!$K$2,$Y98,MAX(Escalation!$C$2,BP$4-$W98))),
     IF(SSSModel!$C$4="PV",IF(DN$4=$W98,$EA98*(1+SSSModel!$C$2),0),
     IF(SSSModel!$C$4="FCR",IF(AND(DN$4&gt;=$W98,OFFSET(Profiles!$K$2,$Z98,MAX(Profiles!$C$2,BP$4-$W98))&gt;0),$EC98,0),0))))))</f>
        <v>0</v>
      </c>
      <c r="DO98" s="135">
        <f ca="1">IF(OR($Z98=0,SSSModel!$C$4="CF"),BQ98,
IF(LEFT($V98,3)="ON_",
     IF(SSSModel!$C$4="RR",SUMPRODUCT(OFFSET($AC98,0,0,1,$CB$2),OFFSET(Profiles!$K$28,($Z98-1)*(Profiles!$I$26+1)+DO$4-SSSModel!$C$3+1,0,1,$CB$2)),
     IF(SSSModel!$C$4="ECC",$EA98*$EB98*SUMPRODUCT(OFFSET($AC98,0,MAX(0,DO$4-$DZ98-$CA$4+1),1,MIN($DZ98,DO$4-$CA$4+1)),OFFSET(Escalation!$K$24,($Y98-1)*(Escalation!$I$22+1)+DO$4-SSSModel!$C$3+1,MAX(0,DO$4-$DZ98-$CA$4+1),1,MIN($DZ98,DO$4-$CA$4+1))),
     IF(SSSModel!$C$4="PV",BQ98*$EA98*(1+SSSModel!$C$2),
     IF(SSSModel!$C$4="FCR",$EC98*SUM(OFFSET($AC98,0,MAX(DO$4-$AC$4-$DZ98+1,0),1,MIN($DZ98,DO$4-$AC$4+1))),0)))),
SUM($AC98:$BZ98)*
     IF(SSSModel!$C$4="RR",OFFSET(Profiles!$K$2,$Z98,MAX(Profiles!$C$2,BQ$4-$W98)),
     IF(SSSModel!$C$4="ECC",$EA98*$EB98*IF(MAX(Escalation!$C$2,BQ$4-$W98)&gt;$DZ98-1,0,OFFSET(Escalation!$K$2,$Y98,MAX(Escalation!$C$2,BQ$4-$W98))),
     IF(SSSModel!$C$4="PV",IF(DO$4=$W98,$EA98*(1+SSSModel!$C$2),0),
     IF(SSSModel!$C$4="FCR",IF(AND(DO$4&gt;=$W98,OFFSET(Profiles!$K$2,$Z98,MAX(Profiles!$C$2,BQ$4-$W98))&gt;0),$EC98,0),0))))))</f>
        <v>0</v>
      </c>
      <c r="DP98" s="135">
        <f ca="1">IF(OR($Z98=0,SSSModel!$C$4="CF"),BR98,
IF(LEFT($V98,3)="ON_",
     IF(SSSModel!$C$4="RR",SUMPRODUCT(OFFSET($AC98,0,0,1,$CB$2),OFFSET(Profiles!$K$28,($Z98-1)*(Profiles!$I$26+1)+DP$4-SSSModel!$C$3+1,0,1,$CB$2)),
     IF(SSSModel!$C$4="ECC",$EA98*$EB98*SUMPRODUCT(OFFSET($AC98,0,MAX(0,DP$4-$DZ98-$CA$4+1),1,MIN($DZ98,DP$4-$CA$4+1)),OFFSET(Escalation!$K$24,($Y98-1)*(Escalation!$I$22+1)+DP$4-SSSModel!$C$3+1,MAX(0,DP$4-$DZ98-$CA$4+1),1,MIN($DZ98,DP$4-$CA$4+1))),
     IF(SSSModel!$C$4="PV",BR98*$EA98*(1+SSSModel!$C$2),
     IF(SSSModel!$C$4="FCR",$EC98*SUM(OFFSET($AC98,0,MAX(DP$4-$AC$4-$DZ98+1,0),1,MIN($DZ98,DP$4-$AC$4+1))),0)))),
SUM($AC98:$BZ98)*
     IF(SSSModel!$C$4="RR",OFFSET(Profiles!$K$2,$Z98,MAX(Profiles!$C$2,BR$4-$W98)),
     IF(SSSModel!$C$4="ECC",$EA98*$EB98*IF(MAX(Escalation!$C$2,BR$4-$W98)&gt;$DZ98-1,0,OFFSET(Escalation!$K$2,$Y98,MAX(Escalation!$C$2,BR$4-$W98))),
     IF(SSSModel!$C$4="PV",IF(DP$4=$W98,$EA98*(1+SSSModel!$C$2),0),
     IF(SSSModel!$C$4="FCR",IF(AND(DP$4&gt;=$W98,OFFSET(Profiles!$K$2,$Z98,MAX(Profiles!$C$2,BR$4-$W98))&gt;0),$EC98,0),0))))))</f>
        <v>0</v>
      </c>
      <c r="DQ98" s="135">
        <f ca="1">IF(OR($Z98=0,SSSModel!$C$4="CF"),BS98,
IF(LEFT($V98,3)="ON_",
     IF(SSSModel!$C$4="RR",SUMPRODUCT(OFFSET($AC98,0,0,1,$CB$2),OFFSET(Profiles!$K$28,($Z98-1)*(Profiles!$I$26+1)+DQ$4-SSSModel!$C$3+1,0,1,$CB$2)),
     IF(SSSModel!$C$4="ECC",$EA98*$EB98*SUMPRODUCT(OFFSET($AC98,0,MAX(0,DQ$4-$DZ98-$CA$4+1),1,MIN($DZ98,DQ$4-$CA$4+1)),OFFSET(Escalation!$K$24,($Y98-1)*(Escalation!$I$22+1)+DQ$4-SSSModel!$C$3+1,MAX(0,DQ$4-$DZ98-$CA$4+1),1,MIN($DZ98,DQ$4-$CA$4+1))),
     IF(SSSModel!$C$4="PV",BS98*$EA98*(1+SSSModel!$C$2),
     IF(SSSModel!$C$4="FCR",$EC98*SUM(OFFSET($AC98,0,MAX(DQ$4-$AC$4-$DZ98+1,0),1,MIN($DZ98,DQ$4-$AC$4+1))),0)))),
SUM($AC98:$BZ98)*
     IF(SSSModel!$C$4="RR",OFFSET(Profiles!$K$2,$Z98,MAX(Profiles!$C$2,BS$4-$W98)),
     IF(SSSModel!$C$4="ECC",$EA98*$EB98*IF(MAX(Escalation!$C$2,BS$4-$W98)&gt;$DZ98-1,0,OFFSET(Escalation!$K$2,$Y98,MAX(Escalation!$C$2,BS$4-$W98))),
     IF(SSSModel!$C$4="PV",IF(DQ$4=$W98,$EA98*(1+SSSModel!$C$2),0),
     IF(SSSModel!$C$4="FCR",IF(AND(DQ$4&gt;=$W98,OFFSET(Profiles!$K$2,$Z98,MAX(Profiles!$C$2,BS$4-$W98))&gt;0),$EC98,0),0))))))</f>
        <v>0</v>
      </c>
      <c r="DR98" s="135">
        <f ca="1">IF(OR($Z98=0,SSSModel!$C$4="CF"),BT98,
IF(LEFT($V98,3)="ON_",
     IF(SSSModel!$C$4="RR",SUMPRODUCT(OFFSET($AC98,0,0,1,$CB$2),OFFSET(Profiles!$K$28,($Z98-1)*(Profiles!$I$26+1)+DR$4-SSSModel!$C$3+1,0,1,$CB$2)),
     IF(SSSModel!$C$4="ECC",$EA98*$EB98*SUMPRODUCT(OFFSET($AC98,0,MAX(0,DR$4-$DZ98-$CA$4+1),1,MIN($DZ98,DR$4-$CA$4+1)),OFFSET(Escalation!$K$24,($Y98-1)*(Escalation!$I$22+1)+DR$4-SSSModel!$C$3+1,MAX(0,DR$4-$DZ98-$CA$4+1),1,MIN($DZ98,DR$4-$CA$4+1))),
     IF(SSSModel!$C$4="PV",BT98*$EA98*(1+SSSModel!$C$2),
     IF(SSSModel!$C$4="FCR",$EC98*SUM(OFFSET($AC98,0,MAX(DR$4-$AC$4-$DZ98+1,0),1,MIN($DZ98,DR$4-$AC$4+1))),0)))),
SUM($AC98:$BZ98)*
     IF(SSSModel!$C$4="RR",OFFSET(Profiles!$K$2,$Z98,MAX(Profiles!$C$2,BT$4-$W98)),
     IF(SSSModel!$C$4="ECC",$EA98*$EB98*IF(MAX(Escalation!$C$2,BT$4-$W98)&gt;$DZ98-1,0,OFFSET(Escalation!$K$2,$Y98,MAX(Escalation!$C$2,BT$4-$W98))),
     IF(SSSModel!$C$4="PV",IF(DR$4=$W98,$EA98*(1+SSSModel!$C$2),0),
     IF(SSSModel!$C$4="FCR",IF(AND(DR$4&gt;=$W98,OFFSET(Profiles!$K$2,$Z98,MAX(Profiles!$C$2,BT$4-$W98))&gt;0),$EC98,0),0))))))</f>
        <v>0</v>
      </c>
      <c r="DS98" s="135">
        <f ca="1">IF(OR($Z98=0,SSSModel!$C$4="CF"),BU98,
IF(LEFT($V98,3)="ON_",
     IF(SSSModel!$C$4="RR",SUMPRODUCT(OFFSET($AC98,0,0,1,$CB$2),OFFSET(Profiles!$K$28,($Z98-1)*(Profiles!$I$26+1)+DS$4-SSSModel!$C$3+1,0,1,$CB$2)),
     IF(SSSModel!$C$4="ECC",$EA98*$EB98*SUMPRODUCT(OFFSET($AC98,0,MAX(0,DS$4-$DZ98-$CA$4+1),1,MIN($DZ98,DS$4-$CA$4+1)),OFFSET(Escalation!$K$24,($Y98-1)*(Escalation!$I$22+1)+DS$4-SSSModel!$C$3+1,MAX(0,DS$4-$DZ98-$CA$4+1),1,MIN($DZ98,DS$4-$CA$4+1))),
     IF(SSSModel!$C$4="PV",BU98*$EA98*(1+SSSModel!$C$2),
     IF(SSSModel!$C$4="FCR",$EC98*SUM(OFFSET($AC98,0,MAX(DS$4-$AC$4-$DZ98+1,0),1,MIN($DZ98,DS$4-$AC$4+1))),0)))),
SUM($AC98:$BZ98)*
     IF(SSSModel!$C$4="RR",OFFSET(Profiles!$K$2,$Z98,MAX(Profiles!$C$2,BU$4-$W98)),
     IF(SSSModel!$C$4="ECC",$EA98*$EB98*IF(MAX(Escalation!$C$2,BU$4-$W98)&gt;$DZ98-1,0,OFFSET(Escalation!$K$2,$Y98,MAX(Escalation!$C$2,BU$4-$W98))),
     IF(SSSModel!$C$4="PV",IF(DS$4=$W98,$EA98*(1+SSSModel!$C$2),0),
     IF(SSSModel!$C$4="FCR",IF(AND(DS$4&gt;=$W98,OFFSET(Profiles!$K$2,$Z98,MAX(Profiles!$C$2,BU$4-$W98))&gt;0),$EC98,0),0))))))</f>
        <v>0</v>
      </c>
      <c r="DT98" s="135">
        <f ca="1">IF(OR($Z98=0,SSSModel!$C$4="CF"),BV98,
IF(LEFT($V98,3)="ON_",
     IF(SSSModel!$C$4="RR",SUMPRODUCT(OFFSET($AC98,0,0,1,$CB$2),OFFSET(Profiles!$K$28,($Z98-1)*(Profiles!$I$26+1)+DT$4-SSSModel!$C$3+1,0,1,$CB$2)),
     IF(SSSModel!$C$4="ECC",$EA98*$EB98*SUMPRODUCT(OFFSET($AC98,0,MAX(0,DT$4-$DZ98-$CA$4+1),1,MIN($DZ98,DT$4-$CA$4+1)),OFFSET(Escalation!$K$24,($Y98-1)*(Escalation!$I$22+1)+DT$4-SSSModel!$C$3+1,MAX(0,DT$4-$DZ98-$CA$4+1),1,MIN($DZ98,DT$4-$CA$4+1))),
     IF(SSSModel!$C$4="PV",BV98*$EA98*(1+SSSModel!$C$2),
     IF(SSSModel!$C$4="FCR",$EC98*SUM(OFFSET($AC98,0,MAX(DT$4-$AC$4-$DZ98+1,0),1,MIN($DZ98,DT$4-$AC$4+1))),0)))),
SUM($AC98:$BZ98)*
     IF(SSSModel!$C$4="RR",OFFSET(Profiles!$K$2,$Z98,MAX(Profiles!$C$2,BV$4-$W98)),
     IF(SSSModel!$C$4="ECC",$EA98*$EB98*IF(MAX(Escalation!$C$2,BV$4-$W98)&gt;$DZ98-1,0,OFFSET(Escalation!$K$2,$Y98,MAX(Escalation!$C$2,BV$4-$W98))),
     IF(SSSModel!$C$4="PV",IF(DT$4=$W98,$EA98*(1+SSSModel!$C$2),0),
     IF(SSSModel!$C$4="FCR",IF(AND(DT$4&gt;=$W98,OFFSET(Profiles!$K$2,$Z98,MAX(Profiles!$C$2,BV$4-$W98))&gt;0),$EC98,0),0))))))</f>
        <v>0</v>
      </c>
      <c r="DU98" s="135">
        <f ca="1">IF(OR($Z98=0,SSSModel!$C$4="CF"),BW98,
IF(LEFT($V98,3)="ON_",
     IF(SSSModel!$C$4="RR",SUMPRODUCT(OFFSET($AC98,0,0,1,$CB$2),OFFSET(Profiles!$K$28,($Z98-1)*(Profiles!$I$26+1)+DU$4-SSSModel!$C$3+1,0,1,$CB$2)),
     IF(SSSModel!$C$4="ECC",$EA98*$EB98*SUMPRODUCT(OFFSET($AC98,0,MAX(0,DU$4-$DZ98-$CA$4+1),1,MIN($DZ98,DU$4-$CA$4+1)),OFFSET(Escalation!$K$24,($Y98-1)*(Escalation!$I$22+1)+DU$4-SSSModel!$C$3+1,MAX(0,DU$4-$DZ98-$CA$4+1),1,MIN($DZ98,DU$4-$CA$4+1))),
     IF(SSSModel!$C$4="PV",BW98*$EA98*(1+SSSModel!$C$2),
     IF(SSSModel!$C$4="FCR",$EC98*SUM(OFFSET($AC98,0,MAX(DU$4-$AC$4-$DZ98+1,0),1,MIN($DZ98,DU$4-$AC$4+1))),0)))),
SUM($AC98:$BZ98)*
     IF(SSSModel!$C$4="RR",OFFSET(Profiles!$K$2,$Z98,MAX(Profiles!$C$2,BW$4-$W98)),
     IF(SSSModel!$C$4="ECC",$EA98*$EB98*IF(MAX(Escalation!$C$2,BW$4-$W98)&gt;$DZ98-1,0,OFFSET(Escalation!$K$2,$Y98,MAX(Escalation!$C$2,BW$4-$W98))),
     IF(SSSModel!$C$4="PV",IF(DU$4=$W98,$EA98*(1+SSSModel!$C$2),0),
     IF(SSSModel!$C$4="FCR",IF(AND(DU$4&gt;=$W98,OFFSET(Profiles!$K$2,$Z98,MAX(Profiles!$C$2,BW$4-$W98))&gt;0),$EC98,0),0))))))</f>
        <v>0</v>
      </c>
      <c r="DV98" s="136">
        <f ca="1">IF(OR($Z98=0,SSSModel!$C$4="CF"),BX98,
IF(LEFT($V98,3)="ON_",
     IF(SSSModel!$C$4="RR",SUMPRODUCT(OFFSET($AC98,0,0,1,$CB$2),OFFSET(Profiles!$K$28,($Z98-1)*(Profiles!$I$26+1)+DV$4-SSSModel!$C$3+1,0,1,$CB$2)),
     IF(SSSModel!$C$4="ECC",$EA98*$EB98*SUMPRODUCT(OFFSET($AC98,0,MAX(0,DV$4-$DZ98-$CA$4+1),1,MIN($DZ98,DV$4-$CA$4+1)),OFFSET(Escalation!$K$24,($Y98-1)*(Escalation!$I$22+1)+DV$4-SSSModel!$C$3+1,MAX(0,DV$4-$DZ98-$CA$4+1),1,MIN($DZ98,DV$4-$CA$4+1))),
     IF(SSSModel!$C$4="PV",BX98*$EA98*(1+SSSModel!$C$2),
     IF(SSSModel!$C$4="FCR",$EC98*SUM(OFFSET($AC98,0,MAX(DV$4-$AC$4-$DZ98+1,0),1,MIN($DZ98,DV$4-$AC$4+1))),0)))),
SUM($AC98:$BZ98)*
     IF(SSSModel!$C$4="RR",OFFSET(Profiles!$K$2,$Z98,MAX(Profiles!$C$2,BX$4-$W98)),
     IF(SSSModel!$C$4="ECC",$EA98*$EB98*IF(MAX(Escalation!$C$2,BX$4-$W98)&gt;$DZ98-1,0,OFFSET(Escalation!$K$2,$Y98,MAX(Escalation!$C$2,BX$4-$W98))),
     IF(SSSModel!$C$4="PV",IF(DV$4=$W98,$EA98*(1+SSSModel!$C$2),0),
     IF(SSSModel!$C$4="FCR",IF(AND(DV$4&gt;=$W98,OFFSET(Profiles!$K$2,$Z98,MAX(Profiles!$C$2,BX$4-$W98))&gt;0),$EC98,0),0))))))</f>
        <v>0</v>
      </c>
      <c r="DW98" s="136">
        <f ca="1">IF(OR($Z98=0,SSSModel!$C$4="CF"),BY98,
IF(LEFT($V98,3)="ON_",
     IF(SSSModel!$C$4="RR",SUMPRODUCT(OFFSET($AC98,0,0,1,$CB$2),OFFSET(Profiles!$K$28,($Z98-1)*(Profiles!$I$26+1)+DW$4-SSSModel!$C$3+1,0,1,$CB$2)),
     IF(SSSModel!$C$4="ECC",$EA98*$EB98*SUMPRODUCT(OFFSET($AC98,0,MAX(0,DW$4-$DZ98-$CA$4+1),1,MIN($DZ98,DW$4-$CA$4+1)),OFFSET(Escalation!$K$24,($Y98-1)*(Escalation!$I$22+1)+DW$4-SSSModel!$C$3+1,MAX(0,DW$4-$DZ98-$CA$4+1),1,MIN($DZ98,DW$4-$CA$4+1))),
     IF(SSSModel!$C$4="PV",BY98*$EA98*(1+SSSModel!$C$2),
     IF(SSSModel!$C$4="FCR",$EC98*SUM(OFFSET($AC98,0,MAX(DW$4-$AC$4-$DZ98+1,0),1,MIN($DZ98,DW$4-$AC$4+1))),0)))),
SUM($AC98:$BZ98)*
     IF(SSSModel!$C$4="RR",OFFSET(Profiles!$K$2,$Z98,MAX(Profiles!$C$2,BY$4-$W98)),
     IF(SSSModel!$C$4="ECC",$EA98*$EB98*IF(MAX(Escalation!$C$2,BY$4-$W98)&gt;$DZ98-1,0,OFFSET(Escalation!$K$2,$Y98,MAX(Escalation!$C$2,BY$4-$W98))),
     IF(SSSModel!$C$4="PV",IF(DW$4=$W98,$EA98*(1+SSSModel!$C$2),0),
     IF(SSSModel!$C$4="FCR",IF(AND(DW$4&gt;=$W98,OFFSET(Profiles!$K$2,$Z98,MAX(Profiles!$C$2,BY$4-$W98))&gt;0),$EC98,0),0))))))</f>
        <v>0</v>
      </c>
      <c r="DX98" s="136">
        <f ca="1">IF(OR($Z98=0,SSSModel!$C$4="CF"),BZ98,
IF(LEFT($V98,3)="ON_",
     IF(SSSModel!$C$4="RR",SUMPRODUCT(OFFSET($AC98,0,0,1,$CB$2),OFFSET(Profiles!$K$28,($Z98-1)*(Profiles!$I$26+1)+DX$4-SSSModel!$C$3+1,0,1,$CB$2)),
     IF(SSSModel!$C$4="ECC",$EA98*$EB98*SUMPRODUCT(OFFSET($AC98,0,MAX(0,DX$4-$DZ98-$CA$4+1),1,MIN($DZ98,DX$4-$CA$4+1)),OFFSET(Escalation!$K$24,($Y98-1)*(Escalation!$I$22+1)+DX$4-SSSModel!$C$3+1,MAX(0,DX$4-$DZ98-$CA$4+1),1,MIN($DZ98,DX$4-$CA$4+1))),
     IF(SSSModel!$C$4="PV",BZ98*$EA98*(1+SSSModel!$C$2),
     IF(SSSModel!$C$4="FCR",$EC98*SUM(OFFSET($AC98,0,MAX(DX$4-$AC$4-$DZ98+1,0),1,MIN($DZ98,DX$4-$AC$4+1))),0)))),
SUM($AC98:$BZ98)*
     IF(SSSModel!$C$4="RR",OFFSET(Profiles!$K$2,$Z98,MAX(Profiles!$C$2,BZ$4-$W98)),
     IF(SSSModel!$C$4="ECC",$EA98*$EB98*IF(MAX(Escalation!$C$2,BZ$4-$W98)&gt;$DZ98-1,0,OFFSET(Escalation!$K$2,$Y98,MAX(Escalation!$C$2,BZ$4-$W98))),
     IF(SSSModel!$C$4="PV",IF(DX$4=$W98,$EA98*(1+SSSModel!$C$2),0),
     IF(SSSModel!$C$4="FCR",IF(AND(DX$4&gt;=$W98,OFFSET(Profiles!$K$2,$Z98,MAX(Profiles!$C$2,BZ$4-$W98))&gt;0),$EC98,0),0))))))</f>
        <v>0</v>
      </c>
      <c r="DY98" s="82">
        <f ca="1">IF($Y98=0,0,OFFSET(Escalation!$B$2,$Y98,0))</f>
        <v>0</v>
      </c>
      <c r="DZ98" s="80">
        <f ca="1">IF($Z98=0,0,COUNTIF(OFFSET(Profiles!$K$2,$Z98,0,1,50),"&gt;0"))</f>
        <v>0</v>
      </c>
      <c r="EA98" s="137">
        <f ca="1">IF($Z98=0,0,SUMPRODUCT(Profiles!$C$20:$BH$20,OFFSET(Profiles!$C$2,$Z98,0,1,Profiles!$B$1)))</f>
        <v>0</v>
      </c>
      <c r="EB98" s="24">
        <f>IF($Z98=0,0,((1-(1+DY98)/(1+SSSModel!$C$2))/(1-((1+DY98)/(1+SSSModel!$C$2))^DZ98))*(1+SSSModel!$C$2))</f>
        <v>0</v>
      </c>
      <c r="EC98" s="24">
        <f>IF($Z98=0,0,-PMT(SSSModel!$C$2,DZ98,EA98))</f>
        <v>0</v>
      </c>
    </row>
    <row r="99" spans="3:133" x14ac:dyDescent="0.35">
      <c r="C99" s="18">
        <f t="shared" si="12"/>
        <v>10</v>
      </c>
      <c r="D99" s="18">
        <f t="shared" si="13"/>
        <v>5</v>
      </c>
      <c r="E99" s="18">
        <f t="shared" ca="1" si="14"/>
        <v>0</v>
      </c>
      <c r="G99" s="25" t="str">
        <f ca="1">IF($E99=0,"",OFFSET(Resources!B$26,$E99,0))</f>
        <v/>
      </c>
      <c r="H99" s="25" t="str">
        <f ca="1">IF($E99=0,"",OFFSET(Resources!C$26,$E99,0))</f>
        <v/>
      </c>
      <c r="I99" s="25" t="str">
        <f ca="1">IF($E99=0,"",OFFSET(Resources!$E$26,$E99,0))</f>
        <v/>
      </c>
      <c r="J99" s="16">
        <v>1</v>
      </c>
      <c r="K99" s="16" t="s">
        <v>150</v>
      </c>
      <c r="L99" s="25" t="str">
        <f ca="1">OFFSET(Resources!$CG$24,0,$C99-1)</f>
        <v>Annual Fuel Burn</v>
      </c>
      <c r="M99" s="25" t="str">
        <f ca="1">OFFSET(Resources!$CG$25,0,$C99-1)</f>
        <v>O&amp;M</v>
      </c>
      <c r="N99" s="1">
        <v>1</v>
      </c>
      <c r="O99" s="7">
        <f ca="1">IF($E99=0,0,OFFSET(Resources!$CG$26,$E99,$C99-1))</f>
        <v>0</v>
      </c>
      <c r="P99" s="25" t="str">
        <f ca="1">OFFSET(Resources!$CG$26,0,$C99-1)</f>
        <v>mmBtu/Yr</v>
      </c>
      <c r="Q99" s="18">
        <f ca="1">IF($E99=0,0,OFFSET(GenAlts!$W$4,$E99,$D99-1))</f>
        <v>0</v>
      </c>
      <c r="R99" s="1">
        <v>1</v>
      </c>
      <c r="S99" t="str">
        <f ca="1">IF($E99=0,"",OFFSET(Resources!$R$26,$E99,0))</f>
        <v/>
      </c>
      <c r="T99" s="85" t="str">
        <f ca="1">IF(OR($E99=0,OFFSET(Resources!$P$26,$E99,0)=0),"",OFFSET(Resources!$P$26,$E99,0))</f>
        <v/>
      </c>
      <c r="U99" s="25">
        <f ca="1">IF($E99=0,0,OFFSET(Resources!$AB$26,$E99,($C99-1)*Resources!$CI$20))</f>
        <v>0</v>
      </c>
      <c r="V99" s="1"/>
      <c r="W99">
        <f t="shared" ca="1" si="11"/>
        <v>0</v>
      </c>
      <c r="X99">
        <f ca="1">IF(T99="",0,MATCH(T99,Profiles!$A$3:$A$22,0))</f>
        <v>0</v>
      </c>
      <c r="Y99" s="10">
        <f ca="1">IF(U99=0,0,MATCH(U99,Escalation!$A$3:$A$18,0))</f>
        <v>0</v>
      </c>
      <c r="Z99">
        <f>IF(V99="",0,MATCH(V99,Profiles!$A$3:$A$22,0))</f>
        <v>0</v>
      </c>
      <c r="AA99" s="8"/>
      <c r="AB99" s="8">
        <v>0</v>
      </c>
      <c r="AC99" s="72">
        <f ca="1">IF(OR(AC$4&lt;$Q99,AC$4&gt;$Q99+IF($S99="",1000,$S99)-1),0,IF(MOD(AC$4-$Q99,IF($R99="",1000,$R99))=0,$O99,0))*IF($Y99&gt;0,(1+INDEX(Escalation!$B$3:$B$18,$Y99,0))^(AC$4-SSSModel!$C$5),1)*IF($X99=0,1,OFFSET(Profiles!$K$2,$X99,MAX(Profiles!$C$2,AC$4-$Q99)))*IF($AA99=1,(1+SSSModel!#REF!),1)</f>
        <v>0</v>
      </c>
      <c r="AD99" s="72">
        <f ca="1">IF(OR(AD$4&lt;$Q99,AD$4&gt;$Q99+IF($S99="",1000,$S99)-1),0,IF(MOD(AD$4-$Q99,IF($R99="",1000,$R99))=0,$O99,0))*IF($Y99&gt;0,(1+INDEX(Escalation!$B$3:$B$18,$Y99,0))^(AD$4-SSSModel!$C$5),1)*IF($X99=0,1,OFFSET(Profiles!$K$2,$X99,MAX(Profiles!$C$2,AD$4-$Q99)))*IF($AA99=1,(1+SSSModel!#REF!),1)</f>
        <v>0</v>
      </c>
      <c r="AE99" s="72">
        <f ca="1">IF(OR(AE$4&lt;$Q99,AE$4&gt;$Q99+IF($S99="",1000,$S99)-1),0,IF(MOD(AE$4-$Q99,IF($R99="",1000,$R99))=0,$O99,0))*IF($Y99&gt;0,(1+INDEX(Escalation!$B$3:$B$18,$Y99,0))^(AE$4-SSSModel!$C$5),1)*IF($X99=0,1,OFFSET(Profiles!$K$2,$X99,MAX(Profiles!$C$2,AE$4-$Q99)))*IF($AA99=1,(1+SSSModel!#REF!),1)</f>
        <v>0</v>
      </c>
      <c r="AF99" s="72">
        <f ca="1">IF(OR(AF$4&lt;$Q99,AF$4&gt;$Q99+IF($S99="",1000,$S99)-1),0,IF(MOD(AF$4-$Q99,IF($R99="",1000,$R99))=0,$O99,0))*IF($Y99&gt;0,(1+INDEX(Escalation!$B$3:$B$18,$Y99,0))^(AF$4-SSSModel!$C$5),1)*IF($X99=0,1,OFFSET(Profiles!$K$2,$X99,MAX(Profiles!$C$2,AF$4-$Q99)))*IF($AA99=1,(1+SSSModel!#REF!),1)</f>
        <v>0</v>
      </c>
      <c r="AG99" s="72">
        <f ca="1">IF(OR(AG$4&lt;$Q99,AG$4&gt;$Q99+IF($S99="",1000,$S99)-1),0,IF(MOD(AG$4-$Q99,IF($R99="",1000,$R99))=0,$O99,0))*IF($Y99&gt;0,(1+INDEX(Escalation!$B$3:$B$18,$Y99,0))^(AG$4-SSSModel!$C$5),1)*IF($X99=0,1,OFFSET(Profiles!$K$2,$X99,MAX(Profiles!$C$2,AG$4-$Q99)))*IF($AA99=1,(1+SSSModel!#REF!),1)</f>
        <v>0</v>
      </c>
      <c r="AH99" s="72">
        <f ca="1">IF(OR(AH$4&lt;$Q99,AH$4&gt;$Q99+IF($S99="",1000,$S99)-1),0,IF(MOD(AH$4-$Q99,IF($R99="",1000,$R99))=0,$O99,0))*IF($Y99&gt;0,(1+INDEX(Escalation!$B$3:$B$18,$Y99,0))^(AH$4-SSSModel!$C$5),1)*IF($X99=0,1,OFFSET(Profiles!$K$2,$X99,MAX(Profiles!$C$2,AH$4-$Q99)))*IF($AA99=1,(1+SSSModel!#REF!),1)</f>
        <v>0</v>
      </c>
      <c r="AI99" s="72">
        <f ca="1">IF(OR(AI$4&lt;$Q99,AI$4&gt;$Q99+IF($S99="",1000,$S99)-1),0,IF(MOD(AI$4-$Q99,IF($R99="",1000,$R99))=0,$O99,0))*IF($Y99&gt;0,(1+INDEX(Escalation!$B$3:$B$18,$Y99,0))^(AI$4-SSSModel!$C$5),1)*IF($X99=0,1,OFFSET(Profiles!$K$2,$X99,MAX(Profiles!$C$2,AI$4-$Q99)))*IF($AA99=1,(1+SSSModel!#REF!),1)</f>
        <v>0</v>
      </c>
      <c r="AJ99" s="72">
        <f ca="1">IF(OR(AJ$4&lt;$Q99,AJ$4&gt;$Q99+IF($S99="",1000,$S99)-1),0,IF(MOD(AJ$4-$Q99,IF($R99="",1000,$R99))=0,$O99,0))*IF($Y99&gt;0,(1+INDEX(Escalation!$B$3:$B$18,$Y99,0))^(AJ$4-SSSModel!$C$5),1)*IF($X99=0,1,OFFSET(Profiles!$K$2,$X99,MAX(Profiles!$C$2,AJ$4-$Q99)))*IF($AA99=1,(1+SSSModel!#REF!),1)</f>
        <v>0</v>
      </c>
      <c r="AK99" s="72">
        <f ca="1">IF(OR(AK$4&lt;$Q99,AK$4&gt;$Q99+IF($S99="",1000,$S99)-1),0,IF(MOD(AK$4-$Q99,IF($R99="",1000,$R99))=0,$O99,0))*IF($Y99&gt;0,(1+INDEX(Escalation!$B$3:$B$18,$Y99,0))^(AK$4-SSSModel!$C$5),1)*IF($X99=0,1,OFFSET(Profiles!$K$2,$X99,MAX(Profiles!$C$2,AK$4-$Q99)))*IF($AA99=1,(1+SSSModel!#REF!),1)</f>
        <v>0</v>
      </c>
      <c r="AL99" s="72">
        <f ca="1">IF(OR(AL$4&lt;$Q99,AL$4&gt;$Q99+IF($S99="",1000,$S99)-1),0,IF(MOD(AL$4-$Q99,IF($R99="",1000,$R99))=0,$O99,0))*IF($Y99&gt;0,(1+INDEX(Escalation!$B$3:$B$18,$Y99,0))^(AL$4-SSSModel!$C$5),1)*IF($X99=0,1,OFFSET(Profiles!$K$2,$X99,MAX(Profiles!$C$2,AL$4-$Q99)))*IF($AA99=1,(1+SSSModel!#REF!),1)</f>
        <v>0</v>
      </c>
      <c r="AM99" s="72">
        <f ca="1">IF(OR(AM$4&lt;$Q99,AM$4&gt;$Q99+IF($S99="",1000,$S99)-1),0,IF(MOD(AM$4-$Q99,IF($R99="",1000,$R99))=0,$O99,0))*IF($Y99&gt;0,(1+INDEX(Escalation!$B$3:$B$18,$Y99,0))^(AM$4-SSSModel!$C$5),1)*IF($X99=0,1,OFFSET(Profiles!$K$2,$X99,MAX(Profiles!$C$2,AM$4-$Q99)))*IF($AA99=1,(1+SSSModel!#REF!),1)</f>
        <v>0</v>
      </c>
      <c r="AN99" s="72">
        <f ca="1">IF(OR(AN$4&lt;$Q99,AN$4&gt;$Q99+IF($S99="",1000,$S99)-1),0,IF(MOD(AN$4-$Q99,IF($R99="",1000,$R99))=0,$O99,0))*IF($Y99&gt;0,(1+INDEX(Escalation!$B$3:$B$18,$Y99,0))^(AN$4-SSSModel!$C$5),1)*IF($X99=0,1,OFFSET(Profiles!$K$2,$X99,MAX(Profiles!$C$2,AN$4-$Q99)))*IF($AA99=1,(1+SSSModel!#REF!),1)</f>
        <v>0</v>
      </c>
      <c r="AO99" s="72">
        <f ca="1">IF(OR(AO$4&lt;$Q99,AO$4&gt;$Q99+IF($S99="",1000,$S99)-1),0,IF(MOD(AO$4-$Q99,IF($R99="",1000,$R99))=0,$O99,0))*IF($Y99&gt;0,(1+INDEX(Escalation!$B$3:$B$18,$Y99,0))^(AO$4-SSSModel!$C$5),1)*IF($X99=0,1,OFFSET(Profiles!$K$2,$X99,MAX(Profiles!$C$2,AO$4-$Q99)))*IF($AA99=1,(1+SSSModel!#REF!),1)</f>
        <v>0</v>
      </c>
      <c r="AP99" s="72">
        <f ca="1">IF(OR(AP$4&lt;$Q99,AP$4&gt;$Q99+IF($S99="",1000,$S99)-1),0,IF(MOD(AP$4-$Q99,IF($R99="",1000,$R99))=0,$O99,0))*IF($Y99&gt;0,(1+INDEX(Escalation!$B$3:$B$18,$Y99,0))^(AP$4-SSSModel!$C$5),1)*IF($X99=0,1,OFFSET(Profiles!$K$2,$X99,MAX(Profiles!$C$2,AP$4-$Q99)))*IF($AA99=1,(1+SSSModel!#REF!),1)</f>
        <v>0</v>
      </c>
      <c r="AQ99" s="72">
        <f ca="1">IF(OR(AQ$4&lt;$Q99,AQ$4&gt;$Q99+IF($S99="",1000,$S99)-1),0,IF(MOD(AQ$4-$Q99,IF($R99="",1000,$R99))=0,$O99,0))*IF($Y99&gt;0,(1+INDEX(Escalation!$B$3:$B$18,$Y99,0))^(AQ$4-SSSModel!$C$5),1)*IF($X99=0,1,OFFSET(Profiles!$K$2,$X99,MAX(Profiles!$C$2,AQ$4-$Q99)))*IF($AA99=1,(1+SSSModel!#REF!),1)</f>
        <v>0</v>
      </c>
      <c r="AR99" s="72">
        <f ca="1">IF(OR(AR$4&lt;$Q99,AR$4&gt;$Q99+IF($S99="",1000,$S99)-1),0,IF(MOD(AR$4-$Q99,IF($R99="",1000,$R99))=0,$O99,0))*IF($Y99&gt;0,(1+INDEX(Escalation!$B$3:$B$18,$Y99,0))^(AR$4-SSSModel!$C$5),1)*IF($X99=0,1,OFFSET(Profiles!$K$2,$X99,MAX(Profiles!$C$2,AR$4-$Q99)))*IF($AA99=1,(1+SSSModel!#REF!),1)</f>
        <v>0</v>
      </c>
      <c r="AS99" s="72">
        <f ca="1">IF(OR(AS$4&lt;$Q99,AS$4&gt;$Q99+IF($S99="",1000,$S99)-1),0,IF(MOD(AS$4-$Q99,IF($R99="",1000,$R99))=0,$O99,0))*IF($Y99&gt;0,(1+INDEX(Escalation!$B$3:$B$18,$Y99,0))^(AS$4-SSSModel!$C$5),1)*IF($X99=0,1,OFFSET(Profiles!$K$2,$X99,MAX(Profiles!$C$2,AS$4-$Q99)))*IF($AA99=1,(1+SSSModel!#REF!),1)</f>
        <v>0</v>
      </c>
      <c r="AT99" s="72">
        <f ca="1">IF(OR(AT$4&lt;$Q99,AT$4&gt;$Q99+IF($S99="",1000,$S99)-1),0,IF(MOD(AT$4-$Q99,IF($R99="",1000,$R99))=0,$O99,0))*IF($Y99&gt;0,(1+INDEX(Escalation!$B$3:$B$18,$Y99,0))^(AT$4-SSSModel!$C$5),1)*IF($X99=0,1,OFFSET(Profiles!$K$2,$X99,MAX(Profiles!$C$2,AT$4-$Q99)))*IF($AA99=1,(1+SSSModel!#REF!),1)</f>
        <v>0</v>
      </c>
      <c r="AU99" s="72">
        <f ca="1">IF(OR(AU$4&lt;$Q99,AU$4&gt;$Q99+IF($S99="",1000,$S99)-1),0,IF(MOD(AU$4-$Q99,IF($R99="",1000,$R99))=0,$O99,0))*IF($Y99&gt;0,(1+INDEX(Escalation!$B$3:$B$18,$Y99,0))^(AU$4-SSSModel!$C$5),1)*IF($X99=0,1,OFFSET(Profiles!$K$2,$X99,MAX(Profiles!$C$2,AU$4-$Q99)))*IF($AA99=1,(1+SSSModel!#REF!),1)</f>
        <v>0</v>
      </c>
      <c r="AV99" s="72">
        <f ca="1">IF(OR(AV$4&lt;$Q99,AV$4&gt;$Q99+IF($S99="",1000,$S99)-1),0,IF(MOD(AV$4-$Q99,IF($R99="",1000,$R99))=0,$O99,0))*IF($Y99&gt;0,(1+INDEX(Escalation!$B$3:$B$18,$Y99,0))^(AV$4-SSSModel!$C$5),1)*IF($X99=0,1,OFFSET(Profiles!$K$2,$X99,MAX(Profiles!$C$2,AV$4-$Q99)))*IF($AA99=1,(1+SSSModel!#REF!),1)</f>
        <v>0</v>
      </c>
      <c r="AW99" s="72">
        <f ca="1">IF(OR(AW$4&lt;$Q99,AW$4&gt;$Q99+IF($S99="",1000,$S99)-1),0,IF(MOD(AW$4-$Q99,IF($R99="",1000,$R99))=0,$O99,0))*IF($Y99&gt;0,(1+INDEX(Escalation!$B$3:$B$18,$Y99,0))^(AW$4-SSSModel!$C$5),1)*IF($X99=0,1,OFFSET(Profiles!$K$2,$X99,MAX(Profiles!$C$2,AW$4-$Q99)))*IF($AA99=1,(1+SSSModel!#REF!),1)</f>
        <v>0</v>
      </c>
      <c r="AX99" s="72">
        <f ca="1">IF(OR(AX$4&lt;$Q99,AX$4&gt;$Q99+IF($S99="",1000,$S99)-1),0,IF(MOD(AX$4-$Q99,IF($R99="",1000,$R99))=0,$O99,0))*IF($Y99&gt;0,(1+INDEX(Escalation!$B$3:$B$18,$Y99,0))^(AX$4-SSSModel!$C$5),1)*IF($X99=0,1,OFFSET(Profiles!$K$2,$X99,MAX(Profiles!$C$2,AX$4-$Q99)))*IF($AA99=1,(1+SSSModel!#REF!),1)</f>
        <v>0</v>
      </c>
      <c r="AY99" s="72">
        <f ca="1">IF(OR(AY$4&lt;$Q99,AY$4&gt;$Q99+IF($S99="",1000,$S99)-1),0,IF(MOD(AY$4-$Q99,IF($R99="",1000,$R99))=0,$O99,0))*IF($Y99&gt;0,(1+INDEX(Escalation!$B$3:$B$18,$Y99,0))^(AY$4-SSSModel!$C$5),1)*IF($X99=0,1,OFFSET(Profiles!$K$2,$X99,MAX(Profiles!$C$2,AY$4-$Q99)))*IF($AA99=1,(1+SSSModel!#REF!),1)</f>
        <v>0</v>
      </c>
      <c r="AZ99" s="72">
        <f ca="1">IF(OR(AZ$4&lt;$Q99,AZ$4&gt;$Q99+IF($S99="",1000,$S99)-1),0,IF(MOD(AZ$4-$Q99,IF($R99="",1000,$R99))=0,$O99,0))*IF($Y99&gt;0,(1+INDEX(Escalation!$B$3:$B$18,$Y99,0))^(AZ$4-SSSModel!$C$5),1)*IF($X99=0,1,OFFSET(Profiles!$K$2,$X99,MAX(Profiles!$C$2,AZ$4-$Q99)))*IF($AA99=1,(1+SSSModel!#REF!),1)</f>
        <v>0</v>
      </c>
      <c r="BA99" s="72">
        <f ca="1">IF(OR(BA$4&lt;$Q99,BA$4&gt;$Q99+IF($S99="",1000,$S99)-1),0,IF(MOD(BA$4-$Q99,IF($R99="",1000,$R99))=0,$O99,0))*IF($Y99&gt;0,(1+INDEX(Escalation!$B$3:$B$18,$Y99,0))^(BA$4-SSSModel!$C$5),1)*IF($X99=0,1,OFFSET(Profiles!$K$2,$X99,MAX(Profiles!$C$2,BA$4-$Q99)))*IF($AA99=1,(1+SSSModel!#REF!),1)</f>
        <v>0</v>
      </c>
      <c r="BB99" s="72">
        <f ca="1">IF(OR(BB$4&lt;$Q99,BB$4&gt;$Q99+IF($S99="",1000,$S99)-1),0,IF(MOD(BB$4-$Q99,IF($R99="",1000,$R99))=0,$O99,0))*IF($Y99&gt;0,(1+INDEX(Escalation!$B$3:$B$18,$Y99,0))^(BB$4-SSSModel!$C$5),1)*IF($X99=0,1,OFFSET(Profiles!$K$2,$X99,MAX(Profiles!$C$2,BB$4-$Q99)))*IF($AA99=1,(1+SSSModel!#REF!),1)</f>
        <v>0</v>
      </c>
      <c r="BC99" s="72">
        <f ca="1">IF(OR(BC$4&lt;$Q99,BC$4&gt;$Q99+IF($S99="",1000,$S99)-1),0,IF(MOD(BC$4-$Q99,IF($R99="",1000,$R99))=0,$O99,0))*IF($Y99&gt;0,(1+INDEX(Escalation!$B$3:$B$18,$Y99,0))^(BC$4-SSSModel!$C$5),1)*IF($X99=0,1,OFFSET(Profiles!$K$2,$X99,MAX(Profiles!$C$2,BC$4-$Q99)))*IF($AA99=1,(1+SSSModel!#REF!),1)</f>
        <v>0</v>
      </c>
      <c r="BD99" s="72">
        <f ca="1">IF(OR(BD$4&lt;$Q99,BD$4&gt;$Q99+IF($S99="",1000,$S99)-1),0,IF(MOD(BD$4-$Q99,IF($R99="",1000,$R99))=0,$O99,0))*IF($Y99&gt;0,(1+INDEX(Escalation!$B$3:$B$18,$Y99,0))^(BD$4-SSSModel!$C$5),1)*IF($X99=0,1,OFFSET(Profiles!$K$2,$X99,MAX(Profiles!$C$2,BD$4-$Q99)))*IF($AA99=1,(1+SSSModel!#REF!),1)</f>
        <v>0</v>
      </c>
      <c r="BE99" s="72">
        <f ca="1">IF(OR(BE$4&lt;$Q99,BE$4&gt;$Q99+IF($S99="",1000,$S99)-1),0,IF(MOD(BE$4-$Q99,IF($R99="",1000,$R99))=0,$O99,0))*IF($Y99&gt;0,(1+INDEX(Escalation!$B$3:$B$18,$Y99,0))^(BE$4-SSSModel!$C$5),1)*IF($X99=0,1,OFFSET(Profiles!$K$2,$X99,MAX(Profiles!$C$2,BE$4-$Q99)))*IF($AA99=1,(1+SSSModel!#REF!),1)</f>
        <v>0</v>
      </c>
      <c r="BF99" s="72">
        <f ca="1">IF(OR(BF$4&lt;$Q99,BF$4&gt;$Q99+IF($S99="",1000,$S99)-1),0,IF(MOD(BF$4-$Q99,IF($R99="",1000,$R99))=0,$O99,0))*IF($Y99&gt;0,(1+INDEX(Escalation!$B$3:$B$18,$Y99,0))^(BF$4-SSSModel!$C$5),1)*IF($X99=0,1,OFFSET(Profiles!$K$2,$X99,MAX(Profiles!$C$2,BF$4-$Q99)))*IF($AA99=1,(1+SSSModel!#REF!),1)</f>
        <v>0</v>
      </c>
      <c r="BG99" s="72">
        <f ca="1">IF(OR(BG$4&lt;$Q99,BG$4&gt;$Q99+IF($S99="",1000,$S99)-1),0,IF(MOD(BG$4-$Q99,IF($R99="",1000,$R99))=0,$O99,0))*IF($Y99&gt;0,(1+INDEX(Escalation!$B$3:$B$18,$Y99,0))^(BG$4-SSSModel!$C$5),1)*IF($X99=0,1,OFFSET(Profiles!$K$2,$X99,MAX(Profiles!$C$2,BG$4-$Q99)))*IF($AA99=1,(1+SSSModel!#REF!),1)</f>
        <v>0</v>
      </c>
      <c r="BH99" s="72">
        <f ca="1">IF(OR(BH$4&lt;$Q99,BH$4&gt;$Q99+IF($S99="",1000,$S99)-1),0,IF(MOD(BH$4-$Q99,IF($R99="",1000,$R99))=0,$O99,0))*IF($Y99&gt;0,(1+INDEX(Escalation!$B$3:$B$18,$Y99,0))^(BH$4-SSSModel!$C$5),1)*IF($X99=0,1,OFFSET(Profiles!$K$2,$X99,MAX(Profiles!$C$2,BH$4-$Q99)))*IF($AA99=1,(1+SSSModel!#REF!),1)</f>
        <v>0</v>
      </c>
      <c r="BI99" s="72">
        <f ca="1">IF(OR(BI$4&lt;$Q99,BI$4&gt;$Q99+IF($S99="",1000,$S99)-1),0,IF(MOD(BI$4-$Q99,IF($R99="",1000,$R99))=0,$O99,0))*IF($Y99&gt;0,(1+INDEX(Escalation!$B$3:$B$18,$Y99,0))^(BI$4-SSSModel!$C$5),1)*IF($X99=0,1,OFFSET(Profiles!$K$2,$X99,MAX(Profiles!$C$2,BI$4-$Q99)))*IF($AA99=1,(1+SSSModel!#REF!),1)</f>
        <v>0</v>
      </c>
      <c r="BJ99" s="72">
        <f ca="1">IF(OR(BJ$4&lt;$Q99,BJ$4&gt;$Q99+IF($S99="",1000,$S99)-1),0,IF(MOD(BJ$4-$Q99,IF($R99="",1000,$R99))=0,$O99,0))*IF($Y99&gt;0,(1+INDEX(Escalation!$B$3:$B$18,$Y99,0))^(BJ$4-SSSModel!$C$5),1)*IF($X99=0,1,OFFSET(Profiles!$K$2,$X99,MAX(Profiles!$C$2,BJ$4-$Q99)))*IF($AA99=1,(1+SSSModel!#REF!),1)</f>
        <v>0</v>
      </c>
      <c r="BK99" s="72">
        <f ca="1">IF(OR(BK$4&lt;$Q99,BK$4&gt;$Q99+IF($S99="",1000,$S99)-1),0,IF(MOD(BK$4-$Q99,IF($R99="",1000,$R99))=0,$O99,0))*IF($Y99&gt;0,(1+INDEX(Escalation!$B$3:$B$18,$Y99,0))^(BK$4-SSSModel!$C$5),1)*IF($X99=0,1,OFFSET(Profiles!$K$2,$X99,MAX(Profiles!$C$2,BK$4-$Q99)))*IF($AA99=1,(1+SSSModel!#REF!),1)</f>
        <v>0</v>
      </c>
      <c r="BL99" s="72">
        <f ca="1">IF(OR(BL$4&lt;$Q99,BL$4&gt;$Q99+IF($S99="",1000,$S99)-1),0,IF(MOD(BL$4-$Q99,IF($R99="",1000,$R99))=0,$O99,0))*IF($Y99&gt;0,(1+INDEX(Escalation!$B$3:$B$18,$Y99,0))^(BL$4-SSSModel!$C$5),1)*IF($X99=0,1,OFFSET(Profiles!$K$2,$X99,MAX(Profiles!$C$2,BL$4-$Q99)))*IF($AA99=1,(1+SSSModel!#REF!),1)</f>
        <v>0</v>
      </c>
      <c r="BM99" s="72">
        <f ca="1">IF(OR(BM$4&lt;$Q99,BM$4&gt;$Q99+IF($S99="",1000,$S99)-1),0,IF(MOD(BM$4-$Q99,IF($R99="",1000,$R99))=0,$O99,0))*IF($Y99&gt;0,(1+INDEX(Escalation!$B$3:$B$18,$Y99,0))^(BM$4-SSSModel!$C$5),1)*IF($X99=0,1,OFFSET(Profiles!$K$2,$X99,MAX(Profiles!$C$2,BM$4-$Q99)))*IF($AA99=1,(1+SSSModel!#REF!),1)</f>
        <v>0</v>
      </c>
      <c r="BN99" s="72">
        <f ca="1">IF(OR(BN$4&lt;$Q99,BN$4&gt;$Q99+IF($S99="",1000,$S99)-1),0,IF(MOD(BN$4-$Q99,IF($R99="",1000,$R99))=0,$O99,0))*IF($Y99&gt;0,(1+INDEX(Escalation!$B$3:$B$18,$Y99,0))^(BN$4-SSSModel!$C$5),1)*IF($X99=0,1,OFFSET(Profiles!$K$2,$X99,MAX(Profiles!$C$2,BN$4-$Q99)))*IF($AA99=1,(1+SSSModel!#REF!),1)</f>
        <v>0</v>
      </c>
      <c r="BO99" s="72">
        <f ca="1">IF(OR(BO$4&lt;$Q99,BO$4&gt;$Q99+IF($S99="",1000,$S99)-1),0,IF(MOD(BO$4-$Q99,IF($R99="",1000,$R99))=0,$O99,0))*IF($Y99&gt;0,(1+INDEX(Escalation!$B$3:$B$18,$Y99,0))^(BO$4-SSSModel!$C$5),1)*IF($X99=0,1,OFFSET(Profiles!$K$2,$X99,MAX(Profiles!$C$2,BO$4-$Q99)))*IF($AA99=1,(1+SSSModel!#REF!),1)</f>
        <v>0</v>
      </c>
      <c r="BP99" s="72">
        <f ca="1">IF(OR(BP$4&lt;$Q99,BP$4&gt;$Q99+IF($S99="",1000,$S99)-1),0,IF(MOD(BP$4-$Q99,IF($R99="",1000,$R99))=0,$O99,0))*IF($Y99&gt;0,(1+INDEX(Escalation!$B$3:$B$18,$Y99,0))^(BP$4-SSSModel!$C$5),1)*IF($X99=0,1,OFFSET(Profiles!$K$2,$X99,MAX(Profiles!$C$2,BP$4-$Q99)))*IF($AA99=1,(1+SSSModel!#REF!),1)</f>
        <v>0</v>
      </c>
      <c r="BQ99" s="72">
        <f ca="1">IF(OR(BQ$4&lt;$Q99,BQ$4&gt;$Q99+IF($S99="",1000,$S99)-1),0,IF(MOD(BQ$4-$Q99,IF($R99="",1000,$R99))=0,$O99,0))*IF($Y99&gt;0,(1+INDEX(Escalation!$B$3:$B$18,$Y99,0))^(BQ$4-SSSModel!$C$5),1)*IF($X99=0,1,OFFSET(Profiles!$K$2,$X99,MAX(Profiles!$C$2,BQ$4-$Q99)))*IF($AA99=1,(1+SSSModel!#REF!),1)</f>
        <v>0</v>
      </c>
      <c r="BR99" s="72">
        <f ca="1">IF(OR(BR$4&lt;$Q99,BR$4&gt;$Q99+IF($S99="",1000,$S99)-1),0,IF(MOD(BR$4-$Q99,IF($R99="",1000,$R99))=0,$O99,0))*IF($Y99&gt;0,(1+INDEX(Escalation!$B$3:$B$18,$Y99,0))^(BR$4-SSSModel!$C$5),1)*IF($X99=0,1,OFFSET(Profiles!$K$2,$X99,MAX(Profiles!$C$2,BR$4-$Q99)))*IF($AA99=1,(1+SSSModel!#REF!),1)</f>
        <v>0</v>
      </c>
      <c r="BS99" s="72">
        <f ca="1">IF(OR(BS$4&lt;$Q99,BS$4&gt;$Q99+IF($S99="",1000,$S99)-1),0,IF(MOD(BS$4-$Q99,IF($R99="",1000,$R99))=0,$O99,0))*IF($Y99&gt;0,(1+INDEX(Escalation!$B$3:$B$18,$Y99,0))^(BS$4-SSSModel!$C$5),1)*IF($X99=0,1,OFFSET(Profiles!$K$2,$X99,MAX(Profiles!$C$2,BS$4-$Q99)))*IF($AA99=1,(1+SSSModel!#REF!),1)</f>
        <v>0</v>
      </c>
      <c r="BT99" s="72">
        <f ca="1">IF(OR(BT$4&lt;$Q99,BT$4&gt;$Q99+IF($S99="",1000,$S99)-1),0,IF(MOD(BT$4-$Q99,IF($R99="",1000,$R99))=0,$O99,0))*IF($Y99&gt;0,(1+INDEX(Escalation!$B$3:$B$18,$Y99,0))^(BT$4-SSSModel!$C$5),1)*IF($X99=0,1,OFFSET(Profiles!$K$2,$X99,MAX(Profiles!$C$2,BT$4-$Q99)))*IF($AA99=1,(1+SSSModel!#REF!),1)</f>
        <v>0</v>
      </c>
      <c r="BU99" s="72">
        <f ca="1">IF(OR(BU$4&lt;$Q99,BU$4&gt;$Q99+IF($S99="",1000,$S99)-1),0,IF(MOD(BU$4-$Q99,IF($R99="",1000,$R99))=0,$O99,0))*IF($Y99&gt;0,(1+INDEX(Escalation!$B$3:$B$18,$Y99,0))^(BU$4-SSSModel!$C$5),1)*IF($X99=0,1,OFFSET(Profiles!$K$2,$X99,MAX(Profiles!$C$2,BU$4-$Q99)))*IF($AA99=1,(1+SSSModel!#REF!),1)</f>
        <v>0</v>
      </c>
      <c r="BV99" s="72">
        <f ca="1">IF(OR(BV$4&lt;$Q99,BV$4&gt;$Q99+IF($S99="",1000,$S99)-1),0,IF(MOD(BV$4-$Q99,IF($R99="",1000,$R99))=0,$O99,0))*IF($Y99&gt;0,(1+INDEX(Escalation!$B$3:$B$18,$Y99,0))^(BV$4-SSSModel!$C$5),1)*IF($X99=0,1,OFFSET(Profiles!$K$2,$X99,MAX(Profiles!$C$2,BV$4-$Q99)))*IF($AA99=1,(1+SSSModel!#REF!),1)</f>
        <v>0</v>
      </c>
      <c r="BW99" s="72">
        <f ca="1">IF(OR(BW$4&lt;$Q99,BW$4&gt;$Q99+IF($S99="",1000,$S99)-1),0,IF(MOD(BW$4-$Q99,IF($R99="",1000,$R99))=0,$O99,0))*IF($Y99&gt;0,(1+INDEX(Escalation!$B$3:$B$18,$Y99,0))^(BW$4-SSSModel!$C$5),1)*IF($X99=0,1,OFFSET(Profiles!$K$2,$X99,MAX(Profiles!$C$2,BW$4-$Q99)))*IF($AA99=1,(1+SSSModel!#REF!),1)</f>
        <v>0</v>
      </c>
      <c r="BX99" s="72">
        <f ca="1">IF(OR(BX$4&lt;$Q99,BX$4&gt;$Q99+IF($S99="",1000,$S99)-1),0,IF(MOD(BX$4-$Q99,IF($R99="",1000,$R99))=0,$O99,0))*IF($Y99&gt;0,(1+INDEX(Escalation!$B$3:$B$18,$Y99,0))^(BX$4-SSSModel!$C$5),1)*IF($X99=0,1,OFFSET(Profiles!$K$2,$X99,MAX(Profiles!$C$2,BX$4-$Q99)))*IF($AA99=1,(1+SSSModel!#REF!),1)</f>
        <v>0</v>
      </c>
      <c r="BY99" s="72">
        <f ca="1">IF(OR(BY$4&lt;$Q99,BY$4&gt;$Q99+IF($S99="",1000,$S99)-1),0,IF(MOD(BY$4-$Q99,IF($R99="",1000,$R99))=0,$O99,0))*IF($Y99&gt;0,(1+INDEX(Escalation!$B$3:$B$18,$Y99,0))^(BY$4-SSSModel!$C$5),1)*IF($X99=0,1,OFFSET(Profiles!$K$2,$X99,MAX(Profiles!$C$2,BY$4-$Q99)))*IF($AA99=1,(1+SSSModel!#REF!),1)</f>
        <v>0</v>
      </c>
      <c r="BZ99" s="72">
        <f ca="1">IF(OR(BZ$4&lt;$Q99,BZ$4&gt;$Q99+IF($S99="",1000,$S99)-1),0,IF(MOD(BZ$4-$Q99,IF($R99="",1000,$R99))=0,$O99,0))*IF($Y99&gt;0,(1+INDEX(Escalation!$B$3:$B$18,$Y99,0))^(BZ$4-SSSModel!$C$5),1)*IF($X99=0,1,OFFSET(Profiles!$K$2,$X99,MAX(Profiles!$C$2,BZ$4-$Q99)))*IF($AA99=1,(1+SSSModel!#REF!),1)</f>
        <v>0</v>
      </c>
      <c r="CA99" s="134">
        <f ca="1">IF(OR($Z99=0,SSSModel!$C$4="CF"),AC99,
IF(LEFT($V99,3)="ON_",
     IF(SSSModel!$C$4="RR",SUMPRODUCT(OFFSET($AC99,0,0,1,$CB$2),OFFSET(Profiles!$K$28,($Z99-1)*(Profiles!$I$26+1)+CA$4-SSSModel!$C$3+1,0,1,$CB$2)),
     IF(SSSModel!$C$4="ECC",$EA99*$EB99*SUMPRODUCT(OFFSET($AC99,0,MAX(0,CA$4-$DZ99-$CA$4+1),1,MIN($DZ99,CA$4-$CA$4+1)),OFFSET(Escalation!$K$24,($Y99-1)*(Escalation!$I$22+1)+CA$4-SSSModel!$C$3+1,MAX(0,CA$4-$DZ99-$CA$4+1),1,MIN($DZ99,CA$4-$CA$4+1))),
     IF(SSSModel!$C$4="PV",AC99*$EA99*(1+SSSModel!$C$2),
     IF(SSSModel!$C$4="FCR",$EC99*SUM(OFFSET($AC99,0,MAX(CA$4-$AC$4-$DZ99+1,0),1,MIN($DZ99,CA$4-$AC$4+1))),0)))),
SUM($AC99:$BZ99)*
     IF(SSSModel!$C$4="RR",OFFSET(Profiles!$K$2,$Z99,MAX(Profiles!$C$2,AC$4-$W99)),
     IF(SSSModel!$C$4="ECC",$EA99*$EB99*IF(MAX(Escalation!$C$2,AC$4-$W99)&gt;$DZ99-1,0,OFFSET(Escalation!$K$2,$Y99,MAX(Escalation!$C$2,AC$4-$W99))),
     IF(SSSModel!$C$4="PV",IF(CA$4=$W99,$EA99*(1+SSSModel!$C$2),0),
     IF(SSSModel!$C$4="FCR",IF(AND(CA$4&gt;=$W99,OFFSET(Profiles!$K$2,$Z99,MAX(Profiles!$C$2,AC$4-$W99))&gt;0),$EC99,0),0))))))</f>
        <v>0</v>
      </c>
      <c r="CB99" s="135">
        <f ca="1">IF(OR($Z99=0,SSSModel!$C$4="CF"),AD99,
IF(LEFT($V99,3)="ON_",
     IF(SSSModel!$C$4="RR",SUMPRODUCT(OFFSET($AC99,0,0,1,$CB$2),OFFSET(Profiles!$K$28,($Z99-1)*(Profiles!$I$26+1)+CB$4-SSSModel!$C$3+1,0,1,$CB$2)),
     IF(SSSModel!$C$4="ECC",$EA99*$EB99*SUMPRODUCT(OFFSET($AC99,0,MAX(0,CB$4-$DZ99-$CA$4+1),1,MIN($DZ99,CB$4-$CA$4+1)),OFFSET(Escalation!$K$24,($Y99-1)*(Escalation!$I$22+1)+CB$4-SSSModel!$C$3+1,MAX(0,CB$4-$DZ99-$CA$4+1),1,MIN($DZ99,CB$4-$CA$4+1))),
     IF(SSSModel!$C$4="PV",AD99*$EA99*(1+SSSModel!$C$2),
     IF(SSSModel!$C$4="FCR",$EC99*SUM(OFFSET($AC99,0,MAX(CB$4-$AC$4-$DZ99+1,0),1,MIN($DZ99,CB$4-$AC$4+1))),0)))),
SUM($AC99:$BZ99)*
     IF(SSSModel!$C$4="RR",OFFSET(Profiles!$K$2,$Z99,MAX(Profiles!$C$2,AD$4-$W99)),
     IF(SSSModel!$C$4="ECC",$EA99*$EB99*IF(MAX(Escalation!$C$2,AD$4-$W99)&gt;$DZ99-1,0,OFFSET(Escalation!$K$2,$Y99,MAX(Escalation!$C$2,AD$4-$W99))),
     IF(SSSModel!$C$4="PV",IF(CB$4=$W99,$EA99*(1+SSSModel!$C$2),0),
     IF(SSSModel!$C$4="FCR",IF(AND(CB$4&gt;=$W99,OFFSET(Profiles!$K$2,$Z99,MAX(Profiles!$C$2,AD$4-$W99))&gt;0),$EC99,0),0))))))</f>
        <v>0</v>
      </c>
      <c r="CC99" s="135">
        <f ca="1">IF(OR($Z99=0,SSSModel!$C$4="CF"),AE99,
IF(LEFT($V99,3)="ON_",
     IF(SSSModel!$C$4="RR",SUMPRODUCT(OFFSET($AC99,0,0,1,$CB$2),OFFSET(Profiles!$K$28,($Z99-1)*(Profiles!$I$26+1)+CC$4-SSSModel!$C$3+1,0,1,$CB$2)),
     IF(SSSModel!$C$4="ECC",$EA99*$EB99*SUMPRODUCT(OFFSET($AC99,0,MAX(0,CC$4-$DZ99-$CA$4+1),1,MIN($DZ99,CC$4-$CA$4+1)),OFFSET(Escalation!$K$24,($Y99-1)*(Escalation!$I$22+1)+CC$4-SSSModel!$C$3+1,MAX(0,CC$4-$DZ99-$CA$4+1),1,MIN($DZ99,CC$4-$CA$4+1))),
     IF(SSSModel!$C$4="PV",AE99*$EA99*(1+SSSModel!$C$2),
     IF(SSSModel!$C$4="FCR",$EC99*SUM(OFFSET($AC99,0,MAX(CC$4-$AC$4-$DZ99+1,0),1,MIN($DZ99,CC$4-$AC$4+1))),0)))),
SUM($AC99:$BZ99)*
     IF(SSSModel!$C$4="RR",OFFSET(Profiles!$K$2,$Z99,MAX(Profiles!$C$2,AE$4-$W99)),
     IF(SSSModel!$C$4="ECC",$EA99*$EB99*IF(MAX(Escalation!$C$2,AE$4-$W99)&gt;$DZ99-1,0,OFFSET(Escalation!$K$2,$Y99,MAX(Escalation!$C$2,AE$4-$W99))),
     IF(SSSModel!$C$4="PV",IF(CC$4=$W99,$EA99*(1+SSSModel!$C$2),0),
     IF(SSSModel!$C$4="FCR",IF(AND(CC$4&gt;=$W99,OFFSET(Profiles!$K$2,$Z99,MAX(Profiles!$C$2,AE$4-$W99))&gt;0),$EC99,0),0))))))</f>
        <v>0</v>
      </c>
      <c r="CD99" s="135">
        <f ca="1">IF(OR($Z99=0,SSSModel!$C$4="CF"),AF99,
IF(LEFT($V99,3)="ON_",
     IF(SSSModel!$C$4="RR",SUMPRODUCT(OFFSET($AC99,0,0,1,$CB$2),OFFSET(Profiles!$K$28,($Z99-1)*(Profiles!$I$26+1)+CD$4-SSSModel!$C$3+1,0,1,$CB$2)),
     IF(SSSModel!$C$4="ECC",$EA99*$EB99*SUMPRODUCT(OFFSET($AC99,0,MAX(0,CD$4-$DZ99-$CA$4+1),1,MIN($DZ99,CD$4-$CA$4+1)),OFFSET(Escalation!$K$24,($Y99-1)*(Escalation!$I$22+1)+CD$4-SSSModel!$C$3+1,MAX(0,CD$4-$DZ99-$CA$4+1),1,MIN($DZ99,CD$4-$CA$4+1))),
     IF(SSSModel!$C$4="PV",AF99*$EA99*(1+SSSModel!$C$2),
     IF(SSSModel!$C$4="FCR",$EC99*SUM(OFFSET($AC99,0,MAX(CD$4-$AC$4-$DZ99+1,0),1,MIN($DZ99,CD$4-$AC$4+1))),0)))),
SUM($AC99:$BZ99)*
     IF(SSSModel!$C$4="RR",OFFSET(Profiles!$K$2,$Z99,MAX(Profiles!$C$2,AF$4-$W99)),
     IF(SSSModel!$C$4="ECC",$EA99*$EB99*IF(MAX(Escalation!$C$2,AF$4-$W99)&gt;$DZ99-1,0,OFFSET(Escalation!$K$2,$Y99,MAX(Escalation!$C$2,AF$4-$W99))),
     IF(SSSModel!$C$4="PV",IF(CD$4=$W99,$EA99*(1+SSSModel!$C$2),0),
     IF(SSSModel!$C$4="FCR",IF(AND(CD$4&gt;=$W99,OFFSET(Profiles!$K$2,$Z99,MAX(Profiles!$C$2,AF$4-$W99))&gt;0),$EC99,0),0))))))</f>
        <v>0</v>
      </c>
      <c r="CE99" s="135">
        <f ca="1">IF(OR($Z99=0,SSSModel!$C$4="CF"),AG99,
IF(LEFT($V99,3)="ON_",
     IF(SSSModel!$C$4="RR",SUMPRODUCT(OFFSET($AC99,0,0,1,$CB$2),OFFSET(Profiles!$K$28,($Z99-1)*(Profiles!$I$26+1)+CE$4-SSSModel!$C$3+1,0,1,$CB$2)),
     IF(SSSModel!$C$4="ECC",$EA99*$EB99*SUMPRODUCT(OFFSET($AC99,0,MAX(0,CE$4-$DZ99-$CA$4+1),1,MIN($DZ99,CE$4-$CA$4+1)),OFFSET(Escalation!$K$24,($Y99-1)*(Escalation!$I$22+1)+CE$4-SSSModel!$C$3+1,MAX(0,CE$4-$DZ99-$CA$4+1),1,MIN($DZ99,CE$4-$CA$4+1))),
     IF(SSSModel!$C$4="PV",AG99*$EA99*(1+SSSModel!$C$2),
     IF(SSSModel!$C$4="FCR",$EC99*SUM(OFFSET($AC99,0,MAX(CE$4-$AC$4-$DZ99+1,0),1,MIN($DZ99,CE$4-$AC$4+1))),0)))),
SUM($AC99:$BZ99)*
     IF(SSSModel!$C$4="RR",OFFSET(Profiles!$K$2,$Z99,MAX(Profiles!$C$2,AG$4-$W99)),
     IF(SSSModel!$C$4="ECC",$EA99*$EB99*IF(MAX(Escalation!$C$2,AG$4-$W99)&gt;$DZ99-1,0,OFFSET(Escalation!$K$2,$Y99,MAX(Escalation!$C$2,AG$4-$W99))),
     IF(SSSModel!$C$4="PV",IF(CE$4=$W99,$EA99*(1+SSSModel!$C$2),0),
     IF(SSSModel!$C$4="FCR",IF(AND(CE$4&gt;=$W99,OFFSET(Profiles!$K$2,$Z99,MAX(Profiles!$C$2,AG$4-$W99))&gt;0),$EC99,0),0))))))</f>
        <v>0</v>
      </c>
      <c r="CF99" s="135">
        <f ca="1">IF(OR($Z99=0,SSSModel!$C$4="CF"),AH99,
IF(LEFT($V99,3)="ON_",
     IF(SSSModel!$C$4="RR",SUMPRODUCT(OFFSET($AC99,0,0,1,$CB$2),OFFSET(Profiles!$K$28,($Z99-1)*(Profiles!$I$26+1)+CF$4-SSSModel!$C$3+1,0,1,$CB$2)),
     IF(SSSModel!$C$4="ECC",$EA99*$EB99*SUMPRODUCT(OFFSET($AC99,0,MAX(0,CF$4-$DZ99-$CA$4+1),1,MIN($DZ99,CF$4-$CA$4+1)),OFFSET(Escalation!$K$24,($Y99-1)*(Escalation!$I$22+1)+CF$4-SSSModel!$C$3+1,MAX(0,CF$4-$DZ99-$CA$4+1),1,MIN($DZ99,CF$4-$CA$4+1))),
     IF(SSSModel!$C$4="PV",AH99*$EA99*(1+SSSModel!$C$2),
     IF(SSSModel!$C$4="FCR",$EC99*SUM(OFFSET($AC99,0,MAX(CF$4-$AC$4-$DZ99+1,0),1,MIN($DZ99,CF$4-$AC$4+1))),0)))),
SUM($AC99:$BZ99)*
     IF(SSSModel!$C$4="RR",OFFSET(Profiles!$K$2,$Z99,MAX(Profiles!$C$2,AH$4-$W99)),
     IF(SSSModel!$C$4="ECC",$EA99*$EB99*IF(MAX(Escalation!$C$2,AH$4-$W99)&gt;$DZ99-1,0,OFFSET(Escalation!$K$2,$Y99,MAX(Escalation!$C$2,AH$4-$W99))),
     IF(SSSModel!$C$4="PV",IF(CF$4=$W99,$EA99*(1+SSSModel!$C$2),0),
     IF(SSSModel!$C$4="FCR",IF(AND(CF$4&gt;=$W99,OFFSET(Profiles!$K$2,$Z99,MAX(Profiles!$C$2,AH$4-$W99))&gt;0),$EC99,0),0))))))</f>
        <v>0</v>
      </c>
      <c r="CG99" s="135">
        <f ca="1">IF(OR($Z99=0,SSSModel!$C$4="CF"),AI99,
IF(LEFT($V99,3)="ON_",
     IF(SSSModel!$C$4="RR",SUMPRODUCT(OFFSET($AC99,0,0,1,$CB$2),OFFSET(Profiles!$K$28,($Z99-1)*(Profiles!$I$26+1)+CG$4-SSSModel!$C$3+1,0,1,$CB$2)),
     IF(SSSModel!$C$4="ECC",$EA99*$EB99*SUMPRODUCT(OFFSET($AC99,0,MAX(0,CG$4-$DZ99-$CA$4+1),1,MIN($DZ99,CG$4-$CA$4+1)),OFFSET(Escalation!$K$24,($Y99-1)*(Escalation!$I$22+1)+CG$4-SSSModel!$C$3+1,MAX(0,CG$4-$DZ99-$CA$4+1),1,MIN($DZ99,CG$4-$CA$4+1))),
     IF(SSSModel!$C$4="PV",AI99*$EA99*(1+SSSModel!$C$2),
     IF(SSSModel!$C$4="FCR",$EC99*SUM(OFFSET($AC99,0,MAX(CG$4-$AC$4-$DZ99+1,0),1,MIN($DZ99,CG$4-$AC$4+1))),0)))),
SUM($AC99:$BZ99)*
     IF(SSSModel!$C$4="RR",OFFSET(Profiles!$K$2,$Z99,MAX(Profiles!$C$2,AI$4-$W99)),
     IF(SSSModel!$C$4="ECC",$EA99*$EB99*IF(MAX(Escalation!$C$2,AI$4-$W99)&gt;$DZ99-1,0,OFFSET(Escalation!$K$2,$Y99,MAX(Escalation!$C$2,AI$4-$W99))),
     IF(SSSModel!$C$4="PV",IF(CG$4=$W99,$EA99*(1+SSSModel!$C$2),0),
     IF(SSSModel!$C$4="FCR",IF(AND(CG$4&gt;=$W99,OFFSET(Profiles!$K$2,$Z99,MAX(Profiles!$C$2,AI$4-$W99))&gt;0),$EC99,0),0))))))</f>
        <v>0</v>
      </c>
      <c r="CH99" s="135">
        <f ca="1">IF(OR($Z99=0,SSSModel!$C$4="CF"),AJ99,
IF(LEFT($V99,3)="ON_",
     IF(SSSModel!$C$4="RR",SUMPRODUCT(OFFSET($AC99,0,0,1,$CB$2),OFFSET(Profiles!$K$28,($Z99-1)*(Profiles!$I$26+1)+CH$4-SSSModel!$C$3+1,0,1,$CB$2)),
     IF(SSSModel!$C$4="ECC",$EA99*$EB99*SUMPRODUCT(OFFSET($AC99,0,MAX(0,CH$4-$DZ99-$CA$4+1),1,MIN($DZ99,CH$4-$CA$4+1)),OFFSET(Escalation!$K$24,($Y99-1)*(Escalation!$I$22+1)+CH$4-SSSModel!$C$3+1,MAX(0,CH$4-$DZ99-$CA$4+1),1,MIN($DZ99,CH$4-$CA$4+1))),
     IF(SSSModel!$C$4="PV",AJ99*$EA99*(1+SSSModel!$C$2),
     IF(SSSModel!$C$4="FCR",$EC99*SUM(OFFSET($AC99,0,MAX(CH$4-$AC$4-$DZ99+1,0),1,MIN($DZ99,CH$4-$AC$4+1))),0)))),
SUM($AC99:$BZ99)*
     IF(SSSModel!$C$4="RR",OFFSET(Profiles!$K$2,$Z99,MAX(Profiles!$C$2,AJ$4-$W99)),
     IF(SSSModel!$C$4="ECC",$EA99*$EB99*IF(MAX(Escalation!$C$2,AJ$4-$W99)&gt;$DZ99-1,0,OFFSET(Escalation!$K$2,$Y99,MAX(Escalation!$C$2,AJ$4-$W99))),
     IF(SSSModel!$C$4="PV",IF(CH$4=$W99,$EA99*(1+SSSModel!$C$2),0),
     IF(SSSModel!$C$4="FCR",IF(AND(CH$4&gt;=$W99,OFFSET(Profiles!$K$2,$Z99,MAX(Profiles!$C$2,AJ$4-$W99))&gt;0),$EC99,0),0))))))</f>
        <v>0</v>
      </c>
      <c r="CI99" s="135">
        <f ca="1">IF(OR($Z99=0,SSSModel!$C$4="CF"),AK99,
IF(LEFT($V99,3)="ON_",
     IF(SSSModel!$C$4="RR",SUMPRODUCT(OFFSET($AC99,0,0,1,$CB$2),OFFSET(Profiles!$K$28,($Z99-1)*(Profiles!$I$26+1)+CI$4-SSSModel!$C$3+1,0,1,$CB$2)),
     IF(SSSModel!$C$4="ECC",$EA99*$EB99*SUMPRODUCT(OFFSET($AC99,0,MAX(0,CI$4-$DZ99-$CA$4+1),1,MIN($DZ99,CI$4-$CA$4+1)),OFFSET(Escalation!$K$24,($Y99-1)*(Escalation!$I$22+1)+CI$4-SSSModel!$C$3+1,MAX(0,CI$4-$DZ99-$CA$4+1),1,MIN($DZ99,CI$4-$CA$4+1))),
     IF(SSSModel!$C$4="PV",AK99*$EA99*(1+SSSModel!$C$2),
     IF(SSSModel!$C$4="FCR",$EC99*SUM(OFFSET($AC99,0,MAX(CI$4-$AC$4-$DZ99+1,0),1,MIN($DZ99,CI$4-$AC$4+1))),0)))),
SUM($AC99:$BZ99)*
     IF(SSSModel!$C$4="RR",OFFSET(Profiles!$K$2,$Z99,MAX(Profiles!$C$2,AK$4-$W99)),
     IF(SSSModel!$C$4="ECC",$EA99*$EB99*IF(MAX(Escalation!$C$2,AK$4-$W99)&gt;$DZ99-1,0,OFFSET(Escalation!$K$2,$Y99,MAX(Escalation!$C$2,AK$4-$W99))),
     IF(SSSModel!$C$4="PV",IF(CI$4=$W99,$EA99*(1+SSSModel!$C$2),0),
     IF(SSSModel!$C$4="FCR",IF(AND(CI$4&gt;=$W99,OFFSET(Profiles!$K$2,$Z99,MAX(Profiles!$C$2,AK$4-$W99))&gt;0),$EC99,0),0))))))</f>
        <v>0</v>
      </c>
      <c r="CJ99" s="135">
        <f ca="1">IF(OR($Z99=0,SSSModel!$C$4="CF"),AL99,
IF(LEFT($V99,3)="ON_",
     IF(SSSModel!$C$4="RR",SUMPRODUCT(OFFSET($AC99,0,0,1,$CB$2),OFFSET(Profiles!$K$28,($Z99-1)*(Profiles!$I$26+1)+CJ$4-SSSModel!$C$3+1,0,1,$CB$2)),
     IF(SSSModel!$C$4="ECC",$EA99*$EB99*SUMPRODUCT(OFFSET($AC99,0,MAX(0,CJ$4-$DZ99-$CA$4+1),1,MIN($DZ99,CJ$4-$CA$4+1)),OFFSET(Escalation!$K$24,($Y99-1)*(Escalation!$I$22+1)+CJ$4-SSSModel!$C$3+1,MAX(0,CJ$4-$DZ99-$CA$4+1),1,MIN($DZ99,CJ$4-$CA$4+1))),
     IF(SSSModel!$C$4="PV",AL99*$EA99*(1+SSSModel!$C$2),
     IF(SSSModel!$C$4="FCR",$EC99*SUM(OFFSET($AC99,0,MAX(CJ$4-$AC$4-$DZ99+1,0),1,MIN($DZ99,CJ$4-$AC$4+1))),0)))),
SUM($AC99:$BZ99)*
     IF(SSSModel!$C$4="RR",OFFSET(Profiles!$K$2,$Z99,MAX(Profiles!$C$2,AL$4-$W99)),
     IF(SSSModel!$C$4="ECC",$EA99*$EB99*IF(MAX(Escalation!$C$2,AL$4-$W99)&gt;$DZ99-1,0,OFFSET(Escalation!$K$2,$Y99,MAX(Escalation!$C$2,AL$4-$W99))),
     IF(SSSModel!$C$4="PV",IF(CJ$4=$W99,$EA99*(1+SSSModel!$C$2),0),
     IF(SSSModel!$C$4="FCR",IF(AND(CJ$4&gt;=$W99,OFFSET(Profiles!$K$2,$Z99,MAX(Profiles!$C$2,AL$4-$W99))&gt;0),$EC99,0),0))))))</f>
        <v>0</v>
      </c>
      <c r="CK99" s="135">
        <f ca="1">IF(OR($Z99=0,SSSModel!$C$4="CF"),AM99,
IF(LEFT($V99,3)="ON_",
     IF(SSSModel!$C$4="RR",SUMPRODUCT(OFFSET($AC99,0,0,1,$CB$2),OFFSET(Profiles!$K$28,($Z99-1)*(Profiles!$I$26+1)+CK$4-SSSModel!$C$3+1,0,1,$CB$2)),
     IF(SSSModel!$C$4="ECC",$EA99*$EB99*SUMPRODUCT(OFFSET($AC99,0,MAX(0,CK$4-$DZ99-$CA$4+1),1,MIN($DZ99,CK$4-$CA$4+1)),OFFSET(Escalation!$K$24,($Y99-1)*(Escalation!$I$22+1)+CK$4-SSSModel!$C$3+1,MAX(0,CK$4-$DZ99-$CA$4+1),1,MIN($DZ99,CK$4-$CA$4+1))),
     IF(SSSModel!$C$4="PV",AM99*$EA99*(1+SSSModel!$C$2),
     IF(SSSModel!$C$4="FCR",$EC99*SUM(OFFSET($AC99,0,MAX(CK$4-$AC$4-$DZ99+1,0),1,MIN($DZ99,CK$4-$AC$4+1))),0)))),
SUM($AC99:$BZ99)*
     IF(SSSModel!$C$4="RR",OFFSET(Profiles!$K$2,$Z99,MAX(Profiles!$C$2,AM$4-$W99)),
     IF(SSSModel!$C$4="ECC",$EA99*$EB99*IF(MAX(Escalation!$C$2,AM$4-$W99)&gt;$DZ99-1,0,OFFSET(Escalation!$K$2,$Y99,MAX(Escalation!$C$2,AM$4-$W99))),
     IF(SSSModel!$C$4="PV",IF(CK$4=$W99,$EA99*(1+SSSModel!$C$2),0),
     IF(SSSModel!$C$4="FCR",IF(AND(CK$4&gt;=$W99,OFFSET(Profiles!$K$2,$Z99,MAX(Profiles!$C$2,AM$4-$W99))&gt;0),$EC99,0),0))))))</f>
        <v>0</v>
      </c>
      <c r="CL99" s="135">
        <f ca="1">IF(OR($Z99=0,SSSModel!$C$4="CF"),AN99,
IF(LEFT($V99,3)="ON_",
     IF(SSSModel!$C$4="RR",SUMPRODUCT(OFFSET($AC99,0,0,1,$CB$2),OFFSET(Profiles!$K$28,($Z99-1)*(Profiles!$I$26+1)+CL$4-SSSModel!$C$3+1,0,1,$CB$2)),
     IF(SSSModel!$C$4="ECC",$EA99*$EB99*SUMPRODUCT(OFFSET($AC99,0,MAX(0,CL$4-$DZ99-$CA$4+1),1,MIN($DZ99,CL$4-$CA$4+1)),OFFSET(Escalation!$K$24,($Y99-1)*(Escalation!$I$22+1)+CL$4-SSSModel!$C$3+1,MAX(0,CL$4-$DZ99-$CA$4+1),1,MIN($DZ99,CL$4-$CA$4+1))),
     IF(SSSModel!$C$4="PV",AN99*$EA99*(1+SSSModel!$C$2),
     IF(SSSModel!$C$4="FCR",$EC99*SUM(OFFSET($AC99,0,MAX(CL$4-$AC$4-$DZ99+1,0),1,MIN($DZ99,CL$4-$AC$4+1))),0)))),
SUM($AC99:$BZ99)*
     IF(SSSModel!$C$4="RR",OFFSET(Profiles!$K$2,$Z99,MAX(Profiles!$C$2,AN$4-$W99)),
     IF(SSSModel!$C$4="ECC",$EA99*$EB99*IF(MAX(Escalation!$C$2,AN$4-$W99)&gt;$DZ99-1,0,OFFSET(Escalation!$K$2,$Y99,MAX(Escalation!$C$2,AN$4-$W99))),
     IF(SSSModel!$C$4="PV",IF(CL$4=$W99,$EA99*(1+SSSModel!$C$2),0),
     IF(SSSModel!$C$4="FCR",IF(AND(CL$4&gt;=$W99,OFFSET(Profiles!$K$2,$Z99,MAX(Profiles!$C$2,AN$4-$W99))&gt;0),$EC99,0),0))))))</f>
        <v>0</v>
      </c>
      <c r="CM99" s="135">
        <f ca="1">IF(OR($Z99=0,SSSModel!$C$4="CF"),AO99,
IF(LEFT($V99,3)="ON_",
     IF(SSSModel!$C$4="RR",SUMPRODUCT(OFFSET($AC99,0,0,1,$CB$2),OFFSET(Profiles!$K$28,($Z99-1)*(Profiles!$I$26+1)+CM$4-SSSModel!$C$3+1,0,1,$CB$2)),
     IF(SSSModel!$C$4="ECC",$EA99*$EB99*SUMPRODUCT(OFFSET($AC99,0,MAX(0,CM$4-$DZ99-$CA$4+1),1,MIN($DZ99,CM$4-$CA$4+1)),OFFSET(Escalation!$K$24,($Y99-1)*(Escalation!$I$22+1)+CM$4-SSSModel!$C$3+1,MAX(0,CM$4-$DZ99-$CA$4+1),1,MIN($DZ99,CM$4-$CA$4+1))),
     IF(SSSModel!$C$4="PV",AO99*$EA99*(1+SSSModel!$C$2),
     IF(SSSModel!$C$4="FCR",$EC99*SUM(OFFSET($AC99,0,MAX(CM$4-$AC$4-$DZ99+1,0),1,MIN($DZ99,CM$4-$AC$4+1))),0)))),
SUM($AC99:$BZ99)*
     IF(SSSModel!$C$4="RR",OFFSET(Profiles!$K$2,$Z99,MAX(Profiles!$C$2,AO$4-$W99)),
     IF(SSSModel!$C$4="ECC",$EA99*$EB99*IF(MAX(Escalation!$C$2,AO$4-$W99)&gt;$DZ99-1,0,OFFSET(Escalation!$K$2,$Y99,MAX(Escalation!$C$2,AO$4-$W99))),
     IF(SSSModel!$C$4="PV",IF(CM$4=$W99,$EA99*(1+SSSModel!$C$2),0),
     IF(SSSModel!$C$4="FCR",IF(AND(CM$4&gt;=$W99,OFFSET(Profiles!$K$2,$Z99,MAX(Profiles!$C$2,AO$4-$W99))&gt;0),$EC99,0),0))))))</f>
        <v>0</v>
      </c>
      <c r="CN99" s="135">
        <f ca="1">IF(OR($Z99=0,SSSModel!$C$4="CF"),AP99,
IF(LEFT($V99,3)="ON_",
     IF(SSSModel!$C$4="RR",SUMPRODUCT(OFFSET($AC99,0,0,1,$CB$2),OFFSET(Profiles!$K$28,($Z99-1)*(Profiles!$I$26+1)+CN$4-SSSModel!$C$3+1,0,1,$CB$2)),
     IF(SSSModel!$C$4="ECC",$EA99*$EB99*SUMPRODUCT(OFFSET($AC99,0,MAX(0,CN$4-$DZ99-$CA$4+1),1,MIN($DZ99,CN$4-$CA$4+1)),OFFSET(Escalation!$K$24,($Y99-1)*(Escalation!$I$22+1)+CN$4-SSSModel!$C$3+1,MAX(0,CN$4-$DZ99-$CA$4+1),1,MIN($DZ99,CN$4-$CA$4+1))),
     IF(SSSModel!$C$4="PV",AP99*$EA99*(1+SSSModel!$C$2),
     IF(SSSModel!$C$4="FCR",$EC99*SUM(OFFSET($AC99,0,MAX(CN$4-$AC$4-$DZ99+1,0),1,MIN($DZ99,CN$4-$AC$4+1))),0)))),
SUM($AC99:$BZ99)*
     IF(SSSModel!$C$4="RR",OFFSET(Profiles!$K$2,$Z99,MAX(Profiles!$C$2,AP$4-$W99)),
     IF(SSSModel!$C$4="ECC",$EA99*$EB99*IF(MAX(Escalation!$C$2,AP$4-$W99)&gt;$DZ99-1,0,OFFSET(Escalation!$K$2,$Y99,MAX(Escalation!$C$2,AP$4-$W99))),
     IF(SSSModel!$C$4="PV",IF(CN$4=$W99,$EA99*(1+SSSModel!$C$2),0),
     IF(SSSModel!$C$4="FCR",IF(AND(CN$4&gt;=$W99,OFFSET(Profiles!$K$2,$Z99,MAX(Profiles!$C$2,AP$4-$W99))&gt;0),$EC99,0),0))))))</f>
        <v>0</v>
      </c>
      <c r="CO99" s="135">
        <f ca="1">IF(OR($Z99=0,SSSModel!$C$4="CF"),AQ99,
IF(LEFT($V99,3)="ON_",
     IF(SSSModel!$C$4="RR",SUMPRODUCT(OFFSET($AC99,0,0,1,$CB$2),OFFSET(Profiles!$K$28,($Z99-1)*(Profiles!$I$26+1)+CO$4-SSSModel!$C$3+1,0,1,$CB$2)),
     IF(SSSModel!$C$4="ECC",$EA99*$EB99*SUMPRODUCT(OFFSET($AC99,0,MAX(0,CO$4-$DZ99-$CA$4+1),1,MIN($DZ99,CO$4-$CA$4+1)),OFFSET(Escalation!$K$24,($Y99-1)*(Escalation!$I$22+1)+CO$4-SSSModel!$C$3+1,MAX(0,CO$4-$DZ99-$CA$4+1),1,MIN($DZ99,CO$4-$CA$4+1))),
     IF(SSSModel!$C$4="PV",AQ99*$EA99*(1+SSSModel!$C$2),
     IF(SSSModel!$C$4="FCR",$EC99*SUM(OFFSET($AC99,0,MAX(CO$4-$AC$4-$DZ99+1,0),1,MIN($DZ99,CO$4-$AC$4+1))),0)))),
SUM($AC99:$BZ99)*
     IF(SSSModel!$C$4="RR",OFFSET(Profiles!$K$2,$Z99,MAX(Profiles!$C$2,AQ$4-$W99)),
     IF(SSSModel!$C$4="ECC",$EA99*$EB99*IF(MAX(Escalation!$C$2,AQ$4-$W99)&gt;$DZ99-1,0,OFFSET(Escalation!$K$2,$Y99,MAX(Escalation!$C$2,AQ$4-$W99))),
     IF(SSSModel!$C$4="PV",IF(CO$4=$W99,$EA99*(1+SSSModel!$C$2),0),
     IF(SSSModel!$C$4="FCR",IF(AND(CO$4&gt;=$W99,OFFSET(Profiles!$K$2,$Z99,MAX(Profiles!$C$2,AQ$4-$W99))&gt;0),$EC99,0),0))))))</f>
        <v>0</v>
      </c>
      <c r="CP99" s="135">
        <f ca="1">IF(OR($Z99=0,SSSModel!$C$4="CF"),AR99,
IF(LEFT($V99,3)="ON_",
     IF(SSSModel!$C$4="RR",SUMPRODUCT(OFFSET($AC99,0,0,1,$CB$2),OFFSET(Profiles!$K$28,($Z99-1)*(Profiles!$I$26+1)+CP$4-SSSModel!$C$3+1,0,1,$CB$2)),
     IF(SSSModel!$C$4="ECC",$EA99*$EB99*SUMPRODUCT(OFFSET($AC99,0,MAX(0,CP$4-$DZ99-$CA$4+1),1,MIN($DZ99,CP$4-$CA$4+1)),OFFSET(Escalation!$K$24,($Y99-1)*(Escalation!$I$22+1)+CP$4-SSSModel!$C$3+1,MAX(0,CP$4-$DZ99-$CA$4+1),1,MIN($DZ99,CP$4-$CA$4+1))),
     IF(SSSModel!$C$4="PV",AR99*$EA99*(1+SSSModel!$C$2),
     IF(SSSModel!$C$4="FCR",$EC99*SUM(OFFSET($AC99,0,MAX(CP$4-$AC$4-$DZ99+1,0),1,MIN($DZ99,CP$4-$AC$4+1))),0)))),
SUM($AC99:$BZ99)*
     IF(SSSModel!$C$4="RR",OFFSET(Profiles!$K$2,$Z99,MAX(Profiles!$C$2,AR$4-$W99)),
     IF(SSSModel!$C$4="ECC",$EA99*$EB99*IF(MAX(Escalation!$C$2,AR$4-$W99)&gt;$DZ99-1,0,OFFSET(Escalation!$K$2,$Y99,MAX(Escalation!$C$2,AR$4-$W99))),
     IF(SSSModel!$C$4="PV",IF(CP$4=$W99,$EA99*(1+SSSModel!$C$2),0),
     IF(SSSModel!$C$4="FCR",IF(AND(CP$4&gt;=$W99,OFFSET(Profiles!$K$2,$Z99,MAX(Profiles!$C$2,AR$4-$W99))&gt;0),$EC99,0),0))))))</f>
        <v>0</v>
      </c>
      <c r="CQ99" s="135">
        <f ca="1">IF(OR($Z99=0,SSSModel!$C$4="CF"),AS99,
IF(LEFT($V99,3)="ON_",
     IF(SSSModel!$C$4="RR",SUMPRODUCT(OFFSET($AC99,0,0,1,$CB$2),OFFSET(Profiles!$K$28,($Z99-1)*(Profiles!$I$26+1)+CQ$4-SSSModel!$C$3+1,0,1,$CB$2)),
     IF(SSSModel!$C$4="ECC",$EA99*$EB99*SUMPRODUCT(OFFSET($AC99,0,MAX(0,CQ$4-$DZ99-$CA$4+1),1,MIN($DZ99,CQ$4-$CA$4+1)),OFFSET(Escalation!$K$24,($Y99-1)*(Escalation!$I$22+1)+CQ$4-SSSModel!$C$3+1,MAX(0,CQ$4-$DZ99-$CA$4+1),1,MIN($DZ99,CQ$4-$CA$4+1))),
     IF(SSSModel!$C$4="PV",AS99*$EA99*(1+SSSModel!$C$2),
     IF(SSSModel!$C$4="FCR",$EC99*SUM(OFFSET($AC99,0,MAX(CQ$4-$AC$4-$DZ99+1,0),1,MIN($DZ99,CQ$4-$AC$4+1))),0)))),
SUM($AC99:$BZ99)*
     IF(SSSModel!$C$4="RR",OFFSET(Profiles!$K$2,$Z99,MAX(Profiles!$C$2,AS$4-$W99)),
     IF(SSSModel!$C$4="ECC",$EA99*$EB99*IF(MAX(Escalation!$C$2,AS$4-$W99)&gt;$DZ99-1,0,OFFSET(Escalation!$K$2,$Y99,MAX(Escalation!$C$2,AS$4-$W99))),
     IF(SSSModel!$C$4="PV",IF(CQ$4=$W99,$EA99*(1+SSSModel!$C$2),0),
     IF(SSSModel!$C$4="FCR",IF(AND(CQ$4&gt;=$W99,OFFSET(Profiles!$K$2,$Z99,MAX(Profiles!$C$2,AS$4-$W99))&gt;0),$EC99,0),0))))))</f>
        <v>0</v>
      </c>
      <c r="CR99" s="135">
        <f ca="1">IF(OR($Z99=0,SSSModel!$C$4="CF"),AT99,
IF(LEFT($V99,3)="ON_",
     IF(SSSModel!$C$4="RR",SUMPRODUCT(OFFSET($AC99,0,0,1,$CB$2),OFFSET(Profiles!$K$28,($Z99-1)*(Profiles!$I$26+1)+CR$4-SSSModel!$C$3+1,0,1,$CB$2)),
     IF(SSSModel!$C$4="ECC",$EA99*$EB99*SUMPRODUCT(OFFSET($AC99,0,MAX(0,CR$4-$DZ99-$CA$4+1),1,MIN($DZ99,CR$4-$CA$4+1)),OFFSET(Escalation!$K$24,($Y99-1)*(Escalation!$I$22+1)+CR$4-SSSModel!$C$3+1,MAX(0,CR$4-$DZ99-$CA$4+1),1,MIN($DZ99,CR$4-$CA$4+1))),
     IF(SSSModel!$C$4="PV",AT99*$EA99*(1+SSSModel!$C$2),
     IF(SSSModel!$C$4="FCR",$EC99*SUM(OFFSET($AC99,0,MAX(CR$4-$AC$4-$DZ99+1,0),1,MIN($DZ99,CR$4-$AC$4+1))),0)))),
SUM($AC99:$BZ99)*
     IF(SSSModel!$C$4="RR",OFFSET(Profiles!$K$2,$Z99,MAX(Profiles!$C$2,AT$4-$W99)),
     IF(SSSModel!$C$4="ECC",$EA99*$EB99*IF(MAX(Escalation!$C$2,AT$4-$W99)&gt;$DZ99-1,0,OFFSET(Escalation!$K$2,$Y99,MAX(Escalation!$C$2,AT$4-$W99))),
     IF(SSSModel!$C$4="PV",IF(CR$4=$W99,$EA99*(1+SSSModel!$C$2),0),
     IF(SSSModel!$C$4="FCR",IF(AND(CR$4&gt;=$W99,OFFSET(Profiles!$K$2,$Z99,MAX(Profiles!$C$2,AT$4-$W99))&gt;0),$EC99,0),0))))))</f>
        <v>0</v>
      </c>
      <c r="CS99" s="135">
        <f ca="1">IF(OR($Z99=0,SSSModel!$C$4="CF"),AU99,
IF(LEFT($V99,3)="ON_",
     IF(SSSModel!$C$4="RR",SUMPRODUCT(OFFSET($AC99,0,0,1,$CB$2),OFFSET(Profiles!$K$28,($Z99-1)*(Profiles!$I$26+1)+CS$4-SSSModel!$C$3+1,0,1,$CB$2)),
     IF(SSSModel!$C$4="ECC",$EA99*$EB99*SUMPRODUCT(OFFSET($AC99,0,MAX(0,CS$4-$DZ99-$CA$4+1),1,MIN($DZ99,CS$4-$CA$4+1)),OFFSET(Escalation!$K$24,($Y99-1)*(Escalation!$I$22+1)+CS$4-SSSModel!$C$3+1,MAX(0,CS$4-$DZ99-$CA$4+1),1,MIN($DZ99,CS$4-$CA$4+1))),
     IF(SSSModel!$C$4="PV",AU99*$EA99*(1+SSSModel!$C$2),
     IF(SSSModel!$C$4="FCR",$EC99*SUM(OFFSET($AC99,0,MAX(CS$4-$AC$4-$DZ99+1,0),1,MIN($DZ99,CS$4-$AC$4+1))),0)))),
SUM($AC99:$BZ99)*
     IF(SSSModel!$C$4="RR",OFFSET(Profiles!$K$2,$Z99,MAX(Profiles!$C$2,AU$4-$W99)),
     IF(SSSModel!$C$4="ECC",$EA99*$EB99*IF(MAX(Escalation!$C$2,AU$4-$W99)&gt;$DZ99-1,0,OFFSET(Escalation!$K$2,$Y99,MAX(Escalation!$C$2,AU$4-$W99))),
     IF(SSSModel!$C$4="PV",IF(CS$4=$W99,$EA99*(1+SSSModel!$C$2),0),
     IF(SSSModel!$C$4="FCR",IF(AND(CS$4&gt;=$W99,OFFSET(Profiles!$K$2,$Z99,MAX(Profiles!$C$2,AU$4-$W99))&gt;0),$EC99,0),0))))))</f>
        <v>0</v>
      </c>
      <c r="CT99" s="135">
        <f ca="1">IF(OR($Z99=0,SSSModel!$C$4="CF"),AV99,
IF(LEFT($V99,3)="ON_",
     IF(SSSModel!$C$4="RR",SUMPRODUCT(OFFSET($AC99,0,0,1,$CB$2),OFFSET(Profiles!$K$28,($Z99-1)*(Profiles!$I$26+1)+CT$4-SSSModel!$C$3+1,0,1,$CB$2)),
     IF(SSSModel!$C$4="ECC",$EA99*$EB99*SUMPRODUCT(OFFSET($AC99,0,MAX(0,CT$4-$DZ99-$CA$4+1),1,MIN($DZ99,CT$4-$CA$4+1)),OFFSET(Escalation!$K$24,($Y99-1)*(Escalation!$I$22+1)+CT$4-SSSModel!$C$3+1,MAX(0,CT$4-$DZ99-$CA$4+1),1,MIN($DZ99,CT$4-$CA$4+1))),
     IF(SSSModel!$C$4="PV",AV99*$EA99*(1+SSSModel!$C$2),
     IF(SSSModel!$C$4="FCR",$EC99*SUM(OFFSET($AC99,0,MAX(CT$4-$AC$4-$DZ99+1,0),1,MIN($DZ99,CT$4-$AC$4+1))),0)))),
SUM($AC99:$BZ99)*
     IF(SSSModel!$C$4="RR",OFFSET(Profiles!$K$2,$Z99,MAX(Profiles!$C$2,AV$4-$W99)),
     IF(SSSModel!$C$4="ECC",$EA99*$EB99*IF(MAX(Escalation!$C$2,AV$4-$W99)&gt;$DZ99-1,0,OFFSET(Escalation!$K$2,$Y99,MAX(Escalation!$C$2,AV$4-$W99))),
     IF(SSSModel!$C$4="PV",IF(CT$4=$W99,$EA99*(1+SSSModel!$C$2),0),
     IF(SSSModel!$C$4="FCR",IF(AND(CT$4&gt;=$W99,OFFSET(Profiles!$K$2,$Z99,MAX(Profiles!$C$2,AV$4-$W99))&gt;0),$EC99,0),0))))))</f>
        <v>0</v>
      </c>
      <c r="CU99" s="135">
        <f ca="1">IF(OR($Z99=0,SSSModel!$C$4="CF"),AW99,
IF(LEFT($V99,3)="ON_",
     IF(SSSModel!$C$4="RR",SUMPRODUCT(OFFSET($AC99,0,0,1,$CB$2),OFFSET(Profiles!$K$28,($Z99-1)*(Profiles!$I$26+1)+CU$4-SSSModel!$C$3+1,0,1,$CB$2)),
     IF(SSSModel!$C$4="ECC",$EA99*$EB99*SUMPRODUCT(OFFSET($AC99,0,MAX(0,CU$4-$DZ99-$CA$4+1),1,MIN($DZ99,CU$4-$CA$4+1)),OFFSET(Escalation!$K$24,($Y99-1)*(Escalation!$I$22+1)+CU$4-SSSModel!$C$3+1,MAX(0,CU$4-$DZ99-$CA$4+1),1,MIN($DZ99,CU$4-$CA$4+1))),
     IF(SSSModel!$C$4="PV",AW99*$EA99*(1+SSSModel!$C$2),
     IF(SSSModel!$C$4="FCR",$EC99*SUM(OFFSET($AC99,0,MAX(CU$4-$AC$4-$DZ99+1,0),1,MIN($DZ99,CU$4-$AC$4+1))),0)))),
SUM($AC99:$BZ99)*
     IF(SSSModel!$C$4="RR",OFFSET(Profiles!$K$2,$Z99,MAX(Profiles!$C$2,AW$4-$W99)),
     IF(SSSModel!$C$4="ECC",$EA99*$EB99*IF(MAX(Escalation!$C$2,AW$4-$W99)&gt;$DZ99-1,0,OFFSET(Escalation!$K$2,$Y99,MAX(Escalation!$C$2,AW$4-$W99))),
     IF(SSSModel!$C$4="PV",IF(CU$4=$W99,$EA99*(1+SSSModel!$C$2),0),
     IF(SSSModel!$C$4="FCR",IF(AND(CU$4&gt;=$W99,OFFSET(Profiles!$K$2,$Z99,MAX(Profiles!$C$2,AW$4-$W99))&gt;0),$EC99,0),0))))))</f>
        <v>0</v>
      </c>
      <c r="CV99" s="135">
        <f ca="1">IF(OR($Z99=0,SSSModel!$C$4="CF"),AX99,
IF(LEFT($V99,3)="ON_",
     IF(SSSModel!$C$4="RR",SUMPRODUCT(OFFSET($AC99,0,0,1,$CB$2),OFFSET(Profiles!$K$28,($Z99-1)*(Profiles!$I$26+1)+CV$4-SSSModel!$C$3+1,0,1,$CB$2)),
     IF(SSSModel!$C$4="ECC",$EA99*$EB99*SUMPRODUCT(OFFSET($AC99,0,MAX(0,CV$4-$DZ99-$CA$4+1),1,MIN($DZ99,CV$4-$CA$4+1)),OFFSET(Escalation!$K$24,($Y99-1)*(Escalation!$I$22+1)+CV$4-SSSModel!$C$3+1,MAX(0,CV$4-$DZ99-$CA$4+1),1,MIN($DZ99,CV$4-$CA$4+1))),
     IF(SSSModel!$C$4="PV",AX99*$EA99*(1+SSSModel!$C$2),
     IF(SSSModel!$C$4="FCR",$EC99*SUM(OFFSET($AC99,0,MAX(CV$4-$AC$4-$DZ99+1,0),1,MIN($DZ99,CV$4-$AC$4+1))),0)))),
SUM($AC99:$BZ99)*
     IF(SSSModel!$C$4="RR",OFFSET(Profiles!$K$2,$Z99,MAX(Profiles!$C$2,AX$4-$W99)),
     IF(SSSModel!$C$4="ECC",$EA99*$EB99*IF(MAX(Escalation!$C$2,AX$4-$W99)&gt;$DZ99-1,0,OFFSET(Escalation!$K$2,$Y99,MAX(Escalation!$C$2,AX$4-$W99))),
     IF(SSSModel!$C$4="PV",IF(CV$4=$W99,$EA99*(1+SSSModel!$C$2),0),
     IF(SSSModel!$C$4="FCR",IF(AND(CV$4&gt;=$W99,OFFSET(Profiles!$K$2,$Z99,MAX(Profiles!$C$2,AX$4-$W99))&gt;0),$EC99,0),0))))))</f>
        <v>0</v>
      </c>
      <c r="CW99" s="135">
        <f ca="1">IF(OR($Z99=0,SSSModel!$C$4="CF"),AY99,
IF(LEFT($V99,3)="ON_",
     IF(SSSModel!$C$4="RR",SUMPRODUCT(OFFSET($AC99,0,0,1,$CB$2),OFFSET(Profiles!$K$28,($Z99-1)*(Profiles!$I$26+1)+CW$4-SSSModel!$C$3+1,0,1,$CB$2)),
     IF(SSSModel!$C$4="ECC",$EA99*$EB99*SUMPRODUCT(OFFSET($AC99,0,MAX(0,CW$4-$DZ99-$CA$4+1),1,MIN($DZ99,CW$4-$CA$4+1)),OFFSET(Escalation!$K$24,($Y99-1)*(Escalation!$I$22+1)+CW$4-SSSModel!$C$3+1,MAX(0,CW$4-$DZ99-$CA$4+1),1,MIN($DZ99,CW$4-$CA$4+1))),
     IF(SSSModel!$C$4="PV",AY99*$EA99*(1+SSSModel!$C$2),
     IF(SSSModel!$C$4="FCR",$EC99*SUM(OFFSET($AC99,0,MAX(CW$4-$AC$4-$DZ99+1,0),1,MIN($DZ99,CW$4-$AC$4+1))),0)))),
SUM($AC99:$BZ99)*
     IF(SSSModel!$C$4="RR",OFFSET(Profiles!$K$2,$Z99,MAX(Profiles!$C$2,AY$4-$W99)),
     IF(SSSModel!$C$4="ECC",$EA99*$EB99*IF(MAX(Escalation!$C$2,AY$4-$W99)&gt;$DZ99-1,0,OFFSET(Escalation!$K$2,$Y99,MAX(Escalation!$C$2,AY$4-$W99))),
     IF(SSSModel!$C$4="PV",IF(CW$4=$W99,$EA99*(1+SSSModel!$C$2),0),
     IF(SSSModel!$C$4="FCR",IF(AND(CW$4&gt;=$W99,OFFSET(Profiles!$K$2,$Z99,MAX(Profiles!$C$2,AY$4-$W99))&gt;0),$EC99,0),0))))))</f>
        <v>0</v>
      </c>
      <c r="CX99" s="135">
        <f ca="1">IF(OR($Z99=0,SSSModel!$C$4="CF"),AZ99,
IF(LEFT($V99,3)="ON_",
     IF(SSSModel!$C$4="RR",SUMPRODUCT(OFFSET($AC99,0,0,1,$CB$2),OFFSET(Profiles!$K$28,($Z99-1)*(Profiles!$I$26+1)+CX$4-SSSModel!$C$3+1,0,1,$CB$2)),
     IF(SSSModel!$C$4="ECC",$EA99*$EB99*SUMPRODUCT(OFFSET($AC99,0,MAX(0,CX$4-$DZ99-$CA$4+1),1,MIN($DZ99,CX$4-$CA$4+1)),OFFSET(Escalation!$K$24,($Y99-1)*(Escalation!$I$22+1)+CX$4-SSSModel!$C$3+1,MAX(0,CX$4-$DZ99-$CA$4+1),1,MIN($DZ99,CX$4-$CA$4+1))),
     IF(SSSModel!$C$4="PV",AZ99*$EA99*(1+SSSModel!$C$2),
     IF(SSSModel!$C$4="FCR",$EC99*SUM(OFFSET($AC99,0,MAX(CX$4-$AC$4-$DZ99+1,0),1,MIN($DZ99,CX$4-$AC$4+1))),0)))),
SUM($AC99:$BZ99)*
     IF(SSSModel!$C$4="RR",OFFSET(Profiles!$K$2,$Z99,MAX(Profiles!$C$2,AZ$4-$W99)),
     IF(SSSModel!$C$4="ECC",$EA99*$EB99*IF(MAX(Escalation!$C$2,AZ$4-$W99)&gt;$DZ99-1,0,OFFSET(Escalation!$K$2,$Y99,MAX(Escalation!$C$2,AZ$4-$W99))),
     IF(SSSModel!$C$4="PV",IF(CX$4=$W99,$EA99*(1+SSSModel!$C$2),0),
     IF(SSSModel!$C$4="FCR",IF(AND(CX$4&gt;=$W99,OFFSET(Profiles!$K$2,$Z99,MAX(Profiles!$C$2,AZ$4-$W99))&gt;0),$EC99,0),0))))))</f>
        <v>0</v>
      </c>
      <c r="CY99" s="135">
        <f ca="1">IF(OR($Z99=0,SSSModel!$C$4="CF"),BA99,
IF(LEFT($V99,3)="ON_",
     IF(SSSModel!$C$4="RR",SUMPRODUCT(OFFSET($AC99,0,0,1,$CB$2),OFFSET(Profiles!$K$28,($Z99-1)*(Profiles!$I$26+1)+CY$4-SSSModel!$C$3+1,0,1,$CB$2)),
     IF(SSSModel!$C$4="ECC",$EA99*$EB99*SUMPRODUCT(OFFSET($AC99,0,MAX(0,CY$4-$DZ99-$CA$4+1),1,MIN($DZ99,CY$4-$CA$4+1)),OFFSET(Escalation!$K$24,($Y99-1)*(Escalation!$I$22+1)+CY$4-SSSModel!$C$3+1,MAX(0,CY$4-$DZ99-$CA$4+1),1,MIN($DZ99,CY$4-$CA$4+1))),
     IF(SSSModel!$C$4="PV",BA99*$EA99*(1+SSSModel!$C$2),
     IF(SSSModel!$C$4="FCR",$EC99*SUM(OFFSET($AC99,0,MAX(CY$4-$AC$4-$DZ99+1,0),1,MIN($DZ99,CY$4-$AC$4+1))),0)))),
SUM($AC99:$BZ99)*
     IF(SSSModel!$C$4="RR",OFFSET(Profiles!$K$2,$Z99,MAX(Profiles!$C$2,BA$4-$W99)),
     IF(SSSModel!$C$4="ECC",$EA99*$EB99*IF(MAX(Escalation!$C$2,BA$4-$W99)&gt;$DZ99-1,0,OFFSET(Escalation!$K$2,$Y99,MAX(Escalation!$C$2,BA$4-$W99))),
     IF(SSSModel!$C$4="PV",IF(CY$4=$W99,$EA99*(1+SSSModel!$C$2),0),
     IF(SSSModel!$C$4="FCR",IF(AND(CY$4&gt;=$W99,OFFSET(Profiles!$K$2,$Z99,MAX(Profiles!$C$2,BA$4-$W99))&gt;0),$EC99,0),0))))))</f>
        <v>0</v>
      </c>
      <c r="CZ99" s="135">
        <f ca="1">IF(OR($Z99=0,SSSModel!$C$4="CF"),BB99,
IF(LEFT($V99,3)="ON_",
     IF(SSSModel!$C$4="RR",SUMPRODUCT(OFFSET($AC99,0,0,1,$CB$2),OFFSET(Profiles!$K$28,($Z99-1)*(Profiles!$I$26+1)+CZ$4-SSSModel!$C$3+1,0,1,$CB$2)),
     IF(SSSModel!$C$4="ECC",$EA99*$EB99*SUMPRODUCT(OFFSET($AC99,0,MAX(0,CZ$4-$DZ99-$CA$4+1),1,MIN($DZ99,CZ$4-$CA$4+1)),OFFSET(Escalation!$K$24,($Y99-1)*(Escalation!$I$22+1)+CZ$4-SSSModel!$C$3+1,MAX(0,CZ$4-$DZ99-$CA$4+1),1,MIN($DZ99,CZ$4-$CA$4+1))),
     IF(SSSModel!$C$4="PV",BB99*$EA99*(1+SSSModel!$C$2),
     IF(SSSModel!$C$4="FCR",$EC99*SUM(OFFSET($AC99,0,MAX(CZ$4-$AC$4-$DZ99+1,0),1,MIN($DZ99,CZ$4-$AC$4+1))),0)))),
SUM($AC99:$BZ99)*
     IF(SSSModel!$C$4="RR",OFFSET(Profiles!$K$2,$Z99,MAX(Profiles!$C$2,BB$4-$W99)),
     IF(SSSModel!$C$4="ECC",$EA99*$EB99*IF(MAX(Escalation!$C$2,BB$4-$W99)&gt;$DZ99-1,0,OFFSET(Escalation!$K$2,$Y99,MAX(Escalation!$C$2,BB$4-$W99))),
     IF(SSSModel!$C$4="PV",IF(CZ$4=$W99,$EA99*(1+SSSModel!$C$2),0),
     IF(SSSModel!$C$4="FCR",IF(AND(CZ$4&gt;=$W99,OFFSET(Profiles!$K$2,$Z99,MAX(Profiles!$C$2,BB$4-$W99))&gt;0),$EC99,0),0))))))</f>
        <v>0</v>
      </c>
      <c r="DA99" s="135">
        <f ca="1">IF(OR($Z99=0,SSSModel!$C$4="CF"),BC99,
IF(LEFT($V99,3)="ON_",
     IF(SSSModel!$C$4="RR",SUMPRODUCT(OFFSET($AC99,0,0,1,$CB$2),OFFSET(Profiles!$K$28,($Z99-1)*(Profiles!$I$26+1)+DA$4-SSSModel!$C$3+1,0,1,$CB$2)),
     IF(SSSModel!$C$4="ECC",$EA99*$EB99*SUMPRODUCT(OFFSET($AC99,0,MAX(0,DA$4-$DZ99-$CA$4+1),1,MIN($DZ99,DA$4-$CA$4+1)),OFFSET(Escalation!$K$24,($Y99-1)*(Escalation!$I$22+1)+DA$4-SSSModel!$C$3+1,MAX(0,DA$4-$DZ99-$CA$4+1),1,MIN($DZ99,DA$4-$CA$4+1))),
     IF(SSSModel!$C$4="PV",BC99*$EA99*(1+SSSModel!$C$2),
     IF(SSSModel!$C$4="FCR",$EC99*SUM(OFFSET($AC99,0,MAX(DA$4-$AC$4-$DZ99+1,0),1,MIN($DZ99,DA$4-$AC$4+1))),0)))),
SUM($AC99:$BZ99)*
     IF(SSSModel!$C$4="RR",OFFSET(Profiles!$K$2,$Z99,MAX(Profiles!$C$2,BC$4-$W99)),
     IF(SSSModel!$C$4="ECC",$EA99*$EB99*IF(MAX(Escalation!$C$2,BC$4-$W99)&gt;$DZ99-1,0,OFFSET(Escalation!$K$2,$Y99,MAX(Escalation!$C$2,BC$4-$W99))),
     IF(SSSModel!$C$4="PV",IF(DA$4=$W99,$EA99*(1+SSSModel!$C$2),0),
     IF(SSSModel!$C$4="FCR",IF(AND(DA$4&gt;=$W99,OFFSET(Profiles!$K$2,$Z99,MAX(Profiles!$C$2,BC$4-$W99))&gt;0),$EC99,0),0))))))</f>
        <v>0</v>
      </c>
      <c r="DB99" s="135">
        <f ca="1">IF(OR($Z99=0,SSSModel!$C$4="CF"),BD99,
IF(LEFT($V99,3)="ON_",
     IF(SSSModel!$C$4="RR",SUMPRODUCT(OFFSET($AC99,0,0,1,$CB$2),OFFSET(Profiles!$K$28,($Z99-1)*(Profiles!$I$26+1)+DB$4-SSSModel!$C$3+1,0,1,$CB$2)),
     IF(SSSModel!$C$4="ECC",$EA99*$EB99*SUMPRODUCT(OFFSET($AC99,0,MAX(0,DB$4-$DZ99-$CA$4+1),1,MIN($DZ99,DB$4-$CA$4+1)),OFFSET(Escalation!$K$24,($Y99-1)*(Escalation!$I$22+1)+DB$4-SSSModel!$C$3+1,MAX(0,DB$4-$DZ99-$CA$4+1),1,MIN($DZ99,DB$4-$CA$4+1))),
     IF(SSSModel!$C$4="PV",BD99*$EA99*(1+SSSModel!$C$2),
     IF(SSSModel!$C$4="FCR",$EC99*SUM(OFFSET($AC99,0,MAX(DB$4-$AC$4-$DZ99+1,0),1,MIN($DZ99,DB$4-$AC$4+1))),0)))),
SUM($AC99:$BZ99)*
     IF(SSSModel!$C$4="RR",OFFSET(Profiles!$K$2,$Z99,MAX(Profiles!$C$2,BD$4-$W99)),
     IF(SSSModel!$C$4="ECC",$EA99*$EB99*IF(MAX(Escalation!$C$2,BD$4-$W99)&gt;$DZ99-1,0,OFFSET(Escalation!$K$2,$Y99,MAX(Escalation!$C$2,BD$4-$W99))),
     IF(SSSModel!$C$4="PV",IF(DB$4=$W99,$EA99*(1+SSSModel!$C$2),0),
     IF(SSSModel!$C$4="FCR",IF(AND(DB$4&gt;=$W99,OFFSET(Profiles!$K$2,$Z99,MAX(Profiles!$C$2,BD$4-$W99))&gt;0),$EC99,0),0))))))</f>
        <v>0</v>
      </c>
      <c r="DC99" s="135">
        <f ca="1">IF(OR($Z99=0,SSSModel!$C$4="CF"),BE99,
IF(LEFT($V99,3)="ON_",
     IF(SSSModel!$C$4="RR",SUMPRODUCT(OFFSET($AC99,0,0,1,$CB$2),OFFSET(Profiles!$K$28,($Z99-1)*(Profiles!$I$26+1)+DC$4-SSSModel!$C$3+1,0,1,$CB$2)),
     IF(SSSModel!$C$4="ECC",$EA99*$EB99*SUMPRODUCT(OFFSET($AC99,0,MAX(0,DC$4-$DZ99-$CA$4+1),1,MIN($DZ99,DC$4-$CA$4+1)),OFFSET(Escalation!$K$24,($Y99-1)*(Escalation!$I$22+1)+DC$4-SSSModel!$C$3+1,MAX(0,DC$4-$DZ99-$CA$4+1),1,MIN($DZ99,DC$4-$CA$4+1))),
     IF(SSSModel!$C$4="PV",BE99*$EA99*(1+SSSModel!$C$2),
     IF(SSSModel!$C$4="FCR",$EC99*SUM(OFFSET($AC99,0,MAX(DC$4-$AC$4-$DZ99+1,0),1,MIN($DZ99,DC$4-$AC$4+1))),0)))),
SUM($AC99:$BZ99)*
     IF(SSSModel!$C$4="RR",OFFSET(Profiles!$K$2,$Z99,MAX(Profiles!$C$2,BE$4-$W99)),
     IF(SSSModel!$C$4="ECC",$EA99*$EB99*IF(MAX(Escalation!$C$2,BE$4-$W99)&gt;$DZ99-1,0,OFFSET(Escalation!$K$2,$Y99,MAX(Escalation!$C$2,BE$4-$W99))),
     IF(SSSModel!$C$4="PV",IF(DC$4=$W99,$EA99*(1+SSSModel!$C$2),0),
     IF(SSSModel!$C$4="FCR",IF(AND(DC$4&gt;=$W99,OFFSET(Profiles!$K$2,$Z99,MAX(Profiles!$C$2,BE$4-$W99))&gt;0),$EC99,0),0))))))</f>
        <v>0</v>
      </c>
      <c r="DD99" s="135">
        <f ca="1">IF(OR($Z99=0,SSSModel!$C$4="CF"),BF99,
IF(LEFT($V99,3)="ON_",
     IF(SSSModel!$C$4="RR",SUMPRODUCT(OFFSET($AC99,0,0,1,$CB$2),OFFSET(Profiles!$K$28,($Z99-1)*(Profiles!$I$26+1)+DD$4-SSSModel!$C$3+1,0,1,$CB$2)),
     IF(SSSModel!$C$4="ECC",$EA99*$EB99*SUMPRODUCT(OFFSET($AC99,0,MAX(0,DD$4-$DZ99-$CA$4+1),1,MIN($DZ99,DD$4-$CA$4+1)),OFFSET(Escalation!$K$24,($Y99-1)*(Escalation!$I$22+1)+DD$4-SSSModel!$C$3+1,MAX(0,DD$4-$DZ99-$CA$4+1),1,MIN($DZ99,DD$4-$CA$4+1))),
     IF(SSSModel!$C$4="PV",BF99*$EA99*(1+SSSModel!$C$2),
     IF(SSSModel!$C$4="FCR",$EC99*SUM(OFFSET($AC99,0,MAX(DD$4-$AC$4-$DZ99+1,0),1,MIN($DZ99,DD$4-$AC$4+1))),0)))),
SUM($AC99:$BZ99)*
     IF(SSSModel!$C$4="RR",OFFSET(Profiles!$K$2,$Z99,MAX(Profiles!$C$2,BF$4-$W99)),
     IF(SSSModel!$C$4="ECC",$EA99*$EB99*IF(MAX(Escalation!$C$2,BF$4-$W99)&gt;$DZ99-1,0,OFFSET(Escalation!$K$2,$Y99,MAX(Escalation!$C$2,BF$4-$W99))),
     IF(SSSModel!$C$4="PV",IF(DD$4=$W99,$EA99*(1+SSSModel!$C$2),0),
     IF(SSSModel!$C$4="FCR",IF(AND(DD$4&gt;=$W99,OFFSET(Profiles!$K$2,$Z99,MAX(Profiles!$C$2,BF$4-$W99))&gt;0),$EC99,0),0))))))</f>
        <v>0</v>
      </c>
      <c r="DE99" s="135">
        <f ca="1">IF(OR($Z99=0,SSSModel!$C$4="CF"),BG99,
IF(LEFT($V99,3)="ON_",
     IF(SSSModel!$C$4="RR",SUMPRODUCT(OFFSET($AC99,0,0,1,$CB$2),OFFSET(Profiles!$K$28,($Z99-1)*(Profiles!$I$26+1)+DE$4-SSSModel!$C$3+1,0,1,$CB$2)),
     IF(SSSModel!$C$4="ECC",$EA99*$EB99*SUMPRODUCT(OFFSET($AC99,0,MAX(0,DE$4-$DZ99-$CA$4+1),1,MIN($DZ99,DE$4-$CA$4+1)),OFFSET(Escalation!$K$24,($Y99-1)*(Escalation!$I$22+1)+DE$4-SSSModel!$C$3+1,MAX(0,DE$4-$DZ99-$CA$4+1),1,MIN($DZ99,DE$4-$CA$4+1))),
     IF(SSSModel!$C$4="PV",BG99*$EA99*(1+SSSModel!$C$2),
     IF(SSSModel!$C$4="FCR",$EC99*SUM(OFFSET($AC99,0,MAX(DE$4-$AC$4-$DZ99+1,0),1,MIN($DZ99,DE$4-$AC$4+1))),0)))),
SUM($AC99:$BZ99)*
     IF(SSSModel!$C$4="RR",OFFSET(Profiles!$K$2,$Z99,MAX(Profiles!$C$2,BG$4-$W99)),
     IF(SSSModel!$C$4="ECC",$EA99*$EB99*IF(MAX(Escalation!$C$2,BG$4-$W99)&gt;$DZ99-1,0,OFFSET(Escalation!$K$2,$Y99,MAX(Escalation!$C$2,BG$4-$W99))),
     IF(SSSModel!$C$4="PV",IF(DE$4=$W99,$EA99*(1+SSSModel!$C$2),0),
     IF(SSSModel!$C$4="FCR",IF(AND(DE$4&gt;=$W99,OFFSET(Profiles!$K$2,$Z99,MAX(Profiles!$C$2,BG$4-$W99))&gt;0),$EC99,0),0))))))</f>
        <v>0</v>
      </c>
      <c r="DF99" s="135">
        <f ca="1">IF(OR($Z99=0,SSSModel!$C$4="CF"),BH99,
IF(LEFT($V99,3)="ON_",
     IF(SSSModel!$C$4="RR",SUMPRODUCT(OFFSET($AC99,0,0,1,$CB$2),OFFSET(Profiles!$K$28,($Z99-1)*(Profiles!$I$26+1)+DF$4-SSSModel!$C$3+1,0,1,$CB$2)),
     IF(SSSModel!$C$4="ECC",$EA99*$EB99*SUMPRODUCT(OFFSET($AC99,0,MAX(0,DF$4-$DZ99-$CA$4+1),1,MIN($DZ99,DF$4-$CA$4+1)),OFFSET(Escalation!$K$24,($Y99-1)*(Escalation!$I$22+1)+DF$4-SSSModel!$C$3+1,MAX(0,DF$4-$DZ99-$CA$4+1),1,MIN($DZ99,DF$4-$CA$4+1))),
     IF(SSSModel!$C$4="PV",BH99*$EA99*(1+SSSModel!$C$2),
     IF(SSSModel!$C$4="FCR",$EC99*SUM(OFFSET($AC99,0,MAX(DF$4-$AC$4-$DZ99+1,0),1,MIN($DZ99,DF$4-$AC$4+1))),0)))),
SUM($AC99:$BZ99)*
     IF(SSSModel!$C$4="RR",OFFSET(Profiles!$K$2,$Z99,MAX(Profiles!$C$2,BH$4-$W99)),
     IF(SSSModel!$C$4="ECC",$EA99*$EB99*IF(MAX(Escalation!$C$2,BH$4-$W99)&gt;$DZ99-1,0,OFFSET(Escalation!$K$2,$Y99,MAX(Escalation!$C$2,BH$4-$W99))),
     IF(SSSModel!$C$4="PV",IF(DF$4=$W99,$EA99*(1+SSSModel!$C$2),0),
     IF(SSSModel!$C$4="FCR",IF(AND(DF$4&gt;=$W99,OFFSET(Profiles!$K$2,$Z99,MAX(Profiles!$C$2,BH$4-$W99))&gt;0),$EC99,0),0))))))</f>
        <v>0</v>
      </c>
      <c r="DG99" s="135">
        <f ca="1">IF(OR($Z99=0,SSSModel!$C$4="CF"),BI99,
IF(LEFT($V99,3)="ON_",
     IF(SSSModel!$C$4="RR",SUMPRODUCT(OFFSET($AC99,0,0,1,$CB$2),OFFSET(Profiles!$K$28,($Z99-1)*(Profiles!$I$26+1)+DG$4-SSSModel!$C$3+1,0,1,$CB$2)),
     IF(SSSModel!$C$4="ECC",$EA99*$EB99*SUMPRODUCT(OFFSET($AC99,0,MAX(0,DG$4-$DZ99-$CA$4+1),1,MIN($DZ99,DG$4-$CA$4+1)),OFFSET(Escalation!$K$24,($Y99-1)*(Escalation!$I$22+1)+DG$4-SSSModel!$C$3+1,MAX(0,DG$4-$DZ99-$CA$4+1),1,MIN($DZ99,DG$4-$CA$4+1))),
     IF(SSSModel!$C$4="PV",BI99*$EA99*(1+SSSModel!$C$2),
     IF(SSSModel!$C$4="FCR",$EC99*SUM(OFFSET($AC99,0,MAX(DG$4-$AC$4-$DZ99+1,0),1,MIN($DZ99,DG$4-$AC$4+1))),0)))),
SUM($AC99:$BZ99)*
     IF(SSSModel!$C$4="RR",OFFSET(Profiles!$K$2,$Z99,MAX(Profiles!$C$2,BI$4-$W99)),
     IF(SSSModel!$C$4="ECC",$EA99*$EB99*IF(MAX(Escalation!$C$2,BI$4-$W99)&gt;$DZ99-1,0,OFFSET(Escalation!$K$2,$Y99,MAX(Escalation!$C$2,BI$4-$W99))),
     IF(SSSModel!$C$4="PV",IF(DG$4=$W99,$EA99*(1+SSSModel!$C$2),0),
     IF(SSSModel!$C$4="FCR",IF(AND(DG$4&gt;=$W99,OFFSET(Profiles!$K$2,$Z99,MAX(Profiles!$C$2,BI$4-$W99))&gt;0),$EC99,0),0))))))</f>
        <v>0</v>
      </c>
      <c r="DH99" s="135">
        <f ca="1">IF(OR($Z99=0,SSSModel!$C$4="CF"),BJ99,
IF(LEFT($V99,3)="ON_",
     IF(SSSModel!$C$4="RR",SUMPRODUCT(OFFSET($AC99,0,0,1,$CB$2),OFFSET(Profiles!$K$28,($Z99-1)*(Profiles!$I$26+1)+DH$4-SSSModel!$C$3+1,0,1,$CB$2)),
     IF(SSSModel!$C$4="ECC",$EA99*$EB99*SUMPRODUCT(OFFSET($AC99,0,MAX(0,DH$4-$DZ99-$CA$4+1),1,MIN($DZ99,DH$4-$CA$4+1)),OFFSET(Escalation!$K$24,($Y99-1)*(Escalation!$I$22+1)+DH$4-SSSModel!$C$3+1,MAX(0,DH$4-$DZ99-$CA$4+1),1,MIN($DZ99,DH$4-$CA$4+1))),
     IF(SSSModel!$C$4="PV",BJ99*$EA99*(1+SSSModel!$C$2),
     IF(SSSModel!$C$4="FCR",$EC99*SUM(OFFSET($AC99,0,MAX(DH$4-$AC$4-$DZ99+1,0),1,MIN($DZ99,DH$4-$AC$4+1))),0)))),
SUM($AC99:$BZ99)*
     IF(SSSModel!$C$4="RR",OFFSET(Profiles!$K$2,$Z99,MAX(Profiles!$C$2,BJ$4-$W99)),
     IF(SSSModel!$C$4="ECC",$EA99*$EB99*IF(MAX(Escalation!$C$2,BJ$4-$W99)&gt;$DZ99-1,0,OFFSET(Escalation!$K$2,$Y99,MAX(Escalation!$C$2,BJ$4-$W99))),
     IF(SSSModel!$C$4="PV",IF(DH$4=$W99,$EA99*(1+SSSModel!$C$2),0),
     IF(SSSModel!$C$4="FCR",IF(AND(DH$4&gt;=$W99,OFFSET(Profiles!$K$2,$Z99,MAX(Profiles!$C$2,BJ$4-$W99))&gt;0),$EC99,0),0))))))</f>
        <v>0</v>
      </c>
      <c r="DI99" s="135">
        <f ca="1">IF(OR($Z99=0,SSSModel!$C$4="CF"),BK99,
IF(LEFT($V99,3)="ON_",
     IF(SSSModel!$C$4="RR",SUMPRODUCT(OFFSET($AC99,0,0,1,$CB$2),OFFSET(Profiles!$K$28,($Z99-1)*(Profiles!$I$26+1)+DI$4-SSSModel!$C$3+1,0,1,$CB$2)),
     IF(SSSModel!$C$4="ECC",$EA99*$EB99*SUMPRODUCT(OFFSET($AC99,0,MAX(0,DI$4-$DZ99-$CA$4+1),1,MIN($DZ99,DI$4-$CA$4+1)),OFFSET(Escalation!$K$24,($Y99-1)*(Escalation!$I$22+1)+DI$4-SSSModel!$C$3+1,MAX(0,DI$4-$DZ99-$CA$4+1),1,MIN($DZ99,DI$4-$CA$4+1))),
     IF(SSSModel!$C$4="PV",BK99*$EA99*(1+SSSModel!$C$2),
     IF(SSSModel!$C$4="FCR",$EC99*SUM(OFFSET($AC99,0,MAX(DI$4-$AC$4-$DZ99+1,0),1,MIN($DZ99,DI$4-$AC$4+1))),0)))),
SUM($AC99:$BZ99)*
     IF(SSSModel!$C$4="RR",OFFSET(Profiles!$K$2,$Z99,MAX(Profiles!$C$2,BK$4-$W99)),
     IF(SSSModel!$C$4="ECC",$EA99*$EB99*IF(MAX(Escalation!$C$2,BK$4-$W99)&gt;$DZ99-1,0,OFFSET(Escalation!$K$2,$Y99,MAX(Escalation!$C$2,BK$4-$W99))),
     IF(SSSModel!$C$4="PV",IF(DI$4=$W99,$EA99*(1+SSSModel!$C$2),0),
     IF(SSSModel!$C$4="FCR",IF(AND(DI$4&gt;=$W99,OFFSET(Profiles!$K$2,$Z99,MAX(Profiles!$C$2,BK$4-$W99))&gt;0),$EC99,0),0))))))</f>
        <v>0</v>
      </c>
      <c r="DJ99" s="135">
        <f ca="1">IF(OR($Z99=0,SSSModel!$C$4="CF"),BL99,
IF(LEFT($V99,3)="ON_",
     IF(SSSModel!$C$4="RR",SUMPRODUCT(OFFSET($AC99,0,0,1,$CB$2),OFFSET(Profiles!$K$28,($Z99-1)*(Profiles!$I$26+1)+DJ$4-SSSModel!$C$3+1,0,1,$CB$2)),
     IF(SSSModel!$C$4="ECC",$EA99*$EB99*SUMPRODUCT(OFFSET($AC99,0,MAX(0,DJ$4-$DZ99-$CA$4+1),1,MIN($DZ99,DJ$4-$CA$4+1)),OFFSET(Escalation!$K$24,($Y99-1)*(Escalation!$I$22+1)+DJ$4-SSSModel!$C$3+1,MAX(0,DJ$4-$DZ99-$CA$4+1),1,MIN($DZ99,DJ$4-$CA$4+1))),
     IF(SSSModel!$C$4="PV",BL99*$EA99*(1+SSSModel!$C$2),
     IF(SSSModel!$C$4="FCR",$EC99*SUM(OFFSET($AC99,0,MAX(DJ$4-$AC$4-$DZ99+1,0),1,MIN($DZ99,DJ$4-$AC$4+1))),0)))),
SUM($AC99:$BZ99)*
     IF(SSSModel!$C$4="RR",OFFSET(Profiles!$K$2,$Z99,MAX(Profiles!$C$2,BL$4-$W99)),
     IF(SSSModel!$C$4="ECC",$EA99*$EB99*IF(MAX(Escalation!$C$2,BL$4-$W99)&gt;$DZ99-1,0,OFFSET(Escalation!$K$2,$Y99,MAX(Escalation!$C$2,BL$4-$W99))),
     IF(SSSModel!$C$4="PV",IF(DJ$4=$W99,$EA99*(1+SSSModel!$C$2),0),
     IF(SSSModel!$C$4="FCR",IF(AND(DJ$4&gt;=$W99,OFFSET(Profiles!$K$2,$Z99,MAX(Profiles!$C$2,BL$4-$W99))&gt;0),$EC99,0),0))))))</f>
        <v>0</v>
      </c>
      <c r="DK99" s="135">
        <f ca="1">IF(OR($Z99=0,SSSModel!$C$4="CF"),BM99,
IF(LEFT($V99,3)="ON_",
     IF(SSSModel!$C$4="RR",SUMPRODUCT(OFFSET($AC99,0,0,1,$CB$2),OFFSET(Profiles!$K$28,($Z99-1)*(Profiles!$I$26+1)+DK$4-SSSModel!$C$3+1,0,1,$CB$2)),
     IF(SSSModel!$C$4="ECC",$EA99*$EB99*SUMPRODUCT(OFFSET($AC99,0,MAX(0,DK$4-$DZ99-$CA$4+1),1,MIN($DZ99,DK$4-$CA$4+1)),OFFSET(Escalation!$K$24,($Y99-1)*(Escalation!$I$22+1)+DK$4-SSSModel!$C$3+1,MAX(0,DK$4-$DZ99-$CA$4+1),1,MIN($DZ99,DK$4-$CA$4+1))),
     IF(SSSModel!$C$4="PV",BM99*$EA99*(1+SSSModel!$C$2),
     IF(SSSModel!$C$4="FCR",$EC99*SUM(OFFSET($AC99,0,MAX(DK$4-$AC$4-$DZ99+1,0),1,MIN($DZ99,DK$4-$AC$4+1))),0)))),
SUM($AC99:$BZ99)*
     IF(SSSModel!$C$4="RR",OFFSET(Profiles!$K$2,$Z99,MAX(Profiles!$C$2,BM$4-$W99)),
     IF(SSSModel!$C$4="ECC",$EA99*$EB99*IF(MAX(Escalation!$C$2,BM$4-$W99)&gt;$DZ99-1,0,OFFSET(Escalation!$K$2,$Y99,MAX(Escalation!$C$2,BM$4-$W99))),
     IF(SSSModel!$C$4="PV",IF(DK$4=$W99,$EA99*(1+SSSModel!$C$2),0),
     IF(SSSModel!$C$4="FCR",IF(AND(DK$4&gt;=$W99,OFFSET(Profiles!$K$2,$Z99,MAX(Profiles!$C$2,BM$4-$W99))&gt;0),$EC99,0),0))))))</f>
        <v>0</v>
      </c>
      <c r="DL99" s="135">
        <f ca="1">IF(OR($Z99=0,SSSModel!$C$4="CF"),BN99,
IF(LEFT($V99,3)="ON_",
     IF(SSSModel!$C$4="RR",SUMPRODUCT(OFFSET($AC99,0,0,1,$CB$2),OFFSET(Profiles!$K$28,($Z99-1)*(Profiles!$I$26+1)+DL$4-SSSModel!$C$3+1,0,1,$CB$2)),
     IF(SSSModel!$C$4="ECC",$EA99*$EB99*SUMPRODUCT(OFFSET($AC99,0,MAX(0,DL$4-$DZ99-$CA$4+1),1,MIN($DZ99,DL$4-$CA$4+1)),OFFSET(Escalation!$K$24,($Y99-1)*(Escalation!$I$22+1)+DL$4-SSSModel!$C$3+1,MAX(0,DL$4-$DZ99-$CA$4+1),1,MIN($DZ99,DL$4-$CA$4+1))),
     IF(SSSModel!$C$4="PV",BN99*$EA99*(1+SSSModel!$C$2),
     IF(SSSModel!$C$4="FCR",$EC99*SUM(OFFSET($AC99,0,MAX(DL$4-$AC$4-$DZ99+1,0),1,MIN($DZ99,DL$4-$AC$4+1))),0)))),
SUM($AC99:$BZ99)*
     IF(SSSModel!$C$4="RR",OFFSET(Profiles!$K$2,$Z99,MAX(Profiles!$C$2,BN$4-$W99)),
     IF(SSSModel!$C$4="ECC",$EA99*$EB99*IF(MAX(Escalation!$C$2,BN$4-$W99)&gt;$DZ99-1,0,OFFSET(Escalation!$K$2,$Y99,MAX(Escalation!$C$2,BN$4-$W99))),
     IF(SSSModel!$C$4="PV",IF(DL$4=$W99,$EA99*(1+SSSModel!$C$2),0),
     IF(SSSModel!$C$4="FCR",IF(AND(DL$4&gt;=$W99,OFFSET(Profiles!$K$2,$Z99,MAX(Profiles!$C$2,BN$4-$W99))&gt;0),$EC99,0),0))))))</f>
        <v>0</v>
      </c>
      <c r="DM99" s="135">
        <f ca="1">IF(OR($Z99=0,SSSModel!$C$4="CF"),BO99,
IF(LEFT($V99,3)="ON_",
     IF(SSSModel!$C$4="RR",SUMPRODUCT(OFFSET($AC99,0,0,1,$CB$2),OFFSET(Profiles!$K$28,($Z99-1)*(Profiles!$I$26+1)+DM$4-SSSModel!$C$3+1,0,1,$CB$2)),
     IF(SSSModel!$C$4="ECC",$EA99*$EB99*SUMPRODUCT(OFFSET($AC99,0,MAX(0,DM$4-$DZ99-$CA$4+1),1,MIN($DZ99,DM$4-$CA$4+1)),OFFSET(Escalation!$K$24,($Y99-1)*(Escalation!$I$22+1)+DM$4-SSSModel!$C$3+1,MAX(0,DM$4-$DZ99-$CA$4+1),1,MIN($DZ99,DM$4-$CA$4+1))),
     IF(SSSModel!$C$4="PV",BO99*$EA99*(1+SSSModel!$C$2),
     IF(SSSModel!$C$4="FCR",$EC99*SUM(OFFSET($AC99,0,MAX(DM$4-$AC$4-$DZ99+1,0),1,MIN($DZ99,DM$4-$AC$4+1))),0)))),
SUM($AC99:$BZ99)*
     IF(SSSModel!$C$4="RR",OFFSET(Profiles!$K$2,$Z99,MAX(Profiles!$C$2,BO$4-$W99)),
     IF(SSSModel!$C$4="ECC",$EA99*$EB99*IF(MAX(Escalation!$C$2,BO$4-$W99)&gt;$DZ99-1,0,OFFSET(Escalation!$K$2,$Y99,MAX(Escalation!$C$2,BO$4-$W99))),
     IF(SSSModel!$C$4="PV",IF(DM$4=$W99,$EA99*(1+SSSModel!$C$2),0),
     IF(SSSModel!$C$4="FCR",IF(AND(DM$4&gt;=$W99,OFFSET(Profiles!$K$2,$Z99,MAX(Profiles!$C$2,BO$4-$W99))&gt;0),$EC99,0),0))))))</f>
        <v>0</v>
      </c>
      <c r="DN99" s="135">
        <f ca="1">IF(OR($Z99=0,SSSModel!$C$4="CF"),BP99,
IF(LEFT($V99,3)="ON_",
     IF(SSSModel!$C$4="RR",SUMPRODUCT(OFFSET($AC99,0,0,1,$CB$2),OFFSET(Profiles!$K$28,($Z99-1)*(Profiles!$I$26+1)+DN$4-SSSModel!$C$3+1,0,1,$CB$2)),
     IF(SSSModel!$C$4="ECC",$EA99*$EB99*SUMPRODUCT(OFFSET($AC99,0,MAX(0,DN$4-$DZ99-$CA$4+1),1,MIN($DZ99,DN$4-$CA$4+1)),OFFSET(Escalation!$K$24,($Y99-1)*(Escalation!$I$22+1)+DN$4-SSSModel!$C$3+1,MAX(0,DN$4-$DZ99-$CA$4+1),1,MIN($DZ99,DN$4-$CA$4+1))),
     IF(SSSModel!$C$4="PV",BP99*$EA99*(1+SSSModel!$C$2),
     IF(SSSModel!$C$4="FCR",$EC99*SUM(OFFSET($AC99,0,MAX(DN$4-$AC$4-$DZ99+1,0),1,MIN($DZ99,DN$4-$AC$4+1))),0)))),
SUM($AC99:$BZ99)*
     IF(SSSModel!$C$4="RR",OFFSET(Profiles!$K$2,$Z99,MAX(Profiles!$C$2,BP$4-$W99)),
     IF(SSSModel!$C$4="ECC",$EA99*$EB99*IF(MAX(Escalation!$C$2,BP$4-$W99)&gt;$DZ99-1,0,OFFSET(Escalation!$K$2,$Y99,MAX(Escalation!$C$2,BP$4-$W99))),
     IF(SSSModel!$C$4="PV",IF(DN$4=$W99,$EA99*(1+SSSModel!$C$2),0),
     IF(SSSModel!$C$4="FCR",IF(AND(DN$4&gt;=$W99,OFFSET(Profiles!$K$2,$Z99,MAX(Profiles!$C$2,BP$4-$W99))&gt;0),$EC99,0),0))))))</f>
        <v>0</v>
      </c>
      <c r="DO99" s="135">
        <f ca="1">IF(OR($Z99=0,SSSModel!$C$4="CF"),BQ99,
IF(LEFT($V99,3)="ON_",
     IF(SSSModel!$C$4="RR",SUMPRODUCT(OFFSET($AC99,0,0,1,$CB$2),OFFSET(Profiles!$K$28,($Z99-1)*(Profiles!$I$26+1)+DO$4-SSSModel!$C$3+1,0,1,$CB$2)),
     IF(SSSModel!$C$4="ECC",$EA99*$EB99*SUMPRODUCT(OFFSET($AC99,0,MAX(0,DO$4-$DZ99-$CA$4+1),1,MIN($DZ99,DO$4-$CA$4+1)),OFFSET(Escalation!$K$24,($Y99-1)*(Escalation!$I$22+1)+DO$4-SSSModel!$C$3+1,MAX(0,DO$4-$DZ99-$CA$4+1),1,MIN($DZ99,DO$4-$CA$4+1))),
     IF(SSSModel!$C$4="PV",BQ99*$EA99*(1+SSSModel!$C$2),
     IF(SSSModel!$C$4="FCR",$EC99*SUM(OFFSET($AC99,0,MAX(DO$4-$AC$4-$DZ99+1,0),1,MIN($DZ99,DO$4-$AC$4+1))),0)))),
SUM($AC99:$BZ99)*
     IF(SSSModel!$C$4="RR",OFFSET(Profiles!$K$2,$Z99,MAX(Profiles!$C$2,BQ$4-$W99)),
     IF(SSSModel!$C$4="ECC",$EA99*$EB99*IF(MAX(Escalation!$C$2,BQ$4-$W99)&gt;$DZ99-1,0,OFFSET(Escalation!$K$2,$Y99,MAX(Escalation!$C$2,BQ$4-$W99))),
     IF(SSSModel!$C$4="PV",IF(DO$4=$W99,$EA99*(1+SSSModel!$C$2),0),
     IF(SSSModel!$C$4="FCR",IF(AND(DO$4&gt;=$W99,OFFSET(Profiles!$K$2,$Z99,MAX(Profiles!$C$2,BQ$4-$W99))&gt;0),$EC99,0),0))))))</f>
        <v>0</v>
      </c>
      <c r="DP99" s="135">
        <f ca="1">IF(OR($Z99=0,SSSModel!$C$4="CF"),BR99,
IF(LEFT($V99,3)="ON_",
     IF(SSSModel!$C$4="RR",SUMPRODUCT(OFFSET($AC99,0,0,1,$CB$2),OFFSET(Profiles!$K$28,($Z99-1)*(Profiles!$I$26+1)+DP$4-SSSModel!$C$3+1,0,1,$CB$2)),
     IF(SSSModel!$C$4="ECC",$EA99*$EB99*SUMPRODUCT(OFFSET($AC99,0,MAX(0,DP$4-$DZ99-$CA$4+1),1,MIN($DZ99,DP$4-$CA$4+1)),OFFSET(Escalation!$K$24,($Y99-1)*(Escalation!$I$22+1)+DP$4-SSSModel!$C$3+1,MAX(0,DP$4-$DZ99-$CA$4+1),1,MIN($DZ99,DP$4-$CA$4+1))),
     IF(SSSModel!$C$4="PV",BR99*$EA99*(1+SSSModel!$C$2),
     IF(SSSModel!$C$4="FCR",$EC99*SUM(OFFSET($AC99,0,MAX(DP$4-$AC$4-$DZ99+1,0),1,MIN($DZ99,DP$4-$AC$4+1))),0)))),
SUM($AC99:$BZ99)*
     IF(SSSModel!$C$4="RR",OFFSET(Profiles!$K$2,$Z99,MAX(Profiles!$C$2,BR$4-$W99)),
     IF(SSSModel!$C$4="ECC",$EA99*$EB99*IF(MAX(Escalation!$C$2,BR$4-$W99)&gt;$DZ99-1,0,OFFSET(Escalation!$K$2,$Y99,MAX(Escalation!$C$2,BR$4-$W99))),
     IF(SSSModel!$C$4="PV",IF(DP$4=$W99,$EA99*(1+SSSModel!$C$2),0),
     IF(SSSModel!$C$4="FCR",IF(AND(DP$4&gt;=$W99,OFFSET(Profiles!$K$2,$Z99,MAX(Profiles!$C$2,BR$4-$W99))&gt;0),$EC99,0),0))))))</f>
        <v>0</v>
      </c>
      <c r="DQ99" s="135">
        <f ca="1">IF(OR($Z99=0,SSSModel!$C$4="CF"),BS99,
IF(LEFT($V99,3)="ON_",
     IF(SSSModel!$C$4="RR",SUMPRODUCT(OFFSET($AC99,0,0,1,$CB$2),OFFSET(Profiles!$K$28,($Z99-1)*(Profiles!$I$26+1)+DQ$4-SSSModel!$C$3+1,0,1,$CB$2)),
     IF(SSSModel!$C$4="ECC",$EA99*$EB99*SUMPRODUCT(OFFSET($AC99,0,MAX(0,DQ$4-$DZ99-$CA$4+1),1,MIN($DZ99,DQ$4-$CA$4+1)),OFFSET(Escalation!$K$24,($Y99-1)*(Escalation!$I$22+1)+DQ$4-SSSModel!$C$3+1,MAX(0,DQ$4-$DZ99-$CA$4+1),1,MIN($DZ99,DQ$4-$CA$4+1))),
     IF(SSSModel!$C$4="PV",BS99*$EA99*(1+SSSModel!$C$2),
     IF(SSSModel!$C$4="FCR",$EC99*SUM(OFFSET($AC99,0,MAX(DQ$4-$AC$4-$DZ99+1,0),1,MIN($DZ99,DQ$4-$AC$4+1))),0)))),
SUM($AC99:$BZ99)*
     IF(SSSModel!$C$4="RR",OFFSET(Profiles!$K$2,$Z99,MAX(Profiles!$C$2,BS$4-$W99)),
     IF(SSSModel!$C$4="ECC",$EA99*$EB99*IF(MAX(Escalation!$C$2,BS$4-$W99)&gt;$DZ99-1,0,OFFSET(Escalation!$K$2,$Y99,MAX(Escalation!$C$2,BS$4-$W99))),
     IF(SSSModel!$C$4="PV",IF(DQ$4=$W99,$EA99*(1+SSSModel!$C$2),0),
     IF(SSSModel!$C$4="FCR",IF(AND(DQ$4&gt;=$W99,OFFSET(Profiles!$K$2,$Z99,MAX(Profiles!$C$2,BS$4-$W99))&gt;0),$EC99,0),0))))))</f>
        <v>0</v>
      </c>
      <c r="DR99" s="135">
        <f ca="1">IF(OR($Z99=0,SSSModel!$C$4="CF"),BT99,
IF(LEFT($V99,3)="ON_",
     IF(SSSModel!$C$4="RR",SUMPRODUCT(OFFSET($AC99,0,0,1,$CB$2),OFFSET(Profiles!$K$28,($Z99-1)*(Profiles!$I$26+1)+DR$4-SSSModel!$C$3+1,0,1,$CB$2)),
     IF(SSSModel!$C$4="ECC",$EA99*$EB99*SUMPRODUCT(OFFSET($AC99,0,MAX(0,DR$4-$DZ99-$CA$4+1),1,MIN($DZ99,DR$4-$CA$4+1)),OFFSET(Escalation!$K$24,($Y99-1)*(Escalation!$I$22+1)+DR$4-SSSModel!$C$3+1,MAX(0,DR$4-$DZ99-$CA$4+1),1,MIN($DZ99,DR$4-$CA$4+1))),
     IF(SSSModel!$C$4="PV",BT99*$EA99*(1+SSSModel!$C$2),
     IF(SSSModel!$C$4="FCR",$EC99*SUM(OFFSET($AC99,0,MAX(DR$4-$AC$4-$DZ99+1,0),1,MIN($DZ99,DR$4-$AC$4+1))),0)))),
SUM($AC99:$BZ99)*
     IF(SSSModel!$C$4="RR",OFFSET(Profiles!$K$2,$Z99,MAX(Profiles!$C$2,BT$4-$W99)),
     IF(SSSModel!$C$4="ECC",$EA99*$EB99*IF(MAX(Escalation!$C$2,BT$4-$W99)&gt;$DZ99-1,0,OFFSET(Escalation!$K$2,$Y99,MAX(Escalation!$C$2,BT$4-$W99))),
     IF(SSSModel!$C$4="PV",IF(DR$4=$W99,$EA99*(1+SSSModel!$C$2),0),
     IF(SSSModel!$C$4="FCR",IF(AND(DR$4&gt;=$W99,OFFSET(Profiles!$K$2,$Z99,MAX(Profiles!$C$2,BT$4-$W99))&gt;0),$EC99,0),0))))))</f>
        <v>0</v>
      </c>
      <c r="DS99" s="135">
        <f ca="1">IF(OR($Z99=0,SSSModel!$C$4="CF"),BU99,
IF(LEFT($V99,3)="ON_",
     IF(SSSModel!$C$4="RR",SUMPRODUCT(OFFSET($AC99,0,0,1,$CB$2),OFFSET(Profiles!$K$28,($Z99-1)*(Profiles!$I$26+1)+DS$4-SSSModel!$C$3+1,0,1,$CB$2)),
     IF(SSSModel!$C$4="ECC",$EA99*$EB99*SUMPRODUCT(OFFSET($AC99,0,MAX(0,DS$4-$DZ99-$CA$4+1),1,MIN($DZ99,DS$4-$CA$4+1)),OFFSET(Escalation!$K$24,($Y99-1)*(Escalation!$I$22+1)+DS$4-SSSModel!$C$3+1,MAX(0,DS$4-$DZ99-$CA$4+1),1,MIN($DZ99,DS$4-$CA$4+1))),
     IF(SSSModel!$C$4="PV",BU99*$EA99*(1+SSSModel!$C$2),
     IF(SSSModel!$C$4="FCR",$EC99*SUM(OFFSET($AC99,0,MAX(DS$4-$AC$4-$DZ99+1,0),1,MIN($DZ99,DS$4-$AC$4+1))),0)))),
SUM($AC99:$BZ99)*
     IF(SSSModel!$C$4="RR",OFFSET(Profiles!$K$2,$Z99,MAX(Profiles!$C$2,BU$4-$W99)),
     IF(SSSModel!$C$4="ECC",$EA99*$EB99*IF(MAX(Escalation!$C$2,BU$4-$W99)&gt;$DZ99-1,0,OFFSET(Escalation!$K$2,$Y99,MAX(Escalation!$C$2,BU$4-$W99))),
     IF(SSSModel!$C$4="PV",IF(DS$4=$W99,$EA99*(1+SSSModel!$C$2),0),
     IF(SSSModel!$C$4="FCR",IF(AND(DS$4&gt;=$W99,OFFSET(Profiles!$K$2,$Z99,MAX(Profiles!$C$2,BU$4-$W99))&gt;0),$EC99,0),0))))))</f>
        <v>0</v>
      </c>
      <c r="DT99" s="135">
        <f ca="1">IF(OR($Z99=0,SSSModel!$C$4="CF"),BV99,
IF(LEFT($V99,3)="ON_",
     IF(SSSModel!$C$4="RR",SUMPRODUCT(OFFSET($AC99,0,0,1,$CB$2),OFFSET(Profiles!$K$28,($Z99-1)*(Profiles!$I$26+1)+DT$4-SSSModel!$C$3+1,0,1,$CB$2)),
     IF(SSSModel!$C$4="ECC",$EA99*$EB99*SUMPRODUCT(OFFSET($AC99,0,MAX(0,DT$4-$DZ99-$CA$4+1),1,MIN($DZ99,DT$4-$CA$4+1)),OFFSET(Escalation!$K$24,($Y99-1)*(Escalation!$I$22+1)+DT$4-SSSModel!$C$3+1,MAX(0,DT$4-$DZ99-$CA$4+1),1,MIN($DZ99,DT$4-$CA$4+1))),
     IF(SSSModel!$C$4="PV",BV99*$EA99*(1+SSSModel!$C$2),
     IF(SSSModel!$C$4="FCR",$EC99*SUM(OFFSET($AC99,0,MAX(DT$4-$AC$4-$DZ99+1,0),1,MIN($DZ99,DT$4-$AC$4+1))),0)))),
SUM($AC99:$BZ99)*
     IF(SSSModel!$C$4="RR",OFFSET(Profiles!$K$2,$Z99,MAX(Profiles!$C$2,BV$4-$W99)),
     IF(SSSModel!$C$4="ECC",$EA99*$EB99*IF(MAX(Escalation!$C$2,BV$4-$W99)&gt;$DZ99-1,0,OFFSET(Escalation!$K$2,$Y99,MAX(Escalation!$C$2,BV$4-$W99))),
     IF(SSSModel!$C$4="PV",IF(DT$4=$W99,$EA99*(1+SSSModel!$C$2),0),
     IF(SSSModel!$C$4="FCR",IF(AND(DT$4&gt;=$W99,OFFSET(Profiles!$K$2,$Z99,MAX(Profiles!$C$2,BV$4-$W99))&gt;0),$EC99,0),0))))))</f>
        <v>0</v>
      </c>
      <c r="DU99" s="135">
        <f ca="1">IF(OR($Z99=0,SSSModel!$C$4="CF"),BW99,
IF(LEFT($V99,3)="ON_",
     IF(SSSModel!$C$4="RR",SUMPRODUCT(OFFSET($AC99,0,0,1,$CB$2),OFFSET(Profiles!$K$28,($Z99-1)*(Profiles!$I$26+1)+DU$4-SSSModel!$C$3+1,0,1,$CB$2)),
     IF(SSSModel!$C$4="ECC",$EA99*$EB99*SUMPRODUCT(OFFSET($AC99,0,MAX(0,DU$4-$DZ99-$CA$4+1),1,MIN($DZ99,DU$4-$CA$4+1)),OFFSET(Escalation!$K$24,($Y99-1)*(Escalation!$I$22+1)+DU$4-SSSModel!$C$3+1,MAX(0,DU$4-$DZ99-$CA$4+1),1,MIN($DZ99,DU$4-$CA$4+1))),
     IF(SSSModel!$C$4="PV",BW99*$EA99*(1+SSSModel!$C$2),
     IF(SSSModel!$C$4="FCR",$EC99*SUM(OFFSET($AC99,0,MAX(DU$4-$AC$4-$DZ99+1,0),1,MIN($DZ99,DU$4-$AC$4+1))),0)))),
SUM($AC99:$BZ99)*
     IF(SSSModel!$C$4="RR",OFFSET(Profiles!$K$2,$Z99,MAX(Profiles!$C$2,BW$4-$W99)),
     IF(SSSModel!$C$4="ECC",$EA99*$EB99*IF(MAX(Escalation!$C$2,BW$4-$W99)&gt;$DZ99-1,0,OFFSET(Escalation!$K$2,$Y99,MAX(Escalation!$C$2,BW$4-$W99))),
     IF(SSSModel!$C$4="PV",IF(DU$4=$W99,$EA99*(1+SSSModel!$C$2),0),
     IF(SSSModel!$C$4="FCR",IF(AND(DU$4&gt;=$W99,OFFSET(Profiles!$K$2,$Z99,MAX(Profiles!$C$2,BW$4-$W99))&gt;0),$EC99,0),0))))))</f>
        <v>0</v>
      </c>
      <c r="DV99" s="136">
        <f ca="1">IF(OR($Z99=0,SSSModel!$C$4="CF"),BX99,
IF(LEFT($V99,3)="ON_",
     IF(SSSModel!$C$4="RR",SUMPRODUCT(OFFSET($AC99,0,0,1,$CB$2),OFFSET(Profiles!$K$28,($Z99-1)*(Profiles!$I$26+1)+DV$4-SSSModel!$C$3+1,0,1,$CB$2)),
     IF(SSSModel!$C$4="ECC",$EA99*$EB99*SUMPRODUCT(OFFSET($AC99,0,MAX(0,DV$4-$DZ99-$CA$4+1),1,MIN($DZ99,DV$4-$CA$4+1)),OFFSET(Escalation!$K$24,($Y99-1)*(Escalation!$I$22+1)+DV$4-SSSModel!$C$3+1,MAX(0,DV$4-$DZ99-$CA$4+1),1,MIN($DZ99,DV$4-$CA$4+1))),
     IF(SSSModel!$C$4="PV",BX99*$EA99*(1+SSSModel!$C$2),
     IF(SSSModel!$C$4="FCR",$EC99*SUM(OFFSET($AC99,0,MAX(DV$4-$AC$4-$DZ99+1,0),1,MIN($DZ99,DV$4-$AC$4+1))),0)))),
SUM($AC99:$BZ99)*
     IF(SSSModel!$C$4="RR",OFFSET(Profiles!$K$2,$Z99,MAX(Profiles!$C$2,BX$4-$W99)),
     IF(SSSModel!$C$4="ECC",$EA99*$EB99*IF(MAX(Escalation!$C$2,BX$4-$W99)&gt;$DZ99-1,0,OFFSET(Escalation!$K$2,$Y99,MAX(Escalation!$C$2,BX$4-$W99))),
     IF(SSSModel!$C$4="PV",IF(DV$4=$W99,$EA99*(1+SSSModel!$C$2),0),
     IF(SSSModel!$C$4="FCR",IF(AND(DV$4&gt;=$W99,OFFSET(Profiles!$K$2,$Z99,MAX(Profiles!$C$2,BX$4-$W99))&gt;0),$EC99,0),0))))))</f>
        <v>0</v>
      </c>
      <c r="DW99" s="136">
        <f ca="1">IF(OR($Z99=0,SSSModel!$C$4="CF"),BY99,
IF(LEFT($V99,3)="ON_",
     IF(SSSModel!$C$4="RR",SUMPRODUCT(OFFSET($AC99,0,0,1,$CB$2),OFFSET(Profiles!$K$28,($Z99-1)*(Profiles!$I$26+1)+DW$4-SSSModel!$C$3+1,0,1,$CB$2)),
     IF(SSSModel!$C$4="ECC",$EA99*$EB99*SUMPRODUCT(OFFSET($AC99,0,MAX(0,DW$4-$DZ99-$CA$4+1),1,MIN($DZ99,DW$4-$CA$4+1)),OFFSET(Escalation!$K$24,($Y99-1)*(Escalation!$I$22+1)+DW$4-SSSModel!$C$3+1,MAX(0,DW$4-$DZ99-$CA$4+1),1,MIN($DZ99,DW$4-$CA$4+1))),
     IF(SSSModel!$C$4="PV",BY99*$EA99*(1+SSSModel!$C$2),
     IF(SSSModel!$C$4="FCR",$EC99*SUM(OFFSET($AC99,0,MAX(DW$4-$AC$4-$DZ99+1,0),1,MIN($DZ99,DW$4-$AC$4+1))),0)))),
SUM($AC99:$BZ99)*
     IF(SSSModel!$C$4="RR",OFFSET(Profiles!$K$2,$Z99,MAX(Profiles!$C$2,BY$4-$W99)),
     IF(SSSModel!$C$4="ECC",$EA99*$EB99*IF(MAX(Escalation!$C$2,BY$4-$W99)&gt;$DZ99-1,0,OFFSET(Escalation!$K$2,$Y99,MAX(Escalation!$C$2,BY$4-$W99))),
     IF(SSSModel!$C$4="PV",IF(DW$4=$W99,$EA99*(1+SSSModel!$C$2),0),
     IF(SSSModel!$C$4="FCR",IF(AND(DW$4&gt;=$W99,OFFSET(Profiles!$K$2,$Z99,MAX(Profiles!$C$2,BY$4-$W99))&gt;0),$EC99,0),0))))))</f>
        <v>0</v>
      </c>
      <c r="DX99" s="136">
        <f ca="1">IF(OR($Z99=0,SSSModel!$C$4="CF"),BZ99,
IF(LEFT($V99,3)="ON_",
     IF(SSSModel!$C$4="RR",SUMPRODUCT(OFFSET($AC99,0,0,1,$CB$2),OFFSET(Profiles!$K$28,($Z99-1)*(Profiles!$I$26+1)+DX$4-SSSModel!$C$3+1,0,1,$CB$2)),
     IF(SSSModel!$C$4="ECC",$EA99*$EB99*SUMPRODUCT(OFFSET($AC99,0,MAX(0,DX$4-$DZ99-$CA$4+1),1,MIN($DZ99,DX$4-$CA$4+1)),OFFSET(Escalation!$K$24,($Y99-1)*(Escalation!$I$22+1)+DX$4-SSSModel!$C$3+1,MAX(0,DX$4-$DZ99-$CA$4+1),1,MIN($DZ99,DX$4-$CA$4+1))),
     IF(SSSModel!$C$4="PV",BZ99*$EA99*(1+SSSModel!$C$2),
     IF(SSSModel!$C$4="FCR",$EC99*SUM(OFFSET($AC99,0,MAX(DX$4-$AC$4-$DZ99+1,0),1,MIN($DZ99,DX$4-$AC$4+1))),0)))),
SUM($AC99:$BZ99)*
     IF(SSSModel!$C$4="RR",OFFSET(Profiles!$K$2,$Z99,MAX(Profiles!$C$2,BZ$4-$W99)),
     IF(SSSModel!$C$4="ECC",$EA99*$EB99*IF(MAX(Escalation!$C$2,BZ$4-$W99)&gt;$DZ99-1,0,OFFSET(Escalation!$K$2,$Y99,MAX(Escalation!$C$2,BZ$4-$W99))),
     IF(SSSModel!$C$4="PV",IF(DX$4=$W99,$EA99*(1+SSSModel!$C$2),0),
     IF(SSSModel!$C$4="FCR",IF(AND(DX$4&gt;=$W99,OFFSET(Profiles!$K$2,$Z99,MAX(Profiles!$C$2,BZ$4-$W99))&gt;0),$EC99,0),0))))))</f>
        <v>0</v>
      </c>
      <c r="DY99" s="82">
        <f ca="1">IF($Y99=0,0,OFFSET(Escalation!$B$2,$Y99,0))</f>
        <v>0</v>
      </c>
      <c r="DZ99" s="80">
        <f ca="1">IF($Z99=0,0,COUNTIF(OFFSET(Profiles!$K$2,$Z99,0,1,50),"&gt;0"))</f>
        <v>0</v>
      </c>
      <c r="EA99" s="137">
        <f ca="1">IF($Z99=0,0,SUMPRODUCT(Profiles!$C$20:$BH$20,OFFSET(Profiles!$C$2,$Z99,0,1,Profiles!$B$1)))</f>
        <v>0</v>
      </c>
      <c r="EB99" s="24">
        <f>IF($Z99=0,0,((1-(1+DY99)/(1+SSSModel!$C$2))/(1-((1+DY99)/(1+SSSModel!$C$2))^DZ99))*(1+SSSModel!$C$2))</f>
        <v>0</v>
      </c>
      <c r="EC99" s="24">
        <f>IF($Z99=0,0,-PMT(SSSModel!$C$2,DZ99,EA99))</f>
        <v>0</v>
      </c>
    </row>
    <row r="100" spans="3:133" x14ac:dyDescent="0.35">
      <c r="C100" s="18">
        <f t="shared" si="12"/>
        <v>10</v>
      </c>
      <c r="D100" s="18">
        <f t="shared" si="13"/>
        <v>6</v>
      </c>
      <c r="E100" s="18">
        <f t="shared" ca="1" si="14"/>
        <v>0</v>
      </c>
      <c r="G100" s="25" t="str">
        <f ca="1">IF($E100=0,"",OFFSET(Resources!B$26,$E100,0))</f>
        <v/>
      </c>
      <c r="H100" s="25" t="str">
        <f ca="1">IF($E100=0,"",OFFSET(Resources!C$26,$E100,0))</f>
        <v/>
      </c>
      <c r="I100" s="25" t="str">
        <f ca="1">IF($E100=0,"",OFFSET(Resources!$E$26,$E100,0))</f>
        <v/>
      </c>
      <c r="J100" s="16">
        <v>1</v>
      </c>
      <c r="K100" s="16" t="s">
        <v>150</v>
      </c>
      <c r="L100" s="25" t="str">
        <f ca="1">OFFSET(Resources!$CG$24,0,$C100-1)</f>
        <v>Annual Fuel Burn</v>
      </c>
      <c r="M100" s="25" t="str">
        <f ca="1">OFFSET(Resources!$CG$25,0,$C100-1)</f>
        <v>O&amp;M</v>
      </c>
      <c r="N100" s="1">
        <v>1</v>
      </c>
      <c r="O100" s="7">
        <f ca="1">IF($E100=0,0,OFFSET(Resources!$CG$26,$E100,$C100-1))</f>
        <v>0</v>
      </c>
      <c r="P100" s="25" t="str">
        <f ca="1">OFFSET(Resources!$CG$26,0,$C100-1)</f>
        <v>mmBtu/Yr</v>
      </c>
      <c r="Q100" s="18">
        <f ca="1">IF($E100=0,0,OFFSET(GenAlts!$W$4,$E100,$D100-1))</f>
        <v>0</v>
      </c>
      <c r="R100" s="1">
        <v>1</v>
      </c>
      <c r="S100" t="str">
        <f ca="1">IF($E100=0,"",OFFSET(Resources!$R$26,$E100,0))</f>
        <v/>
      </c>
      <c r="T100" s="85" t="str">
        <f ca="1">IF(OR($E100=0,OFFSET(Resources!$P$26,$E100,0)=0),"",OFFSET(Resources!$P$26,$E100,0))</f>
        <v/>
      </c>
      <c r="U100" s="25">
        <f ca="1">IF($E100=0,0,OFFSET(Resources!$AB$26,$E100,($C100-1)*Resources!$CI$20))</f>
        <v>0</v>
      </c>
      <c r="V100" s="1"/>
      <c r="W100">
        <f t="shared" ca="1" si="11"/>
        <v>0</v>
      </c>
      <c r="X100">
        <f ca="1">IF(T100="",0,MATCH(T100,Profiles!$A$3:$A$22,0))</f>
        <v>0</v>
      </c>
      <c r="Y100" s="10">
        <f ca="1">IF(U100=0,0,MATCH(U100,Escalation!$A$3:$A$18,0))</f>
        <v>0</v>
      </c>
      <c r="Z100">
        <f>IF(V100="",0,MATCH(V100,Profiles!$A$3:$A$22,0))</f>
        <v>0</v>
      </c>
      <c r="AA100" s="8"/>
      <c r="AB100" s="8">
        <v>0</v>
      </c>
      <c r="AC100" s="72">
        <f ca="1">IF(OR(AC$4&lt;$Q100,AC$4&gt;$Q100+IF($S100="",1000,$S100)-1),0,IF(MOD(AC$4-$Q100,IF($R100="",1000,$R100))=0,$O100,0))*IF($Y100&gt;0,(1+INDEX(Escalation!$B$3:$B$18,$Y100,0))^(AC$4-SSSModel!$C$5),1)*IF($X100=0,1,OFFSET(Profiles!$K$2,$X100,MAX(Profiles!$C$2,AC$4-$Q100)))*IF($AA100=1,(1+SSSModel!#REF!),1)</f>
        <v>0</v>
      </c>
      <c r="AD100" s="72">
        <f ca="1">IF(OR(AD$4&lt;$Q100,AD$4&gt;$Q100+IF($S100="",1000,$S100)-1),0,IF(MOD(AD$4-$Q100,IF($R100="",1000,$R100))=0,$O100,0))*IF($Y100&gt;0,(1+INDEX(Escalation!$B$3:$B$18,$Y100,0))^(AD$4-SSSModel!$C$5),1)*IF($X100=0,1,OFFSET(Profiles!$K$2,$X100,MAX(Profiles!$C$2,AD$4-$Q100)))*IF($AA100=1,(1+SSSModel!#REF!),1)</f>
        <v>0</v>
      </c>
      <c r="AE100" s="72">
        <f ca="1">IF(OR(AE$4&lt;$Q100,AE$4&gt;$Q100+IF($S100="",1000,$S100)-1),0,IF(MOD(AE$4-$Q100,IF($R100="",1000,$R100))=0,$O100,0))*IF($Y100&gt;0,(1+INDEX(Escalation!$B$3:$B$18,$Y100,0))^(AE$4-SSSModel!$C$5),1)*IF($X100=0,1,OFFSET(Profiles!$K$2,$X100,MAX(Profiles!$C$2,AE$4-$Q100)))*IF($AA100=1,(1+SSSModel!#REF!),1)</f>
        <v>0</v>
      </c>
      <c r="AF100" s="72">
        <f ca="1">IF(OR(AF$4&lt;$Q100,AF$4&gt;$Q100+IF($S100="",1000,$S100)-1),0,IF(MOD(AF$4-$Q100,IF($R100="",1000,$R100))=0,$O100,0))*IF($Y100&gt;0,(1+INDEX(Escalation!$B$3:$B$18,$Y100,0))^(AF$4-SSSModel!$C$5),1)*IF($X100=0,1,OFFSET(Profiles!$K$2,$X100,MAX(Profiles!$C$2,AF$4-$Q100)))*IF($AA100=1,(1+SSSModel!#REF!),1)</f>
        <v>0</v>
      </c>
      <c r="AG100" s="72">
        <f ca="1">IF(OR(AG$4&lt;$Q100,AG$4&gt;$Q100+IF($S100="",1000,$S100)-1),0,IF(MOD(AG$4-$Q100,IF($R100="",1000,$R100))=0,$O100,0))*IF($Y100&gt;0,(1+INDEX(Escalation!$B$3:$B$18,$Y100,0))^(AG$4-SSSModel!$C$5),1)*IF($X100=0,1,OFFSET(Profiles!$K$2,$X100,MAX(Profiles!$C$2,AG$4-$Q100)))*IF($AA100=1,(1+SSSModel!#REF!),1)</f>
        <v>0</v>
      </c>
      <c r="AH100" s="72">
        <f ca="1">IF(OR(AH$4&lt;$Q100,AH$4&gt;$Q100+IF($S100="",1000,$S100)-1),0,IF(MOD(AH$4-$Q100,IF($R100="",1000,$R100))=0,$O100,0))*IF($Y100&gt;0,(1+INDEX(Escalation!$B$3:$B$18,$Y100,0))^(AH$4-SSSModel!$C$5),1)*IF($X100=0,1,OFFSET(Profiles!$K$2,$X100,MAX(Profiles!$C$2,AH$4-$Q100)))*IF($AA100=1,(1+SSSModel!#REF!),1)</f>
        <v>0</v>
      </c>
      <c r="AI100" s="72">
        <f ca="1">IF(OR(AI$4&lt;$Q100,AI$4&gt;$Q100+IF($S100="",1000,$S100)-1),0,IF(MOD(AI$4-$Q100,IF($R100="",1000,$R100))=0,$O100,0))*IF($Y100&gt;0,(1+INDEX(Escalation!$B$3:$B$18,$Y100,0))^(AI$4-SSSModel!$C$5),1)*IF($X100=0,1,OFFSET(Profiles!$K$2,$X100,MAX(Profiles!$C$2,AI$4-$Q100)))*IF($AA100=1,(1+SSSModel!#REF!),1)</f>
        <v>0</v>
      </c>
      <c r="AJ100" s="72">
        <f ca="1">IF(OR(AJ$4&lt;$Q100,AJ$4&gt;$Q100+IF($S100="",1000,$S100)-1),0,IF(MOD(AJ$4-$Q100,IF($R100="",1000,$R100))=0,$O100,0))*IF($Y100&gt;0,(1+INDEX(Escalation!$B$3:$B$18,$Y100,0))^(AJ$4-SSSModel!$C$5),1)*IF($X100=0,1,OFFSET(Profiles!$K$2,$X100,MAX(Profiles!$C$2,AJ$4-$Q100)))*IF($AA100=1,(1+SSSModel!#REF!),1)</f>
        <v>0</v>
      </c>
      <c r="AK100" s="72">
        <f ca="1">IF(OR(AK$4&lt;$Q100,AK$4&gt;$Q100+IF($S100="",1000,$S100)-1),0,IF(MOD(AK$4-$Q100,IF($R100="",1000,$R100))=0,$O100,0))*IF($Y100&gt;0,(1+INDEX(Escalation!$B$3:$B$18,$Y100,0))^(AK$4-SSSModel!$C$5),1)*IF($X100=0,1,OFFSET(Profiles!$K$2,$X100,MAX(Profiles!$C$2,AK$4-$Q100)))*IF($AA100=1,(1+SSSModel!#REF!),1)</f>
        <v>0</v>
      </c>
      <c r="AL100" s="72">
        <f ca="1">IF(OR(AL$4&lt;$Q100,AL$4&gt;$Q100+IF($S100="",1000,$S100)-1),0,IF(MOD(AL$4-$Q100,IF($R100="",1000,$R100))=0,$O100,0))*IF($Y100&gt;0,(1+INDEX(Escalation!$B$3:$B$18,$Y100,0))^(AL$4-SSSModel!$C$5),1)*IF($X100=0,1,OFFSET(Profiles!$K$2,$X100,MAX(Profiles!$C$2,AL$4-$Q100)))*IF($AA100=1,(1+SSSModel!#REF!),1)</f>
        <v>0</v>
      </c>
      <c r="AM100" s="72">
        <f ca="1">IF(OR(AM$4&lt;$Q100,AM$4&gt;$Q100+IF($S100="",1000,$S100)-1),0,IF(MOD(AM$4-$Q100,IF($R100="",1000,$R100))=0,$O100,0))*IF($Y100&gt;0,(1+INDEX(Escalation!$B$3:$B$18,$Y100,0))^(AM$4-SSSModel!$C$5),1)*IF($X100=0,1,OFFSET(Profiles!$K$2,$X100,MAX(Profiles!$C$2,AM$4-$Q100)))*IF($AA100=1,(1+SSSModel!#REF!),1)</f>
        <v>0</v>
      </c>
      <c r="AN100" s="72">
        <f ca="1">IF(OR(AN$4&lt;$Q100,AN$4&gt;$Q100+IF($S100="",1000,$S100)-1),0,IF(MOD(AN$4-$Q100,IF($R100="",1000,$R100))=0,$O100,0))*IF($Y100&gt;0,(1+INDEX(Escalation!$B$3:$B$18,$Y100,0))^(AN$4-SSSModel!$C$5),1)*IF($X100=0,1,OFFSET(Profiles!$K$2,$X100,MAX(Profiles!$C$2,AN$4-$Q100)))*IF($AA100=1,(1+SSSModel!#REF!),1)</f>
        <v>0</v>
      </c>
      <c r="AO100" s="72">
        <f ca="1">IF(OR(AO$4&lt;$Q100,AO$4&gt;$Q100+IF($S100="",1000,$S100)-1),0,IF(MOD(AO$4-$Q100,IF($R100="",1000,$R100))=0,$O100,0))*IF($Y100&gt;0,(1+INDEX(Escalation!$B$3:$B$18,$Y100,0))^(AO$4-SSSModel!$C$5),1)*IF($X100=0,1,OFFSET(Profiles!$K$2,$X100,MAX(Profiles!$C$2,AO$4-$Q100)))*IF($AA100=1,(1+SSSModel!#REF!),1)</f>
        <v>0</v>
      </c>
      <c r="AP100" s="72">
        <f ca="1">IF(OR(AP$4&lt;$Q100,AP$4&gt;$Q100+IF($S100="",1000,$S100)-1),0,IF(MOD(AP$4-$Q100,IF($R100="",1000,$R100))=0,$O100,0))*IF($Y100&gt;0,(1+INDEX(Escalation!$B$3:$B$18,$Y100,0))^(AP$4-SSSModel!$C$5),1)*IF($X100=0,1,OFFSET(Profiles!$K$2,$X100,MAX(Profiles!$C$2,AP$4-$Q100)))*IF($AA100=1,(1+SSSModel!#REF!),1)</f>
        <v>0</v>
      </c>
      <c r="AQ100" s="72">
        <f ca="1">IF(OR(AQ$4&lt;$Q100,AQ$4&gt;$Q100+IF($S100="",1000,$S100)-1),0,IF(MOD(AQ$4-$Q100,IF($R100="",1000,$R100))=0,$O100,0))*IF($Y100&gt;0,(1+INDEX(Escalation!$B$3:$B$18,$Y100,0))^(AQ$4-SSSModel!$C$5),1)*IF($X100=0,1,OFFSET(Profiles!$K$2,$X100,MAX(Profiles!$C$2,AQ$4-$Q100)))*IF($AA100=1,(1+SSSModel!#REF!),1)</f>
        <v>0</v>
      </c>
      <c r="AR100" s="72">
        <f ca="1">IF(OR(AR$4&lt;$Q100,AR$4&gt;$Q100+IF($S100="",1000,$S100)-1),0,IF(MOD(AR$4-$Q100,IF($R100="",1000,$R100))=0,$O100,0))*IF($Y100&gt;0,(1+INDEX(Escalation!$B$3:$B$18,$Y100,0))^(AR$4-SSSModel!$C$5),1)*IF($X100=0,1,OFFSET(Profiles!$K$2,$X100,MAX(Profiles!$C$2,AR$4-$Q100)))*IF($AA100=1,(1+SSSModel!#REF!),1)</f>
        <v>0</v>
      </c>
      <c r="AS100" s="72">
        <f ca="1">IF(OR(AS$4&lt;$Q100,AS$4&gt;$Q100+IF($S100="",1000,$S100)-1),0,IF(MOD(AS$4-$Q100,IF($R100="",1000,$R100))=0,$O100,0))*IF($Y100&gt;0,(1+INDEX(Escalation!$B$3:$B$18,$Y100,0))^(AS$4-SSSModel!$C$5),1)*IF($X100=0,1,OFFSET(Profiles!$K$2,$X100,MAX(Profiles!$C$2,AS$4-$Q100)))*IF($AA100=1,(1+SSSModel!#REF!),1)</f>
        <v>0</v>
      </c>
      <c r="AT100" s="72">
        <f ca="1">IF(OR(AT$4&lt;$Q100,AT$4&gt;$Q100+IF($S100="",1000,$S100)-1),0,IF(MOD(AT$4-$Q100,IF($R100="",1000,$R100))=0,$O100,0))*IF($Y100&gt;0,(1+INDEX(Escalation!$B$3:$B$18,$Y100,0))^(AT$4-SSSModel!$C$5),1)*IF($X100=0,1,OFFSET(Profiles!$K$2,$X100,MAX(Profiles!$C$2,AT$4-$Q100)))*IF($AA100=1,(1+SSSModel!#REF!),1)</f>
        <v>0</v>
      </c>
      <c r="AU100" s="72">
        <f ca="1">IF(OR(AU$4&lt;$Q100,AU$4&gt;$Q100+IF($S100="",1000,$S100)-1),0,IF(MOD(AU$4-$Q100,IF($R100="",1000,$R100))=0,$O100,0))*IF($Y100&gt;0,(1+INDEX(Escalation!$B$3:$B$18,$Y100,0))^(AU$4-SSSModel!$C$5),1)*IF($X100=0,1,OFFSET(Profiles!$K$2,$X100,MAX(Profiles!$C$2,AU$4-$Q100)))*IF($AA100=1,(1+SSSModel!#REF!),1)</f>
        <v>0</v>
      </c>
      <c r="AV100" s="72">
        <f ca="1">IF(OR(AV$4&lt;$Q100,AV$4&gt;$Q100+IF($S100="",1000,$S100)-1),0,IF(MOD(AV$4-$Q100,IF($R100="",1000,$R100))=0,$O100,0))*IF($Y100&gt;0,(1+INDEX(Escalation!$B$3:$B$18,$Y100,0))^(AV$4-SSSModel!$C$5),1)*IF($X100=0,1,OFFSET(Profiles!$K$2,$X100,MAX(Profiles!$C$2,AV$4-$Q100)))*IF($AA100=1,(1+SSSModel!#REF!),1)</f>
        <v>0</v>
      </c>
      <c r="AW100" s="72">
        <f ca="1">IF(OR(AW$4&lt;$Q100,AW$4&gt;$Q100+IF($S100="",1000,$S100)-1),0,IF(MOD(AW$4-$Q100,IF($R100="",1000,$R100))=0,$O100,0))*IF($Y100&gt;0,(1+INDEX(Escalation!$B$3:$B$18,$Y100,0))^(AW$4-SSSModel!$C$5),1)*IF($X100=0,1,OFFSET(Profiles!$K$2,$X100,MAX(Profiles!$C$2,AW$4-$Q100)))*IF($AA100=1,(1+SSSModel!#REF!),1)</f>
        <v>0</v>
      </c>
      <c r="AX100" s="72">
        <f ca="1">IF(OR(AX$4&lt;$Q100,AX$4&gt;$Q100+IF($S100="",1000,$S100)-1),0,IF(MOD(AX$4-$Q100,IF($R100="",1000,$R100))=0,$O100,0))*IF($Y100&gt;0,(1+INDEX(Escalation!$B$3:$B$18,$Y100,0))^(AX$4-SSSModel!$C$5),1)*IF($X100=0,1,OFFSET(Profiles!$K$2,$X100,MAX(Profiles!$C$2,AX$4-$Q100)))*IF($AA100=1,(1+SSSModel!#REF!),1)</f>
        <v>0</v>
      </c>
      <c r="AY100" s="72">
        <f ca="1">IF(OR(AY$4&lt;$Q100,AY$4&gt;$Q100+IF($S100="",1000,$S100)-1),0,IF(MOD(AY$4-$Q100,IF($R100="",1000,$R100))=0,$O100,0))*IF($Y100&gt;0,(1+INDEX(Escalation!$B$3:$B$18,$Y100,0))^(AY$4-SSSModel!$C$5),1)*IF($X100=0,1,OFFSET(Profiles!$K$2,$X100,MAX(Profiles!$C$2,AY$4-$Q100)))*IF($AA100=1,(1+SSSModel!#REF!),1)</f>
        <v>0</v>
      </c>
      <c r="AZ100" s="72">
        <f ca="1">IF(OR(AZ$4&lt;$Q100,AZ$4&gt;$Q100+IF($S100="",1000,$S100)-1),0,IF(MOD(AZ$4-$Q100,IF($R100="",1000,$R100))=0,$O100,0))*IF($Y100&gt;0,(1+INDEX(Escalation!$B$3:$B$18,$Y100,0))^(AZ$4-SSSModel!$C$5),1)*IF($X100=0,1,OFFSET(Profiles!$K$2,$X100,MAX(Profiles!$C$2,AZ$4-$Q100)))*IF($AA100=1,(1+SSSModel!#REF!),1)</f>
        <v>0</v>
      </c>
      <c r="BA100" s="72">
        <f ca="1">IF(OR(BA$4&lt;$Q100,BA$4&gt;$Q100+IF($S100="",1000,$S100)-1),0,IF(MOD(BA$4-$Q100,IF($R100="",1000,$R100))=0,$O100,0))*IF($Y100&gt;0,(1+INDEX(Escalation!$B$3:$B$18,$Y100,0))^(BA$4-SSSModel!$C$5),1)*IF($X100=0,1,OFFSET(Profiles!$K$2,$X100,MAX(Profiles!$C$2,BA$4-$Q100)))*IF($AA100=1,(1+SSSModel!#REF!),1)</f>
        <v>0</v>
      </c>
      <c r="BB100" s="72">
        <f ca="1">IF(OR(BB$4&lt;$Q100,BB$4&gt;$Q100+IF($S100="",1000,$S100)-1),0,IF(MOD(BB$4-$Q100,IF($R100="",1000,$R100))=0,$O100,0))*IF($Y100&gt;0,(1+INDEX(Escalation!$B$3:$B$18,$Y100,0))^(BB$4-SSSModel!$C$5),1)*IF($X100=0,1,OFFSET(Profiles!$K$2,$X100,MAX(Profiles!$C$2,BB$4-$Q100)))*IF($AA100=1,(1+SSSModel!#REF!),1)</f>
        <v>0</v>
      </c>
      <c r="BC100" s="72">
        <f ca="1">IF(OR(BC$4&lt;$Q100,BC$4&gt;$Q100+IF($S100="",1000,$S100)-1),0,IF(MOD(BC$4-$Q100,IF($R100="",1000,$R100))=0,$O100,0))*IF($Y100&gt;0,(1+INDEX(Escalation!$B$3:$B$18,$Y100,0))^(BC$4-SSSModel!$C$5),1)*IF($X100=0,1,OFFSET(Profiles!$K$2,$X100,MAX(Profiles!$C$2,BC$4-$Q100)))*IF($AA100=1,(1+SSSModel!#REF!),1)</f>
        <v>0</v>
      </c>
      <c r="BD100" s="72">
        <f ca="1">IF(OR(BD$4&lt;$Q100,BD$4&gt;$Q100+IF($S100="",1000,$S100)-1),0,IF(MOD(BD$4-$Q100,IF($R100="",1000,$R100))=0,$O100,0))*IF($Y100&gt;0,(1+INDEX(Escalation!$B$3:$B$18,$Y100,0))^(BD$4-SSSModel!$C$5),1)*IF($X100=0,1,OFFSET(Profiles!$K$2,$X100,MAX(Profiles!$C$2,BD$4-$Q100)))*IF($AA100=1,(1+SSSModel!#REF!),1)</f>
        <v>0</v>
      </c>
      <c r="BE100" s="72">
        <f ca="1">IF(OR(BE$4&lt;$Q100,BE$4&gt;$Q100+IF($S100="",1000,$S100)-1),0,IF(MOD(BE$4-$Q100,IF($R100="",1000,$R100))=0,$O100,0))*IF($Y100&gt;0,(1+INDEX(Escalation!$B$3:$B$18,$Y100,0))^(BE$4-SSSModel!$C$5),1)*IF($X100=0,1,OFFSET(Profiles!$K$2,$X100,MAX(Profiles!$C$2,BE$4-$Q100)))*IF($AA100=1,(1+SSSModel!#REF!),1)</f>
        <v>0</v>
      </c>
      <c r="BF100" s="72">
        <f ca="1">IF(OR(BF$4&lt;$Q100,BF$4&gt;$Q100+IF($S100="",1000,$S100)-1),0,IF(MOD(BF$4-$Q100,IF($R100="",1000,$R100))=0,$O100,0))*IF($Y100&gt;0,(1+INDEX(Escalation!$B$3:$B$18,$Y100,0))^(BF$4-SSSModel!$C$5),1)*IF($X100=0,1,OFFSET(Profiles!$K$2,$X100,MAX(Profiles!$C$2,BF$4-$Q100)))*IF($AA100=1,(1+SSSModel!#REF!),1)</f>
        <v>0</v>
      </c>
      <c r="BG100" s="72">
        <f ca="1">IF(OR(BG$4&lt;$Q100,BG$4&gt;$Q100+IF($S100="",1000,$S100)-1),0,IF(MOD(BG$4-$Q100,IF($R100="",1000,$R100))=0,$O100,0))*IF($Y100&gt;0,(1+INDEX(Escalation!$B$3:$B$18,$Y100,0))^(BG$4-SSSModel!$C$5),1)*IF($X100=0,1,OFFSET(Profiles!$K$2,$X100,MAX(Profiles!$C$2,BG$4-$Q100)))*IF($AA100=1,(1+SSSModel!#REF!),1)</f>
        <v>0</v>
      </c>
      <c r="BH100" s="72">
        <f ca="1">IF(OR(BH$4&lt;$Q100,BH$4&gt;$Q100+IF($S100="",1000,$S100)-1),0,IF(MOD(BH$4-$Q100,IF($R100="",1000,$R100))=0,$O100,0))*IF($Y100&gt;0,(1+INDEX(Escalation!$B$3:$B$18,$Y100,0))^(BH$4-SSSModel!$C$5),1)*IF($X100=0,1,OFFSET(Profiles!$K$2,$X100,MAX(Profiles!$C$2,BH$4-$Q100)))*IF($AA100=1,(1+SSSModel!#REF!),1)</f>
        <v>0</v>
      </c>
      <c r="BI100" s="72">
        <f ca="1">IF(OR(BI$4&lt;$Q100,BI$4&gt;$Q100+IF($S100="",1000,$S100)-1),0,IF(MOD(BI$4-$Q100,IF($R100="",1000,$R100))=0,$O100,0))*IF($Y100&gt;0,(1+INDEX(Escalation!$B$3:$B$18,$Y100,0))^(BI$4-SSSModel!$C$5),1)*IF($X100=0,1,OFFSET(Profiles!$K$2,$X100,MAX(Profiles!$C$2,BI$4-$Q100)))*IF($AA100=1,(1+SSSModel!#REF!),1)</f>
        <v>0</v>
      </c>
      <c r="BJ100" s="72">
        <f ca="1">IF(OR(BJ$4&lt;$Q100,BJ$4&gt;$Q100+IF($S100="",1000,$S100)-1),0,IF(MOD(BJ$4-$Q100,IF($R100="",1000,$R100))=0,$O100,0))*IF($Y100&gt;0,(1+INDEX(Escalation!$B$3:$B$18,$Y100,0))^(BJ$4-SSSModel!$C$5),1)*IF($X100=0,1,OFFSET(Profiles!$K$2,$X100,MAX(Profiles!$C$2,BJ$4-$Q100)))*IF($AA100=1,(1+SSSModel!#REF!),1)</f>
        <v>0</v>
      </c>
      <c r="BK100" s="72">
        <f ca="1">IF(OR(BK$4&lt;$Q100,BK$4&gt;$Q100+IF($S100="",1000,$S100)-1),0,IF(MOD(BK$4-$Q100,IF($R100="",1000,$R100))=0,$O100,0))*IF($Y100&gt;0,(1+INDEX(Escalation!$B$3:$B$18,$Y100,0))^(BK$4-SSSModel!$C$5),1)*IF($X100=0,1,OFFSET(Profiles!$K$2,$X100,MAX(Profiles!$C$2,BK$4-$Q100)))*IF($AA100=1,(1+SSSModel!#REF!),1)</f>
        <v>0</v>
      </c>
      <c r="BL100" s="72">
        <f ca="1">IF(OR(BL$4&lt;$Q100,BL$4&gt;$Q100+IF($S100="",1000,$S100)-1),0,IF(MOD(BL$4-$Q100,IF($R100="",1000,$R100))=0,$O100,0))*IF($Y100&gt;0,(1+INDEX(Escalation!$B$3:$B$18,$Y100,0))^(BL$4-SSSModel!$C$5),1)*IF($X100=0,1,OFFSET(Profiles!$K$2,$X100,MAX(Profiles!$C$2,BL$4-$Q100)))*IF($AA100=1,(1+SSSModel!#REF!),1)</f>
        <v>0</v>
      </c>
      <c r="BM100" s="72">
        <f ca="1">IF(OR(BM$4&lt;$Q100,BM$4&gt;$Q100+IF($S100="",1000,$S100)-1),0,IF(MOD(BM$4-$Q100,IF($R100="",1000,$R100))=0,$O100,0))*IF($Y100&gt;0,(1+INDEX(Escalation!$B$3:$B$18,$Y100,0))^(BM$4-SSSModel!$C$5),1)*IF($X100=0,1,OFFSET(Profiles!$K$2,$X100,MAX(Profiles!$C$2,BM$4-$Q100)))*IF($AA100=1,(1+SSSModel!#REF!),1)</f>
        <v>0</v>
      </c>
      <c r="BN100" s="72">
        <f ca="1">IF(OR(BN$4&lt;$Q100,BN$4&gt;$Q100+IF($S100="",1000,$S100)-1),0,IF(MOD(BN$4-$Q100,IF($R100="",1000,$R100))=0,$O100,0))*IF($Y100&gt;0,(1+INDEX(Escalation!$B$3:$B$18,$Y100,0))^(BN$4-SSSModel!$C$5),1)*IF($X100=0,1,OFFSET(Profiles!$K$2,$X100,MAX(Profiles!$C$2,BN$4-$Q100)))*IF($AA100=1,(1+SSSModel!#REF!),1)</f>
        <v>0</v>
      </c>
      <c r="BO100" s="72">
        <f ca="1">IF(OR(BO$4&lt;$Q100,BO$4&gt;$Q100+IF($S100="",1000,$S100)-1),0,IF(MOD(BO$4-$Q100,IF($R100="",1000,$R100))=0,$O100,0))*IF($Y100&gt;0,(1+INDEX(Escalation!$B$3:$B$18,$Y100,0))^(BO$4-SSSModel!$C$5),1)*IF($X100=0,1,OFFSET(Profiles!$K$2,$X100,MAX(Profiles!$C$2,BO$4-$Q100)))*IF($AA100=1,(1+SSSModel!#REF!),1)</f>
        <v>0</v>
      </c>
      <c r="BP100" s="72">
        <f ca="1">IF(OR(BP$4&lt;$Q100,BP$4&gt;$Q100+IF($S100="",1000,$S100)-1),0,IF(MOD(BP$4-$Q100,IF($R100="",1000,$R100))=0,$O100,0))*IF($Y100&gt;0,(1+INDEX(Escalation!$B$3:$B$18,$Y100,0))^(BP$4-SSSModel!$C$5),1)*IF($X100=0,1,OFFSET(Profiles!$K$2,$X100,MAX(Profiles!$C$2,BP$4-$Q100)))*IF($AA100=1,(1+SSSModel!#REF!),1)</f>
        <v>0</v>
      </c>
      <c r="BQ100" s="72">
        <f ca="1">IF(OR(BQ$4&lt;$Q100,BQ$4&gt;$Q100+IF($S100="",1000,$S100)-1),0,IF(MOD(BQ$4-$Q100,IF($R100="",1000,$R100))=0,$O100,0))*IF($Y100&gt;0,(1+INDEX(Escalation!$B$3:$B$18,$Y100,0))^(BQ$4-SSSModel!$C$5),1)*IF($X100=0,1,OFFSET(Profiles!$K$2,$X100,MAX(Profiles!$C$2,BQ$4-$Q100)))*IF($AA100=1,(1+SSSModel!#REF!),1)</f>
        <v>0</v>
      </c>
      <c r="BR100" s="72">
        <f ca="1">IF(OR(BR$4&lt;$Q100,BR$4&gt;$Q100+IF($S100="",1000,$S100)-1),0,IF(MOD(BR$4-$Q100,IF($R100="",1000,$R100))=0,$O100,0))*IF($Y100&gt;0,(1+INDEX(Escalation!$B$3:$B$18,$Y100,0))^(BR$4-SSSModel!$C$5),1)*IF($X100=0,1,OFFSET(Profiles!$K$2,$X100,MAX(Profiles!$C$2,BR$4-$Q100)))*IF($AA100=1,(1+SSSModel!#REF!),1)</f>
        <v>0</v>
      </c>
      <c r="BS100" s="72">
        <f ca="1">IF(OR(BS$4&lt;$Q100,BS$4&gt;$Q100+IF($S100="",1000,$S100)-1),0,IF(MOD(BS$4-$Q100,IF($R100="",1000,$R100))=0,$O100,0))*IF($Y100&gt;0,(1+INDEX(Escalation!$B$3:$B$18,$Y100,0))^(BS$4-SSSModel!$C$5),1)*IF($X100=0,1,OFFSET(Profiles!$K$2,$X100,MAX(Profiles!$C$2,BS$4-$Q100)))*IF($AA100=1,(1+SSSModel!#REF!),1)</f>
        <v>0</v>
      </c>
      <c r="BT100" s="72">
        <f ca="1">IF(OR(BT$4&lt;$Q100,BT$4&gt;$Q100+IF($S100="",1000,$S100)-1),0,IF(MOD(BT$4-$Q100,IF($R100="",1000,$R100))=0,$O100,0))*IF($Y100&gt;0,(1+INDEX(Escalation!$B$3:$B$18,$Y100,0))^(BT$4-SSSModel!$C$5),1)*IF($X100=0,1,OFFSET(Profiles!$K$2,$X100,MAX(Profiles!$C$2,BT$4-$Q100)))*IF($AA100=1,(1+SSSModel!#REF!),1)</f>
        <v>0</v>
      </c>
      <c r="BU100" s="72">
        <f ca="1">IF(OR(BU$4&lt;$Q100,BU$4&gt;$Q100+IF($S100="",1000,$S100)-1),0,IF(MOD(BU$4-$Q100,IF($R100="",1000,$R100))=0,$O100,0))*IF($Y100&gt;0,(1+INDEX(Escalation!$B$3:$B$18,$Y100,0))^(BU$4-SSSModel!$C$5),1)*IF($X100=0,1,OFFSET(Profiles!$K$2,$X100,MAX(Profiles!$C$2,BU$4-$Q100)))*IF($AA100=1,(1+SSSModel!#REF!),1)</f>
        <v>0</v>
      </c>
      <c r="BV100" s="72">
        <f ca="1">IF(OR(BV$4&lt;$Q100,BV$4&gt;$Q100+IF($S100="",1000,$S100)-1),0,IF(MOD(BV$4-$Q100,IF($R100="",1000,$R100))=0,$O100,0))*IF($Y100&gt;0,(1+INDEX(Escalation!$B$3:$B$18,$Y100,0))^(BV$4-SSSModel!$C$5),1)*IF($X100=0,1,OFFSET(Profiles!$K$2,$X100,MAX(Profiles!$C$2,BV$4-$Q100)))*IF($AA100=1,(1+SSSModel!#REF!),1)</f>
        <v>0</v>
      </c>
      <c r="BW100" s="72">
        <f ca="1">IF(OR(BW$4&lt;$Q100,BW$4&gt;$Q100+IF($S100="",1000,$S100)-1),0,IF(MOD(BW$4-$Q100,IF($R100="",1000,$R100))=0,$O100,0))*IF($Y100&gt;0,(1+INDEX(Escalation!$B$3:$B$18,$Y100,0))^(BW$4-SSSModel!$C$5),1)*IF($X100=0,1,OFFSET(Profiles!$K$2,$X100,MAX(Profiles!$C$2,BW$4-$Q100)))*IF($AA100=1,(1+SSSModel!#REF!),1)</f>
        <v>0</v>
      </c>
      <c r="BX100" s="72">
        <f ca="1">IF(OR(BX$4&lt;$Q100,BX$4&gt;$Q100+IF($S100="",1000,$S100)-1),0,IF(MOD(BX$4-$Q100,IF($R100="",1000,$R100))=0,$O100,0))*IF($Y100&gt;0,(1+INDEX(Escalation!$B$3:$B$18,$Y100,0))^(BX$4-SSSModel!$C$5),1)*IF($X100=0,1,OFFSET(Profiles!$K$2,$X100,MAX(Profiles!$C$2,BX$4-$Q100)))*IF($AA100=1,(1+SSSModel!#REF!),1)</f>
        <v>0</v>
      </c>
      <c r="BY100" s="72">
        <f ca="1">IF(OR(BY$4&lt;$Q100,BY$4&gt;$Q100+IF($S100="",1000,$S100)-1),0,IF(MOD(BY$4-$Q100,IF($R100="",1000,$R100))=0,$O100,0))*IF($Y100&gt;0,(1+INDEX(Escalation!$B$3:$B$18,$Y100,0))^(BY$4-SSSModel!$C$5),1)*IF($X100=0,1,OFFSET(Profiles!$K$2,$X100,MAX(Profiles!$C$2,BY$4-$Q100)))*IF($AA100=1,(1+SSSModel!#REF!),1)</f>
        <v>0</v>
      </c>
      <c r="BZ100" s="72">
        <f ca="1">IF(OR(BZ$4&lt;$Q100,BZ$4&gt;$Q100+IF($S100="",1000,$S100)-1),0,IF(MOD(BZ$4-$Q100,IF($R100="",1000,$R100))=0,$O100,0))*IF($Y100&gt;0,(1+INDEX(Escalation!$B$3:$B$18,$Y100,0))^(BZ$4-SSSModel!$C$5),1)*IF($X100=0,1,OFFSET(Profiles!$K$2,$X100,MAX(Profiles!$C$2,BZ$4-$Q100)))*IF($AA100=1,(1+SSSModel!#REF!),1)</f>
        <v>0</v>
      </c>
      <c r="CA100" s="134">
        <f ca="1">IF(OR($Z100=0,SSSModel!$C$4="CF"),AC100,
IF(LEFT($V100,3)="ON_",
     IF(SSSModel!$C$4="RR",SUMPRODUCT(OFFSET($AC100,0,0,1,$CB$2),OFFSET(Profiles!$K$28,($Z100-1)*(Profiles!$I$26+1)+CA$4-SSSModel!$C$3+1,0,1,$CB$2)),
     IF(SSSModel!$C$4="ECC",$EA100*$EB100*SUMPRODUCT(OFFSET($AC100,0,MAX(0,CA$4-$DZ100-$CA$4+1),1,MIN($DZ100,CA$4-$CA$4+1)),OFFSET(Escalation!$K$24,($Y100-1)*(Escalation!$I$22+1)+CA$4-SSSModel!$C$3+1,MAX(0,CA$4-$DZ100-$CA$4+1),1,MIN($DZ100,CA$4-$CA$4+1))),
     IF(SSSModel!$C$4="PV",AC100*$EA100*(1+SSSModel!$C$2),
     IF(SSSModel!$C$4="FCR",$EC100*SUM(OFFSET($AC100,0,MAX(CA$4-$AC$4-$DZ100+1,0),1,MIN($DZ100,CA$4-$AC$4+1))),0)))),
SUM($AC100:$BZ100)*
     IF(SSSModel!$C$4="RR",OFFSET(Profiles!$K$2,$Z100,MAX(Profiles!$C$2,AC$4-$W100)),
     IF(SSSModel!$C$4="ECC",$EA100*$EB100*IF(MAX(Escalation!$C$2,AC$4-$W100)&gt;$DZ100-1,0,OFFSET(Escalation!$K$2,$Y100,MAX(Escalation!$C$2,AC$4-$W100))),
     IF(SSSModel!$C$4="PV",IF(CA$4=$W100,$EA100*(1+SSSModel!$C$2),0),
     IF(SSSModel!$C$4="FCR",IF(AND(CA$4&gt;=$W100,OFFSET(Profiles!$K$2,$Z100,MAX(Profiles!$C$2,AC$4-$W100))&gt;0),$EC100,0),0))))))</f>
        <v>0</v>
      </c>
      <c r="CB100" s="135">
        <f ca="1">IF(OR($Z100=0,SSSModel!$C$4="CF"),AD100,
IF(LEFT($V100,3)="ON_",
     IF(SSSModel!$C$4="RR",SUMPRODUCT(OFFSET($AC100,0,0,1,$CB$2),OFFSET(Profiles!$K$28,($Z100-1)*(Profiles!$I$26+1)+CB$4-SSSModel!$C$3+1,0,1,$CB$2)),
     IF(SSSModel!$C$4="ECC",$EA100*$EB100*SUMPRODUCT(OFFSET($AC100,0,MAX(0,CB$4-$DZ100-$CA$4+1),1,MIN($DZ100,CB$4-$CA$4+1)),OFFSET(Escalation!$K$24,($Y100-1)*(Escalation!$I$22+1)+CB$4-SSSModel!$C$3+1,MAX(0,CB$4-$DZ100-$CA$4+1),1,MIN($DZ100,CB$4-$CA$4+1))),
     IF(SSSModel!$C$4="PV",AD100*$EA100*(1+SSSModel!$C$2),
     IF(SSSModel!$C$4="FCR",$EC100*SUM(OFFSET($AC100,0,MAX(CB$4-$AC$4-$DZ100+1,0),1,MIN($DZ100,CB$4-$AC$4+1))),0)))),
SUM($AC100:$BZ100)*
     IF(SSSModel!$C$4="RR",OFFSET(Profiles!$K$2,$Z100,MAX(Profiles!$C$2,AD$4-$W100)),
     IF(SSSModel!$C$4="ECC",$EA100*$EB100*IF(MAX(Escalation!$C$2,AD$4-$W100)&gt;$DZ100-1,0,OFFSET(Escalation!$K$2,$Y100,MAX(Escalation!$C$2,AD$4-$W100))),
     IF(SSSModel!$C$4="PV",IF(CB$4=$W100,$EA100*(1+SSSModel!$C$2),0),
     IF(SSSModel!$C$4="FCR",IF(AND(CB$4&gt;=$W100,OFFSET(Profiles!$K$2,$Z100,MAX(Profiles!$C$2,AD$4-$W100))&gt;0),$EC100,0),0))))))</f>
        <v>0</v>
      </c>
      <c r="CC100" s="135">
        <f ca="1">IF(OR($Z100=0,SSSModel!$C$4="CF"),AE100,
IF(LEFT($V100,3)="ON_",
     IF(SSSModel!$C$4="RR",SUMPRODUCT(OFFSET($AC100,0,0,1,$CB$2),OFFSET(Profiles!$K$28,($Z100-1)*(Profiles!$I$26+1)+CC$4-SSSModel!$C$3+1,0,1,$CB$2)),
     IF(SSSModel!$C$4="ECC",$EA100*$EB100*SUMPRODUCT(OFFSET($AC100,0,MAX(0,CC$4-$DZ100-$CA$4+1),1,MIN($DZ100,CC$4-$CA$4+1)),OFFSET(Escalation!$K$24,($Y100-1)*(Escalation!$I$22+1)+CC$4-SSSModel!$C$3+1,MAX(0,CC$4-$DZ100-$CA$4+1),1,MIN($DZ100,CC$4-$CA$4+1))),
     IF(SSSModel!$C$4="PV",AE100*$EA100*(1+SSSModel!$C$2),
     IF(SSSModel!$C$4="FCR",$EC100*SUM(OFFSET($AC100,0,MAX(CC$4-$AC$4-$DZ100+1,0),1,MIN($DZ100,CC$4-$AC$4+1))),0)))),
SUM($AC100:$BZ100)*
     IF(SSSModel!$C$4="RR",OFFSET(Profiles!$K$2,$Z100,MAX(Profiles!$C$2,AE$4-$W100)),
     IF(SSSModel!$C$4="ECC",$EA100*$EB100*IF(MAX(Escalation!$C$2,AE$4-$W100)&gt;$DZ100-1,0,OFFSET(Escalation!$K$2,$Y100,MAX(Escalation!$C$2,AE$4-$W100))),
     IF(SSSModel!$C$4="PV",IF(CC$4=$W100,$EA100*(1+SSSModel!$C$2),0),
     IF(SSSModel!$C$4="FCR",IF(AND(CC$4&gt;=$W100,OFFSET(Profiles!$K$2,$Z100,MAX(Profiles!$C$2,AE$4-$W100))&gt;0),$EC100,0),0))))))</f>
        <v>0</v>
      </c>
      <c r="CD100" s="135">
        <f ca="1">IF(OR($Z100=0,SSSModel!$C$4="CF"),AF100,
IF(LEFT($V100,3)="ON_",
     IF(SSSModel!$C$4="RR",SUMPRODUCT(OFFSET($AC100,0,0,1,$CB$2),OFFSET(Profiles!$K$28,($Z100-1)*(Profiles!$I$26+1)+CD$4-SSSModel!$C$3+1,0,1,$CB$2)),
     IF(SSSModel!$C$4="ECC",$EA100*$EB100*SUMPRODUCT(OFFSET($AC100,0,MAX(0,CD$4-$DZ100-$CA$4+1),1,MIN($DZ100,CD$4-$CA$4+1)),OFFSET(Escalation!$K$24,($Y100-1)*(Escalation!$I$22+1)+CD$4-SSSModel!$C$3+1,MAX(0,CD$4-$DZ100-$CA$4+1),1,MIN($DZ100,CD$4-$CA$4+1))),
     IF(SSSModel!$C$4="PV",AF100*$EA100*(1+SSSModel!$C$2),
     IF(SSSModel!$C$4="FCR",$EC100*SUM(OFFSET($AC100,0,MAX(CD$4-$AC$4-$DZ100+1,0),1,MIN($DZ100,CD$4-$AC$4+1))),0)))),
SUM($AC100:$BZ100)*
     IF(SSSModel!$C$4="RR",OFFSET(Profiles!$K$2,$Z100,MAX(Profiles!$C$2,AF$4-$W100)),
     IF(SSSModel!$C$4="ECC",$EA100*$EB100*IF(MAX(Escalation!$C$2,AF$4-$W100)&gt;$DZ100-1,0,OFFSET(Escalation!$K$2,$Y100,MAX(Escalation!$C$2,AF$4-$W100))),
     IF(SSSModel!$C$4="PV",IF(CD$4=$W100,$EA100*(1+SSSModel!$C$2),0),
     IF(SSSModel!$C$4="FCR",IF(AND(CD$4&gt;=$W100,OFFSET(Profiles!$K$2,$Z100,MAX(Profiles!$C$2,AF$4-$W100))&gt;0),$EC100,0),0))))))</f>
        <v>0</v>
      </c>
      <c r="CE100" s="135">
        <f ca="1">IF(OR($Z100=0,SSSModel!$C$4="CF"),AG100,
IF(LEFT($V100,3)="ON_",
     IF(SSSModel!$C$4="RR",SUMPRODUCT(OFFSET($AC100,0,0,1,$CB$2),OFFSET(Profiles!$K$28,($Z100-1)*(Profiles!$I$26+1)+CE$4-SSSModel!$C$3+1,0,1,$CB$2)),
     IF(SSSModel!$C$4="ECC",$EA100*$EB100*SUMPRODUCT(OFFSET($AC100,0,MAX(0,CE$4-$DZ100-$CA$4+1),1,MIN($DZ100,CE$4-$CA$4+1)),OFFSET(Escalation!$K$24,($Y100-1)*(Escalation!$I$22+1)+CE$4-SSSModel!$C$3+1,MAX(0,CE$4-$DZ100-$CA$4+1),1,MIN($DZ100,CE$4-$CA$4+1))),
     IF(SSSModel!$C$4="PV",AG100*$EA100*(1+SSSModel!$C$2),
     IF(SSSModel!$C$4="FCR",$EC100*SUM(OFFSET($AC100,0,MAX(CE$4-$AC$4-$DZ100+1,0),1,MIN($DZ100,CE$4-$AC$4+1))),0)))),
SUM($AC100:$BZ100)*
     IF(SSSModel!$C$4="RR",OFFSET(Profiles!$K$2,$Z100,MAX(Profiles!$C$2,AG$4-$W100)),
     IF(SSSModel!$C$4="ECC",$EA100*$EB100*IF(MAX(Escalation!$C$2,AG$4-$W100)&gt;$DZ100-1,0,OFFSET(Escalation!$K$2,$Y100,MAX(Escalation!$C$2,AG$4-$W100))),
     IF(SSSModel!$C$4="PV",IF(CE$4=$W100,$EA100*(1+SSSModel!$C$2),0),
     IF(SSSModel!$C$4="FCR",IF(AND(CE$4&gt;=$W100,OFFSET(Profiles!$K$2,$Z100,MAX(Profiles!$C$2,AG$4-$W100))&gt;0),$EC100,0),0))))))</f>
        <v>0</v>
      </c>
      <c r="CF100" s="135">
        <f ca="1">IF(OR($Z100=0,SSSModel!$C$4="CF"),AH100,
IF(LEFT($V100,3)="ON_",
     IF(SSSModel!$C$4="RR",SUMPRODUCT(OFFSET($AC100,0,0,1,$CB$2),OFFSET(Profiles!$K$28,($Z100-1)*(Profiles!$I$26+1)+CF$4-SSSModel!$C$3+1,0,1,$CB$2)),
     IF(SSSModel!$C$4="ECC",$EA100*$EB100*SUMPRODUCT(OFFSET($AC100,0,MAX(0,CF$4-$DZ100-$CA$4+1),1,MIN($DZ100,CF$4-$CA$4+1)),OFFSET(Escalation!$K$24,($Y100-1)*(Escalation!$I$22+1)+CF$4-SSSModel!$C$3+1,MAX(0,CF$4-$DZ100-$CA$4+1),1,MIN($DZ100,CF$4-$CA$4+1))),
     IF(SSSModel!$C$4="PV",AH100*$EA100*(1+SSSModel!$C$2),
     IF(SSSModel!$C$4="FCR",$EC100*SUM(OFFSET($AC100,0,MAX(CF$4-$AC$4-$DZ100+1,0),1,MIN($DZ100,CF$4-$AC$4+1))),0)))),
SUM($AC100:$BZ100)*
     IF(SSSModel!$C$4="RR",OFFSET(Profiles!$K$2,$Z100,MAX(Profiles!$C$2,AH$4-$W100)),
     IF(SSSModel!$C$4="ECC",$EA100*$EB100*IF(MAX(Escalation!$C$2,AH$4-$W100)&gt;$DZ100-1,0,OFFSET(Escalation!$K$2,$Y100,MAX(Escalation!$C$2,AH$4-$W100))),
     IF(SSSModel!$C$4="PV",IF(CF$4=$W100,$EA100*(1+SSSModel!$C$2),0),
     IF(SSSModel!$C$4="FCR",IF(AND(CF$4&gt;=$W100,OFFSET(Profiles!$K$2,$Z100,MAX(Profiles!$C$2,AH$4-$W100))&gt;0),$EC100,0),0))))))</f>
        <v>0</v>
      </c>
      <c r="CG100" s="135">
        <f ca="1">IF(OR($Z100=0,SSSModel!$C$4="CF"),AI100,
IF(LEFT($V100,3)="ON_",
     IF(SSSModel!$C$4="RR",SUMPRODUCT(OFFSET($AC100,0,0,1,$CB$2),OFFSET(Profiles!$K$28,($Z100-1)*(Profiles!$I$26+1)+CG$4-SSSModel!$C$3+1,0,1,$CB$2)),
     IF(SSSModel!$C$4="ECC",$EA100*$EB100*SUMPRODUCT(OFFSET($AC100,0,MAX(0,CG$4-$DZ100-$CA$4+1),1,MIN($DZ100,CG$4-$CA$4+1)),OFFSET(Escalation!$K$24,($Y100-1)*(Escalation!$I$22+1)+CG$4-SSSModel!$C$3+1,MAX(0,CG$4-$DZ100-$CA$4+1),1,MIN($DZ100,CG$4-$CA$4+1))),
     IF(SSSModel!$C$4="PV",AI100*$EA100*(1+SSSModel!$C$2),
     IF(SSSModel!$C$4="FCR",$EC100*SUM(OFFSET($AC100,0,MAX(CG$4-$AC$4-$DZ100+1,0),1,MIN($DZ100,CG$4-$AC$4+1))),0)))),
SUM($AC100:$BZ100)*
     IF(SSSModel!$C$4="RR",OFFSET(Profiles!$K$2,$Z100,MAX(Profiles!$C$2,AI$4-$W100)),
     IF(SSSModel!$C$4="ECC",$EA100*$EB100*IF(MAX(Escalation!$C$2,AI$4-$W100)&gt;$DZ100-1,0,OFFSET(Escalation!$K$2,$Y100,MAX(Escalation!$C$2,AI$4-$W100))),
     IF(SSSModel!$C$4="PV",IF(CG$4=$W100,$EA100*(1+SSSModel!$C$2),0),
     IF(SSSModel!$C$4="FCR",IF(AND(CG$4&gt;=$W100,OFFSET(Profiles!$K$2,$Z100,MAX(Profiles!$C$2,AI$4-$W100))&gt;0),$EC100,0),0))))))</f>
        <v>0</v>
      </c>
      <c r="CH100" s="135">
        <f ca="1">IF(OR($Z100=0,SSSModel!$C$4="CF"),AJ100,
IF(LEFT($V100,3)="ON_",
     IF(SSSModel!$C$4="RR",SUMPRODUCT(OFFSET($AC100,0,0,1,$CB$2),OFFSET(Profiles!$K$28,($Z100-1)*(Profiles!$I$26+1)+CH$4-SSSModel!$C$3+1,0,1,$CB$2)),
     IF(SSSModel!$C$4="ECC",$EA100*$EB100*SUMPRODUCT(OFFSET($AC100,0,MAX(0,CH$4-$DZ100-$CA$4+1),1,MIN($DZ100,CH$4-$CA$4+1)),OFFSET(Escalation!$K$24,($Y100-1)*(Escalation!$I$22+1)+CH$4-SSSModel!$C$3+1,MAX(0,CH$4-$DZ100-$CA$4+1),1,MIN($DZ100,CH$4-$CA$4+1))),
     IF(SSSModel!$C$4="PV",AJ100*$EA100*(1+SSSModel!$C$2),
     IF(SSSModel!$C$4="FCR",$EC100*SUM(OFFSET($AC100,0,MAX(CH$4-$AC$4-$DZ100+1,0),1,MIN($DZ100,CH$4-$AC$4+1))),0)))),
SUM($AC100:$BZ100)*
     IF(SSSModel!$C$4="RR",OFFSET(Profiles!$K$2,$Z100,MAX(Profiles!$C$2,AJ$4-$W100)),
     IF(SSSModel!$C$4="ECC",$EA100*$EB100*IF(MAX(Escalation!$C$2,AJ$4-$W100)&gt;$DZ100-1,0,OFFSET(Escalation!$K$2,$Y100,MAX(Escalation!$C$2,AJ$4-$W100))),
     IF(SSSModel!$C$4="PV",IF(CH$4=$W100,$EA100*(1+SSSModel!$C$2),0),
     IF(SSSModel!$C$4="FCR",IF(AND(CH$4&gt;=$W100,OFFSET(Profiles!$K$2,$Z100,MAX(Profiles!$C$2,AJ$4-$W100))&gt;0),$EC100,0),0))))))</f>
        <v>0</v>
      </c>
      <c r="CI100" s="135">
        <f ca="1">IF(OR($Z100=0,SSSModel!$C$4="CF"),AK100,
IF(LEFT($V100,3)="ON_",
     IF(SSSModel!$C$4="RR",SUMPRODUCT(OFFSET($AC100,0,0,1,$CB$2),OFFSET(Profiles!$K$28,($Z100-1)*(Profiles!$I$26+1)+CI$4-SSSModel!$C$3+1,0,1,$CB$2)),
     IF(SSSModel!$C$4="ECC",$EA100*$EB100*SUMPRODUCT(OFFSET($AC100,0,MAX(0,CI$4-$DZ100-$CA$4+1),1,MIN($DZ100,CI$4-$CA$4+1)),OFFSET(Escalation!$K$24,($Y100-1)*(Escalation!$I$22+1)+CI$4-SSSModel!$C$3+1,MAX(0,CI$4-$DZ100-$CA$4+1),1,MIN($DZ100,CI$4-$CA$4+1))),
     IF(SSSModel!$C$4="PV",AK100*$EA100*(1+SSSModel!$C$2),
     IF(SSSModel!$C$4="FCR",$EC100*SUM(OFFSET($AC100,0,MAX(CI$4-$AC$4-$DZ100+1,0),1,MIN($DZ100,CI$4-$AC$4+1))),0)))),
SUM($AC100:$BZ100)*
     IF(SSSModel!$C$4="RR",OFFSET(Profiles!$K$2,$Z100,MAX(Profiles!$C$2,AK$4-$W100)),
     IF(SSSModel!$C$4="ECC",$EA100*$EB100*IF(MAX(Escalation!$C$2,AK$4-$W100)&gt;$DZ100-1,0,OFFSET(Escalation!$K$2,$Y100,MAX(Escalation!$C$2,AK$4-$W100))),
     IF(SSSModel!$C$4="PV",IF(CI$4=$W100,$EA100*(1+SSSModel!$C$2),0),
     IF(SSSModel!$C$4="FCR",IF(AND(CI$4&gt;=$W100,OFFSET(Profiles!$K$2,$Z100,MAX(Profiles!$C$2,AK$4-$W100))&gt;0),$EC100,0),0))))))</f>
        <v>0</v>
      </c>
      <c r="CJ100" s="135">
        <f ca="1">IF(OR($Z100=0,SSSModel!$C$4="CF"),AL100,
IF(LEFT($V100,3)="ON_",
     IF(SSSModel!$C$4="RR",SUMPRODUCT(OFFSET($AC100,0,0,1,$CB$2),OFFSET(Profiles!$K$28,($Z100-1)*(Profiles!$I$26+1)+CJ$4-SSSModel!$C$3+1,0,1,$CB$2)),
     IF(SSSModel!$C$4="ECC",$EA100*$EB100*SUMPRODUCT(OFFSET($AC100,0,MAX(0,CJ$4-$DZ100-$CA$4+1),1,MIN($DZ100,CJ$4-$CA$4+1)),OFFSET(Escalation!$K$24,($Y100-1)*(Escalation!$I$22+1)+CJ$4-SSSModel!$C$3+1,MAX(0,CJ$4-$DZ100-$CA$4+1),1,MIN($DZ100,CJ$4-$CA$4+1))),
     IF(SSSModel!$C$4="PV",AL100*$EA100*(1+SSSModel!$C$2),
     IF(SSSModel!$C$4="FCR",$EC100*SUM(OFFSET($AC100,0,MAX(CJ$4-$AC$4-$DZ100+1,0),1,MIN($DZ100,CJ$4-$AC$4+1))),0)))),
SUM($AC100:$BZ100)*
     IF(SSSModel!$C$4="RR",OFFSET(Profiles!$K$2,$Z100,MAX(Profiles!$C$2,AL$4-$W100)),
     IF(SSSModel!$C$4="ECC",$EA100*$EB100*IF(MAX(Escalation!$C$2,AL$4-$W100)&gt;$DZ100-1,0,OFFSET(Escalation!$K$2,$Y100,MAX(Escalation!$C$2,AL$4-$W100))),
     IF(SSSModel!$C$4="PV",IF(CJ$4=$W100,$EA100*(1+SSSModel!$C$2),0),
     IF(SSSModel!$C$4="FCR",IF(AND(CJ$4&gt;=$W100,OFFSET(Profiles!$K$2,$Z100,MAX(Profiles!$C$2,AL$4-$W100))&gt;0),$EC100,0),0))))))</f>
        <v>0</v>
      </c>
      <c r="CK100" s="135">
        <f ca="1">IF(OR($Z100=0,SSSModel!$C$4="CF"),AM100,
IF(LEFT($V100,3)="ON_",
     IF(SSSModel!$C$4="RR",SUMPRODUCT(OFFSET($AC100,0,0,1,$CB$2),OFFSET(Profiles!$K$28,($Z100-1)*(Profiles!$I$26+1)+CK$4-SSSModel!$C$3+1,0,1,$CB$2)),
     IF(SSSModel!$C$4="ECC",$EA100*$EB100*SUMPRODUCT(OFFSET($AC100,0,MAX(0,CK$4-$DZ100-$CA$4+1),1,MIN($DZ100,CK$4-$CA$4+1)),OFFSET(Escalation!$K$24,($Y100-1)*(Escalation!$I$22+1)+CK$4-SSSModel!$C$3+1,MAX(0,CK$4-$DZ100-$CA$4+1),1,MIN($DZ100,CK$4-$CA$4+1))),
     IF(SSSModel!$C$4="PV",AM100*$EA100*(1+SSSModel!$C$2),
     IF(SSSModel!$C$4="FCR",$EC100*SUM(OFFSET($AC100,0,MAX(CK$4-$AC$4-$DZ100+1,0),1,MIN($DZ100,CK$4-$AC$4+1))),0)))),
SUM($AC100:$BZ100)*
     IF(SSSModel!$C$4="RR",OFFSET(Profiles!$K$2,$Z100,MAX(Profiles!$C$2,AM$4-$W100)),
     IF(SSSModel!$C$4="ECC",$EA100*$EB100*IF(MAX(Escalation!$C$2,AM$4-$W100)&gt;$DZ100-1,0,OFFSET(Escalation!$K$2,$Y100,MAX(Escalation!$C$2,AM$4-$W100))),
     IF(SSSModel!$C$4="PV",IF(CK$4=$W100,$EA100*(1+SSSModel!$C$2),0),
     IF(SSSModel!$C$4="FCR",IF(AND(CK$4&gt;=$W100,OFFSET(Profiles!$K$2,$Z100,MAX(Profiles!$C$2,AM$4-$W100))&gt;0),$EC100,0),0))))))</f>
        <v>0</v>
      </c>
      <c r="CL100" s="135">
        <f ca="1">IF(OR($Z100=0,SSSModel!$C$4="CF"),AN100,
IF(LEFT($V100,3)="ON_",
     IF(SSSModel!$C$4="RR",SUMPRODUCT(OFFSET($AC100,0,0,1,$CB$2),OFFSET(Profiles!$K$28,($Z100-1)*(Profiles!$I$26+1)+CL$4-SSSModel!$C$3+1,0,1,$CB$2)),
     IF(SSSModel!$C$4="ECC",$EA100*$EB100*SUMPRODUCT(OFFSET($AC100,0,MAX(0,CL$4-$DZ100-$CA$4+1),1,MIN($DZ100,CL$4-$CA$4+1)),OFFSET(Escalation!$K$24,($Y100-1)*(Escalation!$I$22+1)+CL$4-SSSModel!$C$3+1,MAX(0,CL$4-$DZ100-$CA$4+1),1,MIN($DZ100,CL$4-$CA$4+1))),
     IF(SSSModel!$C$4="PV",AN100*$EA100*(1+SSSModel!$C$2),
     IF(SSSModel!$C$4="FCR",$EC100*SUM(OFFSET($AC100,0,MAX(CL$4-$AC$4-$DZ100+1,0),1,MIN($DZ100,CL$4-$AC$4+1))),0)))),
SUM($AC100:$BZ100)*
     IF(SSSModel!$C$4="RR",OFFSET(Profiles!$K$2,$Z100,MAX(Profiles!$C$2,AN$4-$W100)),
     IF(SSSModel!$C$4="ECC",$EA100*$EB100*IF(MAX(Escalation!$C$2,AN$4-$W100)&gt;$DZ100-1,0,OFFSET(Escalation!$K$2,$Y100,MAX(Escalation!$C$2,AN$4-$W100))),
     IF(SSSModel!$C$4="PV",IF(CL$4=$W100,$EA100*(1+SSSModel!$C$2),0),
     IF(SSSModel!$C$4="FCR",IF(AND(CL$4&gt;=$W100,OFFSET(Profiles!$K$2,$Z100,MAX(Profiles!$C$2,AN$4-$W100))&gt;0),$EC100,0),0))))))</f>
        <v>0</v>
      </c>
      <c r="CM100" s="135">
        <f ca="1">IF(OR($Z100=0,SSSModel!$C$4="CF"),AO100,
IF(LEFT($V100,3)="ON_",
     IF(SSSModel!$C$4="RR",SUMPRODUCT(OFFSET($AC100,0,0,1,$CB$2),OFFSET(Profiles!$K$28,($Z100-1)*(Profiles!$I$26+1)+CM$4-SSSModel!$C$3+1,0,1,$CB$2)),
     IF(SSSModel!$C$4="ECC",$EA100*$EB100*SUMPRODUCT(OFFSET($AC100,0,MAX(0,CM$4-$DZ100-$CA$4+1),1,MIN($DZ100,CM$4-$CA$4+1)),OFFSET(Escalation!$K$24,($Y100-1)*(Escalation!$I$22+1)+CM$4-SSSModel!$C$3+1,MAX(0,CM$4-$DZ100-$CA$4+1),1,MIN($DZ100,CM$4-$CA$4+1))),
     IF(SSSModel!$C$4="PV",AO100*$EA100*(1+SSSModel!$C$2),
     IF(SSSModel!$C$4="FCR",$EC100*SUM(OFFSET($AC100,0,MAX(CM$4-$AC$4-$DZ100+1,0),1,MIN($DZ100,CM$4-$AC$4+1))),0)))),
SUM($AC100:$BZ100)*
     IF(SSSModel!$C$4="RR",OFFSET(Profiles!$K$2,$Z100,MAX(Profiles!$C$2,AO$4-$W100)),
     IF(SSSModel!$C$4="ECC",$EA100*$EB100*IF(MAX(Escalation!$C$2,AO$4-$W100)&gt;$DZ100-1,0,OFFSET(Escalation!$K$2,$Y100,MAX(Escalation!$C$2,AO$4-$W100))),
     IF(SSSModel!$C$4="PV",IF(CM$4=$W100,$EA100*(1+SSSModel!$C$2),0),
     IF(SSSModel!$C$4="FCR",IF(AND(CM$4&gt;=$W100,OFFSET(Profiles!$K$2,$Z100,MAX(Profiles!$C$2,AO$4-$W100))&gt;0),$EC100,0),0))))))</f>
        <v>0</v>
      </c>
      <c r="CN100" s="135">
        <f ca="1">IF(OR($Z100=0,SSSModel!$C$4="CF"),AP100,
IF(LEFT($V100,3)="ON_",
     IF(SSSModel!$C$4="RR",SUMPRODUCT(OFFSET($AC100,0,0,1,$CB$2),OFFSET(Profiles!$K$28,($Z100-1)*(Profiles!$I$26+1)+CN$4-SSSModel!$C$3+1,0,1,$CB$2)),
     IF(SSSModel!$C$4="ECC",$EA100*$EB100*SUMPRODUCT(OFFSET($AC100,0,MAX(0,CN$4-$DZ100-$CA$4+1),1,MIN($DZ100,CN$4-$CA$4+1)),OFFSET(Escalation!$K$24,($Y100-1)*(Escalation!$I$22+1)+CN$4-SSSModel!$C$3+1,MAX(0,CN$4-$DZ100-$CA$4+1),1,MIN($DZ100,CN$4-$CA$4+1))),
     IF(SSSModel!$C$4="PV",AP100*$EA100*(1+SSSModel!$C$2),
     IF(SSSModel!$C$4="FCR",$EC100*SUM(OFFSET($AC100,0,MAX(CN$4-$AC$4-$DZ100+1,0),1,MIN($DZ100,CN$4-$AC$4+1))),0)))),
SUM($AC100:$BZ100)*
     IF(SSSModel!$C$4="RR",OFFSET(Profiles!$K$2,$Z100,MAX(Profiles!$C$2,AP$4-$W100)),
     IF(SSSModel!$C$4="ECC",$EA100*$EB100*IF(MAX(Escalation!$C$2,AP$4-$W100)&gt;$DZ100-1,0,OFFSET(Escalation!$K$2,$Y100,MAX(Escalation!$C$2,AP$4-$W100))),
     IF(SSSModel!$C$4="PV",IF(CN$4=$W100,$EA100*(1+SSSModel!$C$2),0),
     IF(SSSModel!$C$4="FCR",IF(AND(CN$4&gt;=$W100,OFFSET(Profiles!$K$2,$Z100,MAX(Profiles!$C$2,AP$4-$W100))&gt;0),$EC100,0),0))))))</f>
        <v>0</v>
      </c>
      <c r="CO100" s="135">
        <f ca="1">IF(OR($Z100=0,SSSModel!$C$4="CF"),AQ100,
IF(LEFT($V100,3)="ON_",
     IF(SSSModel!$C$4="RR",SUMPRODUCT(OFFSET($AC100,0,0,1,$CB$2),OFFSET(Profiles!$K$28,($Z100-1)*(Profiles!$I$26+1)+CO$4-SSSModel!$C$3+1,0,1,$CB$2)),
     IF(SSSModel!$C$4="ECC",$EA100*$EB100*SUMPRODUCT(OFFSET($AC100,0,MAX(0,CO$4-$DZ100-$CA$4+1),1,MIN($DZ100,CO$4-$CA$4+1)),OFFSET(Escalation!$K$24,($Y100-1)*(Escalation!$I$22+1)+CO$4-SSSModel!$C$3+1,MAX(0,CO$4-$DZ100-$CA$4+1),1,MIN($DZ100,CO$4-$CA$4+1))),
     IF(SSSModel!$C$4="PV",AQ100*$EA100*(1+SSSModel!$C$2),
     IF(SSSModel!$C$4="FCR",$EC100*SUM(OFFSET($AC100,0,MAX(CO$4-$AC$4-$DZ100+1,0),1,MIN($DZ100,CO$4-$AC$4+1))),0)))),
SUM($AC100:$BZ100)*
     IF(SSSModel!$C$4="RR",OFFSET(Profiles!$K$2,$Z100,MAX(Profiles!$C$2,AQ$4-$W100)),
     IF(SSSModel!$C$4="ECC",$EA100*$EB100*IF(MAX(Escalation!$C$2,AQ$4-$W100)&gt;$DZ100-1,0,OFFSET(Escalation!$K$2,$Y100,MAX(Escalation!$C$2,AQ$4-$W100))),
     IF(SSSModel!$C$4="PV",IF(CO$4=$W100,$EA100*(1+SSSModel!$C$2),0),
     IF(SSSModel!$C$4="FCR",IF(AND(CO$4&gt;=$W100,OFFSET(Profiles!$K$2,$Z100,MAX(Profiles!$C$2,AQ$4-$W100))&gt;0),$EC100,0),0))))))</f>
        <v>0</v>
      </c>
      <c r="CP100" s="135">
        <f ca="1">IF(OR($Z100=0,SSSModel!$C$4="CF"),AR100,
IF(LEFT($V100,3)="ON_",
     IF(SSSModel!$C$4="RR",SUMPRODUCT(OFFSET($AC100,0,0,1,$CB$2),OFFSET(Profiles!$K$28,($Z100-1)*(Profiles!$I$26+1)+CP$4-SSSModel!$C$3+1,0,1,$CB$2)),
     IF(SSSModel!$C$4="ECC",$EA100*$EB100*SUMPRODUCT(OFFSET($AC100,0,MAX(0,CP$4-$DZ100-$CA$4+1),1,MIN($DZ100,CP$4-$CA$4+1)),OFFSET(Escalation!$K$24,($Y100-1)*(Escalation!$I$22+1)+CP$4-SSSModel!$C$3+1,MAX(0,CP$4-$DZ100-$CA$4+1),1,MIN($DZ100,CP$4-$CA$4+1))),
     IF(SSSModel!$C$4="PV",AR100*$EA100*(1+SSSModel!$C$2),
     IF(SSSModel!$C$4="FCR",$EC100*SUM(OFFSET($AC100,0,MAX(CP$4-$AC$4-$DZ100+1,0),1,MIN($DZ100,CP$4-$AC$4+1))),0)))),
SUM($AC100:$BZ100)*
     IF(SSSModel!$C$4="RR",OFFSET(Profiles!$K$2,$Z100,MAX(Profiles!$C$2,AR$4-$W100)),
     IF(SSSModel!$C$4="ECC",$EA100*$EB100*IF(MAX(Escalation!$C$2,AR$4-$W100)&gt;$DZ100-1,0,OFFSET(Escalation!$K$2,$Y100,MAX(Escalation!$C$2,AR$4-$W100))),
     IF(SSSModel!$C$4="PV",IF(CP$4=$W100,$EA100*(1+SSSModel!$C$2),0),
     IF(SSSModel!$C$4="FCR",IF(AND(CP$4&gt;=$W100,OFFSET(Profiles!$K$2,$Z100,MAX(Profiles!$C$2,AR$4-$W100))&gt;0),$EC100,0),0))))))</f>
        <v>0</v>
      </c>
      <c r="CQ100" s="135">
        <f ca="1">IF(OR($Z100=0,SSSModel!$C$4="CF"),AS100,
IF(LEFT($V100,3)="ON_",
     IF(SSSModel!$C$4="RR",SUMPRODUCT(OFFSET($AC100,0,0,1,$CB$2),OFFSET(Profiles!$K$28,($Z100-1)*(Profiles!$I$26+1)+CQ$4-SSSModel!$C$3+1,0,1,$CB$2)),
     IF(SSSModel!$C$4="ECC",$EA100*$EB100*SUMPRODUCT(OFFSET($AC100,0,MAX(0,CQ$4-$DZ100-$CA$4+1),1,MIN($DZ100,CQ$4-$CA$4+1)),OFFSET(Escalation!$K$24,($Y100-1)*(Escalation!$I$22+1)+CQ$4-SSSModel!$C$3+1,MAX(0,CQ$4-$DZ100-$CA$4+1),1,MIN($DZ100,CQ$4-$CA$4+1))),
     IF(SSSModel!$C$4="PV",AS100*$EA100*(1+SSSModel!$C$2),
     IF(SSSModel!$C$4="FCR",$EC100*SUM(OFFSET($AC100,0,MAX(CQ$4-$AC$4-$DZ100+1,0),1,MIN($DZ100,CQ$4-$AC$4+1))),0)))),
SUM($AC100:$BZ100)*
     IF(SSSModel!$C$4="RR",OFFSET(Profiles!$K$2,$Z100,MAX(Profiles!$C$2,AS$4-$W100)),
     IF(SSSModel!$C$4="ECC",$EA100*$EB100*IF(MAX(Escalation!$C$2,AS$4-$W100)&gt;$DZ100-1,0,OFFSET(Escalation!$K$2,$Y100,MAX(Escalation!$C$2,AS$4-$W100))),
     IF(SSSModel!$C$4="PV",IF(CQ$4=$W100,$EA100*(1+SSSModel!$C$2),0),
     IF(SSSModel!$C$4="FCR",IF(AND(CQ$4&gt;=$W100,OFFSET(Profiles!$K$2,$Z100,MAX(Profiles!$C$2,AS$4-$W100))&gt;0),$EC100,0),0))))))</f>
        <v>0</v>
      </c>
      <c r="CR100" s="135">
        <f ca="1">IF(OR($Z100=0,SSSModel!$C$4="CF"),AT100,
IF(LEFT($V100,3)="ON_",
     IF(SSSModel!$C$4="RR",SUMPRODUCT(OFFSET($AC100,0,0,1,$CB$2),OFFSET(Profiles!$K$28,($Z100-1)*(Profiles!$I$26+1)+CR$4-SSSModel!$C$3+1,0,1,$CB$2)),
     IF(SSSModel!$C$4="ECC",$EA100*$EB100*SUMPRODUCT(OFFSET($AC100,0,MAX(0,CR$4-$DZ100-$CA$4+1),1,MIN($DZ100,CR$4-$CA$4+1)),OFFSET(Escalation!$K$24,($Y100-1)*(Escalation!$I$22+1)+CR$4-SSSModel!$C$3+1,MAX(0,CR$4-$DZ100-$CA$4+1),1,MIN($DZ100,CR$4-$CA$4+1))),
     IF(SSSModel!$C$4="PV",AT100*$EA100*(1+SSSModel!$C$2),
     IF(SSSModel!$C$4="FCR",$EC100*SUM(OFFSET($AC100,0,MAX(CR$4-$AC$4-$DZ100+1,0),1,MIN($DZ100,CR$4-$AC$4+1))),0)))),
SUM($AC100:$BZ100)*
     IF(SSSModel!$C$4="RR",OFFSET(Profiles!$K$2,$Z100,MAX(Profiles!$C$2,AT$4-$W100)),
     IF(SSSModel!$C$4="ECC",$EA100*$EB100*IF(MAX(Escalation!$C$2,AT$4-$W100)&gt;$DZ100-1,0,OFFSET(Escalation!$K$2,$Y100,MAX(Escalation!$C$2,AT$4-$W100))),
     IF(SSSModel!$C$4="PV",IF(CR$4=$W100,$EA100*(1+SSSModel!$C$2),0),
     IF(SSSModel!$C$4="FCR",IF(AND(CR$4&gt;=$W100,OFFSET(Profiles!$K$2,$Z100,MAX(Profiles!$C$2,AT$4-$W100))&gt;0),$EC100,0),0))))))</f>
        <v>0</v>
      </c>
      <c r="CS100" s="135">
        <f ca="1">IF(OR($Z100=0,SSSModel!$C$4="CF"),AU100,
IF(LEFT($V100,3)="ON_",
     IF(SSSModel!$C$4="RR",SUMPRODUCT(OFFSET($AC100,0,0,1,$CB$2),OFFSET(Profiles!$K$28,($Z100-1)*(Profiles!$I$26+1)+CS$4-SSSModel!$C$3+1,0,1,$CB$2)),
     IF(SSSModel!$C$4="ECC",$EA100*$EB100*SUMPRODUCT(OFFSET($AC100,0,MAX(0,CS$4-$DZ100-$CA$4+1),1,MIN($DZ100,CS$4-$CA$4+1)),OFFSET(Escalation!$K$24,($Y100-1)*(Escalation!$I$22+1)+CS$4-SSSModel!$C$3+1,MAX(0,CS$4-$DZ100-$CA$4+1),1,MIN($DZ100,CS$4-$CA$4+1))),
     IF(SSSModel!$C$4="PV",AU100*$EA100*(1+SSSModel!$C$2),
     IF(SSSModel!$C$4="FCR",$EC100*SUM(OFFSET($AC100,0,MAX(CS$4-$AC$4-$DZ100+1,0),1,MIN($DZ100,CS$4-$AC$4+1))),0)))),
SUM($AC100:$BZ100)*
     IF(SSSModel!$C$4="RR",OFFSET(Profiles!$K$2,$Z100,MAX(Profiles!$C$2,AU$4-$W100)),
     IF(SSSModel!$C$4="ECC",$EA100*$EB100*IF(MAX(Escalation!$C$2,AU$4-$W100)&gt;$DZ100-1,0,OFFSET(Escalation!$K$2,$Y100,MAX(Escalation!$C$2,AU$4-$W100))),
     IF(SSSModel!$C$4="PV",IF(CS$4=$W100,$EA100*(1+SSSModel!$C$2),0),
     IF(SSSModel!$C$4="FCR",IF(AND(CS$4&gt;=$W100,OFFSET(Profiles!$K$2,$Z100,MAX(Profiles!$C$2,AU$4-$W100))&gt;0),$EC100,0),0))))))</f>
        <v>0</v>
      </c>
      <c r="CT100" s="135">
        <f ca="1">IF(OR($Z100=0,SSSModel!$C$4="CF"),AV100,
IF(LEFT($V100,3)="ON_",
     IF(SSSModel!$C$4="RR",SUMPRODUCT(OFFSET($AC100,0,0,1,$CB$2),OFFSET(Profiles!$K$28,($Z100-1)*(Profiles!$I$26+1)+CT$4-SSSModel!$C$3+1,0,1,$CB$2)),
     IF(SSSModel!$C$4="ECC",$EA100*$EB100*SUMPRODUCT(OFFSET($AC100,0,MAX(0,CT$4-$DZ100-$CA$4+1),1,MIN($DZ100,CT$4-$CA$4+1)),OFFSET(Escalation!$K$24,($Y100-1)*(Escalation!$I$22+1)+CT$4-SSSModel!$C$3+1,MAX(0,CT$4-$DZ100-$CA$4+1),1,MIN($DZ100,CT$4-$CA$4+1))),
     IF(SSSModel!$C$4="PV",AV100*$EA100*(1+SSSModel!$C$2),
     IF(SSSModel!$C$4="FCR",$EC100*SUM(OFFSET($AC100,0,MAX(CT$4-$AC$4-$DZ100+1,0),1,MIN($DZ100,CT$4-$AC$4+1))),0)))),
SUM($AC100:$BZ100)*
     IF(SSSModel!$C$4="RR",OFFSET(Profiles!$K$2,$Z100,MAX(Profiles!$C$2,AV$4-$W100)),
     IF(SSSModel!$C$4="ECC",$EA100*$EB100*IF(MAX(Escalation!$C$2,AV$4-$W100)&gt;$DZ100-1,0,OFFSET(Escalation!$K$2,$Y100,MAX(Escalation!$C$2,AV$4-$W100))),
     IF(SSSModel!$C$4="PV",IF(CT$4=$W100,$EA100*(1+SSSModel!$C$2),0),
     IF(SSSModel!$C$4="FCR",IF(AND(CT$4&gt;=$W100,OFFSET(Profiles!$K$2,$Z100,MAX(Profiles!$C$2,AV$4-$W100))&gt;0),$EC100,0),0))))))</f>
        <v>0</v>
      </c>
      <c r="CU100" s="135">
        <f ca="1">IF(OR($Z100=0,SSSModel!$C$4="CF"),AW100,
IF(LEFT($V100,3)="ON_",
     IF(SSSModel!$C$4="RR",SUMPRODUCT(OFFSET($AC100,0,0,1,$CB$2),OFFSET(Profiles!$K$28,($Z100-1)*(Profiles!$I$26+1)+CU$4-SSSModel!$C$3+1,0,1,$CB$2)),
     IF(SSSModel!$C$4="ECC",$EA100*$EB100*SUMPRODUCT(OFFSET($AC100,0,MAX(0,CU$4-$DZ100-$CA$4+1),1,MIN($DZ100,CU$4-$CA$4+1)),OFFSET(Escalation!$K$24,($Y100-1)*(Escalation!$I$22+1)+CU$4-SSSModel!$C$3+1,MAX(0,CU$4-$DZ100-$CA$4+1),1,MIN($DZ100,CU$4-$CA$4+1))),
     IF(SSSModel!$C$4="PV",AW100*$EA100*(1+SSSModel!$C$2),
     IF(SSSModel!$C$4="FCR",$EC100*SUM(OFFSET($AC100,0,MAX(CU$4-$AC$4-$DZ100+1,0),1,MIN($DZ100,CU$4-$AC$4+1))),0)))),
SUM($AC100:$BZ100)*
     IF(SSSModel!$C$4="RR",OFFSET(Profiles!$K$2,$Z100,MAX(Profiles!$C$2,AW$4-$W100)),
     IF(SSSModel!$C$4="ECC",$EA100*$EB100*IF(MAX(Escalation!$C$2,AW$4-$W100)&gt;$DZ100-1,0,OFFSET(Escalation!$K$2,$Y100,MAX(Escalation!$C$2,AW$4-$W100))),
     IF(SSSModel!$C$4="PV",IF(CU$4=$W100,$EA100*(1+SSSModel!$C$2),0),
     IF(SSSModel!$C$4="FCR",IF(AND(CU$4&gt;=$W100,OFFSET(Profiles!$K$2,$Z100,MAX(Profiles!$C$2,AW$4-$W100))&gt;0),$EC100,0),0))))))</f>
        <v>0</v>
      </c>
      <c r="CV100" s="135">
        <f ca="1">IF(OR($Z100=0,SSSModel!$C$4="CF"),AX100,
IF(LEFT($V100,3)="ON_",
     IF(SSSModel!$C$4="RR",SUMPRODUCT(OFFSET($AC100,0,0,1,$CB$2),OFFSET(Profiles!$K$28,($Z100-1)*(Profiles!$I$26+1)+CV$4-SSSModel!$C$3+1,0,1,$CB$2)),
     IF(SSSModel!$C$4="ECC",$EA100*$EB100*SUMPRODUCT(OFFSET($AC100,0,MAX(0,CV$4-$DZ100-$CA$4+1),1,MIN($DZ100,CV$4-$CA$4+1)),OFFSET(Escalation!$K$24,($Y100-1)*(Escalation!$I$22+1)+CV$4-SSSModel!$C$3+1,MAX(0,CV$4-$DZ100-$CA$4+1),1,MIN($DZ100,CV$4-$CA$4+1))),
     IF(SSSModel!$C$4="PV",AX100*$EA100*(1+SSSModel!$C$2),
     IF(SSSModel!$C$4="FCR",$EC100*SUM(OFFSET($AC100,0,MAX(CV$4-$AC$4-$DZ100+1,0),1,MIN($DZ100,CV$4-$AC$4+1))),0)))),
SUM($AC100:$BZ100)*
     IF(SSSModel!$C$4="RR",OFFSET(Profiles!$K$2,$Z100,MAX(Profiles!$C$2,AX$4-$W100)),
     IF(SSSModel!$C$4="ECC",$EA100*$EB100*IF(MAX(Escalation!$C$2,AX$4-$W100)&gt;$DZ100-1,0,OFFSET(Escalation!$K$2,$Y100,MAX(Escalation!$C$2,AX$4-$W100))),
     IF(SSSModel!$C$4="PV",IF(CV$4=$W100,$EA100*(1+SSSModel!$C$2),0),
     IF(SSSModel!$C$4="FCR",IF(AND(CV$4&gt;=$W100,OFFSET(Profiles!$K$2,$Z100,MAX(Profiles!$C$2,AX$4-$W100))&gt;0),$EC100,0),0))))))</f>
        <v>0</v>
      </c>
      <c r="CW100" s="135">
        <f ca="1">IF(OR($Z100=0,SSSModel!$C$4="CF"),AY100,
IF(LEFT($V100,3)="ON_",
     IF(SSSModel!$C$4="RR",SUMPRODUCT(OFFSET($AC100,0,0,1,$CB$2),OFFSET(Profiles!$K$28,($Z100-1)*(Profiles!$I$26+1)+CW$4-SSSModel!$C$3+1,0,1,$CB$2)),
     IF(SSSModel!$C$4="ECC",$EA100*$EB100*SUMPRODUCT(OFFSET($AC100,0,MAX(0,CW$4-$DZ100-$CA$4+1),1,MIN($DZ100,CW$4-$CA$4+1)),OFFSET(Escalation!$K$24,($Y100-1)*(Escalation!$I$22+1)+CW$4-SSSModel!$C$3+1,MAX(0,CW$4-$DZ100-$CA$4+1),1,MIN($DZ100,CW$4-$CA$4+1))),
     IF(SSSModel!$C$4="PV",AY100*$EA100*(1+SSSModel!$C$2),
     IF(SSSModel!$C$4="FCR",$EC100*SUM(OFFSET($AC100,0,MAX(CW$4-$AC$4-$DZ100+1,0),1,MIN($DZ100,CW$4-$AC$4+1))),0)))),
SUM($AC100:$BZ100)*
     IF(SSSModel!$C$4="RR",OFFSET(Profiles!$K$2,$Z100,MAX(Profiles!$C$2,AY$4-$W100)),
     IF(SSSModel!$C$4="ECC",$EA100*$EB100*IF(MAX(Escalation!$C$2,AY$4-$W100)&gt;$DZ100-1,0,OFFSET(Escalation!$K$2,$Y100,MAX(Escalation!$C$2,AY$4-$W100))),
     IF(SSSModel!$C$4="PV",IF(CW$4=$W100,$EA100*(1+SSSModel!$C$2),0),
     IF(SSSModel!$C$4="FCR",IF(AND(CW$4&gt;=$W100,OFFSET(Profiles!$K$2,$Z100,MAX(Profiles!$C$2,AY$4-$W100))&gt;0),$EC100,0),0))))))</f>
        <v>0</v>
      </c>
      <c r="CX100" s="135">
        <f ca="1">IF(OR($Z100=0,SSSModel!$C$4="CF"),AZ100,
IF(LEFT($V100,3)="ON_",
     IF(SSSModel!$C$4="RR",SUMPRODUCT(OFFSET($AC100,0,0,1,$CB$2),OFFSET(Profiles!$K$28,($Z100-1)*(Profiles!$I$26+1)+CX$4-SSSModel!$C$3+1,0,1,$CB$2)),
     IF(SSSModel!$C$4="ECC",$EA100*$EB100*SUMPRODUCT(OFFSET($AC100,0,MAX(0,CX$4-$DZ100-$CA$4+1),1,MIN($DZ100,CX$4-$CA$4+1)),OFFSET(Escalation!$K$24,($Y100-1)*(Escalation!$I$22+1)+CX$4-SSSModel!$C$3+1,MAX(0,CX$4-$DZ100-$CA$4+1),1,MIN($DZ100,CX$4-$CA$4+1))),
     IF(SSSModel!$C$4="PV",AZ100*$EA100*(1+SSSModel!$C$2),
     IF(SSSModel!$C$4="FCR",$EC100*SUM(OFFSET($AC100,0,MAX(CX$4-$AC$4-$DZ100+1,0),1,MIN($DZ100,CX$4-$AC$4+1))),0)))),
SUM($AC100:$BZ100)*
     IF(SSSModel!$C$4="RR",OFFSET(Profiles!$K$2,$Z100,MAX(Profiles!$C$2,AZ$4-$W100)),
     IF(SSSModel!$C$4="ECC",$EA100*$EB100*IF(MAX(Escalation!$C$2,AZ$4-$W100)&gt;$DZ100-1,0,OFFSET(Escalation!$K$2,$Y100,MAX(Escalation!$C$2,AZ$4-$W100))),
     IF(SSSModel!$C$4="PV",IF(CX$4=$W100,$EA100*(1+SSSModel!$C$2),0),
     IF(SSSModel!$C$4="FCR",IF(AND(CX$4&gt;=$W100,OFFSET(Profiles!$K$2,$Z100,MAX(Profiles!$C$2,AZ$4-$W100))&gt;0),$EC100,0),0))))))</f>
        <v>0</v>
      </c>
      <c r="CY100" s="135">
        <f ca="1">IF(OR($Z100=0,SSSModel!$C$4="CF"),BA100,
IF(LEFT($V100,3)="ON_",
     IF(SSSModel!$C$4="RR",SUMPRODUCT(OFFSET($AC100,0,0,1,$CB$2),OFFSET(Profiles!$K$28,($Z100-1)*(Profiles!$I$26+1)+CY$4-SSSModel!$C$3+1,0,1,$CB$2)),
     IF(SSSModel!$C$4="ECC",$EA100*$EB100*SUMPRODUCT(OFFSET($AC100,0,MAX(0,CY$4-$DZ100-$CA$4+1),1,MIN($DZ100,CY$4-$CA$4+1)),OFFSET(Escalation!$K$24,($Y100-1)*(Escalation!$I$22+1)+CY$4-SSSModel!$C$3+1,MAX(0,CY$4-$DZ100-$CA$4+1),1,MIN($DZ100,CY$4-$CA$4+1))),
     IF(SSSModel!$C$4="PV",BA100*$EA100*(1+SSSModel!$C$2),
     IF(SSSModel!$C$4="FCR",$EC100*SUM(OFFSET($AC100,0,MAX(CY$4-$AC$4-$DZ100+1,0),1,MIN($DZ100,CY$4-$AC$4+1))),0)))),
SUM($AC100:$BZ100)*
     IF(SSSModel!$C$4="RR",OFFSET(Profiles!$K$2,$Z100,MAX(Profiles!$C$2,BA$4-$W100)),
     IF(SSSModel!$C$4="ECC",$EA100*$EB100*IF(MAX(Escalation!$C$2,BA$4-$W100)&gt;$DZ100-1,0,OFFSET(Escalation!$K$2,$Y100,MAX(Escalation!$C$2,BA$4-$W100))),
     IF(SSSModel!$C$4="PV",IF(CY$4=$W100,$EA100*(1+SSSModel!$C$2),0),
     IF(SSSModel!$C$4="FCR",IF(AND(CY$4&gt;=$W100,OFFSET(Profiles!$K$2,$Z100,MAX(Profiles!$C$2,BA$4-$W100))&gt;0),$EC100,0),0))))))</f>
        <v>0</v>
      </c>
      <c r="CZ100" s="135">
        <f ca="1">IF(OR($Z100=0,SSSModel!$C$4="CF"),BB100,
IF(LEFT($V100,3)="ON_",
     IF(SSSModel!$C$4="RR",SUMPRODUCT(OFFSET($AC100,0,0,1,$CB$2),OFFSET(Profiles!$K$28,($Z100-1)*(Profiles!$I$26+1)+CZ$4-SSSModel!$C$3+1,0,1,$CB$2)),
     IF(SSSModel!$C$4="ECC",$EA100*$EB100*SUMPRODUCT(OFFSET($AC100,0,MAX(0,CZ$4-$DZ100-$CA$4+1),1,MIN($DZ100,CZ$4-$CA$4+1)),OFFSET(Escalation!$K$24,($Y100-1)*(Escalation!$I$22+1)+CZ$4-SSSModel!$C$3+1,MAX(0,CZ$4-$DZ100-$CA$4+1),1,MIN($DZ100,CZ$4-$CA$4+1))),
     IF(SSSModel!$C$4="PV",BB100*$EA100*(1+SSSModel!$C$2),
     IF(SSSModel!$C$4="FCR",$EC100*SUM(OFFSET($AC100,0,MAX(CZ$4-$AC$4-$DZ100+1,0),1,MIN($DZ100,CZ$4-$AC$4+1))),0)))),
SUM($AC100:$BZ100)*
     IF(SSSModel!$C$4="RR",OFFSET(Profiles!$K$2,$Z100,MAX(Profiles!$C$2,BB$4-$W100)),
     IF(SSSModel!$C$4="ECC",$EA100*$EB100*IF(MAX(Escalation!$C$2,BB$4-$W100)&gt;$DZ100-1,0,OFFSET(Escalation!$K$2,$Y100,MAX(Escalation!$C$2,BB$4-$W100))),
     IF(SSSModel!$C$4="PV",IF(CZ$4=$W100,$EA100*(1+SSSModel!$C$2),0),
     IF(SSSModel!$C$4="FCR",IF(AND(CZ$4&gt;=$W100,OFFSET(Profiles!$K$2,$Z100,MAX(Profiles!$C$2,BB$4-$W100))&gt;0),$EC100,0),0))))))</f>
        <v>0</v>
      </c>
      <c r="DA100" s="135">
        <f ca="1">IF(OR($Z100=0,SSSModel!$C$4="CF"),BC100,
IF(LEFT($V100,3)="ON_",
     IF(SSSModel!$C$4="RR",SUMPRODUCT(OFFSET($AC100,0,0,1,$CB$2),OFFSET(Profiles!$K$28,($Z100-1)*(Profiles!$I$26+1)+DA$4-SSSModel!$C$3+1,0,1,$CB$2)),
     IF(SSSModel!$C$4="ECC",$EA100*$EB100*SUMPRODUCT(OFFSET($AC100,0,MAX(0,DA$4-$DZ100-$CA$4+1),1,MIN($DZ100,DA$4-$CA$4+1)),OFFSET(Escalation!$K$24,($Y100-1)*(Escalation!$I$22+1)+DA$4-SSSModel!$C$3+1,MAX(0,DA$4-$DZ100-$CA$4+1),1,MIN($DZ100,DA$4-$CA$4+1))),
     IF(SSSModel!$C$4="PV",BC100*$EA100*(1+SSSModel!$C$2),
     IF(SSSModel!$C$4="FCR",$EC100*SUM(OFFSET($AC100,0,MAX(DA$4-$AC$4-$DZ100+1,0),1,MIN($DZ100,DA$4-$AC$4+1))),0)))),
SUM($AC100:$BZ100)*
     IF(SSSModel!$C$4="RR",OFFSET(Profiles!$K$2,$Z100,MAX(Profiles!$C$2,BC$4-$W100)),
     IF(SSSModel!$C$4="ECC",$EA100*$EB100*IF(MAX(Escalation!$C$2,BC$4-$W100)&gt;$DZ100-1,0,OFFSET(Escalation!$K$2,$Y100,MAX(Escalation!$C$2,BC$4-$W100))),
     IF(SSSModel!$C$4="PV",IF(DA$4=$W100,$EA100*(1+SSSModel!$C$2),0),
     IF(SSSModel!$C$4="FCR",IF(AND(DA$4&gt;=$W100,OFFSET(Profiles!$K$2,$Z100,MAX(Profiles!$C$2,BC$4-$W100))&gt;0),$EC100,0),0))))))</f>
        <v>0</v>
      </c>
      <c r="DB100" s="135">
        <f ca="1">IF(OR($Z100=0,SSSModel!$C$4="CF"),BD100,
IF(LEFT($V100,3)="ON_",
     IF(SSSModel!$C$4="RR",SUMPRODUCT(OFFSET($AC100,0,0,1,$CB$2),OFFSET(Profiles!$K$28,($Z100-1)*(Profiles!$I$26+1)+DB$4-SSSModel!$C$3+1,0,1,$CB$2)),
     IF(SSSModel!$C$4="ECC",$EA100*$EB100*SUMPRODUCT(OFFSET($AC100,0,MAX(0,DB$4-$DZ100-$CA$4+1),1,MIN($DZ100,DB$4-$CA$4+1)),OFFSET(Escalation!$K$24,($Y100-1)*(Escalation!$I$22+1)+DB$4-SSSModel!$C$3+1,MAX(0,DB$4-$DZ100-$CA$4+1),1,MIN($DZ100,DB$4-$CA$4+1))),
     IF(SSSModel!$C$4="PV",BD100*$EA100*(1+SSSModel!$C$2),
     IF(SSSModel!$C$4="FCR",$EC100*SUM(OFFSET($AC100,0,MAX(DB$4-$AC$4-$DZ100+1,0),1,MIN($DZ100,DB$4-$AC$4+1))),0)))),
SUM($AC100:$BZ100)*
     IF(SSSModel!$C$4="RR",OFFSET(Profiles!$K$2,$Z100,MAX(Profiles!$C$2,BD$4-$W100)),
     IF(SSSModel!$C$4="ECC",$EA100*$EB100*IF(MAX(Escalation!$C$2,BD$4-$W100)&gt;$DZ100-1,0,OFFSET(Escalation!$K$2,$Y100,MAX(Escalation!$C$2,BD$4-$W100))),
     IF(SSSModel!$C$4="PV",IF(DB$4=$W100,$EA100*(1+SSSModel!$C$2),0),
     IF(SSSModel!$C$4="FCR",IF(AND(DB$4&gt;=$W100,OFFSET(Profiles!$K$2,$Z100,MAX(Profiles!$C$2,BD$4-$W100))&gt;0),$EC100,0),0))))))</f>
        <v>0</v>
      </c>
      <c r="DC100" s="135">
        <f ca="1">IF(OR($Z100=0,SSSModel!$C$4="CF"),BE100,
IF(LEFT($V100,3)="ON_",
     IF(SSSModel!$C$4="RR",SUMPRODUCT(OFFSET($AC100,0,0,1,$CB$2),OFFSET(Profiles!$K$28,($Z100-1)*(Profiles!$I$26+1)+DC$4-SSSModel!$C$3+1,0,1,$CB$2)),
     IF(SSSModel!$C$4="ECC",$EA100*$EB100*SUMPRODUCT(OFFSET($AC100,0,MAX(0,DC$4-$DZ100-$CA$4+1),1,MIN($DZ100,DC$4-$CA$4+1)),OFFSET(Escalation!$K$24,($Y100-1)*(Escalation!$I$22+1)+DC$4-SSSModel!$C$3+1,MAX(0,DC$4-$DZ100-$CA$4+1),1,MIN($DZ100,DC$4-$CA$4+1))),
     IF(SSSModel!$C$4="PV",BE100*$EA100*(1+SSSModel!$C$2),
     IF(SSSModel!$C$4="FCR",$EC100*SUM(OFFSET($AC100,0,MAX(DC$4-$AC$4-$DZ100+1,0),1,MIN($DZ100,DC$4-$AC$4+1))),0)))),
SUM($AC100:$BZ100)*
     IF(SSSModel!$C$4="RR",OFFSET(Profiles!$K$2,$Z100,MAX(Profiles!$C$2,BE$4-$W100)),
     IF(SSSModel!$C$4="ECC",$EA100*$EB100*IF(MAX(Escalation!$C$2,BE$4-$W100)&gt;$DZ100-1,0,OFFSET(Escalation!$K$2,$Y100,MAX(Escalation!$C$2,BE$4-$W100))),
     IF(SSSModel!$C$4="PV",IF(DC$4=$W100,$EA100*(1+SSSModel!$C$2),0),
     IF(SSSModel!$C$4="FCR",IF(AND(DC$4&gt;=$W100,OFFSET(Profiles!$K$2,$Z100,MAX(Profiles!$C$2,BE$4-$W100))&gt;0),$EC100,0),0))))))</f>
        <v>0</v>
      </c>
      <c r="DD100" s="135">
        <f ca="1">IF(OR($Z100=0,SSSModel!$C$4="CF"),BF100,
IF(LEFT($V100,3)="ON_",
     IF(SSSModel!$C$4="RR",SUMPRODUCT(OFFSET($AC100,0,0,1,$CB$2),OFFSET(Profiles!$K$28,($Z100-1)*(Profiles!$I$26+1)+DD$4-SSSModel!$C$3+1,0,1,$CB$2)),
     IF(SSSModel!$C$4="ECC",$EA100*$EB100*SUMPRODUCT(OFFSET($AC100,0,MAX(0,DD$4-$DZ100-$CA$4+1),1,MIN($DZ100,DD$4-$CA$4+1)),OFFSET(Escalation!$K$24,($Y100-1)*(Escalation!$I$22+1)+DD$4-SSSModel!$C$3+1,MAX(0,DD$4-$DZ100-$CA$4+1),1,MIN($DZ100,DD$4-$CA$4+1))),
     IF(SSSModel!$C$4="PV",BF100*$EA100*(1+SSSModel!$C$2),
     IF(SSSModel!$C$4="FCR",$EC100*SUM(OFFSET($AC100,0,MAX(DD$4-$AC$4-$DZ100+1,0),1,MIN($DZ100,DD$4-$AC$4+1))),0)))),
SUM($AC100:$BZ100)*
     IF(SSSModel!$C$4="RR",OFFSET(Profiles!$K$2,$Z100,MAX(Profiles!$C$2,BF$4-$W100)),
     IF(SSSModel!$C$4="ECC",$EA100*$EB100*IF(MAX(Escalation!$C$2,BF$4-$W100)&gt;$DZ100-1,0,OFFSET(Escalation!$K$2,$Y100,MAX(Escalation!$C$2,BF$4-$W100))),
     IF(SSSModel!$C$4="PV",IF(DD$4=$W100,$EA100*(1+SSSModel!$C$2),0),
     IF(SSSModel!$C$4="FCR",IF(AND(DD$4&gt;=$W100,OFFSET(Profiles!$K$2,$Z100,MAX(Profiles!$C$2,BF$4-$W100))&gt;0),$EC100,0),0))))))</f>
        <v>0</v>
      </c>
      <c r="DE100" s="135">
        <f ca="1">IF(OR($Z100=0,SSSModel!$C$4="CF"),BG100,
IF(LEFT($V100,3)="ON_",
     IF(SSSModel!$C$4="RR",SUMPRODUCT(OFFSET($AC100,0,0,1,$CB$2),OFFSET(Profiles!$K$28,($Z100-1)*(Profiles!$I$26+1)+DE$4-SSSModel!$C$3+1,0,1,$CB$2)),
     IF(SSSModel!$C$4="ECC",$EA100*$EB100*SUMPRODUCT(OFFSET($AC100,0,MAX(0,DE$4-$DZ100-$CA$4+1),1,MIN($DZ100,DE$4-$CA$4+1)),OFFSET(Escalation!$K$24,($Y100-1)*(Escalation!$I$22+1)+DE$4-SSSModel!$C$3+1,MAX(0,DE$4-$DZ100-$CA$4+1),1,MIN($DZ100,DE$4-$CA$4+1))),
     IF(SSSModel!$C$4="PV",BG100*$EA100*(1+SSSModel!$C$2),
     IF(SSSModel!$C$4="FCR",$EC100*SUM(OFFSET($AC100,0,MAX(DE$4-$AC$4-$DZ100+1,0),1,MIN($DZ100,DE$4-$AC$4+1))),0)))),
SUM($AC100:$BZ100)*
     IF(SSSModel!$C$4="RR",OFFSET(Profiles!$K$2,$Z100,MAX(Profiles!$C$2,BG$4-$W100)),
     IF(SSSModel!$C$4="ECC",$EA100*$EB100*IF(MAX(Escalation!$C$2,BG$4-$W100)&gt;$DZ100-1,0,OFFSET(Escalation!$K$2,$Y100,MAX(Escalation!$C$2,BG$4-$W100))),
     IF(SSSModel!$C$4="PV",IF(DE$4=$W100,$EA100*(1+SSSModel!$C$2),0),
     IF(SSSModel!$C$4="FCR",IF(AND(DE$4&gt;=$W100,OFFSET(Profiles!$K$2,$Z100,MAX(Profiles!$C$2,BG$4-$W100))&gt;0),$EC100,0),0))))))</f>
        <v>0</v>
      </c>
      <c r="DF100" s="135">
        <f ca="1">IF(OR($Z100=0,SSSModel!$C$4="CF"),BH100,
IF(LEFT($V100,3)="ON_",
     IF(SSSModel!$C$4="RR",SUMPRODUCT(OFFSET($AC100,0,0,1,$CB$2),OFFSET(Profiles!$K$28,($Z100-1)*(Profiles!$I$26+1)+DF$4-SSSModel!$C$3+1,0,1,$CB$2)),
     IF(SSSModel!$C$4="ECC",$EA100*$EB100*SUMPRODUCT(OFFSET($AC100,0,MAX(0,DF$4-$DZ100-$CA$4+1),1,MIN($DZ100,DF$4-$CA$4+1)),OFFSET(Escalation!$K$24,($Y100-1)*(Escalation!$I$22+1)+DF$4-SSSModel!$C$3+1,MAX(0,DF$4-$DZ100-$CA$4+1),1,MIN($DZ100,DF$4-$CA$4+1))),
     IF(SSSModel!$C$4="PV",BH100*$EA100*(1+SSSModel!$C$2),
     IF(SSSModel!$C$4="FCR",$EC100*SUM(OFFSET($AC100,0,MAX(DF$4-$AC$4-$DZ100+1,0),1,MIN($DZ100,DF$4-$AC$4+1))),0)))),
SUM($AC100:$BZ100)*
     IF(SSSModel!$C$4="RR",OFFSET(Profiles!$K$2,$Z100,MAX(Profiles!$C$2,BH$4-$W100)),
     IF(SSSModel!$C$4="ECC",$EA100*$EB100*IF(MAX(Escalation!$C$2,BH$4-$W100)&gt;$DZ100-1,0,OFFSET(Escalation!$K$2,$Y100,MAX(Escalation!$C$2,BH$4-$W100))),
     IF(SSSModel!$C$4="PV",IF(DF$4=$W100,$EA100*(1+SSSModel!$C$2),0),
     IF(SSSModel!$C$4="FCR",IF(AND(DF$4&gt;=$W100,OFFSET(Profiles!$K$2,$Z100,MAX(Profiles!$C$2,BH$4-$W100))&gt;0),$EC100,0),0))))))</f>
        <v>0</v>
      </c>
      <c r="DG100" s="135">
        <f ca="1">IF(OR($Z100=0,SSSModel!$C$4="CF"),BI100,
IF(LEFT($V100,3)="ON_",
     IF(SSSModel!$C$4="RR",SUMPRODUCT(OFFSET($AC100,0,0,1,$CB$2),OFFSET(Profiles!$K$28,($Z100-1)*(Profiles!$I$26+1)+DG$4-SSSModel!$C$3+1,0,1,$CB$2)),
     IF(SSSModel!$C$4="ECC",$EA100*$EB100*SUMPRODUCT(OFFSET($AC100,0,MAX(0,DG$4-$DZ100-$CA$4+1),1,MIN($DZ100,DG$4-$CA$4+1)),OFFSET(Escalation!$K$24,($Y100-1)*(Escalation!$I$22+1)+DG$4-SSSModel!$C$3+1,MAX(0,DG$4-$DZ100-$CA$4+1),1,MIN($DZ100,DG$4-$CA$4+1))),
     IF(SSSModel!$C$4="PV",BI100*$EA100*(1+SSSModel!$C$2),
     IF(SSSModel!$C$4="FCR",$EC100*SUM(OFFSET($AC100,0,MAX(DG$4-$AC$4-$DZ100+1,0),1,MIN($DZ100,DG$4-$AC$4+1))),0)))),
SUM($AC100:$BZ100)*
     IF(SSSModel!$C$4="RR",OFFSET(Profiles!$K$2,$Z100,MAX(Profiles!$C$2,BI$4-$W100)),
     IF(SSSModel!$C$4="ECC",$EA100*$EB100*IF(MAX(Escalation!$C$2,BI$4-$W100)&gt;$DZ100-1,0,OFFSET(Escalation!$K$2,$Y100,MAX(Escalation!$C$2,BI$4-$W100))),
     IF(SSSModel!$C$4="PV",IF(DG$4=$W100,$EA100*(1+SSSModel!$C$2),0),
     IF(SSSModel!$C$4="FCR",IF(AND(DG$4&gt;=$W100,OFFSET(Profiles!$K$2,$Z100,MAX(Profiles!$C$2,BI$4-$W100))&gt;0),$EC100,0),0))))))</f>
        <v>0</v>
      </c>
      <c r="DH100" s="135">
        <f ca="1">IF(OR($Z100=0,SSSModel!$C$4="CF"),BJ100,
IF(LEFT($V100,3)="ON_",
     IF(SSSModel!$C$4="RR",SUMPRODUCT(OFFSET($AC100,0,0,1,$CB$2),OFFSET(Profiles!$K$28,($Z100-1)*(Profiles!$I$26+1)+DH$4-SSSModel!$C$3+1,0,1,$CB$2)),
     IF(SSSModel!$C$4="ECC",$EA100*$EB100*SUMPRODUCT(OFFSET($AC100,0,MAX(0,DH$4-$DZ100-$CA$4+1),1,MIN($DZ100,DH$4-$CA$4+1)),OFFSET(Escalation!$K$24,($Y100-1)*(Escalation!$I$22+1)+DH$4-SSSModel!$C$3+1,MAX(0,DH$4-$DZ100-$CA$4+1),1,MIN($DZ100,DH$4-$CA$4+1))),
     IF(SSSModel!$C$4="PV",BJ100*$EA100*(1+SSSModel!$C$2),
     IF(SSSModel!$C$4="FCR",$EC100*SUM(OFFSET($AC100,0,MAX(DH$4-$AC$4-$DZ100+1,0),1,MIN($DZ100,DH$4-$AC$4+1))),0)))),
SUM($AC100:$BZ100)*
     IF(SSSModel!$C$4="RR",OFFSET(Profiles!$K$2,$Z100,MAX(Profiles!$C$2,BJ$4-$W100)),
     IF(SSSModel!$C$4="ECC",$EA100*$EB100*IF(MAX(Escalation!$C$2,BJ$4-$W100)&gt;$DZ100-1,0,OFFSET(Escalation!$K$2,$Y100,MAX(Escalation!$C$2,BJ$4-$W100))),
     IF(SSSModel!$C$4="PV",IF(DH$4=$W100,$EA100*(1+SSSModel!$C$2),0),
     IF(SSSModel!$C$4="FCR",IF(AND(DH$4&gt;=$W100,OFFSET(Profiles!$K$2,$Z100,MAX(Profiles!$C$2,BJ$4-$W100))&gt;0),$EC100,0),0))))))</f>
        <v>0</v>
      </c>
      <c r="DI100" s="135">
        <f ca="1">IF(OR($Z100=0,SSSModel!$C$4="CF"),BK100,
IF(LEFT($V100,3)="ON_",
     IF(SSSModel!$C$4="RR",SUMPRODUCT(OFFSET($AC100,0,0,1,$CB$2),OFFSET(Profiles!$K$28,($Z100-1)*(Profiles!$I$26+1)+DI$4-SSSModel!$C$3+1,0,1,$CB$2)),
     IF(SSSModel!$C$4="ECC",$EA100*$EB100*SUMPRODUCT(OFFSET($AC100,0,MAX(0,DI$4-$DZ100-$CA$4+1),1,MIN($DZ100,DI$4-$CA$4+1)),OFFSET(Escalation!$K$24,($Y100-1)*(Escalation!$I$22+1)+DI$4-SSSModel!$C$3+1,MAX(0,DI$4-$DZ100-$CA$4+1),1,MIN($DZ100,DI$4-$CA$4+1))),
     IF(SSSModel!$C$4="PV",BK100*$EA100*(1+SSSModel!$C$2),
     IF(SSSModel!$C$4="FCR",$EC100*SUM(OFFSET($AC100,0,MAX(DI$4-$AC$4-$DZ100+1,0),1,MIN($DZ100,DI$4-$AC$4+1))),0)))),
SUM($AC100:$BZ100)*
     IF(SSSModel!$C$4="RR",OFFSET(Profiles!$K$2,$Z100,MAX(Profiles!$C$2,BK$4-$W100)),
     IF(SSSModel!$C$4="ECC",$EA100*$EB100*IF(MAX(Escalation!$C$2,BK$4-$W100)&gt;$DZ100-1,0,OFFSET(Escalation!$K$2,$Y100,MAX(Escalation!$C$2,BK$4-$W100))),
     IF(SSSModel!$C$4="PV",IF(DI$4=$W100,$EA100*(1+SSSModel!$C$2),0),
     IF(SSSModel!$C$4="FCR",IF(AND(DI$4&gt;=$W100,OFFSET(Profiles!$K$2,$Z100,MAX(Profiles!$C$2,BK$4-$W100))&gt;0),$EC100,0),0))))))</f>
        <v>0</v>
      </c>
      <c r="DJ100" s="135">
        <f ca="1">IF(OR($Z100=0,SSSModel!$C$4="CF"),BL100,
IF(LEFT($V100,3)="ON_",
     IF(SSSModel!$C$4="RR",SUMPRODUCT(OFFSET($AC100,0,0,1,$CB$2),OFFSET(Profiles!$K$28,($Z100-1)*(Profiles!$I$26+1)+DJ$4-SSSModel!$C$3+1,0,1,$CB$2)),
     IF(SSSModel!$C$4="ECC",$EA100*$EB100*SUMPRODUCT(OFFSET($AC100,0,MAX(0,DJ$4-$DZ100-$CA$4+1),1,MIN($DZ100,DJ$4-$CA$4+1)),OFFSET(Escalation!$K$24,($Y100-1)*(Escalation!$I$22+1)+DJ$4-SSSModel!$C$3+1,MAX(0,DJ$4-$DZ100-$CA$4+1),1,MIN($DZ100,DJ$4-$CA$4+1))),
     IF(SSSModel!$C$4="PV",BL100*$EA100*(1+SSSModel!$C$2),
     IF(SSSModel!$C$4="FCR",$EC100*SUM(OFFSET($AC100,0,MAX(DJ$4-$AC$4-$DZ100+1,0),1,MIN($DZ100,DJ$4-$AC$4+1))),0)))),
SUM($AC100:$BZ100)*
     IF(SSSModel!$C$4="RR",OFFSET(Profiles!$K$2,$Z100,MAX(Profiles!$C$2,BL$4-$W100)),
     IF(SSSModel!$C$4="ECC",$EA100*$EB100*IF(MAX(Escalation!$C$2,BL$4-$W100)&gt;$DZ100-1,0,OFFSET(Escalation!$K$2,$Y100,MAX(Escalation!$C$2,BL$4-$W100))),
     IF(SSSModel!$C$4="PV",IF(DJ$4=$W100,$EA100*(1+SSSModel!$C$2),0),
     IF(SSSModel!$C$4="FCR",IF(AND(DJ$4&gt;=$W100,OFFSET(Profiles!$K$2,$Z100,MAX(Profiles!$C$2,BL$4-$W100))&gt;0),$EC100,0),0))))))</f>
        <v>0</v>
      </c>
      <c r="DK100" s="135">
        <f ca="1">IF(OR($Z100=0,SSSModel!$C$4="CF"),BM100,
IF(LEFT($V100,3)="ON_",
     IF(SSSModel!$C$4="RR",SUMPRODUCT(OFFSET($AC100,0,0,1,$CB$2),OFFSET(Profiles!$K$28,($Z100-1)*(Profiles!$I$26+1)+DK$4-SSSModel!$C$3+1,0,1,$CB$2)),
     IF(SSSModel!$C$4="ECC",$EA100*$EB100*SUMPRODUCT(OFFSET($AC100,0,MAX(0,DK$4-$DZ100-$CA$4+1),1,MIN($DZ100,DK$4-$CA$4+1)),OFFSET(Escalation!$K$24,($Y100-1)*(Escalation!$I$22+1)+DK$4-SSSModel!$C$3+1,MAX(0,DK$4-$DZ100-$CA$4+1),1,MIN($DZ100,DK$4-$CA$4+1))),
     IF(SSSModel!$C$4="PV",BM100*$EA100*(1+SSSModel!$C$2),
     IF(SSSModel!$C$4="FCR",$EC100*SUM(OFFSET($AC100,0,MAX(DK$4-$AC$4-$DZ100+1,0),1,MIN($DZ100,DK$4-$AC$4+1))),0)))),
SUM($AC100:$BZ100)*
     IF(SSSModel!$C$4="RR",OFFSET(Profiles!$K$2,$Z100,MAX(Profiles!$C$2,BM$4-$W100)),
     IF(SSSModel!$C$4="ECC",$EA100*$EB100*IF(MAX(Escalation!$C$2,BM$4-$W100)&gt;$DZ100-1,0,OFFSET(Escalation!$K$2,$Y100,MAX(Escalation!$C$2,BM$4-$W100))),
     IF(SSSModel!$C$4="PV",IF(DK$4=$W100,$EA100*(1+SSSModel!$C$2),0),
     IF(SSSModel!$C$4="FCR",IF(AND(DK$4&gt;=$W100,OFFSET(Profiles!$K$2,$Z100,MAX(Profiles!$C$2,BM$4-$W100))&gt;0),$EC100,0),0))))))</f>
        <v>0</v>
      </c>
      <c r="DL100" s="135">
        <f ca="1">IF(OR($Z100=0,SSSModel!$C$4="CF"),BN100,
IF(LEFT($V100,3)="ON_",
     IF(SSSModel!$C$4="RR",SUMPRODUCT(OFFSET($AC100,0,0,1,$CB$2),OFFSET(Profiles!$K$28,($Z100-1)*(Profiles!$I$26+1)+DL$4-SSSModel!$C$3+1,0,1,$CB$2)),
     IF(SSSModel!$C$4="ECC",$EA100*$EB100*SUMPRODUCT(OFFSET($AC100,0,MAX(0,DL$4-$DZ100-$CA$4+1),1,MIN($DZ100,DL$4-$CA$4+1)),OFFSET(Escalation!$K$24,($Y100-1)*(Escalation!$I$22+1)+DL$4-SSSModel!$C$3+1,MAX(0,DL$4-$DZ100-$CA$4+1),1,MIN($DZ100,DL$4-$CA$4+1))),
     IF(SSSModel!$C$4="PV",BN100*$EA100*(1+SSSModel!$C$2),
     IF(SSSModel!$C$4="FCR",$EC100*SUM(OFFSET($AC100,0,MAX(DL$4-$AC$4-$DZ100+1,0),1,MIN($DZ100,DL$4-$AC$4+1))),0)))),
SUM($AC100:$BZ100)*
     IF(SSSModel!$C$4="RR",OFFSET(Profiles!$K$2,$Z100,MAX(Profiles!$C$2,BN$4-$W100)),
     IF(SSSModel!$C$4="ECC",$EA100*$EB100*IF(MAX(Escalation!$C$2,BN$4-$W100)&gt;$DZ100-1,0,OFFSET(Escalation!$K$2,$Y100,MAX(Escalation!$C$2,BN$4-$W100))),
     IF(SSSModel!$C$4="PV",IF(DL$4=$W100,$EA100*(1+SSSModel!$C$2),0),
     IF(SSSModel!$C$4="FCR",IF(AND(DL$4&gt;=$W100,OFFSET(Profiles!$K$2,$Z100,MAX(Profiles!$C$2,BN$4-$W100))&gt;0),$EC100,0),0))))))</f>
        <v>0</v>
      </c>
      <c r="DM100" s="135">
        <f ca="1">IF(OR($Z100=0,SSSModel!$C$4="CF"),BO100,
IF(LEFT($V100,3)="ON_",
     IF(SSSModel!$C$4="RR",SUMPRODUCT(OFFSET($AC100,0,0,1,$CB$2),OFFSET(Profiles!$K$28,($Z100-1)*(Profiles!$I$26+1)+DM$4-SSSModel!$C$3+1,0,1,$CB$2)),
     IF(SSSModel!$C$4="ECC",$EA100*$EB100*SUMPRODUCT(OFFSET($AC100,0,MAX(0,DM$4-$DZ100-$CA$4+1),1,MIN($DZ100,DM$4-$CA$4+1)),OFFSET(Escalation!$K$24,($Y100-1)*(Escalation!$I$22+1)+DM$4-SSSModel!$C$3+1,MAX(0,DM$4-$DZ100-$CA$4+1),1,MIN($DZ100,DM$4-$CA$4+1))),
     IF(SSSModel!$C$4="PV",BO100*$EA100*(1+SSSModel!$C$2),
     IF(SSSModel!$C$4="FCR",$EC100*SUM(OFFSET($AC100,0,MAX(DM$4-$AC$4-$DZ100+1,0),1,MIN($DZ100,DM$4-$AC$4+1))),0)))),
SUM($AC100:$BZ100)*
     IF(SSSModel!$C$4="RR",OFFSET(Profiles!$K$2,$Z100,MAX(Profiles!$C$2,BO$4-$W100)),
     IF(SSSModel!$C$4="ECC",$EA100*$EB100*IF(MAX(Escalation!$C$2,BO$4-$W100)&gt;$DZ100-1,0,OFFSET(Escalation!$K$2,$Y100,MAX(Escalation!$C$2,BO$4-$W100))),
     IF(SSSModel!$C$4="PV",IF(DM$4=$W100,$EA100*(1+SSSModel!$C$2),0),
     IF(SSSModel!$C$4="FCR",IF(AND(DM$4&gt;=$W100,OFFSET(Profiles!$K$2,$Z100,MAX(Profiles!$C$2,BO$4-$W100))&gt;0),$EC100,0),0))))))</f>
        <v>0</v>
      </c>
      <c r="DN100" s="135">
        <f ca="1">IF(OR($Z100=0,SSSModel!$C$4="CF"),BP100,
IF(LEFT($V100,3)="ON_",
     IF(SSSModel!$C$4="RR",SUMPRODUCT(OFFSET($AC100,0,0,1,$CB$2),OFFSET(Profiles!$K$28,($Z100-1)*(Profiles!$I$26+1)+DN$4-SSSModel!$C$3+1,0,1,$CB$2)),
     IF(SSSModel!$C$4="ECC",$EA100*$EB100*SUMPRODUCT(OFFSET($AC100,0,MAX(0,DN$4-$DZ100-$CA$4+1),1,MIN($DZ100,DN$4-$CA$4+1)),OFFSET(Escalation!$K$24,($Y100-1)*(Escalation!$I$22+1)+DN$4-SSSModel!$C$3+1,MAX(0,DN$4-$DZ100-$CA$4+1),1,MIN($DZ100,DN$4-$CA$4+1))),
     IF(SSSModel!$C$4="PV",BP100*$EA100*(1+SSSModel!$C$2),
     IF(SSSModel!$C$4="FCR",$EC100*SUM(OFFSET($AC100,0,MAX(DN$4-$AC$4-$DZ100+1,0),1,MIN($DZ100,DN$4-$AC$4+1))),0)))),
SUM($AC100:$BZ100)*
     IF(SSSModel!$C$4="RR",OFFSET(Profiles!$K$2,$Z100,MAX(Profiles!$C$2,BP$4-$W100)),
     IF(SSSModel!$C$4="ECC",$EA100*$EB100*IF(MAX(Escalation!$C$2,BP$4-$W100)&gt;$DZ100-1,0,OFFSET(Escalation!$K$2,$Y100,MAX(Escalation!$C$2,BP$4-$W100))),
     IF(SSSModel!$C$4="PV",IF(DN$4=$W100,$EA100*(1+SSSModel!$C$2),0),
     IF(SSSModel!$C$4="FCR",IF(AND(DN$4&gt;=$W100,OFFSET(Profiles!$K$2,$Z100,MAX(Profiles!$C$2,BP$4-$W100))&gt;0),$EC100,0),0))))))</f>
        <v>0</v>
      </c>
      <c r="DO100" s="135">
        <f ca="1">IF(OR($Z100=0,SSSModel!$C$4="CF"),BQ100,
IF(LEFT($V100,3)="ON_",
     IF(SSSModel!$C$4="RR",SUMPRODUCT(OFFSET($AC100,0,0,1,$CB$2),OFFSET(Profiles!$K$28,($Z100-1)*(Profiles!$I$26+1)+DO$4-SSSModel!$C$3+1,0,1,$CB$2)),
     IF(SSSModel!$C$4="ECC",$EA100*$EB100*SUMPRODUCT(OFFSET($AC100,0,MAX(0,DO$4-$DZ100-$CA$4+1),1,MIN($DZ100,DO$4-$CA$4+1)),OFFSET(Escalation!$K$24,($Y100-1)*(Escalation!$I$22+1)+DO$4-SSSModel!$C$3+1,MAX(0,DO$4-$DZ100-$CA$4+1),1,MIN($DZ100,DO$4-$CA$4+1))),
     IF(SSSModel!$C$4="PV",BQ100*$EA100*(1+SSSModel!$C$2),
     IF(SSSModel!$C$4="FCR",$EC100*SUM(OFFSET($AC100,0,MAX(DO$4-$AC$4-$DZ100+1,0),1,MIN($DZ100,DO$4-$AC$4+1))),0)))),
SUM($AC100:$BZ100)*
     IF(SSSModel!$C$4="RR",OFFSET(Profiles!$K$2,$Z100,MAX(Profiles!$C$2,BQ$4-$W100)),
     IF(SSSModel!$C$4="ECC",$EA100*$EB100*IF(MAX(Escalation!$C$2,BQ$4-$W100)&gt;$DZ100-1,0,OFFSET(Escalation!$K$2,$Y100,MAX(Escalation!$C$2,BQ$4-$W100))),
     IF(SSSModel!$C$4="PV",IF(DO$4=$W100,$EA100*(1+SSSModel!$C$2),0),
     IF(SSSModel!$C$4="FCR",IF(AND(DO$4&gt;=$W100,OFFSET(Profiles!$K$2,$Z100,MAX(Profiles!$C$2,BQ$4-$W100))&gt;0),$EC100,0),0))))))</f>
        <v>0</v>
      </c>
      <c r="DP100" s="135">
        <f ca="1">IF(OR($Z100=0,SSSModel!$C$4="CF"),BR100,
IF(LEFT($V100,3)="ON_",
     IF(SSSModel!$C$4="RR",SUMPRODUCT(OFFSET($AC100,0,0,1,$CB$2),OFFSET(Profiles!$K$28,($Z100-1)*(Profiles!$I$26+1)+DP$4-SSSModel!$C$3+1,0,1,$CB$2)),
     IF(SSSModel!$C$4="ECC",$EA100*$EB100*SUMPRODUCT(OFFSET($AC100,0,MAX(0,DP$4-$DZ100-$CA$4+1),1,MIN($DZ100,DP$4-$CA$4+1)),OFFSET(Escalation!$K$24,($Y100-1)*(Escalation!$I$22+1)+DP$4-SSSModel!$C$3+1,MAX(0,DP$4-$DZ100-$CA$4+1),1,MIN($DZ100,DP$4-$CA$4+1))),
     IF(SSSModel!$C$4="PV",BR100*$EA100*(1+SSSModel!$C$2),
     IF(SSSModel!$C$4="FCR",$EC100*SUM(OFFSET($AC100,0,MAX(DP$4-$AC$4-$DZ100+1,0),1,MIN($DZ100,DP$4-$AC$4+1))),0)))),
SUM($AC100:$BZ100)*
     IF(SSSModel!$C$4="RR",OFFSET(Profiles!$K$2,$Z100,MAX(Profiles!$C$2,BR$4-$W100)),
     IF(SSSModel!$C$4="ECC",$EA100*$EB100*IF(MAX(Escalation!$C$2,BR$4-$W100)&gt;$DZ100-1,0,OFFSET(Escalation!$K$2,$Y100,MAX(Escalation!$C$2,BR$4-$W100))),
     IF(SSSModel!$C$4="PV",IF(DP$4=$W100,$EA100*(1+SSSModel!$C$2),0),
     IF(SSSModel!$C$4="FCR",IF(AND(DP$4&gt;=$W100,OFFSET(Profiles!$K$2,$Z100,MAX(Profiles!$C$2,BR$4-$W100))&gt;0),$EC100,0),0))))))</f>
        <v>0</v>
      </c>
      <c r="DQ100" s="135">
        <f ca="1">IF(OR($Z100=0,SSSModel!$C$4="CF"),BS100,
IF(LEFT($V100,3)="ON_",
     IF(SSSModel!$C$4="RR",SUMPRODUCT(OFFSET($AC100,0,0,1,$CB$2),OFFSET(Profiles!$K$28,($Z100-1)*(Profiles!$I$26+1)+DQ$4-SSSModel!$C$3+1,0,1,$CB$2)),
     IF(SSSModel!$C$4="ECC",$EA100*$EB100*SUMPRODUCT(OFFSET($AC100,0,MAX(0,DQ$4-$DZ100-$CA$4+1),1,MIN($DZ100,DQ$4-$CA$4+1)),OFFSET(Escalation!$K$24,($Y100-1)*(Escalation!$I$22+1)+DQ$4-SSSModel!$C$3+1,MAX(0,DQ$4-$DZ100-$CA$4+1),1,MIN($DZ100,DQ$4-$CA$4+1))),
     IF(SSSModel!$C$4="PV",BS100*$EA100*(1+SSSModel!$C$2),
     IF(SSSModel!$C$4="FCR",$EC100*SUM(OFFSET($AC100,0,MAX(DQ$4-$AC$4-$DZ100+1,0),1,MIN($DZ100,DQ$4-$AC$4+1))),0)))),
SUM($AC100:$BZ100)*
     IF(SSSModel!$C$4="RR",OFFSET(Profiles!$K$2,$Z100,MAX(Profiles!$C$2,BS$4-$W100)),
     IF(SSSModel!$C$4="ECC",$EA100*$EB100*IF(MAX(Escalation!$C$2,BS$4-$W100)&gt;$DZ100-1,0,OFFSET(Escalation!$K$2,$Y100,MAX(Escalation!$C$2,BS$4-$W100))),
     IF(SSSModel!$C$4="PV",IF(DQ$4=$W100,$EA100*(1+SSSModel!$C$2),0),
     IF(SSSModel!$C$4="FCR",IF(AND(DQ$4&gt;=$W100,OFFSET(Profiles!$K$2,$Z100,MAX(Profiles!$C$2,BS$4-$W100))&gt;0),$EC100,0),0))))))</f>
        <v>0</v>
      </c>
      <c r="DR100" s="135">
        <f ca="1">IF(OR($Z100=0,SSSModel!$C$4="CF"),BT100,
IF(LEFT($V100,3)="ON_",
     IF(SSSModel!$C$4="RR",SUMPRODUCT(OFFSET($AC100,0,0,1,$CB$2),OFFSET(Profiles!$K$28,($Z100-1)*(Profiles!$I$26+1)+DR$4-SSSModel!$C$3+1,0,1,$CB$2)),
     IF(SSSModel!$C$4="ECC",$EA100*$EB100*SUMPRODUCT(OFFSET($AC100,0,MAX(0,DR$4-$DZ100-$CA$4+1),1,MIN($DZ100,DR$4-$CA$4+1)),OFFSET(Escalation!$K$24,($Y100-1)*(Escalation!$I$22+1)+DR$4-SSSModel!$C$3+1,MAX(0,DR$4-$DZ100-$CA$4+1),1,MIN($DZ100,DR$4-$CA$4+1))),
     IF(SSSModel!$C$4="PV",BT100*$EA100*(1+SSSModel!$C$2),
     IF(SSSModel!$C$4="FCR",$EC100*SUM(OFFSET($AC100,0,MAX(DR$4-$AC$4-$DZ100+1,0),1,MIN($DZ100,DR$4-$AC$4+1))),0)))),
SUM($AC100:$BZ100)*
     IF(SSSModel!$C$4="RR",OFFSET(Profiles!$K$2,$Z100,MAX(Profiles!$C$2,BT$4-$W100)),
     IF(SSSModel!$C$4="ECC",$EA100*$EB100*IF(MAX(Escalation!$C$2,BT$4-$W100)&gt;$DZ100-1,0,OFFSET(Escalation!$K$2,$Y100,MAX(Escalation!$C$2,BT$4-$W100))),
     IF(SSSModel!$C$4="PV",IF(DR$4=$W100,$EA100*(1+SSSModel!$C$2),0),
     IF(SSSModel!$C$4="FCR",IF(AND(DR$4&gt;=$W100,OFFSET(Profiles!$K$2,$Z100,MAX(Profiles!$C$2,BT$4-$W100))&gt;0),$EC100,0),0))))))</f>
        <v>0</v>
      </c>
      <c r="DS100" s="135">
        <f ca="1">IF(OR($Z100=0,SSSModel!$C$4="CF"),BU100,
IF(LEFT($V100,3)="ON_",
     IF(SSSModel!$C$4="RR",SUMPRODUCT(OFFSET($AC100,0,0,1,$CB$2),OFFSET(Profiles!$K$28,($Z100-1)*(Profiles!$I$26+1)+DS$4-SSSModel!$C$3+1,0,1,$CB$2)),
     IF(SSSModel!$C$4="ECC",$EA100*$EB100*SUMPRODUCT(OFFSET($AC100,0,MAX(0,DS$4-$DZ100-$CA$4+1),1,MIN($DZ100,DS$4-$CA$4+1)),OFFSET(Escalation!$K$24,($Y100-1)*(Escalation!$I$22+1)+DS$4-SSSModel!$C$3+1,MAX(0,DS$4-$DZ100-$CA$4+1),1,MIN($DZ100,DS$4-$CA$4+1))),
     IF(SSSModel!$C$4="PV",BU100*$EA100*(1+SSSModel!$C$2),
     IF(SSSModel!$C$4="FCR",$EC100*SUM(OFFSET($AC100,0,MAX(DS$4-$AC$4-$DZ100+1,0),1,MIN($DZ100,DS$4-$AC$4+1))),0)))),
SUM($AC100:$BZ100)*
     IF(SSSModel!$C$4="RR",OFFSET(Profiles!$K$2,$Z100,MAX(Profiles!$C$2,BU$4-$W100)),
     IF(SSSModel!$C$4="ECC",$EA100*$EB100*IF(MAX(Escalation!$C$2,BU$4-$W100)&gt;$DZ100-1,0,OFFSET(Escalation!$K$2,$Y100,MAX(Escalation!$C$2,BU$4-$W100))),
     IF(SSSModel!$C$4="PV",IF(DS$4=$W100,$EA100*(1+SSSModel!$C$2),0),
     IF(SSSModel!$C$4="FCR",IF(AND(DS$4&gt;=$W100,OFFSET(Profiles!$K$2,$Z100,MAX(Profiles!$C$2,BU$4-$W100))&gt;0),$EC100,0),0))))))</f>
        <v>0</v>
      </c>
      <c r="DT100" s="135">
        <f ca="1">IF(OR($Z100=0,SSSModel!$C$4="CF"),BV100,
IF(LEFT($V100,3)="ON_",
     IF(SSSModel!$C$4="RR",SUMPRODUCT(OFFSET($AC100,0,0,1,$CB$2),OFFSET(Profiles!$K$28,($Z100-1)*(Profiles!$I$26+1)+DT$4-SSSModel!$C$3+1,0,1,$CB$2)),
     IF(SSSModel!$C$4="ECC",$EA100*$EB100*SUMPRODUCT(OFFSET($AC100,0,MAX(0,DT$4-$DZ100-$CA$4+1),1,MIN($DZ100,DT$4-$CA$4+1)),OFFSET(Escalation!$K$24,($Y100-1)*(Escalation!$I$22+1)+DT$4-SSSModel!$C$3+1,MAX(0,DT$4-$DZ100-$CA$4+1),1,MIN($DZ100,DT$4-$CA$4+1))),
     IF(SSSModel!$C$4="PV",BV100*$EA100*(1+SSSModel!$C$2),
     IF(SSSModel!$C$4="FCR",$EC100*SUM(OFFSET($AC100,0,MAX(DT$4-$AC$4-$DZ100+1,0),1,MIN($DZ100,DT$4-$AC$4+1))),0)))),
SUM($AC100:$BZ100)*
     IF(SSSModel!$C$4="RR",OFFSET(Profiles!$K$2,$Z100,MAX(Profiles!$C$2,BV$4-$W100)),
     IF(SSSModel!$C$4="ECC",$EA100*$EB100*IF(MAX(Escalation!$C$2,BV$4-$W100)&gt;$DZ100-1,0,OFFSET(Escalation!$K$2,$Y100,MAX(Escalation!$C$2,BV$4-$W100))),
     IF(SSSModel!$C$4="PV",IF(DT$4=$W100,$EA100*(1+SSSModel!$C$2),0),
     IF(SSSModel!$C$4="FCR",IF(AND(DT$4&gt;=$W100,OFFSET(Profiles!$K$2,$Z100,MAX(Profiles!$C$2,BV$4-$W100))&gt;0),$EC100,0),0))))))</f>
        <v>0</v>
      </c>
      <c r="DU100" s="135">
        <f ca="1">IF(OR($Z100=0,SSSModel!$C$4="CF"),BW100,
IF(LEFT($V100,3)="ON_",
     IF(SSSModel!$C$4="RR",SUMPRODUCT(OFFSET($AC100,0,0,1,$CB$2),OFFSET(Profiles!$K$28,($Z100-1)*(Profiles!$I$26+1)+DU$4-SSSModel!$C$3+1,0,1,$CB$2)),
     IF(SSSModel!$C$4="ECC",$EA100*$EB100*SUMPRODUCT(OFFSET($AC100,0,MAX(0,DU$4-$DZ100-$CA$4+1),1,MIN($DZ100,DU$4-$CA$4+1)),OFFSET(Escalation!$K$24,($Y100-1)*(Escalation!$I$22+1)+DU$4-SSSModel!$C$3+1,MAX(0,DU$4-$DZ100-$CA$4+1),1,MIN($DZ100,DU$4-$CA$4+1))),
     IF(SSSModel!$C$4="PV",BW100*$EA100*(1+SSSModel!$C$2),
     IF(SSSModel!$C$4="FCR",$EC100*SUM(OFFSET($AC100,0,MAX(DU$4-$AC$4-$DZ100+1,0),1,MIN($DZ100,DU$4-$AC$4+1))),0)))),
SUM($AC100:$BZ100)*
     IF(SSSModel!$C$4="RR",OFFSET(Profiles!$K$2,$Z100,MAX(Profiles!$C$2,BW$4-$W100)),
     IF(SSSModel!$C$4="ECC",$EA100*$EB100*IF(MAX(Escalation!$C$2,BW$4-$W100)&gt;$DZ100-1,0,OFFSET(Escalation!$K$2,$Y100,MAX(Escalation!$C$2,BW$4-$W100))),
     IF(SSSModel!$C$4="PV",IF(DU$4=$W100,$EA100*(1+SSSModel!$C$2),0),
     IF(SSSModel!$C$4="FCR",IF(AND(DU$4&gt;=$W100,OFFSET(Profiles!$K$2,$Z100,MAX(Profiles!$C$2,BW$4-$W100))&gt;0),$EC100,0),0))))))</f>
        <v>0</v>
      </c>
      <c r="DV100" s="136">
        <f ca="1">IF(OR($Z100=0,SSSModel!$C$4="CF"),BX100,
IF(LEFT($V100,3)="ON_",
     IF(SSSModel!$C$4="RR",SUMPRODUCT(OFFSET($AC100,0,0,1,$CB$2),OFFSET(Profiles!$K$28,($Z100-1)*(Profiles!$I$26+1)+DV$4-SSSModel!$C$3+1,0,1,$CB$2)),
     IF(SSSModel!$C$4="ECC",$EA100*$EB100*SUMPRODUCT(OFFSET($AC100,0,MAX(0,DV$4-$DZ100-$CA$4+1),1,MIN($DZ100,DV$4-$CA$4+1)),OFFSET(Escalation!$K$24,($Y100-1)*(Escalation!$I$22+1)+DV$4-SSSModel!$C$3+1,MAX(0,DV$4-$DZ100-$CA$4+1),1,MIN($DZ100,DV$4-$CA$4+1))),
     IF(SSSModel!$C$4="PV",BX100*$EA100*(1+SSSModel!$C$2),
     IF(SSSModel!$C$4="FCR",$EC100*SUM(OFFSET($AC100,0,MAX(DV$4-$AC$4-$DZ100+1,0),1,MIN($DZ100,DV$4-$AC$4+1))),0)))),
SUM($AC100:$BZ100)*
     IF(SSSModel!$C$4="RR",OFFSET(Profiles!$K$2,$Z100,MAX(Profiles!$C$2,BX$4-$W100)),
     IF(SSSModel!$C$4="ECC",$EA100*$EB100*IF(MAX(Escalation!$C$2,BX$4-$W100)&gt;$DZ100-1,0,OFFSET(Escalation!$K$2,$Y100,MAX(Escalation!$C$2,BX$4-$W100))),
     IF(SSSModel!$C$4="PV",IF(DV$4=$W100,$EA100*(1+SSSModel!$C$2),0),
     IF(SSSModel!$C$4="FCR",IF(AND(DV$4&gt;=$W100,OFFSET(Profiles!$K$2,$Z100,MAX(Profiles!$C$2,BX$4-$W100))&gt;0),$EC100,0),0))))))</f>
        <v>0</v>
      </c>
      <c r="DW100" s="136">
        <f ca="1">IF(OR($Z100=0,SSSModel!$C$4="CF"),BY100,
IF(LEFT($V100,3)="ON_",
     IF(SSSModel!$C$4="RR",SUMPRODUCT(OFFSET($AC100,0,0,1,$CB$2),OFFSET(Profiles!$K$28,($Z100-1)*(Profiles!$I$26+1)+DW$4-SSSModel!$C$3+1,0,1,$CB$2)),
     IF(SSSModel!$C$4="ECC",$EA100*$EB100*SUMPRODUCT(OFFSET($AC100,0,MAX(0,DW$4-$DZ100-$CA$4+1),1,MIN($DZ100,DW$4-$CA$4+1)),OFFSET(Escalation!$K$24,($Y100-1)*(Escalation!$I$22+1)+DW$4-SSSModel!$C$3+1,MAX(0,DW$4-$DZ100-$CA$4+1),1,MIN($DZ100,DW$4-$CA$4+1))),
     IF(SSSModel!$C$4="PV",BY100*$EA100*(1+SSSModel!$C$2),
     IF(SSSModel!$C$4="FCR",$EC100*SUM(OFFSET($AC100,0,MAX(DW$4-$AC$4-$DZ100+1,0),1,MIN($DZ100,DW$4-$AC$4+1))),0)))),
SUM($AC100:$BZ100)*
     IF(SSSModel!$C$4="RR",OFFSET(Profiles!$K$2,$Z100,MAX(Profiles!$C$2,BY$4-$W100)),
     IF(SSSModel!$C$4="ECC",$EA100*$EB100*IF(MAX(Escalation!$C$2,BY$4-$W100)&gt;$DZ100-1,0,OFFSET(Escalation!$K$2,$Y100,MAX(Escalation!$C$2,BY$4-$W100))),
     IF(SSSModel!$C$4="PV",IF(DW$4=$W100,$EA100*(1+SSSModel!$C$2),0),
     IF(SSSModel!$C$4="FCR",IF(AND(DW$4&gt;=$W100,OFFSET(Profiles!$K$2,$Z100,MAX(Profiles!$C$2,BY$4-$W100))&gt;0),$EC100,0),0))))))</f>
        <v>0</v>
      </c>
      <c r="DX100" s="136">
        <f ca="1">IF(OR($Z100=0,SSSModel!$C$4="CF"),BZ100,
IF(LEFT($V100,3)="ON_",
     IF(SSSModel!$C$4="RR",SUMPRODUCT(OFFSET($AC100,0,0,1,$CB$2),OFFSET(Profiles!$K$28,($Z100-1)*(Profiles!$I$26+1)+DX$4-SSSModel!$C$3+1,0,1,$CB$2)),
     IF(SSSModel!$C$4="ECC",$EA100*$EB100*SUMPRODUCT(OFFSET($AC100,0,MAX(0,DX$4-$DZ100-$CA$4+1),1,MIN($DZ100,DX$4-$CA$4+1)),OFFSET(Escalation!$K$24,($Y100-1)*(Escalation!$I$22+1)+DX$4-SSSModel!$C$3+1,MAX(0,DX$4-$DZ100-$CA$4+1),1,MIN($DZ100,DX$4-$CA$4+1))),
     IF(SSSModel!$C$4="PV",BZ100*$EA100*(1+SSSModel!$C$2),
     IF(SSSModel!$C$4="FCR",$EC100*SUM(OFFSET($AC100,0,MAX(DX$4-$AC$4-$DZ100+1,0),1,MIN($DZ100,DX$4-$AC$4+1))),0)))),
SUM($AC100:$BZ100)*
     IF(SSSModel!$C$4="RR",OFFSET(Profiles!$K$2,$Z100,MAX(Profiles!$C$2,BZ$4-$W100)),
     IF(SSSModel!$C$4="ECC",$EA100*$EB100*IF(MAX(Escalation!$C$2,BZ$4-$W100)&gt;$DZ100-1,0,OFFSET(Escalation!$K$2,$Y100,MAX(Escalation!$C$2,BZ$4-$W100))),
     IF(SSSModel!$C$4="PV",IF(DX$4=$W100,$EA100*(1+SSSModel!$C$2),0),
     IF(SSSModel!$C$4="FCR",IF(AND(DX$4&gt;=$W100,OFFSET(Profiles!$K$2,$Z100,MAX(Profiles!$C$2,BZ$4-$W100))&gt;0),$EC100,0),0))))))</f>
        <v>0</v>
      </c>
      <c r="DY100" s="82">
        <f ca="1">IF($Y100=0,0,OFFSET(Escalation!$B$2,$Y100,0))</f>
        <v>0</v>
      </c>
      <c r="DZ100" s="80">
        <f ca="1">IF($Z100=0,0,COUNTIF(OFFSET(Profiles!$K$2,$Z100,0,1,50),"&gt;0"))</f>
        <v>0</v>
      </c>
      <c r="EA100" s="137">
        <f ca="1">IF($Z100=0,0,SUMPRODUCT(Profiles!$C$20:$BH$20,OFFSET(Profiles!$C$2,$Z100,0,1,Profiles!$B$1)))</f>
        <v>0</v>
      </c>
      <c r="EB100" s="24">
        <f>IF($Z100=0,0,((1-(1+DY100)/(1+SSSModel!$C$2))/(1-((1+DY100)/(1+SSSModel!$C$2))^DZ100))*(1+SSSModel!$C$2))</f>
        <v>0</v>
      </c>
      <c r="EC100" s="24">
        <f>IF($Z100=0,0,-PMT(SSSModel!$C$2,DZ100,EA100))</f>
        <v>0</v>
      </c>
    </row>
    <row r="101" spans="3:133" x14ac:dyDescent="0.35">
      <c r="C101" s="18">
        <f t="shared" si="12"/>
        <v>10</v>
      </c>
      <c r="D101" s="18">
        <f t="shared" si="13"/>
        <v>7</v>
      </c>
      <c r="E101" s="18">
        <f t="shared" ca="1" si="14"/>
        <v>0</v>
      </c>
      <c r="G101" s="25" t="str">
        <f ca="1">IF($E101=0,"",OFFSET(Resources!B$26,$E101,0))</f>
        <v/>
      </c>
      <c r="H101" s="25" t="str">
        <f ca="1">IF($E101=0,"",OFFSET(Resources!C$26,$E101,0))</f>
        <v/>
      </c>
      <c r="I101" s="25" t="str">
        <f ca="1">IF($E101=0,"",OFFSET(Resources!$E$26,$E101,0))</f>
        <v/>
      </c>
      <c r="J101" s="16">
        <v>1</v>
      </c>
      <c r="K101" s="16" t="s">
        <v>150</v>
      </c>
      <c r="L101" s="25" t="str">
        <f ca="1">OFFSET(Resources!$CG$24,0,$C101-1)</f>
        <v>Annual Fuel Burn</v>
      </c>
      <c r="M101" s="25" t="str">
        <f ca="1">OFFSET(Resources!$CG$25,0,$C101-1)</f>
        <v>O&amp;M</v>
      </c>
      <c r="N101" s="1">
        <v>1</v>
      </c>
      <c r="O101" s="7">
        <f ca="1">IF($E101=0,0,OFFSET(Resources!$CG$26,$E101,$C101-1))</f>
        <v>0</v>
      </c>
      <c r="P101" s="25" t="str">
        <f ca="1">OFFSET(Resources!$CG$26,0,$C101-1)</f>
        <v>mmBtu/Yr</v>
      </c>
      <c r="Q101" s="18">
        <f ca="1">IF($E101=0,0,OFFSET(GenAlts!$W$4,$E101,$D101-1))</f>
        <v>0</v>
      </c>
      <c r="R101" s="1">
        <v>1</v>
      </c>
      <c r="S101" t="str">
        <f ca="1">IF($E101=0,"",OFFSET(Resources!$R$26,$E101,0))</f>
        <v/>
      </c>
      <c r="T101" s="85" t="str">
        <f ca="1">IF(OR($E101=0,OFFSET(Resources!$P$26,$E101,0)=0),"",OFFSET(Resources!$P$26,$E101,0))</f>
        <v/>
      </c>
      <c r="U101" s="25">
        <f ca="1">IF($E101=0,0,OFFSET(Resources!$AB$26,$E101,($C101-1)*Resources!$CI$20))</f>
        <v>0</v>
      </c>
      <c r="V101" s="1"/>
      <c r="W101">
        <f t="shared" ref="W101:W132" ca="1" si="15">Q101</f>
        <v>0</v>
      </c>
      <c r="X101">
        <f ca="1">IF(T101="",0,MATCH(T101,Profiles!$A$3:$A$22,0))</f>
        <v>0</v>
      </c>
      <c r="Y101" s="10">
        <f ca="1">IF(U101=0,0,MATCH(U101,Escalation!$A$3:$A$18,0))</f>
        <v>0</v>
      </c>
      <c r="Z101">
        <f>IF(V101="",0,MATCH(V101,Profiles!$A$3:$A$22,0))</f>
        <v>0</v>
      </c>
      <c r="AA101" s="8"/>
      <c r="AB101" s="8">
        <v>0</v>
      </c>
      <c r="AC101" s="72">
        <f ca="1">IF(OR(AC$4&lt;$Q101,AC$4&gt;$Q101+IF($S101="",1000,$S101)-1),0,IF(MOD(AC$4-$Q101,IF($R101="",1000,$R101))=0,$O101,0))*IF($Y101&gt;0,(1+INDEX(Escalation!$B$3:$B$18,$Y101,0))^(AC$4-SSSModel!$C$5),1)*IF($X101=0,1,OFFSET(Profiles!$K$2,$X101,MAX(Profiles!$C$2,AC$4-$Q101)))*IF($AA101=1,(1+SSSModel!#REF!),1)</f>
        <v>0</v>
      </c>
      <c r="AD101" s="72">
        <f ca="1">IF(OR(AD$4&lt;$Q101,AD$4&gt;$Q101+IF($S101="",1000,$S101)-1),0,IF(MOD(AD$4-$Q101,IF($R101="",1000,$R101))=0,$O101,0))*IF($Y101&gt;0,(1+INDEX(Escalation!$B$3:$B$18,$Y101,0))^(AD$4-SSSModel!$C$5),1)*IF($X101=0,1,OFFSET(Profiles!$K$2,$X101,MAX(Profiles!$C$2,AD$4-$Q101)))*IF($AA101=1,(1+SSSModel!#REF!),1)</f>
        <v>0</v>
      </c>
      <c r="AE101" s="72">
        <f ca="1">IF(OR(AE$4&lt;$Q101,AE$4&gt;$Q101+IF($S101="",1000,$S101)-1),0,IF(MOD(AE$4-$Q101,IF($R101="",1000,$R101))=0,$O101,0))*IF($Y101&gt;0,(1+INDEX(Escalation!$B$3:$B$18,$Y101,0))^(AE$4-SSSModel!$C$5),1)*IF($X101=0,1,OFFSET(Profiles!$K$2,$X101,MAX(Profiles!$C$2,AE$4-$Q101)))*IF($AA101=1,(1+SSSModel!#REF!),1)</f>
        <v>0</v>
      </c>
      <c r="AF101" s="72">
        <f ca="1">IF(OR(AF$4&lt;$Q101,AF$4&gt;$Q101+IF($S101="",1000,$S101)-1),0,IF(MOD(AF$4-$Q101,IF($R101="",1000,$R101))=0,$O101,0))*IF($Y101&gt;0,(1+INDEX(Escalation!$B$3:$B$18,$Y101,0))^(AF$4-SSSModel!$C$5),1)*IF($X101=0,1,OFFSET(Profiles!$K$2,$X101,MAX(Profiles!$C$2,AF$4-$Q101)))*IF($AA101=1,(1+SSSModel!#REF!),1)</f>
        <v>0</v>
      </c>
      <c r="AG101" s="72">
        <f ca="1">IF(OR(AG$4&lt;$Q101,AG$4&gt;$Q101+IF($S101="",1000,$S101)-1),0,IF(MOD(AG$4-$Q101,IF($R101="",1000,$R101))=0,$O101,0))*IF($Y101&gt;0,(1+INDEX(Escalation!$B$3:$B$18,$Y101,0))^(AG$4-SSSModel!$C$5),1)*IF($X101=0,1,OFFSET(Profiles!$K$2,$X101,MAX(Profiles!$C$2,AG$4-$Q101)))*IF($AA101=1,(1+SSSModel!#REF!),1)</f>
        <v>0</v>
      </c>
      <c r="AH101" s="72">
        <f ca="1">IF(OR(AH$4&lt;$Q101,AH$4&gt;$Q101+IF($S101="",1000,$S101)-1),0,IF(MOD(AH$4-$Q101,IF($R101="",1000,$R101))=0,$O101,0))*IF($Y101&gt;0,(1+INDEX(Escalation!$B$3:$B$18,$Y101,0))^(AH$4-SSSModel!$C$5),1)*IF($X101=0,1,OFFSET(Profiles!$K$2,$X101,MAX(Profiles!$C$2,AH$4-$Q101)))*IF($AA101=1,(1+SSSModel!#REF!),1)</f>
        <v>0</v>
      </c>
      <c r="AI101" s="72">
        <f ca="1">IF(OR(AI$4&lt;$Q101,AI$4&gt;$Q101+IF($S101="",1000,$S101)-1),0,IF(MOD(AI$4-$Q101,IF($R101="",1000,$R101))=0,$O101,0))*IF($Y101&gt;0,(1+INDEX(Escalation!$B$3:$B$18,$Y101,0))^(AI$4-SSSModel!$C$5),1)*IF($X101=0,1,OFFSET(Profiles!$K$2,$X101,MAX(Profiles!$C$2,AI$4-$Q101)))*IF($AA101=1,(1+SSSModel!#REF!),1)</f>
        <v>0</v>
      </c>
      <c r="AJ101" s="72">
        <f ca="1">IF(OR(AJ$4&lt;$Q101,AJ$4&gt;$Q101+IF($S101="",1000,$S101)-1),0,IF(MOD(AJ$4-$Q101,IF($R101="",1000,$R101))=0,$O101,0))*IF($Y101&gt;0,(1+INDEX(Escalation!$B$3:$B$18,$Y101,0))^(AJ$4-SSSModel!$C$5),1)*IF($X101=0,1,OFFSET(Profiles!$K$2,$X101,MAX(Profiles!$C$2,AJ$4-$Q101)))*IF($AA101=1,(1+SSSModel!#REF!),1)</f>
        <v>0</v>
      </c>
      <c r="AK101" s="72">
        <f ca="1">IF(OR(AK$4&lt;$Q101,AK$4&gt;$Q101+IF($S101="",1000,$S101)-1),0,IF(MOD(AK$4-$Q101,IF($R101="",1000,$R101))=0,$O101,0))*IF($Y101&gt;0,(1+INDEX(Escalation!$B$3:$B$18,$Y101,0))^(AK$4-SSSModel!$C$5),1)*IF($X101=0,1,OFFSET(Profiles!$K$2,$X101,MAX(Profiles!$C$2,AK$4-$Q101)))*IF($AA101=1,(1+SSSModel!#REF!),1)</f>
        <v>0</v>
      </c>
      <c r="AL101" s="72">
        <f ca="1">IF(OR(AL$4&lt;$Q101,AL$4&gt;$Q101+IF($S101="",1000,$S101)-1),0,IF(MOD(AL$4-$Q101,IF($R101="",1000,$R101))=0,$O101,0))*IF($Y101&gt;0,(1+INDEX(Escalation!$B$3:$B$18,$Y101,0))^(AL$4-SSSModel!$C$5),1)*IF($X101=0,1,OFFSET(Profiles!$K$2,$X101,MAX(Profiles!$C$2,AL$4-$Q101)))*IF($AA101=1,(1+SSSModel!#REF!),1)</f>
        <v>0</v>
      </c>
      <c r="AM101" s="72">
        <f ca="1">IF(OR(AM$4&lt;$Q101,AM$4&gt;$Q101+IF($S101="",1000,$S101)-1),0,IF(MOD(AM$4-$Q101,IF($R101="",1000,$R101))=0,$O101,0))*IF($Y101&gt;0,(1+INDEX(Escalation!$B$3:$B$18,$Y101,0))^(AM$4-SSSModel!$C$5),1)*IF($X101=0,1,OFFSET(Profiles!$K$2,$X101,MAX(Profiles!$C$2,AM$4-$Q101)))*IF($AA101=1,(1+SSSModel!#REF!),1)</f>
        <v>0</v>
      </c>
      <c r="AN101" s="72">
        <f ca="1">IF(OR(AN$4&lt;$Q101,AN$4&gt;$Q101+IF($S101="",1000,$S101)-1),0,IF(MOD(AN$4-$Q101,IF($R101="",1000,$R101))=0,$O101,0))*IF($Y101&gt;0,(1+INDEX(Escalation!$B$3:$B$18,$Y101,0))^(AN$4-SSSModel!$C$5),1)*IF($X101=0,1,OFFSET(Profiles!$K$2,$X101,MAX(Profiles!$C$2,AN$4-$Q101)))*IF($AA101=1,(1+SSSModel!#REF!),1)</f>
        <v>0</v>
      </c>
      <c r="AO101" s="72">
        <f ca="1">IF(OR(AO$4&lt;$Q101,AO$4&gt;$Q101+IF($S101="",1000,$S101)-1),0,IF(MOD(AO$4-$Q101,IF($R101="",1000,$R101))=0,$O101,0))*IF($Y101&gt;0,(1+INDEX(Escalation!$B$3:$B$18,$Y101,0))^(AO$4-SSSModel!$C$5),1)*IF($X101=0,1,OFFSET(Profiles!$K$2,$X101,MAX(Profiles!$C$2,AO$4-$Q101)))*IF($AA101=1,(1+SSSModel!#REF!),1)</f>
        <v>0</v>
      </c>
      <c r="AP101" s="72">
        <f ca="1">IF(OR(AP$4&lt;$Q101,AP$4&gt;$Q101+IF($S101="",1000,$S101)-1),0,IF(MOD(AP$4-$Q101,IF($R101="",1000,$R101))=0,$O101,0))*IF($Y101&gt;0,(1+INDEX(Escalation!$B$3:$B$18,$Y101,0))^(AP$4-SSSModel!$C$5),1)*IF($X101=0,1,OFFSET(Profiles!$K$2,$X101,MAX(Profiles!$C$2,AP$4-$Q101)))*IF($AA101=1,(1+SSSModel!#REF!),1)</f>
        <v>0</v>
      </c>
      <c r="AQ101" s="72">
        <f ca="1">IF(OR(AQ$4&lt;$Q101,AQ$4&gt;$Q101+IF($S101="",1000,$S101)-1),0,IF(MOD(AQ$4-$Q101,IF($R101="",1000,$R101))=0,$O101,0))*IF($Y101&gt;0,(1+INDEX(Escalation!$B$3:$B$18,$Y101,0))^(AQ$4-SSSModel!$C$5),1)*IF($X101=0,1,OFFSET(Profiles!$K$2,$X101,MAX(Profiles!$C$2,AQ$4-$Q101)))*IF($AA101=1,(1+SSSModel!#REF!),1)</f>
        <v>0</v>
      </c>
      <c r="AR101" s="72">
        <f ca="1">IF(OR(AR$4&lt;$Q101,AR$4&gt;$Q101+IF($S101="",1000,$S101)-1),0,IF(MOD(AR$4-$Q101,IF($R101="",1000,$R101))=0,$O101,0))*IF($Y101&gt;0,(1+INDEX(Escalation!$B$3:$B$18,$Y101,0))^(AR$4-SSSModel!$C$5),1)*IF($X101=0,1,OFFSET(Profiles!$K$2,$X101,MAX(Profiles!$C$2,AR$4-$Q101)))*IF($AA101=1,(1+SSSModel!#REF!),1)</f>
        <v>0</v>
      </c>
      <c r="AS101" s="72">
        <f ca="1">IF(OR(AS$4&lt;$Q101,AS$4&gt;$Q101+IF($S101="",1000,$S101)-1),0,IF(MOD(AS$4-$Q101,IF($R101="",1000,$R101))=0,$O101,0))*IF($Y101&gt;0,(1+INDEX(Escalation!$B$3:$B$18,$Y101,0))^(AS$4-SSSModel!$C$5),1)*IF($X101=0,1,OFFSET(Profiles!$K$2,$X101,MAX(Profiles!$C$2,AS$4-$Q101)))*IF($AA101=1,(1+SSSModel!#REF!),1)</f>
        <v>0</v>
      </c>
      <c r="AT101" s="72">
        <f ca="1">IF(OR(AT$4&lt;$Q101,AT$4&gt;$Q101+IF($S101="",1000,$S101)-1),0,IF(MOD(AT$4-$Q101,IF($R101="",1000,$R101))=0,$O101,0))*IF($Y101&gt;0,(1+INDEX(Escalation!$B$3:$B$18,$Y101,0))^(AT$4-SSSModel!$C$5),1)*IF($X101=0,1,OFFSET(Profiles!$K$2,$X101,MAX(Profiles!$C$2,AT$4-$Q101)))*IF($AA101=1,(1+SSSModel!#REF!),1)</f>
        <v>0</v>
      </c>
      <c r="AU101" s="72">
        <f ca="1">IF(OR(AU$4&lt;$Q101,AU$4&gt;$Q101+IF($S101="",1000,$S101)-1),0,IF(MOD(AU$4-$Q101,IF($R101="",1000,$R101))=0,$O101,0))*IF($Y101&gt;0,(1+INDEX(Escalation!$B$3:$B$18,$Y101,0))^(AU$4-SSSModel!$C$5),1)*IF($X101=0,1,OFFSET(Profiles!$K$2,$X101,MAX(Profiles!$C$2,AU$4-$Q101)))*IF($AA101=1,(1+SSSModel!#REF!),1)</f>
        <v>0</v>
      </c>
      <c r="AV101" s="72">
        <f ca="1">IF(OR(AV$4&lt;$Q101,AV$4&gt;$Q101+IF($S101="",1000,$S101)-1),0,IF(MOD(AV$4-$Q101,IF($R101="",1000,$R101))=0,$O101,0))*IF($Y101&gt;0,(1+INDEX(Escalation!$B$3:$B$18,$Y101,0))^(AV$4-SSSModel!$C$5),1)*IF($X101=0,1,OFFSET(Profiles!$K$2,$X101,MAX(Profiles!$C$2,AV$4-$Q101)))*IF($AA101=1,(1+SSSModel!#REF!),1)</f>
        <v>0</v>
      </c>
      <c r="AW101" s="72">
        <f ca="1">IF(OR(AW$4&lt;$Q101,AW$4&gt;$Q101+IF($S101="",1000,$S101)-1),0,IF(MOD(AW$4-$Q101,IF($R101="",1000,$R101))=0,$O101,0))*IF($Y101&gt;0,(1+INDEX(Escalation!$B$3:$B$18,$Y101,0))^(AW$4-SSSModel!$C$5),1)*IF($X101=0,1,OFFSET(Profiles!$K$2,$X101,MAX(Profiles!$C$2,AW$4-$Q101)))*IF($AA101=1,(1+SSSModel!#REF!),1)</f>
        <v>0</v>
      </c>
      <c r="AX101" s="72">
        <f ca="1">IF(OR(AX$4&lt;$Q101,AX$4&gt;$Q101+IF($S101="",1000,$S101)-1),0,IF(MOD(AX$4-$Q101,IF($R101="",1000,$R101))=0,$O101,0))*IF($Y101&gt;0,(1+INDEX(Escalation!$B$3:$B$18,$Y101,0))^(AX$4-SSSModel!$C$5),1)*IF($X101=0,1,OFFSET(Profiles!$K$2,$X101,MAX(Profiles!$C$2,AX$4-$Q101)))*IF($AA101=1,(1+SSSModel!#REF!),1)</f>
        <v>0</v>
      </c>
      <c r="AY101" s="72">
        <f ca="1">IF(OR(AY$4&lt;$Q101,AY$4&gt;$Q101+IF($S101="",1000,$S101)-1),0,IF(MOD(AY$4-$Q101,IF($R101="",1000,$R101))=0,$O101,0))*IF($Y101&gt;0,(1+INDEX(Escalation!$B$3:$B$18,$Y101,0))^(AY$4-SSSModel!$C$5),1)*IF($X101=0,1,OFFSET(Profiles!$K$2,$X101,MAX(Profiles!$C$2,AY$4-$Q101)))*IF($AA101=1,(1+SSSModel!#REF!),1)</f>
        <v>0</v>
      </c>
      <c r="AZ101" s="72">
        <f ca="1">IF(OR(AZ$4&lt;$Q101,AZ$4&gt;$Q101+IF($S101="",1000,$S101)-1),0,IF(MOD(AZ$4-$Q101,IF($R101="",1000,$R101))=0,$O101,0))*IF($Y101&gt;0,(1+INDEX(Escalation!$B$3:$B$18,$Y101,0))^(AZ$4-SSSModel!$C$5),1)*IF($X101=0,1,OFFSET(Profiles!$K$2,$X101,MAX(Profiles!$C$2,AZ$4-$Q101)))*IF($AA101=1,(1+SSSModel!#REF!),1)</f>
        <v>0</v>
      </c>
      <c r="BA101" s="72">
        <f ca="1">IF(OR(BA$4&lt;$Q101,BA$4&gt;$Q101+IF($S101="",1000,$S101)-1),0,IF(MOD(BA$4-$Q101,IF($R101="",1000,$R101))=0,$O101,0))*IF($Y101&gt;0,(1+INDEX(Escalation!$B$3:$B$18,$Y101,0))^(BA$4-SSSModel!$C$5),1)*IF($X101=0,1,OFFSET(Profiles!$K$2,$X101,MAX(Profiles!$C$2,BA$4-$Q101)))*IF($AA101=1,(1+SSSModel!#REF!),1)</f>
        <v>0</v>
      </c>
      <c r="BB101" s="72">
        <f ca="1">IF(OR(BB$4&lt;$Q101,BB$4&gt;$Q101+IF($S101="",1000,$S101)-1),0,IF(MOD(BB$4-$Q101,IF($R101="",1000,$R101))=0,$O101,0))*IF($Y101&gt;0,(1+INDEX(Escalation!$B$3:$B$18,$Y101,0))^(BB$4-SSSModel!$C$5),1)*IF($X101=0,1,OFFSET(Profiles!$K$2,$X101,MAX(Profiles!$C$2,BB$4-$Q101)))*IF($AA101=1,(1+SSSModel!#REF!),1)</f>
        <v>0</v>
      </c>
      <c r="BC101" s="72">
        <f ca="1">IF(OR(BC$4&lt;$Q101,BC$4&gt;$Q101+IF($S101="",1000,$S101)-1),0,IF(MOD(BC$4-$Q101,IF($R101="",1000,$R101))=0,$O101,0))*IF($Y101&gt;0,(1+INDEX(Escalation!$B$3:$B$18,$Y101,0))^(BC$4-SSSModel!$C$5),1)*IF($X101=0,1,OFFSET(Profiles!$K$2,$X101,MAX(Profiles!$C$2,BC$4-$Q101)))*IF($AA101=1,(1+SSSModel!#REF!),1)</f>
        <v>0</v>
      </c>
      <c r="BD101" s="72">
        <f ca="1">IF(OR(BD$4&lt;$Q101,BD$4&gt;$Q101+IF($S101="",1000,$S101)-1),0,IF(MOD(BD$4-$Q101,IF($R101="",1000,$R101))=0,$O101,0))*IF($Y101&gt;0,(1+INDEX(Escalation!$B$3:$B$18,$Y101,0))^(BD$4-SSSModel!$C$5),1)*IF($X101=0,1,OFFSET(Profiles!$K$2,$X101,MAX(Profiles!$C$2,BD$4-$Q101)))*IF($AA101=1,(1+SSSModel!#REF!),1)</f>
        <v>0</v>
      </c>
      <c r="BE101" s="72">
        <f ca="1">IF(OR(BE$4&lt;$Q101,BE$4&gt;$Q101+IF($S101="",1000,$S101)-1),0,IF(MOD(BE$4-$Q101,IF($R101="",1000,$R101))=0,$O101,0))*IF($Y101&gt;0,(1+INDEX(Escalation!$B$3:$B$18,$Y101,0))^(BE$4-SSSModel!$C$5),1)*IF($X101=0,1,OFFSET(Profiles!$K$2,$X101,MAX(Profiles!$C$2,BE$4-$Q101)))*IF($AA101=1,(1+SSSModel!#REF!),1)</f>
        <v>0</v>
      </c>
      <c r="BF101" s="72">
        <f ca="1">IF(OR(BF$4&lt;$Q101,BF$4&gt;$Q101+IF($S101="",1000,$S101)-1),0,IF(MOD(BF$4-$Q101,IF($R101="",1000,$R101))=0,$O101,0))*IF($Y101&gt;0,(1+INDEX(Escalation!$B$3:$B$18,$Y101,0))^(BF$4-SSSModel!$C$5),1)*IF($X101=0,1,OFFSET(Profiles!$K$2,$X101,MAX(Profiles!$C$2,BF$4-$Q101)))*IF($AA101=1,(1+SSSModel!#REF!),1)</f>
        <v>0</v>
      </c>
      <c r="BG101" s="72">
        <f ca="1">IF(OR(BG$4&lt;$Q101,BG$4&gt;$Q101+IF($S101="",1000,$S101)-1),0,IF(MOD(BG$4-$Q101,IF($R101="",1000,$R101))=0,$O101,0))*IF($Y101&gt;0,(1+INDEX(Escalation!$B$3:$B$18,$Y101,0))^(BG$4-SSSModel!$C$5),1)*IF($X101=0,1,OFFSET(Profiles!$K$2,$X101,MAX(Profiles!$C$2,BG$4-$Q101)))*IF($AA101=1,(1+SSSModel!#REF!),1)</f>
        <v>0</v>
      </c>
      <c r="BH101" s="72">
        <f ca="1">IF(OR(BH$4&lt;$Q101,BH$4&gt;$Q101+IF($S101="",1000,$S101)-1),0,IF(MOD(BH$4-$Q101,IF($R101="",1000,$R101))=0,$O101,0))*IF($Y101&gt;0,(1+INDEX(Escalation!$B$3:$B$18,$Y101,0))^(BH$4-SSSModel!$C$5),1)*IF($X101=0,1,OFFSET(Profiles!$K$2,$X101,MAX(Profiles!$C$2,BH$4-$Q101)))*IF($AA101=1,(1+SSSModel!#REF!),1)</f>
        <v>0</v>
      </c>
      <c r="BI101" s="72">
        <f ca="1">IF(OR(BI$4&lt;$Q101,BI$4&gt;$Q101+IF($S101="",1000,$S101)-1),0,IF(MOD(BI$4-$Q101,IF($R101="",1000,$R101))=0,$O101,0))*IF($Y101&gt;0,(1+INDEX(Escalation!$B$3:$B$18,$Y101,0))^(BI$4-SSSModel!$C$5),1)*IF($X101=0,1,OFFSET(Profiles!$K$2,$X101,MAX(Profiles!$C$2,BI$4-$Q101)))*IF($AA101=1,(1+SSSModel!#REF!),1)</f>
        <v>0</v>
      </c>
      <c r="BJ101" s="72">
        <f ca="1">IF(OR(BJ$4&lt;$Q101,BJ$4&gt;$Q101+IF($S101="",1000,$S101)-1),0,IF(MOD(BJ$4-$Q101,IF($R101="",1000,$R101))=0,$O101,0))*IF($Y101&gt;0,(1+INDEX(Escalation!$B$3:$B$18,$Y101,0))^(BJ$4-SSSModel!$C$5),1)*IF($X101=0,1,OFFSET(Profiles!$K$2,$X101,MAX(Profiles!$C$2,BJ$4-$Q101)))*IF($AA101=1,(1+SSSModel!#REF!),1)</f>
        <v>0</v>
      </c>
      <c r="BK101" s="72">
        <f ca="1">IF(OR(BK$4&lt;$Q101,BK$4&gt;$Q101+IF($S101="",1000,$S101)-1),0,IF(MOD(BK$4-$Q101,IF($R101="",1000,$R101))=0,$O101,0))*IF($Y101&gt;0,(1+INDEX(Escalation!$B$3:$B$18,$Y101,0))^(BK$4-SSSModel!$C$5),1)*IF($X101=0,1,OFFSET(Profiles!$K$2,$X101,MAX(Profiles!$C$2,BK$4-$Q101)))*IF($AA101=1,(1+SSSModel!#REF!),1)</f>
        <v>0</v>
      </c>
      <c r="BL101" s="72">
        <f ca="1">IF(OR(BL$4&lt;$Q101,BL$4&gt;$Q101+IF($S101="",1000,$S101)-1),0,IF(MOD(BL$4-$Q101,IF($R101="",1000,$R101))=0,$O101,0))*IF($Y101&gt;0,(1+INDEX(Escalation!$B$3:$B$18,$Y101,0))^(BL$4-SSSModel!$C$5),1)*IF($X101=0,1,OFFSET(Profiles!$K$2,$X101,MAX(Profiles!$C$2,BL$4-$Q101)))*IF($AA101=1,(1+SSSModel!#REF!),1)</f>
        <v>0</v>
      </c>
      <c r="BM101" s="72">
        <f ca="1">IF(OR(BM$4&lt;$Q101,BM$4&gt;$Q101+IF($S101="",1000,$S101)-1),0,IF(MOD(BM$4-$Q101,IF($R101="",1000,$R101))=0,$O101,0))*IF($Y101&gt;0,(1+INDEX(Escalation!$B$3:$B$18,$Y101,0))^(BM$4-SSSModel!$C$5),1)*IF($X101=0,1,OFFSET(Profiles!$K$2,$X101,MAX(Profiles!$C$2,BM$4-$Q101)))*IF($AA101=1,(1+SSSModel!#REF!),1)</f>
        <v>0</v>
      </c>
      <c r="BN101" s="72">
        <f ca="1">IF(OR(BN$4&lt;$Q101,BN$4&gt;$Q101+IF($S101="",1000,$S101)-1),0,IF(MOD(BN$4-$Q101,IF($R101="",1000,$R101))=0,$O101,0))*IF($Y101&gt;0,(1+INDEX(Escalation!$B$3:$B$18,$Y101,0))^(BN$4-SSSModel!$C$5),1)*IF($X101=0,1,OFFSET(Profiles!$K$2,$X101,MAX(Profiles!$C$2,BN$4-$Q101)))*IF($AA101=1,(1+SSSModel!#REF!),1)</f>
        <v>0</v>
      </c>
      <c r="BO101" s="72">
        <f ca="1">IF(OR(BO$4&lt;$Q101,BO$4&gt;$Q101+IF($S101="",1000,$S101)-1),0,IF(MOD(BO$4-$Q101,IF($R101="",1000,$R101))=0,$O101,0))*IF($Y101&gt;0,(1+INDEX(Escalation!$B$3:$B$18,$Y101,0))^(BO$4-SSSModel!$C$5),1)*IF($X101=0,1,OFFSET(Profiles!$K$2,$X101,MAX(Profiles!$C$2,BO$4-$Q101)))*IF($AA101=1,(1+SSSModel!#REF!),1)</f>
        <v>0</v>
      </c>
      <c r="BP101" s="72">
        <f ca="1">IF(OR(BP$4&lt;$Q101,BP$4&gt;$Q101+IF($S101="",1000,$S101)-1),0,IF(MOD(BP$4-$Q101,IF($R101="",1000,$R101))=0,$O101,0))*IF($Y101&gt;0,(1+INDEX(Escalation!$B$3:$B$18,$Y101,0))^(BP$4-SSSModel!$C$5),1)*IF($X101=0,1,OFFSET(Profiles!$K$2,$X101,MAX(Profiles!$C$2,BP$4-$Q101)))*IF($AA101=1,(1+SSSModel!#REF!),1)</f>
        <v>0</v>
      </c>
      <c r="BQ101" s="72">
        <f ca="1">IF(OR(BQ$4&lt;$Q101,BQ$4&gt;$Q101+IF($S101="",1000,$S101)-1),0,IF(MOD(BQ$4-$Q101,IF($R101="",1000,$R101))=0,$O101,0))*IF($Y101&gt;0,(1+INDEX(Escalation!$B$3:$B$18,$Y101,0))^(BQ$4-SSSModel!$C$5),1)*IF($X101=0,1,OFFSET(Profiles!$K$2,$X101,MAX(Profiles!$C$2,BQ$4-$Q101)))*IF($AA101=1,(1+SSSModel!#REF!),1)</f>
        <v>0</v>
      </c>
      <c r="BR101" s="72">
        <f ca="1">IF(OR(BR$4&lt;$Q101,BR$4&gt;$Q101+IF($S101="",1000,$S101)-1),0,IF(MOD(BR$4-$Q101,IF($R101="",1000,$R101))=0,$O101,0))*IF($Y101&gt;0,(1+INDEX(Escalation!$B$3:$B$18,$Y101,0))^(BR$4-SSSModel!$C$5),1)*IF($X101=0,1,OFFSET(Profiles!$K$2,$X101,MAX(Profiles!$C$2,BR$4-$Q101)))*IF($AA101=1,(1+SSSModel!#REF!),1)</f>
        <v>0</v>
      </c>
      <c r="BS101" s="72">
        <f ca="1">IF(OR(BS$4&lt;$Q101,BS$4&gt;$Q101+IF($S101="",1000,$S101)-1),0,IF(MOD(BS$4-$Q101,IF($R101="",1000,$R101))=0,$O101,0))*IF($Y101&gt;0,(1+INDEX(Escalation!$B$3:$B$18,$Y101,0))^(BS$4-SSSModel!$C$5),1)*IF($X101=0,1,OFFSET(Profiles!$K$2,$X101,MAX(Profiles!$C$2,BS$4-$Q101)))*IF($AA101=1,(1+SSSModel!#REF!),1)</f>
        <v>0</v>
      </c>
      <c r="BT101" s="72">
        <f ca="1">IF(OR(BT$4&lt;$Q101,BT$4&gt;$Q101+IF($S101="",1000,$S101)-1),0,IF(MOD(BT$4-$Q101,IF($R101="",1000,$R101))=0,$O101,0))*IF($Y101&gt;0,(1+INDEX(Escalation!$B$3:$B$18,$Y101,0))^(BT$4-SSSModel!$C$5),1)*IF($X101=0,1,OFFSET(Profiles!$K$2,$X101,MAX(Profiles!$C$2,BT$4-$Q101)))*IF($AA101=1,(1+SSSModel!#REF!),1)</f>
        <v>0</v>
      </c>
      <c r="BU101" s="72">
        <f ca="1">IF(OR(BU$4&lt;$Q101,BU$4&gt;$Q101+IF($S101="",1000,$S101)-1),0,IF(MOD(BU$4-$Q101,IF($R101="",1000,$R101))=0,$O101,0))*IF($Y101&gt;0,(1+INDEX(Escalation!$B$3:$B$18,$Y101,0))^(BU$4-SSSModel!$C$5),1)*IF($X101=0,1,OFFSET(Profiles!$K$2,$X101,MAX(Profiles!$C$2,BU$4-$Q101)))*IF($AA101=1,(1+SSSModel!#REF!),1)</f>
        <v>0</v>
      </c>
      <c r="BV101" s="72">
        <f ca="1">IF(OR(BV$4&lt;$Q101,BV$4&gt;$Q101+IF($S101="",1000,$S101)-1),0,IF(MOD(BV$4-$Q101,IF($R101="",1000,$R101))=0,$O101,0))*IF($Y101&gt;0,(1+INDEX(Escalation!$B$3:$B$18,$Y101,0))^(BV$4-SSSModel!$C$5),1)*IF($X101=0,1,OFFSET(Profiles!$K$2,$X101,MAX(Profiles!$C$2,BV$4-$Q101)))*IF($AA101=1,(1+SSSModel!#REF!),1)</f>
        <v>0</v>
      </c>
      <c r="BW101" s="72">
        <f ca="1">IF(OR(BW$4&lt;$Q101,BW$4&gt;$Q101+IF($S101="",1000,$S101)-1),0,IF(MOD(BW$4-$Q101,IF($R101="",1000,$R101))=0,$O101,0))*IF($Y101&gt;0,(1+INDEX(Escalation!$B$3:$B$18,$Y101,0))^(BW$4-SSSModel!$C$5),1)*IF($X101=0,1,OFFSET(Profiles!$K$2,$X101,MAX(Profiles!$C$2,BW$4-$Q101)))*IF($AA101=1,(1+SSSModel!#REF!),1)</f>
        <v>0</v>
      </c>
      <c r="BX101" s="72">
        <f ca="1">IF(OR(BX$4&lt;$Q101,BX$4&gt;$Q101+IF($S101="",1000,$S101)-1),0,IF(MOD(BX$4-$Q101,IF($R101="",1000,$R101))=0,$O101,0))*IF($Y101&gt;0,(1+INDEX(Escalation!$B$3:$B$18,$Y101,0))^(BX$4-SSSModel!$C$5),1)*IF($X101=0,1,OFFSET(Profiles!$K$2,$X101,MAX(Profiles!$C$2,BX$4-$Q101)))*IF($AA101=1,(1+SSSModel!#REF!),1)</f>
        <v>0</v>
      </c>
      <c r="BY101" s="72">
        <f ca="1">IF(OR(BY$4&lt;$Q101,BY$4&gt;$Q101+IF($S101="",1000,$S101)-1),0,IF(MOD(BY$4-$Q101,IF($R101="",1000,$R101))=0,$O101,0))*IF($Y101&gt;0,(1+INDEX(Escalation!$B$3:$B$18,$Y101,0))^(BY$4-SSSModel!$C$5),1)*IF($X101=0,1,OFFSET(Profiles!$K$2,$X101,MAX(Profiles!$C$2,BY$4-$Q101)))*IF($AA101=1,(1+SSSModel!#REF!),1)</f>
        <v>0</v>
      </c>
      <c r="BZ101" s="72">
        <f ca="1">IF(OR(BZ$4&lt;$Q101,BZ$4&gt;$Q101+IF($S101="",1000,$S101)-1),0,IF(MOD(BZ$4-$Q101,IF($R101="",1000,$R101))=0,$O101,0))*IF($Y101&gt;0,(1+INDEX(Escalation!$B$3:$B$18,$Y101,0))^(BZ$4-SSSModel!$C$5),1)*IF($X101=0,1,OFFSET(Profiles!$K$2,$X101,MAX(Profiles!$C$2,BZ$4-$Q101)))*IF($AA101=1,(1+SSSModel!#REF!),1)</f>
        <v>0</v>
      </c>
      <c r="CA101" s="134">
        <f ca="1">IF(OR($Z101=0,SSSModel!$C$4="CF"),AC101,
IF(LEFT($V101,3)="ON_",
     IF(SSSModel!$C$4="RR",SUMPRODUCT(OFFSET($AC101,0,0,1,$CB$2),OFFSET(Profiles!$K$28,($Z101-1)*(Profiles!$I$26+1)+CA$4-SSSModel!$C$3+1,0,1,$CB$2)),
     IF(SSSModel!$C$4="ECC",$EA101*$EB101*SUMPRODUCT(OFFSET($AC101,0,MAX(0,CA$4-$DZ101-$CA$4+1),1,MIN($DZ101,CA$4-$CA$4+1)),OFFSET(Escalation!$K$24,($Y101-1)*(Escalation!$I$22+1)+CA$4-SSSModel!$C$3+1,MAX(0,CA$4-$DZ101-$CA$4+1),1,MIN($DZ101,CA$4-$CA$4+1))),
     IF(SSSModel!$C$4="PV",AC101*$EA101*(1+SSSModel!$C$2),
     IF(SSSModel!$C$4="FCR",$EC101*SUM(OFFSET($AC101,0,MAX(CA$4-$AC$4-$DZ101+1,0),1,MIN($DZ101,CA$4-$AC$4+1))),0)))),
SUM($AC101:$BZ101)*
     IF(SSSModel!$C$4="RR",OFFSET(Profiles!$K$2,$Z101,MAX(Profiles!$C$2,AC$4-$W101)),
     IF(SSSModel!$C$4="ECC",$EA101*$EB101*IF(MAX(Escalation!$C$2,AC$4-$W101)&gt;$DZ101-1,0,OFFSET(Escalation!$K$2,$Y101,MAX(Escalation!$C$2,AC$4-$W101))),
     IF(SSSModel!$C$4="PV",IF(CA$4=$W101,$EA101*(1+SSSModel!$C$2),0),
     IF(SSSModel!$C$4="FCR",IF(AND(CA$4&gt;=$W101,OFFSET(Profiles!$K$2,$Z101,MAX(Profiles!$C$2,AC$4-$W101))&gt;0),$EC101,0),0))))))</f>
        <v>0</v>
      </c>
      <c r="CB101" s="135">
        <f ca="1">IF(OR($Z101=0,SSSModel!$C$4="CF"),AD101,
IF(LEFT($V101,3)="ON_",
     IF(SSSModel!$C$4="RR",SUMPRODUCT(OFFSET($AC101,0,0,1,$CB$2),OFFSET(Profiles!$K$28,($Z101-1)*(Profiles!$I$26+1)+CB$4-SSSModel!$C$3+1,0,1,$CB$2)),
     IF(SSSModel!$C$4="ECC",$EA101*$EB101*SUMPRODUCT(OFFSET($AC101,0,MAX(0,CB$4-$DZ101-$CA$4+1),1,MIN($DZ101,CB$4-$CA$4+1)),OFFSET(Escalation!$K$24,($Y101-1)*(Escalation!$I$22+1)+CB$4-SSSModel!$C$3+1,MAX(0,CB$4-$DZ101-$CA$4+1),1,MIN($DZ101,CB$4-$CA$4+1))),
     IF(SSSModel!$C$4="PV",AD101*$EA101*(1+SSSModel!$C$2),
     IF(SSSModel!$C$4="FCR",$EC101*SUM(OFFSET($AC101,0,MAX(CB$4-$AC$4-$DZ101+1,0),1,MIN($DZ101,CB$4-$AC$4+1))),0)))),
SUM($AC101:$BZ101)*
     IF(SSSModel!$C$4="RR",OFFSET(Profiles!$K$2,$Z101,MAX(Profiles!$C$2,AD$4-$W101)),
     IF(SSSModel!$C$4="ECC",$EA101*$EB101*IF(MAX(Escalation!$C$2,AD$4-$W101)&gt;$DZ101-1,0,OFFSET(Escalation!$K$2,$Y101,MAX(Escalation!$C$2,AD$4-$W101))),
     IF(SSSModel!$C$4="PV",IF(CB$4=$W101,$EA101*(1+SSSModel!$C$2),0),
     IF(SSSModel!$C$4="FCR",IF(AND(CB$4&gt;=$W101,OFFSET(Profiles!$K$2,$Z101,MAX(Profiles!$C$2,AD$4-$W101))&gt;0),$EC101,0),0))))))</f>
        <v>0</v>
      </c>
      <c r="CC101" s="135">
        <f ca="1">IF(OR($Z101=0,SSSModel!$C$4="CF"),AE101,
IF(LEFT($V101,3)="ON_",
     IF(SSSModel!$C$4="RR",SUMPRODUCT(OFFSET($AC101,0,0,1,$CB$2),OFFSET(Profiles!$K$28,($Z101-1)*(Profiles!$I$26+1)+CC$4-SSSModel!$C$3+1,0,1,$CB$2)),
     IF(SSSModel!$C$4="ECC",$EA101*$EB101*SUMPRODUCT(OFFSET($AC101,0,MAX(0,CC$4-$DZ101-$CA$4+1),1,MIN($DZ101,CC$4-$CA$4+1)),OFFSET(Escalation!$K$24,($Y101-1)*(Escalation!$I$22+1)+CC$4-SSSModel!$C$3+1,MAX(0,CC$4-$DZ101-$CA$4+1),1,MIN($DZ101,CC$4-$CA$4+1))),
     IF(SSSModel!$C$4="PV",AE101*$EA101*(1+SSSModel!$C$2),
     IF(SSSModel!$C$4="FCR",$EC101*SUM(OFFSET($AC101,0,MAX(CC$4-$AC$4-$DZ101+1,0),1,MIN($DZ101,CC$4-$AC$4+1))),0)))),
SUM($AC101:$BZ101)*
     IF(SSSModel!$C$4="RR",OFFSET(Profiles!$K$2,$Z101,MAX(Profiles!$C$2,AE$4-$W101)),
     IF(SSSModel!$C$4="ECC",$EA101*$EB101*IF(MAX(Escalation!$C$2,AE$4-$W101)&gt;$DZ101-1,0,OFFSET(Escalation!$K$2,$Y101,MAX(Escalation!$C$2,AE$4-$W101))),
     IF(SSSModel!$C$4="PV",IF(CC$4=$W101,$EA101*(1+SSSModel!$C$2),0),
     IF(SSSModel!$C$4="FCR",IF(AND(CC$4&gt;=$W101,OFFSET(Profiles!$K$2,$Z101,MAX(Profiles!$C$2,AE$4-$W101))&gt;0),$EC101,0),0))))))</f>
        <v>0</v>
      </c>
      <c r="CD101" s="135">
        <f ca="1">IF(OR($Z101=0,SSSModel!$C$4="CF"),AF101,
IF(LEFT($V101,3)="ON_",
     IF(SSSModel!$C$4="RR",SUMPRODUCT(OFFSET($AC101,0,0,1,$CB$2),OFFSET(Profiles!$K$28,($Z101-1)*(Profiles!$I$26+1)+CD$4-SSSModel!$C$3+1,0,1,$CB$2)),
     IF(SSSModel!$C$4="ECC",$EA101*$EB101*SUMPRODUCT(OFFSET($AC101,0,MAX(0,CD$4-$DZ101-$CA$4+1),1,MIN($DZ101,CD$4-$CA$4+1)),OFFSET(Escalation!$K$24,($Y101-1)*(Escalation!$I$22+1)+CD$4-SSSModel!$C$3+1,MAX(0,CD$4-$DZ101-$CA$4+1),1,MIN($DZ101,CD$4-$CA$4+1))),
     IF(SSSModel!$C$4="PV",AF101*$EA101*(1+SSSModel!$C$2),
     IF(SSSModel!$C$4="FCR",$EC101*SUM(OFFSET($AC101,0,MAX(CD$4-$AC$4-$DZ101+1,0),1,MIN($DZ101,CD$4-$AC$4+1))),0)))),
SUM($AC101:$BZ101)*
     IF(SSSModel!$C$4="RR",OFFSET(Profiles!$K$2,$Z101,MAX(Profiles!$C$2,AF$4-$W101)),
     IF(SSSModel!$C$4="ECC",$EA101*$EB101*IF(MAX(Escalation!$C$2,AF$4-$W101)&gt;$DZ101-1,0,OFFSET(Escalation!$K$2,$Y101,MAX(Escalation!$C$2,AF$4-$W101))),
     IF(SSSModel!$C$4="PV",IF(CD$4=$W101,$EA101*(1+SSSModel!$C$2),0),
     IF(SSSModel!$C$4="FCR",IF(AND(CD$4&gt;=$W101,OFFSET(Profiles!$K$2,$Z101,MAX(Profiles!$C$2,AF$4-$W101))&gt;0),$EC101,0),0))))))</f>
        <v>0</v>
      </c>
      <c r="CE101" s="135">
        <f ca="1">IF(OR($Z101=0,SSSModel!$C$4="CF"),AG101,
IF(LEFT($V101,3)="ON_",
     IF(SSSModel!$C$4="RR",SUMPRODUCT(OFFSET($AC101,0,0,1,$CB$2),OFFSET(Profiles!$K$28,($Z101-1)*(Profiles!$I$26+1)+CE$4-SSSModel!$C$3+1,0,1,$CB$2)),
     IF(SSSModel!$C$4="ECC",$EA101*$EB101*SUMPRODUCT(OFFSET($AC101,0,MAX(0,CE$4-$DZ101-$CA$4+1),1,MIN($DZ101,CE$4-$CA$4+1)),OFFSET(Escalation!$K$24,($Y101-1)*(Escalation!$I$22+1)+CE$4-SSSModel!$C$3+1,MAX(0,CE$4-$DZ101-$CA$4+1),1,MIN($DZ101,CE$4-$CA$4+1))),
     IF(SSSModel!$C$4="PV",AG101*$EA101*(1+SSSModel!$C$2),
     IF(SSSModel!$C$4="FCR",$EC101*SUM(OFFSET($AC101,0,MAX(CE$4-$AC$4-$DZ101+1,0),1,MIN($DZ101,CE$4-$AC$4+1))),0)))),
SUM($AC101:$BZ101)*
     IF(SSSModel!$C$4="RR",OFFSET(Profiles!$K$2,$Z101,MAX(Profiles!$C$2,AG$4-$W101)),
     IF(SSSModel!$C$4="ECC",$EA101*$EB101*IF(MAX(Escalation!$C$2,AG$4-$W101)&gt;$DZ101-1,0,OFFSET(Escalation!$K$2,$Y101,MAX(Escalation!$C$2,AG$4-$W101))),
     IF(SSSModel!$C$4="PV",IF(CE$4=$W101,$EA101*(1+SSSModel!$C$2),0),
     IF(SSSModel!$C$4="FCR",IF(AND(CE$4&gt;=$W101,OFFSET(Profiles!$K$2,$Z101,MAX(Profiles!$C$2,AG$4-$W101))&gt;0),$EC101,0),0))))))</f>
        <v>0</v>
      </c>
      <c r="CF101" s="135">
        <f ca="1">IF(OR($Z101=0,SSSModel!$C$4="CF"),AH101,
IF(LEFT($V101,3)="ON_",
     IF(SSSModel!$C$4="RR",SUMPRODUCT(OFFSET($AC101,0,0,1,$CB$2),OFFSET(Profiles!$K$28,($Z101-1)*(Profiles!$I$26+1)+CF$4-SSSModel!$C$3+1,0,1,$CB$2)),
     IF(SSSModel!$C$4="ECC",$EA101*$EB101*SUMPRODUCT(OFFSET($AC101,0,MAX(0,CF$4-$DZ101-$CA$4+1),1,MIN($DZ101,CF$4-$CA$4+1)),OFFSET(Escalation!$K$24,($Y101-1)*(Escalation!$I$22+1)+CF$4-SSSModel!$C$3+1,MAX(0,CF$4-$DZ101-$CA$4+1),1,MIN($DZ101,CF$4-$CA$4+1))),
     IF(SSSModel!$C$4="PV",AH101*$EA101*(1+SSSModel!$C$2),
     IF(SSSModel!$C$4="FCR",$EC101*SUM(OFFSET($AC101,0,MAX(CF$4-$AC$4-$DZ101+1,0),1,MIN($DZ101,CF$4-$AC$4+1))),0)))),
SUM($AC101:$BZ101)*
     IF(SSSModel!$C$4="RR",OFFSET(Profiles!$K$2,$Z101,MAX(Profiles!$C$2,AH$4-$W101)),
     IF(SSSModel!$C$4="ECC",$EA101*$EB101*IF(MAX(Escalation!$C$2,AH$4-$W101)&gt;$DZ101-1,0,OFFSET(Escalation!$K$2,$Y101,MAX(Escalation!$C$2,AH$4-$W101))),
     IF(SSSModel!$C$4="PV",IF(CF$4=$W101,$EA101*(1+SSSModel!$C$2),0),
     IF(SSSModel!$C$4="FCR",IF(AND(CF$4&gt;=$W101,OFFSET(Profiles!$K$2,$Z101,MAX(Profiles!$C$2,AH$4-$W101))&gt;0),$EC101,0),0))))))</f>
        <v>0</v>
      </c>
      <c r="CG101" s="135">
        <f ca="1">IF(OR($Z101=0,SSSModel!$C$4="CF"),AI101,
IF(LEFT($V101,3)="ON_",
     IF(SSSModel!$C$4="RR",SUMPRODUCT(OFFSET($AC101,0,0,1,$CB$2),OFFSET(Profiles!$K$28,($Z101-1)*(Profiles!$I$26+1)+CG$4-SSSModel!$C$3+1,0,1,$CB$2)),
     IF(SSSModel!$C$4="ECC",$EA101*$EB101*SUMPRODUCT(OFFSET($AC101,0,MAX(0,CG$4-$DZ101-$CA$4+1),1,MIN($DZ101,CG$4-$CA$4+1)),OFFSET(Escalation!$K$24,($Y101-1)*(Escalation!$I$22+1)+CG$4-SSSModel!$C$3+1,MAX(0,CG$4-$DZ101-$CA$4+1),1,MIN($DZ101,CG$4-$CA$4+1))),
     IF(SSSModel!$C$4="PV",AI101*$EA101*(1+SSSModel!$C$2),
     IF(SSSModel!$C$4="FCR",$EC101*SUM(OFFSET($AC101,0,MAX(CG$4-$AC$4-$DZ101+1,0),1,MIN($DZ101,CG$4-$AC$4+1))),0)))),
SUM($AC101:$BZ101)*
     IF(SSSModel!$C$4="RR",OFFSET(Profiles!$K$2,$Z101,MAX(Profiles!$C$2,AI$4-$W101)),
     IF(SSSModel!$C$4="ECC",$EA101*$EB101*IF(MAX(Escalation!$C$2,AI$4-$W101)&gt;$DZ101-1,0,OFFSET(Escalation!$K$2,$Y101,MAX(Escalation!$C$2,AI$4-$W101))),
     IF(SSSModel!$C$4="PV",IF(CG$4=$W101,$EA101*(1+SSSModel!$C$2),0),
     IF(SSSModel!$C$4="FCR",IF(AND(CG$4&gt;=$W101,OFFSET(Profiles!$K$2,$Z101,MAX(Profiles!$C$2,AI$4-$W101))&gt;0),$EC101,0),0))))))</f>
        <v>0</v>
      </c>
      <c r="CH101" s="135">
        <f ca="1">IF(OR($Z101=0,SSSModel!$C$4="CF"),AJ101,
IF(LEFT($V101,3)="ON_",
     IF(SSSModel!$C$4="RR",SUMPRODUCT(OFFSET($AC101,0,0,1,$CB$2),OFFSET(Profiles!$K$28,($Z101-1)*(Profiles!$I$26+1)+CH$4-SSSModel!$C$3+1,0,1,$CB$2)),
     IF(SSSModel!$C$4="ECC",$EA101*$EB101*SUMPRODUCT(OFFSET($AC101,0,MAX(0,CH$4-$DZ101-$CA$4+1),1,MIN($DZ101,CH$4-$CA$4+1)),OFFSET(Escalation!$K$24,($Y101-1)*(Escalation!$I$22+1)+CH$4-SSSModel!$C$3+1,MAX(0,CH$4-$DZ101-$CA$4+1),1,MIN($DZ101,CH$4-$CA$4+1))),
     IF(SSSModel!$C$4="PV",AJ101*$EA101*(1+SSSModel!$C$2),
     IF(SSSModel!$C$4="FCR",$EC101*SUM(OFFSET($AC101,0,MAX(CH$4-$AC$4-$DZ101+1,0),1,MIN($DZ101,CH$4-$AC$4+1))),0)))),
SUM($AC101:$BZ101)*
     IF(SSSModel!$C$4="RR",OFFSET(Profiles!$K$2,$Z101,MAX(Profiles!$C$2,AJ$4-$W101)),
     IF(SSSModel!$C$4="ECC",$EA101*$EB101*IF(MAX(Escalation!$C$2,AJ$4-$W101)&gt;$DZ101-1,0,OFFSET(Escalation!$K$2,$Y101,MAX(Escalation!$C$2,AJ$4-$W101))),
     IF(SSSModel!$C$4="PV",IF(CH$4=$W101,$EA101*(1+SSSModel!$C$2),0),
     IF(SSSModel!$C$4="FCR",IF(AND(CH$4&gt;=$W101,OFFSET(Profiles!$K$2,$Z101,MAX(Profiles!$C$2,AJ$4-$W101))&gt;0),$EC101,0),0))))))</f>
        <v>0</v>
      </c>
      <c r="CI101" s="135">
        <f ca="1">IF(OR($Z101=0,SSSModel!$C$4="CF"),AK101,
IF(LEFT($V101,3)="ON_",
     IF(SSSModel!$C$4="RR",SUMPRODUCT(OFFSET($AC101,0,0,1,$CB$2),OFFSET(Profiles!$K$28,($Z101-1)*(Profiles!$I$26+1)+CI$4-SSSModel!$C$3+1,0,1,$CB$2)),
     IF(SSSModel!$C$4="ECC",$EA101*$EB101*SUMPRODUCT(OFFSET($AC101,0,MAX(0,CI$4-$DZ101-$CA$4+1),1,MIN($DZ101,CI$4-$CA$4+1)),OFFSET(Escalation!$K$24,($Y101-1)*(Escalation!$I$22+1)+CI$4-SSSModel!$C$3+1,MAX(0,CI$4-$DZ101-$CA$4+1),1,MIN($DZ101,CI$4-$CA$4+1))),
     IF(SSSModel!$C$4="PV",AK101*$EA101*(1+SSSModel!$C$2),
     IF(SSSModel!$C$4="FCR",$EC101*SUM(OFFSET($AC101,0,MAX(CI$4-$AC$4-$DZ101+1,0),1,MIN($DZ101,CI$4-$AC$4+1))),0)))),
SUM($AC101:$BZ101)*
     IF(SSSModel!$C$4="RR",OFFSET(Profiles!$K$2,$Z101,MAX(Profiles!$C$2,AK$4-$W101)),
     IF(SSSModel!$C$4="ECC",$EA101*$EB101*IF(MAX(Escalation!$C$2,AK$4-$W101)&gt;$DZ101-1,0,OFFSET(Escalation!$K$2,$Y101,MAX(Escalation!$C$2,AK$4-$W101))),
     IF(SSSModel!$C$4="PV",IF(CI$4=$W101,$EA101*(1+SSSModel!$C$2),0),
     IF(SSSModel!$C$4="FCR",IF(AND(CI$4&gt;=$W101,OFFSET(Profiles!$K$2,$Z101,MAX(Profiles!$C$2,AK$4-$W101))&gt;0),$EC101,0),0))))))</f>
        <v>0</v>
      </c>
      <c r="CJ101" s="135">
        <f ca="1">IF(OR($Z101=0,SSSModel!$C$4="CF"),AL101,
IF(LEFT($V101,3)="ON_",
     IF(SSSModel!$C$4="RR",SUMPRODUCT(OFFSET($AC101,0,0,1,$CB$2),OFFSET(Profiles!$K$28,($Z101-1)*(Profiles!$I$26+1)+CJ$4-SSSModel!$C$3+1,0,1,$CB$2)),
     IF(SSSModel!$C$4="ECC",$EA101*$EB101*SUMPRODUCT(OFFSET($AC101,0,MAX(0,CJ$4-$DZ101-$CA$4+1),1,MIN($DZ101,CJ$4-$CA$4+1)),OFFSET(Escalation!$K$24,($Y101-1)*(Escalation!$I$22+1)+CJ$4-SSSModel!$C$3+1,MAX(0,CJ$4-$DZ101-$CA$4+1),1,MIN($DZ101,CJ$4-$CA$4+1))),
     IF(SSSModel!$C$4="PV",AL101*$EA101*(1+SSSModel!$C$2),
     IF(SSSModel!$C$4="FCR",$EC101*SUM(OFFSET($AC101,0,MAX(CJ$4-$AC$4-$DZ101+1,0),1,MIN($DZ101,CJ$4-$AC$4+1))),0)))),
SUM($AC101:$BZ101)*
     IF(SSSModel!$C$4="RR",OFFSET(Profiles!$K$2,$Z101,MAX(Profiles!$C$2,AL$4-$W101)),
     IF(SSSModel!$C$4="ECC",$EA101*$EB101*IF(MAX(Escalation!$C$2,AL$4-$W101)&gt;$DZ101-1,0,OFFSET(Escalation!$K$2,$Y101,MAX(Escalation!$C$2,AL$4-$W101))),
     IF(SSSModel!$C$4="PV",IF(CJ$4=$W101,$EA101*(1+SSSModel!$C$2),0),
     IF(SSSModel!$C$4="FCR",IF(AND(CJ$4&gt;=$W101,OFFSET(Profiles!$K$2,$Z101,MAX(Profiles!$C$2,AL$4-$W101))&gt;0),$EC101,0),0))))))</f>
        <v>0</v>
      </c>
      <c r="CK101" s="135">
        <f ca="1">IF(OR($Z101=0,SSSModel!$C$4="CF"),AM101,
IF(LEFT($V101,3)="ON_",
     IF(SSSModel!$C$4="RR",SUMPRODUCT(OFFSET($AC101,0,0,1,$CB$2),OFFSET(Profiles!$K$28,($Z101-1)*(Profiles!$I$26+1)+CK$4-SSSModel!$C$3+1,0,1,$CB$2)),
     IF(SSSModel!$C$4="ECC",$EA101*$EB101*SUMPRODUCT(OFFSET($AC101,0,MAX(0,CK$4-$DZ101-$CA$4+1),1,MIN($DZ101,CK$4-$CA$4+1)),OFFSET(Escalation!$K$24,($Y101-1)*(Escalation!$I$22+1)+CK$4-SSSModel!$C$3+1,MAX(0,CK$4-$DZ101-$CA$4+1),1,MIN($DZ101,CK$4-$CA$4+1))),
     IF(SSSModel!$C$4="PV",AM101*$EA101*(1+SSSModel!$C$2),
     IF(SSSModel!$C$4="FCR",$EC101*SUM(OFFSET($AC101,0,MAX(CK$4-$AC$4-$DZ101+1,0),1,MIN($DZ101,CK$4-$AC$4+1))),0)))),
SUM($AC101:$BZ101)*
     IF(SSSModel!$C$4="RR",OFFSET(Profiles!$K$2,$Z101,MAX(Profiles!$C$2,AM$4-$W101)),
     IF(SSSModel!$C$4="ECC",$EA101*$EB101*IF(MAX(Escalation!$C$2,AM$4-$W101)&gt;$DZ101-1,0,OFFSET(Escalation!$K$2,$Y101,MAX(Escalation!$C$2,AM$4-$W101))),
     IF(SSSModel!$C$4="PV",IF(CK$4=$W101,$EA101*(1+SSSModel!$C$2),0),
     IF(SSSModel!$C$4="FCR",IF(AND(CK$4&gt;=$W101,OFFSET(Profiles!$K$2,$Z101,MAX(Profiles!$C$2,AM$4-$W101))&gt;0),$EC101,0),0))))))</f>
        <v>0</v>
      </c>
      <c r="CL101" s="135">
        <f ca="1">IF(OR($Z101=0,SSSModel!$C$4="CF"),AN101,
IF(LEFT($V101,3)="ON_",
     IF(SSSModel!$C$4="RR",SUMPRODUCT(OFFSET($AC101,0,0,1,$CB$2),OFFSET(Profiles!$K$28,($Z101-1)*(Profiles!$I$26+1)+CL$4-SSSModel!$C$3+1,0,1,$CB$2)),
     IF(SSSModel!$C$4="ECC",$EA101*$EB101*SUMPRODUCT(OFFSET($AC101,0,MAX(0,CL$4-$DZ101-$CA$4+1),1,MIN($DZ101,CL$4-$CA$4+1)),OFFSET(Escalation!$K$24,($Y101-1)*(Escalation!$I$22+1)+CL$4-SSSModel!$C$3+1,MAX(0,CL$4-$DZ101-$CA$4+1),1,MIN($DZ101,CL$4-$CA$4+1))),
     IF(SSSModel!$C$4="PV",AN101*$EA101*(1+SSSModel!$C$2),
     IF(SSSModel!$C$4="FCR",$EC101*SUM(OFFSET($AC101,0,MAX(CL$4-$AC$4-$DZ101+1,0),1,MIN($DZ101,CL$4-$AC$4+1))),0)))),
SUM($AC101:$BZ101)*
     IF(SSSModel!$C$4="RR",OFFSET(Profiles!$K$2,$Z101,MAX(Profiles!$C$2,AN$4-$W101)),
     IF(SSSModel!$C$4="ECC",$EA101*$EB101*IF(MAX(Escalation!$C$2,AN$4-$W101)&gt;$DZ101-1,0,OFFSET(Escalation!$K$2,$Y101,MAX(Escalation!$C$2,AN$4-$W101))),
     IF(SSSModel!$C$4="PV",IF(CL$4=$W101,$EA101*(1+SSSModel!$C$2),0),
     IF(SSSModel!$C$4="FCR",IF(AND(CL$4&gt;=$W101,OFFSET(Profiles!$K$2,$Z101,MAX(Profiles!$C$2,AN$4-$W101))&gt;0),$EC101,0),0))))))</f>
        <v>0</v>
      </c>
      <c r="CM101" s="135">
        <f ca="1">IF(OR($Z101=0,SSSModel!$C$4="CF"),AO101,
IF(LEFT($V101,3)="ON_",
     IF(SSSModel!$C$4="RR",SUMPRODUCT(OFFSET($AC101,0,0,1,$CB$2),OFFSET(Profiles!$K$28,($Z101-1)*(Profiles!$I$26+1)+CM$4-SSSModel!$C$3+1,0,1,$CB$2)),
     IF(SSSModel!$C$4="ECC",$EA101*$EB101*SUMPRODUCT(OFFSET($AC101,0,MAX(0,CM$4-$DZ101-$CA$4+1),1,MIN($DZ101,CM$4-$CA$4+1)),OFFSET(Escalation!$K$24,($Y101-1)*(Escalation!$I$22+1)+CM$4-SSSModel!$C$3+1,MAX(0,CM$4-$DZ101-$CA$4+1),1,MIN($DZ101,CM$4-$CA$4+1))),
     IF(SSSModel!$C$4="PV",AO101*$EA101*(1+SSSModel!$C$2),
     IF(SSSModel!$C$4="FCR",$EC101*SUM(OFFSET($AC101,0,MAX(CM$4-$AC$4-$DZ101+1,0),1,MIN($DZ101,CM$4-$AC$4+1))),0)))),
SUM($AC101:$BZ101)*
     IF(SSSModel!$C$4="RR",OFFSET(Profiles!$K$2,$Z101,MAX(Profiles!$C$2,AO$4-$W101)),
     IF(SSSModel!$C$4="ECC",$EA101*$EB101*IF(MAX(Escalation!$C$2,AO$4-$W101)&gt;$DZ101-1,0,OFFSET(Escalation!$K$2,$Y101,MAX(Escalation!$C$2,AO$4-$W101))),
     IF(SSSModel!$C$4="PV",IF(CM$4=$W101,$EA101*(1+SSSModel!$C$2),0),
     IF(SSSModel!$C$4="FCR",IF(AND(CM$4&gt;=$W101,OFFSET(Profiles!$K$2,$Z101,MAX(Profiles!$C$2,AO$4-$W101))&gt;0),$EC101,0),0))))))</f>
        <v>0</v>
      </c>
      <c r="CN101" s="135">
        <f ca="1">IF(OR($Z101=0,SSSModel!$C$4="CF"),AP101,
IF(LEFT($V101,3)="ON_",
     IF(SSSModel!$C$4="RR",SUMPRODUCT(OFFSET($AC101,0,0,1,$CB$2),OFFSET(Profiles!$K$28,($Z101-1)*(Profiles!$I$26+1)+CN$4-SSSModel!$C$3+1,0,1,$CB$2)),
     IF(SSSModel!$C$4="ECC",$EA101*$EB101*SUMPRODUCT(OFFSET($AC101,0,MAX(0,CN$4-$DZ101-$CA$4+1),1,MIN($DZ101,CN$4-$CA$4+1)),OFFSET(Escalation!$K$24,($Y101-1)*(Escalation!$I$22+1)+CN$4-SSSModel!$C$3+1,MAX(0,CN$4-$DZ101-$CA$4+1),1,MIN($DZ101,CN$4-$CA$4+1))),
     IF(SSSModel!$C$4="PV",AP101*$EA101*(1+SSSModel!$C$2),
     IF(SSSModel!$C$4="FCR",$EC101*SUM(OFFSET($AC101,0,MAX(CN$4-$AC$4-$DZ101+1,0),1,MIN($DZ101,CN$4-$AC$4+1))),0)))),
SUM($AC101:$BZ101)*
     IF(SSSModel!$C$4="RR",OFFSET(Profiles!$K$2,$Z101,MAX(Profiles!$C$2,AP$4-$W101)),
     IF(SSSModel!$C$4="ECC",$EA101*$EB101*IF(MAX(Escalation!$C$2,AP$4-$W101)&gt;$DZ101-1,0,OFFSET(Escalation!$K$2,$Y101,MAX(Escalation!$C$2,AP$4-$W101))),
     IF(SSSModel!$C$4="PV",IF(CN$4=$W101,$EA101*(1+SSSModel!$C$2),0),
     IF(SSSModel!$C$4="FCR",IF(AND(CN$4&gt;=$W101,OFFSET(Profiles!$K$2,$Z101,MAX(Profiles!$C$2,AP$4-$W101))&gt;0),$EC101,0),0))))))</f>
        <v>0</v>
      </c>
      <c r="CO101" s="135">
        <f ca="1">IF(OR($Z101=0,SSSModel!$C$4="CF"),AQ101,
IF(LEFT($V101,3)="ON_",
     IF(SSSModel!$C$4="RR",SUMPRODUCT(OFFSET($AC101,0,0,1,$CB$2),OFFSET(Profiles!$K$28,($Z101-1)*(Profiles!$I$26+1)+CO$4-SSSModel!$C$3+1,0,1,$CB$2)),
     IF(SSSModel!$C$4="ECC",$EA101*$EB101*SUMPRODUCT(OFFSET($AC101,0,MAX(0,CO$4-$DZ101-$CA$4+1),1,MIN($DZ101,CO$4-$CA$4+1)),OFFSET(Escalation!$K$24,($Y101-1)*(Escalation!$I$22+1)+CO$4-SSSModel!$C$3+1,MAX(0,CO$4-$DZ101-$CA$4+1),1,MIN($DZ101,CO$4-$CA$4+1))),
     IF(SSSModel!$C$4="PV",AQ101*$EA101*(1+SSSModel!$C$2),
     IF(SSSModel!$C$4="FCR",$EC101*SUM(OFFSET($AC101,0,MAX(CO$4-$AC$4-$DZ101+1,0),1,MIN($DZ101,CO$4-$AC$4+1))),0)))),
SUM($AC101:$BZ101)*
     IF(SSSModel!$C$4="RR",OFFSET(Profiles!$K$2,$Z101,MAX(Profiles!$C$2,AQ$4-$W101)),
     IF(SSSModel!$C$4="ECC",$EA101*$EB101*IF(MAX(Escalation!$C$2,AQ$4-$W101)&gt;$DZ101-1,0,OFFSET(Escalation!$K$2,$Y101,MAX(Escalation!$C$2,AQ$4-$W101))),
     IF(SSSModel!$C$4="PV",IF(CO$4=$W101,$EA101*(1+SSSModel!$C$2),0),
     IF(SSSModel!$C$4="FCR",IF(AND(CO$4&gt;=$W101,OFFSET(Profiles!$K$2,$Z101,MAX(Profiles!$C$2,AQ$4-$W101))&gt;0),$EC101,0),0))))))</f>
        <v>0</v>
      </c>
      <c r="CP101" s="135">
        <f ca="1">IF(OR($Z101=0,SSSModel!$C$4="CF"),AR101,
IF(LEFT($V101,3)="ON_",
     IF(SSSModel!$C$4="RR",SUMPRODUCT(OFFSET($AC101,0,0,1,$CB$2),OFFSET(Profiles!$K$28,($Z101-1)*(Profiles!$I$26+1)+CP$4-SSSModel!$C$3+1,0,1,$CB$2)),
     IF(SSSModel!$C$4="ECC",$EA101*$EB101*SUMPRODUCT(OFFSET($AC101,0,MAX(0,CP$4-$DZ101-$CA$4+1),1,MIN($DZ101,CP$4-$CA$4+1)),OFFSET(Escalation!$K$24,($Y101-1)*(Escalation!$I$22+1)+CP$4-SSSModel!$C$3+1,MAX(0,CP$4-$DZ101-$CA$4+1),1,MIN($DZ101,CP$4-$CA$4+1))),
     IF(SSSModel!$C$4="PV",AR101*$EA101*(1+SSSModel!$C$2),
     IF(SSSModel!$C$4="FCR",$EC101*SUM(OFFSET($AC101,0,MAX(CP$4-$AC$4-$DZ101+1,0),1,MIN($DZ101,CP$4-$AC$4+1))),0)))),
SUM($AC101:$BZ101)*
     IF(SSSModel!$C$4="RR",OFFSET(Profiles!$K$2,$Z101,MAX(Profiles!$C$2,AR$4-$W101)),
     IF(SSSModel!$C$4="ECC",$EA101*$EB101*IF(MAX(Escalation!$C$2,AR$4-$W101)&gt;$DZ101-1,0,OFFSET(Escalation!$K$2,$Y101,MAX(Escalation!$C$2,AR$4-$W101))),
     IF(SSSModel!$C$4="PV",IF(CP$4=$W101,$EA101*(1+SSSModel!$C$2),0),
     IF(SSSModel!$C$4="FCR",IF(AND(CP$4&gt;=$W101,OFFSET(Profiles!$K$2,$Z101,MAX(Profiles!$C$2,AR$4-$W101))&gt;0),$EC101,0),0))))))</f>
        <v>0</v>
      </c>
      <c r="CQ101" s="135">
        <f ca="1">IF(OR($Z101=0,SSSModel!$C$4="CF"),AS101,
IF(LEFT($V101,3)="ON_",
     IF(SSSModel!$C$4="RR",SUMPRODUCT(OFFSET($AC101,0,0,1,$CB$2),OFFSET(Profiles!$K$28,($Z101-1)*(Profiles!$I$26+1)+CQ$4-SSSModel!$C$3+1,0,1,$CB$2)),
     IF(SSSModel!$C$4="ECC",$EA101*$EB101*SUMPRODUCT(OFFSET($AC101,0,MAX(0,CQ$4-$DZ101-$CA$4+1),1,MIN($DZ101,CQ$4-$CA$4+1)),OFFSET(Escalation!$K$24,($Y101-1)*(Escalation!$I$22+1)+CQ$4-SSSModel!$C$3+1,MAX(0,CQ$4-$DZ101-$CA$4+1),1,MIN($DZ101,CQ$4-$CA$4+1))),
     IF(SSSModel!$C$4="PV",AS101*$EA101*(1+SSSModel!$C$2),
     IF(SSSModel!$C$4="FCR",$EC101*SUM(OFFSET($AC101,0,MAX(CQ$4-$AC$4-$DZ101+1,0),1,MIN($DZ101,CQ$4-$AC$4+1))),0)))),
SUM($AC101:$BZ101)*
     IF(SSSModel!$C$4="RR",OFFSET(Profiles!$K$2,$Z101,MAX(Profiles!$C$2,AS$4-$W101)),
     IF(SSSModel!$C$4="ECC",$EA101*$EB101*IF(MAX(Escalation!$C$2,AS$4-$W101)&gt;$DZ101-1,0,OFFSET(Escalation!$K$2,$Y101,MAX(Escalation!$C$2,AS$4-$W101))),
     IF(SSSModel!$C$4="PV",IF(CQ$4=$W101,$EA101*(1+SSSModel!$C$2),0),
     IF(SSSModel!$C$4="FCR",IF(AND(CQ$4&gt;=$W101,OFFSET(Profiles!$K$2,$Z101,MAX(Profiles!$C$2,AS$4-$W101))&gt;0),$EC101,0),0))))))</f>
        <v>0</v>
      </c>
      <c r="CR101" s="135">
        <f ca="1">IF(OR($Z101=0,SSSModel!$C$4="CF"),AT101,
IF(LEFT($V101,3)="ON_",
     IF(SSSModel!$C$4="RR",SUMPRODUCT(OFFSET($AC101,0,0,1,$CB$2),OFFSET(Profiles!$K$28,($Z101-1)*(Profiles!$I$26+1)+CR$4-SSSModel!$C$3+1,0,1,$CB$2)),
     IF(SSSModel!$C$4="ECC",$EA101*$EB101*SUMPRODUCT(OFFSET($AC101,0,MAX(0,CR$4-$DZ101-$CA$4+1),1,MIN($DZ101,CR$4-$CA$4+1)),OFFSET(Escalation!$K$24,($Y101-1)*(Escalation!$I$22+1)+CR$4-SSSModel!$C$3+1,MAX(0,CR$4-$DZ101-$CA$4+1),1,MIN($DZ101,CR$4-$CA$4+1))),
     IF(SSSModel!$C$4="PV",AT101*$EA101*(1+SSSModel!$C$2),
     IF(SSSModel!$C$4="FCR",$EC101*SUM(OFFSET($AC101,0,MAX(CR$4-$AC$4-$DZ101+1,0),1,MIN($DZ101,CR$4-$AC$4+1))),0)))),
SUM($AC101:$BZ101)*
     IF(SSSModel!$C$4="RR",OFFSET(Profiles!$K$2,$Z101,MAX(Profiles!$C$2,AT$4-$W101)),
     IF(SSSModel!$C$4="ECC",$EA101*$EB101*IF(MAX(Escalation!$C$2,AT$4-$W101)&gt;$DZ101-1,0,OFFSET(Escalation!$K$2,$Y101,MAX(Escalation!$C$2,AT$4-$W101))),
     IF(SSSModel!$C$4="PV",IF(CR$4=$W101,$EA101*(1+SSSModel!$C$2),0),
     IF(SSSModel!$C$4="FCR",IF(AND(CR$4&gt;=$W101,OFFSET(Profiles!$K$2,$Z101,MAX(Profiles!$C$2,AT$4-$W101))&gt;0),$EC101,0),0))))))</f>
        <v>0</v>
      </c>
      <c r="CS101" s="135">
        <f ca="1">IF(OR($Z101=0,SSSModel!$C$4="CF"),AU101,
IF(LEFT($V101,3)="ON_",
     IF(SSSModel!$C$4="RR",SUMPRODUCT(OFFSET($AC101,0,0,1,$CB$2),OFFSET(Profiles!$K$28,($Z101-1)*(Profiles!$I$26+1)+CS$4-SSSModel!$C$3+1,0,1,$CB$2)),
     IF(SSSModel!$C$4="ECC",$EA101*$EB101*SUMPRODUCT(OFFSET($AC101,0,MAX(0,CS$4-$DZ101-$CA$4+1),1,MIN($DZ101,CS$4-$CA$4+1)),OFFSET(Escalation!$K$24,($Y101-1)*(Escalation!$I$22+1)+CS$4-SSSModel!$C$3+1,MAX(0,CS$4-$DZ101-$CA$4+1),1,MIN($DZ101,CS$4-$CA$4+1))),
     IF(SSSModel!$C$4="PV",AU101*$EA101*(1+SSSModel!$C$2),
     IF(SSSModel!$C$4="FCR",$EC101*SUM(OFFSET($AC101,0,MAX(CS$4-$AC$4-$DZ101+1,0),1,MIN($DZ101,CS$4-$AC$4+1))),0)))),
SUM($AC101:$BZ101)*
     IF(SSSModel!$C$4="RR",OFFSET(Profiles!$K$2,$Z101,MAX(Profiles!$C$2,AU$4-$W101)),
     IF(SSSModel!$C$4="ECC",$EA101*$EB101*IF(MAX(Escalation!$C$2,AU$4-$W101)&gt;$DZ101-1,0,OFFSET(Escalation!$K$2,$Y101,MAX(Escalation!$C$2,AU$4-$W101))),
     IF(SSSModel!$C$4="PV",IF(CS$4=$W101,$EA101*(1+SSSModel!$C$2),0),
     IF(SSSModel!$C$4="FCR",IF(AND(CS$4&gt;=$W101,OFFSET(Profiles!$K$2,$Z101,MAX(Profiles!$C$2,AU$4-$W101))&gt;0),$EC101,0),0))))))</f>
        <v>0</v>
      </c>
      <c r="CT101" s="135">
        <f ca="1">IF(OR($Z101=0,SSSModel!$C$4="CF"),AV101,
IF(LEFT($V101,3)="ON_",
     IF(SSSModel!$C$4="RR",SUMPRODUCT(OFFSET($AC101,0,0,1,$CB$2),OFFSET(Profiles!$K$28,($Z101-1)*(Profiles!$I$26+1)+CT$4-SSSModel!$C$3+1,0,1,$CB$2)),
     IF(SSSModel!$C$4="ECC",$EA101*$EB101*SUMPRODUCT(OFFSET($AC101,0,MAX(0,CT$4-$DZ101-$CA$4+1),1,MIN($DZ101,CT$4-$CA$4+1)),OFFSET(Escalation!$K$24,($Y101-1)*(Escalation!$I$22+1)+CT$4-SSSModel!$C$3+1,MAX(0,CT$4-$DZ101-$CA$4+1),1,MIN($DZ101,CT$4-$CA$4+1))),
     IF(SSSModel!$C$4="PV",AV101*$EA101*(1+SSSModel!$C$2),
     IF(SSSModel!$C$4="FCR",$EC101*SUM(OFFSET($AC101,0,MAX(CT$4-$AC$4-$DZ101+1,0),1,MIN($DZ101,CT$4-$AC$4+1))),0)))),
SUM($AC101:$BZ101)*
     IF(SSSModel!$C$4="RR",OFFSET(Profiles!$K$2,$Z101,MAX(Profiles!$C$2,AV$4-$W101)),
     IF(SSSModel!$C$4="ECC",$EA101*$EB101*IF(MAX(Escalation!$C$2,AV$4-$W101)&gt;$DZ101-1,0,OFFSET(Escalation!$K$2,$Y101,MAX(Escalation!$C$2,AV$4-$W101))),
     IF(SSSModel!$C$4="PV",IF(CT$4=$W101,$EA101*(1+SSSModel!$C$2),0),
     IF(SSSModel!$C$4="FCR",IF(AND(CT$4&gt;=$W101,OFFSET(Profiles!$K$2,$Z101,MAX(Profiles!$C$2,AV$4-$W101))&gt;0),$EC101,0),0))))))</f>
        <v>0</v>
      </c>
      <c r="CU101" s="135">
        <f ca="1">IF(OR($Z101=0,SSSModel!$C$4="CF"),AW101,
IF(LEFT($V101,3)="ON_",
     IF(SSSModel!$C$4="RR",SUMPRODUCT(OFFSET($AC101,0,0,1,$CB$2),OFFSET(Profiles!$K$28,($Z101-1)*(Profiles!$I$26+1)+CU$4-SSSModel!$C$3+1,0,1,$CB$2)),
     IF(SSSModel!$C$4="ECC",$EA101*$EB101*SUMPRODUCT(OFFSET($AC101,0,MAX(0,CU$4-$DZ101-$CA$4+1),1,MIN($DZ101,CU$4-$CA$4+1)),OFFSET(Escalation!$K$24,($Y101-1)*(Escalation!$I$22+1)+CU$4-SSSModel!$C$3+1,MAX(0,CU$4-$DZ101-$CA$4+1),1,MIN($DZ101,CU$4-$CA$4+1))),
     IF(SSSModel!$C$4="PV",AW101*$EA101*(1+SSSModel!$C$2),
     IF(SSSModel!$C$4="FCR",$EC101*SUM(OFFSET($AC101,0,MAX(CU$4-$AC$4-$DZ101+1,0),1,MIN($DZ101,CU$4-$AC$4+1))),0)))),
SUM($AC101:$BZ101)*
     IF(SSSModel!$C$4="RR",OFFSET(Profiles!$K$2,$Z101,MAX(Profiles!$C$2,AW$4-$W101)),
     IF(SSSModel!$C$4="ECC",$EA101*$EB101*IF(MAX(Escalation!$C$2,AW$4-$W101)&gt;$DZ101-1,0,OFFSET(Escalation!$K$2,$Y101,MAX(Escalation!$C$2,AW$4-$W101))),
     IF(SSSModel!$C$4="PV",IF(CU$4=$W101,$EA101*(1+SSSModel!$C$2),0),
     IF(SSSModel!$C$4="FCR",IF(AND(CU$4&gt;=$W101,OFFSET(Profiles!$K$2,$Z101,MAX(Profiles!$C$2,AW$4-$W101))&gt;0),$EC101,0),0))))))</f>
        <v>0</v>
      </c>
      <c r="CV101" s="135">
        <f ca="1">IF(OR($Z101=0,SSSModel!$C$4="CF"),AX101,
IF(LEFT($V101,3)="ON_",
     IF(SSSModel!$C$4="RR",SUMPRODUCT(OFFSET($AC101,0,0,1,$CB$2),OFFSET(Profiles!$K$28,($Z101-1)*(Profiles!$I$26+1)+CV$4-SSSModel!$C$3+1,0,1,$CB$2)),
     IF(SSSModel!$C$4="ECC",$EA101*$EB101*SUMPRODUCT(OFFSET($AC101,0,MAX(0,CV$4-$DZ101-$CA$4+1),1,MIN($DZ101,CV$4-$CA$4+1)),OFFSET(Escalation!$K$24,($Y101-1)*(Escalation!$I$22+1)+CV$4-SSSModel!$C$3+1,MAX(0,CV$4-$DZ101-$CA$4+1),1,MIN($DZ101,CV$4-$CA$4+1))),
     IF(SSSModel!$C$4="PV",AX101*$EA101*(1+SSSModel!$C$2),
     IF(SSSModel!$C$4="FCR",$EC101*SUM(OFFSET($AC101,0,MAX(CV$4-$AC$4-$DZ101+1,0),1,MIN($DZ101,CV$4-$AC$4+1))),0)))),
SUM($AC101:$BZ101)*
     IF(SSSModel!$C$4="RR",OFFSET(Profiles!$K$2,$Z101,MAX(Profiles!$C$2,AX$4-$W101)),
     IF(SSSModel!$C$4="ECC",$EA101*$EB101*IF(MAX(Escalation!$C$2,AX$4-$W101)&gt;$DZ101-1,0,OFFSET(Escalation!$K$2,$Y101,MAX(Escalation!$C$2,AX$4-$W101))),
     IF(SSSModel!$C$4="PV",IF(CV$4=$W101,$EA101*(1+SSSModel!$C$2),0),
     IF(SSSModel!$C$4="FCR",IF(AND(CV$4&gt;=$W101,OFFSET(Profiles!$K$2,$Z101,MAX(Profiles!$C$2,AX$4-$W101))&gt;0),$EC101,0),0))))))</f>
        <v>0</v>
      </c>
      <c r="CW101" s="135">
        <f ca="1">IF(OR($Z101=0,SSSModel!$C$4="CF"),AY101,
IF(LEFT($V101,3)="ON_",
     IF(SSSModel!$C$4="RR",SUMPRODUCT(OFFSET($AC101,0,0,1,$CB$2),OFFSET(Profiles!$K$28,($Z101-1)*(Profiles!$I$26+1)+CW$4-SSSModel!$C$3+1,0,1,$CB$2)),
     IF(SSSModel!$C$4="ECC",$EA101*$EB101*SUMPRODUCT(OFFSET($AC101,0,MAX(0,CW$4-$DZ101-$CA$4+1),1,MIN($DZ101,CW$4-$CA$4+1)),OFFSET(Escalation!$K$24,($Y101-1)*(Escalation!$I$22+1)+CW$4-SSSModel!$C$3+1,MAX(0,CW$4-$DZ101-$CA$4+1),1,MIN($DZ101,CW$4-$CA$4+1))),
     IF(SSSModel!$C$4="PV",AY101*$EA101*(1+SSSModel!$C$2),
     IF(SSSModel!$C$4="FCR",$EC101*SUM(OFFSET($AC101,0,MAX(CW$4-$AC$4-$DZ101+1,0),1,MIN($DZ101,CW$4-$AC$4+1))),0)))),
SUM($AC101:$BZ101)*
     IF(SSSModel!$C$4="RR",OFFSET(Profiles!$K$2,$Z101,MAX(Profiles!$C$2,AY$4-$W101)),
     IF(SSSModel!$C$4="ECC",$EA101*$EB101*IF(MAX(Escalation!$C$2,AY$4-$W101)&gt;$DZ101-1,0,OFFSET(Escalation!$K$2,$Y101,MAX(Escalation!$C$2,AY$4-$W101))),
     IF(SSSModel!$C$4="PV",IF(CW$4=$W101,$EA101*(1+SSSModel!$C$2),0),
     IF(SSSModel!$C$4="FCR",IF(AND(CW$4&gt;=$W101,OFFSET(Profiles!$K$2,$Z101,MAX(Profiles!$C$2,AY$4-$W101))&gt;0),$EC101,0),0))))))</f>
        <v>0</v>
      </c>
      <c r="CX101" s="135">
        <f ca="1">IF(OR($Z101=0,SSSModel!$C$4="CF"),AZ101,
IF(LEFT($V101,3)="ON_",
     IF(SSSModel!$C$4="RR",SUMPRODUCT(OFFSET($AC101,0,0,1,$CB$2),OFFSET(Profiles!$K$28,($Z101-1)*(Profiles!$I$26+1)+CX$4-SSSModel!$C$3+1,0,1,$CB$2)),
     IF(SSSModel!$C$4="ECC",$EA101*$EB101*SUMPRODUCT(OFFSET($AC101,0,MAX(0,CX$4-$DZ101-$CA$4+1),1,MIN($DZ101,CX$4-$CA$4+1)),OFFSET(Escalation!$K$24,($Y101-1)*(Escalation!$I$22+1)+CX$4-SSSModel!$C$3+1,MAX(0,CX$4-$DZ101-$CA$4+1),1,MIN($DZ101,CX$4-$CA$4+1))),
     IF(SSSModel!$C$4="PV",AZ101*$EA101*(1+SSSModel!$C$2),
     IF(SSSModel!$C$4="FCR",$EC101*SUM(OFFSET($AC101,0,MAX(CX$4-$AC$4-$DZ101+1,0),1,MIN($DZ101,CX$4-$AC$4+1))),0)))),
SUM($AC101:$BZ101)*
     IF(SSSModel!$C$4="RR",OFFSET(Profiles!$K$2,$Z101,MAX(Profiles!$C$2,AZ$4-$W101)),
     IF(SSSModel!$C$4="ECC",$EA101*$EB101*IF(MAX(Escalation!$C$2,AZ$4-$W101)&gt;$DZ101-1,0,OFFSET(Escalation!$K$2,$Y101,MAX(Escalation!$C$2,AZ$4-$W101))),
     IF(SSSModel!$C$4="PV",IF(CX$4=$W101,$EA101*(1+SSSModel!$C$2),0),
     IF(SSSModel!$C$4="FCR",IF(AND(CX$4&gt;=$W101,OFFSET(Profiles!$K$2,$Z101,MAX(Profiles!$C$2,AZ$4-$W101))&gt;0),$EC101,0),0))))))</f>
        <v>0</v>
      </c>
      <c r="CY101" s="135">
        <f ca="1">IF(OR($Z101=0,SSSModel!$C$4="CF"),BA101,
IF(LEFT($V101,3)="ON_",
     IF(SSSModel!$C$4="RR",SUMPRODUCT(OFFSET($AC101,0,0,1,$CB$2),OFFSET(Profiles!$K$28,($Z101-1)*(Profiles!$I$26+1)+CY$4-SSSModel!$C$3+1,0,1,$CB$2)),
     IF(SSSModel!$C$4="ECC",$EA101*$EB101*SUMPRODUCT(OFFSET($AC101,0,MAX(0,CY$4-$DZ101-$CA$4+1),1,MIN($DZ101,CY$4-$CA$4+1)),OFFSET(Escalation!$K$24,($Y101-1)*(Escalation!$I$22+1)+CY$4-SSSModel!$C$3+1,MAX(0,CY$4-$DZ101-$CA$4+1),1,MIN($DZ101,CY$4-$CA$4+1))),
     IF(SSSModel!$C$4="PV",BA101*$EA101*(1+SSSModel!$C$2),
     IF(SSSModel!$C$4="FCR",$EC101*SUM(OFFSET($AC101,0,MAX(CY$4-$AC$4-$DZ101+1,0),1,MIN($DZ101,CY$4-$AC$4+1))),0)))),
SUM($AC101:$BZ101)*
     IF(SSSModel!$C$4="RR",OFFSET(Profiles!$K$2,$Z101,MAX(Profiles!$C$2,BA$4-$W101)),
     IF(SSSModel!$C$4="ECC",$EA101*$EB101*IF(MAX(Escalation!$C$2,BA$4-$W101)&gt;$DZ101-1,0,OFFSET(Escalation!$K$2,$Y101,MAX(Escalation!$C$2,BA$4-$W101))),
     IF(SSSModel!$C$4="PV",IF(CY$4=$W101,$EA101*(1+SSSModel!$C$2),0),
     IF(SSSModel!$C$4="FCR",IF(AND(CY$4&gt;=$W101,OFFSET(Profiles!$K$2,$Z101,MAX(Profiles!$C$2,BA$4-$W101))&gt;0),$EC101,0),0))))))</f>
        <v>0</v>
      </c>
      <c r="CZ101" s="135">
        <f ca="1">IF(OR($Z101=0,SSSModel!$C$4="CF"),BB101,
IF(LEFT($V101,3)="ON_",
     IF(SSSModel!$C$4="RR",SUMPRODUCT(OFFSET($AC101,0,0,1,$CB$2),OFFSET(Profiles!$K$28,($Z101-1)*(Profiles!$I$26+1)+CZ$4-SSSModel!$C$3+1,0,1,$CB$2)),
     IF(SSSModel!$C$4="ECC",$EA101*$EB101*SUMPRODUCT(OFFSET($AC101,0,MAX(0,CZ$4-$DZ101-$CA$4+1),1,MIN($DZ101,CZ$4-$CA$4+1)),OFFSET(Escalation!$K$24,($Y101-1)*(Escalation!$I$22+1)+CZ$4-SSSModel!$C$3+1,MAX(0,CZ$4-$DZ101-$CA$4+1),1,MIN($DZ101,CZ$4-$CA$4+1))),
     IF(SSSModel!$C$4="PV",BB101*$EA101*(1+SSSModel!$C$2),
     IF(SSSModel!$C$4="FCR",$EC101*SUM(OFFSET($AC101,0,MAX(CZ$4-$AC$4-$DZ101+1,0),1,MIN($DZ101,CZ$4-$AC$4+1))),0)))),
SUM($AC101:$BZ101)*
     IF(SSSModel!$C$4="RR",OFFSET(Profiles!$K$2,$Z101,MAX(Profiles!$C$2,BB$4-$W101)),
     IF(SSSModel!$C$4="ECC",$EA101*$EB101*IF(MAX(Escalation!$C$2,BB$4-$W101)&gt;$DZ101-1,0,OFFSET(Escalation!$K$2,$Y101,MAX(Escalation!$C$2,BB$4-$W101))),
     IF(SSSModel!$C$4="PV",IF(CZ$4=$W101,$EA101*(1+SSSModel!$C$2),0),
     IF(SSSModel!$C$4="FCR",IF(AND(CZ$4&gt;=$W101,OFFSET(Profiles!$K$2,$Z101,MAX(Profiles!$C$2,BB$4-$W101))&gt;0),$EC101,0),0))))))</f>
        <v>0</v>
      </c>
      <c r="DA101" s="135">
        <f ca="1">IF(OR($Z101=0,SSSModel!$C$4="CF"),BC101,
IF(LEFT($V101,3)="ON_",
     IF(SSSModel!$C$4="RR",SUMPRODUCT(OFFSET($AC101,0,0,1,$CB$2),OFFSET(Profiles!$K$28,($Z101-1)*(Profiles!$I$26+1)+DA$4-SSSModel!$C$3+1,0,1,$CB$2)),
     IF(SSSModel!$C$4="ECC",$EA101*$EB101*SUMPRODUCT(OFFSET($AC101,0,MAX(0,DA$4-$DZ101-$CA$4+1),1,MIN($DZ101,DA$4-$CA$4+1)),OFFSET(Escalation!$K$24,($Y101-1)*(Escalation!$I$22+1)+DA$4-SSSModel!$C$3+1,MAX(0,DA$4-$DZ101-$CA$4+1),1,MIN($DZ101,DA$4-$CA$4+1))),
     IF(SSSModel!$C$4="PV",BC101*$EA101*(1+SSSModel!$C$2),
     IF(SSSModel!$C$4="FCR",$EC101*SUM(OFFSET($AC101,0,MAX(DA$4-$AC$4-$DZ101+1,0),1,MIN($DZ101,DA$4-$AC$4+1))),0)))),
SUM($AC101:$BZ101)*
     IF(SSSModel!$C$4="RR",OFFSET(Profiles!$K$2,$Z101,MAX(Profiles!$C$2,BC$4-$W101)),
     IF(SSSModel!$C$4="ECC",$EA101*$EB101*IF(MAX(Escalation!$C$2,BC$4-$W101)&gt;$DZ101-1,0,OFFSET(Escalation!$K$2,$Y101,MAX(Escalation!$C$2,BC$4-$W101))),
     IF(SSSModel!$C$4="PV",IF(DA$4=$W101,$EA101*(1+SSSModel!$C$2),0),
     IF(SSSModel!$C$4="FCR",IF(AND(DA$4&gt;=$W101,OFFSET(Profiles!$K$2,$Z101,MAX(Profiles!$C$2,BC$4-$W101))&gt;0),$EC101,0),0))))))</f>
        <v>0</v>
      </c>
      <c r="DB101" s="135">
        <f ca="1">IF(OR($Z101=0,SSSModel!$C$4="CF"),BD101,
IF(LEFT($V101,3)="ON_",
     IF(SSSModel!$C$4="RR",SUMPRODUCT(OFFSET($AC101,0,0,1,$CB$2),OFFSET(Profiles!$K$28,($Z101-1)*(Profiles!$I$26+1)+DB$4-SSSModel!$C$3+1,0,1,$CB$2)),
     IF(SSSModel!$C$4="ECC",$EA101*$EB101*SUMPRODUCT(OFFSET($AC101,0,MAX(0,DB$4-$DZ101-$CA$4+1),1,MIN($DZ101,DB$4-$CA$4+1)),OFFSET(Escalation!$K$24,($Y101-1)*(Escalation!$I$22+1)+DB$4-SSSModel!$C$3+1,MAX(0,DB$4-$DZ101-$CA$4+1),1,MIN($DZ101,DB$4-$CA$4+1))),
     IF(SSSModel!$C$4="PV",BD101*$EA101*(1+SSSModel!$C$2),
     IF(SSSModel!$C$4="FCR",$EC101*SUM(OFFSET($AC101,0,MAX(DB$4-$AC$4-$DZ101+1,0),1,MIN($DZ101,DB$4-$AC$4+1))),0)))),
SUM($AC101:$BZ101)*
     IF(SSSModel!$C$4="RR",OFFSET(Profiles!$K$2,$Z101,MAX(Profiles!$C$2,BD$4-$W101)),
     IF(SSSModel!$C$4="ECC",$EA101*$EB101*IF(MAX(Escalation!$C$2,BD$4-$W101)&gt;$DZ101-1,0,OFFSET(Escalation!$K$2,$Y101,MAX(Escalation!$C$2,BD$4-$W101))),
     IF(SSSModel!$C$4="PV",IF(DB$4=$W101,$EA101*(1+SSSModel!$C$2),0),
     IF(SSSModel!$C$4="FCR",IF(AND(DB$4&gt;=$W101,OFFSET(Profiles!$K$2,$Z101,MAX(Profiles!$C$2,BD$4-$W101))&gt;0),$EC101,0),0))))))</f>
        <v>0</v>
      </c>
      <c r="DC101" s="135">
        <f ca="1">IF(OR($Z101=0,SSSModel!$C$4="CF"),BE101,
IF(LEFT($V101,3)="ON_",
     IF(SSSModel!$C$4="RR",SUMPRODUCT(OFFSET($AC101,0,0,1,$CB$2),OFFSET(Profiles!$K$28,($Z101-1)*(Profiles!$I$26+1)+DC$4-SSSModel!$C$3+1,0,1,$CB$2)),
     IF(SSSModel!$C$4="ECC",$EA101*$EB101*SUMPRODUCT(OFFSET($AC101,0,MAX(0,DC$4-$DZ101-$CA$4+1),1,MIN($DZ101,DC$4-$CA$4+1)),OFFSET(Escalation!$K$24,($Y101-1)*(Escalation!$I$22+1)+DC$4-SSSModel!$C$3+1,MAX(0,DC$4-$DZ101-$CA$4+1),1,MIN($DZ101,DC$4-$CA$4+1))),
     IF(SSSModel!$C$4="PV",BE101*$EA101*(1+SSSModel!$C$2),
     IF(SSSModel!$C$4="FCR",$EC101*SUM(OFFSET($AC101,0,MAX(DC$4-$AC$4-$DZ101+1,0),1,MIN($DZ101,DC$4-$AC$4+1))),0)))),
SUM($AC101:$BZ101)*
     IF(SSSModel!$C$4="RR",OFFSET(Profiles!$K$2,$Z101,MAX(Profiles!$C$2,BE$4-$W101)),
     IF(SSSModel!$C$4="ECC",$EA101*$EB101*IF(MAX(Escalation!$C$2,BE$4-$W101)&gt;$DZ101-1,0,OFFSET(Escalation!$K$2,$Y101,MAX(Escalation!$C$2,BE$4-$W101))),
     IF(SSSModel!$C$4="PV",IF(DC$4=$W101,$EA101*(1+SSSModel!$C$2),0),
     IF(SSSModel!$C$4="FCR",IF(AND(DC$4&gt;=$W101,OFFSET(Profiles!$K$2,$Z101,MAX(Profiles!$C$2,BE$4-$W101))&gt;0),$EC101,0),0))))))</f>
        <v>0</v>
      </c>
      <c r="DD101" s="135">
        <f ca="1">IF(OR($Z101=0,SSSModel!$C$4="CF"),BF101,
IF(LEFT($V101,3)="ON_",
     IF(SSSModel!$C$4="RR",SUMPRODUCT(OFFSET($AC101,0,0,1,$CB$2),OFFSET(Profiles!$K$28,($Z101-1)*(Profiles!$I$26+1)+DD$4-SSSModel!$C$3+1,0,1,$CB$2)),
     IF(SSSModel!$C$4="ECC",$EA101*$EB101*SUMPRODUCT(OFFSET($AC101,0,MAX(0,DD$4-$DZ101-$CA$4+1),1,MIN($DZ101,DD$4-$CA$4+1)),OFFSET(Escalation!$K$24,($Y101-1)*(Escalation!$I$22+1)+DD$4-SSSModel!$C$3+1,MAX(0,DD$4-$DZ101-$CA$4+1),1,MIN($DZ101,DD$4-$CA$4+1))),
     IF(SSSModel!$C$4="PV",BF101*$EA101*(1+SSSModel!$C$2),
     IF(SSSModel!$C$4="FCR",$EC101*SUM(OFFSET($AC101,0,MAX(DD$4-$AC$4-$DZ101+1,0),1,MIN($DZ101,DD$4-$AC$4+1))),0)))),
SUM($AC101:$BZ101)*
     IF(SSSModel!$C$4="RR",OFFSET(Profiles!$K$2,$Z101,MAX(Profiles!$C$2,BF$4-$W101)),
     IF(SSSModel!$C$4="ECC",$EA101*$EB101*IF(MAX(Escalation!$C$2,BF$4-$W101)&gt;$DZ101-1,0,OFFSET(Escalation!$K$2,$Y101,MAX(Escalation!$C$2,BF$4-$W101))),
     IF(SSSModel!$C$4="PV",IF(DD$4=$W101,$EA101*(1+SSSModel!$C$2),0),
     IF(SSSModel!$C$4="FCR",IF(AND(DD$4&gt;=$W101,OFFSET(Profiles!$K$2,$Z101,MAX(Profiles!$C$2,BF$4-$W101))&gt;0),$EC101,0),0))))))</f>
        <v>0</v>
      </c>
      <c r="DE101" s="135">
        <f ca="1">IF(OR($Z101=0,SSSModel!$C$4="CF"),BG101,
IF(LEFT($V101,3)="ON_",
     IF(SSSModel!$C$4="RR",SUMPRODUCT(OFFSET($AC101,0,0,1,$CB$2),OFFSET(Profiles!$K$28,($Z101-1)*(Profiles!$I$26+1)+DE$4-SSSModel!$C$3+1,0,1,$CB$2)),
     IF(SSSModel!$C$4="ECC",$EA101*$EB101*SUMPRODUCT(OFFSET($AC101,0,MAX(0,DE$4-$DZ101-$CA$4+1),1,MIN($DZ101,DE$4-$CA$4+1)),OFFSET(Escalation!$K$24,($Y101-1)*(Escalation!$I$22+1)+DE$4-SSSModel!$C$3+1,MAX(0,DE$4-$DZ101-$CA$4+1),1,MIN($DZ101,DE$4-$CA$4+1))),
     IF(SSSModel!$C$4="PV",BG101*$EA101*(1+SSSModel!$C$2),
     IF(SSSModel!$C$4="FCR",$EC101*SUM(OFFSET($AC101,0,MAX(DE$4-$AC$4-$DZ101+1,0),1,MIN($DZ101,DE$4-$AC$4+1))),0)))),
SUM($AC101:$BZ101)*
     IF(SSSModel!$C$4="RR",OFFSET(Profiles!$K$2,$Z101,MAX(Profiles!$C$2,BG$4-$W101)),
     IF(SSSModel!$C$4="ECC",$EA101*$EB101*IF(MAX(Escalation!$C$2,BG$4-$W101)&gt;$DZ101-1,0,OFFSET(Escalation!$K$2,$Y101,MAX(Escalation!$C$2,BG$4-$W101))),
     IF(SSSModel!$C$4="PV",IF(DE$4=$W101,$EA101*(1+SSSModel!$C$2),0),
     IF(SSSModel!$C$4="FCR",IF(AND(DE$4&gt;=$W101,OFFSET(Profiles!$K$2,$Z101,MAX(Profiles!$C$2,BG$4-$W101))&gt;0),$EC101,0),0))))))</f>
        <v>0</v>
      </c>
      <c r="DF101" s="135">
        <f ca="1">IF(OR($Z101=0,SSSModel!$C$4="CF"),BH101,
IF(LEFT($V101,3)="ON_",
     IF(SSSModel!$C$4="RR",SUMPRODUCT(OFFSET($AC101,0,0,1,$CB$2),OFFSET(Profiles!$K$28,($Z101-1)*(Profiles!$I$26+1)+DF$4-SSSModel!$C$3+1,0,1,$CB$2)),
     IF(SSSModel!$C$4="ECC",$EA101*$EB101*SUMPRODUCT(OFFSET($AC101,0,MAX(0,DF$4-$DZ101-$CA$4+1),1,MIN($DZ101,DF$4-$CA$4+1)),OFFSET(Escalation!$K$24,($Y101-1)*(Escalation!$I$22+1)+DF$4-SSSModel!$C$3+1,MAX(0,DF$4-$DZ101-$CA$4+1),1,MIN($DZ101,DF$4-$CA$4+1))),
     IF(SSSModel!$C$4="PV",BH101*$EA101*(1+SSSModel!$C$2),
     IF(SSSModel!$C$4="FCR",$EC101*SUM(OFFSET($AC101,0,MAX(DF$4-$AC$4-$DZ101+1,0),1,MIN($DZ101,DF$4-$AC$4+1))),0)))),
SUM($AC101:$BZ101)*
     IF(SSSModel!$C$4="RR",OFFSET(Profiles!$K$2,$Z101,MAX(Profiles!$C$2,BH$4-$W101)),
     IF(SSSModel!$C$4="ECC",$EA101*$EB101*IF(MAX(Escalation!$C$2,BH$4-$W101)&gt;$DZ101-1,0,OFFSET(Escalation!$K$2,$Y101,MAX(Escalation!$C$2,BH$4-$W101))),
     IF(SSSModel!$C$4="PV",IF(DF$4=$W101,$EA101*(1+SSSModel!$C$2),0),
     IF(SSSModel!$C$4="FCR",IF(AND(DF$4&gt;=$W101,OFFSET(Profiles!$K$2,$Z101,MAX(Profiles!$C$2,BH$4-$W101))&gt;0),$EC101,0),0))))))</f>
        <v>0</v>
      </c>
      <c r="DG101" s="135">
        <f ca="1">IF(OR($Z101=0,SSSModel!$C$4="CF"),BI101,
IF(LEFT($V101,3)="ON_",
     IF(SSSModel!$C$4="RR",SUMPRODUCT(OFFSET($AC101,0,0,1,$CB$2),OFFSET(Profiles!$K$28,($Z101-1)*(Profiles!$I$26+1)+DG$4-SSSModel!$C$3+1,0,1,$CB$2)),
     IF(SSSModel!$C$4="ECC",$EA101*$EB101*SUMPRODUCT(OFFSET($AC101,0,MAX(0,DG$4-$DZ101-$CA$4+1),1,MIN($DZ101,DG$4-$CA$4+1)),OFFSET(Escalation!$K$24,($Y101-1)*(Escalation!$I$22+1)+DG$4-SSSModel!$C$3+1,MAX(0,DG$4-$DZ101-$CA$4+1),1,MIN($DZ101,DG$4-$CA$4+1))),
     IF(SSSModel!$C$4="PV",BI101*$EA101*(1+SSSModel!$C$2),
     IF(SSSModel!$C$4="FCR",$EC101*SUM(OFFSET($AC101,0,MAX(DG$4-$AC$4-$DZ101+1,0),1,MIN($DZ101,DG$4-$AC$4+1))),0)))),
SUM($AC101:$BZ101)*
     IF(SSSModel!$C$4="RR",OFFSET(Profiles!$K$2,$Z101,MAX(Profiles!$C$2,BI$4-$W101)),
     IF(SSSModel!$C$4="ECC",$EA101*$EB101*IF(MAX(Escalation!$C$2,BI$4-$W101)&gt;$DZ101-1,0,OFFSET(Escalation!$K$2,$Y101,MAX(Escalation!$C$2,BI$4-$W101))),
     IF(SSSModel!$C$4="PV",IF(DG$4=$W101,$EA101*(1+SSSModel!$C$2),0),
     IF(SSSModel!$C$4="FCR",IF(AND(DG$4&gt;=$W101,OFFSET(Profiles!$K$2,$Z101,MAX(Profiles!$C$2,BI$4-$W101))&gt;0),$EC101,0),0))))))</f>
        <v>0</v>
      </c>
      <c r="DH101" s="135">
        <f ca="1">IF(OR($Z101=0,SSSModel!$C$4="CF"),BJ101,
IF(LEFT($V101,3)="ON_",
     IF(SSSModel!$C$4="RR",SUMPRODUCT(OFFSET($AC101,0,0,1,$CB$2),OFFSET(Profiles!$K$28,($Z101-1)*(Profiles!$I$26+1)+DH$4-SSSModel!$C$3+1,0,1,$CB$2)),
     IF(SSSModel!$C$4="ECC",$EA101*$EB101*SUMPRODUCT(OFFSET($AC101,0,MAX(0,DH$4-$DZ101-$CA$4+1),1,MIN($DZ101,DH$4-$CA$4+1)),OFFSET(Escalation!$K$24,($Y101-1)*(Escalation!$I$22+1)+DH$4-SSSModel!$C$3+1,MAX(0,DH$4-$DZ101-$CA$4+1),1,MIN($DZ101,DH$4-$CA$4+1))),
     IF(SSSModel!$C$4="PV",BJ101*$EA101*(1+SSSModel!$C$2),
     IF(SSSModel!$C$4="FCR",$EC101*SUM(OFFSET($AC101,0,MAX(DH$4-$AC$4-$DZ101+1,0),1,MIN($DZ101,DH$4-$AC$4+1))),0)))),
SUM($AC101:$BZ101)*
     IF(SSSModel!$C$4="RR",OFFSET(Profiles!$K$2,$Z101,MAX(Profiles!$C$2,BJ$4-$W101)),
     IF(SSSModel!$C$4="ECC",$EA101*$EB101*IF(MAX(Escalation!$C$2,BJ$4-$W101)&gt;$DZ101-1,0,OFFSET(Escalation!$K$2,$Y101,MAX(Escalation!$C$2,BJ$4-$W101))),
     IF(SSSModel!$C$4="PV",IF(DH$4=$W101,$EA101*(1+SSSModel!$C$2),0),
     IF(SSSModel!$C$4="FCR",IF(AND(DH$4&gt;=$W101,OFFSET(Profiles!$K$2,$Z101,MAX(Profiles!$C$2,BJ$4-$W101))&gt;0),$EC101,0),0))))))</f>
        <v>0</v>
      </c>
      <c r="DI101" s="135">
        <f ca="1">IF(OR($Z101=0,SSSModel!$C$4="CF"),BK101,
IF(LEFT($V101,3)="ON_",
     IF(SSSModel!$C$4="RR",SUMPRODUCT(OFFSET($AC101,0,0,1,$CB$2),OFFSET(Profiles!$K$28,($Z101-1)*(Profiles!$I$26+1)+DI$4-SSSModel!$C$3+1,0,1,$CB$2)),
     IF(SSSModel!$C$4="ECC",$EA101*$EB101*SUMPRODUCT(OFFSET($AC101,0,MAX(0,DI$4-$DZ101-$CA$4+1),1,MIN($DZ101,DI$4-$CA$4+1)),OFFSET(Escalation!$K$24,($Y101-1)*(Escalation!$I$22+1)+DI$4-SSSModel!$C$3+1,MAX(0,DI$4-$DZ101-$CA$4+1),1,MIN($DZ101,DI$4-$CA$4+1))),
     IF(SSSModel!$C$4="PV",BK101*$EA101*(1+SSSModel!$C$2),
     IF(SSSModel!$C$4="FCR",$EC101*SUM(OFFSET($AC101,0,MAX(DI$4-$AC$4-$DZ101+1,0),1,MIN($DZ101,DI$4-$AC$4+1))),0)))),
SUM($AC101:$BZ101)*
     IF(SSSModel!$C$4="RR",OFFSET(Profiles!$K$2,$Z101,MAX(Profiles!$C$2,BK$4-$W101)),
     IF(SSSModel!$C$4="ECC",$EA101*$EB101*IF(MAX(Escalation!$C$2,BK$4-$W101)&gt;$DZ101-1,0,OFFSET(Escalation!$K$2,$Y101,MAX(Escalation!$C$2,BK$4-$W101))),
     IF(SSSModel!$C$4="PV",IF(DI$4=$W101,$EA101*(1+SSSModel!$C$2),0),
     IF(SSSModel!$C$4="FCR",IF(AND(DI$4&gt;=$W101,OFFSET(Profiles!$K$2,$Z101,MAX(Profiles!$C$2,BK$4-$W101))&gt;0),$EC101,0),0))))))</f>
        <v>0</v>
      </c>
      <c r="DJ101" s="135">
        <f ca="1">IF(OR($Z101=0,SSSModel!$C$4="CF"),BL101,
IF(LEFT($V101,3)="ON_",
     IF(SSSModel!$C$4="RR",SUMPRODUCT(OFFSET($AC101,0,0,1,$CB$2),OFFSET(Profiles!$K$28,($Z101-1)*(Profiles!$I$26+1)+DJ$4-SSSModel!$C$3+1,0,1,$CB$2)),
     IF(SSSModel!$C$4="ECC",$EA101*$EB101*SUMPRODUCT(OFFSET($AC101,0,MAX(0,DJ$4-$DZ101-$CA$4+1),1,MIN($DZ101,DJ$4-$CA$4+1)),OFFSET(Escalation!$K$24,($Y101-1)*(Escalation!$I$22+1)+DJ$4-SSSModel!$C$3+1,MAX(0,DJ$4-$DZ101-$CA$4+1),1,MIN($DZ101,DJ$4-$CA$4+1))),
     IF(SSSModel!$C$4="PV",BL101*$EA101*(1+SSSModel!$C$2),
     IF(SSSModel!$C$4="FCR",$EC101*SUM(OFFSET($AC101,0,MAX(DJ$4-$AC$4-$DZ101+1,0),1,MIN($DZ101,DJ$4-$AC$4+1))),0)))),
SUM($AC101:$BZ101)*
     IF(SSSModel!$C$4="RR",OFFSET(Profiles!$K$2,$Z101,MAX(Profiles!$C$2,BL$4-$W101)),
     IF(SSSModel!$C$4="ECC",$EA101*$EB101*IF(MAX(Escalation!$C$2,BL$4-$W101)&gt;$DZ101-1,0,OFFSET(Escalation!$K$2,$Y101,MAX(Escalation!$C$2,BL$4-$W101))),
     IF(SSSModel!$C$4="PV",IF(DJ$4=$W101,$EA101*(1+SSSModel!$C$2),0),
     IF(SSSModel!$C$4="FCR",IF(AND(DJ$4&gt;=$W101,OFFSET(Profiles!$K$2,$Z101,MAX(Profiles!$C$2,BL$4-$W101))&gt;0),$EC101,0),0))))))</f>
        <v>0</v>
      </c>
      <c r="DK101" s="135">
        <f ca="1">IF(OR($Z101=0,SSSModel!$C$4="CF"),BM101,
IF(LEFT($V101,3)="ON_",
     IF(SSSModel!$C$4="RR",SUMPRODUCT(OFFSET($AC101,0,0,1,$CB$2),OFFSET(Profiles!$K$28,($Z101-1)*(Profiles!$I$26+1)+DK$4-SSSModel!$C$3+1,0,1,$CB$2)),
     IF(SSSModel!$C$4="ECC",$EA101*$EB101*SUMPRODUCT(OFFSET($AC101,0,MAX(0,DK$4-$DZ101-$CA$4+1),1,MIN($DZ101,DK$4-$CA$4+1)),OFFSET(Escalation!$K$24,($Y101-1)*(Escalation!$I$22+1)+DK$4-SSSModel!$C$3+1,MAX(0,DK$4-$DZ101-$CA$4+1),1,MIN($DZ101,DK$4-$CA$4+1))),
     IF(SSSModel!$C$4="PV",BM101*$EA101*(1+SSSModel!$C$2),
     IF(SSSModel!$C$4="FCR",$EC101*SUM(OFFSET($AC101,0,MAX(DK$4-$AC$4-$DZ101+1,0),1,MIN($DZ101,DK$4-$AC$4+1))),0)))),
SUM($AC101:$BZ101)*
     IF(SSSModel!$C$4="RR",OFFSET(Profiles!$K$2,$Z101,MAX(Profiles!$C$2,BM$4-$W101)),
     IF(SSSModel!$C$4="ECC",$EA101*$EB101*IF(MAX(Escalation!$C$2,BM$4-$W101)&gt;$DZ101-1,0,OFFSET(Escalation!$K$2,$Y101,MAX(Escalation!$C$2,BM$4-$W101))),
     IF(SSSModel!$C$4="PV",IF(DK$4=$W101,$EA101*(1+SSSModel!$C$2),0),
     IF(SSSModel!$C$4="FCR",IF(AND(DK$4&gt;=$W101,OFFSET(Profiles!$K$2,$Z101,MAX(Profiles!$C$2,BM$4-$W101))&gt;0),$EC101,0),0))))))</f>
        <v>0</v>
      </c>
      <c r="DL101" s="135">
        <f ca="1">IF(OR($Z101=0,SSSModel!$C$4="CF"),BN101,
IF(LEFT($V101,3)="ON_",
     IF(SSSModel!$C$4="RR",SUMPRODUCT(OFFSET($AC101,0,0,1,$CB$2),OFFSET(Profiles!$K$28,($Z101-1)*(Profiles!$I$26+1)+DL$4-SSSModel!$C$3+1,0,1,$CB$2)),
     IF(SSSModel!$C$4="ECC",$EA101*$EB101*SUMPRODUCT(OFFSET($AC101,0,MAX(0,DL$4-$DZ101-$CA$4+1),1,MIN($DZ101,DL$4-$CA$4+1)),OFFSET(Escalation!$K$24,($Y101-1)*(Escalation!$I$22+1)+DL$4-SSSModel!$C$3+1,MAX(0,DL$4-$DZ101-$CA$4+1),1,MIN($DZ101,DL$4-$CA$4+1))),
     IF(SSSModel!$C$4="PV",BN101*$EA101*(1+SSSModel!$C$2),
     IF(SSSModel!$C$4="FCR",$EC101*SUM(OFFSET($AC101,0,MAX(DL$4-$AC$4-$DZ101+1,0),1,MIN($DZ101,DL$4-$AC$4+1))),0)))),
SUM($AC101:$BZ101)*
     IF(SSSModel!$C$4="RR",OFFSET(Profiles!$K$2,$Z101,MAX(Profiles!$C$2,BN$4-$W101)),
     IF(SSSModel!$C$4="ECC",$EA101*$EB101*IF(MAX(Escalation!$C$2,BN$4-$W101)&gt;$DZ101-1,0,OFFSET(Escalation!$K$2,$Y101,MAX(Escalation!$C$2,BN$4-$W101))),
     IF(SSSModel!$C$4="PV",IF(DL$4=$W101,$EA101*(1+SSSModel!$C$2),0),
     IF(SSSModel!$C$4="FCR",IF(AND(DL$4&gt;=$W101,OFFSET(Profiles!$K$2,$Z101,MAX(Profiles!$C$2,BN$4-$W101))&gt;0),$EC101,0),0))))))</f>
        <v>0</v>
      </c>
      <c r="DM101" s="135">
        <f ca="1">IF(OR($Z101=0,SSSModel!$C$4="CF"),BO101,
IF(LEFT($V101,3)="ON_",
     IF(SSSModel!$C$4="RR",SUMPRODUCT(OFFSET($AC101,0,0,1,$CB$2),OFFSET(Profiles!$K$28,($Z101-1)*(Profiles!$I$26+1)+DM$4-SSSModel!$C$3+1,0,1,$CB$2)),
     IF(SSSModel!$C$4="ECC",$EA101*$EB101*SUMPRODUCT(OFFSET($AC101,0,MAX(0,DM$4-$DZ101-$CA$4+1),1,MIN($DZ101,DM$4-$CA$4+1)),OFFSET(Escalation!$K$24,($Y101-1)*(Escalation!$I$22+1)+DM$4-SSSModel!$C$3+1,MAX(0,DM$4-$DZ101-$CA$4+1),1,MIN($DZ101,DM$4-$CA$4+1))),
     IF(SSSModel!$C$4="PV",BO101*$EA101*(1+SSSModel!$C$2),
     IF(SSSModel!$C$4="FCR",$EC101*SUM(OFFSET($AC101,0,MAX(DM$4-$AC$4-$DZ101+1,0),1,MIN($DZ101,DM$4-$AC$4+1))),0)))),
SUM($AC101:$BZ101)*
     IF(SSSModel!$C$4="RR",OFFSET(Profiles!$K$2,$Z101,MAX(Profiles!$C$2,BO$4-$W101)),
     IF(SSSModel!$C$4="ECC",$EA101*$EB101*IF(MAX(Escalation!$C$2,BO$4-$W101)&gt;$DZ101-1,0,OFFSET(Escalation!$K$2,$Y101,MAX(Escalation!$C$2,BO$4-$W101))),
     IF(SSSModel!$C$4="PV",IF(DM$4=$W101,$EA101*(1+SSSModel!$C$2),0),
     IF(SSSModel!$C$4="FCR",IF(AND(DM$4&gt;=$W101,OFFSET(Profiles!$K$2,$Z101,MAX(Profiles!$C$2,BO$4-$W101))&gt;0),$EC101,0),0))))))</f>
        <v>0</v>
      </c>
      <c r="DN101" s="135">
        <f ca="1">IF(OR($Z101=0,SSSModel!$C$4="CF"),BP101,
IF(LEFT($V101,3)="ON_",
     IF(SSSModel!$C$4="RR",SUMPRODUCT(OFFSET($AC101,0,0,1,$CB$2),OFFSET(Profiles!$K$28,($Z101-1)*(Profiles!$I$26+1)+DN$4-SSSModel!$C$3+1,0,1,$CB$2)),
     IF(SSSModel!$C$4="ECC",$EA101*$EB101*SUMPRODUCT(OFFSET($AC101,0,MAX(0,DN$4-$DZ101-$CA$4+1),1,MIN($DZ101,DN$4-$CA$4+1)),OFFSET(Escalation!$K$24,($Y101-1)*(Escalation!$I$22+1)+DN$4-SSSModel!$C$3+1,MAX(0,DN$4-$DZ101-$CA$4+1),1,MIN($DZ101,DN$4-$CA$4+1))),
     IF(SSSModel!$C$4="PV",BP101*$EA101*(1+SSSModel!$C$2),
     IF(SSSModel!$C$4="FCR",$EC101*SUM(OFFSET($AC101,0,MAX(DN$4-$AC$4-$DZ101+1,0),1,MIN($DZ101,DN$4-$AC$4+1))),0)))),
SUM($AC101:$BZ101)*
     IF(SSSModel!$C$4="RR",OFFSET(Profiles!$K$2,$Z101,MAX(Profiles!$C$2,BP$4-$W101)),
     IF(SSSModel!$C$4="ECC",$EA101*$EB101*IF(MAX(Escalation!$C$2,BP$4-$W101)&gt;$DZ101-1,0,OFFSET(Escalation!$K$2,$Y101,MAX(Escalation!$C$2,BP$4-$W101))),
     IF(SSSModel!$C$4="PV",IF(DN$4=$W101,$EA101*(1+SSSModel!$C$2),0),
     IF(SSSModel!$C$4="FCR",IF(AND(DN$4&gt;=$W101,OFFSET(Profiles!$K$2,$Z101,MAX(Profiles!$C$2,BP$4-$W101))&gt;0),$EC101,0),0))))))</f>
        <v>0</v>
      </c>
      <c r="DO101" s="135">
        <f ca="1">IF(OR($Z101=0,SSSModel!$C$4="CF"),BQ101,
IF(LEFT($V101,3)="ON_",
     IF(SSSModel!$C$4="RR",SUMPRODUCT(OFFSET($AC101,0,0,1,$CB$2),OFFSET(Profiles!$K$28,($Z101-1)*(Profiles!$I$26+1)+DO$4-SSSModel!$C$3+1,0,1,$CB$2)),
     IF(SSSModel!$C$4="ECC",$EA101*$EB101*SUMPRODUCT(OFFSET($AC101,0,MAX(0,DO$4-$DZ101-$CA$4+1),1,MIN($DZ101,DO$4-$CA$4+1)),OFFSET(Escalation!$K$24,($Y101-1)*(Escalation!$I$22+1)+DO$4-SSSModel!$C$3+1,MAX(0,DO$4-$DZ101-$CA$4+1),1,MIN($DZ101,DO$4-$CA$4+1))),
     IF(SSSModel!$C$4="PV",BQ101*$EA101*(1+SSSModel!$C$2),
     IF(SSSModel!$C$4="FCR",$EC101*SUM(OFFSET($AC101,0,MAX(DO$4-$AC$4-$DZ101+1,0),1,MIN($DZ101,DO$4-$AC$4+1))),0)))),
SUM($AC101:$BZ101)*
     IF(SSSModel!$C$4="RR",OFFSET(Profiles!$K$2,$Z101,MAX(Profiles!$C$2,BQ$4-$W101)),
     IF(SSSModel!$C$4="ECC",$EA101*$EB101*IF(MAX(Escalation!$C$2,BQ$4-$W101)&gt;$DZ101-1,0,OFFSET(Escalation!$K$2,$Y101,MAX(Escalation!$C$2,BQ$4-$W101))),
     IF(SSSModel!$C$4="PV",IF(DO$4=$W101,$EA101*(1+SSSModel!$C$2),0),
     IF(SSSModel!$C$4="FCR",IF(AND(DO$4&gt;=$W101,OFFSET(Profiles!$K$2,$Z101,MAX(Profiles!$C$2,BQ$4-$W101))&gt;0),$EC101,0),0))))))</f>
        <v>0</v>
      </c>
      <c r="DP101" s="135">
        <f ca="1">IF(OR($Z101=0,SSSModel!$C$4="CF"),BR101,
IF(LEFT($V101,3)="ON_",
     IF(SSSModel!$C$4="RR",SUMPRODUCT(OFFSET($AC101,0,0,1,$CB$2),OFFSET(Profiles!$K$28,($Z101-1)*(Profiles!$I$26+1)+DP$4-SSSModel!$C$3+1,0,1,$CB$2)),
     IF(SSSModel!$C$4="ECC",$EA101*$EB101*SUMPRODUCT(OFFSET($AC101,0,MAX(0,DP$4-$DZ101-$CA$4+1),1,MIN($DZ101,DP$4-$CA$4+1)),OFFSET(Escalation!$K$24,($Y101-1)*(Escalation!$I$22+1)+DP$4-SSSModel!$C$3+1,MAX(0,DP$4-$DZ101-$CA$4+1),1,MIN($DZ101,DP$4-$CA$4+1))),
     IF(SSSModel!$C$4="PV",BR101*$EA101*(1+SSSModel!$C$2),
     IF(SSSModel!$C$4="FCR",$EC101*SUM(OFFSET($AC101,0,MAX(DP$4-$AC$4-$DZ101+1,0),1,MIN($DZ101,DP$4-$AC$4+1))),0)))),
SUM($AC101:$BZ101)*
     IF(SSSModel!$C$4="RR",OFFSET(Profiles!$K$2,$Z101,MAX(Profiles!$C$2,BR$4-$W101)),
     IF(SSSModel!$C$4="ECC",$EA101*$EB101*IF(MAX(Escalation!$C$2,BR$4-$W101)&gt;$DZ101-1,0,OFFSET(Escalation!$K$2,$Y101,MAX(Escalation!$C$2,BR$4-$W101))),
     IF(SSSModel!$C$4="PV",IF(DP$4=$W101,$EA101*(1+SSSModel!$C$2),0),
     IF(SSSModel!$C$4="FCR",IF(AND(DP$4&gt;=$W101,OFFSET(Profiles!$K$2,$Z101,MAX(Profiles!$C$2,BR$4-$W101))&gt;0),$EC101,0),0))))))</f>
        <v>0</v>
      </c>
      <c r="DQ101" s="135">
        <f ca="1">IF(OR($Z101=0,SSSModel!$C$4="CF"),BS101,
IF(LEFT($V101,3)="ON_",
     IF(SSSModel!$C$4="RR",SUMPRODUCT(OFFSET($AC101,0,0,1,$CB$2),OFFSET(Profiles!$K$28,($Z101-1)*(Profiles!$I$26+1)+DQ$4-SSSModel!$C$3+1,0,1,$CB$2)),
     IF(SSSModel!$C$4="ECC",$EA101*$EB101*SUMPRODUCT(OFFSET($AC101,0,MAX(0,DQ$4-$DZ101-$CA$4+1),1,MIN($DZ101,DQ$4-$CA$4+1)),OFFSET(Escalation!$K$24,($Y101-1)*(Escalation!$I$22+1)+DQ$4-SSSModel!$C$3+1,MAX(0,DQ$4-$DZ101-$CA$4+1),1,MIN($DZ101,DQ$4-$CA$4+1))),
     IF(SSSModel!$C$4="PV",BS101*$EA101*(1+SSSModel!$C$2),
     IF(SSSModel!$C$4="FCR",$EC101*SUM(OFFSET($AC101,0,MAX(DQ$4-$AC$4-$DZ101+1,0),1,MIN($DZ101,DQ$4-$AC$4+1))),0)))),
SUM($AC101:$BZ101)*
     IF(SSSModel!$C$4="RR",OFFSET(Profiles!$K$2,$Z101,MAX(Profiles!$C$2,BS$4-$W101)),
     IF(SSSModel!$C$4="ECC",$EA101*$EB101*IF(MAX(Escalation!$C$2,BS$4-$W101)&gt;$DZ101-1,0,OFFSET(Escalation!$K$2,$Y101,MAX(Escalation!$C$2,BS$4-$W101))),
     IF(SSSModel!$C$4="PV",IF(DQ$4=$W101,$EA101*(1+SSSModel!$C$2),0),
     IF(SSSModel!$C$4="FCR",IF(AND(DQ$4&gt;=$W101,OFFSET(Profiles!$K$2,$Z101,MAX(Profiles!$C$2,BS$4-$W101))&gt;0),$EC101,0),0))))))</f>
        <v>0</v>
      </c>
      <c r="DR101" s="135">
        <f ca="1">IF(OR($Z101=0,SSSModel!$C$4="CF"),BT101,
IF(LEFT($V101,3)="ON_",
     IF(SSSModel!$C$4="RR",SUMPRODUCT(OFFSET($AC101,0,0,1,$CB$2),OFFSET(Profiles!$K$28,($Z101-1)*(Profiles!$I$26+1)+DR$4-SSSModel!$C$3+1,0,1,$CB$2)),
     IF(SSSModel!$C$4="ECC",$EA101*$EB101*SUMPRODUCT(OFFSET($AC101,0,MAX(0,DR$4-$DZ101-$CA$4+1),1,MIN($DZ101,DR$4-$CA$4+1)),OFFSET(Escalation!$K$24,($Y101-1)*(Escalation!$I$22+1)+DR$4-SSSModel!$C$3+1,MAX(0,DR$4-$DZ101-$CA$4+1),1,MIN($DZ101,DR$4-$CA$4+1))),
     IF(SSSModel!$C$4="PV",BT101*$EA101*(1+SSSModel!$C$2),
     IF(SSSModel!$C$4="FCR",$EC101*SUM(OFFSET($AC101,0,MAX(DR$4-$AC$4-$DZ101+1,0),1,MIN($DZ101,DR$4-$AC$4+1))),0)))),
SUM($AC101:$BZ101)*
     IF(SSSModel!$C$4="RR",OFFSET(Profiles!$K$2,$Z101,MAX(Profiles!$C$2,BT$4-$W101)),
     IF(SSSModel!$C$4="ECC",$EA101*$EB101*IF(MAX(Escalation!$C$2,BT$4-$W101)&gt;$DZ101-1,0,OFFSET(Escalation!$K$2,$Y101,MAX(Escalation!$C$2,BT$4-$W101))),
     IF(SSSModel!$C$4="PV",IF(DR$4=$W101,$EA101*(1+SSSModel!$C$2),0),
     IF(SSSModel!$C$4="FCR",IF(AND(DR$4&gt;=$W101,OFFSET(Profiles!$K$2,$Z101,MAX(Profiles!$C$2,BT$4-$W101))&gt;0),$EC101,0),0))))))</f>
        <v>0</v>
      </c>
      <c r="DS101" s="135">
        <f ca="1">IF(OR($Z101=0,SSSModel!$C$4="CF"),BU101,
IF(LEFT($V101,3)="ON_",
     IF(SSSModel!$C$4="RR",SUMPRODUCT(OFFSET($AC101,0,0,1,$CB$2),OFFSET(Profiles!$K$28,($Z101-1)*(Profiles!$I$26+1)+DS$4-SSSModel!$C$3+1,0,1,$CB$2)),
     IF(SSSModel!$C$4="ECC",$EA101*$EB101*SUMPRODUCT(OFFSET($AC101,0,MAX(0,DS$4-$DZ101-$CA$4+1),1,MIN($DZ101,DS$4-$CA$4+1)),OFFSET(Escalation!$K$24,($Y101-1)*(Escalation!$I$22+1)+DS$4-SSSModel!$C$3+1,MAX(0,DS$4-$DZ101-$CA$4+1),1,MIN($DZ101,DS$4-$CA$4+1))),
     IF(SSSModel!$C$4="PV",BU101*$EA101*(1+SSSModel!$C$2),
     IF(SSSModel!$C$4="FCR",$EC101*SUM(OFFSET($AC101,0,MAX(DS$4-$AC$4-$DZ101+1,0),1,MIN($DZ101,DS$4-$AC$4+1))),0)))),
SUM($AC101:$BZ101)*
     IF(SSSModel!$C$4="RR",OFFSET(Profiles!$K$2,$Z101,MAX(Profiles!$C$2,BU$4-$W101)),
     IF(SSSModel!$C$4="ECC",$EA101*$EB101*IF(MAX(Escalation!$C$2,BU$4-$W101)&gt;$DZ101-1,0,OFFSET(Escalation!$K$2,$Y101,MAX(Escalation!$C$2,BU$4-$W101))),
     IF(SSSModel!$C$4="PV",IF(DS$4=$W101,$EA101*(1+SSSModel!$C$2),0),
     IF(SSSModel!$C$4="FCR",IF(AND(DS$4&gt;=$W101,OFFSET(Profiles!$K$2,$Z101,MAX(Profiles!$C$2,BU$4-$W101))&gt;0),$EC101,0),0))))))</f>
        <v>0</v>
      </c>
      <c r="DT101" s="135">
        <f ca="1">IF(OR($Z101=0,SSSModel!$C$4="CF"),BV101,
IF(LEFT($V101,3)="ON_",
     IF(SSSModel!$C$4="RR",SUMPRODUCT(OFFSET($AC101,0,0,1,$CB$2),OFFSET(Profiles!$K$28,($Z101-1)*(Profiles!$I$26+1)+DT$4-SSSModel!$C$3+1,0,1,$CB$2)),
     IF(SSSModel!$C$4="ECC",$EA101*$EB101*SUMPRODUCT(OFFSET($AC101,0,MAX(0,DT$4-$DZ101-$CA$4+1),1,MIN($DZ101,DT$4-$CA$4+1)),OFFSET(Escalation!$K$24,($Y101-1)*(Escalation!$I$22+1)+DT$4-SSSModel!$C$3+1,MAX(0,DT$4-$DZ101-$CA$4+1),1,MIN($DZ101,DT$4-$CA$4+1))),
     IF(SSSModel!$C$4="PV",BV101*$EA101*(1+SSSModel!$C$2),
     IF(SSSModel!$C$4="FCR",$EC101*SUM(OFFSET($AC101,0,MAX(DT$4-$AC$4-$DZ101+1,0),1,MIN($DZ101,DT$4-$AC$4+1))),0)))),
SUM($AC101:$BZ101)*
     IF(SSSModel!$C$4="RR",OFFSET(Profiles!$K$2,$Z101,MAX(Profiles!$C$2,BV$4-$W101)),
     IF(SSSModel!$C$4="ECC",$EA101*$EB101*IF(MAX(Escalation!$C$2,BV$4-$W101)&gt;$DZ101-1,0,OFFSET(Escalation!$K$2,$Y101,MAX(Escalation!$C$2,BV$4-$W101))),
     IF(SSSModel!$C$4="PV",IF(DT$4=$W101,$EA101*(1+SSSModel!$C$2),0),
     IF(SSSModel!$C$4="FCR",IF(AND(DT$4&gt;=$W101,OFFSET(Profiles!$K$2,$Z101,MAX(Profiles!$C$2,BV$4-$W101))&gt;0),$EC101,0),0))))))</f>
        <v>0</v>
      </c>
      <c r="DU101" s="135">
        <f ca="1">IF(OR($Z101=0,SSSModel!$C$4="CF"),BW101,
IF(LEFT($V101,3)="ON_",
     IF(SSSModel!$C$4="RR",SUMPRODUCT(OFFSET($AC101,0,0,1,$CB$2),OFFSET(Profiles!$K$28,($Z101-1)*(Profiles!$I$26+1)+DU$4-SSSModel!$C$3+1,0,1,$CB$2)),
     IF(SSSModel!$C$4="ECC",$EA101*$EB101*SUMPRODUCT(OFFSET($AC101,0,MAX(0,DU$4-$DZ101-$CA$4+1),1,MIN($DZ101,DU$4-$CA$4+1)),OFFSET(Escalation!$K$24,($Y101-1)*(Escalation!$I$22+1)+DU$4-SSSModel!$C$3+1,MAX(0,DU$4-$DZ101-$CA$4+1),1,MIN($DZ101,DU$4-$CA$4+1))),
     IF(SSSModel!$C$4="PV",BW101*$EA101*(1+SSSModel!$C$2),
     IF(SSSModel!$C$4="FCR",$EC101*SUM(OFFSET($AC101,0,MAX(DU$4-$AC$4-$DZ101+1,0),1,MIN($DZ101,DU$4-$AC$4+1))),0)))),
SUM($AC101:$BZ101)*
     IF(SSSModel!$C$4="RR",OFFSET(Profiles!$K$2,$Z101,MAX(Profiles!$C$2,BW$4-$W101)),
     IF(SSSModel!$C$4="ECC",$EA101*$EB101*IF(MAX(Escalation!$C$2,BW$4-$W101)&gt;$DZ101-1,0,OFFSET(Escalation!$K$2,$Y101,MAX(Escalation!$C$2,BW$4-$W101))),
     IF(SSSModel!$C$4="PV",IF(DU$4=$W101,$EA101*(1+SSSModel!$C$2),0),
     IF(SSSModel!$C$4="FCR",IF(AND(DU$4&gt;=$W101,OFFSET(Profiles!$K$2,$Z101,MAX(Profiles!$C$2,BW$4-$W101))&gt;0),$EC101,0),0))))))</f>
        <v>0</v>
      </c>
      <c r="DV101" s="136">
        <f ca="1">IF(OR($Z101=0,SSSModel!$C$4="CF"),BX101,
IF(LEFT($V101,3)="ON_",
     IF(SSSModel!$C$4="RR",SUMPRODUCT(OFFSET($AC101,0,0,1,$CB$2),OFFSET(Profiles!$K$28,($Z101-1)*(Profiles!$I$26+1)+DV$4-SSSModel!$C$3+1,0,1,$CB$2)),
     IF(SSSModel!$C$4="ECC",$EA101*$EB101*SUMPRODUCT(OFFSET($AC101,0,MAX(0,DV$4-$DZ101-$CA$4+1),1,MIN($DZ101,DV$4-$CA$4+1)),OFFSET(Escalation!$K$24,($Y101-1)*(Escalation!$I$22+1)+DV$4-SSSModel!$C$3+1,MAX(0,DV$4-$DZ101-$CA$4+1),1,MIN($DZ101,DV$4-$CA$4+1))),
     IF(SSSModel!$C$4="PV",BX101*$EA101*(1+SSSModel!$C$2),
     IF(SSSModel!$C$4="FCR",$EC101*SUM(OFFSET($AC101,0,MAX(DV$4-$AC$4-$DZ101+1,0),1,MIN($DZ101,DV$4-$AC$4+1))),0)))),
SUM($AC101:$BZ101)*
     IF(SSSModel!$C$4="RR",OFFSET(Profiles!$K$2,$Z101,MAX(Profiles!$C$2,BX$4-$W101)),
     IF(SSSModel!$C$4="ECC",$EA101*$EB101*IF(MAX(Escalation!$C$2,BX$4-$W101)&gt;$DZ101-1,0,OFFSET(Escalation!$K$2,$Y101,MAX(Escalation!$C$2,BX$4-$W101))),
     IF(SSSModel!$C$4="PV",IF(DV$4=$W101,$EA101*(1+SSSModel!$C$2),0),
     IF(SSSModel!$C$4="FCR",IF(AND(DV$4&gt;=$W101,OFFSET(Profiles!$K$2,$Z101,MAX(Profiles!$C$2,BX$4-$W101))&gt;0),$EC101,0),0))))))</f>
        <v>0</v>
      </c>
      <c r="DW101" s="136">
        <f ca="1">IF(OR($Z101=0,SSSModel!$C$4="CF"),BY101,
IF(LEFT($V101,3)="ON_",
     IF(SSSModel!$C$4="RR",SUMPRODUCT(OFFSET($AC101,0,0,1,$CB$2),OFFSET(Profiles!$K$28,($Z101-1)*(Profiles!$I$26+1)+DW$4-SSSModel!$C$3+1,0,1,$CB$2)),
     IF(SSSModel!$C$4="ECC",$EA101*$EB101*SUMPRODUCT(OFFSET($AC101,0,MAX(0,DW$4-$DZ101-$CA$4+1),1,MIN($DZ101,DW$4-$CA$4+1)),OFFSET(Escalation!$K$24,($Y101-1)*(Escalation!$I$22+1)+DW$4-SSSModel!$C$3+1,MAX(0,DW$4-$DZ101-$CA$4+1),1,MIN($DZ101,DW$4-$CA$4+1))),
     IF(SSSModel!$C$4="PV",BY101*$EA101*(1+SSSModel!$C$2),
     IF(SSSModel!$C$4="FCR",$EC101*SUM(OFFSET($AC101,0,MAX(DW$4-$AC$4-$DZ101+1,0),1,MIN($DZ101,DW$4-$AC$4+1))),0)))),
SUM($AC101:$BZ101)*
     IF(SSSModel!$C$4="RR",OFFSET(Profiles!$K$2,$Z101,MAX(Profiles!$C$2,BY$4-$W101)),
     IF(SSSModel!$C$4="ECC",$EA101*$EB101*IF(MAX(Escalation!$C$2,BY$4-$W101)&gt;$DZ101-1,0,OFFSET(Escalation!$K$2,$Y101,MAX(Escalation!$C$2,BY$4-$W101))),
     IF(SSSModel!$C$4="PV",IF(DW$4=$W101,$EA101*(1+SSSModel!$C$2),0),
     IF(SSSModel!$C$4="FCR",IF(AND(DW$4&gt;=$W101,OFFSET(Profiles!$K$2,$Z101,MAX(Profiles!$C$2,BY$4-$W101))&gt;0),$EC101,0),0))))))</f>
        <v>0</v>
      </c>
      <c r="DX101" s="136">
        <f ca="1">IF(OR($Z101=0,SSSModel!$C$4="CF"),BZ101,
IF(LEFT($V101,3)="ON_",
     IF(SSSModel!$C$4="RR",SUMPRODUCT(OFFSET($AC101,0,0,1,$CB$2),OFFSET(Profiles!$K$28,($Z101-1)*(Profiles!$I$26+1)+DX$4-SSSModel!$C$3+1,0,1,$CB$2)),
     IF(SSSModel!$C$4="ECC",$EA101*$EB101*SUMPRODUCT(OFFSET($AC101,0,MAX(0,DX$4-$DZ101-$CA$4+1),1,MIN($DZ101,DX$4-$CA$4+1)),OFFSET(Escalation!$K$24,($Y101-1)*(Escalation!$I$22+1)+DX$4-SSSModel!$C$3+1,MAX(0,DX$4-$DZ101-$CA$4+1),1,MIN($DZ101,DX$4-$CA$4+1))),
     IF(SSSModel!$C$4="PV",BZ101*$EA101*(1+SSSModel!$C$2),
     IF(SSSModel!$C$4="FCR",$EC101*SUM(OFFSET($AC101,0,MAX(DX$4-$AC$4-$DZ101+1,0),1,MIN($DZ101,DX$4-$AC$4+1))),0)))),
SUM($AC101:$BZ101)*
     IF(SSSModel!$C$4="RR",OFFSET(Profiles!$K$2,$Z101,MAX(Profiles!$C$2,BZ$4-$W101)),
     IF(SSSModel!$C$4="ECC",$EA101*$EB101*IF(MAX(Escalation!$C$2,BZ$4-$W101)&gt;$DZ101-1,0,OFFSET(Escalation!$K$2,$Y101,MAX(Escalation!$C$2,BZ$4-$W101))),
     IF(SSSModel!$C$4="PV",IF(DX$4=$W101,$EA101*(1+SSSModel!$C$2),0),
     IF(SSSModel!$C$4="FCR",IF(AND(DX$4&gt;=$W101,OFFSET(Profiles!$K$2,$Z101,MAX(Profiles!$C$2,BZ$4-$W101))&gt;0),$EC101,0),0))))))</f>
        <v>0</v>
      </c>
      <c r="DY101" s="82">
        <f ca="1">IF($Y101=0,0,OFFSET(Escalation!$B$2,$Y101,0))</f>
        <v>0</v>
      </c>
      <c r="DZ101" s="80">
        <f ca="1">IF($Z101=0,0,COUNTIF(OFFSET(Profiles!$K$2,$Z101,0,1,50),"&gt;0"))</f>
        <v>0</v>
      </c>
      <c r="EA101" s="137">
        <f ca="1">IF($Z101=0,0,SUMPRODUCT(Profiles!$C$20:$BH$20,OFFSET(Profiles!$C$2,$Z101,0,1,Profiles!$B$1)))</f>
        <v>0</v>
      </c>
      <c r="EB101" s="24">
        <f>IF($Z101=0,0,((1-(1+DY101)/(1+SSSModel!$C$2))/(1-((1+DY101)/(1+SSSModel!$C$2))^DZ101))*(1+SSSModel!$C$2))</f>
        <v>0</v>
      </c>
      <c r="EC101" s="24">
        <f>IF($Z101=0,0,-PMT(SSSModel!$C$2,DZ101,EA101))</f>
        <v>0</v>
      </c>
    </row>
    <row r="102" spans="3:133" x14ac:dyDescent="0.35">
      <c r="C102" s="18">
        <f t="shared" si="12"/>
        <v>10</v>
      </c>
      <c r="D102" s="18">
        <f t="shared" si="13"/>
        <v>8</v>
      </c>
      <c r="E102" s="18">
        <f t="shared" ca="1" si="14"/>
        <v>0</v>
      </c>
      <c r="G102" s="25" t="str">
        <f ca="1">IF($E102=0,"",OFFSET(Resources!B$26,$E102,0))</f>
        <v/>
      </c>
      <c r="H102" s="25" t="str">
        <f ca="1">IF($E102=0,"",OFFSET(Resources!C$26,$E102,0))</f>
        <v/>
      </c>
      <c r="I102" s="25" t="str">
        <f ca="1">IF($E102=0,"",OFFSET(Resources!$E$26,$E102,0))</f>
        <v/>
      </c>
      <c r="J102" s="16">
        <v>1</v>
      </c>
      <c r="K102" s="16" t="s">
        <v>150</v>
      </c>
      <c r="L102" s="25" t="str">
        <f ca="1">OFFSET(Resources!$CG$24,0,$C102-1)</f>
        <v>Annual Fuel Burn</v>
      </c>
      <c r="M102" s="25" t="str">
        <f ca="1">OFFSET(Resources!$CG$25,0,$C102-1)</f>
        <v>O&amp;M</v>
      </c>
      <c r="N102" s="1">
        <v>1</v>
      </c>
      <c r="O102" s="7">
        <f ca="1">IF($E102=0,0,OFFSET(Resources!$CG$26,$E102,$C102-1))</f>
        <v>0</v>
      </c>
      <c r="P102" s="25" t="str">
        <f ca="1">OFFSET(Resources!$CG$26,0,$C102-1)</f>
        <v>mmBtu/Yr</v>
      </c>
      <c r="Q102" s="18">
        <f ca="1">IF($E102=0,0,OFFSET(GenAlts!$W$4,$E102,$D102-1))</f>
        <v>0</v>
      </c>
      <c r="R102" s="1">
        <v>1</v>
      </c>
      <c r="S102" t="str">
        <f ca="1">IF($E102=0,"",OFFSET(Resources!$R$26,$E102,0))</f>
        <v/>
      </c>
      <c r="T102" s="85" t="str">
        <f ca="1">IF(OR($E102=0,OFFSET(Resources!$P$26,$E102,0)=0),"",OFFSET(Resources!$P$26,$E102,0))</f>
        <v/>
      </c>
      <c r="U102" s="25">
        <f ca="1">IF($E102=0,0,OFFSET(Resources!$AB$26,$E102,($C102-1)*Resources!$CI$20))</f>
        <v>0</v>
      </c>
      <c r="V102" s="1"/>
      <c r="W102">
        <f t="shared" ca="1" si="15"/>
        <v>0</v>
      </c>
      <c r="X102">
        <f ca="1">IF(T102="",0,MATCH(T102,Profiles!$A$3:$A$22,0))</f>
        <v>0</v>
      </c>
      <c r="Y102" s="10">
        <f ca="1">IF(U102=0,0,MATCH(U102,Escalation!$A$3:$A$18,0))</f>
        <v>0</v>
      </c>
      <c r="Z102">
        <f>IF(V102="",0,MATCH(V102,Profiles!$A$3:$A$22,0))</f>
        <v>0</v>
      </c>
      <c r="AA102" s="8"/>
      <c r="AB102" s="8">
        <v>0</v>
      </c>
      <c r="AC102" s="72">
        <f ca="1">IF(OR(AC$4&lt;$Q102,AC$4&gt;$Q102+IF($S102="",1000,$S102)-1),0,IF(MOD(AC$4-$Q102,IF($R102="",1000,$R102))=0,$O102,0))*IF($Y102&gt;0,(1+INDEX(Escalation!$B$3:$B$18,$Y102,0))^(AC$4-SSSModel!$C$5),1)*IF($X102=0,1,OFFSET(Profiles!$K$2,$X102,MAX(Profiles!$C$2,AC$4-$Q102)))*IF($AA102=1,(1+SSSModel!#REF!),1)</f>
        <v>0</v>
      </c>
      <c r="AD102" s="72">
        <f ca="1">IF(OR(AD$4&lt;$Q102,AD$4&gt;$Q102+IF($S102="",1000,$S102)-1),0,IF(MOD(AD$4-$Q102,IF($R102="",1000,$R102))=0,$O102,0))*IF($Y102&gt;0,(1+INDEX(Escalation!$B$3:$B$18,$Y102,0))^(AD$4-SSSModel!$C$5),1)*IF($X102=0,1,OFFSET(Profiles!$K$2,$X102,MAX(Profiles!$C$2,AD$4-$Q102)))*IF($AA102=1,(1+SSSModel!#REF!),1)</f>
        <v>0</v>
      </c>
      <c r="AE102" s="72">
        <f ca="1">IF(OR(AE$4&lt;$Q102,AE$4&gt;$Q102+IF($S102="",1000,$S102)-1),0,IF(MOD(AE$4-$Q102,IF($R102="",1000,$R102))=0,$O102,0))*IF($Y102&gt;0,(1+INDEX(Escalation!$B$3:$B$18,$Y102,0))^(AE$4-SSSModel!$C$5),1)*IF($X102=0,1,OFFSET(Profiles!$K$2,$X102,MAX(Profiles!$C$2,AE$4-$Q102)))*IF($AA102=1,(1+SSSModel!#REF!),1)</f>
        <v>0</v>
      </c>
      <c r="AF102" s="72">
        <f ca="1">IF(OR(AF$4&lt;$Q102,AF$4&gt;$Q102+IF($S102="",1000,$S102)-1),0,IF(MOD(AF$4-$Q102,IF($R102="",1000,$R102))=0,$O102,0))*IF($Y102&gt;0,(1+INDEX(Escalation!$B$3:$B$18,$Y102,0))^(AF$4-SSSModel!$C$5),1)*IF($X102=0,1,OFFSET(Profiles!$K$2,$X102,MAX(Profiles!$C$2,AF$4-$Q102)))*IF($AA102=1,(1+SSSModel!#REF!),1)</f>
        <v>0</v>
      </c>
      <c r="AG102" s="72">
        <f ca="1">IF(OR(AG$4&lt;$Q102,AG$4&gt;$Q102+IF($S102="",1000,$S102)-1),0,IF(MOD(AG$4-$Q102,IF($R102="",1000,$R102))=0,$O102,0))*IF($Y102&gt;0,(1+INDEX(Escalation!$B$3:$B$18,$Y102,0))^(AG$4-SSSModel!$C$5),1)*IF($X102=0,1,OFFSET(Profiles!$K$2,$X102,MAX(Profiles!$C$2,AG$4-$Q102)))*IF($AA102=1,(1+SSSModel!#REF!),1)</f>
        <v>0</v>
      </c>
      <c r="AH102" s="72">
        <f ca="1">IF(OR(AH$4&lt;$Q102,AH$4&gt;$Q102+IF($S102="",1000,$S102)-1),0,IF(MOD(AH$4-$Q102,IF($R102="",1000,$R102))=0,$O102,0))*IF($Y102&gt;0,(1+INDEX(Escalation!$B$3:$B$18,$Y102,0))^(AH$4-SSSModel!$C$5),1)*IF($X102=0,1,OFFSET(Profiles!$K$2,$X102,MAX(Profiles!$C$2,AH$4-$Q102)))*IF($AA102=1,(1+SSSModel!#REF!),1)</f>
        <v>0</v>
      </c>
      <c r="AI102" s="72">
        <f ca="1">IF(OR(AI$4&lt;$Q102,AI$4&gt;$Q102+IF($S102="",1000,$S102)-1),0,IF(MOD(AI$4-$Q102,IF($R102="",1000,$R102))=0,$O102,0))*IF($Y102&gt;0,(1+INDEX(Escalation!$B$3:$B$18,$Y102,0))^(AI$4-SSSModel!$C$5),1)*IF($X102=0,1,OFFSET(Profiles!$K$2,$X102,MAX(Profiles!$C$2,AI$4-$Q102)))*IF($AA102=1,(1+SSSModel!#REF!),1)</f>
        <v>0</v>
      </c>
      <c r="AJ102" s="72">
        <f ca="1">IF(OR(AJ$4&lt;$Q102,AJ$4&gt;$Q102+IF($S102="",1000,$S102)-1),0,IF(MOD(AJ$4-$Q102,IF($R102="",1000,$R102))=0,$O102,0))*IF($Y102&gt;0,(1+INDEX(Escalation!$B$3:$B$18,$Y102,0))^(AJ$4-SSSModel!$C$5),1)*IF($X102=0,1,OFFSET(Profiles!$K$2,$X102,MAX(Profiles!$C$2,AJ$4-$Q102)))*IF($AA102=1,(1+SSSModel!#REF!),1)</f>
        <v>0</v>
      </c>
      <c r="AK102" s="72">
        <f ca="1">IF(OR(AK$4&lt;$Q102,AK$4&gt;$Q102+IF($S102="",1000,$S102)-1),0,IF(MOD(AK$4-$Q102,IF($R102="",1000,$R102))=0,$O102,0))*IF($Y102&gt;0,(1+INDEX(Escalation!$B$3:$B$18,$Y102,0))^(AK$4-SSSModel!$C$5),1)*IF($X102=0,1,OFFSET(Profiles!$K$2,$X102,MAX(Profiles!$C$2,AK$4-$Q102)))*IF($AA102=1,(1+SSSModel!#REF!),1)</f>
        <v>0</v>
      </c>
      <c r="AL102" s="72">
        <f ca="1">IF(OR(AL$4&lt;$Q102,AL$4&gt;$Q102+IF($S102="",1000,$S102)-1),0,IF(MOD(AL$4-$Q102,IF($R102="",1000,$R102))=0,$O102,0))*IF($Y102&gt;0,(1+INDEX(Escalation!$B$3:$B$18,$Y102,0))^(AL$4-SSSModel!$C$5),1)*IF($X102=0,1,OFFSET(Profiles!$K$2,$X102,MAX(Profiles!$C$2,AL$4-$Q102)))*IF($AA102=1,(1+SSSModel!#REF!),1)</f>
        <v>0</v>
      </c>
      <c r="AM102" s="72">
        <f ca="1">IF(OR(AM$4&lt;$Q102,AM$4&gt;$Q102+IF($S102="",1000,$S102)-1),0,IF(MOD(AM$4-$Q102,IF($R102="",1000,$R102))=0,$O102,0))*IF($Y102&gt;0,(1+INDEX(Escalation!$B$3:$B$18,$Y102,0))^(AM$4-SSSModel!$C$5),1)*IF($X102=0,1,OFFSET(Profiles!$K$2,$X102,MAX(Profiles!$C$2,AM$4-$Q102)))*IF($AA102=1,(1+SSSModel!#REF!),1)</f>
        <v>0</v>
      </c>
      <c r="AN102" s="72">
        <f ca="1">IF(OR(AN$4&lt;$Q102,AN$4&gt;$Q102+IF($S102="",1000,$S102)-1),0,IF(MOD(AN$4-$Q102,IF($R102="",1000,$R102))=0,$O102,0))*IF($Y102&gt;0,(1+INDEX(Escalation!$B$3:$B$18,$Y102,0))^(AN$4-SSSModel!$C$5),1)*IF($X102=0,1,OFFSET(Profiles!$K$2,$X102,MAX(Profiles!$C$2,AN$4-$Q102)))*IF($AA102=1,(1+SSSModel!#REF!),1)</f>
        <v>0</v>
      </c>
      <c r="AO102" s="72">
        <f ca="1">IF(OR(AO$4&lt;$Q102,AO$4&gt;$Q102+IF($S102="",1000,$S102)-1),0,IF(MOD(AO$4-$Q102,IF($R102="",1000,$R102))=0,$O102,0))*IF($Y102&gt;0,(1+INDEX(Escalation!$B$3:$B$18,$Y102,0))^(AO$4-SSSModel!$C$5),1)*IF($X102=0,1,OFFSET(Profiles!$K$2,$X102,MAX(Profiles!$C$2,AO$4-$Q102)))*IF($AA102=1,(1+SSSModel!#REF!),1)</f>
        <v>0</v>
      </c>
      <c r="AP102" s="72">
        <f ca="1">IF(OR(AP$4&lt;$Q102,AP$4&gt;$Q102+IF($S102="",1000,$S102)-1),0,IF(MOD(AP$4-$Q102,IF($R102="",1000,$R102))=0,$O102,0))*IF($Y102&gt;0,(1+INDEX(Escalation!$B$3:$B$18,$Y102,0))^(AP$4-SSSModel!$C$5),1)*IF($X102=0,1,OFFSET(Profiles!$K$2,$X102,MAX(Profiles!$C$2,AP$4-$Q102)))*IF($AA102=1,(1+SSSModel!#REF!),1)</f>
        <v>0</v>
      </c>
      <c r="AQ102" s="72">
        <f ca="1">IF(OR(AQ$4&lt;$Q102,AQ$4&gt;$Q102+IF($S102="",1000,$S102)-1),0,IF(MOD(AQ$4-$Q102,IF($R102="",1000,$R102))=0,$O102,0))*IF($Y102&gt;0,(1+INDEX(Escalation!$B$3:$B$18,$Y102,0))^(AQ$4-SSSModel!$C$5),1)*IF($X102=0,1,OFFSET(Profiles!$K$2,$X102,MAX(Profiles!$C$2,AQ$4-$Q102)))*IF($AA102=1,(1+SSSModel!#REF!),1)</f>
        <v>0</v>
      </c>
      <c r="AR102" s="72">
        <f ca="1">IF(OR(AR$4&lt;$Q102,AR$4&gt;$Q102+IF($S102="",1000,$S102)-1),0,IF(MOD(AR$4-$Q102,IF($R102="",1000,$R102))=0,$O102,0))*IF($Y102&gt;0,(1+INDEX(Escalation!$B$3:$B$18,$Y102,0))^(AR$4-SSSModel!$C$5),1)*IF($X102=0,1,OFFSET(Profiles!$K$2,$X102,MAX(Profiles!$C$2,AR$4-$Q102)))*IF($AA102=1,(1+SSSModel!#REF!),1)</f>
        <v>0</v>
      </c>
      <c r="AS102" s="72">
        <f ca="1">IF(OR(AS$4&lt;$Q102,AS$4&gt;$Q102+IF($S102="",1000,$S102)-1),0,IF(MOD(AS$4-$Q102,IF($R102="",1000,$R102))=0,$O102,0))*IF($Y102&gt;0,(1+INDEX(Escalation!$B$3:$B$18,$Y102,0))^(AS$4-SSSModel!$C$5),1)*IF($X102=0,1,OFFSET(Profiles!$K$2,$X102,MAX(Profiles!$C$2,AS$4-$Q102)))*IF($AA102=1,(1+SSSModel!#REF!),1)</f>
        <v>0</v>
      </c>
      <c r="AT102" s="72">
        <f ca="1">IF(OR(AT$4&lt;$Q102,AT$4&gt;$Q102+IF($S102="",1000,$S102)-1),0,IF(MOD(AT$4-$Q102,IF($R102="",1000,$R102))=0,$O102,0))*IF($Y102&gt;0,(1+INDEX(Escalation!$B$3:$B$18,$Y102,0))^(AT$4-SSSModel!$C$5),1)*IF($X102=0,1,OFFSET(Profiles!$K$2,$X102,MAX(Profiles!$C$2,AT$4-$Q102)))*IF($AA102=1,(1+SSSModel!#REF!),1)</f>
        <v>0</v>
      </c>
      <c r="AU102" s="72">
        <f ca="1">IF(OR(AU$4&lt;$Q102,AU$4&gt;$Q102+IF($S102="",1000,$S102)-1),0,IF(MOD(AU$4-$Q102,IF($R102="",1000,$R102))=0,$O102,0))*IF($Y102&gt;0,(1+INDEX(Escalation!$B$3:$B$18,$Y102,0))^(AU$4-SSSModel!$C$5),1)*IF($X102=0,1,OFFSET(Profiles!$K$2,$X102,MAX(Profiles!$C$2,AU$4-$Q102)))*IF($AA102=1,(1+SSSModel!#REF!),1)</f>
        <v>0</v>
      </c>
      <c r="AV102" s="72">
        <f ca="1">IF(OR(AV$4&lt;$Q102,AV$4&gt;$Q102+IF($S102="",1000,$S102)-1),0,IF(MOD(AV$4-$Q102,IF($R102="",1000,$R102))=0,$O102,0))*IF($Y102&gt;0,(1+INDEX(Escalation!$B$3:$B$18,$Y102,0))^(AV$4-SSSModel!$C$5),1)*IF($X102=0,1,OFFSET(Profiles!$K$2,$X102,MAX(Profiles!$C$2,AV$4-$Q102)))*IF($AA102=1,(1+SSSModel!#REF!),1)</f>
        <v>0</v>
      </c>
      <c r="AW102" s="72">
        <f ca="1">IF(OR(AW$4&lt;$Q102,AW$4&gt;$Q102+IF($S102="",1000,$S102)-1),0,IF(MOD(AW$4-$Q102,IF($R102="",1000,$R102))=0,$O102,0))*IF($Y102&gt;0,(1+INDEX(Escalation!$B$3:$B$18,$Y102,0))^(AW$4-SSSModel!$C$5),1)*IF($X102=0,1,OFFSET(Profiles!$K$2,$X102,MAX(Profiles!$C$2,AW$4-$Q102)))*IF($AA102=1,(1+SSSModel!#REF!),1)</f>
        <v>0</v>
      </c>
      <c r="AX102" s="72">
        <f ca="1">IF(OR(AX$4&lt;$Q102,AX$4&gt;$Q102+IF($S102="",1000,$S102)-1),0,IF(MOD(AX$4-$Q102,IF($R102="",1000,$R102))=0,$O102,0))*IF($Y102&gt;0,(1+INDEX(Escalation!$B$3:$B$18,$Y102,0))^(AX$4-SSSModel!$C$5),1)*IF($X102=0,1,OFFSET(Profiles!$K$2,$X102,MAX(Profiles!$C$2,AX$4-$Q102)))*IF($AA102=1,(1+SSSModel!#REF!),1)</f>
        <v>0</v>
      </c>
      <c r="AY102" s="72">
        <f ca="1">IF(OR(AY$4&lt;$Q102,AY$4&gt;$Q102+IF($S102="",1000,$S102)-1),0,IF(MOD(AY$4-$Q102,IF($R102="",1000,$R102))=0,$O102,0))*IF($Y102&gt;0,(1+INDEX(Escalation!$B$3:$B$18,$Y102,0))^(AY$4-SSSModel!$C$5),1)*IF($X102=0,1,OFFSET(Profiles!$K$2,$X102,MAX(Profiles!$C$2,AY$4-$Q102)))*IF($AA102=1,(1+SSSModel!#REF!),1)</f>
        <v>0</v>
      </c>
      <c r="AZ102" s="72">
        <f ca="1">IF(OR(AZ$4&lt;$Q102,AZ$4&gt;$Q102+IF($S102="",1000,$S102)-1),0,IF(MOD(AZ$4-$Q102,IF($R102="",1000,$R102))=0,$O102,0))*IF($Y102&gt;0,(1+INDEX(Escalation!$B$3:$B$18,$Y102,0))^(AZ$4-SSSModel!$C$5),1)*IF($X102=0,1,OFFSET(Profiles!$K$2,$X102,MAX(Profiles!$C$2,AZ$4-$Q102)))*IF($AA102=1,(1+SSSModel!#REF!),1)</f>
        <v>0</v>
      </c>
      <c r="BA102" s="72">
        <f ca="1">IF(OR(BA$4&lt;$Q102,BA$4&gt;$Q102+IF($S102="",1000,$S102)-1),0,IF(MOD(BA$4-$Q102,IF($R102="",1000,$R102))=0,$O102,0))*IF($Y102&gt;0,(1+INDEX(Escalation!$B$3:$B$18,$Y102,0))^(BA$4-SSSModel!$C$5),1)*IF($X102=0,1,OFFSET(Profiles!$K$2,$X102,MAX(Profiles!$C$2,BA$4-$Q102)))*IF($AA102=1,(1+SSSModel!#REF!),1)</f>
        <v>0</v>
      </c>
      <c r="BB102" s="72">
        <f ca="1">IF(OR(BB$4&lt;$Q102,BB$4&gt;$Q102+IF($S102="",1000,$S102)-1),0,IF(MOD(BB$4-$Q102,IF($R102="",1000,$R102))=0,$O102,0))*IF($Y102&gt;0,(1+INDEX(Escalation!$B$3:$B$18,$Y102,0))^(BB$4-SSSModel!$C$5),1)*IF($X102=0,1,OFFSET(Profiles!$K$2,$X102,MAX(Profiles!$C$2,BB$4-$Q102)))*IF($AA102=1,(1+SSSModel!#REF!),1)</f>
        <v>0</v>
      </c>
      <c r="BC102" s="72">
        <f ca="1">IF(OR(BC$4&lt;$Q102,BC$4&gt;$Q102+IF($S102="",1000,$S102)-1),0,IF(MOD(BC$4-$Q102,IF($R102="",1000,$R102))=0,$O102,0))*IF($Y102&gt;0,(1+INDEX(Escalation!$B$3:$B$18,$Y102,0))^(BC$4-SSSModel!$C$5),1)*IF($X102=0,1,OFFSET(Profiles!$K$2,$X102,MAX(Profiles!$C$2,BC$4-$Q102)))*IF($AA102=1,(1+SSSModel!#REF!),1)</f>
        <v>0</v>
      </c>
      <c r="BD102" s="72">
        <f ca="1">IF(OR(BD$4&lt;$Q102,BD$4&gt;$Q102+IF($S102="",1000,$S102)-1),0,IF(MOD(BD$4-$Q102,IF($R102="",1000,$R102))=0,$O102,0))*IF($Y102&gt;0,(1+INDEX(Escalation!$B$3:$B$18,$Y102,0))^(BD$4-SSSModel!$C$5),1)*IF($X102=0,1,OFFSET(Profiles!$K$2,$X102,MAX(Profiles!$C$2,BD$4-$Q102)))*IF($AA102=1,(1+SSSModel!#REF!),1)</f>
        <v>0</v>
      </c>
      <c r="BE102" s="72">
        <f ca="1">IF(OR(BE$4&lt;$Q102,BE$4&gt;$Q102+IF($S102="",1000,$S102)-1),0,IF(MOD(BE$4-$Q102,IF($R102="",1000,$R102))=0,$O102,0))*IF($Y102&gt;0,(1+INDEX(Escalation!$B$3:$B$18,$Y102,0))^(BE$4-SSSModel!$C$5),1)*IF($X102=0,1,OFFSET(Profiles!$K$2,$X102,MAX(Profiles!$C$2,BE$4-$Q102)))*IF($AA102=1,(1+SSSModel!#REF!),1)</f>
        <v>0</v>
      </c>
      <c r="BF102" s="72">
        <f ca="1">IF(OR(BF$4&lt;$Q102,BF$4&gt;$Q102+IF($S102="",1000,$S102)-1),0,IF(MOD(BF$4-$Q102,IF($R102="",1000,$R102))=0,$O102,0))*IF($Y102&gt;0,(1+INDEX(Escalation!$B$3:$B$18,$Y102,0))^(BF$4-SSSModel!$C$5),1)*IF($X102=0,1,OFFSET(Profiles!$K$2,$X102,MAX(Profiles!$C$2,BF$4-$Q102)))*IF($AA102=1,(1+SSSModel!#REF!),1)</f>
        <v>0</v>
      </c>
      <c r="BG102" s="72">
        <f ca="1">IF(OR(BG$4&lt;$Q102,BG$4&gt;$Q102+IF($S102="",1000,$S102)-1),0,IF(MOD(BG$4-$Q102,IF($R102="",1000,$R102))=0,$O102,0))*IF($Y102&gt;0,(1+INDEX(Escalation!$B$3:$B$18,$Y102,0))^(BG$4-SSSModel!$C$5),1)*IF($X102=0,1,OFFSET(Profiles!$K$2,$X102,MAX(Profiles!$C$2,BG$4-$Q102)))*IF($AA102=1,(1+SSSModel!#REF!),1)</f>
        <v>0</v>
      </c>
      <c r="BH102" s="72">
        <f ca="1">IF(OR(BH$4&lt;$Q102,BH$4&gt;$Q102+IF($S102="",1000,$S102)-1),0,IF(MOD(BH$4-$Q102,IF($R102="",1000,$R102))=0,$O102,0))*IF($Y102&gt;0,(1+INDEX(Escalation!$B$3:$B$18,$Y102,0))^(BH$4-SSSModel!$C$5),1)*IF($X102=0,1,OFFSET(Profiles!$K$2,$X102,MAX(Profiles!$C$2,BH$4-$Q102)))*IF($AA102=1,(1+SSSModel!#REF!),1)</f>
        <v>0</v>
      </c>
      <c r="BI102" s="72">
        <f ca="1">IF(OR(BI$4&lt;$Q102,BI$4&gt;$Q102+IF($S102="",1000,$S102)-1),0,IF(MOD(BI$4-$Q102,IF($R102="",1000,$R102))=0,$O102,0))*IF($Y102&gt;0,(1+INDEX(Escalation!$B$3:$B$18,$Y102,0))^(BI$4-SSSModel!$C$5),1)*IF($X102=0,1,OFFSET(Profiles!$K$2,$X102,MAX(Profiles!$C$2,BI$4-$Q102)))*IF($AA102=1,(1+SSSModel!#REF!),1)</f>
        <v>0</v>
      </c>
      <c r="BJ102" s="72">
        <f ca="1">IF(OR(BJ$4&lt;$Q102,BJ$4&gt;$Q102+IF($S102="",1000,$S102)-1),0,IF(MOD(BJ$4-$Q102,IF($R102="",1000,$R102))=0,$O102,0))*IF($Y102&gt;0,(1+INDEX(Escalation!$B$3:$B$18,$Y102,0))^(BJ$4-SSSModel!$C$5),1)*IF($X102=0,1,OFFSET(Profiles!$K$2,$X102,MAX(Profiles!$C$2,BJ$4-$Q102)))*IF($AA102=1,(1+SSSModel!#REF!),1)</f>
        <v>0</v>
      </c>
      <c r="BK102" s="72">
        <f ca="1">IF(OR(BK$4&lt;$Q102,BK$4&gt;$Q102+IF($S102="",1000,$S102)-1),0,IF(MOD(BK$4-$Q102,IF($R102="",1000,$R102))=0,$O102,0))*IF($Y102&gt;0,(1+INDEX(Escalation!$B$3:$B$18,$Y102,0))^(BK$4-SSSModel!$C$5),1)*IF($X102=0,1,OFFSET(Profiles!$K$2,$X102,MAX(Profiles!$C$2,BK$4-$Q102)))*IF($AA102=1,(1+SSSModel!#REF!),1)</f>
        <v>0</v>
      </c>
      <c r="BL102" s="72">
        <f ca="1">IF(OR(BL$4&lt;$Q102,BL$4&gt;$Q102+IF($S102="",1000,$S102)-1),0,IF(MOD(BL$4-$Q102,IF($R102="",1000,$R102))=0,$O102,0))*IF($Y102&gt;0,(1+INDEX(Escalation!$B$3:$B$18,$Y102,0))^(BL$4-SSSModel!$C$5),1)*IF($X102=0,1,OFFSET(Profiles!$K$2,$X102,MAX(Profiles!$C$2,BL$4-$Q102)))*IF($AA102=1,(1+SSSModel!#REF!),1)</f>
        <v>0</v>
      </c>
      <c r="BM102" s="72">
        <f ca="1">IF(OR(BM$4&lt;$Q102,BM$4&gt;$Q102+IF($S102="",1000,$S102)-1),0,IF(MOD(BM$4-$Q102,IF($R102="",1000,$R102))=0,$O102,0))*IF($Y102&gt;0,(1+INDEX(Escalation!$B$3:$B$18,$Y102,0))^(BM$4-SSSModel!$C$5),1)*IF($X102=0,1,OFFSET(Profiles!$K$2,$X102,MAX(Profiles!$C$2,BM$4-$Q102)))*IF($AA102=1,(1+SSSModel!#REF!),1)</f>
        <v>0</v>
      </c>
      <c r="BN102" s="72">
        <f ca="1">IF(OR(BN$4&lt;$Q102,BN$4&gt;$Q102+IF($S102="",1000,$S102)-1),0,IF(MOD(BN$4-$Q102,IF($R102="",1000,$R102))=0,$O102,0))*IF($Y102&gt;0,(1+INDEX(Escalation!$B$3:$B$18,$Y102,0))^(BN$4-SSSModel!$C$5),1)*IF($X102=0,1,OFFSET(Profiles!$K$2,$X102,MAX(Profiles!$C$2,BN$4-$Q102)))*IF($AA102=1,(1+SSSModel!#REF!),1)</f>
        <v>0</v>
      </c>
      <c r="BO102" s="72">
        <f ca="1">IF(OR(BO$4&lt;$Q102,BO$4&gt;$Q102+IF($S102="",1000,$S102)-1),0,IF(MOD(BO$4-$Q102,IF($R102="",1000,$R102))=0,$O102,0))*IF($Y102&gt;0,(1+INDEX(Escalation!$B$3:$B$18,$Y102,0))^(BO$4-SSSModel!$C$5),1)*IF($X102=0,1,OFFSET(Profiles!$K$2,$X102,MAX(Profiles!$C$2,BO$4-$Q102)))*IF($AA102=1,(1+SSSModel!#REF!),1)</f>
        <v>0</v>
      </c>
      <c r="BP102" s="72">
        <f ca="1">IF(OR(BP$4&lt;$Q102,BP$4&gt;$Q102+IF($S102="",1000,$S102)-1),0,IF(MOD(BP$4-$Q102,IF($R102="",1000,$R102))=0,$O102,0))*IF($Y102&gt;0,(1+INDEX(Escalation!$B$3:$B$18,$Y102,0))^(BP$4-SSSModel!$C$5),1)*IF($X102=0,1,OFFSET(Profiles!$K$2,$X102,MAX(Profiles!$C$2,BP$4-$Q102)))*IF($AA102=1,(1+SSSModel!#REF!),1)</f>
        <v>0</v>
      </c>
      <c r="BQ102" s="72">
        <f ca="1">IF(OR(BQ$4&lt;$Q102,BQ$4&gt;$Q102+IF($S102="",1000,$S102)-1),0,IF(MOD(BQ$4-$Q102,IF($R102="",1000,$R102))=0,$O102,0))*IF($Y102&gt;0,(1+INDEX(Escalation!$B$3:$B$18,$Y102,0))^(BQ$4-SSSModel!$C$5),1)*IF($X102=0,1,OFFSET(Profiles!$K$2,$X102,MAX(Profiles!$C$2,BQ$4-$Q102)))*IF($AA102=1,(1+SSSModel!#REF!),1)</f>
        <v>0</v>
      </c>
      <c r="BR102" s="72">
        <f ca="1">IF(OR(BR$4&lt;$Q102,BR$4&gt;$Q102+IF($S102="",1000,$S102)-1),0,IF(MOD(BR$4-$Q102,IF($R102="",1000,$R102))=0,$O102,0))*IF($Y102&gt;0,(1+INDEX(Escalation!$B$3:$B$18,$Y102,0))^(BR$4-SSSModel!$C$5),1)*IF($X102=0,1,OFFSET(Profiles!$K$2,$X102,MAX(Profiles!$C$2,BR$4-$Q102)))*IF($AA102=1,(1+SSSModel!#REF!),1)</f>
        <v>0</v>
      </c>
      <c r="BS102" s="72">
        <f ca="1">IF(OR(BS$4&lt;$Q102,BS$4&gt;$Q102+IF($S102="",1000,$S102)-1),0,IF(MOD(BS$4-$Q102,IF($R102="",1000,$R102))=0,$O102,0))*IF($Y102&gt;0,(1+INDEX(Escalation!$B$3:$B$18,$Y102,0))^(BS$4-SSSModel!$C$5),1)*IF($X102=0,1,OFFSET(Profiles!$K$2,$X102,MAX(Profiles!$C$2,BS$4-$Q102)))*IF($AA102=1,(1+SSSModel!#REF!),1)</f>
        <v>0</v>
      </c>
      <c r="BT102" s="72">
        <f ca="1">IF(OR(BT$4&lt;$Q102,BT$4&gt;$Q102+IF($S102="",1000,$S102)-1),0,IF(MOD(BT$4-$Q102,IF($R102="",1000,$R102))=0,$O102,0))*IF($Y102&gt;0,(1+INDEX(Escalation!$B$3:$B$18,$Y102,0))^(BT$4-SSSModel!$C$5),1)*IF($X102=0,1,OFFSET(Profiles!$K$2,$X102,MAX(Profiles!$C$2,BT$4-$Q102)))*IF($AA102=1,(1+SSSModel!#REF!),1)</f>
        <v>0</v>
      </c>
      <c r="BU102" s="72">
        <f ca="1">IF(OR(BU$4&lt;$Q102,BU$4&gt;$Q102+IF($S102="",1000,$S102)-1),0,IF(MOD(BU$4-$Q102,IF($R102="",1000,$R102))=0,$O102,0))*IF($Y102&gt;0,(1+INDEX(Escalation!$B$3:$B$18,$Y102,0))^(BU$4-SSSModel!$C$5),1)*IF($X102=0,1,OFFSET(Profiles!$K$2,$X102,MAX(Profiles!$C$2,BU$4-$Q102)))*IF($AA102=1,(1+SSSModel!#REF!),1)</f>
        <v>0</v>
      </c>
      <c r="BV102" s="72">
        <f ca="1">IF(OR(BV$4&lt;$Q102,BV$4&gt;$Q102+IF($S102="",1000,$S102)-1),0,IF(MOD(BV$4-$Q102,IF($R102="",1000,$R102))=0,$O102,0))*IF($Y102&gt;0,(1+INDEX(Escalation!$B$3:$B$18,$Y102,0))^(BV$4-SSSModel!$C$5),1)*IF($X102=0,1,OFFSET(Profiles!$K$2,$X102,MAX(Profiles!$C$2,BV$4-$Q102)))*IF($AA102=1,(1+SSSModel!#REF!),1)</f>
        <v>0</v>
      </c>
      <c r="BW102" s="72">
        <f ca="1">IF(OR(BW$4&lt;$Q102,BW$4&gt;$Q102+IF($S102="",1000,$S102)-1),0,IF(MOD(BW$4-$Q102,IF($R102="",1000,$R102))=0,$O102,0))*IF($Y102&gt;0,(1+INDEX(Escalation!$B$3:$B$18,$Y102,0))^(BW$4-SSSModel!$C$5),1)*IF($X102=0,1,OFFSET(Profiles!$K$2,$X102,MAX(Profiles!$C$2,BW$4-$Q102)))*IF($AA102=1,(1+SSSModel!#REF!),1)</f>
        <v>0</v>
      </c>
      <c r="BX102" s="72">
        <f ca="1">IF(OR(BX$4&lt;$Q102,BX$4&gt;$Q102+IF($S102="",1000,$S102)-1),0,IF(MOD(BX$4-$Q102,IF($R102="",1000,$R102))=0,$O102,0))*IF($Y102&gt;0,(1+INDEX(Escalation!$B$3:$B$18,$Y102,0))^(BX$4-SSSModel!$C$5),1)*IF($X102=0,1,OFFSET(Profiles!$K$2,$X102,MAX(Profiles!$C$2,BX$4-$Q102)))*IF($AA102=1,(1+SSSModel!#REF!),1)</f>
        <v>0</v>
      </c>
      <c r="BY102" s="72">
        <f ca="1">IF(OR(BY$4&lt;$Q102,BY$4&gt;$Q102+IF($S102="",1000,$S102)-1),0,IF(MOD(BY$4-$Q102,IF($R102="",1000,$R102))=0,$O102,0))*IF($Y102&gt;0,(1+INDEX(Escalation!$B$3:$B$18,$Y102,0))^(BY$4-SSSModel!$C$5),1)*IF($X102=0,1,OFFSET(Profiles!$K$2,$X102,MAX(Profiles!$C$2,BY$4-$Q102)))*IF($AA102=1,(1+SSSModel!#REF!),1)</f>
        <v>0</v>
      </c>
      <c r="BZ102" s="72">
        <f ca="1">IF(OR(BZ$4&lt;$Q102,BZ$4&gt;$Q102+IF($S102="",1000,$S102)-1),0,IF(MOD(BZ$4-$Q102,IF($R102="",1000,$R102))=0,$O102,0))*IF($Y102&gt;0,(1+INDEX(Escalation!$B$3:$B$18,$Y102,0))^(BZ$4-SSSModel!$C$5),1)*IF($X102=0,1,OFFSET(Profiles!$K$2,$X102,MAX(Profiles!$C$2,BZ$4-$Q102)))*IF($AA102=1,(1+SSSModel!#REF!),1)</f>
        <v>0</v>
      </c>
      <c r="CA102" s="134">
        <f ca="1">IF(OR($Z102=0,SSSModel!$C$4="CF"),AC102,
IF(LEFT($V102,3)="ON_",
     IF(SSSModel!$C$4="RR",SUMPRODUCT(OFFSET($AC102,0,0,1,$CB$2),OFFSET(Profiles!$K$28,($Z102-1)*(Profiles!$I$26+1)+CA$4-SSSModel!$C$3+1,0,1,$CB$2)),
     IF(SSSModel!$C$4="ECC",$EA102*$EB102*SUMPRODUCT(OFFSET($AC102,0,MAX(0,CA$4-$DZ102-$CA$4+1),1,MIN($DZ102,CA$4-$CA$4+1)),OFFSET(Escalation!$K$24,($Y102-1)*(Escalation!$I$22+1)+CA$4-SSSModel!$C$3+1,MAX(0,CA$4-$DZ102-$CA$4+1),1,MIN($DZ102,CA$4-$CA$4+1))),
     IF(SSSModel!$C$4="PV",AC102*$EA102*(1+SSSModel!$C$2),
     IF(SSSModel!$C$4="FCR",$EC102*SUM(OFFSET($AC102,0,MAX(CA$4-$AC$4-$DZ102+1,0),1,MIN($DZ102,CA$4-$AC$4+1))),0)))),
SUM($AC102:$BZ102)*
     IF(SSSModel!$C$4="RR",OFFSET(Profiles!$K$2,$Z102,MAX(Profiles!$C$2,AC$4-$W102)),
     IF(SSSModel!$C$4="ECC",$EA102*$EB102*IF(MAX(Escalation!$C$2,AC$4-$W102)&gt;$DZ102-1,0,OFFSET(Escalation!$K$2,$Y102,MAX(Escalation!$C$2,AC$4-$W102))),
     IF(SSSModel!$C$4="PV",IF(CA$4=$W102,$EA102*(1+SSSModel!$C$2),0),
     IF(SSSModel!$C$4="FCR",IF(AND(CA$4&gt;=$W102,OFFSET(Profiles!$K$2,$Z102,MAX(Profiles!$C$2,AC$4-$W102))&gt;0),$EC102,0),0))))))</f>
        <v>0</v>
      </c>
      <c r="CB102" s="135">
        <f ca="1">IF(OR($Z102=0,SSSModel!$C$4="CF"),AD102,
IF(LEFT($V102,3)="ON_",
     IF(SSSModel!$C$4="RR",SUMPRODUCT(OFFSET($AC102,0,0,1,$CB$2),OFFSET(Profiles!$K$28,($Z102-1)*(Profiles!$I$26+1)+CB$4-SSSModel!$C$3+1,0,1,$CB$2)),
     IF(SSSModel!$C$4="ECC",$EA102*$EB102*SUMPRODUCT(OFFSET($AC102,0,MAX(0,CB$4-$DZ102-$CA$4+1),1,MIN($DZ102,CB$4-$CA$4+1)),OFFSET(Escalation!$K$24,($Y102-1)*(Escalation!$I$22+1)+CB$4-SSSModel!$C$3+1,MAX(0,CB$4-$DZ102-$CA$4+1),1,MIN($DZ102,CB$4-$CA$4+1))),
     IF(SSSModel!$C$4="PV",AD102*$EA102*(1+SSSModel!$C$2),
     IF(SSSModel!$C$4="FCR",$EC102*SUM(OFFSET($AC102,0,MAX(CB$4-$AC$4-$DZ102+1,0),1,MIN($DZ102,CB$4-$AC$4+1))),0)))),
SUM($AC102:$BZ102)*
     IF(SSSModel!$C$4="RR",OFFSET(Profiles!$K$2,$Z102,MAX(Profiles!$C$2,AD$4-$W102)),
     IF(SSSModel!$C$4="ECC",$EA102*$EB102*IF(MAX(Escalation!$C$2,AD$4-$W102)&gt;$DZ102-1,0,OFFSET(Escalation!$K$2,$Y102,MAX(Escalation!$C$2,AD$4-$W102))),
     IF(SSSModel!$C$4="PV",IF(CB$4=$W102,$EA102*(1+SSSModel!$C$2),0),
     IF(SSSModel!$C$4="FCR",IF(AND(CB$4&gt;=$W102,OFFSET(Profiles!$K$2,$Z102,MAX(Profiles!$C$2,AD$4-$W102))&gt;0),$EC102,0),0))))))</f>
        <v>0</v>
      </c>
      <c r="CC102" s="135">
        <f ca="1">IF(OR($Z102=0,SSSModel!$C$4="CF"),AE102,
IF(LEFT($V102,3)="ON_",
     IF(SSSModel!$C$4="RR",SUMPRODUCT(OFFSET($AC102,0,0,1,$CB$2),OFFSET(Profiles!$K$28,($Z102-1)*(Profiles!$I$26+1)+CC$4-SSSModel!$C$3+1,0,1,$CB$2)),
     IF(SSSModel!$C$4="ECC",$EA102*$EB102*SUMPRODUCT(OFFSET($AC102,0,MAX(0,CC$4-$DZ102-$CA$4+1),1,MIN($DZ102,CC$4-$CA$4+1)),OFFSET(Escalation!$K$24,($Y102-1)*(Escalation!$I$22+1)+CC$4-SSSModel!$C$3+1,MAX(0,CC$4-$DZ102-$CA$4+1),1,MIN($DZ102,CC$4-$CA$4+1))),
     IF(SSSModel!$C$4="PV",AE102*$EA102*(1+SSSModel!$C$2),
     IF(SSSModel!$C$4="FCR",$EC102*SUM(OFFSET($AC102,0,MAX(CC$4-$AC$4-$DZ102+1,0),1,MIN($DZ102,CC$4-$AC$4+1))),0)))),
SUM($AC102:$BZ102)*
     IF(SSSModel!$C$4="RR",OFFSET(Profiles!$K$2,$Z102,MAX(Profiles!$C$2,AE$4-$W102)),
     IF(SSSModel!$C$4="ECC",$EA102*$EB102*IF(MAX(Escalation!$C$2,AE$4-$W102)&gt;$DZ102-1,0,OFFSET(Escalation!$K$2,$Y102,MAX(Escalation!$C$2,AE$4-$W102))),
     IF(SSSModel!$C$4="PV",IF(CC$4=$W102,$EA102*(1+SSSModel!$C$2),0),
     IF(SSSModel!$C$4="FCR",IF(AND(CC$4&gt;=$W102,OFFSET(Profiles!$K$2,$Z102,MAX(Profiles!$C$2,AE$4-$W102))&gt;0),$EC102,0),0))))))</f>
        <v>0</v>
      </c>
      <c r="CD102" s="135">
        <f ca="1">IF(OR($Z102=0,SSSModel!$C$4="CF"),AF102,
IF(LEFT($V102,3)="ON_",
     IF(SSSModel!$C$4="RR",SUMPRODUCT(OFFSET($AC102,0,0,1,$CB$2),OFFSET(Profiles!$K$28,($Z102-1)*(Profiles!$I$26+1)+CD$4-SSSModel!$C$3+1,0,1,$CB$2)),
     IF(SSSModel!$C$4="ECC",$EA102*$EB102*SUMPRODUCT(OFFSET($AC102,0,MAX(0,CD$4-$DZ102-$CA$4+1),1,MIN($DZ102,CD$4-$CA$4+1)),OFFSET(Escalation!$K$24,($Y102-1)*(Escalation!$I$22+1)+CD$4-SSSModel!$C$3+1,MAX(0,CD$4-$DZ102-$CA$4+1),1,MIN($DZ102,CD$4-$CA$4+1))),
     IF(SSSModel!$C$4="PV",AF102*$EA102*(1+SSSModel!$C$2),
     IF(SSSModel!$C$4="FCR",$EC102*SUM(OFFSET($AC102,0,MAX(CD$4-$AC$4-$DZ102+1,0),1,MIN($DZ102,CD$4-$AC$4+1))),0)))),
SUM($AC102:$BZ102)*
     IF(SSSModel!$C$4="RR",OFFSET(Profiles!$K$2,$Z102,MAX(Profiles!$C$2,AF$4-$W102)),
     IF(SSSModel!$C$4="ECC",$EA102*$EB102*IF(MAX(Escalation!$C$2,AF$4-$W102)&gt;$DZ102-1,0,OFFSET(Escalation!$K$2,$Y102,MAX(Escalation!$C$2,AF$4-$W102))),
     IF(SSSModel!$C$4="PV",IF(CD$4=$W102,$EA102*(1+SSSModel!$C$2),0),
     IF(SSSModel!$C$4="FCR",IF(AND(CD$4&gt;=$W102,OFFSET(Profiles!$K$2,$Z102,MAX(Profiles!$C$2,AF$4-$W102))&gt;0),$EC102,0),0))))))</f>
        <v>0</v>
      </c>
      <c r="CE102" s="135">
        <f ca="1">IF(OR($Z102=0,SSSModel!$C$4="CF"),AG102,
IF(LEFT($V102,3)="ON_",
     IF(SSSModel!$C$4="RR",SUMPRODUCT(OFFSET($AC102,0,0,1,$CB$2),OFFSET(Profiles!$K$28,($Z102-1)*(Profiles!$I$26+1)+CE$4-SSSModel!$C$3+1,0,1,$CB$2)),
     IF(SSSModel!$C$4="ECC",$EA102*$EB102*SUMPRODUCT(OFFSET($AC102,0,MAX(0,CE$4-$DZ102-$CA$4+1),1,MIN($DZ102,CE$4-$CA$4+1)),OFFSET(Escalation!$K$24,($Y102-1)*(Escalation!$I$22+1)+CE$4-SSSModel!$C$3+1,MAX(0,CE$4-$DZ102-$CA$4+1),1,MIN($DZ102,CE$4-$CA$4+1))),
     IF(SSSModel!$C$4="PV",AG102*$EA102*(1+SSSModel!$C$2),
     IF(SSSModel!$C$4="FCR",$EC102*SUM(OFFSET($AC102,0,MAX(CE$4-$AC$4-$DZ102+1,0),1,MIN($DZ102,CE$4-$AC$4+1))),0)))),
SUM($AC102:$BZ102)*
     IF(SSSModel!$C$4="RR",OFFSET(Profiles!$K$2,$Z102,MAX(Profiles!$C$2,AG$4-$W102)),
     IF(SSSModel!$C$4="ECC",$EA102*$EB102*IF(MAX(Escalation!$C$2,AG$4-$W102)&gt;$DZ102-1,0,OFFSET(Escalation!$K$2,$Y102,MAX(Escalation!$C$2,AG$4-$W102))),
     IF(SSSModel!$C$4="PV",IF(CE$4=$W102,$EA102*(1+SSSModel!$C$2),0),
     IF(SSSModel!$C$4="FCR",IF(AND(CE$4&gt;=$W102,OFFSET(Profiles!$K$2,$Z102,MAX(Profiles!$C$2,AG$4-$W102))&gt;0),$EC102,0),0))))))</f>
        <v>0</v>
      </c>
      <c r="CF102" s="135">
        <f ca="1">IF(OR($Z102=0,SSSModel!$C$4="CF"),AH102,
IF(LEFT($V102,3)="ON_",
     IF(SSSModel!$C$4="RR",SUMPRODUCT(OFFSET($AC102,0,0,1,$CB$2),OFFSET(Profiles!$K$28,($Z102-1)*(Profiles!$I$26+1)+CF$4-SSSModel!$C$3+1,0,1,$CB$2)),
     IF(SSSModel!$C$4="ECC",$EA102*$EB102*SUMPRODUCT(OFFSET($AC102,0,MAX(0,CF$4-$DZ102-$CA$4+1),1,MIN($DZ102,CF$4-$CA$4+1)),OFFSET(Escalation!$K$24,($Y102-1)*(Escalation!$I$22+1)+CF$4-SSSModel!$C$3+1,MAX(0,CF$4-$DZ102-$CA$4+1),1,MIN($DZ102,CF$4-$CA$4+1))),
     IF(SSSModel!$C$4="PV",AH102*$EA102*(1+SSSModel!$C$2),
     IF(SSSModel!$C$4="FCR",$EC102*SUM(OFFSET($AC102,0,MAX(CF$4-$AC$4-$DZ102+1,0),1,MIN($DZ102,CF$4-$AC$4+1))),0)))),
SUM($AC102:$BZ102)*
     IF(SSSModel!$C$4="RR",OFFSET(Profiles!$K$2,$Z102,MAX(Profiles!$C$2,AH$4-$W102)),
     IF(SSSModel!$C$4="ECC",$EA102*$EB102*IF(MAX(Escalation!$C$2,AH$4-$W102)&gt;$DZ102-1,0,OFFSET(Escalation!$K$2,$Y102,MAX(Escalation!$C$2,AH$4-$W102))),
     IF(SSSModel!$C$4="PV",IF(CF$4=$W102,$EA102*(1+SSSModel!$C$2),0),
     IF(SSSModel!$C$4="FCR",IF(AND(CF$4&gt;=$W102,OFFSET(Profiles!$K$2,$Z102,MAX(Profiles!$C$2,AH$4-$W102))&gt;0),$EC102,0),0))))))</f>
        <v>0</v>
      </c>
      <c r="CG102" s="135">
        <f ca="1">IF(OR($Z102=0,SSSModel!$C$4="CF"),AI102,
IF(LEFT($V102,3)="ON_",
     IF(SSSModel!$C$4="RR",SUMPRODUCT(OFFSET($AC102,0,0,1,$CB$2),OFFSET(Profiles!$K$28,($Z102-1)*(Profiles!$I$26+1)+CG$4-SSSModel!$C$3+1,0,1,$CB$2)),
     IF(SSSModel!$C$4="ECC",$EA102*$EB102*SUMPRODUCT(OFFSET($AC102,0,MAX(0,CG$4-$DZ102-$CA$4+1),1,MIN($DZ102,CG$4-$CA$4+1)),OFFSET(Escalation!$K$24,($Y102-1)*(Escalation!$I$22+1)+CG$4-SSSModel!$C$3+1,MAX(0,CG$4-$DZ102-$CA$4+1),1,MIN($DZ102,CG$4-$CA$4+1))),
     IF(SSSModel!$C$4="PV",AI102*$EA102*(1+SSSModel!$C$2),
     IF(SSSModel!$C$4="FCR",$EC102*SUM(OFFSET($AC102,0,MAX(CG$4-$AC$4-$DZ102+1,0),1,MIN($DZ102,CG$4-$AC$4+1))),0)))),
SUM($AC102:$BZ102)*
     IF(SSSModel!$C$4="RR",OFFSET(Profiles!$K$2,$Z102,MAX(Profiles!$C$2,AI$4-$W102)),
     IF(SSSModel!$C$4="ECC",$EA102*$EB102*IF(MAX(Escalation!$C$2,AI$4-$W102)&gt;$DZ102-1,0,OFFSET(Escalation!$K$2,$Y102,MAX(Escalation!$C$2,AI$4-$W102))),
     IF(SSSModel!$C$4="PV",IF(CG$4=$W102,$EA102*(1+SSSModel!$C$2),0),
     IF(SSSModel!$C$4="FCR",IF(AND(CG$4&gt;=$W102,OFFSET(Profiles!$K$2,$Z102,MAX(Profiles!$C$2,AI$4-$W102))&gt;0),$EC102,0),0))))))</f>
        <v>0</v>
      </c>
      <c r="CH102" s="135">
        <f ca="1">IF(OR($Z102=0,SSSModel!$C$4="CF"),AJ102,
IF(LEFT($V102,3)="ON_",
     IF(SSSModel!$C$4="RR",SUMPRODUCT(OFFSET($AC102,0,0,1,$CB$2),OFFSET(Profiles!$K$28,($Z102-1)*(Profiles!$I$26+1)+CH$4-SSSModel!$C$3+1,0,1,$CB$2)),
     IF(SSSModel!$C$4="ECC",$EA102*$EB102*SUMPRODUCT(OFFSET($AC102,0,MAX(0,CH$4-$DZ102-$CA$4+1),1,MIN($DZ102,CH$4-$CA$4+1)),OFFSET(Escalation!$K$24,($Y102-1)*(Escalation!$I$22+1)+CH$4-SSSModel!$C$3+1,MAX(0,CH$4-$DZ102-$CA$4+1),1,MIN($DZ102,CH$4-$CA$4+1))),
     IF(SSSModel!$C$4="PV",AJ102*$EA102*(1+SSSModel!$C$2),
     IF(SSSModel!$C$4="FCR",$EC102*SUM(OFFSET($AC102,0,MAX(CH$4-$AC$4-$DZ102+1,0),1,MIN($DZ102,CH$4-$AC$4+1))),0)))),
SUM($AC102:$BZ102)*
     IF(SSSModel!$C$4="RR",OFFSET(Profiles!$K$2,$Z102,MAX(Profiles!$C$2,AJ$4-$W102)),
     IF(SSSModel!$C$4="ECC",$EA102*$EB102*IF(MAX(Escalation!$C$2,AJ$4-$W102)&gt;$DZ102-1,0,OFFSET(Escalation!$K$2,$Y102,MAX(Escalation!$C$2,AJ$4-$W102))),
     IF(SSSModel!$C$4="PV",IF(CH$4=$W102,$EA102*(1+SSSModel!$C$2),0),
     IF(SSSModel!$C$4="FCR",IF(AND(CH$4&gt;=$W102,OFFSET(Profiles!$K$2,$Z102,MAX(Profiles!$C$2,AJ$4-$W102))&gt;0),$EC102,0),0))))))</f>
        <v>0</v>
      </c>
      <c r="CI102" s="135">
        <f ca="1">IF(OR($Z102=0,SSSModel!$C$4="CF"),AK102,
IF(LEFT($V102,3)="ON_",
     IF(SSSModel!$C$4="RR",SUMPRODUCT(OFFSET($AC102,0,0,1,$CB$2),OFFSET(Profiles!$K$28,($Z102-1)*(Profiles!$I$26+1)+CI$4-SSSModel!$C$3+1,0,1,$CB$2)),
     IF(SSSModel!$C$4="ECC",$EA102*$EB102*SUMPRODUCT(OFFSET($AC102,0,MAX(0,CI$4-$DZ102-$CA$4+1),1,MIN($DZ102,CI$4-$CA$4+1)),OFFSET(Escalation!$K$24,($Y102-1)*(Escalation!$I$22+1)+CI$4-SSSModel!$C$3+1,MAX(0,CI$4-$DZ102-$CA$4+1),1,MIN($DZ102,CI$4-$CA$4+1))),
     IF(SSSModel!$C$4="PV",AK102*$EA102*(1+SSSModel!$C$2),
     IF(SSSModel!$C$4="FCR",$EC102*SUM(OFFSET($AC102,0,MAX(CI$4-$AC$4-$DZ102+1,0),1,MIN($DZ102,CI$4-$AC$4+1))),0)))),
SUM($AC102:$BZ102)*
     IF(SSSModel!$C$4="RR",OFFSET(Profiles!$K$2,$Z102,MAX(Profiles!$C$2,AK$4-$W102)),
     IF(SSSModel!$C$4="ECC",$EA102*$EB102*IF(MAX(Escalation!$C$2,AK$4-$W102)&gt;$DZ102-1,0,OFFSET(Escalation!$K$2,$Y102,MAX(Escalation!$C$2,AK$4-$W102))),
     IF(SSSModel!$C$4="PV",IF(CI$4=$W102,$EA102*(1+SSSModel!$C$2),0),
     IF(SSSModel!$C$4="FCR",IF(AND(CI$4&gt;=$W102,OFFSET(Profiles!$K$2,$Z102,MAX(Profiles!$C$2,AK$4-$W102))&gt;0),$EC102,0),0))))))</f>
        <v>0</v>
      </c>
      <c r="CJ102" s="135">
        <f ca="1">IF(OR($Z102=0,SSSModel!$C$4="CF"),AL102,
IF(LEFT($V102,3)="ON_",
     IF(SSSModel!$C$4="RR",SUMPRODUCT(OFFSET($AC102,0,0,1,$CB$2),OFFSET(Profiles!$K$28,($Z102-1)*(Profiles!$I$26+1)+CJ$4-SSSModel!$C$3+1,0,1,$CB$2)),
     IF(SSSModel!$C$4="ECC",$EA102*$EB102*SUMPRODUCT(OFFSET($AC102,0,MAX(0,CJ$4-$DZ102-$CA$4+1),1,MIN($DZ102,CJ$4-$CA$4+1)),OFFSET(Escalation!$K$24,($Y102-1)*(Escalation!$I$22+1)+CJ$4-SSSModel!$C$3+1,MAX(0,CJ$4-$DZ102-$CA$4+1),1,MIN($DZ102,CJ$4-$CA$4+1))),
     IF(SSSModel!$C$4="PV",AL102*$EA102*(1+SSSModel!$C$2),
     IF(SSSModel!$C$4="FCR",$EC102*SUM(OFFSET($AC102,0,MAX(CJ$4-$AC$4-$DZ102+1,0),1,MIN($DZ102,CJ$4-$AC$4+1))),0)))),
SUM($AC102:$BZ102)*
     IF(SSSModel!$C$4="RR",OFFSET(Profiles!$K$2,$Z102,MAX(Profiles!$C$2,AL$4-$W102)),
     IF(SSSModel!$C$4="ECC",$EA102*$EB102*IF(MAX(Escalation!$C$2,AL$4-$W102)&gt;$DZ102-1,0,OFFSET(Escalation!$K$2,$Y102,MAX(Escalation!$C$2,AL$4-$W102))),
     IF(SSSModel!$C$4="PV",IF(CJ$4=$W102,$EA102*(1+SSSModel!$C$2),0),
     IF(SSSModel!$C$4="FCR",IF(AND(CJ$4&gt;=$W102,OFFSET(Profiles!$K$2,$Z102,MAX(Profiles!$C$2,AL$4-$W102))&gt;0),$EC102,0),0))))))</f>
        <v>0</v>
      </c>
      <c r="CK102" s="135">
        <f ca="1">IF(OR($Z102=0,SSSModel!$C$4="CF"),AM102,
IF(LEFT($V102,3)="ON_",
     IF(SSSModel!$C$4="RR",SUMPRODUCT(OFFSET($AC102,0,0,1,$CB$2),OFFSET(Profiles!$K$28,($Z102-1)*(Profiles!$I$26+1)+CK$4-SSSModel!$C$3+1,0,1,$CB$2)),
     IF(SSSModel!$C$4="ECC",$EA102*$EB102*SUMPRODUCT(OFFSET($AC102,0,MAX(0,CK$4-$DZ102-$CA$4+1),1,MIN($DZ102,CK$4-$CA$4+1)),OFFSET(Escalation!$K$24,($Y102-1)*(Escalation!$I$22+1)+CK$4-SSSModel!$C$3+1,MAX(0,CK$4-$DZ102-$CA$4+1),1,MIN($DZ102,CK$4-$CA$4+1))),
     IF(SSSModel!$C$4="PV",AM102*$EA102*(1+SSSModel!$C$2),
     IF(SSSModel!$C$4="FCR",$EC102*SUM(OFFSET($AC102,0,MAX(CK$4-$AC$4-$DZ102+1,0),1,MIN($DZ102,CK$4-$AC$4+1))),0)))),
SUM($AC102:$BZ102)*
     IF(SSSModel!$C$4="RR",OFFSET(Profiles!$K$2,$Z102,MAX(Profiles!$C$2,AM$4-$W102)),
     IF(SSSModel!$C$4="ECC",$EA102*$EB102*IF(MAX(Escalation!$C$2,AM$4-$W102)&gt;$DZ102-1,0,OFFSET(Escalation!$K$2,$Y102,MAX(Escalation!$C$2,AM$4-$W102))),
     IF(SSSModel!$C$4="PV",IF(CK$4=$W102,$EA102*(1+SSSModel!$C$2),0),
     IF(SSSModel!$C$4="FCR",IF(AND(CK$4&gt;=$W102,OFFSET(Profiles!$K$2,$Z102,MAX(Profiles!$C$2,AM$4-$W102))&gt;0),$EC102,0),0))))))</f>
        <v>0</v>
      </c>
      <c r="CL102" s="135">
        <f ca="1">IF(OR($Z102=0,SSSModel!$C$4="CF"),AN102,
IF(LEFT($V102,3)="ON_",
     IF(SSSModel!$C$4="RR",SUMPRODUCT(OFFSET($AC102,0,0,1,$CB$2),OFFSET(Profiles!$K$28,($Z102-1)*(Profiles!$I$26+1)+CL$4-SSSModel!$C$3+1,0,1,$CB$2)),
     IF(SSSModel!$C$4="ECC",$EA102*$EB102*SUMPRODUCT(OFFSET($AC102,0,MAX(0,CL$4-$DZ102-$CA$4+1),1,MIN($DZ102,CL$4-$CA$4+1)),OFFSET(Escalation!$K$24,($Y102-1)*(Escalation!$I$22+1)+CL$4-SSSModel!$C$3+1,MAX(0,CL$4-$DZ102-$CA$4+1),1,MIN($DZ102,CL$4-$CA$4+1))),
     IF(SSSModel!$C$4="PV",AN102*$EA102*(1+SSSModel!$C$2),
     IF(SSSModel!$C$4="FCR",$EC102*SUM(OFFSET($AC102,0,MAX(CL$4-$AC$4-$DZ102+1,0),1,MIN($DZ102,CL$4-$AC$4+1))),0)))),
SUM($AC102:$BZ102)*
     IF(SSSModel!$C$4="RR",OFFSET(Profiles!$K$2,$Z102,MAX(Profiles!$C$2,AN$4-$W102)),
     IF(SSSModel!$C$4="ECC",$EA102*$EB102*IF(MAX(Escalation!$C$2,AN$4-$W102)&gt;$DZ102-1,0,OFFSET(Escalation!$K$2,$Y102,MAX(Escalation!$C$2,AN$4-$W102))),
     IF(SSSModel!$C$4="PV",IF(CL$4=$W102,$EA102*(1+SSSModel!$C$2),0),
     IF(SSSModel!$C$4="FCR",IF(AND(CL$4&gt;=$W102,OFFSET(Profiles!$K$2,$Z102,MAX(Profiles!$C$2,AN$4-$W102))&gt;0),$EC102,0),0))))))</f>
        <v>0</v>
      </c>
      <c r="CM102" s="135">
        <f ca="1">IF(OR($Z102=0,SSSModel!$C$4="CF"),AO102,
IF(LEFT($V102,3)="ON_",
     IF(SSSModel!$C$4="RR",SUMPRODUCT(OFFSET($AC102,0,0,1,$CB$2),OFFSET(Profiles!$K$28,($Z102-1)*(Profiles!$I$26+1)+CM$4-SSSModel!$C$3+1,0,1,$CB$2)),
     IF(SSSModel!$C$4="ECC",$EA102*$EB102*SUMPRODUCT(OFFSET($AC102,0,MAX(0,CM$4-$DZ102-$CA$4+1),1,MIN($DZ102,CM$4-$CA$4+1)),OFFSET(Escalation!$K$24,($Y102-1)*(Escalation!$I$22+1)+CM$4-SSSModel!$C$3+1,MAX(0,CM$4-$DZ102-$CA$4+1),1,MIN($DZ102,CM$4-$CA$4+1))),
     IF(SSSModel!$C$4="PV",AO102*$EA102*(1+SSSModel!$C$2),
     IF(SSSModel!$C$4="FCR",$EC102*SUM(OFFSET($AC102,0,MAX(CM$4-$AC$4-$DZ102+1,0),1,MIN($DZ102,CM$4-$AC$4+1))),0)))),
SUM($AC102:$BZ102)*
     IF(SSSModel!$C$4="RR",OFFSET(Profiles!$K$2,$Z102,MAX(Profiles!$C$2,AO$4-$W102)),
     IF(SSSModel!$C$4="ECC",$EA102*$EB102*IF(MAX(Escalation!$C$2,AO$4-$W102)&gt;$DZ102-1,0,OFFSET(Escalation!$K$2,$Y102,MAX(Escalation!$C$2,AO$4-$W102))),
     IF(SSSModel!$C$4="PV",IF(CM$4=$W102,$EA102*(1+SSSModel!$C$2),0),
     IF(SSSModel!$C$4="FCR",IF(AND(CM$4&gt;=$W102,OFFSET(Profiles!$K$2,$Z102,MAX(Profiles!$C$2,AO$4-$W102))&gt;0),$EC102,0),0))))))</f>
        <v>0</v>
      </c>
      <c r="CN102" s="135">
        <f ca="1">IF(OR($Z102=0,SSSModel!$C$4="CF"),AP102,
IF(LEFT($V102,3)="ON_",
     IF(SSSModel!$C$4="RR",SUMPRODUCT(OFFSET($AC102,0,0,1,$CB$2),OFFSET(Profiles!$K$28,($Z102-1)*(Profiles!$I$26+1)+CN$4-SSSModel!$C$3+1,0,1,$CB$2)),
     IF(SSSModel!$C$4="ECC",$EA102*$EB102*SUMPRODUCT(OFFSET($AC102,0,MAX(0,CN$4-$DZ102-$CA$4+1),1,MIN($DZ102,CN$4-$CA$4+1)),OFFSET(Escalation!$K$24,($Y102-1)*(Escalation!$I$22+1)+CN$4-SSSModel!$C$3+1,MAX(0,CN$4-$DZ102-$CA$4+1),1,MIN($DZ102,CN$4-$CA$4+1))),
     IF(SSSModel!$C$4="PV",AP102*$EA102*(1+SSSModel!$C$2),
     IF(SSSModel!$C$4="FCR",$EC102*SUM(OFFSET($AC102,0,MAX(CN$4-$AC$4-$DZ102+1,0),1,MIN($DZ102,CN$4-$AC$4+1))),0)))),
SUM($AC102:$BZ102)*
     IF(SSSModel!$C$4="RR",OFFSET(Profiles!$K$2,$Z102,MAX(Profiles!$C$2,AP$4-$W102)),
     IF(SSSModel!$C$4="ECC",$EA102*$EB102*IF(MAX(Escalation!$C$2,AP$4-$W102)&gt;$DZ102-1,0,OFFSET(Escalation!$K$2,$Y102,MAX(Escalation!$C$2,AP$4-$W102))),
     IF(SSSModel!$C$4="PV",IF(CN$4=$W102,$EA102*(1+SSSModel!$C$2),0),
     IF(SSSModel!$C$4="FCR",IF(AND(CN$4&gt;=$W102,OFFSET(Profiles!$K$2,$Z102,MAX(Profiles!$C$2,AP$4-$W102))&gt;0),$EC102,0),0))))))</f>
        <v>0</v>
      </c>
      <c r="CO102" s="135">
        <f ca="1">IF(OR($Z102=0,SSSModel!$C$4="CF"),AQ102,
IF(LEFT($V102,3)="ON_",
     IF(SSSModel!$C$4="RR",SUMPRODUCT(OFFSET($AC102,0,0,1,$CB$2),OFFSET(Profiles!$K$28,($Z102-1)*(Profiles!$I$26+1)+CO$4-SSSModel!$C$3+1,0,1,$CB$2)),
     IF(SSSModel!$C$4="ECC",$EA102*$EB102*SUMPRODUCT(OFFSET($AC102,0,MAX(0,CO$4-$DZ102-$CA$4+1),1,MIN($DZ102,CO$4-$CA$4+1)),OFFSET(Escalation!$K$24,($Y102-1)*(Escalation!$I$22+1)+CO$4-SSSModel!$C$3+1,MAX(0,CO$4-$DZ102-$CA$4+1),1,MIN($DZ102,CO$4-$CA$4+1))),
     IF(SSSModel!$C$4="PV",AQ102*$EA102*(1+SSSModel!$C$2),
     IF(SSSModel!$C$4="FCR",$EC102*SUM(OFFSET($AC102,0,MAX(CO$4-$AC$4-$DZ102+1,0),1,MIN($DZ102,CO$4-$AC$4+1))),0)))),
SUM($AC102:$BZ102)*
     IF(SSSModel!$C$4="RR",OFFSET(Profiles!$K$2,$Z102,MAX(Profiles!$C$2,AQ$4-$W102)),
     IF(SSSModel!$C$4="ECC",$EA102*$EB102*IF(MAX(Escalation!$C$2,AQ$4-$W102)&gt;$DZ102-1,0,OFFSET(Escalation!$K$2,$Y102,MAX(Escalation!$C$2,AQ$4-$W102))),
     IF(SSSModel!$C$4="PV",IF(CO$4=$W102,$EA102*(1+SSSModel!$C$2),0),
     IF(SSSModel!$C$4="FCR",IF(AND(CO$4&gt;=$W102,OFFSET(Profiles!$K$2,$Z102,MAX(Profiles!$C$2,AQ$4-$W102))&gt;0),$EC102,0),0))))))</f>
        <v>0</v>
      </c>
      <c r="CP102" s="135">
        <f ca="1">IF(OR($Z102=0,SSSModel!$C$4="CF"),AR102,
IF(LEFT($V102,3)="ON_",
     IF(SSSModel!$C$4="RR",SUMPRODUCT(OFFSET($AC102,0,0,1,$CB$2),OFFSET(Profiles!$K$28,($Z102-1)*(Profiles!$I$26+1)+CP$4-SSSModel!$C$3+1,0,1,$CB$2)),
     IF(SSSModel!$C$4="ECC",$EA102*$EB102*SUMPRODUCT(OFFSET($AC102,0,MAX(0,CP$4-$DZ102-$CA$4+1),1,MIN($DZ102,CP$4-$CA$4+1)),OFFSET(Escalation!$K$24,($Y102-1)*(Escalation!$I$22+1)+CP$4-SSSModel!$C$3+1,MAX(0,CP$4-$DZ102-$CA$4+1),1,MIN($DZ102,CP$4-$CA$4+1))),
     IF(SSSModel!$C$4="PV",AR102*$EA102*(1+SSSModel!$C$2),
     IF(SSSModel!$C$4="FCR",$EC102*SUM(OFFSET($AC102,0,MAX(CP$4-$AC$4-$DZ102+1,0),1,MIN($DZ102,CP$4-$AC$4+1))),0)))),
SUM($AC102:$BZ102)*
     IF(SSSModel!$C$4="RR",OFFSET(Profiles!$K$2,$Z102,MAX(Profiles!$C$2,AR$4-$W102)),
     IF(SSSModel!$C$4="ECC",$EA102*$EB102*IF(MAX(Escalation!$C$2,AR$4-$W102)&gt;$DZ102-1,0,OFFSET(Escalation!$K$2,$Y102,MAX(Escalation!$C$2,AR$4-$W102))),
     IF(SSSModel!$C$4="PV",IF(CP$4=$W102,$EA102*(1+SSSModel!$C$2),0),
     IF(SSSModel!$C$4="FCR",IF(AND(CP$4&gt;=$W102,OFFSET(Profiles!$K$2,$Z102,MAX(Profiles!$C$2,AR$4-$W102))&gt;0),$EC102,0),0))))))</f>
        <v>0</v>
      </c>
      <c r="CQ102" s="135">
        <f ca="1">IF(OR($Z102=0,SSSModel!$C$4="CF"),AS102,
IF(LEFT($V102,3)="ON_",
     IF(SSSModel!$C$4="RR",SUMPRODUCT(OFFSET($AC102,0,0,1,$CB$2),OFFSET(Profiles!$K$28,($Z102-1)*(Profiles!$I$26+1)+CQ$4-SSSModel!$C$3+1,0,1,$CB$2)),
     IF(SSSModel!$C$4="ECC",$EA102*$EB102*SUMPRODUCT(OFFSET($AC102,0,MAX(0,CQ$4-$DZ102-$CA$4+1),1,MIN($DZ102,CQ$4-$CA$4+1)),OFFSET(Escalation!$K$24,($Y102-1)*(Escalation!$I$22+1)+CQ$4-SSSModel!$C$3+1,MAX(0,CQ$4-$DZ102-$CA$4+1),1,MIN($DZ102,CQ$4-$CA$4+1))),
     IF(SSSModel!$C$4="PV",AS102*$EA102*(1+SSSModel!$C$2),
     IF(SSSModel!$C$4="FCR",$EC102*SUM(OFFSET($AC102,0,MAX(CQ$4-$AC$4-$DZ102+1,0),1,MIN($DZ102,CQ$4-$AC$4+1))),0)))),
SUM($AC102:$BZ102)*
     IF(SSSModel!$C$4="RR",OFFSET(Profiles!$K$2,$Z102,MAX(Profiles!$C$2,AS$4-$W102)),
     IF(SSSModel!$C$4="ECC",$EA102*$EB102*IF(MAX(Escalation!$C$2,AS$4-$W102)&gt;$DZ102-1,0,OFFSET(Escalation!$K$2,$Y102,MAX(Escalation!$C$2,AS$4-$W102))),
     IF(SSSModel!$C$4="PV",IF(CQ$4=$W102,$EA102*(1+SSSModel!$C$2),0),
     IF(SSSModel!$C$4="FCR",IF(AND(CQ$4&gt;=$W102,OFFSET(Profiles!$K$2,$Z102,MAX(Profiles!$C$2,AS$4-$W102))&gt;0),$EC102,0),0))))))</f>
        <v>0</v>
      </c>
      <c r="CR102" s="135">
        <f ca="1">IF(OR($Z102=0,SSSModel!$C$4="CF"),AT102,
IF(LEFT($V102,3)="ON_",
     IF(SSSModel!$C$4="RR",SUMPRODUCT(OFFSET($AC102,0,0,1,$CB$2),OFFSET(Profiles!$K$28,($Z102-1)*(Profiles!$I$26+1)+CR$4-SSSModel!$C$3+1,0,1,$CB$2)),
     IF(SSSModel!$C$4="ECC",$EA102*$EB102*SUMPRODUCT(OFFSET($AC102,0,MAX(0,CR$4-$DZ102-$CA$4+1),1,MIN($DZ102,CR$4-$CA$4+1)),OFFSET(Escalation!$K$24,($Y102-1)*(Escalation!$I$22+1)+CR$4-SSSModel!$C$3+1,MAX(0,CR$4-$DZ102-$CA$4+1),1,MIN($DZ102,CR$4-$CA$4+1))),
     IF(SSSModel!$C$4="PV",AT102*$EA102*(1+SSSModel!$C$2),
     IF(SSSModel!$C$4="FCR",$EC102*SUM(OFFSET($AC102,0,MAX(CR$4-$AC$4-$DZ102+1,0),1,MIN($DZ102,CR$4-$AC$4+1))),0)))),
SUM($AC102:$BZ102)*
     IF(SSSModel!$C$4="RR",OFFSET(Profiles!$K$2,$Z102,MAX(Profiles!$C$2,AT$4-$W102)),
     IF(SSSModel!$C$4="ECC",$EA102*$EB102*IF(MAX(Escalation!$C$2,AT$4-$W102)&gt;$DZ102-1,0,OFFSET(Escalation!$K$2,$Y102,MAX(Escalation!$C$2,AT$4-$W102))),
     IF(SSSModel!$C$4="PV",IF(CR$4=$W102,$EA102*(1+SSSModel!$C$2),0),
     IF(SSSModel!$C$4="FCR",IF(AND(CR$4&gt;=$W102,OFFSET(Profiles!$K$2,$Z102,MAX(Profiles!$C$2,AT$4-$W102))&gt;0),$EC102,0),0))))))</f>
        <v>0</v>
      </c>
      <c r="CS102" s="135">
        <f ca="1">IF(OR($Z102=0,SSSModel!$C$4="CF"),AU102,
IF(LEFT($V102,3)="ON_",
     IF(SSSModel!$C$4="RR",SUMPRODUCT(OFFSET($AC102,0,0,1,$CB$2),OFFSET(Profiles!$K$28,($Z102-1)*(Profiles!$I$26+1)+CS$4-SSSModel!$C$3+1,0,1,$CB$2)),
     IF(SSSModel!$C$4="ECC",$EA102*$EB102*SUMPRODUCT(OFFSET($AC102,0,MAX(0,CS$4-$DZ102-$CA$4+1),1,MIN($DZ102,CS$4-$CA$4+1)),OFFSET(Escalation!$K$24,($Y102-1)*(Escalation!$I$22+1)+CS$4-SSSModel!$C$3+1,MAX(0,CS$4-$DZ102-$CA$4+1),1,MIN($DZ102,CS$4-$CA$4+1))),
     IF(SSSModel!$C$4="PV",AU102*$EA102*(1+SSSModel!$C$2),
     IF(SSSModel!$C$4="FCR",$EC102*SUM(OFFSET($AC102,0,MAX(CS$4-$AC$4-$DZ102+1,0),1,MIN($DZ102,CS$4-$AC$4+1))),0)))),
SUM($AC102:$BZ102)*
     IF(SSSModel!$C$4="RR",OFFSET(Profiles!$K$2,$Z102,MAX(Profiles!$C$2,AU$4-$W102)),
     IF(SSSModel!$C$4="ECC",$EA102*$EB102*IF(MAX(Escalation!$C$2,AU$4-$W102)&gt;$DZ102-1,0,OFFSET(Escalation!$K$2,$Y102,MAX(Escalation!$C$2,AU$4-$W102))),
     IF(SSSModel!$C$4="PV",IF(CS$4=$W102,$EA102*(1+SSSModel!$C$2),0),
     IF(SSSModel!$C$4="FCR",IF(AND(CS$4&gt;=$W102,OFFSET(Profiles!$K$2,$Z102,MAX(Profiles!$C$2,AU$4-$W102))&gt;0),$EC102,0),0))))))</f>
        <v>0</v>
      </c>
      <c r="CT102" s="135">
        <f ca="1">IF(OR($Z102=0,SSSModel!$C$4="CF"),AV102,
IF(LEFT($V102,3)="ON_",
     IF(SSSModel!$C$4="RR",SUMPRODUCT(OFFSET($AC102,0,0,1,$CB$2),OFFSET(Profiles!$K$28,($Z102-1)*(Profiles!$I$26+1)+CT$4-SSSModel!$C$3+1,0,1,$CB$2)),
     IF(SSSModel!$C$4="ECC",$EA102*$EB102*SUMPRODUCT(OFFSET($AC102,0,MAX(0,CT$4-$DZ102-$CA$4+1),1,MIN($DZ102,CT$4-$CA$4+1)),OFFSET(Escalation!$K$24,($Y102-1)*(Escalation!$I$22+1)+CT$4-SSSModel!$C$3+1,MAX(0,CT$4-$DZ102-$CA$4+1),1,MIN($DZ102,CT$4-$CA$4+1))),
     IF(SSSModel!$C$4="PV",AV102*$EA102*(1+SSSModel!$C$2),
     IF(SSSModel!$C$4="FCR",$EC102*SUM(OFFSET($AC102,0,MAX(CT$4-$AC$4-$DZ102+1,0),1,MIN($DZ102,CT$4-$AC$4+1))),0)))),
SUM($AC102:$BZ102)*
     IF(SSSModel!$C$4="RR",OFFSET(Profiles!$K$2,$Z102,MAX(Profiles!$C$2,AV$4-$W102)),
     IF(SSSModel!$C$4="ECC",$EA102*$EB102*IF(MAX(Escalation!$C$2,AV$4-$W102)&gt;$DZ102-1,0,OFFSET(Escalation!$K$2,$Y102,MAX(Escalation!$C$2,AV$4-$W102))),
     IF(SSSModel!$C$4="PV",IF(CT$4=$W102,$EA102*(1+SSSModel!$C$2),0),
     IF(SSSModel!$C$4="FCR",IF(AND(CT$4&gt;=$W102,OFFSET(Profiles!$K$2,$Z102,MAX(Profiles!$C$2,AV$4-$W102))&gt;0),$EC102,0),0))))))</f>
        <v>0</v>
      </c>
      <c r="CU102" s="135">
        <f ca="1">IF(OR($Z102=0,SSSModel!$C$4="CF"),AW102,
IF(LEFT($V102,3)="ON_",
     IF(SSSModel!$C$4="RR",SUMPRODUCT(OFFSET($AC102,0,0,1,$CB$2),OFFSET(Profiles!$K$28,($Z102-1)*(Profiles!$I$26+1)+CU$4-SSSModel!$C$3+1,0,1,$CB$2)),
     IF(SSSModel!$C$4="ECC",$EA102*$EB102*SUMPRODUCT(OFFSET($AC102,0,MAX(0,CU$4-$DZ102-$CA$4+1),1,MIN($DZ102,CU$4-$CA$4+1)),OFFSET(Escalation!$K$24,($Y102-1)*(Escalation!$I$22+1)+CU$4-SSSModel!$C$3+1,MAX(0,CU$4-$DZ102-$CA$4+1),1,MIN($DZ102,CU$4-$CA$4+1))),
     IF(SSSModel!$C$4="PV",AW102*$EA102*(1+SSSModel!$C$2),
     IF(SSSModel!$C$4="FCR",$EC102*SUM(OFFSET($AC102,0,MAX(CU$4-$AC$4-$DZ102+1,0),1,MIN($DZ102,CU$4-$AC$4+1))),0)))),
SUM($AC102:$BZ102)*
     IF(SSSModel!$C$4="RR",OFFSET(Profiles!$K$2,$Z102,MAX(Profiles!$C$2,AW$4-$W102)),
     IF(SSSModel!$C$4="ECC",$EA102*$EB102*IF(MAX(Escalation!$C$2,AW$4-$W102)&gt;$DZ102-1,0,OFFSET(Escalation!$K$2,$Y102,MAX(Escalation!$C$2,AW$4-$W102))),
     IF(SSSModel!$C$4="PV",IF(CU$4=$W102,$EA102*(1+SSSModel!$C$2),0),
     IF(SSSModel!$C$4="FCR",IF(AND(CU$4&gt;=$W102,OFFSET(Profiles!$K$2,$Z102,MAX(Profiles!$C$2,AW$4-$W102))&gt;0),$EC102,0),0))))))</f>
        <v>0</v>
      </c>
      <c r="CV102" s="135">
        <f ca="1">IF(OR($Z102=0,SSSModel!$C$4="CF"),AX102,
IF(LEFT($V102,3)="ON_",
     IF(SSSModel!$C$4="RR",SUMPRODUCT(OFFSET($AC102,0,0,1,$CB$2),OFFSET(Profiles!$K$28,($Z102-1)*(Profiles!$I$26+1)+CV$4-SSSModel!$C$3+1,0,1,$CB$2)),
     IF(SSSModel!$C$4="ECC",$EA102*$EB102*SUMPRODUCT(OFFSET($AC102,0,MAX(0,CV$4-$DZ102-$CA$4+1),1,MIN($DZ102,CV$4-$CA$4+1)),OFFSET(Escalation!$K$24,($Y102-1)*(Escalation!$I$22+1)+CV$4-SSSModel!$C$3+1,MAX(0,CV$4-$DZ102-$CA$4+1),1,MIN($DZ102,CV$4-$CA$4+1))),
     IF(SSSModel!$C$4="PV",AX102*$EA102*(1+SSSModel!$C$2),
     IF(SSSModel!$C$4="FCR",$EC102*SUM(OFFSET($AC102,0,MAX(CV$4-$AC$4-$DZ102+1,0),1,MIN($DZ102,CV$4-$AC$4+1))),0)))),
SUM($AC102:$BZ102)*
     IF(SSSModel!$C$4="RR",OFFSET(Profiles!$K$2,$Z102,MAX(Profiles!$C$2,AX$4-$W102)),
     IF(SSSModel!$C$4="ECC",$EA102*$EB102*IF(MAX(Escalation!$C$2,AX$4-$W102)&gt;$DZ102-1,0,OFFSET(Escalation!$K$2,$Y102,MAX(Escalation!$C$2,AX$4-$W102))),
     IF(SSSModel!$C$4="PV",IF(CV$4=$W102,$EA102*(1+SSSModel!$C$2),0),
     IF(SSSModel!$C$4="FCR",IF(AND(CV$4&gt;=$W102,OFFSET(Profiles!$K$2,$Z102,MAX(Profiles!$C$2,AX$4-$W102))&gt;0),$EC102,0),0))))))</f>
        <v>0</v>
      </c>
      <c r="CW102" s="135">
        <f ca="1">IF(OR($Z102=0,SSSModel!$C$4="CF"),AY102,
IF(LEFT($V102,3)="ON_",
     IF(SSSModel!$C$4="RR",SUMPRODUCT(OFFSET($AC102,0,0,1,$CB$2),OFFSET(Profiles!$K$28,($Z102-1)*(Profiles!$I$26+1)+CW$4-SSSModel!$C$3+1,0,1,$CB$2)),
     IF(SSSModel!$C$4="ECC",$EA102*$EB102*SUMPRODUCT(OFFSET($AC102,0,MAX(0,CW$4-$DZ102-$CA$4+1),1,MIN($DZ102,CW$4-$CA$4+1)),OFFSET(Escalation!$K$24,($Y102-1)*(Escalation!$I$22+1)+CW$4-SSSModel!$C$3+1,MAX(0,CW$4-$DZ102-$CA$4+1),1,MIN($DZ102,CW$4-$CA$4+1))),
     IF(SSSModel!$C$4="PV",AY102*$EA102*(1+SSSModel!$C$2),
     IF(SSSModel!$C$4="FCR",$EC102*SUM(OFFSET($AC102,0,MAX(CW$4-$AC$4-$DZ102+1,0),1,MIN($DZ102,CW$4-$AC$4+1))),0)))),
SUM($AC102:$BZ102)*
     IF(SSSModel!$C$4="RR",OFFSET(Profiles!$K$2,$Z102,MAX(Profiles!$C$2,AY$4-$W102)),
     IF(SSSModel!$C$4="ECC",$EA102*$EB102*IF(MAX(Escalation!$C$2,AY$4-$W102)&gt;$DZ102-1,0,OFFSET(Escalation!$K$2,$Y102,MAX(Escalation!$C$2,AY$4-$W102))),
     IF(SSSModel!$C$4="PV",IF(CW$4=$W102,$EA102*(1+SSSModel!$C$2),0),
     IF(SSSModel!$C$4="FCR",IF(AND(CW$4&gt;=$W102,OFFSET(Profiles!$K$2,$Z102,MAX(Profiles!$C$2,AY$4-$W102))&gt;0),$EC102,0),0))))))</f>
        <v>0</v>
      </c>
      <c r="CX102" s="135">
        <f ca="1">IF(OR($Z102=0,SSSModel!$C$4="CF"),AZ102,
IF(LEFT($V102,3)="ON_",
     IF(SSSModel!$C$4="RR",SUMPRODUCT(OFFSET($AC102,0,0,1,$CB$2),OFFSET(Profiles!$K$28,($Z102-1)*(Profiles!$I$26+1)+CX$4-SSSModel!$C$3+1,0,1,$CB$2)),
     IF(SSSModel!$C$4="ECC",$EA102*$EB102*SUMPRODUCT(OFFSET($AC102,0,MAX(0,CX$4-$DZ102-$CA$4+1),1,MIN($DZ102,CX$4-$CA$4+1)),OFFSET(Escalation!$K$24,($Y102-1)*(Escalation!$I$22+1)+CX$4-SSSModel!$C$3+1,MAX(0,CX$4-$DZ102-$CA$4+1),1,MIN($DZ102,CX$4-$CA$4+1))),
     IF(SSSModel!$C$4="PV",AZ102*$EA102*(1+SSSModel!$C$2),
     IF(SSSModel!$C$4="FCR",$EC102*SUM(OFFSET($AC102,0,MAX(CX$4-$AC$4-$DZ102+1,0),1,MIN($DZ102,CX$4-$AC$4+1))),0)))),
SUM($AC102:$BZ102)*
     IF(SSSModel!$C$4="RR",OFFSET(Profiles!$K$2,$Z102,MAX(Profiles!$C$2,AZ$4-$W102)),
     IF(SSSModel!$C$4="ECC",$EA102*$EB102*IF(MAX(Escalation!$C$2,AZ$4-$W102)&gt;$DZ102-1,0,OFFSET(Escalation!$K$2,$Y102,MAX(Escalation!$C$2,AZ$4-$W102))),
     IF(SSSModel!$C$4="PV",IF(CX$4=$W102,$EA102*(1+SSSModel!$C$2),0),
     IF(SSSModel!$C$4="FCR",IF(AND(CX$4&gt;=$W102,OFFSET(Profiles!$K$2,$Z102,MAX(Profiles!$C$2,AZ$4-$W102))&gt;0),$EC102,0),0))))))</f>
        <v>0</v>
      </c>
      <c r="CY102" s="135">
        <f ca="1">IF(OR($Z102=0,SSSModel!$C$4="CF"),BA102,
IF(LEFT($V102,3)="ON_",
     IF(SSSModel!$C$4="RR",SUMPRODUCT(OFFSET($AC102,0,0,1,$CB$2),OFFSET(Profiles!$K$28,($Z102-1)*(Profiles!$I$26+1)+CY$4-SSSModel!$C$3+1,0,1,$CB$2)),
     IF(SSSModel!$C$4="ECC",$EA102*$EB102*SUMPRODUCT(OFFSET($AC102,0,MAX(0,CY$4-$DZ102-$CA$4+1),1,MIN($DZ102,CY$4-$CA$4+1)),OFFSET(Escalation!$K$24,($Y102-1)*(Escalation!$I$22+1)+CY$4-SSSModel!$C$3+1,MAX(0,CY$4-$DZ102-$CA$4+1),1,MIN($DZ102,CY$4-$CA$4+1))),
     IF(SSSModel!$C$4="PV",BA102*$EA102*(1+SSSModel!$C$2),
     IF(SSSModel!$C$4="FCR",$EC102*SUM(OFFSET($AC102,0,MAX(CY$4-$AC$4-$DZ102+1,0),1,MIN($DZ102,CY$4-$AC$4+1))),0)))),
SUM($AC102:$BZ102)*
     IF(SSSModel!$C$4="RR",OFFSET(Profiles!$K$2,$Z102,MAX(Profiles!$C$2,BA$4-$W102)),
     IF(SSSModel!$C$4="ECC",$EA102*$EB102*IF(MAX(Escalation!$C$2,BA$4-$W102)&gt;$DZ102-1,0,OFFSET(Escalation!$K$2,$Y102,MAX(Escalation!$C$2,BA$4-$W102))),
     IF(SSSModel!$C$4="PV",IF(CY$4=$W102,$EA102*(1+SSSModel!$C$2),0),
     IF(SSSModel!$C$4="FCR",IF(AND(CY$4&gt;=$W102,OFFSET(Profiles!$K$2,$Z102,MAX(Profiles!$C$2,BA$4-$W102))&gt;0),$EC102,0),0))))))</f>
        <v>0</v>
      </c>
      <c r="CZ102" s="135">
        <f ca="1">IF(OR($Z102=0,SSSModel!$C$4="CF"),BB102,
IF(LEFT($V102,3)="ON_",
     IF(SSSModel!$C$4="RR",SUMPRODUCT(OFFSET($AC102,0,0,1,$CB$2),OFFSET(Profiles!$K$28,($Z102-1)*(Profiles!$I$26+1)+CZ$4-SSSModel!$C$3+1,0,1,$CB$2)),
     IF(SSSModel!$C$4="ECC",$EA102*$EB102*SUMPRODUCT(OFFSET($AC102,0,MAX(0,CZ$4-$DZ102-$CA$4+1),1,MIN($DZ102,CZ$4-$CA$4+1)),OFFSET(Escalation!$K$24,($Y102-1)*(Escalation!$I$22+1)+CZ$4-SSSModel!$C$3+1,MAX(0,CZ$4-$DZ102-$CA$4+1),1,MIN($DZ102,CZ$4-$CA$4+1))),
     IF(SSSModel!$C$4="PV",BB102*$EA102*(1+SSSModel!$C$2),
     IF(SSSModel!$C$4="FCR",$EC102*SUM(OFFSET($AC102,0,MAX(CZ$4-$AC$4-$DZ102+1,0),1,MIN($DZ102,CZ$4-$AC$4+1))),0)))),
SUM($AC102:$BZ102)*
     IF(SSSModel!$C$4="RR",OFFSET(Profiles!$K$2,$Z102,MAX(Profiles!$C$2,BB$4-$W102)),
     IF(SSSModel!$C$4="ECC",$EA102*$EB102*IF(MAX(Escalation!$C$2,BB$4-$W102)&gt;$DZ102-1,0,OFFSET(Escalation!$K$2,$Y102,MAX(Escalation!$C$2,BB$4-$W102))),
     IF(SSSModel!$C$4="PV",IF(CZ$4=$W102,$EA102*(1+SSSModel!$C$2),0),
     IF(SSSModel!$C$4="FCR",IF(AND(CZ$4&gt;=$W102,OFFSET(Profiles!$K$2,$Z102,MAX(Profiles!$C$2,BB$4-$W102))&gt;0),$EC102,0),0))))))</f>
        <v>0</v>
      </c>
      <c r="DA102" s="135">
        <f ca="1">IF(OR($Z102=0,SSSModel!$C$4="CF"),BC102,
IF(LEFT($V102,3)="ON_",
     IF(SSSModel!$C$4="RR",SUMPRODUCT(OFFSET($AC102,0,0,1,$CB$2),OFFSET(Profiles!$K$28,($Z102-1)*(Profiles!$I$26+1)+DA$4-SSSModel!$C$3+1,0,1,$CB$2)),
     IF(SSSModel!$C$4="ECC",$EA102*$EB102*SUMPRODUCT(OFFSET($AC102,0,MAX(0,DA$4-$DZ102-$CA$4+1),1,MIN($DZ102,DA$4-$CA$4+1)),OFFSET(Escalation!$K$24,($Y102-1)*(Escalation!$I$22+1)+DA$4-SSSModel!$C$3+1,MAX(0,DA$4-$DZ102-$CA$4+1),1,MIN($DZ102,DA$4-$CA$4+1))),
     IF(SSSModel!$C$4="PV",BC102*$EA102*(1+SSSModel!$C$2),
     IF(SSSModel!$C$4="FCR",$EC102*SUM(OFFSET($AC102,0,MAX(DA$4-$AC$4-$DZ102+1,0),1,MIN($DZ102,DA$4-$AC$4+1))),0)))),
SUM($AC102:$BZ102)*
     IF(SSSModel!$C$4="RR",OFFSET(Profiles!$K$2,$Z102,MAX(Profiles!$C$2,BC$4-$W102)),
     IF(SSSModel!$C$4="ECC",$EA102*$EB102*IF(MAX(Escalation!$C$2,BC$4-$W102)&gt;$DZ102-1,0,OFFSET(Escalation!$K$2,$Y102,MAX(Escalation!$C$2,BC$4-$W102))),
     IF(SSSModel!$C$4="PV",IF(DA$4=$W102,$EA102*(1+SSSModel!$C$2),0),
     IF(SSSModel!$C$4="FCR",IF(AND(DA$4&gt;=$W102,OFFSET(Profiles!$K$2,$Z102,MAX(Profiles!$C$2,BC$4-$W102))&gt;0),$EC102,0),0))))))</f>
        <v>0</v>
      </c>
      <c r="DB102" s="135">
        <f ca="1">IF(OR($Z102=0,SSSModel!$C$4="CF"),BD102,
IF(LEFT($V102,3)="ON_",
     IF(SSSModel!$C$4="RR",SUMPRODUCT(OFFSET($AC102,0,0,1,$CB$2),OFFSET(Profiles!$K$28,($Z102-1)*(Profiles!$I$26+1)+DB$4-SSSModel!$C$3+1,0,1,$CB$2)),
     IF(SSSModel!$C$4="ECC",$EA102*$EB102*SUMPRODUCT(OFFSET($AC102,0,MAX(0,DB$4-$DZ102-$CA$4+1),1,MIN($DZ102,DB$4-$CA$4+1)),OFFSET(Escalation!$K$24,($Y102-1)*(Escalation!$I$22+1)+DB$4-SSSModel!$C$3+1,MAX(0,DB$4-$DZ102-$CA$4+1),1,MIN($DZ102,DB$4-$CA$4+1))),
     IF(SSSModel!$C$4="PV",BD102*$EA102*(1+SSSModel!$C$2),
     IF(SSSModel!$C$4="FCR",$EC102*SUM(OFFSET($AC102,0,MAX(DB$4-$AC$4-$DZ102+1,0),1,MIN($DZ102,DB$4-$AC$4+1))),0)))),
SUM($AC102:$BZ102)*
     IF(SSSModel!$C$4="RR",OFFSET(Profiles!$K$2,$Z102,MAX(Profiles!$C$2,BD$4-$W102)),
     IF(SSSModel!$C$4="ECC",$EA102*$EB102*IF(MAX(Escalation!$C$2,BD$4-$W102)&gt;$DZ102-1,0,OFFSET(Escalation!$K$2,$Y102,MAX(Escalation!$C$2,BD$4-$W102))),
     IF(SSSModel!$C$4="PV",IF(DB$4=$W102,$EA102*(1+SSSModel!$C$2),0),
     IF(SSSModel!$C$4="FCR",IF(AND(DB$4&gt;=$W102,OFFSET(Profiles!$K$2,$Z102,MAX(Profiles!$C$2,BD$4-$W102))&gt;0),$EC102,0),0))))))</f>
        <v>0</v>
      </c>
      <c r="DC102" s="135">
        <f ca="1">IF(OR($Z102=0,SSSModel!$C$4="CF"),BE102,
IF(LEFT($V102,3)="ON_",
     IF(SSSModel!$C$4="RR",SUMPRODUCT(OFFSET($AC102,0,0,1,$CB$2),OFFSET(Profiles!$K$28,($Z102-1)*(Profiles!$I$26+1)+DC$4-SSSModel!$C$3+1,0,1,$CB$2)),
     IF(SSSModel!$C$4="ECC",$EA102*$EB102*SUMPRODUCT(OFFSET($AC102,0,MAX(0,DC$4-$DZ102-$CA$4+1),1,MIN($DZ102,DC$4-$CA$4+1)),OFFSET(Escalation!$K$24,($Y102-1)*(Escalation!$I$22+1)+DC$4-SSSModel!$C$3+1,MAX(0,DC$4-$DZ102-$CA$4+1),1,MIN($DZ102,DC$4-$CA$4+1))),
     IF(SSSModel!$C$4="PV",BE102*$EA102*(1+SSSModel!$C$2),
     IF(SSSModel!$C$4="FCR",$EC102*SUM(OFFSET($AC102,0,MAX(DC$4-$AC$4-$DZ102+1,0),1,MIN($DZ102,DC$4-$AC$4+1))),0)))),
SUM($AC102:$BZ102)*
     IF(SSSModel!$C$4="RR",OFFSET(Profiles!$K$2,$Z102,MAX(Profiles!$C$2,BE$4-$W102)),
     IF(SSSModel!$C$4="ECC",$EA102*$EB102*IF(MAX(Escalation!$C$2,BE$4-$W102)&gt;$DZ102-1,0,OFFSET(Escalation!$K$2,$Y102,MAX(Escalation!$C$2,BE$4-$W102))),
     IF(SSSModel!$C$4="PV",IF(DC$4=$W102,$EA102*(1+SSSModel!$C$2),0),
     IF(SSSModel!$C$4="FCR",IF(AND(DC$4&gt;=$W102,OFFSET(Profiles!$K$2,$Z102,MAX(Profiles!$C$2,BE$4-$W102))&gt;0),$EC102,0),0))))))</f>
        <v>0</v>
      </c>
      <c r="DD102" s="135">
        <f ca="1">IF(OR($Z102=0,SSSModel!$C$4="CF"),BF102,
IF(LEFT($V102,3)="ON_",
     IF(SSSModel!$C$4="RR",SUMPRODUCT(OFFSET($AC102,0,0,1,$CB$2),OFFSET(Profiles!$K$28,($Z102-1)*(Profiles!$I$26+1)+DD$4-SSSModel!$C$3+1,0,1,$CB$2)),
     IF(SSSModel!$C$4="ECC",$EA102*$EB102*SUMPRODUCT(OFFSET($AC102,0,MAX(0,DD$4-$DZ102-$CA$4+1),1,MIN($DZ102,DD$4-$CA$4+1)),OFFSET(Escalation!$K$24,($Y102-1)*(Escalation!$I$22+1)+DD$4-SSSModel!$C$3+1,MAX(0,DD$4-$DZ102-$CA$4+1),1,MIN($DZ102,DD$4-$CA$4+1))),
     IF(SSSModel!$C$4="PV",BF102*$EA102*(1+SSSModel!$C$2),
     IF(SSSModel!$C$4="FCR",$EC102*SUM(OFFSET($AC102,0,MAX(DD$4-$AC$4-$DZ102+1,0),1,MIN($DZ102,DD$4-$AC$4+1))),0)))),
SUM($AC102:$BZ102)*
     IF(SSSModel!$C$4="RR",OFFSET(Profiles!$K$2,$Z102,MAX(Profiles!$C$2,BF$4-$W102)),
     IF(SSSModel!$C$4="ECC",$EA102*$EB102*IF(MAX(Escalation!$C$2,BF$4-$W102)&gt;$DZ102-1,0,OFFSET(Escalation!$K$2,$Y102,MAX(Escalation!$C$2,BF$4-$W102))),
     IF(SSSModel!$C$4="PV",IF(DD$4=$W102,$EA102*(1+SSSModel!$C$2),0),
     IF(SSSModel!$C$4="FCR",IF(AND(DD$4&gt;=$W102,OFFSET(Profiles!$K$2,$Z102,MAX(Profiles!$C$2,BF$4-$W102))&gt;0),$EC102,0),0))))))</f>
        <v>0</v>
      </c>
      <c r="DE102" s="135">
        <f ca="1">IF(OR($Z102=0,SSSModel!$C$4="CF"),BG102,
IF(LEFT($V102,3)="ON_",
     IF(SSSModel!$C$4="RR",SUMPRODUCT(OFFSET($AC102,0,0,1,$CB$2),OFFSET(Profiles!$K$28,($Z102-1)*(Profiles!$I$26+1)+DE$4-SSSModel!$C$3+1,0,1,$CB$2)),
     IF(SSSModel!$C$4="ECC",$EA102*$EB102*SUMPRODUCT(OFFSET($AC102,0,MAX(0,DE$4-$DZ102-$CA$4+1),1,MIN($DZ102,DE$4-$CA$4+1)),OFFSET(Escalation!$K$24,($Y102-1)*(Escalation!$I$22+1)+DE$4-SSSModel!$C$3+1,MAX(0,DE$4-$DZ102-$CA$4+1),1,MIN($DZ102,DE$4-$CA$4+1))),
     IF(SSSModel!$C$4="PV",BG102*$EA102*(1+SSSModel!$C$2),
     IF(SSSModel!$C$4="FCR",$EC102*SUM(OFFSET($AC102,0,MAX(DE$4-$AC$4-$DZ102+1,0),1,MIN($DZ102,DE$4-$AC$4+1))),0)))),
SUM($AC102:$BZ102)*
     IF(SSSModel!$C$4="RR",OFFSET(Profiles!$K$2,$Z102,MAX(Profiles!$C$2,BG$4-$W102)),
     IF(SSSModel!$C$4="ECC",$EA102*$EB102*IF(MAX(Escalation!$C$2,BG$4-$W102)&gt;$DZ102-1,0,OFFSET(Escalation!$K$2,$Y102,MAX(Escalation!$C$2,BG$4-$W102))),
     IF(SSSModel!$C$4="PV",IF(DE$4=$W102,$EA102*(1+SSSModel!$C$2),0),
     IF(SSSModel!$C$4="FCR",IF(AND(DE$4&gt;=$W102,OFFSET(Profiles!$K$2,$Z102,MAX(Profiles!$C$2,BG$4-$W102))&gt;0),$EC102,0),0))))))</f>
        <v>0</v>
      </c>
      <c r="DF102" s="135">
        <f ca="1">IF(OR($Z102=0,SSSModel!$C$4="CF"),BH102,
IF(LEFT($V102,3)="ON_",
     IF(SSSModel!$C$4="RR",SUMPRODUCT(OFFSET($AC102,0,0,1,$CB$2),OFFSET(Profiles!$K$28,($Z102-1)*(Profiles!$I$26+1)+DF$4-SSSModel!$C$3+1,0,1,$CB$2)),
     IF(SSSModel!$C$4="ECC",$EA102*$EB102*SUMPRODUCT(OFFSET($AC102,0,MAX(0,DF$4-$DZ102-$CA$4+1),1,MIN($DZ102,DF$4-$CA$4+1)),OFFSET(Escalation!$K$24,($Y102-1)*(Escalation!$I$22+1)+DF$4-SSSModel!$C$3+1,MAX(0,DF$4-$DZ102-$CA$4+1),1,MIN($DZ102,DF$4-$CA$4+1))),
     IF(SSSModel!$C$4="PV",BH102*$EA102*(1+SSSModel!$C$2),
     IF(SSSModel!$C$4="FCR",$EC102*SUM(OFFSET($AC102,0,MAX(DF$4-$AC$4-$DZ102+1,0),1,MIN($DZ102,DF$4-$AC$4+1))),0)))),
SUM($AC102:$BZ102)*
     IF(SSSModel!$C$4="RR",OFFSET(Profiles!$K$2,$Z102,MAX(Profiles!$C$2,BH$4-$W102)),
     IF(SSSModel!$C$4="ECC",$EA102*$EB102*IF(MAX(Escalation!$C$2,BH$4-$W102)&gt;$DZ102-1,0,OFFSET(Escalation!$K$2,$Y102,MAX(Escalation!$C$2,BH$4-$W102))),
     IF(SSSModel!$C$4="PV",IF(DF$4=$W102,$EA102*(1+SSSModel!$C$2),0),
     IF(SSSModel!$C$4="FCR",IF(AND(DF$4&gt;=$W102,OFFSET(Profiles!$K$2,$Z102,MAX(Profiles!$C$2,BH$4-$W102))&gt;0),$EC102,0),0))))))</f>
        <v>0</v>
      </c>
      <c r="DG102" s="135">
        <f ca="1">IF(OR($Z102=0,SSSModel!$C$4="CF"),BI102,
IF(LEFT($V102,3)="ON_",
     IF(SSSModel!$C$4="RR",SUMPRODUCT(OFFSET($AC102,0,0,1,$CB$2),OFFSET(Profiles!$K$28,($Z102-1)*(Profiles!$I$26+1)+DG$4-SSSModel!$C$3+1,0,1,$CB$2)),
     IF(SSSModel!$C$4="ECC",$EA102*$EB102*SUMPRODUCT(OFFSET($AC102,0,MAX(0,DG$4-$DZ102-$CA$4+1),1,MIN($DZ102,DG$4-$CA$4+1)),OFFSET(Escalation!$K$24,($Y102-1)*(Escalation!$I$22+1)+DG$4-SSSModel!$C$3+1,MAX(0,DG$4-$DZ102-$CA$4+1),1,MIN($DZ102,DG$4-$CA$4+1))),
     IF(SSSModel!$C$4="PV",BI102*$EA102*(1+SSSModel!$C$2),
     IF(SSSModel!$C$4="FCR",$EC102*SUM(OFFSET($AC102,0,MAX(DG$4-$AC$4-$DZ102+1,0),1,MIN($DZ102,DG$4-$AC$4+1))),0)))),
SUM($AC102:$BZ102)*
     IF(SSSModel!$C$4="RR",OFFSET(Profiles!$K$2,$Z102,MAX(Profiles!$C$2,BI$4-$W102)),
     IF(SSSModel!$C$4="ECC",$EA102*$EB102*IF(MAX(Escalation!$C$2,BI$4-$W102)&gt;$DZ102-1,0,OFFSET(Escalation!$K$2,$Y102,MAX(Escalation!$C$2,BI$4-$W102))),
     IF(SSSModel!$C$4="PV",IF(DG$4=$W102,$EA102*(1+SSSModel!$C$2),0),
     IF(SSSModel!$C$4="FCR",IF(AND(DG$4&gt;=$W102,OFFSET(Profiles!$K$2,$Z102,MAX(Profiles!$C$2,BI$4-$W102))&gt;0),$EC102,0),0))))))</f>
        <v>0</v>
      </c>
      <c r="DH102" s="135">
        <f ca="1">IF(OR($Z102=0,SSSModel!$C$4="CF"),BJ102,
IF(LEFT($V102,3)="ON_",
     IF(SSSModel!$C$4="RR",SUMPRODUCT(OFFSET($AC102,0,0,1,$CB$2),OFFSET(Profiles!$K$28,($Z102-1)*(Profiles!$I$26+1)+DH$4-SSSModel!$C$3+1,0,1,$CB$2)),
     IF(SSSModel!$C$4="ECC",$EA102*$EB102*SUMPRODUCT(OFFSET($AC102,0,MAX(0,DH$4-$DZ102-$CA$4+1),1,MIN($DZ102,DH$4-$CA$4+1)),OFFSET(Escalation!$K$24,($Y102-1)*(Escalation!$I$22+1)+DH$4-SSSModel!$C$3+1,MAX(0,DH$4-$DZ102-$CA$4+1),1,MIN($DZ102,DH$4-$CA$4+1))),
     IF(SSSModel!$C$4="PV",BJ102*$EA102*(1+SSSModel!$C$2),
     IF(SSSModel!$C$4="FCR",$EC102*SUM(OFFSET($AC102,0,MAX(DH$4-$AC$4-$DZ102+1,0),1,MIN($DZ102,DH$4-$AC$4+1))),0)))),
SUM($AC102:$BZ102)*
     IF(SSSModel!$C$4="RR",OFFSET(Profiles!$K$2,$Z102,MAX(Profiles!$C$2,BJ$4-$W102)),
     IF(SSSModel!$C$4="ECC",$EA102*$EB102*IF(MAX(Escalation!$C$2,BJ$4-$W102)&gt;$DZ102-1,0,OFFSET(Escalation!$K$2,$Y102,MAX(Escalation!$C$2,BJ$4-$W102))),
     IF(SSSModel!$C$4="PV",IF(DH$4=$W102,$EA102*(1+SSSModel!$C$2),0),
     IF(SSSModel!$C$4="FCR",IF(AND(DH$4&gt;=$W102,OFFSET(Profiles!$K$2,$Z102,MAX(Profiles!$C$2,BJ$4-$W102))&gt;0),$EC102,0),0))))))</f>
        <v>0</v>
      </c>
      <c r="DI102" s="135">
        <f ca="1">IF(OR($Z102=0,SSSModel!$C$4="CF"),BK102,
IF(LEFT($V102,3)="ON_",
     IF(SSSModel!$C$4="RR",SUMPRODUCT(OFFSET($AC102,0,0,1,$CB$2),OFFSET(Profiles!$K$28,($Z102-1)*(Profiles!$I$26+1)+DI$4-SSSModel!$C$3+1,0,1,$CB$2)),
     IF(SSSModel!$C$4="ECC",$EA102*$EB102*SUMPRODUCT(OFFSET($AC102,0,MAX(0,DI$4-$DZ102-$CA$4+1),1,MIN($DZ102,DI$4-$CA$4+1)),OFFSET(Escalation!$K$24,($Y102-1)*(Escalation!$I$22+1)+DI$4-SSSModel!$C$3+1,MAX(0,DI$4-$DZ102-$CA$4+1),1,MIN($DZ102,DI$4-$CA$4+1))),
     IF(SSSModel!$C$4="PV",BK102*$EA102*(1+SSSModel!$C$2),
     IF(SSSModel!$C$4="FCR",$EC102*SUM(OFFSET($AC102,0,MAX(DI$4-$AC$4-$DZ102+1,0),1,MIN($DZ102,DI$4-$AC$4+1))),0)))),
SUM($AC102:$BZ102)*
     IF(SSSModel!$C$4="RR",OFFSET(Profiles!$K$2,$Z102,MAX(Profiles!$C$2,BK$4-$W102)),
     IF(SSSModel!$C$4="ECC",$EA102*$EB102*IF(MAX(Escalation!$C$2,BK$4-$W102)&gt;$DZ102-1,0,OFFSET(Escalation!$K$2,$Y102,MAX(Escalation!$C$2,BK$4-$W102))),
     IF(SSSModel!$C$4="PV",IF(DI$4=$W102,$EA102*(1+SSSModel!$C$2),0),
     IF(SSSModel!$C$4="FCR",IF(AND(DI$4&gt;=$W102,OFFSET(Profiles!$K$2,$Z102,MAX(Profiles!$C$2,BK$4-$W102))&gt;0),$EC102,0),0))))))</f>
        <v>0</v>
      </c>
      <c r="DJ102" s="135">
        <f ca="1">IF(OR($Z102=0,SSSModel!$C$4="CF"),BL102,
IF(LEFT($V102,3)="ON_",
     IF(SSSModel!$C$4="RR",SUMPRODUCT(OFFSET($AC102,0,0,1,$CB$2),OFFSET(Profiles!$K$28,($Z102-1)*(Profiles!$I$26+1)+DJ$4-SSSModel!$C$3+1,0,1,$CB$2)),
     IF(SSSModel!$C$4="ECC",$EA102*$EB102*SUMPRODUCT(OFFSET($AC102,0,MAX(0,DJ$4-$DZ102-$CA$4+1),1,MIN($DZ102,DJ$4-$CA$4+1)),OFFSET(Escalation!$K$24,($Y102-1)*(Escalation!$I$22+1)+DJ$4-SSSModel!$C$3+1,MAX(0,DJ$4-$DZ102-$CA$4+1),1,MIN($DZ102,DJ$4-$CA$4+1))),
     IF(SSSModel!$C$4="PV",BL102*$EA102*(1+SSSModel!$C$2),
     IF(SSSModel!$C$4="FCR",$EC102*SUM(OFFSET($AC102,0,MAX(DJ$4-$AC$4-$DZ102+1,0),1,MIN($DZ102,DJ$4-$AC$4+1))),0)))),
SUM($AC102:$BZ102)*
     IF(SSSModel!$C$4="RR",OFFSET(Profiles!$K$2,$Z102,MAX(Profiles!$C$2,BL$4-$W102)),
     IF(SSSModel!$C$4="ECC",$EA102*$EB102*IF(MAX(Escalation!$C$2,BL$4-$W102)&gt;$DZ102-1,0,OFFSET(Escalation!$K$2,$Y102,MAX(Escalation!$C$2,BL$4-$W102))),
     IF(SSSModel!$C$4="PV",IF(DJ$4=$W102,$EA102*(1+SSSModel!$C$2),0),
     IF(SSSModel!$C$4="FCR",IF(AND(DJ$4&gt;=$W102,OFFSET(Profiles!$K$2,$Z102,MAX(Profiles!$C$2,BL$4-$W102))&gt;0),$EC102,0),0))))))</f>
        <v>0</v>
      </c>
      <c r="DK102" s="135">
        <f ca="1">IF(OR($Z102=0,SSSModel!$C$4="CF"),BM102,
IF(LEFT($V102,3)="ON_",
     IF(SSSModel!$C$4="RR",SUMPRODUCT(OFFSET($AC102,0,0,1,$CB$2),OFFSET(Profiles!$K$28,($Z102-1)*(Profiles!$I$26+1)+DK$4-SSSModel!$C$3+1,0,1,$CB$2)),
     IF(SSSModel!$C$4="ECC",$EA102*$EB102*SUMPRODUCT(OFFSET($AC102,0,MAX(0,DK$4-$DZ102-$CA$4+1),1,MIN($DZ102,DK$4-$CA$4+1)),OFFSET(Escalation!$K$24,($Y102-1)*(Escalation!$I$22+1)+DK$4-SSSModel!$C$3+1,MAX(0,DK$4-$DZ102-$CA$4+1),1,MIN($DZ102,DK$4-$CA$4+1))),
     IF(SSSModel!$C$4="PV",BM102*$EA102*(1+SSSModel!$C$2),
     IF(SSSModel!$C$4="FCR",$EC102*SUM(OFFSET($AC102,0,MAX(DK$4-$AC$4-$DZ102+1,0),1,MIN($DZ102,DK$4-$AC$4+1))),0)))),
SUM($AC102:$BZ102)*
     IF(SSSModel!$C$4="RR",OFFSET(Profiles!$K$2,$Z102,MAX(Profiles!$C$2,BM$4-$W102)),
     IF(SSSModel!$C$4="ECC",$EA102*$EB102*IF(MAX(Escalation!$C$2,BM$4-$W102)&gt;$DZ102-1,0,OFFSET(Escalation!$K$2,$Y102,MAX(Escalation!$C$2,BM$4-$W102))),
     IF(SSSModel!$C$4="PV",IF(DK$4=$W102,$EA102*(1+SSSModel!$C$2),0),
     IF(SSSModel!$C$4="FCR",IF(AND(DK$4&gt;=$W102,OFFSET(Profiles!$K$2,$Z102,MAX(Profiles!$C$2,BM$4-$W102))&gt;0),$EC102,0),0))))))</f>
        <v>0</v>
      </c>
      <c r="DL102" s="135">
        <f ca="1">IF(OR($Z102=0,SSSModel!$C$4="CF"),BN102,
IF(LEFT($V102,3)="ON_",
     IF(SSSModel!$C$4="RR",SUMPRODUCT(OFFSET($AC102,0,0,1,$CB$2),OFFSET(Profiles!$K$28,($Z102-1)*(Profiles!$I$26+1)+DL$4-SSSModel!$C$3+1,0,1,$CB$2)),
     IF(SSSModel!$C$4="ECC",$EA102*$EB102*SUMPRODUCT(OFFSET($AC102,0,MAX(0,DL$4-$DZ102-$CA$4+1),1,MIN($DZ102,DL$4-$CA$4+1)),OFFSET(Escalation!$K$24,($Y102-1)*(Escalation!$I$22+1)+DL$4-SSSModel!$C$3+1,MAX(0,DL$4-$DZ102-$CA$4+1),1,MIN($DZ102,DL$4-$CA$4+1))),
     IF(SSSModel!$C$4="PV",BN102*$EA102*(1+SSSModel!$C$2),
     IF(SSSModel!$C$4="FCR",$EC102*SUM(OFFSET($AC102,0,MAX(DL$4-$AC$4-$DZ102+1,0),1,MIN($DZ102,DL$4-$AC$4+1))),0)))),
SUM($AC102:$BZ102)*
     IF(SSSModel!$C$4="RR",OFFSET(Profiles!$K$2,$Z102,MAX(Profiles!$C$2,BN$4-$W102)),
     IF(SSSModel!$C$4="ECC",$EA102*$EB102*IF(MAX(Escalation!$C$2,BN$4-$W102)&gt;$DZ102-1,0,OFFSET(Escalation!$K$2,$Y102,MAX(Escalation!$C$2,BN$4-$W102))),
     IF(SSSModel!$C$4="PV",IF(DL$4=$W102,$EA102*(1+SSSModel!$C$2),0),
     IF(SSSModel!$C$4="FCR",IF(AND(DL$4&gt;=$W102,OFFSET(Profiles!$K$2,$Z102,MAX(Profiles!$C$2,BN$4-$W102))&gt;0),$EC102,0),0))))))</f>
        <v>0</v>
      </c>
      <c r="DM102" s="135">
        <f ca="1">IF(OR($Z102=0,SSSModel!$C$4="CF"),BO102,
IF(LEFT($V102,3)="ON_",
     IF(SSSModel!$C$4="RR",SUMPRODUCT(OFFSET($AC102,0,0,1,$CB$2),OFFSET(Profiles!$K$28,($Z102-1)*(Profiles!$I$26+1)+DM$4-SSSModel!$C$3+1,0,1,$CB$2)),
     IF(SSSModel!$C$4="ECC",$EA102*$EB102*SUMPRODUCT(OFFSET($AC102,0,MAX(0,DM$4-$DZ102-$CA$4+1),1,MIN($DZ102,DM$4-$CA$4+1)),OFFSET(Escalation!$K$24,($Y102-1)*(Escalation!$I$22+1)+DM$4-SSSModel!$C$3+1,MAX(0,DM$4-$DZ102-$CA$4+1),1,MIN($DZ102,DM$4-$CA$4+1))),
     IF(SSSModel!$C$4="PV",BO102*$EA102*(1+SSSModel!$C$2),
     IF(SSSModel!$C$4="FCR",$EC102*SUM(OFFSET($AC102,0,MAX(DM$4-$AC$4-$DZ102+1,0),1,MIN($DZ102,DM$4-$AC$4+1))),0)))),
SUM($AC102:$BZ102)*
     IF(SSSModel!$C$4="RR",OFFSET(Profiles!$K$2,$Z102,MAX(Profiles!$C$2,BO$4-$W102)),
     IF(SSSModel!$C$4="ECC",$EA102*$EB102*IF(MAX(Escalation!$C$2,BO$4-$W102)&gt;$DZ102-1,0,OFFSET(Escalation!$K$2,$Y102,MAX(Escalation!$C$2,BO$4-$W102))),
     IF(SSSModel!$C$4="PV",IF(DM$4=$W102,$EA102*(1+SSSModel!$C$2),0),
     IF(SSSModel!$C$4="FCR",IF(AND(DM$4&gt;=$W102,OFFSET(Profiles!$K$2,$Z102,MAX(Profiles!$C$2,BO$4-$W102))&gt;0),$EC102,0),0))))))</f>
        <v>0</v>
      </c>
      <c r="DN102" s="135">
        <f ca="1">IF(OR($Z102=0,SSSModel!$C$4="CF"),BP102,
IF(LEFT($V102,3)="ON_",
     IF(SSSModel!$C$4="RR",SUMPRODUCT(OFFSET($AC102,0,0,1,$CB$2),OFFSET(Profiles!$K$28,($Z102-1)*(Profiles!$I$26+1)+DN$4-SSSModel!$C$3+1,0,1,$CB$2)),
     IF(SSSModel!$C$4="ECC",$EA102*$EB102*SUMPRODUCT(OFFSET($AC102,0,MAX(0,DN$4-$DZ102-$CA$4+1),1,MIN($DZ102,DN$4-$CA$4+1)),OFFSET(Escalation!$K$24,($Y102-1)*(Escalation!$I$22+1)+DN$4-SSSModel!$C$3+1,MAX(0,DN$4-$DZ102-$CA$4+1),1,MIN($DZ102,DN$4-$CA$4+1))),
     IF(SSSModel!$C$4="PV",BP102*$EA102*(1+SSSModel!$C$2),
     IF(SSSModel!$C$4="FCR",$EC102*SUM(OFFSET($AC102,0,MAX(DN$4-$AC$4-$DZ102+1,0),1,MIN($DZ102,DN$4-$AC$4+1))),0)))),
SUM($AC102:$BZ102)*
     IF(SSSModel!$C$4="RR",OFFSET(Profiles!$K$2,$Z102,MAX(Profiles!$C$2,BP$4-$W102)),
     IF(SSSModel!$C$4="ECC",$EA102*$EB102*IF(MAX(Escalation!$C$2,BP$4-$W102)&gt;$DZ102-1,0,OFFSET(Escalation!$K$2,$Y102,MAX(Escalation!$C$2,BP$4-$W102))),
     IF(SSSModel!$C$4="PV",IF(DN$4=$W102,$EA102*(1+SSSModel!$C$2),0),
     IF(SSSModel!$C$4="FCR",IF(AND(DN$4&gt;=$W102,OFFSET(Profiles!$K$2,$Z102,MAX(Profiles!$C$2,BP$4-$W102))&gt;0),$EC102,0),0))))))</f>
        <v>0</v>
      </c>
      <c r="DO102" s="135">
        <f ca="1">IF(OR($Z102=0,SSSModel!$C$4="CF"),BQ102,
IF(LEFT($V102,3)="ON_",
     IF(SSSModel!$C$4="RR",SUMPRODUCT(OFFSET($AC102,0,0,1,$CB$2),OFFSET(Profiles!$K$28,($Z102-1)*(Profiles!$I$26+1)+DO$4-SSSModel!$C$3+1,0,1,$CB$2)),
     IF(SSSModel!$C$4="ECC",$EA102*$EB102*SUMPRODUCT(OFFSET($AC102,0,MAX(0,DO$4-$DZ102-$CA$4+1),1,MIN($DZ102,DO$4-$CA$4+1)),OFFSET(Escalation!$K$24,($Y102-1)*(Escalation!$I$22+1)+DO$4-SSSModel!$C$3+1,MAX(0,DO$4-$DZ102-$CA$4+1),1,MIN($DZ102,DO$4-$CA$4+1))),
     IF(SSSModel!$C$4="PV",BQ102*$EA102*(1+SSSModel!$C$2),
     IF(SSSModel!$C$4="FCR",$EC102*SUM(OFFSET($AC102,0,MAX(DO$4-$AC$4-$DZ102+1,0),1,MIN($DZ102,DO$4-$AC$4+1))),0)))),
SUM($AC102:$BZ102)*
     IF(SSSModel!$C$4="RR",OFFSET(Profiles!$K$2,$Z102,MAX(Profiles!$C$2,BQ$4-$W102)),
     IF(SSSModel!$C$4="ECC",$EA102*$EB102*IF(MAX(Escalation!$C$2,BQ$4-$W102)&gt;$DZ102-1,0,OFFSET(Escalation!$K$2,$Y102,MAX(Escalation!$C$2,BQ$4-$W102))),
     IF(SSSModel!$C$4="PV",IF(DO$4=$W102,$EA102*(1+SSSModel!$C$2),0),
     IF(SSSModel!$C$4="FCR",IF(AND(DO$4&gt;=$W102,OFFSET(Profiles!$K$2,$Z102,MAX(Profiles!$C$2,BQ$4-$W102))&gt;0),$EC102,0),0))))))</f>
        <v>0</v>
      </c>
      <c r="DP102" s="135">
        <f ca="1">IF(OR($Z102=0,SSSModel!$C$4="CF"),BR102,
IF(LEFT($V102,3)="ON_",
     IF(SSSModel!$C$4="RR",SUMPRODUCT(OFFSET($AC102,0,0,1,$CB$2),OFFSET(Profiles!$K$28,($Z102-1)*(Profiles!$I$26+1)+DP$4-SSSModel!$C$3+1,0,1,$CB$2)),
     IF(SSSModel!$C$4="ECC",$EA102*$EB102*SUMPRODUCT(OFFSET($AC102,0,MAX(0,DP$4-$DZ102-$CA$4+1),1,MIN($DZ102,DP$4-$CA$4+1)),OFFSET(Escalation!$K$24,($Y102-1)*(Escalation!$I$22+1)+DP$4-SSSModel!$C$3+1,MAX(0,DP$4-$DZ102-$CA$4+1),1,MIN($DZ102,DP$4-$CA$4+1))),
     IF(SSSModel!$C$4="PV",BR102*$EA102*(1+SSSModel!$C$2),
     IF(SSSModel!$C$4="FCR",$EC102*SUM(OFFSET($AC102,0,MAX(DP$4-$AC$4-$DZ102+1,0),1,MIN($DZ102,DP$4-$AC$4+1))),0)))),
SUM($AC102:$BZ102)*
     IF(SSSModel!$C$4="RR",OFFSET(Profiles!$K$2,$Z102,MAX(Profiles!$C$2,BR$4-$W102)),
     IF(SSSModel!$C$4="ECC",$EA102*$EB102*IF(MAX(Escalation!$C$2,BR$4-$W102)&gt;$DZ102-1,0,OFFSET(Escalation!$K$2,$Y102,MAX(Escalation!$C$2,BR$4-$W102))),
     IF(SSSModel!$C$4="PV",IF(DP$4=$W102,$EA102*(1+SSSModel!$C$2),0),
     IF(SSSModel!$C$4="FCR",IF(AND(DP$4&gt;=$W102,OFFSET(Profiles!$K$2,$Z102,MAX(Profiles!$C$2,BR$4-$W102))&gt;0),$EC102,0),0))))))</f>
        <v>0</v>
      </c>
      <c r="DQ102" s="135">
        <f ca="1">IF(OR($Z102=0,SSSModel!$C$4="CF"),BS102,
IF(LEFT($V102,3)="ON_",
     IF(SSSModel!$C$4="RR",SUMPRODUCT(OFFSET($AC102,0,0,1,$CB$2),OFFSET(Profiles!$K$28,($Z102-1)*(Profiles!$I$26+1)+DQ$4-SSSModel!$C$3+1,0,1,$CB$2)),
     IF(SSSModel!$C$4="ECC",$EA102*$EB102*SUMPRODUCT(OFFSET($AC102,0,MAX(0,DQ$4-$DZ102-$CA$4+1),1,MIN($DZ102,DQ$4-$CA$4+1)),OFFSET(Escalation!$K$24,($Y102-1)*(Escalation!$I$22+1)+DQ$4-SSSModel!$C$3+1,MAX(0,DQ$4-$DZ102-$CA$4+1),1,MIN($DZ102,DQ$4-$CA$4+1))),
     IF(SSSModel!$C$4="PV",BS102*$EA102*(1+SSSModel!$C$2),
     IF(SSSModel!$C$4="FCR",$EC102*SUM(OFFSET($AC102,0,MAX(DQ$4-$AC$4-$DZ102+1,0),1,MIN($DZ102,DQ$4-$AC$4+1))),0)))),
SUM($AC102:$BZ102)*
     IF(SSSModel!$C$4="RR",OFFSET(Profiles!$K$2,$Z102,MAX(Profiles!$C$2,BS$4-$W102)),
     IF(SSSModel!$C$4="ECC",$EA102*$EB102*IF(MAX(Escalation!$C$2,BS$4-$W102)&gt;$DZ102-1,0,OFFSET(Escalation!$K$2,$Y102,MAX(Escalation!$C$2,BS$4-$W102))),
     IF(SSSModel!$C$4="PV",IF(DQ$4=$W102,$EA102*(1+SSSModel!$C$2),0),
     IF(SSSModel!$C$4="FCR",IF(AND(DQ$4&gt;=$W102,OFFSET(Profiles!$K$2,$Z102,MAX(Profiles!$C$2,BS$4-$W102))&gt;0),$EC102,0),0))))))</f>
        <v>0</v>
      </c>
      <c r="DR102" s="135">
        <f ca="1">IF(OR($Z102=0,SSSModel!$C$4="CF"),BT102,
IF(LEFT($V102,3)="ON_",
     IF(SSSModel!$C$4="RR",SUMPRODUCT(OFFSET($AC102,0,0,1,$CB$2),OFFSET(Profiles!$K$28,($Z102-1)*(Profiles!$I$26+1)+DR$4-SSSModel!$C$3+1,0,1,$CB$2)),
     IF(SSSModel!$C$4="ECC",$EA102*$EB102*SUMPRODUCT(OFFSET($AC102,0,MAX(0,DR$4-$DZ102-$CA$4+1),1,MIN($DZ102,DR$4-$CA$4+1)),OFFSET(Escalation!$K$24,($Y102-1)*(Escalation!$I$22+1)+DR$4-SSSModel!$C$3+1,MAX(0,DR$4-$DZ102-$CA$4+1),1,MIN($DZ102,DR$4-$CA$4+1))),
     IF(SSSModel!$C$4="PV",BT102*$EA102*(1+SSSModel!$C$2),
     IF(SSSModel!$C$4="FCR",$EC102*SUM(OFFSET($AC102,0,MAX(DR$4-$AC$4-$DZ102+1,0),1,MIN($DZ102,DR$4-$AC$4+1))),0)))),
SUM($AC102:$BZ102)*
     IF(SSSModel!$C$4="RR",OFFSET(Profiles!$K$2,$Z102,MAX(Profiles!$C$2,BT$4-$W102)),
     IF(SSSModel!$C$4="ECC",$EA102*$EB102*IF(MAX(Escalation!$C$2,BT$4-$W102)&gt;$DZ102-1,0,OFFSET(Escalation!$K$2,$Y102,MAX(Escalation!$C$2,BT$4-$W102))),
     IF(SSSModel!$C$4="PV",IF(DR$4=$W102,$EA102*(1+SSSModel!$C$2),0),
     IF(SSSModel!$C$4="FCR",IF(AND(DR$4&gt;=$W102,OFFSET(Profiles!$K$2,$Z102,MAX(Profiles!$C$2,BT$4-$W102))&gt;0),$EC102,0),0))))))</f>
        <v>0</v>
      </c>
      <c r="DS102" s="135">
        <f ca="1">IF(OR($Z102=0,SSSModel!$C$4="CF"),BU102,
IF(LEFT($V102,3)="ON_",
     IF(SSSModel!$C$4="RR",SUMPRODUCT(OFFSET($AC102,0,0,1,$CB$2),OFFSET(Profiles!$K$28,($Z102-1)*(Profiles!$I$26+1)+DS$4-SSSModel!$C$3+1,0,1,$CB$2)),
     IF(SSSModel!$C$4="ECC",$EA102*$EB102*SUMPRODUCT(OFFSET($AC102,0,MAX(0,DS$4-$DZ102-$CA$4+1),1,MIN($DZ102,DS$4-$CA$4+1)),OFFSET(Escalation!$K$24,($Y102-1)*(Escalation!$I$22+1)+DS$4-SSSModel!$C$3+1,MAX(0,DS$4-$DZ102-$CA$4+1),1,MIN($DZ102,DS$4-$CA$4+1))),
     IF(SSSModel!$C$4="PV",BU102*$EA102*(1+SSSModel!$C$2),
     IF(SSSModel!$C$4="FCR",$EC102*SUM(OFFSET($AC102,0,MAX(DS$4-$AC$4-$DZ102+1,0),1,MIN($DZ102,DS$4-$AC$4+1))),0)))),
SUM($AC102:$BZ102)*
     IF(SSSModel!$C$4="RR",OFFSET(Profiles!$K$2,$Z102,MAX(Profiles!$C$2,BU$4-$W102)),
     IF(SSSModel!$C$4="ECC",$EA102*$EB102*IF(MAX(Escalation!$C$2,BU$4-$W102)&gt;$DZ102-1,0,OFFSET(Escalation!$K$2,$Y102,MAX(Escalation!$C$2,BU$4-$W102))),
     IF(SSSModel!$C$4="PV",IF(DS$4=$W102,$EA102*(1+SSSModel!$C$2),0),
     IF(SSSModel!$C$4="FCR",IF(AND(DS$4&gt;=$W102,OFFSET(Profiles!$K$2,$Z102,MAX(Profiles!$C$2,BU$4-$W102))&gt;0),$EC102,0),0))))))</f>
        <v>0</v>
      </c>
      <c r="DT102" s="135">
        <f ca="1">IF(OR($Z102=0,SSSModel!$C$4="CF"),BV102,
IF(LEFT($V102,3)="ON_",
     IF(SSSModel!$C$4="RR",SUMPRODUCT(OFFSET($AC102,0,0,1,$CB$2),OFFSET(Profiles!$K$28,($Z102-1)*(Profiles!$I$26+1)+DT$4-SSSModel!$C$3+1,0,1,$CB$2)),
     IF(SSSModel!$C$4="ECC",$EA102*$EB102*SUMPRODUCT(OFFSET($AC102,0,MAX(0,DT$4-$DZ102-$CA$4+1),1,MIN($DZ102,DT$4-$CA$4+1)),OFFSET(Escalation!$K$24,($Y102-1)*(Escalation!$I$22+1)+DT$4-SSSModel!$C$3+1,MAX(0,DT$4-$DZ102-$CA$4+1),1,MIN($DZ102,DT$4-$CA$4+1))),
     IF(SSSModel!$C$4="PV",BV102*$EA102*(1+SSSModel!$C$2),
     IF(SSSModel!$C$4="FCR",$EC102*SUM(OFFSET($AC102,0,MAX(DT$4-$AC$4-$DZ102+1,0),1,MIN($DZ102,DT$4-$AC$4+1))),0)))),
SUM($AC102:$BZ102)*
     IF(SSSModel!$C$4="RR",OFFSET(Profiles!$K$2,$Z102,MAX(Profiles!$C$2,BV$4-$W102)),
     IF(SSSModel!$C$4="ECC",$EA102*$EB102*IF(MAX(Escalation!$C$2,BV$4-$W102)&gt;$DZ102-1,0,OFFSET(Escalation!$K$2,$Y102,MAX(Escalation!$C$2,BV$4-$W102))),
     IF(SSSModel!$C$4="PV",IF(DT$4=$W102,$EA102*(1+SSSModel!$C$2),0),
     IF(SSSModel!$C$4="FCR",IF(AND(DT$4&gt;=$W102,OFFSET(Profiles!$K$2,$Z102,MAX(Profiles!$C$2,BV$4-$W102))&gt;0),$EC102,0),0))))))</f>
        <v>0</v>
      </c>
      <c r="DU102" s="135">
        <f ca="1">IF(OR($Z102=0,SSSModel!$C$4="CF"),BW102,
IF(LEFT($V102,3)="ON_",
     IF(SSSModel!$C$4="RR",SUMPRODUCT(OFFSET($AC102,0,0,1,$CB$2),OFFSET(Profiles!$K$28,($Z102-1)*(Profiles!$I$26+1)+DU$4-SSSModel!$C$3+1,0,1,$CB$2)),
     IF(SSSModel!$C$4="ECC",$EA102*$EB102*SUMPRODUCT(OFFSET($AC102,0,MAX(0,DU$4-$DZ102-$CA$4+1),1,MIN($DZ102,DU$4-$CA$4+1)),OFFSET(Escalation!$K$24,($Y102-1)*(Escalation!$I$22+1)+DU$4-SSSModel!$C$3+1,MAX(0,DU$4-$DZ102-$CA$4+1),1,MIN($DZ102,DU$4-$CA$4+1))),
     IF(SSSModel!$C$4="PV",BW102*$EA102*(1+SSSModel!$C$2),
     IF(SSSModel!$C$4="FCR",$EC102*SUM(OFFSET($AC102,0,MAX(DU$4-$AC$4-$DZ102+1,0),1,MIN($DZ102,DU$4-$AC$4+1))),0)))),
SUM($AC102:$BZ102)*
     IF(SSSModel!$C$4="RR",OFFSET(Profiles!$K$2,$Z102,MAX(Profiles!$C$2,BW$4-$W102)),
     IF(SSSModel!$C$4="ECC",$EA102*$EB102*IF(MAX(Escalation!$C$2,BW$4-$W102)&gt;$DZ102-1,0,OFFSET(Escalation!$K$2,$Y102,MAX(Escalation!$C$2,BW$4-$W102))),
     IF(SSSModel!$C$4="PV",IF(DU$4=$W102,$EA102*(1+SSSModel!$C$2),0),
     IF(SSSModel!$C$4="FCR",IF(AND(DU$4&gt;=$W102,OFFSET(Profiles!$K$2,$Z102,MAX(Profiles!$C$2,BW$4-$W102))&gt;0),$EC102,0),0))))))</f>
        <v>0</v>
      </c>
      <c r="DV102" s="136">
        <f ca="1">IF(OR($Z102=0,SSSModel!$C$4="CF"),BX102,
IF(LEFT($V102,3)="ON_",
     IF(SSSModel!$C$4="RR",SUMPRODUCT(OFFSET($AC102,0,0,1,$CB$2),OFFSET(Profiles!$K$28,($Z102-1)*(Profiles!$I$26+1)+DV$4-SSSModel!$C$3+1,0,1,$CB$2)),
     IF(SSSModel!$C$4="ECC",$EA102*$EB102*SUMPRODUCT(OFFSET($AC102,0,MAX(0,DV$4-$DZ102-$CA$4+1),1,MIN($DZ102,DV$4-$CA$4+1)),OFFSET(Escalation!$K$24,($Y102-1)*(Escalation!$I$22+1)+DV$4-SSSModel!$C$3+1,MAX(0,DV$4-$DZ102-$CA$4+1),1,MIN($DZ102,DV$4-$CA$4+1))),
     IF(SSSModel!$C$4="PV",BX102*$EA102*(1+SSSModel!$C$2),
     IF(SSSModel!$C$4="FCR",$EC102*SUM(OFFSET($AC102,0,MAX(DV$4-$AC$4-$DZ102+1,0),1,MIN($DZ102,DV$4-$AC$4+1))),0)))),
SUM($AC102:$BZ102)*
     IF(SSSModel!$C$4="RR",OFFSET(Profiles!$K$2,$Z102,MAX(Profiles!$C$2,BX$4-$W102)),
     IF(SSSModel!$C$4="ECC",$EA102*$EB102*IF(MAX(Escalation!$C$2,BX$4-$W102)&gt;$DZ102-1,0,OFFSET(Escalation!$K$2,$Y102,MAX(Escalation!$C$2,BX$4-$W102))),
     IF(SSSModel!$C$4="PV",IF(DV$4=$W102,$EA102*(1+SSSModel!$C$2),0),
     IF(SSSModel!$C$4="FCR",IF(AND(DV$4&gt;=$W102,OFFSET(Profiles!$K$2,$Z102,MAX(Profiles!$C$2,BX$4-$W102))&gt;0),$EC102,0),0))))))</f>
        <v>0</v>
      </c>
      <c r="DW102" s="136">
        <f ca="1">IF(OR($Z102=0,SSSModel!$C$4="CF"),BY102,
IF(LEFT($V102,3)="ON_",
     IF(SSSModel!$C$4="RR",SUMPRODUCT(OFFSET($AC102,0,0,1,$CB$2),OFFSET(Profiles!$K$28,($Z102-1)*(Profiles!$I$26+1)+DW$4-SSSModel!$C$3+1,0,1,$CB$2)),
     IF(SSSModel!$C$4="ECC",$EA102*$EB102*SUMPRODUCT(OFFSET($AC102,0,MAX(0,DW$4-$DZ102-$CA$4+1),1,MIN($DZ102,DW$4-$CA$4+1)),OFFSET(Escalation!$K$24,($Y102-1)*(Escalation!$I$22+1)+DW$4-SSSModel!$C$3+1,MAX(0,DW$4-$DZ102-$CA$4+1),1,MIN($DZ102,DW$4-$CA$4+1))),
     IF(SSSModel!$C$4="PV",BY102*$EA102*(1+SSSModel!$C$2),
     IF(SSSModel!$C$4="FCR",$EC102*SUM(OFFSET($AC102,0,MAX(DW$4-$AC$4-$DZ102+1,0),1,MIN($DZ102,DW$4-$AC$4+1))),0)))),
SUM($AC102:$BZ102)*
     IF(SSSModel!$C$4="RR",OFFSET(Profiles!$K$2,$Z102,MAX(Profiles!$C$2,BY$4-$W102)),
     IF(SSSModel!$C$4="ECC",$EA102*$EB102*IF(MAX(Escalation!$C$2,BY$4-$W102)&gt;$DZ102-1,0,OFFSET(Escalation!$K$2,$Y102,MAX(Escalation!$C$2,BY$4-$W102))),
     IF(SSSModel!$C$4="PV",IF(DW$4=$W102,$EA102*(1+SSSModel!$C$2),0),
     IF(SSSModel!$C$4="FCR",IF(AND(DW$4&gt;=$W102,OFFSET(Profiles!$K$2,$Z102,MAX(Profiles!$C$2,BY$4-$W102))&gt;0),$EC102,0),0))))))</f>
        <v>0</v>
      </c>
      <c r="DX102" s="136">
        <f ca="1">IF(OR($Z102=0,SSSModel!$C$4="CF"),BZ102,
IF(LEFT($V102,3)="ON_",
     IF(SSSModel!$C$4="RR",SUMPRODUCT(OFFSET($AC102,0,0,1,$CB$2),OFFSET(Profiles!$K$28,($Z102-1)*(Profiles!$I$26+1)+DX$4-SSSModel!$C$3+1,0,1,$CB$2)),
     IF(SSSModel!$C$4="ECC",$EA102*$EB102*SUMPRODUCT(OFFSET($AC102,0,MAX(0,DX$4-$DZ102-$CA$4+1),1,MIN($DZ102,DX$4-$CA$4+1)),OFFSET(Escalation!$K$24,($Y102-1)*(Escalation!$I$22+1)+DX$4-SSSModel!$C$3+1,MAX(0,DX$4-$DZ102-$CA$4+1),1,MIN($DZ102,DX$4-$CA$4+1))),
     IF(SSSModel!$C$4="PV",BZ102*$EA102*(1+SSSModel!$C$2),
     IF(SSSModel!$C$4="FCR",$EC102*SUM(OFFSET($AC102,0,MAX(DX$4-$AC$4-$DZ102+1,0),1,MIN($DZ102,DX$4-$AC$4+1))),0)))),
SUM($AC102:$BZ102)*
     IF(SSSModel!$C$4="RR",OFFSET(Profiles!$K$2,$Z102,MAX(Profiles!$C$2,BZ$4-$W102)),
     IF(SSSModel!$C$4="ECC",$EA102*$EB102*IF(MAX(Escalation!$C$2,BZ$4-$W102)&gt;$DZ102-1,0,OFFSET(Escalation!$K$2,$Y102,MAX(Escalation!$C$2,BZ$4-$W102))),
     IF(SSSModel!$C$4="PV",IF(DX$4=$W102,$EA102*(1+SSSModel!$C$2),0),
     IF(SSSModel!$C$4="FCR",IF(AND(DX$4&gt;=$W102,OFFSET(Profiles!$K$2,$Z102,MAX(Profiles!$C$2,BZ$4-$W102))&gt;0),$EC102,0),0))))))</f>
        <v>0</v>
      </c>
      <c r="DY102" s="82">
        <f ca="1">IF($Y102=0,0,OFFSET(Escalation!$B$2,$Y102,0))</f>
        <v>0</v>
      </c>
      <c r="DZ102" s="80">
        <f ca="1">IF($Z102=0,0,COUNTIF(OFFSET(Profiles!$K$2,$Z102,0,1,50),"&gt;0"))</f>
        <v>0</v>
      </c>
      <c r="EA102" s="137">
        <f ca="1">IF($Z102=0,0,SUMPRODUCT(Profiles!$C$20:$BH$20,OFFSET(Profiles!$C$2,$Z102,0,1,Profiles!$B$1)))</f>
        <v>0</v>
      </c>
      <c r="EB102" s="24">
        <f>IF($Z102=0,0,((1-(1+DY102)/(1+SSSModel!$C$2))/(1-((1+DY102)/(1+SSSModel!$C$2))^DZ102))*(1+SSSModel!$C$2))</f>
        <v>0</v>
      </c>
      <c r="EC102" s="24">
        <f>IF($Z102=0,0,-PMT(SSSModel!$C$2,DZ102,EA102))</f>
        <v>0</v>
      </c>
    </row>
    <row r="103" spans="3:133" x14ac:dyDescent="0.35">
      <c r="C103" s="18">
        <f t="shared" si="12"/>
        <v>10</v>
      </c>
      <c r="D103" s="18">
        <f t="shared" si="13"/>
        <v>9</v>
      </c>
      <c r="E103" s="18">
        <f t="shared" ca="1" si="14"/>
        <v>0</v>
      </c>
      <c r="G103" s="25" t="str">
        <f ca="1">IF($E103=0,"",OFFSET(Resources!B$26,$E103,0))</f>
        <v/>
      </c>
      <c r="H103" s="25" t="str">
        <f ca="1">IF($E103=0,"",OFFSET(Resources!C$26,$E103,0))</f>
        <v/>
      </c>
      <c r="I103" s="25" t="str">
        <f ca="1">IF($E103=0,"",OFFSET(Resources!$E$26,$E103,0))</f>
        <v/>
      </c>
      <c r="J103" s="16">
        <v>1</v>
      </c>
      <c r="K103" s="16" t="s">
        <v>150</v>
      </c>
      <c r="L103" s="25" t="str">
        <f ca="1">OFFSET(Resources!$CG$24,0,$C103-1)</f>
        <v>Annual Fuel Burn</v>
      </c>
      <c r="M103" s="25" t="str">
        <f ca="1">OFFSET(Resources!$CG$25,0,$C103-1)</f>
        <v>O&amp;M</v>
      </c>
      <c r="N103" s="1">
        <v>1</v>
      </c>
      <c r="O103" s="7">
        <f ca="1">IF($E103=0,0,OFFSET(Resources!$CG$26,$E103,$C103-1))</f>
        <v>0</v>
      </c>
      <c r="P103" s="25" t="str">
        <f ca="1">OFFSET(Resources!$CG$26,0,$C103-1)</f>
        <v>mmBtu/Yr</v>
      </c>
      <c r="Q103" s="18">
        <f ca="1">IF($E103=0,0,OFFSET(GenAlts!$W$4,$E103,$D103-1))</f>
        <v>0</v>
      </c>
      <c r="R103" s="1">
        <v>1</v>
      </c>
      <c r="S103" t="str">
        <f ca="1">IF($E103=0,"",OFFSET(Resources!$R$26,$E103,0))</f>
        <v/>
      </c>
      <c r="T103" s="85" t="str">
        <f ca="1">IF(OR($E103=0,OFFSET(Resources!$P$26,$E103,0)=0),"",OFFSET(Resources!$P$26,$E103,0))</f>
        <v/>
      </c>
      <c r="U103" s="25">
        <f ca="1">IF($E103=0,0,OFFSET(Resources!$AB$26,$E103,($C103-1)*Resources!$CI$20))</f>
        <v>0</v>
      </c>
      <c r="V103" s="1"/>
      <c r="W103">
        <f t="shared" ca="1" si="15"/>
        <v>0</v>
      </c>
      <c r="X103">
        <f ca="1">IF(T103="",0,MATCH(T103,Profiles!$A$3:$A$22,0))</f>
        <v>0</v>
      </c>
      <c r="Y103" s="10">
        <f ca="1">IF(U103=0,0,MATCH(U103,Escalation!$A$3:$A$18,0))</f>
        <v>0</v>
      </c>
      <c r="Z103">
        <f>IF(V103="",0,MATCH(V103,Profiles!$A$3:$A$22,0))</f>
        <v>0</v>
      </c>
      <c r="AA103" s="8"/>
      <c r="AB103" s="8">
        <v>0</v>
      </c>
      <c r="AC103" s="72">
        <f ca="1">IF(OR(AC$4&lt;$Q103,AC$4&gt;$Q103+IF($S103="",1000,$S103)-1),0,IF(MOD(AC$4-$Q103,IF($R103="",1000,$R103))=0,$O103,0))*IF($Y103&gt;0,(1+INDEX(Escalation!$B$3:$B$18,$Y103,0))^(AC$4-SSSModel!$C$5),1)*IF($X103=0,1,OFFSET(Profiles!$K$2,$X103,MAX(Profiles!$C$2,AC$4-$Q103)))*IF($AA103=1,(1+SSSModel!#REF!),1)</f>
        <v>0</v>
      </c>
      <c r="AD103" s="72">
        <f ca="1">IF(OR(AD$4&lt;$Q103,AD$4&gt;$Q103+IF($S103="",1000,$S103)-1),0,IF(MOD(AD$4-$Q103,IF($R103="",1000,$R103))=0,$O103,0))*IF($Y103&gt;0,(1+INDEX(Escalation!$B$3:$B$18,$Y103,0))^(AD$4-SSSModel!$C$5),1)*IF($X103=0,1,OFFSET(Profiles!$K$2,$X103,MAX(Profiles!$C$2,AD$4-$Q103)))*IF($AA103=1,(1+SSSModel!#REF!),1)</f>
        <v>0</v>
      </c>
      <c r="AE103" s="72">
        <f ca="1">IF(OR(AE$4&lt;$Q103,AE$4&gt;$Q103+IF($S103="",1000,$S103)-1),0,IF(MOD(AE$4-$Q103,IF($R103="",1000,$R103))=0,$O103,0))*IF($Y103&gt;0,(1+INDEX(Escalation!$B$3:$B$18,$Y103,0))^(AE$4-SSSModel!$C$5),1)*IF($X103=0,1,OFFSET(Profiles!$K$2,$X103,MAX(Profiles!$C$2,AE$4-$Q103)))*IF($AA103=1,(1+SSSModel!#REF!),1)</f>
        <v>0</v>
      </c>
      <c r="AF103" s="72">
        <f ca="1">IF(OR(AF$4&lt;$Q103,AF$4&gt;$Q103+IF($S103="",1000,$S103)-1),0,IF(MOD(AF$4-$Q103,IF($R103="",1000,$R103))=0,$O103,0))*IF($Y103&gt;0,(1+INDEX(Escalation!$B$3:$B$18,$Y103,0))^(AF$4-SSSModel!$C$5),1)*IF($X103=0,1,OFFSET(Profiles!$K$2,$X103,MAX(Profiles!$C$2,AF$4-$Q103)))*IF($AA103=1,(1+SSSModel!#REF!),1)</f>
        <v>0</v>
      </c>
      <c r="AG103" s="72">
        <f ca="1">IF(OR(AG$4&lt;$Q103,AG$4&gt;$Q103+IF($S103="",1000,$S103)-1),0,IF(MOD(AG$4-$Q103,IF($R103="",1000,$R103))=0,$O103,0))*IF($Y103&gt;0,(1+INDEX(Escalation!$B$3:$B$18,$Y103,0))^(AG$4-SSSModel!$C$5),1)*IF($X103=0,1,OFFSET(Profiles!$K$2,$X103,MAX(Profiles!$C$2,AG$4-$Q103)))*IF($AA103=1,(1+SSSModel!#REF!),1)</f>
        <v>0</v>
      </c>
      <c r="AH103" s="72">
        <f ca="1">IF(OR(AH$4&lt;$Q103,AH$4&gt;$Q103+IF($S103="",1000,$S103)-1),0,IF(MOD(AH$4-$Q103,IF($R103="",1000,$R103))=0,$O103,0))*IF($Y103&gt;0,(1+INDEX(Escalation!$B$3:$B$18,$Y103,0))^(AH$4-SSSModel!$C$5),1)*IF($X103=0,1,OFFSET(Profiles!$K$2,$X103,MAX(Profiles!$C$2,AH$4-$Q103)))*IF($AA103=1,(1+SSSModel!#REF!),1)</f>
        <v>0</v>
      </c>
      <c r="AI103" s="72">
        <f ca="1">IF(OR(AI$4&lt;$Q103,AI$4&gt;$Q103+IF($S103="",1000,$S103)-1),0,IF(MOD(AI$4-$Q103,IF($R103="",1000,$R103))=0,$O103,0))*IF($Y103&gt;0,(1+INDEX(Escalation!$B$3:$B$18,$Y103,0))^(AI$4-SSSModel!$C$5),1)*IF($X103=0,1,OFFSET(Profiles!$K$2,$X103,MAX(Profiles!$C$2,AI$4-$Q103)))*IF($AA103=1,(1+SSSModel!#REF!),1)</f>
        <v>0</v>
      </c>
      <c r="AJ103" s="72">
        <f ca="1">IF(OR(AJ$4&lt;$Q103,AJ$4&gt;$Q103+IF($S103="",1000,$S103)-1),0,IF(MOD(AJ$4-$Q103,IF($R103="",1000,$R103))=0,$O103,0))*IF($Y103&gt;0,(1+INDEX(Escalation!$B$3:$B$18,$Y103,0))^(AJ$4-SSSModel!$C$5),1)*IF($X103=0,1,OFFSET(Profiles!$K$2,$X103,MAX(Profiles!$C$2,AJ$4-$Q103)))*IF($AA103=1,(1+SSSModel!#REF!),1)</f>
        <v>0</v>
      </c>
      <c r="AK103" s="72">
        <f ca="1">IF(OR(AK$4&lt;$Q103,AK$4&gt;$Q103+IF($S103="",1000,$S103)-1),0,IF(MOD(AK$4-$Q103,IF($R103="",1000,$R103))=0,$O103,0))*IF($Y103&gt;0,(1+INDEX(Escalation!$B$3:$B$18,$Y103,0))^(AK$4-SSSModel!$C$5),1)*IF($X103=0,1,OFFSET(Profiles!$K$2,$X103,MAX(Profiles!$C$2,AK$4-$Q103)))*IF($AA103=1,(1+SSSModel!#REF!),1)</f>
        <v>0</v>
      </c>
      <c r="AL103" s="72">
        <f ca="1">IF(OR(AL$4&lt;$Q103,AL$4&gt;$Q103+IF($S103="",1000,$S103)-1),0,IF(MOD(AL$4-$Q103,IF($R103="",1000,$R103))=0,$O103,0))*IF($Y103&gt;0,(1+INDEX(Escalation!$B$3:$B$18,$Y103,0))^(AL$4-SSSModel!$C$5),1)*IF($X103=0,1,OFFSET(Profiles!$K$2,$X103,MAX(Profiles!$C$2,AL$4-$Q103)))*IF($AA103=1,(1+SSSModel!#REF!),1)</f>
        <v>0</v>
      </c>
      <c r="AM103" s="72">
        <f ca="1">IF(OR(AM$4&lt;$Q103,AM$4&gt;$Q103+IF($S103="",1000,$S103)-1),0,IF(MOD(AM$4-$Q103,IF($R103="",1000,$R103))=0,$O103,0))*IF($Y103&gt;0,(1+INDEX(Escalation!$B$3:$B$18,$Y103,0))^(AM$4-SSSModel!$C$5),1)*IF($X103=0,1,OFFSET(Profiles!$K$2,$X103,MAX(Profiles!$C$2,AM$4-$Q103)))*IF($AA103=1,(1+SSSModel!#REF!),1)</f>
        <v>0</v>
      </c>
      <c r="AN103" s="72">
        <f ca="1">IF(OR(AN$4&lt;$Q103,AN$4&gt;$Q103+IF($S103="",1000,$S103)-1),0,IF(MOD(AN$4-$Q103,IF($R103="",1000,$R103))=0,$O103,0))*IF($Y103&gt;0,(1+INDEX(Escalation!$B$3:$B$18,$Y103,0))^(AN$4-SSSModel!$C$5),1)*IF($X103=0,1,OFFSET(Profiles!$K$2,$X103,MAX(Profiles!$C$2,AN$4-$Q103)))*IF($AA103=1,(1+SSSModel!#REF!),1)</f>
        <v>0</v>
      </c>
      <c r="AO103" s="72">
        <f ca="1">IF(OR(AO$4&lt;$Q103,AO$4&gt;$Q103+IF($S103="",1000,$S103)-1),0,IF(MOD(AO$4-$Q103,IF($R103="",1000,$R103))=0,$O103,0))*IF($Y103&gt;0,(1+INDEX(Escalation!$B$3:$B$18,$Y103,0))^(AO$4-SSSModel!$C$5),1)*IF($X103=0,1,OFFSET(Profiles!$K$2,$X103,MAX(Profiles!$C$2,AO$4-$Q103)))*IF($AA103=1,(1+SSSModel!#REF!),1)</f>
        <v>0</v>
      </c>
      <c r="AP103" s="72">
        <f ca="1">IF(OR(AP$4&lt;$Q103,AP$4&gt;$Q103+IF($S103="",1000,$S103)-1),0,IF(MOD(AP$4-$Q103,IF($R103="",1000,$R103))=0,$O103,0))*IF($Y103&gt;0,(1+INDEX(Escalation!$B$3:$B$18,$Y103,0))^(AP$4-SSSModel!$C$5),1)*IF($X103=0,1,OFFSET(Profiles!$K$2,$X103,MAX(Profiles!$C$2,AP$4-$Q103)))*IF($AA103=1,(1+SSSModel!#REF!),1)</f>
        <v>0</v>
      </c>
      <c r="AQ103" s="72">
        <f ca="1">IF(OR(AQ$4&lt;$Q103,AQ$4&gt;$Q103+IF($S103="",1000,$S103)-1),0,IF(MOD(AQ$4-$Q103,IF($R103="",1000,$R103))=0,$O103,0))*IF($Y103&gt;0,(1+INDEX(Escalation!$B$3:$B$18,$Y103,0))^(AQ$4-SSSModel!$C$5),1)*IF($X103=0,1,OFFSET(Profiles!$K$2,$X103,MAX(Profiles!$C$2,AQ$4-$Q103)))*IF($AA103=1,(1+SSSModel!#REF!),1)</f>
        <v>0</v>
      </c>
      <c r="AR103" s="72">
        <f ca="1">IF(OR(AR$4&lt;$Q103,AR$4&gt;$Q103+IF($S103="",1000,$S103)-1),0,IF(MOD(AR$4-$Q103,IF($R103="",1000,$R103))=0,$O103,0))*IF($Y103&gt;0,(1+INDEX(Escalation!$B$3:$B$18,$Y103,0))^(AR$4-SSSModel!$C$5),1)*IF($X103=0,1,OFFSET(Profiles!$K$2,$X103,MAX(Profiles!$C$2,AR$4-$Q103)))*IF($AA103=1,(1+SSSModel!#REF!),1)</f>
        <v>0</v>
      </c>
      <c r="AS103" s="72">
        <f ca="1">IF(OR(AS$4&lt;$Q103,AS$4&gt;$Q103+IF($S103="",1000,$S103)-1),0,IF(MOD(AS$4-$Q103,IF($R103="",1000,$R103))=0,$O103,0))*IF($Y103&gt;0,(1+INDEX(Escalation!$B$3:$B$18,$Y103,0))^(AS$4-SSSModel!$C$5),1)*IF($X103=0,1,OFFSET(Profiles!$K$2,$X103,MAX(Profiles!$C$2,AS$4-$Q103)))*IF($AA103=1,(1+SSSModel!#REF!),1)</f>
        <v>0</v>
      </c>
      <c r="AT103" s="72">
        <f ca="1">IF(OR(AT$4&lt;$Q103,AT$4&gt;$Q103+IF($S103="",1000,$S103)-1),0,IF(MOD(AT$4-$Q103,IF($R103="",1000,$R103))=0,$O103,0))*IF($Y103&gt;0,(1+INDEX(Escalation!$B$3:$B$18,$Y103,0))^(AT$4-SSSModel!$C$5),1)*IF($X103=0,1,OFFSET(Profiles!$K$2,$X103,MAX(Profiles!$C$2,AT$4-$Q103)))*IF($AA103=1,(1+SSSModel!#REF!),1)</f>
        <v>0</v>
      </c>
      <c r="AU103" s="72">
        <f ca="1">IF(OR(AU$4&lt;$Q103,AU$4&gt;$Q103+IF($S103="",1000,$S103)-1),0,IF(MOD(AU$4-$Q103,IF($R103="",1000,$R103))=0,$O103,0))*IF($Y103&gt;0,(1+INDEX(Escalation!$B$3:$B$18,$Y103,0))^(AU$4-SSSModel!$C$5),1)*IF($X103=0,1,OFFSET(Profiles!$K$2,$X103,MAX(Profiles!$C$2,AU$4-$Q103)))*IF($AA103=1,(1+SSSModel!#REF!),1)</f>
        <v>0</v>
      </c>
      <c r="AV103" s="72">
        <f ca="1">IF(OR(AV$4&lt;$Q103,AV$4&gt;$Q103+IF($S103="",1000,$S103)-1),0,IF(MOD(AV$4-$Q103,IF($R103="",1000,$R103))=0,$O103,0))*IF($Y103&gt;0,(1+INDEX(Escalation!$B$3:$B$18,$Y103,0))^(AV$4-SSSModel!$C$5),1)*IF($X103=0,1,OFFSET(Profiles!$K$2,$X103,MAX(Profiles!$C$2,AV$4-$Q103)))*IF($AA103=1,(1+SSSModel!#REF!),1)</f>
        <v>0</v>
      </c>
      <c r="AW103" s="72">
        <f ca="1">IF(OR(AW$4&lt;$Q103,AW$4&gt;$Q103+IF($S103="",1000,$S103)-1),0,IF(MOD(AW$4-$Q103,IF($R103="",1000,$R103))=0,$O103,0))*IF($Y103&gt;0,(1+INDEX(Escalation!$B$3:$B$18,$Y103,0))^(AW$4-SSSModel!$C$5),1)*IF($X103=0,1,OFFSET(Profiles!$K$2,$X103,MAX(Profiles!$C$2,AW$4-$Q103)))*IF($AA103=1,(1+SSSModel!#REF!),1)</f>
        <v>0</v>
      </c>
      <c r="AX103" s="72">
        <f ca="1">IF(OR(AX$4&lt;$Q103,AX$4&gt;$Q103+IF($S103="",1000,$S103)-1),0,IF(MOD(AX$4-$Q103,IF($R103="",1000,$R103))=0,$O103,0))*IF($Y103&gt;0,(1+INDEX(Escalation!$B$3:$B$18,$Y103,0))^(AX$4-SSSModel!$C$5),1)*IF($X103=0,1,OFFSET(Profiles!$K$2,$X103,MAX(Profiles!$C$2,AX$4-$Q103)))*IF($AA103=1,(1+SSSModel!#REF!),1)</f>
        <v>0</v>
      </c>
      <c r="AY103" s="72">
        <f ca="1">IF(OR(AY$4&lt;$Q103,AY$4&gt;$Q103+IF($S103="",1000,$S103)-1),0,IF(MOD(AY$4-$Q103,IF($R103="",1000,$R103))=0,$O103,0))*IF($Y103&gt;0,(1+INDEX(Escalation!$B$3:$B$18,$Y103,0))^(AY$4-SSSModel!$C$5),1)*IF($X103=0,1,OFFSET(Profiles!$K$2,$X103,MAX(Profiles!$C$2,AY$4-$Q103)))*IF($AA103=1,(1+SSSModel!#REF!),1)</f>
        <v>0</v>
      </c>
      <c r="AZ103" s="72">
        <f ca="1">IF(OR(AZ$4&lt;$Q103,AZ$4&gt;$Q103+IF($S103="",1000,$S103)-1),0,IF(MOD(AZ$4-$Q103,IF($R103="",1000,$R103))=0,$O103,0))*IF($Y103&gt;0,(1+INDEX(Escalation!$B$3:$B$18,$Y103,0))^(AZ$4-SSSModel!$C$5),1)*IF($X103=0,1,OFFSET(Profiles!$K$2,$X103,MAX(Profiles!$C$2,AZ$4-$Q103)))*IF($AA103=1,(1+SSSModel!#REF!),1)</f>
        <v>0</v>
      </c>
      <c r="BA103" s="72">
        <f ca="1">IF(OR(BA$4&lt;$Q103,BA$4&gt;$Q103+IF($S103="",1000,$S103)-1),0,IF(MOD(BA$4-$Q103,IF($R103="",1000,$R103))=0,$O103,0))*IF($Y103&gt;0,(1+INDEX(Escalation!$B$3:$B$18,$Y103,0))^(BA$4-SSSModel!$C$5),1)*IF($X103=0,1,OFFSET(Profiles!$K$2,$X103,MAX(Profiles!$C$2,BA$4-$Q103)))*IF($AA103=1,(1+SSSModel!#REF!),1)</f>
        <v>0</v>
      </c>
      <c r="BB103" s="72">
        <f ca="1">IF(OR(BB$4&lt;$Q103,BB$4&gt;$Q103+IF($S103="",1000,$S103)-1),0,IF(MOD(BB$4-$Q103,IF($R103="",1000,$R103))=0,$O103,0))*IF($Y103&gt;0,(1+INDEX(Escalation!$B$3:$B$18,$Y103,0))^(BB$4-SSSModel!$C$5),1)*IF($X103=0,1,OFFSET(Profiles!$K$2,$X103,MAX(Profiles!$C$2,BB$4-$Q103)))*IF($AA103=1,(1+SSSModel!#REF!),1)</f>
        <v>0</v>
      </c>
      <c r="BC103" s="72">
        <f ca="1">IF(OR(BC$4&lt;$Q103,BC$4&gt;$Q103+IF($S103="",1000,$S103)-1),0,IF(MOD(BC$4-$Q103,IF($R103="",1000,$R103))=0,$O103,0))*IF($Y103&gt;0,(1+INDEX(Escalation!$B$3:$B$18,$Y103,0))^(BC$4-SSSModel!$C$5),1)*IF($X103=0,1,OFFSET(Profiles!$K$2,$X103,MAX(Profiles!$C$2,BC$4-$Q103)))*IF($AA103=1,(1+SSSModel!#REF!),1)</f>
        <v>0</v>
      </c>
      <c r="BD103" s="72">
        <f ca="1">IF(OR(BD$4&lt;$Q103,BD$4&gt;$Q103+IF($S103="",1000,$S103)-1),0,IF(MOD(BD$4-$Q103,IF($R103="",1000,$R103))=0,$O103,0))*IF($Y103&gt;0,(1+INDEX(Escalation!$B$3:$B$18,$Y103,0))^(BD$4-SSSModel!$C$5),1)*IF($X103=0,1,OFFSET(Profiles!$K$2,$X103,MAX(Profiles!$C$2,BD$4-$Q103)))*IF($AA103=1,(1+SSSModel!#REF!),1)</f>
        <v>0</v>
      </c>
      <c r="BE103" s="72">
        <f ca="1">IF(OR(BE$4&lt;$Q103,BE$4&gt;$Q103+IF($S103="",1000,$S103)-1),0,IF(MOD(BE$4-$Q103,IF($R103="",1000,$R103))=0,$O103,0))*IF($Y103&gt;0,(1+INDEX(Escalation!$B$3:$B$18,$Y103,0))^(BE$4-SSSModel!$C$5),1)*IF($X103=0,1,OFFSET(Profiles!$K$2,$X103,MAX(Profiles!$C$2,BE$4-$Q103)))*IF($AA103=1,(1+SSSModel!#REF!),1)</f>
        <v>0</v>
      </c>
      <c r="BF103" s="72">
        <f ca="1">IF(OR(BF$4&lt;$Q103,BF$4&gt;$Q103+IF($S103="",1000,$S103)-1),0,IF(MOD(BF$4-$Q103,IF($R103="",1000,$R103))=0,$O103,0))*IF($Y103&gt;0,(1+INDEX(Escalation!$B$3:$B$18,$Y103,0))^(BF$4-SSSModel!$C$5),1)*IF($X103=0,1,OFFSET(Profiles!$K$2,$X103,MAX(Profiles!$C$2,BF$4-$Q103)))*IF($AA103=1,(1+SSSModel!#REF!),1)</f>
        <v>0</v>
      </c>
      <c r="BG103" s="72">
        <f ca="1">IF(OR(BG$4&lt;$Q103,BG$4&gt;$Q103+IF($S103="",1000,$S103)-1),0,IF(MOD(BG$4-$Q103,IF($R103="",1000,$R103))=0,$O103,0))*IF($Y103&gt;0,(1+INDEX(Escalation!$B$3:$B$18,$Y103,0))^(BG$4-SSSModel!$C$5),1)*IF($X103=0,1,OFFSET(Profiles!$K$2,$X103,MAX(Profiles!$C$2,BG$4-$Q103)))*IF($AA103=1,(1+SSSModel!#REF!),1)</f>
        <v>0</v>
      </c>
      <c r="BH103" s="72">
        <f ca="1">IF(OR(BH$4&lt;$Q103,BH$4&gt;$Q103+IF($S103="",1000,$S103)-1),0,IF(MOD(BH$4-$Q103,IF($R103="",1000,$R103))=0,$O103,0))*IF($Y103&gt;0,(1+INDEX(Escalation!$B$3:$B$18,$Y103,0))^(BH$4-SSSModel!$C$5),1)*IF($X103=0,1,OFFSET(Profiles!$K$2,$X103,MAX(Profiles!$C$2,BH$4-$Q103)))*IF($AA103=1,(1+SSSModel!#REF!),1)</f>
        <v>0</v>
      </c>
      <c r="BI103" s="72">
        <f ca="1">IF(OR(BI$4&lt;$Q103,BI$4&gt;$Q103+IF($S103="",1000,$S103)-1),0,IF(MOD(BI$4-$Q103,IF($R103="",1000,$R103))=0,$O103,0))*IF($Y103&gt;0,(1+INDEX(Escalation!$B$3:$B$18,$Y103,0))^(BI$4-SSSModel!$C$5),1)*IF($X103=0,1,OFFSET(Profiles!$K$2,$X103,MAX(Profiles!$C$2,BI$4-$Q103)))*IF($AA103=1,(1+SSSModel!#REF!),1)</f>
        <v>0</v>
      </c>
      <c r="BJ103" s="72">
        <f ca="1">IF(OR(BJ$4&lt;$Q103,BJ$4&gt;$Q103+IF($S103="",1000,$S103)-1),0,IF(MOD(BJ$4-$Q103,IF($R103="",1000,$R103))=0,$O103,0))*IF($Y103&gt;0,(1+INDEX(Escalation!$B$3:$B$18,$Y103,0))^(BJ$4-SSSModel!$C$5),1)*IF($X103=0,1,OFFSET(Profiles!$K$2,$X103,MAX(Profiles!$C$2,BJ$4-$Q103)))*IF($AA103=1,(1+SSSModel!#REF!),1)</f>
        <v>0</v>
      </c>
      <c r="BK103" s="72">
        <f ca="1">IF(OR(BK$4&lt;$Q103,BK$4&gt;$Q103+IF($S103="",1000,$S103)-1),0,IF(MOD(BK$4-$Q103,IF($R103="",1000,$R103))=0,$O103,0))*IF($Y103&gt;0,(1+INDEX(Escalation!$B$3:$B$18,$Y103,0))^(BK$4-SSSModel!$C$5),1)*IF($X103=0,1,OFFSET(Profiles!$K$2,$X103,MAX(Profiles!$C$2,BK$4-$Q103)))*IF($AA103=1,(1+SSSModel!#REF!),1)</f>
        <v>0</v>
      </c>
      <c r="BL103" s="72">
        <f ca="1">IF(OR(BL$4&lt;$Q103,BL$4&gt;$Q103+IF($S103="",1000,$S103)-1),0,IF(MOD(BL$4-$Q103,IF($R103="",1000,$R103))=0,$O103,0))*IF($Y103&gt;0,(1+INDEX(Escalation!$B$3:$B$18,$Y103,0))^(BL$4-SSSModel!$C$5),1)*IF($X103=0,1,OFFSET(Profiles!$K$2,$X103,MAX(Profiles!$C$2,BL$4-$Q103)))*IF($AA103=1,(1+SSSModel!#REF!),1)</f>
        <v>0</v>
      </c>
      <c r="BM103" s="72">
        <f ca="1">IF(OR(BM$4&lt;$Q103,BM$4&gt;$Q103+IF($S103="",1000,$S103)-1),0,IF(MOD(BM$4-$Q103,IF($R103="",1000,$R103))=0,$O103,0))*IF($Y103&gt;0,(1+INDEX(Escalation!$B$3:$B$18,$Y103,0))^(BM$4-SSSModel!$C$5),1)*IF($X103=0,1,OFFSET(Profiles!$K$2,$X103,MAX(Profiles!$C$2,BM$4-$Q103)))*IF($AA103=1,(1+SSSModel!#REF!),1)</f>
        <v>0</v>
      </c>
      <c r="BN103" s="72">
        <f ca="1">IF(OR(BN$4&lt;$Q103,BN$4&gt;$Q103+IF($S103="",1000,$S103)-1),0,IF(MOD(BN$4-$Q103,IF($R103="",1000,$R103))=0,$O103,0))*IF($Y103&gt;0,(1+INDEX(Escalation!$B$3:$B$18,$Y103,0))^(BN$4-SSSModel!$C$5),1)*IF($X103=0,1,OFFSET(Profiles!$K$2,$X103,MAX(Profiles!$C$2,BN$4-$Q103)))*IF($AA103=1,(1+SSSModel!#REF!),1)</f>
        <v>0</v>
      </c>
      <c r="BO103" s="72">
        <f ca="1">IF(OR(BO$4&lt;$Q103,BO$4&gt;$Q103+IF($S103="",1000,$S103)-1),0,IF(MOD(BO$4-$Q103,IF($R103="",1000,$R103))=0,$O103,0))*IF($Y103&gt;0,(1+INDEX(Escalation!$B$3:$B$18,$Y103,0))^(BO$4-SSSModel!$C$5),1)*IF($X103=0,1,OFFSET(Profiles!$K$2,$X103,MAX(Profiles!$C$2,BO$4-$Q103)))*IF($AA103=1,(1+SSSModel!#REF!),1)</f>
        <v>0</v>
      </c>
      <c r="BP103" s="72">
        <f ca="1">IF(OR(BP$4&lt;$Q103,BP$4&gt;$Q103+IF($S103="",1000,$S103)-1),0,IF(MOD(BP$4-$Q103,IF($R103="",1000,$R103))=0,$O103,0))*IF($Y103&gt;0,(1+INDEX(Escalation!$B$3:$B$18,$Y103,0))^(BP$4-SSSModel!$C$5),1)*IF($X103=0,1,OFFSET(Profiles!$K$2,$X103,MAX(Profiles!$C$2,BP$4-$Q103)))*IF($AA103=1,(1+SSSModel!#REF!),1)</f>
        <v>0</v>
      </c>
      <c r="BQ103" s="72">
        <f ca="1">IF(OR(BQ$4&lt;$Q103,BQ$4&gt;$Q103+IF($S103="",1000,$S103)-1),0,IF(MOD(BQ$4-$Q103,IF($R103="",1000,$R103))=0,$O103,0))*IF($Y103&gt;0,(1+INDEX(Escalation!$B$3:$B$18,$Y103,0))^(BQ$4-SSSModel!$C$5),1)*IF($X103=0,1,OFFSET(Profiles!$K$2,$X103,MAX(Profiles!$C$2,BQ$4-$Q103)))*IF($AA103=1,(1+SSSModel!#REF!),1)</f>
        <v>0</v>
      </c>
      <c r="BR103" s="72">
        <f ca="1">IF(OR(BR$4&lt;$Q103,BR$4&gt;$Q103+IF($S103="",1000,$S103)-1),0,IF(MOD(BR$4-$Q103,IF($R103="",1000,$R103))=0,$O103,0))*IF($Y103&gt;0,(1+INDEX(Escalation!$B$3:$B$18,$Y103,0))^(BR$4-SSSModel!$C$5),1)*IF($X103=0,1,OFFSET(Profiles!$K$2,$X103,MAX(Profiles!$C$2,BR$4-$Q103)))*IF($AA103=1,(1+SSSModel!#REF!),1)</f>
        <v>0</v>
      </c>
      <c r="BS103" s="72">
        <f ca="1">IF(OR(BS$4&lt;$Q103,BS$4&gt;$Q103+IF($S103="",1000,$S103)-1),0,IF(MOD(BS$4-$Q103,IF($R103="",1000,$R103))=0,$O103,0))*IF($Y103&gt;0,(1+INDEX(Escalation!$B$3:$B$18,$Y103,0))^(BS$4-SSSModel!$C$5),1)*IF($X103=0,1,OFFSET(Profiles!$K$2,$X103,MAX(Profiles!$C$2,BS$4-$Q103)))*IF($AA103=1,(1+SSSModel!#REF!),1)</f>
        <v>0</v>
      </c>
      <c r="BT103" s="72">
        <f ca="1">IF(OR(BT$4&lt;$Q103,BT$4&gt;$Q103+IF($S103="",1000,$S103)-1),0,IF(MOD(BT$4-$Q103,IF($R103="",1000,$R103))=0,$O103,0))*IF($Y103&gt;0,(1+INDEX(Escalation!$B$3:$B$18,$Y103,0))^(BT$4-SSSModel!$C$5),1)*IF($X103=0,1,OFFSET(Profiles!$K$2,$X103,MAX(Profiles!$C$2,BT$4-$Q103)))*IF($AA103=1,(1+SSSModel!#REF!),1)</f>
        <v>0</v>
      </c>
      <c r="BU103" s="72">
        <f ca="1">IF(OR(BU$4&lt;$Q103,BU$4&gt;$Q103+IF($S103="",1000,$S103)-1),0,IF(MOD(BU$4-$Q103,IF($R103="",1000,$R103))=0,$O103,0))*IF($Y103&gt;0,(1+INDEX(Escalation!$B$3:$B$18,$Y103,0))^(BU$4-SSSModel!$C$5),1)*IF($X103=0,1,OFFSET(Profiles!$K$2,$X103,MAX(Profiles!$C$2,BU$4-$Q103)))*IF($AA103=1,(1+SSSModel!#REF!),1)</f>
        <v>0</v>
      </c>
      <c r="BV103" s="72">
        <f ca="1">IF(OR(BV$4&lt;$Q103,BV$4&gt;$Q103+IF($S103="",1000,$S103)-1),0,IF(MOD(BV$4-$Q103,IF($R103="",1000,$R103))=0,$O103,0))*IF($Y103&gt;0,(1+INDEX(Escalation!$B$3:$B$18,$Y103,0))^(BV$4-SSSModel!$C$5),1)*IF($X103=0,1,OFFSET(Profiles!$K$2,$X103,MAX(Profiles!$C$2,BV$4-$Q103)))*IF($AA103=1,(1+SSSModel!#REF!),1)</f>
        <v>0</v>
      </c>
      <c r="BW103" s="72">
        <f ca="1">IF(OR(BW$4&lt;$Q103,BW$4&gt;$Q103+IF($S103="",1000,$S103)-1),0,IF(MOD(BW$4-$Q103,IF($R103="",1000,$R103))=0,$O103,0))*IF($Y103&gt;0,(1+INDEX(Escalation!$B$3:$B$18,$Y103,0))^(BW$4-SSSModel!$C$5),1)*IF($X103=0,1,OFFSET(Profiles!$K$2,$X103,MAX(Profiles!$C$2,BW$4-$Q103)))*IF($AA103=1,(1+SSSModel!#REF!),1)</f>
        <v>0</v>
      </c>
      <c r="BX103" s="72">
        <f ca="1">IF(OR(BX$4&lt;$Q103,BX$4&gt;$Q103+IF($S103="",1000,$S103)-1),0,IF(MOD(BX$4-$Q103,IF($R103="",1000,$R103))=0,$O103,0))*IF($Y103&gt;0,(1+INDEX(Escalation!$B$3:$B$18,$Y103,0))^(BX$4-SSSModel!$C$5),1)*IF($X103=0,1,OFFSET(Profiles!$K$2,$X103,MAX(Profiles!$C$2,BX$4-$Q103)))*IF($AA103=1,(1+SSSModel!#REF!),1)</f>
        <v>0</v>
      </c>
      <c r="BY103" s="72">
        <f ca="1">IF(OR(BY$4&lt;$Q103,BY$4&gt;$Q103+IF($S103="",1000,$S103)-1),0,IF(MOD(BY$4-$Q103,IF($R103="",1000,$R103))=0,$O103,0))*IF($Y103&gt;0,(1+INDEX(Escalation!$B$3:$B$18,$Y103,0))^(BY$4-SSSModel!$C$5),1)*IF($X103=0,1,OFFSET(Profiles!$K$2,$X103,MAX(Profiles!$C$2,BY$4-$Q103)))*IF($AA103=1,(1+SSSModel!#REF!),1)</f>
        <v>0</v>
      </c>
      <c r="BZ103" s="72">
        <f ca="1">IF(OR(BZ$4&lt;$Q103,BZ$4&gt;$Q103+IF($S103="",1000,$S103)-1),0,IF(MOD(BZ$4-$Q103,IF($R103="",1000,$R103))=0,$O103,0))*IF($Y103&gt;0,(1+INDEX(Escalation!$B$3:$B$18,$Y103,0))^(BZ$4-SSSModel!$C$5),1)*IF($X103=0,1,OFFSET(Profiles!$K$2,$X103,MAX(Profiles!$C$2,BZ$4-$Q103)))*IF($AA103=1,(1+SSSModel!#REF!),1)</f>
        <v>0</v>
      </c>
      <c r="CA103" s="134">
        <f ca="1">IF(OR($Z103=0,SSSModel!$C$4="CF"),AC103,
IF(LEFT($V103,3)="ON_",
     IF(SSSModel!$C$4="RR",SUMPRODUCT(OFFSET($AC103,0,0,1,$CB$2),OFFSET(Profiles!$K$28,($Z103-1)*(Profiles!$I$26+1)+CA$4-SSSModel!$C$3+1,0,1,$CB$2)),
     IF(SSSModel!$C$4="ECC",$EA103*$EB103*SUMPRODUCT(OFFSET($AC103,0,MAX(0,CA$4-$DZ103-$CA$4+1),1,MIN($DZ103,CA$4-$CA$4+1)),OFFSET(Escalation!$K$24,($Y103-1)*(Escalation!$I$22+1)+CA$4-SSSModel!$C$3+1,MAX(0,CA$4-$DZ103-$CA$4+1),1,MIN($DZ103,CA$4-$CA$4+1))),
     IF(SSSModel!$C$4="PV",AC103*$EA103*(1+SSSModel!$C$2),
     IF(SSSModel!$C$4="FCR",$EC103*SUM(OFFSET($AC103,0,MAX(CA$4-$AC$4-$DZ103+1,0),1,MIN($DZ103,CA$4-$AC$4+1))),0)))),
SUM($AC103:$BZ103)*
     IF(SSSModel!$C$4="RR",OFFSET(Profiles!$K$2,$Z103,MAX(Profiles!$C$2,AC$4-$W103)),
     IF(SSSModel!$C$4="ECC",$EA103*$EB103*IF(MAX(Escalation!$C$2,AC$4-$W103)&gt;$DZ103-1,0,OFFSET(Escalation!$K$2,$Y103,MAX(Escalation!$C$2,AC$4-$W103))),
     IF(SSSModel!$C$4="PV",IF(CA$4=$W103,$EA103*(1+SSSModel!$C$2),0),
     IF(SSSModel!$C$4="FCR",IF(AND(CA$4&gt;=$W103,OFFSET(Profiles!$K$2,$Z103,MAX(Profiles!$C$2,AC$4-$W103))&gt;0),$EC103,0),0))))))</f>
        <v>0</v>
      </c>
      <c r="CB103" s="135">
        <f ca="1">IF(OR($Z103=0,SSSModel!$C$4="CF"),AD103,
IF(LEFT($V103,3)="ON_",
     IF(SSSModel!$C$4="RR",SUMPRODUCT(OFFSET($AC103,0,0,1,$CB$2),OFFSET(Profiles!$K$28,($Z103-1)*(Profiles!$I$26+1)+CB$4-SSSModel!$C$3+1,0,1,$CB$2)),
     IF(SSSModel!$C$4="ECC",$EA103*$EB103*SUMPRODUCT(OFFSET($AC103,0,MAX(0,CB$4-$DZ103-$CA$4+1),1,MIN($DZ103,CB$4-$CA$4+1)),OFFSET(Escalation!$K$24,($Y103-1)*(Escalation!$I$22+1)+CB$4-SSSModel!$C$3+1,MAX(0,CB$4-$DZ103-$CA$4+1),1,MIN($DZ103,CB$4-$CA$4+1))),
     IF(SSSModel!$C$4="PV",AD103*$EA103*(1+SSSModel!$C$2),
     IF(SSSModel!$C$4="FCR",$EC103*SUM(OFFSET($AC103,0,MAX(CB$4-$AC$4-$DZ103+1,0),1,MIN($DZ103,CB$4-$AC$4+1))),0)))),
SUM($AC103:$BZ103)*
     IF(SSSModel!$C$4="RR",OFFSET(Profiles!$K$2,$Z103,MAX(Profiles!$C$2,AD$4-$W103)),
     IF(SSSModel!$C$4="ECC",$EA103*$EB103*IF(MAX(Escalation!$C$2,AD$4-$W103)&gt;$DZ103-1,0,OFFSET(Escalation!$K$2,$Y103,MAX(Escalation!$C$2,AD$4-$W103))),
     IF(SSSModel!$C$4="PV",IF(CB$4=$W103,$EA103*(1+SSSModel!$C$2),0),
     IF(SSSModel!$C$4="FCR",IF(AND(CB$4&gt;=$W103,OFFSET(Profiles!$K$2,$Z103,MAX(Profiles!$C$2,AD$4-$W103))&gt;0),$EC103,0),0))))))</f>
        <v>0</v>
      </c>
      <c r="CC103" s="135">
        <f ca="1">IF(OR($Z103=0,SSSModel!$C$4="CF"),AE103,
IF(LEFT($V103,3)="ON_",
     IF(SSSModel!$C$4="RR",SUMPRODUCT(OFFSET($AC103,0,0,1,$CB$2),OFFSET(Profiles!$K$28,($Z103-1)*(Profiles!$I$26+1)+CC$4-SSSModel!$C$3+1,0,1,$CB$2)),
     IF(SSSModel!$C$4="ECC",$EA103*$EB103*SUMPRODUCT(OFFSET($AC103,0,MAX(0,CC$4-$DZ103-$CA$4+1),1,MIN($DZ103,CC$4-$CA$4+1)),OFFSET(Escalation!$K$24,($Y103-1)*(Escalation!$I$22+1)+CC$4-SSSModel!$C$3+1,MAX(0,CC$4-$DZ103-$CA$4+1),1,MIN($DZ103,CC$4-$CA$4+1))),
     IF(SSSModel!$C$4="PV",AE103*$EA103*(1+SSSModel!$C$2),
     IF(SSSModel!$C$4="FCR",$EC103*SUM(OFFSET($AC103,0,MAX(CC$4-$AC$4-$DZ103+1,0),1,MIN($DZ103,CC$4-$AC$4+1))),0)))),
SUM($AC103:$BZ103)*
     IF(SSSModel!$C$4="RR",OFFSET(Profiles!$K$2,$Z103,MAX(Profiles!$C$2,AE$4-$W103)),
     IF(SSSModel!$C$4="ECC",$EA103*$EB103*IF(MAX(Escalation!$C$2,AE$4-$W103)&gt;$DZ103-1,0,OFFSET(Escalation!$K$2,$Y103,MAX(Escalation!$C$2,AE$4-$W103))),
     IF(SSSModel!$C$4="PV",IF(CC$4=$W103,$EA103*(1+SSSModel!$C$2),0),
     IF(SSSModel!$C$4="FCR",IF(AND(CC$4&gt;=$W103,OFFSET(Profiles!$K$2,$Z103,MAX(Profiles!$C$2,AE$4-$W103))&gt;0),$EC103,0),0))))))</f>
        <v>0</v>
      </c>
      <c r="CD103" s="135">
        <f ca="1">IF(OR($Z103=0,SSSModel!$C$4="CF"),AF103,
IF(LEFT($V103,3)="ON_",
     IF(SSSModel!$C$4="RR",SUMPRODUCT(OFFSET($AC103,0,0,1,$CB$2),OFFSET(Profiles!$K$28,($Z103-1)*(Profiles!$I$26+1)+CD$4-SSSModel!$C$3+1,0,1,$CB$2)),
     IF(SSSModel!$C$4="ECC",$EA103*$EB103*SUMPRODUCT(OFFSET($AC103,0,MAX(0,CD$4-$DZ103-$CA$4+1),1,MIN($DZ103,CD$4-$CA$4+1)),OFFSET(Escalation!$K$24,($Y103-1)*(Escalation!$I$22+1)+CD$4-SSSModel!$C$3+1,MAX(0,CD$4-$DZ103-$CA$4+1),1,MIN($DZ103,CD$4-$CA$4+1))),
     IF(SSSModel!$C$4="PV",AF103*$EA103*(1+SSSModel!$C$2),
     IF(SSSModel!$C$4="FCR",$EC103*SUM(OFFSET($AC103,0,MAX(CD$4-$AC$4-$DZ103+1,0),1,MIN($DZ103,CD$4-$AC$4+1))),0)))),
SUM($AC103:$BZ103)*
     IF(SSSModel!$C$4="RR",OFFSET(Profiles!$K$2,$Z103,MAX(Profiles!$C$2,AF$4-$W103)),
     IF(SSSModel!$C$4="ECC",$EA103*$EB103*IF(MAX(Escalation!$C$2,AF$4-$W103)&gt;$DZ103-1,0,OFFSET(Escalation!$K$2,$Y103,MAX(Escalation!$C$2,AF$4-$W103))),
     IF(SSSModel!$C$4="PV",IF(CD$4=$W103,$EA103*(1+SSSModel!$C$2),0),
     IF(SSSModel!$C$4="FCR",IF(AND(CD$4&gt;=$W103,OFFSET(Profiles!$K$2,$Z103,MAX(Profiles!$C$2,AF$4-$W103))&gt;0),$EC103,0),0))))))</f>
        <v>0</v>
      </c>
      <c r="CE103" s="135">
        <f ca="1">IF(OR($Z103=0,SSSModel!$C$4="CF"),AG103,
IF(LEFT($V103,3)="ON_",
     IF(SSSModel!$C$4="RR",SUMPRODUCT(OFFSET($AC103,0,0,1,$CB$2),OFFSET(Profiles!$K$28,($Z103-1)*(Profiles!$I$26+1)+CE$4-SSSModel!$C$3+1,0,1,$CB$2)),
     IF(SSSModel!$C$4="ECC",$EA103*$EB103*SUMPRODUCT(OFFSET($AC103,0,MAX(0,CE$4-$DZ103-$CA$4+1),1,MIN($DZ103,CE$4-$CA$4+1)),OFFSET(Escalation!$K$24,($Y103-1)*(Escalation!$I$22+1)+CE$4-SSSModel!$C$3+1,MAX(0,CE$4-$DZ103-$CA$4+1),1,MIN($DZ103,CE$4-$CA$4+1))),
     IF(SSSModel!$C$4="PV",AG103*$EA103*(1+SSSModel!$C$2),
     IF(SSSModel!$C$4="FCR",$EC103*SUM(OFFSET($AC103,0,MAX(CE$4-$AC$4-$DZ103+1,0),1,MIN($DZ103,CE$4-$AC$4+1))),0)))),
SUM($AC103:$BZ103)*
     IF(SSSModel!$C$4="RR",OFFSET(Profiles!$K$2,$Z103,MAX(Profiles!$C$2,AG$4-$W103)),
     IF(SSSModel!$C$4="ECC",$EA103*$EB103*IF(MAX(Escalation!$C$2,AG$4-$W103)&gt;$DZ103-1,0,OFFSET(Escalation!$K$2,$Y103,MAX(Escalation!$C$2,AG$4-$W103))),
     IF(SSSModel!$C$4="PV",IF(CE$4=$W103,$EA103*(1+SSSModel!$C$2),0),
     IF(SSSModel!$C$4="FCR",IF(AND(CE$4&gt;=$W103,OFFSET(Profiles!$K$2,$Z103,MAX(Profiles!$C$2,AG$4-$W103))&gt;0),$EC103,0),0))))))</f>
        <v>0</v>
      </c>
      <c r="CF103" s="135">
        <f ca="1">IF(OR($Z103=0,SSSModel!$C$4="CF"),AH103,
IF(LEFT($V103,3)="ON_",
     IF(SSSModel!$C$4="RR",SUMPRODUCT(OFFSET($AC103,0,0,1,$CB$2),OFFSET(Profiles!$K$28,($Z103-1)*(Profiles!$I$26+1)+CF$4-SSSModel!$C$3+1,0,1,$CB$2)),
     IF(SSSModel!$C$4="ECC",$EA103*$EB103*SUMPRODUCT(OFFSET($AC103,0,MAX(0,CF$4-$DZ103-$CA$4+1),1,MIN($DZ103,CF$4-$CA$4+1)),OFFSET(Escalation!$K$24,($Y103-1)*(Escalation!$I$22+1)+CF$4-SSSModel!$C$3+1,MAX(0,CF$4-$DZ103-$CA$4+1),1,MIN($DZ103,CF$4-$CA$4+1))),
     IF(SSSModel!$C$4="PV",AH103*$EA103*(1+SSSModel!$C$2),
     IF(SSSModel!$C$4="FCR",$EC103*SUM(OFFSET($AC103,0,MAX(CF$4-$AC$4-$DZ103+1,0),1,MIN($DZ103,CF$4-$AC$4+1))),0)))),
SUM($AC103:$BZ103)*
     IF(SSSModel!$C$4="RR",OFFSET(Profiles!$K$2,$Z103,MAX(Profiles!$C$2,AH$4-$W103)),
     IF(SSSModel!$C$4="ECC",$EA103*$EB103*IF(MAX(Escalation!$C$2,AH$4-$W103)&gt;$DZ103-1,0,OFFSET(Escalation!$K$2,$Y103,MAX(Escalation!$C$2,AH$4-$W103))),
     IF(SSSModel!$C$4="PV",IF(CF$4=$W103,$EA103*(1+SSSModel!$C$2),0),
     IF(SSSModel!$C$4="FCR",IF(AND(CF$4&gt;=$W103,OFFSET(Profiles!$K$2,$Z103,MAX(Profiles!$C$2,AH$4-$W103))&gt;0),$EC103,0),0))))))</f>
        <v>0</v>
      </c>
      <c r="CG103" s="135">
        <f ca="1">IF(OR($Z103=0,SSSModel!$C$4="CF"),AI103,
IF(LEFT($V103,3)="ON_",
     IF(SSSModel!$C$4="RR",SUMPRODUCT(OFFSET($AC103,0,0,1,$CB$2),OFFSET(Profiles!$K$28,($Z103-1)*(Profiles!$I$26+1)+CG$4-SSSModel!$C$3+1,0,1,$CB$2)),
     IF(SSSModel!$C$4="ECC",$EA103*$EB103*SUMPRODUCT(OFFSET($AC103,0,MAX(0,CG$4-$DZ103-$CA$4+1),1,MIN($DZ103,CG$4-$CA$4+1)),OFFSET(Escalation!$K$24,($Y103-1)*(Escalation!$I$22+1)+CG$4-SSSModel!$C$3+1,MAX(0,CG$4-$DZ103-$CA$4+1),1,MIN($DZ103,CG$4-$CA$4+1))),
     IF(SSSModel!$C$4="PV",AI103*$EA103*(1+SSSModel!$C$2),
     IF(SSSModel!$C$4="FCR",$EC103*SUM(OFFSET($AC103,0,MAX(CG$4-$AC$4-$DZ103+1,0),1,MIN($DZ103,CG$4-$AC$4+1))),0)))),
SUM($AC103:$BZ103)*
     IF(SSSModel!$C$4="RR",OFFSET(Profiles!$K$2,$Z103,MAX(Profiles!$C$2,AI$4-$W103)),
     IF(SSSModel!$C$4="ECC",$EA103*$EB103*IF(MAX(Escalation!$C$2,AI$4-$W103)&gt;$DZ103-1,0,OFFSET(Escalation!$K$2,$Y103,MAX(Escalation!$C$2,AI$4-$W103))),
     IF(SSSModel!$C$4="PV",IF(CG$4=$W103,$EA103*(1+SSSModel!$C$2),0),
     IF(SSSModel!$C$4="FCR",IF(AND(CG$4&gt;=$W103,OFFSET(Profiles!$K$2,$Z103,MAX(Profiles!$C$2,AI$4-$W103))&gt;0),$EC103,0),0))))))</f>
        <v>0</v>
      </c>
      <c r="CH103" s="135">
        <f ca="1">IF(OR($Z103=0,SSSModel!$C$4="CF"),AJ103,
IF(LEFT($V103,3)="ON_",
     IF(SSSModel!$C$4="RR",SUMPRODUCT(OFFSET($AC103,0,0,1,$CB$2),OFFSET(Profiles!$K$28,($Z103-1)*(Profiles!$I$26+1)+CH$4-SSSModel!$C$3+1,0,1,$CB$2)),
     IF(SSSModel!$C$4="ECC",$EA103*$EB103*SUMPRODUCT(OFFSET($AC103,0,MAX(0,CH$4-$DZ103-$CA$4+1),1,MIN($DZ103,CH$4-$CA$4+1)),OFFSET(Escalation!$K$24,($Y103-1)*(Escalation!$I$22+1)+CH$4-SSSModel!$C$3+1,MAX(0,CH$4-$DZ103-$CA$4+1),1,MIN($DZ103,CH$4-$CA$4+1))),
     IF(SSSModel!$C$4="PV",AJ103*$EA103*(1+SSSModel!$C$2),
     IF(SSSModel!$C$4="FCR",$EC103*SUM(OFFSET($AC103,0,MAX(CH$4-$AC$4-$DZ103+1,0),1,MIN($DZ103,CH$4-$AC$4+1))),0)))),
SUM($AC103:$BZ103)*
     IF(SSSModel!$C$4="RR",OFFSET(Profiles!$K$2,$Z103,MAX(Profiles!$C$2,AJ$4-$W103)),
     IF(SSSModel!$C$4="ECC",$EA103*$EB103*IF(MAX(Escalation!$C$2,AJ$4-$W103)&gt;$DZ103-1,0,OFFSET(Escalation!$K$2,$Y103,MAX(Escalation!$C$2,AJ$4-$W103))),
     IF(SSSModel!$C$4="PV",IF(CH$4=$W103,$EA103*(1+SSSModel!$C$2),0),
     IF(SSSModel!$C$4="FCR",IF(AND(CH$4&gt;=$W103,OFFSET(Profiles!$K$2,$Z103,MAX(Profiles!$C$2,AJ$4-$W103))&gt;0),$EC103,0),0))))))</f>
        <v>0</v>
      </c>
      <c r="CI103" s="135">
        <f ca="1">IF(OR($Z103=0,SSSModel!$C$4="CF"),AK103,
IF(LEFT($V103,3)="ON_",
     IF(SSSModel!$C$4="RR",SUMPRODUCT(OFFSET($AC103,0,0,1,$CB$2),OFFSET(Profiles!$K$28,($Z103-1)*(Profiles!$I$26+1)+CI$4-SSSModel!$C$3+1,0,1,$CB$2)),
     IF(SSSModel!$C$4="ECC",$EA103*$EB103*SUMPRODUCT(OFFSET($AC103,0,MAX(0,CI$4-$DZ103-$CA$4+1),1,MIN($DZ103,CI$4-$CA$4+1)),OFFSET(Escalation!$K$24,($Y103-1)*(Escalation!$I$22+1)+CI$4-SSSModel!$C$3+1,MAX(0,CI$4-$DZ103-$CA$4+1),1,MIN($DZ103,CI$4-$CA$4+1))),
     IF(SSSModel!$C$4="PV",AK103*$EA103*(1+SSSModel!$C$2),
     IF(SSSModel!$C$4="FCR",$EC103*SUM(OFFSET($AC103,0,MAX(CI$4-$AC$4-$DZ103+1,0),1,MIN($DZ103,CI$4-$AC$4+1))),0)))),
SUM($AC103:$BZ103)*
     IF(SSSModel!$C$4="RR",OFFSET(Profiles!$K$2,$Z103,MAX(Profiles!$C$2,AK$4-$W103)),
     IF(SSSModel!$C$4="ECC",$EA103*$EB103*IF(MAX(Escalation!$C$2,AK$4-$W103)&gt;$DZ103-1,0,OFFSET(Escalation!$K$2,$Y103,MAX(Escalation!$C$2,AK$4-$W103))),
     IF(SSSModel!$C$4="PV",IF(CI$4=$W103,$EA103*(1+SSSModel!$C$2),0),
     IF(SSSModel!$C$4="FCR",IF(AND(CI$4&gt;=$W103,OFFSET(Profiles!$K$2,$Z103,MAX(Profiles!$C$2,AK$4-$W103))&gt;0),$EC103,0),0))))))</f>
        <v>0</v>
      </c>
      <c r="CJ103" s="135">
        <f ca="1">IF(OR($Z103=0,SSSModel!$C$4="CF"),AL103,
IF(LEFT($V103,3)="ON_",
     IF(SSSModel!$C$4="RR",SUMPRODUCT(OFFSET($AC103,0,0,1,$CB$2),OFFSET(Profiles!$K$28,($Z103-1)*(Profiles!$I$26+1)+CJ$4-SSSModel!$C$3+1,0,1,$CB$2)),
     IF(SSSModel!$C$4="ECC",$EA103*$EB103*SUMPRODUCT(OFFSET($AC103,0,MAX(0,CJ$4-$DZ103-$CA$4+1),1,MIN($DZ103,CJ$4-$CA$4+1)),OFFSET(Escalation!$K$24,($Y103-1)*(Escalation!$I$22+1)+CJ$4-SSSModel!$C$3+1,MAX(0,CJ$4-$DZ103-$CA$4+1),1,MIN($DZ103,CJ$4-$CA$4+1))),
     IF(SSSModel!$C$4="PV",AL103*$EA103*(1+SSSModel!$C$2),
     IF(SSSModel!$C$4="FCR",$EC103*SUM(OFFSET($AC103,0,MAX(CJ$4-$AC$4-$DZ103+1,0),1,MIN($DZ103,CJ$4-$AC$4+1))),0)))),
SUM($AC103:$BZ103)*
     IF(SSSModel!$C$4="RR",OFFSET(Profiles!$K$2,$Z103,MAX(Profiles!$C$2,AL$4-$W103)),
     IF(SSSModel!$C$4="ECC",$EA103*$EB103*IF(MAX(Escalation!$C$2,AL$4-$W103)&gt;$DZ103-1,0,OFFSET(Escalation!$K$2,$Y103,MAX(Escalation!$C$2,AL$4-$W103))),
     IF(SSSModel!$C$4="PV",IF(CJ$4=$W103,$EA103*(1+SSSModel!$C$2),0),
     IF(SSSModel!$C$4="FCR",IF(AND(CJ$4&gt;=$W103,OFFSET(Profiles!$K$2,$Z103,MAX(Profiles!$C$2,AL$4-$W103))&gt;0),$EC103,0),0))))))</f>
        <v>0</v>
      </c>
      <c r="CK103" s="135">
        <f ca="1">IF(OR($Z103=0,SSSModel!$C$4="CF"),AM103,
IF(LEFT($V103,3)="ON_",
     IF(SSSModel!$C$4="RR",SUMPRODUCT(OFFSET($AC103,0,0,1,$CB$2),OFFSET(Profiles!$K$28,($Z103-1)*(Profiles!$I$26+1)+CK$4-SSSModel!$C$3+1,0,1,$CB$2)),
     IF(SSSModel!$C$4="ECC",$EA103*$EB103*SUMPRODUCT(OFFSET($AC103,0,MAX(0,CK$4-$DZ103-$CA$4+1),1,MIN($DZ103,CK$4-$CA$4+1)),OFFSET(Escalation!$K$24,($Y103-1)*(Escalation!$I$22+1)+CK$4-SSSModel!$C$3+1,MAX(0,CK$4-$DZ103-$CA$4+1),1,MIN($DZ103,CK$4-$CA$4+1))),
     IF(SSSModel!$C$4="PV",AM103*$EA103*(1+SSSModel!$C$2),
     IF(SSSModel!$C$4="FCR",$EC103*SUM(OFFSET($AC103,0,MAX(CK$4-$AC$4-$DZ103+1,0),1,MIN($DZ103,CK$4-$AC$4+1))),0)))),
SUM($AC103:$BZ103)*
     IF(SSSModel!$C$4="RR",OFFSET(Profiles!$K$2,$Z103,MAX(Profiles!$C$2,AM$4-$W103)),
     IF(SSSModel!$C$4="ECC",$EA103*$EB103*IF(MAX(Escalation!$C$2,AM$4-$W103)&gt;$DZ103-1,0,OFFSET(Escalation!$K$2,$Y103,MAX(Escalation!$C$2,AM$4-$W103))),
     IF(SSSModel!$C$4="PV",IF(CK$4=$W103,$EA103*(1+SSSModel!$C$2),0),
     IF(SSSModel!$C$4="FCR",IF(AND(CK$4&gt;=$W103,OFFSET(Profiles!$K$2,$Z103,MAX(Profiles!$C$2,AM$4-$W103))&gt;0),$EC103,0),0))))))</f>
        <v>0</v>
      </c>
      <c r="CL103" s="135">
        <f ca="1">IF(OR($Z103=0,SSSModel!$C$4="CF"),AN103,
IF(LEFT($V103,3)="ON_",
     IF(SSSModel!$C$4="RR",SUMPRODUCT(OFFSET($AC103,0,0,1,$CB$2),OFFSET(Profiles!$K$28,($Z103-1)*(Profiles!$I$26+1)+CL$4-SSSModel!$C$3+1,0,1,$CB$2)),
     IF(SSSModel!$C$4="ECC",$EA103*$EB103*SUMPRODUCT(OFFSET($AC103,0,MAX(0,CL$4-$DZ103-$CA$4+1),1,MIN($DZ103,CL$4-$CA$4+1)),OFFSET(Escalation!$K$24,($Y103-1)*(Escalation!$I$22+1)+CL$4-SSSModel!$C$3+1,MAX(0,CL$4-$DZ103-$CA$4+1),1,MIN($DZ103,CL$4-$CA$4+1))),
     IF(SSSModel!$C$4="PV",AN103*$EA103*(1+SSSModel!$C$2),
     IF(SSSModel!$C$4="FCR",$EC103*SUM(OFFSET($AC103,0,MAX(CL$4-$AC$4-$DZ103+1,0),1,MIN($DZ103,CL$4-$AC$4+1))),0)))),
SUM($AC103:$BZ103)*
     IF(SSSModel!$C$4="RR",OFFSET(Profiles!$K$2,$Z103,MAX(Profiles!$C$2,AN$4-$W103)),
     IF(SSSModel!$C$4="ECC",$EA103*$EB103*IF(MAX(Escalation!$C$2,AN$4-$W103)&gt;$DZ103-1,0,OFFSET(Escalation!$K$2,$Y103,MAX(Escalation!$C$2,AN$4-$W103))),
     IF(SSSModel!$C$4="PV",IF(CL$4=$W103,$EA103*(1+SSSModel!$C$2),0),
     IF(SSSModel!$C$4="FCR",IF(AND(CL$4&gt;=$W103,OFFSET(Profiles!$K$2,$Z103,MAX(Profiles!$C$2,AN$4-$W103))&gt;0),$EC103,0),0))))))</f>
        <v>0</v>
      </c>
      <c r="CM103" s="135">
        <f ca="1">IF(OR($Z103=0,SSSModel!$C$4="CF"),AO103,
IF(LEFT($V103,3)="ON_",
     IF(SSSModel!$C$4="RR",SUMPRODUCT(OFFSET($AC103,0,0,1,$CB$2),OFFSET(Profiles!$K$28,($Z103-1)*(Profiles!$I$26+1)+CM$4-SSSModel!$C$3+1,0,1,$CB$2)),
     IF(SSSModel!$C$4="ECC",$EA103*$EB103*SUMPRODUCT(OFFSET($AC103,0,MAX(0,CM$4-$DZ103-$CA$4+1),1,MIN($DZ103,CM$4-$CA$4+1)),OFFSET(Escalation!$K$24,($Y103-1)*(Escalation!$I$22+1)+CM$4-SSSModel!$C$3+1,MAX(0,CM$4-$DZ103-$CA$4+1),1,MIN($DZ103,CM$4-$CA$4+1))),
     IF(SSSModel!$C$4="PV",AO103*$EA103*(1+SSSModel!$C$2),
     IF(SSSModel!$C$4="FCR",$EC103*SUM(OFFSET($AC103,0,MAX(CM$4-$AC$4-$DZ103+1,0),1,MIN($DZ103,CM$4-$AC$4+1))),0)))),
SUM($AC103:$BZ103)*
     IF(SSSModel!$C$4="RR",OFFSET(Profiles!$K$2,$Z103,MAX(Profiles!$C$2,AO$4-$W103)),
     IF(SSSModel!$C$4="ECC",$EA103*$EB103*IF(MAX(Escalation!$C$2,AO$4-$W103)&gt;$DZ103-1,0,OFFSET(Escalation!$K$2,$Y103,MAX(Escalation!$C$2,AO$4-$W103))),
     IF(SSSModel!$C$4="PV",IF(CM$4=$W103,$EA103*(1+SSSModel!$C$2),0),
     IF(SSSModel!$C$4="FCR",IF(AND(CM$4&gt;=$W103,OFFSET(Profiles!$K$2,$Z103,MAX(Profiles!$C$2,AO$4-$W103))&gt;0),$EC103,0),0))))))</f>
        <v>0</v>
      </c>
      <c r="CN103" s="135">
        <f ca="1">IF(OR($Z103=0,SSSModel!$C$4="CF"),AP103,
IF(LEFT($V103,3)="ON_",
     IF(SSSModel!$C$4="RR",SUMPRODUCT(OFFSET($AC103,0,0,1,$CB$2),OFFSET(Profiles!$K$28,($Z103-1)*(Profiles!$I$26+1)+CN$4-SSSModel!$C$3+1,0,1,$CB$2)),
     IF(SSSModel!$C$4="ECC",$EA103*$EB103*SUMPRODUCT(OFFSET($AC103,0,MAX(0,CN$4-$DZ103-$CA$4+1),1,MIN($DZ103,CN$4-$CA$4+1)),OFFSET(Escalation!$K$24,($Y103-1)*(Escalation!$I$22+1)+CN$4-SSSModel!$C$3+1,MAX(0,CN$4-$DZ103-$CA$4+1),1,MIN($DZ103,CN$4-$CA$4+1))),
     IF(SSSModel!$C$4="PV",AP103*$EA103*(1+SSSModel!$C$2),
     IF(SSSModel!$C$4="FCR",$EC103*SUM(OFFSET($AC103,0,MAX(CN$4-$AC$4-$DZ103+1,0),1,MIN($DZ103,CN$4-$AC$4+1))),0)))),
SUM($AC103:$BZ103)*
     IF(SSSModel!$C$4="RR",OFFSET(Profiles!$K$2,$Z103,MAX(Profiles!$C$2,AP$4-$W103)),
     IF(SSSModel!$C$4="ECC",$EA103*$EB103*IF(MAX(Escalation!$C$2,AP$4-$W103)&gt;$DZ103-1,0,OFFSET(Escalation!$K$2,$Y103,MAX(Escalation!$C$2,AP$4-$W103))),
     IF(SSSModel!$C$4="PV",IF(CN$4=$W103,$EA103*(1+SSSModel!$C$2),0),
     IF(SSSModel!$C$4="FCR",IF(AND(CN$4&gt;=$W103,OFFSET(Profiles!$K$2,$Z103,MAX(Profiles!$C$2,AP$4-$W103))&gt;0),$EC103,0),0))))))</f>
        <v>0</v>
      </c>
      <c r="CO103" s="135">
        <f ca="1">IF(OR($Z103=0,SSSModel!$C$4="CF"),AQ103,
IF(LEFT($V103,3)="ON_",
     IF(SSSModel!$C$4="RR",SUMPRODUCT(OFFSET($AC103,0,0,1,$CB$2),OFFSET(Profiles!$K$28,($Z103-1)*(Profiles!$I$26+1)+CO$4-SSSModel!$C$3+1,0,1,$CB$2)),
     IF(SSSModel!$C$4="ECC",$EA103*$EB103*SUMPRODUCT(OFFSET($AC103,0,MAX(0,CO$4-$DZ103-$CA$4+1),1,MIN($DZ103,CO$4-$CA$4+1)),OFFSET(Escalation!$K$24,($Y103-1)*(Escalation!$I$22+1)+CO$4-SSSModel!$C$3+1,MAX(0,CO$4-$DZ103-$CA$4+1),1,MIN($DZ103,CO$4-$CA$4+1))),
     IF(SSSModel!$C$4="PV",AQ103*$EA103*(1+SSSModel!$C$2),
     IF(SSSModel!$C$4="FCR",$EC103*SUM(OFFSET($AC103,0,MAX(CO$4-$AC$4-$DZ103+1,0),1,MIN($DZ103,CO$4-$AC$4+1))),0)))),
SUM($AC103:$BZ103)*
     IF(SSSModel!$C$4="RR",OFFSET(Profiles!$K$2,$Z103,MAX(Profiles!$C$2,AQ$4-$W103)),
     IF(SSSModel!$C$4="ECC",$EA103*$EB103*IF(MAX(Escalation!$C$2,AQ$4-$W103)&gt;$DZ103-1,0,OFFSET(Escalation!$K$2,$Y103,MAX(Escalation!$C$2,AQ$4-$W103))),
     IF(SSSModel!$C$4="PV",IF(CO$4=$W103,$EA103*(1+SSSModel!$C$2),0),
     IF(SSSModel!$C$4="FCR",IF(AND(CO$4&gt;=$W103,OFFSET(Profiles!$K$2,$Z103,MAX(Profiles!$C$2,AQ$4-$W103))&gt;0),$EC103,0),0))))))</f>
        <v>0</v>
      </c>
      <c r="CP103" s="135">
        <f ca="1">IF(OR($Z103=0,SSSModel!$C$4="CF"),AR103,
IF(LEFT($V103,3)="ON_",
     IF(SSSModel!$C$4="RR",SUMPRODUCT(OFFSET($AC103,0,0,1,$CB$2),OFFSET(Profiles!$K$28,($Z103-1)*(Profiles!$I$26+1)+CP$4-SSSModel!$C$3+1,0,1,$CB$2)),
     IF(SSSModel!$C$4="ECC",$EA103*$EB103*SUMPRODUCT(OFFSET($AC103,0,MAX(0,CP$4-$DZ103-$CA$4+1),1,MIN($DZ103,CP$4-$CA$4+1)),OFFSET(Escalation!$K$24,($Y103-1)*(Escalation!$I$22+1)+CP$4-SSSModel!$C$3+1,MAX(0,CP$4-$DZ103-$CA$4+1),1,MIN($DZ103,CP$4-$CA$4+1))),
     IF(SSSModel!$C$4="PV",AR103*$EA103*(1+SSSModel!$C$2),
     IF(SSSModel!$C$4="FCR",$EC103*SUM(OFFSET($AC103,0,MAX(CP$4-$AC$4-$DZ103+1,0),1,MIN($DZ103,CP$4-$AC$4+1))),0)))),
SUM($AC103:$BZ103)*
     IF(SSSModel!$C$4="RR",OFFSET(Profiles!$K$2,$Z103,MAX(Profiles!$C$2,AR$4-$W103)),
     IF(SSSModel!$C$4="ECC",$EA103*$EB103*IF(MAX(Escalation!$C$2,AR$4-$W103)&gt;$DZ103-1,0,OFFSET(Escalation!$K$2,$Y103,MAX(Escalation!$C$2,AR$4-$W103))),
     IF(SSSModel!$C$4="PV",IF(CP$4=$W103,$EA103*(1+SSSModel!$C$2),0),
     IF(SSSModel!$C$4="FCR",IF(AND(CP$4&gt;=$W103,OFFSET(Profiles!$K$2,$Z103,MAX(Profiles!$C$2,AR$4-$W103))&gt;0),$EC103,0),0))))))</f>
        <v>0</v>
      </c>
      <c r="CQ103" s="135">
        <f ca="1">IF(OR($Z103=0,SSSModel!$C$4="CF"),AS103,
IF(LEFT($V103,3)="ON_",
     IF(SSSModel!$C$4="RR",SUMPRODUCT(OFFSET($AC103,0,0,1,$CB$2),OFFSET(Profiles!$K$28,($Z103-1)*(Profiles!$I$26+1)+CQ$4-SSSModel!$C$3+1,0,1,$CB$2)),
     IF(SSSModel!$C$4="ECC",$EA103*$EB103*SUMPRODUCT(OFFSET($AC103,0,MAX(0,CQ$4-$DZ103-$CA$4+1),1,MIN($DZ103,CQ$4-$CA$4+1)),OFFSET(Escalation!$K$24,($Y103-1)*(Escalation!$I$22+1)+CQ$4-SSSModel!$C$3+1,MAX(0,CQ$4-$DZ103-$CA$4+1),1,MIN($DZ103,CQ$4-$CA$4+1))),
     IF(SSSModel!$C$4="PV",AS103*$EA103*(1+SSSModel!$C$2),
     IF(SSSModel!$C$4="FCR",$EC103*SUM(OFFSET($AC103,0,MAX(CQ$4-$AC$4-$DZ103+1,0),1,MIN($DZ103,CQ$4-$AC$4+1))),0)))),
SUM($AC103:$BZ103)*
     IF(SSSModel!$C$4="RR",OFFSET(Profiles!$K$2,$Z103,MAX(Profiles!$C$2,AS$4-$W103)),
     IF(SSSModel!$C$4="ECC",$EA103*$EB103*IF(MAX(Escalation!$C$2,AS$4-$W103)&gt;$DZ103-1,0,OFFSET(Escalation!$K$2,$Y103,MAX(Escalation!$C$2,AS$4-$W103))),
     IF(SSSModel!$C$4="PV",IF(CQ$4=$W103,$EA103*(1+SSSModel!$C$2),0),
     IF(SSSModel!$C$4="FCR",IF(AND(CQ$4&gt;=$W103,OFFSET(Profiles!$K$2,$Z103,MAX(Profiles!$C$2,AS$4-$W103))&gt;0),$EC103,0),0))))))</f>
        <v>0</v>
      </c>
      <c r="CR103" s="135">
        <f ca="1">IF(OR($Z103=0,SSSModel!$C$4="CF"),AT103,
IF(LEFT($V103,3)="ON_",
     IF(SSSModel!$C$4="RR",SUMPRODUCT(OFFSET($AC103,0,0,1,$CB$2),OFFSET(Profiles!$K$28,($Z103-1)*(Profiles!$I$26+1)+CR$4-SSSModel!$C$3+1,0,1,$CB$2)),
     IF(SSSModel!$C$4="ECC",$EA103*$EB103*SUMPRODUCT(OFFSET($AC103,0,MAX(0,CR$4-$DZ103-$CA$4+1),1,MIN($DZ103,CR$4-$CA$4+1)),OFFSET(Escalation!$K$24,($Y103-1)*(Escalation!$I$22+1)+CR$4-SSSModel!$C$3+1,MAX(0,CR$4-$DZ103-$CA$4+1),1,MIN($DZ103,CR$4-$CA$4+1))),
     IF(SSSModel!$C$4="PV",AT103*$EA103*(1+SSSModel!$C$2),
     IF(SSSModel!$C$4="FCR",$EC103*SUM(OFFSET($AC103,0,MAX(CR$4-$AC$4-$DZ103+1,0),1,MIN($DZ103,CR$4-$AC$4+1))),0)))),
SUM($AC103:$BZ103)*
     IF(SSSModel!$C$4="RR",OFFSET(Profiles!$K$2,$Z103,MAX(Profiles!$C$2,AT$4-$W103)),
     IF(SSSModel!$C$4="ECC",$EA103*$EB103*IF(MAX(Escalation!$C$2,AT$4-$W103)&gt;$DZ103-1,0,OFFSET(Escalation!$K$2,$Y103,MAX(Escalation!$C$2,AT$4-$W103))),
     IF(SSSModel!$C$4="PV",IF(CR$4=$W103,$EA103*(1+SSSModel!$C$2),0),
     IF(SSSModel!$C$4="FCR",IF(AND(CR$4&gt;=$W103,OFFSET(Profiles!$K$2,$Z103,MAX(Profiles!$C$2,AT$4-$W103))&gt;0),$EC103,0),0))))))</f>
        <v>0</v>
      </c>
      <c r="CS103" s="135">
        <f ca="1">IF(OR($Z103=0,SSSModel!$C$4="CF"),AU103,
IF(LEFT($V103,3)="ON_",
     IF(SSSModel!$C$4="RR",SUMPRODUCT(OFFSET($AC103,0,0,1,$CB$2),OFFSET(Profiles!$K$28,($Z103-1)*(Profiles!$I$26+1)+CS$4-SSSModel!$C$3+1,0,1,$CB$2)),
     IF(SSSModel!$C$4="ECC",$EA103*$EB103*SUMPRODUCT(OFFSET($AC103,0,MAX(0,CS$4-$DZ103-$CA$4+1),1,MIN($DZ103,CS$4-$CA$4+1)),OFFSET(Escalation!$K$24,($Y103-1)*(Escalation!$I$22+1)+CS$4-SSSModel!$C$3+1,MAX(0,CS$4-$DZ103-$CA$4+1),1,MIN($DZ103,CS$4-$CA$4+1))),
     IF(SSSModel!$C$4="PV",AU103*$EA103*(1+SSSModel!$C$2),
     IF(SSSModel!$C$4="FCR",$EC103*SUM(OFFSET($AC103,0,MAX(CS$4-$AC$4-$DZ103+1,0),1,MIN($DZ103,CS$4-$AC$4+1))),0)))),
SUM($AC103:$BZ103)*
     IF(SSSModel!$C$4="RR",OFFSET(Profiles!$K$2,$Z103,MAX(Profiles!$C$2,AU$4-$W103)),
     IF(SSSModel!$C$4="ECC",$EA103*$EB103*IF(MAX(Escalation!$C$2,AU$4-$W103)&gt;$DZ103-1,0,OFFSET(Escalation!$K$2,$Y103,MAX(Escalation!$C$2,AU$4-$W103))),
     IF(SSSModel!$C$4="PV",IF(CS$4=$W103,$EA103*(1+SSSModel!$C$2),0),
     IF(SSSModel!$C$4="FCR",IF(AND(CS$4&gt;=$W103,OFFSET(Profiles!$K$2,$Z103,MAX(Profiles!$C$2,AU$4-$W103))&gt;0),$EC103,0),0))))))</f>
        <v>0</v>
      </c>
      <c r="CT103" s="135">
        <f ca="1">IF(OR($Z103=0,SSSModel!$C$4="CF"),AV103,
IF(LEFT($V103,3)="ON_",
     IF(SSSModel!$C$4="RR",SUMPRODUCT(OFFSET($AC103,0,0,1,$CB$2),OFFSET(Profiles!$K$28,($Z103-1)*(Profiles!$I$26+1)+CT$4-SSSModel!$C$3+1,0,1,$CB$2)),
     IF(SSSModel!$C$4="ECC",$EA103*$EB103*SUMPRODUCT(OFFSET($AC103,0,MAX(0,CT$4-$DZ103-$CA$4+1),1,MIN($DZ103,CT$4-$CA$4+1)),OFFSET(Escalation!$K$24,($Y103-1)*(Escalation!$I$22+1)+CT$4-SSSModel!$C$3+1,MAX(0,CT$4-$DZ103-$CA$4+1),1,MIN($DZ103,CT$4-$CA$4+1))),
     IF(SSSModel!$C$4="PV",AV103*$EA103*(1+SSSModel!$C$2),
     IF(SSSModel!$C$4="FCR",$EC103*SUM(OFFSET($AC103,0,MAX(CT$4-$AC$4-$DZ103+1,0),1,MIN($DZ103,CT$4-$AC$4+1))),0)))),
SUM($AC103:$BZ103)*
     IF(SSSModel!$C$4="RR",OFFSET(Profiles!$K$2,$Z103,MAX(Profiles!$C$2,AV$4-$W103)),
     IF(SSSModel!$C$4="ECC",$EA103*$EB103*IF(MAX(Escalation!$C$2,AV$4-$W103)&gt;$DZ103-1,0,OFFSET(Escalation!$K$2,$Y103,MAX(Escalation!$C$2,AV$4-$W103))),
     IF(SSSModel!$C$4="PV",IF(CT$4=$W103,$EA103*(1+SSSModel!$C$2),0),
     IF(SSSModel!$C$4="FCR",IF(AND(CT$4&gt;=$W103,OFFSET(Profiles!$K$2,$Z103,MAX(Profiles!$C$2,AV$4-$W103))&gt;0),$EC103,0),0))))))</f>
        <v>0</v>
      </c>
      <c r="CU103" s="135">
        <f ca="1">IF(OR($Z103=0,SSSModel!$C$4="CF"),AW103,
IF(LEFT($V103,3)="ON_",
     IF(SSSModel!$C$4="RR",SUMPRODUCT(OFFSET($AC103,0,0,1,$CB$2),OFFSET(Profiles!$K$28,($Z103-1)*(Profiles!$I$26+1)+CU$4-SSSModel!$C$3+1,0,1,$CB$2)),
     IF(SSSModel!$C$4="ECC",$EA103*$EB103*SUMPRODUCT(OFFSET($AC103,0,MAX(0,CU$4-$DZ103-$CA$4+1),1,MIN($DZ103,CU$4-$CA$4+1)),OFFSET(Escalation!$K$24,($Y103-1)*(Escalation!$I$22+1)+CU$4-SSSModel!$C$3+1,MAX(0,CU$4-$DZ103-$CA$4+1),1,MIN($DZ103,CU$4-$CA$4+1))),
     IF(SSSModel!$C$4="PV",AW103*$EA103*(1+SSSModel!$C$2),
     IF(SSSModel!$C$4="FCR",$EC103*SUM(OFFSET($AC103,0,MAX(CU$4-$AC$4-$DZ103+1,0),1,MIN($DZ103,CU$4-$AC$4+1))),0)))),
SUM($AC103:$BZ103)*
     IF(SSSModel!$C$4="RR",OFFSET(Profiles!$K$2,$Z103,MAX(Profiles!$C$2,AW$4-$W103)),
     IF(SSSModel!$C$4="ECC",$EA103*$EB103*IF(MAX(Escalation!$C$2,AW$4-$W103)&gt;$DZ103-1,0,OFFSET(Escalation!$K$2,$Y103,MAX(Escalation!$C$2,AW$4-$W103))),
     IF(SSSModel!$C$4="PV",IF(CU$4=$W103,$EA103*(1+SSSModel!$C$2),0),
     IF(SSSModel!$C$4="FCR",IF(AND(CU$4&gt;=$W103,OFFSET(Profiles!$K$2,$Z103,MAX(Profiles!$C$2,AW$4-$W103))&gt;0),$EC103,0),0))))))</f>
        <v>0</v>
      </c>
      <c r="CV103" s="135">
        <f ca="1">IF(OR($Z103=0,SSSModel!$C$4="CF"),AX103,
IF(LEFT($V103,3)="ON_",
     IF(SSSModel!$C$4="RR",SUMPRODUCT(OFFSET($AC103,0,0,1,$CB$2),OFFSET(Profiles!$K$28,($Z103-1)*(Profiles!$I$26+1)+CV$4-SSSModel!$C$3+1,0,1,$CB$2)),
     IF(SSSModel!$C$4="ECC",$EA103*$EB103*SUMPRODUCT(OFFSET($AC103,0,MAX(0,CV$4-$DZ103-$CA$4+1),1,MIN($DZ103,CV$4-$CA$4+1)),OFFSET(Escalation!$K$24,($Y103-1)*(Escalation!$I$22+1)+CV$4-SSSModel!$C$3+1,MAX(0,CV$4-$DZ103-$CA$4+1),1,MIN($DZ103,CV$4-$CA$4+1))),
     IF(SSSModel!$C$4="PV",AX103*$EA103*(1+SSSModel!$C$2),
     IF(SSSModel!$C$4="FCR",$EC103*SUM(OFFSET($AC103,0,MAX(CV$4-$AC$4-$DZ103+1,0),1,MIN($DZ103,CV$4-$AC$4+1))),0)))),
SUM($AC103:$BZ103)*
     IF(SSSModel!$C$4="RR",OFFSET(Profiles!$K$2,$Z103,MAX(Profiles!$C$2,AX$4-$W103)),
     IF(SSSModel!$C$4="ECC",$EA103*$EB103*IF(MAX(Escalation!$C$2,AX$4-$W103)&gt;$DZ103-1,0,OFFSET(Escalation!$K$2,$Y103,MAX(Escalation!$C$2,AX$4-$W103))),
     IF(SSSModel!$C$4="PV",IF(CV$4=$W103,$EA103*(1+SSSModel!$C$2),0),
     IF(SSSModel!$C$4="FCR",IF(AND(CV$4&gt;=$W103,OFFSET(Profiles!$K$2,$Z103,MAX(Profiles!$C$2,AX$4-$W103))&gt;0),$EC103,0),0))))))</f>
        <v>0</v>
      </c>
      <c r="CW103" s="135">
        <f ca="1">IF(OR($Z103=0,SSSModel!$C$4="CF"),AY103,
IF(LEFT($V103,3)="ON_",
     IF(SSSModel!$C$4="RR",SUMPRODUCT(OFFSET($AC103,0,0,1,$CB$2),OFFSET(Profiles!$K$28,($Z103-1)*(Profiles!$I$26+1)+CW$4-SSSModel!$C$3+1,0,1,$CB$2)),
     IF(SSSModel!$C$4="ECC",$EA103*$EB103*SUMPRODUCT(OFFSET($AC103,0,MAX(0,CW$4-$DZ103-$CA$4+1),1,MIN($DZ103,CW$4-$CA$4+1)),OFFSET(Escalation!$K$24,($Y103-1)*(Escalation!$I$22+1)+CW$4-SSSModel!$C$3+1,MAX(0,CW$4-$DZ103-$CA$4+1),1,MIN($DZ103,CW$4-$CA$4+1))),
     IF(SSSModel!$C$4="PV",AY103*$EA103*(1+SSSModel!$C$2),
     IF(SSSModel!$C$4="FCR",$EC103*SUM(OFFSET($AC103,0,MAX(CW$4-$AC$4-$DZ103+1,0),1,MIN($DZ103,CW$4-$AC$4+1))),0)))),
SUM($AC103:$BZ103)*
     IF(SSSModel!$C$4="RR",OFFSET(Profiles!$K$2,$Z103,MAX(Profiles!$C$2,AY$4-$W103)),
     IF(SSSModel!$C$4="ECC",$EA103*$EB103*IF(MAX(Escalation!$C$2,AY$4-$W103)&gt;$DZ103-1,0,OFFSET(Escalation!$K$2,$Y103,MAX(Escalation!$C$2,AY$4-$W103))),
     IF(SSSModel!$C$4="PV",IF(CW$4=$W103,$EA103*(1+SSSModel!$C$2),0),
     IF(SSSModel!$C$4="FCR",IF(AND(CW$4&gt;=$W103,OFFSET(Profiles!$K$2,$Z103,MAX(Profiles!$C$2,AY$4-$W103))&gt;0),$EC103,0),0))))))</f>
        <v>0</v>
      </c>
      <c r="CX103" s="135">
        <f ca="1">IF(OR($Z103=0,SSSModel!$C$4="CF"),AZ103,
IF(LEFT($V103,3)="ON_",
     IF(SSSModel!$C$4="RR",SUMPRODUCT(OFFSET($AC103,0,0,1,$CB$2),OFFSET(Profiles!$K$28,($Z103-1)*(Profiles!$I$26+1)+CX$4-SSSModel!$C$3+1,0,1,$CB$2)),
     IF(SSSModel!$C$4="ECC",$EA103*$EB103*SUMPRODUCT(OFFSET($AC103,0,MAX(0,CX$4-$DZ103-$CA$4+1),1,MIN($DZ103,CX$4-$CA$4+1)),OFFSET(Escalation!$K$24,($Y103-1)*(Escalation!$I$22+1)+CX$4-SSSModel!$C$3+1,MAX(0,CX$4-$DZ103-$CA$4+1),1,MIN($DZ103,CX$4-$CA$4+1))),
     IF(SSSModel!$C$4="PV",AZ103*$EA103*(1+SSSModel!$C$2),
     IF(SSSModel!$C$4="FCR",$EC103*SUM(OFFSET($AC103,0,MAX(CX$4-$AC$4-$DZ103+1,0),1,MIN($DZ103,CX$4-$AC$4+1))),0)))),
SUM($AC103:$BZ103)*
     IF(SSSModel!$C$4="RR",OFFSET(Profiles!$K$2,$Z103,MAX(Profiles!$C$2,AZ$4-$W103)),
     IF(SSSModel!$C$4="ECC",$EA103*$EB103*IF(MAX(Escalation!$C$2,AZ$4-$W103)&gt;$DZ103-1,0,OFFSET(Escalation!$K$2,$Y103,MAX(Escalation!$C$2,AZ$4-$W103))),
     IF(SSSModel!$C$4="PV",IF(CX$4=$W103,$EA103*(1+SSSModel!$C$2),0),
     IF(SSSModel!$C$4="FCR",IF(AND(CX$4&gt;=$W103,OFFSET(Profiles!$K$2,$Z103,MAX(Profiles!$C$2,AZ$4-$W103))&gt;0),$EC103,0),0))))))</f>
        <v>0</v>
      </c>
      <c r="CY103" s="135">
        <f ca="1">IF(OR($Z103=0,SSSModel!$C$4="CF"),BA103,
IF(LEFT($V103,3)="ON_",
     IF(SSSModel!$C$4="RR",SUMPRODUCT(OFFSET($AC103,0,0,1,$CB$2),OFFSET(Profiles!$K$28,($Z103-1)*(Profiles!$I$26+1)+CY$4-SSSModel!$C$3+1,0,1,$CB$2)),
     IF(SSSModel!$C$4="ECC",$EA103*$EB103*SUMPRODUCT(OFFSET($AC103,0,MAX(0,CY$4-$DZ103-$CA$4+1),1,MIN($DZ103,CY$4-$CA$4+1)),OFFSET(Escalation!$K$24,($Y103-1)*(Escalation!$I$22+1)+CY$4-SSSModel!$C$3+1,MAX(0,CY$4-$DZ103-$CA$4+1),1,MIN($DZ103,CY$4-$CA$4+1))),
     IF(SSSModel!$C$4="PV",BA103*$EA103*(1+SSSModel!$C$2),
     IF(SSSModel!$C$4="FCR",$EC103*SUM(OFFSET($AC103,0,MAX(CY$4-$AC$4-$DZ103+1,0),1,MIN($DZ103,CY$4-$AC$4+1))),0)))),
SUM($AC103:$BZ103)*
     IF(SSSModel!$C$4="RR",OFFSET(Profiles!$K$2,$Z103,MAX(Profiles!$C$2,BA$4-$W103)),
     IF(SSSModel!$C$4="ECC",$EA103*$EB103*IF(MAX(Escalation!$C$2,BA$4-$W103)&gt;$DZ103-1,0,OFFSET(Escalation!$K$2,$Y103,MAX(Escalation!$C$2,BA$4-$W103))),
     IF(SSSModel!$C$4="PV",IF(CY$4=$W103,$EA103*(1+SSSModel!$C$2),0),
     IF(SSSModel!$C$4="FCR",IF(AND(CY$4&gt;=$W103,OFFSET(Profiles!$K$2,$Z103,MAX(Profiles!$C$2,BA$4-$W103))&gt;0),$EC103,0),0))))))</f>
        <v>0</v>
      </c>
      <c r="CZ103" s="135">
        <f ca="1">IF(OR($Z103=0,SSSModel!$C$4="CF"),BB103,
IF(LEFT($V103,3)="ON_",
     IF(SSSModel!$C$4="RR",SUMPRODUCT(OFFSET($AC103,0,0,1,$CB$2),OFFSET(Profiles!$K$28,($Z103-1)*(Profiles!$I$26+1)+CZ$4-SSSModel!$C$3+1,0,1,$CB$2)),
     IF(SSSModel!$C$4="ECC",$EA103*$EB103*SUMPRODUCT(OFFSET($AC103,0,MAX(0,CZ$4-$DZ103-$CA$4+1),1,MIN($DZ103,CZ$4-$CA$4+1)),OFFSET(Escalation!$K$24,($Y103-1)*(Escalation!$I$22+1)+CZ$4-SSSModel!$C$3+1,MAX(0,CZ$4-$DZ103-$CA$4+1),1,MIN($DZ103,CZ$4-$CA$4+1))),
     IF(SSSModel!$C$4="PV",BB103*$EA103*(1+SSSModel!$C$2),
     IF(SSSModel!$C$4="FCR",$EC103*SUM(OFFSET($AC103,0,MAX(CZ$4-$AC$4-$DZ103+1,0),1,MIN($DZ103,CZ$4-$AC$4+1))),0)))),
SUM($AC103:$BZ103)*
     IF(SSSModel!$C$4="RR",OFFSET(Profiles!$K$2,$Z103,MAX(Profiles!$C$2,BB$4-$W103)),
     IF(SSSModel!$C$4="ECC",$EA103*$EB103*IF(MAX(Escalation!$C$2,BB$4-$W103)&gt;$DZ103-1,0,OFFSET(Escalation!$K$2,$Y103,MAX(Escalation!$C$2,BB$4-$W103))),
     IF(SSSModel!$C$4="PV",IF(CZ$4=$W103,$EA103*(1+SSSModel!$C$2),0),
     IF(SSSModel!$C$4="FCR",IF(AND(CZ$4&gt;=$W103,OFFSET(Profiles!$K$2,$Z103,MAX(Profiles!$C$2,BB$4-$W103))&gt;0),$EC103,0),0))))))</f>
        <v>0</v>
      </c>
      <c r="DA103" s="135">
        <f ca="1">IF(OR($Z103=0,SSSModel!$C$4="CF"),BC103,
IF(LEFT($V103,3)="ON_",
     IF(SSSModel!$C$4="RR",SUMPRODUCT(OFFSET($AC103,0,0,1,$CB$2),OFFSET(Profiles!$K$28,($Z103-1)*(Profiles!$I$26+1)+DA$4-SSSModel!$C$3+1,0,1,$CB$2)),
     IF(SSSModel!$C$4="ECC",$EA103*$EB103*SUMPRODUCT(OFFSET($AC103,0,MAX(0,DA$4-$DZ103-$CA$4+1),1,MIN($DZ103,DA$4-$CA$4+1)),OFFSET(Escalation!$K$24,($Y103-1)*(Escalation!$I$22+1)+DA$4-SSSModel!$C$3+1,MAX(0,DA$4-$DZ103-$CA$4+1),1,MIN($DZ103,DA$4-$CA$4+1))),
     IF(SSSModel!$C$4="PV",BC103*$EA103*(1+SSSModel!$C$2),
     IF(SSSModel!$C$4="FCR",$EC103*SUM(OFFSET($AC103,0,MAX(DA$4-$AC$4-$DZ103+1,0),1,MIN($DZ103,DA$4-$AC$4+1))),0)))),
SUM($AC103:$BZ103)*
     IF(SSSModel!$C$4="RR",OFFSET(Profiles!$K$2,$Z103,MAX(Profiles!$C$2,BC$4-$W103)),
     IF(SSSModel!$C$4="ECC",$EA103*$EB103*IF(MAX(Escalation!$C$2,BC$4-$W103)&gt;$DZ103-1,0,OFFSET(Escalation!$K$2,$Y103,MAX(Escalation!$C$2,BC$4-$W103))),
     IF(SSSModel!$C$4="PV",IF(DA$4=$W103,$EA103*(1+SSSModel!$C$2),0),
     IF(SSSModel!$C$4="FCR",IF(AND(DA$4&gt;=$W103,OFFSET(Profiles!$K$2,$Z103,MAX(Profiles!$C$2,BC$4-$W103))&gt;0),$EC103,0),0))))))</f>
        <v>0</v>
      </c>
      <c r="DB103" s="135">
        <f ca="1">IF(OR($Z103=0,SSSModel!$C$4="CF"),BD103,
IF(LEFT($V103,3)="ON_",
     IF(SSSModel!$C$4="RR",SUMPRODUCT(OFFSET($AC103,0,0,1,$CB$2),OFFSET(Profiles!$K$28,($Z103-1)*(Profiles!$I$26+1)+DB$4-SSSModel!$C$3+1,0,1,$CB$2)),
     IF(SSSModel!$C$4="ECC",$EA103*$EB103*SUMPRODUCT(OFFSET($AC103,0,MAX(0,DB$4-$DZ103-$CA$4+1),1,MIN($DZ103,DB$4-$CA$4+1)),OFFSET(Escalation!$K$24,($Y103-1)*(Escalation!$I$22+1)+DB$4-SSSModel!$C$3+1,MAX(0,DB$4-$DZ103-$CA$4+1),1,MIN($DZ103,DB$4-$CA$4+1))),
     IF(SSSModel!$C$4="PV",BD103*$EA103*(1+SSSModel!$C$2),
     IF(SSSModel!$C$4="FCR",$EC103*SUM(OFFSET($AC103,0,MAX(DB$4-$AC$4-$DZ103+1,0),1,MIN($DZ103,DB$4-$AC$4+1))),0)))),
SUM($AC103:$BZ103)*
     IF(SSSModel!$C$4="RR",OFFSET(Profiles!$K$2,$Z103,MAX(Profiles!$C$2,BD$4-$W103)),
     IF(SSSModel!$C$4="ECC",$EA103*$EB103*IF(MAX(Escalation!$C$2,BD$4-$W103)&gt;$DZ103-1,0,OFFSET(Escalation!$K$2,$Y103,MAX(Escalation!$C$2,BD$4-$W103))),
     IF(SSSModel!$C$4="PV",IF(DB$4=$W103,$EA103*(1+SSSModel!$C$2),0),
     IF(SSSModel!$C$4="FCR",IF(AND(DB$4&gt;=$W103,OFFSET(Profiles!$K$2,$Z103,MAX(Profiles!$C$2,BD$4-$W103))&gt;0),$EC103,0),0))))))</f>
        <v>0</v>
      </c>
      <c r="DC103" s="135">
        <f ca="1">IF(OR($Z103=0,SSSModel!$C$4="CF"),BE103,
IF(LEFT($V103,3)="ON_",
     IF(SSSModel!$C$4="RR",SUMPRODUCT(OFFSET($AC103,0,0,1,$CB$2),OFFSET(Profiles!$K$28,($Z103-1)*(Profiles!$I$26+1)+DC$4-SSSModel!$C$3+1,0,1,$CB$2)),
     IF(SSSModel!$C$4="ECC",$EA103*$EB103*SUMPRODUCT(OFFSET($AC103,0,MAX(0,DC$4-$DZ103-$CA$4+1),1,MIN($DZ103,DC$4-$CA$4+1)),OFFSET(Escalation!$K$24,($Y103-1)*(Escalation!$I$22+1)+DC$4-SSSModel!$C$3+1,MAX(0,DC$4-$DZ103-$CA$4+1),1,MIN($DZ103,DC$4-$CA$4+1))),
     IF(SSSModel!$C$4="PV",BE103*$EA103*(1+SSSModel!$C$2),
     IF(SSSModel!$C$4="FCR",$EC103*SUM(OFFSET($AC103,0,MAX(DC$4-$AC$4-$DZ103+1,0),1,MIN($DZ103,DC$4-$AC$4+1))),0)))),
SUM($AC103:$BZ103)*
     IF(SSSModel!$C$4="RR",OFFSET(Profiles!$K$2,$Z103,MAX(Profiles!$C$2,BE$4-$W103)),
     IF(SSSModel!$C$4="ECC",$EA103*$EB103*IF(MAX(Escalation!$C$2,BE$4-$W103)&gt;$DZ103-1,0,OFFSET(Escalation!$K$2,$Y103,MAX(Escalation!$C$2,BE$4-$W103))),
     IF(SSSModel!$C$4="PV",IF(DC$4=$W103,$EA103*(1+SSSModel!$C$2),0),
     IF(SSSModel!$C$4="FCR",IF(AND(DC$4&gt;=$W103,OFFSET(Profiles!$K$2,$Z103,MAX(Profiles!$C$2,BE$4-$W103))&gt;0),$EC103,0),0))))))</f>
        <v>0</v>
      </c>
      <c r="DD103" s="135">
        <f ca="1">IF(OR($Z103=0,SSSModel!$C$4="CF"),BF103,
IF(LEFT($V103,3)="ON_",
     IF(SSSModel!$C$4="RR",SUMPRODUCT(OFFSET($AC103,0,0,1,$CB$2),OFFSET(Profiles!$K$28,($Z103-1)*(Profiles!$I$26+1)+DD$4-SSSModel!$C$3+1,0,1,$CB$2)),
     IF(SSSModel!$C$4="ECC",$EA103*$EB103*SUMPRODUCT(OFFSET($AC103,0,MAX(0,DD$4-$DZ103-$CA$4+1),1,MIN($DZ103,DD$4-$CA$4+1)),OFFSET(Escalation!$K$24,($Y103-1)*(Escalation!$I$22+1)+DD$4-SSSModel!$C$3+1,MAX(0,DD$4-$DZ103-$CA$4+1),1,MIN($DZ103,DD$4-$CA$4+1))),
     IF(SSSModel!$C$4="PV",BF103*$EA103*(1+SSSModel!$C$2),
     IF(SSSModel!$C$4="FCR",$EC103*SUM(OFFSET($AC103,0,MAX(DD$4-$AC$4-$DZ103+1,0),1,MIN($DZ103,DD$4-$AC$4+1))),0)))),
SUM($AC103:$BZ103)*
     IF(SSSModel!$C$4="RR",OFFSET(Profiles!$K$2,$Z103,MAX(Profiles!$C$2,BF$4-$W103)),
     IF(SSSModel!$C$4="ECC",$EA103*$EB103*IF(MAX(Escalation!$C$2,BF$4-$W103)&gt;$DZ103-1,0,OFFSET(Escalation!$K$2,$Y103,MAX(Escalation!$C$2,BF$4-$W103))),
     IF(SSSModel!$C$4="PV",IF(DD$4=$W103,$EA103*(1+SSSModel!$C$2),0),
     IF(SSSModel!$C$4="FCR",IF(AND(DD$4&gt;=$W103,OFFSET(Profiles!$K$2,$Z103,MAX(Profiles!$C$2,BF$4-$W103))&gt;0),$EC103,0),0))))))</f>
        <v>0</v>
      </c>
      <c r="DE103" s="135">
        <f ca="1">IF(OR($Z103=0,SSSModel!$C$4="CF"),BG103,
IF(LEFT($V103,3)="ON_",
     IF(SSSModel!$C$4="RR",SUMPRODUCT(OFFSET($AC103,0,0,1,$CB$2),OFFSET(Profiles!$K$28,($Z103-1)*(Profiles!$I$26+1)+DE$4-SSSModel!$C$3+1,0,1,$CB$2)),
     IF(SSSModel!$C$4="ECC",$EA103*$EB103*SUMPRODUCT(OFFSET($AC103,0,MAX(0,DE$4-$DZ103-$CA$4+1),1,MIN($DZ103,DE$4-$CA$4+1)),OFFSET(Escalation!$K$24,($Y103-1)*(Escalation!$I$22+1)+DE$4-SSSModel!$C$3+1,MAX(0,DE$4-$DZ103-$CA$4+1),1,MIN($DZ103,DE$4-$CA$4+1))),
     IF(SSSModel!$C$4="PV",BG103*$EA103*(1+SSSModel!$C$2),
     IF(SSSModel!$C$4="FCR",$EC103*SUM(OFFSET($AC103,0,MAX(DE$4-$AC$4-$DZ103+1,0),1,MIN($DZ103,DE$4-$AC$4+1))),0)))),
SUM($AC103:$BZ103)*
     IF(SSSModel!$C$4="RR",OFFSET(Profiles!$K$2,$Z103,MAX(Profiles!$C$2,BG$4-$W103)),
     IF(SSSModel!$C$4="ECC",$EA103*$EB103*IF(MAX(Escalation!$C$2,BG$4-$W103)&gt;$DZ103-1,0,OFFSET(Escalation!$K$2,$Y103,MAX(Escalation!$C$2,BG$4-$W103))),
     IF(SSSModel!$C$4="PV",IF(DE$4=$W103,$EA103*(1+SSSModel!$C$2),0),
     IF(SSSModel!$C$4="FCR",IF(AND(DE$4&gt;=$W103,OFFSET(Profiles!$K$2,$Z103,MAX(Profiles!$C$2,BG$4-$W103))&gt;0),$EC103,0),0))))))</f>
        <v>0</v>
      </c>
      <c r="DF103" s="135">
        <f ca="1">IF(OR($Z103=0,SSSModel!$C$4="CF"),BH103,
IF(LEFT($V103,3)="ON_",
     IF(SSSModel!$C$4="RR",SUMPRODUCT(OFFSET($AC103,0,0,1,$CB$2),OFFSET(Profiles!$K$28,($Z103-1)*(Profiles!$I$26+1)+DF$4-SSSModel!$C$3+1,0,1,$CB$2)),
     IF(SSSModel!$C$4="ECC",$EA103*$EB103*SUMPRODUCT(OFFSET($AC103,0,MAX(0,DF$4-$DZ103-$CA$4+1),1,MIN($DZ103,DF$4-$CA$4+1)),OFFSET(Escalation!$K$24,($Y103-1)*(Escalation!$I$22+1)+DF$4-SSSModel!$C$3+1,MAX(0,DF$4-$DZ103-$CA$4+1),1,MIN($DZ103,DF$4-$CA$4+1))),
     IF(SSSModel!$C$4="PV",BH103*$EA103*(1+SSSModel!$C$2),
     IF(SSSModel!$C$4="FCR",$EC103*SUM(OFFSET($AC103,0,MAX(DF$4-$AC$4-$DZ103+1,0),1,MIN($DZ103,DF$4-$AC$4+1))),0)))),
SUM($AC103:$BZ103)*
     IF(SSSModel!$C$4="RR",OFFSET(Profiles!$K$2,$Z103,MAX(Profiles!$C$2,BH$4-$W103)),
     IF(SSSModel!$C$4="ECC",$EA103*$EB103*IF(MAX(Escalation!$C$2,BH$4-$W103)&gt;$DZ103-1,0,OFFSET(Escalation!$K$2,$Y103,MAX(Escalation!$C$2,BH$4-$W103))),
     IF(SSSModel!$C$4="PV",IF(DF$4=$W103,$EA103*(1+SSSModel!$C$2),0),
     IF(SSSModel!$C$4="FCR",IF(AND(DF$4&gt;=$W103,OFFSET(Profiles!$K$2,$Z103,MAX(Profiles!$C$2,BH$4-$W103))&gt;0),$EC103,0),0))))))</f>
        <v>0</v>
      </c>
      <c r="DG103" s="135">
        <f ca="1">IF(OR($Z103=0,SSSModel!$C$4="CF"),BI103,
IF(LEFT($V103,3)="ON_",
     IF(SSSModel!$C$4="RR",SUMPRODUCT(OFFSET($AC103,0,0,1,$CB$2),OFFSET(Profiles!$K$28,($Z103-1)*(Profiles!$I$26+1)+DG$4-SSSModel!$C$3+1,0,1,$CB$2)),
     IF(SSSModel!$C$4="ECC",$EA103*$EB103*SUMPRODUCT(OFFSET($AC103,0,MAX(0,DG$4-$DZ103-$CA$4+1),1,MIN($DZ103,DG$4-$CA$4+1)),OFFSET(Escalation!$K$24,($Y103-1)*(Escalation!$I$22+1)+DG$4-SSSModel!$C$3+1,MAX(0,DG$4-$DZ103-$CA$4+1),1,MIN($DZ103,DG$4-$CA$4+1))),
     IF(SSSModel!$C$4="PV",BI103*$EA103*(1+SSSModel!$C$2),
     IF(SSSModel!$C$4="FCR",$EC103*SUM(OFFSET($AC103,0,MAX(DG$4-$AC$4-$DZ103+1,0),1,MIN($DZ103,DG$4-$AC$4+1))),0)))),
SUM($AC103:$BZ103)*
     IF(SSSModel!$C$4="RR",OFFSET(Profiles!$K$2,$Z103,MAX(Profiles!$C$2,BI$4-$W103)),
     IF(SSSModel!$C$4="ECC",$EA103*$EB103*IF(MAX(Escalation!$C$2,BI$4-$W103)&gt;$DZ103-1,0,OFFSET(Escalation!$K$2,$Y103,MAX(Escalation!$C$2,BI$4-$W103))),
     IF(SSSModel!$C$4="PV",IF(DG$4=$W103,$EA103*(1+SSSModel!$C$2),0),
     IF(SSSModel!$C$4="FCR",IF(AND(DG$4&gt;=$W103,OFFSET(Profiles!$K$2,$Z103,MAX(Profiles!$C$2,BI$4-$W103))&gt;0),$EC103,0),0))))))</f>
        <v>0</v>
      </c>
      <c r="DH103" s="135">
        <f ca="1">IF(OR($Z103=0,SSSModel!$C$4="CF"),BJ103,
IF(LEFT($V103,3)="ON_",
     IF(SSSModel!$C$4="RR",SUMPRODUCT(OFFSET($AC103,0,0,1,$CB$2),OFFSET(Profiles!$K$28,($Z103-1)*(Profiles!$I$26+1)+DH$4-SSSModel!$C$3+1,0,1,$CB$2)),
     IF(SSSModel!$C$4="ECC",$EA103*$EB103*SUMPRODUCT(OFFSET($AC103,0,MAX(0,DH$4-$DZ103-$CA$4+1),1,MIN($DZ103,DH$4-$CA$4+1)),OFFSET(Escalation!$K$24,($Y103-1)*(Escalation!$I$22+1)+DH$4-SSSModel!$C$3+1,MAX(0,DH$4-$DZ103-$CA$4+1),1,MIN($DZ103,DH$4-$CA$4+1))),
     IF(SSSModel!$C$4="PV",BJ103*$EA103*(1+SSSModel!$C$2),
     IF(SSSModel!$C$4="FCR",$EC103*SUM(OFFSET($AC103,0,MAX(DH$4-$AC$4-$DZ103+1,0),1,MIN($DZ103,DH$4-$AC$4+1))),0)))),
SUM($AC103:$BZ103)*
     IF(SSSModel!$C$4="RR",OFFSET(Profiles!$K$2,$Z103,MAX(Profiles!$C$2,BJ$4-$W103)),
     IF(SSSModel!$C$4="ECC",$EA103*$EB103*IF(MAX(Escalation!$C$2,BJ$4-$W103)&gt;$DZ103-1,0,OFFSET(Escalation!$K$2,$Y103,MAX(Escalation!$C$2,BJ$4-$W103))),
     IF(SSSModel!$C$4="PV",IF(DH$4=$W103,$EA103*(1+SSSModel!$C$2),0),
     IF(SSSModel!$C$4="FCR",IF(AND(DH$4&gt;=$W103,OFFSET(Profiles!$K$2,$Z103,MAX(Profiles!$C$2,BJ$4-$W103))&gt;0),$EC103,0),0))))))</f>
        <v>0</v>
      </c>
      <c r="DI103" s="135">
        <f ca="1">IF(OR($Z103=0,SSSModel!$C$4="CF"),BK103,
IF(LEFT($V103,3)="ON_",
     IF(SSSModel!$C$4="RR",SUMPRODUCT(OFFSET($AC103,0,0,1,$CB$2),OFFSET(Profiles!$K$28,($Z103-1)*(Profiles!$I$26+1)+DI$4-SSSModel!$C$3+1,0,1,$CB$2)),
     IF(SSSModel!$C$4="ECC",$EA103*$EB103*SUMPRODUCT(OFFSET($AC103,0,MAX(0,DI$4-$DZ103-$CA$4+1),1,MIN($DZ103,DI$4-$CA$4+1)),OFFSET(Escalation!$K$24,($Y103-1)*(Escalation!$I$22+1)+DI$4-SSSModel!$C$3+1,MAX(0,DI$4-$DZ103-$CA$4+1),1,MIN($DZ103,DI$4-$CA$4+1))),
     IF(SSSModel!$C$4="PV",BK103*$EA103*(1+SSSModel!$C$2),
     IF(SSSModel!$C$4="FCR",$EC103*SUM(OFFSET($AC103,0,MAX(DI$4-$AC$4-$DZ103+1,0),1,MIN($DZ103,DI$4-$AC$4+1))),0)))),
SUM($AC103:$BZ103)*
     IF(SSSModel!$C$4="RR",OFFSET(Profiles!$K$2,$Z103,MAX(Profiles!$C$2,BK$4-$W103)),
     IF(SSSModel!$C$4="ECC",$EA103*$EB103*IF(MAX(Escalation!$C$2,BK$4-$W103)&gt;$DZ103-1,0,OFFSET(Escalation!$K$2,$Y103,MAX(Escalation!$C$2,BK$4-$W103))),
     IF(SSSModel!$C$4="PV",IF(DI$4=$W103,$EA103*(1+SSSModel!$C$2),0),
     IF(SSSModel!$C$4="FCR",IF(AND(DI$4&gt;=$W103,OFFSET(Profiles!$K$2,$Z103,MAX(Profiles!$C$2,BK$4-$W103))&gt;0),$EC103,0),0))))))</f>
        <v>0</v>
      </c>
      <c r="DJ103" s="135">
        <f ca="1">IF(OR($Z103=0,SSSModel!$C$4="CF"),BL103,
IF(LEFT($V103,3)="ON_",
     IF(SSSModel!$C$4="RR",SUMPRODUCT(OFFSET($AC103,0,0,1,$CB$2),OFFSET(Profiles!$K$28,($Z103-1)*(Profiles!$I$26+1)+DJ$4-SSSModel!$C$3+1,0,1,$CB$2)),
     IF(SSSModel!$C$4="ECC",$EA103*$EB103*SUMPRODUCT(OFFSET($AC103,0,MAX(0,DJ$4-$DZ103-$CA$4+1),1,MIN($DZ103,DJ$4-$CA$4+1)),OFFSET(Escalation!$K$24,($Y103-1)*(Escalation!$I$22+1)+DJ$4-SSSModel!$C$3+1,MAX(0,DJ$4-$DZ103-$CA$4+1),1,MIN($DZ103,DJ$4-$CA$4+1))),
     IF(SSSModel!$C$4="PV",BL103*$EA103*(1+SSSModel!$C$2),
     IF(SSSModel!$C$4="FCR",$EC103*SUM(OFFSET($AC103,0,MAX(DJ$4-$AC$4-$DZ103+1,0),1,MIN($DZ103,DJ$4-$AC$4+1))),0)))),
SUM($AC103:$BZ103)*
     IF(SSSModel!$C$4="RR",OFFSET(Profiles!$K$2,$Z103,MAX(Profiles!$C$2,BL$4-$W103)),
     IF(SSSModel!$C$4="ECC",$EA103*$EB103*IF(MAX(Escalation!$C$2,BL$4-$W103)&gt;$DZ103-1,0,OFFSET(Escalation!$K$2,$Y103,MAX(Escalation!$C$2,BL$4-$W103))),
     IF(SSSModel!$C$4="PV",IF(DJ$4=$W103,$EA103*(1+SSSModel!$C$2),0),
     IF(SSSModel!$C$4="FCR",IF(AND(DJ$4&gt;=$W103,OFFSET(Profiles!$K$2,$Z103,MAX(Profiles!$C$2,BL$4-$W103))&gt;0),$EC103,0),0))))))</f>
        <v>0</v>
      </c>
      <c r="DK103" s="135">
        <f ca="1">IF(OR($Z103=0,SSSModel!$C$4="CF"),BM103,
IF(LEFT($V103,3)="ON_",
     IF(SSSModel!$C$4="RR",SUMPRODUCT(OFFSET($AC103,0,0,1,$CB$2),OFFSET(Profiles!$K$28,($Z103-1)*(Profiles!$I$26+1)+DK$4-SSSModel!$C$3+1,0,1,$CB$2)),
     IF(SSSModel!$C$4="ECC",$EA103*$EB103*SUMPRODUCT(OFFSET($AC103,0,MAX(0,DK$4-$DZ103-$CA$4+1),1,MIN($DZ103,DK$4-$CA$4+1)),OFFSET(Escalation!$K$24,($Y103-1)*(Escalation!$I$22+1)+DK$4-SSSModel!$C$3+1,MAX(0,DK$4-$DZ103-$CA$4+1),1,MIN($DZ103,DK$4-$CA$4+1))),
     IF(SSSModel!$C$4="PV",BM103*$EA103*(1+SSSModel!$C$2),
     IF(SSSModel!$C$4="FCR",$EC103*SUM(OFFSET($AC103,0,MAX(DK$4-$AC$4-$DZ103+1,0),1,MIN($DZ103,DK$4-$AC$4+1))),0)))),
SUM($AC103:$BZ103)*
     IF(SSSModel!$C$4="RR",OFFSET(Profiles!$K$2,$Z103,MAX(Profiles!$C$2,BM$4-$W103)),
     IF(SSSModel!$C$4="ECC",$EA103*$EB103*IF(MAX(Escalation!$C$2,BM$4-$W103)&gt;$DZ103-1,0,OFFSET(Escalation!$K$2,$Y103,MAX(Escalation!$C$2,BM$4-$W103))),
     IF(SSSModel!$C$4="PV",IF(DK$4=$W103,$EA103*(1+SSSModel!$C$2),0),
     IF(SSSModel!$C$4="FCR",IF(AND(DK$4&gt;=$W103,OFFSET(Profiles!$K$2,$Z103,MAX(Profiles!$C$2,BM$4-$W103))&gt;0),$EC103,0),0))))))</f>
        <v>0</v>
      </c>
      <c r="DL103" s="135">
        <f ca="1">IF(OR($Z103=0,SSSModel!$C$4="CF"),BN103,
IF(LEFT($V103,3)="ON_",
     IF(SSSModel!$C$4="RR",SUMPRODUCT(OFFSET($AC103,0,0,1,$CB$2),OFFSET(Profiles!$K$28,($Z103-1)*(Profiles!$I$26+1)+DL$4-SSSModel!$C$3+1,0,1,$CB$2)),
     IF(SSSModel!$C$4="ECC",$EA103*$EB103*SUMPRODUCT(OFFSET($AC103,0,MAX(0,DL$4-$DZ103-$CA$4+1),1,MIN($DZ103,DL$4-$CA$4+1)),OFFSET(Escalation!$K$24,($Y103-1)*(Escalation!$I$22+1)+DL$4-SSSModel!$C$3+1,MAX(0,DL$4-$DZ103-$CA$4+1),1,MIN($DZ103,DL$4-$CA$4+1))),
     IF(SSSModel!$C$4="PV",BN103*$EA103*(1+SSSModel!$C$2),
     IF(SSSModel!$C$4="FCR",$EC103*SUM(OFFSET($AC103,0,MAX(DL$4-$AC$4-$DZ103+1,0),1,MIN($DZ103,DL$4-$AC$4+1))),0)))),
SUM($AC103:$BZ103)*
     IF(SSSModel!$C$4="RR",OFFSET(Profiles!$K$2,$Z103,MAX(Profiles!$C$2,BN$4-$W103)),
     IF(SSSModel!$C$4="ECC",$EA103*$EB103*IF(MAX(Escalation!$C$2,BN$4-$W103)&gt;$DZ103-1,0,OFFSET(Escalation!$K$2,$Y103,MAX(Escalation!$C$2,BN$4-$W103))),
     IF(SSSModel!$C$4="PV",IF(DL$4=$W103,$EA103*(1+SSSModel!$C$2),0),
     IF(SSSModel!$C$4="FCR",IF(AND(DL$4&gt;=$W103,OFFSET(Profiles!$K$2,$Z103,MAX(Profiles!$C$2,BN$4-$W103))&gt;0),$EC103,0),0))))))</f>
        <v>0</v>
      </c>
      <c r="DM103" s="135">
        <f ca="1">IF(OR($Z103=0,SSSModel!$C$4="CF"),BO103,
IF(LEFT($V103,3)="ON_",
     IF(SSSModel!$C$4="RR",SUMPRODUCT(OFFSET($AC103,0,0,1,$CB$2),OFFSET(Profiles!$K$28,($Z103-1)*(Profiles!$I$26+1)+DM$4-SSSModel!$C$3+1,0,1,$CB$2)),
     IF(SSSModel!$C$4="ECC",$EA103*$EB103*SUMPRODUCT(OFFSET($AC103,0,MAX(0,DM$4-$DZ103-$CA$4+1),1,MIN($DZ103,DM$4-$CA$4+1)),OFFSET(Escalation!$K$24,($Y103-1)*(Escalation!$I$22+1)+DM$4-SSSModel!$C$3+1,MAX(0,DM$4-$DZ103-$CA$4+1),1,MIN($DZ103,DM$4-$CA$4+1))),
     IF(SSSModel!$C$4="PV",BO103*$EA103*(1+SSSModel!$C$2),
     IF(SSSModel!$C$4="FCR",$EC103*SUM(OFFSET($AC103,0,MAX(DM$4-$AC$4-$DZ103+1,0),1,MIN($DZ103,DM$4-$AC$4+1))),0)))),
SUM($AC103:$BZ103)*
     IF(SSSModel!$C$4="RR",OFFSET(Profiles!$K$2,$Z103,MAX(Profiles!$C$2,BO$4-$W103)),
     IF(SSSModel!$C$4="ECC",$EA103*$EB103*IF(MAX(Escalation!$C$2,BO$4-$W103)&gt;$DZ103-1,0,OFFSET(Escalation!$K$2,$Y103,MAX(Escalation!$C$2,BO$4-$W103))),
     IF(SSSModel!$C$4="PV",IF(DM$4=$W103,$EA103*(1+SSSModel!$C$2),0),
     IF(SSSModel!$C$4="FCR",IF(AND(DM$4&gt;=$W103,OFFSET(Profiles!$K$2,$Z103,MAX(Profiles!$C$2,BO$4-$W103))&gt;0),$EC103,0),0))))))</f>
        <v>0</v>
      </c>
      <c r="DN103" s="135">
        <f ca="1">IF(OR($Z103=0,SSSModel!$C$4="CF"),BP103,
IF(LEFT($V103,3)="ON_",
     IF(SSSModel!$C$4="RR",SUMPRODUCT(OFFSET($AC103,0,0,1,$CB$2),OFFSET(Profiles!$K$28,($Z103-1)*(Profiles!$I$26+1)+DN$4-SSSModel!$C$3+1,0,1,$CB$2)),
     IF(SSSModel!$C$4="ECC",$EA103*$EB103*SUMPRODUCT(OFFSET($AC103,0,MAX(0,DN$4-$DZ103-$CA$4+1),1,MIN($DZ103,DN$4-$CA$4+1)),OFFSET(Escalation!$K$24,($Y103-1)*(Escalation!$I$22+1)+DN$4-SSSModel!$C$3+1,MAX(0,DN$4-$DZ103-$CA$4+1),1,MIN($DZ103,DN$4-$CA$4+1))),
     IF(SSSModel!$C$4="PV",BP103*$EA103*(1+SSSModel!$C$2),
     IF(SSSModel!$C$4="FCR",$EC103*SUM(OFFSET($AC103,0,MAX(DN$4-$AC$4-$DZ103+1,0),1,MIN($DZ103,DN$4-$AC$4+1))),0)))),
SUM($AC103:$BZ103)*
     IF(SSSModel!$C$4="RR",OFFSET(Profiles!$K$2,$Z103,MAX(Profiles!$C$2,BP$4-$W103)),
     IF(SSSModel!$C$4="ECC",$EA103*$EB103*IF(MAX(Escalation!$C$2,BP$4-$W103)&gt;$DZ103-1,0,OFFSET(Escalation!$K$2,$Y103,MAX(Escalation!$C$2,BP$4-$W103))),
     IF(SSSModel!$C$4="PV",IF(DN$4=$W103,$EA103*(1+SSSModel!$C$2),0),
     IF(SSSModel!$C$4="FCR",IF(AND(DN$4&gt;=$W103,OFFSET(Profiles!$K$2,$Z103,MAX(Profiles!$C$2,BP$4-$W103))&gt;0),$EC103,0),0))))))</f>
        <v>0</v>
      </c>
      <c r="DO103" s="135">
        <f ca="1">IF(OR($Z103=0,SSSModel!$C$4="CF"),BQ103,
IF(LEFT($V103,3)="ON_",
     IF(SSSModel!$C$4="RR",SUMPRODUCT(OFFSET($AC103,0,0,1,$CB$2),OFFSET(Profiles!$K$28,($Z103-1)*(Profiles!$I$26+1)+DO$4-SSSModel!$C$3+1,0,1,$CB$2)),
     IF(SSSModel!$C$4="ECC",$EA103*$EB103*SUMPRODUCT(OFFSET($AC103,0,MAX(0,DO$4-$DZ103-$CA$4+1),1,MIN($DZ103,DO$4-$CA$4+1)),OFFSET(Escalation!$K$24,($Y103-1)*(Escalation!$I$22+1)+DO$4-SSSModel!$C$3+1,MAX(0,DO$4-$DZ103-$CA$4+1),1,MIN($DZ103,DO$4-$CA$4+1))),
     IF(SSSModel!$C$4="PV",BQ103*$EA103*(1+SSSModel!$C$2),
     IF(SSSModel!$C$4="FCR",$EC103*SUM(OFFSET($AC103,0,MAX(DO$4-$AC$4-$DZ103+1,0),1,MIN($DZ103,DO$4-$AC$4+1))),0)))),
SUM($AC103:$BZ103)*
     IF(SSSModel!$C$4="RR",OFFSET(Profiles!$K$2,$Z103,MAX(Profiles!$C$2,BQ$4-$W103)),
     IF(SSSModel!$C$4="ECC",$EA103*$EB103*IF(MAX(Escalation!$C$2,BQ$4-$W103)&gt;$DZ103-1,0,OFFSET(Escalation!$K$2,$Y103,MAX(Escalation!$C$2,BQ$4-$W103))),
     IF(SSSModel!$C$4="PV",IF(DO$4=$W103,$EA103*(1+SSSModel!$C$2),0),
     IF(SSSModel!$C$4="FCR",IF(AND(DO$4&gt;=$W103,OFFSET(Profiles!$K$2,$Z103,MAX(Profiles!$C$2,BQ$4-$W103))&gt;0),$EC103,0),0))))))</f>
        <v>0</v>
      </c>
      <c r="DP103" s="135">
        <f ca="1">IF(OR($Z103=0,SSSModel!$C$4="CF"),BR103,
IF(LEFT($V103,3)="ON_",
     IF(SSSModel!$C$4="RR",SUMPRODUCT(OFFSET($AC103,0,0,1,$CB$2),OFFSET(Profiles!$K$28,($Z103-1)*(Profiles!$I$26+1)+DP$4-SSSModel!$C$3+1,0,1,$CB$2)),
     IF(SSSModel!$C$4="ECC",$EA103*$EB103*SUMPRODUCT(OFFSET($AC103,0,MAX(0,DP$4-$DZ103-$CA$4+1),1,MIN($DZ103,DP$4-$CA$4+1)),OFFSET(Escalation!$K$24,($Y103-1)*(Escalation!$I$22+1)+DP$4-SSSModel!$C$3+1,MAX(0,DP$4-$DZ103-$CA$4+1),1,MIN($DZ103,DP$4-$CA$4+1))),
     IF(SSSModel!$C$4="PV",BR103*$EA103*(1+SSSModel!$C$2),
     IF(SSSModel!$C$4="FCR",$EC103*SUM(OFFSET($AC103,0,MAX(DP$4-$AC$4-$DZ103+1,0),1,MIN($DZ103,DP$4-$AC$4+1))),0)))),
SUM($AC103:$BZ103)*
     IF(SSSModel!$C$4="RR",OFFSET(Profiles!$K$2,$Z103,MAX(Profiles!$C$2,BR$4-$W103)),
     IF(SSSModel!$C$4="ECC",$EA103*$EB103*IF(MAX(Escalation!$C$2,BR$4-$W103)&gt;$DZ103-1,0,OFFSET(Escalation!$K$2,$Y103,MAX(Escalation!$C$2,BR$4-$W103))),
     IF(SSSModel!$C$4="PV",IF(DP$4=$W103,$EA103*(1+SSSModel!$C$2),0),
     IF(SSSModel!$C$4="FCR",IF(AND(DP$4&gt;=$W103,OFFSET(Profiles!$K$2,$Z103,MAX(Profiles!$C$2,BR$4-$W103))&gt;0),$EC103,0),0))))))</f>
        <v>0</v>
      </c>
      <c r="DQ103" s="135">
        <f ca="1">IF(OR($Z103=0,SSSModel!$C$4="CF"),BS103,
IF(LEFT($V103,3)="ON_",
     IF(SSSModel!$C$4="RR",SUMPRODUCT(OFFSET($AC103,0,0,1,$CB$2),OFFSET(Profiles!$K$28,($Z103-1)*(Profiles!$I$26+1)+DQ$4-SSSModel!$C$3+1,0,1,$CB$2)),
     IF(SSSModel!$C$4="ECC",$EA103*$EB103*SUMPRODUCT(OFFSET($AC103,0,MAX(0,DQ$4-$DZ103-$CA$4+1),1,MIN($DZ103,DQ$4-$CA$4+1)),OFFSET(Escalation!$K$24,($Y103-1)*(Escalation!$I$22+1)+DQ$4-SSSModel!$C$3+1,MAX(0,DQ$4-$DZ103-$CA$4+1),1,MIN($DZ103,DQ$4-$CA$4+1))),
     IF(SSSModel!$C$4="PV",BS103*$EA103*(1+SSSModel!$C$2),
     IF(SSSModel!$C$4="FCR",$EC103*SUM(OFFSET($AC103,0,MAX(DQ$4-$AC$4-$DZ103+1,0),1,MIN($DZ103,DQ$4-$AC$4+1))),0)))),
SUM($AC103:$BZ103)*
     IF(SSSModel!$C$4="RR",OFFSET(Profiles!$K$2,$Z103,MAX(Profiles!$C$2,BS$4-$W103)),
     IF(SSSModel!$C$4="ECC",$EA103*$EB103*IF(MAX(Escalation!$C$2,BS$4-$W103)&gt;$DZ103-1,0,OFFSET(Escalation!$K$2,$Y103,MAX(Escalation!$C$2,BS$4-$W103))),
     IF(SSSModel!$C$4="PV",IF(DQ$4=$W103,$EA103*(1+SSSModel!$C$2),0),
     IF(SSSModel!$C$4="FCR",IF(AND(DQ$4&gt;=$W103,OFFSET(Profiles!$K$2,$Z103,MAX(Profiles!$C$2,BS$4-$W103))&gt;0),$EC103,0),0))))))</f>
        <v>0</v>
      </c>
      <c r="DR103" s="135">
        <f ca="1">IF(OR($Z103=0,SSSModel!$C$4="CF"),BT103,
IF(LEFT($V103,3)="ON_",
     IF(SSSModel!$C$4="RR",SUMPRODUCT(OFFSET($AC103,0,0,1,$CB$2),OFFSET(Profiles!$K$28,($Z103-1)*(Profiles!$I$26+1)+DR$4-SSSModel!$C$3+1,0,1,$CB$2)),
     IF(SSSModel!$C$4="ECC",$EA103*$EB103*SUMPRODUCT(OFFSET($AC103,0,MAX(0,DR$4-$DZ103-$CA$4+1),1,MIN($DZ103,DR$4-$CA$4+1)),OFFSET(Escalation!$K$24,($Y103-1)*(Escalation!$I$22+1)+DR$4-SSSModel!$C$3+1,MAX(0,DR$4-$DZ103-$CA$4+1),1,MIN($DZ103,DR$4-$CA$4+1))),
     IF(SSSModel!$C$4="PV",BT103*$EA103*(1+SSSModel!$C$2),
     IF(SSSModel!$C$4="FCR",$EC103*SUM(OFFSET($AC103,0,MAX(DR$4-$AC$4-$DZ103+1,0),1,MIN($DZ103,DR$4-$AC$4+1))),0)))),
SUM($AC103:$BZ103)*
     IF(SSSModel!$C$4="RR",OFFSET(Profiles!$K$2,$Z103,MAX(Profiles!$C$2,BT$4-$W103)),
     IF(SSSModel!$C$4="ECC",$EA103*$EB103*IF(MAX(Escalation!$C$2,BT$4-$W103)&gt;$DZ103-1,0,OFFSET(Escalation!$K$2,$Y103,MAX(Escalation!$C$2,BT$4-$W103))),
     IF(SSSModel!$C$4="PV",IF(DR$4=$W103,$EA103*(1+SSSModel!$C$2),0),
     IF(SSSModel!$C$4="FCR",IF(AND(DR$4&gt;=$W103,OFFSET(Profiles!$K$2,$Z103,MAX(Profiles!$C$2,BT$4-$W103))&gt;0),$EC103,0),0))))))</f>
        <v>0</v>
      </c>
      <c r="DS103" s="135">
        <f ca="1">IF(OR($Z103=0,SSSModel!$C$4="CF"),BU103,
IF(LEFT($V103,3)="ON_",
     IF(SSSModel!$C$4="RR",SUMPRODUCT(OFFSET($AC103,0,0,1,$CB$2),OFFSET(Profiles!$K$28,($Z103-1)*(Profiles!$I$26+1)+DS$4-SSSModel!$C$3+1,0,1,$CB$2)),
     IF(SSSModel!$C$4="ECC",$EA103*$EB103*SUMPRODUCT(OFFSET($AC103,0,MAX(0,DS$4-$DZ103-$CA$4+1),1,MIN($DZ103,DS$4-$CA$4+1)),OFFSET(Escalation!$K$24,($Y103-1)*(Escalation!$I$22+1)+DS$4-SSSModel!$C$3+1,MAX(0,DS$4-$DZ103-$CA$4+1),1,MIN($DZ103,DS$4-$CA$4+1))),
     IF(SSSModel!$C$4="PV",BU103*$EA103*(1+SSSModel!$C$2),
     IF(SSSModel!$C$4="FCR",$EC103*SUM(OFFSET($AC103,0,MAX(DS$4-$AC$4-$DZ103+1,0),1,MIN($DZ103,DS$4-$AC$4+1))),0)))),
SUM($AC103:$BZ103)*
     IF(SSSModel!$C$4="RR",OFFSET(Profiles!$K$2,$Z103,MAX(Profiles!$C$2,BU$4-$W103)),
     IF(SSSModel!$C$4="ECC",$EA103*$EB103*IF(MAX(Escalation!$C$2,BU$4-$W103)&gt;$DZ103-1,0,OFFSET(Escalation!$K$2,$Y103,MAX(Escalation!$C$2,BU$4-$W103))),
     IF(SSSModel!$C$4="PV",IF(DS$4=$W103,$EA103*(1+SSSModel!$C$2),0),
     IF(SSSModel!$C$4="FCR",IF(AND(DS$4&gt;=$W103,OFFSET(Profiles!$K$2,$Z103,MAX(Profiles!$C$2,BU$4-$W103))&gt;0),$EC103,0),0))))))</f>
        <v>0</v>
      </c>
      <c r="DT103" s="135">
        <f ca="1">IF(OR($Z103=0,SSSModel!$C$4="CF"),BV103,
IF(LEFT($V103,3)="ON_",
     IF(SSSModel!$C$4="RR",SUMPRODUCT(OFFSET($AC103,0,0,1,$CB$2),OFFSET(Profiles!$K$28,($Z103-1)*(Profiles!$I$26+1)+DT$4-SSSModel!$C$3+1,0,1,$CB$2)),
     IF(SSSModel!$C$4="ECC",$EA103*$EB103*SUMPRODUCT(OFFSET($AC103,0,MAX(0,DT$4-$DZ103-$CA$4+1),1,MIN($DZ103,DT$4-$CA$4+1)),OFFSET(Escalation!$K$24,($Y103-1)*(Escalation!$I$22+1)+DT$4-SSSModel!$C$3+1,MAX(0,DT$4-$DZ103-$CA$4+1),1,MIN($DZ103,DT$4-$CA$4+1))),
     IF(SSSModel!$C$4="PV",BV103*$EA103*(1+SSSModel!$C$2),
     IF(SSSModel!$C$4="FCR",$EC103*SUM(OFFSET($AC103,0,MAX(DT$4-$AC$4-$DZ103+1,0),1,MIN($DZ103,DT$4-$AC$4+1))),0)))),
SUM($AC103:$BZ103)*
     IF(SSSModel!$C$4="RR",OFFSET(Profiles!$K$2,$Z103,MAX(Profiles!$C$2,BV$4-$W103)),
     IF(SSSModel!$C$4="ECC",$EA103*$EB103*IF(MAX(Escalation!$C$2,BV$4-$W103)&gt;$DZ103-1,0,OFFSET(Escalation!$K$2,$Y103,MAX(Escalation!$C$2,BV$4-$W103))),
     IF(SSSModel!$C$4="PV",IF(DT$4=$W103,$EA103*(1+SSSModel!$C$2),0),
     IF(SSSModel!$C$4="FCR",IF(AND(DT$4&gt;=$W103,OFFSET(Profiles!$K$2,$Z103,MAX(Profiles!$C$2,BV$4-$W103))&gt;0),$EC103,0),0))))))</f>
        <v>0</v>
      </c>
      <c r="DU103" s="135">
        <f ca="1">IF(OR($Z103=0,SSSModel!$C$4="CF"),BW103,
IF(LEFT($V103,3)="ON_",
     IF(SSSModel!$C$4="RR",SUMPRODUCT(OFFSET($AC103,0,0,1,$CB$2),OFFSET(Profiles!$K$28,($Z103-1)*(Profiles!$I$26+1)+DU$4-SSSModel!$C$3+1,0,1,$CB$2)),
     IF(SSSModel!$C$4="ECC",$EA103*$EB103*SUMPRODUCT(OFFSET($AC103,0,MAX(0,DU$4-$DZ103-$CA$4+1),1,MIN($DZ103,DU$4-$CA$4+1)),OFFSET(Escalation!$K$24,($Y103-1)*(Escalation!$I$22+1)+DU$4-SSSModel!$C$3+1,MAX(0,DU$4-$DZ103-$CA$4+1),1,MIN($DZ103,DU$4-$CA$4+1))),
     IF(SSSModel!$C$4="PV",BW103*$EA103*(1+SSSModel!$C$2),
     IF(SSSModel!$C$4="FCR",$EC103*SUM(OFFSET($AC103,0,MAX(DU$4-$AC$4-$DZ103+1,0),1,MIN($DZ103,DU$4-$AC$4+1))),0)))),
SUM($AC103:$BZ103)*
     IF(SSSModel!$C$4="RR",OFFSET(Profiles!$K$2,$Z103,MAX(Profiles!$C$2,BW$4-$W103)),
     IF(SSSModel!$C$4="ECC",$EA103*$EB103*IF(MAX(Escalation!$C$2,BW$4-$W103)&gt;$DZ103-1,0,OFFSET(Escalation!$K$2,$Y103,MAX(Escalation!$C$2,BW$4-$W103))),
     IF(SSSModel!$C$4="PV",IF(DU$4=$W103,$EA103*(1+SSSModel!$C$2),0),
     IF(SSSModel!$C$4="FCR",IF(AND(DU$4&gt;=$W103,OFFSET(Profiles!$K$2,$Z103,MAX(Profiles!$C$2,BW$4-$W103))&gt;0),$EC103,0),0))))))</f>
        <v>0</v>
      </c>
      <c r="DV103" s="136">
        <f ca="1">IF(OR($Z103=0,SSSModel!$C$4="CF"),BX103,
IF(LEFT($V103,3)="ON_",
     IF(SSSModel!$C$4="RR",SUMPRODUCT(OFFSET($AC103,0,0,1,$CB$2),OFFSET(Profiles!$K$28,($Z103-1)*(Profiles!$I$26+1)+DV$4-SSSModel!$C$3+1,0,1,$CB$2)),
     IF(SSSModel!$C$4="ECC",$EA103*$EB103*SUMPRODUCT(OFFSET($AC103,0,MAX(0,DV$4-$DZ103-$CA$4+1),1,MIN($DZ103,DV$4-$CA$4+1)),OFFSET(Escalation!$K$24,($Y103-1)*(Escalation!$I$22+1)+DV$4-SSSModel!$C$3+1,MAX(0,DV$4-$DZ103-$CA$4+1),1,MIN($DZ103,DV$4-$CA$4+1))),
     IF(SSSModel!$C$4="PV",BX103*$EA103*(1+SSSModel!$C$2),
     IF(SSSModel!$C$4="FCR",$EC103*SUM(OFFSET($AC103,0,MAX(DV$4-$AC$4-$DZ103+1,0),1,MIN($DZ103,DV$4-$AC$4+1))),0)))),
SUM($AC103:$BZ103)*
     IF(SSSModel!$C$4="RR",OFFSET(Profiles!$K$2,$Z103,MAX(Profiles!$C$2,BX$4-$W103)),
     IF(SSSModel!$C$4="ECC",$EA103*$EB103*IF(MAX(Escalation!$C$2,BX$4-$W103)&gt;$DZ103-1,0,OFFSET(Escalation!$K$2,$Y103,MAX(Escalation!$C$2,BX$4-$W103))),
     IF(SSSModel!$C$4="PV",IF(DV$4=$W103,$EA103*(1+SSSModel!$C$2),0),
     IF(SSSModel!$C$4="FCR",IF(AND(DV$4&gt;=$W103,OFFSET(Profiles!$K$2,$Z103,MAX(Profiles!$C$2,BX$4-$W103))&gt;0),$EC103,0),0))))))</f>
        <v>0</v>
      </c>
      <c r="DW103" s="136">
        <f ca="1">IF(OR($Z103=0,SSSModel!$C$4="CF"),BY103,
IF(LEFT($V103,3)="ON_",
     IF(SSSModel!$C$4="RR",SUMPRODUCT(OFFSET($AC103,0,0,1,$CB$2),OFFSET(Profiles!$K$28,($Z103-1)*(Profiles!$I$26+1)+DW$4-SSSModel!$C$3+1,0,1,$CB$2)),
     IF(SSSModel!$C$4="ECC",$EA103*$EB103*SUMPRODUCT(OFFSET($AC103,0,MAX(0,DW$4-$DZ103-$CA$4+1),1,MIN($DZ103,DW$4-$CA$4+1)),OFFSET(Escalation!$K$24,($Y103-1)*(Escalation!$I$22+1)+DW$4-SSSModel!$C$3+1,MAX(0,DW$4-$DZ103-$CA$4+1),1,MIN($DZ103,DW$4-$CA$4+1))),
     IF(SSSModel!$C$4="PV",BY103*$EA103*(1+SSSModel!$C$2),
     IF(SSSModel!$C$4="FCR",$EC103*SUM(OFFSET($AC103,0,MAX(DW$4-$AC$4-$DZ103+1,0),1,MIN($DZ103,DW$4-$AC$4+1))),0)))),
SUM($AC103:$BZ103)*
     IF(SSSModel!$C$4="RR",OFFSET(Profiles!$K$2,$Z103,MAX(Profiles!$C$2,BY$4-$W103)),
     IF(SSSModel!$C$4="ECC",$EA103*$EB103*IF(MAX(Escalation!$C$2,BY$4-$W103)&gt;$DZ103-1,0,OFFSET(Escalation!$K$2,$Y103,MAX(Escalation!$C$2,BY$4-$W103))),
     IF(SSSModel!$C$4="PV",IF(DW$4=$W103,$EA103*(1+SSSModel!$C$2),0),
     IF(SSSModel!$C$4="FCR",IF(AND(DW$4&gt;=$W103,OFFSET(Profiles!$K$2,$Z103,MAX(Profiles!$C$2,BY$4-$W103))&gt;0),$EC103,0),0))))))</f>
        <v>0</v>
      </c>
      <c r="DX103" s="136">
        <f ca="1">IF(OR($Z103=0,SSSModel!$C$4="CF"),BZ103,
IF(LEFT($V103,3)="ON_",
     IF(SSSModel!$C$4="RR",SUMPRODUCT(OFFSET($AC103,0,0,1,$CB$2),OFFSET(Profiles!$K$28,($Z103-1)*(Profiles!$I$26+1)+DX$4-SSSModel!$C$3+1,0,1,$CB$2)),
     IF(SSSModel!$C$4="ECC",$EA103*$EB103*SUMPRODUCT(OFFSET($AC103,0,MAX(0,DX$4-$DZ103-$CA$4+1),1,MIN($DZ103,DX$4-$CA$4+1)),OFFSET(Escalation!$K$24,($Y103-1)*(Escalation!$I$22+1)+DX$4-SSSModel!$C$3+1,MAX(0,DX$4-$DZ103-$CA$4+1),1,MIN($DZ103,DX$4-$CA$4+1))),
     IF(SSSModel!$C$4="PV",BZ103*$EA103*(1+SSSModel!$C$2),
     IF(SSSModel!$C$4="FCR",$EC103*SUM(OFFSET($AC103,0,MAX(DX$4-$AC$4-$DZ103+1,0),1,MIN($DZ103,DX$4-$AC$4+1))),0)))),
SUM($AC103:$BZ103)*
     IF(SSSModel!$C$4="RR",OFFSET(Profiles!$K$2,$Z103,MAX(Profiles!$C$2,BZ$4-$W103)),
     IF(SSSModel!$C$4="ECC",$EA103*$EB103*IF(MAX(Escalation!$C$2,BZ$4-$W103)&gt;$DZ103-1,0,OFFSET(Escalation!$K$2,$Y103,MAX(Escalation!$C$2,BZ$4-$W103))),
     IF(SSSModel!$C$4="PV",IF(DX$4=$W103,$EA103*(1+SSSModel!$C$2),0),
     IF(SSSModel!$C$4="FCR",IF(AND(DX$4&gt;=$W103,OFFSET(Profiles!$K$2,$Z103,MAX(Profiles!$C$2,BZ$4-$W103))&gt;0),$EC103,0),0))))))</f>
        <v>0</v>
      </c>
      <c r="DY103" s="82">
        <f ca="1">IF($Y103=0,0,OFFSET(Escalation!$B$2,$Y103,0))</f>
        <v>0</v>
      </c>
      <c r="DZ103" s="80">
        <f ca="1">IF($Z103=0,0,COUNTIF(OFFSET(Profiles!$K$2,$Z103,0,1,50),"&gt;0"))</f>
        <v>0</v>
      </c>
      <c r="EA103" s="137">
        <f ca="1">IF($Z103=0,0,SUMPRODUCT(Profiles!$C$20:$BH$20,OFFSET(Profiles!$C$2,$Z103,0,1,Profiles!$B$1)))</f>
        <v>0</v>
      </c>
      <c r="EB103" s="24">
        <f>IF($Z103=0,0,((1-(1+DY103)/(1+SSSModel!$C$2))/(1-((1+DY103)/(1+SSSModel!$C$2))^DZ103))*(1+SSSModel!$C$2))</f>
        <v>0</v>
      </c>
      <c r="EC103" s="24">
        <f>IF($Z103=0,0,-PMT(SSSModel!$C$2,DZ103,EA103))</f>
        <v>0</v>
      </c>
    </row>
    <row r="104" spans="3:133" x14ac:dyDescent="0.35">
      <c r="C104" s="18">
        <f t="shared" si="12"/>
        <v>10</v>
      </c>
      <c r="D104" s="18">
        <f t="shared" si="13"/>
        <v>10</v>
      </c>
      <c r="E104" s="18">
        <f t="shared" ca="1" si="14"/>
        <v>0</v>
      </c>
      <c r="G104" s="25" t="str">
        <f ca="1">IF($E104=0,"",OFFSET(Resources!B$26,$E104,0))</f>
        <v/>
      </c>
      <c r="H104" s="25" t="str">
        <f ca="1">IF($E104=0,"",OFFSET(Resources!C$26,$E104,0))</f>
        <v/>
      </c>
      <c r="I104" s="25" t="str">
        <f ca="1">IF($E104=0,"",OFFSET(Resources!$E$26,$E104,0))</f>
        <v/>
      </c>
      <c r="J104" s="16">
        <v>1</v>
      </c>
      <c r="K104" s="16" t="s">
        <v>150</v>
      </c>
      <c r="L104" s="25" t="str">
        <f ca="1">OFFSET(Resources!$CG$24,0,$C104-1)</f>
        <v>Annual Fuel Burn</v>
      </c>
      <c r="M104" s="25" t="str">
        <f ca="1">OFFSET(Resources!$CG$25,0,$C104-1)</f>
        <v>O&amp;M</v>
      </c>
      <c r="N104" s="1">
        <v>1</v>
      </c>
      <c r="O104" s="7">
        <f ca="1">IF($E104=0,0,OFFSET(Resources!$CG$26,$E104,$C104-1))</f>
        <v>0</v>
      </c>
      <c r="P104" s="25" t="str">
        <f ca="1">OFFSET(Resources!$CG$26,0,$C104-1)</f>
        <v>mmBtu/Yr</v>
      </c>
      <c r="Q104" s="18">
        <f ca="1">IF($E104=0,0,OFFSET(GenAlts!$W$4,$E104,$D104-1))</f>
        <v>0</v>
      </c>
      <c r="R104" s="1">
        <v>1</v>
      </c>
      <c r="S104" t="str">
        <f ca="1">IF($E104=0,"",OFFSET(Resources!$R$26,$E104,0))</f>
        <v/>
      </c>
      <c r="T104" s="85" t="str">
        <f ca="1">IF(OR($E104=0,OFFSET(Resources!$P$26,$E104,0)=0),"",OFFSET(Resources!$P$26,$E104,0))</f>
        <v/>
      </c>
      <c r="U104" s="25">
        <f ca="1">IF($E104=0,0,OFFSET(Resources!$AB$26,$E104,($C104-1)*Resources!$CI$20))</f>
        <v>0</v>
      </c>
      <c r="V104" s="1"/>
      <c r="W104">
        <f t="shared" ca="1" si="15"/>
        <v>0</v>
      </c>
      <c r="X104">
        <f ca="1">IF(T104="",0,MATCH(T104,Profiles!$A$3:$A$22,0))</f>
        <v>0</v>
      </c>
      <c r="Y104" s="10">
        <f ca="1">IF(U104=0,0,MATCH(U104,Escalation!$A$3:$A$18,0))</f>
        <v>0</v>
      </c>
      <c r="Z104">
        <f>IF(V104="",0,MATCH(V104,Profiles!$A$3:$A$22,0))</f>
        <v>0</v>
      </c>
      <c r="AA104" s="8"/>
      <c r="AB104" s="8">
        <v>0</v>
      </c>
      <c r="AC104" s="72">
        <f ca="1">IF(OR(AC$4&lt;$Q104,AC$4&gt;$Q104+IF($S104="",1000,$S104)-1),0,IF(MOD(AC$4-$Q104,IF($R104="",1000,$R104))=0,$O104,0))*IF($Y104&gt;0,(1+INDEX(Escalation!$B$3:$B$18,$Y104,0))^(AC$4-SSSModel!$C$5),1)*IF($X104=0,1,OFFSET(Profiles!$K$2,$X104,MAX(Profiles!$C$2,AC$4-$Q104)))*IF($AA104=1,(1+SSSModel!#REF!),1)</f>
        <v>0</v>
      </c>
      <c r="AD104" s="72">
        <f ca="1">IF(OR(AD$4&lt;$Q104,AD$4&gt;$Q104+IF($S104="",1000,$S104)-1),0,IF(MOD(AD$4-$Q104,IF($R104="",1000,$R104))=0,$O104,0))*IF($Y104&gt;0,(1+INDEX(Escalation!$B$3:$B$18,$Y104,0))^(AD$4-SSSModel!$C$5),1)*IF($X104=0,1,OFFSET(Profiles!$K$2,$X104,MAX(Profiles!$C$2,AD$4-$Q104)))*IF($AA104=1,(1+SSSModel!#REF!),1)</f>
        <v>0</v>
      </c>
      <c r="AE104" s="72">
        <f ca="1">IF(OR(AE$4&lt;$Q104,AE$4&gt;$Q104+IF($S104="",1000,$S104)-1),0,IF(MOD(AE$4-$Q104,IF($R104="",1000,$R104))=0,$O104,0))*IF($Y104&gt;0,(1+INDEX(Escalation!$B$3:$B$18,$Y104,0))^(AE$4-SSSModel!$C$5),1)*IF($X104=0,1,OFFSET(Profiles!$K$2,$X104,MAX(Profiles!$C$2,AE$4-$Q104)))*IF($AA104=1,(1+SSSModel!#REF!),1)</f>
        <v>0</v>
      </c>
      <c r="AF104" s="72">
        <f ca="1">IF(OR(AF$4&lt;$Q104,AF$4&gt;$Q104+IF($S104="",1000,$S104)-1),0,IF(MOD(AF$4-$Q104,IF($R104="",1000,$R104))=0,$O104,0))*IF($Y104&gt;0,(1+INDEX(Escalation!$B$3:$B$18,$Y104,0))^(AF$4-SSSModel!$C$5),1)*IF($X104=0,1,OFFSET(Profiles!$K$2,$X104,MAX(Profiles!$C$2,AF$4-$Q104)))*IF($AA104=1,(1+SSSModel!#REF!),1)</f>
        <v>0</v>
      </c>
      <c r="AG104" s="72">
        <f ca="1">IF(OR(AG$4&lt;$Q104,AG$4&gt;$Q104+IF($S104="",1000,$S104)-1),0,IF(MOD(AG$4-$Q104,IF($R104="",1000,$R104))=0,$O104,0))*IF($Y104&gt;0,(1+INDEX(Escalation!$B$3:$B$18,$Y104,0))^(AG$4-SSSModel!$C$5),1)*IF($X104=0,1,OFFSET(Profiles!$K$2,$X104,MAX(Profiles!$C$2,AG$4-$Q104)))*IF($AA104=1,(1+SSSModel!#REF!),1)</f>
        <v>0</v>
      </c>
      <c r="AH104" s="72">
        <f ca="1">IF(OR(AH$4&lt;$Q104,AH$4&gt;$Q104+IF($S104="",1000,$S104)-1),0,IF(MOD(AH$4-$Q104,IF($R104="",1000,$R104))=0,$O104,0))*IF($Y104&gt;0,(1+INDEX(Escalation!$B$3:$B$18,$Y104,0))^(AH$4-SSSModel!$C$5),1)*IF($X104=0,1,OFFSET(Profiles!$K$2,$X104,MAX(Profiles!$C$2,AH$4-$Q104)))*IF($AA104=1,(1+SSSModel!#REF!),1)</f>
        <v>0</v>
      </c>
      <c r="AI104" s="72">
        <f ca="1">IF(OR(AI$4&lt;$Q104,AI$4&gt;$Q104+IF($S104="",1000,$S104)-1),0,IF(MOD(AI$4-$Q104,IF($R104="",1000,$R104))=0,$O104,0))*IF($Y104&gt;0,(1+INDEX(Escalation!$B$3:$B$18,$Y104,0))^(AI$4-SSSModel!$C$5),1)*IF($X104=0,1,OFFSET(Profiles!$K$2,$X104,MAX(Profiles!$C$2,AI$4-$Q104)))*IF($AA104=1,(1+SSSModel!#REF!),1)</f>
        <v>0</v>
      </c>
      <c r="AJ104" s="72">
        <f ca="1">IF(OR(AJ$4&lt;$Q104,AJ$4&gt;$Q104+IF($S104="",1000,$S104)-1),0,IF(MOD(AJ$4-$Q104,IF($R104="",1000,$R104))=0,$O104,0))*IF($Y104&gt;0,(1+INDEX(Escalation!$B$3:$B$18,$Y104,0))^(AJ$4-SSSModel!$C$5),1)*IF($X104=0,1,OFFSET(Profiles!$K$2,$X104,MAX(Profiles!$C$2,AJ$4-$Q104)))*IF($AA104=1,(1+SSSModel!#REF!),1)</f>
        <v>0</v>
      </c>
      <c r="AK104" s="72">
        <f ca="1">IF(OR(AK$4&lt;$Q104,AK$4&gt;$Q104+IF($S104="",1000,$S104)-1),0,IF(MOD(AK$4-$Q104,IF($R104="",1000,$R104))=0,$O104,0))*IF($Y104&gt;0,(1+INDEX(Escalation!$B$3:$B$18,$Y104,0))^(AK$4-SSSModel!$C$5),1)*IF($X104=0,1,OFFSET(Profiles!$K$2,$X104,MAX(Profiles!$C$2,AK$4-$Q104)))*IF($AA104=1,(1+SSSModel!#REF!),1)</f>
        <v>0</v>
      </c>
      <c r="AL104" s="72">
        <f ca="1">IF(OR(AL$4&lt;$Q104,AL$4&gt;$Q104+IF($S104="",1000,$S104)-1),0,IF(MOD(AL$4-$Q104,IF($R104="",1000,$R104))=0,$O104,0))*IF($Y104&gt;0,(1+INDEX(Escalation!$B$3:$B$18,$Y104,0))^(AL$4-SSSModel!$C$5),1)*IF($X104=0,1,OFFSET(Profiles!$K$2,$X104,MAX(Profiles!$C$2,AL$4-$Q104)))*IF($AA104=1,(1+SSSModel!#REF!),1)</f>
        <v>0</v>
      </c>
      <c r="AM104" s="72">
        <f ca="1">IF(OR(AM$4&lt;$Q104,AM$4&gt;$Q104+IF($S104="",1000,$S104)-1),0,IF(MOD(AM$4-$Q104,IF($R104="",1000,$R104))=0,$O104,0))*IF($Y104&gt;0,(1+INDEX(Escalation!$B$3:$B$18,$Y104,0))^(AM$4-SSSModel!$C$5),1)*IF($X104=0,1,OFFSET(Profiles!$K$2,$X104,MAX(Profiles!$C$2,AM$4-$Q104)))*IF($AA104=1,(1+SSSModel!#REF!),1)</f>
        <v>0</v>
      </c>
      <c r="AN104" s="72">
        <f ca="1">IF(OR(AN$4&lt;$Q104,AN$4&gt;$Q104+IF($S104="",1000,$S104)-1),0,IF(MOD(AN$4-$Q104,IF($R104="",1000,$R104))=0,$O104,0))*IF($Y104&gt;0,(1+INDEX(Escalation!$B$3:$B$18,$Y104,0))^(AN$4-SSSModel!$C$5),1)*IF($X104=0,1,OFFSET(Profiles!$K$2,$X104,MAX(Profiles!$C$2,AN$4-$Q104)))*IF($AA104=1,(1+SSSModel!#REF!),1)</f>
        <v>0</v>
      </c>
      <c r="AO104" s="72">
        <f ca="1">IF(OR(AO$4&lt;$Q104,AO$4&gt;$Q104+IF($S104="",1000,$S104)-1),0,IF(MOD(AO$4-$Q104,IF($R104="",1000,$R104))=0,$O104,0))*IF($Y104&gt;0,(1+INDEX(Escalation!$B$3:$B$18,$Y104,0))^(AO$4-SSSModel!$C$5),1)*IF($X104=0,1,OFFSET(Profiles!$K$2,$X104,MAX(Profiles!$C$2,AO$4-$Q104)))*IF($AA104=1,(1+SSSModel!#REF!),1)</f>
        <v>0</v>
      </c>
      <c r="AP104" s="72">
        <f ca="1">IF(OR(AP$4&lt;$Q104,AP$4&gt;$Q104+IF($S104="",1000,$S104)-1),0,IF(MOD(AP$4-$Q104,IF($R104="",1000,$R104))=0,$O104,0))*IF($Y104&gt;0,(1+INDEX(Escalation!$B$3:$B$18,$Y104,0))^(AP$4-SSSModel!$C$5),1)*IF($X104=0,1,OFFSET(Profiles!$K$2,$X104,MAX(Profiles!$C$2,AP$4-$Q104)))*IF($AA104=1,(1+SSSModel!#REF!),1)</f>
        <v>0</v>
      </c>
      <c r="AQ104" s="72">
        <f ca="1">IF(OR(AQ$4&lt;$Q104,AQ$4&gt;$Q104+IF($S104="",1000,$S104)-1),0,IF(MOD(AQ$4-$Q104,IF($R104="",1000,$R104))=0,$O104,0))*IF($Y104&gt;0,(1+INDEX(Escalation!$B$3:$B$18,$Y104,0))^(AQ$4-SSSModel!$C$5),1)*IF($X104=0,1,OFFSET(Profiles!$K$2,$X104,MAX(Profiles!$C$2,AQ$4-$Q104)))*IF($AA104=1,(1+SSSModel!#REF!),1)</f>
        <v>0</v>
      </c>
      <c r="AR104" s="72">
        <f ca="1">IF(OR(AR$4&lt;$Q104,AR$4&gt;$Q104+IF($S104="",1000,$S104)-1),0,IF(MOD(AR$4-$Q104,IF($R104="",1000,$R104))=0,$O104,0))*IF($Y104&gt;0,(1+INDEX(Escalation!$B$3:$B$18,$Y104,0))^(AR$4-SSSModel!$C$5),1)*IF($X104=0,1,OFFSET(Profiles!$K$2,$X104,MAX(Profiles!$C$2,AR$4-$Q104)))*IF($AA104=1,(1+SSSModel!#REF!),1)</f>
        <v>0</v>
      </c>
      <c r="AS104" s="72">
        <f ca="1">IF(OR(AS$4&lt;$Q104,AS$4&gt;$Q104+IF($S104="",1000,$S104)-1),0,IF(MOD(AS$4-$Q104,IF($R104="",1000,$R104))=0,$O104,0))*IF($Y104&gt;0,(1+INDEX(Escalation!$B$3:$B$18,$Y104,0))^(AS$4-SSSModel!$C$5),1)*IF($X104=0,1,OFFSET(Profiles!$K$2,$X104,MAX(Profiles!$C$2,AS$4-$Q104)))*IF($AA104=1,(1+SSSModel!#REF!),1)</f>
        <v>0</v>
      </c>
      <c r="AT104" s="72">
        <f ca="1">IF(OR(AT$4&lt;$Q104,AT$4&gt;$Q104+IF($S104="",1000,$S104)-1),0,IF(MOD(AT$4-$Q104,IF($R104="",1000,$R104))=0,$O104,0))*IF($Y104&gt;0,(1+INDEX(Escalation!$B$3:$B$18,$Y104,0))^(AT$4-SSSModel!$C$5),1)*IF($X104=0,1,OFFSET(Profiles!$K$2,$X104,MAX(Profiles!$C$2,AT$4-$Q104)))*IF($AA104=1,(1+SSSModel!#REF!),1)</f>
        <v>0</v>
      </c>
      <c r="AU104" s="72">
        <f ca="1">IF(OR(AU$4&lt;$Q104,AU$4&gt;$Q104+IF($S104="",1000,$S104)-1),0,IF(MOD(AU$4-$Q104,IF($R104="",1000,$R104))=0,$O104,0))*IF($Y104&gt;0,(1+INDEX(Escalation!$B$3:$B$18,$Y104,0))^(AU$4-SSSModel!$C$5),1)*IF($X104=0,1,OFFSET(Profiles!$K$2,$X104,MAX(Profiles!$C$2,AU$4-$Q104)))*IF($AA104=1,(1+SSSModel!#REF!),1)</f>
        <v>0</v>
      </c>
      <c r="AV104" s="72">
        <f ca="1">IF(OR(AV$4&lt;$Q104,AV$4&gt;$Q104+IF($S104="",1000,$S104)-1),0,IF(MOD(AV$4-$Q104,IF($R104="",1000,$R104))=0,$O104,0))*IF($Y104&gt;0,(1+INDEX(Escalation!$B$3:$B$18,$Y104,0))^(AV$4-SSSModel!$C$5),1)*IF($X104=0,1,OFFSET(Profiles!$K$2,$X104,MAX(Profiles!$C$2,AV$4-$Q104)))*IF($AA104=1,(1+SSSModel!#REF!),1)</f>
        <v>0</v>
      </c>
      <c r="AW104" s="72">
        <f ca="1">IF(OR(AW$4&lt;$Q104,AW$4&gt;$Q104+IF($S104="",1000,$S104)-1),0,IF(MOD(AW$4-$Q104,IF($R104="",1000,$R104))=0,$O104,0))*IF($Y104&gt;0,(1+INDEX(Escalation!$B$3:$B$18,$Y104,0))^(AW$4-SSSModel!$C$5),1)*IF($X104=0,1,OFFSET(Profiles!$K$2,$X104,MAX(Profiles!$C$2,AW$4-$Q104)))*IF($AA104=1,(1+SSSModel!#REF!),1)</f>
        <v>0</v>
      </c>
      <c r="AX104" s="72">
        <f ca="1">IF(OR(AX$4&lt;$Q104,AX$4&gt;$Q104+IF($S104="",1000,$S104)-1),0,IF(MOD(AX$4-$Q104,IF($R104="",1000,$R104))=0,$O104,0))*IF($Y104&gt;0,(1+INDEX(Escalation!$B$3:$B$18,$Y104,0))^(AX$4-SSSModel!$C$5),1)*IF($X104=0,1,OFFSET(Profiles!$K$2,$X104,MAX(Profiles!$C$2,AX$4-$Q104)))*IF($AA104=1,(1+SSSModel!#REF!),1)</f>
        <v>0</v>
      </c>
      <c r="AY104" s="72">
        <f ca="1">IF(OR(AY$4&lt;$Q104,AY$4&gt;$Q104+IF($S104="",1000,$S104)-1),0,IF(MOD(AY$4-$Q104,IF($R104="",1000,$R104))=0,$O104,0))*IF($Y104&gt;0,(1+INDEX(Escalation!$B$3:$B$18,$Y104,0))^(AY$4-SSSModel!$C$5),1)*IF($X104=0,1,OFFSET(Profiles!$K$2,$X104,MAX(Profiles!$C$2,AY$4-$Q104)))*IF($AA104=1,(1+SSSModel!#REF!),1)</f>
        <v>0</v>
      </c>
      <c r="AZ104" s="72">
        <f ca="1">IF(OR(AZ$4&lt;$Q104,AZ$4&gt;$Q104+IF($S104="",1000,$S104)-1),0,IF(MOD(AZ$4-$Q104,IF($R104="",1000,$R104))=0,$O104,0))*IF($Y104&gt;0,(1+INDEX(Escalation!$B$3:$B$18,$Y104,0))^(AZ$4-SSSModel!$C$5),1)*IF($X104=0,1,OFFSET(Profiles!$K$2,$X104,MAX(Profiles!$C$2,AZ$4-$Q104)))*IF($AA104=1,(1+SSSModel!#REF!),1)</f>
        <v>0</v>
      </c>
      <c r="BA104" s="72">
        <f ca="1">IF(OR(BA$4&lt;$Q104,BA$4&gt;$Q104+IF($S104="",1000,$S104)-1),0,IF(MOD(BA$4-$Q104,IF($R104="",1000,$R104))=0,$O104,0))*IF($Y104&gt;0,(1+INDEX(Escalation!$B$3:$B$18,$Y104,0))^(BA$4-SSSModel!$C$5),1)*IF($X104=0,1,OFFSET(Profiles!$K$2,$X104,MAX(Profiles!$C$2,BA$4-$Q104)))*IF($AA104=1,(1+SSSModel!#REF!),1)</f>
        <v>0</v>
      </c>
      <c r="BB104" s="72">
        <f ca="1">IF(OR(BB$4&lt;$Q104,BB$4&gt;$Q104+IF($S104="",1000,$S104)-1),0,IF(MOD(BB$4-$Q104,IF($R104="",1000,$R104))=0,$O104,0))*IF($Y104&gt;0,(1+INDEX(Escalation!$B$3:$B$18,$Y104,0))^(BB$4-SSSModel!$C$5),1)*IF($X104=0,1,OFFSET(Profiles!$K$2,$X104,MAX(Profiles!$C$2,BB$4-$Q104)))*IF($AA104=1,(1+SSSModel!#REF!),1)</f>
        <v>0</v>
      </c>
      <c r="BC104" s="72">
        <f ca="1">IF(OR(BC$4&lt;$Q104,BC$4&gt;$Q104+IF($S104="",1000,$S104)-1),0,IF(MOD(BC$4-$Q104,IF($R104="",1000,$R104))=0,$O104,0))*IF($Y104&gt;0,(1+INDEX(Escalation!$B$3:$B$18,$Y104,0))^(BC$4-SSSModel!$C$5),1)*IF($X104=0,1,OFFSET(Profiles!$K$2,$X104,MAX(Profiles!$C$2,BC$4-$Q104)))*IF($AA104=1,(1+SSSModel!#REF!),1)</f>
        <v>0</v>
      </c>
      <c r="BD104" s="72">
        <f ca="1">IF(OR(BD$4&lt;$Q104,BD$4&gt;$Q104+IF($S104="",1000,$S104)-1),0,IF(MOD(BD$4-$Q104,IF($R104="",1000,$R104))=0,$O104,0))*IF($Y104&gt;0,(1+INDEX(Escalation!$B$3:$B$18,$Y104,0))^(BD$4-SSSModel!$C$5),1)*IF($X104=0,1,OFFSET(Profiles!$K$2,$X104,MAX(Profiles!$C$2,BD$4-$Q104)))*IF($AA104=1,(1+SSSModel!#REF!),1)</f>
        <v>0</v>
      </c>
      <c r="BE104" s="72">
        <f ca="1">IF(OR(BE$4&lt;$Q104,BE$4&gt;$Q104+IF($S104="",1000,$S104)-1),0,IF(MOD(BE$4-$Q104,IF($R104="",1000,$R104))=0,$O104,0))*IF($Y104&gt;0,(1+INDEX(Escalation!$B$3:$B$18,$Y104,0))^(BE$4-SSSModel!$C$5),1)*IF($X104=0,1,OFFSET(Profiles!$K$2,$X104,MAX(Profiles!$C$2,BE$4-$Q104)))*IF($AA104=1,(1+SSSModel!#REF!),1)</f>
        <v>0</v>
      </c>
      <c r="BF104" s="72">
        <f ca="1">IF(OR(BF$4&lt;$Q104,BF$4&gt;$Q104+IF($S104="",1000,$S104)-1),0,IF(MOD(BF$4-$Q104,IF($R104="",1000,$R104))=0,$O104,0))*IF($Y104&gt;0,(1+INDEX(Escalation!$B$3:$B$18,$Y104,0))^(BF$4-SSSModel!$C$5),1)*IF($X104=0,1,OFFSET(Profiles!$K$2,$X104,MAX(Profiles!$C$2,BF$4-$Q104)))*IF($AA104=1,(1+SSSModel!#REF!),1)</f>
        <v>0</v>
      </c>
      <c r="BG104" s="72">
        <f ca="1">IF(OR(BG$4&lt;$Q104,BG$4&gt;$Q104+IF($S104="",1000,$S104)-1),0,IF(MOD(BG$4-$Q104,IF($R104="",1000,$R104))=0,$O104,0))*IF($Y104&gt;0,(1+INDEX(Escalation!$B$3:$B$18,$Y104,0))^(BG$4-SSSModel!$C$5),1)*IF($X104=0,1,OFFSET(Profiles!$K$2,$X104,MAX(Profiles!$C$2,BG$4-$Q104)))*IF($AA104=1,(1+SSSModel!#REF!),1)</f>
        <v>0</v>
      </c>
      <c r="BH104" s="72">
        <f ca="1">IF(OR(BH$4&lt;$Q104,BH$4&gt;$Q104+IF($S104="",1000,$S104)-1),0,IF(MOD(BH$4-$Q104,IF($R104="",1000,$R104))=0,$O104,0))*IF($Y104&gt;0,(1+INDEX(Escalation!$B$3:$B$18,$Y104,0))^(BH$4-SSSModel!$C$5),1)*IF($X104=0,1,OFFSET(Profiles!$K$2,$X104,MAX(Profiles!$C$2,BH$4-$Q104)))*IF($AA104=1,(1+SSSModel!#REF!),1)</f>
        <v>0</v>
      </c>
      <c r="BI104" s="72">
        <f ca="1">IF(OR(BI$4&lt;$Q104,BI$4&gt;$Q104+IF($S104="",1000,$S104)-1),0,IF(MOD(BI$4-$Q104,IF($R104="",1000,$R104))=0,$O104,0))*IF($Y104&gt;0,(1+INDEX(Escalation!$B$3:$B$18,$Y104,0))^(BI$4-SSSModel!$C$5),1)*IF($X104=0,1,OFFSET(Profiles!$K$2,$X104,MAX(Profiles!$C$2,BI$4-$Q104)))*IF($AA104=1,(1+SSSModel!#REF!),1)</f>
        <v>0</v>
      </c>
      <c r="BJ104" s="72">
        <f ca="1">IF(OR(BJ$4&lt;$Q104,BJ$4&gt;$Q104+IF($S104="",1000,$S104)-1),0,IF(MOD(BJ$4-$Q104,IF($R104="",1000,$R104))=0,$O104,0))*IF($Y104&gt;0,(1+INDEX(Escalation!$B$3:$B$18,$Y104,0))^(BJ$4-SSSModel!$C$5),1)*IF($X104=0,1,OFFSET(Profiles!$K$2,$X104,MAX(Profiles!$C$2,BJ$4-$Q104)))*IF($AA104=1,(1+SSSModel!#REF!),1)</f>
        <v>0</v>
      </c>
      <c r="BK104" s="72">
        <f ca="1">IF(OR(BK$4&lt;$Q104,BK$4&gt;$Q104+IF($S104="",1000,$S104)-1),0,IF(MOD(BK$4-$Q104,IF($R104="",1000,$R104))=0,$O104,0))*IF($Y104&gt;0,(1+INDEX(Escalation!$B$3:$B$18,$Y104,0))^(BK$4-SSSModel!$C$5),1)*IF($X104=0,1,OFFSET(Profiles!$K$2,$X104,MAX(Profiles!$C$2,BK$4-$Q104)))*IF($AA104=1,(1+SSSModel!#REF!),1)</f>
        <v>0</v>
      </c>
      <c r="BL104" s="72">
        <f ca="1">IF(OR(BL$4&lt;$Q104,BL$4&gt;$Q104+IF($S104="",1000,$S104)-1),0,IF(MOD(BL$4-$Q104,IF($R104="",1000,$R104))=0,$O104,0))*IF($Y104&gt;0,(1+INDEX(Escalation!$B$3:$B$18,$Y104,0))^(BL$4-SSSModel!$C$5),1)*IF($X104=0,1,OFFSET(Profiles!$K$2,$X104,MAX(Profiles!$C$2,BL$4-$Q104)))*IF($AA104=1,(1+SSSModel!#REF!),1)</f>
        <v>0</v>
      </c>
      <c r="BM104" s="72">
        <f ca="1">IF(OR(BM$4&lt;$Q104,BM$4&gt;$Q104+IF($S104="",1000,$S104)-1),0,IF(MOD(BM$4-$Q104,IF($R104="",1000,$R104))=0,$O104,0))*IF($Y104&gt;0,(1+INDEX(Escalation!$B$3:$B$18,$Y104,0))^(BM$4-SSSModel!$C$5),1)*IF($X104=0,1,OFFSET(Profiles!$K$2,$X104,MAX(Profiles!$C$2,BM$4-$Q104)))*IF($AA104=1,(1+SSSModel!#REF!),1)</f>
        <v>0</v>
      </c>
      <c r="BN104" s="72">
        <f ca="1">IF(OR(BN$4&lt;$Q104,BN$4&gt;$Q104+IF($S104="",1000,$S104)-1),0,IF(MOD(BN$4-$Q104,IF($R104="",1000,$R104))=0,$O104,0))*IF($Y104&gt;0,(1+INDEX(Escalation!$B$3:$B$18,$Y104,0))^(BN$4-SSSModel!$C$5),1)*IF($X104=0,1,OFFSET(Profiles!$K$2,$X104,MAX(Profiles!$C$2,BN$4-$Q104)))*IF($AA104=1,(1+SSSModel!#REF!),1)</f>
        <v>0</v>
      </c>
      <c r="BO104" s="72">
        <f ca="1">IF(OR(BO$4&lt;$Q104,BO$4&gt;$Q104+IF($S104="",1000,$S104)-1),0,IF(MOD(BO$4-$Q104,IF($R104="",1000,$R104))=0,$O104,0))*IF($Y104&gt;0,(1+INDEX(Escalation!$B$3:$B$18,$Y104,0))^(BO$4-SSSModel!$C$5),1)*IF($X104=0,1,OFFSET(Profiles!$K$2,$X104,MAX(Profiles!$C$2,BO$4-$Q104)))*IF($AA104=1,(1+SSSModel!#REF!),1)</f>
        <v>0</v>
      </c>
      <c r="BP104" s="72">
        <f ca="1">IF(OR(BP$4&lt;$Q104,BP$4&gt;$Q104+IF($S104="",1000,$S104)-1),0,IF(MOD(BP$4-$Q104,IF($R104="",1000,$R104))=0,$O104,0))*IF($Y104&gt;0,(1+INDEX(Escalation!$B$3:$B$18,$Y104,0))^(BP$4-SSSModel!$C$5),1)*IF($X104=0,1,OFFSET(Profiles!$K$2,$X104,MAX(Profiles!$C$2,BP$4-$Q104)))*IF($AA104=1,(1+SSSModel!#REF!),1)</f>
        <v>0</v>
      </c>
      <c r="BQ104" s="72">
        <f ca="1">IF(OR(BQ$4&lt;$Q104,BQ$4&gt;$Q104+IF($S104="",1000,$S104)-1),0,IF(MOD(BQ$4-$Q104,IF($R104="",1000,$R104))=0,$O104,0))*IF($Y104&gt;0,(1+INDEX(Escalation!$B$3:$B$18,$Y104,0))^(BQ$4-SSSModel!$C$5),1)*IF($X104=0,1,OFFSET(Profiles!$K$2,$X104,MAX(Profiles!$C$2,BQ$4-$Q104)))*IF($AA104=1,(1+SSSModel!#REF!),1)</f>
        <v>0</v>
      </c>
      <c r="BR104" s="72">
        <f ca="1">IF(OR(BR$4&lt;$Q104,BR$4&gt;$Q104+IF($S104="",1000,$S104)-1),0,IF(MOD(BR$4-$Q104,IF($R104="",1000,$R104))=0,$O104,0))*IF($Y104&gt;0,(1+INDEX(Escalation!$B$3:$B$18,$Y104,0))^(BR$4-SSSModel!$C$5),1)*IF($X104=0,1,OFFSET(Profiles!$K$2,$X104,MAX(Profiles!$C$2,BR$4-$Q104)))*IF($AA104=1,(1+SSSModel!#REF!),1)</f>
        <v>0</v>
      </c>
      <c r="BS104" s="72">
        <f ca="1">IF(OR(BS$4&lt;$Q104,BS$4&gt;$Q104+IF($S104="",1000,$S104)-1),0,IF(MOD(BS$4-$Q104,IF($R104="",1000,$R104))=0,$O104,0))*IF($Y104&gt;0,(1+INDEX(Escalation!$B$3:$B$18,$Y104,0))^(BS$4-SSSModel!$C$5),1)*IF($X104=0,1,OFFSET(Profiles!$K$2,$X104,MAX(Profiles!$C$2,BS$4-$Q104)))*IF($AA104=1,(1+SSSModel!#REF!),1)</f>
        <v>0</v>
      </c>
      <c r="BT104" s="72">
        <f ca="1">IF(OR(BT$4&lt;$Q104,BT$4&gt;$Q104+IF($S104="",1000,$S104)-1),0,IF(MOD(BT$4-$Q104,IF($R104="",1000,$R104))=0,$O104,0))*IF($Y104&gt;0,(1+INDEX(Escalation!$B$3:$B$18,$Y104,0))^(BT$4-SSSModel!$C$5),1)*IF($X104=0,1,OFFSET(Profiles!$K$2,$X104,MAX(Profiles!$C$2,BT$4-$Q104)))*IF($AA104=1,(1+SSSModel!#REF!),1)</f>
        <v>0</v>
      </c>
      <c r="BU104" s="72">
        <f ca="1">IF(OR(BU$4&lt;$Q104,BU$4&gt;$Q104+IF($S104="",1000,$S104)-1),0,IF(MOD(BU$4-$Q104,IF($R104="",1000,$R104))=0,$O104,0))*IF($Y104&gt;0,(1+INDEX(Escalation!$B$3:$B$18,$Y104,0))^(BU$4-SSSModel!$C$5),1)*IF($X104=0,1,OFFSET(Profiles!$K$2,$X104,MAX(Profiles!$C$2,BU$4-$Q104)))*IF($AA104=1,(1+SSSModel!#REF!),1)</f>
        <v>0</v>
      </c>
      <c r="BV104" s="72">
        <f ca="1">IF(OR(BV$4&lt;$Q104,BV$4&gt;$Q104+IF($S104="",1000,$S104)-1),0,IF(MOD(BV$4-$Q104,IF($R104="",1000,$R104))=0,$O104,0))*IF($Y104&gt;0,(1+INDEX(Escalation!$B$3:$B$18,$Y104,0))^(BV$4-SSSModel!$C$5),1)*IF($X104=0,1,OFFSET(Profiles!$K$2,$X104,MAX(Profiles!$C$2,BV$4-$Q104)))*IF($AA104=1,(1+SSSModel!#REF!),1)</f>
        <v>0</v>
      </c>
      <c r="BW104" s="72">
        <f ca="1">IF(OR(BW$4&lt;$Q104,BW$4&gt;$Q104+IF($S104="",1000,$S104)-1),0,IF(MOD(BW$4-$Q104,IF($R104="",1000,$R104))=0,$O104,0))*IF($Y104&gt;0,(1+INDEX(Escalation!$B$3:$B$18,$Y104,0))^(BW$4-SSSModel!$C$5),1)*IF($X104=0,1,OFFSET(Profiles!$K$2,$X104,MAX(Profiles!$C$2,BW$4-$Q104)))*IF($AA104=1,(1+SSSModel!#REF!),1)</f>
        <v>0</v>
      </c>
      <c r="BX104" s="72">
        <f ca="1">IF(OR(BX$4&lt;$Q104,BX$4&gt;$Q104+IF($S104="",1000,$S104)-1),0,IF(MOD(BX$4-$Q104,IF($R104="",1000,$R104))=0,$O104,0))*IF($Y104&gt;0,(1+INDEX(Escalation!$B$3:$B$18,$Y104,0))^(BX$4-SSSModel!$C$5),1)*IF($X104=0,1,OFFSET(Profiles!$K$2,$X104,MAX(Profiles!$C$2,BX$4-$Q104)))*IF($AA104=1,(1+SSSModel!#REF!),1)</f>
        <v>0</v>
      </c>
      <c r="BY104" s="72">
        <f ca="1">IF(OR(BY$4&lt;$Q104,BY$4&gt;$Q104+IF($S104="",1000,$S104)-1),0,IF(MOD(BY$4-$Q104,IF($R104="",1000,$R104))=0,$O104,0))*IF($Y104&gt;0,(1+INDEX(Escalation!$B$3:$B$18,$Y104,0))^(BY$4-SSSModel!$C$5),1)*IF($X104=0,1,OFFSET(Profiles!$K$2,$X104,MAX(Profiles!$C$2,BY$4-$Q104)))*IF($AA104=1,(1+SSSModel!#REF!),1)</f>
        <v>0</v>
      </c>
      <c r="BZ104" s="72">
        <f ca="1">IF(OR(BZ$4&lt;$Q104,BZ$4&gt;$Q104+IF($S104="",1000,$S104)-1),0,IF(MOD(BZ$4-$Q104,IF($R104="",1000,$R104))=0,$O104,0))*IF($Y104&gt;0,(1+INDEX(Escalation!$B$3:$B$18,$Y104,0))^(BZ$4-SSSModel!$C$5),1)*IF($X104=0,1,OFFSET(Profiles!$K$2,$X104,MAX(Profiles!$C$2,BZ$4-$Q104)))*IF($AA104=1,(1+SSSModel!#REF!),1)</f>
        <v>0</v>
      </c>
      <c r="CA104" s="134">
        <f ca="1">IF(OR($Z104=0,SSSModel!$C$4="CF"),AC104,
IF(LEFT($V104,3)="ON_",
     IF(SSSModel!$C$4="RR",SUMPRODUCT(OFFSET($AC104,0,0,1,$CB$2),OFFSET(Profiles!$K$28,($Z104-1)*(Profiles!$I$26+1)+CA$4-SSSModel!$C$3+1,0,1,$CB$2)),
     IF(SSSModel!$C$4="ECC",$EA104*$EB104*SUMPRODUCT(OFFSET($AC104,0,MAX(0,CA$4-$DZ104-$CA$4+1),1,MIN($DZ104,CA$4-$CA$4+1)),OFFSET(Escalation!$K$24,($Y104-1)*(Escalation!$I$22+1)+CA$4-SSSModel!$C$3+1,MAX(0,CA$4-$DZ104-$CA$4+1),1,MIN($DZ104,CA$4-$CA$4+1))),
     IF(SSSModel!$C$4="PV",AC104*$EA104*(1+SSSModel!$C$2),
     IF(SSSModel!$C$4="FCR",$EC104*SUM(OFFSET($AC104,0,MAX(CA$4-$AC$4-$DZ104+1,0),1,MIN($DZ104,CA$4-$AC$4+1))),0)))),
SUM($AC104:$BZ104)*
     IF(SSSModel!$C$4="RR",OFFSET(Profiles!$K$2,$Z104,MAX(Profiles!$C$2,AC$4-$W104)),
     IF(SSSModel!$C$4="ECC",$EA104*$EB104*IF(MAX(Escalation!$C$2,AC$4-$W104)&gt;$DZ104-1,0,OFFSET(Escalation!$K$2,$Y104,MAX(Escalation!$C$2,AC$4-$W104))),
     IF(SSSModel!$C$4="PV",IF(CA$4=$W104,$EA104*(1+SSSModel!$C$2),0),
     IF(SSSModel!$C$4="FCR",IF(AND(CA$4&gt;=$W104,OFFSET(Profiles!$K$2,$Z104,MAX(Profiles!$C$2,AC$4-$W104))&gt;0),$EC104,0),0))))))</f>
        <v>0</v>
      </c>
      <c r="CB104" s="135">
        <f ca="1">IF(OR($Z104=0,SSSModel!$C$4="CF"),AD104,
IF(LEFT($V104,3)="ON_",
     IF(SSSModel!$C$4="RR",SUMPRODUCT(OFFSET($AC104,0,0,1,$CB$2),OFFSET(Profiles!$K$28,($Z104-1)*(Profiles!$I$26+1)+CB$4-SSSModel!$C$3+1,0,1,$CB$2)),
     IF(SSSModel!$C$4="ECC",$EA104*$EB104*SUMPRODUCT(OFFSET($AC104,0,MAX(0,CB$4-$DZ104-$CA$4+1),1,MIN($DZ104,CB$4-$CA$4+1)),OFFSET(Escalation!$K$24,($Y104-1)*(Escalation!$I$22+1)+CB$4-SSSModel!$C$3+1,MAX(0,CB$4-$DZ104-$CA$4+1),1,MIN($DZ104,CB$4-$CA$4+1))),
     IF(SSSModel!$C$4="PV",AD104*$EA104*(1+SSSModel!$C$2),
     IF(SSSModel!$C$4="FCR",$EC104*SUM(OFFSET($AC104,0,MAX(CB$4-$AC$4-$DZ104+1,0),1,MIN($DZ104,CB$4-$AC$4+1))),0)))),
SUM($AC104:$BZ104)*
     IF(SSSModel!$C$4="RR",OFFSET(Profiles!$K$2,$Z104,MAX(Profiles!$C$2,AD$4-$W104)),
     IF(SSSModel!$C$4="ECC",$EA104*$EB104*IF(MAX(Escalation!$C$2,AD$4-$W104)&gt;$DZ104-1,0,OFFSET(Escalation!$K$2,$Y104,MAX(Escalation!$C$2,AD$4-$W104))),
     IF(SSSModel!$C$4="PV",IF(CB$4=$W104,$EA104*(1+SSSModel!$C$2),0),
     IF(SSSModel!$C$4="FCR",IF(AND(CB$4&gt;=$W104,OFFSET(Profiles!$K$2,$Z104,MAX(Profiles!$C$2,AD$4-$W104))&gt;0),$EC104,0),0))))))</f>
        <v>0</v>
      </c>
      <c r="CC104" s="135">
        <f ca="1">IF(OR($Z104=0,SSSModel!$C$4="CF"),AE104,
IF(LEFT($V104,3)="ON_",
     IF(SSSModel!$C$4="RR",SUMPRODUCT(OFFSET($AC104,0,0,1,$CB$2),OFFSET(Profiles!$K$28,($Z104-1)*(Profiles!$I$26+1)+CC$4-SSSModel!$C$3+1,0,1,$CB$2)),
     IF(SSSModel!$C$4="ECC",$EA104*$EB104*SUMPRODUCT(OFFSET($AC104,0,MAX(0,CC$4-$DZ104-$CA$4+1),1,MIN($DZ104,CC$4-$CA$4+1)),OFFSET(Escalation!$K$24,($Y104-1)*(Escalation!$I$22+1)+CC$4-SSSModel!$C$3+1,MAX(0,CC$4-$DZ104-$CA$4+1),1,MIN($DZ104,CC$4-$CA$4+1))),
     IF(SSSModel!$C$4="PV",AE104*$EA104*(1+SSSModel!$C$2),
     IF(SSSModel!$C$4="FCR",$EC104*SUM(OFFSET($AC104,0,MAX(CC$4-$AC$4-$DZ104+1,0),1,MIN($DZ104,CC$4-$AC$4+1))),0)))),
SUM($AC104:$BZ104)*
     IF(SSSModel!$C$4="RR",OFFSET(Profiles!$K$2,$Z104,MAX(Profiles!$C$2,AE$4-$W104)),
     IF(SSSModel!$C$4="ECC",$EA104*$EB104*IF(MAX(Escalation!$C$2,AE$4-$W104)&gt;$DZ104-1,0,OFFSET(Escalation!$K$2,$Y104,MAX(Escalation!$C$2,AE$4-$W104))),
     IF(SSSModel!$C$4="PV",IF(CC$4=$W104,$EA104*(1+SSSModel!$C$2),0),
     IF(SSSModel!$C$4="FCR",IF(AND(CC$4&gt;=$W104,OFFSET(Profiles!$K$2,$Z104,MAX(Profiles!$C$2,AE$4-$W104))&gt;0),$EC104,0),0))))))</f>
        <v>0</v>
      </c>
      <c r="CD104" s="135">
        <f ca="1">IF(OR($Z104=0,SSSModel!$C$4="CF"),AF104,
IF(LEFT($V104,3)="ON_",
     IF(SSSModel!$C$4="RR",SUMPRODUCT(OFFSET($AC104,0,0,1,$CB$2),OFFSET(Profiles!$K$28,($Z104-1)*(Profiles!$I$26+1)+CD$4-SSSModel!$C$3+1,0,1,$CB$2)),
     IF(SSSModel!$C$4="ECC",$EA104*$EB104*SUMPRODUCT(OFFSET($AC104,0,MAX(0,CD$4-$DZ104-$CA$4+1),1,MIN($DZ104,CD$4-$CA$4+1)),OFFSET(Escalation!$K$24,($Y104-1)*(Escalation!$I$22+1)+CD$4-SSSModel!$C$3+1,MAX(0,CD$4-$DZ104-$CA$4+1),1,MIN($DZ104,CD$4-$CA$4+1))),
     IF(SSSModel!$C$4="PV",AF104*$EA104*(1+SSSModel!$C$2),
     IF(SSSModel!$C$4="FCR",$EC104*SUM(OFFSET($AC104,0,MAX(CD$4-$AC$4-$DZ104+1,0),1,MIN($DZ104,CD$4-$AC$4+1))),0)))),
SUM($AC104:$BZ104)*
     IF(SSSModel!$C$4="RR",OFFSET(Profiles!$K$2,$Z104,MAX(Profiles!$C$2,AF$4-$W104)),
     IF(SSSModel!$C$4="ECC",$EA104*$EB104*IF(MAX(Escalation!$C$2,AF$4-$W104)&gt;$DZ104-1,0,OFFSET(Escalation!$K$2,$Y104,MAX(Escalation!$C$2,AF$4-$W104))),
     IF(SSSModel!$C$4="PV",IF(CD$4=$W104,$EA104*(1+SSSModel!$C$2),0),
     IF(SSSModel!$C$4="FCR",IF(AND(CD$4&gt;=$W104,OFFSET(Profiles!$K$2,$Z104,MAX(Profiles!$C$2,AF$4-$W104))&gt;0),$EC104,0),0))))))</f>
        <v>0</v>
      </c>
      <c r="CE104" s="135">
        <f ca="1">IF(OR($Z104=0,SSSModel!$C$4="CF"),AG104,
IF(LEFT($V104,3)="ON_",
     IF(SSSModel!$C$4="RR",SUMPRODUCT(OFFSET($AC104,0,0,1,$CB$2),OFFSET(Profiles!$K$28,($Z104-1)*(Profiles!$I$26+1)+CE$4-SSSModel!$C$3+1,0,1,$CB$2)),
     IF(SSSModel!$C$4="ECC",$EA104*$EB104*SUMPRODUCT(OFFSET($AC104,0,MAX(0,CE$4-$DZ104-$CA$4+1),1,MIN($DZ104,CE$4-$CA$4+1)),OFFSET(Escalation!$K$24,($Y104-1)*(Escalation!$I$22+1)+CE$4-SSSModel!$C$3+1,MAX(0,CE$4-$DZ104-$CA$4+1),1,MIN($DZ104,CE$4-$CA$4+1))),
     IF(SSSModel!$C$4="PV",AG104*$EA104*(1+SSSModel!$C$2),
     IF(SSSModel!$C$4="FCR",$EC104*SUM(OFFSET($AC104,0,MAX(CE$4-$AC$4-$DZ104+1,0),1,MIN($DZ104,CE$4-$AC$4+1))),0)))),
SUM($AC104:$BZ104)*
     IF(SSSModel!$C$4="RR",OFFSET(Profiles!$K$2,$Z104,MAX(Profiles!$C$2,AG$4-$W104)),
     IF(SSSModel!$C$4="ECC",$EA104*$EB104*IF(MAX(Escalation!$C$2,AG$4-$W104)&gt;$DZ104-1,0,OFFSET(Escalation!$K$2,$Y104,MAX(Escalation!$C$2,AG$4-$W104))),
     IF(SSSModel!$C$4="PV",IF(CE$4=$W104,$EA104*(1+SSSModel!$C$2),0),
     IF(SSSModel!$C$4="FCR",IF(AND(CE$4&gt;=$W104,OFFSET(Profiles!$K$2,$Z104,MAX(Profiles!$C$2,AG$4-$W104))&gt;0),$EC104,0),0))))))</f>
        <v>0</v>
      </c>
      <c r="CF104" s="135">
        <f ca="1">IF(OR($Z104=0,SSSModel!$C$4="CF"),AH104,
IF(LEFT($V104,3)="ON_",
     IF(SSSModel!$C$4="RR",SUMPRODUCT(OFFSET($AC104,0,0,1,$CB$2),OFFSET(Profiles!$K$28,($Z104-1)*(Profiles!$I$26+1)+CF$4-SSSModel!$C$3+1,0,1,$CB$2)),
     IF(SSSModel!$C$4="ECC",$EA104*$EB104*SUMPRODUCT(OFFSET($AC104,0,MAX(0,CF$4-$DZ104-$CA$4+1),1,MIN($DZ104,CF$4-$CA$4+1)),OFFSET(Escalation!$K$24,($Y104-1)*(Escalation!$I$22+1)+CF$4-SSSModel!$C$3+1,MAX(0,CF$4-$DZ104-$CA$4+1),1,MIN($DZ104,CF$4-$CA$4+1))),
     IF(SSSModel!$C$4="PV",AH104*$EA104*(1+SSSModel!$C$2),
     IF(SSSModel!$C$4="FCR",$EC104*SUM(OFFSET($AC104,0,MAX(CF$4-$AC$4-$DZ104+1,0),1,MIN($DZ104,CF$4-$AC$4+1))),0)))),
SUM($AC104:$BZ104)*
     IF(SSSModel!$C$4="RR",OFFSET(Profiles!$K$2,$Z104,MAX(Profiles!$C$2,AH$4-$W104)),
     IF(SSSModel!$C$4="ECC",$EA104*$EB104*IF(MAX(Escalation!$C$2,AH$4-$W104)&gt;$DZ104-1,0,OFFSET(Escalation!$K$2,$Y104,MAX(Escalation!$C$2,AH$4-$W104))),
     IF(SSSModel!$C$4="PV",IF(CF$4=$W104,$EA104*(1+SSSModel!$C$2),0),
     IF(SSSModel!$C$4="FCR",IF(AND(CF$4&gt;=$W104,OFFSET(Profiles!$K$2,$Z104,MAX(Profiles!$C$2,AH$4-$W104))&gt;0),$EC104,0),0))))))</f>
        <v>0</v>
      </c>
      <c r="CG104" s="135">
        <f ca="1">IF(OR($Z104=0,SSSModel!$C$4="CF"),AI104,
IF(LEFT($V104,3)="ON_",
     IF(SSSModel!$C$4="RR",SUMPRODUCT(OFFSET($AC104,0,0,1,$CB$2),OFFSET(Profiles!$K$28,($Z104-1)*(Profiles!$I$26+1)+CG$4-SSSModel!$C$3+1,0,1,$CB$2)),
     IF(SSSModel!$C$4="ECC",$EA104*$EB104*SUMPRODUCT(OFFSET($AC104,0,MAX(0,CG$4-$DZ104-$CA$4+1),1,MIN($DZ104,CG$4-$CA$4+1)),OFFSET(Escalation!$K$24,($Y104-1)*(Escalation!$I$22+1)+CG$4-SSSModel!$C$3+1,MAX(0,CG$4-$DZ104-$CA$4+1),1,MIN($DZ104,CG$4-$CA$4+1))),
     IF(SSSModel!$C$4="PV",AI104*$EA104*(1+SSSModel!$C$2),
     IF(SSSModel!$C$4="FCR",$EC104*SUM(OFFSET($AC104,0,MAX(CG$4-$AC$4-$DZ104+1,0),1,MIN($DZ104,CG$4-$AC$4+1))),0)))),
SUM($AC104:$BZ104)*
     IF(SSSModel!$C$4="RR",OFFSET(Profiles!$K$2,$Z104,MAX(Profiles!$C$2,AI$4-$W104)),
     IF(SSSModel!$C$4="ECC",$EA104*$EB104*IF(MAX(Escalation!$C$2,AI$4-$W104)&gt;$DZ104-1,0,OFFSET(Escalation!$K$2,$Y104,MAX(Escalation!$C$2,AI$4-$W104))),
     IF(SSSModel!$C$4="PV",IF(CG$4=$W104,$EA104*(1+SSSModel!$C$2),0),
     IF(SSSModel!$C$4="FCR",IF(AND(CG$4&gt;=$W104,OFFSET(Profiles!$K$2,$Z104,MAX(Profiles!$C$2,AI$4-$W104))&gt;0),$EC104,0),0))))))</f>
        <v>0</v>
      </c>
      <c r="CH104" s="135">
        <f ca="1">IF(OR($Z104=0,SSSModel!$C$4="CF"),AJ104,
IF(LEFT($V104,3)="ON_",
     IF(SSSModel!$C$4="RR",SUMPRODUCT(OFFSET($AC104,0,0,1,$CB$2),OFFSET(Profiles!$K$28,($Z104-1)*(Profiles!$I$26+1)+CH$4-SSSModel!$C$3+1,0,1,$CB$2)),
     IF(SSSModel!$C$4="ECC",$EA104*$EB104*SUMPRODUCT(OFFSET($AC104,0,MAX(0,CH$4-$DZ104-$CA$4+1),1,MIN($DZ104,CH$4-$CA$4+1)),OFFSET(Escalation!$K$24,($Y104-1)*(Escalation!$I$22+1)+CH$4-SSSModel!$C$3+1,MAX(0,CH$4-$DZ104-$CA$4+1),1,MIN($DZ104,CH$4-$CA$4+1))),
     IF(SSSModel!$C$4="PV",AJ104*$EA104*(1+SSSModel!$C$2),
     IF(SSSModel!$C$4="FCR",$EC104*SUM(OFFSET($AC104,0,MAX(CH$4-$AC$4-$DZ104+1,0),1,MIN($DZ104,CH$4-$AC$4+1))),0)))),
SUM($AC104:$BZ104)*
     IF(SSSModel!$C$4="RR",OFFSET(Profiles!$K$2,$Z104,MAX(Profiles!$C$2,AJ$4-$W104)),
     IF(SSSModel!$C$4="ECC",$EA104*$EB104*IF(MAX(Escalation!$C$2,AJ$4-$W104)&gt;$DZ104-1,0,OFFSET(Escalation!$K$2,$Y104,MAX(Escalation!$C$2,AJ$4-$W104))),
     IF(SSSModel!$C$4="PV",IF(CH$4=$W104,$EA104*(1+SSSModel!$C$2),0),
     IF(SSSModel!$C$4="FCR",IF(AND(CH$4&gt;=$W104,OFFSET(Profiles!$K$2,$Z104,MAX(Profiles!$C$2,AJ$4-$W104))&gt;0),$EC104,0),0))))))</f>
        <v>0</v>
      </c>
      <c r="CI104" s="135">
        <f ca="1">IF(OR($Z104=0,SSSModel!$C$4="CF"),AK104,
IF(LEFT($V104,3)="ON_",
     IF(SSSModel!$C$4="RR",SUMPRODUCT(OFFSET($AC104,0,0,1,$CB$2),OFFSET(Profiles!$K$28,($Z104-1)*(Profiles!$I$26+1)+CI$4-SSSModel!$C$3+1,0,1,$CB$2)),
     IF(SSSModel!$C$4="ECC",$EA104*$EB104*SUMPRODUCT(OFFSET($AC104,0,MAX(0,CI$4-$DZ104-$CA$4+1),1,MIN($DZ104,CI$4-$CA$4+1)),OFFSET(Escalation!$K$24,($Y104-1)*(Escalation!$I$22+1)+CI$4-SSSModel!$C$3+1,MAX(0,CI$4-$DZ104-$CA$4+1),1,MIN($DZ104,CI$4-$CA$4+1))),
     IF(SSSModel!$C$4="PV",AK104*$EA104*(1+SSSModel!$C$2),
     IF(SSSModel!$C$4="FCR",$EC104*SUM(OFFSET($AC104,0,MAX(CI$4-$AC$4-$DZ104+1,0),1,MIN($DZ104,CI$4-$AC$4+1))),0)))),
SUM($AC104:$BZ104)*
     IF(SSSModel!$C$4="RR",OFFSET(Profiles!$K$2,$Z104,MAX(Profiles!$C$2,AK$4-$W104)),
     IF(SSSModel!$C$4="ECC",$EA104*$EB104*IF(MAX(Escalation!$C$2,AK$4-$W104)&gt;$DZ104-1,0,OFFSET(Escalation!$K$2,$Y104,MAX(Escalation!$C$2,AK$4-$W104))),
     IF(SSSModel!$C$4="PV",IF(CI$4=$W104,$EA104*(1+SSSModel!$C$2),0),
     IF(SSSModel!$C$4="FCR",IF(AND(CI$4&gt;=$W104,OFFSET(Profiles!$K$2,$Z104,MAX(Profiles!$C$2,AK$4-$W104))&gt;0),$EC104,0),0))))))</f>
        <v>0</v>
      </c>
      <c r="CJ104" s="135">
        <f ca="1">IF(OR($Z104=0,SSSModel!$C$4="CF"),AL104,
IF(LEFT($V104,3)="ON_",
     IF(SSSModel!$C$4="RR",SUMPRODUCT(OFFSET($AC104,0,0,1,$CB$2),OFFSET(Profiles!$K$28,($Z104-1)*(Profiles!$I$26+1)+CJ$4-SSSModel!$C$3+1,0,1,$CB$2)),
     IF(SSSModel!$C$4="ECC",$EA104*$EB104*SUMPRODUCT(OFFSET($AC104,0,MAX(0,CJ$4-$DZ104-$CA$4+1),1,MIN($DZ104,CJ$4-$CA$4+1)),OFFSET(Escalation!$K$24,($Y104-1)*(Escalation!$I$22+1)+CJ$4-SSSModel!$C$3+1,MAX(0,CJ$4-$DZ104-$CA$4+1),1,MIN($DZ104,CJ$4-$CA$4+1))),
     IF(SSSModel!$C$4="PV",AL104*$EA104*(1+SSSModel!$C$2),
     IF(SSSModel!$C$4="FCR",$EC104*SUM(OFFSET($AC104,0,MAX(CJ$4-$AC$4-$DZ104+1,0),1,MIN($DZ104,CJ$4-$AC$4+1))),0)))),
SUM($AC104:$BZ104)*
     IF(SSSModel!$C$4="RR",OFFSET(Profiles!$K$2,$Z104,MAX(Profiles!$C$2,AL$4-$W104)),
     IF(SSSModel!$C$4="ECC",$EA104*$EB104*IF(MAX(Escalation!$C$2,AL$4-$W104)&gt;$DZ104-1,0,OFFSET(Escalation!$K$2,$Y104,MAX(Escalation!$C$2,AL$4-$W104))),
     IF(SSSModel!$C$4="PV",IF(CJ$4=$W104,$EA104*(1+SSSModel!$C$2),0),
     IF(SSSModel!$C$4="FCR",IF(AND(CJ$4&gt;=$W104,OFFSET(Profiles!$K$2,$Z104,MAX(Profiles!$C$2,AL$4-$W104))&gt;0),$EC104,0),0))))))</f>
        <v>0</v>
      </c>
      <c r="CK104" s="135">
        <f ca="1">IF(OR($Z104=0,SSSModel!$C$4="CF"),AM104,
IF(LEFT($V104,3)="ON_",
     IF(SSSModel!$C$4="RR",SUMPRODUCT(OFFSET($AC104,0,0,1,$CB$2),OFFSET(Profiles!$K$28,($Z104-1)*(Profiles!$I$26+1)+CK$4-SSSModel!$C$3+1,0,1,$CB$2)),
     IF(SSSModel!$C$4="ECC",$EA104*$EB104*SUMPRODUCT(OFFSET($AC104,0,MAX(0,CK$4-$DZ104-$CA$4+1),1,MIN($DZ104,CK$4-$CA$4+1)),OFFSET(Escalation!$K$24,($Y104-1)*(Escalation!$I$22+1)+CK$4-SSSModel!$C$3+1,MAX(0,CK$4-$DZ104-$CA$4+1),1,MIN($DZ104,CK$4-$CA$4+1))),
     IF(SSSModel!$C$4="PV",AM104*$EA104*(1+SSSModel!$C$2),
     IF(SSSModel!$C$4="FCR",$EC104*SUM(OFFSET($AC104,0,MAX(CK$4-$AC$4-$DZ104+1,0),1,MIN($DZ104,CK$4-$AC$4+1))),0)))),
SUM($AC104:$BZ104)*
     IF(SSSModel!$C$4="RR",OFFSET(Profiles!$K$2,$Z104,MAX(Profiles!$C$2,AM$4-$W104)),
     IF(SSSModel!$C$4="ECC",$EA104*$EB104*IF(MAX(Escalation!$C$2,AM$4-$W104)&gt;$DZ104-1,0,OFFSET(Escalation!$K$2,$Y104,MAX(Escalation!$C$2,AM$4-$W104))),
     IF(SSSModel!$C$4="PV",IF(CK$4=$W104,$EA104*(1+SSSModel!$C$2),0),
     IF(SSSModel!$C$4="FCR",IF(AND(CK$4&gt;=$W104,OFFSET(Profiles!$K$2,$Z104,MAX(Profiles!$C$2,AM$4-$W104))&gt;0),$EC104,0),0))))))</f>
        <v>0</v>
      </c>
      <c r="CL104" s="135">
        <f ca="1">IF(OR($Z104=0,SSSModel!$C$4="CF"),AN104,
IF(LEFT($V104,3)="ON_",
     IF(SSSModel!$C$4="RR",SUMPRODUCT(OFFSET($AC104,0,0,1,$CB$2),OFFSET(Profiles!$K$28,($Z104-1)*(Profiles!$I$26+1)+CL$4-SSSModel!$C$3+1,0,1,$CB$2)),
     IF(SSSModel!$C$4="ECC",$EA104*$EB104*SUMPRODUCT(OFFSET($AC104,0,MAX(0,CL$4-$DZ104-$CA$4+1),1,MIN($DZ104,CL$4-$CA$4+1)),OFFSET(Escalation!$K$24,($Y104-1)*(Escalation!$I$22+1)+CL$4-SSSModel!$C$3+1,MAX(0,CL$4-$DZ104-$CA$4+1),1,MIN($DZ104,CL$4-$CA$4+1))),
     IF(SSSModel!$C$4="PV",AN104*$EA104*(1+SSSModel!$C$2),
     IF(SSSModel!$C$4="FCR",$EC104*SUM(OFFSET($AC104,0,MAX(CL$4-$AC$4-$DZ104+1,0),1,MIN($DZ104,CL$4-$AC$4+1))),0)))),
SUM($AC104:$BZ104)*
     IF(SSSModel!$C$4="RR",OFFSET(Profiles!$K$2,$Z104,MAX(Profiles!$C$2,AN$4-$W104)),
     IF(SSSModel!$C$4="ECC",$EA104*$EB104*IF(MAX(Escalation!$C$2,AN$4-$W104)&gt;$DZ104-1,0,OFFSET(Escalation!$K$2,$Y104,MAX(Escalation!$C$2,AN$4-$W104))),
     IF(SSSModel!$C$4="PV",IF(CL$4=$W104,$EA104*(1+SSSModel!$C$2),0),
     IF(SSSModel!$C$4="FCR",IF(AND(CL$4&gt;=$W104,OFFSET(Profiles!$K$2,$Z104,MAX(Profiles!$C$2,AN$4-$W104))&gt;0),$EC104,0),0))))))</f>
        <v>0</v>
      </c>
      <c r="CM104" s="135">
        <f ca="1">IF(OR($Z104=0,SSSModel!$C$4="CF"),AO104,
IF(LEFT($V104,3)="ON_",
     IF(SSSModel!$C$4="RR",SUMPRODUCT(OFFSET($AC104,0,0,1,$CB$2),OFFSET(Profiles!$K$28,($Z104-1)*(Profiles!$I$26+1)+CM$4-SSSModel!$C$3+1,0,1,$CB$2)),
     IF(SSSModel!$C$4="ECC",$EA104*$EB104*SUMPRODUCT(OFFSET($AC104,0,MAX(0,CM$4-$DZ104-$CA$4+1),1,MIN($DZ104,CM$4-$CA$4+1)),OFFSET(Escalation!$K$24,($Y104-1)*(Escalation!$I$22+1)+CM$4-SSSModel!$C$3+1,MAX(0,CM$4-$DZ104-$CA$4+1),1,MIN($DZ104,CM$4-$CA$4+1))),
     IF(SSSModel!$C$4="PV",AO104*$EA104*(1+SSSModel!$C$2),
     IF(SSSModel!$C$4="FCR",$EC104*SUM(OFFSET($AC104,0,MAX(CM$4-$AC$4-$DZ104+1,0),1,MIN($DZ104,CM$4-$AC$4+1))),0)))),
SUM($AC104:$BZ104)*
     IF(SSSModel!$C$4="RR",OFFSET(Profiles!$K$2,$Z104,MAX(Profiles!$C$2,AO$4-$W104)),
     IF(SSSModel!$C$4="ECC",$EA104*$EB104*IF(MAX(Escalation!$C$2,AO$4-$W104)&gt;$DZ104-1,0,OFFSET(Escalation!$K$2,$Y104,MAX(Escalation!$C$2,AO$4-$W104))),
     IF(SSSModel!$C$4="PV",IF(CM$4=$W104,$EA104*(1+SSSModel!$C$2),0),
     IF(SSSModel!$C$4="FCR",IF(AND(CM$4&gt;=$W104,OFFSET(Profiles!$K$2,$Z104,MAX(Profiles!$C$2,AO$4-$W104))&gt;0),$EC104,0),0))))))</f>
        <v>0</v>
      </c>
      <c r="CN104" s="135">
        <f ca="1">IF(OR($Z104=0,SSSModel!$C$4="CF"),AP104,
IF(LEFT($V104,3)="ON_",
     IF(SSSModel!$C$4="RR",SUMPRODUCT(OFFSET($AC104,0,0,1,$CB$2),OFFSET(Profiles!$K$28,($Z104-1)*(Profiles!$I$26+1)+CN$4-SSSModel!$C$3+1,0,1,$CB$2)),
     IF(SSSModel!$C$4="ECC",$EA104*$EB104*SUMPRODUCT(OFFSET($AC104,0,MAX(0,CN$4-$DZ104-$CA$4+1),1,MIN($DZ104,CN$4-$CA$4+1)),OFFSET(Escalation!$K$24,($Y104-1)*(Escalation!$I$22+1)+CN$4-SSSModel!$C$3+1,MAX(0,CN$4-$DZ104-$CA$4+1),1,MIN($DZ104,CN$4-$CA$4+1))),
     IF(SSSModel!$C$4="PV",AP104*$EA104*(1+SSSModel!$C$2),
     IF(SSSModel!$C$4="FCR",$EC104*SUM(OFFSET($AC104,0,MAX(CN$4-$AC$4-$DZ104+1,0),1,MIN($DZ104,CN$4-$AC$4+1))),0)))),
SUM($AC104:$BZ104)*
     IF(SSSModel!$C$4="RR",OFFSET(Profiles!$K$2,$Z104,MAX(Profiles!$C$2,AP$4-$W104)),
     IF(SSSModel!$C$4="ECC",$EA104*$EB104*IF(MAX(Escalation!$C$2,AP$4-$W104)&gt;$DZ104-1,0,OFFSET(Escalation!$K$2,$Y104,MAX(Escalation!$C$2,AP$4-$W104))),
     IF(SSSModel!$C$4="PV",IF(CN$4=$W104,$EA104*(1+SSSModel!$C$2),0),
     IF(SSSModel!$C$4="FCR",IF(AND(CN$4&gt;=$W104,OFFSET(Profiles!$K$2,$Z104,MAX(Profiles!$C$2,AP$4-$W104))&gt;0),$EC104,0),0))))))</f>
        <v>0</v>
      </c>
      <c r="CO104" s="135">
        <f ca="1">IF(OR($Z104=0,SSSModel!$C$4="CF"),AQ104,
IF(LEFT($V104,3)="ON_",
     IF(SSSModel!$C$4="RR",SUMPRODUCT(OFFSET($AC104,0,0,1,$CB$2),OFFSET(Profiles!$K$28,($Z104-1)*(Profiles!$I$26+1)+CO$4-SSSModel!$C$3+1,0,1,$CB$2)),
     IF(SSSModel!$C$4="ECC",$EA104*$EB104*SUMPRODUCT(OFFSET($AC104,0,MAX(0,CO$4-$DZ104-$CA$4+1),1,MIN($DZ104,CO$4-$CA$4+1)),OFFSET(Escalation!$K$24,($Y104-1)*(Escalation!$I$22+1)+CO$4-SSSModel!$C$3+1,MAX(0,CO$4-$DZ104-$CA$4+1),1,MIN($DZ104,CO$4-$CA$4+1))),
     IF(SSSModel!$C$4="PV",AQ104*$EA104*(1+SSSModel!$C$2),
     IF(SSSModel!$C$4="FCR",$EC104*SUM(OFFSET($AC104,0,MAX(CO$4-$AC$4-$DZ104+1,0),1,MIN($DZ104,CO$4-$AC$4+1))),0)))),
SUM($AC104:$BZ104)*
     IF(SSSModel!$C$4="RR",OFFSET(Profiles!$K$2,$Z104,MAX(Profiles!$C$2,AQ$4-$W104)),
     IF(SSSModel!$C$4="ECC",$EA104*$EB104*IF(MAX(Escalation!$C$2,AQ$4-$W104)&gt;$DZ104-1,0,OFFSET(Escalation!$K$2,$Y104,MAX(Escalation!$C$2,AQ$4-$W104))),
     IF(SSSModel!$C$4="PV",IF(CO$4=$W104,$EA104*(1+SSSModel!$C$2),0),
     IF(SSSModel!$C$4="FCR",IF(AND(CO$4&gt;=$W104,OFFSET(Profiles!$K$2,$Z104,MAX(Profiles!$C$2,AQ$4-$W104))&gt;0),$EC104,0),0))))))</f>
        <v>0</v>
      </c>
      <c r="CP104" s="135">
        <f ca="1">IF(OR($Z104=0,SSSModel!$C$4="CF"),AR104,
IF(LEFT($V104,3)="ON_",
     IF(SSSModel!$C$4="RR",SUMPRODUCT(OFFSET($AC104,0,0,1,$CB$2),OFFSET(Profiles!$K$28,($Z104-1)*(Profiles!$I$26+1)+CP$4-SSSModel!$C$3+1,0,1,$CB$2)),
     IF(SSSModel!$C$4="ECC",$EA104*$EB104*SUMPRODUCT(OFFSET($AC104,0,MAX(0,CP$4-$DZ104-$CA$4+1),1,MIN($DZ104,CP$4-$CA$4+1)),OFFSET(Escalation!$K$24,($Y104-1)*(Escalation!$I$22+1)+CP$4-SSSModel!$C$3+1,MAX(0,CP$4-$DZ104-$CA$4+1),1,MIN($DZ104,CP$4-$CA$4+1))),
     IF(SSSModel!$C$4="PV",AR104*$EA104*(1+SSSModel!$C$2),
     IF(SSSModel!$C$4="FCR",$EC104*SUM(OFFSET($AC104,0,MAX(CP$4-$AC$4-$DZ104+1,0),1,MIN($DZ104,CP$4-$AC$4+1))),0)))),
SUM($AC104:$BZ104)*
     IF(SSSModel!$C$4="RR",OFFSET(Profiles!$K$2,$Z104,MAX(Profiles!$C$2,AR$4-$W104)),
     IF(SSSModel!$C$4="ECC",$EA104*$EB104*IF(MAX(Escalation!$C$2,AR$4-$W104)&gt;$DZ104-1,0,OFFSET(Escalation!$K$2,$Y104,MAX(Escalation!$C$2,AR$4-$W104))),
     IF(SSSModel!$C$4="PV",IF(CP$4=$W104,$EA104*(1+SSSModel!$C$2),0),
     IF(SSSModel!$C$4="FCR",IF(AND(CP$4&gt;=$W104,OFFSET(Profiles!$K$2,$Z104,MAX(Profiles!$C$2,AR$4-$W104))&gt;0),$EC104,0),0))))))</f>
        <v>0</v>
      </c>
      <c r="CQ104" s="135">
        <f ca="1">IF(OR($Z104=0,SSSModel!$C$4="CF"),AS104,
IF(LEFT($V104,3)="ON_",
     IF(SSSModel!$C$4="RR",SUMPRODUCT(OFFSET($AC104,0,0,1,$CB$2),OFFSET(Profiles!$K$28,($Z104-1)*(Profiles!$I$26+1)+CQ$4-SSSModel!$C$3+1,0,1,$CB$2)),
     IF(SSSModel!$C$4="ECC",$EA104*$EB104*SUMPRODUCT(OFFSET($AC104,0,MAX(0,CQ$4-$DZ104-$CA$4+1),1,MIN($DZ104,CQ$4-$CA$4+1)),OFFSET(Escalation!$K$24,($Y104-1)*(Escalation!$I$22+1)+CQ$4-SSSModel!$C$3+1,MAX(0,CQ$4-$DZ104-$CA$4+1),1,MIN($DZ104,CQ$4-$CA$4+1))),
     IF(SSSModel!$C$4="PV",AS104*$EA104*(1+SSSModel!$C$2),
     IF(SSSModel!$C$4="FCR",$EC104*SUM(OFFSET($AC104,0,MAX(CQ$4-$AC$4-$DZ104+1,0),1,MIN($DZ104,CQ$4-$AC$4+1))),0)))),
SUM($AC104:$BZ104)*
     IF(SSSModel!$C$4="RR",OFFSET(Profiles!$K$2,$Z104,MAX(Profiles!$C$2,AS$4-$W104)),
     IF(SSSModel!$C$4="ECC",$EA104*$EB104*IF(MAX(Escalation!$C$2,AS$4-$W104)&gt;$DZ104-1,0,OFFSET(Escalation!$K$2,$Y104,MAX(Escalation!$C$2,AS$4-$W104))),
     IF(SSSModel!$C$4="PV",IF(CQ$4=$W104,$EA104*(1+SSSModel!$C$2),0),
     IF(SSSModel!$C$4="FCR",IF(AND(CQ$4&gt;=$W104,OFFSET(Profiles!$K$2,$Z104,MAX(Profiles!$C$2,AS$4-$W104))&gt;0),$EC104,0),0))))))</f>
        <v>0</v>
      </c>
      <c r="CR104" s="135">
        <f ca="1">IF(OR($Z104=0,SSSModel!$C$4="CF"),AT104,
IF(LEFT($V104,3)="ON_",
     IF(SSSModel!$C$4="RR",SUMPRODUCT(OFFSET($AC104,0,0,1,$CB$2),OFFSET(Profiles!$K$28,($Z104-1)*(Profiles!$I$26+1)+CR$4-SSSModel!$C$3+1,0,1,$CB$2)),
     IF(SSSModel!$C$4="ECC",$EA104*$EB104*SUMPRODUCT(OFFSET($AC104,0,MAX(0,CR$4-$DZ104-$CA$4+1),1,MIN($DZ104,CR$4-$CA$4+1)),OFFSET(Escalation!$K$24,($Y104-1)*(Escalation!$I$22+1)+CR$4-SSSModel!$C$3+1,MAX(0,CR$4-$DZ104-$CA$4+1),1,MIN($DZ104,CR$4-$CA$4+1))),
     IF(SSSModel!$C$4="PV",AT104*$EA104*(1+SSSModel!$C$2),
     IF(SSSModel!$C$4="FCR",$EC104*SUM(OFFSET($AC104,0,MAX(CR$4-$AC$4-$DZ104+1,0),1,MIN($DZ104,CR$4-$AC$4+1))),0)))),
SUM($AC104:$BZ104)*
     IF(SSSModel!$C$4="RR",OFFSET(Profiles!$K$2,$Z104,MAX(Profiles!$C$2,AT$4-$W104)),
     IF(SSSModel!$C$4="ECC",$EA104*$EB104*IF(MAX(Escalation!$C$2,AT$4-$W104)&gt;$DZ104-1,0,OFFSET(Escalation!$K$2,$Y104,MAX(Escalation!$C$2,AT$4-$W104))),
     IF(SSSModel!$C$4="PV",IF(CR$4=$W104,$EA104*(1+SSSModel!$C$2),0),
     IF(SSSModel!$C$4="FCR",IF(AND(CR$4&gt;=$W104,OFFSET(Profiles!$K$2,$Z104,MAX(Profiles!$C$2,AT$4-$W104))&gt;0),$EC104,0),0))))))</f>
        <v>0</v>
      </c>
      <c r="CS104" s="135">
        <f ca="1">IF(OR($Z104=0,SSSModel!$C$4="CF"),AU104,
IF(LEFT($V104,3)="ON_",
     IF(SSSModel!$C$4="RR",SUMPRODUCT(OFFSET($AC104,0,0,1,$CB$2),OFFSET(Profiles!$K$28,($Z104-1)*(Profiles!$I$26+1)+CS$4-SSSModel!$C$3+1,0,1,$CB$2)),
     IF(SSSModel!$C$4="ECC",$EA104*$EB104*SUMPRODUCT(OFFSET($AC104,0,MAX(0,CS$4-$DZ104-$CA$4+1),1,MIN($DZ104,CS$4-$CA$4+1)),OFFSET(Escalation!$K$24,($Y104-1)*(Escalation!$I$22+1)+CS$4-SSSModel!$C$3+1,MAX(0,CS$4-$DZ104-$CA$4+1),1,MIN($DZ104,CS$4-$CA$4+1))),
     IF(SSSModel!$C$4="PV",AU104*$EA104*(1+SSSModel!$C$2),
     IF(SSSModel!$C$4="FCR",$EC104*SUM(OFFSET($AC104,0,MAX(CS$4-$AC$4-$DZ104+1,0),1,MIN($DZ104,CS$4-$AC$4+1))),0)))),
SUM($AC104:$BZ104)*
     IF(SSSModel!$C$4="RR",OFFSET(Profiles!$K$2,$Z104,MAX(Profiles!$C$2,AU$4-$W104)),
     IF(SSSModel!$C$4="ECC",$EA104*$EB104*IF(MAX(Escalation!$C$2,AU$4-$W104)&gt;$DZ104-1,0,OFFSET(Escalation!$K$2,$Y104,MAX(Escalation!$C$2,AU$4-$W104))),
     IF(SSSModel!$C$4="PV",IF(CS$4=$W104,$EA104*(1+SSSModel!$C$2),0),
     IF(SSSModel!$C$4="FCR",IF(AND(CS$4&gt;=$W104,OFFSET(Profiles!$K$2,$Z104,MAX(Profiles!$C$2,AU$4-$W104))&gt;0),$EC104,0),0))))))</f>
        <v>0</v>
      </c>
      <c r="CT104" s="135">
        <f ca="1">IF(OR($Z104=0,SSSModel!$C$4="CF"),AV104,
IF(LEFT($V104,3)="ON_",
     IF(SSSModel!$C$4="RR",SUMPRODUCT(OFFSET($AC104,0,0,1,$CB$2),OFFSET(Profiles!$K$28,($Z104-1)*(Profiles!$I$26+1)+CT$4-SSSModel!$C$3+1,0,1,$CB$2)),
     IF(SSSModel!$C$4="ECC",$EA104*$EB104*SUMPRODUCT(OFFSET($AC104,0,MAX(0,CT$4-$DZ104-$CA$4+1),1,MIN($DZ104,CT$4-$CA$4+1)),OFFSET(Escalation!$K$24,($Y104-1)*(Escalation!$I$22+1)+CT$4-SSSModel!$C$3+1,MAX(0,CT$4-$DZ104-$CA$4+1),1,MIN($DZ104,CT$4-$CA$4+1))),
     IF(SSSModel!$C$4="PV",AV104*$EA104*(1+SSSModel!$C$2),
     IF(SSSModel!$C$4="FCR",$EC104*SUM(OFFSET($AC104,0,MAX(CT$4-$AC$4-$DZ104+1,0),1,MIN($DZ104,CT$4-$AC$4+1))),0)))),
SUM($AC104:$BZ104)*
     IF(SSSModel!$C$4="RR",OFFSET(Profiles!$K$2,$Z104,MAX(Profiles!$C$2,AV$4-$W104)),
     IF(SSSModel!$C$4="ECC",$EA104*$EB104*IF(MAX(Escalation!$C$2,AV$4-$W104)&gt;$DZ104-1,0,OFFSET(Escalation!$K$2,$Y104,MAX(Escalation!$C$2,AV$4-$W104))),
     IF(SSSModel!$C$4="PV",IF(CT$4=$W104,$EA104*(1+SSSModel!$C$2),0),
     IF(SSSModel!$C$4="FCR",IF(AND(CT$4&gt;=$W104,OFFSET(Profiles!$K$2,$Z104,MAX(Profiles!$C$2,AV$4-$W104))&gt;0),$EC104,0),0))))))</f>
        <v>0</v>
      </c>
      <c r="CU104" s="135">
        <f ca="1">IF(OR($Z104=0,SSSModel!$C$4="CF"),AW104,
IF(LEFT($V104,3)="ON_",
     IF(SSSModel!$C$4="RR",SUMPRODUCT(OFFSET($AC104,0,0,1,$CB$2),OFFSET(Profiles!$K$28,($Z104-1)*(Profiles!$I$26+1)+CU$4-SSSModel!$C$3+1,0,1,$CB$2)),
     IF(SSSModel!$C$4="ECC",$EA104*$EB104*SUMPRODUCT(OFFSET($AC104,0,MAX(0,CU$4-$DZ104-$CA$4+1),1,MIN($DZ104,CU$4-$CA$4+1)),OFFSET(Escalation!$K$24,($Y104-1)*(Escalation!$I$22+1)+CU$4-SSSModel!$C$3+1,MAX(0,CU$4-$DZ104-$CA$4+1),1,MIN($DZ104,CU$4-$CA$4+1))),
     IF(SSSModel!$C$4="PV",AW104*$EA104*(1+SSSModel!$C$2),
     IF(SSSModel!$C$4="FCR",$EC104*SUM(OFFSET($AC104,0,MAX(CU$4-$AC$4-$DZ104+1,0),1,MIN($DZ104,CU$4-$AC$4+1))),0)))),
SUM($AC104:$BZ104)*
     IF(SSSModel!$C$4="RR",OFFSET(Profiles!$K$2,$Z104,MAX(Profiles!$C$2,AW$4-$W104)),
     IF(SSSModel!$C$4="ECC",$EA104*$EB104*IF(MAX(Escalation!$C$2,AW$4-$W104)&gt;$DZ104-1,0,OFFSET(Escalation!$K$2,$Y104,MAX(Escalation!$C$2,AW$4-$W104))),
     IF(SSSModel!$C$4="PV",IF(CU$4=$W104,$EA104*(1+SSSModel!$C$2),0),
     IF(SSSModel!$C$4="FCR",IF(AND(CU$4&gt;=$W104,OFFSET(Profiles!$K$2,$Z104,MAX(Profiles!$C$2,AW$4-$W104))&gt;0),$EC104,0),0))))))</f>
        <v>0</v>
      </c>
      <c r="CV104" s="135">
        <f ca="1">IF(OR($Z104=0,SSSModel!$C$4="CF"),AX104,
IF(LEFT($V104,3)="ON_",
     IF(SSSModel!$C$4="RR",SUMPRODUCT(OFFSET($AC104,0,0,1,$CB$2),OFFSET(Profiles!$K$28,($Z104-1)*(Profiles!$I$26+1)+CV$4-SSSModel!$C$3+1,0,1,$CB$2)),
     IF(SSSModel!$C$4="ECC",$EA104*$EB104*SUMPRODUCT(OFFSET($AC104,0,MAX(0,CV$4-$DZ104-$CA$4+1),1,MIN($DZ104,CV$4-$CA$4+1)),OFFSET(Escalation!$K$24,($Y104-1)*(Escalation!$I$22+1)+CV$4-SSSModel!$C$3+1,MAX(0,CV$4-$DZ104-$CA$4+1),1,MIN($DZ104,CV$4-$CA$4+1))),
     IF(SSSModel!$C$4="PV",AX104*$EA104*(1+SSSModel!$C$2),
     IF(SSSModel!$C$4="FCR",$EC104*SUM(OFFSET($AC104,0,MAX(CV$4-$AC$4-$DZ104+1,0),1,MIN($DZ104,CV$4-$AC$4+1))),0)))),
SUM($AC104:$BZ104)*
     IF(SSSModel!$C$4="RR",OFFSET(Profiles!$K$2,$Z104,MAX(Profiles!$C$2,AX$4-$W104)),
     IF(SSSModel!$C$4="ECC",$EA104*$EB104*IF(MAX(Escalation!$C$2,AX$4-$W104)&gt;$DZ104-1,0,OFFSET(Escalation!$K$2,$Y104,MAX(Escalation!$C$2,AX$4-$W104))),
     IF(SSSModel!$C$4="PV",IF(CV$4=$W104,$EA104*(1+SSSModel!$C$2),0),
     IF(SSSModel!$C$4="FCR",IF(AND(CV$4&gt;=$W104,OFFSET(Profiles!$K$2,$Z104,MAX(Profiles!$C$2,AX$4-$W104))&gt;0),$EC104,0),0))))))</f>
        <v>0</v>
      </c>
      <c r="CW104" s="135">
        <f ca="1">IF(OR($Z104=0,SSSModel!$C$4="CF"),AY104,
IF(LEFT($V104,3)="ON_",
     IF(SSSModel!$C$4="RR",SUMPRODUCT(OFFSET($AC104,0,0,1,$CB$2),OFFSET(Profiles!$K$28,($Z104-1)*(Profiles!$I$26+1)+CW$4-SSSModel!$C$3+1,0,1,$CB$2)),
     IF(SSSModel!$C$4="ECC",$EA104*$EB104*SUMPRODUCT(OFFSET($AC104,0,MAX(0,CW$4-$DZ104-$CA$4+1),1,MIN($DZ104,CW$4-$CA$4+1)),OFFSET(Escalation!$K$24,($Y104-1)*(Escalation!$I$22+1)+CW$4-SSSModel!$C$3+1,MAX(0,CW$4-$DZ104-$CA$4+1),1,MIN($DZ104,CW$4-$CA$4+1))),
     IF(SSSModel!$C$4="PV",AY104*$EA104*(1+SSSModel!$C$2),
     IF(SSSModel!$C$4="FCR",$EC104*SUM(OFFSET($AC104,0,MAX(CW$4-$AC$4-$DZ104+1,0),1,MIN($DZ104,CW$4-$AC$4+1))),0)))),
SUM($AC104:$BZ104)*
     IF(SSSModel!$C$4="RR",OFFSET(Profiles!$K$2,$Z104,MAX(Profiles!$C$2,AY$4-$W104)),
     IF(SSSModel!$C$4="ECC",$EA104*$EB104*IF(MAX(Escalation!$C$2,AY$4-$W104)&gt;$DZ104-1,0,OFFSET(Escalation!$K$2,$Y104,MAX(Escalation!$C$2,AY$4-$W104))),
     IF(SSSModel!$C$4="PV",IF(CW$4=$W104,$EA104*(1+SSSModel!$C$2),0),
     IF(SSSModel!$C$4="FCR",IF(AND(CW$4&gt;=$W104,OFFSET(Profiles!$K$2,$Z104,MAX(Profiles!$C$2,AY$4-$W104))&gt;0),$EC104,0),0))))))</f>
        <v>0</v>
      </c>
      <c r="CX104" s="135">
        <f ca="1">IF(OR($Z104=0,SSSModel!$C$4="CF"),AZ104,
IF(LEFT($V104,3)="ON_",
     IF(SSSModel!$C$4="RR",SUMPRODUCT(OFFSET($AC104,0,0,1,$CB$2),OFFSET(Profiles!$K$28,($Z104-1)*(Profiles!$I$26+1)+CX$4-SSSModel!$C$3+1,0,1,$CB$2)),
     IF(SSSModel!$C$4="ECC",$EA104*$EB104*SUMPRODUCT(OFFSET($AC104,0,MAX(0,CX$4-$DZ104-$CA$4+1),1,MIN($DZ104,CX$4-$CA$4+1)),OFFSET(Escalation!$K$24,($Y104-1)*(Escalation!$I$22+1)+CX$4-SSSModel!$C$3+1,MAX(0,CX$4-$DZ104-$CA$4+1),1,MIN($DZ104,CX$4-$CA$4+1))),
     IF(SSSModel!$C$4="PV",AZ104*$EA104*(1+SSSModel!$C$2),
     IF(SSSModel!$C$4="FCR",$EC104*SUM(OFFSET($AC104,0,MAX(CX$4-$AC$4-$DZ104+1,0),1,MIN($DZ104,CX$4-$AC$4+1))),0)))),
SUM($AC104:$BZ104)*
     IF(SSSModel!$C$4="RR",OFFSET(Profiles!$K$2,$Z104,MAX(Profiles!$C$2,AZ$4-$W104)),
     IF(SSSModel!$C$4="ECC",$EA104*$EB104*IF(MAX(Escalation!$C$2,AZ$4-$W104)&gt;$DZ104-1,0,OFFSET(Escalation!$K$2,$Y104,MAX(Escalation!$C$2,AZ$4-$W104))),
     IF(SSSModel!$C$4="PV",IF(CX$4=$W104,$EA104*(1+SSSModel!$C$2),0),
     IF(SSSModel!$C$4="FCR",IF(AND(CX$4&gt;=$W104,OFFSET(Profiles!$K$2,$Z104,MAX(Profiles!$C$2,AZ$4-$W104))&gt;0),$EC104,0),0))))))</f>
        <v>0</v>
      </c>
      <c r="CY104" s="135">
        <f ca="1">IF(OR($Z104=0,SSSModel!$C$4="CF"),BA104,
IF(LEFT($V104,3)="ON_",
     IF(SSSModel!$C$4="RR",SUMPRODUCT(OFFSET($AC104,0,0,1,$CB$2),OFFSET(Profiles!$K$28,($Z104-1)*(Profiles!$I$26+1)+CY$4-SSSModel!$C$3+1,0,1,$CB$2)),
     IF(SSSModel!$C$4="ECC",$EA104*$EB104*SUMPRODUCT(OFFSET($AC104,0,MAX(0,CY$4-$DZ104-$CA$4+1),1,MIN($DZ104,CY$4-$CA$4+1)),OFFSET(Escalation!$K$24,($Y104-1)*(Escalation!$I$22+1)+CY$4-SSSModel!$C$3+1,MAX(0,CY$4-$DZ104-$CA$4+1),1,MIN($DZ104,CY$4-$CA$4+1))),
     IF(SSSModel!$C$4="PV",BA104*$EA104*(1+SSSModel!$C$2),
     IF(SSSModel!$C$4="FCR",$EC104*SUM(OFFSET($AC104,0,MAX(CY$4-$AC$4-$DZ104+1,0),1,MIN($DZ104,CY$4-$AC$4+1))),0)))),
SUM($AC104:$BZ104)*
     IF(SSSModel!$C$4="RR",OFFSET(Profiles!$K$2,$Z104,MAX(Profiles!$C$2,BA$4-$W104)),
     IF(SSSModel!$C$4="ECC",$EA104*$EB104*IF(MAX(Escalation!$C$2,BA$4-$W104)&gt;$DZ104-1,0,OFFSET(Escalation!$K$2,$Y104,MAX(Escalation!$C$2,BA$4-$W104))),
     IF(SSSModel!$C$4="PV",IF(CY$4=$W104,$EA104*(1+SSSModel!$C$2),0),
     IF(SSSModel!$C$4="FCR",IF(AND(CY$4&gt;=$W104,OFFSET(Profiles!$K$2,$Z104,MAX(Profiles!$C$2,BA$4-$W104))&gt;0),$EC104,0),0))))))</f>
        <v>0</v>
      </c>
      <c r="CZ104" s="135">
        <f ca="1">IF(OR($Z104=0,SSSModel!$C$4="CF"),BB104,
IF(LEFT($V104,3)="ON_",
     IF(SSSModel!$C$4="RR",SUMPRODUCT(OFFSET($AC104,0,0,1,$CB$2),OFFSET(Profiles!$K$28,($Z104-1)*(Profiles!$I$26+1)+CZ$4-SSSModel!$C$3+1,0,1,$CB$2)),
     IF(SSSModel!$C$4="ECC",$EA104*$EB104*SUMPRODUCT(OFFSET($AC104,0,MAX(0,CZ$4-$DZ104-$CA$4+1),1,MIN($DZ104,CZ$4-$CA$4+1)),OFFSET(Escalation!$K$24,($Y104-1)*(Escalation!$I$22+1)+CZ$4-SSSModel!$C$3+1,MAX(0,CZ$4-$DZ104-$CA$4+1),1,MIN($DZ104,CZ$4-$CA$4+1))),
     IF(SSSModel!$C$4="PV",BB104*$EA104*(1+SSSModel!$C$2),
     IF(SSSModel!$C$4="FCR",$EC104*SUM(OFFSET($AC104,0,MAX(CZ$4-$AC$4-$DZ104+1,0),1,MIN($DZ104,CZ$4-$AC$4+1))),0)))),
SUM($AC104:$BZ104)*
     IF(SSSModel!$C$4="RR",OFFSET(Profiles!$K$2,$Z104,MAX(Profiles!$C$2,BB$4-$W104)),
     IF(SSSModel!$C$4="ECC",$EA104*$EB104*IF(MAX(Escalation!$C$2,BB$4-$W104)&gt;$DZ104-1,0,OFFSET(Escalation!$K$2,$Y104,MAX(Escalation!$C$2,BB$4-$W104))),
     IF(SSSModel!$C$4="PV",IF(CZ$4=$W104,$EA104*(1+SSSModel!$C$2),0),
     IF(SSSModel!$C$4="FCR",IF(AND(CZ$4&gt;=$W104,OFFSET(Profiles!$K$2,$Z104,MAX(Profiles!$C$2,BB$4-$W104))&gt;0),$EC104,0),0))))))</f>
        <v>0</v>
      </c>
      <c r="DA104" s="135">
        <f ca="1">IF(OR($Z104=0,SSSModel!$C$4="CF"),BC104,
IF(LEFT($V104,3)="ON_",
     IF(SSSModel!$C$4="RR",SUMPRODUCT(OFFSET($AC104,0,0,1,$CB$2),OFFSET(Profiles!$K$28,($Z104-1)*(Profiles!$I$26+1)+DA$4-SSSModel!$C$3+1,0,1,$CB$2)),
     IF(SSSModel!$C$4="ECC",$EA104*$EB104*SUMPRODUCT(OFFSET($AC104,0,MAX(0,DA$4-$DZ104-$CA$4+1),1,MIN($DZ104,DA$4-$CA$4+1)),OFFSET(Escalation!$K$24,($Y104-1)*(Escalation!$I$22+1)+DA$4-SSSModel!$C$3+1,MAX(0,DA$4-$DZ104-$CA$4+1),1,MIN($DZ104,DA$4-$CA$4+1))),
     IF(SSSModel!$C$4="PV",BC104*$EA104*(1+SSSModel!$C$2),
     IF(SSSModel!$C$4="FCR",$EC104*SUM(OFFSET($AC104,0,MAX(DA$4-$AC$4-$DZ104+1,0),1,MIN($DZ104,DA$4-$AC$4+1))),0)))),
SUM($AC104:$BZ104)*
     IF(SSSModel!$C$4="RR",OFFSET(Profiles!$K$2,$Z104,MAX(Profiles!$C$2,BC$4-$W104)),
     IF(SSSModel!$C$4="ECC",$EA104*$EB104*IF(MAX(Escalation!$C$2,BC$4-$W104)&gt;$DZ104-1,0,OFFSET(Escalation!$K$2,$Y104,MAX(Escalation!$C$2,BC$4-$W104))),
     IF(SSSModel!$C$4="PV",IF(DA$4=$W104,$EA104*(1+SSSModel!$C$2),0),
     IF(SSSModel!$C$4="FCR",IF(AND(DA$4&gt;=$W104,OFFSET(Profiles!$K$2,$Z104,MAX(Profiles!$C$2,BC$4-$W104))&gt;0),$EC104,0),0))))))</f>
        <v>0</v>
      </c>
      <c r="DB104" s="135">
        <f ca="1">IF(OR($Z104=0,SSSModel!$C$4="CF"),BD104,
IF(LEFT($V104,3)="ON_",
     IF(SSSModel!$C$4="RR",SUMPRODUCT(OFFSET($AC104,0,0,1,$CB$2),OFFSET(Profiles!$K$28,($Z104-1)*(Profiles!$I$26+1)+DB$4-SSSModel!$C$3+1,0,1,$CB$2)),
     IF(SSSModel!$C$4="ECC",$EA104*$EB104*SUMPRODUCT(OFFSET($AC104,0,MAX(0,DB$4-$DZ104-$CA$4+1),1,MIN($DZ104,DB$4-$CA$4+1)),OFFSET(Escalation!$K$24,($Y104-1)*(Escalation!$I$22+1)+DB$4-SSSModel!$C$3+1,MAX(0,DB$4-$DZ104-$CA$4+1),1,MIN($DZ104,DB$4-$CA$4+1))),
     IF(SSSModel!$C$4="PV",BD104*$EA104*(1+SSSModel!$C$2),
     IF(SSSModel!$C$4="FCR",$EC104*SUM(OFFSET($AC104,0,MAX(DB$4-$AC$4-$DZ104+1,0),1,MIN($DZ104,DB$4-$AC$4+1))),0)))),
SUM($AC104:$BZ104)*
     IF(SSSModel!$C$4="RR",OFFSET(Profiles!$K$2,$Z104,MAX(Profiles!$C$2,BD$4-$W104)),
     IF(SSSModel!$C$4="ECC",$EA104*$EB104*IF(MAX(Escalation!$C$2,BD$4-$W104)&gt;$DZ104-1,0,OFFSET(Escalation!$K$2,$Y104,MAX(Escalation!$C$2,BD$4-$W104))),
     IF(SSSModel!$C$4="PV",IF(DB$4=$W104,$EA104*(1+SSSModel!$C$2),0),
     IF(SSSModel!$C$4="FCR",IF(AND(DB$4&gt;=$W104,OFFSET(Profiles!$K$2,$Z104,MAX(Profiles!$C$2,BD$4-$W104))&gt;0),$EC104,0),0))))))</f>
        <v>0</v>
      </c>
      <c r="DC104" s="135">
        <f ca="1">IF(OR($Z104=0,SSSModel!$C$4="CF"),BE104,
IF(LEFT($V104,3)="ON_",
     IF(SSSModel!$C$4="RR",SUMPRODUCT(OFFSET($AC104,0,0,1,$CB$2),OFFSET(Profiles!$K$28,($Z104-1)*(Profiles!$I$26+1)+DC$4-SSSModel!$C$3+1,0,1,$CB$2)),
     IF(SSSModel!$C$4="ECC",$EA104*$EB104*SUMPRODUCT(OFFSET($AC104,0,MAX(0,DC$4-$DZ104-$CA$4+1),1,MIN($DZ104,DC$4-$CA$4+1)),OFFSET(Escalation!$K$24,($Y104-1)*(Escalation!$I$22+1)+DC$4-SSSModel!$C$3+1,MAX(0,DC$4-$DZ104-$CA$4+1),1,MIN($DZ104,DC$4-$CA$4+1))),
     IF(SSSModel!$C$4="PV",BE104*$EA104*(1+SSSModel!$C$2),
     IF(SSSModel!$C$4="FCR",$EC104*SUM(OFFSET($AC104,0,MAX(DC$4-$AC$4-$DZ104+1,0),1,MIN($DZ104,DC$4-$AC$4+1))),0)))),
SUM($AC104:$BZ104)*
     IF(SSSModel!$C$4="RR",OFFSET(Profiles!$K$2,$Z104,MAX(Profiles!$C$2,BE$4-$W104)),
     IF(SSSModel!$C$4="ECC",$EA104*$EB104*IF(MAX(Escalation!$C$2,BE$4-$W104)&gt;$DZ104-1,0,OFFSET(Escalation!$K$2,$Y104,MAX(Escalation!$C$2,BE$4-$W104))),
     IF(SSSModel!$C$4="PV",IF(DC$4=$W104,$EA104*(1+SSSModel!$C$2),0),
     IF(SSSModel!$C$4="FCR",IF(AND(DC$4&gt;=$W104,OFFSET(Profiles!$K$2,$Z104,MAX(Profiles!$C$2,BE$4-$W104))&gt;0),$EC104,0),0))))))</f>
        <v>0</v>
      </c>
      <c r="DD104" s="135">
        <f ca="1">IF(OR($Z104=0,SSSModel!$C$4="CF"),BF104,
IF(LEFT($V104,3)="ON_",
     IF(SSSModel!$C$4="RR",SUMPRODUCT(OFFSET($AC104,0,0,1,$CB$2),OFFSET(Profiles!$K$28,($Z104-1)*(Profiles!$I$26+1)+DD$4-SSSModel!$C$3+1,0,1,$CB$2)),
     IF(SSSModel!$C$4="ECC",$EA104*$EB104*SUMPRODUCT(OFFSET($AC104,0,MAX(0,DD$4-$DZ104-$CA$4+1),1,MIN($DZ104,DD$4-$CA$4+1)),OFFSET(Escalation!$K$24,($Y104-1)*(Escalation!$I$22+1)+DD$4-SSSModel!$C$3+1,MAX(0,DD$4-$DZ104-$CA$4+1),1,MIN($DZ104,DD$4-$CA$4+1))),
     IF(SSSModel!$C$4="PV",BF104*$EA104*(1+SSSModel!$C$2),
     IF(SSSModel!$C$4="FCR",$EC104*SUM(OFFSET($AC104,0,MAX(DD$4-$AC$4-$DZ104+1,0),1,MIN($DZ104,DD$4-$AC$4+1))),0)))),
SUM($AC104:$BZ104)*
     IF(SSSModel!$C$4="RR",OFFSET(Profiles!$K$2,$Z104,MAX(Profiles!$C$2,BF$4-$W104)),
     IF(SSSModel!$C$4="ECC",$EA104*$EB104*IF(MAX(Escalation!$C$2,BF$4-$W104)&gt;$DZ104-1,0,OFFSET(Escalation!$K$2,$Y104,MAX(Escalation!$C$2,BF$4-$W104))),
     IF(SSSModel!$C$4="PV",IF(DD$4=$W104,$EA104*(1+SSSModel!$C$2),0),
     IF(SSSModel!$C$4="FCR",IF(AND(DD$4&gt;=$W104,OFFSET(Profiles!$K$2,$Z104,MAX(Profiles!$C$2,BF$4-$W104))&gt;0),$EC104,0),0))))))</f>
        <v>0</v>
      </c>
      <c r="DE104" s="135">
        <f ca="1">IF(OR($Z104=0,SSSModel!$C$4="CF"),BG104,
IF(LEFT($V104,3)="ON_",
     IF(SSSModel!$C$4="RR",SUMPRODUCT(OFFSET($AC104,0,0,1,$CB$2),OFFSET(Profiles!$K$28,($Z104-1)*(Profiles!$I$26+1)+DE$4-SSSModel!$C$3+1,0,1,$CB$2)),
     IF(SSSModel!$C$4="ECC",$EA104*$EB104*SUMPRODUCT(OFFSET($AC104,0,MAX(0,DE$4-$DZ104-$CA$4+1),1,MIN($DZ104,DE$4-$CA$4+1)),OFFSET(Escalation!$K$24,($Y104-1)*(Escalation!$I$22+1)+DE$4-SSSModel!$C$3+1,MAX(0,DE$4-$DZ104-$CA$4+1),1,MIN($DZ104,DE$4-$CA$4+1))),
     IF(SSSModel!$C$4="PV",BG104*$EA104*(1+SSSModel!$C$2),
     IF(SSSModel!$C$4="FCR",$EC104*SUM(OFFSET($AC104,0,MAX(DE$4-$AC$4-$DZ104+1,0),1,MIN($DZ104,DE$4-$AC$4+1))),0)))),
SUM($AC104:$BZ104)*
     IF(SSSModel!$C$4="RR",OFFSET(Profiles!$K$2,$Z104,MAX(Profiles!$C$2,BG$4-$W104)),
     IF(SSSModel!$C$4="ECC",$EA104*$EB104*IF(MAX(Escalation!$C$2,BG$4-$W104)&gt;$DZ104-1,0,OFFSET(Escalation!$K$2,$Y104,MAX(Escalation!$C$2,BG$4-$W104))),
     IF(SSSModel!$C$4="PV",IF(DE$4=$W104,$EA104*(1+SSSModel!$C$2),0),
     IF(SSSModel!$C$4="FCR",IF(AND(DE$4&gt;=$W104,OFFSET(Profiles!$K$2,$Z104,MAX(Profiles!$C$2,BG$4-$W104))&gt;0),$EC104,0),0))))))</f>
        <v>0</v>
      </c>
      <c r="DF104" s="135">
        <f ca="1">IF(OR($Z104=0,SSSModel!$C$4="CF"),BH104,
IF(LEFT($V104,3)="ON_",
     IF(SSSModel!$C$4="RR",SUMPRODUCT(OFFSET($AC104,0,0,1,$CB$2),OFFSET(Profiles!$K$28,($Z104-1)*(Profiles!$I$26+1)+DF$4-SSSModel!$C$3+1,0,1,$CB$2)),
     IF(SSSModel!$C$4="ECC",$EA104*$EB104*SUMPRODUCT(OFFSET($AC104,0,MAX(0,DF$4-$DZ104-$CA$4+1),1,MIN($DZ104,DF$4-$CA$4+1)),OFFSET(Escalation!$K$24,($Y104-1)*(Escalation!$I$22+1)+DF$4-SSSModel!$C$3+1,MAX(0,DF$4-$DZ104-$CA$4+1),1,MIN($DZ104,DF$4-$CA$4+1))),
     IF(SSSModel!$C$4="PV",BH104*$EA104*(1+SSSModel!$C$2),
     IF(SSSModel!$C$4="FCR",$EC104*SUM(OFFSET($AC104,0,MAX(DF$4-$AC$4-$DZ104+1,0),1,MIN($DZ104,DF$4-$AC$4+1))),0)))),
SUM($AC104:$BZ104)*
     IF(SSSModel!$C$4="RR",OFFSET(Profiles!$K$2,$Z104,MAX(Profiles!$C$2,BH$4-$W104)),
     IF(SSSModel!$C$4="ECC",$EA104*$EB104*IF(MAX(Escalation!$C$2,BH$4-$W104)&gt;$DZ104-1,0,OFFSET(Escalation!$K$2,$Y104,MAX(Escalation!$C$2,BH$4-$W104))),
     IF(SSSModel!$C$4="PV",IF(DF$4=$W104,$EA104*(1+SSSModel!$C$2),0),
     IF(SSSModel!$C$4="FCR",IF(AND(DF$4&gt;=$W104,OFFSET(Profiles!$K$2,$Z104,MAX(Profiles!$C$2,BH$4-$W104))&gt;0),$EC104,0),0))))))</f>
        <v>0</v>
      </c>
      <c r="DG104" s="135">
        <f ca="1">IF(OR($Z104=0,SSSModel!$C$4="CF"),BI104,
IF(LEFT($V104,3)="ON_",
     IF(SSSModel!$C$4="RR",SUMPRODUCT(OFFSET($AC104,0,0,1,$CB$2),OFFSET(Profiles!$K$28,($Z104-1)*(Profiles!$I$26+1)+DG$4-SSSModel!$C$3+1,0,1,$CB$2)),
     IF(SSSModel!$C$4="ECC",$EA104*$EB104*SUMPRODUCT(OFFSET($AC104,0,MAX(0,DG$4-$DZ104-$CA$4+1),1,MIN($DZ104,DG$4-$CA$4+1)),OFFSET(Escalation!$K$24,($Y104-1)*(Escalation!$I$22+1)+DG$4-SSSModel!$C$3+1,MAX(0,DG$4-$DZ104-$CA$4+1),1,MIN($DZ104,DG$4-$CA$4+1))),
     IF(SSSModel!$C$4="PV",BI104*$EA104*(1+SSSModel!$C$2),
     IF(SSSModel!$C$4="FCR",$EC104*SUM(OFFSET($AC104,0,MAX(DG$4-$AC$4-$DZ104+1,0),1,MIN($DZ104,DG$4-$AC$4+1))),0)))),
SUM($AC104:$BZ104)*
     IF(SSSModel!$C$4="RR",OFFSET(Profiles!$K$2,$Z104,MAX(Profiles!$C$2,BI$4-$W104)),
     IF(SSSModel!$C$4="ECC",$EA104*$EB104*IF(MAX(Escalation!$C$2,BI$4-$W104)&gt;$DZ104-1,0,OFFSET(Escalation!$K$2,$Y104,MAX(Escalation!$C$2,BI$4-$W104))),
     IF(SSSModel!$C$4="PV",IF(DG$4=$W104,$EA104*(1+SSSModel!$C$2),0),
     IF(SSSModel!$C$4="FCR",IF(AND(DG$4&gt;=$W104,OFFSET(Profiles!$K$2,$Z104,MAX(Profiles!$C$2,BI$4-$W104))&gt;0),$EC104,0),0))))))</f>
        <v>0</v>
      </c>
      <c r="DH104" s="135">
        <f ca="1">IF(OR($Z104=0,SSSModel!$C$4="CF"),BJ104,
IF(LEFT($V104,3)="ON_",
     IF(SSSModel!$C$4="RR",SUMPRODUCT(OFFSET($AC104,0,0,1,$CB$2),OFFSET(Profiles!$K$28,($Z104-1)*(Profiles!$I$26+1)+DH$4-SSSModel!$C$3+1,0,1,$CB$2)),
     IF(SSSModel!$C$4="ECC",$EA104*$EB104*SUMPRODUCT(OFFSET($AC104,0,MAX(0,DH$4-$DZ104-$CA$4+1),1,MIN($DZ104,DH$4-$CA$4+1)),OFFSET(Escalation!$K$24,($Y104-1)*(Escalation!$I$22+1)+DH$4-SSSModel!$C$3+1,MAX(0,DH$4-$DZ104-$CA$4+1),1,MIN($DZ104,DH$4-$CA$4+1))),
     IF(SSSModel!$C$4="PV",BJ104*$EA104*(1+SSSModel!$C$2),
     IF(SSSModel!$C$4="FCR",$EC104*SUM(OFFSET($AC104,0,MAX(DH$4-$AC$4-$DZ104+1,0),1,MIN($DZ104,DH$4-$AC$4+1))),0)))),
SUM($AC104:$BZ104)*
     IF(SSSModel!$C$4="RR",OFFSET(Profiles!$K$2,$Z104,MAX(Profiles!$C$2,BJ$4-$W104)),
     IF(SSSModel!$C$4="ECC",$EA104*$EB104*IF(MAX(Escalation!$C$2,BJ$4-$W104)&gt;$DZ104-1,0,OFFSET(Escalation!$K$2,$Y104,MAX(Escalation!$C$2,BJ$4-$W104))),
     IF(SSSModel!$C$4="PV",IF(DH$4=$W104,$EA104*(1+SSSModel!$C$2),0),
     IF(SSSModel!$C$4="FCR",IF(AND(DH$4&gt;=$W104,OFFSET(Profiles!$K$2,$Z104,MAX(Profiles!$C$2,BJ$4-$W104))&gt;0),$EC104,0),0))))))</f>
        <v>0</v>
      </c>
      <c r="DI104" s="135">
        <f ca="1">IF(OR($Z104=0,SSSModel!$C$4="CF"),BK104,
IF(LEFT($V104,3)="ON_",
     IF(SSSModel!$C$4="RR",SUMPRODUCT(OFFSET($AC104,0,0,1,$CB$2),OFFSET(Profiles!$K$28,($Z104-1)*(Profiles!$I$26+1)+DI$4-SSSModel!$C$3+1,0,1,$CB$2)),
     IF(SSSModel!$C$4="ECC",$EA104*$EB104*SUMPRODUCT(OFFSET($AC104,0,MAX(0,DI$4-$DZ104-$CA$4+1),1,MIN($DZ104,DI$4-$CA$4+1)),OFFSET(Escalation!$K$24,($Y104-1)*(Escalation!$I$22+1)+DI$4-SSSModel!$C$3+1,MAX(0,DI$4-$DZ104-$CA$4+1),1,MIN($DZ104,DI$4-$CA$4+1))),
     IF(SSSModel!$C$4="PV",BK104*$EA104*(1+SSSModel!$C$2),
     IF(SSSModel!$C$4="FCR",$EC104*SUM(OFFSET($AC104,0,MAX(DI$4-$AC$4-$DZ104+1,0),1,MIN($DZ104,DI$4-$AC$4+1))),0)))),
SUM($AC104:$BZ104)*
     IF(SSSModel!$C$4="RR",OFFSET(Profiles!$K$2,$Z104,MAX(Profiles!$C$2,BK$4-$W104)),
     IF(SSSModel!$C$4="ECC",$EA104*$EB104*IF(MAX(Escalation!$C$2,BK$4-$W104)&gt;$DZ104-1,0,OFFSET(Escalation!$K$2,$Y104,MAX(Escalation!$C$2,BK$4-$W104))),
     IF(SSSModel!$C$4="PV",IF(DI$4=$W104,$EA104*(1+SSSModel!$C$2),0),
     IF(SSSModel!$C$4="FCR",IF(AND(DI$4&gt;=$W104,OFFSET(Profiles!$K$2,$Z104,MAX(Profiles!$C$2,BK$4-$W104))&gt;0),$EC104,0),0))))))</f>
        <v>0</v>
      </c>
      <c r="DJ104" s="135">
        <f ca="1">IF(OR($Z104=0,SSSModel!$C$4="CF"),BL104,
IF(LEFT($V104,3)="ON_",
     IF(SSSModel!$C$4="RR",SUMPRODUCT(OFFSET($AC104,0,0,1,$CB$2),OFFSET(Profiles!$K$28,($Z104-1)*(Profiles!$I$26+1)+DJ$4-SSSModel!$C$3+1,0,1,$CB$2)),
     IF(SSSModel!$C$4="ECC",$EA104*$EB104*SUMPRODUCT(OFFSET($AC104,0,MAX(0,DJ$4-$DZ104-$CA$4+1),1,MIN($DZ104,DJ$4-$CA$4+1)),OFFSET(Escalation!$K$24,($Y104-1)*(Escalation!$I$22+1)+DJ$4-SSSModel!$C$3+1,MAX(0,DJ$4-$DZ104-$CA$4+1),1,MIN($DZ104,DJ$4-$CA$4+1))),
     IF(SSSModel!$C$4="PV",BL104*$EA104*(1+SSSModel!$C$2),
     IF(SSSModel!$C$4="FCR",$EC104*SUM(OFFSET($AC104,0,MAX(DJ$4-$AC$4-$DZ104+1,0),1,MIN($DZ104,DJ$4-$AC$4+1))),0)))),
SUM($AC104:$BZ104)*
     IF(SSSModel!$C$4="RR",OFFSET(Profiles!$K$2,$Z104,MAX(Profiles!$C$2,BL$4-$W104)),
     IF(SSSModel!$C$4="ECC",$EA104*$EB104*IF(MAX(Escalation!$C$2,BL$4-$W104)&gt;$DZ104-1,0,OFFSET(Escalation!$K$2,$Y104,MAX(Escalation!$C$2,BL$4-$W104))),
     IF(SSSModel!$C$4="PV",IF(DJ$4=$W104,$EA104*(1+SSSModel!$C$2),0),
     IF(SSSModel!$C$4="FCR",IF(AND(DJ$4&gt;=$W104,OFFSET(Profiles!$K$2,$Z104,MAX(Profiles!$C$2,BL$4-$W104))&gt;0),$EC104,0),0))))))</f>
        <v>0</v>
      </c>
      <c r="DK104" s="135">
        <f ca="1">IF(OR($Z104=0,SSSModel!$C$4="CF"),BM104,
IF(LEFT($V104,3)="ON_",
     IF(SSSModel!$C$4="RR",SUMPRODUCT(OFFSET($AC104,0,0,1,$CB$2),OFFSET(Profiles!$K$28,($Z104-1)*(Profiles!$I$26+1)+DK$4-SSSModel!$C$3+1,0,1,$CB$2)),
     IF(SSSModel!$C$4="ECC",$EA104*$EB104*SUMPRODUCT(OFFSET($AC104,0,MAX(0,DK$4-$DZ104-$CA$4+1),1,MIN($DZ104,DK$4-$CA$4+1)),OFFSET(Escalation!$K$24,($Y104-1)*(Escalation!$I$22+1)+DK$4-SSSModel!$C$3+1,MAX(0,DK$4-$DZ104-$CA$4+1),1,MIN($DZ104,DK$4-$CA$4+1))),
     IF(SSSModel!$C$4="PV",BM104*$EA104*(1+SSSModel!$C$2),
     IF(SSSModel!$C$4="FCR",$EC104*SUM(OFFSET($AC104,0,MAX(DK$4-$AC$4-$DZ104+1,0),1,MIN($DZ104,DK$4-$AC$4+1))),0)))),
SUM($AC104:$BZ104)*
     IF(SSSModel!$C$4="RR",OFFSET(Profiles!$K$2,$Z104,MAX(Profiles!$C$2,BM$4-$W104)),
     IF(SSSModel!$C$4="ECC",$EA104*$EB104*IF(MAX(Escalation!$C$2,BM$4-$W104)&gt;$DZ104-1,0,OFFSET(Escalation!$K$2,$Y104,MAX(Escalation!$C$2,BM$4-$W104))),
     IF(SSSModel!$C$4="PV",IF(DK$4=$W104,$EA104*(1+SSSModel!$C$2),0),
     IF(SSSModel!$C$4="FCR",IF(AND(DK$4&gt;=$W104,OFFSET(Profiles!$K$2,$Z104,MAX(Profiles!$C$2,BM$4-$W104))&gt;0),$EC104,0),0))))))</f>
        <v>0</v>
      </c>
      <c r="DL104" s="135">
        <f ca="1">IF(OR($Z104=0,SSSModel!$C$4="CF"),BN104,
IF(LEFT($V104,3)="ON_",
     IF(SSSModel!$C$4="RR",SUMPRODUCT(OFFSET($AC104,0,0,1,$CB$2),OFFSET(Profiles!$K$28,($Z104-1)*(Profiles!$I$26+1)+DL$4-SSSModel!$C$3+1,0,1,$CB$2)),
     IF(SSSModel!$C$4="ECC",$EA104*$EB104*SUMPRODUCT(OFFSET($AC104,0,MAX(0,DL$4-$DZ104-$CA$4+1),1,MIN($DZ104,DL$4-$CA$4+1)),OFFSET(Escalation!$K$24,($Y104-1)*(Escalation!$I$22+1)+DL$4-SSSModel!$C$3+1,MAX(0,DL$4-$DZ104-$CA$4+1),1,MIN($DZ104,DL$4-$CA$4+1))),
     IF(SSSModel!$C$4="PV",BN104*$EA104*(1+SSSModel!$C$2),
     IF(SSSModel!$C$4="FCR",$EC104*SUM(OFFSET($AC104,0,MAX(DL$4-$AC$4-$DZ104+1,0),1,MIN($DZ104,DL$4-$AC$4+1))),0)))),
SUM($AC104:$BZ104)*
     IF(SSSModel!$C$4="RR",OFFSET(Profiles!$K$2,$Z104,MAX(Profiles!$C$2,BN$4-$W104)),
     IF(SSSModel!$C$4="ECC",$EA104*$EB104*IF(MAX(Escalation!$C$2,BN$4-$W104)&gt;$DZ104-1,0,OFFSET(Escalation!$K$2,$Y104,MAX(Escalation!$C$2,BN$4-$W104))),
     IF(SSSModel!$C$4="PV",IF(DL$4=$W104,$EA104*(1+SSSModel!$C$2),0),
     IF(SSSModel!$C$4="FCR",IF(AND(DL$4&gt;=$W104,OFFSET(Profiles!$K$2,$Z104,MAX(Profiles!$C$2,BN$4-$W104))&gt;0),$EC104,0),0))))))</f>
        <v>0</v>
      </c>
      <c r="DM104" s="135">
        <f ca="1">IF(OR($Z104=0,SSSModel!$C$4="CF"),BO104,
IF(LEFT($V104,3)="ON_",
     IF(SSSModel!$C$4="RR",SUMPRODUCT(OFFSET($AC104,0,0,1,$CB$2),OFFSET(Profiles!$K$28,($Z104-1)*(Profiles!$I$26+1)+DM$4-SSSModel!$C$3+1,0,1,$CB$2)),
     IF(SSSModel!$C$4="ECC",$EA104*$EB104*SUMPRODUCT(OFFSET($AC104,0,MAX(0,DM$4-$DZ104-$CA$4+1),1,MIN($DZ104,DM$4-$CA$4+1)),OFFSET(Escalation!$K$24,($Y104-1)*(Escalation!$I$22+1)+DM$4-SSSModel!$C$3+1,MAX(0,DM$4-$DZ104-$CA$4+1),1,MIN($DZ104,DM$4-$CA$4+1))),
     IF(SSSModel!$C$4="PV",BO104*$EA104*(1+SSSModel!$C$2),
     IF(SSSModel!$C$4="FCR",$EC104*SUM(OFFSET($AC104,0,MAX(DM$4-$AC$4-$DZ104+1,0),1,MIN($DZ104,DM$4-$AC$4+1))),0)))),
SUM($AC104:$BZ104)*
     IF(SSSModel!$C$4="RR",OFFSET(Profiles!$K$2,$Z104,MAX(Profiles!$C$2,BO$4-$W104)),
     IF(SSSModel!$C$4="ECC",$EA104*$EB104*IF(MAX(Escalation!$C$2,BO$4-$W104)&gt;$DZ104-1,0,OFFSET(Escalation!$K$2,$Y104,MAX(Escalation!$C$2,BO$4-$W104))),
     IF(SSSModel!$C$4="PV",IF(DM$4=$W104,$EA104*(1+SSSModel!$C$2),0),
     IF(SSSModel!$C$4="FCR",IF(AND(DM$4&gt;=$W104,OFFSET(Profiles!$K$2,$Z104,MAX(Profiles!$C$2,BO$4-$W104))&gt;0),$EC104,0),0))))))</f>
        <v>0</v>
      </c>
      <c r="DN104" s="135">
        <f ca="1">IF(OR($Z104=0,SSSModel!$C$4="CF"),BP104,
IF(LEFT($V104,3)="ON_",
     IF(SSSModel!$C$4="RR",SUMPRODUCT(OFFSET($AC104,0,0,1,$CB$2),OFFSET(Profiles!$K$28,($Z104-1)*(Profiles!$I$26+1)+DN$4-SSSModel!$C$3+1,0,1,$CB$2)),
     IF(SSSModel!$C$4="ECC",$EA104*$EB104*SUMPRODUCT(OFFSET($AC104,0,MAX(0,DN$4-$DZ104-$CA$4+1),1,MIN($DZ104,DN$4-$CA$4+1)),OFFSET(Escalation!$K$24,($Y104-1)*(Escalation!$I$22+1)+DN$4-SSSModel!$C$3+1,MAX(0,DN$4-$DZ104-$CA$4+1),1,MIN($DZ104,DN$4-$CA$4+1))),
     IF(SSSModel!$C$4="PV",BP104*$EA104*(1+SSSModel!$C$2),
     IF(SSSModel!$C$4="FCR",$EC104*SUM(OFFSET($AC104,0,MAX(DN$4-$AC$4-$DZ104+1,0),1,MIN($DZ104,DN$4-$AC$4+1))),0)))),
SUM($AC104:$BZ104)*
     IF(SSSModel!$C$4="RR",OFFSET(Profiles!$K$2,$Z104,MAX(Profiles!$C$2,BP$4-$W104)),
     IF(SSSModel!$C$4="ECC",$EA104*$EB104*IF(MAX(Escalation!$C$2,BP$4-$W104)&gt;$DZ104-1,0,OFFSET(Escalation!$K$2,$Y104,MAX(Escalation!$C$2,BP$4-$W104))),
     IF(SSSModel!$C$4="PV",IF(DN$4=$W104,$EA104*(1+SSSModel!$C$2),0),
     IF(SSSModel!$C$4="FCR",IF(AND(DN$4&gt;=$W104,OFFSET(Profiles!$K$2,$Z104,MAX(Profiles!$C$2,BP$4-$W104))&gt;0),$EC104,0),0))))))</f>
        <v>0</v>
      </c>
      <c r="DO104" s="135">
        <f ca="1">IF(OR($Z104=0,SSSModel!$C$4="CF"),BQ104,
IF(LEFT($V104,3)="ON_",
     IF(SSSModel!$C$4="RR",SUMPRODUCT(OFFSET($AC104,0,0,1,$CB$2),OFFSET(Profiles!$K$28,($Z104-1)*(Profiles!$I$26+1)+DO$4-SSSModel!$C$3+1,0,1,$CB$2)),
     IF(SSSModel!$C$4="ECC",$EA104*$EB104*SUMPRODUCT(OFFSET($AC104,0,MAX(0,DO$4-$DZ104-$CA$4+1),1,MIN($DZ104,DO$4-$CA$4+1)),OFFSET(Escalation!$K$24,($Y104-1)*(Escalation!$I$22+1)+DO$4-SSSModel!$C$3+1,MAX(0,DO$4-$DZ104-$CA$4+1),1,MIN($DZ104,DO$4-$CA$4+1))),
     IF(SSSModel!$C$4="PV",BQ104*$EA104*(1+SSSModel!$C$2),
     IF(SSSModel!$C$4="FCR",$EC104*SUM(OFFSET($AC104,0,MAX(DO$4-$AC$4-$DZ104+1,0),1,MIN($DZ104,DO$4-$AC$4+1))),0)))),
SUM($AC104:$BZ104)*
     IF(SSSModel!$C$4="RR",OFFSET(Profiles!$K$2,$Z104,MAX(Profiles!$C$2,BQ$4-$W104)),
     IF(SSSModel!$C$4="ECC",$EA104*$EB104*IF(MAX(Escalation!$C$2,BQ$4-$W104)&gt;$DZ104-1,0,OFFSET(Escalation!$K$2,$Y104,MAX(Escalation!$C$2,BQ$4-$W104))),
     IF(SSSModel!$C$4="PV",IF(DO$4=$W104,$EA104*(1+SSSModel!$C$2),0),
     IF(SSSModel!$C$4="FCR",IF(AND(DO$4&gt;=$W104,OFFSET(Profiles!$K$2,$Z104,MAX(Profiles!$C$2,BQ$4-$W104))&gt;0),$EC104,0),0))))))</f>
        <v>0</v>
      </c>
      <c r="DP104" s="135">
        <f ca="1">IF(OR($Z104=0,SSSModel!$C$4="CF"),BR104,
IF(LEFT($V104,3)="ON_",
     IF(SSSModel!$C$4="RR",SUMPRODUCT(OFFSET($AC104,0,0,1,$CB$2),OFFSET(Profiles!$K$28,($Z104-1)*(Profiles!$I$26+1)+DP$4-SSSModel!$C$3+1,0,1,$CB$2)),
     IF(SSSModel!$C$4="ECC",$EA104*$EB104*SUMPRODUCT(OFFSET($AC104,0,MAX(0,DP$4-$DZ104-$CA$4+1),1,MIN($DZ104,DP$4-$CA$4+1)),OFFSET(Escalation!$K$24,($Y104-1)*(Escalation!$I$22+1)+DP$4-SSSModel!$C$3+1,MAX(0,DP$4-$DZ104-$CA$4+1),1,MIN($DZ104,DP$4-$CA$4+1))),
     IF(SSSModel!$C$4="PV",BR104*$EA104*(1+SSSModel!$C$2),
     IF(SSSModel!$C$4="FCR",$EC104*SUM(OFFSET($AC104,0,MAX(DP$4-$AC$4-$DZ104+1,0),1,MIN($DZ104,DP$4-$AC$4+1))),0)))),
SUM($AC104:$BZ104)*
     IF(SSSModel!$C$4="RR",OFFSET(Profiles!$K$2,$Z104,MAX(Profiles!$C$2,BR$4-$W104)),
     IF(SSSModel!$C$4="ECC",$EA104*$EB104*IF(MAX(Escalation!$C$2,BR$4-$W104)&gt;$DZ104-1,0,OFFSET(Escalation!$K$2,$Y104,MAX(Escalation!$C$2,BR$4-$W104))),
     IF(SSSModel!$C$4="PV",IF(DP$4=$W104,$EA104*(1+SSSModel!$C$2),0),
     IF(SSSModel!$C$4="FCR",IF(AND(DP$4&gt;=$W104,OFFSET(Profiles!$K$2,$Z104,MAX(Profiles!$C$2,BR$4-$W104))&gt;0),$EC104,0),0))))))</f>
        <v>0</v>
      </c>
      <c r="DQ104" s="135">
        <f ca="1">IF(OR($Z104=0,SSSModel!$C$4="CF"),BS104,
IF(LEFT($V104,3)="ON_",
     IF(SSSModel!$C$4="RR",SUMPRODUCT(OFFSET($AC104,0,0,1,$CB$2),OFFSET(Profiles!$K$28,($Z104-1)*(Profiles!$I$26+1)+DQ$4-SSSModel!$C$3+1,0,1,$CB$2)),
     IF(SSSModel!$C$4="ECC",$EA104*$EB104*SUMPRODUCT(OFFSET($AC104,0,MAX(0,DQ$4-$DZ104-$CA$4+1),1,MIN($DZ104,DQ$4-$CA$4+1)),OFFSET(Escalation!$K$24,($Y104-1)*(Escalation!$I$22+1)+DQ$4-SSSModel!$C$3+1,MAX(0,DQ$4-$DZ104-$CA$4+1),1,MIN($DZ104,DQ$4-$CA$4+1))),
     IF(SSSModel!$C$4="PV",BS104*$EA104*(1+SSSModel!$C$2),
     IF(SSSModel!$C$4="FCR",$EC104*SUM(OFFSET($AC104,0,MAX(DQ$4-$AC$4-$DZ104+1,0),1,MIN($DZ104,DQ$4-$AC$4+1))),0)))),
SUM($AC104:$BZ104)*
     IF(SSSModel!$C$4="RR",OFFSET(Profiles!$K$2,$Z104,MAX(Profiles!$C$2,BS$4-$W104)),
     IF(SSSModel!$C$4="ECC",$EA104*$EB104*IF(MAX(Escalation!$C$2,BS$4-$W104)&gt;$DZ104-1,0,OFFSET(Escalation!$K$2,$Y104,MAX(Escalation!$C$2,BS$4-$W104))),
     IF(SSSModel!$C$4="PV",IF(DQ$4=$W104,$EA104*(1+SSSModel!$C$2),0),
     IF(SSSModel!$C$4="FCR",IF(AND(DQ$4&gt;=$W104,OFFSET(Profiles!$K$2,$Z104,MAX(Profiles!$C$2,BS$4-$W104))&gt;0),$EC104,0),0))))))</f>
        <v>0</v>
      </c>
      <c r="DR104" s="135">
        <f ca="1">IF(OR($Z104=0,SSSModel!$C$4="CF"),BT104,
IF(LEFT($V104,3)="ON_",
     IF(SSSModel!$C$4="RR",SUMPRODUCT(OFFSET($AC104,0,0,1,$CB$2),OFFSET(Profiles!$K$28,($Z104-1)*(Profiles!$I$26+1)+DR$4-SSSModel!$C$3+1,0,1,$CB$2)),
     IF(SSSModel!$C$4="ECC",$EA104*$EB104*SUMPRODUCT(OFFSET($AC104,0,MAX(0,DR$4-$DZ104-$CA$4+1),1,MIN($DZ104,DR$4-$CA$4+1)),OFFSET(Escalation!$K$24,($Y104-1)*(Escalation!$I$22+1)+DR$4-SSSModel!$C$3+1,MAX(0,DR$4-$DZ104-$CA$4+1),1,MIN($DZ104,DR$4-$CA$4+1))),
     IF(SSSModel!$C$4="PV",BT104*$EA104*(1+SSSModel!$C$2),
     IF(SSSModel!$C$4="FCR",$EC104*SUM(OFFSET($AC104,0,MAX(DR$4-$AC$4-$DZ104+1,0),1,MIN($DZ104,DR$4-$AC$4+1))),0)))),
SUM($AC104:$BZ104)*
     IF(SSSModel!$C$4="RR",OFFSET(Profiles!$K$2,$Z104,MAX(Profiles!$C$2,BT$4-$W104)),
     IF(SSSModel!$C$4="ECC",$EA104*$EB104*IF(MAX(Escalation!$C$2,BT$4-$W104)&gt;$DZ104-1,0,OFFSET(Escalation!$K$2,$Y104,MAX(Escalation!$C$2,BT$4-$W104))),
     IF(SSSModel!$C$4="PV",IF(DR$4=$W104,$EA104*(1+SSSModel!$C$2),0),
     IF(SSSModel!$C$4="FCR",IF(AND(DR$4&gt;=$W104,OFFSET(Profiles!$K$2,$Z104,MAX(Profiles!$C$2,BT$4-$W104))&gt;0),$EC104,0),0))))))</f>
        <v>0</v>
      </c>
      <c r="DS104" s="135">
        <f ca="1">IF(OR($Z104=0,SSSModel!$C$4="CF"),BU104,
IF(LEFT($V104,3)="ON_",
     IF(SSSModel!$C$4="RR",SUMPRODUCT(OFFSET($AC104,0,0,1,$CB$2),OFFSET(Profiles!$K$28,($Z104-1)*(Profiles!$I$26+1)+DS$4-SSSModel!$C$3+1,0,1,$CB$2)),
     IF(SSSModel!$C$4="ECC",$EA104*$EB104*SUMPRODUCT(OFFSET($AC104,0,MAX(0,DS$4-$DZ104-$CA$4+1),1,MIN($DZ104,DS$4-$CA$4+1)),OFFSET(Escalation!$K$24,($Y104-1)*(Escalation!$I$22+1)+DS$4-SSSModel!$C$3+1,MAX(0,DS$4-$DZ104-$CA$4+1),1,MIN($DZ104,DS$4-$CA$4+1))),
     IF(SSSModel!$C$4="PV",BU104*$EA104*(1+SSSModel!$C$2),
     IF(SSSModel!$C$4="FCR",$EC104*SUM(OFFSET($AC104,0,MAX(DS$4-$AC$4-$DZ104+1,0),1,MIN($DZ104,DS$4-$AC$4+1))),0)))),
SUM($AC104:$BZ104)*
     IF(SSSModel!$C$4="RR",OFFSET(Profiles!$K$2,$Z104,MAX(Profiles!$C$2,BU$4-$W104)),
     IF(SSSModel!$C$4="ECC",$EA104*$EB104*IF(MAX(Escalation!$C$2,BU$4-$W104)&gt;$DZ104-1,0,OFFSET(Escalation!$K$2,$Y104,MAX(Escalation!$C$2,BU$4-$W104))),
     IF(SSSModel!$C$4="PV",IF(DS$4=$W104,$EA104*(1+SSSModel!$C$2),0),
     IF(SSSModel!$C$4="FCR",IF(AND(DS$4&gt;=$W104,OFFSET(Profiles!$K$2,$Z104,MAX(Profiles!$C$2,BU$4-$W104))&gt;0),$EC104,0),0))))))</f>
        <v>0</v>
      </c>
      <c r="DT104" s="135">
        <f ca="1">IF(OR($Z104=0,SSSModel!$C$4="CF"),BV104,
IF(LEFT($V104,3)="ON_",
     IF(SSSModel!$C$4="RR",SUMPRODUCT(OFFSET($AC104,0,0,1,$CB$2),OFFSET(Profiles!$K$28,($Z104-1)*(Profiles!$I$26+1)+DT$4-SSSModel!$C$3+1,0,1,$CB$2)),
     IF(SSSModel!$C$4="ECC",$EA104*$EB104*SUMPRODUCT(OFFSET($AC104,0,MAX(0,DT$4-$DZ104-$CA$4+1),1,MIN($DZ104,DT$4-$CA$4+1)),OFFSET(Escalation!$K$24,($Y104-1)*(Escalation!$I$22+1)+DT$4-SSSModel!$C$3+1,MAX(0,DT$4-$DZ104-$CA$4+1),1,MIN($DZ104,DT$4-$CA$4+1))),
     IF(SSSModel!$C$4="PV",BV104*$EA104*(1+SSSModel!$C$2),
     IF(SSSModel!$C$4="FCR",$EC104*SUM(OFFSET($AC104,0,MAX(DT$4-$AC$4-$DZ104+1,0),1,MIN($DZ104,DT$4-$AC$4+1))),0)))),
SUM($AC104:$BZ104)*
     IF(SSSModel!$C$4="RR",OFFSET(Profiles!$K$2,$Z104,MAX(Profiles!$C$2,BV$4-$W104)),
     IF(SSSModel!$C$4="ECC",$EA104*$EB104*IF(MAX(Escalation!$C$2,BV$4-$W104)&gt;$DZ104-1,0,OFFSET(Escalation!$K$2,$Y104,MAX(Escalation!$C$2,BV$4-$W104))),
     IF(SSSModel!$C$4="PV",IF(DT$4=$W104,$EA104*(1+SSSModel!$C$2),0),
     IF(SSSModel!$C$4="FCR",IF(AND(DT$4&gt;=$W104,OFFSET(Profiles!$K$2,$Z104,MAX(Profiles!$C$2,BV$4-$W104))&gt;0),$EC104,0),0))))))</f>
        <v>0</v>
      </c>
      <c r="DU104" s="135">
        <f ca="1">IF(OR($Z104=0,SSSModel!$C$4="CF"),BW104,
IF(LEFT($V104,3)="ON_",
     IF(SSSModel!$C$4="RR",SUMPRODUCT(OFFSET($AC104,0,0,1,$CB$2),OFFSET(Profiles!$K$28,($Z104-1)*(Profiles!$I$26+1)+DU$4-SSSModel!$C$3+1,0,1,$CB$2)),
     IF(SSSModel!$C$4="ECC",$EA104*$EB104*SUMPRODUCT(OFFSET($AC104,0,MAX(0,DU$4-$DZ104-$CA$4+1),1,MIN($DZ104,DU$4-$CA$4+1)),OFFSET(Escalation!$K$24,($Y104-1)*(Escalation!$I$22+1)+DU$4-SSSModel!$C$3+1,MAX(0,DU$4-$DZ104-$CA$4+1),1,MIN($DZ104,DU$4-$CA$4+1))),
     IF(SSSModel!$C$4="PV",BW104*$EA104*(1+SSSModel!$C$2),
     IF(SSSModel!$C$4="FCR",$EC104*SUM(OFFSET($AC104,0,MAX(DU$4-$AC$4-$DZ104+1,0),1,MIN($DZ104,DU$4-$AC$4+1))),0)))),
SUM($AC104:$BZ104)*
     IF(SSSModel!$C$4="RR",OFFSET(Profiles!$K$2,$Z104,MAX(Profiles!$C$2,BW$4-$W104)),
     IF(SSSModel!$C$4="ECC",$EA104*$EB104*IF(MAX(Escalation!$C$2,BW$4-$W104)&gt;$DZ104-1,0,OFFSET(Escalation!$K$2,$Y104,MAX(Escalation!$C$2,BW$4-$W104))),
     IF(SSSModel!$C$4="PV",IF(DU$4=$W104,$EA104*(1+SSSModel!$C$2),0),
     IF(SSSModel!$C$4="FCR",IF(AND(DU$4&gt;=$W104,OFFSET(Profiles!$K$2,$Z104,MAX(Profiles!$C$2,BW$4-$W104))&gt;0),$EC104,0),0))))))</f>
        <v>0</v>
      </c>
      <c r="DV104" s="136">
        <f ca="1">IF(OR($Z104=0,SSSModel!$C$4="CF"),BX104,
IF(LEFT($V104,3)="ON_",
     IF(SSSModel!$C$4="RR",SUMPRODUCT(OFFSET($AC104,0,0,1,$CB$2),OFFSET(Profiles!$K$28,($Z104-1)*(Profiles!$I$26+1)+DV$4-SSSModel!$C$3+1,0,1,$CB$2)),
     IF(SSSModel!$C$4="ECC",$EA104*$EB104*SUMPRODUCT(OFFSET($AC104,0,MAX(0,DV$4-$DZ104-$CA$4+1),1,MIN($DZ104,DV$4-$CA$4+1)),OFFSET(Escalation!$K$24,($Y104-1)*(Escalation!$I$22+1)+DV$4-SSSModel!$C$3+1,MAX(0,DV$4-$DZ104-$CA$4+1),1,MIN($DZ104,DV$4-$CA$4+1))),
     IF(SSSModel!$C$4="PV",BX104*$EA104*(1+SSSModel!$C$2),
     IF(SSSModel!$C$4="FCR",$EC104*SUM(OFFSET($AC104,0,MAX(DV$4-$AC$4-$DZ104+1,0),1,MIN($DZ104,DV$4-$AC$4+1))),0)))),
SUM($AC104:$BZ104)*
     IF(SSSModel!$C$4="RR",OFFSET(Profiles!$K$2,$Z104,MAX(Profiles!$C$2,BX$4-$W104)),
     IF(SSSModel!$C$4="ECC",$EA104*$EB104*IF(MAX(Escalation!$C$2,BX$4-$W104)&gt;$DZ104-1,0,OFFSET(Escalation!$K$2,$Y104,MAX(Escalation!$C$2,BX$4-$W104))),
     IF(SSSModel!$C$4="PV",IF(DV$4=$W104,$EA104*(1+SSSModel!$C$2),0),
     IF(SSSModel!$C$4="FCR",IF(AND(DV$4&gt;=$W104,OFFSET(Profiles!$K$2,$Z104,MAX(Profiles!$C$2,BX$4-$W104))&gt;0),$EC104,0),0))))))</f>
        <v>0</v>
      </c>
      <c r="DW104" s="136">
        <f ca="1">IF(OR($Z104=0,SSSModel!$C$4="CF"),BY104,
IF(LEFT($V104,3)="ON_",
     IF(SSSModel!$C$4="RR",SUMPRODUCT(OFFSET($AC104,0,0,1,$CB$2),OFFSET(Profiles!$K$28,($Z104-1)*(Profiles!$I$26+1)+DW$4-SSSModel!$C$3+1,0,1,$CB$2)),
     IF(SSSModel!$C$4="ECC",$EA104*$EB104*SUMPRODUCT(OFFSET($AC104,0,MAX(0,DW$4-$DZ104-$CA$4+1),1,MIN($DZ104,DW$4-$CA$4+1)),OFFSET(Escalation!$K$24,($Y104-1)*(Escalation!$I$22+1)+DW$4-SSSModel!$C$3+1,MAX(0,DW$4-$DZ104-$CA$4+1),1,MIN($DZ104,DW$4-$CA$4+1))),
     IF(SSSModel!$C$4="PV",BY104*$EA104*(1+SSSModel!$C$2),
     IF(SSSModel!$C$4="FCR",$EC104*SUM(OFFSET($AC104,0,MAX(DW$4-$AC$4-$DZ104+1,0),1,MIN($DZ104,DW$4-$AC$4+1))),0)))),
SUM($AC104:$BZ104)*
     IF(SSSModel!$C$4="RR",OFFSET(Profiles!$K$2,$Z104,MAX(Profiles!$C$2,BY$4-$W104)),
     IF(SSSModel!$C$4="ECC",$EA104*$EB104*IF(MAX(Escalation!$C$2,BY$4-$W104)&gt;$DZ104-1,0,OFFSET(Escalation!$K$2,$Y104,MAX(Escalation!$C$2,BY$4-$W104))),
     IF(SSSModel!$C$4="PV",IF(DW$4=$W104,$EA104*(1+SSSModel!$C$2),0),
     IF(SSSModel!$C$4="FCR",IF(AND(DW$4&gt;=$W104,OFFSET(Profiles!$K$2,$Z104,MAX(Profiles!$C$2,BY$4-$W104))&gt;0),$EC104,0),0))))))</f>
        <v>0</v>
      </c>
      <c r="DX104" s="136">
        <f ca="1">IF(OR($Z104=0,SSSModel!$C$4="CF"),BZ104,
IF(LEFT($V104,3)="ON_",
     IF(SSSModel!$C$4="RR",SUMPRODUCT(OFFSET($AC104,0,0,1,$CB$2),OFFSET(Profiles!$K$28,($Z104-1)*(Profiles!$I$26+1)+DX$4-SSSModel!$C$3+1,0,1,$CB$2)),
     IF(SSSModel!$C$4="ECC",$EA104*$EB104*SUMPRODUCT(OFFSET($AC104,0,MAX(0,DX$4-$DZ104-$CA$4+1),1,MIN($DZ104,DX$4-$CA$4+1)),OFFSET(Escalation!$K$24,($Y104-1)*(Escalation!$I$22+1)+DX$4-SSSModel!$C$3+1,MAX(0,DX$4-$DZ104-$CA$4+1),1,MIN($DZ104,DX$4-$CA$4+1))),
     IF(SSSModel!$C$4="PV",BZ104*$EA104*(1+SSSModel!$C$2),
     IF(SSSModel!$C$4="FCR",$EC104*SUM(OFFSET($AC104,0,MAX(DX$4-$AC$4-$DZ104+1,0),1,MIN($DZ104,DX$4-$AC$4+1))),0)))),
SUM($AC104:$BZ104)*
     IF(SSSModel!$C$4="RR",OFFSET(Profiles!$K$2,$Z104,MAX(Profiles!$C$2,BZ$4-$W104)),
     IF(SSSModel!$C$4="ECC",$EA104*$EB104*IF(MAX(Escalation!$C$2,BZ$4-$W104)&gt;$DZ104-1,0,OFFSET(Escalation!$K$2,$Y104,MAX(Escalation!$C$2,BZ$4-$W104))),
     IF(SSSModel!$C$4="PV",IF(DX$4=$W104,$EA104*(1+SSSModel!$C$2),0),
     IF(SSSModel!$C$4="FCR",IF(AND(DX$4&gt;=$W104,OFFSET(Profiles!$K$2,$Z104,MAX(Profiles!$C$2,BZ$4-$W104))&gt;0),$EC104,0),0))))))</f>
        <v>0</v>
      </c>
      <c r="DY104" s="82">
        <f ca="1">IF($Y104=0,0,OFFSET(Escalation!$B$2,$Y104,0))</f>
        <v>0</v>
      </c>
      <c r="DZ104" s="80">
        <f ca="1">IF($Z104=0,0,COUNTIF(OFFSET(Profiles!$K$2,$Z104,0,1,50),"&gt;0"))</f>
        <v>0</v>
      </c>
      <c r="EA104" s="137">
        <f ca="1">IF($Z104=0,0,SUMPRODUCT(Profiles!$C$20:$BH$20,OFFSET(Profiles!$C$2,$Z104,0,1,Profiles!$B$1)))</f>
        <v>0</v>
      </c>
      <c r="EB104" s="24">
        <f>IF($Z104=0,0,((1-(1+DY104)/(1+SSSModel!$C$2))/(1-((1+DY104)/(1+SSSModel!$C$2))^DZ104))*(1+SSSModel!$C$2))</f>
        <v>0</v>
      </c>
      <c r="EC104" s="24">
        <f>IF($Z104=0,0,-PMT(SSSModel!$C$2,DZ104,EA104))</f>
        <v>0</v>
      </c>
    </row>
    <row r="105" spans="3:133" x14ac:dyDescent="0.35">
      <c r="C105" s="18">
        <f t="shared" si="12"/>
        <v>11</v>
      </c>
      <c r="D105" s="18">
        <f t="shared" si="13"/>
        <v>1</v>
      </c>
      <c r="E105" s="18">
        <f t="shared" ca="1" si="14"/>
        <v>1</v>
      </c>
      <c r="G105" s="25">
        <f ca="1">IF($E105=0,"",OFFSET(Resources!B$26,$E105,0))</f>
        <v>1</v>
      </c>
      <c r="H105" s="25" t="str">
        <f ca="1">IF($E105=0,"",OFFSET(Resources!C$26,$E105,0))</f>
        <v>NREL</v>
      </c>
      <c r="I105" s="25" t="str">
        <f ca="1">IF($E105=0,"",OFFSET(Resources!$E$26,$E105,0))</f>
        <v>SB SCCT (220 MW)</v>
      </c>
      <c r="J105" s="16">
        <v>1</v>
      </c>
      <c r="K105" s="16" t="s">
        <v>150</v>
      </c>
      <c r="L105" s="25" t="str">
        <f ca="1">OFFSET(Resources!$CG$24,0,$C105-1)</f>
        <v>Energy Price</v>
      </c>
      <c r="M105" s="25" t="str">
        <f ca="1">OFFSET(Resources!$CG$25,0,$C105-1)</f>
        <v>O&amp;M</v>
      </c>
      <c r="N105" s="1">
        <v>1</v>
      </c>
      <c r="O105" s="7">
        <f ca="1">IF($E105=0,0,OFFSET(Resources!$CG$26,$E105,$C105-1))</f>
        <v>0</v>
      </c>
      <c r="P105" s="25" t="str">
        <f ca="1">OFFSET(Resources!$CG$26,0,$C105-1)</f>
        <v>$/Yr</v>
      </c>
      <c r="Q105" s="18">
        <f ca="1">IF($E105=0,0,OFFSET(GenAlts!$W$4,$E105,$D105-1))</f>
        <v>2032</v>
      </c>
      <c r="R105" s="1">
        <v>1</v>
      </c>
      <c r="S105">
        <f ca="1">IF($E105=0,"",OFFSET(Resources!$R$26,$E105,0))</f>
        <v>30</v>
      </c>
      <c r="T105" s="116" t="str">
        <f ca="1">IF(OR($E105=0,OFFSET(Resources!$N$26,$E105,0)=0),"",OFFSET(Resources!$N$26,$E105,0))</f>
        <v/>
      </c>
      <c r="U105" s="25" t="str">
        <f ca="1">IF($E105=0,0,OFFSET(Resources!$AB$26,$E105,($C105-1)*Resources!$CI$20))</f>
        <v>SCCT_O&amp;M</v>
      </c>
      <c r="V105" s="1"/>
      <c r="W105">
        <f t="shared" ca="1" si="15"/>
        <v>2032</v>
      </c>
      <c r="X105">
        <f ca="1">IF(T105="",0,MATCH(T105,Profiles!$A$3:$A$22,0))</f>
        <v>0</v>
      </c>
      <c r="Y105" s="10">
        <f ca="1">IF(U105=0,0,MATCH(U105,Escalation!$A$3:$A$18,0))</f>
        <v>4</v>
      </c>
      <c r="Z105">
        <f>IF(V105="",0,MATCH(V105,Profiles!$A$3:$A$22,0))</f>
        <v>0</v>
      </c>
      <c r="AA105" s="8"/>
      <c r="AB105" s="8">
        <v>0</v>
      </c>
      <c r="AC105" s="72">
        <f ca="1">IF(OR(AC$4&lt;$Q105,AC$4&gt;$Q105+IF($S105="",1000,$S105)-1),0,IF(MOD(AC$4-$Q105,IF($R105="",1000,$R105))=0,$O105,0))*IF($Y105&gt;0,(1+INDEX(Escalation!$B$3:$B$18,$Y105,0))^(AC$4-SSSModel!$C$5),1)*IF($X105=0,1,OFFSET(Profiles!$K$2,$X105,MAX(Profiles!$C$2,AC$4-$Q105)))*IF($AA105=1,(1+SSSModel!#REF!),1)</f>
        <v>0</v>
      </c>
      <c r="AD105" s="72">
        <f ca="1">IF(OR(AD$4&lt;$Q105,AD$4&gt;$Q105+IF($S105="",1000,$S105)-1),0,IF(MOD(AD$4-$Q105,IF($R105="",1000,$R105))=0,$O105,0))*IF($Y105&gt;0,(1+INDEX(Escalation!$B$3:$B$18,$Y105,0))^(AD$4-SSSModel!$C$5),1)*IF($X105=0,1,OFFSET(Profiles!$K$2,$X105,MAX(Profiles!$C$2,AD$4-$Q105)))*IF($AA105=1,(1+SSSModel!#REF!),1)</f>
        <v>0</v>
      </c>
      <c r="AE105" s="72">
        <f ca="1">IF(OR(AE$4&lt;$Q105,AE$4&gt;$Q105+IF($S105="",1000,$S105)-1),0,IF(MOD(AE$4-$Q105,IF($R105="",1000,$R105))=0,$O105,0))*IF($Y105&gt;0,(1+INDEX(Escalation!$B$3:$B$18,$Y105,0))^(AE$4-SSSModel!$C$5),1)*IF($X105=0,1,OFFSET(Profiles!$K$2,$X105,MAX(Profiles!$C$2,AE$4-$Q105)))*IF($AA105=1,(1+SSSModel!#REF!),1)</f>
        <v>0</v>
      </c>
      <c r="AF105" s="72">
        <f ca="1">IF(OR(AF$4&lt;$Q105,AF$4&gt;$Q105+IF($S105="",1000,$S105)-1),0,IF(MOD(AF$4-$Q105,IF($R105="",1000,$R105))=0,$O105,0))*IF($Y105&gt;0,(1+INDEX(Escalation!$B$3:$B$18,$Y105,0))^(AF$4-SSSModel!$C$5),1)*IF($X105=0,1,OFFSET(Profiles!$K$2,$X105,MAX(Profiles!$C$2,AF$4-$Q105)))*IF($AA105=1,(1+SSSModel!#REF!),1)</f>
        <v>0</v>
      </c>
      <c r="AG105" s="72">
        <f ca="1">IF(OR(AG$4&lt;$Q105,AG$4&gt;$Q105+IF($S105="",1000,$S105)-1),0,IF(MOD(AG$4-$Q105,IF($R105="",1000,$R105))=0,$O105,0))*IF($Y105&gt;0,(1+INDEX(Escalation!$B$3:$B$18,$Y105,0))^(AG$4-SSSModel!$C$5),1)*IF($X105=0,1,OFFSET(Profiles!$K$2,$X105,MAX(Profiles!$C$2,AG$4-$Q105)))*IF($AA105=1,(1+SSSModel!#REF!),1)</f>
        <v>0</v>
      </c>
      <c r="AH105" s="72">
        <f ca="1">IF(OR(AH$4&lt;$Q105,AH$4&gt;$Q105+IF($S105="",1000,$S105)-1),0,IF(MOD(AH$4-$Q105,IF($R105="",1000,$R105))=0,$O105,0))*IF($Y105&gt;0,(1+INDEX(Escalation!$B$3:$B$18,$Y105,0))^(AH$4-SSSModel!$C$5),1)*IF($X105=0,1,OFFSET(Profiles!$K$2,$X105,MAX(Profiles!$C$2,AH$4-$Q105)))*IF($AA105=1,(1+SSSModel!#REF!),1)</f>
        <v>0</v>
      </c>
      <c r="AI105" s="72">
        <f ca="1">IF(OR(AI$4&lt;$Q105,AI$4&gt;$Q105+IF($S105="",1000,$S105)-1),0,IF(MOD(AI$4-$Q105,IF($R105="",1000,$R105))=0,$O105,0))*IF($Y105&gt;0,(1+INDEX(Escalation!$B$3:$B$18,$Y105,0))^(AI$4-SSSModel!$C$5),1)*IF($X105=0,1,OFFSET(Profiles!$K$2,$X105,MAX(Profiles!$C$2,AI$4-$Q105)))*IF($AA105=1,(1+SSSModel!#REF!),1)</f>
        <v>0</v>
      </c>
      <c r="AJ105" s="72">
        <f ca="1">IF(OR(AJ$4&lt;$Q105,AJ$4&gt;$Q105+IF($S105="",1000,$S105)-1),0,IF(MOD(AJ$4-$Q105,IF($R105="",1000,$R105))=0,$O105,0))*IF($Y105&gt;0,(1+INDEX(Escalation!$B$3:$B$18,$Y105,0))^(AJ$4-SSSModel!$C$5),1)*IF($X105=0,1,OFFSET(Profiles!$K$2,$X105,MAX(Profiles!$C$2,AJ$4-$Q105)))*IF($AA105=1,(1+SSSModel!#REF!),1)</f>
        <v>0</v>
      </c>
      <c r="AK105" s="72">
        <f ca="1">IF(OR(AK$4&lt;$Q105,AK$4&gt;$Q105+IF($S105="",1000,$S105)-1),0,IF(MOD(AK$4-$Q105,IF($R105="",1000,$R105))=0,$O105,0))*IF($Y105&gt;0,(1+INDEX(Escalation!$B$3:$B$18,$Y105,0))^(AK$4-SSSModel!$C$5),1)*IF($X105=0,1,OFFSET(Profiles!$K$2,$X105,MAX(Profiles!$C$2,AK$4-$Q105)))*IF($AA105=1,(1+SSSModel!#REF!),1)</f>
        <v>0</v>
      </c>
      <c r="AL105" s="72">
        <f ca="1">IF(OR(AL$4&lt;$Q105,AL$4&gt;$Q105+IF($S105="",1000,$S105)-1),0,IF(MOD(AL$4-$Q105,IF($R105="",1000,$R105))=0,$O105,0))*IF($Y105&gt;0,(1+INDEX(Escalation!$B$3:$B$18,$Y105,0))^(AL$4-SSSModel!$C$5),1)*IF($X105=0,1,OFFSET(Profiles!$K$2,$X105,MAX(Profiles!$C$2,AL$4-$Q105)))*IF($AA105=1,(1+SSSModel!#REF!),1)</f>
        <v>0</v>
      </c>
      <c r="AM105" s="72">
        <f ca="1">IF(OR(AM$4&lt;$Q105,AM$4&gt;$Q105+IF($S105="",1000,$S105)-1),0,IF(MOD(AM$4-$Q105,IF($R105="",1000,$R105))=0,$O105,0))*IF($Y105&gt;0,(1+INDEX(Escalation!$B$3:$B$18,$Y105,0))^(AM$4-SSSModel!$C$5),1)*IF($X105=0,1,OFFSET(Profiles!$K$2,$X105,MAX(Profiles!$C$2,AM$4-$Q105)))*IF($AA105=1,(1+SSSModel!#REF!),1)</f>
        <v>0</v>
      </c>
      <c r="AN105" s="72">
        <f ca="1">IF(OR(AN$4&lt;$Q105,AN$4&gt;$Q105+IF($S105="",1000,$S105)-1),0,IF(MOD(AN$4-$Q105,IF($R105="",1000,$R105))=0,$O105,0))*IF($Y105&gt;0,(1+INDEX(Escalation!$B$3:$B$18,$Y105,0))^(AN$4-SSSModel!$C$5),1)*IF($X105=0,1,OFFSET(Profiles!$K$2,$X105,MAX(Profiles!$C$2,AN$4-$Q105)))*IF($AA105=1,(1+SSSModel!#REF!),1)</f>
        <v>0</v>
      </c>
      <c r="AO105" s="72">
        <f ca="1">IF(OR(AO$4&lt;$Q105,AO$4&gt;$Q105+IF($S105="",1000,$S105)-1),0,IF(MOD(AO$4-$Q105,IF($R105="",1000,$R105))=0,$O105,0))*IF($Y105&gt;0,(1+INDEX(Escalation!$B$3:$B$18,$Y105,0))^(AO$4-SSSModel!$C$5),1)*IF($X105=0,1,OFFSET(Profiles!$K$2,$X105,MAX(Profiles!$C$2,AO$4-$Q105)))*IF($AA105=1,(1+SSSModel!#REF!),1)</f>
        <v>0</v>
      </c>
      <c r="AP105" s="72">
        <f ca="1">IF(OR(AP$4&lt;$Q105,AP$4&gt;$Q105+IF($S105="",1000,$S105)-1),0,IF(MOD(AP$4-$Q105,IF($R105="",1000,$R105))=0,$O105,0))*IF($Y105&gt;0,(1+INDEX(Escalation!$B$3:$B$18,$Y105,0))^(AP$4-SSSModel!$C$5),1)*IF($X105=0,1,OFFSET(Profiles!$K$2,$X105,MAX(Profiles!$C$2,AP$4-$Q105)))*IF($AA105=1,(1+SSSModel!#REF!),1)</f>
        <v>0</v>
      </c>
      <c r="AQ105" s="72">
        <f ca="1">IF(OR(AQ$4&lt;$Q105,AQ$4&gt;$Q105+IF($S105="",1000,$S105)-1),0,IF(MOD(AQ$4-$Q105,IF($R105="",1000,$R105))=0,$O105,0))*IF($Y105&gt;0,(1+INDEX(Escalation!$B$3:$B$18,$Y105,0))^(AQ$4-SSSModel!$C$5),1)*IF($X105=0,1,OFFSET(Profiles!$K$2,$X105,MAX(Profiles!$C$2,AQ$4-$Q105)))*IF($AA105=1,(1+SSSModel!#REF!),1)</f>
        <v>0</v>
      </c>
      <c r="AR105" s="72">
        <f ca="1">IF(OR(AR$4&lt;$Q105,AR$4&gt;$Q105+IF($S105="",1000,$S105)-1),0,IF(MOD(AR$4-$Q105,IF($R105="",1000,$R105))=0,$O105,0))*IF($Y105&gt;0,(1+INDEX(Escalation!$B$3:$B$18,$Y105,0))^(AR$4-SSSModel!$C$5),1)*IF($X105=0,1,OFFSET(Profiles!$K$2,$X105,MAX(Profiles!$C$2,AR$4-$Q105)))*IF($AA105=1,(1+SSSModel!#REF!),1)</f>
        <v>0</v>
      </c>
      <c r="AS105" s="72">
        <f ca="1">IF(OR(AS$4&lt;$Q105,AS$4&gt;$Q105+IF($S105="",1000,$S105)-1),0,IF(MOD(AS$4-$Q105,IF($R105="",1000,$R105))=0,$O105,0))*IF($Y105&gt;0,(1+INDEX(Escalation!$B$3:$B$18,$Y105,0))^(AS$4-SSSModel!$C$5),1)*IF($X105=0,1,OFFSET(Profiles!$K$2,$X105,MAX(Profiles!$C$2,AS$4-$Q105)))*IF($AA105=1,(1+SSSModel!#REF!),1)</f>
        <v>0</v>
      </c>
      <c r="AT105" s="72">
        <f ca="1">IF(OR(AT$4&lt;$Q105,AT$4&gt;$Q105+IF($S105="",1000,$S105)-1),0,IF(MOD(AT$4-$Q105,IF($R105="",1000,$R105))=0,$O105,0))*IF($Y105&gt;0,(1+INDEX(Escalation!$B$3:$B$18,$Y105,0))^(AT$4-SSSModel!$C$5),1)*IF($X105=0,1,OFFSET(Profiles!$K$2,$X105,MAX(Profiles!$C$2,AT$4-$Q105)))*IF($AA105=1,(1+SSSModel!#REF!),1)</f>
        <v>0</v>
      </c>
      <c r="AU105" s="72">
        <f ca="1">IF(OR(AU$4&lt;$Q105,AU$4&gt;$Q105+IF($S105="",1000,$S105)-1),0,IF(MOD(AU$4-$Q105,IF($R105="",1000,$R105))=0,$O105,0))*IF($Y105&gt;0,(1+INDEX(Escalation!$B$3:$B$18,$Y105,0))^(AU$4-SSSModel!$C$5),1)*IF($X105=0,1,OFFSET(Profiles!$K$2,$X105,MAX(Profiles!$C$2,AU$4-$Q105)))*IF($AA105=1,(1+SSSModel!#REF!),1)</f>
        <v>0</v>
      </c>
      <c r="AV105" s="72">
        <f ca="1">IF(OR(AV$4&lt;$Q105,AV$4&gt;$Q105+IF($S105="",1000,$S105)-1),0,IF(MOD(AV$4-$Q105,IF($R105="",1000,$R105))=0,$O105,0))*IF($Y105&gt;0,(1+INDEX(Escalation!$B$3:$B$18,$Y105,0))^(AV$4-SSSModel!$C$5),1)*IF($X105=0,1,OFFSET(Profiles!$K$2,$X105,MAX(Profiles!$C$2,AV$4-$Q105)))*IF($AA105=1,(1+SSSModel!#REF!),1)</f>
        <v>0</v>
      </c>
      <c r="AW105" s="72">
        <f ca="1">IF(OR(AW$4&lt;$Q105,AW$4&gt;$Q105+IF($S105="",1000,$S105)-1),0,IF(MOD(AW$4-$Q105,IF($R105="",1000,$R105))=0,$O105,0))*IF($Y105&gt;0,(1+INDEX(Escalation!$B$3:$B$18,$Y105,0))^(AW$4-SSSModel!$C$5),1)*IF($X105=0,1,OFFSET(Profiles!$K$2,$X105,MAX(Profiles!$C$2,AW$4-$Q105)))*IF($AA105=1,(1+SSSModel!#REF!),1)</f>
        <v>0</v>
      </c>
      <c r="AX105" s="72">
        <f ca="1">IF(OR(AX$4&lt;$Q105,AX$4&gt;$Q105+IF($S105="",1000,$S105)-1),0,IF(MOD(AX$4-$Q105,IF($R105="",1000,$R105))=0,$O105,0))*IF($Y105&gt;0,(1+INDEX(Escalation!$B$3:$B$18,$Y105,0))^(AX$4-SSSModel!$C$5),1)*IF($X105=0,1,OFFSET(Profiles!$K$2,$X105,MAX(Profiles!$C$2,AX$4-$Q105)))*IF($AA105=1,(1+SSSModel!#REF!),1)</f>
        <v>0</v>
      </c>
      <c r="AY105" s="72">
        <f ca="1">IF(OR(AY$4&lt;$Q105,AY$4&gt;$Q105+IF($S105="",1000,$S105)-1),0,IF(MOD(AY$4-$Q105,IF($R105="",1000,$R105))=0,$O105,0))*IF($Y105&gt;0,(1+INDEX(Escalation!$B$3:$B$18,$Y105,0))^(AY$4-SSSModel!$C$5),1)*IF($X105=0,1,OFFSET(Profiles!$K$2,$X105,MAX(Profiles!$C$2,AY$4-$Q105)))*IF($AA105=1,(1+SSSModel!#REF!),1)</f>
        <v>0</v>
      </c>
      <c r="AZ105" s="72">
        <f ca="1">IF(OR(AZ$4&lt;$Q105,AZ$4&gt;$Q105+IF($S105="",1000,$S105)-1),0,IF(MOD(AZ$4-$Q105,IF($R105="",1000,$R105))=0,$O105,0))*IF($Y105&gt;0,(1+INDEX(Escalation!$B$3:$B$18,$Y105,0))^(AZ$4-SSSModel!$C$5),1)*IF($X105=0,1,OFFSET(Profiles!$K$2,$X105,MAX(Profiles!$C$2,AZ$4-$Q105)))*IF($AA105=1,(1+SSSModel!#REF!),1)</f>
        <v>0</v>
      </c>
      <c r="BA105" s="72">
        <f ca="1">IF(OR(BA$4&lt;$Q105,BA$4&gt;$Q105+IF($S105="",1000,$S105)-1),0,IF(MOD(BA$4-$Q105,IF($R105="",1000,$R105))=0,$O105,0))*IF($Y105&gt;0,(1+INDEX(Escalation!$B$3:$B$18,$Y105,0))^(BA$4-SSSModel!$C$5),1)*IF($X105=0,1,OFFSET(Profiles!$K$2,$X105,MAX(Profiles!$C$2,BA$4-$Q105)))*IF($AA105=1,(1+SSSModel!#REF!),1)</f>
        <v>0</v>
      </c>
      <c r="BB105" s="72">
        <f ca="1">IF(OR(BB$4&lt;$Q105,BB$4&gt;$Q105+IF($S105="",1000,$S105)-1),0,IF(MOD(BB$4-$Q105,IF($R105="",1000,$R105))=0,$O105,0))*IF($Y105&gt;0,(1+INDEX(Escalation!$B$3:$B$18,$Y105,0))^(BB$4-SSSModel!$C$5),1)*IF($X105=0,1,OFFSET(Profiles!$K$2,$X105,MAX(Profiles!$C$2,BB$4-$Q105)))*IF($AA105=1,(1+SSSModel!#REF!),1)</f>
        <v>0</v>
      </c>
      <c r="BC105" s="72">
        <f ca="1">IF(OR(BC$4&lt;$Q105,BC$4&gt;$Q105+IF($S105="",1000,$S105)-1),0,IF(MOD(BC$4-$Q105,IF($R105="",1000,$R105))=0,$O105,0))*IF($Y105&gt;0,(1+INDEX(Escalation!$B$3:$B$18,$Y105,0))^(BC$4-SSSModel!$C$5),1)*IF($X105=0,1,OFFSET(Profiles!$K$2,$X105,MAX(Profiles!$C$2,BC$4-$Q105)))*IF($AA105=1,(1+SSSModel!#REF!),1)</f>
        <v>0</v>
      </c>
      <c r="BD105" s="72">
        <f ca="1">IF(OR(BD$4&lt;$Q105,BD$4&gt;$Q105+IF($S105="",1000,$S105)-1),0,IF(MOD(BD$4-$Q105,IF($R105="",1000,$R105))=0,$O105,0))*IF($Y105&gt;0,(1+INDEX(Escalation!$B$3:$B$18,$Y105,0))^(BD$4-SSSModel!$C$5),1)*IF($X105=0,1,OFFSET(Profiles!$K$2,$X105,MAX(Profiles!$C$2,BD$4-$Q105)))*IF($AA105=1,(1+SSSModel!#REF!),1)</f>
        <v>0</v>
      </c>
      <c r="BE105" s="72">
        <f ca="1">IF(OR(BE$4&lt;$Q105,BE$4&gt;$Q105+IF($S105="",1000,$S105)-1),0,IF(MOD(BE$4-$Q105,IF($R105="",1000,$R105))=0,$O105,0))*IF($Y105&gt;0,(1+INDEX(Escalation!$B$3:$B$18,$Y105,0))^(BE$4-SSSModel!$C$5),1)*IF($X105=0,1,OFFSET(Profiles!$K$2,$X105,MAX(Profiles!$C$2,BE$4-$Q105)))*IF($AA105=1,(1+SSSModel!#REF!),1)</f>
        <v>0</v>
      </c>
      <c r="BF105" s="72">
        <f ca="1">IF(OR(BF$4&lt;$Q105,BF$4&gt;$Q105+IF($S105="",1000,$S105)-1),0,IF(MOD(BF$4-$Q105,IF($R105="",1000,$R105))=0,$O105,0))*IF($Y105&gt;0,(1+INDEX(Escalation!$B$3:$B$18,$Y105,0))^(BF$4-SSSModel!$C$5),1)*IF($X105=0,1,OFFSET(Profiles!$K$2,$X105,MAX(Profiles!$C$2,BF$4-$Q105)))*IF($AA105=1,(1+SSSModel!#REF!),1)</f>
        <v>0</v>
      </c>
      <c r="BG105" s="72">
        <f ca="1">IF(OR(BG$4&lt;$Q105,BG$4&gt;$Q105+IF($S105="",1000,$S105)-1),0,IF(MOD(BG$4-$Q105,IF($R105="",1000,$R105))=0,$O105,0))*IF($Y105&gt;0,(1+INDEX(Escalation!$B$3:$B$18,$Y105,0))^(BG$4-SSSModel!$C$5),1)*IF($X105=0,1,OFFSET(Profiles!$K$2,$X105,MAX(Profiles!$C$2,BG$4-$Q105)))*IF($AA105=1,(1+SSSModel!#REF!),1)</f>
        <v>0</v>
      </c>
      <c r="BH105" s="72">
        <f ca="1">IF(OR(BH$4&lt;$Q105,BH$4&gt;$Q105+IF($S105="",1000,$S105)-1),0,IF(MOD(BH$4-$Q105,IF($R105="",1000,$R105))=0,$O105,0))*IF($Y105&gt;0,(1+INDEX(Escalation!$B$3:$B$18,$Y105,0))^(BH$4-SSSModel!$C$5),1)*IF($X105=0,1,OFFSET(Profiles!$K$2,$X105,MAX(Profiles!$C$2,BH$4-$Q105)))*IF($AA105=1,(1+SSSModel!#REF!),1)</f>
        <v>0</v>
      </c>
      <c r="BI105" s="72">
        <f ca="1">IF(OR(BI$4&lt;$Q105,BI$4&gt;$Q105+IF($S105="",1000,$S105)-1),0,IF(MOD(BI$4-$Q105,IF($R105="",1000,$R105))=0,$O105,0))*IF($Y105&gt;0,(1+INDEX(Escalation!$B$3:$B$18,$Y105,0))^(BI$4-SSSModel!$C$5),1)*IF($X105=0,1,OFFSET(Profiles!$K$2,$X105,MAX(Profiles!$C$2,BI$4-$Q105)))*IF($AA105=1,(1+SSSModel!#REF!),1)</f>
        <v>0</v>
      </c>
      <c r="BJ105" s="72">
        <f ca="1">IF(OR(BJ$4&lt;$Q105,BJ$4&gt;$Q105+IF($S105="",1000,$S105)-1),0,IF(MOD(BJ$4-$Q105,IF($R105="",1000,$R105))=0,$O105,0))*IF($Y105&gt;0,(1+INDEX(Escalation!$B$3:$B$18,$Y105,0))^(BJ$4-SSSModel!$C$5),1)*IF($X105=0,1,OFFSET(Profiles!$K$2,$X105,MAX(Profiles!$C$2,BJ$4-$Q105)))*IF($AA105=1,(1+SSSModel!#REF!),1)</f>
        <v>0</v>
      </c>
      <c r="BK105" s="72">
        <f ca="1">IF(OR(BK$4&lt;$Q105,BK$4&gt;$Q105+IF($S105="",1000,$S105)-1),0,IF(MOD(BK$4-$Q105,IF($R105="",1000,$R105))=0,$O105,0))*IF($Y105&gt;0,(1+INDEX(Escalation!$B$3:$B$18,$Y105,0))^(BK$4-SSSModel!$C$5),1)*IF($X105=0,1,OFFSET(Profiles!$K$2,$X105,MAX(Profiles!$C$2,BK$4-$Q105)))*IF($AA105=1,(1+SSSModel!#REF!),1)</f>
        <v>0</v>
      </c>
      <c r="BL105" s="72">
        <f ca="1">IF(OR(BL$4&lt;$Q105,BL$4&gt;$Q105+IF($S105="",1000,$S105)-1),0,IF(MOD(BL$4-$Q105,IF($R105="",1000,$R105))=0,$O105,0))*IF($Y105&gt;0,(1+INDEX(Escalation!$B$3:$B$18,$Y105,0))^(BL$4-SSSModel!$C$5),1)*IF($X105=0,1,OFFSET(Profiles!$K$2,$X105,MAX(Profiles!$C$2,BL$4-$Q105)))*IF($AA105=1,(1+SSSModel!#REF!),1)</f>
        <v>0</v>
      </c>
      <c r="BM105" s="72">
        <f ca="1">IF(OR(BM$4&lt;$Q105,BM$4&gt;$Q105+IF($S105="",1000,$S105)-1),0,IF(MOD(BM$4-$Q105,IF($R105="",1000,$R105))=0,$O105,0))*IF($Y105&gt;0,(1+INDEX(Escalation!$B$3:$B$18,$Y105,0))^(BM$4-SSSModel!$C$5),1)*IF($X105=0,1,OFFSET(Profiles!$K$2,$X105,MAX(Profiles!$C$2,BM$4-$Q105)))*IF($AA105=1,(1+SSSModel!#REF!),1)</f>
        <v>0</v>
      </c>
      <c r="BN105" s="72">
        <f ca="1">IF(OR(BN$4&lt;$Q105,BN$4&gt;$Q105+IF($S105="",1000,$S105)-1),0,IF(MOD(BN$4-$Q105,IF($R105="",1000,$R105))=0,$O105,0))*IF($Y105&gt;0,(1+INDEX(Escalation!$B$3:$B$18,$Y105,0))^(BN$4-SSSModel!$C$5),1)*IF($X105=0,1,OFFSET(Profiles!$K$2,$X105,MAX(Profiles!$C$2,BN$4-$Q105)))*IF($AA105=1,(1+SSSModel!#REF!),1)</f>
        <v>0</v>
      </c>
      <c r="BO105" s="72">
        <f ca="1">IF(OR(BO$4&lt;$Q105,BO$4&gt;$Q105+IF($S105="",1000,$S105)-1),0,IF(MOD(BO$4-$Q105,IF($R105="",1000,$R105))=0,$O105,0))*IF($Y105&gt;0,(1+INDEX(Escalation!$B$3:$B$18,$Y105,0))^(BO$4-SSSModel!$C$5),1)*IF($X105=0,1,OFFSET(Profiles!$K$2,$X105,MAX(Profiles!$C$2,BO$4-$Q105)))*IF($AA105=1,(1+SSSModel!#REF!),1)</f>
        <v>0</v>
      </c>
      <c r="BP105" s="72">
        <f ca="1">IF(OR(BP$4&lt;$Q105,BP$4&gt;$Q105+IF($S105="",1000,$S105)-1),0,IF(MOD(BP$4-$Q105,IF($R105="",1000,$R105))=0,$O105,0))*IF($Y105&gt;0,(1+INDEX(Escalation!$B$3:$B$18,$Y105,0))^(BP$4-SSSModel!$C$5),1)*IF($X105=0,1,OFFSET(Profiles!$K$2,$X105,MAX(Profiles!$C$2,BP$4-$Q105)))*IF($AA105=1,(1+SSSModel!#REF!),1)</f>
        <v>0</v>
      </c>
      <c r="BQ105" s="72">
        <f ca="1">IF(OR(BQ$4&lt;$Q105,BQ$4&gt;$Q105+IF($S105="",1000,$S105)-1),0,IF(MOD(BQ$4-$Q105,IF($R105="",1000,$R105))=0,$O105,0))*IF($Y105&gt;0,(1+INDEX(Escalation!$B$3:$B$18,$Y105,0))^(BQ$4-SSSModel!$C$5),1)*IF($X105=0,1,OFFSET(Profiles!$K$2,$X105,MAX(Profiles!$C$2,BQ$4-$Q105)))*IF($AA105=1,(1+SSSModel!#REF!),1)</f>
        <v>0</v>
      </c>
      <c r="BR105" s="72">
        <f ca="1">IF(OR(BR$4&lt;$Q105,BR$4&gt;$Q105+IF($S105="",1000,$S105)-1),0,IF(MOD(BR$4-$Q105,IF($R105="",1000,$R105))=0,$O105,0))*IF($Y105&gt;0,(1+INDEX(Escalation!$B$3:$B$18,$Y105,0))^(BR$4-SSSModel!$C$5),1)*IF($X105=0,1,OFFSET(Profiles!$K$2,$X105,MAX(Profiles!$C$2,BR$4-$Q105)))*IF($AA105=1,(1+SSSModel!#REF!),1)</f>
        <v>0</v>
      </c>
      <c r="BS105" s="72">
        <f ca="1">IF(OR(BS$4&lt;$Q105,BS$4&gt;$Q105+IF($S105="",1000,$S105)-1),0,IF(MOD(BS$4-$Q105,IF($R105="",1000,$R105))=0,$O105,0))*IF($Y105&gt;0,(1+INDEX(Escalation!$B$3:$B$18,$Y105,0))^(BS$4-SSSModel!$C$5),1)*IF($X105=0,1,OFFSET(Profiles!$K$2,$X105,MAX(Profiles!$C$2,BS$4-$Q105)))*IF($AA105=1,(1+SSSModel!#REF!),1)</f>
        <v>0</v>
      </c>
      <c r="BT105" s="72">
        <f ca="1">IF(OR(BT$4&lt;$Q105,BT$4&gt;$Q105+IF($S105="",1000,$S105)-1),0,IF(MOD(BT$4-$Q105,IF($R105="",1000,$R105))=0,$O105,0))*IF($Y105&gt;0,(1+INDEX(Escalation!$B$3:$B$18,$Y105,0))^(BT$4-SSSModel!$C$5),1)*IF($X105=0,1,OFFSET(Profiles!$K$2,$X105,MAX(Profiles!$C$2,BT$4-$Q105)))*IF($AA105=1,(1+SSSModel!#REF!),1)</f>
        <v>0</v>
      </c>
      <c r="BU105" s="72">
        <f ca="1">IF(OR(BU$4&lt;$Q105,BU$4&gt;$Q105+IF($S105="",1000,$S105)-1),0,IF(MOD(BU$4-$Q105,IF($R105="",1000,$R105))=0,$O105,0))*IF($Y105&gt;0,(1+INDEX(Escalation!$B$3:$B$18,$Y105,0))^(BU$4-SSSModel!$C$5),1)*IF($X105=0,1,OFFSET(Profiles!$K$2,$X105,MAX(Profiles!$C$2,BU$4-$Q105)))*IF($AA105=1,(1+SSSModel!#REF!),1)</f>
        <v>0</v>
      </c>
      <c r="BV105" s="72">
        <f ca="1">IF(OR(BV$4&lt;$Q105,BV$4&gt;$Q105+IF($S105="",1000,$S105)-1),0,IF(MOD(BV$4-$Q105,IF($R105="",1000,$R105))=0,$O105,0))*IF($Y105&gt;0,(1+INDEX(Escalation!$B$3:$B$18,$Y105,0))^(BV$4-SSSModel!$C$5),1)*IF($X105=0,1,OFFSET(Profiles!$K$2,$X105,MAX(Profiles!$C$2,BV$4-$Q105)))*IF($AA105=1,(1+SSSModel!#REF!),1)</f>
        <v>0</v>
      </c>
      <c r="BW105" s="72">
        <f ca="1">IF(OR(BW$4&lt;$Q105,BW$4&gt;$Q105+IF($S105="",1000,$S105)-1),0,IF(MOD(BW$4-$Q105,IF($R105="",1000,$R105))=0,$O105,0))*IF($Y105&gt;0,(1+INDEX(Escalation!$B$3:$B$18,$Y105,0))^(BW$4-SSSModel!$C$5),1)*IF($X105=0,1,OFFSET(Profiles!$K$2,$X105,MAX(Profiles!$C$2,BW$4-$Q105)))*IF($AA105=1,(1+SSSModel!#REF!),1)</f>
        <v>0</v>
      </c>
      <c r="BX105" s="72">
        <f ca="1">IF(OR(BX$4&lt;$Q105,BX$4&gt;$Q105+IF($S105="",1000,$S105)-1),0,IF(MOD(BX$4-$Q105,IF($R105="",1000,$R105))=0,$O105,0))*IF($Y105&gt;0,(1+INDEX(Escalation!$B$3:$B$18,$Y105,0))^(BX$4-SSSModel!$C$5),1)*IF($X105=0,1,OFFSET(Profiles!$K$2,$X105,MAX(Profiles!$C$2,BX$4-$Q105)))*IF($AA105=1,(1+SSSModel!#REF!),1)</f>
        <v>0</v>
      </c>
      <c r="BY105" s="72">
        <f ca="1">IF(OR(BY$4&lt;$Q105,BY$4&gt;$Q105+IF($S105="",1000,$S105)-1),0,IF(MOD(BY$4-$Q105,IF($R105="",1000,$R105))=0,$O105,0))*IF($Y105&gt;0,(1+INDEX(Escalation!$B$3:$B$18,$Y105,0))^(BY$4-SSSModel!$C$5),1)*IF($X105=0,1,OFFSET(Profiles!$K$2,$X105,MAX(Profiles!$C$2,BY$4-$Q105)))*IF($AA105=1,(1+SSSModel!#REF!),1)</f>
        <v>0</v>
      </c>
      <c r="BZ105" s="72">
        <f ca="1">IF(OR(BZ$4&lt;$Q105,BZ$4&gt;$Q105+IF($S105="",1000,$S105)-1),0,IF(MOD(BZ$4-$Q105,IF($R105="",1000,$R105))=0,$O105,0))*IF($Y105&gt;0,(1+INDEX(Escalation!$B$3:$B$18,$Y105,0))^(BZ$4-SSSModel!$C$5),1)*IF($X105=0,1,OFFSET(Profiles!$K$2,$X105,MAX(Profiles!$C$2,BZ$4-$Q105)))*IF($AA105=1,(1+SSSModel!#REF!),1)</f>
        <v>0</v>
      </c>
      <c r="CA105" s="134">
        <f ca="1">IF(OR($Z105=0,SSSModel!$C$4="CF"),AC105,
IF(LEFT($V105,3)="ON_",
     IF(SSSModel!$C$4="RR",SUMPRODUCT(OFFSET($AC105,0,0,1,$CB$2),OFFSET(Profiles!$K$28,($Z105-1)*(Profiles!$I$26+1)+CA$4-SSSModel!$C$3+1,0,1,$CB$2)),
     IF(SSSModel!$C$4="ECC",$EA105*$EB105*SUMPRODUCT(OFFSET($AC105,0,MAX(0,CA$4-$DZ105-$CA$4+1),1,MIN($DZ105,CA$4-$CA$4+1)),OFFSET(Escalation!$K$24,($Y105-1)*(Escalation!$I$22+1)+CA$4-SSSModel!$C$3+1,MAX(0,CA$4-$DZ105-$CA$4+1),1,MIN($DZ105,CA$4-$CA$4+1))),
     IF(SSSModel!$C$4="PV",AC105*$EA105*(1+SSSModel!$C$2),
     IF(SSSModel!$C$4="FCR",$EC105*SUM(OFFSET($AC105,0,MAX(CA$4-$AC$4-$DZ105+1,0),1,MIN($DZ105,CA$4-$AC$4+1))),0)))),
SUM($AC105:$BZ105)*
     IF(SSSModel!$C$4="RR",OFFSET(Profiles!$K$2,$Z105,MAX(Profiles!$C$2,AC$4-$W105)),
     IF(SSSModel!$C$4="ECC",$EA105*$EB105*IF(MAX(Escalation!$C$2,AC$4-$W105)&gt;$DZ105-1,0,OFFSET(Escalation!$K$2,$Y105,MAX(Escalation!$C$2,AC$4-$W105))),
     IF(SSSModel!$C$4="PV",IF(CA$4=$W105,$EA105*(1+SSSModel!$C$2),0),
     IF(SSSModel!$C$4="FCR",IF(AND(CA$4&gt;=$W105,OFFSET(Profiles!$K$2,$Z105,MAX(Profiles!$C$2,AC$4-$W105))&gt;0),$EC105,0),0))))))</f>
        <v>0</v>
      </c>
      <c r="CB105" s="135">
        <f ca="1">IF(OR($Z105=0,SSSModel!$C$4="CF"),AD105,
IF(LEFT($V105,3)="ON_",
     IF(SSSModel!$C$4="RR",SUMPRODUCT(OFFSET($AC105,0,0,1,$CB$2),OFFSET(Profiles!$K$28,($Z105-1)*(Profiles!$I$26+1)+CB$4-SSSModel!$C$3+1,0,1,$CB$2)),
     IF(SSSModel!$C$4="ECC",$EA105*$EB105*SUMPRODUCT(OFFSET($AC105,0,MAX(0,CB$4-$DZ105-$CA$4+1),1,MIN($DZ105,CB$4-$CA$4+1)),OFFSET(Escalation!$K$24,($Y105-1)*(Escalation!$I$22+1)+CB$4-SSSModel!$C$3+1,MAX(0,CB$4-$DZ105-$CA$4+1),1,MIN($DZ105,CB$4-$CA$4+1))),
     IF(SSSModel!$C$4="PV",AD105*$EA105*(1+SSSModel!$C$2),
     IF(SSSModel!$C$4="FCR",$EC105*SUM(OFFSET($AC105,0,MAX(CB$4-$AC$4-$DZ105+1,0),1,MIN($DZ105,CB$4-$AC$4+1))),0)))),
SUM($AC105:$BZ105)*
     IF(SSSModel!$C$4="RR",OFFSET(Profiles!$K$2,$Z105,MAX(Profiles!$C$2,AD$4-$W105)),
     IF(SSSModel!$C$4="ECC",$EA105*$EB105*IF(MAX(Escalation!$C$2,AD$4-$W105)&gt;$DZ105-1,0,OFFSET(Escalation!$K$2,$Y105,MAX(Escalation!$C$2,AD$4-$W105))),
     IF(SSSModel!$C$4="PV",IF(CB$4=$W105,$EA105*(1+SSSModel!$C$2),0),
     IF(SSSModel!$C$4="FCR",IF(AND(CB$4&gt;=$W105,OFFSET(Profiles!$K$2,$Z105,MAX(Profiles!$C$2,AD$4-$W105))&gt;0),$EC105,0),0))))))</f>
        <v>0</v>
      </c>
      <c r="CC105" s="135">
        <f ca="1">IF(OR($Z105=0,SSSModel!$C$4="CF"),AE105,
IF(LEFT($V105,3)="ON_",
     IF(SSSModel!$C$4="RR",SUMPRODUCT(OFFSET($AC105,0,0,1,$CB$2),OFFSET(Profiles!$K$28,($Z105-1)*(Profiles!$I$26+1)+CC$4-SSSModel!$C$3+1,0,1,$CB$2)),
     IF(SSSModel!$C$4="ECC",$EA105*$EB105*SUMPRODUCT(OFFSET($AC105,0,MAX(0,CC$4-$DZ105-$CA$4+1),1,MIN($DZ105,CC$4-$CA$4+1)),OFFSET(Escalation!$K$24,($Y105-1)*(Escalation!$I$22+1)+CC$4-SSSModel!$C$3+1,MAX(0,CC$4-$DZ105-$CA$4+1),1,MIN($DZ105,CC$4-$CA$4+1))),
     IF(SSSModel!$C$4="PV",AE105*$EA105*(1+SSSModel!$C$2),
     IF(SSSModel!$C$4="FCR",$EC105*SUM(OFFSET($AC105,0,MAX(CC$4-$AC$4-$DZ105+1,0),1,MIN($DZ105,CC$4-$AC$4+1))),0)))),
SUM($AC105:$BZ105)*
     IF(SSSModel!$C$4="RR",OFFSET(Profiles!$K$2,$Z105,MAX(Profiles!$C$2,AE$4-$W105)),
     IF(SSSModel!$C$4="ECC",$EA105*$EB105*IF(MAX(Escalation!$C$2,AE$4-$W105)&gt;$DZ105-1,0,OFFSET(Escalation!$K$2,$Y105,MAX(Escalation!$C$2,AE$4-$W105))),
     IF(SSSModel!$C$4="PV",IF(CC$4=$W105,$EA105*(1+SSSModel!$C$2),0),
     IF(SSSModel!$C$4="FCR",IF(AND(CC$4&gt;=$W105,OFFSET(Profiles!$K$2,$Z105,MAX(Profiles!$C$2,AE$4-$W105))&gt;0),$EC105,0),0))))))</f>
        <v>0</v>
      </c>
      <c r="CD105" s="135">
        <f ca="1">IF(OR($Z105=0,SSSModel!$C$4="CF"),AF105,
IF(LEFT($V105,3)="ON_",
     IF(SSSModel!$C$4="RR",SUMPRODUCT(OFFSET($AC105,0,0,1,$CB$2),OFFSET(Profiles!$K$28,($Z105-1)*(Profiles!$I$26+1)+CD$4-SSSModel!$C$3+1,0,1,$CB$2)),
     IF(SSSModel!$C$4="ECC",$EA105*$EB105*SUMPRODUCT(OFFSET($AC105,0,MAX(0,CD$4-$DZ105-$CA$4+1),1,MIN($DZ105,CD$4-$CA$4+1)),OFFSET(Escalation!$K$24,($Y105-1)*(Escalation!$I$22+1)+CD$4-SSSModel!$C$3+1,MAX(0,CD$4-$DZ105-$CA$4+1),1,MIN($DZ105,CD$4-$CA$4+1))),
     IF(SSSModel!$C$4="PV",AF105*$EA105*(1+SSSModel!$C$2),
     IF(SSSModel!$C$4="FCR",$EC105*SUM(OFFSET($AC105,0,MAX(CD$4-$AC$4-$DZ105+1,0),1,MIN($DZ105,CD$4-$AC$4+1))),0)))),
SUM($AC105:$BZ105)*
     IF(SSSModel!$C$4="RR",OFFSET(Profiles!$K$2,$Z105,MAX(Profiles!$C$2,AF$4-$W105)),
     IF(SSSModel!$C$4="ECC",$EA105*$EB105*IF(MAX(Escalation!$C$2,AF$4-$W105)&gt;$DZ105-1,0,OFFSET(Escalation!$K$2,$Y105,MAX(Escalation!$C$2,AF$4-$W105))),
     IF(SSSModel!$C$4="PV",IF(CD$4=$W105,$EA105*(1+SSSModel!$C$2),0),
     IF(SSSModel!$C$4="FCR",IF(AND(CD$4&gt;=$W105,OFFSET(Profiles!$K$2,$Z105,MAX(Profiles!$C$2,AF$4-$W105))&gt;0),$EC105,0),0))))))</f>
        <v>0</v>
      </c>
      <c r="CE105" s="135">
        <f ca="1">IF(OR($Z105=0,SSSModel!$C$4="CF"),AG105,
IF(LEFT($V105,3)="ON_",
     IF(SSSModel!$C$4="RR",SUMPRODUCT(OFFSET($AC105,0,0,1,$CB$2),OFFSET(Profiles!$K$28,($Z105-1)*(Profiles!$I$26+1)+CE$4-SSSModel!$C$3+1,0,1,$CB$2)),
     IF(SSSModel!$C$4="ECC",$EA105*$EB105*SUMPRODUCT(OFFSET($AC105,0,MAX(0,CE$4-$DZ105-$CA$4+1),1,MIN($DZ105,CE$4-$CA$4+1)),OFFSET(Escalation!$K$24,($Y105-1)*(Escalation!$I$22+1)+CE$4-SSSModel!$C$3+1,MAX(0,CE$4-$DZ105-$CA$4+1),1,MIN($DZ105,CE$4-$CA$4+1))),
     IF(SSSModel!$C$4="PV",AG105*$EA105*(1+SSSModel!$C$2),
     IF(SSSModel!$C$4="FCR",$EC105*SUM(OFFSET($AC105,0,MAX(CE$4-$AC$4-$DZ105+1,0),1,MIN($DZ105,CE$4-$AC$4+1))),0)))),
SUM($AC105:$BZ105)*
     IF(SSSModel!$C$4="RR",OFFSET(Profiles!$K$2,$Z105,MAX(Profiles!$C$2,AG$4-$W105)),
     IF(SSSModel!$C$4="ECC",$EA105*$EB105*IF(MAX(Escalation!$C$2,AG$4-$W105)&gt;$DZ105-1,0,OFFSET(Escalation!$K$2,$Y105,MAX(Escalation!$C$2,AG$4-$W105))),
     IF(SSSModel!$C$4="PV",IF(CE$4=$W105,$EA105*(1+SSSModel!$C$2),0),
     IF(SSSModel!$C$4="FCR",IF(AND(CE$4&gt;=$W105,OFFSET(Profiles!$K$2,$Z105,MAX(Profiles!$C$2,AG$4-$W105))&gt;0),$EC105,0),0))))))</f>
        <v>0</v>
      </c>
      <c r="CF105" s="135">
        <f ca="1">IF(OR($Z105=0,SSSModel!$C$4="CF"),AH105,
IF(LEFT($V105,3)="ON_",
     IF(SSSModel!$C$4="RR",SUMPRODUCT(OFFSET($AC105,0,0,1,$CB$2),OFFSET(Profiles!$K$28,($Z105-1)*(Profiles!$I$26+1)+CF$4-SSSModel!$C$3+1,0,1,$CB$2)),
     IF(SSSModel!$C$4="ECC",$EA105*$EB105*SUMPRODUCT(OFFSET($AC105,0,MAX(0,CF$4-$DZ105-$CA$4+1),1,MIN($DZ105,CF$4-$CA$4+1)),OFFSET(Escalation!$K$24,($Y105-1)*(Escalation!$I$22+1)+CF$4-SSSModel!$C$3+1,MAX(0,CF$4-$DZ105-$CA$4+1),1,MIN($DZ105,CF$4-$CA$4+1))),
     IF(SSSModel!$C$4="PV",AH105*$EA105*(1+SSSModel!$C$2),
     IF(SSSModel!$C$4="FCR",$EC105*SUM(OFFSET($AC105,0,MAX(CF$4-$AC$4-$DZ105+1,0),1,MIN($DZ105,CF$4-$AC$4+1))),0)))),
SUM($AC105:$BZ105)*
     IF(SSSModel!$C$4="RR",OFFSET(Profiles!$K$2,$Z105,MAX(Profiles!$C$2,AH$4-$W105)),
     IF(SSSModel!$C$4="ECC",$EA105*$EB105*IF(MAX(Escalation!$C$2,AH$4-$W105)&gt;$DZ105-1,0,OFFSET(Escalation!$K$2,$Y105,MAX(Escalation!$C$2,AH$4-$W105))),
     IF(SSSModel!$C$4="PV",IF(CF$4=$W105,$EA105*(1+SSSModel!$C$2),0),
     IF(SSSModel!$C$4="FCR",IF(AND(CF$4&gt;=$W105,OFFSET(Profiles!$K$2,$Z105,MAX(Profiles!$C$2,AH$4-$W105))&gt;0),$EC105,0),0))))))</f>
        <v>0</v>
      </c>
      <c r="CG105" s="135">
        <f ca="1">IF(OR($Z105=0,SSSModel!$C$4="CF"),AI105,
IF(LEFT($V105,3)="ON_",
     IF(SSSModel!$C$4="RR",SUMPRODUCT(OFFSET($AC105,0,0,1,$CB$2),OFFSET(Profiles!$K$28,($Z105-1)*(Profiles!$I$26+1)+CG$4-SSSModel!$C$3+1,0,1,$CB$2)),
     IF(SSSModel!$C$4="ECC",$EA105*$EB105*SUMPRODUCT(OFFSET($AC105,0,MAX(0,CG$4-$DZ105-$CA$4+1),1,MIN($DZ105,CG$4-$CA$4+1)),OFFSET(Escalation!$K$24,($Y105-1)*(Escalation!$I$22+1)+CG$4-SSSModel!$C$3+1,MAX(0,CG$4-$DZ105-$CA$4+1),1,MIN($DZ105,CG$4-$CA$4+1))),
     IF(SSSModel!$C$4="PV",AI105*$EA105*(1+SSSModel!$C$2),
     IF(SSSModel!$C$4="FCR",$EC105*SUM(OFFSET($AC105,0,MAX(CG$4-$AC$4-$DZ105+1,0),1,MIN($DZ105,CG$4-$AC$4+1))),0)))),
SUM($AC105:$BZ105)*
     IF(SSSModel!$C$4="RR",OFFSET(Profiles!$K$2,$Z105,MAX(Profiles!$C$2,AI$4-$W105)),
     IF(SSSModel!$C$4="ECC",$EA105*$EB105*IF(MAX(Escalation!$C$2,AI$4-$W105)&gt;$DZ105-1,0,OFFSET(Escalation!$K$2,$Y105,MAX(Escalation!$C$2,AI$4-$W105))),
     IF(SSSModel!$C$4="PV",IF(CG$4=$W105,$EA105*(1+SSSModel!$C$2),0),
     IF(SSSModel!$C$4="FCR",IF(AND(CG$4&gt;=$W105,OFFSET(Profiles!$K$2,$Z105,MAX(Profiles!$C$2,AI$4-$W105))&gt;0),$EC105,0),0))))))</f>
        <v>0</v>
      </c>
      <c r="CH105" s="135">
        <f ca="1">IF(OR($Z105=0,SSSModel!$C$4="CF"),AJ105,
IF(LEFT($V105,3)="ON_",
     IF(SSSModel!$C$4="RR",SUMPRODUCT(OFFSET($AC105,0,0,1,$CB$2),OFFSET(Profiles!$K$28,($Z105-1)*(Profiles!$I$26+1)+CH$4-SSSModel!$C$3+1,0,1,$CB$2)),
     IF(SSSModel!$C$4="ECC",$EA105*$EB105*SUMPRODUCT(OFFSET($AC105,0,MAX(0,CH$4-$DZ105-$CA$4+1),1,MIN($DZ105,CH$4-$CA$4+1)),OFFSET(Escalation!$K$24,($Y105-1)*(Escalation!$I$22+1)+CH$4-SSSModel!$C$3+1,MAX(0,CH$4-$DZ105-$CA$4+1),1,MIN($DZ105,CH$4-$CA$4+1))),
     IF(SSSModel!$C$4="PV",AJ105*$EA105*(1+SSSModel!$C$2),
     IF(SSSModel!$C$4="FCR",$EC105*SUM(OFFSET($AC105,0,MAX(CH$4-$AC$4-$DZ105+1,0),1,MIN($DZ105,CH$4-$AC$4+1))),0)))),
SUM($AC105:$BZ105)*
     IF(SSSModel!$C$4="RR",OFFSET(Profiles!$K$2,$Z105,MAX(Profiles!$C$2,AJ$4-$W105)),
     IF(SSSModel!$C$4="ECC",$EA105*$EB105*IF(MAX(Escalation!$C$2,AJ$4-$W105)&gt;$DZ105-1,0,OFFSET(Escalation!$K$2,$Y105,MAX(Escalation!$C$2,AJ$4-$W105))),
     IF(SSSModel!$C$4="PV",IF(CH$4=$W105,$EA105*(1+SSSModel!$C$2),0),
     IF(SSSModel!$C$4="FCR",IF(AND(CH$4&gt;=$W105,OFFSET(Profiles!$K$2,$Z105,MAX(Profiles!$C$2,AJ$4-$W105))&gt;0),$EC105,0),0))))))</f>
        <v>0</v>
      </c>
      <c r="CI105" s="135">
        <f ca="1">IF(OR($Z105=0,SSSModel!$C$4="CF"),AK105,
IF(LEFT($V105,3)="ON_",
     IF(SSSModel!$C$4="RR",SUMPRODUCT(OFFSET($AC105,0,0,1,$CB$2),OFFSET(Profiles!$K$28,($Z105-1)*(Profiles!$I$26+1)+CI$4-SSSModel!$C$3+1,0,1,$CB$2)),
     IF(SSSModel!$C$4="ECC",$EA105*$EB105*SUMPRODUCT(OFFSET($AC105,0,MAX(0,CI$4-$DZ105-$CA$4+1),1,MIN($DZ105,CI$4-$CA$4+1)),OFFSET(Escalation!$K$24,($Y105-1)*(Escalation!$I$22+1)+CI$4-SSSModel!$C$3+1,MAX(0,CI$4-$DZ105-$CA$4+1),1,MIN($DZ105,CI$4-$CA$4+1))),
     IF(SSSModel!$C$4="PV",AK105*$EA105*(1+SSSModel!$C$2),
     IF(SSSModel!$C$4="FCR",$EC105*SUM(OFFSET($AC105,0,MAX(CI$4-$AC$4-$DZ105+1,0),1,MIN($DZ105,CI$4-$AC$4+1))),0)))),
SUM($AC105:$BZ105)*
     IF(SSSModel!$C$4="RR",OFFSET(Profiles!$K$2,$Z105,MAX(Profiles!$C$2,AK$4-$W105)),
     IF(SSSModel!$C$4="ECC",$EA105*$EB105*IF(MAX(Escalation!$C$2,AK$4-$W105)&gt;$DZ105-1,0,OFFSET(Escalation!$K$2,$Y105,MAX(Escalation!$C$2,AK$4-$W105))),
     IF(SSSModel!$C$4="PV",IF(CI$4=$W105,$EA105*(1+SSSModel!$C$2),0),
     IF(SSSModel!$C$4="FCR",IF(AND(CI$4&gt;=$W105,OFFSET(Profiles!$K$2,$Z105,MAX(Profiles!$C$2,AK$4-$W105))&gt;0),$EC105,0),0))))))</f>
        <v>0</v>
      </c>
      <c r="CJ105" s="135">
        <f ca="1">IF(OR($Z105=0,SSSModel!$C$4="CF"),AL105,
IF(LEFT($V105,3)="ON_",
     IF(SSSModel!$C$4="RR",SUMPRODUCT(OFFSET($AC105,0,0,1,$CB$2),OFFSET(Profiles!$K$28,($Z105-1)*(Profiles!$I$26+1)+CJ$4-SSSModel!$C$3+1,0,1,$CB$2)),
     IF(SSSModel!$C$4="ECC",$EA105*$EB105*SUMPRODUCT(OFFSET($AC105,0,MAX(0,CJ$4-$DZ105-$CA$4+1),1,MIN($DZ105,CJ$4-$CA$4+1)),OFFSET(Escalation!$K$24,($Y105-1)*(Escalation!$I$22+1)+CJ$4-SSSModel!$C$3+1,MAX(0,CJ$4-$DZ105-$CA$4+1),1,MIN($DZ105,CJ$4-$CA$4+1))),
     IF(SSSModel!$C$4="PV",AL105*$EA105*(1+SSSModel!$C$2),
     IF(SSSModel!$C$4="FCR",$EC105*SUM(OFFSET($AC105,0,MAX(CJ$4-$AC$4-$DZ105+1,0),1,MIN($DZ105,CJ$4-$AC$4+1))),0)))),
SUM($AC105:$BZ105)*
     IF(SSSModel!$C$4="RR",OFFSET(Profiles!$K$2,$Z105,MAX(Profiles!$C$2,AL$4-$W105)),
     IF(SSSModel!$C$4="ECC",$EA105*$EB105*IF(MAX(Escalation!$C$2,AL$4-$W105)&gt;$DZ105-1,0,OFFSET(Escalation!$K$2,$Y105,MAX(Escalation!$C$2,AL$4-$W105))),
     IF(SSSModel!$C$4="PV",IF(CJ$4=$W105,$EA105*(1+SSSModel!$C$2),0),
     IF(SSSModel!$C$4="FCR",IF(AND(CJ$4&gt;=$W105,OFFSET(Profiles!$K$2,$Z105,MAX(Profiles!$C$2,AL$4-$W105))&gt;0),$EC105,0),0))))))</f>
        <v>0</v>
      </c>
      <c r="CK105" s="135">
        <f ca="1">IF(OR($Z105=0,SSSModel!$C$4="CF"),AM105,
IF(LEFT($V105,3)="ON_",
     IF(SSSModel!$C$4="RR",SUMPRODUCT(OFFSET($AC105,0,0,1,$CB$2),OFFSET(Profiles!$K$28,($Z105-1)*(Profiles!$I$26+1)+CK$4-SSSModel!$C$3+1,0,1,$CB$2)),
     IF(SSSModel!$C$4="ECC",$EA105*$EB105*SUMPRODUCT(OFFSET($AC105,0,MAX(0,CK$4-$DZ105-$CA$4+1),1,MIN($DZ105,CK$4-$CA$4+1)),OFFSET(Escalation!$K$24,($Y105-1)*(Escalation!$I$22+1)+CK$4-SSSModel!$C$3+1,MAX(0,CK$4-$DZ105-$CA$4+1),1,MIN($DZ105,CK$4-$CA$4+1))),
     IF(SSSModel!$C$4="PV",AM105*$EA105*(1+SSSModel!$C$2),
     IF(SSSModel!$C$4="FCR",$EC105*SUM(OFFSET($AC105,0,MAX(CK$4-$AC$4-$DZ105+1,0),1,MIN($DZ105,CK$4-$AC$4+1))),0)))),
SUM($AC105:$BZ105)*
     IF(SSSModel!$C$4="RR",OFFSET(Profiles!$K$2,$Z105,MAX(Profiles!$C$2,AM$4-$W105)),
     IF(SSSModel!$C$4="ECC",$EA105*$EB105*IF(MAX(Escalation!$C$2,AM$4-$W105)&gt;$DZ105-1,0,OFFSET(Escalation!$K$2,$Y105,MAX(Escalation!$C$2,AM$4-$W105))),
     IF(SSSModel!$C$4="PV",IF(CK$4=$W105,$EA105*(1+SSSModel!$C$2),0),
     IF(SSSModel!$C$4="FCR",IF(AND(CK$4&gt;=$W105,OFFSET(Profiles!$K$2,$Z105,MAX(Profiles!$C$2,AM$4-$W105))&gt;0),$EC105,0),0))))))</f>
        <v>0</v>
      </c>
      <c r="CL105" s="135">
        <f ca="1">IF(OR($Z105=0,SSSModel!$C$4="CF"),AN105,
IF(LEFT($V105,3)="ON_",
     IF(SSSModel!$C$4="RR",SUMPRODUCT(OFFSET($AC105,0,0,1,$CB$2),OFFSET(Profiles!$K$28,($Z105-1)*(Profiles!$I$26+1)+CL$4-SSSModel!$C$3+1,0,1,$CB$2)),
     IF(SSSModel!$C$4="ECC",$EA105*$EB105*SUMPRODUCT(OFFSET($AC105,0,MAX(0,CL$4-$DZ105-$CA$4+1),1,MIN($DZ105,CL$4-$CA$4+1)),OFFSET(Escalation!$K$24,($Y105-1)*(Escalation!$I$22+1)+CL$4-SSSModel!$C$3+1,MAX(0,CL$4-$DZ105-$CA$4+1),1,MIN($DZ105,CL$4-$CA$4+1))),
     IF(SSSModel!$C$4="PV",AN105*$EA105*(1+SSSModel!$C$2),
     IF(SSSModel!$C$4="FCR",$EC105*SUM(OFFSET($AC105,0,MAX(CL$4-$AC$4-$DZ105+1,0),1,MIN($DZ105,CL$4-$AC$4+1))),0)))),
SUM($AC105:$BZ105)*
     IF(SSSModel!$C$4="RR",OFFSET(Profiles!$K$2,$Z105,MAX(Profiles!$C$2,AN$4-$W105)),
     IF(SSSModel!$C$4="ECC",$EA105*$EB105*IF(MAX(Escalation!$C$2,AN$4-$W105)&gt;$DZ105-1,0,OFFSET(Escalation!$K$2,$Y105,MAX(Escalation!$C$2,AN$4-$W105))),
     IF(SSSModel!$C$4="PV",IF(CL$4=$W105,$EA105*(1+SSSModel!$C$2),0),
     IF(SSSModel!$C$4="FCR",IF(AND(CL$4&gt;=$W105,OFFSET(Profiles!$K$2,$Z105,MAX(Profiles!$C$2,AN$4-$W105))&gt;0),$EC105,0),0))))))</f>
        <v>0</v>
      </c>
      <c r="CM105" s="135">
        <f ca="1">IF(OR($Z105=0,SSSModel!$C$4="CF"),AO105,
IF(LEFT($V105,3)="ON_",
     IF(SSSModel!$C$4="RR",SUMPRODUCT(OFFSET($AC105,0,0,1,$CB$2),OFFSET(Profiles!$K$28,($Z105-1)*(Profiles!$I$26+1)+CM$4-SSSModel!$C$3+1,0,1,$CB$2)),
     IF(SSSModel!$C$4="ECC",$EA105*$EB105*SUMPRODUCT(OFFSET($AC105,0,MAX(0,CM$4-$DZ105-$CA$4+1),1,MIN($DZ105,CM$4-$CA$4+1)),OFFSET(Escalation!$K$24,($Y105-1)*(Escalation!$I$22+1)+CM$4-SSSModel!$C$3+1,MAX(0,CM$4-$DZ105-$CA$4+1),1,MIN($DZ105,CM$4-$CA$4+1))),
     IF(SSSModel!$C$4="PV",AO105*$EA105*(1+SSSModel!$C$2),
     IF(SSSModel!$C$4="FCR",$EC105*SUM(OFFSET($AC105,0,MAX(CM$4-$AC$4-$DZ105+1,0),1,MIN($DZ105,CM$4-$AC$4+1))),0)))),
SUM($AC105:$BZ105)*
     IF(SSSModel!$C$4="RR",OFFSET(Profiles!$K$2,$Z105,MAX(Profiles!$C$2,AO$4-$W105)),
     IF(SSSModel!$C$4="ECC",$EA105*$EB105*IF(MAX(Escalation!$C$2,AO$4-$W105)&gt;$DZ105-1,0,OFFSET(Escalation!$K$2,$Y105,MAX(Escalation!$C$2,AO$4-$W105))),
     IF(SSSModel!$C$4="PV",IF(CM$4=$W105,$EA105*(1+SSSModel!$C$2),0),
     IF(SSSModel!$C$4="FCR",IF(AND(CM$4&gt;=$W105,OFFSET(Profiles!$K$2,$Z105,MAX(Profiles!$C$2,AO$4-$W105))&gt;0),$EC105,0),0))))))</f>
        <v>0</v>
      </c>
      <c r="CN105" s="135">
        <f ca="1">IF(OR($Z105=0,SSSModel!$C$4="CF"),AP105,
IF(LEFT($V105,3)="ON_",
     IF(SSSModel!$C$4="RR",SUMPRODUCT(OFFSET($AC105,0,0,1,$CB$2),OFFSET(Profiles!$K$28,($Z105-1)*(Profiles!$I$26+1)+CN$4-SSSModel!$C$3+1,0,1,$CB$2)),
     IF(SSSModel!$C$4="ECC",$EA105*$EB105*SUMPRODUCT(OFFSET($AC105,0,MAX(0,CN$4-$DZ105-$CA$4+1),1,MIN($DZ105,CN$4-$CA$4+1)),OFFSET(Escalation!$K$24,($Y105-1)*(Escalation!$I$22+1)+CN$4-SSSModel!$C$3+1,MAX(0,CN$4-$DZ105-$CA$4+1),1,MIN($DZ105,CN$4-$CA$4+1))),
     IF(SSSModel!$C$4="PV",AP105*$EA105*(1+SSSModel!$C$2),
     IF(SSSModel!$C$4="FCR",$EC105*SUM(OFFSET($AC105,0,MAX(CN$4-$AC$4-$DZ105+1,0),1,MIN($DZ105,CN$4-$AC$4+1))),0)))),
SUM($AC105:$BZ105)*
     IF(SSSModel!$C$4="RR",OFFSET(Profiles!$K$2,$Z105,MAX(Profiles!$C$2,AP$4-$W105)),
     IF(SSSModel!$C$4="ECC",$EA105*$EB105*IF(MAX(Escalation!$C$2,AP$4-$W105)&gt;$DZ105-1,0,OFFSET(Escalation!$K$2,$Y105,MAX(Escalation!$C$2,AP$4-$W105))),
     IF(SSSModel!$C$4="PV",IF(CN$4=$W105,$EA105*(1+SSSModel!$C$2),0),
     IF(SSSModel!$C$4="FCR",IF(AND(CN$4&gt;=$W105,OFFSET(Profiles!$K$2,$Z105,MAX(Profiles!$C$2,AP$4-$W105))&gt;0),$EC105,0),0))))))</f>
        <v>0</v>
      </c>
      <c r="CO105" s="135">
        <f ca="1">IF(OR($Z105=0,SSSModel!$C$4="CF"),AQ105,
IF(LEFT($V105,3)="ON_",
     IF(SSSModel!$C$4="RR",SUMPRODUCT(OFFSET($AC105,0,0,1,$CB$2),OFFSET(Profiles!$K$28,($Z105-1)*(Profiles!$I$26+1)+CO$4-SSSModel!$C$3+1,0,1,$CB$2)),
     IF(SSSModel!$C$4="ECC",$EA105*$EB105*SUMPRODUCT(OFFSET($AC105,0,MAX(0,CO$4-$DZ105-$CA$4+1),1,MIN($DZ105,CO$4-$CA$4+1)),OFFSET(Escalation!$K$24,($Y105-1)*(Escalation!$I$22+1)+CO$4-SSSModel!$C$3+1,MAX(0,CO$4-$DZ105-$CA$4+1),1,MIN($DZ105,CO$4-$CA$4+1))),
     IF(SSSModel!$C$4="PV",AQ105*$EA105*(1+SSSModel!$C$2),
     IF(SSSModel!$C$4="FCR",$EC105*SUM(OFFSET($AC105,0,MAX(CO$4-$AC$4-$DZ105+1,0),1,MIN($DZ105,CO$4-$AC$4+1))),0)))),
SUM($AC105:$BZ105)*
     IF(SSSModel!$C$4="RR",OFFSET(Profiles!$K$2,$Z105,MAX(Profiles!$C$2,AQ$4-$W105)),
     IF(SSSModel!$C$4="ECC",$EA105*$EB105*IF(MAX(Escalation!$C$2,AQ$4-$W105)&gt;$DZ105-1,0,OFFSET(Escalation!$K$2,$Y105,MAX(Escalation!$C$2,AQ$4-$W105))),
     IF(SSSModel!$C$4="PV",IF(CO$4=$W105,$EA105*(1+SSSModel!$C$2),0),
     IF(SSSModel!$C$4="FCR",IF(AND(CO$4&gt;=$W105,OFFSET(Profiles!$K$2,$Z105,MAX(Profiles!$C$2,AQ$4-$W105))&gt;0),$EC105,0),0))))))</f>
        <v>0</v>
      </c>
      <c r="CP105" s="135">
        <f ca="1">IF(OR($Z105=0,SSSModel!$C$4="CF"),AR105,
IF(LEFT($V105,3)="ON_",
     IF(SSSModel!$C$4="RR",SUMPRODUCT(OFFSET($AC105,0,0,1,$CB$2),OFFSET(Profiles!$K$28,($Z105-1)*(Profiles!$I$26+1)+CP$4-SSSModel!$C$3+1,0,1,$CB$2)),
     IF(SSSModel!$C$4="ECC",$EA105*$EB105*SUMPRODUCT(OFFSET($AC105,0,MAX(0,CP$4-$DZ105-$CA$4+1),1,MIN($DZ105,CP$4-$CA$4+1)),OFFSET(Escalation!$K$24,($Y105-1)*(Escalation!$I$22+1)+CP$4-SSSModel!$C$3+1,MAX(0,CP$4-$DZ105-$CA$4+1),1,MIN($DZ105,CP$4-$CA$4+1))),
     IF(SSSModel!$C$4="PV",AR105*$EA105*(1+SSSModel!$C$2),
     IF(SSSModel!$C$4="FCR",$EC105*SUM(OFFSET($AC105,0,MAX(CP$4-$AC$4-$DZ105+1,0),1,MIN($DZ105,CP$4-$AC$4+1))),0)))),
SUM($AC105:$BZ105)*
     IF(SSSModel!$C$4="RR",OFFSET(Profiles!$K$2,$Z105,MAX(Profiles!$C$2,AR$4-$W105)),
     IF(SSSModel!$C$4="ECC",$EA105*$EB105*IF(MAX(Escalation!$C$2,AR$4-$W105)&gt;$DZ105-1,0,OFFSET(Escalation!$K$2,$Y105,MAX(Escalation!$C$2,AR$4-$W105))),
     IF(SSSModel!$C$4="PV",IF(CP$4=$W105,$EA105*(1+SSSModel!$C$2),0),
     IF(SSSModel!$C$4="FCR",IF(AND(CP$4&gt;=$W105,OFFSET(Profiles!$K$2,$Z105,MAX(Profiles!$C$2,AR$4-$W105))&gt;0),$EC105,0),0))))))</f>
        <v>0</v>
      </c>
      <c r="CQ105" s="135">
        <f ca="1">IF(OR($Z105=0,SSSModel!$C$4="CF"),AS105,
IF(LEFT($V105,3)="ON_",
     IF(SSSModel!$C$4="RR",SUMPRODUCT(OFFSET($AC105,0,0,1,$CB$2),OFFSET(Profiles!$K$28,($Z105-1)*(Profiles!$I$26+1)+CQ$4-SSSModel!$C$3+1,0,1,$CB$2)),
     IF(SSSModel!$C$4="ECC",$EA105*$EB105*SUMPRODUCT(OFFSET($AC105,0,MAX(0,CQ$4-$DZ105-$CA$4+1),1,MIN($DZ105,CQ$4-$CA$4+1)),OFFSET(Escalation!$K$24,($Y105-1)*(Escalation!$I$22+1)+CQ$4-SSSModel!$C$3+1,MAX(0,CQ$4-$DZ105-$CA$4+1),1,MIN($DZ105,CQ$4-$CA$4+1))),
     IF(SSSModel!$C$4="PV",AS105*$EA105*(1+SSSModel!$C$2),
     IF(SSSModel!$C$4="FCR",$EC105*SUM(OFFSET($AC105,0,MAX(CQ$4-$AC$4-$DZ105+1,0),1,MIN($DZ105,CQ$4-$AC$4+1))),0)))),
SUM($AC105:$BZ105)*
     IF(SSSModel!$C$4="RR",OFFSET(Profiles!$K$2,$Z105,MAX(Profiles!$C$2,AS$4-$W105)),
     IF(SSSModel!$C$4="ECC",$EA105*$EB105*IF(MAX(Escalation!$C$2,AS$4-$W105)&gt;$DZ105-1,0,OFFSET(Escalation!$K$2,$Y105,MAX(Escalation!$C$2,AS$4-$W105))),
     IF(SSSModel!$C$4="PV",IF(CQ$4=$W105,$EA105*(1+SSSModel!$C$2),0),
     IF(SSSModel!$C$4="FCR",IF(AND(CQ$4&gt;=$W105,OFFSET(Profiles!$K$2,$Z105,MAX(Profiles!$C$2,AS$4-$W105))&gt;0),$EC105,0),0))))))</f>
        <v>0</v>
      </c>
      <c r="CR105" s="135">
        <f ca="1">IF(OR($Z105=0,SSSModel!$C$4="CF"),AT105,
IF(LEFT($V105,3)="ON_",
     IF(SSSModel!$C$4="RR",SUMPRODUCT(OFFSET($AC105,0,0,1,$CB$2),OFFSET(Profiles!$K$28,($Z105-1)*(Profiles!$I$26+1)+CR$4-SSSModel!$C$3+1,0,1,$CB$2)),
     IF(SSSModel!$C$4="ECC",$EA105*$EB105*SUMPRODUCT(OFFSET($AC105,0,MAX(0,CR$4-$DZ105-$CA$4+1),1,MIN($DZ105,CR$4-$CA$4+1)),OFFSET(Escalation!$K$24,($Y105-1)*(Escalation!$I$22+1)+CR$4-SSSModel!$C$3+1,MAX(0,CR$4-$DZ105-$CA$4+1),1,MIN($DZ105,CR$4-$CA$4+1))),
     IF(SSSModel!$C$4="PV",AT105*$EA105*(1+SSSModel!$C$2),
     IF(SSSModel!$C$4="FCR",$EC105*SUM(OFFSET($AC105,0,MAX(CR$4-$AC$4-$DZ105+1,0),1,MIN($DZ105,CR$4-$AC$4+1))),0)))),
SUM($AC105:$BZ105)*
     IF(SSSModel!$C$4="RR",OFFSET(Profiles!$K$2,$Z105,MAX(Profiles!$C$2,AT$4-$W105)),
     IF(SSSModel!$C$4="ECC",$EA105*$EB105*IF(MAX(Escalation!$C$2,AT$4-$W105)&gt;$DZ105-1,0,OFFSET(Escalation!$K$2,$Y105,MAX(Escalation!$C$2,AT$4-$W105))),
     IF(SSSModel!$C$4="PV",IF(CR$4=$W105,$EA105*(1+SSSModel!$C$2),0),
     IF(SSSModel!$C$4="FCR",IF(AND(CR$4&gt;=$W105,OFFSET(Profiles!$K$2,$Z105,MAX(Profiles!$C$2,AT$4-$W105))&gt;0),$EC105,0),0))))))</f>
        <v>0</v>
      </c>
      <c r="CS105" s="135">
        <f ca="1">IF(OR($Z105=0,SSSModel!$C$4="CF"),AU105,
IF(LEFT($V105,3)="ON_",
     IF(SSSModel!$C$4="RR",SUMPRODUCT(OFFSET($AC105,0,0,1,$CB$2),OFFSET(Profiles!$K$28,($Z105-1)*(Profiles!$I$26+1)+CS$4-SSSModel!$C$3+1,0,1,$CB$2)),
     IF(SSSModel!$C$4="ECC",$EA105*$EB105*SUMPRODUCT(OFFSET($AC105,0,MAX(0,CS$4-$DZ105-$CA$4+1),1,MIN($DZ105,CS$4-$CA$4+1)),OFFSET(Escalation!$K$24,($Y105-1)*(Escalation!$I$22+1)+CS$4-SSSModel!$C$3+1,MAX(0,CS$4-$DZ105-$CA$4+1),1,MIN($DZ105,CS$4-$CA$4+1))),
     IF(SSSModel!$C$4="PV",AU105*$EA105*(1+SSSModel!$C$2),
     IF(SSSModel!$C$4="FCR",$EC105*SUM(OFFSET($AC105,0,MAX(CS$4-$AC$4-$DZ105+1,0),1,MIN($DZ105,CS$4-$AC$4+1))),0)))),
SUM($AC105:$BZ105)*
     IF(SSSModel!$C$4="RR",OFFSET(Profiles!$K$2,$Z105,MAX(Profiles!$C$2,AU$4-$W105)),
     IF(SSSModel!$C$4="ECC",$EA105*$EB105*IF(MAX(Escalation!$C$2,AU$4-$W105)&gt;$DZ105-1,0,OFFSET(Escalation!$K$2,$Y105,MAX(Escalation!$C$2,AU$4-$W105))),
     IF(SSSModel!$C$4="PV",IF(CS$4=$W105,$EA105*(1+SSSModel!$C$2),0),
     IF(SSSModel!$C$4="FCR",IF(AND(CS$4&gt;=$W105,OFFSET(Profiles!$K$2,$Z105,MAX(Profiles!$C$2,AU$4-$W105))&gt;0),$EC105,0),0))))))</f>
        <v>0</v>
      </c>
      <c r="CT105" s="135">
        <f ca="1">IF(OR($Z105=0,SSSModel!$C$4="CF"),AV105,
IF(LEFT($V105,3)="ON_",
     IF(SSSModel!$C$4="RR",SUMPRODUCT(OFFSET($AC105,0,0,1,$CB$2),OFFSET(Profiles!$K$28,($Z105-1)*(Profiles!$I$26+1)+CT$4-SSSModel!$C$3+1,0,1,$CB$2)),
     IF(SSSModel!$C$4="ECC",$EA105*$EB105*SUMPRODUCT(OFFSET($AC105,0,MAX(0,CT$4-$DZ105-$CA$4+1),1,MIN($DZ105,CT$4-$CA$4+1)),OFFSET(Escalation!$K$24,($Y105-1)*(Escalation!$I$22+1)+CT$4-SSSModel!$C$3+1,MAX(0,CT$4-$DZ105-$CA$4+1),1,MIN($DZ105,CT$4-$CA$4+1))),
     IF(SSSModel!$C$4="PV",AV105*$EA105*(1+SSSModel!$C$2),
     IF(SSSModel!$C$4="FCR",$EC105*SUM(OFFSET($AC105,0,MAX(CT$4-$AC$4-$DZ105+1,0),1,MIN($DZ105,CT$4-$AC$4+1))),0)))),
SUM($AC105:$BZ105)*
     IF(SSSModel!$C$4="RR",OFFSET(Profiles!$K$2,$Z105,MAX(Profiles!$C$2,AV$4-$W105)),
     IF(SSSModel!$C$4="ECC",$EA105*$EB105*IF(MAX(Escalation!$C$2,AV$4-$W105)&gt;$DZ105-1,0,OFFSET(Escalation!$K$2,$Y105,MAX(Escalation!$C$2,AV$4-$W105))),
     IF(SSSModel!$C$4="PV",IF(CT$4=$W105,$EA105*(1+SSSModel!$C$2),0),
     IF(SSSModel!$C$4="FCR",IF(AND(CT$4&gt;=$W105,OFFSET(Profiles!$K$2,$Z105,MAX(Profiles!$C$2,AV$4-$W105))&gt;0),$EC105,0),0))))))</f>
        <v>0</v>
      </c>
      <c r="CU105" s="135">
        <f ca="1">IF(OR($Z105=0,SSSModel!$C$4="CF"),AW105,
IF(LEFT($V105,3)="ON_",
     IF(SSSModel!$C$4="RR",SUMPRODUCT(OFFSET($AC105,0,0,1,$CB$2),OFFSET(Profiles!$K$28,($Z105-1)*(Profiles!$I$26+1)+CU$4-SSSModel!$C$3+1,0,1,$CB$2)),
     IF(SSSModel!$C$4="ECC",$EA105*$EB105*SUMPRODUCT(OFFSET($AC105,0,MAX(0,CU$4-$DZ105-$CA$4+1),1,MIN($DZ105,CU$4-$CA$4+1)),OFFSET(Escalation!$K$24,($Y105-1)*(Escalation!$I$22+1)+CU$4-SSSModel!$C$3+1,MAX(0,CU$4-$DZ105-$CA$4+1),1,MIN($DZ105,CU$4-$CA$4+1))),
     IF(SSSModel!$C$4="PV",AW105*$EA105*(1+SSSModel!$C$2),
     IF(SSSModel!$C$4="FCR",$EC105*SUM(OFFSET($AC105,0,MAX(CU$4-$AC$4-$DZ105+1,0),1,MIN($DZ105,CU$4-$AC$4+1))),0)))),
SUM($AC105:$BZ105)*
     IF(SSSModel!$C$4="RR",OFFSET(Profiles!$K$2,$Z105,MAX(Profiles!$C$2,AW$4-$W105)),
     IF(SSSModel!$C$4="ECC",$EA105*$EB105*IF(MAX(Escalation!$C$2,AW$4-$W105)&gt;$DZ105-1,0,OFFSET(Escalation!$K$2,$Y105,MAX(Escalation!$C$2,AW$4-$W105))),
     IF(SSSModel!$C$4="PV",IF(CU$4=$W105,$EA105*(1+SSSModel!$C$2),0),
     IF(SSSModel!$C$4="FCR",IF(AND(CU$4&gt;=$W105,OFFSET(Profiles!$K$2,$Z105,MAX(Profiles!$C$2,AW$4-$W105))&gt;0),$EC105,0),0))))))</f>
        <v>0</v>
      </c>
      <c r="CV105" s="135">
        <f ca="1">IF(OR($Z105=0,SSSModel!$C$4="CF"),AX105,
IF(LEFT($V105,3)="ON_",
     IF(SSSModel!$C$4="RR",SUMPRODUCT(OFFSET($AC105,0,0,1,$CB$2),OFFSET(Profiles!$K$28,($Z105-1)*(Profiles!$I$26+1)+CV$4-SSSModel!$C$3+1,0,1,$CB$2)),
     IF(SSSModel!$C$4="ECC",$EA105*$EB105*SUMPRODUCT(OFFSET($AC105,0,MAX(0,CV$4-$DZ105-$CA$4+1),1,MIN($DZ105,CV$4-$CA$4+1)),OFFSET(Escalation!$K$24,($Y105-1)*(Escalation!$I$22+1)+CV$4-SSSModel!$C$3+1,MAX(0,CV$4-$DZ105-$CA$4+1),1,MIN($DZ105,CV$4-$CA$4+1))),
     IF(SSSModel!$C$4="PV",AX105*$EA105*(1+SSSModel!$C$2),
     IF(SSSModel!$C$4="FCR",$EC105*SUM(OFFSET($AC105,0,MAX(CV$4-$AC$4-$DZ105+1,0),1,MIN($DZ105,CV$4-$AC$4+1))),0)))),
SUM($AC105:$BZ105)*
     IF(SSSModel!$C$4="RR",OFFSET(Profiles!$K$2,$Z105,MAX(Profiles!$C$2,AX$4-$W105)),
     IF(SSSModel!$C$4="ECC",$EA105*$EB105*IF(MAX(Escalation!$C$2,AX$4-$W105)&gt;$DZ105-1,0,OFFSET(Escalation!$K$2,$Y105,MAX(Escalation!$C$2,AX$4-$W105))),
     IF(SSSModel!$C$4="PV",IF(CV$4=$W105,$EA105*(1+SSSModel!$C$2),0),
     IF(SSSModel!$C$4="FCR",IF(AND(CV$4&gt;=$W105,OFFSET(Profiles!$K$2,$Z105,MAX(Profiles!$C$2,AX$4-$W105))&gt;0),$EC105,0),0))))))</f>
        <v>0</v>
      </c>
      <c r="CW105" s="135">
        <f ca="1">IF(OR($Z105=0,SSSModel!$C$4="CF"),AY105,
IF(LEFT($V105,3)="ON_",
     IF(SSSModel!$C$4="RR",SUMPRODUCT(OFFSET($AC105,0,0,1,$CB$2),OFFSET(Profiles!$K$28,($Z105-1)*(Profiles!$I$26+1)+CW$4-SSSModel!$C$3+1,0,1,$CB$2)),
     IF(SSSModel!$C$4="ECC",$EA105*$EB105*SUMPRODUCT(OFFSET($AC105,0,MAX(0,CW$4-$DZ105-$CA$4+1),1,MIN($DZ105,CW$4-$CA$4+1)),OFFSET(Escalation!$K$24,($Y105-1)*(Escalation!$I$22+1)+CW$4-SSSModel!$C$3+1,MAX(0,CW$4-$DZ105-$CA$4+1),1,MIN($DZ105,CW$4-$CA$4+1))),
     IF(SSSModel!$C$4="PV",AY105*$EA105*(1+SSSModel!$C$2),
     IF(SSSModel!$C$4="FCR",$EC105*SUM(OFFSET($AC105,0,MAX(CW$4-$AC$4-$DZ105+1,0),1,MIN($DZ105,CW$4-$AC$4+1))),0)))),
SUM($AC105:$BZ105)*
     IF(SSSModel!$C$4="RR",OFFSET(Profiles!$K$2,$Z105,MAX(Profiles!$C$2,AY$4-$W105)),
     IF(SSSModel!$C$4="ECC",$EA105*$EB105*IF(MAX(Escalation!$C$2,AY$4-$W105)&gt;$DZ105-1,0,OFFSET(Escalation!$K$2,$Y105,MAX(Escalation!$C$2,AY$4-$W105))),
     IF(SSSModel!$C$4="PV",IF(CW$4=$W105,$EA105*(1+SSSModel!$C$2),0),
     IF(SSSModel!$C$4="FCR",IF(AND(CW$4&gt;=$W105,OFFSET(Profiles!$K$2,$Z105,MAX(Profiles!$C$2,AY$4-$W105))&gt;0),$EC105,0),0))))))</f>
        <v>0</v>
      </c>
      <c r="CX105" s="135">
        <f ca="1">IF(OR($Z105=0,SSSModel!$C$4="CF"),AZ105,
IF(LEFT($V105,3)="ON_",
     IF(SSSModel!$C$4="RR",SUMPRODUCT(OFFSET($AC105,0,0,1,$CB$2),OFFSET(Profiles!$K$28,($Z105-1)*(Profiles!$I$26+1)+CX$4-SSSModel!$C$3+1,0,1,$CB$2)),
     IF(SSSModel!$C$4="ECC",$EA105*$EB105*SUMPRODUCT(OFFSET($AC105,0,MAX(0,CX$4-$DZ105-$CA$4+1),1,MIN($DZ105,CX$4-$CA$4+1)),OFFSET(Escalation!$K$24,($Y105-1)*(Escalation!$I$22+1)+CX$4-SSSModel!$C$3+1,MAX(0,CX$4-$DZ105-$CA$4+1),1,MIN($DZ105,CX$4-$CA$4+1))),
     IF(SSSModel!$C$4="PV",AZ105*$EA105*(1+SSSModel!$C$2),
     IF(SSSModel!$C$4="FCR",$EC105*SUM(OFFSET($AC105,0,MAX(CX$4-$AC$4-$DZ105+1,0),1,MIN($DZ105,CX$4-$AC$4+1))),0)))),
SUM($AC105:$BZ105)*
     IF(SSSModel!$C$4="RR",OFFSET(Profiles!$K$2,$Z105,MAX(Profiles!$C$2,AZ$4-$W105)),
     IF(SSSModel!$C$4="ECC",$EA105*$EB105*IF(MAX(Escalation!$C$2,AZ$4-$W105)&gt;$DZ105-1,0,OFFSET(Escalation!$K$2,$Y105,MAX(Escalation!$C$2,AZ$4-$W105))),
     IF(SSSModel!$C$4="PV",IF(CX$4=$W105,$EA105*(1+SSSModel!$C$2),0),
     IF(SSSModel!$C$4="FCR",IF(AND(CX$4&gt;=$W105,OFFSET(Profiles!$K$2,$Z105,MAX(Profiles!$C$2,AZ$4-$W105))&gt;0),$EC105,0),0))))))</f>
        <v>0</v>
      </c>
      <c r="CY105" s="135">
        <f ca="1">IF(OR($Z105=0,SSSModel!$C$4="CF"),BA105,
IF(LEFT($V105,3)="ON_",
     IF(SSSModel!$C$4="RR",SUMPRODUCT(OFFSET($AC105,0,0,1,$CB$2),OFFSET(Profiles!$K$28,($Z105-1)*(Profiles!$I$26+1)+CY$4-SSSModel!$C$3+1,0,1,$CB$2)),
     IF(SSSModel!$C$4="ECC",$EA105*$EB105*SUMPRODUCT(OFFSET($AC105,0,MAX(0,CY$4-$DZ105-$CA$4+1),1,MIN($DZ105,CY$4-$CA$4+1)),OFFSET(Escalation!$K$24,($Y105-1)*(Escalation!$I$22+1)+CY$4-SSSModel!$C$3+1,MAX(0,CY$4-$DZ105-$CA$4+1),1,MIN($DZ105,CY$4-$CA$4+1))),
     IF(SSSModel!$C$4="PV",BA105*$EA105*(1+SSSModel!$C$2),
     IF(SSSModel!$C$4="FCR",$EC105*SUM(OFFSET($AC105,0,MAX(CY$4-$AC$4-$DZ105+1,0),1,MIN($DZ105,CY$4-$AC$4+1))),0)))),
SUM($AC105:$BZ105)*
     IF(SSSModel!$C$4="RR",OFFSET(Profiles!$K$2,$Z105,MAX(Profiles!$C$2,BA$4-$W105)),
     IF(SSSModel!$C$4="ECC",$EA105*$EB105*IF(MAX(Escalation!$C$2,BA$4-$W105)&gt;$DZ105-1,0,OFFSET(Escalation!$K$2,$Y105,MAX(Escalation!$C$2,BA$4-$W105))),
     IF(SSSModel!$C$4="PV",IF(CY$4=$W105,$EA105*(1+SSSModel!$C$2),0),
     IF(SSSModel!$C$4="FCR",IF(AND(CY$4&gt;=$W105,OFFSET(Profiles!$K$2,$Z105,MAX(Profiles!$C$2,BA$4-$W105))&gt;0),$EC105,0),0))))))</f>
        <v>0</v>
      </c>
      <c r="CZ105" s="135">
        <f ca="1">IF(OR($Z105=0,SSSModel!$C$4="CF"),BB105,
IF(LEFT($V105,3)="ON_",
     IF(SSSModel!$C$4="RR",SUMPRODUCT(OFFSET($AC105,0,0,1,$CB$2),OFFSET(Profiles!$K$28,($Z105-1)*(Profiles!$I$26+1)+CZ$4-SSSModel!$C$3+1,0,1,$CB$2)),
     IF(SSSModel!$C$4="ECC",$EA105*$EB105*SUMPRODUCT(OFFSET($AC105,0,MAX(0,CZ$4-$DZ105-$CA$4+1),1,MIN($DZ105,CZ$4-$CA$4+1)),OFFSET(Escalation!$K$24,($Y105-1)*(Escalation!$I$22+1)+CZ$4-SSSModel!$C$3+1,MAX(0,CZ$4-$DZ105-$CA$4+1),1,MIN($DZ105,CZ$4-$CA$4+1))),
     IF(SSSModel!$C$4="PV",BB105*$EA105*(1+SSSModel!$C$2),
     IF(SSSModel!$C$4="FCR",$EC105*SUM(OFFSET($AC105,0,MAX(CZ$4-$AC$4-$DZ105+1,0),1,MIN($DZ105,CZ$4-$AC$4+1))),0)))),
SUM($AC105:$BZ105)*
     IF(SSSModel!$C$4="RR",OFFSET(Profiles!$K$2,$Z105,MAX(Profiles!$C$2,BB$4-$W105)),
     IF(SSSModel!$C$4="ECC",$EA105*$EB105*IF(MAX(Escalation!$C$2,BB$4-$W105)&gt;$DZ105-1,0,OFFSET(Escalation!$K$2,$Y105,MAX(Escalation!$C$2,BB$4-$W105))),
     IF(SSSModel!$C$4="PV",IF(CZ$4=$W105,$EA105*(1+SSSModel!$C$2),0),
     IF(SSSModel!$C$4="FCR",IF(AND(CZ$4&gt;=$W105,OFFSET(Profiles!$K$2,$Z105,MAX(Profiles!$C$2,BB$4-$W105))&gt;0),$EC105,0),0))))))</f>
        <v>0</v>
      </c>
      <c r="DA105" s="135">
        <f ca="1">IF(OR($Z105=0,SSSModel!$C$4="CF"),BC105,
IF(LEFT($V105,3)="ON_",
     IF(SSSModel!$C$4="RR",SUMPRODUCT(OFFSET($AC105,0,0,1,$CB$2),OFFSET(Profiles!$K$28,($Z105-1)*(Profiles!$I$26+1)+DA$4-SSSModel!$C$3+1,0,1,$CB$2)),
     IF(SSSModel!$C$4="ECC",$EA105*$EB105*SUMPRODUCT(OFFSET($AC105,0,MAX(0,DA$4-$DZ105-$CA$4+1),1,MIN($DZ105,DA$4-$CA$4+1)),OFFSET(Escalation!$K$24,($Y105-1)*(Escalation!$I$22+1)+DA$4-SSSModel!$C$3+1,MAX(0,DA$4-$DZ105-$CA$4+1),1,MIN($DZ105,DA$4-$CA$4+1))),
     IF(SSSModel!$C$4="PV",BC105*$EA105*(1+SSSModel!$C$2),
     IF(SSSModel!$C$4="FCR",$EC105*SUM(OFFSET($AC105,0,MAX(DA$4-$AC$4-$DZ105+1,0),1,MIN($DZ105,DA$4-$AC$4+1))),0)))),
SUM($AC105:$BZ105)*
     IF(SSSModel!$C$4="RR",OFFSET(Profiles!$K$2,$Z105,MAX(Profiles!$C$2,BC$4-$W105)),
     IF(SSSModel!$C$4="ECC",$EA105*$EB105*IF(MAX(Escalation!$C$2,BC$4-$W105)&gt;$DZ105-1,0,OFFSET(Escalation!$K$2,$Y105,MAX(Escalation!$C$2,BC$4-$W105))),
     IF(SSSModel!$C$4="PV",IF(DA$4=$W105,$EA105*(1+SSSModel!$C$2),0),
     IF(SSSModel!$C$4="FCR",IF(AND(DA$4&gt;=$W105,OFFSET(Profiles!$K$2,$Z105,MAX(Profiles!$C$2,BC$4-$W105))&gt;0),$EC105,0),0))))))</f>
        <v>0</v>
      </c>
      <c r="DB105" s="135">
        <f ca="1">IF(OR($Z105=0,SSSModel!$C$4="CF"),BD105,
IF(LEFT($V105,3)="ON_",
     IF(SSSModel!$C$4="RR",SUMPRODUCT(OFFSET($AC105,0,0,1,$CB$2),OFFSET(Profiles!$K$28,($Z105-1)*(Profiles!$I$26+1)+DB$4-SSSModel!$C$3+1,0,1,$CB$2)),
     IF(SSSModel!$C$4="ECC",$EA105*$EB105*SUMPRODUCT(OFFSET($AC105,0,MAX(0,DB$4-$DZ105-$CA$4+1),1,MIN($DZ105,DB$4-$CA$4+1)),OFFSET(Escalation!$K$24,($Y105-1)*(Escalation!$I$22+1)+DB$4-SSSModel!$C$3+1,MAX(0,DB$4-$DZ105-$CA$4+1),1,MIN($DZ105,DB$4-$CA$4+1))),
     IF(SSSModel!$C$4="PV",BD105*$EA105*(1+SSSModel!$C$2),
     IF(SSSModel!$C$4="FCR",$EC105*SUM(OFFSET($AC105,0,MAX(DB$4-$AC$4-$DZ105+1,0),1,MIN($DZ105,DB$4-$AC$4+1))),0)))),
SUM($AC105:$BZ105)*
     IF(SSSModel!$C$4="RR",OFFSET(Profiles!$K$2,$Z105,MAX(Profiles!$C$2,BD$4-$W105)),
     IF(SSSModel!$C$4="ECC",$EA105*$EB105*IF(MAX(Escalation!$C$2,BD$4-$W105)&gt;$DZ105-1,0,OFFSET(Escalation!$K$2,$Y105,MAX(Escalation!$C$2,BD$4-$W105))),
     IF(SSSModel!$C$4="PV",IF(DB$4=$W105,$EA105*(1+SSSModel!$C$2),0),
     IF(SSSModel!$C$4="FCR",IF(AND(DB$4&gt;=$W105,OFFSET(Profiles!$K$2,$Z105,MAX(Profiles!$C$2,BD$4-$W105))&gt;0),$EC105,0),0))))))</f>
        <v>0</v>
      </c>
      <c r="DC105" s="135">
        <f ca="1">IF(OR($Z105=0,SSSModel!$C$4="CF"),BE105,
IF(LEFT($V105,3)="ON_",
     IF(SSSModel!$C$4="RR",SUMPRODUCT(OFFSET($AC105,0,0,1,$CB$2),OFFSET(Profiles!$K$28,($Z105-1)*(Profiles!$I$26+1)+DC$4-SSSModel!$C$3+1,0,1,$CB$2)),
     IF(SSSModel!$C$4="ECC",$EA105*$EB105*SUMPRODUCT(OFFSET($AC105,0,MAX(0,DC$4-$DZ105-$CA$4+1),1,MIN($DZ105,DC$4-$CA$4+1)),OFFSET(Escalation!$K$24,($Y105-1)*(Escalation!$I$22+1)+DC$4-SSSModel!$C$3+1,MAX(0,DC$4-$DZ105-$CA$4+1),1,MIN($DZ105,DC$4-$CA$4+1))),
     IF(SSSModel!$C$4="PV",BE105*$EA105*(1+SSSModel!$C$2),
     IF(SSSModel!$C$4="FCR",$EC105*SUM(OFFSET($AC105,0,MAX(DC$4-$AC$4-$DZ105+1,0),1,MIN($DZ105,DC$4-$AC$4+1))),0)))),
SUM($AC105:$BZ105)*
     IF(SSSModel!$C$4="RR",OFFSET(Profiles!$K$2,$Z105,MAX(Profiles!$C$2,BE$4-$W105)),
     IF(SSSModel!$C$4="ECC",$EA105*$EB105*IF(MAX(Escalation!$C$2,BE$4-$W105)&gt;$DZ105-1,0,OFFSET(Escalation!$K$2,$Y105,MAX(Escalation!$C$2,BE$4-$W105))),
     IF(SSSModel!$C$4="PV",IF(DC$4=$W105,$EA105*(1+SSSModel!$C$2),0),
     IF(SSSModel!$C$4="FCR",IF(AND(DC$4&gt;=$W105,OFFSET(Profiles!$K$2,$Z105,MAX(Profiles!$C$2,BE$4-$W105))&gt;0),$EC105,0),0))))))</f>
        <v>0</v>
      </c>
      <c r="DD105" s="135">
        <f ca="1">IF(OR($Z105=0,SSSModel!$C$4="CF"),BF105,
IF(LEFT($V105,3)="ON_",
     IF(SSSModel!$C$4="RR",SUMPRODUCT(OFFSET($AC105,0,0,1,$CB$2),OFFSET(Profiles!$K$28,($Z105-1)*(Profiles!$I$26+1)+DD$4-SSSModel!$C$3+1,0,1,$CB$2)),
     IF(SSSModel!$C$4="ECC",$EA105*$EB105*SUMPRODUCT(OFFSET($AC105,0,MAX(0,DD$4-$DZ105-$CA$4+1),1,MIN($DZ105,DD$4-$CA$4+1)),OFFSET(Escalation!$K$24,($Y105-1)*(Escalation!$I$22+1)+DD$4-SSSModel!$C$3+1,MAX(0,DD$4-$DZ105-$CA$4+1),1,MIN($DZ105,DD$4-$CA$4+1))),
     IF(SSSModel!$C$4="PV",BF105*$EA105*(1+SSSModel!$C$2),
     IF(SSSModel!$C$4="FCR",$EC105*SUM(OFFSET($AC105,0,MAX(DD$4-$AC$4-$DZ105+1,0),1,MIN($DZ105,DD$4-$AC$4+1))),0)))),
SUM($AC105:$BZ105)*
     IF(SSSModel!$C$4="RR",OFFSET(Profiles!$K$2,$Z105,MAX(Profiles!$C$2,BF$4-$W105)),
     IF(SSSModel!$C$4="ECC",$EA105*$EB105*IF(MAX(Escalation!$C$2,BF$4-$W105)&gt;$DZ105-1,0,OFFSET(Escalation!$K$2,$Y105,MAX(Escalation!$C$2,BF$4-$W105))),
     IF(SSSModel!$C$4="PV",IF(DD$4=$W105,$EA105*(1+SSSModel!$C$2),0),
     IF(SSSModel!$C$4="FCR",IF(AND(DD$4&gt;=$W105,OFFSET(Profiles!$K$2,$Z105,MAX(Profiles!$C$2,BF$4-$W105))&gt;0),$EC105,0),0))))))</f>
        <v>0</v>
      </c>
      <c r="DE105" s="135">
        <f ca="1">IF(OR($Z105=0,SSSModel!$C$4="CF"),BG105,
IF(LEFT($V105,3)="ON_",
     IF(SSSModel!$C$4="RR",SUMPRODUCT(OFFSET($AC105,0,0,1,$CB$2),OFFSET(Profiles!$K$28,($Z105-1)*(Profiles!$I$26+1)+DE$4-SSSModel!$C$3+1,0,1,$CB$2)),
     IF(SSSModel!$C$4="ECC",$EA105*$EB105*SUMPRODUCT(OFFSET($AC105,0,MAX(0,DE$4-$DZ105-$CA$4+1),1,MIN($DZ105,DE$4-$CA$4+1)),OFFSET(Escalation!$K$24,($Y105-1)*(Escalation!$I$22+1)+DE$4-SSSModel!$C$3+1,MAX(0,DE$4-$DZ105-$CA$4+1),1,MIN($DZ105,DE$4-$CA$4+1))),
     IF(SSSModel!$C$4="PV",BG105*$EA105*(1+SSSModel!$C$2),
     IF(SSSModel!$C$4="FCR",$EC105*SUM(OFFSET($AC105,0,MAX(DE$4-$AC$4-$DZ105+1,0),1,MIN($DZ105,DE$4-$AC$4+1))),0)))),
SUM($AC105:$BZ105)*
     IF(SSSModel!$C$4="RR",OFFSET(Profiles!$K$2,$Z105,MAX(Profiles!$C$2,BG$4-$W105)),
     IF(SSSModel!$C$4="ECC",$EA105*$EB105*IF(MAX(Escalation!$C$2,BG$4-$W105)&gt;$DZ105-1,0,OFFSET(Escalation!$K$2,$Y105,MAX(Escalation!$C$2,BG$4-$W105))),
     IF(SSSModel!$C$4="PV",IF(DE$4=$W105,$EA105*(1+SSSModel!$C$2),0),
     IF(SSSModel!$C$4="FCR",IF(AND(DE$4&gt;=$W105,OFFSET(Profiles!$K$2,$Z105,MAX(Profiles!$C$2,BG$4-$W105))&gt;0),$EC105,0),0))))))</f>
        <v>0</v>
      </c>
      <c r="DF105" s="135">
        <f ca="1">IF(OR($Z105=0,SSSModel!$C$4="CF"),BH105,
IF(LEFT($V105,3)="ON_",
     IF(SSSModel!$C$4="RR",SUMPRODUCT(OFFSET($AC105,0,0,1,$CB$2),OFFSET(Profiles!$K$28,($Z105-1)*(Profiles!$I$26+1)+DF$4-SSSModel!$C$3+1,0,1,$CB$2)),
     IF(SSSModel!$C$4="ECC",$EA105*$EB105*SUMPRODUCT(OFFSET($AC105,0,MAX(0,DF$4-$DZ105-$CA$4+1),1,MIN($DZ105,DF$4-$CA$4+1)),OFFSET(Escalation!$K$24,($Y105-1)*(Escalation!$I$22+1)+DF$4-SSSModel!$C$3+1,MAX(0,DF$4-$DZ105-$CA$4+1),1,MIN($DZ105,DF$4-$CA$4+1))),
     IF(SSSModel!$C$4="PV",BH105*$EA105*(1+SSSModel!$C$2),
     IF(SSSModel!$C$4="FCR",$EC105*SUM(OFFSET($AC105,0,MAX(DF$4-$AC$4-$DZ105+1,0),1,MIN($DZ105,DF$4-$AC$4+1))),0)))),
SUM($AC105:$BZ105)*
     IF(SSSModel!$C$4="RR",OFFSET(Profiles!$K$2,$Z105,MAX(Profiles!$C$2,BH$4-$W105)),
     IF(SSSModel!$C$4="ECC",$EA105*$EB105*IF(MAX(Escalation!$C$2,BH$4-$W105)&gt;$DZ105-1,0,OFFSET(Escalation!$K$2,$Y105,MAX(Escalation!$C$2,BH$4-$W105))),
     IF(SSSModel!$C$4="PV",IF(DF$4=$W105,$EA105*(1+SSSModel!$C$2),0),
     IF(SSSModel!$C$4="FCR",IF(AND(DF$4&gt;=$W105,OFFSET(Profiles!$K$2,$Z105,MAX(Profiles!$C$2,BH$4-$W105))&gt;0),$EC105,0),0))))))</f>
        <v>0</v>
      </c>
      <c r="DG105" s="135">
        <f ca="1">IF(OR($Z105=0,SSSModel!$C$4="CF"),BI105,
IF(LEFT($V105,3)="ON_",
     IF(SSSModel!$C$4="RR",SUMPRODUCT(OFFSET($AC105,0,0,1,$CB$2),OFFSET(Profiles!$K$28,($Z105-1)*(Profiles!$I$26+1)+DG$4-SSSModel!$C$3+1,0,1,$CB$2)),
     IF(SSSModel!$C$4="ECC",$EA105*$EB105*SUMPRODUCT(OFFSET($AC105,0,MAX(0,DG$4-$DZ105-$CA$4+1),1,MIN($DZ105,DG$4-$CA$4+1)),OFFSET(Escalation!$K$24,($Y105-1)*(Escalation!$I$22+1)+DG$4-SSSModel!$C$3+1,MAX(0,DG$4-$DZ105-$CA$4+1),1,MIN($DZ105,DG$4-$CA$4+1))),
     IF(SSSModel!$C$4="PV",BI105*$EA105*(1+SSSModel!$C$2),
     IF(SSSModel!$C$4="FCR",$EC105*SUM(OFFSET($AC105,0,MAX(DG$4-$AC$4-$DZ105+1,0),1,MIN($DZ105,DG$4-$AC$4+1))),0)))),
SUM($AC105:$BZ105)*
     IF(SSSModel!$C$4="RR",OFFSET(Profiles!$K$2,$Z105,MAX(Profiles!$C$2,BI$4-$W105)),
     IF(SSSModel!$C$4="ECC",$EA105*$EB105*IF(MAX(Escalation!$C$2,BI$4-$W105)&gt;$DZ105-1,0,OFFSET(Escalation!$K$2,$Y105,MAX(Escalation!$C$2,BI$4-$W105))),
     IF(SSSModel!$C$4="PV",IF(DG$4=$W105,$EA105*(1+SSSModel!$C$2),0),
     IF(SSSModel!$C$4="FCR",IF(AND(DG$4&gt;=$W105,OFFSET(Profiles!$K$2,$Z105,MAX(Profiles!$C$2,BI$4-$W105))&gt;0),$EC105,0),0))))))</f>
        <v>0</v>
      </c>
      <c r="DH105" s="135">
        <f ca="1">IF(OR($Z105=0,SSSModel!$C$4="CF"),BJ105,
IF(LEFT($V105,3)="ON_",
     IF(SSSModel!$C$4="RR",SUMPRODUCT(OFFSET($AC105,0,0,1,$CB$2),OFFSET(Profiles!$K$28,($Z105-1)*(Profiles!$I$26+1)+DH$4-SSSModel!$C$3+1,0,1,$CB$2)),
     IF(SSSModel!$C$4="ECC",$EA105*$EB105*SUMPRODUCT(OFFSET($AC105,0,MAX(0,DH$4-$DZ105-$CA$4+1),1,MIN($DZ105,DH$4-$CA$4+1)),OFFSET(Escalation!$K$24,($Y105-1)*(Escalation!$I$22+1)+DH$4-SSSModel!$C$3+1,MAX(0,DH$4-$DZ105-$CA$4+1),1,MIN($DZ105,DH$4-$CA$4+1))),
     IF(SSSModel!$C$4="PV",BJ105*$EA105*(1+SSSModel!$C$2),
     IF(SSSModel!$C$4="FCR",$EC105*SUM(OFFSET($AC105,0,MAX(DH$4-$AC$4-$DZ105+1,0),1,MIN($DZ105,DH$4-$AC$4+1))),0)))),
SUM($AC105:$BZ105)*
     IF(SSSModel!$C$4="RR",OFFSET(Profiles!$K$2,$Z105,MAX(Profiles!$C$2,BJ$4-$W105)),
     IF(SSSModel!$C$4="ECC",$EA105*$EB105*IF(MAX(Escalation!$C$2,BJ$4-$W105)&gt;$DZ105-1,0,OFFSET(Escalation!$K$2,$Y105,MAX(Escalation!$C$2,BJ$4-$W105))),
     IF(SSSModel!$C$4="PV",IF(DH$4=$W105,$EA105*(1+SSSModel!$C$2),0),
     IF(SSSModel!$C$4="FCR",IF(AND(DH$4&gt;=$W105,OFFSET(Profiles!$K$2,$Z105,MAX(Profiles!$C$2,BJ$4-$W105))&gt;0),$EC105,0),0))))))</f>
        <v>0</v>
      </c>
      <c r="DI105" s="135">
        <f ca="1">IF(OR($Z105=0,SSSModel!$C$4="CF"),BK105,
IF(LEFT($V105,3)="ON_",
     IF(SSSModel!$C$4="RR",SUMPRODUCT(OFFSET($AC105,0,0,1,$CB$2),OFFSET(Profiles!$K$28,($Z105-1)*(Profiles!$I$26+1)+DI$4-SSSModel!$C$3+1,0,1,$CB$2)),
     IF(SSSModel!$C$4="ECC",$EA105*$EB105*SUMPRODUCT(OFFSET($AC105,0,MAX(0,DI$4-$DZ105-$CA$4+1),1,MIN($DZ105,DI$4-$CA$4+1)),OFFSET(Escalation!$K$24,($Y105-1)*(Escalation!$I$22+1)+DI$4-SSSModel!$C$3+1,MAX(0,DI$4-$DZ105-$CA$4+1),1,MIN($DZ105,DI$4-$CA$4+1))),
     IF(SSSModel!$C$4="PV",BK105*$EA105*(1+SSSModel!$C$2),
     IF(SSSModel!$C$4="FCR",$EC105*SUM(OFFSET($AC105,0,MAX(DI$4-$AC$4-$DZ105+1,0),1,MIN($DZ105,DI$4-$AC$4+1))),0)))),
SUM($AC105:$BZ105)*
     IF(SSSModel!$C$4="RR",OFFSET(Profiles!$K$2,$Z105,MAX(Profiles!$C$2,BK$4-$W105)),
     IF(SSSModel!$C$4="ECC",$EA105*$EB105*IF(MAX(Escalation!$C$2,BK$4-$W105)&gt;$DZ105-1,0,OFFSET(Escalation!$K$2,$Y105,MAX(Escalation!$C$2,BK$4-$W105))),
     IF(SSSModel!$C$4="PV",IF(DI$4=$W105,$EA105*(1+SSSModel!$C$2),0),
     IF(SSSModel!$C$4="FCR",IF(AND(DI$4&gt;=$W105,OFFSET(Profiles!$K$2,$Z105,MAX(Profiles!$C$2,BK$4-$W105))&gt;0),$EC105,0),0))))))</f>
        <v>0</v>
      </c>
      <c r="DJ105" s="135">
        <f ca="1">IF(OR($Z105=0,SSSModel!$C$4="CF"),BL105,
IF(LEFT($V105,3)="ON_",
     IF(SSSModel!$C$4="RR",SUMPRODUCT(OFFSET($AC105,0,0,1,$CB$2),OFFSET(Profiles!$K$28,($Z105-1)*(Profiles!$I$26+1)+DJ$4-SSSModel!$C$3+1,0,1,$CB$2)),
     IF(SSSModel!$C$4="ECC",$EA105*$EB105*SUMPRODUCT(OFFSET($AC105,0,MAX(0,DJ$4-$DZ105-$CA$4+1),1,MIN($DZ105,DJ$4-$CA$4+1)),OFFSET(Escalation!$K$24,($Y105-1)*(Escalation!$I$22+1)+DJ$4-SSSModel!$C$3+1,MAX(0,DJ$4-$DZ105-$CA$4+1),1,MIN($DZ105,DJ$4-$CA$4+1))),
     IF(SSSModel!$C$4="PV",BL105*$EA105*(1+SSSModel!$C$2),
     IF(SSSModel!$C$4="FCR",$EC105*SUM(OFFSET($AC105,0,MAX(DJ$4-$AC$4-$DZ105+1,0),1,MIN($DZ105,DJ$4-$AC$4+1))),0)))),
SUM($AC105:$BZ105)*
     IF(SSSModel!$C$4="RR",OFFSET(Profiles!$K$2,$Z105,MAX(Profiles!$C$2,BL$4-$W105)),
     IF(SSSModel!$C$4="ECC",$EA105*$EB105*IF(MAX(Escalation!$C$2,BL$4-$W105)&gt;$DZ105-1,0,OFFSET(Escalation!$K$2,$Y105,MAX(Escalation!$C$2,BL$4-$W105))),
     IF(SSSModel!$C$4="PV",IF(DJ$4=$W105,$EA105*(1+SSSModel!$C$2),0),
     IF(SSSModel!$C$4="FCR",IF(AND(DJ$4&gt;=$W105,OFFSET(Profiles!$K$2,$Z105,MAX(Profiles!$C$2,BL$4-$W105))&gt;0),$EC105,0),0))))))</f>
        <v>0</v>
      </c>
      <c r="DK105" s="135">
        <f ca="1">IF(OR($Z105=0,SSSModel!$C$4="CF"),BM105,
IF(LEFT($V105,3)="ON_",
     IF(SSSModel!$C$4="RR",SUMPRODUCT(OFFSET($AC105,0,0,1,$CB$2),OFFSET(Profiles!$K$28,($Z105-1)*(Profiles!$I$26+1)+DK$4-SSSModel!$C$3+1,0,1,$CB$2)),
     IF(SSSModel!$C$4="ECC",$EA105*$EB105*SUMPRODUCT(OFFSET($AC105,0,MAX(0,DK$4-$DZ105-$CA$4+1),1,MIN($DZ105,DK$4-$CA$4+1)),OFFSET(Escalation!$K$24,($Y105-1)*(Escalation!$I$22+1)+DK$4-SSSModel!$C$3+1,MAX(0,DK$4-$DZ105-$CA$4+1),1,MIN($DZ105,DK$4-$CA$4+1))),
     IF(SSSModel!$C$4="PV",BM105*$EA105*(1+SSSModel!$C$2),
     IF(SSSModel!$C$4="FCR",$EC105*SUM(OFFSET($AC105,0,MAX(DK$4-$AC$4-$DZ105+1,0),1,MIN($DZ105,DK$4-$AC$4+1))),0)))),
SUM($AC105:$BZ105)*
     IF(SSSModel!$C$4="RR",OFFSET(Profiles!$K$2,$Z105,MAX(Profiles!$C$2,BM$4-$W105)),
     IF(SSSModel!$C$4="ECC",$EA105*$EB105*IF(MAX(Escalation!$C$2,BM$4-$W105)&gt;$DZ105-1,0,OFFSET(Escalation!$K$2,$Y105,MAX(Escalation!$C$2,BM$4-$W105))),
     IF(SSSModel!$C$4="PV",IF(DK$4=$W105,$EA105*(1+SSSModel!$C$2),0),
     IF(SSSModel!$C$4="FCR",IF(AND(DK$4&gt;=$W105,OFFSET(Profiles!$K$2,$Z105,MAX(Profiles!$C$2,BM$4-$W105))&gt;0),$EC105,0),0))))))</f>
        <v>0</v>
      </c>
      <c r="DL105" s="135">
        <f ca="1">IF(OR($Z105=0,SSSModel!$C$4="CF"),BN105,
IF(LEFT($V105,3)="ON_",
     IF(SSSModel!$C$4="RR",SUMPRODUCT(OFFSET($AC105,0,0,1,$CB$2),OFFSET(Profiles!$K$28,($Z105-1)*(Profiles!$I$26+1)+DL$4-SSSModel!$C$3+1,0,1,$CB$2)),
     IF(SSSModel!$C$4="ECC",$EA105*$EB105*SUMPRODUCT(OFFSET($AC105,0,MAX(0,DL$4-$DZ105-$CA$4+1),1,MIN($DZ105,DL$4-$CA$4+1)),OFFSET(Escalation!$K$24,($Y105-1)*(Escalation!$I$22+1)+DL$4-SSSModel!$C$3+1,MAX(0,DL$4-$DZ105-$CA$4+1),1,MIN($DZ105,DL$4-$CA$4+1))),
     IF(SSSModel!$C$4="PV",BN105*$EA105*(1+SSSModel!$C$2),
     IF(SSSModel!$C$4="FCR",$EC105*SUM(OFFSET($AC105,0,MAX(DL$4-$AC$4-$DZ105+1,0),1,MIN($DZ105,DL$4-$AC$4+1))),0)))),
SUM($AC105:$BZ105)*
     IF(SSSModel!$C$4="RR",OFFSET(Profiles!$K$2,$Z105,MAX(Profiles!$C$2,BN$4-$W105)),
     IF(SSSModel!$C$4="ECC",$EA105*$EB105*IF(MAX(Escalation!$C$2,BN$4-$W105)&gt;$DZ105-1,0,OFFSET(Escalation!$K$2,$Y105,MAX(Escalation!$C$2,BN$4-$W105))),
     IF(SSSModel!$C$4="PV",IF(DL$4=$W105,$EA105*(1+SSSModel!$C$2),0),
     IF(SSSModel!$C$4="FCR",IF(AND(DL$4&gt;=$W105,OFFSET(Profiles!$K$2,$Z105,MAX(Profiles!$C$2,BN$4-$W105))&gt;0),$EC105,0),0))))))</f>
        <v>0</v>
      </c>
      <c r="DM105" s="135">
        <f ca="1">IF(OR($Z105=0,SSSModel!$C$4="CF"),BO105,
IF(LEFT($V105,3)="ON_",
     IF(SSSModel!$C$4="RR",SUMPRODUCT(OFFSET($AC105,0,0,1,$CB$2),OFFSET(Profiles!$K$28,($Z105-1)*(Profiles!$I$26+1)+DM$4-SSSModel!$C$3+1,0,1,$CB$2)),
     IF(SSSModel!$C$4="ECC",$EA105*$EB105*SUMPRODUCT(OFFSET($AC105,0,MAX(0,DM$4-$DZ105-$CA$4+1),1,MIN($DZ105,DM$4-$CA$4+1)),OFFSET(Escalation!$K$24,($Y105-1)*(Escalation!$I$22+1)+DM$4-SSSModel!$C$3+1,MAX(0,DM$4-$DZ105-$CA$4+1),1,MIN($DZ105,DM$4-$CA$4+1))),
     IF(SSSModel!$C$4="PV",BO105*$EA105*(1+SSSModel!$C$2),
     IF(SSSModel!$C$4="FCR",$EC105*SUM(OFFSET($AC105,0,MAX(DM$4-$AC$4-$DZ105+1,0),1,MIN($DZ105,DM$4-$AC$4+1))),0)))),
SUM($AC105:$BZ105)*
     IF(SSSModel!$C$4="RR",OFFSET(Profiles!$K$2,$Z105,MAX(Profiles!$C$2,BO$4-$W105)),
     IF(SSSModel!$C$4="ECC",$EA105*$EB105*IF(MAX(Escalation!$C$2,BO$4-$W105)&gt;$DZ105-1,0,OFFSET(Escalation!$K$2,$Y105,MAX(Escalation!$C$2,BO$4-$W105))),
     IF(SSSModel!$C$4="PV",IF(DM$4=$W105,$EA105*(1+SSSModel!$C$2),0),
     IF(SSSModel!$C$4="FCR",IF(AND(DM$4&gt;=$W105,OFFSET(Profiles!$K$2,$Z105,MAX(Profiles!$C$2,BO$4-$W105))&gt;0),$EC105,0),0))))))</f>
        <v>0</v>
      </c>
      <c r="DN105" s="135">
        <f ca="1">IF(OR($Z105=0,SSSModel!$C$4="CF"),BP105,
IF(LEFT($V105,3)="ON_",
     IF(SSSModel!$C$4="RR",SUMPRODUCT(OFFSET($AC105,0,0,1,$CB$2),OFFSET(Profiles!$K$28,($Z105-1)*(Profiles!$I$26+1)+DN$4-SSSModel!$C$3+1,0,1,$CB$2)),
     IF(SSSModel!$C$4="ECC",$EA105*$EB105*SUMPRODUCT(OFFSET($AC105,0,MAX(0,DN$4-$DZ105-$CA$4+1),1,MIN($DZ105,DN$4-$CA$4+1)),OFFSET(Escalation!$K$24,($Y105-1)*(Escalation!$I$22+1)+DN$4-SSSModel!$C$3+1,MAX(0,DN$4-$DZ105-$CA$4+1),1,MIN($DZ105,DN$4-$CA$4+1))),
     IF(SSSModel!$C$4="PV",BP105*$EA105*(1+SSSModel!$C$2),
     IF(SSSModel!$C$4="FCR",$EC105*SUM(OFFSET($AC105,0,MAX(DN$4-$AC$4-$DZ105+1,0),1,MIN($DZ105,DN$4-$AC$4+1))),0)))),
SUM($AC105:$BZ105)*
     IF(SSSModel!$C$4="RR",OFFSET(Profiles!$K$2,$Z105,MAX(Profiles!$C$2,BP$4-$W105)),
     IF(SSSModel!$C$4="ECC",$EA105*$EB105*IF(MAX(Escalation!$C$2,BP$4-$W105)&gt;$DZ105-1,0,OFFSET(Escalation!$K$2,$Y105,MAX(Escalation!$C$2,BP$4-$W105))),
     IF(SSSModel!$C$4="PV",IF(DN$4=$W105,$EA105*(1+SSSModel!$C$2),0),
     IF(SSSModel!$C$4="FCR",IF(AND(DN$4&gt;=$W105,OFFSET(Profiles!$K$2,$Z105,MAX(Profiles!$C$2,BP$4-$W105))&gt;0),$EC105,0),0))))))</f>
        <v>0</v>
      </c>
      <c r="DO105" s="135">
        <f ca="1">IF(OR($Z105=0,SSSModel!$C$4="CF"),BQ105,
IF(LEFT($V105,3)="ON_",
     IF(SSSModel!$C$4="RR",SUMPRODUCT(OFFSET($AC105,0,0,1,$CB$2),OFFSET(Profiles!$K$28,($Z105-1)*(Profiles!$I$26+1)+DO$4-SSSModel!$C$3+1,0,1,$CB$2)),
     IF(SSSModel!$C$4="ECC",$EA105*$EB105*SUMPRODUCT(OFFSET($AC105,0,MAX(0,DO$4-$DZ105-$CA$4+1),1,MIN($DZ105,DO$4-$CA$4+1)),OFFSET(Escalation!$K$24,($Y105-1)*(Escalation!$I$22+1)+DO$4-SSSModel!$C$3+1,MAX(0,DO$4-$DZ105-$CA$4+1),1,MIN($DZ105,DO$4-$CA$4+1))),
     IF(SSSModel!$C$4="PV",BQ105*$EA105*(1+SSSModel!$C$2),
     IF(SSSModel!$C$4="FCR",$EC105*SUM(OFFSET($AC105,0,MAX(DO$4-$AC$4-$DZ105+1,0),1,MIN($DZ105,DO$4-$AC$4+1))),0)))),
SUM($AC105:$BZ105)*
     IF(SSSModel!$C$4="RR",OFFSET(Profiles!$K$2,$Z105,MAX(Profiles!$C$2,BQ$4-$W105)),
     IF(SSSModel!$C$4="ECC",$EA105*$EB105*IF(MAX(Escalation!$C$2,BQ$4-$W105)&gt;$DZ105-1,0,OFFSET(Escalation!$K$2,$Y105,MAX(Escalation!$C$2,BQ$4-$W105))),
     IF(SSSModel!$C$4="PV",IF(DO$4=$W105,$EA105*(1+SSSModel!$C$2),0),
     IF(SSSModel!$C$4="FCR",IF(AND(DO$4&gt;=$W105,OFFSET(Profiles!$K$2,$Z105,MAX(Profiles!$C$2,BQ$4-$W105))&gt;0),$EC105,0),0))))))</f>
        <v>0</v>
      </c>
      <c r="DP105" s="135">
        <f ca="1">IF(OR($Z105=0,SSSModel!$C$4="CF"),BR105,
IF(LEFT($V105,3)="ON_",
     IF(SSSModel!$C$4="RR",SUMPRODUCT(OFFSET($AC105,0,0,1,$CB$2),OFFSET(Profiles!$K$28,($Z105-1)*(Profiles!$I$26+1)+DP$4-SSSModel!$C$3+1,0,1,$CB$2)),
     IF(SSSModel!$C$4="ECC",$EA105*$EB105*SUMPRODUCT(OFFSET($AC105,0,MAX(0,DP$4-$DZ105-$CA$4+1),1,MIN($DZ105,DP$4-$CA$4+1)),OFFSET(Escalation!$K$24,($Y105-1)*(Escalation!$I$22+1)+DP$4-SSSModel!$C$3+1,MAX(0,DP$4-$DZ105-$CA$4+1),1,MIN($DZ105,DP$4-$CA$4+1))),
     IF(SSSModel!$C$4="PV",BR105*$EA105*(1+SSSModel!$C$2),
     IF(SSSModel!$C$4="FCR",$EC105*SUM(OFFSET($AC105,0,MAX(DP$4-$AC$4-$DZ105+1,0),1,MIN($DZ105,DP$4-$AC$4+1))),0)))),
SUM($AC105:$BZ105)*
     IF(SSSModel!$C$4="RR",OFFSET(Profiles!$K$2,$Z105,MAX(Profiles!$C$2,BR$4-$W105)),
     IF(SSSModel!$C$4="ECC",$EA105*$EB105*IF(MAX(Escalation!$C$2,BR$4-$W105)&gt;$DZ105-1,0,OFFSET(Escalation!$K$2,$Y105,MAX(Escalation!$C$2,BR$4-$W105))),
     IF(SSSModel!$C$4="PV",IF(DP$4=$W105,$EA105*(1+SSSModel!$C$2),0),
     IF(SSSModel!$C$4="FCR",IF(AND(DP$4&gt;=$W105,OFFSET(Profiles!$K$2,$Z105,MAX(Profiles!$C$2,BR$4-$W105))&gt;0),$EC105,0),0))))))</f>
        <v>0</v>
      </c>
      <c r="DQ105" s="135">
        <f ca="1">IF(OR($Z105=0,SSSModel!$C$4="CF"),BS105,
IF(LEFT($V105,3)="ON_",
     IF(SSSModel!$C$4="RR",SUMPRODUCT(OFFSET($AC105,0,0,1,$CB$2),OFFSET(Profiles!$K$28,($Z105-1)*(Profiles!$I$26+1)+DQ$4-SSSModel!$C$3+1,0,1,$CB$2)),
     IF(SSSModel!$C$4="ECC",$EA105*$EB105*SUMPRODUCT(OFFSET($AC105,0,MAX(0,DQ$4-$DZ105-$CA$4+1),1,MIN($DZ105,DQ$4-$CA$4+1)),OFFSET(Escalation!$K$24,($Y105-1)*(Escalation!$I$22+1)+DQ$4-SSSModel!$C$3+1,MAX(0,DQ$4-$DZ105-$CA$4+1),1,MIN($DZ105,DQ$4-$CA$4+1))),
     IF(SSSModel!$C$4="PV",BS105*$EA105*(1+SSSModel!$C$2),
     IF(SSSModel!$C$4="FCR",$EC105*SUM(OFFSET($AC105,0,MAX(DQ$4-$AC$4-$DZ105+1,0),1,MIN($DZ105,DQ$4-$AC$4+1))),0)))),
SUM($AC105:$BZ105)*
     IF(SSSModel!$C$4="RR",OFFSET(Profiles!$K$2,$Z105,MAX(Profiles!$C$2,BS$4-$W105)),
     IF(SSSModel!$C$4="ECC",$EA105*$EB105*IF(MAX(Escalation!$C$2,BS$4-$W105)&gt;$DZ105-1,0,OFFSET(Escalation!$K$2,$Y105,MAX(Escalation!$C$2,BS$4-$W105))),
     IF(SSSModel!$C$4="PV",IF(DQ$4=$W105,$EA105*(1+SSSModel!$C$2),0),
     IF(SSSModel!$C$4="FCR",IF(AND(DQ$4&gt;=$W105,OFFSET(Profiles!$K$2,$Z105,MAX(Profiles!$C$2,BS$4-$W105))&gt;0),$EC105,0),0))))))</f>
        <v>0</v>
      </c>
      <c r="DR105" s="135">
        <f ca="1">IF(OR($Z105=0,SSSModel!$C$4="CF"),BT105,
IF(LEFT($V105,3)="ON_",
     IF(SSSModel!$C$4="RR",SUMPRODUCT(OFFSET($AC105,0,0,1,$CB$2),OFFSET(Profiles!$K$28,($Z105-1)*(Profiles!$I$26+1)+DR$4-SSSModel!$C$3+1,0,1,$CB$2)),
     IF(SSSModel!$C$4="ECC",$EA105*$EB105*SUMPRODUCT(OFFSET($AC105,0,MAX(0,DR$4-$DZ105-$CA$4+1),1,MIN($DZ105,DR$4-$CA$4+1)),OFFSET(Escalation!$K$24,($Y105-1)*(Escalation!$I$22+1)+DR$4-SSSModel!$C$3+1,MAX(0,DR$4-$DZ105-$CA$4+1),1,MIN($DZ105,DR$4-$CA$4+1))),
     IF(SSSModel!$C$4="PV",BT105*$EA105*(1+SSSModel!$C$2),
     IF(SSSModel!$C$4="FCR",$EC105*SUM(OFFSET($AC105,0,MAX(DR$4-$AC$4-$DZ105+1,0),1,MIN($DZ105,DR$4-$AC$4+1))),0)))),
SUM($AC105:$BZ105)*
     IF(SSSModel!$C$4="RR",OFFSET(Profiles!$K$2,$Z105,MAX(Profiles!$C$2,BT$4-$W105)),
     IF(SSSModel!$C$4="ECC",$EA105*$EB105*IF(MAX(Escalation!$C$2,BT$4-$W105)&gt;$DZ105-1,0,OFFSET(Escalation!$K$2,$Y105,MAX(Escalation!$C$2,BT$4-$W105))),
     IF(SSSModel!$C$4="PV",IF(DR$4=$W105,$EA105*(1+SSSModel!$C$2),0),
     IF(SSSModel!$C$4="FCR",IF(AND(DR$4&gt;=$W105,OFFSET(Profiles!$K$2,$Z105,MAX(Profiles!$C$2,BT$4-$W105))&gt;0),$EC105,0),0))))))</f>
        <v>0</v>
      </c>
      <c r="DS105" s="135">
        <f ca="1">IF(OR($Z105=0,SSSModel!$C$4="CF"),BU105,
IF(LEFT($V105,3)="ON_",
     IF(SSSModel!$C$4="RR",SUMPRODUCT(OFFSET($AC105,0,0,1,$CB$2),OFFSET(Profiles!$K$28,($Z105-1)*(Profiles!$I$26+1)+DS$4-SSSModel!$C$3+1,0,1,$CB$2)),
     IF(SSSModel!$C$4="ECC",$EA105*$EB105*SUMPRODUCT(OFFSET($AC105,0,MAX(0,DS$4-$DZ105-$CA$4+1),1,MIN($DZ105,DS$4-$CA$4+1)),OFFSET(Escalation!$K$24,($Y105-1)*(Escalation!$I$22+1)+DS$4-SSSModel!$C$3+1,MAX(0,DS$4-$DZ105-$CA$4+1),1,MIN($DZ105,DS$4-$CA$4+1))),
     IF(SSSModel!$C$4="PV",BU105*$EA105*(1+SSSModel!$C$2),
     IF(SSSModel!$C$4="FCR",$EC105*SUM(OFFSET($AC105,0,MAX(DS$4-$AC$4-$DZ105+1,0),1,MIN($DZ105,DS$4-$AC$4+1))),0)))),
SUM($AC105:$BZ105)*
     IF(SSSModel!$C$4="RR",OFFSET(Profiles!$K$2,$Z105,MAX(Profiles!$C$2,BU$4-$W105)),
     IF(SSSModel!$C$4="ECC",$EA105*$EB105*IF(MAX(Escalation!$C$2,BU$4-$W105)&gt;$DZ105-1,0,OFFSET(Escalation!$K$2,$Y105,MAX(Escalation!$C$2,BU$4-$W105))),
     IF(SSSModel!$C$4="PV",IF(DS$4=$W105,$EA105*(1+SSSModel!$C$2),0),
     IF(SSSModel!$C$4="FCR",IF(AND(DS$4&gt;=$W105,OFFSET(Profiles!$K$2,$Z105,MAX(Profiles!$C$2,BU$4-$W105))&gt;0),$EC105,0),0))))))</f>
        <v>0</v>
      </c>
      <c r="DT105" s="135">
        <f ca="1">IF(OR($Z105=0,SSSModel!$C$4="CF"),BV105,
IF(LEFT($V105,3)="ON_",
     IF(SSSModel!$C$4="RR",SUMPRODUCT(OFFSET($AC105,0,0,1,$CB$2),OFFSET(Profiles!$K$28,($Z105-1)*(Profiles!$I$26+1)+DT$4-SSSModel!$C$3+1,0,1,$CB$2)),
     IF(SSSModel!$C$4="ECC",$EA105*$EB105*SUMPRODUCT(OFFSET($AC105,0,MAX(0,DT$4-$DZ105-$CA$4+1),1,MIN($DZ105,DT$4-$CA$4+1)),OFFSET(Escalation!$K$24,($Y105-1)*(Escalation!$I$22+1)+DT$4-SSSModel!$C$3+1,MAX(0,DT$4-$DZ105-$CA$4+1),1,MIN($DZ105,DT$4-$CA$4+1))),
     IF(SSSModel!$C$4="PV",BV105*$EA105*(1+SSSModel!$C$2),
     IF(SSSModel!$C$4="FCR",$EC105*SUM(OFFSET($AC105,0,MAX(DT$4-$AC$4-$DZ105+1,0),1,MIN($DZ105,DT$4-$AC$4+1))),0)))),
SUM($AC105:$BZ105)*
     IF(SSSModel!$C$4="RR",OFFSET(Profiles!$K$2,$Z105,MAX(Profiles!$C$2,BV$4-$W105)),
     IF(SSSModel!$C$4="ECC",$EA105*$EB105*IF(MAX(Escalation!$C$2,BV$4-$W105)&gt;$DZ105-1,0,OFFSET(Escalation!$K$2,$Y105,MAX(Escalation!$C$2,BV$4-$W105))),
     IF(SSSModel!$C$4="PV",IF(DT$4=$W105,$EA105*(1+SSSModel!$C$2),0),
     IF(SSSModel!$C$4="FCR",IF(AND(DT$4&gt;=$W105,OFFSET(Profiles!$K$2,$Z105,MAX(Profiles!$C$2,BV$4-$W105))&gt;0),$EC105,0),0))))))</f>
        <v>0</v>
      </c>
      <c r="DU105" s="135">
        <f ca="1">IF(OR($Z105=0,SSSModel!$C$4="CF"),BW105,
IF(LEFT($V105,3)="ON_",
     IF(SSSModel!$C$4="RR",SUMPRODUCT(OFFSET($AC105,0,0,1,$CB$2),OFFSET(Profiles!$K$28,($Z105-1)*(Profiles!$I$26+1)+DU$4-SSSModel!$C$3+1,0,1,$CB$2)),
     IF(SSSModel!$C$4="ECC",$EA105*$EB105*SUMPRODUCT(OFFSET($AC105,0,MAX(0,DU$4-$DZ105-$CA$4+1),1,MIN($DZ105,DU$4-$CA$4+1)),OFFSET(Escalation!$K$24,($Y105-1)*(Escalation!$I$22+1)+DU$4-SSSModel!$C$3+1,MAX(0,DU$4-$DZ105-$CA$4+1),1,MIN($DZ105,DU$4-$CA$4+1))),
     IF(SSSModel!$C$4="PV",BW105*$EA105*(1+SSSModel!$C$2),
     IF(SSSModel!$C$4="FCR",$EC105*SUM(OFFSET($AC105,0,MAX(DU$4-$AC$4-$DZ105+1,0),1,MIN($DZ105,DU$4-$AC$4+1))),0)))),
SUM($AC105:$BZ105)*
     IF(SSSModel!$C$4="RR",OFFSET(Profiles!$K$2,$Z105,MAX(Profiles!$C$2,BW$4-$W105)),
     IF(SSSModel!$C$4="ECC",$EA105*$EB105*IF(MAX(Escalation!$C$2,BW$4-$W105)&gt;$DZ105-1,0,OFFSET(Escalation!$K$2,$Y105,MAX(Escalation!$C$2,BW$4-$W105))),
     IF(SSSModel!$C$4="PV",IF(DU$4=$W105,$EA105*(1+SSSModel!$C$2),0),
     IF(SSSModel!$C$4="FCR",IF(AND(DU$4&gt;=$W105,OFFSET(Profiles!$K$2,$Z105,MAX(Profiles!$C$2,BW$4-$W105))&gt;0),$EC105,0),0))))))</f>
        <v>0</v>
      </c>
      <c r="DV105" s="136">
        <f ca="1">IF(OR($Z105=0,SSSModel!$C$4="CF"),BX105,
IF(LEFT($V105,3)="ON_",
     IF(SSSModel!$C$4="RR",SUMPRODUCT(OFFSET($AC105,0,0,1,$CB$2),OFFSET(Profiles!$K$28,($Z105-1)*(Profiles!$I$26+1)+DV$4-SSSModel!$C$3+1,0,1,$CB$2)),
     IF(SSSModel!$C$4="ECC",$EA105*$EB105*SUMPRODUCT(OFFSET($AC105,0,MAX(0,DV$4-$DZ105-$CA$4+1),1,MIN($DZ105,DV$4-$CA$4+1)),OFFSET(Escalation!$K$24,($Y105-1)*(Escalation!$I$22+1)+DV$4-SSSModel!$C$3+1,MAX(0,DV$4-$DZ105-$CA$4+1),1,MIN($DZ105,DV$4-$CA$4+1))),
     IF(SSSModel!$C$4="PV",BX105*$EA105*(1+SSSModel!$C$2),
     IF(SSSModel!$C$4="FCR",$EC105*SUM(OFFSET($AC105,0,MAX(DV$4-$AC$4-$DZ105+1,0),1,MIN($DZ105,DV$4-$AC$4+1))),0)))),
SUM($AC105:$BZ105)*
     IF(SSSModel!$C$4="RR",OFFSET(Profiles!$K$2,$Z105,MAX(Profiles!$C$2,BX$4-$W105)),
     IF(SSSModel!$C$4="ECC",$EA105*$EB105*IF(MAX(Escalation!$C$2,BX$4-$W105)&gt;$DZ105-1,0,OFFSET(Escalation!$K$2,$Y105,MAX(Escalation!$C$2,BX$4-$W105))),
     IF(SSSModel!$C$4="PV",IF(DV$4=$W105,$EA105*(1+SSSModel!$C$2),0),
     IF(SSSModel!$C$4="FCR",IF(AND(DV$4&gt;=$W105,OFFSET(Profiles!$K$2,$Z105,MAX(Profiles!$C$2,BX$4-$W105))&gt;0),$EC105,0),0))))))</f>
        <v>0</v>
      </c>
      <c r="DW105" s="136">
        <f ca="1">IF(OR($Z105=0,SSSModel!$C$4="CF"),BY105,
IF(LEFT($V105,3)="ON_",
     IF(SSSModel!$C$4="RR",SUMPRODUCT(OFFSET($AC105,0,0,1,$CB$2),OFFSET(Profiles!$K$28,($Z105-1)*(Profiles!$I$26+1)+DW$4-SSSModel!$C$3+1,0,1,$CB$2)),
     IF(SSSModel!$C$4="ECC",$EA105*$EB105*SUMPRODUCT(OFFSET($AC105,0,MAX(0,DW$4-$DZ105-$CA$4+1),1,MIN($DZ105,DW$4-$CA$4+1)),OFFSET(Escalation!$K$24,($Y105-1)*(Escalation!$I$22+1)+DW$4-SSSModel!$C$3+1,MAX(0,DW$4-$DZ105-$CA$4+1),1,MIN($DZ105,DW$4-$CA$4+1))),
     IF(SSSModel!$C$4="PV",BY105*$EA105*(1+SSSModel!$C$2),
     IF(SSSModel!$C$4="FCR",$EC105*SUM(OFFSET($AC105,0,MAX(DW$4-$AC$4-$DZ105+1,0),1,MIN($DZ105,DW$4-$AC$4+1))),0)))),
SUM($AC105:$BZ105)*
     IF(SSSModel!$C$4="RR",OFFSET(Profiles!$K$2,$Z105,MAX(Profiles!$C$2,BY$4-$W105)),
     IF(SSSModel!$C$4="ECC",$EA105*$EB105*IF(MAX(Escalation!$C$2,BY$4-$W105)&gt;$DZ105-1,0,OFFSET(Escalation!$K$2,$Y105,MAX(Escalation!$C$2,BY$4-$W105))),
     IF(SSSModel!$C$4="PV",IF(DW$4=$W105,$EA105*(1+SSSModel!$C$2),0),
     IF(SSSModel!$C$4="FCR",IF(AND(DW$4&gt;=$W105,OFFSET(Profiles!$K$2,$Z105,MAX(Profiles!$C$2,BY$4-$W105))&gt;0),$EC105,0),0))))))</f>
        <v>0</v>
      </c>
      <c r="DX105" s="136">
        <f ca="1">IF(OR($Z105=0,SSSModel!$C$4="CF"),BZ105,
IF(LEFT($V105,3)="ON_",
     IF(SSSModel!$C$4="RR",SUMPRODUCT(OFFSET($AC105,0,0,1,$CB$2),OFFSET(Profiles!$K$28,($Z105-1)*(Profiles!$I$26+1)+DX$4-SSSModel!$C$3+1,0,1,$CB$2)),
     IF(SSSModel!$C$4="ECC",$EA105*$EB105*SUMPRODUCT(OFFSET($AC105,0,MAX(0,DX$4-$DZ105-$CA$4+1),1,MIN($DZ105,DX$4-$CA$4+1)),OFFSET(Escalation!$K$24,($Y105-1)*(Escalation!$I$22+1)+DX$4-SSSModel!$C$3+1,MAX(0,DX$4-$DZ105-$CA$4+1),1,MIN($DZ105,DX$4-$CA$4+1))),
     IF(SSSModel!$C$4="PV",BZ105*$EA105*(1+SSSModel!$C$2),
     IF(SSSModel!$C$4="FCR",$EC105*SUM(OFFSET($AC105,0,MAX(DX$4-$AC$4-$DZ105+1,0),1,MIN($DZ105,DX$4-$AC$4+1))),0)))),
SUM($AC105:$BZ105)*
     IF(SSSModel!$C$4="RR",OFFSET(Profiles!$K$2,$Z105,MAX(Profiles!$C$2,BZ$4-$W105)),
     IF(SSSModel!$C$4="ECC",$EA105*$EB105*IF(MAX(Escalation!$C$2,BZ$4-$W105)&gt;$DZ105-1,0,OFFSET(Escalation!$K$2,$Y105,MAX(Escalation!$C$2,BZ$4-$W105))),
     IF(SSSModel!$C$4="PV",IF(DX$4=$W105,$EA105*(1+SSSModel!$C$2),0),
     IF(SSSModel!$C$4="FCR",IF(AND(DX$4&gt;=$W105,OFFSET(Profiles!$K$2,$Z105,MAX(Profiles!$C$2,BZ$4-$W105))&gt;0),$EC105,0),0))))))</f>
        <v>0</v>
      </c>
      <c r="DY105" s="82">
        <f ca="1">IF($Y105=0,0,OFFSET(Escalation!$B$2,$Y105,0))</f>
        <v>0.02</v>
      </c>
      <c r="DZ105" s="80">
        <f ca="1">IF($Z105=0,0,COUNTIF(OFFSET(Profiles!$K$2,$Z105,0,1,50),"&gt;0"))</f>
        <v>0</v>
      </c>
      <c r="EA105" s="137">
        <f ca="1">IF($Z105=0,0,SUMPRODUCT(Profiles!$C$20:$BH$20,OFFSET(Profiles!$C$2,$Z105,0,1,Profiles!$B$1)))</f>
        <v>0</v>
      </c>
      <c r="EB105" s="24">
        <f>IF($Z105=0,0,((1-(1+DY105)/(1+SSSModel!$C$2))/(1-((1+DY105)/(1+SSSModel!$C$2))^DZ105))*(1+SSSModel!$C$2))</f>
        <v>0</v>
      </c>
      <c r="EC105" s="24">
        <f>IF($Z105=0,0,-PMT(SSSModel!$C$2,DZ105,EA105))</f>
        <v>0</v>
      </c>
    </row>
    <row r="106" spans="3:133" x14ac:dyDescent="0.35">
      <c r="C106" s="18">
        <f t="shared" si="12"/>
        <v>11</v>
      </c>
      <c r="D106" s="18">
        <f t="shared" si="13"/>
        <v>2</v>
      </c>
      <c r="E106" s="18">
        <f t="shared" ca="1" si="14"/>
        <v>0</v>
      </c>
      <c r="G106" s="25" t="str">
        <f ca="1">IF($E106=0,"",OFFSET(Resources!B$26,$E106,0))</f>
        <v/>
      </c>
      <c r="H106" s="25" t="str">
        <f ca="1">IF($E106=0,"",OFFSET(Resources!C$26,$E106,0))</f>
        <v/>
      </c>
      <c r="I106" s="25" t="str">
        <f ca="1">IF($E106=0,"",OFFSET(Resources!$E$26,$E106,0))</f>
        <v/>
      </c>
      <c r="J106" s="16">
        <v>1</v>
      </c>
      <c r="K106" s="16" t="s">
        <v>150</v>
      </c>
      <c r="L106" s="25" t="str">
        <f ca="1">OFFSET(Resources!$CG$24,0,$C106-1)</f>
        <v>Energy Price</v>
      </c>
      <c r="M106" s="25" t="str">
        <f ca="1">OFFSET(Resources!$CG$25,0,$C106-1)</f>
        <v>O&amp;M</v>
      </c>
      <c r="N106" s="1">
        <v>1</v>
      </c>
      <c r="O106" s="7">
        <f ca="1">IF($E106=0,0,OFFSET(Resources!$CG$26,$E106,$C106-1))</f>
        <v>0</v>
      </c>
      <c r="P106" s="25" t="str">
        <f ca="1">OFFSET(Resources!$CG$26,0,$C106-1)</f>
        <v>$/Yr</v>
      </c>
      <c r="Q106" s="18">
        <f ca="1">IF($E106=0,0,OFFSET(GenAlts!$W$4,$E106,$D106-1))</f>
        <v>0</v>
      </c>
      <c r="R106" s="1">
        <v>1</v>
      </c>
      <c r="S106" t="str">
        <f ca="1">IF($E106=0,"",OFFSET(Resources!$R$26,$E106,0))</f>
        <v/>
      </c>
      <c r="T106" s="116" t="str">
        <f ca="1">IF(OR($E106=0,OFFSET(Resources!$N$26,$E106,0)=0),"",OFFSET(Resources!$N$26,$E106,0))</f>
        <v/>
      </c>
      <c r="U106" s="25">
        <f ca="1">IF($E106=0,0,OFFSET(Resources!$AB$26,$E106,($C106-1)*Resources!$CI$20))</f>
        <v>0</v>
      </c>
      <c r="V106" s="1"/>
      <c r="W106">
        <f t="shared" ca="1" si="15"/>
        <v>0</v>
      </c>
      <c r="X106">
        <f ca="1">IF(T106="",0,MATCH(T106,Profiles!$A$3:$A$22,0))</f>
        <v>0</v>
      </c>
      <c r="Y106" s="10">
        <f ca="1">IF(U106=0,0,MATCH(U106,Escalation!$A$3:$A$18,0))</f>
        <v>0</v>
      </c>
      <c r="Z106">
        <f>IF(V106="",0,MATCH(V106,Profiles!$A$3:$A$22,0))</f>
        <v>0</v>
      </c>
      <c r="AA106" s="8"/>
      <c r="AB106" s="8">
        <v>0</v>
      </c>
      <c r="AC106" s="72">
        <f ca="1">IF(OR(AC$4&lt;$Q106,AC$4&gt;$Q106+IF($S106="",1000,$S106)-1),0,IF(MOD(AC$4-$Q106,IF($R106="",1000,$R106))=0,$O106,0))*IF($Y106&gt;0,(1+INDEX(Escalation!$B$3:$B$18,$Y106,0))^(AC$4-SSSModel!$C$5),1)*IF($X106=0,1,OFFSET(Profiles!$K$2,$X106,MAX(Profiles!$C$2,AC$4-$Q106)))*IF($AA106=1,(1+SSSModel!#REF!),1)</f>
        <v>0</v>
      </c>
      <c r="AD106" s="72">
        <f ca="1">IF(OR(AD$4&lt;$Q106,AD$4&gt;$Q106+IF($S106="",1000,$S106)-1),0,IF(MOD(AD$4-$Q106,IF($R106="",1000,$R106))=0,$O106,0))*IF($Y106&gt;0,(1+INDEX(Escalation!$B$3:$B$18,$Y106,0))^(AD$4-SSSModel!$C$5),1)*IF($X106=0,1,OFFSET(Profiles!$K$2,$X106,MAX(Profiles!$C$2,AD$4-$Q106)))*IF($AA106=1,(1+SSSModel!#REF!),1)</f>
        <v>0</v>
      </c>
      <c r="AE106" s="72">
        <f ca="1">IF(OR(AE$4&lt;$Q106,AE$4&gt;$Q106+IF($S106="",1000,$S106)-1),0,IF(MOD(AE$4-$Q106,IF($R106="",1000,$R106))=0,$O106,0))*IF($Y106&gt;0,(1+INDEX(Escalation!$B$3:$B$18,$Y106,0))^(AE$4-SSSModel!$C$5),1)*IF($X106=0,1,OFFSET(Profiles!$K$2,$X106,MAX(Profiles!$C$2,AE$4-$Q106)))*IF($AA106=1,(1+SSSModel!#REF!),1)</f>
        <v>0</v>
      </c>
      <c r="AF106" s="72">
        <f ca="1">IF(OR(AF$4&lt;$Q106,AF$4&gt;$Q106+IF($S106="",1000,$S106)-1),0,IF(MOD(AF$4-$Q106,IF($R106="",1000,$R106))=0,$O106,0))*IF($Y106&gt;0,(1+INDEX(Escalation!$B$3:$B$18,$Y106,0))^(AF$4-SSSModel!$C$5),1)*IF($X106=0,1,OFFSET(Profiles!$K$2,$X106,MAX(Profiles!$C$2,AF$4-$Q106)))*IF($AA106=1,(1+SSSModel!#REF!),1)</f>
        <v>0</v>
      </c>
      <c r="AG106" s="72">
        <f ca="1">IF(OR(AG$4&lt;$Q106,AG$4&gt;$Q106+IF($S106="",1000,$S106)-1),0,IF(MOD(AG$4-$Q106,IF($R106="",1000,$R106))=0,$O106,0))*IF($Y106&gt;0,(1+INDEX(Escalation!$B$3:$B$18,$Y106,0))^(AG$4-SSSModel!$C$5),1)*IF($X106=0,1,OFFSET(Profiles!$K$2,$X106,MAX(Profiles!$C$2,AG$4-$Q106)))*IF($AA106=1,(1+SSSModel!#REF!),1)</f>
        <v>0</v>
      </c>
      <c r="AH106" s="72">
        <f ca="1">IF(OR(AH$4&lt;$Q106,AH$4&gt;$Q106+IF($S106="",1000,$S106)-1),0,IF(MOD(AH$4-$Q106,IF($R106="",1000,$R106))=0,$O106,0))*IF($Y106&gt;0,(1+INDEX(Escalation!$B$3:$B$18,$Y106,0))^(AH$4-SSSModel!$C$5),1)*IF($X106=0,1,OFFSET(Profiles!$K$2,$X106,MAX(Profiles!$C$2,AH$4-$Q106)))*IF($AA106=1,(1+SSSModel!#REF!),1)</f>
        <v>0</v>
      </c>
      <c r="AI106" s="72">
        <f ca="1">IF(OR(AI$4&lt;$Q106,AI$4&gt;$Q106+IF($S106="",1000,$S106)-1),0,IF(MOD(AI$4-$Q106,IF($R106="",1000,$R106))=0,$O106,0))*IF($Y106&gt;0,(1+INDEX(Escalation!$B$3:$B$18,$Y106,0))^(AI$4-SSSModel!$C$5),1)*IF($X106=0,1,OFFSET(Profiles!$K$2,$X106,MAX(Profiles!$C$2,AI$4-$Q106)))*IF($AA106=1,(1+SSSModel!#REF!),1)</f>
        <v>0</v>
      </c>
      <c r="AJ106" s="72">
        <f ca="1">IF(OR(AJ$4&lt;$Q106,AJ$4&gt;$Q106+IF($S106="",1000,$S106)-1),0,IF(MOD(AJ$4-$Q106,IF($R106="",1000,$R106))=0,$O106,0))*IF($Y106&gt;0,(1+INDEX(Escalation!$B$3:$B$18,$Y106,0))^(AJ$4-SSSModel!$C$5),1)*IF($X106=0,1,OFFSET(Profiles!$K$2,$X106,MAX(Profiles!$C$2,AJ$4-$Q106)))*IF($AA106=1,(1+SSSModel!#REF!),1)</f>
        <v>0</v>
      </c>
      <c r="AK106" s="72">
        <f ca="1">IF(OR(AK$4&lt;$Q106,AK$4&gt;$Q106+IF($S106="",1000,$S106)-1),0,IF(MOD(AK$4-$Q106,IF($R106="",1000,$R106))=0,$O106,0))*IF($Y106&gt;0,(1+INDEX(Escalation!$B$3:$B$18,$Y106,0))^(AK$4-SSSModel!$C$5),1)*IF($X106=0,1,OFFSET(Profiles!$K$2,$X106,MAX(Profiles!$C$2,AK$4-$Q106)))*IF($AA106=1,(1+SSSModel!#REF!),1)</f>
        <v>0</v>
      </c>
      <c r="AL106" s="72">
        <f ca="1">IF(OR(AL$4&lt;$Q106,AL$4&gt;$Q106+IF($S106="",1000,$S106)-1),0,IF(MOD(AL$4-$Q106,IF($R106="",1000,$R106))=0,$O106,0))*IF($Y106&gt;0,(1+INDEX(Escalation!$B$3:$B$18,$Y106,0))^(AL$4-SSSModel!$C$5),1)*IF($X106=0,1,OFFSET(Profiles!$K$2,$X106,MAX(Profiles!$C$2,AL$4-$Q106)))*IF($AA106=1,(1+SSSModel!#REF!),1)</f>
        <v>0</v>
      </c>
      <c r="AM106" s="72">
        <f ca="1">IF(OR(AM$4&lt;$Q106,AM$4&gt;$Q106+IF($S106="",1000,$S106)-1),0,IF(MOD(AM$4-$Q106,IF($R106="",1000,$R106))=0,$O106,0))*IF($Y106&gt;0,(1+INDEX(Escalation!$B$3:$B$18,$Y106,0))^(AM$4-SSSModel!$C$5),1)*IF($X106=0,1,OFFSET(Profiles!$K$2,$X106,MAX(Profiles!$C$2,AM$4-$Q106)))*IF($AA106=1,(1+SSSModel!#REF!),1)</f>
        <v>0</v>
      </c>
      <c r="AN106" s="72">
        <f ca="1">IF(OR(AN$4&lt;$Q106,AN$4&gt;$Q106+IF($S106="",1000,$S106)-1),0,IF(MOD(AN$4-$Q106,IF($R106="",1000,$R106))=0,$O106,0))*IF($Y106&gt;0,(1+INDEX(Escalation!$B$3:$B$18,$Y106,0))^(AN$4-SSSModel!$C$5),1)*IF($X106=0,1,OFFSET(Profiles!$K$2,$X106,MAX(Profiles!$C$2,AN$4-$Q106)))*IF($AA106=1,(1+SSSModel!#REF!),1)</f>
        <v>0</v>
      </c>
      <c r="AO106" s="72">
        <f ca="1">IF(OR(AO$4&lt;$Q106,AO$4&gt;$Q106+IF($S106="",1000,$S106)-1),0,IF(MOD(AO$4-$Q106,IF($R106="",1000,$R106))=0,$O106,0))*IF($Y106&gt;0,(1+INDEX(Escalation!$B$3:$B$18,$Y106,0))^(AO$4-SSSModel!$C$5),1)*IF($X106=0,1,OFFSET(Profiles!$K$2,$X106,MAX(Profiles!$C$2,AO$4-$Q106)))*IF($AA106=1,(1+SSSModel!#REF!),1)</f>
        <v>0</v>
      </c>
      <c r="AP106" s="72">
        <f ca="1">IF(OR(AP$4&lt;$Q106,AP$4&gt;$Q106+IF($S106="",1000,$S106)-1),0,IF(MOD(AP$4-$Q106,IF($R106="",1000,$R106))=0,$O106,0))*IF($Y106&gt;0,(1+INDEX(Escalation!$B$3:$B$18,$Y106,0))^(AP$4-SSSModel!$C$5),1)*IF($X106=0,1,OFFSET(Profiles!$K$2,$X106,MAX(Profiles!$C$2,AP$4-$Q106)))*IF($AA106=1,(1+SSSModel!#REF!),1)</f>
        <v>0</v>
      </c>
      <c r="AQ106" s="72">
        <f ca="1">IF(OR(AQ$4&lt;$Q106,AQ$4&gt;$Q106+IF($S106="",1000,$S106)-1),0,IF(MOD(AQ$4-$Q106,IF($R106="",1000,$R106))=0,$O106,0))*IF($Y106&gt;0,(1+INDEX(Escalation!$B$3:$B$18,$Y106,0))^(AQ$4-SSSModel!$C$5),1)*IF($X106=0,1,OFFSET(Profiles!$K$2,$X106,MAX(Profiles!$C$2,AQ$4-$Q106)))*IF($AA106=1,(1+SSSModel!#REF!),1)</f>
        <v>0</v>
      </c>
      <c r="AR106" s="72">
        <f ca="1">IF(OR(AR$4&lt;$Q106,AR$4&gt;$Q106+IF($S106="",1000,$S106)-1),0,IF(MOD(AR$4-$Q106,IF($R106="",1000,$R106))=0,$O106,0))*IF($Y106&gt;0,(1+INDEX(Escalation!$B$3:$B$18,$Y106,0))^(AR$4-SSSModel!$C$5),1)*IF($X106=0,1,OFFSET(Profiles!$K$2,$X106,MAX(Profiles!$C$2,AR$4-$Q106)))*IF($AA106=1,(1+SSSModel!#REF!),1)</f>
        <v>0</v>
      </c>
      <c r="AS106" s="72">
        <f ca="1">IF(OR(AS$4&lt;$Q106,AS$4&gt;$Q106+IF($S106="",1000,$S106)-1),0,IF(MOD(AS$4-$Q106,IF($R106="",1000,$R106))=0,$O106,0))*IF($Y106&gt;0,(1+INDEX(Escalation!$B$3:$B$18,$Y106,0))^(AS$4-SSSModel!$C$5),1)*IF($X106=0,1,OFFSET(Profiles!$K$2,$X106,MAX(Profiles!$C$2,AS$4-$Q106)))*IF($AA106=1,(1+SSSModel!#REF!),1)</f>
        <v>0</v>
      </c>
      <c r="AT106" s="72">
        <f ca="1">IF(OR(AT$4&lt;$Q106,AT$4&gt;$Q106+IF($S106="",1000,$S106)-1),0,IF(MOD(AT$4-$Q106,IF($R106="",1000,$R106))=0,$O106,0))*IF($Y106&gt;0,(1+INDEX(Escalation!$B$3:$B$18,$Y106,0))^(AT$4-SSSModel!$C$5),1)*IF($X106=0,1,OFFSET(Profiles!$K$2,$X106,MAX(Profiles!$C$2,AT$4-$Q106)))*IF($AA106=1,(1+SSSModel!#REF!),1)</f>
        <v>0</v>
      </c>
      <c r="AU106" s="72">
        <f ca="1">IF(OR(AU$4&lt;$Q106,AU$4&gt;$Q106+IF($S106="",1000,$S106)-1),0,IF(MOD(AU$4-$Q106,IF($R106="",1000,$R106))=0,$O106,0))*IF($Y106&gt;0,(1+INDEX(Escalation!$B$3:$B$18,$Y106,0))^(AU$4-SSSModel!$C$5),1)*IF($X106=0,1,OFFSET(Profiles!$K$2,$X106,MAX(Profiles!$C$2,AU$4-$Q106)))*IF($AA106=1,(1+SSSModel!#REF!),1)</f>
        <v>0</v>
      </c>
      <c r="AV106" s="72">
        <f ca="1">IF(OR(AV$4&lt;$Q106,AV$4&gt;$Q106+IF($S106="",1000,$S106)-1),0,IF(MOD(AV$4-$Q106,IF($R106="",1000,$R106))=0,$O106,0))*IF($Y106&gt;0,(1+INDEX(Escalation!$B$3:$B$18,$Y106,0))^(AV$4-SSSModel!$C$5),1)*IF($X106=0,1,OFFSET(Profiles!$K$2,$X106,MAX(Profiles!$C$2,AV$4-$Q106)))*IF($AA106=1,(1+SSSModel!#REF!),1)</f>
        <v>0</v>
      </c>
      <c r="AW106" s="72">
        <f ca="1">IF(OR(AW$4&lt;$Q106,AW$4&gt;$Q106+IF($S106="",1000,$S106)-1),0,IF(MOD(AW$4-$Q106,IF($R106="",1000,$R106))=0,$O106,0))*IF($Y106&gt;0,(1+INDEX(Escalation!$B$3:$B$18,$Y106,0))^(AW$4-SSSModel!$C$5),1)*IF($X106=0,1,OFFSET(Profiles!$K$2,$X106,MAX(Profiles!$C$2,AW$4-$Q106)))*IF($AA106=1,(1+SSSModel!#REF!),1)</f>
        <v>0</v>
      </c>
      <c r="AX106" s="72">
        <f ca="1">IF(OR(AX$4&lt;$Q106,AX$4&gt;$Q106+IF($S106="",1000,$S106)-1),0,IF(MOD(AX$4-$Q106,IF($R106="",1000,$R106))=0,$O106,0))*IF($Y106&gt;0,(1+INDEX(Escalation!$B$3:$B$18,$Y106,0))^(AX$4-SSSModel!$C$5),1)*IF($X106=0,1,OFFSET(Profiles!$K$2,$X106,MAX(Profiles!$C$2,AX$4-$Q106)))*IF($AA106=1,(1+SSSModel!#REF!),1)</f>
        <v>0</v>
      </c>
      <c r="AY106" s="72">
        <f ca="1">IF(OR(AY$4&lt;$Q106,AY$4&gt;$Q106+IF($S106="",1000,$S106)-1),0,IF(MOD(AY$4-$Q106,IF($R106="",1000,$R106))=0,$O106,0))*IF($Y106&gt;0,(1+INDEX(Escalation!$B$3:$B$18,$Y106,0))^(AY$4-SSSModel!$C$5),1)*IF($X106=0,1,OFFSET(Profiles!$K$2,$X106,MAX(Profiles!$C$2,AY$4-$Q106)))*IF($AA106=1,(1+SSSModel!#REF!),1)</f>
        <v>0</v>
      </c>
      <c r="AZ106" s="72">
        <f ca="1">IF(OR(AZ$4&lt;$Q106,AZ$4&gt;$Q106+IF($S106="",1000,$S106)-1),0,IF(MOD(AZ$4-$Q106,IF($R106="",1000,$R106))=0,$O106,0))*IF($Y106&gt;0,(1+INDEX(Escalation!$B$3:$B$18,$Y106,0))^(AZ$4-SSSModel!$C$5),1)*IF($X106=0,1,OFFSET(Profiles!$K$2,$X106,MAX(Profiles!$C$2,AZ$4-$Q106)))*IF($AA106=1,(1+SSSModel!#REF!),1)</f>
        <v>0</v>
      </c>
      <c r="BA106" s="72">
        <f ca="1">IF(OR(BA$4&lt;$Q106,BA$4&gt;$Q106+IF($S106="",1000,$S106)-1),0,IF(MOD(BA$4-$Q106,IF($R106="",1000,$R106))=0,$O106,0))*IF($Y106&gt;0,(1+INDEX(Escalation!$B$3:$B$18,$Y106,0))^(BA$4-SSSModel!$C$5),1)*IF($X106=0,1,OFFSET(Profiles!$K$2,$X106,MAX(Profiles!$C$2,BA$4-$Q106)))*IF($AA106=1,(1+SSSModel!#REF!),1)</f>
        <v>0</v>
      </c>
      <c r="BB106" s="72">
        <f ca="1">IF(OR(BB$4&lt;$Q106,BB$4&gt;$Q106+IF($S106="",1000,$S106)-1),0,IF(MOD(BB$4-$Q106,IF($R106="",1000,$R106))=0,$O106,0))*IF($Y106&gt;0,(1+INDEX(Escalation!$B$3:$B$18,$Y106,0))^(BB$4-SSSModel!$C$5),1)*IF($X106=0,1,OFFSET(Profiles!$K$2,$X106,MAX(Profiles!$C$2,BB$4-$Q106)))*IF($AA106=1,(1+SSSModel!#REF!),1)</f>
        <v>0</v>
      </c>
      <c r="BC106" s="72">
        <f ca="1">IF(OR(BC$4&lt;$Q106,BC$4&gt;$Q106+IF($S106="",1000,$S106)-1),0,IF(MOD(BC$4-$Q106,IF($R106="",1000,$R106))=0,$O106,0))*IF($Y106&gt;0,(1+INDEX(Escalation!$B$3:$B$18,$Y106,0))^(BC$4-SSSModel!$C$5),1)*IF($X106=0,1,OFFSET(Profiles!$K$2,$X106,MAX(Profiles!$C$2,BC$4-$Q106)))*IF($AA106=1,(1+SSSModel!#REF!),1)</f>
        <v>0</v>
      </c>
      <c r="BD106" s="72">
        <f ca="1">IF(OR(BD$4&lt;$Q106,BD$4&gt;$Q106+IF($S106="",1000,$S106)-1),0,IF(MOD(BD$4-$Q106,IF($R106="",1000,$R106))=0,$O106,0))*IF($Y106&gt;0,(1+INDEX(Escalation!$B$3:$B$18,$Y106,0))^(BD$4-SSSModel!$C$5),1)*IF($X106=0,1,OFFSET(Profiles!$K$2,$X106,MAX(Profiles!$C$2,BD$4-$Q106)))*IF($AA106=1,(1+SSSModel!#REF!),1)</f>
        <v>0</v>
      </c>
      <c r="BE106" s="72">
        <f ca="1">IF(OR(BE$4&lt;$Q106,BE$4&gt;$Q106+IF($S106="",1000,$S106)-1),0,IF(MOD(BE$4-$Q106,IF($R106="",1000,$R106))=0,$O106,0))*IF($Y106&gt;0,(1+INDEX(Escalation!$B$3:$B$18,$Y106,0))^(BE$4-SSSModel!$C$5),1)*IF($X106=0,1,OFFSET(Profiles!$K$2,$X106,MAX(Profiles!$C$2,BE$4-$Q106)))*IF($AA106=1,(1+SSSModel!#REF!),1)</f>
        <v>0</v>
      </c>
      <c r="BF106" s="72">
        <f ca="1">IF(OR(BF$4&lt;$Q106,BF$4&gt;$Q106+IF($S106="",1000,$S106)-1),0,IF(MOD(BF$4-$Q106,IF($R106="",1000,$R106))=0,$O106,0))*IF($Y106&gt;0,(1+INDEX(Escalation!$B$3:$B$18,$Y106,0))^(BF$4-SSSModel!$C$5),1)*IF($X106=0,1,OFFSET(Profiles!$K$2,$X106,MAX(Profiles!$C$2,BF$4-$Q106)))*IF($AA106=1,(1+SSSModel!#REF!),1)</f>
        <v>0</v>
      </c>
      <c r="BG106" s="72">
        <f ca="1">IF(OR(BG$4&lt;$Q106,BG$4&gt;$Q106+IF($S106="",1000,$S106)-1),0,IF(MOD(BG$4-$Q106,IF($R106="",1000,$R106))=0,$O106,0))*IF($Y106&gt;0,(1+INDEX(Escalation!$B$3:$B$18,$Y106,0))^(BG$4-SSSModel!$C$5),1)*IF($X106=0,1,OFFSET(Profiles!$K$2,$X106,MAX(Profiles!$C$2,BG$4-$Q106)))*IF($AA106=1,(1+SSSModel!#REF!),1)</f>
        <v>0</v>
      </c>
      <c r="BH106" s="72">
        <f ca="1">IF(OR(BH$4&lt;$Q106,BH$4&gt;$Q106+IF($S106="",1000,$S106)-1),0,IF(MOD(BH$4-$Q106,IF($R106="",1000,$R106))=0,$O106,0))*IF($Y106&gt;0,(1+INDEX(Escalation!$B$3:$B$18,$Y106,0))^(BH$4-SSSModel!$C$5),1)*IF($X106=0,1,OFFSET(Profiles!$K$2,$X106,MAX(Profiles!$C$2,BH$4-$Q106)))*IF($AA106=1,(1+SSSModel!#REF!),1)</f>
        <v>0</v>
      </c>
      <c r="BI106" s="72">
        <f ca="1">IF(OR(BI$4&lt;$Q106,BI$4&gt;$Q106+IF($S106="",1000,$S106)-1),0,IF(MOD(BI$4-$Q106,IF($R106="",1000,$R106))=0,$O106,0))*IF($Y106&gt;0,(1+INDEX(Escalation!$B$3:$B$18,$Y106,0))^(BI$4-SSSModel!$C$5),1)*IF($X106=0,1,OFFSET(Profiles!$K$2,$X106,MAX(Profiles!$C$2,BI$4-$Q106)))*IF($AA106=1,(1+SSSModel!#REF!),1)</f>
        <v>0</v>
      </c>
      <c r="BJ106" s="72">
        <f ca="1">IF(OR(BJ$4&lt;$Q106,BJ$4&gt;$Q106+IF($S106="",1000,$S106)-1),0,IF(MOD(BJ$4-$Q106,IF($R106="",1000,$R106))=0,$O106,0))*IF($Y106&gt;0,(1+INDEX(Escalation!$B$3:$B$18,$Y106,0))^(BJ$4-SSSModel!$C$5),1)*IF($X106=0,1,OFFSET(Profiles!$K$2,$X106,MAX(Profiles!$C$2,BJ$4-$Q106)))*IF($AA106=1,(1+SSSModel!#REF!),1)</f>
        <v>0</v>
      </c>
      <c r="BK106" s="72">
        <f ca="1">IF(OR(BK$4&lt;$Q106,BK$4&gt;$Q106+IF($S106="",1000,$S106)-1),0,IF(MOD(BK$4-$Q106,IF($R106="",1000,$R106))=0,$O106,0))*IF($Y106&gt;0,(1+INDEX(Escalation!$B$3:$B$18,$Y106,0))^(BK$4-SSSModel!$C$5),1)*IF($X106=0,1,OFFSET(Profiles!$K$2,$X106,MAX(Profiles!$C$2,BK$4-$Q106)))*IF($AA106=1,(1+SSSModel!#REF!),1)</f>
        <v>0</v>
      </c>
      <c r="BL106" s="72">
        <f ca="1">IF(OR(BL$4&lt;$Q106,BL$4&gt;$Q106+IF($S106="",1000,$S106)-1),0,IF(MOD(BL$4-$Q106,IF($R106="",1000,$R106))=0,$O106,0))*IF($Y106&gt;0,(1+INDEX(Escalation!$B$3:$B$18,$Y106,0))^(BL$4-SSSModel!$C$5),1)*IF($X106=0,1,OFFSET(Profiles!$K$2,$X106,MAX(Profiles!$C$2,BL$4-$Q106)))*IF($AA106=1,(1+SSSModel!#REF!),1)</f>
        <v>0</v>
      </c>
      <c r="BM106" s="72">
        <f ca="1">IF(OR(BM$4&lt;$Q106,BM$4&gt;$Q106+IF($S106="",1000,$S106)-1),0,IF(MOD(BM$4-$Q106,IF($R106="",1000,$R106))=0,$O106,0))*IF($Y106&gt;0,(1+INDEX(Escalation!$B$3:$B$18,$Y106,0))^(BM$4-SSSModel!$C$5),1)*IF($X106=0,1,OFFSET(Profiles!$K$2,$X106,MAX(Profiles!$C$2,BM$4-$Q106)))*IF($AA106=1,(1+SSSModel!#REF!),1)</f>
        <v>0</v>
      </c>
      <c r="BN106" s="72">
        <f ca="1">IF(OR(BN$4&lt;$Q106,BN$4&gt;$Q106+IF($S106="",1000,$S106)-1),0,IF(MOD(BN$4-$Q106,IF($R106="",1000,$R106))=0,$O106,0))*IF($Y106&gt;0,(1+INDEX(Escalation!$B$3:$B$18,$Y106,0))^(BN$4-SSSModel!$C$5),1)*IF($X106=0,1,OFFSET(Profiles!$K$2,$X106,MAX(Profiles!$C$2,BN$4-$Q106)))*IF($AA106=1,(1+SSSModel!#REF!),1)</f>
        <v>0</v>
      </c>
      <c r="BO106" s="72">
        <f ca="1">IF(OR(BO$4&lt;$Q106,BO$4&gt;$Q106+IF($S106="",1000,$S106)-1),0,IF(MOD(BO$4-$Q106,IF($R106="",1000,$R106))=0,$O106,0))*IF($Y106&gt;0,(1+INDEX(Escalation!$B$3:$B$18,$Y106,0))^(BO$4-SSSModel!$C$5),1)*IF($X106=0,1,OFFSET(Profiles!$K$2,$X106,MAX(Profiles!$C$2,BO$4-$Q106)))*IF($AA106=1,(1+SSSModel!#REF!),1)</f>
        <v>0</v>
      </c>
      <c r="BP106" s="72">
        <f ca="1">IF(OR(BP$4&lt;$Q106,BP$4&gt;$Q106+IF($S106="",1000,$S106)-1),0,IF(MOD(BP$4-$Q106,IF($R106="",1000,$R106))=0,$O106,0))*IF($Y106&gt;0,(1+INDEX(Escalation!$B$3:$B$18,$Y106,0))^(BP$4-SSSModel!$C$5),1)*IF($X106=0,1,OFFSET(Profiles!$K$2,$X106,MAX(Profiles!$C$2,BP$4-$Q106)))*IF($AA106=1,(1+SSSModel!#REF!),1)</f>
        <v>0</v>
      </c>
      <c r="BQ106" s="72">
        <f ca="1">IF(OR(BQ$4&lt;$Q106,BQ$4&gt;$Q106+IF($S106="",1000,$S106)-1),0,IF(MOD(BQ$4-$Q106,IF($R106="",1000,$R106))=0,$O106,0))*IF($Y106&gt;0,(1+INDEX(Escalation!$B$3:$B$18,$Y106,0))^(BQ$4-SSSModel!$C$5),1)*IF($X106=0,1,OFFSET(Profiles!$K$2,$X106,MAX(Profiles!$C$2,BQ$4-$Q106)))*IF($AA106=1,(1+SSSModel!#REF!),1)</f>
        <v>0</v>
      </c>
      <c r="BR106" s="72">
        <f ca="1">IF(OR(BR$4&lt;$Q106,BR$4&gt;$Q106+IF($S106="",1000,$S106)-1),0,IF(MOD(BR$4-$Q106,IF($R106="",1000,$R106))=0,$O106,0))*IF($Y106&gt;0,(1+INDEX(Escalation!$B$3:$B$18,$Y106,0))^(BR$4-SSSModel!$C$5),1)*IF($X106=0,1,OFFSET(Profiles!$K$2,$X106,MAX(Profiles!$C$2,BR$4-$Q106)))*IF($AA106=1,(1+SSSModel!#REF!),1)</f>
        <v>0</v>
      </c>
      <c r="BS106" s="72">
        <f ca="1">IF(OR(BS$4&lt;$Q106,BS$4&gt;$Q106+IF($S106="",1000,$S106)-1),0,IF(MOD(BS$4-$Q106,IF($R106="",1000,$R106))=0,$O106,0))*IF($Y106&gt;0,(1+INDEX(Escalation!$B$3:$B$18,$Y106,0))^(BS$4-SSSModel!$C$5),1)*IF($X106=0,1,OFFSET(Profiles!$K$2,$X106,MAX(Profiles!$C$2,BS$4-$Q106)))*IF($AA106=1,(1+SSSModel!#REF!),1)</f>
        <v>0</v>
      </c>
      <c r="BT106" s="72">
        <f ca="1">IF(OR(BT$4&lt;$Q106,BT$4&gt;$Q106+IF($S106="",1000,$S106)-1),0,IF(MOD(BT$4-$Q106,IF($R106="",1000,$R106))=0,$O106,0))*IF($Y106&gt;0,(1+INDEX(Escalation!$B$3:$B$18,$Y106,0))^(BT$4-SSSModel!$C$5),1)*IF($X106=0,1,OFFSET(Profiles!$K$2,$X106,MAX(Profiles!$C$2,BT$4-$Q106)))*IF($AA106=1,(1+SSSModel!#REF!),1)</f>
        <v>0</v>
      </c>
      <c r="BU106" s="72">
        <f ca="1">IF(OR(BU$4&lt;$Q106,BU$4&gt;$Q106+IF($S106="",1000,$S106)-1),0,IF(MOD(BU$4-$Q106,IF($R106="",1000,$R106))=0,$O106,0))*IF($Y106&gt;0,(1+INDEX(Escalation!$B$3:$B$18,$Y106,0))^(BU$4-SSSModel!$C$5),1)*IF($X106=0,1,OFFSET(Profiles!$K$2,$X106,MAX(Profiles!$C$2,BU$4-$Q106)))*IF($AA106=1,(1+SSSModel!#REF!),1)</f>
        <v>0</v>
      </c>
      <c r="BV106" s="72">
        <f ca="1">IF(OR(BV$4&lt;$Q106,BV$4&gt;$Q106+IF($S106="",1000,$S106)-1),0,IF(MOD(BV$4-$Q106,IF($R106="",1000,$R106))=0,$O106,0))*IF($Y106&gt;0,(1+INDEX(Escalation!$B$3:$B$18,$Y106,0))^(BV$4-SSSModel!$C$5),1)*IF($X106=0,1,OFFSET(Profiles!$K$2,$X106,MAX(Profiles!$C$2,BV$4-$Q106)))*IF($AA106=1,(1+SSSModel!#REF!),1)</f>
        <v>0</v>
      </c>
      <c r="BW106" s="72">
        <f ca="1">IF(OR(BW$4&lt;$Q106,BW$4&gt;$Q106+IF($S106="",1000,$S106)-1),0,IF(MOD(BW$4-$Q106,IF($R106="",1000,$R106))=0,$O106,0))*IF($Y106&gt;0,(1+INDEX(Escalation!$B$3:$B$18,$Y106,0))^(BW$4-SSSModel!$C$5),1)*IF($X106=0,1,OFFSET(Profiles!$K$2,$X106,MAX(Profiles!$C$2,BW$4-$Q106)))*IF($AA106=1,(1+SSSModel!#REF!),1)</f>
        <v>0</v>
      </c>
      <c r="BX106" s="72">
        <f ca="1">IF(OR(BX$4&lt;$Q106,BX$4&gt;$Q106+IF($S106="",1000,$S106)-1),0,IF(MOD(BX$4-$Q106,IF($R106="",1000,$R106))=0,$O106,0))*IF($Y106&gt;0,(1+INDEX(Escalation!$B$3:$B$18,$Y106,0))^(BX$4-SSSModel!$C$5),1)*IF($X106=0,1,OFFSET(Profiles!$K$2,$X106,MAX(Profiles!$C$2,BX$4-$Q106)))*IF($AA106=1,(1+SSSModel!#REF!),1)</f>
        <v>0</v>
      </c>
      <c r="BY106" s="72">
        <f ca="1">IF(OR(BY$4&lt;$Q106,BY$4&gt;$Q106+IF($S106="",1000,$S106)-1),0,IF(MOD(BY$4-$Q106,IF($R106="",1000,$R106))=0,$O106,0))*IF($Y106&gt;0,(1+INDEX(Escalation!$B$3:$B$18,$Y106,0))^(BY$4-SSSModel!$C$5),1)*IF($X106=0,1,OFFSET(Profiles!$K$2,$X106,MAX(Profiles!$C$2,BY$4-$Q106)))*IF($AA106=1,(1+SSSModel!#REF!),1)</f>
        <v>0</v>
      </c>
      <c r="BZ106" s="72">
        <f ca="1">IF(OR(BZ$4&lt;$Q106,BZ$4&gt;$Q106+IF($S106="",1000,$S106)-1),0,IF(MOD(BZ$4-$Q106,IF($R106="",1000,$R106))=0,$O106,0))*IF($Y106&gt;0,(1+INDEX(Escalation!$B$3:$B$18,$Y106,0))^(BZ$4-SSSModel!$C$5),1)*IF($X106=0,1,OFFSET(Profiles!$K$2,$X106,MAX(Profiles!$C$2,BZ$4-$Q106)))*IF($AA106=1,(1+SSSModel!#REF!),1)</f>
        <v>0</v>
      </c>
      <c r="CA106" s="134">
        <f ca="1">IF(OR($Z106=0,SSSModel!$C$4="CF"),AC106,
IF(LEFT($V106,3)="ON_",
     IF(SSSModel!$C$4="RR",SUMPRODUCT(OFFSET($AC106,0,0,1,$CB$2),OFFSET(Profiles!$K$28,($Z106-1)*(Profiles!$I$26+1)+CA$4-SSSModel!$C$3+1,0,1,$CB$2)),
     IF(SSSModel!$C$4="ECC",$EA106*$EB106*SUMPRODUCT(OFFSET($AC106,0,MAX(0,CA$4-$DZ106-$CA$4+1),1,MIN($DZ106,CA$4-$CA$4+1)),OFFSET(Escalation!$K$24,($Y106-1)*(Escalation!$I$22+1)+CA$4-SSSModel!$C$3+1,MAX(0,CA$4-$DZ106-$CA$4+1),1,MIN($DZ106,CA$4-$CA$4+1))),
     IF(SSSModel!$C$4="PV",AC106*$EA106*(1+SSSModel!$C$2),
     IF(SSSModel!$C$4="FCR",$EC106*SUM(OFFSET($AC106,0,MAX(CA$4-$AC$4-$DZ106+1,0),1,MIN($DZ106,CA$4-$AC$4+1))),0)))),
SUM($AC106:$BZ106)*
     IF(SSSModel!$C$4="RR",OFFSET(Profiles!$K$2,$Z106,MAX(Profiles!$C$2,AC$4-$W106)),
     IF(SSSModel!$C$4="ECC",$EA106*$EB106*IF(MAX(Escalation!$C$2,AC$4-$W106)&gt;$DZ106-1,0,OFFSET(Escalation!$K$2,$Y106,MAX(Escalation!$C$2,AC$4-$W106))),
     IF(SSSModel!$C$4="PV",IF(CA$4=$W106,$EA106*(1+SSSModel!$C$2),0),
     IF(SSSModel!$C$4="FCR",IF(AND(CA$4&gt;=$W106,OFFSET(Profiles!$K$2,$Z106,MAX(Profiles!$C$2,AC$4-$W106))&gt;0),$EC106,0),0))))))</f>
        <v>0</v>
      </c>
      <c r="CB106" s="135">
        <f ca="1">IF(OR($Z106=0,SSSModel!$C$4="CF"),AD106,
IF(LEFT($V106,3)="ON_",
     IF(SSSModel!$C$4="RR",SUMPRODUCT(OFFSET($AC106,0,0,1,$CB$2),OFFSET(Profiles!$K$28,($Z106-1)*(Profiles!$I$26+1)+CB$4-SSSModel!$C$3+1,0,1,$CB$2)),
     IF(SSSModel!$C$4="ECC",$EA106*$EB106*SUMPRODUCT(OFFSET($AC106,0,MAX(0,CB$4-$DZ106-$CA$4+1),1,MIN($DZ106,CB$4-$CA$4+1)),OFFSET(Escalation!$K$24,($Y106-1)*(Escalation!$I$22+1)+CB$4-SSSModel!$C$3+1,MAX(0,CB$4-$DZ106-$CA$4+1),1,MIN($DZ106,CB$4-$CA$4+1))),
     IF(SSSModel!$C$4="PV",AD106*$EA106*(1+SSSModel!$C$2),
     IF(SSSModel!$C$4="FCR",$EC106*SUM(OFFSET($AC106,0,MAX(CB$4-$AC$4-$DZ106+1,0),1,MIN($DZ106,CB$4-$AC$4+1))),0)))),
SUM($AC106:$BZ106)*
     IF(SSSModel!$C$4="RR",OFFSET(Profiles!$K$2,$Z106,MAX(Profiles!$C$2,AD$4-$W106)),
     IF(SSSModel!$C$4="ECC",$EA106*$EB106*IF(MAX(Escalation!$C$2,AD$4-$W106)&gt;$DZ106-1,0,OFFSET(Escalation!$K$2,$Y106,MAX(Escalation!$C$2,AD$4-$W106))),
     IF(SSSModel!$C$4="PV",IF(CB$4=$W106,$EA106*(1+SSSModel!$C$2),0),
     IF(SSSModel!$C$4="FCR",IF(AND(CB$4&gt;=$W106,OFFSET(Profiles!$K$2,$Z106,MAX(Profiles!$C$2,AD$4-$W106))&gt;0),$EC106,0),0))))))</f>
        <v>0</v>
      </c>
      <c r="CC106" s="135">
        <f ca="1">IF(OR($Z106=0,SSSModel!$C$4="CF"),AE106,
IF(LEFT($V106,3)="ON_",
     IF(SSSModel!$C$4="RR",SUMPRODUCT(OFFSET($AC106,0,0,1,$CB$2),OFFSET(Profiles!$K$28,($Z106-1)*(Profiles!$I$26+1)+CC$4-SSSModel!$C$3+1,0,1,$CB$2)),
     IF(SSSModel!$C$4="ECC",$EA106*$EB106*SUMPRODUCT(OFFSET($AC106,0,MAX(0,CC$4-$DZ106-$CA$4+1),1,MIN($DZ106,CC$4-$CA$4+1)),OFFSET(Escalation!$K$24,($Y106-1)*(Escalation!$I$22+1)+CC$4-SSSModel!$C$3+1,MAX(0,CC$4-$DZ106-$CA$4+1),1,MIN($DZ106,CC$4-$CA$4+1))),
     IF(SSSModel!$C$4="PV",AE106*$EA106*(1+SSSModel!$C$2),
     IF(SSSModel!$C$4="FCR",$EC106*SUM(OFFSET($AC106,0,MAX(CC$4-$AC$4-$DZ106+1,0),1,MIN($DZ106,CC$4-$AC$4+1))),0)))),
SUM($AC106:$BZ106)*
     IF(SSSModel!$C$4="RR",OFFSET(Profiles!$K$2,$Z106,MAX(Profiles!$C$2,AE$4-$W106)),
     IF(SSSModel!$C$4="ECC",$EA106*$EB106*IF(MAX(Escalation!$C$2,AE$4-$W106)&gt;$DZ106-1,0,OFFSET(Escalation!$K$2,$Y106,MAX(Escalation!$C$2,AE$4-$W106))),
     IF(SSSModel!$C$4="PV",IF(CC$4=$W106,$EA106*(1+SSSModel!$C$2),0),
     IF(SSSModel!$C$4="FCR",IF(AND(CC$4&gt;=$W106,OFFSET(Profiles!$K$2,$Z106,MAX(Profiles!$C$2,AE$4-$W106))&gt;0),$EC106,0),0))))))</f>
        <v>0</v>
      </c>
      <c r="CD106" s="135">
        <f ca="1">IF(OR($Z106=0,SSSModel!$C$4="CF"),AF106,
IF(LEFT($V106,3)="ON_",
     IF(SSSModel!$C$4="RR",SUMPRODUCT(OFFSET($AC106,0,0,1,$CB$2),OFFSET(Profiles!$K$28,($Z106-1)*(Profiles!$I$26+1)+CD$4-SSSModel!$C$3+1,0,1,$CB$2)),
     IF(SSSModel!$C$4="ECC",$EA106*$EB106*SUMPRODUCT(OFFSET($AC106,0,MAX(0,CD$4-$DZ106-$CA$4+1),1,MIN($DZ106,CD$4-$CA$4+1)),OFFSET(Escalation!$K$24,($Y106-1)*(Escalation!$I$22+1)+CD$4-SSSModel!$C$3+1,MAX(0,CD$4-$DZ106-$CA$4+1),1,MIN($DZ106,CD$4-$CA$4+1))),
     IF(SSSModel!$C$4="PV",AF106*$EA106*(1+SSSModel!$C$2),
     IF(SSSModel!$C$4="FCR",$EC106*SUM(OFFSET($AC106,0,MAX(CD$4-$AC$4-$DZ106+1,0),1,MIN($DZ106,CD$4-$AC$4+1))),0)))),
SUM($AC106:$BZ106)*
     IF(SSSModel!$C$4="RR",OFFSET(Profiles!$K$2,$Z106,MAX(Profiles!$C$2,AF$4-$W106)),
     IF(SSSModel!$C$4="ECC",$EA106*$EB106*IF(MAX(Escalation!$C$2,AF$4-$W106)&gt;$DZ106-1,0,OFFSET(Escalation!$K$2,$Y106,MAX(Escalation!$C$2,AF$4-$W106))),
     IF(SSSModel!$C$4="PV",IF(CD$4=$W106,$EA106*(1+SSSModel!$C$2),0),
     IF(SSSModel!$C$4="FCR",IF(AND(CD$4&gt;=$W106,OFFSET(Profiles!$K$2,$Z106,MAX(Profiles!$C$2,AF$4-$W106))&gt;0),$EC106,0),0))))))</f>
        <v>0</v>
      </c>
      <c r="CE106" s="135">
        <f ca="1">IF(OR($Z106=0,SSSModel!$C$4="CF"),AG106,
IF(LEFT($V106,3)="ON_",
     IF(SSSModel!$C$4="RR",SUMPRODUCT(OFFSET($AC106,0,0,1,$CB$2),OFFSET(Profiles!$K$28,($Z106-1)*(Profiles!$I$26+1)+CE$4-SSSModel!$C$3+1,0,1,$CB$2)),
     IF(SSSModel!$C$4="ECC",$EA106*$EB106*SUMPRODUCT(OFFSET($AC106,0,MAX(0,CE$4-$DZ106-$CA$4+1),1,MIN($DZ106,CE$4-$CA$4+1)),OFFSET(Escalation!$K$24,($Y106-1)*(Escalation!$I$22+1)+CE$4-SSSModel!$C$3+1,MAX(0,CE$4-$DZ106-$CA$4+1),1,MIN($DZ106,CE$4-$CA$4+1))),
     IF(SSSModel!$C$4="PV",AG106*$EA106*(1+SSSModel!$C$2),
     IF(SSSModel!$C$4="FCR",$EC106*SUM(OFFSET($AC106,0,MAX(CE$4-$AC$4-$DZ106+1,0),1,MIN($DZ106,CE$4-$AC$4+1))),0)))),
SUM($AC106:$BZ106)*
     IF(SSSModel!$C$4="RR",OFFSET(Profiles!$K$2,$Z106,MAX(Profiles!$C$2,AG$4-$W106)),
     IF(SSSModel!$C$4="ECC",$EA106*$EB106*IF(MAX(Escalation!$C$2,AG$4-$W106)&gt;$DZ106-1,0,OFFSET(Escalation!$K$2,$Y106,MAX(Escalation!$C$2,AG$4-$W106))),
     IF(SSSModel!$C$4="PV",IF(CE$4=$W106,$EA106*(1+SSSModel!$C$2),0),
     IF(SSSModel!$C$4="FCR",IF(AND(CE$4&gt;=$W106,OFFSET(Profiles!$K$2,$Z106,MAX(Profiles!$C$2,AG$4-$W106))&gt;0),$EC106,0),0))))))</f>
        <v>0</v>
      </c>
      <c r="CF106" s="135">
        <f ca="1">IF(OR($Z106=0,SSSModel!$C$4="CF"),AH106,
IF(LEFT($V106,3)="ON_",
     IF(SSSModel!$C$4="RR",SUMPRODUCT(OFFSET($AC106,0,0,1,$CB$2),OFFSET(Profiles!$K$28,($Z106-1)*(Profiles!$I$26+1)+CF$4-SSSModel!$C$3+1,0,1,$CB$2)),
     IF(SSSModel!$C$4="ECC",$EA106*$EB106*SUMPRODUCT(OFFSET($AC106,0,MAX(0,CF$4-$DZ106-$CA$4+1),1,MIN($DZ106,CF$4-$CA$4+1)),OFFSET(Escalation!$K$24,($Y106-1)*(Escalation!$I$22+1)+CF$4-SSSModel!$C$3+1,MAX(0,CF$4-$DZ106-$CA$4+1),1,MIN($DZ106,CF$4-$CA$4+1))),
     IF(SSSModel!$C$4="PV",AH106*$EA106*(1+SSSModel!$C$2),
     IF(SSSModel!$C$4="FCR",$EC106*SUM(OFFSET($AC106,0,MAX(CF$4-$AC$4-$DZ106+1,0),1,MIN($DZ106,CF$4-$AC$4+1))),0)))),
SUM($AC106:$BZ106)*
     IF(SSSModel!$C$4="RR",OFFSET(Profiles!$K$2,$Z106,MAX(Profiles!$C$2,AH$4-$W106)),
     IF(SSSModel!$C$4="ECC",$EA106*$EB106*IF(MAX(Escalation!$C$2,AH$4-$W106)&gt;$DZ106-1,0,OFFSET(Escalation!$K$2,$Y106,MAX(Escalation!$C$2,AH$4-$W106))),
     IF(SSSModel!$C$4="PV",IF(CF$4=$W106,$EA106*(1+SSSModel!$C$2),0),
     IF(SSSModel!$C$4="FCR",IF(AND(CF$4&gt;=$W106,OFFSET(Profiles!$K$2,$Z106,MAX(Profiles!$C$2,AH$4-$W106))&gt;0),$EC106,0),0))))))</f>
        <v>0</v>
      </c>
      <c r="CG106" s="135">
        <f ca="1">IF(OR($Z106=0,SSSModel!$C$4="CF"),AI106,
IF(LEFT($V106,3)="ON_",
     IF(SSSModel!$C$4="RR",SUMPRODUCT(OFFSET($AC106,0,0,1,$CB$2),OFFSET(Profiles!$K$28,($Z106-1)*(Profiles!$I$26+1)+CG$4-SSSModel!$C$3+1,0,1,$CB$2)),
     IF(SSSModel!$C$4="ECC",$EA106*$EB106*SUMPRODUCT(OFFSET($AC106,0,MAX(0,CG$4-$DZ106-$CA$4+1),1,MIN($DZ106,CG$4-$CA$4+1)),OFFSET(Escalation!$K$24,($Y106-1)*(Escalation!$I$22+1)+CG$4-SSSModel!$C$3+1,MAX(0,CG$4-$DZ106-$CA$4+1),1,MIN($DZ106,CG$4-$CA$4+1))),
     IF(SSSModel!$C$4="PV",AI106*$EA106*(1+SSSModel!$C$2),
     IF(SSSModel!$C$4="FCR",$EC106*SUM(OFFSET($AC106,0,MAX(CG$4-$AC$4-$DZ106+1,0),1,MIN($DZ106,CG$4-$AC$4+1))),0)))),
SUM($AC106:$BZ106)*
     IF(SSSModel!$C$4="RR",OFFSET(Profiles!$K$2,$Z106,MAX(Profiles!$C$2,AI$4-$W106)),
     IF(SSSModel!$C$4="ECC",$EA106*$EB106*IF(MAX(Escalation!$C$2,AI$4-$W106)&gt;$DZ106-1,0,OFFSET(Escalation!$K$2,$Y106,MAX(Escalation!$C$2,AI$4-$W106))),
     IF(SSSModel!$C$4="PV",IF(CG$4=$W106,$EA106*(1+SSSModel!$C$2),0),
     IF(SSSModel!$C$4="FCR",IF(AND(CG$4&gt;=$W106,OFFSET(Profiles!$K$2,$Z106,MAX(Profiles!$C$2,AI$4-$W106))&gt;0),$EC106,0),0))))))</f>
        <v>0</v>
      </c>
      <c r="CH106" s="135">
        <f ca="1">IF(OR($Z106=0,SSSModel!$C$4="CF"),AJ106,
IF(LEFT($V106,3)="ON_",
     IF(SSSModel!$C$4="RR",SUMPRODUCT(OFFSET($AC106,0,0,1,$CB$2),OFFSET(Profiles!$K$28,($Z106-1)*(Profiles!$I$26+1)+CH$4-SSSModel!$C$3+1,0,1,$CB$2)),
     IF(SSSModel!$C$4="ECC",$EA106*$EB106*SUMPRODUCT(OFFSET($AC106,0,MAX(0,CH$4-$DZ106-$CA$4+1),1,MIN($DZ106,CH$4-$CA$4+1)),OFFSET(Escalation!$K$24,($Y106-1)*(Escalation!$I$22+1)+CH$4-SSSModel!$C$3+1,MAX(0,CH$4-$DZ106-$CA$4+1),1,MIN($DZ106,CH$4-$CA$4+1))),
     IF(SSSModel!$C$4="PV",AJ106*$EA106*(1+SSSModel!$C$2),
     IF(SSSModel!$C$4="FCR",$EC106*SUM(OFFSET($AC106,0,MAX(CH$4-$AC$4-$DZ106+1,0),1,MIN($DZ106,CH$4-$AC$4+1))),0)))),
SUM($AC106:$BZ106)*
     IF(SSSModel!$C$4="RR",OFFSET(Profiles!$K$2,$Z106,MAX(Profiles!$C$2,AJ$4-$W106)),
     IF(SSSModel!$C$4="ECC",$EA106*$EB106*IF(MAX(Escalation!$C$2,AJ$4-$W106)&gt;$DZ106-1,0,OFFSET(Escalation!$K$2,$Y106,MAX(Escalation!$C$2,AJ$4-$W106))),
     IF(SSSModel!$C$4="PV",IF(CH$4=$W106,$EA106*(1+SSSModel!$C$2),0),
     IF(SSSModel!$C$4="FCR",IF(AND(CH$4&gt;=$W106,OFFSET(Profiles!$K$2,$Z106,MAX(Profiles!$C$2,AJ$4-$W106))&gt;0),$EC106,0),0))))))</f>
        <v>0</v>
      </c>
      <c r="CI106" s="135">
        <f ca="1">IF(OR($Z106=0,SSSModel!$C$4="CF"),AK106,
IF(LEFT($V106,3)="ON_",
     IF(SSSModel!$C$4="RR",SUMPRODUCT(OFFSET($AC106,0,0,1,$CB$2),OFFSET(Profiles!$K$28,($Z106-1)*(Profiles!$I$26+1)+CI$4-SSSModel!$C$3+1,0,1,$CB$2)),
     IF(SSSModel!$C$4="ECC",$EA106*$EB106*SUMPRODUCT(OFFSET($AC106,0,MAX(0,CI$4-$DZ106-$CA$4+1),1,MIN($DZ106,CI$4-$CA$4+1)),OFFSET(Escalation!$K$24,($Y106-1)*(Escalation!$I$22+1)+CI$4-SSSModel!$C$3+1,MAX(0,CI$4-$DZ106-$CA$4+1),1,MIN($DZ106,CI$4-$CA$4+1))),
     IF(SSSModel!$C$4="PV",AK106*$EA106*(1+SSSModel!$C$2),
     IF(SSSModel!$C$4="FCR",$EC106*SUM(OFFSET($AC106,0,MAX(CI$4-$AC$4-$DZ106+1,0),1,MIN($DZ106,CI$4-$AC$4+1))),0)))),
SUM($AC106:$BZ106)*
     IF(SSSModel!$C$4="RR",OFFSET(Profiles!$K$2,$Z106,MAX(Profiles!$C$2,AK$4-$W106)),
     IF(SSSModel!$C$4="ECC",$EA106*$EB106*IF(MAX(Escalation!$C$2,AK$4-$W106)&gt;$DZ106-1,0,OFFSET(Escalation!$K$2,$Y106,MAX(Escalation!$C$2,AK$4-$W106))),
     IF(SSSModel!$C$4="PV",IF(CI$4=$W106,$EA106*(1+SSSModel!$C$2),0),
     IF(SSSModel!$C$4="FCR",IF(AND(CI$4&gt;=$W106,OFFSET(Profiles!$K$2,$Z106,MAX(Profiles!$C$2,AK$4-$W106))&gt;0),$EC106,0),0))))))</f>
        <v>0</v>
      </c>
      <c r="CJ106" s="135">
        <f ca="1">IF(OR($Z106=0,SSSModel!$C$4="CF"),AL106,
IF(LEFT($V106,3)="ON_",
     IF(SSSModel!$C$4="RR",SUMPRODUCT(OFFSET($AC106,0,0,1,$CB$2),OFFSET(Profiles!$K$28,($Z106-1)*(Profiles!$I$26+1)+CJ$4-SSSModel!$C$3+1,0,1,$CB$2)),
     IF(SSSModel!$C$4="ECC",$EA106*$EB106*SUMPRODUCT(OFFSET($AC106,0,MAX(0,CJ$4-$DZ106-$CA$4+1),1,MIN($DZ106,CJ$4-$CA$4+1)),OFFSET(Escalation!$K$24,($Y106-1)*(Escalation!$I$22+1)+CJ$4-SSSModel!$C$3+1,MAX(0,CJ$4-$DZ106-$CA$4+1),1,MIN($DZ106,CJ$4-$CA$4+1))),
     IF(SSSModel!$C$4="PV",AL106*$EA106*(1+SSSModel!$C$2),
     IF(SSSModel!$C$4="FCR",$EC106*SUM(OFFSET($AC106,0,MAX(CJ$4-$AC$4-$DZ106+1,0),1,MIN($DZ106,CJ$4-$AC$4+1))),0)))),
SUM($AC106:$BZ106)*
     IF(SSSModel!$C$4="RR",OFFSET(Profiles!$K$2,$Z106,MAX(Profiles!$C$2,AL$4-$W106)),
     IF(SSSModel!$C$4="ECC",$EA106*$EB106*IF(MAX(Escalation!$C$2,AL$4-$W106)&gt;$DZ106-1,0,OFFSET(Escalation!$K$2,$Y106,MAX(Escalation!$C$2,AL$4-$W106))),
     IF(SSSModel!$C$4="PV",IF(CJ$4=$W106,$EA106*(1+SSSModel!$C$2),0),
     IF(SSSModel!$C$4="FCR",IF(AND(CJ$4&gt;=$W106,OFFSET(Profiles!$K$2,$Z106,MAX(Profiles!$C$2,AL$4-$W106))&gt;0),$EC106,0),0))))))</f>
        <v>0</v>
      </c>
      <c r="CK106" s="135">
        <f ca="1">IF(OR($Z106=0,SSSModel!$C$4="CF"),AM106,
IF(LEFT($V106,3)="ON_",
     IF(SSSModel!$C$4="RR",SUMPRODUCT(OFFSET($AC106,0,0,1,$CB$2),OFFSET(Profiles!$K$28,($Z106-1)*(Profiles!$I$26+1)+CK$4-SSSModel!$C$3+1,0,1,$CB$2)),
     IF(SSSModel!$C$4="ECC",$EA106*$EB106*SUMPRODUCT(OFFSET($AC106,0,MAX(0,CK$4-$DZ106-$CA$4+1),1,MIN($DZ106,CK$4-$CA$4+1)),OFFSET(Escalation!$K$24,($Y106-1)*(Escalation!$I$22+1)+CK$4-SSSModel!$C$3+1,MAX(0,CK$4-$DZ106-$CA$4+1),1,MIN($DZ106,CK$4-$CA$4+1))),
     IF(SSSModel!$C$4="PV",AM106*$EA106*(1+SSSModel!$C$2),
     IF(SSSModel!$C$4="FCR",$EC106*SUM(OFFSET($AC106,0,MAX(CK$4-$AC$4-$DZ106+1,0),1,MIN($DZ106,CK$4-$AC$4+1))),0)))),
SUM($AC106:$BZ106)*
     IF(SSSModel!$C$4="RR",OFFSET(Profiles!$K$2,$Z106,MAX(Profiles!$C$2,AM$4-$W106)),
     IF(SSSModel!$C$4="ECC",$EA106*$EB106*IF(MAX(Escalation!$C$2,AM$4-$W106)&gt;$DZ106-1,0,OFFSET(Escalation!$K$2,$Y106,MAX(Escalation!$C$2,AM$4-$W106))),
     IF(SSSModel!$C$4="PV",IF(CK$4=$W106,$EA106*(1+SSSModel!$C$2),0),
     IF(SSSModel!$C$4="FCR",IF(AND(CK$4&gt;=$W106,OFFSET(Profiles!$K$2,$Z106,MAX(Profiles!$C$2,AM$4-$W106))&gt;0),$EC106,0),0))))))</f>
        <v>0</v>
      </c>
      <c r="CL106" s="135">
        <f ca="1">IF(OR($Z106=0,SSSModel!$C$4="CF"),AN106,
IF(LEFT($V106,3)="ON_",
     IF(SSSModel!$C$4="RR",SUMPRODUCT(OFFSET($AC106,0,0,1,$CB$2),OFFSET(Profiles!$K$28,($Z106-1)*(Profiles!$I$26+1)+CL$4-SSSModel!$C$3+1,0,1,$CB$2)),
     IF(SSSModel!$C$4="ECC",$EA106*$EB106*SUMPRODUCT(OFFSET($AC106,0,MAX(0,CL$4-$DZ106-$CA$4+1),1,MIN($DZ106,CL$4-$CA$4+1)),OFFSET(Escalation!$K$24,($Y106-1)*(Escalation!$I$22+1)+CL$4-SSSModel!$C$3+1,MAX(0,CL$4-$DZ106-$CA$4+1),1,MIN($DZ106,CL$4-$CA$4+1))),
     IF(SSSModel!$C$4="PV",AN106*$EA106*(1+SSSModel!$C$2),
     IF(SSSModel!$C$4="FCR",$EC106*SUM(OFFSET($AC106,0,MAX(CL$4-$AC$4-$DZ106+1,0),1,MIN($DZ106,CL$4-$AC$4+1))),0)))),
SUM($AC106:$BZ106)*
     IF(SSSModel!$C$4="RR",OFFSET(Profiles!$K$2,$Z106,MAX(Profiles!$C$2,AN$4-$W106)),
     IF(SSSModel!$C$4="ECC",$EA106*$EB106*IF(MAX(Escalation!$C$2,AN$4-$W106)&gt;$DZ106-1,0,OFFSET(Escalation!$K$2,$Y106,MAX(Escalation!$C$2,AN$4-$W106))),
     IF(SSSModel!$C$4="PV",IF(CL$4=$W106,$EA106*(1+SSSModel!$C$2),0),
     IF(SSSModel!$C$4="FCR",IF(AND(CL$4&gt;=$W106,OFFSET(Profiles!$K$2,$Z106,MAX(Profiles!$C$2,AN$4-$W106))&gt;0),$EC106,0),0))))))</f>
        <v>0</v>
      </c>
      <c r="CM106" s="135">
        <f ca="1">IF(OR($Z106=0,SSSModel!$C$4="CF"),AO106,
IF(LEFT($V106,3)="ON_",
     IF(SSSModel!$C$4="RR",SUMPRODUCT(OFFSET($AC106,0,0,1,$CB$2),OFFSET(Profiles!$K$28,($Z106-1)*(Profiles!$I$26+1)+CM$4-SSSModel!$C$3+1,0,1,$CB$2)),
     IF(SSSModel!$C$4="ECC",$EA106*$EB106*SUMPRODUCT(OFFSET($AC106,0,MAX(0,CM$4-$DZ106-$CA$4+1),1,MIN($DZ106,CM$4-$CA$4+1)),OFFSET(Escalation!$K$24,($Y106-1)*(Escalation!$I$22+1)+CM$4-SSSModel!$C$3+1,MAX(0,CM$4-$DZ106-$CA$4+1),1,MIN($DZ106,CM$4-$CA$4+1))),
     IF(SSSModel!$C$4="PV",AO106*$EA106*(1+SSSModel!$C$2),
     IF(SSSModel!$C$4="FCR",$EC106*SUM(OFFSET($AC106,0,MAX(CM$4-$AC$4-$DZ106+1,0),1,MIN($DZ106,CM$4-$AC$4+1))),0)))),
SUM($AC106:$BZ106)*
     IF(SSSModel!$C$4="RR",OFFSET(Profiles!$K$2,$Z106,MAX(Profiles!$C$2,AO$4-$W106)),
     IF(SSSModel!$C$4="ECC",$EA106*$EB106*IF(MAX(Escalation!$C$2,AO$4-$W106)&gt;$DZ106-1,0,OFFSET(Escalation!$K$2,$Y106,MAX(Escalation!$C$2,AO$4-$W106))),
     IF(SSSModel!$C$4="PV",IF(CM$4=$W106,$EA106*(1+SSSModel!$C$2),0),
     IF(SSSModel!$C$4="FCR",IF(AND(CM$4&gt;=$W106,OFFSET(Profiles!$K$2,$Z106,MAX(Profiles!$C$2,AO$4-$W106))&gt;0),$EC106,0),0))))))</f>
        <v>0</v>
      </c>
      <c r="CN106" s="135">
        <f ca="1">IF(OR($Z106=0,SSSModel!$C$4="CF"),AP106,
IF(LEFT($V106,3)="ON_",
     IF(SSSModel!$C$4="RR",SUMPRODUCT(OFFSET($AC106,0,0,1,$CB$2),OFFSET(Profiles!$K$28,($Z106-1)*(Profiles!$I$26+1)+CN$4-SSSModel!$C$3+1,0,1,$CB$2)),
     IF(SSSModel!$C$4="ECC",$EA106*$EB106*SUMPRODUCT(OFFSET($AC106,0,MAX(0,CN$4-$DZ106-$CA$4+1),1,MIN($DZ106,CN$4-$CA$4+1)),OFFSET(Escalation!$K$24,($Y106-1)*(Escalation!$I$22+1)+CN$4-SSSModel!$C$3+1,MAX(0,CN$4-$DZ106-$CA$4+1),1,MIN($DZ106,CN$4-$CA$4+1))),
     IF(SSSModel!$C$4="PV",AP106*$EA106*(1+SSSModel!$C$2),
     IF(SSSModel!$C$4="FCR",$EC106*SUM(OFFSET($AC106,0,MAX(CN$4-$AC$4-$DZ106+1,0),1,MIN($DZ106,CN$4-$AC$4+1))),0)))),
SUM($AC106:$BZ106)*
     IF(SSSModel!$C$4="RR",OFFSET(Profiles!$K$2,$Z106,MAX(Profiles!$C$2,AP$4-$W106)),
     IF(SSSModel!$C$4="ECC",$EA106*$EB106*IF(MAX(Escalation!$C$2,AP$4-$W106)&gt;$DZ106-1,0,OFFSET(Escalation!$K$2,$Y106,MAX(Escalation!$C$2,AP$4-$W106))),
     IF(SSSModel!$C$4="PV",IF(CN$4=$W106,$EA106*(1+SSSModel!$C$2),0),
     IF(SSSModel!$C$4="FCR",IF(AND(CN$4&gt;=$W106,OFFSET(Profiles!$K$2,$Z106,MAX(Profiles!$C$2,AP$4-$W106))&gt;0),$EC106,0),0))))))</f>
        <v>0</v>
      </c>
      <c r="CO106" s="135">
        <f ca="1">IF(OR($Z106=0,SSSModel!$C$4="CF"),AQ106,
IF(LEFT($V106,3)="ON_",
     IF(SSSModel!$C$4="RR",SUMPRODUCT(OFFSET($AC106,0,0,1,$CB$2),OFFSET(Profiles!$K$28,($Z106-1)*(Profiles!$I$26+1)+CO$4-SSSModel!$C$3+1,0,1,$CB$2)),
     IF(SSSModel!$C$4="ECC",$EA106*$EB106*SUMPRODUCT(OFFSET($AC106,0,MAX(0,CO$4-$DZ106-$CA$4+1),1,MIN($DZ106,CO$4-$CA$4+1)),OFFSET(Escalation!$K$24,($Y106-1)*(Escalation!$I$22+1)+CO$4-SSSModel!$C$3+1,MAX(0,CO$4-$DZ106-$CA$4+1),1,MIN($DZ106,CO$4-$CA$4+1))),
     IF(SSSModel!$C$4="PV",AQ106*$EA106*(1+SSSModel!$C$2),
     IF(SSSModel!$C$4="FCR",$EC106*SUM(OFFSET($AC106,0,MAX(CO$4-$AC$4-$DZ106+1,0),1,MIN($DZ106,CO$4-$AC$4+1))),0)))),
SUM($AC106:$BZ106)*
     IF(SSSModel!$C$4="RR",OFFSET(Profiles!$K$2,$Z106,MAX(Profiles!$C$2,AQ$4-$W106)),
     IF(SSSModel!$C$4="ECC",$EA106*$EB106*IF(MAX(Escalation!$C$2,AQ$4-$W106)&gt;$DZ106-1,0,OFFSET(Escalation!$K$2,$Y106,MAX(Escalation!$C$2,AQ$4-$W106))),
     IF(SSSModel!$C$4="PV",IF(CO$4=$W106,$EA106*(1+SSSModel!$C$2),0),
     IF(SSSModel!$C$4="FCR",IF(AND(CO$4&gt;=$W106,OFFSET(Profiles!$K$2,$Z106,MAX(Profiles!$C$2,AQ$4-$W106))&gt;0),$EC106,0),0))))))</f>
        <v>0</v>
      </c>
      <c r="CP106" s="135">
        <f ca="1">IF(OR($Z106=0,SSSModel!$C$4="CF"),AR106,
IF(LEFT($V106,3)="ON_",
     IF(SSSModel!$C$4="RR",SUMPRODUCT(OFFSET($AC106,0,0,1,$CB$2),OFFSET(Profiles!$K$28,($Z106-1)*(Profiles!$I$26+1)+CP$4-SSSModel!$C$3+1,0,1,$CB$2)),
     IF(SSSModel!$C$4="ECC",$EA106*$EB106*SUMPRODUCT(OFFSET($AC106,0,MAX(0,CP$4-$DZ106-$CA$4+1),1,MIN($DZ106,CP$4-$CA$4+1)),OFFSET(Escalation!$K$24,($Y106-1)*(Escalation!$I$22+1)+CP$4-SSSModel!$C$3+1,MAX(0,CP$4-$DZ106-$CA$4+1),1,MIN($DZ106,CP$4-$CA$4+1))),
     IF(SSSModel!$C$4="PV",AR106*$EA106*(1+SSSModel!$C$2),
     IF(SSSModel!$C$4="FCR",$EC106*SUM(OFFSET($AC106,0,MAX(CP$4-$AC$4-$DZ106+1,0),1,MIN($DZ106,CP$4-$AC$4+1))),0)))),
SUM($AC106:$BZ106)*
     IF(SSSModel!$C$4="RR",OFFSET(Profiles!$K$2,$Z106,MAX(Profiles!$C$2,AR$4-$W106)),
     IF(SSSModel!$C$4="ECC",$EA106*$EB106*IF(MAX(Escalation!$C$2,AR$4-$W106)&gt;$DZ106-1,0,OFFSET(Escalation!$K$2,$Y106,MAX(Escalation!$C$2,AR$4-$W106))),
     IF(SSSModel!$C$4="PV",IF(CP$4=$W106,$EA106*(1+SSSModel!$C$2),0),
     IF(SSSModel!$C$4="FCR",IF(AND(CP$4&gt;=$W106,OFFSET(Profiles!$K$2,$Z106,MAX(Profiles!$C$2,AR$4-$W106))&gt;0),$EC106,0),0))))))</f>
        <v>0</v>
      </c>
      <c r="CQ106" s="135">
        <f ca="1">IF(OR($Z106=0,SSSModel!$C$4="CF"),AS106,
IF(LEFT($V106,3)="ON_",
     IF(SSSModel!$C$4="RR",SUMPRODUCT(OFFSET($AC106,0,0,1,$CB$2),OFFSET(Profiles!$K$28,($Z106-1)*(Profiles!$I$26+1)+CQ$4-SSSModel!$C$3+1,0,1,$CB$2)),
     IF(SSSModel!$C$4="ECC",$EA106*$EB106*SUMPRODUCT(OFFSET($AC106,0,MAX(0,CQ$4-$DZ106-$CA$4+1),1,MIN($DZ106,CQ$4-$CA$4+1)),OFFSET(Escalation!$K$24,($Y106-1)*(Escalation!$I$22+1)+CQ$4-SSSModel!$C$3+1,MAX(0,CQ$4-$DZ106-$CA$4+1),1,MIN($DZ106,CQ$4-$CA$4+1))),
     IF(SSSModel!$C$4="PV",AS106*$EA106*(1+SSSModel!$C$2),
     IF(SSSModel!$C$4="FCR",$EC106*SUM(OFFSET($AC106,0,MAX(CQ$4-$AC$4-$DZ106+1,0),1,MIN($DZ106,CQ$4-$AC$4+1))),0)))),
SUM($AC106:$BZ106)*
     IF(SSSModel!$C$4="RR",OFFSET(Profiles!$K$2,$Z106,MAX(Profiles!$C$2,AS$4-$W106)),
     IF(SSSModel!$C$4="ECC",$EA106*$EB106*IF(MAX(Escalation!$C$2,AS$4-$W106)&gt;$DZ106-1,0,OFFSET(Escalation!$K$2,$Y106,MAX(Escalation!$C$2,AS$4-$W106))),
     IF(SSSModel!$C$4="PV",IF(CQ$4=$W106,$EA106*(1+SSSModel!$C$2),0),
     IF(SSSModel!$C$4="FCR",IF(AND(CQ$4&gt;=$W106,OFFSET(Profiles!$K$2,$Z106,MAX(Profiles!$C$2,AS$4-$W106))&gt;0),$EC106,0),0))))))</f>
        <v>0</v>
      </c>
      <c r="CR106" s="135">
        <f ca="1">IF(OR($Z106=0,SSSModel!$C$4="CF"),AT106,
IF(LEFT($V106,3)="ON_",
     IF(SSSModel!$C$4="RR",SUMPRODUCT(OFFSET($AC106,0,0,1,$CB$2),OFFSET(Profiles!$K$28,($Z106-1)*(Profiles!$I$26+1)+CR$4-SSSModel!$C$3+1,0,1,$CB$2)),
     IF(SSSModel!$C$4="ECC",$EA106*$EB106*SUMPRODUCT(OFFSET($AC106,0,MAX(0,CR$4-$DZ106-$CA$4+1),1,MIN($DZ106,CR$4-$CA$4+1)),OFFSET(Escalation!$K$24,($Y106-1)*(Escalation!$I$22+1)+CR$4-SSSModel!$C$3+1,MAX(0,CR$4-$DZ106-$CA$4+1),1,MIN($DZ106,CR$4-$CA$4+1))),
     IF(SSSModel!$C$4="PV",AT106*$EA106*(1+SSSModel!$C$2),
     IF(SSSModel!$C$4="FCR",$EC106*SUM(OFFSET($AC106,0,MAX(CR$4-$AC$4-$DZ106+1,0),1,MIN($DZ106,CR$4-$AC$4+1))),0)))),
SUM($AC106:$BZ106)*
     IF(SSSModel!$C$4="RR",OFFSET(Profiles!$K$2,$Z106,MAX(Profiles!$C$2,AT$4-$W106)),
     IF(SSSModel!$C$4="ECC",$EA106*$EB106*IF(MAX(Escalation!$C$2,AT$4-$W106)&gt;$DZ106-1,0,OFFSET(Escalation!$K$2,$Y106,MAX(Escalation!$C$2,AT$4-$W106))),
     IF(SSSModel!$C$4="PV",IF(CR$4=$W106,$EA106*(1+SSSModel!$C$2),0),
     IF(SSSModel!$C$4="FCR",IF(AND(CR$4&gt;=$W106,OFFSET(Profiles!$K$2,$Z106,MAX(Profiles!$C$2,AT$4-$W106))&gt;0),$EC106,0),0))))))</f>
        <v>0</v>
      </c>
      <c r="CS106" s="135">
        <f ca="1">IF(OR($Z106=0,SSSModel!$C$4="CF"),AU106,
IF(LEFT($V106,3)="ON_",
     IF(SSSModel!$C$4="RR",SUMPRODUCT(OFFSET($AC106,0,0,1,$CB$2),OFFSET(Profiles!$K$28,($Z106-1)*(Profiles!$I$26+1)+CS$4-SSSModel!$C$3+1,0,1,$CB$2)),
     IF(SSSModel!$C$4="ECC",$EA106*$EB106*SUMPRODUCT(OFFSET($AC106,0,MAX(0,CS$4-$DZ106-$CA$4+1),1,MIN($DZ106,CS$4-$CA$4+1)),OFFSET(Escalation!$K$24,($Y106-1)*(Escalation!$I$22+1)+CS$4-SSSModel!$C$3+1,MAX(0,CS$4-$DZ106-$CA$4+1),1,MIN($DZ106,CS$4-$CA$4+1))),
     IF(SSSModel!$C$4="PV",AU106*$EA106*(1+SSSModel!$C$2),
     IF(SSSModel!$C$4="FCR",$EC106*SUM(OFFSET($AC106,0,MAX(CS$4-$AC$4-$DZ106+1,0),1,MIN($DZ106,CS$4-$AC$4+1))),0)))),
SUM($AC106:$BZ106)*
     IF(SSSModel!$C$4="RR",OFFSET(Profiles!$K$2,$Z106,MAX(Profiles!$C$2,AU$4-$W106)),
     IF(SSSModel!$C$4="ECC",$EA106*$EB106*IF(MAX(Escalation!$C$2,AU$4-$W106)&gt;$DZ106-1,0,OFFSET(Escalation!$K$2,$Y106,MAX(Escalation!$C$2,AU$4-$W106))),
     IF(SSSModel!$C$4="PV",IF(CS$4=$W106,$EA106*(1+SSSModel!$C$2),0),
     IF(SSSModel!$C$4="FCR",IF(AND(CS$4&gt;=$W106,OFFSET(Profiles!$K$2,$Z106,MAX(Profiles!$C$2,AU$4-$W106))&gt;0),$EC106,0),0))))))</f>
        <v>0</v>
      </c>
      <c r="CT106" s="135">
        <f ca="1">IF(OR($Z106=0,SSSModel!$C$4="CF"),AV106,
IF(LEFT($V106,3)="ON_",
     IF(SSSModel!$C$4="RR",SUMPRODUCT(OFFSET($AC106,0,0,1,$CB$2),OFFSET(Profiles!$K$28,($Z106-1)*(Profiles!$I$26+1)+CT$4-SSSModel!$C$3+1,0,1,$CB$2)),
     IF(SSSModel!$C$4="ECC",$EA106*$EB106*SUMPRODUCT(OFFSET($AC106,0,MAX(0,CT$4-$DZ106-$CA$4+1),1,MIN($DZ106,CT$4-$CA$4+1)),OFFSET(Escalation!$K$24,($Y106-1)*(Escalation!$I$22+1)+CT$4-SSSModel!$C$3+1,MAX(0,CT$4-$DZ106-$CA$4+1),1,MIN($DZ106,CT$4-$CA$4+1))),
     IF(SSSModel!$C$4="PV",AV106*$EA106*(1+SSSModel!$C$2),
     IF(SSSModel!$C$4="FCR",$EC106*SUM(OFFSET($AC106,0,MAX(CT$4-$AC$4-$DZ106+1,0),1,MIN($DZ106,CT$4-$AC$4+1))),0)))),
SUM($AC106:$BZ106)*
     IF(SSSModel!$C$4="RR",OFFSET(Profiles!$K$2,$Z106,MAX(Profiles!$C$2,AV$4-$W106)),
     IF(SSSModel!$C$4="ECC",$EA106*$EB106*IF(MAX(Escalation!$C$2,AV$4-$W106)&gt;$DZ106-1,0,OFFSET(Escalation!$K$2,$Y106,MAX(Escalation!$C$2,AV$4-$W106))),
     IF(SSSModel!$C$4="PV",IF(CT$4=$W106,$EA106*(1+SSSModel!$C$2),0),
     IF(SSSModel!$C$4="FCR",IF(AND(CT$4&gt;=$W106,OFFSET(Profiles!$K$2,$Z106,MAX(Profiles!$C$2,AV$4-$W106))&gt;0),$EC106,0),0))))))</f>
        <v>0</v>
      </c>
      <c r="CU106" s="135">
        <f ca="1">IF(OR($Z106=0,SSSModel!$C$4="CF"),AW106,
IF(LEFT($V106,3)="ON_",
     IF(SSSModel!$C$4="RR",SUMPRODUCT(OFFSET($AC106,0,0,1,$CB$2),OFFSET(Profiles!$K$28,($Z106-1)*(Profiles!$I$26+1)+CU$4-SSSModel!$C$3+1,0,1,$CB$2)),
     IF(SSSModel!$C$4="ECC",$EA106*$EB106*SUMPRODUCT(OFFSET($AC106,0,MAX(0,CU$4-$DZ106-$CA$4+1),1,MIN($DZ106,CU$4-$CA$4+1)),OFFSET(Escalation!$K$24,($Y106-1)*(Escalation!$I$22+1)+CU$4-SSSModel!$C$3+1,MAX(0,CU$4-$DZ106-$CA$4+1),1,MIN($DZ106,CU$4-$CA$4+1))),
     IF(SSSModel!$C$4="PV",AW106*$EA106*(1+SSSModel!$C$2),
     IF(SSSModel!$C$4="FCR",$EC106*SUM(OFFSET($AC106,0,MAX(CU$4-$AC$4-$DZ106+1,0),1,MIN($DZ106,CU$4-$AC$4+1))),0)))),
SUM($AC106:$BZ106)*
     IF(SSSModel!$C$4="RR",OFFSET(Profiles!$K$2,$Z106,MAX(Profiles!$C$2,AW$4-$W106)),
     IF(SSSModel!$C$4="ECC",$EA106*$EB106*IF(MAX(Escalation!$C$2,AW$4-$W106)&gt;$DZ106-1,0,OFFSET(Escalation!$K$2,$Y106,MAX(Escalation!$C$2,AW$4-$W106))),
     IF(SSSModel!$C$4="PV",IF(CU$4=$W106,$EA106*(1+SSSModel!$C$2),0),
     IF(SSSModel!$C$4="FCR",IF(AND(CU$4&gt;=$W106,OFFSET(Profiles!$K$2,$Z106,MAX(Profiles!$C$2,AW$4-$W106))&gt;0),$EC106,0),0))))))</f>
        <v>0</v>
      </c>
      <c r="CV106" s="135">
        <f ca="1">IF(OR($Z106=0,SSSModel!$C$4="CF"),AX106,
IF(LEFT($V106,3)="ON_",
     IF(SSSModel!$C$4="RR",SUMPRODUCT(OFFSET($AC106,0,0,1,$CB$2),OFFSET(Profiles!$K$28,($Z106-1)*(Profiles!$I$26+1)+CV$4-SSSModel!$C$3+1,0,1,$CB$2)),
     IF(SSSModel!$C$4="ECC",$EA106*$EB106*SUMPRODUCT(OFFSET($AC106,0,MAX(0,CV$4-$DZ106-$CA$4+1),1,MIN($DZ106,CV$4-$CA$4+1)),OFFSET(Escalation!$K$24,($Y106-1)*(Escalation!$I$22+1)+CV$4-SSSModel!$C$3+1,MAX(0,CV$4-$DZ106-$CA$4+1),1,MIN($DZ106,CV$4-$CA$4+1))),
     IF(SSSModel!$C$4="PV",AX106*$EA106*(1+SSSModel!$C$2),
     IF(SSSModel!$C$4="FCR",$EC106*SUM(OFFSET($AC106,0,MAX(CV$4-$AC$4-$DZ106+1,0),1,MIN($DZ106,CV$4-$AC$4+1))),0)))),
SUM($AC106:$BZ106)*
     IF(SSSModel!$C$4="RR",OFFSET(Profiles!$K$2,$Z106,MAX(Profiles!$C$2,AX$4-$W106)),
     IF(SSSModel!$C$4="ECC",$EA106*$EB106*IF(MAX(Escalation!$C$2,AX$4-$W106)&gt;$DZ106-1,0,OFFSET(Escalation!$K$2,$Y106,MAX(Escalation!$C$2,AX$4-$W106))),
     IF(SSSModel!$C$4="PV",IF(CV$4=$W106,$EA106*(1+SSSModel!$C$2),0),
     IF(SSSModel!$C$4="FCR",IF(AND(CV$4&gt;=$W106,OFFSET(Profiles!$K$2,$Z106,MAX(Profiles!$C$2,AX$4-$W106))&gt;0),$EC106,0),0))))))</f>
        <v>0</v>
      </c>
      <c r="CW106" s="135">
        <f ca="1">IF(OR($Z106=0,SSSModel!$C$4="CF"),AY106,
IF(LEFT($V106,3)="ON_",
     IF(SSSModel!$C$4="RR",SUMPRODUCT(OFFSET($AC106,0,0,1,$CB$2),OFFSET(Profiles!$K$28,($Z106-1)*(Profiles!$I$26+1)+CW$4-SSSModel!$C$3+1,0,1,$CB$2)),
     IF(SSSModel!$C$4="ECC",$EA106*$EB106*SUMPRODUCT(OFFSET($AC106,0,MAX(0,CW$4-$DZ106-$CA$4+1),1,MIN($DZ106,CW$4-$CA$4+1)),OFFSET(Escalation!$K$24,($Y106-1)*(Escalation!$I$22+1)+CW$4-SSSModel!$C$3+1,MAX(0,CW$4-$DZ106-$CA$4+1),1,MIN($DZ106,CW$4-$CA$4+1))),
     IF(SSSModel!$C$4="PV",AY106*$EA106*(1+SSSModel!$C$2),
     IF(SSSModel!$C$4="FCR",$EC106*SUM(OFFSET($AC106,0,MAX(CW$4-$AC$4-$DZ106+1,0),1,MIN($DZ106,CW$4-$AC$4+1))),0)))),
SUM($AC106:$BZ106)*
     IF(SSSModel!$C$4="RR",OFFSET(Profiles!$K$2,$Z106,MAX(Profiles!$C$2,AY$4-$W106)),
     IF(SSSModel!$C$4="ECC",$EA106*$EB106*IF(MAX(Escalation!$C$2,AY$4-$W106)&gt;$DZ106-1,0,OFFSET(Escalation!$K$2,$Y106,MAX(Escalation!$C$2,AY$4-$W106))),
     IF(SSSModel!$C$4="PV",IF(CW$4=$W106,$EA106*(1+SSSModel!$C$2),0),
     IF(SSSModel!$C$4="FCR",IF(AND(CW$4&gt;=$W106,OFFSET(Profiles!$K$2,$Z106,MAX(Profiles!$C$2,AY$4-$W106))&gt;0),$EC106,0),0))))))</f>
        <v>0</v>
      </c>
      <c r="CX106" s="135">
        <f ca="1">IF(OR($Z106=0,SSSModel!$C$4="CF"),AZ106,
IF(LEFT($V106,3)="ON_",
     IF(SSSModel!$C$4="RR",SUMPRODUCT(OFFSET($AC106,0,0,1,$CB$2),OFFSET(Profiles!$K$28,($Z106-1)*(Profiles!$I$26+1)+CX$4-SSSModel!$C$3+1,0,1,$CB$2)),
     IF(SSSModel!$C$4="ECC",$EA106*$EB106*SUMPRODUCT(OFFSET($AC106,0,MAX(0,CX$4-$DZ106-$CA$4+1),1,MIN($DZ106,CX$4-$CA$4+1)),OFFSET(Escalation!$K$24,($Y106-1)*(Escalation!$I$22+1)+CX$4-SSSModel!$C$3+1,MAX(0,CX$4-$DZ106-$CA$4+1),1,MIN($DZ106,CX$4-$CA$4+1))),
     IF(SSSModel!$C$4="PV",AZ106*$EA106*(1+SSSModel!$C$2),
     IF(SSSModel!$C$4="FCR",$EC106*SUM(OFFSET($AC106,0,MAX(CX$4-$AC$4-$DZ106+1,0),1,MIN($DZ106,CX$4-$AC$4+1))),0)))),
SUM($AC106:$BZ106)*
     IF(SSSModel!$C$4="RR",OFFSET(Profiles!$K$2,$Z106,MAX(Profiles!$C$2,AZ$4-$W106)),
     IF(SSSModel!$C$4="ECC",$EA106*$EB106*IF(MAX(Escalation!$C$2,AZ$4-$W106)&gt;$DZ106-1,0,OFFSET(Escalation!$K$2,$Y106,MAX(Escalation!$C$2,AZ$4-$W106))),
     IF(SSSModel!$C$4="PV",IF(CX$4=$W106,$EA106*(1+SSSModel!$C$2),0),
     IF(SSSModel!$C$4="FCR",IF(AND(CX$4&gt;=$W106,OFFSET(Profiles!$K$2,$Z106,MAX(Profiles!$C$2,AZ$4-$W106))&gt;0),$EC106,0),0))))))</f>
        <v>0</v>
      </c>
      <c r="CY106" s="135">
        <f ca="1">IF(OR($Z106=0,SSSModel!$C$4="CF"),BA106,
IF(LEFT($V106,3)="ON_",
     IF(SSSModel!$C$4="RR",SUMPRODUCT(OFFSET($AC106,0,0,1,$CB$2),OFFSET(Profiles!$K$28,($Z106-1)*(Profiles!$I$26+1)+CY$4-SSSModel!$C$3+1,0,1,$CB$2)),
     IF(SSSModel!$C$4="ECC",$EA106*$EB106*SUMPRODUCT(OFFSET($AC106,0,MAX(0,CY$4-$DZ106-$CA$4+1),1,MIN($DZ106,CY$4-$CA$4+1)),OFFSET(Escalation!$K$24,($Y106-1)*(Escalation!$I$22+1)+CY$4-SSSModel!$C$3+1,MAX(0,CY$4-$DZ106-$CA$4+1),1,MIN($DZ106,CY$4-$CA$4+1))),
     IF(SSSModel!$C$4="PV",BA106*$EA106*(1+SSSModel!$C$2),
     IF(SSSModel!$C$4="FCR",$EC106*SUM(OFFSET($AC106,0,MAX(CY$4-$AC$4-$DZ106+1,0),1,MIN($DZ106,CY$4-$AC$4+1))),0)))),
SUM($AC106:$BZ106)*
     IF(SSSModel!$C$4="RR",OFFSET(Profiles!$K$2,$Z106,MAX(Profiles!$C$2,BA$4-$W106)),
     IF(SSSModel!$C$4="ECC",$EA106*$EB106*IF(MAX(Escalation!$C$2,BA$4-$W106)&gt;$DZ106-1,0,OFFSET(Escalation!$K$2,$Y106,MAX(Escalation!$C$2,BA$4-$W106))),
     IF(SSSModel!$C$4="PV",IF(CY$4=$W106,$EA106*(1+SSSModel!$C$2),0),
     IF(SSSModel!$C$4="FCR",IF(AND(CY$4&gt;=$W106,OFFSET(Profiles!$K$2,$Z106,MAX(Profiles!$C$2,BA$4-$W106))&gt;0),$EC106,0),0))))))</f>
        <v>0</v>
      </c>
      <c r="CZ106" s="135">
        <f ca="1">IF(OR($Z106=0,SSSModel!$C$4="CF"),BB106,
IF(LEFT($V106,3)="ON_",
     IF(SSSModel!$C$4="RR",SUMPRODUCT(OFFSET($AC106,0,0,1,$CB$2),OFFSET(Profiles!$K$28,($Z106-1)*(Profiles!$I$26+1)+CZ$4-SSSModel!$C$3+1,0,1,$CB$2)),
     IF(SSSModel!$C$4="ECC",$EA106*$EB106*SUMPRODUCT(OFFSET($AC106,0,MAX(0,CZ$4-$DZ106-$CA$4+1),1,MIN($DZ106,CZ$4-$CA$4+1)),OFFSET(Escalation!$K$24,($Y106-1)*(Escalation!$I$22+1)+CZ$4-SSSModel!$C$3+1,MAX(0,CZ$4-$DZ106-$CA$4+1),1,MIN($DZ106,CZ$4-$CA$4+1))),
     IF(SSSModel!$C$4="PV",BB106*$EA106*(1+SSSModel!$C$2),
     IF(SSSModel!$C$4="FCR",$EC106*SUM(OFFSET($AC106,0,MAX(CZ$4-$AC$4-$DZ106+1,0),1,MIN($DZ106,CZ$4-$AC$4+1))),0)))),
SUM($AC106:$BZ106)*
     IF(SSSModel!$C$4="RR",OFFSET(Profiles!$K$2,$Z106,MAX(Profiles!$C$2,BB$4-$W106)),
     IF(SSSModel!$C$4="ECC",$EA106*$EB106*IF(MAX(Escalation!$C$2,BB$4-$W106)&gt;$DZ106-1,0,OFFSET(Escalation!$K$2,$Y106,MAX(Escalation!$C$2,BB$4-$W106))),
     IF(SSSModel!$C$4="PV",IF(CZ$4=$W106,$EA106*(1+SSSModel!$C$2),0),
     IF(SSSModel!$C$4="FCR",IF(AND(CZ$4&gt;=$W106,OFFSET(Profiles!$K$2,$Z106,MAX(Profiles!$C$2,BB$4-$W106))&gt;0),$EC106,0),0))))))</f>
        <v>0</v>
      </c>
      <c r="DA106" s="135">
        <f ca="1">IF(OR($Z106=0,SSSModel!$C$4="CF"),BC106,
IF(LEFT($V106,3)="ON_",
     IF(SSSModel!$C$4="RR",SUMPRODUCT(OFFSET($AC106,0,0,1,$CB$2),OFFSET(Profiles!$K$28,($Z106-1)*(Profiles!$I$26+1)+DA$4-SSSModel!$C$3+1,0,1,$CB$2)),
     IF(SSSModel!$C$4="ECC",$EA106*$EB106*SUMPRODUCT(OFFSET($AC106,0,MAX(0,DA$4-$DZ106-$CA$4+1),1,MIN($DZ106,DA$4-$CA$4+1)),OFFSET(Escalation!$K$24,($Y106-1)*(Escalation!$I$22+1)+DA$4-SSSModel!$C$3+1,MAX(0,DA$4-$DZ106-$CA$4+1),1,MIN($DZ106,DA$4-$CA$4+1))),
     IF(SSSModel!$C$4="PV",BC106*$EA106*(1+SSSModel!$C$2),
     IF(SSSModel!$C$4="FCR",$EC106*SUM(OFFSET($AC106,0,MAX(DA$4-$AC$4-$DZ106+1,0),1,MIN($DZ106,DA$4-$AC$4+1))),0)))),
SUM($AC106:$BZ106)*
     IF(SSSModel!$C$4="RR",OFFSET(Profiles!$K$2,$Z106,MAX(Profiles!$C$2,BC$4-$W106)),
     IF(SSSModel!$C$4="ECC",$EA106*$EB106*IF(MAX(Escalation!$C$2,BC$4-$W106)&gt;$DZ106-1,0,OFFSET(Escalation!$K$2,$Y106,MAX(Escalation!$C$2,BC$4-$W106))),
     IF(SSSModel!$C$4="PV",IF(DA$4=$W106,$EA106*(1+SSSModel!$C$2),0),
     IF(SSSModel!$C$4="FCR",IF(AND(DA$4&gt;=$W106,OFFSET(Profiles!$K$2,$Z106,MAX(Profiles!$C$2,BC$4-$W106))&gt;0),$EC106,0),0))))))</f>
        <v>0</v>
      </c>
      <c r="DB106" s="135">
        <f ca="1">IF(OR($Z106=0,SSSModel!$C$4="CF"),BD106,
IF(LEFT($V106,3)="ON_",
     IF(SSSModel!$C$4="RR",SUMPRODUCT(OFFSET($AC106,0,0,1,$CB$2),OFFSET(Profiles!$K$28,($Z106-1)*(Profiles!$I$26+1)+DB$4-SSSModel!$C$3+1,0,1,$CB$2)),
     IF(SSSModel!$C$4="ECC",$EA106*$EB106*SUMPRODUCT(OFFSET($AC106,0,MAX(0,DB$4-$DZ106-$CA$4+1),1,MIN($DZ106,DB$4-$CA$4+1)),OFFSET(Escalation!$K$24,($Y106-1)*(Escalation!$I$22+1)+DB$4-SSSModel!$C$3+1,MAX(0,DB$4-$DZ106-$CA$4+1),1,MIN($DZ106,DB$4-$CA$4+1))),
     IF(SSSModel!$C$4="PV",BD106*$EA106*(1+SSSModel!$C$2),
     IF(SSSModel!$C$4="FCR",$EC106*SUM(OFFSET($AC106,0,MAX(DB$4-$AC$4-$DZ106+1,0),1,MIN($DZ106,DB$4-$AC$4+1))),0)))),
SUM($AC106:$BZ106)*
     IF(SSSModel!$C$4="RR",OFFSET(Profiles!$K$2,$Z106,MAX(Profiles!$C$2,BD$4-$W106)),
     IF(SSSModel!$C$4="ECC",$EA106*$EB106*IF(MAX(Escalation!$C$2,BD$4-$W106)&gt;$DZ106-1,0,OFFSET(Escalation!$K$2,$Y106,MAX(Escalation!$C$2,BD$4-$W106))),
     IF(SSSModel!$C$4="PV",IF(DB$4=$W106,$EA106*(1+SSSModel!$C$2),0),
     IF(SSSModel!$C$4="FCR",IF(AND(DB$4&gt;=$W106,OFFSET(Profiles!$K$2,$Z106,MAX(Profiles!$C$2,BD$4-$W106))&gt;0),$EC106,0),0))))))</f>
        <v>0</v>
      </c>
      <c r="DC106" s="135">
        <f ca="1">IF(OR($Z106=0,SSSModel!$C$4="CF"),BE106,
IF(LEFT($V106,3)="ON_",
     IF(SSSModel!$C$4="RR",SUMPRODUCT(OFFSET($AC106,0,0,1,$CB$2),OFFSET(Profiles!$K$28,($Z106-1)*(Profiles!$I$26+1)+DC$4-SSSModel!$C$3+1,0,1,$CB$2)),
     IF(SSSModel!$C$4="ECC",$EA106*$EB106*SUMPRODUCT(OFFSET($AC106,0,MAX(0,DC$4-$DZ106-$CA$4+1),1,MIN($DZ106,DC$4-$CA$4+1)),OFFSET(Escalation!$K$24,($Y106-1)*(Escalation!$I$22+1)+DC$4-SSSModel!$C$3+1,MAX(0,DC$4-$DZ106-$CA$4+1),1,MIN($DZ106,DC$4-$CA$4+1))),
     IF(SSSModel!$C$4="PV",BE106*$EA106*(1+SSSModel!$C$2),
     IF(SSSModel!$C$4="FCR",$EC106*SUM(OFFSET($AC106,0,MAX(DC$4-$AC$4-$DZ106+1,0),1,MIN($DZ106,DC$4-$AC$4+1))),0)))),
SUM($AC106:$BZ106)*
     IF(SSSModel!$C$4="RR",OFFSET(Profiles!$K$2,$Z106,MAX(Profiles!$C$2,BE$4-$W106)),
     IF(SSSModel!$C$4="ECC",$EA106*$EB106*IF(MAX(Escalation!$C$2,BE$4-$W106)&gt;$DZ106-1,0,OFFSET(Escalation!$K$2,$Y106,MAX(Escalation!$C$2,BE$4-$W106))),
     IF(SSSModel!$C$4="PV",IF(DC$4=$W106,$EA106*(1+SSSModel!$C$2),0),
     IF(SSSModel!$C$4="FCR",IF(AND(DC$4&gt;=$W106,OFFSET(Profiles!$K$2,$Z106,MAX(Profiles!$C$2,BE$4-$W106))&gt;0),$EC106,0),0))))))</f>
        <v>0</v>
      </c>
      <c r="DD106" s="135">
        <f ca="1">IF(OR($Z106=0,SSSModel!$C$4="CF"),BF106,
IF(LEFT($V106,3)="ON_",
     IF(SSSModel!$C$4="RR",SUMPRODUCT(OFFSET($AC106,0,0,1,$CB$2),OFFSET(Profiles!$K$28,($Z106-1)*(Profiles!$I$26+1)+DD$4-SSSModel!$C$3+1,0,1,$CB$2)),
     IF(SSSModel!$C$4="ECC",$EA106*$EB106*SUMPRODUCT(OFFSET($AC106,0,MAX(0,DD$4-$DZ106-$CA$4+1),1,MIN($DZ106,DD$4-$CA$4+1)),OFFSET(Escalation!$K$24,($Y106-1)*(Escalation!$I$22+1)+DD$4-SSSModel!$C$3+1,MAX(0,DD$4-$DZ106-$CA$4+1),1,MIN($DZ106,DD$4-$CA$4+1))),
     IF(SSSModel!$C$4="PV",BF106*$EA106*(1+SSSModel!$C$2),
     IF(SSSModel!$C$4="FCR",$EC106*SUM(OFFSET($AC106,0,MAX(DD$4-$AC$4-$DZ106+1,0),1,MIN($DZ106,DD$4-$AC$4+1))),0)))),
SUM($AC106:$BZ106)*
     IF(SSSModel!$C$4="RR",OFFSET(Profiles!$K$2,$Z106,MAX(Profiles!$C$2,BF$4-$W106)),
     IF(SSSModel!$C$4="ECC",$EA106*$EB106*IF(MAX(Escalation!$C$2,BF$4-$W106)&gt;$DZ106-1,0,OFFSET(Escalation!$K$2,$Y106,MAX(Escalation!$C$2,BF$4-$W106))),
     IF(SSSModel!$C$4="PV",IF(DD$4=$W106,$EA106*(1+SSSModel!$C$2),0),
     IF(SSSModel!$C$4="FCR",IF(AND(DD$4&gt;=$W106,OFFSET(Profiles!$K$2,$Z106,MAX(Profiles!$C$2,BF$4-$W106))&gt;0),$EC106,0),0))))))</f>
        <v>0</v>
      </c>
      <c r="DE106" s="135">
        <f ca="1">IF(OR($Z106=0,SSSModel!$C$4="CF"),BG106,
IF(LEFT($V106,3)="ON_",
     IF(SSSModel!$C$4="RR",SUMPRODUCT(OFFSET($AC106,0,0,1,$CB$2),OFFSET(Profiles!$K$28,($Z106-1)*(Profiles!$I$26+1)+DE$4-SSSModel!$C$3+1,0,1,$CB$2)),
     IF(SSSModel!$C$4="ECC",$EA106*$EB106*SUMPRODUCT(OFFSET($AC106,0,MAX(0,DE$4-$DZ106-$CA$4+1),1,MIN($DZ106,DE$4-$CA$4+1)),OFFSET(Escalation!$K$24,($Y106-1)*(Escalation!$I$22+1)+DE$4-SSSModel!$C$3+1,MAX(0,DE$4-$DZ106-$CA$4+1),1,MIN($DZ106,DE$4-$CA$4+1))),
     IF(SSSModel!$C$4="PV",BG106*$EA106*(1+SSSModel!$C$2),
     IF(SSSModel!$C$4="FCR",$EC106*SUM(OFFSET($AC106,0,MAX(DE$4-$AC$4-$DZ106+1,0),1,MIN($DZ106,DE$4-$AC$4+1))),0)))),
SUM($AC106:$BZ106)*
     IF(SSSModel!$C$4="RR",OFFSET(Profiles!$K$2,$Z106,MAX(Profiles!$C$2,BG$4-$W106)),
     IF(SSSModel!$C$4="ECC",$EA106*$EB106*IF(MAX(Escalation!$C$2,BG$4-$W106)&gt;$DZ106-1,0,OFFSET(Escalation!$K$2,$Y106,MAX(Escalation!$C$2,BG$4-$W106))),
     IF(SSSModel!$C$4="PV",IF(DE$4=$W106,$EA106*(1+SSSModel!$C$2),0),
     IF(SSSModel!$C$4="FCR",IF(AND(DE$4&gt;=$W106,OFFSET(Profiles!$K$2,$Z106,MAX(Profiles!$C$2,BG$4-$W106))&gt;0),$EC106,0),0))))))</f>
        <v>0</v>
      </c>
      <c r="DF106" s="135">
        <f ca="1">IF(OR($Z106=0,SSSModel!$C$4="CF"),BH106,
IF(LEFT($V106,3)="ON_",
     IF(SSSModel!$C$4="RR",SUMPRODUCT(OFFSET($AC106,0,0,1,$CB$2),OFFSET(Profiles!$K$28,($Z106-1)*(Profiles!$I$26+1)+DF$4-SSSModel!$C$3+1,0,1,$CB$2)),
     IF(SSSModel!$C$4="ECC",$EA106*$EB106*SUMPRODUCT(OFFSET($AC106,0,MAX(0,DF$4-$DZ106-$CA$4+1),1,MIN($DZ106,DF$4-$CA$4+1)),OFFSET(Escalation!$K$24,($Y106-1)*(Escalation!$I$22+1)+DF$4-SSSModel!$C$3+1,MAX(0,DF$4-$DZ106-$CA$4+1),1,MIN($DZ106,DF$4-$CA$4+1))),
     IF(SSSModel!$C$4="PV",BH106*$EA106*(1+SSSModel!$C$2),
     IF(SSSModel!$C$4="FCR",$EC106*SUM(OFFSET($AC106,0,MAX(DF$4-$AC$4-$DZ106+1,0),1,MIN($DZ106,DF$4-$AC$4+1))),0)))),
SUM($AC106:$BZ106)*
     IF(SSSModel!$C$4="RR",OFFSET(Profiles!$K$2,$Z106,MAX(Profiles!$C$2,BH$4-$W106)),
     IF(SSSModel!$C$4="ECC",$EA106*$EB106*IF(MAX(Escalation!$C$2,BH$4-$W106)&gt;$DZ106-1,0,OFFSET(Escalation!$K$2,$Y106,MAX(Escalation!$C$2,BH$4-$W106))),
     IF(SSSModel!$C$4="PV",IF(DF$4=$W106,$EA106*(1+SSSModel!$C$2),0),
     IF(SSSModel!$C$4="FCR",IF(AND(DF$4&gt;=$W106,OFFSET(Profiles!$K$2,$Z106,MAX(Profiles!$C$2,BH$4-$W106))&gt;0),$EC106,0),0))))))</f>
        <v>0</v>
      </c>
      <c r="DG106" s="135">
        <f ca="1">IF(OR($Z106=0,SSSModel!$C$4="CF"),BI106,
IF(LEFT($V106,3)="ON_",
     IF(SSSModel!$C$4="RR",SUMPRODUCT(OFFSET($AC106,0,0,1,$CB$2),OFFSET(Profiles!$K$28,($Z106-1)*(Profiles!$I$26+1)+DG$4-SSSModel!$C$3+1,0,1,$CB$2)),
     IF(SSSModel!$C$4="ECC",$EA106*$EB106*SUMPRODUCT(OFFSET($AC106,0,MAX(0,DG$4-$DZ106-$CA$4+1),1,MIN($DZ106,DG$4-$CA$4+1)),OFFSET(Escalation!$K$24,($Y106-1)*(Escalation!$I$22+1)+DG$4-SSSModel!$C$3+1,MAX(0,DG$4-$DZ106-$CA$4+1),1,MIN($DZ106,DG$4-$CA$4+1))),
     IF(SSSModel!$C$4="PV",BI106*$EA106*(1+SSSModel!$C$2),
     IF(SSSModel!$C$4="FCR",$EC106*SUM(OFFSET($AC106,0,MAX(DG$4-$AC$4-$DZ106+1,0),1,MIN($DZ106,DG$4-$AC$4+1))),0)))),
SUM($AC106:$BZ106)*
     IF(SSSModel!$C$4="RR",OFFSET(Profiles!$K$2,$Z106,MAX(Profiles!$C$2,BI$4-$W106)),
     IF(SSSModel!$C$4="ECC",$EA106*$EB106*IF(MAX(Escalation!$C$2,BI$4-$W106)&gt;$DZ106-1,0,OFFSET(Escalation!$K$2,$Y106,MAX(Escalation!$C$2,BI$4-$W106))),
     IF(SSSModel!$C$4="PV",IF(DG$4=$W106,$EA106*(1+SSSModel!$C$2),0),
     IF(SSSModel!$C$4="FCR",IF(AND(DG$4&gt;=$W106,OFFSET(Profiles!$K$2,$Z106,MAX(Profiles!$C$2,BI$4-$W106))&gt;0),$EC106,0),0))))))</f>
        <v>0</v>
      </c>
      <c r="DH106" s="135">
        <f ca="1">IF(OR($Z106=0,SSSModel!$C$4="CF"),BJ106,
IF(LEFT($V106,3)="ON_",
     IF(SSSModel!$C$4="RR",SUMPRODUCT(OFFSET($AC106,0,0,1,$CB$2),OFFSET(Profiles!$K$28,($Z106-1)*(Profiles!$I$26+1)+DH$4-SSSModel!$C$3+1,0,1,$CB$2)),
     IF(SSSModel!$C$4="ECC",$EA106*$EB106*SUMPRODUCT(OFFSET($AC106,0,MAX(0,DH$4-$DZ106-$CA$4+1),1,MIN($DZ106,DH$4-$CA$4+1)),OFFSET(Escalation!$K$24,($Y106-1)*(Escalation!$I$22+1)+DH$4-SSSModel!$C$3+1,MAX(0,DH$4-$DZ106-$CA$4+1),1,MIN($DZ106,DH$4-$CA$4+1))),
     IF(SSSModel!$C$4="PV",BJ106*$EA106*(1+SSSModel!$C$2),
     IF(SSSModel!$C$4="FCR",$EC106*SUM(OFFSET($AC106,0,MAX(DH$4-$AC$4-$DZ106+1,0),1,MIN($DZ106,DH$4-$AC$4+1))),0)))),
SUM($AC106:$BZ106)*
     IF(SSSModel!$C$4="RR",OFFSET(Profiles!$K$2,$Z106,MAX(Profiles!$C$2,BJ$4-$W106)),
     IF(SSSModel!$C$4="ECC",$EA106*$EB106*IF(MAX(Escalation!$C$2,BJ$4-$W106)&gt;$DZ106-1,0,OFFSET(Escalation!$K$2,$Y106,MAX(Escalation!$C$2,BJ$4-$W106))),
     IF(SSSModel!$C$4="PV",IF(DH$4=$W106,$EA106*(1+SSSModel!$C$2),0),
     IF(SSSModel!$C$4="FCR",IF(AND(DH$4&gt;=$W106,OFFSET(Profiles!$K$2,$Z106,MAX(Profiles!$C$2,BJ$4-$W106))&gt;0),$EC106,0),0))))))</f>
        <v>0</v>
      </c>
      <c r="DI106" s="135">
        <f ca="1">IF(OR($Z106=0,SSSModel!$C$4="CF"),BK106,
IF(LEFT($V106,3)="ON_",
     IF(SSSModel!$C$4="RR",SUMPRODUCT(OFFSET($AC106,0,0,1,$CB$2),OFFSET(Profiles!$K$28,($Z106-1)*(Profiles!$I$26+1)+DI$4-SSSModel!$C$3+1,0,1,$CB$2)),
     IF(SSSModel!$C$4="ECC",$EA106*$EB106*SUMPRODUCT(OFFSET($AC106,0,MAX(0,DI$4-$DZ106-$CA$4+1),1,MIN($DZ106,DI$4-$CA$4+1)),OFFSET(Escalation!$K$24,($Y106-1)*(Escalation!$I$22+1)+DI$4-SSSModel!$C$3+1,MAX(0,DI$4-$DZ106-$CA$4+1),1,MIN($DZ106,DI$4-$CA$4+1))),
     IF(SSSModel!$C$4="PV",BK106*$EA106*(1+SSSModel!$C$2),
     IF(SSSModel!$C$4="FCR",$EC106*SUM(OFFSET($AC106,0,MAX(DI$4-$AC$4-$DZ106+1,0),1,MIN($DZ106,DI$4-$AC$4+1))),0)))),
SUM($AC106:$BZ106)*
     IF(SSSModel!$C$4="RR",OFFSET(Profiles!$K$2,$Z106,MAX(Profiles!$C$2,BK$4-$W106)),
     IF(SSSModel!$C$4="ECC",$EA106*$EB106*IF(MAX(Escalation!$C$2,BK$4-$W106)&gt;$DZ106-1,0,OFFSET(Escalation!$K$2,$Y106,MAX(Escalation!$C$2,BK$4-$W106))),
     IF(SSSModel!$C$4="PV",IF(DI$4=$W106,$EA106*(1+SSSModel!$C$2),0),
     IF(SSSModel!$C$4="FCR",IF(AND(DI$4&gt;=$W106,OFFSET(Profiles!$K$2,$Z106,MAX(Profiles!$C$2,BK$4-$W106))&gt;0),$EC106,0),0))))))</f>
        <v>0</v>
      </c>
      <c r="DJ106" s="135">
        <f ca="1">IF(OR($Z106=0,SSSModel!$C$4="CF"),BL106,
IF(LEFT($V106,3)="ON_",
     IF(SSSModel!$C$4="RR",SUMPRODUCT(OFFSET($AC106,0,0,1,$CB$2),OFFSET(Profiles!$K$28,($Z106-1)*(Profiles!$I$26+1)+DJ$4-SSSModel!$C$3+1,0,1,$CB$2)),
     IF(SSSModel!$C$4="ECC",$EA106*$EB106*SUMPRODUCT(OFFSET($AC106,0,MAX(0,DJ$4-$DZ106-$CA$4+1),1,MIN($DZ106,DJ$4-$CA$4+1)),OFFSET(Escalation!$K$24,($Y106-1)*(Escalation!$I$22+1)+DJ$4-SSSModel!$C$3+1,MAX(0,DJ$4-$DZ106-$CA$4+1),1,MIN($DZ106,DJ$4-$CA$4+1))),
     IF(SSSModel!$C$4="PV",BL106*$EA106*(1+SSSModel!$C$2),
     IF(SSSModel!$C$4="FCR",$EC106*SUM(OFFSET($AC106,0,MAX(DJ$4-$AC$4-$DZ106+1,0),1,MIN($DZ106,DJ$4-$AC$4+1))),0)))),
SUM($AC106:$BZ106)*
     IF(SSSModel!$C$4="RR",OFFSET(Profiles!$K$2,$Z106,MAX(Profiles!$C$2,BL$4-$W106)),
     IF(SSSModel!$C$4="ECC",$EA106*$EB106*IF(MAX(Escalation!$C$2,BL$4-$W106)&gt;$DZ106-1,0,OFFSET(Escalation!$K$2,$Y106,MAX(Escalation!$C$2,BL$4-$W106))),
     IF(SSSModel!$C$4="PV",IF(DJ$4=$W106,$EA106*(1+SSSModel!$C$2),0),
     IF(SSSModel!$C$4="FCR",IF(AND(DJ$4&gt;=$W106,OFFSET(Profiles!$K$2,$Z106,MAX(Profiles!$C$2,BL$4-$W106))&gt;0),$EC106,0),0))))))</f>
        <v>0</v>
      </c>
      <c r="DK106" s="135">
        <f ca="1">IF(OR($Z106=0,SSSModel!$C$4="CF"),BM106,
IF(LEFT($V106,3)="ON_",
     IF(SSSModel!$C$4="RR",SUMPRODUCT(OFFSET($AC106,0,0,1,$CB$2),OFFSET(Profiles!$K$28,($Z106-1)*(Profiles!$I$26+1)+DK$4-SSSModel!$C$3+1,0,1,$CB$2)),
     IF(SSSModel!$C$4="ECC",$EA106*$EB106*SUMPRODUCT(OFFSET($AC106,0,MAX(0,DK$4-$DZ106-$CA$4+1),1,MIN($DZ106,DK$4-$CA$4+1)),OFFSET(Escalation!$K$24,($Y106-1)*(Escalation!$I$22+1)+DK$4-SSSModel!$C$3+1,MAX(0,DK$4-$DZ106-$CA$4+1),1,MIN($DZ106,DK$4-$CA$4+1))),
     IF(SSSModel!$C$4="PV",BM106*$EA106*(1+SSSModel!$C$2),
     IF(SSSModel!$C$4="FCR",$EC106*SUM(OFFSET($AC106,0,MAX(DK$4-$AC$4-$DZ106+1,0),1,MIN($DZ106,DK$4-$AC$4+1))),0)))),
SUM($AC106:$BZ106)*
     IF(SSSModel!$C$4="RR",OFFSET(Profiles!$K$2,$Z106,MAX(Profiles!$C$2,BM$4-$W106)),
     IF(SSSModel!$C$4="ECC",$EA106*$EB106*IF(MAX(Escalation!$C$2,BM$4-$W106)&gt;$DZ106-1,0,OFFSET(Escalation!$K$2,$Y106,MAX(Escalation!$C$2,BM$4-$W106))),
     IF(SSSModel!$C$4="PV",IF(DK$4=$W106,$EA106*(1+SSSModel!$C$2),0),
     IF(SSSModel!$C$4="FCR",IF(AND(DK$4&gt;=$W106,OFFSET(Profiles!$K$2,$Z106,MAX(Profiles!$C$2,BM$4-$W106))&gt;0),$EC106,0),0))))))</f>
        <v>0</v>
      </c>
      <c r="DL106" s="135">
        <f ca="1">IF(OR($Z106=0,SSSModel!$C$4="CF"),BN106,
IF(LEFT($V106,3)="ON_",
     IF(SSSModel!$C$4="RR",SUMPRODUCT(OFFSET($AC106,0,0,1,$CB$2),OFFSET(Profiles!$K$28,($Z106-1)*(Profiles!$I$26+1)+DL$4-SSSModel!$C$3+1,0,1,$CB$2)),
     IF(SSSModel!$C$4="ECC",$EA106*$EB106*SUMPRODUCT(OFFSET($AC106,0,MAX(0,DL$4-$DZ106-$CA$4+1),1,MIN($DZ106,DL$4-$CA$4+1)),OFFSET(Escalation!$K$24,($Y106-1)*(Escalation!$I$22+1)+DL$4-SSSModel!$C$3+1,MAX(0,DL$4-$DZ106-$CA$4+1),1,MIN($DZ106,DL$4-$CA$4+1))),
     IF(SSSModel!$C$4="PV",BN106*$EA106*(1+SSSModel!$C$2),
     IF(SSSModel!$C$4="FCR",$EC106*SUM(OFFSET($AC106,0,MAX(DL$4-$AC$4-$DZ106+1,0),1,MIN($DZ106,DL$4-$AC$4+1))),0)))),
SUM($AC106:$BZ106)*
     IF(SSSModel!$C$4="RR",OFFSET(Profiles!$K$2,$Z106,MAX(Profiles!$C$2,BN$4-$W106)),
     IF(SSSModel!$C$4="ECC",$EA106*$EB106*IF(MAX(Escalation!$C$2,BN$4-$W106)&gt;$DZ106-1,0,OFFSET(Escalation!$K$2,$Y106,MAX(Escalation!$C$2,BN$4-$W106))),
     IF(SSSModel!$C$4="PV",IF(DL$4=$W106,$EA106*(1+SSSModel!$C$2),0),
     IF(SSSModel!$C$4="FCR",IF(AND(DL$4&gt;=$W106,OFFSET(Profiles!$K$2,$Z106,MAX(Profiles!$C$2,BN$4-$W106))&gt;0),$EC106,0),0))))))</f>
        <v>0</v>
      </c>
      <c r="DM106" s="135">
        <f ca="1">IF(OR($Z106=0,SSSModel!$C$4="CF"),BO106,
IF(LEFT($V106,3)="ON_",
     IF(SSSModel!$C$4="RR",SUMPRODUCT(OFFSET($AC106,0,0,1,$CB$2),OFFSET(Profiles!$K$28,($Z106-1)*(Profiles!$I$26+1)+DM$4-SSSModel!$C$3+1,0,1,$CB$2)),
     IF(SSSModel!$C$4="ECC",$EA106*$EB106*SUMPRODUCT(OFFSET($AC106,0,MAX(0,DM$4-$DZ106-$CA$4+1),1,MIN($DZ106,DM$4-$CA$4+1)),OFFSET(Escalation!$K$24,($Y106-1)*(Escalation!$I$22+1)+DM$4-SSSModel!$C$3+1,MAX(0,DM$4-$DZ106-$CA$4+1),1,MIN($DZ106,DM$4-$CA$4+1))),
     IF(SSSModel!$C$4="PV",BO106*$EA106*(1+SSSModel!$C$2),
     IF(SSSModel!$C$4="FCR",$EC106*SUM(OFFSET($AC106,0,MAX(DM$4-$AC$4-$DZ106+1,0),1,MIN($DZ106,DM$4-$AC$4+1))),0)))),
SUM($AC106:$BZ106)*
     IF(SSSModel!$C$4="RR",OFFSET(Profiles!$K$2,$Z106,MAX(Profiles!$C$2,BO$4-$W106)),
     IF(SSSModel!$C$4="ECC",$EA106*$EB106*IF(MAX(Escalation!$C$2,BO$4-$W106)&gt;$DZ106-1,0,OFFSET(Escalation!$K$2,$Y106,MAX(Escalation!$C$2,BO$4-$W106))),
     IF(SSSModel!$C$4="PV",IF(DM$4=$W106,$EA106*(1+SSSModel!$C$2),0),
     IF(SSSModel!$C$4="FCR",IF(AND(DM$4&gt;=$W106,OFFSET(Profiles!$K$2,$Z106,MAX(Profiles!$C$2,BO$4-$W106))&gt;0),$EC106,0),0))))))</f>
        <v>0</v>
      </c>
      <c r="DN106" s="135">
        <f ca="1">IF(OR($Z106=0,SSSModel!$C$4="CF"),BP106,
IF(LEFT($V106,3)="ON_",
     IF(SSSModel!$C$4="RR",SUMPRODUCT(OFFSET($AC106,0,0,1,$CB$2),OFFSET(Profiles!$K$28,($Z106-1)*(Profiles!$I$26+1)+DN$4-SSSModel!$C$3+1,0,1,$CB$2)),
     IF(SSSModel!$C$4="ECC",$EA106*$EB106*SUMPRODUCT(OFFSET($AC106,0,MAX(0,DN$4-$DZ106-$CA$4+1),1,MIN($DZ106,DN$4-$CA$4+1)),OFFSET(Escalation!$K$24,($Y106-1)*(Escalation!$I$22+1)+DN$4-SSSModel!$C$3+1,MAX(0,DN$4-$DZ106-$CA$4+1),1,MIN($DZ106,DN$4-$CA$4+1))),
     IF(SSSModel!$C$4="PV",BP106*$EA106*(1+SSSModel!$C$2),
     IF(SSSModel!$C$4="FCR",$EC106*SUM(OFFSET($AC106,0,MAX(DN$4-$AC$4-$DZ106+1,0),1,MIN($DZ106,DN$4-$AC$4+1))),0)))),
SUM($AC106:$BZ106)*
     IF(SSSModel!$C$4="RR",OFFSET(Profiles!$K$2,$Z106,MAX(Profiles!$C$2,BP$4-$W106)),
     IF(SSSModel!$C$4="ECC",$EA106*$EB106*IF(MAX(Escalation!$C$2,BP$4-$W106)&gt;$DZ106-1,0,OFFSET(Escalation!$K$2,$Y106,MAX(Escalation!$C$2,BP$4-$W106))),
     IF(SSSModel!$C$4="PV",IF(DN$4=$W106,$EA106*(1+SSSModel!$C$2),0),
     IF(SSSModel!$C$4="FCR",IF(AND(DN$4&gt;=$W106,OFFSET(Profiles!$K$2,$Z106,MAX(Profiles!$C$2,BP$4-$W106))&gt;0),$EC106,0),0))))))</f>
        <v>0</v>
      </c>
      <c r="DO106" s="135">
        <f ca="1">IF(OR($Z106=0,SSSModel!$C$4="CF"),BQ106,
IF(LEFT($V106,3)="ON_",
     IF(SSSModel!$C$4="RR",SUMPRODUCT(OFFSET($AC106,0,0,1,$CB$2),OFFSET(Profiles!$K$28,($Z106-1)*(Profiles!$I$26+1)+DO$4-SSSModel!$C$3+1,0,1,$CB$2)),
     IF(SSSModel!$C$4="ECC",$EA106*$EB106*SUMPRODUCT(OFFSET($AC106,0,MAX(0,DO$4-$DZ106-$CA$4+1),1,MIN($DZ106,DO$4-$CA$4+1)),OFFSET(Escalation!$K$24,($Y106-1)*(Escalation!$I$22+1)+DO$4-SSSModel!$C$3+1,MAX(0,DO$4-$DZ106-$CA$4+1),1,MIN($DZ106,DO$4-$CA$4+1))),
     IF(SSSModel!$C$4="PV",BQ106*$EA106*(1+SSSModel!$C$2),
     IF(SSSModel!$C$4="FCR",$EC106*SUM(OFFSET($AC106,0,MAX(DO$4-$AC$4-$DZ106+1,0),1,MIN($DZ106,DO$4-$AC$4+1))),0)))),
SUM($AC106:$BZ106)*
     IF(SSSModel!$C$4="RR",OFFSET(Profiles!$K$2,$Z106,MAX(Profiles!$C$2,BQ$4-$W106)),
     IF(SSSModel!$C$4="ECC",$EA106*$EB106*IF(MAX(Escalation!$C$2,BQ$4-$W106)&gt;$DZ106-1,0,OFFSET(Escalation!$K$2,$Y106,MAX(Escalation!$C$2,BQ$4-$W106))),
     IF(SSSModel!$C$4="PV",IF(DO$4=$W106,$EA106*(1+SSSModel!$C$2),0),
     IF(SSSModel!$C$4="FCR",IF(AND(DO$4&gt;=$W106,OFFSET(Profiles!$K$2,$Z106,MAX(Profiles!$C$2,BQ$4-$W106))&gt;0),$EC106,0),0))))))</f>
        <v>0</v>
      </c>
      <c r="DP106" s="135">
        <f ca="1">IF(OR($Z106=0,SSSModel!$C$4="CF"),BR106,
IF(LEFT($V106,3)="ON_",
     IF(SSSModel!$C$4="RR",SUMPRODUCT(OFFSET($AC106,0,0,1,$CB$2),OFFSET(Profiles!$K$28,($Z106-1)*(Profiles!$I$26+1)+DP$4-SSSModel!$C$3+1,0,1,$CB$2)),
     IF(SSSModel!$C$4="ECC",$EA106*$EB106*SUMPRODUCT(OFFSET($AC106,0,MAX(0,DP$4-$DZ106-$CA$4+1),1,MIN($DZ106,DP$4-$CA$4+1)),OFFSET(Escalation!$K$24,($Y106-1)*(Escalation!$I$22+1)+DP$4-SSSModel!$C$3+1,MAX(0,DP$4-$DZ106-$CA$4+1),1,MIN($DZ106,DP$4-$CA$4+1))),
     IF(SSSModel!$C$4="PV",BR106*$EA106*(1+SSSModel!$C$2),
     IF(SSSModel!$C$4="FCR",$EC106*SUM(OFFSET($AC106,0,MAX(DP$4-$AC$4-$DZ106+1,0),1,MIN($DZ106,DP$4-$AC$4+1))),0)))),
SUM($AC106:$BZ106)*
     IF(SSSModel!$C$4="RR",OFFSET(Profiles!$K$2,$Z106,MAX(Profiles!$C$2,BR$4-$W106)),
     IF(SSSModel!$C$4="ECC",$EA106*$EB106*IF(MAX(Escalation!$C$2,BR$4-$W106)&gt;$DZ106-1,0,OFFSET(Escalation!$K$2,$Y106,MAX(Escalation!$C$2,BR$4-$W106))),
     IF(SSSModel!$C$4="PV",IF(DP$4=$W106,$EA106*(1+SSSModel!$C$2),0),
     IF(SSSModel!$C$4="FCR",IF(AND(DP$4&gt;=$W106,OFFSET(Profiles!$K$2,$Z106,MAX(Profiles!$C$2,BR$4-$W106))&gt;0),$EC106,0),0))))))</f>
        <v>0</v>
      </c>
      <c r="DQ106" s="135">
        <f ca="1">IF(OR($Z106=0,SSSModel!$C$4="CF"),BS106,
IF(LEFT($V106,3)="ON_",
     IF(SSSModel!$C$4="RR",SUMPRODUCT(OFFSET($AC106,0,0,1,$CB$2),OFFSET(Profiles!$K$28,($Z106-1)*(Profiles!$I$26+1)+DQ$4-SSSModel!$C$3+1,0,1,$CB$2)),
     IF(SSSModel!$C$4="ECC",$EA106*$EB106*SUMPRODUCT(OFFSET($AC106,0,MAX(0,DQ$4-$DZ106-$CA$4+1),1,MIN($DZ106,DQ$4-$CA$4+1)),OFFSET(Escalation!$K$24,($Y106-1)*(Escalation!$I$22+1)+DQ$4-SSSModel!$C$3+1,MAX(0,DQ$4-$DZ106-$CA$4+1),1,MIN($DZ106,DQ$4-$CA$4+1))),
     IF(SSSModel!$C$4="PV",BS106*$EA106*(1+SSSModel!$C$2),
     IF(SSSModel!$C$4="FCR",$EC106*SUM(OFFSET($AC106,0,MAX(DQ$4-$AC$4-$DZ106+1,0),1,MIN($DZ106,DQ$4-$AC$4+1))),0)))),
SUM($AC106:$BZ106)*
     IF(SSSModel!$C$4="RR",OFFSET(Profiles!$K$2,$Z106,MAX(Profiles!$C$2,BS$4-$W106)),
     IF(SSSModel!$C$4="ECC",$EA106*$EB106*IF(MAX(Escalation!$C$2,BS$4-$W106)&gt;$DZ106-1,0,OFFSET(Escalation!$K$2,$Y106,MAX(Escalation!$C$2,BS$4-$W106))),
     IF(SSSModel!$C$4="PV",IF(DQ$4=$W106,$EA106*(1+SSSModel!$C$2),0),
     IF(SSSModel!$C$4="FCR",IF(AND(DQ$4&gt;=$W106,OFFSET(Profiles!$K$2,$Z106,MAX(Profiles!$C$2,BS$4-$W106))&gt;0),$EC106,0),0))))))</f>
        <v>0</v>
      </c>
      <c r="DR106" s="135">
        <f ca="1">IF(OR($Z106=0,SSSModel!$C$4="CF"),BT106,
IF(LEFT($V106,3)="ON_",
     IF(SSSModel!$C$4="RR",SUMPRODUCT(OFFSET($AC106,0,0,1,$CB$2),OFFSET(Profiles!$K$28,($Z106-1)*(Profiles!$I$26+1)+DR$4-SSSModel!$C$3+1,0,1,$CB$2)),
     IF(SSSModel!$C$4="ECC",$EA106*$EB106*SUMPRODUCT(OFFSET($AC106,0,MAX(0,DR$4-$DZ106-$CA$4+1),1,MIN($DZ106,DR$4-$CA$4+1)),OFFSET(Escalation!$K$24,($Y106-1)*(Escalation!$I$22+1)+DR$4-SSSModel!$C$3+1,MAX(0,DR$4-$DZ106-$CA$4+1),1,MIN($DZ106,DR$4-$CA$4+1))),
     IF(SSSModel!$C$4="PV",BT106*$EA106*(1+SSSModel!$C$2),
     IF(SSSModel!$C$4="FCR",$EC106*SUM(OFFSET($AC106,0,MAX(DR$4-$AC$4-$DZ106+1,0),1,MIN($DZ106,DR$4-$AC$4+1))),0)))),
SUM($AC106:$BZ106)*
     IF(SSSModel!$C$4="RR",OFFSET(Profiles!$K$2,$Z106,MAX(Profiles!$C$2,BT$4-$W106)),
     IF(SSSModel!$C$4="ECC",$EA106*$EB106*IF(MAX(Escalation!$C$2,BT$4-$W106)&gt;$DZ106-1,0,OFFSET(Escalation!$K$2,$Y106,MAX(Escalation!$C$2,BT$4-$W106))),
     IF(SSSModel!$C$4="PV",IF(DR$4=$W106,$EA106*(1+SSSModel!$C$2),0),
     IF(SSSModel!$C$4="FCR",IF(AND(DR$4&gt;=$W106,OFFSET(Profiles!$K$2,$Z106,MAX(Profiles!$C$2,BT$4-$W106))&gt;0),$EC106,0),0))))))</f>
        <v>0</v>
      </c>
      <c r="DS106" s="135">
        <f ca="1">IF(OR($Z106=0,SSSModel!$C$4="CF"),BU106,
IF(LEFT($V106,3)="ON_",
     IF(SSSModel!$C$4="RR",SUMPRODUCT(OFFSET($AC106,0,0,1,$CB$2),OFFSET(Profiles!$K$28,($Z106-1)*(Profiles!$I$26+1)+DS$4-SSSModel!$C$3+1,0,1,$CB$2)),
     IF(SSSModel!$C$4="ECC",$EA106*$EB106*SUMPRODUCT(OFFSET($AC106,0,MAX(0,DS$4-$DZ106-$CA$4+1),1,MIN($DZ106,DS$4-$CA$4+1)),OFFSET(Escalation!$K$24,($Y106-1)*(Escalation!$I$22+1)+DS$4-SSSModel!$C$3+1,MAX(0,DS$4-$DZ106-$CA$4+1),1,MIN($DZ106,DS$4-$CA$4+1))),
     IF(SSSModel!$C$4="PV",BU106*$EA106*(1+SSSModel!$C$2),
     IF(SSSModel!$C$4="FCR",$EC106*SUM(OFFSET($AC106,0,MAX(DS$4-$AC$4-$DZ106+1,0),1,MIN($DZ106,DS$4-$AC$4+1))),0)))),
SUM($AC106:$BZ106)*
     IF(SSSModel!$C$4="RR",OFFSET(Profiles!$K$2,$Z106,MAX(Profiles!$C$2,BU$4-$W106)),
     IF(SSSModel!$C$4="ECC",$EA106*$EB106*IF(MAX(Escalation!$C$2,BU$4-$W106)&gt;$DZ106-1,0,OFFSET(Escalation!$K$2,$Y106,MAX(Escalation!$C$2,BU$4-$W106))),
     IF(SSSModel!$C$4="PV",IF(DS$4=$W106,$EA106*(1+SSSModel!$C$2),0),
     IF(SSSModel!$C$4="FCR",IF(AND(DS$4&gt;=$W106,OFFSET(Profiles!$K$2,$Z106,MAX(Profiles!$C$2,BU$4-$W106))&gt;0),$EC106,0),0))))))</f>
        <v>0</v>
      </c>
      <c r="DT106" s="135">
        <f ca="1">IF(OR($Z106=0,SSSModel!$C$4="CF"),BV106,
IF(LEFT($V106,3)="ON_",
     IF(SSSModel!$C$4="RR",SUMPRODUCT(OFFSET($AC106,0,0,1,$CB$2),OFFSET(Profiles!$K$28,($Z106-1)*(Profiles!$I$26+1)+DT$4-SSSModel!$C$3+1,0,1,$CB$2)),
     IF(SSSModel!$C$4="ECC",$EA106*$EB106*SUMPRODUCT(OFFSET($AC106,0,MAX(0,DT$4-$DZ106-$CA$4+1),1,MIN($DZ106,DT$4-$CA$4+1)),OFFSET(Escalation!$K$24,($Y106-1)*(Escalation!$I$22+1)+DT$4-SSSModel!$C$3+1,MAX(0,DT$4-$DZ106-$CA$4+1),1,MIN($DZ106,DT$4-$CA$4+1))),
     IF(SSSModel!$C$4="PV",BV106*$EA106*(1+SSSModel!$C$2),
     IF(SSSModel!$C$4="FCR",$EC106*SUM(OFFSET($AC106,0,MAX(DT$4-$AC$4-$DZ106+1,0),1,MIN($DZ106,DT$4-$AC$4+1))),0)))),
SUM($AC106:$BZ106)*
     IF(SSSModel!$C$4="RR",OFFSET(Profiles!$K$2,$Z106,MAX(Profiles!$C$2,BV$4-$W106)),
     IF(SSSModel!$C$4="ECC",$EA106*$EB106*IF(MAX(Escalation!$C$2,BV$4-$W106)&gt;$DZ106-1,0,OFFSET(Escalation!$K$2,$Y106,MAX(Escalation!$C$2,BV$4-$W106))),
     IF(SSSModel!$C$4="PV",IF(DT$4=$W106,$EA106*(1+SSSModel!$C$2),0),
     IF(SSSModel!$C$4="FCR",IF(AND(DT$4&gt;=$W106,OFFSET(Profiles!$K$2,$Z106,MAX(Profiles!$C$2,BV$4-$W106))&gt;0),$EC106,0),0))))))</f>
        <v>0</v>
      </c>
      <c r="DU106" s="135">
        <f ca="1">IF(OR($Z106=0,SSSModel!$C$4="CF"),BW106,
IF(LEFT($V106,3)="ON_",
     IF(SSSModel!$C$4="RR",SUMPRODUCT(OFFSET($AC106,0,0,1,$CB$2),OFFSET(Profiles!$K$28,($Z106-1)*(Profiles!$I$26+1)+DU$4-SSSModel!$C$3+1,0,1,$CB$2)),
     IF(SSSModel!$C$4="ECC",$EA106*$EB106*SUMPRODUCT(OFFSET($AC106,0,MAX(0,DU$4-$DZ106-$CA$4+1),1,MIN($DZ106,DU$4-$CA$4+1)),OFFSET(Escalation!$K$24,($Y106-1)*(Escalation!$I$22+1)+DU$4-SSSModel!$C$3+1,MAX(0,DU$4-$DZ106-$CA$4+1),1,MIN($DZ106,DU$4-$CA$4+1))),
     IF(SSSModel!$C$4="PV",BW106*$EA106*(1+SSSModel!$C$2),
     IF(SSSModel!$C$4="FCR",$EC106*SUM(OFFSET($AC106,0,MAX(DU$4-$AC$4-$DZ106+1,0),1,MIN($DZ106,DU$4-$AC$4+1))),0)))),
SUM($AC106:$BZ106)*
     IF(SSSModel!$C$4="RR",OFFSET(Profiles!$K$2,$Z106,MAX(Profiles!$C$2,BW$4-$W106)),
     IF(SSSModel!$C$4="ECC",$EA106*$EB106*IF(MAX(Escalation!$C$2,BW$4-$W106)&gt;$DZ106-1,0,OFFSET(Escalation!$K$2,$Y106,MAX(Escalation!$C$2,BW$4-$W106))),
     IF(SSSModel!$C$4="PV",IF(DU$4=$W106,$EA106*(1+SSSModel!$C$2),0),
     IF(SSSModel!$C$4="FCR",IF(AND(DU$4&gt;=$W106,OFFSET(Profiles!$K$2,$Z106,MAX(Profiles!$C$2,BW$4-$W106))&gt;0),$EC106,0),0))))))</f>
        <v>0</v>
      </c>
      <c r="DV106" s="136">
        <f ca="1">IF(OR($Z106=0,SSSModel!$C$4="CF"),BX106,
IF(LEFT($V106,3)="ON_",
     IF(SSSModel!$C$4="RR",SUMPRODUCT(OFFSET($AC106,0,0,1,$CB$2),OFFSET(Profiles!$K$28,($Z106-1)*(Profiles!$I$26+1)+DV$4-SSSModel!$C$3+1,0,1,$CB$2)),
     IF(SSSModel!$C$4="ECC",$EA106*$EB106*SUMPRODUCT(OFFSET($AC106,0,MAX(0,DV$4-$DZ106-$CA$4+1),1,MIN($DZ106,DV$4-$CA$4+1)),OFFSET(Escalation!$K$24,($Y106-1)*(Escalation!$I$22+1)+DV$4-SSSModel!$C$3+1,MAX(0,DV$4-$DZ106-$CA$4+1),1,MIN($DZ106,DV$4-$CA$4+1))),
     IF(SSSModel!$C$4="PV",BX106*$EA106*(1+SSSModel!$C$2),
     IF(SSSModel!$C$4="FCR",$EC106*SUM(OFFSET($AC106,0,MAX(DV$4-$AC$4-$DZ106+1,0),1,MIN($DZ106,DV$4-$AC$4+1))),0)))),
SUM($AC106:$BZ106)*
     IF(SSSModel!$C$4="RR",OFFSET(Profiles!$K$2,$Z106,MAX(Profiles!$C$2,BX$4-$W106)),
     IF(SSSModel!$C$4="ECC",$EA106*$EB106*IF(MAX(Escalation!$C$2,BX$4-$W106)&gt;$DZ106-1,0,OFFSET(Escalation!$K$2,$Y106,MAX(Escalation!$C$2,BX$4-$W106))),
     IF(SSSModel!$C$4="PV",IF(DV$4=$W106,$EA106*(1+SSSModel!$C$2),0),
     IF(SSSModel!$C$4="FCR",IF(AND(DV$4&gt;=$W106,OFFSET(Profiles!$K$2,$Z106,MAX(Profiles!$C$2,BX$4-$W106))&gt;0),$EC106,0),0))))))</f>
        <v>0</v>
      </c>
      <c r="DW106" s="136">
        <f ca="1">IF(OR($Z106=0,SSSModel!$C$4="CF"),BY106,
IF(LEFT($V106,3)="ON_",
     IF(SSSModel!$C$4="RR",SUMPRODUCT(OFFSET($AC106,0,0,1,$CB$2),OFFSET(Profiles!$K$28,($Z106-1)*(Profiles!$I$26+1)+DW$4-SSSModel!$C$3+1,0,1,$CB$2)),
     IF(SSSModel!$C$4="ECC",$EA106*$EB106*SUMPRODUCT(OFFSET($AC106,0,MAX(0,DW$4-$DZ106-$CA$4+1),1,MIN($DZ106,DW$4-$CA$4+1)),OFFSET(Escalation!$K$24,($Y106-1)*(Escalation!$I$22+1)+DW$4-SSSModel!$C$3+1,MAX(0,DW$4-$DZ106-$CA$4+1),1,MIN($DZ106,DW$4-$CA$4+1))),
     IF(SSSModel!$C$4="PV",BY106*$EA106*(1+SSSModel!$C$2),
     IF(SSSModel!$C$4="FCR",$EC106*SUM(OFFSET($AC106,0,MAX(DW$4-$AC$4-$DZ106+1,0),1,MIN($DZ106,DW$4-$AC$4+1))),0)))),
SUM($AC106:$BZ106)*
     IF(SSSModel!$C$4="RR",OFFSET(Profiles!$K$2,$Z106,MAX(Profiles!$C$2,BY$4-$W106)),
     IF(SSSModel!$C$4="ECC",$EA106*$EB106*IF(MAX(Escalation!$C$2,BY$4-$W106)&gt;$DZ106-1,0,OFFSET(Escalation!$K$2,$Y106,MAX(Escalation!$C$2,BY$4-$W106))),
     IF(SSSModel!$C$4="PV",IF(DW$4=$W106,$EA106*(1+SSSModel!$C$2),0),
     IF(SSSModel!$C$4="FCR",IF(AND(DW$4&gt;=$W106,OFFSET(Profiles!$K$2,$Z106,MAX(Profiles!$C$2,BY$4-$W106))&gt;0),$EC106,0),0))))))</f>
        <v>0</v>
      </c>
      <c r="DX106" s="136">
        <f ca="1">IF(OR($Z106=0,SSSModel!$C$4="CF"),BZ106,
IF(LEFT($V106,3)="ON_",
     IF(SSSModel!$C$4="RR",SUMPRODUCT(OFFSET($AC106,0,0,1,$CB$2),OFFSET(Profiles!$K$28,($Z106-1)*(Profiles!$I$26+1)+DX$4-SSSModel!$C$3+1,0,1,$CB$2)),
     IF(SSSModel!$C$4="ECC",$EA106*$EB106*SUMPRODUCT(OFFSET($AC106,0,MAX(0,DX$4-$DZ106-$CA$4+1),1,MIN($DZ106,DX$4-$CA$4+1)),OFFSET(Escalation!$K$24,($Y106-1)*(Escalation!$I$22+1)+DX$4-SSSModel!$C$3+1,MAX(0,DX$4-$DZ106-$CA$4+1),1,MIN($DZ106,DX$4-$CA$4+1))),
     IF(SSSModel!$C$4="PV",BZ106*$EA106*(1+SSSModel!$C$2),
     IF(SSSModel!$C$4="FCR",$EC106*SUM(OFFSET($AC106,0,MAX(DX$4-$AC$4-$DZ106+1,0),1,MIN($DZ106,DX$4-$AC$4+1))),0)))),
SUM($AC106:$BZ106)*
     IF(SSSModel!$C$4="RR",OFFSET(Profiles!$K$2,$Z106,MAX(Profiles!$C$2,BZ$4-$W106)),
     IF(SSSModel!$C$4="ECC",$EA106*$EB106*IF(MAX(Escalation!$C$2,BZ$4-$W106)&gt;$DZ106-1,0,OFFSET(Escalation!$K$2,$Y106,MAX(Escalation!$C$2,BZ$4-$W106))),
     IF(SSSModel!$C$4="PV",IF(DX$4=$W106,$EA106*(1+SSSModel!$C$2),0),
     IF(SSSModel!$C$4="FCR",IF(AND(DX$4&gt;=$W106,OFFSET(Profiles!$K$2,$Z106,MAX(Profiles!$C$2,BZ$4-$W106))&gt;0),$EC106,0),0))))))</f>
        <v>0</v>
      </c>
      <c r="DY106" s="82">
        <f ca="1">IF($Y106=0,0,OFFSET(Escalation!$B$2,$Y106,0))</f>
        <v>0</v>
      </c>
      <c r="DZ106" s="80">
        <f ca="1">IF($Z106=0,0,COUNTIF(OFFSET(Profiles!$K$2,$Z106,0,1,50),"&gt;0"))</f>
        <v>0</v>
      </c>
      <c r="EA106" s="137">
        <f ca="1">IF($Z106=0,0,SUMPRODUCT(Profiles!$C$20:$BH$20,OFFSET(Profiles!$C$2,$Z106,0,1,Profiles!$B$1)))</f>
        <v>0</v>
      </c>
      <c r="EB106" s="24">
        <f>IF($Z106=0,0,((1-(1+DY106)/(1+SSSModel!$C$2))/(1-((1+DY106)/(1+SSSModel!$C$2))^DZ106))*(1+SSSModel!$C$2))</f>
        <v>0</v>
      </c>
      <c r="EC106" s="24">
        <f>IF($Z106=0,0,-PMT(SSSModel!$C$2,DZ106,EA106))</f>
        <v>0</v>
      </c>
    </row>
    <row r="107" spans="3:133" x14ac:dyDescent="0.35">
      <c r="C107" s="18">
        <f t="shared" si="12"/>
        <v>11</v>
      </c>
      <c r="D107" s="18">
        <f t="shared" si="13"/>
        <v>3</v>
      </c>
      <c r="E107" s="18">
        <f t="shared" ca="1" si="14"/>
        <v>0</v>
      </c>
      <c r="G107" s="25" t="str">
        <f ca="1">IF($E107=0,"",OFFSET(Resources!B$26,$E107,0))</f>
        <v/>
      </c>
      <c r="H107" s="25" t="str">
        <f ca="1">IF($E107=0,"",OFFSET(Resources!C$26,$E107,0))</f>
        <v/>
      </c>
      <c r="I107" s="25" t="str">
        <f ca="1">IF($E107=0,"",OFFSET(Resources!$E$26,$E107,0))</f>
        <v/>
      </c>
      <c r="J107" s="16">
        <v>1</v>
      </c>
      <c r="K107" s="16" t="s">
        <v>150</v>
      </c>
      <c r="L107" s="25" t="str">
        <f ca="1">OFFSET(Resources!$CG$24,0,$C107-1)</f>
        <v>Energy Price</v>
      </c>
      <c r="M107" s="25" t="str">
        <f ca="1">OFFSET(Resources!$CG$25,0,$C107-1)</f>
        <v>O&amp;M</v>
      </c>
      <c r="N107" s="1">
        <v>1</v>
      </c>
      <c r="O107" s="7">
        <f ca="1">IF($E107=0,0,OFFSET(Resources!$CG$26,$E107,$C107-1))</f>
        <v>0</v>
      </c>
      <c r="P107" s="25" t="str">
        <f ca="1">OFFSET(Resources!$CG$26,0,$C107-1)</f>
        <v>$/Yr</v>
      </c>
      <c r="Q107" s="18">
        <f ca="1">IF($E107=0,0,OFFSET(GenAlts!$W$4,$E107,$D107-1))</f>
        <v>0</v>
      </c>
      <c r="R107" s="1">
        <v>1</v>
      </c>
      <c r="S107" t="str">
        <f ca="1">IF($E107=0,"",OFFSET(Resources!$R$26,$E107,0))</f>
        <v/>
      </c>
      <c r="T107" s="116" t="str">
        <f ca="1">IF(OR($E107=0,OFFSET(Resources!$N$26,$E107,0)=0),"",OFFSET(Resources!$N$26,$E107,0))</f>
        <v/>
      </c>
      <c r="U107" s="25">
        <f ca="1">IF($E107=0,0,OFFSET(Resources!$AB$26,$E107,($C107-1)*Resources!$CI$20))</f>
        <v>0</v>
      </c>
      <c r="V107" s="1"/>
      <c r="W107">
        <f t="shared" ca="1" si="15"/>
        <v>0</v>
      </c>
      <c r="X107">
        <f ca="1">IF(T107="",0,MATCH(T107,Profiles!$A$3:$A$22,0))</f>
        <v>0</v>
      </c>
      <c r="Y107" s="10">
        <f ca="1">IF(U107=0,0,MATCH(U107,Escalation!$A$3:$A$18,0))</f>
        <v>0</v>
      </c>
      <c r="Z107">
        <f>IF(V107="",0,MATCH(V107,Profiles!$A$3:$A$22,0))</f>
        <v>0</v>
      </c>
      <c r="AA107" s="8"/>
      <c r="AB107" s="8">
        <v>0</v>
      </c>
      <c r="AC107" s="72">
        <f ca="1">IF(OR(AC$4&lt;$Q107,AC$4&gt;$Q107+IF($S107="",1000,$S107)-1),0,IF(MOD(AC$4-$Q107,IF($R107="",1000,$R107))=0,$O107,0))*IF($Y107&gt;0,(1+INDEX(Escalation!$B$3:$B$18,$Y107,0))^(AC$4-SSSModel!$C$5),1)*IF($X107=0,1,OFFSET(Profiles!$K$2,$X107,MAX(Profiles!$C$2,AC$4-$Q107)))*IF($AA107=1,(1+SSSModel!#REF!),1)</f>
        <v>0</v>
      </c>
      <c r="AD107" s="72">
        <f ca="1">IF(OR(AD$4&lt;$Q107,AD$4&gt;$Q107+IF($S107="",1000,$S107)-1),0,IF(MOD(AD$4-$Q107,IF($R107="",1000,$R107))=0,$O107,0))*IF($Y107&gt;0,(1+INDEX(Escalation!$B$3:$B$18,$Y107,0))^(AD$4-SSSModel!$C$5),1)*IF($X107=0,1,OFFSET(Profiles!$K$2,$X107,MAX(Profiles!$C$2,AD$4-$Q107)))*IF($AA107=1,(1+SSSModel!#REF!),1)</f>
        <v>0</v>
      </c>
      <c r="AE107" s="72">
        <f ca="1">IF(OR(AE$4&lt;$Q107,AE$4&gt;$Q107+IF($S107="",1000,$S107)-1),0,IF(MOD(AE$4-$Q107,IF($R107="",1000,$R107))=0,$O107,0))*IF($Y107&gt;0,(1+INDEX(Escalation!$B$3:$B$18,$Y107,0))^(AE$4-SSSModel!$C$5),1)*IF($X107=0,1,OFFSET(Profiles!$K$2,$X107,MAX(Profiles!$C$2,AE$4-$Q107)))*IF($AA107=1,(1+SSSModel!#REF!),1)</f>
        <v>0</v>
      </c>
      <c r="AF107" s="72">
        <f ca="1">IF(OR(AF$4&lt;$Q107,AF$4&gt;$Q107+IF($S107="",1000,$S107)-1),0,IF(MOD(AF$4-$Q107,IF($R107="",1000,$R107))=0,$O107,0))*IF($Y107&gt;0,(1+INDEX(Escalation!$B$3:$B$18,$Y107,0))^(AF$4-SSSModel!$C$5),1)*IF($X107=0,1,OFFSET(Profiles!$K$2,$X107,MAX(Profiles!$C$2,AF$4-$Q107)))*IF($AA107=1,(1+SSSModel!#REF!),1)</f>
        <v>0</v>
      </c>
      <c r="AG107" s="72">
        <f ca="1">IF(OR(AG$4&lt;$Q107,AG$4&gt;$Q107+IF($S107="",1000,$S107)-1),0,IF(MOD(AG$4-$Q107,IF($R107="",1000,$R107))=0,$O107,0))*IF($Y107&gt;0,(1+INDEX(Escalation!$B$3:$B$18,$Y107,0))^(AG$4-SSSModel!$C$5),1)*IF($X107=0,1,OFFSET(Profiles!$K$2,$X107,MAX(Profiles!$C$2,AG$4-$Q107)))*IF($AA107=1,(1+SSSModel!#REF!),1)</f>
        <v>0</v>
      </c>
      <c r="AH107" s="72">
        <f ca="1">IF(OR(AH$4&lt;$Q107,AH$4&gt;$Q107+IF($S107="",1000,$S107)-1),0,IF(MOD(AH$4-$Q107,IF($R107="",1000,$R107))=0,$O107,0))*IF($Y107&gt;0,(1+INDEX(Escalation!$B$3:$B$18,$Y107,0))^(AH$4-SSSModel!$C$5),1)*IF($X107=0,1,OFFSET(Profiles!$K$2,$X107,MAX(Profiles!$C$2,AH$4-$Q107)))*IF($AA107=1,(1+SSSModel!#REF!),1)</f>
        <v>0</v>
      </c>
      <c r="AI107" s="72">
        <f ca="1">IF(OR(AI$4&lt;$Q107,AI$4&gt;$Q107+IF($S107="",1000,$S107)-1),0,IF(MOD(AI$4-$Q107,IF($R107="",1000,$R107))=0,$O107,0))*IF($Y107&gt;0,(1+INDEX(Escalation!$B$3:$B$18,$Y107,0))^(AI$4-SSSModel!$C$5),1)*IF($X107=0,1,OFFSET(Profiles!$K$2,$X107,MAX(Profiles!$C$2,AI$4-$Q107)))*IF($AA107=1,(1+SSSModel!#REF!),1)</f>
        <v>0</v>
      </c>
      <c r="AJ107" s="72">
        <f ca="1">IF(OR(AJ$4&lt;$Q107,AJ$4&gt;$Q107+IF($S107="",1000,$S107)-1),0,IF(MOD(AJ$4-$Q107,IF($R107="",1000,$R107))=0,$O107,0))*IF($Y107&gt;0,(1+INDEX(Escalation!$B$3:$B$18,$Y107,0))^(AJ$4-SSSModel!$C$5),1)*IF($X107=0,1,OFFSET(Profiles!$K$2,$X107,MAX(Profiles!$C$2,AJ$4-$Q107)))*IF($AA107=1,(1+SSSModel!#REF!),1)</f>
        <v>0</v>
      </c>
      <c r="AK107" s="72">
        <f ca="1">IF(OR(AK$4&lt;$Q107,AK$4&gt;$Q107+IF($S107="",1000,$S107)-1),0,IF(MOD(AK$4-$Q107,IF($R107="",1000,$R107))=0,$O107,0))*IF($Y107&gt;0,(1+INDEX(Escalation!$B$3:$B$18,$Y107,0))^(AK$4-SSSModel!$C$5),1)*IF($X107=0,1,OFFSET(Profiles!$K$2,$X107,MAX(Profiles!$C$2,AK$4-$Q107)))*IF($AA107=1,(1+SSSModel!#REF!),1)</f>
        <v>0</v>
      </c>
      <c r="AL107" s="72">
        <f ca="1">IF(OR(AL$4&lt;$Q107,AL$4&gt;$Q107+IF($S107="",1000,$S107)-1),0,IF(MOD(AL$4-$Q107,IF($R107="",1000,$R107))=0,$O107,0))*IF($Y107&gt;0,(1+INDEX(Escalation!$B$3:$B$18,$Y107,0))^(AL$4-SSSModel!$C$5),1)*IF($X107=0,1,OFFSET(Profiles!$K$2,$X107,MAX(Profiles!$C$2,AL$4-$Q107)))*IF($AA107=1,(1+SSSModel!#REF!),1)</f>
        <v>0</v>
      </c>
      <c r="AM107" s="72">
        <f ca="1">IF(OR(AM$4&lt;$Q107,AM$4&gt;$Q107+IF($S107="",1000,$S107)-1),0,IF(MOD(AM$4-$Q107,IF($R107="",1000,$R107))=0,$O107,0))*IF($Y107&gt;0,(1+INDEX(Escalation!$B$3:$B$18,$Y107,0))^(AM$4-SSSModel!$C$5),1)*IF($X107=0,1,OFFSET(Profiles!$K$2,$X107,MAX(Profiles!$C$2,AM$4-$Q107)))*IF($AA107=1,(1+SSSModel!#REF!),1)</f>
        <v>0</v>
      </c>
      <c r="AN107" s="72">
        <f ca="1">IF(OR(AN$4&lt;$Q107,AN$4&gt;$Q107+IF($S107="",1000,$S107)-1),0,IF(MOD(AN$4-$Q107,IF($R107="",1000,$R107))=0,$O107,0))*IF($Y107&gt;0,(1+INDEX(Escalation!$B$3:$B$18,$Y107,0))^(AN$4-SSSModel!$C$5),1)*IF($X107=0,1,OFFSET(Profiles!$K$2,$X107,MAX(Profiles!$C$2,AN$4-$Q107)))*IF($AA107=1,(1+SSSModel!#REF!),1)</f>
        <v>0</v>
      </c>
      <c r="AO107" s="72">
        <f ca="1">IF(OR(AO$4&lt;$Q107,AO$4&gt;$Q107+IF($S107="",1000,$S107)-1),0,IF(MOD(AO$4-$Q107,IF($R107="",1000,$R107))=0,$O107,0))*IF($Y107&gt;0,(1+INDEX(Escalation!$B$3:$B$18,$Y107,0))^(AO$4-SSSModel!$C$5),1)*IF($X107=0,1,OFFSET(Profiles!$K$2,$X107,MAX(Profiles!$C$2,AO$4-$Q107)))*IF($AA107=1,(1+SSSModel!#REF!),1)</f>
        <v>0</v>
      </c>
      <c r="AP107" s="72">
        <f ca="1">IF(OR(AP$4&lt;$Q107,AP$4&gt;$Q107+IF($S107="",1000,$S107)-1),0,IF(MOD(AP$4-$Q107,IF($R107="",1000,$R107))=0,$O107,0))*IF($Y107&gt;0,(1+INDEX(Escalation!$B$3:$B$18,$Y107,0))^(AP$4-SSSModel!$C$5),1)*IF($X107=0,1,OFFSET(Profiles!$K$2,$X107,MAX(Profiles!$C$2,AP$4-$Q107)))*IF($AA107=1,(1+SSSModel!#REF!),1)</f>
        <v>0</v>
      </c>
      <c r="AQ107" s="72">
        <f ca="1">IF(OR(AQ$4&lt;$Q107,AQ$4&gt;$Q107+IF($S107="",1000,$S107)-1),0,IF(MOD(AQ$4-$Q107,IF($R107="",1000,$R107))=0,$O107,0))*IF($Y107&gt;0,(1+INDEX(Escalation!$B$3:$B$18,$Y107,0))^(AQ$4-SSSModel!$C$5),1)*IF($X107=0,1,OFFSET(Profiles!$K$2,$X107,MAX(Profiles!$C$2,AQ$4-$Q107)))*IF($AA107=1,(1+SSSModel!#REF!),1)</f>
        <v>0</v>
      </c>
      <c r="AR107" s="72">
        <f ca="1">IF(OR(AR$4&lt;$Q107,AR$4&gt;$Q107+IF($S107="",1000,$S107)-1),0,IF(MOD(AR$4-$Q107,IF($R107="",1000,$R107))=0,$O107,0))*IF($Y107&gt;0,(1+INDEX(Escalation!$B$3:$B$18,$Y107,0))^(AR$4-SSSModel!$C$5),1)*IF($X107=0,1,OFFSET(Profiles!$K$2,$X107,MAX(Profiles!$C$2,AR$4-$Q107)))*IF($AA107=1,(1+SSSModel!#REF!),1)</f>
        <v>0</v>
      </c>
      <c r="AS107" s="72">
        <f ca="1">IF(OR(AS$4&lt;$Q107,AS$4&gt;$Q107+IF($S107="",1000,$S107)-1),0,IF(MOD(AS$4-$Q107,IF($R107="",1000,$R107))=0,$O107,0))*IF($Y107&gt;0,(1+INDEX(Escalation!$B$3:$B$18,$Y107,0))^(AS$4-SSSModel!$C$5),1)*IF($X107=0,1,OFFSET(Profiles!$K$2,$X107,MAX(Profiles!$C$2,AS$4-$Q107)))*IF($AA107=1,(1+SSSModel!#REF!),1)</f>
        <v>0</v>
      </c>
      <c r="AT107" s="72">
        <f ca="1">IF(OR(AT$4&lt;$Q107,AT$4&gt;$Q107+IF($S107="",1000,$S107)-1),0,IF(MOD(AT$4-$Q107,IF($R107="",1000,$R107))=0,$O107,0))*IF($Y107&gt;0,(1+INDEX(Escalation!$B$3:$B$18,$Y107,0))^(AT$4-SSSModel!$C$5),1)*IF($X107=0,1,OFFSET(Profiles!$K$2,$X107,MAX(Profiles!$C$2,AT$4-$Q107)))*IF($AA107=1,(1+SSSModel!#REF!),1)</f>
        <v>0</v>
      </c>
      <c r="AU107" s="72">
        <f ca="1">IF(OR(AU$4&lt;$Q107,AU$4&gt;$Q107+IF($S107="",1000,$S107)-1),0,IF(MOD(AU$4-$Q107,IF($R107="",1000,$R107))=0,$O107,0))*IF($Y107&gt;0,(1+INDEX(Escalation!$B$3:$B$18,$Y107,0))^(AU$4-SSSModel!$C$5),1)*IF($X107=0,1,OFFSET(Profiles!$K$2,$X107,MAX(Profiles!$C$2,AU$4-$Q107)))*IF($AA107=1,(1+SSSModel!#REF!),1)</f>
        <v>0</v>
      </c>
      <c r="AV107" s="72">
        <f ca="1">IF(OR(AV$4&lt;$Q107,AV$4&gt;$Q107+IF($S107="",1000,$S107)-1),0,IF(MOD(AV$4-$Q107,IF($R107="",1000,$R107))=0,$O107,0))*IF($Y107&gt;0,(1+INDEX(Escalation!$B$3:$B$18,$Y107,0))^(AV$4-SSSModel!$C$5),1)*IF($X107=0,1,OFFSET(Profiles!$K$2,$X107,MAX(Profiles!$C$2,AV$4-$Q107)))*IF($AA107=1,(1+SSSModel!#REF!),1)</f>
        <v>0</v>
      </c>
      <c r="AW107" s="72">
        <f ca="1">IF(OR(AW$4&lt;$Q107,AW$4&gt;$Q107+IF($S107="",1000,$S107)-1),0,IF(MOD(AW$4-$Q107,IF($R107="",1000,$R107))=0,$O107,0))*IF($Y107&gt;0,(1+INDEX(Escalation!$B$3:$B$18,$Y107,0))^(AW$4-SSSModel!$C$5),1)*IF($X107=0,1,OFFSET(Profiles!$K$2,$X107,MAX(Profiles!$C$2,AW$4-$Q107)))*IF($AA107=1,(1+SSSModel!#REF!),1)</f>
        <v>0</v>
      </c>
      <c r="AX107" s="72">
        <f ca="1">IF(OR(AX$4&lt;$Q107,AX$4&gt;$Q107+IF($S107="",1000,$S107)-1),0,IF(MOD(AX$4-$Q107,IF($R107="",1000,$R107))=0,$O107,0))*IF($Y107&gt;0,(1+INDEX(Escalation!$B$3:$B$18,$Y107,0))^(AX$4-SSSModel!$C$5),1)*IF($X107=0,1,OFFSET(Profiles!$K$2,$X107,MAX(Profiles!$C$2,AX$4-$Q107)))*IF($AA107=1,(1+SSSModel!#REF!),1)</f>
        <v>0</v>
      </c>
      <c r="AY107" s="72">
        <f ca="1">IF(OR(AY$4&lt;$Q107,AY$4&gt;$Q107+IF($S107="",1000,$S107)-1),0,IF(MOD(AY$4-$Q107,IF($R107="",1000,$R107))=0,$O107,0))*IF($Y107&gt;0,(1+INDEX(Escalation!$B$3:$B$18,$Y107,0))^(AY$4-SSSModel!$C$5),1)*IF($X107=0,1,OFFSET(Profiles!$K$2,$X107,MAX(Profiles!$C$2,AY$4-$Q107)))*IF($AA107=1,(1+SSSModel!#REF!),1)</f>
        <v>0</v>
      </c>
      <c r="AZ107" s="72">
        <f ca="1">IF(OR(AZ$4&lt;$Q107,AZ$4&gt;$Q107+IF($S107="",1000,$S107)-1),0,IF(MOD(AZ$4-$Q107,IF($R107="",1000,$R107))=0,$O107,0))*IF($Y107&gt;0,(1+INDEX(Escalation!$B$3:$B$18,$Y107,0))^(AZ$4-SSSModel!$C$5),1)*IF($X107=0,1,OFFSET(Profiles!$K$2,$X107,MAX(Profiles!$C$2,AZ$4-$Q107)))*IF($AA107=1,(1+SSSModel!#REF!),1)</f>
        <v>0</v>
      </c>
      <c r="BA107" s="72">
        <f ca="1">IF(OR(BA$4&lt;$Q107,BA$4&gt;$Q107+IF($S107="",1000,$S107)-1),0,IF(MOD(BA$4-$Q107,IF($R107="",1000,$R107))=0,$O107,0))*IF($Y107&gt;0,(1+INDEX(Escalation!$B$3:$B$18,$Y107,0))^(BA$4-SSSModel!$C$5),1)*IF($X107=0,1,OFFSET(Profiles!$K$2,$X107,MAX(Profiles!$C$2,BA$4-$Q107)))*IF($AA107=1,(1+SSSModel!#REF!),1)</f>
        <v>0</v>
      </c>
      <c r="BB107" s="72">
        <f ca="1">IF(OR(BB$4&lt;$Q107,BB$4&gt;$Q107+IF($S107="",1000,$S107)-1),0,IF(MOD(BB$4-$Q107,IF($R107="",1000,$R107))=0,$O107,0))*IF($Y107&gt;0,(1+INDEX(Escalation!$B$3:$B$18,$Y107,0))^(BB$4-SSSModel!$C$5),1)*IF($X107=0,1,OFFSET(Profiles!$K$2,$X107,MAX(Profiles!$C$2,BB$4-$Q107)))*IF($AA107=1,(1+SSSModel!#REF!),1)</f>
        <v>0</v>
      </c>
      <c r="BC107" s="72">
        <f ca="1">IF(OR(BC$4&lt;$Q107,BC$4&gt;$Q107+IF($S107="",1000,$S107)-1),0,IF(MOD(BC$4-$Q107,IF($R107="",1000,$R107))=0,$O107,0))*IF($Y107&gt;0,(1+INDEX(Escalation!$B$3:$B$18,$Y107,0))^(BC$4-SSSModel!$C$5),1)*IF($X107=0,1,OFFSET(Profiles!$K$2,$X107,MAX(Profiles!$C$2,BC$4-$Q107)))*IF($AA107=1,(1+SSSModel!#REF!),1)</f>
        <v>0</v>
      </c>
      <c r="BD107" s="72">
        <f ca="1">IF(OR(BD$4&lt;$Q107,BD$4&gt;$Q107+IF($S107="",1000,$S107)-1),0,IF(MOD(BD$4-$Q107,IF($R107="",1000,$R107))=0,$O107,0))*IF($Y107&gt;0,(1+INDEX(Escalation!$B$3:$B$18,$Y107,0))^(BD$4-SSSModel!$C$5),1)*IF($X107=0,1,OFFSET(Profiles!$K$2,$X107,MAX(Profiles!$C$2,BD$4-$Q107)))*IF($AA107=1,(1+SSSModel!#REF!),1)</f>
        <v>0</v>
      </c>
      <c r="BE107" s="72">
        <f ca="1">IF(OR(BE$4&lt;$Q107,BE$4&gt;$Q107+IF($S107="",1000,$S107)-1),0,IF(MOD(BE$4-$Q107,IF($R107="",1000,$R107))=0,$O107,0))*IF($Y107&gt;0,(1+INDEX(Escalation!$B$3:$B$18,$Y107,0))^(BE$4-SSSModel!$C$5),1)*IF($X107=0,1,OFFSET(Profiles!$K$2,$X107,MAX(Profiles!$C$2,BE$4-$Q107)))*IF($AA107=1,(1+SSSModel!#REF!),1)</f>
        <v>0</v>
      </c>
      <c r="BF107" s="72">
        <f ca="1">IF(OR(BF$4&lt;$Q107,BF$4&gt;$Q107+IF($S107="",1000,$S107)-1),0,IF(MOD(BF$4-$Q107,IF($R107="",1000,$R107))=0,$O107,0))*IF($Y107&gt;0,(1+INDEX(Escalation!$B$3:$B$18,$Y107,0))^(BF$4-SSSModel!$C$5),1)*IF($X107=0,1,OFFSET(Profiles!$K$2,$X107,MAX(Profiles!$C$2,BF$4-$Q107)))*IF($AA107=1,(1+SSSModel!#REF!),1)</f>
        <v>0</v>
      </c>
      <c r="BG107" s="72">
        <f ca="1">IF(OR(BG$4&lt;$Q107,BG$4&gt;$Q107+IF($S107="",1000,$S107)-1),0,IF(MOD(BG$4-$Q107,IF($R107="",1000,$R107))=0,$O107,0))*IF($Y107&gt;0,(1+INDEX(Escalation!$B$3:$B$18,$Y107,0))^(BG$4-SSSModel!$C$5),1)*IF($X107=0,1,OFFSET(Profiles!$K$2,$X107,MAX(Profiles!$C$2,BG$4-$Q107)))*IF($AA107=1,(1+SSSModel!#REF!),1)</f>
        <v>0</v>
      </c>
      <c r="BH107" s="72">
        <f ca="1">IF(OR(BH$4&lt;$Q107,BH$4&gt;$Q107+IF($S107="",1000,$S107)-1),0,IF(MOD(BH$4-$Q107,IF($R107="",1000,$R107))=0,$O107,0))*IF($Y107&gt;0,(1+INDEX(Escalation!$B$3:$B$18,$Y107,0))^(BH$4-SSSModel!$C$5),1)*IF($X107=0,1,OFFSET(Profiles!$K$2,$X107,MAX(Profiles!$C$2,BH$4-$Q107)))*IF($AA107=1,(1+SSSModel!#REF!),1)</f>
        <v>0</v>
      </c>
      <c r="BI107" s="72">
        <f ca="1">IF(OR(BI$4&lt;$Q107,BI$4&gt;$Q107+IF($S107="",1000,$S107)-1),0,IF(MOD(BI$4-$Q107,IF($R107="",1000,$R107))=0,$O107,0))*IF($Y107&gt;0,(1+INDEX(Escalation!$B$3:$B$18,$Y107,0))^(BI$4-SSSModel!$C$5),1)*IF($X107=0,1,OFFSET(Profiles!$K$2,$X107,MAX(Profiles!$C$2,BI$4-$Q107)))*IF($AA107=1,(1+SSSModel!#REF!),1)</f>
        <v>0</v>
      </c>
      <c r="BJ107" s="72">
        <f ca="1">IF(OR(BJ$4&lt;$Q107,BJ$4&gt;$Q107+IF($S107="",1000,$S107)-1),0,IF(MOD(BJ$4-$Q107,IF($R107="",1000,$R107))=0,$O107,0))*IF($Y107&gt;0,(1+INDEX(Escalation!$B$3:$B$18,$Y107,0))^(BJ$4-SSSModel!$C$5),1)*IF($X107=0,1,OFFSET(Profiles!$K$2,$X107,MAX(Profiles!$C$2,BJ$4-$Q107)))*IF($AA107=1,(1+SSSModel!#REF!),1)</f>
        <v>0</v>
      </c>
      <c r="BK107" s="72">
        <f ca="1">IF(OR(BK$4&lt;$Q107,BK$4&gt;$Q107+IF($S107="",1000,$S107)-1),0,IF(MOD(BK$4-$Q107,IF($R107="",1000,$R107))=0,$O107,0))*IF($Y107&gt;0,(1+INDEX(Escalation!$B$3:$B$18,$Y107,0))^(BK$4-SSSModel!$C$5),1)*IF($X107=0,1,OFFSET(Profiles!$K$2,$X107,MAX(Profiles!$C$2,BK$4-$Q107)))*IF($AA107=1,(1+SSSModel!#REF!),1)</f>
        <v>0</v>
      </c>
      <c r="BL107" s="72">
        <f ca="1">IF(OR(BL$4&lt;$Q107,BL$4&gt;$Q107+IF($S107="",1000,$S107)-1),0,IF(MOD(BL$4-$Q107,IF($R107="",1000,$R107))=0,$O107,0))*IF($Y107&gt;0,(1+INDEX(Escalation!$B$3:$B$18,$Y107,0))^(BL$4-SSSModel!$C$5),1)*IF($X107=0,1,OFFSET(Profiles!$K$2,$X107,MAX(Profiles!$C$2,BL$4-$Q107)))*IF($AA107=1,(1+SSSModel!#REF!),1)</f>
        <v>0</v>
      </c>
      <c r="BM107" s="72">
        <f ca="1">IF(OR(BM$4&lt;$Q107,BM$4&gt;$Q107+IF($S107="",1000,$S107)-1),0,IF(MOD(BM$4-$Q107,IF($R107="",1000,$R107))=0,$O107,0))*IF($Y107&gt;0,(1+INDEX(Escalation!$B$3:$B$18,$Y107,0))^(BM$4-SSSModel!$C$5),1)*IF($X107=0,1,OFFSET(Profiles!$K$2,$X107,MAX(Profiles!$C$2,BM$4-$Q107)))*IF($AA107=1,(1+SSSModel!#REF!),1)</f>
        <v>0</v>
      </c>
      <c r="BN107" s="72">
        <f ca="1">IF(OR(BN$4&lt;$Q107,BN$4&gt;$Q107+IF($S107="",1000,$S107)-1),0,IF(MOD(BN$4-$Q107,IF($R107="",1000,$R107))=0,$O107,0))*IF($Y107&gt;0,(1+INDEX(Escalation!$B$3:$B$18,$Y107,0))^(BN$4-SSSModel!$C$5),1)*IF($X107=0,1,OFFSET(Profiles!$K$2,$X107,MAX(Profiles!$C$2,BN$4-$Q107)))*IF($AA107=1,(1+SSSModel!#REF!),1)</f>
        <v>0</v>
      </c>
      <c r="BO107" s="72">
        <f ca="1">IF(OR(BO$4&lt;$Q107,BO$4&gt;$Q107+IF($S107="",1000,$S107)-1),0,IF(MOD(BO$4-$Q107,IF($R107="",1000,$R107))=0,$O107,0))*IF($Y107&gt;0,(1+INDEX(Escalation!$B$3:$B$18,$Y107,0))^(BO$4-SSSModel!$C$5),1)*IF($X107=0,1,OFFSET(Profiles!$K$2,$X107,MAX(Profiles!$C$2,BO$4-$Q107)))*IF($AA107=1,(1+SSSModel!#REF!),1)</f>
        <v>0</v>
      </c>
      <c r="BP107" s="72">
        <f ca="1">IF(OR(BP$4&lt;$Q107,BP$4&gt;$Q107+IF($S107="",1000,$S107)-1),0,IF(MOD(BP$4-$Q107,IF($R107="",1000,$R107))=0,$O107,0))*IF($Y107&gt;0,(1+INDEX(Escalation!$B$3:$B$18,$Y107,0))^(BP$4-SSSModel!$C$5),1)*IF($X107=0,1,OFFSET(Profiles!$K$2,$X107,MAX(Profiles!$C$2,BP$4-$Q107)))*IF($AA107=1,(1+SSSModel!#REF!),1)</f>
        <v>0</v>
      </c>
      <c r="BQ107" s="72">
        <f ca="1">IF(OR(BQ$4&lt;$Q107,BQ$4&gt;$Q107+IF($S107="",1000,$S107)-1),0,IF(MOD(BQ$4-$Q107,IF($R107="",1000,$R107))=0,$O107,0))*IF($Y107&gt;0,(1+INDEX(Escalation!$B$3:$B$18,$Y107,0))^(BQ$4-SSSModel!$C$5),1)*IF($X107=0,1,OFFSET(Profiles!$K$2,$X107,MAX(Profiles!$C$2,BQ$4-$Q107)))*IF($AA107=1,(1+SSSModel!#REF!),1)</f>
        <v>0</v>
      </c>
      <c r="BR107" s="72">
        <f ca="1">IF(OR(BR$4&lt;$Q107,BR$4&gt;$Q107+IF($S107="",1000,$S107)-1),0,IF(MOD(BR$4-$Q107,IF($R107="",1000,$R107))=0,$O107,0))*IF($Y107&gt;0,(1+INDEX(Escalation!$B$3:$B$18,$Y107,0))^(BR$4-SSSModel!$C$5),1)*IF($X107=0,1,OFFSET(Profiles!$K$2,$X107,MAX(Profiles!$C$2,BR$4-$Q107)))*IF($AA107=1,(1+SSSModel!#REF!),1)</f>
        <v>0</v>
      </c>
      <c r="BS107" s="72">
        <f ca="1">IF(OR(BS$4&lt;$Q107,BS$4&gt;$Q107+IF($S107="",1000,$S107)-1),0,IF(MOD(BS$4-$Q107,IF($R107="",1000,$R107))=0,$O107,0))*IF($Y107&gt;0,(1+INDEX(Escalation!$B$3:$B$18,$Y107,0))^(BS$4-SSSModel!$C$5),1)*IF($X107=0,1,OFFSET(Profiles!$K$2,$X107,MAX(Profiles!$C$2,BS$4-$Q107)))*IF($AA107=1,(1+SSSModel!#REF!),1)</f>
        <v>0</v>
      </c>
      <c r="BT107" s="72">
        <f ca="1">IF(OR(BT$4&lt;$Q107,BT$4&gt;$Q107+IF($S107="",1000,$S107)-1),0,IF(MOD(BT$4-$Q107,IF($R107="",1000,$R107))=0,$O107,0))*IF($Y107&gt;0,(1+INDEX(Escalation!$B$3:$B$18,$Y107,0))^(BT$4-SSSModel!$C$5),1)*IF($X107=0,1,OFFSET(Profiles!$K$2,$X107,MAX(Profiles!$C$2,BT$4-$Q107)))*IF($AA107=1,(1+SSSModel!#REF!),1)</f>
        <v>0</v>
      </c>
      <c r="BU107" s="72">
        <f ca="1">IF(OR(BU$4&lt;$Q107,BU$4&gt;$Q107+IF($S107="",1000,$S107)-1),0,IF(MOD(BU$4-$Q107,IF($R107="",1000,$R107))=0,$O107,0))*IF($Y107&gt;0,(1+INDEX(Escalation!$B$3:$B$18,$Y107,0))^(BU$4-SSSModel!$C$5),1)*IF($X107=0,1,OFFSET(Profiles!$K$2,$X107,MAX(Profiles!$C$2,BU$4-$Q107)))*IF($AA107=1,(1+SSSModel!#REF!),1)</f>
        <v>0</v>
      </c>
      <c r="BV107" s="72">
        <f ca="1">IF(OR(BV$4&lt;$Q107,BV$4&gt;$Q107+IF($S107="",1000,$S107)-1),0,IF(MOD(BV$4-$Q107,IF($R107="",1000,$R107))=0,$O107,0))*IF($Y107&gt;0,(1+INDEX(Escalation!$B$3:$B$18,$Y107,0))^(BV$4-SSSModel!$C$5),1)*IF($X107=0,1,OFFSET(Profiles!$K$2,$X107,MAX(Profiles!$C$2,BV$4-$Q107)))*IF($AA107=1,(1+SSSModel!#REF!),1)</f>
        <v>0</v>
      </c>
      <c r="BW107" s="72">
        <f ca="1">IF(OR(BW$4&lt;$Q107,BW$4&gt;$Q107+IF($S107="",1000,$S107)-1),0,IF(MOD(BW$4-$Q107,IF($R107="",1000,$R107))=0,$O107,0))*IF($Y107&gt;0,(1+INDEX(Escalation!$B$3:$B$18,$Y107,0))^(BW$4-SSSModel!$C$5),1)*IF($X107=0,1,OFFSET(Profiles!$K$2,$X107,MAX(Profiles!$C$2,BW$4-$Q107)))*IF($AA107=1,(1+SSSModel!#REF!),1)</f>
        <v>0</v>
      </c>
      <c r="BX107" s="72">
        <f ca="1">IF(OR(BX$4&lt;$Q107,BX$4&gt;$Q107+IF($S107="",1000,$S107)-1),0,IF(MOD(BX$4-$Q107,IF($R107="",1000,$R107))=0,$O107,0))*IF($Y107&gt;0,(1+INDEX(Escalation!$B$3:$B$18,$Y107,0))^(BX$4-SSSModel!$C$5),1)*IF($X107=0,1,OFFSET(Profiles!$K$2,$X107,MAX(Profiles!$C$2,BX$4-$Q107)))*IF($AA107=1,(1+SSSModel!#REF!),1)</f>
        <v>0</v>
      </c>
      <c r="BY107" s="72">
        <f ca="1">IF(OR(BY$4&lt;$Q107,BY$4&gt;$Q107+IF($S107="",1000,$S107)-1),0,IF(MOD(BY$4-$Q107,IF($R107="",1000,$R107))=0,$O107,0))*IF($Y107&gt;0,(1+INDEX(Escalation!$B$3:$B$18,$Y107,0))^(BY$4-SSSModel!$C$5),1)*IF($X107=0,1,OFFSET(Profiles!$K$2,$X107,MAX(Profiles!$C$2,BY$4-$Q107)))*IF($AA107=1,(1+SSSModel!#REF!),1)</f>
        <v>0</v>
      </c>
      <c r="BZ107" s="72">
        <f ca="1">IF(OR(BZ$4&lt;$Q107,BZ$4&gt;$Q107+IF($S107="",1000,$S107)-1),0,IF(MOD(BZ$4-$Q107,IF($R107="",1000,$R107))=0,$O107,0))*IF($Y107&gt;0,(1+INDEX(Escalation!$B$3:$B$18,$Y107,0))^(BZ$4-SSSModel!$C$5),1)*IF($X107=0,1,OFFSET(Profiles!$K$2,$X107,MAX(Profiles!$C$2,BZ$4-$Q107)))*IF($AA107=1,(1+SSSModel!#REF!),1)</f>
        <v>0</v>
      </c>
      <c r="CA107" s="134">
        <f ca="1">IF(OR($Z107=0,SSSModel!$C$4="CF"),AC107,
IF(LEFT($V107,3)="ON_",
     IF(SSSModel!$C$4="RR",SUMPRODUCT(OFFSET($AC107,0,0,1,$CB$2),OFFSET(Profiles!$K$28,($Z107-1)*(Profiles!$I$26+1)+CA$4-SSSModel!$C$3+1,0,1,$CB$2)),
     IF(SSSModel!$C$4="ECC",$EA107*$EB107*SUMPRODUCT(OFFSET($AC107,0,MAX(0,CA$4-$DZ107-$CA$4+1),1,MIN($DZ107,CA$4-$CA$4+1)),OFFSET(Escalation!$K$24,($Y107-1)*(Escalation!$I$22+1)+CA$4-SSSModel!$C$3+1,MAX(0,CA$4-$DZ107-$CA$4+1),1,MIN($DZ107,CA$4-$CA$4+1))),
     IF(SSSModel!$C$4="PV",AC107*$EA107*(1+SSSModel!$C$2),
     IF(SSSModel!$C$4="FCR",$EC107*SUM(OFFSET($AC107,0,MAX(CA$4-$AC$4-$DZ107+1,0),1,MIN($DZ107,CA$4-$AC$4+1))),0)))),
SUM($AC107:$BZ107)*
     IF(SSSModel!$C$4="RR",OFFSET(Profiles!$K$2,$Z107,MAX(Profiles!$C$2,AC$4-$W107)),
     IF(SSSModel!$C$4="ECC",$EA107*$EB107*IF(MAX(Escalation!$C$2,AC$4-$W107)&gt;$DZ107-1,0,OFFSET(Escalation!$K$2,$Y107,MAX(Escalation!$C$2,AC$4-$W107))),
     IF(SSSModel!$C$4="PV",IF(CA$4=$W107,$EA107*(1+SSSModel!$C$2),0),
     IF(SSSModel!$C$4="FCR",IF(AND(CA$4&gt;=$W107,OFFSET(Profiles!$K$2,$Z107,MAX(Profiles!$C$2,AC$4-$W107))&gt;0),$EC107,0),0))))))</f>
        <v>0</v>
      </c>
      <c r="CB107" s="135">
        <f ca="1">IF(OR($Z107=0,SSSModel!$C$4="CF"),AD107,
IF(LEFT($V107,3)="ON_",
     IF(SSSModel!$C$4="RR",SUMPRODUCT(OFFSET($AC107,0,0,1,$CB$2),OFFSET(Profiles!$K$28,($Z107-1)*(Profiles!$I$26+1)+CB$4-SSSModel!$C$3+1,0,1,$CB$2)),
     IF(SSSModel!$C$4="ECC",$EA107*$EB107*SUMPRODUCT(OFFSET($AC107,0,MAX(0,CB$4-$DZ107-$CA$4+1),1,MIN($DZ107,CB$4-$CA$4+1)),OFFSET(Escalation!$K$24,($Y107-1)*(Escalation!$I$22+1)+CB$4-SSSModel!$C$3+1,MAX(0,CB$4-$DZ107-$CA$4+1),1,MIN($DZ107,CB$4-$CA$4+1))),
     IF(SSSModel!$C$4="PV",AD107*$EA107*(1+SSSModel!$C$2),
     IF(SSSModel!$C$4="FCR",$EC107*SUM(OFFSET($AC107,0,MAX(CB$4-$AC$4-$DZ107+1,0),1,MIN($DZ107,CB$4-$AC$4+1))),0)))),
SUM($AC107:$BZ107)*
     IF(SSSModel!$C$4="RR",OFFSET(Profiles!$K$2,$Z107,MAX(Profiles!$C$2,AD$4-$W107)),
     IF(SSSModel!$C$4="ECC",$EA107*$EB107*IF(MAX(Escalation!$C$2,AD$4-$W107)&gt;$DZ107-1,0,OFFSET(Escalation!$K$2,$Y107,MAX(Escalation!$C$2,AD$4-$W107))),
     IF(SSSModel!$C$4="PV",IF(CB$4=$W107,$EA107*(1+SSSModel!$C$2),0),
     IF(SSSModel!$C$4="FCR",IF(AND(CB$4&gt;=$W107,OFFSET(Profiles!$K$2,$Z107,MAX(Profiles!$C$2,AD$4-$W107))&gt;0),$EC107,0),0))))))</f>
        <v>0</v>
      </c>
      <c r="CC107" s="135">
        <f ca="1">IF(OR($Z107=0,SSSModel!$C$4="CF"),AE107,
IF(LEFT($V107,3)="ON_",
     IF(SSSModel!$C$4="RR",SUMPRODUCT(OFFSET($AC107,0,0,1,$CB$2),OFFSET(Profiles!$K$28,($Z107-1)*(Profiles!$I$26+1)+CC$4-SSSModel!$C$3+1,0,1,$CB$2)),
     IF(SSSModel!$C$4="ECC",$EA107*$EB107*SUMPRODUCT(OFFSET($AC107,0,MAX(0,CC$4-$DZ107-$CA$4+1),1,MIN($DZ107,CC$4-$CA$4+1)),OFFSET(Escalation!$K$24,($Y107-1)*(Escalation!$I$22+1)+CC$4-SSSModel!$C$3+1,MAX(0,CC$4-$DZ107-$CA$4+1),1,MIN($DZ107,CC$4-$CA$4+1))),
     IF(SSSModel!$C$4="PV",AE107*$EA107*(1+SSSModel!$C$2),
     IF(SSSModel!$C$4="FCR",$EC107*SUM(OFFSET($AC107,0,MAX(CC$4-$AC$4-$DZ107+1,0),1,MIN($DZ107,CC$4-$AC$4+1))),0)))),
SUM($AC107:$BZ107)*
     IF(SSSModel!$C$4="RR",OFFSET(Profiles!$K$2,$Z107,MAX(Profiles!$C$2,AE$4-$W107)),
     IF(SSSModel!$C$4="ECC",$EA107*$EB107*IF(MAX(Escalation!$C$2,AE$4-$W107)&gt;$DZ107-1,0,OFFSET(Escalation!$K$2,$Y107,MAX(Escalation!$C$2,AE$4-$W107))),
     IF(SSSModel!$C$4="PV",IF(CC$4=$W107,$EA107*(1+SSSModel!$C$2),0),
     IF(SSSModel!$C$4="FCR",IF(AND(CC$4&gt;=$W107,OFFSET(Profiles!$K$2,$Z107,MAX(Profiles!$C$2,AE$4-$W107))&gt;0),$EC107,0),0))))))</f>
        <v>0</v>
      </c>
      <c r="CD107" s="135">
        <f ca="1">IF(OR($Z107=0,SSSModel!$C$4="CF"),AF107,
IF(LEFT($V107,3)="ON_",
     IF(SSSModel!$C$4="RR",SUMPRODUCT(OFFSET($AC107,0,0,1,$CB$2),OFFSET(Profiles!$K$28,($Z107-1)*(Profiles!$I$26+1)+CD$4-SSSModel!$C$3+1,0,1,$CB$2)),
     IF(SSSModel!$C$4="ECC",$EA107*$EB107*SUMPRODUCT(OFFSET($AC107,0,MAX(0,CD$4-$DZ107-$CA$4+1),1,MIN($DZ107,CD$4-$CA$4+1)),OFFSET(Escalation!$K$24,($Y107-1)*(Escalation!$I$22+1)+CD$4-SSSModel!$C$3+1,MAX(0,CD$4-$DZ107-$CA$4+1),1,MIN($DZ107,CD$4-$CA$4+1))),
     IF(SSSModel!$C$4="PV",AF107*$EA107*(1+SSSModel!$C$2),
     IF(SSSModel!$C$4="FCR",$EC107*SUM(OFFSET($AC107,0,MAX(CD$4-$AC$4-$DZ107+1,0),1,MIN($DZ107,CD$4-$AC$4+1))),0)))),
SUM($AC107:$BZ107)*
     IF(SSSModel!$C$4="RR",OFFSET(Profiles!$K$2,$Z107,MAX(Profiles!$C$2,AF$4-$W107)),
     IF(SSSModel!$C$4="ECC",$EA107*$EB107*IF(MAX(Escalation!$C$2,AF$4-$W107)&gt;$DZ107-1,0,OFFSET(Escalation!$K$2,$Y107,MAX(Escalation!$C$2,AF$4-$W107))),
     IF(SSSModel!$C$4="PV",IF(CD$4=$W107,$EA107*(1+SSSModel!$C$2),0),
     IF(SSSModel!$C$4="FCR",IF(AND(CD$4&gt;=$W107,OFFSET(Profiles!$K$2,$Z107,MAX(Profiles!$C$2,AF$4-$W107))&gt;0),$EC107,0),0))))))</f>
        <v>0</v>
      </c>
      <c r="CE107" s="135">
        <f ca="1">IF(OR($Z107=0,SSSModel!$C$4="CF"),AG107,
IF(LEFT($V107,3)="ON_",
     IF(SSSModel!$C$4="RR",SUMPRODUCT(OFFSET($AC107,0,0,1,$CB$2),OFFSET(Profiles!$K$28,($Z107-1)*(Profiles!$I$26+1)+CE$4-SSSModel!$C$3+1,0,1,$CB$2)),
     IF(SSSModel!$C$4="ECC",$EA107*$EB107*SUMPRODUCT(OFFSET($AC107,0,MAX(0,CE$4-$DZ107-$CA$4+1),1,MIN($DZ107,CE$4-$CA$4+1)),OFFSET(Escalation!$K$24,($Y107-1)*(Escalation!$I$22+1)+CE$4-SSSModel!$C$3+1,MAX(0,CE$4-$DZ107-$CA$4+1),1,MIN($DZ107,CE$4-$CA$4+1))),
     IF(SSSModel!$C$4="PV",AG107*$EA107*(1+SSSModel!$C$2),
     IF(SSSModel!$C$4="FCR",$EC107*SUM(OFFSET($AC107,0,MAX(CE$4-$AC$4-$DZ107+1,0),1,MIN($DZ107,CE$4-$AC$4+1))),0)))),
SUM($AC107:$BZ107)*
     IF(SSSModel!$C$4="RR",OFFSET(Profiles!$K$2,$Z107,MAX(Profiles!$C$2,AG$4-$W107)),
     IF(SSSModel!$C$4="ECC",$EA107*$EB107*IF(MAX(Escalation!$C$2,AG$4-$W107)&gt;$DZ107-1,0,OFFSET(Escalation!$K$2,$Y107,MAX(Escalation!$C$2,AG$4-$W107))),
     IF(SSSModel!$C$4="PV",IF(CE$4=$W107,$EA107*(1+SSSModel!$C$2),0),
     IF(SSSModel!$C$4="FCR",IF(AND(CE$4&gt;=$W107,OFFSET(Profiles!$K$2,$Z107,MAX(Profiles!$C$2,AG$4-$W107))&gt;0),$EC107,0),0))))))</f>
        <v>0</v>
      </c>
      <c r="CF107" s="135">
        <f ca="1">IF(OR($Z107=0,SSSModel!$C$4="CF"),AH107,
IF(LEFT($V107,3)="ON_",
     IF(SSSModel!$C$4="RR",SUMPRODUCT(OFFSET($AC107,0,0,1,$CB$2),OFFSET(Profiles!$K$28,($Z107-1)*(Profiles!$I$26+1)+CF$4-SSSModel!$C$3+1,0,1,$CB$2)),
     IF(SSSModel!$C$4="ECC",$EA107*$EB107*SUMPRODUCT(OFFSET($AC107,0,MAX(0,CF$4-$DZ107-$CA$4+1),1,MIN($DZ107,CF$4-$CA$4+1)),OFFSET(Escalation!$K$24,($Y107-1)*(Escalation!$I$22+1)+CF$4-SSSModel!$C$3+1,MAX(0,CF$4-$DZ107-$CA$4+1),1,MIN($DZ107,CF$4-$CA$4+1))),
     IF(SSSModel!$C$4="PV",AH107*$EA107*(1+SSSModel!$C$2),
     IF(SSSModel!$C$4="FCR",$EC107*SUM(OFFSET($AC107,0,MAX(CF$4-$AC$4-$DZ107+1,0),1,MIN($DZ107,CF$4-$AC$4+1))),0)))),
SUM($AC107:$BZ107)*
     IF(SSSModel!$C$4="RR",OFFSET(Profiles!$K$2,$Z107,MAX(Profiles!$C$2,AH$4-$W107)),
     IF(SSSModel!$C$4="ECC",$EA107*$EB107*IF(MAX(Escalation!$C$2,AH$4-$W107)&gt;$DZ107-1,0,OFFSET(Escalation!$K$2,$Y107,MAX(Escalation!$C$2,AH$4-$W107))),
     IF(SSSModel!$C$4="PV",IF(CF$4=$W107,$EA107*(1+SSSModel!$C$2),0),
     IF(SSSModel!$C$4="FCR",IF(AND(CF$4&gt;=$W107,OFFSET(Profiles!$K$2,$Z107,MAX(Profiles!$C$2,AH$4-$W107))&gt;0),$EC107,0),0))))))</f>
        <v>0</v>
      </c>
      <c r="CG107" s="135">
        <f ca="1">IF(OR($Z107=0,SSSModel!$C$4="CF"),AI107,
IF(LEFT($V107,3)="ON_",
     IF(SSSModel!$C$4="RR",SUMPRODUCT(OFFSET($AC107,0,0,1,$CB$2),OFFSET(Profiles!$K$28,($Z107-1)*(Profiles!$I$26+1)+CG$4-SSSModel!$C$3+1,0,1,$CB$2)),
     IF(SSSModel!$C$4="ECC",$EA107*$EB107*SUMPRODUCT(OFFSET($AC107,0,MAX(0,CG$4-$DZ107-$CA$4+1),1,MIN($DZ107,CG$4-$CA$4+1)),OFFSET(Escalation!$K$24,($Y107-1)*(Escalation!$I$22+1)+CG$4-SSSModel!$C$3+1,MAX(0,CG$4-$DZ107-$CA$4+1),1,MIN($DZ107,CG$4-$CA$4+1))),
     IF(SSSModel!$C$4="PV",AI107*$EA107*(1+SSSModel!$C$2),
     IF(SSSModel!$C$4="FCR",$EC107*SUM(OFFSET($AC107,0,MAX(CG$4-$AC$4-$DZ107+1,0),1,MIN($DZ107,CG$4-$AC$4+1))),0)))),
SUM($AC107:$BZ107)*
     IF(SSSModel!$C$4="RR",OFFSET(Profiles!$K$2,$Z107,MAX(Profiles!$C$2,AI$4-$W107)),
     IF(SSSModel!$C$4="ECC",$EA107*$EB107*IF(MAX(Escalation!$C$2,AI$4-$W107)&gt;$DZ107-1,0,OFFSET(Escalation!$K$2,$Y107,MAX(Escalation!$C$2,AI$4-$W107))),
     IF(SSSModel!$C$4="PV",IF(CG$4=$W107,$EA107*(1+SSSModel!$C$2),0),
     IF(SSSModel!$C$4="FCR",IF(AND(CG$4&gt;=$W107,OFFSET(Profiles!$K$2,$Z107,MAX(Profiles!$C$2,AI$4-$W107))&gt;0),$EC107,0),0))))))</f>
        <v>0</v>
      </c>
      <c r="CH107" s="135">
        <f ca="1">IF(OR($Z107=0,SSSModel!$C$4="CF"),AJ107,
IF(LEFT($V107,3)="ON_",
     IF(SSSModel!$C$4="RR",SUMPRODUCT(OFFSET($AC107,0,0,1,$CB$2),OFFSET(Profiles!$K$28,($Z107-1)*(Profiles!$I$26+1)+CH$4-SSSModel!$C$3+1,0,1,$CB$2)),
     IF(SSSModel!$C$4="ECC",$EA107*$EB107*SUMPRODUCT(OFFSET($AC107,0,MAX(0,CH$4-$DZ107-$CA$4+1),1,MIN($DZ107,CH$4-$CA$4+1)),OFFSET(Escalation!$K$24,($Y107-1)*(Escalation!$I$22+1)+CH$4-SSSModel!$C$3+1,MAX(0,CH$4-$DZ107-$CA$4+1),1,MIN($DZ107,CH$4-$CA$4+1))),
     IF(SSSModel!$C$4="PV",AJ107*$EA107*(1+SSSModel!$C$2),
     IF(SSSModel!$C$4="FCR",$EC107*SUM(OFFSET($AC107,0,MAX(CH$4-$AC$4-$DZ107+1,0),1,MIN($DZ107,CH$4-$AC$4+1))),0)))),
SUM($AC107:$BZ107)*
     IF(SSSModel!$C$4="RR",OFFSET(Profiles!$K$2,$Z107,MAX(Profiles!$C$2,AJ$4-$W107)),
     IF(SSSModel!$C$4="ECC",$EA107*$EB107*IF(MAX(Escalation!$C$2,AJ$4-$W107)&gt;$DZ107-1,0,OFFSET(Escalation!$K$2,$Y107,MAX(Escalation!$C$2,AJ$4-$W107))),
     IF(SSSModel!$C$4="PV",IF(CH$4=$W107,$EA107*(1+SSSModel!$C$2),0),
     IF(SSSModel!$C$4="FCR",IF(AND(CH$4&gt;=$W107,OFFSET(Profiles!$K$2,$Z107,MAX(Profiles!$C$2,AJ$4-$W107))&gt;0),$EC107,0),0))))))</f>
        <v>0</v>
      </c>
      <c r="CI107" s="135">
        <f ca="1">IF(OR($Z107=0,SSSModel!$C$4="CF"),AK107,
IF(LEFT($V107,3)="ON_",
     IF(SSSModel!$C$4="RR",SUMPRODUCT(OFFSET($AC107,0,0,1,$CB$2),OFFSET(Profiles!$K$28,($Z107-1)*(Profiles!$I$26+1)+CI$4-SSSModel!$C$3+1,0,1,$CB$2)),
     IF(SSSModel!$C$4="ECC",$EA107*$EB107*SUMPRODUCT(OFFSET($AC107,0,MAX(0,CI$4-$DZ107-$CA$4+1),1,MIN($DZ107,CI$4-$CA$4+1)),OFFSET(Escalation!$K$24,($Y107-1)*(Escalation!$I$22+1)+CI$4-SSSModel!$C$3+1,MAX(0,CI$4-$DZ107-$CA$4+1),1,MIN($DZ107,CI$4-$CA$4+1))),
     IF(SSSModel!$C$4="PV",AK107*$EA107*(1+SSSModel!$C$2),
     IF(SSSModel!$C$4="FCR",$EC107*SUM(OFFSET($AC107,0,MAX(CI$4-$AC$4-$DZ107+1,0),1,MIN($DZ107,CI$4-$AC$4+1))),0)))),
SUM($AC107:$BZ107)*
     IF(SSSModel!$C$4="RR",OFFSET(Profiles!$K$2,$Z107,MAX(Profiles!$C$2,AK$4-$W107)),
     IF(SSSModel!$C$4="ECC",$EA107*$EB107*IF(MAX(Escalation!$C$2,AK$4-$W107)&gt;$DZ107-1,0,OFFSET(Escalation!$K$2,$Y107,MAX(Escalation!$C$2,AK$4-$W107))),
     IF(SSSModel!$C$4="PV",IF(CI$4=$W107,$EA107*(1+SSSModel!$C$2),0),
     IF(SSSModel!$C$4="FCR",IF(AND(CI$4&gt;=$W107,OFFSET(Profiles!$K$2,$Z107,MAX(Profiles!$C$2,AK$4-$W107))&gt;0),$EC107,0),0))))))</f>
        <v>0</v>
      </c>
      <c r="CJ107" s="135">
        <f ca="1">IF(OR($Z107=0,SSSModel!$C$4="CF"),AL107,
IF(LEFT($V107,3)="ON_",
     IF(SSSModel!$C$4="RR",SUMPRODUCT(OFFSET($AC107,0,0,1,$CB$2),OFFSET(Profiles!$K$28,($Z107-1)*(Profiles!$I$26+1)+CJ$4-SSSModel!$C$3+1,0,1,$CB$2)),
     IF(SSSModel!$C$4="ECC",$EA107*$EB107*SUMPRODUCT(OFFSET($AC107,0,MAX(0,CJ$4-$DZ107-$CA$4+1),1,MIN($DZ107,CJ$4-$CA$4+1)),OFFSET(Escalation!$K$24,($Y107-1)*(Escalation!$I$22+1)+CJ$4-SSSModel!$C$3+1,MAX(0,CJ$4-$DZ107-$CA$4+1),1,MIN($DZ107,CJ$4-$CA$4+1))),
     IF(SSSModel!$C$4="PV",AL107*$EA107*(1+SSSModel!$C$2),
     IF(SSSModel!$C$4="FCR",$EC107*SUM(OFFSET($AC107,0,MAX(CJ$4-$AC$4-$DZ107+1,0),1,MIN($DZ107,CJ$4-$AC$4+1))),0)))),
SUM($AC107:$BZ107)*
     IF(SSSModel!$C$4="RR",OFFSET(Profiles!$K$2,$Z107,MAX(Profiles!$C$2,AL$4-$W107)),
     IF(SSSModel!$C$4="ECC",$EA107*$EB107*IF(MAX(Escalation!$C$2,AL$4-$W107)&gt;$DZ107-1,0,OFFSET(Escalation!$K$2,$Y107,MAX(Escalation!$C$2,AL$4-$W107))),
     IF(SSSModel!$C$4="PV",IF(CJ$4=$W107,$EA107*(1+SSSModel!$C$2),0),
     IF(SSSModel!$C$4="FCR",IF(AND(CJ$4&gt;=$W107,OFFSET(Profiles!$K$2,$Z107,MAX(Profiles!$C$2,AL$4-$W107))&gt;0),$EC107,0),0))))))</f>
        <v>0</v>
      </c>
      <c r="CK107" s="135">
        <f ca="1">IF(OR($Z107=0,SSSModel!$C$4="CF"),AM107,
IF(LEFT($V107,3)="ON_",
     IF(SSSModel!$C$4="RR",SUMPRODUCT(OFFSET($AC107,0,0,1,$CB$2),OFFSET(Profiles!$K$28,($Z107-1)*(Profiles!$I$26+1)+CK$4-SSSModel!$C$3+1,0,1,$CB$2)),
     IF(SSSModel!$C$4="ECC",$EA107*$EB107*SUMPRODUCT(OFFSET($AC107,0,MAX(0,CK$4-$DZ107-$CA$4+1),1,MIN($DZ107,CK$4-$CA$4+1)),OFFSET(Escalation!$K$24,($Y107-1)*(Escalation!$I$22+1)+CK$4-SSSModel!$C$3+1,MAX(0,CK$4-$DZ107-$CA$4+1),1,MIN($DZ107,CK$4-$CA$4+1))),
     IF(SSSModel!$C$4="PV",AM107*$EA107*(1+SSSModel!$C$2),
     IF(SSSModel!$C$4="FCR",$EC107*SUM(OFFSET($AC107,0,MAX(CK$4-$AC$4-$DZ107+1,0),1,MIN($DZ107,CK$4-$AC$4+1))),0)))),
SUM($AC107:$BZ107)*
     IF(SSSModel!$C$4="RR",OFFSET(Profiles!$K$2,$Z107,MAX(Profiles!$C$2,AM$4-$W107)),
     IF(SSSModel!$C$4="ECC",$EA107*$EB107*IF(MAX(Escalation!$C$2,AM$4-$W107)&gt;$DZ107-1,0,OFFSET(Escalation!$K$2,$Y107,MAX(Escalation!$C$2,AM$4-$W107))),
     IF(SSSModel!$C$4="PV",IF(CK$4=$W107,$EA107*(1+SSSModel!$C$2),0),
     IF(SSSModel!$C$4="FCR",IF(AND(CK$4&gt;=$W107,OFFSET(Profiles!$K$2,$Z107,MAX(Profiles!$C$2,AM$4-$W107))&gt;0),$EC107,0),0))))))</f>
        <v>0</v>
      </c>
      <c r="CL107" s="135">
        <f ca="1">IF(OR($Z107=0,SSSModel!$C$4="CF"),AN107,
IF(LEFT($V107,3)="ON_",
     IF(SSSModel!$C$4="RR",SUMPRODUCT(OFFSET($AC107,0,0,1,$CB$2),OFFSET(Profiles!$K$28,($Z107-1)*(Profiles!$I$26+1)+CL$4-SSSModel!$C$3+1,0,1,$CB$2)),
     IF(SSSModel!$C$4="ECC",$EA107*$EB107*SUMPRODUCT(OFFSET($AC107,0,MAX(0,CL$4-$DZ107-$CA$4+1),1,MIN($DZ107,CL$4-$CA$4+1)),OFFSET(Escalation!$K$24,($Y107-1)*(Escalation!$I$22+1)+CL$4-SSSModel!$C$3+1,MAX(0,CL$4-$DZ107-$CA$4+1),1,MIN($DZ107,CL$4-$CA$4+1))),
     IF(SSSModel!$C$4="PV",AN107*$EA107*(1+SSSModel!$C$2),
     IF(SSSModel!$C$4="FCR",$EC107*SUM(OFFSET($AC107,0,MAX(CL$4-$AC$4-$DZ107+1,0),1,MIN($DZ107,CL$4-$AC$4+1))),0)))),
SUM($AC107:$BZ107)*
     IF(SSSModel!$C$4="RR",OFFSET(Profiles!$K$2,$Z107,MAX(Profiles!$C$2,AN$4-$W107)),
     IF(SSSModel!$C$4="ECC",$EA107*$EB107*IF(MAX(Escalation!$C$2,AN$4-$W107)&gt;$DZ107-1,0,OFFSET(Escalation!$K$2,$Y107,MAX(Escalation!$C$2,AN$4-$W107))),
     IF(SSSModel!$C$4="PV",IF(CL$4=$W107,$EA107*(1+SSSModel!$C$2),0),
     IF(SSSModel!$C$4="FCR",IF(AND(CL$4&gt;=$W107,OFFSET(Profiles!$K$2,$Z107,MAX(Profiles!$C$2,AN$4-$W107))&gt;0),$EC107,0),0))))))</f>
        <v>0</v>
      </c>
      <c r="CM107" s="135">
        <f ca="1">IF(OR($Z107=0,SSSModel!$C$4="CF"),AO107,
IF(LEFT($V107,3)="ON_",
     IF(SSSModel!$C$4="RR",SUMPRODUCT(OFFSET($AC107,0,0,1,$CB$2),OFFSET(Profiles!$K$28,($Z107-1)*(Profiles!$I$26+1)+CM$4-SSSModel!$C$3+1,0,1,$CB$2)),
     IF(SSSModel!$C$4="ECC",$EA107*$EB107*SUMPRODUCT(OFFSET($AC107,0,MAX(0,CM$4-$DZ107-$CA$4+1),1,MIN($DZ107,CM$4-$CA$4+1)),OFFSET(Escalation!$K$24,($Y107-1)*(Escalation!$I$22+1)+CM$4-SSSModel!$C$3+1,MAX(0,CM$4-$DZ107-$CA$4+1),1,MIN($DZ107,CM$4-$CA$4+1))),
     IF(SSSModel!$C$4="PV",AO107*$EA107*(1+SSSModel!$C$2),
     IF(SSSModel!$C$4="FCR",$EC107*SUM(OFFSET($AC107,0,MAX(CM$4-$AC$4-$DZ107+1,0),1,MIN($DZ107,CM$4-$AC$4+1))),0)))),
SUM($AC107:$BZ107)*
     IF(SSSModel!$C$4="RR",OFFSET(Profiles!$K$2,$Z107,MAX(Profiles!$C$2,AO$4-$W107)),
     IF(SSSModel!$C$4="ECC",$EA107*$EB107*IF(MAX(Escalation!$C$2,AO$4-$W107)&gt;$DZ107-1,0,OFFSET(Escalation!$K$2,$Y107,MAX(Escalation!$C$2,AO$4-$W107))),
     IF(SSSModel!$C$4="PV",IF(CM$4=$W107,$EA107*(1+SSSModel!$C$2),0),
     IF(SSSModel!$C$4="FCR",IF(AND(CM$4&gt;=$W107,OFFSET(Profiles!$K$2,$Z107,MAX(Profiles!$C$2,AO$4-$W107))&gt;0),$EC107,0),0))))))</f>
        <v>0</v>
      </c>
      <c r="CN107" s="135">
        <f ca="1">IF(OR($Z107=0,SSSModel!$C$4="CF"),AP107,
IF(LEFT($V107,3)="ON_",
     IF(SSSModel!$C$4="RR",SUMPRODUCT(OFFSET($AC107,0,0,1,$CB$2),OFFSET(Profiles!$K$28,($Z107-1)*(Profiles!$I$26+1)+CN$4-SSSModel!$C$3+1,0,1,$CB$2)),
     IF(SSSModel!$C$4="ECC",$EA107*$EB107*SUMPRODUCT(OFFSET($AC107,0,MAX(0,CN$4-$DZ107-$CA$4+1),1,MIN($DZ107,CN$4-$CA$4+1)),OFFSET(Escalation!$K$24,($Y107-1)*(Escalation!$I$22+1)+CN$4-SSSModel!$C$3+1,MAX(0,CN$4-$DZ107-$CA$4+1),1,MIN($DZ107,CN$4-$CA$4+1))),
     IF(SSSModel!$C$4="PV",AP107*$EA107*(1+SSSModel!$C$2),
     IF(SSSModel!$C$4="FCR",$EC107*SUM(OFFSET($AC107,0,MAX(CN$4-$AC$4-$DZ107+1,0),1,MIN($DZ107,CN$4-$AC$4+1))),0)))),
SUM($AC107:$BZ107)*
     IF(SSSModel!$C$4="RR",OFFSET(Profiles!$K$2,$Z107,MAX(Profiles!$C$2,AP$4-$W107)),
     IF(SSSModel!$C$4="ECC",$EA107*$EB107*IF(MAX(Escalation!$C$2,AP$4-$W107)&gt;$DZ107-1,0,OFFSET(Escalation!$K$2,$Y107,MAX(Escalation!$C$2,AP$4-$W107))),
     IF(SSSModel!$C$4="PV",IF(CN$4=$W107,$EA107*(1+SSSModel!$C$2),0),
     IF(SSSModel!$C$4="FCR",IF(AND(CN$4&gt;=$W107,OFFSET(Profiles!$K$2,$Z107,MAX(Profiles!$C$2,AP$4-$W107))&gt;0),$EC107,0),0))))))</f>
        <v>0</v>
      </c>
      <c r="CO107" s="135">
        <f ca="1">IF(OR($Z107=0,SSSModel!$C$4="CF"),AQ107,
IF(LEFT($V107,3)="ON_",
     IF(SSSModel!$C$4="RR",SUMPRODUCT(OFFSET($AC107,0,0,1,$CB$2),OFFSET(Profiles!$K$28,($Z107-1)*(Profiles!$I$26+1)+CO$4-SSSModel!$C$3+1,0,1,$CB$2)),
     IF(SSSModel!$C$4="ECC",$EA107*$EB107*SUMPRODUCT(OFFSET($AC107,0,MAX(0,CO$4-$DZ107-$CA$4+1),1,MIN($DZ107,CO$4-$CA$4+1)),OFFSET(Escalation!$K$24,($Y107-1)*(Escalation!$I$22+1)+CO$4-SSSModel!$C$3+1,MAX(0,CO$4-$DZ107-$CA$4+1),1,MIN($DZ107,CO$4-$CA$4+1))),
     IF(SSSModel!$C$4="PV",AQ107*$EA107*(1+SSSModel!$C$2),
     IF(SSSModel!$C$4="FCR",$EC107*SUM(OFFSET($AC107,0,MAX(CO$4-$AC$4-$DZ107+1,0),1,MIN($DZ107,CO$4-$AC$4+1))),0)))),
SUM($AC107:$BZ107)*
     IF(SSSModel!$C$4="RR",OFFSET(Profiles!$K$2,$Z107,MAX(Profiles!$C$2,AQ$4-$W107)),
     IF(SSSModel!$C$4="ECC",$EA107*$EB107*IF(MAX(Escalation!$C$2,AQ$4-$W107)&gt;$DZ107-1,0,OFFSET(Escalation!$K$2,$Y107,MAX(Escalation!$C$2,AQ$4-$W107))),
     IF(SSSModel!$C$4="PV",IF(CO$4=$W107,$EA107*(1+SSSModel!$C$2),0),
     IF(SSSModel!$C$4="FCR",IF(AND(CO$4&gt;=$W107,OFFSET(Profiles!$K$2,$Z107,MAX(Profiles!$C$2,AQ$4-$W107))&gt;0),$EC107,0),0))))))</f>
        <v>0</v>
      </c>
      <c r="CP107" s="135">
        <f ca="1">IF(OR($Z107=0,SSSModel!$C$4="CF"),AR107,
IF(LEFT($V107,3)="ON_",
     IF(SSSModel!$C$4="RR",SUMPRODUCT(OFFSET($AC107,0,0,1,$CB$2),OFFSET(Profiles!$K$28,($Z107-1)*(Profiles!$I$26+1)+CP$4-SSSModel!$C$3+1,0,1,$CB$2)),
     IF(SSSModel!$C$4="ECC",$EA107*$EB107*SUMPRODUCT(OFFSET($AC107,0,MAX(0,CP$4-$DZ107-$CA$4+1),1,MIN($DZ107,CP$4-$CA$4+1)),OFFSET(Escalation!$K$24,($Y107-1)*(Escalation!$I$22+1)+CP$4-SSSModel!$C$3+1,MAX(0,CP$4-$DZ107-$CA$4+1),1,MIN($DZ107,CP$4-$CA$4+1))),
     IF(SSSModel!$C$4="PV",AR107*$EA107*(1+SSSModel!$C$2),
     IF(SSSModel!$C$4="FCR",$EC107*SUM(OFFSET($AC107,0,MAX(CP$4-$AC$4-$DZ107+1,0),1,MIN($DZ107,CP$4-$AC$4+1))),0)))),
SUM($AC107:$BZ107)*
     IF(SSSModel!$C$4="RR",OFFSET(Profiles!$K$2,$Z107,MAX(Profiles!$C$2,AR$4-$W107)),
     IF(SSSModel!$C$4="ECC",$EA107*$EB107*IF(MAX(Escalation!$C$2,AR$4-$W107)&gt;$DZ107-1,0,OFFSET(Escalation!$K$2,$Y107,MAX(Escalation!$C$2,AR$4-$W107))),
     IF(SSSModel!$C$4="PV",IF(CP$4=$W107,$EA107*(1+SSSModel!$C$2),0),
     IF(SSSModel!$C$4="FCR",IF(AND(CP$4&gt;=$W107,OFFSET(Profiles!$K$2,$Z107,MAX(Profiles!$C$2,AR$4-$W107))&gt;0),$EC107,0),0))))))</f>
        <v>0</v>
      </c>
      <c r="CQ107" s="135">
        <f ca="1">IF(OR($Z107=0,SSSModel!$C$4="CF"),AS107,
IF(LEFT($V107,3)="ON_",
     IF(SSSModel!$C$4="RR",SUMPRODUCT(OFFSET($AC107,0,0,1,$CB$2),OFFSET(Profiles!$K$28,($Z107-1)*(Profiles!$I$26+1)+CQ$4-SSSModel!$C$3+1,0,1,$CB$2)),
     IF(SSSModel!$C$4="ECC",$EA107*$EB107*SUMPRODUCT(OFFSET($AC107,0,MAX(0,CQ$4-$DZ107-$CA$4+1),1,MIN($DZ107,CQ$4-$CA$4+1)),OFFSET(Escalation!$K$24,($Y107-1)*(Escalation!$I$22+1)+CQ$4-SSSModel!$C$3+1,MAX(0,CQ$4-$DZ107-$CA$4+1),1,MIN($DZ107,CQ$4-$CA$4+1))),
     IF(SSSModel!$C$4="PV",AS107*$EA107*(1+SSSModel!$C$2),
     IF(SSSModel!$C$4="FCR",$EC107*SUM(OFFSET($AC107,0,MAX(CQ$4-$AC$4-$DZ107+1,0),1,MIN($DZ107,CQ$4-$AC$4+1))),0)))),
SUM($AC107:$BZ107)*
     IF(SSSModel!$C$4="RR",OFFSET(Profiles!$K$2,$Z107,MAX(Profiles!$C$2,AS$4-$W107)),
     IF(SSSModel!$C$4="ECC",$EA107*$EB107*IF(MAX(Escalation!$C$2,AS$4-$W107)&gt;$DZ107-1,0,OFFSET(Escalation!$K$2,$Y107,MAX(Escalation!$C$2,AS$4-$W107))),
     IF(SSSModel!$C$4="PV",IF(CQ$4=$W107,$EA107*(1+SSSModel!$C$2),0),
     IF(SSSModel!$C$4="FCR",IF(AND(CQ$4&gt;=$W107,OFFSET(Profiles!$K$2,$Z107,MAX(Profiles!$C$2,AS$4-$W107))&gt;0),$EC107,0),0))))))</f>
        <v>0</v>
      </c>
      <c r="CR107" s="135">
        <f ca="1">IF(OR($Z107=0,SSSModel!$C$4="CF"),AT107,
IF(LEFT($V107,3)="ON_",
     IF(SSSModel!$C$4="RR",SUMPRODUCT(OFFSET($AC107,0,0,1,$CB$2),OFFSET(Profiles!$K$28,($Z107-1)*(Profiles!$I$26+1)+CR$4-SSSModel!$C$3+1,0,1,$CB$2)),
     IF(SSSModel!$C$4="ECC",$EA107*$EB107*SUMPRODUCT(OFFSET($AC107,0,MAX(0,CR$4-$DZ107-$CA$4+1),1,MIN($DZ107,CR$4-$CA$4+1)),OFFSET(Escalation!$K$24,($Y107-1)*(Escalation!$I$22+1)+CR$4-SSSModel!$C$3+1,MAX(0,CR$4-$DZ107-$CA$4+1),1,MIN($DZ107,CR$4-$CA$4+1))),
     IF(SSSModel!$C$4="PV",AT107*$EA107*(1+SSSModel!$C$2),
     IF(SSSModel!$C$4="FCR",$EC107*SUM(OFFSET($AC107,0,MAX(CR$4-$AC$4-$DZ107+1,0),1,MIN($DZ107,CR$4-$AC$4+1))),0)))),
SUM($AC107:$BZ107)*
     IF(SSSModel!$C$4="RR",OFFSET(Profiles!$K$2,$Z107,MAX(Profiles!$C$2,AT$4-$W107)),
     IF(SSSModel!$C$4="ECC",$EA107*$EB107*IF(MAX(Escalation!$C$2,AT$4-$W107)&gt;$DZ107-1,0,OFFSET(Escalation!$K$2,$Y107,MAX(Escalation!$C$2,AT$4-$W107))),
     IF(SSSModel!$C$4="PV",IF(CR$4=$W107,$EA107*(1+SSSModel!$C$2),0),
     IF(SSSModel!$C$4="FCR",IF(AND(CR$4&gt;=$W107,OFFSET(Profiles!$K$2,$Z107,MAX(Profiles!$C$2,AT$4-$W107))&gt;0),$EC107,0),0))))))</f>
        <v>0</v>
      </c>
      <c r="CS107" s="135">
        <f ca="1">IF(OR($Z107=0,SSSModel!$C$4="CF"),AU107,
IF(LEFT($V107,3)="ON_",
     IF(SSSModel!$C$4="RR",SUMPRODUCT(OFFSET($AC107,0,0,1,$CB$2),OFFSET(Profiles!$K$28,($Z107-1)*(Profiles!$I$26+1)+CS$4-SSSModel!$C$3+1,0,1,$CB$2)),
     IF(SSSModel!$C$4="ECC",$EA107*$EB107*SUMPRODUCT(OFFSET($AC107,0,MAX(0,CS$4-$DZ107-$CA$4+1),1,MIN($DZ107,CS$4-$CA$4+1)),OFFSET(Escalation!$K$24,($Y107-1)*(Escalation!$I$22+1)+CS$4-SSSModel!$C$3+1,MAX(0,CS$4-$DZ107-$CA$4+1),1,MIN($DZ107,CS$4-$CA$4+1))),
     IF(SSSModel!$C$4="PV",AU107*$EA107*(1+SSSModel!$C$2),
     IF(SSSModel!$C$4="FCR",$EC107*SUM(OFFSET($AC107,0,MAX(CS$4-$AC$4-$DZ107+1,0),1,MIN($DZ107,CS$4-$AC$4+1))),0)))),
SUM($AC107:$BZ107)*
     IF(SSSModel!$C$4="RR",OFFSET(Profiles!$K$2,$Z107,MAX(Profiles!$C$2,AU$4-$W107)),
     IF(SSSModel!$C$4="ECC",$EA107*$EB107*IF(MAX(Escalation!$C$2,AU$4-$W107)&gt;$DZ107-1,0,OFFSET(Escalation!$K$2,$Y107,MAX(Escalation!$C$2,AU$4-$W107))),
     IF(SSSModel!$C$4="PV",IF(CS$4=$W107,$EA107*(1+SSSModel!$C$2),0),
     IF(SSSModel!$C$4="FCR",IF(AND(CS$4&gt;=$W107,OFFSET(Profiles!$K$2,$Z107,MAX(Profiles!$C$2,AU$4-$W107))&gt;0),$EC107,0),0))))))</f>
        <v>0</v>
      </c>
      <c r="CT107" s="135">
        <f ca="1">IF(OR($Z107=0,SSSModel!$C$4="CF"),AV107,
IF(LEFT($V107,3)="ON_",
     IF(SSSModel!$C$4="RR",SUMPRODUCT(OFFSET($AC107,0,0,1,$CB$2),OFFSET(Profiles!$K$28,($Z107-1)*(Profiles!$I$26+1)+CT$4-SSSModel!$C$3+1,0,1,$CB$2)),
     IF(SSSModel!$C$4="ECC",$EA107*$EB107*SUMPRODUCT(OFFSET($AC107,0,MAX(0,CT$4-$DZ107-$CA$4+1),1,MIN($DZ107,CT$4-$CA$4+1)),OFFSET(Escalation!$K$24,($Y107-1)*(Escalation!$I$22+1)+CT$4-SSSModel!$C$3+1,MAX(0,CT$4-$DZ107-$CA$4+1),1,MIN($DZ107,CT$4-$CA$4+1))),
     IF(SSSModel!$C$4="PV",AV107*$EA107*(1+SSSModel!$C$2),
     IF(SSSModel!$C$4="FCR",$EC107*SUM(OFFSET($AC107,0,MAX(CT$4-$AC$4-$DZ107+1,0),1,MIN($DZ107,CT$4-$AC$4+1))),0)))),
SUM($AC107:$BZ107)*
     IF(SSSModel!$C$4="RR",OFFSET(Profiles!$K$2,$Z107,MAX(Profiles!$C$2,AV$4-$W107)),
     IF(SSSModel!$C$4="ECC",$EA107*$EB107*IF(MAX(Escalation!$C$2,AV$4-$W107)&gt;$DZ107-1,0,OFFSET(Escalation!$K$2,$Y107,MAX(Escalation!$C$2,AV$4-$W107))),
     IF(SSSModel!$C$4="PV",IF(CT$4=$W107,$EA107*(1+SSSModel!$C$2),0),
     IF(SSSModel!$C$4="FCR",IF(AND(CT$4&gt;=$W107,OFFSET(Profiles!$K$2,$Z107,MAX(Profiles!$C$2,AV$4-$W107))&gt;0),$EC107,0),0))))))</f>
        <v>0</v>
      </c>
      <c r="CU107" s="135">
        <f ca="1">IF(OR($Z107=0,SSSModel!$C$4="CF"),AW107,
IF(LEFT($V107,3)="ON_",
     IF(SSSModel!$C$4="RR",SUMPRODUCT(OFFSET($AC107,0,0,1,$CB$2),OFFSET(Profiles!$K$28,($Z107-1)*(Profiles!$I$26+1)+CU$4-SSSModel!$C$3+1,0,1,$CB$2)),
     IF(SSSModel!$C$4="ECC",$EA107*$EB107*SUMPRODUCT(OFFSET($AC107,0,MAX(0,CU$4-$DZ107-$CA$4+1),1,MIN($DZ107,CU$4-$CA$4+1)),OFFSET(Escalation!$K$24,($Y107-1)*(Escalation!$I$22+1)+CU$4-SSSModel!$C$3+1,MAX(0,CU$4-$DZ107-$CA$4+1),1,MIN($DZ107,CU$4-$CA$4+1))),
     IF(SSSModel!$C$4="PV",AW107*$EA107*(1+SSSModel!$C$2),
     IF(SSSModel!$C$4="FCR",$EC107*SUM(OFFSET($AC107,0,MAX(CU$4-$AC$4-$DZ107+1,0),1,MIN($DZ107,CU$4-$AC$4+1))),0)))),
SUM($AC107:$BZ107)*
     IF(SSSModel!$C$4="RR",OFFSET(Profiles!$K$2,$Z107,MAX(Profiles!$C$2,AW$4-$W107)),
     IF(SSSModel!$C$4="ECC",$EA107*$EB107*IF(MAX(Escalation!$C$2,AW$4-$W107)&gt;$DZ107-1,0,OFFSET(Escalation!$K$2,$Y107,MAX(Escalation!$C$2,AW$4-$W107))),
     IF(SSSModel!$C$4="PV",IF(CU$4=$W107,$EA107*(1+SSSModel!$C$2),0),
     IF(SSSModel!$C$4="FCR",IF(AND(CU$4&gt;=$W107,OFFSET(Profiles!$K$2,$Z107,MAX(Profiles!$C$2,AW$4-$W107))&gt;0),$EC107,0),0))))))</f>
        <v>0</v>
      </c>
      <c r="CV107" s="135">
        <f ca="1">IF(OR($Z107=0,SSSModel!$C$4="CF"),AX107,
IF(LEFT($V107,3)="ON_",
     IF(SSSModel!$C$4="RR",SUMPRODUCT(OFFSET($AC107,0,0,1,$CB$2),OFFSET(Profiles!$K$28,($Z107-1)*(Profiles!$I$26+1)+CV$4-SSSModel!$C$3+1,0,1,$CB$2)),
     IF(SSSModel!$C$4="ECC",$EA107*$EB107*SUMPRODUCT(OFFSET($AC107,0,MAX(0,CV$4-$DZ107-$CA$4+1),1,MIN($DZ107,CV$4-$CA$4+1)),OFFSET(Escalation!$K$24,($Y107-1)*(Escalation!$I$22+1)+CV$4-SSSModel!$C$3+1,MAX(0,CV$4-$DZ107-$CA$4+1),1,MIN($DZ107,CV$4-$CA$4+1))),
     IF(SSSModel!$C$4="PV",AX107*$EA107*(1+SSSModel!$C$2),
     IF(SSSModel!$C$4="FCR",$EC107*SUM(OFFSET($AC107,0,MAX(CV$4-$AC$4-$DZ107+1,0),1,MIN($DZ107,CV$4-$AC$4+1))),0)))),
SUM($AC107:$BZ107)*
     IF(SSSModel!$C$4="RR",OFFSET(Profiles!$K$2,$Z107,MAX(Profiles!$C$2,AX$4-$W107)),
     IF(SSSModel!$C$4="ECC",$EA107*$EB107*IF(MAX(Escalation!$C$2,AX$4-$W107)&gt;$DZ107-1,0,OFFSET(Escalation!$K$2,$Y107,MAX(Escalation!$C$2,AX$4-$W107))),
     IF(SSSModel!$C$4="PV",IF(CV$4=$W107,$EA107*(1+SSSModel!$C$2),0),
     IF(SSSModel!$C$4="FCR",IF(AND(CV$4&gt;=$W107,OFFSET(Profiles!$K$2,$Z107,MAX(Profiles!$C$2,AX$4-$W107))&gt;0),$EC107,0),0))))))</f>
        <v>0</v>
      </c>
      <c r="CW107" s="135">
        <f ca="1">IF(OR($Z107=0,SSSModel!$C$4="CF"),AY107,
IF(LEFT($V107,3)="ON_",
     IF(SSSModel!$C$4="RR",SUMPRODUCT(OFFSET($AC107,0,0,1,$CB$2),OFFSET(Profiles!$K$28,($Z107-1)*(Profiles!$I$26+1)+CW$4-SSSModel!$C$3+1,0,1,$CB$2)),
     IF(SSSModel!$C$4="ECC",$EA107*$EB107*SUMPRODUCT(OFFSET($AC107,0,MAX(0,CW$4-$DZ107-$CA$4+1),1,MIN($DZ107,CW$4-$CA$4+1)),OFFSET(Escalation!$K$24,($Y107-1)*(Escalation!$I$22+1)+CW$4-SSSModel!$C$3+1,MAX(0,CW$4-$DZ107-$CA$4+1),1,MIN($DZ107,CW$4-$CA$4+1))),
     IF(SSSModel!$C$4="PV",AY107*$EA107*(1+SSSModel!$C$2),
     IF(SSSModel!$C$4="FCR",$EC107*SUM(OFFSET($AC107,0,MAX(CW$4-$AC$4-$DZ107+1,0),1,MIN($DZ107,CW$4-$AC$4+1))),0)))),
SUM($AC107:$BZ107)*
     IF(SSSModel!$C$4="RR",OFFSET(Profiles!$K$2,$Z107,MAX(Profiles!$C$2,AY$4-$W107)),
     IF(SSSModel!$C$4="ECC",$EA107*$EB107*IF(MAX(Escalation!$C$2,AY$4-$W107)&gt;$DZ107-1,0,OFFSET(Escalation!$K$2,$Y107,MAX(Escalation!$C$2,AY$4-$W107))),
     IF(SSSModel!$C$4="PV",IF(CW$4=$W107,$EA107*(1+SSSModel!$C$2),0),
     IF(SSSModel!$C$4="FCR",IF(AND(CW$4&gt;=$W107,OFFSET(Profiles!$K$2,$Z107,MAX(Profiles!$C$2,AY$4-$W107))&gt;0),$EC107,0),0))))))</f>
        <v>0</v>
      </c>
      <c r="CX107" s="135">
        <f ca="1">IF(OR($Z107=0,SSSModel!$C$4="CF"),AZ107,
IF(LEFT($V107,3)="ON_",
     IF(SSSModel!$C$4="RR",SUMPRODUCT(OFFSET($AC107,0,0,1,$CB$2),OFFSET(Profiles!$K$28,($Z107-1)*(Profiles!$I$26+1)+CX$4-SSSModel!$C$3+1,0,1,$CB$2)),
     IF(SSSModel!$C$4="ECC",$EA107*$EB107*SUMPRODUCT(OFFSET($AC107,0,MAX(0,CX$4-$DZ107-$CA$4+1),1,MIN($DZ107,CX$4-$CA$4+1)),OFFSET(Escalation!$K$24,($Y107-1)*(Escalation!$I$22+1)+CX$4-SSSModel!$C$3+1,MAX(0,CX$4-$DZ107-$CA$4+1),1,MIN($DZ107,CX$4-$CA$4+1))),
     IF(SSSModel!$C$4="PV",AZ107*$EA107*(1+SSSModel!$C$2),
     IF(SSSModel!$C$4="FCR",$EC107*SUM(OFFSET($AC107,0,MAX(CX$4-$AC$4-$DZ107+1,0),1,MIN($DZ107,CX$4-$AC$4+1))),0)))),
SUM($AC107:$BZ107)*
     IF(SSSModel!$C$4="RR",OFFSET(Profiles!$K$2,$Z107,MAX(Profiles!$C$2,AZ$4-$W107)),
     IF(SSSModel!$C$4="ECC",$EA107*$EB107*IF(MAX(Escalation!$C$2,AZ$4-$W107)&gt;$DZ107-1,0,OFFSET(Escalation!$K$2,$Y107,MAX(Escalation!$C$2,AZ$4-$W107))),
     IF(SSSModel!$C$4="PV",IF(CX$4=$W107,$EA107*(1+SSSModel!$C$2),0),
     IF(SSSModel!$C$4="FCR",IF(AND(CX$4&gt;=$W107,OFFSET(Profiles!$K$2,$Z107,MAX(Profiles!$C$2,AZ$4-$W107))&gt;0),$EC107,0),0))))))</f>
        <v>0</v>
      </c>
      <c r="CY107" s="135">
        <f ca="1">IF(OR($Z107=0,SSSModel!$C$4="CF"),BA107,
IF(LEFT($V107,3)="ON_",
     IF(SSSModel!$C$4="RR",SUMPRODUCT(OFFSET($AC107,0,0,1,$CB$2),OFFSET(Profiles!$K$28,($Z107-1)*(Profiles!$I$26+1)+CY$4-SSSModel!$C$3+1,0,1,$CB$2)),
     IF(SSSModel!$C$4="ECC",$EA107*$EB107*SUMPRODUCT(OFFSET($AC107,0,MAX(0,CY$4-$DZ107-$CA$4+1),1,MIN($DZ107,CY$4-$CA$4+1)),OFFSET(Escalation!$K$24,($Y107-1)*(Escalation!$I$22+1)+CY$4-SSSModel!$C$3+1,MAX(0,CY$4-$DZ107-$CA$4+1),1,MIN($DZ107,CY$4-$CA$4+1))),
     IF(SSSModel!$C$4="PV",BA107*$EA107*(1+SSSModel!$C$2),
     IF(SSSModel!$C$4="FCR",$EC107*SUM(OFFSET($AC107,0,MAX(CY$4-$AC$4-$DZ107+1,0),1,MIN($DZ107,CY$4-$AC$4+1))),0)))),
SUM($AC107:$BZ107)*
     IF(SSSModel!$C$4="RR",OFFSET(Profiles!$K$2,$Z107,MAX(Profiles!$C$2,BA$4-$W107)),
     IF(SSSModel!$C$4="ECC",$EA107*$EB107*IF(MAX(Escalation!$C$2,BA$4-$W107)&gt;$DZ107-1,0,OFFSET(Escalation!$K$2,$Y107,MAX(Escalation!$C$2,BA$4-$W107))),
     IF(SSSModel!$C$4="PV",IF(CY$4=$W107,$EA107*(1+SSSModel!$C$2),0),
     IF(SSSModel!$C$4="FCR",IF(AND(CY$4&gt;=$W107,OFFSET(Profiles!$K$2,$Z107,MAX(Profiles!$C$2,BA$4-$W107))&gt;0),$EC107,0),0))))))</f>
        <v>0</v>
      </c>
      <c r="CZ107" s="135">
        <f ca="1">IF(OR($Z107=0,SSSModel!$C$4="CF"),BB107,
IF(LEFT($V107,3)="ON_",
     IF(SSSModel!$C$4="RR",SUMPRODUCT(OFFSET($AC107,0,0,1,$CB$2),OFFSET(Profiles!$K$28,($Z107-1)*(Profiles!$I$26+1)+CZ$4-SSSModel!$C$3+1,0,1,$CB$2)),
     IF(SSSModel!$C$4="ECC",$EA107*$EB107*SUMPRODUCT(OFFSET($AC107,0,MAX(0,CZ$4-$DZ107-$CA$4+1),1,MIN($DZ107,CZ$4-$CA$4+1)),OFFSET(Escalation!$K$24,($Y107-1)*(Escalation!$I$22+1)+CZ$4-SSSModel!$C$3+1,MAX(0,CZ$4-$DZ107-$CA$4+1),1,MIN($DZ107,CZ$4-$CA$4+1))),
     IF(SSSModel!$C$4="PV",BB107*$EA107*(1+SSSModel!$C$2),
     IF(SSSModel!$C$4="FCR",$EC107*SUM(OFFSET($AC107,0,MAX(CZ$4-$AC$4-$DZ107+1,0),1,MIN($DZ107,CZ$4-$AC$4+1))),0)))),
SUM($AC107:$BZ107)*
     IF(SSSModel!$C$4="RR",OFFSET(Profiles!$K$2,$Z107,MAX(Profiles!$C$2,BB$4-$W107)),
     IF(SSSModel!$C$4="ECC",$EA107*$EB107*IF(MAX(Escalation!$C$2,BB$4-$W107)&gt;$DZ107-1,0,OFFSET(Escalation!$K$2,$Y107,MAX(Escalation!$C$2,BB$4-$W107))),
     IF(SSSModel!$C$4="PV",IF(CZ$4=$W107,$EA107*(1+SSSModel!$C$2),0),
     IF(SSSModel!$C$4="FCR",IF(AND(CZ$4&gt;=$W107,OFFSET(Profiles!$K$2,$Z107,MAX(Profiles!$C$2,BB$4-$W107))&gt;0),$EC107,0),0))))))</f>
        <v>0</v>
      </c>
      <c r="DA107" s="135">
        <f ca="1">IF(OR($Z107=0,SSSModel!$C$4="CF"),BC107,
IF(LEFT($V107,3)="ON_",
     IF(SSSModel!$C$4="RR",SUMPRODUCT(OFFSET($AC107,0,0,1,$CB$2),OFFSET(Profiles!$K$28,($Z107-1)*(Profiles!$I$26+1)+DA$4-SSSModel!$C$3+1,0,1,$CB$2)),
     IF(SSSModel!$C$4="ECC",$EA107*$EB107*SUMPRODUCT(OFFSET($AC107,0,MAX(0,DA$4-$DZ107-$CA$4+1),1,MIN($DZ107,DA$4-$CA$4+1)),OFFSET(Escalation!$K$24,($Y107-1)*(Escalation!$I$22+1)+DA$4-SSSModel!$C$3+1,MAX(0,DA$4-$DZ107-$CA$4+1),1,MIN($DZ107,DA$4-$CA$4+1))),
     IF(SSSModel!$C$4="PV",BC107*$EA107*(1+SSSModel!$C$2),
     IF(SSSModel!$C$4="FCR",$EC107*SUM(OFFSET($AC107,0,MAX(DA$4-$AC$4-$DZ107+1,0),1,MIN($DZ107,DA$4-$AC$4+1))),0)))),
SUM($AC107:$BZ107)*
     IF(SSSModel!$C$4="RR",OFFSET(Profiles!$K$2,$Z107,MAX(Profiles!$C$2,BC$4-$W107)),
     IF(SSSModel!$C$4="ECC",$EA107*$EB107*IF(MAX(Escalation!$C$2,BC$4-$W107)&gt;$DZ107-1,0,OFFSET(Escalation!$K$2,$Y107,MAX(Escalation!$C$2,BC$4-$W107))),
     IF(SSSModel!$C$4="PV",IF(DA$4=$W107,$EA107*(1+SSSModel!$C$2),0),
     IF(SSSModel!$C$4="FCR",IF(AND(DA$4&gt;=$W107,OFFSET(Profiles!$K$2,$Z107,MAX(Profiles!$C$2,BC$4-$W107))&gt;0),$EC107,0),0))))))</f>
        <v>0</v>
      </c>
      <c r="DB107" s="135">
        <f ca="1">IF(OR($Z107=0,SSSModel!$C$4="CF"),BD107,
IF(LEFT($V107,3)="ON_",
     IF(SSSModel!$C$4="RR",SUMPRODUCT(OFFSET($AC107,0,0,1,$CB$2),OFFSET(Profiles!$K$28,($Z107-1)*(Profiles!$I$26+1)+DB$4-SSSModel!$C$3+1,0,1,$CB$2)),
     IF(SSSModel!$C$4="ECC",$EA107*$EB107*SUMPRODUCT(OFFSET($AC107,0,MAX(0,DB$4-$DZ107-$CA$4+1),1,MIN($DZ107,DB$4-$CA$4+1)),OFFSET(Escalation!$K$24,($Y107-1)*(Escalation!$I$22+1)+DB$4-SSSModel!$C$3+1,MAX(0,DB$4-$DZ107-$CA$4+1),1,MIN($DZ107,DB$4-$CA$4+1))),
     IF(SSSModel!$C$4="PV",BD107*$EA107*(1+SSSModel!$C$2),
     IF(SSSModel!$C$4="FCR",$EC107*SUM(OFFSET($AC107,0,MAX(DB$4-$AC$4-$DZ107+1,0),1,MIN($DZ107,DB$4-$AC$4+1))),0)))),
SUM($AC107:$BZ107)*
     IF(SSSModel!$C$4="RR",OFFSET(Profiles!$K$2,$Z107,MAX(Profiles!$C$2,BD$4-$W107)),
     IF(SSSModel!$C$4="ECC",$EA107*$EB107*IF(MAX(Escalation!$C$2,BD$4-$W107)&gt;$DZ107-1,0,OFFSET(Escalation!$K$2,$Y107,MAX(Escalation!$C$2,BD$4-$W107))),
     IF(SSSModel!$C$4="PV",IF(DB$4=$W107,$EA107*(1+SSSModel!$C$2),0),
     IF(SSSModel!$C$4="FCR",IF(AND(DB$4&gt;=$W107,OFFSET(Profiles!$K$2,$Z107,MAX(Profiles!$C$2,BD$4-$W107))&gt;0),$EC107,0),0))))))</f>
        <v>0</v>
      </c>
      <c r="DC107" s="135">
        <f ca="1">IF(OR($Z107=0,SSSModel!$C$4="CF"),BE107,
IF(LEFT($V107,3)="ON_",
     IF(SSSModel!$C$4="RR",SUMPRODUCT(OFFSET($AC107,0,0,1,$CB$2),OFFSET(Profiles!$K$28,($Z107-1)*(Profiles!$I$26+1)+DC$4-SSSModel!$C$3+1,0,1,$CB$2)),
     IF(SSSModel!$C$4="ECC",$EA107*$EB107*SUMPRODUCT(OFFSET($AC107,0,MAX(0,DC$4-$DZ107-$CA$4+1),1,MIN($DZ107,DC$4-$CA$4+1)),OFFSET(Escalation!$K$24,($Y107-1)*(Escalation!$I$22+1)+DC$4-SSSModel!$C$3+1,MAX(0,DC$4-$DZ107-$CA$4+1),1,MIN($DZ107,DC$4-$CA$4+1))),
     IF(SSSModel!$C$4="PV",BE107*$EA107*(1+SSSModel!$C$2),
     IF(SSSModel!$C$4="FCR",$EC107*SUM(OFFSET($AC107,0,MAX(DC$4-$AC$4-$DZ107+1,0),1,MIN($DZ107,DC$4-$AC$4+1))),0)))),
SUM($AC107:$BZ107)*
     IF(SSSModel!$C$4="RR",OFFSET(Profiles!$K$2,$Z107,MAX(Profiles!$C$2,BE$4-$W107)),
     IF(SSSModel!$C$4="ECC",$EA107*$EB107*IF(MAX(Escalation!$C$2,BE$4-$W107)&gt;$DZ107-1,0,OFFSET(Escalation!$K$2,$Y107,MAX(Escalation!$C$2,BE$4-$W107))),
     IF(SSSModel!$C$4="PV",IF(DC$4=$W107,$EA107*(1+SSSModel!$C$2),0),
     IF(SSSModel!$C$4="FCR",IF(AND(DC$4&gt;=$W107,OFFSET(Profiles!$K$2,$Z107,MAX(Profiles!$C$2,BE$4-$W107))&gt;0),$EC107,0),0))))))</f>
        <v>0</v>
      </c>
      <c r="DD107" s="135">
        <f ca="1">IF(OR($Z107=0,SSSModel!$C$4="CF"),BF107,
IF(LEFT($V107,3)="ON_",
     IF(SSSModel!$C$4="RR",SUMPRODUCT(OFFSET($AC107,0,0,1,$CB$2),OFFSET(Profiles!$K$28,($Z107-1)*(Profiles!$I$26+1)+DD$4-SSSModel!$C$3+1,0,1,$CB$2)),
     IF(SSSModel!$C$4="ECC",$EA107*$EB107*SUMPRODUCT(OFFSET($AC107,0,MAX(0,DD$4-$DZ107-$CA$4+1),1,MIN($DZ107,DD$4-$CA$4+1)),OFFSET(Escalation!$K$24,($Y107-1)*(Escalation!$I$22+1)+DD$4-SSSModel!$C$3+1,MAX(0,DD$4-$DZ107-$CA$4+1),1,MIN($DZ107,DD$4-$CA$4+1))),
     IF(SSSModel!$C$4="PV",BF107*$EA107*(1+SSSModel!$C$2),
     IF(SSSModel!$C$4="FCR",$EC107*SUM(OFFSET($AC107,0,MAX(DD$4-$AC$4-$DZ107+1,0),1,MIN($DZ107,DD$4-$AC$4+1))),0)))),
SUM($AC107:$BZ107)*
     IF(SSSModel!$C$4="RR",OFFSET(Profiles!$K$2,$Z107,MAX(Profiles!$C$2,BF$4-$W107)),
     IF(SSSModel!$C$4="ECC",$EA107*$EB107*IF(MAX(Escalation!$C$2,BF$4-$W107)&gt;$DZ107-1,0,OFFSET(Escalation!$K$2,$Y107,MAX(Escalation!$C$2,BF$4-$W107))),
     IF(SSSModel!$C$4="PV",IF(DD$4=$W107,$EA107*(1+SSSModel!$C$2),0),
     IF(SSSModel!$C$4="FCR",IF(AND(DD$4&gt;=$W107,OFFSET(Profiles!$K$2,$Z107,MAX(Profiles!$C$2,BF$4-$W107))&gt;0),$EC107,0),0))))))</f>
        <v>0</v>
      </c>
      <c r="DE107" s="135">
        <f ca="1">IF(OR($Z107=0,SSSModel!$C$4="CF"),BG107,
IF(LEFT($V107,3)="ON_",
     IF(SSSModel!$C$4="RR",SUMPRODUCT(OFFSET($AC107,0,0,1,$CB$2),OFFSET(Profiles!$K$28,($Z107-1)*(Profiles!$I$26+1)+DE$4-SSSModel!$C$3+1,0,1,$CB$2)),
     IF(SSSModel!$C$4="ECC",$EA107*$EB107*SUMPRODUCT(OFFSET($AC107,0,MAX(0,DE$4-$DZ107-$CA$4+1),1,MIN($DZ107,DE$4-$CA$4+1)),OFFSET(Escalation!$K$24,($Y107-1)*(Escalation!$I$22+1)+DE$4-SSSModel!$C$3+1,MAX(0,DE$4-$DZ107-$CA$4+1),1,MIN($DZ107,DE$4-$CA$4+1))),
     IF(SSSModel!$C$4="PV",BG107*$EA107*(1+SSSModel!$C$2),
     IF(SSSModel!$C$4="FCR",$EC107*SUM(OFFSET($AC107,0,MAX(DE$4-$AC$4-$DZ107+1,0),1,MIN($DZ107,DE$4-$AC$4+1))),0)))),
SUM($AC107:$BZ107)*
     IF(SSSModel!$C$4="RR",OFFSET(Profiles!$K$2,$Z107,MAX(Profiles!$C$2,BG$4-$W107)),
     IF(SSSModel!$C$4="ECC",$EA107*$EB107*IF(MAX(Escalation!$C$2,BG$4-$W107)&gt;$DZ107-1,0,OFFSET(Escalation!$K$2,$Y107,MAX(Escalation!$C$2,BG$4-$W107))),
     IF(SSSModel!$C$4="PV",IF(DE$4=$W107,$EA107*(1+SSSModel!$C$2),0),
     IF(SSSModel!$C$4="FCR",IF(AND(DE$4&gt;=$W107,OFFSET(Profiles!$K$2,$Z107,MAX(Profiles!$C$2,BG$4-$W107))&gt;0),$EC107,0),0))))))</f>
        <v>0</v>
      </c>
      <c r="DF107" s="135">
        <f ca="1">IF(OR($Z107=0,SSSModel!$C$4="CF"),BH107,
IF(LEFT($V107,3)="ON_",
     IF(SSSModel!$C$4="RR",SUMPRODUCT(OFFSET($AC107,0,0,1,$CB$2),OFFSET(Profiles!$K$28,($Z107-1)*(Profiles!$I$26+1)+DF$4-SSSModel!$C$3+1,0,1,$CB$2)),
     IF(SSSModel!$C$4="ECC",$EA107*$EB107*SUMPRODUCT(OFFSET($AC107,0,MAX(0,DF$4-$DZ107-$CA$4+1),1,MIN($DZ107,DF$4-$CA$4+1)),OFFSET(Escalation!$K$24,($Y107-1)*(Escalation!$I$22+1)+DF$4-SSSModel!$C$3+1,MAX(0,DF$4-$DZ107-$CA$4+1),1,MIN($DZ107,DF$4-$CA$4+1))),
     IF(SSSModel!$C$4="PV",BH107*$EA107*(1+SSSModel!$C$2),
     IF(SSSModel!$C$4="FCR",$EC107*SUM(OFFSET($AC107,0,MAX(DF$4-$AC$4-$DZ107+1,0),1,MIN($DZ107,DF$4-$AC$4+1))),0)))),
SUM($AC107:$BZ107)*
     IF(SSSModel!$C$4="RR",OFFSET(Profiles!$K$2,$Z107,MAX(Profiles!$C$2,BH$4-$W107)),
     IF(SSSModel!$C$4="ECC",$EA107*$EB107*IF(MAX(Escalation!$C$2,BH$4-$W107)&gt;$DZ107-1,0,OFFSET(Escalation!$K$2,$Y107,MAX(Escalation!$C$2,BH$4-$W107))),
     IF(SSSModel!$C$4="PV",IF(DF$4=$W107,$EA107*(1+SSSModel!$C$2),0),
     IF(SSSModel!$C$4="FCR",IF(AND(DF$4&gt;=$W107,OFFSET(Profiles!$K$2,$Z107,MAX(Profiles!$C$2,BH$4-$W107))&gt;0),$EC107,0),0))))))</f>
        <v>0</v>
      </c>
      <c r="DG107" s="135">
        <f ca="1">IF(OR($Z107=0,SSSModel!$C$4="CF"),BI107,
IF(LEFT($V107,3)="ON_",
     IF(SSSModel!$C$4="RR",SUMPRODUCT(OFFSET($AC107,0,0,1,$CB$2),OFFSET(Profiles!$K$28,($Z107-1)*(Profiles!$I$26+1)+DG$4-SSSModel!$C$3+1,0,1,$CB$2)),
     IF(SSSModel!$C$4="ECC",$EA107*$EB107*SUMPRODUCT(OFFSET($AC107,0,MAX(0,DG$4-$DZ107-$CA$4+1),1,MIN($DZ107,DG$4-$CA$4+1)),OFFSET(Escalation!$K$24,($Y107-1)*(Escalation!$I$22+1)+DG$4-SSSModel!$C$3+1,MAX(0,DG$4-$DZ107-$CA$4+1),1,MIN($DZ107,DG$4-$CA$4+1))),
     IF(SSSModel!$C$4="PV",BI107*$EA107*(1+SSSModel!$C$2),
     IF(SSSModel!$C$4="FCR",$EC107*SUM(OFFSET($AC107,0,MAX(DG$4-$AC$4-$DZ107+1,0),1,MIN($DZ107,DG$4-$AC$4+1))),0)))),
SUM($AC107:$BZ107)*
     IF(SSSModel!$C$4="RR",OFFSET(Profiles!$K$2,$Z107,MAX(Profiles!$C$2,BI$4-$W107)),
     IF(SSSModel!$C$4="ECC",$EA107*$EB107*IF(MAX(Escalation!$C$2,BI$4-$W107)&gt;$DZ107-1,0,OFFSET(Escalation!$K$2,$Y107,MAX(Escalation!$C$2,BI$4-$W107))),
     IF(SSSModel!$C$4="PV",IF(DG$4=$W107,$EA107*(1+SSSModel!$C$2),0),
     IF(SSSModel!$C$4="FCR",IF(AND(DG$4&gt;=$W107,OFFSET(Profiles!$K$2,$Z107,MAX(Profiles!$C$2,BI$4-$W107))&gt;0),$EC107,0),0))))))</f>
        <v>0</v>
      </c>
      <c r="DH107" s="135">
        <f ca="1">IF(OR($Z107=0,SSSModel!$C$4="CF"),BJ107,
IF(LEFT($V107,3)="ON_",
     IF(SSSModel!$C$4="RR",SUMPRODUCT(OFFSET($AC107,0,0,1,$CB$2),OFFSET(Profiles!$K$28,($Z107-1)*(Profiles!$I$26+1)+DH$4-SSSModel!$C$3+1,0,1,$CB$2)),
     IF(SSSModel!$C$4="ECC",$EA107*$EB107*SUMPRODUCT(OFFSET($AC107,0,MAX(0,DH$4-$DZ107-$CA$4+1),1,MIN($DZ107,DH$4-$CA$4+1)),OFFSET(Escalation!$K$24,($Y107-1)*(Escalation!$I$22+1)+DH$4-SSSModel!$C$3+1,MAX(0,DH$4-$DZ107-$CA$4+1),1,MIN($DZ107,DH$4-$CA$4+1))),
     IF(SSSModel!$C$4="PV",BJ107*$EA107*(1+SSSModel!$C$2),
     IF(SSSModel!$C$4="FCR",$EC107*SUM(OFFSET($AC107,0,MAX(DH$4-$AC$4-$DZ107+1,0),1,MIN($DZ107,DH$4-$AC$4+1))),0)))),
SUM($AC107:$BZ107)*
     IF(SSSModel!$C$4="RR",OFFSET(Profiles!$K$2,$Z107,MAX(Profiles!$C$2,BJ$4-$W107)),
     IF(SSSModel!$C$4="ECC",$EA107*$EB107*IF(MAX(Escalation!$C$2,BJ$4-$W107)&gt;$DZ107-1,0,OFFSET(Escalation!$K$2,$Y107,MAX(Escalation!$C$2,BJ$4-$W107))),
     IF(SSSModel!$C$4="PV",IF(DH$4=$W107,$EA107*(1+SSSModel!$C$2),0),
     IF(SSSModel!$C$4="FCR",IF(AND(DH$4&gt;=$W107,OFFSET(Profiles!$K$2,$Z107,MAX(Profiles!$C$2,BJ$4-$W107))&gt;0),$EC107,0),0))))))</f>
        <v>0</v>
      </c>
      <c r="DI107" s="135">
        <f ca="1">IF(OR($Z107=0,SSSModel!$C$4="CF"),BK107,
IF(LEFT($V107,3)="ON_",
     IF(SSSModel!$C$4="RR",SUMPRODUCT(OFFSET($AC107,0,0,1,$CB$2),OFFSET(Profiles!$K$28,($Z107-1)*(Profiles!$I$26+1)+DI$4-SSSModel!$C$3+1,0,1,$CB$2)),
     IF(SSSModel!$C$4="ECC",$EA107*$EB107*SUMPRODUCT(OFFSET($AC107,0,MAX(0,DI$4-$DZ107-$CA$4+1),1,MIN($DZ107,DI$4-$CA$4+1)),OFFSET(Escalation!$K$24,($Y107-1)*(Escalation!$I$22+1)+DI$4-SSSModel!$C$3+1,MAX(0,DI$4-$DZ107-$CA$4+1),1,MIN($DZ107,DI$4-$CA$4+1))),
     IF(SSSModel!$C$4="PV",BK107*$EA107*(1+SSSModel!$C$2),
     IF(SSSModel!$C$4="FCR",$EC107*SUM(OFFSET($AC107,0,MAX(DI$4-$AC$4-$DZ107+1,0),1,MIN($DZ107,DI$4-$AC$4+1))),0)))),
SUM($AC107:$BZ107)*
     IF(SSSModel!$C$4="RR",OFFSET(Profiles!$K$2,$Z107,MAX(Profiles!$C$2,BK$4-$W107)),
     IF(SSSModel!$C$4="ECC",$EA107*$EB107*IF(MAX(Escalation!$C$2,BK$4-$W107)&gt;$DZ107-1,0,OFFSET(Escalation!$K$2,$Y107,MAX(Escalation!$C$2,BK$4-$W107))),
     IF(SSSModel!$C$4="PV",IF(DI$4=$W107,$EA107*(1+SSSModel!$C$2),0),
     IF(SSSModel!$C$4="FCR",IF(AND(DI$4&gt;=$W107,OFFSET(Profiles!$K$2,$Z107,MAX(Profiles!$C$2,BK$4-$W107))&gt;0),$EC107,0),0))))))</f>
        <v>0</v>
      </c>
      <c r="DJ107" s="135">
        <f ca="1">IF(OR($Z107=0,SSSModel!$C$4="CF"),BL107,
IF(LEFT($V107,3)="ON_",
     IF(SSSModel!$C$4="RR",SUMPRODUCT(OFFSET($AC107,0,0,1,$CB$2),OFFSET(Profiles!$K$28,($Z107-1)*(Profiles!$I$26+1)+DJ$4-SSSModel!$C$3+1,0,1,$CB$2)),
     IF(SSSModel!$C$4="ECC",$EA107*$EB107*SUMPRODUCT(OFFSET($AC107,0,MAX(0,DJ$4-$DZ107-$CA$4+1),1,MIN($DZ107,DJ$4-$CA$4+1)),OFFSET(Escalation!$K$24,($Y107-1)*(Escalation!$I$22+1)+DJ$4-SSSModel!$C$3+1,MAX(0,DJ$4-$DZ107-$CA$4+1),1,MIN($DZ107,DJ$4-$CA$4+1))),
     IF(SSSModel!$C$4="PV",BL107*$EA107*(1+SSSModel!$C$2),
     IF(SSSModel!$C$4="FCR",$EC107*SUM(OFFSET($AC107,0,MAX(DJ$4-$AC$4-$DZ107+1,0),1,MIN($DZ107,DJ$4-$AC$4+1))),0)))),
SUM($AC107:$BZ107)*
     IF(SSSModel!$C$4="RR",OFFSET(Profiles!$K$2,$Z107,MAX(Profiles!$C$2,BL$4-$W107)),
     IF(SSSModel!$C$4="ECC",$EA107*$EB107*IF(MAX(Escalation!$C$2,BL$4-$W107)&gt;$DZ107-1,0,OFFSET(Escalation!$K$2,$Y107,MAX(Escalation!$C$2,BL$4-$W107))),
     IF(SSSModel!$C$4="PV",IF(DJ$4=$W107,$EA107*(1+SSSModel!$C$2),0),
     IF(SSSModel!$C$4="FCR",IF(AND(DJ$4&gt;=$W107,OFFSET(Profiles!$K$2,$Z107,MAX(Profiles!$C$2,BL$4-$W107))&gt;0),$EC107,0),0))))))</f>
        <v>0</v>
      </c>
      <c r="DK107" s="135">
        <f ca="1">IF(OR($Z107=0,SSSModel!$C$4="CF"),BM107,
IF(LEFT($V107,3)="ON_",
     IF(SSSModel!$C$4="RR",SUMPRODUCT(OFFSET($AC107,0,0,1,$CB$2),OFFSET(Profiles!$K$28,($Z107-1)*(Profiles!$I$26+1)+DK$4-SSSModel!$C$3+1,0,1,$CB$2)),
     IF(SSSModel!$C$4="ECC",$EA107*$EB107*SUMPRODUCT(OFFSET($AC107,0,MAX(0,DK$4-$DZ107-$CA$4+1),1,MIN($DZ107,DK$4-$CA$4+1)),OFFSET(Escalation!$K$24,($Y107-1)*(Escalation!$I$22+1)+DK$4-SSSModel!$C$3+1,MAX(0,DK$4-$DZ107-$CA$4+1),1,MIN($DZ107,DK$4-$CA$4+1))),
     IF(SSSModel!$C$4="PV",BM107*$EA107*(1+SSSModel!$C$2),
     IF(SSSModel!$C$4="FCR",$EC107*SUM(OFFSET($AC107,0,MAX(DK$4-$AC$4-$DZ107+1,0),1,MIN($DZ107,DK$4-$AC$4+1))),0)))),
SUM($AC107:$BZ107)*
     IF(SSSModel!$C$4="RR",OFFSET(Profiles!$K$2,$Z107,MAX(Profiles!$C$2,BM$4-$W107)),
     IF(SSSModel!$C$4="ECC",$EA107*$EB107*IF(MAX(Escalation!$C$2,BM$4-$W107)&gt;$DZ107-1,0,OFFSET(Escalation!$K$2,$Y107,MAX(Escalation!$C$2,BM$4-$W107))),
     IF(SSSModel!$C$4="PV",IF(DK$4=$W107,$EA107*(1+SSSModel!$C$2),0),
     IF(SSSModel!$C$4="FCR",IF(AND(DK$4&gt;=$W107,OFFSET(Profiles!$K$2,$Z107,MAX(Profiles!$C$2,BM$4-$W107))&gt;0),$EC107,0),0))))))</f>
        <v>0</v>
      </c>
      <c r="DL107" s="135">
        <f ca="1">IF(OR($Z107=0,SSSModel!$C$4="CF"),BN107,
IF(LEFT($V107,3)="ON_",
     IF(SSSModel!$C$4="RR",SUMPRODUCT(OFFSET($AC107,0,0,1,$CB$2),OFFSET(Profiles!$K$28,($Z107-1)*(Profiles!$I$26+1)+DL$4-SSSModel!$C$3+1,0,1,$CB$2)),
     IF(SSSModel!$C$4="ECC",$EA107*$EB107*SUMPRODUCT(OFFSET($AC107,0,MAX(0,DL$4-$DZ107-$CA$4+1),1,MIN($DZ107,DL$4-$CA$4+1)),OFFSET(Escalation!$K$24,($Y107-1)*(Escalation!$I$22+1)+DL$4-SSSModel!$C$3+1,MAX(0,DL$4-$DZ107-$CA$4+1),1,MIN($DZ107,DL$4-$CA$4+1))),
     IF(SSSModel!$C$4="PV",BN107*$EA107*(1+SSSModel!$C$2),
     IF(SSSModel!$C$4="FCR",$EC107*SUM(OFFSET($AC107,0,MAX(DL$4-$AC$4-$DZ107+1,0),1,MIN($DZ107,DL$4-$AC$4+1))),0)))),
SUM($AC107:$BZ107)*
     IF(SSSModel!$C$4="RR",OFFSET(Profiles!$K$2,$Z107,MAX(Profiles!$C$2,BN$4-$W107)),
     IF(SSSModel!$C$4="ECC",$EA107*$EB107*IF(MAX(Escalation!$C$2,BN$4-$W107)&gt;$DZ107-1,0,OFFSET(Escalation!$K$2,$Y107,MAX(Escalation!$C$2,BN$4-$W107))),
     IF(SSSModel!$C$4="PV",IF(DL$4=$W107,$EA107*(1+SSSModel!$C$2),0),
     IF(SSSModel!$C$4="FCR",IF(AND(DL$4&gt;=$W107,OFFSET(Profiles!$K$2,$Z107,MAX(Profiles!$C$2,BN$4-$W107))&gt;0),$EC107,0),0))))))</f>
        <v>0</v>
      </c>
      <c r="DM107" s="135">
        <f ca="1">IF(OR($Z107=0,SSSModel!$C$4="CF"),BO107,
IF(LEFT($V107,3)="ON_",
     IF(SSSModel!$C$4="RR",SUMPRODUCT(OFFSET($AC107,0,0,1,$CB$2),OFFSET(Profiles!$K$28,($Z107-1)*(Profiles!$I$26+1)+DM$4-SSSModel!$C$3+1,0,1,$CB$2)),
     IF(SSSModel!$C$4="ECC",$EA107*$EB107*SUMPRODUCT(OFFSET($AC107,0,MAX(0,DM$4-$DZ107-$CA$4+1),1,MIN($DZ107,DM$4-$CA$4+1)),OFFSET(Escalation!$K$24,($Y107-1)*(Escalation!$I$22+1)+DM$4-SSSModel!$C$3+1,MAX(0,DM$4-$DZ107-$CA$4+1),1,MIN($DZ107,DM$4-$CA$4+1))),
     IF(SSSModel!$C$4="PV",BO107*$EA107*(1+SSSModel!$C$2),
     IF(SSSModel!$C$4="FCR",$EC107*SUM(OFFSET($AC107,0,MAX(DM$4-$AC$4-$DZ107+1,0),1,MIN($DZ107,DM$4-$AC$4+1))),0)))),
SUM($AC107:$BZ107)*
     IF(SSSModel!$C$4="RR",OFFSET(Profiles!$K$2,$Z107,MAX(Profiles!$C$2,BO$4-$W107)),
     IF(SSSModel!$C$4="ECC",$EA107*$EB107*IF(MAX(Escalation!$C$2,BO$4-$W107)&gt;$DZ107-1,0,OFFSET(Escalation!$K$2,$Y107,MAX(Escalation!$C$2,BO$4-$W107))),
     IF(SSSModel!$C$4="PV",IF(DM$4=$W107,$EA107*(1+SSSModel!$C$2),0),
     IF(SSSModel!$C$4="FCR",IF(AND(DM$4&gt;=$W107,OFFSET(Profiles!$K$2,$Z107,MAX(Profiles!$C$2,BO$4-$W107))&gt;0),$EC107,0),0))))))</f>
        <v>0</v>
      </c>
      <c r="DN107" s="135">
        <f ca="1">IF(OR($Z107=0,SSSModel!$C$4="CF"),BP107,
IF(LEFT($V107,3)="ON_",
     IF(SSSModel!$C$4="RR",SUMPRODUCT(OFFSET($AC107,0,0,1,$CB$2),OFFSET(Profiles!$K$28,($Z107-1)*(Profiles!$I$26+1)+DN$4-SSSModel!$C$3+1,0,1,$CB$2)),
     IF(SSSModel!$C$4="ECC",$EA107*$EB107*SUMPRODUCT(OFFSET($AC107,0,MAX(0,DN$4-$DZ107-$CA$4+1),1,MIN($DZ107,DN$4-$CA$4+1)),OFFSET(Escalation!$K$24,($Y107-1)*(Escalation!$I$22+1)+DN$4-SSSModel!$C$3+1,MAX(0,DN$4-$DZ107-$CA$4+1),1,MIN($DZ107,DN$4-$CA$4+1))),
     IF(SSSModel!$C$4="PV",BP107*$EA107*(1+SSSModel!$C$2),
     IF(SSSModel!$C$4="FCR",$EC107*SUM(OFFSET($AC107,0,MAX(DN$4-$AC$4-$DZ107+1,0),1,MIN($DZ107,DN$4-$AC$4+1))),0)))),
SUM($AC107:$BZ107)*
     IF(SSSModel!$C$4="RR",OFFSET(Profiles!$K$2,$Z107,MAX(Profiles!$C$2,BP$4-$W107)),
     IF(SSSModel!$C$4="ECC",$EA107*$EB107*IF(MAX(Escalation!$C$2,BP$4-$W107)&gt;$DZ107-1,0,OFFSET(Escalation!$K$2,$Y107,MAX(Escalation!$C$2,BP$4-$W107))),
     IF(SSSModel!$C$4="PV",IF(DN$4=$W107,$EA107*(1+SSSModel!$C$2),0),
     IF(SSSModel!$C$4="FCR",IF(AND(DN$4&gt;=$W107,OFFSET(Profiles!$K$2,$Z107,MAX(Profiles!$C$2,BP$4-$W107))&gt;0),$EC107,0),0))))))</f>
        <v>0</v>
      </c>
      <c r="DO107" s="135">
        <f ca="1">IF(OR($Z107=0,SSSModel!$C$4="CF"),BQ107,
IF(LEFT($V107,3)="ON_",
     IF(SSSModel!$C$4="RR",SUMPRODUCT(OFFSET($AC107,0,0,1,$CB$2),OFFSET(Profiles!$K$28,($Z107-1)*(Profiles!$I$26+1)+DO$4-SSSModel!$C$3+1,0,1,$CB$2)),
     IF(SSSModel!$C$4="ECC",$EA107*$EB107*SUMPRODUCT(OFFSET($AC107,0,MAX(0,DO$4-$DZ107-$CA$4+1),1,MIN($DZ107,DO$4-$CA$4+1)),OFFSET(Escalation!$K$24,($Y107-1)*(Escalation!$I$22+1)+DO$4-SSSModel!$C$3+1,MAX(0,DO$4-$DZ107-$CA$4+1),1,MIN($DZ107,DO$4-$CA$4+1))),
     IF(SSSModel!$C$4="PV",BQ107*$EA107*(1+SSSModel!$C$2),
     IF(SSSModel!$C$4="FCR",$EC107*SUM(OFFSET($AC107,0,MAX(DO$4-$AC$4-$DZ107+1,0),1,MIN($DZ107,DO$4-$AC$4+1))),0)))),
SUM($AC107:$BZ107)*
     IF(SSSModel!$C$4="RR",OFFSET(Profiles!$K$2,$Z107,MAX(Profiles!$C$2,BQ$4-$W107)),
     IF(SSSModel!$C$4="ECC",$EA107*$EB107*IF(MAX(Escalation!$C$2,BQ$4-$W107)&gt;$DZ107-1,0,OFFSET(Escalation!$K$2,$Y107,MAX(Escalation!$C$2,BQ$4-$W107))),
     IF(SSSModel!$C$4="PV",IF(DO$4=$W107,$EA107*(1+SSSModel!$C$2),0),
     IF(SSSModel!$C$4="FCR",IF(AND(DO$4&gt;=$W107,OFFSET(Profiles!$K$2,$Z107,MAX(Profiles!$C$2,BQ$4-$W107))&gt;0),$EC107,0),0))))))</f>
        <v>0</v>
      </c>
      <c r="DP107" s="135">
        <f ca="1">IF(OR($Z107=0,SSSModel!$C$4="CF"),BR107,
IF(LEFT($V107,3)="ON_",
     IF(SSSModel!$C$4="RR",SUMPRODUCT(OFFSET($AC107,0,0,1,$CB$2),OFFSET(Profiles!$K$28,($Z107-1)*(Profiles!$I$26+1)+DP$4-SSSModel!$C$3+1,0,1,$CB$2)),
     IF(SSSModel!$C$4="ECC",$EA107*$EB107*SUMPRODUCT(OFFSET($AC107,0,MAX(0,DP$4-$DZ107-$CA$4+1),1,MIN($DZ107,DP$4-$CA$4+1)),OFFSET(Escalation!$K$24,($Y107-1)*(Escalation!$I$22+1)+DP$4-SSSModel!$C$3+1,MAX(0,DP$4-$DZ107-$CA$4+1),1,MIN($DZ107,DP$4-$CA$4+1))),
     IF(SSSModel!$C$4="PV",BR107*$EA107*(1+SSSModel!$C$2),
     IF(SSSModel!$C$4="FCR",$EC107*SUM(OFFSET($AC107,0,MAX(DP$4-$AC$4-$DZ107+1,0),1,MIN($DZ107,DP$4-$AC$4+1))),0)))),
SUM($AC107:$BZ107)*
     IF(SSSModel!$C$4="RR",OFFSET(Profiles!$K$2,$Z107,MAX(Profiles!$C$2,BR$4-$W107)),
     IF(SSSModel!$C$4="ECC",$EA107*$EB107*IF(MAX(Escalation!$C$2,BR$4-$W107)&gt;$DZ107-1,0,OFFSET(Escalation!$K$2,$Y107,MAX(Escalation!$C$2,BR$4-$W107))),
     IF(SSSModel!$C$4="PV",IF(DP$4=$W107,$EA107*(1+SSSModel!$C$2),0),
     IF(SSSModel!$C$4="FCR",IF(AND(DP$4&gt;=$W107,OFFSET(Profiles!$K$2,$Z107,MAX(Profiles!$C$2,BR$4-$W107))&gt;0),$EC107,0),0))))))</f>
        <v>0</v>
      </c>
      <c r="DQ107" s="135">
        <f ca="1">IF(OR($Z107=0,SSSModel!$C$4="CF"),BS107,
IF(LEFT($V107,3)="ON_",
     IF(SSSModel!$C$4="RR",SUMPRODUCT(OFFSET($AC107,0,0,1,$CB$2),OFFSET(Profiles!$K$28,($Z107-1)*(Profiles!$I$26+1)+DQ$4-SSSModel!$C$3+1,0,1,$CB$2)),
     IF(SSSModel!$C$4="ECC",$EA107*$EB107*SUMPRODUCT(OFFSET($AC107,0,MAX(0,DQ$4-$DZ107-$CA$4+1),1,MIN($DZ107,DQ$4-$CA$4+1)),OFFSET(Escalation!$K$24,($Y107-1)*(Escalation!$I$22+1)+DQ$4-SSSModel!$C$3+1,MAX(0,DQ$4-$DZ107-$CA$4+1),1,MIN($DZ107,DQ$4-$CA$4+1))),
     IF(SSSModel!$C$4="PV",BS107*$EA107*(1+SSSModel!$C$2),
     IF(SSSModel!$C$4="FCR",$EC107*SUM(OFFSET($AC107,0,MAX(DQ$4-$AC$4-$DZ107+1,0),1,MIN($DZ107,DQ$4-$AC$4+1))),0)))),
SUM($AC107:$BZ107)*
     IF(SSSModel!$C$4="RR",OFFSET(Profiles!$K$2,$Z107,MAX(Profiles!$C$2,BS$4-$W107)),
     IF(SSSModel!$C$4="ECC",$EA107*$EB107*IF(MAX(Escalation!$C$2,BS$4-$W107)&gt;$DZ107-1,0,OFFSET(Escalation!$K$2,$Y107,MAX(Escalation!$C$2,BS$4-$W107))),
     IF(SSSModel!$C$4="PV",IF(DQ$4=$W107,$EA107*(1+SSSModel!$C$2),0),
     IF(SSSModel!$C$4="FCR",IF(AND(DQ$4&gt;=$W107,OFFSET(Profiles!$K$2,$Z107,MAX(Profiles!$C$2,BS$4-$W107))&gt;0),$EC107,0),0))))))</f>
        <v>0</v>
      </c>
      <c r="DR107" s="135">
        <f ca="1">IF(OR($Z107=0,SSSModel!$C$4="CF"),BT107,
IF(LEFT($V107,3)="ON_",
     IF(SSSModel!$C$4="RR",SUMPRODUCT(OFFSET($AC107,0,0,1,$CB$2),OFFSET(Profiles!$K$28,($Z107-1)*(Profiles!$I$26+1)+DR$4-SSSModel!$C$3+1,0,1,$CB$2)),
     IF(SSSModel!$C$4="ECC",$EA107*$EB107*SUMPRODUCT(OFFSET($AC107,0,MAX(0,DR$4-$DZ107-$CA$4+1),1,MIN($DZ107,DR$4-$CA$4+1)),OFFSET(Escalation!$K$24,($Y107-1)*(Escalation!$I$22+1)+DR$4-SSSModel!$C$3+1,MAX(0,DR$4-$DZ107-$CA$4+1),1,MIN($DZ107,DR$4-$CA$4+1))),
     IF(SSSModel!$C$4="PV",BT107*$EA107*(1+SSSModel!$C$2),
     IF(SSSModel!$C$4="FCR",$EC107*SUM(OFFSET($AC107,0,MAX(DR$4-$AC$4-$DZ107+1,0),1,MIN($DZ107,DR$4-$AC$4+1))),0)))),
SUM($AC107:$BZ107)*
     IF(SSSModel!$C$4="RR",OFFSET(Profiles!$K$2,$Z107,MAX(Profiles!$C$2,BT$4-$W107)),
     IF(SSSModel!$C$4="ECC",$EA107*$EB107*IF(MAX(Escalation!$C$2,BT$4-$W107)&gt;$DZ107-1,0,OFFSET(Escalation!$K$2,$Y107,MAX(Escalation!$C$2,BT$4-$W107))),
     IF(SSSModel!$C$4="PV",IF(DR$4=$W107,$EA107*(1+SSSModel!$C$2),0),
     IF(SSSModel!$C$4="FCR",IF(AND(DR$4&gt;=$W107,OFFSET(Profiles!$K$2,$Z107,MAX(Profiles!$C$2,BT$4-$W107))&gt;0),$EC107,0),0))))))</f>
        <v>0</v>
      </c>
      <c r="DS107" s="135">
        <f ca="1">IF(OR($Z107=0,SSSModel!$C$4="CF"),BU107,
IF(LEFT($V107,3)="ON_",
     IF(SSSModel!$C$4="RR",SUMPRODUCT(OFFSET($AC107,0,0,1,$CB$2),OFFSET(Profiles!$K$28,($Z107-1)*(Profiles!$I$26+1)+DS$4-SSSModel!$C$3+1,0,1,$CB$2)),
     IF(SSSModel!$C$4="ECC",$EA107*$EB107*SUMPRODUCT(OFFSET($AC107,0,MAX(0,DS$4-$DZ107-$CA$4+1),1,MIN($DZ107,DS$4-$CA$4+1)),OFFSET(Escalation!$K$24,($Y107-1)*(Escalation!$I$22+1)+DS$4-SSSModel!$C$3+1,MAX(0,DS$4-$DZ107-$CA$4+1),1,MIN($DZ107,DS$4-$CA$4+1))),
     IF(SSSModel!$C$4="PV",BU107*$EA107*(1+SSSModel!$C$2),
     IF(SSSModel!$C$4="FCR",$EC107*SUM(OFFSET($AC107,0,MAX(DS$4-$AC$4-$DZ107+1,0),1,MIN($DZ107,DS$4-$AC$4+1))),0)))),
SUM($AC107:$BZ107)*
     IF(SSSModel!$C$4="RR",OFFSET(Profiles!$K$2,$Z107,MAX(Profiles!$C$2,BU$4-$W107)),
     IF(SSSModel!$C$4="ECC",$EA107*$EB107*IF(MAX(Escalation!$C$2,BU$4-$W107)&gt;$DZ107-1,0,OFFSET(Escalation!$K$2,$Y107,MAX(Escalation!$C$2,BU$4-$W107))),
     IF(SSSModel!$C$4="PV",IF(DS$4=$W107,$EA107*(1+SSSModel!$C$2),0),
     IF(SSSModel!$C$4="FCR",IF(AND(DS$4&gt;=$W107,OFFSET(Profiles!$K$2,$Z107,MAX(Profiles!$C$2,BU$4-$W107))&gt;0),$EC107,0),0))))))</f>
        <v>0</v>
      </c>
      <c r="DT107" s="135">
        <f ca="1">IF(OR($Z107=0,SSSModel!$C$4="CF"),BV107,
IF(LEFT($V107,3)="ON_",
     IF(SSSModel!$C$4="RR",SUMPRODUCT(OFFSET($AC107,0,0,1,$CB$2),OFFSET(Profiles!$K$28,($Z107-1)*(Profiles!$I$26+1)+DT$4-SSSModel!$C$3+1,0,1,$CB$2)),
     IF(SSSModel!$C$4="ECC",$EA107*$EB107*SUMPRODUCT(OFFSET($AC107,0,MAX(0,DT$4-$DZ107-$CA$4+1),1,MIN($DZ107,DT$4-$CA$4+1)),OFFSET(Escalation!$K$24,($Y107-1)*(Escalation!$I$22+1)+DT$4-SSSModel!$C$3+1,MAX(0,DT$4-$DZ107-$CA$4+1),1,MIN($DZ107,DT$4-$CA$4+1))),
     IF(SSSModel!$C$4="PV",BV107*$EA107*(1+SSSModel!$C$2),
     IF(SSSModel!$C$4="FCR",$EC107*SUM(OFFSET($AC107,0,MAX(DT$4-$AC$4-$DZ107+1,0),1,MIN($DZ107,DT$4-$AC$4+1))),0)))),
SUM($AC107:$BZ107)*
     IF(SSSModel!$C$4="RR",OFFSET(Profiles!$K$2,$Z107,MAX(Profiles!$C$2,BV$4-$W107)),
     IF(SSSModel!$C$4="ECC",$EA107*$EB107*IF(MAX(Escalation!$C$2,BV$4-$W107)&gt;$DZ107-1,0,OFFSET(Escalation!$K$2,$Y107,MAX(Escalation!$C$2,BV$4-$W107))),
     IF(SSSModel!$C$4="PV",IF(DT$4=$W107,$EA107*(1+SSSModel!$C$2),0),
     IF(SSSModel!$C$4="FCR",IF(AND(DT$4&gt;=$W107,OFFSET(Profiles!$K$2,$Z107,MAX(Profiles!$C$2,BV$4-$W107))&gt;0),$EC107,0),0))))))</f>
        <v>0</v>
      </c>
      <c r="DU107" s="135">
        <f ca="1">IF(OR($Z107=0,SSSModel!$C$4="CF"),BW107,
IF(LEFT($V107,3)="ON_",
     IF(SSSModel!$C$4="RR",SUMPRODUCT(OFFSET($AC107,0,0,1,$CB$2),OFFSET(Profiles!$K$28,($Z107-1)*(Profiles!$I$26+1)+DU$4-SSSModel!$C$3+1,0,1,$CB$2)),
     IF(SSSModel!$C$4="ECC",$EA107*$EB107*SUMPRODUCT(OFFSET($AC107,0,MAX(0,DU$4-$DZ107-$CA$4+1),1,MIN($DZ107,DU$4-$CA$4+1)),OFFSET(Escalation!$K$24,($Y107-1)*(Escalation!$I$22+1)+DU$4-SSSModel!$C$3+1,MAX(0,DU$4-$DZ107-$CA$4+1),1,MIN($DZ107,DU$4-$CA$4+1))),
     IF(SSSModel!$C$4="PV",BW107*$EA107*(1+SSSModel!$C$2),
     IF(SSSModel!$C$4="FCR",$EC107*SUM(OFFSET($AC107,0,MAX(DU$4-$AC$4-$DZ107+1,0),1,MIN($DZ107,DU$4-$AC$4+1))),0)))),
SUM($AC107:$BZ107)*
     IF(SSSModel!$C$4="RR",OFFSET(Profiles!$K$2,$Z107,MAX(Profiles!$C$2,BW$4-$W107)),
     IF(SSSModel!$C$4="ECC",$EA107*$EB107*IF(MAX(Escalation!$C$2,BW$4-$W107)&gt;$DZ107-1,0,OFFSET(Escalation!$K$2,$Y107,MAX(Escalation!$C$2,BW$4-$W107))),
     IF(SSSModel!$C$4="PV",IF(DU$4=$W107,$EA107*(1+SSSModel!$C$2),0),
     IF(SSSModel!$C$4="FCR",IF(AND(DU$4&gt;=$W107,OFFSET(Profiles!$K$2,$Z107,MAX(Profiles!$C$2,BW$4-$W107))&gt;0),$EC107,0),0))))))</f>
        <v>0</v>
      </c>
      <c r="DV107" s="136">
        <f ca="1">IF(OR($Z107=0,SSSModel!$C$4="CF"),BX107,
IF(LEFT($V107,3)="ON_",
     IF(SSSModel!$C$4="RR",SUMPRODUCT(OFFSET($AC107,0,0,1,$CB$2),OFFSET(Profiles!$K$28,($Z107-1)*(Profiles!$I$26+1)+DV$4-SSSModel!$C$3+1,0,1,$CB$2)),
     IF(SSSModel!$C$4="ECC",$EA107*$EB107*SUMPRODUCT(OFFSET($AC107,0,MAX(0,DV$4-$DZ107-$CA$4+1),1,MIN($DZ107,DV$4-$CA$4+1)),OFFSET(Escalation!$K$24,($Y107-1)*(Escalation!$I$22+1)+DV$4-SSSModel!$C$3+1,MAX(0,DV$4-$DZ107-$CA$4+1),1,MIN($DZ107,DV$4-$CA$4+1))),
     IF(SSSModel!$C$4="PV",BX107*$EA107*(1+SSSModel!$C$2),
     IF(SSSModel!$C$4="FCR",$EC107*SUM(OFFSET($AC107,0,MAX(DV$4-$AC$4-$DZ107+1,0),1,MIN($DZ107,DV$4-$AC$4+1))),0)))),
SUM($AC107:$BZ107)*
     IF(SSSModel!$C$4="RR",OFFSET(Profiles!$K$2,$Z107,MAX(Profiles!$C$2,BX$4-$W107)),
     IF(SSSModel!$C$4="ECC",$EA107*$EB107*IF(MAX(Escalation!$C$2,BX$4-$W107)&gt;$DZ107-1,0,OFFSET(Escalation!$K$2,$Y107,MAX(Escalation!$C$2,BX$4-$W107))),
     IF(SSSModel!$C$4="PV",IF(DV$4=$W107,$EA107*(1+SSSModel!$C$2),0),
     IF(SSSModel!$C$4="FCR",IF(AND(DV$4&gt;=$W107,OFFSET(Profiles!$K$2,$Z107,MAX(Profiles!$C$2,BX$4-$W107))&gt;0),$EC107,0),0))))))</f>
        <v>0</v>
      </c>
      <c r="DW107" s="136">
        <f ca="1">IF(OR($Z107=0,SSSModel!$C$4="CF"),BY107,
IF(LEFT($V107,3)="ON_",
     IF(SSSModel!$C$4="RR",SUMPRODUCT(OFFSET($AC107,0,0,1,$CB$2),OFFSET(Profiles!$K$28,($Z107-1)*(Profiles!$I$26+1)+DW$4-SSSModel!$C$3+1,0,1,$CB$2)),
     IF(SSSModel!$C$4="ECC",$EA107*$EB107*SUMPRODUCT(OFFSET($AC107,0,MAX(0,DW$4-$DZ107-$CA$4+1),1,MIN($DZ107,DW$4-$CA$4+1)),OFFSET(Escalation!$K$24,($Y107-1)*(Escalation!$I$22+1)+DW$4-SSSModel!$C$3+1,MAX(0,DW$4-$DZ107-$CA$4+1),1,MIN($DZ107,DW$4-$CA$4+1))),
     IF(SSSModel!$C$4="PV",BY107*$EA107*(1+SSSModel!$C$2),
     IF(SSSModel!$C$4="FCR",$EC107*SUM(OFFSET($AC107,0,MAX(DW$4-$AC$4-$DZ107+1,0),1,MIN($DZ107,DW$4-$AC$4+1))),0)))),
SUM($AC107:$BZ107)*
     IF(SSSModel!$C$4="RR",OFFSET(Profiles!$K$2,$Z107,MAX(Profiles!$C$2,BY$4-$W107)),
     IF(SSSModel!$C$4="ECC",$EA107*$EB107*IF(MAX(Escalation!$C$2,BY$4-$W107)&gt;$DZ107-1,0,OFFSET(Escalation!$K$2,$Y107,MAX(Escalation!$C$2,BY$4-$W107))),
     IF(SSSModel!$C$4="PV",IF(DW$4=$W107,$EA107*(1+SSSModel!$C$2),0),
     IF(SSSModel!$C$4="FCR",IF(AND(DW$4&gt;=$W107,OFFSET(Profiles!$K$2,$Z107,MAX(Profiles!$C$2,BY$4-$W107))&gt;0),$EC107,0),0))))))</f>
        <v>0</v>
      </c>
      <c r="DX107" s="136">
        <f ca="1">IF(OR($Z107=0,SSSModel!$C$4="CF"),BZ107,
IF(LEFT($V107,3)="ON_",
     IF(SSSModel!$C$4="RR",SUMPRODUCT(OFFSET($AC107,0,0,1,$CB$2),OFFSET(Profiles!$K$28,($Z107-1)*(Profiles!$I$26+1)+DX$4-SSSModel!$C$3+1,0,1,$CB$2)),
     IF(SSSModel!$C$4="ECC",$EA107*$EB107*SUMPRODUCT(OFFSET($AC107,0,MAX(0,DX$4-$DZ107-$CA$4+1),1,MIN($DZ107,DX$4-$CA$4+1)),OFFSET(Escalation!$K$24,($Y107-1)*(Escalation!$I$22+1)+DX$4-SSSModel!$C$3+1,MAX(0,DX$4-$DZ107-$CA$4+1),1,MIN($DZ107,DX$4-$CA$4+1))),
     IF(SSSModel!$C$4="PV",BZ107*$EA107*(1+SSSModel!$C$2),
     IF(SSSModel!$C$4="FCR",$EC107*SUM(OFFSET($AC107,0,MAX(DX$4-$AC$4-$DZ107+1,0),1,MIN($DZ107,DX$4-$AC$4+1))),0)))),
SUM($AC107:$BZ107)*
     IF(SSSModel!$C$4="RR",OFFSET(Profiles!$K$2,$Z107,MAX(Profiles!$C$2,BZ$4-$W107)),
     IF(SSSModel!$C$4="ECC",$EA107*$EB107*IF(MAX(Escalation!$C$2,BZ$4-$W107)&gt;$DZ107-1,0,OFFSET(Escalation!$K$2,$Y107,MAX(Escalation!$C$2,BZ$4-$W107))),
     IF(SSSModel!$C$4="PV",IF(DX$4=$W107,$EA107*(1+SSSModel!$C$2),0),
     IF(SSSModel!$C$4="FCR",IF(AND(DX$4&gt;=$W107,OFFSET(Profiles!$K$2,$Z107,MAX(Profiles!$C$2,BZ$4-$W107))&gt;0),$EC107,0),0))))))</f>
        <v>0</v>
      </c>
      <c r="DY107" s="82">
        <f ca="1">IF($Y107=0,0,OFFSET(Escalation!$B$2,$Y107,0))</f>
        <v>0</v>
      </c>
      <c r="DZ107" s="80">
        <f ca="1">IF($Z107=0,0,COUNTIF(OFFSET(Profiles!$K$2,$Z107,0,1,50),"&gt;0"))</f>
        <v>0</v>
      </c>
      <c r="EA107" s="137">
        <f ca="1">IF($Z107=0,0,SUMPRODUCT(Profiles!$C$20:$BH$20,OFFSET(Profiles!$C$2,$Z107,0,1,Profiles!$B$1)))</f>
        <v>0</v>
      </c>
      <c r="EB107" s="24">
        <f>IF($Z107=0,0,((1-(1+DY107)/(1+SSSModel!$C$2))/(1-((1+DY107)/(1+SSSModel!$C$2))^DZ107))*(1+SSSModel!$C$2))</f>
        <v>0</v>
      </c>
      <c r="EC107" s="24">
        <f>IF($Z107=0,0,-PMT(SSSModel!$C$2,DZ107,EA107))</f>
        <v>0</v>
      </c>
    </row>
    <row r="108" spans="3:133" x14ac:dyDescent="0.35">
      <c r="C108" s="18">
        <f t="shared" si="12"/>
        <v>11</v>
      </c>
      <c r="D108" s="18">
        <f t="shared" si="13"/>
        <v>4</v>
      </c>
      <c r="E108" s="18">
        <f t="shared" ca="1" si="14"/>
        <v>0</v>
      </c>
      <c r="G108" s="25" t="str">
        <f ca="1">IF($E108=0,"",OFFSET(Resources!B$26,$E108,0))</f>
        <v/>
      </c>
      <c r="H108" s="25" t="str">
        <f ca="1">IF($E108=0,"",OFFSET(Resources!C$26,$E108,0))</f>
        <v/>
      </c>
      <c r="I108" s="25" t="str">
        <f ca="1">IF($E108=0,"",OFFSET(Resources!$E$26,$E108,0))</f>
        <v/>
      </c>
      <c r="J108" s="16">
        <v>1</v>
      </c>
      <c r="K108" s="16" t="s">
        <v>150</v>
      </c>
      <c r="L108" s="25" t="str">
        <f ca="1">OFFSET(Resources!$CG$24,0,$C108-1)</f>
        <v>Energy Price</v>
      </c>
      <c r="M108" s="25" t="str">
        <f ca="1">OFFSET(Resources!$CG$25,0,$C108-1)</f>
        <v>O&amp;M</v>
      </c>
      <c r="N108" s="1">
        <v>1</v>
      </c>
      <c r="O108" s="7">
        <f ca="1">IF($E108=0,0,OFFSET(Resources!$CG$26,$E108,$C108-1))</f>
        <v>0</v>
      </c>
      <c r="P108" s="25" t="str">
        <f ca="1">OFFSET(Resources!$CG$26,0,$C108-1)</f>
        <v>$/Yr</v>
      </c>
      <c r="Q108" s="18">
        <f ca="1">IF($E108=0,0,OFFSET(GenAlts!$W$4,$E108,$D108-1))</f>
        <v>0</v>
      </c>
      <c r="R108" s="1">
        <v>1</v>
      </c>
      <c r="S108" t="str">
        <f ca="1">IF($E108=0,"",OFFSET(Resources!$R$26,$E108,0))</f>
        <v/>
      </c>
      <c r="T108" s="116" t="str">
        <f ca="1">IF(OR($E108=0,OFFSET(Resources!$N$26,$E108,0)=0),"",OFFSET(Resources!$N$26,$E108,0))</f>
        <v/>
      </c>
      <c r="U108" s="25">
        <f ca="1">IF($E108=0,0,OFFSET(Resources!$AB$26,$E108,($C108-1)*Resources!$CI$20))</f>
        <v>0</v>
      </c>
      <c r="V108" s="1"/>
      <c r="W108">
        <f t="shared" ca="1" si="15"/>
        <v>0</v>
      </c>
      <c r="X108">
        <f ca="1">IF(T108="",0,MATCH(T108,Profiles!$A$3:$A$22,0))</f>
        <v>0</v>
      </c>
      <c r="Y108" s="10">
        <f ca="1">IF(U108=0,0,MATCH(U108,Escalation!$A$3:$A$18,0))</f>
        <v>0</v>
      </c>
      <c r="Z108">
        <f>IF(V108="",0,MATCH(V108,Profiles!$A$3:$A$22,0))</f>
        <v>0</v>
      </c>
      <c r="AA108" s="8"/>
      <c r="AB108" s="8">
        <v>0</v>
      </c>
      <c r="AC108" s="72">
        <f ca="1">IF(OR(AC$4&lt;$Q108,AC$4&gt;$Q108+IF($S108="",1000,$S108)-1),0,IF(MOD(AC$4-$Q108,IF($R108="",1000,$R108))=0,$O108,0))*IF($Y108&gt;0,(1+INDEX(Escalation!$B$3:$B$18,$Y108,0))^(AC$4-SSSModel!$C$5),1)*IF($X108=0,1,OFFSET(Profiles!$K$2,$X108,MAX(Profiles!$C$2,AC$4-$Q108)))*IF($AA108=1,(1+SSSModel!#REF!),1)</f>
        <v>0</v>
      </c>
      <c r="AD108" s="72">
        <f ca="1">IF(OR(AD$4&lt;$Q108,AD$4&gt;$Q108+IF($S108="",1000,$S108)-1),0,IF(MOD(AD$4-$Q108,IF($R108="",1000,$R108))=0,$O108,0))*IF($Y108&gt;0,(1+INDEX(Escalation!$B$3:$B$18,$Y108,0))^(AD$4-SSSModel!$C$5),1)*IF($X108=0,1,OFFSET(Profiles!$K$2,$X108,MAX(Profiles!$C$2,AD$4-$Q108)))*IF($AA108=1,(1+SSSModel!#REF!),1)</f>
        <v>0</v>
      </c>
      <c r="AE108" s="72">
        <f ca="1">IF(OR(AE$4&lt;$Q108,AE$4&gt;$Q108+IF($S108="",1000,$S108)-1),0,IF(MOD(AE$4-$Q108,IF($R108="",1000,$R108))=0,$O108,0))*IF($Y108&gt;0,(1+INDEX(Escalation!$B$3:$B$18,$Y108,0))^(AE$4-SSSModel!$C$5),1)*IF($X108=0,1,OFFSET(Profiles!$K$2,$X108,MAX(Profiles!$C$2,AE$4-$Q108)))*IF($AA108=1,(1+SSSModel!#REF!),1)</f>
        <v>0</v>
      </c>
      <c r="AF108" s="72">
        <f ca="1">IF(OR(AF$4&lt;$Q108,AF$4&gt;$Q108+IF($S108="",1000,$S108)-1),0,IF(MOD(AF$4-$Q108,IF($R108="",1000,$R108))=0,$O108,0))*IF($Y108&gt;0,(1+INDEX(Escalation!$B$3:$B$18,$Y108,0))^(AF$4-SSSModel!$C$5),1)*IF($X108=0,1,OFFSET(Profiles!$K$2,$X108,MAX(Profiles!$C$2,AF$4-$Q108)))*IF($AA108=1,(1+SSSModel!#REF!),1)</f>
        <v>0</v>
      </c>
      <c r="AG108" s="72">
        <f ca="1">IF(OR(AG$4&lt;$Q108,AG$4&gt;$Q108+IF($S108="",1000,$S108)-1),0,IF(MOD(AG$4-$Q108,IF($R108="",1000,$R108))=0,$O108,0))*IF($Y108&gt;0,(1+INDEX(Escalation!$B$3:$B$18,$Y108,0))^(AG$4-SSSModel!$C$5),1)*IF($X108=0,1,OFFSET(Profiles!$K$2,$X108,MAX(Profiles!$C$2,AG$4-$Q108)))*IF($AA108=1,(1+SSSModel!#REF!),1)</f>
        <v>0</v>
      </c>
      <c r="AH108" s="72">
        <f ca="1">IF(OR(AH$4&lt;$Q108,AH$4&gt;$Q108+IF($S108="",1000,$S108)-1),0,IF(MOD(AH$4-$Q108,IF($R108="",1000,$R108))=0,$O108,0))*IF($Y108&gt;0,(1+INDEX(Escalation!$B$3:$B$18,$Y108,0))^(AH$4-SSSModel!$C$5),1)*IF($X108=0,1,OFFSET(Profiles!$K$2,$X108,MAX(Profiles!$C$2,AH$4-$Q108)))*IF($AA108=1,(1+SSSModel!#REF!),1)</f>
        <v>0</v>
      </c>
      <c r="AI108" s="72">
        <f ca="1">IF(OR(AI$4&lt;$Q108,AI$4&gt;$Q108+IF($S108="",1000,$S108)-1),0,IF(MOD(AI$4-$Q108,IF($R108="",1000,$R108))=0,$O108,0))*IF($Y108&gt;0,(1+INDEX(Escalation!$B$3:$B$18,$Y108,0))^(AI$4-SSSModel!$C$5),1)*IF($X108=0,1,OFFSET(Profiles!$K$2,$X108,MAX(Profiles!$C$2,AI$4-$Q108)))*IF($AA108=1,(1+SSSModel!#REF!),1)</f>
        <v>0</v>
      </c>
      <c r="AJ108" s="72">
        <f ca="1">IF(OR(AJ$4&lt;$Q108,AJ$4&gt;$Q108+IF($S108="",1000,$S108)-1),0,IF(MOD(AJ$4-$Q108,IF($R108="",1000,$R108))=0,$O108,0))*IF($Y108&gt;0,(1+INDEX(Escalation!$B$3:$B$18,$Y108,0))^(AJ$4-SSSModel!$C$5),1)*IF($X108=0,1,OFFSET(Profiles!$K$2,$X108,MAX(Profiles!$C$2,AJ$4-$Q108)))*IF($AA108=1,(1+SSSModel!#REF!),1)</f>
        <v>0</v>
      </c>
      <c r="AK108" s="72">
        <f ca="1">IF(OR(AK$4&lt;$Q108,AK$4&gt;$Q108+IF($S108="",1000,$S108)-1),0,IF(MOD(AK$4-$Q108,IF($R108="",1000,$R108))=0,$O108,0))*IF($Y108&gt;0,(1+INDEX(Escalation!$B$3:$B$18,$Y108,0))^(AK$4-SSSModel!$C$5),1)*IF($X108=0,1,OFFSET(Profiles!$K$2,$X108,MAX(Profiles!$C$2,AK$4-$Q108)))*IF($AA108=1,(1+SSSModel!#REF!),1)</f>
        <v>0</v>
      </c>
      <c r="AL108" s="72">
        <f ca="1">IF(OR(AL$4&lt;$Q108,AL$4&gt;$Q108+IF($S108="",1000,$S108)-1),0,IF(MOD(AL$4-$Q108,IF($R108="",1000,$R108))=0,$O108,0))*IF($Y108&gt;0,(1+INDEX(Escalation!$B$3:$B$18,$Y108,0))^(AL$4-SSSModel!$C$5),1)*IF($X108=0,1,OFFSET(Profiles!$K$2,$X108,MAX(Profiles!$C$2,AL$4-$Q108)))*IF($AA108=1,(1+SSSModel!#REF!),1)</f>
        <v>0</v>
      </c>
      <c r="AM108" s="72">
        <f ca="1">IF(OR(AM$4&lt;$Q108,AM$4&gt;$Q108+IF($S108="",1000,$S108)-1),0,IF(MOD(AM$4-$Q108,IF($R108="",1000,$R108))=0,$O108,0))*IF($Y108&gt;0,(1+INDEX(Escalation!$B$3:$B$18,$Y108,0))^(AM$4-SSSModel!$C$5),1)*IF($X108=0,1,OFFSET(Profiles!$K$2,$X108,MAX(Profiles!$C$2,AM$4-$Q108)))*IF($AA108=1,(1+SSSModel!#REF!),1)</f>
        <v>0</v>
      </c>
      <c r="AN108" s="72">
        <f ca="1">IF(OR(AN$4&lt;$Q108,AN$4&gt;$Q108+IF($S108="",1000,$S108)-1),0,IF(MOD(AN$4-$Q108,IF($R108="",1000,$R108))=0,$O108,0))*IF($Y108&gt;0,(1+INDEX(Escalation!$B$3:$B$18,$Y108,0))^(AN$4-SSSModel!$C$5),1)*IF($X108=0,1,OFFSET(Profiles!$K$2,$X108,MAX(Profiles!$C$2,AN$4-$Q108)))*IF($AA108=1,(1+SSSModel!#REF!),1)</f>
        <v>0</v>
      </c>
      <c r="AO108" s="72">
        <f ca="1">IF(OR(AO$4&lt;$Q108,AO$4&gt;$Q108+IF($S108="",1000,$S108)-1),0,IF(MOD(AO$4-$Q108,IF($R108="",1000,$R108))=0,$O108,0))*IF($Y108&gt;0,(1+INDEX(Escalation!$B$3:$B$18,$Y108,0))^(AO$4-SSSModel!$C$5),1)*IF($X108=0,1,OFFSET(Profiles!$K$2,$X108,MAX(Profiles!$C$2,AO$4-$Q108)))*IF($AA108=1,(1+SSSModel!#REF!),1)</f>
        <v>0</v>
      </c>
      <c r="AP108" s="72">
        <f ca="1">IF(OR(AP$4&lt;$Q108,AP$4&gt;$Q108+IF($S108="",1000,$S108)-1),0,IF(MOD(AP$4-$Q108,IF($R108="",1000,$R108))=0,$O108,0))*IF($Y108&gt;0,(1+INDEX(Escalation!$B$3:$B$18,$Y108,0))^(AP$4-SSSModel!$C$5),1)*IF($X108=0,1,OFFSET(Profiles!$K$2,$X108,MAX(Profiles!$C$2,AP$4-$Q108)))*IF($AA108=1,(1+SSSModel!#REF!),1)</f>
        <v>0</v>
      </c>
      <c r="AQ108" s="72">
        <f ca="1">IF(OR(AQ$4&lt;$Q108,AQ$4&gt;$Q108+IF($S108="",1000,$S108)-1),0,IF(MOD(AQ$4-$Q108,IF($R108="",1000,$R108))=0,$O108,0))*IF($Y108&gt;0,(1+INDEX(Escalation!$B$3:$B$18,$Y108,0))^(AQ$4-SSSModel!$C$5),1)*IF($X108=0,1,OFFSET(Profiles!$K$2,$X108,MAX(Profiles!$C$2,AQ$4-$Q108)))*IF($AA108=1,(1+SSSModel!#REF!),1)</f>
        <v>0</v>
      </c>
      <c r="AR108" s="72">
        <f ca="1">IF(OR(AR$4&lt;$Q108,AR$4&gt;$Q108+IF($S108="",1000,$S108)-1),0,IF(MOD(AR$4-$Q108,IF($R108="",1000,$R108))=0,$O108,0))*IF($Y108&gt;0,(1+INDEX(Escalation!$B$3:$B$18,$Y108,0))^(AR$4-SSSModel!$C$5),1)*IF($X108=0,1,OFFSET(Profiles!$K$2,$X108,MAX(Profiles!$C$2,AR$4-$Q108)))*IF($AA108=1,(1+SSSModel!#REF!),1)</f>
        <v>0</v>
      </c>
      <c r="AS108" s="72">
        <f ca="1">IF(OR(AS$4&lt;$Q108,AS$4&gt;$Q108+IF($S108="",1000,$S108)-1),0,IF(MOD(AS$4-$Q108,IF($R108="",1000,$R108))=0,$O108,0))*IF($Y108&gt;0,(1+INDEX(Escalation!$B$3:$B$18,$Y108,0))^(AS$4-SSSModel!$C$5),1)*IF($X108=0,1,OFFSET(Profiles!$K$2,$X108,MAX(Profiles!$C$2,AS$4-$Q108)))*IF($AA108=1,(1+SSSModel!#REF!),1)</f>
        <v>0</v>
      </c>
      <c r="AT108" s="72">
        <f ca="1">IF(OR(AT$4&lt;$Q108,AT$4&gt;$Q108+IF($S108="",1000,$S108)-1),0,IF(MOD(AT$4-$Q108,IF($R108="",1000,$R108))=0,$O108,0))*IF($Y108&gt;0,(1+INDEX(Escalation!$B$3:$B$18,$Y108,0))^(AT$4-SSSModel!$C$5),1)*IF($X108=0,1,OFFSET(Profiles!$K$2,$X108,MAX(Profiles!$C$2,AT$4-$Q108)))*IF($AA108=1,(1+SSSModel!#REF!),1)</f>
        <v>0</v>
      </c>
      <c r="AU108" s="72">
        <f ca="1">IF(OR(AU$4&lt;$Q108,AU$4&gt;$Q108+IF($S108="",1000,$S108)-1),0,IF(MOD(AU$4-$Q108,IF($R108="",1000,$R108))=0,$O108,0))*IF($Y108&gt;0,(1+INDEX(Escalation!$B$3:$B$18,$Y108,0))^(AU$4-SSSModel!$C$5),1)*IF($X108=0,1,OFFSET(Profiles!$K$2,$X108,MAX(Profiles!$C$2,AU$4-$Q108)))*IF($AA108=1,(1+SSSModel!#REF!),1)</f>
        <v>0</v>
      </c>
      <c r="AV108" s="72">
        <f ca="1">IF(OR(AV$4&lt;$Q108,AV$4&gt;$Q108+IF($S108="",1000,$S108)-1),0,IF(MOD(AV$4-$Q108,IF($R108="",1000,$R108))=0,$O108,0))*IF($Y108&gt;0,(1+INDEX(Escalation!$B$3:$B$18,$Y108,0))^(AV$4-SSSModel!$C$5),1)*IF($X108=0,1,OFFSET(Profiles!$K$2,$X108,MAX(Profiles!$C$2,AV$4-$Q108)))*IF($AA108=1,(1+SSSModel!#REF!),1)</f>
        <v>0</v>
      </c>
      <c r="AW108" s="72">
        <f ca="1">IF(OR(AW$4&lt;$Q108,AW$4&gt;$Q108+IF($S108="",1000,$S108)-1),0,IF(MOD(AW$4-$Q108,IF($R108="",1000,$R108))=0,$O108,0))*IF($Y108&gt;0,(1+INDEX(Escalation!$B$3:$B$18,$Y108,0))^(AW$4-SSSModel!$C$5),1)*IF($X108=0,1,OFFSET(Profiles!$K$2,$X108,MAX(Profiles!$C$2,AW$4-$Q108)))*IF($AA108=1,(1+SSSModel!#REF!),1)</f>
        <v>0</v>
      </c>
      <c r="AX108" s="72">
        <f ca="1">IF(OR(AX$4&lt;$Q108,AX$4&gt;$Q108+IF($S108="",1000,$S108)-1),0,IF(MOD(AX$4-$Q108,IF($R108="",1000,$R108))=0,$O108,0))*IF($Y108&gt;0,(1+INDEX(Escalation!$B$3:$B$18,$Y108,0))^(AX$4-SSSModel!$C$5),1)*IF($X108=0,1,OFFSET(Profiles!$K$2,$X108,MAX(Profiles!$C$2,AX$4-$Q108)))*IF($AA108=1,(1+SSSModel!#REF!),1)</f>
        <v>0</v>
      </c>
      <c r="AY108" s="72">
        <f ca="1">IF(OR(AY$4&lt;$Q108,AY$4&gt;$Q108+IF($S108="",1000,$S108)-1),0,IF(MOD(AY$4-$Q108,IF($R108="",1000,$R108))=0,$O108,0))*IF($Y108&gt;0,(1+INDEX(Escalation!$B$3:$B$18,$Y108,0))^(AY$4-SSSModel!$C$5),1)*IF($X108=0,1,OFFSET(Profiles!$K$2,$X108,MAX(Profiles!$C$2,AY$4-$Q108)))*IF($AA108=1,(1+SSSModel!#REF!),1)</f>
        <v>0</v>
      </c>
      <c r="AZ108" s="72">
        <f ca="1">IF(OR(AZ$4&lt;$Q108,AZ$4&gt;$Q108+IF($S108="",1000,$S108)-1),0,IF(MOD(AZ$4-$Q108,IF($R108="",1000,$R108))=0,$O108,0))*IF($Y108&gt;0,(1+INDEX(Escalation!$B$3:$B$18,$Y108,0))^(AZ$4-SSSModel!$C$5),1)*IF($X108=0,1,OFFSET(Profiles!$K$2,$X108,MAX(Profiles!$C$2,AZ$4-$Q108)))*IF($AA108=1,(1+SSSModel!#REF!),1)</f>
        <v>0</v>
      </c>
      <c r="BA108" s="72">
        <f ca="1">IF(OR(BA$4&lt;$Q108,BA$4&gt;$Q108+IF($S108="",1000,$S108)-1),0,IF(MOD(BA$4-$Q108,IF($R108="",1000,$R108))=0,$O108,0))*IF($Y108&gt;0,(1+INDEX(Escalation!$B$3:$B$18,$Y108,0))^(BA$4-SSSModel!$C$5),1)*IF($X108=0,1,OFFSET(Profiles!$K$2,$X108,MAX(Profiles!$C$2,BA$4-$Q108)))*IF($AA108=1,(1+SSSModel!#REF!),1)</f>
        <v>0</v>
      </c>
      <c r="BB108" s="72">
        <f ca="1">IF(OR(BB$4&lt;$Q108,BB$4&gt;$Q108+IF($S108="",1000,$S108)-1),0,IF(MOD(BB$4-$Q108,IF($R108="",1000,$R108))=0,$O108,0))*IF($Y108&gt;0,(1+INDEX(Escalation!$B$3:$B$18,$Y108,0))^(BB$4-SSSModel!$C$5),1)*IF($X108=0,1,OFFSET(Profiles!$K$2,$X108,MAX(Profiles!$C$2,BB$4-$Q108)))*IF($AA108=1,(1+SSSModel!#REF!),1)</f>
        <v>0</v>
      </c>
      <c r="BC108" s="72">
        <f ca="1">IF(OR(BC$4&lt;$Q108,BC$4&gt;$Q108+IF($S108="",1000,$S108)-1),0,IF(MOD(BC$4-$Q108,IF($R108="",1000,$R108))=0,$O108,0))*IF($Y108&gt;0,(1+INDEX(Escalation!$B$3:$B$18,$Y108,0))^(BC$4-SSSModel!$C$5),1)*IF($X108=0,1,OFFSET(Profiles!$K$2,$X108,MAX(Profiles!$C$2,BC$4-$Q108)))*IF($AA108=1,(1+SSSModel!#REF!),1)</f>
        <v>0</v>
      </c>
      <c r="BD108" s="72">
        <f ca="1">IF(OR(BD$4&lt;$Q108,BD$4&gt;$Q108+IF($S108="",1000,$S108)-1),0,IF(MOD(BD$4-$Q108,IF($R108="",1000,$R108))=0,$O108,0))*IF($Y108&gt;0,(1+INDEX(Escalation!$B$3:$B$18,$Y108,0))^(BD$4-SSSModel!$C$5),1)*IF($X108=0,1,OFFSET(Profiles!$K$2,$X108,MAX(Profiles!$C$2,BD$4-$Q108)))*IF($AA108=1,(1+SSSModel!#REF!),1)</f>
        <v>0</v>
      </c>
      <c r="BE108" s="72">
        <f ca="1">IF(OR(BE$4&lt;$Q108,BE$4&gt;$Q108+IF($S108="",1000,$S108)-1),0,IF(MOD(BE$4-$Q108,IF($R108="",1000,$R108))=0,$O108,0))*IF($Y108&gt;0,(1+INDEX(Escalation!$B$3:$B$18,$Y108,0))^(BE$4-SSSModel!$C$5),1)*IF($X108=0,1,OFFSET(Profiles!$K$2,$X108,MAX(Profiles!$C$2,BE$4-$Q108)))*IF($AA108=1,(1+SSSModel!#REF!),1)</f>
        <v>0</v>
      </c>
      <c r="BF108" s="72">
        <f ca="1">IF(OR(BF$4&lt;$Q108,BF$4&gt;$Q108+IF($S108="",1000,$S108)-1),0,IF(MOD(BF$4-$Q108,IF($R108="",1000,$R108))=0,$O108,0))*IF($Y108&gt;0,(1+INDEX(Escalation!$B$3:$B$18,$Y108,0))^(BF$4-SSSModel!$C$5),1)*IF($X108=0,1,OFFSET(Profiles!$K$2,$X108,MAX(Profiles!$C$2,BF$4-$Q108)))*IF($AA108=1,(1+SSSModel!#REF!),1)</f>
        <v>0</v>
      </c>
      <c r="BG108" s="72">
        <f ca="1">IF(OR(BG$4&lt;$Q108,BG$4&gt;$Q108+IF($S108="",1000,$S108)-1),0,IF(MOD(BG$4-$Q108,IF($R108="",1000,$R108))=0,$O108,0))*IF($Y108&gt;0,(1+INDEX(Escalation!$B$3:$B$18,$Y108,0))^(BG$4-SSSModel!$C$5),1)*IF($X108=0,1,OFFSET(Profiles!$K$2,$X108,MAX(Profiles!$C$2,BG$4-$Q108)))*IF($AA108=1,(1+SSSModel!#REF!),1)</f>
        <v>0</v>
      </c>
      <c r="BH108" s="72">
        <f ca="1">IF(OR(BH$4&lt;$Q108,BH$4&gt;$Q108+IF($S108="",1000,$S108)-1),0,IF(MOD(BH$4-$Q108,IF($R108="",1000,$R108))=0,$O108,0))*IF($Y108&gt;0,(1+INDEX(Escalation!$B$3:$B$18,$Y108,0))^(BH$4-SSSModel!$C$5),1)*IF($X108=0,1,OFFSET(Profiles!$K$2,$X108,MAX(Profiles!$C$2,BH$4-$Q108)))*IF($AA108=1,(1+SSSModel!#REF!),1)</f>
        <v>0</v>
      </c>
      <c r="BI108" s="72">
        <f ca="1">IF(OR(BI$4&lt;$Q108,BI$4&gt;$Q108+IF($S108="",1000,$S108)-1),0,IF(MOD(BI$4-$Q108,IF($R108="",1000,$R108))=0,$O108,0))*IF($Y108&gt;0,(1+INDEX(Escalation!$B$3:$B$18,$Y108,0))^(BI$4-SSSModel!$C$5),1)*IF($X108=0,1,OFFSET(Profiles!$K$2,$X108,MAX(Profiles!$C$2,BI$4-$Q108)))*IF($AA108=1,(1+SSSModel!#REF!),1)</f>
        <v>0</v>
      </c>
      <c r="BJ108" s="72">
        <f ca="1">IF(OR(BJ$4&lt;$Q108,BJ$4&gt;$Q108+IF($S108="",1000,$S108)-1),0,IF(MOD(BJ$4-$Q108,IF($R108="",1000,$R108))=0,$O108,0))*IF($Y108&gt;0,(1+INDEX(Escalation!$B$3:$B$18,$Y108,0))^(BJ$4-SSSModel!$C$5),1)*IF($X108=0,1,OFFSET(Profiles!$K$2,$X108,MAX(Profiles!$C$2,BJ$4-$Q108)))*IF($AA108=1,(1+SSSModel!#REF!),1)</f>
        <v>0</v>
      </c>
      <c r="BK108" s="72">
        <f ca="1">IF(OR(BK$4&lt;$Q108,BK$4&gt;$Q108+IF($S108="",1000,$S108)-1),0,IF(MOD(BK$4-$Q108,IF($R108="",1000,$R108))=0,$O108,0))*IF($Y108&gt;0,(1+INDEX(Escalation!$B$3:$B$18,$Y108,0))^(BK$4-SSSModel!$C$5),1)*IF($X108=0,1,OFFSET(Profiles!$K$2,$X108,MAX(Profiles!$C$2,BK$4-$Q108)))*IF($AA108=1,(1+SSSModel!#REF!),1)</f>
        <v>0</v>
      </c>
      <c r="BL108" s="72">
        <f ca="1">IF(OR(BL$4&lt;$Q108,BL$4&gt;$Q108+IF($S108="",1000,$S108)-1),0,IF(MOD(BL$4-$Q108,IF($R108="",1000,$R108))=0,$O108,0))*IF($Y108&gt;0,(1+INDEX(Escalation!$B$3:$B$18,$Y108,0))^(BL$4-SSSModel!$C$5),1)*IF($X108=0,1,OFFSET(Profiles!$K$2,$X108,MAX(Profiles!$C$2,BL$4-$Q108)))*IF($AA108=1,(1+SSSModel!#REF!),1)</f>
        <v>0</v>
      </c>
      <c r="BM108" s="72">
        <f ca="1">IF(OR(BM$4&lt;$Q108,BM$4&gt;$Q108+IF($S108="",1000,$S108)-1),0,IF(MOD(BM$4-$Q108,IF($R108="",1000,$R108))=0,$O108,0))*IF($Y108&gt;0,(1+INDEX(Escalation!$B$3:$B$18,$Y108,0))^(BM$4-SSSModel!$C$5),1)*IF($X108=0,1,OFFSET(Profiles!$K$2,$X108,MAX(Profiles!$C$2,BM$4-$Q108)))*IF($AA108=1,(1+SSSModel!#REF!),1)</f>
        <v>0</v>
      </c>
      <c r="BN108" s="72">
        <f ca="1">IF(OR(BN$4&lt;$Q108,BN$4&gt;$Q108+IF($S108="",1000,$S108)-1),0,IF(MOD(BN$4-$Q108,IF($R108="",1000,$R108))=0,$O108,0))*IF($Y108&gt;0,(1+INDEX(Escalation!$B$3:$B$18,$Y108,0))^(BN$4-SSSModel!$C$5),1)*IF($X108=0,1,OFFSET(Profiles!$K$2,$X108,MAX(Profiles!$C$2,BN$4-$Q108)))*IF($AA108=1,(1+SSSModel!#REF!),1)</f>
        <v>0</v>
      </c>
      <c r="BO108" s="72">
        <f ca="1">IF(OR(BO$4&lt;$Q108,BO$4&gt;$Q108+IF($S108="",1000,$S108)-1),0,IF(MOD(BO$4-$Q108,IF($R108="",1000,$R108))=0,$O108,0))*IF($Y108&gt;0,(1+INDEX(Escalation!$B$3:$B$18,$Y108,0))^(BO$4-SSSModel!$C$5),1)*IF($X108=0,1,OFFSET(Profiles!$K$2,$X108,MAX(Profiles!$C$2,BO$4-$Q108)))*IF($AA108=1,(1+SSSModel!#REF!),1)</f>
        <v>0</v>
      </c>
      <c r="BP108" s="72">
        <f ca="1">IF(OR(BP$4&lt;$Q108,BP$4&gt;$Q108+IF($S108="",1000,$S108)-1),0,IF(MOD(BP$4-$Q108,IF($R108="",1000,$R108))=0,$O108,0))*IF($Y108&gt;0,(1+INDEX(Escalation!$B$3:$B$18,$Y108,0))^(BP$4-SSSModel!$C$5),1)*IF($X108=0,1,OFFSET(Profiles!$K$2,$X108,MAX(Profiles!$C$2,BP$4-$Q108)))*IF($AA108=1,(1+SSSModel!#REF!),1)</f>
        <v>0</v>
      </c>
      <c r="BQ108" s="72">
        <f ca="1">IF(OR(BQ$4&lt;$Q108,BQ$4&gt;$Q108+IF($S108="",1000,$S108)-1),0,IF(MOD(BQ$4-$Q108,IF($R108="",1000,$R108))=0,$O108,0))*IF($Y108&gt;0,(1+INDEX(Escalation!$B$3:$B$18,$Y108,0))^(BQ$4-SSSModel!$C$5),1)*IF($X108=0,1,OFFSET(Profiles!$K$2,$X108,MAX(Profiles!$C$2,BQ$4-$Q108)))*IF($AA108=1,(1+SSSModel!#REF!),1)</f>
        <v>0</v>
      </c>
      <c r="BR108" s="72">
        <f ca="1">IF(OR(BR$4&lt;$Q108,BR$4&gt;$Q108+IF($S108="",1000,$S108)-1),0,IF(MOD(BR$4-$Q108,IF($R108="",1000,$R108))=0,$O108,0))*IF($Y108&gt;0,(1+INDEX(Escalation!$B$3:$B$18,$Y108,0))^(BR$4-SSSModel!$C$5),1)*IF($X108=0,1,OFFSET(Profiles!$K$2,$X108,MAX(Profiles!$C$2,BR$4-$Q108)))*IF($AA108=1,(1+SSSModel!#REF!),1)</f>
        <v>0</v>
      </c>
      <c r="BS108" s="72">
        <f ca="1">IF(OR(BS$4&lt;$Q108,BS$4&gt;$Q108+IF($S108="",1000,$S108)-1),0,IF(MOD(BS$4-$Q108,IF($R108="",1000,$R108))=0,$O108,0))*IF($Y108&gt;0,(1+INDEX(Escalation!$B$3:$B$18,$Y108,0))^(BS$4-SSSModel!$C$5),1)*IF($X108=0,1,OFFSET(Profiles!$K$2,$X108,MAX(Profiles!$C$2,BS$4-$Q108)))*IF($AA108=1,(1+SSSModel!#REF!),1)</f>
        <v>0</v>
      </c>
      <c r="BT108" s="72">
        <f ca="1">IF(OR(BT$4&lt;$Q108,BT$4&gt;$Q108+IF($S108="",1000,$S108)-1),0,IF(MOD(BT$4-$Q108,IF($R108="",1000,$R108))=0,$O108,0))*IF($Y108&gt;0,(1+INDEX(Escalation!$B$3:$B$18,$Y108,0))^(BT$4-SSSModel!$C$5),1)*IF($X108=0,1,OFFSET(Profiles!$K$2,$X108,MAX(Profiles!$C$2,BT$4-$Q108)))*IF($AA108=1,(1+SSSModel!#REF!),1)</f>
        <v>0</v>
      </c>
      <c r="BU108" s="72">
        <f ca="1">IF(OR(BU$4&lt;$Q108,BU$4&gt;$Q108+IF($S108="",1000,$S108)-1),0,IF(MOD(BU$4-$Q108,IF($R108="",1000,$R108))=0,$O108,0))*IF($Y108&gt;0,(1+INDEX(Escalation!$B$3:$B$18,$Y108,0))^(BU$4-SSSModel!$C$5),1)*IF($X108=0,1,OFFSET(Profiles!$K$2,$X108,MAX(Profiles!$C$2,BU$4-$Q108)))*IF($AA108=1,(1+SSSModel!#REF!),1)</f>
        <v>0</v>
      </c>
      <c r="BV108" s="72">
        <f ca="1">IF(OR(BV$4&lt;$Q108,BV$4&gt;$Q108+IF($S108="",1000,$S108)-1),0,IF(MOD(BV$4-$Q108,IF($R108="",1000,$R108))=0,$O108,0))*IF($Y108&gt;0,(1+INDEX(Escalation!$B$3:$B$18,$Y108,0))^(BV$4-SSSModel!$C$5),1)*IF($X108=0,1,OFFSET(Profiles!$K$2,$X108,MAX(Profiles!$C$2,BV$4-$Q108)))*IF($AA108=1,(1+SSSModel!#REF!),1)</f>
        <v>0</v>
      </c>
      <c r="BW108" s="72">
        <f ca="1">IF(OR(BW$4&lt;$Q108,BW$4&gt;$Q108+IF($S108="",1000,$S108)-1),0,IF(MOD(BW$4-$Q108,IF($R108="",1000,$R108))=0,$O108,0))*IF($Y108&gt;0,(1+INDEX(Escalation!$B$3:$B$18,$Y108,0))^(BW$4-SSSModel!$C$5),1)*IF($X108=0,1,OFFSET(Profiles!$K$2,$X108,MAX(Profiles!$C$2,BW$4-$Q108)))*IF($AA108=1,(1+SSSModel!#REF!),1)</f>
        <v>0</v>
      </c>
      <c r="BX108" s="72">
        <f ca="1">IF(OR(BX$4&lt;$Q108,BX$4&gt;$Q108+IF($S108="",1000,$S108)-1),0,IF(MOD(BX$4-$Q108,IF($R108="",1000,$R108))=0,$O108,0))*IF($Y108&gt;0,(1+INDEX(Escalation!$B$3:$B$18,$Y108,0))^(BX$4-SSSModel!$C$5),1)*IF($X108=0,1,OFFSET(Profiles!$K$2,$X108,MAX(Profiles!$C$2,BX$4-$Q108)))*IF($AA108=1,(1+SSSModel!#REF!),1)</f>
        <v>0</v>
      </c>
      <c r="BY108" s="72">
        <f ca="1">IF(OR(BY$4&lt;$Q108,BY$4&gt;$Q108+IF($S108="",1000,$S108)-1),0,IF(MOD(BY$4-$Q108,IF($R108="",1000,$R108))=0,$O108,0))*IF($Y108&gt;0,(1+INDEX(Escalation!$B$3:$B$18,$Y108,0))^(BY$4-SSSModel!$C$5),1)*IF($X108=0,1,OFFSET(Profiles!$K$2,$X108,MAX(Profiles!$C$2,BY$4-$Q108)))*IF($AA108=1,(1+SSSModel!#REF!),1)</f>
        <v>0</v>
      </c>
      <c r="BZ108" s="72">
        <f ca="1">IF(OR(BZ$4&lt;$Q108,BZ$4&gt;$Q108+IF($S108="",1000,$S108)-1),0,IF(MOD(BZ$4-$Q108,IF($R108="",1000,$R108))=0,$O108,0))*IF($Y108&gt;0,(1+INDEX(Escalation!$B$3:$B$18,$Y108,0))^(BZ$4-SSSModel!$C$5),1)*IF($X108=0,1,OFFSET(Profiles!$K$2,$X108,MAX(Profiles!$C$2,BZ$4-$Q108)))*IF($AA108=1,(1+SSSModel!#REF!),1)</f>
        <v>0</v>
      </c>
      <c r="CA108" s="134">
        <f ca="1">IF(OR($Z108=0,SSSModel!$C$4="CF"),AC108,
IF(LEFT($V108,3)="ON_",
     IF(SSSModel!$C$4="RR",SUMPRODUCT(OFFSET($AC108,0,0,1,$CB$2),OFFSET(Profiles!$K$28,($Z108-1)*(Profiles!$I$26+1)+CA$4-SSSModel!$C$3+1,0,1,$CB$2)),
     IF(SSSModel!$C$4="ECC",$EA108*$EB108*SUMPRODUCT(OFFSET($AC108,0,MAX(0,CA$4-$DZ108-$CA$4+1),1,MIN($DZ108,CA$4-$CA$4+1)),OFFSET(Escalation!$K$24,($Y108-1)*(Escalation!$I$22+1)+CA$4-SSSModel!$C$3+1,MAX(0,CA$4-$DZ108-$CA$4+1),1,MIN($DZ108,CA$4-$CA$4+1))),
     IF(SSSModel!$C$4="PV",AC108*$EA108*(1+SSSModel!$C$2),
     IF(SSSModel!$C$4="FCR",$EC108*SUM(OFFSET($AC108,0,MAX(CA$4-$AC$4-$DZ108+1,0),1,MIN($DZ108,CA$4-$AC$4+1))),0)))),
SUM($AC108:$BZ108)*
     IF(SSSModel!$C$4="RR",OFFSET(Profiles!$K$2,$Z108,MAX(Profiles!$C$2,AC$4-$W108)),
     IF(SSSModel!$C$4="ECC",$EA108*$EB108*IF(MAX(Escalation!$C$2,AC$4-$W108)&gt;$DZ108-1,0,OFFSET(Escalation!$K$2,$Y108,MAX(Escalation!$C$2,AC$4-$W108))),
     IF(SSSModel!$C$4="PV",IF(CA$4=$W108,$EA108*(1+SSSModel!$C$2),0),
     IF(SSSModel!$C$4="FCR",IF(AND(CA$4&gt;=$W108,OFFSET(Profiles!$K$2,$Z108,MAX(Profiles!$C$2,AC$4-$W108))&gt;0),$EC108,0),0))))))</f>
        <v>0</v>
      </c>
      <c r="CB108" s="135">
        <f ca="1">IF(OR($Z108=0,SSSModel!$C$4="CF"),AD108,
IF(LEFT($V108,3)="ON_",
     IF(SSSModel!$C$4="RR",SUMPRODUCT(OFFSET($AC108,0,0,1,$CB$2),OFFSET(Profiles!$K$28,($Z108-1)*(Profiles!$I$26+1)+CB$4-SSSModel!$C$3+1,0,1,$CB$2)),
     IF(SSSModel!$C$4="ECC",$EA108*$EB108*SUMPRODUCT(OFFSET($AC108,0,MAX(0,CB$4-$DZ108-$CA$4+1),1,MIN($DZ108,CB$4-$CA$4+1)),OFFSET(Escalation!$K$24,($Y108-1)*(Escalation!$I$22+1)+CB$4-SSSModel!$C$3+1,MAX(0,CB$4-$DZ108-$CA$4+1),1,MIN($DZ108,CB$4-$CA$4+1))),
     IF(SSSModel!$C$4="PV",AD108*$EA108*(1+SSSModel!$C$2),
     IF(SSSModel!$C$4="FCR",$EC108*SUM(OFFSET($AC108,0,MAX(CB$4-$AC$4-$DZ108+1,0),1,MIN($DZ108,CB$4-$AC$4+1))),0)))),
SUM($AC108:$BZ108)*
     IF(SSSModel!$C$4="RR",OFFSET(Profiles!$K$2,$Z108,MAX(Profiles!$C$2,AD$4-$W108)),
     IF(SSSModel!$C$4="ECC",$EA108*$EB108*IF(MAX(Escalation!$C$2,AD$4-$W108)&gt;$DZ108-1,0,OFFSET(Escalation!$K$2,$Y108,MAX(Escalation!$C$2,AD$4-$W108))),
     IF(SSSModel!$C$4="PV",IF(CB$4=$W108,$EA108*(1+SSSModel!$C$2),0),
     IF(SSSModel!$C$4="FCR",IF(AND(CB$4&gt;=$W108,OFFSET(Profiles!$K$2,$Z108,MAX(Profiles!$C$2,AD$4-$W108))&gt;0),$EC108,0),0))))))</f>
        <v>0</v>
      </c>
      <c r="CC108" s="135">
        <f ca="1">IF(OR($Z108=0,SSSModel!$C$4="CF"),AE108,
IF(LEFT($V108,3)="ON_",
     IF(SSSModel!$C$4="RR",SUMPRODUCT(OFFSET($AC108,0,0,1,$CB$2),OFFSET(Profiles!$K$28,($Z108-1)*(Profiles!$I$26+1)+CC$4-SSSModel!$C$3+1,0,1,$CB$2)),
     IF(SSSModel!$C$4="ECC",$EA108*$EB108*SUMPRODUCT(OFFSET($AC108,0,MAX(0,CC$4-$DZ108-$CA$4+1),1,MIN($DZ108,CC$4-$CA$4+1)),OFFSET(Escalation!$K$24,($Y108-1)*(Escalation!$I$22+1)+CC$4-SSSModel!$C$3+1,MAX(0,CC$4-$DZ108-$CA$4+1),1,MIN($DZ108,CC$4-$CA$4+1))),
     IF(SSSModel!$C$4="PV",AE108*$EA108*(1+SSSModel!$C$2),
     IF(SSSModel!$C$4="FCR",$EC108*SUM(OFFSET($AC108,0,MAX(CC$4-$AC$4-$DZ108+1,0),1,MIN($DZ108,CC$4-$AC$4+1))),0)))),
SUM($AC108:$BZ108)*
     IF(SSSModel!$C$4="RR",OFFSET(Profiles!$K$2,$Z108,MAX(Profiles!$C$2,AE$4-$W108)),
     IF(SSSModel!$C$4="ECC",$EA108*$EB108*IF(MAX(Escalation!$C$2,AE$4-$W108)&gt;$DZ108-1,0,OFFSET(Escalation!$K$2,$Y108,MAX(Escalation!$C$2,AE$4-$W108))),
     IF(SSSModel!$C$4="PV",IF(CC$4=$W108,$EA108*(1+SSSModel!$C$2),0),
     IF(SSSModel!$C$4="FCR",IF(AND(CC$4&gt;=$W108,OFFSET(Profiles!$K$2,$Z108,MAX(Profiles!$C$2,AE$4-$W108))&gt;0),$EC108,0),0))))))</f>
        <v>0</v>
      </c>
      <c r="CD108" s="135">
        <f ca="1">IF(OR($Z108=0,SSSModel!$C$4="CF"),AF108,
IF(LEFT($V108,3)="ON_",
     IF(SSSModel!$C$4="RR",SUMPRODUCT(OFFSET($AC108,0,0,1,$CB$2),OFFSET(Profiles!$K$28,($Z108-1)*(Profiles!$I$26+1)+CD$4-SSSModel!$C$3+1,0,1,$CB$2)),
     IF(SSSModel!$C$4="ECC",$EA108*$EB108*SUMPRODUCT(OFFSET($AC108,0,MAX(0,CD$4-$DZ108-$CA$4+1),1,MIN($DZ108,CD$4-$CA$4+1)),OFFSET(Escalation!$K$24,($Y108-1)*(Escalation!$I$22+1)+CD$4-SSSModel!$C$3+1,MAX(0,CD$4-$DZ108-$CA$4+1),1,MIN($DZ108,CD$4-$CA$4+1))),
     IF(SSSModel!$C$4="PV",AF108*$EA108*(1+SSSModel!$C$2),
     IF(SSSModel!$C$4="FCR",$EC108*SUM(OFFSET($AC108,0,MAX(CD$4-$AC$4-$DZ108+1,0),1,MIN($DZ108,CD$4-$AC$4+1))),0)))),
SUM($AC108:$BZ108)*
     IF(SSSModel!$C$4="RR",OFFSET(Profiles!$K$2,$Z108,MAX(Profiles!$C$2,AF$4-$W108)),
     IF(SSSModel!$C$4="ECC",$EA108*$EB108*IF(MAX(Escalation!$C$2,AF$4-$W108)&gt;$DZ108-1,0,OFFSET(Escalation!$K$2,$Y108,MAX(Escalation!$C$2,AF$4-$W108))),
     IF(SSSModel!$C$4="PV",IF(CD$4=$W108,$EA108*(1+SSSModel!$C$2),0),
     IF(SSSModel!$C$4="FCR",IF(AND(CD$4&gt;=$W108,OFFSET(Profiles!$K$2,$Z108,MAX(Profiles!$C$2,AF$4-$W108))&gt;0),$EC108,0),0))))))</f>
        <v>0</v>
      </c>
      <c r="CE108" s="135">
        <f ca="1">IF(OR($Z108=0,SSSModel!$C$4="CF"),AG108,
IF(LEFT($V108,3)="ON_",
     IF(SSSModel!$C$4="RR",SUMPRODUCT(OFFSET($AC108,0,0,1,$CB$2),OFFSET(Profiles!$K$28,($Z108-1)*(Profiles!$I$26+1)+CE$4-SSSModel!$C$3+1,0,1,$CB$2)),
     IF(SSSModel!$C$4="ECC",$EA108*$EB108*SUMPRODUCT(OFFSET($AC108,0,MAX(0,CE$4-$DZ108-$CA$4+1),1,MIN($DZ108,CE$4-$CA$4+1)),OFFSET(Escalation!$K$24,($Y108-1)*(Escalation!$I$22+1)+CE$4-SSSModel!$C$3+1,MAX(0,CE$4-$DZ108-$CA$4+1),1,MIN($DZ108,CE$4-$CA$4+1))),
     IF(SSSModel!$C$4="PV",AG108*$EA108*(1+SSSModel!$C$2),
     IF(SSSModel!$C$4="FCR",$EC108*SUM(OFFSET($AC108,0,MAX(CE$4-$AC$4-$DZ108+1,0),1,MIN($DZ108,CE$4-$AC$4+1))),0)))),
SUM($AC108:$BZ108)*
     IF(SSSModel!$C$4="RR",OFFSET(Profiles!$K$2,$Z108,MAX(Profiles!$C$2,AG$4-$W108)),
     IF(SSSModel!$C$4="ECC",$EA108*$EB108*IF(MAX(Escalation!$C$2,AG$4-$W108)&gt;$DZ108-1,0,OFFSET(Escalation!$K$2,$Y108,MAX(Escalation!$C$2,AG$4-$W108))),
     IF(SSSModel!$C$4="PV",IF(CE$4=$W108,$EA108*(1+SSSModel!$C$2),0),
     IF(SSSModel!$C$4="FCR",IF(AND(CE$4&gt;=$W108,OFFSET(Profiles!$K$2,$Z108,MAX(Profiles!$C$2,AG$4-$W108))&gt;0),$EC108,0),0))))))</f>
        <v>0</v>
      </c>
      <c r="CF108" s="135">
        <f ca="1">IF(OR($Z108=0,SSSModel!$C$4="CF"),AH108,
IF(LEFT($V108,3)="ON_",
     IF(SSSModel!$C$4="RR",SUMPRODUCT(OFFSET($AC108,0,0,1,$CB$2),OFFSET(Profiles!$K$28,($Z108-1)*(Profiles!$I$26+1)+CF$4-SSSModel!$C$3+1,0,1,$CB$2)),
     IF(SSSModel!$C$4="ECC",$EA108*$EB108*SUMPRODUCT(OFFSET($AC108,0,MAX(0,CF$4-$DZ108-$CA$4+1),1,MIN($DZ108,CF$4-$CA$4+1)),OFFSET(Escalation!$K$24,($Y108-1)*(Escalation!$I$22+1)+CF$4-SSSModel!$C$3+1,MAX(0,CF$4-$DZ108-$CA$4+1),1,MIN($DZ108,CF$4-$CA$4+1))),
     IF(SSSModel!$C$4="PV",AH108*$EA108*(1+SSSModel!$C$2),
     IF(SSSModel!$C$4="FCR",$EC108*SUM(OFFSET($AC108,0,MAX(CF$4-$AC$4-$DZ108+1,0),1,MIN($DZ108,CF$4-$AC$4+1))),0)))),
SUM($AC108:$BZ108)*
     IF(SSSModel!$C$4="RR",OFFSET(Profiles!$K$2,$Z108,MAX(Profiles!$C$2,AH$4-$W108)),
     IF(SSSModel!$C$4="ECC",$EA108*$EB108*IF(MAX(Escalation!$C$2,AH$4-$W108)&gt;$DZ108-1,0,OFFSET(Escalation!$K$2,$Y108,MAX(Escalation!$C$2,AH$4-$W108))),
     IF(SSSModel!$C$4="PV",IF(CF$4=$W108,$EA108*(1+SSSModel!$C$2),0),
     IF(SSSModel!$C$4="FCR",IF(AND(CF$4&gt;=$W108,OFFSET(Profiles!$K$2,$Z108,MAX(Profiles!$C$2,AH$4-$W108))&gt;0),$EC108,0),0))))))</f>
        <v>0</v>
      </c>
      <c r="CG108" s="135">
        <f ca="1">IF(OR($Z108=0,SSSModel!$C$4="CF"),AI108,
IF(LEFT($V108,3)="ON_",
     IF(SSSModel!$C$4="RR",SUMPRODUCT(OFFSET($AC108,0,0,1,$CB$2),OFFSET(Profiles!$K$28,($Z108-1)*(Profiles!$I$26+1)+CG$4-SSSModel!$C$3+1,0,1,$CB$2)),
     IF(SSSModel!$C$4="ECC",$EA108*$EB108*SUMPRODUCT(OFFSET($AC108,0,MAX(0,CG$4-$DZ108-$CA$4+1),1,MIN($DZ108,CG$4-$CA$4+1)),OFFSET(Escalation!$K$24,($Y108-1)*(Escalation!$I$22+1)+CG$4-SSSModel!$C$3+1,MAX(0,CG$4-$DZ108-$CA$4+1),1,MIN($DZ108,CG$4-$CA$4+1))),
     IF(SSSModel!$C$4="PV",AI108*$EA108*(1+SSSModel!$C$2),
     IF(SSSModel!$C$4="FCR",$EC108*SUM(OFFSET($AC108,0,MAX(CG$4-$AC$4-$DZ108+1,0),1,MIN($DZ108,CG$4-$AC$4+1))),0)))),
SUM($AC108:$BZ108)*
     IF(SSSModel!$C$4="RR",OFFSET(Profiles!$K$2,$Z108,MAX(Profiles!$C$2,AI$4-$W108)),
     IF(SSSModel!$C$4="ECC",$EA108*$EB108*IF(MAX(Escalation!$C$2,AI$4-$W108)&gt;$DZ108-1,0,OFFSET(Escalation!$K$2,$Y108,MAX(Escalation!$C$2,AI$4-$W108))),
     IF(SSSModel!$C$4="PV",IF(CG$4=$W108,$EA108*(1+SSSModel!$C$2),0),
     IF(SSSModel!$C$4="FCR",IF(AND(CG$4&gt;=$W108,OFFSET(Profiles!$K$2,$Z108,MAX(Profiles!$C$2,AI$4-$W108))&gt;0),$EC108,0),0))))))</f>
        <v>0</v>
      </c>
      <c r="CH108" s="135">
        <f ca="1">IF(OR($Z108=0,SSSModel!$C$4="CF"),AJ108,
IF(LEFT($V108,3)="ON_",
     IF(SSSModel!$C$4="RR",SUMPRODUCT(OFFSET($AC108,0,0,1,$CB$2),OFFSET(Profiles!$K$28,($Z108-1)*(Profiles!$I$26+1)+CH$4-SSSModel!$C$3+1,0,1,$CB$2)),
     IF(SSSModel!$C$4="ECC",$EA108*$EB108*SUMPRODUCT(OFFSET($AC108,0,MAX(0,CH$4-$DZ108-$CA$4+1),1,MIN($DZ108,CH$4-$CA$4+1)),OFFSET(Escalation!$K$24,($Y108-1)*(Escalation!$I$22+1)+CH$4-SSSModel!$C$3+1,MAX(0,CH$4-$DZ108-$CA$4+1),1,MIN($DZ108,CH$4-$CA$4+1))),
     IF(SSSModel!$C$4="PV",AJ108*$EA108*(1+SSSModel!$C$2),
     IF(SSSModel!$C$4="FCR",$EC108*SUM(OFFSET($AC108,0,MAX(CH$4-$AC$4-$DZ108+1,0),1,MIN($DZ108,CH$4-$AC$4+1))),0)))),
SUM($AC108:$BZ108)*
     IF(SSSModel!$C$4="RR",OFFSET(Profiles!$K$2,$Z108,MAX(Profiles!$C$2,AJ$4-$W108)),
     IF(SSSModel!$C$4="ECC",$EA108*$EB108*IF(MAX(Escalation!$C$2,AJ$4-$W108)&gt;$DZ108-1,0,OFFSET(Escalation!$K$2,$Y108,MAX(Escalation!$C$2,AJ$4-$W108))),
     IF(SSSModel!$C$4="PV",IF(CH$4=$W108,$EA108*(1+SSSModel!$C$2),0),
     IF(SSSModel!$C$4="FCR",IF(AND(CH$4&gt;=$W108,OFFSET(Profiles!$K$2,$Z108,MAX(Profiles!$C$2,AJ$4-$W108))&gt;0),$EC108,0),0))))))</f>
        <v>0</v>
      </c>
      <c r="CI108" s="135">
        <f ca="1">IF(OR($Z108=0,SSSModel!$C$4="CF"),AK108,
IF(LEFT($V108,3)="ON_",
     IF(SSSModel!$C$4="RR",SUMPRODUCT(OFFSET($AC108,0,0,1,$CB$2),OFFSET(Profiles!$K$28,($Z108-1)*(Profiles!$I$26+1)+CI$4-SSSModel!$C$3+1,0,1,$CB$2)),
     IF(SSSModel!$C$4="ECC",$EA108*$EB108*SUMPRODUCT(OFFSET($AC108,0,MAX(0,CI$4-$DZ108-$CA$4+1),1,MIN($DZ108,CI$4-$CA$4+1)),OFFSET(Escalation!$K$24,($Y108-1)*(Escalation!$I$22+1)+CI$4-SSSModel!$C$3+1,MAX(0,CI$4-$DZ108-$CA$4+1),1,MIN($DZ108,CI$4-$CA$4+1))),
     IF(SSSModel!$C$4="PV",AK108*$EA108*(1+SSSModel!$C$2),
     IF(SSSModel!$C$4="FCR",$EC108*SUM(OFFSET($AC108,0,MAX(CI$4-$AC$4-$DZ108+1,0),1,MIN($DZ108,CI$4-$AC$4+1))),0)))),
SUM($AC108:$BZ108)*
     IF(SSSModel!$C$4="RR",OFFSET(Profiles!$K$2,$Z108,MAX(Profiles!$C$2,AK$4-$W108)),
     IF(SSSModel!$C$4="ECC",$EA108*$EB108*IF(MAX(Escalation!$C$2,AK$4-$W108)&gt;$DZ108-1,0,OFFSET(Escalation!$K$2,$Y108,MAX(Escalation!$C$2,AK$4-$W108))),
     IF(SSSModel!$C$4="PV",IF(CI$4=$W108,$EA108*(1+SSSModel!$C$2),0),
     IF(SSSModel!$C$4="FCR",IF(AND(CI$4&gt;=$W108,OFFSET(Profiles!$K$2,$Z108,MAX(Profiles!$C$2,AK$4-$W108))&gt;0),$EC108,0),0))))))</f>
        <v>0</v>
      </c>
      <c r="CJ108" s="135">
        <f ca="1">IF(OR($Z108=0,SSSModel!$C$4="CF"),AL108,
IF(LEFT($V108,3)="ON_",
     IF(SSSModel!$C$4="RR",SUMPRODUCT(OFFSET($AC108,0,0,1,$CB$2),OFFSET(Profiles!$K$28,($Z108-1)*(Profiles!$I$26+1)+CJ$4-SSSModel!$C$3+1,0,1,$CB$2)),
     IF(SSSModel!$C$4="ECC",$EA108*$EB108*SUMPRODUCT(OFFSET($AC108,0,MAX(0,CJ$4-$DZ108-$CA$4+1),1,MIN($DZ108,CJ$4-$CA$4+1)),OFFSET(Escalation!$K$24,($Y108-1)*(Escalation!$I$22+1)+CJ$4-SSSModel!$C$3+1,MAX(0,CJ$4-$DZ108-$CA$4+1),1,MIN($DZ108,CJ$4-$CA$4+1))),
     IF(SSSModel!$C$4="PV",AL108*$EA108*(1+SSSModel!$C$2),
     IF(SSSModel!$C$4="FCR",$EC108*SUM(OFFSET($AC108,0,MAX(CJ$4-$AC$4-$DZ108+1,0),1,MIN($DZ108,CJ$4-$AC$4+1))),0)))),
SUM($AC108:$BZ108)*
     IF(SSSModel!$C$4="RR",OFFSET(Profiles!$K$2,$Z108,MAX(Profiles!$C$2,AL$4-$W108)),
     IF(SSSModel!$C$4="ECC",$EA108*$EB108*IF(MAX(Escalation!$C$2,AL$4-$W108)&gt;$DZ108-1,0,OFFSET(Escalation!$K$2,$Y108,MAX(Escalation!$C$2,AL$4-$W108))),
     IF(SSSModel!$C$4="PV",IF(CJ$4=$W108,$EA108*(1+SSSModel!$C$2),0),
     IF(SSSModel!$C$4="FCR",IF(AND(CJ$4&gt;=$W108,OFFSET(Profiles!$K$2,$Z108,MAX(Profiles!$C$2,AL$4-$W108))&gt;0),$EC108,0),0))))))</f>
        <v>0</v>
      </c>
      <c r="CK108" s="135">
        <f ca="1">IF(OR($Z108=0,SSSModel!$C$4="CF"),AM108,
IF(LEFT($V108,3)="ON_",
     IF(SSSModel!$C$4="RR",SUMPRODUCT(OFFSET($AC108,0,0,1,$CB$2),OFFSET(Profiles!$K$28,($Z108-1)*(Profiles!$I$26+1)+CK$4-SSSModel!$C$3+1,0,1,$CB$2)),
     IF(SSSModel!$C$4="ECC",$EA108*$EB108*SUMPRODUCT(OFFSET($AC108,0,MAX(0,CK$4-$DZ108-$CA$4+1),1,MIN($DZ108,CK$4-$CA$4+1)),OFFSET(Escalation!$K$24,($Y108-1)*(Escalation!$I$22+1)+CK$4-SSSModel!$C$3+1,MAX(0,CK$4-$DZ108-$CA$4+1),1,MIN($DZ108,CK$4-$CA$4+1))),
     IF(SSSModel!$C$4="PV",AM108*$EA108*(1+SSSModel!$C$2),
     IF(SSSModel!$C$4="FCR",$EC108*SUM(OFFSET($AC108,0,MAX(CK$4-$AC$4-$DZ108+1,0),1,MIN($DZ108,CK$4-$AC$4+1))),0)))),
SUM($AC108:$BZ108)*
     IF(SSSModel!$C$4="RR",OFFSET(Profiles!$K$2,$Z108,MAX(Profiles!$C$2,AM$4-$W108)),
     IF(SSSModel!$C$4="ECC",$EA108*$EB108*IF(MAX(Escalation!$C$2,AM$4-$W108)&gt;$DZ108-1,0,OFFSET(Escalation!$K$2,$Y108,MAX(Escalation!$C$2,AM$4-$W108))),
     IF(SSSModel!$C$4="PV",IF(CK$4=$W108,$EA108*(1+SSSModel!$C$2),0),
     IF(SSSModel!$C$4="FCR",IF(AND(CK$4&gt;=$W108,OFFSET(Profiles!$K$2,$Z108,MAX(Profiles!$C$2,AM$4-$W108))&gt;0),$EC108,0),0))))))</f>
        <v>0</v>
      </c>
      <c r="CL108" s="135">
        <f ca="1">IF(OR($Z108=0,SSSModel!$C$4="CF"),AN108,
IF(LEFT($V108,3)="ON_",
     IF(SSSModel!$C$4="RR",SUMPRODUCT(OFFSET($AC108,0,0,1,$CB$2),OFFSET(Profiles!$K$28,($Z108-1)*(Profiles!$I$26+1)+CL$4-SSSModel!$C$3+1,0,1,$CB$2)),
     IF(SSSModel!$C$4="ECC",$EA108*$EB108*SUMPRODUCT(OFFSET($AC108,0,MAX(0,CL$4-$DZ108-$CA$4+1),1,MIN($DZ108,CL$4-$CA$4+1)),OFFSET(Escalation!$K$24,($Y108-1)*(Escalation!$I$22+1)+CL$4-SSSModel!$C$3+1,MAX(0,CL$4-$DZ108-$CA$4+1),1,MIN($DZ108,CL$4-$CA$4+1))),
     IF(SSSModel!$C$4="PV",AN108*$EA108*(1+SSSModel!$C$2),
     IF(SSSModel!$C$4="FCR",$EC108*SUM(OFFSET($AC108,0,MAX(CL$4-$AC$4-$DZ108+1,0),1,MIN($DZ108,CL$4-$AC$4+1))),0)))),
SUM($AC108:$BZ108)*
     IF(SSSModel!$C$4="RR",OFFSET(Profiles!$K$2,$Z108,MAX(Profiles!$C$2,AN$4-$W108)),
     IF(SSSModel!$C$4="ECC",$EA108*$EB108*IF(MAX(Escalation!$C$2,AN$4-$W108)&gt;$DZ108-1,0,OFFSET(Escalation!$K$2,$Y108,MAX(Escalation!$C$2,AN$4-$W108))),
     IF(SSSModel!$C$4="PV",IF(CL$4=$W108,$EA108*(1+SSSModel!$C$2),0),
     IF(SSSModel!$C$4="FCR",IF(AND(CL$4&gt;=$W108,OFFSET(Profiles!$K$2,$Z108,MAX(Profiles!$C$2,AN$4-$W108))&gt;0),$EC108,0),0))))))</f>
        <v>0</v>
      </c>
      <c r="CM108" s="135">
        <f ca="1">IF(OR($Z108=0,SSSModel!$C$4="CF"),AO108,
IF(LEFT($V108,3)="ON_",
     IF(SSSModel!$C$4="RR",SUMPRODUCT(OFFSET($AC108,0,0,1,$CB$2),OFFSET(Profiles!$K$28,($Z108-1)*(Profiles!$I$26+1)+CM$4-SSSModel!$C$3+1,0,1,$CB$2)),
     IF(SSSModel!$C$4="ECC",$EA108*$EB108*SUMPRODUCT(OFFSET($AC108,0,MAX(0,CM$4-$DZ108-$CA$4+1),1,MIN($DZ108,CM$4-$CA$4+1)),OFFSET(Escalation!$K$24,($Y108-1)*(Escalation!$I$22+1)+CM$4-SSSModel!$C$3+1,MAX(0,CM$4-$DZ108-$CA$4+1),1,MIN($DZ108,CM$4-$CA$4+1))),
     IF(SSSModel!$C$4="PV",AO108*$EA108*(1+SSSModel!$C$2),
     IF(SSSModel!$C$4="FCR",$EC108*SUM(OFFSET($AC108,0,MAX(CM$4-$AC$4-$DZ108+1,0),1,MIN($DZ108,CM$4-$AC$4+1))),0)))),
SUM($AC108:$BZ108)*
     IF(SSSModel!$C$4="RR",OFFSET(Profiles!$K$2,$Z108,MAX(Profiles!$C$2,AO$4-$W108)),
     IF(SSSModel!$C$4="ECC",$EA108*$EB108*IF(MAX(Escalation!$C$2,AO$4-$W108)&gt;$DZ108-1,0,OFFSET(Escalation!$K$2,$Y108,MAX(Escalation!$C$2,AO$4-$W108))),
     IF(SSSModel!$C$4="PV",IF(CM$4=$W108,$EA108*(1+SSSModel!$C$2),0),
     IF(SSSModel!$C$4="FCR",IF(AND(CM$4&gt;=$W108,OFFSET(Profiles!$K$2,$Z108,MAX(Profiles!$C$2,AO$4-$W108))&gt;0),$EC108,0),0))))))</f>
        <v>0</v>
      </c>
      <c r="CN108" s="135">
        <f ca="1">IF(OR($Z108=0,SSSModel!$C$4="CF"),AP108,
IF(LEFT($V108,3)="ON_",
     IF(SSSModel!$C$4="RR",SUMPRODUCT(OFFSET($AC108,0,0,1,$CB$2),OFFSET(Profiles!$K$28,($Z108-1)*(Profiles!$I$26+1)+CN$4-SSSModel!$C$3+1,0,1,$CB$2)),
     IF(SSSModel!$C$4="ECC",$EA108*$EB108*SUMPRODUCT(OFFSET($AC108,0,MAX(0,CN$4-$DZ108-$CA$4+1),1,MIN($DZ108,CN$4-$CA$4+1)),OFFSET(Escalation!$K$24,($Y108-1)*(Escalation!$I$22+1)+CN$4-SSSModel!$C$3+1,MAX(0,CN$4-$DZ108-$CA$4+1),1,MIN($DZ108,CN$4-$CA$4+1))),
     IF(SSSModel!$C$4="PV",AP108*$EA108*(1+SSSModel!$C$2),
     IF(SSSModel!$C$4="FCR",$EC108*SUM(OFFSET($AC108,0,MAX(CN$4-$AC$4-$DZ108+1,0),1,MIN($DZ108,CN$4-$AC$4+1))),0)))),
SUM($AC108:$BZ108)*
     IF(SSSModel!$C$4="RR",OFFSET(Profiles!$K$2,$Z108,MAX(Profiles!$C$2,AP$4-$W108)),
     IF(SSSModel!$C$4="ECC",$EA108*$EB108*IF(MAX(Escalation!$C$2,AP$4-$W108)&gt;$DZ108-1,0,OFFSET(Escalation!$K$2,$Y108,MAX(Escalation!$C$2,AP$4-$W108))),
     IF(SSSModel!$C$4="PV",IF(CN$4=$W108,$EA108*(1+SSSModel!$C$2),0),
     IF(SSSModel!$C$4="FCR",IF(AND(CN$4&gt;=$W108,OFFSET(Profiles!$K$2,$Z108,MAX(Profiles!$C$2,AP$4-$W108))&gt;0),$EC108,0),0))))))</f>
        <v>0</v>
      </c>
      <c r="CO108" s="135">
        <f ca="1">IF(OR($Z108=0,SSSModel!$C$4="CF"),AQ108,
IF(LEFT($V108,3)="ON_",
     IF(SSSModel!$C$4="RR",SUMPRODUCT(OFFSET($AC108,0,0,1,$CB$2),OFFSET(Profiles!$K$28,($Z108-1)*(Profiles!$I$26+1)+CO$4-SSSModel!$C$3+1,0,1,$CB$2)),
     IF(SSSModel!$C$4="ECC",$EA108*$EB108*SUMPRODUCT(OFFSET($AC108,0,MAX(0,CO$4-$DZ108-$CA$4+1),1,MIN($DZ108,CO$4-$CA$4+1)),OFFSET(Escalation!$K$24,($Y108-1)*(Escalation!$I$22+1)+CO$4-SSSModel!$C$3+1,MAX(0,CO$4-$DZ108-$CA$4+1),1,MIN($DZ108,CO$4-$CA$4+1))),
     IF(SSSModel!$C$4="PV",AQ108*$EA108*(1+SSSModel!$C$2),
     IF(SSSModel!$C$4="FCR",$EC108*SUM(OFFSET($AC108,0,MAX(CO$4-$AC$4-$DZ108+1,0),1,MIN($DZ108,CO$4-$AC$4+1))),0)))),
SUM($AC108:$BZ108)*
     IF(SSSModel!$C$4="RR",OFFSET(Profiles!$K$2,$Z108,MAX(Profiles!$C$2,AQ$4-$W108)),
     IF(SSSModel!$C$4="ECC",$EA108*$EB108*IF(MAX(Escalation!$C$2,AQ$4-$W108)&gt;$DZ108-1,0,OFFSET(Escalation!$K$2,$Y108,MAX(Escalation!$C$2,AQ$4-$W108))),
     IF(SSSModel!$C$4="PV",IF(CO$4=$W108,$EA108*(1+SSSModel!$C$2),0),
     IF(SSSModel!$C$4="FCR",IF(AND(CO$4&gt;=$W108,OFFSET(Profiles!$K$2,$Z108,MAX(Profiles!$C$2,AQ$4-$W108))&gt;0),$EC108,0),0))))))</f>
        <v>0</v>
      </c>
      <c r="CP108" s="135">
        <f ca="1">IF(OR($Z108=0,SSSModel!$C$4="CF"),AR108,
IF(LEFT($V108,3)="ON_",
     IF(SSSModel!$C$4="RR",SUMPRODUCT(OFFSET($AC108,0,0,1,$CB$2),OFFSET(Profiles!$K$28,($Z108-1)*(Profiles!$I$26+1)+CP$4-SSSModel!$C$3+1,0,1,$CB$2)),
     IF(SSSModel!$C$4="ECC",$EA108*$EB108*SUMPRODUCT(OFFSET($AC108,0,MAX(0,CP$4-$DZ108-$CA$4+1),1,MIN($DZ108,CP$4-$CA$4+1)),OFFSET(Escalation!$K$24,($Y108-1)*(Escalation!$I$22+1)+CP$4-SSSModel!$C$3+1,MAX(0,CP$4-$DZ108-$CA$4+1),1,MIN($DZ108,CP$4-$CA$4+1))),
     IF(SSSModel!$C$4="PV",AR108*$EA108*(1+SSSModel!$C$2),
     IF(SSSModel!$C$4="FCR",$EC108*SUM(OFFSET($AC108,0,MAX(CP$4-$AC$4-$DZ108+1,0),1,MIN($DZ108,CP$4-$AC$4+1))),0)))),
SUM($AC108:$BZ108)*
     IF(SSSModel!$C$4="RR",OFFSET(Profiles!$K$2,$Z108,MAX(Profiles!$C$2,AR$4-$W108)),
     IF(SSSModel!$C$4="ECC",$EA108*$EB108*IF(MAX(Escalation!$C$2,AR$4-$W108)&gt;$DZ108-1,0,OFFSET(Escalation!$K$2,$Y108,MAX(Escalation!$C$2,AR$4-$W108))),
     IF(SSSModel!$C$4="PV",IF(CP$4=$W108,$EA108*(1+SSSModel!$C$2),0),
     IF(SSSModel!$C$4="FCR",IF(AND(CP$4&gt;=$W108,OFFSET(Profiles!$K$2,$Z108,MAX(Profiles!$C$2,AR$4-$W108))&gt;0),$EC108,0),0))))))</f>
        <v>0</v>
      </c>
      <c r="CQ108" s="135">
        <f ca="1">IF(OR($Z108=0,SSSModel!$C$4="CF"),AS108,
IF(LEFT($V108,3)="ON_",
     IF(SSSModel!$C$4="RR",SUMPRODUCT(OFFSET($AC108,0,0,1,$CB$2),OFFSET(Profiles!$K$28,($Z108-1)*(Profiles!$I$26+1)+CQ$4-SSSModel!$C$3+1,0,1,$CB$2)),
     IF(SSSModel!$C$4="ECC",$EA108*$EB108*SUMPRODUCT(OFFSET($AC108,0,MAX(0,CQ$4-$DZ108-$CA$4+1),1,MIN($DZ108,CQ$4-$CA$4+1)),OFFSET(Escalation!$K$24,($Y108-1)*(Escalation!$I$22+1)+CQ$4-SSSModel!$C$3+1,MAX(0,CQ$4-$DZ108-$CA$4+1),1,MIN($DZ108,CQ$4-$CA$4+1))),
     IF(SSSModel!$C$4="PV",AS108*$EA108*(1+SSSModel!$C$2),
     IF(SSSModel!$C$4="FCR",$EC108*SUM(OFFSET($AC108,0,MAX(CQ$4-$AC$4-$DZ108+1,0),1,MIN($DZ108,CQ$4-$AC$4+1))),0)))),
SUM($AC108:$BZ108)*
     IF(SSSModel!$C$4="RR",OFFSET(Profiles!$K$2,$Z108,MAX(Profiles!$C$2,AS$4-$W108)),
     IF(SSSModel!$C$4="ECC",$EA108*$EB108*IF(MAX(Escalation!$C$2,AS$4-$W108)&gt;$DZ108-1,0,OFFSET(Escalation!$K$2,$Y108,MAX(Escalation!$C$2,AS$4-$W108))),
     IF(SSSModel!$C$4="PV",IF(CQ$4=$W108,$EA108*(1+SSSModel!$C$2),0),
     IF(SSSModel!$C$4="FCR",IF(AND(CQ$4&gt;=$W108,OFFSET(Profiles!$K$2,$Z108,MAX(Profiles!$C$2,AS$4-$W108))&gt;0),$EC108,0),0))))))</f>
        <v>0</v>
      </c>
      <c r="CR108" s="135">
        <f ca="1">IF(OR($Z108=0,SSSModel!$C$4="CF"),AT108,
IF(LEFT($V108,3)="ON_",
     IF(SSSModel!$C$4="RR",SUMPRODUCT(OFFSET($AC108,0,0,1,$CB$2),OFFSET(Profiles!$K$28,($Z108-1)*(Profiles!$I$26+1)+CR$4-SSSModel!$C$3+1,0,1,$CB$2)),
     IF(SSSModel!$C$4="ECC",$EA108*$EB108*SUMPRODUCT(OFFSET($AC108,0,MAX(0,CR$4-$DZ108-$CA$4+1),1,MIN($DZ108,CR$4-$CA$4+1)),OFFSET(Escalation!$K$24,($Y108-1)*(Escalation!$I$22+1)+CR$4-SSSModel!$C$3+1,MAX(0,CR$4-$DZ108-$CA$4+1),1,MIN($DZ108,CR$4-$CA$4+1))),
     IF(SSSModel!$C$4="PV",AT108*$EA108*(1+SSSModel!$C$2),
     IF(SSSModel!$C$4="FCR",$EC108*SUM(OFFSET($AC108,0,MAX(CR$4-$AC$4-$DZ108+1,0),1,MIN($DZ108,CR$4-$AC$4+1))),0)))),
SUM($AC108:$BZ108)*
     IF(SSSModel!$C$4="RR",OFFSET(Profiles!$K$2,$Z108,MAX(Profiles!$C$2,AT$4-$W108)),
     IF(SSSModel!$C$4="ECC",$EA108*$EB108*IF(MAX(Escalation!$C$2,AT$4-$W108)&gt;$DZ108-1,0,OFFSET(Escalation!$K$2,$Y108,MAX(Escalation!$C$2,AT$4-$W108))),
     IF(SSSModel!$C$4="PV",IF(CR$4=$W108,$EA108*(1+SSSModel!$C$2),0),
     IF(SSSModel!$C$4="FCR",IF(AND(CR$4&gt;=$W108,OFFSET(Profiles!$K$2,$Z108,MAX(Profiles!$C$2,AT$4-$W108))&gt;0),$EC108,0),0))))))</f>
        <v>0</v>
      </c>
      <c r="CS108" s="135">
        <f ca="1">IF(OR($Z108=0,SSSModel!$C$4="CF"),AU108,
IF(LEFT($V108,3)="ON_",
     IF(SSSModel!$C$4="RR",SUMPRODUCT(OFFSET($AC108,0,0,1,$CB$2),OFFSET(Profiles!$K$28,($Z108-1)*(Profiles!$I$26+1)+CS$4-SSSModel!$C$3+1,0,1,$CB$2)),
     IF(SSSModel!$C$4="ECC",$EA108*$EB108*SUMPRODUCT(OFFSET($AC108,0,MAX(0,CS$4-$DZ108-$CA$4+1),1,MIN($DZ108,CS$4-$CA$4+1)),OFFSET(Escalation!$K$24,($Y108-1)*(Escalation!$I$22+1)+CS$4-SSSModel!$C$3+1,MAX(0,CS$4-$DZ108-$CA$4+1),1,MIN($DZ108,CS$4-$CA$4+1))),
     IF(SSSModel!$C$4="PV",AU108*$EA108*(1+SSSModel!$C$2),
     IF(SSSModel!$C$4="FCR",$EC108*SUM(OFFSET($AC108,0,MAX(CS$4-$AC$4-$DZ108+1,0),1,MIN($DZ108,CS$4-$AC$4+1))),0)))),
SUM($AC108:$BZ108)*
     IF(SSSModel!$C$4="RR",OFFSET(Profiles!$K$2,$Z108,MAX(Profiles!$C$2,AU$4-$W108)),
     IF(SSSModel!$C$4="ECC",$EA108*$EB108*IF(MAX(Escalation!$C$2,AU$4-$W108)&gt;$DZ108-1,0,OFFSET(Escalation!$K$2,$Y108,MAX(Escalation!$C$2,AU$4-$W108))),
     IF(SSSModel!$C$4="PV",IF(CS$4=$W108,$EA108*(1+SSSModel!$C$2),0),
     IF(SSSModel!$C$4="FCR",IF(AND(CS$4&gt;=$W108,OFFSET(Profiles!$K$2,$Z108,MAX(Profiles!$C$2,AU$4-$W108))&gt;0),$EC108,0),0))))))</f>
        <v>0</v>
      </c>
      <c r="CT108" s="135">
        <f ca="1">IF(OR($Z108=0,SSSModel!$C$4="CF"),AV108,
IF(LEFT($V108,3)="ON_",
     IF(SSSModel!$C$4="RR",SUMPRODUCT(OFFSET($AC108,0,0,1,$CB$2),OFFSET(Profiles!$K$28,($Z108-1)*(Profiles!$I$26+1)+CT$4-SSSModel!$C$3+1,0,1,$CB$2)),
     IF(SSSModel!$C$4="ECC",$EA108*$EB108*SUMPRODUCT(OFFSET($AC108,0,MAX(0,CT$4-$DZ108-$CA$4+1),1,MIN($DZ108,CT$4-$CA$4+1)),OFFSET(Escalation!$K$24,($Y108-1)*(Escalation!$I$22+1)+CT$4-SSSModel!$C$3+1,MAX(0,CT$4-$DZ108-$CA$4+1),1,MIN($DZ108,CT$4-$CA$4+1))),
     IF(SSSModel!$C$4="PV",AV108*$EA108*(1+SSSModel!$C$2),
     IF(SSSModel!$C$4="FCR",$EC108*SUM(OFFSET($AC108,0,MAX(CT$4-$AC$4-$DZ108+1,0),1,MIN($DZ108,CT$4-$AC$4+1))),0)))),
SUM($AC108:$BZ108)*
     IF(SSSModel!$C$4="RR",OFFSET(Profiles!$K$2,$Z108,MAX(Profiles!$C$2,AV$4-$W108)),
     IF(SSSModel!$C$4="ECC",$EA108*$EB108*IF(MAX(Escalation!$C$2,AV$4-$W108)&gt;$DZ108-1,0,OFFSET(Escalation!$K$2,$Y108,MAX(Escalation!$C$2,AV$4-$W108))),
     IF(SSSModel!$C$4="PV",IF(CT$4=$W108,$EA108*(1+SSSModel!$C$2),0),
     IF(SSSModel!$C$4="FCR",IF(AND(CT$4&gt;=$W108,OFFSET(Profiles!$K$2,$Z108,MAX(Profiles!$C$2,AV$4-$W108))&gt;0),$EC108,0),0))))))</f>
        <v>0</v>
      </c>
      <c r="CU108" s="135">
        <f ca="1">IF(OR($Z108=0,SSSModel!$C$4="CF"),AW108,
IF(LEFT($V108,3)="ON_",
     IF(SSSModel!$C$4="RR",SUMPRODUCT(OFFSET($AC108,0,0,1,$CB$2),OFFSET(Profiles!$K$28,($Z108-1)*(Profiles!$I$26+1)+CU$4-SSSModel!$C$3+1,0,1,$CB$2)),
     IF(SSSModel!$C$4="ECC",$EA108*$EB108*SUMPRODUCT(OFFSET($AC108,0,MAX(0,CU$4-$DZ108-$CA$4+1),1,MIN($DZ108,CU$4-$CA$4+1)),OFFSET(Escalation!$K$24,($Y108-1)*(Escalation!$I$22+1)+CU$4-SSSModel!$C$3+1,MAX(0,CU$4-$DZ108-$CA$4+1),1,MIN($DZ108,CU$4-$CA$4+1))),
     IF(SSSModel!$C$4="PV",AW108*$EA108*(1+SSSModel!$C$2),
     IF(SSSModel!$C$4="FCR",$EC108*SUM(OFFSET($AC108,0,MAX(CU$4-$AC$4-$DZ108+1,0),1,MIN($DZ108,CU$4-$AC$4+1))),0)))),
SUM($AC108:$BZ108)*
     IF(SSSModel!$C$4="RR",OFFSET(Profiles!$K$2,$Z108,MAX(Profiles!$C$2,AW$4-$W108)),
     IF(SSSModel!$C$4="ECC",$EA108*$EB108*IF(MAX(Escalation!$C$2,AW$4-$W108)&gt;$DZ108-1,0,OFFSET(Escalation!$K$2,$Y108,MAX(Escalation!$C$2,AW$4-$W108))),
     IF(SSSModel!$C$4="PV",IF(CU$4=$W108,$EA108*(1+SSSModel!$C$2),0),
     IF(SSSModel!$C$4="FCR",IF(AND(CU$4&gt;=$W108,OFFSET(Profiles!$K$2,$Z108,MAX(Profiles!$C$2,AW$4-$W108))&gt;0),$EC108,0),0))))))</f>
        <v>0</v>
      </c>
      <c r="CV108" s="135">
        <f ca="1">IF(OR($Z108=0,SSSModel!$C$4="CF"),AX108,
IF(LEFT($V108,3)="ON_",
     IF(SSSModel!$C$4="RR",SUMPRODUCT(OFFSET($AC108,0,0,1,$CB$2),OFFSET(Profiles!$K$28,($Z108-1)*(Profiles!$I$26+1)+CV$4-SSSModel!$C$3+1,0,1,$CB$2)),
     IF(SSSModel!$C$4="ECC",$EA108*$EB108*SUMPRODUCT(OFFSET($AC108,0,MAX(0,CV$4-$DZ108-$CA$4+1),1,MIN($DZ108,CV$4-$CA$4+1)),OFFSET(Escalation!$K$24,($Y108-1)*(Escalation!$I$22+1)+CV$4-SSSModel!$C$3+1,MAX(0,CV$4-$DZ108-$CA$4+1),1,MIN($DZ108,CV$4-$CA$4+1))),
     IF(SSSModel!$C$4="PV",AX108*$EA108*(1+SSSModel!$C$2),
     IF(SSSModel!$C$4="FCR",$EC108*SUM(OFFSET($AC108,0,MAX(CV$4-$AC$4-$DZ108+1,0),1,MIN($DZ108,CV$4-$AC$4+1))),0)))),
SUM($AC108:$BZ108)*
     IF(SSSModel!$C$4="RR",OFFSET(Profiles!$K$2,$Z108,MAX(Profiles!$C$2,AX$4-$W108)),
     IF(SSSModel!$C$4="ECC",$EA108*$EB108*IF(MAX(Escalation!$C$2,AX$4-$W108)&gt;$DZ108-1,0,OFFSET(Escalation!$K$2,$Y108,MAX(Escalation!$C$2,AX$4-$W108))),
     IF(SSSModel!$C$4="PV",IF(CV$4=$W108,$EA108*(1+SSSModel!$C$2),0),
     IF(SSSModel!$C$4="FCR",IF(AND(CV$4&gt;=$W108,OFFSET(Profiles!$K$2,$Z108,MAX(Profiles!$C$2,AX$4-$W108))&gt;0),$EC108,0),0))))))</f>
        <v>0</v>
      </c>
      <c r="CW108" s="135">
        <f ca="1">IF(OR($Z108=0,SSSModel!$C$4="CF"),AY108,
IF(LEFT($V108,3)="ON_",
     IF(SSSModel!$C$4="RR",SUMPRODUCT(OFFSET($AC108,0,0,1,$CB$2),OFFSET(Profiles!$K$28,($Z108-1)*(Profiles!$I$26+1)+CW$4-SSSModel!$C$3+1,0,1,$CB$2)),
     IF(SSSModel!$C$4="ECC",$EA108*$EB108*SUMPRODUCT(OFFSET($AC108,0,MAX(0,CW$4-$DZ108-$CA$4+1),1,MIN($DZ108,CW$4-$CA$4+1)),OFFSET(Escalation!$K$24,($Y108-1)*(Escalation!$I$22+1)+CW$4-SSSModel!$C$3+1,MAX(0,CW$4-$DZ108-$CA$4+1),1,MIN($DZ108,CW$4-$CA$4+1))),
     IF(SSSModel!$C$4="PV",AY108*$EA108*(1+SSSModel!$C$2),
     IF(SSSModel!$C$4="FCR",$EC108*SUM(OFFSET($AC108,0,MAX(CW$4-$AC$4-$DZ108+1,0),1,MIN($DZ108,CW$4-$AC$4+1))),0)))),
SUM($AC108:$BZ108)*
     IF(SSSModel!$C$4="RR",OFFSET(Profiles!$K$2,$Z108,MAX(Profiles!$C$2,AY$4-$W108)),
     IF(SSSModel!$C$4="ECC",$EA108*$EB108*IF(MAX(Escalation!$C$2,AY$4-$W108)&gt;$DZ108-1,0,OFFSET(Escalation!$K$2,$Y108,MAX(Escalation!$C$2,AY$4-$W108))),
     IF(SSSModel!$C$4="PV",IF(CW$4=$W108,$EA108*(1+SSSModel!$C$2),0),
     IF(SSSModel!$C$4="FCR",IF(AND(CW$4&gt;=$W108,OFFSET(Profiles!$K$2,$Z108,MAX(Profiles!$C$2,AY$4-$W108))&gt;0),$EC108,0),0))))))</f>
        <v>0</v>
      </c>
      <c r="CX108" s="135">
        <f ca="1">IF(OR($Z108=0,SSSModel!$C$4="CF"),AZ108,
IF(LEFT($V108,3)="ON_",
     IF(SSSModel!$C$4="RR",SUMPRODUCT(OFFSET($AC108,0,0,1,$CB$2),OFFSET(Profiles!$K$28,($Z108-1)*(Profiles!$I$26+1)+CX$4-SSSModel!$C$3+1,0,1,$CB$2)),
     IF(SSSModel!$C$4="ECC",$EA108*$EB108*SUMPRODUCT(OFFSET($AC108,0,MAX(0,CX$4-$DZ108-$CA$4+1),1,MIN($DZ108,CX$4-$CA$4+1)),OFFSET(Escalation!$K$24,($Y108-1)*(Escalation!$I$22+1)+CX$4-SSSModel!$C$3+1,MAX(0,CX$4-$DZ108-$CA$4+1),1,MIN($DZ108,CX$4-$CA$4+1))),
     IF(SSSModel!$C$4="PV",AZ108*$EA108*(1+SSSModel!$C$2),
     IF(SSSModel!$C$4="FCR",$EC108*SUM(OFFSET($AC108,0,MAX(CX$4-$AC$4-$DZ108+1,0),1,MIN($DZ108,CX$4-$AC$4+1))),0)))),
SUM($AC108:$BZ108)*
     IF(SSSModel!$C$4="RR",OFFSET(Profiles!$K$2,$Z108,MAX(Profiles!$C$2,AZ$4-$W108)),
     IF(SSSModel!$C$4="ECC",$EA108*$EB108*IF(MAX(Escalation!$C$2,AZ$4-$W108)&gt;$DZ108-1,0,OFFSET(Escalation!$K$2,$Y108,MAX(Escalation!$C$2,AZ$4-$W108))),
     IF(SSSModel!$C$4="PV",IF(CX$4=$W108,$EA108*(1+SSSModel!$C$2),0),
     IF(SSSModel!$C$4="FCR",IF(AND(CX$4&gt;=$W108,OFFSET(Profiles!$K$2,$Z108,MAX(Profiles!$C$2,AZ$4-$W108))&gt;0),$EC108,0),0))))))</f>
        <v>0</v>
      </c>
      <c r="CY108" s="135">
        <f ca="1">IF(OR($Z108=0,SSSModel!$C$4="CF"),BA108,
IF(LEFT($V108,3)="ON_",
     IF(SSSModel!$C$4="RR",SUMPRODUCT(OFFSET($AC108,0,0,1,$CB$2),OFFSET(Profiles!$K$28,($Z108-1)*(Profiles!$I$26+1)+CY$4-SSSModel!$C$3+1,0,1,$CB$2)),
     IF(SSSModel!$C$4="ECC",$EA108*$EB108*SUMPRODUCT(OFFSET($AC108,0,MAX(0,CY$4-$DZ108-$CA$4+1),1,MIN($DZ108,CY$4-$CA$4+1)),OFFSET(Escalation!$K$24,($Y108-1)*(Escalation!$I$22+1)+CY$4-SSSModel!$C$3+1,MAX(0,CY$4-$DZ108-$CA$4+1),1,MIN($DZ108,CY$4-$CA$4+1))),
     IF(SSSModel!$C$4="PV",BA108*$EA108*(1+SSSModel!$C$2),
     IF(SSSModel!$C$4="FCR",$EC108*SUM(OFFSET($AC108,0,MAX(CY$4-$AC$4-$DZ108+1,0),1,MIN($DZ108,CY$4-$AC$4+1))),0)))),
SUM($AC108:$BZ108)*
     IF(SSSModel!$C$4="RR",OFFSET(Profiles!$K$2,$Z108,MAX(Profiles!$C$2,BA$4-$W108)),
     IF(SSSModel!$C$4="ECC",$EA108*$EB108*IF(MAX(Escalation!$C$2,BA$4-$W108)&gt;$DZ108-1,0,OFFSET(Escalation!$K$2,$Y108,MAX(Escalation!$C$2,BA$4-$W108))),
     IF(SSSModel!$C$4="PV",IF(CY$4=$W108,$EA108*(1+SSSModel!$C$2),0),
     IF(SSSModel!$C$4="FCR",IF(AND(CY$4&gt;=$W108,OFFSET(Profiles!$K$2,$Z108,MAX(Profiles!$C$2,BA$4-$W108))&gt;0),$EC108,0),0))))))</f>
        <v>0</v>
      </c>
      <c r="CZ108" s="135">
        <f ca="1">IF(OR($Z108=0,SSSModel!$C$4="CF"),BB108,
IF(LEFT($V108,3)="ON_",
     IF(SSSModel!$C$4="RR",SUMPRODUCT(OFFSET($AC108,0,0,1,$CB$2),OFFSET(Profiles!$K$28,($Z108-1)*(Profiles!$I$26+1)+CZ$4-SSSModel!$C$3+1,0,1,$CB$2)),
     IF(SSSModel!$C$4="ECC",$EA108*$EB108*SUMPRODUCT(OFFSET($AC108,0,MAX(0,CZ$4-$DZ108-$CA$4+1),1,MIN($DZ108,CZ$4-$CA$4+1)),OFFSET(Escalation!$K$24,($Y108-1)*(Escalation!$I$22+1)+CZ$4-SSSModel!$C$3+1,MAX(0,CZ$4-$DZ108-$CA$4+1),1,MIN($DZ108,CZ$4-$CA$4+1))),
     IF(SSSModel!$C$4="PV",BB108*$EA108*(1+SSSModel!$C$2),
     IF(SSSModel!$C$4="FCR",$EC108*SUM(OFFSET($AC108,0,MAX(CZ$4-$AC$4-$DZ108+1,0),1,MIN($DZ108,CZ$4-$AC$4+1))),0)))),
SUM($AC108:$BZ108)*
     IF(SSSModel!$C$4="RR",OFFSET(Profiles!$K$2,$Z108,MAX(Profiles!$C$2,BB$4-$W108)),
     IF(SSSModel!$C$4="ECC",$EA108*$EB108*IF(MAX(Escalation!$C$2,BB$4-$W108)&gt;$DZ108-1,0,OFFSET(Escalation!$K$2,$Y108,MAX(Escalation!$C$2,BB$4-$W108))),
     IF(SSSModel!$C$4="PV",IF(CZ$4=$W108,$EA108*(1+SSSModel!$C$2),0),
     IF(SSSModel!$C$4="FCR",IF(AND(CZ$4&gt;=$W108,OFFSET(Profiles!$K$2,$Z108,MAX(Profiles!$C$2,BB$4-$W108))&gt;0),$EC108,0),0))))))</f>
        <v>0</v>
      </c>
      <c r="DA108" s="135">
        <f ca="1">IF(OR($Z108=0,SSSModel!$C$4="CF"),BC108,
IF(LEFT($V108,3)="ON_",
     IF(SSSModel!$C$4="RR",SUMPRODUCT(OFFSET($AC108,0,0,1,$CB$2),OFFSET(Profiles!$K$28,($Z108-1)*(Profiles!$I$26+1)+DA$4-SSSModel!$C$3+1,0,1,$CB$2)),
     IF(SSSModel!$C$4="ECC",$EA108*$EB108*SUMPRODUCT(OFFSET($AC108,0,MAX(0,DA$4-$DZ108-$CA$4+1),1,MIN($DZ108,DA$4-$CA$4+1)),OFFSET(Escalation!$K$24,($Y108-1)*(Escalation!$I$22+1)+DA$4-SSSModel!$C$3+1,MAX(0,DA$4-$DZ108-$CA$4+1),1,MIN($DZ108,DA$4-$CA$4+1))),
     IF(SSSModel!$C$4="PV",BC108*$EA108*(1+SSSModel!$C$2),
     IF(SSSModel!$C$4="FCR",$EC108*SUM(OFFSET($AC108,0,MAX(DA$4-$AC$4-$DZ108+1,0),1,MIN($DZ108,DA$4-$AC$4+1))),0)))),
SUM($AC108:$BZ108)*
     IF(SSSModel!$C$4="RR",OFFSET(Profiles!$K$2,$Z108,MAX(Profiles!$C$2,BC$4-$W108)),
     IF(SSSModel!$C$4="ECC",$EA108*$EB108*IF(MAX(Escalation!$C$2,BC$4-$W108)&gt;$DZ108-1,0,OFFSET(Escalation!$K$2,$Y108,MAX(Escalation!$C$2,BC$4-$W108))),
     IF(SSSModel!$C$4="PV",IF(DA$4=$W108,$EA108*(1+SSSModel!$C$2),0),
     IF(SSSModel!$C$4="FCR",IF(AND(DA$4&gt;=$W108,OFFSET(Profiles!$K$2,$Z108,MAX(Profiles!$C$2,BC$4-$W108))&gt;0),$EC108,0),0))))))</f>
        <v>0</v>
      </c>
      <c r="DB108" s="135">
        <f ca="1">IF(OR($Z108=0,SSSModel!$C$4="CF"),BD108,
IF(LEFT($V108,3)="ON_",
     IF(SSSModel!$C$4="RR",SUMPRODUCT(OFFSET($AC108,0,0,1,$CB$2),OFFSET(Profiles!$K$28,($Z108-1)*(Profiles!$I$26+1)+DB$4-SSSModel!$C$3+1,0,1,$CB$2)),
     IF(SSSModel!$C$4="ECC",$EA108*$EB108*SUMPRODUCT(OFFSET($AC108,0,MAX(0,DB$4-$DZ108-$CA$4+1),1,MIN($DZ108,DB$4-$CA$4+1)),OFFSET(Escalation!$K$24,($Y108-1)*(Escalation!$I$22+1)+DB$4-SSSModel!$C$3+1,MAX(0,DB$4-$DZ108-$CA$4+1),1,MIN($DZ108,DB$4-$CA$4+1))),
     IF(SSSModel!$C$4="PV",BD108*$EA108*(1+SSSModel!$C$2),
     IF(SSSModel!$C$4="FCR",$EC108*SUM(OFFSET($AC108,0,MAX(DB$4-$AC$4-$DZ108+1,0),1,MIN($DZ108,DB$4-$AC$4+1))),0)))),
SUM($AC108:$BZ108)*
     IF(SSSModel!$C$4="RR",OFFSET(Profiles!$K$2,$Z108,MAX(Profiles!$C$2,BD$4-$W108)),
     IF(SSSModel!$C$4="ECC",$EA108*$EB108*IF(MAX(Escalation!$C$2,BD$4-$W108)&gt;$DZ108-1,0,OFFSET(Escalation!$K$2,$Y108,MAX(Escalation!$C$2,BD$4-$W108))),
     IF(SSSModel!$C$4="PV",IF(DB$4=$W108,$EA108*(1+SSSModel!$C$2),0),
     IF(SSSModel!$C$4="FCR",IF(AND(DB$4&gt;=$W108,OFFSET(Profiles!$K$2,$Z108,MAX(Profiles!$C$2,BD$4-$W108))&gt;0),$EC108,0),0))))))</f>
        <v>0</v>
      </c>
      <c r="DC108" s="135">
        <f ca="1">IF(OR($Z108=0,SSSModel!$C$4="CF"),BE108,
IF(LEFT($V108,3)="ON_",
     IF(SSSModel!$C$4="RR",SUMPRODUCT(OFFSET($AC108,0,0,1,$CB$2),OFFSET(Profiles!$K$28,($Z108-1)*(Profiles!$I$26+1)+DC$4-SSSModel!$C$3+1,0,1,$CB$2)),
     IF(SSSModel!$C$4="ECC",$EA108*$EB108*SUMPRODUCT(OFFSET($AC108,0,MAX(0,DC$4-$DZ108-$CA$4+1),1,MIN($DZ108,DC$4-$CA$4+1)),OFFSET(Escalation!$K$24,($Y108-1)*(Escalation!$I$22+1)+DC$4-SSSModel!$C$3+1,MAX(0,DC$4-$DZ108-$CA$4+1),1,MIN($DZ108,DC$4-$CA$4+1))),
     IF(SSSModel!$C$4="PV",BE108*$EA108*(1+SSSModel!$C$2),
     IF(SSSModel!$C$4="FCR",$EC108*SUM(OFFSET($AC108,0,MAX(DC$4-$AC$4-$DZ108+1,0),1,MIN($DZ108,DC$4-$AC$4+1))),0)))),
SUM($AC108:$BZ108)*
     IF(SSSModel!$C$4="RR",OFFSET(Profiles!$K$2,$Z108,MAX(Profiles!$C$2,BE$4-$W108)),
     IF(SSSModel!$C$4="ECC",$EA108*$EB108*IF(MAX(Escalation!$C$2,BE$4-$W108)&gt;$DZ108-1,0,OFFSET(Escalation!$K$2,$Y108,MAX(Escalation!$C$2,BE$4-$W108))),
     IF(SSSModel!$C$4="PV",IF(DC$4=$W108,$EA108*(1+SSSModel!$C$2),0),
     IF(SSSModel!$C$4="FCR",IF(AND(DC$4&gt;=$W108,OFFSET(Profiles!$K$2,$Z108,MAX(Profiles!$C$2,BE$4-$W108))&gt;0),$EC108,0),0))))))</f>
        <v>0</v>
      </c>
      <c r="DD108" s="135">
        <f ca="1">IF(OR($Z108=0,SSSModel!$C$4="CF"),BF108,
IF(LEFT($V108,3)="ON_",
     IF(SSSModel!$C$4="RR",SUMPRODUCT(OFFSET($AC108,0,0,1,$CB$2),OFFSET(Profiles!$K$28,($Z108-1)*(Profiles!$I$26+1)+DD$4-SSSModel!$C$3+1,0,1,$CB$2)),
     IF(SSSModel!$C$4="ECC",$EA108*$EB108*SUMPRODUCT(OFFSET($AC108,0,MAX(0,DD$4-$DZ108-$CA$4+1),1,MIN($DZ108,DD$4-$CA$4+1)),OFFSET(Escalation!$K$24,($Y108-1)*(Escalation!$I$22+1)+DD$4-SSSModel!$C$3+1,MAX(0,DD$4-$DZ108-$CA$4+1),1,MIN($DZ108,DD$4-$CA$4+1))),
     IF(SSSModel!$C$4="PV",BF108*$EA108*(1+SSSModel!$C$2),
     IF(SSSModel!$C$4="FCR",$EC108*SUM(OFFSET($AC108,0,MAX(DD$4-$AC$4-$DZ108+1,0),1,MIN($DZ108,DD$4-$AC$4+1))),0)))),
SUM($AC108:$BZ108)*
     IF(SSSModel!$C$4="RR",OFFSET(Profiles!$K$2,$Z108,MAX(Profiles!$C$2,BF$4-$W108)),
     IF(SSSModel!$C$4="ECC",$EA108*$EB108*IF(MAX(Escalation!$C$2,BF$4-$W108)&gt;$DZ108-1,0,OFFSET(Escalation!$K$2,$Y108,MAX(Escalation!$C$2,BF$4-$W108))),
     IF(SSSModel!$C$4="PV",IF(DD$4=$W108,$EA108*(1+SSSModel!$C$2),0),
     IF(SSSModel!$C$4="FCR",IF(AND(DD$4&gt;=$W108,OFFSET(Profiles!$K$2,$Z108,MAX(Profiles!$C$2,BF$4-$W108))&gt;0),$EC108,0),0))))))</f>
        <v>0</v>
      </c>
      <c r="DE108" s="135">
        <f ca="1">IF(OR($Z108=0,SSSModel!$C$4="CF"),BG108,
IF(LEFT($V108,3)="ON_",
     IF(SSSModel!$C$4="RR",SUMPRODUCT(OFFSET($AC108,0,0,1,$CB$2),OFFSET(Profiles!$K$28,($Z108-1)*(Profiles!$I$26+1)+DE$4-SSSModel!$C$3+1,0,1,$CB$2)),
     IF(SSSModel!$C$4="ECC",$EA108*$EB108*SUMPRODUCT(OFFSET($AC108,0,MAX(0,DE$4-$DZ108-$CA$4+1),1,MIN($DZ108,DE$4-$CA$4+1)),OFFSET(Escalation!$K$24,($Y108-1)*(Escalation!$I$22+1)+DE$4-SSSModel!$C$3+1,MAX(0,DE$4-$DZ108-$CA$4+1),1,MIN($DZ108,DE$4-$CA$4+1))),
     IF(SSSModel!$C$4="PV",BG108*$EA108*(1+SSSModel!$C$2),
     IF(SSSModel!$C$4="FCR",$EC108*SUM(OFFSET($AC108,0,MAX(DE$4-$AC$4-$DZ108+1,0),1,MIN($DZ108,DE$4-$AC$4+1))),0)))),
SUM($AC108:$BZ108)*
     IF(SSSModel!$C$4="RR",OFFSET(Profiles!$K$2,$Z108,MAX(Profiles!$C$2,BG$4-$W108)),
     IF(SSSModel!$C$4="ECC",$EA108*$EB108*IF(MAX(Escalation!$C$2,BG$4-$W108)&gt;$DZ108-1,0,OFFSET(Escalation!$K$2,$Y108,MAX(Escalation!$C$2,BG$4-$W108))),
     IF(SSSModel!$C$4="PV",IF(DE$4=$W108,$EA108*(1+SSSModel!$C$2),0),
     IF(SSSModel!$C$4="FCR",IF(AND(DE$4&gt;=$W108,OFFSET(Profiles!$K$2,$Z108,MAX(Profiles!$C$2,BG$4-$W108))&gt;0),$EC108,0),0))))))</f>
        <v>0</v>
      </c>
      <c r="DF108" s="135">
        <f ca="1">IF(OR($Z108=0,SSSModel!$C$4="CF"),BH108,
IF(LEFT($V108,3)="ON_",
     IF(SSSModel!$C$4="RR",SUMPRODUCT(OFFSET($AC108,0,0,1,$CB$2),OFFSET(Profiles!$K$28,($Z108-1)*(Profiles!$I$26+1)+DF$4-SSSModel!$C$3+1,0,1,$CB$2)),
     IF(SSSModel!$C$4="ECC",$EA108*$EB108*SUMPRODUCT(OFFSET($AC108,0,MAX(0,DF$4-$DZ108-$CA$4+1),1,MIN($DZ108,DF$4-$CA$4+1)),OFFSET(Escalation!$K$24,($Y108-1)*(Escalation!$I$22+1)+DF$4-SSSModel!$C$3+1,MAX(0,DF$4-$DZ108-$CA$4+1),1,MIN($DZ108,DF$4-$CA$4+1))),
     IF(SSSModel!$C$4="PV",BH108*$EA108*(1+SSSModel!$C$2),
     IF(SSSModel!$C$4="FCR",$EC108*SUM(OFFSET($AC108,0,MAX(DF$4-$AC$4-$DZ108+1,0),1,MIN($DZ108,DF$4-$AC$4+1))),0)))),
SUM($AC108:$BZ108)*
     IF(SSSModel!$C$4="RR",OFFSET(Profiles!$K$2,$Z108,MAX(Profiles!$C$2,BH$4-$W108)),
     IF(SSSModel!$C$4="ECC",$EA108*$EB108*IF(MAX(Escalation!$C$2,BH$4-$W108)&gt;$DZ108-1,0,OFFSET(Escalation!$K$2,$Y108,MAX(Escalation!$C$2,BH$4-$W108))),
     IF(SSSModel!$C$4="PV",IF(DF$4=$W108,$EA108*(1+SSSModel!$C$2),0),
     IF(SSSModel!$C$4="FCR",IF(AND(DF$4&gt;=$W108,OFFSET(Profiles!$K$2,$Z108,MAX(Profiles!$C$2,BH$4-$W108))&gt;0),$EC108,0),0))))))</f>
        <v>0</v>
      </c>
      <c r="DG108" s="135">
        <f ca="1">IF(OR($Z108=0,SSSModel!$C$4="CF"),BI108,
IF(LEFT($V108,3)="ON_",
     IF(SSSModel!$C$4="RR",SUMPRODUCT(OFFSET($AC108,0,0,1,$CB$2),OFFSET(Profiles!$K$28,($Z108-1)*(Profiles!$I$26+1)+DG$4-SSSModel!$C$3+1,0,1,$CB$2)),
     IF(SSSModel!$C$4="ECC",$EA108*$EB108*SUMPRODUCT(OFFSET($AC108,0,MAX(0,DG$4-$DZ108-$CA$4+1),1,MIN($DZ108,DG$4-$CA$4+1)),OFFSET(Escalation!$K$24,($Y108-1)*(Escalation!$I$22+1)+DG$4-SSSModel!$C$3+1,MAX(0,DG$4-$DZ108-$CA$4+1),1,MIN($DZ108,DG$4-$CA$4+1))),
     IF(SSSModel!$C$4="PV",BI108*$EA108*(1+SSSModel!$C$2),
     IF(SSSModel!$C$4="FCR",$EC108*SUM(OFFSET($AC108,0,MAX(DG$4-$AC$4-$DZ108+1,0),1,MIN($DZ108,DG$4-$AC$4+1))),0)))),
SUM($AC108:$BZ108)*
     IF(SSSModel!$C$4="RR",OFFSET(Profiles!$K$2,$Z108,MAX(Profiles!$C$2,BI$4-$W108)),
     IF(SSSModel!$C$4="ECC",$EA108*$EB108*IF(MAX(Escalation!$C$2,BI$4-$W108)&gt;$DZ108-1,0,OFFSET(Escalation!$K$2,$Y108,MAX(Escalation!$C$2,BI$4-$W108))),
     IF(SSSModel!$C$4="PV",IF(DG$4=$W108,$EA108*(1+SSSModel!$C$2),0),
     IF(SSSModel!$C$4="FCR",IF(AND(DG$4&gt;=$W108,OFFSET(Profiles!$K$2,$Z108,MAX(Profiles!$C$2,BI$4-$W108))&gt;0),$EC108,0),0))))))</f>
        <v>0</v>
      </c>
      <c r="DH108" s="135">
        <f ca="1">IF(OR($Z108=0,SSSModel!$C$4="CF"),BJ108,
IF(LEFT($V108,3)="ON_",
     IF(SSSModel!$C$4="RR",SUMPRODUCT(OFFSET($AC108,0,0,1,$CB$2),OFFSET(Profiles!$K$28,($Z108-1)*(Profiles!$I$26+1)+DH$4-SSSModel!$C$3+1,0,1,$CB$2)),
     IF(SSSModel!$C$4="ECC",$EA108*$EB108*SUMPRODUCT(OFFSET($AC108,0,MAX(0,DH$4-$DZ108-$CA$4+1),1,MIN($DZ108,DH$4-$CA$4+1)),OFFSET(Escalation!$K$24,($Y108-1)*(Escalation!$I$22+1)+DH$4-SSSModel!$C$3+1,MAX(0,DH$4-$DZ108-$CA$4+1),1,MIN($DZ108,DH$4-$CA$4+1))),
     IF(SSSModel!$C$4="PV",BJ108*$EA108*(1+SSSModel!$C$2),
     IF(SSSModel!$C$4="FCR",$EC108*SUM(OFFSET($AC108,0,MAX(DH$4-$AC$4-$DZ108+1,0),1,MIN($DZ108,DH$4-$AC$4+1))),0)))),
SUM($AC108:$BZ108)*
     IF(SSSModel!$C$4="RR",OFFSET(Profiles!$K$2,$Z108,MAX(Profiles!$C$2,BJ$4-$W108)),
     IF(SSSModel!$C$4="ECC",$EA108*$EB108*IF(MAX(Escalation!$C$2,BJ$4-$W108)&gt;$DZ108-1,0,OFFSET(Escalation!$K$2,$Y108,MAX(Escalation!$C$2,BJ$4-$W108))),
     IF(SSSModel!$C$4="PV",IF(DH$4=$W108,$EA108*(1+SSSModel!$C$2),0),
     IF(SSSModel!$C$4="FCR",IF(AND(DH$4&gt;=$W108,OFFSET(Profiles!$K$2,$Z108,MAX(Profiles!$C$2,BJ$4-$W108))&gt;0),$EC108,0),0))))))</f>
        <v>0</v>
      </c>
      <c r="DI108" s="135">
        <f ca="1">IF(OR($Z108=0,SSSModel!$C$4="CF"),BK108,
IF(LEFT($V108,3)="ON_",
     IF(SSSModel!$C$4="RR",SUMPRODUCT(OFFSET($AC108,0,0,1,$CB$2),OFFSET(Profiles!$K$28,($Z108-1)*(Profiles!$I$26+1)+DI$4-SSSModel!$C$3+1,0,1,$CB$2)),
     IF(SSSModel!$C$4="ECC",$EA108*$EB108*SUMPRODUCT(OFFSET($AC108,0,MAX(0,DI$4-$DZ108-$CA$4+1),1,MIN($DZ108,DI$4-$CA$4+1)),OFFSET(Escalation!$K$24,($Y108-1)*(Escalation!$I$22+1)+DI$4-SSSModel!$C$3+1,MAX(0,DI$4-$DZ108-$CA$4+1),1,MIN($DZ108,DI$4-$CA$4+1))),
     IF(SSSModel!$C$4="PV",BK108*$EA108*(1+SSSModel!$C$2),
     IF(SSSModel!$C$4="FCR",$EC108*SUM(OFFSET($AC108,0,MAX(DI$4-$AC$4-$DZ108+1,0),1,MIN($DZ108,DI$4-$AC$4+1))),0)))),
SUM($AC108:$BZ108)*
     IF(SSSModel!$C$4="RR",OFFSET(Profiles!$K$2,$Z108,MAX(Profiles!$C$2,BK$4-$W108)),
     IF(SSSModel!$C$4="ECC",$EA108*$EB108*IF(MAX(Escalation!$C$2,BK$4-$W108)&gt;$DZ108-1,0,OFFSET(Escalation!$K$2,$Y108,MAX(Escalation!$C$2,BK$4-$W108))),
     IF(SSSModel!$C$4="PV",IF(DI$4=$W108,$EA108*(1+SSSModel!$C$2),0),
     IF(SSSModel!$C$4="FCR",IF(AND(DI$4&gt;=$W108,OFFSET(Profiles!$K$2,$Z108,MAX(Profiles!$C$2,BK$4-$W108))&gt;0),$EC108,0),0))))))</f>
        <v>0</v>
      </c>
      <c r="DJ108" s="135">
        <f ca="1">IF(OR($Z108=0,SSSModel!$C$4="CF"),BL108,
IF(LEFT($V108,3)="ON_",
     IF(SSSModel!$C$4="RR",SUMPRODUCT(OFFSET($AC108,0,0,1,$CB$2),OFFSET(Profiles!$K$28,($Z108-1)*(Profiles!$I$26+1)+DJ$4-SSSModel!$C$3+1,0,1,$CB$2)),
     IF(SSSModel!$C$4="ECC",$EA108*$EB108*SUMPRODUCT(OFFSET($AC108,0,MAX(0,DJ$4-$DZ108-$CA$4+1),1,MIN($DZ108,DJ$4-$CA$4+1)),OFFSET(Escalation!$K$24,($Y108-1)*(Escalation!$I$22+1)+DJ$4-SSSModel!$C$3+1,MAX(0,DJ$4-$DZ108-$CA$4+1),1,MIN($DZ108,DJ$4-$CA$4+1))),
     IF(SSSModel!$C$4="PV",BL108*$EA108*(1+SSSModel!$C$2),
     IF(SSSModel!$C$4="FCR",$EC108*SUM(OFFSET($AC108,0,MAX(DJ$4-$AC$4-$DZ108+1,0),1,MIN($DZ108,DJ$4-$AC$4+1))),0)))),
SUM($AC108:$BZ108)*
     IF(SSSModel!$C$4="RR",OFFSET(Profiles!$K$2,$Z108,MAX(Profiles!$C$2,BL$4-$W108)),
     IF(SSSModel!$C$4="ECC",$EA108*$EB108*IF(MAX(Escalation!$C$2,BL$4-$W108)&gt;$DZ108-1,0,OFFSET(Escalation!$K$2,$Y108,MAX(Escalation!$C$2,BL$4-$W108))),
     IF(SSSModel!$C$4="PV",IF(DJ$4=$W108,$EA108*(1+SSSModel!$C$2),0),
     IF(SSSModel!$C$4="FCR",IF(AND(DJ$4&gt;=$W108,OFFSET(Profiles!$K$2,$Z108,MAX(Profiles!$C$2,BL$4-$W108))&gt;0),$EC108,0),0))))))</f>
        <v>0</v>
      </c>
      <c r="DK108" s="135">
        <f ca="1">IF(OR($Z108=0,SSSModel!$C$4="CF"),BM108,
IF(LEFT($V108,3)="ON_",
     IF(SSSModel!$C$4="RR",SUMPRODUCT(OFFSET($AC108,0,0,1,$CB$2),OFFSET(Profiles!$K$28,($Z108-1)*(Profiles!$I$26+1)+DK$4-SSSModel!$C$3+1,0,1,$CB$2)),
     IF(SSSModel!$C$4="ECC",$EA108*$EB108*SUMPRODUCT(OFFSET($AC108,0,MAX(0,DK$4-$DZ108-$CA$4+1),1,MIN($DZ108,DK$4-$CA$4+1)),OFFSET(Escalation!$K$24,($Y108-1)*(Escalation!$I$22+1)+DK$4-SSSModel!$C$3+1,MAX(0,DK$4-$DZ108-$CA$4+1),1,MIN($DZ108,DK$4-$CA$4+1))),
     IF(SSSModel!$C$4="PV",BM108*$EA108*(1+SSSModel!$C$2),
     IF(SSSModel!$C$4="FCR",$EC108*SUM(OFFSET($AC108,0,MAX(DK$4-$AC$4-$DZ108+1,0),1,MIN($DZ108,DK$4-$AC$4+1))),0)))),
SUM($AC108:$BZ108)*
     IF(SSSModel!$C$4="RR",OFFSET(Profiles!$K$2,$Z108,MAX(Profiles!$C$2,BM$4-$W108)),
     IF(SSSModel!$C$4="ECC",$EA108*$EB108*IF(MAX(Escalation!$C$2,BM$4-$W108)&gt;$DZ108-1,0,OFFSET(Escalation!$K$2,$Y108,MAX(Escalation!$C$2,BM$4-$W108))),
     IF(SSSModel!$C$4="PV",IF(DK$4=$W108,$EA108*(1+SSSModel!$C$2),0),
     IF(SSSModel!$C$4="FCR",IF(AND(DK$4&gt;=$W108,OFFSET(Profiles!$K$2,$Z108,MAX(Profiles!$C$2,BM$4-$W108))&gt;0),$EC108,0),0))))))</f>
        <v>0</v>
      </c>
      <c r="DL108" s="135">
        <f ca="1">IF(OR($Z108=0,SSSModel!$C$4="CF"),BN108,
IF(LEFT($V108,3)="ON_",
     IF(SSSModel!$C$4="RR",SUMPRODUCT(OFFSET($AC108,0,0,1,$CB$2),OFFSET(Profiles!$K$28,($Z108-1)*(Profiles!$I$26+1)+DL$4-SSSModel!$C$3+1,0,1,$CB$2)),
     IF(SSSModel!$C$4="ECC",$EA108*$EB108*SUMPRODUCT(OFFSET($AC108,0,MAX(0,DL$4-$DZ108-$CA$4+1),1,MIN($DZ108,DL$4-$CA$4+1)),OFFSET(Escalation!$K$24,($Y108-1)*(Escalation!$I$22+1)+DL$4-SSSModel!$C$3+1,MAX(0,DL$4-$DZ108-$CA$4+1),1,MIN($DZ108,DL$4-$CA$4+1))),
     IF(SSSModel!$C$4="PV",BN108*$EA108*(1+SSSModel!$C$2),
     IF(SSSModel!$C$4="FCR",$EC108*SUM(OFFSET($AC108,0,MAX(DL$4-$AC$4-$DZ108+1,0),1,MIN($DZ108,DL$4-$AC$4+1))),0)))),
SUM($AC108:$BZ108)*
     IF(SSSModel!$C$4="RR",OFFSET(Profiles!$K$2,$Z108,MAX(Profiles!$C$2,BN$4-$W108)),
     IF(SSSModel!$C$4="ECC",$EA108*$EB108*IF(MAX(Escalation!$C$2,BN$4-$W108)&gt;$DZ108-1,0,OFFSET(Escalation!$K$2,$Y108,MAX(Escalation!$C$2,BN$4-$W108))),
     IF(SSSModel!$C$4="PV",IF(DL$4=$W108,$EA108*(1+SSSModel!$C$2),0),
     IF(SSSModel!$C$4="FCR",IF(AND(DL$4&gt;=$W108,OFFSET(Profiles!$K$2,$Z108,MAX(Profiles!$C$2,BN$4-$W108))&gt;0),$EC108,0),0))))))</f>
        <v>0</v>
      </c>
      <c r="DM108" s="135">
        <f ca="1">IF(OR($Z108=0,SSSModel!$C$4="CF"),BO108,
IF(LEFT($V108,3)="ON_",
     IF(SSSModel!$C$4="RR",SUMPRODUCT(OFFSET($AC108,0,0,1,$CB$2),OFFSET(Profiles!$K$28,($Z108-1)*(Profiles!$I$26+1)+DM$4-SSSModel!$C$3+1,0,1,$CB$2)),
     IF(SSSModel!$C$4="ECC",$EA108*$EB108*SUMPRODUCT(OFFSET($AC108,0,MAX(0,DM$4-$DZ108-$CA$4+1),1,MIN($DZ108,DM$4-$CA$4+1)),OFFSET(Escalation!$K$24,($Y108-1)*(Escalation!$I$22+1)+DM$4-SSSModel!$C$3+1,MAX(0,DM$4-$DZ108-$CA$4+1),1,MIN($DZ108,DM$4-$CA$4+1))),
     IF(SSSModel!$C$4="PV",BO108*$EA108*(1+SSSModel!$C$2),
     IF(SSSModel!$C$4="FCR",$EC108*SUM(OFFSET($AC108,0,MAX(DM$4-$AC$4-$DZ108+1,0),1,MIN($DZ108,DM$4-$AC$4+1))),0)))),
SUM($AC108:$BZ108)*
     IF(SSSModel!$C$4="RR",OFFSET(Profiles!$K$2,$Z108,MAX(Profiles!$C$2,BO$4-$W108)),
     IF(SSSModel!$C$4="ECC",$EA108*$EB108*IF(MAX(Escalation!$C$2,BO$4-$W108)&gt;$DZ108-1,0,OFFSET(Escalation!$K$2,$Y108,MAX(Escalation!$C$2,BO$4-$W108))),
     IF(SSSModel!$C$4="PV",IF(DM$4=$W108,$EA108*(1+SSSModel!$C$2),0),
     IF(SSSModel!$C$4="FCR",IF(AND(DM$4&gt;=$W108,OFFSET(Profiles!$K$2,$Z108,MAX(Profiles!$C$2,BO$4-$W108))&gt;0),$EC108,0),0))))))</f>
        <v>0</v>
      </c>
      <c r="DN108" s="135">
        <f ca="1">IF(OR($Z108=0,SSSModel!$C$4="CF"),BP108,
IF(LEFT($V108,3)="ON_",
     IF(SSSModel!$C$4="RR",SUMPRODUCT(OFFSET($AC108,0,0,1,$CB$2),OFFSET(Profiles!$K$28,($Z108-1)*(Profiles!$I$26+1)+DN$4-SSSModel!$C$3+1,0,1,$CB$2)),
     IF(SSSModel!$C$4="ECC",$EA108*$EB108*SUMPRODUCT(OFFSET($AC108,0,MAX(0,DN$4-$DZ108-$CA$4+1),1,MIN($DZ108,DN$4-$CA$4+1)),OFFSET(Escalation!$K$24,($Y108-1)*(Escalation!$I$22+1)+DN$4-SSSModel!$C$3+1,MAX(0,DN$4-$DZ108-$CA$4+1),1,MIN($DZ108,DN$4-$CA$4+1))),
     IF(SSSModel!$C$4="PV",BP108*$EA108*(1+SSSModel!$C$2),
     IF(SSSModel!$C$4="FCR",$EC108*SUM(OFFSET($AC108,0,MAX(DN$4-$AC$4-$DZ108+1,0),1,MIN($DZ108,DN$4-$AC$4+1))),0)))),
SUM($AC108:$BZ108)*
     IF(SSSModel!$C$4="RR",OFFSET(Profiles!$K$2,$Z108,MAX(Profiles!$C$2,BP$4-$W108)),
     IF(SSSModel!$C$4="ECC",$EA108*$EB108*IF(MAX(Escalation!$C$2,BP$4-$W108)&gt;$DZ108-1,0,OFFSET(Escalation!$K$2,$Y108,MAX(Escalation!$C$2,BP$4-$W108))),
     IF(SSSModel!$C$4="PV",IF(DN$4=$W108,$EA108*(1+SSSModel!$C$2),0),
     IF(SSSModel!$C$4="FCR",IF(AND(DN$4&gt;=$W108,OFFSET(Profiles!$K$2,$Z108,MAX(Profiles!$C$2,BP$4-$W108))&gt;0),$EC108,0),0))))))</f>
        <v>0</v>
      </c>
      <c r="DO108" s="135">
        <f ca="1">IF(OR($Z108=0,SSSModel!$C$4="CF"),BQ108,
IF(LEFT($V108,3)="ON_",
     IF(SSSModel!$C$4="RR",SUMPRODUCT(OFFSET($AC108,0,0,1,$CB$2),OFFSET(Profiles!$K$28,($Z108-1)*(Profiles!$I$26+1)+DO$4-SSSModel!$C$3+1,0,1,$CB$2)),
     IF(SSSModel!$C$4="ECC",$EA108*$EB108*SUMPRODUCT(OFFSET($AC108,0,MAX(0,DO$4-$DZ108-$CA$4+1),1,MIN($DZ108,DO$4-$CA$4+1)),OFFSET(Escalation!$K$24,($Y108-1)*(Escalation!$I$22+1)+DO$4-SSSModel!$C$3+1,MAX(0,DO$4-$DZ108-$CA$4+1),1,MIN($DZ108,DO$4-$CA$4+1))),
     IF(SSSModel!$C$4="PV",BQ108*$EA108*(1+SSSModel!$C$2),
     IF(SSSModel!$C$4="FCR",$EC108*SUM(OFFSET($AC108,0,MAX(DO$4-$AC$4-$DZ108+1,0),1,MIN($DZ108,DO$4-$AC$4+1))),0)))),
SUM($AC108:$BZ108)*
     IF(SSSModel!$C$4="RR",OFFSET(Profiles!$K$2,$Z108,MAX(Profiles!$C$2,BQ$4-$W108)),
     IF(SSSModel!$C$4="ECC",$EA108*$EB108*IF(MAX(Escalation!$C$2,BQ$4-$W108)&gt;$DZ108-1,0,OFFSET(Escalation!$K$2,$Y108,MAX(Escalation!$C$2,BQ$4-$W108))),
     IF(SSSModel!$C$4="PV",IF(DO$4=$W108,$EA108*(1+SSSModel!$C$2),0),
     IF(SSSModel!$C$4="FCR",IF(AND(DO$4&gt;=$W108,OFFSET(Profiles!$K$2,$Z108,MAX(Profiles!$C$2,BQ$4-$W108))&gt;0),$EC108,0),0))))))</f>
        <v>0</v>
      </c>
      <c r="DP108" s="135">
        <f ca="1">IF(OR($Z108=0,SSSModel!$C$4="CF"),BR108,
IF(LEFT($V108,3)="ON_",
     IF(SSSModel!$C$4="RR",SUMPRODUCT(OFFSET($AC108,0,0,1,$CB$2),OFFSET(Profiles!$K$28,($Z108-1)*(Profiles!$I$26+1)+DP$4-SSSModel!$C$3+1,0,1,$CB$2)),
     IF(SSSModel!$C$4="ECC",$EA108*$EB108*SUMPRODUCT(OFFSET($AC108,0,MAX(0,DP$4-$DZ108-$CA$4+1),1,MIN($DZ108,DP$4-$CA$4+1)),OFFSET(Escalation!$K$24,($Y108-1)*(Escalation!$I$22+1)+DP$4-SSSModel!$C$3+1,MAX(0,DP$4-$DZ108-$CA$4+1),1,MIN($DZ108,DP$4-$CA$4+1))),
     IF(SSSModel!$C$4="PV",BR108*$EA108*(1+SSSModel!$C$2),
     IF(SSSModel!$C$4="FCR",$EC108*SUM(OFFSET($AC108,0,MAX(DP$4-$AC$4-$DZ108+1,0),1,MIN($DZ108,DP$4-$AC$4+1))),0)))),
SUM($AC108:$BZ108)*
     IF(SSSModel!$C$4="RR",OFFSET(Profiles!$K$2,$Z108,MAX(Profiles!$C$2,BR$4-$W108)),
     IF(SSSModel!$C$4="ECC",$EA108*$EB108*IF(MAX(Escalation!$C$2,BR$4-$W108)&gt;$DZ108-1,0,OFFSET(Escalation!$K$2,$Y108,MAX(Escalation!$C$2,BR$4-$W108))),
     IF(SSSModel!$C$4="PV",IF(DP$4=$W108,$EA108*(1+SSSModel!$C$2),0),
     IF(SSSModel!$C$4="FCR",IF(AND(DP$4&gt;=$W108,OFFSET(Profiles!$K$2,$Z108,MAX(Profiles!$C$2,BR$4-$W108))&gt;0),$EC108,0),0))))))</f>
        <v>0</v>
      </c>
      <c r="DQ108" s="135">
        <f ca="1">IF(OR($Z108=0,SSSModel!$C$4="CF"),BS108,
IF(LEFT($V108,3)="ON_",
     IF(SSSModel!$C$4="RR",SUMPRODUCT(OFFSET($AC108,0,0,1,$CB$2),OFFSET(Profiles!$K$28,($Z108-1)*(Profiles!$I$26+1)+DQ$4-SSSModel!$C$3+1,0,1,$CB$2)),
     IF(SSSModel!$C$4="ECC",$EA108*$EB108*SUMPRODUCT(OFFSET($AC108,0,MAX(0,DQ$4-$DZ108-$CA$4+1),1,MIN($DZ108,DQ$4-$CA$4+1)),OFFSET(Escalation!$K$24,($Y108-1)*(Escalation!$I$22+1)+DQ$4-SSSModel!$C$3+1,MAX(0,DQ$4-$DZ108-$CA$4+1),1,MIN($DZ108,DQ$4-$CA$4+1))),
     IF(SSSModel!$C$4="PV",BS108*$EA108*(1+SSSModel!$C$2),
     IF(SSSModel!$C$4="FCR",$EC108*SUM(OFFSET($AC108,0,MAX(DQ$4-$AC$4-$DZ108+1,0),1,MIN($DZ108,DQ$4-$AC$4+1))),0)))),
SUM($AC108:$BZ108)*
     IF(SSSModel!$C$4="RR",OFFSET(Profiles!$K$2,$Z108,MAX(Profiles!$C$2,BS$4-$W108)),
     IF(SSSModel!$C$4="ECC",$EA108*$EB108*IF(MAX(Escalation!$C$2,BS$4-$W108)&gt;$DZ108-1,0,OFFSET(Escalation!$K$2,$Y108,MAX(Escalation!$C$2,BS$4-$W108))),
     IF(SSSModel!$C$4="PV",IF(DQ$4=$W108,$EA108*(1+SSSModel!$C$2),0),
     IF(SSSModel!$C$4="FCR",IF(AND(DQ$4&gt;=$W108,OFFSET(Profiles!$K$2,$Z108,MAX(Profiles!$C$2,BS$4-$W108))&gt;0),$EC108,0),0))))))</f>
        <v>0</v>
      </c>
      <c r="DR108" s="135">
        <f ca="1">IF(OR($Z108=0,SSSModel!$C$4="CF"),BT108,
IF(LEFT($V108,3)="ON_",
     IF(SSSModel!$C$4="RR",SUMPRODUCT(OFFSET($AC108,0,0,1,$CB$2),OFFSET(Profiles!$K$28,($Z108-1)*(Profiles!$I$26+1)+DR$4-SSSModel!$C$3+1,0,1,$CB$2)),
     IF(SSSModel!$C$4="ECC",$EA108*$EB108*SUMPRODUCT(OFFSET($AC108,0,MAX(0,DR$4-$DZ108-$CA$4+1),1,MIN($DZ108,DR$4-$CA$4+1)),OFFSET(Escalation!$K$24,($Y108-1)*(Escalation!$I$22+1)+DR$4-SSSModel!$C$3+1,MAX(0,DR$4-$DZ108-$CA$4+1),1,MIN($DZ108,DR$4-$CA$4+1))),
     IF(SSSModel!$C$4="PV",BT108*$EA108*(1+SSSModel!$C$2),
     IF(SSSModel!$C$4="FCR",$EC108*SUM(OFFSET($AC108,0,MAX(DR$4-$AC$4-$DZ108+1,0),1,MIN($DZ108,DR$4-$AC$4+1))),0)))),
SUM($AC108:$BZ108)*
     IF(SSSModel!$C$4="RR",OFFSET(Profiles!$K$2,$Z108,MAX(Profiles!$C$2,BT$4-$W108)),
     IF(SSSModel!$C$4="ECC",$EA108*$EB108*IF(MAX(Escalation!$C$2,BT$4-$W108)&gt;$DZ108-1,0,OFFSET(Escalation!$K$2,$Y108,MAX(Escalation!$C$2,BT$4-$W108))),
     IF(SSSModel!$C$4="PV",IF(DR$4=$W108,$EA108*(1+SSSModel!$C$2),0),
     IF(SSSModel!$C$4="FCR",IF(AND(DR$4&gt;=$W108,OFFSET(Profiles!$K$2,$Z108,MAX(Profiles!$C$2,BT$4-$W108))&gt;0),$EC108,0),0))))))</f>
        <v>0</v>
      </c>
      <c r="DS108" s="135">
        <f ca="1">IF(OR($Z108=0,SSSModel!$C$4="CF"),BU108,
IF(LEFT($V108,3)="ON_",
     IF(SSSModel!$C$4="RR",SUMPRODUCT(OFFSET($AC108,0,0,1,$CB$2),OFFSET(Profiles!$K$28,($Z108-1)*(Profiles!$I$26+1)+DS$4-SSSModel!$C$3+1,0,1,$CB$2)),
     IF(SSSModel!$C$4="ECC",$EA108*$EB108*SUMPRODUCT(OFFSET($AC108,0,MAX(0,DS$4-$DZ108-$CA$4+1),1,MIN($DZ108,DS$4-$CA$4+1)),OFFSET(Escalation!$K$24,($Y108-1)*(Escalation!$I$22+1)+DS$4-SSSModel!$C$3+1,MAX(0,DS$4-$DZ108-$CA$4+1),1,MIN($DZ108,DS$4-$CA$4+1))),
     IF(SSSModel!$C$4="PV",BU108*$EA108*(1+SSSModel!$C$2),
     IF(SSSModel!$C$4="FCR",$EC108*SUM(OFFSET($AC108,0,MAX(DS$4-$AC$4-$DZ108+1,0),1,MIN($DZ108,DS$4-$AC$4+1))),0)))),
SUM($AC108:$BZ108)*
     IF(SSSModel!$C$4="RR",OFFSET(Profiles!$K$2,$Z108,MAX(Profiles!$C$2,BU$4-$W108)),
     IF(SSSModel!$C$4="ECC",$EA108*$EB108*IF(MAX(Escalation!$C$2,BU$4-$W108)&gt;$DZ108-1,0,OFFSET(Escalation!$K$2,$Y108,MAX(Escalation!$C$2,BU$4-$W108))),
     IF(SSSModel!$C$4="PV",IF(DS$4=$W108,$EA108*(1+SSSModel!$C$2),0),
     IF(SSSModel!$C$4="FCR",IF(AND(DS$4&gt;=$W108,OFFSET(Profiles!$K$2,$Z108,MAX(Profiles!$C$2,BU$4-$W108))&gt;0),$EC108,0),0))))))</f>
        <v>0</v>
      </c>
      <c r="DT108" s="135">
        <f ca="1">IF(OR($Z108=0,SSSModel!$C$4="CF"),BV108,
IF(LEFT($V108,3)="ON_",
     IF(SSSModel!$C$4="RR",SUMPRODUCT(OFFSET($AC108,0,0,1,$CB$2),OFFSET(Profiles!$K$28,($Z108-1)*(Profiles!$I$26+1)+DT$4-SSSModel!$C$3+1,0,1,$CB$2)),
     IF(SSSModel!$C$4="ECC",$EA108*$EB108*SUMPRODUCT(OFFSET($AC108,0,MAX(0,DT$4-$DZ108-$CA$4+1),1,MIN($DZ108,DT$4-$CA$4+1)),OFFSET(Escalation!$K$24,($Y108-1)*(Escalation!$I$22+1)+DT$4-SSSModel!$C$3+1,MAX(0,DT$4-$DZ108-$CA$4+1),1,MIN($DZ108,DT$4-$CA$4+1))),
     IF(SSSModel!$C$4="PV",BV108*$EA108*(1+SSSModel!$C$2),
     IF(SSSModel!$C$4="FCR",$EC108*SUM(OFFSET($AC108,0,MAX(DT$4-$AC$4-$DZ108+1,0),1,MIN($DZ108,DT$4-$AC$4+1))),0)))),
SUM($AC108:$BZ108)*
     IF(SSSModel!$C$4="RR",OFFSET(Profiles!$K$2,$Z108,MAX(Profiles!$C$2,BV$4-$W108)),
     IF(SSSModel!$C$4="ECC",$EA108*$EB108*IF(MAX(Escalation!$C$2,BV$4-$W108)&gt;$DZ108-1,0,OFFSET(Escalation!$K$2,$Y108,MAX(Escalation!$C$2,BV$4-$W108))),
     IF(SSSModel!$C$4="PV",IF(DT$4=$W108,$EA108*(1+SSSModel!$C$2),0),
     IF(SSSModel!$C$4="FCR",IF(AND(DT$4&gt;=$W108,OFFSET(Profiles!$K$2,$Z108,MAX(Profiles!$C$2,BV$4-$W108))&gt;0),$EC108,0),0))))))</f>
        <v>0</v>
      </c>
      <c r="DU108" s="135">
        <f ca="1">IF(OR($Z108=0,SSSModel!$C$4="CF"),BW108,
IF(LEFT($V108,3)="ON_",
     IF(SSSModel!$C$4="RR",SUMPRODUCT(OFFSET($AC108,0,0,1,$CB$2),OFFSET(Profiles!$K$28,($Z108-1)*(Profiles!$I$26+1)+DU$4-SSSModel!$C$3+1,0,1,$CB$2)),
     IF(SSSModel!$C$4="ECC",$EA108*$EB108*SUMPRODUCT(OFFSET($AC108,0,MAX(0,DU$4-$DZ108-$CA$4+1),1,MIN($DZ108,DU$4-$CA$4+1)),OFFSET(Escalation!$K$24,($Y108-1)*(Escalation!$I$22+1)+DU$4-SSSModel!$C$3+1,MAX(0,DU$4-$DZ108-$CA$4+1),1,MIN($DZ108,DU$4-$CA$4+1))),
     IF(SSSModel!$C$4="PV",BW108*$EA108*(1+SSSModel!$C$2),
     IF(SSSModel!$C$4="FCR",$EC108*SUM(OFFSET($AC108,0,MAX(DU$4-$AC$4-$DZ108+1,0),1,MIN($DZ108,DU$4-$AC$4+1))),0)))),
SUM($AC108:$BZ108)*
     IF(SSSModel!$C$4="RR",OFFSET(Profiles!$K$2,$Z108,MAX(Profiles!$C$2,BW$4-$W108)),
     IF(SSSModel!$C$4="ECC",$EA108*$EB108*IF(MAX(Escalation!$C$2,BW$4-$W108)&gt;$DZ108-1,0,OFFSET(Escalation!$K$2,$Y108,MAX(Escalation!$C$2,BW$4-$W108))),
     IF(SSSModel!$C$4="PV",IF(DU$4=$W108,$EA108*(1+SSSModel!$C$2),0),
     IF(SSSModel!$C$4="FCR",IF(AND(DU$4&gt;=$W108,OFFSET(Profiles!$K$2,$Z108,MAX(Profiles!$C$2,BW$4-$W108))&gt;0),$EC108,0),0))))))</f>
        <v>0</v>
      </c>
      <c r="DV108" s="136">
        <f ca="1">IF(OR($Z108=0,SSSModel!$C$4="CF"),BX108,
IF(LEFT($V108,3)="ON_",
     IF(SSSModel!$C$4="RR",SUMPRODUCT(OFFSET($AC108,0,0,1,$CB$2),OFFSET(Profiles!$K$28,($Z108-1)*(Profiles!$I$26+1)+DV$4-SSSModel!$C$3+1,0,1,$CB$2)),
     IF(SSSModel!$C$4="ECC",$EA108*$EB108*SUMPRODUCT(OFFSET($AC108,0,MAX(0,DV$4-$DZ108-$CA$4+1),1,MIN($DZ108,DV$4-$CA$4+1)),OFFSET(Escalation!$K$24,($Y108-1)*(Escalation!$I$22+1)+DV$4-SSSModel!$C$3+1,MAX(0,DV$4-$DZ108-$CA$4+1),1,MIN($DZ108,DV$4-$CA$4+1))),
     IF(SSSModel!$C$4="PV",BX108*$EA108*(1+SSSModel!$C$2),
     IF(SSSModel!$C$4="FCR",$EC108*SUM(OFFSET($AC108,0,MAX(DV$4-$AC$4-$DZ108+1,0),1,MIN($DZ108,DV$4-$AC$4+1))),0)))),
SUM($AC108:$BZ108)*
     IF(SSSModel!$C$4="RR",OFFSET(Profiles!$K$2,$Z108,MAX(Profiles!$C$2,BX$4-$W108)),
     IF(SSSModel!$C$4="ECC",$EA108*$EB108*IF(MAX(Escalation!$C$2,BX$4-$W108)&gt;$DZ108-1,0,OFFSET(Escalation!$K$2,$Y108,MAX(Escalation!$C$2,BX$4-$W108))),
     IF(SSSModel!$C$4="PV",IF(DV$4=$W108,$EA108*(1+SSSModel!$C$2),0),
     IF(SSSModel!$C$4="FCR",IF(AND(DV$4&gt;=$W108,OFFSET(Profiles!$K$2,$Z108,MAX(Profiles!$C$2,BX$4-$W108))&gt;0),$EC108,0),0))))))</f>
        <v>0</v>
      </c>
      <c r="DW108" s="136">
        <f ca="1">IF(OR($Z108=0,SSSModel!$C$4="CF"),BY108,
IF(LEFT($V108,3)="ON_",
     IF(SSSModel!$C$4="RR",SUMPRODUCT(OFFSET($AC108,0,0,1,$CB$2),OFFSET(Profiles!$K$28,($Z108-1)*(Profiles!$I$26+1)+DW$4-SSSModel!$C$3+1,0,1,$CB$2)),
     IF(SSSModel!$C$4="ECC",$EA108*$EB108*SUMPRODUCT(OFFSET($AC108,0,MAX(0,DW$4-$DZ108-$CA$4+1),1,MIN($DZ108,DW$4-$CA$4+1)),OFFSET(Escalation!$K$24,($Y108-1)*(Escalation!$I$22+1)+DW$4-SSSModel!$C$3+1,MAX(0,DW$4-$DZ108-$CA$4+1),1,MIN($DZ108,DW$4-$CA$4+1))),
     IF(SSSModel!$C$4="PV",BY108*$EA108*(1+SSSModel!$C$2),
     IF(SSSModel!$C$4="FCR",$EC108*SUM(OFFSET($AC108,0,MAX(DW$4-$AC$4-$DZ108+1,0),1,MIN($DZ108,DW$4-$AC$4+1))),0)))),
SUM($AC108:$BZ108)*
     IF(SSSModel!$C$4="RR",OFFSET(Profiles!$K$2,$Z108,MAX(Profiles!$C$2,BY$4-$W108)),
     IF(SSSModel!$C$4="ECC",$EA108*$EB108*IF(MAX(Escalation!$C$2,BY$4-$W108)&gt;$DZ108-1,0,OFFSET(Escalation!$K$2,$Y108,MAX(Escalation!$C$2,BY$4-$W108))),
     IF(SSSModel!$C$4="PV",IF(DW$4=$W108,$EA108*(1+SSSModel!$C$2),0),
     IF(SSSModel!$C$4="FCR",IF(AND(DW$4&gt;=$W108,OFFSET(Profiles!$K$2,$Z108,MAX(Profiles!$C$2,BY$4-$W108))&gt;0),$EC108,0),0))))))</f>
        <v>0</v>
      </c>
      <c r="DX108" s="136">
        <f ca="1">IF(OR($Z108=0,SSSModel!$C$4="CF"),BZ108,
IF(LEFT($V108,3)="ON_",
     IF(SSSModel!$C$4="RR",SUMPRODUCT(OFFSET($AC108,0,0,1,$CB$2),OFFSET(Profiles!$K$28,($Z108-1)*(Profiles!$I$26+1)+DX$4-SSSModel!$C$3+1,0,1,$CB$2)),
     IF(SSSModel!$C$4="ECC",$EA108*$EB108*SUMPRODUCT(OFFSET($AC108,0,MAX(0,DX$4-$DZ108-$CA$4+1),1,MIN($DZ108,DX$4-$CA$4+1)),OFFSET(Escalation!$K$24,($Y108-1)*(Escalation!$I$22+1)+DX$4-SSSModel!$C$3+1,MAX(0,DX$4-$DZ108-$CA$4+1),1,MIN($DZ108,DX$4-$CA$4+1))),
     IF(SSSModel!$C$4="PV",BZ108*$EA108*(1+SSSModel!$C$2),
     IF(SSSModel!$C$4="FCR",$EC108*SUM(OFFSET($AC108,0,MAX(DX$4-$AC$4-$DZ108+1,0),1,MIN($DZ108,DX$4-$AC$4+1))),0)))),
SUM($AC108:$BZ108)*
     IF(SSSModel!$C$4="RR",OFFSET(Profiles!$K$2,$Z108,MAX(Profiles!$C$2,BZ$4-$W108)),
     IF(SSSModel!$C$4="ECC",$EA108*$EB108*IF(MAX(Escalation!$C$2,BZ$4-$W108)&gt;$DZ108-1,0,OFFSET(Escalation!$K$2,$Y108,MAX(Escalation!$C$2,BZ$4-$W108))),
     IF(SSSModel!$C$4="PV",IF(DX$4=$W108,$EA108*(1+SSSModel!$C$2),0),
     IF(SSSModel!$C$4="FCR",IF(AND(DX$4&gt;=$W108,OFFSET(Profiles!$K$2,$Z108,MAX(Profiles!$C$2,BZ$4-$W108))&gt;0),$EC108,0),0))))))</f>
        <v>0</v>
      </c>
      <c r="DY108" s="82">
        <f ca="1">IF($Y108=0,0,OFFSET(Escalation!$B$2,$Y108,0))</f>
        <v>0</v>
      </c>
      <c r="DZ108" s="80">
        <f ca="1">IF($Z108=0,0,COUNTIF(OFFSET(Profiles!$K$2,$Z108,0,1,50),"&gt;0"))</f>
        <v>0</v>
      </c>
      <c r="EA108" s="137">
        <f ca="1">IF($Z108=0,0,SUMPRODUCT(Profiles!$C$20:$BH$20,OFFSET(Profiles!$C$2,$Z108,0,1,Profiles!$B$1)))</f>
        <v>0</v>
      </c>
      <c r="EB108" s="24">
        <f>IF($Z108=0,0,((1-(1+DY108)/(1+SSSModel!$C$2))/(1-((1+DY108)/(1+SSSModel!$C$2))^DZ108))*(1+SSSModel!$C$2))</f>
        <v>0</v>
      </c>
      <c r="EC108" s="24">
        <f>IF($Z108=0,0,-PMT(SSSModel!$C$2,DZ108,EA108))</f>
        <v>0</v>
      </c>
    </row>
    <row r="109" spans="3:133" x14ac:dyDescent="0.35">
      <c r="C109" s="18">
        <f t="shared" si="12"/>
        <v>11</v>
      </c>
      <c r="D109" s="18">
        <f t="shared" si="13"/>
        <v>5</v>
      </c>
      <c r="E109" s="18">
        <f t="shared" ca="1" si="14"/>
        <v>0</v>
      </c>
      <c r="G109" s="25" t="str">
        <f ca="1">IF($E109=0,"",OFFSET(Resources!B$26,$E109,0))</f>
        <v/>
      </c>
      <c r="H109" s="25" t="str">
        <f ca="1">IF($E109=0,"",OFFSET(Resources!C$26,$E109,0))</f>
        <v/>
      </c>
      <c r="I109" s="25" t="str">
        <f ca="1">IF($E109=0,"",OFFSET(Resources!$E$26,$E109,0))</f>
        <v/>
      </c>
      <c r="J109" s="16">
        <v>1</v>
      </c>
      <c r="K109" s="16" t="s">
        <v>150</v>
      </c>
      <c r="L109" s="25" t="str">
        <f ca="1">OFFSET(Resources!$CG$24,0,$C109-1)</f>
        <v>Energy Price</v>
      </c>
      <c r="M109" s="25" t="str">
        <f ca="1">OFFSET(Resources!$CG$25,0,$C109-1)</f>
        <v>O&amp;M</v>
      </c>
      <c r="N109" s="1">
        <v>1</v>
      </c>
      <c r="O109" s="7">
        <f ca="1">IF($E109=0,0,OFFSET(Resources!$CG$26,$E109,$C109-1))</f>
        <v>0</v>
      </c>
      <c r="P109" s="25" t="str">
        <f ca="1">OFFSET(Resources!$CG$26,0,$C109-1)</f>
        <v>$/Yr</v>
      </c>
      <c r="Q109" s="18">
        <f ca="1">IF($E109=0,0,OFFSET(GenAlts!$W$4,$E109,$D109-1))</f>
        <v>0</v>
      </c>
      <c r="R109" s="1">
        <v>1</v>
      </c>
      <c r="S109" t="str">
        <f ca="1">IF($E109=0,"",OFFSET(Resources!$R$26,$E109,0))</f>
        <v/>
      </c>
      <c r="T109" s="116" t="str">
        <f ca="1">IF(OR($E109=0,OFFSET(Resources!$N$26,$E109,0)=0),"",OFFSET(Resources!$N$26,$E109,0))</f>
        <v/>
      </c>
      <c r="U109" s="25">
        <f ca="1">IF($E109=0,0,OFFSET(Resources!$AB$26,$E109,($C109-1)*Resources!$CI$20))</f>
        <v>0</v>
      </c>
      <c r="V109" s="1"/>
      <c r="W109">
        <f t="shared" ca="1" si="15"/>
        <v>0</v>
      </c>
      <c r="X109">
        <f ca="1">IF(T109="",0,MATCH(T109,Profiles!$A$3:$A$22,0))</f>
        <v>0</v>
      </c>
      <c r="Y109" s="10">
        <f ca="1">IF(U109=0,0,MATCH(U109,Escalation!$A$3:$A$18,0))</f>
        <v>0</v>
      </c>
      <c r="Z109">
        <f>IF(V109="",0,MATCH(V109,Profiles!$A$3:$A$22,0))</f>
        <v>0</v>
      </c>
      <c r="AA109" s="8"/>
      <c r="AB109" s="8">
        <v>0</v>
      </c>
      <c r="AC109" s="72">
        <f ca="1">IF(OR(AC$4&lt;$Q109,AC$4&gt;$Q109+IF($S109="",1000,$S109)-1),0,IF(MOD(AC$4-$Q109,IF($R109="",1000,$R109))=0,$O109,0))*IF($Y109&gt;0,(1+INDEX(Escalation!$B$3:$B$18,$Y109,0))^(AC$4-SSSModel!$C$5),1)*IF($X109=0,1,OFFSET(Profiles!$K$2,$X109,MAX(Profiles!$C$2,AC$4-$Q109)))*IF($AA109=1,(1+SSSModel!#REF!),1)</f>
        <v>0</v>
      </c>
      <c r="AD109" s="72">
        <f ca="1">IF(OR(AD$4&lt;$Q109,AD$4&gt;$Q109+IF($S109="",1000,$S109)-1),0,IF(MOD(AD$4-$Q109,IF($R109="",1000,$R109))=0,$O109,0))*IF($Y109&gt;0,(1+INDEX(Escalation!$B$3:$B$18,$Y109,0))^(AD$4-SSSModel!$C$5),1)*IF($X109=0,1,OFFSET(Profiles!$K$2,$X109,MAX(Profiles!$C$2,AD$4-$Q109)))*IF($AA109=1,(1+SSSModel!#REF!),1)</f>
        <v>0</v>
      </c>
      <c r="AE109" s="72">
        <f ca="1">IF(OR(AE$4&lt;$Q109,AE$4&gt;$Q109+IF($S109="",1000,$S109)-1),0,IF(MOD(AE$4-$Q109,IF($R109="",1000,$R109))=0,$O109,0))*IF($Y109&gt;0,(1+INDEX(Escalation!$B$3:$B$18,$Y109,0))^(AE$4-SSSModel!$C$5),1)*IF($X109=0,1,OFFSET(Profiles!$K$2,$X109,MAX(Profiles!$C$2,AE$4-$Q109)))*IF($AA109=1,(1+SSSModel!#REF!),1)</f>
        <v>0</v>
      </c>
      <c r="AF109" s="72">
        <f ca="1">IF(OR(AF$4&lt;$Q109,AF$4&gt;$Q109+IF($S109="",1000,$S109)-1),0,IF(MOD(AF$4-$Q109,IF($R109="",1000,$R109))=0,$O109,0))*IF($Y109&gt;0,(1+INDEX(Escalation!$B$3:$B$18,$Y109,0))^(AF$4-SSSModel!$C$5),1)*IF($X109=0,1,OFFSET(Profiles!$K$2,$X109,MAX(Profiles!$C$2,AF$4-$Q109)))*IF($AA109=1,(1+SSSModel!#REF!),1)</f>
        <v>0</v>
      </c>
      <c r="AG109" s="72">
        <f ca="1">IF(OR(AG$4&lt;$Q109,AG$4&gt;$Q109+IF($S109="",1000,$S109)-1),0,IF(MOD(AG$4-$Q109,IF($R109="",1000,$R109))=0,$O109,0))*IF($Y109&gt;0,(1+INDEX(Escalation!$B$3:$B$18,$Y109,0))^(AG$4-SSSModel!$C$5),1)*IF($X109=0,1,OFFSET(Profiles!$K$2,$X109,MAX(Profiles!$C$2,AG$4-$Q109)))*IF($AA109=1,(1+SSSModel!#REF!),1)</f>
        <v>0</v>
      </c>
      <c r="AH109" s="72">
        <f ca="1">IF(OR(AH$4&lt;$Q109,AH$4&gt;$Q109+IF($S109="",1000,$S109)-1),0,IF(MOD(AH$4-$Q109,IF($R109="",1000,$R109))=0,$O109,0))*IF($Y109&gt;0,(1+INDEX(Escalation!$B$3:$B$18,$Y109,0))^(AH$4-SSSModel!$C$5),1)*IF($X109=0,1,OFFSET(Profiles!$K$2,$X109,MAX(Profiles!$C$2,AH$4-$Q109)))*IF($AA109=1,(1+SSSModel!#REF!),1)</f>
        <v>0</v>
      </c>
      <c r="AI109" s="72">
        <f ca="1">IF(OR(AI$4&lt;$Q109,AI$4&gt;$Q109+IF($S109="",1000,$S109)-1),0,IF(MOD(AI$4-$Q109,IF($R109="",1000,$R109))=0,$O109,0))*IF($Y109&gt;0,(1+INDEX(Escalation!$B$3:$B$18,$Y109,0))^(AI$4-SSSModel!$C$5),1)*IF($X109=0,1,OFFSET(Profiles!$K$2,$X109,MAX(Profiles!$C$2,AI$4-$Q109)))*IF($AA109=1,(1+SSSModel!#REF!),1)</f>
        <v>0</v>
      </c>
      <c r="AJ109" s="72">
        <f ca="1">IF(OR(AJ$4&lt;$Q109,AJ$4&gt;$Q109+IF($S109="",1000,$S109)-1),0,IF(MOD(AJ$4-$Q109,IF($R109="",1000,$R109))=0,$O109,0))*IF($Y109&gt;0,(1+INDEX(Escalation!$B$3:$B$18,$Y109,0))^(AJ$4-SSSModel!$C$5),1)*IF($X109=0,1,OFFSET(Profiles!$K$2,$X109,MAX(Profiles!$C$2,AJ$4-$Q109)))*IF($AA109=1,(1+SSSModel!#REF!),1)</f>
        <v>0</v>
      </c>
      <c r="AK109" s="72">
        <f ca="1">IF(OR(AK$4&lt;$Q109,AK$4&gt;$Q109+IF($S109="",1000,$S109)-1),0,IF(MOD(AK$4-$Q109,IF($R109="",1000,$R109))=0,$O109,0))*IF($Y109&gt;0,(1+INDEX(Escalation!$B$3:$B$18,$Y109,0))^(AK$4-SSSModel!$C$5),1)*IF($X109=0,1,OFFSET(Profiles!$K$2,$X109,MAX(Profiles!$C$2,AK$4-$Q109)))*IF($AA109=1,(1+SSSModel!#REF!),1)</f>
        <v>0</v>
      </c>
      <c r="AL109" s="72">
        <f ca="1">IF(OR(AL$4&lt;$Q109,AL$4&gt;$Q109+IF($S109="",1000,$S109)-1),0,IF(MOD(AL$4-$Q109,IF($R109="",1000,$R109))=0,$O109,0))*IF($Y109&gt;0,(1+INDEX(Escalation!$B$3:$B$18,$Y109,0))^(AL$4-SSSModel!$C$5),1)*IF($X109=0,1,OFFSET(Profiles!$K$2,$X109,MAX(Profiles!$C$2,AL$4-$Q109)))*IF($AA109=1,(1+SSSModel!#REF!),1)</f>
        <v>0</v>
      </c>
      <c r="AM109" s="72">
        <f ca="1">IF(OR(AM$4&lt;$Q109,AM$4&gt;$Q109+IF($S109="",1000,$S109)-1),0,IF(MOD(AM$4-$Q109,IF($R109="",1000,$R109))=0,$O109,0))*IF($Y109&gt;0,(1+INDEX(Escalation!$B$3:$B$18,$Y109,0))^(AM$4-SSSModel!$C$5),1)*IF($X109=0,1,OFFSET(Profiles!$K$2,$X109,MAX(Profiles!$C$2,AM$4-$Q109)))*IF($AA109=1,(1+SSSModel!#REF!),1)</f>
        <v>0</v>
      </c>
      <c r="AN109" s="72">
        <f ca="1">IF(OR(AN$4&lt;$Q109,AN$4&gt;$Q109+IF($S109="",1000,$S109)-1),0,IF(MOD(AN$4-$Q109,IF($R109="",1000,$R109))=0,$O109,0))*IF($Y109&gt;0,(1+INDEX(Escalation!$B$3:$B$18,$Y109,0))^(AN$4-SSSModel!$C$5),1)*IF($X109=0,1,OFFSET(Profiles!$K$2,$X109,MAX(Profiles!$C$2,AN$4-$Q109)))*IF($AA109=1,(1+SSSModel!#REF!),1)</f>
        <v>0</v>
      </c>
      <c r="AO109" s="72">
        <f ca="1">IF(OR(AO$4&lt;$Q109,AO$4&gt;$Q109+IF($S109="",1000,$S109)-1),0,IF(MOD(AO$4-$Q109,IF($R109="",1000,$R109))=0,$O109,0))*IF($Y109&gt;0,(1+INDEX(Escalation!$B$3:$B$18,$Y109,0))^(AO$4-SSSModel!$C$5),1)*IF($X109=0,1,OFFSET(Profiles!$K$2,$X109,MAX(Profiles!$C$2,AO$4-$Q109)))*IF($AA109=1,(1+SSSModel!#REF!),1)</f>
        <v>0</v>
      </c>
      <c r="AP109" s="72">
        <f ca="1">IF(OR(AP$4&lt;$Q109,AP$4&gt;$Q109+IF($S109="",1000,$S109)-1),0,IF(MOD(AP$4-$Q109,IF($R109="",1000,$R109))=0,$O109,0))*IF($Y109&gt;0,(1+INDEX(Escalation!$B$3:$B$18,$Y109,0))^(AP$4-SSSModel!$C$5),1)*IF($X109=0,1,OFFSET(Profiles!$K$2,$X109,MAX(Profiles!$C$2,AP$4-$Q109)))*IF($AA109=1,(1+SSSModel!#REF!),1)</f>
        <v>0</v>
      </c>
      <c r="AQ109" s="72">
        <f ca="1">IF(OR(AQ$4&lt;$Q109,AQ$4&gt;$Q109+IF($S109="",1000,$S109)-1),0,IF(MOD(AQ$4-$Q109,IF($R109="",1000,$R109))=0,$O109,0))*IF($Y109&gt;0,(1+INDEX(Escalation!$B$3:$B$18,$Y109,0))^(AQ$4-SSSModel!$C$5),1)*IF($X109=0,1,OFFSET(Profiles!$K$2,$X109,MAX(Profiles!$C$2,AQ$4-$Q109)))*IF($AA109=1,(1+SSSModel!#REF!),1)</f>
        <v>0</v>
      </c>
      <c r="AR109" s="72">
        <f ca="1">IF(OR(AR$4&lt;$Q109,AR$4&gt;$Q109+IF($S109="",1000,$S109)-1),0,IF(MOD(AR$4-$Q109,IF($R109="",1000,$R109))=0,$O109,0))*IF($Y109&gt;0,(1+INDEX(Escalation!$B$3:$B$18,$Y109,0))^(AR$4-SSSModel!$C$5),1)*IF($X109=0,1,OFFSET(Profiles!$K$2,$X109,MAX(Profiles!$C$2,AR$4-$Q109)))*IF($AA109=1,(1+SSSModel!#REF!),1)</f>
        <v>0</v>
      </c>
      <c r="AS109" s="72">
        <f ca="1">IF(OR(AS$4&lt;$Q109,AS$4&gt;$Q109+IF($S109="",1000,$S109)-1),0,IF(MOD(AS$4-$Q109,IF($R109="",1000,$R109))=0,$O109,0))*IF($Y109&gt;0,(1+INDEX(Escalation!$B$3:$B$18,$Y109,0))^(AS$4-SSSModel!$C$5),1)*IF($X109=0,1,OFFSET(Profiles!$K$2,$X109,MAX(Profiles!$C$2,AS$4-$Q109)))*IF($AA109=1,(1+SSSModel!#REF!),1)</f>
        <v>0</v>
      </c>
      <c r="AT109" s="72">
        <f ca="1">IF(OR(AT$4&lt;$Q109,AT$4&gt;$Q109+IF($S109="",1000,$S109)-1),0,IF(MOD(AT$4-$Q109,IF($R109="",1000,$R109))=0,$O109,0))*IF($Y109&gt;0,(1+INDEX(Escalation!$B$3:$B$18,$Y109,0))^(AT$4-SSSModel!$C$5),1)*IF($X109=0,1,OFFSET(Profiles!$K$2,$X109,MAX(Profiles!$C$2,AT$4-$Q109)))*IF($AA109=1,(1+SSSModel!#REF!),1)</f>
        <v>0</v>
      </c>
      <c r="AU109" s="72">
        <f ca="1">IF(OR(AU$4&lt;$Q109,AU$4&gt;$Q109+IF($S109="",1000,$S109)-1),0,IF(MOD(AU$4-$Q109,IF($R109="",1000,$R109))=0,$O109,0))*IF($Y109&gt;0,(1+INDEX(Escalation!$B$3:$B$18,$Y109,0))^(AU$4-SSSModel!$C$5),1)*IF($X109=0,1,OFFSET(Profiles!$K$2,$X109,MAX(Profiles!$C$2,AU$4-$Q109)))*IF($AA109=1,(1+SSSModel!#REF!),1)</f>
        <v>0</v>
      </c>
      <c r="AV109" s="72">
        <f ca="1">IF(OR(AV$4&lt;$Q109,AV$4&gt;$Q109+IF($S109="",1000,$S109)-1),0,IF(MOD(AV$4-$Q109,IF($R109="",1000,$R109))=0,$O109,0))*IF($Y109&gt;0,(1+INDEX(Escalation!$B$3:$B$18,$Y109,0))^(AV$4-SSSModel!$C$5),1)*IF($X109=0,1,OFFSET(Profiles!$K$2,$X109,MAX(Profiles!$C$2,AV$4-$Q109)))*IF($AA109=1,(1+SSSModel!#REF!),1)</f>
        <v>0</v>
      </c>
      <c r="AW109" s="72">
        <f ca="1">IF(OR(AW$4&lt;$Q109,AW$4&gt;$Q109+IF($S109="",1000,$S109)-1),0,IF(MOD(AW$4-$Q109,IF($R109="",1000,$R109))=0,$O109,0))*IF($Y109&gt;0,(1+INDEX(Escalation!$B$3:$B$18,$Y109,0))^(AW$4-SSSModel!$C$5),1)*IF($X109=0,1,OFFSET(Profiles!$K$2,$X109,MAX(Profiles!$C$2,AW$4-$Q109)))*IF($AA109=1,(1+SSSModel!#REF!),1)</f>
        <v>0</v>
      </c>
      <c r="AX109" s="72">
        <f ca="1">IF(OR(AX$4&lt;$Q109,AX$4&gt;$Q109+IF($S109="",1000,$S109)-1),0,IF(MOD(AX$4-$Q109,IF($R109="",1000,$R109))=0,$O109,0))*IF($Y109&gt;0,(1+INDEX(Escalation!$B$3:$B$18,$Y109,0))^(AX$4-SSSModel!$C$5),1)*IF($X109=0,1,OFFSET(Profiles!$K$2,$X109,MAX(Profiles!$C$2,AX$4-$Q109)))*IF($AA109=1,(1+SSSModel!#REF!),1)</f>
        <v>0</v>
      </c>
      <c r="AY109" s="72">
        <f ca="1">IF(OR(AY$4&lt;$Q109,AY$4&gt;$Q109+IF($S109="",1000,$S109)-1),0,IF(MOD(AY$4-$Q109,IF($R109="",1000,$R109))=0,$O109,0))*IF($Y109&gt;0,(1+INDEX(Escalation!$B$3:$B$18,$Y109,0))^(AY$4-SSSModel!$C$5),1)*IF($X109=0,1,OFFSET(Profiles!$K$2,$X109,MAX(Profiles!$C$2,AY$4-$Q109)))*IF($AA109=1,(1+SSSModel!#REF!),1)</f>
        <v>0</v>
      </c>
      <c r="AZ109" s="72">
        <f ca="1">IF(OR(AZ$4&lt;$Q109,AZ$4&gt;$Q109+IF($S109="",1000,$S109)-1),0,IF(MOD(AZ$4-$Q109,IF($R109="",1000,$R109))=0,$O109,0))*IF($Y109&gt;0,(1+INDEX(Escalation!$B$3:$B$18,$Y109,0))^(AZ$4-SSSModel!$C$5),1)*IF($X109=0,1,OFFSET(Profiles!$K$2,$X109,MAX(Profiles!$C$2,AZ$4-$Q109)))*IF($AA109=1,(1+SSSModel!#REF!),1)</f>
        <v>0</v>
      </c>
      <c r="BA109" s="72">
        <f ca="1">IF(OR(BA$4&lt;$Q109,BA$4&gt;$Q109+IF($S109="",1000,$S109)-1),0,IF(MOD(BA$4-$Q109,IF($R109="",1000,$R109))=0,$O109,0))*IF($Y109&gt;0,(1+INDEX(Escalation!$B$3:$B$18,$Y109,0))^(BA$4-SSSModel!$C$5),1)*IF($X109=0,1,OFFSET(Profiles!$K$2,$X109,MAX(Profiles!$C$2,BA$4-$Q109)))*IF($AA109=1,(1+SSSModel!#REF!),1)</f>
        <v>0</v>
      </c>
      <c r="BB109" s="72">
        <f ca="1">IF(OR(BB$4&lt;$Q109,BB$4&gt;$Q109+IF($S109="",1000,$S109)-1),0,IF(MOD(BB$4-$Q109,IF($R109="",1000,$R109))=0,$O109,0))*IF($Y109&gt;0,(1+INDEX(Escalation!$B$3:$B$18,$Y109,0))^(BB$4-SSSModel!$C$5),1)*IF($X109=0,1,OFFSET(Profiles!$K$2,$X109,MAX(Profiles!$C$2,BB$4-$Q109)))*IF($AA109=1,(1+SSSModel!#REF!),1)</f>
        <v>0</v>
      </c>
      <c r="BC109" s="72">
        <f ca="1">IF(OR(BC$4&lt;$Q109,BC$4&gt;$Q109+IF($S109="",1000,$S109)-1),0,IF(MOD(BC$4-$Q109,IF($R109="",1000,$R109))=0,$O109,0))*IF($Y109&gt;0,(1+INDEX(Escalation!$B$3:$B$18,$Y109,0))^(BC$4-SSSModel!$C$5),1)*IF($X109=0,1,OFFSET(Profiles!$K$2,$X109,MAX(Profiles!$C$2,BC$4-$Q109)))*IF($AA109=1,(1+SSSModel!#REF!),1)</f>
        <v>0</v>
      </c>
      <c r="BD109" s="72">
        <f ca="1">IF(OR(BD$4&lt;$Q109,BD$4&gt;$Q109+IF($S109="",1000,$S109)-1),0,IF(MOD(BD$4-$Q109,IF($R109="",1000,$R109))=0,$O109,0))*IF($Y109&gt;0,(1+INDEX(Escalation!$B$3:$B$18,$Y109,0))^(BD$4-SSSModel!$C$5),1)*IF($X109=0,1,OFFSET(Profiles!$K$2,$X109,MAX(Profiles!$C$2,BD$4-$Q109)))*IF($AA109=1,(1+SSSModel!#REF!),1)</f>
        <v>0</v>
      </c>
      <c r="BE109" s="72">
        <f ca="1">IF(OR(BE$4&lt;$Q109,BE$4&gt;$Q109+IF($S109="",1000,$S109)-1),0,IF(MOD(BE$4-$Q109,IF($R109="",1000,$R109))=0,$O109,0))*IF($Y109&gt;0,(1+INDEX(Escalation!$B$3:$B$18,$Y109,0))^(BE$4-SSSModel!$C$5),1)*IF($X109=0,1,OFFSET(Profiles!$K$2,$X109,MAX(Profiles!$C$2,BE$4-$Q109)))*IF($AA109=1,(1+SSSModel!#REF!),1)</f>
        <v>0</v>
      </c>
      <c r="BF109" s="72">
        <f ca="1">IF(OR(BF$4&lt;$Q109,BF$4&gt;$Q109+IF($S109="",1000,$S109)-1),0,IF(MOD(BF$4-$Q109,IF($R109="",1000,$R109))=0,$O109,0))*IF($Y109&gt;0,(1+INDEX(Escalation!$B$3:$B$18,$Y109,0))^(BF$4-SSSModel!$C$5),1)*IF($X109=0,1,OFFSET(Profiles!$K$2,$X109,MAX(Profiles!$C$2,BF$4-$Q109)))*IF($AA109=1,(1+SSSModel!#REF!),1)</f>
        <v>0</v>
      </c>
      <c r="BG109" s="72">
        <f ca="1">IF(OR(BG$4&lt;$Q109,BG$4&gt;$Q109+IF($S109="",1000,$S109)-1),0,IF(MOD(BG$4-$Q109,IF($R109="",1000,$R109))=0,$O109,0))*IF($Y109&gt;0,(1+INDEX(Escalation!$B$3:$B$18,$Y109,0))^(BG$4-SSSModel!$C$5),1)*IF($X109=0,1,OFFSET(Profiles!$K$2,$X109,MAX(Profiles!$C$2,BG$4-$Q109)))*IF($AA109=1,(1+SSSModel!#REF!),1)</f>
        <v>0</v>
      </c>
      <c r="BH109" s="72">
        <f ca="1">IF(OR(BH$4&lt;$Q109,BH$4&gt;$Q109+IF($S109="",1000,$S109)-1),0,IF(MOD(BH$4-$Q109,IF($R109="",1000,$R109))=0,$O109,0))*IF($Y109&gt;0,(1+INDEX(Escalation!$B$3:$B$18,$Y109,0))^(BH$4-SSSModel!$C$5),1)*IF($X109=0,1,OFFSET(Profiles!$K$2,$X109,MAX(Profiles!$C$2,BH$4-$Q109)))*IF($AA109=1,(1+SSSModel!#REF!),1)</f>
        <v>0</v>
      </c>
      <c r="BI109" s="72">
        <f ca="1">IF(OR(BI$4&lt;$Q109,BI$4&gt;$Q109+IF($S109="",1000,$S109)-1),0,IF(MOD(BI$4-$Q109,IF($R109="",1000,$R109))=0,$O109,0))*IF($Y109&gt;0,(1+INDEX(Escalation!$B$3:$B$18,$Y109,0))^(BI$4-SSSModel!$C$5),1)*IF($X109=0,1,OFFSET(Profiles!$K$2,$X109,MAX(Profiles!$C$2,BI$4-$Q109)))*IF($AA109=1,(1+SSSModel!#REF!),1)</f>
        <v>0</v>
      </c>
      <c r="BJ109" s="72">
        <f ca="1">IF(OR(BJ$4&lt;$Q109,BJ$4&gt;$Q109+IF($S109="",1000,$S109)-1),0,IF(MOD(BJ$4-$Q109,IF($R109="",1000,$R109))=0,$O109,0))*IF($Y109&gt;0,(1+INDEX(Escalation!$B$3:$B$18,$Y109,0))^(BJ$4-SSSModel!$C$5),1)*IF($X109=0,1,OFFSET(Profiles!$K$2,$X109,MAX(Profiles!$C$2,BJ$4-$Q109)))*IF($AA109=1,(1+SSSModel!#REF!),1)</f>
        <v>0</v>
      </c>
      <c r="BK109" s="72">
        <f ca="1">IF(OR(BK$4&lt;$Q109,BK$4&gt;$Q109+IF($S109="",1000,$S109)-1),0,IF(MOD(BK$4-$Q109,IF($R109="",1000,$R109))=0,$O109,0))*IF($Y109&gt;0,(1+INDEX(Escalation!$B$3:$B$18,$Y109,0))^(BK$4-SSSModel!$C$5),1)*IF($X109=0,1,OFFSET(Profiles!$K$2,$X109,MAX(Profiles!$C$2,BK$4-$Q109)))*IF($AA109=1,(1+SSSModel!#REF!),1)</f>
        <v>0</v>
      </c>
      <c r="BL109" s="72">
        <f ca="1">IF(OR(BL$4&lt;$Q109,BL$4&gt;$Q109+IF($S109="",1000,$S109)-1),0,IF(MOD(BL$4-$Q109,IF($R109="",1000,$R109))=0,$O109,0))*IF($Y109&gt;0,(1+INDEX(Escalation!$B$3:$B$18,$Y109,0))^(BL$4-SSSModel!$C$5),1)*IF($X109=0,1,OFFSET(Profiles!$K$2,$X109,MAX(Profiles!$C$2,BL$4-$Q109)))*IF($AA109=1,(1+SSSModel!#REF!),1)</f>
        <v>0</v>
      </c>
      <c r="BM109" s="72">
        <f ca="1">IF(OR(BM$4&lt;$Q109,BM$4&gt;$Q109+IF($S109="",1000,$S109)-1),0,IF(MOD(BM$4-$Q109,IF($R109="",1000,$R109))=0,$O109,0))*IF($Y109&gt;0,(1+INDEX(Escalation!$B$3:$B$18,$Y109,0))^(BM$4-SSSModel!$C$5),1)*IF($X109=0,1,OFFSET(Profiles!$K$2,$X109,MAX(Profiles!$C$2,BM$4-$Q109)))*IF($AA109=1,(1+SSSModel!#REF!),1)</f>
        <v>0</v>
      </c>
      <c r="BN109" s="72">
        <f ca="1">IF(OR(BN$4&lt;$Q109,BN$4&gt;$Q109+IF($S109="",1000,$S109)-1),0,IF(MOD(BN$4-$Q109,IF($R109="",1000,$R109))=0,$O109,0))*IF($Y109&gt;0,(1+INDEX(Escalation!$B$3:$B$18,$Y109,0))^(BN$4-SSSModel!$C$5),1)*IF($X109=0,1,OFFSET(Profiles!$K$2,$X109,MAX(Profiles!$C$2,BN$4-$Q109)))*IF($AA109=1,(1+SSSModel!#REF!),1)</f>
        <v>0</v>
      </c>
      <c r="BO109" s="72">
        <f ca="1">IF(OR(BO$4&lt;$Q109,BO$4&gt;$Q109+IF($S109="",1000,$S109)-1),0,IF(MOD(BO$4-$Q109,IF($R109="",1000,$R109))=0,$O109,0))*IF($Y109&gt;0,(1+INDEX(Escalation!$B$3:$B$18,$Y109,0))^(BO$4-SSSModel!$C$5),1)*IF($X109=0,1,OFFSET(Profiles!$K$2,$X109,MAX(Profiles!$C$2,BO$4-$Q109)))*IF($AA109=1,(1+SSSModel!#REF!),1)</f>
        <v>0</v>
      </c>
      <c r="BP109" s="72">
        <f ca="1">IF(OR(BP$4&lt;$Q109,BP$4&gt;$Q109+IF($S109="",1000,$S109)-1),0,IF(MOD(BP$4-$Q109,IF($R109="",1000,$R109))=0,$O109,0))*IF($Y109&gt;0,(1+INDEX(Escalation!$B$3:$B$18,$Y109,0))^(BP$4-SSSModel!$C$5),1)*IF($X109=0,1,OFFSET(Profiles!$K$2,$X109,MAX(Profiles!$C$2,BP$4-$Q109)))*IF($AA109=1,(1+SSSModel!#REF!),1)</f>
        <v>0</v>
      </c>
      <c r="BQ109" s="72">
        <f ca="1">IF(OR(BQ$4&lt;$Q109,BQ$4&gt;$Q109+IF($S109="",1000,$S109)-1),0,IF(MOD(BQ$4-$Q109,IF($R109="",1000,$R109))=0,$O109,0))*IF($Y109&gt;0,(1+INDEX(Escalation!$B$3:$B$18,$Y109,0))^(BQ$4-SSSModel!$C$5),1)*IF($X109=0,1,OFFSET(Profiles!$K$2,$X109,MAX(Profiles!$C$2,BQ$4-$Q109)))*IF($AA109=1,(1+SSSModel!#REF!),1)</f>
        <v>0</v>
      </c>
      <c r="BR109" s="72">
        <f ca="1">IF(OR(BR$4&lt;$Q109,BR$4&gt;$Q109+IF($S109="",1000,$S109)-1),0,IF(MOD(BR$4-$Q109,IF($R109="",1000,$R109))=0,$O109,0))*IF($Y109&gt;0,(1+INDEX(Escalation!$B$3:$B$18,$Y109,0))^(BR$4-SSSModel!$C$5),1)*IF($X109=0,1,OFFSET(Profiles!$K$2,$X109,MAX(Profiles!$C$2,BR$4-$Q109)))*IF($AA109=1,(1+SSSModel!#REF!),1)</f>
        <v>0</v>
      </c>
      <c r="BS109" s="72">
        <f ca="1">IF(OR(BS$4&lt;$Q109,BS$4&gt;$Q109+IF($S109="",1000,$S109)-1),0,IF(MOD(BS$4-$Q109,IF($R109="",1000,$R109))=0,$O109,0))*IF($Y109&gt;0,(1+INDEX(Escalation!$B$3:$B$18,$Y109,0))^(BS$4-SSSModel!$C$5),1)*IF($X109=0,1,OFFSET(Profiles!$K$2,$X109,MAX(Profiles!$C$2,BS$4-$Q109)))*IF($AA109=1,(1+SSSModel!#REF!),1)</f>
        <v>0</v>
      </c>
      <c r="BT109" s="72">
        <f ca="1">IF(OR(BT$4&lt;$Q109,BT$4&gt;$Q109+IF($S109="",1000,$S109)-1),0,IF(MOD(BT$4-$Q109,IF($R109="",1000,$R109))=0,$O109,0))*IF($Y109&gt;0,(1+INDEX(Escalation!$B$3:$B$18,$Y109,0))^(BT$4-SSSModel!$C$5),1)*IF($X109=0,1,OFFSET(Profiles!$K$2,$X109,MAX(Profiles!$C$2,BT$4-$Q109)))*IF($AA109=1,(1+SSSModel!#REF!),1)</f>
        <v>0</v>
      </c>
      <c r="BU109" s="72">
        <f ca="1">IF(OR(BU$4&lt;$Q109,BU$4&gt;$Q109+IF($S109="",1000,$S109)-1),0,IF(MOD(BU$4-$Q109,IF($R109="",1000,$R109))=0,$O109,0))*IF($Y109&gt;0,(1+INDEX(Escalation!$B$3:$B$18,$Y109,0))^(BU$4-SSSModel!$C$5),1)*IF($X109=0,1,OFFSET(Profiles!$K$2,$X109,MAX(Profiles!$C$2,BU$4-$Q109)))*IF($AA109=1,(1+SSSModel!#REF!),1)</f>
        <v>0</v>
      </c>
      <c r="BV109" s="72">
        <f ca="1">IF(OR(BV$4&lt;$Q109,BV$4&gt;$Q109+IF($S109="",1000,$S109)-1),0,IF(MOD(BV$4-$Q109,IF($R109="",1000,$R109))=0,$O109,0))*IF($Y109&gt;0,(1+INDEX(Escalation!$B$3:$B$18,$Y109,0))^(BV$4-SSSModel!$C$5),1)*IF($X109=0,1,OFFSET(Profiles!$K$2,$X109,MAX(Profiles!$C$2,BV$4-$Q109)))*IF($AA109=1,(1+SSSModel!#REF!),1)</f>
        <v>0</v>
      </c>
      <c r="BW109" s="72">
        <f ca="1">IF(OR(BW$4&lt;$Q109,BW$4&gt;$Q109+IF($S109="",1000,$S109)-1),0,IF(MOD(BW$4-$Q109,IF($R109="",1000,$R109))=0,$O109,0))*IF($Y109&gt;0,(1+INDEX(Escalation!$B$3:$B$18,$Y109,0))^(BW$4-SSSModel!$C$5),1)*IF($X109=0,1,OFFSET(Profiles!$K$2,$X109,MAX(Profiles!$C$2,BW$4-$Q109)))*IF($AA109=1,(1+SSSModel!#REF!),1)</f>
        <v>0</v>
      </c>
      <c r="BX109" s="72">
        <f ca="1">IF(OR(BX$4&lt;$Q109,BX$4&gt;$Q109+IF($S109="",1000,$S109)-1),0,IF(MOD(BX$4-$Q109,IF($R109="",1000,$R109))=0,$O109,0))*IF($Y109&gt;0,(1+INDEX(Escalation!$B$3:$B$18,$Y109,0))^(BX$4-SSSModel!$C$5),1)*IF($X109=0,1,OFFSET(Profiles!$K$2,$X109,MAX(Profiles!$C$2,BX$4-$Q109)))*IF($AA109=1,(1+SSSModel!#REF!),1)</f>
        <v>0</v>
      </c>
      <c r="BY109" s="72">
        <f ca="1">IF(OR(BY$4&lt;$Q109,BY$4&gt;$Q109+IF($S109="",1000,$S109)-1),0,IF(MOD(BY$4-$Q109,IF($R109="",1000,$R109))=0,$O109,0))*IF($Y109&gt;0,(1+INDEX(Escalation!$B$3:$B$18,$Y109,0))^(BY$4-SSSModel!$C$5),1)*IF($X109=0,1,OFFSET(Profiles!$K$2,$X109,MAX(Profiles!$C$2,BY$4-$Q109)))*IF($AA109=1,(1+SSSModel!#REF!),1)</f>
        <v>0</v>
      </c>
      <c r="BZ109" s="72">
        <f ca="1">IF(OR(BZ$4&lt;$Q109,BZ$4&gt;$Q109+IF($S109="",1000,$S109)-1),0,IF(MOD(BZ$4-$Q109,IF($R109="",1000,$R109))=0,$O109,0))*IF($Y109&gt;0,(1+INDEX(Escalation!$B$3:$B$18,$Y109,0))^(BZ$4-SSSModel!$C$5),1)*IF($X109=0,1,OFFSET(Profiles!$K$2,$X109,MAX(Profiles!$C$2,BZ$4-$Q109)))*IF($AA109=1,(1+SSSModel!#REF!),1)</f>
        <v>0</v>
      </c>
      <c r="CA109" s="134">
        <f ca="1">IF(OR($Z109=0,SSSModel!$C$4="CF"),AC109,
IF(LEFT($V109,3)="ON_",
     IF(SSSModel!$C$4="RR",SUMPRODUCT(OFFSET($AC109,0,0,1,$CB$2),OFFSET(Profiles!$K$28,($Z109-1)*(Profiles!$I$26+1)+CA$4-SSSModel!$C$3+1,0,1,$CB$2)),
     IF(SSSModel!$C$4="ECC",$EA109*$EB109*SUMPRODUCT(OFFSET($AC109,0,MAX(0,CA$4-$DZ109-$CA$4+1),1,MIN($DZ109,CA$4-$CA$4+1)),OFFSET(Escalation!$K$24,($Y109-1)*(Escalation!$I$22+1)+CA$4-SSSModel!$C$3+1,MAX(0,CA$4-$DZ109-$CA$4+1),1,MIN($DZ109,CA$4-$CA$4+1))),
     IF(SSSModel!$C$4="PV",AC109*$EA109*(1+SSSModel!$C$2),
     IF(SSSModel!$C$4="FCR",$EC109*SUM(OFFSET($AC109,0,MAX(CA$4-$AC$4-$DZ109+1,0),1,MIN($DZ109,CA$4-$AC$4+1))),0)))),
SUM($AC109:$BZ109)*
     IF(SSSModel!$C$4="RR",OFFSET(Profiles!$K$2,$Z109,MAX(Profiles!$C$2,AC$4-$W109)),
     IF(SSSModel!$C$4="ECC",$EA109*$EB109*IF(MAX(Escalation!$C$2,AC$4-$W109)&gt;$DZ109-1,0,OFFSET(Escalation!$K$2,$Y109,MAX(Escalation!$C$2,AC$4-$W109))),
     IF(SSSModel!$C$4="PV",IF(CA$4=$W109,$EA109*(1+SSSModel!$C$2),0),
     IF(SSSModel!$C$4="FCR",IF(AND(CA$4&gt;=$W109,OFFSET(Profiles!$K$2,$Z109,MAX(Profiles!$C$2,AC$4-$W109))&gt;0),$EC109,0),0))))))</f>
        <v>0</v>
      </c>
      <c r="CB109" s="135">
        <f ca="1">IF(OR($Z109=0,SSSModel!$C$4="CF"),AD109,
IF(LEFT($V109,3)="ON_",
     IF(SSSModel!$C$4="RR",SUMPRODUCT(OFFSET($AC109,0,0,1,$CB$2),OFFSET(Profiles!$K$28,($Z109-1)*(Profiles!$I$26+1)+CB$4-SSSModel!$C$3+1,0,1,$CB$2)),
     IF(SSSModel!$C$4="ECC",$EA109*$EB109*SUMPRODUCT(OFFSET($AC109,0,MAX(0,CB$4-$DZ109-$CA$4+1),1,MIN($DZ109,CB$4-$CA$4+1)),OFFSET(Escalation!$K$24,($Y109-1)*(Escalation!$I$22+1)+CB$4-SSSModel!$C$3+1,MAX(0,CB$4-$DZ109-$CA$4+1),1,MIN($DZ109,CB$4-$CA$4+1))),
     IF(SSSModel!$C$4="PV",AD109*$EA109*(1+SSSModel!$C$2),
     IF(SSSModel!$C$4="FCR",$EC109*SUM(OFFSET($AC109,0,MAX(CB$4-$AC$4-$DZ109+1,0),1,MIN($DZ109,CB$4-$AC$4+1))),0)))),
SUM($AC109:$BZ109)*
     IF(SSSModel!$C$4="RR",OFFSET(Profiles!$K$2,$Z109,MAX(Profiles!$C$2,AD$4-$W109)),
     IF(SSSModel!$C$4="ECC",$EA109*$EB109*IF(MAX(Escalation!$C$2,AD$4-$W109)&gt;$DZ109-1,0,OFFSET(Escalation!$K$2,$Y109,MAX(Escalation!$C$2,AD$4-$W109))),
     IF(SSSModel!$C$4="PV",IF(CB$4=$W109,$EA109*(1+SSSModel!$C$2),0),
     IF(SSSModel!$C$4="FCR",IF(AND(CB$4&gt;=$W109,OFFSET(Profiles!$K$2,$Z109,MAX(Profiles!$C$2,AD$4-$W109))&gt;0),$EC109,0),0))))))</f>
        <v>0</v>
      </c>
      <c r="CC109" s="135">
        <f ca="1">IF(OR($Z109=0,SSSModel!$C$4="CF"),AE109,
IF(LEFT($V109,3)="ON_",
     IF(SSSModel!$C$4="RR",SUMPRODUCT(OFFSET($AC109,0,0,1,$CB$2),OFFSET(Profiles!$K$28,($Z109-1)*(Profiles!$I$26+1)+CC$4-SSSModel!$C$3+1,0,1,$CB$2)),
     IF(SSSModel!$C$4="ECC",$EA109*$EB109*SUMPRODUCT(OFFSET($AC109,0,MAX(0,CC$4-$DZ109-$CA$4+1),1,MIN($DZ109,CC$4-$CA$4+1)),OFFSET(Escalation!$K$24,($Y109-1)*(Escalation!$I$22+1)+CC$4-SSSModel!$C$3+1,MAX(0,CC$4-$DZ109-$CA$4+1),1,MIN($DZ109,CC$4-$CA$4+1))),
     IF(SSSModel!$C$4="PV",AE109*$EA109*(1+SSSModel!$C$2),
     IF(SSSModel!$C$4="FCR",$EC109*SUM(OFFSET($AC109,0,MAX(CC$4-$AC$4-$DZ109+1,0),1,MIN($DZ109,CC$4-$AC$4+1))),0)))),
SUM($AC109:$BZ109)*
     IF(SSSModel!$C$4="RR",OFFSET(Profiles!$K$2,$Z109,MAX(Profiles!$C$2,AE$4-$W109)),
     IF(SSSModel!$C$4="ECC",$EA109*$EB109*IF(MAX(Escalation!$C$2,AE$4-$W109)&gt;$DZ109-1,0,OFFSET(Escalation!$K$2,$Y109,MAX(Escalation!$C$2,AE$4-$W109))),
     IF(SSSModel!$C$4="PV",IF(CC$4=$W109,$EA109*(1+SSSModel!$C$2),0),
     IF(SSSModel!$C$4="FCR",IF(AND(CC$4&gt;=$W109,OFFSET(Profiles!$K$2,$Z109,MAX(Profiles!$C$2,AE$4-$W109))&gt;0),$EC109,0),0))))))</f>
        <v>0</v>
      </c>
      <c r="CD109" s="135">
        <f ca="1">IF(OR($Z109=0,SSSModel!$C$4="CF"),AF109,
IF(LEFT($V109,3)="ON_",
     IF(SSSModel!$C$4="RR",SUMPRODUCT(OFFSET($AC109,0,0,1,$CB$2),OFFSET(Profiles!$K$28,($Z109-1)*(Profiles!$I$26+1)+CD$4-SSSModel!$C$3+1,0,1,$CB$2)),
     IF(SSSModel!$C$4="ECC",$EA109*$EB109*SUMPRODUCT(OFFSET($AC109,0,MAX(0,CD$4-$DZ109-$CA$4+1),1,MIN($DZ109,CD$4-$CA$4+1)),OFFSET(Escalation!$K$24,($Y109-1)*(Escalation!$I$22+1)+CD$4-SSSModel!$C$3+1,MAX(0,CD$4-$DZ109-$CA$4+1),1,MIN($DZ109,CD$4-$CA$4+1))),
     IF(SSSModel!$C$4="PV",AF109*$EA109*(1+SSSModel!$C$2),
     IF(SSSModel!$C$4="FCR",$EC109*SUM(OFFSET($AC109,0,MAX(CD$4-$AC$4-$DZ109+1,0),1,MIN($DZ109,CD$4-$AC$4+1))),0)))),
SUM($AC109:$BZ109)*
     IF(SSSModel!$C$4="RR",OFFSET(Profiles!$K$2,$Z109,MAX(Profiles!$C$2,AF$4-$W109)),
     IF(SSSModel!$C$4="ECC",$EA109*$EB109*IF(MAX(Escalation!$C$2,AF$4-$W109)&gt;$DZ109-1,0,OFFSET(Escalation!$K$2,$Y109,MAX(Escalation!$C$2,AF$4-$W109))),
     IF(SSSModel!$C$4="PV",IF(CD$4=$W109,$EA109*(1+SSSModel!$C$2),0),
     IF(SSSModel!$C$4="FCR",IF(AND(CD$4&gt;=$W109,OFFSET(Profiles!$K$2,$Z109,MAX(Profiles!$C$2,AF$4-$W109))&gt;0),$EC109,0),0))))))</f>
        <v>0</v>
      </c>
      <c r="CE109" s="135">
        <f ca="1">IF(OR($Z109=0,SSSModel!$C$4="CF"),AG109,
IF(LEFT($V109,3)="ON_",
     IF(SSSModel!$C$4="RR",SUMPRODUCT(OFFSET($AC109,0,0,1,$CB$2),OFFSET(Profiles!$K$28,($Z109-1)*(Profiles!$I$26+1)+CE$4-SSSModel!$C$3+1,0,1,$CB$2)),
     IF(SSSModel!$C$4="ECC",$EA109*$EB109*SUMPRODUCT(OFFSET($AC109,0,MAX(0,CE$4-$DZ109-$CA$4+1),1,MIN($DZ109,CE$4-$CA$4+1)),OFFSET(Escalation!$K$24,($Y109-1)*(Escalation!$I$22+1)+CE$4-SSSModel!$C$3+1,MAX(0,CE$4-$DZ109-$CA$4+1),1,MIN($DZ109,CE$4-$CA$4+1))),
     IF(SSSModel!$C$4="PV",AG109*$EA109*(1+SSSModel!$C$2),
     IF(SSSModel!$C$4="FCR",$EC109*SUM(OFFSET($AC109,0,MAX(CE$4-$AC$4-$DZ109+1,0),1,MIN($DZ109,CE$4-$AC$4+1))),0)))),
SUM($AC109:$BZ109)*
     IF(SSSModel!$C$4="RR",OFFSET(Profiles!$K$2,$Z109,MAX(Profiles!$C$2,AG$4-$W109)),
     IF(SSSModel!$C$4="ECC",$EA109*$EB109*IF(MAX(Escalation!$C$2,AG$4-$W109)&gt;$DZ109-1,0,OFFSET(Escalation!$K$2,$Y109,MAX(Escalation!$C$2,AG$4-$W109))),
     IF(SSSModel!$C$4="PV",IF(CE$4=$W109,$EA109*(1+SSSModel!$C$2),0),
     IF(SSSModel!$C$4="FCR",IF(AND(CE$4&gt;=$W109,OFFSET(Profiles!$K$2,$Z109,MAX(Profiles!$C$2,AG$4-$W109))&gt;0),$EC109,0),0))))))</f>
        <v>0</v>
      </c>
      <c r="CF109" s="135">
        <f ca="1">IF(OR($Z109=0,SSSModel!$C$4="CF"),AH109,
IF(LEFT($V109,3)="ON_",
     IF(SSSModel!$C$4="RR",SUMPRODUCT(OFFSET($AC109,0,0,1,$CB$2),OFFSET(Profiles!$K$28,($Z109-1)*(Profiles!$I$26+1)+CF$4-SSSModel!$C$3+1,0,1,$CB$2)),
     IF(SSSModel!$C$4="ECC",$EA109*$EB109*SUMPRODUCT(OFFSET($AC109,0,MAX(0,CF$4-$DZ109-$CA$4+1),1,MIN($DZ109,CF$4-$CA$4+1)),OFFSET(Escalation!$K$24,($Y109-1)*(Escalation!$I$22+1)+CF$4-SSSModel!$C$3+1,MAX(0,CF$4-$DZ109-$CA$4+1),1,MIN($DZ109,CF$4-$CA$4+1))),
     IF(SSSModel!$C$4="PV",AH109*$EA109*(1+SSSModel!$C$2),
     IF(SSSModel!$C$4="FCR",$EC109*SUM(OFFSET($AC109,0,MAX(CF$4-$AC$4-$DZ109+1,0),1,MIN($DZ109,CF$4-$AC$4+1))),0)))),
SUM($AC109:$BZ109)*
     IF(SSSModel!$C$4="RR",OFFSET(Profiles!$K$2,$Z109,MAX(Profiles!$C$2,AH$4-$W109)),
     IF(SSSModel!$C$4="ECC",$EA109*$EB109*IF(MAX(Escalation!$C$2,AH$4-$W109)&gt;$DZ109-1,0,OFFSET(Escalation!$K$2,$Y109,MAX(Escalation!$C$2,AH$4-$W109))),
     IF(SSSModel!$C$4="PV",IF(CF$4=$W109,$EA109*(1+SSSModel!$C$2),0),
     IF(SSSModel!$C$4="FCR",IF(AND(CF$4&gt;=$W109,OFFSET(Profiles!$K$2,$Z109,MAX(Profiles!$C$2,AH$4-$W109))&gt;0),$EC109,0),0))))))</f>
        <v>0</v>
      </c>
      <c r="CG109" s="135">
        <f ca="1">IF(OR($Z109=0,SSSModel!$C$4="CF"),AI109,
IF(LEFT($V109,3)="ON_",
     IF(SSSModel!$C$4="RR",SUMPRODUCT(OFFSET($AC109,0,0,1,$CB$2),OFFSET(Profiles!$K$28,($Z109-1)*(Profiles!$I$26+1)+CG$4-SSSModel!$C$3+1,0,1,$CB$2)),
     IF(SSSModel!$C$4="ECC",$EA109*$EB109*SUMPRODUCT(OFFSET($AC109,0,MAX(0,CG$4-$DZ109-$CA$4+1),1,MIN($DZ109,CG$4-$CA$4+1)),OFFSET(Escalation!$K$24,($Y109-1)*(Escalation!$I$22+1)+CG$4-SSSModel!$C$3+1,MAX(0,CG$4-$DZ109-$CA$4+1),1,MIN($DZ109,CG$4-$CA$4+1))),
     IF(SSSModel!$C$4="PV",AI109*$EA109*(1+SSSModel!$C$2),
     IF(SSSModel!$C$4="FCR",$EC109*SUM(OFFSET($AC109,0,MAX(CG$4-$AC$4-$DZ109+1,0),1,MIN($DZ109,CG$4-$AC$4+1))),0)))),
SUM($AC109:$BZ109)*
     IF(SSSModel!$C$4="RR",OFFSET(Profiles!$K$2,$Z109,MAX(Profiles!$C$2,AI$4-$W109)),
     IF(SSSModel!$C$4="ECC",$EA109*$EB109*IF(MAX(Escalation!$C$2,AI$4-$W109)&gt;$DZ109-1,0,OFFSET(Escalation!$K$2,$Y109,MAX(Escalation!$C$2,AI$4-$W109))),
     IF(SSSModel!$C$4="PV",IF(CG$4=$W109,$EA109*(1+SSSModel!$C$2),0),
     IF(SSSModel!$C$4="FCR",IF(AND(CG$4&gt;=$W109,OFFSET(Profiles!$K$2,$Z109,MAX(Profiles!$C$2,AI$4-$W109))&gt;0),$EC109,0),0))))))</f>
        <v>0</v>
      </c>
      <c r="CH109" s="135">
        <f ca="1">IF(OR($Z109=0,SSSModel!$C$4="CF"),AJ109,
IF(LEFT($V109,3)="ON_",
     IF(SSSModel!$C$4="RR",SUMPRODUCT(OFFSET($AC109,0,0,1,$CB$2),OFFSET(Profiles!$K$28,($Z109-1)*(Profiles!$I$26+1)+CH$4-SSSModel!$C$3+1,0,1,$CB$2)),
     IF(SSSModel!$C$4="ECC",$EA109*$EB109*SUMPRODUCT(OFFSET($AC109,0,MAX(0,CH$4-$DZ109-$CA$4+1),1,MIN($DZ109,CH$4-$CA$4+1)),OFFSET(Escalation!$K$24,($Y109-1)*(Escalation!$I$22+1)+CH$4-SSSModel!$C$3+1,MAX(0,CH$4-$DZ109-$CA$4+1),1,MIN($DZ109,CH$4-$CA$4+1))),
     IF(SSSModel!$C$4="PV",AJ109*$EA109*(1+SSSModel!$C$2),
     IF(SSSModel!$C$4="FCR",$EC109*SUM(OFFSET($AC109,0,MAX(CH$4-$AC$4-$DZ109+1,0),1,MIN($DZ109,CH$4-$AC$4+1))),0)))),
SUM($AC109:$BZ109)*
     IF(SSSModel!$C$4="RR",OFFSET(Profiles!$K$2,$Z109,MAX(Profiles!$C$2,AJ$4-$W109)),
     IF(SSSModel!$C$4="ECC",$EA109*$EB109*IF(MAX(Escalation!$C$2,AJ$4-$W109)&gt;$DZ109-1,0,OFFSET(Escalation!$K$2,$Y109,MAX(Escalation!$C$2,AJ$4-$W109))),
     IF(SSSModel!$C$4="PV",IF(CH$4=$W109,$EA109*(1+SSSModel!$C$2),0),
     IF(SSSModel!$C$4="FCR",IF(AND(CH$4&gt;=$W109,OFFSET(Profiles!$K$2,$Z109,MAX(Profiles!$C$2,AJ$4-$W109))&gt;0),$EC109,0),0))))))</f>
        <v>0</v>
      </c>
      <c r="CI109" s="135">
        <f ca="1">IF(OR($Z109=0,SSSModel!$C$4="CF"),AK109,
IF(LEFT($V109,3)="ON_",
     IF(SSSModel!$C$4="RR",SUMPRODUCT(OFFSET($AC109,0,0,1,$CB$2),OFFSET(Profiles!$K$28,($Z109-1)*(Profiles!$I$26+1)+CI$4-SSSModel!$C$3+1,0,1,$CB$2)),
     IF(SSSModel!$C$4="ECC",$EA109*$EB109*SUMPRODUCT(OFFSET($AC109,0,MAX(0,CI$4-$DZ109-$CA$4+1),1,MIN($DZ109,CI$4-$CA$4+1)),OFFSET(Escalation!$K$24,($Y109-1)*(Escalation!$I$22+1)+CI$4-SSSModel!$C$3+1,MAX(0,CI$4-$DZ109-$CA$4+1),1,MIN($DZ109,CI$4-$CA$4+1))),
     IF(SSSModel!$C$4="PV",AK109*$EA109*(1+SSSModel!$C$2),
     IF(SSSModel!$C$4="FCR",$EC109*SUM(OFFSET($AC109,0,MAX(CI$4-$AC$4-$DZ109+1,0),1,MIN($DZ109,CI$4-$AC$4+1))),0)))),
SUM($AC109:$BZ109)*
     IF(SSSModel!$C$4="RR",OFFSET(Profiles!$K$2,$Z109,MAX(Profiles!$C$2,AK$4-$W109)),
     IF(SSSModel!$C$4="ECC",$EA109*$EB109*IF(MAX(Escalation!$C$2,AK$4-$W109)&gt;$DZ109-1,0,OFFSET(Escalation!$K$2,$Y109,MAX(Escalation!$C$2,AK$4-$W109))),
     IF(SSSModel!$C$4="PV",IF(CI$4=$W109,$EA109*(1+SSSModel!$C$2),0),
     IF(SSSModel!$C$4="FCR",IF(AND(CI$4&gt;=$W109,OFFSET(Profiles!$K$2,$Z109,MAX(Profiles!$C$2,AK$4-$W109))&gt;0),$EC109,0),0))))))</f>
        <v>0</v>
      </c>
      <c r="CJ109" s="135">
        <f ca="1">IF(OR($Z109=0,SSSModel!$C$4="CF"),AL109,
IF(LEFT($V109,3)="ON_",
     IF(SSSModel!$C$4="RR",SUMPRODUCT(OFFSET($AC109,0,0,1,$CB$2),OFFSET(Profiles!$K$28,($Z109-1)*(Profiles!$I$26+1)+CJ$4-SSSModel!$C$3+1,0,1,$CB$2)),
     IF(SSSModel!$C$4="ECC",$EA109*$EB109*SUMPRODUCT(OFFSET($AC109,0,MAX(0,CJ$4-$DZ109-$CA$4+1),1,MIN($DZ109,CJ$4-$CA$4+1)),OFFSET(Escalation!$K$24,($Y109-1)*(Escalation!$I$22+1)+CJ$4-SSSModel!$C$3+1,MAX(0,CJ$4-$DZ109-$CA$4+1),1,MIN($DZ109,CJ$4-$CA$4+1))),
     IF(SSSModel!$C$4="PV",AL109*$EA109*(1+SSSModel!$C$2),
     IF(SSSModel!$C$4="FCR",$EC109*SUM(OFFSET($AC109,0,MAX(CJ$4-$AC$4-$DZ109+1,0),1,MIN($DZ109,CJ$4-$AC$4+1))),0)))),
SUM($AC109:$BZ109)*
     IF(SSSModel!$C$4="RR",OFFSET(Profiles!$K$2,$Z109,MAX(Profiles!$C$2,AL$4-$W109)),
     IF(SSSModel!$C$4="ECC",$EA109*$EB109*IF(MAX(Escalation!$C$2,AL$4-$W109)&gt;$DZ109-1,0,OFFSET(Escalation!$K$2,$Y109,MAX(Escalation!$C$2,AL$4-$W109))),
     IF(SSSModel!$C$4="PV",IF(CJ$4=$W109,$EA109*(1+SSSModel!$C$2),0),
     IF(SSSModel!$C$4="FCR",IF(AND(CJ$4&gt;=$W109,OFFSET(Profiles!$K$2,$Z109,MAX(Profiles!$C$2,AL$4-$W109))&gt;0),$EC109,0),0))))))</f>
        <v>0</v>
      </c>
      <c r="CK109" s="135">
        <f ca="1">IF(OR($Z109=0,SSSModel!$C$4="CF"),AM109,
IF(LEFT($V109,3)="ON_",
     IF(SSSModel!$C$4="RR",SUMPRODUCT(OFFSET($AC109,0,0,1,$CB$2),OFFSET(Profiles!$K$28,($Z109-1)*(Profiles!$I$26+1)+CK$4-SSSModel!$C$3+1,0,1,$CB$2)),
     IF(SSSModel!$C$4="ECC",$EA109*$EB109*SUMPRODUCT(OFFSET($AC109,0,MAX(0,CK$4-$DZ109-$CA$4+1),1,MIN($DZ109,CK$4-$CA$4+1)),OFFSET(Escalation!$K$24,($Y109-1)*(Escalation!$I$22+1)+CK$4-SSSModel!$C$3+1,MAX(0,CK$4-$DZ109-$CA$4+1),1,MIN($DZ109,CK$4-$CA$4+1))),
     IF(SSSModel!$C$4="PV",AM109*$EA109*(1+SSSModel!$C$2),
     IF(SSSModel!$C$4="FCR",$EC109*SUM(OFFSET($AC109,0,MAX(CK$4-$AC$4-$DZ109+1,0),1,MIN($DZ109,CK$4-$AC$4+1))),0)))),
SUM($AC109:$BZ109)*
     IF(SSSModel!$C$4="RR",OFFSET(Profiles!$K$2,$Z109,MAX(Profiles!$C$2,AM$4-$W109)),
     IF(SSSModel!$C$4="ECC",$EA109*$EB109*IF(MAX(Escalation!$C$2,AM$4-$W109)&gt;$DZ109-1,0,OFFSET(Escalation!$K$2,$Y109,MAX(Escalation!$C$2,AM$4-$W109))),
     IF(SSSModel!$C$4="PV",IF(CK$4=$W109,$EA109*(1+SSSModel!$C$2),0),
     IF(SSSModel!$C$4="FCR",IF(AND(CK$4&gt;=$W109,OFFSET(Profiles!$K$2,$Z109,MAX(Profiles!$C$2,AM$4-$W109))&gt;0),$EC109,0),0))))))</f>
        <v>0</v>
      </c>
      <c r="CL109" s="135">
        <f ca="1">IF(OR($Z109=0,SSSModel!$C$4="CF"),AN109,
IF(LEFT($V109,3)="ON_",
     IF(SSSModel!$C$4="RR",SUMPRODUCT(OFFSET($AC109,0,0,1,$CB$2),OFFSET(Profiles!$K$28,($Z109-1)*(Profiles!$I$26+1)+CL$4-SSSModel!$C$3+1,0,1,$CB$2)),
     IF(SSSModel!$C$4="ECC",$EA109*$EB109*SUMPRODUCT(OFFSET($AC109,0,MAX(0,CL$4-$DZ109-$CA$4+1),1,MIN($DZ109,CL$4-$CA$4+1)),OFFSET(Escalation!$K$24,($Y109-1)*(Escalation!$I$22+1)+CL$4-SSSModel!$C$3+1,MAX(0,CL$4-$DZ109-$CA$4+1),1,MIN($DZ109,CL$4-$CA$4+1))),
     IF(SSSModel!$C$4="PV",AN109*$EA109*(1+SSSModel!$C$2),
     IF(SSSModel!$C$4="FCR",$EC109*SUM(OFFSET($AC109,0,MAX(CL$4-$AC$4-$DZ109+1,0),1,MIN($DZ109,CL$4-$AC$4+1))),0)))),
SUM($AC109:$BZ109)*
     IF(SSSModel!$C$4="RR",OFFSET(Profiles!$K$2,$Z109,MAX(Profiles!$C$2,AN$4-$W109)),
     IF(SSSModel!$C$4="ECC",$EA109*$EB109*IF(MAX(Escalation!$C$2,AN$4-$W109)&gt;$DZ109-1,0,OFFSET(Escalation!$K$2,$Y109,MAX(Escalation!$C$2,AN$4-$W109))),
     IF(SSSModel!$C$4="PV",IF(CL$4=$W109,$EA109*(1+SSSModel!$C$2),0),
     IF(SSSModel!$C$4="FCR",IF(AND(CL$4&gt;=$W109,OFFSET(Profiles!$K$2,$Z109,MAX(Profiles!$C$2,AN$4-$W109))&gt;0),$EC109,0),0))))))</f>
        <v>0</v>
      </c>
      <c r="CM109" s="135">
        <f ca="1">IF(OR($Z109=0,SSSModel!$C$4="CF"),AO109,
IF(LEFT($V109,3)="ON_",
     IF(SSSModel!$C$4="RR",SUMPRODUCT(OFFSET($AC109,0,0,1,$CB$2),OFFSET(Profiles!$K$28,($Z109-1)*(Profiles!$I$26+1)+CM$4-SSSModel!$C$3+1,0,1,$CB$2)),
     IF(SSSModel!$C$4="ECC",$EA109*$EB109*SUMPRODUCT(OFFSET($AC109,0,MAX(0,CM$4-$DZ109-$CA$4+1),1,MIN($DZ109,CM$4-$CA$4+1)),OFFSET(Escalation!$K$24,($Y109-1)*(Escalation!$I$22+1)+CM$4-SSSModel!$C$3+1,MAX(0,CM$4-$DZ109-$CA$4+1),1,MIN($DZ109,CM$4-$CA$4+1))),
     IF(SSSModel!$C$4="PV",AO109*$EA109*(1+SSSModel!$C$2),
     IF(SSSModel!$C$4="FCR",$EC109*SUM(OFFSET($AC109,0,MAX(CM$4-$AC$4-$DZ109+1,0),1,MIN($DZ109,CM$4-$AC$4+1))),0)))),
SUM($AC109:$BZ109)*
     IF(SSSModel!$C$4="RR",OFFSET(Profiles!$K$2,$Z109,MAX(Profiles!$C$2,AO$4-$W109)),
     IF(SSSModel!$C$4="ECC",$EA109*$EB109*IF(MAX(Escalation!$C$2,AO$4-$W109)&gt;$DZ109-1,0,OFFSET(Escalation!$K$2,$Y109,MAX(Escalation!$C$2,AO$4-$W109))),
     IF(SSSModel!$C$4="PV",IF(CM$4=$W109,$EA109*(1+SSSModel!$C$2),0),
     IF(SSSModel!$C$4="FCR",IF(AND(CM$4&gt;=$W109,OFFSET(Profiles!$K$2,$Z109,MAX(Profiles!$C$2,AO$4-$W109))&gt;0),$EC109,0),0))))))</f>
        <v>0</v>
      </c>
      <c r="CN109" s="135">
        <f ca="1">IF(OR($Z109=0,SSSModel!$C$4="CF"),AP109,
IF(LEFT($V109,3)="ON_",
     IF(SSSModel!$C$4="RR",SUMPRODUCT(OFFSET($AC109,0,0,1,$CB$2),OFFSET(Profiles!$K$28,($Z109-1)*(Profiles!$I$26+1)+CN$4-SSSModel!$C$3+1,0,1,$CB$2)),
     IF(SSSModel!$C$4="ECC",$EA109*$EB109*SUMPRODUCT(OFFSET($AC109,0,MAX(0,CN$4-$DZ109-$CA$4+1),1,MIN($DZ109,CN$4-$CA$4+1)),OFFSET(Escalation!$K$24,($Y109-1)*(Escalation!$I$22+1)+CN$4-SSSModel!$C$3+1,MAX(0,CN$4-$DZ109-$CA$4+1),1,MIN($DZ109,CN$4-$CA$4+1))),
     IF(SSSModel!$C$4="PV",AP109*$EA109*(1+SSSModel!$C$2),
     IF(SSSModel!$C$4="FCR",$EC109*SUM(OFFSET($AC109,0,MAX(CN$4-$AC$4-$DZ109+1,0),1,MIN($DZ109,CN$4-$AC$4+1))),0)))),
SUM($AC109:$BZ109)*
     IF(SSSModel!$C$4="RR",OFFSET(Profiles!$K$2,$Z109,MAX(Profiles!$C$2,AP$4-$W109)),
     IF(SSSModel!$C$4="ECC",$EA109*$EB109*IF(MAX(Escalation!$C$2,AP$4-$W109)&gt;$DZ109-1,0,OFFSET(Escalation!$K$2,$Y109,MAX(Escalation!$C$2,AP$4-$W109))),
     IF(SSSModel!$C$4="PV",IF(CN$4=$W109,$EA109*(1+SSSModel!$C$2),0),
     IF(SSSModel!$C$4="FCR",IF(AND(CN$4&gt;=$W109,OFFSET(Profiles!$K$2,$Z109,MAX(Profiles!$C$2,AP$4-$W109))&gt;0),$EC109,0),0))))))</f>
        <v>0</v>
      </c>
      <c r="CO109" s="135">
        <f ca="1">IF(OR($Z109=0,SSSModel!$C$4="CF"),AQ109,
IF(LEFT($V109,3)="ON_",
     IF(SSSModel!$C$4="RR",SUMPRODUCT(OFFSET($AC109,0,0,1,$CB$2),OFFSET(Profiles!$K$28,($Z109-1)*(Profiles!$I$26+1)+CO$4-SSSModel!$C$3+1,0,1,$CB$2)),
     IF(SSSModel!$C$4="ECC",$EA109*$EB109*SUMPRODUCT(OFFSET($AC109,0,MAX(0,CO$4-$DZ109-$CA$4+1),1,MIN($DZ109,CO$4-$CA$4+1)),OFFSET(Escalation!$K$24,($Y109-1)*(Escalation!$I$22+1)+CO$4-SSSModel!$C$3+1,MAX(0,CO$4-$DZ109-$CA$4+1),1,MIN($DZ109,CO$4-$CA$4+1))),
     IF(SSSModel!$C$4="PV",AQ109*$EA109*(1+SSSModel!$C$2),
     IF(SSSModel!$C$4="FCR",$EC109*SUM(OFFSET($AC109,0,MAX(CO$4-$AC$4-$DZ109+1,0),1,MIN($DZ109,CO$4-$AC$4+1))),0)))),
SUM($AC109:$BZ109)*
     IF(SSSModel!$C$4="RR",OFFSET(Profiles!$K$2,$Z109,MAX(Profiles!$C$2,AQ$4-$W109)),
     IF(SSSModel!$C$4="ECC",$EA109*$EB109*IF(MAX(Escalation!$C$2,AQ$4-$W109)&gt;$DZ109-1,0,OFFSET(Escalation!$K$2,$Y109,MAX(Escalation!$C$2,AQ$4-$W109))),
     IF(SSSModel!$C$4="PV",IF(CO$4=$W109,$EA109*(1+SSSModel!$C$2),0),
     IF(SSSModel!$C$4="FCR",IF(AND(CO$4&gt;=$W109,OFFSET(Profiles!$K$2,$Z109,MAX(Profiles!$C$2,AQ$4-$W109))&gt;0),$EC109,0),0))))))</f>
        <v>0</v>
      </c>
      <c r="CP109" s="135">
        <f ca="1">IF(OR($Z109=0,SSSModel!$C$4="CF"),AR109,
IF(LEFT($V109,3)="ON_",
     IF(SSSModel!$C$4="RR",SUMPRODUCT(OFFSET($AC109,0,0,1,$CB$2),OFFSET(Profiles!$K$28,($Z109-1)*(Profiles!$I$26+1)+CP$4-SSSModel!$C$3+1,0,1,$CB$2)),
     IF(SSSModel!$C$4="ECC",$EA109*$EB109*SUMPRODUCT(OFFSET($AC109,0,MAX(0,CP$4-$DZ109-$CA$4+1),1,MIN($DZ109,CP$4-$CA$4+1)),OFFSET(Escalation!$K$24,($Y109-1)*(Escalation!$I$22+1)+CP$4-SSSModel!$C$3+1,MAX(0,CP$4-$DZ109-$CA$4+1),1,MIN($DZ109,CP$4-$CA$4+1))),
     IF(SSSModel!$C$4="PV",AR109*$EA109*(1+SSSModel!$C$2),
     IF(SSSModel!$C$4="FCR",$EC109*SUM(OFFSET($AC109,0,MAX(CP$4-$AC$4-$DZ109+1,0),1,MIN($DZ109,CP$4-$AC$4+1))),0)))),
SUM($AC109:$BZ109)*
     IF(SSSModel!$C$4="RR",OFFSET(Profiles!$K$2,$Z109,MAX(Profiles!$C$2,AR$4-$W109)),
     IF(SSSModel!$C$4="ECC",$EA109*$EB109*IF(MAX(Escalation!$C$2,AR$4-$W109)&gt;$DZ109-1,0,OFFSET(Escalation!$K$2,$Y109,MAX(Escalation!$C$2,AR$4-$W109))),
     IF(SSSModel!$C$4="PV",IF(CP$4=$W109,$EA109*(1+SSSModel!$C$2),0),
     IF(SSSModel!$C$4="FCR",IF(AND(CP$4&gt;=$W109,OFFSET(Profiles!$K$2,$Z109,MAX(Profiles!$C$2,AR$4-$W109))&gt;0),$EC109,0),0))))))</f>
        <v>0</v>
      </c>
      <c r="CQ109" s="135">
        <f ca="1">IF(OR($Z109=0,SSSModel!$C$4="CF"),AS109,
IF(LEFT($V109,3)="ON_",
     IF(SSSModel!$C$4="RR",SUMPRODUCT(OFFSET($AC109,0,0,1,$CB$2),OFFSET(Profiles!$K$28,($Z109-1)*(Profiles!$I$26+1)+CQ$4-SSSModel!$C$3+1,0,1,$CB$2)),
     IF(SSSModel!$C$4="ECC",$EA109*$EB109*SUMPRODUCT(OFFSET($AC109,0,MAX(0,CQ$4-$DZ109-$CA$4+1),1,MIN($DZ109,CQ$4-$CA$4+1)),OFFSET(Escalation!$K$24,($Y109-1)*(Escalation!$I$22+1)+CQ$4-SSSModel!$C$3+1,MAX(0,CQ$4-$DZ109-$CA$4+1),1,MIN($DZ109,CQ$4-$CA$4+1))),
     IF(SSSModel!$C$4="PV",AS109*$EA109*(1+SSSModel!$C$2),
     IF(SSSModel!$C$4="FCR",$EC109*SUM(OFFSET($AC109,0,MAX(CQ$4-$AC$4-$DZ109+1,0),1,MIN($DZ109,CQ$4-$AC$4+1))),0)))),
SUM($AC109:$BZ109)*
     IF(SSSModel!$C$4="RR",OFFSET(Profiles!$K$2,$Z109,MAX(Profiles!$C$2,AS$4-$W109)),
     IF(SSSModel!$C$4="ECC",$EA109*$EB109*IF(MAX(Escalation!$C$2,AS$4-$W109)&gt;$DZ109-1,0,OFFSET(Escalation!$K$2,$Y109,MAX(Escalation!$C$2,AS$4-$W109))),
     IF(SSSModel!$C$4="PV",IF(CQ$4=$W109,$EA109*(1+SSSModel!$C$2),0),
     IF(SSSModel!$C$4="FCR",IF(AND(CQ$4&gt;=$W109,OFFSET(Profiles!$K$2,$Z109,MAX(Profiles!$C$2,AS$4-$W109))&gt;0),$EC109,0),0))))))</f>
        <v>0</v>
      </c>
      <c r="CR109" s="135">
        <f ca="1">IF(OR($Z109=0,SSSModel!$C$4="CF"),AT109,
IF(LEFT($V109,3)="ON_",
     IF(SSSModel!$C$4="RR",SUMPRODUCT(OFFSET($AC109,0,0,1,$CB$2),OFFSET(Profiles!$K$28,($Z109-1)*(Profiles!$I$26+1)+CR$4-SSSModel!$C$3+1,0,1,$CB$2)),
     IF(SSSModel!$C$4="ECC",$EA109*$EB109*SUMPRODUCT(OFFSET($AC109,0,MAX(0,CR$4-$DZ109-$CA$4+1),1,MIN($DZ109,CR$4-$CA$4+1)),OFFSET(Escalation!$K$24,($Y109-1)*(Escalation!$I$22+1)+CR$4-SSSModel!$C$3+1,MAX(0,CR$4-$DZ109-$CA$4+1),1,MIN($DZ109,CR$4-$CA$4+1))),
     IF(SSSModel!$C$4="PV",AT109*$EA109*(1+SSSModel!$C$2),
     IF(SSSModel!$C$4="FCR",$EC109*SUM(OFFSET($AC109,0,MAX(CR$4-$AC$4-$DZ109+1,0),1,MIN($DZ109,CR$4-$AC$4+1))),0)))),
SUM($AC109:$BZ109)*
     IF(SSSModel!$C$4="RR",OFFSET(Profiles!$K$2,$Z109,MAX(Profiles!$C$2,AT$4-$W109)),
     IF(SSSModel!$C$4="ECC",$EA109*$EB109*IF(MAX(Escalation!$C$2,AT$4-$W109)&gt;$DZ109-1,0,OFFSET(Escalation!$K$2,$Y109,MAX(Escalation!$C$2,AT$4-$W109))),
     IF(SSSModel!$C$4="PV",IF(CR$4=$W109,$EA109*(1+SSSModel!$C$2),0),
     IF(SSSModel!$C$4="FCR",IF(AND(CR$4&gt;=$W109,OFFSET(Profiles!$K$2,$Z109,MAX(Profiles!$C$2,AT$4-$W109))&gt;0),$EC109,0),0))))))</f>
        <v>0</v>
      </c>
      <c r="CS109" s="135">
        <f ca="1">IF(OR($Z109=0,SSSModel!$C$4="CF"),AU109,
IF(LEFT($V109,3)="ON_",
     IF(SSSModel!$C$4="RR",SUMPRODUCT(OFFSET($AC109,0,0,1,$CB$2),OFFSET(Profiles!$K$28,($Z109-1)*(Profiles!$I$26+1)+CS$4-SSSModel!$C$3+1,0,1,$CB$2)),
     IF(SSSModel!$C$4="ECC",$EA109*$EB109*SUMPRODUCT(OFFSET($AC109,0,MAX(0,CS$4-$DZ109-$CA$4+1),1,MIN($DZ109,CS$4-$CA$4+1)),OFFSET(Escalation!$K$24,($Y109-1)*(Escalation!$I$22+1)+CS$4-SSSModel!$C$3+1,MAX(0,CS$4-$DZ109-$CA$4+1),1,MIN($DZ109,CS$4-$CA$4+1))),
     IF(SSSModel!$C$4="PV",AU109*$EA109*(1+SSSModel!$C$2),
     IF(SSSModel!$C$4="FCR",$EC109*SUM(OFFSET($AC109,0,MAX(CS$4-$AC$4-$DZ109+1,0),1,MIN($DZ109,CS$4-$AC$4+1))),0)))),
SUM($AC109:$BZ109)*
     IF(SSSModel!$C$4="RR",OFFSET(Profiles!$K$2,$Z109,MAX(Profiles!$C$2,AU$4-$W109)),
     IF(SSSModel!$C$4="ECC",$EA109*$EB109*IF(MAX(Escalation!$C$2,AU$4-$W109)&gt;$DZ109-1,0,OFFSET(Escalation!$K$2,$Y109,MAX(Escalation!$C$2,AU$4-$W109))),
     IF(SSSModel!$C$4="PV",IF(CS$4=$W109,$EA109*(1+SSSModel!$C$2),0),
     IF(SSSModel!$C$4="FCR",IF(AND(CS$4&gt;=$W109,OFFSET(Profiles!$K$2,$Z109,MAX(Profiles!$C$2,AU$4-$W109))&gt;0),$EC109,0),0))))))</f>
        <v>0</v>
      </c>
      <c r="CT109" s="135">
        <f ca="1">IF(OR($Z109=0,SSSModel!$C$4="CF"),AV109,
IF(LEFT($V109,3)="ON_",
     IF(SSSModel!$C$4="RR",SUMPRODUCT(OFFSET($AC109,0,0,1,$CB$2),OFFSET(Profiles!$K$28,($Z109-1)*(Profiles!$I$26+1)+CT$4-SSSModel!$C$3+1,0,1,$CB$2)),
     IF(SSSModel!$C$4="ECC",$EA109*$EB109*SUMPRODUCT(OFFSET($AC109,0,MAX(0,CT$4-$DZ109-$CA$4+1),1,MIN($DZ109,CT$4-$CA$4+1)),OFFSET(Escalation!$K$24,($Y109-1)*(Escalation!$I$22+1)+CT$4-SSSModel!$C$3+1,MAX(0,CT$4-$DZ109-$CA$4+1),1,MIN($DZ109,CT$4-$CA$4+1))),
     IF(SSSModel!$C$4="PV",AV109*$EA109*(1+SSSModel!$C$2),
     IF(SSSModel!$C$4="FCR",$EC109*SUM(OFFSET($AC109,0,MAX(CT$4-$AC$4-$DZ109+1,0),1,MIN($DZ109,CT$4-$AC$4+1))),0)))),
SUM($AC109:$BZ109)*
     IF(SSSModel!$C$4="RR",OFFSET(Profiles!$K$2,$Z109,MAX(Profiles!$C$2,AV$4-$W109)),
     IF(SSSModel!$C$4="ECC",$EA109*$EB109*IF(MAX(Escalation!$C$2,AV$4-$W109)&gt;$DZ109-1,0,OFFSET(Escalation!$K$2,$Y109,MAX(Escalation!$C$2,AV$4-$W109))),
     IF(SSSModel!$C$4="PV",IF(CT$4=$W109,$EA109*(1+SSSModel!$C$2),0),
     IF(SSSModel!$C$4="FCR",IF(AND(CT$4&gt;=$W109,OFFSET(Profiles!$K$2,$Z109,MAX(Profiles!$C$2,AV$4-$W109))&gt;0),$EC109,0),0))))))</f>
        <v>0</v>
      </c>
      <c r="CU109" s="135">
        <f ca="1">IF(OR($Z109=0,SSSModel!$C$4="CF"),AW109,
IF(LEFT($V109,3)="ON_",
     IF(SSSModel!$C$4="RR",SUMPRODUCT(OFFSET($AC109,0,0,1,$CB$2),OFFSET(Profiles!$K$28,($Z109-1)*(Profiles!$I$26+1)+CU$4-SSSModel!$C$3+1,0,1,$CB$2)),
     IF(SSSModel!$C$4="ECC",$EA109*$EB109*SUMPRODUCT(OFFSET($AC109,0,MAX(0,CU$4-$DZ109-$CA$4+1),1,MIN($DZ109,CU$4-$CA$4+1)),OFFSET(Escalation!$K$24,($Y109-1)*(Escalation!$I$22+1)+CU$4-SSSModel!$C$3+1,MAX(0,CU$4-$DZ109-$CA$4+1),1,MIN($DZ109,CU$4-$CA$4+1))),
     IF(SSSModel!$C$4="PV",AW109*$EA109*(1+SSSModel!$C$2),
     IF(SSSModel!$C$4="FCR",$EC109*SUM(OFFSET($AC109,0,MAX(CU$4-$AC$4-$DZ109+1,0),1,MIN($DZ109,CU$4-$AC$4+1))),0)))),
SUM($AC109:$BZ109)*
     IF(SSSModel!$C$4="RR",OFFSET(Profiles!$K$2,$Z109,MAX(Profiles!$C$2,AW$4-$W109)),
     IF(SSSModel!$C$4="ECC",$EA109*$EB109*IF(MAX(Escalation!$C$2,AW$4-$W109)&gt;$DZ109-1,0,OFFSET(Escalation!$K$2,$Y109,MAX(Escalation!$C$2,AW$4-$W109))),
     IF(SSSModel!$C$4="PV",IF(CU$4=$W109,$EA109*(1+SSSModel!$C$2),0),
     IF(SSSModel!$C$4="FCR",IF(AND(CU$4&gt;=$W109,OFFSET(Profiles!$K$2,$Z109,MAX(Profiles!$C$2,AW$4-$W109))&gt;0),$EC109,0),0))))))</f>
        <v>0</v>
      </c>
      <c r="CV109" s="135">
        <f ca="1">IF(OR($Z109=0,SSSModel!$C$4="CF"),AX109,
IF(LEFT($V109,3)="ON_",
     IF(SSSModel!$C$4="RR",SUMPRODUCT(OFFSET($AC109,0,0,1,$CB$2),OFFSET(Profiles!$K$28,($Z109-1)*(Profiles!$I$26+1)+CV$4-SSSModel!$C$3+1,0,1,$CB$2)),
     IF(SSSModel!$C$4="ECC",$EA109*$EB109*SUMPRODUCT(OFFSET($AC109,0,MAX(0,CV$4-$DZ109-$CA$4+1),1,MIN($DZ109,CV$4-$CA$4+1)),OFFSET(Escalation!$K$24,($Y109-1)*(Escalation!$I$22+1)+CV$4-SSSModel!$C$3+1,MAX(0,CV$4-$DZ109-$CA$4+1),1,MIN($DZ109,CV$4-$CA$4+1))),
     IF(SSSModel!$C$4="PV",AX109*$EA109*(1+SSSModel!$C$2),
     IF(SSSModel!$C$4="FCR",$EC109*SUM(OFFSET($AC109,0,MAX(CV$4-$AC$4-$DZ109+1,0),1,MIN($DZ109,CV$4-$AC$4+1))),0)))),
SUM($AC109:$BZ109)*
     IF(SSSModel!$C$4="RR",OFFSET(Profiles!$K$2,$Z109,MAX(Profiles!$C$2,AX$4-$W109)),
     IF(SSSModel!$C$4="ECC",$EA109*$EB109*IF(MAX(Escalation!$C$2,AX$4-$W109)&gt;$DZ109-1,0,OFFSET(Escalation!$K$2,$Y109,MAX(Escalation!$C$2,AX$4-$W109))),
     IF(SSSModel!$C$4="PV",IF(CV$4=$W109,$EA109*(1+SSSModel!$C$2),0),
     IF(SSSModel!$C$4="FCR",IF(AND(CV$4&gt;=$W109,OFFSET(Profiles!$K$2,$Z109,MAX(Profiles!$C$2,AX$4-$W109))&gt;0),$EC109,0),0))))))</f>
        <v>0</v>
      </c>
      <c r="CW109" s="135">
        <f ca="1">IF(OR($Z109=0,SSSModel!$C$4="CF"),AY109,
IF(LEFT($V109,3)="ON_",
     IF(SSSModel!$C$4="RR",SUMPRODUCT(OFFSET($AC109,0,0,1,$CB$2),OFFSET(Profiles!$K$28,($Z109-1)*(Profiles!$I$26+1)+CW$4-SSSModel!$C$3+1,0,1,$CB$2)),
     IF(SSSModel!$C$4="ECC",$EA109*$EB109*SUMPRODUCT(OFFSET($AC109,0,MAX(0,CW$4-$DZ109-$CA$4+1),1,MIN($DZ109,CW$4-$CA$4+1)),OFFSET(Escalation!$K$24,($Y109-1)*(Escalation!$I$22+1)+CW$4-SSSModel!$C$3+1,MAX(0,CW$4-$DZ109-$CA$4+1),1,MIN($DZ109,CW$4-$CA$4+1))),
     IF(SSSModel!$C$4="PV",AY109*$EA109*(1+SSSModel!$C$2),
     IF(SSSModel!$C$4="FCR",$EC109*SUM(OFFSET($AC109,0,MAX(CW$4-$AC$4-$DZ109+1,0),1,MIN($DZ109,CW$4-$AC$4+1))),0)))),
SUM($AC109:$BZ109)*
     IF(SSSModel!$C$4="RR",OFFSET(Profiles!$K$2,$Z109,MAX(Profiles!$C$2,AY$4-$W109)),
     IF(SSSModel!$C$4="ECC",$EA109*$EB109*IF(MAX(Escalation!$C$2,AY$4-$W109)&gt;$DZ109-1,0,OFFSET(Escalation!$K$2,$Y109,MAX(Escalation!$C$2,AY$4-$W109))),
     IF(SSSModel!$C$4="PV",IF(CW$4=$W109,$EA109*(1+SSSModel!$C$2),0),
     IF(SSSModel!$C$4="FCR",IF(AND(CW$4&gt;=$W109,OFFSET(Profiles!$K$2,$Z109,MAX(Profiles!$C$2,AY$4-$W109))&gt;0),$EC109,0),0))))))</f>
        <v>0</v>
      </c>
      <c r="CX109" s="135">
        <f ca="1">IF(OR($Z109=0,SSSModel!$C$4="CF"),AZ109,
IF(LEFT($V109,3)="ON_",
     IF(SSSModel!$C$4="RR",SUMPRODUCT(OFFSET($AC109,0,0,1,$CB$2),OFFSET(Profiles!$K$28,($Z109-1)*(Profiles!$I$26+1)+CX$4-SSSModel!$C$3+1,0,1,$CB$2)),
     IF(SSSModel!$C$4="ECC",$EA109*$EB109*SUMPRODUCT(OFFSET($AC109,0,MAX(0,CX$4-$DZ109-$CA$4+1),1,MIN($DZ109,CX$4-$CA$4+1)),OFFSET(Escalation!$K$24,($Y109-1)*(Escalation!$I$22+1)+CX$4-SSSModel!$C$3+1,MAX(0,CX$4-$DZ109-$CA$4+1),1,MIN($DZ109,CX$4-$CA$4+1))),
     IF(SSSModel!$C$4="PV",AZ109*$EA109*(1+SSSModel!$C$2),
     IF(SSSModel!$C$4="FCR",$EC109*SUM(OFFSET($AC109,0,MAX(CX$4-$AC$4-$DZ109+1,0),1,MIN($DZ109,CX$4-$AC$4+1))),0)))),
SUM($AC109:$BZ109)*
     IF(SSSModel!$C$4="RR",OFFSET(Profiles!$K$2,$Z109,MAX(Profiles!$C$2,AZ$4-$W109)),
     IF(SSSModel!$C$4="ECC",$EA109*$EB109*IF(MAX(Escalation!$C$2,AZ$4-$W109)&gt;$DZ109-1,0,OFFSET(Escalation!$K$2,$Y109,MAX(Escalation!$C$2,AZ$4-$W109))),
     IF(SSSModel!$C$4="PV",IF(CX$4=$W109,$EA109*(1+SSSModel!$C$2),0),
     IF(SSSModel!$C$4="FCR",IF(AND(CX$4&gt;=$W109,OFFSET(Profiles!$K$2,$Z109,MAX(Profiles!$C$2,AZ$4-$W109))&gt;0),$EC109,0),0))))))</f>
        <v>0</v>
      </c>
      <c r="CY109" s="135">
        <f ca="1">IF(OR($Z109=0,SSSModel!$C$4="CF"),BA109,
IF(LEFT($V109,3)="ON_",
     IF(SSSModel!$C$4="RR",SUMPRODUCT(OFFSET($AC109,0,0,1,$CB$2),OFFSET(Profiles!$K$28,($Z109-1)*(Profiles!$I$26+1)+CY$4-SSSModel!$C$3+1,0,1,$CB$2)),
     IF(SSSModel!$C$4="ECC",$EA109*$EB109*SUMPRODUCT(OFFSET($AC109,0,MAX(0,CY$4-$DZ109-$CA$4+1),1,MIN($DZ109,CY$4-$CA$4+1)),OFFSET(Escalation!$K$24,($Y109-1)*(Escalation!$I$22+1)+CY$4-SSSModel!$C$3+1,MAX(0,CY$4-$DZ109-$CA$4+1),1,MIN($DZ109,CY$4-$CA$4+1))),
     IF(SSSModel!$C$4="PV",BA109*$EA109*(1+SSSModel!$C$2),
     IF(SSSModel!$C$4="FCR",$EC109*SUM(OFFSET($AC109,0,MAX(CY$4-$AC$4-$DZ109+1,0),1,MIN($DZ109,CY$4-$AC$4+1))),0)))),
SUM($AC109:$BZ109)*
     IF(SSSModel!$C$4="RR",OFFSET(Profiles!$K$2,$Z109,MAX(Profiles!$C$2,BA$4-$W109)),
     IF(SSSModel!$C$4="ECC",$EA109*$EB109*IF(MAX(Escalation!$C$2,BA$4-$W109)&gt;$DZ109-1,0,OFFSET(Escalation!$K$2,$Y109,MAX(Escalation!$C$2,BA$4-$W109))),
     IF(SSSModel!$C$4="PV",IF(CY$4=$W109,$EA109*(1+SSSModel!$C$2),0),
     IF(SSSModel!$C$4="FCR",IF(AND(CY$4&gt;=$W109,OFFSET(Profiles!$K$2,$Z109,MAX(Profiles!$C$2,BA$4-$W109))&gt;0),$EC109,0),0))))))</f>
        <v>0</v>
      </c>
      <c r="CZ109" s="135">
        <f ca="1">IF(OR($Z109=0,SSSModel!$C$4="CF"),BB109,
IF(LEFT($V109,3)="ON_",
     IF(SSSModel!$C$4="RR",SUMPRODUCT(OFFSET($AC109,0,0,1,$CB$2),OFFSET(Profiles!$K$28,($Z109-1)*(Profiles!$I$26+1)+CZ$4-SSSModel!$C$3+1,0,1,$CB$2)),
     IF(SSSModel!$C$4="ECC",$EA109*$EB109*SUMPRODUCT(OFFSET($AC109,0,MAX(0,CZ$4-$DZ109-$CA$4+1),1,MIN($DZ109,CZ$4-$CA$4+1)),OFFSET(Escalation!$K$24,($Y109-1)*(Escalation!$I$22+1)+CZ$4-SSSModel!$C$3+1,MAX(0,CZ$4-$DZ109-$CA$4+1),1,MIN($DZ109,CZ$4-$CA$4+1))),
     IF(SSSModel!$C$4="PV",BB109*$EA109*(1+SSSModel!$C$2),
     IF(SSSModel!$C$4="FCR",$EC109*SUM(OFFSET($AC109,0,MAX(CZ$4-$AC$4-$DZ109+1,0),1,MIN($DZ109,CZ$4-$AC$4+1))),0)))),
SUM($AC109:$BZ109)*
     IF(SSSModel!$C$4="RR",OFFSET(Profiles!$K$2,$Z109,MAX(Profiles!$C$2,BB$4-$W109)),
     IF(SSSModel!$C$4="ECC",$EA109*$EB109*IF(MAX(Escalation!$C$2,BB$4-$W109)&gt;$DZ109-1,0,OFFSET(Escalation!$K$2,$Y109,MAX(Escalation!$C$2,BB$4-$W109))),
     IF(SSSModel!$C$4="PV",IF(CZ$4=$W109,$EA109*(1+SSSModel!$C$2),0),
     IF(SSSModel!$C$4="FCR",IF(AND(CZ$4&gt;=$W109,OFFSET(Profiles!$K$2,$Z109,MAX(Profiles!$C$2,BB$4-$W109))&gt;0),$EC109,0),0))))))</f>
        <v>0</v>
      </c>
      <c r="DA109" s="135">
        <f ca="1">IF(OR($Z109=0,SSSModel!$C$4="CF"),BC109,
IF(LEFT($V109,3)="ON_",
     IF(SSSModel!$C$4="RR",SUMPRODUCT(OFFSET($AC109,0,0,1,$CB$2),OFFSET(Profiles!$K$28,($Z109-1)*(Profiles!$I$26+1)+DA$4-SSSModel!$C$3+1,0,1,$CB$2)),
     IF(SSSModel!$C$4="ECC",$EA109*$EB109*SUMPRODUCT(OFFSET($AC109,0,MAX(0,DA$4-$DZ109-$CA$4+1),1,MIN($DZ109,DA$4-$CA$4+1)),OFFSET(Escalation!$K$24,($Y109-1)*(Escalation!$I$22+1)+DA$4-SSSModel!$C$3+1,MAX(0,DA$4-$DZ109-$CA$4+1),1,MIN($DZ109,DA$4-$CA$4+1))),
     IF(SSSModel!$C$4="PV",BC109*$EA109*(1+SSSModel!$C$2),
     IF(SSSModel!$C$4="FCR",$EC109*SUM(OFFSET($AC109,0,MAX(DA$4-$AC$4-$DZ109+1,0),1,MIN($DZ109,DA$4-$AC$4+1))),0)))),
SUM($AC109:$BZ109)*
     IF(SSSModel!$C$4="RR",OFFSET(Profiles!$K$2,$Z109,MAX(Profiles!$C$2,BC$4-$W109)),
     IF(SSSModel!$C$4="ECC",$EA109*$EB109*IF(MAX(Escalation!$C$2,BC$4-$W109)&gt;$DZ109-1,0,OFFSET(Escalation!$K$2,$Y109,MAX(Escalation!$C$2,BC$4-$W109))),
     IF(SSSModel!$C$4="PV",IF(DA$4=$W109,$EA109*(1+SSSModel!$C$2),0),
     IF(SSSModel!$C$4="FCR",IF(AND(DA$4&gt;=$W109,OFFSET(Profiles!$K$2,$Z109,MAX(Profiles!$C$2,BC$4-$W109))&gt;0),$EC109,0),0))))))</f>
        <v>0</v>
      </c>
      <c r="DB109" s="135">
        <f ca="1">IF(OR($Z109=0,SSSModel!$C$4="CF"),BD109,
IF(LEFT($V109,3)="ON_",
     IF(SSSModel!$C$4="RR",SUMPRODUCT(OFFSET($AC109,0,0,1,$CB$2),OFFSET(Profiles!$K$28,($Z109-1)*(Profiles!$I$26+1)+DB$4-SSSModel!$C$3+1,0,1,$CB$2)),
     IF(SSSModel!$C$4="ECC",$EA109*$EB109*SUMPRODUCT(OFFSET($AC109,0,MAX(0,DB$4-$DZ109-$CA$4+1),1,MIN($DZ109,DB$4-$CA$4+1)),OFFSET(Escalation!$K$24,($Y109-1)*(Escalation!$I$22+1)+DB$4-SSSModel!$C$3+1,MAX(0,DB$4-$DZ109-$CA$4+1),1,MIN($DZ109,DB$4-$CA$4+1))),
     IF(SSSModel!$C$4="PV",BD109*$EA109*(1+SSSModel!$C$2),
     IF(SSSModel!$C$4="FCR",$EC109*SUM(OFFSET($AC109,0,MAX(DB$4-$AC$4-$DZ109+1,0),1,MIN($DZ109,DB$4-$AC$4+1))),0)))),
SUM($AC109:$BZ109)*
     IF(SSSModel!$C$4="RR",OFFSET(Profiles!$K$2,$Z109,MAX(Profiles!$C$2,BD$4-$W109)),
     IF(SSSModel!$C$4="ECC",$EA109*$EB109*IF(MAX(Escalation!$C$2,BD$4-$W109)&gt;$DZ109-1,0,OFFSET(Escalation!$K$2,$Y109,MAX(Escalation!$C$2,BD$4-$W109))),
     IF(SSSModel!$C$4="PV",IF(DB$4=$W109,$EA109*(1+SSSModel!$C$2),0),
     IF(SSSModel!$C$4="FCR",IF(AND(DB$4&gt;=$W109,OFFSET(Profiles!$K$2,$Z109,MAX(Profiles!$C$2,BD$4-$W109))&gt;0),$EC109,0),0))))))</f>
        <v>0</v>
      </c>
      <c r="DC109" s="135">
        <f ca="1">IF(OR($Z109=0,SSSModel!$C$4="CF"),BE109,
IF(LEFT($V109,3)="ON_",
     IF(SSSModel!$C$4="RR",SUMPRODUCT(OFFSET($AC109,0,0,1,$CB$2),OFFSET(Profiles!$K$28,($Z109-1)*(Profiles!$I$26+1)+DC$4-SSSModel!$C$3+1,0,1,$CB$2)),
     IF(SSSModel!$C$4="ECC",$EA109*$EB109*SUMPRODUCT(OFFSET($AC109,0,MAX(0,DC$4-$DZ109-$CA$4+1),1,MIN($DZ109,DC$4-$CA$4+1)),OFFSET(Escalation!$K$24,($Y109-1)*(Escalation!$I$22+1)+DC$4-SSSModel!$C$3+1,MAX(0,DC$4-$DZ109-$CA$4+1),1,MIN($DZ109,DC$4-$CA$4+1))),
     IF(SSSModel!$C$4="PV",BE109*$EA109*(1+SSSModel!$C$2),
     IF(SSSModel!$C$4="FCR",$EC109*SUM(OFFSET($AC109,0,MAX(DC$4-$AC$4-$DZ109+1,0),1,MIN($DZ109,DC$4-$AC$4+1))),0)))),
SUM($AC109:$BZ109)*
     IF(SSSModel!$C$4="RR",OFFSET(Profiles!$K$2,$Z109,MAX(Profiles!$C$2,BE$4-$W109)),
     IF(SSSModel!$C$4="ECC",$EA109*$EB109*IF(MAX(Escalation!$C$2,BE$4-$W109)&gt;$DZ109-1,0,OFFSET(Escalation!$K$2,$Y109,MAX(Escalation!$C$2,BE$4-$W109))),
     IF(SSSModel!$C$4="PV",IF(DC$4=$W109,$EA109*(1+SSSModel!$C$2),0),
     IF(SSSModel!$C$4="FCR",IF(AND(DC$4&gt;=$W109,OFFSET(Profiles!$K$2,$Z109,MAX(Profiles!$C$2,BE$4-$W109))&gt;0),$EC109,0),0))))))</f>
        <v>0</v>
      </c>
      <c r="DD109" s="135">
        <f ca="1">IF(OR($Z109=0,SSSModel!$C$4="CF"),BF109,
IF(LEFT($V109,3)="ON_",
     IF(SSSModel!$C$4="RR",SUMPRODUCT(OFFSET($AC109,0,0,1,$CB$2),OFFSET(Profiles!$K$28,($Z109-1)*(Profiles!$I$26+1)+DD$4-SSSModel!$C$3+1,0,1,$CB$2)),
     IF(SSSModel!$C$4="ECC",$EA109*$EB109*SUMPRODUCT(OFFSET($AC109,0,MAX(0,DD$4-$DZ109-$CA$4+1),1,MIN($DZ109,DD$4-$CA$4+1)),OFFSET(Escalation!$K$24,($Y109-1)*(Escalation!$I$22+1)+DD$4-SSSModel!$C$3+1,MAX(0,DD$4-$DZ109-$CA$4+1),1,MIN($DZ109,DD$4-$CA$4+1))),
     IF(SSSModel!$C$4="PV",BF109*$EA109*(1+SSSModel!$C$2),
     IF(SSSModel!$C$4="FCR",$EC109*SUM(OFFSET($AC109,0,MAX(DD$4-$AC$4-$DZ109+1,0),1,MIN($DZ109,DD$4-$AC$4+1))),0)))),
SUM($AC109:$BZ109)*
     IF(SSSModel!$C$4="RR",OFFSET(Profiles!$K$2,$Z109,MAX(Profiles!$C$2,BF$4-$W109)),
     IF(SSSModel!$C$4="ECC",$EA109*$EB109*IF(MAX(Escalation!$C$2,BF$4-$W109)&gt;$DZ109-1,0,OFFSET(Escalation!$K$2,$Y109,MAX(Escalation!$C$2,BF$4-$W109))),
     IF(SSSModel!$C$4="PV",IF(DD$4=$W109,$EA109*(1+SSSModel!$C$2),0),
     IF(SSSModel!$C$4="FCR",IF(AND(DD$4&gt;=$W109,OFFSET(Profiles!$K$2,$Z109,MAX(Profiles!$C$2,BF$4-$W109))&gt;0),$EC109,0),0))))))</f>
        <v>0</v>
      </c>
      <c r="DE109" s="135">
        <f ca="1">IF(OR($Z109=0,SSSModel!$C$4="CF"),BG109,
IF(LEFT($V109,3)="ON_",
     IF(SSSModel!$C$4="RR",SUMPRODUCT(OFFSET($AC109,0,0,1,$CB$2),OFFSET(Profiles!$K$28,($Z109-1)*(Profiles!$I$26+1)+DE$4-SSSModel!$C$3+1,0,1,$CB$2)),
     IF(SSSModel!$C$4="ECC",$EA109*$EB109*SUMPRODUCT(OFFSET($AC109,0,MAX(0,DE$4-$DZ109-$CA$4+1),1,MIN($DZ109,DE$4-$CA$4+1)),OFFSET(Escalation!$K$24,($Y109-1)*(Escalation!$I$22+1)+DE$4-SSSModel!$C$3+1,MAX(0,DE$4-$DZ109-$CA$4+1),1,MIN($DZ109,DE$4-$CA$4+1))),
     IF(SSSModel!$C$4="PV",BG109*$EA109*(1+SSSModel!$C$2),
     IF(SSSModel!$C$4="FCR",$EC109*SUM(OFFSET($AC109,0,MAX(DE$4-$AC$4-$DZ109+1,0),1,MIN($DZ109,DE$4-$AC$4+1))),0)))),
SUM($AC109:$BZ109)*
     IF(SSSModel!$C$4="RR",OFFSET(Profiles!$K$2,$Z109,MAX(Profiles!$C$2,BG$4-$W109)),
     IF(SSSModel!$C$4="ECC",$EA109*$EB109*IF(MAX(Escalation!$C$2,BG$4-$W109)&gt;$DZ109-1,0,OFFSET(Escalation!$K$2,$Y109,MAX(Escalation!$C$2,BG$4-$W109))),
     IF(SSSModel!$C$4="PV",IF(DE$4=$W109,$EA109*(1+SSSModel!$C$2),0),
     IF(SSSModel!$C$4="FCR",IF(AND(DE$4&gt;=$W109,OFFSET(Profiles!$K$2,$Z109,MAX(Profiles!$C$2,BG$4-$W109))&gt;0),$EC109,0),0))))))</f>
        <v>0</v>
      </c>
      <c r="DF109" s="135">
        <f ca="1">IF(OR($Z109=0,SSSModel!$C$4="CF"),BH109,
IF(LEFT($V109,3)="ON_",
     IF(SSSModel!$C$4="RR",SUMPRODUCT(OFFSET($AC109,0,0,1,$CB$2),OFFSET(Profiles!$K$28,($Z109-1)*(Profiles!$I$26+1)+DF$4-SSSModel!$C$3+1,0,1,$CB$2)),
     IF(SSSModel!$C$4="ECC",$EA109*$EB109*SUMPRODUCT(OFFSET($AC109,0,MAX(0,DF$4-$DZ109-$CA$4+1),1,MIN($DZ109,DF$4-$CA$4+1)),OFFSET(Escalation!$K$24,($Y109-1)*(Escalation!$I$22+1)+DF$4-SSSModel!$C$3+1,MAX(0,DF$4-$DZ109-$CA$4+1),1,MIN($DZ109,DF$4-$CA$4+1))),
     IF(SSSModel!$C$4="PV",BH109*$EA109*(1+SSSModel!$C$2),
     IF(SSSModel!$C$4="FCR",$EC109*SUM(OFFSET($AC109,0,MAX(DF$4-$AC$4-$DZ109+1,0),1,MIN($DZ109,DF$4-$AC$4+1))),0)))),
SUM($AC109:$BZ109)*
     IF(SSSModel!$C$4="RR",OFFSET(Profiles!$K$2,$Z109,MAX(Profiles!$C$2,BH$4-$W109)),
     IF(SSSModel!$C$4="ECC",$EA109*$EB109*IF(MAX(Escalation!$C$2,BH$4-$W109)&gt;$DZ109-1,0,OFFSET(Escalation!$K$2,$Y109,MAX(Escalation!$C$2,BH$4-$W109))),
     IF(SSSModel!$C$4="PV",IF(DF$4=$W109,$EA109*(1+SSSModel!$C$2),0),
     IF(SSSModel!$C$4="FCR",IF(AND(DF$4&gt;=$W109,OFFSET(Profiles!$K$2,$Z109,MAX(Profiles!$C$2,BH$4-$W109))&gt;0),$EC109,0),0))))))</f>
        <v>0</v>
      </c>
      <c r="DG109" s="135">
        <f ca="1">IF(OR($Z109=0,SSSModel!$C$4="CF"),BI109,
IF(LEFT($V109,3)="ON_",
     IF(SSSModel!$C$4="RR",SUMPRODUCT(OFFSET($AC109,0,0,1,$CB$2),OFFSET(Profiles!$K$28,($Z109-1)*(Profiles!$I$26+1)+DG$4-SSSModel!$C$3+1,0,1,$CB$2)),
     IF(SSSModel!$C$4="ECC",$EA109*$EB109*SUMPRODUCT(OFFSET($AC109,0,MAX(0,DG$4-$DZ109-$CA$4+1),1,MIN($DZ109,DG$4-$CA$4+1)),OFFSET(Escalation!$K$24,($Y109-1)*(Escalation!$I$22+1)+DG$4-SSSModel!$C$3+1,MAX(0,DG$4-$DZ109-$CA$4+1),1,MIN($DZ109,DG$4-$CA$4+1))),
     IF(SSSModel!$C$4="PV",BI109*$EA109*(1+SSSModel!$C$2),
     IF(SSSModel!$C$4="FCR",$EC109*SUM(OFFSET($AC109,0,MAX(DG$4-$AC$4-$DZ109+1,0),1,MIN($DZ109,DG$4-$AC$4+1))),0)))),
SUM($AC109:$BZ109)*
     IF(SSSModel!$C$4="RR",OFFSET(Profiles!$K$2,$Z109,MAX(Profiles!$C$2,BI$4-$W109)),
     IF(SSSModel!$C$4="ECC",$EA109*$EB109*IF(MAX(Escalation!$C$2,BI$4-$W109)&gt;$DZ109-1,0,OFFSET(Escalation!$K$2,$Y109,MAX(Escalation!$C$2,BI$4-$W109))),
     IF(SSSModel!$C$4="PV",IF(DG$4=$W109,$EA109*(1+SSSModel!$C$2),0),
     IF(SSSModel!$C$4="FCR",IF(AND(DG$4&gt;=$W109,OFFSET(Profiles!$K$2,$Z109,MAX(Profiles!$C$2,BI$4-$W109))&gt;0),$EC109,0),0))))))</f>
        <v>0</v>
      </c>
      <c r="DH109" s="135">
        <f ca="1">IF(OR($Z109=0,SSSModel!$C$4="CF"),BJ109,
IF(LEFT($V109,3)="ON_",
     IF(SSSModel!$C$4="RR",SUMPRODUCT(OFFSET($AC109,0,0,1,$CB$2),OFFSET(Profiles!$K$28,($Z109-1)*(Profiles!$I$26+1)+DH$4-SSSModel!$C$3+1,0,1,$CB$2)),
     IF(SSSModel!$C$4="ECC",$EA109*$EB109*SUMPRODUCT(OFFSET($AC109,0,MAX(0,DH$4-$DZ109-$CA$4+1),1,MIN($DZ109,DH$4-$CA$4+1)),OFFSET(Escalation!$K$24,($Y109-1)*(Escalation!$I$22+1)+DH$4-SSSModel!$C$3+1,MAX(0,DH$4-$DZ109-$CA$4+1),1,MIN($DZ109,DH$4-$CA$4+1))),
     IF(SSSModel!$C$4="PV",BJ109*$EA109*(1+SSSModel!$C$2),
     IF(SSSModel!$C$4="FCR",$EC109*SUM(OFFSET($AC109,0,MAX(DH$4-$AC$4-$DZ109+1,0),1,MIN($DZ109,DH$4-$AC$4+1))),0)))),
SUM($AC109:$BZ109)*
     IF(SSSModel!$C$4="RR",OFFSET(Profiles!$K$2,$Z109,MAX(Profiles!$C$2,BJ$4-$W109)),
     IF(SSSModel!$C$4="ECC",$EA109*$EB109*IF(MAX(Escalation!$C$2,BJ$4-$W109)&gt;$DZ109-1,0,OFFSET(Escalation!$K$2,$Y109,MAX(Escalation!$C$2,BJ$4-$W109))),
     IF(SSSModel!$C$4="PV",IF(DH$4=$W109,$EA109*(1+SSSModel!$C$2),0),
     IF(SSSModel!$C$4="FCR",IF(AND(DH$4&gt;=$W109,OFFSET(Profiles!$K$2,$Z109,MAX(Profiles!$C$2,BJ$4-$W109))&gt;0),$EC109,0),0))))))</f>
        <v>0</v>
      </c>
      <c r="DI109" s="135">
        <f ca="1">IF(OR($Z109=0,SSSModel!$C$4="CF"),BK109,
IF(LEFT($V109,3)="ON_",
     IF(SSSModel!$C$4="RR",SUMPRODUCT(OFFSET($AC109,0,0,1,$CB$2),OFFSET(Profiles!$K$28,($Z109-1)*(Profiles!$I$26+1)+DI$4-SSSModel!$C$3+1,0,1,$CB$2)),
     IF(SSSModel!$C$4="ECC",$EA109*$EB109*SUMPRODUCT(OFFSET($AC109,0,MAX(0,DI$4-$DZ109-$CA$4+1),1,MIN($DZ109,DI$4-$CA$4+1)),OFFSET(Escalation!$K$24,($Y109-1)*(Escalation!$I$22+1)+DI$4-SSSModel!$C$3+1,MAX(0,DI$4-$DZ109-$CA$4+1),1,MIN($DZ109,DI$4-$CA$4+1))),
     IF(SSSModel!$C$4="PV",BK109*$EA109*(1+SSSModel!$C$2),
     IF(SSSModel!$C$4="FCR",$EC109*SUM(OFFSET($AC109,0,MAX(DI$4-$AC$4-$DZ109+1,0),1,MIN($DZ109,DI$4-$AC$4+1))),0)))),
SUM($AC109:$BZ109)*
     IF(SSSModel!$C$4="RR",OFFSET(Profiles!$K$2,$Z109,MAX(Profiles!$C$2,BK$4-$W109)),
     IF(SSSModel!$C$4="ECC",$EA109*$EB109*IF(MAX(Escalation!$C$2,BK$4-$W109)&gt;$DZ109-1,0,OFFSET(Escalation!$K$2,$Y109,MAX(Escalation!$C$2,BK$4-$W109))),
     IF(SSSModel!$C$4="PV",IF(DI$4=$W109,$EA109*(1+SSSModel!$C$2),0),
     IF(SSSModel!$C$4="FCR",IF(AND(DI$4&gt;=$W109,OFFSET(Profiles!$K$2,$Z109,MAX(Profiles!$C$2,BK$4-$W109))&gt;0),$EC109,0),0))))))</f>
        <v>0</v>
      </c>
      <c r="DJ109" s="135">
        <f ca="1">IF(OR($Z109=0,SSSModel!$C$4="CF"),BL109,
IF(LEFT($V109,3)="ON_",
     IF(SSSModel!$C$4="RR",SUMPRODUCT(OFFSET($AC109,0,0,1,$CB$2),OFFSET(Profiles!$K$28,($Z109-1)*(Profiles!$I$26+1)+DJ$4-SSSModel!$C$3+1,0,1,$CB$2)),
     IF(SSSModel!$C$4="ECC",$EA109*$EB109*SUMPRODUCT(OFFSET($AC109,0,MAX(0,DJ$4-$DZ109-$CA$4+1),1,MIN($DZ109,DJ$4-$CA$4+1)),OFFSET(Escalation!$K$24,($Y109-1)*(Escalation!$I$22+1)+DJ$4-SSSModel!$C$3+1,MAX(0,DJ$4-$DZ109-$CA$4+1),1,MIN($DZ109,DJ$4-$CA$4+1))),
     IF(SSSModel!$C$4="PV",BL109*$EA109*(1+SSSModel!$C$2),
     IF(SSSModel!$C$4="FCR",$EC109*SUM(OFFSET($AC109,0,MAX(DJ$4-$AC$4-$DZ109+1,0),1,MIN($DZ109,DJ$4-$AC$4+1))),0)))),
SUM($AC109:$BZ109)*
     IF(SSSModel!$C$4="RR",OFFSET(Profiles!$K$2,$Z109,MAX(Profiles!$C$2,BL$4-$W109)),
     IF(SSSModel!$C$4="ECC",$EA109*$EB109*IF(MAX(Escalation!$C$2,BL$4-$W109)&gt;$DZ109-1,0,OFFSET(Escalation!$K$2,$Y109,MAX(Escalation!$C$2,BL$4-$W109))),
     IF(SSSModel!$C$4="PV",IF(DJ$4=$W109,$EA109*(1+SSSModel!$C$2),0),
     IF(SSSModel!$C$4="FCR",IF(AND(DJ$4&gt;=$W109,OFFSET(Profiles!$K$2,$Z109,MAX(Profiles!$C$2,BL$4-$W109))&gt;0),$EC109,0),0))))))</f>
        <v>0</v>
      </c>
      <c r="DK109" s="135">
        <f ca="1">IF(OR($Z109=0,SSSModel!$C$4="CF"),BM109,
IF(LEFT($V109,3)="ON_",
     IF(SSSModel!$C$4="RR",SUMPRODUCT(OFFSET($AC109,0,0,1,$CB$2),OFFSET(Profiles!$K$28,($Z109-1)*(Profiles!$I$26+1)+DK$4-SSSModel!$C$3+1,0,1,$CB$2)),
     IF(SSSModel!$C$4="ECC",$EA109*$EB109*SUMPRODUCT(OFFSET($AC109,0,MAX(0,DK$4-$DZ109-$CA$4+1),1,MIN($DZ109,DK$4-$CA$4+1)),OFFSET(Escalation!$K$24,($Y109-1)*(Escalation!$I$22+1)+DK$4-SSSModel!$C$3+1,MAX(0,DK$4-$DZ109-$CA$4+1),1,MIN($DZ109,DK$4-$CA$4+1))),
     IF(SSSModel!$C$4="PV",BM109*$EA109*(1+SSSModel!$C$2),
     IF(SSSModel!$C$4="FCR",$EC109*SUM(OFFSET($AC109,0,MAX(DK$4-$AC$4-$DZ109+1,0),1,MIN($DZ109,DK$4-$AC$4+1))),0)))),
SUM($AC109:$BZ109)*
     IF(SSSModel!$C$4="RR",OFFSET(Profiles!$K$2,$Z109,MAX(Profiles!$C$2,BM$4-$W109)),
     IF(SSSModel!$C$4="ECC",$EA109*$EB109*IF(MAX(Escalation!$C$2,BM$4-$W109)&gt;$DZ109-1,0,OFFSET(Escalation!$K$2,$Y109,MAX(Escalation!$C$2,BM$4-$W109))),
     IF(SSSModel!$C$4="PV",IF(DK$4=$W109,$EA109*(1+SSSModel!$C$2),0),
     IF(SSSModel!$C$4="FCR",IF(AND(DK$4&gt;=$W109,OFFSET(Profiles!$K$2,$Z109,MAX(Profiles!$C$2,BM$4-$W109))&gt;0),$EC109,0),0))))))</f>
        <v>0</v>
      </c>
      <c r="DL109" s="135">
        <f ca="1">IF(OR($Z109=0,SSSModel!$C$4="CF"),BN109,
IF(LEFT($V109,3)="ON_",
     IF(SSSModel!$C$4="RR",SUMPRODUCT(OFFSET($AC109,0,0,1,$CB$2),OFFSET(Profiles!$K$28,($Z109-1)*(Profiles!$I$26+1)+DL$4-SSSModel!$C$3+1,0,1,$CB$2)),
     IF(SSSModel!$C$4="ECC",$EA109*$EB109*SUMPRODUCT(OFFSET($AC109,0,MAX(0,DL$4-$DZ109-$CA$4+1),1,MIN($DZ109,DL$4-$CA$4+1)),OFFSET(Escalation!$K$24,($Y109-1)*(Escalation!$I$22+1)+DL$4-SSSModel!$C$3+1,MAX(0,DL$4-$DZ109-$CA$4+1),1,MIN($DZ109,DL$4-$CA$4+1))),
     IF(SSSModel!$C$4="PV",BN109*$EA109*(1+SSSModel!$C$2),
     IF(SSSModel!$C$4="FCR",$EC109*SUM(OFFSET($AC109,0,MAX(DL$4-$AC$4-$DZ109+1,0),1,MIN($DZ109,DL$4-$AC$4+1))),0)))),
SUM($AC109:$BZ109)*
     IF(SSSModel!$C$4="RR",OFFSET(Profiles!$K$2,$Z109,MAX(Profiles!$C$2,BN$4-$W109)),
     IF(SSSModel!$C$4="ECC",$EA109*$EB109*IF(MAX(Escalation!$C$2,BN$4-$W109)&gt;$DZ109-1,0,OFFSET(Escalation!$K$2,$Y109,MAX(Escalation!$C$2,BN$4-$W109))),
     IF(SSSModel!$C$4="PV",IF(DL$4=$W109,$EA109*(1+SSSModel!$C$2),0),
     IF(SSSModel!$C$4="FCR",IF(AND(DL$4&gt;=$W109,OFFSET(Profiles!$K$2,$Z109,MAX(Profiles!$C$2,BN$4-$W109))&gt;0),$EC109,0),0))))))</f>
        <v>0</v>
      </c>
      <c r="DM109" s="135">
        <f ca="1">IF(OR($Z109=0,SSSModel!$C$4="CF"),BO109,
IF(LEFT($V109,3)="ON_",
     IF(SSSModel!$C$4="RR",SUMPRODUCT(OFFSET($AC109,0,0,1,$CB$2),OFFSET(Profiles!$K$28,($Z109-1)*(Profiles!$I$26+1)+DM$4-SSSModel!$C$3+1,0,1,$CB$2)),
     IF(SSSModel!$C$4="ECC",$EA109*$EB109*SUMPRODUCT(OFFSET($AC109,0,MAX(0,DM$4-$DZ109-$CA$4+1),1,MIN($DZ109,DM$4-$CA$4+1)),OFFSET(Escalation!$K$24,($Y109-1)*(Escalation!$I$22+1)+DM$4-SSSModel!$C$3+1,MAX(0,DM$4-$DZ109-$CA$4+1),1,MIN($DZ109,DM$4-$CA$4+1))),
     IF(SSSModel!$C$4="PV",BO109*$EA109*(1+SSSModel!$C$2),
     IF(SSSModel!$C$4="FCR",$EC109*SUM(OFFSET($AC109,0,MAX(DM$4-$AC$4-$DZ109+1,0),1,MIN($DZ109,DM$4-$AC$4+1))),0)))),
SUM($AC109:$BZ109)*
     IF(SSSModel!$C$4="RR",OFFSET(Profiles!$K$2,$Z109,MAX(Profiles!$C$2,BO$4-$W109)),
     IF(SSSModel!$C$4="ECC",$EA109*$EB109*IF(MAX(Escalation!$C$2,BO$4-$W109)&gt;$DZ109-1,0,OFFSET(Escalation!$K$2,$Y109,MAX(Escalation!$C$2,BO$4-$W109))),
     IF(SSSModel!$C$4="PV",IF(DM$4=$W109,$EA109*(1+SSSModel!$C$2),0),
     IF(SSSModel!$C$4="FCR",IF(AND(DM$4&gt;=$W109,OFFSET(Profiles!$K$2,$Z109,MAX(Profiles!$C$2,BO$4-$W109))&gt;0),$EC109,0),0))))))</f>
        <v>0</v>
      </c>
      <c r="DN109" s="135">
        <f ca="1">IF(OR($Z109=0,SSSModel!$C$4="CF"),BP109,
IF(LEFT($V109,3)="ON_",
     IF(SSSModel!$C$4="RR",SUMPRODUCT(OFFSET($AC109,0,0,1,$CB$2),OFFSET(Profiles!$K$28,($Z109-1)*(Profiles!$I$26+1)+DN$4-SSSModel!$C$3+1,0,1,$CB$2)),
     IF(SSSModel!$C$4="ECC",$EA109*$EB109*SUMPRODUCT(OFFSET($AC109,0,MAX(0,DN$4-$DZ109-$CA$4+1),1,MIN($DZ109,DN$4-$CA$4+1)),OFFSET(Escalation!$K$24,($Y109-1)*(Escalation!$I$22+1)+DN$4-SSSModel!$C$3+1,MAX(0,DN$4-$DZ109-$CA$4+1),1,MIN($DZ109,DN$4-$CA$4+1))),
     IF(SSSModel!$C$4="PV",BP109*$EA109*(1+SSSModel!$C$2),
     IF(SSSModel!$C$4="FCR",$EC109*SUM(OFFSET($AC109,0,MAX(DN$4-$AC$4-$DZ109+1,0),1,MIN($DZ109,DN$4-$AC$4+1))),0)))),
SUM($AC109:$BZ109)*
     IF(SSSModel!$C$4="RR",OFFSET(Profiles!$K$2,$Z109,MAX(Profiles!$C$2,BP$4-$W109)),
     IF(SSSModel!$C$4="ECC",$EA109*$EB109*IF(MAX(Escalation!$C$2,BP$4-$W109)&gt;$DZ109-1,0,OFFSET(Escalation!$K$2,$Y109,MAX(Escalation!$C$2,BP$4-$W109))),
     IF(SSSModel!$C$4="PV",IF(DN$4=$W109,$EA109*(1+SSSModel!$C$2),0),
     IF(SSSModel!$C$4="FCR",IF(AND(DN$4&gt;=$W109,OFFSET(Profiles!$K$2,$Z109,MAX(Profiles!$C$2,BP$4-$W109))&gt;0),$EC109,0),0))))))</f>
        <v>0</v>
      </c>
      <c r="DO109" s="135">
        <f ca="1">IF(OR($Z109=0,SSSModel!$C$4="CF"),BQ109,
IF(LEFT($V109,3)="ON_",
     IF(SSSModel!$C$4="RR",SUMPRODUCT(OFFSET($AC109,0,0,1,$CB$2),OFFSET(Profiles!$K$28,($Z109-1)*(Profiles!$I$26+1)+DO$4-SSSModel!$C$3+1,0,1,$CB$2)),
     IF(SSSModel!$C$4="ECC",$EA109*$EB109*SUMPRODUCT(OFFSET($AC109,0,MAX(0,DO$4-$DZ109-$CA$4+1),1,MIN($DZ109,DO$4-$CA$4+1)),OFFSET(Escalation!$K$24,($Y109-1)*(Escalation!$I$22+1)+DO$4-SSSModel!$C$3+1,MAX(0,DO$4-$DZ109-$CA$4+1),1,MIN($DZ109,DO$4-$CA$4+1))),
     IF(SSSModel!$C$4="PV",BQ109*$EA109*(1+SSSModel!$C$2),
     IF(SSSModel!$C$4="FCR",$EC109*SUM(OFFSET($AC109,0,MAX(DO$4-$AC$4-$DZ109+1,0),1,MIN($DZ109,DO$4-$AC$4+1))),0)))),
SUM($AC109:$BZ109)*
     IF(SSSModel!$C$4="RR",OFFSET(Profiles!$K$2,$Z109,MAX(Profiles!$C$2,BQ$4-$W109)),
     IF(SSSModel!$C$4="ECC",$EA109*$EB109*IF(MAX(Escalation!$C$2,BQ$4-$W109)&gt;$DZ109-1,0,OFFSET(Escalation!$K$2,$Y109,MAX(Escalation!$C$2,BQ$4-$W109))),
     IF(SSSModel!$C$4="PV",IF(DO$4=$W109,$EA109*(1+SSSModel!$C$2),0),
     IF(SSSModel!$C$4="FCR",IF(AND(DO$4&gt;=$W109,OFFSET(Profiles!$K$2,$Z109,MAX(Profiles!$C$2,BQ$4-$W109))&gt;0),$EC109,0),0))))))</f>
        <v>0</v>
      </c>
      <c r="DP109" s="135">
        <f ca="1">IF(OR($Z109=0,SSSModel!$C$4="CF"),BR109,
IF(LEFT($V109,3)="ON_",
     IF(SSSModel!$C$4="RR",SUMPRODUCT(OFFSET($AC109,0,0,1,$CB$2),OFFSET(Profiles!$K$28,($Z109-1)*(Profiles!$I$26+1)+DP$4-SSSModel!$C$3+1,0,1,$CB$2)),
     IF(SSSModel!$C$4="ECC",$EA109*$EB109*SUMPRODUCT(OFFSET($AC109,0,MAX(0,DP$4-$DZ109-$CA$4+1),1,MIN($DZ109,DP$4-$CA$4+1)),OFFSET(Escalation!$K$24,($Y109-1)*(Escalation!$I$22+1)+DP$4-SSSModel!$C$3+1,MAX(0,DP$4-$DZ109-$CA$4+1),1,MIN($DZ109,DP$4-$CA$4+1))),
     IF(SSSModel!$C$4="PV",BR109*$EA109*(1+SSSModel!$C$2),
     IF(SSSModel!$C$4="FCR",$EC109*SUM(OFFSET($AC109,0,MAX(DP$4-$AC$4-$DZ109+1,0),1,MIN($DZ109,DP$4-$AC$4+1))),0)))),
SUM($AC109:$BZ109)*
     IF(SSSModel!$C$4="RR",OFFSET(Profiles!$K$2,$Z109,MAX(Profiles!$C$2,BR$4-$W109)),
     IF(SSSModel!$C$4="ECC",$EA109*$EB109*IF(MAX(Escalation!$C$2,BR$4-$W109)&gt;$DZ109-1,0,OFFSET(Escalation!$K$2,$Y109,MAX(Escalation!$C$2,BR$4-$W109))),
     IF(SSSModel!$C$4="PV",IF(DP$4=$W109,$EA109*(1+SSSModel!$C$2),0),
     IF(SSSModel!$C$4="FCR",IF(AND(DP$4&gt;=$W109,OFFSET(Profiles!$K$2,$Z109,MAX(Profiles!$C$2,BR$4-$W109))&gt;0),$EC109,0),0))))))</f>
        <v>0</v>
      </c>
      <c r="DQ109" s="135">
        <f ca="1">IF(OR($Z109=0,SSSModel!$C$4="CF"),BS109,
IF(LEFT($V109,3)="ON_",
     IF(SSSModel!$C$4="RR",SUMPRODUCT(OFFSET($AC109,0,0,1,$CB$2),OFFSET(Profiles!$K$28,($Z109-1)*(Profiles!$I$26+1)+DQ$4-SSSModel!$C$3+1,0,1,$CB$2)),
     IF(SSSModel!$C$4="ECC",$EA109*$EB109*SUMPRODUCT(OFFSET($AC109,0,MAX(0,DQ$4-$DZ109-$CA$4+1),1,MIN($DZ109,DQ$4-$CA$4+1)),OFFSET(Escalation!$K$24,($Y109-1)*(Escalation!$I$22+1)+DQ$4-SSSModel!$C$3+1,MAX(0,DQ$4-$DZ109-$CA$4+1),1,MIN($DZ109,DQ$4-$CA$4+1))),
     IF(SSSModel!$C$4="PV",BS109*$EA109*(1+SSSModel!$C$2),
     IF(SSSModel!$C$4="FCR",$EC109*SUM(OFFSET($AC109,0,MAX(DQ$4-$AC$4-$DZ109+1,0),1,MIN($DZ109,DQ$4-$AC$4+1))),0)))),
SUM($AC109:$BZ109)*
     IF(SSSModel!$C$4="RR",OFFSET(Profiles!$K$2,$Z109,MAX(Profiles!$C$2,BS$4-$W109)),
     IF(SSSModel!$C$4="ECC",$EA109*$EB109*IF(MAX(Escalation!$C$2,BS$4-$W109)&gt;$DZ109-1,0,OFFSET(Escalation!$K$2,$Y109,MAX(Escalation!$C$2,BS$4-$W109))),
     IF(SSSModel!$C$4="PV",IF(DQ$4=$W109,$EA109*(1+SSSModel!$C$2),0),
     IF(SSSModel!$C$4="FCR",IF(AND(DQ$4&gt;=$W109,OFFSET(Profiles!$K$2,$Z109,MAX(Profiles!$C$2,BS$4-$W109))&gt;0),$EC109,0),0))))))</f>
        <v>0</v>
      </c>
      <c r="DR109" s="135">
        <f ca="1">IF(OR($Z109=0,SSSModel!$C$4="CF"),BT109,
IF(LEFT($V109,3)="ON_",
     IF(SSSModel!$C$4="RR",SUMPRODUCT(OFFSET($AC109,0,0,1,$CB$2),OFFSET(Profiles!$K$28,($Z109-1)*(Profiles!$I$26+1)+DR$4-SSSModel!$C$3+1,0,1,$CB$2)),
     IF(SSSModel!$C$4="ECC",$EA109*$EB109*SUMPRODUCT(OFFSET($AC109,0,MAX(0,DR$4-$DZ109-$CA$4+1),1,MIN($DZ109,DR$4-$CA$4+1)),OFFSET(Escalation!$K$24,($Y109-1)*(Escalation!$I$22+1)+DR$4-SSSModel!$C$3+1,MAX(0,DR$4-$DZ109-$CA$4+1),1,MIN($DZ109,DR$4-$CA$4+1))),
     IF(SSSModel!$C$4="PV",BT109*$EA109*(1+SSSModel!$C$2),
     IF(SSSModel!$C$4="FCR",$EC109*SUM(OFFSET($AC109,0,MAX(DR$4-$AC$4-$DZ109+1,0),1,MIN($DZ109,DR$4-$AC$4+1))),0)))),
SUM($AC109:$BZ109)*
     IF(SSSModel!$C$4="RR",OFFSET(Profiles!$K$2,$Z109,MAX(Profiles!$C$2,BT$4-$W109)),
     IF(SSSModel!$C$4="ECC",$EA109*$EB109*IF(MAX(Escalation!$C$2,BT$4-$W109)&gt;$DZ109-1,0,OFFSET(Escalation!$K$2,$Y109,MAX(Escalation!$C$2,BT$4-$W109))),
     IF(SSSModel!$C$4="PV",IF(DR$4=$W109,$EA109*(1+SSSModel!$C$2),0),
     IF(SSSModel!$C$4="FCR",IF(AND(DR$4&gt;=$W109,OFFSET(Profiles!$K$2,$Z109,MAX(Profiles!$C$2,BT$4-$W109))&gt;0),$EC109,0),0))))))</f>
        <v>0</v>
      </c>
      <c r="DS109" s="135">
        <f ca="1">IF(OR($Z109=0,SSSModel!$C$4="CF"),BU109,
IF(LEFT($V109,3)="ON_",
     IF(SSSModel!$C$4="RR",SUMPRODUCT(OFFSET($AC109,0,0,1,$CB$2),OFFSET(Profiles!$K$28,($Z109-1)*(Profiles!$I$26+1)+DS$4-SSSModel!$C$3+1,0,1,$CB$2)),
     IF(SSSModel!$C$4="ECC",$EA109*$EB109*SUMPRODUCT(OFFSET($AC109,0,MAX(0,DS$4-$DZ109-$CA$4+1),1,MIN($DZ109,DS$4-$CA$4+1)),OFFSET(Escalation!$K$24,($Y109-1)*(Escalation!$I$22+1)+DS$4-SSSModel!$C$3+1,MAX(0,DS$4-$DZ109-$CA$4+1),1,MIN($DZ109,DS$4-$CA$4+1))),
     IF(SSSModel!$C$4="PV",BU109*$EA109*(1+SSSModel!$C$2),
     IF(SSSModel!$C$4="FCR",$EC109*SUM(OFFSET($AC109,0,MAX(DS$4-$AC$4-$DZ109+1,0),1,MIN($DZ109,DS$4-$AC$4+1))),0)))),
SUM($AC109:$BZ109)*
     IF(SSSModel!$C$4="RR",OFFSET(Profiles!$K$2,$Z109,MAX(Profiles!$C$2,BU$4-$W109)),
     IF(SSSModel!$C$4="ECC",$EA109*$EB109*IF(MAX(Escalation!$C$2,BU$4-$W109)&gt;$DZ109-1,0,OFFSET(Escalation!$K$2,$Y109,MAX(Escalation!$C$2,BU$4-$W109))),
     IF(SSSModel!$C$4="PV",IF(DS$4=$W109,$EA109*(1+SSSModel!$C$2),0),
     IF(SSSModel!$C$4="FCR",IF(AND(DS$4&gt;=$W109,OFFSET(Profiles!$K$2,$Z109,MAX(Profiles!$C$2,BU$4-$W109))&gt;0),$EC109,0),0))))))</f>
        <v>0</v>
      </c>
      <c r="DT109" s="135">
        <f ca="1">IF(OR($Z109=0,SSSModel!$C$4="CF"),BV109,
IF(LEFT($V109,3)="ON_",
     IF(SSSModel!$C$4="RR",SUMPRODUCT(OFFSET($AC109,0,0,1,$CB$2),OFFSET(Profiles!$K$28,($Z109-1)*(Profiles!$I$26+1)+DT$4-SSSModel!$C$3+1,0,1,$CB$2)),
     IF(SSSModel!$C$4="ECC",$EA109*$EB109*SUMPRODUCT(OFFSET($AC109,0,MAX(0,DT$4-$DZ109-$CA$4+1),1,MIN($DZ109,DT$4-$CA$4+1)),OFFSET(Escalation!$K$24,($Y109-1)*(Escalation!$I$22+1)+DT$4-SSSModel!$C$3+1,MAX(0,DT$4-$DZ109-$CA$4+1),1,MIN($DZ109,DT$4-$CA$4+1))),
     IF(SSSModel!$C$4="PV",BV109*$EA109*(1+SSSModel!$C$2),
     IF(SSSModel!$C$4="FCR",$EC109*SUM(OFFSET($AC109,0,MAX(DT$4-$AC$4-$DZ109+1,0),1,MIN($DZ109,DT$4-$AC$4+1))),0)))),
SUM($AC109:$BZ109)*
     IF(SSSModel!$C$4="RR",OFFSET(Profiles!$K$2,$Z109,MAX(Profiles!$C$2,BV$4-$W109)),
     IF(SSSModel!$C$4="ECC",$EA109*$EB109*IF(MAX(Escalation!$C$2,BV$4-$W109)&gt;$DZ109-1,0,OFFSET(Escalation!$K$2,$Y109,MAX(Escalation!$C$2,BV$4-$W109))),
     IF(SSSModel!$C$4="PV",IF(DT$4=$W109,$EA109*(1+SSSModel!$C$2),0),
     IF(SSSModel!$C$4="FCR",IF(AND(DT$4&gt;=$W109,OFFSET(Profiles!$K$2,$Z109,MAX(Profiles!$C$2,BV$4-$W109))&gt;0),$EC109,0),0))))))</f>
        <v>0</v>
      </c>
      <c r="DU109" s="135">
        <f ca="1">IF(OR($Z109=0,SSSModel!$C$4="CF"),BW109,
IF(LEFT($V109,3)="ON_",
     IF(SSSModel!$C$4="RR",SUMPRODUCT(OFFSET($AC109,0,0,1,$CB$2),OFFSET(Profiles!$K$28,($Z109-1)*(Profiles!$I$26+1)+DU$4-SSSModel!$C$3+1,0,1,$CB$2)),
     IF(SSSModel!$C$4="ECC",$EA109*$EB109*SUMPRODUCT(OFFSET($AC109,0,MAX(0,DU$4-$DZ109-$CA$4+1),1,MIN($DZ109,DU$4-$CA$4+1)),OFFSET(Escalation!$K$24,($Y109-1)*(Escalation!$I$22+1)+DU$4-SSSModel!$C$3+1,MAX(0,DU$4-$DZ109-$CA$4+1),1,MIN($DZ109,DU$4-$CA$4+1))),
     IF(SSSModel!$C$4="PV",BW109*$EA109*(1+SSSModel!$C$2),
     IF(SSSModel!$C$4="FCR",$EC109*SUM(OFFSET($AC109,0,MAX(DU$4-$AC$4-$DZ109+1,0),1,MIN($DZ109,DU$4-$AC$4+1))),0)))),
SUM($AC109:$BZ109)*
     IF(SSSModel!$C$4="RR",OFFSET(Profiles!$K$2,$Z109,MAX(Profiles!$C$2,BW$4-$W109)),
     IF(SSSModel!$C$4="ECC",$EA109*$EB109*IF(MAX(Escalation!$C$2,BW$4-$W109)&gt;$DZ109-1,0,OFFSET(Escalation!$K$2,$Y109,MAX(Escalation!$C$2,BW$4-$W109))),
     IF(SSSModel!$C$4="PV",IF(DU$4=$W109,$EA109*(1+SSSModel!$C$2),0),
     IF(SSSModel!$C$4="FCR",IF(AND(DU$4&gt;=$W109,OFFSET(Profiles!$K$2,$Z109,MAX(Profiles!$C$2,BW$4-$W109))&gt;0),$EC109,0),0))))))</f>
        <v>0</v>
      </c>
      <c r="DV109" s="136">
        <f ca="1">IF(OR($Z109=0,SSSModel!$C$4="CF"),BX109,
IF(LEFT($V109,3)="ON_",
     IF(SSSModel!$C$4="RR",SUMPRODUCT(OFFSET($AC109,0,0,1,$CB$2),OFFSET(Profiles!$K$28,($Z109-1)*(Profiles!$I$26+1)+DV$4-SSSModel!$C$3+1,0,1,$CB$2)),
     IF(SSSModel!$C$4="ECC",$EA109*$EB109*SUMPRODUCT(OFFSET($AC109,0,MAX(0,DV$4-$DZ109-$CA$4+1),1,MIN($DZ109,DV$4-$CA$4+1)),OFFSET(Escalation!$K$24,($Y109-1)*(Escalation!$I$22+1)+DV$4-SSSModel!$C$3+1,MAX(0,DV$4-$DZ109-$CA$4+1),1,MIN($DZ109,DV$4-$CA$4+1))),
     IF(SSSModel!$C$4="PV",BX109*$EA109*(1+SSSModel!$C$2),
     IF(SSSModel!$C$4="FCR",$EC109*SUM(OFFSET($AC109,0,MAX(DV$4-$AC$4-$DZ109+1,0),1,MIN($DZ109,DV$4-$AC$4+1))),0)))),
SUM($AC109:$BZ109)*
     IF(SSSModel!$C$4="RR",OFFSET(Profiles!$K$2,$Z109,MAX(Profiles!$C$2,BX$4-$W109)),
     IF(SSSModel!$C$4="ECC",$EA109*$EB109*IF(MAX(Escalation!$C$2,BX$4-$W109)&gt;$DZ109-1,0,OFFSET(Escalation!$K$2,$Y109,MAX(Escalation!$C$2,BX$4-$W109))),
     IF(SSSModel!$C$4="PV",IF(DV$4=$W109,$EA109*(1+SSSModel!$C$2),0),
     IF(SSSModel!$C$4="FCR",IF(AND(DV$4&gt;=$W109,OFFSET(Profiles!$K$2,$Z109,MAX(Profiles!$C$2,BX$4-$W109))&gt;0),$EC109,0),0))))))</f>
        <v>0</v>
      </c>
      <c r="DW109" s="136">
        <f ca="1">IF(OR($Z109=0,SSSModel!$C$4="CF"),BY109,
IF(LEFT($V109,3)="ON_",
     IF(SSSModel!$C$4="RR",SUMPRODUCT(OFFSET($AC109,0,0,1,$CB$2),OFFSET(Profiles!$K$28,($Z109-1)*(Profiles!$I$26+1)+DW$4-SSSModel!$C$3+1,0,1,$CB$2)),
     IF(SSSModel!$C$4="ECC",$EA109*$EB109*SUMPRODUCT(OFFSET($AC109,0,MAX(0,DW$4-$DZ109-$CA$4+1),1,MIN($DZ109,DW$4-$CA$4+1)),OFFSET(Escalation!$K$24,($Y109-1)*(Escalation!$I$22+1)+DW$4-SSSModel!$C$3+1,MAX(0,DW$4-$DZ109-$CA$4+1),1,MIN($DZ109,DW$4-$CA$4+1))),
     IF(SSSModel!$C$4="PV",BY109*$EA109*(1+SSSModel!$C$2),
     IF(SSSModel!$C$4="FCR",$EC109*SUM(OFFSET($AC109,0,MAX(DW$4-$AC$4-$DZ109+1,0),1,MIN($DZ109,DW$4-$AC$4+1))),0)))),
SUM($AC109:$BZ109)*
     IF(SSSModel!$C$4="RR",OFFSET(Profiles!$K$2,$Z109,MAX(Profiles!$C$2,BY$4-$W109)),
     IF(SSSModel!$C$4="ECC",$EA109*$EB109*IF(MAX(Escalation!$C$2,BY$4-$W109)&gt;$DZ109-1,0,OFFSET(Escalation!$K$2,$Y109,MAX(Escalation!$C$2,BY$4-$W109))),
     IF(SSSModel!$C$4="PV",IF(DW$4=$W109,$EA109*(1+SSSModel!$C$2),0),
     IF(SSSModel!$C$4="FCR",IF(AND(DW$4&gt;=$W109,OFFSET(Profiles!$K$2,$Z109,MAX(Profiles!$C$2,BY$4-$W109))&gt;0),$EC109,0),0))))))</f>
        <v>0</v>
      </c>
      <c r="DX109" s="136">
        <f ca="1">IF(OR($Z109=0,SSSModel!$C$4="CF"),BZ109,
IF(LEFT($V109,3)="ON_",
     IF(SSSModel!$C$4="RR",SUMPRODUCT(OFFSET($AC109,0,0,1,$CB$2),OFFSET(Profiles!$K$28,($Z109-1)*(Profiles!$I$26+1)+DX$4-SSSModel!$C$3+1,0,1,$CB$2)),
     IF(SSSModel!$C$4="ECC",$EA109*$EB109*SUMPRODUCT(OFFSET($AC109,0,MAX(0,DX$4-$DZ109-$CA$4+1),1,MIN($DZ109,DX$4-$CA$4+1)),OFFSET(Escalation!$K$24,($Y109-1)*(Escalation!$I$22+1)+DX$4-SSSModel!$C$3+1,MAX(0,DX$4-$DZ109-$CA$4+1),1,MIN($DZ109,DX$4-$CA$4+1))),
     IF(SSSModel!$C$4="PV",BZ109*$EA109*(1+SSSModel!$C$2),
     IF(SSSModel!$C$4="FCR",$EC109*SUM(OFFSET($AC109,0,MAX(DX$4-$AC$4-$DZ109+1,0),1,MIN($DZ109,DX$4-$AC$4+1))),0)))),
SUM($AC109:$BZ109)*
     IF(SSSModel!$C$4="RR",OFFSET(Profiles!$K$2,$Z109,MAX(Profiles!$C$2,BZ$4-$W109)),
     IF(SSSModel!$C$4="ECC",$EA109*$EB109*IF(MAX(Escalation!$C$2,BZ$4-$W109)&gt;$DZ109-1,0,OFFSET(Escalation!$K$2,$Y109,MAX(Escalation!$C$2,BZ$4-$W109))),
     IF(SSSModel!$C$4="PV",IF(DX$4=$W109,$EA109*(1+SSSModel!$C$2),0),
     IF(SSSModel!$C$4="FCR",IF(AND(DX$4&gt;=$W109,OFFSET(Profiles!$K$2,$Z109,MAX(Profiles!$C$2,BZ$4-$W109))&gt;0),$EC109,0),0))))))</f>
        <v>0</v>
      </c>
      <c r="DY109" s="82">
        <f ca="1">IF($Y109=0,0,OFFSET(Escalation!$B$2,$Y109,0))</f>
        <v>0</v>
      </c>
      <c r="DZ109" s="80">
        <f ca="1">IF($Z109=0,0,COUNTIF(OFFSET(Profiles!$K$2,$Z109,0,1,50),"&gt;0"))</f>
        <v>0</v>
      </c>
      <c r="EA109" s="137">
        <f ca="1">IF($Z109=0,0,SUMPRODUCT(Profiles!$C$20:$BH$20,OFFSET(Profiles!$C$2,$Z109,0,1,Profiles!$B$1)))</f>
        <v>0</v>
      </c>
      <c r="EB109" s="24">
        <f>IF($Z109=0,0,((1-(1+DY109)/(1+SSSModel!$C$2))/(1-((1+DY109)/(1+SSSModel!$C$2))^DZ109))*(1+SSSModel!$C$2))</f>
        <v>0</v>
      </c>
      <c r="EC109" s="24">
        <f>IF($Z109=0,0,-PMT(SSSModel!$C$2,DZ109,EA109))</f>
        <v>0</v>
      </c>
    </row>
    <row r="110" spans="3:133" x14ac:dyDescent="0.35">
      <c r="C110" s="18">
        <f t="shared" si="12"/>
        <v>11</v>
      </c>
      <c r="D110" s="18">
        <f t="shared" si="13"/>
        <v>6</v>
      </c>
      <c r="E110" s="18">
        <f t="shared" ca="1" si="14"/>
        <v>0</v>
      </c>
      <c r="G110" s="25" t="str">
        <f ca="1">IF($E110=0,"",OFFSET(Resources!B$26,$E110,0))</f>
        <v/>
      </c>
      <c r="H110" s="25" t="str">
        <f ca="1">IF($E110=0,"",OFFSET(Resources!C$26,$E110,0))</f>
        <v/>
      </c>
      <c r="I110" s="25" t="str">
        <f ca="1">IF($E110=0,"",OFFSET(Resources!$E$26,$E110,0))</f>
        <v/>
      </c>
      <c r="J110" s="16">
        <v>1</v>
      </c>
      <c r="K110" s="16" t="s">
        <v>150</v>
      </c>
      <c r="L110" s="25" t="str">
        <f ca="1">OFFSET(Resources!$CG$24,0,$C110-1)</f>
        <v>Energy Price</v>
      </c>
      <c r="M110" s="25" t="str">
        <f ca="1">OFFSET(Resources!$CG$25,0,$C110-1)</f>
        <v>O&amp;M</v>
      </c>
      <c r="N110" s="1">
        <v>1</v>
      </c>
      <c r="O110" s="7">
        <f ca="1">IF($E110=0,0,OFFSET(Resources!$CG$26,$E110,$C110-1))</f>
        <v>0</v>
      </c>
      <c r="P110" s="25" t="str">
        <f ca="1">OFFSET(Resources!$CG$26,0,$C110-1)</f>
        <v>$/Yr</v>
      </c>
      <c r="Q110" s="18">
        <f ca="1">IF($E110=0,0,OFFSET(GenAlts!$W$4,$E110,$D110-1))</f>
        <v>0</v>
      </c>
      <c r="R110" s="1">
        <v>1</v>
      </c>
      <c r="S110" t="str">
        <f ca="1">IF($E110=0,"",OFFSET(Resources!$R$26,$E110,0))</f>
        <v/>
      </c>
      <c r="T110" s="116" t="str">
        <f ca="1">IF(OR($E110=0,OFFSET(Resources!$N$26,$E110,0)=0),"",OFFSET(Resources!$N$26,$E110,0))</f>
        <v/>
      </c>
      <c r="U110" s="25">
        <f ca="1">IF($E110=0,0,OFFSET(Resources!$AB$26,$E110,($C110-1)*Resources!$CI$20))</f>
        <v>0</v>
      </c>
      <c r="V110" s="1"/>
      <c r="W110">
        <f t="shared" ca="1" si="15"/>
        <v>0</v>
      </c>
      <c r="X110">
        <f ca="1">IF(T110="",0,MATCH(T110,Profiles!$A$3:$A$22,0))</f>
        <v>0</v>
      </c>
      <c r="Y110" s="10">
        <f ca="1">IF(U110=0,0,MATCH(U110,Escalation!$A$3:$A$18,0))</f>
        <v>0</v>
      </c>
      <c r="Z110">
        <f>IF(V110="",0,MATCH(V110,Profiles!$A$3:$A$22,0))</f>
        <v>0</v>
      </c>
      <c r="AA110" s="8"/>
      <c r="AB110" s="8">
        <v>0</v>
      </c>
      <c r="AC110" s="72">
        <f ca="1">IF(OR(AC$4&lt;$Q110,AC$4&gt;$Q110+IF($S110="",1000,$S110)-1),0,IF(MOD(AC$4-$Q110,IF($R110="",1000,$R110))=0,$O110,0))*IF($Y110&gt;0,(1+INDEX(Escalation!$B$3:$B$18,$Y110,0))^(AC$4-SSSModel!$C$5),1)*IF($X110=0,1,OFFSET(Profiles!$K$2,$X110,MAX(Profiles!$C$2,AC$4-$Q110)))*IF($AA110=1,(1+SSSModel!#REF!),1)</f>
        <v>0</v>
      </c>
      <c r="AD110" s="72">
        <f ca="1">IF(OR(AD$4&lt;$Q110,AD$4&gt;$Q110+IF($S110="",1000,$S110)-1),0,IF(MOD(AD$4-$Q110,IF($R110="",1000,$R110))=0,$O110,0))*IF($Y110&gt;0,(1+INDEX(Escalation!$B$3:$B$18,$Y110,0))^(AD$4-SSSModel!$C$5),1)*IF($X110=0,1,OFFSET(Profiles!$K$2,$X110,MAX(Profiles!$C$2,AD$4-$Q110)))*IF($AA110=1,(1+SSSModel!#REF!),1)</f>
        <v>0</v>
      </c>
      <c r="AE110" s="72">
        <f ca="1">IF(OR(AE$4&lt;$Q110,AE$4&gt;$Q110+IF($S110="",1000,$S110)-1),0,IF(MOD(AE$4-$Q110,IF($R110="",1000,$R110))=0,$O110,0))*IF($Y110&gt;0,(1+INDEX(Escalation!$B$3:$B$18,$Y110,0))^(AE$4-SSSModel!$C$5),1)*IF($X110=0,1,OFFSET(Profiles!$K$2,$X110,MAX(Profiles!$C$2,AE$4-$Q110)))*IF($AA110=1,(1+SSSModel!#REF!),1)</f>
        <v>0</v>
      </c>
      <c r="AF110" s="72">
        <f ca="1">IF(OR(AF$4&lt;$Q110,AF$4&gt;$Q110+IF($S110="",1000,$S110)-1),0,IF(MOD(AF$4-$Q110,IF($R110="",1000,$R110))=0,$O110,0))*IF($Y110&gt;0,(1+INDEX(Escalation!$B$3:$B$18,$Y110,0))^(AF$4-SSSModel!$C$5),1)*IF($X110=0,1,OFFSET(Profiles!$K$2,$X110,MAX(Profiles!$C$2,AF$4-$Q110)))*IF($AA110=1,(1+SSSModel!#REF!),1)</f>
        <v>0</v>
      </c>
      <c r="AG110" s="72">
        <f ca="1">IF(OR(AG$4&lt;$Q110,AG$4&gt;$Q110+IF($S110="",1000,$S110)-1),0,IF(MOD(AG$4-$Q110,IF($R110="",1000,$R110))=0,$O110,0))*IF($Y110&gt;0,(1+INDEX(Escalation!$B$3:$B$18,$Y110,0))^(AG$4-SSSModel!$C$5),1)*IF($X110=0,1,OFFSET(Profiles!$K$2,$X110,MAX(Profiles!$C$2,AG$4-$Q110)))*IF($AA110=1,(1+SSSModel!#REF!),1)</f>
        <v>0</v>
      </c>
      <c r="AH110" s="72">
        <f ca="1">IF(OR(AH$4&lt;$Q110,AH$4&gt;$Q110+IF($S110="",1000,$S110)-1),0,IF(MOD(AH$4-$Q110,IF($R110="",1000,$R110))=0,$O110,0))*IF($Y110&gt;0,(1+INDEX(Escalation!$B$3:$B$18,$Y110,0))^(AH$4-SSSModel!$C$5),1)*IF($X110=0,1,OFFSET(Profiles!$K$2,$X110,MAX(Profiles!$C$2,AH$4-$Q110)))*IF($AA110=1,(1+SSSModel!#REF!),1)</f>
        <v>0</v>
      </c>
      <c r="AI110" s="72">
        <f ca="1">IF(OR(AI$4&lt;$Q110,AI$4&gt;$Q110+IF($S110="",1000,$S110)-1),0,IF(MOD(AI$4-$Q110,IF($R110="",1000,$R110))=0,$O110,0))*IF($Y110&gt;0,(1+INDEX(Escalation!$B$3:$B$18,$Y110,0))^(AI$4-SSSModel!$C$5),1)*IF($X110=0,1,OFFSET(Profiles!$K$2,$X110,MAX(Profiles!$C$2,AI$4-$Q110)))*IF($AA110=1,(1+SSSModel!#REF!),1)</f>
        <v>0</v>
      </c>
      <c r="AJ110" s="72">
        <f ca="1">IF(OR(AJ$4&lt;$Q110,AJ$4&gt;$Q110+IF($S110="",1000,$S110)-1),0,IF(MOD(AJ$4-$Q110,IF($R110="",1000,$R110))=0,$O110,0))*IF($Y110&gt;0,(1+INDEX(Escalation!$B$3:$B$18,$Y110,0))^(AJ$4-SSSModel!$C$5),1)*IF($X110=0,1,OFFSET(Profiles!$K$2,$X110,MAX(Profiles!$C$2,AJ$4-$Q110)))*IF($AA110=1,(1+SSSModel!#REF!),1)</f>
        <v>0</v>
      </c>
      <c r="AK110" s="72">
        <f ca="1">IF(OR(AK$4&lt;$Q110,AK$4&gt;$Q110+IF($S110="",1000,$S110)-1),0,IF(MOD(AK$4-$Q110,IF($R110="",1000,$R110))=0,$O110,0))*IF($Y110&gt;0,(1+INDEX(Escalation!$B$3:$B$18,$Y110,0))^(AK$4-SSSModel!$C$5),1)*IF($X110=0,1,OFFSET(Profiles!$K$2,$X110,MAX(Profiles!$C$2,AK$4-$Q110)))*IF($AA110=1,(1+SSSModel!#REF!),1)</f>
        <v>0</v>
      </c>
      <c r="AL110" s="72">
        <f ca="1">IF(OR(AL$4&lt;$Q110,AL$4&gt;$Q110+IF($S110="",1000,$S110)-1),0,IF(MOD(AL$4-$Q110,IF($R110="",1000,$R110))=0,$O110,0))*IF($Y110&gt;0,(1+INDEX(Escalation!$B$3:$B$18,$Y110,0))^(AL$4-SSSModel!$C$5),1)*IF($X110=0,1,OFFSET(Profiles!$K$2,$X110,MAX(Profiles!$C$2,AL$4-$Q110)))*IF($AA110=1,(1+SSSModel!#REF!),1)</f>
        <v>0</v>
      </c>
      <c r="AM110" s="72">
        <f ca="1">IF(OR(AM$4&lt;$Q110,AM$4&gt;$Q110+IF($S110="",1000,$S110)-1),0,IF(MOD(AM$4-$Q110,IF($R110="",1000,$R110))=0,$O110,0))*IF($Y110&gt;0,(1+INDEX(Escalation!$B$3:$B$18,$Y110,0))^(AM$4-SSSModel!$C$5),1)*IF($X110=0,1,OFFSET(Profiles!$K$2,$X110,MAX(Profiles!$C$2,AM$4-$Q110)))*IF($AA110=1,(1+SSSModel!#REF!),1)</f>
        <v>0</v>
      </c>
      <c r="AN110" s="72">
        <f ca="1">IF(OR(AN$4&lt;$Q110,AN$4&gt;$Q110+IF($S110="",1000,$S110)-1),0,IF(MOD(AN$4-$Q110,IF($R110="",1000,$R110))=0,$O110,0))*IF($Y110&gt;0,(1+INDEX(Escalation!$B$3:$B$18,$Y110,0))^(AN$4-SSSModel!$C$5),1)*IF($X110=0,1,OFFSET(Profiles!$K$2,$X110,MAX(Profiles!$C$2,AN$4-$Q110)))*IF($AA110=1,(1+SSSModel!#REF!),1)</f>
        <v>0</v>
      </c>
      <c r="AO110" s="72">
        <f ca="1">IF(OR(AO$4&lt;$Q110,AO$4&gt;$Q110+IF($S110="",1000,$S110)-1),0,IF(MOD(AO$4-$Q110,IF($R110="",1000,$R110))=0,$O110,0))*IF($Y110&gt;0,(1+INDEX(Escalation!$B$3:$B$18,$Y110,0))^(AO$4-SSSModel!$C$5),1)*IF($X110=0,1,OFFSET(Profiles!$K$2,$X110,MAX(Profiles!$C$2,AO$4-$Q110)))*IF($AA110=1,(1+SSSModel!#REF!),1)</f>
        <v>0</v>
      </c>
      <c r="AP110" s="72">
        <f ca="1">IF(OR(AP$4&lt;$Q110,AP$4&gt;$Q110+IF($S110="",1000,$S110)-1),0,IF(MOD(AP$4-$Q110,IF($R110="",1000,$R110))=0,$O110,0))*IF($Y110&gt;0,(1+INDEX(Escalation!$B$3:$B$18,$Y110,0))^(AP$4-SSSModel!$C$5),1)*IF($X110=0,1,OFFSET(Profiles!$K$2,$X110,MAX(Profiles!$C$2,AP$4-$Q110)))*IF($AA110=1,(1+SSSModel!#REF!),1)</f>
        <v>0</v>
      </c>
      <c r="AQ110" s="72">
        <f ca="1">IF(OR(AQ$4&lt;$Q110,AQ$4&gt;$Q110+IF($S110="",1000,$S110)-1),0,IF(MOD(AQ$4-$Q110,IF($R110="",1000,$R110))=0,$O110,0))*IF($Y110&gt;0,(1+INDEX(Escalation!$B$3:$B$18,$Y110,0))^(AQ$4-SSSModel!$C$5),1)*IF($X110=0,1,OFFSET(Profiles!$K$2,$X110,MAX(Profiles!$C$2,AQ$4-$Q110)))*IF($AA110=1,(1+SSSModel!#REF!),1)</f>
        <v>0</v>
      </c>
      <c r="AR110" s="72">
        <f ca="1">IF(OR(AR$4&lt;$Q110,AR$4&gt;$Q110+IF($S110="",1000,$S110)-1),0,IF(MOD(AR$4-$Q110,IF($R110="",1000,$R110))=0,$O110,0))*IF($Y110&gt;0,(1+INDEX(Escalation!$B$3:$B$18,$Y110,0))^(AR$4-SSSModel!$C$5),1)*IF($X110=0,1,OFFSET(Profiles!$K$2,$X110,MAX(Profiles!$C$2,AR$4-$Q110)))*IF($AA110=1,(1+SSSModel!#REF!),1)</f>
        <v>0</v>
      </c>
      <c r="AS110" s="72">
        <f ca="1">IF(OR(AS$4&lt;$Q110,AS$4&gt;$Q110+IF($S110="",1000,$S110)-1),0,IF(MOD(AS$4-$Q110,IF($R110="",1000,$R110))=0,$O110,0))*IF($Y110&gt;0,(1+INDEX(Escalation!$B$3:$B$18,$Y110,0))^(AS$4-SSSModel!$C$5),1)*IF($X110=0,1,OFFSET(Profiles!$K$2,$X110,MAX(Profiles!$C$2,AS$4-$Q110)))*IF($AA110=1,(1+SSSModel!#REF!),1)</f>
        <v>0</v>
      </c>
      <c r="AT110" s="72">
        <f ca="1">IF(OR(AT$4&lt;$Q110,AT$4&gt;$Q110+IF($S110="",1000,$S110)-1),0,IF(MOD(AT$4-$Q110,IF($R110="",1000,$R110))=0,$O110,0))*IF($Y110&gt;0,(1+INDEX(Escalation!$B$3:$B$18,$Y110,0))^(AT$4-SSSModel!$C$5),1)*IF($X110=0,1,OFFSET(Profiles!$K$2,$X110,MAX(Profiles!$C$2,AT$4-$Q110)))*IF($AA110=1,(1+SSSModel!#REF!),1)</f>
        <v>0</v>
      </c>
      <c r="AU110" s="72">
        <f ca="1">IF(OR(AU$4&lt;$Q110,AU$4&gt;$Q110+IF($S110="",1000,$S110)-1),0,IF(MOD(AU$4-$Q110,IF($R110="",1000,$R110))=0,$O110,0))*IF($Y110&gt;0,(1+INDEX(Escalation!$B$3:$B$18,$Y110,0))^(AU$4-SSSModel!$C$5),1)*IF($X110=0,1,OFFSET(Profiles!$K$2,$X110,MAX(Profiles!$C$2,AU$4-$Q110)))*IF($AA110=1,(1+SSSModel!#REF!),1)</f>
        <v>0</v>
      </c>
      <c r="AV110" s="72">
        <f ca="1">IF(OR(AV$4&lt;$Q110,AV$4&gt;$Q110+IF($S110="",1000,$S110)-1),0,IF(MOD(AV$4-$Q110,IF($R110="",1000,$R110))=0,$O110,0))*IF($Y110&gt;0,(1+INDEX(Escalation!$B$3:$B$18,$Y110,0))^(AV$4-SSSModel!$C$5),1)*IF($X110=0,1,OFFSET(Profiles!$K$2,$X110,MAX(Profiles!$C$2,AV$4-$Q110)))*IF($AA110=1,(1+SSSModel!#REF!),1)</f>
        <v>0</v>
      </c>
      <c r="AW110" s="72">
        <f ca="1">IF(OR(AW$4&lt;$Q110,AW$4&gt;$Q110+IF($S110="",1000,$S110)-1),0,IF(MOD(AW$4-$Q110,IF($R110="",1000,$R110))=0,$O110,0))*IF($Y110&gt;0,(1+INDEX(Escalation!$B$3:$B$18,$Y110,0))^(AW$4-SSSModel!$C$5),1)*IF($X110=0,1,OFFSET(Profiles!$K$2,$X110,MAX(Profiles!$C$2,AW$4-$Q110)))*IF($AA110=1,(1+SSSModel!#REF!),1)</f>
        <v>0</v>
      </c>
      <c r="AX110" s="72">
        <f ca="1">IF(OR(AX$4&lt;$Q110,AX$4&gt;$Q110+IF($S110="",1000,$S110)-1),0,IF(MOD(AX$4-$Q110,IF($R110="",1000,$R110))=0,$O110,0))*IF($Y110&gt;0,(1+INDEX(Escalation!$B$3:$B$18,$Y110,0))^(AX$4-SSSModel!$C$5),1)*IF($X110=0,1,OFFSET(Profiles!$K$2,$X110,MAX(Profiles!$C$2,AX$4-$Q110)))*IF($AA110=1,(1+SSSModel!#REF!),1)</f>
        <v>0</v>
      </c>
      <c r="AY110" s="72">
        <f ca="1">IF(OR(AY$4&lt;$Q110,AY$4&gt;$Q110+IF($S110="",1000,$S110)-1),0,IF(MOD(AY$4-$Q110,IF($R110="",1000,$R110))=0,$O110,0))*IF($Y110&gt;0,(1+INDEX(Escalation!$B$3:$B$18,$Y110,0))^(AY$4-SSSModel!$C$5),1)*IF($X110=0,1,OFFSET(Profiles!$K$2,$X110,MAX(Profiles!$C$2,AY$4-$Q110)))*IF($AA110=1,(1+SSSModel!#REF!),1)</f>
        <v>0</v>
      </c>
      <c r="AZ110" s="72">
        <f ca="1">IF(OR(AZ$4&lt;$Q110,AZ$4&gt;$Q110+IF($S110="",1000,$S110)-1),0,IF(MOD(AZ$4-$Q110,IF($R110="",1000,$R110))=0,$O110,0))*IF($Y110&gt;0,(1+INDEX(Escalation!$B$3:$B$18,$Y110,0))^(AZ$4-SSSModel!$C$5),1)*IF($X110=0,1,OFFSET(Profiles!$K$2,$X110,MAX(Profiles!$C$2,AZ$4-$Q110)))*IF($AA110=1,(1+SSSModel!#REF!),1)</f>
        <v>0</v>
      </c>
      <c r="BA110" s="72">
        <f ca="1">IF(OR(BA$4&lt;$Q110,BA$4&gt;$Q110+IF($S110="",1000,$S110)-1),0,IF(MOD(BA$4-$Q110,IF($R110="",1000,$R110))=0,$O110,0))*IF($Y110&gt;0,(1+INDEX(Escalation!$B$3:$B$18,$Y110,0))^(BA$4-SSSModel!$C$5),1)*IF($X110=0,1,OFFSET(Profiles!$K$2,$X110,MAX(Profiles!$C$2,BA$4-$Q110)))*IF($AA110=1,(1+SSSModel!#REF!),1)</f>
        <v>0</v>
      </c>
      <c r="BB110" s="72">
        <f ca="1">IF(OR(BB$4&lt;$Q110,BB$4&gt;$Q110+IF($S110="",1000,$S110)-1),0,IF(MOD(BB$4-$Q110,IF($R110="",1000,$R110))=0,$O110,0))*IF($Y110&gt;0,(1+INDEX(Escalation!$B$3:$B$18,$Y110,0))^(BB$4-SSSModel!$C$5),1)*IF($X110=0,1,OFFSET(Profiles!$K$2,$X110,MAX(Profiles!$C$2,BB$4-$Q110)))*IF($AA110=1,(1+SSSModel!#REF!),1)</f>
        <v>0</v>
      </c>
      <c r="BC110" s="72">
        <f ca="1">IF(OR(BC$4&lt;$Q110,BC$4&gt;$Q110+IF($S110="",1000,$S110)-1),0,IF(MOD(BC$4-$Q110,IF($R110="",1000,$R110))=0,$O110,0))*IF($Y110&gt;0,(1+INDEX(Escalation!$B$3:$B$18,$Y110,0))^(BC$4-SSSModel!$C$5),1)*IF($X110=0,1,OFFSET(Profiles!$K$2,$X110,MAX(Profiles!$C$2,BC$4-$Q110)))*IF($AA110=1,(1+SSSModel!#REF!),1)</f>
        <v>0</v>
      </c>
      <c r="BD110" s="72">
        <f ca="1">IF(OR(BD$4&lt;$Q110,BD$4&gt;$Q110+IF($S110="",1000,$S110)-1),0,IF(MOD(BD$4-$Q110,IF($R110="",1000,$R110))=0,$O110,0))*IF($Y110&gt;0,(1+INDEX(Escalation!$B$3:$B$18,$Y110,0))^(BD$4-SSSModel!$C$5),1)*IF($X110=0,1,OFFSET(Profiles!$K$2,$X110,MAX(Profiles!$C$2,BD$4-$Q110)))*IF($AA110=1,(1+SSSModel!#REF!),1)</f>
        <v>0</v>
      </c>
      <c r="BE110" s="72">
        <f ca="1">IF(OR(BE$4&lt;$Q110,BE$4&gt;$Q110+IF($S110="",1000,$S110)-1),0,IF(MOD(BE$4-$Q110,IF($R110="",1000,$R110))=0,$O110,0))*IF($Y110&gt;0,(1+INDEX(Escalation!$B$3:$B$18,$Y110,0))^(BE$4-SSSModel!$C$5),1)*IF($X110=0,1,OFFSET(Profiles!$K$2,$X110,MAX(Profiles!$C$2,BE$4-$Q110)))*IF($AA110=1,(1+SSSModel!#REF!),1)</f>
        <v>0</v>
      </c>
      <c r="BF110" s="72">
        <f ca="1">IF(OR(BF$4&lt;$Q110,BF$4&gt;$Q110+IF($S110="",1000,$S110)-1),0,IF(MOD(BF$4-$Q110,IF($R110="",1000,$R110))=0,$O110,0))*IF($Y110&gt;0,(1+INDEX(Escalation!$B$3:$B$18,$Y110,0))^(BF$4-SSSModel!$C$5),1)*IF($X110=0,1,OFFSET(Profiles!$K$2,$X110,MAX(Profiles!$C$2,BF$4-$Q110)))*IF($AA110=1,(1+SSSModel!#REF!),1)</f>
        <v>0</v>
      </c>
      <c r="BG110" s="72">
        <f ca="1">IF(OR(BG$4&lt;$Q110,BG$4&gt;$Q110+IF($S110="",1000,$S110)-1),0,IF(MOD(BG$4-$Q110,IF($R110="",1000,$R110))=0,$O110,0))*IF($Y110&gt;0,(1+INDEX(Escalation!$B$3:$B$18,$Y110,0))^(BG$4-SSSModel!$C$5),1)*IF($X110=0,1,OFFSET(Profiles!$K$2,$X110,MAX(Profiles!$C$2,BG$4-$Q110)))*IF($AA110=1,(1+SSSModel!#REF!),1)</f>
        <v>0</v>
      </c>
      <c r="BH110" s="72">
        <f ca="1">IF(OR(BH$4&lt;$Q110,BH$4&gt;$Q110+IF($S110="",1000,$S110)-1),0,IF(MOD(BH$4-$Q110,IF($R110="",1000,$R110))=0,$O110,0))*IF($Y110&gt;0,(1+INDEX(Escalation!$B$3:$B$18,$Y110,0))^(BH$4-SSSModel!$C$5),1)*IF($X110=0,1,OFFSET(Profiles!$K$2,$X110,MAX(Profiles!$C$2,BH$4-$Q110)))*IF($AA110=1,(1+SSSModel!#REF!),1)</f>
        <v>0</v>
      </c>
      <c r="BI110" s="72">
        <f ca="1">IF(OR(BI$4&lt;$Q110,BI$4&gt;$Q110+IF($S110="",1000,$S110)-1),0,IF(MOD(BI$4-$Q110,IF($R110="",1000,$R110))=0,$O110,0))*IF($Y110&gt;0,(1+INDEX(Escalation!$B$3:$B$18,$Y110,0))^(BI$4-SSSModel!$C$5),1)*IF($X110=0,1,OFFSET(Profiles!$K$2,$X110,MAX(Profiles!$C$2,BI$4-$Q110)))*IF($AA110=1,(1+SSSModel!#REF!),1)</f>
        <v>0</v>
      </c>
      <c r="BJ110" s="72">
        <f ca="1">IF(OR(BJ$4&lt;$Q110,BJ$4&gt;$Q110+IF($S110="",1000,$S110)-1),0,IF(MOD(BJ$4-$Q110,IF($R110="",1000,$R110))=0,$O110,0))*IF($Y110&gt;0,(1+INDEX(Escalation!$B$3:$B$18,$Y110,0))^(BJ$4-SSSModel!$C$5),1)*IF($X110=0,1,OFFSET(Profiles!$K$2,$X110,MAX(Profiles!$C$2,BJ$4-$Q110)))*IF($AA110=1,(1+SSSModel!#REF!),1)</f>
        <v>0</v>
      </c>
      <c r="BK110" s="72">
        <f ca="1">IF(OR(BK$4&lt;$Q110,BK$4&gt;$Q110+IF($S110="",1000,$S110)-1),0,IF(MOD(BK$4-$Q110,IF($R110="",1000,$R110))=0,$O110,0))*IF($Y110&gt;0,(1+INDEX(Escalation!$B$3:$B$18,$Y110,0))^(BK$4-SSSModel!$C$5),1)*IF($X110=0,1,OFFSET(Profiles!$K$2,$X110,MAX(Profiles!$C$2,BK$4-$Q110)))*IF($AA110=1,(1+SSSModel!#REF!),1)</f>
        <v>0</v>
      </c>
      <c r="BL110" s="72">
        <f ca="1">IF(OR(BL$4&lt;$Q110,BL$4&gt;$Q110+IF($S110="",1000,$S110)-1),0,IF(MOD(BL$4-$Q110,IF($R110="",1000,$R110))=0,$O110,0))*IF($Y110&gt;0,(1+INDEX(Escalation!$B$3:$B$18,$Y110,0))^(BL$4-SSSModel!$C$5),1)*IF($X110=0,1,OFFSET(Profiles!$K$2,$X110,MAX(Profiles!$C$2,BL$4-$Q110)))*IF($AA110=1,(1+SSSModel!#REF!),1)</f>
        <v>0</v>
      </c>
      <c r="BM110" s="72">
        <f ca="1">IF(OR(BM$4&lt;$Q110,BM$4&gt;$Q110+IF($S110="",1000,$S110)-1),0,IF(MOD(BM$4-$Q110,IF($R110="",1000,$R110))=0,$O110,0))*IF($Y110&gt;0,(1+INDEX(Escalation!$B$3:$B$18,$Y110,0))^(BM$4-SSSModel!$C$5),1)*IF($X110=0,1,OFFSET(Profiles!$K$2,$X110,MAX(Profiles!$C$2,BM$4-$Q110)))*IF($AA110=1,(1+SSSModel!#REF!),1)</f>
        <v>0</v>
      </c>
      <c r="BN110" s="72">
        <f ca="1">IF(OR(BN$4&lt;$Q110,BN$4&gt;$Q110+IF($S110="",1000,$S110)-1),0,IF(MOD(BN$4-$Q110,IF($R110="",1000,$R110))=0,$O110,0))*IF($Y110&gt;0,(1+INDEX(Escalation!$B$3:$B$18,$Y110,0))^(BN$4-SSSModel!$C$5),1)*IF($X110=0,1,OFFSET(Profiles!$K$2,$X110,MAX(Profiles!$C$2,BN$4-$Q110)))*IF($AA110=1,(1+SSSModel!#REF!),1)</f>
        <v>0</v>
      </c>
      <c r="BO110" s="72">
        <f ca="1">IF(OR(BO$4&lt;$Q110,BO$4&gt;$Q110+IF($S110="",1000,$S110)-1),0,IF(MOD(BO$4-$Q110,IF($R110="",1000,$R110))=0,$O110,0))*IF($Y110&gt;0,(1+INDEX(Escalation!$B$3:$B$18,$Y110,0))^(BO$4-SSSModel!$C$5),1)*IF($X110=0,1,OFFSET(Profiles!$K$2,$X110,MAX(Profiles!$C$2,BO$4-$Q110)))*IF($AA110=1,(1+SSSModel!#REF!),1)</f>
        <v>0</v>
      </c>
      <c r="BP110" s="72">
        <f ca="1">IF(OR(BP$4&lt;$Q110,BP$4&gt;$Q110+IF($S110="",1000,$S110)-1),0,IF(MOD(BP$4-$Q110,IF($R110="",1000,$R110))=0,$O110,0))*IF($Y110&gt;0,(1+INDEX(Escalation!$B$3:$B$18,$Y110,0))^(BP$4-SSSModel!$C$5),1)*IF($X110=0,1,OFFSET(Profiles!$K$2,$X110,MAX(Profiles!$C$2,BP$4-$Q110)))*IF($AA110=1,(1+SSSModel!#REF!),1)</f>
        <v>0</v>
      </c>
      <c r="BQ110" s="72">
        <f ca="1">IF(OR(BQ$4&lt;$Q110,BQ$4&gt;$Q110+IF($S110="",1000,$S110)-1),0,IF(MOD(BQ$4-$Q110,IF($R110="",1000,$R110))=0,$O110,0))*IF($Y110&gt;0,(1+INDEX(Escalation!$B$3:$B$18,$Y110,0))^(BQ$4-SSSModel!$C$5),1)*IF($X110=0,1,OFFSET(Profiles!$K$2,$X110,MAX(Profiles!$C$2,BQ$4-$Q110)))*IF($AA110=1,(1+SSSModel!#REF!),1)</f>
        <v>0</v>
      </c>
      <c r="BR110" s="72">
        <f ca="1">IF(OR(BR$4&lt;$Q110,BR$4&gt;$Q110+IF($S110="",1000,$S110)-1),0,IF(MOD(BR$4-$Q110,IF($R110="",1000,$R110))=0,$O110,0))*IF($Y110&gt;0,(1+INDEX(Escalation!$B$3:$B$18,$Y110,0))^(BR$4-SSSModel!$C$5),1)*IF($X110=0,1,OFFSET(Profiles!$K$2,$X110,MAX(Profiles!$C$2,BR$4-$Q110)))*IF($AA110=1,(1+SSSModel!#REF!),1)</f>
        <v>0</v>
      </c>
      <c r="BS110" s="72">
        <f ca="1">IF(OR(BS$4&lt;$Q110,BS$4&gt;$Q110+IF($S110="",1000,$S110)-1),0,IF(MOD(BS$4-$Q110,IF($R110="",1000,$R110))=0,$O110,0))*IF($Y110&gt;0,(1+INDEX(Escalation!$B$3:$B$18,$Y110,0))^(BS$4-SSSModel!$C$5),1)*IF($X110=0,1,OFFSET(Profiles!$K$2,$X110,MAX(Profiles!$C$2,BS$4-$Q110)))*IF($AA110=1,(1+SSSModel!#REF!),1)</f>
        <v>0</v>
      </c>
      <c r="BT110" s="72">
        <f ca="1">IF(OR(BT$4&lt;$Q110,BT$4&gt;$Q110+IF($S110="",1000,$S110)-1),0,IF(MOD(BT$4-$Q110,IF($R110="",1000,$R110))=0,$O110,0))*IF($Y110&gt;0,(1+INDEX(Escalation!$B$3:$B$18,$Y110,0))^(BT$4-SSSModel!$C$5),1)*IF($X110=0,1,OFFSET(Profiles!$K$2,$X110,MAX(Profiles!$C$2,BT$4-$Q110)))*IF($AA110=1,(1+SSSModel!#REF!),1)</f>
        <v>0</v>
      </c>
      <c r="BU110" s="72">
        <f ca="1">IF(OR(BU$4&lt;$Q110,BU$4&gt;$Q110+IF($S110="",1000,$S110)-1),0,IF(MOD(BU$4-$Q110,IF($R110="",1000,$R110))=0,$O110,0))*IF($Y110&gt;0,(1+INDEX(Escalation!$B$3:$B$18,$Y110,0))^(BU$4-SSSModel!$C$5),1)*IF($X110=0,1,OFFSET(Profiles!$K$2,$X110,MAX(Profiles!$C$2,BU$4-$Q110)))*IF($AA110=1,(1+SSSModel!#REF!),1)</f>
        <v>0</v>
      </c>
      <c r="BV110" s="72">
        <f ca="1">IF(OR(BV$4&lt;$Q110,BV$4&gt;$Q110+IF($S110="",1000,$S110)-1),0,IF(MOD(BV$4-$Q110,IF($R110="",1000,$R110))=0,$O110,0))*IF($Y110&gt;0,(1+INDEX(Escalation!$B$3:$B$18,$Y110,0))^(BV$4-SSSModel!$C$5),1)*IF($X110=0,1,OFFSET(Profiles!$K$2,$X110,MAX(Profiles!$C$2,BV$4-$Q110)))*IF($AA110=1,(1+SSSModel!#REF!),1)</f>
        <v>0</v>
      </c>
      <c r="BW110" s="72">
        <f ca="1">IF(OR(BW$4&lt;$Q110,BW$4&gt;$Q110+IF($S110="",1000,$S110)-1),0,IF(MOD(BW$4-$Q110,IF($R110="",1000,$R110))=0,$O110,0))*IF($Y110&gt;0,(1+INDEX(Escalation!$B$3:$B$18,$Y110,0))^(BW$4-SSSModel!$C$5),1)*IF($X110=0,1,OFFSET(Profiles!$K$2,$X110,MAX(Profiles!$C$2,BW$4-$Q110)))*IF($AA110=1,(1+SSSModel!#REF!),1)</f>
        <v>0</v>
      </c>
      <c r="BX110" s="72">
        <f ca="1">IF(OR(BX$4&lt;$Q110,BX$4&gt;$Q110+IF($S110="",1000,$S110)-1),0,IF(MOD(BX$4-$Q110,IF($R110="",1000,$R110))=0,$O110,0))*IF($Y110&gt;0,(1+INDEX(Escalation!$B$3:$B$18,$Y110,0))^(BX$4-SSSModel!$C$5),1)*IF($X110=0,1,OFFSET(Profiles!$K$2,$X110,MAX(Profiles!$C$2,BX$4-$Q110)))*IF($AA110=1,(1+SSSModel!#REF!),1)</f>
        <v>0</v>
      </c>
      <c r="BY110" s="72">
        <f ca="1">IF(OR(BY$4&lt;$Q110,BY$4&gt;$Q110+IF($S110="",1000,$S110)-1),0,IF(MOD(BY$4-$Q110,IF($R110="",1000,$R110))=0,$O110,0))*IF($Y110&gt;0,(1+INDEX(Escalation!$B$3:$B$18,$Y110,0))^(BY$4-SSSModel!$C$5),1)*IF($X110=0,1,OFFSET(Profiles!$K$2,$X110,MAX(Profiles!$C$2,BY$4-$Q110)))*IF($AA110=1,(1+SSSModel!#REF!),1)</f>
        <v>0</v>
      </c>
      <c r="BZ110" s="72">
        <f ca="1">IF(OR(BZ$4&lt;$Q110,BZ$4&gt;$Q110+IF($S110="",1000,$S110)-1),0,IF(MOD(BZ$4-$Q110,IF($R110="",1000,$R110))=0,$O110,0))*IF($Y110&gt;0,(1+INDEX(Escalation!$B$3:$B$18,$Y110,0))^(BZ$4-SSSModel!$C$5),1)*IF($X110=0,1,OFFSET(Profiles!$K$2,$X110,MAX(Profiles!$C$2,BZ$4-$Q110)))*IF($AA110=1,(1+SSSModel!#REF!),1)</f>
        <v>0</v>
      </c>
      <c r="CA110" s="134">
        <f ca="1">IF(OR($Z110=0,SSSModel!$C$4="CF"),AC110,
IF(LEFT($V110,3)="ON_",
     IF(SSSModel!$C$4="RR",SUMPRODUCT(OFFSET($AC110,0,0,1,$CB$2),OFFSET(Profiles!$K$28,($Z110-1)*(Profiles!$I$26+1)+CA$4-SSSModel!$C$3+1,0,1,$CB$2)),
     IF(SSSModel!$C$4="ECC",$EA110*$EB110*SUMPRODUCT(OFFSET($AC110,0,MAX(0,CA$4-$DZ110-$CA$4+1),1,MIN($DZ110,CA$4-$CA$4+1)),OFFSET(Escalation!$K$24,($Y110-1)*(Escalation!$I$22+1)+CA$4-SSSModel!$C$3+1,MAX(0,CA$4-$DZ110-$CA$4+1),1,MIN($DZ110,CA$4-$CA$4+1))),
     IF(SSSModel!$C$4="PV",AC110*$EA110*(1+SSSModel!$C$2),
     IF(SSSModel!$C$4="FCR",$EC110*SUM(OFFSET($AC110,0,MAX(CA$4-$AC$4-$DZ110+1,0),1,MIN($DZ110,CA$4-$AC$4+1))),0)))),
SUM($AC110:$BZ110)*
     IF(SSSModel!$C$4="RR",OFFSET(Profiles!$K$2,$Z110,MAX(Profiles!$C$2,AC$4-$W110)),
     IF(SSSModel!$C$4="ECC",$EA110*$EB110*IF(MAX(Escalation!$C$2,AC$4-$W110)&gt;$DZ110-1,0,OFFSET(Escalation!$K$2,$Y110,MAX(Escalation!$C$2,AC$4-$W110))),
     IF(SSSModel!$C$4="PV",IF(CA$4=$W110,$EA110*(1+SSSModel!$C$2),0),
     IF(SSSModel!$C$4="FCR",IF(AND(CA$4&gt;=$W110,OFFSET(Profiles!$K$2,$Z110,MAX(Profiles!$C$2,AC$4-$W110))&gt;0),$EC110,0),0))))))</f>
        <v>0</v>
      </c>
      <c r="CB110" s="135">
        <f ca="1">IF(OR($Z110=0,SSSModel!$C$4="CF"),AD110,
IF(LEFT($V110,3)="ON_",
     IF(SSSModel!$C$4="RR",SUMPRODUCT(OFFSET($AC110,0,0,1,$CB$2),OFFSET(Profiles!$K$28,($Z110-1)*(Profiles!$I$26+1)+CB$4-SSSModel!$C$3+1,0,1,$CB$2)),
     IF(SSSModel!$C$4="ECC",$EA110*$EB110*SUMPRODUCT(OFFSET($AC110,0,MAX(0,CB$4-$DZ110-$CA$4+1),1,MIN($DZ110,CB$4-$CA$4+1)),OFFSET(Escalation!$K$24,($Y110-1)*(Escalation!$I$22+1)+CB$4-SSSModel!$C$3+1,MAX(0,CB$4-$DZ110-$CA$4+1),1,MIN($DZ110,CB$4-$CA$4+1))),
     IF(SSSModel!$C$4="PV",AD110*$EA110*(1+SSSModel!$C$2),
     IF(SSSModel!$C$4="FCR",$EC110*SUM(OFFSET($AC110,0,MAX(CB$4-$AC$4-$DZ110+1,0),1,MIN($DZ110,CB$4-$AC$4+1))),0)))),
SUM($AC110:$BZ110)*
     IF(SSSModel!$C$4="RR",OFFSET(Profiles!$K$2,$Z110,MAX(Profiles!$C$2,AD$4-$W110)),
     IF(SSSModel!$C$4="ECC",$EA110*$EB110*IF(MAX(Escalation!$C$2,AD$4-$W110)&gt;$DZ110-1,0,OFFSET(Escalation!$K$2,$Y110,MAX(Escalation!$C$2,AD$4-$W110))),
     IF(SSSModel!$C$4="PV",IF(CB$4=$W110,$EA110*(1+SSSModel!$C$2),0),
     IF(SSSModel!$C$4="FCR",IF(AND(CB$4&gt;=$W110,OFFSET(Profiles!$K$2,$Z110,MAX(Profiles!$C$2,AD$4-$W110))&gt;0),$EC110,0),0))))))</f>
        <v>0</v>
      </c>
      <c r="CC110" s="135">
        <f ca="1">IF(OR($Z110=0,SSSModel!$C$4="CF"),AE110,
IF(LEFT($V110,3)="ON_",
     IF(SSSModel!$C$4="RR",SUMPRODUCT(OFFSET($AC110,0,0,1,$CB$2),OFFSET(Profiles!$K$28,($Z110-1)*(Profiles!$I$26+1)+CC$4-SSSModel!$C$3+1,0,1,$CB$2)),
     IF(SSSModel!$C$4="ECC",$EA110*$EB110*SUMPRODUCT(OFFSET($AC110,0,MAX(0,CC$4-$DZ110-$CA$4+1),1,MIN($DZ110,CC$4-$CA$4+1)),OFFSET(Escalation!$K$24,($Y110-1)*(Escalation!$I$22+1)+CC$4-SSSModel!$C$3+1,MAX(0,CC$4-$DZ110-$CA$4+1),1,MIN($DZ110,CC$4-$CA$4+1))),
     IF(SSSModel!$C$4="PV",AE110*$EA110*(1+SSSModel!$C$2),
     IF(SSSModel!$C$4="FCR",$EC110*SUM(OFFSET($AC110,0,MAX(CC$4-$AC$4-$DZ110+1,0),1,MIN($DZ110,CC$4-$AC$4+1))),0)))),
SUM($AC110:$BZ110)*
     IF(SSSModel!$C$4="RR",OFFSET(Profiles!$K$2,$Z110,MAX(Profiles!$C$2,AE$4-$W110)),
     IF(SSSModel!$C$4="ECC",$EA110*$EB110*IF(MAX(Escalation!$C$2,AE$4-$W110)&gt;$DZ110-1,0,OFFSET(Escalation!$K$2,$Y110,MAX(Escalation!$C$2,AE$4-$W110))),
     IF(SSSModel!$C$4="PV",IF(CC$4=$W110,$EA110*(1+SSSModel!$C$2),0),
     IF(SSSModel!$C$4="FCR",IF(AND(CC$4&gt;=$W110,OFFSET(Profiles!$K$2,$Z110,MAX(Profiles!$C$2,AE$4-$W110))&gt;0),$EC110,0),0))))))</f>
        <v>0</v>
      </c>
      <c r="CD110" s="135">
        <f ca="1">IF(OR($Z110=0,SSSModel!$C$4="CF"),AF110,
IF(LEFT($V110,3)="ON_",
     IF(SSSModel!$C$4="RR",SUMPRODUCT(OFFSET($AC110,0,0,1,$CB$2),OFFSET(Profiles!$K$28,($Z110-1)*(Profiles!$I$26+1)+CD$4-SSSModel!$C$3+1,0,1,$CB$2)),
     IF(SSSModel!$C$4="ECC",$EA110*$EB110*SUMPRODUCT(OFFSET($AC110,0,MAX(0,CD$4-$DZ110-$CA$4+1),1,MIN($DZ110,CD$4-$CA$4+1)),OFFSET(Escalation!$K$24,($Y110-1)*(Escalation!$I$22+1)+CD$4-SSSModel!$C$3+1,MAX(0,CD$4-$DZ110-$CA$4+1),1,MIN($DZ110,CD$4-$CA$4+1))),
     IF(SSSModel!$C$4="PV",AF110*$EA110*(1+SSSModel!$C$2),
     IF(SSSModel!$C$4="FCR",$EC110*SUM(OFFSET($AC110,0,MAX(CD$4-$AC$4-$DZ110+1,0),1,MIN($DZ110,CD$4-$AC$4+1))),0)))),
SUM($AC110:$BZ110)*
     IF(SSSModel!$C$4="RR",OFFSET(Profiles!$K$2,$Z110,MAX(Profiles!$C$2,AF$4-$W110)),
     IF(SSSModel!$C$4="ECC",$EA110*$EB110*IF(MAX(Escalation!$C$2,AF$4-$W110)&gt;$DZ110-1,0,OFFSET(Escalation!$K$2,$Y110,MAX(Escalation!$C$2,AF$4-$W110))),
     IF(SSSModel!$C$4="PV",IF(CD$4=$W110,$EA110*(1+SSSModel!$C$2),0),
     IF(SSSModel!$C$4="FCR",IF(AND(CD$4&gt;=$W110,OFFSET(Profiles!$K$2,$Z110,MAX(Profiles!$C$2,AF$4-$W110))&gt;0),$EC110,0),0))))))</f>
        <v>0</v>
      </c>
      <c r="CE110" s="135">
        <f ca="1">IF(OR($Z110=0,SSSModel!$C$4="CF"),AG110,
IF(LEFT($V110,3)="ON_",
     IF(SSSModel!$C$4="RR",SUMPRODUCT(OFFSET($AC110,0,0,1,$CB$2),OFFSET(Profiles!$K$28,($Z110-1)*(Profiles!$I$26+1)+CE$4-SSSModel!$C$3+1,0,1,$CB$2)),
     IF(SSSModel!$C$4="ECC",$EA110*$EB110*SUMPRODUCT(OFFSET($AC110,0,MAX(0,CE$4-$DZ110-$CA$4+1),1,MIN($DZ110,CE$4-$CA$4+1)),OFFSET(Escalation!$K$24,($Y110-1)*(Escalation!$I$22+1)+CE$4-SSSModel!$C$3+1,MAX(0,CE$4-$DZ110-$CA$4+1),1,MIN($DZ110,CE$4-$CA$4+1))),
     IF(SSSModel!$C$4="PV",AG110*$EA110*(1+SSSModel!$C$2),
     IF(SSSModel!$C$4="FCR",$EC110*SUM(OFFSET($AC110,0,MAX(CE$4-$AC$4-$DZ110+1,0),1,MIN($DZ110,CE$4-$AC$4+1))),0)))),
SUM($AC110:$BZ110)*
     IF(SSSModel!$C$4="RR",OFFSET(Profiles!$K$2,$Z110,MAX(Profiles!$C$2,AG$4-$W110)),
     IF(SSSModel!$C$4="ECC",$EA110*$EB110*IF(MAX(Escalation!$C$2,AG$4-$W110)&gt;$DZ110-1,0,OFFSET(Escalation!$K$2,$Y110,MAX(Escalation!$C$2,AG$4-$W110))),
     IF(SSSModel!$C$4="PV",IF(CE$4=$W110,$EA110*(1+SSSModel!$C$2),0),
     IF(SSSModel!$C$4="FCR",IF(AND(CE$4&gt;=$W110,OFFSET(Profiles!$K$2,$Z110,MAX(Profiles!$C$2,AG$4-$W110))&gt;0),$EC110,0),0))))))</f>
        <v>0</v>
      </c>
      <c r="CF110" s="135">
        <f ca="1">IF(OR($Z110=0,SSSModel!$C$4="CF"),AH110,
IF(LEFT($V110,3)="ON_",
     IF(SSSModel!$C$4="RR",SUMPRODUCT(OFFSET($AC110,0,0,1,$CB$2),OFFSET(Profiles!$K$28,($Z110-1)*(Profiles!$I$26+1)+CF$4-SSSModel!$C$3+1,0,1,$CB$2)),
     IF(SSSModel!$C$4="ECC",$EA110*$EB110*SUMPRODUCT(OFFSET($AC110,0,MAX(0,CF$4-$DZ110-$CA$4+1),1,MIN($DZ110,CF$4-$CA$4+1)),OFFSET(Escalation!$K$24,($Y110-1)*(Escalation!$I$22+1)+CF$4-SSSModel!$C$3+1,MAX(0,CF$4-$DZ110-$CA$4+1),1,MIN($DZ110,CF$4-$CA$4+1))),
     IF(SSSModel!$C$4="PV",AH110*$EA110*(1+SSSModel!$C$2),
     IF(SSSModel!$C$4="FCR",$EC110*SUM(OFFSET($AC110,0,MAX(CF$4-$AC$4-$DZ110+1,0),1,MIN($DZ110,CF$4-$AC$4+1))),0)))),
SUM($AC110:$BZ110)*
     IF(SSSModel!$C$4="RR",OFFSET(Profiles!$K$2,$Z110,MAX(Profiles!$C$2,AH$4-$W110)),
     IF(SSSModel!$C$4="ECC",$EA110*$EB110*IF(MAX(Escalation!$C$2,AH$4-$W110)&gt;$DZ110-1,0,OFFSET(Escalation!$K$2,$Y110,MAX(Escalation!$C$2,AH$4-$W110))),
     IF(SSSModel!$C$4="PV",IF(CF$4=$W110,$EA110*(1+SSSModel!$C$2),0),
     IF(SSSModel!$C$4="FCR",IF(AND(CF$4&gt;=$W110,OFFSET(Profiles!$K$2,$Z110,MAX(Profiles!$C$2,AH$4-$W110))&gt;0),$EC110,0),0))))))</f>
        <v>0</v>
      </c>
      <c r="CG110" s="135">
        <f ca="1">IF(OR($Z110=0,SSSModel!$C$4="CF"),AI110,
IF(LEFT($V110,3)="ON_",
     IF(SSSModel!$C$4="RR",SUMPRODUCT(OFFSET($AC110,0,0,1,$CB$2),OFFSET(Profiles!$K$28,($Z110-1)*(Profiles!$I$26+1)+CG$4-SSSModel!$C$3+1,0,1,$CB$2)),
     IF(SSSModel!$C$4="ECC",$EA110*$EB110*SUMPRODUCT(OFFSET($AC110,0,MAX(0,CG$4-$DZ110-$CA$4+1),1,MIN($DZ110,CG$4-$CA$4+1)),OFFSET(Escalation!$K$24,($Y110-1)*(Escalation!$I$22+1)+CG$4-SSSModel!$C$3+1,MAX(0,CG$4-$DZ110-$CA$4+1),1,MIN($DZ110,CG$4-$CA$4+1))),
     IF(SSSModel!$C$4="PV",AI110*$EA110*(1+SSSModel!$C$2),
     IF(SSSModel!$C$4="FCR",$EC110*SUM(OFFSET($AC110,0,MAX(CG$4-$AC$4-$DZ110+1,0),1,MIN($DZ110,CG$4-$AC$4+1))),0)))),
SUM($AC110:$BZ110)*
     IF(SSSModel!$C$4="RR",OFFSET(Profiles!$K$2,$Z110,MAX(Profiles!$C$2,AI$4-$W110)),
     IF(SSSModel!$C$4="ECC",$EA110*$EB110*IF(MAX(Escalation!$C$2,AI$4-$W110)&gt;$DZ110-1,0,OFFSET(Escalation!$K$2,$Y110,MAX(Escalation!$C$2,AI$4-$W110))),
     IF(SSSModel!$C$4="PV",IF(CG$4=$W110,$EA110*(1+SSSModel!$C$2),0),
     IF(SSSModel!$C$4="FCR",IF(AND(CG$4&gt;=$W110,OFFSET(Profiles!$K$2,$Z110,MAX(Profiles!$C$2,AI$4-$W110))&gt;0),$EC110,0),0))))))</f>
        <v>0</v>
      </c>
      <c r="CH110" s="135">
        <f ca="1">IF(OR($Z110=0,SSSModel!$C$4="CF"),AJ110,
IF(LEFT($V110,3)="ON_",
     IF(SSSModel!$C$4="RR",SUMPRODUCT(OFFSET($AC110,0,0,1,$CB$2),OFFSET(Profiles!$K$28,($Z110-1)*(Profiles!$I$26+1)+CH$4-SSSModel!$C$3+1,0,1,$CB$2)),
     IF(SSSModel!$C$4="ECC",$EA110*$EB110*SUMPRODUCT(OFFSET($AC110,0,MAX(0,CH$4-$DZ110-$CA$4+1),1,MIN($DZ110,CH$4-$CA$4+1)),OFFSET(Escalation!$K$24,($Y110-1)*(Escalation!$I$22+1)+CH$4-SSSModel!$C$3+1,MAX(0,CH$4-$DZ110-$CA$4+1),1,MIN($DZ110,CH$4-$CA$4+1))),
     IF(SSSModel!$C$4="PV",AJ110*$EA110*(1+SSSModel!$C$2),
     IF(SSSModel!$C$4="FCR",$EC110*SUM(OFFSET($AC110,0,MAX(CH$4-$AC$4-$DZ110+1,0),1,MIN($DZ110,CH$4-$AC$4+1))),0)))),
SUM($AC110:$BZ110)*
     IF(SSSModel!$C$4="RR",OFFSET(Profiles!$K$2,$Z110,MAX(Profiles!$C$2,AJ$4-$W110)),
     IF(SSSModel!$C$4="ECC",$EA110*$EB110*IF(MAX(Escalation!$C$2,AJ$4-$W110)&gt;$DZ110-1,0,OFFSET(Escalation!$K$2,$Y110,MAX(Escalation!$C$2,AJ$4-$W110))),
     IF(SSSModel!$C$4="PV",IF(CH$4=$W110,$EA110*(1+SSSModel!$C$2),0),
     IF(SSSModel!$C$4="FCR",IF(AND(CH$4&gt;=$W110,OFFSET(Profiles!$K$2,$Z110,MAX(Profiles!$C$2,AJ$4-$W110))&gt;0),$EC110,0),0))))))</f>
        <v>0</v>
      </c>
      <c r="CI110" s="135">
        <f ca="1">IF(OR($Z110=0,SSSModel!$C$4="CF"),AK110,
IF(LEFT($V110,3)="ON_",
     IF(SSSModel!$C$4="RR",SUMPRODUCT(OFFSET($AC110,0,0,1,$CB$2),OFFSET(Profiles!$K$28,($Z110-1)*(Profiles!$I$26+1)+CI$4-SSSModel!$C$3+1,0,1,$CB$2)),
     IF(SSSModel!$C$4="ECC",$EA110*$EB110*SUMPRODUCT(OFFSET($AC110,0,MAX(0,CI$4-$DZ110-$CA$4+1),1,MIN($DZ110,CI$4-$CA$4+1)),OFFSET(Escalation!$K$24,($Y110-1)*(Escalation!$I$22+1)+CI$4-SSSModel!$C$3+1,MAX(0,CI$4-$DZ110-$CA$4+1),1,MIN($DZ110,CI$4-$CA$4+1))),
     IF(SSSModel!$C$4="PV",AK110*$EA110*(1+SSSModel!$C$2),
     IF(SSSModel!$C$4="FCR",$EC110*SUM(OFFSET($AC110,0,MAX(CI$4-$AC$4-$DZ110+1,0),1,MIN($DZ110,CI$4-$AC$4+1))),0)))),
SUM($AC110:$BZ110)*
     IF(SSSModel!$C$4="RR",OFFSET(Profiles!$K$2,$Z110,MAX(Profiles!$C$2,AK$4-$W110)),
     IF(SSSModel!$C$4="ECC",$EA110*$EB110*IF(MAX(Escalation!$C$2,AK$4-$W110)&gt;$DZ110-1,0,OFFSET(Escalation!$K$2,$Y110,MAX(Escalation!$C$2,AK$4-$W110))),
     IF(SSSModel!$C$4="PV",IF(CI$4=$W110,$EA110*(1+SSSModel!$C$2),0),
     IF(SSSModel!$C$4="FCR",IF(AND(CI$4&gt;=$W110,OFFSET(Profiles!$K$2,$Z110,MAX(Profiles!$C$2,AK$4-$W110))&gt;0),$EC110,0),0))))))</f>
        <v>0</v>
      </c>
      <c r="CJ110" s="135">
        <f ca="1">IF(OR($Z110=0,SSSModel!$C$4="CF"),AL110,
IF(LEFT($V110,3)="ON_",
     IF(SSSModel!$C$4="RR",SUMPRODUCT(OFFSET($AC110,0,0,1,$CB$2),OFFSET(Profiles!$K$28,($Z110-1)*(Profiles!$I$26+1)+CJ$4-SSSModel!$C$3+1,0,1,$CB$2)),
     IF(SSSModel!$C$4="ECC",$EA110*$EB110*SUMPRODUCT(OFFSET($AC110,0,MAX(0,CJ$4-$DZ110-$CA$4+1),1,MIN($DZ110,CJ$4-$CA$4+1)),OFFSET(Escalation!$K$24,($Y110-1)*(Escalation!$I$22+1)+CJ$4-SSSModel!$C$3+1,MAX(0,CJ$4-$DZ110-$CA$4+1),1,MIN($DZ110,CJ$4-$CA$4+1))),
     IF(SSSModel!$C$4="PV",AL110*$EA110*(1+SSSModel!$C$2),
     IF(SSSModel!$C$4="FCR",$EC110*SUM(OFFSET($AC110,0,MAX(CJ$4-$AC$4-$DZ110+1,0),1,MIN($DZ110,CJ$4-$AC$4+1))),0)))),
SUM($AC110:$BZ110)*
     IF(SSSModel!$C$4="RR",OFFSET(Profiles!$K$2,$Z110,MAX(Profiles!$C$2,AL$4-$W110)),
     IF(SSSModel!$C$4="ECC",$EA110*$EB110*IF(MAX(Escalation!$C$2,AL$4-$W110)&gt;$DZ110-1,0,OFFSET(Escalation!$K$2,$Y110,MAX(Escalation!$C$2,AL$4-$W110))),
     IF(SSSModel!$C$4="PV",IF(CJ$4=$W110,$EA110*(1+SSSModel!$C$2),0),
     IF(SSSModel!$C$4="FCR",IF(AND(CJ$4&gt;=$W110,OFFSET(Profiles!$K$2,$Z110,MAX(Profiles!$C$2,AL$4-$W110))&gt;0),$EC110,0),0))))))</f>
        <v>0</v>
      </c>
      <c r="CK110" s="135">
        <f ca="1">IF(OR($Z110=0,SSSModel!$C$4="CF"),AM110,
IF(LEFT($V110,3)="ON_",
     IF(SSSModel!$C$4="RR",SUMPRODUCT(OFFSET($AC110,0,0,1,$CB$2),OFFSET(Profiles!$K$28,($Z110-1)*(Profiles!$I$26+1)+CK$4-SSSModel!$C$3+1,0,1,$CB$2)),
     IF(SSSModel!$C$4="ECC",$EA110*$EB110*SUMPRODUCT(OFFSET($AC110,0,MAX(0,CK$4-$DZ110-$CA$4+1),1,MIN($DZ110,CK$4-$CA$4+1)),OFFSET(Escalation!$K$24,($Y110-1)*(Escalation!$I$22+1)+CK$4-SSSModel!$C$3+1,MAX(0,CK$4-$DZ110-$CA$4+1),1,MIN($DZ110,CK$4-$CA$4+1))),
     IF(SSSModel!$C$4="PV",AM110*$EA110*(1+SSSModel!$C$2),
     IF(SSSModel!$C$4="FCR",$EC110*SUM(OFFSET($AC110,0,MAX(CK$4-$AC$4-$DZ110+1,0),1,MIN($DZ110,CK$4-$AC$4+1))),0)))),
SUM($AC110:$BZ110)*
     IF(SSSModel!$C$4="RR",OFFSET(Profiles!$K$2,$Z110,MAX(Profiles!$C$2,AM$4-$W110)),
     IF(SSSModel!$C$4="ECC",$EA110*$EB110*IF(MAX(Escalation!$C$2,AM$4-$W110)&gt;$DZ110-1,0,OFFSET(Escalation!$K$2,$Y110,MAX(Escalation!$C$2,AM$4-$W110))),
     IF(SSSModel!$C$4="PV",IF(CK$4=$W110,$EA110*(1+SSSModel!$C$2),0),
     IF(SSSModel!$C$4="FCR",IF(AND(CK$4&gt;=$W110,OFFSET(Profiles!$K$2,$Z110,MAX(Profiles!$C$2,AM$4-$W110))&gt;0),$EC110,0),0))))))</f>
        <v>0</v>
      </c>
      <c r="CL110" s="135">
        <f ca="1">IF(OR($Z110=0,SSSModel!$C$4="CF"),AN110,
IF(LEFT($V110,3)="ON_",
     IF(SSSModel!$C$4="RR",SUMPRODUCT(OFFSET($AC110,0,0,1,$CB$2),OFFSET(Profiles!$K$28,($Z110-1)*(Profiles!$I$26+1)+CL$4-SSSModel!$C$3+1,0,1,$CB$2)),
     IF(SSSModel!$C$4="ECC",$EA110*$EB110*SUMPRODUCT(OFFSET($AC110,0,MAX(0,CL$4-$DZ110-$CA$4+1),1,MIN($DZ110,CL$4-$CA$4+1)),OFFSET(Escalation!$K$24,($Y110-1)*(Escalation!$I$22+1)+CL$4-SSSModel!$C$3+1,MAX(0,CL$4-$DZ110-$CA$4+1),1,MIN($DZ110,CL$4-$CA$4+1))),
     IF(SSSModel!$C$4="PV",AN110*$EA110*(1+SSSModel!$C$2),
     IF(SSSModel!$C$4="FCR",$EC110*SUM(OFFSET($AC110,0,MAX(CL$4-$AC$4-$DZ110+1,0),1,MIN($DZ110,CL$4-$AC$4+1))),0)))),
SUM($AC110:$BZ110)*
     IF(SSSModel!$C$4="RR",OFFSET(Profiles!$K$2,$Z110,MAX(Profiles!$C$2,AN$4-$W110)),
     IF(SSSModel!$C$4="ECC",$EA110*$EB110*IF(MAX(Escalation!$C$2,AN$4-$W110)&gt;$DZ110-1,0,OFFSET(Escalation!$K$2,$Y110,MAX(Escalation!$C$2,AN$4-$W110))),
     IF(SSSModel!$C$4="PV",IF(CL$4=$W110,$EA110*(1+SSSModel!$C$2),0),
     IF(SSSModel!$C$4="FCR",IF(AND(CL$4&gt;=$W110,OFFSET(Profiles!$K$2,$Z110,MAX(Profiles!$C$2,AN$4-$W110))&gt;0),$EC110,0),0))))))</f>
        <v>0</v>
      </c>
      <c r="CM110" s="135">
        <f ca="1">IF(OR($Z110=0,SSSModel!$C$4="CF"),AO110,
IF(LEFT($V110,3)="ON_",
     IF(SSSModel!$C$4="RR",SUMPRODUCT(OFFSET($AC110,0,0,1,$CB$2),OFFSET(Profiles!$K$28,($Z110-1)*(Profiles!$I$26+1)+CM$4-SSSModel!$C$3+1,0,1,$CB$2)),
     IF(SSSModel!$C$4="ECC",$EA110*$EB110*SUMPRODUCT(OFFSET($AC110,0,MAX(0,CM$4-$DZ110-$CA$4+1),1,MIN($DZ110,CM$4-$CA$4+1)),OFFSET(Escalation!$K$24,($Y110-1)*(Escalation!$I$22+1)+CM$4-SSSModel!$C$3+1,MAX(0,CM$4-$DZ110-$CA$4+1),1,MIN($DZ110,CM$4-$CA$4+1))),
     IF(SSSModel!$C$4="PV",AO110*$EA110*(1+SSSModel!$C$2),
     IF(SSSModel!$C$4="FCR",$EC110*SUM(OFFSET($AC110,0,MAX(CM$4-$AC$4-$DZ110+1,0),1,MIN($DZ110,CM$4-$AC$4+1))),0)))),
SUM($AC110:$BZ110)*
     IF(SSSModel!$C$4="RR",OFFSET(Profiles!$K$2,$Z110,MAX(Profiles!$C$2,AO$4-$W110)),
     IF(SSSModel!$C$4="ECC",$EA110*$EB110*IF(MAX(Escalation!$C$2,AO$4-$W110)&gt;$DZ110-1,0,OFFSET(Escalation!$K$2,$Y110,MAX(Escalation!$C$2,AO$4-$W110))),
     IF(SSSModel!$C$4="PV",IF(CM$4=$W110,$EA110*(1+SSSModel!$C$2),0),
     IF(SSSModel!$C$4="FCR",IF(AND(CM$4&gt;=$W110,OFFSET(Profiles!$K$2,$Z110,MAX(Profiles!$C$2,AO$4-$W110))&gt;0),$EC110,0),0))))))</f>
        <v>0</v>
      </c>
      <c r="CN110" s="135">
        <f ca="1">IF(OR($Z110=0,SSSModel!$C$4="CF"),AP110,
IF(LEFT($V110,3)="ON_",
     IF(SSSModel!$C$4="RR",SUMPRODUCT(OFFSET($AC110,0,0,1,$CB$2),OFFSET(Profiles!$K$28,($Z110-1)*(Profiles!$I$26+1)+CN$4-SSSModel!$C$3+1,0,1,$CB$2)),
     IF(SSSModel!$C$4="ECC",$EA110*$EB110*SUMPRODUCT(OFFSET($AC110,0,MAX(0,CN$4-$DZ110-$CA$4+1),1,MIN($DZ110,CN$4-$CA$4+1)),OFFSET(Escalation!$K$24,($Y110-1)*(Escalation!$I$22+1)+CN$4-SSSModel!$C$3+1,MAX(0,CN$4-$DZ110-$CA$4+1),1,MIN($DZ110,CN$4-$CA$4+1))),
     IF(SSSModel!$C$4="PV",AP110*$EA110*(1+SSSModel!$C$2),
     IF(SSSModel!$C$4="FCR",$EC110*SUM(OFFSET($AC110,0,MAX(CN$4-$AC$4-$DZ110+1,0),1,MIN($DZ110,CN$4-$AC$4+1))),0)))),
SUM($AC110:$BZ110)*
     IF(SSSModel!$C$4="RR",OFFSET(Profiles!$K$2,$Z110,MAX(Profiles!$C$2,AP$4-$W110)),
     IF(SSSModel!$C$4="ECC",$EA110*$EB110*IF(MAX(Escalation!$C$2,AP$4-$W110)&gt;$DZ110-1,0,OFFSET(Escalation!$K$2,$Y110,MAX(Escalation!$C$2,AP$4-$W110))),
     IF(SSSModel!$C$4="PV",IF(CN$4=$W110,$EA110*(1+SSSModel!$C$2),0),
     IF(SSSModel!$C$4="FCR",IF(AND(CN$4&gt;=$W110,OFFSET(Profiles!$K$2,$Z110,MAX(Profiles!$C$2,AP$4-$W110))&gt;0),$EC110,0),0))))))</f>
        <v>0</v>
      </c>
      <c r="CO110" s="135">
        <f ca="1">IF(OR($Z110=0,SSSModel!$C$4="CF"),AQ110,
IF(LEFT($V110,3)="ON_",
     IF(SSSModel!$C$4="RR",SUMPRODUCT(OFFSET($AC110,0,0,1,$CB$2),OFFSET(Profiles!$K$28,($Z110-1)*(Profiles!$I$26+1)+CO$4-SSSModel!$C$3+1,0,1,$CB$2)),
     IF(SSSModel!$C$4="ECC",$EA110*$EB110*SUMPRODUCT(OFFSET($AC110,0,MAX(0,CO$4-$DZ110-$CA$4+1),1,MIN($DZ110,CO$4-$CA$4+1)),OFFSET(Escalation!$K$24,($Y110-1)*(Escalation!$I$22+1)+CO$4-SSSModel!$C$3+1,MAX(0,CO$4-$DZ110-$CA$4+1),1,MIN($DZ110,CO$4-$CA$4+1))),
     IF(SSSModel!$C$4="PV",AQ110*$EA110*(1+SSSModel!$C$2),
     IF(SSSModel!$C$4="FCR",$EC110*SUM(OFFSET($AC110,0,MAX(CO$4-$AC$4-$DZ110+1,0),1,MIN($DZ110,CO$4-$AC$4+1))),0)))),
SUM($AC110:$BZ110)*
     IF(SSSModel!$C$4="RR",OFFSET(Profiles!$K$2,$Z110,MAX(Profiles!$C$2,AQ$4-$W110)),
     IF(SSSModel!$C$4="ECC",$EA110*$EB110*IF(MAX(Escalation!$C$2,AQ$4-$W110)&gt;$DZ110-1,0,OFFSET(Escalation!$K$2,$Y110,MAX(Escalation!$C$2,AQ$4-$W110))),
     IF(SSSModel!$C$4="PV",IF(CO$4=$W110,$EA110*(1+SSSModel!$C$2),0),
     IF(SSSModel!$C$4="FCR",IF(AND(CO$4&gt;=$W110,OFFSET(Profiles!$K$2,$Z110,MAX(Profiles!$C$2,AQ$4-$W110))&gt;0),$EC110,0),0))))))</f>
        <v>0</v>
      </c>
      <c r="CP110" s="135">
        <f ca="1">IF(OR($Z110=0,SSSModel!$C$4="CF"),AR110,
IF(LEFT($V110,3)="ON_",
     IF(SSSModel!$C$4="RR",SUMPRODUCT(OFFSET($AC110,0,0,1,$CB$2),OFFSET(Profiles!$K$28,($Z110-1)*(Profiles!$I$26+1)+CP$4-SSSModel!$C$3+1,0,1,$CB$2)),
     IF(SSSModel!$C$4="ECC",$EA110*$EB110*SUMPRODUCT(OFFSET($AC110,0,MAX(0,CP$4-$DZ110-$CA$4+1),1,MIN($DZ110,CP$4-$CA$4+1)),OFFSET(Escalation!$K$24,($Y110-1)*(Escalation!$I$22+1)+CP$4-SSSModel!$C$3+1,MAX(0,CP$4-$DZ110-$CA$4+1),1,MIN($DZ110,CP$4-$CA$4+1))),
     IF(SSSModel!$C$4="PV",AR110*$EA110*(1+SSSModel!$C$2),
     IF(SSSModel!$C$4="FCR",$EC110*SUM(OFFSET($AC110,0,MAX(CP$4-$AC$4-$DZ110+1,0),1,MIN($DZ110,CP$4-$AC$4+1))),0)))),
SUM($AC110:$BZ110)*
     IF(SSSModel!$C$4="RR",OFFSET(Profiles!$K$2,$Z110,MAX(Profiles!$C$2,AR$4-$W110)),
     IF(SSSModel!$C$4="ECC",$EA110*$EB110*IF(MAX(Escalation!$C$2,AR$4-$W110)&gt;$DZ110-1,0,OFFSET(Escalation!$K$2,$Y110,MAX(Escalation!$C$2,AR$4-$W110))),
     IF(SSSModel!$C$4="PV",IF(CP$4=$W110,$EA110*(1+SSSModel!$C$2),0),
     IF(SSSModel!$C$4="FCR",IF(AND(CP$4&gt;=$W110,OFFSET(Profiles!$K$2,$Z110,MAX(Profiles!$C$2,AR$4-$W110))&gt;0),$EC110,0),0))))))</f>
        <v>0</v>
      </c>
      <c r="CQ110" s="135">
        <f ca="1">IF(OR($Z110=0,SSSModel!$C$4="CF"),AS110,
IF(LEFT($V110,3)="ON_",
     IF(SSSModel!$C$4="RR",SUMPRODUCT(OFFSET($AC110,0,0,1,$CB$2),OFFSET(Profiles!$K$28,($Z110-1)*(Profiles!$I$26+1)+CQ$4-SSSModel!$C$3+1,0,1,$CB$2)),
     IF(SSSModel!$C$4="ECC",$EA110*$EB110*SUMPRODUCT(OFFSET($AC110,0,MAX(0,CQ$4-$DZ110-$CA$4+1),1,MIN($DZ110,CQ$4-$CA$4+1)),OFFSET(Escalation!$K$24,($Y110-1)*(Escalation!$I$22+1)+CQ$4-SSSModel!$C$3+1,MAX(0,CQ$4-$DZ110-$CA$4+1),1,MIN($DZ110,CQ$4-$CA$4+1))),
     IF(SSSModel!$C$4="PV",AS110*$EA110*(1+SSSModel!$C$2),
     IF(SSSModel!$C$4="FCR",$EC110*SUM(OFFSET($AC110,0,MAX(CQ$4-$AC$4-$DZ110+1,0),1,MIN($DZ110,CQ$4-$AC$4+1))),0)))),
SUM($AC110:$BZ110)*
     IF(SSSModel!$C$4="RR",OFFSET(Profiles!$K$2,$Z110,MAX(Profiles!$C$2,AS$4-$W110)),
     IF(SSSModel!$C$4="ECC",$EA110*$EB110*IF(MAX(Escalation!$C$2,AS$4-$W110)&gt;$DZ110-1,0,OFFSET(Escalation!$K$2,$Y110,MAX(Escalation!$C$2,AS$4-$W110))),
     IF(SSSModel!$C$4="PV",IF(CQ$4=$W110,$EA110*(1+SSSModel!$C$2),0),
     IF(SSSModel!$C$4="FCR",IF(AND(CQ$4&gt;=$W110,OFFSET(Profiles!$K$2,$Z110,MAX(Profiles!$C$2,AS$4-$W110))&gt;0),$EC110,0),0))))))</f>
        <v>0</v>
      </c>
      <c r="CR110" s="135">
        <f ca="1">IF(OR($Z110=0,SSSModel!$C$4="CF"),AT110,
IF(LEFT($V110,3)="ON_",
     IF(SSSModel!$C$4="RR",SUMPRODUCT(OFFSET($AC110,0,0,1,$CB$2),OFFSET(Profiles!$K$28,($Z110-1)*(Profiles!$I$26+1)+CR$4-SSSModel!$C$3+1,0,1,$CB$2)),
     IF(SSSModel!$C$4="ECC",$EA110*$EB110*SUMPRODUCT(OFFSET($AC110,0,MAX(0,CR$4-$DZ110-$CA$4+1),1,MIN($DZ110,CR$4-$CA$4+1)),OFFSET(Escalation!$K$24,($Y110-1)*(Escalation!$I$22+1)+CR$4-SSSModel!$C$3+1,MAX(0,CR$4-$DZ110-$CA$4+1),1,MIN($DZ110,CR$4-$CA$4+1))),
     IF(SSSModel!$C$4="PV",AT110*$EA110*(1+SSSModel!$C$2),
     IF(SSSModel!$C$4="FCR",$EC110*SUM(OFFSET($AC110,0,MAX(CR$4-$AC$4-$DZ110+1,0),1,MIN($DZ110,CR$4-$AC$4+1))),0)))),
SUM($AC110:$BZ110)*
     IF(SSSModel!$C$4="RR",OFFSET(Profiles!$K$2,$Z110,MAX(Profiles!$C$2,AT$4-$W110)),
     IF(SSSModel!$C$4="ECC",$EA110*$EB110*IF(MAX(Escalation!$C$2,AT$4-$W110)&gt;$DZ110-1,0,OFFSET(Escalation!$K$2,$Y110,MAX(Escalation!$C$2,AT$4-$W110))),
     IF(SSSModel!$C$4="PV",IF(CR$4=$W110,$EA110*(1+SSSModel!$C$2),0),
     IF(SSSModel!$C$4="FCR",IF(AND(CR$4&gt;=$W110,OFFSET(Profiles!$K$2,$Z110,MAX(Profiles!$C$2,AT$4-$W110))&gt;0),$EC110,0),0))))))</f>
        <v>0</v>
      </c>
      <c r="CS110" s="135">
        <f ca="1">IF(OR($Z110=0,SSSModel!$C$4="CF"),AU110,
IF(LEFT($V110,3)="ON_",
     IF(SSSModel!$C$4="RR",SUMPRODUCT(OFFSET($AC110,0,0,1,$CB$2),OFFSET(Profiles!$K$28,($Z110-1)*(Profiles!$I$26+1)+CS$4-SSSModel!$C$3+1,0,1,$CB$2)),
     IF(SSSModel!$C$4="ECC",$EA110*$EB110*SUMPRODUCT(OFFSET($AC110,0,MAX(0,CS$4-$DZ110-$CA$4+1),1,MIN($DZ110,CS$4-$CA$4+1)),OFFSET(Escalation!$K$24,($Y110-1)*(Escalation!$I$22+1)+CS$4-SSSModel!$C$3+1,MAX(0,CS$4-$DZ110-$CA$4+1),1,MIN($DZ110,CS$4-$CA$4+1))),
     IF(SSSModel!$C$4="PV",AU110*$EA110*(1+SSSModel!$C$2),
     IF(SSSModel!$C$4="FCR",$EC110*SUM(OFFSET($AC110,0,MAX(CS$4-$AC$4-$DZ110+1,0),1,MIN($DZ110,CS$4-$AC$4+1))),0)))),
SUM($AC110:$BZ110)*
     IF(SSSModel!$C$4="RR",OFFSET(Profiles!$K$2,$Z110,MAX(Profiles!$C$2,AU$4-$W110)),
     IF(SSSModel!$C$4="ECC",$EA110*$EB110*IF(MAX(Escalation!$C$2,AU$4-$W110)&gt;$DZ110-1,0,OFFSET(Escalation!$K$2,$Y110,MAX(Escalation!$C$2,AU$4-$W110))),
     IF(SSSModel!$C$4="PV",IF(CS$4=$W110,$EA110*(1+SSSModel!$C$2),0),
     IF(SSSModel!$C$4="FCR",IF(AND(CS$4&gt;=$W110,OFFSET(Profiles!$K$2,$Z110,MAX(Profiles!$C$2,AU$4-$W110))&gt;0),$EC110,0),0))))))</f>
        <v>0</v>
      </c>
      <c r="CT110" s="135">
        <f ca="1">IF(OR($Z110=0,SSSModel!$C$4="CF"),AV110,
IF(LEFT($V110,3)="ON_",
     IF(SSSModel!$C$4="RR",SUMPRODUCT(OFFSET($AC110,0,0,1,$CB$2),OFFSET(Profiles!$K$28,($Z110-1)*(Profiles!$I$26+1)+CT$4-SSSModel!$C$3+1,0,1,$CB$2)),
     IF(SSSModel!$C$4="ECC",$EA110*$EB110*SUMPRODUCT(OFFSET($AC110,0,MAX(0,CT$4-$DZ110-$CA$4+1),1,MIN($DZ110,CT$4-$CA$4+1)),OFFSET(Escalation!$K$24,($Y110-1)*(Escalation!$I$22+1)+CT$4-SSSModel!$C$3+1,MAX(0,CT$4-$DZ110-$CA$4+1),1,MIN($DZ110,CT$4-$CA$4+1))),
     IF(SSSModel!$C$4="PV",AV110*$EA110*(1+SSSModel!$C$2),
     IF(SSSModel!$C$4="FCR",$EC110*SUM(OFFSET($AC110,0,MAX(CT$4-$AC$4-$DZ110+1,0),1,MIN($DZ110,CT$4-$AC$4+1))),0)))),
SUM($AC110:$BZ110)*
     IF(SSSModel!$C$4="RR",OFFSET(Profiles!$K$2,$Z110,MAX(Profiles!$C$2,AV$4-$W110)),
     IF(SSSModel!$C$4="ECC",$EA110*$EB110*IF(MAX(Escalation!$C$2,AV$4-$W110)&gt;$DZ110-1,0,OFFSET(Escalation!$K$2,$Y110,MAX(Escalation!$C$2,AV$4-$W110))),
     IF(SSSModel!$C$4="PV",IF(CT$4=$W110,$EA110*(1+SSSModel!$C$2),0),
     IF(SSSModel!$C$4="FCR",IF(AND(CT$4&gt;=$W110,OFFSET(Profiles!$K$2,$Z110,MAX(Profiles!$C$2,AV$4-$W110))&gt;0),$EC110,0),0))))))</f>
        <v>0</v>
      </c>
      <c r="CU110" s="135">
        <f ca="1">IF(OR($Z110=0,SSSModel!$C$4="CF"),AW110,
IF(LEFT($V110,3)="ON_",
     IF(SSSModel!$C$4="RR",SUMPRODUCT(OFFSET($AC110,0,0,1,$CB$2),OFFSET(Profiles!$K$28,($Z110-1)*(Profiles!$I$26+1)+CU$4-SSSModel!$C$3+1,0,1,$CB$2)),
     IF(SSSModel!$C$4="ECC",$EA110*$EB110*SUMPRODUCT(OFFSET($AC110,0,MAX(0,CU$4-$DZ110-$CA$4+1),1,MIN($DZ110,CU$4-$CA$4+1)),OFFSET(Escalation!$K$24,($Y110-1)*(Escalation!$I$22+1)+CU$4-SSSModel!$C$3+1,MAX(0,CU$4-$DZ110-$CA$4+1),1,MIN($DZ110,CU$4-$CA$4+1))),
     IF(SSSModel!$C$4="PV",AW110*$EA110*(1+SSSModel!$C$2),
     IF(SSSModel!$C$4="FCR",$EC110*SUM(OFFSET($AC110,0,MAX(CU$4-$AC$4-$DZ110+1,0),1,MIN($DZ110,CU$4-$AC$4+1))),0)))),
SUM($AC110:$BZ110)*
     IF(SSSModel!$C$4="RR",OFFSET(Profiles!$K$2,$Z110,MAX(Profiles!$C$2,AW$4-$W110)),
     IF(SSSModel!$C$4="ECC",$EA110*$EB110*IF(MAX(Escalation!$C$2,AW$4-$W110)&gt;$DZ110-1,0,OFFSET(Escalation!$K$2,$Y110,MAX(Escalation!$C$2,AW$4-$W110))),
     IF(SSSModel!$C$4="PV",IF(CU$4=$W110,$EA110*(1+SSSModel!$C$2),0),
     IF(SSSModel!$C$4="FCR",IF(AND(CU$4&gt;=$W110,OFFSET(Profiles!$K$2,$Z110,MAX(Profiles!$C$2,AW$4-$W110))&gt;0),$EC110,0),0))))))</f>
        <v>0</v>
      </c>
      <c r="CV110" s="135">
        <f ca="1">IF(OR($Z110=0,SSSModel!$C$4="CF"),AX110,
IF(LEFT($V110,3)="ON_",
     IF(SSSModel!$C$4="RR",SUMPRODUCT(OFFSET($AC110,0,0,1,$CB$2),OFFSET(Profiles!$K$28,($Z110-1)*(Profiles!$I$26+1)+CV$4-SSSModel!$C$3+1,0,1,$CB$2)),
     IF(SSSModel!$C$4="ECC",$EA110*$EB110*SUMPRODUCT(OFFSET($AC110,0,MAX(0,CV$4-$DZ110-$CA$4+1),1,MIN($DZ110,CV$4-$CA$4+1)),OFFSET(Escalation!$K$24,($Y110-1)*(Escalation!$I$22+1)+CV$4-SSSModel!$C$3+1,MAX(0,CV$4-$DZ110-$CA$4+1),1,MIN($DZ110,CV$4-$CA$4+1))),
     IF(SSSModel!$C$4="PV",AX110*$EA110*(1+SSSModel!$C$2),
     IF(SSSModel!$C$4="FCR",$EC110*SUM(OFFSET($AC110,0,MAX(CV$4-$AC$4-$DZ110+1,0),1,MIN($DZ110,CV$4-$AC$4+1))),0)))),
SUM($AC110:$BZ110)*
     IF(SSSModel!$C$4="RR",OFFSET(Profiles!$K$2,$Z110,MAX(Profiles!$C$2,AX$4-$W110)),
     IF(SSSModel!$C$4="ECC",$EA110*$EB110*IF(MAX(Escalation!$C$2,AX$4-$W110)&gt;$DZ110-1,0,OFFSET(Escalation!$K$2,$Y110,MAX(Escalation!$C$2,AX$4-$W110))),
     IF(SSSModel!$C$4="PV",IF(CV$4=$W110,$EA110*(1+SSSModel!$C$2),0),
     IF(SSSModel!$C$4="FCR",IF(AND(CV$4&gt;=$W110,OFFSET(Profiles!$K$2,$Z110,MAX(Profiles!$C$2,AX$4-$W110))&gt;0),$EC110,0),0))))))</f>
        <v>0</v>
      </c>
      <c r="CW110" s="135">
        <f ca="1">IF(OR($Z110=0,SSSModel!$C$4="CF"),AY110,
IF(LEFT($V110,3)="ON_",
     IF(SSSModel!$C$4="RR",SUMPRODUCT(OFFSET($AC110,0,0,1,$CB$2),OFFSET(Profiles!$K$28,($Z110-1)*(Profiles!$I$26+1)+CW$4-SSSModel!$C$3+1,0,1,$CB$2)),
     IF(SSSModel!$C$4="ECC",$EA110*$EB110*SUMPRODUCT(OFFSET($AC110,0,MAX(0,CW$4-$DZ110-$CA$4+1),1,MIN($DZ110,CW$4-$CA$4+1)),OFFSET(Escalation!$K$24,($Y110-1)*(Escalation!$I$22+1)+CW$4-SSSModel!$C$3+1,MAX(0,CW$4-$DZ110-$CA$4+1),1,MIN($DZ110,CW$4-$CA$4+1))),
     IF(SSSModel!$C$4="PV",AY110*$EA110*(1+SSSModel!$C$2),
     IF(SSSModel!$C$4="FCR",$EC110*SUM(OFFSET($AC110,0,MAX(CW$4-$AC$4-$DZ110+1,0),1,MIN($DZ110,CW$4-$AC$4+1))),0)))),
SUM($AC110:$BZ110)*
     IF(SSSModel!$C$4="RR",OFFSET(Profiles!$K$2,$Z110,MAX(Profiles!$C$2,AY$4-$W110)),
     IF(SSSModel!$C$4="ECC",$EA110*$EB110*IF(MAX(Escalation!$C$2,AY$4-$W110)&gt;$DZ110-1,0,OFFSET(Escalation!$K$2,$Y110,MAX(Escalation!$C$2,AY$4-$W110))),
     IF(SSSModel!$C$4="PV",IF(CW$4=$W110,$EA110*(1+SSSModel!$C$2),0),
     IF(SSSModel!$C$4="FCR",IF(AND(CW$4&gt;=$W110,OFFSET(Profiles!$K$2,$Z110,MAX(Profiles!$C$2,AY$4-$W110))&gt;0),$EC110,0),0))))))</f>
        <v>0</v>
      </c>
      <c r="CX110" s="135">
        <f ca="1">IF(OR($Z110=0,SSSModel!$C$4="CF"),AZ110,
IF(LEFT($V110,3)="ON_",
     IF(SSSModel!$C$4="RR",SUMPRODUCT(OFFSET($AC110,0,0,1,$CB$2),OFFSET(Profiles!$K$28,($Z110-1)*(Profiles!$I$26+1)+CX$4-SSSModel!$C$3+1,0,1,$CB$2)),
     IF(SSSModel!$C$4="ECC",$EA110*$EB110*SUMPRODUCT(OFFSET($AC110,0,MAX(0,CX$4-$DZ110-$CA$4+1),1,MIN($DZ110,CX$4-$CA$4+1)),OFFSET(Escalation!$K$24,($Y110-1)*(Escalation!$I$22+1)+CX$4-SSSModel!$C$3+1,MAX(0,CX$4-$DZ110-$CA$4+1),1,MIN($DZ110,CX$4-$CA$4+1))),
     IF(SSSModel!$C$4="PV",AZ110*$EA110*(1+SSSModel!$C$2),
     IF(SSSModel!$C$4="FCR",$EC110*SUM(OFFSET($AC110,0,MAX(CX$4-$AC$4-$DZ110+1,0),1,MIN($DZ110,CX$4-$AC$4+1))),0)))),
SUM($AC110:$BZ110)*
     IF(SSSModel!$C$4="RR",OFFSET(Profiles!$K$2,$Z110,MAX(Profiles!$C$2,AZ$4-$W110)),
     IF(SSSModel!$C$4="ECC",$EA110*$EB110*IF(MAX(Escalation!$C$2,AZ$4-$W110)&gt;$DZ110-1,0,OFFSET(Escalation!$K$2,$Y110,MAX(Escalation!$C$2,AZ$4-$W110))),
     IF(SSSModel!$C$4="PV",IF(CX$4=$W110,$EA110*(1+SSSModel!$C$2),0),
     IF(SSSModel!$C$4="FCR",IF(AND(CX$4&gt;=$W110,OFFSET(Profiles!$K$2,$Z110,MAX(Profiles!$C$2,AZ$4-$W110))&gt;0),$EC110,0),0))))))</f>
        <v>0</v>
      </c>
      <c r="CY110" s="135">
        <f ca="1">IF(OR($Z110=0,SSSModel!$C$4="CF"),BA110,
IF(LEFT($V110,3)="ON_",
     IF(SSSModel!$C$4="RR",SUMPRODUCT(OFFSET($AC110,0,0,1,$CB$2),OFFSET(Profiles!$K$28,($Z110-1)*(Profiles!$I$26+1)+CY$4-SSSModel!$C$3+1,0,1,$CB$2)),
     IF(SSSModel!$C$4="ECC",$EA110*$EB110*SUMPRODUCT(OFFSET($AC110,0,MAX(0,CY$4-$DZ110-$CA$4+1),1,MIN($DZ110,CY$4-$CA$4+1)),OFFSET(Escalation!$K$24,($Y110-1)*(Escalation!$I$22+1)+CY$4-SSSModel!$C$3+1,MAX(0,CY$4-$DZ110-$CA$4+1),1,MIN($DZ110,CY$4-$CA$4+1))),
     IF(SSSModel!$C$4="PV",BA110*$EA110*(1+SSSModel!$C$2),
     IF(SSSModel!$C$4="FCR",$EC110*SUM(OFFSET($AC110,0,MAX(CY$4-$AC$4-$DZ110+1,0),1,MIN($DZ110,CY$4-$AC$4+1))),0)))),
SUM($AC110:$BZ110)*
     IF(SSSModel!$C$4="RR",OFFSET(Profiles!$K$2,$Z110,MAX(Profiles!$C$2,BA$4-$W110)),
     IF(SSSModel!$C$4="ECC",$EA110*$EB110*IF(MAX(Escalation!$C$2,BA$4-$W110)&gt;$DZ110-1,0,OFFSET(Escalation!$K$2,$Y110,MAX(Escalation!$C$2,BA$4-$W110))),
     IF(SSSModel!$C$4="PV",IF(CY$4=$W110,$EA110*(1+SSSModel!$C$2),0),
     IF(SSSModel!$C$4="FCR",IF(AND(CY$4&gt;=$W110,OFFSET(Profiles!$K$2,$Z110,MAX(Profiles!$C$2,BA$4-$W110))&gt;0),$EC110,0),0))))))</f>
        <v>0</v>
      </c>
      <c r="CZ110" s="135">
        <f ca="1">IF(OR($Z110=0,SSSModel!$C$4="CF"),BB110,
IF(LEFT($V110,3)="ON_",
     IF(SSSModel!$C$4="RR",SUMPRODUCT(OFFSET($AC110,0,0,1,$CB$2),OFFSET(Profiles!$K$28,($Z110-1)*(Profiles!$I$26+1)+CZ$4-SSSModel!$C$3+1,0,1,$CB$2)),
     IF(SSSModel!$C$4="ECC",$EA110*$EB110*SUMPRODUCT(OFFSET($AC110,0,MAX(0,CZ$4-$DZ110-$CA$4+1),1,MIN($DZ110,CZ$4-$CA$4+1)),OFFSET(Escalation!$K$24,($Y110-1)*(Escalation!$I$22+1)+CZ$4-SSSModel!$C$3+1,MAX(0,CZ$4-$DZ110-$CA$4+1),1,MIN($DZ110,CZ$4-$CA$4+1))),
     IF(SSSModel!$C$4="PV",BB110*$EA110*(1+SSSModel!$C$2),
     IF(SSSModel!$C$4="FCR",$EC110*SUM(OFFSET($AC110,0,MAX(CZ$4-$AC$4-$DZ110+1,0),1,MIN($DZ110,CZ$4-$AC$4+1))),0)))),
SUM($AC110:$BZ110)*
     IF(SSSModel!$C$4="RR",OFFSET(Profiles!$K$2,$Z110,MAX(Profiles!$C$2,BB$4-$W110)),
     IF(SSSModel!$C$4="ECC",$EA110*$EB110*IF(MAX(Escalation!$C$2,BB$4-$W110)&gt;$DZ110-1,0,OFFSET(Escalation!$K$2,$Y110,MAX(Escalation!$C$2,BB$4-$W110))),
     IF(SSSModel!$C$4="PV",IF(CZ$4=$W110,$EA110*(1+SSSModel!$C$2),0),
     IF(SSSModel!$C$4="FCR",IF(AND(CZ$4&gt;=$W110,OFFSET(Profiles!$K$2,$Z110,MAX(Profiles!$C$2,BB$4-$W110))&gt;0),$EC110,0),0))))))</f>
        <v>0</v>
      </c>
      <c r="DA110" s="135">
        <f ca="1">IF(OR($Z110=0,SSSModel!$C$4="CF"),BC110,
IF(LEFT($V110,3)="ON_",
     IF(SSSModel!$C$4="RR",SUMPRODUCT(OFFSET($AC110,0,0,1,$CB$2),OFFSET(Profiles!$K$28,($Z110-1)*(Profiles!$I$26+1)+DA$4-SSSModel!$C$3+1,0,1,$CB$2)),
     IF(SSSModel!$C$4="ECC",$EA110*$EB110*SUMPRODUCT(OFFSET($AC110,0,MAX(0,DA$4-$DZ110-$CA$4+1),1,MIN($DZ110,DA$4-$CA$4+1)),OFFSET(Escalation!$K$24,($Y110-1)*(Escalation!$I$22+1)+DA$4-SSSModel!$C$3+1,MAX(0,DA$4-$DZ110-$CA$4+1),1,MIN($DZ110,DA$4-$CA$4+1))),
     IF(SSSModel!$C$4="PV",BC110*$EA110*(1+SSSModel!$C$2),
     IF(SSSModel!$C$4="FCR",$EC110*SUM(OFFSET($AC110,0,MAX(DA$4-$AC$4-$DZ110+1,0),1,MIN($DZ110,DA$4-$AC$4+1))),0)))),
SUM($AC110:$BZ110)*
     IF(SSSModel!$C$4="RR",OFFSET(Profiles!$K$2,$Z110,MAX(Profiles!$C$2,BC$4-$W110)),
     IF(SSSModel!$C$4="ECC",$EA110*$EB110*IF(MAX(Escalation!$C$2,BC$4-$W110)&gt;$DZ110-1,0,OFFSET(Escalation!$K$2,$Y110,MAX(Escalation!$C$2,BC$4-$W110))),
     IF(SSSModel!$C$4="PV",IF(DA$4=$W110,$EA110*(1+SSSModel!$C$2),0),
     IF(SSSModel!$C$4="FCR",IF(AND(DA$4&gt;=$W110,OFFSET(Profiles!$K$2,$Z110,MAX(Profiles!$C$2,BC$4-$W110))&gt;0),$EC110,0),0))))))</f>
        <v>0</v>
      </c>
      <c r="DB110" s="135">
        <f ca="1">IF(OR($Z110=0,SSSModel!$C$4="CF"),BD110,
IF(LEFT($V110,3)="ON_",
     IF(SSSModel!$C$4="RR",SUMPRODUCT(OFFSET($AC110,0,0,1,$CB$2),OFFSET(Profiles!$K$28,($Z110-1)*(Profiles!$I$26+1)+DB$4-SSSModel!$C$3+1,0,1,$CB$2)),
     IF(SSSModel!$C$4="ECC",$EA110*$EB110*SUMPRODUCT(OFFSET($AC110,0,MAX(0,DB$4-$DZ110-$CA$4+1),1,MIN($DZ110,DB$4-$CA$4+1)),OFFSET(Escalation!$K$24,($Y110-1)*(Escalation!$I$22+1)+DB$4-SSSModel!$C$3+1,MAX(0,DB$4-$DZ110-$CA$4+1),1,MIN($DZ110,DB$4-$CA$4+1))),
     IF(SSSModel!$C$4="PV",BD110*$EA110*(1+SSSModel!$C$2),
     IF(SSSModel!$C$4="FCR",$EC110*SUM(OFFSET($AC110,0,MAX(DB$4-$AC$4-$DZ110+1,0),1,MIN($DZ110,DB$4-$AC$4+1))),0)))),
SUM($AC110:$BZ110)*
     IF(SSSModel!$C$4="RR",OFFSET(Profiles!$K$2,$Z110,MAX(Profiles!$C$2,BD$4-$W110)),
     IF(SSSModel!$C$4="ECC",$EA110*$EB110*IF(MAX(Escalation!$C$2,BD$4-$W110)&gt;$DZ110-1,0,OFFSET(Escalation!$K$2,$Y110,MAX(Escalation!$C$2,BD$4-$W110))),
     IF(SSSModel!$C$4="PV",IF(DB$4=$W110,$EA110*(1+SSSModel!$C$2),0),
     IF(SSSModel!$C$4="FCR",IF(AND(DB$4&gt;=$W110,OFFSET(Profiles!$K$2,$Z110,MAX(Profiles!$C$2,BD$4-$W110))&gt;0),$EC110,0),0))))))</f>
        <v>0</v>
      </c>
      <c r="DC110" s="135">
        <f ca="1">IF(OR($Z110=0,SSSModel!$C$4="CF"),BE110,
IF(LEFT($V110,3)="ON_",
     IF(SSSModel!$C$4="RR",SUMPRODUCT(OFFSET($AC110,0,0,1,$CB$2),OFFSET(Profiles!$K$28,($Z110-1)*(Profiles!$I$26+1)+DC$4-SSSModel!$C$3+1,0,1,$CB$2)),
     IF(SSSModel!$C$4="ECC",$EA110*$EB110*SUMPRODUCT(OFFSET($AC110,0,MAX(0,DC$4-$DZ110-$CA$4+1),1,MIN($DZ110,DC$4-$CA$4+1)),OFFSET(Escalation!$K$24,($Y110-1)*(Escalation!$I$22+1)+DC$4-SSSModel!$C$3+1,MAX(0,DC$4-$DZ110-$CA$4+1),1,MIN($DZ110,DC$4-$CA$4+1))),
     IF(SSSModel!$C$4="PV",BE110*$EA110*(1+SSSModel!$C$2),
     IF(SSSModel!$C$4="FCR",$EC110*SUM(OFFSET($AC110,0,MAX(DC$4-$AC$4-$DZ110+1,0),1,MIN($DZ110,DC$4-$AC$4+1))),0)))),
SUM($AC110:$BZ110)*
     IF(SSSModel!$C$4="RR",OFFSET(Profiles!$K$2,$Z110,MAX(Profiles!$C$2,BE$4-$W110)),
     IF(SSSModel!$C$4="ECC",$EA110*$EB110*IF(MAX(Escalation!$C$2,BE$4-$W110)&gt;$DZ110-1,0,OFFSET(Escalation!$K$2,$Y110,MAX(Escalation!$C$2,BE$4-$W110))),
     IF(SSSModel!$C$4="PV",IF(DC$4=$W110,$EA110*(1+SSSModel!$C$2),0),
     IF(SSSModel!$C$4="FCR",IF(AND(DC$4&gt;=$W110,OFFSET(Profiles!$K$2,$Z110,MAX(Profiles!$C$2,BE$4-$W110))&gt;0),$EC110,0),0))))))</f>
        <v>0</v>
      </c>
      <c r="DD110" s="135">
        <f ca="1">IF(OR($Z110=0,SSSModel!$C$4="CF"),BF110,
IF(LEFT($V110,3)="ON_",
     IF(SSSModel!$C$4="RR",SUMPRODUCT(OFFSET($AC110,0,0,1,$CB$2),OFFSET(Profiles!$K$28,($Z110-1)*(Profiles!$I$26+1)+DD$4-SSSModel!$C$3+1,0,1,$CB$2)),
     IF(SSSModel!$C$4="ECC",$EA110*$EB110*SUMPRODUCT(OFFSET($AC110,0,MAX(0,DD$4-$DZ110-$CA$4+1),1,MIN($DZ110,DD$4-$CA$4+1)),OFFSET(Escalation!$K$24,($Y110-1)*(Escalation!$I$22+1)+DD$4-SSSModel!$C$3+1,MAX(0,DD$4-$DZ110-$CA$4+1),1,MIN($DZ110,DD$4-$CA$4+1))),
     IF(SSSModel!$C$4="PV",BF110*$EA110*(1+SSSModel!$C$2),
     IF(SSSModel!$C$4="FCR",$EC110*SUM(OFFSET($AC110,0,MAX(DD$4-$AC$4-$DZ110+1,0),1,MIN($DZ110,DD$4-$AC$4+1))),0)))),
SUM($AC110:$BZ110)*
     IF(SSSModel!$C$4="RR",OFFSET(Profiles!$K$2,$Z110,MAX(Profiles!$C$2,BF$4-$W110)),
     IF(SSSModel!$C$4="ECC",$EA110*$EB110*IF(MAX(Escalation!$C$2,BF$4-$W110)&gt;$DZ110-1,0,OFFSET(Escalation!$K$2,$Y110,MAX(Escalation!$C$2,BF$4-$W110))),
     IF(SSSModel!$C$4="PV",IF(DD$4=$W110,$EA110*(1+SSSModel!$C$2),0),
     IF(SSSModel!$C$4="FCR",IF(AND(DD$4&gt;=$W110,OFFSET(Profiles!$K$2,$Z110,MAX(Profiles!$C$2,BF$4-$W110))&gt;0),$EC110,0),0))))))</f>
        <v>0</v>
      </c>
      <c r="DE110" s="135">
        <f ca="1">IF(OR($Z110=0,SSSModel!$C$4="CF"),BG110,
IF(LEFT($V110,3)="ON_",
     IF(SSSModel!$C$4="RR",SUMPRODUCT(OFFSET($AC110,0,0,1,$CB$2),OFFSET(Profiles!$K$28,($Z110-1)*(Profiles!$I$26+1)+DE$4-SSSModel!$C$3+1,0,1,$CB$2)),
     IF(SSSModel!$C$4="ECC",$EA110*$EB110*SUMPRODUCT(OFFSET($AC110,0,MAX(0,DE$4-$DZ110-$CA$4+1),1,MIN($DZ110,DE$4-$CA$4+1)),OFFSET(Escalation!$K$24,($Y110-1)*(Escalation!$I$22+1)+DE$4-SSSModel!$C$3+1,MAX(0,DE$4-$DZ110-$CA$4+1),1,MIN($DZ110,DE$4-$CA$4+1))),
     IF(SSSModel!$C$4="PV",BG110*$EA110*(1+SSSModel!$C$2),
     IF(SSSModel!$C$4="FCR",$EC110*SUM(OFFSET($AC110,0,MAX(DE$4-$AC$4-$DZ110+1,0),1,MIN($DZ110,DE$4-$AC$4+1))),0)))),
SUM($AC110:$BZ110)*
     IF(SSSModel!$C$4="RR",OFFSET(Profiles!$K$2,$Z110,MAX(Profiles!$C$2,BG$4-$W110)),
     IF(SSSModel!$C$4="ECC",$EA110*$EB110*IF(MAX(Escalation!$C$2,BG$4-$W110)&gt;$DZ110-1,0,OFFSET(Escalation!$K$2,$Y110,MAX(Escalation!$C$2,BG$4-$W110))),
     IF(SSSModel!$C$4="PV",IF(DE$4=$W110,$EA110*(1+SSSModel!$C$2),0),
     IF(SSSModel!$C$4="FCR",IF(AND(DE$4&gt;=$W110,OFFSET(Profiles!$K$2,$Z110,MAX(Profiles!$C$2,BG$4-$W110))&gt;0),$EC110,0),0))))))</f>
        <v>0</v>
      </c>
      <c r="DF110" s="135">
        <f ca="1">IF(OR($Z110=0,SSSModel!$C$4="CF"),BH110,
IF(LEFT($V110,3)="ON_",
     IF(SSSModel!$C$4="RR",SUMPRODUCT(OFFSET($AC110,0,0,1,$CB$2),OFFSET(Profiles!$K$28,($Z110-1)*(Profiles!$I$26+1)+DF$4-SSSModel!$C$3+1,0,1,$CB$2)),
     IF(SSSModel!$C$4="ECC",$EA110*$EB110*SUMPRODUCT(OFFSET($AC110,0,MAX(0,DF$4-$DZ110-$CA$4+1),1,MIN($DZ110,DF$4-$CA$4+1)),OFFSET(Escalation!$K$24,($Y110-1)*(Escalation!$I$22+1)+DF$4-SSSModel!$C$3+1,MAX(0,DF$4-$DZ110-$CA$4+1),1,MIN($DZ110,DF$4-$CA$4+1))),
     IF(SSSModel!$C$4="PV",BH110*$EA110*(1+SSSModel!$C$2),
     IF(SSSModel!$C$4="FCR",$EC110*SUM(OFFSET($AC110,0,MAX(DF$4-$AC$4-$DZ110+1,0),1,MIN($DZ110,DF$4-$AC$4+1))),0)))),
SUM($AC110:$BZ110)*
     IF(SSSModel!$C$4="RR",OFFSET(Profiles!$K$2,$Z110,MAX(Profiles!$C$2,BH$4-$W110)),
     IF(SSSModel!$C$4="ECC",$EA110*$EB110*IF(MAX(Escalation!$C$2,BH$4-$W110)&gt;$DZ110-1,0,OFFSET(Escalation!$K$2,$Y110,MAX(Escalation!$C$2,BH$4-$W110))),
     IF(SSSModel!$C$4="PV",IF(DF$4=$W110,$EA110*(1+SSSModel!$C$2),0),
     IF(SSSModel!$C$4="FCR",IF(AND(DF$4&gt;=$W110,OFFSET(Profiles!$K$2,$Z110,MAX(Profiles!$C$2,BH$4-$W110))&gt;0),$EC110,0),0))))))</f>
        <v>0</v>
      </c>
      <c r="DG110" s="135">
        <f ca="1">IF(OR($Z110=0,SSSModel!$C$4="CF"),BI110,
IF(LEFT($V110,3)="ON_",
     IF(SSSModel!$C$4="RR",SUMPRODUCT(OFFSET($AC110,0,0,1,$CB$2),OFFSET(Profiles!$K$28,($Z110-1)*(Profiles!$I$26+1)+DG$4-SSSModel!$C$3+1,0,1,$CB$2)),
     IF(SSSModel!$C$4="ECC",$EA110*$EB110*SUMPRODUCT(OFFSET($AC110,0,MAX(0,DG$4-$DZ110-$CA$4+1),1,MIN($DZ110,DG$4-$CA$4+1)),OFFSET(Escalation!$K$24,($Y110-1)*(Escalation!$I$22+1)+DG$4-SSSModel!$C$3+1,MAX(0,DG$4-$DZ110-$CA$4+1),1,MIN($DZ110,DG$4-$CA$4+1))),
     IF(SSSModel!$C$4="PV",BI110*$EA110*(1+SSSModel!$C$2),
     IF(SSSModel!$C$4="FCR",$EC110*SUM(OFFSET($AC110,0,MAX(DG$4-$AC$4-$DZ110+1,0),1,MIN($DZ110,DG$4-$AC$4+1))),0)))),
SUM($AC110:$BZ110)*
     IF(SSSModel!$C$4="RR",OFFSET(Profiles!$K$2,$Z110,MAX(Profiles!$C$2,BI$4-$W110)),
     IF(SSSModel!$C$4="ECC",$EA110*$EB110*IF(MAX(Escalation!$C$2,BI$4-$W110)&gt;$DZ110-1,0,OFFSET(Escalation!$K$2,$Y110,MAX(Escalation!$C$2,BI$4-$W110))),
     IF(SSSModel!$C$4="PV",IF(DG$4=$W110,$EA110*(1+SSSModel!$C$2),0),
     IF(SSSModel!$C$4="FCR",IF(AND(DG$4&gt;=$W110,OFFSET(Profiles!$K$2,$Z110,MAX(Profiles!$C$2,BI$4-$W110))&gt;0),$EC110,0),0))))))</f>
        <v>0</v>
      </c>
      <c r="DH110" s="135">
        <f ca="1">IF(OR($Z110=0,SSSModel!$C$4="CF"),BJ110,
IF(LEFT($V110,3)="ON_",
     IF(SSSModel!$C$4="RR",SUMPRODUCT(OFFSET($AC110,0,0,1,$CB$2),OFFSET(Profiles!$K$28,($Z110-1)*(Profiles!$I$26+1)+DH$4-SSSModel!$C$3+1,0,1,$CB$2)),
     IF(SSSModel!$C$4="ECC",$EA110*$EB110*SUMPRODUCT(OFFSET($AC110,0,MAX(0,DH$4-$DZ110-$CA$4+1),1,MIN($DZ110,DH$4-$CA$4+1)),OFFSET(Escalation!$K$24,($Y110-1)*(Escalation!$I$22+1)+DH$4-SSSModel!$C$3+1,MAX(0,DH$4-$DZ110-$CA$4+1),1,MIN($DZ110,DH$4-$CA$4+1))),
     IF(SSSModel!$C$4="PV",BJ110*$EA110*(1+SSSModel!$C$2),
     IF(SSSModel!$C$4="FCR",$EC110*SUM(OFFSET($AC110,0,MAX(DH$4-$AC$4-$DZ110+1,0),1,MIN($DZ110,DH$4-$AC$4+1))),0)))),
SUM($AC110:$BZ110)*
     IF(SSSModel!$C$4="RR",OFFSET(Profiles!$K$2,$Z110,MAX(Profiles!$C$2,BJ$4-$W110)),
     IF(SSSModel!$C$4="ECC",$EA110*$EB110*IF(MAX(Escalation!$C$2,BJ$4-$W110)&gt;$DZ110-1,0,OFFSET(Escalation!$K$2,$Y110,MAX(Escalation!$C$2,BJ$4-$W110))),
     IF(SSSModel!$C$4="PV",IF(DH$4=$W110,$EA110*(1+SSSModel!$C$2),0),
     IF(SSSModel!$C$4="FCR",IF(AND(DH$4&gt;=$W110,OFFSET(Profiles!$K$2,$Z110,MAX(Profiles!$C$2,BJ$4-$W110))&gt;0),$EC110,0),0))))))</f>
        <v>0</v>
      </c>
      <c r="DI110" s="135">
        <f ca="1">IF(OR($Z110=0,SSSModel!$C$4="CF"),BK110,
IF(LEFT($V110,3)="ON_",
     IF(SSSModel!$C$4="RR",SUMPRODUCT(OFFSET($AC110,0,0,1,$CB$2),OFFSET(Profiles!$K$28,($Z110-1)*(Profiles!$I$26+1)+DI$4-SSSModel!$C$3+1,0,1,$CB$2)),
     IF(SSSModel!$C$4="ECC",$EA110*$EB110*SUMPRODUCT(OFFSET($AC110,0,MAX(0,DI$4-$DZ110-$CA$4+1),1,MIN($DZ110,DI$4-$CA$4+1)),OFFSET(Escalation!$K$24,($Y110-1)*(Escalation!$I$22+1)+DI$4-SSSModel!$C$3+1,MAX(0,DI$4-$DZ110-$CA$4+1),1,MIN($DZ110,DI$4-$CA$4+1))),
     IF(SSSModel!$C$4="PV",BK110*$EA110*(1+SSSModel!$C$2),
     IF(SSSModel!$C$4="FCR",$EC110*SUM(OFFSET($AC110,0,MAX(DI$4-$AC$4-$DZ110+1,0),1,MIN($DZ110,DI$4-$AC$4+1))),0)))),
SUM($AC110:$BZ110)*
     IF(SSSModel!$C$4="RR",OFFSET(Profiles!$K$2,$Z110,MAX(Profiles!$C$2,BK$4-$W110)),
     IF(SSSModel!$C$4="ECC",$EA110*$EB110*IF(MAX(Escalation!$C$2,BK$4-$W110)&gt;$DZ110-1,0,OFFSET(Escalation!$K$2,$Y110,MAX(Escalation!$C$2,BK$4-$W110))),
     IF(SSSModel!$C$4="PV",IF(DI$4=$W110,$EA110*(1+SSSModel!$C$2),0),
     IF(SSSModel!$C$4="FCR",IF(AND(DI$4&gt;=$W110,OFFSET(Profiles!$K$2,$Z110,MAX(Profiles!$C$2,BK$4-$W110))&gt;0),$EC110,0),0))))))</f>
        <v>0</v>
      </c>
      <c r="DJ110" s="135">
        <f ca="1">IF(OR($Z110=0,SSSModel!$C$4="CF"),BL110,
IF(LEFT($V110,3)="ON_",
     IF(SSSModel!$C$4="RR",SUMPRODUCT(OFFSET($AC110,0,0,1,$CB$2),OFFSET(Profiles!$K$28,($Z110-1)*(Profiles!$I$26+1)+DJ$4-SSSModel!$C$3+1,0,1,$CB$2)),
     IF(SSSModel!$C$4="ECC",$EA110*$EB110*SUMPRODUCT(OFFSET($AC110,0,MAX(0,DJ$4-$DZ110-$CA$4+1),1,MIN($DZ110,DJ$4-$CA$4+1)),OFFSET(Escalation!$K$24,($Y110-1)*(Escalation!$I$22+1)+DJ$4-SSSModel!$C$3+1,MAX(0,DJ$4-$DZ110-$CA$4+1),1,MIN($DZ110,DJ$4-$CA$4+1))),
     IF(SSSModel!$C$4="PV",BL110*$EA110*(1+SSSModel!$C$2),
     IF(SSSModel!$C$4="FCR",$EC110*SUM(OFFSET($AC110,0,MAX(DJ$4-$AC$4-$DZ110+1,0),1,MIN($DZ110,DJ$4-$AC$4+1))),0)))),
SUM($AC110:$BZ110)*
     IF(SSSModel!$C$4="RR",OFFSET(Profiles!$K$2,$Z110,MAX(Profiles!$C$2,BL$4-$W110)),
     IF(SSSModel!$C$4="ECC",$EA110*$EB110*IF(MAX(Escalation!$C$2,BL$4-$W110)&gt;$DZ110-1,0,OFFSET(Escalation!$K$2,$Y110,MAX(Escalation!$C$2,BL$4-$W110))),
     IF(SSSModel!$C$4="PV",IF(DJ$4=$W110,$EA110*(1+SSSModel!$C$2),0),
     IF(SSSModel!$C$4="FCR",IF(AND(DJ$4&gt;=$W110,OFFSET(Profiles!$K$2,$Z110,MAX(Profiles!$C$2,BL$4-$W110))&gt;0),$EC110,0),0))))))</f>
        <v>0</v>
      </c>
      <c r="DK110" s="135">
        <f ca="1">IF(OR($Z110=0,SSSModel!$C$4="CF"),BM110,
IF(LEFT($V110,3)="ON_",
     IF(SSSModel!$C$4="RR",SUMPRODUCT(OFFSET($AC110,0,0,1,$CB$2),OFFSET(Profiles!$K$28,($Z110-1)*(Profiles!$I$26+1)+DK$4-SSSModel!$C$3+1,0,1,$CB$2)),
     IF(SSSModel!$C$4="ECC",$EA110*$EB110*SUMPRODUCT(OFFSET($AC110,0,MAX(0,DK$4-$DZ110-$CA$4+1),1,MIN($DZ110,DK$4-$CA$4+1)),OFFSET(Escalation!$K$24,($Y110-1)*(Escalation!$I$22+1)+DK$4-SSSModel!$C$3+1,MAX(0,DK$4-$DZ110-$CA$4+1),1,MIN($DZ110,DK$4-$CA$4+1))),
     IF(SSSModel!$C$4="PV",BM110*$EA110*(1+SSSModel!$C$2),
     IF(SSSModel!$C$4="FCR",$EC110*SUM(OFFSET($AC110,0,MAX(DK$4-$AC$4-$DZ110+1,0),1,MIN($DZ110,DK$4-$AC$4+1))),0)))),
SUM($AC110:$BZ110)*
     IF(SSSModel!$C$4="RR",OFFSET(Profiles!$K$2,$Z110,MAX(Profiles!$C$2,BM$4-$W110)),
     IF(SSSModel!$C$4="ECC",$EA110*$EB110*IF(MAX(Escalation!$C$2,BM$4-$W110)&gt;$DZ110-1,0,OFFSET(Escalation!$K$2,$Y110,MAX(Escalation!$C$2,BM$4-$W110))),
     IF(SSSModel!$C$4="PV",IF(DK$4=$W110,$EA110*(1+SSSModel!$C$2),0),
     IF(SSSModel!$C$4="FCR",IF(AND(DK$4&gt;=$W110,OFFSET(Profiles!$K$2,$Z110,MAX(Profiles!$C$2,BM$4-$W110))&gt;0),$EC110,0),0))))))</f>
        <v>0</v>
      </c>
      <c r="DL110" s="135">
        <f ca="1">IF(OR($Z110=0,SSSModel!$C$4="CF"),BN110,
IF(LEFT($V110,3)="ON_",
     IF(SSSModel!$C$4="RR",SUMPRODUCT(OFFSET($AC110,0,0,1,$CB$2),OFFSET(Profiles!$K$28,($Z110-1)*(Profiles!$I$26+1)+DL$4-SSSModel!$C$3+1,0,1,$CB$2)),
     IF(SSSModel!$C$4="ECC",$EA110*$EB110*SUMPRODUCT(OFFSET($AC110,0,MAX(0,DL$4-$DZ110-$CA$4+1),1,MIN($DZ110,DL$4-$CA$4+1)),OFFSET(Escalation!$K$24,($Y110-1)*(Escalation!$I$22+1)+DL$4-SSSModel!$C$3+1,MAX(0,DL$4-$DZ110-$CA$4+1),1,MIN($DZ110,DL$4-$CA$4+1))),
     IF(SSSModel!$C$4="PV",BN110*$EA110*(1+SSSModel!$C$2),
     IF(SSSModel!$C$4="FCR",$EC110*SUM(OFFSET($AC110,0,MAX(DL$4-$AC$4-$DZ110+1,0),1,MIN($DZ110,DL$4-$AC$4+1))),0)))),
SUM($AC110:$BZ110)*
     IF(SSSModel!$C$4="RR",OFFSET(Profiles!$K$2,$Z110,MAX(Profiles!$C$2,BN$4-$W110)),
     IF(SSSModel!$C$4="ECC",$EA110*$EB110*IF(MAX(Escalation!$C$2,BN$4-$W110)&gt;$DZ110-1,0,OFFSET(Escalation!$K$2,$Y110,MAX(Escalation!$C$2,BN$4-$W110))),
     IF(SSSModel!$C$4="PV",IF(DL$4=$W110,$EA110*(1+SSSModel!$C$2),0),
     IF(SSSModel!$C$4="FCR",IF(AND(DL$4&gt;=$W110,OFFSET(Profiles!$K$2,$Z110,MAX(Profiles!$C$2,BN$4-$W110))&gt;0),$EC110,0),0))))))</f>
        <v>0</v>
      </c>
      <c r="DM110" s="135">
        <f ca="1">IF(OR($Z110=0,SSSModel!$C$4="CF"),BO110,
IF(LEFT($V110,3)="ON_",
     IF(SSSModel!$C$4="RR",SUMPRODUCT(OFFSET($AC110,0,0,1,$CB$2),OFFSET(Profiles!$K$28,($Z110-1)*(Profiles!$I$26+1)+DM$4-SSSModel!$C$3+1,0,1,$CB$2)),
     IF(SSSModel!$C$4="ECC",$EA110*$EB110*SUMPRODUCT(OFFSET($AC110,0,MAX(0,DM$4-$DZ110-$CA$4+1),1,MIN($DZ110,DM$4-$CA$4+1)),OFFSET(Escalation!$K$24,($Y110-1)*(Escalation!$I$22+1)+DM$4-SSSModel!$C$3+1,MAX(0,DM$4-$DZ110-$CA$4+1),1,MIN($DZ110,DM$4-$CA$4+1))),
     IF(SSSModel!$C$4="PV",BO110*$EA110*(1+SSSModel!$C$2),
     IF(SSSModel!$C$4="FCR",$EC110*SUM(OFFSET($AC110,0,MAX(DM$4-$AC$4-$DZ110+1,0),1,MIN($DZ110,DM$4-$AC$4+1))),0)))),
SUM($AC110:$BZ110)*
     IF(SSSModel!$C$4="RR",OFFSET(Profiles!$K$2,$Z110,MAX(Profiles!$C$2,BO$4-$W110)),
     IF(SSSModel!$C$4="ECC",$EA110*$EB110*IF(MAX(Escalation!$C$2,BO$4-$W110)&gt;$DZ110-1,0,OFFSET(Escalation!$K$2,$Y110,MAX(Escalation!$C$2,BO$4-$W110))),
     IF(SSSModel!$C$4="PV",IF(DM$4=$W110,$EA110*(1+SSSModel!$C$2),0),
     IF(SSSModel!$C$4="FCR",IF(AND(DM$4&gt;=$W110,OFFSET(Profiles!$K$2,$Z110,MAX(Profiles!$C$2,BO$4-$W110))&gt;0),$EC110,0),0))))))</f>
        <v>0</v>
      </c>
      <c r="DN110" s="135">
        <f ca="1">IF(OR($Z110=0,SSSModel!$C$4="CF"),BP110,
IF(LEFT($V110,3)="ON_",
     IF(SSSModel!$C$4="RR",SUMPRODUCT(OFFSET($AC110,0,0,1,$CB$2),OFFSET(Profiles!$K$28,($Z110-1)*(Profiles!$I$26+1)+DN$4-SSSModel!$C$3+1,0,1,$CB$2)),
     IF(SSSModel!$C$4="ECC",$EA110*$EB110*SUMPRODUCT(OFFSET($AC110,0,MAX(0,DN$4-$DZ110-$CA$4+1),1,MIN($DZ110,DN$4-$CA$4+1)),OFFSET(Escalation!$K$24,($Y110-1)*(Escalation!$I$22+1)+DN$4-SSSModel!$C$3+1,MAX(0,DN$4-$DZ110-$CA$4+1),1,MIN($DZ110,DN$4-$CA$4+1))),
     IF(SSSModel!$C$4="PV",BP110*$EA110*(1+SSSModel!$C$2),
     IF(SSSModel!$C$4="FCR",$EC110*SUM(OFFSET($AC110,0,MAX(DN$4-$AC$4-$DZ110+1,0),1,MIN($DZ110,DN$4-$AC$4+1))),0)))),
SUM($AC110:$BZ110)*
     IF(SSSModel!$C$4="RR",OFFSET(Profiles!$K$2,$Z110,MAX(Profiles!$C$2,BP$4-$W110)),
     IF(SSSModel!$C$4="ECC",$EA110*$EB110*IF(MAX(Escalation!$C$2,BP$4-$W110)&gt;$DZ110-1,0,OFFSET(Escalation!$K$2,$Y110,MAX(Escalation!$C$2,BP$4-$W110))),
     IF(SSSModel!$C$4="PV",IF(DN$4=$W110,$EA110*(1+SSSModel!$C$2),0),
     IF(SSSModel!$C$4="FCR",IF(AND(DN$4&gt;=$W110,OFFSET(Profiles!$K$2,$Z110,MAX(Profiles!$C$2,BP$4-$W110))&gt;0),$EC110,0),0))))))</f>
        <v>0</v>
      </c>
      <c r="DO110" s="135">
        <f ca="1">IF(OR($Z110=0,SSSModel!$C$4="CF"),BQ110,
IF(LEFT($V110,3)="ON_",
     IF(SSSModel!$C$4="RR",SUMPRODUCT(OFFSET($AC110,0,0,1,$CB$2),OFFSET(Profiles!$K$28,($Z110-1)*(Profiles!$I$26+1)+DO$4-SSSModel!$C$3+1,0,1,$CB$2)),
     IF(SSSModel!$C$4="ECC",$EA110*$EB110*SUMPRODUCT(OFFSET($AC110,0,MAX(0,DO$4-$DZ110-$CA$4+1),1,MIN($DZ110,DO$4-$CA$4+1)),OFFSET(Escalation!$K$24,($Y110-1)*(Escalation!$I$22+1)+DO$4-SSSModel!$C$3+1,MAX(0,DO$4-$DZ110-$CA$4+1),1,MIN($DZ110,DO$4-$CA$4+1))),
     IF(SSSModel!$C$4="PV",BQ110*$EA110*(1+SSSModel!$C$2),
     IF(SSSModel!$C$4="FCR",$EC110*SUM(OFFSET($AC110,0,MAX(DO$4-$AC$4-$DZ110+1,0),1,MIN($DZ110,DO$4-$AC$4+1))),0)))),
SUM($AC110:$BZ110)*
     IF(SSSModel!$C$4="RR",OFFSET(Profiles!$K$2,$Z110,MAX(Profiles!$C$2,BQ$4-$W110)),
     IF(SSSModel!$C$4="ECC",$EA110*$EB110*IF(MAX(Escalation!$C$2,BQ$4-$W110)&gt;$DZ110-1,0,OFFSET(Escalation!$K$2,$Y110,MAX(Escalation!$C$2,BQ$4-$W110))),
     IF(SSSModel!$C$4="PV",IF(DO$4=$W110,$EA110*(1+SSSModel!$C$2),0),
     IF(SSSModel!$C$4="FCR",IF(AND(DO$4&gt;=$W110,OFFSET(Profiles!$K$2,$Z110,MAX(Profiles!$C$2,BQ$4-$W110))&gt;0),$EC110,0),0))))))</f>
        <v>0</v>
      </c>
      <c r="DP110" s="135">
        <f ca="1">IF(OR($Z110=0,SSSModel!$C$4="CF"),BR110,
IF(LEFT($V110,3)="ON_",
     IF(SSSModel!$C$4="RR",SUMPRODUCT(OFFSET($AC110,0,0,1,$CB$2),OFFSET(Profiles!$K$28,($Z110-1)*(Profiles!$I$26+1)+DP$4-SSSModel!$C$3+1,0,1,$CB$2)),
     IF(SSSModel!$C$4="ECC",$EA110*$EB110*SUMPRODUCT(OFFSET($AC110,0,MAX(0,DP$4-$DZ110-$CA$4+1),1,MIN($DZ110,DP$4-$CA$4+1)),OFFSET(Escalation!$K$24,($Y110-1)*(Escalation!$I$22+1)+DP$4-SSSModel!$C$3+1,MAX(0,DP$4-$DZ110-$CA$4+1),1,MIN($DZ110,DP$4-$CA$4+1))),
     IF(SSSModel!$C$4="PV",BR110*$EA110*(1+SSSModel!$C$2),
     IF(SSSModel!$C$4="FCR",$EC110*SUM(OFFSET($AC110,0,MAX(DP$4-$AC$4-$DZ110+1,0),1,MIN($DZ110,DP$4-$AC$4+1))),0)))),
SUM($AC110:$BZ110)*
     IF(SSSModel!$C$4="RR",OFFSET(Profiles!$K$2,$Z110,MAX(Profiles!$C$2,BR$4-$W110)),
     IF(SSSModel!$C$4="ECC",$EA110*$EB110*IF(MAX(Escalation!$C$2,BR$4-$W110)&gt;$DZ110-1,0,OFFSET(Escalation!$K$2,$Y110,MAX(Escalation!$C$2,BR$4-$W110))),
     IF(SSSModel!$C$4="PV",IF(DP$4=$W110,$EA110*(1+SSSModel!$C$2),0),
     IF(SSSModel!$C$4="FCR",IF(AND(DP$4&gt;=$W110,OFFSET(Profiles!$K$2,$Z110,MAX(Profiles!$C$2,BR$4-$W110))&gt;0),$EC110,0),0))))))</f>
        <v>0</v>
      </c>
      <c r="DQ110" s="135">
        <f ca="1">IF(OR($Z110=0,SSSModel!$C$4="CF"),BS110,
IF(LEFT($V110,3)="ON_",
     IF(SSSModel!$C$4="RR",SUMPRODUCT(OFFSET($AC110,0,0,1,$CB$2),OFFSET(Profiles!$K$28,($Z110-1)*(Profiles!$I$26+1)+DQ$4-SSSModel!$C$3+1,0,1,$CB$2)),
     IF(SSSModel!$C$4="ECC",$EA110*$EB110*SUMPRODUCT(OFFSET($AC110,0,MAX(0,DQ$4-$DZ110-$CA$4+1),1,MIN($DZ110,DQ$4-$CA$4+1)),OFFSET(Escalation!$K$24,($Y110-1)*(Escalation!$I$22+1)+DQ$4-SSSModel!$C$3+1,MAX(0,DQ$4-$DZ110-$CA$4+1),1,MIN($DZ110,DQ$4-$CA$4+1))),
     IF(SSSModel!$C$4="PV",BS110*$EA110*(1+SSSModel!$C$2),
     IF(SSSModel!$C$4="FCR",$EC110*SUM(OFFSET($AC110,0,MAX(DQ$4-$AC$4-$DZ110+1,0),1,MIN($DZ110,DQ$4-$AC$4+1))),0)))),
SUM($AC110:$BZ110)*
     IF(SSSModel!$C$4="RR",OFFSET(Profiles!$K$2,$Z110,MAX(Profiles!$C$2,BS$4-$W110)),
     IF(SSSModel!$C$4="ECC",$EA110*$EB110*IF(MAX(Escalation!$C$2,BS$4-$W110)&gt;$DZ110-1,0,OFFSET(Escalation!$K$2,$Y110,MAX(Escalation!$C$2,BS$4-$W110))),
     IF(SSSModel!$C$4="PV",IF(DQ$4=$W110,$EA110*(1+SSSModel!$C$2),0),
     IF(SSSModel!$C$4="FCR",IF(AND(DQ$4&gt;=$W110,OFFSET(Profiles!$K$2,$Z110,MAX(Profiles!$C$2,BS$4-$W110))&gt;0),$EC110,0),0))))))</f>
        <v>0</v>
      </c>
      <c r="DR110" s="135">
        <f ca="1">IF(OR($Z110=0,SSSModel!$C$4="CF"),BT110,
IF(LEFT($V110,3)="ON_",
     IF(SSSModel!$C$4="RR",SUMPRODUCT(OFFSET($AC110,0,0,1,$CB$2),OFFSET(Profiles!$K$28,($Z110-1)*(Profiles!$I$26+1)+DR$4-SSSModel!$C$3+1,0,1,$CB$2)),
     IF(SSSModel!$C$4="ECC",$EA110*$EB110*SUMPRODUCT(OFFSET($AC110,0,MAX(0,DR$4-$DZ110-$CA$4+1),1,MIN($DZ110,DR$4-$CA$4+1)),OFFSET(Escalation!$K$24,($Y110-1)*(Escalation!$I$22+1)+DR$4-SSSModel!$C$3+1,MAX(0,DR$4-$DZ110-$CA$4+1),1,MIN($DZ110,DR$4-$CA$4+1))),
     IF(SSSModel!$C$4="PV",BT110*$EA110*(1+SSSModel!$C$2),
     IF(SSSModel!$C$4="FCR",$EC110*SUM(OFFSET($AC110,0,MAX(DR$4-$AC$4-$DZ110+1,0),1,MIN($DZ110,DR$4-$AC$4+1))),0)))),
SUM($AC110:$BZ110)*
     IF(SSSModel!$C$4="RR",OFFSET(Profiles!$K$2,$Z110,MAX(Profiles!$C$2,BT$4-$W110)),
     IF(SSSModel!$C$4="ECC",$EA110*$EB110*IF(MAX(Escalation!$C$2,BT$4-$W110)&gt;$DZ110-1,0,OFFSET(Escalation!$K$2,$Y110,MAX(Escalation!$C$2,BT$4-$W110))),
     IF(SSSModel!$C$4="PV",IF(DR$4=$W110,$EA110*(1+SSSModel!$C$2),0),
     IF(SSSModel!$C$4="FCR",IF(AND(DR$4&gt;=$W110,OFFSET(Profiles!$K$2,$Z110,MAX(Profiles!$C$2,BT$4-$W110))&gt;0),$EC110,0),0))))))</f>
        <v>0</v>
      </c>
      <c r="DS110" s="135">
        <f ca="1">IF(OR($Z110=0,SSSModel!$C$4="CF"),BU110,
IF(LEFT($V110,3)="ON_",
     IF(SSSModel!$C$4="RR",SUMPRODUCT(OFFSET($AC110,0,0,1,$CB$2),OFFSET(Profiles!$K$28,($Z110-1)*(Profiles!$I$26+1)+DS$4-SSSModel!$C$3+1,0,1,$CB$2)),
     IF(SSSModel!$C$4="ECC",$EA110*$EB110*SUMPRODUCT(OFFSET($AC110,0,MAX(0,DS$4-$DZ110-$CA$4+1),1,MIN($DZ110,DS$4-$CA$4+1)),OFFSET(Escalation!$K$24,($Y110-1)*(Escalation!$I$22+1)+DS$4-SSSModel!$C$3+1,MAX(0,DS$4-$DZ110-$CA$4+1),1,MIN($DZ110,DS$4-$CA$4+1))),
     IF(SSSModel!$C$4="PV",BU110*$EA110*(1+SSSModel!$C$2),
     IF(SSSModel!$C$4="FCR",$EC110*SUM(OFFSET($AC110,0,MAX(DS$4-$AC$4-$DZ110+1,0),1,MIN($DZ110,DS$4-$AC$4+1))),0)))),
SUM($AC110:$BZ110)*
     IF(SSSModel!$C$4="RR",OFFSET(Profiles!$K$2,$Z110,MAX(Profiles!$C$2,BU$4-$W110)),
     IF(SSSModel!$C$4="ECC",$EA110*$EB110*IF(MAX(Escalation!$C$2,BU$4-$W110)&gt;$DZ110-1,0,OFFSET(Escalation!$K$2,$Y110,MAX(Escalation!$C$2,BU$4-$W110))),
     IF(SSSModel!$C$4="PV",IF(DS$4=$W110,$EA110*(1+SSSModel!$C$2),0),
     IF(SSSModel!$C$4="FCR",IF(AND(DS$4&gt;=$W110,OFFSET(Profiles!$K$2,$Z110,MAX(Profiles!$C$2,BU$4-$W110))&gt;0),$EC110,0),0))))))</f>
        <v>0</v>
      </c>
      <c r="DT110" s="135">
        <f ca="1">IF(OR($Z110=0,SSSModel!$C$4="CF"),BV110,
IF(LEFT($V110,3)="ON_",
     IF(SSSModel!$C$4="RR",SUMPRODUCT(OFFSET($AC110,0,0,1,$CB$2),OFFSET(Profiles!$K$28,($Z110-1)*(Profiles!$I$26+1)+DT$4-SSSModel!$C$3+1,0,1,$CB$2)),
     IF(SSSModel!$C$4="ECC",$EA110*$EB110*SUMPRODUCT(OFFSET($AC110,0,MAX(0,DT$4-$DZ110-$CA$4+1),1,MIN($DZ110,DT$4-$CA$4+1)),OFFSET(Escalation!$K$24,($Y110-1)*(Escalation!$I$22+1)+DT$4-SSSModel!$C$3+1,MAX(0,DT$4-$DZ110-$CA$4+1),1,MIN($DZ110,DT$4-$CA$4+1))),
     IF(SSSModel!$C$4="PV",BV110*$EA110*(1+SSSModel!$C$2),
     IF(SSSModel!$C$4="FCR",$EC110*SUM(OFFSET($AC110,0,MAX(DT$4-$AC$4-$DZ110+1,0),1,MIN($DZ110,DT$4-$AC$4+1))),0)))),
SUM($AC110:$BZ110)*
     IF(SSSModel!$C$4="RR",OFFSET(Profiles!$K$2,$Z110,MAX(Profiles!$C$2,BV$4-$W110)),
     IF(SSSModel!$C$4="ECC",$EA110*$EB110*IF(MAX(Escalation!$C$2,BV$4-$W110)&gt;$DZ110-1,0,OFFSET(Escalation!$K$2,$Y110,MAX(Escalation!$C$2,BV$4-$W110))),
     IF(SSSModel!$C$4="PV",IF(DT$4=$W110,$EA110*(1+SSSModel!$C$2),0),
     IF(SSSModel!$C$4="FCR",IF(AND(DT$4&gt;=$W110,OFFSET(Profiles!$K$2,$Z110,MAX(Profiles!$C$2,BV$4-$W110))&gt;0),$EC110,0),0))))))</f>
        <v>0</v>
      </c>
      <c r="DU110" s="135">
        <f ca="1">IF(OR($Z110=0,SSSModel!$C$4="CF"),BW110,
IF(LEFT($V110,3)="ON_",
     IF(SSSModel!$C$4="RR",SUMPRODUCT(OFFSET($AC110,0,0,1,$CB$2),OFFSET(Profiles!$K$28,($Z110-1)*(Profiles!$I$26+1)+DU$4-SSSModel!$C$3+1,0,1,$CB$2)),
     IF(SSSModel!$C$4="ECC",$EA110*$EB110*SUMPRODUCT(OFFSET($AC110,0,MAX(0,DU$4-$DZ110-$CA$4+1),1,MIN($DZ110,DU$4-$CA$4+1)),OFFSET(Escalation!$K$24,($Y110-1)*(Escalation!$I$22+1)+DU$4-SSSModel!$C$3+1,MAX(0,DU$4-$DZ110-$CA$4+1),1,MIN($DZ110,DU$4-$CA$4+1))),
     IF(SSSModel!$C$4="PV",BW110*$EA110*(1+SSSModel!$C$2),
     IF(SSSModel!$C$4="FCR",$EC110*SUM(OFFSET($AC110,0,MAX(DU$4-$AC$4-$DZ110+1,0),1,MIN($DZ110,DU$4-$AC$4+1))),0)))),
SUM($AC110:$BZ110)*
     IF(SSSModel!$C$4="RR",OFFSET(Profiles!$K$2,$Z110,MAX(Profiles!$C$2,BW$4-$W110)),
     IF(SSSModel!$C$4="ECC",$EA110*$EB110*IF(MAX(Escalation!$C$2,BW$4-$W110)&gt;$DZ110-1,0,OFFSET(Escalation!$K$2,$Y110,MAX(Escalation!$C$2,BW$4-$W110))),
     IF(SSSModel!$C$4="PV",IF(DU$4=$W110,$EA110*(1+SSSModel!$C$2),0),
     IF(SSSModel!$C$4="FCR",IF(AND(DU$4&gt;=$W110,OFFSET(Profiles!$K$2,$Z110,MAX(Profiles!$C$2,BW$4-$W110))&gt;0),$EC110,0),0))))))</f>
        <v>0</v>
      </c>
      <c r="DV110" s="136">
        <f ca="1">IF(OR($Z110=0,SSSModel!$C$4="CF"),BX110,
IF(LEFT($V110,3)="ON_",
     IF(SSSModel!$C$4="RR",SUMPRODUCT(OFFSET($AC110,0,0,1,$CB$2),OFFSET(Profiles!$K$28,($Z110-1)*(Profiles!$I$26+1)+DV$4-SSSModel!$C$3+1,0,1,$CB$2)),
     IF(SSSModel!$C$4="ECC",$EA110*$EB110*SUMPRODUCT(OFFSET($AC110,0,MAX(0,DV$4-$DZ110-$CA$4+1),1,MIN($DZ110,DV$4-$CA$4+1)),OFFSET(Escalation!$K$24,($Y110-1)*(Escalation!$I$22+1)+DV$4-SSSModel!$C$3+1,MAX(0,DV$4-$DZ110-$CA$4+1),1,MIN($DZ110,DV$4-$CA$4+1))),
     IF(SSSModel!$C$4="PV",BX110*$EA110*(1+SSSModel!$C$2),
     IF(SSSModel!$C$4="FCR",$EC110*SUM(OFFSET($AC110,0,MAX(DV$4-$AC$4-$DZ110+1,0),1,MIN($DZ110,DV$4-$AC$4+1))),0)))),
SUM($AC110:$BZ110)*
     IF(SSSModel!$C$4="RR",OFFSET(Profiles!$K$2,$Z110,MAX(Profiles!$C$2,BX$4-$W110)),
     IF(SSSModel!$C$4="ECC",$EA110*$EB110*IF(MAX(Escalation!$C$2,BX$4-$W110)&gt;$DZ110-1,0,OFFSET(Escalation!$K$2,$Y110,MAX(Escalation!$C$2,BX$4-$W110))),
     IF(SSSModel!$C$4="PV",IF(DV$4=$W110,$EA110*(1+SSSModel!$C$2),0),
     IF(SSSModel!$C$4="FCR",IF(AND(DV$4&gt;=$W110,OFFSET(Profiles!$K$2,$Z110,MAX(Profiles!$C$2,BX$4-$W110))&gt;0),$EC110,0),0))))))</f>
        <v>0</v>
      </c>
      <c r="DW110" s="136">
        <f ca="1">IF(OR($Z110=0,SSSModel!$C$4="CF"),BY110,
IF(LEFT($V110,3)="ON_",
     IF(SSSModel!$C$4="RR",SUMPRODUCT(OFFSET($AC110,0,0,1,$CB$2),OFFSET(Profiles!$K$28,($Z110-1)*(Profiles!$I$26+1)+DW$4-SSSModel!$C$3+1,0,1,$CB$2)),
     IF(SSSModel!$C$4="ECC",$EA110*$EB110*SUMPRODUCT(OFFSET($AC110,0,MAX(0,DW$4-$DZ110-$CA$4+1),1,MIN($DZ110,DW$4-$CA$4+1)),OFFSET(Escalation!$K$24,($Y110-1)*(Escalation!$I$22+1)+DW$4-SSSModel!$C$3+1,MAX(0,DW$4-$DZ110-$CA$4+1),1,MIN($DZ110,DW$4-$CA$4+1))),
     IF(SSSModel!$C$4="PV",BY110*$EA110*(1+SSSModel!$C$2),
     IF(SSSModel!$C$4="FCR",$EC110*SUM(OFFSET($AC110,0,MAX(DW$4-$AC$4-$DZ110+1,0),1,MIN($DZ110,DW$4-$AC$4+1))),0)))),
SUM($AC110:$BZ110)*
     IF(SSSModel!$C$4="RR",OFFSET(Profiles!$K$2,$Z110,MAX(Profiles!$C$2,BY$4-$W110)),
     IF(SSSModel!$C$4="ECC",$EA110*$EB110*IF(MAX(Escalation!$C$2,BY$4-$W110)&gt;$DZ110-1,0,OFFSET(Escalation!$K$2,$Y110,MAX(Escalation!$C$2,BY$4-$W110))),
     IF(SSSModel!$C$4="PV",IF(DW$4=$W110,$EA110*(1+SSSModel!$C$2),0),
     IF(SSSModel!$C$4="FCR",IF(AND(DW$4&gt;=$W110,OFFSET(Profiles!$K$2,$Z110,MAX(Profiles!$C$2,BY$4-$W110))&gt;0),$EC110,0),0))))))</f>
        <v>0</v>
      </c>
      <c r="DX110" s="136">
        <f ca="1">IF(OR($Z110=0,SSSModel!$C$4="CF"),BZ110,
IF(LEFT($V110,3)="ON_",
     IF(SSSModel!$C$4="RR",SUMPRODUCT(OFFSET($AC110,0,0,1,$CB$2),OFFSET(Profiles!$K$28,($Z110-1)*(Profiles!$I$26+1)+DX$4-SSSModel!$C$3+1,0,1,$CB$2)),
     IF(SSSModel!$C$4="ECC",$EA110*$EB110*SUMPRODUCT(OFFSET($AC110,0,MAX(0,DX$4-$DZ110-$CA$4+1),1,MIN($DZ110,DX$4-$CA$4+1)),OFFSET(Escalation!$K$24,($Y110-1)*(Escalation!$I$22+1)+DX$4-SSSModel!$C$3+1,MAX(0,DX$4-$DZ110-$CA$4+1),1,MIN($DZ110,DX$4-$CA$4+1))),
     IF(SSSModel!$C$4="PV",BZ110*$EA110*(1+SSSModel!$C$2),
     IF(SSSModel!$C$4="FCR",$EC110*SUM(OFFSET($AC110,0,MAX(DX$4-$AC$4-$DZ110+1,0),1,MIN($DZ110,DX$4-$AC$4+1))),0)))),
SUM($AC110:$BZ110)*
     IF(SSSModel!$C$4="RR",OFFSET(Profiles!$K$2,$Z110,MAX(Profiles!$C$2,BZ$4-$W110)),
     IF(SSSModel!$C$4="ECC",$EA110*$EB110*IF(MAX(Escalation!$C$2,BZ$4-$W110)&gt;$DZ110-1,0,OFFSET(Escalation!$K$2,$Y110,MAX(Escalation!$C$2,BZ$4-$W110))),
     IF(SSSModel!$C$4="PV",IF(DX$4=$W110,$EA110*(1+SSSModel!$C$2),0),
     IF(SSSModel!$C$4="FCR",IF(AND(DX$4&gt;=$W110,OFFSET(Profiles!$K$2,$Z110,MAX(Profiles!$C$2,BZ$4-$W110))&gt;0),$EC110,0),0))))))</f>
        <v>0</v>
      </c>
      <c r="DY110" s="82">
        <f ca="1">IF($Y110=0,0,OFFSET(Escalation!$B$2,$Y110,0))</f>
        <v>0</v>
      </c>
      <c r="DZ110" s="80">
        <f ca="1">IF($Z110=0,0,COUNTIF(OFFSET(Profiles!$K$2,$Z110,0,1,50),"&gt;0"))</f>
        <v>0</v>
      </c>
      <c r="EA110" s="137">
        <f ca="1">IF($Z110=0,0,SUMPRODUCT(Profiles!$C$20:$BH$20,OFFSET(Profiles!$C$2,$Z110,0,1,Profiles!$B$1)))</f>
        <v>0</v>
      </c>
      <c r="EB110" s="24">
        <f>IF($Z110=0,0,((1-(1+DY110)/(1+SSSModel!$C$2))/(1-((1+DY110)/(1+SSSModel!$C$2))^DZ110))*(1+SSSModel!$C$2))</f>
        <v>0</v>
      </c>
      <c r="EC110" s="24">
        <f>IF($Z110=0,0,-PMT(SSSModel!$C$2,DZ110,EA110))</f>
        <v>0</v>
      </c>
    </row>
    <row r="111" spans="3:133" x14ac:dyDescent="0.35">
      <c r="C111" s="18">
        <f t="shared" si="12"/>
        <v>11</v>
      </c>
      <c r="D111" s="18">
        <f t="shared" si="13"/>
        <v>7</v>
      </c>
      <c r="E111" s="18">
        <f t="shared" ca="1" si="14"/>
        <v>0</v>
      </c>
      <c r="G111" s="25" t="str">
        <f ca="1">IF($E111=0,"",OFFSET(Resources!B$26,$E111,0))</f>
        <v/>
      </c>
      <c r="H111" s="25" t="str">
        <f ca="1">IF($E111=0,"",OFFSET(Resources!C$26,$E111,0))</f>
        <v/>
      </c>
      <c r="I111" s="25" t="str">
        <f ca="1">IF($E111=0,"",OFFSET(Resources!$E$26,$E111,0))</f>
        <v/>
      </c>
      <c r="J111" s="16">
        <v>1</v>
      </c>
      <c r="K111" s="16" t="s">
        <v>150</v>
      </c>
      <c r="L111" s="25" t="str">
        <f ca="1">OFFSET(Resources!$CG$24,0,$C111-1)</f>
        <v>Energy Price</v>
      </c>
      <c r="M111" s="25" t="str">
        <f ca="1">OFFSET(Resources!$CG$25,0,$C111-1)</f>
        <v>O&amp;M</v>
      </c>
      <c r="N111" s="1">
        <v>1</v>
      </c>
      <c r="O111" s="7">
        <f ca="1">IF($E111=0,0,OFFSET(Resources!$CG$26,$E111,$C111-1))</f>
        <v>0</v>
      </c>
      <c r="P111" s="25" t="str">
        <f ca="1">OFFSET(Resources!$CG$26,0,$C111-1)</f>
        <v>$/Yr</v>
      </c>
      <c r="Q111" s="18">
        <f ca="1">IF($E111=0,0,OFFSET(GenAlts!$W$4,$E111,$D111-1))</f>
        <v>0</v>
      </c>
      <c r="R111" s="1">
        <v>1</v>
      </c>
      <c r="S111" t="str">
        <f ca="1">IF($E111=0,"",OFFSET(Resources!$R$26,$E111,0))</f>
        <v/>
      </c>
      <c r="T111" s="116" t="str">
        <f ca="1">IF(OR($E111=0,OFFSET(Resources!$N$26,$E111,0)=0),"",OFFSET(Resources!$N$26,$E111,0))</f>
        <v/>
      </c>
      <c r="U111" s="25">
        <f ca="1">IF($E111=0,0,OFFSET(Resources!$AB$26,$E111,($C111-1)*Resources!$CI$20))</f>
        <v>0</v>
      </c>
      <c r="V111" s="1"/>
      <c r="W111">
        <f t="shared" ca="1" si="15"/>
        <v>0</v>
      </c>
      <c r="X111">
        <f ca="1">IF(T111="",0,MATCH(T111,Profiles!$A$3:$A$22,0))</f>
        <v>0</v>
      </c>
      <c r="Y111" s="10">
        <f ca="1">IF(U111=0,0,MATCH(U111,Escalation!$A$3:$A$18,0))</f>
        <v>0</v>
      </c>
      <c r="Z111">
        <f>IF(V111="",0,MATCH(V111,Profiles!$A$3:$A$22,0))</f>
        <v>0</v>
      </c>
      <c r="AA111" s="8"/>
      <c r="AB111" s="8">
        <v>0</v>
      </c>
      <c r="AC111" s="72">
        <f ca="1">IF(OR(AC$4&lt;$Q111,AC$4&gt;$Q111+IF($S111="",1000,$S111)-1),0,IF(MOD(AC$4-$Q111,IF($R111="",1000,$R111))=0,$O111,0))*IF($Y111&gt;0,(1+INDEX(Escalation!$B$3:$B$18,$Y111,0))^(AC$4-SSSModel!$C$5),1)*IF($X111=0,1,OFFSET(Profiles!$K$2,$X111,MAX(Profiles!$C$2,AC$4-$Q111)))*IF($AA111=1,(1+SSSModel!#REF!),1)</f>
        <v>0</v>
      </c>
      <c r="AD111" s="72">
        <f ca="1">IF(OR(AD$4&lt;$Q111,AD$4&gt;$Q111+IF($S111="",1000,$S111)-1),0,IF(MOD(AD$4-$Q111,IF($R111="",1000,$R111))=0,$O111,0))*IF($Y111&gt;0,(1+INDEX(Escalation!$B$3:$B$18,$Y111,0))^(AD$4-SSSModel!$C$5),1)*IF($X111=0,1,OFFSET(Profiles!$K$2,$X111,MAX(Profiles!$C$2,AD$4-$Q111)))*IF($AA111=1,(1+SSSModel!#REF!),1)</f>
        <v>0</v>
      </c>
      <c r="AE111" s="72">
        <f ca="1">IF(OR(AE$4&lt;$Q111,AE$4&gt;$Q111+IF($S111="",1000,$S111)-1),0,IF(MOD(AE$4-$Q111,IF($R111="",1000,$R111))=0,$O111,0))*IF($Y111&gt;0,(1+INDEX(Escalation!$B$3:$B$18,$Y111,0))^(AE$4-SSSModel!$C$5),1)*IF($X111=0,1,OFFSET(Profiles!$K$2,$X111,MAX(Profiles!$C$2,AE$4-$Q111)))*IF($AA111=1,(1+SSSModel!#REF!),1)</f>
        <v>0</v>
      </c>
      <c r="AF111" s="72">
        <f ca="1">IF(OR(AF$4&lt;$Q111,AF$4&gt;$Q111+IF($S111="",1000,$S111)-1),0,IF(MOD(AF$4-$Q111,IF($R111="",1000,$R111))=0,$O111,0))*IF($Y111&gt;0,(1+INDEX(Escalation!$B$3:$B$18,$Y111,0))^(AF$4-SSSModel!$C$5),1)*IF($X111=0,1,OFFSET(Profiles!$K$2,$X111,MAX(Profiles!$C$2,AF$4-$Q111)))*IF($AA111=1,(1+SSSModel!#REF!),1)</f>
        <v>0</v>
      </c>
      <c r="AG111" s="72">
        <f ca="1">IF(OR(AG$4&lt;$Q111,AG$4&gt;$Q111+IF($S111="",1000,$S111)-1),0,IF(MOD(AG$4-$Q111,IF($R111="",1000,$R111))=0,$O111,0))*IF($Y111&gt;0,(1+INDEX(Escalation!$B$3:$B$18,$Y111,0))^(AG$4-SSSModel!$C$5),1)*IF($X111=0,1,OFFSET(Profiles!$K$2,$X111,MAX(Profiles!$C$2,AG$4-$Q111)))*IF($AA111=1,(1+SSSModel!#REF!),1)</f>
        <v>0</v>
      </c>
      <c r="AH111" s="72">
        <f ca="1">IF(OR(AH$4&lt;$Q111,AH$4&gt;$Q111+IF($S111="",1000,$S111)-1),0,IF(MOD(AH$4-$Q111,IF($R111="",1000,$R111))=0,$O111,0))*IF($Y111&gt;0,(1+INDEX(Escalation!$B$3:$B$18,$Y111,0))^(AH$4-SSSModel!$C$5),1)*IF($X111=0,1,OFFSET(Profiles!$K$2,$X111,MAX(Profiles!$C$2,AH$4-$Q111)))*IF($AA111=1,(1+SSSModel!#REF!),1)</f>
        <v>0</v>
      </c>
      <c r="AI111" s="72">
        <f ca="1">IF(OR(AI$4&lt;$Q111,AI$4&gt;$Q111+IF($S111="",1000,$S111)-1),0,IF(MOD(AI$4-$Q111,IF($R111="",1000,$R111))=0,$O111,0))*IF($Y111&gt;0,(1+INDEX(Escalation!$B$3:$B$18,$Y111,0))^(AI$4-SSSModel!$C$5),1)*IF($X111=0,1,OFFSET(Profiles!$K$2,$X111,MAX(Profiles!$C$2,AI$4-$Q111)))*IF($AA111=1,(1+SSSModel!#REF!),1)</f>
        <v>0</v>
      </c>
      <c r="AJ111" s="72">
        <f ca="1">IF(OR(AJ$4&lt;$Q111,AJ$4&gt;$Q111+IF($S111="",1000,$S111)-1),0,IF(MOD(AJ$4-$Q111,IF($R111="",1000,$R111))=0,$O111,0))*IF($Y111&gt;0,(1+INDEX(Escalation!$B$3:$B$18,$Y111,0))^(AJ$4-SSSModel!$C$5),1)*IF($X111=0,1,OFFSET(Profiles!$K$2,$X111,MAX(Profiles!$C$2,AJ$4-$Q111)))*IF($AA111=1,(1+SSSModel!#REF!),1)</f>
        <v>0</v>
      </c>
      <c r="AK111" s="72">
        <f ca="1">IF(OR(AK$4&lt;$Q111,AK$4&gt;$Q111+IF($S111="",1000,$S111)-1),0,IF(MOD(AK$4-$Q111,IF($R111="",1000,$R111))=0,$O111,0))*IF($Y111&gt;0,(1+INDEX(Escalation!$B$3:$B$18,$Y111,0))^(AK$4-SSSModel!$C$5),1)*IF($X111=0,1,OFFSET(Profiles!$K$2,$X111,MAX(Profiles!$C$2,AK$4-$Q111)))*IF($AA111=1,(1+SSSModel!#REF!),1)</f>
        <v>0</v>
      </c>
      <c r="AL111" s="72">
        <f ca="1">IF(OR(AL$4&lt;$Q111,AL$4&gt;$Q111+IF($S111="",1000,$S111)-1),0,IF(MOD(AL$4-$Q111,IF($R111="",1000,$R111))=0,$O111,0))*IF($Y111&gt;0,(1+INDEX(Escalation!$B$3:$B$18,$Y111,0))^(AL$4-SSSModel!$C$5),1)*IF($X111=0,1,OFFSET(Profiles!$K$2,$X111,MAX(Profiles!$C$2,AL$4-$Q111)))*IF($AA111=1,(1+SSSModel!#REF!),1)</f>
        <v>0</v>
      </c>
      <c r="AM111" s="72">
        <f ca="1">IF(OR(AM$4&lt;$Q111,AM$4&gt;$Q111+IF($S111="",1000,$S111)-1),0,IF(MOD(AM$4-$Q111,IF($R111="",1000,$R111))=0,$O111,0))*IF($Y111&gt;0,(1+INDEX(Escalation!$B$3:$B$18,$Y111,0))^(AM$4-SSSModel!$C$5),1)*IF($X111=0,1,OFFSET(Profiles!$K$2,$X111,MAX(Profiles!$C$2,AM$4-$Q111)))*IF($AA111=1,(1+SSSModel!#REF!),1)</f>
        <v>0</v>
      </c>
      <c r="AN111" s="72">
        <f ca="1">IF(OR(AN$4&lt;$Q111,AN$4&gt;$Q111+IF($S111="",1000,$S111)-1),0,IF(MOD(AN$4-$Q111,IF($R111="",1000,$R111))=0,$O111,0))*IF($Y111&gt;0,(1+INDEX(Escalation!$B$3:$B$18,$Y111,0))^(AN$4-SSSModel!$C$5),1)*IF($X111=0,1,OFFSET(Profiles!$K$2,$X111,MAX(Profiles!$C$2,AN$4-$Q111)))*IF($AA111=1,(1+SSSModel!#REF!),1)</f>
        <v>0</v>
      </c>
      <c r="AO111" s="72">
        <f ca="1">IF(OR(AO$4&lt;$Q111,AO$4&gt;$Q111+IF($S111="",1000,$S111)-1),0,IF(MOD(AO$4-$Q111,IF($R111="",1000,$R111))=0,$O111,0))*IF($Y111&gt;0,(1+INDEX(Escalation!$B$3:$B$18,$Y111,0))^(AO$4-SSSModel!$C$5),1)*IF($X111=0,1,OFFSET(Profiles!$K$2,$X111,MAX(Profiles!$C$2,AO$4-$Q111)))*IF($AA111=1,(1+SSSModel!#REF!),1)</f>
        <v>0</v>
      </c>
      <c r="AP111" s="72">
        <f ca="1">IF(OR(AP$4&lt;$Q111,AP$4&gt;$Q111+IF($S111="",1000,$S111)-1),0,IF(MOD(AP$4-$Q111,IF($R111="",1000,$R111))=0,$O111,0))*IF($Y111&gt;0,(1+INDEX(Escalation!$B$3:$B$18,$Y111,0))^(AP$4-SSSModel!$C$5),1)*IF($X111=0,1,OFFSET(Profiles!$K$2,$X111,MAX(Profiles!$C$2,AP$4-$Q111)))*IF($AA111=1,(1+SSSModel!#REF!),1)</f>
        <v>0</v>
      </c>
      <c r="AQ111" s="72">
        <f ca="1">IF(OR(AQ$4&lt;$Q111,AQ$4&gt;$Q111+IF($S111="",1000,$S111)-1),0,IF(MOD(AQ$4-$Q111,IF($R111="",1000,$R111))=0,$O111,0))*IF($Y111&gt;0,(1+INDEX(Escalation!$B$3:$B$18,$Y111,0))^(AQ$4-SSSModel!$C$5),1)*IF($X111=0,1,OFFSET(Profiles!$K$2,$X111,MAX(Profiles!$C$2,AQ$4-$Q111)))*IF($AA111=1,(1+SSSModel!#REF!),1)</f>
        <v>0</v>
      </c>
      <c r="AR111" s="72">
        <f ca="1">IF(OR(AR$4&lt;$Q111,AR$4&gt;$Q111+IF($S111="",1000,$S111)-1),0,IF(MOD(AR$4-$Q111,IF($R111="",1000,$R111))=0,$O111,0))*IF($Y111&gt;0,(1+INDEX(Escalation!$B$3:$B$18,$Y111,0))^(AR$4-SSSModel!$C$5),1)*IF($X111=0,1,OFFSET(Profiles!$K$2,$X111,MAX(Profiles!$C$2,AR$4-$Q111)))*IF($AA111=1,(1+SSSModel!#REF!),1)</f>
        <v>0</v>
      </c>
      <c r="AS111" s="72">
        <f ca="1">IF(OR(AS$4&lt;$Q111,AS$4&gt;$Q111+IF($S111="",1000,$S111)-1),0,IF(MOD(AS$4-$Q111,IF($R111="",1000,$R111))=0,$O111,0))*IF($Y111&gt;0,(1+INDEX(Escalation!$B$3:$B$18,$Y111,0))^(AS$4-SSSModel!$C$5),1)*IF($X111=0,1,OFFSET(Profiles!$K$2,$X111,MAX(Profiles!$C$2,AS$4-$Q111)))*IF($AA111=1,(1+SSSModel!#REF!),1)</f>
        <v>0</v>
      </c>
      <c r="AT111" s="72">
        <f ca="1">IF(OR(AT$4&lt;$Q111,AT$4&gt;$Q111+IF($S111="",1000,$S111)-1),0,IF(MOD(AT$4-$Q111,IF($R111="",1000,$R111))=0,$O111,0))*IF($Y111&gt;0,(1+INDEX(Escalation!$B$3:$B$18,$Y111,0))^(AT$4-SSSModel!$C$5),1)*IF($X111=0,1,OFFSET(Profiles!$K$2,$X111,MAX(Profiles!$C$2,AT$4-$Q111)))*IF($AA111=1,(1+SSSModel!#REF!),1)</f>
        <v>0</v>
      </c>
      <c r="AU111" s="72">
        <f ca="1">IF(OR(AU$4&lt;$Q111,AU$4&gt;$Q111+IF($S111="",1000,$S111)-1),0,IF(MOD(AU$4-$Q111,IF($R111="",1000,$R111))=0,$O111,0))*IF($Y111&gt;0,(1+INDEX(Escalation!$B$3:$B$18,$Y111,0))^(AU$4-SSSModel!$C$5),1)*IF($X111=0,1,OFFSET(Profiles!$K$2,$X111,MAX(Profiles!$C$2,AU$4-$Q111)))*IF($AA111=1,(1+SSSModel!#REF!),1)</f>
        <v>0</v>
      </c>
      <c r="AV111" s="72">
        <f ca="1">IF(OR(AV$4&lt;$Q111,AV$4&gt;$Q111+IF($S111="",1000,$S111)-1),0,IF(MOD(AV$4-$Q111,IF($R111="",1000,$R111))=0,$O111,0))*IF($Y111&gt;0,(1+INDEX(Escalation!$B$3:$B$18,$Y111,0))^(AV$4-SSSModel!$C$5),1)*IF($X111=0,1,OFFSET(Profiles!$K$2,$X111,MAX(Profiles!$C$2,AV$4-$Q111)))*IF($AA111=1,(1+SSSModel!#REF!),1)</f>
        <v>0</v>
      </c>
      <c r="AW111" s="72">
        <f ca="1">IF(OR(AW$4&lt;$Q111,AW$4&gt;$Q111+IF($S111="",1000,$S111)-1),0,IF(MOD(AW$4-$Q111,IF($R111="",1000,$R111))=0,$O111,0))*IF($Y111&gt;0,(1+INDEX(Escalation!$B$3:$B$18,$Y111,0))^(AW$4-SSSModel!$C$5),1)*IF($X111=0,1,OFFSET(Profiles!$K$2,$X111,MAX(Profiles!$C$2,AW$4-$Q111)))*IF($AA111=1,(1+SSSModel!#REF!),1)</f>
        <v>0</v>
      </c>
      <c r="AX111" s="72">
        <f ca="1">IF(OR(AX$4&lt;$Q111,AX$4&gt;$Q111+IF($S111="",1000,$S111)-1),0,IF(MOD(AX$4-$Q111,IF($R111="",1000,$R111))=0,$O111,0))*IF($Y111&gt;0,(1+INDEX(Escalation!$B$3:$B$18,$Y111,0))^(AX$4-SSSModel!$C$5),1)*IF($X111=0,1,OFFSET(Profiles!$K$2,$X111,MAX(Profiles!$C$2,AX$4-$Q111)))*IF($AA111=1,(1+SSSModel!#REF!),1)</f>
        <v>0</v>
      </c>
      <c r="AY111" s="72">
        <f ca="1">IF(OR(AY$4&lt;$Q111,AY$4&gt;$Q111+IF($S111="",1000,$S111)-1),0,IF(MOD(AY$4-$Q111,IF($R111="",1000,$R111))=0,$O111,0))*IF($Y111&gt;0,(1+INDEX(Escalation!$B$3:$B$18,$Y111,0))^(AY$4-SSSModel!$C$5),1)*IF($X111=0,1,OFFSET(Profiles!$K$2,$X111,MAX(Profiles!$C$2,AY$4-$Q111)))*IF($AA111=1,(1+SSSModel!#REF!),1)</f>
        <v>0</v>
      </c>
      <c r="AZ111" s="72">
        <f ca="1">IF(OR(AZ$4&lt;$Q111,AZ$4&gt;$Q111+IF($S111="",1000,$S111)-1),0,IF(MOD(AZ$4-$Q111,IF($R111="",1000,$R111))=0,$O111,0))*IF($Y111&gt;0,(1+INDEX(Escalation!$B$3:$B$18,$Y111,0))^(AZ$4-SSSModel!$C$5),1)*IF($X111=0,1,OFFSET(Profiles!$K$2,$X111,MAX(Profiles!$C$2,AZ$4-$Q111)))*IF($AA111=1,(1+SSSModel!#REF!),1)</f>
        <v>0</v>
      </c>
      <c r="BA111" s="72">
        <f ca="1">IF(OR(BA$4&lt;$Q111,BA$4&gt;$Q111+IF($S111="",1000,$S111)-1),0,IF(MOD(BA$4-$Q111,IF($R111="",1000,$R111))=0,$O111,0))*IF($Y111&gt;0,(1+INDEX(Escalation!$B$3:$B$18,$Y111,0))^(BA$4-SSSModel!$C$5),1)*IF($X111=0,1,OFFSET(Profiles!$K$2,$X111,MAX(Profiles!$C$2,BA$4-$Q111)))*IF($AA111=1,(1+SSSModel!#REF!),1)</f>
        <v>0</v>
      </c>
      <c r="BB111" s="72">
        <f ca="1">IF(OR(BB$4&lt;$Q111,BB$4&gt;$Q111+IF($S111="",1000,$S111)-1),0,IF(MOD(BB$4-$Q111,IF($R111="",1000,$R111))=0,$O111,0))*IF($Y111&gt;0,(1+INDEX(Escalation!$B$3:$B$18,$Y111,0))^(BB$4-SSSModel!$C$5),1)*IF($X111=0,1,OFFSET(Profiles!$K$2,$X111,MAX(Profiles!$C$2,BB$4-$Q111)))*IF($AA111=1,(1+SSSModel!#REF!),1)</f>
        <v>0</v>
      </c>
      <c r="BC111" s="72">
        <f ca="1">IF(OR(BC$4&lt;$Q111,BC$4&gt;$Q111+IF($S111="",1000,$S111)-1),0,IF(MOD(BC$4-$Q111,IF($R111="",1000,$R111))=0,$O111,0))*IF($Y111&gt;0,(1+INDEX(Escalation!$B$3:$B$18,$Y111,0))^(BC$4-SSSModel!$C$5),1)*IF($X111=0,1,OFFSET(Profiles!$K$2,$X111,MAX(Profiles!$C$2,BC$4-$Q111)))*IF($AA111=1,(1+SSSModel!#REF!),1)</f>
        <v>0</v>
      </c>
      <c r="BD111" s="72">
        <f ca="1">IF(OR(BD$4&lt;$Q111,BD$4&gt;$Q111+IF($S111="",1000,$S111)-1),0,IF(MOD(BD$4-$Q111,IF($R111="",1000,$R111))=0,$O111,0))*IF($Y111&gt;0,(1+INDEX(Escalation!$B$3:$B$18,$Y111,0))^(BD$4-SSSModel!$C$5),1)*IF($X111=0,1,OFFSET(Profiles!$K$2,$X111,MAX(Profiles!$C$2,BD$4-$Q111)))*IF($AA111=1,(1+SSSModel!#REF!),1)</f>
        <v>0</v>
      </c>
      <c r="BE111" s="72">
        <f ca="1">IF(OR(BE$4&lt;$Q111,BE$4&gt;$Q111+IF($S111="",1000,$S111)-1),0,IF(MOD(BE$4-$Q111,IF($R111="",1000,$R111))=0,$O111,0))*IF($Y111&gt;0,(1+INDEX(Escalation!$B$3:$B$18,$Y111,0))^(BE$4-SSSModel!$C$5),1)*IF($X111=0,1,OFFSET(Profiles!$K$2,$X111,MAX(Profiles!$C$2,BE$4-$Q111)))*IF($AA111=1,(1+SSSModel!#REF!),1)</f>
        <v>0</v>
      </c>
      <c r="BF111" s="72">
        <f ca="1">IF(OR(BF$4&lt;$Q111,BF$4&gt;$Q111+IF($S111="",1000,$S111)-1),0,IF(MOD(BF$4-$Q111,IF($R111="",1000,$R111))=0,$O111,0))*IF($Y111&gt;0,(1+INDEX(Escalation!$B$3:$B$18,$Y111,0))^(BF$4-SSSModel!$C$5),1)*IF($X111=0,1,OFFSET(Profiles!$K$2,$X111,MAX(Profiles!$C$2,BF$4-$Q111)))*IF($AA111=1,(1+SSSModel!#REF!),1)</f>
        <v>0</v>
      </c>
      <c r="BG111" s="72">
        <f ca="1">IF(OR(BG$4&lt;$Q111,BG$4&gt;$Q111+IF($S111="",1000,$S111)-1),0,IF(MOD(BG$4-$Q111,IF($R111="",1000,$R111))=0,$O111,0))*IF($Y111&gt;0,(1+INDEX(Escalation!$B$3:$B$18,$Y111,0))^(BG$4-SSSModel!$C$5),1)*IF($X111=0,1,OFFSET(Profiles!$K$2,$X111,MAX(Profiles!$C$2,BG$4-$Q111)))*IF($AA111=1,(1+SSSModel!#REF!),1)</f>
        <v>0</v>
      </c>
      <c r="BH111" s="72">
        <f ca="1">IF(OR(BH$4&lt;$Q111,BH$4&gt;$Q111+IF($S111="",1000,$S111)-1),0,IF(MOD(BH$4-$Q111,IF($R111="",1000,$R111))=0,$O111,0))*IF($Y111&gt;0,(1+INDEX(Escalation!$B$3:$B$18,$Y111,0))^(BH$4-SSSModel!$C$5),1)*IF($X111=0,1,OFFSET(Profiles!$K$2,$X111,MAX(Profiles!$C$2,BH$4-$Q111)))*IF($AA111=1,(1+SSSModel!#REF!),1)</f>
        <v>0</v>
      </c>
      <c r="BI111" s="72">
        <f ca="1">IF(OR(BI$4&lt;$Q111,BI$4&gt;$Q111+IF($S111="",1000,$S111)-1),0,IF(MOD(BI$4-$Q111,IF($R111="",1000,$R111))=0,$O111,0))*IF($Y111&gt;0,(1+INDEX(Escalation!$B$3:$B$18,$Y111,0))^(BI$4-SSSModel!$C$5),1)*IF($X111=0,1,OFFSET(Profiles!$K$2,$X111,MAX(Profiles!$C$2,BI$4-$Q111)))*IF($AA111=1,(1+SSSModel!#REF!),1)</f>
        <v>0</v>
      </c>
      <c r="BJ111" s="72">
        <f ca="1">IF(OR(BJ$4&lt;$Q111,BJ$4&gt;$Q111+IF($S111="",1000,$S111)-1),0,IF(MOD(BJ$4-$Q111,IF($R111="",1000,$R111))=0,$O111,0))*IF($Y111&gt;0,(1+INDEX(Escalation!$B$3:$B$18,$Y111,0))^(BJ$4-SSSModel!$C$5),1)*IF($X111=0,1,OFFSET(Profiles!$K$2,$X111,MAX(Profiles!$C$2,BJ$4-$Q111)))*IF($AA111=1,(1+SSSModel!#REF!),1)</f>
        <v>0</v>
      </c>
      <c r="BK111" s="72">
        <f ca="1">IF(OR(BK$4&lt;$Q111,BK$4&gt;$Q111+IF($S111="",1000,$S111)-1),0,IF(MOD(BK$4-$Q111,IF($R111="",1000,$R111))=0,$O111,0))*IF($Y111&gt;0,(1+INDEX(Escalation!$B$3:$B$18,$Y111,0))^(BK$4-SSSModel!$C$5),1)*IF($X111=0,1,OFFSET(Profiles!$K$2,$X111,MAX(Profiles!$C$2,BK$4-$Q111)))*IF($AA111=1,(1+SSSModel!#REF!),1)</f>
        <v>0</v>
      </c>
      <c r="BL111" s="72">
        <f ca="1">IF(OR(BL$4&lt;$Q111,BL$4&gt;$Q111+IF($S111="",1000,$S111)-1),0,IF(MOD(BL$4-$Q111,IF($R111="",1000,$R111))=0,$O111,0))*IF($Y111&gt;0,(1+INDEX(Escalation!$B$3:$B$18,$Y111,0))^(BL$4-SSSModel!$C$5),1)*IF($X111=0,1,OFFSET(Profiles!$K$2,$X111,MAX(Profiles!$C$2,BL$4-$Q111)))*IF($AA111=1,(1+SSSModel!#REF!),1)</f>
        <v>0</v>
      </c>
      <c r="BM111" s="72">
        <f ca="1">IF(OR(BM$4&lt;$Q111,BM$4&gt;$Q111+IF($S111="",1000,$S111)-1),0,IF(MOD(BM$4-$Q111,IF($R111="",1000,$R111))=0,$O111,0))*IF($Y111&gt;0,(1+INDEX(Escalation!$B$3:$B$18,$Y111,0))^(BM$4-SSSModel!$C$5),1)*IF($X111=0,1,OFFSET(Profiles!$K$2,$X111,MAX(Profiles!$C$2,BM$4-$Q111)))*IF($AA111=1,(1+SSSModel!#REF!),1)</f>
        <v>0</v>
      </c>
      <c r="BN111" s="72">
        <f ca="1">IF(OR(BN$4&lt;$Q111,BN$4&gt;$Q111+IF($S111="",1000,$S111)-1),0,IF(MOD(BN$4-$Q111,IF($R111="",1000,$R111))=0,$O111,0))*IF($Y111&gt;0,(1+INDEX(Escalation!$B$3:$B$18,$Y111,0))^(BN$4-SSSModel!$C$5),1)*IF($X111=0,1,OFFSET(Profiles!$K$2,$X111,MAX(Profiles!$C$2,BN$4-$Q111)))*IF($AA111=1,(1+SSSModel!#REF!),1)</f>
        <v>0</v>
      </c>
      <c r="BO111" s="72">
        <f ca="1">IF(OR(BO$4&lt;$Q111,BO$4&gt;$Q111+IF($S111="",1000,$S111)-1),0,IF(MOD(BO$4-$Q111,IF($R111="",1000,$R111))=0,$O111,0))*IF($Y111&gt;0,(1+INDEX(Escalation!$B$3:$B$18,$Y111,0))^(BO$4-SSSModel!$C$5),1)*IF($X111=0,1,OFFSET(Profiles!$K$2,$X111,MAX(Profiles!$C$2,BO$4-$Q111)))*IF($AA111=1,(1+SSSModel!#REF!),1)</f>
        <v>0</v>
      </c>
      <c r="BP111" s="72">
        <f ca="1">IF(OR(BP$4&lt;$Q111,BP$4&gt;$Q111+IF($S111="",1000,$S111)-1),0,IF(MOD(BP$4-$Q111,IF($R111="",1000,$R111))=0,$O111,0))*IF($Y111&gt;0,(1+INDEX(Escalation!$B$3:$B$18,$Y111,0))^(BP$4-SSSModel!$C$5),1)*IF($X111=0,1,OFFSET(Profiles!$K$2,$X111,MAX(Profiles!$C$2,BP$4-$Q111)))*IF($AA111=1,(1+SSSModel!#REF!),1)</f>
        <v>0</v>
      </c>
      <c r="BQ111" s="72">
        <f ca="1">IF(OR(BQ$4&lt;$Q111,BQ$4&gt;$Q111+IF($S111="",1000,$S111)-1),0,IF(MOD(BQ$4-$Q111,IF($R111="",1000,$R111))=0,$O111,0))*IF($Y111&gt;0,(1+INDEX(Escalation!$B$3:$B$18,$Y111,0))^(BQ$4-SSSModel!$C$5),1)*IF($X111=0,1,OFFSET(Profiles!$K$2,$X111,MAX(Profiles!$C$2,BQ$4-$Q111)))*IF($AA111=1,(1+SSSModel!#REF!),1)</f>
        <v>0</v>
      </c>
      <c r="BR111" s="72">
        <f ca="1">IF(OR(BR$4&lt;$Q111,BR$4&gt;$Q111+IF($S111="",1000,$S111)-1),0,IF(MOD(BR$4-$Q111,IF($R111="",1000,$R111))=0,$O111,0))*IF($Y111&gt;0,(1+INDEX(Escalation!$B$3:$B$18,$Y111,0))^(BR$4-SSSModel!$C$5),1)*IF($X111=0,1,OFFSET(Profiles!$K$2,$X111,MAX(Profiles!$C$2,BR$4-$Q111)))*IF($AA111=1,(1+SSSModel!#REF!),1)</f>
        <v>0</v>
      </c>
      <c r="BS111" s="72">
        <f ca="1">IF(OR(BS$4&lt;$Q111,BS$4&gt;$Q111+IF($S111="",1000,$S111)-1),0,IF(MOD(BS$4-$Q111,IF($R111="",1000,$R111))=0,$O111,0))*IF($Y111&gt;0,(1+INDEX(Escalation!$B$3:$B$18,$Y111,0))^(BS$4-SSSModel!$C$5),1)*IF($X111=0,1,OFFSET(Profiles!$K$2,$X111,MAX(Profiles!$C$2,BS$4-$Q111)))*IF($AA111=1,(1+SSSModel!#REF!),1)</f>
        <v>0</v>
      </c>
      <c r="BT111" s="72">
        <f ca="1">IF(OR(BT$4&lt;$Q111,BT$4&gt;$Q111+IF($S111="",1000,$S111)-1),0,IF(MOD(BT$4-$Q111,IF($R111="",1000,$R111))=0,$O111,0))*IF($Y111&gt;0,(1+INDEX(Escalation!$B$3:$B$18,$Y111,0))^(BT$4-SSSModel!$C$5),1)*IF($X111=0,1,OFFSET(Profiles!$K$2,$X111,MAX(Profiles!$C$2,BT$4-$Q111)))*IF($AA111=1,(1+SSSModel!#REF!),1)</f>
        <v>0</v>
      </c>
      <c r="BU111" s="72">
        <f ca="1">IF(OR(BU$4&lt;$Q111,BU$4&gt;$Q111+IF($S111="",1000,$S111)-1),0,IF(MOD(BU$4-$Q111,IF($R111="",1000,$R111))=0,$O111,0))*IF($Y111&gt;0,(1+INDEX(Escalation!$B$3:$B$18,$Y111,0))^(BU$4-SSSModel!$C$5),1)*IF($X111=0,1,OFFSET(Profiles!$K$2,$X111,MAX(Profiles!$C$2,BU$4-$Q111)))*IF($AA111=1,(1+SSSModel!#REF!),1)</f>
        <v>0</v>
      </c>
      <c r="BV111" s="72">
        <f ca="1">IF(OR(BV$4&lt;$Q111,BV$4&gt;$Q111+IF($S111="",1000,$S111)-1),0,IF(MOD(BV$4-$Q111,IF($R111="",1000,$R111))=0,$O111,0))*IF($Y111&gt;0,(1+INDEX(Escalation!$B$3:$B$18,$Y111,0))^(BV$4-SSSModel!$C$5),1)*IF($X111=0,1,OFFSET(Profiles!$K$2,$X111,MAX(Profiles!$C$2,BV$4-$Q111)))*IF($AA111=1,(1+SSSModel!#REF!),1)</f>
        <v>0</v>
      </c>
      <c r="BW111" s="72">
        <f ca="1">IF(OR(BW$4&lt;$Q111,BW$4&gt;$Q111+IF($S111="",1000,$S111)-1),0,IF(MOD(BW$4-$Q111,IF($R111="",1000,$R111))=0,$O111,0))*IF($Y111&gt;0,(1+INDEX(Escalation!$B$3:$B$18,$Y111,0))^(BW$4-SSSModel!$C$5),1)*IF($X111=0,1,OFFSET(Profiles!$K$2,$X111,MAX(Profiles!$C$2,BW$4-$Q111)))*IF($AA111=1,(1+SSSModel!#REF!),1)</f>
        <v>0</v>
      </c>
      <c r="BX111" s="72">
        <f ca="1">IF(OR(BX$4&lt;$Q111,BX$4&gt;$Q111+IF($S111="",1000,$S111)-1),0,IF(MOD(BX$4-$Q111,IF($R111="",1000,$R111))=0,$O111,0))*IF($Y111&gt;0,(1+INDEX(Escalation!$B$3:$B$18,$Y111,0))^(BX$4-SSSModel!$C$5),1)*IF($X111=0,1,OFFSET(Profiles!$K$2,$X111,MAX(Profiles!$C$2,BX$4-$Q111)))*IF($AA111=1,(1+SSSModel!#REF!),1)</f>
        <v>0</v>
      </c>
      <c r="BY111" s="72">
        <f ca="1">IF(OR(BY$4&lt;$Q111,BY$4&gt;$Q111+IF($S111="",1000,$S111)-1),0,IF(MOD(BY$4-$Q111,IF($R111="",1000,$R111))=0,$O111,0))*IF($Y111&gt;0,(1+INDEX(Escalation!$B$3:$B$18,$Y111,0))^(BY$4-SSSModel!$C$5),1)*IF($X111=0,1,OFFSET(Profiles!$K$2,$X111,MAX(Profiles!$C$2,BY$4-$Q111)))*IF($AA111=1,(1+SSSModel!#REF!),1)</f>
        <v>0</v>
      </c>
      <c r="BZ111" s="72">
        <f ca="1">IF(OR(BZ$4&lt;$Q111,BZ$4&gt;$Q111+IF($S111="",1000,$S111)-1),0,IF(MOD(BZ$4-$Q111,IF($R111="",1000,$R111))=0,$O111,0))*IF($Y111&gt;0,(1+INDEX(Escalation!$B$3:$B$18,$Y111,0))^(BZ$4-SSSModel!$C$5),1)*IF($X111=0,1,OFFSET(Profiles!$K$2,$X111,MAX(Profiles!$C$2,BZ$4-$Q111)))*IF($AA111=1,(1+SSSModel!#REF!),1)</f>
        <v>0</v>
      </c>
      <c r="CA111" s="134">
        <f ca="1">IF(OR($Z111=0,SSSModel!$C$4="CF"),AC111,
IF(LEFT($V111,3)="ON_",
     IF(SSSModel!$C$4="RR",SUMPRODUCT(OFFSET($AC111,0,0,1,$CB$2),OFFSET(Profiles!$K$28,($Z111-1)*(Profiles!$I$26+1)+CA$4-SSSModel!$C$3+1,0,1,$CB$2)),
     IF(SSSModel!$C$4="ECC",$EA111*$EB111*SUMPRODUCT(OFFSET($AC111,0,MAX(0,CA$4-$DZ111-$CA$4+1),1,MIN($DZ111,CA$4-$CA$4+1)),OFFSET(Escalation!$K$24,($Y111-1)*(Escalation!$I$22+1)+CA$4-SSSModel!$C$3+1,MAX(0,CA$4-$DZ111-$CA$4+1),1,MIN($DZ111,CA$4-$CA$4+1))),
     IF(SSSModel!$C$4="PV",AC111*$EA111*(1+SSSModel!$C$2),
     IF(SSSModel!$C$4="FCR",$EC111*SUM(OFFSET($AC111,0,MAX(CA$4-$AC$4-$DZ111+1,0),1,MIN($DZ111,CA$4-$AC$4+1))),0)))),
SUM($AC111:$BZ111)*
     IF(SSSModel!$C$4="RR",OFFSET(Profiles!$K$2,$Z111,MAX(Profiles!$C$2,AC$4-$W111)),
     IF(SSSModel!$C$4="ECC",$EA111*$EB111*IF(MAX(Escalation!$C$2,AC$4-$W111)&gt;$DZ111-1,0,OFFSET(Escalation!$K$2,$Y111,MAX(Escalation!$C$2,AC$4-$W111))),
     IF(SSSModel!$C$4="PV",IF(CA$4=$W111,$EA111*(1+SSSModel!$C$2),0),
     IF(SSSModel!$C$4="FCR",IF(AND(CA$4&gt;=$W111,OFFSET(Profiles!$K$2,$Z111,MAX(Profiles!$C$2,AC$4-$W111))&gt;0),$EC111,0),0))))))</f>
        <v>0</v>
      </c>
      <c r="CB111" s="135">
        <f ca="1">IF(OR($Z111=0,SSSModel!$C$4="CF"),AD111,
IF(LEFT($V111,3)="ON_",
     IF(SSSModel!$C$4="RR",SUMPRODUCT(OFFSET($AC111,0,0,1,$CB$2),OFFSET(Profiles!$K$28,($Z111-1)*(Profiles!$I$26+1)+CB$4-SSSModel!$C$3+1,0,1,$CB$2)),
     IF(SSSModel!$C$4="ECC",$EA111*$EB111*SUMPRODUCT(OFFSET($AC111,0,MAX(0,CB$4-$DZ111-$CA$4+1),1,MIN($DZ111,CB$4-$CA$4+1)),OFFSET(Escalation!$K$24,($Y111-1)*(Escalation!$I$22+1)+CB$4-SSSModel!$C$3+1,MAX(0,CB$4-$DZ111-$CA$4+1),1,MIN($DZ111,CB$4-$CA$4+1))),
     IF(SSSModel!$C$4="PV",AD111*$EA111*(1+SSSModel!$C$2),
     IF(SSSModel!$C$4="FCR",$EC111*SUM(OFFSET($AC111,0,MAX(CB$4-$AC$4-$DZ111+1,0),1,MIN($DZ111,CB$4-$AC$4+1))),0)))),
SUM($AC111:$BZ111)*
     IF(SSSModel!$C$4="RR",OFFSET(Profiles!$K$2,$Z111,MAX(Profiles!$C$2,AD$4-$W111)),
     IF(SSSModel!$C$4="ECC",$EA111*$EB111*IF(MAX(Escalation!$C$2,AD$4-$W111)&gt;$DZ111-1,0,OFFSET(Escalation!$K$2,$Y111,MAX(Escalation!$C$2,AD$4-$W111))),
     IF(SSSModel!$C$4="PV",IF(CB$4=$W111,$EA111*(1+SSSModel!$C$2),0),
     IF(SSSModel!$C$4="FCR",IF(AND(CB$4&gt;=$W111,OFFSET(Profiles!$K$2,$Z111,MAX(Profiles!$C$2,AD$4-$W111))&gt;0),$EC111,0),0))))))</f>
        <v>0</v>
      </c>
      <c r="CC111" s="135">
        <f ca="1">IF(OR($Z111=0,SSSModel!$C$4="CF"),AE111,
IF(LEFT($V111,3)="ON_",
     IF(SSSModel!$C$4="RR",SUMPRODUCT(OFFSET($AC111,0,0,1,$CB$2),OFFSET(Profiles!$K$28,($Z111-1)*(Profiles!$I$26+1)+CC$4-SSSModel!$C$3+1,0,1,$CB$2)),
     IF(SSSModel!$C$4="ECC",$EA111*$EB111*SUMPRODUCT(OFFSET($AC111,0,MAX(0,CC$4-$DZ111-$CA$4+1),1,MIN($DZ111,CC$4-$CA$4+1)),OFFSET(Escalation!$K$24,($Y111-1)*(Escalation!$I$22+1)+CC$4-SSSModel!$C$3+1,MAX(0,CC$4-$DZ111-$CA$4+1),1,MIN($DZ111,CC$4-$CA$4+1))),
     IF(SSSModel!$C$4="PV",AE111*$EA111*(1+SSSModel!$C$2),
     IF(SSSModel!$C$4="FCR",$EC111*SUM(OFFSET($AC111,0,MAX(CC$4-$AC$4-$DZ111+1,0),1,MIN($DZ111,CC$4-$AC$4+1))),0)))),
SUM($AC111:$BZ111)*
     IF(SSSModel!$C$4="RR",OFFSET(Profiles!$K$2,$Z111,MAX(Profiles!$C$2,AE$4-$W111)),
     IF(SSSModel!$C$4="ECC",$EA111*$EB111*IF(MAX(Escalation!$C$2,AE$4-$W111)&gt;$DZ111-1,0,OFFSET(Escalation!$K$2,$Y111,MAX(Escalation!$C$2,AE$4-$W111))),
     IF(SSSModel!$C$4="PV",IF(CC$4=$W111,$EA111*(1+SSSModel!$C$2),0),
     IF(SSSModel!$C$4="FCR",IF(AND(CC$4&gt;=$W111,OFFSET(Profiles!$K$2,$Z111,MAX(Profiles!$C$2,AE$4-$W111))&gt;0),$EC111,0),0))))))</f>
        <v>0</v>
      </c>
      <c r="CD111" s="135">
        <f ca="1">IF(OR($Z111=0,SSSModel!$C$4="CF"),AF111,
IF(LEFT($V111,3)="ON_",
     IF(SSSModel!$C$4="RR",SUMPRODUCT(OFFSET($AC111,0,0,1,$CB$2),OFFSET(Profiles!$K$28,($Z111-1)*(Profiles!$I$26+1)+CD$4-SSSModel!$C$3+1,0,1,$CB$2)),
     IF(SSSModel!$C$4="ECC",$EA111*$EB111*SUMPRODUCT(OFFSET($AC111,0,MAX(0,CD$4-$DZ111-$CA$4+1),1,MIN($DZ111,CD$4-$CA$4+1)),OFFSET(Escalation!$K$24,($Y111-1)*(Escalation!$I$22+1)+CD$4-SSSModel!$C$3+1,MAX(0,CD$4-$DZ111-$CA$4+1),1,MIN($DZ111,CD$4-$CA$4+1))),
     IF(SSSModel!$C$4="PV",AF111*$EA111*(1+SSSModel!$C$2),
     IF(SSSModel!$C$4="FCR",$EC111*SUM(OFFSET($AC111,0,MAX(CD$4-$AC$4-$DZ111+1,0),1,MIN($DZ111,CD$4-$AC$4+1))),0)))),
SUM($AC111:$BZ111)*
     IF(SSSModel!$C$4="RR",OFFSET(Profiles!$K$2,$Z111,MAX(Profiles!$C$2,AF$4-$W111)),
     IF(SSSModel!$C$4="ECC",$EA111*$EB111*IF(MAX(Escalation!$C$2,AF$4-$W111)&gt;$DZ111-1,0,OFFSET(Escalation!$K$2,$Y111,MAX(Escalation!$C$2,AF$4-$W111))),
     IF(SSSModel!$C$4="PV",IF(CD$4=$W111,$EA111*(1+SSSModel!$C$2),0),
     IF(SSSModel!$C$4="FCR",IF(AND(CD$4&gt;=$W111,OFFSET(Profiles!$K$2,$Z111,MAX(Profiles!$C$2,AF$4-$W111))&gt;0),$EC111,0),0))))))</f>
        <v>0</v>
      </c>
      <c r="CE111" s="135">
        <f ca="1">IF(OR($Z111=0,SSSModel!$C$4="CF"),AG111,
IF(LEFT($V111,3)="ON_",
     IF(SSSModel!$C$4="RR",SUMPRODUCT(OFFSET($AC111,0,0,1,$CB$2),OFFSET(Profiles!$K$28,($Z111-1)*(Profiles!$I$26+1)+CE$4-SSSModel!$C$3+1,0,1,$CB$2)),
     IF(SSSModel!$C$4="ECC",$EA111*$EB111*SUMPRODUCT(OFFSET($AC111,0,MAX(0,CE$4-$DZ111-$CA$4+1),1,MIN($DZ111,CE$4-$CA$4+1)),OFFSET(Escalation!$K$24,($Y111-1)*(Escalation!$I$22+1)+CE$4-SSSModel!$C$3+1,MAX(0,CE$4-$DZ111-$CA$4+1),1,MIN($DZ111,CE$4-$CA$4+1))),
     IF(SSSModel!$C$4="PV",AG111*$EA111*(1+SSSModel!$C$2),
     IF(SSSModel!$C$4="FCR",$EC111*SUM(OFFSET($AC111,0,MAX(CE$4-$AC$4-$DZ111+1,0),1,MIN($DZ111,CE$4-$AC$4+1))),0)))),
SUM($AC111:$BZ111)*
     IF(SSSModel!$C$4="RR",OFFSET(Profiles!$K$2,$Z111,MAX(Profiles!$C$2,AG$4-$W111)),
     IF(SSSModel!$C$4="ECC",$EA111*$EB111*IF(MAX(Escalation!$C$2,AG$4-$W111)&gt;$DZ111-1,0,OFFSET(Escalation!$K$2,$Y111,MAX(Escalation!$C$2,AG$4-$W111))),
     IF(SSSModel!$C$4="PV",IF(CE$4=$W111,$EA111*(1+SSSModel!$C$2),0),
     IF(SSSModel!$C$4="FCR",IF(AND(CE$4&gt;=$W111,OFFSET(Profiles!$K$2,$Z111,MAX(Profiles!$C$2,AG$4-$W111))&gt;0),$EC111,0),0))))))</f>
        <v>0</v>
      </c>
      <c r="CF111" s="135">
        <f ca="1">IF(OR($Z111=0,SSSModel!$C$4="CF"),AH111,
IF(LEFT($V111,3)="ON_",
     IF(SSSModel!$C$4="RR",SUMPRODUCT(OFFSET($AC111,0,0,1,$CB$2),OFFSET(Profiles!$K$28,($Z111-1)*(Profiles!$I$26+1)+CF$4-SSSModel!$C$3+1,0,1,$CB$2)),
     IF(SSSModel!$C$4="ECC",$EA111*$EB111*SUMPRODUCT(OFFSET($AC111,0,MAX(0,CF$4-$DZ111-$CA$4+1),1,MIN($DZ111,CF$4-$CA$4+1)),OFFSET(Escalation!$K$24,($Y111-1)*(Escalation!$I$22+1)+CF$4-SSSModel!$C$3+1,MAX(0,CF$4-$DZ111-$CA$4+1),1,MIN($DZ111,CF$4-$CA$4+1))),
     IF(SSSModel!$C$4="PV",AH111*$EA111*(1+SSSModel!$C$2),
     IF(SSSModel!$C$4="FCR",$EC111*SUM(OFFSET($AC111,0,MAX(CF$4-$AC$4-$DZ111+1,0),1,MIN($DZ111,CF$4-$AC$4+1))),0)))),
SUM($AC111:$BZ111)*
     IF(SSSModel!$C$4="RR",OFFSET(Profiles!$K$2,$Z111,MAX(Profiles!$C$2,AH$4-$W111)),
     IF(SSSModel!$C$4="ECC",$EA111*$EB111*IF(MAX(Escalation!$C$2,AH$4-$W111)&gt;$DZ111-1,0,OFFSET(Escalation!$K$2,$Y111,MAX(Escalation!$C$2,AH$4-$W111))),
     IF(SSSModel!$C$4="PV",IF(CF$4=$W111,$EA111*(1+SSSModel!$C$2),0),
     IF(SSSModel!$C$4="FCR",IF(AND(CF$4&gt;=$W111,OFFSET(Profiles!$K$2,$Z111,MAX(Profiles!$C$2,AH$4-$W111))&gt;0),$EC111,0),0))))))</f>
        <v>0</v>
      </c>
      <c r="CG111" s="135">
        <f ca="1">IF(OR($Z111=0,SSSModel!$C$4="CF"),AI111,
IF(LEFT($V111,3)="ON_",
     IF(SSSModel!$C$4="RR",SUMPRODUCT(OFFSET($AC111,0,0,1,$CB$2),OFFSET(Profiles!$K$28,($Z111-1)*(Profiles!$I$26+1)+CG$4-SSSModel!$C$3+1,0,1,$CB$2)),
     IF(SSSModel!$C$4="ECC",$EA111*$EB111*SUMPRODUCT(OFFSET($AC111,0,MAX(0,CG$4-$DZ111-$CA$4+1),1,MIN($DZ111,CG$4-$CA$4+1)),OFFSET(Escalation!$K$24,($Y111-1)*(Escalation!$I$22+1)+CG$4-SSSModel!$C$3+1,MAX(0,CG$4-$DZ111-$CA$4+1),1,MIN($DZ111,CG$4-$CA$4+1))),
     IF(SSSModel!$C$4="PV",AI111*$EA111*(1+SSSModel!$C$2),
     IF(SSSModel!$C$4="FCR",$EC111*SUM(OFFSET($AC111,0,MAX(CG$4-$AC$4-$DZ111+1,0),1,MIN($DZ111,CG$4-$AC$4+1))),0)))),
SUM($AC111:$BZ111)*
     IF(SSSModel!$C$4="RR",OFFSET(Profiles!$K$2,$Z111,MAX(Profiles!$C$2,AI$4-$W111)),
     IF(SSSModel!$C$4="ECC",$EA111*$EB111*IF(MAX(Escalation!$C$2,AI$4-$W111)&gt;$DZ111-1,0,OFFSET(Escalation!$K$2,$Y111,MAX(Escalation!$C$2,AI$4-$W111))),
     IF(SSSModel!$C$4="PV",IF(CG$4=$W111,$EA111*(1+SSSModel!$C$2),0),
     IF(SSSModel!$C$4="FCR",IF(AND(CG$4&gt;=$W111,OFFSET(Profiles!$K$2,$Z111,MAX(Profiles!$C$2,AI$4-$W111))&gt;0),$EC111,0),0))))))</f>
        <v>0</v>
      </c>
      <c r="CH111" s="135">
        <f ca="1">IF(OR($Z111=0,SSSModel!$C$4="CF"),AJ111,
IF(LEFT($V111,3)="ON_",
     IF(SSSModel!$C$4="RR",SUMPRODUCT(OFFSET($AC111,0,0,1,$CB$2),OFFSET(Profiles!$K$28,($Z111-1)*(Profiles!$I$26+1)+CH$4-SSSModel!$C$3+1,0,1,$CB$2)),
     IF(SSSModel!$C$4="ECC",$EA111*$EB111*SUMPRODUCT(OFFSET($AC111,0,MAX(0,CH$4-$DZ111-$CA$4+1),1,MIN($DZ111,CH$4-$CA$4+1)),OFFSET(Escalation!$K$24,($Y111-1)*(Escalation!$I$22+1)+CH$4-SSSModel!$C$3+1,MAX(0,CH$4-$DZ111-$CA$4+1),1,MIN($DZ111,CH$4-$CA$4+1))),
     IF(SSSModel!$C$4="PV",AJ111*$EA111*(1+SSSModel!$C$2),
     IF(SSSModel!$C$4="FCR",$EC111*SUM(OFFSET($AC111,0,MAX(CH$4-$AC$4-$DZ111+1,0),1,MIN($DZ111,CH$4-$AC$4+1))),0)))),
SUM($AC111:$BZ111)*
     IF(SSSModel!$C$4="RR",OFFSET(Profiles!$K$2,$Z111,MAX(Profiles!$C$2,AJ$4-$W111)),
     IF(SSSModel!$C$4="ECC",$EA111*$EB111*IF(MAX(Escalation!$C$2,AJ$4-$W111)&gt;$DZ111-1,0,OFFSET(Escalation!$K$2,$Y111,MAX(Escalation!$C$2,AJ$4-$W111))),
     IF(SSSModel!$C$4="PV",IF(CH$4=$W111,$EA111*(1+SSSModel!$C$2),0),
     IF(SSSModel!$C$4="FCR",IF(AND(CH$4&gt;=$W111,OFFSET(Profiles!$K$2,$Z111,MAX(Profiles!$C$2,AJ$4-$W111))&gt;0),$EC111,0),0))))))</f>
        <v>0</v>
      </c>
      <c r="CI111" s="135">
        <f ca="1">IF(OR($Z111=0,SSSModel!$C$4="CF"),AK111,
IF(LEFT($V111,3)="ON_",
     IF(SSSModel!$C$4="RR",SUMPRODUCT(OFFSET($AC111,0,0,1,$CB$2),OFFSET(Profiles!$K$28,($Z111-1)*(Profiles!$I$26+1)+CI$4-SSSModel!$C$3+1,0,1,$CB$2)),
     IF(SSSModel!$C$4="ECC",$EA111*$EB111*SUMPRODUCT(OFFSET($AC111,0,MAX(0,CI$4-$DZ111-$CA$4+1),1,MIN($DZ111,CI$4-$CA$4+1)),OFFSET(Escalation!$K$24,($Y111-1)*(Escalation!$I$22+1)+CI$4-SSSModel!$C$3+1,MAX(0,CI$4-$DZ111-$CA$4+1),1,MIN($DZ111,CI$4-$CA$4+1))),
     IF(SSSModel!$C$4="PV",AK111*$EA111*(1+SSSModel!$C$2),
     IF(SSSModel!$C$4="FCR",$EC111*SUM(OFFSET($AC111,0,MAX(CI$4-$AC$4-$DZ111+1,0),1,MIN($DZ111,CI$4-$AC$4+1))),0)))),
SUM($AC111:$BZ111)*
     IF(SSSModel!$C$4="RR",OFFSET(Profiles!$K$2,$Z111,MAX(Profiles!$C$2,AK$4-$W111)),
     IF(SSSModel!$C$4="ECC",$EA111*$EB111*IF(MAX(Escalation!$C$2,AK$4-$W111)&gt;$DZ111-1,0,OFFSET(Escalation!$K$2,$Y111,MAX(Escalation!$C$2,AK$4-$W111))),
     IF(SSSModel!$C$4="PV",IF(CI$4=$W111,$EA111*(1+SSSModel!$C$2),0),
     IF(SSSModel!$C$4="FCR",IF(AND(CI$4&gt;=$W111,OFFSET(Profiles!$K$2,$Z111,MAX(Profiles!$C$2,AK$4-$W111))&gt;0),$EC111,0),0))))))</f>
        <v>0</v>
      </c>
      <c r="CJ111" s="135">
        <f ca="1">IF(OR($Z111=0,SSSModel!$C$4="CF"),AL111,
IF(LEFT($V111,3)="ON_",
     IF(SSSModel!$C$4="RR",SUMPRODUCT(OFFSET($AC111,0,0,1,$CB$2),OFFSET(Profiles!$K$28,($Z111-1)*(Profiles!$I$26+1)+CJ$4-SSSModel!$C$3+1,0,1,$CB$2)),
     IF(SSSModel!$C$4="ECC",$EA111*$EB111*SUMPRODUCT(OFFSET($AC111,0,MAX(0,CJ$4-$DZ111-$CA$4+1),1,MIN($DZ111,CJ$4-$CA$4+1)),OFFSET(Escalation!$K$24,($Y111-1)*(Escalation!$I$22+1)+CJ$4-SSSModel!$C$3+1,MAX(0,CJ$4-$DZ111-$CA$4+1),1,MIN($DZ111,CJ$4-$CA$4+1))),
     IF(SSSModel!$C$4="PV",AL111*$EA111*(1+SSSModel!$C$2),
     IF(SSSModel!$C$4="FCR",$EC111*SUM(OFFSET($AC111,0,MAX(CJ$4-$AC$4-$DZ111+1,0),1,MIN($DZ111,CJ$4-$AC$4+1))),0)))),
SUM($AC111:$BZ111)*
     IF(SSSModel!$C$4="RR",OFFSET(Profiles!$K$2,$Z111,MAX(Profiles!$C$2,AL$4-$W111)),
     IF(SSSModel!$C$4="ECC",$EA111*$EB111*IF(MAX(Escalation!$C$2,AL$4-$W111)&gt;$DZ111-1,0,OFFSET(Escalation!$K$2,$Y111,MAX(Escalation!$C$2,AL$4-$W111))),
     IF(SSSModel!$C$4="PV",IF(CJ$4=$W111,$EA111*(1+SSSModel!$C$2),0),
     IF(SSSModel!$C$4="FCR",IF(AND(CJ$4&gt;=$W111,OFFSET(Profiles!$K$2,$Z111,MAX(Profiles!$C$2,AL$4-$W111))&gt;0),$EC111,0),0))))))</f>
        <v>0</v>
      </c>
      <c r="CK111" s="135">
        <f ca="1">IF(OR($Z111=0,SSSModel!$C$4="CF"),AM111,
IF(LEFT($V111,3)="ON_",
     IF(SSSModel!$C$4="RR",SUMPRODUCT(OFFSET($AC111,0,0,1,$CB$2),OFFSET(Profiles!$K$28,($Z111-1)*(Profiles!$I$26+1)+CK$4-SSSModel!$C$3+1,0,1,$CB$2)),
     IF(SSSModel!$C$4="ECC",$EA111*$EB111*SUMPRODUCT(OFFSET($AC111,0,MAX(0,CK$4-$DZ111-$CA$4+1),1,MIN($DZ111,CK$4-$CA$4+1)),OFFSET(Escalation!$K$24,($Y111-1)*(Escalation!$I$22+1)+CK$4-SSSModel!$C$3+1,MAX(0,CK$4-$DZ111-$CA$4+1),1,MIN($DZ111,CK$4-$CA$4+1))),
     IF(SSSModel!$C$4="PV",AM111*$EA111*(1+SSSModel!$C$2),
     IF(SSSModel!$C$4="FCR",$EC111*SUM(OFFSET($AC111,0,MAX(CK$4-$AC$4-$DZ111+1,0),1,MIN($DZ111,CK$4-$AC$4+1))),0)))),
SUM($AC111:$BZ111)*
     IF(SSSModel!$C$4="RR",OFFSET(Profiles!$K$2,$Z111,MAX(Profiles!$C$2,AM$4-$W111)),
     IF(SSSModel!$C$4="ECC",$EA111*$EB111*IF(MAX(Escalation!$C$2,AM$4-$W111)&gt;$DZ111-1,0,OFFSET(Escalation!$K$2,$Y111,MAX(Escalation!$C$2,AM$4-$W111))),
     IF(SSSModel!$C$4="PV",IF(CK$4=$W111,$EA111*(1+SSSModel!$C$2),0),
     IF(SSSModel!$C$4="FCR",IF(AND(CK$4&gt;=$W111,OFFSET(Profiles!$K$2,$Z111,MAX(Profiles!$C$2,AM$4-$W111))&gt;0),$EC111,0),0))))))</f>
        <v>0</v>
      </c>
      <c r="CL111" s="135">
        <f ca="1">IF(OR($Z111=0,SSSModel!$C$4="CF"),AN111,
IF(LEFT($V111,3)="ON_",
     IF(SSSModel!$C$4="RR",SUMPRODUCT(OFFSET($AC111,0,0,1,$CB$2),OFFSET(Profiles!$K$28,($Z111-1)*(Profiles!$I$26+1)+CL$4-SSSModel!$C$3+1,0,1,$CB$2)),
     IF(SSSModel!$C$4="ECC",$EA111*$EB111*SUMPRODUCT(OFFSET($AC111,0,MAX(0,CL$4-$DZ111-$CA$4+1),1,MIN($DZ111,CL$4-$CA$4+1)),OFFSET(Escalation!$K$24,($Y111-1)*(Escalation!$I$22+1)+CL$4-SSSModel!$C$3+1,MAX(0,CL$4-$DZ111-$CA$4+1),1,MIN($DZ111,CL$4-$CA$4+1))),
     IF(SSSModel!$C$4="PV",AN111*$EA111*(1+SSSModel!$C$2),
     IF(SSSModel!$C$4="FCR",$EC111*SUM(OFFSET($AC111,0,MAX(CL$4-$AC$4-$DZ111+1,0),1,MIN($DZ111,CL$4-$AC$4+1))),0)))),
SUM($AC111:$BZ111)*
     IF(SSSModel!$C$4="RR",OFFSET(Profiles!$K$2,$Z111,MAX(Profiles!$C$2,AN$4-$W111)),
     IF(SSSModel!$C$4="ECC",$EA111*$EB111*IF(MAX(Escalation!$C$2,AN$4-$W111)&gt;$DZ111-1,0,OFFSET(Escalation!$K$2,$Y111,MAX(Escalation!$C$2,AN$4-$W111))),
     IF(SSSModel!$C$4="PV",IF(CL$4=$W111,$EA111*(1+SSSModel!$C$2),0),
     IF(SSSModel!$C$4="FCR",IF(AND(CL$4&gt;=$W111,OFFSET(Profiles!$K$2,$Z111,MAX(Profiles!$C$2,AN$4-$W111))&gt;0),$EC111,0),0))))))</f>
        <v>0</v>
      </c>
      <c r="CM111" s="135">
        <f ca="1">IF(OR($Z111=0,SSSModel!$C$4="CF"),AO111,
IF(LEFT($V111,3)="ON_",
     IF(SSSModel!$C$4="RR",SUMPRODUCT(OFFSET($AC111,0,0,1,$CB$2),OFFSET(Profiles!$K$28,($Z111-1)*(Profiles!$I$26+1)+CM$4-SSSModel!$C$3+1,0,1,$CB$2)),
     IF(SSSModel!$C$4="ECC",$EA111*$EB111*SUMPRODUCT(OFFSET($AC111,0,MAX(0,CM$4-$DZ111-$CA$4+1),1,MIN($DZ111,CM$4-$CA$4+1)),OFFSET(Escalation!$K$24,($Y111-1)*(Escalation!$I$22+1)+CM$4-SSSModel!$C$3+1,MAX(0,CM$4-$DZ111-$CA$4+1),1,MIN($DZ111,CM$4-$CA$4+1))),
     IF(SSSModel!$C$4="PV",AO111*$EA111*(1+SSSModel!$C$2),
     IF(SSSModel!$C$4="FCR",$EC111*SUM(OFFSET($AC111,0,MAX(CM$4-$AC$4-$DZ111+1,0),1,MIN($DZ111,CM$4-$AC$4+1))),0)))),
SUM($AC111:$BZ111)*
     IF(SSSModel!$C$4="RR",OFFSET(Profiles!$K$2,$Z111,MAX(Profiles!$C$2,AO$4-$W111)),
     IF(SSSModel!$C$4="ECC",$EA111*$EB111*IF(MAX(Escalation!$C$2,AO$4-$W111)&gt;$DZ111-1,0,OFFSET(Escalation!$K$2,$Y111,MAX(Escalation!$C$2,AO$4-$W111))),
     IF(SSSModel!$C$4="PV",IF(CM$4=$W111,$EA111*(1+SSSModel!$C$2),0),
     IF(SSSModel!$C$4="FCR",IF(AND(CM$4&gt;=$W111,OFFSET(Profiles!$K$2,$Z111,MAX(Profiles!$C$2,AO$4-$W111))&gt;0),$EC111,0),0))))))</f>
        <v>0</v>
      </c>
      <c r="CN111" s="135">
        <f ca="1">IF(OR($Z111=0,SSSModel!$C$4="CF"),AP111,
IF(LEFT($V111,3)="ON_",
     IF(SSSModel!$C$4="RR",SUMPRODUCT(OFFSET($AC111,0,0,1,$CB$2),OFFSET(Profiles!$K$28,($Z111-1)*(Profiles!$I$26+1)+CN$4-SSSModel!$C$3+1,0,1,$CB$2)),
     IF(SSSModel!$C$4="ECC",$EA111*$EB111*SUMPRODUCT(OFFSET($AC111,0,MAX(0,CN$4-$DZ111-$CA$4+1),1,MIN($DZ111,CN$4-$CA$4+1)),OFFSET(Escalation!$K$24,($Y111-1)*(Escalation!$I$22+1)+CN$4-SSSModel!$C$3+1,MAX(0,CN$4-$DZ111-$CA$4+1),1,MIN($DZ111,CN$4-$CA$4+1))),
     IF(SSSModel!$C$4="PV",AP111*$EA111*(1+SSSModel!$C$2),
     IF(SSSModel!$C$4="FCR",$EC111*SUM(OFFSET($AC111,0,MAX(CN$4-$AC$4-$DZ111+1,0),1,MIN($DZ111,CN$4-$AC$4+1))),0)))),
SUM($AC111:$BZ111)*
     IF(SSSModel!$C$4="RR",OFFSET(Profiles!$K$2,$Z111,MAX(Profiles!$C$2,AP$4-$W111)),
     IF(SSSModel!$C$4="ECC",$EA111*$EB111*IF(MAX(Escalation!$C$2,AP$4-$W111)&gt;$DZ111-1,0,OFFSET(Escalation!$K$2,$Y111,MAX(Escalation!$C$2,AP$4-$W111))),
     IF(SSSModel!$C$4="PV",IF(CN$4=$W111,$EA111*(1+SSSModel!$C$2),0),
     IF(SSSModel!$C$4="FCR",IF(AND(CN$4&gt;=$W111,OFFSET(Profiles!$K$2,$Z111,MAX(Profiles!$C$2,AP$4-$W111))&gt;0),$EC111,0),0))))))</f>
        <v>0</v>
      </c>
      <c r="CO111" s="135">
        <f ca="1">IF(OR($Z111=0,SSSModel!$C$4="CF"),AQ111,
IF(LEFT($V111,3)="ON_",
     IF(SSSModel!$C$4="RR",SUMPRODUCT(OFFSET($AC111,0,0,1,$CB$2),OFFSET(Profiles!$K$28,($Z111-1)*(Profiles!$I$26+1)+CO$4-SSSModel!$C$3+1,0,1,$CB$2)),
     IF(SSSModel!$C$4="ECC",$EA111*$EB111*SUMPRODUCT(OFFSET($AC111,0,MAX(0,CO$4-$DZ111-$CA$4+1),1,MIN($DZ111,CO$4-$CA$4+1)),OFFSET(Escalation!$K$24,($Y111-1)*(Escalation!$I$22+1)+CO$4-SSSModel!$C$3+1,MAX(0,CO$4-$DZ111-$CA$4+1),1,MIN($DZ111,CO$4-$CA$4+1))),
     IF(SSSModel!$C$4="PV",AQ111*$EA111*(1+SSSModel!$C$2),
     IF(SSSModel!$C$4="FCR",$EC111*SUM(OFFSET($AC111,0,MAX(CO$4-$AC$4-$DZ111+1,0),1,MIN($DZ111,CO$4-$AC$4+1))),0)))),
SUM($AC111:$BZ111)*
     IF(SSSModel!$C$4="RR",OFFSET(Profiles!$K$2,$Z111,MAX(Profiles!$C$2,AQ$4-$W111)),
     IF(SSSModel!$C$4="ECC",$EA111*$EB111*IF(MAX(Escalation!$C$2,AQ$4-$W111)&gt;$DZ111-1,0,OFFSET(Escalation!$K$2,$Y111,MAX(Escalation!$C$2,AQ$4-$W111))),
     IF(SSSModel!$C$4="PV",IF(CO$4=$W111,$EA111*(1+SSSModel!$C$2),0),
     IF(SSSModel!$C$4="FCR",IF(AND(CO$4&gt;=$W111,OFFSET(Profiles!$K$2,$Z111,MAX(Profiles!$C$2,AQ$4-$W111))&gt;0),$EC111,0),0))))))</f>
        <v>0</v>
      </c>
      <c r="CP111" s="135">
        <f ca="1">IF(OR($Z111=0,SSSModel!$C$4="CF"),AR111,
IF(LEFT($V111,3)="ON_",
     IF(SSSModel!$C$4="RR",SUMPRODUCT(OFFSET($AC111,0,0,1,$CB$2),OFFSET(Profiles!$K$28,($Z111-1)*(Profiles!$I$26+1)+CP$4-SSSModel!$C$3+1,0,1,$CB$2)),
     IF(SSSModel!$C$4="ECC",$EA111*$EB111*SUMPRODUCT(OFFSET($AC111,0,MAX(0,CP$4-$DZ111-$CA$4+1),1,MIN($DZ111,CP$4-$CA$4+1)),OFFSET(Escalation!$K$24,($Y111-1)*(Escalation!$I$22+1)+CP$4-SSSModel!$C$3+1,MAX(0,CP$4-$DZ111-$CA$4+1),1,MIN($DZ111,CP$4-$CA$4+1))),
     IF(SSSModel!$C$4="PV",AR111*$EA111*(1+SSSModel!$C$2),
     IF(SSSModel!$C$4="FCR",$EC111*SUM(OFFSET($AC111,0,MAX(CP$4-$AC$4-$DZ111+1,0),1,MIN($DZ111,CP$4-$AC$4+1))),0)))),
SUM($AC111:$BZ111)*
     IF(SSSModel!$C$4="RR",OFFSET(Profiles!$K$2,$Z111,MAX(Profiles!$C$2,AR$4-$W111)),
     IF(SSSModel!$C$4="ECC",$EA111*$EB111*IF(MAX(Escalation!$C$2,AR$4-$W111)&gt;$DZ111-1,0,OFFSET(Escalation!$K$2,$Y111,MAX(Escalation!$C$2,AR$4-$W111))),
     IF(SSSModel!$C$4="PV",IF(CP$4=$W111,$EA111*(1+SSSModel!$C$2),0),
     IF(SSSModel!$C$4="FCR",IF(AND(CP$4&gt;=$W111,OFFSET(Profiles!$K$2,$Z111,MAX(Profiles!$C$2,AR$4-$W111))&gt;0),$EC111,0),0))))))</f>
        <v>0</v>
      </c>
      <c r="CQ111" s="135">
        <f ca="1">IF(OR($Z111=0,SSSModel!$C$4="CF"),AS111,
IF(LEFT($V111,3)="ON_",
     IF(SSSModel!$C$4="RR",SUMPRODUCT(OFFSET($AC111,0,0,1,$CB$2),OFFSET(Profiles!$K$28,($Z111-1)*(Profiles!$I$26+1)+CQ$4-SSSModel!$C$3+1,0,1,$CB$2)),
     IF(SSSModel!$C$4="ECC",$EA111*$EB111*SUMPRODUCT(OFFSET($AC111,0,MAX(0,CQ$4-$DZ111-$CA$4+1),1,MIN($DZ111,CQ$4-$CA$4+1)),OFFSET(Escalation!$K$24,($Y111-1)*(Escalation!$I$22+1)+CQ$4-SSSModel!$C$3+1,MAX(0,CQ$4-$DZ111-$CA$4+1),1,MIN($DZ111,CQ$4-$CA$4+1))),
     IF(SSSModel!$C$4="PV",AS111*$EA111*(1+SSSModel!$C$2),
     IF(SSSModel!$C$4="FCR",$EC111*SUM(OFFSET($AC111,0,MAX(CQ$4-$AC$4-$DZ111+1,0),1,MIN($DZ111,CQ$4-$AC$4+1))),0)))),
SUM($AC111:$BZ111)*
     IF(SSSModel!$C$4="RR",OFFSET(Profiles!$K$2,$Z111,MAX(Profiles!$C$2,AS$4-$W111)),
     IF(SSSModel!$C$4="ECC",$EA111*$EB111*IF(MAX(Escalation!$C$2,AS$4-$W111)&gt;$DZ111-1,0,OFFSET(Escalation!$K$2,$Y111,MAX(Escalation!$C$2,AS$4-$W111))),
     IF(SSSModel!$C$4="PV",IF(CQ$4=$W111,$EA111*(1+SSSModel!$C$2),0),
     IF(SSSModel!$C$4="FCR",IF(AND(CQ$4&gt;=$W111,OFFSET(Profiles!$K$2,$Z111,MAX(Profiles!$C$2,AS$4-$W111))&gt;0),$EC111,0),0))))))</f>
        <v>0</v>
      </c>
      <c r="CR111" s="135">
        <f ca="1">IF(OR($Z111=0,SSSModel!$C$4="CF"),AT111,
IF(LEFT($V111,3)="ON_",
     IF(SSSModel!$C$4="RR",SUMPRODUCT(OFFSET($AC111,0,0,1,$CB$2),OFFSET(Profiles!$K$28,($Z111-1)*(Profiles!$I$26+1)+CR$4-SSSModel!$C$3+1,0,1,$CB$2)),
     IF(SSSModel!$C$4="ECC",$EA111*$EB111*SUMPRODUCT(OFFSET($AC111,0,MAX(0,CR$4-$DZ111-$CA$4+1),1,MIN($DZ111,CR$4-$CA$4+1)),OFFSET(Escalation!$K$24,($Y111-1)*(Escalation!$I$22+1)+CR$4-SSSModel!$C$3+1,MAX(0,CR$4-$DZ111-$CA$4+1),1,MIN($DZ111,CR$4-$CA$4+1))),
     IF(SSSModel!$C$4="PV",AT111*$EA111*(1+SSSModel!$C$2),
     IF(SSSModel!$C$4="FCR",$EC111*SUM(OFFSET($AC111,0,MAX(CR$4-$AC$4-$DZ111+1,0),1,MIN($DZ111,CR$4-$AC$4+1))),0)))),
SUM($AC111:$BZ111)*
     IF(SSSModel!$C$4="RR",OFFSET(Profiles!$K$2,$Z111,MAX(Profiles!$C$2,AT$4-$W111)),
     IF(SSSModel!$C$4="ECC",$EA111*$EB111*IF(MAX(Escalation!$C$2,AT$4-$W111)&gt;$DZ111-1,0,OFFSET(Escalation!$K$2,$Y111,MAX(Escalation!$C$2,AT$4-$W111))),
     IF(SSSModel!$C$4="PV",IF(CR$4=$W111,$EA111*(1+SSSModel!$C$2),0),
     IF(SSSModel!$C$4="FCR",IF(AND(CR$4&gt;=$W111,OFFSET(Profiles!$K$2,$Z111,MAX(Profiles!$C$2,AT$4-$W111))&gt;0),$EC111,0),0))))))</f>
        <v>0</v>
      </c>
      <c r="CS111" s="135">
        <f ca="1">IF(OR($Z111=0,SSSModel!$C$4="CF"),AU111,
IF(LEFT($V111,3)="ON_",
     IF(SSSModel!$C$4="RR",SUMPRODUCT(OFFSET($AC111,0,0,1,$CB$2),OFFSET(Profiles!$K$28,($Z111-1)*(Profiles!$I$26+1)+CS$4-SSSModel!$C$3+1,0,1,$CB$2)),
     IF(SSSModel!$C$4="ECC",$EA111*$EB111*SUMPRODUCT(OFFSET($AC111,0,MAX(0,CS$4-$DZ111-$CA$4+1),1,MIN($DZ111,CS$4-$CA$4+1)),OFFSET(Escalation!$K$24,($Y111-1)*(Escalation!$I$22+1)+CS$4-SSSModel!$C$3+1,MAX(0,CS$4-$DZ111-$CA$4+1),1,MIN($DZ111,CS$4-$CA$4+1))),
     IF(SSSModel!$C$4="PV",AU111*$EA111*(1+SSSModel!$C$2),
     IF(SSSModel!$C$4="FCR",$EC111*SUM(OFFSET($AC111,0,MAX(CS$4-$AC$4-$DZ111+1,0),1,MIN($DZ111,CS$4-$AC$4+1))),0)))),
SUM($AC111:$BZ111)*
     IF(SSSModel!$C$4="RR",OFFSET(Profiles!$K$2,$Z111,MAX(Profiles!$C$2,AU$4-$W111)),
     IF(SSSModel!$C$4="ECC",$EA111*$EB111*IF(MAX(Escalation!$C$2,AU$4-$W111)&gt;$DZ111-1,0,OFFSET(Escalation!$K$2,$Y111,MAX(Escalation!$C$2,AU$4-$W111))),
     IF(SSSModel!$C$4="PV",IF(CS$4=$W111,$EA111*(1+SSSModel!$C$2),0),
     IF(SSSModel!$C$4="FCR",IF(AND(CS$4&gt;=$W111,OFFSET(Profiles!$K$2,$Z111,MAX(Profiles!$C$2,AU$4-$W111))&gt;0),$EC111,0),0))))))</f>
        <v>0</v>
      </c>
      <c r="CT111" s="135">
        <f ca="1">IF(OR($Z111=0,SSSModel!$C$4="CF"),AV111,
IF(LEFT($V111,3)="ON_",
     IF(SSSModel!$C$4="RR",SUMPRODUCT(OFFSET($AC111,0,0,1,$CB$2),OFFSET(Profiles!$K$28,($Z111-1)*(Profiles!$I$26+1)+CT$4-SSSModel!$C$3+1,0,1,$CB$2)),
     IF(SSSModel!$C$4="ECC",$EA111*$EB111*SUMPRODUCT(OFFSET($AC111,0,MAX(0,CT$4-$DZ111-$CA$4+1),1,MIN($DZ111,CT$4-$CA$4+1)),OFFSET(Escalation!$K$24,($Y111-1)*(Escalation!$I$22+1)+CT$4-SSSModel!$C$3+1,MAX(0,CT$4-$DZ111-$CA$4+1),1,MIN($DZ111,CT$4-$CA$4+1))),
     IF(SSSModel!$C$4="PV",AV111*$EA111*(1+SSSModel!$C$2),
     IF(SSSModel!$C$4="FCR",$EC111*SUM(OFFSET($AC111,0,MAX(CT$4-$AC$4-$DZ111+1,0),1,MIN($DZ111,CT$4-$AC$4+1))),0)))),
SUM($AC111:$BZ111)*
     IF(SSSModel!$C$4="RR",OFFSET(Profiles!$K$2,$Z111,MAX(Profiles!$C$2,AV$4-$W111)),
     IF(SSSModel!$C$4="ECC",$EA111*$EB111*IF(MAX(Escalation!$C$2,AV$4-$W111)&gt;$DZ111-1,0,OFFSET(Escalation!$K$2,$Y111,MAX(Escalation!$C$2,AV$4-$W111))),
     IF(SSSModel!$C$4="PV",IF(CT$4=$W111,$EA111*(1+SSSModel!$C$2),0),
     IF(SSSModel!$C$4="FCR",IF(AND(CT$4&gt;=$W111,OFFSET(Profiles!$K$2,$Z111,MAX(Profiles!$C$2,AV$4-$W111))&gt;0),$EC111,0),0))))))</f>
        <v>0</v>
      </c>
      <c r="CU111" s="135">
        <f ca="1">IF(OR($Z111=0,SSSModel!$C$4="CF"),AW111,
IF(LEFT($V111,3)="ON_",
     IF(SSSModel!$C$4="RR",SUMPRODUCT(OFFSET($AC111,0,0,1,$CB$2),OFFSET(Profiles!$K$28,($Z111-1)*(Profiles!$I$26+1)+CU$4-SSSModel!$C$3+1,0,1,$CB$2)),
     IF(SSSModel!$C$4="ECC",$EA111*$EB111*SUMPRODUCT(OFFSET($AC111,0,MAX(0,CU$4-$DZ111-$CA$4+1),1,MIN($DZ111,CU$4-$CA$4+1)),OFFSET(Escalation!$K$24,($Y111-1)*(Escalation!$I$22+1)+CU$4-SSSModel!$C$3+1,MAX(0,CU$4-$DZ111-$CA$4+1),1,MIN($DZ111,CU$4-$CA$4+1))),
     IF(SSSModel!$C$4="PV",AW111*$EA111*(1+SSSModel!$C$2),
     IF(SSSModel!$C$4="FCR",$EC111*SUM(OFFSET($AC111,0,MAX(CU$4-$AC$4-$DZ111+1,0),1,MIN($DZ111,CU$4-$AC$4+1))),0)))),
SUM($AC111:$BZ111)*
     IF(SSSModel!$C$4="RR",OFFSET(Profiles!$K$2,$Z111,MAX(Profiles!$C$2,AW$4-$W111)),
     IF(SSSModel!$C$4="ECC",$EA111*$EB111*IF(MAX(Escalation!$C$2,AW$4-$W111)&gt;$DZ111-1,0,OFFSET(Escalation!$K$2,$Y111,MAX(Escalation!$C$2,AW$4-$W111))),
     IF(SSSModel!$C$4="PV",IF(CU$4=$W111,$EA111*(1+SSSModel!$C$2),0),
     IF(SSSModel!$C$4="FCR",IF(AND(CU$4&gt;=$W111,OFFSET(Profiles!$K$2,$Z111,MAX(Profiles!$C$2,AW$4-$W111))&gt;0),$EC111,0),0))))))</f>
        <v>0</v>
      </c>
      <c r="CV111" s="135">
        <f ca="1">IF(OR($Z111=0,SSSModel!$C$4="CF"),AX111,
IF(LEFT($V111,3)="ON_",
     IF(SSSModel!$C$4="RR",SUMPRODUCT(OFFSET($AC111,0,0,1,$CB$2),OFFSET(Profiles!$K$28,($Z111-1)*(Profiles!$I$26+1)+CV$4-SSSModel!$C$3+1,0,1,$CB$2)),
     IF(SSSModel!$C$4="ECC",$EA111*$EB111*SUMPRODUCT(OFFSET($AC111,0,MAX(0,CV$4-$DZ111-$CA$4+1),1,MIN($DZ111,CV$4-$CA$4+1)),OFFSET(Escalation!$K$24,($Y111-1)*(Escalation!$I$22+1)+CV$4-SSSModel!$C$3+1,MAX(0,CV$4-$DZ111-$CA$4+1),1,MIN($DZ111,CV$4-$CA$4+1))),
     IF(SSSModel!$C$4="PV",AX111*$EA111*(1+SSSModel!$C$2),
     IF(SSSModel!$C$4="FCR",$EC111*SUM(OFFSET($AC111,0,MAX(CV$4-$AC$4-$DZ111+1,0),1,MIN($DZ111,CV$4-$AC$4+1))),0)))),
SUM($AC111:$BZ111)*
     IF(SSSModel!$C$4="RR",OFFSET(Profiles!$K$2,$Z111,MAX(Profiles!$C$2,AX$4-$W111)),
     IF(SSSModel!$C$4="ECC",$EA111*$EB111*IF(MAX(Escalation!$C$2,AX$4-$W111)&gt;$DZ111-1,0,OFFSET(Escalation!$K$2,$Y111,MAX(Escalation!$C$2,AX$4-$W111))),
     IF(SSSModel!$C$4="PV",IF(CV$4=$W111,$EA111*(1+SSSModel!$C$2),0),
     IF(SSSModel!$C$4="FCR",IF(AND(CV$4&gt;=$W111,OFFSET(Profiles!$K$2,$Z111,MAX(Profiles!$C$2,AX$4-$W111))&gt;0),$EC111,0),0))))))</f>
        <v>0</v>
      </c>
      <c r="CW111" s="135">
        <f ca="1">IF(OR($Z111=0,SSSModel!$C$4="CF"),AY111,
IF(LEFT($V111,3)="ON_",
     IF(SSSModel!$C$4="RR",SUMPRODUCT(OFFSET($AC111,0,0,1,$CB$2),OFFSET(Profiles!$K$28,($Z111-1)*(Profiles!$I$26+1)+CW$4-SSSModel!$C$3+1,0,1,$CB$2)),
     IF(SSSModel!$C$4="ECC",$EA111*$EB111*SUMPRODUCT(OFFSET($AC111,0,MAX(0,CW$4-$DZ111-$CA$4+1),1,MIN($DZ111,CW$4-$CA$4+1)),OFFSET(Escalation!$K$24,($Y111-1)*(Escalation!$I$22+1)+CW$4-SSSModel!$C$3+1,MAX(0,CW$4-$DZ111-$CA$4+1),1,MIN($DZ111,CW$4-$CA$4+1))),
     IF(SSSModel!$C$4="PV",AY111*$EA111*(1+SSSModel!$C$2),
     IF(SSSModel!$C$4="FCR",$EC111*SUM(OFFSET($AC111,0,MAX(CW$4-$AC$4-$DZ111+1,0),1,MIN($DZ111,CW$4-$AC$4+1))),0)))),
SUM($AC111:$BZ111)*
     IF(SSSModel!$C$4="RR",OFFSET(Profiles!$K$2,$Z111,MAX(Profiles!$C$2,AY$4-$W111)),
     IF(SSSModel!$C$4="ECC",$EA111*$EB111*IF(MAX(Escalation!$C$2,AY$4-$W111)&gt;$DZ111-1,0,OFFSET(Escalation!$K$2,$Y111,MAX(Escalation!$C$2,AY$4-$W111))),
     IF(SSSModel!$C$4="PV",IF(CW$4=$W111,$EA111*(1+SSSModel!$C$2),0),
     IF(SSSModel!$C$4="FCR",IF(AND(CW$4&gt;=$W111,OFFSET(Profiles!$K$2,$Z111,MAX(Profiles!$C$2,AY$4-$W111))&gt;0),$EC111,0),0))))))</f>
        <v>0</v>
      </c>
      <c r="CX111" s="135">
        <f ca="1">IF(OR($Z111=0,SSSModel!$C$4="CF"),AZ111,
IF(LEFT($V111,3)="ON_",
     IF(SSSModel!$C$4="RR",SUMPRODUCT(OFFSET($AC111,0,0,1,$CB$2),OFFSET(Profiles!$K$28,($Z111-1)*(Profiles!$I$26+1)+CX$4-SSSModel!$C$3+1,0,1,$CB$2)),
     IF(SSSModel!$C$4="ECC",$EA111*$EB111*SUMPRODUCT(OFFSET($AC111,0,MAX(0,CX$4-$DZ111-$CA$4+1),1,MIN($DZ111,CX$4-$CA$4+1)),OFFSET(Escalation!$K$24,($Y111-1)*(Escalation!$I$22+1)+CX$4-SSSModel!$C$3+1,MAX(0,CX$4-$DZ111-$CA$4+1),1,MIN($DZ111,CX$4-$CA$4+1))),
     IF(SSSModel!$C$4="PV",AZ111*$EA111*(1+SSSModel!$C$2),
     IF(SSSModel!$C$4="FCR",$EC111*SUM(OFFSET($AC111,0,MAX(CX$4-$AC$4-$DZ111+1,0),1,MIN($DZ111,CX$4-$AC$4+1))),0)))),
SUM($AC111:$BZ111)*
     IF(SSSModel!$C$4="RR",OFFSET(Profiles!$K$2,$Z111,MAX(Profiles!$C$2,AZ$4-$W111)),
     IF(SSSModel!$C$4="ECC",$EA111*$EB111*IF(MAX(Escalation!$C$2,AZ$4-$W111)&gt;$DZ111-1,0,OFFSET(Escalation!$K$2,$Y111,MAX(Escalation!$C$2,AZ$4-$W111))),
     IF(SSSModel!$C$4="PV",IF(CX$4=$W111,$EA111*(1+SSSModel!$C$2),0),
     IF(SSSModel!$C$4="FCR",IF(AND(CX$4&gt;=$W111,OFFSET(Profiles!$K$2,$Z111,MAX(Profiles!$C$2,AZ$4-$W111))&gt;0),$EC111,0),0))))))</f>
        <v>0</v>
      </c>
      <c r="CY111" s="135">
        <f ca="1">IF(OR($Z111=0,SSSModel!$C$4="CF"),BA111,
IF(LEFT($V111,3)="ON_",
     IF(SSSModel!$C$4="RR",SUMPRODUCT(OFFSET($AC111,0,0,1,$CB$2),OFFSET(Profiles!$K$28,($Z111-1)*(Profiles!$I$26+1)+CY$4-SSSModel!$C$3+1,0,1,$CB$2)),
     IF(SSSModel!$C$4="ECC",$EA111*$EB111*SUMPRODUCT(OFFSET($AC111,0,MAX(0,CY$4-$DZ111-$CA$4+1),1,MIN($DZ111,CY$4-$CA$4+1)),OFFSET(Escalation!$K$24,($Y111-1)*(Escalation!$I$22+1)+CY$4-SSSModel!$C$3+1,MAX(0,CY$4-$DZ111-$CA$4+1),1,MIN($DZ111,CY$4-$CA$4+1))),
     IF(SSSModel!$C$4="PV",BA111*$EA111*(1+SSSModel!$C$2),
     IF(SSSModel!$C$4="FCR",$EC111*SUM(OFFSET($AC111,0,MAX(CY$4-$AC$4-$DZ111+1,0),1,MIN($DZ111,CY$4-$AC$4+1))),0)))),
SUM($AC111:$BZ111)*
     IF(SSSModel!$C$4="RR",OFFSET(Profiles!$K$2,$Z111,MAX(Profiles!$C$2,BA$4-$W111)),
     IF(SSSModel!$C$4="ECC",$EA111*$EB111*IF(MAX(Escalation!$C$2,BA$4-$W111)&gt;$DZ111-1,0,OFFSET(Escalation!$K$2,$Y111,MAX(Escalation!$C$2,BA$4-$W111))),
     IF(SSSModel!$C$4="PV",IF(CY$4=$W111,$EA111*(1+SSSModel!$C$2),0),
     IF(SSSModel!$C$4="FCR",IF(AND(CY$4&gt;=$W111,OFFSET(Profiles!$K$2,$Z111,MAX(Profiles!$C$2,BA$4-$W111))&gt;0),$EC111,0),0))))))</f>
        <v>0</v>
      </c>
      <c r="CZ111" s="135">
        <f ca="1">IF(OR($Z111=0,SSSModel!$C$4="CF"),BB111,
IF(LEFT($V111,3)="ON_",
     IF(SSSModel!$C$4="RR",SUMPRODUCT(OFFSET($AC111,0,0,1,$CB$2),OFFSET(Profiles!$K$28,($Z111-1)*(Profiles!$I$26+1)+CZ$4-SSSModel!$C$3+1,0,1,$CB$2)),
     IF(SSSModel!$C$4="ECC",$EA111*$EB111*SUMPRODUCT(OFFSET($AC111,0,MAX(0,CZ$4-$DZ111-$CA$4+1),1,MIN($DZ111,CZ$4-$CA$4+1)),OFFSET(Escalation!$K$24,($Y111-1)*(Escalation!$I$22+1)+CZ$4-SSSModel!$C$3+1,MAX(0,CZ$4-$DZ111-$CA$4+1),1,MIN($DZ111,CZ$4-$CA$4+1))),
     IF(SSSModel!$C$4="PV",BB111*$EA111*(1+SSSModel!$C$2),
     IF(SSSModel!$C$4="FCR",$EC111*SUM(OFFSET($AC111,0,MAX(CZ$4-$AC$4-$DZ111+1,0),1,MIN($DZ111,CZ$4-$AC$4+1))),0)))),
SUM($AC111:$BZ111)*
     IF(SSSModel!$C$4="RR",OFFSET(Profiles!$K$2,$Z111,MAX(Profiles!$C$2,BB$4-$W111)),
     IF(SSSModel!$C$4="ECC",$EA111*$EB111*IF(MAX(Escalation!$C$2,BB$4-$W111)&gt;$DZ111-1,0,OFFSET(Escalation!$K$2,$Y111,MAX(Escalation!$C$2,BB$4-$W111))),
     IF(SSSModel!$C$4="PV",IF(CZ$4=$W111,$EA111*(1+SSSModel!$C$2),0),
     IF(SSSModel!$C$4="FCR",IF(AND(CZ$4&gt;=$W111,OFFSET(Profiles!$K$2,$Z111,MAX(Profiles!$C$2,BB$4-$W111))&gt;0),$EC111,0),0))))))</f>
        <v>0</v>
      </c>
      <c r="DA111" s="135">
        <f ca="1">IF(OR($Z111=0,SSSModel!$C$4="CF"),BC111,
IF(LEFT($V111,3)="ON_",
     IF(SSSModel!$C$4="RR",SUMPRODUCT(OFFSET($AC111,0,0,1,$CB$2),OFFSET(Profiles!$K$28,($Z111-1)*(Profiles!$I$26+1)+DA$4-SSSModel!$C$3+1,0,1,$CB$2)),
     IF(SSSModel!$C$4="ECC",$EA111*$EB111*SUMPRODUCT(OFFSET($AC111,0,MAX(0,DA$4-$DZ111-$CA$4+1),1,MIN($DZ111,DA$4-$CA$4+1)),OFFSET(Escalation!$K$24,($Y111-1)*(Escalation!$I$22+1)+DA$4-SSSModel!$C$3+1,MAX(0,DA$4-$DZ111-$CA$4+1),1,MIN($DZ111,DA$4-$CA$4+1))),
     IF(SSSModel!$C$4="PV",BC111*$EA111*(1+SSSModel!$C$2),
     IF(SSSModel!$C$4="FCR",$EC111*SUM(OFFSET($AC111,0,MAX(DA$4-$AC$4-$DZ111+1,0),1,MIN($DZ111,DA$4-$AC$4+1))),0)))),
SUM($AC111:$BZ111)*
     IF(SSSModel!$C$4="RR",OFFSET(Profiles!$K$2,$Z111,MAX(Profiles!$C$2,BC$4-$W111)),
     IF(SSSModel!$C$4="ECC",$EA111*$EB111*IF(MAX(Escalation!$C$2,BC$4-$W111)&gt;$DZ111-1,0,OFFSET(Escalation!$K$2,$Y111,MAX(Escalation!$C$2,BC$4-$W111))),
     IF(SSSModel!$C$4="PV",IF(DA$4=$W111,$EA111*(1+SSSModel!$C$2),0),
     IF(SSSModel!$C$4="FCR",IF(AND(DA$4&gt;=$W111,OFFSET(Profiles!$K$2,$Z111,MAX(Profiles!$C$2,BC$4-$W111))&gt;0),$EC111,0),0))))))</f>
        <v>0</v>
      </c>
      <c r="DB111" s="135">
        <f ca="1">IF(OR($Z111=0,SSSModel!$C$4="CF"),BD111,
IF(LEFT($V111,3)="ON_",
     IF(SSSModel!$C$4="RR",SUMPRODUCT(OFFSET($AC111,0,0,1,$CB$2),OFFSET(Profiles!$K$28,($Z111-1)*(Profiles!$I$26+1)+DB$4-SSSModel!$C$3+1,0,1,$CB$2)),
     IF(SSSModel!$C$4="ECC",$EA111*$EB111*SUMPRODUCT(OFFSET($AC111,0,MAX(0,DB$4-$DZ111-$CA$4+1),1,MIN($DZ111,DB$4-$CA$4+1)),OFFSET(Escalation!$K$24,($Y111-1)*(Escalation!$I$22+1)+DB$4-SSSModel!$C$3+1,MAX(0,DB$4-$DZ111-$CA$4+1),1,MIN($DZ111,DB$4-$CA$4+1))),
     IF(SSSModel!$C$4="PV",BD111*$EA111*(1+SSSModel!$C$2),
     IF(SSSModel!$C$4="FCR",$EC111*SUM(OFFSET($AC111,0,MAX(DB$4-$AC$4-$DZ111+1,0),1,MIN($DZ111,DB$4-$AC$4+1))),0)))),
SUM($AC111:$BZ111)*
     IF(SSSModel!$C$4="RR",OFFSET(Profiles!$K$2,$Z111,MAX(Profiles!$C$2,BD$4-$W111)),
     IF(SSSModel!$C$4="ECC",$EA111*$EB111*IF(MAX(Escalation!$C$2,BD$4-$W111)&gt;$DZ111-1,0,OFFSET(Escalation!$K$2,$Y111,MAX(Escalation!$C$2,BD$4-$W111))),
     IF(SSSModel!$C$4="PV",IF(DB$4=$W111,$EA111*(1+SSSModel!$C$2),0),
     IF(SSSModel!$C$4="FCR",IF(AND(DB$4&gt;=$W111,OFFSET(Profiles!$K$2,$Z111,MAX(Profiles!$C$2,BD$4-$W111))&gt;0),$EC111,0),0))))))</f>
        <v>0</v>
      </c>
      <c r="DC111" s="135">
        <f ca="1">IF(OR($Z111=0,SSSModel!$C$4="CF"),BE111,
IF(LEFT($V111,3)="ON_",
     IF(SSSModel!$C$4="RR",SUMPRODUCT(OFFSET($AC111,0,0,1,$CB$2),OFFSET(Profiles!$K$28,($Z111-1)*(Profiles!$I$26+1)+DC$4-SSSModel!$C$3+1,0,1,$CB$2)),
     IF(SSSModel!$C$4="ECC",$EA111*$EB111*SUMPRODUCT(OFFSET($AC111,0,MAX(0,DC$4-$DZ111-$CA$4+1),1,MIN($DZ111,DC$4-$CA$4+1)),OFFSET(Escalation!$K$24,($Y111-1)*(Escalation!$I$22+1)+DC$4-SSSModel!$C$3+1,MAX(0,DC$4-$DZ111-$CA$4+1),1,MIN($DZ111,DC$4-$CA$4+1))),
     IF(SSSModel!$C$4="PV",BE111*$EA111*(1+SSSModel!$C$2),
     IF(SSSModel!$C$4="FCR",$EC111*SUM(OFFSET($AC111,0,MAX(DC$4-$AC$4-$DZ111+1,0),1,MIN($DZ111,DC$4-$AC$4+1))),0)))),
SUM($AC111:$BZ111)*
     IF(SSSModel!$C$4="RR",OFFSET(Profiles!$K$2,$Z111,MAX(Profiles!$C$2,BE$4-$W111)),
     IF(SSSModel!$C$4="ECC",$EA111*$EB111*IF(MAX(Escalation!$C$2,BE$4-$W111)&gt;$DZ111-1,0,OFFSET(Escalation!$K$2,$Y111,MAX(Escalation!$C$2,BE$4-$W111))),
     IF(SSSModel!$C$4="PV",IF(DC$4=$W111,$EA111*(1+SSSModel!$C$2),0),
     IF(SSSModel!$C$4="FCR",IF(AND(DC$4&gt;=$W111,OFFSET(Profiles!$K$2,$Z111,MAX(Profiles!$C$2,BE$4-$W111))&gt;0),$EC111,0),0))))))</f>
        <v>0</v>
      </c>
      <c r="DD111" s="135">
        <f ca="1">IF(OR($Z111=0,SSSModel!$C$4="CF"),BF111,
IF(LEFT($V111,3)="ON_",
     IF(SSSModel!$C$4="RR",SUMPRODUCT(OFFSET($AC111,0,0,1,$CB$2),OFFSET(Profiles!$K$28,($Z111-1)*(Profiles!$I$26+1)+DD$4-SSSModel!$C$3+1,0,1,$CB$2)),
     IF(SSSModel!$C$4="ECC",$EA111*$EB111*SUMPRODUCT(OFFSET($AC111,0,MAX(0,DD$4-$DZ111-$CA$4+1),1,MIN($DZ111,DD$4-$CA$4+1)),OFFSET(Escalation!$K$24,($Y111-1)*(Escalation!$I$22+1)+DD$4-SSSModel!$C$3+1,MAX(0,DD$4-$DZ111-$CA$4+1),1,MIN($DZ111,DD$4-$CA$4+1))),
     IF(SSSModel!$C$4="PV",BF111*$EA111*(1+SSSModel!$C$2),
     IF(SSSModel!$C$4="FCR",$EC111*SUM(OFFSET($AC111,0,MAX(DD$4-$AC$4-$DZ111+1,0),1,MIN($DZ111,DD$4-$AC$4+1))),0)))),
SUM($AC111:$BZ111)*
     IF(SSSModel!$C$4="RR",OFFSET(Profiles!$K$2,$Z111,MAX(Profiles!$C$2,BF$4-$W111)),
     IF(SSSModel!$C$4="ECC",$EA111*$EB111*IF(MAX(Escalation!$C$2,BF$4-$W111)&gt;$DZ111-1,0,OFFSET(Escalation!$K$2,$Y111,MAX(Escalation!$C$2,BF$4-$W111))),
     IF(SSSModel!$C$4="PV",IF(DD$4=$W111,$EA111*(1+SSSModel!$C$2),0),
     IF(SSSModel!$C$4="FCR",IF(AND(DD$4&gt;=$W111,OFFSET(Profiles!$K$2,$Z111,MAX(Profiles!$C$2,BF$4-$W111))&gt;0),$EC111,0),0))))))</f>
        <v>0</v>
      </c>
      <c r="DE111" s="135">
        <f ca="1">IF(OR($Z111=0,SSSModel!$C$4="CF"),BG111,
IF(LEFT($V111,3)="ON_",
     IF(SSSModel!$C$4="RR",SUMPRODUCT(OFFSET($AC111,0,0,1,$CB$2),OFFSET(Profiles!$K$28,($Z111-1)*(Profiles!$I$26+1)+DE$4-SSSModel!$C$3+1,0,1,$CB$2)),
     IF(SSSModel!$C$4="ECC",$EA111*$EB111*SUMPRODUCT(OFFSET($AC111,0,MAX(0,DE$4-$DZ111-$CA$4+1),1,MIN($DZ111,DE$4-$CA$4+1)),OFFSET(Escalation!$K$24,($Y111-1)*(Escalation!$I$22+1)+DE$4-SSSModel!$C$3+1,MAX(0,DE$4-$DZ111-$CA$4+1),1,MIN($DZ111,DE$4-$CA$4+1))),
     IF(SSSModel!$C$4="PV",BG111*$EA111*(1+SSSModel!$C$2),
     IF(SSSModel!$C$4="FCR",$EC111*SUM(OFFSET($AC111,0,MAX(DE$4-$AC$4-$DZ111+1,0),1,MIN($DZ111,DE$4-$AC$4+1))),0)))),
SUM($AC111:$BZ111)*
     IF(SSSModel!$C$4="RR",OFFSET(Profiles!$K$2,$Z111,MAX(Profiles!$C$2,BG$4-$W111)),
     IF(SSSModel!$C$4="ECC",$EA111*$EB111*IF(MAX(Escalation!$C$2,BG$4-$W111)&gt;$DZ111-1,0,OFFSET(Escalation!$K$2,$Y111,MAX(Escalation!$C$2,BG$4-$W111))),
     IF(SSSModel!$C$4="PV",IF(DE$4=$W111,$EA111*(1+SSSModel!$C$2),0),
     IF(SSSModel!$C$4="FCR",IF(AND(DE$4&gt;=$W111,OFFSET(Profiles!$K$2,$Z111,MAX(Profiles!$C$2,BG$4-$W111))&gt;0),$EC111,0),0))))))</f>
        <v>0</v>
      </c>
      <c r="DF111" s="135">
        <f ca="1">IF(OR($Z111=0,SSSModel!$C$4="CF"),BH111,
IF(LEFT($V111,3)="ON_",
     IF(SSSModel!$C$4="RR",SUMPRODUCT(OFFSET($AC111,0,0,1,$CB$2),OFFSET(Profiles!$K$28,($Z111-1)*(Profiles!$I$26+1)+DF$4-SSSModel!$C$3+1,0,1,$CB$2)),
     IF(SSSModel!$C$4="ECC",$EA111*$EB111*SUMPRODUCT(OFFSET($AC111,0,MAX(0,DF$4-$DZ111-$CA$4+1),1,MIN($DZ111,DF$4-$CA$4+1)),OFFSET(Escalation!$K$24,($Y111-1)*(Escalation!$I$22+1)+DF$4-SSSModel!$C$3+1,MAX(0,DF$4-$DZ111-$CA$4+1),1,MIN($DZ111,DF$4-$CA$4+1))),
     IF(SSSModel!$C$4="PV",BH111*$EA111*(1+SSSModel!$C$2),
     IF(SSSModel!$C$4="FCR",$EC111*SUM(OFFSET($AC111,0,MAX(DF$4-$AC$4-$DZ111+1,0),1,MIN($DZ111,DF$4-$AC$4+1))),0)))),
SUM($AC111:$BZ111)*
     IF(SSSModel!$C$4="RR",OFFSET(Profiles!$K$2,$Z111,MAX(Profiles!$C$2,BH$4-$W111)),
     IF(SSSModel!$C$4="ECC",$EA111*$EB111*IF(MAX(Escalation!$C$2,BH$4-$W111)&gt;$DZ111-1,0,OFFSET(Escalation!$K$2,$Y111,MAX(Escalation!$C$2,BH$4-$W111))),
     IF(SSSModel!$C$4="PV",IF(DF$4=$W111,$EA111*(1+SSSModel!$C$2),0),
     IF(SSSModel!$C$4="FCR",IF(AND(DF$4&gt;=$W111,OFFSET(Profiles!$K$2,$Z111,MAX(Profiles!$C$2,BH$4-$W111))&gt;0),$EC111,0),0))))))</f>
        <v>0</v>
      </c>
      <c r="DG111" s="135">
        <f ca="1">IF(OR($Z111=0,SSSModel!$C$4="CF"),BI111,
IF(LEFT($V111,3)="ON_",
     IF(SSSModel!$C$4="RR",SUMPRODUCT(OFFSET($AC111,0,0,1,$CB$2),OFFSET(Profiles!$K$28,($Z111-1)*(Profiles!$I$26+1)+DG$4-SSSModel!$C$3+1,0,1,$CB$2)),
     IF(SSSModel!$C$4="ECC",$EA111*$EB111*SUMPRODUCT(OFFSET($AC111,0,MAX(0,DG$4-$DZ111-$CA$4+1),1,MIN($DZ111,DG$4-$CA$4+1)),OFFSET(Escalation!$K$24,($Y111-1)*(Escalation!$I$22+1)+DG$4-SSSModel!$C$3+1,MAX(0,DG$4-$DZ111-$CA$4+1),1,MIN($DZ111,DG$4-$CA$4+1))),
     IF(SSSModel!$C$4="PV",BI111*$EA111*(1+SSSModel!$C$2),
     IF(SSSModel!$C$4="FCR",$EC111*SUM(OFFSET($AC111,0,MAX(DG$4-$AC$4-$DZ111+1,0),1,MIN($DZ111,DG$4-$AC$4+1))),0)))),
SUM($AC111:$BZ111)*
     IF(SSSModel!$C$4="RR",OFFSET(Profiles!$K$2,$Z111,MAX(Profiles!$C$2,BI$4-$W111)),
     IF(SSSModel!$C$4="ECC",$EA111*$EB111*IF(MAX(Escalation!$C$2,BI$4-$W111)&gt;$DZ111-1,0,OFFSET(Escalation!$K$2,$Y111,MAX(Escalation!$C$2,BI$4-$W111))),
     IF(SSSModel!$C$4="PV",IF(DG$4=$W111,$EA111*(1+SSSModel!$C$2),0),
     IF(SSSModel!$C$4="FCR",IF(AND(DG$4&gt;=$W111,OFFSET(Profiles!$K$2,$Z111,MAX(Profiles!$C$2,BI$4-$W111))&gt;0),$EC111,0),0))))))</f>
        <v>0</v>
      </c>
      <c r="DH111" s="135">
        <f ca="1">IF(OR($Z111=0,SSSModel!$C$4="CF"),BJ111,
IF(LEFT($V111,3)="ON_",
     IF(SSSModel!$C$4="RR",SUMPRODUCT(OFFSET($AC111,0,0,1,$CB$2),OFFSET(Profiles!$K$28,($Z111-1)*(Profiles!$I$26+1)+DH$4-SSSModel!$C$3+1,0,1,$CB$2)),
     IF(SSSModel!$C$4="ECC",$EA111*$EB111*SUMPRODUCT(OFFSET($AC111,0,MAX(0,DH$4-$DZ111-$CA$4+1),1,MIN($DZ111,DH$4-$CA$4+1)),OFFSET(Escalation!$K$24,($Y111-1)*(Escalation!$I$22+1)+DH$4-SSSModel!$C$3+1,MAX(0,DH$4-$DZ111-$CA$4+1),1,MIN($DZ111,DH$4-$CA$4+1))),
     IF(SSSModel!$C$4="PV",BJ111*$EA111*(1+SSSModel!$C$2),
     IF(SSSModel!$C$4="FCR",$EC111*SUM(OFFSET($AC111,0,MAX(DH$4-$AC$4-$DZ111+1,0),1,MIN($DZ111,DH$4-$AC$4+1))),0)))),
SUM($AC111:$BZ111)*
     IF(SSSModel!$C$4="RR",OFFSET(Profiles!$K$2,$Z111,MAX(Profiles!$C$2,BJ$4-$W111)),
     IF(SSSModel!$C$4="ECC",$EA111*$EB111*IF(MAX(Escalation!$C$2,BJ$4-$W111)&gt;$DZ111-1,0,OFFSET(Escalation!$K$2,$Y111,MAX(Escalation!$C$2,BJ$4-$W111))),
     IF(SSSModel!$C$4="PV",IF(DH$4=$W111,$EA111*(1+SSSModel!$C$2),0),
     IF(SSSModel!$C$4="FCR",IF(AND(DH$4&gt;=$W111,OFFSET(Profiles!$K$2,$Z111,MAX(Profiles!$C$2,BJ$4-$W111))&gt;0),$EC111,0),0))))))</f>
        <v>0</v>
      </c>
      <c r="DI111" s="135">
        <f ca="1">IF(OR($Z111=0,SSSModel!$C$4="CF"),BK111,
IF(LEFT($V111,3)="ON_",
     IF(SSSModel!$C$4="RR",SUMPRODUCT(OFFSET($AC111,0,0,1,$CB$2),OFFSET(Profiles!$K$28,($Z111-1)*(Profiles!$I$26+1)+DI$4-SSSModel!$C$3+1,0,1,$CB$2)),
     IF(SSSModel!$C$4="ECC",$EA111*$EB111*SUMPRODUCT(OFFSET($AC111,0,MAX(0,DI$4-$DZ111-$CA$4+1),1,MIN($DZ111,DI$4-$CA$4+1)),OFFSET(Escalation!$K$24,($Y111-1)*(Escalation!$I$22+1)+DI$4-SSSModel!$C$3+1,MAX(0,DI$4-$DZ111-$CA$4+1),1,MIN($DZ111,DI$4-$CA$4+1))),
     IF(SSSModel!$C$4="PV",BK111*$EA111*(1+SSSModel!$C$2),
     IF(SSSModel!$C$4="FCR",$EC111*SUM(OFFSET($AC111,0,MAX(DI$4-$AC$4-$DZ111+1,0),1,MIN($DZ111,DI$4-$AC$4+1))),0)))),
SUM($AC111:$BZ111)*
     IF(SSSModel!$C$4="RR",OFFSET(Profiles!$K$2,$Z111,MAX(Profiles!$C$2,BK$4-$W111)),
     IF(SSSModel!$C$4="ECC",$EA111*$EB111*IF(MAX(Escalation!$C$2,BK$4-$W111)&gt;$DZ111-1,0,OFFSET(Escalation!$K$2,$Y111,MAX(Escalation!$C$2,BK$4-$W111))),
     IF(SSSModel!$C$4="PV",IF(DI$4=$W111,$EA111*(1+SSSModel!$C$2),0),
     IF(SSSModel!$C$4="FCR",IF(AND(DI$4&gt;=$W111,OFFSET(Profiles!$K$2,$Z111,MAX(Profiles!$C$2,BK$4-$W111))&gt;0),$EC111,0),0))))))</f>
        <v>0</v>
      </c>
      <c r="DJ111" s="135">
        <f ca="1">IF(OR($Z111=0,SSSModel!$C$4="CF"),BL111,
IF(LEFT($V111,3)="ON_",
     IF(SSSModel!$C$4="RR",SUMPRODUCT(OFFSET($AC111,0,0,1,$CB$2),OFFSET(Profiles!$K$28,($Z111-1)*(Profiles!$I$26+1)+DJ$4-SSSModel!$C$3+1,0,1,$CB$2)),
     IF(SSSModel!$C$4="ECC",$EA111*$EB111*SUMPRODUCT(OFFSET($AC111,0,MAX(0,DJ$4-$DZ111-$CA$4+1),1,MIN($DZ111,DJ$4-$CA$4+1)),OFFSET(Escalation!$K$24,($Y111-1)*(Escalation!$I$22+1)+DJ$4-SSSModel!$C$3+1,MAX(0,DJ$4-$DZ111-$CA$4+1),1,MIN($DZ111,DJ$4-$CA$4+1))),
     IF(SSSModel!$C$4="PV",BL111*$EA111*(1+SSSModel!$C$2),
     IF(SSSModel!$C$4="FCR",$EC111*SUM(OFFSET($AC111,0,MAX(DJ$4-$AC$4-$DZ111+1,0),1,MIN($DZ111,DJ$4-$AC$4+1))),0)))),
SUM($AC111:$BZ111)*
     IF(SSSModel!$C$4="RR",OFFSET(Profiles!$K$2,$Z111,MAX(Profiles!$C$2,BL$4-$W111)),
     IF(SSSModel!$C$4="ECC",$EA111*$EB111*IF(MAX(Escalation!$C$2,BL$4-$W111)&gt;$DZ111-1,0,OFFSET(Escalation!$K$2,$Y111,MAX(Escalation!$C$2,BL$4-$W111))),
     IF(SSSModel!$C$4="PV",IF(DJ$4=$W111,$EA111*(1+SSSModel!$C$2),0),
     IF(SSSModel!$C$4="FCR",IF(AND(DJ$4&gt;=$W111,OFFSET(Profiles!$K$2,$Z111,MAX(Profiles!$C$2,BL$4-$W111))&gt;0),$EC111,0),0))))))</f>
        <v>0</v>
      </c>
      <c r="DK111" s="135">
        <f ca="1">IF(OR($Z111=0,SSSModel!$C$4="CF"),BM111,
IF(LEFT($V111,3)="ON_",
     IF(SSSModel!$C$4="RR",SUMPRODUCT(OFFSET($AC111,0,0,1,$CB$2),OFFSET(Profiles!$K$28,($Z111-1)*(Profiles!$I$26+1)+DK$4-SSSModel!$C$3+1,0,1,$CB$2)),
     IF(SSSModel!$C$4="ECC",$EA111*$EB111*SUMPRODUCT(OFFSET($AC111,0,MAX(0,DK$4-$DZ111-$CA$4+1),1,MIN($DZ111,DK$4-$CA$4+1)),OFFSET(Escalation!$K$24,($Y111-1)*(Escalation!$I$22+1)+DK$4-SSSModel!$C$3+1,MAX(0,DK$4-$DZ111-$CA$4+1),1,MIN($DZ111,DK$4-$CA$4+1))),
     IF(SSSModel!$C$4="PV",BM111*$EA111*(1+SSSModel!$C$2),
     IF(SSSModel!$C$4="FCR",$EC111*SUM(OFFSET($AC111,0,MAX(DK$4-$AC$4-$DZ111+1,0),1,MIN($DZ111,DK$4-$AC$4+1))),0)))),
SUM($AC111:$BZ111)*
     IF(SSSModel!$C$4="RR",OFFSET(Profiles!$K$2,$Z111,MAX(Profiles!$C$2,BM$4-$W111)),
     IF(SSSModel!$C$4="ECC",$EA111*$EB111*IF(MAX(Escalation!$C$2,BM$4-$W111)&gt;$DZ111-1,0,OFFSET(Escalation!$K$2,$Y111,MAX(Escalation!$C$2,BM$4-$W111))),
     IF(SSSModel!$C$4="PV",IF(DK$4=$W111,$EA111*(1+SSSModel!$C$2),0),
     IF(SSSModel!$C$4="FCR",IF(AND(DK$4&gt;=$W111,OFFSET(Profiles!$K$2,$Z111,MAX(Profiles!$C$2,BM$4-$W111))&gt;0),$EC111,0),0))))))</f>
        <v>0</v>
      </c>
      <c r="DL111" s="135">
        <f ca="1">IF(OR($Z111=0,SSSModel!$C$4="CF"),BN111,
IF(LEFT($V111,3)="ON_",
     IF(SSSModel!$C$4="RR",SUMPRODUCT(OFFSET($AC111,0,0,1,$CB$2),OFFSET(Profiles!$K$28,($Z111-1)*(Profiles!$I$26+1)+DL$4-SSSModel!$C$3+1,0,1,$CB$2)),
     IF(SSSModel!$C$4="ECC",$EA111*$EB111*SUMPRODUCT(OFFSET($AC111,0,MAX(0,DL$4-$DZ111-$CA$4+1),1,MIN($DZ111,DL$4-$CA$4+1)),OFFSET(Escalation!$K$24,($Y111-1)*(Escalation!$I$22+1)+DL$4-SSSModel!$C$3+1,MAX(0,DL$4-$DZ111-$CA$4+1),1,MIN($DZ111,DL$4-$CA$4+1))),
     IF(SSSModel!$C$4="PV",BN111*$EA111*(1+SSSModel!$C$2),
     IF(SSSModel!$C$4="FCR",$EC111*SUM(OFFSET($AC111,0,MAX(DL$4-$AC$4-$DZ111+1,0),1,MIN($DZ111,DL$4-$AC$4+1))),0)))),
SUM($AC111:$BZ111)*
     IF(SSSModel!$C$4="RR",OFFSET(Profiles!$K$2,$Z111,MAX(Profiles!$C$2,BN$4-$W111)),
     IF(SSSModel!$C$4="ECC",$EA111*$EB111*IF(MAX(Escalation!$C$2,BN$4-$W111)&gt;$DZ111-1,0,OFFSET(Escalation!$K$2,$Y111,MAX(Escalation!$C$2,BN$4-$W111))),
     IF(SSSModel!$C$4="PV",IF(DL$4=$W111,$EA111*(1+SSSModel!$C$2),0),
     IF(SSSModel!$C$4="FCR",IF(AND(DL$4&gt;=$W111,OFFSET(Profiles!$K$2,$Z111,MAX(Profiles!$C$2,BN$4-$W111))&gt;0),$EC111,0),0))))))</f>
        <v>0</v>
      </c>
      <c r="DM111" s="135">
        <f ca="1">IF(OR($Z111=0,SSSModel!$C$4="CF"),BO111,
IF(LEFT($V111,3)="ON_",
     IF(SSSModel!$C$4="RR",SUMPRODUCT(OFFSET($AC111,0,0,1,$CB$2),OFFSET(Profiles!$K$28,($Z111-1)*(Profiles!$I$26+1)+DM$4-SSSModel!$C$3+1,0,1,$CB$2)),
     IF(SSSModel!$C$4="ECC",$EA111*$EB111*SUMPRODUCT(OFFSET($AC111,0,MAX(0,DM$4-$DZ111-$CA$4+1),1,MIN($DZ111,DM$4-$CA$4+1)),OFFSET(Escalation!$K$24,($Y111-1)*(Escalation!$I$22+1)+DM$4-SSSModel!$C$3+1,MAX(0,DM$4-$DZ111-$CA$4+1),1,MIN($DZ111,DM$4-$CA$4+1))),
     IF(SSSModel!$C$4="PV",BO111*$EA111*(1+SSSModel!$C$2),
     IF(SSSModel!$C$4="FCR",$EC111*SUM(OFFSET($AC111,0,MAX(DM$4-$AC$4-$DZ111+1,0),1,MIN($DZ111,DM$4-$AC$4+1))),0)))),
SUM($AC111:$BZ111)*
     IF(SSSModel!$C$4="RR",OFFSET(Profiles!$K$2,$Z111,MAX(Profiles!$C$2,BO$4-$W111)),
     IF(SSSModel!$C$4="ECC",$EA111*$EB111*IF(MAX(Escalation!$C$2,BO$4-$W111)&gt;$DZ111-1,0,OFFSET(Escalation!$K$2,$Y111,MAX(Escalation!$C$2,BO$4-$W111))),
     IF(SSSModel!$C$4="PV",IF(DM$4=$W111,$EA111*(1+SSSModel!$C$2),0),
     IF(SSSModel!$C$4="FCR",IF(AND(DM$4&gt;=$W111,OFFSET(Profiles!$K$2,$Z111,MAX(Profiles!$C$2,BO$4-$W111))&gt;0),$EC111,0),0))))))</f>
        <v>0</v>
      </c>
      <c r="DN111" s="135">
        <f ca="1">IF(OR($Z111=0,SSSModel!$C$4="CF"),BP111,
IF(LEFT($V111,3)="ON_",
     IF(SSSModel!$C$4="RR",SUMPRODUCT(OFFSET($AC111,0,0,1,$CB$2),OFFSET(Profiles!$K$28,($Z111-1)*(Profiles!$I$26+1)+DN$4-SSSModel!$C$3+1,0,1,$CB$2)),
     IF(SSSModel!$C$4="ECC",$EA111*$EB111*SUMPRODUCT(OFFSET($AC111,0,MAX(0,DN$4-$DZ111-$CA$4+1),1,MIN($DZ111,DN$4-$CA$4+1)),OFFSET(Escalation!$K$24,($Y111-1)*(Escalation!$I$22+1)+DN$4-SSSModel!$C$3+1,MAX(0,DN$4-$DZ111-$CA$4+1),1,MIN($DZ111,DN$4-$CA$4+1))),
     IF(SSSModel!$C$4="PV",BP111*$EA111*(1+SSSModel!$C$2),
     IF(SSSModel!$C$4="FCR",$EC111*SUM(OFFSET($AC111,0,MAX(DN$4-$AC$4-$DZ111+1,0),1,MIN($DZ111,DN$4-$AC$4+1))),0)))),
SUM($AC111:$BZ111)*
     IF(SSSModel!$C$4="RR",OFFSET(Profiles!$K$2,$Z111,MAX(Profiles!$C$2,BP$4-$W111)),
     IF(SSSModel!$C$4="ECC",$EA111*$EB111*IF(MAX(Escalation!$C$2,BP$4-$W111)&gt;$DZ111-1,0,OFFSET(Escalation!$K$2,$Y111,MAX(Escalation!$C$2,BP$4-$W111))),
     IF(SSSModel!$C$4="PV",IF(DN$4=$W111,$EA111*(1+SSSModel!$C$2),0),
     IF(SSSModel!$C$4="FCR",IF(AND(DN$4&gt;=$W111,OFFSET(Profiles!$K$2,$Z111,MAX(Profiles!$C$2,BP$4-$W111))&gt;0),$EC111,0),0))))))</f>
        <v>0</v>
      </c>
      <c r="DO111" s="135">
        <f ca="1">IF(OR($Z111=0,SSSModel!$C$4="CF"),BQ111,
IF(LEFT($V111,3)="ON_",
     IF(SSSModel!$C$4="RR",SUMPRODUCT(OFFSET($AC111,0,0,1,$CB$2),OFFSET(Profiles!$K$28,($Z111-1)*(Profiles!$I$26+1)+DO$4-SSSModel!$C$3+1,0,1,$CB$2)),
     IF(SSSModel!$C$4="ECC",$EA111*$EB111*SUMPRODUCT(OFFSET($AC111,0,MAX(0,DO$4-$DZ111-$CA$4+1),1,MIN($DZ111,DO$4-$CA$4+1)),OFFSET(Escalation!$K$24,($Y111-1)*(Escalation!$I$22+1)+DO$4-SSSModel!$C$3+1,MAX(0,DO$4-$DZ111-$CA$4+1),1,MIN($DZ111,DO$4-$CA$4+1))),
     IF(SSSModel!$C$4="PV",BQ111*$EA111*(1+SSSModel!$C$2),
     IF(SSSModel!$C$4="FCR",$EC111*SUM(OFFSET($AC111,0,MAX(DO$4-$AC$4-$DZ111+1,0),1,MIN($DZ111,DO$4-$AC$4+1))),0)))),
SUM($AC111:$BZ111)*
     IF(SSSModel!$C$4="RR",OFFSET(Profiles!$K$2,$Z111,MAX(Profiles!$C$2,BQ$4-$W111)),
     IF(SSSModel!$C$4="ECC",$EA111*$EB111*IF(MAX(Escalation!$C$2,BQ$4-$W111)&gt;$DZ111-1,0,OFFSET(Escalation!$K$2,$Y111,MAX(Escalation!$C$2,BQ$4-$W111))),
     IF(SSSModel!$C$4="PV",IF(DO$4=$W111,$EA111*(1+SSSModel!$C$2),0),
     IF(SSSModel!$C$4="FCR",IF(AND(DO$4&gt;=$W111,OFFSET(Profiles!$K$2,$Z111,MAX(Profiles!$C$2,BQ$4-$W111))&gt;0),$EC111,0),0))))))</f>
        <v>0</v>
      </c>
      <c r="DP111" s="135">
        <f ca="1">IF(OR($Z111=0,SSSModel!$C$4="CF"),BR111,
IF(LEFT($V111,3)="ON_",
     IF(SSSModel!$C$4="RR",SUMPRODUCT(OFFSET($AC111,0,0,1,$CB$2),OFFSET(Profiles!$K$28,($Z111-1)*(Profiles!$I$26+1)+DP$4-SSSModel!$C$3+1,0,1,$CB$2)),
     IF(SSSModel!$C$4="ECC",$EA111*$EB111*SUMPRODUCT(OFFSET($AC111,0,MAX(0,DP$4-$DZ111-$CA$4+1),1,MIN($DZ111,DP$4-$CA$4+1)),OFFSET(Escalation!$K$24,($Y111-1)*(Escalation!$I$22+1)+DP$4-SSSModel!$C$3+1,MAX(0,DP$4-$DZ111-$CA$4+1),1,MIN($DZ111,DP$4-$CA$4+1))),
     IF(SSSModel!$C$4="PV",BR111*$EA111*(1+SSSModel!$C$2),
     IF(SSSModel!$C$4="FCR",$EC111*SUM(OFFSET($AC111,0,MAX(DP$4-$AC$4-$DZ111+1,0),1,MIN($DZ111,DP$4-$AC$4+1))),0)))),
SUM($AC111:$BZ111)*
     IF(SSSModel!$C$4="RR",OFFSET(Profiles!$K$2,$Z111,MAX(Profiles!$C$2,BR$4-$W111)),
     IF(SSSModel!$C$4="ECC",$EA111*$EB111*IF(MAX(Escalation!$C$2,BR$4-$W111)&gt;$DZ111-1,0,OFFSET(Escalation!$K$2,$Y111,MAX(Escalation!$C$2,BR$4-$W111))),
     IF(SSSModel!$C$4="PV",IF(DP$4=$W111,$EA111*(1+SSSModel!$C$2),0),
     IF(SSSModel!$C$4="FCR",IF(AND(DP$4&gt;=$W111,OFFSET(Profiles!$K$2,$Z111,MAX(Profiles!$C$2,BR$4-$W111))&gt;0),$EC111,0),0))))))</f>
        <v>0</v>
      </c>
      <c r="DQ111" s="135">
        <f ca="1">IF(OR($Z111=0,SSSModel!$C$4="CF"),BS111,
IF(LEFT($V111,3)="ON_",
     IF(SSSModel!$C$4="RR",SUMPRODUCT(OFFSET($AC111,0,0,1,$CB$2),OFFSET(Profiles!$K$28,($Z111-1)*(Profiles!$I$26+1)+DQ$4-SSSModel!$C$3+1,0,1,$CB$2)),
     IF(SSSModel!$C$4="ECC",$EA111*$EB111*SUMPRODUCT(OFFSET($AC111,0,MAX(0,DQ$4-$DZ111-$CA$4+1),1,MIN($DZ111,DQ$4-$CA$4+1)),OFFSET(Escalation!$K$24,($Y111-1)*(Escalation!$I$22+1)+DQ$4-SSSModel!$C$3+1,MAX(0,DQ$4-$DZ111-$CA$4+1),1,MIN($DZ111,DQ$4-$CA$4+1))),
     IF(SSSModel!$C$4="PV",BS111*$EA111*(1+SSSModel!$C$2),
     IF(SSSModel!$C$4="FCR",$EC111*SUM(OFFSET($AC111,0,MAX(DQ$4-$AC$4-$DZ111+1,0),1,MIN($DZ111,DQ$4-$AC$4+1))),0)))),
SUM($AC111:$BZ111)*
     IF(SSSModel!$C$4="RR",OFFSET(Profiles!$K$2,$Z111,MAX(Profiles!$C$2,BS$4-$W111)),
     IF(SSSModel!$C$4="ECC",$EA111*$EB111*IF(MAX(Escalation!$C$2,BS$4-$W111)&gt;$DZ111-1,0,OFFSET(Escalation!$K$2,$Y111,MAX(Escalation!$C$2,BS$4-$W111))),
     IF(SSSModel!$C$4="PV",IF(DQ$4=$W111,$EA111*(1+SSSModel!$C$2),0),
     IF(SSSModel!$C$4="FCR",IF(AND(DQ$4&gt;=$W111,OFFSET(Profiles!$K$2,$Z111,MAX(Profiles!$C$2,BS$4-$W111))&gt;0),$EC111,0),0))))))</f>
        <v>0</v>
      </c>
      <c r="DR111" s="135">
        <f ca="1">IF(OR($Z111=0,SSSModel!$C$4="CF"),BT111,
IF(LEFT($V111,3)="ON_",
     IF(SSSModel!$C$4="RR",SUMPRODUCT(OFFSET($AC111,0,0,1,$CB$2),OFFSET(Profiles!$K$28,($Z111-1)*(Profiles!$I$26+1)+DR$4-SSSModel!$C$3+1,0,1,$CB$2)),
     IF(SSSModel!$C$4="ECC",$EA111*$EB111*SUMPRODUCT(OFFSET($AC111,0,MAX(0,DR$4-$DZ111-$CA$4+1),1,MIN($DZ111,DR$4-$CA$4+1)),OFFSET(Escalation!$K$24,($Y111-1)*(Escalation!$I$22+1)+DR$4-SSSModel!$C$3+1,MAX(0,DR$4-$DZ111-$CA$4+1),1,MIN($DZ111,DR$4-$CA$4+1))),
     IF(SSSModel!$C$4="PV",BT111*$EA111*(1+SSSModel!$C$2),
     IF(SSSModel!$C$4="FCR",$EC111*SUM(OFFSET($AC111,0,MAX(DR$4-$AC$4-$DZ111+1,0),1,MIN($DZ111,DR$4-$AC$4+1))),0)))),
SUM($AC111:$BZ111)*
     IF(SSSModel!$C$4="RR",OFFSET(Profiles!$K$2,$Z111,MAX(Profiles!$C$2,BT$4-$W111)),
     IF(SSSModel!$C$4="ECC",$EA111*$EB111*IF(MAX(Escalation!$C$2,BT$4-$W111)&gt;$DZ111-1,0,OFFSET(Escalation!$K$2,$Y111,MAX(Escalation!$C$2,BT$4-$W111))),
     IF(SSSModel!$C$4="PV",IF(DR$4=$W111,$EA111*(1+SSSModel!$C$2),0),
     IF(SSSModel!$C$4="FCR",IF(AND(DR$4&gt;=$W111,OFFSET(Profiles!$K$2,$Z111,MAX(Profiles!$C$2,BT$4-$W111))&gt;0),$EC111,0),0))))))</f>
        <v>0</v>
      </c>
      <c r="DS111" s="135">
        <f ca="1">IF(OR($Z111=0,SSSModel!$C$4="CF"),BU111,
IF(LEFT($V111,3)="ON_",
     IF(SSSModel!$C$4="RR",SUMPRODUCT(OFFSET($AC111,0,0,1,$CB$2),OFFSET(Profiles!$K$28,($Z111-1)*(Profiles!$I$26+1)+DS$4-SSSModel!$C$3+1,0,1,$CB$2)),
     IF(SSSModel!$C$4="ECC",$EA111*$EB111*SUMPRODUCT(OFFSET($AC111,0,MAX(0,DS$4-$DZ111-$CA$4+1),1,MIN($DZ111,DS$4-$CA$4+1)),OFFSET(Escalation!$K$24,($Y111-1)*(Escalation!$I$22+1)+DS$4-SSSModel!$C$3+1,MAX(0,DS$4-$DZ111-$CA$4+1),1,MIN($DZ111,DS$4-$CA$4+1))),
     IF(SSSModel!$C$4="PV",BU111*$EA111*(1+SSSModel!$C$2),
     IF(SSSModel!$C$4="FCR",$EC111*SUM(OFFSET($AC111,0,MAX(DS$4-$AC$4-$DZ111+1,0),1,MIN($DZ111,DS$4-$AC$4+1))),0)))),
SUM($AC111:$BZ111)*
     IF(SSSModel!$C$4="RR",OFFSET(Profiles!$K$2,$Z111,MAX(Profiles!$C$2,BU$4-$W111)),
     IF(SSSModel!$C$4="ECC",$EA111*$EB111*IF(MAX(Escalation!$C$2,BU$4-$W111)&gt;$DZ111-1,0,OFFSET(Escalation!$K$2,$Y111,MAX(Escalation!$C$2,BU$4-$W111))),
     IF(SSSModel!$C$4="PV",IF(DS$4=$W111,$EA111*(1+SSSModel!$C$2),0),
     IF(SSSModel!$C$4="FCR",IF(AND(DS$4&gt;=$W111,OFFSET(Profiles!$K$2,$Z111,MAX(Profiles!$C$2,BU$4-$W111))&gt;0),$EC111,0),0))))))</f>
        <v>0</v>
      </c>
      <c r="DT111" s="135">
        <f ca="1">IF(OR($Z111=0,SSSModel!$C$4="CF"),BV111,
IF(LEFT($V111,3)="ON_",
     IF(SSSModel!$C$4="RR",SUMPRODUCT(OFFSET($AC111,0,0,1,$CB$2),OFFSET(Profiles!$K$28,($Z111-1)*(Profiles!$I$26+1)+DT$4-SSSModel!$C$3+1,0,1,$CB$2)),
     IF(SSSModel!$C$4="ECC",$EA111*$EB111*SUMPRODUCT(OFFSET($AC111,0,MAX(0,DT$4-$DZ111-$CA$4+1),1,MIN($DZ111,DT$4-$CA$4+1)),OFFSET(Escalation!$K$24,($Y111-1)*(Escalation!$I$22+1)+DT$4-SSSModel!$C$3+1,MAX(0,DT$4-$DZ111-$CA$4+1),1,MIN($DZ111,DT$4-$CA$4+1))),
     IF(SSSModel!$C$4="PV",BV111*$EA111*(1+SSSModel!$C$2),
     IF(SSSModel!$C$4="FCR",$EC111*SUM(OFFSET($AC111,0,MAX(DT$4-$AC$4-$DZ111+1,0),1,MIN($DZ111,DT$4-$AC$4+1))),0)))),
SUM($AC111:$BZ111)*
     IF(SSSModel!$C$4="RR",OFFSET(Profiles!$K$2,$Z111,MAX(Profiles!$C$2,BV$4-$W111)),
     IF(SSSModel!$C$4="ECC",$EA111*$EB111*IF(MAX(Escalation!$C$2,BV$4-$W111)&gt;$DZ111-1,0,OFFSET(Escalation!$K$2,$Y111,MAX(Escalation!$C$2,BV$4-$W111))),
     IF(SSSModel!$C$4="PV",IF(DT$4=$W111,$EA111*(1+SSSModel!$C$2),0),
     IF(SSSModel!$C$4="FCR",IF(AND(DT$4&gt;=$W111,OFFSET(Profiles!$K$2,$Z111,MAX(Profiles!$C$2,BV$4-$W111))&gt;0),$EC111,0),0))))))</f>
        <v>0</v>
      </c>
      <c r="DU111" s="135">
        <f ca="1">IF(OR($Z111=0,SSSModel!$C$4="CF"),BW111,
IF(LEFT($V111,3)="ON_",
     IF(SSSModel!$C$4="RR",SUMPRODUCT(OFFSET($AC111,0,0,1,$CB$2),OFFSET(Profiles!$K$28,($Z111-1)*(Profiles!$I$26+1)+DU$4-SSSModel!$C$3+1,0,1,$CB$2)),
     IF(SSSModel!$C$4="ECC",$EA111*$EB111*SUMPRODUCT(OFFSET($AC111,0,MAX(0,DU$4-$DZ111-$CA$4+1),1,MIN($DZ111,DU$4-$CA$4+1)),OFFSET(Escalation!$K$24,($Y111-1)*(Escalation!$I$22+1)+DU$4-SSSModel!$C$3+1,MAX(0,DU$4-$DZ111-$CA$4+1),1,MIN($DZ111,DU$4-$CA$4+1))),
     IF(SSSModel!$C$4="PV",BW111*$EA111*(1+SSSModel!$C$2),
     IF(SSSModel!$C$4="FCR",$EC111*SUM(OFFSET($AC111,0,MAX(DU$4-$AC$4-$DZ111+1,0),1,MIN($DZ111,DU$4-$AC$4+1))),0)))),
SUM($AC111:$BZ111)*
     IF(SSSModel!$C$4="RR",OFFSET(Profiles!$K$2,$Z111,MAX(Profiles!$C$2,BW$4-$W111)),
     IF(SSSModel!$C$4="ECC",$EA111*$EB111*IF(MAX(Escalation!$C$2,BW$4-$W111)&gt;$DZ111-1,0,OFFSET(Escalation!$K$2,$Y111,MAX(Escalation!$C$2,BW$4-$W111))),
     IF(SSSModel!$C$4="PV",IF(DU$4=$W111,$EA111*(1+SSSModel!$C$2),0),
     IF(SSSModel!$C$4="FCR",IF(AND(DU$4&gt;=$W111,OFFSET(Profiles!$K$2,$Z111,MAX(Profiles!$C$2,BW$4-$W111))&gt;0),$EC111,0),0))))))</f>
        <v>0</v>
      </c>
      <c r="DV111" s="136">
        <f ca="1">IF(OR($Z111=0,SSSModel!$C$4="CF"),BX111,
IF(LEFT($V111,3)="ON_",
     IF(SSSModel!$C$4="RR",SUMPRODUCT(OFFSET($AC111,0,0,1,$CB$2),OFFSET(Profiles!$K$28,($Z111-1)*(Profiles!$I$26+1)+DV$4-SSSModel!$C$3+1,0,1,$CB$2)),
     IF(SSSModel!$C$4="ECC",$EA111*$EB111*SUMPRODUCT(OFFSET($AC111,0,MAX(0,DV$4-$DZ111-$CA$4+1),1,MIN($DZ111,DV$4-$CA$4+1)),OFFSET(Escalation!$K$24,($Y111-1)*(Escalation!$I$22+1)+DV$4-SSSModel!$C$3+1,MAX(0,DV$4-$DZ111-$CA$4+1),1,MIN($DZ111,DV$4-$CA$4+1))),
     IF(SSSModel!$C$4="PV",BX111*$EA111*(1+SSSModel!$C$2),
     IF(SSSModel!$C$4="FCR",$EC111*SUM(OFFSET($AC111,0,MAX(DV$4-$AC$4-$DZ111+1,0),1,MIN($DZ111,DV$4-$AC$4+1))),0)))),
SUM($AC111:$BZ111)*
     IF(SSSModel!$C$4="RR",OFFSET(Profiles!$K$2,$Z111,MAX(Profiles!$C$2,BX$4-$W111)),
     IF(SSSModel!$C$4="ECC",$EA111*$EB111*IF(MAX(Escalation!$C$2,BX$4-$W111)&gt;$DZ111-1,0,OFFSET(Escalation!$K$2,$Y111,MAX(Escalation!$C$2,BX$4-$W111))),
     IF(SSSModel!$C$4="PV",IF(DV$4=$W111,$EA111*(1+SSSModel!$C$2),0),
     IF(SSSModel!$C$4="FCR",IF(AND(DV$4&gt;=$W111,OFFSET(Profiles!$K$2,$Z111,MAX(Profiles!$C$2,BX$4-$W111))&gt;0),$EC111,0),0))))))</f>
        <v>0</v>
      </c>
      <c r="DW111" s="136">
        <f ca="1">IF(OR($Z111=0,SSSModel!$C$4="CF"),BY111,
IF(LEFT($V111,3)="ON_",
     IF(SSSModel!$C$4="RR",SUMPRODUCT(OFFSET($AC111,0,0,1,$CB$2),OFFSET(Profiles!$K$28,($Z111-1)*(Profiles!$I$26+1)+DW$4-SSSModel!$C$3+1,0,1,$CB$2)),
     IF(SSSModel!$C$4="ECC",$EA111*$EB111*SUMPRODUCT(OFFSET($AC111,0,MAX(0,DW$4-$DZ111-$CA$4+1),1,MIN($DZ111,DW$4-$CA$4+1)),OFFSET(Escalation!$K$24,($Y111-1)*(Escalation!$I$22+1)+DW$4-SSSModel!$C$3+1,MAX(0,DW$4-$DZ111-$CA$4+1),1,MIN($DZ111,DW$4-$CA$4+1))),
     IF(SSSModel!$C$4="PV",BY111*$EA111*(1+SSSModel!$C$2),
     IF(SSSModel!$C$4="FCR",$EC111*SUM(OFFSET($AC111,0,MAX(DW$4-$AC$4-$DZ111+1,0),1,MIN($DZ111,DW$4-$AC$4+1))),0)))),
SUM($AC111:$BZ111)*
     IF(SSSModel!$C$4="RR",OFFSET(Profiles!$K$2,$Z111,MAX(Profiles!$C$2,BY$4-$W111)),
     IF(SSSModel!$C$4="ECC",$EA111*$EB111*IF(MAX(Escalation!$C$2,BY$4-$W111)&gt;$DZ111-1,0,OFFSET(Escalation!$K$2,$Y111,MAX(Escalation!$C$2,BY$4-$W111))),
     IF(SSSModel!$C$4="PV",IF(DW$4=$W111,$EA111*(1+SSSModel!$C$2),0),
     IF(SSSModel!$C$4="FCR",IF(AND(DW$4&gt;=$W111,OFFSET(Profiles!$K$2,$Z111,MAX(Profiles!$C$2,BY$4-$W111))&gt;0),$EC111,0),0))))))</f>
        <v>0</v>
      </c>
      <c r="DX111" s="136">
        <f ca="1">IF(OR($Z111=0,SSSModel!$C$4="CF"),BZ111,
IF(LEFT($V111,3)="ON_",
     IF(SSSModel!$C$4="RR",SUMPRODUCT(OFFSET($AC111,0,0,1,$CB$2),OFFSET(Profiles!$K$28,($Z111-1)*(Profiles!$I$26+1)+DX$4-SSSModel!$C$3+1,0,1,$CB$2)),
     IF(SSSModel!$C$4="ECC",$EA111*$EB111*SUMPRODUCT(OFFSET($AC111,0,MAX(0,DX$4-$DZ111-$CA$4+1),1,MIN($DZ111,DX$4-$CA$4+1)),OFFSET(Escalation!$K$24,($Y111-1)*(Escalation!$I$22+1)+DX$4-SSSModel!$C$3+1,MAX(0,DX$4-$DZ111-$CA$4+1),1,MIN($DZ111,DX$4-$CA$4+1))),
     IF(SSSModel!$C$4="PV",BZ111*$EA111*(1+SSSModel!$C$2),
     IF(SSSModel!$C$4="FCR",$EC111*SUM(OFFSET($AC111,0,MAX(DX$4-$AC$4-$DZ111+1,0),1,MIN($DZ111,DX$4-$AC$4+1))),0)))),
SUM($AC111:$BZ111)*
     IF(SSSModel!$C$4="RR",OFFSET(Profiles!$K$2,$Z111,MAX(Profiles!$C$2,BZ$4-$W111)),
     IF(SSSModel!$C$4="ECC",$EA111*$EB111*IF(MAX(Escalation!$C$2,BZ$4-$W111)&gt;$DZ111-1,0,OFFSET(Escalation!$K$2,$Y111,MAX(Escalation!$C$2,BZ$4-$W111))),
     IF(SSSModel!$C$4="PV",IF(DX$4=$W111,$EA111*(1+SSSModel!$C$2),0),
     IF(SSSModel!$C$4="FCR",IF(AND(DX$4&gt;=$W111,OFFSET(Profiles!$K$2,$Z111,MAX(Profiles!$C$2,BZ$4-$W111))&gt;0),$EC111,0),0))))))</f>
        <v>0</v>
      </c>
      <c r="DY111" s="82">
        <f ca="1">IF($Y111=0,0,OFFSET(Escalation!$B$2,$Y111,0))</f>
        <v>0</v>
      </c>
      <c r="DZ111" s="80">
        <f ca="1">IF($Z111=0,0,COUNTIF(OFFSET(Profiles!$K$2,$Z111,0,1,50),"&gt;0"))</f>
        <v>0</v>
      </c>
      <c r="EA111" s="137">
        <f ca="1">IF($Z111=0,0,SUMPRODUCT(Profiles!$C$20:$BH$20,OFFSET(Profiles!$C$2,$Z111,0,1,Profiles!$B$1)))</f>
        <v>0</v>
      </c>
      <c r="EB111" s="24">
        <f>IF($Z111=0,0,((1-(1+DY111)/(1+SSSModel!$C$2))/(1-((1+DY111)/(1+SSSModel!$C$2))^DZ111))*(1+SSSModel!$C$2))</f>
        <v>0</v>
      </c>
      <c r="EC111" s="24">
        <f>IF($Z111=0,0,-PMT(SSSModel!$C$2,DZ111,EA111))</f>
        <v>0</v>
      </c>
    </row>
    <row r="112" spans="3:133" x14ac:dyDescent="0.35">
      <c r="C112" s="18">
        <f t="shared" si="12"/>
        <v>11</v>
      </c>
      <c r="D112" s="18">
        <f t="shared" si="13"/>
        <v>8</v>
      </c>
      <c r="E112" s="18">
        <f t="shared" ref="E112:E143" ca="1" si="16">E102</f>
        <v>0</v>
      </c>
      <c r="G112" s="25" t="str">
        <f ca="1">IF($E112=0,"",OFFSET(Resources!B$26,$E112,0))</f>
        <v/>
      </c>
      <c r="H112" s="25" t="str">
        <f ca="1">IF($E112=0,"",OFFSET(Resources!C$26,$E112,0))</f>
        <v/>
      </c>
      <c r="I112" s="25" t="str">
        <f ca="1">IF($E112=0,"",OFFSET(Resources!$E$26,$E112,0))</f>
        <v/>
      </c>
      <c r="J112" s="16">
        <v>1</v>
      </c>
      <c r="K112" s="16" t="s">
        <v>150</v>
      </c>
      <c r="L112" s="25" t="str">
        <f ca="1">OFFSET(Resources!$CG$24,0,$C112-1)</f>
        <v>Energy Price</v>
      </c>
      <c r="M112" s="25" t="str">
        <f ca="1">OFFSET(Resources!$CG$25,0,$C112-1)</f>
        <v>O&amp;M</v>
      </c>
      <c r="N112" s="1">
        <v>1</v>
      </c>
      <c r="O112" s="7">
        <f ca="1">IF($E112=0,0,OFFSET(Resources!$CG$26,$E112,$C112-1))</f>
        <v>0</v>
      </c>
      <c r="P112" s="25" t="str">
        <f ca="1">OFFSET(Resources!$CG$26,0,$C112-1)</f>
        <v>$/Yr</v>
      </c>
      <c r="Q112" s="18">
        <f ca="1">IF($E112=0,0,OFFSET(GenAlts!$W$4,$E112,$D112-1))</f>
        <v>0</v>
      </c>
      <c r="R112" s="1">
        <v>1</v>
      </c>
      <c r="S112" t="str">
        <f ca="1">IF($E112=0,"",OFFSET(Resources!$R$26,$E112,0))</f>
        <v/>
      </c>
      <c r="T112" s="116" t="str">
        <f ca="1">IF(OR($E112=0,OFFSET(Resources!$N$26,$E112,0)=0),"",OFFSET(Resources!$N$26,$E112,0))</f>
        <v/>
      </c>
      <c r="U112" s="25">
        <f ca="1">IF($E112=0,0,OFFSET(Resources!$AB$26,$E112,($C112-1)*Resources!$CI$20))</f>
        <v>0</v>
      </c>
      <c r="V112" s="1"/>
      <c r="W112">
        <f t="shared" ca="1" si="15"/>
        <v>0</v>
      </c>
      <c r="X112">
        <f ca="1">IF(T112="",0,MATCH(T112,Profiles!$A$3:$A$22,0))</f>
        <v>0</v>
      </c>
      <c r="Y112" s="10">
        <f ca="1">IF(U112=0,0,MATCH(U112,Escalation!$A$3:$A$18,0))</f>
        <v>0</v>
      </c>
      <c r="Z112">
        <f>IF(V112="",0,MATCH(V112,Profiles!$A$3:$A$22,0))</f>
        <v>0</v>
      </c>
      <c r="AA112" s="8"/>
      <c r="AB112" s="8">
        <v>0</v>
      </c>
      <c r="AC112" s="72">
        <f ca="1">IF(OR(AC$4&lt;$Q112,AC$4&gt;$Q112+IF($S112="",1000,$S112)-1),0,IF(MOD(AC$4-$Q112,IF($R112="",1000,$R112))=0,$O112,0))*IF($Y112&gt;0,(1+INDEX(Escalation!$B$3:$B$18,$Y112,0))^(AC$4-SSSModel!$C$5),1)*IF($X112=0,1,OFFSET(Profiles!$K$2,$X112,MAX(Profiles!$C$2,AC$4-$Q112)))*IF($AA112=1,(1+SSSModel!#REF!),1)</f>
        <v>0</v>
      </c>
      <c r="AD112" s="72">
        <f ca="1">IF(OR(AD$4&lt;$Q112,AD$4&gt;$Q112+IF($S112="",1000,$S112)-1),0,IF(MOD(AD$4-$Q112,IF($R112="",1000,$R112))=0,$O112,0))*IF($Y112&gt;0,(1+INDEX(Escalation!$B$3:$B$18,$Y112,0))^(AD$4-SSSModel!$C$5),1)*IF($X112=0,1,OFFSET(Profiles!$K$2,$X112,MAX(Profiles!$C$2,AD$4-$Q112)))*IF($AA112=1,(1+SSSModel!#REF!),1)</f>
        <v>0</v>
      </c>
      <c r="AE112" s="72">
        <f ca="1">IF(OR(AE$4&lt;$Q112,AE$4&gt;$Q112+IF($S112="",1000,$S112)-1),0,IF(MOD(AE$4-$Q112,IF($R112="",1000,$R112))=0,$O112,0))*IF($Y112&gt;0,(1+INDEX(Escalation!$B$3:$B$18,$Y112,0))^(AE$4-SSSModel!$C$5),1)*IF($X112=0,1,OFFSET(Profiles!$K$2,$X112,MAX(Profiles!$C$2,AE$4-$Q112)))*IF($AA112=1,(1+SSSModel!#REF!),1)</f>
        <v>0</v>
      </c>
      <c r="AF112" s="72">
        <f ca="1">IF(OR(AF$4&lt;$Q112,AF$4&gt;$Q112+IF($S112="",1000,$S112)-1),0,IF(MOD(AF$4-$Q112,IF($R112="",1000,$R112))=0,$O112,0))*IF($Y112&gt;0,(1+INDEX(Escalation!$B$3:$B$18,$Y112,0))^(AF$4-SSSModel!$C$5),1)*IF($X112=0,1,OFFSET(Profiles!$K$2,$X112,MAX(Profiles!$C$2,AF$4-$Q112)))*IF($AA112=1,(1+SSSModel!#REF!),1)</f>
        <v>0</v>
      </c>
      <c r="AG112" s="72">
        <f ca="1">IF(OR(AG$4&lt;$Q112,AG$4&gt;$Q112+IF($S112="",1000,$S112)-1),0,IF(MOD(AG$4-$Q112,IF($R112="",1000,$R112))=0,$O112,0))*IF($Y112&gt;0,(1+INDEX(Escalation!$B$3:$B$18,$Y112,0))^(AG$4-SSSModel!$C$5),1)*IF($X112=0,1,OFFSET(Profiles!$K$2,$X112,MAX(Profiles!$C$2,AG$4-$Q112)))*IF($AA112=1,(1+SSSModel!#REF!),1)</f>
        <v>0</v>
      </c>
      <c r="AH112" s="72">
        <f ca="1">IF(OR(AH$4&lt;$Q112,AH$4&gt;$Q112+IF($S112="",1000,$S112)-1),0,IF(MOD(AH$4-$Q112,IF($R112="",1000,$R112))=0,$O112,0))*IF($Y112&gt;0,(1+INDEX(Escalation!$B$3:$B$18,$Y112,0))^(AH$4-SSSModel!$C$5),1)*IF($X112=0,1,OFFSET(Profiles!$K$2,$X112,MAX(Profiles!$C$2,AH$4-$Q112)))*IF($AA112=1,(1+SSSModel!#REF!),1)</f>
        <v>0</v>
      </c>
      <c r="AI112" s="72">
        <f ca="1">IF(OR(AI$4&lt;$Q112,AI$4&gt;$Q112+IF($S112="",1000,$S112)-1),0,IF(MOD(AI$4-$Q112,IF($R112="",1000,$R112))=0,$O112,0))*IF($Y112&gt;0,(1+INDEX(Escalation!$B$3:$B$18,$Y112,0))^(AI$4-SSSModel!$C$5),1)*IF($X112=0,1,OFFSET(Profiles!$K$2,$X112,MAX(Profiles!$C$2,AI$4-$Q112)))*IF($AA112=1,(1+SSSModel!#REF!),1)</f>
        <v>0</v>
      </c>
      <c r="AJ112" s="72">
        <f ca="1">IF(OR(AJ$4&lt;$Q112,AJ$4&gt;$Q112+IF($S112="",1000,$S112)-1),0,IF(MOD(AJ$4-$Q112,IF($R112="",1000,$R112))=0,$O112,0))*IF($Y112&gt;0,(1+INDEX(Escalation!$B$3:$B$18,$Y112,0))^(AJ$4-SSSModel!$C$5),1)*IF($X112=0,1,OFFSET(Profiles!$K$2,$X112,MAX(Profiles!$C$2,AJ$4-$Q112)))*IF($AA112=1,(1+SSSModel!#REF!),1)</f>
        <v>0</v>
      </c>
      <c r="AK112" s="72">
        <f ca="1">IF(OR(AK$4&lt;$Q112,AK$4&gt;$Q112+IF($S112="",1000,$S112)-1),0,IF(MOD(AK$4-$Q112,IF($R112="",1000,$R112))=0,$O112,0))*IF($Y112&gt;0,(1+INDEX(Escalation!$B$3:$B$18,$Y112,0))^(AK$4-SSSModel!$C$5),1)*IF($X112=0,1,OFFSET(Profiles!$K$2,$X112,MAX(Profiles!$C$2,AK$4-$Q112)))*IF($AA112=1,(1+SSSModel!#REF!),1)</f>
        <v>0</v>
      </c>
      <c r="AL112" s="72">
        <f ca="1">IF(OR(AL$4&lt;$Q112,AL$4&gt;$Q112+IF($S112="",1000,$S112)-1),0,IF(MOD(AL$4-$Q112,IF($R112="",1000,$R112))=0,$O112,0))*IF($Y112&gt;0,(1+INDEX(Escalation!$B$3:$B$18,$Y112,0))^(AL$4-SSSModel!$C$5),1)*IF($X112=0,1,OFFSET(Profiles!$K$2,$X112,MAX(Profiles!$C$2,AL$4-$Q112)))*IF($AA112=1,(1+SSSModel!#REF!),1)</f>
        <v>0</v>
      </c>
      <c r="AM112" s="72">
        <f ca="1">IF(OR(AM$4&lt;$Q112,AM$4&gt;$Q112+IF($S112="",1000,$S112)-1),0,IF(MOD(AM$4-$Q112,IF($R112="",1000,$R112))=0,$O112,0))*IF($Y112&gt;0,(1+INDEX(Escalation!$B$3:$B$18,$Y112,0))^(AM$4-SSSModel!$C$5),1)*IF($X112=0,1,OFFSET(Profiles!$K$2,$X112,MAX(Profiles!$C$2,AM$4-$Q112)))*IF($AA112=1,(1+SSSModel!#REF!),1)</f>
        <v>0</v>
      </c>
      <c r="AN112" s="72">
        <f ca="1">IF(OR(AN$4&lt;$Q112,AN$4&gt;$Q112+IF($S112="",1000,$S112)-1),0,IF(MOD(AN$4-$Q112,IF($R112="",1000,$R112))=0,$O112,0))*IF($Y112&gt;0,(1+INDEX(Escalation!$B$3:$B$18,$Y112,0))^(AN$4-SSSModel!$C$5),1)*IF($X112=0,1,OFFSET(Profiles!$K$2,$X112,MAX(Profiles!$C$2,AN$4-$Q112)))*IF($AA112=1,(1+SSSModel!#REF!),1)</f>
        <v>0</v>
      </c>
      <c r="AO112" s="72">
        <f ca="1">IF(OR(AO$4&lt;$Q112,AO$4&gt;$Q112+IF($S112="",1000,$S112)-1),0,IF(MOD(AO$4-$Q112,IF($R112="",1000,$R112))=0,$O112,0))*IF($Y112&gt;0,(1+INDEX(Escalation!$B$3:$B$18,$Y112,0))^(AO$4-SSSModel!$C$5),1)*IF($X112=0,1,OFFSET(Profiles!$K$2,$X112,MAX(Profiles!$C$2,AO$4-$Q112)))*IF($AA112=1,(1+SSSModel!#REF!),1)</f>
        <v>0</v>
      </c>
      <c r="AP112" s="72">
        <f ca="1">IF(OR(AP$4&lt;$Q112,AP$4&gt;$Q112+IF($S112="",1000,$S112)-1),0,IF(MOD(AP$4-$Q112,IF($R112="",1000,$R112))=0,$O112,0))*IF($Y112&gt;0,(1+INDEX(Escalation!$B$3:$B$18,$Y112,0))^(AP$4-SSSModel!$C$5),1)*IF($X112=0,1,OFFSET(Profiles!$K$2,$X112,MAX(Profiles!$C$2,AP$4-$Q112)))*IF($AA112=1,(1+SSSModel!#REF!),1)</f>
        <v>0</v>
      </c>
      <c r="AQ112" s="72">
        <f ca="1">IF(OR(AQ$4&lt;$Q112,AQ$4&gt;$Q112+IF($S112="",1000,$S112)-1),0,IF(MOD(AQ$4-$Q112,IF($R112="",1000,$R112))=0,$O112,0))*IF($Y112&gt;0,(1+INDEX(Escalation!$B$3:$B$18,$Y112,0))^(AQ$4-SSSModel!$C$5),1)*IF($X112=0,1,OFFSET(Profiles!$K$2,$X112,MAX(Profiles!$C$2,AQ$4-$Q112)))*IF($AA112=1,(1+SSSModel!#REF!),1)</f>
        <v>0</v>
      </c>
      <c r="AR112" s="72">
        <f ca="1">IF(OR(AR$4&lt;$Q112,AR$4&gt;$Q112+IF($S112="",1000,$S112)-1),0,IF(MOD(AR$4-$Q112,IF($R112="",1000,$R112))=0,$O112,0))*IF($Y112&gt;0,(1+INDEX(Escalation!$B$3:$B$18,$Y112,0))^(AR$4-SSSModel!$C$5),1)*IF($X112=0,1,OFFSET(Profiles!$K$2,$X112,MAX(Profiles!$C$2,AR$4-$Q112)))*IF($AA112=1,(1+SSSModel!#REF!),1)</f>
        <v>0</v>
      </c>
      <c r="AS112" s="72">
        <f ca="1">IF(OR(AS$4&lt;$Q112,AS$4&gt;$Q112+IF($S112="",1000,$S112)-1),0,IF(MOD(AS$4-$Q112,IF($R112="",1000,$R112))=0,$O112,0))*IF($Y112&gt;0,(1+INDEX(Escalation!$B$3:$B$18,$Y112,0))^(AS$4-SSSModel!$C$5),1)*IF($X112=0,1,OFFSET(Profiles!$K$2,$X112,MAX(Profiles!$C$2,AS$4-$Q112)))*IF($AA112=1,(1+SSSModel!#REF!),1)</f>
        <v>0</v>
      </c>
      <c r="AT112" s="72">
        <f ca="1">IF(OR(AT$4&lt;$Q112,AT$4&gt;$Q112+IF($S112="",1000,$S112)-1),0,IF(MOD(AT$4-$Q112,IF($R112="",1000,$R112))=0,$O112,0))*IF($Y112&gt;0,(1+INDEX(Escalation!$B$3:$B$18,$Y112,0))^(AT$4-SSSModel!$C$5),1)*IF($X112=0,1,OFFSET(Profiles!$K$2,$X112,MAX(Profiles!$C$2,AT$4-$Q112)))*IF($AA112=1,(1+SSSModel!#REF!),1)</f>
        <v>0</v>
      </c>
      <c r="AU112" s="72">
        <f ca="1">IF(OR(AU$4&lt;$Q112,AU$4&gt;$Q112+IF($S112="",1000,$S112)-1),0,IF(MOD(AU$4-$Q112,IF($R112="",1000,$R112))=0,$O112,0))*IF($Y112&gt;0,(1+INDEX(Escalation!$B$3:$B$18,$Y112,0))^(AU$4-SSSModel!$C$5),1)*IF($X112=0,1,OFFSET(Profiles!$K$2,$X112,MAX(Profiles!$C$2,AU$4-$Q112)))*IF($AA112=1,(1+SSSModel!#REF!),1)</f>
        <v>0</v>
      </c>
      <c r="AV112" s="72">
        <f ca="1">IF(OR(AV$4&lt;$Q112,AV$4&gt;$Q112+IF($S112="",1000,$S112)-1),0,IF(MOD(AV$4-$Q112,IF($R112="",1000,$R112))=0,$O112,0))*IF($Y112&gt;0,(1+INDEX(Escalation!$B$3:$B$18,$Y112,0))^(AV$4-SSSModel!$C$5),1)*IF($X112=0,1,OFFSET(Profiles!$K$2,$X112,MAX(Profiles!$C$2,AV$4-$Q112)))*IF($AA112=1,(1+SSSModel!#REF!),1)</f>
        <v>0</v>
      </c>
      <c r="AW112" s="72">
        <f ca="1">IF(OR(AW$4&lt;$Q112,AW$4&gt;$Q112+IF($S112="",1000,$S112)-1),0,IF(MOD(AW$4-$Q112,IF($R112="",1000,$R112))=0,$O112,0))*IF($Y112&gt;0,(1+INDEX(Escalation!$B$3:$B$18,$Y112,0))^(AW$4-SSSModel!$C$5),1)*IF($X112=0,1,OFFSET(Profiles!$K$2,$X112,MAX(Profiles!$C$2,AW$4-$Q112)))*IF($AA112=1,(1+SSSModel!#REF!),1)</f>
        <v>0</v>
      </c>
      <c r="AX112" s="72">
        <f ca="1">IF(OR(AX$4&lt;$Q112,AX$4&gt;$Q112+IF($S112="",1000,$S112)-1),0,IF(MOD(AX$4-$Q112,IF($R112="",1000,$R112))=0,$O112,0))*IF($Y112&gt;0,(1+INDEX(Escalation!$B$3:$B$18,$Y112,0))^(AX$4-SSSModel!$C$5),1)*IF($X112=0,1,OFFSET(Profiles!$K$2,$X112,MAX(Profiles!$C$2,AX$4-$Q112)))*IF($AA112=1,(1+SSSModel!#REF!),1)</f>
        <v>0</v>
      </c>
      <c r="AY112" s="72">
        <f ca="1">IF(OR(AY$4&lt;$Q112,AY$4&gt;$Q112+IF($S112="",1000,$S112)-1),0,IF(MOD(AY$4-$Q112,IF($R112="",1000,$R112))=0,$O112,0))*IF($Y112&gt;0,(1+INDEX(Escalation!$B$3:$B$18,$Y112,0))^(AY$4-SSSModel!$C$5),1)*IF($X112=0,1,OFFSET(Profiles!$K$2,$X112,MAX(Profiles!$C$2,AY$4-$Q112)))*IF($AA112=1,(1+SSSModel!#REF!),1)</f>
        <v>0</v>
      </c>
      <c r="AZ112" s="72">
        <f ca="1">IF(OR(AZ$4&lt;$Q112,AZ$4&gt;$Q112+IF($S112="",1000,$S112)-1),0,IF(MOD(AZ$4-$Q112,IF($R112="",1000,$R112))=0,$O112,0))*IF($Y112&gt;0,(1+INDEX(Escalation!$B$3:$B$18,$Y112,0))^(AZ$4-SSSModel!$C$5),1)*IF($X112=0,1,OFFSET(Profiles!$K$2,$X112,MAX(Profiles!$C$2,AZ$4-$Q112)))*IF($AA112=1,(1+SSSModel!#REF!),1)</f>
        <v>0</v>
      </c>
      <c r="BA112" s="72">
        <f ca="1">IF(OR(BA$4&lt;$Q112,BA$4&gt;$Q112+IF($S112="",1000,$S112)-1),0,IF(MOD(BA$4-$Q112,IF($R112="",1000,$R112))=0,$O112,0))*IF($Y112&gt;0,(1+INDEX(Escalation!$B$3:$B$18,$Y112,0))^(BA$4-SSSModel!$C$5),1)*IF($X112=0,1,OFFSET(Profiles!$K$2,$X112,MAX(Profiles!$C$2,BA$4-$Q112)))*IF($AA112=1,(1+SSSModel!#REF!),1)</f>
        <v>0</v>
      </c>
      <c r="BB112" s="72">
        <f ca="1">IF(OR(BB$4&lt;$Q112,BB$4&gt;$Q112+IF($S112="",1000,$S112)-1),0,IF(MOD(BB$4-$Q112,IF($R112="",1000,$R112))=0,$O112,0))*IF($Y112&gt;0,(1+INDEX(Escalation!$B$3:$B$18,$Y112,0))^(BB$4-SSSModel!$C$5),1)*IF($X112=0,1,OFFSET(Profiles!$K$2,$X112,MAX(Profiles!$C$2,BB$4-$Q112)))*IF($AA112=1,(1+SSSModel!#REF!),1)</f>
        <v>0</v>
      </c>
      <c r="BC112" s="72">
        <f ca="1">IF(OR(BC$4&lt;$Q112,BC$4&gt;$Q112+IF($S112="",1000,$S112)-1),0,IF(MOD(BC$4-$Q112,IF($R112="",1000,$R112))=0,$O112,0))*IF($Y112&gt;0,(1+INDEX(Escalation!$B$3:$B$18,$Y112,0))^(BC$4-SSSModel!$C$5),1)*IF($X112=0,1,OFFSET(Profiles!$K$2,$X112,MAX(Profiles!$C$2,BC$4-$Q112)))*IF($AA112=1,(1+SSSModel!#REF!),1)</f>
        <v>0</v>
      </c>
      <c r="BD112" s="72">
        <f ca="1">IF(OR(BD$4&lt;$Q112,BD$4&gt;$Q112+IF($S112="",1000,$S112)-1),0,IF(MOD(BD$4-$Q112,IF($R112="",1000,$R112))=0,$O112,0))*IF($Y112&gt;0,(1+INDEX(Escalation!$B$3:$B$18,$Y112,0))^(BD$4-SSSModel!$C$5),1)*IF($X112=0,1,OFFSET(Profiles!$K$2,$X112,MAX(Profiles!$C$2,BD$4-$Q112)))*IF($AA112=1,(1+SSSModel!#REF!),1)</f>
        <v>0</v>
      </c>
      <c r="BE112" s="72">
        <f ca="1">IF(OR(BE$4&lt;$Q112,BE$4&gt;$Q112+IF($S112="",1000,$S112)-1),0,IF(MOD(BE$4-$Q112,IF($R112="",1000,$R112))=0,$O112,0))*IF($Y112&gt;0,(1+INDEX(Escalation!$B$3:$B$18,$Y112,0))^(BE$4-SSSModel!$C$5),1)*IF($X112=0,1,OFFSET(Profiles!$K$2,$X112,MAX(Profiles!$C$2,BE$4-$Q112)))*IF($AA112=1,(1+SSSModel!#REF!),1)</f>
        <v>0</v>
      </c>
      <c r="BF112" s="72">
        <f ca="1">IF(OR(BF$4&lt;$Q112,BF$4&gt;$Q112+IF($S112="",1000,$S112)-1),0,IF(MOD(BF$4-$Q112,IF($R112="",1000,$R112))=0,$O112,0))*IF($Y112&gt;0,(1+INDEX(Escalation!$B$3:$B$18,$Y112,0))^(BF$4-SSSModel!$C$5),1)*IF($X112=0,1,OFFSET(Profiles!$K$2,$X112,MAX(Profiles!$C$2,BF$4-$Q112)))*IF($AA112=1,(1+SSSModel!#REF!),1)</f>
        <v>0</v>
      </c>
      <c r="BG112" s="72">
        <f ca="1">IF(OR(BG$4&lt;$Q112,BG$4&gt;$Q112+IF($S112="",1000,$S112)-1),0,IF(MOD(BG$4-$Q112,IF($R112="",1000,$R112))=0,$O112,0))*IF($Y112&gt;0,(1+INDEX(Escalation!$B$3:$B$18,$Y112,0))^(BG$4-SSSModel!$C$5),1)*IF($X112=0,1,OFFSET(Profiles!$K$2,$X112,MAX(Profiles!$C$2,BG$4-$Q112)))*IF($AA112=1,(1+SSSModel!#REF!),1)</f>
        <v>0</v>
      </c>
      <c r="BH112" s="72">
        <f ca="1">IF(OR(BH$4&lt;$Q112,BH$4&gt;$Q112+IF($S112="",1000,$S112)-1),0,IF(MOD(BH$4-$Q112,IF($R112="",1000,$R112))=0,$O112,0))*IF($Y112&gt;0,(1+INDEX(Escalation!$B$3:$B$18,$Y112,0))^(BH$4-SSSModel!$C$5),1)*IF($X112=0,1,OFFSET(Profiles!$K$2,$X112,MAX(Profiles!$C$2,BH$4-$Q112)))*IF($AA112=1,(1+SSSModel!#REF!),1)</f>
        <v>0</v>
      </c>
      <c r="BI112" s="72">
        <f ca="1">IF(OR(BI$4&lt;$Q112,BI$4&gt;$Q112+IF($S112="",1000,$S112)-1),0,IF(MOD(BI$4-$Q112,IF($R112="",1000,$R112))=0,$O112,0))*IF($Y112&gt;0,(1+INDEX(Escalation!$B$3:$B$18,$Y112,0))^(BI$4-SSSModel!$C$5),1)*IF($X112=0,1,OFFSET(Profiles!$K$2,$X112,MAX(Profiles!$C$2,BI$4-$Q112)))*IF($AA112=1,(1+SSSModel!#REF!),1)</f>
        <v>0</v>
      </c>
      <c r="BJ112" s="72">
        <f ca="1">IF(OR(BJ$4&lt;$Q112,BJ$4&gt;$Q112+IF($S112="",1000,$S112)-1),0,IF(MOD(BJ$4-$Q112,IF($R112="",1000,$R112))=0,$O112,0))*IF($Y112&gt;0,(1+INDEX(Escalation!$B$3:$B$18,$Y112,0))^(BJ$4-SSSModel!$C$5),1)*IF($X112=0,1,OFFSET(Profiles!$K$2,$X112,MAX(Profiles!$C$2,BJ$4-$Q112)))*IF($AA112=1,(1+SSSModel!#REF!),1)</f>
        <v>0</v>
      </c>
      <c r="BK112" s="72">
        <f ca="1">IF(OR(BK$4&lt;$Q112,BK$4&gt;$Q112+IF($S112="",1000,$S112)-1),0,IF(MOD(BK$4-$Q112,IF($R112="",1000,$R112))=0,$O112,0))*IF($Y112&gt;0,(1+INDEX(Escalation!$B$3:$B$18,$Y112,0))^(BK$4-SSSModel!$C$5),1)*IF($X112=0,1,OFFSET(Profiles!$K$2,$X112,MAX(Profiles!$C$2,BK$4-$Q112)))*IF($AA112=1,(1+SSSModel!#REF!),1)</f>
        <v>0</v>
      </c>
      <c r="BL112" s="72">
        <f ca="1">IF(OR(BL$4&lt;$Q112,BL$4&gt;$Q112+IF($S112="",1000,$S112)-1),0,IF(MOD(BL$4-$Q112,IF($R112="",1000,$R112))=0,$O112,0))*IF($Y112&gt;0,(1+INDEX(Escalation!$B$3:$B$18,$Y112,0))^(BL$4-SSSModel!$C$5),1)*IF($X112=0,1,OFFSET(Profiles!$K$2,$X112,MAX(Profiles!$C$2,BL$4-$Q112)))*IF($AA112=1,(1+SSSModel!#REF!),1)</f>
        <v>0</v>
      </c>
      <c r="BM112" s="72">
        <f ca="1">IF(OR(BM$4&lt;$Q112,BM$4&gt;$Q112+IF($S112="",1000,$S112)-1),0,IF(MOD(BM$4-$Q112,IF($R112="",1000,$R112))=0,$O112,0))*IF($Y112&gt;0,(1+INDEX(Escalation!$B$3:$B$18,$Y112,0))^(BM$4-SSSModel!$C$5),1)*IF($X112=0,1,OFFSET(Profiles!$K$2,$X112,MAX(Profiles!$C$2,BM$4-$Q112)))*IF($AA112=1,(1+SSSModel!#REF!),1)</f>
        <v>0</v>
      </c>
      <c r="BN112" s="72">
        <f ca="1">IF(OR(BN$4&lt;$Q112,BN$4&gt;$Q112+IF($S112="",1000,$S112)-1),0,IF(MOD(BN$4-$Q112,IF($R112="",1000,$R112))=0,$O112,0))*IF($Y112&gt;0,(1+INDEX(Escalation!$B$3:$B$18,$Y112,0))^(BN$4-SSSModel!$C$5),1)*IF($X112=0,1,OFFSET(Profiles!$K$2,$X112,MAX(Profiles!$C$2,BN$4-$Q112)))*IF($AA112=1,(1+SSSModel!#REF!),1)</f>
        <v>0</v>
      </c>
      <c r="BO112" s="72">
        <f ca="1">IF(OR(BO$4&lt;$Q112,BO$4&gt;$Q112+IF($S112="",1000,$S112)-1),0,IF(MOD(BO$4-$Q112,IF($R112="",1000,$R112))=0,$O112,0))*IF($Y112&gt;0,(1+INDEX(Escalation!$B$3:$B$18,$Y112,0))^(BO$4-SSSModel!$C$5),1)*IF($X112=0,1,OFFSET(Profiles!$K$2,$X112,MAX(Profiles!$C$2,BO$4-$Q112)))*IF($AA112=1,(1+SSSModel!#REF!),1)</f>
        <v>0</v>
      </c>
      <c r="BP112" s="72">
        <f ca="1">IF(OR(BP$4&lt;$Q112,BP$4&gt;$Q112+IF($S112="",1000,$S112)-1),0,IF(MOD(BP$4-$Q112,IF($R112="",1000,$R112))=0,$O112,0))*IF($Y112&gt;0,(1+INDEX(Escalation!$B$3:$B$18,$Y112,0))^(BP$4-SSSModel!$C$5),1)*IF($X112=0,1,OFFSET(Profiles!$K$2,$X112,MAX(Profiles!$C$2,BP$4-$Q112)))*IF($AA112=1,(1+SSSModel!#REF!),1)</f>
        <v>0</v>
      </c>
      <c r="BQ112" s="72">
        <f ca="1">IF(OR(BQ$4&lt;$Q112,BQ$4&gt;$Q112+IF($S112="",1000,$S112)-1),0,IF(MOD(BQ$4-$Q112,IF($R112="",1000,$R112))=0,$O112,0))*IF($Y112&gt;0,(1+INDEX(Escalation!$B$3:$B$18,$Y112,0))^(BQ$4-SSSModel!$C$5),1)*IF($X112=0,1,OFFSET(Profiles!$K$2,$X112,MAX(Profiles!$C$2,BQ$4-$Q112)))*IF($AA112=1,(1+SSSModel!#REF!),1)</f>
        <v>0</v>
      </c>
      <c r="BR112" s="72">
        <f ca="1">IF(OR(BR$4&lt;$Q112,BR$4&gt;$Q112+IF($S112="",1000,$S112)-1),0,IF(MOD(BR$4-$Q112,IF($R112="",1000,$R112))=0,$O112,0))*IF($Y112&gt;0,(1+INDEX(Escalation!$B$3:$B$18,$Y112,0))^(BR$4-SSSModel!$C$5),1)*IF($X112=0,1,OFFSET(Profiles!$K$2,$X112,MAX(Profiles!$C$2,BR$4-$Q112)))*IF($AA112=1,(1+SSSModel!#REF!),1)</f>
        <v>0</v>
      </c>
      <c r="BS112" s="72">
        <f ca="1">IF(OR(BS$4&lt;$Q112,BS$4&gt;$Q112+IF($S112="",1000,$S112)-1),0,IF(MOD(BS$4-$Q112,IF($R112="",1000,$R112))=0,$O112,0))*IF($Y112&gt;0,(1+INDEX(Escalation!$B$3:$B$18,$Y112,0))^(BS$4-SSSModel!$C$5),1)*IF($X112=0,1,OFFSET(Profiles!$K$2,$X112,MAX(Profiles!$C$2,BS$4-$Q112)))*IF($AA112=1,(1+SSSModel!#REF!),1)</f>
        <v>0</v>
      </c>
      <c r="BT112" s="72">
        <f ca="1">IF(OR(BT$4&lt;$Q112,BT$4&gt;$Q112+IF($S112="",1000,$S112)-1),0,IF(MOD(BT$4-$Q112,IF($R112="",1000,$R112))=0,$O112,0))*IF($Y112&gt;0,(1+INDEX(Escalation!$B$3:$B$18,$Y112,0))^(BT$4-SSSModel!$C$5),1)*IF($X112=0,1,OFFSET(Profiles!$K$2,$X112,MAX(Profiles!$C$2,BT$4-$Q112)))*IF($AA112=1,(1+SSSModel!#REF!),1)</f>
        <v>0</v>
      </c>
      <c r="BU112" s="72">
        <f ca="1">IF(OR(BU$4&lt;$Q112,BU$4&gt;$Q112+IF($S112="",1000,$S112)-1),0,IF(MOD(BU$4-$Q112,IF($R112="",1000,$R112))=0,$O112,0))*IF($Y112&gt;0,(1+INDEX(Escalation!$B$3:$B$18,$Y112,0))^(BU$4-SSSModel!$C$5),1)*IF($X112=0,1,OFFSET(Profiles!$K$2,$X112,MAX(Profiles!$C$2,BU$4-$Q112)))*IF($AA112=1,(1+SSSModel!#REF!),1)</f>
        <v>0</v>
      </c>
      <c r="BV112" s="72">
        <f ca="1">IF(OR(BV$4&lt;$Q112,BV$4&gt;$Q112+IF($S112="",1000,$S112)-1),0,IF(MOD(BV$4-$Q112,IF($R112="",1000,$R112))=0,$O112,0))*IF($Y112&gt;0,(1+INDEX(Escalation!$B$3:$B$18,$Y112,0))^(BV$4-SSSModel!$C$5),1)*IF($X112=0,1,OFFSET(Profiles!$K$2,$X112,MAX(Profiles!$C$2,BV$4-$Q112)))*IF($AA112=1,(1+SSSModel!#REF!),1)</f>
        <v>0</v>
      </c>
      <c r="BW112" s="72">
        <f ca="1">IF(OR(BW$4&lt;$Q112,BW$4&gt;$Q112+IF($S112="",1000,$S112)-1),0,IF(MOD(BW$4-$Q112,IF($R112="",1000,$R112))=0,$O112,0))*IF($Y112&gt;0,(1+INDEX(Escalation!$B$3:$B$18,$Y112,0))^(BW$4-SSSModel!$C$5),1)*IF($X112=0,1,OFFSET(Profiles!$K$2,$X112,MAX(Profiles!$C$2,BW$4-$Q112)))*IF($AA112=1,(1+SSSModel!#REF!),1)</f>
        <v>0</v>
      </c>
      <c r="BX112" s="72">
        <f ca="1">IF(OR(BX$4&lt;$Q112,BX$4&gt;$Q112+IF($S112="",1000,$S112)-1),0,IF(MOD(BX$4-$Q112,IF($R112="",1000,$R112))=0,$O112,0))*IF($Y112&gt;0,(1+INDEX(Escalation!$B$3:$B$18,$Y112,0))^(BX$4-SSSModel!$C$5),1)*IF($X112=0,1,OFFSET(Profiles!$K$2,$X112,MAX(Profiles!$C$2,BX$4-$Q112)))*IF($AA112=1,(1+SSSModel!#REF!),1)</f>
        <v>0</v>
      </c>
      <c r="BY112" s="72">
        <f ca="1">IF(OR(BY$4&lt;$Q112,BY$4&gt;$Q112+IF($S112="",1000,$S112)-1),0,IF(MOD(BY$4-$Q112,IF($R112="",1000,$R112))=0,$O112,0))*IF($Y112&gt;0,(1+INDEX(Escalation!$B$3:$B$18,$Y112,0))^(BY$4-SSSModel!$C$5),1)*IF($X112=0,1,OFFSET(Profiles!$K$2,$X112,MAX(Profiles!$C$2,BY$4-$Q112)))*IF($AA112=1,(1+SSSModel!#REF!),1)</f>
        <v>0</v>
      </c>
      <c r="BZ112" s="72">
        <f ca="1">IF(OR(BZ$4&lt;$Q112,BZ$4&gt;$Q112+IF($S112="",1000,$S112)-1),0,IF(MOD(BZ$4-$Q112,IF($R112="",1000,$R112))=0,$O112,0))*IF($Y112&gt;0,(1+INDEX(Escalation!$B$3:$B$18,$Y112,0))^(BZ$4-SSSModel!$C$5),1)*IF($X112=0,1,OFFSET(Profiles!$K$2,$X112,MAX(Profiles!$C$2,BZ$4-$Q112)))*IF($AA112=1,(1+SSSModel!#REF!),1)</f>
        <v>0</v>
      </c>
      <c r="CA112" s="134">
        <f ca="1">IF(OR($Z112=0,SSSModel!$C$4="CF"),AC112,
IF(LEFT($V112,3)="ON_",
     IF(SSSModel!$C$4="RR",SUMPRODUCT(OFFSET($AC112,0,0,1,$CB$2),OFFSET(Profiles!$K$28,($Z112-1)*(Profiles!$I$26+1)+CA$4-SSSModel!$C$3+1,0,1,$CB$2)),
     IF(SSSModel!$C$4="ECC",$EA112*$EB112*SUMPRODUCT(OFFSET($AC112,0,MAX(0,CA$4-$DZ112-$CA$4+1),1,MIN($DZ112,CA$4-$CA$4+1)),OFFSET(Escalation!$K$24,($Y112-1)*(Escalation!$I$22+1)+CA$4-SSSModel!$C$3+1,MAX(0,CA$4-$DZ112-$CA$4+1),1,MIN($DZ112,CA$4-$CA$4+1))),
     IF(SSSModel!$C$4="PV",AC112*$EA112*(1+SSSModel!$C$2),
     IF(SSSModel!$C$4="FCR",$EC112*SUM(OFFSET($AC112,0,MAX(CA$4-$AC$4-$DZ112+1,0),1,MIN($DZ112,CA$4-$AC$4+1))),0)))),
SUM($AC112:$BZ112)*
     IF(SSSModel!$C$4="RR",OFFSET(Profiles!$K$2,$Z112,MAX(Profiles!$C$2,AC$4-$W112)),
     IF(SSSModel!$C$4="ECC",$EA112*$EB112*IF(MAX(Escalation!$C$2,AC$4-$W112)&gt;$DZ112-1,0,OFFSET(Escalation!$K$2,$Y112,MAX(Escalation!$C$2,AC$4-$W112))),
     IF(SSSModel!$C$4="PV",IF(CA$4=$W112,$EA112*(1+SSSModel!$C$2),0),
     IF(SSSModel!$C$4="FCR",IF(AND(CA$4&gt;=$W112,OFFSET(Profiles!$K$2,$Z112,MAX(Profiles!$C$2,AC$4-$W112))&gt;0),$EC112,0),0))))))</f>
        <v>0</v>
      </c>
      <c r="CB112" s="135">
        <f ca="1">IF(OR($Z112=0,SSSModel!$C$4="CF"),AD112,
IF(LEFT($V112,3)="ON_",
     IF(SSSModel!$C$4="RR",SUMPRODUCT(OFFSET($AC112,0,0,1,$CB$2),OFFSET(Profiles!$K$28,($Z112-1)*(Profiles!$I$26+1)+CB$4-SSSModel!$C$3+1,0,1,$CB$2)),
     IF(SSSModel!$C$4="ECC",$EA112*$EB112*SUMPRODUCT(OFFSET($AC112,0,MAX(0,CB$4-$DZ112-$CA$4+1),1,MIN($DZ112,CB$4-$CA$4+1)),OFFSET(Escalation!$K$24,($Y112-1)*(Escalation!$I$22+1)+CB$4-SSSModel!$C$3+1,MAX(0,CB$4-$DZ112-$CA$4+1),1,MIN($DZ112,CB$4-$CA$4+1))),
     IF(SSSModel!$C$4="PV",AD112*$EA112*(1+SSSModel!$C$2),
     IF(SSSModel!$C$4="FCR",$EC112*SUM(OFFSET($AC112,0,MAX(CB$4-$AC$4-$DZ112+1,0),1,MIN($DZ112,CB$4-$AC$4+1))),0)))),
SUM($AC112:$BZ112)*
     IF(SSSModel!$C$4="RR",OFFSET(Profiles!$K$2,$Z112,MAX(Profiles!$C$2,AD$4-$W112)),
     IF(SSSModel!$C$4="ECC",$EA112*$EB112*IF(MAX(Escalation!$C$2,AD$4-$W112)&gt;$DZ112-1,0,OFFSET(Escalation!$K$2,$Y112,MAX(Escalation!$C$2,AD$4-$W112))),
     IF(SSSModel!$C$4="PV",IF(CB$4=$W112,$EA112*(1+SSSModel!$C$2),0),
     IF(SSSModel!$C$4="FCR",IF(AND(CB$4&gt;=$W112,OFFSET(Profiles!$K$2,$Z112,MAX(Profiles!$C$2,AD$4-$W112))&gt;0),$EC112,0),0))))))</f>
        <v>0</v>
      </c>
      <c r="CC112" s="135">
        <f ca="1">IF(OR($Z112=0,SSSModel!$C$4="CF"),AE112,
IF(LEFT($V112,3)="ON_",
     IF(SSSModel!$C$4="RR",SUMPRODUCT(OFFSET($AC112,0,0,1,$CB$2),OFFSET(Profiles!$K$28,($Z112-1)*(Profiles!$I$26+1)+CC$4-SSSModel!$C$3+1,0,1,$CB$2)),
     IF(SSSModel!$C$4="ECC",$EA112*$EB112*SUMPRODUCT(OFFSET($AC112,0,MAX(0,CC$4-$DZ112-$CA$4+1),1,MIN($DZ112,CC$4-$CA$4+1)),OFFSET(Escalation!$K$24,($Y112-1)*(Escalation!$I$22+1)+CC$4-SSSModel!$C$3+1,MAX(0,CC$4-$DZ112-$CA$4+1),1,MIN($DZ112,CC$4-$CA$4+1))),
     IF(SSSModel!$C$4="PV",AE112*$EA112*(1+SSSModel!$C$2),
     IF(SSSModel!$C$4="FCR",$EC112*SUM(OFFSET($AC112,0,MAX(CC$4-$AC$4-$DZ112+1,0),1,MIN($DZ112,CC$4-$AC$4+1))),0)))),
SUM($AC112:$BZ112)*
     IF(SSSModel!$C$4="RR",OFFSET(Profiles!$K$2,$Z112,MAX(Profiles!$C$2,AE$4-$W112)),
     IF(SSSModel!$C$4="ECC",$EA112*$EB112*IF(MAX(Escalation!$C$2,AE$4-$W112)&gt;$DZ112-1,0,OFFSET(Escalation!$K$2,$Y112,MAX(Escalation!$C$2,AE$4-$W112))),
     IF(SSSModel!$C$4="PV",IF(CC$4=$W112,$EA112*(1+SSSModel!$C$2),0),
     IF(SSSModel!$C$4="FCR",IF(AND(CC$4&gt;=$W112,OFFSET(Profiles!$K$2,$Z112,MAX(Profiles!$C$2,AE$4-$W112))&gt;0),$EC112,0),0))))))</f>
        <v>0</v>
      </c>
      <c r="CD112" s="135">
        <f ca="1">IF(OR($Z112=0,SSSModel!$C$4="CF"),AF112,
IF(LEFT($V112,3)="ON_",
     IF(SSSModel!$C$4="RR",SUMPRODUCT(OFFSET($AC112,0,0,1,$CB$2),OFFSET(Profiles!$K$28,($Z112-1)*(Profiles!$I$26+1)+CD$4-SSSModel!$C$3+1,0,1,$CB$2)),
     IF(SSSModel!$C$4="ECC",$EA112*$EB112*SUMPRODUCT(OFFSET($AC112,0,MAX(0,CD$4-$DZ112-$CA$4+1),1,MIN($DZ112,CD$4-$CA$4+1)),OFFSET(Escalation!$K$24,($Y112-1)*(Escalation!$I$22+1)+CD$4-SSSModel!$C$3+1,MAX(0,CD$4-$DZ112-$CA$4+1),1,MIN($DZ112,CD$4-$CA$4+1))),
     IF(SSSModel!$C$4="PV",AF112*$EA112*(1+SSSModel!$C$2),
     IF(SSSModel!$C$4="FCR",$EC112*SUM(OFFSET($AC112,0,MAX(CD$4-$AC$4-$DZ112+1,0),1,MIN($DZ112,CD$4-$AC$4+1))),0)))),
SUM($AC112:$BZ112)*
     IF(SSSModel!$C$4="RR",OFFSET(Profiles!$K$2,$Z112,MAX(Profiles!$C$2,AF$4-$W112)),
     IF(SSSModel!$C$4="ECC",$EA112*$EB112*IF(MAX(Escalation!$C$2,AF$4-$W112)&gt;$DZ112-1,0,OFFSET(Escalation!$K$2,$Y112,MAX(Escalation!$C$2,AF$4-$W112))),
     IF(SSSModel!$C$4="PV",IF(CD$4=$W112,$EA112*(1+SSSModel!$C$2),0),
     IF(SSSModel!$C$4="FCR",IF(AND(CD$4&gt;=$W112,OFFSET(Profiles!$K$2,$Z112,MAX(Profiles!$C$2,AF$4-$W112))&gt;0),$EC112,0),0))))))</f>
        <v>0</v>
      </c>
      <c r="CE112" s="135">
        <f ca="1">IF(OR($Z112=0,SSSModel!$C$4="CF"),AG112,
IF(LEFT($V112,3)="ON_",
     IF(SSSModel!$C$4="RR",SUMPRODUCT(OFFSET($AC112,0,0,1,$CB$2),OFFSET(Profiles!$K$28,($Z112-1)*(Profiles!$I$26+1)+CE$4-SSSModel!$C$3+1,0,1,$CB$2)),
     IF(SSSModel!$C$4="ECC",$EA112*$EB112*SUMPRODUCT(OFFSET($AC112,0,MAX(0,CE$4-$DZ112-$CA$4+1),1,MIN($DZ112,CE$4-$CA$4+1)),OFFSET(Escalation!$K$24,($Y112-1)*(Escalation!$I$22+1)+CE$4-SSSModel!$C$3+1,MAX(0,CE$4-$DZ112-$CA$4+1),1,MIN($DZ112,CE$4-$CA$4+1))),
     IF(SSSModel!$C$4="PV",AG112*$EA112*(1+SSSModel!$C$2),
     IF(SSSModel!$C$4="FCR",$EC112*SUM(OFFSET($AC112,0,MAX(CE$4-$AC$4-$DZ112+1,0),1,MIN($DZ112,CE$4-$AC$4+1))),0)))),
SUM($AC112:$BZ112)*
     IF(SSSModel!$C$4="RR",OFFSET(Profiles!$K$2,$Z112,MAX(Profiles!$C$2,AG$4-$W112)),
     IF(SSSModel!$C$4="ECC",$EA112*$EB112*IF(MAX(Escalation!$C$2,AG$4-$W112)&gt;$DZ112-1,0,OFFSET(Escalation!$K$2,$Y112,MAX(Escalation!$C$2,AG$4-$W112))),
     IF(SSSModel!$C$4="PV",IF(CE$4=$W112,$EA112*(1+SSSModel!$C$2),0),
     IF(SSSModel!$C$4="FCR",IF(AND(CE$4&gt;=$W112,OFFSET(Profiles!$K$2,$Z112,MAX(Profiles!$C$2,AG$4-$W112))&gt;0),$EC112,0),0))))))</f>
        <v>0</v>
      </c>
      <c r="CF112" s="135">
        <f ca="1">IF(OR($Z112=0,SSSModel!$C$4="CF"),AH112,
IF(LEFT($V112,3)="ON_",
     IF(SSSModel!$C$4="RR",SUMPRODUCT(OFFSET($AC112,0,0,1,$CB$2),OFFSET(Profiles!$K$28,($Z112-1)*(Profiles!$I$26+1)+CF$4-SSSModel!$C$3+1,0,1,$CB$2)),
     IF(SSSModel!$C$4="ECC",$EA112*$EB112*SUMPRODUCT(OFFSET($AC112,0,MAX(0,CF$4-$DZ112-$CA$4+1),1,MIN($DZ112,CF$4-$CA$4+1)),OFFSET(Escalation!$K$24,($Y112-1)*(Escalation!$I$22+1)+CF$4-SSSModel!$C$3+1,MAX(0,CF$4-$DZ112-$CA$4+1),1,MIN($DZ112,CF$4-$CA$4+1))),
     IF(SSSModel!$C$4="PV",AH112*$EA112*(1+SSSModel!$C$2),
     IF(SSSModel!$C$4="FCR",$EC112*SUM(OFFSET($AC112,0,MAX(CF$4-$AC$4-$DZ112+1,0),1,MIN($DZ112,CF$4-$AC$4+1))),0)))),
SUM($AC112:$BZ112)*
     IF(SSSModel!$C$4="RR",OFFSET(Profiles!$K$2,$Z112,MAX(Profiles!$C$2,AH$4-$W112)),
     IF(SSSModel!$C$4="ECC",$EA112*$EB112*IF(MAX(Escalation!$C$2,AH$4-$W112)&gt;$DZ112-1,0,OFFSET(Escalation!$K$2,$Y112,MAX(Escalation!$C$2,AH$4-$W112))),
     IF(SSSModel!$C$4="PV",IF(CF$4=$W112,$EA112*(1+SSSModel!$C$2),0),
     IF(SSSModel!$C$4="FCR",IF(AND(CF$4&gt;=$W112,OFFSET(Profiles!$K$2,$Z112,MAX(Profiles!$C$2,AH$4-$W112))&gt;0),$EC112,0),0))))))</f>
        <v>0</v>
      </c>
      <c r="CG112" s="135">
        <f ca="1">IF(OR($Z112=0,SSSModel!$C$4="CF"),AI112,
IF(LEFT($V112,3)="ON_",
     IF(SSSModel!$C$4="RR",SUMPRODUCT(OFFSET($AC112,0,0,1,$CB$2),OFFSET(Profiles!$K$28,($Z112-1)*(Profiles!$I$26+1)+CG$4-SSSModel!$C$3+1,0,1,$CB$2)),
     IF(SSSModel!$C$4="ECC",$EA112*$EB112*SUMPRODUCT(OFFSET($AC112,0,MAX(0,CG$4-$DZ112-$CA$4+1),1,MIN($DZ112,CG$4-$CA$4+1)),OFFSET(Escalation!$K$24,($Y112-1)*(Escalation!$I$22+1)+CG$4-SSSModel!$C$3+1,MAX(0,CG$4-$DZ112-$CA$4+1),1,MIN($DZ112,CG$4-$CA$4+1))),
     IF(SSSModel!$C$4="PV",AI112*$EA112*(1+SSSModel!$C$2),
     IF(SSSModel!$C$4="FCR",$EC112*SUM(OFFSET($AC112,0,MAX(CG$4-$AC$4-$DZ112+1,0),1,MIN($DZ112,CG$4-$AC$4+1))),0)))),
SUM($AC112:$BZ112)*
     IF(SSSModel!$C$4="RR",OFFSET(Profiles!$K$2,$Z112,MAX(Profiles!$C$2,AI$4-$W112)),
     IF(SSSModel!$C$4="ECC",$EA112*$EB112*IF(MAX(Escalation!$C$2,AI$4-$W112)&gt;$DZ112-1,0,OFFSET(Escalation!$K$2,$Y112,MAX(Escalation!$C$2,AI$4-$W112))),
     IF(SSSModel!$C$4="PV",IF(CG$4=$W112,$EA112*(1+SSSModel!$C$2),0),
     IF(SSSModel!$C$4="FCR",IF(AND(CG$4&gt;=$W112,OFFSET(Profiles!$K$2,$Z112,MAX(Profiles!$C$2,AI$4-$W112))&gt;0),$EC112,0),0))))))</f>
        <v>0</v>
      </c>
      <c r="CH112" s="135">
        <f ca="1">IF(OR($Z112=0,SSSModel!$C$4="CF"),AJ112,
IF(LEFT($V112,3)="ON_",
     IF(SSSModel!$C$4="RR",SUMPRODUCT(OFFSET($AC112,0,0,1,$CB$2),OFFSET(Profiles!$K$28,($Z112-1)*(Profiles!$I$26+1)+CH$4-SSSModel!$C$3+1,0,1,$CB$2)),
     IF(SSSModel!$C$4="ECC",$EA112*$EB112*SUMPRODUCT(OFFSET($AC112,0,MAX(0,CH$4-$DZ112-$CA$4+1),1,MIN($DZ112,CH$4-$CA$4+1)),OFFSET(Escalation!$K$24,($Y112-1)*(Escalation!$I$22+1)+CH$4-SSSModel!$C$3+1,MAX(0,CH$4-$DZ112-$CA$4+1),1,MIN($DZ112,CH$4-$CA$4+1))),
     IF(SSSModel!$C$4="PV",AJ112*$EA112*(1+SSSModel!$C$2),
     IF(SSSModel!$C$4="FCR",$EC112*SUM(OFFSET($AC112,0,MAX(CH$4-$AC$4-$DZ112+1,0),1,MIN($DZ112,CH$4-$AC$4+1))),0)))),
SUM($AC112:$BZ112)*
     IF(SSSModel!$C$4="RR",OFFSET(Profiles!$K$2,$Z112,MAX(Profiles!$C$2,AJ$4-$W112)),
     IF(SSSModel!$C$4="ECC",$EA112*$EB112*IF(MAX(Escalation!$C$2,AJ$4-$W112)&gt;$DZ112-1,0,OFFSET(Escalation!$K$2,$Y112,MAX(Escalation!$C$2,AJ$4-$W112))),
     IF(SSSModel!$C$4="PV",IF(CH$4=$W112,$EA112*(1+SSSModel!$C$2),0),
     IF(SSSModel!$C$4="FCR",IF(AND(CH$4&gt;=$W112,OFFSET(Profiles!$K$2,$Z112,MAX(Profiles!$C$2,AJ$4-$W112))&gt;0),$EC112,0),0))))))</f>
        <v>0</v>
      </c>
      <c r="CI112" s="135">
        <f ca="1">IF(OR($Z112=0,SSSModel!$C$4="CF"),AK112,
IF(LEFT($V112,3)="ON_",
     IF(SSSModel!$C$4="RR",SUMPRODUCT(OFFSET($AC112,0,0,1,$CB$2),OFFSET(Profiles!$K$28,($Z112-1)*(Profiles!$I$26+1)+CI$4-SSSModel!$C$3+1,0,1,$CB$2)),
     IF(SSSModel!$C$4="ECC",$EA112*$EB112*SUMPRODUCT(OFFSET($AC112,0,MAX(0,CI$4-$DZ112-$CA$4+1),1,MIN($DZ112,CI$4-$CA$4+1)),OFFSET(Escalation!$K$24,($Y112-1)*(Escalation!$I$22+1)+CI$4-SSSModel!$C$3+1,MAX(0,CI$4-$DZ112-$CA$4+1),1,MIN($DZ112,CI$4-$CA$4+1))),
     IF(SSSModel!$C$4="PV",AK112*$EA112*(1+SSSModel!$C$2),
     IF(SSSModel!$C$4="FCR",$EC112*SUM(OFFSET($AC112,0,MAX(CI$4-$AC$4-$DZ112+1,0),1,MIN($DZ112,CI$4-$AC$4+1))),0)))),
SUM($AC112:$BZ112)*
     IF(SSSModel!$C$4="RR",OFFSET(Profiles!$K$2,$Z112,MAX(Profiles!$C$2,AK$4-$W112)),
     IF(SSSModel!$C$4="ECC",$EA112*$EB112*IF(MAX(Escalation!$C$2,AK$4-$W112)&gt;$DZ112-1,0,OFFSET(Escalation!$K$2,$Y112,MAX(Escalation!$C$2,AK$4-$W112))),
     IF(SSSModel!$C$4="PV",IF(CI$4=$W112,$EA112*(1+SSSModel!$C$2),0),
     IF(SSSModel!$C$4="FCR",IF(AND(CI$4&gt;=$W112,OFFSET(Profiles!$K$2,$Z112,MAX(Profiles!$C$2,AK$4-$W112))&gt;0),$EC112,0),0))))))</f>
        <v>0</v>
      </c>
      <c r="CJ112" s="135">
        <f ca="1">IF(OR($Z112=0,SSSModel!$C$4="CF"),AL112,
IF(LEFT($V112,3)="ON_",
     IF(SSSModel!$C$4="RR",SUMPRODUCT(OFFSET($AC112,0,0,1,$CB$2),OFFSET(Profiles!$K$28,($Z112-1)*(Profiles!$I$26+1)+CJ$4-SSSModel!$C$3+1,0,1,$CB$2)),
     IF(SSSModel!$C$4="ECC",$EA112*$EB112*SUMPRODUCT(OFFSET($AC112,0,MAX(0,CJ$4-$DZ112-$CA$4+1),1,MIN($DZ112,CJ$4-$CA$4+1)),OFFSET(Escalation!$K$24,($Y112-1)*(Escalation!$I$22+1)+CJ$4-SSSModel!$C$3+1,MAX(0,CJ$4-$DZ112-$CA$4+1),1,MIN($DZ112,CJ$4-$CA$4+1))),
     IF(SSSModel!$C$4="PV",AL112*$EA112*(1+SSSModel!$C$2),
     IF(SSSModel!$C$4="FCR",$EC112*SUM(OFFSET($AC112,0,MAX(CJ$4-$AC$4-$DZ112+1,0),1,MIN($DZ112,CJ$4-$AC$4+1))),0)))),
SUM($AC112:$BZ112)*
     IF(SSSModel!$C$4="RR",OFFSET(Profiles!$K$2,$Z112,MAX(Profiles!$C$2,AL$4-$W112)),
     IF(SSSModel!$C$4="ECC",$EA112*$EB112*IF(MAX(Escalation!$C$2,AL$4-$W112)&gt;$DZ112-1,0,OFFSET(Escalation!$K$2,$Y112,MAX(Escalation!$C$2,AL$4-$W112))),
     IF(SSSModel!$C$4="PV",IF(CJ$4=$W112,$EA112*(1+SSSModel!$C$2),0),
     IF(SSSModel!$C$4="FCR",IF(AND(CJ$4&gt;=$W112,OFFSET(Profiles!$K$2,$Z112,MAX(Profiles!$C$2,AL$4-$W112))&gt;0),$EC112,0),0))))))</f>
        <v>0</v>
      </c>
      <c r="CK112" s="135">
        <f ca="1">IF(OR($Z112=0,SSSModel!$C$4="CF"),AM112,
IF(LEFT($V112,3)="ON_",
     IF(SSSModel!$C$4="RR",SUMPRODUCT(OFFSET($AC112,0,0,1,$CB$2),OFFSET(Profiles!$K$28,($Z112-1)*(Profiles!$I$26+1)+CK$4-SSSModel!$C$3+1,0,1,$CB$2)),
     IF(SSSModel!$C$4="ECC",$EA112*$EB112*SUMPRODUCT(OFFSET($AC112,0,MAX(0,CK$4-$DZ112-$CA$4+1),1,MIN($DZ112,CK$4-$CA$4+1)),OFFSET(Escalation!$K$24,($Y112-1)*(Escalation!$I$22+1)+CK$4-SSSModel!$C$3+1,MAX(0,CK$4-$DZ112-$CA$4+1),1,MIN($DZ112,CK$4-$CA$4+1))),
     IF(SSSModel!$C$4="PV",AM112*$EA112*(1+SSSModel!$C$2),
     IF(SSSModel!$C$4="FCR",$EC112*SUM(OFFSET($AC112,0,MAX(CK$4-$AC$4-$DZ112+1,0),1,MIN($DZ112,CK$4-$AC$4+1))),0)))),
SUM($AC112:$BZ112)*
     IF(SSSModel!$C$4="RR",OFFSET(Profiles!$K$2,$Z112,MAX(Profiles!$C$2,AM$4-$W112)),
     IF(SSSModel!$C$4="ECC",$EA112*$EB112*IF(MAX(Escalation!$C$2,AM$4-$W112)&gt;$DZ112-1,0,OFFSET(Escalation!$K$2,$Y112,MAX(Escalation!$C$2,AM$4-$W112))),
     IF(SSSModel!$C$4="PV",IF(CK$4=$W112,$EA112*(1+SSSModel!$C$2),0),
     IF(SSSModel!$C$4="FCR",IF(AND(CK$4&gt;=$W112,OFFSET(Profiles!$K$2,$Z112,MAX(Profiles!$C$2,AM$4-$W112))&gt;0),$EC112,0),0))))))</f>
        <v>0</v>
      </c>
      <c r="CL112" s="135">
        <f ca="1">IF(OR($Z112=0,SSSModel!$C$4="CF"),AN112,
IF(LEFT($V112,3)="ON_",
     IF(SSSModel!$C$4="RR",SUMPRODUCT(OFFSET($AC112,0,0,1,$CB$2),OFFSET(Profiles!$K$28,($Z112-1)*(Profiles!$I$26+1)+CL$4-SSSModel!$C$3+1,0,1,$CB$2)),
     IF(SSSModel!$C$4="ECC",$EA112*$EB112*SUMPRODUCT(OFFSET($AC112,0,MAX(0,CL$4-$DZ112-$CA$4+1),1,MIN($DZ112,CL$4-$CA$4+1)),OFFSET(Escalation!$K$24,($Y112-1)*(Escalation!$I$22+1)+CL$4-SSSModel!$C$3+1,MAX(0,CL$4-$DZ112-$CA$4+1),1,MIN($DZ112,CL$4-$CA$4+1))),
     IF(SSSModel!$C$4="PV",AN112*$EA112*(1+SSSModel!$C$2),
     IF(SSSModel!$C$4="FCR",$EC112*SUM(OFFSET($AC112,0,MAX(CL$4-$AC$4-$DZ112+1,0),1,MIN($DZ112,CL$4-$AC$4+1))),0)))),
SUM($AC112:$BZ112)*
     IF(SSSModel!$C$4="RR",OFFSET(Profiles!$K$2,$Z112,MAX(Profiles!$C$2,AN$4-$W112)),
     IF(SSSModel!$C$4="ECC",$EA112*$EB112*IF(MAX(Escalation!$C$2,AN$4-$W112)&gt;$DZ112-1,0,OFFSET(Escalation!$K$2,$Y112,MAX(Escalation!$C$2,AN$4-$W112))),
     IF(SSSModel!$C$4="PV",IF(CL$4=$W112,$EA112*(1+SSSModel!$C$2),0),
     IF(SSSModel!$C$4="FCR",IF(AND(CL$4&gt;=$W112,OFFSET(Profiles!$K$2,$Z112,MAX(Profiles!$C$2,AN$4-$W112))&gt;0),$EC112,0),0))))))</f>
        <v>0</v>
      </c>
      <c r="CM112" s="135">
        <f ca="1">IF(OR($Z112=0,SSSModel!$C$4="CF"),AO112,
IF(LEFT($V112,3)="ON_",
     IF(SSSModel!$C$4="RR",SUMPRODUCT(OFFSET($AC112,0,0,1,$CB$2),OFFSET(Profiles!$K$28,($Z112-1)*(Profiles!$I$26+1)+CM$4-SSSModel!$C$3+1,0,1,$CB$2)),
     IF(SSSModel!$C$4="ECC",$EA112*$EB112*SUMPRODUCT(OFFSET($AC112,0,MAX(0,CM$4-$DZ112-$CA$4+1),1,MIN($DZ112,CM$4-$CA$4+1)),OFFSET(Escalation!$K$24,($Y112-1)*(Escalation!$I$22+1)+CM$4-SSSModel!$C$3+1,MAX(0,CM$4-$DZ112-$CA$4+1),1,MIN($DZ112,CM$4-$CA$4+1))),
     IF(SSSModel!$C$4="PV",AO112*$EA112*(1+SSSModel!$C$2),
     IF(SSSModel!$C$4="FCR",$EC112*SUM(OFFSET($AC112,0,MAX(CM$4-$AC$4-$DZ112+1,0),1,MIN($DZ112,CM$4-$AC$4+1))),0)))),
SUM($AC112:$BZ112)*
     IF(SSSModel!$C$4="RR",OFFSET(Profiles!$K$2,$Z112,MAX(Profiles!$C$2,AO$4-$W112)),
     IF(SSSModel!$C$4="ECC",$EA112*$EB112*IF(MAX(Escalation!$C$2,AO$4-$W112)&gt;$DZ112-1,0,OFFSET(Escalation!$K$2,$Y112,MAX(Escalation!$C$2,AO$4-$W112))),
     IF(SSSModel!$C$4="PV",IF(CM$4=$W112,$EA112*(1+SSSModel!$C$2),0),
     IF(SSSModel!$C$4="FCR",IF(AND(CM$4&gt;=$W112,OFFSET(Profiles!$K$2,$Z112,MAX(Profiles!$C$2,AO$4-$W112))&gt;0),$EC112,0),0))))))</f>
        <v>0</v>
      </c>
      <c r="CN112" s="135">
        <f ca="1">IF(OR($Z112=0,SSSModel!$C$4="CF"),AP112,
IF(LEFT($V112,3)="ON_",
     IF(SSSModel!$C$4="RR",SUMPRODUCT(OFFSET($AC112,0,0,1,$CB$2),OFFSET(Profiles!$K$28,($Z112-1)*(Profiles!$I$26+1)+CN$4-SSSModel!$C$3+1,0,1,$CB$2)),
     IF(SSSModel!$C$4="ECC",$EA112*$EB112*SUMPRODUCT(OFFSET($AC112,0,MAX(0,CN$4-$DZ112-$CA$4+1),1,MIN($DZ112,CN$4-$CA$4+1)),OFFSET(Escalation!$K$24,($Y112-1)*(Escalation!$I$22+1)+CN$4-SSSModel!$C$3+1,MAX(0,CN$4-$DZ112-$CA$4+1),1,MIN($DZ112,CN$4-$CA$4+1))),
     IF(SSSModel!$C$4="PV",AP112*$EA112*(1+SSSModel!$C$2),
     IF(SSSModel!$C$4="FCR",$EC112*SUM(OFFSET($AC112,0,MAX(CN$4-$AC$4-$DZ112+1,0),1,MIN($DZ112,CN$4-$AC$4+1))),0)))),
SUM($AC112:$BZ112)*
     IF(SSSModel!$C$4="RR",OFFSET(Profiles!$K$2,$Z112,MAX(Profiles!$C$2,AP$4-$W112)),
     IF(SSSModel!$C$4="ECC",$EA112*$EB112*IF(MAX(Escalation!$C$2,AP$4-$W112)&gt;$DZ112-1,0,OFFSET(Escalation!$K$2,$Y112,MAX(Escalation!$C$2,AP$4-$W112))),
     IF(SSSModel!$C$4="PV",IF(CN$4=$W112,$EA112*(1+SSSModel!$C$2),0),
     IF(SSSModel!$C$4="FCR",IF(AND(CN$4&gt;=$W112,OFFSET(Profiles!$K$2,$Z112,MAX(Profiles!$C$2,AP$4-$W112))&gt;0),$EC112,0),0))))))</f>
        <v>0</v>
      </c>
      <c r="CO112" s="135">
        <f ca="1">IF(OR($Z112=0,SSSModel!$C$4="CF"),AQ112,
IF(LEFT($V112,3)="ON_",
     IF(SSSModel!$C$4="RR",SUMPRODUCT(OFFSET($AC112,0,0,1,$CB$2),OFFSET(Profiles!$K$28,($Z112-1)*(Profiles!$I$26+1)+CO$4-SSSModel!$C$3+1,0,1,$CB$2)),
     IF(SSSModel!$C$4="ECC",$EA112*$EB112*SUMPRODUCT(OFFSET($AC112,0,MAX(0,CO$4-$DZ112-$CA$4+1),1,MIN($DZ112,CO$4-$CA$4+1)),OFFSET(Escalation!$K$24,($Y112-1)*(Escalation!$I$22+1)+CO$4-SSSModel!$C$3+1,MAX(0,CO$4-$DZ112-$CA$4+1),1,MIN($DZ112,CO$4-$CA$4+1))),
     IF(SSSModel!$C$4="PV",AQ112*$EA112*(1+SSSModel!$C$2),
     IF(SSSModel!$C$4="FCR",$EC112*SUM(OFFSET($AC112,0,MAX(CO$4-$AC$4-$DZ112+1,0),1,MIN($DZ112,CO$4-$AC$4+1))),0)))),
SUM($AC112:$BZ112)*
     IF(SSSModel!$C$4="RR",OFFSET(Profiles!$K$2,$Z112,MAX(Profiles!$C$2,AQ$4-$W112)),
     IF(SSSModel!$C$4="ECC",$EA112*$EB112*IF(MAX(Escalation!$C$2,AQ$4-$W112)&gt;$DZ112-1,0,OFFSET(Escalation!$K$2,$Y112,MAX(Escalation!$C$2,AQ$4-$W112))),
     IF(SSSModel!$C$4="PV",IF(CO$4=$W112,$EA112*(1+SSSModel!$C$2),0),
     IF(SSSModel!$C$4="FCR",IF(AND(CO$4&gt;=$W112,OFFSET(Profiles!$K$2,$Z112,MAX(Profiles!$C$2,AQ$4-$W112))&gt;0),$EC112,0),0))))))</f>
        <v>0</v>
      </c>
      <c r="CP112" s="135">
        <f ca="1">IF(OR($Z112=0,SSSModel!$C$4="CF"),AR112,
IF(LEFT($V112,3)="ON_",
     IF(SSSModel!$C$4="RR",SUMPRODUCT(OFFSET($AC112,0,0,1,$CB$2),OFFSET(Profiles!$K$28,($Z112-1)*(Profiles!$I$26+1)+CP$4-SSSModel!$C$3+1,0,1,$CB$2)),
     IF(SSSModel!$C$4="ECC",$EA112*$EB112*SUMPRODUCT(OFFSET($AC112,0,MAX(0,CP$4-$DZ112-$CA$4+1),1,MIN($DZ112,CP$4-$CA$4+1)),OFFSET(Escalation!$K$24,($Y112-1)*(Escalation!$I$22+1)+CP$4-SSSModel!$C$3+1,MAX(0,CP$4-$DZ112-$CA$4+1),1,MIN($DZ112,CP$4-$CA$4+1))),
     IF(SSSModel!$C$4="PV",AR112*$EA112*(1+SSSModel!$C$2),
     IF(SSSModel!$C$4="FCR",$EC112*SUM(OFFSET($AC112,0,MAX(CP$4-$AC$4-$DZ112+1,0),1,MIN($DZ112,CP$4-$AC$4+1))),0)))),
SUM($AC112:$BZ112)*
     IF(SSSModel!$C$4="RR",OFFSET(Profiles!$K$2,$Z112,MAX(Profiles!$C$2,AR$4-$W112)),
     IF(SSSModel!$C$4="ECC",$EA112*$EB112*IF(MAX(Escalation!$C$2,AR$4-$W112)&gt;$DZ112-1,0,OFFSET(Escalation!$K$2,$Y112,MAX(Escalation!$C$2,AR$4-$W112))),
     IF(SSSModel!$C$4="PV",IF(CP$4=$W112,$EA112*(1+SSSModel!$C$2),0),
     IF(SSSModel!$C$4="FCR",IF(AND(CP$4&gt;=$W112,OFFSET(Profiles!$K$2,$Z112,MAX(Profiles!$C$2,AR$4-$W112))&gt;0),$EC112,0),0))))))</f>
        <v>0</v>
      </c>
      <c r="CQ112" s="135">
        <f ca="1">IF(OR($Z112=0,SSSModel!$C$4="CF"),AS112,
IF(LEFT($V112,3)="ON_",
     IF(SSSModel!$C$4="RR",SUMPRODUCT(OFFSET($AC112,0,0,1,$CB$2),OFFSET(Profiles!$K$28,($Z112-1)*(Profiles!$I$26+1)+CQ$4-SSSModel!$C$3+1,0,1,$CB$2)),
     IF(SSSModel!$C$4="ECC",$EA112*$EB112*SUMPRODUCT(OFFSET($AC112,0,MAX(0,CQ$4-$DZ112-$CA$4+1),1,MIN($DZ112,CQ$4-$CA$4+1)),OFFSET(Escalation!$K$24,($Y112-1)*(Escalation!$I$22+1)+CQ$4-SSSModel!$C$3+1,MAX(0,CQ$4-$DZ112-$CA$4+1),1,MIN($DZ112,CQ$4-$CA$4+1))),
     IF(SSSModel!$C$4="PV",AS112*$EA112*(1+SSSModel!$C$2),
     IF(SSSModel!$C$4="FCR",$EC112*SUM(OFFSET($AC112,0,MAX(CQ$4-$AC$4-$DZ112+1,0),1,MIN($DZ112,CQ$4-$AC$4+1))),0)))),
SUM($AC112:$BZ112)*
     IF(SSSModel!$C$4="RR",OFFSET(Profiles!$K$2,$Z112,MAX(Profiles!$C$2,AS$4-$W112)),
     IF(SSSModel!$C$4="ECC",$EA112*$EB112*IF(MAX(Escalation!$C$2,AS$4-$W112)&gt;$DZ112-1,0,OFFSET(Escalation!$K$2,$Y112,MAX(Escalation!$C$2,AS$4-$W112))),
     IF(SSSModel!$C$4="PV",IF(CQ$4=$W112,$EA112*(1+SSSModel!$C$2),0),
     IF(SSSModel!$C$4="FCR",IF(AND(CQ$4&gt;=$W112,OFFSET(Profiles!$K$2,$Z112,MAX(Profiles!$C$2,AS$4-$W112))&gt;0),$EC112,0),0))))))</f>
        <v>0</v>
      </c>
      <c r="CR112" s="135">
        <f ca="1">IF(OR($Z112=0,SSSModel!$C$4="CF"),AT112,
IF(LEFT($V112,3)="ON_",
     IF(SSSModel!$C$4="RR",SUMPRODUCT(OFFSET($AC112,0,0,1,$CB$2),OFFSET(Profiles!$K$28,($Z112-1)*(Profiles!$I$26+1)+CR$4-SSSModel!$C$3+1,0,1,$CB$2)),
     IF(SSSModel!$C$4="ECC",$EA112*$EB112*SUMPRODUCT(OFFSET($AC112,0,MAX(0,CR$4-$DZ112-$CA$4+1),1,MIN($DZ112,CR$4-$CA$4+1)),OFFSET(Escalation!$K$24,($Y112-1)*(Escalation!$I$22+1)+CR$4-SSSModel!$C$3+1,MAX(0,CR$4-$DZ112-$CA$4+1),1,MIN($DZ112,CR$4-$CA$4+1))),
     IF(SSSModel!$C$4="PV",AT112*$EA112*(1+SSSModel!$C$2),
     IF(SSSModel!$C$4="FCR",$EC112*SUM(OFFSET($AC112,0,MAX(CR$4-$AC$4-$DZ112+1,0),1,MIN($DZ112,CR$4-$AC$4+1))),0)))),
SUM($AC112:$BZ112)*
     IF(SSSModel!$C$4="RR",OFFSET(Profiles!$K$2,$Z112,MAX(Profiles!$C$2,AT$4-$W112)),
     IF(SSSModel!$C$4="ECC",$EA112*$EB112*IF(MAX(Escalation!$C$2,AT$4-$W112)&gt;$DZ112-1,0,OFFSET(Escalation!$K$2,$Y112,MAX(Escalation!$C$2,AT$4-$W112))),
     IF(SSSModel!$C$4="PV",IF(CR$4=$W112,$EA112*(1+SSSModel!$C$2),0),
     IF(SSSModel!$C$4="FCR",IF(AND(CR$4&gt;=$W112,OFFSET(Profiles!$K$2,$Z112,MAX(Profiles!$C$2,AT$4-$W112))&gt;0),$EC112,0),0))))))</f>
        <v>0</v>
      </c>
      <c r="CS112" s="135">
        <f ca="1">IF(OR($Z112=0,SSSModel!$C$4="CF"),AU112,
IF(LEFT($V112,3)="ON_",
     IF(SSSModel!$C$4="RR",SUMPRODUCT(OFFSET($AC112,0,0,1,$CB$2),OFFSET(Profiles!$K$28,($Z112-1)*(Profiles!$I$26+1)+CS$4-SSSModel!$C$3+1,0,1,$CB$2)),
     IF(SSSModel!$C$4="ECC",$EA112*$EB112*SUMPRODUCT(OFFSET($AC112,0,MAX(0,CS$4-$DZ112-$CA$4+1),1,MIN($DZ112,CS$4-$CA$4+1)),OFFSET(Escalation!$K$24,($Y112-1)*(Escalation!$I$22+1)+CS$4-SSSModel!$C$3+1,MAX(0,CS$4-$DZ112-$CA$4+1),1,MIN($DZ112,CS$4-$CA$4+1))),
     IF(SSSModel!$C$4="PV",AU112*$EA112*(1+SSSModel!$C$2),
     IF(SSSModel!$C$4="FCR",$EC112*SUM(OFFSET($AC112,0,MAX(CS$4-$AC$4-$DZ112+1,0),1,MIN($DZ112,CS$4-$AC$4+1))),0)))),
SUM($AC112:$BZ112)*
     IF(SSSModel!$C$4="RR",OFFSET(Profiles!$K$2,$Z112,MAX(Profiles!$C$2,AU$4-$W112)),
     IF(SSSModel!$C$4="ECC",$EA112*$EB112*IF(MAX(Escalation!$C$2,AU$4-$W112)&gt;$DZ112-1,0,OFFSET(Escalation!$K$2,$Y112,MAX(Escalation!$C$2,AU$4-$W112))),
     IF(SSSModel!$C$4="PV",IF(CS$4=$W112,$EA112*(1+SSSModel!$C$2),0),
     IF(SSSModel!$C$4="FCR",IF(AND(CS$4&gt;=$W112,OFFSET(Profiles!$K$2,$Z112,MAX(Profiles!$C$2,AU$4-$W112))&gt;0),$EC112,0),0))))))</f>
        <v>0</v>
      </c>
      <c r="CT112" s="135">
        <f ca="1">IF(OR($Z112=0,SSSModel!$C$4="CF"),AV112,
IF(LEFT($V112,3)="ON_",
     IF(SSSModel!$C$4="RR",SUMPRODUCT(OFFSET($AC112,0,0,1,$CB$2),OFFSET(Profiles!$K$28,($Z112-1)*(Profiles!$I$26+1)+CT$4-SSSModel!$C$3+1,0,1,$CB$2)),
     IF(SSSModel!$C$4="ECC",$EA112*$EB112*SUMPRODUCT(OFFSET($AC112,0,MAX(0,CT$4-$DZ112-$CA$4+1),1,MIN($DZ112,CT$4-$CA$4+1)),OFFSET(Escalation!$K$24,($Y112-1)*(Escalation!$I$22+1)+CT$4-SSSModel!$C$3+1,MAX(0,CT$4-$DZ112-$CA$4+1),1,MIN($DZ112,CT$4-$CA$4+1))),
     IF(SSSModel!$C$4="PV",AV112*$EA112*(1+SSSModel!$C$2),
     IF(SSSModel!$C$4="FCR",$EC112*SUM(OFFSET($AC112,0,MAX(CT$4-$AC$4-$DZ112+1,0),1,MIN($DZ112,CT$4-$AC$4+1))),0)))),
SUM($AC112:$BZ112)*
     IF(SSSModel!$C$4="RR",OFFSET(Profiles!$K$2,$Z112,MAX(Profiles!$C$2,AV$4-$W112)),
     IF(SSSModel!$C$4="ECC",$EA112*$EB112*IF(MAX(Escalation!$C$2,AV$4-$W112)&gt;$DZ112-1,0,OFFSET(Escalation!$K$2,$Y112,MAX(Escalation!$C$2,AV$4-$W112))),
     IF(SSSModel!$C$4="PV",IF(CT$4=$W112,$EA112*(1+SSSModel!$C$2),0),
     IF(SSSModel!$C$4="FCR",IF(AND(CT$4&gt;=$W112,OFFSET(Profiles!$K$2,$Z112,MAX(Profiles!$C$2,AV$4-$W112))&gt;0),$EC112,0),0))))))</f>
        <v>0</v>
      </c>
      <c r="CU112" s="135">
        <f ca="1">IF(OR($Z112=0,SSSModel!$C$4="CF"),AW112,
IF(LEFT($V112,3)="ON_",
     IF(SSSModel!$C$4="RR",SUMPRODUCT(OFFSET($AC112,0,0,1,$CB$2),OFFSET(Profiles!$K$28,($Z112-1)*(Profiles!$I$26+1)+CU$4-SSSModel!$C$3+1,0,1,$CB$2)),
     IF(SSSModel!$C$4="ECC",$EA112*$EB112*SUMPRODUCT(OFFSET($AC112,0,MAX(0,CU$4-$DZ112-$CA$4+1),1,MIN($DZ112,CU$4-$CA$4+1)),OFFSET(Escalation!$K$24,($Y112-1)*(Escalation!$I$22+1)+CU$4-SSSModel!$C$3+1,MAX(0,CU$4-$DZ112-$CA$4+1),1,MIN($DZ112,CU$4-$CA$4+1))),
     IF(SSSModel!$C$4="PV",AW112*$EA112*(1+SSSModel!$C$2),
     IF(SSSModel!$C$4="FCR",$EC112*SUM(OFFSET($AC112,0,MAX(CU$4-$AC$4-$DZ112+1,0),1,MIN($DZ112,CU$4-$AC$4+1))),0)))),
SUM($AC112:$BZ112)*
     IF(SSSModel!$C$4="RR",OFFSET(Profiles!$K$2,$Z112,MAX(Profiles!$C$2,AW$4-$W112)),
     IF(SSSModel!$C$4="ECC",$EA112*$EB112*IF(MAX(Escalation!$C$2,AW$4-$W112)&gt;$DZ112-1,0,OFFSET(Escalation!$K$2,$Y112,MAX(Escalation!$C$2,AW$4-$W112))),
     IF(SSSModel!$C$4="PV",IF(CU$4=$W112,$EA112*(1+SSSModel!$C$2),0),
     IF(SSSModel!$C$4="FCR",IF(AND(CU$4&gt;=$W112,OFFSET(Profiles!$K$2,$Z112,MAX(Profiles!$C$2,AW$4-$W112))&gt;0),$EC112,0),0))))))</f>
        <v>0</v>
      </c>
      <c r="CV112" s="135">
        <f ca="1">IF(OR($Z112=0,SSSModel!$C$4="CF"),AX112,
IF(LEFT($V112,3)="ON_",
     IF(SSSModel!$C$4="RR",SUMPRODUCT(OFFSET($AC112,0,0,1,$CB$2),OFFSET(Profiles!$K$28,($Z112-1)*(Profiles!$I$26+1)+CV$4-SSSModel!$C$3+1,0,1,$CB$2)),
     IF(SSSModel!$C$4="ECC",$EA112*$EB112*SUMPRODUCT(OFFSET($AC112,0,MAX(0,CV$4-$DZ112-$CA$4+1),1,MIN($DZ112,CV$4-$CA$4+1)),OFFSET(Escalation!$K$24,($Y112-1)*(Escalation!$I$22+1)+CV$4-SSSModel!$C$3+1,MAX(0,CV$4-$DZ112-$CA$4+1),1,MIN($DZ112,CV$4-$CA$4+1))),
     IF(SSSModel!$C$4="PV",AX112*$EA112*(1+SSSModel!$C$2),
     IF(SSSModel!$C$4="FCR",$EC112*SUM(OFFSET($AC112,0,MAX(CV$4-$AC$4-$DZ112+1,0),1,MIN($DZ112,CV$4-$AC$4+1))),0)))),
SUM($AC112:$BZ112)*
     IF(SSSModel!$C$4="RR",OFFSET(Profiles!$K$2,$Z112,MAX(Profiles!$C$2,AX$4-$W112)),
     IF(SSSModel!$C$4="ECC",$EA112*$EB112*IF(MAX(Escalation!$C$2,AX$4-$W112)&gt;$DZ112-1,0,OFFSET(Escalation!$K$2,$Y112,MAX(Escalation!$C$2,AX$4-$W112))),
     IF(SSSModel!$C$4="PV",IF(CV$4=$W112,$EA112*(1+SSSModel!$C$2),0),
     IF(SSSModel!$C$4="FCR",IF(AND(CV$4&gt;=$W112,OFFSET(Profiles!$K$2,$Z112,MAX(Profiles!$C$2,AX$4-$W112))&gt;0),$EC112,0),0))))))</f>
        <v>0</v>
      </c>
      <c r="CW112" s="135">
        <f ca="1">IF(OR($Z112=0,SSSModel!$C$4="CF"),AY112,
IF(LEFT($V112,3)="ON_",
     IF(SSSModel!$C$4="RR",SUMPRODUCT(OFFSET($AC112,0,0,1,$CB$2),OFFSET(Profiles!$K$28,($Z112-1)*(Profiles!$I$26+1)+CW$4-SSSModel!$C$3+1,0,1,$CB$2)),
     IF(SSSModel!$C$4="ECC",$EA112*$EB112*SUMPRODUCT(OFFSET($AC112,0,MAX(0,CW$4-$DZ112-$CA$4+1),1,MIN($DZ112,CW$4-$CA$4+1)),OFFSET(Escalation!$K$24,($Y112-1)*(Escalation!$I$22+1)+CW$4-SSSModel!$C$3+1,MAX(0,CW$4-$DZ112-$CA$4+1),1,MIN($DZ112,CW$4-$CA$4+1))),
     IF(SSSModel!$C$4="PV",AY112*$EA112*(1+SSSModel!$C$2),
     IF(SSSModel!$C$4="FCR",$EC112*SUM(OFFSET($AC112,0,MAX(CW$4-$AC$4-$DZ112+1,0),1,MIN($DZ112,CW$4-$AC$4+1))),0)))),
SUM($AC112:$BZ112)*
     IF(SSSModel!$C$4="RR",OFFSET(Profiles!$K$2,$Z112,MAX(Profiles!$C$2,AY$4-$W112)),
     IF(SSSModel!$C$4="ECC",$EA112*$EB112*IF(MAX(Escalation!$C$2,AY$4-$W112)&gt;$DZ112-1,0,OFFSET(Escalation!$K$2,$Y112,MAX(Escalation!$C$2,AY$4-$W112))),
     IF(SSSModel!$C$4="PV",IF(CW$4=$W112,$EA112*(1+SSSModel!$C$2),0),
     IF(SSSModel!$C$4="FCR",IF(AND(CW$4&gt;=$W112,OFFSET(Profiles!$K$2,$Z112,MAX(Profiles!$C$2,AY$4-$W112))&gt;0),$EC112,0),0))))))</f>
        <v>0</v>
      </c>
      <c r="CX112" s="135">
        <f ca="1">IF(OR($Z112=0,SSSModel!$C$4="CF"),AZ112,
IF(LEFT($V112,3)="ON_",
     IF(SSSModel!$C$4="RR",SUMPRODUCT(OFFSET($AC112,0,0,1,$CB$2),OFFSET(Profiles!$K$28,($Z112-1)*(Profiles!$I$26+1)+CX$4-SSSModel!$C$3+1,0,1,$CB$2)),
     IF(SSSModel!$C$4="ECC",$EA112*$EB112*SUMPRODUCT(OFFSET($AC112,0,MAX(0,CX$4-$DZ112-$CA$4+1),1,MIN($DZ112,CX$4-$CA$4+1)),OFFSET(Escalation!$K$24,($Y112-1)*(Escalation!$I$22+1)+CX$4-SSSModel!$C$3+1,MAX(0,CX$4-$DZ112-$CA$4+1),1,MIN($DZ112,CX$4-$CA$4+1))),
     IF(SSSModel!$C$4="PV",AZ112*$EA112*(1+SSSModel!$C$2),
     IF(SSSModel!$C$4="FCR",$EC112*SUM(OFFSET($AC112,0,MAX(CX$4-$AC$4-$DZ112+1,0),1,MIN($DZ112,CX$4-$AC$4+1))),0)))),
SUM($AC112:$BZ112)*
     IF(SSSModel!$C$4="RR",OFFSET(Profiles!$K$2,$Z112,MAX(Profiles!$C$2,AZ$4-$W112)),
     IF(SSSModel!$C$4="ECC",$EA112*$EB112*IF(MAX(Escalation!$C$2,AZ$4-$W112)&gt;$DZ112-1,0,OFFSET(Escalation!$K$2,$Y112,MAX(Escalation!$C$2,AZ$4-$W112))),
     IF(SSSModel!$C$4="PV",IF(CX$4=$W112,$EA112*(1+SSSModel!$C$2),0),
     IF(SSSModel!$C$4="FCR",IF(AND(CX$4&gt;=$W112,OFFSET(Profiles!$K$2,$Z112,MAX(Profiles!$C$2,AZ$4-$W112))&gt;0),$EC112,0),0))))))</f>
        <v>0</v>
      </c>
      <c r="CY112" s="135">
        <f ca="1">IF(OR($Z112=0,SSSModel!$C$4="CF"),BA112,
IF(LEFT($V112,3)="ON_",
     IF(SSSModel!$C$4="RR",SUMPRODUCT(OFFSET($AC112,0,0,1,$CB$2),OFFSET(Profiles!$K$28,($Z112-1)*(Profiles!$I$26+1)+CY$4-SSSModel!$C$3+1,0,1,$CB$2)),
     IF(SSSModel!$C$4="ECC",$EA112*$EB112*SUMPRODUCT(OFFSET($AC112,0,MAX(0,CY$4-$DZ112-$CA$4+1),1,MIN($DZ112,CY$4-$CA$4+1)),OFFSET(Escalation!$K$24,($Y112-1)*(Escalation!$I$22+1)+CY$4-SSSModel!$C$3+1,MAX(0,CY$4-$DZ112-$CA$4+1),1,MIN($DZ112,CY$4-$CA$4+1))),
     IF(SSSModel!$C$4="PV",BA112*$EA112*(1+SSSModel!$C$2),
     IF(SSSModel!$C$4="FCR",$EC112*SUM(OFFSET($AC112,0,MAX(CY$4-$AC$4-$DZ112+1,0),1,MIN($DZ112,CY$4-$AC$4+1))),0)))),
SUM($AC112:$BZ112)*
     IF(SSSModel!$C$4="RR",OFFSET(Profiles!$K$2,$Z112,MAX(Profiles!$C$2,BA$4-$W112)),
     IF(SSSModel!$C$4="ECC",$EA112*$EB112*IF(MAX(Escalation!$C$2,BA$4-$W112)&gt;$DZ112-1,0,OFFSET(Escalation!$K$2,$Y112,MAX(Escalation!$C$2,BA$4-$W112))),
     IF(SSSModel!$C$4="PV",IF(CY$4=$W112,$EA112*(1+SSSModel!$C$2),0),
     IF(SSSModel!$C$4="FCR",IF(AND(CY$4&gt;=$W112,OFFSET(Profiles!$K$2,$Z112,MAX(Profiles!$C$2,BA$4-$W112))&gt;0),$EC112,0),0))))))</f>
        <v>0</v>
      </c>
      <c r="CZ112" s="135">
        <f ca="1">IF(OR($Z112=0,SSSModel!$C$4="CF"),BB112,
IF(LEFT($V112,3)="ON_",
     IF(SSSModel!$C$4="RR",SUMPRODUCT(OFFSET($AC112,0,0,1,$CB$2),OFFSET(Profiles!$K$28,($Z112-1)*(Profiles!$I$26+1)+CZ$4-SSSModel!$C$3+1,0,1,$CB$2)),
     IF(SSSModel!$C$4="ECC",$EA112*$EB112*SUMPRODUCT(OFFSET($AC112,0,MAX(0,CZ$4-$DZ112-$CA$4+1),1,MIN($DZ112,CZ$4-$CA$4+1)),OFFSET(Escalation!$K$24,($Y112-1)*(Escalation!$I$22+1)+CZ$4-SSSModel!$C$3+1,MAX(0,CZ$4-$DZ112-$CA$4+1),1,MIN($DZ112,CZ$4-$CA$4+1))),
     IF(SSSModel!$C$4="PV",BB112*$EA112*(1+SSSModel!$C$2),
     IF(SSSModel!$C$4="FCR",$EC112*SUM(OFFSET($AC112,0,MAX(CZ$4-$AC$4-$DZ112+1,0),1,MIN($DZ112,CZ$4-$AC$4+1))),0)))),
SUM($AC112:$BZ112)*
     IF(SSSModel!$C$4="RR",OFFSET(Profiles!$K$2,$Z112,MAX(Profiles!$C$2,BB$4-$W112)),
     IF(SSSModel!$C$4="ECC",$EA112*$EB112*IF(MAX(Escalation!$C$2,BB$4-$W112)&gt;$DZ112-1,0,OFFSET(Escalation!$K$2,$Y112,MAX(Escalation!$C$2,BB$4-$W112))),
     IF(SSSModel!$C$4="PV",IF(CZ$4=$W112,$EA112*(1+SSSModel!$C$2),0),
     IF(SSSModel!$C$4="FCR",IF(AND(CZ$4&gt;=$W112,OFFSET(Profiles!$K$2,$Z112,MAX(Profiles!$C$2,BB$4-$W112))&gt;0),$EC112,0),0))))))</f>
        <v>0</v>
      </c>
      <c r="DA112" s="135">
        <f ca="1">IF(OR($Z112=0,SSSModel!$C$4="CF"),BC112,
IF(LEFT($V112,3)="ON_",
     IF(SSSModel!$C$4="RR",SUMPRODUCT(OFFSET($AC112,0,0,1,$CB$2),OFFSET(Profiles!$K$28,($Z112-1)*(Profiles!$I$26+1)+DA$4-SSSModel!$C$3+1,0,1,$CB$2)),
     IF(SSSModel!$C$4="ECC",$EA112*$EB112*SUMPRODUCT(OFFSET($AC112,0,MAX(0,DA$4-$DZ112-$CA$4+1),1,MIN($DZ112,DA$4-$CA$4+1)),OFFSET(Escalation!$K$24,($Y112-1)*(Escalation!$I$22+1)+DA$4-SSSModel!$C$3+1,MAX(0,DA$4-$DZ112-$CA$4+1),1,MIN($DZ112,DA$4-$CA$4+1))),
     IF(SSSModel!$C$4="PV",BC112*$EA112*(1+SSSModel!$C$2),
     IF(SSSModel!$C$4="FCR",$EC112*SUM(OFFSET($AC112,0,MAX(DA$4-$AC$4-$DZ112+1,0),1,MIN($DZ112,DA$4-$AC$4+1))),0)))),
SUM($AC112:$BZ112)*
     IF(SSSModel!$C$4="RR",OFFSET(Profiles!$K$2,$Z112,MAX(Profiles!$C$2,BC$4-$W112)),
     IF(SSSModel!$C$4="ECC",$EA112*$EB112*IF(MAX(Escalation!$C$2,BC$4-$W112)&gt;$DZ112-1,0,OFFSET(Escalation!$K$2,$Y112,MAX(Escalation!$C$2,BC$4-$W112))),
     IF(SSSModel!$C$4="PV",IF(DA$4=$W112,$EA112*(1+SSSModel!$C$2),0),
     IF(SSSModel!$C$4="FCR",IF(AND(DA$4&gt;=$W112,OFFSET(Profiles!$K$2,$Z112,MAX(Profiles!$C$2,BC$4-$W112))&gt;0),$EC112,0),0))))))</f>
        <v>0</v>
      </c>
      <c r="DB112" s="135">
        <f ca="1">IF(OR($Z112=0,SSSModel!$C$4="CF"),BD112,
IF(LEFT($V112,3)="ON_",
     IF(SSSModel!$C$4="RR",SUMPRODUCT(OFFSET($AC112,0,0,1,$CB$2),OFFSET(Profiles!$K$28,($Z112-1)*(Profiles!$I$26+1)+DB$4-SSSModel!$C$3+1,0,1,$CB$2)),
     IF(SSSModel!$C$4="ECC",$EA112*$EB112*SUMPRODUCT(OFFSET($AC112,0,MAX(0,DB$4-$DZ112-$CA$4+1),1,MIN($DZ112,DB$4-$CA$4+1)),OFFSET(Escalation!$K$24,($Y112-1)*(Escalation!$I$22+1)+DB$4-SSSModel!$C$3+1,MAX(0,DB$4-$DZ112-$CA$4+1),1,MIN($DZ112,DB$4-$CA$4+1))),
     IF(SSSModel!$C$4="PV",BD112*$EA112*(1+SSSModel!$C$2),
     IF(SSSModel!$C$4="FCR",$EC112*SUM(OFFSET($AC112,0,MAX(DB$4-$AC$4-$DZ112+1,0),1,MIN($DZ112,DB$4-$AC$4+1))),0)))),
SUM($AC112:$BZ112)*
     IF(SSSModel!$C$4="RR",OFFSET(Profiles!$K$2,$Z112,MAX(Profiles!$C$2,BD$4-$W112)),
     IF(SSSModel!$C$4="ECC",$EA112*$EB112*IF(MAX(Escalation!$C$2,BD$4-$W112)&gt;$DZ112-1,0,OFFSET(Escalation!$K$2,$Y112,MAX(Escalation!$C$2,BD$4-$W112))),
     IF(SSSModel!$C$4="PV",IF(DB$4=$W112,$EA112*(1+SSSModel!$C$2),0),
     IF(SSSModel!$C$4="FCR",IF(AND(DB$4&gt;=$W112,OFFSET(Profiles!$K$2,$Z112,MAX(Profiles!$C$2,BD$4-$W112))&gt;0),$EC112,0),0))))))</f>
        <v>0</v>
      </c>
      <c r="DC112" s="135">
        <f ca="1">IF(OR($Z112=0,SSSModel!$C$4="CF"),BE112,
IF(LEFT($V112,3)="ON_",
     IF(SSSModel!$C$4="RR",SUMPRODUCT(OFFSET($AC112,0,0,1,$CB$2),OFFSET(Profiles!$K$28,($Z112-1)*(Profiles!$I$26+1)+DC$4-SSSModel!$C$3+1,0,1,$CB$2)),
     IF(SSSModel!$C$4="ECC",$EA112*$EB112*SUMPRODUCT(OFFSET($AC112,0,MAX(0,DC$4-$DZ112-$CA$4+1),1,MIN($DZ112,DC$4-$CA$4+1)),OFFSET(Escalation!$K$24,($Y112-1)*(Escalation!$I$22+1)+DC$4-SSSModel!$C$3+1,MAX(0,DC$4-$DZ112-$CA$4+1),1,MIN($DZ112,DC$4-$CA$4+1))),
     IF(SSSModel!$C$4="PV",BE112*$EA112*(1+SSSModel!$C$2),
     IF(SSSModel!$C$4="FCR",$EC112*SUM(OFFSET($AC112,0,MAX(DC$4-$AC$4-$DZ112+1,0),1,MIN($DZ112,DC$4-$AC$4+1))),0)))),
SUM($AC112:$BZ112)*
     IF(SSSModel!$C$4="RR",OFFSET(Profiles!$K$2,$Z112,MAX(Profiles!$C$2,BE$4-$W112)),
     IF(SSSModel!$C$4="ECC",$EA112*$EB112*IF(MAX(Escalation!$C$2,BE$4-$W112)&gt;$DZ112-1,0,OFFSET(Escalation!$K$2,$Y112,MAX(Escalation!$C$2,BE$4-$W112))),
     IF(SSSModel!$C$4="PV",IF(DC$4=$W112,$EA112*(1+SSSModel!$C$2),0),
     IF(SSSModel!$C$4="FCR",IF(AND(DC$4&gt;=$W112,OFFSET(Profiles!$K$2,$Z112,MAX(Profiles!$C$2,BE$4-$W112))&gt;0),$EC112,0),0))))))</f>
        <v>0</v>
      </c>
      <c r="DD112" s="135">
        <f ca="1">IF(OR($Z112=0,SSSModel!$C$4="CF"),BF112,
IF(LEFT($V112,3)="ON_",
     IF(SSSModel!$C$4="RR",SUMPRODUCT(OFFSET($AC112,0,0,1,$CB$2),OFFSET(Profiles!$K$28,($Z112-1)*(Profiles!$I$26+1)+DD$4-SSSModel!$C$3+1,0,1,$CB$2)),
     IF(SSSModel!$C$4="ECC",$EA112*$EB112*SUMPRODUCT(OFFSET($AC112,0,MAX(0,DD$4-$DZ112-$CA$4+1),1,MIN($DZ112,DD$4-$CA$4+1)),OFFSET(Escalation!$K$24,($Y112-1)*(Escalation!$I$22+1)+DD$4-SSSModel!$C$3+1,MAX(0,DD$4-$DZ112-$CA$4+1),1,MIN($DZ112,DD$4-$CA$4+1))),
     IF(SSSModel!$C$4="PV",BF112*$EA112*(1+SSSModel!$C$2),
     IF(SSSModel!$C$4="FCR",$EC112*SUM(OFFSET($AC112,0,MAX(DD$4-$AC$4-$DZ112+1,0),1,MIN($DZ112,DD$4-$AC$4+1))),0)))),
SUM($AC112:$BZ112)*
     IF(SSSModel!$C$4="RR",OFFSET(Profiles!$K$2,$Z112,MAX(Profiles!$C$2,BF$4-$W112)),
     IF(SSSModel!$C$4="ECC",$EA112*$EB112*IF(MAX(Escalation!$C$2,BF$4-$W112)&gt;$DZ112-1,0,OFFSET(Escalation!$K$2,$Y112,MAX(Escalation!$C$2,BF$4-$W112))),
     IF(SSSModel!$C$4="PV",IF(DD$4=$W112,$EA112*(1+SSSModel!$C$2),0),
     IF(SSSModel!$C$4="FCR",IF(AND(DD$4&gt;=$W112,OFFSET(Profiles!$K$2,$Z112,MAX(Profiles!$C$2,BF$4-$W112))&gt;0),$EC112,0),0))))))</f>
        <v>0</v>
      </c>
      <c r="DE112" s="135">
        <f ca="1">IF(OR($Z112=0,SSSModel!$C$4="CF"),BG112,
IF(LEFT($V112,3)="ON_",
     IF(SSSModel!$C$4="RR",SUMPRODUCT(OFFSET($AC112,0,0,1,$CB$2),OFFSET(Profiles!$K$28,($Z112-1)*(Profiles!$I$26+1)+DE$4-SSSModel!$C$3+1,0,1,$CB$2)),
     IF(SSSModel!$C$4="ECC",$EA112*$EB112*SUMPRODUCT(OFFSET($AC112,0,MAX(0,DE$4-$DZ112-$CA$4+1),1,MIN($DZ112,DE$4-$CA$4+1)),OFFSET(Escalation!$K$24,($Y112-1)*(Escalation!$I$22+1)+DE$4-SSSModel!$C$3+1,MAX(0,DE$4-$DZ112-$CA$4+1),1,MIN($DZ112,DE$4-$CA$4+1))),
     IF(SSSModel!$C$4="PV",BG112*$EA112*(1+SSSModel!$C$2),
     IF(SSSModel!$C$4="FCR",$EC112*SUM(OFFSET($AC112,0,MAX(DE$4-$AC$4-$DZ112+1,0),1,MIN($DZ112,DE$4-$AC$4+1))),0)))),
SUM($AC112:$BZ112)*
     IF(SSSModel!$C$4="RR",OFFSET(Profiles!$K$2,$Z112,MAX(Profiles!$C$2,BG$4-$W112)),
     IF(SSSModel!$C$4="ECC",$EA112*$EB112*IF(MAX(Escalation!$C$2,BG$4-$W112)&gt;$DZ112-1,0,OFFSET(Escalation!$K$2,$Y112,MAX(Escalation!$C$2,BG$4-$W112))),
     IF(SSSModel!$C$4="PV",IF(DE$4=$W112,$EA112*(1+SSSModel!$C$2),0),
     IF(SSSModel!$C$4="FCR",IF(AND(DE$4&gt;=$W112,OFFSET(Profiles!$K$2,$Z112,MAX(Profiles!$C$2,BG$4-$W112))&gt;0),$EC112,0),0))))))</f>
        <v>0</v>
      </c>
      <c r="DF112" s="135">
        <f ca="1">IF(OR($Z112=0,SSSModel!$C$4="CF"),BH112,
IF(LEFT($V112,3)="ON_",
     IF(SSSModel!$C$4="RR",SUMPRODUCT(OFFSET($AC112,0,0,1,$CB$2),OFFSET(Profiles!$K$28,($Z112-1)*(Profiles!$I$26+1)+DF$4-SSSModel!$C$3+1,0,1,$CB$2)),
     IF(SSSModel!$C$4="ECC",$EA112*$EB112*SUMPRODUCT(OFFSET($AC112,0,MAX(0,DF$4-$DZ112-$CA$4+1),1,MIN($DZ112,DF$4-$CA$4+1)),OFFSET(Escalation!$K$24,($Y112-1)*(Escalation!$I$22+1)+DF$4-SSSModel!$C$3+1,MAX(0,DF$4-$DZ112-$CA$4+1),1,MIN($DZ112,DF$4-$CA$4+1))),
     IF(SSSModel!$C$4="PV",BH112*$EA112*(1+SSSModel!$C$2),
     IF(SSSModel!$C$4="FCR",$EC112*SUM(OFFSET($AC112,0,MAX(DF$4-$AC$4-$DZ112+1,0),1,MIN($DZ112,DF$4-$AC$4+1))),0)))),
SUM($AC112:$BZ112)*
     IF(SSSModel!$C$4="RR",OFFSET(Profiles!$K$2,$Z112,MAX(Profiles!$C$2,BH$4-$W112)),
     IF(SSSModel!$C$4="ECC",$EA112*$EB112*IF(MAX(Escalation!$C$2,BH$4-$W112)&gt;$DZ112-1,0,OFFSET(Escalation!$K$2,$Y112,MAX(Escalation!$C$2,BH$4-$W112))),
     IF(SSSModel!$C$4="PV",IF(DF$4=$W112,$EA112*(1+SSSModel!$C$2),0),
     IF(SSSModel!$C$4="FCR",IF(AND(DF$4&gt;=$W112,OFFSET(Profiles!$K$2,$Z112,MAX(Profiles!$C$2,BH$4-$W112))&gt;0),$EC112,0),0))))))</f>
        <v>0</v>
      </c>
      <c r="DG112" s="135">
        <f ca="1">IF(OR($Z112=0,SSSModel!$C$4="CF"),BI112,
IF(LEFT($V112,3)="ON_",
     IF(SSSModel!$C$4="RR",SUMPRODUCT(OFFSET($AC112,0,0,1,$CB$2),OFFSET(Profiles!$K$28,($Z112-1)*(Profiles!$I$26+1)+DG$4-SSSModel!$C$3+1,0,1,$CB$2)),
     IF(SSSModel!$C$4="ECC",$EA112*$EB112*SUMPRODUCT(OFFSET($AC112,0,MAX(0,DG$4-$DZ112-$CA$4+1),1,MIN($DZ112,DG$4-$CA$4+1)),OFFSET(Escalation!$K$24,($Y112-1)*(Escalation!$I$22+1)+DG$4-SSSModel!$C$3+1,MAX(0,DG$4-$DZ112-$CA$4+1),1,MIN($DZ112,DG$4-$CA$4+1))),
     IF(SSSModel!$C$4="PV",BI112*$EA112*(1+SSSModel!$C$2),
     IF(SSSModel!$C$4="FCR",$EC112*SUM(OFFSET($AC112,0,MAX(DG$4-$AC$4-$DZ112+1,0),1,MIN($DZ112,DG$4-$AC$4+1))),0)))),
SUM($AC112:$BZ112)*
     IF(SSSModel!$C$4="RR",OFFSET(Profiles!$K$2,$Z112,MAX(Profiles!$C$2,BI$4-$W112)),
     IF(SSSModel!$C$4="ECC",$EA112*$EB112*IF(MAX(Escalation!$C$2,BI$4-$W112)&gt;$DZ112-1,0,OFFSET(Escalation!$K$2,$Y112,MAX(Escalation!$C$2,BI$4-$W112))),
     IF(SSSModel!$C$4="PV",IF(DG$4=$W112,$EA112*(1+SSSModel!$C$2),0),
     IF(SSSModel!$C$4="FCR",IF(AND(DG$4&gt;=$W112,OFFSET(Profiles!$K$2,$Z112,MAX(Profiles!$C$2,BI$4-$W112))&gt;0),$EC112,0),0))))))</f>
        <v>0</v>
      </c>
      <c r="DH112" s="135">
        <f ca="1">IF(OR($Z112=0,SSSModel!$C$4="CF"),BJ112,
IF(LEFT($V112,3)="ON_",
     IF(SSSModel!$C$4="RR",SUMPRODUCT(OFFSET($AC112,0,0,1,$CB$2),OFFSET(Profiles!$K$28,($Z112-1)*(Profiles!$I$26+1)+DH$4-SSSModel!$C$3+1,0,1,$CB$2)),
     IF(SSSModel!$C$4="ECC",$EA112*$EB112*SUMPRODUCT(OFFSET($AC112,0,MAX(0,DH$4-$DZ112-$CA$4+1),1,MIN($DZ112,DH$4-$CA$4+1)),OFFSET(Escalation!$K$24,($Y112-1)*(Escalation!$I$22+1)+DH$4-SSSModel!$C$3+1,MAX(0,DH$4-$DZ112-$CA$4+1),1,MIN($DZ112,DH$4-$CA$4+1))),
     IF(SSSModel!$C$4="PV",BJ112*$EA112*(1+SSSModel!$C$2),
     IF(SSSModel!$C$4="FCR",$EC112*SUM(OFFSET($AC112,0,MAX(DH$4-$AC$4-$DZ112+1,0),1,MIN($DZ112,DH$4-$AC$4+1))),0)))),
SUM($AC112:$BZ112)*
     IF(SSSModel!$C$4="RR",OFFSET(Profiles!$K$2,$Z112,MAX(Profiles!$C$2,BJ$4-$W112)),
     IF(SSSModel!$C$4="ECC",$EA112*$EB112*IF(MAX(Escalation!$C$2,BJ$4-$W112)&gt;$DZ112-1,0,OFFSET(Escalation!$K$2,$Y112,MAX(Escalation!$C$2,BJ$4-$W112))),
     IF(SSSModel!$C$4="PV",IF(DH$4=$W112,$EA112*(1+SSSModel!$C$2),0),
     IF(SSSModel!$C$4="FCR",IF(AND(DH$4&gt;=$W112,OFFSET(Profiles!$K$2,$Z112,MAX(Profiles!$C$2,BJ$4-$W112))&gt;0),$EC112,0),0))))))</f>
        <v>0</v>
      </c>
      <c r="DI112" s="135">
        <f ca="1">IF(OR($Z112=0,SSSModel!$C$4="CF"),BK112,
IF(LEFT($V112,3)="ON_",
     IF(SSSModel!$C$4="RR",SUMPRODUCT(OFFSET($AC112,0,0,1,$CB$2),OFFSET(Profiles!$K$28,($Z112-1)*(Profiles!$I$26+1)+DI$4-SSSModel!$C$3+1,0,1,$CB$2)),
     IF(SSSModel!$C$4="ECC",$EA112*$EB112*SUMPRODUCT(OFFSET($AC112,0,MAX(0,DI$4-$DZ112-$CA$4+1),1,MIN($DZ112,DI$4-$CA$4+1)),OFFSET(Escalation!$K$24,($Y112-1)*(Escalation!$I$22+1)+DI$4-SSSModel!$C$3+1,MAX(0,DI$4-$DZ112-$CA$4+1),1,MIN($DZ112,DI$4-$CA$4+1))),
     IF(SSSModel!$C$4="PV",BK112*$EA112*(1+SSSModel!$C$2),
     IF(SSSModel!$C$4="FCR",$EC112*SUM(OFFSET($AC112,0,MAX(DI$4-$AC$4-$DZ112+1,0),1,MIN($DZ112,DI$4-$AC$4+1))),0)))),
SUM($AC112:$BZ112)*
     IF(SSSModel!$C$4="RR",OFFSET(Profiles!$K$2,$Z112,MAX(Profiles!$C$2,BK$4-$W112)),
     IF(SSSModel!$C$4="ECC",$EA112*$EB112*IF(MAX(Escalation!$C$2,BK$4-$W112)&gt;$DZ112-1,0,OFFSET(Escalation!$K$2,$Y112,MAX(Escalation!$C$2,BK$4-$W112))),
     IF(SSSModel!$C$4="PV",IF(DI$4=$W112,$EA112*(1+SSSModel!$C$2),0),
     IF(SSSModel!$C$4="FCR",IF(AND(DI$4&gt;=$W112,OFFSET(Profiles!$K$2,$Z112,MAX(Profiles!$C$2,BK$4-$W112))&gt;0),$EC112,0),0))))))</f>
        <v>0</v>
      </c>
      <c r="DJ112" s="135">
        <f ca="1">IF(OR($Z112=0,SSSModel!$C$4="CF"),BL112,
IF(LEFT($V112,3)="ON_",
     IF(SSSModel!$C$4="RR",SUMPRODUCT(OFFSET($AC112,0,0,1,$CB$2),OFFSET(Profiles!$K$28,($Z112-1)*(Profiles!$I$26+1)+DJ$4-SSSModel!$C$3+1,0,1,$CB$2)),
     IF(SSSModel!$C$4="ECC",$EA112*$EB112*SUMPRODUCT(OFFSET($AC112,0,MAX(0,DJ$4-$DZ112-$CA$4+1),1,MIN($DZ112,DJ$4-$CA$4+1)),OFFSET(Escalation!$K$24,($Y112-1)*(Escalation!$I$22+1)+DJ$4-SSSModel!$C$3+1,MAX(0,DJ$4-$DZ112-$CA$4+1),1,MIN($DZ112,DJ$4-$CA$4+1))),
     IF(SSSModel!$C$4="PV",BL112*$EA112*(1+SSSModel!$C$2),
     IF(SSSModel!$C$4="FCR",$EC112*SUM(OFFSET($AC112,0,MAX(DJ$4-$AC$4-$DZ112+1,0),1,MIN($DZ112,DJ$4-$AC$4+1))),0)))),
SUM($AC112:$BZ112)*
     IF(SSSModel!$C$4="RR",OFFSET(Profiles!$K$2,$Z112,MAX(Profiles!$C$2,BL$4-$W112)),
     IF(SSSModel!$C$4="ECC",$EA112*$EB112*IF(MAX(Escalation!$C$2,BL$4-$W112)&gt;$DZ112-1,0,OFFSET(Escalation!$K$2,$Y112,MAX(Escalation!$C$2,BL$4-$W112))),
     IF(SSSModel!$C$4="PV",IF(DJ$4=$W112,$EA112*(1+SSSModel!$C$2),0),
     IF(SSSModel!$C$4="FCR",IF(AND(DJ$4&gt;=$W112,OFFSET(Profiles!$K$2,$Z112,MAX(Profiles!$C$2,BL$4-$W112))&gt;0),$EC112,0),0))))))</f>
        <v>0</v>
      </c>
      <c r="DK112" s="135">
        <f ca="1">IF(OR($Z112=0,SSSModel!$C$4="CF"),BM112,
IF(LEFT($V112,3)="ON_",
     IF(SSSModel!$C$4="RR",SUMPRODUCT(OFFSET($AC112,0,0,1,$CB$2),OFFSET(Profiles!$K$28,($Z112-1)*(Profiles!$I$26+1)+DK$4-SSSModel!$C$3+1,0,1,$CB$2)),
     IF(SSSModel!$C$4="ECC",$EA112*$EB112*SUMPRODUCT(OFFSET($AC112,0,MAX(0,DK$4-$DZ112-$CA$4+1),1,MIN($DZ112,DK$4-$CA$4+1)),OFFSET(Escalation!$K$24,($Y112-1)*(Escalation!$I$22+1)+DK$4-SSSModel!$C$3+1,MAX(0,DK$4-$DZ112-$CA$4+1),1,MIN($DZ112,DK$4-$CA$4+1))),
     IF(SSSModel!$C$4="PV",BM112*$EA112*(1+SSSModel!$C$2),
     IF(SSSModel!$C$4="FCR",$EC112*SUM(OFFSET($AC112,0,MAX(DK$4-$AC$4-$DZ112+1,0),1,MIN($DZ112,DK$4-$AC$4+1))),0)))),
SUM($AC112:$BZ112)*
     IF(SSSModel!$C$4="RR",OFFSET(Profiles!$K$2,$Z112,MAX(Profiles!$C$2,BM$4-$W112)),
     IF(SSSModel!$C$4="ECC",$EA112*$EB112*IF(MAX(Escalation!$C$2,BM$4-$W112)&gt;$DZ112-1,0,OFFSET(Escalation!$K$2,$Y112,MAX(Escalation!$C$2,BM$4-$W112))),
     IF(SSSModel!$C$4="PV",IF(DK$4=$W112,$EA112*(1+SSSModel!$C$2),0),
     IF(SSSModel!$C$4="FCR",IF(AND(DK$4&gt;=$W112,OFFSET(Profiles!$K$2,$Z112,MAX(Profiles!$C$2,BM$4-$W112))&gt;0),$EC112,0),0))))))</f>
        <v>0</v>
      </c>
      <c r="DL112" s="135">
        <f ca="1">IF(OR($Z112=0,SSSModel!$C$4="CF"),BN112,
IF(LEFT($V112,3)="ON_",
     IF(SSSModel!$C$4="RR",SUMPRODUCT(OFFSET($AC112,0,0,1,$CB$2),OFFSET(Profiles!$K$28,($Z112-1)*(Profiles!$I$26+1)+DL$4-SSSModel!$C$3+1,0,1,$CB$2)),
     IF(SSSModel!$C$4="ECC",$EA112*$EB112*SUMPRODUCT(OFFSET($AC112,0,MAX(0,DL$4-$DZ112-$CA$4+1),1,MIN($DZ112,DL$4-$CA$4+1)),OFFSET(Escalation!$K$24,($Y112-1)*(Escalation!$I$22+1)+DL$4-SSSModel!$C$3+1,MAX(0,DL$4-$DZ112-$CA$4+1),1,MIN($DZ112,DL$4-$CA$4+1))),
     IF(SSSModel!$C$4="PV",BN112*$EA112*(1+SSSModel!$C$2),
     IF(SSSModel!$C$4="FCR",$EC112*SUM(OFFSET($AC112,0,MAX(DL$4-$AC$4-$DZ112+1,0),1,MIN($DZ112,DL$4-$AC$4+1))),0)))),
SUM($AC112:$BZ112)*
     IF(SSSModel!$C$4="RR",OFFSET(Profiles!$K$2,$Z112,MAX(Profiles!$C$2,BN$4-$W112)),
     IF(SSSModel!$C$4="ECC",$EA112*$EB112*IF(MAX(Escalation!$C$2,BN$4-$W112)&gt;$DZ112-1,0,OFFSET(Escalation!$K$2,$Y112,MAX(Escalation!$C$2,BN$4-$W112))),
     IF(SSSModel!$C$4="PV",IF(DL$4=$W112,$EA112*(1+SSSModel!$C$2),0),
     IF(SSSModel!$C$4="FCR",IF(AND(DL$4&gt;=$W112,OFFSET(Profiles!$K$2,$Z112,MAX(Profiles!$C$2,BN$4-$W112))&gt;0),$EC112,0),0))))))</f>
        <v>0</v>
      </c>
      <c r="DM112" s="135">
        <f ca="1">IF(OR($Z112=0,SSSModel!$C$4="CF"),BO112,
IF(LEFT($V112,3)="ON_",
     IF(SSSModel!$C$4="RR",SUMPRODUCT(OFFSET($AC112,0,0,1,$CB$2),OFFSET(Profiles!$K$28,($Z112-1)*(Profiles!$I$26+1)+DM$4-SSSModel!$C$3+1,0,1,$CB$2)),
     IF(SSSModel!$C$4="ECC",$EA112*$EB112*SUMPRODUCT(OFFSET($AC112,0,MAX(0,DM$4-$DZ112-$CA$4+1),1,MIN($DZ112,DM$4-$CA$4+1)),OFFSET(Escalation!$K$24,($Y112-1)*(Escalation!$I$22+1)+DM$4-SSSModel!$C$3+1,MAX(0,DM$4-$DZ112-$CA$4+1),1,MIN($DZ112,DM$4-$CA$4+1))),
     IF(SSSModel!$C$4="PV",BO112*$EA112*(1+SSSModel!$C$2),
     IF(SSSModel!$C$4="FCR",$EC112*SUM(OFFSET($AC112,0,MAX(DM$4-$AC$4-$DZ112+1,0),1,MIN($DZ112,DM$4-$AC$4+1))),0)))),
SUM($AC112:$BZ112)*
     IF(SSSModel!$C$4="RR",OFFSET(Profiles!$K$2,$Z112,MAX(Profiles!$C$2,BO$4-$W112)),
     IF(SSSModel!$C$4="ECC",$EA112*$EB112*IF(MAX(Escalation!$C$2,BO$4-$W112)&gt;$DZ112-1,0,OFFSET(Escalation!$K$2,$Y112,MAX(Escalation!$C$2,BO$4-$W112))),
     IF(SSSModel!$C$4="PV",IF(DM$4=$W112,$EA112*(1+SSSModel!$C$2),0),
     IF(SSSModel!$C$4="FCR",IF(AND(DM$4&gt;=$W112,OFFSET(Profiles!$K$2,$Z112,MAX(Profiles!$C$2,BO$4-$W112))&gt;0),$EC112,0),0))))))</f>
        <v>0</v>
      </c>
      <c r="DN112" s="135">
        <f ca="1">IF(OR($Z112=0,SSSModel!$C$4="CF"),BP112,
IF(LEFT($V112,3)="ON_",
     IF(SSSModel!$C$4="RR",SUMPRODUCT(OFFSET($AC112,0,0,1,$CB$2),OFFSET(Profiles!$K$28,($Z112-1)*(Profiles!$I$26+1)+DN$4-SSSModel!$C$3+1,0,1,$CB$2)),
     IF(SSSModel!$C$4="ECC",$EA112*$EB112*SUMPRODUCT(OFFSET($AC112,0,MAX(0,DN$4-$DZ112-$CA$4+1),1,MIN($DZ112,DN$4-$CA$4+1)),OFFSET(Escalation!$K$24,($Y112-1)*(Escalation!$I$22+1)+DN$4-SSSModel!$C$3+1,MAX(0,DN$4-$DZ112-$CA$4+1),1,MIN($DZ112,DN$4-$CA$4+1))),
     IF(SSSModel!$C$4="PV",BP112*$EA112*(1+SSSModel!$C$2),
     IF(SSSModel!$C$4="FCR",$EC112*SUM(OFFSET($AC112,0,MAX(DN$4-$AC$4-$DZ112+1,0),1,MIN($DZ112,DN$4-$AC$4+1))),0)))),
SUM($AC112:$BZ112)*
     IF(SSSModel!$C$4="RR",OFFSET(Profiles!$K$2,$Z112,MAX(Profiles!$C$2,BP$4-$W112)),
     IF(SSSModel!$C$4="ECC",$EA112*$EB112*IF(MAX(Escalation!$C$2,BP$4-$W112)&gt;$DZ112-1,0,OFFSET(Escalation!$K$2,$Y112,MAX(Escalation!$C$2,BP$4-$W112))),
     IF(SSSModel!$C$4="PV",IF(DN$4=$W112,$EA112*(1+SSSModel!$C$2),0),
     IF(SSSModel!$C$4="FCR",IF(AND(DN$4&gt;=$W112,OFFSET(Profiles!$K$2,$Z112,MAX(Profiles!$C$2,BP$4-$W112))&gt;0),$EC112,0),0))))))</f>
        <v>0</v>
      </c>
      <c r="DO112" s="135">
        <f ca="1">IF(OR($Z112=0,SSSModel!$C$4="CF"),BQ112,
IF(LEFT($V112,3)="ON_",
     IF(SSSModel!$C$4="RR",SUMPRODUCT(OFFSET($AC112,0,0,1,$CB$2),OFFSET(Profiles!$K$28,($Z112-1)*(Profiles!$I$26+1)+DO$4-SSSModel!$C$3+1,0,1,$CB$2)),
     IF(SSSModel!$C$4="ECC",$EA112*$EB112*SUMPRODUCT(OFFSET($AC112,0,MAX(0,DO$4-$DZ112-$CA$4+1),1,MIN($DZ112,DO$4-$CA$4+1)),OFFSET(Escalation!$K$24,($Y112-1)*(Escalation!$I$22+1)+DO$4-SSSModel!$C$3+1,MAX(0,DO$4-$DZ112-$CA$4+1),1,MIN($DZ112,DO$4-$CA$4+1))),
     IF(SSSModel!$C$4="PV",BQ112*$EA112*(1+SSSModel!$C$2),
     IF(SSSModel!$C$4="FCR",$EC112*SUM(OFFSET($AC112,0,MAX(DO$4-$AC$4-$DZ112+1,0),1,MIN($DZ112,DO$4-$AC$4+1))),0)))),
SUM($AC112:$BZ112)*
     IF(SSSModel!$C$4="RR",OFFSET(Profiles!$K$2,$Z112,MAX(Profiles!$C$2,BQ$4-$W112)),
     IF(SSSModel!$C$4="ECC",$EA112*$EB112*IF(MAX(Escalation!$C$2,BQ$4-$W112)&gt;$DZ112-1,0,OFFSET(Escalation!$K$2,$Y112,MAX(Escalation!$C$2,BQ$4-$W112))),
     IF(SSSModel!$C$4="PV",IF(DO$4=$W112,$EA112*(1+SSSModel!$C$2),0),
     IF(SSSModel!$C$4="FCR",IF(AND(DO$4&gt;=$W112,OFFSET(Profiles!$K$2,$Z112,MAX(Profiles!$C$2,BQ$4-$W112))&gt;0),$EC112,0),0))))))</f>
        <v>0</v>
      </c>
      <c r="DP112" s="135">
        <f ca="1">IF(OR($Z112=0,SSSModel!$C$4="CF"),BR112,
IF(LEFT($V112,3)="ON_",
     IF(SSSModel!$C$4="RR",SUMPRODUCT(OFFSET($AC112,0,0,1,$CB$2),OFFSET(Profiles!$K$28,($Z112-1)*(Profiles!$I$26+1)+DP$4-SSSModel!$C$3+1,0,1,$CB$2)),
     IF(SSSModel!$C$4="ECC",$EA112*$EB112*SUMPRODUCT(OFFSET($AC112,0,MAX(0,DP$4-$DZ112-$CA$4+1),1,MIN($DZ112,DP$4-$CA$4+1)),OFFSET(Escalation!$K$24,($Y112-1)*(Escalation!$I$22+1)+DP$4-SSSModel!$C$3+1,MAX(0,DP$4-$DZ112-$CA$4+1),1,MIN($DZ112,DP$4-$CA$4+1))),
     IF(SSSModel!$C$4="PV",BR112*$EA112*(1+SSSModel!$C$2),
     IF(SSSModel!$C$4="FCR",$EC112*SUM(OFFSET($AC112,0,MAX(DP$4-$AC$4-$DZ112+1,0),1,MIN($DZ112,DP$4-$AC$4+1))),0)))),
SUM($AC112:$BZ112)*
     IF(SSSModel!$C$4="RR",OFFSET(Profiles!$K$2,$Z112,MAX(Profiles!$C$2,BR$4-$W112)),
     IF(SSSModel!$C$4="ECC",$EA112*$EB112*IF(MAX(Escalation!$C$2,BR$4-$W112)&gt;$DZ112-1,0,OFFSET(Escalation!$K$2,$Y112,MAX(Escalation!$C$2,BR$4-$W112))),
     IF(SSSModel!$C$4="PV",IF(DP$4=$W112,$EA112*(1+SSSModel!$C$2),0),
     IF(SSSModel!$C$4="FCR",IF(AND(DP$4&gt;=$W112,OFFSET(Profiles!$K$2,$Z112,MAX(Profiles!$C$2,BR$4-$W112))&gt;0),$EC112,0),0))))))</f>
        <v>0</v>
      </c>
      <c r="DQ112" s="135">
        <f ca="1">IF(OR($Z112=0,SSSModel!$C$4="CF"),BS112,
IF(LEFT($V112,3)="ON_",
     IF(SSSModel!$C$4="RR",SUMPRODUCT(OFFSET($AC112,0,0,1,$CB$2),OFFSET(Profiles!$K$28,($Z112-1)*(Profiles!$I$26+1)+DQ$4-SSSModel!$C$3+1,0,1,$CB$2)),
     IF(SSSModel!$C$4="ECC",$EA112*$EB112*SUMPRODUCT(OFFSET($AC112,0,MAX(0,DQ$4-$DZ112-$CA$4+1),1,MIN($DZ112,DQ$4-$CA$4+1)),OFFSET(Escalation!$K$24,($Y112-1)*(Escalation!$I$22+1)+DQ$4-SSSModel!$C$3+1,MAX(0,DQ$4-$DZ112-$CA$4+1),1,MIN($DZ112,DQ$4-$CA$4+1))),
     IF(SSSModel!$C$4="PV",BS112*$EA112*(1+SSSModel!$C$2),
     IF(SSSModel!$C$4="FCR",$EC112*SUM(OFFSET($AC112,0,MAX(DQ$4-$AC$4-$DZ112+1,0),1,MIN($DZ112,DQ$4-$AC$4+1))),0)))),
SUM($AC112:$BZ112)*
     IF(SSSModel!$C$4="RR",OFFSET(Profiles!$K$2,$Z112,MAX(Profiles!$C$2,BS$4-$W112)),
     IF(SSSModel!$C$4="ECC",$EA112*$EB112*IF(MAX(Escalation!$C$2,BS$4-$W112)&gt;$DZ112-1,0,OFFSET(Escalation!$K$2,$Y112,MAX(Escalation!$C$2,BS$4-$W112))),
     IF(SSSModel!$C$4="PV",IF(DQ$4=$W112,$EA112*(1+SSSModel!$C$2),0),
     IF(SSSModel!$C$4="FCR",IF(AND(DQ$4&gt;=$W112,OFFSET(Profiles!$K$2,$Z112,MAX(Profiles!$C$2,BS$4-$W112))&gt;0),$EC112,0),0))))))</f>
        <v>0</v>
      </c>
      <c r="DR112" s="135">
        <f ca="1">IF(OR($Z112=0,SSSModel!$C$4="CF"),BT112,
IF(LEFT($V112,3)="ON_",
     IF(SSSModel!$C$4="RR",SUMPRODUCT(OFFSET($AC112,0,0,1,$CB$2),OFFSET(Profiles!$K$28,($Z112-1)*(Profiles!$I$26+1)+DR$4-SSSModel!$C$3+1,0,1,$CB$2)),
     IF(SSSModel!$C$4="ECC",$EA112*$EB112*SUMPRODUCT(OFFSET($AC112,0,MAX(0,DR$4-$DZ112-$CA$4+1),1,MIN($DZ112,DR$4-$CA$4+1)),OFFSET(Escalation!$K$24,($Y112-1)*(Escalation!$I$22+1)+DR$4-SSSModel!$C$3+1,MAX(0,DR$4-$DZ112-$CA$4+1),1,MIN($DZ112,DR$4-$CA$4+1))),
     IF(SSSModel!$C$4="PV",BT112*$EA112*(1+SSSModel!$C$2),
     IF(SSSModel!$C$4="FCR",$EC112*SUM(OFFSET($AC112,0,MAX(DR$4-$AC$4-$DZ112+1,0),1,MIN($DZ112,DR$4-$AC$4+1))),0)))),
SUM($AC112:$BZ112)*
     IF(SSSModel!$C$4="RR",OFFSET(Profiles!$K$2,$Z112,MAX(Profiles!$C$2,BT$4-$W112)),
     IF(SSSModel!$C$4="ECC",$EA112*$EB112*IF(MAX(Escalation!$C$2,BT$4-$W112)&gt;$DZ112-1,0,OFFSET(Escalation!$K$2,$Y112,MAX(Escalation!$C$2,BT$4-$W112))),
     IF(SSSModel!$C$4="PV",IF(DR$4=$W112,$EA112*(1+SSSModel!$C$2),0),
     IF(SSSModel!$C$4="FCR",IF(AND(DR$4&gt;=$W112,OFFSET(Profiles!$K$2,$Z112,MAX(Profiles!$C$2,BT$4-$W112))&gt;0),$EC112,0),0))))))</f>
        <v>0</v>
      </c>
      <c r="DS112" s="135">
        <f ca="1">IF(OR($Z112=0,SSSModel!$C$4="CF"),BU112,
IF(LEFT($V112,3)="ON_",
     IF(SSSModel!$C$4="RR",SUMPRODUCT(OFFSET($AC112,0,0,1,$CB$2),OFFSET(Profiles!$K$28,($Z112-1)*(Profiles!$I$26+1)+DS$4-SSSModel!$C$3+1,0,1,$CB$2)),
     IF(SSSModel!$C$4="ECC",$EA112*$EB112*SUMPRODUCT(OFFSET($AC112,0,MAX(0,DS$4-$DZ112-$CA$4+1),1,MIN($DZ112,DS$4-$CA$4+1)),OFFSET(Escalation!$K$24,($Y112-1)*(Escalation!$I$22+1)+DS$4-SSSModel!$C$3+1,MAX(0,DS$4-$DZ112-$CA$4+1),1,MIN($DZ112,DS$4-$CA$4+1))),
     IF(SSSModel!$C$4="PV",BU112*$EA112*(1+SSSModel!$C$2),
     IF(SSSModel!$C$4="FCR",$EC112*SUM(OFFSET($AC112,0,MAX(DS$4-$AC$4-$DZ112+1,0),1,MIN($DZ112,DS$4-$AC$4+1))),0)))),
SUM($AC112:$BZ112)*
     IF(SSSModel!$C$4="RR",OFFSET(Profiles!$K$2,$Z112,MAX(Profiles!$C$2,BU$4-$W112)),
     IF(SSSModel!$C$4="ECC",$EA112*$EB112*IF(MAX(Escalation!$C$2,BU$4-$W112)&gt;$DZ112-1,0,OFFSET(Escalation!$K$2,$Y112,MAX(Escalation!$C$2,BU$4-$W112))),
     IF(SSSModel!$C$4="PV",IF(DS$4=$W112,$EA112*(1+SSSModel!$C$2),0),
     IF(SSSModel!$C$4="FCR",IF(AND(DS$4&gt;=$W112,OFFSET(Profiles!$K$2,$Z112,MAX(Profiles!$C$2,BU$4-$W112))&gt;0),$EC112,0),0))))))</f>
        <v>0</v>
      </c>
      <c r="DT112" s="135">
        <f ca="1">IF(OR($Z112=0,SSSModel!$C$4="CF"),BV112,
IF(LEFT($V112,3)="ON_",
     IF(SSSModel!$C$4="RR",SUMPRODUCT(OFFSET($AC112,0,0,1,$CB$2),OFFSET(Profiles!$K$28,($Z112-1)*(Profiles!$I$26+1)+DT$4-SSSModel!$C$3+1,0,1,$CB$2)),
     IF(SSSModel!$C$4="ECC",$EA112*$EB112*SUMPRODUCT(OFFSET($AC112,0,MAX(0,DT$4-$DZ112-$CA$4+1),1,MIN($DZ112,DT$4-$CA$4+1)),OFFSET(Escalation!$K$24,($Y112-1)*(Escalation!$I$22+1)+DT$4-SSSModel!$C$3+1,MAX(0,DT$4-$DZ112-$CA$4+1),1,MIN($DZ112,DT$4-$CA$4+1))),
     IF(SSSModel!$C$4="PV",BV112*$EA112*(1+SSSModel!$C$2),
     IF(SSSModel!$C$4="FCR",$EC112*SUM(OFFSET($AC112,0,MAX(DT$4-$AC$4-$DZ112+1,0),1,MIN($DZ112,DT$4-$AC$4+1))),0)))),
SUM($AC112:$BZ112)*
     IF(SSSModel!$C$4="RR",OFFSET(Profiles!$K$2,$Z112,MAX(Profiles!$C$2,BV$4-$W112)),
     IF(SSSModel!$C$4="ECC",$EA112*$EB112*IF(MAX(Escalation!$C$2,BV$4-$W112)&gt;$DZ112-1,0,OFFSET(Escalation!$K$2,$Y112,MAX(Escalation!$C$2,BV$4-$W112))),
     IF(SSSModel!$C$4="PV",IF(DT$4=$W112,$EA112*(1+SSSModel!$C$2),0),
     IF(SSSModel!$C$4="FCR",IF(AND(DT$4&gt;=$W112,OFFSET(Profiles!$K$2,$Z112,MAX(Profiles!$C$2,BV$4-$W112))&gt;0),$EC112,0),0))))))</f>
        <v>0</v>
      </c>
      <c r="DU112" s="135">
        <f ca="1">IF(OR($Z112=0,SSSModel!$C$4="CF"),BW112,
IF(LEFT($V112,3)="ON_",
     IF(SSSModel!$C$4="RR",SUMPRODUCT(OFFSET($AC112,0,0,1,$CB$2),OFFSET(Profiles!$K$28,($Z112-1)*(Profiles!$I$26+1)+DU$4-SSSModel!$C$3+1,0,1,$CB$2)),
     IF(SSSModel!$C$4="ECC",$EA112*$EB112*SUMPRODUCT(OFFSET($AC112,0,MAX(0,DU$4-$DZ112-$CA$4+1),1,MIN($DZ112,DU$4-$CA$4+1)),OFFSET(Escalation!$K$24,($Y112-1)*(Escalation!$I$22+1)+DU$4-SSSModel!$C$3+1,MAX(0,DU$4-$DZ112-$CA$4+1),1,MIN($DZ112,DU$4-$CA$4+1))),
     IF(SSSModel!$C$4="PV",BW112*$EA112*(1+SSSModel!$C$2),
     IF(SSSModel!$C$4="FCR",$EC112*SUM(OFFSET($AC112,0,MAX(DU$4-$AC$4-$DZ112+1,0),1,MIN($DZ112,DU$4-$AC$4+1))),0)))),
SUM($AC112:$BZ112)*
     IF(SSSModel!$C$4="RR",OFFSET(Profiles!$K$2,$Z112,MAX(Profiles!$C$2,BW$4-$W112)),
     IF(SSSModel!$C$4="ECC",$EA112*$EB112*IF(MAX(Escalation!$C$2,BW$4-$W112)&gt;$DZ112-1,0,OFFSET(Escalation!$K$2,$Y112,MAX(Escalation!$C$2,BW$4-$W112))),
     IF(SSSModel!$C$4="PV",IF(DU$4=$W112,$EA112*(1+SSSModel!$C$2),0),
     IF(SSSModel!$C$4="FCR",IF(AND(DU$4&gt;=$W112,OFFSET(Profiles!$K$2,$Z112,MAX(Profiles!$C$2,BW$4-$W112))&gt;0),$EC112,0),0))))))</f>
        <v>0</v>
      </c>
      <c r="DV112" s="136">
        <f ca="1">IF(OR($Z112=0,SSSModel!$C$4="CF"),BX112,
IF(LEFT($V112,3)="ON_",
     IF(SSSModel!$C$4="RR",SUMPRODUCT(OFFSET($AC112,0,0,1,$CB$2),OFFSET(Profiles!$K$28,($Z112-1)*(Profiles!$I$26+1)+DV$4-SSSModel!$C$3+1,0,1,$CB$2)),
     IF(SSSModel!$C$4="ECC",$EA112*$EB112*SUMPRODUCT(OFFSET($AC112,0,MAX(0,DV$4-$DZ112-$CA$4+1),1,MIN($DZ112,DV$4-$CA$4+1)),OFFSET(Escalation!$K$24,($Y112-1)*(Escalation!$I$22+1)+DV$4-SSSModel!$C$3+1,MAX(0,DV$4-$DZ112-$CA$4+1),1,MIN($DZ112,DV$4-$CA$4+1))),
     IF(SSSModel!$C$4="PV",BX112*$EA112*(1+SSSModel!$C$2),
     IF(SSSModel!$C$4="FCR",$EC112*SUM(OFFSET($AC112,0,MAX(DV$4-$AC$4-$DZ112+1,0),1,MIN($DZ112,DV$4-$AC$4+1))),0)))),
SUM($AC112:$BZ112)*
     IF(SSSModel!$C$4="RR",OFFSET(Profiles!$K$2,$Z112,MAX(Profiles!$C$2,BX$4-$W112)),
     IF(SSSModel!$C$4="ECC",$EA112*$EB112*IF(MAX(Escalation!$C$2,BX$4-$W112)&gt;$DZ112-1,0,OFFSET(Escalation!$K$2,$Y112,MAX(Escalation!$C$2,BX$4-$W112))),
     IF(SSSModel!$C$4="PV",IF(DV$4=$W112,$EA112*(1+SSSModel!$C$2),0),
     IF(SSSModel!$C$4="FCR",IF(AND(DV$4&gt;=$W112,OFFSET(Profiles!$K$2,$Z112,MAX(Profiles!$C$2,BX$4-$W112))&gt;0),$EC112,0),0))))))</f>
        <v>0</v>
      </c>
      <c r="DW112" s="136">
        <f ca="1">IF(OR($Z112=0,SSSModel!$C$4="CF"),BY112,
IF(LEFT($V112,3)="ON_",
     IF(SSSModel!$C$4="RR",SUMPRODUCT(OFFSET($AC112,0,0,1,$CB$2),OFFSET(Profiles!$K$28,($Z112-1)*(Profiles!$I$26+1)+DW$4-SSSModel!$C$3+1,0,1,$CB$2)),
     IF(SSSModel!$C$4="ECC",$EA112*$EB112*SUMPRODUCT(OFFSET($AC112,0,MAX(0,DW$4-$DZ112-$CA$4+1),1,MIN($DZ112,DW$4-$CA$4+1)),OFFSET(Escalation!$K$24,($Y112-1)*(Escalation!$I$22+1)+DW$4-SSSModel!$C$3+1,MAX(0,DW$4-$DZ112-$CA$4+1),1,MIN($DZ112,DW$4-$CA$4+1))),
     IF(SSSModel!$C$4="PV",BY112*$EA112*(1+SSSModel!$C$2),
     IF(SSSModel!$C$4="FCR",$EC112*SUM(OFFSET($AC112,0,MAX(DW$4-$AC$4-$DZ112+1,0),1,MIN($DZ112,DW$4-$AC$4+1))),0)))),
SUM($AC112:$BZ112)*
     IF(SSSModel!$C$4="RR",OFFSET(Profiles!$K$2,$Z112,MAX(Profiles!$C$2,BY$4-$W112)),
     IF(SSSModel!$C$4="ECC",$EA112*$EB112*IF(MAX(Escalation!$C$2,BY$4-$W112)&gt;$DZ112-1,0,OFFSET(Escalation!$K$2,$Y112,MAX(Escalation!$C$2,BY$4-$W112))),
     IF(SSSModel!$C$4="PV",IF(DW$4=$W112,$EA112*(1+SSSModel!$C$2),0),
     IF(SSSModel!$C$4="FCR",IF(AND(DW$4&gt;=$W112,OFFSET(Profiles!$K$2,$Z112,MAX(Profiles!$C$2,BY$4-$W112))&gt;0),$EC112,0),0))))))</f>
        <v>0</v>
      </c>
      <c r="DX112" s="136">
        <f ca="1">IF(OR($Z112=0,SSSModel!$C$4="CF"),BZ112,
IF(LEFT($V112,3)="ON_",
     IF(SSSModel!$C$4="RR",SUMPRODUCT(OFFSET($AC112,0,0,1,$CB$2),OFFSET(Profiles!$K$28,($Z112-1)*(Profiles!$I$26+1)+DX$4-SSSModel!$C$3+1,0,1,$CB$2)),
     IF(SSSModel!$C$4="ECC",$EA112*$EB112*SUMPRODUCT(OFFSET($AC112,0,MAX(0,DX$4-$DZ112-$CA$4+1),1,MIN($DZ112,DX$4-$CA$4+1)),OFFSET(Escalation!$K$24,($Y112-1)*(Escalation!$I$22+1)+DX$4-SSSModel!$C$3+1,MAX(0,DX$4-$DZ112-$CA$4+1),1,MIN($DZ112,DX$4-$CA$4+1))),
     IF(SSSModel!$C$4="PV",BZ112*$EA112*(1+SSSModel!$C$2),
     IF(SSSModel!$C$4="FCR",$EC112*SUM(OFFSET($AC112,0,MAX(DX$4-$AC$4-$DZ112+1,0),1,MIN($DZ112,DX$4-$AC$4+1))),0)))),
SUM($AC112:$BZ112)*
     IF(SSSModel!$C$4="RR",OFFSET(Profiles!$K$2,$Z112,MAX(Profiles!$C$2,BZ$4-$W112)),
     IF(SSSModel!$C$4="ECC",$EA112*$EB112*IF(MAX(Escalation!$C$2,BZ$4-$W112)&gt;$DZ112-1,0,OFFSET(Escalation!$K$2,$Y112,MAX(Escalation!$C$2,BZ$4-$W112))),
     IF(SSSModel!$C$4="PV",IF(DX$4=$W112,$EA112*(1+SSSModel!$C$2),0),
     IF(SSSModel!$C$4="FCR",IF(AND(DX$4&gt;=$W112,OFFSET(Profiles!$K$2,$Z112,MAX(Profiles!$C$2,BZ$4-$W112))&gt;0),$EC112,0),0))))))</f>
        <v>0</v>
      </c>
      <c r="DY112" s="82">
        <f ca="1">IF($Y112=0,0,OFFSET(Escalation!$B$2,$Y112,0))</f>
        <v>0</v>
      </c>
      <c r="DZ112" s="80">
        <f ca="1">IF($Z112=0,0,COUNTIF(OFFSET(Profiles!$K$2,$Z112,0,1,50),"&gt;0"))</f>
        <v>0</v>
      </c>
      <c r="EA112" s="137">
        <f ca="1">IF($Z112=0,0,SUMPRODUCT(Profiles!$C$20:$BH$20,OFFSET(Profiles!$C$2,$Z112,0,1,Profiles!$B$1)))</f>
        <v>0</v>
      </c>
      <c r="EB112" s="24">
        <f>IF($Z112=0,0,((1-(1+DY112)/(1+SSSModel!$C$2))/(1-((1+DY112)/(1+SSSModel!$C$2))^DZ112))*(1+SSSModel!$C$2))</f>
        <v>0</v>
      </c>
      <c r="EC112" s="24">
        <f>IF($Z112=0,0,-PMT(SSSModel!$C$2,DZ112,EA112))</f>
        <v>0</v>
      </c>
    </row>
    <row r="113" spans="3:133" x14ac:dyDescent="0.35">
      <c r="C113" s="18">
        <f t="shared" si="12"/>
        <v>11</v>
      </c>
      <c r="D113" s="18">
        <f t="shared" si="13"/>
        <v>9</v>
      </c>
      <c r="E113" s="18">
        <f t="shared" ca="1" si="16"/>
        <v>0</v>
      </c>
      <c r="G113" s="25" t="str">
        <f ca="1">IF($E113=0,"",OFFSET(Resources!B$26,$E113,0))</f>
        <v/>
      </c>
      <c r="H113" s="25" t="str">
        <f ca="1">IF($E113=0,"",OFFSET(Resources!C$26,$E113,0))</f>
        <v/>
      </c>
      <c r="I113" s="25" t="str">
        <f ca="1">IF($E113=0,"",OFFSET(Resources!$E$26,$E113,0))</f>
        <v/>
      </c>
      <c r="J113" s="16">
        <v>1</v>
      </c>
      <c r="K113" s="16" t="s">
        <v>150</v>
      </c>
      <c r="L113" s="25" t="str">
        <f ca="1">OFFSET(Resources!$CG$24,0,$C113-1)</f>
        <v>Energy Price</v>
      </c>
      <c r="M113" s="25" t="str">
        <f ca="1">OFFSET(Resources!$CG$25,0,$C113-1)</f>
        <v>O&amp;M</v>
      </c>
      <c r="N113" s="1">
        <v>1</v>
      </c>
      <c r="O113" s="7">
        <f ca="1">IF($E113=0,0,OFFSET(Resources!$CG$26,$E113,$C113-1))</f>
        <v>0</v>
      </c>
      <c r="P113" s="25" t="str">
        <f ca="1">OFFSET(Resources!$CG$26,0,$C113-1)</f>
        <v>$/Yr</v>
      </c>
      <c r="Q113" s="18">
        <f ca="1">IF($E113=0,0,OFFSET(GenAlts!$W$4,$E113,$D113-1))</f>
        <v>0</v>
      </c>
      <c r="R113" s="1">
        <v>1</v>
      </c>
      <c r="S113" t="str">
        <f ca="1">IF($E113=0,"",OFFSET(Resources!$R$26,$E113,0))</f>
        <v/>
      </c>
      <c r="T113" s="116" t="str">
        <f ca="1">IF(OR($E113=0,OFFSET(Resources!$N$26,$E113,0)=0),"",OFFSET(Resources!$N$26,$E113,0))</f>
        <v/>
      </c>
      <c r="U113" s="25">
        <f ca="1">IF($E113=0,0,OFFSET(Resources!$AB$26,$E113,($C113-1)*Resources!$CI$20))</f>
        <v>0</v>
      </c>
      <c r="V113" s="1"/>
      <c r="W113">
        <f t="shared" ca="1" si="15"/>
        <v>0</v>
      </c>
      <c r="X113">
        <f ca="1">IF(T113="",0,MATCH(T113,Profiles!$A$3:$A$22,0))</f>
        <v>0</v>
      </c>
      <c r="Y113" s="10">
        <f ca="1">IF(U113=0,0,MATCH(U113,Escalation!$A$3:$A$18,0))</f>
        <v>0</v>
      </c>
      <c r="Z113">
        <f>IF(V113="",0,MATCH(V113,Profiles!$A$3:$A$22,0))</f>
        <v>0</v>
      </c>
      <c r="AA113" s="8"/>
      <c r="AB113" s="8">
        <v>0</v>
      </c>
      <c r="AC113" s="72">
        <f ca="1">IF(OR(AC$4&lt;$Q113,AC$4&gt;$Q113+IF($S113="",1000,$S113)-1),0,IF(MOD(AC$4-$Q113,IF($R113="",1000,$R113))=0,$O113,0))*IF($Y113&gt;0,(1+INDEX(Escalation!$B$3:$B$18,$Y113,0))^(AC$4-SSSModel!$C$5),1)*IF($X113=0,1,OFFSET(Profiles!$K$2,$X113,MAX(Profiles!$C$2,AC$4-$Q113)))*IF($AA113=1,(1+SSSModel!#REF!),1)</f>
        <v>0</v>
      </c>
      <c r="AD113" s="72">
        <f ca="1">IF(OR(AD$4&lt;$Q113,AD$4&gt;$Q113+IF($S113="",1000,$S113)-1),0,IF(MOD(AD$4-$Q113,IF($R113="",1000,$R113))=0,$O113,0))*IF($Y113&gt;0,(1+INDEX(Escalation!$B$3:$B$18,$Y113,0))^(AD$4-SSSModel!$C$5),1)*IF($X113=0,1,OFFSET(Profiles!$K$2,$X113,MAX(Profiles!$C$2,AD$4-$Q113)))*IF($AA113=1,(1+SSSModel!#REF!),1)</f>
        <v>0</v>
      </c>
      <c r="AE113" s="72">
        <f ca="1">IF(OR(AE$4&lt;$Q113,AE$4&gt;$Q113+IF($S113="",1000,$S113)-1),0,IF(MOD(AE$4-$Q113,IF($R113="",1000,$R113))=0,$O113,0))*IF($Y113&gt;0,(1+INDEX(Escalation!$B$3:$B$18,$Y113,0))^(AE$4-SSSModel!$C$5),1)*IF($X113=0,1,OFFSET(Profiles!$K$2,$X113,MAX(Profiles!$C$2,AE$4-$Q113)))*IF($AA113=1,(1+SSSModel!#REF!),1)</f>
        <v>0</v>
      </c>
      <c r="AF113" s="72">
        <f ca="1">IF(OR(AF$4&lt;$Q113,AF$4&gt;$Q113+IF($S113="",1000,$S113)-1),0,IF(MOD(AF$4-$Q113,IF($R113="",1000,$R113))=0,$O113,0))*IF($Y113&gt;0,(1+INDEX(Escalation!$B$3:$B$18,$Y113,0))^(AF$4-SSSModel!$C$5),1)*IF($X113=0,1,OFFSET(Profiles!$K$2,$X113,MAX(Profiles!$C$2,AF$4-$Q113)))*IF($AA113=1,(1+SSSModel!#REF!),1)</f>
        <v>0</v>
      </c>
      <c r="AG113" s="72">
        <f ca="1">IF(OR(AG$4&lt;$Q113,AG$4&gt;$Q113+IF($S113="",1000,$S113)-1),0,IF(MOD(AG$4-$Q113,IF($R113="",1000,$R113))=0,$O113,0))*IF($Y113&gt;0,(1+INDEX(Escalation!$B$3:$B$18,$Y113,0))^(AG$4-SSSModel!$C$5),1)*IF($X113=0,1,OFFSET(Profiles!$K$2,$X113,MAX(Profiles!$C$2,AG$4-$Q113)))*IF($AA113=1,(1+SSSModel!#REF!),1)</f>
        <v>0</v>
      </c>
      <c r="AH113" s="72">
        <f ca="1">IF(OR(AH$4&lt;$Q113,AH$4&gt;$Q113+IF($S113="",1000,$S113)-1),0,IF(MOD(AH$4-$Q113,IF($R113="",1000,$R113))=0,$O113,0))*IF($Y113&gt;0,(1+INDEX(Escalation!$B$3:$B$18,$Y113,0))^(AH$4-SSSModel!$C$5),1)*IF($X113=0,1,OFFSET(Profiles!$K$2,$X113,MAX(Profiles!$C$2,AH$4-$Q113)))*IF($AA113=1,(1+SSSModel!#REF!),1)</f>
        <v>0</v>
      </c>
      <c r="AI113" s="72">
        <f ca="1">IF(OR(AI$4&lt;$Q113,AI$4&gt;$Q113+IF($S113="",1000,$S113)-1),0,IF(MOD(AI$4-$Q113,IF($R113="",1000,$R113))=0,$O113,0))*IF($Y113&gt;0,(1+INDEX(Escalation!$B$3:$B$18,$Y113,0))^(AI$4-SSSModel!$C$5),1)*IF($X113=0,1,OFFSET(Profiles!$K$2,$X113,MAX(Profiles!$C$2,AI$4-$Q113)))*IF($AA113=1,(1+SSSModel!#REF!),1)</f>
        <v>0</v>
      </c>
      <c r="AJ113" s="72">
        <f ca="1">IF(OR(AJ$4&lt;$Q113,AJ$4&gt;$Q113+IF($S113="",1000,$S113)-1),0,IF(MOD(AJ$4-$Q113,IF($R113="",1000,$R113))=0,$O113,0))*IF($Y113&gt;0,(1+INDEX(Escalation!$B$3:$B$18,$Y113,0))^(AJ$4-SSSModel!$C$5),1)*IF($X113=0,1,OFFSET(Profiles!$K$2,$X113,MAX(Profiles!$C$2,AJ$4-$Q113)))*IF($AA113=1,(1+SSSModel!#REF!),1)</f>
        <v>0</v>
      </c>
      <c r="AK113" s="72">
        <f ca="1">IF(OR(AK$4&lt;$Q113,AK$4&gt;$Q113+IF($S113="",1000,$S113)-1),0,IF(MOD(AK$4-$Q113,IF($R113="",1000,$R113))=0,$O113,0))*IF($Y113&gt;0,(1+INDEX(Escalation!$B$3:$B$18,$Y113,0))^(AK$4-SSSModel!$C$5),1)*IF($X113=0,1,OFFSET(Profiles!$K$2,$X113,MAX(Profiles!$C$2,AK$4-$Q113)))*IF($AA113=1,(1+SSSModel!#REF!),1)</f>
        <v>0</v>
      </c>
      <c r="AL113" s="72">
        <f ca="1">IF(OR(AL$4&lt;$Q113,AL$4&gt;$Q113+IF($S113="",1000,$S113)-1),0,IF(MOD(AL$4-$Q113,IF($R113="",1000,$R113))=0,$O113,0))*IF($Y113&gt;0,(1+INDEX(Escalation!$B$3:$B$18,$Y113,0))^(AL$4-SSSModel!$C$5),1)*IF($X113=0,1,OFFSET(Profiles!$K$2,$X113,MAX(Profiles!$C$2,AL$4-$Q113)))*IF($AA113=1,(1+SSSModel!#REF!),1)</f>
        <v>0</v>
      </c>
      <c r="AM113" s="72">
        <f ca="1">IF(OR(AM$4&lt;$Q113,AM$4&gt;$Q113+IF($S113="",1000,$S113)-1),0,IF(MOD(AM$4-$Q113,IF($R113="",1000,$R113))=0,$O113,0))*IF($Y113&gt;0,(1+INDEX(Escalation!$B$3:$B$18,$Y113,0))^(AM$4-SSSModel!$C$5),1)*IF($X113=0,1,OFFSET(Profiles!$K$2,$X113,MAX(Profiles!$C$2,AM$4-$Q113)))*IF($AA113=1,(1+SSSModel!#REF!),1)</f>
        <v>0</v>
      </c>
      <c r="AN113" s="72">
        <f ca="1">IF(OR(AN$4&lt;$Q113,AN$4&gt;$Q113+IF($S113="",1000,$S113)-1),0,IF(MOD(AN$4-$Q113,IF($R113="",1000,$R113))=0,$O113,0))*IF($Y113&gt;0,(1+INDEX(Escalation!$B$3:$B$18,$Y113,0))^(AN$4-SSSModel!$C$5),1)*IF($X113=0,1,OFFSET(Profiles!$K$2,$X113,MAX(Profiles!$C$2,AN$4-$Q113)))*IF($AA113=1,(1+SSSModel!#REF!),1)</f>
        <v>0</v>
      </c>
      <c r="AO113" s="72">
        <f ca="1">IF(OR(AO$4&lt;$Q113,AO$4&gt;$Q113+IF($S113="",1000,$S113)-1),0,IF(MOD(AO$4-$Q113,IF($R113="",1000,$R113))=0,$O113,0))*IF($Y113&gt;0,(1+INDEX(Escalation!$B$3:$B$18,$Y113,0))^(AO$4-SSSModel!$C$5),1)*IF($X113=0,1,OFFSET(Profiles!$K$2,$X113,MAX(Profiles!$C$2,AO$4-$Q113)))*IF($AA113=1,(1+SSSModel!#REF!),1)</f>
        <v>0</v>
      </c>
      <c r="AP113" s="72">
        <f ca="1">IF(OR(AP$4&lt;$Q113,AP$4&gt;$Q113+IF($S113="",1000,$S113)-1),0,IF(MOD(AP$4-$Q113,IF($R113="",1000,$R113))=0,$O113,0))*IF($Y113&gt;0,(1+INDEX(Escalation!$B$3:$B$18,$Y113,0))^(AP$4-SSSModel!$C$5),1)*IF($X113=0,1,OFFSET(Profiles!$K$2,$X113,MAX(Profiles!$C$2,AP$4-$Q113)))*IF($AA113=1,(1+SSSModel!#REF!),1)</f>
        <v>0</v>
      </c>
      <c r="AQ113" s="72">
        <f ca="1">IF(OR(AQ$4&lt;$Q113,AQ$4&gt;$Q113+IF($S113="",1000,$S113)-1),0,IF(MOD(AQ$4-$Q113,IF($R113="",1000,$R113))=0,$O113,0))*IF($Y113&gt;0,(1+INDEX(Escalation!$B$3:$B$18,$Y113,0))^(AQ$4-SSSModel!$C$5),1)*IF($X113=0,1,OFFSET(Profiles!$K$2,$X113,MAX(Profiles!$C$2,AQ$4-$Q113)))*IF($AA113=1,(1+SSSModel!#REF!),1)</f>
        <v>0</v>
      </c>
      <c r="AR113" s="72">
        <f ca="1">IF(OR(AR$4&lt;$Q113,AR$4&gt;$Q113+IF($S113="",1000,$S113)-1),0,IF(MOD(AR$4-$Q113,IF($R113="",1000,$R113))=0,$O113,0))*IF($Y113&gt;0,(1+INDEX(Escalation!$B$3:$B$18,$Y113,0))^(AR$4-SSSModel!$C$5),1)*IF($X113=0,1,OFFSET(Profiles!$K$2,$X113,MAX(Profiles!$C$2,AR$4-$Q113)))*IF($AA113=1,(1+SSSModel!#REF!),1)</f>
        <v>0</v>
      </c>
      <c r="AS113" s="72">
        <f ca="1">IF(OR(AS$4&lt;$Q113,AS$4&gt;$Q113+IF($S113="",1000,$S113)-1),0,IF(MOD(AS$4-$Q113,IF($R113="",1000,$R113))=0,$O113,0))*IF($Y113&gt;0,(1+INDEX(Escalation!$B$3:$B$18,$Y113,0))^(AS$4-SSSModel!$C$5),1)*IF($X113=0,1,OFFSET(Profiles!$K$2,$X113,MAX(Profiles!$C$2,AS$4-$Q113)))*IF($AA113=1,(1+SSSModel!#REF!),1)</f>
        <v>0</v>
      </c>
      <c r="AT113" s="72">
        <f ca="1">IF(OR(AT$4&lt;$Q113,AT$4&gt;$Q113+IF($S113="",1000,$S113)-1),0,IF(MOD(AT$4-$Q113,IF($R113="",1000,$R113))=0,$O113,0))*IF($Y113&gt;0,(1+INDEX(Escalation!$B$3:$B$18,$Y113,0))^(AT$4-SSSModel!$C$5),1)*IF($X113=0,1,OFFSET(Profiles!$K$2,$X113,MAX(Profiles!$C$2,AT$4-$Q113)))*IF($AA113=1,(1+SSSModel!#REF!),1)</f>
        <v>0</v>
      </c>
      <c r="AU113" s="72">
        <f ca="1">IF(OR(AU$4&lt;$Q113,AU$4&gt;$Q113+IF($S113="",1000,$S113)-1),0,IF(MOD(AU$4-$Q113,IF($R113="",1000,$R113))=0,$O113,0))*IF($Y113&gt;0,(1+INDEX(Escalation!$B$3:$B$18,$Y113,0))^(AU$4-SSSModel!$C$5),1)*IF($X113=0,1,OFFSET(Profiles!$K$2,$X113,MAX(Profiles!$C$2,AU$4-$Q113)))*IF($AA113=1,(1+SSSModel!#REF!),1)</f>
        <v>0</v>
      </c>
      <c r="AV113" s="72">
        <f ca="1">IF(OR(AV$4&lt;$Q113,AV$4&gt;$Q113+IF($S113="",1000,$S113)-1),0,IF(MOD(AV$4-$Q113,IF($R113="",1000,$R113))=0,$O113,0))*IF($Y113&gt;0,(1+INDEX(Escalation!$B$3:$B$18,$Y113,0))^(AV$4-SSSModel!$C$5),1)*IF($X113=0,1,OFFSET(Profiles!$K$2,$X113,MAX(Profiles!$C$2,AV$4-$Q113)))*IF($AA113=1,(1+SSSModel!#REF!),1)</f>
        <v>0</v>
      </c>
      <c r="AW113" s="72">
        <f ca="1">IF(OR(AW$4&lt;$Q113,AW$4&gt;$Q113+IF($S113="",1000,$S113)-1),0,IF(MOD(AW$4-$Q113,IF($R113="",1000,$R113))=0,$O113,0))*IF($Y113&gt;0,(1+INDEX(Escalation!$B$3:$B$18,$Y113,0))^(AW$4-SSSModel!$C$5),1)*IF($X113=0,1,OFFSET(Profiles!$K$2,$X113,MAX(Profiles!$C$2,AW$4-$Q113)))*IF($AA113=1,(1+SSSModel!#REF!),1)</f>
        <v>0</v>
      </c>
      <c r="AX113" s="72">
        <f ca="1">IF(OR(AX$4&lt;$Q113,AX$4&gt;$Q113+IF($S113="",1000,$S113)-1),0,IF(MOD(AX$4-$Q113,IF($R113="",1000,$R113))=0,$O113,0))*IF($Y113&gt;0,(1+INDEX(Escalation!$B$3:$B$18,$Y113,0))^(AX$4-SSSModel!$C$5),1)*IF($X113=0,1,OFFSET(Profiles!$K$2,$X113,MAX(Profiles!$C$2,AX$4-$Q113)))*IF($AA113=1,(1+SSSModel!#REF!),1)</f>
        <v>0</v>
      </c>
      <c r="AY113" s="72">
        <f ca="1">IF(OR(AY$4&lt;$Q113,AY$4&gt;$Q113+IF($S113="",1000,$S113)-1),0,IF(MOD(AY$4-$Q113,IF($R113="",1000,$R113))=0,$O113,0))*IF($Y113&gt;0,(1+INDEX(Escalation!$B$3:$B$18,$Y113,0))^(AY$4-SSSModel!$C$5),1)*IF($X113=0,1,OFFSET(Profiles!$K$2,$X113,MAX(Profiles!$C$2,AY$4-$Q113)))*IF($AA113=1,(1+SSSModel!#REF!),1)</f>
        <v>0</v>
      </c>
      <c r="AZ113" s="72">
        <f ca="1">IF(OR(AZ$4&lt;$Q113,AZ$4&gt;$Q113+IF($S113="",1000,$S113)-1),0,IF(MOD(AZ$4-$Q113,IF($R113="",1000,$R113))=0,$O113,0))*IF($Y113&gt;0,(1+INDEX(Escalation!$B$3:$B$18,$Y113,0))^(AZ$4-SSSModel!$C$5),1)*IF($X113=0,1,OFFSET(Profiles!$K$2,$X113,MAX(Profiles!$C$2,AZ$4-$Q113)))*IF($AA113=1,(1+SSSModel!#REF!),1)</f>
        <v>0</v>
      </c>
      <c r="BA113" s="72">
        <f ca="1">IF(OR(BA$4&lt;$Q113,BA$4&gt;$Q113+IF($S113="",1000,$S113)-1),0,IF(MOD(BA$4-$Q113,IF($R113="",1000,$R113))=0,$O113,0))*IF($Y113&gt;0,(1+INDEX(Escalation!$B$3:$B$18,$Y113,0))^(BA$4-SSSModel!$C$5),1)*IF($X113=0,1,OFFSET(Profiles!$K$2,$X113,MAX(Profiles!$C$2,BA$4-$Q113)))*IF($AA113=1,(1+SSSModel!#REF!),1)</f>
        <v>0</v>
      </c>
      <c r="BB113" s="72">
        <f ca="1">IF(OR(BB$4&lt;$Q113,BB$4&gt;$Q113+IF($S113="",1000,$S113)-1),0,IF(MOD(BB$4-$Q113,IF($R113="",1000,$R113))=0,$O113,0))*IF($Y113&gt;0,(1+INDEX(Escalation!$B$3:$B$18,$Y113,0))^(BB$4-SSSModel!$C$5),1)*IF($X113=0,1,OFFSET(Profiles!$K$2,$X113,MAX(Profiles!$C$2,BB$4-$Q113)))*IF($AA113=1,(1+SSSModel!#REF!),1)</f>
        <v>0</v>
      </c>
      <c r="BC113" s="72">
        <f ca="1">IF(OR(BC$4&lt;$Q113,BC$4&gt;$Q113+IF($S113="",1000,$S113)-1),0,IF(MOD(BC$4-$Q113,IF($R113="",1000,$R113))=0,$O113,0))*IF($Y113&gt;0,(1+INDEX(Escalation!$B$3:$B$18,$Y113,0))^(BC$4-SSSModel!$C$5),1)*IF($X113=0,1,OFFSET(Profiles!$K$2,$X113,MAX(Profiles!$C$2,BC$4-$Q113)))*IF($AA113=1,(1+SSSModel!#REF!),1)</f>
        <v>0</v>
      </c>
      <c r="BD113" s="72">
        <f ca="1">IF(OR(BD$4&lt;$Q113,BD$4&gt;$Q113+IF($S113="",1000,$S113)-1),0,IF(MOD(BD$4-$Q113,IF($R113="",1000,$R113))=0,$O113,0))*IF($Y113&gt;0,(1+INDEX(Escalation!$B$3:$B$18,$Y113,0))^(BD$4-SSSModel!$C$5),1)*IF($X113=0,1,OFFSET(Profiles!$K$2,$X113,MAX(Profiles!$C$2,BD$4-$Q113)))*IF($AA113=1,(1+SSSModel!#REF!),1)</f>
        <v>0</v>
      </c>
      <c r="BE113" s="72">
        <f ca="1">IF(OR(BE$4&lt;$Q113,BE$4&gt;$Q113+IF($S113="",1000,$S113)-1),0,IF(MOD(BE$4-$Q113,IF($R113="",1000,$R113))=0,$O113,0))*IF($Y113&gt;0,(1+INDEX(Escalation!$B$3:$B$18,$Y113,0))^(BE$4-SSSModel!$C$5),1)*IF($X113=0,1,OFFSET(Profiles!$K$2,$X113,MAX(Profiles!$C$2,BE$4-$Q113)))*IF($AA113=1,(1+SSSModel!#REF!),1)</f>
        <v>0</v>
      </c>
      <c r="BF113" s="72">
        <f ca="1">IF(OR(BF$4&lt;$Q113,BF$4&gt;$Q113+IF($S113="",1000,$S113)-1),0,IF(MOD(BF$4-$Q113,IF($R113="",1000,$R113))=0,$O113,0))*IF($Y113&gt;0,(1+INDEX(Escalation!$B$3:$B$18,$Y113,0))^(BF$4-SSSModel!$C$5),1)*IF($X113=0,1,OFFSET(Profiles!$K$2,$X113,MAX(Profiles!$C$2,BF$4-$Q113)))*IF($AA113=1,(1+SSSModel!#REF!),1)</f>
        <v>0</v>
      </c>
      <c r="BG113" s="72">
        <f ca="1">IF(OR(BG$4&lt;$Q113,BG$4&gt;$Q113+IF($S113="",1000,$S113)-1),0,IF(MOD(BG$4-$Q113,IF($R113="",1000,$R113))=0,$O113,0))*IF($Y113&gt;0,(1+INDEX(Escalation!$B$3:$B$18,$Y113,0))^(BG$4-SSSModel!$C$5),1)*IF($X113=0,1,OFFSET(Profiles!$K$2,$X113,MAX(Profiles!$C$2,BG$4-$Q113)))*IF($AA113=1,(1+SSSModel!#REF!),1)</f>
        <v>0</v>
      </c>
      <c r="BH113" s="72">
        <f ca="1">IF(OR(BH$4&lt;$Q113,BH$4&gt;$Q113+IF($S113="",1000,$S113)-1),0,IF(MOD(BH$4-$Q113,IF($R113="",1000,$R113))=0,$O113,0))*IF($Y113&gt;0,(1+INDEX(Escalation!$B$3:$B$18,$Y113,0))^(BH$4-SSSModel!$C$5),1)*IF($X113=0,1,OFFSET(Profiles!$K$2,$X113,MAX(Profiles!$C$2,BH$4-$Q113)))*IF($AA113=1,(1+SSSModel!#REF!),1)</f>
        <v>0</v>
      </c>
      <c r="BI113" s="72">
        <f ca="1">IF(OR(BI$4&lt;$Q113,BI$4&gt;$Q113+IF($S113="",1000,$S113)-1),0,IF(MOD(BI$4-$Q113,IF($R113="",1000,$R113))=0,$O113,0))*IF($Y113&gt;0,(1+INDEX(Escalation!$B$3:$B$18,$Y113,0))^(BI$4-SSSModel!$C$5),1)*IF($X113=0,1,OFFSET(Profiles!$K$2,$X113,MAX(Profiles!$C$2,BI$4-$Q113)))*IF($AA113=1,(1+SSSModel!#REF!),1)</f>
        <v>0</v>
      </c>
      <c r="BJ113" s="72">
        <f ca="1">IF(OR(BJ$4&lt;$Q113,BJ$4&gt;$Q113+IF($S113="",1000,$S113)-1),0,IF(MOD(BJ$4-$Q113,IF($R113="",1000,$R113))=0,$O113,0))*IF($Y113&gt;0,(1+INDEX(Escalation!$B$3:$B$18,$Y113,0))^(BJ$4-SSSModel!$C$5),1)*IF($X113=0,1,OFFSET(Profiles!$K$2,$X113,MAX(Profiles!$C$2,BJ$4-$Q113)))*IF($AA113=1,(1+SSSModel!#REF!),1)</f>
        <v>0</v>
      </c>
      <c r="BK113" s="72">
        <f ca="1">IF(OR(BK$4&lt;$Q113,BK$4&gt;$Q113+IF($S113="",1000,$S113)-1),0,IF(MOD(BK$4-$Q113,IF($R113="",1000,$R113))=0,$O113,0))*IF($Y113&gt;0,(1+INDEX(Escalation!$B$3:$B$18,$Y113,0))^(BK$4-SSSModel!$C$5),1)*IF($X113=0,1,OFFSET(Profiles!$K$2,$X113,MAX(Profiles!$C$2,BK$4-$Q113)))*IF($AA113=1,(1+SSSModel!#REF!),1)</f>
        <v>0</v>
      </c>
      <c r="BL113" s="72">
        <f ca="1">IF(OR(BL$4&lt;$Q113,BL$4&gt;$Q113+IF($S113="",1000,$S113)-1),0,IF(MOD(BL$4-$Q113,IF($R113="",1000,$R113))=0,$O113,0))*IF($Y113&gt;0,(1+INDEX(Escalation!$B$3:$B$18,$Y113,0))^(BL$4-SSSModel!$C$5),1)*IF($X113=0,1,OFFSET(Profiles!$K$2,$X113,MAX(Profiles!$C$2,BL$4-$Q113)))*IF($AA113=1,(1+SSSModel!#REF!),1)</f>
        <v>0</v>
      </c>
      <c r="BM113" s="72">
        <f ca="1">IF(OR(BM$4&lt;$Q113,BM$4&gt;$Q113+IF($S113="",1000,$S113)-1),0,IF(MOD(BM$4-$Q113,IF($R113="",1000,$R113))=0,$O113,0))*IF($Y113&gt;0,(1+INDEX(Escalation!$B$3:$B$18,$Y113,0))^(BM$4-SSSModel!$C$5),1)*IF($X113=0,1,OFFSET(Profiles!$K$2,$X113,MAX(Profiles!$C$2,BM$4-$Q113)))*IF($AA113=1,(1+SSSModel!#REF!),1)</f>
        <v>0</v>
      </c>
      <c r="BN113" s="72">
        <f ca="1">IF(OR(BN$4&lt;$Q113,BN$4&gt;$Q113+IF($S113="",1000,$S113)-1),0,IF(MOD(BN$4-$Q113,IF($R113="",1000,$R113))=0,$O113,0))*IF($Y113&gt;0,(1+INDEX(Escalation!$B$3:$B$18,$Y113,0))^(BN$4-SSSModel!$C$5),1)*IF($X113=0,1,OFFSET(Profiles!$K$2,$X113,MAX(Profiles!$C$2,BN$4-$Q113)))*IF($AA113=1,(1+SSSModel!#REF!),1)</f>
        <v>0</v>
      </c>
      <c r="BO113" s="72">
        <f ca="1">IF(OR(BO$4&lt;$Q113,BO$4&gt;$Q113+IF($S113="",1000,$S113)-1),0,IF(MOD(BO$4-$Q113,IF($R113="",1000,$R113))=0,$O113,0))*IF($Y113&gt;0,(1+INDEX(Escalation!$B$3:$B$18,$Y113,0))^(BO$4-SSSModel!$C$5),1)*IF($X113=0,1,OFFSET(Profiles!$K$2,$X113,MAX(Profiles!$C$2,BO$4-$Q113)))*IF($AA113=1,(1+SSSModel!#REF!),1)</f>
        <v>0</v>
      </c>
      <c r="BP113" s="72">
        <f ca="1">IF(OR(BP$4&lt;$Q113,BP$4&gt;$Q113+IF($S113="",1000,$S113)-1),0,IF(MOD(BP$4-$Q113,IF($R113="",1000,$R113))=0,$O113,0))*IF($Y113&gt;0,(1+INDEX(Escalation!$B$3:$B$18,$Y113,0))^(BP$4-SSSModel!$C$5),1)*IF($X113=0,1,OFFSET(Profiles!$K$2,$X113,MAX(Profiles!$C$2,BP$4-$Q113)))*IF($AA113=1,(1+SSSModel!#REF!),1)</f>
        <v>0</v>
      </c>
      <c r="BQ113" s="72">
        <f ca="1">IF(OR(BQ$4&lt;$Q113,BQ$4&gt;$Q113+IF($S113="",1000,$S113)-1),0,IF(MOD(BQ$4-$Q113,IF($R113="",1000,$R113))=0,$O113,0))*IF($Y113&gt;0,(1+INDEX(Escalation!$B$3:$B$18,$Y113,0))^(BQ$4-SSSModel!$C$5),1)*IF($X113=0,1,OFFSET(Profiles!$K$2,$X113,MAX(Profiles!$C$2,BQ$4-$Q113)))*IF($AA113=1,(1+SSSModel!#REF!),1)</f>
        <v>0</v>
      </c>
      <c r="BR113" s="72">
        <f ca="1">IF(OR(BR$4&lt;$Q113,BR$4&gt;$Q113+IF($S113="",1000,$S113)-1),0,IF(MOD(BR$4-$Q113,IF($R113="",1000,$R113))=0,$O113,0))*IF($Y113&gt;0,(1+INDEX(Escalation!$B$3:$B$18,$Y113,0))^(BR$4-SSSModel!$C$5),1)*IF($X113=0,1,OFFSET(Profiles!$K$2,$X113,MAX(Profiles!$C$2,BR$4-$Q113)))*IF($AA113=1,(1+SSSModel!#REF!),1)</f>
        <v>0</v>
      </c>
      <c r="BS113" s="72">
        <f ca="1">IF(OR(BS$4&lt;$Q113,BS$4&gt;$Q113+IF($S113="",1000,$S113)-1),0,IF(MOD(BS$4-$Q113,IF($R113="",1000,$R113))=0,$O113,0))*IF($Y113&gt;0,(1+INDEX(Escalation!$B$3:$B$18,$Y113,0))^(BS$4-SSSModel!$C$5),1)*IF($X113=0,1,OFFSET(Profiles!$K$2,$X113,MAX(Profiles!$C$2,BS$4-$Q113)))*IF($AA113=1,(1+SSSModel!#REF!),1)</f>
        <v>0</v>
      </c>
      <c r="BT113" s="72">
        <f ca="1">IF(OR(BT$4&lt;$Q113,BT$4&gt;$Q113+IF($S113="",1000,$S113)-1),0,IF(MOD(BT$4-$Q113,IF($R113="",1000,$R113))=0,$O113,0))*IF($Y113&gt;0,(1+INDEX(Escalation!$B$3:$B$18,$Y113,0))^(BT$4-SSSModel!$C$5),1)*IF($X113=0,1,OFFSET(Profiles!$K$2,$X113,MAX(Profiles!$C$2,BT$4-$Q113)))*IF($AA113=1,(1+SSSModel!#REF!),1)</f>
        <v>0</v>
      </c>
      <c r="BU113" s="72">
        <f ca="1">IF(OR(BU$4&lt;$Q113,BU$4&gt;$Q113+IF($S113="",1000,$S113)-1),0,IF(MOD(BU$4-$Q113,IF($R113="",1000,$R113))=0,$O113,0))*IF($Y113&gt;0,(1+INDEX(Escalation!$B$3:$B$18,$Y113,0))^(BU$4-SSSModel!$C$5),1)*IF($X113=0,1,OFFSET(Profiles!$K$2,$X113,MAX(Profiles!$C$2,BU$4-$Q113)))*IF($AA113=1,(1+SSSModel!#REF!),1)</f>
        <v>0</v>
      </c>
      <c r="BV113" s="72">
        <f ca="1">IF(OR(BV$4&lt;$Q113,BV$4&gt;$Q113+IF($S113="",1000,$S113)-1),0,IF(MOD(BV$4-$Q113,IF($R113="",1000,$R113))=0,$O113,0))*IF($Y113&gt;0,(1+INDEX(Escalation!$B$3:$B$18,$Y113,0))^(BV$4-SSSModel!$C$5),1)*IF($X113=0,1,OFFSET(Profiles!$K$2,$X113,MAX(Profiles!$C$2,BV$4-$Q113)))*IF($AA113=1,(1+SSSModel!#REF!),1)</f>
        <v>0</v>
      </c>
      <c r="BW113" s="72">
        <f ca="1">IF(OR(BW$4&lt;$Q113,BW$4&gt;$Q113+IF($S113="",1000,$S113)-1),0,IF(MOD(BW$4-$Q113,IF($R113="",1000,$R113))=0,$O113,0))*IF($Y113&gt;0,(1+INDEX(Escalation!$B$3:$B$18,$Y113,0))^(BW$4-SSSModel!$C$5),1)*IF($X113=0,1,OFFSET(Profiles!$K$2,$X113,MAX(Profiles!$C$2,BW$4-$Q113)))*IF($AA113=1,(1+SSSModel!#REF!),1)</f>
        <v>0</v>
      </c>
      <c r="BX113" s="72">
        <f ca="1">IF(OR(BX$4&lt;$Q113,BX$4&gt;$Q113+IF($S113="",1000,$S113)-1),0,IF(MOD(BX$4-$Q113,IF($R113="",1000,$R113))=0,$O113,0))*IF($Y113&gt;0,(1+INDEX(Escalation!$B$3:$B$18,$Y113,0))^(BX$4-SSSModel!$C$5),1)*IF($X113=0,1,OFFSET(Profiles!$K$2,$X113,MAX(Profiles!$C$2,BX$4-$Q113)))*IF($AA113=1,(1+SSSModel!#REF!),1)</f>
        <v>0</v>
      </c>
      <c r="BY113" s="72">
        <f ca="1">IF(OR(BY$4&lt;$Q113,BY$4&gt;$Q113+IF($S113="",1000,$S113)-1),0,IF(MOD(BY$4-$Q113,IF($R113="",1000,$R113))=0,$O113,0))*IF($Y113&gt;0,(1+INDEX(Escalation!$B$3:$B$18,$Y113,0))^(BY$4-SSSModel!$C$5),1)*IF($X113=0,1,OFFSET(Profiles!$K$2,$X113,MAX(Profiles!$C$2,BY$4-$Q113)))*IF($AA113=1,(1+SSSModel!#REF!),1)</f>
        <v>0</v>
      </c>
      <c r="BZ113" s="72">
        <f ca="1">IF(OR(BZ$4&lt;$Q113,BZ$4&gt;$Q113+IF($S113="",1000,$S113)-1),0,IF(MOD(BZ$4-$Q113,IF($R113="",1000,$R113))=0,$O113,0))*IF($Y113&gt;0,(1+INDEX(Escalation!$B$3:$B$18,$Y113,0))^(BZ$4-SSSModel!$C$5),1)*IF($X113=0,1,OFFSET(Profiles!$K$2,$X113,MAX(Profiles!$C$2,BZ$4-$Q113)))*IF($AA113=1,(1+SSSModel!#REF!),1)</f>
        <v>0</v>
      </c>
      <c r="CA113" s="134">
        <f ca="1">IF(OR($Z113=0,SSSModel!$C$4="CF"),AC113,
IF(LEFT($V113,3)="ON_",
     IF(SSSModel!$C$4="RR",SUMPRODUCT(OFFSET($AC113,0,0,1,$CB$2),OFFSET(Profiles!$K$28,($Z113-1)*(Profiles!$I$26+1)+CA$4-SSSModel!$C$3+1,0,1,$CB$2)),
     IF(SSSModel!$C$4="ECC",$EA113*$EB113*SUMPRODUCT(OFFSET($AC113,0,MAX(0,CA$4-$DZ113-$CA$4+1),1,MIN($DZ113,CA$4-$CA$4+1)),OFFSET(Escalation!$K$24,($Y113-1)*(Escalation!$I$22+1)+CA$4-SSSModel!$C$3+1,MAX(0,CA$4-$DZ113-$CA$4+1),1,MIN($DZ113,CA$4-$CA$4+1))),
     IF(SSSModel!$C$4="PV",AC113*$EA113*(1+SSSModel!$C$2),
     IF(SSSModel!$C$4="FCR",$EC113*SUM(OFFSET($AC113,0,MAX(CA$4-$AC$4-$DZ113+1,0),1,MIN($DZ113,CA$4-$AC$4+1))),0)))),
SUM($AC113:$BZ113)*
     IF(SSSModel!$C$4="RR",OFFSET(Profiles!$K$2,$Z113,MAX(Profiles!$C$2,AC$4-$W113)),
     IF(SSSModel!$C$4="ECC",$EA113*$EB113*IF(MAX(Escalation!$C$2,AC$4-$W113)&gt;$DZ113-1,0,OFFSET(Escalation!$K$2,$Y113,MAX(Escalation!$C$2,AC$4-$W113))),
     IF(SSSModel!$C$4="PV",IF(CA$4=$W113,$EA113*(1+SSSModel!$C$2),0),
     IF(SSSModel!$C$4="FCR",IF(AND(CA$4&gt;=$W113,OFFSET(Profiles!$K$2,$Z113,MAX(Profiles!$C$2,AC$4-$W113))&gt;0),$EC113,0),0))))))</f>
        <v>0</v>
      </c>
      <c r="CB113" s="135">
        <f ca="1">IF(OR($Z113=0,SSSModel!$C$4="CF"),AD113,
IF(LEFT($V113,3)="ON_",
     IF(SSSModel!$C$4="RR",SUMPRODUCT(OFFSET($AC113,0,0,1,$CB$2),OFFSET(Profiles!$K$28,($Z113-1)*(Profiles!$I$26+1)+CB$4-SSSModel!$C$3+1,0,1,$CB$2)),
     IF(SSSModel!$C$4="ECC",$EA113*$EB113*SUMPRODUCT(OFFSET($AC113,0,MAX(0,CB$4-$DZ113-$CA$4+1),1,MIN($DZ113,CB$4-$CA$4+1)),OFFSET(Escalation!$K$24,($Y113-1)*(Escalation!$I$22+1)+CB$4-SSSModel!$C$3+1,MAX(0,CB$4-$DZ113-$CA$4+1),1,MIN($DZ113,CB$4-$CA$4+1))),
     IF(SSSModel!$C$4="PV",AD113*$EA113*(1+SSSModel!$C$2),
     IF(SSSModel!$C$4="FCR",$EC113*SUM(OFFSET($AC113,0,MAX(CB$4-$AC$4-$DZ113+1,0),1,MIN($DZ113,CB$4-$AC$4+1))),0)))),
SUM($AC113:$BZ113)*
     IF(SSSModel!$C$4="RR",OFFSET(Profiles!$K$2,$Z113,MAX(Profiles!$C$2,AD$4-$W113)),
     IF(SSSModel!$C$4="ECC",$EA113*$EB113*IF(MAX(Escalation!$C$2,AD$4-$W113)&gt;$DZ113-1,0,OFFSET(Escalation!$K$2,$Y113,MAX(Escalation!$C$2,AD$4-$W113))),
     IF(SSSModel!$C$4="PV",IF(CB$4=$W113,$EA113*(1+SSSModel!$C$2),0),
     IF(SSSModel!$C$4="FCR",IF(AND(CB$4&gt;=$W113,OFFSET(Profiles!$K$2,$Z113,MAX(Profiles!$C$2,AD$4-$W113))&gt;0),$EC113,0),0))))))</f>
        <v>0</v>
      </c>
      <c r="CC113" s="135">
        <f ca="1">IF(OR($Z113=0,SSSModel!$C$4="CF"),AE113,
IF(LEFT($V113,3)="ON_",
     IF(SSSModel!$C$4="RR",SUMPRODUCT(OFFSET($AC113,0,0,1,$CB$2),OFFSET(Profiles!$K$28,($Z113-1)*(Profiles!$I$26+1)+CC$4-SSSModel!$C$3+1,0,1,$CB$2)),
     IF(SSSModel!$C$4="ECC",$EA113*$EB113*SUMPRODUCT(OFFSET($AC113,0,MAX(0,CC$4-$DZ113-$CA$4+1),1,MIN($DZ113,CC$4-$CA$4+1)),OFFSET(Escalation!$K$24,($Y113-1)*(Escalation!$I$22+1)+CC$4-SSSModel!$C$3+1,MAX(0,CC$4-$DZ113-$CA$4+1),1,MIN($DZ113,CC$4-$CA$4+1))),
     IF(SSSModel!$C$4="PV",AE113*$EA113*(1+SSSModel!$C$2),
     IF(SSSModel!$C$4="FCR",$EC113*SUM(OFFSET($AC113,0,MAX(CC$4-$AC$4-$DZ113+1,0),1,MIN($DZ113,CC$4-$AC$4+1))),0)))),
SUM($AC113:$BZ113)*
     IF(SSSModel!$C$4="RR",OFFSET(Profiles!$K$2,$Z113,MAX(Profiles!$C$2,AE$4-$W113)),
     IF(SSSModel!$C$4="ECC",$EA113*$EB113*IF(MAX(Escalation!$C$2,AE$4-$W113)&gt;$DZ113-1,0,OFFSET(Escalation!$K$2,$Y113,MAX(Escalation!$C$2,AE$4-$W113))),
     IF(SSSModel!$C$4="PV",IF(CC$4=$W113,$EA113*(1+SSSModel!$C$2),0),
     IF(SSSModel!$C$4="FCR",IF(AND(CC$4&gt;=$W113,OFFSET(Profiles!$K$2,$Z113,MAX(Profiles!$C$2,AE$4-$W113))&gt;0),$EC113,0),0))))))</f>
        <v>0</v>
      </c>
      <c r="CD113" s="135">
        <f ca="1">IF(OR($Z113=0,SSSModel!$C$4="CF"),AF113,
IF(LEFT($V113,3)="ON_",
     IF(SSSModel!$C$4="RR",SUMPRODUCT(OFFSET($AC113,0,0,1,$CB$2),OFFSET(Profiles!$K$28,($Z113-1)*(Profiles!$I$26+1)+CD$4-SSSModel!$C$3+1,0,1,$CB$2)),
     IF(SSSModel!$C$4="ECC",$EA113*$EB113*SUMPRODUCT(OFFSET($AC113,0,MAX(0,CD$4-$DZ113-$CA$4+1),1,MIN($DZ113,CD$4-$CA$4+1)),OFFSET(Escalation!$K$24,($Y113-1)*(Escalation!$I$22+1)+CD$4-SSSModel!$C$3+1,MAX(0,CD$4-$DZ113-$CA$4+1),1,MIN($DZ113,CD$4-$CA$4+1))),
     IF(SSSModel!$C$4="PV",AF113*$EA113*(1+SSSModel!$C$2),
     IF(SSSModel!$C$4="FCR",$EC113*SUM(OFFSET($AC113,0,MAX(CD$4-$AC$4-$DZ113+1,0),1,MIN($DZ113,CD$4-$AC$4+1))),0)))),
SUM($AC113:$BZ113)*
     IF(SSSModel!$C$4="RR",OFFSET(Profiles!$K$2,$Z113,MAX(Profiles!$C$2,AF$4-$W113)),
     IF(SSSModel!$C$4="ECC",$EA113*$EB113*IF(MAX(Escalation!$C$2,AF$4-$W113)&gt;$DZ113-1,0,OFFSET(Escalation!$K$2,$Y113,MAX(Escalation!$C$2,AF$4-$W113))),
     IF(SSSModel!$C$4="PV",IF(CD$4=$W113,$EA113*(1+SSSModel!$C$2),0),
     IF(SSSModel!$C$4="FCR",IF(AND(CD$4&gt;=$W113,OFFSET(Profiles!$K$2,$Z113,MAX(Profiles!$C$2,AF$4-$W113))&gt;0),$EC113,0),0))))))</f>
        <v>0</v>
      </c>
      <c r="CE113" s="135">
        <f ca="1">IF(OR($Z113=0,SSSModel!$C$4="CF"),AG113,
IF(LEFT($V113,3)="ON_",
     IF(SSSModel!$C$4="RR",SUMPRODUCT(OFFSET($AC113,0,0,1,$CB$2),OFFSET(Profiles!$K$28,($Z113-1)*(Profiles!$I$26+1)+CE$4-SSSModel!$C$3+1,0,1,$CB$2)),
     IF(SSSModel!$C$4="ECC",$EA113*$EB113*SUMPRODUCT(OFFSET($AC113,0,MAX(0,CE$4-$DZ113-$CA$4+1),1,MIN($DZ113,CE$4-$CA$4+1)),OFFSET(Escalation!$K$24,($Y113-1)*(Escalation!$I$22+1)+CE$4-SSSModel!$C$3+1,MAX(0,CE$4-$DZ113-$CA$4+1),1,MIN($DZ113,CE$4-$CA$4+1))),
     IF(SSSModel!$C$4="PV",AG113*$EA113*(1+SSSModel!$C$2),
     IF(SSSModel!$C$4="FCR",$EC113*SUM(OFFSET($AC113,0,MAX(CE$4-$AC$4-$DZ113+1,0),1,MIN($DZ113,CE$4-$AC$4+1))),0)))),
SUM($AC113:$BZ113)*
     IF(SSSModel!$C$4="RR",OFFSET(Profiles!$K$2,$Z113,MAX(Profiles!$C$2,AG$4-$W113)),
     IF(SSSModel!$C$4="ECC",$EA113*$EB113*IF(MAX(Escalation!$C$2,AG$4-$W113)&gt;$DZ113-1,0,OFFSET(Escalation!$K$2,$Y113,MAX(Escalation!$C$2,AG$4-$W113))),
     IF(SSSModel!$C$4="PV",IF(CE$4=$W113,$EA113*(1+SSSModel!$C$2),0),
     IF(SSSModel!$C$4="FCR",IF(AND(CE$4&gt;=$W113,OFFSET(Profiles!$K$2,$Z113,MAX(Profiles!$C$2,AG$4-$W113))&gt;0),$EC113,0),0))))))</f>
        <v>0</v>
      </c>
      <c r="CF113" s="135">
        <f ca="1">IF(OR($Z113=0,SSSModel!$C$4="CF"),AH113,
IF(LEFT($V113,3)="ON_",
     IF(SSSModel!$C$4="RR",SUMPRODUCT(OFFSET($AC113,0,0,1,$CB$2),OFFSET(Profiles!$K$28,($Z113-1)*(Profiles!$I$26+1)+CF$4-SSSModel!$C$3+1,0,1,$CB$2)),
     IF(SSSModel!$C$4="ECC",$EA113*$EB113*SUMPRODUCT(OFFSET($AC113,0,MAX(0,CF$4-$DZ113-$CA$4+1),1,MIN($DZ113,CF$4-$CA$4+1)),OFFSET(Escalation!$K$24,($Y113-1)*(Escalation!$I$22+1)+CF$4-SSSModel!$C$3+1,MAX(0,CF$4-$DZ113-$CA$4+1),1,MIN($DZ113,CF$4-$CA$4+1))),
     IF(SSSModel!$C$4="PV",AH113*$EA113*(1+SSSModel!$C$2),
     IF(SSSModel!$C$4="FCR",$EC113*SUM(OFFSET($AC113,0,MAX(CF$4-$AC$4-$DZ113+1,0),1,MIN($DZ113,CF$4-$AC$4+1))),0)))),
SUM($AC113:$BZ113)*
     IF(SSSModel!$C$4="RR",OFFSET(Profiles!$K$2,$Z113,MAX(Profiles!$C$2,AH$4-$W113)),
     IF(SSSModel!$C$4="ECC",$EA113*$EB113*IF(MAX(Escalation!$C$2,AH$4-$W113)&gt;$DZ113-1,0,OFFSET(Escalation!$K$2,$Y113,MAX(Escalation!$C$2,AH$4-$W113))),
     IF(SSSModel!$C$4="PV",IF(CF$4=$W113,$EA113*(1+SSSModel!$C$2),0),
     IF(SSSModel!$C$4="FCR",IF(AND(CF$4&gt;=$W113,OFFSET(Profiles!$K$2,$Z113,MAX(Profiles!$C$2,AH$4-$W113))&gt;0),$EC113,0),0))))))</f>
        <v>0</v>
      </c>
      <c r="CG113" s="135">
        <f ca="1">IF(OR($Z113=0,SSSModel!$C$4="CF"),AI113,
IF(LEFT($V113,3)="ON_",
     IF(SSSModel!$C$4="RR",SUMPRODUCT(OFFSET($AC113,0,0,1,$CB$2),OFFSET(Profiles!$K$28,($Z113-1)*(Profiles!$I$26+1)+CG$4-SSSModel!$C$3+1,0,1,$CB$2)),
     IF(SSSModel!$C$4="ECC",$EA113*$EB113*SUMPRODUCT(OFFSET($AC113,0,MAX(0,CG$4-$DZ113-$CA$4+1),1,MIN($DZ113,CG$4-$CA$4+1)),OFFSET(Escalation!$K$24,($Y113-1)*(Escalation!$I$22+1)+CG$4-SSSModel!$C$3+1,MAX(0,CG$4-$DZ113-$CA$4+1),1,MIN($DZ113,CG$4-$CA$4+1))),
     IF(SSSModel!$C$4="PV",AI113*$EA113*(1+SSSModel!$C$2),
     IF(SSSModel!$C$4="FCR",$EC113*SUM(OFFSET($AC113,0,MAX(CG$4-$AC$4-$DZ113+1,0),1,MIN($DZ113,CG$4-$AC$4+1))),0)))),
SUM($AC113:$BZ113)*
     IF(SSSModel!$C$4="RR",OFFSET(Profiles!$K$2,$Z113,MAX(Profiles!$C$2,AI$4-$W113)),
     IF(SSSModel!$C$4="ECC",$EA113*$EB113*IF(MAX(Escalation!$C$2,AI$4-$W113)&gt;$DZ113-1,0,OFFSET(Escalation!$K$2,$Y113,MAX(Escalation!$C$2,AI$4-$W113))),
     IF(SSSModel!$C$4="PV",IF(CG$4=$W113,$EA113*(1+SSSModel!$C$2),0),
     IF(SSSModel!$C$4="FCR",IF(AND(CG$4&gt;=$W113,OFFSET(Profiles!$K$2,$Z113,MAX(Profiles!$C$2,AI$4-$W113))&gt;0),$EC113,0),0))))))</f>
        <v>0</v>
      </c>
      <c r="CH113" s="135">
        <f ca="1">IF(OR($Z113=0,SSSModel!$C$4="CF"),AJ113,
IF(LEFT($V113,3)="ON_",
     IF(SSSModel!$C$4="RR",SUMPRODUCT(OFFSET($AC113,0,0,1,$CB$2),OFFSET(Profiles!$K$28,($Z113-1)*(Profiles!$I$26+1)+CH$4-SSSModel!$C$3+1,0,1,$CB$2)),
     IF(SSSModel!$C$4="ECC",$EA113*$EB113*SUMPRODUCT(OFFSET($AC113,0,MAX(0,CH$4-$DZ113-$CA$4+1),1,MIN($DZ113,CH$4-$CA$4+1)),OFFSET(Escalation!$K$24,($Y113-1)*(Escalation!$I$22+1)+CH$4-SSSModel!$C$3+1,MAX(0,CH$4-$DZ113-$CA$4+1),1,MIN($DZ113,CH$4-$CA$4+1))),
     IF(SSSModel!$C$4="PV",AJ113*$EA113*(1+SSSModel!$C$2),
     IF(SSSModel!$C$4="FCR",$EC113*SUM(OFFSET($AC113,0,MAX(CH$4-$AC$4-$DZ113+1,0),1,MIN($DZ113,CH$4-$AC$4+1))),0)))),
SUM($AC113:$BZ113)*
     IF(SSSModel!$C$4="RR",OFFSET(Profiles!$K$2,$Z113,MAX(Profiles!$C$2,AJ$4-$W113)),
     IF(SSSModel!$C$4="ECC",$EA113*$EB113*IF(MAX(Escalation!$C$2,AJ$4-$W113)&gt;$DZ113-1,0,OFFSET(Escalation!$K$2,$Y113,MAX(Escalation!$C$2,AJ$4-$W113))),
     IF(SSSModel!$C$4="PV",IF(CH$4=$W113,$EA113*(1+SSSModel!$C$2),0),
     IF(SSSModel!$C$4="FCR",IF(AND(CH$4&gt;=$W113,OFFSET(Profiles!$K$2,$Z113,MAX(Profiles!$C$2,AJ$4-$W113))&gt;0),$EC113,0),0))))))</f>
        <v>0</v>
      </c>
      <c r="CI113" s="135">
        <f ca="1">IF(OR($Z113=0,SSSModel!$C$4="CF"),AK113,
IF(LEFT($V113,3)="ON_",
     IF(SSSModel!$C$4="RR",SUMPRODUCT(OFFSET($AC113,0,0,1,$CB$2),OFFSET(Profiles!$K$28,($Z113-1)*(Profiles!$I$26+1)+CI$4-SSSModel!$C$3+1,0,1,$CB$2)),
     IF(SSSModel!$C$4="ECC",$EA113*$EB113*SUMPRODUCT(OFFSET($AC113,0,MAX(0,CI$4-$DZ113-$CA$4+1),1,MIN($DZ113,CI$4-$CA$4+1)),OFFSET(Escalation!$K$24,($Y113-1)*(Escalation!$I$22+1)+CI$4-SSSModel!$C$3+1,MAX(0,CI$4-$DZ113-$CA$4+1),1,MIN($DZ113,CI$4-$CA$4+1))),
     IF(SSSModel!$C$4="PV",AK113*$EA113*(1+SSSModel!$C$2),
     IF(SSSModel!$C$4="FCR",$EC113*SUM(OFFSET($AC113,0,MAX(CI$4-$AC$4-$DZ113+1,0),1,MIN($DZ113,CI$4-$AC$4+1))),0)))),
SUM($AC113:$BZ113)*
     IF(SSSModel!$C$4="RR",OFFSET(Profiles!$K$2,$Z113,MAX(Profiles!$C$2,AK$4-$W113)),
     IF(SSSModel!$C$4="ECC",$EA113*$EB113*IF(MAX(Escalation!$C$2,AK$4-$W113)&gt;$DZ113-1,0,OFFSET(Escalation!$K$2,$Y113,MAX(Escalation!$C$2,AK$4-$W113))),
     IF(SSSModel!$C$4="PV",IF(CI$4=$W113,$EA113*(1+SSSModel!$C$2),0),
     IF(SSSModel!$C$4="FCR",IF(AND(CI$4&gt;=$W113,OFFSET(Profiles!$K$2,$Z113,MAX(Profiles!$C$2,AK$4-$W113))&gt;0),$EC113,0),0))))))</f>
        <v>0</v>
      </c>
      <c r="CJ113" s="135">
        <f ca="1">IF(OR($Z113=0,SSSModel!$C$4="CF"),AL113,
IF(LEFT($V113,3)="ON_",
     IF(SSSModel!$C$4="RR",SUMPRODUCT(OFFSET($AC113,0,0,1,$CB$2),OFFSET(Profiles!$K$28,($Z113-1)*(Profiles!$I$26+1)+CJ$4-SSSModel!$C$3+1,0,1,$CB$2)),
     IF(SSSModel!$C$4="ECC",$EA113*$EB113*SUMPRODUCT(OFFSET($AC113,0,MAX(0,CJ$4-$DZ113-$CA$4+1),1,MIN($DZ113,CJ$4-$CA$4+1)),OFFSET(Escalation!$K$24,($Y113-1)*(Escalation!$I$22+1)+CJ$4-SSSModel!$C$3+1,MAX(0,CJ$4-$DZ113-$CA$4+1),1,MIN($DZ113,CJ$4-$CA$4+1))),
     IF(SSSModel!$C$4="PV",AL113*$EA113*(1+SSSModel!$C$2),
     IF(SSSModel!$C$4="FCR",$EC113*SUM(OFFSET($AC113,0,MAX(CJ$4-$AC$4-$DZ113+1,0),1,MIN($DZ113,CJ$4-$AC$4+1))),0)))),
SUM($AC113:$BZ113)*
     IF(SSSModel!$C$4="RR",OFFSET(Profiles!$K$2,$Z113,MAX(Profiles!$C$2,AL$4-$W113)),
     IF(SSSModel!$C$4="ECC",$EA113*$EB113*IF(MAX(Escalation!$C$2,AL$4-$W113)&gt;$DZ113-1,0,OFFSET(Escalation!$K$2,$Y113,MAX(Escalation!$C$2,AL$4-$W113))),
     IF(SSSModel!$C$4="PV",IF(CJ$4=$W113,$EA113*(1+SSSModel!$C$2),0),
     IF(SSSModel!$C$4="FCR",IF(AND(CJ$4&gt;=$W113,OFFSET(Profiles!$K$2,$Z113,MAX(Profiles!$C$2,AL$4-$W113))&gt;0),$EC113,0),0))))))</f>
        <v>0</v>
      </c>
      <c r="CK113" s="135">
        <f ca="1">IF(OR($Z113=0,SSSModel!$C$4="CF"),AM113,
IF(LEFT($V113,3)="ON_",
     IF(SSSModel!$C$4="RR",SUMPRODUCT(OFFSET($AC113,0,0,1,$CB$2),OFFSET(Profiles!$K$28,($Z113-1)*(Profiles!$I$26+1)+CK$4-SSSModel!$C$3+1,0,1,$CB$2)),
     IF(SSSModel!$C$4="ECC",$EA113*$EB113*SUMPRODUCT(OFFSET($AC113,0,MAX(0,CK$4-$DZ113-$CA$4+1),1,MIN($DZ113,CK$4-$CA$4+1)),OFFSET(Escalation!$K$24,($Y113-1)*(Escalation!$I$22+1)+CK$4-SSSModel!$C$3+1,MAX(0,CK$4-$DZ113-$CA$4+1),1,MIN($DZ113,CK$4-$CA$4+1))),
     IF(SSSModel!$C$4="PV",AM113*$EA113*(1+SSSModel!$C$2),
     IF(SSSModel!$C$4="FCR",$EC113*SUM(OFFSET($AC113,0,MAX(CK$4-$AC$4-$DZ113+1,0),1,MIN($DZ113,CK$4-$AC$4+1))),0)))),
SUM($AC113:$BZ113)*
     IF(SSSModel!$C$4="RR",OFFSET(Profiles!$K$2,$Z113,MAX(Profiles!$C$2,AM$4-$W113)),
     IF(SSSModel!$C$4="ECC",$EA113*$EB113*IF(MAX(Escalation!$C$2,AM$4-$W113)&gt;$DZ113-1,0,OFFSET(Escalation!$K$2,$Y113,MAX(Escalation!$C$2,AM$4-$W113))),
     IF(SSSModel!$C$4="PV",IF(CK$4=$W113,$EA113*(1+SSSModel!$C$2),0),
     IF(SSSModel!$C$4="FCR",IF(AND(CK$4&gt;=$W113,OFFSET(Profiles!$K$2,$Z113,MAX(Profiles!$C$2,AM$4-$W113))&gt;0),$EC113,0),0))))))</f>
        <v>0</v>
      </c>
      <c r="CL113" s="135">
        <f ca="1">IF(OR($Z113=0,SSSModel!$C$4="CF"),AN113,
IF(LEFT($V113,3)="ON_",
     IF(SSSModel!$C$4="RR",SUMPRODUCT(OFFSET($AC113,0,0,1,$CB$2),OFFSET(Profiles!$K$28,($Z113-1)*(Profiles!$I$26+1)+CL$4-SSSModel!$C$3+1,0,1,$CB$2)),
     IF(SSSModel!$C$4="ECC",$EA113*$EB113*SUMPRODUCT(OFFSET($AC113,0,MAX(0,CL$4-$DZ113-$CA$4+1),1,MIN($DZ113,CL$4-$CA$4+1)),OFFSET(Escalation!$K$24,($Y113-1)*(Escalation!$I$22+1)+CL$4-SSSModel!$C$3+1,MAX(0,CL$4-$DZ113-$CA$4+1),1,MIN($DZ113,CL$4-$CA$4+1))),
     IF(SSSModel!$C$4="PV",AN113*$EA113*(1+SSSModel!$C$2),
     IF(SSSModel!$C$4="FCR",$EC113*SUM(OFFSET($AC113,0,MAX(CL$4-$AC$4-$DZ113+1,0),1,MIN($DZ113,CL$4-$AC$4+1))),0)))),
SUM($AC113:$BZ113)*
     IF(SSSModel!$C$4="RR",OFFSET(Profiles!$K$2,$Z113,MAX(Profiles!$C$2,AN$4-$W113)),
     IF(SSSModel!$C$4="ECC",$EA113*$EB113*IF(MAX(Escalation!$C$2,AN$4-$W113)&gt;$DZ113-1,0,OFFSET(Escalation!$K$2,$Y113,MAX(Escalation!$C$2,AN$4-$W113))),
     IF(SSSModel!$C$4="PV",IF(CL$4=$W113,$EA113*(1+SSSModel!$C$2),0),
     IF(SSSModel!$C$4="FCR",IF(AND(CL$4&gt;=$W113,OFFSET(Profiles!$K$2,$Z113,MAX(Profiles!$C$2,AN$4-$W113))&gt;0),$EC113,0),0))))))</f>
        <v>0</v>
      </c>
      <c r="CM113" s="135">
        <f ca="1">IF(OR($Z113=0,SSSModel!$C$4="CF"),AO113,
IF(LEFT($V113,3)="ON_",
     IF(SSSModel!$C$4="RR",SUMPRODUCT(OFFSET($AC113,0,0,1,$CB$2),OFFSET(Profiles!$K$28,($Z113-1)*(Profiles!$I$26+1)+CM$4-SSSModel!$C$3+1,0,1,$CB$2)),
     IF(SSSModel!$C$4="ECC",$EA113*$EB113*SUMPRODUCT(OFFSET($AC113,0,MAX(0,CM$4-$DZ113-$CA$4+1),1,MIN($DZ113,CM$4-$CA$4+1)),OFFSET(Escalation!$K$24,($Y113-1)*(Escalation!$I$22+1)+CM$4-SSSModel!$C$3+1,MAX(0,CM$4-$DZ113-$CA$4+1),1,MIN($DZ113,CM$4-$CA$4+1))),
     IF(SSSModel!$C$4="PV",AO113*$EA113*(1+SSSModel!$C$2),
     IF(SSSModel!$C$4="FCR",$EC113*SUM(OFFSET($AC113,0,MAX(CM$4-$AC$4-$DZ113+1,0),1,MIN($DZ113,CM$4-$AC$4+1))),0)))),
SUM($AC113:$BZ113)*
     IF(SSSModel!$C$4="RR",OFFSET(Profiles!$K$2,$Z113,MAX(Profiles!$C$2,AO$4-$W113)),
     IF(SSSModel!$C$4="ECC",$EA113*$EB113*IF(MAX(Escalation!$C$2,AO$4-$W113)&gt;$DZ113-1,0,OFFSET(Escalation!$K$2,$Y113,MAX(Escalation!$C$2,AO$4-$W113))),
     IF(SSSModel!$C$4="PV",IF(CM$4=$W113,$EA113*(1+SSSModel!$C$2),0),
     IF(SSSModel!$C$4="FCR",IF(AND(CM$4&gt;=$W113,OFFSET(Profiles!$K$2,$Z113,MAX(Profiles!$C$2,AO$4-$W113))&gt;0),$EC113,0),0))))))</f>
        <v>0</v>
      </c>
      <c r="CN113" s="135">
        <f ca="1">IF(OR($Z113=0,SSSModel!$C$4="CF"),AP113,
IF(LEFT($V113,3)="ON_",
     IF(SSSModel!$C$4="RR",SUMPRODUCT(OFFSET($AC113,0,0,1,$CB$2),OFFSET(Profiles!$K$28,($Z113-1)*(Profiles!$I$26+1)+CN$4-SSSModel!$C$3+1,0,1,$CB$2)),
     IF(SSSModel!$C$4="ECC",$EA113*$EB113*SUMPRODUCT(OFFSET($AC113,0,MAX(0,CN$4-$DZ113-$CA$4+1),1,MIN($DZ113,CN$4-$CA$4+1)),OFFSET(Escalation!$K$24,($Y113-1)*(Escalation!$I$22+1)+CN$4-SSSModel!$C$3+1,MAX(0,CN$4-$DZ113-$CA$4+1),1,MIN($DZ113,CN$4-$CA$4+1))),
     IF(SSSModel!$C$4="PV",AP113*$EA113*(1+SSSModel!$C$2),
     IF(SSSModel!$C$4="FCR",$EC113*SUM(OFFSET($AC113,0,MAX(CN$4-$AC$4-$DZ113+1,0),1,MIN($DZ113,CN$4-$AC$4+1))),0)))),
SUM($AC113:$BZ113)*
     IF(SSSModel!$C$4="RR",OFFSET(Profiles!$K$2,$Z113,MAX(Profiles!$C$2,AP$4-$W113)),
     IF(SSSModel!$C$4="ECC",$EA113*$EB113*IF(MAX(Escalation!$C$2,AP$4-$W113)&gt;$DZ113-1,0,OFFSET(Escalation!$K$2,$Y113,MAX(Escalation!$C$2,AP$4-$W113))),
     IF(SSSModel!$C$4="PV",IF(CN$4=$W113,$EA113*(1+SSSModel!$C$2),0),
     IF(SSSModel!$C$4="FCR",IF(AND(CN$4&gt;=$W113,OFFSET(Profiles!$K$2,$Z113,MAX(Profiles!$C$2,AP$4-$W113))&gt;0),$EC113,0),0))))))</f>
        <v>0</v>
      </c>
      <c r="CO113" s="135">
        <f ca="1">IF(OR($Z113=0,SSSModel!$C$4="CF"),AQ113,
IF(LEFT($V113,3)="ON_",
     IF(SSSModel!$C$4="RR",SUMPRODUCT(OFFSET($AC113,0,0,1,$CB$2),OFFSET(Profiles!$K$28,($Z113-1)*(Profiles!$I$26+1)+CO$4-SSSModel!$C$3+1,0,1,$CB$2)),
     IF(SSSModel!$C$4="ECC",$EA113*$EB113*SUMPRODUCT(OFFSET($AC113,0,MAX(0,CO$4-$DZ113-$CA$4+1),1,MIN($DZ113,CO$4-$CA$4+1)),OFFSET(Escalation!$K$24,($Y113-1)*(Escalation!$I$22+1)+CO$4-SSSModel!$C$3+1,MAX(0,CO$4-$DZ113-$CA$4+1),1,MIN($DZ113,CO$4-$CA$4+1))),
     IF(SSSModel!$C$4="PV",AQ113*$EA113*(1+SSSModel!$C$2),
     IF(SSSModel!$C$4="FCR",$EC113*SUM(OFFSET($AC113,0,MAX(CO$4-$AC$4-$DZ113+1,0),1,MIN($DZ113,CO$4-$AC$4+1))),0)))),
SUM($AC113:$BZ113)*
     IF(SSSModel!$C$4="RR",OFFSET(Profiles!$K$2,$Z113,MAX(Profiles!$C$2,AQ$4-$W113)),
     IF(SSSModel!$C$4="ECC",$EA113*$EB113*IF(MAX(Escalation!$C$2,AQ$4-$W113)&gt;$DZ113-1,0,OFFSET(Escalation!$K$2,$Y113,MAX(Escalation!$C$2,AQ$4-$W113))),
     IF(SSSModel!$C$4="PV",IF(CO$4=$W113,$EA113*(1+SSSModel!$C$2),0),
     IF(SSSModel!$C$4="FCR",IF(AND(CO$4&gt;=$W113,OFFSET(Profiles!$K$2,$Z113,MAX(Profiles!$C$2,AQ$4-$W113))&gt;0),$EC113,0),0))))))</f>
        <v>0</v>
      </c>
      <c r="CP113" s="135">
        <f ca="1">IF(OR($Z113=0,SSSModel!$C$4="CF"),AR113,
IF(LEFT($V113,3)="ON_",
     IF(SSSModel!$C$4="RR",SUMPRODUCT(OFFSET($AC113,0,0,1,$CB$2),OFFSET(Profiles!$K$28,($Z113-1)*(Profiles!$I$26+1)+CP$4-SSSModel!$C$3+1,0,1,$CB$2)),
     IF(SSSModel!$C$4="ECC",$EA113*$EB113*SUMPRODUCT(OFFSET($AC113,0,MAX(0,CP$4-$DZ113-$CA$4+1),1,MIN($DZ113,CP$4-$CA$4+1)),OFFSET(Escalation!$K$24,($Y113-1)*(Escalation!$I$22+1)+CP$4-SSSModel!$C$3+1,MAX(0,CP$4-$DZ113-$CA$4+1),1,MIN($DZ113,CP$4-$CA$4+1))),
     IF(SSSModel!$C$4="PV",AR113*$EA113*(1+SSSModel!$C$2),
     IF(SSSModel!$C$4="FCR",$EC113*SUM(OFFSET($AC113,0,MAX(CP$4-$AC$4-$DZ113+1,0),1,MIN($DZ113,CP$4-$AC$4+1))),0)))),
SUM($AC113:$BZ113)*
     IF(SSSModel!$C$4="RR",OFFSET(Profiles!$K$2,$Z113,MAX(Profiles!$C$2,AR$4-$W113)),
     IF(SSSModel!$C$4="ECC",$EA113*$EB113*IF(MAX(Escalation!$C$2,AR$4-$W113)&gt;$DZ113-1,0,OFFSET(Escalation!$K$2,$Y113,MAX(Escalation!$C$2,AR$4-$W113))),
     IF(SSSModel!$C$4="PV",IF(CP$4=$W113,$EA113*(1+SSSModel!$C$2),0),
     IF(SSSModel!$C$4="FCR",IF(AND(CP$4&gt;=$W113,OFFSET(Profiles!$K$2,$Z113,MAX(Profiles!$C$2,AR$4-$W113))&gt;0),$EC113,0),0))))))</f>
        <v>0</v>
      </c>
      <c r="CQ113" s="135">
        <f ca="1">IF(OR($Z113=0,SSSModel!$C$4="CF"),AS113,
IF(LEFT($V113,3)="ON_",
     IF(SSSModel!$C$4="RR",SUMPRODUCT(OFFSET($AC113,0,0,1,$CB$2),OFFSET(Profiles!$K$28,($Z113-1)*(Profiles!$I$26+1)+CQ$4-SSSModel!$C$3+1,0,1,$CB$2)),
     IF(SSSModel!$C$4="ECC",$EA113*$EB113*SUMPRODUCT(OFFSET($AC113,0,MAX(0,CQ$4-$DZ113-$CA$4+1),1,MIN($DZ113,CQ$4-$CA$4+1)),OFFSET(Escalation!$K$24,($Y113-1)*(Escalation!$I$22+1)+CQ$4-SSSModel!$C$3+1,MAX(0,CQ$4-$DZ113-$CA$4+1),1,MIN($DZ113,CQ$4-$CA$4+1))),
     IF(SSSModel!$C$4="PV",AS113*$EA113*(1+SSSModel!$C$2),
     IF(SSSModel!$C$4="FCR",$EC113*SUM(OFFSET($AC113,0,MAX(CQ$4-$AC$4-$DZ113+1,0),1,MIN($DZ113,CQ$4-$AC$4+1))),0)))),
SUM($AC113:$BZ113)*
     IF(SSSModel!$C$4="RR",OFFSET(Profiles!$K$2,$Z113,MAX(Profiles!$C$2,AS$4-$W113)),
     IF(SSSModel!$C$4="ECC",$EA113*$EB113*IF(MAX(Escalation!$C$2,AS$4-$W113)&gt;$DZ113-1,0,OFFSET(Escalation!$K$2,$Y113,MAX(Escalation!$C$2,AS$4-$W113))),
     IF(SSSModel!$C$4="PV",IF(CQ$4=$W113,$EA113*(1+SSSModel!$C$2),0),
     IF(SSSModel!$C$4="FCR",IF(AND(CQ$4&gt;=$W113,OFFSET(Profiles!$K$2,$Z113,MAX(Profiles!$C$2,AS$4-$W113))&gt;0),$EC113,0),0))))))</f>
        <v>0</v>
      </c>
      <c r="CR113" s="135">
        <f ca="1">IF(OR($Z113=0,SSSModel!$C$4="CF"),AT113,
IF(LEFT($V113,3)="ON_",
     IF(SSSModel!$C$4="RR",SUMPRODUCT(OFFSET($AC113,0,0,1,$CB$2),OFFSET(Profiles!$K$28,($Z113-1)*(Profiles!$I$26+1)+CR$4-SSSModel!$C$3+1,0,1,$CB$2)),
     IF(SSSModel!$C$4="ECC",$EA113*$EB113*SUMPRODUCT(OFFSET($AC113,0,MAX(0,CR$4-$DZ113-$CA$4+1),1,MIN($DZ113,CR$4-$CA$4+1)),OFFSET(Escalation!$K$24,($Y113-1)*(Escalation!$I$22+1)+CR$4-SSSModel!$C$3+1,MAX(0,CR$4-$DZ113-$CA$4+1),1,MIN($DZ113,CR$4-$CA$4+1))),
     IF(SSSModel!$C$4="PV",AT113*$EA113*(1+SSSModel!$C$2),
     IF(SSSModel!$C$4="FCR",$EC113*SUM(OFFSET($AC113,0,MAX(CR$4-$AC$4-$DZ113+1,0),1,MIN($DZ113,CR$4-$AC$4+1))),0)))),
SUM($AC113:$BZ113)*
     IF(SSSModel!$C$4="RR",OFFSET(Profiles!$K$2,$Z113,MAX(Profiles!$C$2,AT$4-$W113)),
     IF(SSSModel!$C$4="ECC",$EA113*$EB113*IF(MAX(Escalation!$C$2,AT$4-$W113)&gt;$DZ113-1,0,OFFSET(Escalation!$K$2,$Y113,MAX(Escalation!$C$2,AT$4-$W113))),
     IF(SSSModel!$C$4="PV",IF(CR$4=$W113,$EA113*(1+SSSModel!$C$2),0),
     IF(SSSModel!$C$4="FCR",IF(AND(CR$4&gt;=$W113,OFFSET(Profiles!$K$2,$Z113,MAX(Profiles!$C$2,AT$4-$W113))&gt;0),$EC113,0),0))))))</f>
        <v>0</v>
      </c>
      <c r="CS113" s="135">
        <f ca="1">IF(OR($Z113=0,SSSModel!$C$4="CF"),AU113,
IF(LEFT($V113,3)="ON_",
     IF(SSSModel!$C$4="RR",SUMPRODUCT(OFFSET($AC113,0,0,1,$CB$2),OFFSET(Profiles!$K$28,($Z113-1)*(Profiles!$I$26+1)+CS$4-SSSModel!$C$3+1,0,1,$CB$2)),
     IF(SSSModel!$C$4="ECC",$EA113*$EB113*SUMPRODUCT(OFFSET($AC113,0,MAX(0,CS$4-$DZ113-$CA$4+1),1,MIN($DZ113,CS$4-$CA$4+1)),OFFSET(Escalation!$K$24,($Y113-1)*(Escalation!$I$22+1)+CS$4-SSSModel!$C$3+1,MAX(0,CS$4-$DZ113-$CA$4+1),1,MIN($DZ113,CS$4-$CA$4+1))),
     IF(SSSModel!$C$4="PV",AU113*$EA113*(1+SSSModel!$C$2),
     IF(SSSModel!$C$4="FCR",$EC113*SUM(OFFSET($AC113,0,MAX(CS$4-$AC$4-$DZ113+1,0),1,MIN($DZ113,CS$4-$AC$4+1))),0)))),
SUM($AC113:$BZ113)*
     IF(SSSModel!$C$4="RR",OFFSET(Profiles!$K$2,$Z113,MAX(Profiles!$C$2,AU$4-$W113)),
     IF(SSSModel!$C$4="ECC",$EA113*$EB113*IF(MAX(Escalation!$C$2,AU$4-$W113)&gt;$DZ113-1,0,OFFSET(Escalation!$K$2,$Y113,MAX(Escalation!$C$2,AU$4-$W113))),
     IF(SSSModel!$C$4="PV",IF(CS$4=$W113,$EA113*(1+SSSModel!$C$2),0),
     IF(SSSModel!$C$4="FCR",IF(AND(CS$4&gt;=$W113,OFFSET(Profiles!$K$2,$Z113,MAX(Profiles!$C$2,AU$4-$W113))&gt;0),$EC113,0),0))))))</f>
        <v>0</v>
      </c>
      <c r="CT113" s="135">
        <f ca="1">IF(OR($Z113=0,SSSModel!$C$4="CF"),AV113,
IF(LEFT($V113,3)="ON_",
     IF(SSSModel!$C$4="RR",SUMPRODUCT(OFFSET($AC113,0,0,1,$CB$2),OFFSET(Profiles!$K$28,($Z113-1)*(Profiles!$I$26+1)+CT$4-SSSModel!$C$3+1,0,1,$CB$2)),
     IF(SSSModel!$C$4="ECC",$EA113*$EB113*SUMPRODUCT(OFFSET($AC113,0,MAX(0,CT$4-$DZ113-$CA$4+1),1,MIN($DZ113,CT$4-$CA$4+1)),OFFSET(Escalation!$K$24,($Y113-1)*(Escalation!$I$22+1)+CT$4-SSSModel!$C$3+1,MAX(0,CT$4-$DZ113-$CA$4+1),1,MIN($DZ113,CT$4-$CA$4+1))),
     IF(SSSModel!$C$4="PV",AV113*$EA113*(1+SSSModel!$C$2),
     IF(SSSModel!$C$4="FCR",$EC113*SUM(OFFSET($AC113,0,MAX(CT$4-$AC$4-$DZ113+1,0),1,MIN($DZ113,CT$4-$AC$4+1))),0)))),
SUM($AC113:$BZ113)*
     IF(SSSModel!$C$4="RR",OFFSET(Profiles!$K$2,$Z113,MAX(Profiles!$C$2,AV$4-$W113)),
     IF(SSSModel!$C$4="ECC",$EA113*$EB113*IF(MAX(Escalation!$C$2,AV$4-$W113)&gt;$DZ113-1,0,OFFSET(Escalation!$K$2,$Y113,MAX(Escalation!$C$2,AV$4-$W113))),
     IF(SSSModel!$C$4="PV",IF(CT$4=$W113,$EA113*(1+SSSModel!$C$2),0),
     IF(SSSModel!$C$4="FCR",IF(AND(CT$4&gt;=$W113,OFFSET(Profiles!$K$2,$Z113,MAX(Profiles!$C$2,AV$4-$W113))&gt;0),$EC113,0),0))))))</f>
        <v>0</v>
      </c>
      <c r="CU113" s="135">
        <f ca="1">IF(OR($Z113=0,SSSModel!$C$4="CF"),AW113,
IF(LEFT($V113,3)="ON_",
     IF(SSSModel!$C$4="RR",SUMPRODUCT(OFFSET($AC113,0,0,1,$CB$2),OFFSET(Profiles!$K$28,($Z113-1)*(Profiles!$I$26+1)+CU$4-SSSModel!$C$3+1,0,1,$CB$2)),
     IF(SSSModel!$C$4="ECC",$EA113*$EB113*SUMPRODUCT(OFFSET($AC113,0,MAX(0,CU$4-$DZ113-$CA$4+1),1,MIN($DZ113,CU$4-$CA$4+1)),OFFSET(Escalation!$K$24,($Y113-1)*(Escalation!$I$22+1)+CU$4-SSSModel!$C$3+1,MAX(0,CU$4-$DZ113-$CA$4+1),1,MIN($DZ113,CU$4-$CA$4+1))),
     IF(SSSModel!$C$4="PV",AW113*$EA113*(1+SSSModel!$C$2),
     IF(SSSModel!$C$4="FCR",$EC113*SUM(OFFSET($AC113,0,MAX(CU$4-$AC$4-$DZ113+1,0),1,MIN($DZ113,CU$4-$AC$4+1))),0)))),
SUM($AC113:$BZ113)*
     IF(SSSModel!$C$4="RR",OFFSET(Profiles!$K$2,$Z113,MAX(Profiles!$C$2,AW$4-$W113)),
     IF(SSSModel!$C$4="ECC",$EA113*$EB113*IF(MAX(Escalation!$C$2,AW$4-$W113)&gt;$DZ113-1,0,OFFSET(Escalation!$K$2,$Y113,MAX(Escalation!$C$2,AW$4-$W113))),
     IF(SSSModel!$C$4="PV",IF(CU$4=$W113,$EA113*(1+SSSModel!$C$2),0),
     IF(SSSModel!$C$4="FCR",IF(AND(CU$4&gt;=$W113,OFFSET(Profiles!$K$2,$Z113,MAX(Profiles!$C$2,AW$4-$W113))&gt;0),$EC113,0),0))))))</f>
        <v>0</v>
      </c>
      <c r="CV113" s="135">
        <f ca="1">IF(OR($Z113=0,SSSModel!$C$4="CF"),AX113,
IF(LEFT($V113,3)="ON_",
     IF(SSSModel!$C$4="RR",SUMPRODUCT(OFFSET($AC113,0,0,1,$CB$2),OFFSET(Profiles!$K$28,($Z113-1)*(Profiles!$I$26+1)+CV$4-SSSModel!$C$3+1,0,1,$CB$2)),
     IF(SSSModel!$C$4="ECC",$EA113*$EB113*SUMPRODUCT(OFFSET($AC113,0,MAX(0,CV$4-$DZ113-$CA$4+1),1,MIN($DZ113,CV$4-$CA$4+1)),OFFSET(Escalation!$K$24,($Y113-1)*(Escalation!$I$22+1)+CV$4-SSSModel!$C$3+1,MAX(0,CV$4-$DZ113-$CA$4+1),1,MIN($DZ113,CV$4-$CA$4+1))),
     IF(SSSModel!$C$4="PV",AX113*$EA113*(1+SSSModel!$C$2),
     IF(SSSModel!$C$4="FCR",$EC113*SUM(OFFSET($AC113,0,MAX(CV$4-$AC$4-$DZ113+1,0),1,MIN($DZ113,CV$4-$AC$4+1))),0)))),
SUM($AC113:$BZ113)*
     IF(SSSModel!$C$4="RR",OFFSET(Profiles!$K$2,$Z113,MAX(Profiles!$C$2,AX$4-$W113)),
     IF(SSSModel!$C$4="ECC",$EA113*$EB113*IF(MAX(Escalation!$C$2,AX$4-$W113)&gt;$DZ113-1,0,OFFSET(Escalation!$K$2,$Y113,MAX(Escalation!$C$2,AX$4-$W113))),
     IF(SSSModel!$C$4="PV",IF(CV$4=$W113,$EA113*(1+SSSModel!$C$2),0),
     IF(SSSModel!$C$4="FCR",IF(AND(CV$4&gt;=$W113,OFFSET(Profiles!$K$2,$Z113,MAX(Profiles!$C$2,AX$4-$W113))&gt;0),$EC113,0),0))))))</f>
        <v>0</v>
      </c>
      <c r="CW113" s="135">
        <f ca="1">IF(OR($Z113=0,SSSModel!$C$4="CF"),AY113,
IF(LEFT($V113,3)="ON_",
     IF(SSSModel!$C$4="RR",SUMPRODUCT(OFFSET($AC113,0,0,1,$CB$2),OFFSET(Profiles!$K$28,($Z113-1)*(Profiles!$I$26+1)+CW$4-SSSModel!$C$3+1,0,1,$CB$2)),
     IF(SSSModel!$C$4="ECC",$EA113*$EB113*SUMPRODUCT(OFFSET($AC113,0,MAX(0,CW$4-$DZ113-$CA$4+1),1,MIN($DZ113,CW$4-$CA$4+1)),OFFSET(Escalation!$K$24,($Y113-1)*(Escalation!$I$22+1)+CW$4-SSSModel!$C$3+1,MAX(0,CW$4-$DZ113-$CA$4+1),1,MIN($DZ113,CW$4-$CA$4+1))),
     IF(SSSModel!$C$4="PV",AY113*$EA113*(1+SSSModel!$C$2),
     IF(SSSModel!$C$4="FCR",$EC113*SUM(OFFSET($AC113,0,MAX(CW$4-$AC$4-$DZ113+1,0),1,MIN($DZ113,CW$4-$AC$4+1))),0)))),
SUM($AC113:$BZ113)*
     IF(SSSModel!$C$4="RR",OFFSET(Profiles!$K$2,$Z113,MAX(Profiles!$C$2,AY$4-$W113)),
     IF(SSSModel!$C$4="ECC",$EA113*$EB113*IF(MAX(Escalation!$C$2,AY$4-$W113)&gt;$DZ113-1,0,OFFSET(Escalation!$K$2,$Y113,MAX(Escalation!$C$2,AY$4-$W113))),
     IF(SSSModel!$C$4="PV",IF(CW$4=$W113,$EA113*(1+SSSModel!$C$2),0),
     IF(SSSModel!$C$4="FCR",IF(AND(CW$4&gt;=$W113,OFFSET(Profiles!$K$2,$Z113,MAX(Profiles!$C$2,AY$4-$W113))&gt;0),$EC113,0),0))))))</f>
        <v>0</v>
      </c>
      <c r="CX113" s="135">
        <f ca="1">IF(OR($Z113=0,SSSModel!$C$4="CF"),AZ113,
IF(LEFT($V113,3)="ON_",
     IF(SSSModel!$C$4="RR",SUMPRODUCT(OFFSET($AC113,0,0,1,$CB$2),OFFSET(Profiles!$K$28,($Z113-1)*(Profiles!$I$26+1)+CX$4-SSSModel!$C$3+1,0,1,$CB$2)),
     IF(SSSModel!$C$4="ECC",$EA113*$EB113*SUMPRODUCT(OFFSET($AC113,0,MAX(0,CX$4-$DZ113-$CA$4+1),1,MIN($DZ113,CX$4-$CA$4+1)),OFFSET(Escalation!$K$24,($Y113-1)*(Escalation!$I$22+1)+CX$4-SSSModel!$C$3+1,MAX(0,CX$4-$DZ113-$CA$4+1),1,MIN($DZ113,CX$4-$CA$4+1))),
     IF(SSSModel!$C$4="PV",AZ113*$EA113*(1+SSSModel!$C$2),
     IF(SSSModel!$C$4="FCR",$EC113*SUM(OFFSET($AC113,0,MAX(CX$4-$AC$4-$DZ113+1,0),1,MIN($DZ113,CX$4-$AC$4+1))),0)))),
SUM($AC113:$BZ113)*
     IF(SSSModel!$C$4="RR",OFFSET(Profiles!$K$2,$Z113,MAX(Profiles!$C$2,AZ$4-$W113)),
     IF(SSSModel!$C$4="ECC",$EA113*$EB113*IF(MAX(Escalation!$C$2,AZ$4-$W113)&gt;$DZ113-1,0,OFFSET(Escalation!$K$2,$Y113,MAX(Escalation!$C$2,AZ$4-$W113))),
     IF(SSSModel!$C$4="PV",IF(CX$4=$W113,$EA113*(1+SSSModel!$C$2),0),
     IF(SSSModel!$C$4="FCR",IF(AND(CX$4&gt;=$W113,OFFSET(Profiles!$K$2,$Z113,MAX(Profiles!$C$2,AZ$4-$W113))&gt;0),$EC113,0),0))))))</f>
        <v>0</v>
      </c>
      <c r="CY113" s="135">
        <f ca="1">IF(OR($Z113=0,SSSModel!$C$4="CF"),BA113,
IF(LEFT($V113,3)="ON_",
     IF(SSSModel!$C$4="RR",SUMPRODUCT(OFFSET($AC113,0,0,1,$CB$2),OFFSET(Profiles!$K$28,($Z113-1)*(Profiles!$I$26+1)+CY$4-SSSModel!$C$3+1,0,1,$CB$2)),
     IF(SSSModel!$C$4="ECC",$EA113*$EB113*SUMPRODUCT(OFFSET($AC113,0,MAX(0,CY$4-$DZ113-$CA$4+1),1,MIN($DZ113,CY$4-$CA$4+1)),OFFSET(Escalation!$K$24,($Y113-1)*(Escalation!$I$22+1)+CY$4-SSSModel!$C$3+1,MAX(0,CY$4-$DZ113-$CA$4+1),1,MIN($DZ113,CY$4-$CA$4+1))),
     IF(SSSModel!$C$4="PV",BA113*$EA113*(1+SSSModel!$C$2),
     IF(SSSModel!$C$4="FCR",$EC113*SUM(OFFSET($AC113,0,MAX(CY$4-$AC$4-$DZ113+1,0),1,MIN($DZ113,CY$4-$AC$4+1))),0)))),
SUM($AC113:$BZ113)*
     IF(SSSModel!$C$4="RR",OFFSET(Profiles!$K$2,$Z113,MAX(Profiles!$C$2,BA$4-$W113)),
     IF(SSSModel!$C$4="ECC",$EA113*$EB113*IF(MAX(Escalation!$C$2,BA$4-$W113)&gt;$DZ113-1,0,OFFSET(Escalation!$K$2,$Y113,MAX(Escalation!$C$2,BA$4-$W113))),
     IF(SSSModel!$C$4="PV",IF(CY$4=$W113,$EA113*(1+SSSModel!$C$2),0),
     IF(SSSModel!$C$4="FCR",IF(AND(CY$4&gt;=$W113,OFFSET(Profiles!$K$2,$Z113,MAX(Profiles!$C$2,BA$4-$W113))&gt;0),$EC113,0),0))))))</f>
        <v>0</v>
      </c>
      <c r="CZ113" s="135">
        <f ca="1">IF(OR($Z113=0,SSSModel!$C$4="CF"),BB113,
IF(LEFT($V113,3)="ON_",
     IF(SSSModel!$C$4="RR",SUMPRODUCT(OFFSET($AC113,0,0,1,$CB$2),OFFSET(Profiles!$K$28,($Z113-1)*(Profiles!$I$26+1)+CZ$4-SSSModel!$C$3+1,0,1,$CB$2)),
     IF(SSSModel!$C$4="ECC",$EA113*$EB113*SUMPRODUCT(OFFSET($AC113,0,MAX(0,CZ$4-$DZ113-$CA$4+1),1,MIN($DZ113,CZ$4-$CA$4+1)),OFFSET(Escalation!$K$24,($Y113-1)*(Escalation!$I$22+1)+CZ$4-SSSModel!$C$3+1,MAX(0,CZ$4-$DZ113-$CA$4+1),1,MIN($DZ113,CZ$4-$CA$4+1))),
     IF(SSSModel!$C$4="PV",BB113*$EA113*(1+SSSModel!$C$2),
     IF(SSSModel!$C$4="FCR",$EC113*SUM(OFFSET($AC113,0,MAX(CZ$4-$AC$4-$DZ113+1,0),1,MIN($DZ113,CZ$4-$AC$4+1))),0)))),
SUM($AC113:$BZ113)*
     IF(SSSModel!$C$4="RR",OFFSET(Profiles!$K$2,$Z113,MAX(Profiles!$C$2,BB$4-$W113)),
     IF(SSSModel!$C$4="ECC",$EA113*$EB113*IF(MAX(Escalation!$C$2,BB$4-$W113)&gt;$DZ113-1,0,OFFSET(Escalation!$K$2,$Y113,MAX(Escalation!$C$2,BB$4-$W113))),
     IF(SSSModel!$C$4="PV",IF(CZ$4=$W113,$EA113*(1+SSSModel!$C$2),0),
     IF(SSSModel!$C$4="FCR",IF(AND(CZ$4&gt;=$W113,OFFSET(Profiles!$K$2,$Z113,MAX(Profiles!$C$2,BB$4-$W113))&gt;0),$EC113,0),0))))))</f>
        <v>0</v>
      </c>
      <c r="DA113" s="135">
        <f ca="1">IF(OR($Z113=0,SSSModel!$C$4="CF"),BC113,
IF(LEFT($V113,3)="ON_",
     IF(SSSModel!$C$4="RR",SUMPRODUCT(OFFSET($AC113,0,0,1,$CB$2),OFFSET(Profiles!$K$28,($Z113-1)*(Profiles!$I$26+1)+DA$4-SSSModel!$C$3+1,0,1,$CB$2)),
     IF(SSSModel!$C$4="ECC",$EA113*$EB113*SUMPRODUCT(OFFSET($AC113,0,MAX(0,DA$4-$DZ113-$CA$4+1),1,MIN($DZ113,DA$4-$CA$4+1)),OFFSET(Escalation!$K$24,($Y113-1)*(Escalation!$I$22+1)+DA$4-SSSModel!$C$3+1,MAX(0,DA$4-$DZ113-$CA$4+1),1,MIN($DZ113,DA$4-$CA$4+1))),
     IF(SSSModel!$C$4="PV",BC113*$EA113*(1+SSSModel!$C$2),
     IF(SSSModel!$C$4="FCR",$EC113*SUM(OFFSET($AC113,0,MAX(DA$4-$AC$4-$DZ113+1,0),1,MIN($DZ113,DA$4-$AC$4+1))),0)))),
SUM($AC113:$BZ113)*
     IF(SSSModel!$C$4="RR",OFFSET(Profiles!$K$2,$Z113,MAX(Profiles!$C$2,BC$4-$W113)),
     IF(SSSModel!$C$4="ECC",$EA113*$EB113*IF(MAX(Escalation!$C$2,BC$4-$W113)&gt;$DZ113-1,0,OFFSET(Escalation!$K$2,$Y113,MAX(Escalation!$C$2,BC$4-$W113))),
     IF(SSSModel!$C$4="PV",IF(DA$4=$W113,$EA113*(1+SSSModel!$C$2),0),
     IF(SSSModel!$C$4="FCR",IF(AND(DA$4&gt;=$W113,OFFSET(Profiles!$K$2,$Z113,MAX(Profiles!$C$2,BC$4-$W113))&gt;0),$EC113,0),0))))))</f>
        <v>0</v>
      </c>
      <c r="DB113" s="135">
        <f ca="1">IF(OR($Z113=0,SSSModel!$C$4="CF"),BD113,
IF(LEFT($V113,3)="ON_",
     IF(SSSModel!$C$4="RR",SUMPRODUCT(OFFSET($AC113,0,0,1,$CB$2),OFFSET(Profiles!$K$28,($Z113-1)*(Profiles!$I$26+1)+DB$4-SSSModel!$C$3+1,0,1,$CB$2)),
     IF(SSSModel!$C$4="ECC",$EA113*$EB113*SUMPRODUCT(OFFSET($AC113,0,MAX(0,DB$4-$DZ113-$CA$4+1),1,MIN($DZ113,DB$4-$CA$4+1)),OFFSET(Escalation!$K$24,($Y113-1)*(Escalation!$I$22+1)+DB$4-SSSModel!$C$3+1,MAX(0,DB$4-$DZ113-$CA$4+1),1,MIN($DZ113,DB$4-$CA$4+1))),
     IF(SSSModel!$C$4="PV",BD113*$EA113*(1+SSSModel!$C$2),
     IF(SSSModel!$C$4="FCR",$EC113*SUM(OFFSET($AC113,0,MAX(DB$4-$AC$4-$DZ113+1,0),1,MIN($DZ113,DB$4-$AC$4+1))),0)))),
SUM($AC113:$BZ113)*
     IF(SSSModel!$C$4="RR",OFFSET(Profiles!$K$2,$Z113,MAX(Profiles!$C$2,BD$4-$W113)),
     IF(SSSModel!$C$4="ECC",$EA113*$EB113*IF(MAX(Escalation!$C$2,BD$4-$W113)&gt;$DZ113-1,0,OFFSET(Escalation!$K$2,$Y113,MAX(Escalation!$C$2,BD$4-$W113))),
     IF(SSSModel!$C$4="PV",IF(DB$4=$W113,$EA113*(1+SSSModel!$C$2),0),
     IF(SSSModel!$C$4="FCR",IF(AND(DB$4&gt;=$W113,OFFSET(Profiles!$K$2,$Z113,MAX(Profiles!$C$2,BD$4-$W113))&gt;0),$EC113,0),0))))))</f>
        <v>0</v>
      </c>
      <c r="DC113" s="135">
        <f ca="1">IF(OR($Z113=0,SSSModel!$C$4="CF"),BE113,
IF(LEFT($V113,3)="ON_",
     IF(SSSModel!$C$4="RR",SUMPRODUCT(OFFSET($AC113,0,0,1,$CB$2),OFFSET(Profiles!$K$28,($Z113-1)*(Profiles!$I$26+1)+DC$4-SSSModel!$C$3+1,0,1,$CB$2)),
     IF(SSSModel!$C$4="ECC",$EA113*$EB113*SUMPRODUCT(OFFSET($AC113,0,MAX(0,DC$4-$DZ113-$CA$4+1),1,MIN($DZ113,DC$4-$CA$4+1)),OFFSET(Escalation!$K$24,($Y113-1)*(Escalation!$I$22+1)+DC$4-SSSModel!$C$3+1,MAX(0,DC$4-$DZ113-$CA$4+1),1,MIN($DZ113,DC$4-$CA$4+1))),
     IF(SSSModel!$C$4="PV",BE113*$EA113*(1+SSSModel!$C$2),
     IF(SSSModel!$C$4="FCR",$EC113*SUM(OFFSET($AC113,0,MAX(DC$4-$AC$4-$DZ113+1,0),1,MIN($DZ113,DC$4-$AC$4+1))),0)))),
SUM($AC113:$BZ113)*
     IF(SSSModel!$C$4="RR",OFFSET(Profiles!$K$2,$Z113,MAX(Profiles!$C$2,BE$4-$W113)),
     IF(SSSModel!$C$4="ECC",$EA113*$EB113*IF(MAX(Escalation!$C$2,BE$4-$W113)&gt;$DZ113-1,0,OFFSET(Escalation!$K$2,$Y113,MAX(Escalation!$C$2,BE$4-$W113))),
     IF(SSSModel!$C$4="PV",IF(DC$4=$W113,$EA113*(1+SSSModel!$C$2),0),
     IF(SSSModel!$C$4="FCR",IF(AND(DC$4&gt;=$W113,OFFSET(Profiles!$K$2,$Z113,MAX(Profiles!$C$2,BE$4-$W113))&gt;0),$EC113,0),0))))))</f>
        <v>0</v>
      </c>
      <c r="DD113" s="135">
        <f ca="1">IF(OR($Z113=0,SSSModel!$C$4="CF"),BF113,
IF(LEFT($V113,3)="ON_",
     IF(SSSModel!$C$4="RR",SUMPRODUCT(OFFSET($AC113,0,0,1,$CB$2),OFFSET(Profiles!$K$28,($Z113-1)*(Profiles!$I$26+1)+DD$4-SSSModel!$C$3+1,0,1,$CB$2)),
     IF(SSSModel!$C$4="ECC",$EA113*$EB113*SUMPRODUCT(OFFSET($AC113,0,MAX(0,DD$4-$DZ113-$CA$4+1),1,MIN($DZ113,DD$4-$CA$4+1)),OFFSET(Escalation!$K$24,($Y113-1)*(Escalation!$I$22+1)+DD$4-SSSModel!$C$3+1,MAX(0,DD$4-$DZ113-$CA$4+1),1,MIN($DZ113,DD$4-$CA$4+1))),
     IF(SSSModel!$C$4="PV",BF113*$EA113*(1+SSSModel!$C$2),
     IF(SSSModel!$C$4="FCR",$EC113*SUM(OFFSET($AC113,0,MAX(DD$4-$AC$4-$DZ113+1,0),1,MIN($DZ113,DD$4-$AC$4+1))),0)))),
SUM($AC113:$BZ113)*
     IF(SSSModel!$C$4="RR",OFFSET(Profiles!$K$2,$Z113,MAX(Profiles!$C$2,BF$4-$W113)),
     IF(SSSModel!$C$4="ECC",$EA113*$EB113*IF(MAX(Escalation!$C$2,BF$4-$W113)&gt;$DZ113-1,0,OFFSET(Escalation!$K$2,$Y113,MAX(Escalation!$C$2,BF$4-$W113))),
     IF(SSSModel!$C$4="PV",IF(DD$4=$W113,$EA113*(1+SSSModel!$C$2),0),
     IF(SSSModel!$C$4="FCR",IF(AND(DD$4&gt;=$W113,OFFSET(Profiles!$K$2,$Z113,MAX(Profiles!$C$2,BF$4-$W113))&gt;0),$EC113,0),0))))))</f>
        <v>0</v>
      </c>
      <c r="DE113" s="135">
        <f ca="1">IF(OR($Z113=0,SSSModel!$C$4="CF"),BG113,
IF(LEFT($V113,3)="ON_",
     IF(SSSModel!$C$4="RR",SUMPRODUCT(OFFSET($AC113,0,0,1,$CB$2),OFFSET(Profiles!$K$28,($Z113-1)*(Profiles!$I$26+1)+DE$4-SSSModel!$C$3+1,0,1,$CB$2)),
     IF(SSSModel!$C$4="ECC",$EA113*$EB113*SUMPRODUCT(OFFSET($AC113,0,MAX(0,DE$4-$DZ113-$CA$4+1),1,MIN($DZ113,DE$4-$CA$4+1)),OFFSET(Escalation!$K$24,($Y113-1)*(Escalation!$I$22+1)+DE$4-SSSModel!$C$3+1,MAX(0,DE$4-$DZ113-$CA$4+1),1,MIN($DZ113,DE$4-$CA$4+1))),
     IF(SSSModel!$C$4="PV",BG113*$EA113*(1+SSSModel!$C$2),
     IF(SSSModel!$C$4="FCR",$EC113*SUM(OFFSET($AC113,0,MAX(DE$4-$AC$4-$DZ113+1,0),1,MIN($DZ113,DE$4-$AC$4+1))),0)))),
SUM($AC113:$BZ113)*
     IF(SSSModel!$C$4="RR",OFFSET(Profiles!$K$2,$Z113,MAX(Profiles!$C$2,BG$4-$W113)),
     IF(SSSModel!$C$4="ECC",$EA113*$EB113*IF(MAX(Escalation!$C$2,BG$4-$W113)&gt;$DZ113-1,0,OFFSET(Escalation!$K$2,$Y113,MAX(Escalation!$C$2,BG$4-$W113))),
     IF(SSSModel!$C$4="PV",IF(DE$4=$W113,$EA113*(1+SSSModel!$C$2),0),
     IF(SSSModel!$C$4="FCR",IF(AND(DE$4&gt;=$W113,OFFSET(Profiles!$K$2,$Z113,MAX(Profiles!$C$2,BG$4-$W113))&gt;0),$EC113,0),0))))))</f>
        <v>0</v>
      </c>
      <c r="DF113" s="135">
        <f ca="1">IF(OR($Z113=0,SSSModel!$C$4="CF"),BH113,
IF(LEFT($V113,3)="ON_",
     IF(SSSModel!$C$4="RR",SUMPRODUCT(OFFSET($AC113,0,0,1,$CB$2),OFFSET(Profiles!$K$28,($Z113-1)*(Profiles!$I$26+1)+DF$4-SSSModel!$C$3+1,0,1,$CB$2)),
     IF(SSSModel!$C$4="ECC",$EA113*$EB113*SUMPRODUCT(OFFSET($AC113,0,MAX(0,DF$4-$DZ113-$CA$4+1),1,MIN($DZ113,DF$4-$CA$4+1)),OFFSET(Escalation!$K$24,($Y113-1)*(Escalation!$I$22+1)+DF$4-SSSModel!$C$3+1,MAX(0,DF$4-$DZ113-$CA$4+1),1,MIN($DZ113,DF$4-$CA$4+1))),
     IF(SSSModel!$C$4="PV",BH113*$EA113*(1+SSSModel!$C$2),
     IF(SSSModel!$C$4="FCR",$EC113*SUM(OFFSET($AC113,0,MAX(DF$4-$AC$4-$DZ113+1,0),1,MIN($DZ113,DF$4-$AC$4+1))),0)))),
SUM($AC113:$BZ113)*
     IF(SSSModel!$C$4="RR",OFFSET(Profiles!$K$2,$Z113,MAX(Profiles!$C$2,BH$4-$W113)),
     IF(SSSModel!$C$4="ECC",$EA113*$EB113*IF(MAX(Escalation!$C$2,BH$4-$W113)&gt;$DZ113-1,0,OFFSET(Escalation!$K$2,$Y113,MAX(Escalation!$C$2,BH$4-$W113))),
     IF(SSSModel!$C$4="PV",IF(DF$4=$W113,$EA113*(1+SSSModel!$C$2),0),
     IF(SSSModel!$C$4="FCR",IF(AND(DF$4&gt;=$W113,OFFSET(Profiles!$K$2,$Z113,MAX(Profiles!$C$2,BH$4-$W113))&gt;0),$EC113,0),0))))))</f>
        <v>0</v>
      </c>
      <c r="DG113" s="135">
        <f ca="1">IF(OR($Z113=0,SSSModel!$C$4="CF"),BI113,
IF(LEFT($V113,3)="ON_",
     IF(SSSModel!$C$4="RR",SUMPRODUCT(OFFSET($AC113,0,0,1,$CB$2),OFFSET(Profiles!$K$28,($Z113-1)*(Profiles!$I$26+1)+DG$4-SSSModel!$C$3+1,0,1,$CB$2)),
     IF(SSSModel!$C$4="ECC",$EA113*$EB113*SUMPRODUCT(OFFSET($AC113,0,MAX(0,DG$4-$DZ113-$CA$4+1),1,MIN($DZ113,DG$4-$CA$4+1)),OFFSET(Escalation!$K$24,($Y113-1)*(Escalation!$I$22+1)+DG$4-SSSModel!$C$3+1,MAX(0,DG$4-$DZ113-$CA$4+1),1,MIN($DZ113,DG$4-$CA$4+1))),
     IF(SSSModel!$C$4="PV",BI113*$EA113*(1+SSSModel!$C$2),
     IF(SSSModel!$C$4="FCR",$EC113*SUM(OFFSET($AC113,0,MAX(DG$4-$AC$4-$DZ113+1,0),1,MIN($DZ113,DG$4-$AC$4+1))),0)))),
SUM($AC113:$BZ113)*
     IF(SSSModel!$C$4="RR",OFFSET(Profiles!$K$2,$Z113,MAX(Profiles!$C$2,BI$4-$W113)),
     IF(SSSModel!$C$4="ECC",$EA113*$EB113*IF(MAX(Escalation!$C$2,BI$4-$W113)&gt;$DZ113-1,0,OFFSET(Escalation!$K$2,$Y113,MAX(Escalation!$C$2,BI$4-$W113))),
     IF(SSSModel!$C$4="PV",IF(DG$4=$W113,$EA113*(1+SSSModel!$C$2),0),
     IF(SSSModel!$C$4="FCR",IF(AND(DG$4&gt;=$W113,OFFSET(Profiles!$K$2,$Z113,MAX(Profiles!$C$2,BI$4-$W113))&gt;0),$EC113,0),0))))))</f>
        <v>0</v>
      </c>
      <c r="DH113" s="135">
        <f ca="1">IF(OR($Z113=0,SSSModel!$C$4="CF"),BJ113,
IF(LEFT($V113,3)="ON_",
     IF(SSSModel!$C$4="RR",SUMPRODUCT(OFFSET($AC113,0,0,1,$CB$2),OFFSET(Profiles!$K$28,($Z113-1)*(Profiles!$I$26+1)+DH$4-SSSModel!$C$3+1,0,1,$CB$2)),
     IF(SSSModel!$C$4="ECC",$EA113*$EB113*SUMPRODUCT(OFFSET($AC113,0,MAX(0,DH$4-$DZ113-$CA$4+1),1,MIN($DZ113,DH$4-$CA$4+1)),OFFSET(Escalation!$K$24,($Y113-1)*(Escalation!$I$22+1)+DH$4-SSSModel!$C$3+1,MAX(0,DH$4-$DZ113-$CA$4+1),1,MIN($DZ113,DH$4-$CA$4+1))),
     IF(SSSModel!$C$4="PV",BJ113*$EA113*(1+SSSModel!$C$2),
     IF(SSSModel!$C$4="FCR",$EC113*SUM(OFFSET($AC113,0,MAX(DH$4-$AC$4-$DZ113+1,0),1,MIN($DZ113,DH$4-$AC$4+1))),0)))),
SUM($AC113:$BZ113)*
     IF(SSSModel!$C$4="RR",OFFSET(Profiles!$K$2,$Z113,MAX(Profiles!$C$2,BJ$4-$W113)),
     IF(SSSModel!$C$4="ECC",$EA113*$EB113*IF(MAX(Escalation!$C$2,BJ$4-$W113)&gt;$DZ113-1,0,OFFSET(Escalation!$K$2,$Y113,MAX(Escalation!$C$2,BJ$4-$W113))),
     IF(SSSModel!$C$4="PV",IF(DH$4=$W113,$EA113*(1+SSSModel!$C$2),0),
     IF(SSSModel!$C$4="FCR",IF(AND(DH$4&gt;=$W113,OFFSET(Profiles!$K$2,$Z113,MAX(Profiles!$C$2,BJ$4-$W113))&gt;0),$EC113,0),0))))))</f>
        <v>0</v>
      </c>
      <c r="DI113" s="135">
        <f ca="1">IF(OR($Z113=0,SSSModel!$C$4="CF"),BK113,
IF(LEFT($V113,3)="ON_",
     IF(SSSModel!$C$4="RR",SUMPRODUCT(OFFSET($AC113,0,0,1,$CB$2),OFFSET(Profiles!$K$28,($Z113-1)*(Profiles!$I$26+1)+DI$4-SSSModel!$C$3+1,0,1,$CB$2)),
     IF(SSSModel!$C$4="ECC",$EA113*$EB113*SUMPRODUCT(OFFSET($AC113,0,MAX(0,DI$4-$DZ113-$CA$4+1),1,MIN($DZ113,DI$4-$CA$4+1)),OFFSET(Escalation!$K$24,($Y113-1)*(Escalation!$I$22+1)+DI$4-SSSModel!$C$3+1,MAX(0,DI$4-$DZ113-$CA$4+1),1,MIN($DZ113,DI$4-$CA$4+1))),
     IF(SSSModel!$C$4="PV",BK113*$EA113*(1+SSSModel!$C$2),
     IF(SSSModel!$C$4="FCR",$EC113*SUM(OFFSET($AC113,0,MAX(DI$4-$AC$4-$DZ113+1,0),1,MIN($DZ113,DI$4-$AC$4+1))),0)))),
SUM($AC113:$BZ113)*
     IF(SSSModel!$C$4="RR",OFFSET(Profiles!$K$2,$Z113,MAX(Profiles!$C$2,BK$4-$W113)),
     IF(SSSModel!$C$4="ECC",$EA113*$EB113*IF(MAX(Escalation!$C$2,BK$4-$W113)&gt;$DZ113-1,0,OFFSET(Escalation!$K$2,$Y113,MAX(Escalation!$C$2,BK$4-$W113))),
     IF(SSSModel!$C$4="PV",IF(DI$4=$W113,$EA113*(1+SSSModel!$C$2),0),
     IF(SSSModel!$C$4="FCR",IF(AND(DI$4&gt;=$W113,OFFSET(Profiles!$K$2,$Z113,MAX(Profiles!$C$2,BK$4-$W113))&gt;0),$EC113,0),0))))))</f>
        <v>0</v>
      </c>
      <c r="DJ113" s="135">
        <f ca="1">IF(OR($Z113=0,SSSModel!$C$4="CF"),BL113,
IF(LEFT($V113,3)="ON_",
     IF(SSSModel!$C$4="RR",SUMPRODUCT(OFFSET($AC113,0,0,1,$CB$2),OFFSET(Profiles!$K$28,($Z113-1)*(Profiles!$I$26+1)+DJ$4-SSSModel!$C$3+1,0,1,$CB$2)),
     IF(SSSModel!$C$4="ECC",$EA113*$EB113*SUMPRODUCT(OFFSET($AC113,0,MAX(0,DJ$4-$DZ113-$CA$4+1),1,MIN($DZ113,DJ$4-$CA$4+1)),OFFSET(Escalation!$K$24,($Y113-1)*(Escalation!$I$22+1)+DJ$4-SSSModel!$C$3+1,MAX(0,DJ$4-$DZ113-$CA$4+1),1,MIN($DZ113,DJ$4-$CA$4+1))),
     IF(SSSModel!$C$4="PV",BL113*$EA113*(1+SSSModel!$C$2),
     IF(SSSModel!$C$4="FCR",$EC113*SUM(OFFSET($AC113,0,MAX(DJ$4-$AC$4-$DZ113+1,0),1,MIN($DZ113,DJ$4-$AC$4+1))),0)))),
SUM($AC113:$BZ113)*
     IF(SSSModel!$C$4="RR",OFFSET(Profiles!$K$2,$Z113,MAX(Profiles!$C$2,BL$4-$W113)),
     IF(SSSModel!$C$4="ECC",$EA113*$EB113*IF(MAX(Escalation!$C$2,BL$4-$W113)&gt;$DZ113-1,0,OFFSET(Escalation!$K$2,$Y113,MAX(Escalation!$C$2,BL$4-$W113))),
     IF(SSSModel!$C$4="PV",IF(DJ$4=$W113,$EA113*(1+SSSModel!$C$2),0),
     IF(SSSModel!$C$4="FCR",IF(AND(DJ$4&gt;=$W113,OFFSET(Profiles!$K$2,$Z113,MAX(Profiles!$C$2,BL$4-$W113))&gt;0),$EC113,0),0))))))</f>
        <v>0</v>
      </c>
      <c r="DK113" s="135">
        <f ca="1">IF(OR($Z113=0,SSSModel!$C$4="CF"),BM113,
IF(LEFT($V113,3)="ON_",
     IF(SSSModel!$C$4="RR",SUMPRODUCT(OFFSET($AC113,0,0,1,$CB$2),OFFSET(Profiles!$K$28,($Z113-1)*(Profiles!$I$26+1)+DK$4-SSSModel!$C$3+1,0,1,$CB$2)),
     IF(SSSModel!$C$4="ECC",$EA113*$EB113*SUMPRODUCT(OFFSET($AC113,0,MAX(0,DK$4-$DZ113-$CA$4+1),1,MIN($DZ113,DK$4-$CA$4+1)),OFFSET(Escalation!$K$24,($Y113-1)*(Escalation!$I$22+1)+DK$4-SSSModel!$C$3+1,MAX(0,DK$4-$DZ113-$CA$4+1),1,MIN($DZ113,DK$4-$CA$4+1))),
     IF(SSSModel!$C$4="PV",BM113*$EA113*(1+SSSModel!$C$2),
     IF(SSSModel!$C$4="FCR",$EC113*SUM(OFFSET($AC113,0,MAX(DK$4-$AC$4-$DZ113+1,0),1,MIN($DZ113,DK$4-$AC$4+1))),0)))),
SUM($AC113:$BZ113)*
     IF(SSSModel!$C$4="RR",OFFSET(Profiles!$K$2,$Z113,MAX(Profiles!$C$2,BM$4-$W113)),
     IF(SSSModel!$C$4="ECC",$EA113*$EB113*IF(MAX(Escalation!$C$2,BM$4-$W113)&gt;$DZ113-1,0,OFFSET(Escalation!$K$2,$Y113,MAX(Escalation!$C$2,BM$4-$W113))),
     IF(SSSModel!$C$4="PV",IF(DK$4=$W113,$EA113*(1+SSSModel!$C$2),0),
     IF(SSSModel!$C$4="FCR",IF(AND(DK$4&gt;=$W113,OFFSET(Profiles!$K$2,$Z113,MAX(Profiles!$C$2,BM$4-$W113))&gt;0),$EC113,0),0))))))</f>
        <v>0</v>
      </c>
      <c r="DL113" s="135">
        <f ca="1">IF(OR($Z113=0,SSSModel!$C$4="CF"),BN113,
IF(LEFT($V113,3)="ON_",
     IF(SSSModel!$C$4="RR",SUMPRODUCT(OFFSET($AC113,0,0,1,$CB$2),OFFSET(Profiles!$K$28,($Z113-1)*(Profiles!$I$26+1)+DL$4-SSSModel!$C$3+1,0,1,$CB$2)),
     IF(SSSModel!$C$4="ECC",$EA113*$EB113*SUMPRODUCT(OFFSET($AC113,0,MAX(0,DL$4-$DZ113-$CA$4+1),1,MIN($DZ113,DL$4-$CA$4+1)),OFFSET(Escalation!$K$24,($Y113-1)*(Escalation!$I$22+1)+DL$4-SSSModel!$C$3+1,MAX(0,DL$4-$DZ113-$CA$4+1),1,MIN($DZ113,DL$4-$CA$4+1))),
     IF(SSSModel!$C$4="PV",BN113*$EA113*(1+SSSModel!$C$2),
     IF(SSSModel!$C$4="FCR",$EC113*SUM(OFFSET($AC113,0,MAX(DL$4-$AC$4-$DZ113+1,0),1,MIN($DZ113,DL$4-$AC$4+1))),0)))),
SUM($AC113:$BZ113)*
     IF(SSSModel!$C$4="RR",OFFSET(Profiles!$K$2,$Z113,MAX(Profiles!$C$2,BN$4-$W113)),
     IF(SSSModel!$C$4="ECC",$EA113*$EB113*IF(MAX(Escalation!$C$2,BN$4-$W113)&gt;$DZ113-1,0,OFFSET(Escalation!$K$2,$Y113,MAX(Escalation!$C$2,BN$4-$W113))),
     IF(SSSModel!$C$4="PV",IF(DL$4=$W113,$EA113*(1+SSSModel!$C$2),0),
     IF(SSSModel!$C$4="FCR",IF(AND(DL$4&gt;=$W113,OFFSET(Profiles!$K$2,$Z113,MAX(Profiles!$C$2,BN$4-$W113))&gt;0),$EC113,0),0))))))</f>
        <v>0</v>
      </c>
      <c r="DM113" s="135">
        <f ca="1">IF(OR($Z113=0,SSSModel!$C$4="CF"),BO113,
IF(LEFT($V113,3)="ON_",
     IF(SSSModel!$C$4="RR",SUMPRODUCT(OFFSET($AC113,0,0,1,$CB$2),OFFSET(Profiles!$K$28,($Z113-1)*(Profiles!$I$26+1)+DM$4-SSSModel!$C$3+1,0,1,$CB$2)),
     IF(SSSModel!$C$4="ECC",$EA113*$EB113*SUMPRODUCT(OFFSET($AC113,0,MAX(0,DM$4-$DZ113-$CA$4+1),1,MIN($DZ113,DM$4-$CA$4+1)),OFFSET(Escalation!$K$24,($Y113-1)*(Escalation!$I$22+1)+DM$4-SSSModel!$C$3+1,MAX(0,DM$4-$DZ113-$CA$4+1),1,MIN($DZ113,DM$4-$CA$4+1))),
     IF(SSSModel!$C$4="PV",BO113*$EA113*(1+SSSModel!$C$2),
     IF(SSSModel!$C$4="FCR",$EC113*SUM(OFFSET($AC113,0,MAX(DM$4-$AC$4-$DZ113+1,0),1,MIN($DZ113,DM$4-$AC$4+1))),0)))),
SUM($AC113:$BZ113)*
     IF(SSSModel!$C$4="RR",OFFSET(Profiles!$K$2,$Z113,MAX(Profiles!$C$2,BO$4-$W113)),
     IF(SSSModel!$C$4="ECC",$EA113*$EB113*IF(MAX(Escalation!$C$2,BO$4-$W113)&gt;$DZ113-1,0,OFFSET(Escalation!$K$2,$Y113,MAX(Escalation!$C$2,BO$4-$W113))),
     IF(SSSModel!$C$4="PV",IF(DM$4=$W113,$EA113*(1+SSSModel!$C$2),0),
     IF(SSSModel!$C$4="FCR",IF(AND(DM$4&gt;=$W113,OFFSET(Profiles!$K$2,$Z113,MAX(Profiles!$C$2,BO$4-$W113))&gt;0),$EC113,0),0))))))</f>
        <v>0</v>
      </c>
      <c r="DN113" s="135">
        <f ca="1">IF(OR($Z113=0,SSSModel!$C$4="CF"),BP113,
IF(LEFT($V113,3)="ON_",
     IF(SSSModel!$C$4="RR",SUMPRODUCT(OFFSET($AC113,0,0,1,$CB$2),OFFSET(Profiles!$K$28,($Z113-1)*(Profiles!$I$26+1)+DN$4-SSSModel!$C$3+1,0,1,$CB$2)),
     IF(SSSModel!$C$4="ECC",$EA113*$EB113*SUMPRODUCT(OFFSET($AC113,0,MAX(0,DN$4-$DZ113-$CA$4+1),1,MIN($DZ113,DN$4-$CA$4+1)),OFFSET(Escalation!$K$24,($Y113-1)*(Escalation!$I$22+1)+DN$4-SSSModel!$C$3+1,MAX(0,DN$4-$DZ113-$CA$4+1),1,MIN($DZ113,DN$4-$CA$4+1))),
     IF(SSSModel!$C$4="PV",BP113*$EA113*(1+SSSModel!$C$2),
     IF(SSSModel!$C$4="FCR",$EC113*SUM(OFFSET($AC113,0,MAX(DN$4-$AC$4-$DZ113+1,0),1,MIN($DZ113,DN$4-$AC$4+1))),0)))),
SUM($AC113:$BZ113)*
     IF(SSSModel!$C$4="RR",OFFSET(Profiles!$K$2,$Z113,MAX(Profiles!$C$2,BP$4-$W113)),
     IF(SSSModel!$C$4="ECC",$EA113*$EB113*IF(MAX(Escalation!$C$2,BP$4-$W113)&gt;$DZ113-1,0,OFFSET(Escalation!$K$2,$Y113,MAX(Escalation!$C$2,BP$4-$W113))),
     IF(SSSModel!$C$4="PV",IF(DN$4=$W113,$EA113*(1+SSSModel!$C$2),0),
     IF(SSSModel!$C$4="FCR",IF(AND(DN$4&gt;=$W113,OFFSET(Profiles!$K$2,$Z113,MAX(Profiles!$C$2,BP$4-$W113))&gt;0),$EC113,0),0))))))</f>
        <v>0</v>
      </c>
      <c r="DO113" s="135">
        <f ca="1">IF(OR($Z113=0,SSSModel!$C$4="CF"),BQ113,
IF(LEFT($V113,3)="ON_",
     IF(SSSModel!$C$4="RR",SUMPRODUCT(OFFSET($AC113,0,0,1,$CB$2),OFFSET(Profiles!$K$28,($Z113-1)*(Profiles!$I$26+1)+DO$4-SSSModel!$C$3+1,0,1,$CB$2)),
     IF(SSSModel!$C$4="ECC",$EA113*$EB113*SUMPRODUCT(OFFSET($AC113,0,MAX(0,DO$4-$DZ113-$CA$4+1),1,MIN($DZ113,DO$4-$CA$4+1)),OFFSET(Escalation!$K$24,($Y113-1)*(Escalation!$I$22+1)+DO$4-SSSModel!$C$3+1,MAX(0,DO$4-$DZ113-$CA$4+1),1,MIN($DZ113,DO$4-$CA$4+1))),
     IF(SSSModel!$C$4="PV",BQ113*$EA113*(1+SSSModel!$C$2),
     IF(SSSModel!$C$4="FCR",$EC113*SUM(OFFSET($AC113,0,MAX(DO$4-$AC$4-$DZ113+1,0),1,MIN($DZ113,DO$4-$AC$4+1))),0)))),
SUM($AC113:$BZ113)*
     IF(SSSModel!$C$4="RR",OFFSET(Profiles!$K$2,$Z113,MAX(Profiles!$C$2,BQ$4-$W113)),
     IF(SSSModel!$C$4="ECC",$EA113*$EB113*IF(MAX(Escalation!$C$2,BQ$4-$W113)&gt;$DZ113-1,0,OFFSET(Escalation!$K$2,$Y113,MAX(Escalation!$C$2,BQ$4-$W113))),
     IF(SSSModel!$C$4="PV",IF(DO$4=$W113,$EA113*(1+SSSModel!$C$2),0),
     IF(SSSModel!$C$4="FCR",IF(AND(DO$4&gt;=$W113,OFFSET(Profiles!$K$2,$Z113,MAX(Profiles!$C$2,BQ$4-$W113))&gt;0),$EC113,0),0))))))</f>
        <v>0</v>
      </c>
      <c r="DP113" s="135">
        <f ca="1">IF(OR($Z113=0,SSSModel!$C$4="CF"),BR113,
IF(LEFT($V113,3)="ON_",
     IF(SSSModel!$C$4="RR",SUMPRODUCT(OFFSET($AC113,0,0,1,$CB$2),OFFSET(Profiles!$K$28,($Z113-1)*(Profiles!$I$26+1)+DP$4-SSSModel!$C$3+1,0,1,$CB$2)),
     IF(SSSModel!$C$4="ECC",$EA113*$EB113*SUMPRODUCT(OFFSET($AC113,0,MAX(0,DP$4-$DZ113-$CA$4+1),1,MIN($DZ113,DP$4-$CA$4+1)),OFFSET(Escalation!$K$24,($Y113-1)*(Escalation!$I$22+1)+DP$4-SSSModel!$C$3+1,MAX(0,DP$4-$DZ113-$CA$4+1),1,MIN($DZ113,DP$4-$CA$4+1))),
     IF(SSSModel!$C$4="PV",BR113*$EA113*(1+SSSModel!$C$2),
     IF(SSSModel!$C$4="FCR",$EC113*SUM(OFFSET($AC113,0,MAX(DP$4-$AC$4-$DZ113+1,0),1,MIN($DZ113,DP$4-$AC$4+1))),0)))),
SUM($AC113:$BZ113)*
     IF(SSSModel!$C$4="RR",OFFSET(Profiles!$K$2,$Z113,MAX(Profiles!$C$2,BR$4-$W113)),
     IF(SSSModel!$C$4="ECC",$EA113*$EB113*IF(MAX(Escalation!$C$2,BR$4-$W113)&gt;$DZ113-1,0,OFFSET(Escalation!$K$2,$Y113,MAX(Escalation!$C$2,BR$4-$W113))),
     IF(SSSModel!$C$4="PV",IF(DP$4=$W113,$EA113*(1+SSSModel!$C$2),0),
     IF(SSSModel!$C$4="FCR",IF(AND(DP$4&gt;=$W113,OFFSET(Profiles!$K$2,$Z113,MAX(Profiles!$C$2,BR$4-$W113))&gt;0),$EC113,0),0))))))</f>
        <v>0</v>
      </c>
      <c r="DQ113" s="135">
        <f ca="1">IF(OR($Z113=0,SSSModel!$C$4="CF"),BS113,
IF(LEFT($V113,3)="ON_",
     IF(SSSModel!$C$4="RR",SUMPRODUCT(OFFSET($AC113,0,0,1,$CB$2),OFFSET(Profiles!$K$28,($Z113-1)*(Profiles!$I$26+1)+DQ$4-SSSModel!$C$3+1,0,1,$CB$2)),
     IF(SSSModel!$C$4="ECC",$EA113*$EB113*SUMPRODUCT(OFFSET($AC113,0,MAX(0,DQ$4-$DZ113-$CA$4+1),1,MIN($DZ113,DQ$4-$CA$4+1)),OFFSET(Escalation!$K$24,($Y113-1)*(Escalation!$I$22+1)+DQ$4-SSSModel!$C$3+1,MAX(0,DQ$4-$DZ113-$CA$4+1),1,MIN($DZ113,DQ$4-$CA$4+1))),
     IF(SSSModel!$C$4="PV",BS113*$EA113*(1+SSSModel!$C$2),
     IF(SSSModel!$C$4="FCR",$EC113*SUM(OFFSET($AC113,0,MAX(DQ$4-$AC$4-$DZ113+1,0),1,MIN($DZ113,DQ$4-$AC$4+1))),0)))),
SUM($AC113:$BZ113)*
     IF(SSSModel!$C$4="RR",OFFSET(Profiles!$K$2,$Z113,MAX(Profiles!$C$2,BS$4-$W113)),
     IF(SSSModel!$C$4="ECC",$EA113*$EB113*IF(MAX(Escalation!$C$2,BS$4-$W113)&gt;$DZ113-1,0,OFFSET(Escalation!$K$2,$Y113,MAX(Escalation!$C$2,BS$4-$W113))),
     IF(SSSModel!$C$4="PV",IF(DQ$4=$W113,$EA113*(1+SSSModel!$C$2),0),
     IF(SSSModel!$C$4="FCR",IF(AND(DQ$4&gt;=$W113,OFFSET(Profiles!$K$2,$Z113,MAX(Profiles!$C$2,BS$4-$W113))&gt;0),$EC113,0),0))))))</f>
        <v>0</v>
      </c>
      <c r="DR113" s="135">
        <f ca="1">IF(OR($Z113=0,SSSModel!$C$4="CF"),BT113,
IF(LEFT($V113,3)="ON_",
     IF(SSSModel!$C$4="RR",SUMPRODUCT(OFFSET($AC113,0,0,1,$CB$2),OFFSET(Profiles!$K$28,($Z113-1)*(Profiles!$I$26+1)+DR$4-SSSModel!$C$3+1,0,1,$CB$2)),
     IF(SSSModel!$C$4="ECC",$EA113*$EB113*SUMPRODUCT(OFFSET($AC113,0,MAX(0,DR$4-$DZ113-$CA$4+1),1,MIN($DZ113,DR$4-$CA$4+1)),OFFSET(Escalation!$K$24,($Y113-1)*(Escalation!$I$22+1)+DR$4-SSSModel!$C$3+1,MAX(0,DR$4-$DZ113-$CA$4+1),1,MIN($DZ113,DR$4-$CA$4+1))),
     IF(SSSModel!$C$4="PV",BT113*$EA113*(1+SSSModel!$C$2),
     IF(SSSModel!$C$4="FCR",$EC113*SUM(OFFSET($AC113,0,MAX(DR$4-$AC$4-$DZ113+1,0),1,MIN($DZ113,DR$4-$AC$4+1))),0)))),
SUM($AC113:$BZ113)*
     IF(SSSModel!$C$4="RR",OFFSET(Profiles!$K$2,$Z113,MAX(Profiles!$C$2,BT$4-$W113)),
     IF(SSSModel!$C$4="ECC",$EA113*$EB113*IF(MAX(Escalation!$C$2,BT$4-$W113)&gt;$DZ113-1,0,OFFSET(Escalation!$K$2,$Y113,MAX(Escalation!$C$2,BT$4-$W113))),
     IF(SSSModel!$C$4="PV",IF(DR$4=$W113,$EA113*(1+SSSModel!$C$2),0),
     IF(SSSModel!$C$4="FCR",IF(AND(DR$4&gt;=$W113,OFFSET(Profiles!$K$2,$Z113,MAX(Profiles!$C$2,BT$4-$W113))&gt;0),$EC113,0),0))))))</f>
        <v>0</v>
      </c>
      <c r="DS113" s="135">
        <f ca="1">IF(OR($Z113=0,SSSModel!$C$4="CF"),BU113,
IF(LEFT($V113,3)="ON_",
     IF(SSSModel!$C$4="RR",SUMPRODUCT(OFFSET($AC113,0,0,1,$CB$2),OFFSET(Profiles!$K$28,($Z113-1)*(Profiles!$I$26+1)+DS$4-SSSModel!$C$3+1,0,1,$CB$2)),
     IF(SSSModel!$C$4="ECC",$EA113*$EB113*SUMPRODUCT(OFFSET($AC113,0,MAX(0,DS$4-$DZ113-$CA$4+1),1,MIN($DZ113,DS$4-$CA$4+1)),OFFSET(Escalation!$K$24,($Y113-1)*(Escalation!$I$22+1)+DS$4-SSSModel!$C$3+1,MAX(0,DS$4-$DZ113-$CA$4+1),1,MIN($DZ113,DS$4-$CA$4+1))),
     IF(SSSModel!$C$4="PV",BU113*$EA113*(1+SSSModel!$C$2),
     IF(SSSModel!$C$4="FCR",$EC113*SUM(OFFSET($AC113,0,MAX(DS$4-$AC$4-$DZ113+1,0),1,MIN($DZ113,DS$4-$AC$4+1))),0)))),
SUM($AC113:$BZ113)*
     IF(SSSModel!$C$4="RR",OFFSET(Profiles!$K$2,$Z113,MAX(Profiles!$C$2,BU$4-$W113)),
     IF(SSSModel!$C$4="ECC",$EA113*$EB113*IF(MAX(Escalation!$C$2,BU$4-$W113)&gt;$DZ113-1,0,OFFSET(Escalation!$K$2,$Y113,MAX(Escalation!$C$2,BU$4-$W113))),
     IF(SSSModel!$C$4="PV",IF(DS$4=$W113,$EA113*(1+SSSModel!$C$2),0),
     IF(SSSModel!$C$4="FCR",IF(AND(DS$4&gt;=$W113,OFFSET(Profiles!$K$2,$Z113,MAX(Profiles!$C$2,BU$4-$W113))&gt;0),$EC113,0),0))))))</f>
        <v>0</v>
      </c>
      <c r="DT113" s="135">
        <f ca="1">IF(OR($Z113=0,SSSModel!$C$4="CF"),BV113,
IF(LEFT($V113,3)="ON_",
     IF(SSSModel!$C$4="RR",SUMPRODUCT(OFFSET($AC113,0,0,1,$CB$2),OFFSET(Profiles!$K$28,($Z113-1)*(Profiles!$I$26+1)+DT$4-SSSModel!$C$3+1,0,1,$CB$2)),
     IF(SSSModel!$C$4="ECC",$EA113*$EB113*SUMPRODUCT(OFFSET($AC113,0,MAX(0,DT$4-$DZ113-$CA$4+1),1,MIN($DZ113,DT$4-$CA$4+1)),OFFSET(Escalation!$K$24,($Y113-1)*(Escalation!$I$22+1)+DT$4-SSSModel!$C$3+1,MAX(0,DT$4-$DZ113-$CA$4+1),1,MIN($DZ113,DT$4-$CA$4+1))),
     IF(SSSModel!$C$4="PV",BV113*$EA113*(1+SSSModel!$C$2),
     IF(SSSModel!$C$4="FCR",$EC113*SUM(OFFSET($AC113,0,MAX(DT$4-$AC$4-$DZ113+1,0),1,MIN($DZ113,DT$4-$AC$4+1))),0)))),
SUM($AC113:$BZ113)*
     IF(SSSModel!$C$4="RR",OFFSET(Profiles!$K$2,$Z113,MAX(Profiles!$C$2,BV$4-$W113)),
     IF(SSSModel!$C$4="ECC",$EA113*$EB113*IF(MAX(Escalation!$C$2,BV$4-$W113)&gt;$DZ113-1,0,OFFSET(Escalation!$K$2,$Y113,MAX(Escalation!$C$2,BV$4-$W113))),
     IF(SSSModel!$C$4="PV",IF(DT$4=$W113,$EA113*(1+SSSModel!$C$2),0),
     IF(SSSModel!$C$4="FCR",IF(AND(DT$4&gt;=$W113,OFFSET(Profiles!$K$2,$Z113,MAX(Profiles!$C$2,BV$4-$W113))&gt;0),$EC113,0),0))))))</f>
        <v>0</v>
      </c>
      <c r="DU113" s="135">
        <f ca="1">IF(OR($Z113=0,SSSModel!$C$4="CF"),BW113,
IF(LEFT($V113,3)="ON_",
     IF(SSSModel!$C$4="RR",SUMPRODUCT(OFFSET($AC113,0,0,1,$CB$2),OFFSET(Profiles!$K$28,($Z113-1)*(Profiles!$I$26+1)+DU$4-SSSModel!$C$3+1,0,1,$CB$2)),
     IF(SSSModel!$C$4="ECC",$EA113*$EB113*SUMPRODUCT(OFFSET($AC113,0,MAX(0,DU$4-$DZ113-$CA$4+1),1,MIN($DZ113,DU$4-$CA$4+1)),OFFSET(Escalation!$K$24,($Y113-1)*(Escalation!$I$22+1)+DU$4-SSSModel!$C$3+1,MAX(0,DU$4-$DZ113-$CA$4+1),1,MIN($DZ113,DU$4-$CA$4+1))),
     IF(SSSModel!$C$4="PV",BW113*$EA113*(1+SSSModel!$C$2),
     IF(SSSModel!$C$4="FCR",$EC113*SUM(OFFSET($AC113,0,MAX(DU$4-$AC$4-$DZ113+1,0),1,MIN($DZ113,DU$4-$AC$4+1))),0)))),
SUM($AC113:$BZ113)*
     IF(SSSModel!$C$4="RR",OFFSET(Profiles!$K$2,$Z113,MAX(Profiles!$C$2,BW$4-$W113)),
     IF(SSSModel!$C$4="ECC",$EA113*$EB113*IF(MAX(Escalation!$C$2,BW$4-$W113)&gt;$DZ113-1,0,OFFSET(Escalation!$K$2,$Y113,MAX(Escalation!$C$2,BW$4-$W113))),
     IF(SSSModel!$C$4="PV",IF(DU$4=$W113,$EA113*(1+SSSModel!$C$2),0),
     IF(SSSModel!$C$4="FCR",IF(AND(DU$4&gt;=$W113,OFFSET(Profiles!$K$2,$Z113,MAX(Profiles!$C$2,BW$4-$W113))&gt;0),$EC113,0),0))))))</f>
        <v>0</v>
      </c>
      <c r="DV113" s="136">
        <f ca="1">IF(OR($Z113=0,SSSModel!$C$4="CF"),BX113,
IF(LEFT($V113,3)="ON_",
     IF(SSSModel!$C$4="RR",SUMPRODUCT(OFFSET($AC113,0,0,1,$CB$2),OFFSET(Profiles!$K$28,($Z113-1)*(Profiles!$I$26+1)+DV$4-SSSModel!$C$3+1,0,1,$CB$2)),
     IF(SSSModel!$C$4="ECC",$EA113*$EB113*SUMPRODUCT(OFFSET($AC113,0,MAX(0,DV$4-$DZ113-$CA$4+1),1,MIN($DZ113,DV$4-$CA$4+1)),OFFSET(Escalation!$K$24,($Y113-1)*(Escalation!$I$22+1)+DV$4-SSSModel!$C$3+1,MAX(0,DV$4-$DZ113-$CA$4+1),1,MIN($DZ113,DV$4-$CA$4+1))),
     IF(SSSModel!$C$4="PV",BX113*$EA113*(1+SSSModel!$C$2),
     IF(SSSModel!$C$4="FCR",$EC113*SUM(OFFSET($AC113,0,MAX(DV$4-$AC$4-$DZ113+1,0),1,MIN($DZ113,DV$4-$AC$4+1))),0)))),
SUM($AC113:$BZ113)*
     IF(SSSModel!$C$4="RR",OFFSET(Profiles!$K$2,$Z113,MAX(Profiles!$C$2,BX$4-$W113)),
     IF(SSSModel!$C$4="ECC",$EA113*$EB113*IF(MAX(Escalation!$C$2,BX$4-$W113)&gt;$DZ113-1,0,OFFSET(Escalation!$K$2,$Y113,MAX(Escalation!$C$2,BX$4-$W113))),
     IF(SSSModel!$C$4="PV",IF(DV$4=$W113,$EA113*(1+SSSModel!$C$2),0),
     IF(SSSModel!$C$4="FCR",IF(AND(DV$4&gt;=$W113,OFFSET(Profiles!$K$2,$Z113,MAX(Profiles!$C$2,BX$4-$W113))&gt;0),$EC113,0),0))))))</f>
        <v>0</v>
      </c>
      <c r="DW113" s="136">
        <f ca="1">IF(OR($Z113=0,SSSModel!$C$4="CF"),BY113,
IF(LEFT($V113,3)="ON_",
     IF(SSSModel!$C$4="RR",SUMPRODUCT(OFFSET($AC113,0,0,1,$CB$2),OFFSET(Profiles!$K$28,($Z113-1)*(Profiles!$I$26+1)+DW$4-SSSModel!$C$3+1,0,1,$CB$2)),
     IF(SSSModel!$C$4="ECC",$EA113*$EB113*SUMPRODUCT(OFFSET($AC113,0,MAX(0,DW$4-$DZ113-$CA$4+1),1,MIN($DZ113,DW$4-$CA$4+1)),OFFSET(Escalation!$K$24,($Y113-1)*(Escalation!$I$22+1)+DW$4-SSSModel!$C$3+1,MAX(0,DW$4-$DZ113-$CA$4+1),1,MIN($DZ113,DW$4-$CA$4+1))),
     IF(SSSModel!$C$4="PV",BY113*$EA113*(1+SSSModel!$C$2),
     IF(SSSModel!$C$4="FCR",$EC113*SUM(OFFSET($AC113,0,MAX(DW$4-$AC$4-$DZ113+1,0),1,MIN($DZ113,DW$4-$AC$4+1))),0)))),
SUM($AC113:$BZ113)*
     IF(SSSModel!$C$4="RR",OFFSET(Profiles!$K$2,$Z113,MAX(Profiles!$C$2,BY$4-$W113)),
     IF(SSSModel!$C$4="ECC",$EA113*$EB113*IF(MAX(Escalation!$C$2,BY$4-$W113)&gt;$DZ113-1,0,OFFSET(Escalation!$K$2,$Y113,MAX(Escalation!$C$2,BY$4-$W113))),
     IF(SSSModel!$C$4="PV",IF(DW$4=$W113,$EA113*(1+SSSModel!$C$2),0),
     IF(SSSModel!$C$4="FCR",IF(AND(DW$4&gt;=$W113,OFFSET(Profiles!$K$2,$Z113,MAX(Profiles!$C$2,BY$4-$W113))&gt;0),$EC113,0),0))))))</f>
        <v>0</v>
      </c>
      <c r="DX113" s="136">
        <f ca="1">IF(OR($Z113=0,SSSModel!$C$4="CF"),BZ113,
IF(LEFT($V113,3)="ON_",
     IF(SSSModel!$C$4="RR",SUMPRODUCT(OFFSET($AC113,0,0,1,$CB$2),OFFSET(Profiles!$K$28,($Z113-1)*(Profiles!$I$26+1)+DX$4-SSSModel!$C$3+1,0,1,$CB$2)),
     IF(SSSModel!$C$4="ECC",$EA113*$EB113*SUMPRODUCT(OFFSET($AC113,0,MAX(0,DX$4-$DZ113-$CA$4+1),1,MIN($DZ113,DX$4-$CA$4+1)),OFFSET(Escalation!$K$24,($Y113-1)*(Escalation!$I$22+1)+DX$4-SSSModel!$C$3+1,MAX(0,DX$4-$DZ113-$CA$4+1),1,MIN($DZ113,DX$4-$CA$4+1))),
     IF(SSSModel!$C$4="PV",BZ113*$EA113*(1+SSSModel!$C$2),
     IF(SSSModel!$C$4="FCR",$EC113*SUM(OFFSET($AC113,0,MAX(DX$4-$AC$4-$DZ113+1,0),1,MIN($DZ113,DX$4-$AC$4+1))),0)))),
SUM($AC113:$BZ113)*
     IF(SSSModel!$C$4="RR",OFFSET(Profiles!$K$2,$Z113,MAX(Profiles!$C$2,BZ$4-$W113)),
     IF(SSSModel!$C$4="ECC",$EA113*$EB113*IF(MAX(Escalation!$C$2,BZ$4-$W113)&gt;$DZ113-1,0,OFFSET(Escalation!$K$2,$Y113,MAX(Escalation!$C$2,BZ$4-$W113))),
     IF(SSSModel!$C$4="PV",IF(DX$4=$W113,$EA113*(1+SSSModel!$C$2),0),
     IF(SSSModel!$C$4="FCR",IF(AND(DX$4&gt;=$W113,OFFSET(Profiles!$K$2,$Z113,MAX(Profiles!$C$2,BZ$4-$W113))&gt;0),$EC113,0),0))))))</f>
        <v>0</v>
      </c>
      <c r="DY113" s="82">
        <f ca="1">IF($Y113=0,0,OFFSET(Escalation!$B$2,$Y113,0))</f>
        <v>0</v>
      </c>
      <c r="DZ113" s="80">
        <f ca="1">IF($Z113=0,0,COUNTIF(OFFSET(Profiles!$K$2,$Z113,0,1,50),"&gt;0"))</f>
        <v>0</v>
      </c>
      <c r="EA113" s="137">
        <f ca="1">IF($Z113=0,0,SUMPRODUCT(Profiles!$C$20:$BH$20,OFFSET(Profiles!$C$2,$Z113,0,1,Profiles!$B$1)))</f>
        <v>0</v>
      </c>
      <c r="EB113" s="24">
        <f>IF($Z113=0,0,((1-(1+DY113)/(1+SSSModel!$C$2))/(1-((1+DY113)/(1+SSSModel!$C$2))^DZ113))*(1+SSSModel!$C$2))</f>
        <v>0</v>
      </c>
      <c r="EC113" s="24">
        <f>IF($Z113=0,0,-PMT(SSSModel!$C$2,DZ113,EA113))</f>
        <v>0</v>
      </c>
    </row>
    <row r="114" spans="3:133" x14ac:dyDescent="0.35">
      <c r="C114" s="18">
        <f t="shared" si="12"/>
        <v>11</v>
      </c>
      <c r="D114" s="18">
        <f t="shared" si="13"/>
        <v>10</v>
      </c>
      <c r="E114" s="18">
        <f t="shared" ca="1" si="16"/>
        <v>0</v>
      </c>
      <c r="G114" s="25" t="str">
        <f ca="1">IF($E114=0,"",OFFSET(Resources!B$26,$E114,0))</f>
        <v/>
      </c>
      <c r="H114" s="25" t="str">
        <f ca="1">IF($E114=0,"",OFFSET(Resources!C$26,$E114,0))</f>
        <v/>
      </c>
      <c r="I114" s="25" t="str">
        <f ca="1">IF($E114=0,"",OFFSET(Resources!$E$26,$E114,0))</f>
        <v/>
      </c>
      <c r="J114" s="16">
        <v>1</v>
      </c>
      <c r="K114" s="16" t="s">
        <v>150</v>
      </c>
      <c r="L114" s="25" t="str">
        <f ca="1">OFFSET(Resources!$CG$24,0,$C114-1)</f>
        <v>Energy Price</v>
      </c>
      <c r="M114" s="25" t="str">
        <f ca="1">OFFSET(Resources!$CG$25,0,$C114-1)</f>
        <v>O&amp;M</v>
      </c>
      <c r="N114" s="1">
        <v>1</v>
      </c>
      <c r="O114" s="7">
        <f ca="1">IF($E114=0,0,OFFSET(Resources!$CG$26,$E114,$C114-1))</f>
        <v>0</v>
      </c>
      <c r="P114" s="25" t="str">
        <f ca="1">OFFSET(Resources!$CG$26,0,$C114-1)</f>
        <v>$/Yr</v>
      </c>
      <c r="Q114" s="18">
        <f ca="1">IF($E114=0,0,OFFSET(GenAlts!$W$4,$E114,$D114-1))</f>
        <v>0</v>
      </c>
      <c r="R114" s="1">
        <v>1</v>
      </c>
      <c r="S114" t="str">
        <f ca="1">IF($E114=0,"",OFFSET(Resources!$R$26,$E114,0))</f>
        <v/>
      </c>
      <c r="T114" s="116" t="str">
        <f ca="1">IF(OR($E114=0,OFFSET(Resources!$N$26,$E114,0)=0),"",OFFSET(Resources!$N$26,$E114,0))</f>
        <v/>
      </c>
      <c r="U114" s="25">
        <f ca="1">IF($E114=0,0,OFFSET(Resources!$AB$26,$E114,($C114-1)*Resources!$CI$20))</f>
        <v>0</v>
      </c>
      <c r="V114" s="1"/>
      <c r="W114">
        <f t="shared" ca="1" si="15"/>
        <v>0</v>
      </c>
      <c r="X114">
        <f ca="1">IF(T114="",0,MATCH(T114,Profiles!$A$3:$A$22,0))</f>
        <v>0</v>
      </c>
      <c r="Y114" s="10">
        <f ca="1">IF(U114=0,0,MATCH(U114,Escalation!$A$3:$A$18,0))</f>
        <v>0</v>
      </c>
      <c r="Z114">
        <f>IF(V114="",0,MATCH(V114,Profiles!$A$3:$A$22,0))</f>
        <v>0</v>
      </c>
      <c r="AA114" s="8"/>
      <c r="AB114" s="8">
        <v>0</v>
      </c>
      <c r="AC114" s="72">
        <f ca="1">IF(OR(AC$4&lt;$Q114,AC$4&gt;$Q114+IF($S114="",1000,$S114)-1),0,IF(MOD(AC$4-$Q114,IF($R114="",1000,$R114))=0,$O114,0))*IF($Y114&gt;0,(1+INDEX(Escalation!$B$3:$B$18,$Y114,0))^(AC$4-SSSModel!$C$5),1)*IF($X114=0,1,OFFSET(Profiles!$K$2,$X114,MAX(Profiles!$C$2,AC$4-$Q114)))*IF($AA114=1,(1+SSSModel!#REF!),1)</f>
        <v>0</v>
      </c>
      <c r="AD114" s="72">
        <f ca="1">IF(OR(AD$4&lt;$Q114,AD$4&gt;$Q114+IF($S114="",1000,$S114)-1),0,IF(MOD(AD$4-$Q114,IF($R114="",1000,$R114))=0,$O114,0))*IF($Y114&gt;0,(1+INDEX(Escalation!$B$3:$B$18,$Y114,0))^(AD$4-SSSModel!$C$5),1)*IF($X114=0,1,OFFSET(Profiles!$K$2,$X114,MAX(Profiles!$C$2,AD$4-$Q114)))*IF($AA114=1,(1+SSSModel!#REF!),1)</f>
        <v>0</v>
      </c>
      <c r="AE114" s="72">
        <f ca="1">IF(OR(AE$4&lt;$Q114,AE$4&gt;$Q114+IF($S114="",1000,$S114)-1),0,IF(MOD(AE$4-$Q114,IF($R114="",1000,$R114))=0,$O114,0))*IF($Y114&gt;0,(1+INDEX(Escalation!$B$3:$B$18,$Y114,0))^(AE$4-SSSModel!$C$5),1)*IF($X114=0,1,OFFSET(Profiles!$K$2,$X114,MAX(Profiles!$C$2,AE$4-$Q114)))*IF($AA114=1,(1+SSSModel!#REF!),1)</f>
        <v>0</v>
      </c>
      <c r="AF114" s="72">
        <f ca="1">IF(OR(AF$4&lt;$Q114,AF$4&gt;$Q114+IF($S114="",1000,$S114)-1),0,IF(MOD(AF$4-$Q114,IF($R114="",1000,$R114))=0,$O114,0))*IF($Y114&gt;0,(1+INDEX(Escalation!$B$3:$B$18,$Y114,0))^(AF$4-SSSModel!$C$5),1)*IF($X114=0,1,OFFSET(Profiles!$K$2,$X114,MAX(Profiles!$C$2,AF$4-$Q114)))*IF($AA114=1,(1+SSSModel!#REF!),1)</f>
        <v>0</v>
      </c>
      <c r="AG114" s="72">
        <f ca="1">IF(OR(AG$4&lt;$Q114,AG$4&gt;$Q114+IF($S114="",1000,$S114)-1),0,IF(MOD(AG$4-$Q114,IF($R114="",1000,$R114))=0,$O114,0))*IF($Y114&gt;0,(1+INDEX(Escalation!$B$3:$B$18,$Y114,0))^(AG$4-SSSModel!$C$5),1)*IF($X114=0,1,OFFSET(Profiles!$K$2,$X114,MAX(Profiles!$C$2,AG$4-$Q114)))*IF($AA114=1,(1+SSSModel!#REF!),1)</f>
        <v>0</v>
      </c>
      <c r="AH114" s="72">
        <f ca="1">IF(OR(AH$4&lt;$Q114,AH$4&gt;$Q114+IF($S114="",1000,$S114)-1),0,IF(MOD(AH$4-$Q114,IF($R114="",1000,$R114))=0,$O114,0))*IF($Y114&gt;0,(1+INDEX(Escalation!$B$3:$B$18,$Y114,0))^(AH$4-SSSModel!$C$5),1)*IF($X114=0,1,OFFSET(Profiles!$K$2,$X114,MAX(Profiles!$C$2,AH$4-$Q114)))*IF($AA114=1,(1+SSSModel!#REF!),1)</f>
        <v>0</v>
      </c>
      <c r="AI114" s="72">
        <f ca="1">IF(OR(AI$4&lt;$Q114,AI$4&gt;$Q114+IF($S114="",1000,$S114)-1),0,IF(MOD(AI$4-$Q114,IF($R114="",1000,$R114))=0,$O114,0))*IF($Y114&gt;0,(1+INDEX(Escalation!$B$3:$B$18,$Y114,0))^(AI$4-SSSModel!$C$5),1)*IF($X114=0,1,OFFSET(Profiles!$K$2,$X114,MAX(Profiles!$C$2,AI$4-$Q114)))*IF($AA114=1,(1+SSSModel!#REF!),1)</f>
        <v>0</v>
      </c>
      <c r="AJ114" s="72">
        <f ca="1">IF(OR(AJ$4&lt;$Q114,AJ$4&gt;$Q114+IF($S114="",1000,$S114)-1),0,IF(MOD(AJ$4-$Q114,IF($R114="",1000,$R114))=0,$O114,0))*IF($Y114&gt;0,(1+INDEX(Escalation!$B$3:$B$18,$Y114,0))^(AJ$4-SSSModel!$C$5),1)*IF($X114=0,1,OFFSET(Profiles!$K$2,$X114,MAX(Profiles!$C$2,AJ$4-$Q114)))*IF($AA114=1,(1+SSSModel!#REF!),1)</f>
        <v>0</v>
      </c>
      <c r="AK114" s="72">
        <f ca="1">IF(OR(AK$4&lt;$Q114,AK$4&gt;$Q114+IF($S114="",1000,$S114)-1),0,IF(MOD(AK$4-$Q114,IF($R114="",1000,$R114))=0,$O114,0))*IF($Y114&gt;0,(1+INDEX(Escalation!$B$3:$B$18,$Y114,0))^(AK$4-SSSModel!$C$5),1)*IF($X114=0,1,OFFSET(Profiles!$K$2,$X114,MAX(Profiles!$C$2,AK$4-$Q114)))*IF($AA114=1,(1+SSSModel!#REF!),1)</f>
        <v>0</v>
      </c>
      <c r="AL114" s="72">
        <f ca="1">IF(OR(AL$4&lt;$Q114,AL$4&gt;$Q114+IF($S114="",1000,$S114)-1),0,IF(MOD(AL$4-$Q114,IF($R114="",1000,$R114))=0,$O114,0))*IF($Y114&gt;0,(1+INDEX(Escalation!$B$3:$B$18,$Y114,0))^(AL$4-SSSModel!$C$5),1)*IF($X114=0,1,OFFSET(Profiles!$K$2,$X114,MAX(Profiles!$C$2,AL$4-$Q114)))*IF($AA114=1,(1+SSSModel!#REF!),1)</f>
        <v>0</v>
      </c>
      <c r="AM114" s="72">
        <f ca="1">IF(OR(AM$4&lt;$Q114,AM$4&gt;$Q114+IF($S114="",1000,$S114)-1),0,IF(MOD(AM$4-$Q114,IF($R114="",1000,$R114))=0,$O114,0))*IF($Y114&gt;0,(1+INDEX(Escalation!$B$3:$B$18,$Y114,0))^(AM$4-SSSModel!$C$5),1)*IF($X114=0,1,OFFSET(Profiles!$K$2,$X114,MAX(Profiles!$C$2,AM$4-$Q114)))*IF($AA114=1,(1+SSSModel!#REF!),1)</f>
        <v>0</v>
      </c>
      <c r="AN114" s="72">
        <f ca="1">IF(OR(AN$4&lt;$Q114,AN$4&gt;$Q114+IF($S114="",1000,$S114)-1),0,IF(MOD(AN$4-$Q114,IF($R114="",1000,$R114))=0,$O114,0))*IF($Y114&gt;0,(1+INDEX(Escalation!$B$3:$B$18,$Y114,0))^(AN$4-SSSModel!$C$5),1)*IF($X114=0,1,OFFSET(Profiles!$K$2,$X114,MAX(Profiles!$C$2,AN$4-$Q114)))*IF($AA114=1,(1+SSSModel!#REF!),1)</f>
        <v>0</v>
      </c>
      <c r="AO114" s="72">
        <f ca="1">IF(OR(AO$4&lt;$Q114,AO$4&gt;$Q114+IF($S114="",1000,$S114)-1),0,IF(MOD(AO$4-$Q114,IF($R114="",1000,$R114))=0,$O114,0))*IF($Y114&gt;0,(1+INDEX(Escalation!$B$3:$B$18,$Y114,0))^(AO$4-SSSModel!$C$5),1)*IF($X114=0,1,OFFSET(Profiles!$K$2,$X114,MAX(Profiles!$C$2,AO$4-$Q114)))*IF($AA114=1,(1+SSSModel!#REF!),1)</f>
        <v>0</v>
      </c>
      <c r="AP114" s="72">
        <f ca="1">IF(OR(AP$4&lt;$Q114,AP$4&gt;$Q114+IF($S114="",1000,$S114)-1),0,IF(MOD(AP$4-$Q114,IF($R114="",1000,$R114))=0,$O114,0))*IF($Y114&gt;0,(1+INDEX(Escalation!$B$3:$B$18,$Y114,0))^(AP$4-SSSModel!$C$5),1)*IF($X114=0,1,OFFSET(Profiles!$K$2,$X114,MAX(Profiles!$C$2,AP$4-$Q114)))*IF($AA114=1,(1+SSSModel!#REF!),1)</f>
        <v>0</v>
      </c>
      <c r="AQ114" s="72">
        <f ca="1">IF(OR(AQ$4&lt;$Q114,AQ$4&gt;$Q114+IF($S114="",1000,$S114)-1),0,IF(MOD(AQ$4-$Q114,IF($R114="",1000,$R114))=0,$O114,0))*IF($Y114&gt;0,(1+INDEX(Escalation!$B$3:$B$18,$Y114,0))^(AQ$4-SSSModel!$C$5),1)*IF($X114=0,1,OFFSET(Profiles!$K$2,$X114,MAX(Profiles!$C$2,AQ$4-$Q114)))*IF($AA114=1,(1+SSSModel!#REF!),1)</f>
        <v>0</v>
      </c>
      <c r="AR114" s="72">
        <f ca="1">IF(OR(AR$4&lt;$Q114,AR$4&gt;$Q114+IF($S114="",1000,$S114)-1),0,IF(MOD(AR$4-$Q114,IF($R114="",1000,$R114))=0,$O114,0))*IF($Y114&gt;0,(1+INDEX(Escalation!$B$3:$B$18,$Y114,0))^(AR$4-SSSModel!$C$5),1)*IF($X114=0,1,OFFSET(Profiles!$K$2,$X114,MAX(Profiles!$C$2,AR$4-$Q114)))*IF($AA114=1,(1+SSSModel!#REF!),1)</f>
        <v>0</v>
      </c>
      <c r="AS114" s="72">
        <f ca="1">IF(OR(AS$4&lt;$Q114,AS$4&gt;$Q114+IF($S114="",1000,$S114)-1),0,IF(MOD(AS$4-$Q114,IF($R114="",1000,$R114))=0,$O114,0))*IF($Y114&gt;0,(1+INDEX(Escalation!$B$3:$B$18,$Y114,0))^(AS$4-SSSModel!$C$5),1)*IF($X114=0,1,OFFSET(Profiles!$K$2,$X114,MAX(Profiles!$C$2,AS$4-$Q114)))*IF($AA114=1,(1+SSSModel!#REF!),1)</f>
        <v>0</v>
      </c>
      <c r="AT114" s="72">
        <f ca="1">IF(OR(AT$4&lt;$Q114,AT$4&gt;$Q114+IF($S114="",1000,$S114)-1),0,IF(MOD(AT$4-$Q114,IF($R114="",1000,$R114))=0,$O114,0))*IF($Y114&gt;0,(1+INDEX(Escalation!$B$3:$B$18,$Y114,0))^(AT$4-SSSModel!$C$5),1)*IF($X114=0,1,OFFSET(Profiles!$K$2,$X114,MAX(Profiles!$C$2,AT$4-$Q114)))*IF($AA114=1,(1+SSSModel!#REF!),1)</f>
        <v>0</v>
      </c>
      <c r="AU114" s="72">
        <f ca="1">IF(OR(AU$4&lt;$Q114,AU$4&gt;$Q114+IF($S114="",1000,$S114)-1),0,IF(MOD(AU$4-$Q114,IF($R114="",1000,$R114))=0,$O114,0))*IF($Y114&gt;0,(1+INDEX(Escalation!$B$3:$B$18,$Y114,0))^(AU$4-SSSModel!$C$5),1)*IF($X114=0,1,OFFSET(Profiles!$K$2,$X114,MAX(Profiles!$C$2,AU$4-$Q114)))*IF($AA114=1,(1+SSSModel!#REF!),1)</f>
        <v>0</v>
      </c>
      <c r="AV114" s="72">
        <f ca="1">IF(OR(AV$4&lt;$Q114,AV$4&gt;$Q114+IF($S114="",1000,$S114)-1),0,IF(MOD(AV$4-$Q114,IF($R114="",1000,$R114))=0,$O114,0))*IF($Y114&gt;0,(1+INDEX(Escalation!$B$3:$B$18,$Y114,0))^(AV$4-SSSModel!$C$5),1)*IF($X114=0,1,OFFSET(Profiles!$K$2,$X114,MAX(Profiles!$C$2,AV$4-$Q114)))*IF($AA114=1,(1+SSSModel!#REF!),1)</f>
        <v>0</v>
      </c>
      <c r="AW114" s="72">
        <f ca="1">IF(OR(AW$4&lt;$Q114,AW$4&gt;$Q114+IF($S114="",1000,$S114)-1),0,IF(MOD(AW$4-$Q114,IF($R114="",1000,$R114))=0,$O114,0))*IF($Y114&gt;0,(1+INDEX(Escalation!$B$3:$B$18,$Y114,0))^(AW$4-SSSModel!$C$5),1)*IF($X114=0,1,OFFSET(Profiles!$K$2,$X114,MAX(Profiles!$C$2,AW$4-$Q114)))*IF($AA114=1,(1+SSSModel!#REF!),1)</f>
        <v>0</v>
      </c>
      <c r="AX114" s="72">
        <f ca="1">IF(OR(AX$4&lt;$Q114,AX$4&gt;$Q114+IF($S114="",1000,$S114)-1),0,IF(MOD(AX$4-$Q114,IF($R114="",1000,$R114))=0,$O114,0))*IF($Y114&gt;0,(1+INDEX(Escalation!$B$3:$B$18,$Y114,0))^(AX$4-SSSModel!$C$5),1)*IF($X114=0,1,OFFSET(Profiles!$K$2,$X114,MAX(Profiles!$C$2,AX$4-$Q114)))*IF($AA114=1,(1+SSSModel!#REF!),1)</f>
        <v>0</v>
      </c>
      <c r="AY114" s="72">
        <f ca="1">IF(OR(AY$4&lt;$Q114,AY$4&gt;$Q114+IF($S114="",1000,$S114)-1),0,IF(MOD(AY$4-$Q114,IF($R114="",1000,$R114))=0,$O114,0))*IF($Y114&gt;0,(1+INDEX(Escalation!$B$3:$B$18,$Y114,0))^(AY$4-SSSModel!$C$5),1)*IF($X114=0,1,OFFSET(Profiles!$K$2,$X114,MAX(Profiles!$C$2,AY$4-$Q114)))*IF($AA114=1,(1+SSSModel!#REF!),1)</f>
        <v>0</v>
      </c>
      <c r="AZ114" s="72">
        <f ca="1">IF(OR(AZ$4&lt;$Q114,AZ$4&gt;$Q114+IF($S114="",1000,$S114)-1),0,IF(MOD(AZ$4-$Q114,IF($R114="",1000,$R114))=0,$O114,0))*IF($Y114&gt;0,(1+INDEX(Escalation!$B$3:$B$18,$Y114,0))^(AZ$4-SSSModel!$C$5),1)*IF($X114=0,1,OFFSET(Profiles!$K$2,$X114,MAX(Profiles!$C$2,AZ$4-$Q114)))*IF($AA114=1,(1+SSSModel!#REF!),1)</f>
        <v>0</v>
      </c>
      <c r="BA114" s="72">
        <f ca="1">IF(OR(BA$4&lt;$Q114,BA$4&gt;$Q114+IF($S114="",1000,$S114)-1),0,IF(MOD(BA$4-$Q114,IF($R114="",1000,$R114))=0,$O114,0))*IF($Y114&gt;0,(1+INDEX(Escalation!$B$3:$B$18,$Y114,0))^(BA$4-SSSModel!$C$5),1)*IF($X114=0,1,OFFSET(Profiles!$K$2,$X114,MAX(Profiles!$C$2,BA$4-$Q114)))*IF($AA114=1,(1+SSSModel!#REF!),1)</f>
        <v>0</v>
      </c>
      <c r="BB114" s="72">
        <f ca="1">IF(OR(BB$4&lt;$Q114,BB$4&gt;$Q114+IF($S114="",1000,$S114)-1),0,IF(MOD(BB$4-$Q114,IF($R114="",1000,$R114))=0,$O114,0))*IF($Y114&gt;0,(1+INDEX(Escalation!$B$3:$B$18,$Y114,0))^(BB$4-SSSModel!$C$5),1)*IF($X114=0,1,OFFSET(Profiles!$K$2,$X114,MAX(Profiles!$C$2,BB$4-$Q114)))*IF($AA114=1,(1+SSSModel!#REF!),1)</f>
        <v>0</v>
      </c>
      <c r="BC114" s="72">
        <f ca="1">IF(OR(BC$4&lt;$Q114,BC$4&gt;$Q114+IF($S114="",1000,$S114)-1),0,IF(MOD(BC$4-$Q114,IF($R114="",1000,$R114))=0,$O114,0))*IF($Y114&gt;0,(1+INDEX(Escalation!$B$3:$B$18,$Y114,0))^(BC$4-SSSModel!$C$5),1)*IF($X114=0,1,OFFSET(Profiles!$K$2,$X114,MAX(Profiles!$C$2,BC$4-$Q114)))*IF($AA114=1,(1+SSSModel!#REF!),1)</f>
        <v>0</v>
      </c>
      <c r="BD114" s="72">
        <f ca="1">IF(OR(BD$4&lt;$Q114,BD$4&gt;$Q114+IF($S114="",1000,$S114)-1),0,IF(MOD(BD$4-$Q114,IF($R114="",1000,$R114))=0,$O114,0))*IF($Y114&gt;0,(1+INDEX(Escalation!$B$3:$B$18,$Y114,0))^(BD$4-SSSModel!$C$5),1)*IF($X114=0,1,OFFSET(Profiles!$K$2,$X114,MAX(Profiles!$C$2,BD$4-$Q114)))*IF($AA114=1,(1+SSSModel!#REF!),1)</f>
        <v>0</v>
      </c>
      <c r="BE114" s="72">
        <f ca="1">IF(OR(BE$4&lt;$Q114,BE$4&gt;$Q114+IF($S114="",1000,$S114)-1),0,IF(MOD(BE$4-$Q114,IF($R114="",1000,$R114))=0,$O114,0))*IF($Y114&gt;0,(1+INDEX(Escalation!$B$3:$B$18,$Y114,0))^(BE$4-SSSModel!$C$5),1)*IF($X114=0,1,OFFSET(Profiles!$K$2,$X114,MAX(Profiles!$C$2,BE$4-$Q114)))*IF($AA114=1,(1+SSSModel!#REF!),1)</f>
        <v>0</v>
      </c>
      <c r="BF114" s="72">
        <f ca="1">IF(OR(BF$4&lt;$Q114,BF$4&gt;$Q114+IF($S114="",1000,$S114)-1),0,IF(MOD(BF$4-$Q114,IF($R114="",1000,$R114))=0,$O114,0))*IF($Y114&gt;0,(1+INDEX(Escalation!$B$3:$B$18,$Y114,0))^(BF$4-SSSModel!$C$5),1)*IF($X114=0,1,OFFSET(Profiles!$K$2,$X114,MAX(Profiles!$C$2,BF$4-$Q114)))*IF($AA114=1,(1+SSSModel!#REF!),1)</f>
        <v>0</v>
      </c>
      <c r="BG114" s="72">
        <f ca="1">IF(OR(BG$4&lt;$Q114,BG$4&gt;$Q114+IF($S114="",1000,$S114)-1),0,IF(MOD(BG$4-$Q114,IF($R114="",1000,$R114))=0,$O114,0))*IF($Y114&gt;0,(1+INDEX(Escalation!$B$3:$B$18,$Y114,0))^(BG$4-SSSModel!$C$5),1)*IF($X114=0,1,OFFSET(Profiles!$K$2,$X114,MAX(Profiles!$C$2,BG$4-$Q114)))*IF($AA114=1,(1+SSSModel!#REF!),1)</f>
        <v>0</v>
      </c>
      <c r="BH114" s="72">
        <f ca="1">IF(OR(BH$4&lt;$Q114,BH$4&gt;$Q114+IF($S114="",1000,$S114)-1),0,IF(MOD(BH$4-$Q114,IF($R114="",1000,$R114))=0,$O114,0))*IF($Y114&gt;0,(1+INDEX(Escalation!$B$3:$B$18,$Y114,0))^(BH$4-SSSModel!$C$5),1)*IF($X114=0,1,OFFSET(Profiles!$K$2,$X114,MAX(Profiles!$C$2,BH$4-$Q114)))*IF($AA114=1,(1+SSSModel!#REF!),1)</f>
        <v>0</v>
      </c>
      <c r="BI114" s="72">
        <f ca="1">IF(OR(BI$4&lt;$Q114,BI$4&gt;$Q114+IF($S114="",1000,$S114)-1),0,IF(MOD(BI$4-$Q114,IF($R114="",1000,$R114))=0,$O114,0))*IF($Y114&gt;0,(1+INDEX(Escalation!$B$3:$B$18,$Y114,0))^(BI$4-SSSModel!$C$5),1)*IF($X114=0,1,OFFSET(Profiles!$K$2,$X114,MAX(Profiles!$C$2,BI$4-$Q114)))*IF($AA114=1,(1+SSSModel!#REF!),1)</f>
        <v>0</v>
      </c>
      <c r="BJ114" s="72">
        <f ca="1">IF(OR(BJ$4&lt;$Q114,BJ$4&gt;$Q114+IF($S114="",1000,$S114)-1),0,IF(MOD(BJ$4-$Q114,IF($R114="",1000,$R114))=0,$O114,0))*IF($Y114&gt;0,(1+INDEX(Escalation!$B$3:$B$18,$Y114,0))^(BJ$4-SSSModel!$C$5),1)*IF($X114=0,1,OFFSET(Profiles!$K$2,$X114,MAX(Profiles!$C$2,BJ$4-$Q114)))*IF($AA114=1,(1+SSSModel!#REF!),1)</f>
        <v>0</v>
      </c>
      <c r="BK114" s="72">
        <f ca="1">IF(OR(BK$4&lt;$Q114,BK$4&gt;$Q114+IF($S114="",1000,$S114)-1),0,IF(MOD(BK$4-$Q114,IF($R114="",1000,$R114))=0,$O114,0))*IF($Y114&gt;0,(1+INDEX(Escalation!$B$3:$B$18,$Y114,0))^(BK$4-SSSModel!$C$5),1)*IF($X114=0,1,OFFSET(Profiles!$K$2,$X114,MAX(Profiles!$C$2,BK$4-$Q114)))*IF($AA114=1,(1+SSSModel!#REF!),1)</f>
        <v>0</v>
      </c>
      <c r="BL114" s="72">
        <f ca="1">IF(OR(BL$4&lt;$Q114,BL$4&gt;$Q114+IF($S114="",1000,$S114)-1),0,IF(MOD(BL$4-$Q114,IF($R114="",1000,$R114))=0,$O114,0))*IF($Y114&gt;0,(1+INDEX(Escalation!$B$3:$B$18,$Y114,0))^(BL$4-SSSModel!$C$5),1)*IF($X114=0,1,OFFSET(Profiles!$K$2,$X114,MAX(Profiles!$C$2,BL$4-$Q114)))*IF($AA114=1,(1+SSSModel!#REF!),1)</f>
        <v>0</v>
      </c>
      <c r="BM114" s="72">
        <f ca="1">IF(OR(BM$4&lt;$Q114,BM$4&gt;$Q114+IF($S114="",1000,$S114)-1),0,IF(MOD(BM$4-$Q114,IF($R114="",1000,$R114))=0,$O114,0))*IF($Y114&gt;0,(1+INDEX(Escalation!$B$3:$B$18,$Y114,0))^(BM$4-SSSModel!$C$5),1)*IF($X114=0,1,OFFSET(Profiles!$K$2,$X114,MAX(Profiles!$C$2,BM$4-$Q114)))*IF($AA114=1,(1+SSSModel!#REF!),1)</f>
        <v>0</v>
      </c>
      <c r="BN114" s="72">
        <f ca="1">IF(OR(BN$4&lt;$Q114,BN$4&gt;$Q114+IF($S114="",1000,$S114)-1),0,IF(MOD(BN$4-$Q114,IF($R114="",1000,$R114))=0,$O114,0))*IF($Y114&gt;0,(1+INDEX(Escalation!$B$3:$B$18,$Y114,0))^(BN$4-SSSModel!$C$5),1)*IF($X114=0,1,OFFSET(Profiles!$K$2,$X114,MAX(Profiles!$C$2,BN$4-$Q114)))*IF($AA114=1,(1+SSSModel!#REF!),1)</f>
        <v>0</v>
      </c>
      <c r="BO114" s="72">
        <f ca="1">IF(OR(BO$4&lt;$Q114,BO$4&gt;$Q114+IF($S114="",1000,$S114)-1),0,IF(MOD(BO$4-$Q114,IF($R114="",1000,$R114))=0,$O114,0))*IF($Y114&gt;0,(1+INDEX(Escalation!$B$3:$B$18,$Y114,0))^(BO$4-SSSModel!$C$5),1)*IF($X114=0,1,OFFSET(Profiles!$K$2,$X114,MAX(Profiles!$C$2,BO$4-$Q114)))*IF($AA114=1,(1+SSSModel!#REF!),1)</f>
        <v>0</v>
      </c>
      <c r="BP114" s="72">
        <f ca="1">IF(OR(BP$4&lt;$Q114,BP$4&gt;$Q114+IF($S114="",1000,$S114)-1),0,IF(MOD(BP$4-$Q114,IF($R114="",1000,$R114))=0,$O114,0))*IF($Y114&gt;0,(1+INDEX(Escalation!$B$3:$B$18,$Y114,0))^(BP$4-SSSModel!$C$5),1)*IF($X114=0,1,OFFSET(Profiles!$K$2,$X114,MAX(Profiles!$C$2,BP$4-$Q114)))*IF($AA114=1,(1+SSSModel!#REF!),1)</f>
        <v>0</v>
      </c>
      <c r="BQ114" s="72">
        <f ca="1">IF(OR(BQ$4&lt;$Q114,BQ$4&gt;$Q114+IF($S114="",1000,$S114)-1),0,IF(MOD(BQ$4-$Q114,IF($R114="",1000,$R114))=0,$O114,0))*IF($Y114&gt;0,(1+INDEX(Escalation!$B$3:$B$18,$Y114,0))^(BQ$4-SSSModel!$C$5),1)*IF($X114=0,1,OFFSET(Profiles!$K$2,$X114,MAX(Profiles!$C$2,BQ$4-$Q114)))*IF($AA114=1,(1+SSSModel!#REF!),1)</f>
        <v>0</v>
      </c>
      <c r="BR114" s="72">
        <f ca="1">IF(OR(BR$4&lt;$Q114,BR$4&gt;$Q114+IF($S114="",1000,$S114)-1),0,IF(MOD(BR$4-$Q114,IF($R114="",1000,$R114))=0,$O114,0))*IF($Y114&gt;0,(1+INDEX(Escalation!$B$3:$B$18,$Y114,0))^(BR$4-SSSModel!$C$5),1)*IF($X114=0,1,OFFSET(Profiles!$K$2,$X114,MAX(Profiles!$C$2,BR$4-$Q114)))*IF($AA114=1,(1+SSSModel!#REF!),1)</f>
        <v>0</v>
      </c>
      <c r="BS114" s="72">
        <f ca="1">IF(OR(BS$4&lt;$Q114,BS$4&gt;$Q114+IF($S114="",1000,$S114)-1),0,IF(MOD(BS$4-$Q114,IF($R114="",1000,$R114))=0,$O114,0))*IF($Y114&gt;0,(1+INDEX(Escalation!$B$3:$B$18,$Y114,0))^(BS$4-SSSModel!$C$5),1)*IF($X114=0,1,OFFSET(Profiles!$K$2,$X114,MAX(Profiles!$C$2,BS$4-$Q114)))*IF($AA114=1,(1+SSSModel!#REF!),1)</f>
        <v>0</v>
      </c>
      <c r="BT114" s="72">
        <f ca="1">IF(OR(BT$4&lt;$Q114,BT$4&gt;$Q114+IF($S114="",1000,$S114)-1),0,IF(MOD(BT$4-$Q114,IF($R114="",1000,$R114))=0,$O114,0))*IF($Y114&gt;0,(1+INDEX(Escalation!$B$3:$B$18,$Y114,0))^(BT$4-SSSModel!$C$5),1)*IF($X114=0,1,OFFSET(Profiles!$K$2,$X114,MAX(Profiles!$C$2,BT$4-$Q114)))*IF($AA114=1,(1+SSSModel!#REF!),1)</f>
        <v>0</v>
      </c>
      <c r="BU114" s="72">
        <f ca="1">IF(OR(BU$4&lt;$Q114,BU$4&gt;$Q114+IF($S114="",1000,$S114)-1),0,IF(MOD(BU$4-$Q114,IF($R114="",1000,$R114))=0,$O114,0))*IF($Y114&gt;0,(1+INDEX(Escalation!$B$3:$B$18,$Y114,0))^(BU$4-SSSModel!$C$5),1)*IF($X114=0,1,OFFSET(Profiles!$K$2,$X114,MAX(Profiles!$C$2,BU$4-$Q114)))*IF($AA114=1,(1+SSSModel!#REF!),1)</f>
        <v>0</v>
      </c>
      <c r="BV114" s="72">
        <f ca="1">IF(OR(BV$4&lt;$Q114,BV$4&gt;$Q114+IF($S114="",1000,$S114)-1),0,IF(MOD(BV$4-$Q114,IF($R114="",1000,$R114))=0,$O114,0))*IF($Y114&gt;0,(1+INDEX(Escalation!$B$3:$B$18,$Y114,0))^(BV$4-SSSModel!$C$5),1)*IF($X114=0,1,OFFSET(Profiles!$K$2,$X114,MAX(Profiles!$C$2,BV$4-$Q114)))*IF($AA114=1,(1+SSSModel!#REF!),1)</f>
        <v>0</v>
      </c>
      <c r="BW114" s="72">
        <f ca="1">IF(OR(BW$4&lt;$Q114,BW$4&gt;$Q114+IF($S114="",1000,$S114)-1),0,IF(MOD(BW$4-$Q114,IF($R114="",1000,$R114))=0,$O114,0))*IF($Y114&gt;0,(1+INDEX(Escalation!$B$3:$B$18,$Y114,0))^(BW$4-SSSModel!$C$5),1)*IF($X114=0,1,OFFSET(Profiles!$K$2,$X114,MAX(Profiles!$C$2,BW$4-$Q114)))*IF($AA114=1,(1+SSSModel!#REF!),1)</f>
        <v>0</v>
      </c>
      <c r="BX114" s="72">
        <f ca="1">IF(OR(BX$4&lt;$Q114,BX$4&gt;$Q114+IF($S114="",1000,$S114)-1),0,IF(MOD(BX$4-$Q114,IF($R114="",1000,$R114))=0,$O114,0))*IF($Y114&gt;0,(1+INDEX(Escalation!$B$3:$B$18,$Y114,0))^(BX$4-SSSModel!$C$5),1)*IF($X114=0,1,OFFSET(Profiles!$K$2,$X114,MAX(Profiles!$C$2,BX$4-$Q114)))*IF($AA114=1,(1+SSSModel!#REF!),1)</f>
        <v>0</v>
      </c>
      <c r="BY114" s="72">
        <f ca="1">IF(OR(BY$4&lt;$Q114,BY$4&gt;$Q114+IF($S114="",1000,$S114)-1),0,IF(MOD(BY$4-$Q114,IF($R114="",1000,$R114))=0,$O114,0))*IF($Y114&gt;0,(1+INDEX(Escalation!$B$3:$B$18,$Y114,0))^(BY$4-SSSModel!$C$5),1)*IF($X114=0,1,OFFSET(Profiles!$K$2,$X114,MAX(Profiles!$C$2,BY$4-$Q114)))*IF($AA114=1,(1+SSSModel!#REF!),1)</f>
        <v>0</v>
      </c>
      <c r="BZ114" s="72">
        <f ca="1">IF(OR(BZ$4&lt;$Q114,BZ$4&gt;$Q114+IF($S114="",1000,$S114)-1),0,IF(MOD(BZ$4-$Q114,IF($R114="",1000,$R114))=0,$O114,0))*IF($Y114&gt;0,(1+INDEX(Escalation!$B$3:$B$18,$Y114,0))^(BZ$4-SSSModel!$C$5),1)*IF($X114=0,1,OFFSET(Profiles!$K$2,$X114,MAX(Profiles!$C$2,BZ$4-$Q114)))*IF($AA114=1,(1+SSSModel!#REF!),1)</f>
        <v>0</v>
      </c>
      <c r="CA114" s="134">
        <f ca="1">IF(OR($Z114=0,SSSModel!$C$4="CF"),AC114,
IF(LEFT($V114,3)="ON_",
     IF(SSSModel!$C$4="RR",SUMPRODUCT(OFFSET($AC114,0,0,1,$CB$2),OFFSET(Profiles!$K$28,($Z114-1)*(Profiles!$I$26+1)+CA$4-SSSModel!$C$3+1,0,1,$CB$2)),
     IF(SSSModel!$C$4="ECC",$EA114*$EB114*SUMPRODUCT(OFFSET($AC114,0,MAX(0,CA$4-$DZ114-$CA$4+1),1,MIN($DZ114,CA$4-$CA$4+1)),OFFSET(Escalation!$K$24,($Y114-1)*(Escalation!$I$22+1)+CA$4-SSSModel!$C$3+1,MAX(0,CA$4-$DZ114-$CA$4+1),1,MIN($DZ114,CA$4-$CA$4+1))),
     IF(SSSModel!$C$4="PV",AC114*$EA114*(1+SSSModel!$C$2),
     IF(SSSModel!$C$4="FCR",$EC114*SUM(OFFSET($AC114,0,MAX(CA$4-$AC$4-$DZ114+1,0),1,MIN($DZ114,CA$4-$AC$4+1))),0)))),
SUM($AC114:$BZ114)*
     IF(SSSModel!$C$4="RR",OFFSET(Profiles!$K$2,$Z114,MAX(Profiles!$C$2,AC$4-$W114)),
     IF(SSSModel!$C$4="ECC",$EA114*$EB114*IF(MAX(Escalation!$C$2,AC$4-$W114)&gt;$DZ114-1,0,OFFSET(Escalation!$K$2,$Y114,MAX(Escalation!$C$2,AC$4-$W114))),
     IF(SSSModel!$C$4="PV",IF(CA$4=$W114,$EA114*(1+SSSModel!$C$2),0),
     IF(SSSModel!$C$4="FCR",IF(AND(CA$4&gt;=$W114,OFFSET(Profiles!$K$2,$Z114,MAX(Profiles!$C$2,AC$4-$W114))&gt;0),$EC114,0),0))))))</f>
        <v>0</v>
      </c>
      <c r="CB114" s="135">
        <f ca="1">IF(OR($Z114=0,SSSModel!$C$4="CF"),AD114,
IF(LEFT($V114,3)="ON_",
     IF(SSSModel!$C$4="RR",SUMPRODUCT(OFFSET($AC114,0,0,1,$CB$2),OFFSET(Profiles!$K$28,($Z114-1)*(Profiles!$I$26+1)+CB$4-SSSModel!$C$3+1,0,1,$CB$2)),
     IF(SSSModel!$C$4="ECC",$EA114*$EB114*SUMPRODUCT(OFFSET($AC114,0,MAX(0,CB$4-$DZ114-$CA$4+1),1,MIN($DZ114,CB$4-$CA$4+1)),OFFSET(Escalation!$K$24,($Y114-1)*(Escalation!$I$22+1)+CB$4-SSSModel!$C$3+1,MAX(0,CB$4-$DZ114-$CA$4+1),1,MIN($DZ114,CB$4-$CA$4+1))),
     IF(SSSModel!$C$4="PV",AD114*$EA114*(1+SSSModel!$C$2),
     IF(SSSModel!$C$4="FCR",$EC114*SUM(OFFSET($AC114,0,MAX(CB$4-$AC$4-$DZ114+1,0),1,MIN($DZ114,CB$4-$AC$4+1))),0)))),
SUM($AC114:$BZ114)*
     IF(SSSModel!$C$4="RR",OFFSET(Profiles!$K$2,$Z114,MAX(Profiles!$C$2,AD$4-$W114)),
     IF(SSSModel!$C$4="ECC",$EA114*$EB114*IF(MAX(Escalation!$C$2,AD$4-$W114)&gt;$DZ114-1,0,OFFSET(Escalation!$K$2,$Y114,MAX(Escalation!$C$2,AD$4-$W114))),
     IF(SSSModel!$C$4="PV",IF(CB$4=$W114,$EA114*(1+SSSModel!$C$2),0),
     IF(SSSModel!$C$4="FCR",IF(AND(CB$4&gt;=$W114,OFFSET(Profiles!$K$2,$Z114,MAX(Profiles!$C$2,AD$4-$W114))&gt;0),$EC114,0),0))))))</f>
        <v>0</v>
      </c>
      <c r="CC114" s="135">
        <f ca="1">IF(OR($Z114=0,SSSModel!$C$4="CF"),AE114,
IF(LEFT($V114,3)="ON_",
     IF(SSSModel!$C$4="RR",SUMPRODUCT(OFFSET($AC114,0,0,1,$CB$2),OFFSET(Profiles!$K$28,($Z114-1)*(Profiles!$I$26+1)+CC$4-SSSModel!$C$3+1,0,1,$CB$2)),
     IF(SSSModel!$C$4="ECC",$EA114*$EB114*SUMPRODUCT(OFFSET($AC114,0,MAX(0,CC$4-$DZ114-$CA$4+1),1,MIN($DZ114,CC$4-$CA$4+1)),OFFSET(Escalation!$K$24,($Y114-1)*(Escalation!$I$22+1)+CC$4-SSSModel!$C$3+1,MAX(0,CC$4-$DZ114-$CA$4+1),1,MIN($DZ114,CC$4-$CA$4+1))),
     IF(SSSModel!$C$4="PV",AE114*$EA114*(1+SSSModel!$C$2),
     IF(SSSModel!$C$4="FCR",$EC114*SUM(OFFSET($AC114,0,MAX(CC$4-$AC$4-$DZ114+1,0),1,MIN($DZ114,CC$4-$AC$4+1))),0)))),
SUM($AC114:$BZ114)*
     IF(SSSModel!$C$4="RR",OFFSET(Profiles!$K$2,$Z114,MAX(Profiles!$C$2,AE$4-$W114)),
     IF(SSSModel!$C$4="ECC",$EA114*$EB114*IF(MAX(Escalation!$C$2,AE$4-$W114)&gt;$DZ114-1,0,OFFSET(Escalation!$K$2,$Y114,MAX(Escalation!$C$2,AE$4-$W114))),
     IF(SSSModel!$C$4="PV",IF(CC$4=$W114,$EA114*(1+SSSModel!$C$2),0),
     IF(SSSModel!$C$4="FCR",IF(AND(CC$4&gt;=$W114,OFFSET(Profiles!$K$2,$Z114,MAX(Profiles!$C$2,AE$4-$W114))&gt;0),$EC114,0),0))))))</f>
        <v>0</v>
      </c>
      <c r="CD114" s="135">
        <f ca="1">IF(OR($Z114=0,SSSModel!$C$4="CF"),AF114,
IF(LEFT($V114,3)="ON_",
     IF(SSSModel!$C$4="RR",SUMPRODUCT(OFFSET($AC114,0,0,1,$CB$2),OFFSET(Profiles!$K$28,($Z114-1)*(Profiles!$I$26+1)+CD$4-SSSModel!$C$3+1,0,1,$CB$2)),
     IF(SSSModel!$C$4="ECC",$EA114*$EB114*SUMPRODUCT(OFFSET($AC114,0,MAX(0,CD$4-$DZ114-$CA$4+1),1,MIN($DZ114,CD$4-$CA$4+1)),OFFSET(Escalation!$K$24,($Y114-1)*(Escalation!$I$22+1)+CD$4-SSSModel!$C$3+1,MAX(0,CD$4-$DZ114-$CA$4+1),1,MIN($DZ114,CD$4-$CA$4+1))),
     IF(SSSModel!$C$4="PV",AF114*$EA114*(1+SSSModel!$C$2),
     IF(SSSModel!$C$4="FCR",$EC114*SUM(OFFSET($AC114,0,MAX(CD$4-$AC$4-$DZ114+1,0),1,MIN($DZ114,CD$4-$AC$4+1))),0)))),
SUM($AC114:$BZ114)*
     IF(SSSModel!$C$4="RR",OFFSET(Profiles!$K$2,$Z114,MAX(Profiles!$C$2,AF$4-$W114)),
     IF(SSSModel!$C$4="ECC",$EA114*$EB114*IF(MAX(Escalation!$C$2,AF$4-$W114)&gt;$DZ114-1,0,OFFSET(Escalation!$K$2,$Y114,MAX(Escalation!$C$2,AF$4-$W114))),
     IF(SSSModel!$C$4="PV",IF(CD$4=$W114,$EA114*(1+SSSModel!$C$2),0),
     IF(SSSModel!$C$4="FCR",IF(AND(CD$4&gt;=$W114,OFFSET(Profiles!$K$2,$Z114,MAX(Profiles!$C$2,AF$4-$W114))&gt;0),$EC114,0),0))))))</f>
        <v>0</v>
      </c>
      <c r="CE114" s="135">
        <f ca="1">IF(OR($Z114=0,SSSModel!$C$4="CF"),AG114,
IF(LEFT($V114,3)="ON_",
     IF(SSSModel!$C$4="RR",SUMPRODUCT(OFFSET($AC114,0,0,1,$CB$2),OFFSET(Profiles!$K$28,($Z114-1)*(Profiles!$I$26+1)+CE$4-SSSModel!$C$3+1,0,1,$CB$2)),
     IF(SSSModel!$C$4="ECC",$EA114*$EB114*SUMPRODUCT(OFFSET($AC114,0,MAX(0,CE$4-$DZ114-$CA$4+1),1,MIN($DZ114,CE$4-$CA$4+1)),OFFSET(Escalation!$K$24,($Y114-1)*(Escalation!$I$22+1)+CE$4-SSSModel!$C$3+1,MAX(0,CE$4-$DZ114-$CA$4+1),1,MIN($DZ114,CE$4-$CA$4+1))),
     IF(SSSModel!$C$4="PV",AG114*$EA114*(1+SSSModel!$C$2),
     IF(SSSModel!$C$4="FCR",$EC114*SUM(OFFSET($AC114,0,MAX(CE$4-$AC$4-$DZ114+1,0),1,MIN($DZ114,CE$4-$AC$4+1))),0)))),
SUM($AC114:$BZ114)*
     IF(SSSModel!$C$4="RR",OFFSET(Profiles!$K$2,$Z114,MAX(Profiles!$C$2,AG$4-$W114)),
     IF(SSSModel!$C$4="ECC",$EA114*$EB114*IF(MAX(Escalation!$C$2,AG$4-$W114)&gt;$DZ114-1,0,OFFSET(Escalation!$K$2,$Y114,MAX(Escalation!$C$2,AG$4-$W114))),
     IF(SSSModel!$C$4="PV",IF(CE$4=$W114,$EA114*(1+SSSModel!$C$2),0),
     IF(SSSModel!$C$4="FCR",IF(AND(CE$4&gt;=$W114,OFFSET(Profiles!$K$2,$Z114,MAX(Profiles!$C$2,AG$4-$W114))&gt;0),$EC114,0),0))))))</f>
        <v>0</v>
      </c>
      <c r="CF114" s="135">
        <f ca="1">IF(OR($Z114=0,SSSModel!$C$4="CF"),AH114,
IF(LEFT($V114,3)="ON_",
     IF(SSSModel!$C$4="RR",SUMPRODUCT(OFFSET($AC114,0,0,1,$CB$2),OFFSET(Profiles!$K$28,($Z114-1)*(Profiles!$I$26+1)+CF$4-SSSModel!$C$3+1,0,1,$CB$2)),
     IF(SSSModel!$C$4="ECC",$EA114*$EB114*SUMPRODUCT(OFFSET($AC114,0,MAX(0,CF$4-$DZ114-$CA$4+1),1,MIN($DZ114,CF$4-$CA$4+1)),OFFSET(Escalation!$K$24,($Y114-1)*(Escalation!$I$22+1)+CF$4-SSSModel!$C$3+1,MAX(0,CF$4-$DZ114-$CA$4+1),1,MIN($DZ114,CF$4-$CA$4+1))),
     IF(SSSModel!$C$4="PV",AH114*$EA114*(1+SSSModel!$C$2),
     IF(SSSModel!$C$4="FCR",$EC114*SUM(OFFSET($AC114,0,MAX(CF$4-$AC$4-$DZ114+1,0),1,MIN($DZ114,CF$4-$AC$4+1))),0)))),
SUM($AC114:$BZ114)*
     IF(SSSModel!$C$4="RR",OFFSET(Profiles!$K$2,$Z114,MAX(Profiles!$C$2,AH$4-$W114)),
     IF(SSSModel!$C$4="ECC",$EA114*$EB114*IF(MAX(Escalation!$C$2,AH$4-$W114)&gt;$DZ114-1,0,OFFSET(Escalation!$K$2,$Y114,MAX(Escalation!$C$2,AH$4-$W114))),
     IF(SSSModel!$C$4="PV",IF(CF$4=$W114,$EA114*(1+SSSModel!$C$2),0),
     IF(SSSModel!$C$4="FCR",IF(AND(CF$4&gt;=$W114,OFFSET(Profiles!$K$2,$Z114,MAX(Profiles!$C$2,AH$4-$W114))&gt;0),$EC114,0),0))))))</f>
        <v>0</v>
      </c>
      <c r="CG114" s="135">
        <f ca="1">IF(OR($Z114=0,SSSModel!$C$4="CF"),AI114,
IF(LEFT($V114,3)="ON_",
     IF(SSSModel!$C$4="RR",SUMPRODUCT(OFFSET($AC114,0,0,1,$CB$2),OFFSET(Profiles!$K$28,($Z114-1)*(Profiles!$I$26+1)+CG$4-SSSModel!$C$3+1,0,1,$CB$2)),
     IF(SSSModel!$C$4="ECC",$EA114*$EB114*SUMPRODUCT(OFFSET($AC114,0,MAX(0,CG$4-$DZ114-$CA$4+1),1,MIN($DZ114,CG$4-$CA$4+1)),OFFSET(Escalation!$K$24,($Y114-1)*(Escalation!$I$22+1)+CG$4-SSSModel!$C$3+1,MAX(0,CG$4-$DZ114-$CA$4+1),1,MIN($DZ114,CG$4-$CA$4+1))),
     IF(SSSModel!$C$4="PV",AI114*$EA114*(1+SSSModel!$C$2),
     IF(SSSModel!$C$4="FCR",$EC114*SUM(OFFSET($AC114,0,MAX(CG$4-$AC$4-$DZ114+1,0),1,MIN($DZ114,CG$4-$AC$4+1))),0)))),
SUM($AC114:$BZ114)*
     IF(SSSModel!$C$4="RR",OFFSET(Profiles!$K$2,$Z114,MAX(Profiles!$C$2,AI$4-$W114)),
     IF(SSSModel!$C$4="ECC",$EA114*$EB114*IF(MAX(Escalation!$C$2,AI$4-$W114)&gt;$DZ114-1,0,OFFSET(Escalation!$K$2,$Y114,MAX(Escalation!$C$2,AI$4-$W114))),
     IF(SSSModel!$C$4="PV",IF(CG$4=$W114,$EA114*(1+SSSModel!$C$2),0),
     IF(SSSModel!$C$4="FCR",IF(AND(CG$4&gt;=$W114,OFFSET(Profiles!$K$2,$Z114,MAX(Profiles!$C$2,AI$4-$W114))&gt;0),$EC114,0),0))))))</f>
        <v>0</v>
      </c>
      <c r="CH114" s="135">
        <f ca="1">IF(OR($Z114=0,SSSModel!$C$4="CF"),AJ114,
IF(LEFT($V114,3)="ON_",
     IF(SSSModel!$C$4="RR",SUMPRODUCT(OFFSET($AC114,0,0,1,$CB$2),OFFSET(Profiles!$K$28,($Z114-1)*(Profiles!$I$26+1)+CH$4-SSSModel!$C$3+1,0,1,$CB$2)),
     IF(SSSModel!$C$4="ECC",$EA114*$EB114*SUMPRODUCT(OFFSET($AC114,0,MAX(0,CH$4-$DZ114-$CA$4+1),1,MIN($DZ114,CH$4-$CA$4+1)),OFFSET(Escalation!$K$24,($Y114-1)*(Escalation!$I$22+1)+CH$4-SSSModel!$C$3+1,MAX(0,CH$4-$DZ114-$CA$4+1),1,MIN($DZ114,CH$4-$CA$4+1))),
     IF(SSSModel!$C$4="PV",AJ114*$EA114*(1+SSSModel!$C$2),
     IF(SSSModel!$C$4="FCR",$EC114*SUM(OFFSET($AC114,0,MAX(CH$4-$AC$4-$DZ114+1,0),1,MIN($DZ114,CH$4-$AC$4+1))),0)))),
SUM($AC114:$BZ114)*
     IF(SSSModel!$C$4="RR",OFFSET(Profiles!$K$2,$Z114,MAX(Profiles!$C$2,AJ$4-$W114)),
     IF(SSSModel!$C$4="ECC",$EA114*$EB114*IF(MAX(Escalation!$C$2,AJ$4-$W114)&gt;$DZ114-1,0,OFFSET(Escalation!$K$2,$Y114,MAX(Escalation!$C$2,AJ$4-$W114))),
     IF(SSSModel!$C$4="PV",IF(CH$4=$W114,$EA114*(1+SSSModel!$C$2),0),
     IF(SSSModel!$C$4="FCR",IF(AND(CH$4&gt;=$W114,OFFSET(Profiles!$K$2,$Z114,MAX(Profiles!$C$2,AJ$4-$W114))&gt;0),$EC114,0),0))))))</f>
        <v>0</v>
      </c>
      <c r="CI114" s="135">
        <f ca="1">IF(OR($Z114=0,SSSModel!$C$4="CF"),AK114,
IF(LEFT($V114,3)="ON_",
     IF(SSSModel!$C$4="RR",SUMPRODUCT(OFFSET($AC114,0,0,1,$CB$2),OFFSET(Profiles!$K$28,($Z114-1)*(Profiles!$I$26+1)+CI$4-SSSModel!$C$3+1,0,1,$CB$2)),
     IF(SSSModel!$C$4="ECC",$EA114*$EB114*SUMPRODUCT(OFFSET($AC114,0,MAX(0,CI$4-$DZ114-$CA$4+1),1,MIN($DZ114,CI$4-$CA$4+1)),OFFSET(Escalation!$K$24,($Y114-1)*(Escalation!$I$22+1)+CI$4-SSSModel!$C$3+1,MAX(0,CI$4-$DZ114-$CA$4+1),1,MIN($DZ114,CI$4-$CA$4+1))),
     IF(SSSModel!$C$4="PV",AK114*$EA114*(1+SSSModel!$C$2),
     IF(SSSModel!$C$4="FCR",$EC114*SUM(OFFSET($AC114,0,MAX(CI$4-$AC$4-$DZ114+1,0),1,MIN($DZ114,CI$4-$AC$4+1))),0)))),
SUM($AC114:$BZ114)*
     IF(SSSModel!$C$4="RR",OFFSET(Profiles!$K$2,$Z114,MAX(Profiles!$C$2,AK$4-$W114)),
     IF(SSSModel!$C$4="ECC",$EA114*$EB114*IF(MAX(Escalation!$C$2,AK$4-$W114)&gt;$DZ114-1,0,OFFSET(Escalation!$K$2,$Y114,MAX(Escalation!$C$2,AK$4-$W114))),
     IF(SSSModel!$C$4="PV",IF(CI$4=$W114,$EA114*(1+SSSModel!$C$2),0),
     IF(SSSModel!$C$4="FCR",IF(AND(CI$4&gt;=$W114,OFFSET(Profiles!$K$2,$Z114,MAX(Profiles!$C$2,AK$4-$W114))&gt;0),$EC114,0),0))))))</f>
        <v>0</v>
      </c>
      <c r="CJ114" s="135">
        <f ca="1">IF(OR($Z114=0,SSSModel!$C$4="CF"),AL114,
IF(LEFT($V114,3)="ON_",
     IF(SSSModel!$C$4="RR",SUMPRODUCT(OFFSET($AC114,0,0,1,$CB$2),OFFSET(Profiles!$K$28,($Z114-1)*(Profiles!$I$26+1)+CJ$4-SSSModel!$C$3+1,0,1,$CB$2)),
     IF(SSSModel!$C$4="ECC",$EA114*$EB114*SUMPRODUCT(OFFSET($AC114,0,MAX(0,CJ$4-$DZ114-$CA$4+1),1,MIN($DZ114,CJ$4-$CA$4+1)),OFFSET(Escalation!$K$24,($Y114-1)*(Escalation!$I$22+1)+CJ$4-SSSModel!$C$3+1,MAX(0,CJ$4-$DZ114-$CA$4+1),1,MIN($DZ114,CJ$4-$CA$4+1))),
     IF(SSSModel!$C$4="PV",AL114*$EA114*(1+SSSModel!$C$2),
     IF(SSSModel!$C$4="FCR",$EC114*SUM(OFFSET($AC114,0,MAX(CJ$4-$AC$4-$DZ114+1,0),1,MIN($DZ114,CJ$4-$AC$4+1))),0)))),
SUM($AC114:$BZ114)*
     IF(SSSModel!$C$4="RR",OFFSET(Profiles!$K$2,$Z114,MAX(Profiles!$C$2,AL$4-$W114)),
     IF(SSSModel!$C$4="ECC",$EA114*$EB114*IF(MAX(Escalation!$C$2,AL$4-$W114)&gt;$DZ114-1,0,OFFSET(Escalation!$K$2,$Y114,MAX(Escalation!$C$2,AL$4-$W114))),
     IF(SSSModel!$C$4="PV",IF(CJ$4=$W114,$EA114*(1+SSSModel!$C$2),0),
     IF(SSSModel!$C$4="FCR",IF(AND(CJ$4&gt;=$W114,OFFSET(Profiles!$K$2,$Z114,MAX(Profiles!$C$2,AL$4-$W114))&gt;0),$EC114,0),0))))))</f>
        <v>0</v>
      </c>
      <c r="CK114" s="135">
        <f ca="1">IF(OR($Z114=0,SSSModel!$C$4="CF"),AM114,
IF(LEFT($V114,3)="ON_",
     IF(SSSModel!$C$4="RR",SUMPRODUCT(OFFSET($AC114,0,0,1,$CB$2),OFFSET(Profiles!$K$28,($Z114-1)*(Profiles!$I$26+1)+CK$4-SSSModel!$C$3+1,0,1,$CB$2)),
     IF(SSSModel!$C$4="ECC",$EA114*$EB114*SUMPRODUCT(OFFSET($AC114,0,MAX(0,CK$4-$DZ114-$CA$4+1),1,MIN($DZ114,CK$4-$CA$4+1)),OFFSET(Escalation!$K$24,($Y114-1)*(Escalation!$I$22+1)+CK$4-SSSModel!$C$3+1,MAX(0,CK$4-$DZ114-$CA$4+1),1,MIN($DZ114,CK$4-$CA$4+1))),
     IF(SSSModel!$C$4="PV",AM114*$EA114*(1+SSSModel!$C$2),
     IF(SSSModel!$C$4="FCR",$EC114*SUM(OFFSET($AC114,0,MAX(CK$4-$AC$4-$DZ114+1,0),1,MIN($DZ114,CK$4-$AC$4+1))),0)))),
SUM($AC114:$BZ114)*
     IF(SSSModel!$C$4="RR",OFFSET(Profiles!$K$2,$Z114,MAX(Profiles!$C$2,AM$4-$W114)),
     IF(SSSModel!$C$4="ECC",$EA114*$EB114*IF(MAX(Escalation!$C$2,AM$4-$W114)&gt;$DZ114-1,0,OFFSET(Escalation!$K$2,$Y114,MAX(Escalation!$C$2,AM$4-$W114))),
     IF(SSSModel!$C$4="PV",IF(CK$4=$W114,$EA114*(1+SSSModel!$C$2),0),
     IF(SSSModel!$C$4="FCR",IF(AND(CK$4&gt;=$W114,OFFSET(Profiles!$K$2,$Z114,MAX(Profiles!$C$2,AM$4-$W114))&gt;0),$EC114,0),0))))))</f>
        <v>0</v>
      </c>
      <c r="CL114" s="135">
        <f ca="1">IF(OR($Z114=0,SSSModel!$C$4="CF"),AN114,
IF(LEFT($V114,3)="ON_",
     IF(SSSModel!$C$4="RR",SUMPRODUCT(OFFSET($AC114,0,0,1,$CB$2),OFFSET(Profiles!$K$28,($Z114-1)*(Profiles!$I$26+1)+CL$4-SSSModel!$C$3+1,0,1,$CB$2)),
     IF(SSSModel!$C$4="ECC",$EA114*$EB114*SUMPRODUCT(OFFSET($AC114,0,MAX(0,CL$4-$DZ114-$CA$4+1),1,MIN($DZ114,CL$4-$CA$4+1)),OFFSET(Escalation!$K$24,($Y114-1)*(Escalation!$I$22+1)+CL$4-SSSModel!$C$3+1,MAX(0,CL$4-$DZ114-$CA$4+1),1,MIN($DZ114,CL$4-$CA$4+1))),
     IF(SSSModel!$C$4="PV",AN114*$EA114*(1+SSSModel!$C$2),
     IF(SSSModel!$C$4="FCR",$EC114*SUM(OFFSET($AC114,0,MAX(CL$4-$AC$4-$DZ114+1,0),1,MIN($DZ114,CL$4-$AC$4+1))),0)))),
SUM($AC114:$BZ114)*
     IF(SSSModel!$C$4="RR",OFFSET(Profiles!$K$2,$Z114,MAX(Profiles!$C$2,AN$4-$W114)),
     IF(SSSModel!$C$4="ECC",$EA114*$EB114*IF(MAX(Escalation!$C$2,AN$4-$W114)&gt;$DZ114-1,0,OFFSET(Escalation!$K$2,$Y114,MAX(Escalation!$C$2,AN$4-$W114))),
     IF(SSSModel!$C$4="PV",IF(CL$4=$W114,$EA114*(1+SSSModel!$C$2),0),
     IF(SSSModel!$C$4="FCR",IF(AND(CL$4&gt;=$W114,OFFSET(Profiles!$K$2,$Z114,MAX(Profiles!$C$2,AN$4-$W114))&gt;0),$EC114,0),0))))))</f>
        <v>0</v>
      </c>
      <c r="CM114" s="135">
        <f ca="1">IF(OR($Z114=0,SSSModel!$C$4="CF"),AO114,
IF(LEFT($V114,3)="ON_",
     IF(SSSModel!$C$4="RR",SUMPRODUCT(OFFSET($AC114,0,0,1,$CB$2),OFFSET(Profiles!$K$28,($Z114-1)*(Profiles!$I$26+1)+CM$4-SSSModel!$C$3+1,0,1,$CB$2)),
     IF(SSSModel!$C$4="ECC",$EA114*$EB114*SUMPRODUCT(OFFSET($AC114,0,MAX(0,CM$4-$DZ114-$CA$4+1),1,MIN($DZ114,CM$4-$CA$4+1)),OFFSET(Escalation!$K$24,($Y114-1)*(Escalation!$I$22+1)+CM$4-SSSModel!$C$3+1,MAX(0,CM$4-$DZ114-$CA$4+1),1,MIN($DZ114,CM$4-$CA$4+1))),
     IF(SSSModel!$C$4="PV",AO114*$EA114*(1+SSSModel!$C$2),
     IF(SSSModel!$C$4="FCR",$EC114*SUM(OFFSET($AC114,0,MAX(CM$4-$AC$4-$DZ114+1,0),1,MIN($DZ114,CM$4-$AC$4+1))),0)))),
SUM($AC114:$BZ114)*
     IF(SSSModel!$C$4="RR",OFFSET(Profiles!$K$2,$Z114,MAX(Profiles!$C$2,AO$4-$W114)),
     IF(SSSModel!$C$4="ECC",$EA114*$EB114*IF(MAX(Escalation!$C$2,AO$4-$W114)&gt;$DZ114-1,0,OFFSET(Escalation!$K$2,$Y114,MAX(Escalation!$C$2,AO$4-$W114))),
     IF(SSSModel!$C$4="PV",IF(CM$4=$W114,$EA114*(1+SSSModel!$C$2),0),
     IF(SSSModel!$C$4="FCR",IF(AND(CM$4&gt;=$W114,OFFSET(Profiles!$K$2,$Z114,MAX(Profiles!$C$2,AO$4-$W114))&gt;0),$EC114,0),0))))))</f>
        <v>0</v>
      </c>
      <c r="CN114" s="135">
        <f ca="1">IF(OR($Z114=0,SSSModel!$C$4="CF"),AP114,
IF(LEFT($V114,3)="ON_",
     IF(SSSModel!$C$4="RR",SUMPRODUCT(OFFSET($AC114,0,0,1,$CB$2),OFFSET(Profiles!$K$28,($Z114-1)*(Profiles!$I$26+1)+CN$4-SSSModel!$C$3+1,0,1,$CB$2)),
     IF(SSSModel!$C$4="ECC",$EA114*$EB114*SUMPRODUCT(OFFSET($AC114,0,MAX(0,CN$4-$DZ114-$CA$4+1),1,MIN($DZ114,CN$4-$CA$4+1)),OFFSET(Escalation!$K$24,($Y114-1)*(Escalation!$I$22+1)+CN$4-SSSModel!$C$3+1,MAX(0,CN$4-$DZ114-$CA$4+1),1,MIN($DZ114,CN$4-$CA$4+1))),
     IF(SSSModel!$C$4="PV",AP114*$EA114*(1+SSSModel!$C$2),
     IF(SSSModel!$C$4="FCR",$EC114*SUM(OFFSET($AC114,0,MAX(CN$4-$AC$4-$DZ114+1,0),1,MIN($DZ114,CN$4-$AC$4+1))),0)))),
SUM($AC114:$BZ114)*
     IF(SSSModel!$C$4="RR",OFFSET(Profiles!$K$2,$Z114,MAX(Profiles!$C$2,AP$4-$W114)),
     IF(SSSModel!$C$4="ECC",$EA114*$EB114*IF(MAX(Escalation!$C$2,AP$4-$W114)&gt;$DZ114-1,0,OFFSET(Escalation!$K$2,$Y114,MAX(Escalation!$C$2,AP$4-$W114))),
     IF(SSSModel!$C$4="PV",IF(CN$4=$W114,$EA114*(1+SSSModel!$C$2),0),
     IF(SSSModel!$C$4="FCR",IF(AND(CN$4&gt;=$W114,OFFSET(Profiles!$K$2,$Z114,MAX(Profiles!$C$2,AP$4-$W114))&gt;0),$EC114,0),0))))))</f>
        <v>0</v>
      </c>
      <c r="CO114" s="135">
        <f ca="1">IF(OR($Z114=0,SSSModel!$C$4="CF"),AQ114,
IF(LEFT($V114,3)="ON_",
     IF(SSSModel!$C$4="RR",SUMPRODUCT(OFFSET($AC114,0,0,1,$CB$2),OFFSET(Profiles!$K$28,($Z114-1)*(Profiles!$I$26+1)+CO$4-SSSModel!$C$3+1,0,1,$CB$2)),
     IF(SSSModel!$C$4="ECC",$EA114*$EB114*SUMPRODUCT(OFFSET($AC114,0,MAX(0,CO$4-$DZ114-$CA$4+1),1,MIN($DZ114,CO$4-$CA$4+1)),OFFSET(Escalation!$K$24,($Y114-1)*(Escalation!$I$22+1)+CO$4-SSSModel!$C$3+1,MAX(0,CO$4-$DZ114-$CA$4+1),1,MIN($DZ114,CO$4-$CA$4+1))),
     IF(SSSModel!$C$4="PV",AQ114*$EA114*(1+SSSModel!$C$2),
     IF(SSSModel!$C$4="FCR",$EC114*SUM(OFFSET($AC114,0,MAX(CO$4-$AC$4-$DZ114+1,0),1,MIN($DZ114,CO$4-$AC$4+1))),0)))),
SUM($AC114:$BZ114)*
     IF(SSSModel!$C$4="RR",OFFSET(Profiles!$K$2,$Z114,MAX(Profiles!$C$2,AQ$4-$W114)),
     IF(SSSModel!$C$4="ECC",$EA114*$EB114*IF(MAX(Escalation!$C$2,AQ$4-$W114)&gt;$DZ114-1,0,OFFSET(Escalation!$K$2,$Y114,MAX(Escalation!$C$2,AQ$4-$W114))),
     IF(SSSModel!$C$4="PV",IF(CO$4=$W114,$EA114*(1+SSSModel!$C$2),0),
     IF(SSSModel!$C$4="FCR",IF(AND(CO$4&gt;=$W114,OFFSET(Profiles!$K$2,$Z114,MAX(Profiles!$C$2,AQ$4-$W114))&gt;0),$EC114,0),0))))))</f>
        <v>0</v>
      </c>
      <c r="CP114" s="135">
        <f ca="1">IF(OR($Z114=0,SSSModel!$C$4="CF"),AR114,
IF(LEFT($V114,3)="ON_",
     IF(SSSModel!$C$4="RR",SUMPRODUCT(OFFSET($AC114,0,0,1,$CB$2),OFFSET(Profiles!$K$28,($Z114-1)*(Profiles!$I$26+1)+CP$4-SSSModel!$C$3+1,0,1,$CB$2)),
     IF(SSSModel!$C$4="ECC",$EA114*$EB114*SUMPRODUCT(OFFSET($AC114,0,MAX(0,CP$4-$DZ114-$CA$4+1),1,MIN($DZ114,CP$4-$CA$4+1)),OFFSET(Escalation!$K$24,($Y114-1)*(Escalation!$I$22+1)+CP$4-SSSModel!$C$3+1,MAX(0,CP$4-$DZ114-$CA$4+1),1,MIN($DZ114,CP$4-$CA$4+1))),
     IF(SSSModel!$C$4="PV",AR114*$EA114*(1+SSSModel!$C$2),
     IF(SSSModel!$C$4="FCR",$EC114*SUM(OFFSET($AC114,0,MAX(CP$4-$AC$4-$DZ114+1,0),1,MIN($DZ114,CP$4-$AC$4+1))),0)))),
SUM($AC114:$BZ114)*
     IF(SSSModel!$C$4="RR",OFFSET(Profiles!$K$2,$Z114,MAX(Profiles!$C$2,AR$4-$W114)),
     IF(SSSModel!$C$4="ECC",$EA114*$EB114*IF(MAX(Escalation!$C$2,AR$4-$W114)&gt;$DZ114-1,0,OFFSET(Escalation!$K$2,$Y114,MAX(Escalation!$C$2,AR$4-$W114))),
     IF(SSSModel!$C$4="PV",IF(CP$4=$W114,$EA114*(1+SSSModel!$C$2),0),
     IF(SSSModel!$C$4="FCR",IF(AND(CP$4&gt;=$W114,OFFSET(Profiles!$K$2,$Z114,MAX(Profiles!$C$2,AR$4-$W114))&gt;0),$EC114,0),0))))))</f>
        <v>0</v>
      </c>
      <c r="CQ114" s="135">
        <f ca="1">IF(OR($Z114=0,SSSModel!$C$4="CF"),AS114,
IF(LEFT($V114,3)="ON_",
     IF(SSSModel!$C$4="RR",SUMPRODUCT(OFFSET($AC114,0,0,1,$CB$2),OFFSET(Profiles!$K$28,($Z114-1)*(Profiles!$I$26+1)+CQ$4-SSSModel!$C$3+1,0,1,$CB$2)),
     IF(SSSModel!$C$4="ECC",$EA114*$EB114*SUMPRODUCT(OFFSET($AC114,0,MAX(0,CQ$4-$DZ114-$CA$4+1),1,MIN($DZ114,CQ$4-$CA$4+1)),OFFSET(Escalation!$K$24,($Y114-1)*(Escalation!$I$22+1)+CQ$4-SSSModel!$C$3+1,MAX(0,CQ$4-$DZ114-$CA$4+1),1,MIN($DZ114,CQ$4-$CA$4+1))),
     IF(SSSModel!$C$4="PV",AS114*$EA114*(1+SSSModel!$C$2),
     IF(SSSModel!$C$4="FCR",$EC114*SUM(OFFSET($AC114,0,MAX(CQ$4-$AC$4-$DZ114+1,0),1,MIN($DZ114,CQ$4-$AC$4+1))),0)))),
SUM($AC114:$BZ114)*
     IF(SSSModel!$C$4="RR",OFFSET(Profiles!$K$2,$Z114,MAX(Profiles!$C$2,AS$4-$W114)),
     IF(SSSModel!$C$4="ECC",$EA114*$EB114*IF(MAX(Escalation!$C$2,AS$4-$W114)&gt;$DZ114-1,0,OFFSET(Escalation!$K$2,$Y114,MAX(Escalation!$C$2,AS$4-$W114))),
     IF(SSSModel!$C$4="PV",IF(CQ$4=$W114,$EA114*(1+SSSModel!$C$2),0),
     IF(SSSModel!$C$4="FCR",IF(AND(CQ$4&gt;=$W114,OFFSET(Profiles!$K$2,$Z114,MAX(Profiles!$C$2,AS$4-$W114))&gt;0),$EC114,0),0))))))</f>
        <v>0</v>
      </c>
      <c r="CR114" s="135">
        <f ca="1">IF(OR($Z114=0,SSSModel!$C$4="CF"),AT114,
IF(LEFT($V114,3)="ON_",
     IF(SSSModel!$C$4="RR",SUMPRODUCT(OFFSET($AC114,0,0,1,$CB$2),OFFSET(Profiles!$K$28,($Z114-1)*(Profiles!$I$26+1)+CR$4-SSSModel!$C$3+1,0,1,$CB$2)),
     IF(SSSModel!$C$4="ECC",$EA114*$EB114*SUMPRODUCT(OFFSET($AC114,0,MAX(0,CR$4-$DZ114-$CA$4+1),1,MIN($DZ114,CR$4-$CA$4+1)),OFFSET(Escalation!$K$24,($Y114-1)*(Escalation!$I$22+1)+CR$4-SSSModel!$C$3+1,MAX(0,CR$4-$DZ114-$CA$4+1),1,MIN($DZ114,CR$4-$CA$4+1))),
     IF(SSSModel!$C$4="PV",AT114*$EA114*(1+SSSModel!$C$2),
     IF(SSSModel!$C$4="FCR",$EC114*SUM(OFFSET($AC114,0,MAX(CR$4-$AC$4-$DZ114+1,0),1,MIN($DZ114,CR$4-$AC$4+1))),0)))),
SUM($AC114:$BZ114)*
     IF(SSSModel!$C$4="RR",OFFSET(Profiles!$K$2,$Z114,MAX(Profiles!$C$2,AT$4-$W114)),
     IF(SSSModel!$C$4="ECC",$EA114*$EB114*IF(MAX(Escalation!$C$2,AT$4-$W114)&gt;$DZ114-1,0,OFFSET(Escalation!$K$2,$Y114,MAX(Escalation!$C$2,AT$4-$W114))),
     IF(SSSModel!$C$4="PV",IF(CR$4=$W114,$EA114*(1+SSSModel!$C$2),0),
     IF(SSSModel!$C$4="FCR",IF(AND(CR$4&gt;=$W114,OFFSET(Profiles!$K$2,$Z114,MAX(Profiles!$C$2,AT$4-$W114))&gt;0),$EC114,0),0))))))</f>
        <v>0</v>
      </c>
      <c r="CS114" s="135">
        <f ca="1">IF(OR($Z114=0,SSSModel!$C$4="CF"),AU114,
IF(LEFT($V114,3)="ON_",
     IF(SSSModel!$C$4="RR",SUMPRODUCT(OFFSET($AC114,0,0,1,$CB$2),OFFSET(Profiles!$K$28,($Z114-1)*(Profiles!$I$26+1)+CS$4-SSSModel!$C$3+1,0,1,$CB$2)),
     IF(SSSModel!$C$4="ECC",$EA114*$EB114*SUMPRODUCT(OFFSET($AC114,0,MAX(0,CS$4-$DZ114-$CA$4+1),1,MIN($DZ114,CS$4-$CA$4+1)),OFFSET(Escalation!$K$24,($Y114-1)*(Escalation!$I$22+1)+CS$4-SSSModel!$C$3+1,MAX(0,CS$4-$DZ114-$CA$4+1),1,MIN($DZ114,CS$4-$CA$4+1))),
     IF(SSSModel!$C$4="PV",AU114*$EA114*(1+SSSModel!$C$2),
     IF(SSSModel!$C$4="FCR",$EC114*SUM(OFFSET($AC114,0,MAX(CS$4-$AC$4-$DZ114+1,0),1,MIN($DZ114,CS$4-$AC$4+1))),0)))),
SUM($AC114:$BZ114)*
     IF(SSSModel!$C$4="RR",OFFSET(Profiles!$K$2,$Z114,MAX(Profiles!$C$2,AU$4-$W114)),
     IF(SSSModel!$C$4="ECC",$EA114*$EB114*IF(MAX(Escalation!$C$2,AU$4-$W114)&gt;$DZ114-1,0,OFFSET(Escalation!$K$2,$Y114,MAX(Escalation!$C$2,AU$4-$W114))),
     IF(SSSModel!$C$4="PV",IF(CS$4=$W114,$EA114*(1+SSSModel!$C$2),0),
     IF(SSSModel!$C$4="FCR",IF(AND(CS$4&gt;=$W114,OFFSET(Profiles!$K$2,$Z114,MAX(Profiles!$C$2,AU$4-$W114))&gt;0),$EC114,0),0))))))</f>
        <v>0</v>
      </c>
      <c r="CT114" s="135">
        <f ca="1">IF(OR($Z114=0,SSSModel!$C$4="CF"),AV114,
IF(LEFT($V114,3)="ON_",
     IF(SSSModel!$C$4="RR",SUMPRODUCT(OFFSET($AC114,0,0,1,$CB$2),OFFSET(Profiles!$K$28,($Z114-1)*(Profiles!$I$26+1)+CT$4-SSSModel!$C$3+1,0,1,$CB$2)),
     IF(SSSModel!$C$4="ECC",$EA114*$EB114*SUMPRODUCT(OFFSET($AC114,0,MAX(0,CT$4-$DZ114-$CA$4+1),1,MIN($DZ114,CT$4-$CA$4+1)),OFFSET(Escalation!$K$24,($Y114-1)*(Escalation!$I$22+1)+CT$4-SSSModel!$C$3+1,MAX(0,CT$4-$DZ114-$CA$4+1),1,MIN($DZ114,CT$4-$CA$4+1))),
     IF(SSSModel!$C$4="PV",AV114*$EA114*(1+SSSModel!$C$2),
     IF(SSSModel!$C$4="FCR",$EC114*SUM(OFFSET($AC114,0,MAX(CT$4-$AC$4-$DZ114+1,0),1,MIN($DZ114,CT$4-$AC$4+1))),0)))),
SUM($AC114:$BZ114)*
     IF(SSSModel!$C$4="RR",OFFSET(Profiles!$K$2,$Z114,MAX(Profiles!$C$2,AV$4-$W114)),
     IF(SSSModel!$C$4="ECC",$EA114*$EB114*IF(MAX(Escalation!$C$2,AV$4-$W114)&gt;$DZ114-1,0,OFFSET(Escalation!$K$2,$Y114,MAX(Escalation!$C$2,AV$4-$W114))),
     IF(SSSModel!$C$4="PV",IF(CT$4=$W114,$EA114*(1+SSSModel!$C$2),0),
     IF(SSSModel!$C$4="FCR",IF(AND(CT$4&gt;=$W114,OFFSET(Profiles!$K$2,$Z114,MAX(Profiles!$C$2,AV$4-$W114))&gt;0),$EC114,0),0))))))</f>
        <v>0</v>
      </c>
      <c r="CU114" s="135">
        <f ca="1">IF(OR($Z114=0,SSSModel!$C$4="CF"),AW114,
IF(LEFT($V114,3)="ON_",
     IF(SSSModel!$C$4="RR",SUMPRODUCT(OFFSET($AC114,0,0,1,$CB$2),OFFSET(Profiles!$K$28,($Z114-1)*(Profiles!$I$26+1)+CU$4-SSSModel!$C$3+1,0,1,$CB$2)),
     IF(SSSModel!$C$4="ECC",$EA114*$EB114*SUMPRODUCT(OFFSET($AC114,0,MAX(0,CU$4-$DZ114-$CA$4+1),1,MIN($DZ114,CU$4-$CA$4+1)),OFFSET(Escalation!$K$24,($Y114-1)*(Escalation!$I$22+1)+CU$4-SSSModel!$C$3+1,MAX(0,CU$4-$DZ114-$CA$4+1),1,MIN($DZ114,CU$4-$CA$4+1))),
     IF(SSSModel!$C$4="PV",AW114*$EA114*(1+SSSModel!$C$2),
     IF(SSSModel!$C$4="FCR",$EC114*SUM(OFFSET($AC114,0,MAX(CU$4-$AC$4-$DZ114+1,0),1,MIN($DZ114,CU$4-$AC$4+1))),0)))),
SUM($AC114:$BZ114)*
     IF(SSSModel!$C$4="RR",OFFSET(Profiles!$K$2,$Z114,MAX(Profiles!$C$2,AW$4-$W114)),
     IF(SSSModel!$C$4="ECC",$EA114*$EB114*IF(MAX(Escalation!$C$2,AW$4-$W114)&gt;$DZ114-1,0,OFFSET(Escalation!$K$2,$Y114,MAX(Escalation!$C$2,AW$4-$W114))),
     IF(SSSModel!$C$4="PV",IF(CU$4=$W114,$EA114*(1+SSSModel!$C$2),0),
     IF(SSSModel!$C$4="FCR",IF(AND(CU$4&gt;=$W114,OFFSET(Profiles!$K$2,$Z114,MAX(Profiles!$C$2,AW$4-$W114))&gt;0),$EC114,0),0))))))</f>
        <v>0</v>
      </c>
      <c r="CV114" s="135">
        <f ca="1">IF(OR($Z114=0,SSSModel!$C$4="CF"),AX114,
IF(LEFT($V114,3)="ON_",
     IF(SSSModel!$C$4="RR",SUMPRODUCT(OFFSET($AC114,0,0,1,$CB$2),OFFSET(Profiles!$K$28,($Z114-1)*(Profiles!$I$26+1)+CV$4-SSSModel!$C$3+1,0,1,$CB$2)),
     IF(SSSModel!$C$4="ECC",$EA114*$EB114*SUMPRODUCT(OFFSET($AC114,0,MAX(0,CV$4-$DZ114-$CA$4+1),1,MIN($DZ114,CV$4-$CA$4+1)),OFFSET(Escalation!$K$24,($Y114-1)*(Escalation!$I$22+1)+CV$4-SSSModel!$C$3+1,MAX(0,CV$4-$DZ114-$CA$4+1),1,MIN($DZ114,CV$4-$CA$4+1))),
     IF(SSSModel!$C$4="PV",AX114*$EA114*(1+SSSModel!$C$2),
     IF(SSSModel!$C$4="FCR",$EC114*SUM(OFFSET($AC114,0,MAX(CV$4-$AC$4-$DZ114+1,0),1,MIN($DZ114,CV$4-$AC$4+1))),0)))),
SUM($AC114:$BZ114)*
     IF(SSSModel!$C$4="RR",OFFSET(Profiles!$K$2,$Z114,MAX(Profiles!$C$2,AX$4-$W114)),
     IF(SSSModel!$C$4="ECC",$EA114*$EB114*IF(MAX(Escalation!$C$2,AX$4-$W114)&gt;$DZ114-1,0,OFFSET(Escalation!$K$2,$Y114,MAX(Escalation!$C$2,AX$4-$W114))),
     IF(SSSModel!$C$4="PV",IF(CV$4=$W114,$EA114*(1+SSSModel!$C$2),0),
     IF(SSSModel!$C$4="FCR",IF(AND(CV$4&gt;=$W114,OFFSET(Profiles!$K$2,$Z114,MAX(Profiles!$C$2,AX$4-$W114))&gt;0),$EC114,0),0))))))</f>
        <v>0</v>
      </c>
      <c r="CW114" s="135">
        <f ca="1">IF(OR($Z114=0,SSSModel!$C$4="CF"),AY114,
IF(LEFT($V114,3)="ON_",
     IF(SSSModel!$C$4="RR",SUMPRODUCT(OFFSET($AC114,0,0,1,$CB$2),OFFSET(Profiles!$K$28,($Z114-1)*(Profiles!$I$26+1)+CW$4-SSSModel!$C$3+1,0,1,$CB$2)),
     IF(SSSModel!$C$4="ECC",$EA114*$EB114*SUMPRODUCT(OFFSET($AC114,0,MAX(0,CW$4-$DZ114-$CA$4+1),1,MIN($DZ114,CW$4-$CA$4+1)),OFFSET(Escalation!$K$24,($Y114-1)*(Escalation!$I$22+1)+CW$4-SSSModel!$C$3+1,MAX(0,CW$4-$DZ114-$CA$4+1),1,MIN($DZ114,CW$4-$CA$4+1))),
     IF(SSSModel!$C$4="PV",AY114*$EA114*(1+SSSModel!$C$2),
     IF(SSSModel!$C$4="FCR",$EC114*SUM(OFFSET($AC114,0,MAX(CW$4-$AC$4-$DZ114+1,0),1,MIN($DZ114,CW$4-$AC$4+1))),0)))),
SUM($AC114:$BZ114)*
     IF(SSSModel!$C$4="RR",OFFSET(Profiles!$K$2,$Z114,MAX(Profiles!$C$2,AY$4-$W114)),
     IF(SSSModel!$C$4="ECC",$EA114*$EB114*IF(MAX(Escalation!$C$2,AY$4-$W114)&gt;$DZ114-1,0,OFFSET(Escalation!$K$2,$Y114,MAX(Escalation!$C$2,AY$4-$W114))),
     IF(SSSModel!$C$4="PV",IF(CW$4=$W114,$EA114*(1+SSSModel!$C$2),0),
     IF(SSSModel!$C$4="FCR",IF(AND(CW$4&gt;=$W114,OFFSET(Profiles!$K$2,$Z114,MAX(Profiles!$C$2,AY$4-$W114))&gt;0),$EC114,0),0))))))</f>
        <v>0</v>
      </c>
      <c r="CX114" s="135">
        <f ca="1">IF(OR($Z114=0,SSSModel!$C$4="CF"),AZ114,
IF(LEFT($V114,3)="ON_",
     IF(SSSModel!$C$4="RR",SUMPRODUCT(OFFSET($AC114,0,0,1,$CB$2),OFFSET(Profiles!$K$28,($Z114-1)*(Profiles!$I$26+1)+CX$4-SSSModel!$C$3+1,0,1,$CB$2)),
     IF(SSSModel!$C$4="ECC",$EA114*$EB114*SUMPRODUCT(OFFSET($AC114,0,MAX(0,CX$4-$DZ114-$CA$4+1),1,MIN($DZ114,CX$4-$CA$4+1)),OFFSET(Escalation!$K$24,($Y114-1)*(Escalation!$I$22+1)+CX$4-SSSModel!$C$3+1,MAX(0,CX$4-$DZ114-$CA$4+1),1,MIN($DZ114,CX$4-$CA$4+1))),
     IF(SSSModel!$C$4="PV",AZ114*$EA114*(1+SSSModel!$C$2),
     IF(SSSModel!$C$4="FCR",$EC114*SUM(OFFSET($AC114,0,MAX(CX$4-$AC$4-$DZ114+1,0),1,MIN($DZ114,CX$4-$AC$4+1))),0)))),
SUM($AC114:$BZ114)*
     IF(SSSModel!$C$4="RR",OFFSET(Profiles!$K$2,$Z114,MAX(Profiles!$C$2,AZ$4-$W114)),
     IF(SSSModel!$C$4="ECC",$EA114*$EB114*IF(MAX(Escalation!$C$2,AZ$4-$W114)&gt;$DZ114-1,0,OFFSET(Escalation!$K$2,$Y114,MAX(Escalation!$C$2,AZ$4-$W114))),
     IF(SSSModel!$C$4="PV",IF(CX$4=$W114,$EA114*(1+SSSModel!$C$2),0),
     IF(SSSModel!$C$4="FCR",IF(AND(CX$4&gt;=$W114,OFFSET(Profiles!$K$2,$Z114,MAX(Profiles!$C$2,AZ$4-$W114))&gt;0),$EC114,0),0))))))</f>
        <v>0</v>
      </c>
      <c r="CY114" s="135">
        <f ca="1">IF(OR($Z114=0,SSSModel!$C$4="CF"),BA114,
IF(LEFT($V114,3)="ON_",
     IF(SSSModel!$C$4="RR",SUMPRODUCT(OFFSET($AC114,0,0,1,$CB$2),OFFSET(Profiles!$K$28,($Z114-1)*(Profiles!$I$26+1)+CY$4-SSSModel!$C$3+1,0,1,$CB$2)),
     IF(SSSModel!$C$4="ECC",$EA114*$EB114*SUMPRODUCT(OFFSET($AC114,0,MAX(0,CY$4-$DZ114-$CA$4+1),1,MIN($DZ114,CY$4-$CA$4+1)),OFFSET(Escalation!$K$24,($Y114-1)*(Escalation!$I$22+1)+CY$4-SSSModel!$C$3+1,MAX(0,CY$4-$DZ114-$CA$4+1),1,MIN($DZ114,CY$4-$CA$4+1))),
     IF(SSSModel!$C$4="PV",BA114*$EA114*(1+SSSModel!$C$2),
     IF(SSSModel!$C$4="FCR",$EC114*SUM(OFFSET($AC114,0,MAX(CY$4-$AC$4-$DZ114+1,0),1,MIN($DZ114,CY$4-$AC$4+1))),0)))),
SUM($AC114:$BZ114)*
     IF(SSSModel!$C$4="RR",OFFSET(Profiles!$K$2,$Z114,MAX(Profiles!$C$2,BA$4-$W114)),
     IF(SSSModel!$C$4="ECC",$EA114*$EB114*IF(MAX(Escalation!$C$2,BA$4-$W114)&gt;$DZ114-1,0,OFFSET(Escalation!$K$2,$Y114,MAX(Escalation!$C$2,BA$4-$W114))),
     IF(SSSModel!$C$4="PV",IF(CY$4=$W114,$EA114*(1+SSSModel!$C$2),0),
     IF(SSSModel!$C$4="FCR",IF(AND(CY$4&gt;=$W114,OFFSET(Profiles!$K$2,$Z114,MAX(Profiles!$C$2,BA$4-$W114))&gt;0),$EC114,0),0))))))</f>
        <v>0</v>
      </c>
      <c r="CZ114" s="135">
        <f ca="1">IF(OR($Z114=0,SSSModel!$C$4="CF"),BB114,
IF(LEFT($V114,3)="ON_",
     IF(SSSModel!$C$4="RR",SUMPRODUCT(OFFSET($AC114,0,0,1,$CB$2),OFFSET(Profiles!$K$28,($Z114-1)*(Profiles!$I$26+1)+CZ$4-SSSModel!$C$3+1,0,1,$CB$2)),
     IF(SSSModel!$C$4="ECC",$EA114*$EB114*SUMPRODUCT(OFFSET($AC114,0,MAX(0,CZ$4-$DZ114-$CA$4+1),1,MIN($DZ114,CZ$4-$CA$4+1)),OFFSET(Escalation!$K$24,($Y114-1)*(Escalation!$I$22+1)+CZ$4-SSSModel!$C$3+1,MAX(0,CZ$4-$DZ114-$CA$4+1),1,MIN($DZ114,CZ$4-$CA$4+1))),
     IF(SSSModel!$C$4="PV",BB114*$EA114*(1+SSSModel!$C$2),
     IF(SSSModel!$C$4="FCR",$EC114*SUM(OFFSET($AC114,0,MAX(CZ$4-$AC$4-$DZ114+1,0),1,MIN($DZ114,CZ$4-$AC$4+1))),0)))),
SUM($AC114:$BZ114)*
     IF(SSSModel!$C$4="RR",OFFSET(Profiles!$K$2,$Z114,MAX(Profiles!$C$2,BB$4-$W114)),
     IF(SSSModel!$C$4="ECC",$EA114*$EB114*IF(MAX(Escalation!$C$2,BB$4-$W114)&gt;$DZ114-1,0,OFFSET(Escalation!$K$2,$Y114,MAX(Escalation!$C$2,BB$4-$W114))),
     IF(SSSModel!$C$4="PV",IF(CZ$4=$W114,$EA114*(1+SSSModel!$C$2),0),
     IF(SSSModel!$C$4="FCR",IF(AND(CZ$4&gt;=$W114,OFFSET(Profiles!$K$2,$Z114,MAX(Profiles!$C$2,BB$4-$W114))&gt;0),$EC114,0),0))))))</f>
        <v>0</v>
      </c>
      <c r="DA114" s="135">
        <f ca="1">IF(OR($Z114=0,SSSModel!$C$4="CF"),BC114,
IF(LEFT($V114,3)="ON_",
     IF(SSSModel!$C$4="RR",SUMPRODUCT(OFFSET($AC114,0,0,1,$CB$2),OFFSET(Profiles!$K$28,($Z114-1)*(Profiles!$I$26+1)+DA$4-SSSModel!$C$3+1,0,1,$CB$2)),
     IF(SSSModel!$C$4="ECC",$EA114*$EB114*SUMPRODUCT(OFFSET($AC114,0,MAX(0,DA$4-$DZ114-$CA$4+1),1,MIN($DZ114,DA$4-$CA$4+1)),OFFSET(Escalation!$K$24,($Y114-1)*(Escalation!$I$22+1)+DA$4-SSSModel!$C$3+1,MAX(0,DA$4-$DZ114-$CA$4+1),1,MIN($DZ114,DA$4-$CA$4+1))),
     IF(SSSModel!$C$4="PV",BC114*$EA114*(1+SSSModel!$C$2),
     IF(SSSModel!$C$4="FCR",$EC114*SUM(OFFSET($AC114,0,MAX(DA$4-$AC$4-$DZ114+1,0),1,MIN($DZ114,DA$4-$AC$4+1))),0)))),
SUM($AC114:$BZ114)*
     IF(SSSModel!$C$4="RR",OFFSET(Profiles!$K$2,$Z114,MAX(Profiles!$C$2,BC$4-$W114)),
     IF(SSSModel!$C$4="ECC",$EA114*$EB114*IF(MAX(Escalation!$C$2,BC$4-$W114)&gt;$DZ114-1,0,OFFSET(Escalation!$K$2,$Y114,MAX(Escalation!$C$2,BC$4-$W114))),
     IF(SSSModel!$C$4="PV",IF(DA$4=$W114,$EA114*(1+SSSModel!$C$2),0),
     IF(SSSModel!$C$4="FCR",IF(AND(DA$4&gt;=$W114,OFFSET(Profiles!$K$2,$Z114,MAX(Profiles!$C$2,BC$4-$W114))&gt;0),$EC114,0),0))))))</f>
        <v>0</v>
      </c>
      <c r="DB114" s="135">
        <f ca="1">IF(OR($Z114=0,SSSModel!$C$4="CF"),BD114,
IF(LEFT($V114,3)="ON_",
     IF(SSSModel!$C$4="RR",SUMPRODUCT(OFFSET($AC114,0,0,1,$CB$2),OFFSET(Profiles!$K$28,($Z114-1)*(Profiles!$I$26+1)+DB$4-SSSModel!$C$3+1,0,1,$CB$2)),
     IF(SSSModel!$C$4="ECC",$EA114*$EB114*SUMPRODUCT(OFFSET($AC114,0,MAX(0,DB$4-$DZ114-$CA$4+1),1,MIN($DZ114,DB$4-$CA$4+1)),OFFSET(Escalation!$K$24,($Y114-1)*(Escalation!$I$22+1)+DB$4-SSSModel!$C$3+1,MAX(0,DB$4-$DZ114-$CA$4+1),1,MIN($DZ114,DB$4-$CA$4+1))),
     IF(SSSModel!$C$4="PV",BD114*$EA114*(1+SSSModel!$C$2),
     IF(SSSModel!$C$4="FCR",$EC114*SUM(OFFSET($AC114,0,MAX(DB$4-$AC$4-$DZ114+1,0),1,MIN($DZ114,DB$4-$AC$4+1))),0)))),
SUM($AC114:$BZ114)*
     IF(SSSModel!$C$4="RR",OFFSET(Profiles!$K$2,$Z114,MAX(Profiles!$C$2,BD$4-$W114)),
     IF(SSSModel!$C$4="ECC",$EA114*$EB114*IF(MAX(Escalation!$C$2,BD$4-$W114)&gt;$DZ114-1,0,OFFSET(Escalation!$K$2,$Y114,MAX(Escalation!$C$2,BD$4-$W114))),
     IF(SSSModel!$C$4="PV",IF(DB$4=$W114,$EA114*(1+SSSModel!$C$2),0),
     IF(SSSModel!$C$4="FCR",IF(AND(DB$4&gt;=$W114,OFFSET(Profiles!$K$2,$Z114,MAX(Profiles!$C$2,BD$4-$W114))&gt;0),$EC114,0),0))))))</f>
        <v>0</v>
      </c>
      <c r="DC114" s="135">
        <f ca="1">IF(OR($Z114=0,SSSModel!$C$4="CF"),BE114,
IF(LEFT($V114,3)="ON_",
     IF(SSSModel!$C$4="RR",SUMPRODUCT(OFFSET($AC114,0,0,1,$CB$2),OFFSET(Profiles!$K$28,($Z114-1)*(Profiles!$I$26+1)+DC$4-SSSModel!$C$3+1,0,1,$CB$2)),
     IF(SSSModel!$C$4="ECC",$EA114*$EB114*SUMPRODUCT(OFFSET($AC114,0,MAX(0,DC$4-$DZ114-$CA$4+1),1,MIN($DZ114,DC$4-$CA$4+1)),OFFSET(Escalation!$K$24,($Y114-1)*(Escalation!$I$22+1)+DC$4-SSSModel!$C$3+1,MAX(0,DC$4-$DZ114-$CA$4+1),1,MIN($DZ114,DC$4-$CA$4+1))),
     IF(SSSModel!$C$4="PV",BE114*$EA114*(1+SSSModel!$C$2),
     IF(SSSModel!$C$4="FCR",$EC114*SUM(OFFSET($AC114,0,MAX(DC$4-$AC$4-$DZ114+1,0),1,MIN($DZ114,DC$4-$AC$4+1))),0)))),
SUM($AC114:$BZ114)*
     IF(SSSModel!$C$4="RR",OFFSET(Profiles!$K$2,$Z114,MAX(Profiles!$C$2,BE$4-$W114)),
     IF(SSSModel!$C$4="ECC",$EA114*$EB114*IF(MAX(Escalation!$C$2,BE$4-$W114)&gt;$DZ114-1,0,OFFSET(Escalation!$K$2,$Y114,MAX(Escalation!$C$2,BE$4-$W114))),
     IF(SSSModel!$C$4="PV",IF(DC$4=$W114,$EA114*(1+SSSModel!$C$2),0),
     IF(SSSModel!$C$4="FCR",IF(AND(DC$4&gt;=$W114,OFFSET(Profiles!$K$2,$Z114,MAX(Profiles!$C$2,BE$4-$W114))&gt;0),$EC114,0),0))))))</f>
        <v>0</v>
      </c>
      <c r="DD114" s="135">
        <f ca="1">IF(OR($Z114=0,SSSModel!$C$4="CF"),BF114,
IF(LEFT($V114,3)="ON_",
     IF(SSSModel!$C$4="RR",SUMPRODUCT(OFFSET($AC114,0,0,1,$CB$2),OFFSET(Profiles!$K$28,($Z114-1)*(Profiles!$I$26+1)+DD$4-SSSModel!$C$3+1,0,1,$CB$2)),
     IF(SSSModel!$C$4="ECC",$EA114*$EB114*SUMPRODUCT(OFFSET($AC114,0,MAX(0,DD$4-$DZ114-$CA$4+1),1,MIN($DZ114,DD$4-$CA$4+1)),OFFSET(Escalation!$K$24,($Y114-1)*(Escalation!$I$22+1)+DD$4-SSSModel!$C$3+1,MAX(0,DD$4-$DZ114-$CA$4+1),1,MIN($DZ114,DD$4-$CA$4+1))),
     IF(SSSModel!$C$4="PV",BF114*$EA114*(1+SSSModel!$C$2),
     IF(SSSModel!$C$4="FCR",$EC114*SUM(OFFSET($AC114,0,MAX(DD$4-$AC$4-$DZ114+1,0),1,MIN($DZ114,DD$4-$AC$4+1))),0)))),
SUM($AC114:$BZ114)*
     IF(SSSModel!$C$4="RR",OFFSET(Profiles!$K$2,$Z114,MAX(Profiles!$C$2,BF$4-$W114)),
     IF(SSSModel!$C$4="ECC",$EA114*$EB114*IF(MAX(Escalation!$C$2,BF$4-$W114)&gt;$DZ114-1,0,OFFSET(Escalation!$K$2,$Y114,MAX(Escalation!$C$2,BF$4-$W114))),
     IF(SSSModel!$C$4="PV",IF(DD$4=$W114,$EA114*(1+SSSModel!$C$2),0),
     IF(SSSModel!$C$4="FCR",IF(AND(DD$4&gt;=$W114,OFFSET(Profiles!$K$2,$Z114,MAX(Profiles!$C$2,BF$4-$W114))&gt;0),$EC114,0),0))))))</f>
        <v>0</v>
      </c>
      <c r="DE114" s="135">
        <f ca="1">IF(OR($Z114=0,SSSModel!$C$4="CF"),BG114,
IF(LEFT($V114,3)="ON_",
     IF(SSSModel!$C$4="RR",SUMPRODUCT(OFFSET($AC114,0,0,1,$CB$2),OFFSET(Profiles!$K$28,($Z114-1)*(Profiles!$I$26+1)+DE$4-SSSModel!$C$3+1,0,1,$CB$2)),
     IF(SSSModel!$C$4="ECC",$EA114*$EB114*SUMPRODUCT(OFFSET($AC114,0,MAX(0,DE$4-$DZ114-$CA$4+1),1,MIN($DZ114,DE$4-$CA$4+1)),OFFSET(Escalation!$K$24,($Y114-1)*(Escalation!$I$22+1)+DE$4-SSSModel!$C$3+1,MAX(0,DE$4-$DZ114-$CA$4+1),1,MIN($DZ114,DE$4-$CA$4+1))),
     IF(SSSModel!$C$4="PV",BG114*$EA114*(1+SSSModel!$C$2),
     IF(SSSModel!$C$4="FCR",$EC114*SUM(OFFSET($AC114,0,MAX(DE$4-$AC$4-$DZ114+1,0),1,MIN($DZ114,DE$4-$AC$4+1))),0)))),
SUM($AC114:$BZ114)*
     IF(SSSModel!$C$4="RR",OFFSET(Profiles!$K$2,$Z114,MAX(Profiles!$C$2,BG$4-$W114)),
     IF(SSSModel!$C$4="ECC",$EA114*$EB114*IF(MAX(Escalation!$C$2,BG$4-$W114)&gt;$DZ114-1,0,OFFSET(Escalation!$K$2,$Y114,MAX(Escalation!$C$2,BG$4-$W114))),
     IF(SSSModel!$C$4="PV",IF(DE$4=$W114,$EA114*(1+SSSModel!$C$2),0),
     IF(SSSModel!$C$4="FCR",IF(AND(DE$4&gt;=$W114,OFFSET(Profiles!$K$2,$Z114,MAX(Profiles!$C$2,BG$4-$W114))&gt;0),$EC114,0),0))))))</f>
        <v>0</v>
      </c>
      <c r="DF114" s="135">
        <f ca="1">IF(OR($Z114=0,SSSModel!$C$4="CF"),BH114,
IF(LEFT($V114,3)="ON_",
     IF(SSSModel!$C$4="RR",SUMPRODUCT(OFFSET($AC114,0,0,1,$CB$2),OFFSET(Profiles!$K$28,($Z114-1)*(Profiles!$I$26+1)+DF$4-SSSModel!$C$3+1,0,1,$CB$2)),
     IF(SSSModel!$C$4="ECC",$EA114*$EB114*SUMPRODUCT(OFFSET($AC114,0,MAX(0,DF$4-$DZ114-$CA$4+1),1,MIN($DZ114,DF$4-$CA$4+1)),OFFSET(Escalation!$K$24,($Y114-1)*(Escalation!$I$22+1)+DF$4-SSSModel!$C$3+1,MAX(0,DF$4-$DZ114-$CA$4+1),1,MIN($DZ114,DF$4-$CA$4+1))),
     IF(SSSModel!$C$4="PV",BH114*$EA114*(1+SSSModel!$C$2),
     IF(SSSModel!$C$4="FCR",$EC114*SUM(OFFSET($AC114,0,MAX(DF$4-$AC$4-$DZ114+1,0),1,MIN($DZ114,DF$4-$AC$4+1))),0)))),
SUM($AC114:$BZ114)*
     IF(SSSModel!$C$4="RR",OFFSET(Profiles!$K$2,$Z114,MAX(Profiles!$C$2,BH$4-$W114)),
     IF(SSSModel!$C$4="ECC",$EA114*$EB114*IF(MAX(Escalation!$C$2,BH$4-$W114)&gt;$DZ114-1,0,OFFSET(Escalation!$K$2,$Y114,MAX(Escalation!$C$2,BH$4-$W114))),
     IF(SSSModel!$C$4="PV",IF(DF$4=$W114,$EA114*(1+SSSModel!$C$2),0),
     IF(SSSModel!$C$4="FCR",IF(AND(DF$4&gt;=$W114,OFFSET(Profiles!$K$2,$Z114,MAX(Profiles!$C$2,BH$4-$W114))&gt;0),$EC114,0),0))))))</f>
        <v>0</v>
      </c>
      <c r="DG114" s="135">
        <f ca="1">IF(OR($Z114=0,SSSModel!$C$4="CF"),BI114,
IF(LEFT($V114,3)="ON_",
     IF(SSSModel!$C$4="RR",SUMPRODUCT(OFFSET($AC114,0,0,1,$CB$2),OFFSET(Profiles!$K$28,($Z114-1)*(Profiles!$I$26+1)+DG$4-SSSModel!$C$3+1,0,1,$CB$2)),
     IF(SSSModel!$C$4="ECC",$EA114*$EB114*SUMPRODUCT(OFFSET($AC114,0,MAX(0,DG$4-$DZ114-$CA$4+1),1,MIN($DZ114,DG$4-$CA$4+1)),OFFSET(Escalation!$K$24,($Y114-1)*(Escalation!$I$22+1)+DG$4-SSSModel!$C$3+1,MAX(0,DG$4-$DZ114-$CA$4+1),1,MIN($DZ114,DG$4-$CA$4+1))),
     IF(SSSModel!$C$4="PV",BI114*$EA114*(1+SSSModel!$C$2),
     IF(SSSModel!$C$4="FCR",$EC114*SUM(OFFSET($AC114,0,MAX(DG$4-$AC$4-$DZ114+1,0),1,MIN($DZ114,DG$4-$AC$4+1))),0)))),
SUM($AC114:$BZ114)*
     IF(SSSModel!$C$4="RR",OFFSET(Profiles!$K$2,$Z114,MAX(Profiles!$C$2,BI$4-$W114)),
     IF(SSSModel!$C$4="ECC",$EA114*$EB114*IF(MAX(Escalation!$C$2,BI$4-$W114)&gt;$DZ114-1,0,OFFSET(Escalation!$K$2,$Y114,MAX(Escalation!$C$2,BI$4-$W114))),
     IF(SSSModel!$C$4="PV",IF(DG$4=$W114,$EA114*(1+SSSModel!$C$2),0),
     IF(SSSModel!$C$4="FCR",IF(AND(DG$4&gt;=$W114,OFFSET(Profiles!$K$2,$Z114,MAX(Profiles!$C$2,BI$4-$W114))&gt;0),$EC114,0),0))))))</f>
        <v>0</v>
      </c>
      <c r="DH114" s="135">
        <f ca="1">IF(OR($Z114=0,SSSModel!$C$4="CF"),BJ114,
IF(LEFT($V114,3)="ON_",
     IF(SSSModel!$C$4="RR",SUMPRODUCT(OFFSET($AC114,0,0,1,$CB$2),OFFSET(Profiles!$K$28,($Z114-1)*(Profiles!$I$26+1)+DH$4-SSSModel!$C$3+1,0,1,$CB$2)),
     IF(SSSModel!$C$4="ECC",$EA114*$EB114*SUMPRODUCT(OFFSET($AC114,0,MAX(0,DH$4-$DZ114-$CA$4+1),1,MIN($DZ114,DH$4-$CA$4+1)),OFFSET(Escalation!$K$24,($Y114-1)*(Escalation!$I$22+1)+DH$4-SSSModel!$C$3+1,MAX(0,DH$4-$DZ114-$CA$4+1),1,MIN($DZ114,DH$4-$CA$4+1))),
     IF(SSSModel!$C$4="PV",BJ114*$EA114*(1+SSSModel!$C$2),
     IF(SSSModel!$C$4="FCR",$EC114*SUM(OFFSET($AC114,0,MAX(DH$4-$AC$4-$DZ114+1,0),1,MIN($DZ114,DH$4-$AC$4+1))),0)))),
SUM($AC114:$BZ114)*
     IF(SSSModel!$C$4="RR",OFFSET(Profiles!$K$2,$Z114,MAX(Profiles!$C$2,BJ$4-$W114)),
     IF(SSSModel!$C$4="ECC",$EA114*$EB114*IF(MAX(Escalation!$C$2,BJ$4-$W114)&gt;$DZ114-1,0,OFFSET(Escalation!$K$2,$Y114,MAX(Escalation!$C$2,BJ$4-$W114))),
     IF(SSSModel!$C$4="PV",IF(DH$4=$W114,$EA114*(1+SSSModel!$C$2),0),
     IF(SSSModel!$C$4="FCR",IF(AND(DH$4&gt;=$W114,OFFSET(Profiles!$K$2,$Z114,MAX(Profiles!$C$2,BJ$4-$W114))&gt;0),$EC114,0),0))))))</f>
        <v>0</v>
      </c>
      <c r="DI114" s="135">
        <f ca="1">IF(OR($Z114=0,SSSModel!$C$4="CF"),BK114,
IF(LEFT($V114,3)="ON_",
     IF(SSSModel!$C$4="RR",SUMPRODUCT(OFFSET($AC114,0,0,1,$CB$2),OFFSET(Profiles!$K$28,($Z114-1)*(Profiles!$I$26+1)+DI$4-SSSModel!$C$3+1,0,1,$CB$2)),
     IF(SSSModel!$C$4="ECC",$EA114*$EB114*SUMPRODUCT(OFFSET($AC114,0,MAX(0,DI$4-$DZ114-$CA$4+1),1,MIN($DZ114,DI$4-$CA$4+1)),OFFSET(Escalation!$K$24,($Y114-1)*(Escalation!$I$22+1)+DI$4-SSSModel!$C$3+1,MAX(0,DI$4-$DZ114-$CA$4+1),1,MIN($DZ114,DI$4-$CA$4+1))),
     IF(SSSModel!$C$4="PV",BK114*$EA114*(1+SSSModel!$C$2),
     IF(SSSModel!$C$4="FCR",$EC114*SUM(OFFSET($AC114,0,MAX(DI$4-$AC$4-$DZ114+1,0),1,MIN($DZ114,DI$4-$AC$4+1))),0)))),
SUM($AC114:$BZ114)*
     IF(SSSModel!$C$4="RR",OFFSET(Profiles!$K$2,$Z114,MAX(Profiles!$C$2,BK$4-$W114)),
     IF(SSSModel!$C$4="ECC",$EA114*$EB114*IF(MAX(Escalation!$C$2,BK$4-$W114)&gt;$DZ114-1,0,OFFSET(Escalation!$K$2,$Y114,MAX(Escalation!$C$2,BK$4-$W114))),
     IF(SSSModel!$C$4="PV",IF(DI$4=$W114,$EA114*(1+SSSModel!$C$2),0),
     IF(SSSModel!$C$4="FCR",IF(AND(DI$4&gt;=$W114,OFFSET(Profiles!$K$2,$Z114,MAX(Profiles!$C$2,BK$4-$W114))&gt;0),$EC114,0),0))))))</f>
        <v>0</v>
      </c>
      <c r="DJ114" s="135">
        <f ca="1">IF(OR($Z114=0,SSSModel!$C$4="CF"),BL114,
IF(LEFT($V114,3)="ON_",
     IF(SSSModel!$C$4="RR",SUMPRODUCT(OFFSET($AC114,0,0,1,$CB$2),OFFSET(Profiles!$K$28,($Z114-1)*(Profiles!$I$26+1)+DJ$4-SSSModel!$C$3+1,0,1,$CB$2)),
     IF(SSSModel!$C$4="ECC",$EA114*$EB114*SUMPRODUCT(OFFSET($AC114,0,MAX(0,DJ$4-$DZ114-$CA$4+1),1,MIN($DZ114,DJ$4-$CA$4+1)),OFFSET(Escalation!$K$24,($Y114-1)*(Escalation!$I$22+1)+DJ$4-SSSModel!$C$3+1,MAX(0,DJ$4-$DZ114-$CA$4+1),1,MIN($DZ114,DJ$4-$CA$4+1))),
     IF(SSSModel!$C$4="PV",BL114*$EA114*(1+SSSModel!$C$2),
     IF(SSSModel!$C$4="FCR",$EC114*SUM(OFFSET($AC114,0,MAX(DJ$4-$AC$4-$DZ114+1,0),1,MIN($DZ114,DJ$4-$AC$4+1))),0)))),
SUM($AC114:$BZ114)*
     IF(SSSModel!$C$4="RR",OFFSET(Profiles!$K$2,$Z114,MAX(Profiles!$C$2,BL$4-$W114)),
     IF(SSSModel!$C$4="ECC",$EA114*$EB114*IF(MAX(Escalation!$C$2,BL$4-$W114)&gt;$DZ114-1,0,OFFSET(Escalation!$K$2,$Y114,MAX(Escalation!$C$2,BL$4-$W114))),
     IF(SSSModel!$C$4="PV",IF(DJ$4=$W114,$EA114*(1+SSSModel!$C$2),0),
     IF(SSSModel!$C$4="FCR",IF(AND(DJ$4&gt;=$W114,OFFSET(Profiles!$K$2,$Z114,MAX(Profiles!$C$2,BL$4-$W114))&gt;0),$EC114,0),0))))))</f>
        <v>0</v>
      </c>
      <c r="DK114" s="135">
        <f ca="1">IF(OR($Z114=0,SSSModel!$C$4="CF"),BM114,
IF(LEFT($V114,3)="ON_",
     IF(SSSModel!$C$4="RR",SUMPRODUCT(OFFSET($AC114,0,0,1,$CB$2),OFFSET(Profiles!$K$28,($Z114-1)*(Profiles!$I$26+1)+DK$4-SSSModel!$C$3+1,0,1,$CB$2)),
     IF(SSSModel!$C$4="ECC",$EA114*$EB114*SUMPRODUCT(OFFSET($AC114,0,MAX(0,DK$4-$DZ114-$CA$4+1),1,MIN($DZ114,DK$4-$CA$4+1)),OFFSET(Escalation!$K$24,($Y114-1)*(Escalation!$I$22+1)+DK$4-SSSModel!$C$3+1,MAX(0,DK$4-$DZ114-$CA$4+1),1,MIN($DZ114,DK$4-$CA$4+1))),
     IF(SSSModel!$C$4="PV",BM114*$EA114*(1+SSSModel!$C$2),
     IF(SSSModel!$C$4="FCR",$EC114*SUM(OFFSET($AC114,0,MAX(DK$4-$AC$4-$DZ114+1,0),1,MIN($DZ114,DK$4-$AC$4+1))),0)))),
SUM($AC114:$BZ114)*
     IF(SSSModel!$C$4="RR",OFFSET(Profiles!$K$2,$Z114,MAX(Profiles!$C$2,BM$4-$W114)),
     IF(SSSModel!$C$4="ECC",$EA114*$EB114*IF(MAX(Escalation!$C$2,BM$4-$W114)&gt;$DZ114-1,0,OFFSET(Escalation!$K$2,$Y114,MAX(Escalation!$C$2,BM$4-$W114))),
     IF(SSSModel!$C$4="PV",IF(DK$4=$W114,$EA114*(1+SSSModel!$C$2),0),
     IF(SSSModel!$C$4="FCR",IF(AND(DK$4&gt;=$W114,OFFSET(Profiles!$K$2,$Z114,MAX(Profiles!$C$2,BM$4-$W114))&gt;0),$EC114,0),0))))))</f>
        <v>0</v>
      </c>
      <c r="DL114" s="135">
        <f ca="1">IF(OR($Z114=0,SSSModel!$C$4="CF"),BN114,
IF(LEFT($V114,3)="ON_",
     IF(SSSModel!$C$4="RR",SUMPRODUCT(OFFSET($AC114,0,0,1,$CB$2),OFFSET(Profiles!$K$28,($Z114-1)*(Profiles!$I$26+1)+DL$4-SSSModel!$C$3+1,0,1,$CB$2)),
     IF(SSSModel!$C$4="ECC",$EA114*$EB114*SUMPRODUCT(OFFSET($AC114,0,MAX(0,DL$4-$DZ114-$CA$4+1),1,MIN($DZ114,DL$4-$CA$4+1)),OFFSET(Escalation!$K$24,($Y114-1)*(Escalation!$I$22+1)+DL$4-SSSModel!$C$3+1,MAX(0,DL$4-$DZ114-$CA$4+1),1,MIN($DZ114,DL$4-$CA$4+1))),
     IF(SSSModel!$C$4="PV",BN114*$EA114*(1+SSSModel!$C$2),
     IF(SSSModel!$C$4="FCR",$EC114*SUM(OFFSET($AC114,0,MAX(DL$4-$AC$4-$DZ114+1,0),1,MIN($DZ114,DL$4-$AC$4+1))),0)))),
SUM($AC114:$BZ114)*
     IF(SSSModel!$C$4="RR",OFFSET(Profiles!$K$2,$Z114,MAX(Profiles!$C$2,BN$4-$W114)),
     IF(SSSModel!$C$4="ECC",$EA114*$EB114*IF(MAX(Escalation!$C$2,BN$4-$W114)&gt;$DZ114-1,0,OFFSET(Escalation!$K$2,$Y114,MAX(Escalation!$C$2,BN$4-$W114))),
     IF(SSSModel!$C$4="PV",IF(DL$4=$W114,$EA114*(1+SSSModel!$C$2),0),
     IF(SSSModel!$C$4="FCR",IF(AND(DL$4&gt;=$W114,OFFSET(Profiles!$K$2,$Z114,MAX(Profiles!$C$2,BN$4-$W114))&gt;0),$EC114,0),0))))))</f>
        <v>0</v>
      </c>
      <c r="DM114" s="135">
        <f ca="1">IF(OR($Z114=0,SSSModel!$C$4="CF"),BO114,
IF(LEFT($V114,3)="ON_",
     IF(SSSModel!$C$4="RR",SUMPRODUCT(OFFSET($AC114,0,0,1,$CB$2),OFFSET(Profiles!$K$28,($Z114-1)*(Profiles!$I$26+1)+DM$4-SSSModel!$C$3+1,0,1,$CB$2)),
     IF(SSSModel!$C$4="ECC",$EA114*$EB114*SUMPRODUCT(OFFSET($AC114,0,MAX(0,DM$4-$DZ114-$CA$4+1),1,MIN($DZ114,DM$4-$CA$4+1)),OFFSET(Escalation!$K$24,($Y114-1)*(Escalation!$I$22+1)+DM$4-SSSModel!$C$3+1,MAX(0,DM$4-$DZ114-$CA$4+1),1,MIN($DZ114,DM$4-$CA$4+1))),
     IF(SSSModel!$C$4="PV",BO114*$EA114*(1+SSSModel!$C$2),
     IF(SSSModel!$C$4="FCR",$EC114*SUM(OFFSET($AC114,0,MAX(DM$4-$AC$4-$DZ114+1,0),1,MIN($DZ114,DM$4-$AC$4+1))),0)))),
SUM($AC114:$BZ114)*
     IF(SSSModel!$C$4="RR",OFFSET(Profiles!$K$2,$Z114,MAX(Profiles!$C$2,BO$4-$W114)),
     IF(SSSModel!$C$4="ECC",$EA114*$EB114*IF(MAX(Escalation!$C$2,BO$4-$W114)&gt;$DZ114-1,0,OFFSET(Escalation!$K$2,$Y114,MAX(Escalation!$C$2,BO$4-$W114))),
     IF(SSSModel!$C$4="PV",IF(DM$4=$W114,$EA114*(1+SSSModel!$C$2),0),
     IF(SSSModel!$C$4="FCR",IF(AND(DM$4&gt;=$W114,OFFSET(Profiles!$K$2,$Z114,MAX(Profiles!$C$2,BO$4-$W114))&gt;0),$EC114,0),0))))))</f>
        <v>0</v>
      </c>
      <c r="DN114" s="135">
        <f ca="1">IF(OR($Z114=0,SSSModel!$C$4="CF"),BP114,
IF(LEFT($V114,3)="ON_",
     IF(SSSModel!$C$4="RR",SUMPRODUCT(OFFSET($AC114,0,0,1,$CB$2),OFFSET(Profiles!$K$28,($Z114-1)*(Profiles!$I$26+1)+DN$4-SSSModel!$C$3+1,0,1,$CB$2)),
     IF(SSSModel!$C$4="ECC",$EA114*$EB114*SUMPRODUCT(OFFSET($AC114,0,MAX(0,DN$4-$DZ114-$CA$4+1),1,MIN($DZ114,DN$4-$CA$4+1)),OFFSET(Escalation!$K$24,($Y114-1)*(Escalation!$I$22+1)+DN$4-SSSModel!$C$3+1,MAX(0,DN$4-$DZ114-$CA$4+1),1,MIN($DZ114,DN$4-$CA$4+1))),
     IF(SSSModel!$C$4="PV",BP114*$EA114*(1+SSSModel!$C$2),
     IF(SSSModel!$C$4="FCR",$EC114*SUM(OFFSET($AC114,0,MAX(DN$4-$AC$4-$DZ114+1,0),1,MIN($DZ114,DN$4-$AC$4+1))),0)))),
SUM($AC114:$BZ114)*
     IF(SSSModel!$C$4="RR",OFFSET(Profiles!$K$2,$Z114,MAX(Profiles!$C$2,BP$4-$W114)),
     IF(SSSModel!$C$4="ECC",$EA114*$EB114*IF(MAX(Escalation!$C$2,BP$4-$W114)&gt;$DZ114-1,0,OFFSET(Escalation!$K$2,$Y114,MAX(Escalation!$C$2,BP$4-$W114))),
     IF(SSSModel!$C$4="PV",IF(DN$4=$W114,$EA114*(1+SSSModel!$C$2),0),
     IF(SSSModel!$C$4="FCR",IF(AND(DN$4&gt;=$W114,OFFSET(Profiles!$K$2,$Z114,MAX(Profiles!$C$2,BP$4-$W114))&gt;0),$EC114,0),0))))))</f>
        <v>0</v>
      </c>
      <c r="DO114" s="135">
        <f ca="1">IF(OR($Z114=0,SSSModel!$C$4="CF"),BQ114,
IF(LEFT($V114,3)="ON_",
     IF(SSSModel!$C$4="RR",SUMPRODUCT(OFFSET($AC114,0,0,1,$CB$2),OFFSET(Profiles!$K$28,($Z114-1)*(Profiles!$I$26+1)+DO$4-SSSModel!$C$3+1,0,1,$CB$2)),
     IF(SSSModel!$C$4="ECC",$EA114*$EB114*SUMPRODUCT(OFFSET($AC114,0,MAX(0,DO$4-$DZ114-$CA$4+1),1,MIN($DZ114,DO$4-$CA$4+1)),OFFSET(Escalation!$K$24,($Y114-1)*(Escalation!$I$22+1)+DO$4-SSSModel!$C$3+1,MAX(0,DO$4-$DZ114-$CA$4+1),1,MIN($DZ114,DO$4-$CA$4+1))),
     IF(SSSModel!$C$4="PV",BQ114*$EA114*(1+SSSModel!$C$2),
     IF(SSSModel!$C$4="FCR",$EC114*SUM(OFFSET($AC114,0,MAX(DO$4-$AC$4-$DZ114+1,0),1,MIN($DZ114,DO$4-$AC$4+1))),0)))),
SUM($AC114:$BZ114)*
     IF(SSSModel!$C$4="RR",OFFSET(Profiles!$K$2,$Z114,MAX(Profiles!$C$2,BQ$4-$W114)),
     IF(SSSModel!$C$4="ECC",$EA114*$EB114*IF(MAX(Escalation!$C$2,BQ$4-$W114)&gt;$DZ114-1,0,OFFSET(Escalation!$K$2,$Y114,MAX(Escalation!$C$2,BQ$4-$W114))),
     IF(SSSModel!$C$4="PV",IF(DO$4=$W114,$EA114*(1+SSSModel!$C$2),0),
     IF(SSSModel!$C$4="FCR",IF(AND(DO$4&gt;=$W114,OFFSET(Profiles!$K$2,$Z114,MAX(Profiles!$C$2,BQ$4-$W114))&gt;0),$EC114,0),0))))))</f>
        <v>0</v>
      </c>
      <c r="DP114" s="135">
        <f ca="1">IF(OR($Z114=0,SSSModel!$C$4="CF"),BR114,
IF(LEFT($V114,3)="ON_",
     IF(SSSModel!$C$4="RR",SUMPRODUCT(OFFSET($AC114,0,0,1,$CB$2),OFFSET(Profiles!$K$28,($Z114-1)*(Profiles!$I$26+1)+DP$4-SSSModel!$C$3+1,0,1,$CB$2)),
     IF(SSSModel!$C$4="ECC",$EA114*$EB114*SUMPRODUCT(OFFSET($AC114,0,MAX(0,DP$4-$DZ114-$CA$4+1),1,MIN($DZ114,DP$4-$CA$4+1)),OFFSET(Escalation!$K$24,($Y114-1)*(Escalation!$I$22+1)+DP$4-SSSModel!$C$3+1,MAX(0,DP$4-$DZ114-$CA$4+1),1,MIN($DZ114,DP$4-$CA$4+1))),
     IF(SSSModel!$C$4="PV",BR114*$EA114*(1+SSSModel!$C$2),
     IF(SSSModel!$C$4="FCR",$EC114*SUM(OFFSET($AC114,0,MAX(DP$4-$AC$4-$DZ114+1,0),1,MIN($DZ114,DP$4-$AC$4+1))),0)))),
SUM($AC114:$BZ114)*
     IF(SSSModel!$C$4="RR",OFFSET(Profiles!$K$2,$Z114,MAX(Profiles!$C$2,BR$4-$W114)),
     IF(SSSModel!$C$4="ECC",$EA114*$EB114*IF(MAX(Escalation!$C$2,BR$4-$W114)&gt;$DZ114-1,0,OFFSET(Escalation!$K$2,$Y114,MAX(Escalation!$C$2,BR$4-$W114))),
     IF(SSSModel!$C$4="PV",IF(DP$4=$W114,$EA114*(1+SSSModel!$C$2),0),
     IF(SSSModel!$C$4="FCR",IF(AND(DP$4&gt;=$W114,OFFSET(Profiles!$K$2,$Z114,MAX(Profiles!$C$2,BR$4-$W114))&gt;0),$EC114,0),0))))))</f>
        <v>0</v>
      </c>
      <c r="DQ114" s="135">
        <f ca="1">IF(OR($Z114=0,SSSModel!$C$4="CF"),BS114,
IF(LEFT($V114,3)="ON_",
     IF(SSSModel!$C$4="RR",SUMPRODUCT(OFFSET($AC114,0,0,1,$CB$2),OFFSET(Profiles!$K$28,($Z114-1)*(Profiles!$I$26+1)+DQ$4-SSSModel!$C$3+1,0,1,$CB$2)),
     IF(SSSModel!$C$4="ECC",$EA114*$EB114*SUMPRODUCT(OFFSET($AC114,0,MAX(0,DQ$4-$DZ114-$CA$4+1),1,MIN($DZ114,DQ$4-$CA$4+1)),OFFSET(Escalation!$K$24,($Y114-1)*(Escalation!$I$22+1)+DQ$4-SSSModel!$C$3+1,MAX(0,DQ$4-$DZ114-$CA$4+1),1,MIN($DZ114,DQ$4-$CA$4+1))),
     IF(SSSModel!$C$4="PV",BS114*$EA114*(1+SSSModel!$C$2),
     IF(SSSModel!$C$4="FCR",$EC114*SUM(OFFSET($AC114,0,MAX(DQ$4-$AC$4-$DZ114+1,0),1,MIN($DZ114,DQ$4-$AC$4+1))),0)))),
SUM($AC114:$BZ114)*
     IF(SSSModel!$C$4="RR",OFFSET(Profiles!$K$2,$Z114,MAX(Profiles!$C$2,BS$4-$W114)),
     IF(SSSModel!$C$4="ECC",$EA114*$EB114*IF(MAX(Escalation!$C$2,BS$4-$W114)&gt;$DZ114-1,0,OFFSET(Escalation!$K$2,$Y114,MAX(Escalation!$C$2,BS$4-$W114))),
     IF(SSSModel!$C$4="PV",IF(DQ$4=$W114,$EA114*(1+SSSModel!$C$2),0),
     IF(SSSModel!$C$4="FCR",IF(AND(DQ$4&gt;=$W114,OFFSET(Profiles!$K$2,$Z114,MAX(Profiles!$C$2,BS$4-$W114))&gt;0),$EC114,0),0))))))</f>
        <v>0</v>
      </c>
      <c r="DR114" s="135">
        <f ca="1">IF(OR($Z114=0,SSSModel!$C$4="CF"),BT114,
IF(LEFT($V114,3)="ON_",
     IF(SSSModel!$C$4="RR",SUMPRODUCT(OFFSET($AC114,0,0,1,$CB$2),OFFSET(Profiles!$K$28,($Z114-1)*(Profiles!$I$26+1)+DR$4-SSSModel!$C$3+1,0,1,$CB$2)),
     IF(SSSModel!$C$4="ECC",$EA114*$EB114*SUMPRODUCT(OFFSET($AC114,0,MAX(0,DR$4-$DZ114-$CA$4+1),1,MIN($DZ114,DR$4-$CA$4+1)),OFFSET(Escalation!$K$24,($Y114-1)*(Escalation!$I$22+1)+DR$4-SSSModel!$C$3+1,MAX(0,DR$4-$DZ114-$CA$4+1),1,MIN($DZ114,DR$4-$CA$4+1))),
     IF(SSSModel!$C$4="PV",BT114*$EA114*(1+SSSModel!$C$2),
     IF(SSSModel!$C$4="FCR",$EC114*SUM(OFFSET($AC114,0,MAX(DR$4-$AC$4-$DZ114+1,0),1,MIN($DZ114,DR$4-$AC$4+1))),0)))),
SUM($AC114:$BZ114)*
     IF(SSSModel!$C$4="RR",OFFSET(Profiles!$K$2,$Z114,MAX(Profiles!$C$2,BT$4-$W114)),
     IF(SSSModel!$C$4="ECC",$EA114*$EB114*IF(MAX(Escalation!$C$2,BT$4-$W114)&gt;$DZ114-1,0,OFFSET(Escalation!$K$2,$Y114,MAX(Escalation!$C$2,BT$4-$W114))),
     IF(SSSModel!$C$4="PV",IF(DR$4=$W114,$EA114*(1+SSSModel!$C$2),0),
     IF(SSSModel!$C$4="FCR",IF(AND(DR$4&gt;=$W114,OFFSET(Profiles!$K$2,$Z114,MAX(Profiles!$C$2,BT$4-$W114))&gt;0),$EC114,0),0))))))</f>
        <v>0</v>
      </c>
      <c r="DS114" s="135">
        <f ca="1">IF(OR($Z114=0,SSSModel!$C$4="CF"),BU114,
IF(LEFT($V114,3)="ON_",
     IF(SSSModel!$C$4="RR",SUMPRODUCT(OFFSET($AC114,0,0,1,$CB$2),OFFSET(Profiles!$K$28,($Z114-1)*(Profiles!$I$26+1)+DS$4-SSSModel!$C$3+1,0,1,$CB$2)),
     IF(SSSModel!$C$4="ECC",$EA114*$EB114*SUMPRODUCT(OFFSET($AC114,0,MAX(0,DS$4-$DZ114-$CA$4+1),1,MIN($DZ114,DS$4-$CA$4+1)),OFFSET(Escalation!$K$24,($Y114-1)*(Escalation!$I$22+1)+DS$4-SSSModel!$C$3+1,MAX(0,DS$4-$DZ114-$CA$4+1),1,MIN($DZ114,DS$4-$CA$4+1))),
     IF(SSSModel!$C$4="PV",BU114*$EA114*(1+SSSModel!$C$2),
     IF(SSSModel!$C$4="FCR",$EC114*SUM(OFFSET($AC114,0,MAX(DS$4-$AC$4-$DZ114+1,0),1,MIN($DZ114,DS$4-$AC$4+1))),0)))),
SUM($AC114:$BZ114)*
     IF(SSSModel!$C$4="RR",OFFSET(Profiles!$K$2,$Z114,MAX(Profiles!$C$2,BU$4-$W114)),
     IF(SSSModel!$C$4="ECC",$EA114*$EB114*IF(MAX(Escalation!$C$2,BU$4-$W114)&gt;$DZ114-1,0,OFFSET(Escalation!$K$2,$Y114,MAX(Escalation!$C$2,BU$4-$W114))),
     IF(SSSModel!$C$4="PV",IF(DS$4=$W114,$EA114*(1+SSSModel!$C$2),0),
     IF(SSSModel!$C$4="FCR",IF(AND(DS$4&gt;=$W114,OFFSET(Profiles!$K$2,$Z114,MAX(Profiles!$C$2,BU$4-$W114))&gt;0),$EC114,0),0))))))</f>
        <v>0</v>
      </c>
      <c r="DT114" s="135">
        <f ca="1">IF(OR($Z114=0,SSSModel!$C$4="CF"),BV114,
IF(LEFT($V114,3)="ON_",
     IF(SSSModel!$C$4="RR",SUMPRODUCT(OFFSET($AC114,0,0,1,$CB$2),OFFSET(Profiles!$K$28,($Z114-1)*(Profiles!$I$26+1)+DT$4-SSSModel!$C$3+1,0,1,$CB$2)),
     IF(SSSModel!$C$4="ECC",$EA114*$EB114*SUMPRODUCT(OFFSET($AC114,0,MAX(0,DT$4-$DZ114-$CA$4+1),1,MIN($DZ114,DT$4-$CA$4+1)),OFFSET(Escalation!$K$24,($Y114-1)*(Escalation!$I$22+1)+DT$4-SSSModel!$C$3+1,MAX(0,DT$4-$DZ114-$CA$4+1),1,MIN($DZ114,DT$4-$CA$4+1))),
     IF(SSSModel!$C$4="PV",BV114*$EA114*(1+SSSModel!$C$2),
     IF(SSSModel!$C$4="FCR",$EC114*SUM(OFFSET($AC114,0,MAX(DT$4-$AC$4-$DZ114+1,0),1,MIN($DZ114,DT$4-$AC$4+1))),0)))),
SUM($AC114:$BZ114)*
     IF(SSSModel!$C$4="RR",OFFSET(Profiles!$K$2,$Z114,MAX(Profiles!$C$2,BV$4-$W114)),
     IF(SSSModel!$C$4="ECC",$EA114*$EB114*IF(MAX(Escalation!$C$2,BV$4-$W114)&gt;$DZ114-1,0,OFFSET(Escalation!$K$2,$Y114,MAX(Escalation!$C$2,BV$4-$W114))),
     IF(SSSModel!$C$4="PV",IF(DT$4=$W114,$EA114*(1+SSSModel!$C$2),0),
     IF(SSSModel!$C$4="FCR",IF(AND(DT$4&gt;=$W114,OFFSET(Profiles!$K$2,$Z114,MAX(Profiles!$C$2,BV$4-$W114))&gt;0),$EC114,0),0))))))</f>
        <v>0</v>
      </c>
      <c r="DU114" s="135">
        <f ca="1">IF(OR($Z114=0,SSSModel!$C$4="CF"),BW114,
IF(LEFT($V114,3)="ON_",
     IF(SSSModel!$C$4="RR",SUMPRODUCT(OFFSET($AC114,0,0,1,$CB$2),OFFSET(Profiles!$K$28,($Z114-1)*(Profiles!$I$26+1)+DU$4-SSSModel!$C$3+1,0,1,$CB$2)),
     IF(SSSModel!$C$4="ECC",$EA114*$EB114*SUMPRODUCT(OFFSET($AC114,0,MAX(0,DU$4-$DZ114-$CA$4+1),1,MIN($DZ114,DU$4-$CA$4+1)),OFFSET(Escalation!$K$24,($Y114-1)*(Escalation!$I$22+1)+DU$4-SSSModel!$C$3+1,MAX(0,DU$4-$DZ114-$CA$4+1),1,MIN($DZ114,DU$4-$CA$4+1))),
     IF(SSSModel!$C$4="PV",BW114*$EA114*(1+SSSModel!$C$2),
     IF(SSSModel!$C$4="FCR",$EC114*SUM(OFFSET($AC114,0,MAX(DU$4-$AC$4-$DZ114+1,0),1,MIN($DZ114,DU$4-$AC$4+1))),0)))),
SUM($AC114:$BZ114)*
     IF(SSSModel!$C$4="RR",OFFSET(Profiles!$K$2,$Z114,MAX(Profiles!$C$2,BW$4-$W114)),
     IF(SSSModel!$C$4="ECC",$EA114*$EB114*IF(MAX(Escalation!$C$2,BW$4-$W114)&gt;$DZ114-1,0,OFFSET(Escalation!$K$2,$Y114,MAX(Escalation!$C$2,BW$4-$W114))),
     IF(SSSModel!$C$4="PV",IF(DU$4=$W114,$EA114*(1+SSSModel!$C$2),0),
     IF(SSSModel!$C$4="FCR",IF(AND(DU$4&gt;=$W114,OFFSET(Profiles!$K$2,$Z114,MAX(Profiles!$C$2,BW$4-$W114))&gt;0),$EC114,0),0))))))</f>
        <v>0</v>
      </c>
      <c r="DV114" s="136">
        <f ca="1">IF(OR($Z114=0,SSSModel!$C$4="CF"),BX114,
IF(LEFT($V114,3)="ON_",
     IF(SSSModel!$C$4="RR",SUMPRODUCT(OFFSET($AC114,0,0,1,$CB$2),OFFSET(Profiles!$K$28,($Z114-1)*(Profiles!$I$26+1)+DV$4-SSSModel!$C$3+1,0,1,$CB$2)),
     IF(SSSModel!$C$4="ECC",$EA114*$EB114*SUMPRODUCT(OFFSET($AC114,0,MAX(0,DV$4-$DZ114-$CA$4+1),1,MIN($DZ114,DV$4-$CA$4+1)),OFFSET(Escalation!$K$24,($Y114-1)*(Escalation!$I$22+1)+DV$4-SSSModel!$C$3+1,MAX(0,DV$4-$DZ114-$CA$4+1),1,MIN($DZ114,DV$4-$CA$4+1))),
     IF(SSSModel!$C$4="PV",BX114*$EA114*(1+SSSModel!$C$2),
     IF(SSSModel!$C$4="FCR",$EC114*SUM(OFFSET($AC114,0,MAX(DV$4-$AC$4-$DZ114+1,0),1,MIN($DZ114,DV$4-$AC$4+1))),0)))),
SUM($AC114:$BZ114)*
     IF(SSSModel!$C$4="RR",OFFSET(Profiles!$K$2,$Z114,MAX(Profiles!$C$2,BX$4-$W114)),
     IF(SSSModel!$C$4="ECC",$EA114*$EB114*IF(MAX(Escalation!$C$2,BX$4-$W114)&gt;$DZ114-1,0,OFFSET(Escalation!$K$2,$Y114,MAX(Escalation!$C$2,BX$4-$W114))),
     IF(SSSModel!$C$4="PV",IF(DV$4=$W114,$EA114*(1+SSSModel!$C$2),0),
     IF(SSSModel!$C$4="FCR",IF(AND(DV$4&gt;=$W114,OFFSET(Profiles!$K$2,$Z114,MAX(Profiles!$C$2,BX$4-$W114))&gt;0),$EC114,0),0))))))</f>
        <v>0</v>
      </c>
      <c r="DW114" s="136">
        <f ca="1">IF(OR($Z114=0,SSSModel!$C$4="CF"),BY114,
IF(LEFT($V114,3)="ON_",
     IF(SSSModel!$C$4="RR",SUMPRODUCT(OFFSET($AC114,0,0,1,$CB$2),OFFSET(Profiles!$K$28,($Z114-1)*(Profiles!$I$26+1)+DW$4-SSSModel!$C$3+1,0,1,$CB$2)),
     IF(SSSModel!$C$4="ECC",$EA114*$EB114*SUMPRODUCT(OFFSET($AC114,0,MAX(0,DW$4-$DZ114-$CA$4+1),1,MIN($DZ114,DW$4-$CA$4+1)),OFFSET(Escalation!$K$24,($Y114-1)*(Escalation!$I$22+1)+DW$4-SSSModel!$C$3+1,MAX(0,DW$4-$DZ114-$CA$4+1),1,MIN($DZ114,DW$4-$CA$4+1))),
     IF(SSSModel!$C$4="PV",BY114*$EA114*(1+SSSModel!$C$2),
     IF(SSSModel!$C$4="FCR",$EC114*SUM(OFFSET($AC114,0,MAX(DW$4-$AC$4-$DZ114+1,0),1,MIN($DZ114,DW$4-$AC$4+1))),0)))),
SUM($AC114:$BZ114)*
     IF(SSSModel!$C$4="RR",OFFSET(Profiles!$K$2,$Z114,MAX(Profiles!$C$2,BY$4-$W114)),
     IF(SSSModel!$C$4="ECC",$EA114*$EB114*IF(MAX(Escalation!$C$2,BY$4-$W114)&gt;$DZ114-1,0,OFFSET(Escalation!$K$2,$Y114,MAX(Escalation!$C$2,BY$4-$W114))),
     IF(SSSModel!$C$4="PV",IF(DW$4=$W114,$EA114*(1+SSSModel!$C$2),0),
     IF(SSSModel!$C$4="FCR",IF(AND(DW$4&gt;=$W114,OFFSET(Profiles!$K$2,$Z114,MAX(Profiles!$C$2,BY$4-$W114))&gt;0),$EC114,0),0))))))</f>
        <v>0</v>
      </c>
      <c r="DX114" s="136">
        <f ca="1">IF(OR($Z114=0,SSSModel!$C$4="CF"),BZ114,
IF(LEFT($V114,3)="ON_",
     IF(SSSModel!$C$4="RR",SUMPRODUCT(OFFSET($AC114,0,0,1,$CB$2),OFFSET(Profiles!$K$28,($Z114-1)*(Profiles!$I$26+1)+DX$4-SSSModel!$C$3+1,0,1,$CB$2)),
     IF(SSSModel!$C$4="ECC",$EA114*$EB114*SUMPRODUCT(OFFSET($AC114,0,MAX(0,DX$4-$DZ114-$CA$4+1),1,MIN($DZ114,DX$4-$CA$4+1)),OFFSET(Escalation!$K$24,($Y114-1)*(Escalation!$I$22+1)+DX$4-SSSModel!$C$3+1,MAX(0,DX$4-$DZ114-$CA$4+1),1,MIN($DZ114,DX$4-$CA$4+1))),
     IF(SSSModel!$C$4="PV",BZ114*$EA114*(1+SSSModel!$C$2),
     IF(SSSModel!$C$4="FCR",$EC114*SUM(OFFSET($AC114,0,MAX(DX$4-$AC$4-$DZ114+1,0),1,MIN($DZ114,DX$4-$AC$4+1))),0)))),
SUM($AC114:$BZ114)*
     IF(SSSModel!$C$4="RR",OFFSET(Profiles!$K$2,$Z114,MAX(Profiles!$C$2,BZ$4-$W114)),
     IF(SSSModel!$C$4="ECC",$EA114*$EB114*IF(MAX(Escalation!$C$2,BZ$4-$W114)&gt;$DZ114-1,0,OFFSET(Escalation!$K$2,$Y114,MAX(Escalation!$C$2,BZ$4-$W114))),
     IF(SSSModel!$C$4="PV",IF(DX$4=$W114,$EA114*(1+SSSModel!$C$2),0),
     IF(SSSModel!$C$4="FCR",IF(AND(DX$4&gt;=$W114,OFFSET(Profiles!$K$2,$Z114,MAX(Profiles!$C$2,BZ$4-$W114))&gt;0),$EC114,0),0))))))</f>
        <v>0</v>
      </c>
      <c r="DY114" s="82">
        <f ca="1">IF($Y114=0,0,OFFSET(Escalation!$B$2,$Y114,0))</f>
        <v>0</v>
      </c>
      <c r="DZ114" s="80">
        <f ca="1">IF($Z114=0,0,COUNTIF(OFFSET(Profiles!$K$2,$Z114,0,1,50),"&gt;0"))</f>
        <v>0</v>
      </c>
      <c r="EA114" s="137">
        <f ca="1">IF($Z114=0,0,SUMPRODUCT(Profiles!$C$20:$BH$20,OFFSET(Profiles!$C$2,$Z114,0,1,Profiles!$B$1)))</f>
        <v>0</v>
      </c>
      <c r="EB114" s="24">
        <f>IF($Z114=0,0,((1-(1+DY114)/(1+SSSModel!$C$2))/(1-((1+DY114)/(1+SSSModel!$C$2))^DZ114))*(1+SSSModel!$C$2))</f>
        <v>0</v>
      </c>
      <c r="EC114" s="24">
        <f>IF($Z114=0,0,-PMT(SSSModel!$C$2,DZ114,EA114))</f>
        <v>0</v>
      </c>
    </row>
    <row r="115" spans="3:133" x14ac:dyDescent="0.35">
      <c r="C115" s="18">
        <f t="shared" si="12"/>
        <v>12</v>
      </c>
      <c r="D115" s="18">
        <f t="shared" si="13"/>
        <v>1</v>
      </c>
      <c r="E115" s="18">
        <f t="shared" ca="1" si="16"/>
        <v>1</v>
      </c>
      <c r="G115" s="25">
        <f ca="1">IF($E115=0,"",OFFSET(Resources!B$26,$E115,0))</f>
        <v>1</v>
      </c>
      <c r="H115" s="25" t="str">
        <f ca="1">IF($E115=0,"",OFFSET(Resources!C$26,$E115,0))</f>
        <v>NREL</v>
      </c>
      <c r="I115" s="25" t="str">
        <f ca="1">IF($E115=0,"",OFFSET(Resources!$E$26,$E115,0))</f>
        <v>SB SCCT (220 MW)</v>
      </c>
      <c r="J115" s="16">
        <v>1</v>
      </c>
      <c r="K115" s="16" t="s">
        <v>150</v>
      </c>
      <c r="L115" s="25" t="str">
        <f ca="1">OFFSET(Resources!$CG$24,0,$C115-1)</f>
        <v>Variable O&amp;M</v>
      </c>
      <c r="M115" s="25" t="str">
        <f ca="1">OFFSET(Resources!$CG$25,0,$C115-1)</f>
        <v>O&amp;M</v>
      </c>
      <c r="N115" s="1">
        <v>1</v>
      </c>
      <c r="O115" s="7">
        <f ca="1">IF($E115=0,0,OFFSET(Resources!$CG$26,$E115,$C115-1))</f>
        <v>0</v>
      </c>
      <c r="P115" s="25" t="str">
        <f ca="1">OFFSET(Resources!$CG$26,0,$C115-1)</f>
        <v>$/Yr</v>
      </c>
      <c r="Q115" s="18">
        <f ca="1">IF($E115=0,0,OFFSET(GenAlts!$W$4,$E115,$D115-1))</f>
        <v>2032</v>
      </c>
      <c r="R115" s="1">
        <v>1</v>
      </c>
      <c r="S115">
        <f ca="1">IF($E115=0,"",OFFSET(Resources!$R$26,$E115,0))</f>
        <v>30</v>
      </c>
      <c r="T115" s="13"/>
      <c r="U115" s="25" t="str">
        <f ca="1">IF($E115=0,0,OFFSET(Resources!$AB$26,$E115,($C115-1)*Resources!$CI$20))</f>
        <v>SCCT_O&amp;M</v>
      </c>
      <c r="V115" s="1"/>
      <c r="W115">
        <f t="shared" ca="1" si="15"/>
        <v>2032</v>
      </c>
      <c r="X115">
        <f>IF(T115="",0,MATCH(T115,Profiles!$A$3:$A$22,0))</f>
        <v>0</v>
      </c>
      <c r="Y115" s="10">
        <f ca="1">IF(U115=0,0,MATCH(U115,Escalation!$A$3:$A$18,0))</f>
        <v>4</v>
      </c>
      <c r="Z115">
        <f>IF(V115="",0,MATCH(V115,Profiles!$A$3:$A$22,0))</f>
        <v>0</v>
      </c>
      <c r="AA115" s="8"/>
      <c r="AB115" s="8">
        <v>0</v>
      </c>
      <c r="AC115" s="72">
        <f ca="1">IF(OR(AC$4&lt;$Q115,AC$4&gt;$Q115+IF($S115="",1000,$S115)-1),0,IF(MOD(AC$4-$Q115,IF($R115="",1000,$R115))=0,$O115,0))*IF($Y115&gt;0,(1+INDEX(Escalation!$B$3:$B$18,$Y115,0))^(AC$4-SSSModel!$C$5),1)*IF($X115=0,1,OFFSET(Profiles!$K$2,$X115,MAX(Profiles!$C$2,AC$4-$Q115)))*IF($AA115=1,(1+SSSModel!#REF!),1)</f>
        <v>0</v>
      </c>
      <c r="AD115" s="72">
        <f ca="1">IF(OR(AD$4&lt;$Q115,AD$4&gt;$Q115+IF($S115="",1000,$S115)-1),0,IF(MOD(AD$4-$Q115,IF($R115="",1000,$R115))=0,$O115,0))*IF($Y115&gt;0,(1+INDEX(Escalation!$B$3:$B$18,$Y115,0))^(AD$4-SSSModel!$C$5),1)*IF($X115=0,1,OFFSET(Profiles!$K$2,$X115,MAX(Profiles!$C$2,AD$4-$Q115)))*IF($AA115=1,(1+SSSModel!#REF!),1)</f>
        <v>0</v>
      </c>
      <c r="AE115" s="72">
        <f ca="1">IF(OR(AE$4&lt;$Q115,AE$4&gt;$Q115+IF($S115="",1000,$S115)-1),0,IF(MOD(AE$4-$Q115,IF($R115="",1000,$R115))=0,$O115,0))*IF($Y115&gt;0,(1+INDEX(Escalation!$B$3:$B$18,$Y115,0))^(AE$4-SSSModel!$C$5),1)*IF($X115=0,1,OFFSET(Profiles!$K$2,$X115,MAX(Profiles!$C$2,AE$4-$Q115)))*IF($AA115=1,(1+SSSModel!#REF!),1)</f>
        <v>0</v>
      </c>
      <c r="AF115" s="72">
        <f ca="1">IF(OR(AF$4&lt;$Q115,AF$4&gt;$Q115+IF($S115="",1000,$S115)-1),0,IF(MOD(AF$4-$Q115,IF($R115="",1000,$R115))=0,$O115,0))*IF($Y115&gt;0,(1+INDEX(Escalation!$B$3:$B$18,$Y115,0))^(AF$4-SSSModel!$C$5),1)*IF($X115=0,1,OFFSET(Profiles!$K$2,$X115,MAX(Profiles!$C$2,AF$4-$Q115)))*IF($AA115=1,(1+SSSModel!#REF!),1)</f>
        <v>0</v>
      </c>
      <c r="AG115" s="72">
        <f ca="1">IF(OR(AG$4&lt;$Q115,AG$4&gt;$Q115+IF($S115="",1000,$S115)-1),0,IF(MOD(AG$4-$Q115,IF($R115="",1000,$R115))=0,$O115,0))*IF($Y115&gt;0,(1+INDEX(Escalation!$B$3:$B$18,$Y115,0))^(AG$4-SSSModel!$C$5),1)*IF($X115=0,1,OFFSET(Profiles!$K$2,$X115,MAX(Profiles!$C$2,AG$4-$Q115)))*IF($AA115=1,(1+SSSModel!#REF!),1)</f>
        <v>0</v>
      </c>
      <c r="AH115" s="72">
        <f ca="1">IF(OR(AH$4&lt;$Q115,AH$4&gt;$Q115+IF($S115="",1000,$S115)-1),0,IF(MOD(AH$4-$Q115,IF($R115="",1000,$R115))=0,$O115,0))*IF($Y115&gt;0,(1+INDEX(Escalation!$B$3:$B$18,$Y115,0))^(AH$4-SSSModel!$C$5),1)*IF($X115=0,1,OFFSET(Profiles!$K$2,$X115,MAX(Profiles!$C$2,AH$4-$Q115)))*IF($AA115=1,(1+SSSModel!#REF!),1)</f>
        <v>0</v>
      </c>
      <c r="AI115" s="72">
        <f ca="1">IF(OR(AI$4&lt;$Q115,AI$4&gt;$Q115+IF($S115="",1000,$S115)-1),0,IF(MOD(AI$4-$Q115,IF($R115="",1000,$R115))=0,$O115,0))*IF($Y115&gt;0,(1+INDEX(Escalation!$B$3:$B$18,$Y115,0))^(AI$4-SSSModel!$C$5),1)*IF($X115=0,1,OFFSET(Profiles!$K$2,$X115,MAX(Profiles!$C$2,AI$4-$Q115)))*IF($AA115=1,(1+SSSModel!#REF!),1)</f>
        <v>0</v>
      </c>
      <c r="AJ115" s="72">
        <f ca="1">IF(OR(AJ$4&lt;$Q115,AJ$4&gt;$Q115+IF($S115="",1000,$S115)-1),0,IF(MOD(AJ$4-$Q115,IF($R115="",1000,$R115))=0,$O115,0))*IF($Y115&gt;0,(1+INDEX(Escalation!$B$3:$B$18,$Y115,0))^(AJ$4-SSSModel!$C$5),1)*IF($X115=0,1,OFFSET(Profiles!$K$2,$X115,MAX(Profiles!$C$2,AJ$4-$Q115)))*IF($AA115=1,(1+SSSModel!#REF!),1)</f>
        <v>0</v>
      </c>
      <c r="AK115" s="72">
        <f ca="1">IF(OR(AK$4&lt;$Q115,AK$4&gt;$Q115+IF($S115="",1000,$S115)-1),0,IF(MOD(AK$4-$Q115,IF($R115="",1000,$R115))=0,$O115,0))*IF($Y115&gt;0,(1+INDEX(Escalation!$B$3:$B$18,$Y115,0))^(AK$4-SSSModel!$C$5),1)*IF($X115=0,1,OFFSET(Profiles!$K$2,$X115,MAX(Profiles!$C$2,AK$4-$Q115)))*IF($AA115=1,(1+SSSModel!#REF!),1)</f>
        <v>0</v>
      </c>
      <c r="AL115" s="72">
        <f ca="1">IF(OR(AL$4&lt;$Q115,AL$4&gt;$Q115+IF($S115="",1000,$S115)-1),0,IF(MOD(AL$4-$Q115,IF($R115="",1000,$R115))=0,$O115,0))*IF($Y115&gt;0,(1+INDEX(Escalation!$B$3:$B$18,$Y115,0))^(AL$4-SSSModel!$C$5),1)*IF($X115=0,1,OFFSET(Profiles!$K$2,$X115,MAX(Profiles!$C$2,AL$4-$Q115)))*IF($AA115=1,(1+SSSModel!#REF!),1)</f>
        <v>0</v>
      </c>
      <c r="AM115" s="72">
        <f ca="1">IF(OR(AM$4&lt;$Q115,AM$4&gt;$Q115+IF($S115="",1000,$S115)-1),0,IF(MOD(AM$4-$Q115,IF($R115="",1000,$R115))=0,$O115,0))*IF($Y115&gt;0,(1+INDEX(Escalation!$B$3:$B$18,$Y115,0))^(AM$4-SSSModel!$C$5),1)*IF($X115=0,1,OFFSET(Profiles!$K$2,$X115,MAX(Profiles!$C$2,AM$4-$Q115)))*IF($AA115=1,(1+SSSModel!#REF!),1)</f>
        <v>0</v>
      </c>
      <c r="AN115" s="72">
        <f ca="1">IF(OR(AN$4&lt;$Q115,AN$4&gt;$Q115+IF($S115="",1000,$S115)-1),0,IF(MOD(AN$4-$Q115,IF($R115="",1000,$R115))=0,$O115,0))*IF($Y115&gt;0,(1+INDEX(Escalation!$B$3:$B$18,$Y115,0))^(AN$4-SSSModel!$C$5),1)*IF($X115=0,1,OFFSET(Profiles!$K$2,$X115,MAX(Profiles!$C$2,AN$4-$Q115)))*IF($AA115=1,(1+SSSModel!#REF!),1)</f>
        <v>0</v>
      </c>
      <c r="AO115" s="72">
        <f ca="1">IF(OR(AO$4&lt;$Q115,AO$4&gt;$Q115+IF($S115="",1000,$S115)-1),0,IF(MOD(AO$4-$Q115,IF($R115="",1000,$R115))=0,$O115,0))*IF($Y115&gt;0,(1+INDEX(Escalation!$B$3:$B$18,$Y115,0))^(AO$4-SSSModel!$C$5),1)*IF($X115=0,1,OFFSET(Profiles!$K$2,$X115,MAX(Profiles!$C$2,AO$4-$Q115)))*IF($AA115=1,(1+SSSModel!#REF!),1)</f>
        <v>0</v>
      </c>
      <c r="AP115" s="72">
        <f ca="1">IF(OR(AP$4&lt;$Q115,AP$4&gt;$Q115+IF($S115="",1000,$S115)-1),0,IF(MOD(AP$4-$Q115,IF($R115="",1000,$R115))=0,$O115,0))*IF($Y115&gt;0,(1+INDEX(Escalation!$B$3:$B$18,$Y115,0))^(AP$4-SSSModel!$C$5),1)*IF($X115=0,1,OFFSET(Profiles!$K$2,$X115,MAX(Profiles!$C$2,AP$4-$Q115)))*IF($AA115=1,(1+SSSModel!#REF!),1)</f>
        <v>0</v>
      </c>
      <c r="AQ115" s="72">
        <f ca="1">IF(OR(AQ$4&lt;$Q115,AQ$4&gt;$Q115+IF($S115="",1000,$S115)-1),0,IF(MOD(AQ$4-$Q115,IF($R115="",1000,$R115))=0,$O115,0))*IF($Y115&gt;0,(1+INDEX(Escalation!$B$3:$B$18,$Y115,0))^(AQ$4-SSSModel!$C$5),1)*IF($X115=0,1,OFFSET(Profiles!$K$2,$X115,MAX(Profiles!$C$2,AQ$4-$Q115)))*IF($AA115=1,(1+SSSModel!#REF!),1)</f>
        <v>0</v>
      </c>
      <c r="AR115" s="72">
        <f ca="1">IF(OR(AR$4&lt;$Q115,AR$4&gt;$Q115+IF($S115="",1000,$S115)-1),0,IF(MOD(AR$4-$Q115,IF($R115="",1000,$R115))=0,$O115,0))*IF($Y115&gt;0,(1+INDEX(Escalation!$B$3:$B$18,$Y115,0))^(AR$4-SSSModel!$C$5),1)*IF($X115=0,1,OFFSET(Profiles!$K$2,$X115,MAX(Profiles!$C$2,AR$4-$Q115)))*IF($AA115=1,(1+SSSModel!#REF!),1)</f>
        <v>0</v>
      </c>
      <c r="AS115" s="72">
        <f ca="1">IF(OR(AS$4&lt;$Q115,AS$4&gt;$Q115+IF($S115="",1000,$S115)-1),0,IF(MOD(AS$4-$Q115,IF($R115="",1000,$R115))=0,$O115,0))*IF($Y115&gt;0,(1+INDEX(Escalation!$B$3:$B$18,$Y115,0))^(AS$4-SSSModel!$C$5),1)*IF($X115=0,1,OFFSET(Profiles!$K$2,$X115,MAX(Profiles!$C$2,AS$4-$Q115)))*IF($AA115=1,(1+SSSModel!#REF!),1)</f>
        <v>0</v>
      </c>
      <c r="AT115" s="72">
        <f ca="1">IF(OR(AT$4&lt;$Q115,AT$4&gt;$Q115+IF($S115="",1000,$S115)-1),0,IF(MOD(AT$4-$Q115,IF($R115="",1000,$R115))=0,$O115,0))*IF($Y115&gt;0,(1+INDEX(Escalation!$B$3:$B$18,$Y115,0))^(AT$4-SSSModel!$C$5),1)*IF($X115=0,1,OFFSET(Profiles!$K$2,$X115,MAX(Profiles!$C$2,AT$4-$Q115)))*IF($AA115=1,(1+SSSModel!#REF!),1)</f>
        <v>0</v>
      </c>
      <c r="AU115" s="72">
        <f ca="1">IF(OR(AU$4&lt;$Q115,AU$4&gt;$Q115+IF($S115="",1000,$S115)-1),0,IF(MOD(AU$4-$Q115,IF($R115="",1000,$R115))=0,$O115,0))*IF($Y115&gt;0,(1+INDEX(Escalation!$B$3:$B$18,$Y115,0))^(AU$4-SSSModel!$C$5),1)*IF($X115=0,1,OFFSET(Profiles!$K$2,$X115,MAX(Profiles!$C$2,AU$4-$Q115)))*IF($AA115=1,(1+SSSModel!#REF!),1)</f>
        <v>0</v>
      </c>
      <c r="AV115" s="72">
        <f ca="1">IF(OR(AV$4&lt;$Q115,AV$4&gt;$Q115+IF($S115="",1000,$S115)-1),0,IF(MOD(AV$4-$Q115,IF($R115="",1000,$R115))=0,$O115,0))*IF($Y115&gt;0,(1+INDEX(Escalation!$B$3:$B$18,$Y115,0))^(AV$4-SSSModel!$C$5),1)*IF($X115=0,1,OFFSET(Profiles!$K$2,$X115,MAX(Profiles!$C$2,AV$4-$Q115)))*IF($AA115=1,(1+SSSModel!#REF!),1)</f>
        <v>0</v>
      </c>
      <c r="AW115" s="72">
        <f ca="1">IF(OR(AW$4&lt;$Q115,AW$4&gt;$Q115+IF($S115="",1000,$S115)-1),0,IF(MOD(AW$4-$Q115,IF($R115="",1000,$R115))=0,$O115,0))*IF($Y115&gt;0,(1+INDEX(Escalation!$B$3:$B$18,$Y115,0))^(AW$4-SSSModel!$C$5),1)*IF($X115=0,1,OFFSET(Profiles!$K$2,$X115,MAX(Profiles!$C$2,AW$4-$Q115)))*IF($AA115=1,(1+SSSModel!#REF!),1)</f>
        <v>0</v>
      </c>
      <c r="AX115" s="72">
        <f ca="1">IF(OR(AX$4&lt;$Q115,AX$4&gt;$Q115+IF($S115="",1000,$S115)-1),0,IF(MOD(AX$4-$Q115,IF($R115="",1000,$R115))=0,$O115,0))*IF($Y115&gt;0,(1+INDEX(Escalation!$B$3:$B$18,$Y115,0))^(AX$4-SSSModel!$C$5),1)*IF($X115=0,1,OFFSET(Profiles!$K$2,$X115,MAX(Profiles!$C$2,AX$4-$Q115)))*IF($AA115=1,(1+SSSModel!#REF!),1)</f>
        <v>0</v>
      </c>
      <c r="AY115" s="72">
        <f ca="1">IF(OR(AY$4&lt;$Q115,AY$4&gt;$Q115+IF($S115="",1000,$S115)-1),0,IF(MOD(AY$4-$Q115,IF($R115="",1000,$R115))=0,$O115,0))*IF($Y115&gt;0,(1+INDEX(Escalation!$B$3:$B$18,$Y115,0))^(AY$4-SSSModel!$C$5),1)*IF($X115=0,1,OFFSET(Profiles!$K$2,$X115,MAX(Profiles!$C$2,AY$4-$Q115)))*IF($AA115=1,(1+SSSModel!#REF!),1)</f>
        <v>0</v>
      </c>
      <c r="AZ115" s="72">
        <f ca="1">IF(OR(AZ$4&lt;$Q115,AZ$4&gt;$Q115+IF($S115="",1000,$S115)-1),0,IF(MOD(AZ$4-$Q115,IF($R115="",1000,$R115))=0,$O115,0))*IF($Y115&gt;0,(1+INDEX(Escalation!$B$3:$B$18,$Y115,0))^(AZ$4-SSSModel!$C$5),1)*IF($X115=0,1,OFFSET(Profiles!$K$2,$X115,MAX(Profiles!$C$2,AZ$4-$Q115)))*IF($AA115=1,(1+SSSModel!#REF!),1)</f>
        <v>0</v>
      </c>
      <c r="BA115" s="72">
        <f ca="1">IF(OR(BA$4&lt;$Q115,BA$4&gt;$Q115+IF($S115="",1000,$S115)-1),0,IF(MOD(BA$4-$Q115,IF($R115="",1000,$R115))=0,$O115,0))*IF($Y115&gt;0,(1+INDEX(Escalation!$B$3:$B$18,$Y115,0))^(BA$4-SSSModel!$C$5),1)*IF($X115=0,1,OFFSET(Profiles!$K$2,$X115,MAX(Profiles!$C$2,BA$4-$Q115)))*IF($AA115=1,(1+SSSModel!#REF!),1)</f>
        <v>0</v>
      </c>
      <c r="BB115" s="72">
        <f ca="1">IF(OR(BB$4&lt;$Q115,BB$4&gt;$Q115+IF($S115="",1000,$S115)-1),0,IF(MOD(BB$4-$Q115,IF($R115="",1000,$R115))=0,$O115,0))*IF($Y115&gt;0,(1+INDEX(Escalation!$B$3:$B$18,$Y115,0))^(BB$4-SSSModel!$C$5),1)*IF($X115=0,1,OFFSET(Profiles!$K$2,$X115,MAX(Profiles!$C$2,BB$4-$Q115)))*IF($AA115=1,(1+SSSModel!#REF!),1)</f>
        <v>0</v>
      </c>
      <c r="BC115" s="72">
        <f ca="1">IF(OR(BC$4&lt;$Q115,BC$4&gt;$Q115+IF($S115="",1000,$S115)-1),0,IF(MOD(BC$4-$Q115,IF($R115="",1000,$R115))=0,$O115,0))*IF($Y115&gt;0,(1+INDEX(Escalation!$B$3:$B$18,$Y115,0))^(BC$4-SSSModel!$C$5),1)*IF($X115=0,1,OFFSET(Profiles!$K$2,$X115,MAX(Profiles!$C$2,BC$4-$Q115)))*IF($AA115=1,(1+SSSModel!#REF!),1)</f>
        <v>0</v>
      </c>
      <c r="BD115" s="72">
        <f ca="1">IF(OR(BD$4&lt;$Q115,BD$4&gt;$Q115+IF($S115="",1000,$S115)-1),0,IF(MOD(BD$4-$Q115,IF($R115="",1000,$R115))=0,$O115,0))*IF($Y115&gt;0,(1+INDEX(Escalation!$B$3:$B$18,$Y115,0))^(BD$4-SSSModel!$C$5),1)*IF($X115=0,1,OFFSET(Profiles!$K$2,$X115,MAX(Profiles!$C$2,BD$4-$Q115)))*IF($AA115=1,(1+SSSModel!#REF!),1)</f>
        <v>0</v>
      </c>
      <c r="BE115" s="72">
        <f ca="1">IF(OR(BE$4&lt;$Q115,BE$4&gt;$Q115+IF($S115="",1000,$S115)-1),0,IF(MOD(BE$4-$Q115,IF($R115="",1000,$R115))=0,$O115,0))*IF($Y115&gt;0,(1+INDEX(Escalation!$B$3:$B$18,$Y115,0))^(BE$4-SSSModel!$C$5),1)*IF($X115=0,1,OFFSET(Profiles!$K$2,$X115,MAX(Profiles!$C$2,BE$4-$Q115)))*IF($AA115=1,(1+SSSModel!#REF!),1)</f>
        <v>0</v>
      </c>
      <c r="BF115" s="72">
        <f ca="1">IF(OR(BF$4&lt;$Q115,BF$4&gt;$Q115+IF($S115="",1000,$S115)-1),0,IF(MOD(BF$4-$Q115,IF($R115="",1000,$R115))=0,$O115,0))*IF($Y115&gt;0,(1+INDEX(Escalation!$B$3:$B$18,$Y115,0))^(BF$4-SSSModel!$C$5),1)*IF($X115=0,1,OFFSET(Profiles!$K$2,$X115,MAX(Profiles!$C$2,BF$4-$Q115)))*IF($AA115=1,(1+SSSModel!#REF!),1)</f>
        <v>0</v>
      </c>
      <c r="BG115" s="72">
        <f ca="1">IF(OR(BG$4&lt;$Q115,BG$4&gt;$Q115+IF($S115="",1000,$S115)-1),0,IF(MOD(BG$4-$Q115,IF($R115="",1000,$R115))=0,$O115,0))*IF($Y115&gt;0,(1+INDEX(Escalation!$B$3:$B$18,$Y115,0))^(BG$4-SSSModel!$C$5),1)*IF($X115=0,1,OFFSET(Profiles!$K$2,$X115,MAX(Profiles!$C$2,BG$4-$Q115)))*IF($AA115=1,(1+SSSModel!#REF!),1)</f>
        <v>0</v>
      </c>
      <c r="BH115" s="72">
        <f ca="1">IF(OR(BH$4&lt;$Q115,BH$4&gt;$Q115+IF($S115="",1000,$S115)-1),0,IF(MOD(BH$4-$Q115,IF($R115="",1000,$R115))=0,$O115,0))*IF($Y115&gt;0,(1+INDEX(Escalation!$B$3:$B$18,$Y115,0))^(BH$4-SSSModel!$C$5),1)*IF($X115=0,1,OFFSET(Profiles!$K$2,$X115,MAX(Profiles!$C$2,BH$4-$Q115)))*IF($AA115=1,(1+SSSModel!#REF!),1)</f>
        <v>0</v>
      </c>
      <c r="BI115" s="72">
        <f ca="1">IF(OR(BI$4&lt;$Q115,BI$4&gt;$Q115+IF($S115="",1000,$S115)-1),0,IF(MOD(BI$4-$Q115,IF($R115="",1000,$R115))=0,$O115,0))*IF($Y115&gt;0,(1+INDEX(Escalation!$B$3:$B$18,$Y115,0))^(BI$4-SSSModel!$C$5),1)*IF($X115=0,1,OFFSET(Profiles!$K$2,$X115,MAX(Profiles!$C$2,BI$4-$Q115)))*IF($AA115=1,(1+SSSModel!#REF!),1)</f>
        <v>0</v>
      </c>
      <c r="BJ115" s="72">
        <f ca="1">IF(OR(BJ$4&lt;$Q115,BJ$4&gt;$Q115+IF($S115="",1000,$S115)-1),0,IF(MOD(BJ$4-$Q115,IF($R115="",1000,$R115))=0,$O115,0))*IF($Y115&gt;0,(1+INDEX(Escalation!$B$3:$B$18,$Y115,0))^(BJ$4-SSSModel!$C$5),1)*IF($X115=0,1,OFFSET(Profiles!$K$2,$X115,MAX(Profiles!$C$2,BJ$4-$Q115)))*IF($AA115=1,(1+SSSModel!#REF!),1)</f>
        <v>0</v>
      </c>
      <c r="BK115" s="72">
        <f ca="1">IF(OR(BK$4&lt;$Q115,BK$4&gt;$Q115+IF($S115="",1000,$S115)-1),0,IF(MOD(BK$4-$Q115,IF($R115="",1000,$R115))=0,$O115,0))*IF($Y115&gt;0,(1+INDEX(Escalation!$B$3:$B$18,$Y115,0))^(BK$4-SSSModel!$C$5),1)*IF($X115=0,1,OFFSET(Profiles!$K$2,$X115,MAX(Profiles!$C$2,BK$4-$Q115)))*IF($AA115=1,(1+SSSModel!#REF!),1)</f>
        <v>0</v>
      </c>
      <c r="BL115" s="72">
        <f ca="1">IF(OR(BL$4&lt;$Q115,BL$4&gt;$Q115+IF($S115="",1000,$S115)-1),0,IF(MOD(BL$4-$Q115,IF($R115="",1000,$R115))=0,$O115,0))*IF($Y115&gt;0,(1+INDEX(Escalation!$B$3:$B$18,$Y115,0))^(BL$4-SSSModel!$C$5),1)*IF($X115=0,1,OFFSET(Profiles!$K$2,$X115,MAX(Profiles!$C$2,BL$4-$Q115)))*IF($AA115=1,(1+SSSModel!#REF!),1)</f>
        <v>0</v>
      </c>
      <c r="BM115" s="72">
        <f ca="1">IF(OR(BM$4&lt;$Q115,BM$4&gt;$Q115+IF($S115="",1000,$S115)-1),0,IF(MOD(BM$4-$Q115,IF($R115="",1000,$R115))=0,$O115,0))*IF($Y115&gt;0,(1+INDEX(Escalation!$B$3:$B$18,$Y115,0))^(BM$4-SSSModel!$C$5),1)*IF($X115=0,1,OFFSET(Profiles!$K$2,$X115,MAX(Profiles!$C$2,BM$4-$Q115)))*IF($AA115=1,(1+SSSModel!#REF!),1)</f>
        <v>0</v>
      </c>
      <c r="BN115" s="72">
        <f ca="1">IF(OR(BN$4&lt;$Q115,BN$4&gt;$Q115+IF($S115="",1000,$S115)-1),0,IF(MOD(BN$4-$Q115,IF($R115="",1000,$R115))=0,$O115,0))*IF($Y115&gt;0,(1+INDEX(Escalation!$B$3:$B$18,$Y115,0))^(BN$4-SSSModel!$C$5),1)*IF($X115=0,1,OFFSET(Profiles!$K$2,$X115,MAX(Profiles!$C$2,BN$4-$Q115)))*IF($AA115=1,(1+SSSModel!#REF!),1)</f>
        <v>0</v>
      </c>
      <c r="BO115" s="72">
        <f ca="1">IF(OR(BO$4&lt;$Q115,BO$4&gt;$Q115+IF($S115="",1000,$S115)-1),0,IF(MOD(BO$4-$Q115,IF($R115="",1000,$R115))=0,$O115,0))*IF($Y115&gt;0,(1+INDEX(Escalation!$B$3:$B$18,$Y115,0))^(BO$4-SSSModel!$C$5),1)*IF($X115=0,1,OFFSET(Profiles!$K$2,$X115,MAX(Profiles!$C$2,BO$4-$Q115)))*IF($AA115=1,(1+SSSModel!#REF!),1)</f>
        <v>0</v>
      </c>
      <c r="BP115" s="72">
        <f ca="1">IF(OR(BP$4&lt;$Q115,BP$4&gt;$Q115+IF($S115="",1000,$S115)-1),0,IF(MOD(BP$4-$Q115,IF($R115="",1000,$R115))=0,$O115,0))*IF($Y115&gt;0,(1+INDEX(Escalation!$B$3:$B$18,$Y115,0))^(BP$4-SSSModel!$C$5),1)*IF($X115=0,1,OFFSET(Profiles!$K$2,$X115,MAX(Profiles!$C$2,BP$4-$Q115)))*IF($AA115=1,(1+SSSModel!#REF!),1)</f>
        <v>0</v>
      </c>
      <c r="BQ115" s="72">
        <f ca="1">IF(OR(BQ$4&lt;$Q115,BQ$4&gt;$Q115+IF($S115="",1000,$S115)-1),0,IF(MOD(BQ$4-$Q115,IF($R115="",1000,$R115))=0,$O115,0))*IF($Y115&gt;0,(1+INDEX(Escalation!$B$3:$B$18,$Y115,0))^(BQ$4-SSSModel!$C$5),1)*IF($X115=0,1,OFFSET(Profiles!$K$2,$X115,MAX(Profiles!$C$2,BQ$4-$Q115)))*IF($AA115=1,(1+SSSModel!#REF!),1)</f>
        <v>0</v>
      </c>
      <c r="BR115" s="72">
        <f ca="1">IF(OR(BR$4&lt;$Q115,BR$4&gt;$Q115+IF($S115="",1000,$S115)-1),0,IF(MOD(BR$4-$Q115,IF($R115="",1000,$R115))=0,$O115,0))*IF($Y115&gt;0,(1+INDEX(Escalation!$B$3:$B$18,$Y115,0))^(BR$4-SSSModel!$C$5),1)*IF($X115=0,1,OFFSET(Profiles!$K$2,$X115,MAX(Profiles!$C$2,BR$4-$Q115)))*IF($AA115=1,(1+SSSModel!#REF!),1)</f>
        <v>0</v>
      </c>
      <c r="BS115" s="72">
        <f ca="1">IF(OR(BS$4&lt;$Q115,BS$4&gt;$Q115+IF($S115="",1000,$S115)-1),0,IF(MOD(BS$4-$Q115,IF($R115="",1000,$R115))=0,$O115,0))*IF($Y115&gt;0,(1+INDEX(Escalation!$B$3:$B$18,$Y115,0))^(BS$4-SSSModel!$C$5),1)*IF($X115=0,1,OFFSET(Profiles!$K$2,$X115,MAX(Profiles!$C$2,BS$4-$Q115)))*IF($AA115=1,(1+SSSModel!#REF!),1)</f>
        <v>0</v>
      </c>
      <c r="BT115" s="72">
        <f ca="1">IF(OR(BT$4&lt;$Q115,BT$4&gt;$Q115+IF($S115="",1000,$S115)-1),0,IF(MOD(BT$4-$Q115,IF($R115="",1000,$R115))=0,$O115,0))*IF($Y115&gt;0,(1+INDEX(Escalation!$B$3:$B$18,$Y115,0))^(BT$4-SSSModel!$C$5),1)*IF($X115=0,1,OFFSET(Profiles!$K$2,$X115,MAX(Profiles!$C$2,BT$4-$Q115)))*IF($AA115=1,(1+SSSModel!#REF!),1)</f>
        <v>0</v>
      </c>
      <c r="BU115" s="72">
        <f ca="1">IF(OR(BU$4&lt;$Q115,BU$4&gt;$Q115+IF($S115="",1000,$S115)-1),0,IF(MOD(BU$4-$Q115,IF($R115="",1000,$R115))=0,$O115,0))*IF($Y115&gt;0,(1+INDEX(Escalation!$B$3:$B$18,$Y115,0))^(BU$4-SSSModel!$C$5),1)*IF($X115=0,1,OFFSET(Profiles!$K$2,$X115,MAX(Profiles!$C$2,BU$4-$Q115)))*IF($AA115=1,(1+SSSModel!#REF!),1)</f>
        <v>0</v>
      </c>
      <c r="BV115" s="72">
        <f ca="1">IF(OR(BV$4&lt;$Q115,BV$4&gt;$Q115+IF($S115="",1000,$S115)-1),0,IF(MOD(BV$4-$Q115,IF($R115="",1000,$R115))=0,$O115,0))*IF($Y115&gt;0,(1+INDEX(Escalation!$B$3:$B$18,$Y115,0))^(BV$4-SSSModel!$C$5),1)*IF($X115=0,1,OFFSET(Profiles!$K$2,$X115,MAX(Profiles!$C$2,BV$4-$Q115)))*IF($AA115=1,(1+SSSModel!#REF!),1)</f>
        <v>0</v>
      </c>
      <c r="BW115" s="72">
        <f ca="1">IF(OR(BW$4&lt;$Q115,BW$4&gt;$Q115+IF($S115="",1000,$S115)-1),0,IF(MOD(BW$4-$Q115,IF($R115="",1000,$R115))=0,$O115,0))*IF($Y115&gt;0,(1+INDEX(Escalation!$B$3:$B$18,$Y115,0))^(BW$4-SSSModel!$C$5),1)*IF($X115=0,1,OFFSET(Profiles!$K$2,$X115,MAX(Profiles!$C$2,BW$4-$Q115)))*IF($AA115=1,(1+SSSModel!#REF!),1)</f>
        <v>0</v>
      </c>
      <c r="BX115" s="72">
        <f ca="1">IF(OR(BX$4&lt;$Q115,BX$4&gt;$Q115+IF($S115="",1000,$S115)-1),0,IF(MOD(BX$4-$Q115,IF($R115="",1000,$R115))=0,$O115,0))*IF($Y115&gt;0,(1+INDEX(Escalation!$B$3:$B$18,$Y115,0))^(BX$4-SSSModel!$C$5),1)*IF($X115=0,1,OFFSET(Profiles!$K$2,$X115,MAX(Profiles!$C$2,BX$4-$Q115)))*IF($AA115=1,(1+SSSModel!#REF!),1)</f>
        <v>0</v>
      </c>
      <c r="BY115" s="72">
        <f ca="1">IF(OR(BY$4&lt;$Q115,BY$4&gt;$Q115+IF($S115="",1000,$S115)-1),0,IF(MOD(BY$4-$Q115,IF($R115="",1000,$R115))=0,$O115,0))*IF($Y115&gt;0,(1+INDEX(Escalation!$B$3:$B$18,$Y115,0))^(BY$4-SSSModel!$C$5),1)*IF($X115=0,1,OFFSET(Profiles!$K$2,$X115,MAX(Profiles!$C$2,BY$4-$Q115)))*IF($AA115=1,(1+SSSModel!#REF!),1)</f>
        <v>0</v>
      </c>
      <c r="BZ115" s="72">
        <f ca="1">IF(OR(BZ$4&lt;$Q115,BZ$4&gt;$Q115+IF($S115="",1000,$S115)-1),0,IF(MOD(BZ$4-$Q115,IF($R115="",1000,$R115))=0,$O115,0))*IF($Y115&gt;0,(1+INDEX(Escalation!$B$3:$B$18,$Y115,0))^(BZ$4-SSSModel!$C$5),1)*IF($X115=0,1,OFFSET(Profiles!$K$2,$X115,MAX(Profiles!$C$2,BZ$4-$Q115)))*IF($AA115=1,(1+SSSModel!#REF!),1)</f>
        <v>0</v>
      </c>
      <c r="CA115" s="134">
        <f ca="1">IF(OR($Z115=0,SSSModel!$C$4="CF"),AC115,
IF(LEFT($V115,3)="ON_",
     IF(SSSModel!$C$4="RR",SUMPRODUCT(OFFSET($AC115,0,0,1,$CB$2),OFFSET(Profiles!$K$28,($Z115-1)*(Profiles!$I$26+1)+CA$4-SSSModel!$C$3+1,0,1,$CB$2)),
     IF(SSSModel!$C$4="ECC",$EA115*$EB115*SUMPRODUCT(OFFSET($AC115,0,MAX(0,CA$4-$DZ115-$CA$4+1),1,MIN($DZ115,CA$4-$CA$4+1)),OFFSET(Escalation!$K$24,($Y115-1)*(Escalation!$I$22+1)+CA$4-SSSModel!$C$3+1,MAX(0,CA$4-$DZ115-$CA$4+1),1,MIN($DZ115,CA$4-$CA$4+1))),
     IF(SSSModel!$C$4="PV",AC115*$EA115*(1+SSSModel!$C$2),
     IF(SSSModel!$C$4="FCR",$EC115*SUM(OFFSET($AC115,0,MAX(CA$4-$AC$4-$DZ115+1,0),1,MIN($DZ115,CA$4-$AC$4+1))),0)))),
SUM($AC115:$BZ115)*
     IF(SSSModel!$C$4="RR",OFFSET(Profiles!$K$2,$Z115,MAX(Profiles!$C$2,AC$4-$W115)),
     IF(SSSModel!$C$4="ECC",$EA115*$EB115*IF(MAX(Escalation!$C$2,AC$4-$W115)&gt;$DZ115-1,0,OFFSET(Escalation!$K$2,$Y115,MAX(Escalation!$C$2,AC$4-$W115))),
     IF(SSSModel!$C$4="PV",IF(CA$4=$W115,$EA115*(1+SSSModel!$C$2),0),
     IF(SSSModel!$C$4="FCR",IF(AND(CA$4&gt;=$W115,OFFSET(Profiles!$K$2,$Z115,MAX(Profiles!$C$2,AC$4-$W115))&gt;0),$EC115,0),0))))))</f>
        <v>0</v>
      </c>
      <c r="CB115" s="135">
        <f ca="1">IF(OR($Z115=0,SSSModel!$C$4="CF"),AD115,
IF(LEFT($V115,3)="ON_",
     IF(SSSModel!$C$4="RR",SUMPRODUCT(OFFSET($AC115,0,0,1,$CB$2),OFFSET(Profiles!$K$28,($Z115-1)*(Profiles!$I$26+1)+CB$4-SSSModel!$C$3+1,0,1,$CB$2)),
     IF(SSSModel!$C$4="ECC",$EA115*$EB115*SUMPRODUCT(OFFSET($AC115,0,MAX(0,CB$4-$DZ115-$CA$4+1),1,MIN($DZ115,CB$4-$CA$4+1)),OFFSET(Escalation!$K$24,($Y115-1)*(Escalation!$I$22+1)+CB$4-SSSModel!$C$3+1,MAX(0,CB$4-$DZ115-$CA$4+1),1,MIN($DZ115,CB$4-$CA$4+1))),
     IF(SSSModel!$C$4="PV",AD115*$EA115*(1+SSSModel!$C$2),
     IF(SSSModel!$C$4="FCR",$EC115*SUM(OFFSET($AC115,0,MAX(CB$4-$AC$4-$DZ115+1,0),1,MIN($DZ115,CB$4-$AC$4+1))),0)))),
SUM($AC115:$BZ115)*
     IF(SSSModel!$C$4="RR",OFFSET(Profiles!$K$2,$Z115,MAX(Profiles!$C$2,AD$4-$W115)),
     IF(SSSModel!$C$4="ECC",$EA115*$EB115*IF(MAX(Escalation!$C$2,AD$4-$W115)&gt;$DZ115-1,0,OFFSET(Escalation!$K$2,$Y115,MAX(Escalation!$C$2,AD$4-$W115))),
     IF(SSSModel!$C$4="PV",IF(CB$4=$W115,$EA115*(1+SSSModel!$C$2),0),
     IF(SSSModel!$C$4="FCR",IF(AND(CB$4&gt;=$W115,OFFSET(Profiles!$K$2,$Z115,MAX(Profiles!$C$2,AD$4-$W115))&gt;0),$EC115,0),0))))))</f>
        <v>0</v>
      </c>
      <c r="CC115" s="135">
        <f ca="1">IF(OR($Z115=0,SSSModel!$C$4="CF"),AE115,
IF(LEFT($V115,3)="ON_",
     IF(SSSModel!$C$4="RR",SUMPRODUCT(OFFSET($AC115,0,0,1,$CB$2),OFFSET(Profiles!$K$28,($Z115-1)*(Profiles!$I$26+1)+CC$4-SSSModel!$C$3+1,0,1,$CB$2)),
     IF(SSSModel!$C$4="ECC",$EA115*$EB115*SUMPRODUCT(OFFSET($AC115,0,MAX(0,CC$4-$DZ115-$CA$4+1),1,MIN($DZ115,CC$4-$CA$4+1)),OFFSET(Escalation!$K$24,($Y115-1)*(Escalation!$I$22+1)+CC$4-SSSModel!$C$3+1,MAX(0,CC$4-$DZ115-$CA$4+1),1,MIN($DZ115,CC$4-$CA$4+1))),
     IF(SSSModel!$C$4="PV",AE115*$EA115*(1+SSSModel!$C$2),
     IF(SSSModel!$C$4="FCR",$EC115*SUM(OFFSET($AC115,0,MAX(CC$4-$AC$4-$DZ115+1,0),1,MIN($DZ115,CC$4-$AC$4+1))),0)))),
SUM($AC115:$BZ115)*
     IF(SSSModel!$C$4="RR",OFFSET(Profiles!$K$2,$Z115,MAX(Profiles!$C$2,AE$4-$W115)),
     IF(SSSModel!$C$4="ECC",$EA115*$EB115*IF(MAX(Escalation!$C$2,AE$4-$W115)&gt;$DZ115-1,0,OFFSET(Escalation!$K$2,$Y115,MAX(Escalation!$C$2,AE$4-$W115))),
     IF(SSSModel!$C$4="PV",IF(CC$4=$W115,$EA115*(1+SSSModel!$C$2),0),
     IF(SSSModel!$C$4="FCR",IF(AND(CC$4&gt;=$W115,OFFSET(Profiles!$K$2,$Z115,MAX(Profiles!$C$2,AE$4-$W115))&gt;0),$EC115,0),0))))))</f>
        <v>0</v>
      </c>
      <c r="CD115" s="135">
        <f ca="1">IF(OR($Z115=0,SSSModel!$C$4="CF"),AF115,
IF(LEFT($V115,3)="ON_",
     IF(SSSModel!$C$4="RR",SUMPRODUCT(OFFSET($AC115,0,0,1,$CB$2),OFFSET(Profiles!$K$28,($Z115-1)*(Profiles!$I$26+1)+CD$4-SSSModel!$C$3+1,0,1,$CB$2)),
     IF(SSSModel!$C$4="ECC",$EA115*$EB115*SUMPRODUCT(OFFSET($AC115,0,MAX(0,CD$4-$DZ115-$CA$4+1),1,MIN($DZ115,CD$4-$CA$4+1)),OFFSET(Escalation!$K$24,($Y115-1)*(Escalation!$I$22+1)+CD$4-SSSModel!$C$3+1,MAX(0,CD$4-$DZ115-$CA$4+1),1,MIN($DZ115,CD$4-$CA$4+1))),
     IF(SSSModel!$C$4="PV",AF115*$EA115*(1+SSSModel!$C$2),
     IF(SSSModel!$C$4="FCR",$EC115*SUM(OFFSET($AC115,0,MAX(CD$4-$AC$4-$DZ115+1,0),1,MIN($DZ115,CD$4-$AC$4+1))),0)))),
SUM($AC115:$BZ115)*
     IF(SSSModel!$C$4="RR",OFFSET(Profiles!$K$2,$Z115,MAX(Profiles!$C$2,AF$4-$W115)),
     IF(SSSModel!$C$4="ECC",$EA115*$EB115*IF(MAX(Escalation!$C$2,AF$4-$W115)&gt;$DZ115-1,0,OFFSET(Escalation!$K$2,$Y115,MAX(Escalation!$C$2,AF$4-$W115))),
     IF(SSSModel!$C$4="PV",IF(CD$4=$W115,$EA115*(1+SSSModel!$C$2),0),
     IF(SSSModel!$C$4="FCR",IF(AND(CD$4&gt;=$W115,OFFSET(Profiles!$K$2,$Z115,MAX(Profiles!$C$2,AF$4-$W115))&gt;0),$EC115,0),0))))))</f>
        <v>0</v>
      </c>
      <c r="CE115" s="135">
        <f ca="1">IF(OR($Z115=0,SSSModel!$C$4="CF"),AG115,
IF(LEFT($V115,3)="ON_",
     IF(SSSModel!$C$4="RR",SUMPRODUCT(OFFSET($AC115,0,0,1,$CB$2),OFFSET(Profiles!$K$28,($Z115-1)*(Profiles!$I$26+1)+CE$4-SSSModel!$C$3+1,0,1,$CB$2)),
     IF(SSSModel!$C$4="ECC",$EA115*$EB115*SUMPRODUCT(OFFSET($AC115,0,MAX(0,CE$4-$DZ115-$CA$4+1),1,MIN($DZ115,CE$4-$CA$4+1)),OFFSET(Escalation!$K$24,($Y115-1)*(Escalation!$I$22+1)+CE$4-SSSModel!$C$3+1,MAX(0,CE$4-$DZ115-$CA$4+1),1,MIN($DZ115,CE$4-$CA$4+1))),
     IF(SSSModel!$C$4="PV",AG115*$EA115*(1+SSSModel!$C$2),
     IF(SSSModel!$C$4="FCR",$EC115*SUM(OFFSET($AC115,0,MAX(CE$4-$AC$4-$DZ115+1,0),1,MIN($DZ115,CE$4-$AC$4+1))),0)))),
SUM($AC115:$BZ115)*
     IF(SSSModel!$C$4="RR",OFFSET(Profiles!$K$2,$Z115,MAX(Profiles!$C$2,AG$4-$W115)),
     IF(SSSModel!$C$4="ECC",$EA115*$EB115*IF(MAX(Escalation!$C$2,AG$4-$W115)&gt;$DZ115-1,0,OFFSET(Escalation!$K$2,$Y115,MAX(Escalation!$C$2,AG$4-$W115))),
     IF(SSSModel!$C$4="PV",IF(CE$4=$W115,$EA115*(1+SSSModel!$C$2),0),
     IF(SSSModel!$C$4="FCR",IF(AND(CE$4&gt;=$W115,OFFSET(Profiles!$K$2,$Z115,MAX(Profiles!$C$2,AG$4-$W115))&gt;0),$EC115,0),0))))))</f>
        <v>0</v>
      </c>
      <c r="CF115" s="135">
        <f ca="1">IF(OR($Z115=0,SSSModel!$C$4="CF"),AH115,
IF(LEFT($V115,3)="ON_",
     IF(SSSModel!$C$4="RR",SUMPRODUCT(OFFSET($AC115,0,0,1,$CB$2),OFFSET(Profiles!$K$28,($Z115-1)*(Profiles!$I$26+1)+CF$4-SSSModel!$C$3+1,0,1,$CB$2)),
     IF(SSSModel!$C$4="ECC",$EA115*$EB115*SUMPRODUCT(OFFSET($AC115,0,MAX(0,CF$4-$DZ115-$CA$4+1),1,MIN($DZ115,CF$4-$CA$4+1)),OFFSET(Escalation!$K$24,($Y115-1)*(Escalation!$I$22+1)+CF$4-SSSModel!$C$3+1,MAX(0,CF$4-$DZ115-$CA$4+1),1,MIN($DZ115,CF$4-$CA$4+1))),
     IF(SSSModel!$C$4="PV",AH115*$EA115*(1+SSSModel!$C$2),
     IF(SSSModel!$C$4="FCR",$EC115*SUM(OFFSET($AC115,0,MAX(CF$4-$AC$4-$DZ115+1,0),1,MIN($DZ115,CF$4-$AC$4+1))),0)))),
SUM($AC115:$BZ115)*
     IF(SSSModel!$C$4="RR",OFFSET(Profiles!$K$2,$Z115,MAX(Profiles!$C$2,AH$4-$W115)),
     IF(SSSModel!$C$4="ECC",$EA115*$EB115*IF(MAX(Escalation!$C$2,AH$4-$W115)&gt;$DZ115-1,0,OFFSET(Escalation!$K$2,$Y115,MAX(Escalation!$C$2,AH$4-$W115))),
     IF(SSSModel!$C$4="PV",IF(CF$4=$W115,$EA115*(1+SSSModel!$C$2),0),
     IF(SSSModel!$C$4="FCR",IF(AND(CF$4&gt;=$W115,OFFSET(Profiles!$K$2,$Z115,MAX(Profiles!$C$2,AH$4-$W115))&gt;0),$EC115,0),0))))))</f>
        <v>0</v>
      </c>
      <c r="CG115" s="135">
        <f ca="1">IF(OR($Z115=0,SSSModel!$C$4="CF"),AI115,
IF(LEFT($V115,3)="ON_",
     IF(SSSModel!$C$4="RR",SUMPRODUCT(OFFSET($AC115,0,0,1,$CB$2),OFFSET(Profiles!$K$28,($Z115-1)*(Profiles!$I$26+1)+CG$4-SSSModel!$C$3+1,0,1,$CB$2)),
     IF(SSSModel!$C$4="ECC",$EA115*$EB115*SUMPRODUCT(OFFSET($AC115,0,MAX(0,CG$4-$DZ115-$CA$4+1),1,MIN($DZ115,CG$4-$CA$4+1)),OFFSET(Escalation!$K$24,($Y115-1)*(Escalation!$I$22+1)+CG$4-SSSModel!$C$3+1,MAX(0,CG$4-$DZ115-$CA$4+1),1,MIN($DZ115,CG$4-$CA$4+1))),
     IF(SSSModel!$C$4="PV",AI115*$EA115*(1+SSSModel!$C$2),
     IF(SSSModel!$C$4="FCR",$EC115*SUM(OFFSET($AC115,0,MAX(CG$4-$AC$4-$DZ115+1,0),1,MIN($DZ115,CG$4-$AC$4+1))),0)))),
SUM($AC115:$BZ115)*
     IF(SSSModel!$C$4="RR",OFFSET(Profiles!$K$2,$Z115,MAX(Profiles!$C$2,AI$4-$W115)),
     IF(SSSModel!$C$4="ECC",$EA115*$EB115*IF(MAX(Escalation!$C$2,AI$4-$W115)&gt;$DZ115-1,0,OFFSET(Escalation!$K$2,$Y115,MAX(Escalation!$C$2,AI$4-$W115))),
     IF(SSSModel!$C$4="PV",IF(CG$4=$W115,$EA115*(1+SSSModel!$C$2),0),
     IF(SSSModel!$C$4="FCR",IF(AND(CG$4&gt;=$W115,OFFSET(Profiles!$K$2,$Z115,MAX(Profiles!$C$2,AI$4-$W115))&gt;0),$EC115,0),0))))))</f>
        <v>0</v>
      </c>
      <c r="CH115" s="135">
        <f ca="1">IF(OR($Z115=0,SSSModel!$C$4="CF"),AJ115,
IF(LEFT($V115,3)="ON_",
     IF(SSSModel!$C$4="RR",SUMPRODUCT(OFFSET($AC115,0,0,1,$CB$2),OFFSET(Profiles!$K$28,($Z115-1)*(Profiles!$I$26+1)+CH$4-SSSModel!$C$3+1,0,1,$CB$2)),
     IF(SSSModel!$C$4="ECC",$EA115*$EB115*SUMPRODUCT(OFFSET($AC115,0,MAX(0,CH$4-$DZ115-$CA$4+1),1,MIN($DZ115,CH$4-$CA$4+1)),OFFSET(Escalation!$K$24,($Y115-1)*(Escalation!$I$22+1)+CH$4-SSSModel!$C$3+1,MAX(0,CH$4-$DZ115-$CA$4+1),1,MIN($DZ115,CH$4-$CA$4+1))),
     IF(SSSModel!$C$4="PV",AJ115*$EA115*(1+SSSModel!$C$2),
     IF(SSSModel!$C$4="FCR",$EC115*SUM(OFFSET($AC115,0,MAX(CH$4-$AC$4-$DZ115+1,0),1,MIN($DZ115,CH$4-$AC$4+1))),0)))),
SUM($AC115:$BZ115)*
     IF(SSSModel!$C$4="RR",OFFSET(Profiles!$K$2,$Z115,MAX(Profiles!$C$2,AJ$4-$W115)),
     IF(SSSModel!$C$4="ECC",$EA115*$EB115*IF(MAX(Escalation!$C$2,AJ$4-$W115)&gt;$DZ115-1,0,OFFSET(Escalation!$K$2,$Y115,MAX(Escalation!$C$2,AJ$4-$W115))),
     IF(SSSModel!$C$4="PV",IF(CH$4=$W115,$EA115*(1+SSSModel!$C$2),0),
     IF(SSSModel!$C$4="FCR",IF(AND(CH$4&gt;=$W115,OFFSET(Profiles!$K$2,$Z115,MAX(Profiles!$C$2,AJ$4-$W115))&gt;0),$EC115,0),0))))))</f>
        <v>0</v>
      </c>
      <c r="CI115" s="135">
        <f ca="1">IF(OR($Z115=0,SSSModel!$C$4="CF"),AK115,
IF(LEFT($V115,3)="ON_",
     IF(SSSModel!$C$4="RR",SUMPRODUCT(OFFSET($AC115,0,0,1,$CB$2),OFFSET(Profiles!$K$28,($Z115-1)*(Profiles!$I$26+1)+CI$4-SSSModel!$C$3+1,0,1,$CB$2)),
     IF(SSSModel!$C$4="ECC",$EA115*$EB115*SUMPRODUCT(OFFSET($AC115,0,MAX(0,CI$4-$DZ115-$CA$4+1),1,MIN($DZ115,CI$4-$CA$4+1)),OFFSET(Escalation!$K$24,($Y115-1)*(Escalation!$I$22+1)+CI$4-SSSModel!$C$3+1,MAX(0,CI$4-$DZ115-$CA$4+1),1,MIN($DZ115,CI$4-$CA$4+1))),
     IF(SSSModel!$C$4="PV",AK115*$EA115*(1+SSSModel!$C$2),
     IF(SSSModel!$C$4="FCR",$EC115*SUM(OFFSET($AC115,0,MAX(CI$4-$AC$4-$DZ115+1,0),1,MIN($DZ115,CI$4-$AC$4+1))),0)))),
SUM($AC115:$BZ115)*
     IF(SSSModel!$C$4="RR",OFFSET(Profiles!$K$2,$Z115,MAX(Profiles!$C$2,AK$4-$W115)),
     IF(SSSModel!$C$4="ECC",$EA115*$EB115*IF(MAX(Escalation!$C$2,AK$4-$W115)&gt;$DZ115-1,0,OFFSET(Escalation!$K$2,$Y115,MAX(Escalation!$C$2,AK$4-$W115))),
     IF(SSSModel!$C$4="PV",IF(CI$4=$W115,$EA115*(1+SSSModel!$C$2),0),
     IF(SSSModel!$C$4="FCR",IF(AND(CI$4&gt;=$W115,OFFSET(Profiles!$K$2,$Z115,MAX(Profiles!$C$2,AK$4-$W115))&gt;0),$EC115,0),0))))))</f>
        <v>0</v>
      </c>
      <c r="CJ115" s="135">
        <f ca="1">IF(OR($Z115=0,SSSModel!$C$4="CF"),AL115,
IF(LEFT($V115,3)="ON_",
     IF(SSSModel!$C$4="RR",SUMPRODUCT(OFFSET($AC115,0,0,1,$CB$2),OFFSET(Profiles!$K$28,($Z115-1)*(Profiles!$I$26+1)+CJ$4-SSSModel!$C$3+1,0,1,$CB$2)),
     IF(SSSModel!$C$4="ECC",$EA115*$EB115*SUMPRODUCT(OFFSET($AC115,0,MAX(0,CJ$4-$DZ115-$CA$4+1),1,MIN($DZ115,CJ$4-$CA$4+1)),OFFSET(Escalation!$K$24,($Y115-1)*(Escalation!$I$22+1)+CJ$4-SSSModel!$C$3+1,MAX(0,CJ$4-$DZ115-$CA$4+1),1,MIN($DZ115,CJ$4-$CA$4+1))),
     IF(SSSModel!$C$4="PV",AL115*$EA115*(1+SSSModel!$C$2),
     IF(SSSModel!$C$4="FCR",$EC115*SUM(OFFSET($AC115,0,MAX(CJ$4-$AC$4-$DZ115+1,0),1,MIN($DZ115,CJ$4-$AC$4+1))),0)))),
SUM($AC115:$BZ115)*
     IF(SSSModel!$C$4="RR",OFFSET(Profiles!$K$2,$Z115,MAX(Profiles!$C$2,AL$4-$W115)),
     IF(SSSModel!$C$4="ECC",$EA115*$EB115*IF(MAX(Escalation!$C$2,AL$4-$W115)&gt;$DZ115-1,0,OFFSET(Escalation!$K$2,$Y115,MAX(Escalation!$C$2,AL$4-$W115))),
     IF(SSSModel!$C$4="PV",IF(CJ$4=$W115,$EA115*(1+SSSModel!$C$2),0),
     IF(SSSModel!$C$4="FCR",IF(AND(CJ$4&gt;=$W115,OFFSET(Profiles!$K$2,$Z115,MAX(Profiles!$C$2,AL$4-$W115))&gt;0),$EC115,0),0))))))</f>
        <v>0</v>
      </c>
      <c r="CK115" s="135">
        <f ca="1">IF(OR($Z115=0,SSSModel!$C$4="CF"),AM115,
IF(LEFT($V115,3)="ON_",
     IF(SSSModel!$C$4="RR",SUMPRODUCT(OFFSET($AC115,0,0,1,$CB$2),OFFSET(Profiles!$K$28,($Z115-1)*(Profiles!$I$26+1)+CK$4-SSSModel!$C$3+1,0,1,$CB$2)),
     IF(SSSModel!$C$4="ECC",$EA115*$EB115*SUMPRODUCT(OFFSET($AC115,0,MAX(0,CK$4-$DZ115-$CA$4+1),1,MIN($DZ115,CK$4-$CA$4+1)),OFFSET(Escalation!$K$24,($Y115-1)*(Escalation!$I$22+1)+CK$4-SSSModel!$C$3+1,MAX(0,CK$4-$DZ115-$CA$4+1),1,MIN($DZ115,CK$4-$CA$4+1))),
     IF(SSSModel!$C$4="PV",AM115*$EA115*(1+SSSModel!$C$2),
     IF(SSSModel!$C$4="FCR",$EC115*SUM(OFFSET($AC115,0,MAX(CK$4-$AC$4-$DZ115+1,0),1,MIN($DZ115,CK$4-$AC$4+1))),0)))),
SUM($AC115:$BZ115)*
     IF(SSSModel!$C$4="RR",OFFSET(Profiles!$K$2,$Z115,MAX(Profiles!$C$2,AM$4-$W115)),
     IF(SSSModel!$C$4="ECC",$EA115*$EB115*IF(MAX(Escalation!$C$2,AM$4-$W115)&gt;$DZ115-1,0,OFFSET(Escalation!$K$2,$Y115,MAX(Escalation!$C$2,AM$4-$W115))),
     IF(SSSModel!$C$4="PV",IF(CK$4=$W115,$EA115*(1+SSSModel!$C$2),0),
     IF(SSSModel!$C$4="FCR",IF(AND(CK$4&gt;=$W115,OFFSET(Profiles!$K$2,$Z115,MAX(Profiles!$C$2,AM$4-$W115))&gt;0),$EC115,0),0))))))</f>
        <v>0</v>
      </c>
      <c r="CL115" s="135">
        <f ca="1">IF(OR($Z115=0,SSSModel!$C$4="CF"),AN115,
IF(LEFT($V115,3)="ON_",
     IF(SSSModel!$C$4="RR",SUMPRODUCT(OFFSET($AC115,0,0,1,$CB$2),OFFSET(Profiles!$K$28,($Z115-1)*(Profiles!$I$26+1)+CL$4-SSSModel!$C$3+1,0,1,$CB$2)),
     IF(SSSModel!$C$4="ECC",$EA115*$EB115*SUMPRODUCT(OFFSET($AC115,0,MAX(0,CL$4-$DZ115-$CA$4+1),1,MIN($DZ115,CL$4-$CA$4+1)),OFFSET(Escalation!$K$24,($Y115-1)*(Escalation!$I$22+1)+CL$4-SSSModel!$C$3+1,MAX(0,CL$4-$DZ115-$CA$4+1),1,MIN($DZ115,CL$4-$CA$4+1))),
     IF(SSSModel!$C$4="PV",AN115*$EA115*(1+SSSModel!$C$2),
     IF(SSSModel!$C$4="FCR",$EC115*SUM(OFFSET($AC115,0,MAX(CL$4-$AC$4-$DZ115+1,0),1,MIN($DZ115,CL$4-$AC$4+1))),0)))),
SUM($AC115:$BZ115)*
     IF(SSSModel!$C$4="RR",OFFSET(Profiles!$K$2,$Z115,MAX(Profiles!$C$2,AN$4-$W115)),
     IF(SSSModel!$C$4="ECC",$EA115*$EB115*IF(MAX(Escalation!$C$2,AN$4-$W115)&gt;$DZ115-1,0,OFFSET(Escalation!$K$2,$Y115,MAX(Escalation!$C$2,AN$4-$W115))),
     IF(SSSModel!$C$4="PV",IF(CL$4=$W115,$EA115*(1+SSSModel!$C$2),0),
     IF(SSSModel!$C$4="FCR",IF(AND(CL$4&gt;=$W115,OFFSET(Profiles!$K$2,$Z115,MAX(Profiles!$C$2,AN$4-$W115))&gt;0),$EC115,0),0))))))</f>
        <v>0</v>
      </c>
      <c r="CM115" s="135">
        <f ca="1">IF(OR($Z115=0,SSSModel!$C$4="CF"),AO115,
IF(LEFT($V115,3)="ON_",
     IF(SSSModel!$C$4="RR",SUMPRODUCT(OFFSET($AC115,0,0,1,$CB$2),OFFSET(Profiles!$K$28,($Z115-1)*(Profiles!$I$26+1)+CM$4-SSSModel!$C$3+1,0,1,$CB$2)),
     IF(SSSModel!$C$4="ECC",$EA115*$EB115*SUMPRODUCT(OFFSET($AC115,0,MAX(0,CM$4-$DZ115-$CA$4+1),1,MIN($DZ115,CM$4-$CA$4+1)),OFFSET(Escalation!$K$24,($Y115-1)*(Escalation!$I$22+1)+CM$4-SSSModel!$C$3+1,MAX(0,CM$4-$DZ115-$CA$4+1),1,MIN($DZ115,CM$4-$CA$4+1))),
     IF(SSSModel!$C$4="PV",AO115*$EA115*(1+SSSModel!$C$2),
     IF(SSSModel!$C$4="FCR",$EC115*SUM(OFFSET($AC115,0,MAX(CM$4-$AC$4-$DZ115+1,0),1,MIN($DZ115,CM$4-$AC$4+1))),0)))),
SUM($AC115:$BZ115)*
     IF(SSSModel!$C$4="RR",OFFSET(Profiles!$K$2,$Z115,MAX(Profiles!$C$2,AO$4-$W115)),
     IF(SSSModel!$C$4="ECC",$EA115*$EB115*IF(MAX(Escalation!$C$2,AO$4-$W115)&gt;$DZ115-1,0,OFFSET(Escalation!$K$2,$Y115,MAX(Escalation!$C$2,AO$4-$W115))),
     IF(SSSModel!$C$4="PV",IF(CM$4=$W115,$EA115*(1+SSSModel!$C$2),0),
     IF(SSSModel!$C$4="FCR",IF(AND(CM$4&gt;=$W115,OFFSET(Profiles!$K$2,$Z115,MAX(Profiles!$C$2,AO$4-$W115))&gt;0),$EC115,0),0))))))</f>
        <v>0</v>
      </c>
      <c r="CN115" s="135">
        <f ca="1">IF(OR($Z115=0,SSSModel!$C$4="CF"),AP115,
IF(LEFT($V115,3)="ON_",
     IF(SSSModel!$C$4="RR",SUMPRODUCT(OFFSET($AC115,0,0,1,$CB$2),OFFSET(Profiles!$K$28,($Z115-1)*(Profiles!$I$26+1)+CN$4-SSSModel!$C$3+1,0,1,$CB$2)),
     IF(SSSModel!$C$4="ECC",$EA115*$EB115*SUMPRODUCT(OFFSET($AC115,0,MAX(0,CN$4-$DZ115-$CA$4+1),1,MIN($DZ115,CN$4-$CA$4+1)),OFFSET(Escalation!$K$24,($Y115-1)*(Escalation!$I$22+1)+CN$4-SSSModel!$C$3+1,MAX(0,CN$4-$DZ115-$CA$4+1),1,MIN($DZ115,CN$4-$CA$4+1))),
     IF(SSSModel!$C$4="PV",AP115*$EA115*(1+SSSModel!$C$2),
     IF(SSSModel!$C$4="FCR",$EC115*SUM(OFFSET($AC115,0,MAX(CN$4-$AC$4-$DZ115+1,0),1,MIN($DZ115,CN$4-$AC$4+1))),0)))),
SUM($AC115:$BZ115)*
     IF(SSSModel!$C$4="RR",OFFSET(Profiles!$K$2,$Z115,MAX(Profiles!$C$2,AP$4-$W115)),
     IF(SSSModel!$C$4="ECC",$EA115*$EB115*IF(MAX(Escalation!$C$2,AP$4-$W115)&gt;$DZ115-1,0,OFFSET(Escalation!$K$2,$Y115,MAX(Escalation!$C$2,AP$4-$W115))),
     IF(SSSModel!$C$4="PV",IF(CN$4=$W115,$EA115*(1+SSSModel!$C$2),0),
     IF(SSSModel!$C$4="FCR",IF(AND(CN$4&gt;=$W115,OFFSET(Profiles!$K$2,$Z115,MAX(Profiles!$C$2,AP$4-$W115))&gt;0),$EC115,0),0))))))</f>
        <v>0</v>
      </c>
      <c r="CO115" s="135">
        <f ca="1">IF(OR($Z115=0,SSSModel!$C$4="CF"),AQ115,
IF(LEFT($V115,3)="ON_",
     IF(SSSModel!$C$4="RR",SUMPRODUCT(OFFSET($AC115,0,0,1,$CB$2),OFFSET(Profiles!$K$28,($Z115-1)*(Profiles!$I$26+1)+CO$4-SSSModel!$C$3+1,0,1,$CB$2)),
     IF(SSSModel!$C$4="ECC",$EA115*$EB115*SUMPRODUCT(OFFSET($AC115,0,MAX(0,CO$4-$DZ115-$CA$4+1),1,MIN($DZ115,CO$4-$CA$4+1)),OFFSET(Escalation!$K$24,($Y115-1)*(Escalation!$I$22+1)+CO$4-SSSModel!$C$3+1,MAX(0,CO$4-$DZ115-$CA$4+1),1,MIN($DZ115,CO$4-$CA$4+1))),
     IF(SSSModel!$C$4="PV",AQ115*$EA115*(1+SSSModel!$C$2),
     IF(SSSModel!$C$4="FCR",$EC115*SUM(OFFSET($AC115,0,MAX(CO$4-$AC$4-$DZ115+1,0),1,MIN($DZ115,CO$4-$AC$4+1))),0)))),
SUM($AC115:$BZ115)*
     IF(SSSModel!$C$4="RR",OFFSET(Profiles!$K$2,$Z115,MAX(Profiles!$C$2,AQ$4-$W115)),
     IF(SSSModel!$C$4="ECC",$EA115*$EB115*IF(MAX(Escalation!$C$2,AQ$4-$W115)&gt;$DZ115-1,0,OFFSET(Escalation!$K$2,$Y115,MAX(Escalation!$C$2,AQ$4-$W115))),
     IF(SSSModel!$C$4="PV",IF(CO$4=$W115,$EA115*(1+SSSModel!$C$2),0),
     IF(SSSModel!$C$4="FCR",IF(AND(CO$4&gt;=$W115,OFFSET(Profiles!$K$2,$Z115,MAX(Profiles!$C$2,AQ$4-$W115))&gt;0),$EC115,0),0))))))</f>
        <v>0</v>
      </c>
      <c r="CP115" s="135">
        <f ca="1">IF(OR($Z115=0,SSSModel!$C$4="CF"),AR115,
IF(LEFT($V115,3)="ON_",
     IF(SSSModel!$C$4="RR",SUMPRODUCT(OFFSET($AC115,0,0,1,$CB$2),OFFSET(Profiles!$K$28,($Z115-1)*(Profiles!$I$26+1)+CP$4-SSSModel!$C$3+1,0,1,$CB$2)),
     IF(SSSModel!$C$4="ECC",$EA115*$EB115*SUMPRODUCT(OFFSET($AC115,0,MAX(0,CP$4-$DZ115-$CA$4+1),1,MIN($DZ115,CP$4-$CA$4+1)),OFFSET(Escalation!$K$24,($Y115-1)*(Escalation!$I$22+1)+CP$4-SSSModel!$C$3+1,MAX(0,CP$4-$DZ115-$CA$4+1),1,MIN($DZ115,CP$4-$CA$4+1))),
     IF(SSSModel!$C$4="PV",AR115*$EA115*(1+SSSModel!$C$2),
     IF(SSSModel!$C$4="FCR",$EC115*SUM(OFFSET($AC115,0,MAX(CP$4-$AC$4-$DZ115+1,0),1,MIN($DZ115,CP$4-$AC$4+1))),0)))),
SUM($AC115:$BZ115)*
     IF(SSSModel!$C$4="RR",OFFSET(Profiles!$K$2,$Z115,MAX(Profiles!$C$2,AR$4-$W115)),
     IF(SSSModel!$C$4="ECC",$EA115*$EB115*IF(MAX(Escalation!$C$2,AR$4-$W115)&gt;$DZ115-1,0,OFFSET(Escalation!$K$2,$Y115,MAX(Escalation!$C$2,AR$4-$W115))),
     IF(SSSModel!$C$4="PV",IF(CP$4=$W115,$EA115*(1+SSSModel!$C$2),0),
     IF(SSSModel!$C$4="FCR",IF(AND(CP$4&gt;=$W115,OFFSET(Profiles!$K$2,$Z115,MAX(Profiles!$C$2,AR$4-$W115))&gt;0),$EC115,0),0))))))</f>
        <v>0</v>
      </c>
      <c r="CQ115" s="135">
        <f ca="1">IF(OR($Z115=0,SSSModel!$C$4="CF"),AS115,
IF(LEFT($V115,3)="ON_",
     IF(SSSModel!$C$4="RR",SUMPRODUCT(OFFSET($AC115,0,0,1,$CB$2),OFFSET(Profiles!$K$28,($Z115-1)*(Profiles!$I$26+1)+CQ$4-SSSModel!$C$3+1,0,1,$CB$2)),
     IF(SSSModel!$C$4="ECC",$EA115*$EB115*SUMPRODUCT(OFFSET($AC115,0,MAX(0,CQ$4-$DZ115-$CA$4+1),1,MIN($DZ115,CQ$4-$CA$4+1)),OFFSET(Escalation!$K$24,($Y115-1)*(Escalation!$I$22+1)+CQ$4-SSSModel!$C$3+1,MAX(0,CQ$4-$DZ115-$CA$4+1),1,MIN($DZ115,CQ$4-$CA$4+1))),
     IF(SSSModel!$C$4="PV",AS115*$EA115*(1+SSSModel!$C$2),
     IF(SSSModel!$C$4="FCR",$EC115*SUM(OFFSET($AC115,0,MAX(CQ$4-$AC$4-$DZ115+1,0),1,MIN($DZ115,CQ$4-$AC$4+1))),0)))),
SUM($AC115:$BZ115)*
     IF(SSSModel!$C$4="RR",OFFSET(Profiles!$K$2,$Z115,MAX(Profiles!$C$2,AS$4-$W115)),
     IF(SSSModel!$C$4="ECC",$EA115*$EB115*IF(MAX(Escalation!$C$2,AS$4-$W115)&gt;$DZ115-1,0,OFFSET(Escalation!$K$2,$Y115,MAX(Escalation!$C$2,AS$4-$W115))),
     IF(SSSModel!$C$4="PV",IF(CQ$4=$W115,$EA115*(1+SSSModel!$C$2),0),
     IF(SSSModel!$C$4="FCR",IF(AND(CQ$4&gt;=$W115,OFFSET(Profiles!$K$2,$Z115,MAX(Profiles!$C$2,AS$4-$W115))&gt;0),$EC115,0),0))))))</f>
        <v>0</v>
      </c>
      <c r="CR115" s="135">
        <f ca="1">IF(OR($Z115=0,SSSModel!$C$4="CF"),AT115,
IF(LEFT($V115,3)="ON_",
     IF(SSSModel!$C$4="RR",SUMPRODUCT(OFFSET($AC115,0,0,1,$CB$2),OFFSET(Profiles!$K$28,($Z115-1)*(Profiles!$I$26+1)+CR$4-SSSModel!$C$3+1,0,1,$CB$2)),
     IF(SSSModel!$C$4="ECC",$EA115*$EB115*SUMPRODUCT(OFFSET($AC115,0,MAX(0,CR$4-$DZ115-$CA$4+1),1,MIN($DZ115,CR$4-$CA$4+1)),OFFSET(Escalation!$K$24,($Y115-1)*(Escalation!$I$22+1)+CR$4-SSSModel!$C$3+1,MAX(0,CR$4-$DZ115-$CA$4+1),1,MIN($DZ115,CR$4-$CA$4+1))),
     IF(SSSModel!$C$4="PV",AT115*$EA115*(1+SSSModel!$C$2),
     IF(SSSModel!$C$4="FCR",$EC115*SUM(OFFSET($AC115,0,MAX(CR$4-$AC$4-$DZ115+1,0),1,MIN($DZ115,CR$4-$AC$4+1))),0)))),
SUM($AC115:$BZ115)*
     IF(SSSModel!$C$4="RR",OFFSET(Profiles!$K$2,$Z115,MAX(Profiles!$C$2,AT$4-$W115)),
     IF(SSSModel!$C$4="ECC",$EA115*$EB115*IF(MAX(Escalation!$C$2,AT$4-$W115)&gt;$DZ115-1,0,OFFSET(Escalation!$K$2,$Y115,MAX(Escalation!$C$2,AT$4-$W115))),
     IF(SSSModel!$C$4="PV",IF(CR$4=$W115,$EA115*(1+SSSModel!$C$2),0),
     IF(SSSModel!$C$4="FCR",IF(AND(CR$4&gt;=$W115,OFFSET(Profiles!$K$2,$Z115,MAX(Profiles!$C$2,AT$4-$W115))&gt;0),$EC115,0),0))))))</f>
        <v>0</v>
      </c>
      <c r="CS115" s="135">
        <f ca="1">IF(OR($Z115=0,SSSModel!$C$4="CF"),AU115,
IF(LEFT($V115,3)="ON_",
     IF(SSSModel!$C$4="RR",SUMPRODUCT(OFFSET($AC115,0,0,1,$CB$2),OFFSET(Profiles!$K$28,($Z115-1)*(Profiles!$I$26+1)+CS$4-SSSModel!$C$3+1,0,1,$CB$2)),
     IF(SSSModel!$C$4="ECC",$EA115*$EB115*SUMPRODUCT(OFFSET($AC115,0,MAX(0,CS$4-$DZ115-$CA$4+1),1,MIN($DZ115,CS$4-$CA$4+1)),OFFSET(Escalation!$K$24,($Y115-1)*(Escalation!$I$22+1)+CS$4-SSSModel!$C$3+1,MAX(0,CS$4-$DZ115-$CA$4+1),1,MIN($DZ115,CS$4-$CA$4+1))),
     IF(SSSModel!$C$4="PV",AU115*$EA115*(1+SSSModel!$C$2),
     IF(SSSModel!$C$4="FCR",$EC115*SUM(OFFSET($AC115,0,MAX(CS$4-$AC$4-$DZ115+1,0),1,MIN($DZ115,CS$4-$AC$4+1))),0)))),
SUM($AC115:$BZ115)*
     IF(SSSModel!$C$4="RR",OFFSET(Profiles!$K$2,$Z115,MAX(Profiles!$C$2,AU$4-$W115)),
     IF(SSSModel!$C$4="ECC",$EA115*$EB115*IF(MAX(Escalation!$C$2,AU$4-$W115)&gt;$DZ115-1,0,OFFSET(Escalation!$K$2,$Y115,MAX(Escalation!$C$2,AU$4-$W115))),
     IF(SSSModel!$C$4="PV",IF(CS$4=$W115,$EA115*(1+SSSModel!$C$2),0),
     IF(SSSModel!$C$4="FCR",IF(AND(CS$4&gt;=$W115,OFFSET(Profiles!$K$2,$Z115,MAX(Profiles!$C$2,AU$4-$W115))&gt;0),$EC115,0),0))))))</f>
        <v>0</v>
      </c>
      <c r="CT115" s="135">
        <f ca="1">IF(OR($Z115=0,SSSModel!$C$4="CF"),AV115,
IF(LEFT($V115,3)="ON_",
     IF(SSSModel!$C$4="RR",SUMPRODUCT(OFFSET($AC115,0,0,1,$CB$2),OFFSET(Profiles!$K$28,($Z115-1)*(Profiles!$I$26+1)+CT$4-SSSModel!$C$3+1,0,1,$CB$2)),
     IF(SSSModel!$C$4="ECC",$EA115*$EB115*SUMPRODUCT(OFFSET($AC115,0,MAX(0,CT$4-$DZ115-$CA$4+1),1,MIN($DZ115,CT$4-$CA$4+1)),OFFSET(Escalation!$K$24,($Y115-1)*(Escalation!$I$22+1)+CT$4-SSSModel!$C$3+1,MAX(0,CT$4-$DZ115-$CA$4+1),1,MIN($DZ115,CT$4-$CA$4+1))),
     IF(SSSModel!$C$4="PV",AV115*$EA115*(1+SSSModel!$C$2),
     IF(SSSModel!$C$4="FCR",$EC115*SUM(OFFSET($AC115,0,MAX(CT$4-$AC$4-$DZ115+1,0),1,MIN($DZ115,CT$4-$AC$4+1))),0)))),
SUM($AC115:$BZ115)*
     IF(SSSModel!$C$4="RR",OFFSET(Profiles!$K$2,$Z115,MAX(Profiles!$C$2,AV$4-$W115)),
     IF(SSSModel!$C$4="ECC",$EA115*$EB115*IF(MAX(Escalation!$C$2,AV$4-$W115)&gt;$DZ115-1,0,OFFSET(Escalation!$K$2,$Y115,MAX(Escalation!$C$2,AV$4-$W115))),
     IF(SSSModel!$C$4="PV",IF(CT$4=$W115,$EA115*(1+SSSModel!$C$2),0),
     IF(SSSModel!$C$4="FCR",IF(AND(CT$4&gt;=$W115,OFFSET(Profiles!$K$2,$Z115,MAX(Profiles!$C$2,AV$4-$W115))&gt;0),$EC115,0),0))))))</f>
        <v>0</v>
      </c>
      <c r="CU115" s="135">
        <f ca="1">IF(OR($Z115=0,SSSModel!$C$4="CF"),AW115,
IF(LEFT($V115,3)="ON_",
     IF(SSSModel!$C$4="RR",SUMPRODUCT(OFFSET($AC115,0,0,1,$CB$2),OFFSET(Profiles!$K$28,($Z115-1)*(Profiles!$I$26+1)+CU$4-SSSModel!$C$3+1,0,1,$CB$2)),
     IF(SSSModel!$C$4="ECC",$EA115*$EB115*SUMPRODUCT(OFFSET($AC115,0,MAX(0,CU$4-$DZ115-$CA$4+1),1,MIN($DZ115,CU$4-$CA$4+1)),OFFSET(Escalation!$K$24,($Y115-1)*(Escalation!$I$22+1)+CU$4-SSSModel!$C$3+1,MAX(0,CU$4-$DZ115-$CA$4+1),1,MIN($DZ115,CU$4-$CA$4+1))),
     IF(SSSModel!$C$4="PV",AW115*$EA115*(1+SSSModel!$C$2),
     IF(SSSModel!$C$4="FCR",$EC115*SUM(OFFSET($AC115,0,MAX(CU$4-$AC$4-$DZ115+1,0),1,MIN($DZ115,CU$4-$AC$4+1))),0)))),
SUM($AC115:$BZ115)*
     IF(SSSModel!$C$4="RR",OFFSET(Profiles!$K$2,$Z115,MAX(Profiles!$C$2,AW$4-$W115)),
     IF(SSSModel!$C$4="ECC",$EA115*$EB115*IF(MAX(Escalation!$C$2,AW$4-$W115)&gt;$DZ115-1,0,OFFSET(Escalation!$K$2,$Y115,MAX(Escalation!$C$2,AW$4-$W115))),
     IF(SSSModel!$C$4="PV",IF(CU$4=$W115,$EA115*(1+SSSModel!$C$2),0),
     IF(SSSModel!$C$4="FCR",IF(AND(CU$4&gt;=$W115,OFFSET(Profiles!$K$2,$Z115,MAX(Profiles!$C$2,AW$4-$W115))&gt;0),$EC115,0),0))))))</f>
        <v>0</v>
      </c>
      <c r="CV115" s="135">
        <f ca="1">IF(OR($Z115=0,SSSModel!$C$4="CF"),AX115,
IF(LEFT($V115,3)="ON_",
     IF(SSSModel!$C$4="RR",SUMPRODUCT(OFFSET($AC115,0,0,1,$CB$2),OFFSET(Profiles!$K$28,($Z115-1)*(Profiles!$I$26+1)+CV$4-SSSModel!$C$3+1,0,1,$CB$2)),
     IF(SSSModel!$C$4="ECC",$EA115*$EB115*SUMPRODUCT(OFFSET($AC115,0,MAX(0,CV$4-$DZ115-$CA$4+1),1,MIN($DZ115,CV$4-$CA$4+1)),OFFSET(Escalation!$K$24,($Y115-1)*(Escalation!$I$22+1)+CV$4-SSSModel!$C$3+1,MAX(0,CV$4-$DZ115-$CA$4+1),1,MIN($DZ115,CV$4-$CA$4+1))),
     IF(SSSModel!$C$4="PV",AX115*$EA115*(1+SSSModel!$C$2),
     IF(SSSModel!$C$4="FCR",$EC115*SUM(OFFSET($AC115,0,MAX(CV$4-$AC$4-$DZ115+1,0),1,MIN($DZ115,CV$4-$AC$4+1))),0)))),
SUM($AC115:$BZ115)*
     IF(SSSModel!$C$4="RR",OFFSET(Profiles!$K$2,$Z115,MAX(Profiles!$C$2,AX$4-$W115)),
     IF(SSSModel!$C$4="ECC",$EA115*$EB115*IF(MAX(Escalation!$C$2,AX$4-$W115)&gt;$DZ115-1,0,OFFSET(Escalation!$K$2,$Y115,MAX(Escalation!$C$2,AX$4-$W115))),
     IF(SSSModel!$C$4="PV",IF(CV$4=$W115,$EA115*(1+SSSModel!$C$2),0),
     IF(SSSModel!$C$4="FCR",IF(AND(CV$4&gt;=$W115,OFFSET(Profiles!$K$2,$Z115,MAX(Profiles!$C$2,AX$4-$W115))&gt;0),$EC115,0),0))))))</f>
        <v>0</v>
      </c>
      <c r="CW115" s="135">
        <f ca="1">IF(OR($Z115=0,SSSModel!$C$4="CF"),AY115,
IF(LEFT($V115,3)="ON_",
     IF(SSSModel!$C$4="RR",SUMPRODUCT(OFFSET($AC115,0,0,1,$CB$2),OFFSET(Profiles!$K$28,($Z115-1)*(Profiles!$I$26+1)+CW$4-SSSModel!$C$3+1,0,1,$CB$2)),
     IF(SSSModel!$C$4="ECC",$EA115*$EB115*SUMPRODUCT(OFFSET($AC115,0,MAX(0,CW$4-$DZ115-$CA$4+1),1,MIN($DZ115,CW$4-$CA$4+1)),OFFSET(Escalation!$K$24,($Y115-1)*(Escalation!$I$22+1)+CW$4-SSSModel!$C$3+1,MAX(0,CW$4-$DZ115-$CA$4+1),1,MIN($DZ115,CW$4-$CA$4+1))),
     IF(SSSModel!$C$4="PV",AY115*$EA115*(1+SSSModel!$C$2),
     IF(SSSModel!$C$4="FCR",$EC115*SUM(OFFSET($AC115,0,MAX(CW$4-$AC$4-$DZ115+1,0),1,MIN($DZ115,CW$4-$AC$4+1))),0)))),
SUM($AC115:$BZ115)*
     IF(SSSModel!$C$4="RR",OFFSET(Profiles!$K$2,$Z115,MAX(Profiles!$C$2,AY$4-$W115)),
     IF(SSSModel!$C$4="ECC",$EA115*$EB115*IF(MAX(Escalation!$C$2,AY$4-$W115)&gt;$DZ115-1,0,OFFSET(Escalation!$K$2,$Y115,MAX(Escalation!$C$2,AY$4-$W115))),
     IF(SSSModel!$C$4="PV",IF(CW$4=$W115,$EA115*(1+SSSModel!$C$2),0),
     IF(SSSModel!$C$4="FCR",IF(AND(CW$4&gt;=$W115,OFFSET(Profiles!$K$2,$Z115,MAX(Profiles!$C$2,AY$4-$W115))&gt;0),$EC115,0),0))))))</f>
        <v>0</v>
      </c>
      <c r="CX115" s="135">
        <f ca="1">IF(OR($Z115=0,SSSModel!$C$4="CF"),AZ115,
IF(LEFT($V115,3)="ON_",
     IF(SSSModel!$C$4="RR",SUMPRODUCT(OFFSET($AC115,0,0,1,$CB$2),OFFSET(Profiles!$K$28,($Z115-1)*(Profiles!$I$26+1)+CX$4-SSSModel!$C$3+1,0,1,$CB$2)),
     IF(SSSModel!$C$4="ECC",$EA115*$EB115*SUMPRODUCT(OFFSET($AC115,0,MAX(0,CX$4-$DZ115-$CA$4+1),1,MIN($DZ115,CX$4-$CA$4+1)),OFFSET(Escalation!$K$24,($Y115-1)*(Escalation!$I$22+1)+CX$4-SSSModel!$C$3+1,MAX(0,CX$4-$DZ115-$CA$4+1),1,MIN($DZ115,CX$4-$CA$4+1))),
     IF(SSSModel!$C$4="PV",AZ115*$EA115*(1+SSSModel!$C$2),
     IF(SSSModel!$C$4="FCR",$EC115*SUM(OFFSET($AC115,0,MAX(CX$4-$AC$4-$DZ115+1,0),1,MIN($DZ115,CX$4-$AC$4+1))),0)))),
SUM($AC115:$BZ115)*
     IF(SSSModel!$C$4="RR",OFFSET(Profiles!$K$2,$Z115,MAX(Profiles!$C$2,AZ$4-$W115)),
     IF(SSSModel!$C$4="ECC",$EA115*$EB115*IF(MAX(Escalation!$C$2,AZ$4-$W115)&gt;$DZ115-1,0,OFFSET(Escalation!$K$2,$Y115,MAX(Escalation!$C$2,AZ$4-$W115))),
     IF(SSSModel!$C$4="PV",IF(CX$4=$W115,$EA115*(1+SSSModel!$C$2),0),
     IF(SSSModel!$C$4="FCR",IF(AND(CX$4&gt;=$W115,OFFSET(Profiles!$K$2,$Z115,MAX(Profiles!$C$2,AZ$4-$W115))&gt;0),$EC115,0),0))))))</f>
        <v>0</v>
      </c>
      <c r="CY115" s="135">
        <f ca="1">IF(OR($Z115=0,SSSModel!$C$4="CF"),BA115,
IF(LEFT($V115,3)="ON_",
     IF(SSSModel!$C$4="RR",SUMPRODUCT(OFFSET($AC115,0,0,1,$CB$2),OFFSET(Profiles!$K$28,($Z115-1)*(Profiles!$I$26+1)+CY$4-SSSModel!$C$3+1,0,1,$CB$2)),
     IF(SSSModel!$C$4="ECC",$EA115*$EB115*SUMPRODUCT(OFFSET($AC115,0,MAX(0,CY$4-$DZ115-$CA$4+1),1,MIN($DZ115,CY$4-$CA$4+1)),OFFSET(Escalation!$K$24,($Y115-1)*(Escalation!$I$22+1)+CY$4-SSSModel!$C$3+1,MAX(0,CY$4-$DZ115-$CA$4+1),1,MIN($DZ115,CY$4-$CA$4+1))),
     IF(SSSModel!$C$4="PV",BA115*$EA115*(1+SSSModel!$C$2),
     IF(SSSModel!$C$4="FCR",$EC115*SUM(OFFSET($AC115,0,MAX(CY$4-$AC$4-$DZ115+1,0),1,MIN($DZ115,CY$4-$AC$4+1))),0)))),
SUM($AC115:$BZ115)*
     IF(SSSModel!$C$4="RR",OFFSET(Profiles!$K$2,$Z115,MAX(Profiles!$C$2,BA$4-$W115)),
     IF(SSSModel!$C$4="ECC",$EA115*$EB115*IF(MAX(Escalation!$C$2,BA$4-$W115)&gt;$DZ115-1,0,OFFSET(Escalation!$K$2,$Y115,MAX(Escalation!$C$2,BA$4-$W115))),
     IF(SSSModel!$C$4="PV",IF(CY$4=$W115,$EA115*(1+SSSModel!$C$2),0),
     IF(SSSModel!$C$4="FCR",IF(AND(CY$4&gt;=$W115,OFFSET(Profiles!$K$2,$Z115,MAX(Profiles!$C$2,BA$4-$W115))&gt;0),$EC115,0),0))))))</f>
        <v>0</v>
      </c>
      <c r="CZ115" s="135">
        <f ca="1">IF(OR($Z115=0,SSSModel!$C$4="CF"),BB115,
IF(LEFT($V115,3)="ON_",
     IF(SSSModel!$C$4="RR",SUMPRODUCT(OFFSET($AC115,0,0,1,$CB$2),OFFSET(Profiles!$K$28,($Z115-1)*(Profiles!$I$26+1)+CZ$4-SSSModel!$C$3+1,0,1,$CB$2)),
     IF(SSSModel!$C$4="ECC",$EA115*$EB115*SUMPRODUCT(OFFSET($AC115,0,MAX(0,CZ$4-$DZ115-$CA$4+1),1,MIN($DZ115,CZ$4-$CA$4+1)),OFFSET(Escalation!$K$24,($Y115-1)*(Escalation!$I$22+1)+CZ$4-SSSModel!$C$3+1,MAX(0,CZ$4-$DZ115-$CA$4+1),1,MIN($DZ115,CZ$4-$CA$4+1))),
     IF(SSSModel!$C$4="PV",BB115*$EA115*(1+SSSModel!$C$2),
     IF(SSSModel!$C$4="FCR",$EC115*SUM(OFFSET($AC115,0,MAX(CZ$4-$AC$4-$DZ115+1,0),1,MIN($DZ115,CZ$4-$AC$4+1))),0)))),
SUM($AC115:$BZ115)*
     IF(SSSModel!$C$4="RR",OFFSET(Profiles!$K$2,$Z115,MAX(Profiles!$C$2,BB$4-$W115)),
     IF(SSSModel!$C$4="ECC",$EA115*$EB115*IF(MAX(Escalation!$C$2,BB$4-$W115)&gt;$DZ115-1,0,OFFSET(Escalation!$K$2,$Y115,MAX(Escalation!$C$2,BB$4-$W115))),
     IF(SSSModel!$C$4="PV",IF(CZ$4=$W115,$EA115*(1+SSSModel!$C$2),0),
     IF(SSSModel!$C$4="FCR",IF(AND(CZ$4&gt;=$W115,OFFSET(Profiles!$K$2,$Z115,MAX(Profiles!$C$2,BB$4-$W115))&gt;0),$EC115,0),0))))))</f>
        <v>0</v>
      </c>
      <c r="DA115" s="135">
        <f ca="1">IF(OR($Z115=0,SSSModel!$C$4="CF"),BC115,
IF(LEFT($V115,3)="ON_",
     IF(SSSModel!$C$4="RR",SUMPRODUCT(OFFSET($AC115,0,0,1,$CB$2),OFFSET(Profiles!$K$28,($Z115-1)*(Profiles!$I$26+1)+DA$4-SSSModel!$C$3+1,0,1,$CB$2)),
     IF(SSSModel!$C$4="ECC",$EA115*$EB115*SUMPRODUCT(OFFSET($AC115,0,MAX(0,DA$4-$DZ115-$CA$4+1),1,MIN($DZ115,DA$4-$CA$4+1)),OFFSET(Escalation!$K$24,($Y115-1)*(Escalation!$I$22+1)+DA$4-SSSModel!$C$3+1,MAX(0,DA$4-$DZ115-$CA$4+1),1,MIN($DZ115,DA$4-$CA$4+1))),
     IF(SSSModel!$C$4="PV",BC115*$EA115*(1+SSSModel!$C$2),
     IF(SSSModel!$C$4="FCR",$EC115*SUM(OFFSET($AC115,0,MAX(DA$4-$AC$4-$DZ115+1,0),1,MIN($DZ115,DA$4-$AC$4+1))),0)))),
SUM($AC115:$BZ115)*
     IF(SSSModel!$C$4="RR",OFFSET(Profiles!$K$2,$Z115,MAX(Profiles!$C$2,BC$4-$W115)),
     IF(SSSModel!$C$4="ECC",$EA115*$EB115*IF(MAX(Escalation!$C$2,BC$4-$W115)&gt;$DZ115-1,0,OFFSET(Escalation!$K$2,$Y115,MAX(Escalation!$C$2,BC$4-$W115))),
     IF(SSSModel!$C$4="PV",IF(DA$4=$W115,$EA115*(1+SSSModel!$C$2),0),
     IF(SSSModel!$C$4="FCR",IF(AND(DA$4&gt;=$W115,OFFSET(Profiles!$K$2,$Z115,MAX(Profiles!$C$2,BC$4-$W115))&gt;0),$EC115,0),0))))))</f>
        <v>0</v>
      </c>
      <c r="DB115" s="135">
        <f ca="1">IF(OR($Z115=0,SSSModel!$C$4="CF"),BD115,
IF(LEFT($V115,3)="ON_",
     IF(SSSModel!$C$4="RR",SUMPRODUCT(OFFSET($AC115,0,0,1,$CB$2),OFFSET(Profiles!$K$28,($Z115-1)*(Profiles!$I$26+1)+DB$4-SSSModel!$C$3+1,0,1,$CB$2)),
     IF(SSSModel!$C$4="ECC",$EA115*$EB115*SUMPRODUCT(OFFSET($AC115,0,MAX(0,DB$4-$DZ115-$CA$4+1),1,MIN($DZ115,DB$4-$CA$4+1)),OFFSET(Escalation!$K$24,($Y115-1)*(Escalation!$I$22+1)+DB$4-SSSModel!$C$3+1,MAX(0,DB$4-$DZ115-$CA$4+1),1,MIN($DZ115,DB$4-$CA$4+1))),
     IF(SSSModel!$C$4="PV",BD115*$EA115*(1+SSSModel!$C$2),
     IF(SSSModel!$C$4="FCR",$EC115*SUM(OFFSET($AC115,0,MAX(DB$4-$AC$4-$DZ115+1,0),1,MIN($DZ115,DB$4-$AC$4+1))),0)))),
SUM($AC115:$BZ115)*
     IF(SSSModel!$C$4="RR",OFFSET(Profiles!$K$2,$Z115,MAX(Profiles!$C$2,BD$4-$W115)),
     IF(SSSModel!$C$4="ECC",$EA115*$EB115*IF(MAX(Escalation!$C$2,BD$4-$W115)&gt;$DZ115-1,0,OFFSET(Escalation!$K$2,$Y115,MAX(Escalation!$C$2,BD$4-$W115))),
     IF(SSSModel!$C$4="PV",IF(DB$4=$W115,$EA115*(1+SSSModel!$C$2),0),
     IF(SSSModel!$C$4="FCR",IF(AND(DB$4&gt;=$W115,OFFSET(Profiles!$K$2,$Z115,MAX(Profiles!$C$2,BD$4-$W115))&gt;0),$EC115,0),0))))))</f>
        <v>0</v>
      </c>
      <c r="DC115" s="135">
        <f ca="1">IF(OR($Z115=0,SSSModel!$C$4="CF"),BE115,
IF(LEFT($V115,3)="ON_",
     IF(SSSModel!$C$4="RR",SUMPRODUCT(OFFSET($AC115,0,0,1,$CB$2),OFFSET(Profiles!$K$28,($Z115-1)*(Profiles!$I$26+1)+DC$4-SSSModel!$C$3+1,0,1,$CB$2)),
     IF(SSSModel!$C$4="ECC",$EA115*$EB115*SUMPRODUCT(OFFSET($AC115,0,MAX(0,DC$4-$DZ115-$CA$4+1),1,MIN($DZ115,DC$4-$CA$4+1)),OFFSET(Escalation!$K$24,($Y115-1)*(Escalation!$I$22+1)+DC$4-SSSModel!$C$3+1,MAX(0,DC$4-$DZ115-$CA$4+1),1,MIN($DZ115,DC$4-$CA$4+1))),
     IF(SSSModel!$C$4="PV",BE115*$EA115*(1+SSSModel!$C$2),
     IF(SSSModel!$C$4="FCR",$EC115*SUM(OFFSET($AC115,0,MAX(DC$4-$AC$4-$DZ115+1,0),1,MIN($DZ115,DC$4-$AC$4+1))),0)))),
SUM($AC115:$BZ115)*
     IF(SSSModel!$C$4="RR",OFFSET(Profiles!$K$2,$Z115,MAX(Profiles!$C$2,BE$4-$W115)),
     IF(SSSModel!$C$4="ECC",$EA115*$EB115*IF(MAX(Escalation!$C$2,BE$4-$W115)&gt;$DZ115-1,0,OFFSET(Escalation!$K$2,$Y115,MAX(Escalation!$C$2,BE$4-$W115))),
     IF(SSSModel!$C$4="PV",IF(DC$4=$W115,$EA115*(1+SSSModel!$C$2),0),
     IF(SSSModel!$C$4="FCR",IF(AND(DC$4&gt;=$W115,OFFSET(Profiles!$K$2,$Z115,MAX(Profiles!$C$2,BE$4-$W115))&gt;0),$EC115,0),0))))))</f>
        <v>0</v>
      </c>
      <c r="DD115" s="135">
        <f ca="1">IF(OR($Z115=0,SSSModel!$C$4="CF"),BF115,
IF(LEFT($V115,3)="ON_",
     IF(SSSModel!$C$4="RR",SUMPRODUCT(OFFSET($AC115,0,0,1,$CB$2),OFFSET(Profiles!$K$28,($Z115-1)*(Profiles!$I$26+1)+DD$4-SSSModel!$C$3+1,0,1,$CB$2)),
     IF(SSSModel!$C$4="ECC",$EA115*$EB115*SUMPRODUCT(OFFSET($AC115,0,MAX(0,DD$4-$DZ115-$CA$4+1),1,MIN($DZ115,DD$4-$CA$4+1)),OFFSET(Escalation!$K$24,($Y115-1)*(Escalation!$I$22+1)+DD$4-SSSModel!$C$3+1,MAX(0,DD$4-$DZ115-$CA$4+1),1,MIN($DZ115,DD$4-$CA$4+1))),
     IF(SSSModel!$C$4="PV",BF115*$EA115*(1+SSSModel!$C$2),
     IF(SSSModel!$C$4="FCR",$EC115*SUM(OFFSET($AC115,0,MAX(DD$4-$AC$4-$DZ115+1,0),1,MIN($DZ115,DD$4-$AC$4+1))),0)))),
SUM($AC115:$BZ115)*
     IF(SSSModel!$C$4="RR",OFFSET(Profiles!$K$2,$Z115,MAX(Profiles!$C$2,BF$4-$W115)),
     IF(SSSModel!$C$4="ECC",$EA115*$EB115*IF(MAX(Escalation!$C$2,BF$4-$W115)&gt;$DZ115-1,0,OFFSET(Escalation!$K$2,$Y115,MAX(Escalation!$C$2,BF$4-$W115))),
     IF(SSSModel!$C$4="PV",IF(DD$4=$W115,$EA115*(1+SSSModel!$C$2),0),
     IF(SSSModel!$C$4="FCR",IF(AND(DD$4&gt;=$W115,OFFSET(Profiles!$K$2,$Z115,MAX(Profiles!$C$2,BF$4-$W115))&gt;0),$EC115,0),0))))))</f>
        <v>0</v>
      </c>
      <c r="DE115" s="135">
        <f ca="1">IF(OR($Z115=0,SSSModel!$C$4="CF"),BG115,
IF(LEFT($V115,3)="ON_",
     IF(SSSModel!$C$4="RR",SUMPRODUCT(OFFSET($AC115,0,0,1,$CB$2),OFFSET(Profiles!$K$28,($Z115-1)*(Profiles!$I$26+1)+DE$4-SSSModel!$C$3+1,0,1,$CB$2)),
     IF(SSSModel!$C$4="ECC",$EA115*$EB115*SUMPRODUCT(OFFSET($AC115,0,MAX(0,DE$4-$DZ115-$CA$4+1),1,MIN($DZ115,DE$4-$CA$4+1)),OFFSET(Escalation!$K$24,($Y115-1)*(Escalation!$I$22+1)+DE$4-SSSModel!$C$3+1,MAX(0,DE$4-$DZ115-$CA$4+1),1,MIN($DZ115,DE$4-$CA$4+1))),
     IF(SSSModel!$C$4="PV",BG115*$EA115*(1+SSSModel!$C$2),
     IF(SSSModel!$C$4="FCR",$EC115*SUM(OFFSET($AC115,0,MAX(DE$4-$AC$4-$DZ115+1,0),1,MIN($DZ115,DE$4-$AC$4+1))),0)))),
SUM($AC115:$BZ115)*
     IF(SSSModel!$C$4="RR",OFFSET(Profiles!$K$2,$Z115,MAX(Profiles!$C$2,BG$4-$W115)),
     IF(SSSModel!$C$4="ECC",$EA115*$EB115*IF(MAX(Escalation!$C$2,BG$4-$W115)&gt;$DZ115-1,0,OFFSET(Escalation!$K$2,$Y115,MAX(Escalation!$C$2,BG$4-$W115))),
     IF(SSSModel!$C$4="PV",IF(DE$4=$W115,$EA115*(1+SSSModel!$C$2),0),
     IF(SSSModel!$C$4="FCR",IF(AND(DE$4&gt;=$W115,OFFSET(Profiles!$K$2,$Z115,MAX(Profiles!$C$2,BG$4-$W115))&gt;0),$EC115,0),0))))))</f>
        <v>0</v>
      </c>
      <c r="DF115" s="135">
        <f ca="1">IF(OR($Z115=0,SSSModel!$C$4="CF"),BH115,
IF(LEFT($V115,3)="ON_",
     IF(SSSModel!$C$4="RR",SUMPRODUCT(OFFSET($AC115,0,0,1,$CB$2),OFFSET(Profiles!$K$28,($Z115-1)*(Profiles!$I$26+1)+DF$4-SSSModel!$C$3+1,0,1,$CB$2)),
     IF(SSSModel!$C$4="ECC",$EA115*$EB115*SUMPRODUCT(OFFSET($AC115,0,MAX(0,DF$4-$DZ115-$CA$4+1),1,MIN($DZ115,DF$4-$CA$4+1)),OFFSET(Escalation!$K$24,($Y115-1)*(Escalation!$I$22+1)+DF$4-SSSModel!$C$3+1,MAX(0,DF$4-$DZ115-$CA$4+1),1,MIN($DZ115,DF$4-$CA$4+1))),
     IF(SSSModel!$C$4="PV",BH115*$EA115*(1+SSSModel!$C$2),
     IF(SSSModel!$C$4="FCR",$EC115*SUM(OFFSET($AC115,0,MAX(DF$4-$AC$4-$DZ115+1,0),1,MIN($DZ115,DF$4-$AC$4+1))),0)))),
SUM($AC115:$BZ115)*
     IF(SSSModel!$C$4="RR",OFFSET(Profiles!$K$2,$Z115,MAX(Profiles!$C$2,BH$4-$W115)),
     IF(SSSModel!$C$4="ECC",$EA115*$EB115*IF(MAX(Escalation!$C$2,BH$4-$W115)&gt;$DZ115-1,0,OFFSET(Escalation!$K$2,$Y115,MAX(Escalation!$C$2,BH$4-$W115))),
     IF(SSSModel!$C$4="PV",IF(DF$4=$W115,$EA115*(1+SSSModel!$C$2),0),
     IF(SSSModel!$C$4="FCR",IF(AND(DF$4&gt;=$W115,OFFSET(Profiles!$K$2,$Z115,MAX(Profiles!$C$2,BH$4-$W115))&gt;0),$EC115,0),0))))))</f>
        <v>0</v>
      </c>
      <c r="DG115" s="135">
        <f ca="1">IF(OR($Z115=0,SSSModel!$C$4="CF"),BI115,
IF(LEFT($V115,3)="ON_",
     IF(SSSModel!$C$4="RR",SUMPRODUCT(OFFSET($AC115,0,0,1,$CB$2),OFFSET(Profiles!$K$28,($Z115-1)*(Profiles!$I$26+1)+DG$4-SSSModel!$C$3+1,0,1,$CB$2)),
     IF(SSSModel!$C$4="ECC",$EA115*$EB115*SUMPRODUCT(OFFSET($AC115,0,MAX(0,DG$4-$DZ115-$CA$4+1),1,MIN($DZ115,DG$4-$CA$4+1)),OFFSET(Escalation!$K$24,($Y115-1)*(Escalation!$I$22+1)+DG$4-SSSModel!$C$3+1,MAX(0,DG$4-$DZ115-$CA$4+1),1,MIN($DZ115,DG$4-$CA$4+1))),
     IF(SSSModel!$C$4="PV",BI115*$EA115*(1+SSSModel!$C$2),
     IF(SSSModel!$C$4="FCR",$EC115*SUM(OFFSET($AC115,0,MAX(DG$4-$AC$4-$DZ115+1,0),1,MIN($DZ115,DG$4-$AC$4+1))),0)))),
SUM($AC115:$BZ115)*
     IF(SSSModel!$C$4="RR",OFFSET(Profiles!$K$2,$Z115,MAX(Profiles!$C$2,BI$4-$W115)),
     IF(SSSModel!$C$4="ECC",$EA115*$EB115*IF(MAX(Escalation!$C$2,BI$4-$W115)&gt;$DZ115-1,0,OFFSET(Escalation!$K$2,$Y115,MAX(Escalation!$C$2,BI$4-$W115))),
     IF(SSSModel!$C$4="PV",IF(DG$4=$W115,$EA115*(1+SSSModel!$C$2),0),
     IF(SSSModel!$C$4="FCR",IF(AND(DG$4&gt;=$W115,OFFSET(Profiles!$K$2,$Z115,MAX(Profiles!$C$2,BI$4-$W115))&gt;0),$EC115,0),0))))))</f>
        <v>0</v>
      </c>
      <c r="DH115" s="135">
        <f ca="1">IF(OR($Z115=0,SSSModel!$C$4="CF"),BJ115,
IF(LEFT($V115,3)="ON_",
     IF(SSSModel!$C$4="RR",SUMPRODUCT(OFFSET($AC115,0,0,1,$CB$2),OFFSET(Profiles!$K$28,($Z115-1)*(Profiles!$I$26+1)+DH$4-SSSModel!$C$3+1,0,1,$CB$2)),
     IF(SSSModel!$C$4="ECC",$EA115*$EB115*SUMPRODUCT(OFFSET($AC115,0,MAX(0,DH$4-$DZ115-$CA$4+1),1,MIN($DZ115,DH$4-$CA$4+1)),OFFSET(Escalation!$K$24,($Y115-1)*(Escalation!$I$22+1)+DH$4-SSSModel!$C$3+1,MAX(0,DH$4-$DZ115-$CA$4+1),1,MIN($DZ115,DH$4-$CA$4+1))),
     IF(SSSModel!$C$4="PV",BJ115*$EA115*(1+SSSModel!$C$2),
     IF(SSSModel!$C$4="FCR",$EC115*SUM(OFFSET($AC115,0,MAX(DH$4-$AC$4-$DZ115+1,0),1,MIN($DZ115,DH$4-$AC$4+1))),0)))),
SUM($AC115:$BZ115)*
     IF(SSSModel!$C$4="RR",OFFSET(Profiles!$K$2,$Z115,MAX(Profiles!$C$2,BJ$4-$W115)),
     IF(SSSModel!$C$4="ECC",$EA115*$EB115*IF(MAX(Escalation!$C$2,BJ$4-$W115)&gt;$DZ115-1,0,OFFSET(Escalation!$K$2,$Y115,MAX(Escalation!$C$2,BJ$4-$W115))),
     IF(SSSModel!$C$4="PV",IF(DH$4=$W115,$EA115*(1+SSSModel!$C$2),0),
     IF(SSSModel!$C$4="FCR",IF(AND(DH$4&gt;=$W115,OFFSET(Profiles!$K$2,$Z115,MAX(Profiles!$C$2,BJ$4-$W115))&gt;0),$EC115,0),0))))))</f>
        <v>0</v>
      </c>
      <c r="DI115" s="135">
        <f ca="1">IF(OR($Z115=0,SSSModel!$C$4="CF"),BK115,
IF(LEFT($V115,3)="ON_",
     IF(SSSModel!$C$4="RR",SUMPRODUCT(OFFSET($AC115,0,0,1,$CB$2),OFFSET(Profiles!$K$28,($Z115-1)*(Profiles!$I$26+1)+DI$4-SSSModel!$C$3+1,0,1,$CB$2)),
     IF(SSSModel!$C$4="ECC",$EA115*$EB115*SUMPRODUCT(OFFSET($AC115,0,MAX(0,DI$4-$DZ115-$CA$4+1),1,MIN($DZ115,DI$4-$CA$4+1)),OFFSET(Escalation!$K$24,($Y115-1)*(Escalation!$I$22+1)+DI$4-SSSModel!$C$3+1,MAX(0,DI$4-$DZ115-$CA$4+1),1,MIN($DZ115,DI$4-$CA$4+1))),
     IF(SSSModel!$C$4="PV",BK115*$EA115*(1+SSSModel!$C$2),
     IF(SSSModel!$C$4="FCR",$EC115*SUM(OFFSET($AC115,0,MAX(DI$4-$AC$4-$DZ115+1,0),1,MIN($DZ115,DI$4-$AC$4+1))),0)))),
SUM($AC115:$BZ115)*
     IF(SSSModel!$C$4="RR",OFFSET(Profiles!$K$2,$Z115,MAX(Profiles!$C$2,BK$4-$W115)),
     IF(SSSModel!$C$4="ECC",$EA115*$EB115*IF(MAX(Escalation!$C$2,BK$4-$W115)&gt;$DZ115-1,0,OFFSET(Escalation!$K$2,$Y115,MAX(Escalation!$C$2,BK$4-$W115))),
     IF(SSSModel!$C$4="PV",IF(DI$4=$W115,$EA115*(1+SSSModel!$C$2),0),
     IF(SSSModel!$C$4="FCR",IF(AND(DI$4&gt;=$W115,OFFSET(Profiles!$K$2,$Z115,MAX(Profiles!$C$2,BK$4-$W115))&gt;0),$EC115,0),0))))))</f>
        <v>0</v>
      </c>
      <c r="DJ115" s="135">
        <f ca="1">IF(OR($Z115=0,SSSModel!$C$4="CF"),BL115,
IF(LEFT($V115,3)="ON_",
     IF(SSSModel!$C$4="RR",SUMPRODUCT(OFFSET($AC115,0,0,1,$CB$2),OFFSET(Profiles!$K$28,($Z115-1)*(Profiles!$I$26+1)+DJ$4-SSSModel!$C$3+1,0,1,$CB$2)),
     IF(SSSModel!$C$4="ECC",$EA115*$EB115*SUMPRODUCT(OFFSET($AC115,0,MAX(0,DJ$4-$DZ115-$CA$4+1),1,MIN($DZ115,DJ$4-$CA$4+1)),OFFSET(Escalation!$K$24,($Y115-1)*(Escalation!$I$22+1)+DJ$4-SSSModel!$C$3+1,MAX(0,DJ$4-$DZ115-$CA$4+1),1,MIN($DZ115,DJ$4-$CA$4+1))),
     IF(SSSModel!$C$4="PV",BL115*$EA115*(1+SSSModel!$C$2),
     IF(SSSModel!$C$4="FCR",$EC115*SUM(OFFSET($AC115,0,MAX(DJ$4-$AC$4-$DZ115+1,0),1,MIN($DZ115,DJ$4-$AC$4+1))),0)))),
SUM($AC115:$BZ115)*
     IF(SSSModel!$C$4="RR",OFFSET(Profiles!$K$2,$Z115,MAX(Profiles!$C$2,BL$4-$W115)),
     IF(SSSModel!$C$4="ECC",$EA115*$EB115*IF(MAX(Escalation!$C$2,BL$4-$W115)&gt;$DZ115-1,0,OFFSET(Escalation!$K$2,$Y115,MAX(Escalation!$C$2,BL$4-$W115))),
     IF(SSSModel!$C$4="PV",IF(DJ$4=$W115,$EA115*(1+SSSModel!$C$2),0),
     IF(SSSModel!$C$4="FCR",IF(AND(DJ$4&gt;=$W115,OFFSET(Profiles!$K$2,$Z115,MAX(Profiles!$C$2,BL$4-$W115))&gt;0),$EC115,0),0))))))</f>
        <v>0</v>
      </c>
      <c r="DK115" s="135">
        <f ca="1">IF(OR($Z115=0,SSSModel!$C$4="CF"),BM115,
IF(LEFT($V115,3)="ON_",
     IF(SSSModel!$C$4="RR",SUMPRODUCT(OFFSET($AC115,0,0,1,$CB$2),OFFSET(Profiles!$K$28,($Z115-1)*(Profiles!$I$26+1)+DK$4-SSSModel!$C$3+1,0,1,$CB$2)),
     IF(SSSModel!$C$4="ECC",$EA115*$EB115*SUMPRODUCT(OFFSET($AC115,0,MAX(0,DK$4-$DZ115-$CA$4+1),1,MIN($DZ115,DK$4-$CA$4+1)),OFFSET(Escalation!$K$24,($Y115-1)*(Escalation!$I$22+1)+DK$4-SSSModel!$C$3+1,MAX(0,DK$4-$DZ115-$CA$4+1),1,MIN($DZ115,DK$4-$CA$4+1))),
     IF(SSSModel!$C$4="PV",BM115*$EA115*(1+SSSModel!$C$2),
     IF(SSSModel!$C$4="FCR",$EC115*SUM(OFFSET($AC115,0,MAX(DK$4-$AC$4-$DZ115+1,0),1,MIN($DZ115,DK$4-$AC$4+1))),0)))),
SUM($AC115:$BZ115)*
     IF(SSSModel!$C$4="RR",OFFSET(Profiles!$K$2,$Z115,MAX(Profiles!$C$2,BM$4-$W115)),
     IF(SSSModel!$C$4="ECC",$EA115*$EB115*IF(MAX(Escalation!$C$2,BM$4-$W115)&gt;$DZ115-1,0,OFFSET(Escalation!$K$2,$Y115,MAX(Escalation!$C$2,BM$4-$W115))),
     IF(SSSModel!$C$4="PV",IF(DK$4=$W115,$EA115*(1+SSSModel!$C$2),0),
     IF(SSSModel!$C$4="FCR",IF(AND(DK$4&gt;=$W115,OFFSET(Profiles!$K$2,$Z115,MAX(Profiles!$C$2,BM$4-$W115))&gt;0),$EC115,0),0))))))</f>
        <v>0</v>
      </c>
      <c r="DL115" s="135">
        <f ca="1">IF(OR($Z115=0,SSSModel!$C$4="CF"),BN115,
IF(LEFT($V115,3)="ON_",
     IF(SSSModel!$C$4="RR",SUMPRODUCT(OFFSET($AC115,0,0,1,$CB$2),OFFSET(Profiles!$K$28,($Z115-1)*(Profiles!$I$26+1)+DL$4-SSSModel!$C$3+1,0,1,$CB$2)),
     IF(SSSModel!$C$4="ECC",$EA115*$EB115*SUMPRODUCT(OFFSET($AC115,0,MAX(0,DL$4-$DZ115-$CA$4+1),1,MIN($DZ115,DL$4-$CA$4+1)),OFFSET(Escalation!$K$24,($Y115-1)*(Escalation!$I$22+1)+DL$4-SSSModel!$C$3+1,MAX(0,DL$4-$DZ115-$CA$4+1),1,MIN($DZ115,DL$4-$CA$4+1))),
     IF(SSSModel!$C$4="PV",BN115*$EA115*(1+SSSModel!$C$2),
     IF(SSSModel!$C$4="FCR",$EC115*SUM(OFFSET($AC115,0,MAX(DL$4-$AC$4-$DZ115+1,0),1,MIN($DZ115,DL$4-$AC$4+1))),0)))),
SUM($AC115:$BZ115)*
     IF(SSSModel!$C$4="RR",OFFSET(Profiles!$K$2,$Z115,MAX(Profiles!$C$2,BN$4-$W115)),
     IF(SSSModel!$C$4="ECC",$EA115*$EB115*IF(MAX(Escalation!$C$2,BN$4-$W115)&gt;$DZ115-1,0,OFFSET(Escalation!$K$2,$Y115,MAX(Escalation!$C$2,BN$4-$W115))),
     IF(SSSModel!$C$4="PV",IF(DL$4=$W115,$EA115*(1+SSSModel!$C$2),0),
     IF(SSSModel!$C$4="FCR",IF(AND(DL$4&gt;=$W115,OFFSET(Profiles!$K$2,$Z115,MAX(Profiles!$C$2,BN$4-$W115))&gt;0),$EC115,0),0))))))</f>
        <v>0</v>
      </c>
      <c r="DM115" s="135">
        <f ca="1">IF(OR($Z115=0,SSSModel!$C$4="CF"),BO115,
IF(LEFT($V115,3)="ON_",
     IF(SSSModel!$C$4="RR",SUMPRODUCT(OFFSET($AC115,0,0,1,$CB$2),OFFSET(Profiles!$K$28,($Z115-1)*(Profiles!$I$26+1)+DM$4-SSSModel!$C$3+1,0,1,$CB$2)),
     IF(SSSModel!$C$4="ECC",$EA115*$EB115*SUMPRODUCT(OFFSET($AC115,0,MAX(0,DM$4-$DZ115-$CA$4+1),1,MIN($DZ115,DM$4-$CA$4+1)),OFFSET(Escalation!$K$24,($Y115-1)*(Escalation!$I$22+1)+DM$4-SSSModel!$C$3+1,MAX(0,DM$4-$DZ115-$CA$4+1),1,MIN($DZ115,DM$4-$CA$4+1))),
     IF(SSSModel!$C$4="PV",BO115*$EA115*(1+SSSModel!$C$2),
     IF(SSSModel!$C$4="FCR",$EC115*SUM(OFFSET($AC115,0,MAX(DM$4-$AC$4-$DZ115+1,0),1,MIN($DZ115,DM$4-$AC$4+1))),0)))),
SUM($AC115:$BZ115)*
     IF(SSSModel!$C$4="RR",OFFSET(Profiles!$K$2,$Z115,MAX(Profiles!$C$2,BO$4-$W115)),
     IF(SSSModel!$C$4="ECC",$EA115*$EB115*IF(MAX(Escalation!$C$2,BO$4-$W115)&gt;$DZ115-1,0,OFFSET(Escalation!$K$2,$Y115,MAX(Escalation!$C$2,BO$4-$W115))),
     IF(SSSModel!$C$4="PV",IF(DM$4=$W115,$EA115*(1+SSSModel!$C$2),0),
     IF(SSSModel!$C$4="FCR",IF(AND(DM$4&gt;=$W115,OFFSET(Profiles!$K$2,$Z115,MAX(Profiles!$C$2,BO$4-$W115))&gt;0),$EC115,0),0))))))</f>
        <v>0</v>
      </c>
      <c r="DN115" s="135">
        <f ca="1">IF(OR($Z115=0,SSSModel!$C$4="CF"),BP115,
IF(LEFT($V115,3)="ON_",
     IF(SSSModel!$C$4="RR",SUMPRODUCT(OFFSET($AC115,0,0,1,$CB$2),OFFSET(Profiles!$K$28,($Z115-1)*(Profiles!$I$26+1)+DN$4-SSSModel!$C$3+1,0,1,$CB$2)),
     IF(SSSModel!$C$4="ECC",$EA115*$EB115*SUMPRODUCT(OFFSET($AC115,0,MAX(0,DN$4-$DZ115-$CA$4+1),1,MIN($DZ115,DN$4-$CA$4+1)),OFFSET(Escalation!$K$24,($Y115-1)*(Escalation!$I$22+1)+DN$4-SSSModel!$C$3+1,MAX(0,DN$4-$DZ115-$CA$4+1),1,MIN($DZ115,DN$4-$CA$4+1))),
     IF(SSSModel!$C$4="PV",BP115*$EA115*(1+SSSModel!$C$2),
     IF(SSSModel!$C$4="FCR",$EC115*SUM(OFFSET($AC115,0,MAX(DN$4-$AC$4-$DZ115+1,0),1,MIN($DZ115,DN$4-$AC$4+1))),0)))),
SUM($AC115:$BZ115)*
     IF(SSSModel!$C$4="RR",OFFSET(Profiles!$K$2,$Z115,MAX(Profiles!$C$2,BP$4-$W115)),
     IF(SSSModel!$C$4="ECC",$EA115*$EB115*IF(MAX(Escalation!$C$2,BP$4-$W115)&gt;$DZ115-1,0,OFFSET(Escalation!$K$2,$Y115,MAX(Escalation!$C$2,BP$4-$W115))),
     IF(SSSModel!$C$4="PV",IF(DN$4=$W115,$EA115*(1+SSSModel!$C$2),0),
     IF(SSSModel!$C$4="FCR",IF(AND(DN$4&gt;=$W115,OFFSET(Profiles!$K$2,$Z115,MAX(Profiles!$C$2,BP$4-$W115))&gt;0),$EC115,0),0))))))</f>
        <v>0</v>
      </c>
      <c r="DO115" s="135">
        <f ca="1">IF(OR($Z115=0,SSSModel!$C$4="CF"),BQ115,
IF(LEFT($V115,3)="ON_",
     IF(SSSModel!$C$4="RR",SUMPRODUCT(OFFSET($AC115,0,0,1,$CB$2),OFFSET(Profiles!$K$28,($Z115-1)*(Profiles!$I$26+1)+DO$4-SSSModel!$C$3+1,0,1,$CB$2)),
     IF(SSSModel!$C$4="ECC",$EA115*$EB115*SUMPRODUCT(OFFSET($AC115,0,MAX(0,DO$4-$DZ115-$CA$4+1),1,MIN($DZ115,DO$4-$CA$4+1)),OFFSET(Escalation!$K$24,($Y115-1)*(Escalation!$I$22+1)+DO$4-SSSModel!$C$3+1,MAX(0,DO$4-$DZ115-$CA$4+1),1,MIN($DZ115,DO$4-$CA$4+1))),
     IF(SSSModel!$C$4="PV",BQ115*$EA115*(1+SSSModel!$C$2),
     IF(SSSModel!$C$4="FCR",$EC115*SUM(OFFSET($AC115,0,MAX(DO$4-$AC$4-$DZ115+1,0),1,MIN($DZ115,DO$4-$AC$4+1))),0)))),
SUM($AC115:$BZ115)*
     IF(SSSModel!$C$4="RR",OFFSET(Profiles!$K$2,$Z115,MAX(Profiles!$C$2,BQ$4-$W115)),
     IF(SSSModel!$C$4="ECC",$EA115*$EB115*IF(MAX(Escalation!$C$2,BQ$4-$W115)&gt;$DZ115-1,0,OFFSET(Escalation!$K$2,$Y115,MAX(Escalation!$C$2,BQ$4-$W115))),
     IF(SSSModel!$C$4="PV",IF(DO$4=$W115,$EA115*(1+SSSModel!$C$2),0),
     IF(SSSModel!$C$4="FCR",IF(AND(DO$4&gt;=$W115,OFFSET(Profiles!$K$2,$Z115,MAX(Profiles!$C$2,BQ$4-$W115))&gt;0),$EC115,0),0))))))</f>
        <v>0</v>
      </c>
      <c r="DP115" s="135">
        <f ca="1">IF(OR($Z115=0,SSSModel!$C$4="CF"),BR115,
IF(LEFT($V115,3)="ON_",
     IF(SSSModel!$C$4="RR",SUMPRODUCT(OFFSET($AC115,0,0,1,$CB$2),OFFSET(Profiles!$K$28,($Z115-1)*(Profiles!$I$26+1)+DP$4-SSSModel!$C$3+1,0,1,$CB$2)),
     IF(SSSModel!$C$4="ECC",$EA115*$EB115*SUMPRODUCT(OFFSET($AC115,0,MAX(0,DP$4-$DZ115-$CA$4+1),1,MIN($DZ115,DP$4-$CA$4+1)),OFFSET(Escalation!$K$24,($Y115-1)*(Escalation!$I$22+1)+DP$4-SSSModel!$C$3+1,MAX(0,DP$4-$DZ115-$CA$4+1),1,MIN($DZ115,DP$4-$CA$4+1))),
     IF(SSSModel!$C$4="PV",BR115*$EA115*(1+SSSModel!$C$2),
     IF(SSSModel!$C$4="FCR",$EC115*SUM(OFFSET($AC115,0,MAX(DP$4-$AC$4-$DZ115+1,0),1,MIN($DZ115,DP$4-$AC$4+1))),0)))),
SUM($AC115:$BZ115)*
     IF(SSSModel!$C$4="RR",OFFSET(Profiles!$K$2,$Z115,MAX(Profiles!$C$2,BR$4-$W115)),
     IF(SSSModel!$C$4="ECC",$EA115*$EB115*IF(MAX(Escalation!$C$2,BR$4-$W115)&gt;$DZ115-1,0,OFFSET(Escalation!$K$2,$Y115,MAX(Escalation!$C$2,BR$4-$W115))),
     IF(SSSModel!$C$4="PV",IF(DP$4=$W115,$EA115*(1+SSSModel!$C$2),0),
     IF(SSSModel!$C$4="FCR",IF(AND(DP$4&gt;=$W115,OFFSET(Profiles!$K$2,$Z115,MAX(Profiles!$C$2,BR$4-$W115))&gt;0),$EC115,0),0))))))</f>
        <v>0</v>
      </c>
      <c r="DQ115" s="135">
        <f ca="1">IF(OR($Z115=0,SSSModel!$C$4="CF"),BS115,
IF(LEFT($V115,3)="ON_",
     IF(SSSModel!$C$4="RR",SUMPRODUCT(OFFSET($AC115,0,0,1,$CB$2),OFFSET(Profiles!$K$28,($Z115-1)*(Profiles!$I$26+1)+DQ$4-SSSModel!$C$3+1,0,1,$CB$2)),
     IF(SSSModel!$C$4="ECC",$EA115*$EB115*SUMPRODUCT(OFFSET($AC115,0,MAX(0,DQ$4-$DZ115-$CA$4+1),1,MIN($DZ115,DQ$4-$CA$4+1)),OFFSET(Escalation!$K$24,($Y115-1)*(Escalation!$I$22+1)+DQ$4-SSSModel!$C$3+1,MAX(0,DQ$4-$DZ115-$CA$4+1),1,MIN($DZ115,DQ$4-$CA$4+1))),
     IF(SSSModel!$C$4="PV",BS115*$EA115*(1+SSSModel!$C$2),
     IF(SSSModel!$C$4="FCR",$EC115*SUM(OFFSET($AC115,0,MAX(DQ$4-$AC$4-$DZ115+1,0),1,MIN($DZ115,DQ$4-$AC$4+1))),0)))),
SUM($AC115:$BZ115)*
     IF(SSSModel!$C$4="RR",OFFSET(Profiles!$K$2,$Z115,MAX(Profiles!$C$2,BS$4-$W115)),
     IF(SSSModel!$C$4="ECC",$EA115*$EB115*IF(MAX(Escalation!$C$2,BS$4-$W115)&gt;$DZ115-1,0,OFFSET(Escalation!$K$2,$Y115,MAX(Escalation!$C$2,BS$4-$W115))),
     IF(SSSModel!$C$4="PV",IF(DQ$4=$W115,$EA115*(1+SSSModel!$C$2),0),
     IF(SSSModel!$C$4="FCR",IF(AND(DQ$4&gt;=$W115,OFFSET(Profiles!$K$2,$Z115,MAX(Profiles!$C$2,BS$4-$W115))&gt;0),$EC115,0),0))))))</f>
        <v>0</v>
      </c>
      <c r="DR115" s="135">
        <f ca="1">IF(OR($Z115=0,SSSModel!$C$4="CF"),BT115,
IF(LEFT($V115,3)="ON_",
     IF(SSSModel!$C$4="RR",SUMPRODUCT(OFFSET($AC115,0,0,1,$CB$2),OFFSET(Profiles!$K$28,($Z115-1)*(Profiles!$I$26+1)+DR$4-SSSModel!$C$3+1,0,1,$CB$2)),
     IF(SSSModel!$C$4="ECC",$EA115*$EB115*SUMPRODUCT(OFFSET($AC115,0,MAX(0,DR$4-$DZ115-$CA$4+1),1,MIN($DZ115,DR$4-$CA$4+1)),OFFSET(Escalation!$K$24,($Y115-1)*(Escalation!$I$22+1)+DR$4-SSSModel!$C$3+1,MAX(0,DR$4-$DZ115-$CA$4+1),1,MIN($DZ115,DR$4-$CA$4+1))),
     IF(SSSModel!$C$4="PV",BT115*$EA115*(1+SSSModel!$C$2),
     IF(SSSModel!$C$4="FCR",$EC115*SUM(OFFSET($AC115,0,MAX(DR$4-$AC$4-$DZ115+1,0),1,MIN($DZ115,DR$4-$AC$4+1))),0)))),
SUM($AC115:$BZ115)*
     IF(SSSModel!$C$4="RR",OFFSET(Profiles!$K$2,$Z115,MAX(Profiles!$C$2,BT$4-$W115)),
     IF(SSSModel!$C$4="ECC",$EA115*$EB115*IF(MAX(Escalation!$C$2,BT$4-$W115)&gt;$DZ115-1,0,OFFSET(Escalation!$K$2,$Y115,MAX(Escalation!$C$2,BT$4-$W115))),
     IF(SSSModel!$C$4="PV",IF(DR$4=$W115,$EA115*(1+SSSModel!$C$2),0),
     IF(SSSModel!$C$4="FCR",IF(AND(DR$4&gt;=$W115,OFFSET(Profiles!$K$2,$Z115,MAX(Profiles!$C$2,BT$4-$W115))&gt;0),$EC115,0),0))))))</f>
        <v>0</v>
      </c>
      <c r="DS115" s="135">
        <f ca="1">IF(OR($Z115=0,SSSModel!$C$4="CF"),BU115,
IF(LEFT($V115,3)="ON_",
     IF(SSSModel!$C$4="RR",SUMPRODUCT(OFFSET($AC115,0,0,1,$CB$2),OFFSET(Profiles!$K$28,($Z115-1)*(Profiles!$I$26+1)+DS$4-SSSModel!$C$3+1,0,1,$CB$2)),
     IF(SSSModel!$C$4="ECC",$EA115*$EB115*SUMPRODUCT(OFFSET($AC115,0,MAX(0,DS$4-$DZ115-$CA$4+1),1,MIN($DZ115,DS$4-$CA$4+1)),OFFSET(Escalation!$K$24,($Y115-1)*(Escalation!$I$22+1)+DS$4-SSSModel!$C$3+1,MAX(0,DS$4-$DZ115-$CA$4+1),1,MIN($DZ115,DS$4-$CA$4+1))),
     IF(SSSModel!$C$4="PV",BU115*$EA115*(1+SSSModel!$C$2),
     IF(SSSModel!$C$4="FCR",$EC115*SUM(OFFSET($AC115,0,MAX(DS$4-$AC$4-$DZ115+1,0),1,MIN($DZ115,DS$4-$AC$4+1))),0)))),
SUM($AC115:$BZ115)*
     IF(SSSModel!$C$4="RR",OFFSET(Profiles!$K$2,$Z115,MAX(Profiles!$C$2,BU$4-$W115)),
     IF(SSSModel!$C$4="ECC",$EA115*$EB115*IF(MAX(Escalation!$C$2,BU$4-$W115)&gt;$DZ115-1,0,OFFSET(Escalation!$K$2,$Y115,MAX(Escalation!$C$2,BU$4-$W115))),
     IF(SSSModel!$C$4="PV",IF(DS$4=$W115,$EA115*(1+SSSModel!$C$2),0),
     IF(SSSModel!$C$4="FCR",IF(AND(DS$4&gt;=$W115,OFFSET(Profiles!$K$2,$Z115,MAX(Profiles!$C$2,BU$4-$W115))&gt;0),$EC115,0),0))))))</f>
        <v>0</v>
      </c>
      <c r="DT115" s="135">
        <f ca="1">IF(OR($Z115=0,SSSModel!$C$4="CF"),BV115,
IF(LEFT($V115,3)="ON_",
     IF(SSSModel!$C$4="RR",SUMPRODUCT(OFFSET($AC115,0,0,1,$CB$2),OFFSET(Profiles!$K$28,($Z115-1)*(Profiles!$I$26+1)+DT$4-SSSModel!$C$3+1,0,1,$CB$2)),
     IF(SSSModel!$C$4="ECC",$EA115*$EB115*SUMPRODUCT(OFFSET($AC115,0,MAX(0,DT$4-$DZ115-$CA$4+1),1,MIN($DZ115,DT$4-$CA$4+1)),OFFSET(Escalation!$K$24,($Y115-1)*(Escalation!$I$22+1)+DT$4-SSSModel!$C$3+1,MAX(0,DT$4-$DZ115-$CA$4+1),1,MIN($DZ115,DT$4-$CA$4+1))),
     IF(SSSModel!$C$4="PV",BV115*$EA115*(1+SSSModel!$C$2),
     IF(SSSModel!$C$4="FCR",$EC115*SUM(OFFSET($AC115,0,MAX(DT$4-$AC$4-$DZ115+1,0),1,MIN($DZ115,DT$4-$AC$4+1))),0)))),
SUM($AC115:$BZ115)*
     IF(SSSModel!$C$4="RR",OFFSET(Profiles!$K$2,$Z115,MAX(Profiles!$C$2,BV$4-$W115)),
     IF(SSSModel!$C$4="ECC",$EA115*$EB115*IF(MAX(Escalation!$C$2,BV$4-$W115)&gt;$DZ115-1,0,OFFSET(Escalation!$K$2,$Y115,MAX(Escalation!$C$2,BV$4-$W115))),
     IF(SSSModel!$C$4="PV",IF(DT$4=$W115,$EA115*(1+SSSModel!$C$2),0),
     IF(SSSModel!$C$4="FCR",IF(AND(DT$4&gt;=$W115,OFFSET(Profiles!$K$2,$Z115,MAX(Profiles!$C$2,BV$4-$W115))&gt;0),$EC115,0),0))))))</f>
        <v>0</v>
      </c>
      <c r="DU115" s="135">
        <f ca="1">IF(OR($Z115=0,SSSModel!$C$4="CF"),BW115,
IF(LEFT($V115,3)="ON_",
     IF(SSSModel!$C$4="RR",SUMPRODUCT(OFFSET($AC115,0,0,1,$CB$2),OFFSET(Profiles!$K$28,($Z115-1)*(Profiles!$I$26+1)+DU$4-SSSModel!$C$3+1,0,1,$CB$2)),
     IF(SSSModel!$C$4="ECC",$EA115*$EB115*SUMPRODUCT(OFFSET($AC115,0,MAX(0,DU$4-$DZ115-$CA$4+1),1,MIN($DZ115,DU$4-$CA$4+1)),OFFSET(Escalation!$K$24,($Y115-1)*(Escalation!$I$22+1)+DU$4-SSSModel!$C$3+1,MAX(0,DU$4-$DZ115-$CA$4+1),1,MIN($DZ115,DU$4-$CA$4+1))),
     IF(SSSModel!$C$4="PV",BW115*$EA115*(1+SSSModel!$C$2),
     IF(SSSModel!$C$4="FCR",$EC115*SUM(OFFSET($AC115,0,MAX(DU$4-$AC$4-$DZ115+1,0),1,MIN($DZ115,DU$4-$AC$4+1))),0)))),
SUM($AC115:$BZ115)*
     IF(SSSModel!$C$4="RR",OFFSET(Profiles!$K$2,$Z115,MAX(Profiles!$C$2,BW$4-$W115)),
     IF(SSSModel!$C$4="ECC",$EA115*$EB115*IF(MAX(Escalation!$C$2,BW$4-$W115)&gt;$DZ115-1,0,OFFSET(Escalation!$K$2,$Y115,MAX(Escalation!$C$2,BW$4-$W115))),
     IF(SSSModel!$C$4="PV",IF(DU$4=$W115,$EA115*(1+SSSModel!$C$2),0),
     IF(SSSModel!$C$4="FCR",IF(AND(DU$4&gt;=$W115,OFFSET(Profiles!$K$2,$Z115,MAX(Profiles!$C$2,BW$4-$W115))&gt;0),$EC115,0),0))))))</f>
        <v>0</v>
      </c>
      <c r="DV115" s="136">
        <f ca="1">IF(OR($Z115=0,SSSModel!$C$4="CF"),BX115,
IF(LEFT($V115,3)="ON_",
     IF(SSSModel!$C$4="RR",SUMPRODUCT(OFFSET($AC115,0,0,1,$CB$2),OFFSET(Profiles!$K$28,($Z115-1)*(Profiles!$I$26+1)+DV$4-SSSModel!$C$3+1,0,1,$CB$2)),
     IF(SSSModel!$C$4="ECC",$EA115*$EB115*SUMPRODUCT(OFFSET($AC115,0,MAX(0,DV$4-$DZ115-$CA$4+1),1,MIN($DZ115,DV$4-$CA$4+1)),OFFSET(Escalation!$K$24,($Y115-1)*(Escalation!$I$22+1)+DV$4-SSSModel!$C$3+1,MAX(0,DV$4-$DZ115-$CA$4+1),1,MIN($DZ115,DV$4-$CA$4+1))),
     IF(SSSModel!$C$4="PV",BX115*$EA115*(1+SSSModel!$C$2),
     IF(SSSModel!$C$4="FCR",$EC115*SUM(OFFSET($AC115,0,MAX(DV$4-$AC$4-$DZ115+1,0),1,MIN($DZ115,DV$4-$AC$4+1))),0)))),
SUM($AC115:$BZ115)*
     IF(SSSModel!$C$4="RR",OFFSET(Profiles!$K$2,$Z115,MAX(Profiles!$C$2,BX$4-$W115)),
     IF(SSSModel!$C$4="ECC",$EA115*$EB115*IF(MAX(Escalation!$C$2,BX$4-$W115)&gt;$DZ115-1,0,OFFSET(Escalation!$K$2,$Y115,MAX(Escalation!$C$2,BX$4-$W115))),
     IF(SSSModel!$C$4="PV",IF(DV$4=$W115,$EA115*(1+SSSModel!$C$2),0),
     IF(SSSModel!$C$4="FCR",IF(AND(DV$4&gt;=$W115,OFFSET(Profiles!$K$2,$Z115,MAX(Profiles!$C$2,BX$4-$W115))&gt;0),$EC115,0),0))))))</f>
        <v>0</v>
      </c>
      <c r="DW115" s="136">
        <f ca="1">IF(OR($Z115=0,SSSModel!$C$4="CF"),BY115,
IF(LEFT($V115,3)="ON_",
     IF(SSSModel!$C$4="RR",SUMPRODUCT(OFFSET($AC115,0,0,1,$CB$2),OFFSET(Profiles!$K$28,($Z115-1)*(Profiles!$I$26+1)+DW$4-SSSModel!$C$3+1,0,1,$CB$2)),
     IF(SSSModel!$C$4="ECC",$EA115*$EB115*SUMPRODUCT(OFFSET($AC115,0,MAX(0,DW$4-$DZ115-$CA$4+1),1,MIN($DZ115,DW$4-$CA$4+1)),OFFSET(Escalation!$K$24,($Y115-1)*(Escalation!$I$22+1)+DW$4-SSSModel!$C$3+1,MAX(0,DW$4-$DZ115-$CA$4+1),1,MIN($DZ115,DW$4-$CA$4+1))),
     IF(SSSModel!$C$4="PV",BY115*$EA115*(1+SSSModel!$C$2),
     IF(SSSModel!$C$4="FCR",$EC115*SUM(OFFSET($AC115,0,MAX(DW$4-$AC$4-$DZ115+1,0),1,MIN($DZ115,DW$4-$AC$4+1))),0)))),
SUM($AC115:$BZ115)*
     IF(SSSModel!$C$4="RR",OFFSET(Profiles!$K$2,$Z115,MAX(Profiles!$C$2,BY$4-$W115)),
     IF(SSSModel!$C$4="ECC",$EA115*$EB115*IF(MAX(Escalation!$C$2,BY$4-$W115)&gt;$DZ115-1,0,OFFSET(Escalation!$K$2,$Y115,MAX(Escalation!$C$2,BY$4-$W115))),
     IF(SSSModel!$C$4="PV",IF(DW$4=$W115,$EA115*(1+SSSModel!$C$2),0),
     IF(SSSModel!$C$4="FCR",IF(AND(DW$4&gt;=$W115,OFFSET(Profiles!$K$2,$Z115,MAX(Profiles!$C$2,BY$4-$W115))&gt;0),$EC115,0),0))))))</f>
        <v>0</v>
      </c>
      <c r="DX115" s="136">
        <f ca="1">IF(OR($Z115=0,SSSModel!$C$4="CF"),BZ115,
IF(LEFT($V115,3)="ON_",
     IF(SSSModel!$C$4="RR",SUMPRODUCT(OFFSET($AC115,0,0,1,$CB$2),OFFSET(Profiles!$K$28,($Z115-1)*(Profiles!$I$26+1)+DX$4-SSSModel!$C$3+1,0,1,$CB$2)),
     IF(SSSModel!$C$4="ECC",$EA115*$EB115*SUMPRODUCT(OFFSET($AC115,0,MAX(0,DX$4-$DZ115-$CA$4+1),1,MIN($DZ115,DX$4-$CA$4+1)),OFFSET(Escalation!$K$24,($Y115-1)*(Escalation!$I$22+1)+DX$4-SSSModel!$C$3+1,MAX(0,DX$4-$DZ115-$CA$4+1),1,MIN($DZ115,DX$4-$CA$4+1))),
     IF(SSSModel!$C$4="PV",BZ115*$EA115*(1+SSSModel!$C$2),
     IF(SSSModel!$C$4="FCR",$EC115*SUM(OFFSET($AC115,0,MAX(DX$4-$AC$4-$DZ115+1,0),1,MIN($DZ115,DX$4-$AC$4+1))),0)))),
SUM($AC115:$BZ115)*
     IF(SSSModel!$C$4="RR",OFFSET(Profiles!$K$2,$Z115,MAX(Profiles!$C$2,BZ$4-$W115)),
     IF(SSSModel!$C$4="ECC",$EA115*$EB115*IF(MAX(Escalation!$C$2,BZ$4-$W115)&gt;$DZ115-1,0,OFFSET(Escalation!$K$2,$Y115,MAX(Escalation!$C$2,BZ$4-$W115))),
     IF(SSSModel!$C$4="PV",IF(DX$4=$W115,$EA115*(1+SSSModel!$C$2),0),
     IF(SSSModel!$C$4="FCR",IF(AND(DX$4&gt;=$W115,OFFSET(Profiles!$K$2,$Z115,MAX(Profiles!$C$2,BZ$4-$W115))&gt;0),$EC115,0),0))))))</f>
        <v>0</v>
      </c>
      <c r="DY115" s="82">
        <f ca="1">IF($Y115=0,0,OFFSET(Escalation!$B$2,$Y115,0))</f>
        <v>0.02</v>
      </c>
      <c r="DZ115" s="80">
        <f ca="1">IF($Z115=0,0,COUNTIF(OFFSET(Profiles!$K$2,$Z115,0,1,50),"&gt;0"))</f>
        <v>0</v>
      </c>
      <c r="EA115" s="137">
        <f ca="1">IF($Z115=0,0,SUMPRODUCT(Profiles!$C$20:$BH$20,OFFSET(Profiles!$C$2,$Z115,0,1,Profiles!$B$1)))</f>
        <v>0</v>
      </c>
      <c r="EB115" s="24">
        <f>IF($Z115=0,0,((1-(1+DY115)/(1+SSSModel!$C$2))/(1-((1+DY115)/(1+SSSModel!$C$2))^DZ115))*(1+SSSModel!$C$2))</f>
        <v>0</v>
      </c>
      <c r="EC115" s="24">
        <f>IF($Z115=0,0,-PMT(SSSModel!$C$2,DZ115,EA115))</f>
        <v>0</v>
      </c>
    </row>
    <row r="116" spans="3:133" x14ac:dyDescent="0.35">
      <c r="C116" s="18">
        <f t="shared" si="12"/>
        <v>12</v>
      </c>
      <c r="D116" s="18">
        <f t="shared" si="13"/>
        <v>2</v>
      </c>
      <c r="E116" s="18">
        <f t="shared" ca="1" si="16"/>
        <v>0</v>
      </c>
      <c r="G116" s="25" t="str">
        <f ca="1">IF($E116=0,"",OFFSET(Resources!B$26,$E116,0))</f>
        <v/>
      </c>
      <c r="H116" s="25" t="str">
        <f ca="1">IF($E116=0,"",OFFSET(Resources!C$26,$E116,0))</f>
        <v/>
      </c>
      <c r="I116" s="25" t="str">
        <f ca="1">IF($E116=0,"",OFFSET(Resources!$E$26,$E116,0))</f>
        <v/>
      </c>
      <c r="J116" s="16">
        <v>1</v>
      </c>
      <c r="K116" s="16" t="s">
        <v>150</v>
      </c>
      <c r="L116" s="25" t="str">
        <f ca="1">OFFSET(Resources!$CG$24,0,$C116-1)</f>
        <v>Variable O&amp;M</v>
      </c>
      <c r="M116" s="25" t="str">
        <f ca="1">OFFSET(Resources!$CG$25,0,$C116-1)</f>
        <v>O&amp;M</v>
      </c>
      <c r="N116" s="1">
        <v>1</v>
      </c>
      <c r="O116" s="7">
        <f ca="1">IF($E116=0,0,OFFSET(Resources!$CG$26,$E116,$C116-1))</f>
        <v>0</v>
      </c>
      <c r="P116" s="25" t="str">
        <f ca="1">OFFSET(Resources!$CG$26,0,$C116-1)</f>
        <v>$/Yr</v>
      </c>
      <c r="Q116" s="18">
        <f ca="1">IF($E116=0,0,OFFSET(GenAlts!$W$4,$E116,$D116-1))</f>
        <v>0</v>
      </c>
      <c r="R116" s="1">
        <v>1</v>
      </c>
      <c r="S116" t="str">
        <f ca="1">IF($E116=0,"",OFFSET(Resources!$R$26,$E116,0))</f>
        <v/>
      </c>
      <c r="T116" s="13"/>
      <c r="U116" s="25">
        <f ca="1">IF($E116=0,0,OFFSET(Resources!$AB$26,$E116,($C116-1)*Resources!$CI$20))</f>
        <v>0</v>
      </c>
      <c r="V116" s="1"/>
      <c r="W116">
        <f t="shared" ca="1" si="15"/>
        <v>0</v>
      </c>
      <c r="X116">
        <f>IF(T116="",0,MATCH(T116,Profiles!$A$3:$A$22,0))</f>
        <v>0</v>
      </c>
      <c r="Y116" s="10">
        <f ca="1">IF(U116=0,0,MATCH(U116,Escalation!$A$3:$A$18,0))</f>
        <v>0</v>
      </c>
      <c r="Z116">
        <f>IF(V116="",0,MATCH(V116,Profiles!$A$3:$A$22,0))</f>
        <v>0</v>
      </c>
      <c r="AA116" s="8"/>
      <c r="AB116" s="8">
        <v>0</v>
      </c>
      <c r="AC116" s="72">
        <f ca="1">IF(OR(AC$4&lt;$Q116,AC$4&gt;$Q116+IF($S116="",1000,$S116)-1),0,IF(MOD(AC$4-$Q116,IF($R116="",1000,$R116))=0,$O116,0))*IF($Y116&gt;0,(1+INDEX(Escalation!$B$3:$B$18,$Y116,0))^(AC$4-SSSModel!$C$5),1)*IF($X116=0,1,OFFSET(Profiles!$K$2,$X116,MAX(Profiles!$C$2,AC$4-$Q116)))*IF($AA116=1,(1+SSSModel!#REF!),1)</f>
        <v>0</v>
      </c>
      <c r="AD116" s="72">
        <f ca="1">IF(OR(AD$4&lt;$Q116,AD$4&gt;$Q116+IF($S116="",1000,$S116)-1),0,IF(MOD(AD$4-$Q116,IF($R116="",1000,$R116))=0,$O116,0))*IF($Y116&gt;0,(1+INDEX(Escalation!$B$3:$B$18,$Y116,0))^(AD$4-SSSModel!$C$5),1)*IF($X116=0,1,OFFSET(Profiles!$K$2,$X116,MAX(Profiles!$C$2,AD$4-$Q116)))*IF($AA116=1,(1+SSSModel!#REF!),1)</f>
        <v>0</v>
      </c>
      <c r="AE116" s="72">
        <f ca="1">IF(OR(AE$4&lt;$Q116,AE$4&gt;$Q116+IF($S116="",1000,$S116)-1),0,IF(MOD(AE$4-$Q116,IF($R116="",1000,$R116))=0,$O116,0))*IF($Y116&gt;0,(1+INDEX(Escalation!$B$3:$B$18,$Y116,0))^(AE$4-SSSModel!$C$5),1)*IF($X116=0,1,OFFSET(Profiles!$K$2,$X116,MAX(Profiles!$C$2,AE$4-$Q116)))*IF($AA116=1,(1+SSSModel!#REF!),1)</f>
        <v>0</v>
      </c>
      <c r="AF116" s="72">
        <f ca="1">IF(OR(AF$4&lt;$Q116,AF$4&gt;$Q116+IF($S116="",1000,$S116)-1),0,IF(MOD(AF$4-$Q116,IF($R116="",1000,$R116))=0,$O116,0))*IF($Y116&gt;0,(1+INDEX(Escalation!$B$3:$B$18,$Y116,0))^(AF$4-SSSModel!$C$5),1)*IF($X116=0,1,OFFSET(Profiles!$K$2,$X116,MAX(Profiles!$C$2,AF$4-$Q116)))*IF($AA116=1,(1+SSSModel!#REF!),1)</f>
        <v>0</v>
      </c>
      <c r="AG116" s="72">
        <f ca="1">IF(OR(AG$4&lt;$Q116,AG$4&gt;$Q116+IF($S116="",1000,$S116)-1),0,IF(MOD(AG$4-$Q116,IF($R116="",1000,$R116))=0,$O116,0))*IF($Y116&gt;0,(1+INDEX(Escalation!$B$3:$B$18,$Y116,0))^(AG$4-SSSModel!$C$5),1)*IF($X116=0,1,OFFSET(Profiles!$K$2,$X116,MAX(Profiles!$C$2,AG$4-$Q116)))*IF($AA116=1,(1+SSSModel!#REF!),1)</f>
        <v>0</v>
      </c>
      <c r="AH116" s="72">
        <f ca="1">IF(OR(AH$4&lt;$Q116,AH$4&gt;$Q116+IF($S116="",1000,$S116)-1),0,IF(MOD(AH$4-$Q116,IF($R116="",1000,$R116))=0,$O116,0))*IF($Y116&gt;0,(1+INDEX(Escalation!$B$3:$B$18,$Y116,0))^(AH$4-SSSModel!$C$5),1)*IF($X116=0,1,OFFSET(Profiles!$K$2,$X116,MAX(Profiles!$C$2,AH$4-$Q116)))*IF($AA116=1,(1+SSSModel!#REF!),1)</f>
        <v>0</v>
      </c>
      <c r="AI116" s="72">
        <f ca="1">IF(OR(AI$4&lt;$Q116,AI$4&gt;$Q116+IF($S116="",1000,$S116)-1),0,IF(MOD(AI$4-$Q116,IF($R116="",1000,$R116))=0,$O116,0))*IF($Y116&gt;0,(1+INDEX(Escalation!$B$3:$B$18,$Y116,0))^(AI$4-SSSModel!$C$5),1)*IF($X116=0,1,OFFSET(Profiles!$K$2,$X116,MAX(Profiles!$C$2,AI$4-$Q116)))*IF($AA116=1,(1+SSSModel!#REF!),1)</f>
        <v>0</v>
      </c>
      <c r="AJ116" s="72">
        <f ca="1">IF(OR(AJ$4&lt;$Q116,AJ$4&gt;$Q116+IF($S116="",1000,$S116)-1),0,IF(MOD(AJ$4-$Q116,IF($R116="",1000,$R116))=0,$O116,0))*IF($Y116&gt;0,(1+INDEX(Escalation!$B$3:$B$18,$Y116,0))^(AJ$4-SSSModel!$C$5),1)*IF($X116=0,1,OFFSET(Profiles!$K$2,$X116,MAX(Profiles!$C$2,AJ$4-$Q116)))*IF($AA116=1,(1+SSSModel!#REF!),1)</f>
        <v>0</v>
      </c>
      <c r="AK116" s="72">
        <f ca="1">IF(OR(AK$4&lt;$Q116,AK$4&gt;$Q116+IF($S116="",1000,$S116)-1),0,IF(MOD(AK$4-$Q116,IF($R116="",1000,$R116))=0,$O116,0))*IF($Y116&gt;0,(1+INDEX(Escalation!$B$3:$B$18,$Y116,0))^(AK$4-SSSModel!$C$5),1)*IF($X116=0,1,OFFSET(Profiles!$K$2,$X116,MAX(Profiles!$C$2,AK$4-$Q116)))*IF($AA116=1,(1+SSSModel!#REF!),1)</f>
        <v>0</v>
      </c>
      <c r="AL116" s="72">
        <f ca="1">IF(OR(AL$4&lt;$Q116,AL$4&gt;$Q116+IF($S116="",1000,$S116)-1),0,IF(MOD(AL$4-$Q116,IF($R116="",1000,$R116))=0,$O116,0))*IF($Y116&gt;0,(1+INDEX(Escalation!$B$3:$B$18,$Y116,0))^(AL$4-SSSModel!$C$5),1)*IF($X116=0,1,OFFSET(Profiles!$K$2,$X116,MAX(Profiles!$C$2,AL$4-$Q116)))*IF($AA116=1,(1+SSSModel!#REF!),1)</f>
        <v>0</v>
      </c>
      <c r="AM116" s="72">
        <f ca="1">IF(OR(AM$4&lt;$Q116,AM$4&gt;$Q116+IF($S116="",1000,$S116)-1),0,IF(MOD(AM$4-$Q116,IF($R116="",1000,$R116))=0,$O116,0))*IF($Y116&gt;0,(1+INDEX(Escalation!$B$3:$B$18,$Y116,0))^(AM$4-SSSModel!$C$5),1)*IF($X116=0,1,OFFSET(Profiles!$K$2,$X116,MAX(Profiles!$C$2,AM$4-$Q116)))*IF($AA116=1,(1+SSSModel!#REF!),1)</f>
        <v>0</v>
      </c>
      <c r="AN116" s="72">
        <f ca="1">IF(OR(AN$4&lt;$Q116,AN$4&gt;$Q116+IF($S116="",1000,$S116)-1),0,IF(MOD(AN$4-$Q116,IF($R116="",1000,$R116))=0,$O116,0))*IF($Y116&gt;0,(1+INDEX(Escalation!$B$3:$B$18,$Y116,0))^(AN$4-SSSModel!$C$5),1)*IF($X116=0,1,OFFSET(Profiles!$K$2,$X116,MAX(Profiles!$C$2,AN$4-$Q116)))*IF($AA116=1,(1+SSSModel!#REF!),1)</f>
        <v>0</v>
      </c>
      <c r="AO116" s="72">
        <f ca="1">IF(OR(AO$4&lt;$Q116,AO$4&gt;$Q116+IF($S116="",1000,$S116)-1),0,IF(MOD(AO$4-$Q116,IF($R116="",1000,$R116))=0,$O116,0))*IF($Y116&gt;0,(1+INDEX(Escalation!$B$3:$B$18,$Y116,0))^(AO$4-SSSModel!$C$5),1)*IF($X116=0,1,OFFSET(Profiles!$K$2,$X116,MAX(Profiles!$C$2,AO$4-$Q116)))*IF($AA116=1,(1+SSSModel!#REF!),1)</f>
        <v>0</v>
      </c>
      <c r="AP116" s="72">
        <f ca="1">IF(OR(AP$4&lt;$Q116,AP$4&gt;$Q116+IF($S116="",1000,$S116)-1),0,IF(MOD(AP$4-$Q116,IF($R116="",1000,$R116))=0,$O116,0))*IF($Y116&gt;0,(1+INDEX(Escalation!$B$3:$B$18,$Y116,0))^(AP$4-SSSModel!$C$5),1)*IF($X116=0,1,OFFSET(Profiles!$K$2,$X116,MAX(Profiles!$C$2,AP$4-$Q116)))*IF($AA116=1,(1+SSSModel!#REF!),1)</f>
        <v>0</v>
      </c>
      <c r="AQ116" s="72">
        <f ca="1">IF(OR(AQ$4&lt;$Q116,AQ$4&gt;$Q116+IF($S116="",1000,$S116)-1),0,IF(MOD(AQ$4-$Q116,IF($R116="",1000,$R116))=0,$O116,0))*IF($Y116&gt;0,(1+INDEX(Escalation!$B$3:$B$18,$Y116,0))^(AQ$4-SSSModel!$C$5),1)*IF($X116=0,1,OFFSET(Profiles!$K$2,$X116,MAX(Profiles!$C$2,AQ$4-$Q116)))*IF($AA116=1,(1+SSSModel!#REF!),1)</f>
        <v>0</v>
      </c>
      <c r="AR116" s="72">
        <f ca="1">IF(OR(AR$4&lt;$Q116,AR$4&gt;$Q116+IF($S116="",1000,$S116)-1),0,IF(MOD(AR$4-$Q116,IF($R116="",1000,$R116))=0,$O116,0))*IF($Y116&gt;0,(1+INDEX(Escalation!$B$3:$B$18,$Y116,0))^(AR$4-SSSModel!$C$5),1)*IF($X116=0,1,OFFSET(Profiles!$K$2,$X116,MAX(Profiles!$C$2,AR$4-$Q116)))*IF($AA116=1,(1+SSSModel!#REF!),1)</f>
        <v>0</v>
      </c>
      <c r="AS116" s="72">
        <f ca="1">IF(OR(AS$4&lt;$Q116,AS$4&gt;$Q116+IF($S116="",1000,$S116)-1),0,IF(MOD(AS$4-$Q116,IF($R116="",1000,$R116))=0,$O116,0))*IF($Y116&gt;0,(1+INDEX(Escalation!$B$3:$B$18,$Y116,0))^(AS$4-SSSModel!$C$5),1)*IF($X116=0,1,OFFSET(Profiles!$K$2,$X116,MAX(Profiles!$C$2,AS$4-$Q116)))*IF($AA116=1,(1+SSSModel!#REF!),1)</f>
        <v>0</v>
      </c>
      <c r="AT116" s="72">
        <f ca="1">IF(OR(AT$4&lt;$Q116,AT$4&gt;$Q116+IF($S116="",1000,$S116)-1),0,IF(MOD(AT$4-$Q116,IF($R116="",1000,$R116))=0,$O116,0))*IF($Y116&gt;0,(1+INDEX(Escalation!$B$3:$B$18,$Y116,0))^(AT$4-SSSModel!$C$5),1)*IF($X116=0,1,OFFSET(Profiles!$K$2,$X116,MAX(Profiles!$C$2,AT$4-$Q116)))*IF($AA116=1,(1+SSSModel!#REF!),1)</f>
        <v>0</v>
      </c>
      <c r="AU116" s="72">
        <f ca="1">IF(OR(AU$4&lt;$Q116,AU$4&gt;$Q116+IF($S116="",1000,$S116)-1),0,IF(MOD(AU$4-$Q116,IF($R116="",1000,$R116))=0,$O116,0))*IF($Y116&gt;0,(1+INDEX(Escalation!$B$3:$B$18,$Y116,0))^(AU$4-SSSModel!$C$5),1)*IF($X116=0,1,OFFSET(Profiles!$K$2,$X116,MAX(Profiles!$C$2,AU$4-$Q116)))*IF($AA116=1,(1+SSSModel!#REF!),1)</f>
        <v>0</v>
      </c>
      <c r="AV116" s="72">
        <f ca="1">IF(OR(AV$4&lt;$Q116,AV$4&gt;$Q116+IF($S116="",1000,$S116)-1),0,IF(MOD(AV$4-$Q116,IF($R116="",1000,$R116))=0,$O116,0))*IF($Y116&gt;0,(1+INDEX(Escalation!$B$3:$B$18,$Y116,0))^(AV$4-SSSModel!$C$5),1)*IF($X116=0,1,OFFSET(Profiles!$K$2,$X116,MAX(Profiles!$C$2,AV$4-$Q116)))*IF($AA116=1,(1+SSSModel!#REF!),1)</f>
        <v>0</v>
      </c>
      <c r="AW116" s="72">
        <f ca="1">IF(OR(AW$4&lt;$Q116,AW$4&gt;$Q116+IF($S116="",1000,$S116)-1),0,IF(MOD(AW$4-$Q116,IF($R116="",1000,$R116))=0,$O116,0))*IF($Y116&gt;0,(1+INDEX(Escalation!$B$3:$B$18,$Y116,0))^(AW$4-SSSModel!$C$5),1)*IF($X116=0,1,OFFSET(Profiles!$K$2,$X116,MAX(Profiles!$C$2,AW$4-$Q116)))*IF($AA116=1,(1+SSSModel!#REF!),1)</f>
        <v>0</v>
      </c>
      <c r="AX116" s="72">
        <f ca="1">IF(OR(AX$4&lt;$Q116,AX$4&gt;$Q116+IF($S116="",1000,$S116)-1),0,IF(MOD(AX$4-$Q116,IF($R116="",1000,$R116))=0,$O116,0))*IF($Y116&gt;0,(1+INDEX(Escalation!$B$3:$B$18,$Y116,0))^(AX$4-SSSModel!$C$5),1)*IF($X116=0,1,OFFSET(Profiles!$K$2,$X116,MAX(Profiles!$C$2,AX$4-$Q116)))*IF($AA116=1,(1+SSSModel!#REF!),1)</f>
        <v>0</v>
      </c>
      <c r="AY116" s="72">
        <f ca="1">IF(OR(AY$4&lt;$Q116,AY$4&gt;$Q116+IF($S116="",1000,$S116)-1),0,IF(MOD(AY$4-$Q116,IF($R116="",1000,$R116))=0,$O116,0))*IF($Y116&gt;0,(1+INDEX(Escalation!$B$3:$B$18,$Y116,0))^(AY$4-SSSModel!$C$5),1)*IF($X116=0,1,OFFSET(Profiles!$K$2,$X116,MAX(Profiles!$C$2,AY$4-$Q116)))*IF($AA116=1,(1+SSSModel!#REF!),1)</f>
        <v>0</v>
      </c>
      <c r="AZ116" s="72">
        <f ca="1">IF(OR(AZ$4&lt;$Q116,AZ$4&gt;$Q116+IF($S116="",1000,$S116)-1),0,IF(MOD(AZ$4-$Q116,IF($R116="",1000,$R116))=0,$O116,0))*IF($Y116&gt;0,(1+INDEX(Escalation!$B$3:$B$18,$Y116,0))^(AZ$4-SSSModel!$C$5),1)*IF($X116=0,1,OFFSET(Profiles!$K$2,$X116,MAX(Profiles!$C$2,AZ$4-$Q116)))*IF($AA116=1,(1+SSSModel!#REF!),1)</f>
        <v>0</v>
      </c>
      <c r="BA116" s="72">
        <f ca="1">IF(OR(BA$4&lt;$Q116,BA$4&gt;$Q116+IF($S116="",1000,$S116)-1),0,IF(MOD(BA$4-$Q116,IF($R116="",1000,$R116))=0,$O116,0))*IF($Y116&gt;0,(1+INDEX(Escalation!$B$3:$B$18,$Y116,0))^(BA$4-SSSModel!$C$5),1)*IF($X116=0,1,OFFSET(Profiles!$K$2,$X116,MAX(Profiles!$C$2,BA$4-$Q116)))*IF($AA116=1,(1+SSSModel!#REF!),1)</f>
        <v>0</v>
      </c>
      <c r="BB116" s="72">
        <f ca="1">IF(OR(BB$4&lt;$Q116,BB$4&gt;$Q116+IF($S116="",1000,$S116)-1),0,IF(MOD(BB$4-$Q116,IF($R116="",1000,$R116))=0,$O116,0))*IF($Y116&gt;0,(1+INDEX(Escalation!$B$3:$B$18,$Y116,0))^(BB$4-SSSModel!$C$5),1)*IF($X116=0,1,OFFSET(Profiles!$K$2,$X116,MAX(Profiles!$C$2,BB$4-$Q116)))*IF($AA116=1,(1+SSSModel!#REF!),1)</f>
        <v>0</v>
      </c>
      <c r="BC116" s="72">
        <f ca="1">IF(OR(BC$4&lt;$Q116,BC$4&gt;$Q116+IF($S116="",1000,$S116)-1),0,IF(MOD(BC$4-$Q116,IF($R116="",1000,$R116))=0,$O116,0))*IF($Y116&gt;0,(1+INDEX(Escalation!$B$3:$B$18,$Y116,0))^(BC$4-SSSModel!$C$5),1)*IF($X116=0,1,OFFSET(Profiles!$K$2,$X116,MAX(Profiles!$C$2,BC$4-$Q116)))*IF($AA116=1,(1+SSSModel!#REF!),1)</f>
        <v>0</v>
      </c>
      <c r="BD116" s="72">
        <f ca="1">IF(OR(BD$4&lt;$Q116,BD$4&gt;$Q116+IF($S116="",1000,$S116)-1),0,IF(MOD(BD$4-$Q116,IF($R116="",1000,$R116))=0,$O116,0))*IF($Y116&gt;0,(1+INDEX(Escalation!$B$3:$B$18,$Y116,0))^(BD$4-SSSModel!$C$5),1)*IF($X116=0,1,OFFSET(Profiles!$K$2,$X116,MAX(Profiles!$C$2,BD$4-$Q116)))*IF($AA116=1,(1+SSSModel!#REF!),1)</f>
        <v>0</v>
      </c>
      <c r="BE116" s="72">
        <f ca="1">IF(OR(BE$4&lt;$Q116,BE$4&gt;$Q116+IF($S116="",1000,$S116)-1),0,IF(MOD(BE$4-$Q116,IF($R116="",1000,$R116))=0,$O116,0))*IF($Y116&gt;0,(1+INDEX(Escalation!$B$3:$B$18,$Y116,0))^(BE$4-SSSModel!$C$5),1)*IF($X116=0,1,OFFSET(Profiles!$K$2,$X116,MAX(Profiles!$C$2,BE$4-$Q116)))*IF($AA116=1,(1+SSSModel!#REF!),1)</f>
        <v>0</v>
      </c>
      <c r="BF116" s="72">
        <f ca="1">IF(OR(BF$4&lt;$Q116,BF$4&gt;$Q116+IF($S116="",1000,$S116)-1),0,IF(MOD(BF$4-$Q116,IF($R116="",1000,$R116))=0,$O116,0))*IF($Y116&gt;0,(1+INDEX(Escalation!$B$3:$B$18,$Y116,0))^(BF$4-SSSModel!$C$5),1)*IF($X116=0,1,OFFSET(Profiles!$K$2,$X116,MAX(Profiles!$C$2,BF$4-$Q116)))*IF($AA116=1,(1+SSSModel!#REF!),1)</f>
        <v>0</v>
      </c>
      <c r="BG116" s="72">
        <f ca="1">IF(OR(BG$4&lt;$Q116,BG$4&gt;$Q116+IF($S116="",1000,$S116)-1),0,IF(MOD(BG$4-$Q116,IF($R116="",1000,$R116))=0,$O116,0))*IF($Y116&gt;0,(1+INDEX(Escalation!$B$3:$B$18,$Y116,0))^(BG$4-SSSModel!$C$5),1)*IF($X116=0,1,OFFSET(Profiles!$K$2,$X116,MAX(Profiles!$C$2,BG$4-$Q116)))*IF($AA116=1,(1+SSSModel!#REF!),1)</f>
        <v>0</v>
      </c>
      <c r="BH116" s="72">
        <f ca="1">IF(OR(BH$4&lt;$Q116,BH$4&gt;$Q116+IF($S116="",1000,$S116)-1),0,IF(MOD(BH$4-$Q116,IF($R116="",1000,$R116))=0,$O116,0))*IF($Y116&gt;0,(1+INDEX(Escalation!$B$3:$B$18,$Y116,0))^(BH$4-SSSModel!$C$5),1)*IF($X116=0,1,OFFSET(Profiles!$K$2,$X116,MAX(Profiles!$C$2,BH$4-$Q116)))*IF($AA116=1,(1+SSSModel!#REF!),1)</f>
        <v>0</v>
      </c>
      <c r="BI116" s="72">
        <f ca="1">IF(OR(BI$4&lt;$Q116,BI$4&gt;$Q116+IF($S116="",1000,$S116)-1),0,IF(MOD(BI$4-$Q116,IF($R116="",1000,$R116))=0,$O116,0))*IF($Y116&gt;0,(1+INDEX(Escalation!$B$3:$B$18,$Y116,0))^(BI$4-SSSModel!$C$5),1)*IF($X116=0,1,OFFSET(Profiles!$K$2,$X116,MAX(Profiles!$C$2,BI$4-$Q116)))*IF($AA116=1,(1+SSSModel!#REF!),1)</f>
        <v>0</v>
      </c>
      <c r="BJ116" s="72">
        <f ca="1">IF(OR(BJ$4&lt;$Q116,BJ$4&gt;$Q116+IF($S116="",1000,$S116)-1),0,IF(MOD(BJ$4-$Q116,IF($R116="",1000,$R116))=0,$O116,0))*IF($Y116&gt;0,(1+INDEX(Escalation!$B$3:$B$18,$Y116,0))^(BJ$4-SSSModel!$C$5),1)*IF($X116=0,1,OFFSET(Profiles!$K$2,$X116,MAX(Profiles!$C$2,BJ$4-$Q116)))*IF($AA116=1,(1+SSSModel!#REF!),1)</f>
        <v>0</v>
      </c>
      <c r="BK116" s="72">
        <f ca="1">IF(OR(BK$4&lt;$Q116,BK$4&gt;$Q116+IF($S116="",1000,$S116)-1),0,IF(MOD(BK$4-$Q116,IF($R116="",1000,$R116))=0,$O116,0))*IF($Y116&gt;0,(1+INDEX(Escalation!$B$3:$B$18,$Y116,0))^(BK$4-SSSModel!$C$5),1)*IF($X116=0,1,OFFSET(Profiles!$K$2,$X116,MAX(Profiles!$C$2,BK$4-$Q116)))*IF($AA116=1,(1+SSSModel!#REF!),1)</f>
        <v>0</v>
      </c>
      <c r="BL116" s="72">
        <f ca="1">IF(OR(BL$4&lt;$Q116,BL$4&gt;$Q116+IF($S116="",1000,$S116)-1),0,IF(MOD(BL$4-$Q116,IF($R116="",1000,$R116))=0,$O116,0))*IF($Y116&gt;0,(1+INDEX(Escalation!$B$3:$B$18,$Y116,0))^(BL$4-SSSModel!$C$5),1)*IF($X116=0,1,OFFSET(Profiles!$K$2,$X116,MAX(Profiles!$C$2,BL$4-$Q116)))*IF($AA116=1,(1+SSSModel!#REF!),1)</f>
        <v>0</v>
      </c>
      <c r="BM116" s="72">
        <f ca="1">IF(OR(BM$4&lt;$Q116,BM$4&gt;$Q116+IF($S116="",1000,$S116)-1),0,IF(MOD(BM$4-$Q116,IF($R116="",1000,$R116))=0,$O116,0))*IF($Y116&gt;0,(1+INDEX(Escalation!$B$3:$B$18,$Y116,0))^(BM$4-SSSModel!$C$5),1)*IF($X116=0,1,OFFSET(Profiles!$K$2,$X116,MAX(Profiles!$C$2,BM$4-$Q116)))*IF($AA116=1,(1+SSSModel!#REF!),1)</f>
        <v>0</v>
      </c>
      <c r="BN116" s="72">
        <f ca="1">IF(OR(BN$4&lt;$Q116,BN$4&gt;$Q116+IF($S116="",1000,$S116)-1),0,IF(MOD(BN$4-$Q116,IF($R116="",1000,$R116))=0,$O116,0))*IF($Y116&gt;0,(1+INDEX(Escalation!$B$3:$B$18,$Y116,0))^(BN$4-SSSModel!$C$5),1)*IF($X116=0,1,OFFSET(Profiles!$K$2,$X116,MAX(Profiles!$C$2,BN$4-$Q116)))*IF($AA116=1,(1+SSSModel!#REF!),1)</f>
        <v>0</v>
      </c>
      <c r="BO116" s="72">
        <f ca="1">IF(OR(BO$4&lt;$Q116,BO$4&gt;$Q116+IF($S116="",1000,$S116)-1),0,IF(MOD(BO$4-$Q116,IF($R116="",1000,$R116))=0,$O116,0))*IF($Y116&gt;0,(1+INDEX(Escalation!$B$3:$B$18,$Y116,0))^(BO$4-SSSModel!$C$5),1)*IF($X116=0,1,OFFSET(Profiles!$K$2,$X116,MAX(Profiles!$C$2,BO$4-$Q116)))*IF($AA116=1,(1+SSSModel!#REF!),1)</f>
        <v>0</v>
      </c>
      <c r="BP116" s="72">
        <f ca="1">IF(OR(BP$4&lt;$Q116,BP$4&gt;$Q116+IF($S116="",1000,$S116)-1),0,IF(MOD(BP$4-$Q116,IF($R116="",1000,$R116))=0,$O116,0))*IF($Y116&gt;0,(1+INDEX(Escalation!$B$3:$B$18,$Y116,0))^(BP$4-SSSModel!$C$5),1)*IF($X116=0,1,OFFSET(Profiles!$K$2,$X116,MAX(Profiles!$C$2,BP$4-$Q116)))*IF($AA116=1,(1+SSSModel!#REF!),1)</f>
        <v>0</v>
      </c>
      <c r="BQ116" s="72">
        <f ca="1">IF(OR(BQ$4&lt;$Q116,BQ$4&gt;$Q116+IF($S116="",1000,$S116)-1),0,IF(MOD(BQ$4-$Q116,IF($R116="",1000,$R116))=0,$O116,0))*IF($Y116&gt;0,(1+INDEX(Escalation!$B$3:$B$18,$Y116,0))^(BQ$4-SSSModel!$C$5),1)*IF($X116=0,1,OFFSET(Profiles!$K$2,$X116,MAX(Profiles!$C$2,BQ$4-$Q116)))*IF($AA116=1,(1+SSSModel!#REF!),1)</f>
        <v>0</v>
      </c>
      <c r="BR116" s="72">
        <f ca="1">IF(OR(BR$4&lt;$Q116,BR$4&gt;$Q116+IF($S116="",1000,$S116)-1),0,IF(MOD(BR$4-$Q116,IF($R116="",1000,$R116))=0,$O116,0))*IF($Y116&gt;0,(1+INDEX(Escalation!$B$3:$B$18,$Y116,0))^(BR$4-SSSModel!$C$5),1)*IF($X116=0,1,OFFSET(Profiles!$K$2,$X116,MAX(Profiles!$C$2,BR$4-$Q116)))*IF($AA116=1,(1+SSSModel!#REF!),1)</f>
        <v>0</v>
      </c>
      <c r="BS116" s="72">
        <f ca="1">IF(OR(BS$4&lt;$Q116,BS$4&gt;$Q116+IF($S116="",1000,$S116)-1),0,IF(MOD(BS$4-$Q116,IF($R116="",1000,$R116))=0,$O116,0))*IF($Y116&gt;0,(1+INDEX(Escalation!$B$3:$B$18,$Y116,0))^(BS$4-SSSModel!$C$5),1)*IF($X116=0,1,OFFSET(Profiles!$K$2,$X116,MAX(Profiles!$C$2,BS$4-$Q116)))*IF($AA116=1,(1+SSSModel!#REF!),1)</f>
        <v>0</v>
      </c>
      <c r="BT116" s="72">
        <f ca="1">IF(OR(BT$4&lt;$Q116,BT$4&gt;$Q116+IF($S116="",1000,$S116)-1),0,IF(MOD(BT$4-$Q116,IF($R116="",1000,$R116))=0,$O116,0))*IF($Y116&gt;0,(1+INDEX(Escalation!$B$3:$B$18,$Y116,0))^(BT$4-SSSModel!$C$5),1)*IF($X116=0,1,OFFSET(Profiles!$K$2,$X116,MAX(Profiles!$C$2,BT$4-$Q116)))*IF($AA116=1,(1+SSSModel!#REF!),1)</f>
        <v>0</v>
      </c>
      <c r="BU116" s="72">
        <f ca="1">IF(OR(BU$4&lt;$Q116,BU$4&gt;$Q116+IF($S116="",1000,$S116)-1),0,IF(MOD(BU$4-$Q116,IF($R116="",1000,$R116))=0,$O116,0))*IF($Y116&gt;0,(1+INDEX(Escalation!$B$3:$B$18,$Y116,0))^(BU$4-SSSModel!$C$5),1)*IF($X116=0,1,OFFSET(Profiles!$K$2,$X116,MAX(Profiles!$C$2,BU$4-$Q116)))*IF($AA116=1,(1+SSSModel!#REF!),1)</f>
        <v>0</v>
      </c>
      <c r="BV116" s="72">
        <f ca="1">IF(OR(BV$4&lt;$Q116,BV$4&gt;$Q116+IF($S116="",1000,$S116)-1),0,IF(MOD(BV$4-$Q116,IF($R116="",1000,$R116))=0,$O116,0))*IF($Y116&gt;0,(1+INDEX(Escalation!$B$3:$B$18,$Y116,0))^(BV$4-SSSModel!$C$5),1)*IF($X116=0,1,OFFSET(Profiles!$K$2,$X116,MAX(Profiles!$C$2,BV$4-$Q116)))*IF($AA116=1,(1+SSSModel!#REF!),1)</f>
        <v>0</v>
      </c>
      <c r="BW116" s="72">
        <f ca="1">IF(OR(BW$4&lt;$Q116,BW$4&gt;$Q116+IF($S116="",1000,$S116)-1),0,IF(MOD(BW$4-$Q116,IF($R116="",1000,$R116))=0,$O116,0))*IF($Y116&gt;0,(1+INDEX(Escalation!$B$3:$B$18,$Y116,0))^(BW$4-SSSModel!$C$5),1)*IF($X116=0,1,OFFSET(Profiles!$K$2,$X116,MAX(Profiles!$C$2,BW$4-$Q116)))*IF($AA116=1,(1+SSSModel!#REF!),1)</f>
        <v>0</v>
      </c>
      <c r="BX116" s="72">
        <f ca="1">IF(OR(BX$4&lt;$Q116,BX$4&gt;$Q116+IF($S116="",1000,$S116)-1),0,IF(MOD(BX$4-$Q116,IF($R116="",1000,$R116))=0,$O116,0))*IF($Y116&gt;0,(1+INDEX(Escalation!$B$3:$B$18,$Y116,0))^(BX$4-SSSModel!$C$5),1)*IF($X116=0,1,OFFSET(Profiles!$K$2,$X116,MAX(Profiles!$C$2,BX$4-$Q116)))*IF($AA116=1,(1+SSSModel!#REF!),1)</f>
        <v>0</v>
      </c>
      <c r="BY116" s="72">
        <f ca="1">IF(OR(BY$4&lt;$Q116,BY$4&gt;$Q116+IF($S116="",1000,$S116)-1),0,IF(MOD(BY$4-$Q116,IF($R116="",1000,$R116))=0,$O116,0))*IF($Y116&gt;0,(1+INDEX(Escalation!$B$3:$B$18,$Y116,0))^(BY$4-SSSModel!$C$5),1)*IF($X116=0,1,OFFSET(Profiles!$K$2,$X116,MAX(Profiles!$C$2,BY$4-$Q116)))*IF($AA116=1,(1+SSSModel!#REF!),1)</f>
        <v>0</v>
      </c>
      <c r="BZ116" s="72">
        <f ca="1">IF(OR(BZ$4&lt;$Q116,BZ$4&gt;$Q116+IF($S116="",1000,$S116)-1),0,IF(MOD(BZ$4-$Q116,IF($R116="",1000,$R116))=0,$O116,0))*IF($Y116&gt;0,(1+INDEX(Escalation!$B$3:$B$18,$Y116,0))^(BZ$4-SSSModel!$C$5),1)*IF($X116=0,1,OFFSET(Profiles!$K$2,$X116,MAX(Profiles!$C$2,BZ$4-$Q116)))*IF($AA116=1,(1+SSSModel!#REF!),1)</f>
        <v>0</v>
      </c>
      <c r="CA116" s="134">
        <f ca="1">IF(OR($Z116=0,SSSModel!$C$4="CF"),AC116,
IF(LEFT($V116,3)="ON_",
     IF(SSSModel!$C$4="RR",SUMPRODUCT(OFFSET($AC116,0,0,1,$CB$2),OFFSET(Profiles!$K$28,($Z116-1)*(Profiles!$I$26+1)+CA$4-SSSModel!$C$3+1,0,1,$CB$2)),
     IF(SSSModel!$C$4="ECC",$EA116*$EB116*SUMPRODUCT(OFFSET($AC116,0,MAX(0,CA$4-$DZ116-$CA$4+1),1,MIN($DZ116,CA$4-$CA$4+1)),OFFSET(Escalation!$K$24,($Y116-1)*(Escalation!$I$22+1)+CA$4-SSSModel!$C$3+1,MAX(0,CA$4-$DZ116-$CA$4+1),1,MIN($DZ116,CA$4-$CA$4+1))),
     IF(SSSModel!$C$4="PV",AC116*$EA116*(1+SSSModel!$C$2),
     IF(SSSModel!$C$4="FCR",$EC116*SUM(OFFSET($AC116,0,MAX(CA$4-$AC$4-$DZ116+1,0),1,MIN($DZ116,CA$4-$AC$4+1))),0)))),
SUM($AC116:$BZ116)*
     IF(SSSModel!$C$4="RR",OFFSET(Profiles!$K$2,$Z116,MAX(Profiles!$C$2,AC$4-$W116)),
     IF(SSSModel!$C$4="ECC",$EA116*$EB116*IF(MAX(Escalation!$C$2,AC$4-$W116)&gt;$DZ116-1,0,OFFSET(Escalation!$K$2,$Y116,MAX(Escalation!$C$2,AC$4-$W116))),
     IF(SSSModel!$C$4="PV",IF(CA$4=$W116,$EA116*(1+SSSModel!$C$2),0),
     IF(SSSModel!$C$4="FCR",IF(AND(CA$4&gt;=$W116,OFFSET(Profiles!$K$2,$Z116,MAX(Profiles!$C$2,AC$4-$W116))&gt;0),$EC116,0),0))))))</f>
        <v>0</v>
      </c>
      <c r="CB116" s="135">
        <f ca="1">IF(OR($Z116=0,SSSModel!$C$4="CF"),AD116,
IF(LEFT($V116,3)="ON_",
     IF(SSSModel!$C$4="RR",SUMPRODUCT(OFFSET($AC116,0,0,1,$CB$2),OFFSET(Profiles!$K$28,($Z116-1)*(Profiles!$I$26+1)+CB$4-SSSModel!$C$3+1,0,1,$CB$2)),
     IF(SSSModel!$C$4="ECC",$EA116*$EB116*SUMPRODUCT(OFFSET($AC116,0,MAX(0,CB$4-$DZ116-$CA$4+1),1,MIN($DZ116,CB$4-$CA$4+1)),OFFSET(Escalation!$K$24,($Y116-1)*(Escalation!$I$22+1)+CB$4-SSSModel!$C$3+1,MAX(0,CB$4-$DZ116-$CA$4+1),1,MIN($DZ116,CB$4-$CA$4+1))),
     IF(SSSModel!$C$4="PV",AD116*$EA116*(1+SSSModel!$C$2),
     IF(SSSModel!$C$4="FCR",$EC116*SUM(OFFSET($AC116,0,MAX(CB$4-$AC$4-$DZ116+1,0),1,MIN($DZ116,CB$4-$AC$4+1))),0)))),
SUM($AC116:$BZ116)*
     IF(SSSModel!$C$4="RR",OFFSET(Profiles!$K$2,$Z116,MAX(Profiles!$C$2,AD$4-$W116)),
     IF(SSSModel!$C$4="ECC",$EA116*$EB116*IF(MAX(Escalation!$C$2,AD$4-$W116)&gt;$DZ116-1,0,OFFSET(Escalation!$K$2,$Y116,MAX(Escalation!$C$2,AD$4-$W116))),
     IF(SSSModel!$C$4="PV",IF(CB$4=$W116,$EA116*(1+SSSModel!$C$2),0),
     IF(SSSModel!$C$4="FCR",IF(AND(CB$4&gt;=$W116,OFFSET(Profiles!$K$2,$Z116,MAX(Profiles!$C$2,AD$4-$W116))&gt;0),$EC116,0),0))))))</f>
        <v>0</v>
      </c>
      <c r="CC116" s="135">
        <f ca="1">IF(OR($Z116=0,SSSModel!$C$4="CF"),AE116,
IF(LEFT($V116,3)="ON_",
     IF(SSSModel!$C$4="RR",SUMPRODUCT(OFFSET($AC116,0,0,1,$CB$2),OFFSET(Profiles!$K$28,($Z116-1)*(Profiles!$I$26+1)+CC$4-SSSModel!$C$3+1,0,1,$CB$2)),
     IF(SSSModel!$C$4="ECC",$EA116*$EB116*SUMPRODUCT(OFFSET($AC116,0,MAX(0,CC$4-$DZ116-$CA$4+1),1,MIN($DZ116,CC$4-$CA$4+1)),OFFSET(Escalation!$K$24,($Y116-1)*(Escalation!$I$22+1)+CC$4-SSSModel!$C$3+1,MAX(0,CC$4-$DZ116-$CA$4+1),1,MIN($DZ116,CC$4-$CA$4+1))),
     IF(SSSModel!$C$4="PV",AE116*$EA116*(1+SSSModel!$C$2),
     IF(SSSModel!$C$4="FCR",$EC116*SUM(OFFSET($AC116,0,MAX(CC$4-$AC$4-$DZ116+1,0),1,MIN($DZ116,CC$4-$AC$4+1))),0)))),
SUM($AC116:$BZ116)*
     IF(SSSModel!$C$4="RR",OFFSET(Profiles!$K$2,$Z116,MAX(Profiles!$C$2,AE$4-$W116)),
     IF(SSSModel!$C$4="ECC",$EA116*$EB116*IF(MAX(Escalation!$C$2,AE$4-$W116)&gt;$DZ116-1,0,OFFSET(Escalation!$K$2,$Y116,MAX(Escalation!$C$2,AE$4-$W116))),
     IF(SSSModel!$C$4="PV",IF(CC$4=$W116,$EA116*(1+SSSModel!$C$2),0),
     IF(SSSModel!$C$4="FCR",IF(AND(CC$4&gt;=$W116,OFFSET(Profiles!$K$2,$Z116,MAX(Profiles!$C$2,AE$4-$W116))&gt;0),$EC116,0),0))))))</f>
        <v>0</v>
      </c>
      <c r="CD116" s="135">
        <f ca="1">IF(OR($Z116=0,SSSModel!$C$4="CF"),AF116,
IF(LEFT($V116,3)="ON_",
     IF(SSSModel!$C$4="RR",SUMPRODUCT(OFFSET($AC116,0,0,1,$CB$2),OFFSET(Profiles!$K$28,($Z116-1)*(Profiles!$I$26+1)+CD$4-SSSModel!$C$3+1,0,1,$CB$2)),
     IF(SSSModel!$C$4="ECC",$EA116*$EB116*SUMPRODUCT(OFFSET($AC116,0,MAX(0,CD$4-$DZ116-$CA$4+1),1,MIN($DZ116,CD$4-$CA$4+1)),OFFSET(Escalation!$K$24,($Y116-1)*(Escalation!$I$22+1)+CD$4-SSSModel!$C$3+1,MAX(0,CD$4-$DZ116-$CA$4+1),1,MIN($DZ116,CD$4-$CA$4+1))),
     IF(SSSModel!$C$4="PV",AF116*$EA116*(1+SSSModel!$C$2),
     IF(SSSModel!$C$4="FCR",$EC116*SUM(OFFSET($AC116,0,MAX(CD$4-$AC$4-$DZ116+1,0),1,MIN($DZ116,CD$4-$AC$4+1))),0)))),
SUM($AC116:$BZ116)*
     IF(SSSModel!$C$4="RR",OFFSET(Profiles!$K$2,$Z116,MAX(Profiles!$C$2,AF$4-$W116)),
     IF(SSSModel!$C$4="ECC",$EA116*$EB116*IF(MAX(Escalation!$C$2,AF$4-$W116)&gt;$DZ116-1,0,OFFSET(Escalation!$K$2,$Y116,MAX(Escalation!$C$2,AF$4-$W116))),
     IF(SSSModel!$C$4="PV",IF(CD$4=$W116,$EA116*(1+SSSModel!$C$2),0),
     IF(SSSModel!$C$4="FCR",IF(AND(CD$4&gt;=$W116,OFFSET(Profiles!$K$2,$Z116,MAX(Profiles!$C$2,AF$4-$W116))&gt;0),$EC116,0),0))))))</f>
        <v>0</v>
      </c>
      <c r="CE116" s="135">
        <f ca="1">IF(OR($Z116=0,SSSModel!$C$4="CF"),AG116,
IF(LEFT($V116,3)="ON_",
     IF(SSSModel!$C$4="RR",SUMPRODUCT(OFFSET($AC116,0,0,1,$CB$2),OFFSET(Profiles!$K$28,($Z116-1)*(Profiles!$I$26+1)+CE$4-SSSModel!$C$3+1,0,1,$CB$2)),
     IF(SSSModel!$C$4="ECC",$EA116*$EB116*SUMPRODUCT(OFFSET($AC116,0,MAX(0,CE$4-$DZ116-$CA$4+1),1,MIN($DZ116,CE$4-$CA$4+1)),OFFSET(Escalation!$K$24,($Y116-1)*(Escalation!$I$22+1)+CE$4-SSSModel!$C$3+1,MAX(0,CE$4-$DZ116-$CA$4+1),1,MIN($DZ116,CE$4-$CA$4+1))),
     IF(SSSModel!$C$4="PV",AG116*$EA116*(1+SSSModel!$C$2),
     IF(SSSModel!$C$4="FCR",$EC116*SUM(OFFSET($AC116,0,MAX(CE$4-$AC$4-$DZ116+1,0),1,MIN($DZ116,CE$4-$AC$4+1))),0)))),
SUM($AC116:$BZ116)*
     IF(SSSModel!$C$4="RR",OFFSET(Profiles!$K$2,$Z116,MAX(Profiles!$C$2,AG$4-$W116)),
     IF(SSSModel!$C$4="ECC",$EA116*$EB116*IF(MAX(Escalation!$C$2,AG$4-$W116)&gt;$DZ116-1,0,OFFSET(Escalation!$K$2,$Y116,MAX(Escalation!$C$2,AG$4-$W116))),
     IF(SSSModel!$C$4="PV",IF(CE$4=$W116,$EA116*(1+SSSModel!$C$2),0),
     IF(SSSModel!$C$4="FCR",IF(AND(CE$4&gt;=$W116,OFFSET(Profiles!$K$2,$Z116,MAX(Profiles!$C$2,AG$4-$W116))&gt;0),$EC116,0),0))))))</f>
        <v>0</v>
      </c>
      <c r="CF116" s="135">
        <f ca="1">IF(OR($Z116=0,SSSModel!$C$4="CF"),AH116,
IF(LEFT($V116,3)="ON_",
     IF(SSSModel!$C$4="RR",SUMPRODUCT(OFFSET($AC116,0,0,1,$CB$2),OFFSET(Profiles!$K$28,($Z116-1)*(Profiles!$I$26+1)+CF$4-SSSModel!$C$3+1,0,1,$CB$2)),
     IF(SSSModel!$C$4="ECC",$EA116*$EB116*SUMPRODUCT(OFFSET($AC116,0,MAX(0,CF$4-$DZ116-$CA$4+1),1,MIN($DZ116,CF$4-$CA$4+1)),OFFSET(Escalation!$K$24,($Y116-1)*(Escalation!$I$22+1)+CF$4-SSSModel!$C$3+1,MAX(0,CF$4-$DZ116-$CA$4+1),1,MIN($DZ116,CF$4-$CA$4+1))),
     IF(SSSModel!$C$4="PV",AH116*$EA116*(1+SSSModel!$C$2),
     IF(SSSModel!$C$4="FCR",$EC116*SUM(OFFSET($AC116,0,MAX(CF$4-$AC$4-$DZ116+1,0),1,MIN($DZ116,CF$4-$AC$4+1))),0)))),
SUM($AC116:$BZ116)*
     IF(SSSModel!$C$4="RR",OFFSET(Profiles!$K$2,$Z116,MAX(Profiles!$C$2,AH$4-$W116)),
     IF(SSSModel!$C$4="ECC",$EA116*$EB116*IF(MAX(Escalation!$C$2,AH$4-$W116)&gt;$DZ116-1,0,OFFSET(Escalation!$K$2,$Y116,MAX(Escalation!$C$2,AH$4-$W116))),
     IF(SSSModel!$C$4="PV",IF(CF$4=$W116,$EA116*(1+SSSModel!$C$2),0),
     IF(SSSModel!$C$4="FCR",IF(AND(CF$4&gt;=$W116,OFFSET(Profiles!$K$2,$Z116,MAX(Profiles!$C$2,AH$4-$W116))&gt;0),$EC116,0),0))))))</f>
        <v>0</v>
      </c>
      <c r="CG116" s="135">
        <f ca="1">IF(OR($Z116=0,SSSModel!$C$4="CF"),AI116,
IF(LEFT($V116,3)="ON_",
     IF(SSSModel!$C$4="RR",SUMPRODUCT(OFFSET($AC116,0,0,1,$CB$2),OFFSET(Profiles!$K$28,($Z116-1)*(Profiles!$I$26+1)+CG$4-SSSModel!$C$3+1,0,1,$CB$2)),
     IF(SSSModel!$C$4="ECC",$EA116*$EB116*SUMPRODUCT(OFFSET($AC116,0,MAX(0,CG$4-$DZ116-$CA$4+1),1,MIN($DZ116,CG$4-$CA$4+1)),OFFSET(Escalation!$K$24,($Y116-1)*(Escalation!$I$22+1)+CG$4-SSSModel!$C$3+1,MAX(0,CG$4-$DZ116-$CA$4+1),1,MIN($DZ116,CG$4-$CA$4+1))),
     IF(SSSModel!$C$4="PV",AI116*$EA116*(1+SSSModel!$C$2),
     IF(SSSModel!$C$4="FCR",$EC116*SUM(OFFSET($AC116,0,MAX(CG$4-$AC$4-$DZ116+1,0),1,MIN($DZ116,CG$4-$AC$4+1))),0)))),
SUM($AC116:$BZ116)*
     IF(SSSModel!$C$4="RR",OFFSET(Profiles!$K$2,$Z116,MAX(Profiles!$C$2,AI$4-$W116)),
     IF(SSSModel!$C$4="ECC",$EA116*$EB116*IF(MAX(Escalation!$C$2,AI$4-$W116)&gt;$DZ116-1,0,OFFSET(Escalation!$K$2,$Y116,MAX(Escalation!$C$2,AI$4-$W116))),
     IF(SSSModel!$C$4="PV",IF(CG$4=$W116,$EA116*(1+SSSModel!$C$2),0),
     IF(SSSModel!$C$4="FCR",IF(AND(CG$4&gt;=$W116,OFFSET(Profiles!$K$2,$Z116,MAX(Profiles!$C$2,AI$4-$W116))&gt;0),$EC116,0),0))))))</f>
        <v>0</v>
      </c>
      <c r="CH116" s="135">
        <f ca="1">IF(OR($Z116=0,SSSModel!$C$4="CF"),AJ116,
IF(LEFT($V116,3)="ON_",
     IF(SSSModel!$C$4="RR",SUMPRODUCT(OFFSET($AC116,0,0,1,$CB$2),OFFSET(Profiles!$K$28,($Z116-1)*(Profiles!$I$26+1)+CH$4-SSSModel!$C$3+1,0,1,$CB$2)),
     IF(SSSModel!$C$4="ECC",$EA116*$EB116*SUMPRODUCT(OFFSET($AC116,0,MAX(0,CH$4-$DZ116-$CA$4+1),1,MIN($DZ116,CH$4-$CA$4+1)),OFFSET(Escalation!$K$24,($Y116-1)*(Escalation!$I$22+1)+CH$4-SSSModel!$C$3+1,MAX(0,CH$4-$DZ116-$CA$4+1),1,MIN($DZ116,CH$4-$CA$4+1))),
     IF(SSSModel!$C$4="PV",AJ116*$EA116*(1+SSSModel!$C$2),
     IF(SSSModel!$C$4="FCR",$EC116*SUM(OFFSET($AC116,0,MAX(CH$4-$AC$4-$DZ116+1,0),1,MIN($DZ116,CH$4-$AC$4+1))),0)))),
SUM($AC116:$BZ116)*
     IF(SSSModel!$C$4="RR",OFFSET(Profiles!$K$2,$Z116,MAX(Profiles!$C$2,AJ$4-$W116)),
     IF(SSSModel!$C$4="ECC",$EA116*$EB116*IF(MAX(Escalation!$C$2,AJ$4-$W116)&gt;$DZ116-1,0,OFFSET(Escalation!$K$2,$Y116,MAX(Escalation!$C$2,AJ$4-$W116))),
     IF(SSSModel!$C$4="PV",IF(CH$4=$W116,$EA116*(1+SSSModel!$C$2),0),
     IF(SSSModel!$C$4="FCR",IF(AND(CH$4&gt;=$W116,OFFSET(Profiles!$K$2,$Z116,MAX(Profiles!$C$2,AJ$4-$W116))&gt;0),$EC116,0),0))))))</f>
        <v>0</v>
      </c>
      <c r="CI116" s="135">
        <f ca="1">IF(OR($Z116=0,SSSModel!$C$4="CF"),AK116,
IF(LEFT($V116,3)="ON_",
     IF(SSSModel!$C$4="RR",SUMPRODUCT(OFFSET($AC116,0,0,1,$CB$2),OFFSET(Profiles!$K$28,($Z116-1)*(Profiles!$I$26+1)+CI$4-SSSModel!$C$3+1,0,1,$CB$2)),
     IF(SSSModel!$C$4="ECC",$EA116*$EB116*SUMPRODUCT(OFFSET($AC116,0,MAX(0,CI$4-$DZ116-$CA$4+1),1,MIN($DZ116,CI$4-$CA$4+1)),OFFSET(Escalation!$K$24,($Y116-1)*(Escalation!$I$22+1)+CI$4-SSSModel!$C$3+1,MAX(0,CI$4-$DZ116-$CA$4+1),1,MIN($DZ116,CI$4-$CA$4+1))),
     IF(SSSModel!$C$4="PV",AK116*$EA116*(1+SSSModel!$C$2),
     IF(SSSModel!$C$4="FCR",$EC116*SUM(OFFSET($AC116,0,MAX(CI$4-$AC$4-$DZ116+1,0),1,MIN($DZ116,CI$4-$AC$4+1))),0)))),
SUM($AC116:$BZ116)*
     IF(SSSModel!$C$4="RR",OFFSET(Profiles!$K$2,$Z116,MAX(Profiles!$C$2,AK$4-$W116)),
     IF(SSSModel!$C$4="ECC",$EA116*$EB116*IF(MAX(Escalation!$C$2,AK$4-$W116)&gt;$DZ116-1,0,OFFSET(Escalation!$K$2,$Y116,MAX(Escalation!$C$2,AK$4-$W116))),
     IF(SSSModel!$C$4="PV",IF(CI$4=$W116,$EA116*(1+SSSModel!$C$2),0),
     IF(SSSModel!$C$4="FCR",IF(AND(CI$4&gt;=$W116,OFFSET(Profiles!$K$2,$Z116,MAX(Profiles!$C$2,AK$4-$W116))&gt;0),$EC116,0),0))))))</f>
        <v>0</v>
      </c>
      <c r="CJ116" s="135">
        <f ca="1">IF(OR($Z116=0,SSSModel!$C$4="CF"),AL116,
IF(LEFT($V116,3)="ON_",
     IF(SSSModel!$C$4="RR",SUMPRODUCT(OFFSET($AC116,0,0,1,$CB$2),OFFSET(Profiles!$K$28,($Z116-1)*(Profiles!$I$26+1)+CJ$4-SSSModel!$C$3+1,0,1,$CB$2)),
     IF(SSSModel!$C$4="ECC",$EA116*$EB116*SUMPRODUCT(OFFSET($AC116,0,MAX(0,CJ$4-$DZ116-$CA$4+1),1,MIN($DZ116,CJ$4-$CA$4+1)),OFFSET(Escalation!$K$24,($Y116-1)*(Escalation!$I$22+1)+CJ$4-SSSModel!$C$3+1,MAX(0,CJ$4-$DZ116-$CA$4+1),1,MIN($DZ116,CJ$4-$CA$4+1))),
     IF(SSSModel!$C$4="PV",AL116*$EA116*(1+SSSModel!$C$2),
     IF(SSSModel!$C$4="FCR",$EC116*SUM(OFFSET($AC116,0,MAX(CJ$4-$AC$4-$DZ116+1,0),1,MIN($DZ116,CJ$4-$AC$4+1))),0)))),
SUM($AC116:$BZ116)*
     IF(SSSModel!$C$4="RR",OFFSET(Profiles!$K$2,$Z116,MAX(Profiles!$C$2,AL$4-$W116)),
     IF(SSSModel!$C$4="ECC",$EA116*$EB116*IF(MAX(Escalation!$C$2,AL$4-$W116)&gt;$DZ116-1,0,OFFSET(Escalation!$K$2,$Y116,MAX(Escalation!$C$2,AL$4-$W116))),
     IF(SSSModel!$C$4="PV",IF(CJ$4=$W116,$EA116*(1+SSSModel!$C$2),0),
     IF(SSSModel!$C$4="FCR",IF(AND(CJ$4&gt;=$W116,OFFSET(Profiles!$K$2,$Z116,MAX(Profiles!$C$2,AL$4-$W116))&gt;0),$EC116,0),0))))))</f>
        <v>0</v>
      </c>
      <c r="CK116" s="135">
        <f ca="1">IF(OR($Z116=0,SSSModel!$C$4="CF"),AM116,
IF(LEFT($V116,3)="ON_",
     IF(SSSModel!$C$4="RR",SUMPRODUCT(OFFSET($AC116,0,0,1,$CB$2),OFFSET(Profiles!$K$28,($Z116-1)*(Profiles!$I$26+1)+CK$4-SSSModel!$C$3+1,0,1,$CB$2)),
     IF(SSSModel!$C$4="ECC",$EA116*$EB116*SUMPRODUCT(OFFSET($AC116,0,MAX(0,CK$4-$DZ116-$CA$4+1),1,MIN($DZ116,CK$4-$CA$4+1)),OFFSET(Escalation!$K$24,($Y116-1)*(Escalation!$I$22+1)+CK$4-SSSModel!$C$3+1,MAX(0,CK$4-$DZ116-$CA$4+1),1,MIN($DZ116,CK$4-$CA$4+1))),
     IF(SSSModel!$C$4="PV",AM116*$EA116*(1+SSSModel!$C$2),
     IF(SSSModel!$C$4="FCR",$EC116*SUM(OFFSET($AC116,0,MAX(CK$4-$AC$4-$DZ116+1,0),1,MIN($DZ116,CK$4-$AC$4+1))),0)))),
SUM($AC116:$BZ116)*
     IF(SSSModel!$C$4="RR",OFFSET(Profiles!$K$2,$Z116,MAX(Profiles!$C$2,AM$4-$W116)),
     IF(SSSModel!$C$4="ECC",$EA116*$EB116*IF(MAX(Escalation!$C$2,AM$4-$W116)&gt;$DZ116-1,0,OFFSET(Escalation!$K$2,$Y116,MAX(Escalation!$C$2,AM$4-$W116))),
     IF(SSSModel!$C$4="PV",IF(CK$4=$W116,$EA116*(1+SSSModel!$C$2),0),
     IF(SSSModel!$C$4="FCR",IF(AND(CK$4&gt;=$W116,OFFSET(Profiles!$K$2,$Z116,MAX(Profiles!$C$2,AM$4-$W116))&gt;0),$EC116,0),0))))))</f>
        <v>0</v>
      </c>
      <c r="CL116" s="135">
        <f ca="1">IF(OR($Z116=0,SSSModel!$C$4="CF"),AN116,
IF(LEFT($V116,3)="ON_",
     IF(SSSModel!$C$4="RR",SUMPRODUCT(OFFSET($AC116,0,0,1,$CB$2),OFFSET(Profiles!$K$28,($Z116-1)*(Profiles!$I$26+1)+CL$4-SSSModel!$C$3+1,0,1,$CB$2)),
     IF(SSSModel!$C$4="ECC",$EA116*$EB116*SUMPRODUCT(OFFSET($AC116,0,MAX(0,CL$4-$DZ116-$CA$4+1),1,MIN($DZ116,CL$4-$CA$4+1)),OFFSET(Escalation!$K$24,($Y116-1)*(Escalation!$I$22+1)+CL$4-SSSModel!$C$3+1,MAX(0,CL$4-$DZ116-$CA$4+1),1,MIN($DZ116,CL$4-$CA$4+1))),
     IF(SSSModel!$C$4="PV",AN116*$EA116*(1+SSSModel!$C$2),
     IF(SSSModel!$C$4="FCR",$EC116*SUM(OFFSET($AC116,0,MAX(CL$4-$AC$4-$DZ116+1,0),1,MIN($DZ116,CL$4-$AC$4+1))),0)))),
SUM($AC116:$BZ116)*
     IF(SSSModel!$C$4="RR",OFFSET(Profiles!$K$2,$Z116,MAX(Profiles!$C$2,AN$4-$W116)),
     IF(SSSModel!$C$4="ECC",$EA116*$EB116*IF(MAX(Escalation!$C$2,AN$4-$W116)&gt;$DZ116-1,0,OFFSET(Escalation!$K$2,$Y116,MAX(Escalation!$C$2,AN$4-$W116))),
     IF(SSSModel!$C$4="PV",IF(CL$4=$W116,$EA116*(1+SSSModel!$C$2),0),
     IF(SSSModel!$C$4="FCR",IF(AND(CL$4&gt;=$W116,OFFSET(Profiles!$K$2,$Z116,MAX(Profiles!$C$2,AN$4-$W116))&gt;0),$EC116,0),0))))))</f>
        <v>0</v>
      </c>
      <c r="CM116" s="135">
        <f ca="1">IF(OR($Z116=0,SSSModel!$C$4="CF"),AO116,
IF(LEFT($V116,3)="ON_",
     IF(SSSModel!$C$4="RR",SUMPRODUCT(OFFSET($AC116,0,0,1,$CB$2),OFFSET(Profiles!$K$28,($Z116-1)*(Profiles!$I$26+1)+CM$4-SSSModel!$C$3+1,0,1,$CB$2)),
     IF(SSSModel!$C$4="ECC",$EA116*$EB116*SUMPRODUCT(OFFSET($AC116,0,MAX(0,CM$4-$DZ116-$CA$4+1),1,MIN($DZ116,CM$4-$CA$4+1)),OFFSET(Escalation!$K$24,($Y116-1)*(Escalation!$I$22+1)+CM$4-SSSModel!$C$3+1,MAX(0,CM$4-$DZ116-$CA$4+1),1,MIN($DZ116,CM$4-$CA$4+1))),
     IF(SSSModel!$C$4="PV",AO116*$EA116*(1+SSSModel!$C$2),
     IF(SSSModel!$C$4="FCR",$EC116*SUM(OFFSET($AC116,0,MAX(CM$4-$AC$4-$DZ116+1,0),1,MIN($DZ116,CM$4-$AC$4+1))),0)))),
SUM($AC116:$BZ116)*
     IF(SSSModel!$C$4="RR",OFFSET(Profiles!$K$2,$Z116,MAX(Profiles!$C$2,AO$4-$W116)),
     IF(SSSModel!$C$4="ECC",$EA116*$EB116*IF(MAX(Escalation!$C$2,AO$4-$W116)&gt;$DZ116-1,0,OFFSET(Escalation!$K$2,$Y116,MAX(Escalation!$C$2,AO$4-$W116))),
     IF(SSSModel!$C$4="PV",IF(CM$4=$W116,$EA116*(1+SSSModel!$C$2),0),
     IF(SSSModel!$C$4="FCR",IF(AND(CM$4&gt;=$W116,OFFSET(Profiles!$K$2,$Z116,MAX(Profiles!$C$2,AO$4-$W116))&gt;0),$EC116,0),0))))))</f>
        <v>0</v>
      </c>
      <c r="CN116" s="135">
        <f ca="1">IF(OR($Z116=0,SSSModel!$C$4="CF"),AP116,
IF(LEFT($V116,3)="ON_",
     IF(SSSModel!$C$4="RR",SUMPRODUCT(OFFSET($AC116,0,0,1,$CB$2),OFFSET(Profiles!$K$28,($Z116-1)*(Profiles!$I$26+1)+CN$4-SSSModel!$C$3+1,0,1,$CB$2)),
     IF(SSSModel!$C$4="ECC",$EA116*$EB116*SUMPRODUCT(OFFSET($AC116,0,MAX(0,CN$4-$DZ116-$CA$4+1),1,MIN($DZ116,CN$4-$CA$4+1)),OFFSET(Escalation!$K$24,($Y116-1)*(Escalation!$I$22+1)+CN$4-SSSModel!$C$3+1,MAX(0,CN$4-$DZ116-$CA$4+1),1,MIN($DZ116,CN$4-$CA$4+1))),
     IF(SSSModel!$C$4="PV",AP116*$EA116*(1+SSSModel!$C$2),
     IF(SSSModel!$C$4="FCR",$EC116*SUM(OFFSET($AC116,0,MAX(CN$4-$AC$4-$DZ116+1,0),1,MIN($DZ116,CN$4-$AC$4+1))),0)))),
SUM($AC116:$BZ116)*
     IF(SSSModel!$C$4="RR",OFFSET(Profiles!$K$2,$Z116,MAX(Profiles!$C$2,AP$4-$W116)),
     IF(SSSModel!$C$4="ECC",$EA116*$EB116*IF(MAX(Escalation!$C$2,AP$4-$W116)&gt;$DZ116-1,0,OFFSET(Escalation!$K$2,$Y116,MAX(Escalation!$C$2,AP$4-$W116))),
     IF(SSSModel!$C$4="PV",IF(CN$4=$W116,$EA116*(1+SSSModel!$C$2),0),
     IF(SSSModel!$C$4="FCR",IF(AND(CN$4&gt;=$W116,OFFSET(Profiles!$K$2,$Z116,MAX(Profiles!$C$2,AP$4-$W116))&gt;0),$EC116,0),0))))))</f>
        <v>0</v>
      </c>
      <c r="CO116" s="135">
        <f ca="1">IF(OR($Z116=0,SSSModel!$C$4="CF"),AQ116,
IF(LEFT($V116,3)="ON_",
     IF(SSSModel!$C$4="RR",SUMPRODUCT(OFFSET($AC116,0,0,1,$CB$2),OFFSET(Profiles!$K$28,($Z116-1)*(Profiles!$I$26+1)+CO$4-SSSModel!$C$3+1,0,1,$CB$2)),
     IF(SSSModel!$C$4="ECC",$EA116*$EB116*SUMPRODUCT(OFFSET($AC116,0,MAX(0,CO$4-$DZ116-$CA$4+1),1,MIN($DZ116,CO$4-$CA$4+1)),OFFSET(Escalation!$K$24,($Y116-1)*(Escalation!$I$22+1)+CO$4-SSSModel!$C$3+1,MAX(0,CO$4-$DZ116-$CA$4+1),1,MIN($DZ116,CO$4-$CA$4+1))),
     IF(SSSModel!$C$4="PV",AQ116*$EA116*(1+SSSModel!$C$2),
     IF(SSSModel!$C$4="FCR",$EC116*SUM(OFFSET($AC116,0,MAX(CO$4-$AC$4-$DZ116+1,0),1,MIN($DZ116,CO$4-$AC$4+1))),0)))),
SUM($AC116:$BZ116)*
     IF(SSSModel!$C$4="RR",OFFSET(Profiles!$K$2,$Z116,MAX(Profiles!$C$2,AQ$4-$W116)),
     IF(SSSModel!$C$4="ECC",$EA116*$EB116*IF(MAX(Escalation!$C$2,AQ$4-$W116)&gt;$DZ116-1,0,OFFSET(Escalation!$K$2,$Y116,MAX(Escalation!$C$2,AQ$4-$W116))),
     IF(SSSModel!$C$4="PV",IF(CO$4=$W116,$EA116*(1+SSSModel!$C$2),0),
     IF(SSSModel!$C$4="FCR",IF(AND(CO$4&gt;=$W116,OFFSET(Profiles!$K$2,$Z116,MAX(Profiles!$C$2,AQ$4-$W116))&gt;0),$EC116,0),0))))))</f>
        <v>0</v>
      </c>
      <c r="CP116" s="135">
        <f ca="1">IF(OR($Z116=0,SSSModel!$C$4="CF"),AR116,
IF(LEFT($V116,3)="ON_",
     IF(SSSModel!$C$4="RR",SUMPRODUCT(OFFSET($AC116,0,0,1,$CB$2),OFFSET(Profiles!$K$28,($Z116-1)*(Profiles!$I$26+1)+CP$4-SSSModel!$C$3+1,0,1,$CB$2)),
     IF(SSSModel!$C$4="ECC",$EA116*$EB116*SUMPRODUCT(OFFSET($AC116,0,MAX(0,CP$4-$DZ116-$CA$4+1),1,MIN($DZ116,CP$4-$CA$4+1)),OFFSET(Escalation!$K$24,($Y116-1)*(Escalation!$I$22+1)+CP$4-SSSModel!$C$3+1,MAX(0,CP$4-$DZ116-$CA$4+1),1,MIN($DZ116,CP$4-$CA$4+1))),
     IF(SSSModel!$C$4="PV",AR116*$EA116*(1+SSSModel!$C$2),
     IF(SSSModel!$C$4="FCR",$EC116*SUM(OFFSET($AC116,0,MAX(CP$4-$AC$4-$DZ116+1,0),1,MIN($DZ116,CP$4-$AC$4+1))),0)))),
SUM($AC116:$BZ116)*
     IF(SSSModel!$C$4="RR",OFFSET(Profiles!$K$2,$Z116,MAX(Profiles!$C$2,AR$4-$W116)),
     IF(SSSModel!$C$4="ECC",$EA116*$EB116*IF(MAX(Escalation!$C$2,AR$4-$W116)&gt;$DZ116-1,0,OFFSET(Escalation!$K$2,$Y116,MAX(Escalation!$C$2,AR$4-$W116))),
     IF(SSSModel!$C$4="PV",IF(CP$4=$W116,$EA116*(1+SSSModel!$C$2),0),
     IF(SSSModel!$C$4="FCR",IF(AND(CP$4&gt;=$W116,OFFSET(Profiles!$K$2,$Z116,MAX(Profiles!$C$2,AR$4-$W116))&gt;0),$EC116,0),0))))))</f>
        <v>0</v>
      </c>
      <c r="CQ116" s="135">
        <f ca="1">IF(OR($Z116=0,SSSModel!$C$4="CF"),AS116,
IF(LEFT($V116,3)="ON_",
     IF(SSSModel!$C$4="RR",SUMPRODUCT(OFFSET($AC116,0,0,1,$CB$2),OFFSET(Profiles!$K$28,($Z116-1)*(Profiles!$I$26+1)+CQ$4-SSSModel!$C$3+1,0,1,$CB$2)),
     IF(SSSModel!$C$4="ECC",$EA116*$EB116*SUMPRODUCT(OFFSET($AC116,0,MAX(0,CQ$4-$DZ116-$CA$4+1),1,MIN($DZ116,CQ$4-$CA$4+1)),OFFSET(Escalation!$K$24,($Y116-1)*(Escalation!$I$22+1)+CQ$4-SSSModel!$C$3+1,MAX(0,CQ$4-$DZ116-$CA$4+1),1,MIN($DZ116,CQ$4-$CA$4+1))),
     IF(SSSModel!$C$4="PV",AS116*$EA116*(1+SSSModel!$C$2),
     IF(SSSModel!$C$4="FCR",$EC116*SUM(OFFSET($AC116,0,MAX(CQ$4-$AC$4-$DZ116+1,0),1,MIN($DZ116,CQ$4-$AC$4+1))),0)))),
SUM($AC116:$BZ116)*
     IF(SSSModel!$C$4="RR",OFFSET(Profiles!$K$2,$Z116,MAX(Profiles!$C$2,AS$4-$W116)),
     IF(SSSModel!$C$4="ECC",$EA116*$EB116*IF(MAX(Escalation!$C$2,AS$4-$W116)&gt;$DZ116-1,0,OFFSET(Escalation!$K$2,$Y116,MAX(Escalation!$C$2,AS$4-$W116))),
     IF(SSSModel!$C$4="PV",IF(CQ$4=$W116,$EA116*(1+SSSModel!$C$2),0),
     IF(SSSModel!$C$4="FCR",IF(AND(CQ$4&gt;=$W116,OFFSET(Profiles!$K$2,$Z116,MAX(Profiles!$C$2,AS$4-$W116))&gt;0),$EC116,0),0))))))</f>
        <v>0</v>
      </c>
      <c r="CR116" s="135">
        <f ca="1">IF(OR($Z116=0,SSSModel!$C$4="CF"),AT116,
IF(LEFT($V116,3)="ON_",
     IF(SSSModel!$C$4="RR",SUMPRODUCT(OFFSET($AC116,0,0,1,$CB$2),OFFSET(Profiles!$K$28,($Z116-1)*(Profiles!$I$26+1)+CR$4-SSSModel!$C$3+1,0,1,$CB$2)),
     IF(SSSModel!$C$4="ECC",$EA116*$EB116*SUMPRODUCT(OFFSET($AC116,0,MAX(0,CR$4-$DZ116-$CA$4+1),1,MIN($DZ116,CR$4-$CA$4+1)),OFFSET(Escalation!$K$24,($Y116-1)*(Escalation!$I$22+1)+CR$4-SSSModel!$C$3+1,MAX(0,CR$4-$DZ116-$CA$4+1),1,MIN($DZ116,CR$4-$CA$4+1))),
     IF(SSSModel!$C$4="PV",AT116*$EA116*(1+SSSModel!$C$2),
     IF(SSSModel!$C$4="FCR",$EC116*SUM(OFFSET($AC116,0,MAX(CR$4-$AC$4-$DZ116+1,0),1,MIN($DZ116,CR$4-$AC$4+1))),0)))),
SUM($AC116:$BZ116)*
     IF(SSSModel!$C$4="RR",OFFSET(Profiles!$K$2,$Z116,MAX(Profiles!$C$2,AT$4-$W116)),
     IF(SSSModel!$C$4="ECC",$EA116*$EB116*IF(MAX(Escalation!$C$2,AT$4-$W116)&gt;$DZ116-1,0,OFFSET(Escalation!$K$2,$Y116,MAX(Escalation!$C$2,AT$4-$W116))),
     IF(SSSModel!$C$4="PV",IF(CR$4=$W116,$EA116*(1+SSSModel!$C$2),0),
     IF(SSSModel!$C$4="FCR",IF(AND(CR$4&gt;=$W116,OFFSET(Profiles!$K$2,$Z116,MAX(Profiles!$C$2,AT$4-$W116))&gt;0),$EC116,0),0))))))</f>
        <v>0</v>
      </c>
      <c r="CS116" s="135">
        <f ca="1">IF(OR($Z116=0,SSSModel!$C$4="CF"),AU116,
IF(LEFT($V116,3)="ON_",
     IF(SSSModel!$C$4="RR",SUMPRODUCT(OFFSET($AC116,0,0,1,$CB$2),OFFSET(Profiles!$K$28,($Z116-1)*(Profiles!$I$26+1)+CS$4-SSSModel!$C$3+1,0,1,$CB$2)),
     IF(SSSModel!$C$4="ECC",$EA116*$EB116*SUMPRODUCT(OFFSET($AC116,0,MAX(0,CS$4-$DZ116-$CA$4+1),1,MIN($DZ116,CS$4-$CA$4+1)),OFFSET(Escalation!$K$24,($Y116-1)*(Escalation!$I$22+1)+CS$4-SSSModel!$C$3+1,MAX(0,CS$4-$DZ116-$CA$4+1),1,MIN($DZ116,CS$4-$CA$4+1))),
     IF(SSSModel!$C$4="PV",AU116*$EA116*(1+SSSModel!$C$2),
     IF(SSSModel!$C$4="FCR",$EC116*SUM(OFFSET($AC116,0,MAX(CS$4-$AC$4-$DZ116+1,0),1,MIN($DZ116,CS$4-$AC$4+1))),0)))),
SUM($AC116:$BZ116)*
     IF(SSSModel!$C$4="RR",OFFSET(Profiles!$K$2,$Z116,MAX(Profiles!$C$2,AU$4-$W116)),
     IF(SSSModel!$C$4="ECC",$EA116*$EB116*IF(MAX(Escalation!$C$2,AU$4-$W116)&gt;$DZ116-1,0,OFFSET(Escalation!$K$2,$Y116,MAX(Escalation!$C$2,AU$4-$W116))),
     IF(SSSModel!$C$4="PV",IF(CS$4=$W116,$EA116*(1+SSSModel!$C$2),0),
     IF(SSSModel!$C$4="FCR",IF(AND(CS$4&gt;=$W116,OFFSET(Profiles!$K$2,$Z116,MAX(Profiles!$C$2,AU$4-$W116))&gt;0),$EC116,0),0))))))</f>
        <v>0</v>
      </c>
      <c r="CT116" s="135">
        <f ca="1">IF(OR($Z116=0,SSSModel!$C$4="CF"),AV116,
IF(LEFT($V116,3)="ON_",
     IF(SSSModel!$C$4="RR",SUMPRODUCT(OFFSET($AC116,0,0,1,$CB$2),OFFSET(Profiles!$K$28,($Z116-1)*(Profiles!$I$26+1)+CT$4-SSSModel!$C$3+1,0,1,$CB$2)),
     IF(SSSModel!$C$4="ECC",$EA116*$EB116*SUMPRODUCT(OFFSET($AC116,0,MAX(0,CT$4-$DZ116-$CA$4+1),1,MIN($DZ116,CT$4-$CA$4+1)),OFFSET(Escalation!$K$24,($Y116-1)*(Escalation!$I$22+1)+CT$4-SSSModel!$C$3+1,MAX(0,CT$4-$DZ116-$CA$4+1),1,MIN($DZ116,CT$4-$CA$4+1))),
     IF(SSSModel!$C$4="PV",AV116*$EA116*(1+SSSModel!$C$2),
     IF(SSSModel!$C$4="FCR",$EC116*SUM(OFFSET($AC116,0,MAX(CT$4-$AC$4-$DZ116+1,0),1,MIN($DZ116,CT$4-$AC$4+1))),0)))),
SUM($AC116:$BZ116)*
     IF(SSSModel!$C$4="RR",OFFSET(Profiles!$K$2,$Z116,MAX(Profiles!$C$2,AV$4-$W116)),
     IF(SSSModel!$C$4="ECC",$EA116*$EB116*IF(MAX(Escalation!$C$2,AV$4-$W116)&gt;$DZ116-1,0,OFFSET(Escalation!$K$2,$Y116,MAX(Escalation!$C$2,AV$4-$W116))),
     IF(SSSModel!$C$4="PV",IF(CT$4=$W116,$EA116*(1+SSSModel!$C$2),0),
     IF(SSSModel!$C$4="FCR",IF(AND(CT$4&gt;=$W116,OFFSET(Profiles!$K$2,$Z116,MAX(Profiles!$C$2,AV$4-$W116))&gt;0),$EC116,0),0))))))</f>
        <v>0</v>
      </c>
      <c r="CU116" s="135">
        <f ca="1">IF(OR($Z116=0,SSSModel!$C$4="CF"),AW116,
IF(LEFT($V116,3)="ON_",
     IF(SSSModel!$C$4="RR",SUMPRODUCT(OFFSET($AC116,0,0,1,$CB$2),OFFSET(Profiles!$K$28,($Z116-1)*(Profiles!$I$26+1)+CU$4-SSSModel!$C$3+1,0,1,$CB$2)),
     IF(SSSModel!$C$4="ECC",$EA116*$EB116*SUMPRODUCT(OFFSET($AC116,0,MAX(0,CU$4-$DZ116-$CA$4+1),1,MIN($DZ116,CU$4-$CA$4+1)),OFFSET(Escalation!$K$24,($Y116-1)*(Escalation!$I$22+1)+CU$4-SSSModel!$C$3+1,MAX(0,CU$4-$DZ116-$CA$4+1),1,MIN($DZ116,CU$4-$CA$4+1))),
     IF(SSSModel!$C$4="PV",AW116*$EA116*(1+SSSModel!$C$2),
     IF(SSSModel!$C$4="FCR",$EC116*SUM(OFFSET($AC116,0,MAX(CU$4-$AC$4-$DZ116+1,0),1,MIN($DZ116,CU$4-$AC$4+1))),0)))),
SUM($AC116:$BZ116)*
     IF(SSSModel!$C$4="RR",OFFSET(Profiles!$K$2,$Z116,MAX(Profiles!$C$2,AW$4-$W116)),
     IF(SSSModel!$C$4="ECC",$EA116*$EB116*IF(MAX(Escalation!$C$2,AW$4-$W116)&gt;$DZ116-1,0,OFFSET(Escalation!$K$2,$Y116,MAX(Escalation!$C$2,AW$4-$W116))),
     IF(SSSModel!$C$4="PV",IF(CU$4=$W116,$EA116*(1+SSSModel!$C$2),0),
     IF(SSSModel!$C$4="FCR",IF(AND(CU$4&gt;=$W116,OFFSET(Profiles!$K$2,$Z116,MAX(Profiles!$C$2,AW$4-$W116))&gt;0),$EC116,0),0))))))</f>
        <v>0</v>
      </c>
      <c r="CV116" s="135">
        <f ca="1">IF(OR($Z116=0,SSSModel!$C$4="CF"),AX116,
IF(LEFT($V116,3)="ON_",
     IF(SSSModel!$C$4="RR",SUMPRODUCT(OFFSET($AC116,0,0,1,$CB$2),OFFSET(Profiles!$K$28,($Z116-1)*(Profiles!$I$26+1)+CV$4-SSSModel!$C$3+1,0,1,$CB$2)),
     IF(SSSModel!$C$4="ECC",$EA116*$EB116*SUMPRODUCT(OFFSET($AC116,0,MAX(0,CV$4-$DZ116-$CA$4+1),1,MIN($DZ116,CV$4-$CA$4+1)),OFFSET(Escalation!$K$24,($Y116-1)*(Escalation!$I$22+1)+CV$4-SSSModel!$C$3+1,MAX(0,CV$4-$DZ116-$CA$4+1),1,MIN($DZ116,CV$4-$CA$4+1))),
     IF(SSSModel!$C$4="PV",AX116*$EA116*(1+SSSModel!$C$2),
     IF(SSSModel!$C$4="FCR",$EC116*SUM(OFFSET($AC116,0,MAX(CV$4-$AC$4-$DZ116+1,0),1,MIN($DZ116,CV$4-$AC$4+1))),0)))),
SUM($AC116:$BZ116)*
     IF(SSSModel!$C$4="RR",OFFSET(Profiles!$K$2,$Z116,MAX(Profiles!$C$2,AX$4-$W116)),
     IF(SSSModel!$C$4="ECC",$EA116*$EB116*IF(MAX(Escalation!$C$2,AX$4-$W116)&gt;$DZ116-1,0,OFFSET(Escalation!$K$2,$Y116,MAX(Escalation!$C$2,AX$4-$W116))),
     IF(SSSModel!$C$4="PV",IF(CV$4=$W116,$EA116*(1+SSSModel!$C$2),0),
     IF(SSSModel!$C$4="FCR",IF(AND(CV$4&gt;=$W116,OFFSET(Profiles!$K$2,$Z116,MAX(Profiles!$C$2,AX$4-$W116))&gt;0),$EC116,0),0))))))</f>
        <v>0</v>
      </c>
      <c r="CW116" s="135">
        <f ca="1">IF(OR($Z116=0,SSSModel!$C$4="CF"),AY116,
IF(LEFT($V116,3)="ON_",
     IF(SSSModel!$C$4="RR",SUMPRODUCT(OFFSET($AC116,0,0,1,$CB$2),OFFSET(Profiles!$K$28,($Z116-1)*(Profiles!$I$26+1)+CW$4-SSSModel!$C$3+1,0,1,$CB$2)),
     IF(SSSModel!$C$4="ECC",$EA116*$EB116*SUMPRODUCT(OFFSET($AC116,0,MAX(0,CW$4-$DZ116-$CA$4+1),1,MIN($DZ116,CW$4-$CA$4+1)),OFFSET(Escalation!$K$24,($Y116-1)*(Escalation!$I$22+1)+CW$4-SSSModel!$C$3+1,MAX(0,CW$4-$DZ116-$CA$4+1),1,MIN($DZ116,CW$4-$CA$4+1))),
     IF(SSSModel!$C$4="PV",AY116*$EA116*(1+SSSModel!$C$2),
     IF(SSSModel!$C$4="FCR",$EC116*SUM(OFFSET($AC116,0,MAX(CW$4-$AC$4-$DZ116+1,0),1,MIN($DZ116,CW$4-$AC$4+1))),0)))),
SUM($AC116:$BZ116)*
     IF(SSSModel!$C$4="RR",OFFSET(Profiles!$K$2,$Z116,MAX(Profiles!$C$2,AY$4-$W116)),
     IF(SSSModel!$C$4="ECC",$EA116*$EB116*IF(MAX(Escalation!$C$2,AY$4-$W116)&gt;$DZ116-1,0,OFFSET(Escalation!$K$2,$Y116,MAX(Escalation!$C$2,AY$4-$W116))),
     IF(SSSModel!$C$4="PV",IF(CW$4=$W116,$EA116*(1+SSSModel!$C$2),0),
     IF(SSSModel!$C$4="FCR",IF(AND(CW$4&gt;=$W116,OFFSET(Profiles!$K$2,$Z116,MAX(Profiles!$C$2,AY$4-$W116))&gt;0),$EC116,0),0))))))</f>
        <v>0</v>
      </c>
      <c r="CX116" s="135">
        <f ca="1">IF(OR($Z116=0,SSSModel!$C$4="CF"),AZ116,
IF(LEFT($V116,3)="ON_",
     IF(SSSModel!$C$4="RR",SUMPRODUCT(OFFSET($AC116,0,0,1,$CB$2),OFFSET(Profiles!$K$28,($Z116-1)*(Profiles!$I$26+1)+CX$4-SSSModel!$C$3+1,0,1,$CB$2)),
     IF(SSSModel!$C$4="ECC",$EA116*$EB116*SUMPRODUCT(OFFSET($AC116,0,MAX(0,CX$4-$DZ116-$CA$4+1),1,MIN($DZ116,CX$4-$CA$4+1)),OFFSET(Escalation!$K$24,($Y116-1)*(Escalation!$I$22+1)+CX$4-SSSModel!$C$3+1,MAX(0,CX$4-$DZ116-$CA$4+1),1,MIN($DZ116,CX$4-$CA$4+1))),
     IF(SSSModel!$C$4="PV",AZ116*$EA116*(1+SSSModel!$C$2),
     IF(SSSModel!$C$4="FCR",$EC116*SUM(OFFSET($AC116,0,MAX(CX$4-$AC$4-$DZ116+1,0),1,MIN($DZ116,CX$4-$AC$4+1))),0)))),
SUM($AC116:$BZ116)*
     IF(SSSModel!$C$4="RR",OFFSET(Profiles!$K$2,$Z116,MAX(Profiles!$C$2,AZ$4-$W116)),
     IF(SSSModel!$C$4="ECC",$EA116*$EB116*IF(MAX(Escalation!$C$2,AZ$4-$W116)&gt;$DZ116-1,0,OFFSET(Escalation!$K$2,$Y116,MAX(Escalation!$C$2,AZ$4-$W116))),
     IF(SSSModel!$C$4="PV",IF(CX$4=$W116,$EA116*(1+SSSModel!$C$2),0),
     IF(SSSModel!$C$4="FCR",IF(AND(CX$4&gt;=$W116,OFFSET(Profiles!$K$2,$Z116,MAX(Profiles!$C$2,AZ$4-$W116))&gt;0),$EC116,0),0))))))</f>
        <v>0</v>
      </c>
      <c r="CY116" s="135">
        <f ca="1">IF(OR($Z116=0,SSSModel!$C$4="CF"),BA116,
IF(LEFT($V116,3)="ON_",
     IF(SSSModel!$C$4="RR",SUMPRODUCT(OFFSET($AC116,0,0,1,$CB$2),OFFSET(Profiles!$K$28,($Z116-1)*(Profiles!$I$26+1)+CY$4-SSSModel!$C$3+1,0,1,$CB$2)),
     IF(SSSModel!$C$4="ECC",$EA116*$EB116*SUMPRODUCT(OFFSET($AC116,0,MAX(0,CY$4-$DZ116-$CA$4+1),1,MIN($DZ116,CY$4-$CA$4+1)),OFFSET(Escalation!$K$24,($Y116-1)*(Escalation!$I$22+1)+CY$4-SSSModel!$C$3+1,MAX(0,CY$4-$DZ116-$CA$4+1),1,MIN($DZ116,CY$4-$CA$4+1))),
     IF(SSSModel!$C$4="PV",BA116*$EA116*(1+SSSModel!$C$2),
     IF(SSSModel!$C$4="FCR",$EC116*SUM(OFFSET($AC116,0,MAX(CY$4-$AC$4-$DZ116+1,0),1,MIN($DZ116,CY$4-$AC$4+1))),0)))),
SUM($AC116:$BZ116)*
     IF(SSSModel!$C$4="RR",OFFSET(Profiles!$K$2,$Z116,MAX(Profiles!$C$2,BA$4-$W116)),
     IF(SSSModel!$C$4="ECC",$EA116*$EB116*IF(MAX(Escalation!$C$2,BA$4-$W116)&gt;$DZ116-1,0,OFFSET(Escalation!$K$2,$Y116,MAX(Escalation!$C$2,BA$4-$W116))),
     IF(SSSModel!$C$4="PV",IF(CY$4=$W116,$EA116*(1+SSSModel!$C$2),0),
     IF(SSSModel!$C$4="FCR",IF(AND(CY$4&gt;=$W116,OFFSET(Profiles!$K$2,$Z116,MAX(Profiles!$C$2,BA$4-$W116))&gt;0),$EC116,0),0))))))</f>
        <v>0</v>
      </c>
      <c r="CZ116" s="135">
        <f ca="1">IF(OR($Z116=0,SSSModel!$C$4="CF"),BB116,
IF(LEFT($V116,3)="ON_",
     IF(SSSModel!$C$4="RR",SUMPRODUCT(OFFSET($AC116,0,0,1,$CB$2),OFFSET(Profiles!$K$28,($Z116-1)*(Profiles!$I$26+1)+CZ$4-SSSModel!$C$3+1,0,1,$CB$2)),
     IF(SSSModel!$C$4="ECC",$EA116*$EB116*SUMPRODUCT(OFFSET($AC116,0,MAX(0,CZ$4-$DZ116-$CA$4+1),1,MIN($DZ116,CZ$4-$CA$4+1)),OFFSET(Escalation!$K$24,($Y116-1)*(Escalation!$I$22+1)+CZ$4-SSSModel!$C$3+1,MAX(0,CZ$4-$DZ116-$CA$4+1),1,MIN($DZ116,CZ$4-$CA$4+1))),
     IF(SSSModel!$C$4="PV",BB116*$EA116*(1+SSSModel!$C$2),
     IF(SSSModel!$C$4="FCR",$EC116*SUM(OFFSET($AC116,0,MAX(CZ$4-$AC$4-$DZ116+1,0),1,MIN($DZ116,CZ$4-$AC$4+1))),0)))),
SUM($AC116:$BZ116)*
     IF(SSSModel!$C$4="RR",OFFSET(Profiles!$K$2,$Z116,MAX(Profiles!$C$2,BB$4-$W116)),
     IF(SSSModel!$C$4="ECC",$EA116*$EB116*IF(MAX(Escalation!$C$2,BB$4-$W116)&gt;$DZ116-1,0,OFFSET(Escalation!$K$2,$Y116,MAX(Escalation!$C$2,BB$4-$W116))),
     IF(SSSModel!$C$4="PV",IF(CZ$4=$W116,$EA116*(1+SSSModel!$C$2),0),
     IF(SSSModel!$C$4="FCR",IF(AND(CZ$4&gt;=$W116,OFFSET(Profiles!$K$2,$Z116,MAX(Profiles!$C$2,BB$4-$W116))&gt;0),$EC116,0),0))))))</f>
        <v>0</v>
      </c>
      <c r="DA116" s="135">
        <f ca="1">IF(OR($Z116=0,SSSModel!$C$4="CF"),BC116,
IF(LEFT($V116,3)="ON_",
     IF(SSSModel!$C$4="RR",SUMPRODUCT(OFFSET($AC116,0,0,1,$CB$2),OFFSET(Profiles!$K$28,($Z116-1)*(Profiles!$I$26+1)+DA$4-SSSModel!$C$3+1,0,1,$CB$2)),
     IF(SSSModel!$C$4="ECC",$EA116*$EB116*SUMPRODUCT(OFFSET($AC116,0,MAX(0,DA$4-$DZ116-$CA$4+1),1,MIN($DZ116,DA$4-$CA$4+1)),OFFSET(Escalation!$K$24,($Y116-1)*(Escalation!$I$22+1)+DA$4-SSSModel!$C$3+1,MAX(0,DA$4-$DZ116-$CA$4+1),1,MIN($DZ116,DA$4-$CA$4+1))),
     IF(SSSModel!$C$4="PV",BC116*$EA116*(1+SSSModel!$C$2),
     IF(SSSModel!$C$4="FCR",$EC116*SUM(OFFSET($AC116,0,MAX(DA$4-$AC$4-$DZ116+1,0),1,MIN($DZ116,DA$4-$AC$4+1))),0)))),
SUM($AC116:$BZ116)*
     IF(SSSModel!$C$4="RR",OFFSET(Profiles!$K$2,$Z116,MAX(Profiles!$C$2,BC$4-$W116)),
     IF(SSSModel!$C$4="ECC",$EA116*$EB116*IF(MAX(Escalation!$C$2,BC$4-$W116)&gt;$DZ116-1,0,OFFSET(Escalation!$K$2,$Y116,MAX(Escalation!$C$2,BC$4-$W116))),
     IF(SSSModel!$C$4="PV",IF(DA$4=$W116,$EA116*(1+SSSModel!$C$2),0),
     IF(SSSModel!$C$4="FCR",IF(AND(DA$4&gt;=$W116,OFFSET(Profiles!$K$2,$Z116,MAX(Profiles!$C$2,BC$4-$W116))&gt;0),$EC116,0),0))))))</f>
        <v>0</v>
      </c>
      <c r="DB116" s="135">
        <f ca="1">IF(OR($Z116=0,SSSModel!$C$4="CF"),BD116,
IF(LEFT($V116,3)="ON_",
     IF(SSSModel!$C$4="RR",SUMPRODUCT(OFFSET($AC116,0,0,1,$CB$2),OFFSET(Profiles!$K$28,($Z116-1)*(Profiles!$I$26+1)+DB$4-SSSModel!$C$3+1,0,1,$CB$2)),
     IF(SSSModel!$C$4="ECC",$EA116*$EB116*SUMPRODUCT(OFFSET($AC116,0,MAX(0,DB$4-$DZ116-$CA$4+1),1,MIN($DZ116,DB$4-$CA$4+1)),OFFSET(Escalation!$K$24,($Y116-1)*(Escalation!$I$22+1)+DB$4-SSSModel!$C$3+1,MAX(0,DB$4-$DZ116-$CA$4+1),1,MIN($DZ116,DB$4-$CA$4+1))),
     IF(SSSModel!$C$4="PV",BD116*$EA116*(1+SSSModel!$C$2),
     IF(SSSModel!$C$4="FCR",$EC116*SUM(OFFSET($AC116,0,MAX(DB$4-$AC$4-$DZ116+1,0),1,MIN($DZ116,DB$4-$AC$4+1))),0)))),
SUM($AC116:$BZ116)*
     IF(SSSModel!$C$4="RR",OFFSET(Profiles!$K$2,$Z116,MAX(Profiles!$C$2,BD$4-$W116)),
     IF(SSSModel!$C$4="ECC",$EA116*$EB116*IF(MAX(Escalation!$C$2,BD$4-$W116)&gt;$DZ116-1,0,OFFSET(Escalation!$K$2,$Y116,MAX(Escalation!$C$2,BD$4-$W116))),
     IF(SSSModel!$C$4="PV",IF(DB$4=$W116,$EA116*(1+SSSModel!$C$2),0),
     IF(SSSModel!$C$4="FCR",IF(AND(DB$4&gt;=$W116,OFFSET(Profiles!$K$2,$Z116,MAX(Profiles!$C$2,BD$4-$W116))&gt;0),$EC116,0),0))))))</f>
        <v>0</v>
      </c>
      <c r="DC116" s="135">
        <f ca="1">IF(OR($Z116=0,SSSModel!$C$4="CF"),BE116,
IF(LEFT($V116,3)="ON_",
     IF(SSSModel!$C$4="RR",SUMPRODUCT(OFFSET($AC116,0,0,1,$CB$2),OFFSET(Profiles!$K$28,($Z116-1)*(Profiles!$I$26+1)+DC$4-SSSModel!$C$3+1,0,1,$CB$2)),
     IF(SSSModel!$C$4="ECC",$EA116*$EB116*SUMPRODUCT(OFFSET($AC116,0,MAX(0,DC$4-$DZ116-$CA$4+1),1,MIN($DZ116,DC$4-$CA$4+1)),OFFSET(Escalation!$K$24,($Y116-1)*(Escalation!$I$22+1)+DC$4-SSSModel!$C$3+1,MAX(0,DC$4-$DZ116-$CA$4+1),1,MIN($DZ116,DC$4-$CA$4+1))),
     IF(SSSModel!$C$4="PV",BE116*$EA116*(1+SSSModel!$C$2),
     IF(SSSModel!$C$4="FCR",$EC116*SUM(OFFSET($AC116,0,MAX(DC$4-$AC$4-$DZ116+1,0),1,MIN($DZ116,DC$4-$AC$4+1))),0)))),
SUM($AC116:$BZ116)*
     IF(SSSModel!$C$4="RR",OFFSET(Profiles!$K$2,$Z116,MAX(Profiles!$C$2,BE$4-$W116)),
     IF(SSSModel!$C$4="ECC",$EA116*$EB116*IF(MAX(Escalation!$C$2,BE$4-$W116)&gt;$DZ116-1,0,OFFSET(Escalation!$K$2,$Y116,MAX(Escalation!$C$2,BE$4-$W116))),
     IF(SSSModel!$C$4="PV",IF(DC$4=$W116,$EA116*(1+SSSModel!$C$2),0),
     IF(SSSModel!$C$4="FCR",IF(AND(DC$4&gt;=$W116,OFFSET(Profiles!$K$2,$Z116,MAX(Profiles!$C$2,BE$4-$W116))&gt;0),$EC116,0),0))))))</f>
        <v>0</v>
      </c>
      <c r="DD116" s="135">
        <f ca="1">IF(OR($Z116=0,SSSModel!$C$4="CF"),BF116,
IF(LEFT($V116,3)="ON_",
     IF(SSSModel!$C$4="RR",SUMPRODUCT(OFFSET($AC116,0,0,1,$CB$2),OFFSET(Profiles!$K$28,($Z116-1)*(Profiles!$I$26+1)+DD$4-SSSModel!$C$3+1,0,1,$CB$2)),
     IF(SSSModel!$C$4="ECC",$EA116*$EB116*SUMPRODUCT(OFFSET($AC116,0,MAX(0,DD$4-$DZ116-$CA$4+1),1,MIN($DZ116,DD$4-$CA$4+1)),OFFSET(Escalation!$K$24,($Y116-1)*(Escalation!$I$22+1)+DD$4-SSSModel!$C$3+1,MAX(0,DD$4-$DZ116-$CA$4+1),1,MIN($DZ116,DD$4-$CA$4+1))),
     IF(SSSModel!$C$4="PV",BF116*$EA116*(1+SSSModel!$C$2),
     IF(SSSModel!$C$4="FCR",$EC116*SUM(OFFSET($AC116,0,MAX(DD$4-$AC$4-$DZ116+1,0),1,MIN($DZ116,DD$4-$AC$4+1))),0)))),
SUM($AC116:$BZ116)*
     IF(SSSModel!$C$4="RR",OFFSET(Profiles!$K$2,$Z116,MAX(Profiles!$C$2,BF$4-$W116)),
     IF(SSSModel!$C$4="ECC",$EA116*$EB116*IF(MAX(Escalation!$C$2,BF$4-$W116)&gt;$DZ116-1,0,OFFSET(Escalation!$K$2,$Y116,MAX(Escalation!$C$2,BF$4-$W116))),
     IF(SSSModel!$C$4="PV",IF(DD$4=$W116,$EA116*(1+SSSModel!$C$2),0),
     IF(SSSModel!$C$4="FCR",IF(AND(DD$4&gt;=$W116,OFFSET(Profiles!$K$2,$Z116,MAX(Profiles!$C$2,BF$4-$W116))&gt;0),$EC116,0),0))))))</f>
        <v>0</v>
      </c>
      <c r="DE116" s="135">
        <f ca="1">IF(OR($Z116=0,SSSModel!$C$4="CF"),BG116,
IF(LEFT($V116,3)="ON_",
     IF(SSSModel!$C$4="RR",SUMPRODUCT(OFFSET($AC116,0,0,1,$CB$2),OFFSET(Profiles!$K$28,($Z116-1)*(Profiles!$I$26+1)+DE$4-SSSModel!$C$3+1,0,1,$CB$2)),
     IF(SSSModel!$C$4="ECC",$EA116*$EB116*SUMPRODUCT(OFFSET($AC116,0,MAX(0,DE$4-$DZ116-$CA$4+1),1,MIN($DZ116,DE$4-$CA$4+1)),OFFSET(Escalation!$K$24,($Y116-1)*(Escalation!$I$22+1)+DE$4-SSSModel!$C$3+1,MAX(0,DE$4-$DZ116-$CA$4+1),1,MIN($DZ116,DE$4-$CA$4+1))),
     IF(SSSModel!$C$4="PV",BG116*$EA116*(1+SSSModel!$C$2),
     IF(SSSModel!$C$4="FCR",$EC116*SUM(OFFSET($AC116,0,MAX(DE$4-$AC$4-$DZ116+1,0),1,MIN($DZ116,DE$4-$AC$4+1))),0)))),
SUM($AC116:$BZ116)*
     IF(SSSModel!$C$4="RR",OFFSET(Profiles!$K$2,$Z116,MAX(Profiles!$C$2,BG$4-$W116)),
     IF(SSSModel!$C$4="ECC",$EA116*$EB116*IF(MAX(Escalation!$C$2,BG$4-$W116)&gt;$DZ116-1,0,OFFSET(Escalation!$K$2,$Y116,MAX(Escalation!$C$2,BG$4-$W116))),
     IF(SSSModel!$C$4="PV",IF(DE$4=$W116,$EA116*(1+SSSModel!$C$2),0),
     IF(SSSModel!$C$4="FCR",IF(AND(DE$4&gt;=$W116,OFFSET(Profiles!$K$2,$Z116,MAX(Profiles!$C$2,BG$4-$W116))&gt;0),$EC116,0),0))))))</f>
        <v>0</v>
      </c>
      <c r="DF116" s="135">
        <f ca="1">IF(OR($Z116=0,SSSModel!$C$4="CF"),BH116,
IF(LEFT($V116,3)="ON_",
     IF(SSSModel!$C$4="RR",SUMPRODUCT(OFFSET($AC116,0,0,1,$CB$2),OFFSET(Profiles!$K$28,($Z116-1)*(Profiles!$I$26+1)+DF$4-SSSModel!$C$3+1,0,1,$CB$2)),
     IF(SSSModel!$C$4="ECC",$EA116*$EB116*SUMPRODUCT(OFFSET($AC116,0,MAX(0,DF$4-$DZ116-$CA$4+1),1,MIN($DZ116,DF$4-$CA$4+1)),OFFSET(Escalation!$K$24,($Y116-1)*(Escalation!$I$22+1)+DF$4-SSSModel!$C$3+1,MAX(0,DF$4-$DZ116-$CA$4+1),1,MIN($DZ116,DF$4-$CA$4+1))),
     IF(SSSModel!$C$4="PV",BH116*$EA116*(1+SSSModel!$C$2),
     IF(SSSModel!$C$4="FCR",$EC116*SUM(OFFSET($AC116,0,MAX(DF$4-$AC$4-$DZ116+1,0),1,MIN($DZ116,DF$4-$AC$4+1))),0)))),
SUM($AC116:$BZ116)*
     IF(SSSModel!$C$4="RR",OFFSET(Profiles!$K$2,$Z116,MAX(Profiles!$C$2,BH$4-$W116)),
     IF(SSSModel!$C$4="ECC",$EA116*$EB116*IF(MAX(Escalation!$C$2,BH$4-$W116)&gt;$DZ116-1,0,OFFSET(Escalation!$K$2,$Y116,MAX(Escalation!$C$2,BH$4-$W116))),
     IF(SSSModel!$C$4="PV",IF(DF$4=$W116,$EA116*(1+SSSModel!$C$2),0),
     IF(SSSModel!$C$4="FCR",IF(AND(DF$4&gt;=$W116,OFFSET(Profiles!$K$2,$Z116,MAX(Profiles!$C$2,BH$4-$W116))&gt;0),$EC116,0),0))))))</f>
        <v>0</v>
      </c>
      <c r="DG116" s="135">
        <f ca="1">IF(OR($Z116=0,SSSModel!$C$4="CF"),BI116,
IF(LEFT($V116,3)="ON_",
     IF(SSSModel!$C$4="RR",SUMPRODUCT(OFFSET($AC116,0,0,1,$CB$2),OFFSET(Profiles!$K$28,($Z116-1)*(Profiles!$I$26+1)+DG$4-SSSModel!$C$3+1,0,1,$CB$2)),
     IF(SSSModel!$C$4="ECC",$EA116*$EB116*SUMPRODUCT(OFFSET($AC116,0,MAX(0,DG$4-$DZ116-$CA$4+1),1,MIN($DZ116,DG$4-$CA$4+1)),OFFSET(Escalation!$K$24,($Y116-1)*(Escalation!$I$22+1)+DG$4-SSSModel!$C$3+1,MAX(0,DG$4-$DZ116-$CA$4+1),1,MIN($DZ116,DG$4-$CA$4+1))),
     IF(SSSModel!$C$4="PV",BI116*$EA116*(1+SSSModel!$C$2),
     IF(SSSModel!$C$4="FCR",$EC116*SUM(OFFSET($AC116,0,MAX(DG$4-$AC$4-$DZ116+1,0),1,MIN($DZ116,DG$4-$AC$4+1))),0)))),
SUM($AC116:$BZ116)*
     IF(SSSModel!$C$4="RR",OFFSET(Profiles!$K$2,$Z116,MAX(Profiles!$C$2,BI$4-$W116)),
     IF(SSSModel!$C$4="ECC",$EA116*$EB116*IF(MAX(Escalation!$C$2,BI$4-$W116)&gt;$DZ116-1,0,OFFSET(Escalation!$K$2,$Y116,MAX(Escalation!$C$2,BI$4-$W116))),
     IF(SSSModel!$C$4="PV",IF(DG$4=$W116,$EA116*(1+SSSModel!$C$2),0),
     IF(SSSModel!$C$4="FCR",IF(AND(DG$4&gt;=$W116,OFFSET(Profiles!$K$2,$Z116,MAX(Profiles!$C$2,BI$4-$W116))&gt;0),$EC116,0),0))))))</f>
        <v>0</v>
      </c>
      <c r="DH116" s="135">
        <f ca="1">IF(OR($Z116=0,SSSModel!$C$4="CF"),BJ116,
IF(LEFT($V116,3)="ON_",
     IF(SSSModel!$C$4="RR",SUMPRODUCT(OFFSET($AC116,0,0,1,$CB$2),OFFSET(Profiles!$K$28,($Z116-1)*(Profiles!$I$26+1)+DH$4-SSSModel!$C$3+1,0,1,$CB$2)),
     IF(SSSModel!$C$4="ECC",$EA116*$EB116*SUMPRODUCT(OFFSET($AC116,0,MAX(0,DH$4-$DZ116-$CA$4+1),1,MIN($DZ116,DH$4-$CA$4+1)),OFFSET(Escalation!$K$24,($Y116-1)*(Escalation!$I$22+1)+DH$4-SSSModel!$C$3+1,MAX(0,DH$4-$DZ116-$CA$4+1),1,MIN($DZ116,DH$4-$CA$4+1))),
     IF(SSSModel!$C$4="PV",BJ116*$EA116*(1+SSSModel!$C$2),
     IF(SSSModel!$C$4="FCR",$EC116*SUM(OFFSET($AC116,0,MAX(DH$4-$AC$4-$DZ116+1,0),1,MIN($DZ116,DH$4-$AC$4+1))),0)))),
SUM($AC116:$BZ116)*
     IF(SSSModel!$C$4="RR",OFFSET(Profiles!$K$2,$Z116,MAX(Profiles!$C$2,BJ$4-$W116)),
     IF(SSSModel!$C$4="ECC",$EA116*$EB116*IF(MAX(Escalation!$C$2,BJ$4-$W116)&gt;$DZ116-1,0,OFFSET(Escalation!$K$2,$Y116,MAX(Escalation!$C$2,BJ$4-$W116))),
     IF(SSSModel!$C$4="PV",IF(DH$4=$W116,$EA116*(1+SSSModel!$C$2),0),
     IF(SSSModel!$C$4="FCR",IF(AND(DH$4&gt;=$W116,OFFSET(Profiles!$K$2,$Z116,MAX(Profiles!$C$2,BJ$4-$W116))&gt;0),$EC116,0),0))))))</f>
        <v>0</v>
      </c>
      <c r="DI116" s="135">
        <f ca="1">IF(OR($Z116=0,SSSModel!$C$4="CF"),BK116,
IF(LEFT($V116,3)="ON_",
     IF(SSSModel!$C$4="RR",SUMPRODUCT(OFFSET($AC116,0,0,1,$CB$2),OFFSET(Profiles!$K$28,($Z116-1)*(Profiles!$I$26+1)+DI$4-SSSModel!$C$3+1,0,1,$CB$2)),
     IF(SSSModel!$C$4="ECC",$EA116*$EB116*SUMPRODUCT(OFFSET($AC116,0,MAX(0,DI$4-$DZ116-$CA$4+1),1,MIN($DZ116,DI$4-$CA$4+1)),OFFSET(Escalation!$K$24,($Y116-1)*(Escalation!$I$22+1)+DI$4-SSSModel!$C$3+1,MAX(0,DI$4-$DZ116-$CA$4+1),1,MIN($DZ116,DI$4-$CA$4+1))),
     IF(SSSModel!$C$4="PV",BK116*$EA116*(1+SSSModel!$C$2),
     IF(SSSModel!$C$4="FCR",$EC116*SUM(OFFSET($AC116,0,MAX(DI$4-$AC$4-$DZ116+1,0),1,MIN($DZ116,DI$4-$AC$4+1))),0)))),
SUM($AC116:$BZ116)*
     IF(SSSModel!$C$4="RR",OFFSET(Profiles!$K$2,$Z116,MAX(Profiles!$C$2,BK$4-$W116)),
     IF(SSSModel!$C$4="ECC",$EA116*$EB116*IF(MAX(Escalation!$C$2,BK$4-$W116)&gt;$DZ116-1,0,OFFSET(Escalation!$K$2,$Y116,MAX(Escalation!$C$2,BK$4-$W116))),
     IF(SSSModel!$C$4="PV",IF(DI$4=$W116,$EA116*(1+SSSModel!$C$2),0),
     IF(SSSModel!$C$4="FCR",IF(AND(DI$4&gt;=$W116,OFFSET(Profiles!$K$2,$Z116,MAX(Profiles!$C$2,BK$4-$W116))&gt;0),$EC116,0),0))))))</f>
        <v>0</v>
      </c>
      <c r="DJ116" s="135">
        <f ca="1">IF(OR($Z116=0,SSSModel!$C$4="CF"),BL116,
IF(LEFT($V116,3)="ON_",
     IF(SSSModel!$C$4="RR",SUMPRODUCT(OFFSET($AC116,0,0,1,$CB$2),OFFSET(Profiles!$K$28,($Z116-1)*(Profiles!$I$26+1)+DJ$4-SSSModel!$C$3+1,0,1,$CB$2)),
     IF(SSSModel!$C$4="ECC",$EA116*$EB116*SUMPRODUCT(OFFSET($AC116,0,MAX(0,DJ$4-$DZ116-$CA$4+1),1,MIN($DZ116,DJ$4-$CA$4+1)),OFFSET(Escalation!$K$24,($Y116-1)*(Escalation!$I$22+1)+DJ$4-SSSModel!$C$3+1,MAX(0,DJ$4-$DZ116-$CA$4+1),1,MIN($DZ116,DJ$4-$CA$4+1))),
     IF(SSSModel!$C$4="PV",BL116*$EA116*(1+SSSModel!$C$2),
     IF(SSSModel!$C$4="FCR",$EC116*SUM(OFFSET($AC116,0,MAX(DJ$4-$AC$4-$DZ116+1,0),1,MIN($DZ116,DJ$4-$AC$4+1))),0)))),
SUM($AC116:$BZ116)*
     IF(SSSModel!$C$4="RR",OFFSET(Profiles!$K$2,$Z116,MAX(Profiles!$C$2,BL$4-$W116)),
     IF(SSSModel!$C$4="ECC",$EA116*$EB116*IF(MAX(Escalation!$C$2,BL$4-$W116)&gt;$DZ116-1,0,OFFSET(Escalation!$K$2,$Y116,MAX(Escalation!$C$2,BL$4-$W116))),
     IF(SSSModel!$C$4="PV",IF(DJ$4=$W116,$EA116*(1+SSSModel!$C$2),0),
     IF(SSSModel!$C$4="FCR",IF(AND(DJ$4&gt;=$W116,OFFSET(Profiles!$K$2,$Z116,MAX(Profiles!$C$2,BL$4-$W116))&gt;0),$EC116,0),0))))))</f>
        <v>0</v>
      </c>
      <c r="DK116" s="135">
        <f ca="1">IF(OR($Z116=0,SSSModel!$C$4="CF"),BM116,
IF(LEFT($V116,3)="ON_",
     IF(SSSModel!$C$4="RR",SUMPRODUCT(OFFSET($AC116,0,0,1,$CB$2),OFFSET(Profiles!$K$28,($Z116-1)*(Profiles!$I$26+1)+DK$4-SSSModel!$C$3+1,0,1,$CB$2)),
     IF(SSSModel!$C$4="ECC",$EA116*$EB116*SUMPRODUCT(OFFSET($AC116,0,MAX(0,DK$4-$DZ116-$CA$4+1),1,MIN($DZ116,DK$4-$CA$4+1)),OFFSET(Escalation!$K$24,($Y116-1)*(Escalation!$I$22+1)+DK$4-SSSModel!$C$3+1,MAX(0,DK$4-$DZ116-$CA$4+1),1,MIN($DZ116,DK$4-$CA$4+1))),
     IF(SSSModel!$C$4="PV",BM116*$EA116*(1+SSSModel!$C$2),
     IF(SSSModel!$C$4="FCR",$EC116*SUM(OFFSET($AC116,0,MAX(DK$4-$AC$4-$DZ116+1,0),1,MIN($DZ116,DK$4-$AC$4+1))),0)))),
SUM($AC116:$BZ116)*
     IF(SSSModel!$C$4="RR",OFFSET(Profiles!$K$2,$Z116,MAX(Profiles!$C$2,BM$4-$W116)),
     IF(SSSModel!$C$4="ECC",$EA116*$EB116*IF(MAX(Escalation!$C$2,BM$4-$W116)&gt;$DZ116-1,0,OFFSET(Escalation!$K$2,$Y116,MAX(Escalation!$C$2,BM$4-$W116))),
     IF(SSSModel!$C$4="PV",IF(DK$4=$W116,$EA116*(1+SSSModel!$C$2),0),
     IF(SSSModel!$C$4="FCR",IF(AND(DK$4&gt;=$W116,OFFSET(Profiles!$K$2,$Z116,MAX(Profiles!$C$2,BM$4-$W116))&gt;0),$EC116,0),0))))))</f>
        <v>0</v>
      </c>
      <c r="DL116" s="135">
        <f ca="1">IF(OR($Z116=0,SSSModel!$C$4="CF"),BN116,
IF(LEFT($V116,3)="ON_",
     IF(SSSModel!$C$4="RR",SUMPRODUCT(OFFSET($AC116,0,0,1,$CB$2),OFFSET(Profiles!$K$28,($Z116-1)*(Profiles!$I$26+1)+DL$4-SSSModel!$C$3+1,0,1,$CB$2)),
     IF(SSSModel!$C$4="ECC",$EA116*$EB116*SUMPRODUCT(OFFSET($AC116,0,MAX(0,DL$4-$DZ116-$CA$4+1),1,MIN($DZ116,DL$4-$CA$4+1)),OFFSET(Escalation!$K$24,($Y116-1)*(Escalation!$I$22+1)+DL$4-SSSModel!$C$3+1,MAX(0,DL$4-$DZ116-$CA$4+1),1,MIN($DZ116,DL$4-$CA$4+1))),
     IF(SSSModel!$C$4="PV",BN116*$EA116*(1+SSSModel!$C$2),
     IF(SSSModel!$C$4="FCR",$EC116*SUM(OFFSET($AC116,0,MAX(DL$4-$AC$4-$DZ116+1,0),1,MIN($DZ116,DL$4-$AC$4+1))),0)))),
SUM($AC116:$BZ116)*
     IF(SSSModel!$C$4="RR",OFFSET(Profiles!$K$2,$Z116,MAX(Profiles!$C$2,BN$4-$W116)),
     IF(SSSModel!$C$4="ECC",$EA116*$EB116*IF(MAX(Escalation!$C$2,BN$4-$W116)&gt;$DZ116-1,0,OFFSET(Escalation!$K$2,$Y116,MAX(Escalation!$C$2,BN$4-$W116))),
     IF(SSSModel!$C$4="PV",IF(DL$4=$W116,$EA116*(1+SSSModel!$C$2),0),
     IF(SSSModel!$C$4="FCR",IF(AND(DL$4&gt;=$W116,OFFSET(Profiles!$K$2,$Z116,MAX(Profiles!$C$2,BN$4-$W116))&gt;0),$EC116,0),0))))))</f>
        <v>0</v>
      </c>
      <c r="DM116" s="135">
        <f ca="1">IF(OR($Z116=0,SSSModel!$C$4="CF"),BO116,
IF(LEFT($V116,3)="ON_",
     IF(SSSModel!$C$4="RR",SUMPRODUCT(OFFSET($AC116,0,0,1,$CB$2),OFFSET(Profiles!$K$28,($Z116-1)*(Profiles!$I$26+1)+DM$4-SSSModel!$C$3+1,0,1,$CB$2)),
     IF(SSSModel!$C$4="ECC",$EA116*$EB116*SUMPRODUCT(OFFSET($AC116,0,MAX(0,DM$4-$DZ116-$CA$4+1),1,MIN($DZ116,DM$4-$CA$4+1)),OFFSET(Escalation!$K$24,($Y116-1)*(Escalation!$I$22+1)+DM$4-SSSModel!$C$3+1,MAX(0,DM$4-$DZ116-$CA$4+1),1,MIN($DZ116,DM$4-$CA$4+1))),
     IF(SSSModel!$C$4="PV",BO116*$EA116*(1+SSSModel!$C$2),
     IF(SSSModel!$C$4="FCR",$EC116*SUM(OFFSET($AC116,0,MAX(DM$4-$AC$4-$DZ116+1,0),1,MIN($DZ116,DM$4-$AC$4+1))),0)))),
SUM($AC116:$BZ116)*
     IF(SSSModel!$C$4="RR",OFFSET(Profiles!$K$2,$Z116,MAX(Profiles!$C$2,BO$4-$W116)),
     IF(SSSModel!$C$4="ECC",$EA116*$EB116*IF(MAX(Escalation!$C$2,BO$4-$W116)&gt;$DZ116-1,0,OFFSET(Escalation!$K$2,$Y116,MAX(Escalation!$C$2,BO$4-$W116))),
     IF(SSSModel!$C$4="PV",IF(DM$4=$W116,$EA116*(1+SSSModel!$C$2),0),
     IF(SSSModel!$C$4="FCR",IF(AND(DM$4&gt;=$W116,OFFSET(Profiles!$K$2,$Z116,MAX(Profiles!$C$2,BO$4-$W116))&gt;0),$EC116,0),0))))))</f>
        <v>0</v>
      </c>
      <c r="DN116" s="135">
        <f ca="1">IF(OR($Z116=0,SSSModel!$C$4="CF"),BP116,
IF(LEFT($V116,3)="ON_",
     IF(SSSModel!$C$4="RR",SUMPRODUCT(OFFSET($AC116,0,0,1,$CB$2),OFFSET(Profiles!$K$28,($Z116-1)*(Profiles!$I$26+1)+DN$4-SSSModel!$C$3+1,0,1,$CB$2)),
     IF(SSSModel!$C$4="ECC",$EA116*$EB116*SUMPRODUCT(OFFSET($AC116,0,MAX(0,DN$4-$DZ116-$CA$4+1),1,MIN($DZ116,DN$4-$CA$4+1)),OFFSET(Escalation!$K$24,($Y116-1)*(Escalation!$I$22+1)+DN$4-SSSModel!$C$3+1,MAX(0,DN$4-$DZ116-$CA$4+1),1,MIN($DZ116,DN$4-$CA$4+1))),
     IF(SSSModel!$C$4="PV",BP116*$EA116*(1+SSSModel!$C$2),
     IF(SSSModel!$C$4="FCR",$EC116*SUM(OFFSET($AC116,0,MAX(DN$4-$AC$4-$DZ116+1,0),1,MIN($DZ116,DN$4-$AC$4+1))),0)))),
SUM($AC116:$BZ116)*
     IF(SSSModel!$C$4="RR",OFFSET(Profiles!$K$2,$Z116,MAX(Profiles!$C$2,BP$4-$W116)),
     IF(SSSModel!$C$4="ECC",$EA116*$EB116*IF(MAX(Escalation!$C$2,BP$4-$W116)&gt;$DZ116-1,0,OFFSET(Escalation!$K$2,$Y116,MAX(Escalation!$C$2,BP$4-$W116))),
     IF(SSSModel!$C$4="PV",IF(DN$4=$W116,$EA116*(1+SSSModel!$C$2),0),
     IF(SSSModel!$C$4="FCR",IF(AND(DN$4&gt;=$W116,OFFSET(Profiles!$K$2,$Z116,MAX(Profiles!$C$2,BP$4-$W116))&gt;0),$EC116,0),0))))))</f>
        <v>0</v>
      </c>
      <c r="DO116" s="135">
        <f ca="1">IF(OR($Z116=0,SSSModel!$C$4="CF"),BQ116,
IF(LEFT($V116,3)="ON_",
     IF(SSSModel!$C$4="RR",SUMPRODUCT(OFFSET($AC116,0,0,1,$CB$2),OFFSET(Profiles!$K$28,($Z116-1)*(Profiles!$I$26+1)+DO$4-SSSModel!$C$3+1,0,1,$CB$2)),
     IF(SSSModel!$C$4="ECC",$EA116*$EB116*SUMPRODUCT(OFFSET($AC116,0,MAX(0,DO$4-$DZ116-$CA$4+1),1,MIN($DZ116,DO$4-$CA$4+1)),OFFSET(Escalation!$K$24,($Y116-1)*(Escalation!$I$22+1)+DO$4-SSSModel!$C$3+1,MAX(0,DO$4-$DZ116-$CA$4+1),1,MIN($DZ116,DO$4-$CA$4+1))),
     IF(SSSModel!$C$4="PV",BQ116*$EA116*(1+SSSModel!$C$2),
     IF(SSSModel!$C$4="FCR",$EC116*SUM(OFFSET($AC116,0,MAX(DO$4-$AC$4-$DZ116+1,0),1,MIN($DZ116,DO$4-$AC$4+1))),0)))),
SUM($AC116:$BZ116)*
     IF(SSSModel!$C$4="RR",OFFSET(Profiles!$K$2,$Z116,MAX(Profiles!$C$2,BQ$4-$W116)),
     IF(SSSModel!$C$4="ECC",$EA116*$EB116*IF(MAX(Escalation!$C$2,BQ$4-$W116)&gt;$DZ116-1,0,OFFSET(Escalation!$K$2,$Y116,MAX(Escalation!$C$2,BQ$4-$W116))),
     IF(SSSModel!$C$4="PV",IF(DO$4=$W116,$EA116*(1+SSSModel!$C$2),0),
     IF(SSSModel!$C$4="FCR",IF(AND(DO$4&gt;=$W116,OFFSET(Profiles!$K$2,$Z116,MAX(Profiles!$C$2,BQ$4-$W116))&gt;0),$EC116,0),0))))))</f>
        <v>0</v>
      </c>
      <c r="DP116" s="135">
        <f ca="1">IF(OR($Z116=0,SSSModel!$C$4="CF"),BR116,
IF(LEFT($V116,3)="ON_",
     IF(SSSModel!$C$4="RR",SUMPRODUCT(OFFSET($AC116,0,0,1,$CB$2),OFFSET(Profiles!$K$28,($Z116-1)*(Profiles!$I$26+1)+DP$4-SSSModel!$C$3+1,0,1,$CB$2)),
     IF(SSSModel!$C$4="ECC",$EA116*$EB116*SUMPRODUCT(OFFSET($AC116,0,MAX(0,DP$4-$DZ116-$CA$4+1),1,MIN($DZ116,DP$4-$CA$4+1)),OFFSET(Escalation!$K$24,($Y116-1)*(Escalation!$I$22+1)+DP$4-SSSModel!$C$3+1,MAX(0,DP$4-$DZ116-$CA$4+1),1,MIN($DZ116,DP$4-$CA$4+1))),
     IF(SSSModel!$C$4="PV",BR116*$EA116*(1+SSSModel!$C$2),
     IF(SSSModel!$C$4="FCR",$EC116*SUM(OFFSET($AC116,0,MAX(DP$4-$AC$4-$DZ116+1,0),1,MIN($DZ116,DP$4-$AC$4+1))),0)))),
SUM($AC116:$BZ116)*
     IF(SSSModel!$C$4="RR",OFFSET(Profiles!$K$2,$Z116,MAX(Profiles!$C$2,BR$4-$W116)),
     IF(SSSModel!$C$4="ECC",$EA116*$EB116*IF(MAX(Escalation!$C$2,BR$4-$W116)&gt;$DZ116-1,0,OFFSET(Escalation!$K$2,$Y116,MAX(Escalation!$C$2,BR$4-$W116))),
     IF(SSSModel!$C$4="PV",IF(DP$4=$W116,$EA116*(1+SSSModel!$C$2),0),
     IF(SSSModel!$C$4="FCR",IF(AND(DP$4&gt;=$W116,OFFSET(Profiles!$K$2,$Z116,MAX(Profiles!$C$2,BR$4-$W116))&gt;0),$EC116,0),0))))))</f>
        <v>0</v>
      </c>
      <c r="DQ116" s="135">
        <f ca="1">IF(OR($Z116=0,SSSModel!$C$4="CF"),BS116,
IF(LEFT($V116,3)="ON_",
     IF(SSSModel!$C$4="RR",SUMPRODUCT(OFFSET($AC116,0,0,1,$CB$2),OFFSET(Profiles!$K$28,($Z116-1)*(Profiles!$I$26+1)+DQ$4-SSSModel!$C$3+1,0,1,$CB$2)),
     IF(SSSModel!$C$4="ECC",$EA116*$EB116*SUMPRODUCT(OFFSET($AC116,0,MAX(0,DQ$4-$DZ116-$CA$4+1),1,MIN($DZ116,DQ$4-$CA$4+1)),OFFSET(Escalation!$K$24,($Y116-1)*(Escalation!$I$22+1)+DQ$4-SSSModel!$C$3+1,MAX(0,DQ$4-$DZ116-$CA$4+1),1,MIN($DZ116,DQ$4-$CA$4+1))),
     IF(SSSModel!$C$4="PV",BS116*$EA116*(1+SSSModel!$C$2),
     IF(SSSModel!$C$4="FCR",$EC116*SUM(OFFSET($AC116,0,MAX(DQ$4-$AC$4-$DZ116+1,0),1,MIN($DZ116,DQ$4-$AC$4+1))),0)))),
SUM($AC116:$BZ116)*
     IF(SSSModel!$C$4="RR",OFFSET(Profiles!$K$2,$Z116,MAX(Profiles!$C$2,BS$4-$W116)),
     IF(SSSModel!$C$4="ECC",$EA116*$EB116*IF(MAX(Escalation!$C$2,BS$4-$W116)&gt;$DZ116-1,0,OFFSET(Escalation!$K$2,$Y116,MAX(Escalation!$C$2,BS$4-$W116))),
     IF(SSSModel!$C$4="PV",IF(DQ$4=$W116,$EA116*(1+SSSModel!$C$2),0),
     IF(SSSModel!$C$4="FCR",IF(AND(DQ$4&gt;=$W116,OFFSET(Profiles!$K$2,$Z116,MAX(Profiles!$C$2,BS$4-$W116))&gt;0),$EC116,0),0))))))</f>
        <v>0</v>
      </c>
      <c r="DR116" s="135">
        <f ca="1">IF(OR($Z116=0,SSSModel!$C$4="CF"),BT116,
IF(LEFT($V116,3)="ON_",
     IF(SSSModel!$C$4="RR",SUMPRODUCT(OFFSET($AC116,0,0,1,$CB$2),OFFSET(Profiles!$K$28,($Z116-1)*(Profiles!$I$26+1)+DR$4-SSSModel!$C$3+1,0,1,$CB$2)),
     IF(SSSModel!$C$4="ECC",$EA116*$EB116*SUMPRODUCT(OFFSET($AC116,0,MAX(0,DR$4-$DZ116-$CA$4+1),1,MIN($DZ116,DR$4-$CA$4+1)),OFFSET(Escalation!$K$24,($Y116-1)*(Escalation!$I$22+1)+DR$4-SSSModel!$C$3+1,MAX(0,DR$4-$DZ116-$CA$4+1),1,MIN($DZ116,DR$4-$CA$4+1))),
     IF(SSSModel!$C$4="PV",BT116*$EA116*(1+SSSModel!$C$2),
     IF(SSSModel!$C$4="FCR",$EC116*SUM(OFFSET($AC116,0,MAX(DR$4-$AC$4-$DZ116+1,0),1,MIN($DZ116,DR$4-$AC$4+1))),0)))),
SUM($AC116:$BZ116)*
     IF(SSSModel!$C$4="RR",OFFSET(Profiles!$K$2,$Z116,MAX(Profiles!$C$2,BT$4-$W116)),
     IF(SSSModel!$C$4="ECC",$EA116*$EB116*IF(MAX(Escalation!$C$2,BT$4-$W116)&gt;$DZ116-1,0,OFFSET(Escalation!$K$2,$Y116,MAX(Escalation!$C$2,BT$4-$W116))),
     IF(SSSModel!$C$4="PV",IF(DR$4=$W116,$EA116*(1+SSSModel!$C$2),0),
     IF(SSSModel!$C$4="FCR",IF(AND(DR$4&gt;=$W116,OFFSET(Profiles!$K$2,$Z116,MAX(Profiles!$C$2,BT$4-$W116))&gt;0),$EC116,0),0))))))</f>
        <v>0</v>
      </c>
      <c r="DS116" s="135">
        <f ca="1">IF(OR($Z116=0,SSSModel!$C$4="CF"),BU116,
IF(LEFT($V116,3)="ON_",
     IF(SSSModel!$C$4="RR",SUMPRODUCT(OFFSET($AC116,0,0,1,$CB$2),OFFSET(Profiles!$K$28,($Z116-1)*(Profiles!$I$26+1)+DS$4-SSSModel!$C$3+1,0,1,$CB$2)),
     IF(SSSModel!$C$4="ECC",$EA116*$EB116*SUMPRODUCT(OFFSET($AC116,0,MAX(0,DS$4-$DZ116-$CA$4+1),1,MIN($DZ116,DS$4-$CA$4+1)),OFFSET(Escalation!$K$24,($Y116-1)*(Escalation!$I$22+1)+DS$4-SSSModel!$C$3+1,MAX(0,DS$4-$DZ116-$CA$4+1),1,MIN($DZ116,DS$4-$CA$4+1))),
     IF(SSSModel!$C$4="PV",BU116*$EA116*(1+SSSModel!$C$2),
     IF(SSSModel!$C$4="FCR",$EC116*SUM(OFFSET($AC116,0,MAX(DS$4-$AC$4-$DZ116+1,0),1,MIN($DZ116,DS$4-$AC$4+1))),0)))),
SUM($AC116:$BZ116)*
     IF(SSSModel!$C$4="RR",OFFSET(Profiles!$K$2,$Z116,MAX(Profiles!$C$2,BU$4-$W116)),
     IF(SSSModel!$C$4="ECC",$EA116*$EB116*IF(MAX(Escalation!$C$2,BU$4-$W116)&gt;$DZ116-1,0,OFFSET(Escalation!$K$2,$Y116,MAX(Escalation!$C$2,BU$4-$W116))),
     IF(SSSModel!$C$4="PV",IF(DS$4=$W116,$EA116*(1+SSSModel!$C$2),0),
     IF(SSSModel!$C$4="FCR",IF(AND(DS$4&gt;=$W116,OFFSET(Profiles!$K$2,$Z116,MAX(Profiles!$C$2,BU$4-$W116))&gt;0),$EC116,0),0))))))</f>
        <v>0</v>
      </c>
      <c r="DT116" s="135">
        <f ca="1">IF(OR($Z116=0,SSSModel!$C$4="CF"),BV116,
IF(LEFT($V116,3)="ON_",
     IF(SSSModel!$C$4="RR",SUMPRODUCT(OFFSET($AC116,0,0,1,$CB$2),OFFSET(Profiles!$K$28,($Z116-1)*(Profiles!$I$26+1)+DT$4-SSSModel!$C$3+1,0,1,$CB$2)),
     IF(SSSModel!$C$4="ECC",$EA116*$EB116*SUMPRODUCT(OFFSET($AC116,0,MAX(0,DT$4-$DZ116-$CA$4+1),1,MIN($DZ116,DT$4-$CA$4+1)),OFFSET(Escalation!$K$24,($Y116-1)*(Escalation!$I$22+1)+DT$4-SSSModel!$C$3+1,MAX(0,DT$4-$DZ116-$CA$4+1),1,MIN($DZ116,DT$4-$CA$4+1))),
     IF(SSSModel!$C$4="PV",BV116*$EA116*(1+SSSModel!$C$2),
     IF(SSSModel!$C$4="FCR",$EC116*SUM(OFFSET($AC116,0,MAX(DT$4-$AC$4-$DZ116+1,0),1,MIN($DZ116,DT$4-$AC$4+1))),0)))),
SUM($AC116:$BZ116)*
     IF(SSSModel!$C$4="RR",OFFSET(Profiles!$K$2,$Z116,MAX(Profiles!$C$2,BV$4-$W116)),
     IF(SSSModel!$C$4="ECC",$EA116*$EB116*IF(MAX(Escalation!$C$2,BV$4-$W116)&gt;$DZ116-1,0,OFFSET(Escalation!$K$2,$Y116,MAX(Escalation!$C$2,BV$4-$W116))),
     IF(SSSModel!$C$4="PV",IF(DT$4=$W116,$EA116*(1+SSSModel!$C$2),0),
     IF(SSSModel!$C$4="FCR",IF(AND(DT$4&gt;=$W116,OFFSET(Profiles!$K$2,$Z116,MAX(Profiles!$C$2,BV$4-$W116))&gt;0),$EC116,0),0))))))</f>
        <v>0</v>
      </c>
      <c r="DU116" s="135">
        <f ca="1">IF(OR($Z116=0,SSSModel!$C$4="CF"),BW116,
IF(LEFT($V116,3)="ON_",
     IF(SSSModel!$C$4="RR",SUMPRODUCT(OFFSET($AC116,0,0,1,$CB$2),OFFSET(Profiles!$K$28,($Z116-1)*(Profiles!$I$26+1)+DU$4-SSSModel!$C$3+1,0,1,$CB$2)),
     IF(SSSModel!$C$4="ECC",$EA116*$EB116*SUMPRODUCT(OFFSET($AC116,0,MAX(0,DU$4-$DZ116-$CA$4+1),1,MIN($DZ116,DU$4-$CA$4+1)),OFFSET(Escalation!$K$24,($Y116-1)*(Escalation!$I$22+1)+DU$4-SSSModel!$C$3+1,MAX(0,DU$4-$DZ116-$CA$4+1),1,MIN($DZ116,DU$4-$CA$4+1))),
     IF(SSSModel!$C$4="PV",BW116*$EA116*(1+SSSModel!$C$2),
     IF(SSSModel!$C$4="FCR",$EC116*SUM(OFFSET($AC116,0,MAX(DU$4-$AC$4-$DZ116+1,0),1,MIN($DZ116,DU$4-$AC$4+1))),0)))),
SUM($AC116:$BZ116)*
     IF(SSSModel!$C$4="RR",OFFSET(Profiles!$K$2,$Z116,MAX(Profiles!$C$2,BW$4-$W116)),
     IF(SSSModel!$C$4="ECC",$EA116*$EB116*IF(MAX(Escalation!$C$2,BW$4-$W116)&gt;$DZ116-1,0,OFFSET(Escalation!$K$2,$Y116,MAX(Escalation!$C$2,BW$4-$W116))),
     IF(SSSModel!$C$4="PV",IF(DU$4=$W116,$EA116*(1+SSSModel!$C$2),0),
     IF(SSSModel!$C$4="FCR",IF(AND(DU$4&gt;=$W116,OFFSET(Profiles!$K$2,$Z116,MAX(Profiles!$C$2,BW$4-$W116))&gt;0),$EC116,0),0))))))</f>
        <v>0</v>
      </c>
      <c r="DV116" s="136">
        <f ca="1">IF(OR($Z116=0,SSSModel!$C$4="CF"),BX116,
IF(LEFT($V116,3)="ON_",
     IF(SSSModel!$C$4="RR",SUMPRODUCT(OFFSET($AC116,0,0,1,$CB$2),OFFSET(Profiles!$K$28,($Z116-1)*(Profiles!$I$26+1)+DV$4-SSSModel!$C$3+1,0,1,$CB$2)),
     IF(SSSModel!$C$4="ECC",$EA116*$EB116*SUMPRODUCT(OFFSET($AC116,0,MAX(0,DV$4-$DZ116-$CA$4+1),1,MIN($DZ116,DV$4-$CA$4+1)),OFFSET(Escalation!$K$24,($Y116-1)*(Escalation!$I$22+1)+DV$4-SSSModel!$C$3+1,MAX(0,DV$4-$DZ116-$CA$4+1),1,MIN($DZ116,DV$4-$CA$4+1))),
     IF(SSSModel!$C$4="PV",BX116*$EA116*(1+SSSModel!$C$2),
     IF(SSSModel!$C$4="FCR",$EC116*SUM(OFFSET($AC116,0,MAX(DV$4-$AC$4-$DZ116+1,0),1,MIN($DZ116,DV$4-$AC$4+1))),0)))),
SUM($AC116:$BZ116)*
     IF(SSSModel!$C$4="RR",OFFSET(Profiles!$K$2,$Z116,MAX(Profiles!$C$2,BX$4-$W116)),
     IF(SSSModel!$C$4="ECC",$EA116*$EB116*IF(MAX(Escalation!$C$2,BX$4-$W116)&gt;$DZ116-1,0,OFFSET(Escalation!$K$2,$Y116,MAX(Escalation!$C$2,BX$4-$W116))),
     IF(SSSModel!$C$4="PV",IF(DV$4=$W116,$EA116*(1+SSSModel!$C$2),0),
     IF(SSSModel!$C$4="FCR",IF(AND(DV$4&gt;=$W116,OFFSET(Profiles!$K$2,$Z116,MAX(Profiles!$C$2,BX$4-$W116))&gt;0),$EC116,0),0))))))</f>
        <v>0</v>
      </c>
      <c r="DW116" s="136">
        <f ca="1">IF(OR($Z116=0,SSSModel!$C$4="CF"),BY116,
IF(LEFT($V116,3)="ON_",
     IF(SSSModel!$C$4="RR",SUMPRODUCT(OFFSET($AC116,0,0,1,$CB$2),OFFSET(Profiles!$K$28,($Z116-1)*(Profiles!$I$26+1)+DW$4-SSSModel!$C$3+1,0,1,$CB$2)),
     IF(SSSModel!$C$4="ECC",$EA116*$EB116*SUMPRODUCT(OFFSET($AC116,0,MAX(0,DW$4-$DZ116-$CA$4+1),1,MIN($DZ116,DW$4-$CA$4+1)),OFFSET(Escalation!$K$24,($Y116-1)*(Escalation!$I$22+1)+DW$4-SSSModel!$C$3+1,MAX(0,DW$4-$DZ116-$CA$4+1),1,MIN($DZ116,DW$4-$CA$4+1))),
     IF(SSSModel!$C$4="PV",BY116*$EA116*(1+SSSModel!$C$2),
     IF(SSSModel!$C$4="FCR",$EC116*SUM(OFFSET($AC116,0,MAX(DW$4-$AC$4-$DZ116+1,0),1,MIN($DZ116,DW$4-$AC$4+1))),0)))),
SUM($AC116:$BZ116)*
     IF(SSSModel!$C$4="RR",OFFSET(Profiles!$K$2,$Z116,MAX(Profiles!$C$2,BY$4-$W116)),
     IF(SSSModel!$C$4="ECC",$EA116*$EB116*IF(MAX(Escalation!$C$2,BY$4-$W116)&gt;$DZ116-1,0,OFFSET(Escalation!$K$2,$Y116,MAX(Escalation!$C$2,BY$4-$W116))),
     IF(SSSModel!$C$4="PV",IF(DW$4=$W116,$EA116*(1+SSSModel!$C$2),0),
     IF(SSSModel!$C$4="FCR",IF(AND(DW$4&gt;=$W116,OFFSET(Profiles!$K$2,$Z116,MAX(Profiles!$C$2,BY$4-$W116))&gt;0),$EC116,0),0))))))</f>
        <v>0</v>
      </c>
      <c r="DX116" s="136">
        <f ca="1">IF(OR($Z116=0,SSSModel!$C$4="CF"),BZ116,
IF(LEFT($V116,3)="ON_",
     IF(SSSModel!$C$4="RR",SUMPRODUCT(OFFSET($AC116,0,0,1,$CB$2),OFFSET(Profiles!$K$28,($Z116-1)*(Profiles!$I$26+1)+DX$4-SSSModel!$C$3+1,0,1,$CB$2)),
     IF(SSSModel!$C$4="ECC",$EA116*$EB116*SUMPRODUCT(OFFSET($AC116,0,MAX(0,DX$4-$DZ116-$CA$4+1),1,MIN($DZ116,DX$4-$CA$4+1)),OFFSET(Escalation!$K$24,($Y116-1)*(Escalation!$I$22+1)+DX$4-SSSModel!$C$3+1,MAX(0,DX$4-$DZ116-$CA$4+1),1,MIN($DZ116,DX$4-$CA$4+1))),
     IF(SSSModel!$C$4="PV",BZ116*$EA116*(1+SSSModel!$C$2),
     IF(SSSModel!$C$4="FCR",$EC116*SUM(OFFSET($AC116,0,MAX(DX$4-$AC$4-$DZ116+1,0),1,MIN($DZ116,DX$4-$AC$4+1))),0)))),
SUM($AC116:$BZ116)*
     IF(SSSModel!$C$4="RR",OFFSET(Profiles!$K$2,$Z116,MAX(Profiles!$C$2,BZ$4-$W116)),
     IF(SSSModel!$C$4="ECC",$EA116*$EB116*IF(MAX(Escalation!$C$2,BZ$4-$W116)&gt;$DZ116-1,0,OFFSET(Escalation!$K$2,$Y116,MAX(Escalation!$C$2,BZ$4-$W116))),
     IF(SSSModel!$C$4="PV",IF(DX$4=$W116,$EA116*(1+SSSModel!$C$2),0),
     IF(SSSModel!$C$4="FCR",IF(AND(DX$4&gt;=$W116,OFFSET(Profiles!$K$2,$Z116,MAX(Profiles!$C$2,BZ$4-$W116))&gt;0),$EC116,0),0))))))</f>
        <v>0</v>
      </c>
      <c r="DY116" s="82">
        <f ca="1">IF($Y116=0,0,OFFSET(Escalation!$B$2,$Y116,0))</f>
        <v>0</v>
      </c>
      <c r="DZ116" s="80">
        <f ca="1">IF($Z116=0,0,COUNTIF(OFFSET(Profiles!$K$2,$Z116,0,1,50),"&gt;0"))</f>
        <v>0</v>
      </c>
      <c r="EA116" s="137">
        <f ca="1">IF($Z116=0,0,SUMPRODUCT(Profiles!$C$20:$BH$20,OFFSET(Profiles!$C$2,$Z116,0,1,Profiles!$B$1)))</f>
        <v>0</v>
      </c>
      <c r="EB116" s="24">
        <f>IF($Z116=0,0,((1-(1+DY116)/(1+SSSModel!$C$2))/(1-((1+DY116)/(1+SSSModel!$C$2))^DZ116))*(1+SSSModel!$C$2))</f>
        <v>0</v>
      </c>
      <c r="EC116" s="24">
        <f>IF($Z116=0,0,-PMT(SSSModel!$C$2,DZ116,EA116))</f>
        <v>0</v>
      </c>
    </row>
    <row r="117" spans="3:133" x14ac:dyDescent="0.35">
      <c r="C117" s="18">
        <f t="shared" si="12"/>
        <v>12</v>
      </c>
      <c r="D117" s="18">
        <f t="shared" si="13"/>
        <v>3</v>
      </c>
      <c r="E117" s="18">
        <f t="shared" ca="1" si="16"/>
        <v>0</v>
      </c>
      <c r="G117" s="25" t="str">
        <f ca="1">IF($E117=0,"",OFFSET(Resources!B$26,$E117,0))</f>
        <v/>
      </c>
      <c r="H117" s="25" t="str">
        <f ca="1">IF($E117=0,"",OFFSET(Resources!C$26,$E117,0))</f>
        <v/>
      </c>
      <c r="I117" s="25" t="str">
        <f ca="1">IF($E117=0,"",OFFSET(Resources!$E$26,$E117,0))</f>
        <v/>
      </c>
      <c r="J117" s="16">
        <v>1</v>
      </c>
      <c r="K117" s="16" t="s">
        <v>150</v>
      </c>
      <c r="L117" s="25" t="str">
        <f ca="1">OFFSET(Resources!$CG$24,0,$C117-1)</f>
        <v>Variable O&amp;M</v>
      </c>
      <c r="M117" s="25" t="str">
        <f ca="1">OFFSET(Resources!$CG$25,0,$C117-1)</f>
        <v>O&amp;M</v>
      </c>
      <c r="N117" s="1">
        <v>1</v>
      </c>
      <c r="O117" s="7">
        <f ca="1">IF($E117=0,0,OFFSET(Resources!$CG$26,$E117,$C117-1))</f>
        <v>0</v>
      </c>
      <c r="P117" s="25" t="str">
        <f ca="1">OFFSET(Resources!$CG$26,0,$C117-1)</f>
        <v>$/Yr</v>
      </c>
      <c r="Q117" s="18">
        <f ca="1">IF($E117=0,0,OFFSET(GenAlts!$W$4,$E117,$D117-1))</f>
        <v>0</v>
      </c>
      <c r="R117" s="1">
        <v>1</v>
      </c>
      <c r="S117" t="str">
        <f ca="1">IF($E117=0,"",OFFSET(Resources!$R$26,$E117,0))</f>
        <v/>
      </c>
      <c r="T117" s="13"/>
      <c r="U117" s="25">
        <f ca="1">IF($E117=0,0,OFFSET(Resources!$AB$26,$E117,($C117-1)*Resources!$CI$20))</f>
        <v>0</v>
      </c>
      <c r="V117" s="1"/>
      <c r="W117">
        <f t="shared" ca="1" si="15"/>
        <v>0</v>
      </c>
      <c r="X117">
        <f>IF(T117="",0,MATCH(T117,Profiles!$A$3:$A$22,0))</f>
        <v>0</v>
      </c>
      <c r="Y117" s="10">
        <f ca="1">IF(U117=0,0,MATCH(U117,Escalation!$A$3:$A$18,0))</f>
        <v>0</v>
      </c>
      <c r="Z117">
        <f>IF(V117="",0,MATCH(V117,Profiles!$A$3:$A$22,0))</f>
        <v>0</v>
      </c>
      <c r="AA117" s="8"/>
      <c r="AB117" s="8">
        <v>0</v>
      </c>
      <c r="AC117" s="72">
        <f ca="1">IF(OR(AC$4&lt;$Q117,AC$4&gt;$Q117+IF($S117="",1000,$S117)-1),0,IF(MOD(AC$4-$Q117,IF($R117="",1000,$R117))=0,$O117,0))*IF($Y117&gt;0,(1+INDEX(Escalation!$B$3:$B$18,$Y117,0))^(AC$4-SSSModel!$C$5),1)*IF($X117=0,1,OFFSET(Profiles!$K$2,$X117,MAX(Profiles!$C$2,AC$4-$Q117)))*IF($AA117=1,(1+SSSModel!#REF!),1)</f>
        <v>0</v>
      </c>
      <c r="AD117" s="72">
        <f ca="1">IF(OR(AD$4&lt;$Q117,AD$4&gt;$Q117+IF($S117="",1000,$S117)-1),0,IF(MOD(AD$4-$Q117,IF($R117="",1000,$R117))=0,$O117,0))*IF($Y117&gt;0,(1+INDEX(Escalation!$B$3:$B$18,$Y117,0))^(AD$4-SSSModel!$C$5),1)*IF($X117=0,1,OFFSET(Profiles!$K$2,$X117,MAX(Profiles!$C$2,AD$4-$Q117)))*IF($AA117=1,(1+SSSModel!#REF!),1)</f>
        <v>0</v>
      </c>
      <c r="AE117" s="72">
        <f ca="1">IF(OR(AE$4&lt;$Q117,AE$4&gt;$Q117+IF($S117="",1000,$S117)-1),0,IF(MOD(AE$4-$Q117,IF($R117="",1000,$R117))=0,$O117,0))*IF($Y117&gt;0,(1+INDEX(Escalation!$B$3:$B$18,$Y117,0))^(AE$4-SSSModel!$C$5),1)*IF($X117=0,1,OFFSET(Profiles!$K$2,$X117,MAX(Profiles!$C$2,AE$4-$Q117)))*IF($AA117=1,(1+SSSModel!#REF!),1)</f>
        <v>0</v>
      </c>
      <c r="AF117" s="72">
        <f ca="1">IF(OR(AF$4&lt;$Q117,AF$4&gt;$Q117+IF($S117="",1000,$S117)-1),0,IF(MOD(AF$4-$Q117,IF($R117="",1000,$R117))=0,$O117,0))*IF($Y117&gt;0,(1+INDEX(Escalation!$B$3:$B$18,$Y117,0))^(AF$4-SSSModel!$C$5),1)*IF($X117=0,1,OFFSET(Profiles!$K$2,$X117,MAX(Profiles!$C$2,AF$4-$Q117)))*IF($AA117=1,(1+SSSModel!#REF!),1)</f>
        <v>0</v>
      </c>
      <c r="AG117" s="72">
        <f ca="1">IF(OR(AG$4&lt;$Q117,AG$4&gt;$Q117+IF($S117="",1000,$S117)-1),0,IF(MOD(AG$4-$Q117,IF($R117="",1000,$R117))=0,$O117,0))*IF($Y117&gt;0,(1+INDEX(Escalation!$B$3:$B$18,$Y117,0))^(AG$4-SSSModel!$C$5),1)*IF($X117=0,1,OFFSET(Profiles!$K$2,$X117,MAX(Profiles!$C$2,AG$4-$Q117)))*IF($AA117=1,(1+SSSModel!#REF!),1)</f>
        <v>0</v>
      </c>
      <c r="AH117" s="72">
        <f ca="1">IF(OR(AH$4&lt;$Q117,AH$4&gt;$Q117+IF($S117="",1000,$S117)-1),0,IF(MOD(AH$4-$Q117,IF($R117="",1000,$R117))=0,$O117,0))*IF($Y117&gt;0,(1+INDEX(Escalation!$B$3:$B$18,$Y117,0))^(AH$4-SSSModel!$C$5),1)*IF($X117=0,1,OFFSET(Profiles!$K$2,$X117,MAX(Profiles!$C$2,AH$4-$Q117)))*IF($AA117=1,(1+SSSModel!#REF!),1)</f>
        <v>0</v>
      </c>
      <c r="AI117" s="72">
        <f ca="1">IF(OR(AI$4&lt;$Q117,AI$4&gt;$Q117+IF($S117="",1000,$S117)-1),0,IF(MOD(AI$4-$Q117,IF($R117="",1000,$R117))=0,$O117,0))*IF($Y117&gt;0,(1+INDEX(Escalation!$B$3:$B$18,$Y117,0))^(AI$4-SSSModel!$C$5),1)*IF($X117=0,1,OFFSET(Profiles!$K$2,$X117,MAX(Profiles!$C$2,AI$4-$Q117)))*IF($AA117=1,(1+SSSModel!#REF!),1)</f>
        <v>0</v>
      </c>
      <c r="AJ117" s="72">
        <f ca="1">IF(OR(AJ$4&lt;$Q117,AJ$4&gt;$Q117+IF($S117="",1000,$S117)-1),0,IF(MOD(AJ$4-$Q117,IF($R117="",1000,$R117))=0,$O117,0))*IF($Y117&gt;0,(1+INDEX(Escalation!$B$3:$B$18,$Y117,0))^(AJ$4-SSSModel!$C$5),1)*IF($X117=0,1,OFFSET(Profiles!$K$2,$X117,MAX(Profiles!$C$2,AJ$4-$Q117)))*IF($AA117=1,(1+SSSModel!#REF!),1)</f>
        <v>0</v>
      </c>
      <c r="AK117" s="72">
        <f ca="1">IF(OR(AK$4&lt;$Q117,AK$4&gt;$Q117+IF($S117="",1000,$S117)-1),0,IF(MOD(AK$4-$Q117,IF($R117="",1000,$R117))=0,$O117,0))*IF($Y117&gt;0,(1+INDEX(Escalation!$B$3:$B$18,$Y117,0))^(AK$4-SSSModel!$C$5),1)*IF($X117=0,1,OFFSET(Profiles!$K$2,$X117,MAX(Profiles!$C$2,AK$4-$Q117)))*IF($AA117=1,(1+SSSModel!#REF!),1)</f>
        <v>0</v>
      </c>
      <c r="AL117" s="72">
        <f ca="1">IF(OR(AL$4&lt;$Q117,AL$4&gt;$Q117+IF($S117="",1000,$S117)-1),0,IF(MOD(AL$4-$Q117,IF($R117="",1000,$R117))=0,$O117,0))*IF($Y117&gt;0,(1+INDEX(Escalation!$B$3:$B$18,$Y117,0))^(AL$4-SSSModel!$C$5),1)*IF($X117=0,1,OFFSET(Profiles!$K$2,$X117,MAX(Profiles!$C$2,AL$4-$Q117)))*IF($AA117=1,(1+SSSModel!#REF!),1)</f>
        <v>0</v>
      </c>
      <c r="AM117" s="72">
        <f ca="1">IF(OR(AM$4&lt;$Q117,AM$4&gt;$Q117+IF($S117="",1000,$S117)-1),0,IF(MOD(AM$4-$Q117,IF($R117="",1000,$R117))=0,$O117,0))*IF($Y117&gt;0,(1+INDEX(Escalation!$B$3:$B$18,$Y117,0))^(AM$4-SSSModel!$C$5),1)*IF($X117=0,1,OFFSET(Profiles!$K$2,$X117,MAX(Profiles!$C$2,AM$4-$Q117)))*IF($AA117=1,(1+SSSModel!#REF!),1)</f>
        <v>0</v>
      </c>
      <c r="AN117" s="72">
        <f ca="1">IF(OR(AN$4&lt;$Q117,AN$4&gt;$Q117+IF($S117="",1000,$S117)-1),0,IF(MOD(AN$4-$Q117,IF($R117="",1000,$R117))=0,$O117,0))*IF($Y117&gt;0,(1+INDEX(Escalation!$B$3:$B$18,$Y117,0))^(AN$4-SSSModel!$C$5),1)*IF($X117=0,1,OFFSET(Profiles!$K$2,$X117,MAX(Profiles!$C$2,AN$4-$Q117)))*IF($AA117=1,(1+SSSModel!#REF!),1)</f>
        <v>0</v>
      </c>
      <c r="AO117" s="72">
        <f ca="1">IF(OR(AO$4&lt;$Q117,AO$4&gt;$Q117+IF($S117="",1000,$S117)-1),0,IF(MOD(AO$4-$Q117,IF($R117="",1000,$R117))=0,$O117,0))*IF($Y117&gt;0,(1+INDEX(Escalation!$B$3:$B$18,$Y117,0))^(AO$4-SSSModel!$C$5),1)*IF($X117=0,1,OFFSET(Profiles!$K$2,$X117,MAX(Profiles!$C$2,AO$4-$Q117)))*IF($AA117=1,(1+SSSModel!#REF!),1)</f>
        <v>0</v>
      </c>
      <c r="AP117" s="72">
        <f ca="1">IF(OR(AP$4&lt;$Q117,AP$4&gt;$Q117+IF($S117="",1000,$S117)-1),0,IF(MOD(AP$4-$Q117,IF($R117="",1000,$R117))=0,$O117,0))*IF($Y117&gt;0,(1+INDEX(Escalation!$B$3:$B$18,$Y117,0))^(AP$4-SSSModel!$C$5),1)*IF($X117=0,1,OFFSET(Profiles!$K$2,$X117,MAX(Profiles!$C$2,AP$4-$Q117)))*IF($AA117=1,(1+SSSModel!#REF!),1)</f>
        <v>0</v>
      </c>
      <c r="AQ117" s="72">
        <f ca="1">IF(OR(AQ$4&lt;$Q117,AQ$4&gt;$Q117+IF($S117="",1000,$S117)-1),0,IF(MOD(AQ$4-$Q117,IF($R117="",1000,$R117))=0,$O117,0))*IF($Y117&gt;0,(1+INDEX(Escalation!$B$3:$B$18,$Y117,0))^(AQ$4-SSSModel!$C$5),1)*IF($X117=0,1,OFFSET(Profiles!$K$2,$X117,MAX(Profiles!$C$2,AQ$4-$Q117)))*IF($AA117=1,(1+SSSModel!#REF!),1)</f>
        <v>0</v>
      </c>
      <c r="AR117" s="72">
        <f ca="1">IF(OR(AR$4&lt;$Q117,AR$4&gt;$Q117+IF($S117="",1000,$S117)-1),0,IF(MOD(AR$4-$Q117,IF($R117="",1000,$R117))=0,$O117,0))*IF($Y117&gt;0,(1+INDEX(Escalation!$B$3:$B$18,$Y117,0))^(AR$4-SSSModel!$C$5),1)*IF($X117=0,1,OFFSET(Profiles!$K$2,$X117,MAX(Profiles!$C$2,AR$4-$Q117)))*IF($AA117=1,(1+SSSModel!#REF!),1)</f>
        <v>0</v>
      </c>
      <c r="AS117" s="72">
        <f ca="1">IF(OR(AS$4&lt;$Q117,AS$4&gt;$Q117+IF($S117="",1000,$S117)-1),0,IF(MOD(AS$4-$Q117,IF($R117="",1000,$R117))=0,$O117,0))*IF($Y117&gt;0,(1+INDEX(Escalation!$B$3:$B$18,$Y117,0))^(AS$4-SSSModel!$C$5),1)*IF($X117=0,1,OFFSET(Profiles!$K$2,$X117,MAX(Profiles!$C$2,AS$4-$Q117)))*IF($AA117=1,(1+SSSModel!#REF!),1)</f>
        <v>0</v>
      </c>
      <c r="AT117" s="72">
        <f ca="1">IF(OR(AT$4&lt;$Q117,AT$4&gt;$Q117+IF($S117="",1000,$S117)-1),0,IF(MOD(AT$4-$Q117,IF($R117="",1000,$R117))=0,$O117,0))*IF($Y117&gt;0,(1+INDEX(Escalation!$B$3:$B$18,$Y117,0))^(AT$4-SSSModel!$C$5),1)*IF($X117=0,1,OFFSET(Profiles!$K$2,$X117,MAX(Profiles!$C$2,AT$4-$Q117)))*IF($AA117=1,(1+SSSModel!#REF!),1)</f>
        <v>0</v>
      </c>
      <c r="AU117" s="72">
        <f ca="1">IF(OR(AU$4&lt;$Q117,AU$4&gt;$Q117+IF($S117="",1000,$S117)-1),0,IF(MOD(AU$4-$Q117,IF($R117="",1000,$R117))=0,$O117,0))*IF($Y117&gt;0,(1+INDEX(Escalation!$B$3:$B$18,$Y117,0))^(AU$4-SSSModel!$C$5),1)*IF($X117=0,1,OFFSET(Profiles!$K$2,$X117,MAX(Profiles!$C$2,AU$4-$Q117)))*IF($AA117=1,(1+SSSModel!#REF!),1)</f>
        <v>0</v>
      </c>
      <c r="AV117" s="72">
        <f ca="1">IF(OR(AV$4&lt;$Q117,AV$4&gt;$Q117+IF($S117="",1000,$S117)-1),0,IF(MOD(AV$4-$Q117,IF($R117="",1000,$R117))=0,$O117,0))*IF($Y117&gt;0,(1+INDEX(Escalation!$B$3:$B$18,$Y117,0))^(AV$4-SSSModel!$C$5),1)*IF($X117=0,1,OFFSET(Profiles!$K$2,$X117,MAX(Profiles!$C$2,AV$4-$Q117)))*IF($AA117=1,(1+SSSModel!#REF!),1)</f>
        <v>0</v>
      </c>
      <c r="AW117" s="72">
        <f ca="1">IF(OR(AW$4&lt;$Q117,AW$4&gt;$Q117+IF($S117="",1000,$S117)-1),0,IF(MOD(AW$4-$Q117,IF($R117="",1000,$R117))=0,$O117,0))*IF($Y117&gt;0,(1+INDEX(Escalation!$B$3:$B$18,$Y117,0))^(AW$4-SSSModel!$C$5),1)*IF($X117=0,1,OFFSET(Profiles!$K$2,$X117,MAX(Profiles!$C$2,AW$4-$Q117)))*IF($AA117=1,(1+SSSModel!#REF!),1)</f>
        <v>0</v>
      </c>
      <c r="AX117" s="72">
        <f ca="1">IF(OR(AX$4&lt;$Q117,AX$4&gt;$Q117+IF($S117="",1000,$S117)-1),0,IF(MOD(AX$4-$Q117,IF($R117="",1000,$R117))=0,$O117,0))*IF($Y117&gt;0,(1+INDEX(Escalation!$B$3:$B$18,$Y117,0))^(AX$4-SSSModel!$C$5),1)*IF($X117=0,1,OFFSET(Profiles!$K$2,$X117,MAX(Profiles!$C$2,AX$4-$Q117)))*IF($AA117=1,(1+SSSModel!#REF!),1)</f>
        <v>0</v>
      </c>
      <c r="AY117" s="72">
        <f ca="1">IF(OR(AY$4&lt;$Q117,AY$4&gt;$Q117+IF($S117="",1000,$S117)-1),0,IF(MOD(AY$4-$Q117,IF($R117="",1000,$R117))=0,$O117,0))*IF($Y117&gt;0,(1+INDEX(Escalation!$B$3:$B$18,$Y117,0))^(AY$4-SSSModel!$C$5),1)*IF($X117=0,1,OFFSET(Profiles!$K$2,$X117,MAX(Profiles!$C$2,AY$4-$Q117)))*IF($AA117=1,(1+SSSModel!#REF!),1)</f>
        <v>0</v>
      </c>
      <c r="AZ117" s="72">
        <f ca="1">IF(OR(AZ$4&lt;$Q117,AZ$4&gt;$Q117+IF($S117="",1000,$S117)-1),0,IF(MOD(AZ$4-$Q117,IF($R117="",1000,$R117))=0,$O117,0))*IF($Y117&gt;0,(1+INDEX(Escalation!$B$3:$B$18,$Y117,0))^(AZ$4-SSSModel!$C$5),1)*IF($X117=0,1,OFFSET(Profiles!$K$2,$X117,MAX(Profiles!$C$2,AZ$4-$Q117)))*IF($AA117=1,(1+SSSModel!#REF!),1)</f>
        <v>0</v>
      </c>
      <c r="BA117" s="72">
        <f ca="1">IF(OR(BA$4&lt;$Q117,BA$4&gt;$Q117+IF($S117="",1000,$S117)-1),0,IF(MOD(BA$4-$Q117,IF($R117="",1000,$R117))=0,$O117,0))*IF($Y117&gt;0,(1+INDEX(Escalation!$B$3:$B$18,$Y117,0))^(BA$4-SSSModel!$C$5),1)*IF($X117=0,1,OFFSET(Profiles!$K$2,$X117,MAX(Profiles!$C$2,BA$4-$Q117)))*IF($AA117=1,(1+SSSModel!#REF!),1)</f>
        <v>0</v>
      </c>
      <c r="BB117" s="72">
        <f ca="1">IF(OR(BB$4&lt;$Q117,BB$4&gt;$Q117+IF($S117="",1000,$S117)-1),0,IF(MOD(BB$4-$Q117,IF($R117="",1000,$R117))=0,$O117,0))*IF($Y117&gt;0,(1+INDEX(Escalation!$B$3:$B$18,$Y117,0))^(BB$4-SSSModel!$C$5),1)*IF($X117=0,1,OFFSET(Profiles!$K$2,$X117,MAX(Profiles!$C$2,BB$4-$Q117)))*IF($AA117=1,(1+SSSModel!#REF!),1)</f>
        <v>0</v>
      </c>
      <c r="BC117" s="72">
        <f ca="1">IF(OR(BC$4&lt;$Q117,BC$4&gt;$Q117+IF($S117="",1000,$S117)-1),0,IF(MOD(BC$4-$Q117,IF($R117="",1000,$R117))=0,$O117,0))*IF($Y117&gt;0,(1+INDEX(Escalation!$B$3:$B$18,$Y117,0))^(BC$4-SSSModel!$C$5),1)*IF($X117=0,1,OFFSET(Profiles!$K$2,$X117,MAX(Profiles!$C$2,BC$4-$Q117)))*IF($AA117=1,(1+SSSModel!#REF!),1)</f>
        <v>0</v>
      </c>
      <c r="BD117" s="72">
        <f ca="1">IF(OR(BD$4&lt;$Q117,BD$4&gt;$Q117+IF($S117="",1000,$S117)-1),0,IF(MOD(BD$4-$Q117,IF($R117="",1000,$R117))=0,$O117,0))*IF($Y117&gt;0,(1+INDEX(Escalation!$B$3:$B$18,$Y117,0))^(BD$4-SSSModel!$C$5),1)*IF($X117=0,1,OFFSET(Profiles!$K$2,$X117,MAX(Profiles!$C$2,BD$4-$Q117)))*IF($AA117=1,(1+SSSModel!#REF!),1)</f>
        <v>0</v>
      </c>
      <c r="BE117" s="72">
        <f ca="1">IF(OR(BE$4&lt;$Q117,BE$4&gt;$Q117+IF($S117="",1000,$S117)-1),0,IF(MOD(BE$4-$Q117,IF($R117="",1000,$R117))=0,$O117,0))*IF($Y117&gt;0,(1+INDEX(Escalation!$B$3:$B$18,$Y117,0))^(BE$4-SSSModel!$C$5),1)*IF($X117=0,1,OFFSET(Profiles!$K$2,$X117,MAX(Profiles!$C$2,BE$4-$Q117)))*IF($AA117=1,(1+SSSModel!#REF!),1)</f>
        <v>0</v>
      </c>
      <c r="BF117" s="72">
        <f ca="1">IF(OR(BF$4&lt;$Q117,BF$4&gt;$Q117+IF($S117="",1000,$S117)-1),0,IF(MOD(BF$4-$Q117,IF($R117="",1000,$R117))=0,$O117,0))*IF($Y117&gt;0,(1+INDEX(Escalation!$B$3:$B$18,$Y117,0))^(BF$4-SSSModel!$C$5),1)*IF($X117=0,1,OFFSET(Profiles!$K$2,$X117,MAX(Profiles!$C$2,BF$4-$Q117)))*IF($AA117=1,(1+SSSModel!#REF!),1)</f>
        <v>0</v>
      </c>
      <c r="BG117" s="72">
        <f ca="1">IF(OR(BG$4&lt;$Q117,BG$4&gt;$Q117+IF($S117="",1000,$S117)-1),0,IF(MOD(BG$4-$Q117,IF($R117="",1000,$R117))=0,$O117,0))*IF($Y117&gt;0,(1+INDEX(Escalation!$B$3:$B$18,$Y117,0))^(BG$4-SSSModel!$C$5),1)*IF($X117=0,1,OFFSET(Profiles!$K$2,$X117,MAX(Profiles!$C$2,BG$4-$Q117)))*IF($AA117=1,(1+SSSModel!#REF!),1)</f>
        <v>0</v>
      </c>
      <c r="BH117" s="72">
        <f ca="1">IF(OR(BH$4&lt;$Q117,BH$4&gt;$Q117+IF($S117="",1000,$S117)-1),0,IF(MOD(BH$4-$Q117,IF($R117="",1000,$R117))=0,$O117,0))*IF($Y117&gt;0,(1+INDEX(Escalation!$B$3:$B$18,$Y117,0))^(BH$4-SSSModel!$C$5),1)*IF($X117=0,1,OFFSET(Profiles!$K$2,$X117,MAX(Profiles!$C$2,BH$4-$Q117)))*IF($AA117=1,(1+SSSModel!#REF!),1)</f>
        <v>0</v>
      </c>
      <c r="BI117" s="72">
        <f ca="1">IF(OR(BI$4&lt;$Q117,BI$4&gt;$Q117+IF($S117="",1000,$S117)-1),0,IF(MOD(BI$4-$Q117,IF($R117="",1000,$R117))=0,$O117,0))*IF($Y117&gt;0,(1+INDEX(Escalation!$B$3:$B$18,$Y117,0))^(BI$4-SSSModel!$C$5),1)*IF($X117=0,1,OFFSET(Profiles!$K$2,$X117,MAX(Profiles!$C$2,BI$4-$Q117)))*IF($AA117=1,(1+SSSModel!#REF!),1)</f>
        <v>0</v>
      </c>
      <c r="BJ117" s="72">
        <f ca="1">IF(OR(BJ$4&lt;$Q117,BJ$4&gt;$Q117+IF($S117="",1000,$S117)-1),0,IF(MOD(BJ$4-$Q117,IF($R117="",1000,$R117))=0,$O117,0))*IF($Y117&gt;0,(1+INDEX(Escalation!$B$3:$B$18,$Y117,0))^(BJ$4-SSSModel!$C$5),1)*IF($X117=0,1,OFFSET(Profiles!$K$2,$X117,MAX(Profiles!$C$2,BJ$4-$Q117)))*IF($AA117=1,(1+SSSModel!#REF!),1)</f>
        <v>0</v>
      </c>
      <c r="BK117" s="72">
        <f ca="1">IF(OR(BK$4&lt;$Q117,BK$4&gt;$Q117+IF($S117="",1000,$S117)-1),0,IF(MOD(BK$4-$Q117,IF($R117="",1000,$R117))=0,$O117,0))*IF($Y117&gt;0,(1+INDEX(Escalation!$B$3:$B$18,$Y117,0))^(BK$4-SSSModel!$C$5),1)*IF($X117=0,1,OFFSET(Profiles!$K$2,$X117,MAX(Profiles!$C$2,BK$4-$Q117)))*IF($AA117=1,(1+SSSModel!#REF!),1)</f>
        <v>0</v>
      </c>
      <c r="BL117" s="72">
        <f ca="1">IF(OR(BL$4&lt;$Q117,BL$4&gt;$Q117+IF($S117="",1000,$S117)-1),0,IF(MOD(BL$4-$Q117,IF($R117="",1000,$R117))=0,$O117,0))*IF($Y117&gt;0,(1+INDEX(Escalation!$B$3:$B$18,$Y117,0))^(BL$4-SSSModel!$C$5),1)*IF($X117=0,1,OFFSET(Profiles!$K$2,$X117,MAX(Profiles!$C$2,BL$4-$Q117)))*IF($AA117=1,(1+SSSModel!#REF!),1)</f>
        <v>0</v>
      </c>
      <c r="BM117" s="72">
        <f ca="1">IF(OR(BM$4&lt;$Q117,BM$4&gt;$Q117+IF($S117="",1000,$S117)-1),0,IF(MOD(BM$4-$Q117,IF($R117="",1000,$R117))=0,$O117,0))*IF($Y117&gt;0,(1+INDEX(Escalation!$B$3:$B$18,$Y117,0))^(BM$4-SSSModel!$C$5),1)*IF($X117=0,1,OFFSET(Profiles!$K$2,$X117,MAX(Profiles!$C$2,BM$4-$Q117)))*IF($AA117=1,(1+SSSModel!#REF!),1)</f>
        <v>0</v>
      </c>
      <c r="BN117" s="72">
        <f ca="1">IF(OR(BN$4&lt;$Q117,BN$4&gt;$Q117+IF($S117="",1000,$S117)-1),0,IF(MOD(BN$4-$Q117,IF($R117="",1000,$R117))=0,$O117,0))*IF($Y117&gt;0,(1+INDEX(Escalation!$B$3:$B$18,$Y117,0))^(BN$4-SSSModel!$C$5),1)*IF($X117=0,1,OFFSET(Profiles!$K$2,$X117,MAX(Profiles!$C$2,BN$4-$Q117)))*IF($AA117=1,(1+SSSModel!#REF!),1)</f>
        <v>0</v>
      </c>
      <c r="BO117" s="72">
        <f ca="1">IF(OR(BO$4&lt;$Q117,BO$4&gt;$Q117+IF($S117="",1000,$S117)-1),0,IF(MOD(BO$4-$Q117,IF($R117="",1000,$R117))=0,$O117,0))*IF($Y117&gt;0,(1+INDEX(Escalation!$B$3:$B$18,$Y117,0))^(BO$4-SSSModel!$C$5),1)*IF($X117=0,1,OFFSET(Profiles!$K$2,$X117,MAX(Profiles!$C$2,BO$4-$Q117)))*IF($AA117=1,(1+SSSModel!#REF!),1)</f>
        <v>0</v>
      </c>
      <c r="BP117" s="72">
        <f ca="1">IF(OR(BP$4&lt;$Q117,BP$4&gt;$Q117+IF($S117="",1000,$S117)-1),0,IF(MOD(BP$4-$Q117,IF($R117="",1000,$R117))=0,$O117,0))*IF($Y117&gt;0,(1+INDEX(Escalation!$B$3:$B$18,$Y117,0))^(BP$4-SSSModel!$C$5),1)*IF($X117=0,1,OFFSET(Profiles!$K$2,$X117,MAX(Profiles!$C$2,BP$4-$Q117)))*IF($AA117=1,(1+SSSModel!#REF!),1)</f>
        <v>0</v>
      </c>
      <c r="BQ117" s="72">
        <f ca="1">IF(OR(BQ$4&lt;$Q117,BQ$4&gt;$Q117+IF($S117="",1000,$S117)-1),0,IF(MOD(BQ$4-$Q117,IF($R117="",1000,$R117))=0,$O117,0))*IF($Y117&gt;0,(1+INDEX(Escalation!$B$3:$B$18,$Y117,0))^(BQ$4-SSSModel!$C$5),1)*IF($X117=0,1,OFFSET(Profiles!$K$2,$X117,MAX(Profiles!$C$2,BQ$4-$Q117)))*IF($AA117=1,(1+SSSModel!#REF!),1)</f>
        <v>0</v>
      </c>
      <c r="BR117" s="72">
        <f ca="1">IF(OR(BR$4&lt;$Q117,BR$4&gt;$Q117+IF($S117="",1000,$S117)-1),0,IF(MOD(BR$4-$Q117,IF($R117="",1000,$R117))=0,$O117,0))*IF($Y117&gt;0,(1+INDEX(Escalation!$B$3:$B$18,$Y117,0))^(BR$4-SSSModel!$C$5),1)*IF($X117=0,1,OFFSET(Profiles!$K$2,$X117,MAX(Profiles!$C$2,BR$4-$Q117)))*IF($AA117=1,(1+SSSModel!#REF!),1)</f>
        <v>0</v>
      </c>
      <c r="BS117" s="72">
        <f ca="1">IF(OR(BS$4&lt;$Q117,BS$4&gt;$Q117+IF($S117="",1000,$S117)-1),0,IF(MOD(BS$4-$Q117,IF($R117="",1000,$R117))=0,$O117,0))*IF($Y117&gt;0,(1+INDEX(Escalation!$B$3:$B$18,$Y117,0))^(BS$4-SSSModel!$C$5),1)*IF($X117=0,1,OFFSET(Profiles!$K$2,$X117,MAX(Profiles!$C$2,BS$4-$Q117)))*IF($AA117=1,(1+SSSModel!#REF!),1)</f>
        <v>0</v>
      </c>
      <c r="BT117" s="72">
        <f ca="1">IF(OR(BT$4&lt;$Q117,BT$4&gt;$Q117+IF($S117="",1000,$S117)-1),0,IF(MOD(BT$4-$Q117,IF($R117="",1000,$R117))=0,$O117,0))*IF($Y117&gt;0,(1+INDEX(Escalation!$B$3:$B$18,$Y117,0))^(BT$4-SSSModel!$C$5),1)*IF($X117=0,1,OFFSET(Profiles!$K$2,$X117,MAX(Profiles!$C$2,BT$4-$Q117)))*IF($AA117=1,(1+SSSModel!#REF!),1)</f>
        <v>0</v>
      </c>
      <c r="BU117" s="72">
        <f ca="1">IF(OR(BU$4&lt;$Q117,BU$4&gt;$Q117+IF($S117="",1000,$S117)-1),0,IF(MOD(BU$4-$Q117,IF($R117="",1000,$R117))=0,$O117,0))*IF($Y117&gt;0,(1+INDEX(Escalation!$B$3:$B$18,$Y117,0))^(BU$4-SSSModel!$C$5),1)*IF($X117=0,1,OFFSET(Profiles!$K$2,$X117,MAX(Profiles!$C$2,BU$4-$Q117)))*IF($AA117=1,(1+SSSModel!#REF!),1)</f>
        <v>0</v>
      </c>
      <c r="BV117" s="72">
        <f ca="1">IF(OR(BV$4&lt;$Q117,BV$4&gt;$Q117+IF($S117="",1000,$S117)-1),0,IF(MOD(BV$4-$Q117,IF($R117="",1000,$R117))=0,$O117,0))*IF($Y117&gt;0,(1+INDEX(Escalation!$B$3:$B$18,$Y117,0))^(BV$4-SSSModel!$C$5),1)*IF($X117=0,1,OFFSET(Profiles!$K$2,$X117,MAX(Profiles!$C$2,BV$4-$Q117)))*IF($AA117=1,(1+SSSModel!#REF!),1)</f>
        <v>0</v>
      </c>
      <c r="BW117" s="72">
        <f ca="1">IF(OR(BW$4&lt;$Q117,BW$4&gt;$Q117+IF($S117="",1000,$S117)-1),0,IF(MOD(BW$4-$Q117,IF($R117="",1000,$R117))=0,$O117,0))*IF($Y117&gt;0,(1+INDEX(Escalation!$B$3:$B$18,$Y117,0))^(BW$4-SSSModel!$C$5),1)*IF($X117=0,1,OFFSET(Profiles!$K$2,$X117,MAX(Profiles!$C$2,BW$4-$Q117)))*IF($AA117=1,(1+SSSModel!#REF!),1)</f>
        <v>0</v>
      </c>
      <c r="BX117" s="72">
        <f ca="1">IF(OR(BX$4&lt;$Q117,BX$4&gt;$Q117+IF($S117="",1000,$S117)-1),0,IF(MOD(BX$4-$Q117,IF($R117="",1000,$R117))=0,$O117,0))*IF($Y117&gt;0,(1+INDEX(Escalation!$B$3:$B$18,$Y117,0))^(BX$4-SSSModel!$C$5),1)*IF($X117=0,1,OFFSET(Profiles!$K$2,$X117,MAX(Profiles!$C$2,BX$4-$Q117)))*IF($AA117=1,(1+SSSModel!#REF!),1)</f>
        <v>0</v>
      </c>
      <c r="BY117" s="72">
        <f ca="1">IF(OR(BY$4&lt;$Q117,BY$4&gt;$Q117+IF($S117="",1000,$S117)-1),0,IF(MOD(BY$4-$Q117,IF($R117="",1000,$R117))=0,$O117,0))*IF($Y117&gt;0,(1+INDEX(Escalation!$B$3:$B$18,$Y117,0))^(BY$4-SSSModel!$C$5),1)*IF($X117=0,1,OFFSET(Profiles!$K$2,$X117,MAX(Profiles!$C$2,BY$4-$Q117)))*IF($AA117=1,(1+SSSModel!#REF!),1)</f>
        <v>0</v>
      </c>
      <c r="BZ117" s="72">
        <f ca="1">IF(OR(BZ$4&lt;$Q117,BZ$4&gt;$Q117+IF($S117="",1000,$S117)-1),0,IF(MOD(BZ$4-$Q117,IF($R117="",1000,$R117))=0,$O117,0))*IF($Y117&gt;0,(1+INDEX(Escalation!$B$3:$B$18,$Y117,0))^(BZ$4-SSSModel!$C$5),1)*IF($X117=0,1,OFFSET(Profiles!$K$2,$X117,MAX(Profiles!$C$2,BZ$4-$Q117)))*IF($AA117=1,(1+SSSModel!#REF!),1)</f>
        <v>0</v>
      </c>
      <c r="CA117" s="134">
        <f ca="1">IF(OR($Z117=0,SSSModel!$C$4="CF"),AC117,
IF(LEFT($V117,3)="ON_",
     IF(SSSModel!$C$4="RR",SUMPRODUCT(OFFSET($AC117,0,0,1,$CB$2),OFFSET(Profiles!$K$28,($Z117-1)*(Profiles!$I$26+1)+CA$4-SSSModel!$C$3+1,0,1,$CB$2)),
     IF(SSSModel!$C$4="ECC",$EA117*$EB117*SUMPRODUCT(OFFSET($AC117,0,MAX(0,CA$4-$DZ117-$CA$4+1),1,MIN($DZ117,CA$4-$CA$4+1)),OFFSET(Escalation!$K$24,($Y117-1)*(Escalation!$I$22+1)+CA$4-SSSModel!$C$3+1,MAX(0,CA$4-$DZ117-$CA$4+1),1,MIN($DZ117,CA$4-$CA$4+1))),
     IF(SSSModel!$C$4="PV",AC117*$EA117*(1+SSSModel!$C$2),
     IF(SSSModel!$C$4="FCR",$EC117*SUM(OFFSET($AC117,0,MAX(CA$4-$AC$4-$DZ117+1,0),1,MIN($DZ117,CA$4-$AC$4+1))),0)))),
SUM($AC117:$BZ117)*
     IF(SSSModel!$C$4="RR",OFFSET(Profiles!$K$2,$Z117,MAX(Profiles!$C$2,AC$4-$W117)),
     IF(SSSModel!$C$4="ECC",$EA117*$EB117*IF(MAX(Escalation!$C$2,AC$4-$W117)&gt;$DZ117-1,0,OFFSET(Escalation!$K$2,$Y117,MAX(Escalation!$C$2,AC$4-$W117))),
     IF(SSSModel!$C$4="PV",IF(CA$4=$W117,$EA117*(1+SSSModel!$C$2),0),
     IF(SSSModel!$C$4="FCR",IF(AND(CA$4&gt;=$W117,OFFSET(Profiles!$K$2,$Z117,MAX(Profiles!$C$2,AC$4-$W117))&gt;0),$EC117,0),0))))))</f>
        <v>0</v>
      </c>
      <c r="CB117" s="135">
        <f ca="1">IF(OR($Z117=0,SSSModel!$C$4="CF"),AD117,
IF(LEFT($V117,3)="ON_",
     IF(SSSModel!$C$4="RR",SUMPRODUCT(OFFSET($AC117,0,0,1,$CB$2),OFFSET(Profiles!$K$28,($Z117-1)*(Profiles!$I$26+1)+CB$4-SSSModel!$C$3+1,0,1,$CB$2)),
     IF(SSSModel!$C$4="ECC",$EA117*$EB117*SUMPRODUCT(OFFSET($AC117,0,MAX(0,CB$4-$DZ117-$CA$4+1),1,MIN($DZ117,CB$4-$CA$4+1)),OFFSET(Escalation!$K$24,($Y117-1)*(Escalation!$I$22+1)+CB$4-SSSModel!$C$3+1,MAX(0,CB$4-$DZ117-$CA$4+1),1,MIN($DZ117,CB$4-$CA$4+1))),
     IF(SSSModel!$C$4="PV",AD117*$EA117*(1+SSSModel!$C$2),
     IF(SSSModel!$C$4="FCR",$EC117*SUM(OFFSET($AC117,0,MAX(CB$4-$AC$4-$DZ117+1,0),1,MIN($DZ117,CB$4-$AC$4+1))),0)))),
SUM($AC117:$BZ117)*
     IF(SSSModel!$C$4="RR",OFFSET(Profiles!$K$2,$Z117,MAX(Profiles!$C$2,AD$4-$W117)),
     IF(SSSModel!$C$4="ECC",$EA117*$EB117*IF(MAX(Escalation!$C$2,AD$4-$W117)&gt;$DZ117-1,0,OFFSET(Escalation!$K$2,$Y117,MAX(Escalation!$C$2,AD$4-$W117))),
     IF(SSSModel!$C$4="PV",IF(CB$4=$W117,$EA117*(1+SSSModel!$C$2),0),
     IF(SSSModel!$C$4="FCR",IF(AND(CB$4&gt;=$W117,OFFSET(Profiles!$K$2,$Z117,MAX(Profiles!$C$2,AD$4-$W117))&gt;0),$EC117,0),0))))))</f>
        <v>0</v>
      </c>
      <c r="CC117" s="135">
        <f ca="1">IF(OR($Z117=0,SSSModel!$C$4="CF"),AE117,
IF(LEFT($V117,3)="ON_",
     IF(SSSModel!$C$4="RR",SUMPRODUCT(OFFSET($AC117,0,0,1,$CB$2),OFFSET(Profiles!$K$28,($Z117-1)*(Profiles!$I$26+1)+CC$4-SSSModel!$C$3+1,0,1,$CB$2)),
     IF(SSSModel!$C$4="ECC",$EA117*$EB117*SUMPRODUCT(OFFSET($AC117,0,MAX(0,CC$4-$DZ117-$CA$4+1),1,MIN($DZ117,CC$4-$CA$4+1)),OFFSET(Escalation!$K$24,($Y117-1)*(Escalation!$I$22+1)+CC$4-SSSModel!$C$3+1,MAX(0,CC$4-$DZ117-$CA$4+1),1,MIN($DZ117,CC$4-$CA$4+1))),
     IF(SSSModel!$C$4="PV",AE117*$EA117*(1+SSSModel!$C$2),
     IF(SSSModel!$C$4="FCR",$EC117*SUM(OFFSET($AC117,0,MAX(CC$4-$AC$4-$DZ117+1,0),1,MIN($DZ117,CC$4-$AC$4+1))),0)))),
SUM($AC117:$BZ117)*
     IF(SSSModel!$C$4="RR",OFFSET(Profiles!$K$2,$Z117,MAX(Profiles!$C$2,AE$4-$W117)),
     IF(SSSModel!$C$4="ECC",$EA117*$EB117*IF(MAX(Escalation!$C$2,AE$4-$W117)&gt;$DZ117-1,0,OFFSET(Escalation!$K$2,$Y117,MAX(Escalation!$C$2,AE$4-$W117))),
     IF(SSSModel!$C$4="PV",IF(CC$4=$W117,$EA117*(1+SSSModel!$C$2),0),
     IF(SSSModel!$C$4="FCR",IF(AND(CC$4&gt;=$W117,OFFSET(Profiles!$K$2,$Z117,MAX(Profiles!$C$2,AE$4-$W117))&gt;0),$EC117,0),0))))))</f>
        <v>0</v>
      </c>
      <c r="CD117" s="135">
        <f ca="1">IF(OR($Z117=0,SSSModel!$C$4="CF"),AF117,
IF(LEFT($V117,3)="ON_",
     IF(SSSModel!$C$4="RR",SUMPRODUCT(OFFSET($AC117,0,0,1,$CB$2),OFFSET(Profiles!$K$28,($Z117-1)*(Profiles!$I$26+1)+CD$4-SSSModel!$C$3+1,0,1,$CB$2)),
     IF(SSSModel!$C$4="ECC",$EA117*$EB117*SUMPRODUCT(OFFSET($AC117,0,MAX(0,CD$4-$DZ117-$CA$4+1),1,MIN($DZ117,CD$4-$CA$4+1)),OFFSET(Escalation!$K$24,($Y117-1)*(Escalation!$I$22+1)+CD$4-SSSModel!$C$3+1,MAX(0,CD$4-$DZ117-$CA$4+1),1,MIN($DZ117,CD$4-$CA$4+1))),
     IF(SSSModel!$C$4="PV",AF117*$EA117*(1+SSSModel!$C$2),
     IF(SSSModel!$C$4="FCR",$EC117*SUM(OFFSET($AC117,0,MAX(CD$4-$AC$4-$DZ117+1,0),1,MIN($DZ117,CD$4-$AC$4+1))),0)))),
SUM($AC117:$BZ117)*
     IF(SSSModel!$C$4="RR",OFFSET(Profiles!$K$2,$Z117,MAX(Profiles!$C$2,AF$4-$W117)),
     IF(SSSModel!$C$4="ECC",$EA117*$EB117*IF(MAX(Escalation!$C$2,AF$4-$W117)&gt;$DZ117-1,0,OFFSET(Escalation!$K$2,$Y117,MAX(Escalation!$C$2,AF$4-$W117))),
     IF(SSSModel!$C$4="PV",IF(CD$4=$W117,$EA117*(1+SSSModel!$C$2),0),
     IF(SSSModel!$C$4="FCR",IF(AND(CD$4&gt;=$W117,OFFSET(Profiles!$K$2,$Z117,MAX(Profiles!$C$2,AF$4-$W117))&gt;0),$EC117,0),0))))))</f>
        <v>0</v>
      </c>
      <c r="CE117" s="135">
        <f ca="1">IF(OR($Z117=0,SSSModel!$C$4="CF"),AG117,
IF(LEFT($V117,3)="ON_",
     IF(SSSModel!$C$4="RR",SUMPRODUCT(OFFSET($AC117,0,0,1,$CB$2),OFFSET(Profiles!$K$28,($Z117-1)*(Profiles!$I$26+1)+CE$4-SSSModel!$C$3+1,0,1,$CB$2)),
     IF(SSSModel!$C$4="ECC",$EA117*$EB117*SUMPRODUCT(OFFSET($AC117,0,MAX(0,CE$4-$DZ117-$CA$4+1),1,MIN($DZ117,CE$4-$CA$4+1)),OFFSET(Escalation!$K$24,($Y117-1)*(Escalation!$I$22+1)+CE$4-SSSModel!$C$3+1,MAX(0,CE$4-$DZ117-$CA$4+1),1,MIN($DZ117,CE$4-$CA$4+1))),
     IF(SSSModel!$C$4="PV",AG117*$EA117*(1+SSSModel!$C$2),
     IF(SSSModel!$C$4="FCR",$EC117*SUM(OFFSET($AC117,0,MAX(CE$4-$AC$4-$DZ117+1,0),1,MIN($DZ117,CE$4-$AC$4+1))),0)))),
SUM($AC117:$BZ117)*
     IF(SSSModel!$C$4="RR",OFFSET(Profiles!$K$2,$Z117,MAX(Profiles!$C$2,AG$4-$W117)),
     IF(SSSModel!$C$4="ECC",$EA117*$EB117*IF(MAX(Escalation!$C$2,AG$4-$W117)&gt;$DZ117-1,0,OFFSET(Escalation!$K$2,$Y117,MAX(Escalation!$C$2,AG$4-$W117))),
     IF(SSSModel!$C$4="PV",IF(CE$4=$W117,$EA117*(1+SSSModel!$C$2),0),
     IF(SSSModel!$C$4="FCR",IF(AND(CE$4&gt;=$W117,OFFSET(Profiles!$K$2,$Z117,MAX(Profiles!$C$2,AG$4-$W117))&gt;0),$EC117,0),0))))))</f>
        <v>0</v>
      </c>
      <c r="CF117" s="135">
        <f ca="1">IF(OR($Z117=0,SSSModel!$C$4="CF"),AH117,
IF(LEFT($V117,3)="ON_",
     IF(SSSModel!$C$4="RR",SUMPRODUCT(OFFSET($AC117,0,0,1,$CB$2),OFFSET(Profiles!$K$28,($Z117-1)*(Profiles!$I$26+1)+CF$4-SSSModel!$C$3+1,0,1,$CB$2)),
     IF(SSSModel!$C$4="ECC",$EA117*$EB117*SUMPRODUCT(OFFSET($AC117,0,MAX(0,CF$4-$DZ117-$CA$4+1),1,MIN($DZ117,CF$4-$CA$4+1)),OFFSET(Escalation!$K$24,($Y117-1)*(Escalation!$I$22+1)+CF$4-SSSModel!$C$3+1,MAX(0,CF$4-$DZ117-$CA$4+1),1,MIN($DZ117,CF$4-$CA$4+1))),
     IF(SSSModel!$C$4="PV",AH117*$EA117*(1+SSSModel!$C$2),
     IF(SSSModel!$C$4="FCR",$EC117*SUM(OFFSET($AC117,0,MAX(CF$4-$AC$4-$DZ117+1,0),1,MIN($DZ117,CF$4-$AC$4+1))),0)))),
SUM($AC117:$BZ117)*
     IF(SSSModel!$C$4="RR",OFFSET(Profiles!$K$2,$Z117,MAX(Profiles!$C$2,AH$4-$W117)),
     IF(SSSModel!$C$4="ECC",$EA117*$EB117*IF(MAX(Escalation!$C$2,AH$4-$W117)&gt;$DZ117-1,0,OFFSET(Escalation!$K$2,$Y117,MAX(Escalation!$C$2,AH$4-$W117))),
     IF(SSSModel!$C$4="PV",IF(CF$4=$W117,$EA117*(1+SSSModel!$C$2),0),
     IF(SSSModel!$C$4="FCR",IF(AND(CF$4&gt;=$W117,OFFSET(Profiles!$K$2,$Z117,MAX(Profiles!$C$2,AH$4-$W117))&gt;0),$EC117,0),0))))))</f>
        <v>0</v>
      </c>
      <c r="CG117" s="135">
        <f ca="1">IF(OR($Z117=0,SSSModel!$C$4="CF"),AI117,
IF(LEFT($V117,3)="ON_",
     IF(SSSModel!$C$4="RR",SUMPRODUCT(OFFSET($AC117,0,0,1,$CB$2),OFFSET(Profiles!$K$28,($Z117-1)*(Profiles!$I$26+1)+CG$4-SSSModel!$C$3+1,0,1,$CB$2)),
     IF(SSSModel!$C$4="ECC",$EA117*$EB117*SUMPRODUCT(OFFSET($AC117,0,MAX(0,CG$4-$DZ117-$CA$4+1),1,MIN($DZ117,CG$4-$CA$4+1)),OFFSET(Escalation!$K$24,($Y117-1)*(Escalation!$I$22+1)+CG$4-SSSModel!$C$3+1,MAX(0,CG$4-$DZ117-$CA$4+1),1,MIN($DZ117,CG$4-$CA$4+1))),
     IF(SSSModel!$C$4="PV",AI117*$EA117*(1+SSSModel!$C$2),
     IF(SSSModel!$C$4="FCR",$EC117*SUM(OFFSET($AC117,0,MAX(CG$4-$AC$4-$DZ117+1,0),1,MIN($DZ117,CG$4-$AC$4+1))),0)))),
SUM($AC117:$BZ117)*
     IF(SSSModel!$C$4="RR",OFFSET(Profiles!$K$2,$Z117,MAX(Profiles!$C$2,AI$4-$W117)),
     IF(SSSModel!$C$4="ECC",$EA117*$EB117*IF(MAX(Escalation!$C$2,AI$4-$W117)&gt;$DZ117-1,0,OFFSET(Escalation!$K$2,$Y117,MAX(Escalation!$C$2,AI$4-$W117))),
     IF(SSSModel!$C$4="PV",IF(CG$4=$W117,$EA117*(1+SSSModel!$C$2),0),
     IF(SSSModel!$C$4="FCR",IF(AND(CG$4&gt;=$W117,OFFSET(Profiles!$K$2,$Z117,MAX(Profiles!$C$2,AI$4-$W117))&gt;0),$EC117,0),0))))))</f>
        <v>0</v>
      </c>
      <c r="CH117" s="135">
        <f ca="1">IF(OR($Z117=0,SSSModel!$C$4="CF"),AJ117,
IF(LEFT($V117,3)="ON_",
     IF(SSSModel!$C$4="RR",SUMPRODUCT(OFFSET($AC117,0,0,1,$CB$2),OFFSET(Profiles!$K$28,($Z117-1)*(Profiles!$I$26+1)+CH$4-SSSModel!$C$3+1,0,1,$CB$2)),
     IF(SSSModel!$C$4="ECC",$EA117*$EB117*SUMPRODUCT(OFFSET($AC117,0,MAX(0,CH$4-$DZ117-$CA$4+1),1,MIN($DZ117,CH$4-$CA$4+1)),OFFSET(Escalation!$K$24,($Y117-1)*(Escalation!$I$22+1)+CH$4-SSSModel!$C$3+1,MAX(0,CH$4-$DZ117-$CA$4+1),1,MIN($DZ117,CH$4-$CA$4+1))),
     IF(SSSModel!$C$4="PV",AJ117*$EA117*(1+SSSModel!$C$2),
     IF(SSSModel!$C$4="FCR",$EC117*SUM(OFFSET($AC117,0,MAX(CH$4-$AC$4-$DZ117+1,0),1,MIN($DZ117,CH$4-$AC$4+1))),0)))),
SUM($AC117:$BZ117)*
     IF(SSSModel!$C$4="RR",OFFSET(Profiles!$K$2,$Z117,MAX(Profiles!$C$2,AJ$4-$W117)),
     IF(SSSModel!$C$4="ECC",$EA117*$EB117*IF(MAX(Escalation!$C$2,AJ$4-$W117)&gt;$DZ117-1,0,OFFSET(Escalation!$K$2,$Y117,MAX(Escalation!$C$2,AJ$4-$W117))),
     IF(SSSModel!$C$4="PV",IF(CH$4=$W117,$EA117*(1+SSSModel!$C$2),0),
     IF(SSSModel!$C$4="FCR",IF(AND(CH$4&gt;=$W117,OFFSET(Profiles!$K$2,$Z117,MAX(Profiles!$C$2,AJ$4-$W117))&gt;0),$EC117,0),0))))))</f>
        <v>0</v>
      </c>
      <c r="CI117" s="135">
        <f ca="1">IF(OR($Z117=0,SSSModel!$C$4="CF"),AK117,
IF(LEFT($V117,3)="ON_",
     IF(SSSModel!$C$4="RR",SUMPRODUCT(OFFSET($AC117,0,0,1,$CB$2),OFFSET(Profiles!$K$28,($Z117-1)*(Profiles!$I$26+1)+CI$4-SSSModel!$C$3+1,0,1,$CB$2)),
     IF(SSSModel!$C$4="ECC",$EA117*$EB117*SUMPRODUCT(OFFSET($AC117,0,MAX(0,CI$4-$DZ117-$CA$4+1),1,MIN($DZ117,CI$4-$CA$4+1)),OFFSET(Escalation!$K$24,($Y117-1)*(Escalation!$I$22+1)+CI$4-SSSModel!$C$3+1,MAX(0,CI$4-$DZ117-$CA$4+1),1,MIN($DZ117,CI$4-$CA$4+1))),
     IF(SSSModel!$C$4="PV",AK117*$EA117*(1+SSSModel!$C$2),
     IF(SSSModel!$C$4="FCR",$EC117*SUM(OFFSET($AC117,0,MAX(CI$4-$AC$4-$DZ117+1,0),1,MIN($DZ117,CI$4-$AC$4+1))),0)))),
SUM($AC117:$BZ117)*
     IF(SSSModel!$C$4="RR",OFFSET(Profiles!$K$2,$Z117,MAX(Profiles!$C$2,AK$4-$W117)),
     IF(SSSModel!$C$4="ECC",$EA117*$EB117*IF(MAX(Escalation!$C$2,AK$4-$W117)&gt;$DZ117-1,0,OFFSET(Escalation!$K$2,$Y117,MAX(Escalation!$C$2,AK$4-$W117))),
     IF(SSSModel!$C$4="PV",IF(CI$4=$W117,$EA117*(1+SSSModel!$C$2),0),
     IF(SSSModel!$C$4="FCR",IF(AND(CI$4&gt;=$W117,OFFSET(Profiles!$K$2,$Z117,MAX(Profiles!$C$2,AK$4-$W117))&gt;0),$EC117,0),0))))))</f>
        <v>0</v>
      </c>
      <c r="CJ117" s="135">
        <f ca="1">IF(OR($Z117=0,SSSModel!$C$4="CF"),AL117,
IF(LEFT($V117,3)="ON_",
     IF(SSSModel!$C$4="RR",SUMPRODUCT(OFFSET($AC117,0,0,1,$CB$2),OFFSET(Profiles!$K$28,($Z117-1)*(Profiles!$I$26+1)+CJ$4-SSSModel!$C$3+1,0,1,$CB$2)),
     IF(SSSModel!$C$4="ECC",$EA117*$EB117*SUMPRODUCT(OFFSET($AC117,0,MAX(0,CJ$4-$DZ117-$CA$4+1),1,MIN($DZ117,CJ$4-$CA$4+1)),OFFSET(Escalation!$K$24,($Y117-1)*(Escalation!$I$22+1)+CJ$4-SSSModel!$C$3+1,MAX(0,CJ$4-$DZ117-$CA$4+1),1,MIN($DZ117,CJ$4-$CA$4+1))),
     IF(SSSModel!$C$4="PV",AL117*$EA117*(1+SSSModel!$C$2),
     IF(SSSModel!$C$4="FCR",$EC117*SUM(OFFSET($AC117,0,MAX(CJ$4-$AC$4-$DZ117+1,0),1,MIN($DZ117,CJ$4-$AC$4+1))),0)))),
SUM($AC117:$BZ117)*
     IF(SSSModel!$C$4="RR",OFFSET(Profiles!$K$2,$Z117,MAX(Profiles!$C$2,AL$4-$W117)),
     IF(SSSModel!$C$4="ECC",$EA117*$EB117*IF(MAX(Escalation!$C$2,AL$4-$W117)&gt;$DZ117-1,0,OFFSET(Escalation!$K$2,$Y117,MAX(Escalation!$C$2,AL$4-$W117))),
     IF(SSSModel!$C$4="PV",IF(CJ$4=$W117,$EA117*(1+SSSModel!$C$2),0),
     IF(SSSModel!$C$4="FCR",IF(AND(CJ$4&gt;=$W117,OFFSET(Profiles!$K$2,$Z117,MAX(Profiles!$C$2,AL$4-$W117))&gt;0),$EC117,0),0))))))</f>
        <v>0</v>
      </c>
      <c r="CK117" s="135">
        <f ca="1">IF(OR($Z117=0,SSSModel!$C$4="CF"),AM117,
IF(LEFT($V117,3)="ON_",
     IF(SSSModel!$C$4="RR",SUMPRODUCT(OFFSET($AC117,0,0,1,$CB$2),OFFSET(Profiles!$K$28,($Z117-1)*(Profiles!$I$26+1)+CK$4-SSSModel!$C$3+1,0,1,$CB$2)),
     IF(SSSModel!$C$4="ECC",$EA117*$EB117*SUMPRODUCT(OFFSET($AC117,0,MAX(0,CK$4-$DZ117-$CA$4+1),1,MIN($DZ117,CK$4-$CA$4+1)),OFFSET(Escalation!$K$24,($Y117-1)*(Escalation!$I$22+1)+CK$4-SSSModel!$C$3+1,MAX(0,CK$4-$DZ117-$CA$4+1),1,MIN($DZ117,CK$4-$CA$4+1))),
     IF(SSSModel!$C$4="PV",AM117*$EA117*(1+SSSModel!$C$2),
     IF(SSSModel!$C$4="FCR",$EC117*SUM(OFFSET($AC117,0,MAX(CK$4-$AC$4-$DZ117+1,0),1,MIN($DZ117,CK$4-$AC$4+1))),0)))),
SUM($AC117:$BZ117)*
     IF(SSSModel!$C$4="RR",OFFSET(Profiles!$K$2,$Z117,MAX(Profiles!$C$2,AM$4-$W117)),
     IF(SSSModel!$C$4="ECC",$EA117*$EB117*IF(MAX(Escalation!$C$2,AM$4-$W117)&gt;$DZ117-1,0,OFFSET(Escalation!$K$2,$Y117,MAX(Escalation!$C$2,AM$4-$W117))),
     IF(SSSModel!$C$4="PV",IF(CK$4=$W117,$EA117*(1+SSSModel!$C$2),0),
     IF(SSSModel!$C$4="FCR",IF(AND(CK$4&gt;=$W117,OFFSET(Profiles!$K$2,$Z117,MAX(Profiles!$C$2,AM$4-$W117))&gt;0),$EC117,0),0))))))</f>
        <v>0</v>
      </c>
      <c r="CL117" s="135">
        <f ca="1">IF(OR($Z117=0,SSSModel!$C$4="CF"),AN117,
IF(LEFT($V117,3)="ON_",
     IF(SSSModel!$C$4="RR",SUMPRODUCT(OFFSET($AC117,0,0,1,$CB$2),OFFSET(Profiles!$K$28,($Z117-1)*(Profiles!$I$26+1)+CL$4-SSSModel!$C$3+1,0,1,$CB$2)),
     IF(SSSModel!$C$4="ECC",$EA117*$EB117*SUMPRODUCT(OFFSET($AC117,0,MAX(0,CL$4-$DZ117-$CA$4+1),1,MIN($DZ117,CL$4-$CA$4+1)),OFFSET(Escalation!$K$24,($Y117-1)*(Escalation!$I$22+1)+CL$4-SSSModel!$C$3+1,MAX(0,CL$4-$DZ117-$CA$4+1),1,MIN($DZ117,CL$4-$CA$4+1))),
     IF(SSSModel!$C$4="PV",AN117*$EA117*(1+SSSModel!$C$2),
     IF(SSSModel!$C$4="FCR",$EC117*SUM(OFFSET($AC117,0,MAX(CL$4-$AC$4-$DZ117+1,0),1,MIN($DZ117,CL$4-$AC$4+1))),0)))),
SUM($AC117:$BZ117)*
     IF(SSSModel!$C$4="RR",OFFSET(Profiles!$K$2,$Z117,MAX(Profiles!$C$2,AN$4-$W117)),
     IF(SSSModel!$C$4="ECC",$EA117*$EB117*IF(MAX(Escalation!$C$2,AN$4-$W117)&gt;$DZ117-1,0,OFFSET(Escalation!$K$2,$Y117,MAX(Escalation!$C$2,AN$4-$W117))),
     IF(SSSModel!$C$4="PV",IF(CL$4=$W117,$EA117*(1+SSSModel!$C$2),0),
     IF(SSSModel!$C$4="FCR",IF(AND(CL$4&gt;=$W117,OFFSET(Profiles!$K$2,$Z117,MAX(Profiles!$C$2,AN$4-$W117))&gt;0),$EC117,0),0))))))</f>
        <v>0</v>
      </c>
      <c r="CM117" s="135">
        <f ca="1">IF(OR($Z117=0,SSSModel!$C$4="CF"),AO117,
IF(LEFT($V117,3)="ON_",
     IF(SSSModel!$C$4="RR",SUMPRODUCT(OFFSET($AC117,0,0,1,$CB$2),OFFSET(Profiles!$K$28,($Z117-1)*(Profiles!$I$26+1)+CM$4-SSSModel!$C$3+1,0,1,$CB$2)),
     IF(SSSModel!$C$4="ECC",$EA117*$EB117*SUMPRODUCT(OFFSET($AC117,0,MAX(0,CM$4-$DZ117-$CA$4+1),1,MIN($DZ117,CM$4-$CA$4+1)),OFFSET(Escalation!$K$24,($Y117-1)*(Escalation!$I$22+1)+CM$4-SSSModel!$C$3+1,MAX(0,CM$4-$DZ117-$CA$4+1),1,MIN($DZ117,CM$4-$CA$4+1))),
     IF(SSSModel!$C$4="PV",AO117*$EA117*(1+SSSModel!$C$2),
     IF(SSSModel!$C$4="FCR",$EC117*SUM(OFFSET($AC117,0,MAX(CM$4-$AC$4-$DZ117+1,0),1,MIN($DZ117,CM$4-$AC$4+1))),0)))),
SUM($AC117:$BZ117)*
     IF(SSSModel!$C$4="RR",OFFSET(Profiles!$K$2,$Z117,MAX(Profiles!$C$2,AO$4-$W117)),
     IF(SSSModel!$C$4="ECC",$EA117*$EB117*IF(MAX(Escalation!$C$2,AO$4-$W117)&gt;$DZ117-1,0,OFFSET(Escalation!$K$2,$Y117,MAX(Escalation!$C$2,AO$4-$W117))),
     IF(SSSModel!$C$4="PV",IF(CM$4=$W117,$EA117*(1+SSSModel!$C$2),0),
     IF(SSSModel!$C$4="FCR",IF(AND(CM$4&gt;=$W117,OFFSET(Profiles!$K$2,$Z117,MAX(Profiles!$C$2,AO$4-$W117))&gt;0),$EC117,0),0))))))</f>
        <v>0</v>
      </c>
      <c r="CN117" s="135">
        <f ca="1">IF(OR($Z117=0,SSSModel!$C$4="CF"),AP117,
IF(LEFT($V117,3)="ON_",
     IF(SSSModel!$C$4="RR",SUMPRODUCT(OFFSET($AC117,0,0,1,$CB$2),OFFSET(Profiles!$K$28,($Z117-1)*(Profiles!$I$26+1)+CN$4-SSSModel!$C$3+1,0,1,$CB$2)),
     IF(SSSModel!$C$4="ECC",$EA117*$EB117*SUMPRODUCT(OFFSET($AC117,0,MAX(0,CN$4-$DZ117-$CA$4+1),1,MIN($DZ117,CN$4-$CA$4+1)),OFFSET(Escalation!$K$24,($Y117-1)*(Escalation!$I$22+1)+CN$4-SSSModel!$C$3+1,MAX(0,CN$4-$DZ117-$CA$4+1),1,MIN($DZ117,CN$4-$CA$4+1))),
     IF(SSSModel!$C$4="PV",AP117*$EA117*(1+SSSModel!$C$2),
     IF(SSSModel!$C$4="FCR",$EC117*SUM(OFFSET($AC117,0,MAX(CN$4-$AC$4-$DZ117+1,0),1,MIN($DZ117,CN$4-$AC$4+1))),0)))),
SUM($AC117:$BZ117)*
     IF(SSSModel!$C$4="RR",OFFSET(Profiles!$K$2,$Z117,MAX(Profiles!$C$2,AP$4-$W117)),
     IF(SSSModel!$C$4="ECC",$EA117*$EB117*IF(MAX(Escalation!$C$2,AP$4-$W117)&gt;$DZ117-1,0,OFFSET(Escalation!$K$2,$Y117,MAX(Escalation!$C$2,AP$4-$W117))),
     IF(SSSModel!$C$4="PV",IF(CN$4=$W117,$EA117*(1+SSSModel!$C$2),0),
     IF(SSSModel!$C$4="FCR",IF(AND(CN$4&gt;=$W117,OFFSET(Profiles!$K$2,$Z117,MAX(Profiles!$C$2,AP$4-$W117))&gt;0),$EC117,0),0))))))</f>
        <v>0</v>
      </c>
      <c r="CO117" s="135">
        <f ca="1">IF(OR($Z117=0,SSSModel!$C$4="CF"),AQ117,
IF(LEFT($V117,3)="ON_",
     IF(SSSModel!$C$4="RR",SUMPRODUCT(OFFSET($AC117,0,0,1,$CB$2),OFFSET(Profiles!$K$28,($Z117-1)*(Profiles!$I$26+1)+CO$4-SSSModel!$C$3+1,0,1,$CB$2)),
     IF(SSSModel!$C$4="ECC",$EA117*$EB117*SUMPRODUCT(OFFSET($AC117,0,MAX(0,CO$4-$DZ117-$CA$4+1),1,MIN($DZ117,CO$4-$CA$4+1)),OFFSET(Escalation!$K$24,($Y117-1)*(Escalation!$I$22+1)+CO$4-SSSModel!$C$3+1,MAX(0,CO$4-$DZ117-$CA$4+1),1,MIN($DZ117,CO$4-$CA$4+1))),
     IF(SSSModel!$C$4="PV",AQ117*$EA117*(1+SSSModel!$C$2),
     IF(SSSModel!$C$4="FCR",$EC117*SUM(OFFSET($AC117,0,MAX(CO$4-$AC$4-$DZ117+1,0),1,MIN($DZ117,CO$4-$AC$4+1))),0)))),
SUM($AC117:$BZ117)*
     IF(SSSModel!$C$4="RR",OFFSET(Profiles!$K$2,$Z117,MAX(Profiles!$C$2,AQ$4-$W117)),
     IF(SSSModel!$C$4="ECC",$EA117*$EB117*IF(MAX(Escalation!$C$2,AQ$4-$W117)&gt;$DZ117-1,0,OFFSET(Escalation!$K$2,$Y117,MAX(Escalation!$C$2,AQ$4-$W117))),
     IF(SSSModel!$C$4="PV",IF(CO$4=$W117,$EA117*(1+SSSModel!$C$2),0),
     IF(SSSModel!$C$4="FCR",IF(AND(CO$4&gt;=$W117,OFFSET(Profiles!$K$2,$Z117,MAX(Profiles!$C$2,AQ$4-$W117))&gt;0),$EC117,0),0))))))</f>
        <v>0</v>
      </c>
      <c r="CP117" s="135">
        <f ca="1">IF(OR($Z117=0,SSSModel!$C$4="CF"),AR117,
IF(LEFT($V117,3)="ON_",
     IF(SSSModel!$C$4="RR",SUMPRODUCT(OFFSET($AC117,0,0,1,$CB$2),OFFSET(Profiles!$K$28,($Z117-1)*(Profiles!$I$26+1)+CP$4-SSSModel!$C$3+1,0,1,$CB$2)),
     IF(SSSModel!$C$4="ECC",$EA117*$EB117*SUMPRODUCT(OFFSET($AC117,0,MAX(0,CP$4-$DZ117-$CA$4+1),1,MIN($DZ117,CP$4-$CA$4+1)),OFFSET(Escalation!$K$24,($Y117-1)*(Escalation!$I$22+1)+CP$4-SSSModel!$C$3+1,MAX(0,CP$4-$DZ117-$CA$4+1),1,MIN($DZ117,CP$4-$CA$4+1))),
     IF(SSSModel!$C$4="PV",AR117*$EA117*(1+SSSModel!$C$2),
     IF(SSSModel!$C$4="FCR",$EC117*SUM(OFFSET($AC117,0,MAX(CP$4-$AC$4-$DZ117+1,0),1,MIN($DZ117,CP$4-$AC$4+1))),0)))),
SUM($AC117:$BZ117)*
     IF(SSSModel!$C$4="RR",OFFSET(Profiles!$K$2,$Z117,MAX(Profiles!$C$2,AR$4-$W117)),
     IF(SSSModel!$C$4="ECC",$EA117*$EB117*IF(MAX(Escalation!$C$2,AR$4-$W117)&gt;$DZ117-1,0,OFFSET(Escalation!$K$2,$Y117,MAX(Escalation!$C$2,AR$4-$W117))),
     IF(SSSModel!$C$4="PV",IF(CP$4=$W117,$EA117*(1+SSSModel!$C$2),0),
     IF(SSSModel!$C$4="FCR",IF(AND(CP$4&gt;=$W117,OFFSET(Profiles!$K$2,$Z117,MAX(Profiles!$C$2,AR$4-$W117))&gt;0),$EC117,0),0))))))</f>
        <v>0</v>
      </c>
      <c r="CQ117" s="135">
        <f ca="1">IF(OR($Z117=0,SSSModel!$C$4="CF"),AS117,
IF(LEFT($V117,3)="ON_",
     IF(SSSModel!$C$4="RR",SUMPRODUCT(OFFSET($AC117,0,0,1,$CB$2),OFFSET(Profiles!$K$28,($Z117-1)*(Profiles!$I$26+1)+CQ$4-SSSModel!$C$3+1,0,1,$CB$2)),
     IF(SSSModel!$C$4="ECC",$EA117*$EB117*SUMPRODUCT(OFFSET($AC117,0,MAX(0,CQ$4-$DZ117-$CA$4+1),1,MIN($DZ117,CQ$4-$CA$4+1)),OFFSET(Escalation!$K$24,($Y117-1)*(Escalation!$I$22+1)+CQ$4-SSSModel!$C$3+1,MAX(0,CQ$4-$DZ117-$CA$4+1),1,MIN($DZ117,CQ$4-$CA$4+1))),
     IF(SSSModel!$C$4="PV",AS117*$EA117*(1+SSSModel!$C$2),
     IF(SSSModel!$C$4="FCR",$EC117*SUM(OFFSET($AC117,0,MAX(CQ$4-$AC$4-$DZ117+1,0),1,MIN($DZ117,CQ$4-$AC$4+1))),0)))),
SUM($AC117:$BZ117)*
     IF(SSSModel!$C$4="RR",OFFSET(Profiles!$K$2,$Z117,MAX(Profiles!$C$2,AS$4-$W117)),
     IF(SSSModel!$C$4="ECC",$EA117*$EB117*IF(MAX(Escalation!$C$2,AS$4-$W117)&gt;$DZ117-1,0,OFFSET(Escalation!$K$2,$Y117,MAX(Escalation!$C$2,AS$4-$W117))),
     IF(SSSModel!$C$4="PV",IF(CQ$4=$W117,$EA117*(1+SSSModel!$C$2),0),
     IF(SSSModel!$C$4="FCR",IF(AND(CQ$4&gt;=$W117,OFFSET(Profiles!$K$2,$Z117,MAX(Profiles!$C$2,AS$4-$W117))&gt;0),$EC117,0),0))))))</f>
        <v>0</v>
      </c>
      <c r="CR117" s="135">
        <f ca="1">IF(OR($Z117=0,SSSModel!$C$4="CF"),AT117,
IF(LEFT($V117,3)="ON_",
     IF(SSSModel!$C$4="RR",SUMPRODUCT(OFFSET($AC117,0,0,1,$CB$2),OFFSET(Profiles!$K$28,($Z117-1)*(Profiles!$I$26+1)+CR$4-SSSModel!$C$3+1,0,1,$CB$2)),
     IF(SSSModel!$C$4="ECC",$EA117*$EB117*SUMPRODUCT(OFFSET($AC117,0,MAX(0,CR$4-$DZ117-$CA$4+1),1,MIN($DZ117,CR$4-$CA$4+1)),OFFSET(Escalation!$K$24,($Y117-1)*(Escalation!$I$22+1)+CR$4-SSSModel!$C$3+1,MAX(0,CR$4-$DZ117-$CA$4+1),1,MIN($DZ117,CR$4-$CA$4+1))),
     IF(SSSModel!$C$4="PV",AT117*$EA117*(1+SSSModel!$C$2),
     IF(SSSModel!$C$4="FCR",$EC117*SUM(OFFSET($AC117,0,MAX(CR$4-$AC$4-$DZ117+1,0),1,MIN($DZ117,CR$4-$AC$4+1))),0)))),
SUM($AC117:$BZ117)*
     IF(SSSModel!$C$4="RR",OFFSET(Profiles!$K$2,$Z117,MAX(Profiles!$C$2,AT$4-$W117)),
     IF(SSSModel!$C$4="ECC",$EA117*$EB117*IF(MAX(Escalation!$C$2,AT$4-$W117)&gt;$DZ117-1,0,OFFSET(Escalation!$K$2,$Y117,MAX(Escalation!$C$2,AT$4-$W117))),
     IF(SSSModel!$C$4="PV",IF(CR$4=$W117,$EA117*(1+SSSModel!$C$2),0),
     IF(SSSModel!$C$4="FCR",IF(AND(CR$4&gt;=$W117,OFFSET(Profiles!$K$2,$Z117,MAX(Profiles!$C$2,AT$4-$W117))&gt;0),$EC117,0),0))))))</f>
        <v>0</v>
      </c>
      <c r="CS117" s="135">
        <f ca="1">IF(OR($Z117=0,SSSModel!$C$4="CF"),AU117,
IF(LEFT($V117,3)="ON_",
     IF(SSSModel!$C$4="RR",SUMPRODUCT(OFFSET($AC117,0,0,1,$CB$2),OFFSET(Profiles!$K$28,($Z117-1)*(Profiles!$I$26+1)+CS$4-SSSModel!$C$3+1,0,1,$CB$2)),
     IF(SSSModel!$C$4="ECC",$EA117*$EB117*SUMPRODUCT(OFFSET($AC117,0,MAX(0,CS$4-$DZ117-$CA$4+1),1,MIN($DZ117,CS$4-$CA$4+1)),OFFSET(Escalation!$K$24,($Y117-1)*(Escalation!$I$22+1)+CS$4-SSSModel!$C$3+1,MAX(0,CS$4-$DZ117-$CA$4+1),1,MIN($DZ117,CS$4-$CA$4+1))),
     IF(SSSModel!$C$4="PV",AU117*$EA117*(1+SSSModel!$C$2),
     IF(SSSModel!$C$4="FCR",$EC117*SUM(OFFSET($AC117,0,MAX(CS$4-$AC$4-$DZ117+1,0),1,MIN($DZ117,CS$4-$AC$4+1))),0)))),
SUM($AC117:$BZ117)*
     IF(SSSModel!$C$4="RR",OFFSET(Profiles!$K$2,$Z117,MAX(Profiles!$C$2,AU$4-$W117)),
     IF(SSSModel!$C$4="ECC",$EA117*$EB117*IF(MAX(Escalation!$C$2,AU$4-$W117)&gt;$DZ117-1,0,OFFSET(Escalation!$K$2,$Y117,MAX(Escalation!$C$2,AU$4-$W117))),
     IF(SSSModel!$C$4="PV",IF(CS$4=$W117,$EA117*(1+SSSModel!$C$2),0),
     IF(SSSModel!$C$4="FCR",IF(AND(CS$4&gt;=$W117,OFFSET(Profiles!$K$2,$Z117,MAX(Profiles!$C$2,AU$4-$W117))&gt;0),$EC117,0),0))))))</f>
        <v>0</v>
      </c>
      <c r="CT117" s="135">
        <f ca="1">IF(OR($Z117=0,SSSModel!$C$4="CF"),AV117,
IF(LEFT($V117,3)="ON_",
     IF(SSSModel!$C$4="RR",SUMPRODUCT(OFFSET($AC117,0,0,1,$CB$2),OFFSET(Profiles!$K$28,($Z117-1)*(Profiles!$I$26+1)+CT$4-SSSModel!$C$3+1,0,1,$CB$2)),
     IF(SSSModel!$C$4="ECC",$EA117*$EB117*SUMPRODUCT(OFFSET($AC117,0,MAX(0,CT$4-$DZ117-$CA$4+1),1,MIN($DZ117,CT$4-$CA$4+1)),OFFSET(Escalation!$K$24,($Y117-1)*(Escalation!$I$22+1)+CT$4-SSSModel!$C$3+1,MAX(0,CT$4-$DZ117-$CA$4+1),1,MIN($DZ117,CT$4-$CA$4+1))),
     IF(SSSModel!$C$4="PV",AV117*$EA117*(1+SSSModel!$C$2),
     IF(SSSModel!$C$4="FCR",$EC117*SUM(OFFSET($AC117,0,MAX(CT$4-$AC$4-$DZ117+1,0),1,MIN($DZ117,CT$4-$AC$4+1))),0)))),
SUM($AC117:$BZ117)*
     IF(SSSModel!$C$4="RR",OFFSET(Profiles!$K$2,$Z117,MAX(Profiles!$C$2,AV$4-$W117)),
     IF(SSSModel!$C$4="ECC",$EA117*$EB117*IF(MAX(Escalation!$C$2,AV$4-$W117)&gt;$DZ117-1,0,OFFSET(Escalation!$K$2,$Y117,MAX(Escalation!$C$2,AV$4-$W117))),
     IF(SSSModel!$C$4="PV",IF(CT$4=$W117,$EA117*(1+SSSModel!$C$2),0),
     IF(SSSModel!$C$4="FCR",IF(AND(CT$4&gt;=$W117,OFFSET(Profiles!$K$2,$Z117,MAX(Profiles!$C$2,AV$4-$W117))&gt;0),$EC117,0),0))))))</f>
        <v>0</v>
      </c>
      <c r="CU117" s="135">
        <f ca="1">IF(OR($Z117=0,SSSModel!$C$4="CF"),AW117,
IF(LEFT($V117,3)="ON_",
     IF(SSSModel!$C$4="RR",SUMPRODUCT(OFFSET($AC117,0,0,1,$CB$2),OFFSET(Profiles!$K$28,($Z117-1)*(Profiles!$I$26+1)+CU$4-SSSModel!$C$3+1,0,1,$CB$2)),
     IF(SSSModel!$C$4="ECC",$EA117*$EB117*SUMPRODUCT(OFFSET($AC117,0,MAX(0,CU$4-$DZ117-$CA$4+1),1,MIN($DZ117,CU$4-$CA$4+1)),OFFSET(Escalation!$K$24,($Y117-1)*(Escalation!$I$22+1)+CU$4-SSSModel!$C$3+1,MAX(0,CU$4-$DZ117-$CA$4+1),1,MIN($DZ117,CU$4-$CA$4+1))),
     IF(SSSModel!$C$4="PV",AW117*$EA117*(1+SSSModel!$C$2),
     IF(SSSModel!$C$4="FCR",$EC117*SUM(OFFSET($AC117,0,MAX(CU$4-$AC$4-$DZ117+1,0),1,MIN($DZ117,CU$4-$AC$4+1))),0)))),
SUM($AC117:$BZ117)*
     IF(SSSModel!$C$4="RR",OFFSET(Profiles!$K$2,$Z117,MAX(Profiles!$C$2,AW$4-$W117)),
     IF(SSSModel!$C$4="ECC",$EA117*$EB117*IF(MAX(Escalation!$C$2,AW$4-$W117)&gt;$DZ117-1,0,OFFSET(Escalation!$K$2,$Y117,MAX(Escalation!$C$2,AW$4-$W117))),
     IF(SSSModel!$C$4="PV",IF(CU$4=$W117,$EA117*(1+SSSModel!$C$2),0),
     IF(SSSModel!$C$4="FCR",IF(AND(CU$4&gt;=$W117,OFFSET(Profiles!$K$2,$Z117,MAX(Profiles!$C$2,AW$4-$W117))&gt;0),$EC117,0),0))))))</f>
        <v>0</v>
      </c>
      <c r="CV117" s="135">
        <f ca="1">IF(OR($Z117=0,SSSModel!$C$4="CF"),AX117,
IF(LEFT($V117,3)="ON_",
     IF(SSSModel!$C$4="RR",SUMPRODUCT(OFFSET($AC117,0,0,1,$CB$2),OFFSET(Profiles!$K$28,($Z117-1)*(Profiles!$I$26+1)+CV$4-SSSModel!$C$3+1,0,1,$CB$2)),
     IF(SSSModel!$C$4="ECC",$EA117*$EB117*SUMPRODUCT(OFFSET($AC117,0,MAX(0,CV$4-$DZ117-$CA$4+1),1,MIN($DZ117,CV$4-$CA$4+1)),OFFSET(Escalation!$K$24,($Y117-1)*(Escalation!$I$22+1)+CV$4-SSSModel!$C$3+1,MAX(0,CV$4-$DZ117-$CA$4+1),1,MIN($DZ117,CV$4-$CA$4+1))),
     IF(SSSModel!$C$4="PV",AX117*$EA117*(1+SSSModel!$C$2),
     IF(SSSModel!$C$4="FCR",$EC117*SUM(OFFSET($AC117,0,MAX(CV$4-$AC$4-$DZ117+1,0),1,MIN($DZ117,CV$4-$AC$4+1))),0)))),
SUM($AC117:$BZ117)*
     IF(SSSModel!$C$4="RR",OFFSET(Profiles!$K$2,$Z117,MAX(Profiles!$C$2,AX$4-$W117)),
     IF(SSSModel!$C$4="ECC",$EA117*$EB117*IF(MAX(Escalation!$C$2,AX$4-$W117)&gt;$DZ117-1,0,OFFSET(Escalation!$K$2,$Y117,MAX(Escalation!$C$2,AX$4-$W117))),
     IF(SSSModel!$C$4="PV",IF(CV$4=$W117,$EA117*(1+SSSModel!$C$2),0),
     IF(SSSModel!$C$4="FCR",IF(AND(CV$4&gt;=$W117,OFFSET(Profiles!$K$2,$Z117,MAX(Profiles!$C$2,AX$4-$W117))&gt;0),$EC117,0),0))))))</f>
        <v>0</v>
      </c>
      <c r="CW117" s="135">
        <f ca="1">IF(OR($Z117=0,SSSModel!$C$4="CF"),AY117,
IF(LEFT($V117,3)="ON_",
     IF(SSSModel!$C$4="RR",SUMPRODUCT(OFFSET($AC117,0,0,1,$CB$2),OFFSET(Profiles!$K$28,($Z117-1)*(Profiles!$I$26+1)+CW$4-SSSModel!$C$3+1,0,1,$CB$2)),
     IF(SSSModel!$C$4="ECC",$EA117*$EB117*SUMPRODUCT(OFFSET($AC117,0,MAX(0,CW$4-$DZ117-$CA$4+1),1,MIN($DZ117,CW$4-$CA$4+1)),OFFSET(Escalation!$K$24,($Y117-1)*(Escalation!$I$22+1)+CW$4-SSSModel!$C$3+1,MAX(0,CW$4-$DZ117-$CA$4+1),1,MIN($DZ117,CW$4-$CA$4+1))),
     IF(SSSModel!$C$4="PV",AY117*$EA117*(1+SSSModel!$C$2),
     IF(SSSModel!$C$4="FCR",$EC117*SUM(OFFSET($AC117,0,MAX(CW$4-$AC$4-$DZ117+1,0),1,MIN($DZ117,CW$4-$AC$4+1))),0)))),
SUM($AC117:$BZ117)*
     IF(SSSModel!$C$4="RR",OFFSET(Profiles!$K$2,$Z117,MAX(Profiles!$C$2,AY$4-$W117)),
     IF(SSSModel!$C$4="ECC",$EA117*$EB117*IF(MAX(Escalation!$C$2,AY$4-$W117)&gt;$DZ117-1,0,OFFSET(Escalation!$K$2,$Y117,MAX(Escalation!$C$2,AY$4-$W117))),
     IF(SSSModel!$C$4="PV",IF(CW$4=$W117,$EA117*(1+SSSModel!$C$2),0),
     IF(SSSModel!$C$4="FCR",IF(AND(CW$4&gt;=$W117,OFFSET(Profiles!$K$2,$Z117,MAX(Profiles!$C$2,AY$4-$W117))&gt;0),$EC117,0),0))))))</f>
        <v>0</v>
      </c>
      <c r="CX117" s="135">
        <f ca="1">IF(OR($Z117=0,SSSModel!$C$4="CF"),AZ117,
IF(LEFT($V117,3)="ON_",
     IF(SSSModel!$C$4="RR",SUMPRODUCT(OFFSET($AC117,0,0,1,$CB$2),OFFSET(Profiles!$K$28,($Z117-1)*(Profiles!$I$26+1)+CX$4-SSSModel!$C$3+1,0,1,$CB$2)),
     IF(SSSModel!$C$4="ECC",$EA117*$EB117*SUMPRODUCT(OFFSET($AC117,0,MAX(0,CX$4-$DZ117-$CA$4+1),1,MIN($DZ117,CX$4-$CA$4+1)),OFFSET(Escalation!$K$24,($Y117-1)*(Escalation!$I$22+1)+CX$4-SSSModel!$C$3+1,MAX(0,CX$4-$DZ117-$CA$4+1),1,MIN($DZ117,CX$4-$CA$4+1))),
     IF(SSSModel!$C$4="PV",AZ117*$EA117*(1+SSSModel!$C$2),
     IF(SSSModel!$C$4="FCR",$EC117*SUM(OFFSET($AC117,0,MAX(CX$4-$AC$4-$DZ117+1,0),1,MIN($DZ117,CX$4-$AC$4+1))),0)))),
SUM($AC117:$BZ117)*
     IF(SSSModel!$C$4="RR",OFFSET(Profiles!$K$2,$Z117,MAX(Profiles!$C$2,AZ$4-$W117)),
     IF(SSSModel!$C$4="ECC",$EA117*$EB117*IF(MAX(Escalation!$C$2,AZ$4-$W117)&gt;$DZ117-1,0,OFFSET(Escalation!$K$2,$Y117,MAX(Escalation!$C$2,AZ$4-$W117))),
     IF(SSSModel!$C$4="PV",IF(CX$4=$W117,$EA117*(1+SSSModel!$C$2),0),
     IF(SSSModel!$C$4="FCR",IF(AND(CX$4&gt;=$W117,OFFSET(Profiles!$K$2,$Z117,MAX(Profiles!$C$2,AZ$4-$W117))&gt;0),$EC117,0),0))))))</f>
        <v>0</v>
      </c>
      <c r="CY117" s="135">
        <f ca="1">IF(OR($Z117=0,SSSModel!$C$4="CF"),BA117,
IF(LEFT($V117,3)="ON_",
     IF(SSSModel!$C$4="RR",SUMPRODUCT(OFFSET($AC117,0,0,1,$CB$2),OFFSET(Profiles!$K$28,($Z117-1)*(Profiles!$I$26+1)+CY$4-SSSModel!$C$3+1,0,1,$CB$2)),
     IF(SSSModel!$C$4="ECC",$EA117*$EB117*SUMPRODUCT(OFFSET($AC117,0,MAX(0,CY$4-$DZ117-$CA$4+1),1,MIN($DZ117,CY$4-$CA$4+1)),OFFSET(Escalation!$K$24,($Y117-1)*(Escalation!$I$22+1)+CY$4-SSSModel!$C$3+1,MAX(0,CY$4-$DZ117-$CA$4+1),1,MIN($DZ117,CY$4-$CA$4+1))),
     IF(SSSModel!$C$4="PV",BA117*$EA117*(1+SSSModel!$C$2),
     IF(SSSModel!$C$4="FCR",$EC117*SUM(OFFSET($AC117,0,MAX(CY$4-$AC$4-$DZ117+1,0),1,MIN($DZ117,CY$4-$AC$4+1))),0)))),
SUM($AC117:$BZ117)*
     IF(SSSModel!$C$4="RR",OFFSET(Profiles!$K$2,$Z117,MAX(Profiles!$C$2,BA$4-$W117)),
     IF(SSSModel!$C$4="ECC",$EA117*$EB117*IF(MAX(Escalation!$C$2,BA$4-$W117)&gt;$DZ117-1,0,OFFSET(Escalation!$K$2,$Y117,MAX(Escalation!$C$2,BA$4-$W117))),
     IF(SSSModel!$C$4="PV",IF(CY$4=$W117,$EA117*(1+SSSModel!$C$2),0),
     IF(SSSModel!$C$4="FCR",IF(AND(CY$4&gt;=$W117,OFFSET(Profiles!$K$2,$Z117,MAX(Profiles!$C$2,BA$4-$W117))&gt;0),$EC117,0),0))))))</f>
        <v>0</v>
      </c>
      <c r="CZ117" s="135">
        <f ca="1">IF(OR($Z117=0,SSSModel!$C$4="CF"),BB117,
IF(LEFT($V117,3)="ON_",
     IF(SSSModel!$C$4="RR",SUMPRODUCT(OFFSET($AC117,0,0,1,$CB$2),OFFSET(Profiles!$K$28,($Z117-1)*(Profiles!$I$26+1)+CZ$4-SSSModel!$C$3+1,0,1,$CB$2)),
     IF(SSSModel!$C$4="ECC",$EA117*$EB117*SUMPRODUCT(OFFSET($AC117,0,MAX(0,CZ$4-$DZ117-$CA$4+1),1,MIN($DZ117,CZ$4-$CA$4+1)),OFFSET(Escalation!$K$24,($Y117-1)*(Escalation!$I$22+1)+CZ$4-SSSModel!$C$3+1,MAX(0,CZ$4-$DZ117-$CA$4+1),1,MIN($DZ117,CZ$4-$CA$4+1))),
     IF(SSSModel!$C$4="PV",BB117*$EA117*(1+SSSModel!$C$2),
     IF(SSSModel!$C$4="FCR",$EC117*SUM(OFFSET($AC117,0,MAX(CZ$4-$AC$4-$DZ117+1,0),1,MIN($DZ117,CZ$4-$AC$4+1))),0)))),
SUM($AC117:$BZ117)*
     IF(SSSModel!$C$4="RR",OFFSET(Profiles!$K$2,$Z117,MAX(Profiles!$C$2,BB$4-$W117)),
     IF(SSSModel!$C$4="ECC",$EA117*$EB117*IF(MAX(Escalation!$C$2,BB$4-$W117)&gt;$DZ117-1,0,OFFSET(Escalation!$K$2,$Y117,MAX(Escalation!$C$2,BB$4-$W117))),
     IF(SSSModel!$C$4="PV",IF(CZ$4=$W117,$EA117*(1+SSSModel!$C$2),0),
     IF(SSSModel!$C$4="FCR",IF(AND(CZ$4&gt;=$W117,OFFSET(Profiles!$K$2,$Z117,MAX(Profiles!$C$2,BB$4-$W117))&gt;0),$EC117,0),0))))))</f>
        <v>0</v>
      </c>
      <c r="DA117" s="135">
        <f ca="1">IF(OR($Z117=0,SSSModel!$C$4="CF"),BC117,
IF(LEFT($V117,3)="ON_",
     IF(SSSModel!$C$4="RR",SUMPRODUCT(OFFSET($AC117,0,0,1,$CB$2),OFFSET(Profiles!$K$28,($Z117-1)*(Profiles!$I$26+1)+DA$4-SSSModel!$C$3+1,0,1,$CB$2)),
     IF(SSSModel!$C$4="ECC",$EA117*$EB117*SUMPRODUCT(OFFSET($AC117,0,MAX(0,DA$4-$DZ117-$CA$4+1),1,MIN($DZ117,DA$4-$CA$4+1)),OFFSET(Escalation!$K$24,($Y117-1)*(Escalation!$I$22+1)+DA$4-SSSModel!$C$3+1,MAX(0,DA$4-$DZ117-$CA$4+1),1,MIN($DZ117,DA$4-$CA$4+1))),
     IF(SSSModel!$C$4="PV",BC117*$EA117*(1+SSSModel!$C$2),
     IF(SSSModel!$C$4="FCR",$EC117*SUM(OFFSET($AC117,0,MAX(DA$4-$AC$4-$DZ117+1,0),1,MIN($DZ117,DA$4-$AC$4+1))),0)))),
SUM($AC117:$BZ117)*
     IF(SSSModel!$C$4="RR",OFFSET(Profiles!$K$2,$Z117,MAX(Profiles!$C$2,BC$4-$W117)),
     IF(SSSModel!$C$4="ECC",$EA117*$EB117*IF(MAX(Escalation!$C$2,BC$4-$W117)&gt;$DZ117-1,0,OFFSET(Escalation!$K$2,$Y117,MAX(Escalation!$C$2,BC$4-$W117))),
     IF(SSSModel!$C$4="PV",IF(DA$4=$W117,$EA117*(1+SSSModel!$C$2),0),
     IF(SSSModel!$C$4="FCR",IF(AND(DA$4&gt;=$W117,OFFSET(Profiles!$K$2,$Z117,MAX(Profiles!$C$2,BC$4-$W117))&gt;0),$EC117,0),0))))))</f>
        <v>0</v>
      </c>
      <c r="DB117" s="135">
        <f ca="1">IF(OR($Z117=0,SSSModel!$C$4="CF"),BD117,
IF(LEFT($V117,3)="ON_",
     IF(SSSModel!$C$4="RR",SUMPRODUCT(OFFSET($AC117,0,0,1,$CB$2),OFFSET(Profiles!$K$28,($Z117-1)*(Profiles!$I$26+1)+DB$4-SSSModel!$C$3+1,0,1,$CB$2)),
     IF(SSSModel!$C$4="ECC",$EA117*$EB117*SUMPRODUCT(OFFSET($AC117,0,MAX(0,DB$4-$DZ117-$CA$4+1),1,MIN($DZ117,DB$4-$CA$4+1)),OFFSET(Escalation!$K$24,($Y117-1)*(Escalation!$I$22+1)+DB$4-SSSModel!$C$3+1,MAX(0,DB$4-$DZ117-$CA$4+1),1,MIN($DZ117,DB$4-$CA$4+1))),
     IF(SSSModel!$C$4="PV",BD117*$EA117*(1+SSSModel!$C$2),
     IF(SSSModel!$C$4="FCR",$EC117*SUM(OFFSET($AC117,0,MAX(DB$4-$AC$4-$DZ117+1,0),1,MIN($DZ117,DB$4-$AC$4+1))),0)))),
SUM($AC117:$BZ117)*
     IF(SSSModel!$C$4="RR",OFFSET(Profiles!$K$2,$Z117,MAX(Profiles!$C$2,BD$4-$W117)),
     IF(SSSModel!$C$4="ECC",$EA117*$EB117*IF(MAX(Escalation!$C$2,BD$4-$W117)&gt;$DZ117-1,0,OFFSET(Escalation!$K$2,$Y117,MAX(Escalation!$C$2,BD$4-$W117))),
     IF(SSSModel!$C$4="PV",IF(DB$4=$W117,$EA117*(1+SSSModel!$C$2),0),
     IF(SSSModel!$C$4="FCR",IF(AND(DB$4&gt;=$W117,OFFSET(Profiles!$K$2,$Z117,MAX(Profiles!$C$2,BD$4-$W117))&gt;0),$EC117,0),0))))))</f>
        <v>0</v>
      </c>
      <c r="DC117" s="135">
        <f ca="1">IF(OR($Z117=0,SSSModel!$C$4="CF"),BE117,
IF(LEFT($V117,3)="ON_",
     IF(SSSModel!$C$4="RR",SUMPRODUCT(OFFSET($AC117,0,0,1,$CB$2),OFFSET(Profiles!$K$28,($Z117-1)*(Profiles!$I$26+1)+DC$4-SSSModel!$C$3+1,0,1,$CB$2)),
     IF(SSSModel!$C$4="ECC",$EA117*$EB117*SUMPRODUCT(OFFSET($AC117,0,MAX(0,DC$4-$DZ117-$CA$4+1),1,MIN($DZ117,DC$4-$CA$4+1)),OFFSET(Escalation!$K$24,($Y117-1)*(Escalation!$I$22+1)+DC$4-SSSModel!$C$3+1,MAX(0,DC$4-$DZ117-$CA$4+1),1,MIN($DZ117,DC$4-$CA$4+1))),
     IF(SSSModel!$C$4="PV",BE117*$EA117*(1+SSSModel!$C$2),
     IF(SSSModel!$C$4="FCR",$EC117*SUM(OFFSET($AC117,0,MAX(DC$4-$AC$4-$DZ117+1,0),1,MIN($DZ117,DC$4-$AC$4+1))),0)))),
SUM($AC117:$BZ117)*
     IF(SSSModel!$C$4="RR",OFFSET(Profiles!$K$2,$Z117,MAX(Profiles!$C$2,BE$4-$W117)),
     IF(SSSModel!$C$4="ECC",$EA117*$EB117*IF(MAX(Escalation!$C$2,BE$4-$W117)&gt;$DZ117-1,0,OFFSET(Escalation!$K$2,$Y117,MAX(Escalation!$C$2,BE$4-$W117))),
     IF(SSSModel!$C$4="PV",IF(DC$4=$W117,$EA117*(1+SSSModel!$C$2),0),
     IF(SSSModel!$C$4="FCR",IF(AND(DC$4&gt;=$W117,OFFSET(Profiles!$K$2,$Z117,MAX(Profiles!$C$2,BE$4-$W117))&gt;0),$EC117,0),0))))))</f>
        <v>0</v>
      </c>
      <c r="DD117" s="135">
        <f ca="1">IF(OR($Z117=0,SSSModel!$C$4="CF"),BF117,
IF(LEFT($V117,3)="ON_",
     IF(SSSModel!$C$4="RR",SUMPRODUCT(OFFSET($AC117,0,0,1,$CB$2),OFFSET(Profiles!$K$28,($Z117-1)*(Profiles!$I$26+1)+DD$4-SSSModel!$C$3+1,0,1,$CB$2)),
     IF(SSSModel!$C$4="ECC",$EA117*$EB117*SUMPRODUCT(OFFSET($AC117,0,MAX(0,DD$4-$DZ117-$CA$4+1),1,MIN($DZ117,DD$4-$CA$4+1)),OFFSET(Escalation!$K$24,($Y117-1)*(Escalation!$I$22+1)+DD$4-SSSModel!$C$3+1,MAX(0,DD$4-$DZ117-$CA$4+1),1,MIN($DZ117,DD$4-$CA$4+1))),
     IF(SSSModel!$C$4="PV",BF117*$EA117*(1+SSSModel!$C$2),
     IF(SSSModel!$C$4="FCR",$EC117*SUM(OFFSET($AC117,0,MAX(DD$4-$AC$4-$DZ117+1,0),1,MIN($DZ117,DD$4-$AC$4+1))),0)))),
SUM($AC117:$BZ117)*
     IF(SSSModel!$C$4="RR",OFFSET(Profiles!$K$2,$Z117,MAX(Profiles!$C$2,BF$4-$W117)),
     IF(SSSModel!$C$4="ECC",$EA117*$EB117*IF(MAX(Escalation!$C$2,BF$4-$W117)&gt;$DZ117-1,0,OFFSET(Escalation!$K$2,$Y117,MAX(Escalation!$C$2,BF$4-$W117))),
     IF(SSSModel!$C$4="PV",IF(DD$4=$W117,$EA117*(1+SSSModel!$C$2),0),
     IF(SSSModel!$C$4="FCR",IF(AND(DD$4&gt;=$W117,OFFSET(Profiles!$K$2,$Z117,MAX(Profiles!$C$2,BF$4-$W117))&gt;0),$EC117,0),0))))))</f>
        <v>0</v>
      </c>
      <c r="DE117" s="135">
        <f ca="1">IF(OR($Z117=0,SSSModel!$C$4="CF"),BG117,
IF(LEFT($V117,3)="ON_",
     IF(SSSModel!$C$4="RR",SUMPRODUCT(OFFSET($AC117,0,0,1,$CB$2),OFFSET(Profiles!$K$28,($Z117-1)*(Profiles!$I$26+1)+DE$4-SSSModel!$C$3+1,0,1,$CB$2)),
     IF(SSSModel!$C$4="ECC",$EA117*$EB117*SUMPRODUCT(OFFSET($AC117,0,MAX(0,DE$4-$DZ117-$CA$4+1),1,MIN($DZ117,DE$4-$CA$4+1)),OFFSET(Escalation!$K$24,($Y117-1)*(Escalation!$I$22+1)+DE$4-SSSModel!$C$3+1,MAX(0,DE$4-$DZ117-$CA$4+1),1,MIN($DZ117,DE$4-$CA$4+1))),
     IF(SSSModel!$C$4="PV",BG117*$EA117*(1+SSSModel!$C$2),
     IF(SSSModel!$C$4="FCR",$EC117*SUM(OFFSET($AC117,0,MAX(DE$4-$AC$4-$DZ117+1,0),1,MIN($DZ117,DE$4-$AC$4+1))),0)))),
SUM($AC117:$BZ117)*
     IF(SSSModel!$C$4="RR",OFFSET(Profiles!$K$2,$Z117,MAX(Profiles!$C$2,BG$4-$W117)),
     IF(SSSModel!$C$4="ECC",$EA117*$EB117*IF(MAX(Escalation!$C$2,BG$4-$W117)&gt;$DZ117-1,0,OFFSET(Escalation!$K$2,$Y117,MAX(Escalation!$C$2,BG$4-$W117))),
     IF(SSSModel!$C$4="PV",IF(DE$4=$W117,$EA117*(1+SSSModel!$C$2),0),
     IF(SSSModel!$C$4="FCR",IF(AND(DE$4&gt;=$W117,OFFSET(Profiles!$K$2,$Z117,MAX(Profiles!$C$2,BG$4-$W117))&gt;0),$EC117,0),0))))))</f>
        <v>0</v>
      </c>
      <c r="DF117" s="135">
        <f ca="1">IF(OR($Z117=0,SSSModel!$C$4="CF"),BH117,
IF(LEFT($V117,3)="ON_",
     IF(SSSModel!$C$4="RR",SUMPRODUCT(OFFSET($AC117,0,0,1,$CB$2),OFFSET(Profiles!$K$28,($Z117-1)*(Profiles!$I$26+1)+DF$4-SSSModel!$C$3+1,0,1,$CB$2)),
     IF(SSSModel!$C$4="ECC",$EA117*$EB117*SUMPRODUCT(OFFSET($AC117,0,MAX(0,DF$4-$DZ117-$CA$4+1),1,MIN($DZ117,DF$4-$CA$4+1)),OFFSET(Escalation!$K$24,($Y117-1)*(Escalation!$I$22+1)+DF$4-SSSModel!$C$3+1,MAX(0,DF$4-$DZ117-$CA$4+1),1,MIN($DZ117,DF$4-$CA$4+1))),
     IF(SSSModel!$C$4="PV",BH117*$EA117*(1+SSSModel!$C$2),
     IF(SSSModel!$C$4="FCR",$EC117*SUM(OFFSET($AC117,0,MAX(DF$4-$AC$4-$DZ117+1,0),1,MIN($DZ117,DF$4-$AC$4+1))),0)))),
SUM($AC117:$BZ117)*
     IF(SSSModel!$C$4="RR",OFFSET(Profiles!$K$2,$Z117,MAX(Profiles!$C$2,BH$4-$W117)),
     IF(SSSModel!$C$4="ECC",$EA117*$EB117*IF(MAX(Escalation!$C$2,BH$4-$W117)&gt;$DZ117-1,0,OFFSET(Escalation!$K$2,$Y117,MAX(Escalation!$C$2,BH$4-$W117))),
     IF(SSSModel!$C$4="PV",IF(DF$4=$W117,$EA117*(1+SSSModel!$C$2),0),
     IF(SSSModel!$C$4="FCR",IF(AND(DF$4&gt;=$W117,OFFSET(Profiles!$K$2,$Z117,MAX(Profiles!$C$2,BH$4-$W117))&gt;0),$EC117,0),0))))))</f>
        <v>0</v>
      </c>
      <c r="DG117" s="135">
        <f ca="1">IF(OR($Z117=0,SSSModel!$C$4="CF"),BI117,
IF(LEFT($V117,3)="ON_",
     IF(SSSModel!$C$4="RR",SUMPRODUCT(OFFSET($AC117,0,0,1,$CB$2),OFFSET(Profiles!$K$28,($Z117-1)*(Profiles!$I$26+1)+DG$4-SSSModel!$C$3+1,0,1,$CB$2)),
     IF(SSSModel!$C$4="ECC",$EA117*$EB117*SUMPRODUCT(OFFSET($AC117,0,MAX(0,DG$4-$DZ117-$CA$4+1),1,MIN($DZ117,DG$4-$CA$4+1)),OFFSET(Escalation!$K$24,($Y117-1)*(Escalation!$I$22+1)+DG$4-SSSModel!$C$3+1,MAX(0,DG$4-$DZ117-$CA$4+1),1,MIN($DZ117,DG$4-$CA$4+1))),
     IF(SSSModel!$C$4="PV",BI117*$EA117*(1+SSSModel!$C$2),
     IF(SSSModel!$C$4="FCR",$EC117*SUM(OFFSET($AC117,0,MAX(DG$4-$AC$4-$DZ117+1,0),1,MIN($DZ117,DG$4-$AC$4+1))),0)))),
SUM($AC117:$BZ117)*
     IF(SSSModel!$C$4="RR",OFFSET(Profiles!$K$2,$Z117,MAX(Profiles!$C$2,BI$4-$W117)),
     IF(SSSModel!$C$4="ECC",$EA117*$EB117*IF(MAX(Escalation!$C$2,BI$4-$W117)&gt;$DZ117-1,0,OFFSET(Escalation!$K$2,$Y117,MAX(Escalation!$C$2,BI$4-$W117))),
     IF(SSSModel!$C$4="PV",IF(DG$4=$W117,$EA117*(1+SSSModel!$C$2),0),
     IF(SSSModel!$C$4="FCR",IF(AND(DG$4&gt;=$W117,OFFSET(Profiles!$K$2,$Z117,MAX(Profiles!$C$2,BI$4-$W117))&gt;0),$EC117,0),0))))))</f>
        <v>0</v>
      </c>
      <c r="DH117" s="135">
        <f ca="1">IF(OR($Z117=0,SSSModel!$C$4="CF"),BJ117,
IF(LEFT($V117,3)="ON_",
     IF(SSSModel!$C$4="RR",SUMPRODUCT(OFFSET($AC117,0,0,1,$CB$2),OFFSET(Profiles!$K$28,($Z117-1)*(Profiles!$I$26+1)+DH$4-SSSModel!$C$3+1,0,1,$CB$2)),
     IF(SSSModel!$C$4="ECC",$EA117*$EB117*SUMPRODUCT(OFFSET($AC117,0,MAX(0,DH$4-$DZ117-$CA$4+1),1,MIN($DZ117,DH$4-$CA$4+1)),OFFSET(Escalation!$K$24,($Y117-1)*(Escalation!$I$22+1)+DH$4-SSSModel!$C$3+1,MAX(0,DH$4-$DZ117-$CA$4+1),1,MIN($DZ117,DH$4-$CA$4+1))),
     IF(SSSModel!$C$4="PV",BJ117*$EA117*(1+SSSModel!$C$2),
     IF(SSSModel!$C$4="FCR",$EC117*SUM(OFFSET($AC117,0,MAX(DH$4-$AC$4-$DZ117+1,0),1,MIN($DZ117,DH$4-$AC$4+1))),0)))),
SUM($AC117:$BZ117)*
     IF(SSSModel!$C$4="RR",OFFSET(Profiles!$K$2,$Z117,MAX(Profiles!$C$2,BJ$4-$W117)),
     IF(SSSModel!$C$4="ECC",$EA117*$EB117*IF(MAX(Escalation!$C$2,BJ$4-$W117)&gt;$DZ117-1,0,OFFSET(Escalation!$K$2,$Y117,MAX(Escalation!$C$2,BJ$4-$W117))),
     IF(SSSModel!$C$4="PV",IF(DH$4=$W117,$EA117*(1+SSSModel!$C$2),0),
     IF(SSSModel!$C$4="FCR",IF(AND(DH$4&gt;=$W117,OFFSET(Profiles!$K$2,$Z117,MAX(Profiles!$C$2,BJ$4-$W117))&gt;0),$EC117,0),0))))))</f>
        <v>0</v>
      </c>
      <c r="DI117" s="135">
        <f ca="1">IF(OR($Z117=0,SSSModel!$C$4="CF"),BK117,
IF(LEFT($V117,3)="ON_",
     IF(SSSModel!$C$4="RR",SUMPRODUCT(OFFSET($AC117,0,0,1,$CB$2),OFFSET(Profiles!$K$28,($Z117-1)*(Profiles!$I$26+1)+DI$4-SSSModel!$C$3+1,0,1,$CB$2)),
     IF(SSSModel!$C$4="ECC",$EA117*$EB117*SUMPRODUCT(OFFSET($AC117,0,MAX(0,DI$4-$DZ117-$CA$4+1),1,MIN($DZ117,DI$4-$CA$4+1)),OFFSET(Escalation!$K$24,($Y117-1)*(Escalation!$I$22+1)+DI$4-SSSModel!$C$3+1,MAX(0,DI$4-$DZ117-$CA$4+1),1,MIN($DZ117,DI$4-$CA$4+1))),
     IF(SSSModel!$C$4="PV",BK117*$EA117*(1+SSSModel!$C$2),
     IF(SSSModel!$C$4="FCR",$EC117*SUM(OFFSET($AC117,0,MAX(DI$4-$AC$4-$DZ117+1,0),1,MIN($DZ117,DI$4-$AC$4+1))),0)))),
SUM($AC117:$BZ117)*
     IF(SSSModel!$C$4="RR",OFFSET(Profiles!$K$2,$Z117,MAX(Profiles!$C$2,BK$4-$W117)),
     IF(SSSModel!$C$4="ECC",$EA117*$EB117*IF(MAX(Escalation!$C$2,BK$4-$W117)&gt;$DZ117-1,0,OFFSET(Escalation!$K$2,$Y117,MAX(Escalation!$C$2,BK$4-$W117))),
     IF(SSSModel!$C$4="PV",IF(DI$4=$W117,$EA117*(1+SSSModel!$C$2),0),
     IF(SSSModel!$C$4="FCR",IF(AND(DI$4&gt;=$W117,OFFSET(Profiles!$K$2,$Z117,MAX(Profiles!$C$2,BK$4-$W117))&gt;0),$EC117,0),0))))))</f>
        <v>0</v>
      </c>
      <c r="DJ117" s="135">
        <f ca="1">IF(OR($Z117=0,SSSModel!$C$4="CF"),BL117,
IF(LEFT($V117,3)="ON_",
     IF(SSSModel!$C$4="RR",SUMPRODUCT(OFFSET($AC117,0,0,1,$CB$2),OFFSET(Profiles!$K$28,($Z117-1)*(Profiles!$I$26+1)+DJ$4-SSSModel!$C$3+1,0,1,$CB$2)),
     IF(SSSModel!$C$4="ECC",$EA117*$EB117*SUMPRODUCT(OFFSET($AC117,0,MAX(0,DJ$4-$DZ117-$CA$4+1),1,MIN($DZ117,DJ$4-$CA$4+1)),OFFSET(Escalation!$K$24,($Y117-1)*(Escalation!$I$22+1)+DJ$4-SSSModel!$C$3+1,MAX(0,DJ$4-$DZ117-$CA$4+1),1,MIN($DZ117,DJ$4-$CA$4+1))),
     IF(SSSModel!$C$4="PV",BL117*$EA117*(1+SSSModel!$C$2),
     IF(SSSModel!$C$4="FCR",$EC117*SUM(OFFSET($AC117,0,MAX(DJ$4-$AC$4-$DZ117+1,0),1,MIN($DZ117,DJ$4-$AC$4+1))),0)))),
SUM($AC117:$BZ117)*
     IF(SSSModel!$C$4="RR",OFFSET(Profiles!$K$2,$Z117,MAX(Profiles!$C$2,BL$4-$W117)),
     IF(SSSModel!$C$4="ECC",$EA117*$EB117*IF(MAX(Escalation!$C$2,BL$4-$W117)&gt;$DZ117-1,0,OFFSET(Escalation!$K$2,$Y117,MAX(Escalation!$C$2,BL$4-$W117))),
     IF(SSSModel!$C$4="PV",IF(DJ$4=$W117,$EA117*(1+SSSModel!$C$2),0),
     IF(SSSModel!$C$4="FCR",IF(AND(DJ$4&gt;=$W117,OFFSET(Profiles!$K$2,$Z117,MAX(Profiles!$C$2,BL$4-$W117))&gt;0),$EC117,0),0))))))</f>
        <v>0</v>
      </c>
      <c r="DK117" s="135">
        <f ca="1">IF(OR($Z117=0,SSSModel!$C$4="CF"),BM117,
IF(LEFT($V117,3)="ON_",
     IF(SSSModel!$C$4="RR",SUMPRODUCT(OFFSET($AC117,0,0,1,$CB$2),OFFSET(Profiles!$K$28,($Z117-1)*(Profiles!$I$26+1)+DK$4-SSSModel!$C$3+1,0,1,$CB$2)),
     IF(SSSModel!$C$4="ECC",$EA117*$EB117*SUMPRODUCT(OFFSET($AC117,0,MAX(0,DK$4-$DZ117-$CA$4+1),1,MIN($DZ117,DK$4-$CA$4+1)),OFFSET(Escalation!$K$24,($Y117-1)*(Escalation!$I$22+1)+DK$4-SSSModel!$C$3+1,MAX(0,DK$4-$DZ117-$CA$4+1),1,MIN($DZ117,DK$4-$CA$4+1))),
     IF(SSSModel!$C$4="PV",BM117*$EA117*(1+SSSModel!$C$2),
     IF(SSSModel!$C$4="FCR",$EC117*SUM(OFFSET($AC117,0,MAX(DK$4-$AC$4-$DZ117+1,0),1,MIN($DZ117,DK$4-$AC$4+1))),0)))),
SUM($AC117:$BZ117)*
     IF(SSSModel!$C$4="RR",OFFSET(Profiles!$K$2,$Z117,MAX(Profiles!$C$2,BM$4-$W117)),
     IF(SSSModel!$C$4="ECC",$EA117*$EB117*IF(MAX(Escalation!$C$2,BM$4-$W117)&gt;$DZ117-1,0,OFFSET(Escalation!$K$2,$Y117,MAX(Escalation!$C$2,BM$4-$W117))),
     IF(SSSModel!$C$4="PV",IF(DK$4=$W117,$EA117*(1+SSSModel!$C$2),0),
     IF(SSSModel!$C$4="FCR",IF(AND(DK$4&gt;=$W117,OFFSET(Profiles!$K$2,$Z117,MAX(Profiles!$C$2,BM$4-$W117))&gt;0),$EC117,0),0))))))</f>
        <v>0</v>
      </c>
      <c r="DL117" s="135">
        <f ca="1">IF(OR($Z117=0,SSSModel!$C$4="CF"),BN117,
IF(LEFT($V117,3)="ON_",
     IF(SSSModel!$C$4="RR",SUMPRODUCT(OFFSET($AC117,0,0,1,$CB$2),OFFSET(Profiles!$K$28,($Z117-1)*(Profiles!$I$26+1)+DL$4-SSSModel!$C$3+1,0,1,$CB$2)),
     IF(SSSModel!$C$4="ECC",$EA117*$EB117*SUMPRODUCT(OFFSET($AC117,0,MAX(0,DL$4-$DZ117-$CA$4+1),1,MIN($DZ117,DL$4-$CA$4+1)),OFFSET(Escalation!$K$24,($Y117-1)*(Escalation!$I$22+1)+DL$4-SSSModel!$C$3+1,MAX(0,DL$4-$DZ117-$CA$4+1),1,MIN($DZ117,DL$4-$CA$4+1))),
     IF(SSSModel!$C$4="PV",BN117*$EA117*(1+SSSModel!$C$2),
     IF(SSSModel!$C$4="FCR",$EC117*SUM(OFFSET($AC117,0,MAX(DL$4-$AC$4-$DZ117+1,0),1,MIN($DZ117,DL$4-$AC$4+1))),0)))),
SUM($AC117:$BZ117)*
     IF(SSSModel!$C$4="RR",OFFSET(Profiles!$K$2,$Z117,MAX(Profiles!$C$2,BN$4-$W117)),
     IF(SSSModel!$C$4="ECC",$EA117*$EB117*IF(MAX(Escalation!$C$2,BN$4-$W117)&gt;$DZ117-1,0,OFFSET(Escalation!$K$2,$Y117,MAX(Escalation!$C$2,BN$4-$W117))),
     IF(SSSModel!$C$4="PV",IF(DL$4=$W117,$EA117*(1+SSSModel!$C$2),0),
     IF(SSSModel!$C$4="FCR",IF(AND(DL$4&gt;=$W117,OFFSET(Profiles!$K$2,$Z117,MAX(Profiles!$C$2,BN$4-$W117))&gt;0),$EC117,0),0))))))</f>
        <v>0</v>
      </c>
      <c r="DM117" s="135">
        <f ca="1">IF(OR($Z117=0,SSSModel!$C$4="CF"),BO117,
IF(LEFT($V117,3)="ON_",
     IF(SSSModel!$C$4="RR",SUMPRODUCT(OFFSET($AC117,0,0,1,$CB$2),OFFSET(Profiles!$K$28,($Z117-1)*(Profiles!$I$26+1)+DM$4-SSSModel!$C$3+1,0,1,$CB$2)),
     IF(SSSModel!$C$4="ECC",$EA117*$EB117*SUMPRODUCT(OFFSET($AC117,0,MAX(0,DM$4-$DZ117-$CA$4+1),1,MIN($DZ117,DM$4-$CA$4+1)),OFFSET(Escalation!$K$24,($Y117-1)*(Escalation!$I$22+1)+DM$4-SSSModel!$C$3+1,MAX(0,DM$4-$DZ117-$CA$4+1),1,MIN($DZ117,DM$4-$CA$4+1))),
     IF(SSSModel!$C$4="PV",BO117*$EA117*(1+SSSModel!$C$2),
     IF(SSSModel!$C$4="FCR",$EC117*SUM(OFFSET($AC117,0,MAX(DM$4-$AC$4-$DZ117+1,0),1,MIN($DZ117,DM$4-$AC$4+1))),0)))),
SUM($AC117:$BZ117)*
     IF(SSSModel!$C$4="RR",OFFSET(Profiles!$K$2,$Z117,MAX(Profiles!$C$2,BO$4-$W117)),
     IF(SSSModel!$C$4="ECC",$EA117*$EB117*IF(MAX(Escalation!$C$2,BO$4-$W117)&gt;$DZ117-1,0,OFFSET(Escalation!$K$2,$Y117,MAX(Escalation!$C$2,BO$4-$W117))),
     IF(SSSModel!$C$4="PV",IF(DM$4=$W117,$EA117*(1+SSSModel!$C$2),0),
     IF(SSSModel!$C$4="FCR",IF(AND(DM$4&gt;=$W117,OFFSET(Profiles!$K$2,$Z117,MAX(Profiles!$C$2,BO$4-$W117))&gt;0),$EC117,0),0))))))</f>
        <v>0</v>
      </c>
      <c r="DN117" s="135">
        <f ca="1">IF(OR($Z117=0,SSSModel!$C$4="CF"),BP117,
IF(LEFT($V117,3)="ON_",
     IF(SSSModel!$C$4="RR",SUMPRODUCT(OFFSET($AC117,0,0,1,$CB$2),OFFSET(Profiles!$K$28,($Z117-1)*(Profiles!$I$26+1)+DN$4-SSSModel!$C$3+1,0,1,$CB$2)),
     IF(SSSModel!$C$4="ECC",$EA117*$EB117*SUMPRODUCT(OFFSET($AC117,0,MAX(0,DN$4-$DZ117-$CA$4+1),1,MIN($DZ117,DN$4-$CA$4+1)),OFFSET(Escalation!$K$24,($Y117-1)*(Escalation!$I$22+1)+DN$4-SSSModel!$C$3+1,MAX(0,DN$4-$DZ117-$CA$4+1),1,MIN($DZ117,DN$4-$CA$4+1))),
     IF(SSSModel!$C$4="PV",BP117*$EA117*(1+SSSModel!$C$2),
     IF(SSSModel!$C$4="FCR",$EC117*SUM(OFFSET($AC117,0,MAX(DN$4-$AC$4-$DZ117+1,0),1,MIN($DZ117,DN$4-$AC$4+1))),0)))),
SUM($AC117:$BZ117)*
     IF(SSSModel!$C$4="RR",OFFSET(Profiles!$K$2,$Z117,MAX(Profiles!$C$2,BP$4-$W117)),
     IF(SSSModel!$C$4="ECC",$EA117*$EB117*IF(MAX(Escalation!$C$2,BP$4-$W117)&gt;$DZ117-1,0,OFFSET(Escalation!$K$2,$Y117,MAX(Escalation!$C$2,BP$4-$W117))),
     IF(SSSModel!$C$4="PV",IF(DN$4=$W117,$EA117*(1+SSSModel!$C$2),0),
     IF(SSSModel!$C$4="FCR",IF(AND(DN$4&gt;=$W117,OFFSET(Profiles!$K$2,$Z117,MAX(Profiles!$C$2,BP$4-$W117))&gt;0),$EC117,0),0))))))</f>
        <v>0</v>
      </c>
      <c r="DO117" s="135">
        <f ca="1">IF(OR($Z117=0,SSSModel!$C$4="CF"),BQ117,
IF(LEFT($V117,3)="ON_",
     IF(SSSModel!$C$4="RR",SUMPRODUCT(OFFSET($AC117,0,0,1,$CB$2),OFFSET(Profiles!$K$28,($Z117-1)*(Profiles!$I$26+1)+DO$4-SSSModel!$C$3+1,0,1,$CB$2)),
     IF(SSSModel!$C$4="ECC",$EA117*$EB117*SUMPRODUCT(OFFSET($AC117,0,MAX(0,DO$4-$DZ117-$CA$4+1),1,MIN($DZ117,DO$4-$CA$4+1)),OFFSET(Escalation!$K$24,($Y117-1)*(Escalation!$I$22+1)+DO$4-SSSModel!$C$3+1,MAX(0,DO$4-$DZ117-$CA$4+1),1,MIN($DZ117,DO$4-$CA$4+1))),
     IF(SSSModel!$C$4="PV",BQ117*$EA117*(1+SSSModel!$C$2),
     IF(SSSModel!$C$4="FCR",$EC117*SUM(OFFSET($AC117,0,MAX(DO$4-$AC$4-$DZ117+1,0),1,MIN($DZ117,DO$4-$AC$4+1))),0)))),
SUM($AC117:$BZ117)*
     IF(SSSModel!$C$4="RR",OFFSET(Profiles!$K$2,$Z117,MAX(Profiles!$C$2,BQ$4-$W117)),
     IF(SSSModel!$C$4="ECC",$EA117*$EB117*IF(MAX(Escalation!$C$2,BQ$4-$W117)&gt;$DZ117-1,0,OFFSET(Escalation!$K$2,$Y117,MAX(Escalation!$C$2,BQ$4-$W117))),
     IF(SSSModel!$C$4="PV",IF(DO$4=$W117,$EA117*(1+SSSModel!$C$2),0),
     IF(SSSModel!$C$4="FCR",IF(AND(DO$4&gt;=$W117,OFFSET(Profiles!$K$2,$Z117,MAX(Profiles!$C$2,BQ$4-$W117))&gt;0),$EC117,0),0))))))</f>
        <v>0</v>
      </c>
      <c r="DP117" s="135">
        <f ca="1">IF(OR($Z117=0,SSSModel!$C$4="CF"),BR117,
IF(LEFT($V117,3)="ON_",
     IF(SSSModel!$C$4="RR",SUMPRODUCT(OFFSET($AC117,0,0,1,$CB$2),OFFSET(Profiles!$K$28,($Z117-1)*(Profiles!$I$26+1)+DP$4-SSSModel!$C$3+1,0,1,$CB$2)),
     IF(SSSModel!$C$4="ECC",$EA117*$EB117*SUMPRODUCT(OFFSET($AC117,0,MAX(0,DP$4-$DZ117-$CA$4+1),1,MIN($DZ117,DP$4-$CA$4+1)),OFFSET(Escalation!$K$24,($Y117-1)*(Escalation!$I$22+1)+DP$4-SSSModel!$C$3+1,MAX(0,DP$4-$DZ117-$CA$4+1),1,MIN($DZ117,DP$4-$CA$4+1))),
     IF(SSSModel!$C$4="PV",BR117*$EA117*(1+SSSModel!$C$2),
     IF(SSSModel!$C$4="FCR",$EC117*SUM(OFFSET($AC117,0,MAX(DP$4-$AC$4-$DZ117+1,0),1,MIN($DZ117,DP$4-$AC$4+1))),0)))),
SUM($AC117:$BZ117)*
     IF(SSSModel!$C$4="RR",OFFSET(Profiles!$K$2,$Z117,MAX(Profiles!$C$2,BR$4-$W117)),
     IF(SSSModel!$C$4="ECC",$EA117*$EB117*IF(MAX(Escalation!$C$2,BR$4-$W117)&gt;$DZ117-1,0,OFFSET(Escalation!$K$2,$Y117,MAX(Escalation!$C$2,BR$4-$W117))),
     IF(SSSModel!$C$4="PV",IF(DP$4=$W117,$EA117*(1+SSSModel!$C$2),0),
     IF(SSSModel!$C$4="FCR",IF(AND(DP$4&gt;=$W117,OFFSET(Profiles!$K$2,$Z117,MAX(Profiles!$C$2,BR$4-$W117))&gt;0),$EC117,0),0))))))</f>
        <v>0</v>
      </c>
      <c r="DQ117" s="135">
        <f ca="1">IF(OR($Z117=0,SSSModel!$C$4="CF"),BS117,
IF(LEFT($V117,3)="ON_",
     IF(SSSModel!$C$4="RR",SUMPRODUCT(OFFSET($AC117,0,0,1,$CB$2),OFFSET(Profiles!$K$28,($Z117-1)*(Profiles!$I$26+1)+DQ$4-SSSModel!$C$3+1,0,1,$CB$2)),
     IF(SSSModel!$C$4="ECC",$EA117*$EB117*SUMPRODUCT(OFFSET($AC117,0,MAX(0,DQ$4-$DZ117-$CA$4+1),1,MIN($DZ117,DQ$4-$CA$4+1)),OFFSET(Escalation!$K$24,($Y117-1)*(Escalation!$I$22+1)+DQ$4-SSSModel!$C$3+1,MAX(0,DQ$4-$DZ117-$CA$4+1),1,MIN($DZ117,DQ$4-$CA$4+1))),
     IF(SSSModel!$C$4="PV",BS117*$EA117*(1+SSSModel!$C$2),
     IF(SSSModel!$C$4="FCR",$EC117*SUM(OFFSET($AC117,0,MAX(DQ$4-$AC$4-$DZ117+1,0),1,MIN($DZ117,DQ$4-$AC$4+1))),0)))),
SUM($AC117:$BZ117)*
     IF(SSSModel!$C$4="RR",OFFSET(Profiles!$K$2,$Z117,MAX(Profiles!$C$2,BS$4-$W117)),
     IF(SSSModel!$C$4="ECC",$EA117*$EB117*IF(MAX(Escalation!$C$2,BS$4-$W117)&gt;$DZ117-1,0,OFFSET(Escalation!$K$2,$Y117,MAX(Escalation!$C$2,BS$4-$W117))),
     IF(SSSModel!$C$4="PV",IF(DQ$4=$W117,$EA117*(1+SSSModel!$C$2),0),
     IF(SSSModel!$C$4="FCR",IF(AND(DQ$4&gt;=$W117,OFFSET(Profiles!$K$2,$Z117,MAX(Profiles!$C$2,BS$4-$W117))&gt;0),$EC117,0),0))))))</f>
        <v>0</v>
      </c>
      <c r="DR117" s="135">
        <f ca="1">IF(OR($Z117=0,SSSModel!$C$4="CF"),BT117,
IF(LEFT($V117,3)="ON_",
     IF(SSSModel!$C$4="RR",SUMPRODUCT(OFFSET($AC117,0,0,1,$CB$2),OFFSET(Profiles!$K$28,($Z117-1)*(Profiles!$I$26+1)+DR$4-SSSModel!$C$3+1,0,1,$CB$2)),
     IF(SSSModel!$C$4="ECC",$EA117*$EB117*SUMPRODUCT(OFFSET($AC117,0,MAX(0,DR$4-$DZ117-$CA$4+1),1,MIN($DZ117,DR$4-$CA$4+1)),OFFSET(Escalation!$K$24,($Y117-1)*(Escalation!$I$22+1)+DR$4-SSSModel!$C$3+1,MAX(0,DR$4-$DZ117-$CA$4+1),1,MIN($DZ117,DR$4-$CA$4+1))),
     IF(SSSModel!$C$4="PV",BT117*$EA117*(1+SSSModel!$C$2),
     IF(SSSModel!$C$4="FCR",$EC117*SUM(OFFSET($AC117,0,MAX(DR$4-$AC$4-$DZ117+1,0),1,MIN($DZ117,DR$4-$AC$4+1))),0)))),
SUM($AC117:$BZ117)*
     IF(SSSModel!$C$4="RR",OFFSET(Profiles!$K$2,$Z117,MAX(Profiles!$C$2,BT$4-$W117)),
     IF(SSSModel!$C$4="ECC",$EA117*$EB117*IF(MAX(Escalation!$C$2,BT$4-$W117)&gt;$DZ117-1,0,OFFSET(Escalation!$K$2,$Y117,MAX(Escalation!$C$2,BT$4-$W117))),
     IF(SSSModel!$C$4="PV",IF(DR$4=$W117,$EA117*(1+SSSModel!$C$2),0),
     IF(SSSModel!$C$4="FCR",IF(AND(DR$4&gt;=$W117,OFFSET(Profiles!$K$2,$Z117,MAX(Profiles!$C$2,BT$4-$W117))&gt;0),$EC117,0),0))))))</f>
        <v>0</v>
      </c>
      <c r="DS117" s="135">
        <f ca="1">IF(OR($Z117=0,SSSModel!$C$4="CF"),BU117,
IF(LEFT($V117,3)="ON_",
     IF(SSSModel!$C$4="RR",SUMPRODUCT(OFFSET($AC117,0,0,1,$CB$2),OFFSET(Profiles!$K$28,($Z117-1)*(Profiles!$I$26+1)+DS$4-SSSModel!$C$3+1,0,1,$CB$2)),
     IF(SSSModel!$C$4="ECC",$EA117*$EB117*SUMPRODUCT(OFFSET($AC117,0,MAX(0,DS$4-$DZ117-$CA$4+1),1,MIN($DZ117,DS$4-$CA$4+1)),OFFSET(Escalation!$K$24,($Y117-1)*(Escalation!$I$22+1)+DS$4-SSSModel!$C$3+1,MAX(0,DS$4-$DZ117-$CA$4+1),1,MIN($DZ117,DS$4-$CA$4+1))),
     IF(SSSModel!$C$4="PV",BU117*$EA117*(1+SSSModel!$C$2),
     IF(SSSModel!$C$4="FCR",$EC117*SUM(OFFSET($AC117,0,MAX(DS$4-$AC$4-$DZ117+1,0),1,MIN($DZ117,DS$4-$AC$4+1))),0)))),
SUM($AC117:$BZ117)*
     IF(SSSModel!$C$4="RR",OFFSET(Profiles!$K$2,$Z117,MAX(Profiles!$C$2,BU$4-$W117)),
     IF(SSSModel!$C$4="ECC",$EA117*$EB117*IF(MAX(Escalation!$C$2,BU$4-$W117)&gt;$DZ117-1,0,OFFSET(Escalation!$K$2,$Y117,MAX(Escalation!$C$2,BU$4-$W117))),
     IF(SSSModel!$C$4="PV",IF(DS$4=$W117,$EA117*(1+SSSModel!$C$2),0),
     IF(SSSModel!$C$4="FCR",IF(AND(DS$4&gt;=$W117,OFFSET(Profiles!$K$2,$Z117,MAX(Profiles!$C$2,BU$4-$W117))&gt;0),$EC117,0),0))))))</f>
        <v>0</v>
      </c>
      <c r="DT117" s="135">
        <f ca="1">IF(OR($Z117=0,SSSModel!$C$4="CF"),BV117,
IF(LEFT($V117,3)="ON_",
     IF(SSSModel!$C$4="RR",SUMPRODUCT(OFFSET($AC117,0,0,1,$CB$2),OFFSET(Profiles!$K$28,($Z117-1)*(Profiles!$I$26+1)+DT$4-SSSModel!$C$3+1,0,1,$CB$2)),
     IF(SSSModel!$C$4="ECC",$EA117*$EB117*SUMPRODUCT(OFFSET($AC117,0,MAX(0,DT$4-$DZ117-$CA$4+1),1,MIN($DZ117,DT$4-$CA$4+1)),OFFSET(Escalation!$K$24,($Y117-1)*(Escalation!$I$22+1)+DT$4-SSSModel!$C$3+1,MAX(0,DT$4-$DZ117-$CA$4+1),1,MIN($DZ117,DT$4-$CA$4+1))),
     IF(SSSModel!$C$4="PV",BV117*$EA117*(1+SSSModel!$C$2),
     IF(SSSModel!$C$4="FCR",$EC117*SUM(OFFSET($AC117,0,MAX(DT$4-$AC$4-$DZ117+1,0),1,MIN($DZ117,DT$4-$AC$4+1))),0)))),
SUM($AC117:$BZ117)*
     IF(SSSModel!$C$4="RR",OFFSET(Profiles!$K$2,$Z117,MAX(Profiles!$C$2,BV$4-$W117)),
     IF(SSSModel!$C$4="ECC",$EA117*$EB117*IF(MAX(Escalation!$C$2,BV$4-$W117)&gt;$DZ117-1,0,OFFSET(Escalation!$K$2,$Y117,MAX(Escalation!$C$2,BV$4-$W117))),
     IF(SSSModel!$C$4="PV",IF(DT$4=$W117,$EA117*(1+SSSModel!$C$2),0),
     IF(SSSModel!$C$4="FCR",IF(AND(DT$4&gt;=$W117,OFFSET(Profiles!$K$2,$Z117,MAX(Profiles!$C$2,BV$4-$W117))&gt;0),$EC117,0),0))))))</f>
        <v>0</v>
      </c>
      <c r="DU117" s="135">
        <f ca="1">IF(OR($Z117=0,SSSModel!$C$4="CF"),BW117,
IF(LEFT($V117,3)="ON_",
     IF(SSSModel!$C$4="RR",SUMPRODUCT(OFFSET($AC117,0,0,1,$CB$2),OFFSET(Profiles!$K$28,($Z117-1)*(Profiles!$I$26+1)+DU$4-SSSModel!$C$3+1,0,1,$CB$2)),
     IF(SSSModel!$C$4="ECC",$EA117*$EB117*SUMPRODUCT(OFFSET($AC117,0,MAX(0,DU$4-$DZ117-$CA$4+1),1,MIN($DZ117,DU$4-$CA$4+1)),OFFSET(Escalation!$K$24,($Y117-1)*(Escalation!$I$22+1)+DU$4-SSSModel!$C$3+1,MAX(0,DU$4-$DZ117-$CA$4+1),1,MIN($DZ117,DU$4-$CA$4+1))),
     IF(SSSModel!$C$4="PV",BW117*$EA117*(1+SSSModel!$C$2),
     IF(SSSModel!$C$4="FCR",$EC117*SUM(OFFSET($AC117,0,MAX(DU$4-$AC$4-$DZ117+1,0),1,MIN($DZ117,DU$4-$AC$4+1))),0)))),
SUM($AC117:$BZ117)*
     IF(SSSModel!$C$4="RR",OFFSET(Profiles!$K$2,$Z117,MAX(Profiles!$C$2,BW$4-$W117)),
     IF(SSSModel!$C$4="ECC",$EA117*$EB117*IF(MAX(Escalation!$C$2,BW$4-$W117)&gt;$DZ117-1,0,OFFSET(Escalation!$K$2,$Y117,MAX(Escalation!$C$2,BW$4-$W117))),
     IF(SSSModel!$C$4="PV",IF(DU$4=$W117,$EA117*(1+SSSModel!$C$2),0),
     IF(SSSModel!$C$4="FCR",IF(AND(DU$4&gt;=$W117,OFFSET(Profiles!$K$2,$Z117,MAX(Profiles!$C$2,BW$4-$W117))&gt;0),$EC117,0),0))))))</f>
        <v>0</v>
      </c>
      <c r="DV117" s="136">
        <f ca="1">IF(OR($Z117=0,SSSModel!$C$4="CF"),BX117,
IF(LEFT($V117,3)="ON_",
     IF(SSSModel!$C$4="RR",SUMPRODUCT(OFFSET($AC117,0,0,1,$CB$2),OFFSET(Profiles!$K$28,($Z117-1)*(Profiles!$I$26+1)+DV$4-SSSModel!$C$3+1,0,1,$CB$2)),
     IF(SSSModel!$C$4="ECC",$EA117*$EB117*SUMPRODUCT(OFFSET($AC117,0,MAX(0,DV$4-$DZ117-$CA$4+1),1,MIN($DZ117,DV$4-$CA$4+1)),OFFSET(Escalation!$K$24,($Y117-1)*(Escalation!$I$22+1)+DV$4-SSSModel!$C$3+1,MAX(0,DV$4-$DZ117-$CA$4+1),1,MIN($DZ117,DV$4-$CA$4+1))),
     IF(SSSModel!$C$4="PV",BX117*$EA117*(1+SSSModel!$C$2),
     IF(SSSModel!$C$4="FCR",$EC117*SUM(OFFSET($AC117,0,MAX(DV$4-$AC$4-$DZ117+1,0),1,MIN($DZ117,DV$4-$AC$4+1))),0)))),
SUM($AC117:$BZ117)*
     IF(SSSModel!$C$4="RR",OFFSET(Profiles!$K$2,$Z117,MAX(Profiles!$C$2,BX$4-$W117)),
     IF(SSSModel!$C$4="ECC",$EA117*$EB117*IF(MAX(Escalation!$C$2,BX$4-$W117)&gt;$DZ117-1,0,OFFSET(Escalation!$K$2,$Y117,MAX(Escalation!$C$2,BX$4-$W117))),
     IF(SSSModel!$C$4="PV",IF(DV$4=$W117,$EA117*(1+SSSModel!$C$2),0),
     IF(SSSModel!$C$4="FCR",IF(AND(DV$4&gt;=$W117,OFFSET(Profiles!$K$2,$Z117,MAX(Profiles!$C$2,BX$4-$W117))&gt;0),$EC117,0),0))))))</f>
        <v>0</v>
      </c>
      <c r="DW117" s="136">
        <f ca="1">IF(OR($Z117=0,SSSModel!$C$4="CF"),BY117,
IF(LEFT($V117,3)="ON_",
     IF(SSSModel!$C$4="RR",SUMPRODUCT(OFFSET($AC117,0,0,1,$CB$2),OFFSET(Profiles!$K$28,($Z117-1)*(Profiles!$I$26+1)+DW$4-SSSModel!$C$3+1,0,1,$CB$2)),
     IF(SSSModel!$C$4="ECC",$EA117*$EB117*SUMPRODUCT(OFFSET($AC117,0,MAX(0,DW$4-$DZ117-$CA$4+1),1,MIN($DZ117,DW$4-$CA$4+1)),OFFSET(Escalation!$K$24,($Y117-1)*(Escalation!$I$22+1)+DW$4-SSSModel!$C$3+1,MAX(0,DW$4-$DZ117-$CA$4+1),1,MIN($DZ117,DW$4-$CA$4+1))),
     IF(SSSModel!$C$4="PV",BY117*$EA117*(1+SSSModel!$C$2),
     IF(SSSModel!$C$4="FCR",$EC117*SUM(OFFSET($AC117,0,MAX(DW$4-$AC$4-$DZ117+1,0),1,MIN($DZ117,DW$4-$AC$4+1))),0)))),
SUM($AC117:$BZ117)*
     IF(SSSModel!$C$4="RR",OFFSET(Profiles!$K$2,$Z117,MAX(Profiles!$C$2,BY$4-$W117)),
     IF(SSSModel!$C$4="ECC",$EA117*$EB117*IF(MAX(Escalation!$C$2,BY$4-$W117)&gt;$DZ117-1,0,OFFSET(Escalation!$K$2,$Y117,MAX(Escalation!$C$2,BY$4-$W117))),
     IF(SSSModel!$C$4="PV",IF(DW$4=$W117,$EA117*(1+SSSModel!$C$2),0),
     IF(SSSModel!$C$4="FCR",IF(AND(DW$4&gt;=$W117,OFFSET(Profiles!$K$2,$Z117,MAX(Profiles!$C$2,BY$4-$W117))&gt;0),$EC117,0),0))))))</f>
        <v>0</v>
      </c>
      <c r="DX117" s="136">
        <f ca="1">IF(OR($Z117=0,SSSModel!$C$4="CF"),BZ117,
IF(LEFT($V117,3)="ON_",
     IF(SSSModel!$C$4="RR",SUMPRODUCT(OFFSET($AC117,0,0,1,$CB$2),OFFSET(Profiles!$K$28,($Z117-1)*(Profiles!$I$26+1)+DX$4-SSSModel!$C$3+1,0,1,$CB$2)),
     IF(SSSModel!$C$4="ECC",$EA117*$EB117*SUMPRODUCT(OFFSET($AC117,0,MAX(0,DX$4-$DZ117-$CA$4+1),1,MIN($DZ117,DX$4-$CA$4+1)),OFFSET(Escalation!$K$24,($Y117-1)*(Escalation!$I$22+1)+DX$4-SSSModel!$C$3+1,MAX(0,DX$4-$DZ117-$CA$4+1),1,MIN($DZ117,DX$4-$CA$4+1))),
     IF(SSSModel!$C$4="PV",BZ117*$EA117*(1+SSSModel!$C$2),
     IF(SSSModel!$C$4="FCR",$EC117*SUM(OFFSET($AC117,0,MAX(DX$4-$AC$4-$DZ117+1,0),1,MIN($DZ117,DX$4-$AC$4+1))),0)))),
SUM($AC117:$BZ117)*
     IF(SSSModel!$C$4="RR",OFFSET(Profiles!$K$2,$Z117,MAX(Profiles!$C$2,BZ$4-$W117)),
     IF(SSSModel!$C$4="ECC",$EA117*$EB117*IF(MAX(Escalation!$C$2,BZ$4-$W117)&gt;$DZ117-1,0,OFFSET(Escalation!$K$2,$Y117,MAX(Escalation!$C$2,BZ$4-$W117))),
     IF(SSSModel!$C$4="PV",IF(DX$4=$W117,$EA117*(1+SSSModel!$C$2),0),
     IF(SSSModel!$C$4="FCR",IF(AND(DX$4&gt;=$W117,OFFSET(Profiles!$K$2,$Z117,MAX(Profiles!$C$2,BZ$4-$W117))&gt;0),$EC117,0),0))))))</f>
        <v>0</v>
      </c>
      <c r="DY117" s="82">
        <f ca="1">IF($Y117=0,0,OFFSET(Escalation!$B$2,$Y117,0))</f>
        <v>0</v>
      </c>
      <c r="DZ117" s="80">
        <f ca="1">IF($Z117=0,0,COUNTIF(OFFSET(Profiles!$K$2,$Z117,0,1,50),"&gt;0"))</f>
        <v>0</v>
      </c>
      <c r="EA117" s="137">
        <f ca="1">IF($Z117=0,0,SUMPRODUCT(Profiles!$C$20:$BH$20,OFFSET(Profiles!$C$2,$Z117,0,1,Profiles!$B$1)))</f>
        <v>0</v>
      </c>
      <c r="EB117" s="24">
        <f>IF($Z117=0,0,((1-(1+DY117)/(1+SSSModel!$C$2))/(1-((1+DY117)/(1+SSSModel!$C$2))^DZ117))*(1+SSSModel!$C$2))</f>
        <v>0</v>
      </c>
      <c r="EC117" s="24">
        <f>IF($Z117=0,0,-PMT(SSSModel!$C$2,DZ117,EA117))</f>
        <v>0</v>
      </c>
    </row>
    <row r="118" spans="3:133" x14ac:dyDescent="0.35">
      <c r="C118" s="18">
        <f t="shared" si="12"/>
        <v>12</v>
      </c>
      <c r="D118" s="18">
        <f t="shared" si="13"/>
        <v>4</v>
      </c>
      <c r="E118" s="18">
        <f t="shared" ca="1" si="16"/>
        <v>0</v>
      </c>
      <c r="G118" s="25" t="str">
        <f ca="1">IF($E118=0,"",OFFSET(Resources!B$26,$E118,0))</f>
        <v/>
      </c>
      <c r="H118" s="25" t="str">
        <f ca="1">IF($E118=0,"",OFFSET(Resources!C$26,$E118,0))</f>
        <v/>
      </c>
      <c r="I118" s="25" t="str">
        <f ca="1">IF($E118=0,"",OFFSET(Resources!$E$26,$E118,0))</f>
        <v/>
      </c>
      <c r="J118" s="16">
        <v>1</v>
      </c>
      <c r="K118" s="16" t="s">
        <v>150</v>
      </c>
      <c r="L118" s="25" t="str">
        <f ca="1">OFFSET(Resources!$CG$24,0,$C118-1)</f>
        <v>Variable O&amp;M</v>
      </c>
      <c r="M118" s="25" t="str">
        <f ca="1">OFFSET(Resources!$CG$25,0,$C118-1)</f>
        <v>O&amp;M</v>
      </c>
      <c r="N118" s="1">
        <v>1</v>
      </c>
      <c r="O118" s="7">
        <f ca="1">IF($E118=0,0,OFFSET(Resources!$CG$26,$E118,$C118-1))</f>
        <v>0</v>
      </c>
      <c r="P118" s="25" t="str">
        <f ca="1">OFFSET(Resources!$CG$26,0,$C118-1)</f>
        <v>$/Yr</v>
      </c>
      <c r="Q118" s="18">
        <f ca="1">IF($E118=0,0,OFFSET(GenAlts!$W$4,$E118,$D118-1))</f>
        <v>0</v>
      </c>
      <c r="R118" s="1">
        <v>1</v>
      </c>
      <c r="S118" t="str">
        <f ca="1">IF($E118=0,"",OFFSET(Resources!$R$26,$E118,0))</f>
        <v/>
      </c>
      <c r="T118" s="13"/>
      <c r="U118" s="25">
        <f ca="1">IF($E118=0,0,OFFSET(Resources!$AB$26,$E118,($C118-1)*Resources!$CI$20))</f>
        <v>0</v>
      </c>
      <c r="V118" s="1"/>
      <c r="W118">
        <f t="shared" ca="1" si="15"/>
        <v>0</v>
      </c>
      <c r="X118">
        <f>IF(T118="",0,MATCH(T118,Profiles!$A$3:$A$22,0))</f>
        <v>0</v>
      </c>
      <c r="Y118" s="10">
        <f ca="1">IF(U118=0,0,MATCH(U118,Escalation!$A$3:$A$18,0))</f>
        <v>0</v>
      </c>
      <c r="Z118">
        <f>IF(V118="",0,MATCH(V118,Profiles!$A$3:$A$22,0))</f>
        <v>0</v>
      </c>
      <c r="AA118" s="8"/>
      <c r="AB118" s="8">
        <v>0</v>
      </c>
      <c r="AC118" s="72">
        <f ca="1">IF(OR(AC$4&lt;$Q118,AC$4&gt;$Q118+IF($S118="",1000,$S118)-1),0,IF(MOD(AC$4-$Q118,IF($R118="",1000,$R118))=0,$O118,0))*IF($Y118&gt;0,(1+INDEX(Escalation!$B$3:$B$18,$Y118,0))^(AC$4-SSSModel!$C$5),1)*IF($X118=0,1,OFFSET(Profiles!$K$2,$X118,MAX(Profiles!$C$2,AC$4-$Q118)))*IF($AA118=1,(1+SSSModel!#REF!),1)</f>
        <v>0</v>
      </c>
      <c r="AD118" s="72">
        <f ca="1">IF(OR(AD$4&lt;$Q118,AD$4&gt;$Q118+IF($S118="",1000,$S118)-1),0,IF(MOD(AD$4-$Q118,IF($R118="",1000,$R118))=0,$O118,0))*IF($Y118&gt;0,(1+INDEX(Escalation!$B$3:$B$18,$Y118,0))^(AD$4-SSSModel!$C$5),1)*IF($X118=0,1,OFFSET(Profiles!$K$2,$X118,MAX(Profiles!$C$2,AD$4-$Q118)))*IF($AA118=1,(1+SSSModel!#REF!),1)</f>
        <v>0</v>
      </c>
      <c r="AE118" s="72">
        <f ca="1">IF(OR(AE$4&lt;$Q118,AE$4&gt;$Q118+IF($S118="",1000,$S118)-1),0,IF(MOD(AE$4-$Q118,IF($R118="",1000,$R118))=0,$O118,0))*IF($Y118&gt;0,(1+INDEX(Escalation!$B$3:$B$18,$Y118,0))^(AE$4-SSSModel!$C$5),1)*IF($X118=0,1,OFFSET(Profiles!$K$2,$X118,MAX(Profiles!$C$2,AE$4-$Q118)))*IF($AA118=1,(1+SSSModel!#REF!),1)</f>
        <v>0</v>
      </c>
      <c r="AF118" s="72">
        <f ca="1">IF(OR(AF$4&lt;$Q118,AF$4&gt;$Q118+IF($S118="",1000,$S118)-1),0,IF(MOD(AF$4-$Q118,IF($R118="",1000,$R118))=0,$O118,0))*IF($Y118&gt;0,(1+INDEX(Escalation!$B$3:$B$18,$Y118,0))^(AF$4-SSSModel!$C$5),1)*IF($X118=0,1,OFFSET(Profiles!$K$2,$X118,MAX(Profiles!$C$2,AF$4-$Q118)))*IF($AA118=1,(1+SSSModel!#REF!),1)</f>
        <v>0</v>
      </c>
      <c r="AG118" s="72">
        <f ca="1">IF(OR(AG$4&lt;$Q118,AG$4&gt;$Q118+IF($S118="",1000,$S118)-1),0,IF(MOD(AG$4-$Q118,IF($R118="",1000,$R118))=0,$O118,0))*IF($Y118&gt;0,(1+INDEX(Escalation!$B$3:$B$18,$Y118,0))^(AG$4-SSSModel!$C$5),1)*IF($X118=0,1,OFFSET(Profiles!$K$2,$X118,MAX(Profiles!$C$2,AG$4-$Q118)))*IF($AA118=1,(1+SSSModel!#REF!),1)</f>
        <v>0</v>
      </c>
      <c r="AH118" s="72">
        <f ca="1">IF(OR(AH$4&lt;$Q118,AH$4&gt;$Q118+IF($S118="",1000,$S118)-1),0,IF(MOD(AH$4-$Q118,IF($R118="",1000,$R118))=0,$O118,0))*IF($Y118&gt;0,(1+INDEX(Escalation!$B$3:$B$18,$Y118,0))^(AH$4-SSSModel!$C$5),1)*IF($X118=0,1,OFFSET(Profiles!$K$2,$X118,MAX(Profiles!$C$2,AH$4-$Q118)))*IF($AA118=1,(1+SSSModel!#REF!),1)</f>
        <v>0</v>
      </c>
      <c r="AI118" s="72">
        <f ca="1">IF(OR(AI$4&lt;$Q118,AI$4&gt;$Q118+IF($S118="",1000,$S118)-1),0,IF(MOD(AI$4-$Q118,IF($R118="",1000,$R118))=0,$O118,0))*IF($Y118&gt;0,(1+INDEX(Escalation!$B$3:$B$18,$Y118,0))^(AI$4-SSSModel!$C$5),1)*IF($X118=0,1,OFFSET(Profiles!$K$2,$X118,MAX(Profiles!$C$2,AI$4-$Q118)))*IF($AA118=1,(1+SSSModel!#REF!),1)</f>
        <v>0</v>
      </c>
      <c r="AJ118" s="72">
        <f ca="1">IF(OR(AJ$4&lt;$Q118,AJ$4&gt;$Q118+IF($S118="",1000,$S118)-1),0,IF(MOD(AJ$4-$Q118,IF($R118="",1000,$R118))=0,$O118,0))*IF($Y118&gt;0,(1+INDEX(Escalation!$B$3:$B$18,$Y118,0))^(AJ$4-SSSModel!$C$5),1)*IF($X118=0,1,OFFSET(Profiles!$K$2,$X118,MAX(Profiles!$C$2,AJ$4-$Q118)))*IF($AA118=1,(1+SSSModel!#REF!),1)</f>
        <v>0</v>
      </c>
      <c r="AK118" s="72">
        <f ca="1">IF(OR(AK$4&lt;$Q118,AK$4&gt;$Q118+IF($S118="",1000,$S118)-1),0,IF(MOD(AK$4-$Q118,IF($R118="",1000,$R118))=0,$O118,0))*IF($Y118&gt;0,(1+INDEX(Escalation!$B$3:$B$18,$Y118,0))^(AK$4-SSSModel!$C$5),1)*IF($X118=0,1,OFFSET(Profiles!$K$2,$X118,MAX(Profiles!$C$2,AK$4-$Q118)))*IF($AA118=1,(1+SSSModel!#REF!),1)</f>
        <v>0</v>
      </c>
      <c r="AL118" s="72">
        <f ca="1">IF(OR(AL$4&lt;$Q118,AL$4&gt;$Q118+IF($S118="",1000,$S118)-1),0,IF(MOD(AL$4-$Q118,IF($R118="",1000,$R118))=0,$O118,0))*IF($Y118&gt;0,(1+INDEX(Escalation!$B$3:$B$18,$Y118,0))^(AL$4-SSSModel!$C$5),1)*IF($X118=0,1,OFFSET(Profiles!$K$2,$X118,MAX(Profiles!$C$2,AL$4-$Q118)))*IF($AA118=1,(1+SSSModel!#REF!),1)</f>
        <v>0</v>
      </c>
      <c r="AM118" s="72">
        <f ca="1">IF(OR(AM$4&lt;$Q118,AM$4&gt;$Q118+IF($S118="",1000,$S118)-1),0,IF(MOD(AM$4-$Q118,IF($R118="",1000,$R118))=0,$O118,0))*IF($Y118&gt;0,(1+INDEX(Escalation!$B$3:$B$18,$Y118,0))^(AM$4-SSSModel!$C$5),1)*IF($X118=0,1,OFFSET(Profiles!$K$2,$X118,MAX(Profiles!$C$2,AM$4-$Q118)))*IF($AA118=1,(1+SSSModel!#REF!),1)</f>
        <v>0</v>
      </c>
      <c r="AN118" s="72">
        <f ca="1">IF(OR(AN$4&lt;$Q118,AN$4&gt;$Q118+IF($S118="",1000,$S118)-1),0,IF(MOD(AN$4-$Q118,IF($R118="",1000,$R118))=0,$O118,0))*IF($Y118&gt;0,(1+INDEX(Escalation!$B$3:$B$18,$Y118,0))^(AN$4-SSSModel!$C$5),1)*IF($X118=0,1,OFFSET(Profiles!$K$2,$X118,MAX(Profiles!$C$2,AN$4-$Q118)))*IF($AA118=1,(1+SSSModel!#REF!),1)</f>
        <v>0</v>
      </c>
      <c r="AO118" s="72">
        <f ca="1">IF(OR(AO$4&lt;$Q118,AO$4&gt;$Q118+IF($S118="",1000,$S118)-1),0,IF(MOD(AO$4-$Q118,IF($R118="",1000,$R118))=0,$O118,0))*IF($Y118&gt;0,(1+INDEX(Escalation!$B$3:$B$18,$Y118,0))^(AO$4-SSSModel!$C$5),1)*IF($X118=0,1,OFFSET(Profiles!$K$2,$X118,MAX(Profiles!$C$2,AO$4-$Q118)))*IF($AA118=1,(1+SSSModel!#REF!),1)</f>
        <v>0</v>
      </c>
      <c r="AP118" s="72">
        <f ca="1">IF(OR(AP$4&lt;$Q118,AP$4&gt;$Q118+IF($S118="",1000,$S118)-1),0,IF(MOD(AP$4-$Q118,IF($R118="",1000,$R118))=0,$O118,0))*IF($Y118&gt;0,(1+INDEX(Escalation!$B$3:$B$18,$Y118,0))^(AP$4-SSSModel!$C$5),1)*IF($X118=0,1,OFFSET(Profiles!$K$2,$X118,MAX(Profiles!$C$2,AP$4-$Q118)))*IF($AA118=1,(1+SSSModel!#REF!),1)</f>
        <v>0</v>
      </c>
      <c r="AQ118" s="72">
        <f ca="1">IF(OR(AQ$4&lt;$Q118,AQ$4&gt;$Q118+IF($S118="",1000,$S118)-1),0,IF(MOD(AQ$4-$Q118,IF($R118="",1000,$R118))=0,$O118,0))*IF($Y118&gt;0,(1+INDEX(Escalation!$B$3:$B$18,$Y118,0))^(AQ$4-SSSModel!$C$5),1)*IF($X118=0,1,OFFSET(Profiles!$K$2,$X118,MAX(Profiles!$C$2,AQ$4-$Q118)))*IF($AA118=1,(1+SSSModel!#REF!),1)</f>
        <v>0</v>
      </c>
      <c r="AR118" s="72">
        <f ca="1">IF(OR(AR$4&lt;$Q118,AR$4&gt;$Q118+IF($S118="",1000,$S118)-1),0,IF(MOD(AR$4-$Q118,IF($R118="",1000,$R118))=0,$O118,0))*IF($Y118&gt;0,(1+INDEX(Escalation!$B$3:$B$18,$Y118,0))^(AR$4-SSSModel!$C$5),1)*IF($X118=0,1,OFFSET(Profiles!$K$2,$X118,MAX(Profiles!$C$2,AR$4-$Q118)))*IF($AA118=1,(1+SSSModel!#REF!),1)</f>
        <v>0</v>
      </c>
      <c r="AS118" s="72">
        <f ca="1">IF(OR(AS$4&lt;$Q118,AS$4&gt;$Q118+IF($S118="",1000,$S118)-1),0,IF(MOD(AS$4-$Q118,IF($R118="",1000,$R118))=0,$O118,0))*IF($Y118&gt;0,(1+INDEX(Escalation!$B$3:$B$18,$Y118,0))^(AS$4-SSSModel!$C$5),1)*IF($X118=0,1,OFFSET(Profiles!$K$2,$X118,MAX(Profiles!$C$2,AS$4-$Q118)))*IF($AA118=1,(1+SSSModel!#REF!),1)</f>
        <v>0</v>
      </c>
      <c r="AT118" s="72">
        <f ca="1">IF(OR(AT$4&lt;$Q118,AT$4&gt;$Q118+IF($S118="",1000,$S118)-1),0,IF(MOD(AT$4-$Q118,IF($R118="",1000,$R118))=0,$O118,0))*IF($Y118&gt;0,(1+INDEX(Escalation!$B$3:$B$18,$Y118,0))^(AT$4-SSSModel!$C$5),1)*IF($X118=0,1,OFFSET(Profiles!$K$2,$X118,MAX(Profiles!$C$2,AT$4-$Q118)))*IF($AA118=1,(1+SSSModel!#REF!),1)</f>
        <v>0</v>
      </c>
      <c r="AU118" s="72">
        <f ca="1">IF(OR(AU$4&lt;$Q118,AU$4&gt;$Q118+IF($S118="",1000,$S118)-1),0,IF(MOD(AU$4-$Q118,IF($R118="",1000,$R118))=0,$O118,0))*IF($Y118&gt;0,(1+INDEX(Escalation!$B$3:$B$18,$Y118,0))^(AU$4-SSSModel!$C$5),1)*IF($X118=0,1,OFFSET(Profiles!$K$2,$X118,MAX(Profiles!$C$2,AU$4-$Q118)))*IF($AA118=1,(1+SSSModel!#REF!),1)</f>
        <v>0</v>
      </c>
      <c r="AV118" s="72">
        <f ca="1">IF(OR(AV$4&lt;$Q118,AV$4&gt;$Q118+IF($S118="",1000,$S118)-1),0,IF(MOD(AV$4-$Q118,IF($R118="",1000,$R118))=0,$O118,0))*IF($Y118&gt;0,(1+INDEX(Escalation!$B$3:$B$18,$Y118,0))^(AV$4-SSSModel!$C$5),1)*IF($X118=0,1,OFFSET(Profiles!$K$2,$X118,MAX(Profiles!$C$2,AV$4-$Q118)))*IF($AA118=1,(1+SSSModel!#REF!),1)</f>
        <v>0</v>
      </c>
      <c r="AW118" s="72">
        <f ca="1">IF(OR(AW$4&lt;$Q118,AW$4&gt;$Q118+IF($S118="",1000,$S118)-1),0,IF(MOD(AW$4-$Q118,IF($R118="",1000,$R118))=0,$O118,0))*IF($Y118&gt;0,(1+INDEX(Escalation!$B$3:$B$18,$Y118,0))^(AW$4-SSSModel!$C$5),1)*IF($X118=0,1,OFFSET(Profiles!$K$2,$X118,MAX(Profiles!$C$2,AW$4-$Q118)))*IF($AA118=1,(1+SSSModel!#REF!),1)</f>
        <v>0</v>
      </c>
      <c r="AX118" s="72">
        <f ca="1">IF(OR(AX$4&lt;$Q118,AX$4&gt;$Q118+IF($S118="",1000,$S118)-1),0,IF(MOD(AX$4-$Q118,IF($R118="",1000,$R118))=0,$O118,0))*IF($Y118&gt;0,(1+INDEX(Escalation!$B$3:$B$18,$Y118,0))^(AX$4-SSSModel!$C$5),1)*IF($X118=0,1,OFFSET(Profiles!$K$2,$X118,MAX(Profiles!$C$2,AX$4-$Q118)))*IF($AA118=1,(1+SSSModel!#REF!),1)</f>
        <v>0</v>
      </c>
      <c r="AY118" s="72">
        <f ca="1">IF(OR(AY$4&lt;$Q118,AY$4&gt;$Q118+IF($S118="",1000,$S118)-1),0,IF(MOD(AY$4-$Q118,IF($R118="",1000,$R118))=0,$O118,0))*IF($Y118&gt;0,(1+INDEX(Escalation!$B$3:$B$18,$Y118,0))^(AY$4-SSSModel!$C$5),1)*IF($X118=0,1,OFFSET(Profiles!$K$2,$X118,MAX(Profiles!$C$2,AY$4-$Q118)))*IF($AA118=1,(1+SSSModel!#REF!),1)</f>
        <v>0</v>
      </c>
      <c r="AZ118" s="72">
        <f ca="1">IF(OR(AZ$4&lt;$Q118,AZ$4&gt;$Q118+IF($S118="",1000,$S118)-1),0,IF(MOD(AZ$4-$Q118,IF($R118="",1000,$R118))=0,$O118,0))*IF($Y118&gt;0,(1+INDEX(Escalation!$B$3:$B$18,$Y118,0))^(AZ$4-SSSModel!$C$5),1)*IF($X118=0,1,OFFSET(Profiles!$K$2,$X118,MAX(Profiles!$C$2,AZ$4-$Q118)))*IF($AA118=1,(1+SSSModel!#REF!),1)</f>
        <v>0</v>
      </c>
      <c r="BA118" s="72">
        <f ca="1">IF(OR(BA$4&lt;$Q118,BA$4&gt;$Q118+IF($S118="",1000,$S118)-1),0,IF(MOD(BA$4-$Q118,IF($R118="",1000,$R118))=0,$O118,0))*IF($Y118&gt;0,(1+INDEX(Escalation!$B$3:$B$18,$Y118,0))^(BA$4-SSSModel!$C$5),1)*IF($X118=0,1,OFFSET(Profiles!$K$2,$X118,MAX(Profiles!$C$2,BA$4-$Q118)))*IF($AA118=1,(1+SSSModel!#REF!),1)</f>
        <v>0</v>
      </c>
      <c r="BB118" s="72">
        <f ca="1">IF(OR(BB$4&lt;$Q118,BB$4&gt;$Q118+IF($S118="",1000,$S118)-1),0,IF(MOD(BB$4-$Q118,IF($R118="",1000,$R118))=0,$O118,0))*IF($Y118&gt;0,(1+INDEX(Escalation!$B$3:$B$18,$Y118,0))^(BB$4-SSSModel!$C$5),1)*IF($X118=0,1,OFFSET(Profiles!$K$2,$X118,MAX(Profiles!$C$2,BB$4-$Q118)))*IF($AA118=1,(1+SSSModel!#REF!),1)</f>
        <v>0</v>
      </c>
      <c r="BC118" s="72">
        <f ca="1">IF(OR(BC$4&lt;$Q118,BC$4&gt;$Q118+IF($S118="",1000,$S118)-1),0,IF(MOD(BC$4-$Q118,IF($R118="",1000,$R118))=0,$O118,0))*IF($Y118&gt;0,(1+INDEX(Escalation!$B$3:$B$18,$Y118,0))^(BC$4-SSSModel!$C$5),1)*IF($X118=0,1,OFFSET(Profiles!$K$2,$X118,MAX(Profiles!$C$2,BC$4-$Q118)))*IF($AA118=1,(1+SSSModel!#REF!),1)</f>
        <v>0</v>
      </c>
      <c r="BD118" s="72">
        <f ca="1">IF(OR(BD$4&lt;$Q118,BD$4&gt;$Q118+IF($S118="",1000,$S118)-1),0,IF(MOD(BD$4-$Q118,IF($R118="",1000,$R118))=0,$O118,0))*IF($Y118&gt;0,(1+INDEX(Escalation!$B$3:$B$18,$Y118,0))^(BD$4-SSSModel!$C$5),1)*IF($X118=0,1,OFFSET(Profiles!$K$2,$X118,MAX(Profiles!$C$2,BD$4-$Q118)))*IF($AA118=1,(1+SSSModel!#REF!),1)</f>
        <v>0</v>
      </c>
      <c r="BE118" s="72">
        <f ca="1">IF(OR(BE$4&lt;$Q118,BE$4&gt;$Q118+IF($S118="",1000,$S118)-1),0,IF(MOD(BE$4-$Q118,IF($R118="",1000,$R118))=0,$O118,0))*IF($Y118&gt;0,(1+INDEX(Escalation!$B$3:$B$18,$Y118,0))^(BE$4-SSSModel!$C$5),1)*IF($X118=0,1,OFFSET(Profiles!$K$2,$X118,MAX(Profiles!$C$2,BE$4-$Q118)))*IF($AA118=1,(1+SSSModel!#REF!),1)</f>
        <v>0</v>
      </c>
      <c r="BF118" s="72">
        <f ca="1">IF(OR(BF$4&lt;$Q118,BF$4&gt;$Q118+IF($S118="",1000,$S118)-1),0,IF(MOD(BF$4-$Q118,IF($R118="",1000,$R118))=0,$O118,0))*IF($Y118&gt;0,(1+INDEX(Escalation!$B$3:$B$18,$Y118,0))^(BF$4-SSSModel!$C$5),1)*IF($X118=0,1,OFFSET(Profiles!$K$2,$X118,MAX(Profiles!$C$2,BF$4-$Q118)))*IF($AA118=1,(1+SSSModel!#REF!),1)</f>
        <v>0</v>
      </c>
      <c r="BG118" s="72">
        <f ca="1">IF(OR(BG$4&lt;$Q118,BG$4&gt;$Q118+IF($S118="",1000,$S118)-1),0,IF(MOD(BG$4-$Q118,IF($R118="",1000,$R118))=0,$O118,0))*IF($Y118&gt;0,(1+INDEX(Escalation!$B$3:$B$18,$Y118,0))^(BG$4-SSSModel!$C$5),1)*IF($X118=0,1,OFFSET(Profiles!$K$2,$X118,MAX(Profiles!$C$2,BG$4-$Q118)))*IF($AA118=1,(1+SSSModel!#REF!),1)</f>
        <v>0</v>
      </c>
      <c r="BH118" s="72">
        <f ca="1">IF(OR(BH$4&lt;$Q118,BH$4&gt;$Q118+IF($S118="",1000,$S118)-1),0,IF(MOD(BH$4-$Q118,IF($R118="",1000,$R118))=0,$O118,0))*IF($Y118&gt;0,(1+INDEX(Escalation!$B$3:$B$18,$Y118,0))^(BH$4-SSSModel!$C$5),1)*IF($X118=0,1,OFFSET(Profiles!$K$2,$X118,MAX(Profiles!$C$2,BH$4-$Q118)))*IF($AA118=1,(1+SSSModel!#REF!),1)</f>
        <v>0</v>
      </c>
      <c r="BI118" s="72">
        <f ca="1">IF(OR(BI$4&lt;$Q118,BI$4&gt;$Q118+IF($S118="",1000,$S118)-1),0,IF(MOD(BI$4-$Q118,IF($R118="",1000,$R118))=0,$O118,0))*IF($Y118&gt;0,(1+INDEX(Escalation!$B$3:$B$18,$Y118,0))^(BI$4-SSSModel!$C$5),1)*IF($X118=0,1,OFFSET(Profiles!$K$2,$X118,MAX(Profiles!$C$2,BI$4-$Q118)))*IF($AA118=1,(1+SSSModel!#REF!),1)</f>
        <v>0</v>
      </c>
      <c r="BJ118" s="72">
        <f ca="1">IF(OR(BJ$4&lt;$Q118,BJ$4&gt;$Q118+IF($S118="",1000,$S118)-1),0,IF(MOD(BJ$4-$Q118,IF($R118="",1000,$R118))=0,$O118,0))*IF($Y118&gt;0,(1+INDEX(Escalation!$B$3:$B$18,$Y118,0))^(BJ$4-SSSModel!$C$5),1)*IF($X118=0,1,OFFSET(Profiles!$K$2,$X118,MAX(Profiles!$C$2,BJ$4-$Q118)))*IF($AA118=1,(1+SSSModel!#REF!),1)</f>
        <v>0</v>
      </c>
      <c r="BK118" s="72">
        <f ca="1">IF(OR(BK$4&lt;$Q118,BK$4&gt;$Q118+IF($S118="",1000,$S118)-1),0,IF(MOD(BK$4-$Q118,IF($R118="",1000,$R118))=0,$O118,0))*IF($Y118&gt;0,(1+INDEX(Escalation!$B$3:$B$18,$Y118,0))^(BK$4-SSSModel!$C$5),1)*IF($X118=0,1,OFFSET(Profiles!$K$2,$X118,MAX(Profiles!$C$2,BK$4-$Q118)))*IF($AA118=1,(1+SSSModel!#REF!),1)</f>
        <v>0</v>
      </c>
      <c r="BL118" s="72">
        <f ca="1">IF(OR(BL$4&lt;$Q118,BL$4&gt;$Q118+IF($S118="",1000,$S118)-1),0,IF(MOD(BL$4-$Q118,IF($R118="",1000,$R118))=0,$O118,0))*IF($Y118&gt;0,(1+INDEX(Escalation!$B$3:$B$18,$Y118,0))^(BL$4-SSSModel!$C$5),1)*IF($X118=0,1,OFFSET(Profiles!$K$2,$X118,MAX(Profiles!$C$2,BL$4-$Q118)))*IF($AA118=1,(1+SSSModel!#REF!),1)</f>
        <v>0</v>
      </c>
      <c r="BM118" s="72">
        <f ca="1">IF(OR(BM$4&lt;$Q118,BM$4&gt;$Q118+IF($S118="",1000,$S118)-1),0,IF(MOD(BM$4-$Q118,IF($R118="",1000,$R118))=0,$O118,0))*IF($Y118&gt;0,(1+INDEX(Escalation!$B$3:$B$18,$Y118,0))^(BM$4-SSSModel!$C$5),1)*IF($X118=0,1,OFFSET(Profiles!$K$2,$X118,MAX(Profiles!$C$2,BM$4-$Q118)))*IF($AA118=1,(1+SSSModel!#REF!),1)</f>
        <v>0</v>
      </c>
      <c r="BN118" s="72">
        <f ca="1">IF(OR(BN$4&lt;$Q118,BN$4&gt;$Q118+IF($S118="",1000,$S118)-1),0,IF(MOD(BN$4-$Q118,IF($R118="",1000,$R118))=0,$O118,0))*IF($Y118&gt;0,(1+INDEX(Escalation!$B$3:$B$18,$Y118,0))^(BN$4-SSSModel!$C$5),1)*IF($X118=0,1,OFFSET(Profiles!$K$2,$X118,MAX(Profiles!$C$2,BN$4-$Q118)))*IF($AA118=1,(1+SSSModel!#REF!),1)</f>
        <v>0</v>
      </c>
      <c r="BO118" s="72">
        <f ca="1">IF(OR(BO$4&lt;$Q118,BO$4&gt;$Q118+IF($S118="",1000,$S118)-1),0,IF(MOD(BO$4-$Q118,IF($R118="",1000,$R118))=0,$O118,0))*IF($Y118&gt;0,(1+INDEX(Escalation!$B$3:$B$18,$Y118,0))^(BO$4-SSSModel!$C$5),1)*IF($X118=0,1,OFFSET(Profiles!$K$2,$X118,MAX(Profiles!$C$2,BO$4-$Q118)))*IF($AA118=1,(1+SSSModel!#REF!),1)</f>
        <v>0</v>
      </c>
      <c r="BP118" s="72">
        <f ca="1">IF(OR(BP$4&lt;$Q118,BP$4&gt;$Q118+IF($S118="",1000,$S118)-1),0,IF(MOD(BP$4-$Q118,IF($R118="",1000,$R118))=0,$O118,0))*IF($Y118&gt;0,(1+INDEX(Escalation!$B$3:$B$18,$Y118,0))^(BP$4-SSSModel!$C$5),1)*IF($X118=0,1,OFFSET(Profiles!$K$2,$X118,MAX(Profiles!$C$2,BP$4-$Q118)))*IF($AA118=1,(1+SSSModel!#REF!),1)</f>
        <v>0</v>
      </c>
      <c r="BQ118" s="72">
        <f ca="1">IF(OR(BQ$4&lt;$Q118,BQ$4&gt;$Q118+IF($S118="",1000,$S118)-1),0,IF(MOD(BQ$4-$Q118,IF($R118="",1000,$R118))=0,$O118,0))*IF($Y118&gt;0,(1+INDEX(Escalation!$B$3:$B$18,$Y118,0))^(BQ$4-SSSModel!$C$5),1)*IF($X118=0,1,OFFSET(Profiles!$K$2,$X118,MAX(Profiles!$C$2,BQ$4-$Q118)))*IF($AA118=1,(1+SSSModel!#REF!),1)</f>
        <v>0</v>
      </c>
      <c r="BR118" s="72">
        <f ca="1">IF(OR(BR$4&lt;$Q118,BR$4&gt;$Q118+IF($S118="",1000,$S118)-1),0,IF(MOD(BR$4-$Q118,IF($R118="",1000,$R118))=0,$O118,0))*IF($Y118&gt;0,(1+INDEX(Escalation!$B$3:$B$18,$Y118,0))^(BR$4-SSSModel!$C$5),1)*IF($X118=0,1,OFFSET(Profiles!$K$2,$X118,MAX(Profiles!$C$2,BR$4-$Q118)))*IF($AA118=1,(1+SSSModel!#REF!),1)</f>
        <v>0</v>
      </c>
      <c r="BS118" s="72">
        <f ca="1">IF(OR(BS$4&lt;$Q118,BS$4&gt;$Q118+IF($S118="",1000,$S118)-1),0,IF(MOD(BS$4-$Q118,IF($R118="",1000,$R118))=0,$O118,0))*IF($Y118&gt;0,(1+INDEX(Escalation!$B$3:$B$18,$Y118,0))^(BS$4-SSSModel!$C$5),1)*IF($X118=0,1,OFFSET(Profiles!$K$2,$X118,MAX(Profiles!$C$2,BS$4-$Q118)))*IF($AA118=1,(1+SSSModel!#REF!),1)</f>
        <v>0</v>
      </c>
      <c r="BT118" s="72">
        <f ca="1">IF(OR(BT$4&lt;$Q118,BT$4&gt;$Q118+IF($S118="",1000,$S118)-1),0,IF(MOD(BT$4-$Q118,IF($R118="",1000,$R118))=0,$O118,0))*IF($Y118&gt;0,(1+INDEX(Escalation!$B$3:$B$18,$Y118,0))^(BT$4-SSSModel!$C$5),1)*IF($X118=0,1,OFFSET(Profiles!$K$2,$X118,MAX(Profiles!$C$2,BT$4-$Q118)))*IF($AA118=1,(1+SSSModel!#REF!),1)</f>
        <v>0</v>
      </c>
      <c r="BU118" s="72">
        <f ca="1">IF(OR(BU$4&lt;$Q118,BU$4&gt;$Q118+IF($S118="",1000,$S118)-1),0,IF(MOD(BU$4-$Q118,IF($R118="",1000,$R118))=0,$O118,0))*IF($Y118&gt;0,(1+INDEX(Escalation!$B$3:$B$18,$Y118,0))^(BU$4-SSSModel!$C$5),1)*IF($X118=0,1,OFFSET(Profiles!$K$2,$X118,MAX(Profiles!$C$2,BU$4-$Q118)))*IF($AA118=1,(1+SSSModel!#REF!),1)</f>
        <v>0</v>
      </c>
      <c r="BV118" s="72">
        <f ca="1">IF(OR(BV$4&lt;$Q118,BV$4&gt;$Q118+IF($S118="",1000,$S118)-1),0,IF(MOD(BV$4-$Q118,IF($R118="",1000,$R118))=0,$O118,0))*IF($Y118&gt;0,(1+INDEX(Escalation!$B$3:$B$18,$Y118,0))^(BV$4-SSSModel!$C$5),1)*IF($X118=0,1,OFFSET(Profiles!$K$2,$X118,MAX(Profiles!$C$2,BV$4-$Q118)))*IF($AA118=1,(1+SSSModel!#REF!),1)</f>
        <v>0</v>
      </c>
      <c r="BW118" s="72">
        <f ca="1">IF(OR(BW$4&lt;$Q118,BW$4&gt;$Q118+IF($S118="",1000,$S118)-1),0,IF(MOD(BW$4-$Q118,IF($R118="",1000,$R118))=0,$O118,0))*IF($Y118&gt;0,(1+INDEX(Escalation!$B$3:$B$18,$Y118,0))^(BW$4-SSSModel!$C$5),1)*IF($X118=0,1,OFFSET(Profiles!$K$2,$X118,MAX(Profiles!$C$2,BW$4-$Q118)))*IF($AA118=1,(1+SSSModel!#REF!),1)</f>
        <v>0</v>
      </c>
      <c r="BX118" s="72">
        <f ca="1">IF(OR(BX$4&lt;$Q118,BX$4&gt;$Q118+IF($S118="",1000,$S118)-1),0,IF(MOD(BX$4-$Q118,IF($R118="",1000,$R118))=0,$O118,0))*IF($Y118&gt;0,(1+INDEX(Escalation!$B$3:$B$18,$Y118,0))^(BX$4-SSSModel!$C$5),1)*IF($X118=0,1,OFFSET(Profiles!$K$2,$X118,MAX(Profiles!$C$2,BX$4-$Q118)))*IF($AA118=1,(1+SSSModel!#REF!),1)</f>
        <v>0</v>
      </c>
      <c r="BY118" s="72">
        <f ca="1">IF(OR(BY$4&lt;$Q118,BY$4&gt;$Q118+IF($S118="",1000,$S118)-1),0,IF(MOD(BY$4-$Q118,IF($R118="",1000,$R118))=0,$O118,0))*IF($Y118&gt;0,(1+INDEX(Escalation!$B$3:$B$18,$Y118,0))^(BY$4-SSSModel!$C$5),1)*IF($X118=0,1,OFFSET(Profiles!$K$2,$X118,MAX(Profiles!$C$2,BY$4-$Q118)))*IF($AA118=1,(1+SSSModel!#REF!),1)</f>
        <v>0</v>
      </c>
      <c r="BZ118" s="72">
        <f ca="1">IF(OR(BZ$4&lt;$Q118,BZ$4&gt;$Q118+IF($S118="",1000,$S118)-1),0,IF(MOD(BZ$4-$Q118,IF($R118="",1000,$R118))=0,$O118,0))*IF($Y118&gt;0,(1+INDEX(Escalation!$B$3:$B$18,$Y118,0))^(BZ$4-SSSModel!$C$5),1)*IF($X118=0,1,OFFSET(Profiles!$K$2,$X118,MAX(Profiles!$C$2,BZ$4-$Q118)))*IF($AA118=1,(1+SSSModel!#REF!),1)</f>
        <v>0</v>
      </c>
      <c r="CA118" s="134">
        <f ca="1">IF(OR($Z118=0,SSSModel!$C$4="CF"),AC118,
IF(LEFT($V118,3)="ON_",
     IF(SSSModel!$C$4="RR",SUMPRODUCT(OFFSET($AC118,0,0,1,$CB$2),OFFSET(Profiles!$K$28,($Z118-1)*(Profiles!$I$26+1)+CA$4-SSSModel!$C$3+1,0,1,$CB$2)),
     IF(SSSModel!$C$4="ECC",$EA118*$EB118*SUMPRODUCT(OFFSET($AC118,0,MAX(0,CA$4-$DZ118-$CA$4+1),1,MIN($DZ118,CA$4-$CA$4+1)),OFFSET(Escalation!$K$24,($Y118-1)*(Escalation!$I$22+1)+CA$4-SSSModel!$C$3+1,MAX(0,CA$4-$DZ118-$CA$4+1),1,MIN($DZ118,CA$4-$CA$4+1))),
     IF(SSSModel!$C$4="PV",AC118*$EA118*(1+SSSModel!$C$2),
     IF(SSSModel!$C$4="FCR",$EC118*SUM(OFFSET($AC118,0,MAX(CA$4-$AC$4-$DZ118+1,0),1,MIN($DZ118,CA$4-$AC$4+1))),0)))),
SUM($AC118:$BZ118)*
     IF(SSSModel!$C$4="RR",OFFSET(Profiles!$K$2,$Z118,MAX(Profiles!$C$2,AC$4-$W118)),
     IF(SSSModel!$C$4="ECC",$EA118*$EB118*IF(MAX(Escalation!$C$2,AC$4-$W118)&gt;$DZ118-1,0,OFFSET(Escalation!$K$2,$Y118,MAX(Escalation!$C$2,AC$4-$W118))),
     IF(SSSModel!$C$4="PV",IF(CA$4=$W118,$EA118*(1+SSSModel!$C$2),0),
     IF(SSSModel!$C$4="FCR",IF(AND(CA$4&gt;=$W118,OFFSET(Profiles!$K$2,$Z118,MAX(Profiles!$C$2,AC$4-$W118))&gt;0),$EC118,0),0))))))</f>
        <v>0</v>
      </c>
      <c r="CB118" s="135">
        <f ca="1">IF(OR($Z118=0,SSSModel!$C$4="CF"),AD118,
IF(LEFT($V118,3)="ON_",
     IF(SSSModel!$C$4="RR",SUMPRODUCT(OFFSET($AC118,0,0,1,$CB$2),OFFSET(Profiles!$K$28,($Z118-1)*(Profiles!$I$26+1)+CB$4-SSSModel!$C$3+1,0,1,$CB$2)),
     IF(SSSModel!$C$4="ECC",$EA118*$EB118*SUMPRODUCT(OFFSET($AC118,0,MAX(0,CB$4-$DZ118-$CA$4+1),1,MIN($DZ118,CB$4-$CA$4+1)),OFFSET(Escalation!$K$24,($Y118-1)*(Escalation!$I$22+1)+CB$4-SSSModel!$C$3+1,MAX(0,CB$4-$DZ118-$CA$4+1),1,MIN($DZ118,CB$4-$CA$4+1))),
     IF(SSSModel!$C$4="PV",AD118*$EA118*(1+SSSModel!$C$2),
     IF(SSSModel!$C$4="FCR",$EC118*SUM(OFFSET($AC118,0,MAX(CB$4-$AC$4-$DZ118+1,0),1,MIN($DZ118,CB$4-$AC$4+1))),0)))),
SUM($AC118:$BZ118)*
     IF(SSSModel!$C$4="RR",OFFSET(Profiles!$K$2,$Z118,MAX(Profiles!$C$2,AD$4-$W118)),
     IF(SSSModel!$C$4="ECC",$EA118*$EB118*IF(MAX(Escalation!$C$2,AD$4-$W118)&gt;$DZ118-1,0,OFFSET(Escalation!$K$2,$Y118,MAX(Escalation!$C$2,AD$4-$W118))),
     IF(SSSModel!$C$4="PV",IF(CB$4=$W118,$EA118*(1+SSSModel!$C$2),0),
     IF(SSSModel!$C$4="FCR",IF(AND(CB$4&gt;=$W118,OFFSET(Profiles!$K$2,$Z118,MAX(Profiles!$C$2,AD$4-$W118))&gt;0),$EC118,0),0))))))</f>
        <v>0</v>
      </c>
      <c r="CC118" s="135">
        <f ca="1">IF(OR($Z118=0,SSSModel!$C$4="CF"),AE118,
IF(LEFT($V118,3)="ON_",
     IF(SSSModel!$C$4="RR",SUMPRODUCT(OFFSET($AC118,0,0,1,$CB$2),OFFSET(Profiles!$K$28,($Z118-1)*(Profiles!$I$26+1)+CC$4-SSSModel!$C$3+1,0,1,$CB$2)),
     IF(SSSModel!$C$4="ECC",$EA118*$EB118*SUMPRODUCT(OFFSET($AC118,0,MAX(0,CC$4-$DZ118-$CA$4+1),1,MIN($DZ118,CC$4-$CA$4+1)),OFFSET(Escalation!$K$24,($Y118-1)*(Escalation!$I$22+1)+CC$4-SSSModel!$C$3+1,MAX(0,CC$4-$DZ118-$CA$4+1),1,MIN($DZ118,CC$4-$CA$4+1))),
     IF(SSSModel!$C$4="PV",AE118*$EA118*(1+SSSModel!$C$2),
     IF(SSSModel!$C$4="FCR",$EC118*SUM(OFFSET($AC118,0,MAX(CC$4-$AC$4-$DZ118+1,0),1,MIN($DZ118,CC$4-$AC$4+1))),0)))),
SUM($AC118:$BZ118)*
     IF(SSSModel!$C$4="RR",OFFSET(Profiles!$K$2,$Z118,MAX(Profiles!$C$2,AE$4-$W118)),
     IF(SSSModel!$C$4="ECC",$EA118*$EB118*IF(MAX(Escalation!$C$2,AE$4-$W118)&gt;$DZ118-1,0,OFFSET(Escalation!$K$2,$Y118,MAX(Escalation!$C$2,AE$4-$W118))),
     IF(SSSModel!$C$4="PV",IF(CC$4=$W118,$EA118*(1+SSSModel!$C$2),0),
     IF(SSSModel!$C$4="FCR",IF(AND(CC$4&gt;=$W118,OFFSET(Profiles!$K$2,$Z118,MAX(Profiles!$C$2,AE$4-$W118))&gt;0),$EC118,0),0))))))</f>
        <v>0</v>
      </c>
      <c r="CD118" s="135">
        <f ca="1">IF(OR($Z118=0,SSSModel!$C$4="CF"),AF118,
IF(LEFT($V118,3)="ON_",
     IF(SSSModel!$C$4="RR",SUMPRODUCT(OFFSET($AC118,0,0,1,$CB$2),OFFSET(Profiles!$K$28,($Z118-1)*(Profiles!$I$26+1)+CD$4-SSSModel!$C$3+1,0,1,$CB$2)),
     IF(SSSModel!$C$4="ECC",$EA118*$EB118*SUMPRODUCT(OFFSET($AC118,0,MAX(0,CD$4-$DZ118-$CA$4+1),1,MIN($DZ118,CD$4-$CA$4+1)),OFFSET(Escalation!$K$24,($Y118-1)*(Escalation!$I$22+1)+CD$4-SSSModel!$C$3+1,MAX(0,CD$4-$DZ118-$CA$4+1),1,MIN($DZ118,CD$4-$CA$4+1))),
     IF(SSSModel!$C$4="PV",AF118*$EA118*(1+SSSModel!$C$2),
     IF(SSSModel!$C$4="FCR",$EC118*SUM(OFFSET($AC118,0,MAX(CD$4-$AC$4-$DZ118+1,0),1,MIN($DZ118,CD$4-$AC$4+1))),0)))),
SUM($AC118:$BZ118)*
     IF(SSSModel!$C$4="RR",OFFSET(Profiles!$K$2,$Z118,MAX(Profiles!$C$2,AF$4-$W118)),
     IF(SSSModel!$C$4="ECC",$EA118*$EB118*IF(MAX(Escalation!$C$2,AF$4-$W118)&gt;$DZ118-1,0,OFFSET(Escalation!$K$2,$Y118,MAX(Escalation!$C$2,AF$4-$W118))),
     IF(SSSModel!$C$4="PV",IF(CD$4=$W118,$EA118*(1+SSSModel!$C$2),0),
     IF(SSSModel!$C$4="FCR",IF(AND(CD$4&gt;=$W118,OFFSET(Profiles!$K$2,$Z118,MAX(Profiles!$C$2,AF$4-$W118))&gt;0),$EC118,0),0))))))</f>
        <v>0</v>
      </c>
      <c r="CE118" s="135">
        <f ca="1">IF(OR($Z118=0,SSSModel!$C$4="CF"),AG118,
IF(LEFT($V118,3)="ON_",
     IF(SSSModel!$C$4="RR",SUMPRODUCT(OFFSET($AC118,0,0,1,$CB$2),OFFSET(Profiles!$K$28,($Z118-1)*(Profiles!$I$26+1)+CE$4-SSSModel!$C$3+1,0,1,$CB$2)),
     IF(SSSModel!$C$4="ECC",$EA118*$EB118*SUMPRODUCT(OFFSET($AC118,0,MAX(0,CE$4-$DZ118-$CA$4+1),1,MIN($DZ118,CE$4-$CA$4+1)),OFFSET(Escalation!$K$24,($Y118-1)*(Escalation!$I$22+1)+CE$4-SSSModel!$C$3+1,MAX(0,CE$4-$DZ118-$CA$4+1),1,MIN($DZ118,CE$4-$CA$4+1))),
     IF(SSSModel!$C$4="PV",AG118*$EA118*(1+SSSModel!$C$2),
     IF(SSSModel!$C$4="FCR",$EC118*SUM(OFFSET($AC118,0,MAX(CE$4-$AC$4-$DZ118+1,0),1,MIN($DZ118,CE$4-$AC$4+1))),0)))),
SUM($AC118:$BZ118)*
     IF(SSSModel!$C$4="RR",OFFSET(Profiles!$K$2,$Z118,MAX(Profiles!$C$2,AG$4-$W118)),
     IF(SSSModel!$C$4="ECC",$EA118*$EB118*IF(MAX(Escalation!$C$2,AG$4-$W118)&gt;$DZ118-1,0,OFFSET(Escalation!$K$2,$Y118,MAX(Escalation!$C$2,AG$4-$W118))),
     IF(SSSModel!$C$4="PV",IF(CE$4=$W118,$EA118*(1+SSSModel!$C$2),0),
     IF(SSSModel!$C$4="FCR",IF(AND(CE$4&gt;=$W118,OFFSET(Profiles!$K$2,$Z118,MAX(Profiles!$C$2,AG$4-$W118))&gt;0),$EC118,0),0))))))</f>
        <v>0</v>
      </c>
      <c r="CF118" s="135">
        <f ca="1">IF(OR($Z118=0,SSSModel!$C$4="CF"),AH118,
IF(LEFT($V118,3)="ON_",
     IF(SSSModel!$C$4="RR",SUMPRODUCT(OFFSET($AC118,0,0,1,$CB$2),OFFSET(Profiles!$K$28,($Z118-1)*(Profiles!$I$26+1)+CF$4-SSSModel!$C$3+1,0,1,$CB$2)),
     IF(SSSModel!$C$4="ECC",$EA118*$EB118*SUMPRODUCT(OFFSET($AC118,0,MAX(0,CF$4-$DZ118-$CA$4+1),1,MIN($DZ118,CF$4-$CA$4+1)),OFFSET(Escalation!$K$24,($Y118-1)*(Escalation!$I$22+1)+CF$4-SSSModel!$C$3+1,MAX(0,CF$4-$DZ118-$CA$4+1),1,MIN($DZ118,CF$4-$CA$4+1))),
     IF(SSSModel!$C$4="PV",AH118*$EA118*(1+SSSModel!$C$2),
     IF(SSSModel!$C$4="FCR",$EC118*SUM(OFFSET($AC118,0,MAX(CF$4-$AC$4-$DZ118+1,0),1,MIN($DZ118,CF$4-$AC$4+1))),0)))),
SUM($AC118:$BZ118)*
     IF(SSSModel!$C$4="RR",OFFSET(Profiles!$K$2,$Z118,MAX(Profiles!$C$2,AH$4-$W118)),
     IF(SSSModel!$C$4="ECC",$EA118*$EB118*IF(MAX(Escalation!$C$2,AH$4-$W118)&gt;$DZ118-1,0,OFFSET(Escalation!$K$2,$Y118,MAX(Escalation!$C$2,AH$4-$W118))),
     IF(SSSModel!$C$4="PV",IF(CF$4=$W118,$EA118*(1+SSSModel!$C$2),0),
     IF(SSSModel!$C$4="FCR",IF(AND(CF$4&gt;=$W118,OFFSET(Profiles!$K$2,$Z118,MAX(Profiles!$C$2,AH$4-$W118))&gt;0),$EC118,0),0))))))</f>
        <v>0</v>
      </c>
      <c r="CG118" s="135">
        <f ca="1">IF(OR($Z118=0,SSSModel!$C$4="CF"),AI118,
IF(LEFT($V118,3)="ON_",
     IF(SSSModel!$C$4="RR",SUMPRODUCT(OFFSET($AC118,0,0,1,$CB$2),OFFSET(Profiles!$K$28,($Z118-1)*(Profiles!$I$26+1)+CG$4-SSSModel!$C$3+1,0,1,$CB$2)),
     IF(SSSModel!$C$4="ECC",$EA118*$EB118*SUMPRODUCT(OFFSET($AC118,0,MAX(0,CG$4-$DZ118-$CA$4+1),1,MIN($DZ118,CG$4-$CA$4+1)),OFFSET(Escalation!$K$24,($Y118-1)*(Escalation!$I$22+1)+CG$4-SSSModel!$C$3+1,MAX(0,CG$4-$DZ118-$CA$4+1),1,MIN($DZ118,CG$4-$CA$4+1))),
     IF(SSSModel!$C$4="PV",AI118*$EA118*(1+SSSModel!$C$2),
     IF(SSSModel!$C$4="FCR",$EC118*SUM(OFFSET($AC118,0,MAX(CG$4-$AC$4-$DZ118+1,0),1,MIN($DZ118,CG$4-$AC$4+1))),0)))),
SUM($AC118:$BZ118)*
     IF(SSSModel!$C$4="RR",OFFSET(Profiles!$K$2,$Z118,MAX(Profiles!$C$2,AI$4-$W118)),
     IF(SSSModel!$C$4="ECC",$EA118*$EB118*IF(MAX(Escalation!$C$2,AI$4-$W118)&gt;$DZ118-1,0,OFFSET(Escalation!$K$2,$Y118,MAX(Escalation!$C$2,AI$4-$W118))),
     IF(SSSModel!$C$4="PV",IF(CG$4=$W118,$EA118*(1+SSSModel!$C$2),0),
     IF(SSSModel!$C$4="FCR",IF(AND(CG$4&gt;=$W118,OFFSET(Profiles!$K$2,$Z118,MAX(Profiles!$C$2,AI$4-$W118))&gt;0),$EC118,0),0))))))</f>
        <v>0</v>
      </c>
      <c r="CH118" s="135">
        <f ca="1">IF(OR($Z118=0,SSSModel!$C$4="CF"),AJ118,
IF(LEFT($V118,3)="ON_",
     IF(SSSModel!$C$4="RR",SUMPRODUCT(OFFSET($AC118,0,0,1,$CB$2),OFFSET(Profiles!$K$28,($Z118-1)*(Profiles!$I$26+1)+CH$4-SSSModel!$C$3+1,0,1,$CB$2)),
     IF(SSSModel!$C$4="ECC",$EA118*$EB118*SUMPRODUCT(OFFSET($AC118,0,MAX(0,CH$4-$DZ118-$CA$4+1),1,MIN($DZ118,CH$4-$CA$4+1)),OFFSET(Escalation!$K$24,($Y118-1)*(Escalation!$I$22+1)+CH$4-SSSModel!$C$3+1,MAX(0,CH$4-$DZ118-$CA$4+1),1,MIN($DZ118,CH$4-$CA$4+1))),
     IF(SSSModel!$C$4="PV",AJ118*$EA118*(1+SSSModel!$C$2),
     IF(SSSModel!$C$4="FCR",$EC118*SUM(OFFSET($AC118,0,MAX(CH$4-$AC$4-$DZ118+1,0),1,MIN($DZ118,CH$4-$AC$4+1))),0)))),
SUM($AC118:$BZ118)*
     IF(SSSModel!$C$4="RR",OFFSET(Profiles!$K$2,$Z118,MAX(Profiles!$C$2,AJ$4-$W118)),
     IF(SSSModel!$C$4="ECC",$EA118*$EB118*IF(MAX(Escalation!$C$2,AJ$4-$W118)&gt;$DZ118-1,0,OFFSET(Escalation!$K$2,$Y118,MAX(Escalation!$C$2,AJ$4-$W118))),
     IF(SSSModel!$C$4="PV",IF(CH$4=$W118,$EA118*(1+SSSModel!$C$2),0),
     IF(SSSModel!$C$4="FCR",IF(AND(CH$4&gt;=$W118,OFFSET(Profiles!$K$2,$Z118,MAX(Profiles!$C$2,AJ$4-$W118))&gt;0),$EC118,0),0))))))</f>
        <v>0</v>
      </c>
      <c r="CI118" s="135">
        <f ca="1">IF(OR($Z118=0,SSSModel!$C$4="CF"),AK118,
IF(LEFT($V118,3)="ON_",
     IF(SSSModel!$C$4="RR",SUMPRODUCT(OFFSET($AC118,0,0,1,$CB$2),OFFSET(Profiles!$K$28,($Z118-1)*(Profiles!$I$26+1)+CI$4-SSSModel!$C$3+1,0,1,$CB$2)),
     IF(SSSModel!$C$4="ECC",$EA118*$EB118*SUMPRODUCT(OFFSET($AC118,0,MAX(0,CI$4-$DZ118-$CA$4+1),1,MIN($DZ118,CI$4-$CA$4+1)),OFFSET(Escalation!$K$24,($Y118-1)*(Escalation!$I$22+1)+CI$4-SSSModel!$C$3+1,MAX(0,CI$4-$DZ118-$CA$4+1),1,MIN($DZ118,CI$4-$CA$4+1))),
     IF(SSSModel!$C$4="PV",AK118*$EA118*(1+SSSModel!$C$2),
     IF(SSSModel!$C$4="FCR",$EC118*SUM(OFFSET($AC118,0,MAX(CI$4-$AC$4-$DZ118+1,0),1,MIN($DZ118,CI$4-$AC$4+1))),0)))),
SUM($AC118:$BZ118)*
     IF(SSSModel!$C$4="RR",OFFSET(Profiles!$K$2,$Z118,MAX(Profiles!$C$2,AK$4-$W118)),
     IF(SSSModel!$C$4="ECC",$EA118*$EB118*IF(MAX(Escalation!$C$2,AK$4-$W118)&gt;$DZ118-1,0,OFFSET(Escalation!$K$2,$Y118,MAX(Escalation!$C$2,AK$4-$W118))),
     IF(SSSModel!$C$4="PV",IF(CI$4=$W118,$EA118*(1+SSSModel!$C$2),0),
     IF(SSSModel!$C$4="FCR",IF(AND(CI$4&gt;=$W118,OFFSET(Profiles!$K$2,$Z118,MAX(Profiles!$C$2,AK$4-$W118))&gt;0),$EC118,0),0))))))</f>
        <v>0</v>
      </c>
      <c r="CJ118" s="135">
        <f ca="1">IF(OR($Z118=0,SSSModel!$C$4="CF"),AL118,
IF(LEFT($V118,3)="ON_",
     IF(SSSModel!$C$4="RR",SUMPRODUCT(OFFSET($AC118,0,0,1,$CB$2),OFFSET(Profiles!$K$28,($Z118-1)*(Profiles!$I$26+1)+CJ$4-SSSModel!$C$3+1,0,1,$CB$2)),
     IF(SSSModel!$C$4="ECC",$EA118*$EB118*SUMPRODUCT(OFFSET($AC118,0,MAX(0,CJ$4-$DZ118-$CA$4+1),1,MIN($DZ118,CJ$4-$CA$4+1)),OFFSET(Escalation!$K$24,($Y118-1)*(Escalation!$I$22+1)+CJ$4-SSSModel!$C$3+1,MAX(0,CJ$4-$DZ118-$CA$4+1),1,MIN($DZ118,CJ$4-$CA$4+1))),
     IF(SSSModel!$C$4="PV",AL118*$EA118*(1+SSSModel!$C$2),
     IF(SSSModel!$C$4="FCR",$EC118*SUM(OFFSET($AC118,0,MAX(CJ$4-$AC$4-$DZ118+1,0),1,MIN($DZ118,CJ$4-$AC$4+1))),0)))),
SUM($AC118:$BZ118)*
     IF(SSSModel!$C$4="RR",OFFSET(Profiles!$K$2,$Z118,MAX(Profiles!$C$2,AL$4-$W118)),
     IF(SSSModel!$C$4="ECC",$EA118*$EB118*IF(MAX(Escalation!$C$2,AL$4-$W118)&gt;$DZ118-1,0,OFFSET(Escalation!$K$2,$Y118,MAX(Escalation!$C$2,AL$4-$W118))),
     IF(SSSModel!$C$4="PV",IF(CJ$4=$W118,$EA118*(1+SSSModel!$C$2),0),
     IF(SSSModel!$C$4="FCR",IF(AND(CJ$4&gt;=$W118,OFFSET(Profiles!$K$2,$Z118,MAX(Profiles!$C$2,AL$4-$W118))&gt;0),$EC118,0),0))))))</f>
        <v>0</v>
      </c>
      <c r="CK118" s="135">
        <f ca="1">IF(OR($Z118=0,SSSModel!$C$4="CF"),AM118,
IF(LEFT($V118,3)="ON_",
     IF(SSSModel!$C$4="RR",SUMPRODUCT(OFFSET($AC118,0,0,1,$CB$2),OFFSET(Profiles!$K$28,($Z118-1)*(Profiles!$I$26+1)+CK$4-SSSModel!$C$3+1,0,1,$CB$2)),
     IF(SSSModel!$C$4="ECC",$EA118*$EB118*SUMPRODUCT(OFFSET($AC118,0,MAX(0,CK$4-$DZ118-$CA$4+1),1,MIN($DZ118,CK$4-$CA$4+1)),OFFSET(Escalation!$K$24,($Y118-1)*(Escalation!$I$22+1)+CK$4-SSSModel!$C$3+1,MAX(0,CK$4-$DZ118-$CA$4+1),1,MIN($DZ118,CK$4-$CA$4+1))),
     IF(SSSModel!$C$4="PV",AM118*$EA118*(1+SSSModel!$C$2),
     IF(SSSModel!$C$4="FCR",$EC118*SUM(OFFSET($AC118,0,MAX(CK$4-$AC$4-$DZ118+1,0),1,MIN($DZ118,CK$4-$AC$4+1))),0)))),
SUM($AC118:$BZ118)*
     IF(SSSModel!$C$4="RR",OFFSET(Profiles!$K$2,$Z118,MAX(Profiles!$C$2,AM$4-$W118)),
     IF(SSSModel!$C$4="ECC",$EA118*$EB118*IF(MAX(Escalation!$C$2,AM$4-$W118)&gt;$DZ118-1,0,OFFSET(Escalation!$K$2,$Y118,MAX(Escalation!$C$2,AM$4-$W118))),
     IF(SSSModel!$C$4="PV",IF(CK$4=$W118,$EA118*(1+SSSModel!$C$2),0),
     IF(SSSModel!$C$4="FCR",IF(AND(CK$4&gt;=$W118,OFFSET(Profiles!$K$2,$Z118,MAX(Profiles!$C$2,AM$4-$W118))&gt;0),$EC118,0),0))))))</f>
        <v>0</v>
      </c>
      <c r="CL118" s="135">
        <f ca="1">IF(OR($Z118=0,SSSModel!$C$4="CF"),AN118,
IF(LEFT($V118,3)="ON_",
     IF(SSSModel!$C$4="RR",SUMPRODUCT(OFFSET($AC118,0,0,1,$CB$2),OFFSET(Profiles!$K$28,($Z118-1)*(Profiles!$I$26+1)+CL$4-SSSModel!$C$3+1,0,1,$CB$2)),
     IF(SSSModel!$C$4="ECC",$EA118*$EB118*SUMPRODUCT(OFFSET($AC118,0,MAX(0,CL$4-$DZ118-$CA$4+1),1,MIN($DZ118,CL$4-$CA$4+1)),OFFSET(Escalation!$K$24,($Y118-1)*(Escalation!$I$22+1)+CL$4-SSSModel!$C$3+1,MAX(0,CL$4-$DZ118-$CA$4+1),1,MIN($DZ118,CL$4-$CA$4+1))),
     IF(SSSModel!$C$4="PV",AN118*$EA118*(1+SSSModel!$C$2),
     IF(SSSModel!$C$4="FCR",$EC118*SUM(OFFSET($AC118,0,MAX(CL$4-$AC$4-$DZ118+1,0),1,MIN($DZ118,CL$4-$AC$4+1))),0)))),
SUM($AC118:$BZ118)*
     IF(SSSModel!$C$4="RR",OFFSET(Profiles!$K$2,$Z118,MAX(Profiles!$C$2,AN$4-$W118)),
     IF(SSSModel!$C$4="ECC",$EA118*$EB118*IF(MAX(Escalation!$C$2,AN$4-$W118)&gt;$DZ118-1,0,OFFSET(Escalation!$K$2,$Y118,MAX(Escalation!$C$2,AN$4-$W118))),
     IF(SSSModel!$C$4="PV",IF(CL$4=$W118,$EA118*(1+SSSModel!$C$2),0),
     IF(SSSModel!$C$4="FCR",IF(AND(CL$4&gt;=$W118,OFFSET(Profiles!$K$2,$Z118,MAX(Profiles!$C$2,AN$4-$W118))&gt;0),$EC118,0),0))))))</f>
        <v>0</v>
      </c>
      <c r="CM118" s="135">
        <f ca="1">IF(OR($Z118=0,SSSModel!$C$4="CF"),AO118,
IF(LEFT($V118,3)="ON_",
     IF(SSSModel!$C$4="RR",SUMPRODUCT(OFFSET($AC118,0,0,1,$CB$2),OFFSET(Profiles!$K$28,($Z118-1)*(Profiles!$I$26+1)+CM$4-SSSModel!$C$3+1,0,1,$CB$2)),
     IF(SSSModel!$C$4="ECC",$EA118*$EB118*SUMPRODUCT(OFFSET($AC118,0,MAX(0,CM$4-$DZ118-$CA$4+1),1,MIN($DZ118,CM$4-$CA$4+1)),OFFSET(Escalation!$K$24,($Y118-1)*(Escalation!$I$22+1)+CM$4-SSSModel!$C$3+1,MAX(0,CM$4-$DZ118-$CA$4+1),1,MIN($DZ118,CM$4-$CA$4+1))),
     IF(SSSModel!$C$4="PV",AO118*$EA118*(1+SSSModel!$C$2),
     IF(SSSModel!$C$4="FCR",$EC118*SUM(OFFSET($AC118,0,MAX(CM$4-$AC$4-$DZ118+1,0),1,MIN($DZ118,CM$4-$AC$4+1))),0)))),
SUM($AC118:$BZ118)*
     IF(SSSModel!$C$4="RR",OFFSET(Profiles!$K$2,$Z118,MAX(Profiles!$C$2,AO$4-$W118)),
     IF(SSSModel!$C$4="ECC",$EA118*$EB118*IF(MAX(Escalation!$C$2,AO$4-$W118)&gt;$DZ118-1,0,OFFSET(Escalation!$K$2,$Y118,MAX(Escalation!$C$2,AO$4-$W118))),
     IF(SSSModel!$C$4="PV",IF(CM$4=$W118,$EA118*(1+SSSModel!$C$2),0),
     IF(SSSModel!$C$4="FCR",IF(AND(CM$4&gt;=$W118,OFFSET(Profiles!$K$2,$Z118,MAX(Profiles!$C$2,AO$4-$W118))&gt;0),$EC118,0),0))))))</f>
        <v>0</v>
      </c>
      <c r="CN118" s="135">
        <f ca="1">IF(OR($Z118=0,SSSModel!$C$4="CF"),AP118,
IF(LEFT($V118,3)="ON_",
     IF(SSSModel!$C$4="RR",SUMPRODUCT(OFFSET($AC118,0,0,1,$CB$2),OFFSET(Profiles!$K$28,($Z118-1)*(Profiles!$I$26+1)+CN$4-SSSModel!$C$3+1,0,1,$CB$2)),
     IF(SSSModel!$C$4="ECC",$EA118*$EB118*SUMPRODUCT(OFFSET($AC118,0,MAX(0,CN$4-$DZ118-$CA$4+1),1,MIN($DZ118,CN$4-$CA$4+1)),OFFSET(Escalation!$K$24,($Y118-1)*(Escalation!$I$22+1)+CN$4-SSSModel!$C$3+1,MAX(0,CN$4-$DZ118-$CA$4+1),1,MIN($DZ118,CN$4-$CA$4+1))),
     IF(SSSModel!$C$4="PV",AP118*$EA118*(1+SSSModel!$C$2),
     IF(SSSModel!$C$4="FCR",$EC118*SUM(OFFSET($AC118,0,MAX(CN$4-$AC$4-$DZ118+1,0),1,MIN($DZ118,CN$4-$AC$4+1))),0)))),
SUM($AC118:$BZ118)*
     IF(SSSModel!$C$4="RR",OFFSET(Profiles!$K$2,$Z118,MAX(Profiles!$C$2,AP$4-$W118)),
     IF(SSSModel!$C$4="ECC",$EA118*$EB118*IF(MAX(Escalation!$C$2,AP$4-$W118)&gt;$DZ118-1,0,OFFSET(Escalation!$K$2,$Y118,MAX(Escalation!$C$2,AP$4-$W118))),
     IF(SSSModel!$C$4="PV",IF(CN$4=$W118,$EA118*(1+SSSModel!$C$2),0),
     IF(SSSModel!$C$4="FCR",IF(AND(CN$4&gt;=$W118,OFFSET(Profiles!$K$2,$Z118,MAX(Profiles!$C$2,AP$4-$W118))&gt;0),$EC118,0),0))))))</f>
        <v>0</v>
      </c>
      <c r="CO118" s="135">
        <f ca="1">IF(OR($Z118=0,SSSModel!$C$4="CF"),AQ118,
IF(LEFT($V118,3)="ON_",
     IF(SSSModel!$C$4="RR",SUMPRODUCT(OFFSET($AC118,0,0,1,$CB$2),OFFSET(Profiles!$K$28,($Z118-1)*(Profiles!$I$26+1)+CO$4-SSSModel!$C$3+1,0,1,$CB$2)),
     IF(SSSModel!$C$4="ECC",$EA118*$EB118*SUMPRODUCT(OFFSET($AC118,0,MAX(0,CO$4-$DZ118-$CA$4+1),1,MIN($DZ118,CO$4-$CA$4+1)),OFFSET(Escalation!$K$24,($Y118-1)*(Escalation!$I$22+1)+CO$4-SSSModel!$C$3+1,MAX(0,CO$4-$DZ118-$CA$4+1),1,MIN($DZ118,CO$4-$CA$4+1))),
     IF(SSSModel!$C$4="PV",AQ118*$EA118*(1+SSSModel!$C$2),
     IF(SSSModel!$C$4="FCR",$EC118*SUM(OFFSET($AC118,0,MAX(CO$4-$AC$4-$DZ118+1,0),1,MIN($DZ118,CO$4-$AC$4+1))),0)))),
SUM($AC118:$BZ118)*
     IF(SSSModel!$C$4="RR",OFFSET(Profiles!$K$2,$Z118,MAX(Profiles!$C$2,AQ$4-$W118)),
     IF(SSSModel!$C$4="ECC",$EA118*$EB118*IF(MAX(Escalation!$C$2,AQ$4-$W118)&gt;$DZ118-1,0,OFFSET(Escalation!$K$2,$Y118,MAX(Escalation!$C$2,AQ$4-$W118))),
     IF(SSSModel!$C$4="PV",IF(CO$4=$W118,$EA118*(1+SSSModel!$C$2),0),
     IF(SSSModel!$C$4="FCR",IF(AND(CO$4&gt;=$W118,OFFSET(Profiles!$K$2,$Z118,MAX(Profiles!$C$2,AQ$4-$W118))&gt;0),$EC118,0),0))))))</f>
        <v>0</v>
      </c>
      <c r="CP118" s="135">
        <f ca="1">IF(OR($Z118=0,SSSModel!$C$4="CF"),AR118,
IF(LEFT($V118,3)="ON_",
     IF(SSSModel!$C$4="RR",SUMPRODUCT(OFFSET($AC118,0,0,1,$CB$2),OFFSET(Profiles!$K$28,($Z118-1)*(Profiles!$I$26+1)+CP$4-SSSModel!$C$3+1,0,1,$CB$2)),
     IF(SSSModel!$C$4="ECC",$EA118*$EB118*SUMPRODUCT(OFFSET($AC118,0,MAX(0,CP$4-$DZ118-$CA$4+1),1,MIN($DZ118,CP$4-$CA$4+1)),OFFSET(Escalation!$K$24,($Y118-1)*(Escalation!$I$22+1)+CP$4-SSSModel!$C$3+1,MAX(0,CP$4-$DZ118-$CA$4+1),1,MIN($DZ118,CP$4-$CA$4+1))),
     IF(SSSModel!$C$4="PV",AR118*$EA118*(1+SSSModel!$C$2),
     IF(SSSModel!$C$4="FCR",$EC118*SUM(OFFSET($AC118,0,MAX(CP$4-$AC$4-$DZ118+1,0),1,MIN($DZ118,CP$4-$AC$4+1))),0)))),
SUM($AC118:$BZ118)*
     IF(SSSModel!$C$4="RR",OFFSET(Profiles!$K$2,$Z118,MAX(Profiles!$C$2,AR$4-$W118)),
     IF(SSSModel!$C$4="ECC",$EA118*$EB118*IF(MAX(Escalation!$C$2,AR$4-$W118)&gt;$DZ118-1,0,OFFSET(Escalation!$K$2,$Y118,MAX(Escalation!$C$2,AR$4-$W118))),
     IF(SSSModel!$C$4="PV",IF(CP$4=$W118,$EA118*(1+SSSModel!$C$2),0),
     IF(SSSModel!$C$4="FCR",IF(AND(CP$4&gt;=$W118,OFFSET(Profiles!$K$2,$Z118,MAX(Profiles!$C$2,AR$4-$W118))&gt;0),$EC118,0),0))))))</f>
        <v>0</v>
      </c>
      <c r="CQ118" s="135">
        <f ca="1">IF(OR($Z118=0,SSSModel!$C$4="CF"),AS118,
IF(LEFT($V118,3)="ON_",
     IF(SSSModel!$C$4="RR",SUMPRODUCT(OFFSET($AC118,0,0,1,$CB$2),OFFSET(Profiles!$K$28,($Z118-1)*(Profiles!$I$26+1)+CQ$4-SSSModel!$C$3+1,0,1,$CB$2)),
     IF(SSSModel!$C$4="ECC",$EA118*$EB118*SUMPRODUCT(OFFSET($AC118,0,MAX(0,CQ$4-$DZ118-$CA$4+1),1,MIN($DZ118,CQ$4-$CA$4+1)),OFFSET(Escalation!$K$24,($Y118-1)*(Escalation!$I$22+1)+CQ$4-SSSModel!$C$3+1,MAX(0,CQ$4-$DZ118-$CA$4+1),1,MIN($DZ118,CQ$4-$CA$4+1))),
     IF(SSSModel!$C$4="PV",AS118*$EA118*(1+SSSModel!$C$2),
     IF(SSSModel!$C$4="FCR",$EC118*SUM(OFFSET($AC118,0,MAX(CQ$4-$AC$4-$DZ118+1,0),1,MIN($DZ118,CQ$4-$AC$4+1))),0)))),
SUM($AC118:$BZ118)*
     IF(SSSModel!$C$4="RR",OFFSET(Profiles!$K$2,$Z118,MAX(Profiles!$C$2,AS$4-$W118)),
     IF(SSSModel!$C$4="ECC",$EA118*$EB118*IF(MAX(Escalation!$C$2,AS$4-$W118)&gt;$DZ118-1,0,OFFSET(Escalation!$K$2,$Y118,MAX(Escalation!$C$2,AS$4-$W118))),
     IF(SSSModel!$C$4="PV",IF(CQ$4=$W118,$EA118*(1+SSSModel!$C$2),0),
     IF(SSSModel!$C$4="FCR",IF(AND(CQ$4&gt;=$W118,OFFSET(Profiles!$K$2,$Z118,MAX(Profiles!$C$2,AS$4-$W118))&gt;0),$EC118,0),0))))))</f>
        <v>0</v>
      </c>
      <c r="CR118" s="135">
        <f ca="1">IF(OR($Z118=0,SSSModel!$C$4="CF"),AT118,
IF(LEFT($V118,3)="ON_",
     IF(SSSModel!$C$4="RR",SUMPRODUCT(OFFSET($AC118,0,0,1,$CB$2),OFFSET(Profiles!$K$28,($Z118-1)*(Profiles!$I$26+1)+CR$4-SSSModel!$C$3+1,0,1,$CB$2)),
     IF(SSSModel!$C$4="ECC",$EA118*$EB118*SUMPRODUCT(OFFSET($AC118,0,MAX(0,CR$4-$DZ118-$CA$4+1),1,MIN($DZ118,CR$4-$CA$4+1)),OFFSET(Escalation!$K$24,($Y118-1)*(Escalation!$I$22+1)+CR$4-SSSModel!$C$3+1,MAX(0,CR$4-$DZ118-$CA$4+1),1,MIN($DZ118,CR$4-$CA$4+1))),
     IF(SSSModel!$C$4="PV",AT118*$EA118*(1+SSSModel!$C$2),
     IF(SSSModel!$C$4="FCR",$EC118*SUM(OFFSET($AC118,0,MAX(CR$4-$AC$4-$DZ118+1,0),1,MIN($DZ118,CR$4-$AC$4+1))),0)))),
SUM($AC118:$BZ118)*
     IF(SSSModel!$C$4="RR",OFFSET(Profiles!$K$2,$Z118,MAX(Profiles!$C$2,AT$4-$W118)),
     IF(SSSModel!$C$4="ECC",$EA118*$EB118*IF(MAX(Escalation!$C$2,AT$4-$W118)&gt;$DZ118-1,0,OFFSET(Escalation!$K$2,$Y118,MAX(Escalation!$C$2,AT$4-$W118))),
     IF(SSSModel!$C$4="PV",IF(CR$4=$W118,$EA118*(1+SSSModel!$C$2),0),
     IF(SSSModel!$C$4="FCR",IF(AND(CR$4&gt;=$W118,OFFSET(Profiles!$K$2,$Z118,MAX(Profiles!$C$2,AT$4-$W118))&gt;0),$EC118,0),0))))))</f>
        <v>0</v>
      </c>
      <c r="CS118" s="135">
        <f ca="1">IF(OR($Z118=0,SSSModel!$C$4="CF"),AU118,
IF(LEFT($V118,3)="ON_",
     IF(SSSModel!$C$4="RR",SUMPRODUCT(OFFSET($AC118,0,0,1,$CB$2),OFFSET(Profiles!$K$28,($Z118-1)*(Profiles!$I$26+1)+CS$4-SSSModel!$C$3+1,0,1,$CB$2)),
     IF(SSSModel!$C$4="ECC",$EA118*$EB118*SUMPRODUCT(OFFSET($AC118,0,MAX(0,CS$4-$DZ118-$CA$4+1),1,MIN($DZ118,CS$4-$CA$4+1)),OFFSET(Escalation!$K$24,($Y118-1)*(Escalation!$I$22+1)+CS$4-SSSModel!$C$3+1,MAX(0,CS$4-$DZ118-$CA$4+1),1,MIN($DZ118,CS$4-$CA$4+1))),
     IF(SSSModel!$C$4="PV",AU118*$EA118*(1+SSSModel!$C$2),
     IF(SSSModel!$C$4="FCR",$EC118*SUM(OFFSET($AC118,0,MAX(CS$4-$AC$4-$DZ118+1,0),1,MIN($DZ118,CS$4-$AC$4+1))),0)))),
SUM($AC118:$BZ118)*
     IF(SSSModel!$C$4="RR",OFFSET(Profiles!$K$2,$Z118,MAX(Profiles!$C$2,AU$4-$W118)),
     IF(SSSModel!$C$4="ECC",$EA118*$EB118*IF(MAX(Escalation!$C$2,AU$4-$W118)&gt;$DZ118-1,0,OFFSET(Escalation!$K$2,$Y118,MAX(Escalation!$C$2,AU$4-$W118))),
     IF(SSSModel!$C$4="PV",IF(CS$4=$W118,$EA118*(1+SSSModel!$C$2),0),
     IF(SSSModel!$C$4="FCR",IF(AND(CS$4&gt;=$W118,OFFSET(Profiles!$K$2,$Z118,MAX(Profiles!$C$2,AU$4-$W118))&gt;0),$EC118,0),0))))))</f>
        <v>0</v>
      </c>
      <c r="CT118" s="135">
        <f ca="1">IF(OR($Z118=0,SSSModel!$C$4="CF"),AV118,
IF(LEFT($V118,3)="ON_",
     IF(SSSModel!$C$4="RR",SUMPRODUCT(OFFSET($AC118,0,0,1,$CB$2),OFFSET(Profiles!$K$28,($Z118-1)*(Profiles!$I$26+1)+CT$4-SSSModel!$C$3+1,0,1,$CB$2)),
     IF(SSSModel!$C$4="ECC",$EA118*$EB118*SUMPRODUCT(OFFSET($AC118,0,MAX(0,CT$4-$DZ118-$CA$4+1),1,MIN($DZ118,CT$4-$CA$4+1)),OFFSET(Escalation!$K$24,($Y118-1)*(Escalation!$I$22+1)+CT$4-SSSModel!$C$3+1,MAX(0,CT$4-$DZ118-$CA$4+1),1,MIN($DZ118,CT$4-$CA$4+1))),
     IF(SSSModel!$C$4="PV",AV118*$EA118*(1+SSSModel!$C$2),
     IF(SSSModel!$C$4="FCR",$EC118*SUM(OFFSET($AC118,0,MAX(CT$4-$AC$4-$DZ118+1,0),1,MIN($DZ118,CT$4-$AC$4+1))),0)))),
SUM($AC118:$BZ118)*
     IF(SSSModel!$C$4="RR",OFFSET(Profiles!$K$2,$Z118,MAX(Profiles!$C$2,AV$4-$W118)),
     IF(SSSModel!$C$4="ECC",$EA118*$EB118*IF(MAX(Escalation!$C$2,AV$4-$W118)&gt;$DZ118-1,0,OFFSET(Escalation!$K$2,$Y118,MAX(Escalation!$C$2,AV$4-$W118))),
     IF(SSSModel!$C$4="PV",IF(CT$4=$W118,$EA118*(1+SSSModel!$C$2),0),
     IF(SSSModel!$C$4="FCR",IF(AND(CT$4&gt;=$W118,OFFSET(Profiles!$K$2,$Z118,MAX(Profiles!$C$2,AV$4-$W118))&gt;0),$EC118,0),0))))))</f>
        <v>0</v>
      </c>
      <c r="CU118" s="135">
        <f ca="1">IF(OR($Z118=0,SSSModel!$C$4="CF"),AW118,
IF(LEFT($V118,3)="ON_",
     IF(SSSModel!$C$4="RR",SUMPRODUCT(OFFSET($AC118,0,0,1,$CB$2),OFFSET(Profiles!$K$28,($Z118-1)*(Profiles!$I$26+1)+CU$4-SSSModel!$C$3+1,0,1,$CB$2)),
     IF(SSSModel!$C$4="ECC",$EA118*$EB118*SUMPRODUCT(OFFSET($AC118,0,MAX(0,CU$4-$DZ118-$CA$4+1),1,MIN($DZ118,CU$4-$CA$4+1)),OFFSET(Escalation!$K$24,($Y118-1)*(Escalation!$I$22+1)+CU$4-SSSModel!$C$3+1,MAX(0,CU$4-$DZ118-$CA$4+1),1,MIN($DZ118,CU$4-$CA$4+1))),
     IF(SSSModel!$C$4="PV",AW118*$EA118*(1+SSSModel!$C$2),
     IF(SSSModel!$C$4="FCR",$EC118*SUM(OFFSET($AC118,0,MAX(CU$4-$AC$4-$DZ118+1,0),1,MIN($DZ118,CU$4-$AC$4+1))),0)))),
SUM($AC118:$BZ118)*
     IF(SSSModel!$C$4="RR",OFFSET(Profiles!$K$2,$Z118,MAX(Profiles!$C$2,AW$4-$W118)),
     IF(SSSModel!$C$4="ECC",$EA118*$EB118*IF(MAX(Escalation!$C$2,AW$4-$W118)&gt;$DZ118-1,0,OFFSET(Escalation!$K$2,$Y118,MAX(Escalation!$C$2,AW$4-$W118))),
     IF(SSSModel!$C$4="PV",IF(CU$4=$W118,$EA118*(1+SSSModel!$C$2),0),
     IF(SSSModel!$C$4="FCR",IF(AND(CU$4&gt;=$W118,OFFSET(Profiles!$K$2,$Z118,MAX(Profiles!$C$2,AW$4-$W118))&gt;0),$EC118,0),0))))))</f>
        <v>0</v>
      </c>
      <c r="CV118" s="135">
        <f ca="1">IF(OR($Z118=0,SSSModel!$C$4="CF"),AX118,
IF(LEFT($V118,3)="ON_",
     IF(SSSModel!$C$4="RR",SUMPRODUCT(OFFSET($AC118,0,0,1,$CB$2),OFFSET(Profiles!$K$28,($Z118-1)*(Profiles!$I$26+1)+CV$4-SSSModel!$C$3+1,0,1,$CB$2)),
     IF(SSSModel!$C$4="ECC",$EA118*$EB118*SUMPRODUCT(OFFSET($AC118,0,MAX(0,CV$4-$DZ118-$CA$4+1),1,MIN($DZ118,CV$4-$CA$4+1)),OFFSET(Escalation!$K$24,($Y118-1)*(Escalation!$I$22+1)+CV$4-SSSModel!$C$3+1,MAX(0,CV$4-$DZ118-$CA$4+1),1,MIN($DZ118,CV$4-$CA$4+1))),
     IF(SSSModel!$C$4="PV",AX118*$EA118*(1+SSSModel!$C$2),
     IF(SSSModel!$C$4="FCR",$EC118*SUM(OFFSET($AC118,0,MAX(CV$4-$AC$4-$DZ118+1,0),1,MIN($DZ118,CV$4-$AC$4+1))),0)))),
SUM($AC118:$BZ118)*
     IF(SSSModel!$C$4="RR",OFFSET(Profiles!$K$2,$Z118,MAX(Profiles!$C$2,AX$4-$W118)),
     IF(SSSModel!$C$4="ECC",$EA118*$EB118*IF(MAX(Escalation!$C$2,AX$4-$W118)&gt;$DZ118-1,0,OFFSET(Escalation!$K$2,$Y118,MAX(Escalation!$C$2,AX$4-$W118))),
     IF(SSSModel!$C$4="PV",IF(CV$4=$W118,$EA118*(1+SSSModel!$C$2),0),
     IF(SSSModel!$C$4="FCR",IF(AND(CV$4&gt;=$W118,OFFSET(Profiles!$K$2,$Z118,MAX(Profiles!$C$2,AX$4-$W118))&gt;0),$EC118,0),0))))))</f>
        <v>0</v>
      </c>
      <c r="CW118" s="135">
        <f ca="1">IF(OR($Z118=0,SSSModel!$C$4="CF"),AY118,
IF(LEFT($V118,3)="ON_",
     IF(SSSModel!$C$4="RR",SUMPRODUCT(OFFSET($AC118,0,0,1,$CB$2),OFFSET(Profiles!$K$28,($Z118-1)*(Profiles!$I$26+1)+CW$4-SSSModel!$C$3+1,0,1,$CB$2)),
     IF(SSSModel!$C$4="ECC",$EA118*$EB118*SUMPRODUCT(OFFSET($AC118,0,MAX(0,CW$4-$DZ118-$CA$4+1),1,MIN($DZ118,CW$4-$CA$4+1)),OFFSET(Escalation!$K$24,($Y118-1)*(Escalation!$I$22+1)+CW$4-SSSModel!$C$3+1,MAX(0,CW$4-$DZ118-$CA$4+1),1,MIN($DZ118,CW$4-$CA$4+1))),
     IF(SSSModel!$C$4="PV",AY118*$EA118*(1+SSSModel!$C$2),
     IF(SSSModel!$C$4="FCR",$EC118*SUM(OFFSET($AC118,0,MAX(CW$4-$AC$4-$DZ118+1,0),1,MIN($DZ118,CW$4-$AC$4+1))),0)))),
SUM($AC118:$BZ118)*
     IF(SSSModel!$C$4="RR",OFFSET(Profiles!$K$2,$Z118,MAX(Profiles!$C$2,AY$4-$W118)),
     IF(SSSModel!$C$4="ECC",$EA118*$EB118*IF(MAX(Escalation!$C$2,AY$4-$W118)&gt;$DZ118-1,0,OFFSET(Escalation!$K$2,$Y118,MAX(Escalation!$C$2,AY$4-$W118))),
     IF(SSSModel!$C$4="PV",IF(CW$4=$W118,$EA118*(1+SSSModel!$C$2),0),
     IF(SSSModel!$C$4="FCR",IF(AND(CW$4&gt;=$W118,OFFSET(Profiles!$K$2,$Z118,MAX(Profiles!$C$2,AY$4-$W118))&gt;0),$EC118,0),0))))))</f>
        <v>0</v>
      </c>
      <c r="CX118" s="135">
        <f ca="1">IF(OR($Z118=0,SSSModel!$C$4="CF"),AZ118,
IF(LEFT($V118,3)="ON_",
     IF(SSSModel!$C$4="RR",SUMPRODUCT(OFFSET($AC118,0,0,1,$CB$2),OFFSET(Profiles!$K$28,($Z118-1)*(Profiles!$I$26+1)+CX$4-SSSModel!$C$3+1,0,1,$CB$2)),
     IF(SSSModel!$C$4="ECC",$EA118*$EB118*SUMPRODUCT(OFFSET($AC118,0,MAX(0,CX$4-$DZ118-$CA$4+1),1,MIN($DZ118,CX$4-$CA$4+1)),OFFSET(Escalation!$K$24,($Y118-1)*(Escalation!$I$22+1)+CX$4-SSSModel!$C$3+1,MAX(0,CX$4-$DZ118-$CA$4+1),1,MIN($DZ118,CX$4-$CA$4+1))),
     IF(SSSModel!$C$4="PV",AZ118*$EA118*(1+SSSModel!$C$2),
     IF(SSSModel!$C$4="FCR",$EC118*SUM(OFFSET($AC118,0,MAX(CX$4-$AC$4-$DZ118+1,0),1,MIN($DZ118,CX$4-$AC$4+1))),0)))),
SUM($AC118:$BZ118)*
     IF(SSSModel!$C$4="RR",OFFSET(Profiles!$K$2,$Z118,MAX(Profiles!$C$2,AZ$4-$W118)),
     IF(SSSModel!$C$4="ECC",$EA118*$EB118*IF(MAX(Escalation!$C$2,AZ$4-$W118)&gt;$DZ118-1,0,OFFSET(Escalation!$K$2,$Y118,MAX(Escalation!$C$2,AZ$4-$W118))),
     IF(SSSModel!$C$4="PV",IF(CX$4=$W118,$EA118*(1+SSSModel!$C$2),0),
     IF(SSSModel!$C$4="FCR",IF(AND(CX$4&gt;=$W118,OFFSET(Profiles!$K$2,$Z118,MAX(Profiles!$C$2,AZ$4-$W118))&gt;0),$EC118,0),0))))))</f>
        <v>0</v>
      </c>
      <c r="CY118" s="135">
        <f ca="1">IF(OR($Z118=0,SSSModel!$C$4="CF"),BA118,
IF(LEFT($V118,3)="ON_",
     IF(SSSModel!$C$4="RR",SUMPRODUCT(OFFSET($AC118,0,0,1,$CB$2),OFFSET(Profiles!$K$28,($Z118-1)*(Profiles!$I$26+1)+CY$4-SSSModel!$C$3+1,0,1,$CB$2)),
     IF(SSSModel!$C$4="ECC",$EA118*$EB118*SUMPRODUCT(OFFSET($AC118,0,MAX(0,CY$4-$DZ118-$CA$4+1),1,MIN($DZ118,CY$4-$CA$4+1)),OFFSET(Escalation!$K$24,($Y118-1)*(Escalation!$I$22+1)+CY$4-SSSModel!$C$3+1,MAX(0,CY$4-$DZ118-$CA$4+1),1,MIN($DZ118,CY$4-$CA$4+1))),
     IF(SSSModel!$C$4="PV",BA118*$EA118*(1+SSSModel!$C$2),
     IF(SSSModel!$C$4="FCR",$EC118*SUM(OFFSET($AC118,0,MAX(CY$4-$AC$4-$DZ118+1,0),1,MIN($DZ118,CY$4-$AC$4+1))),0)))),
SUM($AC118:$BZ118)*
     IF(SSSModel!$C$4="RR",OFFSET(Profiles!$K$2,$Z118,MAX(Profiles!$C$2,BA$4-$W118)),
     IF(SSSModel!$C$4="ECC",$EA118*$EB118*IF(MAX(Escalation!$C$2,BA$4-$W118)&gt;$DZ118-1,0,OFFSET(Escalation!$K$2,$Y118,MAX(Escalation!$C$2,BA$4-$W118))),
     IF(SSSModel!$C$4="PV",IF(CY$4=$W118,$EA118*(1+SSSModel!$C$2),0),
     IF(SSSModel!$C$4="FCR",IF(AND(CY$4&gt;=$W118,OFFSET(Profiles!$K$2,$Z118,MAX(Profiles!$C$2,BA$4-$W118))&gt;0),$EC118,0),0))))))</f>
        <v>0</v>
      </c>
      <c r="CZ118" s="135">
        <f ca="1">IF(OR($Z118=0,SSSModel!$C$4="CF"),BB118,
IF(LEFT($V118,3)="ON_",
     IF(SSSModel!$C$4="RR",SUMPRODUCT(OFFSET($AC118,0,0,1,$CB$2),OFFSET(Profiles!$K$28,($Z118-1)*(Profiles!$I$26+1)+CZ$4-SSSModel!$C$3+1,0,1,$CB$2)),
     IF(SSSModel!$C$4="ECC",$EA118*$EB118*SUMPRODUCT(OFFSET($AC118,0,MAX(0,CZ$4-$DZ118-$CA$4+1),1,MIN($DZ118,CZ$4-$CA$4+1)),OFFSET(Escalation!$K$24,($Y118-1)*(Escalation!$I$22+1)+CZ$4-SSSModel!$C$3+1,MAX(0,CZ$4-$DZ118-$CA$4+1),1,MIN($DZ118,CZ$4-$CA$4+1))),
     IF(SSSModel!$C$4="PV",BB118*$EA118*(1+SSSModel!$C$2),
     IF(SSSModel!$C$4="FCR",$EC118*SUM(OFFSET($AC118,0,MAX(CZ$4-$AC$4-$DZ118+1,0),1,MIN($DZ118,CZ$4-$AC$4+1))),0)))),
SUM($AC118:$BZ118)*
     IF(SSSModel!$C$4="RR",OFFSET(Profiles!$K$2,$Z118,MAX(Profiles!$C$2,BB$4-$W118)),
     IF(SSSModel!$C$4="ECC",$EA118*$EB118*IF(MAX(Escalation!$C$2,BB$4-$W118)&gt;$DZ118-1,0,OFFSET(Escalation!$K$2,$Y118,MAX(Escalation!$C$2,BB$4-$W118))),
     IF(SSSModel!$C$4="PV",IF(CZ$4=$W118,$EA118*(1+SSSModel!$C$2),0),
     IF(SSSModel!$C$4="FCR",IF(AND(CZ$4&gt;=$W118,OFFSET(Profiles!$K$2,$Z118,MAX(Profiles!$C$2,BB$4-$W118))&gt;0),$EC118,0),0))))))</f>
        <v>0</v>
      </c>
      <c r="DA118" s="135">
        <f ca="1">IF(OR($Z118=0,SSSModel!$C$4="CF"),BC118,
IF(LEFT($V118,3)="ON_",
     IF(SSSModel!$C$4="RR",SUMPRODUCT(OFFSET($AC118,0,0,1,$CB$2),OFFSET(Profiles!$K$28,($Z118-1)*(Profiles!$I$26+1)+DA$4-SSSModel!$C$3+1,0,1,$CB$2)),
     IF(SSSModel!$C$4="ECC",$EA118*$EB118*SUMPRODUCT(OFFSET($AC118,0,MAX(0,DA$4-$DZ118-$CA$4+1),1,MIN($DZ118,DA$4-$CA$4+1)),OFFSET(Escalation!$K$24,($Y118-1)*(Escalation!$I$22+1)+DA$4-SSSModel!$C$3+1,MAX(0,DA$4-$DZ118-$CA$4+1),1,MIN($DZ118,DA$4-$CA$4+1))),
     IF(SSSModel!$C$4="PV",BC118*$EA118*(1+SSSModel!$C$2),
     IF(SSSModel!$C$4="FCR",$EC118*SUM(OFFSET($AC118,0,MAX(DA$4-$AC$4-$DZ118+1,0),1,MIN($DZ118,DA$4-$AC$4+1))),0)))),
SUM($AC118:$BZ118)*
     IF(SSSModel!$C$4="RR",OFFSET(Profiles!$K$2,$Z118,MAX(Profiles!$C$2,BC$4-$W118)),
     IF(SSSModel!$C$4="ECC",$EA118*$EB118*IF(MAX(Escalation!$C$2,BC$4-$W118)&gt;$DZ118-1,0,OFFSET(Escalation!$K$2,$Y118,MAX(Escalation!$C$2,BC$4-$W118))),
     IF(SSSModel!$C$4="PV",IF(DA$4=$W118,$EA118*(1+SSSModel!$C$2),0),
     IF(SSSModel!$C$4="FCR",IF(AND(DA$4&gt;=$W118,OFFSET(Profiles!$K$2,$Z118,MAX(Profiles!$C$2,BC$4-$W118))&gt;0),$EC118,0),0))))))</f>
        <v>0</v>
      </c>
      <c r="DB118" s="135">
        <f ca="1">IF(OR($Z118=0,SSSModel!$C$4="CF"),BD118,
IF(LEFT($V118,3)="ON_",
     IF(SSSModel!$C$4="RR",SUMPRODUCT(OFFSET($AC118,0,0,1,$CB$2),OFFSET(Profiles!$K$28,($Z118-1)*(Profiles!$I$26+1)+DB$4-SSSModel!$C$3+1,0,1,$CB$2)),
     IF(SSSModel!$C$4="ECC",$EA118*$EB118*SUMPRODUCT(OFFSET($AC118,0,MAX(0,DB$4-$DZ118-$CA$4+1),1,MIN($DZ118,DB$4-$CA$4+1)),OFFSET(Escalation!$K$24,($Y118-1)*(Escalation!$I$22+1)+DB$4-SSSModel!$C$3+1,MAX(0,DB$4-$DZ118-$CA$4+1),1,MIN($DZ118,DB$4-$CA$4+1))),
     IF(SSSModel!$C$4="PV",BD118*$EA118*(1+SSSModel!$C$2),
     IF(SSSModel!$C$4="FCR",$EC118*SUM(OFFSET($AC118,0,MAX(DB$4-$AC$4-$DZ118+1,0),1,MIN($DZ118,DB$4-$AC$4+1))),0)))),
SUM($AC118:$BZ118)*
     IF(SSSModel!$C$4="RR",OFFSET(Profiles!$K$2,$Z118,MAX(Profiles!$C$2,BD$4-$W118)),
     IF(SSSModel!$C$4="ECC",$EA118*$EB118*IF(MAX(Escalation!$C$2,BD$4-$W118)&gt;$DZ118-1,0,OFFSET(Escalation!$K$2,$Y118,MAX(Escalation!$C$2,BD$4-$W118))),
     IF(SSSModel!$C$4="PV",IF(DB$4=$W118,$EA118*(1+SSSModel!$C$2),0),
     IF(SSSModel!$C$4="FCR",IF(AND(DB$4&gt;=$W118,OFFSET(Profiles!$K$2,$Z118,MAX(Profiles!$C$2,BD$4-$W118))&gt;0),$EC118,0),0))))))</f>
        <v>0</v>
      </c>
      <c r="DC118" s="135">
        <f ca="1">IF(OR($Z118=0,SSSModel!$C$4="CF"),BE118,
IF(LEFT($V118,3)="ON_",
     IF(SSSModel!$C$4="RR",SUMPRODUCT(OFFSET($AC118,0,0,1,$CB$2),OFFSET(Profiles!$K$28,($Z118-1)*(Profiles!$I$26+1)+DC$4-SSSModel!$C$3+1,0,1,$CB$2)),
     IF(SSSModel!$C$4="ECC",$EA118*$EB118*SUMPRODUCT(OFFSET($AC118,0,MAX(0,DC$4-$DZ118-$CA$4+1),1,MIN($DZ118,DC$4-$CA$4+1)),OFFSET(Escalation!$K$24,($Y118-1)*(Escalation!$I$22+1)+DC$4-SSSModel!$C$3+1,MAX(0,DC$4-$DZ118-$CA$4+1),1,MIN($DZ118,DC$4-$CA$4+1))),
     IF(SSSModel!$C$4="PV",BE118*$EA118*(1+SSSModel!$C$2),
     IF(SSSModel!$C$4="FCR",$EC118*SUM(OFFSET($AC118,0,MAX(DC$4-$AC$4-$DZ118+1,0),1,MIN($DZ118,DC$4-$AC$4+1))),0)))),
SUM($AC118:$BZ118)*
     IF(SSSModel!$C$4="RR",OFFSET(Profiles!$K$2,$Z118,MAX(Profiles!$C$2,BE$4-$W118)),
     IF(SSSModel!$C$4="ECC",$EA118*$EB118*IF(MAX(Escalation!$C$2,BE$4-$W118)&gt;$DZ118-1,0,OFFSET(Escalation!$K$2,$Y118,MAX(Escalation!$C$2,BE$4-$W118))),
     IF(SSSModel!$C$4="PV",IF(DC$4=$W118,$EA118*(1+SSSModel!$C$2),0),
     IF(SSSModel!$C$4="FCR",IF(AND(DC$4&gt;=$W118,OFFSET(Profiles!$K$2,$Z118,MAX(Profiles!$C$2,BE$4-$W118))&gt;0),$EC118,0),0))))))</f>
        <v>0</v>
      </c>
      <c r="DD118" s="135">
        <f ca="1">IF(OR($Z118=0,SSSModel!$C$4="CF"),BF118,
IF(LEFT($V118,3)="ON_",
     IF(SSSModel!$C$4="RR",SUMPRODUCT(OFFSET($AC118,0,0,1,$CB$2),OFFSET(Profiles!$K$28,($Z118-1)*(Profiles!$I$26+1)+DD$4-SSSModel!$C$3+1,0,1,$CB$2)),
     IF(SSSModel!$C$4="ECC",$EA118*$EB118*SUMPRODUCT(OFFSET($AC118,0,MAX(0,DD$4-$DZ118-$CA$4+1),1,MIN($DZ118,DD$4-$CA$4+1)),OFFSET(Escalation!$K$24,($Y118-1)*(Escalation!$I$22+1)+DD$4-SSSModel!$C$3+1,MAX(0,DD$4-$DZ118-$CA$4+1),1,MIN($DZ118,DD$4-$CA$4+1))),
     IF(SSSModel!$C$4="PV",BF118*$EA118*(1+SSSModel!$C$2),
     IF(SSSModel!$C$4="FCR",$EC118*SUM(OFFSET($AC118,0,MAX(DD$4-$AC$4-$DZ118+1,0),1,MIN($DZ118,DD$4-$AC$4+1))),0)))),
SUM($AC118:$BZ118)*
     IF(SSSModel!$C$4="RR",OFFSET(Profiles!$K$2,$Z118,MAX(Profiles!$C$2,BF$4-$W118)),
     IF(SSSModel!$C$4="ECC",$EA118*$EB118*IF(MAX(Escalation!$C$2,BF$4-$W118)&gt;$DZ118-1,0,OFFSET(Escalation!$K$2,$Y118,MAX(Escalation!$C$2,BF$4-$W118))),
     IF(SSSModel!$C$4="PV",IF(DD$4=$W118,$EA118*(1+SSSModel!$C$2),0),
     IF(SSSModel!$C$4="FCR",IF(AND(DD$4&gt;=$W118,OFFSET(Profiles!$K$2,$Z118,MAX(Profiles!$C$2,BF$4-$W118))&gt;0),$EC118,0),0))))))</f>
        <v>0</v>
      </c>
      <c r="DE118" s="135">
        <f ca="1">IF(OR($Z118=0,SSSModel!$C$4="CF"),BG118,
IF(LEFT($V118,3)="ON_",
     IF(SSSModel!$C$4="RR",SUMPRODUCT(OFFSET($AC118,0,0,1,$CB$2),OFFSET(Profiles!$K$28,($Z118-1)*(Profiles!$I$26+1)+DE$4-SSSModel!$C$3+1,0,1,$CB$2)),
     IF(SSSModel!$C$4="ECC",$EA118*$EB118*SUMPRODUCT(OFFSET($AC118,0,MAX(0,DE$4-$DZ118-$CA$4+1),1,MIN($DZ118,DE$4-$CA$4+1)),OFFSET(Escalation!$K$24,($Y118-1)*(Escalation!$I$22+1)+DE$4-SSSModel!$C$3+1,MAX(0,DE$4-$DZ118-$CA$4+1),1,MIN($DZ118,DE$4-$CA$4+1))),
     IF(SSSModel!$C$4="PV",BG118*$EA118*(1+SSSModel!$C$2),
     IF(SSSModel!$C$4="FCR",$EC118*SUM(OFFSET($AC118,0,MAX(DE$4-$AC$4-$DZ118+1,0),1,MIN($DZ118,DE$4-$AC$4+1))),0)))),
SUM($AC118:$BZ118)*
     IF(SSSModel!$C$4="RR",OFFSET(Profiles!$K$2,$Z118,MAX(Profiles!$C$2,BG$4-$W118)),
     IF(SSSModel!$C$4="ECC",$EA118*$EB118*IF(MAX(Escalation!$C$2,BG$4-$W118)&gt;$DZ118-1,0,OFFSET(Escalation!$K$2,$Y118,MAX(Escalation!$C$2,BG$4-$W118))),
     IF(SSSModel!$C$4="PV",IF(DE$4=$W118,$EA118*(1+SSSModel!$C$2),0),
     IF(SSSModel!$C$4="FCR",IF(AND(DE$4&gt;=$W118,OFFSET(Profiles!$K$2,$Z118,MAX(Profiles!$C$2,BG$4-$W118))&gt;0),$EC118,0),0))))))</f>
        <v>0</v>
      </c>
      <c r="DF118" s="135">
        <f ca="1">IF(OR($Z118=0,SSSModel!$C$4="CF"),BH118,
IF(LEFT($V118,3)="ON_",
     IF(SSSModel!$C$4="RR",SUMPRODUCT(OFFSET($AC118,0,0,1,$CB$2),OFFSET(Profiles!$K$28,($Z118-1)*(Profiles!$I$26+1)+DF$4-SSSModel!$C$3+1,0,1,$CB$2)),
     IF(SSSModel!$C$4="ECC",$EA118*$EB118*SUMPRODUCT(OFFSET($AC118,0,MAX(0,DF$4-$DZ118-$CA$4+1),1,MIN($DZ118,DF$4-$CA$4+1)),OFFSET(Escalation!$K$24,($Y118-1)*(Escalation!$I$22+1)+DF$4-SSSModel!$C$3+1,MAX(0,DF$4-$DZ118-$CA$4+1),1,MIN($DZ118,DF$4-$CA$4+1))),
     IF(SSSModel!$C$4="PV",BH118*$EA118*(1+SSSModel!$C$2),
     IF(SSSModel!$C$4="FCR",$EC118*SUM(OFFSET($AC118,0,MAX(DF$4-$AC$4-$DZ118+1,0),1,MIN($DZ118,DF$4-$AC$4+1))),0)))),
SUM($AC118:$BZ118)*
     IF(SSSModel!$C$4="RR",OFFSET(Profiles!$K$2,$Z118,MAX(Profiles!$C$2,BH$4-$W118)),
     IF(SSSModel!$C$4="ECC",$EA118*$EB118*IF(MAX(Escalation!$C$2,BH$4-$W118)&gt;$DZ118-1,0,OFFSET(Escalation!$K$2,$Y118,MAX(Escalation!$C$2,BH$4-$W118))),
     IF(SSSModel!$C$4="PV",IF(DF$4=$W118,$EA118*(1+SSSModel!$C$2),0),
     IF(SSSModel!$C$4="FCR",IF(AND(DF$4&gt;=$W118,OFFSET(Profiles!$K$2,$Z118,MAX(Profiles!$C$2,BH$4-$W118))&gt;0),$EC118,0),0))))))</f>
        <v>0</v>
      </c>
      <c r="DG118" s="135">
        <f ca="1">IF(OR($Z118=0,SSSModel!$C$4="CF"),BI118,
IF(LEFT($V118,3)="ON_",
     IF(SSSModel!$C$4="RR",SUMPRODUCT(OFFSET($AC118,0,0,1,$CB$2),OFFSET(Profiles!$K$28,($Z118-1)*(Profiles!$I$26+1)+DG$4-SSSModel!$C$3+1,0,1,$CB$2)),
     IF(SSSModel!$C$4="ECC",$EA118*$EB118*SUMPRODUCT(OFFSET($AC118,0,MAX(0,DG$4-$DZ118-$CA$4+1),1,MIN($DZ118,DG$4-$CA$4+1)),OFFSET(Escalation!$K$24,($Y118-1)*(Escalation!$I$22+1)+DG$4-SSSModel!$C$3+1,MAX(0,DG$4-$DZ118-$CA$4+1),1,MIN($DZ118,DG$4-$CA$4+1))),
     IF(SSSModel!$C$4="PV",BI118*$EA118*(1+SSSModel!$C$2),
     IF(SSSModel!$C$4="FCR",$EC118*SUM(OFFSET($AC118,0,MAX(DG$4-$AC$4-$DZ118+1,0),1,MIN($DZ118,DG$4-$AC$4+1))),0)))),
SUM($AC118:$BZ118)*
     IF(SSSModel!$C$4="RR",OFFSET(Profiles!$K$2,$Z118,MAX(Profiles!$C$2,BI$4-$W118)),
     IF(SSSModel!$C$4="ECC",$EA118*$EB118*IF(MAX(Escalation!$C$2,BI$4-$W118)&gt;$DZ118-1,0,OFFSET(Escalation!$K$2,$Y118,MAX(Escalation!$C$2,BI$4-$W118))),
     IF(SSSModel!$C$4="PV",IF(DG$4=$W118,$EA118*(1+SSSModel!$C$2),0),
     IF(SSSModel!$C$4="FCR",IF(AND(DG$4&gt;=$W118,OFFSET(Profiles!$K$2,$Z118,MAX(Profiles!$C$2,BI$4-$W118))&gt;0),$EC118,0),0))))))</f>
        <v>0</v>
      </c>
      <c r="DH118" s="135">
        <f ca="1">IF(OR($Z118=0,SSSModel!$C$4="CF"),BJ118,
IF(LEFT($V118,3)="ON_",
     IF(SSSModel!$C$4="RR",SUMPRODUCT(OFFSET($AC118,0,0,1,$CB$2),OFFSET(Profiles!$K$28,($Z118-1)*(Profiles!$I$26+1)+DH$4-SSSModel!$C$3+1,0,1,$CB$2)),
     IF(SSSModel!$C$4="ECC",$EA118*$EB118*SUMPRODUCT(OFFSET($AC118,0,MAX(0,DH$4-$DZ118-$CA$4+1),1,MIN($DZ118,DH$4-$CA$4+1)),OFFSET(Escalation!$K$24,($Y118-1)*(Escalation!$I$22+1)+DH$4-SSSModel!$C$3+1,MAX(0,DH$4-$DZ118-$CA$4+1),1,MIN($DZ118,DH$4-$CA$4+1))),
     IF(SSSModel!$C$4="PV",BJ118*$EA118*(1+SSSModel!$C$2),
     IF(SSSModel!$C$4="FCR",$EC118*SUM(OFFSET($AC118,0,MAX(DH$4-$AC$4-$DZ118+1,0),1,MIN($DZ118,DH$4-$AC$4+1))),0)))),
SUM($AC118:$BZ118)*
     IF(SSSModel!$C$4="RR",OFFSET(Profiles!$K$2,$Z118,MAX(Profiles!$C$2,BJ$4-$W118)),
     IF(SSSModel!$C$4="ECC",$EA118*$EB118*IF(MAX(Escalation!$C$2,BJ$4-$W118)&gt;$DZ118-1,0,OFFSET(Escalation!$K$2,$Y118,MAX(Escalation!$C$2,BJ$4-$W118))),
     IF(SSSModel!$C$4="PV",IF(DH$4=$W118,$EA118*(1+SSSModel!$C$2),0),
     IF(SSSModel!$C$4="FCR",IF(AND(DH$4&gt;=$W118,OFFSET(Profiles!$K$2,$Z118,MAX(Profiles!$C$2,BJ$4-$W118))&gt;0),$EC118,0),0))))))</f>
        <v>0</v>
      </c>
      <c r="DI118" s="135">
        <f ca="1">IF(OR($Z118=0,SSSModel!$C$4="CF"),BK118,
IF(LEFT($V118,3)="ON_",
     IF(SSSModel!$C$4="RR",SUMPRODUCT(OFFSET($AC118,0,0,1,$CB$2),OFFSET(Profiles!$K$28,($Z118-1)*(Profiles!$I$26+1)+DI$4-SSSModel!$C$3+1,0,1,$CB$2)),
     IF(SSSModel!$C$4="ECC",$EA118*$EB118*SUMPRODUCT(OFFSET($AC118,0,MAX(0,DI$4-$DZ118-$CA$4+1),1,MIN($DZ118,DI$4-$CA$4+1)),OFFSET(Escalation!$K$24,($Y118-1)*(Escalation!$I$22+1)+DI$4-SSSModel!$C$3+1,MAX(0,DI$4-$DZ118-$CA$4+1),1,MIN($DZ118,DI$4-$CA$4+1))),
     IF(SSSModel!$C$4="PV",BK118*$EA118*(1+SSSModel!$C$2),
     IF(SSSModel!$C$4="FCR",$EC118*SUM(OFFSET($AC118,0,MAX(DI$4-$AC$4-$DZ118+1,0),1,MIN($DZ118,DI$4-$AC$4+1))),0)))),
SUM($AC118:$BZ118)*
     IF(SSSModel!$C$4="RR",OFFSET(Profiles!$K$2,$Z118,MAX(Profiles!$C$2,BK$4-$W118)),
     IF(SSSModel!$C$4="ECC",$EA118*$EB118*IF(MAX(Escalation!$C$2,BK$4-$W118)&gt;$DZ118-1,0,OFFSET(Escalation!$K$2,$Y118,MAX(Escalation!$C$2,BK$4-$W118))),
     IF(SSSModel!$C$4="PV",IF(DI$4=$W118,$EA118*(1+SSSModel!$C$2),0),
     IF(SSSModel!$C$4="FCR",IF(AND(DI$4&gt;=$W118,OFFSET(Profiles!$K$2,$Z118,MAX(Profiles!$C$2,BK$4-$W118))&gt;0),$EC118,0),0))))))</f>
        <v>0</v>
      </c>
      <c r="DJ118" s="135">
        <f ca="1">IF(OR($Z118=0,SSSModel!$C$4="CF"),BL118,
IF(LEFT($V118,3)="ON_",
     IF(SSSModel!$C$4="RR",SUMPRODUCT(OFFSET($AC118,0,0,1,$CB$2),OFFSET(Profiles!$K$28,($Z118-1)*(Profiles!$I$26+1)+DJ$4-SSSModel!$C$3+1,0,1,$CB$2)),
     IF(SSSModel!$C$4="ECC",$EA118*$EB118*SUMPRODUCT(OFFSET($AC118,0,MAX(0,DJ$4-$DZ118-$CA$4+1),1,MIN($DZ118,DJ$4-$CA$4+1)),OFFSET(Escalation!$K$24,($Y118-1)*(Escalation!$I$22+1)+DJ$4-SSSModel!$C$3+1,MAX(0,DJ$4-$DZ118-$CA$4+1),1,MIN($DZ118,DJ$4-$CA$4+1))),
     IF(SSSModel!$C$4="PV",BL118*$EA118*(1+SSSModel!$C$2),
     IF(SSSModel!$C$4="FCR",$EC118*SUM(OFFSET($AC118,0,MAX(DJ$4-$AC$4-$DZ118+1,0),1,MIN($DZ118,DJ$4-$AC$4+1))),0)))),
SUM($AC118:$BZ118)*
     IF(SSSModel!$C$4="RR",OFFSET(Profiles!$K$2,$Z118,MAX(Profiles!$C$2,BL$4-$W118)),
     IF(SSSModel!$C$4="ECC",$EA118*$EB118*IF(MAX(Escalation!$C$2,BL$4-$W118)&gt;$DZ118-1,0,OFFSET(Escalation!$K$2,$Y118,MAX(Escalation!$C$2,BL$4-$W118))),
     IF(SSSModel!$C$4="PV",IF(DJ$4=$W118,$EA118*(1+SSSModel!$C$2),0),
     IF(SSSModel!$C$4="FCR",IF(AND(DJ$4&gt;=$W118,OFFSET(Profiles!$K$2,$Z118,MAX(Profiles!$C$2,BL$4-$W118))&gt;0),$EC118,0),0))))))</f>
        <v>0</v>
      </c>
      <c r="DK118" s="135">
        <f ca="1">IF(OR($Z118=0,SSSModel!$C$4="CF"),BM118,
IF(LEFT($V118,3)="ON_",
     IF(SSSModel!$C$4="RR",SUMPRODUCT(OFFSET($AC118,0,0,1,$CB$2),OFFSET(Profiles!$K$28,($Z118-1)*(Profiles!$I$26+1)+DK$4-SSSModel!$C$3+1,0,1,$CB$2)),
     IF(SSSModel!$C$4="ECC",$EA118*$EB118*SUMPRODUCT(OFFSET($AC118,0,MAX(0,DK$4-$DZ118-$CA$4+1),1,MIN($DZ118,DK$4-$CA$4+1)),OFFSET(Escalation!$K$24,($Y118-1)*(Escalation!$I$22+1)+DK$4-SSSModel!$C$3+1,MAX(0,DK$4-$DZ118-$CA$4+1),1,MIN($DZ118,DK$4-$CA$4+1))),
     IF(SSSModel!$C$4="PV",BM118*$EA118*(1+SSSModel!$C$2),
     IF(SSSModel!$C$4="FCR",$EC118*SUM(OFFSET($AC118,0,MAX(DK$4-$AC$4-$DZ118+1,0),1,MIN($DZ118,DK$4-$AC$4+1))),0)))),
SUM($AC118:$BZ118)*
     IF(SSSModel!$C$4="RR",OFFSET(Profiles!$K$2,$Z118,MAX(Profiles!$C$2,BM$4-$W118)),
     IF(SSSModel!$C$4="ECC",$EA118*$EB118*IF(MAX(Escalation!$C$2,BM$4-$W118)&gt;$DZ118-1,0,OFFSET(Escalation!$K$2,$Y118,MAX(Escalation!$C$2,BM$4-$W118))),
     IF(SSSModel!$C$4="PV",IF(DK$4=$W118,$EA118*(1+SSSModel!$C$2),0),
     IF(SSSModel!$C$4="FCR",IF(AND(DK$4&gt;=$W118,OFFSET(Profiles!$K$2,$Z118,MAX(Profiles!$C$2,BM$4-$W118))&gt;0),$EC118,0),0))))))</f>
        <v>0</v>
      </c>
      <c r="DL118" s="135">
        <f ca="1">IF(OR($Z118=0,SSSModel!$C$4="CF"),BN118,
IF(LEFT($V118,3)="ON_",
     IF(SSSModel!$C$4="RR",SUMPRODUCT(OFFSET($AC118,0,0,1,$CB$2),OFFSET(Profiles!$K$28,($Z118-1)*(Profiles!$I$26+1)+DL$4-SSSModel!$C$3+1,0,1,$CB$2)),
     IF(SSSModel!$C$4="ECC",$EA118*$EB118*SUMPRODUCT(OFFSET($AC118,0,MAX(0,DL$4-$DZ118-$CA$4+1),1,MIN($DZ118,DL$4-$CA$4+1)),OFFSET(Escalation!$K$24,($Y118-1)*(Escalation!$I$22+1)+DL$4-SSSModel!$C$3+1,MAX(0,DL$4-$DZ118-$CA$4+1),1,MIN($DZ118,DL$4-$CA$4+1))),
     IF(SSSModel!$C$4="PV",BN118*$EA118*(1+SSSModel!$C$2),
     IF(SSSModel!$C$4="FCR",$EC118*SUM(OFFSET($AC118,0,MAX(DL$4-$AC$4-$DZ118+1,0),1,MIN($DZ118,DL$4-$AC$4+1))),0)))),
SUM($AC118:$BZ118)*
     IF(SSSModel!$C$4="RR",OFFSET(Profiles!$K$2,$Z118,MAX(Profiles!$C$2,BN$4-$W118)),
     IF(SSSModel!$C$4="ECC",$EA118*$EB118*IF(MAX(Escalation!$C$2,BN$4-$W118)&gt;$DZ118-1,0,OFFSET(Escalation!$K$2,$Y118,MAX(Escalation!$C$2,BN$4-$W118))),
     IF(SSSModel!$C$4="PV",IF(DL$4=$W118,$EA118*(1+SSSModel!$C$2),0),
     IF(SSSModel!$C$4="FCR",IF(AND(DL$4&gt;=$W118,OFFSET(Profiles!$K$2,$Z118,MAX(Profiles!$C$2,BN$4-$W118))&gt;0),$EC118,0),0))))))</f>
        <v>0</v>
      </c>
      <c r="DM118" s="135">
        <f ca="1">IF(OR($Z118=0,SSSModel!$C$4="CF"),BO118,
IF(LEFT($V118,3)="ON_",
     IF(SSSModel!$C$4="RR",SUMPRODUCT(OFFSET($AC118,0,0,1,$CB$2),OFFSET(Profiles!$K$28,($Z118-1)*(Profiles!$I$26+1)+DM$4-SSSModel!$C$3+1,0,1,$CB$2)),
     IF(SSSModel!$C$4="ECC",$EA118*$EB118*SUMPRODUCT(OFFSET($AC118,0,MAX(0,DM$4-$DZ118-$CA$4+1),1,MIN($DZ118,DM$4-$CA$4+1)),OFFSET(Escalation!$K$24,($Y118-1)*(Escalation!$I$22+1)+DM$4-SSSModel!$C$3+1,MAX(0,DM$4-$DZ118-$CA$4+1),1,MIN($DZ118,DM$4-$CA$4+1))),
     IF(SSSModel!$C$4="PV",BO118*$EA118*(1+SSSModel!$C$2),
     IF(SSSModel!$C$4="FCR",$EC118*SUM(OFFSET($AC118,0,MAX(DM$4-$AC$4-$DZ118+1,0),1,MIN($DZ118,DM$4-$AC$4+1))),0)))),
SUM($AC118:$BZ118)*
     IF(SSSModel!$C$4="RR",OFFSET(Profiles!$K$2,$Z118,MAX(Profiles!$C$2,BO$4-$W118)),
     IF(SSSModel!$C$4="ECC",$EA118*$EB118*IF(MAX(Escalation!$C$2,BO$4-$W118)&gt;$DZ118-1,0,OFFSET(Escalation!$K$2,$Y118,MAX(Escalation!$C$2,BO$4-$W118))),
     IF(SSSModel!$C$4="PV",IF(DM$4=$W118,$EA118*(1+SSSModel!$C$2),0),
     IF(SSSModel!$C$4="FCR",IF(AND(DM$4&gt;=$W118,OFFSET(Profiles!$K$2,$Z118,MAX(Profiles!$C$2,BO$4-$W118))&gt;0),$EC118,0),0))))))</f>
        <v>0</v>
      </c>
      <c r="DN118" s="135">
        <f ca="1">IF(OR($Z118=0,SSSModel!$C$4="CF"),BP118,
IF(LEFT($V118,3)="ON_",
     IF(SSSModel!$C$4="RR",SUMPRODUCT(OFFSET($AC118,0,0,1,$CB$2),OFFSET(Profiles!$K$28,($Z118-1)*(Profiles!$I$26+1)+DN$4-SSSModel!$C$3+1,0,1,$CB$2)),
     IF(SSSModel!$C$4="ECC",$EA118*$EB118*SUMPRODUCT(OFFSET($AC118,0,MAX(0,DN$4-$DZ118-$CA$4+1),1,MIN($DZ118,DN$4-$CA$4+1)),OFFSET(Escalation!$K$24,($Y118-1)*(Escalation!$I$22+1)+DN$4-SSSModel!$C$3+1,MAX(0,DN$4-$DZ118-$CA$4+1),1,MIN($DZ118,DN$4-$CA$4+1))),
     IF(SSSModel!$C$4="PV",BP118*$EA118*(1+SSSModel!$C$2),
     IF(SSSModel!$C$4="FCR",$EC118*SUM(OFFSET($AC118,0,MAX(DN$4-$AC$4-$DZ118+1,0),1,MIN($DZ118,DN$4-$AC$4+1))),0)))),
SUM($AC118:$BZ118)*
     IF(SSSModel!$C$4="RR",OFFSET(Profiles!$K$2,$Z118,MAX(Profiles!$C$2,BP$4-$W118)),
     IF(SSSModel!$C$4="ECC",$EA118*$EB118*IF(MAX(Escalation!$C$2,BP$4-$W118)&gt;$DZ118-1,0,OFFSET(Escalation!$K$2,$Y118,MAX(Escalation!$C$2,BP$4-$W118))),
     IF(SSSModel!$C$4="PV",IF(DN$4=$W118,$EA118*(1+SSSModel!$C$2),0),
     IF(SSSModel!$C$4="FCR",IF(AND(DN$4&gt;=$W118,OFFSET(Profiles!$K$2,$Z118,MAX(Profiles!$C$2,BP$4-$W118))&gt;0),$EC118,0),0))))))</f>
        <v>0</v>
      </c>
      <c r="DO118" s="135">
        <f ca="1">IF(OR($Z118=0,SSSModel!$C$4="CF"),BQ118,
IF(LEFT($V118,3)="ON_",
     IF(SSSModel!$C$4="RR",SUMPRODUCT(OFFSET($AC118,0,0,1,$CB$2),OFFSET(Profiles!$K$28,($Z118-1)*(Profiles!$I$26+1)+DO$4-SSSModel!$C$3+1,0,1,$CB$2)),
     IF(SSSModel!$C$4="ECC",$EA118*$EB118*SUMPRODUCT(OFFSET($AC118,0,MAX(0,DO$4-$DZ118-$CA$4+1),1,MIN($DZ118,DO$4-$CA$4+1)),OFFSET(Escalation!$K$24,($Y118-1)*(Escalation!$I$22+1)+DO$4-SSSModel!$C$3+1,MAX(0,DO$4-$DZ118-$CA$4+1),1,MIN($DZ118,DO$4-$CA$4+1))),
     IF(SSSModel!$C$4="PV",BQ118*$EA118*(1+SSSModel!$C$2),
     IF(SSSModel!$C$4="FCR",$EC118*SUM(OFFSET($AC118,0,MAX(DO$4-$AC$4-$DZ118+1,0),1,MIN($DZ118,DO$4-$AC$4+1))),0)))),
SUM($AC118:$BZ118)*
     IF(SSSModel!$C$4="RR",OFFSET(Profiles!$K$2,$Z118,MAX(Profiles!$C$2,BQ$4-$W118)),
     IF(SSSModel!$C$4="ECC",$EA118*$EB118*IF(MAX(Escalation!$C$2,BQ$4-$W118)&gt;$DZ118-1,0,OFFSET(Escalation!$K$2,$Y118,MAX(Escalation!$C$2,BQ$4-$W118))),
     IF(SSSModel!$C$4="PV",IF(DO$4=$W118,$EA118*(1+SSSModel!$C$2),0),
     IF(SSSModel!$C$4="FCR",IF(AND(DO$4&gt;=$W118,OFFSET(Profiles!$K$2,$Z118,MAX(Profiles!$C$2,BQ$4-$W118))&gt;0),$EC118,0),0))))))</f>
        <v>0</v>
      </c>
      <c r="DP118" s="135">
        <f ca="1">IF(OR($Z118=0,SSSModel!$C$4="CF"),BR118,
IF(LEFT($V118,3)="ON_",
     IF(SSSModel!$C$4="RR",SUMPRODUCT(OFFSET($AC118,0,0,1,$CB$2),OFFSET(Profiles!$K$28,($Z118-1)*(Profiles!$I$26+1)+DP$4-SSSModel!$C$3+1,0,1,$CB$2)),
     IF(SSSModel!$C$4="ECC",$EA118*$EB118*SUMPRODUCT(OFFSET($AC118,0,MAX(0,DP$4-$DZ118-$CA$4+1),1,MIN($DZ118,DP$4-$CA$4+1)),OFFSET(Escalation!$K$24,($Y118-1)*(Escalation!$I$22+1)+DP$4-SSSModel!$C$3+1,MAX(0,DP$4-$DZ118-$CA$4+1),1,MIN($DZ118,DP$4-$CA$4+1))),
     IF(SSSModel!$C$4="PV",BR118*$EA118*(1+SSSModel!$C$2),
     IF(SSSModel!$C$4="FCR",$EC118*SUM(OFFSET($AC118,0,MAX(DP$4-$AC$4-$DZ118+1,0),1,MIN($DZ118,DP$4-$AC$4+1))),0)))),
SUM($AC118:$BZ118)*
     IF(SSSModel!$C$4="RR",OFFSET(Profiles!$K$2,$Z118,MAX(Profiles!$C$2,BR$4-$W118)),
     IF(SSSModel!$C$4="ECC",$EA118*$EB118*IF(MAX(Escalation!$C$2,BR$4-$W118)&gt;$DZ118-1,0,OFFSET(Escalation!$K$2,$Y118,MAX(Escalation!$C$2,BR$4-$W118))),
     IF(SSSModel!$C$4="PV",IF(DP$4=$W118,$EA118*(1+SSSModel!$C$2),0),
     IF(SSSModel!$C$4="FCR",IF(AND(DP$4&gt;=$W118,OFFSET(Profiles!$K$2,$Z118,MAX(Profiles!$C$2,BR$4-$W118))&gt;0),$EC118,0),0))))))</f>
        <v>0</v>
      </c>
      <c r="DQ118" s="135">
        <f ca="1">IF(OR($Z118=0,SSSModel!$C$4="CF"),BS118,
IF(LEFT($V118,3)="ON_",
     IF(SSSModel!$C$4="RR",SUMPRODUCT(OFFSET($AC118,0,0,1,$CB$2),OFFSET(Profiles!$K$28,($Z118-1)*(Profiles!$I$26+1)+DQ$4-SSSModel!$C$3+1,0,1,$CB$2)),
     IF(SSSModel!$C$4="ECC",$EA118*$EB118*SUMPRODUCT(OFFSET($AC118,0,MAX(0,DQ$4-$DZ118-$CA$4+1),1,MIN($DZ118,DQ$4-$CA$4+1)),OFFSET(Escalation!$K$24,($Y118-1)*(Escalation!$I$22+1)+DQ$4-SSSModel!$C$3+1,MAX(0,DQ$4-$DZ118-$CA$4+1),1,MIN($DZ118,DQ$4-$CA$4+1))),
     IF(SSSModel!$C$4="PV",BS118*$EA118*(1+SSSModel!$C$2),
     IF(SSSModel!$C$4="FCR",$EC118*SUM(OFFSET($AC118,0,MAX(DQ$4-$AC$4-$DZ118+1,0),1,MIN($DZ118,DQ$4-$AC$4+1))),0)))),
SUM($AC118:$BZ118)*
     IF(SSSModel!$C$4="RR",OFFSET(Profiles!$K$2,$Z118,MAX(Profiles!$C$2,BS$4-$W118)),
     IF(SSSModel!$C$4="ECC",$EA118*$EB118*IF(MAX(Escalation!$C$2,BS$4-$W118)&gt;$DZ118-1,0,OFFSET(Escalation!$K$2,$Y118,MAX(Escalation!$C$2,BS$4-$W118))),
     IF(SSSModel!$C$4="PV",IF(DQ$4=$W118,$EA118*(1+SSSModel!$C$2),0),
     IF(SSSModel!$C$4="FCR",IF(AND(DQ$4&gt;=$W118,OFFSET(Profiles!$K$2,$Z118,MAX(Profiles!$C$2,BS$4-$W118))&gt;0),$EC118,0),0))))))</f>
        <v>0</v>
      </c>
      <c r="DR118" s="135">
        <f ca="1">IF(OR($Z118=0,SSSModel!$C$4="CF"),BT118,
IF(LEFT($V118,3)="ON_",
     IF(SSSModel!$C$4="RR",SUMPRODUCT(OFFSET($AC118,0,0,1,$CB$2),OFFSET(Profiles!$K$28,($Z118-1)*(Profiles!$I$26+1)+DR$4-SSSModel!$C$3+1,0,1,$CB$2)),
     IF(SSSModel!$C$4="ECC",$EA118*$EB118*SUMPRODUCT(OFFSET($AC118,0,MAX(0,DR$4-$DZ118-$CA$4+1),1,MIN($DZ118,DR$4-$CA$4+1)),OFFSET(Escalation!$K$24,($Y118-1)*(Escalation!$I$22+1)+DR$4-SSSModel!$C$3+1,MAX(0,DR$4-$DZ118-$CA$4+1),1,MIN($DZ118,DR$4-$CA$4+1))),
     IF(SSSModel!$C$4="PV",BT118*$EA118*(1+SSSModel!$C$2),
     IF(SSSModel!$C$4="FCR",$EC118*SUM(OFFSET($AC118,0,MAX(DR$4-$AC$4-$DZ118+1,0),1,MIN($DZ118,DR$4-$AC$4+1))),0)))),
SUM($AC118:$BZ118)*
     IF(SSSModel!$C$4="RR",OFFSET(Profiles!$K$2,$Z118,MAX(Profiles!$C$2,BT$4-$W118)),
     IF(SSSModel!$C$4="ECC",$EA118*$EB118*IF(MAX(Escalation!$C$2,BT$4-$W118)&gt;$DZ118-1,0,OFFSET(Escalation!$K$2,$Y118,MAX(Escalation!$C$2,BT$4-$W118))),
     IF(SSSModel!$C$4="PV",IF(DR$4=$W118,$EA118*(1+SSSModel!$C$2),0),
     IF(SSSModel!$C$4="FCR",IF(AND(DR$4&gt;=$W118,OFFSET(Profiles!$K$2,$Z118,MAX(Profiles!$C$2,BT$4-$W118))&gt;0),$EC118,0),0))))))</f>
        <v>0</v>
      </c>
      <c r="DS118" s="135">
        <f ca="1">IF(OR($Z118=0,SSSModel!$C$4="CF"),BU118,
IF(LEFT($V118,3)="ON_",
     IF(SSSModel!$C$4="RR",SUMPRODUCT(OFFSET($AC118,0,0,1,$CB$2),OFFSET(Profiles!$K$28,($Z118-1)*(Profiles!$I$26+1)+DS$4-SSSModel!$C$3+1,0,1,$CB$2)),
     IF(SSSModel!$C$4="ECC",$EA118*$EB118*SUMPRODUCT(OFFSET($AC118,0,MAX(0,DS$4-$DZ118-$CA$4+1),1,MIN($DZ118,DS$4-$CA$4+1)),OFFSET(Escalation!$K$24,($Y118-1)*(Escalation!$I$22+1)+DS$4-SSSModel!$C$3+1,MAX(0,DS$4-$DZ118-$CA$4+1),1,MIN($DZ118,DS$4-$CA$4+1))),
     IF(SSSModel!$C$4="PV",BU118*$EA118*(1+SSSModel!$C$2),
     IF(SSSModel!$C$4="FCR",$EC118*SUM(OFFSET($AC118,0,MAX(DS$4-$AC$4-$DZ118+1,0),1,MIN($DZ118,DS$4-$AC$4+1))),0)))),
SUM($AC118:$BZ118)*
     IF(SSSModel!$C$4="RR",OFFSET(Profiles!$K$2,$Z118,MAX(Profiles!$C$2,BU$4-$W118)),
     IF(SSSModel!$C$4="ECC",$EA118*$EB118*IF(MAX(Escalation!$C$2,BU$4-$W118)&gt;$DZ118-1,0,OFFSET(Escalation!$K$2,$Y118,MAX(Escalation!$C$2,BU$4-$W118))),
     IF(SSSModel!$C$4="PV",IF(DS$4=$W118,$EA118*(1+SSSModel!$C$2),0),
     IF(SSSModel!$C$4="FCR",IF(AND(DS$4&gt;=$W118,OFFSET(Profiles!$K$2,$Z118,MAX(Profiles!$C$2,BU$4-$W118))&gt;0),$EC118,0),0))))))</f>
        <v>0</v>
      </c>
      <c r="DT118" s="135">
        <f ca="1">IF(OR($Z118=0,SSSModel!$C$4="CF"),BV118,
IF(LEFT($V118,3)="ON_",
     IF(SSSModel!$C$4="RR",SUMPRODUCT(OFFSET($AC118,0,0,1,$CB$2),OFFSET(Profiles!$K$28,($Z118-1)*(Profiles!$I$26+1)+DT$4-SSSModel!$C$3+1,0,1,$CB$2)),
     IF(SSSModel!$C$4="ECC",$EA118*$EB118*SUMPRODUCT(OFFSET($AC118,0,MAX(0,DT$4-$DZ118-$CA$4+1),1,MIN($DZ118,DT$4-$CA$4+1)),OFFSET(Escalation!$K$24,($Y118-1)*(Escalation!$I$22+1)+DT$4-SSSModel!$C$3+1,MAX(0,DT$4-$DZ118-$CA$4+1),1,MIN($DZ118,DT$4-$CA$4+1))),
     IF(SSSModel!$C$4="PV",BV118*$EA118*(1+SSSModel!$C$2),
     IF(SSSModel!$C$4="FCR",$EC118*SUM(OFFSET($AC118,0,MAX(DT$4-$AC$4-$DZ118+1,0),1,MIN($DZ118,DT$4-$AC$4+1))),0)))),
SUM($AC118:$BZ118)*
     IF(SSSModel!$C$4="RR",OFFSET(Profiles!$K$2,$Z118,MAX(Profiles!$C$2,BV$4-$W118)),
     IF(SSSModel!$C$4="ECC",$EA118*$EB118*IF(MAX(Escalation!$C$2,BV$4-$W118)&gt;$DZ118-1,0,OFFSET(Escalation!$K$2,$Y118,MAX(Escalation!$C$2,BV$4-$W118))),
     IF(SSSModel!$C$4="PV",IF(DT$4=$W118,$EA118*(1+SSSModel!$C$2),0),
     IF(SSSModel!$C$4="FCR",IF(AND(DT$4&gt;=$W118,OFFSET(Profiles!$K$2,$Z118,MAX(Profiles!$C$2,BV$4-$W118))&gt;0),$EC118,0),0))))))</f>
        <v>0</v>
      </c>
      <c r="DU118" s="135">
        <f ca="1">IF(OR($Z118=0,SSSModel!$C$4="CF"),BW118,
IF(LEFT($V118,3)="ON_",
     IF(SSSModel!$C$4="RR",SUMPRODUCT(OFFSET($AC118,0,0,1,$CB$2),OFFSET(Profiles!$K$28,($Z118-1)*(Profiles!$I$26+1)+DU$4-SSSModel!$C$3+1,0,1,$CB$2)),
     IF(SSSModel!$C$4="ECC",$EA118*$EB118*SUMPRODUCT(OFFSET($AC118,0,MAX(0,DU$4-$DZ118-$CA$4+1),1,MIN($DZ118,DU$4-$CA$4+1)),OFFSET(Escalation!$K$24,($Y118-1)*(Escalation!$I$22+1)+DU$4-SSSModel!$C$3+1,MAX(0,DU$4-$DZ118-$CA$4+1),1,MIN($DZ118,DU$4-$CA$4+1))),
     IF(SSSModel!$C$4="PV",BW118*$EA118*(1+SSSModel!$C$2),
     IF(SSSModel!$C$4="FCR",$EC118*SUM(OFFSET($AC118,0,MAX(DU$4-$AC$4-$DZ118+1,0),1,MIN($DZ118,DU$4-$AC$4+1))),0)))),
SUM($AC118:$BZ118)*
     IF(SSSModel!$C$4="RR",OFFSET(Profiles!$K$2,$Z118,MAX(Profiles!$C$2,BW$4-$W118)),
     IF(SSSModel!$C$4="ECC",$EA118*$EB118*IF(MAX(Escalation!$C$2,BW$4-$W118)&gt;$DZ118-1,0,OFFSET(Escalation!$K$2,$Y118,MAX(Escalation!$C$2,BW$4-$W118))),
     IF(SSSModel!$C$4="PV",IF(DU$4=$W118,$EA118*(1+SSSModel!$C$2),0),
     IF(SSSModel!$C$4="FCR",IF(AND(DU$4&gt;=$W118,OFFSET(Profiles!$K$2,$Z118,MAX(Profiles!$C$2,BW$4-$W118))&gt;0),$EC118,0),0))))))</f>
        <v>0</v>
      </c>
      <c r="DV118" s="136">
        <f ca="1">IF(OR($Z118=0,SSSModel!$C$4="CF"),BX118,
IF(LEFT($V118,3)="ON_",
     IF(SSSModel!$C$4="RR",SUMPRODUCT(OFFSET($AC118,0,0,1,$CB$2),OFFSET(Profiles!$K$28,($Z118-1)*(Profiles!$I$26+1)+DV$4-SSSModel!$C$3+1,0,1,$CB$2)),
     IF(SSSModel!$C$4="ECC",$EA118*$EB118*SUMPRODUCT(OFFSET($AC118,0,MAX(0,DV$4-$DZ118-$CA$4+1),1,MIN($DZ118,DV$4-$CA$4+1)),OFFSET(Escalation!$K$24,($Y118-1)*(Escalation!$I$22+1)+DV$4-SSSModel!$C$3+1,MAX(0,DV$4-$DZ118-$CA$4+1),1,MIN($DZ118,DV$4-$CA$4+1))),
     IF(SSSModel!$C$4="PV",BX118*$EA118*(1+SSSModel!$C$2),
     IF(SSSModel!$C$4="FCR",$EC118*SUM(OFFSET($AC118,0,MAX(DV$4-$AC$4-$DZ118+1,0),1,MIN($DZ118,DV$4-$AC$4+1))),0)))),
SUM($AC118:$BZ118)*
     IF(SSSModel!$C$4="RR",OFFSET(Profiles!$K$2,$Z118,MAX(Profiles!$C$2,BX$4-$W118)),
     IF(SSSModel!$C$4="ECC",$EA118*$EB118*IF(MAX(Escalation!$C$2,BX$4-$W118)&gt;$DZ118-1,0,OFFSET(Escalation!$K$2,$Y118,MAX(Escalation!$C$2,BX$4-$W118))),
     IF(SSSModel!$C$4="PV",IF(DV$4=$W118,$EA118*(1+SSSModel!$C$2),0),
     IF(SSSModel!$C$4="FCR",IF(AND(DV$4&gt;=$W118,OFFSET(Profiles!$K$2,$Z118,MAX(Profiles!$C$2,BX$4-$W118))&gt;0),$EC118,0),0))))))</f>
        <v>0</v>
      </c>
      <c r="DW118" s="136">
        <f ca="1">IF(OR($Z118=0,SSSModel!$C$4="CF"),BY118,
IF(LEFT($V118,3)="ON_",
     IF(SSSModel!$C$4="RR",SUMPRODUCT(OFFSET($AC118,0,0,1,$CB$2),OFFSET(Profiles!$K$28,($Z118-1)*(Profiles!$I$26+1)+DW$4-SSSModel!$C$3+1,0,1,$CB$2)),
     IF(SSSModel!$C$4="ECC",$EA118*$EB118*SUMPRODUCT(OFFSET($AC118,0,MAX(0,DW$4-$DZ118-$CA$4+1),1,MIN($DZ118,DW$4-$CA$4+1)),OFFSET(Escalation!$K$24,($Y118-1)*(Escalation!$I$22+1)+DW$4-SSSModel!$C$3+1,MAX(0,DW$4-$DZ118-$CA$4+1),1,MIN($DZ118,DW$4-$CA$4+1))),
     IF(SSSModel!$C$4="PV",BY118*$EA118*(1+SSSModel!$C$2),
     IF(SSSModel!$C$4="FCR",$EC118*SUM(OFFSET($AC118,0,MAX(DW$4-$AC$4-$DZ118+1,0),1,MIN($DZ118,DW$4-$AC$4+1))),0)))),
SUM($AC118:$BZ118)*
     IF(SSSModel!$C$4="RR",OFFSET(Profiles!$K$2,$Z118,MAX(Profiles!$C$2,BY$4-$W118)),
     IF(SSSModel!$C$4="ECC",$EA118*$EB118*IF(MAX(Escalation!$C$2,BY$4-$W118)&gt;$DZ118-1,0,OFFSET(Escalation!$K$2,$Y118,MAX(Escalation!$C$2,BY$4-$W118))),
     IF(SSSModel!$C$4="PV",IF(DW$4=$W118,$EA118*(1+SSSModel!$C$2),0),
     IF(SSSModel!$C$4="FCR",IF(AND(DW$4&gt;=$W118,OFFSET(Profiles!$K$2,$Z118,MAX(Profiles!$C$2,BY$4-$W118))&gt;0),$EC118,0),0))))))</f>
        <v>0</v>
      </c>
      <c r="DX118" s="136">
        <f ca="1">IF(OR($Z118=0,SSSModel!$C$4="CF"),BZ118,
IF(LEFT($V118,3)="ON_",
     IF(SSSModel!$C$4="RR",SUMPRODUCT(OFFSET($AC118,0,0,1,$CB$2),OFFSET(Profiles!$K$28,($Z118-1)*(Profiles!$I$26+1)+DX$4-SSSModel!$C$3+1,0,1,$CB$2)),
     IF(SSSModel!$C$4="ECC",$EA118*$EB118*SUMPRODUCT(OFFSET($AC118,0,MAX(0,DX$4-$DZ118-$CA$4+1),1,MIN($DZ118,DX$4-$CA$4+1)),OFFSET(Escalation!$K$24,($Y118-1)*(Escalation!$I$22+1)+DX$4-SSSModel!$C$3+1,MAX(0,DX$4-$DZ118-$CA$4+1),1,MIN($DZ118,DX$4-$CA$4+1))),
     IF(SSSModel!$C$4="PV",BZ118*$EA118*(1+SSSModel!$C$2),
     IF(SSSModel!$C$4="FCR",$EC118*SUM(OFFSET($AC118,0,MAX(DX$4-$AC$4-$DZ118+1,0),1,MIN($DZ118,DX$4-$AC$4+1))),0)))),
SUM($AC118:$BZ118)*
     IF(SSSModel!$C$4="RR",OFFSET(Profiles!$K$2,$Z118,MAX(Profiles!$C$2,BZ$4-$W118)),
     IF(SSSModel!$C$4="ECC",$EA118*$EB118*IF(MAX(Escalation!$C$2,BZ$4-$W118)&gt;$DZ118-1,0,OFFSET(Escalation!$K$2,$Y118,MAX(Escalation!$C$2,BZ$4-$W118))),
     IF(SSSModel!$C$4="PV",IF(DX$4=$W118,$EA118*(1+SSSModel!$C$2),0),
     IF(SSSModel!$C$4="FCR",IF(AND(DX$4&gt;=$W118,OFFSET(Profiles!$K$2,$Z118,MAX(Profiles!$C$2,BZ$4-$W118))&gt;0),$EC118,0),0))))))</f>
        <v>0</v>
      </c>
      <c r="DY118" s="82">
        <f ca="1">IF($Y118=0,0,OFFSET(Escalation!$B$2,$Y118,0))</f>
        <v>0</v>
      </c>
      <c r="DZ118" s="80">
        <f ca="1">IF($Z118=0,0,COUNTIF(OFFSET(Profiles!$K$2,$Z118,0,1,50),"&gt;0"))</f>
        <v>0</v>
      </c>
      <c r="EA118" s="137">
        <f ca="1">IF($Z118=0,0,SUMPRODUCT(Profiles!$C$20:$BH$20,OFFSET(Profiles!$C$2,$Z118,0,1,Profiles!$B$1)))</f>
        <v>0</v>
      </c>
      <c r="EB118" s="24">
        <f>IF($Z118=0,0,((1-(1+DY118)/(1+SSSModel!$C$2))/(1-((1+DY118)/(1+SSSModel!$C$2))^DZ118))*(1+SSSModel!$C$2))</f>
        <v>0</v>
      </c>
      <c r="EC118" s="24">
        <f>IF($Z118=0,0,-PMT(SSSModel!$C$2,DZ118,EA118))</f>
        <v>0</v>
      </c>
    </row>
    <row r="119" spans="3:133" x14ac:dyDescent="0.35">
      <c r="C119" s="18">
        <f t="shared" si="12"/>
        <v>12</v>
      </c>
      <c r="D119" s="18">
        <f t="shared" si="13"/>
        <v>5</v>
      </c>
      <c r="E119" s="18">
        <f t="shared" ca="1" si="16"/>
        <v>0</v>
      </c>
      <c r="G119" s="25" t="str">
        <f ca="1">IF($E119=0,"",OFFSET(Resources!B$26,$E119,0))</f>
        <v/>
      </c>
      <c r="H119" s="25" t="str">
        <f ca="1">IF($E119=0,"",OFFSET(Resources!C$26,$E119,0))</f>
        <v/>
      </c>
      <c r="I119" s="25" t="str">
        <f ca="1">IF($E119=0,"",OFFSET(Resources!$E$26,$E119,0))</f>
        <v/>
      </c>
      <c r="J119" s="16">
        <v>1</v>
      </c>
      <c r="K119" s="16" t="s">
        <v>150</v>
      </c>
      <c r="L119" s="25" t="str">
        <f ca="1">OFFSET(Resources!$CG$24,0,$C119-1)</f>
        <v>Variable O&amp;M</v>
      </c>
      <c r="M119" s="25" t="str">
        <f ca="1">OFFSET(Resources!$CG$25,0,$C119-1)</f>
        <v>O&amp;M</v>
      </c>
      <c r="N119" s="1">
        <v>1</v>
      </c>
      <c r="O119" s="7">
        <f ca="1">IF($E119=0,0,OFFSET(Resources!$CG$26,$E119,$C119-1))</f>
        <v>0</v>
      </c>
      <c r="P119" s="25" t="str">
        <f ca="1">OFFSET(Resources!$CG$26,0,$C119-1)</f>
        <v>$/Yr</v>
      </c>
      <c r="Q119" s="18">
        <f ca="1">IF($E119=0,0,OFFSET(GenAlts!$W$4,$E119,$D119-1))</f>
        <v>0</v>
      </c>
      <c r="R119" s="1">
        <v>1</v>
      </c>
      <c r="S119" t="str">
        <f ca="1">IF($E119=0,"",OFFSET(Resources!$R$26,$E119,0))</f>
        <v/>
      </c>
      <c r="T119" s="13"/>
      <c r="U119" s="25">
        <f ca="1">IF($E119=0,0,OFFSET(Resources!$AB$26,$E119,($C119-1)*Resources!$CI$20))</f>
        <v>0</v>
      </c>
      <c r="V119" s="1"/>
      <c r="W119">
        <f t="shared" ca="1" si="15"/>
        <v>0</v>
      </c>
      <c r="X119">
        <f>IF(T119="",0,MATCH(T119,Profiles!$A$3:$A$22,0))</f>
        <v>0</v>
      </c>
      <c r="Y119" s="10">
        <f ca="1">IF(U119=0,0,MATCH(U119,Escalation!$A$3:$A$18,0))</f>
        <v>0</v>
      </c>
      <c r="Z119">
        <f>IF(V119="",0,MATCH(V119,Profiles!$A$3:$A$22,0))</f>
        <v>0</v>
      </c>
      <c r="AA119" s="8"/>
      <c r="AB119" s="8">
        <v>0</v>
      </c>
      <c r="AC119" s="72">
        <f ca="1">IF(OR(AC$4&lt;$Q119,AC$4&gt;$Q119+IF($S119="",1000,$S119)-1),0,IF(MOD(AC$4-$Q119,IF($R119="",1000,$R119))=0,$O119,0))*IF($Y119&gt;0,(1+INDEX(Escalation!$B$3:$B$18,$Y119,0))^(AC$4-SSSModel!$C$5),1)*IF($X119=0,1,OFFSET(Profiles!$K$2,$X119,MAX(Profiles!$C$2,AC$4-$Q119)))*IF($AA119=1,(1+SSSModel!#REF!),1)</f>
        <v>0</v>
      </c>
      <c r="AD119" s="72">
        <f ca="1">IF(OR(AD$4&lt;$Q119,AD$4&gt;$Q119+IF($S119="",1000,$S119)-1),0,IF(MOD(AD$4-$Q119,IF($R119="",1000,$R119))=0,$O119,0))*IF($Y119&gt;0,(1+INDEX(Escalation!$B$3:$B$18,$Y119,0))^(AD$4-SSSModel!$C$5),1)*IF($X119=0,1,OFFSET(Profiles!$K$2,$X119,MAX(Profiles!$C$2,AD$4-$Q119)))*IF($AA119=1,(1+SSSModel!#REF!),1)</f>
        <v>0</v>
      </c>
      <c r="AE119" s="72">
        <f ca="1">IF(OR(AE$4&lt;$Q119,AE$4&gt;$Q119+IF($S119="",1000,$S119)-1),0,IF(MOD(AE$4-$Q119,IF($R119="",1000,$R119))=0,$O119,0))*IF($Y119&gt;0,(1+INDEX(Escalation!$B$3:$B$18,$Y119,0))^(AE$4-SSSModel!$C$5),1)*IF($X119=0,1,OFFSET(Profiles!$K$2,$X119,MAX(Profiles!$C$2,AE$4-$Q119)))*IF($AA119=1,(1+SSSModel!#REF!),1)</f>
        <v>0</v>
      </c>
      <c r="AF119" s="72">
        <f ca="1">IF(OR(AF$4&lt;$Q119,AF$4&gt;$Q119+IF($S119="",1000,$S119)-1),0,IF(MOD(AF$4-$Q119,IF($R119="",1000,$R119))=0,$O119,0))*IF($Y119&gt;0,(1+INDEX(Escalation!$B$3:$B$18,$Y119,0))^(AF$4-SSSModel!$C$5),1)*IF($X119=0,1,OFFSET(Profiles!$K$2,$X119,MAX(Profiles!$C$2,AF$4-$Q119)))*IF($AA119=1,(1+SSSModel!#REF!),1)</f>
        <v>0</v>
      </c>
      <c r="AG119" s="72">
        <f ca="1">IF(OR(AG$4&lt;$Q119,AG$4&gt;$Q119+IF($S119="",1000,$S119)-1),0,IF(MOD(AG$4-$Q119,IF($R119="",1000,$R119))=0,$O119,0))*IF($Y119&gt;0,(1+INDEX(Escalation!$B$3:$B$18,$Y119,0))^(AG$4-SSSModel!$C$5),1)*IF($X119=0,1,OFFSET(Profiles!$K$2,$X119,MAX(Profiles!$C$2,AG$4-$Q119)))*IF($AA119=1,(1+SSSModel!#REF!),1)</f>
        <v>0</v>
      </c>
      <c r="AH119" s="72">
        <f ca="1">IF(OR(AH$4&lt;$Q119,AH$4&gt;$Q119+IF($S119="",1000,$S119)-1),0,IF(MOD(AH$4-$Q119,IF($R119="",1000,$R119))=0,$O119,0))*IF($Y119&gt;0,(1+INDEX(Escalation!$B$3:$B$18,$Y119,0))^(AH$4-SSSModel!$C$5),1)*IF($X119=0,1,OFFSET(Profiles!$K$2,$X119,MAX(Profiles!$C$2,AH$4-$Q119)))*IF($AA119=1,(1+SSSModel!#REF!),1)</f>
        <v>0</v>
      </c>
      <c r="AI119" s="72">
        <f ca="1">IF(OR(AI$4&lt;$Q119,AI$4&gt;$Q119+IF($S119="",1000,$S119)-1),0,IF(MOD(AI$4-$Q119,IF($R119="",1000,$R119))=0,$O119,0))*IF($Y119&gt;0,(1+INDEX(Escalation!$B$3:$B$18,$Y119,0))^(AI$4-SSSModel!$C$5),1)*IF($X119=0,1,OFFSET(Profiles!$K$2,$X119,MAX(Profiles!$C$2,AI$4-$Q119)))*IF($AA119=1,(1+SSSModel!#REF!),1)</f>
        <v>0</v>
      </c>
      <c r="AJ119" s="72">
        <f ca="1">IF(OR(AJ$4&lt;$Q119,AJ$4&gt;$Q119+IF($S119="",1000,$S119)-1),0,IF(MOD(AJ$4-$Q119,IF($R119="",1000,$R119))=0,$O119,0))*IF($Y119&gt;0,(1+INDEX(Escalation!$B$3:$B$18,$Y119,0))^(AJ$4-SSSModel!$C$5),1)*IF($X119=0,1,OFFSET(Profiles!$K$2,$X119,MAX(Profiles!$C$2,AJ$4-$Q119)))*IF($AA119=1,(1+SSSModel!#REF!),1)</f>
        <v>0</v>
      </c>
      <c r="AK119" s="72">
        <f ca="1">IF(OR(AK$4&lt;$Q119,AK$4&gt;$Q119+IF($S119="",1000,$S119)-1),0,IF(MOD(AK$4-$Q119,IF($R119="",1000,$R119))=0,$O119,0))*IF($Y119&gt;0,(1+INDEX(Escalation!$B$3:$B$18,$Y119,0))^(AK$4-SSSModel!$C$5),1)*IF($X119=0,1,OFFSET(Profiles!$K$2,$X119,MAX(Profiles!$C$2,AK$4-$Q119)))*IF($AA119=1,(1+SSSModel!#REF!),1)</f>
        <v>0</v>
      </c>
      <c r="AL119" s="72">
        <f ca="1">IF(OR(AL$4&lt;$Q119,AL$4&gt;$Q119+IF($S119="",1000,$S119)-1),0,IF(MOD(AL$4-$Q119,IF($R119="",1000,$R119))=0,$O119,0))*IF($Y119&gt;0,(1+INDEX(Escalation!$B$3:$B$18,$Y119,0))^(AL$4-SSSModel!$C$5),1)*IF($X119=0,1,OFFSET(Profiles!$K$2,$X119,MAX(Profiles!$C$2,AL$4-$Q119)))*IF($AA119=1,(1+SSSModel!#REF!),1)</f>
        <v>0</v>
      </c>
      <c r="AM119" s="72">
        <f ca="1">IF(OR(AM$4&lt;$Q119,AM$4&gt;$Q119+IF($S119="",1000,$S119)-1),0,IF(MOD(AM$4-$Q119,IF($R119="",1000,$R119))=0,$O119,0))*IF($Y119&gt;0,(1+INDEX(Escalation!$B$3:$B$18,$Y119,0))^(AM$4-SSSModel!$C$5),1)*IF($X119=0,1,OFFSET(Profiles!$K$2,$X119,MAX(Profiles!$C$2,AM$4-$Q119)))*IF($AA119=1,(1+SSSModel!#REF!),1)</f>
        <v>0</v>
      </c>
      <c r="AN119" s="72">
        <f ca="1">IF(OR(AN$4&lt;$Q119,AN$4&gt;$Q119+IF($S119="",1000,$S119)-1),0,IF(MOD(AN$4-$Q119,IF($R119="",1000,$R119))=0,$O119,0))*IF($Y119&gt;0,(1+INDEX(Escalation!$B$3:$B$18,$Y119,0))^(AN$4-SSSModel!$C$5),1)*IF($X119=0,1,OFFSET(Profiles!$K$2,$X119,MAX(Profiles!$C$2,AN$4-$Q119)))*IF($AA119=1,(1+SSSModel!#REF!),1)</f>
        <v>0</v>
      </c>
      <c r="AO119" s="72">
        <f ca="1">IF(OR(AO$4&lt;$Q119,AO$4&gt;$Q119+IF($S119="",1000,$S119)-1),0,IF(MOD(AO$4-$Q119,IF($R119="",1000,$R119))=0,$O119,0))*IF($Y119&gt;0,(1+INDEX(Escalation!$B$3:$B$18,$Y119,0))^(AO$4-SSSModel!$C$5),1)*IF($X119=0,1,OFFSET(Profiles!$K$2,$X119,MAX(Profiles!$C$2,AO$4-$Q119)))*IF($AA119=1,(1+SSSModel!#REF!),1)</f>
        <v>0</v>
      </c>
      <c r="AP119" s="72">
        <f ca="1">IF(OR(AP$4&lt;$Q119,AP$4&gt;$Q119+IF($S119="",1000,$S119)-1),0,IF(MOD(AP$4-$Q119,IF($R119="",1000,$R119))=0,$O119,0))*IF($Y119&gt;0,(1+INDEX(Escalation!$B$3:$B$18,$Y119,0))^(AP$4-SSSModel!$C$5),1)*IF($X119=0,1,OFFSET(Profiles!$K$2,$X119,MAX(Profiles!$C$2,AP$4-$Q119)))*IF($AA119=1,(1+SSSModel!#REF!),1)</f>
        <v>0</v>
      </c>
      <c r="AQ119" s="72">
        <f ca="1">IF(OR(AQ$4&lt;$Q119,AQ$4&gt;$Q119+IF($S119="",1000,$S119)-1),0,IF(MOD(AQ$4-$Q119,IF($R119="",1000,$R119))=0,$O119,0))*IF($Y119&gt;0,(1+INDEX(Escalation!$B$3:$B$18,$Y119,0))^(AQ$4-SSSModel!$C$5),1)*IF($X119=0,1,OFFSET(Profiles!$K$2,$X119,MAX(Profiles!$C$2,AQ$4-$Q119)))*IF($AA119=1,(1+SSSModel!#REF!),1)</f>
        <v>0</v>
      </c>
      <c r="AR119" s="72">
        <f ca="1">IF(OR(AR$4&lt;$Q119,AR$4&gt;$Q119+IF($S119="",1000,$S119)-1),0,IF(MOD(AR$4-$Q119,IF($R119="",1000,$R119))=0,$O119,0))*IF($Y119&gt;0,(1+INDEX(Escalation!$B$3:$B$18,$Y119,0))^(AR$4-SSSModel!$C$5),1)*IF($X119=0,1,OFFSET(Profiles!$K$2,$X119,MAX(Profiles!$C$2,AR$4-$Q119)))*IF($AA119=1,(1+SSSModel!#REF!),1)</f>
        <v>0</v>
      </c>
      <c r="AS119" s="72">
        <f ca="1">IF(OR(AS$4&lt;$Q119,AS$4&gt;$Q119+IF($S119="",1000,$S119)-1),0,IF(MOD(AS$4-$Q119,IF($R119="",1000,$R119))=0,$O119,0))*IF($Y119&gt;0,(1+INDEX(Escalation!$B$3:$B$18,$Y119,0))^(AS$4-SSSModel!$C$5),1)*IF($X119=0,1,OFFSET(Profiles!$K$2,$X119,MAX(Profiles!$C$2,AS$4-$Q119)))*IF($AA119=1,(1+SSSModel!#REF!),1)</f>
        <v>0</v>
      </c>
      <c r="AT119" s="72">
        <f ca="1">IF(OR(AT$4&lt;$Q119,AT$4&gt;$Q119+IF($S119="",1000,$S119)-1),0,IF(MOD(AT$4-$Q119,IF($R119="",1000,$R119))=0,$O119,0))*IF($Y119&gt;0,(1+INDEX(Escalation!$B$3:$B$18,$Y119,0))^(AT$4-SSSModel!$C$5),1)*IF($X119=0,1,OFFSET(Profiles!$K$2,$X119,MAX(Profiles!$C$2,AT$4-$Q119)))*IF($AA119=1,(1+SSSModel!#REF!),1)</f>
        <v>0</v>
      </c>
      <c r="AU119" s="72">
        <f ca="1">IF(OR(AU$4&lt;$Q119,AU$4&gt;$Q119+IF($S119="",1000,$S119)-1),0,IF(MOD(AU$4-$Q119,IF($R119="",1000,$R119))=0,$O119,0))*IF($Y119&gt;0,(1+INDEX(Escalation!$B$3:$B$18,$Y119,0))^(AU$4-SSSModel!$C$5),1)*IF($X119=0,1,OFFSET(Profiles!$K$2,$X119,MAX(Profiles!$C$2,AU$4-$Q119)))*IF($AA119=1,(1+SSSModel!#REF!),1)</f>
        <v>0</v>
      </c>
      <c r="AV119" s="72">
        <f ca="1">IF(OR(AV$4&lt;$Q119,AV$4&gt;$Q119+IF($S119="",1000,$S119)-1),0,IF(MOD(AV$4-$Q119,IF($R119="",1000,$R119))=0,$O119,0))*IF($Y119&gt;0,(1+INDEX(Escalation!$B$3:$B$18,$Y119,0))^(AV$4-SSSModel!$C$5),1)*IF($X119=0,1,OFFSET(Profiles!$K$2,$X119,MAX(Profiles!$C$2,AV$4-$Q119)))*IF($AA119=1,(1+SSSModel!#REF!),1)</f>
        <v>0</v>
      </c>
      <c r="AW119" s="72">
        <f ca="1">IF(OR(AW$4&lt;$Q119,AW$4&gt;$Q119+IF($S119="",1000,$S119)-1),0,IF(MOD(AW$4-$Q119,IF($R119="",1000,$R119))=0,$O119,0))*IF($Y119&gt;0,(1+INDEX(Escalation!$B$3:$B$18,$Y119,0))^(AW$4-SSSModel!$C$5),1)*IF($X119=0,1,OFFSET(Profiles!$K$2,$X119,MAX(Profiles!$C$2,AW$4-$Q119)))*IF($AA119=1,(1+SSSModel!#REF!),1)</f>
        <v>0</v>
      </c>
      <c r="AX119" s="72">
        <f ca="1">IF(OR(AX$4&lt;$Q119,AX$4&gt;$Q119+IF($S119="",1000,$S119)-1),0,IF(MOD(AX$4-$Q119,IF($R119="",1000,$R119))=0,$O119,0))*IF($Y119&gt;0,(1+INDEX(Escalation!$B$3:$B$18,$Y119,0))^(AX$4-SSSModel!$C$5),1)*IF($X119=0,1,OFFSET(Profiles!$K$2,$X119,MAX(Profiles!$C$2,AX$4-$Q119)))*IF($AA119=1,(1+SSSModel!#REF!),1)</f>
        <v>0</v>
      </c>
      <c r="AY119" s="72">
        <f ca="1">IF(OR(AY$4&lt;$Q119,AY$4&gt;$Q119+IF($S119="",1000,$S119)-1),0,IF(MOD(AY$4-$Q119,IF($R119="",1000,$R119))=0,$O119,0))*IF($Y119&gt;0,(1+INDEX(Escalation!$B$3:$B$18,$Y119,0))^(AY$4-SSSModel!$C$5),1)*IF($X119=0,1,OFFSET(Profiles!$K$2,$X119,MAX(Profiles!$C$2,AY$4-$Q119)))*IF($AA119=1,(1+SSSModel!#REF!),1)</f>
        <v>0</v>
      </c>
      <c r="AZ119" s="72">
        <f ca="1">IF(OR(AZ$4&lt;$Q119,AZ$4&gt;$Q119+IF($S119="",1000,$S119)-1),0,IF(MOD(AZ$4-$Q119,IF($R119="",1000,$R119))=0,$O119,0))*IF($Y119&gt;0,(1+INDEX(Escalation!$B$3:$B$18,$Y119,0))^(AZ$4-SSSModel!$C$5),1)*IF($X119=0,1,OFFSET(Profiles!$K$2,$X119,MAX(Profiles!$C$2,AZ$4-$Q119)))*IF($AA119=1,(1+SSSModel!#REF!),1)</f>
        <v>0</v>
      </c>
      <c r="BA119" s="72">
        <f ca="1">IF(OR(BA$4&lt;$Q119,BA$4&gt;$Q119+IF($S119="",1000,$S119)-1),0,IF(MOD(BA$4-$Q119,IF($R119="",1000,$R119))=0,$O119,0))*IF($Y119&gt;0,(1+INDEX(Escalation!$B$3:$B$18,$Y119,0))^(BA$4-SSSModel!$C$5),1)*IF($X119=0,1,OFFSET(Profiles!$K$2,$X119,MAX(Profiles!$C$2,BA$4-$Q119)))*IF($AA119=1,(1+SSSModel!#REF!),1)</f>
        <v>0</v>
      </c>
      <c r="BB119" s="72">
        <f ca="1">IF(OR(BB$4&lt;$Q119,BB$4&gt;$Q119+IF($S119="",1000,$S119)-1),0,IF(MOD(BB$4-$Q119,IF($R119="",1000,$R119))=0,$O119,0))*IF($Y119&gt;0,(1+INDEX(Escalation!$B$3:$B$18,$Y119,0))^(BB$4-SSSModel!$C$5),1)*IF($X119=0,1,OFFSET(Profiles!$K$2,$X119,MAX(Profiles!$C$2,BB$4-$Q119)))*IF($AA119=1,(1+SSSModel!#REF!),1)</f>
        <v>0</v>
      </c>
      <c r="BC119" s="72">
        <f ca="1">IF(OR(BC$4&lt;$Q119,BC$4&gt;$Q119+IF($S119="",1000,$S119)-1),0,IF(MOD(BC$4-$Q119,IF($R119="",1000,$R119))=0,$O119,0))*IF($Y119&gt;0,(1+INDEX(Escalation!$B$3:$B$18,$Y119,0))^(BC$4-SSSModel!$C$5),1)*IF($X119=0,1,OFFSET(Profiles!$K$2,$X119,MAX(Profiles!$C$2,BC$4-$Q119)))*IF($AA119=1,(1+SSSModel!#REF!),1)</f>
        <v>0</v>
      </c>
      <c r="BD119" s="72">
        <f ca="1">IF(OR(BD$4&lt;$Q119,BD$4&gt;$Q119+IF($S119="",1000,$S119)-1),0,IF(MOD(BD$4-$Q119,IF($R119="",1000,$R119))=0,$O119,0))*IF($Y119&gt;0,(1+INDEX(Escalation!$B$3:$B$18,$Y119,0))^(BD$4-SSSModel!$C$5),1)*IF($X119=0,1,OFFSET(Profiles!$K$2,$X119,MAX(Profiles!$C$2,BD$4-$Q119)))*IF($AA119=1,(1+SSSModel!#REF!),1)</f>
        <v>0</v>
      </c>
      <c r="BE119" s="72">
        <f ca="1">IF(OR(BE$4&lt;$Q119,BE$4&gt;$Q119+IF($S119="",1000,$S119)-1),0,IF(MOD(BE$4-$Q119,IF($R119="",1000,$R119))=0,$O119,0))*IF($Y119&gt;0,(1+INDEX(Escalation!$B$3:$B$18,$Y119,0))^(BE$4-SSSModel!$C$5),1)*IF($X119=0,1,OFFSET(Profiles!$K$2,$X119,MAX(Profiles!$C$2,BE$4-$Q119)))*IF($AA119=1,(1+SSSModel!#REF!),1)</f>
        <v>0</v>
      </c>
      <c r="BF119" s="72">
        <f ca="1">IF(OR(BF$4&lt;$Q119,BF$4&gt;$Q119+IF($S119="",1000,$S119)-1),0,IF(MOD(BF$4-$Q119,IF($R119="",1000,$R119))=0,$O119,0))*IF($Y119&gt;0,(1+INDEX(Escalation!$B$3:$B$18,$Y119,0))^(BF$4-SSSModel!$C$5),1)*IF($X119=0,1,OFFSET(Profiles!$K$2,$X119,MAX(Profiles!$C$2,BF$4-$Q119)))*IF($AA119=1,(1+SSSModel!#REF!),1)</f>
        <v>0</v>
      </c>
      <c r="BG119" s="72">
        <f ca="1">IF(OR(BG$4&lt;$Q119,BG$4&gt;$Q119+IF($S119="",1000,$S119)-1),0,IF(MOD(BG$4-$Q119,IF($R119="",1000,$R119))=0,$O119,0))*IF($Y119&gt;0,(1+INDEX(Escalation!$B$3:$B$18,$Y119,0))^(BG$4-SSSModel!$C$5),1)*IF($X119=0,1,OFFSET(Profiles!$K$2,$X119,MAX(Profiles!$C$2,BG$4-$Q119)))*IF($AA119=1,(1+SSSModel!#REF!),1)</f>
        <v>0</v>
      </c>
      <c r="BH119" s="72">
        <f ca="1">IF(OR(BH$4&lt;$Q119,BH$4&gt;$Q119+IF($S119="",1000,$S119)-1),0,IF(MOD(BH$4-$Q119,IF($R119="",1000,$R119))=0,$O119,0))*IF($Y119&gt;0,(1+INDEX(Escalation!$B$3:$B$18,$Y119,0))^(BH$4-SSSModel!$C$5),1)*IF($X119=0,1,OFFSET(Profiles!$K$2,$X119,MAX(Profiles!$C$2,BH$4-$Q119)))*IF($AA119=1,(1+SSSModel!#REF!),1)</f>
        <v>0</v>
      </c>
      <c r="BI119" s="72">
        <f ca="1">IF(OR(BI$4&lt;$Q119,BI$4&gt;$Q119+IF($S119="",1000,$S119)-1),0,IF(MOD(BI$4-$Q119,IF($R119="",1000,$R119))=0,$O119,0))*IF($Y119&gt;0,(1+INDEX(Escalation!$B$3:$B$18,$Y119,0))^(BI$4-SSSModel!$C$5),1)*IF($X119=0,1,OFFSET(Profiles!$K$2,$X119,MAX(Profiles!$C$2,BI$4-$Q119)))*IF($AA119=1,(1+SSSModel!#REF!),1)</f>
        <v>0</v>
      </c>
      <c r="BJ119" s="72">
        <f ca="1">IF(OR(BJ$4&lt;$Q119,BJ$4&gt;$Q119+IF($S119="",1000,$S119)-1),0,IF(MOD(BJ$4-$Q119,IF($R119="",1000,$R119))=0,$O119,0))*IF($Y119&gt;0,(1+INDEX(Escalation!$B$3:$B$18,$Y119,0))^(BJ$4-SSSModel!$C$5),1)*IF($X119=0,1,OFFSET(Profiles!$K$2,$X119,MAX(Profiles!$C$2,BJ$4-$Q119)))*IF($AA119=1,(1+SSSModel!#REF!),1)</f>
        <v>0</v>
      </c>
      <c r="BK119" s="72">
        <f ca="1">IF(OR(BK$4&lt;$Q119,BK$4&gt;$Q119+IF($S119="",1000,$S119)-1),0,IF(MOD(BK$4-$Q119,IF($R119="",1000,$R119))=0,$O119,0))*IF($Y119&gt;0,(1+INDEX(Escalation!$B$3:$B$18,$Y119,0))^(BK$4-SSSModel!$C$5),1)*IF($X119=0,1,OFFSET(Profiles!$K$2,$X119,MAX(Profiles!$C$2,BK$4-$Q119)))*IF($AA119=1,(1+SSSModel!#REF!),1)</f>
        <v>0</v>
      </c>
      <c r="BL119" s="72">
        <f ca="1">IF(OR(BL$4&lt;$Q119,BL$4&gt;$Q119+IF($S119="",1000,$S119)-1),0,IF(MOD(BL$4-$Q119,IF($R119="",1000,$R119))=0,$O119,0))*IF($Y119&gt;0,(1+INDEX(Escalation!$B$3:$B$18,$Y119,0))^(BL$4-SSSModel!$C$5),1)*IF($X119=0,1,OFFSET(Profiles!$K$2,$X119,MAX(Profiles!$C$2,BL$4-$Q119)))*IF($AA119=1,(1+SSSModel!#REF!),1)</f>
        <v>0</v>
      </c>
      <c r="BM119" s="72">
        <f ca="1">IF(OR(BM$4&lt;$Q119,BM$4&gt;$Q119+IF($S119="",1000,$S119)-1),0,IF(MOD(BM$4-$Q119,IF($R119="",1000,$R119))=0,$O119,0))*IF($Y119&gt;0,(1+INDEX(Escalation!$B$3:$B$18,$Y119,0))^(BM$4-SSSModel!$C$5),1)*IF($X119=0,1,OFFSET(Profiles!$K$2,$X119,MAX(Profiles!$C$2,BM$4-$Q119)))*IF($AA119=1,(1+SSSModel!#REF!),1)</f>
        <v>0</v>
      </c>
      <c r="BN119" s="72">
        <f ca="1">IF(OR(BN$4&lt;$Q119,BN$4&gt;$Q119+IF($S119="",1000,$S119)-1),0,IF(MOD(BN$4-$Q119,IF($R119="",1000,$R119))=0,$O119,0))*IF($Y119&gt;0,(1+INDEX(Escalation!$B$3:$B$18,$Y119,0))^(BN$4-SSSModel!$C$5),1)*IF($X119=0,1,OFFSET(Profiles!$K$2,$X119,MAX(Profiles!$C$2,BN$4-$Q119)))*IF($AA119=1,(1+SSSModel!#REF!),1)</f>
        <v>0</v>
      </c>
      <c r="BO119" s="72">
        <f ca="1">IF(OR(BO$4&lt;$Q119,BO$4&gt;$Q119+IF($S119="",1000,$S119)-1),0,IF(MOD(BO$4-$Q119,IF($R119="",1000,$R119))=0,$O119,0))*IF($Y119&gt;0,(1+INDEX(Escalation!$B$3:$B$18,$Y119,0))^(BO$4-SSSModel!$C$5),1)*IF($X119=0,1,OFFSET(Profiles!$K$2,$X119,MAX(Profiles!$C$2,BO$4-$Q119)))*IF($AA119=1,(1+SSSModel!#REF!),1)</f>
        <v>0</v>
      </c>
      <c r="BP119" s="72">
        <f ca="1">IF(OR(BP$4&lt;$Q119,BP$4&gt;$Q119+IF($S119="",1000,$S119)-1),0,IF(MOD(BP$4-$Q119,IF($R119="",1000,$R119))=0,$O119,0))*IF($Y119&gt;0,(1+INDEX(Escalation!$B$3:$B$18,$Y119,0))^(BP$4-SSSModel!$C$5),1)*IF($X119=0,1,OFFSET(Profiles!$K$2,$X119,MAX(Profiles!$C$2,BP$4-$Q119)))*IF($AA119=1,(1+SSSModel!#REF!),1)</f>
        <v>0</v>
      </c>
      <c r="BQ119" s="72">
        <f ca="1">IF(OR(BQ$4&lt;$Q119,BQ$4&gt;$Q119+IF($S119="",1000,$S119)-1),0,IF(MOD(BQ$4-$Q119,IF($R119="",1000,$R119))=0,$O119,0))*IF($Y119&gt;0,(1+INDEX(Escalation!$B$3:$B$18,$Y119,0))^(BQ$4-SSSModel!$C$5),1)*IF($X119=0,1,OFFSET(Profiles!$K$2,$X119,MAX(Profiles!$C$2,BQ$4-$Q119)))*IF($AA119=1,(1+SSSModel!#REF!),1)</f>
        <v>0</v>
      </c>
      <c r="BR119" s="72">
        <f ca="1">IF(OR(BR$4&lt;$Q119,BR$4&gt;$Q119+IF($S119="",1000,$S119)-1),0,IF(MOD(BR$4-$Q119,IF($R119="",1000,$R119))=0,$O119,0))*IF($Y119&gt;0,(1+INDEX(Escalation!$B$3:$B$18,$Y119,0))^(BR$4-SSSModel!$C$5),1)*IF($X119=0,1,OFFSET(Profiles!$K$2,$X119,MAX(Profiles!$C$2,BR$4-$Q119)))*IF($AA119=1,(1+SSSModel!#REF!),1)</f>
        <v>0</v>
      </c>
      <c r="BS119" s="72">
        <f ca="1">IF(OR(BS$4&lt;$Q119,BS$4&gt;$Q119+IF($S119="",1000,$S119)-1),0,IF(MOD(BS$4-$Q119,IF($R119="",1000,$R119))=0,$O119,0))*IF($Y119&gt;0,(1+INDEX(Escalation!$B$3:$B$18,$Y119,0))^(BS$4-SSSModel!$C$5),1)*IF($X119=0,1,OFFSET(Profiles!$K$2,$X119,MAX(Profiles!$C$2,BS$4-$Q119)))*IF($AA119=1,(1+SSSModel!#REF!),1)</f>
        <v>0</v>
      </c>
      <c r="BT119" s="72">
        <f ca="1">IF(OR(BT$4&lt;$Q119,BT$4&gt;$Q119+IF($S119="",1000,$S119)-1),0,IF(MOD(BT$4-$Q119,IF($R119="",1000,$R119))=0,$O119,0))*IF($Y119&gt;0,(1+INDEX(Escalation!$B$3:$B$18,$Y119,0))^(BT$4-SSSModel!$C$5),1)*IF($X119=0,1,OFFSET(Profiles!$K$2,$X119,MAX(Profiles!$C$2,BT$4-$Q119)))*IF($AA119=1,(1+SSSModel!#REF!),1)</f>
        <v>0</v>
      </c>
      <c r="BU119" s="72">
        <f ca="1">IF(OR(BU$4&lt;$Q119,BU$4&gt;$Q119+IF($S119="",1000,$S119)-1),0,IF(MOD(BU$4-$Q119,IF($R119="",1000,$R119))=0,$O119,0))*IF($Y119&gt;0,(1+INDEX(Escalation!$B$3:$B$18,$Y119,0))^(BU$4-SSSModel!$C$5),1)*IF($X119=0,1,OFFSET(Profiles!$K$2,$X119,MAX(Profiles!$C$2,BU$4-$Q119)))*IF($AA119=1,(1+SSSModel!#REF!),1)</f>
        <v>0</v>
      </c>
      <c r="BV119" s="72">
        <f ca="1">IF(OR(BV$4&lt;$Q119,BV$4&gt;$Q119+IF($S119="",1000,$S119)-1),0,IF(MOD(BV$4-$Q119,IF($R119="",1000,$R119))=0,$O119,0))*IF($Y119&gt;0,(1+INDEX(Escalation!$B$3:$B$18,$Y119,0))^(BV$4-SSSModel!$C$5),1)*IF($X119=0,1,OFFSET(Profiles!$K$2,$X119,MAX(Profiles!$C$2,BV$4-$Q119)))*IF($AA119=1,(1+SSSModel!#REF!),1)</f>
        <v>0</v>
      </c>
      <c r="BW119" s="72">
        <f ca="1">IF(OR(BW$4&lt;$Q119,BW$4&gt;$Q119+IF($S119="",1000,$S119)-1),0,IF(MOD(BW$4-$Q119,IF($R119="",1000,$R119))=0,$O119,0))*IF($Y119&gt;0,(1+INDEX(Escalation!$B$3:$B$18,$Y119,0))^(BW$4-SSSModel!$C$5),1)*IF($X119=0,1,OFFSET(Profiles!$K$2,$X119,MAX(Profiles!$C$2,BW$4-$Q119)))*IF($AA119=1,(1+SSSModel!#REF!),1)</f>
        <v>0</v>
      </c>
      <c r="BX119" s="72">
        <f ca="1">IF(OR(BX$4&lt;$Q119,BX$4&gt;$Q119+IF($S119="",1000,$S119)-1),0,IF(MOD(BX$4-$Q119,IF($R119="",1000,$R119))=0,$O119,0))*IF($Y119&gt;0,(1+INDEX(Escalation!$B$3:$B$18,$Y119,0))^(BX$4-SSSModel!$C$5),1)*IF($X119=0,1,OFFSET(Profiles!$K$2,$X119,MAX(Profiles!$C$2,BX$4-$Q119)))*IF($AA119=1,(1+SSSModel!#REF!),1)</f>
        <v>0</v>
      </c>
      <c r="BY119" s="72">
        <f ca="1">IF(OR(BY$4&lt;$Q119,BY$4&gt;$Q119+IF($S119="",1000,$S119)-1),0,IF(MOD(BY$4-$Q119,IF($R119="",1000,$R119))=0,$O119,0))*IF($Y119&gt;0,(1+INDEX(Escalation!$B$3:$B$18,$Y119,0))^(BY$4-SSSModel!$C$5),1)*IF($X119=0,1,OFFSET(Profiles!$K$2,$X119,MAX(Profiles!$C$2,BY$4-$Q119)))*IF($AA119=1,(1+SSSModel!#REF!),1)</f>
        <v>0</v>
      </c>
      <c r="BZ119" s="72">
        <f ca="1">IF(OR(BZ$4&lt;$Q119,BZ$4&gt;$Q119+IF($S119="",1000,$S119)-1),0,IF(MOD(BZ$4-$Q119,IF($R119="",1000,$R119))=0,$O119,0))*IF($Y119&gt;0,(1+INDEX(Escalation!$B$3:$B$18,$Y119,0))^(BZ$4-SSSModel!$C$5),1)*IF($X119=0,1,OFFSET(Profiles!$K$2,$X119,MAX(Profiles!$C$2,BZ$4-$Q119)))*IF($AA119=1,(1+SSSModel!#REF!),1)</f>
        <v>0</v>
      </c>
      <c r="CA119" s="134">
        <f ca="1">IF(OR($Z119=0,SSSModel!$C$4="CF"),AC119,
IF(LEFT($V119,3)="ON_",
     IF(SSSModel!$C$4="RR",SUMPRODUCT(OFFSET($AC119,0,0,1,$CB$2),OFFSET(Profiles!$K$28,($Z119-1)*(Profiles!$I$26+1)+CA$4-SSSModel!$C$3+1,0,1,$CB$2)),
     IF(SSSModel!$C$4="ECC",$EA119*$EB119*SUMPRODUCT(OFFSET($AC119,0,MAX(0,CA$4-$DZ119-$CA$4+1),1,MIN($DZ119,CA$4-$CA$4+1)),OFFSET(Escalation!$K$24,($Y119-1)*(Escalation!$I$22+1)+CA$4-SSSModel!$C$3+1,MAX(0,CA$4-$DZ119-$CA$4+1),1,MIN($DZ119,CA$4-$CA$4+1))),
     IF(SSSModel!$C$4="PV",AC119*$EA119*(1+SSSModel!$C$2),
     IF(SSSModel!$C$4="FCR",$EC119*SUM(OFFSET($AC119,0,MAX(CA$4-$AC$4-$DZ119+1,0),1,MIN($DZ119,CA$4-$AC$4+1))),0)))),
SUM($AC119:$BZ119)*
     IF(SSSModel!$C$4="RR",OFFSET(Profiles!$K$2,$Z119,MAX(Profiles!$C$2,AC$4-$W119)),
     IF(SSSModel!$C$4="ECC",$EA119*$EB119*IF(MAX(Escalation!$C$2,AC$4-$W119)&gt;$DZ119-1,0,OFFSET(Escalation!$K$2,$Y119,MAX(Escalation!$C$2,AC$4-$W119))),
     IF(SSSModel!$C$4="PV",IF(CA$4=$W119,$EA119*(1+SSSModel!$C$2),0),
     IF(SSSModel!$C$4="FCR",IF(AND(CA$4&gt;=$W119,OFFSET(Profiles!$K$2,$Z119,MAX(Profiles!$C$2,AC$4-$W119))&gt;0),$EC119,0),0))))))</f>
        <v>0</v>
      </c>
      <c r="CB119" s="135">
        <f ca="1">IF(OR($Z119=0,SSSModel!$C$4="CF"),AD119,
IF(LEFT($V119,3)="ON_",
     IF(SSSModel!$C$4="RR",SUMPRODUCT(OFFSET($AC119,0,0,1,$CB$2),OFFSET(Profiles!$K$28,($Z119-1)*(Profiles!$I$26+1)+CB$4-SSSModel!$C$3+1,0,1,$CB$2)),
     IF(SSSModel!$C$4="ECC",$EA119*$EB119*SUMPRODUCT(OFFSET($AC119,0,MAX(0,CB$4-$DZ119-$CA$4+1),1,MIN($DZ119,CB$4-$CA$4+1)),OFFSET(Escalation!$K$24,($Y119-1)*(Escalation!$I$22+1)+CB$4-SSSModel!$C$3+1,MAX(0,CB$4-$DZ119-$CA$4+1),1,MIN($DZ119,CB$4-$CA$4+1))),
     IF(SSSModel!$C$4="PV",AD119*$EA119*(1+SSSModel!$C$2),
     IF(SSSModel!$C$4="FCR",$EC119*SUM(OFFSET($AC119,0,MAX(CB$4-$AC$4-$DZ119+1,0),1,MIN($DZ119,CB$4-$AC$4+1))),0)))),
SUM($AC119:$BZ119)*
     IF(SSSModel!$C$4="RR",OFFSET(Profiles!$K$2,$Z119,MAX(Profiles!$C$2,AD$4-$W119)),
     IF(SSSModel!$C$4="ECC",$EA119*$EB119*IF(MAX(Escalation!$C$2,AD$4-$W119)&gt;$DZ119-1,0,OFFSET(Escalation!$K$2,$Y119,MAX(Escalation!$C$2,AD$4-$W119))),
     IF(SSSModel!$C$4="PV",IF(CB$4=$W119,$EA119*(1+SSSModel!$C$2),0),
     IF(SSSModel!$C$4="FCR",IF(AND(CB$4&gt;=$W119,OFFSET(Profiles!$K$2,$Z119,MAX(Profiles!$C$2,AD$4-$W119))&gt;0),$EC119,0),0))))))</f>
        <v>0</v>
      </c>
      <c r="CC119" s="135">
        <f ca="1">IF(OR($Z119=0,SSSModel!$C$4="CF"),AE119,
IF(LEFT($V119,3)="ON_",
     IF(SSSModel!$C$4="RR",SUMPRODUCT(OFFSET($AC119,0,0,1,$CB$2),OFFSET(Profiles!$K$28,($Z119-1)*(Profiles!$I$26+1)+CC$4-SSSModel!$C$3+1,0,1,$CB$2)),
     IF(SSSModel!$C$4="ECC",$EA119*$EB119*SUMPRODUCT(OFFSET($AC119,0,MAX(0,CC$4-$DZ119-$CA$4+1),1,MIN($DZ119,CC$4-$CA$4+1)),OFFSET(Escalation!$K$24,($Y119-1)*(Escalation!$I$22+1)+CC$4-SSSModel!$C$3+1,MAX(0,CC$4-$DZ119-$CA$4+1),1,MIN($DZ119,CC$4-$CA$4+1))),
     IF(SSSModel!$C$4="PV",AE119*$EA119*(1+SSSModel!$C$2),
     IF(SSSModel!$C$4="FCR",$EC119*SUM(OFFSET($AC119,0,MAX(CC$4-$AC$4-$DZ119+1,0),1,MIN($DZ119,CC$4-$AC$4+1))),0)))),
SUM($AC119:$BZ119)*
     IF(SSSModel!$C$4="RR",OFFSET(Profiles!$K$2,$Z119,MAX(Profiles!$C$2,AE$4-$W119)),
     IF(SSSModel!$C$4="ECC",$EA119*$EB119*IF(MAX(Escalation!$C$2,AE$4-$W119)&gt;$DZ119-1,0,OFFSET(Escalation!$K$2,$Y119,MAX(Escalation!$C$2,AE$4-$W119))),
     IF(SSSModel!$C$4="PV",IF(CC$4=$W119,$EA119*(1+SSSModel!$C$2),0),
     IF(SSSModel!$C$4="FCR",IF(AND(CC$4&gt;=$W119,OFFSET(Profiles!$K$2,$Z119,MAX(Profiles!$C$2,AE$4-$W119))&gt;0),$EC119,0),0))))))</f>
        <v>0</v>
      </c>
      <c r="CD119" s="135">
        <f ca="1">IF(OR($Z119=0,SSSModel!$C$4="CF"),AF119,
IF(LEFT($V119,3)="ON_",
     IF(SSSModel!$C$4="RR",SUMPRODUCT(OFFSET($AC119,0,0,1,$CB$2),OFFSET(Profiles!$K$28,($Z119-1)*(Profiles!$I$26+1)+CD$4-SSSModel!$C$3+1,0,1,$CB$2)),
     IF(SSSModel!$C$4="ECC",$EA119*$EB119*SUMPRODUCT(OFFSET($AC119,0,MAX(0,CD$4-$DZ119-$CA$4+1),1,MIN($DZ119,CD$4-$CA$4+1)),OFFSET(Escalation!$K$24,($Y119-1)*(Escalation!$I$22+1)+CD$4-SSSModel!$C$3+1,MAX(0,CD$4-$DZ119-$CA$4+1),1,MIN($DZ119,CD$4-$CA$4+1))),
     IF(SSSModel!$C$4="PV",AF119*$EA119*(1+SSSModel!$C$2),
     IF(SSSModel!$C$4="FCR",$EC119*SUM(OFFSET($AC119,0,MAX(CD$4-$AC$4-$DZ119+1,0),1,MIN($DZ119,CD$4-$AC$4+1))),0)))),
SUM($AC119:$BZ119)*
     IF(SSSModel!$C$4="RR",OFFSET(Profiles!$K$2,$Z119,MAX(Profiles!$C$2,AF$4-$W119)),
     IF(SSSModel!$C$4="ECC",$EA119*$EB119*IF(MAX(Escalation!$C$2,AF$4-$W119)&gt;$DZ119-1,0,OFFSET(Escalation!$K$2,$Y119,MAX(Escalation!$C$2,AF$4-$W119))),
     IF(SSSModel!$C$4="PV",IF(CD$4=$W119,$EA119*(1+SSSModel!$C$2),0),
     IF(SSSModel!$C$4="FCR",IF(AND(CD$4&gt;=$W119,OFFSET(Profiles!$K$2,$Z119,MAX(Profiles!$C$2,AF$4-$W119))&gt;0),$EC119,0),0))))))</f>
        <v>0</v>
      </c>
      <c r="CE119" s="135">
        <f ca="1">IF(OR($Z119=0,SSSModel!$C$4="CF"),AG119,
IF(LEFT($V119,3)="ON_",
     IF(SSSModel!$C$4="RR",SUMPRODUCT(OFFSET($AC119,0,0,1,$CB$2),OFFSET(Profiles!$K$28,($Z119-1)*(Profiles!$I$26+1)+CE$4-SSSModel!$C$3+1,0,1,$CB$2)),
     IF(SSSModel!$C$4="ECC",$EA119*$EB119*SUMPRODUCT(OFFSET($AC119,0,MAX(0,CE$4-$DZ119-$CA$4+1),1,MIN($DZ119,CE$4-$CA$4+1)),OFFSET(Escalation!$K$24,($Y119-1)*(Escalation!$I$22+1)+CE$4-SSSModel!$C$3+1,MAX(0,CE$4-$DZ119-$CA$4+1),1,MIN($DZ119,CE$4-$CA$4+1))),
     IF(SSSModel!$C$4="PV",AG119*$EA119*(1+SSSModel!$C$2),
     IF(SSSModel!$C$4="FCR",$EC119*SUM(OFFSET($AC119,0,MAX(CE$4-$AC$4-$DZ119+1,0),1,MIN($DZ119,CE$4-$AC$4+1))),0)))),
SUM($AC119:$BZ119)*
     IF(SSSModel!$C$4="RR",OFFSET(Profiles!$K$2,$Z119,MAX(Profiles!$C$2,AG$4-$W119)),
     IF(SSSModel!$C$4="ECC",$EA119*$EB119*IF(MAX(Escalation!$C$2,AG$4-$W119)&gt;$DZ119-1,0,OFFSET(Escalation!$K$2,$Y119,MAX(Escalation!$C$2,AG$4-$W119))),
     IF(SSSModel!$C$4="PV",IF(CE$4=$W119,$EA119*(1+SSSModel!$C$2),0),
     IF(SSSModel!$C$4="FCR",IF(AND(CE$4&gt;=$W119,OFFSET(Profiles!$K$2,$Z119,MAX(Profiles!$C$2,AG$4-$W119))&gt;0),$EC119,0),0))))))</f>
        <v>0</v>
      </c>
      <c r="CF119" s="135">
        <f ca="1">IF(OR($Z119=0,SSSModel!$C$4="CF"),AH119,
IF(LEFT($V119,3)="ON_",
     IF(SSSModel!$C$4="RR",SUMPRODUCT(OFFSET($AC119,0,0,1,$CB$2),OFFSET(Profiles!$K$28,($Z119-1)*(Profiles!$I$26+1)+CF$4-SSSModel!$C$3+1,0,1,$CB$2)),
     IF(SSSModel!$C$4="ECC",$EA119*$EB119*SUMPRODUCT(OFFSET($AC119,0,MAX(0,CF$4-$DZ119-$CA$4+1),1,MIN($DZ119,CF$4-$CA$4+1)),OFFSET(Escalation!$K$24,($Y119-1)*(Escalation!$I$22+1)+CF$4-SSSModel!$C$3+1,MAX(0,CF$4-$DZ119-$CA$4+1),1,MIN($DZ119,CF$4-$CA$4+1))),
     IF(SSSModel!$C$4="PV",AH119*$EA119*(1+SSSModel!$C$2),
     IF(SSSModel!$C$4="FCR",$EC119*SUM(OFFSET($AC119,0,MAX(CF$4-$AC$4-$DZ119+1,0),1,MIN($DZ119,CF$4-$AC$4+1))),0)))),
SUM($AC119:$BZ119)*
     IF(SSSModel!$C$4="RR",OFFSET(Profiles!$K$2,$Z119,MAX(Profiles!$C$2,AH$4-$W119)),
     IF(SSSModel!$C$4="ECC",$EA119*$EB119*IF(MAX(Escalation!$C$2,AH$4-$W119)&gt;$DZ119-1,0,OFFSET(Escalation!$K$2,$Y119,MAX(Escalation!$C$2,AH$4-$W119))),
     IF(SSSModel!$C$4="PV",IF(CF$4=$W119,$EA119*(1+SSSModel!$C$2),0),
     IF(SSSModel!$C$4="FCR",IF(AND(CF$4&gt;=$W119,OFFSET(Profiles!$K$2,$Z119,MAX(Profiles!$C$2,AH$4-$W119))&gt;0),$EC119,0),0))))))</f>
        <v>0</v>
      </c>
      <c r="CG119" s="135">
        <f ca="1">IF(OR($Z119=0,SSSModel!$C$4="CF"),AI119,
IF(LEFT($V119,3)="ON_",
     IF(SSSModel!$C$4="RR",SUMPRODUCT(OFFSET($AC119,0,0,1,$CB$2),OFFSET(Profiles!$K$28,($Z119-1)*(Profiles!$I$26+1)+CG$4-SSSModel!$C$3+1,0,1,$CB$2)),
     IF(SSSModel!$C$4="ECC",$EA119*$EB119*SUMPRODUCT(OFFSET($AC119,0,MAX(0,CG$4-$DZ119-$CA$4+1),1,MIN($DZ119,CG$4-$CA$4+1)),OFFSET(Escalation!$K$24,($Y119-1)*(Escalation!$I$22+1)+CG$4-SSSModel!$C$3+1,MAX(0,CG$4-$DZ119-$CA$4+1),1,MIN($DZ119,CG$4-$CA$4+1))),
     IF(SSSModel!$C$4="PV",AI119*$EA119*(1+SSSModel!$C$2),
     IF(SSSModel!$C$4="FCR",$EC119*SUM(OFFSET($AC119,0,MAX(CG$4-$AC$4-$DZ119+1,0),1,MIN($DZ119,CG$4-$AC$4+1))),0)))),
SUM($AC119:$BZ119)*
     IF(SSSModel!$C$4="RR",OFFSET(Profiles!$K$2,$Z119,MAX(Profiles!$C$2,AI$4-$W119)),
     IF(SSSModel!$C$4="ECC",$EA119*$EB119*IF(MAX(Escalation!$C$2,AI$4-$W119)&gt;$DZ119-1,0,OFFSET(Escalation!$K$2,$Y119,MAX(Escalation!$C$2,AI$4-$W119))),
     IF(SSSModel!$C$4="PV",IF(CG$4=$W119,$EA119*(1+SSSModel!$C$2),0),
     IF(SSSModel!$C$4="FCR",IF(AND(CG$4&gt;=$W119,OFFSET(Profiles!$K$2,$Z119,MAX(Profiles!$C$2,AI$4-$W119))&gt;0),$EC119,0),0))))))</f>
        <v>0</v>
      </c>
      <c r="CH119" s="135">
        <f ca="1">IF(OR($Z119=0,SSSModel!$C$4="CF"),AJ119,
IF(LEFT($V119,3)="ON_",
     IF(SSSModel!$C$4="RR",SUMPRODUCT(OFFSET($AC119,0,0,1,$CB$2),OFFSET(Profiles!$K$28,($Z119-1)*(Profiles!$I$26+1)+CH$4-SSSModel!$C$3+1,0,1,$CB$2)),
     IF(SSSModel!$C$4="ECC",$EA119*$EB119*SUMPRODUCT(OFFSET($AC119,0,MAX(0,CH$4-$DZ119-$CA$4+1),1,MIN($DZ119,CH$4-$CA$4+1)),OFFSET(Escalation!$K$24,($Y119-1)*(Escalation!$I$22+1)+CH$4-SSSModel!$C$3+1,MAX(0,CH$4-$DZ119-$CA$4+1),1,MIN($DZ119,CH$4-$CA$4+1))),
     IF(SSSModel!$C$4="PV",AJ119*$EA119*(1+SSSModel!$C$2),
     IF(SSSModel!$C$4="FCR",$EC119*SUM(OFFSET($AC119,0,MAX(CH$4-$AC$4-$DZ119+1,0),1,MIN($DZ119,CH$4-$AC$4+1))),0)))),
SUM($AC119:$BZ119)*
     IF(SSSModel!$C$4="RR",OFFSET(Profiles!$K$2,$Z119,MAX(Profiles!$C$2,AJ$4-$W119)),
     IF(SSSModel!$C$4="ECC",$EA119*$EB119*IF(MAX(Escalation!$C$2,AJ$4-$W119)&gt;$DZ119-1,0,OFFSET(Escalation!$K$2,$Y119,MAX(Escalation!$C$2,AJ$4-$W119))),
     IF(SSSModel!$C$4="PV",IF(CH$4=$W119,$EA119*(1+SSSModel!$C$2),0),
     IF(SSSModel!$C$4="FCR",IF(AND(CH$4&gt;=$W119,OFFSET(Profiles!$K$2,$Z119,MAX(Profiles!$C$2,AJ$4-$W119))&gt;0),$EC119,0),0))))))</f>
        <v>0</v>
      </c>
      <c r="CI119" s="135">
        <f ca="1">IF(OR($Z119=0,SSSModel!$C$4="CF"),AK119,
IF(LEFT($V119,3)="ON_",
     IF(SSSModel!$C$4="RR",SUMPRODUCT(OFFSET($AC119,0,0,1,$CB$2),OFFSET(Profiles!$K$28,($Z119-1)*(Profiles!$I$26+1)+CI$4-SSSModel!$C$3+1,0,1,$CB$2)),
     IF(SSSModel!$C$4="ECC",$EA119*$EB119*SUMPRODUCT(OFFSET($AC119,0,MAX(0,CI$4-$DZ119-$CA$4+1),1,MIN($DZ119,CI$4-$CA$4+1)),OFFSET(Escalation!$K$24,($Y119-1)*(Escalation!$I$22+1)+CI$4-SSSModel!$C$3+1,MAX(0,CI$4-$DZ119-$CA$4+1),1,MIN($DZ119,CI$4-$CA$4+1))),
     IF(SSSModel!$C$4="PV",AK119*$EA119*(1+SSSModel!$C$2),
     IF(SSSModel!$C$4="FCR",$EC119*SUM(OFFSET($AC119,0,MAX(CI$4-$AC$4-$DZ119+1,0),1,MIN($DZ119,CI$4-$AC$4+1))),0)))),
SUM($AC119:$BZ119)*
     IF(SSSModel!$C$4="RR",OFFSET(Profiles!$K$2,$Z119,MAX(Profiles!$C$2,AK$4-$W119)),
     IF(SSSModel!$C$4="ECC",$EA119*$EB119*IF(MAX(Escalation!$C$2,AK$4-$W119)&gt;$DZ119-1,0,OFFSET(Escalation!$K$2,$Y119,MAX(Escalation!$C$2,AK$4-$W119))),
     IF(SSSModel!$C$4="PV",IF(CI$4=$W119,$EA119*(1+SSSModel!$C$2),0),
     IF(SSSModel!$C$4="FCR",IF(AND(CI$4&gt;=$W119,OFFSET(Profiles!$K$2,$Z119,MAX(Profiles!$C$2,AK$4-$W119))&gt;0),$EC119,0),0))))))</f>
        <v>0</v>
      </c>
      <c r="CJ119" s="135">
        <f ca="1">IF(OR($Z119=0,SSSModel!$C$4="CF"),AL119,
IF(LEFT($V119,3)="ON_",
     IF(SSSModel!$C$4="RR",SUMPRODUCT(OFFSET($AC119,0,0,1,$CB$2),OFFSET(Profiles!$K$28,($Z119-1)*(Profiles!$I$26+1)+CJ$4-SSSModel!$C$3+1,0,1,$CB$2)),
     IF(SSSModel!$C$4="ECC",$EA119*$EB119*SUMPRODUCT(OFFSET($AC119,0,MAX(0,CJ$4-$DZ119-$CA$4+1),1,MIN($DZ119,CJ$4-$CA$4+1)),OFFSET(Escalation!$K$24,($Y119-1)*(Escalation!$I$22+1)+CJ$4-SSSModel!$C$3+1,MAX(0,CJ$4-$DZ119-$CA$4+1),1,MIN($DZ119,CJ$4-$CA$4+1))),
     IF(SSSModel!$C$4="PV",AL119*$EA119*(1+SSSModel!$C$2),
     IF(SSSModel!$C$4="FCR",$EC119*SUM(OFFSET($AC119,0,MAX(CJ$4-$AC$4-$DZ119+1,0),1,MIN($DZ119,CJ$4-$AC$4+1))),0)))),
SUM($AC119:$BZ119)*
     IF(SSSModel!$C$4="RR",OFFSET(Profiles!$K$2,$Z119,MAX(Profiles!$C$2,AL$4-$W119)),
     IF(SSSModel!$C$4="ECC",$EA119*$EB119*IF(MAX(Escalation!$C$2,AL$4-$W119)&gt;$DZ119-1,0,OFFSET(Escalation!$K$2,$Y119,MAX(Escalation!$C$2,AL$4-$W119))),
     IF(SSSModel!$C$4="PV",IF(CJ$4=$W119,$EA119*(1+SSSModel!$C$2),0),
     IF(SSSModel!$C$4="FCR",IF(AND(CJ$4&gt;=$W119,OFFSET(Profiles!$K$2,$Z119,MAX(Profiles!$C$2,AL$4-$W119))&gt;0),$EC119,0),0))))))</f>
        <v>0</v>
      </c>
      <c r="CK119" s="135">
        <f ca="1">IF(OR($Z119=0,SSSModel!$C$4="CF"),AM119,
IF(LEFT($V119,3)="ON_",
     IF(SSSModel!$C$4="RR",SUMPRODUCT(OFFSET($AC119,0,0,1,$CB$2),OFFSET(Profiles!$K$28,($Z119-1)*(Profiles!$I$26+1)+CK$4-SSSModel!$C$3+1,0,1,$CB$2)),
     IF(SSSModel!$C$4="ECC",$EA119*$EB119*SUMPRODUCT(OFFSET($AC119,0,MAX(0,CK$4-$DZ119-$CA$4+1),1,MIN($DZ119,CK$4-$CA$4+1)),OFFSET(Escalation!$K$24,($Y119-1)*(Escalation!$I$22+1)+CK$4-SSSModel!$C$3+1,MAX(0,CK$4-$DZ119-$CA$4+1),1,MIN($DZ119,CK$4-$CA$4+1))),
     IF(SSSModel!$C$4="PV",AM119*$EA119*(1+SSSModel!$C$2),
     IF(SSSModel!$C$4="FCR",$EC119*SUM(OFFSET($AC119,0,MAX(CK$4-$AC$4-$DZ119+1,0),1,MIN($DZ119,CK$4-$AC$4+1))),0)))),
SUM($AC119:$BZ119)*
     IF(SSSModel!$C$4="RR",OFFSET(Profiles!$K$2,$Z119,MAX(Profiles!$C$2,AM$4-$W119)),
     IF(SSSModel!$C$4="ECC",$EA119*$EB119*IF(MAX(Escalation!$C$2,AM$4-$W119)&gt;$DZ119-1,0,OFFSET(Escalation!$K$2,$Y119,MAX(Escalation!$C$2,AM$4-$W119))),
     IF(SSSModel!$C$4="PV",IF(CK$4=$W119,$EA119*(1+SSSModel!$C$2),0),
     IF(SSSModel!$C$4="FCR",IF(AND(CK$4&gt;=$W119,OFFSET(Profiles!$K$2,$Z119,MAX(Profiles!$C$2,AM$4-$W119))&gt;0),$EC119,0),0))))))</f>
        <v>0</v>
      </c>
      <c r="CL119" s="135">
        <f ca="1">IF(OR($Z119=0,SSSModel!$C$4="CF"),AN119,
IF(LEFT($V119,3)="ON_",
     IF(SSSModel!$C$4="RR",SUMPRODUCT(OFFSET($AC119,0,0,1,$CB$2),OFFSET(Profiles!$K$28,($Z119-1)*(Profiles!$I$26+1)+CL$4-SSSModel!$C$3+1,0,1,$CB$2)),
     IF(SSSModel!$C$4="ECC",$EA119*$EB119*SUMPRODUCT(OFFSET($AC119,0,MAX(0,CL$4-$DZ119-$CA$4+1),1,MIN($DZ119,CL$4-$CA$4+1)),OFFSET(Escalation!$K$24,($Y119-1)*(Escalation!$I$22+1)+CL$4-SSSModel!$C$3+1,MAX(0,CL$4-$DZ119-$CA$4+1),1,MIN($DZ119,CL$4-$CA$4+1))),
     IF(SSSModel!$C$4="PV",AN119*$EA119*(1+SSSModel!$C$2),
     IF(SSSModel!$C$4="FCR",$EC119*SUM(OFFSET($AC119,0,MAX(CL$4-$AC$4-$DZ119+1,0),1,MIN($DZ119,CL$4-$AC$4+1))),0)))),
SUM($AC119:$BZ119)*
     IF(SSSModel!$C$4="RR",OFFSET(Profiles!$K$2,$Z119,MAX(Profiles!$C$2,AN$4-$W119)),
     IF(SSSModel!$C$4="ECC",$EA119*$EB119*IF(MAX(Escalation!$C$2,AN$4-$W119)&gt;$DZ119-1,0,OFFSET(Escalation!$K$2,$Y119,MAX(Escalation!$C$2,AN$4-$W119))),
     IF(SSSModel!$C$4="PV",IF(CL$4=$W119,$EA119*(1+SSSModel!$C$2),0),
     IF(SSSModel!$C$4="FCR",IF(AND(CL$4&gt;=$W119,OFFSET(Profiles!$K$2,$Z119,MAX(Profiles!$C$2,AN$4-$W119))&gt;0),$EC119,0),0))))))</f>
        <v>0</v>
      </c>
      <c r="CM119" s="135">
        <f ca="1">IF(OR($Z119=0,SSSModel!$C$4="CF"),AO119,
IF(LEFT($V119,3)="ON_",
     IF(SSSModel!$C$4="RR",SUMPRODUCT(OFFSET($AC119,0,0,1,$CB$2),OFFSET(Profiles!$K$28,($Z119-1)*(Profiles!$I$26+1)+CM$4-SSSModel!$C$3+1,0,1,$CB$2)),
     IF(SSSModel!$C$4="ECC",$EA119*$EB119*SUMPRODUCT(OFFSET($AC119,0,MAX(0,CM$4-$DZ119-$CA$4+1),1,MIN($DZ119,CM$4-$CA$4+1)),OFFSET(Escalation!$K$24,($Y119-1)*(Escalation!$I$22+1)+CM$4-SSSModel!$C$3+1,MAX(0,CM$4-$DZ119-$CA$4+1),1,MIN($DZ119,CM$4-$CA$4+1))),
     IF(SSSModel!$C$4="PV",AO119*$EA119*(1+SSSModel!$C$2),
     IF(SSSModel!$C$4="FCR",$EC119*SUM(OFFSET($AC119,0,MAX(CM$4-$AC$4-$DZ119+1,0),1,MIN($DZ119,CM$4-$AC$4+1))),0)))),
SUM($AC119:$BZ119)*
     IF(SSSModel!$C$4="RR",OFFSET(Profiles!$K$2,$Z119,MAX(Profiles!$C$2,AO$4-$W119)),
     IF(SSSModel!$C$4="ECC",$EA119*$EB119*IF(MAX(Escalation!$C$2,AO$4-$W119)&gt;$DZ119-1,0,OFFSET(Escalation!$K$2,$Y119,MAX(Escalation!$C$2,AO$4-$W119))),
     IF(SSSModel!$C$4="PV",IF(CM$4=$W119,$EA119*(1+SSSModel!$C$2),0),
     IF(SSSModel!$C$4="FCR",IF(AND(CM$4&gt;=$W119,OFFSET(Profiles!$K$2,$Z119,MAX(Profiles!$C$2,AO$4-$W119))&gt;0),$EC119,0),0))))))</f>
        <v>0</v>
      </c>
      <c r="CN119" s="135">
        <f ca="1">IF(OR($Z119=0,SSSModel!$C$4="CF"),AP119,
IF(LEFT($V119,3)="ON_",
     IF(SSSModel!$C$4="RR",SUMPRODUCT(OFFSET($AC119,0,0,1,$CB$2),OFFSET(Profiles!$K$28,($Z119-1)*(Profiles!$I$26+1)+CN$4-SSSModel!$C$3+1,0,1,$CB$2)),
     IF(SSSModel!$C$4="ECC",$EA119*$EB119*SUMPRODUCT(OFFSET($AC119,0,MAX(0,CN$4-$DZ119-$CA$4+1),1,MIN($DZ119,CN$4-$CA$4+1)),OFFSET(Escalation!$K$24,($Y119-1)*(Escalation!$I$22+1)+CN$4-SSSModel!$C$3+1,MAX(0,CN$4-$DZ119-$CA$4+1),1,MIN($DZ119,CN$4-$CA$4+1))),
     IF(SSSModel!$C$4="PV",AP119*$EA119*(1+SSSModel!$C$2),
     IF(SSSModel!$C$4="FCR",$EC119*SUM(OFFSET($AC119,0,MAX(CN$4-$AC$4-$DZ119+1,0),1,MIN($DZ119,CN$4-$AC$4+1))),0)))),
SUM($AC119:$BZ119)*
     IF(SSSModel!$C$4="RR",OFFSET(Profiles!$K$2,$Z119,MAX(Profiles!$C$2,AP$4-$W119)),
     IF(SSSModel!$C$4="ECC",$EA119*$EB119*IF(MAX(Escalation!$C$2,AP$4-$W119)&gt;$DZ119-1,0,OFFSET(Escalation!$K$2,$Y119,MAX(Escalation!$C$2,AP$4-$W119))),
     IF(SSSModel!$C$4="PV",IF(CN$4=$W119,$EA119*(1+SSSModel!$C$2),0),
     IF(SSSModel!$C$4="FCR",IF(AND(CN$4&gt;=$W119,OFFSET(Profiles!$K$2,$Z119,MAX(Profiles!$C$2,AP$4-$W119))&gt;0),$EC119,0),0))))))</f>
        <v>0</v>
      </c>
      <c r="CO119" s="135">
        <f ca="1">IF(OR($Z119=0,SSSModel!$C$4="CF"),AQ119,
IF(LEFT($V119,3)="ON_",
     IF(SSSModel!$C$4="RR",SUMPRODUCT(OFFSET($AC119,0,0,1,$CB$2),OFFSET(Profiles!$K$28,($Z119-1)*(Profiles!$I$26+1)+CO$4-SSSModel!$C$3+1,0,1,$CB$2)),
     IF(SSSModel!$C$4="ECC",$EA119*$EB119*SUMPRODUCT(OFFSET($AC119,0,MAX(0,CO$4-$DZ119-$CA$4+1),1,MIN($DZ119,CO$4-$CA$4+1)),OFFSET(Escalation!$K$24,($Y119-1)*(Escalation!$I$22+1)+CO$4-SSSModel!$C$3+1,MAX(0,CO$4-$DZ119-$CA$4+1),1,MIN($DZ119,CO$4-$CA$4+1))),
     IF(SSSModel!$C$4="PV",AQ119*$EA119*(1+SSSModel!$C$2),
     IF(SSSModel!$C$4="FCR",$EC119*SUM(OFFSET($AC119,0,MAX(CO$4-$AC$4-$DZ119+1,0),1,MIN($DZ119,CO$4-$AC$4+1))),0)))),
SUM($AC119:$BZ119)*
     IF(SSSModel!$C$4="RR",OFFSET(Profiles!$K$2,$Z119,MAX(Profiles!$C$2,AQ$4-$W119)),
     IF(SSSModel!$C$4="ECC",$EA119*$EB119*IF(MAX(Escalation!$C$2,AQ$4-$W119)&gt;$DZ119-1,0,OFFSET(Escalation!$K$2,$Y119,MAX(Escalation!$C$2,AQ$4-$W119))),
     IF(SSSModel!$C$4="PV",IF(CO$4=$W119,$EA119*(1+SSSModel!$C$2),0),
     IF(SSSModel!$C$4="FCR",IF(AND(CO$4&gt;=$W119,OFFSET(Profiles!$K$2,$Z119,MAX(Profiles!$C$2,AQ$4-$W119))&gt;0),$EC119,0),0))))))</f>
        <v>0</v>
      </c>
      <c r="CP119" s="135">
        <f ca="1">IF(OR($Z119=0,SSSModel!$C$4="CF"),AR119,
IF(LEFT($V119,3)="ON_",
     IF(SSSModel!$C$4="RR",SUMPRODUCT(OFFSET($AC119,0,0,1,$CB$2),OFFSET(Profiles!$K$28,($Z119-1)*(Profiles!$I$26+1)+CP$4-SSSModel!$C$3+1,0,1,$CB$2)),
     IF(SSSModel!$C$4="ECC",$EA119*$EB119*SUMPRODUCT(OFFSET($AC119,0,MAX(0,CP$4-$DZ119-$CA$4+1),1,MIN($DZ119,CP$4-$CA$4+1)),OFFSET(Escalation!$K$24,($Y119-1)*(Escalation!$I$22+1)+CP$4-SSSModel!$C$3+1,MAX(0,CP$4-$DZ119-$CA$4+1),1,MIN($DZ119,CP$4-$CA$4+1))),
     IF(SSSModel!$C$4="PV",AR119*$EA119*(1+SSSModel!$C$2),
     IF(SSSModel!$C$4="FCR",$EC119*SUM(OFFSET($AC119,0,MAX(CP$4-$AC$4-$DZ119+1,0),1,MIN($DZ119,CP$4-$AC$4+1))),0)))),
SUM($AC119:$BZ119)*
     IF(SSSModel!$C$4="RR",OFFSET(Profiles!$K$2,$Z119,MAX(Profiles!$C$2,AR$4-$W119)),
     IF(SSSModel!$C$4="ECC",$EA119*$EB119*IF(MAX(Escalation!$C$2,AR$4-$W119)&gt;$DZ119-1,0,OFFSET(Escalation!$K$2,$Y119,MAX(Escalation!$C$2,AR$4-$W119))),
     IF(SSSModel!$C$4="PV",IF(CP$4=$W119,$EA119*(1+SSSModel!$C$2),0),
     IF(SSSModel!$C$4="FCR",IF(AND(CP$4&gt;=$W119,OFFSET(Profiles!$K$2,$Z119,MAX(Profiles!$C$2,AR$4-$W119))&gt;0),$EC119,0),0))))))</f>
        <v>0</v>
      </c>
      <c r="CQ119" s="135">
        <f ca="1">IF(OR($Z119=0,SSSModel!$C$4="CF"),AS119,
IF(LEFT($V119,3)="ON_",
     IF(SSSModel!$C$4="RR",SUMPRODUCT(OFFSET($AC119,0,0,1,$CB$2),OFFSET(Profiles!$K$28,($Z119-1)*(Profiles!$I$26+1)+CQ$4-SSSModel!$C$3+1,0,1,$CB$2)),
     IF(SSSModel!$C$4="ECC",$EA119*$EB119*SUMPRODUCT(OFFSET($AC119,0,MAX(0,CQ$4-$DZ119-$CA$4+1),1,MIN($DZ119,CQ$4-$CA$4+1)),OFFSET(Escalation!$K$24,($Y119-1)*(Escalation!$I$22+1)+CQ$4-SSSModel!$C$3+1,MAX(0,CQ$4-$DZ119-$CA$4+1),1,MIN($DZ119,CQ$4-$CA$4+1))),
     IF(SSSModel!$C$4="PV",AS119*$EA119*(1+SSSModel!$C$2),
     IF(SSSModel!$C$4="FCR",$EC119*SUM(OFFSET($AC119,0,MAX(CQ$4-$AC$4-$DZ119+1,0),1,MIN($DZ119,CQ$4-$AC$4+1))),0)))),
SUM($AC119:$BZ119)*
     IF(SSSModel!$C$4="RR",OFFSET(Profiles!$K$2,$Z119,MAX(Profiles!$C$2,AS$4-$W119)),
     IF(SSSModel!$C$4="ECC",$EA119*$EB119*IF(MAX(Escalation!$C$2,AS$4-$W119)&gt;$DZ119-1,0,OFFSET(Escalation!$K$2,$Y119,MAX(Escalation!$C$2,AS$4-$W119))),
     IF(SSSModel!$C$4="PV",IF(CQ$4=$W119,$EA119*(1+SSSModel!$C$2),0),
     IF(SSSModel!$C$4="FCR",IF(AND(CQ$4&gt;=$W119,OFFSET(Profiles!$K$2,$Z119,MAX(Profiles!$C$2,AS$4-$W119))&gt;0),$EC119,0),0))))))</f>
        <v>0</v>
      </c>
      <c r="CR119" s="135">
        <f ca="1">IF(OR($Z119=0,SSSModel!$C$4="CF"),AT119,
IF(LEFT($V119,3)="ON_",
     IF(SSSModel!$C$4="RR",SUMPRODUCT(OFFSET($AC119,0,0,1,$CB$2),OFFSET(Profiles!$K$28,($Z119-1)*(Profiles!$I$26+1)+CR$4-SSSModel!$C$3+1,0,1,$CB$2)),
     IF(SSSModel!$C$4="ECC",$EA119*$EB119*SUMPRODUCT(OFFSET($AC119,0,MAX(0,CR$4-$DZ119-$CA$4+1),1,MIN($DZ119,CR$4-$CA$4+1)),OFFSET(Escalation!$K$24,($Y119-1)*(Escalation!$I$22+1)+CR$4-SSSModel!$C$3+1,MAX(0,CR$4-$DZ119-$CA$4+1),1,MIN($DZ119,CR$4-$CA$4+1))),
     IF(SSSModel!$C$4="PV",AT119*$EA119*(1+SSSModel!$C$2),
     IF(SSSModel!$C$4="FCR",$EC119*SUM(OFFSET($AC119,0,MAX(CR$4-$AC$4-$DZ119+1,0),1,MIN($DZ119,CR$4-$AC$4+1))),0)))),
SUM($AC119:$BZ119)*
     IF(SSSModel!$C$4="RR",OFFSET(Profiles!$K$2,$Z119,MAX(Profiles!$C$2,AT$4-$W119)),
     IF(SSSModel!$C$4="ECC",$EA119*$EB119*IF(MAX(Escalation!$C$2,AT$4-$W119)&gt;$DZ119-1,0,OFFSET(Escalation!$K$2,$Y119,MAX(Escalation!$C$2,AT$4-$W119))),
     IF(SSSModel!$C$4="PV",IF(CR$4=$W119,$EA119*(1+SSSModel!$C$2),0),
     IF(SSSModel!$C$4="FCR",IF(AND(CR$4&gt;=$W119,OFFSET(Profiles!$K$2,$Z119,MAX(Profiles!$C$2,AT$4-$W119))&gt;0),$EC119,0),0))))))</f>
        <v>0</v>
      </c>
      <c r="CS119" s="135">
        <f ca="1">IF(OR($Z119=0,SSSModel!$C$4="CF"),AU119,
IF(LEFT($V119,3)="ON_",
     IF(SSSModel!$C$4="RR",SUMPRODUCT(OFFSET($AC119,0,0,1,$CB$2),OFFSET(Profiles!$K$28,($Z119-1)*(Profiles!$I$26+1)+CS$4-SSSModel!$C$3+1,0,1,$CB$2)),
     IF(SSSModel!$C$4="ECC",$EA119*$EB119*SUMPRODUCT(OFFSET($AC119,0,MAX(0,CS$4-$DZ119-$CA$4+1),1,MIN($DZ119,CS$4-$CA$4+1)),OFFSET(Escalation!$K$24,($Y119-1)*(Escalation!$I$22+1)+CS$4-SSSModel!$C$3+1,MAX(0,CS$4-$DZ119-$CA$4+1),1,MIN($DZ119,CS$4-$CA$4+1))),
     IF(SSSModel!$C$4="PV",AU119*$EA119*(1+SSSModel!$C$2),
     IF(SSSModel!$C$4="FCR",$EC119*SUM(OFFSET($AC119,0,MAX(CS$4-$AC$4-$DZ119+1,0),1,MIN($DZ119,CS$4-$AC$4+1))),0)))),
SUM($AC119:$BZ119)*
     IF(SSSModel!$C$4="RR",OFFSET(Profiles!$K$2,$Z119,MAX(Profiles!$C$2,AU$4-$W119)),
     IF(SSSModel!$C$4="ECC",$EA119*$EB119*IF(MAX(Escalation!$C$2,AU$4-$W119)&gt;$DZ119-1,0,OFFSET(Escalation!$K$2,$Y119,MAX(Escalation!$C$2,AU$4-$W119))),
     IF(SSSModel!$C$4="PV",IF(CS$4=$W119,$EA119*(1+SSSModel!$C$2),0),
     IF(SSSModel!$C$4="FCR",IF(AND(CS$4&gt;=$W119,OFFSET(Profiles!$K$2,$Z119,MAX(Profiles!$C$2,AU$4-$W119))&gt;0),$EC119,0),0))))))</f>
        <v>0</v>
      </c>
      <c r="CT119" s="135">
        <f ca="1">IF(OR($Z119=0,SSSModel!$C$4="CF"),AV119,
IF(LEFT($V119,3)="ON_",
     IF(SSSModel!$C$4="RR",SUMPRODUCT(OFFSET($AC119,0,0,1,$CB$2),OFFSET(Profiles!$K$28,($Z119-1)*(Profiles!$I$26+1)+CT$4-SSSModel!$C$3+1,0,1,$CB$2)),
     IF(SSSModel!$C$4="ECC",$EA119*$EB119*SUMPRODUCT(OFFSET($AC119,0,MAX(0,CT$4-$DZ119-$CA$4+1),1,MIN($DZ119,CT$4-$CA$4+1)),OFFSET(Escalation!$K$24,($Y119-1)*(Escalation!$I$22+1)+CT$4-SSSModel!$C$3+1,MAX(0,CT$4-$DZ119-$CA$4+1),1,MIN($DZ119,CT$4-$CA$4+1))),
     IF(SSSModel!$C$4="PV",AV119*$EA119*(1+SSSModel!$C$2),
     IF(SSSModel!$C$4="FCR",$EC119*SUM(OFFSET($AC119,0,MAX(CT$4-$AC$4-$DZ119+1,0),1,MIN($DZ119,CT$4-$AC$4+1))),0)))),
SUM($AC119:$BZ119)*
     IF(SSSModel!$C$4="RR",OFFSET(Profiles!$K$2,$Z119,MAX(Profiles!$C$2,AV$4-$W119)),
     IF(SSSModel!$C$4="ECC",$EA119*$EB119*IF(MAX(Escalation!$C$2,AV$4-$W119)&gt;$DZ119-1,0,OFFSET(Escalation!$K$2,$Y119,MAX(Escalation!$C$2,AV$4-$W119))),
     IF(SSSModel!$C$4="PV",IF(CT$4=$W119,$EA119*(1+SSSModel!$C$2),0),
     IF(SSSModel!$C$4="FCR",IF(AND(CT$4&gt;=$W119,OFFSET(Profiles!$K$2,$Z119,MAX(Profiles!$C$2,AV$4-$W119))&gt;0),$EC119,0),0))))))</f>
        <v>0</v>
      </c>
      <c r="CU119" s="135">
        <f ca="1">IF(OR($Z119=0,SSSModel!$C$4="CF"),AW119,
IF(LEFT($V119,3)="ON_",
     IF(SSSModel!$C$4="RR",SUMPRODUCT(OFFSET($AC119,0,0,1,$CB$2),OFFSET(Profiles!$K$28,($Z119-1)*(Profiles!$I$26+1)+CU$4-SSSModel!$C$3+1,0,1,$CB$2)),
     IF(SSSModel!$C$4="ECC",$EA119*$EB119*SUMPRODUCT(OFFSET($AC119,0,MAX(0,CU$4-$DZ119-$CA$4+1),1,MIN($DZ119,CU$4-$CA$4+1)),OFFSET(Escalation!$K$24,($Y119-1)*(Escalation!$I$22+1)+CU$4-SSSModel!$C$3+1,MAX(0,CU$4-$DZ119-$CA$4+1),1,MIN($DZ119,CU$4-$CA$4+1))),
     IF(SSSModel!$C$4="PV",AW119*$EA119*(1+SSSModel!$C$2),
     IF(SSSModel!$C$4="FCR",$EC119*SUM(OFFSET($AC119,0,MAX(CU$4-$AC$4-$DZ119+1,0),1,MIN($DZ119,CU$4-$AC$4+1))),0)))),
SUM($AC119:$BZ119)*
     IF(SSSModel!$C$4="RR",OFFSET(Profiles!$K$2,$Z119,MAX(Profiles!$C$2,AW$4-$W119)),
     IF(SSSModel!$C$4="ECC",$EA119*$EB119*IF(MAX(Escalation!$C$2,AW$4-$W119)&gt;$DZ119-1,0,OFFSET(Escalation!$K$2,$Y119,MAX(Escalation!$C$2,AW$4-$W119))),
     IF(SSSModel!$C$4="PV",IF(CU$4=$W119,$EA119*(1+SSSModel!$C$2),0),
     IF(SSSModel!$C$4="FCR",IF(AND(CU$4&gt;=$W119,OFFSET(Profiles!$K$2,$Z119,MAX(Profiles!$C$2,AW$4-$W119))&gt;0),$EC119,0),0))))))</f>
        <v>0</v>
      </c>
      <c r="CV119" s="135">
        <f ca="1">IF(OR($Z119=0,SSSModel!$C$4="CF"),AX119,
IF(LEFT($V119,3)="ON_",
     IF(SSSModel!$C$4="RR",SUMPRODUCT(OFFSET($AC119,0,0,1,$CB$2),OFFSET(Profiles!$K$28,($Z119-1)*(Profiles!$I$26+1)+CV$4-SSSModel!$C$3+1,0,1,$CB$2)),
     IF(SSSModel!$C$4="ECC",$EA119*$EB119*SUMPRODUCT(OFFSET($AC119,0,MAX(0,CV$4-$DZ119-$CA$4+1),1,MIN($DZ119,CV$4-$CA$4+1)),OFFSET(Escalation!$K$24,($Y119-1)*(Escalation!$I$22+1)+CV$4-SSSModel!$C$3+1,MAX(0,CV$4-$DZ119-$CA$4+1),1,MIN($DZ119,CV$4-$CA$4+1))),
     IF(SSSModel!$C$4="PV",AX119*$EA119*(1+SSSModel!$C$2),
     IF(SSSModel!$C$4="FCR",$EC119*SUM(OFFSET($AC119,0,MAX(CV$4-$AC$4-$DZ119+1,0),1,MIN($DZ119,CV$4-$AC$4+1))),0)))),
SUM($AC119:$BZ119)*
     IF(SSSModel!$C$4="RR",OFFSET(Profiles!$K$2,$Z119,MAX(Profiles!$C$2,AX$4-$W119)),
     IF(SSSModel!$C$4="ECC",$EA119*$EB119*IF(MAX(Escalation!$C$2,AX$4-$W119)&gt;$DZ119-1,0,OFFSET(Escalation!$K$2,$Y119,MAX(Escalation!$C$2,AX$4-$W119))),
     IF(SSSModel!$C$4="PV",IF(CV$4=$W119,$EA119*(1+SSSModel!$C$2),0),
     IF(SSSModel!$C$4="FCR",IF(AND(CV$4&gt;=$W119,OFFSET(Profiles!$K$2,$Z119,MAX(Profiles!$C$2,AX$4-$W119))&gt;0),$EC119,0),0))))))</f>
        <v>0</v>
      </c>
      <c r="CW119" s="135">
        <f ca="1">IF(OR($Z119=0,SSSModel!$C$4="CF"),AY119,
IF(LEFT($V119,3)="ON_",
     IF(SSSModel!$C$4="RR",SUMPRODUCT(OFFSET($AC119,0,0,1,$CB$2),OFFSET(Profiles!$K$28,($Z119-1)*(Profiles!$I$26+1)+CW$4-SSSModel!$C$3+1,0,1,$CB$2)),
     IF(SSSModel!$C$4="ECC",$EA119*$EB119*SUMPRODUCT(OFFSET($AC119,0,MAX(0,CW$4-$DZ119-$CA$4+1),1,MIN($DZ119,CW$4-$CA$4+1)),OFFSET(Escalation!$K$24,($Y119-1)*(Escalation!$I$22+1)+CW$4-SSSModel!$C$3+1,MAX(0,CW$4-$DZ119-$CA$4+1),1,MIN($DZ119,CW$4-$CA$4+1))),
     IF(SSSModel!$C$4="PV",AY119*$EA119*(1+SSSModel!$C$2),
     IF(SSSModel!$C$4="FCR",$EC119*SUM(OFFSET($AC119,0,MAX(CW$4-$AC$4-$DZ119+1,0),1,MIN($DZ119,CW$4-$AC$4+1))),0)))),
SUM($AC119:$BZ119)*
     IF(SSSModel!$C$4="RR",OFFSET(Profiles!$K$2,$Z119,MAX(Profiles!$C$2,AY$4-$W119)),
     IF(SSSModel!$C$4="ECC",$EA119*$EB119*IF(MAX(Escalation!$C$2,AY$4-$W119)&gt;$DZ119-1,0,OFFSET(Escalation!$K$2,$Y119,MAX(Escalation!$C$2,AY$4-$W119))),
     IF(SSSModel!$C$4="PV",IF(CW$4=$W119,$EA119*(1+SSSModel!$C$2),0),
     IF(SSSModel!$C$4="FCR",IF(AND(CW$4&gt;=$W119,OFFSET(Profiles!$K$2,$Z119,MAX(Profiles!$C$2,AY$4-$W119))&gt;0),$EC119,0),0))))))</f>
        <v>0</v>
      </c>
      <c r="CX119" s="135">
        <f ca="1">IF(OR($Z119=0,SSSModel!$C$4="CF"),AZ119,
IF(LEFT($V119,3)="ON_",
     IF(SSSModel!$C$4="RR",SUMPRODUCT(OFFSET($AC119,0,0,1,$CB$2),OFFSET(Profiles!$K$28,($Z119-1)*(Profiles!$I$26+1)+CX$4-SSSModel!$C$3+1,0,1,$CB$2)),
     IF(SSSModel!$C$4="ECC",$EA119*$EB119*SUMPRODUCT(OFFSET($AC119,0,MAX(0,CX$4-$DZ119-$CA$4+1),1,MIN($DZ119,CX$4-$CA$4+1)),OFFSET(Escalation!$K$24,($Y119-1)*(Escalation!$I$22+1)+CX$4-SSSModel!$C$3+1,MAX(0,CX$4-$DZ119-$CA$4+1),1,MIN($DZ119,CX$4-$CA$4+1))),
     IF(SSSModel!$C$4="PV",AZ119*$EA119*(1+SSSModel!$C$2),
     IF(SSSModel!$C$4="FCR",$EC119*SUM(OFFSET($AC119,0,MAX(CX$4-$AC$4-$DZ119+1,0),1,MIN($DZ119,CX$4-$AC$4+1))),0)))),
SUM($AC119:$BZ119)*
     IF(SSSModel!$C$4="RR",OFFSET(Profiles!$K$2,$Z119,MAX(Profiles!$C$2,AZ$4-$W119)),
     IF(SSSModel!$C$4="ECC",$EA119*$EB119*IF(MAX(Escalation!$C$2,AZ$4-$W119)&gt;$DZ119-1,0,OFFSET(Escalation!$K$2,$Y119,MAX(Escalation!$C$2,AZ$4-$W119))),
     IF(SSSModel!$C$4="PV",IF(CX$4=$W119,$EA119*(1+SSSModel!$C$2),0),
     IF(SSSModel!$C$4="FCR",IF(AND(CX$4&gt;=$W119,OFFSET(Profiles!$K$2,$Z119,MAX(Profiles!$C$2,AZ$4-$W119))&gt;0),$EC119,0),0))))))</f>
        <v>0</v>
      </c>
      <c r="CY119" s="135">
        <f ca="1">IF(OR($Z119=0,SSSModel!$C$4="CF"),BA119,
IF(LEFT($V119,3)="ON_",
     IF(SSSModel!$C$4="RR",SUMPRODUCT(OFFSET($AC119,0,0,1,$CB$2),OFFSET(Profiles!$K$28,($Z119-1)*(Profiles!$I$26+1)+CY$4-SSSModel!$C$3+1,0,1,$CB$2)),
     IF(SSSModel!$C$4="ECC",$EA119*$EB119*SUMPRODUCT(OFFSET($AC119,0,MAX(0,CY$4-$DZ119-$CA$4+1),1,MIN($DZ119,CY$4-$CA$4+1)),OFFSET(Escalation!$K$24,($Y119-1)*(Escalation!$I$22+1)+CY$4-SSSModel!$C$3+1,MAX(0,CY$4-$DZ119-$CA$4+1),1,MIN($DZ119,CY$4-$CA$4+1))),
     IF(SSSModel!$C$4="PV",BA119*$EA119*(1+SSSModel!$C$2),
     IF(SSSModel!$C$4="FCR",$EC119*SUM(OFFSET($AC119,0,MAX(CY$4-$AC$4-$DZ119+1,0),1,MIN($DZ119,CY$4-$AC$4+1))),0)))),
SUM($AC119:$BZ119)*
     IF(SSSModel!$C$4="RR",OFFSET(Profiles!$K$2,$Z119,MAX(Profiles!$C$2,BA$4-$W119)),
     IF(SSSModel!$C$4="ECC",$EA119*$EB119*IF(MAX(Escalation!$C$2,BA$4-$W119)&gt;$DZ119-1,0,OFFSET(Escalation!$K$2,$Y119,MAX(Escalation!$C$2,BA$4-$W119))),
     IF(SSSModel!$C$4="PV",IF(CY$4=$W119,$EA119*(1+SSSModel!$C$2),0),
     IF(SSSModel!$C$4="FCR",IF(AND(CY$4&gt;=$W119,OFFSET(Profiles!$K$2,$Z119,MAX(Profiles!$C$2,BA$4-$W119))&gt;0),$EC119,0),0))))))</f>
        <v>0</v>
      </c>
      <c r="CZ119" s="135">
        <f ca="1">IF(OR($Z119=0,SSSModel!$C$4="CF"),BB119,
IF(LEFT($V119,3)="ON_",
     IF(SSSModel!$C$4="RR",SUMPRODUCT(OFFSET($AC119,0,0,1,$CB$2),OFFSET(Profiles!$K$28,($Z119-1)*(Profiles!$I$26+1)+CZ$4-SSSModel!$C$3+1,0,1,$CB$2)),
     IF(SSSModel!$C$4="ECC",$EA119*$EB119*SUMPRODUCT(OFFSET($AC119,0,MAX(0,CZ$4-$DZ119-$CA$4+1),1,MIN($DZ119,CZ$4-$CA$4+1)),OFFSET(Escalation!$K$24,($Y119-1)*(Escalation!$I$22+1)+CZ$4-SSSModel!$C$3+1,MAX(0,CZ$4-$DZ119-$CA$4+1),1,MIN($DZ119,CZ$4-$CA$4+1))),
     IF(SSSModel!$C$4="PV",BB119*$EA119*(1+SSSModel!$C$2),
     IF(SSSModel!$C$4="FCR",$EC119*SUM(OFFSET($AC119,0,MAX(CZ$4-$AC$4-$DZ119+1,0),1,MIN($DZ119,CZ$4-$AC$4+1))),0)))),
SUM($AC119:$BZ119)*
     IF(SSSModel!$C$4="RR",OFFSET(Profiles!$K$2,$Z119,MAX(Profiles!$C$2,BB$4-$W119)),
     IF(SSSModel!$C$4="ECC",$EA119*$EB119*IF(MAX(Escalation!$C$2,BB$4-$W119)&gt;$DZ119-1,0,OFFSET(Escalation!$K$2,$Y119,MAX(Escalation!$C$2,BB$4-$W119))),
     IF(SSSModel!$C$4="PV",IF(CZ$4=$W119,$EA119*(1+SSSModel!$C$2),0),
     IF(SSSModel!$C$4="FCR",IF(AND(CZ$4&gt;=$W119,OFFSET(Profiles!$K$2,$Z119,MAX(Profiles!$C$2,BB$4-$W119))&gt;0),$EC119,0),0))))))</f>
        <v>0</v>
      </c>
      <c r="DA119" s="135">
        <f ca="1">IF(OR($Z119=0,SSSModel!$C$4="CF"),BC119,
IF(LEFT($V119,3)="ON_",
     IF(SSSModel!$C$4="RR",SUMPRODUCT(OFFSET($AC119,0,0,1,$CB$2),OFFSET(Profiles!$K$28,($Z119-1)*(Profiles!$I$26+1)+DA$4-SSSModel!$C$3+1,0,1,$CB$2)),
     IF(SSSModel!$C$4="ECC",$EA119*$EB119*SUMPRODUCT(OFFSET($AC119,0,MAX(0,DA$4-$DZ119-$CA$4+1),1,MIN($DZ119,DA$4-$CA$4+1)),OFFSET(Escalation!$K$24,($Y119-1)*(Escalation!$I$22+1)+DA$4-SSSModel!$C$3+1,MAX(0,DA$4-$DZ119-$CA$4+1),1,MIN($DZ119,DA$4-$CA$4+1))),
     IF(SSSModel!$C$4="PV",BC119*$EA119*(1+SSSModel!$C$2),
     IF(SSSModel!$C$4="FCR",$EC119*SUM(OFFSET($AC119,0,MAX(DA$4-$AC$4-$DZ119+1,0),1,MIN($DZ119,DA$4-$AC$4+1))),0)))),
SUM($AC119:$BZ119)*
     IF(SSSModel!$C$4="RR",OFFSET(Profiles!$K$2,$Z119,MAX(Profiles!$C$2,BC$4-$W119)),
     IF(SSSModel!$C$4="ECC",$EA119*$EB119*IF(MAX(Escalation!$C$2,BC$4-$W119)&gt;$DZ119-1,0,OFFSET(Escalation!$K$2,$Y119,MAX(Escalation!$C$2,BC$4-$W119))),
     IF(SSSModel!$C$4="PV",IF(DA$4=$W119,$EA119*(1+SSSModel!$C$2),0),
     IF(SSSModel!$C$4="FCR",IF(AND(DA$4&gt;=$W119,OFFSET(Profiles!$K$2,$Z119,MAX(Profiles!$C$2,BC$4-$W119))&gt;0),$EC119,0),0))))))</f>
        <v>0</v>
      </c>
      <c r="DB119" s="135">
        <f ca="1">IF(OR($Z119=0,SSSModel!$C$4="CF"),BD119,
IF(LEFT($V119,3)="ON_",
     IF(SSSModel!$C$4="RR",SUMPRODUCT(OFFSET($AC119,0,0,1,$CB$2),OFFSET(Profiles!$K$28,($Z119-1)*(Profiles!$I$26+1)+DB$4-SSSModel!$C$3+1,0,1,$CB$2)),
     IF(SSSModel!$C$4="ECC",$EA119*$EB119*SUMPRODUCT(OFFSET($AC119,0,MAX(0,DB$4-$DZ119-$CA$4+1),1,MIN($DZ119,DB$4-$CA$4+1)),OFFSET(Escalation!$K$24,($Y119-1)*(Escalation!$I$22+1)+DB$4-SSSModel!$C$3+1,MAX(0,DB$4-$DZ119-$CA$4+1),1,MIN($DZ119,DB$4-$CA$4+1))),
     IF(SSSModel!$C$4="PV",BD119*$EA119*(1+SSSModel!$C$2),
     IF(SSSModel!$C$4="FCR",$EC119*SUM(OFFSET($AC119,0,MAX(DB$4-$AC$4-$DZ119+1,0),1,MIN($DZ119,DB$4-$AC$4+1))),0)))),
SUM($AC119:$BZ119)*
     IF(SSSModel!$C$4="RR",OFFSET(Profiles!$K$2,$Z119,MAX(Profiles!$C$2,BD$4-$W119)),
     IF(SSSModel!$C$4="ECC",$EA119*$EB119*IF(MAX(Escalation!$C$2,BD$4-$W119)&gt;$DZ119-1,0,OFFSET(Escalation!$K$2,$Y119,MAX(Escalation!$C$2,BD$4-$W119))),
     IF(SSSModel!$C$4="PV",IF(DB$4=$W119,$EA119*(1+SSSModel!$C$2),0),
     IF(SSSModel!$C$4="FCR",IF(AND(DB$4&gt;=$W119,OFFSET(Profiles!$K$2,$Z119,MAX(Profiles!$C$2,BD$4-$W119))&gt;0),$EC119,0),0))))))</f>
        <v>0</v>
      </c>
      <c r="DC119" s="135">
        <f ca="1">IF(OR($Z119=0,SSSModel!$C$4="CF"),BE119,
IF(LEFT($V119,3)="ON_",
     IF(SSSModel!$C$4="RR",SUMPRODUCT(OFFSET($AC119,0,0,1,$CB$2),OFFSET(Profiles!$K$28,($Z119-1)*(Profiles!$I$26+1)+DC$4-SSSModel!$C$3+1,0,1,$CB$2)),
     IF(SSSModel!$C$4="ECC",$EA119*$EB119*SUMPRODUCT(OFFSET($AC119,0,MAX(0,DC$4-$DZ119-$CA$4+1),1,MIN($DZ119,DC$4-$CA$4+1)),OFFSET(Escalation!$K$24,($Y119-1)*(Escalation!$I$22+1)+DC$4-SSSModel!$C$3+1,MAX(0,DC$4-$DZ119-$CA$4+1),1,MIN($DZ119,DC$4-$CA$4+1))),
     IF(SSSModel!$C$4="PV",BE119*$EA119*(1+SSSModel!$C$2),
     IF(SSSModel!$C$4="FCR",$EC119*SUM(OFFSET($AC119,0,MAX(DC$4-$AC$4-$DZ119+1,0),1,MIN($DZ119,DC$4-$AC$4+1))),0)))),
SUM($AC119:$BZ119)*
     IF(SSSModel!$C$4="RR",OFFSET(Profiles!$K$2,$Z119,MAX(Profiles!$C$2,BE$4-$W119)),
     IF(SSSModel!$C$4="ECC",$EA119*$EB119*IF(MAX(Escalation!$C$2,BE$4-$W119)&gt;$DZ119-1,0,OFFSET(Escalation!$K$2,$Y119,MAX(Escalation!$C$2,BE$4-$W119))),
     IF(SSSModel!$C$4="PV",IF(DC$4=$W119,$EA119*(1+SSSModel!$C$2),0),
     IF(SSSModel!$C$4="FCR",IF(AND(DC$4&gt;=$W119,OFFSET(Profiles!$K$2,$Z119,MAX(Profiles!$C$2,BE$4-$W119))&gt;0),$EC119,0),0))))))</f>
        <v>0</v>
      </c>
      <c r="DD119" s="135">
        <f ca="1">IF(OR($Z119=0,SSSModel!$C$4="CF"),BF119,
IF(LEFT($V119,3)="ON_",
     IF(SSSModel!$C$4="RR",SUMPRODUCT(OFFSET($AC119,0,0,1,$CB$2),OFFSET(Profiles!$K$28,($Z119-1)*(Profiles!$I$26+1)+DD$4-SSSModel!$C$3+1,0,1,$CB$2)),
     IF(SSSModel!$C$4="ECC",$EA119*$EB119*SUMPRODUCT(OFFSET($AC119,0,MAX(0,DD$4-$DZ119-$CA$4+1),1,MIN($DZ119,DD$4-$CA$4+1)),OFFSET(Escalation!$K$24,($Y119-1)*(Escalation!$I$22+1)+DD$4-SSSModel!$C$3+1,MAX(0,DD$4-$DZ119-$CA$4+1),1,MIN($DZ119,DD$4-$CA$4+1))),
     IF(SSSModel!$C$4="PV",BF119*$EA119*(1+SSSModel!$C$2),
     IF(SSSModel!$C$4="FCR",$EC119*SUM(OFFSET($AC119,0,MAX(DD$4-$AC$4-$DZ119+1,0),1,MIN($DZ119,DD$4-$AC$4+1))),0)))),
SUM($AC119:$BZ119)*
     IF(SSSModel!$C$4="RR",OFFSET(Profiles!$K$2,$Z119,MAX(Profiles!$C$2,BF$4-$W119)),
     IF(SSSModel!$C$4="ECC",$EA119*$EB119*IF(MAX(Escalation!$C$2,BF$4-$W119)&gt;$DZ119-1,0,OFFSET(Escalation!$K$2,$Y119,MAX(Escalation!$C$2,BF$4-$W119))),
     IF(SSSModel!$C$4="PV",IF(DD$4=$W119,$EA119*(1+SSSModel!$C$2),0),
     IF(SSSModel!$C$4="FCR",IF(AND(DD$4&gt;=$W119,OFFSET(Profiles!$K$2,$Z119,MAX(Profiles!$C$2,BF$4-$W119))&gt;0),$EC119,0),0))))))</f>
        <v>0</v>
      </c>
      <c r="DE119" s="135">
        <f ca="1">IF(OR($Z119=0,SSSModel!$C$4="CF"),BG119,
IF(LEFT($V119,3)="ON_",
     IF(SSSModel!$C$4="RR",SUMPRODUCT(OFFSET($AC119,0,0,1,$CB$2),OFFSET(Profiles!$K$28,($Z119-1)*(Profiles!$I$26+1)+DE$4-SSSModel!$C$3+1,0,1,$CB$2)),
     IF(SSSModel!$C$4="ECC",$EA119*$EB119*SUMPRODUCT(OFFSET($AC119,0,MAX(0,DE$4-$DZ119-$CA$4+1),1,MIN($DZ119,DE$4-$CA$4+1)),OFFSET(Escalation!$K$24,($Y119-1)*(Escalation!$I$22+1)+DE$4-SSSModel!$C$3+1,MAX(0,DE$4-$DZ119-$CA$4+1),1,MIN($DZ119,DE$4-$CA$4+1))),
     IF(SSSModel!$C$4="PV",BG119*$EA119*(1+SSSModel!$C$2),
     IF(SSSModel!$C$4="FCR",$EC119*SUM(OFFSET($AC119,0,MAX(DE$4-$AC$4-$DZ119+1,0),1,MIN($DZ119,DE$4-$AC$4+1))),0)))),
SUM($AC119:$BZ119)*
     IF(SSSModel!$C$4="RR",OFFSET(Profiles!$K$2,$Z119,MAX(Profiles!$C$2,BG$4-$W119)),
     IF(SSSModel!$C$4="ECC",$EA119*$EB119*IF(MAX(Escalation!$C$2,BG$4-$W119)&gt;$DZ119-1,0,OFFSET(Escalation!$K$2,$Y119,MAX(Escalation!$C$2,BG$4-$W119))),
     IF(SSSModel!$C$4="PV",IF(DE$4=$W119,$EA119*(1+SSSModel!$C$2),0),
     IF(SSSModel!$C$4="FCR",IF(AND(DE$4&gt;=$W119,OFFSET(Profiles!$K$2,$Z119,MAX(Profiles!$C$2,BG$4-$W119))&gt;0),$EC119,0),0))))))</f>
        <v>0</v>
      </c>
      <c r="DF119" s="135">
        <f ca="1">IF(OR($Z119=0,SSSModel!$C$4="CF"),BH119,
IF(LEFT($V119,3)="ON_",
     IF(SSSModel!$C$4="RR",SUMPRODUCT(OFFSET($AC119,0,0,1,$CB$2),OFFSET(Profiles!$K$28,($Z119-1)*(Profiles!$I$26+1)+DF$4-SSSModel!$C$3+1,0,1,$CB$2)),
     IF(SSSModel!$C$4="ECC",$EA119*$EB119*SUMPRODUCT(OFFSET($AC119,0,MAX(0,DF$4-$DZ119-$CA$4+1),1,MIN($DZ119,DF$4-$CA$4+1)),OFFSET(Escalation!$K$24,($Y119-1)*(Escalation!$I$22+1)+DF$4-SSSModel!$C$3+1,MAX(0,DF$4-$DZ119-$CA$4+1),1,MIN($DZ119,DF$4-$CA$4+1))),
     IF(SSSModel!$C$4="PV",BH119*$EA119*(1+SSSModel!$C$2),
     IF(SSSModel!$C$4="FCR",$EC119*SUM(OFFSET($AC119,0,MAX(DF$4-$AC$4-$DZ119+1,0),1,MIN($DZ119,DF$4-$AC$4+1))),0)))),
SUM($AC119:$BZ119)*
     IF(SSSModel!$C$4="RR",OFFSET(Profiles!$K$2,$Z119,MAX(Profiles!$C$2,BH$4-$W119)),
     IF(SSSModel!$C$4="ECC",$EA119*$EB119*IF(MAX(Escalation!$C$2,BH$4-$W119)&gt;$DZ119-1,0,OFFSET(Escalation!$K$2,$Y119,MAX(Escalation!$C$2,BH$4-$W119))),
     IF(SSSModel!$C$4="PV",IF(DF$4=$W119,$EA119*(1+SSSModel!$C$2),0),
     IF(SSSModel!$C$4="FCR",IF(AND(DF$4&gt;=$W119,OFFSET(Profiles!$K$2,$Z119,MAX(Profiles!$C$2,BH$4-$W119))&gt;0),$EC119,0),0))))))</f>
        <v>0</v>
      </c>
      <c r="DG119" s="135">
        <f ca="1">IF(OR($Z119=0,SSSModel!$C$4="CF"),BI119,
IF(LEFT($V119,3)="ON_",
     IF(SSSModel!$C$4="RR",SUMPRODUCT(OFFSET($AC119,0,0,1,$CB$2),OFFSET(Profiles!$K$28,($Z119-1)*(Profiles!$I$26+1)+DG$4-SSSModel!$C$3+1,0,1,$CB$2)),
     IF(SSSModel!$C$4="ECC",$EA119*$EB119*SUMPRODUCT(OFFSET($AC119,0,MAX(0,DG$4-$DZ119-$CA$4+1),1,MIN($DZ119,DG$4-$CA$4+1)),OFFSET(Escalation!$K$24,($Y119-1)*(Escalation!$I$22+1)+DG$4-SSSModel!$C$3+1,MAX(0,DG$4-$DZ119-$CA$4+1),1,MIN($DZ119,DG$4-$CA$4+1))),
     IF(SSSModel!$C$4="PV",BI119*$EA119*(1+SSSModel!$C$2),
     IF(SSSModel!$C$4="FCR",$EC119*SUM(OFFSET($AC119,0,MAX(DG$4-$AC$4-$DZ119+1,0),1,MIN($DZ119,DG$4-$AC$4+1))),0)))),
SUM($AC119:$BZ119)*
     IF(SSSModel!$C$4="RR",OFFSET(Profiles!$K$2,$Z119,MAX(Profiles!$C$2,BI$4-$W119)),
     IF(SSSModel!$C$4="ECC",$EA119*$EB119*IF(MAX(Escalation!$C$2,BI$4-$W119)&gt;$DZ119-1,0,OFFSET(Escalation!$K$2,$Y119,MAX(Escalation!$C$2,BI$4-$W119))),
     IF(SSSModel!$C$4="PV",IF(DG$4=$W119,$EA119*(1+SSSModel!$C$2),0),
     IF(SSSModel!$C$4="FCR",IF(AND(DG$4&gt;=$W119,OFFSET(Profiles!$K$2,$Z119,MAX(Profiles!$C$2,BI$4-$W119))&gt;0),$EC119,0),0))))))</f>
        <v>0</v>
      </c>
      <c r="DH119" s="135">
        <f ca="1">IF(OR($Z119=0,SSSModel!$C$4="CF"),BJ119,
IF(LEFT($V119,3)="ON_",
     IF(SSSModel!$C$4="RR",SUMPRODUCT(OFFSET($AC119,0,0,1,$CB$2),OFFSET(Profiles!$K$28,($Z119-1)*(Profiles!$I$26+1)+DH$4-SSSModel!$C$3+1,0,1,$CB$2)),
     IF(SSSModel!$C$4="ECC",$EA119*$EB119*SUMPRODUCT(OFFSET($AC119,0,MAX(0,DH$4-$DZ119-$CA$4+1),1,MIN($DZ119,DH$4-$CA$4+1)),OFFSET(Escalation!$K$24,($Y119-1)*(Escalation!$I$22+1)+DH$4-SSSModel!$C$3+1,MAX(0,DH$4-$DZ119-$CA$4+1),1,MIN($DZ119,DH$4-$CA$4+1))),
     IF(SSSModel!$C$4="PV",BJ119*$EA119*(1+SSSModel!$C$2),
     IF(SSSModel!$C$4="FCR",$EC119*SUM(OFFSET($AC119,0,MAX(DH$4-$AC$4-$DZ119+1,0),1,MIN($DZ119,DH$4-$AC$4+1))),0)))),
SUM($AC119:$BZ119)*
     IF(SSSModel!$C$4="RR",OFFSET(Profiles!$K$2,$Z119,MAX(Profiles!$C$2,BJ$4-$W119)),
     IF(SSSModel!$C$4="ECC",$EA119*$EB119*IF(MAX(Escalation!$C$2,BJ$4-$W119)&gt;$DZ119-1,0,OFFSET(Escalation!$K$2,$Y119,MAX(Escalation!$C$2,BJ$4-$W119))),
     IF(SSSModel!$C$4="PV",IF(DH$4=$W119,$EA119*(1+SSSModel!$C$2),0),
     IF(SSSModel!$C$4="FCR",IF(AND(DH$4&gt;=$W119,OFFSET(Profiles!$K$2,$Z119,MAX(Profiles!$C$2,BJ$4-$W119))&gt;0),$EC119,0),0))))))</f>
        <v>0</v>
      </c>
      <c r="DI119" s="135">
        <f ca="1">IF(OR($Z119=0,SSSModel!$C$4="CF"),BK119,
IF(LEFT($V119,3)="ON_",
     IF(SSSModel!$C$4="RR",SUMPRODUCT(OFFSET($AC119,0,0,1,$CB$2),OFFSET(Profiles!$K$28,($Z119-1)*(Profiles!$I$26+1)+DI$4-SSSModel!$C$3+1,0,1,$CB$2)),
     IF(SSSModel!$C$4="ECC",$EA119*$EB119*SUMPRODUCT(OFFSET($AC119,0,MAX(0,DI$4-$DZ119-$CA$4+1),1,MIN($DZ119,DI$4-$CA$4+1)),OFFSET(Escalation!$K$24,($Y119-1)*(Escalation!$I$22+1)+DI$4-SSSModel!$C$3+1,MAX(0,DI$4-$DZ119-$CA$4+1),1,MIN($DZ119,DI$4-$CA$4+1))),
     IF(SSSModel!$C$4="PV",BK119*$EA119*(1+SSSModel!$C$2),
     IF(SSSModel!$C$4="FCR",$EC119*SUM(OFFSET($AC119,0,MAX(DI$4-$AC$4-$DZ119+1,0),1,MIN($DZ119,DI$4-$AC$4+1))),0)))),
SUM($AC119:$BZ119)*
     IF(SSSModel!$C$4="RR",OFFSET(Profiles!$K$2,$Z119,MAX(Profiles!$C$2,BK$4-$W119)),
     IF(SSSModel!$C$4="ECC",$EA119*$EB119*IF(MAX(Escalation!$C$2,BK$4-$W119)&gt;$DZ119-1,0,OFFSET(Escalation!$K$2,$Y119,MAX(Escalation!$C$2,BK$4-$W119))),
     IF(SSSModel!$C$4="PV",IF(DI$4=$W119,$EA119*(1+SSSModel!$C$2),0),
     IF(SSSModel!$C$4="FCR",IF(AND(DI$4&gt;=$W119,OFFSET(Profiles!$K$2,$Z119,MAX(Profiles!$C$2,BK$4-$W119))&gt;0),$EC119,0),0))))))</f>
        <v>0</v>
      </c>
      <c r="DJ119" s="135">
        <f ca="1">IF(OR($Z119=0,SSSModel!$C$4="CF"),BL119,
IF(LEFT($V119,3)="ON_",
     IF(SSSModel!$C$4="RR",SUMPRODUCT(OFFSET($AC119,0,0,1,$CB$2),OFFSET(Profiles!$K$28,($Z119-1)*(Profiles!$I$26+1)+DJ$4-SSSModel!$C$3+1,0,1,$CB$2)),
     IF(SSSModel!$C$4="ECC",$EA119*$EB119*SUMPRODUCT(OFFSET($AC119,0,MAX(0,DJ$4-$DZ119-$CA$4+1),1,MIN($DZ119,DJ$4-$CA$4+1)),OFFSET(Escalation!$K$24,($Y119-1)*(Escalation!$I$22+1)+DJ$4-SSSModel!$C$3+1,MAX(0,DJ$4-$DZ119-$CA$4+1),1,MIN($DZ119,DJ$4-$CA$4+1))),
     IF(SSSModel!$C$4="PV",BL119*$EA119*(1+SSSModel!$C$2),
     IF(SSSModel!$C$4="FCR",$EC119*SUM(OFFSET($AC119,0,MAX(DJ$4-$AC$4-$DZ119+1,0),1,MIN($DZ119,DJ$4-$AC$4+1))),0)))),
SUM($AC119:$BZ119)*
     IF(SSSModel!$C$4="RR",OFFSET(Profiles!$K$2,$Z119,MAX(Profiles!$C$2,BL$4-$W119)),
     IF(SSSModel!$C$4="ECC",$EA119*$EB119*IF(MAX(Escalation!$C$2,BL$4-$W119)&gt;$DZ119-1,0,OFFSET(Escalation!$K$2,$Y119,MAX(Escalation!$C$2,BL$4-$W119))),
     IF(SSSModel!$C$4="PV",IF(DJ$4=$W119,$EA119*(1+SSSModel!$C$2),0),
     IF(SSSModel!$C$4="FCR",IF(AND(DJ$4&gt;=$W119,OFFSET(Profiles!$K$2,$Z119,MAX(Profiles!$C$2,BL$4-$W119))&gt;0),$EC119,0),0))))))</f>
        <v>0</v>
      </c>
      <c r="DK119" s="135">
        <f ca="1">IF(OR($Z119=0,SSSModel!$C$4="CF"),BM119,
IF(LEFT($V119,3)="ON_",
     IF(SSSModel!$C$4="RR",SUMPRODUCT(OFFSET($AC119,0,0,1,$CB$2),OFFSET(Profiles!$K$28,($Z119-1)*(Profiles!$I$26+1)+DK$4-SSSModel!$C$3+1,0,1,$CB$2)),
     IF(SSSModel!$C$4="ECC",$EA119*$EB119*SUMPRODUCT(OFFSET($AC119,0,MAX(0,DK$4-$DZ119-$CA$4+1),1,MIN($DZ119,DK$4-$CA$4+1)),OFFSET(Escalation!$K$24,($Y119-1)*(Escalation!$I$22+1)+DK$4-SSSModel!$C$3+1,MAX(0,DK$4-$DZ119-$CA$4+1),1,MIN($DZ119,DK$4-$CA$4+1))),
     IF(SSSModel!$C$4="PV",BM119*$EA119*(1+SSSModel!$C$2),
     IF(SSSModel!$C$4="FCR",$EC119*SUM(OFFSET($AC119,0,MAX(DK$4-$AC$4-$DZ119+1,0),1,MIN($DZ119,DK$4-$AC$4+1))),0)))),
SUM($AC119:$BZ119)*
     IF(SSSModel!$C$4="RR",OFFSET(Profiles!$K$2,$Z119,MAX(Profiles!$C$2,BM$4-$W119)),
     IF(SSSModel!$C$4="ECC",$EA119*$EB119*IF(MAX(Escalation!$C$2,BM$4-$W119)&gt;$DZ119-1,0,OFFSET(Escalation!$K$2,$Y119,MAX(Escalation!$C$2,BM$4-$W119))),
     IF(SSSModel!$C$4="PV",IF(DK$4=$W119,$EA119*(1+SSSModel!$C$2),0),
     IF(SSSModel!$C$4="FCR",IF(AND(DK$4&gt;=$W119,OFFSET(Profiles!$K$2,$Z119,MAX(Profiles!$C$2,BM$4-$W119))&gt;0),$EC119,0),0))))))</f>
        <v>0</v>
      </c>
      <c r="DL119" s="135">
        <f ca="1">IF(OR($Z119=0,SSSModel!$C$4="CF"),BN119,
IF(LEFT($V119,3)="ON_",
     IF(SSSModel!$C$4="RR",SUMPRODUCT(OFFSET($AC119,0,0,1,$CB$2),OFFSET(Profiles!$K$28,($Z119-1)*(Profiles!$I$26+1)+DL$4-SSSModel!$C$3+1,0,1,$CB$2)),
     IF(SSSModel!$C$4="ECC",$EA119*$EB119*SUMPRODUCT(OFFSET($AC119,0,MAX(0,DL$4-$DZ119-$CA$4+1),1,MIN($DZ119,DL$4-$CA$4+1)),OFFSET(Escalation!$K$24,($Y119-1)*(Escalation!$I$22+1)+DL$4-SSSModel!$C$3+1,MAX(0,DL$4-$DZ119-$CA$4+1),1,MIN($DZ119,DL$4-$CA$4+1))),
     IF(SSSModel!$C$4="PV",BN119*$EA119*(1+SSSModel!$C$2),
     IF(SSSModel!$C$4="FCR",$EC119*SUM(OFFSET($AC119,0,MAX(DL$4-$AC$4-$DZ119+1,0),1,MIN($DZ119,DL$4-$AC$4+1))),0)))),
SUM($AC119:$BZ119)*
     IF(SSSModel!$C$4="RR",OFFSET(Profiles!$K$2,$Z119,MAX(Profiles!$C$2,BN$4-$W119)),
     IF(SSSModel!$C$4="ECC",$EA119*$EB119*IF(MAX(Escalation!$C$2,BN$4-$W119)&gt;$DZ119-1,0,OFFSET(Escalation!$K$2,$Y119,MAX(Escalation!$C$2,BN$4-$W119))),
     IF(SSSModel!$C$4="PV",IF(DL$4=$W119,$EA119*(1+SSSModel!$C$2),0),
     IF(SSSModel!$C$4="FCR",IF(AND(DL$4&gt;=$W119,OFFSET(Profiles!$K$2,$Z119,MAX(Profiles!$C$2,BN$4-$W119))&gt;0),$EC119,0),0))))))</f>
        <v>0</v>
      </c>
      <c r="DM119" s="135">
        <f ca="1">IF(OR($Z119=0,SSSModel!$C$4="CF"),BO119,
IF(LEFT($V119,3)="ON_",
     IF(SSSModel!$C$4="RR",SUMPRODUCT(OFFSET($AC119,0,0,1,$CB$2),OFFSET(Profiles!$K$28,($Z119-1)*(Profiles!$I$26+1)+DM$4-SSSModel!$C$3+1,0,1,$CB$2)),
     IF(SSSModel!$C$4="ECC",$EA119*$EB119*SUMPRODUCT(OFFSET($AC119,0,MAX(0,DM$4-$DZ119-$CA$4+1),1,MIN($DZ119,DM$4-$CA$4+1)),OFFSET(Escalation!$K$24,($Y119-1)*(Escalation!$I$22+1)+DM$4-SSSModel!$C$3+1,MAX(0,DM$4-$DZ119-$CA$4+1),1,MIN($DZ119,DM$4-$CA$4+1))),
     IF(SSSModel!$C$4="PV",BO119*$EA119*(1+SSSModel!$C$2),
     IF(SSSModel!$C$4="FCR",$EC119*SUM(OFFSET($AC119,0,MAX(DM$4-$AC$4-$DZ119+1,0),1,MIN($DZ119,DM$4-$AC$4+1))),0)))),
SUM($AC119:$BZ119)*
     IF(SSSModel!$C$4="RR",OFFSET(Profiles!$K$2,$Z119,MAX(Profiles!$C$2,BO$4-$W119)),
     IF(SSSModel!$C$4="ECC",$EA119*$EB119*IF(MAX(Escalation!$C$2,BO$4-$W119)&gt;$DZ119-1,0,OFFSET(Escalation!$K$2,$Y119,MAX(Escalation!$C$2,BO$4-$W119))),
     IF(SSSModel!$C$4="PV",IF(DM$4=$W119,$EA119*(1+SSSModel!$C$2),0),
     IF(SSSModel!$C$4="FCR",IF(AND(DM$4&gt;=$W119,OFFSET(Profiles!$K$2,$Z119,MAX(Profiles!$C$2,BO$4-$W119))&gt;0),$EC119,0),0))))))</f>
        <v>0</v>
      </c>
      <c r="DN119" s="135">
        <f ca="1">IF(OR($Z119=0,SSSModel!$C$4="CF"),BP119,
IF(LEFT($V119,3)="ON_",
     IF(SSSModel!$C$4="RR",SUMPRODUCT(OFFSET($AC119,0,0,1,$CB$2),OFFSET(Profiles!$K$28,($Z119-1)*(Profiles!$I$26+1)+DN$4-SSSModel!$C$3+1,0,1,$CB$2)),
     IF(SSSModel!$C$4="ECC",$EA119*$EB119*SUMPRODUCT(OFFSET($AC119,0,MAX(0,DN$4-$DZ119-$CA$4+1),1,MIN($DZ119,DN$4-$CA$4+1)),OFFSET(Escalation!$K$24,($Y119-1)*(Escalation!$I$22+1)+DN$4-SSSModel!$C$3+1,MAX(0,DN$4-$DZ119-$CA$4+1),1,MIN($DZ119,DN$4-$CA$4+1))),
     IF(SSSModel!$C$4="PV",BP119*$EA119*(1+SSSModel!$C$2),
     IF(SSSModel!$C$4="FCR",$EC119*SUM(OFFSET($AC119,0,MAX(DN$4-$AC$4-$DZ119+1,0),1,MIN($DZ119,DN$4-$AC$4+1))),0)))),
SUM($AC119:$BZ119)*
     IF(SSSModel!$C$4="RR",OFFSET(Profiles!$K$2,$Z119,MAX(Profiles!$C$2,BP$4-$W119)),
     IF(SSSModel!$C$4="ECC",$EA119*$EB119*IF(MAX(Escalation!$C$2,BP$4-$W119)&gt;$DZ119-1,0,OFFSET(Escalation!$K$2,$Y119,MAX(Escalation!$C$2,BP$4-$W119))),
     IF(SSSModel!$C$4="PV",IF(DN$4=$W119,$EA119*(1+SSSModel!$C$2),0),
     IF(SSSModel!$C$4="FCR",IF(AND(DN$4&gt;=$W119,OFFSET(Profiles!$K$2,$Z119,MAX(Profiles!$C$2,BP$4-$W119))&gt;0),$EC119,0),0))))))</f>
        <v>0</v>
      </c>
      <c r="DO119" s="135">
        <f ca="1">IF(OR($Z119=0,SSSModel!$C$4="CF"),BQ119,
IF(LEFT($V119,3)="ON_",
     IF(SSSModel!$C$4="RR",SUMPRODUCT(OFFSET($AC119,0,0,1,$CB$2),OFFSET(Profiles!$K$28,($Z119-1)*(Profiles!$I$26+1)+DO$4-SSSModel!$C$3+1,0,1,$CB$2)),
     IF(SSSModel!$C$4="ECC",$EA119*$EB119*SUMPRODUCT(OFFSET($AC119,0,MAX(0,DO$4-$DZ119-$CA$4+1),1,MIN($DZ119,DO$4-$CA$4+1)),OFFSET(Escalation!$K$24,($Y119-1)*(Escalation!$I$22+1)+DO$4-SSSModel!$C$3+1,MAX(0,DO$4-$DZ119-$CA$4+1),1,MIN($DZ119,DO$4-$CA$4+1))),
     IF(SSSModel!$C$4="PV",BQ119*$EA119*(1+SSSModel!$C$2),
     IF(SSSModel!$C$4="FCR",$EC119*SUM(OFFSET($AC119,0,MAX(DO$4-$AC$4-$DZ119+1,0),1,MIN($DZ119,DO$4-$AC$4+1))),0)))),
SUM($AC119:$BZ119)*
     IF(SSSModel!$C$4="RR",OFFSET(Profiles!$K$2,$Z119,MAX(Profiles!$C$2,BQ$4-$W119)),
     IF(SSSModel!$C$4="ECC",$EA119*$EB119*IF(MAX(Escalation!$C$2,BQ$4-$W119)&gt;$DZ119-1,0,OFFSET(Escalation!$K$2,$Y119,MAX(Escalation!$C$2,BQ$4-$W119))),
     IF(SSSModel!$C$4="PV",IF(DO$4=$W119,$EA119*(1+SSSModel!$C$2),0),
     IF(SSSModel!$C$4="FCR",IF(AND(DO$4&gt;=$W119,OFFSET(Profiles!$K$2,$Z119,MAX(Profiles!$C$2,BQ$4-$W119))&gt;0),$EC119,0),0))))))</f>
        <v>0</v>
      </c>
      <c r="DP119" s="135">
        <f ca="1">IF(OR($Z119=0,SSSModel!$C$4="CF"),BR119,
IF(LEFT($V119,3)="ON_",
     IF(SSSModel!$C$4="RR",SUMPRODUCT(OFFSET($AC119,0,0,1,$CB$2),OFFSET(Profiles!$K$28,($Z119-1)*(Profiles!$I$26+1)+DP$4-SSSModel!$C$3+1,0,1,$CB$2)),
     IF(SSSModel!$C$4="ECC",$EA119*$EB119*SUMPRODUCT(OFFSET($AC119,0,MAX(0,DP$4-$DZ119-$CA$4+1),1,MIN($DZ119,DP$4-$CA$4+1)),OFFSET(Escalation!$K$24,($Y119-1)*(Escalation!$I$22+1)+DP$4-SSSModel!$C$3+1,MAX(0,DP$4-$DZ119-$CA$4+1),1,MIN($DZ119,DP$4-$CA$4+1))),
     IF(SSSModel!$C$4="PV",BR119*$EA119*(1+SSSModel!$C$2),
     IF(SSSModel!$C$4="FCR",$EC119*SUM(OFFSET($AC119,0,MAX(DP$4-$AC$4-$DZ119+1,0),1,MIN($DZ119,DP$4-$AC$4+1))),0)))),
SUM($AC119:$BZ119)*
     IF(SSSModel!$C$4="RR",OFFSET(Profiles!$K$2,$Z119,MAX(Profiles!$C$2,BR$4-$W119)),
     IF(SSSModel!$C$4="ECC",$EA119*$EB119*IF(MAX(Escalation!$C$2,BR$4-$W119)&gt;$DZ119-1,0,OFFSET(Escalation!$K$2,$Y119,MAX(Escalation!$C$2,BR$4-$W119))),
     IF(SSSModel!$C$4="PV",IF(DP$4=$W119,$EA119*(1+SSSModel!$C$2),0),
     IF(SSSModel!$C$4="FCR",IF(AND(DP$4&gt;=$W119,OFFSET(Profiles!$K$2,$Z119,MAX(Profiles!$C$2,BR$4-$W119))&gt;0),$EC119,0),0))))))</f>
        <v>0</v>
      </c>
      <c r="DQ119" s="135">
        <f ca="1">IF(OR($Z119=0,SSSModel!$C$4="CF"),BS119,
IF(LEFT($V119,3)="ON_",
     IF(SSSModel!$C$4="RR",SUMPRODUCT(OFFSET($AC119,0,0,1,$CB$2),OFFSET(Profiles!$K$28,($Z119-1)*(Profiles!$I$26+1)+DQ$4-SSSModel!$C$3+1,0,1,$CB$2)),
     IF(SSSModel!$C$4="ECC",$EA119*$EB119*SUMPRODUCT(OFFSET($AC119,0,MAX(0,DQ$4-$DZ119-$CA$4+1),1,MIN($DZ119,DQ$4-$CA$4+1)),OFFSET(Escalation!$K$24,($Y119-1)*(Escalation!$I$22+1)+DQ$4-SSSModel!$C$3+1,MAX(0,DQ$4-$DZ119-$CA$4+1),1,MIN($DZ119,DQ$4-$CA$4+1))),
     IF(SSSModel!$C$4="PV",BS119*$EA119*(1+SSSModel!$C$2),
     IF(SSSModel!$C$4="FCR",$EC119*SUM(OFFSET($AC119,0,MAX(DQ$4-$AC$4-$DZ119+1,0),1,MIN($DZ119,DQ$4-$AC$4+1))),0)))),
SUM($AC119:$BZ119)*
     IF(SSSModel!$C$4="RR",OFFSET(Profiles!$K$2,$Z119,MAX(Profiles!$C$2,BS$4-$W119)),
     IF(SSSModel!$C$4="ECC",$EA119*$EB119*IF(MAX(Escalation!$C$2,BS$4-$W119)&gt;$DZ119-1,0,OFFSET(Escalation!$K$2,$Y119,MAX(Escalation!$C$2,BS$4-$W119))),
     IF(SSSModel!$C$4="PV",IF(DQ$4=$W119,$EA119*(1+SSSModel!$C$2),0),
     IF(SSSModel!$C$4="FCR",IF(AND(DQ$4&gt;=$W119,OFFSET(Profiles!$K$2,$Z119,MAX(Profiles!$C$2,BS$4-$W119))&gt;0),$EC119,0),0))))))</f>
        <v>0</v>
      </c>
      <c r="DR119" s="135">
        <f ca="1">IF(OR($Z119=0,SSSModel!$C$4="CF"),BT119,
IF(LEFT($V119,3)="ON_",
     IF(SSSModel!$C$4="RR",SUMPRODUCT(OFFSET($AC119,0,0,1,$CB$2),OFFSET(Profiles!$K$28,($Z119-1)*(Profiles!$I$26+1)+DR$4-SSSModel!$C$3+1,0,1,$CB$2)),
     IF(SSSModel!$C$4="ECC",$EA119*$EB119*SUMPRODUCT(OFFSET($AC119,0,MAX(0,DR$4-$DZ119-$CA$4+1),1,MIN($DZ119,DR$4-$CA$4+1)),OFFSET(Escalation!$K$24,($Y119-1)*(Escalation!$I$22+1)+DR$4-SSSModel!$C$3+1,MAX(0,DR$4-$DZ119-$CA$4+1),1,MIN($DZ119,DR$4-$CA$4+1))),
     IF(SSSModel!$C$4="PV",BT119*$EA119*(1+SSSModel!$C$2),
     IF(SSSModel!$C$4="FCR",$EC119*SUM(OFFSET($AC119,0,MAX(DR$4-$AC$4-$DZ119+1,0),1,MIN($DZ119,DR$4-$AC$4+1))),0)))),
SUM($AC119:$BZ119)*
     IF(SSSModel!$C$4="RR",OFFSET(Profiles!$K$2,$Z119,MAX(Profiles!$C$2,BT$4-$W119)),
     IF(SSSModel!$C$4="ECC",$EA119*$EB119*IF(MAX(Escalation!$C$2,BT$4-$W119)&gt;$DZ119-1,0,OFFSET(Escalation!$K$2,$Y119,MAX(Escalation!$C$2,BT$4-$W119))),
     IF(SSSModel!$C$4="PV",IF(DR$4=$W119,$EA119*(1+SSSModel!$C$2),0),
     IF(SSSModel!$C$4="FCR",IF(AND(DR$4&gt;=$W119,OFFSET(Profiles!$K$2,$Z119,MAX(Profiles!$C$2,BT$4-$W119))&gt;0),$EC119,0),0))))))</f>
        <v>0</v>
      </c>
      <c r="DS119" s="135">
        <f ca="1">IF(OR($Z119=0,SSSModel!$C$4="CF"),BU119,
IF(LEFT($V119,3)="ON_",
     IF(SSSModel!$C$4="RR",SUMPRODUCT(OFFSET($AC119,0,0,1,$CB$2),OFFSET(Profiles!$K$28,($Z119-1)*(Profiles!$I$26+1)+DS$4-SSSModel!$C$3+1,0,1,$CB$2)),
     IF(SSSModel!$C$4="ECC",$EA119*$EB119*SUMPRODUCT(OFFSET($AC119,0,MAX(0,DS$4-$DZ119-$CA$4+1),1,MIN($DZ119,DS$4-$CA$4+1)),OFFSET(Escalation!$K$24,($Y119-1)*(Escalation!$I$22+1)+DS$4-SSSModel!$C$3+1,MAX(0,DS$4-$DZ119-$CA$4+1),1,MIN($DZ119,DS$4-$CA$4+1))),
     IF(SSSModel!$C$4="PV",BU119*$EA119*(1+SSSModel!$C$2),
     IF(SSSModel!$C$4="FCR",$EC119*SUM(OFFSET($AC119,0,MAX(DS$4-$AC$4-$DZ119+1,0),1,MIN($DZ119,DS$4-$AC$4+1))),0)))),
SUM($AC119:$BZ119)*
     IF(SSSModel!$C$4="RR",OFFSET(Profiles!$K$2,$Z119,MAX(Profiles!$C$2,BU$4-$W119)),
     IF(SSSModel!$C$4="ECC",$EA119*$EB119*IF(MAX(Escalation!$C$2,BU$4-$W119)&gt;$DZ119-1,0,OFFSET(Escalation!$K$2,$Y119,MAX(Escalation!$C$2,BU$4-$W119))),
     IF(SSSModel!$C$4="PV",IF(DS$4=$W119,$EA119*(1+SSSModel!$C$2),0),
     IF(SSSModel!$C$4="FCR",IF(AND(DS$4&gt;=$W119,OFFSET(Profiles!$K$2,$Z119,MAX(Profiles!$C$2,BU$4-$W119))&gt;0),$EC119,0),0))))))</f>
        <v>0</v>
      </c>
      <c r="DT119" s="135">
        <f ca="1">IF(OR($Z119=0,SSSModel!$C$4="CF"),BV119,
IF(LEFT($V119,3)="ON_",
     IF(SSSModel!$C$4="RR",SUMPRODUCT(OFFSET($AC119,0,0,1,$CB$2),OFFSET(Profiles!$K$28,($Z119-1)*(Profiles!$I$26+1)+DT$4-SSSModel!$C$3+1,0,1,$CB$2)),
     IF(SSSModel!$C$4="ECC",$EA119*$EB119*SUMPRODUCT(OFFSET($AC119,0,MAX(0,DT$4-$DZ119-$CA$4+1),1,MIN($DZ119,DT$4-$CA$4+1)),OFFSET(Escalation!$K$24,($Y119-1)*(Escalation!$I$22+1)+DT$4-SSSModel!$C$3+1,MAX(0,DT$4-$DZ119-$CA$4+1),1,MIN($DZ119,DT$4-$CA$4+1))),
     IF(SSSModel!$C$4="PV",BV119*$EA119*(1+SSSModel!$C$2),
     IF(SSSModel!$C$4="FCR",$EC119*SUM(OFFSET($AC119,0,MAX(DT$4-$AC$4-$DZ119+1,0),1,MIN($DZ119,DT$4-$AC$4+1))),0)))),
SUM($AC119:$BZ119)*
     IF(SSSModel!$C$4="RR",OFFSET(Profiles!$K$2,$Z119,MAX(Profiles!$C$2,BV$4-$W119)),
     IF(SSSModel!$C$4="ECC",$EA119*$EB119*IF(MAX(Escalation!$C$2,BV$4-$W119)&gt;$DZ119-1,0,OFFSET(Escalation!$K$2,$Y119,MAX(Escalation!$C$2,BV$4-$W119))),
     IF(SSSModel!$C$4="PV",IF(DT$4=$W119,$EA119*(1+SSSModel!$C$2),0),
     IF(SSSModel!$C$4="FCR",IF(AND(DT$4&gt;=$W119,OFFSET(Profiles!$K$2,$Z119,MAX(Profiles!$C$2,BV$4-$W119))&gt;0),$EC119,0),0))))))</f>
        <v>0</v>
      </c>
      <c r="DU119" s="135">
        <f ca="1">IF(OR($Z119=0,SSSModel!$C$4="CF"),BW119,
IF(LEFT($V119,3)="ON_",
     IF(SSSModel!$C$4="RR",SUMPRODUCT(OFFSET($AC119,0,0,1,$CB$2),OFFSET(Profiles!$K$28,($Z119-1)*(Profiles!$I$26+1)+DU$4-SSSModel!$C$3+1,0,1,$CB$2)),
     IF(SSSModel!$C$4="ECC",$EA119*$EB119*SUMPRODUCT(OFFSET($AC119,0,MAX(0,DU$4-$DZ119-$CA$4+1),1,MIN($DZ119,DU$4-$CA$4+1)),OFFSET(Escalation!$K$24,($Y119-1)*(Escalation!$I$22+1)+DU$4-SSSModel!$C$3+1,MAX(0,DU$4-$DZ119-$CA$4+1),1,MIN($DZ119,DU$4-$CA$4+1))),
     IF(SSSModel!$C$4="PV",BW119*$EA119*(1+SSSModel!$C$2),
     IF(SSSModel!$C$4="FCR",$EC119*SUM(OFFSET($AC119,0,MAX(DU$4-$AC$4-$DZ119+1,0),1,MIN($DZ119,DU$4-$AC$4+1))),0)))),
SUM($AC119:$BZ119)*
     IF(SSSModel!$C$4="RR",OFFSET(Profiles!$K$2,$Z119,MAX(Profiles!$C$2,BW$4-$W119)),
     IF(SSSModel!$C$4="ECC",$EA119*$EB119*IF(MAX(Escalation!$C$2,BW$4-$W119)&gt;$DZ119-1,0,OFFSET(Escalation!$K$2,$Y119,MAX(Escalation!$C$2,BW$4-$W119))),
     IF(SSSModel!$C$4="PV",IF(DU$4=$W119,$EA119*(1+SSSModel!$C$2),0),
     IF(SSSModel!$C$4="FCR",IF(AND(DU$4&gt;=$W119,OFFSET(Profiles!$K$2,$Z119,MAX(Profiles!$C$2,BW$4-$W119))&gt;0),$EC119,0),0))))))</f>
        <v>0</v>
      </c>
      <c r="DV119" s="136">
        <f ca="1">IF(OR($Z119=0,SSSModel!$C$4="CF"),BX119,
IF(LEFT($V119,3)="ON_",
     IF(SSSModel!$C$4="RR",SUMPRODUCT(OFFSET($AC119,0,0,1,$CB$2),OFFSET(Profiles!$K$28,($Z119-1)*(Profiles!$I$26+1)+DV$4-SSSModel!$C$3+1,0,1,$CB$2)),
     IF(SSSModel!$C$4="ECC",$EA119*$EB119*SUMPRODUCT(OFFSET($AC119,0,MAX(0,DV$4-$DZ119-$CA$4+1),1,MIN($DZ119,DV$4-$CA$4+1)),OFFSET(Escalation!$K$24,($Y119-1)*(Escalation!$I$22+1)+DV$4-SSSModel!$C$3+1,MAX(0,DV$4-$DZ119-$CA$4+1),1,MIN($DZ119,DV$4-$CA$4+1))),
     IF(SSSModel!$C$4="PV",BX119*$EA119*(1+SSSModel!$C$2),
     IF(SSSModel!$C$4="FCR",$EC119*SUM(OFFSET($AC119,0,MAX(DV$4-$AC$4-$DZ119+1,0),1,MIN($DZ119,DV$4-$AC$4+1))),0)))),
SUM($AC119:$BZ119)*
     IF(SSSModel!$C$4="RR",OFFSET(Profiles!$K$2,$Z119,MAX(Profiles!$C$2,BX$4-$W119)),
     IF(SSSModel!$C$4="ECC",$EA119*$EB119*IF(MAX(Escalation!$C$2,BX$4-$W119)&gt;$DZ119-1,0,OFFSET(Escalation!$K$2,$Y119,MAX(Escalation!$C$2,BX$4-$W119))),
     IF(SSSModel!$C$4="PV",IF(DV$4=$W119,$EA119*(1+SSSModel!$C$2),0),
     IF(SSSModel!$C$4="FCR",IF(AND(DV$4&gt;=$W119,OFFSET(Profiles!$K$2,$Z119,MAX(Profiles!$C$2,BX$4-$W119))&gt;0),$EC119,0),0))))))</f>
        <v>0</v>
      </c>
      <c r="DW119" s="136">
        <f ca="1">IF(OR($Z119=0,SSSModel!$C$4="CF"),BY119,
IF(LEFT($V119,3)="ON_",
     IF(SSSModel!$C$4="RR",SUMPRODUCT(OFFSET($AC119,0,0,1,$CB$2),OFFSET(Profiles!$K$28,($Z119-1)*(Profiles!$I$26+1)+DW$4-SSSModel!$C$3+1,0,1,$CB$2)),
     IF(SSSModel!$C$4="ECC",$EA119*$EB119*SUMPRODUCT(OFFSET($AC119,0,MAX(0,DW$4-$DZ119-$CA$4+1),1,MIN($DZ119,DW$4-$CA$4+1)),OFFSET(Escalation!$K$24,($Y119-1)*(Escalation!$I$22+1)+DW$4-SSSModel!$C$3+1,MAX(0,DW$4-$DZ119-$CA$4+1),1,MIN($DZ119,DW$4-$CA$4+1))),
     IF(SSSModel!$C$4="PV",BY119*$EA119*(1+SSSModel!$C$2),
     IF(SSSModel!$C$4="FCR",$EC119*SUM(OFFSET($AC119,0,MAX(DW$4-$AC$4-$DZ119+1,0),1,MIN($DZ119,DW$4-$AC$4+1))),0)))),
SUM($AC119:$BZ119)*
     IF(SSSModel!$C$4="RR",OFFSET(Profiles!$K$2,$Z119,MAX(Profiles!$C$2,BY$4-$W119)),
     IF(SSSModel!$C$4="ECC",$EA119*$EB119*IF(MAX(Escalation!$C$2,BY$4-$W119)&gt;$DZ119-1,0,OFFSET(Escalation!$K$2,$Y119,MAX(Escalation!$C$2,BY$4-$W119))),
     IF(SSSModel!$C$4="PV",IF(DW$4=$W119,$EA119*(1+SSSModel!$C$2),0),
     IF(SSSModel!$C$4="FCR",IF(AND(DW$4&gt;=$W119,OFFSET(Profiles!$K$2,$Z119,MAX(Profiles!$C$2,BY$4-$W119))&gt;0),$EC119,0),0))))))</f>
        <v>0</v>
      </c>
      <c r="DX119" s="136">
        <f ca="1">IF(OR($Z119=0,SSSModel!$C$4="CF"),BZ119,
IF(LEFT($V119,3)="ON_",
     IF(SSSModel!$C$4="RR",SUMPRODUCT(OFFSET($AC119,0,0,1,$CB$2),OFFSET(Profiles!$K$28,($Z119-1)*(Profiles!$I$26+1)+DX$4-SSSModel!$C$3+1,0,1,$CB$2)),
     IF(SSSModel!$C$4="ECC",$EA119*$EB119*SUMPRODUCT(OFFSET($AC119,0,MAX(0,DX$4-$DZ119-$CA$4+1),1,MIN($DZ119,DX$4-$CA$4+1)),OFFSET(Escalation!$K$24,($Y119-1)*(Escalation!$I$22+1)+DX$4-SSSModel!$C$3+1,MAX(0,DX$4-$DZ119-$CA$4+1),1,MIN($DZ119,DX$4-$CA$4+1))),
     IF(SSSModel!$C$4="PV",BZ119*$EA119*(1+SSSModel!$C$2),
     IF(SSSModel!$C$4="FCR",$EC119*SUM(OFFSET($AC119,0,MAX(DX$4-$AC$4-$DZ119+1,0),1,MIN($DZ119,DX$4-$AC$4+1))),0)))),
SUM($AC119:$BZ119)*
     IF(SSSModel!$C$4="RR",OFFSET(Profiles!$K$2,$Z119,MAX(Profiles!$C$2,BZ$4-$W119)),
     IF(SSSModel!$C$4="ECC",$EA119*$EB119*IF(MAX(Escalation!$C$2,BZ$4-$W119)&gt;$DZ119-1,0,OFFSET(Escalation!$K$2,$Y119,MAX(Escalation!$C$2,BZ$4-$W119))),
     IF(SSSModel!$C$4="PV",IF(DX$4=$W119,$EA119*(1+SSSModel!$C$2),0),
     IF(SSSModel!$C$4="FCR",IF(AND(DX$4&gt;=$W119,OFFSET(Profiles!$K$2,$Z119,MAX(Profiles!$C$2,BZ$4-$W119))&gt;0),$EC119,0),0))))))</f>
        <v>0</v>
      </c>
      <c r="DY119" s="82">
        <f ca="1">IF($Y119=0,0,OFFSET(Escalation!$B$2,$Y119,0))</f>
        <v>0</v>
      </c>
      <c r="DZ119" s="80">
        <f ca="1">IF($Z119=0,0,COUNTIF(OFFSET(Profiles!$K$2,$Z119,0,1,50),"&gt;0"))</f>
        <v>0</v>
      </c>
      <c r="EA119" s="137">
        <f ca="1">IF($Z119=0,0,SUMPRODUCT(Profiles!$C$20:$BH$20,OFFSET(Profiles!$C$2,$Z119,0,1,Profiles!$B$1)))</f>
        <v>0</v>
      </c>
      <c r="EB119" s="24">
        <f>IF($Z119=0,0,((1-(1+DY119)/(1+SSSModel!$C$2))/(1-((1+DY119)/(1+SSSModel!$C$2))^DZ119))*(1+SSSModel!$C$2))</f>
        <v>0</v>
      </c>
      <c r="EC119" s="24">
        <f>IF($Z119=0,0,-PMT(SSSModel!$C$2,DZ119,EA119))</f>
        <v>0</v>
      </c>
    </row>
    <row r="120" spans="3:133" x14ac:dyDescent="0.35">
      <c r="C120" s="18">
        <f t="shared" si="12"/>
        <v>12</v>
      </c>
      <c r="D120" s="18">
        <f t="shared" si="13"/>
        <v>6</v>
      </c>
      <c r="E120" s="18">
        <f t="shared" ca="1" si="16"/>
        <v>0</v>
      </c>
      <c r="G120" s="25" t="str">
        <f ca="1">IF($E120=0,"",OFFSET(Resources!B$26,$E120,0))</f>
        <v/>
      </c>
      <c r="H120" s="25" t="str">
        <f ca="1">IF($E120=0,"",OFFSET(Resources!C$26,$E120,0))</f>
        <v/>
      </c>
      <c r="I120" s="25" t="str">
        <f ca="1">IF($E120=0,"",OFFSET(Resources!$E$26,$E120,0))</f>
        <v/>
      </c>
      <c r="J120" s="16">
        <v>1</v>
      </c>
      <c r="K120" s="16" t="s">
        <v>150</v>
      </c>
      <c r="L120" s="25" t="str">
        <f ca="1">OFFSET(Resources!$CG$24,0,$C120-1)</f>
        <v>Variable O&amp;M</v>
      </c>
      <c r="M120" s="25" t="str">
        <f ca="1">OFFSET(Resources!$CG$25,0,$C120-1)</f>
        <v>O&amp;M</v>
      </c>
      <c r="N120" s="1">
        <v>1</v>
      </c>
      <c r="O120" s="7">
        <f ca="1">IF($E120=0,0,OFFSET(Resources!$CG$26,$E120,$C120-1))</f>
        <v>0</v>
      </c>
      <c r="P120" s="25" t="str">
        <f ca="1">OFFSET(Resources!$CG$26,0,$C120-1)</f>
        <v>$/Yr</v>
      </c>
      <c r="Q120" s="18">
        <f ca="1">IF($E120=0,0,OFFSET(GenAlts!$W$4,$E120,$D120-1))</f>
        <v>0</v>
      </c>
      <c r="R120" s="1">
        <v>1</v>
      </c>
      <c r="S120" t="str">
        <f ca="1">IF($E120=0,"",OFFSET(Resources!$R$26,$E120,0))</f>
        <v/>
      </c>
      <c r="T120" s="13"/>
      <c r="U120" s="25">
        <f ca="1">IF($E120=0,0,OFFSET(Resources!$AB$26,$E120,($C120-1)*Resources!$CI$20))</f>
        <v>0</v>
      </c>
      <c r="V120" s="1"/>
      <c r="W120">
        <f t="shared" ca="1" si="15"/>
        <v>0</v>
      </c>
      <c r="X120">
        <f>IF(T120="",0,MATCH(T120,Profiles!$A$3:$A$22,0))</f>
        <v>0</v>
      </c>
      <c r="Y120" s="10">
        <f ca="1">IF(U120=0,0,MATCH(U120,Escalation!$A$3:$A$18,0))</f>
        <v>0</v>
      </c>
      <c r="Z120">
        <f>IF(V120="",0,MATCH(V120,Profiles!$A$3:$A$22,0))</f>
        <v>0</v>
      </c>
      <c r="AA120" s="8"/>
      <c r="AB120" s="8">
        <v>0</v>
      </c>
      <c r="AC120" s="72">
        <f ca="1">IF(OR(AC$4&lt;$Q120,AC$4&gt;$Q120+IF($S120="",1000,$S120)-1),0,IF(MOD(AC$4-$Q120,IF($R120="",1000,$R120))=0,$O120,0))*IF($Y120&gt;0,(1+INDEX(Escalation!$B$3:$B$18,$Y120,0))^(AC$4-SSSModel!$C$5),1)*IF($X120=0,1,OFFSET(Profiles!$K$2,$X120,MAX(Profiles!$C$2,AC$4-$Q120)))*IF($AA120=1,(1+SSSModel!#REF!),1)</f>
        <v>0</v>
      </c>
      <c r="AD120" s="72">
        <f ca="1">IF(OR(AD$4&lt;$Q120,AD$4&gt;$Q120+IF($S120="",1000,$S120)-1),0,IF(MOD(AD$4-$Q120,IF($R120="",1000,$R120))=0,$O120,0))*IF($Y120&gt;0,(1+INDEX(Escalation!$B$3:$B$18,$Y120,0))^(AD$4-SSSModel!$C$5),1)*IF($X120=0,1,OFFSET(Profiles!$K$2,$X120,MAX(Profiles!$C$2,AD$4-$Q120)))*IF($AA120=1,(1+SSSModel!#REF!),1)</f>
        <v>0</v>
      </c>
      <c r="AE120" s="72">
        <f ca="1">IF(OR(AE$4&lt;$Q120,AE$4&gt;$Q120+IF($S120="",1000,$S120)-1),0,IF(MOD(AE$4-$Q120,IF($R120="",1000,$R120))=0,$O120,0))*IF($Y120&gt;0,(1+INDEX(Escalation!$B$3:$B$18,$Y120,0))^(AE$4-SSSModel!$C$5),1)*IF($X120=0,1,OFFSET(Profiles!$K$2,$X120,MAX(Profiles!$C$2,AE$4-$Q120)))*IF($AA120=1,(1+SSSModel!#REF!),1)</f>
        <v>0</v>
      </c>
      <c r="AF120" s="72">
        <f ca="1">IF(OR(AF$4&lt;$Q120,AF$4&gt;$Q120+IF($S120="",1000,$S120)-1),0,IF(MOD(AF$4-$Q120,IF($R120="",1000,$R120))=0,$O120,0))*IF($Y120&gt;0,(1+INDEX(Escalation!$B$3:$B$18,$Y120,0))^(AF$4-SSSModel!$C$5),1)*IF($X120=0,1,OFFSET(Profiles!$K$2,$X120,MAX(Profiles!$C$2,AF$4-$Q120)))*IF($AA120=1,(1+SSSModel!#REF!),1)</f>
        <v>0</v>
      </c>
      <c r="AG120" s="72">
        <f ca="1">IF(OR(AG$4&lt;$Q120,AG$4&gt;$Q120+IF($S120="",1000,$S120)-1),0,IF(MOD(AG$4-$Q120,IF($R120="",1000,$R120))=0,$O120,0))*IF($Y120&gt;0,(1+INDEX(Escalation!$B$3:$B$18,$Y120,0))^(AG$4-SSSModel!$C$5),1)*IF($X120=0,1,OFFSET(Profiles!$K$2,$X120,MAX(Profiles!$C$2,AG$4-$Q120)))*IF($AA120=1,(1+SSSModel!#REF!),1)</f>
        <v>0</v>
      </c>
      <c r="AH120" s="72">
        <f ca="1">IF(OR(AH$4&lt;$Q120,AH$4&gt;$Q120+IF($S120="",1000,$S120)-1),0,IF(MOD(AH$4-$Q120,IF($R120="",1000,$R120))=0,$O120,0))*IF($Y120&gt;0,(1+INDEX(Escalation!$B$3:$B$18,$Y120,0))^(AH$4-SSSModel!$C$5),1)*IF($X120=0,1,OFFSET(Profiles!$K$2,$X120,MAX(Profiles!$C$2,AH$4-$Q120)))*IF($AA120=1,(1+SSSModel!#REF!),1)</f>
        <v>0</v>
      </c>
      <c r="AI120" s="72">
        <f ca="1">IF(OR(AI$4&lt;$Q120,AI$4&gt;$Q120+IF($S120="",1000,$S120)-1),0,IF(MOD(AI$4-$Q120,IF($R120="",1000,$R120))=0,$O120,0))*IF($Y120&gt;0,(1+INDEX(Escalation!$B$3:$B$18,$Y120,0))^(AI$4-SSSModel!$C$5),1)*IF($X120=0,1,OFFSET(Profiles!$K$2,$X120,MAX(Profiles!$C$2,AI$4-$Q120)))*IF($AA120=1,(1+SSSModel!#REF!),1)</f>
        <v>0</v>
      </c>
      <c r="AJ120" s="72">
        <f ca="1">IF(OR(AJ$4&lt;$Q120,AJ$4&gt;$Q120+IF($S120="",1000,$S120)-1),0,IF(MOD(AJ$4-$Q120,IF($R120="",1000,$R120))=0,$O120,0))*IF($Y120&gt;0,(1+INDEX(Escalation!$B$3:$B$18,$Y120,0))^(AJ$4-SSSModel!$C$5),1)*IF($X120=0,1,OFFSET(Profiles!$K$2,$X120,MAX(Profiles!$C$2,AJ$4-$Q120)))*IF($AA120=1,(1+SSSModel!#REF!),1)</f>
        <v>0</v>
      </c>
      <c r="AK120" s="72">
        <f ca="1">IF(OR(AK$4&lt;$Q120,AK$4&gt;$Q120+IF($S120="",1000,$S120)-1),0,IF(MOD(AK$4-$Q120,IF($R120="",1000,$R120))=0,$O120,0))*IF($Y120&gt;0,(1+INDEX(Escalation!$B$3:$B$18,$Y120,0))^(AK$4-SSSModel!$C$5),1)*IF($X120=0,1,OFFSET(Profiles!$K$2,$X120,MAX(Profiles!$C$2,AK$4-$Q120)))*IF($AA120=1,(1+SSSModel!#REF!),1)</f>
        <v>0</v>
      </c>
      <c r="AL120" s="72">
        <f ca="1">IF(OR(AL$4&lt;$Q120,AL$4&gt;$Q120+IF($S120="",1000,$S120)-1),0,IF(MOD(AL$4-$Q120,IF($R120="",1000,$R120))=0,$O120,0))*IF($Y120&gt;0,(1+INDEX(Escalation!$B$3:$B$18,$Y120,0))^(AL$4-SSSModel!$C$5),1)*IF($X120=0,1,OFFSET(Profiles!$K$2,$X120,MAX(Profiles!$C$2,AL$4-$Q120)))*IF($AA120=1,(1+SSSModel!#REF!),1)</f>
        <v>0</v>
      </c>
      <c r="AM120" s="72">
        <f ca="1">IF(OR(AM$4&lt;$Q120,AM$4&gt;$Q120+IF($S120="",1000,$S120)-1),0,IF(MOD(AM$4-$Q120,IF($R120="",1000,$R120))=0,$O120,0))*IF($Y120&gt;0,(1+INDEX(Escalation!$B$3:$B$18,$Y120,0))^(AM$4-SSSModel!$C$5),1)*IF($X120=0,1,OFFSET(Profiles!$K$2,$X120,MAX(Profiles!$C$2,AM$4-$Q120)))*IF($AA120=1,(1+SSSModel!#REF!),1)</f>
        <v>0</v>
      </c>
      <c r="AN120" s="72">
        <f ca="1">IF(OR(AN$4&lt;$Q120,AN$4&gt;$Q120+IF($S120="",1000,$S120)-1),0,IF(MOD(AN$4-$Q120,IF($R120="",1000,$R120))=0,$O120,0))*IF($Y120&gt;0,(1+INDEX(Escalation!$B$3:$B$18,$Y120,0))^(AN$4-SSSModel!$C$5),1)*IF($X120=0,1,OFFSET(Profiles!$K$2,$X120,MAX(Profiles!$C$2,AN$4-$Q120)))*IF($AA120=1,(1+SSSModel!#REF!),1)</f>
        <v>0</v>
      </c>
      <c r="AO120" s="72">
        <f ca="1">IF(OR(AO$4&lt;$Q120,AO$4&gt;$Q120+IF($S120="",1000,$S120)-1),0,IF(MOD(AO$4-$Q120,IF($R120="",1000,$R120))=0,$O120,0))*IF($Y120&gt;0,(1+INDEX(Escalation!$B$3:$B$18,$Y120,0))^(AO$4-SSSModel!$C$5),1)*IF($X120=0,1,OFFSET(Profiles!$K$2,$X120,MAX(Profiles!$C$2,AO$4-$Q120)))*IF($AA120=1,(1+SSSModel!#REF!),1)</f>
        <v>0</v>
      </c>
      <c r="AP120" s="72">
        <f ca="1">IF(OR(AP$4&lt;$Q120,AP$4&gt;$Q120+IF($S120="",1000,$S120)-1),0,IF(MOD(AP$4-$Q120,IF($R120="",1000,$R120))=0,$O120,0))*IF($Y120&gt;0,(1+INDEX(Escalation!$B$3:$B$18,$Y120,0))^(AP$4-SSSModel!$C$5),1)*IF($X120=0,1,OFFSET(Profiles!$K$2,$X120,MAX(Profiles!$C$2,AP$4-$Q120)))*IF($AA120=1,(1+SSSModel!#REF!),1)</f>
        <v>0</v>
      </c>
      <c r="AQ120" s="72">
        <f ca="1">IF(OR(AQ$4&lt;$Q120,AQ$4&gt;$Q120+IF($S120="",1000,$S120)-1),0,IF(MOD(AQ$4-$Q120,IF($R120="",1000,$R120))=0,$O120,0))*IF($Y120&gt;0,(1+INDEX(Escalation!$B$3:$B$18,$Y120,0))^(AQ$4-SSSModel!$C$5),1)*IF($X120=0,1,OFFSET(Profiles!$K$2,$X120,MAX(Profiles!$C$2,AQ$4-$Q120)))*IF($AA120=1,(1+SSSModel!#REF!),1)</f>
        <v>0</v>
      </c>
      <c r="AR120" s="72">
        <f ca="1">IF(OR(AR$4&lt;$Q120,AR$4&gt;$Q120+IF($S120="",1000,$S120)-1),0,IF(MOD(AR$4-$Q120,IF($R120="",1000,$R120))=0,$O120,0))*IF($Y120&gt;0,(1+INDEX(Escalation!$B$3:$B$18,$Y120,0))^(AR$4-SSSModel!$C$5),1)*IF($X120=0,1,OFFSET(Profiles!$K$2,$X120,MAX(Profiles!$C$2,AR$4-$Q120)))*IF($AA120=1,(1+SSSModel!#REF!),1)</f>
        <v>0</v>
      </c>
      <c r="AS120" s="72">
        <f ca="1">IF(OR(AS$4&lt;$Q120,AS$4&gt;$Q120+IF($S120="",1000,$S120)-1),0,IF(MOD(AS$4-$Q120,IF($R120="",1000,$R120))=0,$O120,0))*IF($Y120&gt;0,(1+INDEX(Escalation!$B$3:$B$18,$Y120,0))^(AS$4-SSSModel!$C$5),1)*IF($X120=0,1,OFFSET(Profiles!$K$2,$X120,MAX(Profiles!$C$2,AS$4-$Q120)))*IF($AA120=1,(1+SSSModel!#REF!),1)</f>
        <v>0</v>
      </c>
      <c r="AT120" s="72">
        <f ca="1">IF(OR(AT$4&lt;$Q120,AT$4&gt;$Q120+IF($S120="",1000,$S120)-1),0,IF(MOD(AT$4-$Q120,IF($R120="",1000,$R120))=0,$O120,0))*IF($Y120&gt;0,(1+INDEX(Escalation!$B$3:$B$18,$Y120,0))^(AT$4-SSSModel!$C$5),1)*IF($X120=0,1,OFFSET(Profiles!$K$2,$X120,MAX(Profiles!$C$2,AT$4-$Q120)))*IF($AA120=1,(1+SSSModel!#REF!),1)</f>
        <v>0</v>
      </c>
      <c r="AU120" s="72">
        <f ca="1">IF(OR(AU$4&lt;$Q120,AU$4&gt;$Q120+IF($S120="",1000,$S120)-1),0,IF(MOD(AU$4-$Q120,IF($R120="",1000,$R120))=0,$O120,0))*IF($Y120&gt;0,(1+INDEX(Escalation!$B$3:$B$18,$Y120,0))^(AU$4-SSSModel!$C$5),1)*IF($X120=0,1,OFFSET(Profiles!$K$2,$X120,MAX(Profiles!$C$2,AU$4-$Q120)))*IF($AA120=1,(1+SSSModel!#REF!),1)</f>
        <v>0</v>
      </c>
      <c r="AV120" s="72">
        <f ca="1">IF(OR(AV$4&lt;$Q120,AV$4&gt;$Q120+IF($S120="",1000,$S120)-1),0,IF(MOD(AV$4-$Q120,IF($R120="",1000,$R120))=0,$O120,0))*IF($Y120&gt;0,(1+INDEX(Escalation!$B$3:$B$18,$Y120,0))^(AV$4-SSSModel!$C$5),1)*IF($X120=0,1,OFFSET(Profiles!$K$2,$X120,MAX(Profiles!$C$2,AV$4-$Q120)))*IF($AA120=1,(1+SSSModel!#REF!),1)</f>
        <v>0</v>
      </c>
      <c r="AW120" s="72">
        <f ca="1">IF(OR(AW$4&lt;$Q120,AW$4&gt;$Q120+IF($S120="",1000,$S120)-1),0,IF(MOD(AW$4-$Q120,IF($R120="",1000,$R120))=0,$O120,0))*IF($Y120&gt;0,(1+INDEX(Escalation!$B$3:$B$18,$Y120,0))^(AW$4-SSSModel!$C$5),1)*IF($X120=0,1,OFFSET(Profiles!$K$2,$X120,MAX(Profiles!$C$2,AW$4-$Q120)))*IF($AA120=1,(1+SSSModel!#REF!),1)</f>
        <v>0</v>
      </c>
      <c r="AX120" s="72">
        <f ca="1">IF(OR(AX$4&lt;$Q120,AX$4&gt;$Q120+IF($S120="",1000,$S120)-1),0,IF(MOD(AX$4-$Q120,IF($R120="",1000,$R120))=0,$O120,0))*IF($Y120&gt;0,(1+INDEX(Escalation!$B$3:$B$18,$Y120,0))^(AX$4-SSSModel!$C$5),1)*IF($X120=0,1,OFFSET(Profiles!$K$2,$X120,MAX(Profiles!$C$2,AX$4-$Q120)))*IF($AA120=1,(1+SSSModel!#REF!),1)</f>
        <v>0</v>
      </c>
      <c r="AY120" s="72">
        <f ca="1">IF(OR(AY$4&lt;$Q120,AY$4&gt;$Q120+IF($S120="",1000,$S120)-1),0,IF(MOD(AY$4-$Q120,IF($R120="",1000,$R120))=0,$O120,0))*IF($Y120&gt;0,(1+INDEX(Escalation!$B$3:$B$18,$Y120,0))^(AY$4-SSSModel!$C$5),1)*IF($X120=0,1,OFFSET(Profiles!$K$2,$X120,MAX(Profiles!$C$2,AY$4-$Q120)))*IF($AA120=1,(1+SSSModel!#REF!),1)</f>
        <v>0</v>
      </c>
      <c r="AZ120" s="72">
        <f ca="1">IF(OR(AZ$4&lt;$Q120,AZ$4&gt;$Q120+IF($S120="",1000,$S120)-1),0,IF(MOD(AZ$4-$Q120,IF($R120="",1000,$R120))=0,$O120,0))*IF($Y120&gt;0,(1+INDEX(Escalation!$B$3:$B$18,$Y120,0))^(AZ$4-SSSModel!$C$5),1)*IF($X120=0,1,OFFSET(Profiles!$K$2,$X120,MAX(Profiles!$C$2,AZ$4-$Q120)))*IF($AA120=1,(1+SSSModel!#REF!),1)</f>
        <v>0</v>
      </c>
      <c r="BA120" s="72">
        <f ca="1">IF(OR(BA$4&lt;$Q120,BA$4&gt;$Q120+IF($S120="",1000,$S120)-1),0,IF(MOD(BA$4-$Q120,IF($R120="",1000,$R120))=0,$O120,0))*IF($Y120&gt;0,(1+INDEX(Escalation!$B$3:$B$18,$Y120,0))^(BA$4-SSSModel!$C$5),1)*IF($X120=0,1,OFFSET(Profiles!$K$2,$X120,MAX(Profiles!$C$2,BA$4-$Q120)))*IF($AA120=1,(1+SSSModel!#REF!),1)</f>
        <v>0</v>
      </c>
      <c r="BB120" s="72">
        <f ca="1">IF(OR(BB$4&lt;$Q120,BB$4&gt;$Q120+IF($S120="",1000,$S120)-1),0,IF(MOD(BB$4-$Q120,IF($R120="",1000,$R120))=0,$O120,0))*IF($Y120&gt;0,(1+INDEX(Escalation!$B$3:$B$18,$Y120,0))^(BB$4-SSSModel!$C$5),1)*IF($X120=0,1,OFFSET(Profiles!$K$2,$X120,MAX(Profiles!$C$2,BB$4-$Q120)))*IF($AA120=1,(1+SSSModel!#REF!),1)</f>
        <v>0</v>
      </c>
      <c r="BC120" s="72">
        <f ca="1">IF(OR(BC$4&lt;$Q120,BC$4&gt;$Q120+IF($S120="",1000,$S120)-1),0,IF(MOD(BC$4-$Q120,IF($R120="",1000,$R120))=0,$O120,0))*IF($Y120&gt;0,(1+INDEX(Escalation!$B$3:$B$18,$Y120,0))^(BC$4-SSSModel!$C$5),1)*IF($X120=0,1,OFFSET(Profiles!$K$2,$X120,MAX(Profiles!$C$2,BC$4-$Q120)))*IF($AA120=1,(1+SSSModel!#REF!),1)</f>
        <v>0</v>
      </c>
      <c r="BD120" s="72">
        <f ca="1">IF(OR(BD$4&lt;$Q120,BD$4&gt;$Q120+IF($S120="",1000,$S120)-1),0,IF(MOD(BD$4-$Q120,IF($R120="",1000,$R120))=0,$O120,0))*IF($Y120&gt;0,(1+INDEX(Escalation!$B$3:$B$18,$Y120,0))^(BD$4-SSSModel!$C$5),1)*IF($X120=0,1,OFFSET(Profiles!$K$2,$X120,MAX(Profiles!$C$2,BD$4-$Q120)))*IF($AA120=1,(1+SSSModel!#REF!),1)</f>
        <v>0</v>
      </c>
      <c r="BE120" s="72">
        <f ca="1">IF(OR(BE$4&lt;$Q120,BE$4&gt;$Q120+IF($S120="",1000,$S120)-1),0,IF(MOD(BE$4-$Q120,IF($R120="",1000,$R120))=0,$O120,0))*IF($Y120&gt;0,(1+INDEX(Escalation!$B$3:$B$18,$Y120,0))^(BE$4-SSSModel!$C$5),1)*IF($X120=0,1,OFFSET(Profiles!$K$2,$X120,MAX(Profiles!$C$2,BE$4-$Q120)))*IF($AA120=1,(1+SSSModel!#REF!),1)</f>
        <v>0</v>
      </c>
      <c r="BF120" s="72">
        <f ca="1">IF(OR(BF$4&lt;$Q120,BF$4&gt;$Q120+IF($S120="",1000,$S120)-1),0,IF(MOD(BF$4-$Q120,IF($R120="",1000,$R120))=0,$O120,0))*IF($Y120&gt;0,(1+INDEX(Escalation!$B$3:$B$18,$Y120,0))^(BF$4-SSSModel!$C$5),1)*IF($X120=0,1,OFFSET(Profiles!$K$2,$X120,MAX(Profiles!$C$2,BF$4-$Q120)))*IF($AA120=1,(1+SSSModel!#REF!),1)</f>
        <v>0</v>
      </c>
      <c r="BG120" s="72">
        <f ca="1">IF(OR(BG$4&lt;$Q120,BG$4&gt;$Q120+IF($S120="",1000,$S120)-1),0,IF(MOD(BG$4-$Q120,IF($R120="",1000,$R120))=0,$O120,0))*IF($Y120&gt;0,(1+INDEX(Escalation!$B$3:$B$18,$Y120,0))^(BG$4-SSSModel!$C$5),1)*IF($X120=0,1,OFFSET(Profiles!$K$2,$X120,MAX(Profiles!$C$2,BG$4-$Q120)))*IF($AA120=1,(1+SSSModel!#REF!),1)</f>
        <v>0</v>
      </c>
      <c r="BH120" s="72">
        <f ca="1">IF(OR(BH$4&lt;$Q120,BH$4&gt;$Q120+IF($S120="",1000,$S120)-1),0,IF(MOD(BH$4-$Q120,IF($R120="",1000,$R120))=0,$O120,0))*IF($Y120&gt;0,(1+INDEX(Escalation!$B$3:$B$18,$Y120,0))^(BH$4-SSSModel!$C$5),1)*IF($X120=0,1,OFFSET(Profiles!$K$2,$X120,MAX(Profiles!$C$2,BH$4-$Q120)))*IF($AA120=1,(1+SSSModel!#REF!),1)</f>
        <v>0</v>
      </c>
      <c r="BI120" s="72">
        <f ca="1">IF(OR(BI$4&lt;$Q120,BI$4&gt;$Q120+IF($S120="",1000,$S120)-1),0,IF(MOD(BI$4-$Q120,IF($R120="",1000,$R120))=0,$O120,0))*IF($Y120&gt;0,(1+INDEX(Escalation!$B$3:$B$18,$Y120,0))^(BI$4-SSSModel!$C$5),1)*IF($X120=0,1,OFFSET(Profiles!$K$2,$X120,MAX(Profiles!$C$2,BI$4-$Q120)))*IF($AA120=1,(1+SSSModel!#REF!),1)</f>
        <v>0</v>
      </c>
      <c r="BJ120" s="72">
        <f ca="1">IF(OR(BJ$4&lt;$Q120,BJ$4&gt;$Q120+IF($S120="",1000,$S120)-1),0,IF(MOD(BJ$4-$Q120,IF($R120="",1000,$R120))=0,$O120,0))*IF($Y120&gt;0,(1+INDEX(Escalation!$B$3:$B$18,$Y120,0))^(BJ$4-SSSModel!$C$5),1)*IF($X120=0,1,OFFSET(Profiles!$K$2,$X120,MAX(Profiles!$C$2,BJ$4-$Q120)))*IF($AA120=1,(1+SSSModel!#REF!),1)</f>
        <v>0</v>
      </c>
      <c r="BK120" s="72">
        <f ca="1">IF(OR(BK$4&lt;$Q120,BK$4&gt;$Q120+IF($S120="",1000,$S120)-1),0,IF(MOD(BK$4-$Q120,IF($R120="",1000,$R120))=0,$O120,0))*IF($Y120&gt;0,(1+INDEX(Escalation!$B$3:$B$18,$Y120,0))^(BK$4-SSSModel!$C$5),1)*IF($X120=0,1,OFFSET(Profiles!$K$2,$X120,MAX(Profiles!$C$2,BK$4-$Q120)))*IF($AA120=1,(1+SSSModel!#REF!),1)</f>
        <v>0</v>
      </c>
      <c r="BL120" s="72">
        <f ca="1">IF(OR(BL$4&lt;$Q120,BL$4&gt;$Q120+IF($S120="",1000,$S120)-1),0,IF(MOD(BL$4-$Q120,IF($R120="",1000,$R120))=0,$O120,0))*IF($Y120&gt;0,(1+INDEX(Escalation!$B$3:$B$18,$Y120,0))^(BL$4-SSSModel!$C$5),1)*IF($X120=0,1,OFFSET(Profiles!$K$2,$X120,MAX(Profiles!$C$2,BL$4-$Q120)))*IF($AA120=1,(1+SSSModel!#REF!),1)</f>
        <v>0</v>
      </c>
      <c r="BM120" s="72">
        <f ca="1">IF(OR(BM$4&lt;$Q120,BM$4&gt;$Q120+IF($S120="",1000,$S120)-1),0,IF(MOD(BM$4-$Q120,IF($R120="",1000,$R120))=0,$O120,0))*IF($Y120&gt;0,(1+INDEX(Escalation!$B$3:$B$18,$Y120,0))^(BM$4-SSSModel!$C$5),1)*IF($X120=0,1,OFFSET(Profiles!$K$2,$X120,MAX(Profiles!$C$2,BM$4-$Q120)))*IF($AA120=1,(1+SSSModel!#REF!),1)</f>
        <v>0</v>
      </c>
      <c r="BN120" s="72">
        <f ca="1">IF(OR(BN$4&lt;$Q120,BN$4&gt;$Q120+IF($S120="",1000,$S120)-1),0,IF(MOD(BN$4-$Q120,IF($R120="",1000,$R120))=0,$O120,0))*IF($Y120&gt;0,(1+INDEX(Escalation!$B$3:$B$18,$Y120,0))^(BN$4-SSSModel!$C$5),1)*IF($X120=0,1,OFFSET(Profiles!$K$2,$X120,MAX(Profiles!$C$2,BN$4-$Q120)))*IF($AA120=1,(1+SSSModel!#REF!),1)</f>
        <v>0</v>
      </c>
      <c r="BO120" s="72">
        <f ca="1">IF(OR(BO$4&lt;$Q120,BO$4&gt;$Q120+IF($S120="",1000,$S120)-1),0,IF(MOD(BO$4-$Q120,IF($R120="",1000,$R120))=0,$O120,0))*IF($Y120&gt;0,(1+INDEX(Escalation!$B$3:$B$18,$Y120,0))^(BO$4-SSSModel!$C$5),1)*IF($X120=0,1,OFFSET(Profiles!$K$2,$X120,MAX(Profiles!$C$2,BO$4-$Q120)))*IF($AA120=1,(1+SSSModel!#REF!),1)</f>
        <v>0</v>
      </c>
      <c r="BP120" s="72">
        <f ca="1">IF(OR(BP$4&lt;$Q120,BP$4&gt;$Q120+IF($S120="",1000,$S120)-1),0,IF(MOD(BP$4-$Q120,IF($R120="",1000,$R120))=0,$O120,0))*IF($Y120&gt;0,(1+INDEX(Escalation!$B$3:$B$18,$Y120,0))^(BP$4-SSSModel!$C$5),1)*IF($X120=0,1,OFFSET(Profiles!$K$2,$X120,MAX(Profiles!$C$2,BP$4-$Q120)))*IF($AA120=1,(1+SSSModel!#REF!),1)</f>
        <v>0</v>
      </c>
      <c r="BQ120" s="72">
        <f ca="1">IF(OR(BQ$4&lt;$Q120,BQ$4&gt;$Q120+IF($S120="",1000,$S120)-1),0,IF(MOD(BQ$4-$Q120,IF($R120="",1000,$R120))=0,$O120,0))*IF($Y120&gt;0,(1+INDEX(Escalation!$B$3:$B$18,$Y120,0))^(BQ$4-SSSModel!$C$5),1)*IF($X120=0,1,OFFSET(Profiles!$K$2,$X120,MAX(Profiles!$C$2,BQ$4-$Q120)))*IF($AA120=1,(1+SSSModel!#REF!),1)</f>
        <v>0</v>
      </c>
      <c r="BR120" s="72">
        <f ca="1">IF(OR(BR$4&lt;$Q120,BR$4&gt;$Q120+IF($S120="",1000,$S120)-1),0,IF(MOD(BR$4-$Q120,IF($R120="",1000,$R120))=0,$O120,0))*IF($Y120&gt;0,(1+INDEX(Escalation!$B$3:$B$18,$Y120,0))^(BR$4-SSSModel!$C$5),1)*IF($X120=0,1,OFFSET(Profiles!$K$2,$X120,MAX(Profiles!$C$2,BR$4-$Q120)))*IF($AA120=1,(1+SSSModel!#REF!),1)</f>
        <v>0</v>
      </c>
      <c r="BS120" s="72">
        <f ca="1">IF(OR(BS$4&lt;$Q120,BS$4&gt;$Q120+IF($S120="",1000,$S120)-1),0,IF(MOD(BS$4-$Q120,IF($R120="",1000,$R120))=0,$O120,0))*IF($Y120&gt;0,(1+INDEX(Escalation!$B$3:$B$18,$Y120,0))^(BS$4-SSSModel!$C$5),1)*IF($X120=0,1,OFFSET(Profiles!$K$2,$X120,MAX(Profiles!$C$2,BS$4-$Q120)))*IF($AA120=1,(1+SSSModel!#REF!),1)</f>
        <v>0</v>
      </c>
      <c r="BT120" s="72">
        <f ca="1">IF(OR(BT$4&lt;$Q120,BT$4&gt;$Q120+IF($S120="",1000,$S120)-1),0,IF(MOD(BT$4-$Q120,IF($R120="",1000,$R120))=0,$O120,0))*IF($Y120&gt;0,(1+INDEX(Escalation!$B$3:$B$18,$Y120,0))^(BT$4-SSSModel!$C$5),1)*IF($X120=0,1,OFFSET(Profiles!$K$2,$X120,MAX(Profiles!$C$2,BT$4-$Q120)))*IF($AA120=1,(1+SSSModel!#REF!),1)</f>
        <v>0</v>
      </c>
      <c r="BU120" s="72">
        <f ca="1">IF(OR(BU$4&lt;$Q120,BU$4&gt;$Q120+IF($S120="",1000,$S120)-1),0,IF(MOD(BU$4-$Q120,IF($R120="",1000,$R120))=0,$O120,0))*IF($Y120&gt;0,(1+INDEX(Escalation!$B$3:$B$18,$Y120,0))^(BU$4-SSSModel!$C$5),1)*IF($X120=0,1,OFFSET(Profiles!$K$2,$X120,MAX(Profiles!$C$2,BU$4-$Q120)))*IF($AA120=1,(1+SSSModel!#REF!),1)</f>
        <v>0</v>
      </c>
      <c r="BV120" s="72">
        <f ca="1">IF(OR(BV$4&lt;$Q120,BV$4&gt;$Q120+IF($S120="",1000,$S120)-1),0,IF(MOD(BV$4-$Q120,IF($R120="",1000,$R120))=0,$O120,0))*IF($Y120&gt;0,(1+INDEX(Escalation!$B$3:$B$18,$Y120,0))^(BV$4-SSSModel!$C$5),1)*IF($X120=0,1,OFFSET(Profiles!$K$2,$X120,MAX(Profiles!$C$2,BV$4-$Q120)))*IF($AA120=1,(1+SSSModel!#REF!),1)</f>
        <v>0</v>
      </c>
      <c r="BW120" s="72">
        <f ca="1">IF(OR(BW$4&lt;$Q120,BW$4&gt;$Q120+IF($S120="",1000,$S120)-1),0,IF(MOD(BW$4-$Q120,IF($R120="",1000,$R120))=0,$O120,0))*IF($Y120&gt;0,(1+INDEX(Escalation!$B$3:$B$18,$Y120,0))^(BW$4-SSSModel!$C$5),1)*IF($X120=0,1,OFFSET(Profiles!$K$2,$X120,MAX(Profiles!$C$2,BW$4-$Q120)))*IF($AA120=1,(1+SSSModel!#REF!),1)</f>
        <v>0</v>
      </c>
      <c r="BX120" s="72">
        <f ca="1">IF(OR(BX$4&lt;$Q120,BX$4&gt;$Q120+IF($S120="",1000,$S120)-1),0,IF(MOD(BX$4-$Q120,IF($R120="",1000,$R120))=0,$O120,0))*IF($Y120&gt;0,(1+INDEX(Escalation!$B$3:$B$18,$Y120,0))^(BX$4-SSSModel!$C$5),1)*IF($X120=0,1,OFFSET(Profiles!$K$2,$X120,MAX(Profiles!$C$2,BX$4-$Q120)))*IF($AA120=1,(1+SSSModel!#REF!),1)</f>
        <v>0</v>
      </c>
      <c r="BY120" s="72">
        <f ca="1">IF(OR(BY$4&lt;$Q120,BY$4&gt;$Q120+IF($S120="",1000,$S120)-1),0,IF(MOD(BY$4-$Q120,IF($R120="",1000,$R120))=0,$O120,0))*IF($Y120&gt;0,(1+INDEX(Escalation!$B$3:$B$18,$Y120,0))^(BY$4-SSSModel!$C$5),1)*IF($X120=0,1,OFFSET(Profiles!$K$2,$X120,MAX(Profiles!$C$2,BY$4-$Q120)))*IF($AA120=1,(1+SSSModel!#REF!),1)</f>
        <v>0</v>
      </c>
      <c r="BZ120" s="72">
        <f ca="1">IF(OR(BZ$4&lt;$Q120,BZ$4&gt;$Q120+IF($S120="",1000,$S120)-1),0,IF(MOD(BZ$4-$Q120,IF($R120="",1000,$R120))=0,$O120,0))*IF($Y120&gt;0,(1+INDEX(Escalation!$B$3:$B$18,$Y120,0))^(BZ$4-SSSModel!$C$5),1)*IF($X120=0,1,OFFSET(Profiles!$K$2,$X120,MAX(Profiles!$C$2,BZ$4-$Q120)))*IF($AA120=1,(1+SSSModel!#REF!),1)</f>
        <v>0</v>
      </c>
      <c r="CA120" s="134">
        <f ca="1">IF(OR($Z120=0,SSSModel!$C$4="CF"),AC120,
IF(LEFT($V120,3)="ON_",
     IF(SSSModel!$C$4="RR",SUMPRODUCT(OFFSET($AC120,0,0,1,$CB$2),OFFSET(Profiles!$K$28,($Z120-1)*(Profiles!$I$26+1)+CA$4-SSSModel!$C$3+1,0,1,$CB$2)),
     IF(SSSModel!$C$4="ECC",$EA120*$EB120*SUMPRODUCT(OFFSET($AC120,0,MAX(0,CA$4-$DZ120-$CA$4+1),1,MIN($DZ120,CA$4-$CA$4+1)),OFFSET(Escalation!$K$24,($Y120-1)*(Escalation!$I$22+1)+CA$4-SSSModel!$C$3+1,MAX(0,CA$4-$DZ120-$CA$4+1),1,MIN($DZ120,CA$4-$CA$4+1))),
     IF(SSSModel!$C$4="PV",AC120*$EA120*(1+SSSModel!$C$2),
     IF(SSSModel!$C$4="FCR",$EC120*SUM(OFFSET($AC120,0,MAX(CA$4-$AC$4-$DZ120+1,0),1,MIN($DZ120,CA$4-$AC$4+1))),0)))),
SUM($AC120:$BZ120)*
     IF(SSSModel!$C$4="RR",OFFSET(Profiles!$K$2,$Z120,MAX(Profiles!$C$2,AC$4-$W120)),
     IF(SSSModel!$C$4="ECC",$EA120*$EB120*IF(MAX(Escalation!$C$2,AC$4-$W120)&gt;$DZ120-1,0,OFFSET(Escalation!$K$2,$Y120,MAX(Escalation!$C$2,AC$4-$W120))),
     IF(SSSModel!$C$4="PV",IF(CA$4=$W120,$EA120*(1+SSSModel!$C$2),0),
     IF(SSSModel!$C$4="FCR",IF(AND(CA$4&gt;=$W120,OFFSET(Profiles!$K$2,$Z120,MAX(Profiles!$C$2,AC$4-$W120))&gt;0),$EC120,0),0))))))</f>
        <v>0</v>
      </c>
      <c r="CB120" s="135">
        <f ca="1">IF(OR($Z120=0,SSSModel!$C$4="CF"),AD120,
IF(LEFT($V120,3)="ON_",
     IF(SSSModel!$C$4="RR",SUMPRODUCT(OFFSET($AC120,0,0,1,$CB$2),OFFSET(Profiles!$K$28,($Z120-1)*(Profiles!$I$26+1)+CB$4-SSSModel!$C$3+1,0,1,$CB$2)),
     IF(SSSModel!$C$4="ECC",$EA120*$EB120*SUMPRODUCT(OFFSET($AC120,0,MAX(0,CB$4-$DZ120-$CA$4+1),1,MIN($DZ120,CB$4-$CA$4+1)),OFFSET(Escalation!$K$24,($Y120-1)*(Escalation!$I$22+1)+CB$4-SSSModel!$C$3+1,MAX(0,CB$4-$DZ120-$CA$4+1),1,MIN($DZ120,CB$4-$CA$4+1))),
     IF(SSSModel!$C$4="PV",AD120*$EA120*(1+SSSModel!$C$2),
     IF(SSSModel!$C$4="FCR",$EC120*SUM(OFFSET($AC120,0,MAX(CB$4-$AC$4-$DZ120+1,0),1,MIN($DZ120,CB$4-$AC$4+1))),0)))),
SUM($AC120:$BZ120)*
     IF(SSSModel!$C$4="RR",OFFSET(Profiles!$K$2,$Z120,MAX(Profiles!$C$2,AD$4-$W120)),
     IF(SSSModel!$C$4="ECC",$EA120*$EB120*IF(MAX(Escalation!$C$2,AD$4-$W120)&gt;$DZ120-1,0,OFFSET(Escalation!$K$2,$Y120,MAX(Escalation!$C$2,AD$4-$W120))),
     IF(SSSModel!$C$4="PV",IF(CB$4=$W120,$EA120*(1+SSSModel!$C$2),0),
     IF(SSSModel!$C$4="FCR",IF(AND(CB$4&gt;=$W120,OFFSET(Profiles!$K$2,$Z120,MAX(Profiles!$C$2,AD$4-$W120))&gt;0),$EC120,0),0))))))</f>
        <v>0</v>
      </c>
      <c r="CC120" s="135">
        <f ca="1">IF(OR($Z120=0,SSSModel!$C$4="CF"),AE120,
IF(LEFT($V120,3)="ON_",
     IF(SSSModel!$C$4="RR",SUMPRODUCT(OFFSET($AC120,0,0,1,$CB$2),OFFSET(Profiles!$K$28,($Z120-1)*(Profiles!$I$26+1)+CC$4-SSSModel!$C$3+1,0,1,$CB$2)),
     IF(SSSModel!$C$4="ECC",$EA120*$EB120*SUMPRODUCT(OFFSET($AC120,0,MAX(0,CC$4-$DZ120-$CA$4+1),1,MIN($DZ120,CC$4-$CA$4+1)),OFFSET(Escalation!$K$24,($Y120-1)*(Escalation!$I$22+1)+CC$4-SSSModel!$C$3+1,MAX(0,CC$4-$DZ120-$CA$4+1),1,MIN($DZ120,CC$4-$CA$4+1))),
     IF(SSSModel!$C$4="PV",AE120*$EA120*(1+SSSModel!$C$2),
     IF(SSSModel!$C$4="FCR",$EC120*SUM(OFFSET($AC120,0,MAX(CC$4-$AC$4-$DZ120+1,0),1,MIN($DZ120,CC$4-$AC$4+1))),0)))),
SUM($AC120:$BZ120)*
     IF(SSSModel!$C$4="RR",OFFSET(Profiles!$K$2,$Z120,MAX(Profiles!$C$2,AE$4-$W120)),
     IF(SSSModel!$C$4="ECC",$EA120*$EB120*IF(MAX(Escalation!$C$2,AE$4-$W120)&gt;$DZ120-1,0,OFFSET(Escalation!$K$2,$Y120,MAX(Escalation!$C$2,AE$4-$W120))),
     IF(SSSModel!$C$4="PV",IF(CC$4=$W120,$EA120*(1+SSSModel!$C$2),0),
     IF(SSSModel!$C$4="FCR",IF(AND(CC$4&gt;=$W120,OFFSET(Profiles!$K$2,$Z120,MAX(Profiles!$C$2,AE$4-$W120))&gt;0),$EC120,0),0))))))</f>
        <v>0</v>
      </c>
      <c r="CD120" s="135">
        <f ca="1">IF(OR($Z120=0,SSSModel!$C$4="CF"),AF120,
IF(LEFT($V120,3)="ON_",
     IF(SSSModel!$C$4="RR",SUMPRODUCT(OFFSET($AC120,0,0,1,$CB$2),OFFSET(Profiles!$K$28,($Z120-1)*(Profiles!$I$26+1)+CD$4-SSSModel!$C$3+1,0,1,$CB$2)),
     IF(SSSModel!$C$4="ECC",$EA120*$EB120*SUMPRODUCT(OFFSET($AC120,0,MAX(0,CD$4-$DZ120-$CA$4+1),1,MIN($DZ120,CD$4-$CA$4+1)),OFFSET(Escalation!$K$24,($Y120-1)*(Escalation!$I$22+1)+CD$4-SSSModel!$C$3+1,MAX(0,CD$4-$DZ120-$CA$4+1),1,MIN($DZ120,CD$4-$CA$4+1))),
     IF(SSSModel!$C$4="PV",AF120*$EA120*(1+SSSModel!$C$2),
     IF(SSSModel!$C$4="FCR",$EC120*SUM(OFFSET($AC120,0,MAX(CD$4-$AC$4-$DZ120+1,0),1,MIN($DZ120,CD$4-$AC$4+1))),0)))),
SUM($AC120:$BZ120)*
     IF(SSSModel!$C$4="RR",OFFSET(Profiles!$K$2,$Z120,MAX(Profiles!$C$2,AF$4-$W120)),
     IF(SSSModel!$C$4="ECC",$EA120*$EB120*IF(MAX(Escalation!$C$2,AF$4-$W120)&gt;$DZ120-1,0,OFFSET(Escalation!$K$2,$Y120,MAX(Escalation!$C$2,AF$4-$W120))),
     IF(SSSModel!$C$4="PV",IF(CD$4=$W120,$EA120*(1+SSSModel!$C$2),0),
     IF(SSSModel!$C$4="FCR",IF(AND(CD$4&gt;=$W120,OFFSET(Profiles!$K$2,$Z120,MAX(Profiles!$C$2,AF$4-$W120))&gt;0),$EC120,0),0))))))</f>
        <v>0</v>
      </c>
      <c r="CE120" s="135">
        <f ca="1">IF(OR($Z120=0,SSSModel!$C$4="CF"),AG120,
IF(LEFT($V120,3)="ON_",
     IF(SSSModel!$C$4="RR",SUMPRODUCT(OFFSET($AC120,0,0,1,$CB$2),OFFSET(Profiles!$K$28,($Z120-1)*(Profiles!$I$26+1)+CE$4-SSSModel!$C$3+1,0,1,$CB$2)),
     IF(SSSModel!$C$4="ECC",$EA120*$EB120*SUMPRODUCT(OFFSET($AC120,0,MAX(0,CE$4-$DZ120-$CA$4+1),1,MIN($DZ120,CE$4-$CA$4+1)),OFFSET(Escalation!$K$24,($Y120-1)*(Escalation!$I$22+1)+CE$4-SSSModel!$C$3+1,MAX(0,CE$4-$DZ120-$CA$4+1),1,MIN($DZ120,CE$4-$CA$4+1))),
     IF(SSSModel!$C$4="PV",AG120*$EA120*(1+SSSModel!$C$2),
     IF(SSSModel!$C$4="FCR",$EC120*SUM(OFFSET($AC120,0,MAX(CE$4-$AC$4-$DZ120+1,0),1,MIN($DZ120,CE$4-$AC$4+1))),0)))),
SUM($AC120:$BZ120)*
     IF(SSSModel!$C$4="RR",OFFSET(Profiles!$K$2,$Z120,MAX(Profiles!$C$2,AG$4-$W120)),
     IF(SSSModel!$C$4="ECC",$EA120*$EB120*IF(MAX(Escalation!$C$2,AG$4-$W120)&gt;$DZ120-1,0,OFFSET(Escalation!$K$2,$Y120,MAX(Escalation!$C$2,AG$4-$W120))),
     IF(SSSModel!$C$4="PV",IF(CE$4=$W120,$EA120*(1+SSSModel!$C$2),0),
     IF(SSSModel!$C$4="FCR",IF(AND(CE$4&gt;=$W120,OFFSET(Profiles!$K$2,$Z120,MAX(Profiles!$C$2,AG$4-$W120))&gt;0),$EC120,0),0))))))</f>
        <v>0</v>
      </c>
      <c r="CF120" s="135">
        <f ca="1">IF(OR($Z120=0,SSSModel!$C$4="CF"),AH120,
IF(LEFT($V120,3)="ON_",
     IF(SSSModel!$C$4="RR",SUMPRODUCT(OFFSET($AC120,0,0,1,$CB$2),OFFSET(Profiles!$K$28,($Z120-1)*(Profiles!$I$26+1)+CF$4-SSSModel!$C$3+1,0,1,$CB$2)),
     IF(SSSModel!$C$4="ECC",$EA120*$EB120*SUMPRODUCT(OFFSET($AC120,0,MAX(0,CF$4-$DZ120-$CA$4+1),1,MIN($DZ120,CF$4-$CA$4+1)),OFFSET(Escalation!$K$24,($Y120-1)*(Escalation!$I$22+1)+CF$4-SSSModel!$C$3+1,MAX(0,CF$4-$DZ120-$CA$4+1),1,MIN($DZ120,CF$4-$CA$4+1))),
     IF(SSSModel!$C$4="PV",AH120*$EA120*(1+SSSModel!$C$2),
     IF(SSSModel!$C$4="FCR",$EC120*SUM(OFFSET($AC120,0,MAX(CF$4-$AC$4-$DZ120+1,0),1,MIN($DZ120,CF$4-$AC$4+1))),0)))),
SUM($AC120:$BZ120)*
     IF(SSSModel!$C$4="RR",OFFSET(Profiles!$K$2,$Z120,MAX(Profiles!$C$2,AH$4-$W120)),
     IF(SSSModel!$C$4="ECC",$EA120*$EB120*IF(MAX(Escalation!$C$2,AH$4-$W120)&gt;$DZ120-1,0,OFFSET(Escalation!$K$2,$Y120,MAX(Escalation!$C$2,AH$4-$W120))),
     IF(SSSModel!$C$4="PV",IF(CF$4=$W120,$EA120*(1+SSSModel!$C$2),0),
     IF(SSSModel!$C$4="FCR",IF(AND(CF$4&gt;=$W120,OFFSET(Profiles!$K$2,$Z120,MAX(Profiles!$C$2,AH$4-$W120))&gt;0),$EC120,0),0))))))</f>
        <v>0</v>
      </c>
      <c r="CG120" s="135">
        <f ca="1">IF(OR($Z120=0,SSSModel!$C$4="CF"),AI120,
IF(LEFT($V120,3)="ON_",
     IF(SSSModel!$C$4="RR",SUMPRODUCT(OFFSET($AC120,0,0,1,$CB$2),OFFSET(Profiles!$K$28,($Z120-1)*(Profiles!$I$26+1)+CG$4-SSSModel!$C$3+1,0,1,$CB$2)),
     IF(SSSModel!$C$4="ECC",$EA120*$EB120*SUMPRODUCT(OFFSET($AC120,0,MAX(0,CG$4-$DZ120-$CA$4+1),1,MIN($DZ120,CG$4-$CA$4+1)),OFFSET(Escalation!$K$24,($Y120-1)*(Escalation!$I$22+1)+CG$4-SSSModel!$C$3+1,MAX(0,CG$4-$DZ120-$CA$4+1),1,MIN($DZ120,CG$4-$CA$4+1))),
     IF(SSSModel!$C$4="PV",AI120*$EA120*(1+SSSModel!$C$2),
     IF(SSSModel!$C$4="FCR",$EC120*SUM(OFFSET($AC120,0,MAX(CG$4-$AC$4-$DZ120+1,0),1,MIN($DZ120,CG$4-$AC$4+1))),0)))),
SUM($AC120:$BZ120)*
     IF(SSSModel!$C$4="RR",OFFSET(Profiles!$K$2,$Z120,MAX(Profiles!$C$2,AI$4-$W120)),
     IF(SSSModel!$C$4="ECC",$EA120*$EB120*IF(MAX(Escalation!$C$2,AI$4-$W120)&gt;$DZ120-1,0,OFFSET(Escalation!$K$2,$Y120,MAX(Escalation!$C$2,AI$4-$W120))),
     IF(SSSModel!$C$4="PV",IF(CG$4=$W120,$EA120*(1+SSSModel!$C$2),0),
     IF(SSSModel!$C$4="FCR",IF(AND(CG$4&gt;=$W120,OFFSET(Profiles!$K$2,$Z120,MAX(Profiles!$C$2,AI$4-$W120))&gt;0),$EC120,0),0))))))</f>
        <v>0</v>
      </c>
      <c r="CH120" s="135">
        <f ca="1">IF(OR($Z120=0,SSSModel!$C$4="CF"),AJ120,
IF(LEFT($V120,3)="ON_",
     IF(SSSModel!$C$4="RR",SUMPRODUCT(OFFSET($AC120,0,0,1,$CB$2),OFFSET(Profiles!$K$28,($Z120-1)*(Profiles!$I$26+1)+CH$4-SSSModel!$C$3+1,0,1,$CB$2)),
     IF(SSSModel!$C$4="ECC",$EA120*$EB120*SUMPRODUCT(OFFSET($AC120,0,MAX(0,CH$4-$DZ120-$CA$4+1),1,MIN($DZ120,CH$4-$CA$4+1)),OFFSET(Escalation!$K$24,($Y120-1)*(Escalation!$I$22+1)+CH$4-SSSModel!$C$3+1,MAX(0,CH$4-$DZ120-$CA$4+1),1,MIN($DZ120,CH$4-$CA$4+1))),
     IF(SSSModel!$C$4="PV",AJ120*$EA120*(1+SSSModel!$C$2),
     IF(SSSModel!$C$4="FCR",$EC120*SUM(OFFSET($AC120,0,MAX(CH$4-$AC$4-$DZ120+1,0),1,MIN($DZ120,CH$4-$AC$4+1))),0)))),
SUM($AC120:$BZ120)*
     IF(SSSModel!$C$4="RR",OFFSET(Profiles!$K$2,$Z120,MAX(Profiles!$C$2,AJ$4-$W120)),
     IF(SSSModel!$C$4="ECC",$EA120*$EB120*IF(MAX(Escalation!$C$2,AJ$4-$W120)&gt;$DZ120-1,0,OFFSET(Escalation!$K$2,$Y120,MAX(Escalation!$C$2,AJ$4-$W120))),
     IF(SSSModel!$C$4="PV",IF(CH$4=$W120,$EA120*(1+SSSModel!$C$2),0),
     IF(SSSModel!$C$4="FCR",IF(AND(CH$4&gt;=$W120,OFFSET(Profiles!$K$2,$Z120,MAX(Profiles!$C$2,AJ$4-$W120))&gt;0),$EC120,0),0))))))</f>
        <v>0</v>
      </c>
      <c r="CI120" s="135">
        <f ca="1">IF(OR($Z120=0,SSSModel!$C$4="CF"),AK120,
IF(LEFT($V120,3)="ON_",
     IF(SSSModel!$C$4="RR",SUMPRODUCT(OFFSET($AC120,0,0,1,$CB$2),OFFSET(Profiles!$K$28,($Z120-1)*(Profiles!$I$26+1)+CI$4-SSSModel!$C$3+1,0,1,$CB$2)),
     IF(SSSModel!$C$4="ECC",$EA120*$EB120*SUMPRODUCT(OFFSET($AC120,0,MAX(0,CI$4-$DZ120-$CA$4+1),1,MIN($DZ120,CI$4-$CA$4+1)),OFFSET(Escalation!$K$24,($Y120-1)*(Escalation!$I$22+1)+CI$4-SSSModel!$C$3+1,MAX(0,CI$4-$DZ120-$CA$4+1),1,MIN($DZ120,CI$4-$CA$4+1))),
     IF(SSSModel!$C$4="PV",AK120*$EA120*(1+SSSModel!$C$2),
     IF(SSSModel!$C$4="FCR",$EC120*SUM(OFFSET($AC120,0,MAX(CI$4-$AC$4-$DZ120+1,0),1,MIN($DZ120,CI$4-$AC$4+1))),0)))),
SUM($AC120:$BZ120)*
     IF(SSSModel!$C$4="RR",OFFSET(Profiles!$K$2,$Z120,MAX(Profiles!$C$2,AK$4-$W120)),
     IF(SSSModel!$C$4="ECC",$EA120*$EB120*IF(MAX(Escalation!$C$2,AK$4-$W120)&gt;$DZ120-1,0,OFFSET(Escalation!$K$2,$Y120,MAX(Escalation!$C$2,AK$4-$W120))),
     IF(SSSModel!$C$4="PV",IF(CI$4=$W120,$EA120*(1+SSSModel!$C$2),0),
     IF(SSSModel!$C$4="FCR",IF(AND(CI$4&gt;=$W120,OFFSET(Profiles!$K$2,$Z120,MAX(Profiles!$C$2,AK$4-$W120))&gt;0),$EC120,0),0))))))</f>
        <v>0</v>
      </c>
      <c r="CJ120" s="135">
        <f ca="1">IF(OR($Z120=0,SSSModel!$C$4="CF"),AL120,
IF(LEFT($V120,3)="ON_",
     IF(SSSModel!$C$4="RR",SUMPRODUCT(OFFSET($AC120,0,0,1,$CB$2),OFFSET(Profiles!$K$28,($Z120-1)*(Profiles!$I$26+1)+CJ$4-SSSModel!$C$3+1,0,1,$CB$2)),
     IF(SSSModel!$C$4="ECC",$EA120*$EB120*SUMPRODUCT(OFFSET($AC120,0,MAX(0,CJ$4-$DZ120-$CA$4+1),1,MIN($DZ120,CJ$4-$CA$4+1)),OFFSET(Escalation!$K$24,($Y120-1)*(Escalation!$I$22+1)+CJ$4-SSSModel!$C$3+1,MAX(0,CJ$4-$DZ120-$CA$4+1),1,MIN($DZ120,CJ$4-$CA$4+1))),
     IF(SSSModel!$C$4="PV",AL120*$EA120*(1+SSSModel!$C$2),
     IF(SSSModel!$C$4="FCR",$EC120*SUM(OFFSET($AC120,0,MAX(CJ$4-$AC$4-$DZ120+1,0),1,MIN($DZ120,CJ$4-$AC$4+1))),0)))),
SUM($AC120:$BZ120)*
     IF(SSSModel!$C$4="RR",OFFSET(Profiles!$K$2,$Z120,MAX(Profiles!$C$2,AL$4-$W120)),
     IF(SSSModel!$C$4="ECC",$EA120*$EB120*IF(MAX(Escalation!$C$2,AL$4-$W120)&gt;$DZ120-1,0,OFFSET(Escalation!$K$2,$Y120,MAX(Escalation!$C$2,AL$4-$W120))),
     IF(SSSModel!$C$4="PV",IF(CJ$4=$W120,$EA120*(1+SSSModel!$C$2),0),
     IF(SSSModel!$C$4="FCR",IF(AND(CJ$4&gt;=$W120,OFFSET(Profiles!$K$2,$Z120,MAX(Profiles!$C$2,AL$4-$W120))&gt;0),$EC120,0),0))))))</f>
        <v>0</v>
      </c>
      <c r="CK120" s="135">
        <f ca="1">IF(OR($Z120=0,SSSModel!$C$4="CF"),AM120,
IF(LEFT($V120,3)="ON_",
     IF(SSSModel!$C$4="RR",SUMPRODUCT(OFFSET($AC120,0,0,1,$CB$2),OFFSET(Profiles!$K$28,($Z120-1)*(Profiles!$I$26+1)+CK$4-SSSModel!$C$3+1,0,1,$CB$2)),
     IF(SSSModel!$C$4="ECC",$EA120*$EB120*SUMPRODUCT(OFFSET($AC120,0,MAX(0,CK$4-$DZ120-$CA$4+1),1,MIN($DZ120,CK$4-$CA$4+1)),OFFSET(Escalation!$K$24,($Y120-1)*(Escalation!$I$22+1)+CK$4-SSSModel!$C$3+1,MAX(0,CK$4-$DZ120-$CA$4+1),1,MIN($DZ120,CK$4-$CA$4+1))),
     IF(SSSModel!$C$4="PV",AM120*$EA120*(1+SSSModel!$C$2),
     IF(SSSModel!$C$4="FCR",$EC120*SUM(OFFSET($AC120,0,MAX(CK$4-$AC$4-$DZ120+1,0),1,MIN($DZ120,CK$4-$AC$4+1))),0)))),
SUM($AC120:$BZ120)*
     IF(SSSModel!$C$4="RR",OFFSET(Profiles!$K$2,$Z120,MAX(Profiles!$C$2,AM$4-$W120)),
     IF(SSSModel!$C$4="ECC",$EA120*$EB120*IF(MAX(Escalation!$C$2,AM$4-$W120)&gt;$DZ120-1,0,OFFSET(Escalation!$K$2,$Y120,MAX(Escalation!$C$2,AM$4-$W120))),
     IF(SSSModel!$C$4="PV",IF(CK$4=$W120,$EA120*(1+SSSModel!$C$2),0),
     IF(SSSModel!$C$4="FCR",IF(AND(CK$4&gt;=$W120,OFFSET(Profiles!$K$2,$Z120,MAX(Profiles!$C$2,AM$4-$W120))&gt;0),$EC120,0),0))))))</f>
        <v>0</v>
      </c>
      <c r="CL120" s="135">
        <f ca="1">IF(OR($Z120=0,SSSModel!$C$4="CF"),AN120,
IF(LEFT($V120,3)="ON_",
     IF(SSSModel!$C$4="RR",SUMPRODUCT(OFFSET($AC120,0,0,1,$CB$2),OFFSET(Profiles!$K$28,($Z120-1)*(Profiles!$I$26+1)+CL$4-SSSModel!$C$3+1,0,1,$CB$2)),
     IF(SSSModel!$C$4="ECC",$EA120*$EB120*SUMPRODUCT(OFFSET($AC120,0,MAX(0,CL$4-$DZ120-$CA$4+1),1,MIN($DZ120,CL$4-$CA$4+1)),OFFSET(Escalation!$K$24,($Y120-1)*(Escalation!$I$22+1)+CL$4-SSSModel!$C$3+1,MAX(0,CL$4-$DZ120-$CA$4+1),1,MIN($DZ120,CL$4-$CA$4+1))),
     IF(SSSModel!$C$4="PV",AN120*$EA120*(1+SSSModel!$C$2),
     IF(SSSModel!$C$4="FCR",$EC120*SUM(OFFSET($AC120,0,MAX(CL$4-$AC$4-$DZ120+1,0),1,MIN($DZ120,CL$4-$AC$4+1))),0)))),
SUM($AC120:$BZ120)*
     IF(SSSModel!$C$4="RR",OFFSET(Profiles!$K$2,$Z120,MAX(Profiles!$C$2,AN$4-$W120)),
     IF(SSSModel!$C$4="ECC",$EA120*$EB120*IF(MAX(Escalation!$C$2,AN$4-$W120)&gt;$DZ120-1,0,OFFSET(Escalation!$K$2,$Y120,MAX(Escalation!$C$2,AN$4-$W120))),
     IF(SSSModel!$C$4="PV",IF(CL$4=$W120,$EA120*(1+SSSModel!$C$2),0),
     IF(SSSModel!$C$4="FCR",IF(AND(CL$4&gt;=$W120,OFFSET(Profiles!$K$2,$Z120,MAX(Profiles!$C$2,AN$4-$W120))&gt;0),$EC120,0),0))))))</f>
        <v>0</v>
      </c>
      <c r="CM120" s="135">
        <f ca="1">IF(OR($Z120=0,SSSModel!$C$4="CF"),AO120,
IF(LEFT($V120,3)="ON_",
     IF(SSSModel!$C$4="RR",SUMPRODUCT(OFFSET($AC120,0,0,1,$CB$2),OFFSET(Profiles!$K$28,($Z120-1)*(Profiles!$I$26+1)+CM$4-SSSModel!$C$3+1,0,1,$CB$2)),
     IF(SSSModel!$C$4="ECC",$EA120*$EB120*SUMPRODUCT(OFFSET($AC120,0,MAX(0,CM$4-$DZ120-$CA$4+1),1,MIN($DZ120,CM$4-$CA$4+1)),OFFSET(Escalation!$K$24,($Y120-1)*(Escalation!$I$22+1)+CM$4-SSSModel!$C$3+1,MAX(0,CM$4-$DZ120-$CA$4+1),1,MIN($DZ120,CM$4-$CA$4+1))),
     IF(SSSModel!$C$4="PV",AO120*$EA120*(1+SSSModel!$C$2),
     IF(SSSModel!$C$4="FCR",$EC120*SUM(OFFSET($AC120,0,MAX(CM$4-$AC$4-$DZ120+1,0),1,MIN($DZ120,CM$4-$AC$4+1))),0)))),
SUM($AC120:$BZ120)*
     IF(SSSModel!$C$4="RR",OFFSET(Profiles!$K$2,$Z120,MAX(Profiles!$C$2,AO$4-$W120)),
     IF(SSSModel!$C$4="ECC",$EA120*$EB120*IF(MAX(Escalation!$C$2,AO$4-$W120)&gt;$DZ120-1,0,OFFSET(Escalation!$K$2,$Y120,MAX(Escalation!$C$2,AO$4-$W120))),
     IF(SSSModel!$C$4="PV",IF(CM$4=$W120,$EA120*(1+SSSModel!$C$2),0),
     IF(SSSModel!$C$4="FCR",IF(AND(CM$4&gt;=$W120,OFFSET(Profiles!$K$2,$Z120,MAX(Profiles!$C$2,AO$4-$W120))&gt;0),$EC120,0),0))))))</f>
        <v>0</v>
      </c>
      <c r="CN120" s="135">
        <f ca="1">IF(OR($Z120=0,SSSModel!$C$4="CF"),AP120,
IF(LEFT($V120,3)="ON_",
     IF(SSSModel!$C$4="RR",SUMPRODUCT(OFFSET($AC120,0,0,1,$CB$2),OFFSET(Profiles!$K$28,($Z120-1)*(Profiles!$I$26+1)+CN$4-SSSModel!$C$3+1,0,1,$CB$2)),
     IF(SSSModel!$C$4="ECC",$EA120*$EB120*SUMPRODUCT(OFFSET($AC120,0,MAX(0,CN$4-$DZ120-$CA$4+1),1,MIN($DZ120,CN$4-$CA$4+1)),OFFSET(Escalation!$K$24,($Y120-1)*(Escalation!$I$22+1)+CN$4-SSSModel!$C$3+1,MAX(0,CN$4-$DZ120-$CA$4+1),1,MIN($DZ120,CN$4-$CA$4+1))),
     IF(SSSModel!$C$4="PV",AP120*$EA120*(1+SSSModel!$C$2),
     IF(SSSModel!$C$4="FCR",$EC120*SUM(OFFSET($AC120,0,MAX(CN$4-$AC$4-$DZ120+1,0),1,MIN($DZ120,CN$4-$AC$4+1))),0)))),
SUM($AC120:$BZ120)*
     IF(SSSModel!$C$4="RR",OFFSET(Profiles!$K$2,$Z120,MAX(Profiles!$C$2,AP$4-$W120)),
     IF(SSSModel!$C$4="ECC",$EA120*$EB120*IF(MAX(Escalation!$C$2,AP$4-$W120)&gt;$DZ120-1,0,OFFSET(Escalation!$K$2,$Y120,MAX(Escalation!$C$2,AP$4-$W120))),
     IF(SSSModel!$C$4="PV",IF(CN$4=$W120,$EA120*(1+SSSModel!$C$2),0),
     IF(SSSModel!$C$4="FCR",IF(AND(CN$4&gt;=$W120,OFFSET(Profiles!$K$2,$Z120,MAX(Profiles!$C$2,AP$4-$W120))&gt;0),$EC120,0),0))))))</f>
        <v>0</v>
      </c>
      <c r="CO120" s="135">
        <f ca="1">IF(OR($Z120=0,SSSModel!$C$4="CF"),AQ120,
IF(LEFT($V120,3)="ON_",
     IF(SSSModel!$C$4="RR",SUMPRODUCT(OFFSET($AC120,0,0,1,$CB$2),OFFSET(Profiles!$K$28,($Z120-1)*(Profiles!$I$26+1)+CO$4-SSSModel!$C$3+1,0,1,$CB$2)),
     IF(SSSModel!$C$4="ECC",$EA120*$EB120*SUMPRODUCT(OFFSET($AC120,0,MAX(0,CO$4-$DZ120-$CA$4+1),1,MIN($DZ120,CO$4-$CA$4+1)),OFFSET(Escalation!$K$24,($Y120-1)*(Escalation!$I$22+1)+CO$4-SSSModel!$C$3+1,MAX(0,CO$4-$DZ120-$CA$4+1),1,MIN($DZ120,CO$4-$CA$4+1))),
     IF(SSSModel!$C$4="PV",AQ120*$EA120*(1+SSSModel!$C$2),
     IF(SSSModel!$C$4="FCR",$EC120*SUM(OFFSET($AC120,0,MAX(CO$4-$AC$4-$DZ120+1,0),1,MIN($DZ120,CO$4-$AC$4+1))),0)))),
SUM($AC120:$BZ120)*
     IF(SSSModel!$C$4="RR",OFFSET(Profiles!$K$2,$Z120,MAX(Profiles!$C$2,AQ$4-$W120)),
     IF(SSSModel!$C$4="ECC",$EA120*$EB120*IF(MAX(Escalation!$C$2,AQ$4-$W120)&gt;$DZ120-1,0,OFFSET(Escalation!$K$2,$Y120,MAX(Escalation!$C$2,AQ$4-$W120))),
     IF(SSSModel!$C$4="PV",IF(CO$4=$W120,$EA120*(1+SSSModel!$C$2),0),
     IF(SSSModel!$C$4="FCR",IF(AND(CO$4&gt;=$W120,OFFSET(Profiles!$K$2,$Z120,MAX(Profiles!$C$2,AQ$4-$W120))&gt;0),$EC120,0),0))))))</f>
        <v>0</v>
      </c>
      <c r="CP120" s="135">
        <f ca="1">IF(OR($Z120=0,SSSModel!$C$4="CF"),AR120,
IF(LEFT($V120,3)="ON_",
     IF(SSSModel!$C$4="RR",SUMPRODUCT(OFFSET($AC120,0,0,1,$CB$2),OFFSET(Profiles!$K$28,($Z120-1)*(Profiles!$I$26+1)+CP$4-SSSModel!$C$3+1,0,1,$CB$2)),
     IF(SSSModel!$C$4="ECC",$EA120*$EB120*SUMPRODUCT(OFFSET($AC120,0,MAX(0,CP$4-$DZ120-$CA$4+1),1,MIN($DZ120,CP$4-$CA$4+1)),OFFSET(Escalation!$K$24,($Y120-1)*(Escalation!$I$22+1)+CP$4-SSSModel!$C$3+1,MAX(0,CP$4-$DZ120-$CA$4+1),1,MIN($DZ120,CP$4-$CA$4+1))),
     IF(SSSModel!$C$4="PV",AR120*$EA120*(1+SSSModel!$C$2),
     IF(SSSModel!$C$4="FCR",$EC120*SUM(OFFSET($AC120,0,MAX(CP$4-$AC$4-$DZ120+1,0),1,MIN($DZ120,CP$4-$AC$4+1))),0)))),
SUM($AC120:$BZ120)*
     IF(SSSModel!$C$4="RR",OFFSET(Profiles!$K$2,$Z120,MAX(Profiles!$C$2,AR$4-$W120)),
     IF(SSSModel!$C$4="ECC",$EA120*$EB120*IF(MAX(Escalation!$C$2,AR$4-$W120)&gt;$DZ120-1,0,OFFSET(Escalation!$K$2,$Y120,MAX(Escalation!$C$2,AR$4-$W120))),
     IF(SSSModel!$C$4="PV",IF(CP$4=$W120,$EA120*(1+SSSModel!$C$2),0),
     IF(SSSModel!$C$4="FCR",IF(AND(CP$4&gt;=$W120,OFFSET(Profiles!$K$2,$Z120,MAX(Profiles!$C$2,AR$4-$W120))&gt;0),$EC120,0),0))))))</f>
        <v>0</v>
      </c>
      <c r="CQ120" s="135">
        <f ca="1">IF(OR($Z120=0,SSSModel!$C$4="CF"),AS120,
IF(LEFT($V120,3)="ON_",
     IF(SSSModel!$C$4="RR",SUMPRODUCT(OFFSET($AC120,0,0,1,$CB$2),OFFSET(Profiles!$K$28,($Z120-1)*(Profiles!$I$26+1)+CQ$4-SSSModel!$C$3+1,0,1,$CB$2)),
     IF(SSSModel!$C$4="ECC",$EA120*$EB120*SUMPRODUCT(OFFSET($AC120,0,MAX(0,CQ$4-$DZ120-$CA$4+1),1,MIN($DZ120,CQ$4-$CA$4+1)),OFFSET(Escalation!$K$24,($Y120-1)*(Escalation!$I$22+1)+CQ$4-SSSModel!$C$3+1,MAX(0,CQ$4-$DZ120-$CA$4+1),1,MIN($DZ120,CQ$4-$CA$4+1))),
     IF(SSSModel!$C$4="PV",AS120*$EA120*(1+SSSModel!$C$2),
     IF(SSSModel!$C$4="FCR",$EC120*SUM(OFFSET($AC120,0,MAX(CQ$4-$AC$4-$DZ120+1,0),1,MIN($DZ120,CQ$4-$AC$4+1))),0)))),
SUM($AC120:$BZ120)*
     IF(SSSModel!$C$4="RR",OFFSET(Profiles!$K$2,$Z120,MAX(Profiles!$C$2,AS$4-$W120)),
     IF(SSSModel!$C$4="ECC",$EA120*$EB120*IF(MAX(Escalation!$C$2,AS$4-$W120)&gt;$DZ120-1,0,OFFSET(Escalation!$K$2,$Y120,MAX(Escalation!$C$2,AS$4-$W120))),
     IF(SSSModel!$C$4="PV",IF(CQ$4=$W120,$EA120*(1+SSSModel!$C$2),0),
     IF(SSSModel!$C$4="FCR",IF(AND(CQ$4&gt;=$W120,OFFSET(Profiles!$K$2,$Z120,MAX(Profiles!$C$2,AS$4-$W120))&gt;0),$EC120,0),0))))))</f>
        <v>0</v>
      </c>
      <c r="CR120" s="135">
        <f ca="1">IF(OR($Z120=0,SSSModel!$C$4="CF"),AT120,
IF(LEFT($V120,3)="ON_",
     IF(SSSModel!$C$4="RR",SUMPRODUCT(OFFSET($AC120,0,0,1,$CB$2),OFFSET(Profiles!$K$28,($Z120-1)*(Profiles!$I$26+1)+CR$4-SSSModel!$C$3+1,0,1,$CB$2)),
     IF(SSSModel!$C$4="ECC",$EA120*$EB120*SUMPRODUCT(OFFSET($AC120,0,MAX(0,CR$4-$DZ120-$CA$4+1),1,MIN($DZ120,CR$4-$CA$4+1)),OFFSET(Escalation!$K$24,($Y120-1)*(Escalation!$I$22+1)+CR$4-SSSModel!$C$3+1,MAX(0,CR$4-$DZ120-$CA$4+1),1,MIN($DZ120,CR$4-$CA$4+1))),
     IF(SSSModel!$C$4="PV",AT120*$EA120*(1+SSSModel!$C$2),
     IF(SSSModel!$C$4="FCR",$EC120*SUM(OFFSET($AC120,0,MAX(CR$4-$AC$4-$DZ120+1,0),1,MIN($DZ120,CR$4-$AC$4+1))),0)))),
SUM($AC120:$BZ120)*
     IF(SSSModel!$C$4="RR",OFFSET(Profiles!$K$2,$Z120,MAX(Profiles!$C$2,AT$4-$W120)),
     IF(SSSModel!$C$4="ECC",$EA120*$EB120*IF(MAX(Escalation!$C$2,AT$4-$W120)&gt;$DZ120-1,0,OFFSET(Escalation!$K$2,$Y120,MAX(Escalation!$C$2,AT$4-$W120))),
     IF(SSSModel!$C$4="PV",IF(CR$4=$W120,$EA120*(1+SSSModel!$C$2),0),
     IF(SSSModel!$C$4="FCR",IF(AND(CR$4&gt;=$W120,OFFSET(Profiles!$K$2,$Z120,MAX(Profiles!$C$2,AT$4-$W120))&gt;0),$EC120,0),0))))))</f>
        <v>0</v>
      </c>
      <c r="CS120" s="135">
        <f ca="1">IF(OR($Z120=0,SSSModel!$C$4="CF"),AU120,
IF(LEFT($V120,3)="ON_",
     IF(SSSModel!$C$4="RR",SUMPRODUCT(OFFSET($AC120,0,0,1,$CB$2),OFFSET(Profiles!$K$28,($Z120-1)*(Profiles!$I$26+1)+CS$4-SSSModel!$C$3+1,0,1,$CB$2)),
     IF(SSSModel!$C$4="ECC",$EA120*$EB120*SUMPRODUCT(OFFSET($AC120,0,MAX(0,CS$4-$DZ120-$CA$4+1),1,MIN($DZ120,CS$4-$CA$4+1)),OFFSET(Escalation!$K$24,($Y120-1)*(Escalation!$I$22+1)+CS$4-SSSModel!$C$3+1,MAX(0,CS$4-$DZ120-$CA$4+1),1,MIN($DZ120,CS$4-$CA$4+1))),
     IF(SSSModel!$C$4="PV",AU120*$EA120*(1+SSSModel!$C$2),
     IF(SSSModel!$C$4="FCR",$EC120*SUM(OFFSET($AC120,0,MAX(CS$4-$AC$4-$DZ120+1,0),1,MIN($DZ120,CS$4-$AC$4+1))),0)))),
SUM($AC120:$BZ120)*
     IF(SSSModel!$C$4="RR",OFFSET(Profiles!$K$2,$Z120,MAX(Profiles!$C$2,AU$4-$W120)),
     IF(SSSModel!$C$4="ECC",$EA120*$EB120*IF(MAX(Escalation!$C$2,AU$4-$W120)&gt;$DZ120-1,0,OFFSET(Escalation!$K$2,$Y120,MAX(Escalation!$C$2,AU$4-$W120))),
     IF(SSSModel!$C$4="PV",IF(CS$4=$W120,$EA120*(1+SSSModel!$C$2),0),
     IF(SSSModel!$C$4="FCR",IF(AND(CS$4&gt;=$W120,OFFSET(Profiles!$K$2,$Z120,MAX(Profiles!$C$2,AU$4-$W120))&gt;0),$EC120,0),0))))))</f>
        <v>0</v>
      </c>
      <c r="CT120" s="135">
        <f ca="1">IF(OR($Z120=0,SSSModel!$C$4="CF"),AV120,
IF(LEFT($V120,3)="ON_",
     IF(SSSModel!$C$4="RR",SUMPRODUCT(OFFSET($AC120,0,0,1,$CB$2),OFFSET(Profiles!$K$28,($Z120-1)*(Profiles!$I$26+1)+CT$4-SSSModel!$C$3+1,0,1,$CB$2)),
     IF(SSSModel!$C$4="ECC",$EA120*$EB120*SUMPRODUCT(OFFSET($AC120,0,MAX(0,CT$4-$DZ120-$CA$4+1),1,MIN($DZ120,CT$4-$CA$4+1)),OFFSET(Escalation!$K$24,($Y120-1)*(Escalation!$I$22+1)+CT$4-SSSModel!$C$3+1,MAX(0,CT$4-$DZ120-$CA$4+1),1,MIN($DZ120,CT$4-$CA$4+1))),
     IF(SSSModel!$C$4="PV",AV120*$EA120*(1+SSSModel!$C$2),
     IF(SSSModel!$C$4="FCR",$EC120*SUM(OFFSET($AC120,0,MAX(CT$4-$AC$4-$DZ120+1,0),1,MIN($DZ120,CT$4-$AC$4+1))),0)))),
SUM($AC120:$BZ120)*
     IF(SSSModel!$C$4="RR",OFFSET(Profiles!$K$2,$Z120,MAX(Profiles!$C$2,AV$4-$W120)),
     IF(SSSModel!$C$4="ECC",$EA120*$EB120*IF(MAX(Escalation!$C$2,AV$4-$W120)&gt;$DZ120-1,0,OFFSET(Escalation!$K$2,$Y120,MAX(Escalation!$C$2,AV$4-$W120))),
     IF(SSSModel!$C$4="PV",IF(CT$4=$W120,$EA120*(1+SSSModel!$C$2),0),
     IF(SSSModel!$C$4="FCR",IF(AND(CT$4&gt;=$W120,OFFSET(Profiles!$K$2,$Z120,MAX(Profiles!$C$2,AV$4-$W120))&gt;0),$EC120,0),0))))))</f>
        <v>0</v>
      </c>
      <c r="CU120" s="135">
        <f ca="1">IF(OR($Z120=0,SSSModel!$C$4="CF"),AW120,
IF(LEFT($V120,3)="ON_",
     IF(SSSModel!$C$4="RR",SUMPRODUCT(OFFSET($AC120,0,0,1,$CB$2),OFFSET(Profiles!$K$28,($Z120-1)*(Profiles!$I$26+1)+CU$4-SSSModel!$C$3+1,0,1,$CB$2)),
     IF(SSSModel!$C$4="ECC",$EA120*$EB120*SUMPRODUCT(OFFSET($AC120,0,MAX(0,CU$4-$DZ120-$CA$4+1),1,MIN($DZ120,CU$4-$CA$4+1)),OFFSET(Escalation!$K$24,($Y120-1)*(Escalation!$I$22+1)+CU$4-SSSModel!$C$3+1,MAX(0,CU$4-$DZ120-$CA$4+1),1,MIN($DZ120,CU$4-$CA$4+1))),
     IF(SSSModel!$C$4="PV",AW120*$EA120*(1+SSSModel!$C$2),
     IF(SSSModel!$C$4="FCR",$EC120*SUM(OFFSET($AC120,0,MAX(CU$4-$AC$4-$DZ120+1,0),1,MIN($DZ120,CU$4-$AC$4+1))),0)))),
SUM($AC120:$BZ120)*
     IF(SSSModel!$C$4="RR",OFFSET(Profiles!$K$2,$Z120,MAX(Profiles!$C$2,AW$4-$W120)),
     IF(SSSModel!$C$4="ECC",$EA120*$EB120*IF(MAX(Escalation!$C$2,AW$4-$W120)&gt;$DZ120-1,0,OFFSET(Escalation!$K$2,$Y120,MAX(Escalation!$C$2,AW$4-$W120))),
     IF(SSSModel!$C$4="PV",IF(CU$4=$W120,$EA120*(1+SSSModel!$C$2),0),
     IF(SSSModel!$C$4="FCR",IF(AND(CU$4&gt;=$W120,OFFSET(Profiles!$K$2,$Z120,MAX(Profiles!$C$2,AW$4-$W120))&gt;0),$EC120,0),0))))))</f>
        <v>0</v>
      </c>
      <c r="CV120" s="135">
        <f ca="1">IF(OR($Z120=0,SSSModel!$C$4="CF"),AX120,
IF(LEFT($V120,3)="ON_",
     IF(SSSModel!$C$4="RR",SUMPRODUCT(OFFSET($AC120,0,0,1,$CB$2),OFFSET(Profiles!$K$28,($Z120-1)*(Profiles!$I$26+1)+CV$4-SSSModel!$C$3+1,0,1,$CB$2)),
     IF(SSSModel!$C$4="ECC",$EA120*$EB120*SUMPRODUCT(OFFSET($AC120,0,MAX(0,CV$4-$DZ120-$CA$4+1),1,MIN($DZ120,CV$4-$CA$4+1)),OFFSET(Escalation!$K$24,($Y120-1)*(Escalation!$I$22+1)+CV$4-SSSModel!$C$3+1,MAX(0,CV$4-$DZ120-$CA$4+1),1,MIN($DZ120,CV$4-$CA$4+1))),
     IF(SSSModel!$C$4="PV",AX120*$EA120*(1+SSSModel!$C$2),
     IF(SSSModel!$C$4="FCR",$EC120*SUM(OFFSET($AC120,0,MAX(CV$4-$AC$4-$DZ120+1,0),1,MIN($DZ120,CV$4-$AC$4+1))),0)))),
SUM($AC120:$BZ120)*
     IF(SSSModel!$C$4="RR",OFFSET(Profiles!$K$2,$Z120,MAX(Profiles!$C$2,AX$4-$W120)),
     IF(SSSModel!$C$4="ECC",$EA120*$EB120*IF(MAX(Escalation!$C$2,AX$4-$W120)&gt;$DZ120-1,0,OFFSET(Escalation!$K$2,$Y120,MAX(Escalation!$C$2,AX$4-$W120))),
     IF(SSSModel!$C$4="PV",IF(CV$4=$W120,$EA120*(1+SSSModel!$C$2),0),
     IF(SSSModel!$C$4="FCR",IF(AND(CV$4&gt;=$W120,OFFSET(Profiles!$K$2,$Z120,MAX(Profiles!$C$2,AX$4-$W120))&gt;0),$EC120,0),0))))))</f>
        <v>0</v>
      </c>
      <c r="CW120" s="135">
        <f ca="1">IF(OR($Z120=0,SSSModel!$C$4="CF"),AY120,
IF(LEFT($V120,3)="ON_",
     IF(SSSModel!$C$4="RR",SUMPRODUCT(OFFSET($AC120,0,0,1,$CB$2),OFFSET(Profiles!$K$28,($Z120-1)*(Profiles!$I$26+1)+CW$4-SSSModel!$C$3+1,0,1,$CB$2)),
     IF(SSSModel!$C$4="ECC",$EA120*$EB120*SUMPRODUCT(OFFSET($AC120,0,MAX(0,CW$4-$DZ120-$CA$4+1),1,MIN($DZ120,CW$4-$CA$4+1)),OFFSET(Escalation!$K$24,($Y120-1)*(Escalation!$I$22+1)+CW$4-SSSModel!$C$3+1,MAX(0,CW$4-$DZ120-$CA$4+1),1,MIN($DZ120,CW$4-$CA$4+1))),
     IF(SSSModel!$C$4="PV",AY120*$EA120*(1+SSSModel!$C$2),
     IF(SSSModel!$C$4="FCR",$EC120*SUM(OFFSET($AC120,0,MAX(CW$4-$AC$4-$DZ120+1,0),1,MIN($DZ120,CW$4-$AC$4+1))),0)))),
SUM($AC120:$BZ120)*
     IF(SSSModel!$C$4="RR",OFFSET(Profiles!$K$2,$Z120,MAX(Profiles!$C$2,AY$4-$W120)),
     IF(SSSModel!$C$4="ECC",$EA120*$EB120*IF(MAX(Escalation!$C$2,AY$4-$W120)&gt;$DZ120-1,0,OFFSET(Escalation!$K$2,$Y120,MAX(Escalation!$C$2,AY$4-$W120))),
     IF(SSSModel!$C$4="PV",IF(CW$4=$W120,$EA120*(1+SSSModel!$C$2),0),
     IF(SSSModel!$C$4="FCR",IF(AND(CW$4&gt;=$W120,OFFSET(Profiles!$K$2,$Z120,MAX(Profiles!$C$2,AY$4-$W120))&gt;0),$EC120,0),0))))))</f>
        <v>0</v>
      </c>
      <c r="CX120" s="135">
        <f ca="1">IF(OR($Z120=0,SSSModel!$C$4="CF"),AZ120,
IF(LEFT($V120,3)="ON_",
     IF(SSSModel!$C$4="RR",SUMPRODUCT(OFFSET($AC120,0,0,1,$CB$2),OFFSET(Profiles!$K$28,($Z120-1)*(Profiles!$I$26+1)+CX$4-SSSModel!$C$3+1,0,1,$CB$2)),
     IF(SSSModel!$C$4="ECC",$EA120*$EB120*SUMPRODUCT(OFFSET($AC120,0,MAX(0,CX$4-$DZ120-$CA$4+1),1,MIN($DZ120,CX$4-$CA$4+1)),OFFSET(Escalation!$K$24,($Y120-1)*(Escalation!$I$22+1)+CX$4-SSSModel!$C$3+1,MAX(0,CX$4-$DZ120-$CA$4+1),1,MIN($DZ120,CX$4-$CA$4+1))),
     IF(SSSModel!$C$4="PV",AZ120*$EA120*(1+SSSModel!$C$2),
     IF(SSSModel!$C$4="FCR",$EC120*SUM(OFFSET($AC120,0,MAX(CX$4-$AC$4-$DZ120+1,0),1,MIN($DZ120,CX$4-$AC$4+1))),0)))),
SUM($AC120:$BZ120)*
     IF(SSSModel!$C$4="RR",OFFSET(Profiles!$K$2,$Z120,MAX(Profiles!$C$2,AZ$4-$W120)),
     IF(SSSModel!$C$4="ECC",$EA120*$EB120*IF(MAX(Escalation!$C$2,AZ$4-$W120)&gt;$DZ120-1,0,OFFSET(Escalation!$K$2,$Y120,MAX(Escalation!$C$2,AZ$4-$W120))),
     IF(SSSModel!$C$4="PV",IF(CX$4=$W120,$EA120*(1+SSSModel!$C$2),0),
     IF(SSSModel!$C$4="FCR",IF(AND(CX$4&gt;=$W120,OFFSET(Profiles!$K$2,$Z120,MAX(Profiles!$C$2,AZ$4-$W120))&gt;0),$EC120,0),0))))))</f>
        <v>0</v>
      </c>
      <c r="CY120" s="135">
        <f ca="1">IF(OR($Z120=0,SSSModel!$C$4="CF"),BA120,
IF(LEFT($V120,3)="ON_",
     IF(SSSModel!$C$4="RR",SUMPRODUCT(OFFSET($AC120,0,0,1,$CB$2),OFFSET(Profiles!$K$28,($Z120-1)*(Profiles!$I$26+1)+CY$4-SSSModel!$C$3+1,0,1,$CB$2)),
     IF(SSSModel!$C$4="ECC",$EA120*$EB120*SUMPRODUCT(OFFSET($AC120,0,MAX(0,CY$4-$DZ120-$CA$4+1),1,MIN($DZ120,CY$4-$CA$4+1)),OFFSET(Escalation!$K$24,($Y120-1)*(Escalation!$I$22+1)+CY$4-SSSModel!$C$3+1,MAX(0,CY$4-$DZ120-$CA$4+1),1,MIN($DZ120,CY$4-$CA$4+1))),
     IF(SSSModel!$C$4="PV",BA120*$EA120*(1+SSSModel!$C$2),
     IF(SSSModel!$C$4="FCR",$EC120*SUM(OFFSET($AC120,0,MAX(CY$4-$AC$4-$DZ120+1,0),1,MIN($DZ120,CY$4-$AC$4+1))),0)))),
SUM($AC120:$BZ120)*
     IF(SSSModel!$C$4="RR",OFFSET(Profiles!$K$2,$Z120,MAX(Profiles!$C$2,BA$4-$W120)),
     IF(SSSModel!$C$4="ECC",$EA120*$EB120*IF(MAX(Escalation!$C$2,BA$4-$W120)&gt;$DZ120-1,0,OFFSET(Escalation!$K$2,$Y120,MAX(Escalation!$C$2,BA$4-$W120))),
     IF(SSSModel!$C$4="PV",IF(CY$4=$W120,$EA120*(1+SSSModel!$C$2),0),
     IF(SSSModel!$C$4="FCR",IF(AND(CY$4&gt;=$W120,OFFSET(Profiles!$K$2,$Z120,MAX(Profiles!$C$2,BA$4-$W120))&gt;0),$EC120,0),0))))))</f>
        <v>0</v>
      </c>
      <c r="CZ120" s="135">
        <f ca="1">IF(OR($Z120=0,SSSModel!$C$4="CF"),BB120,
IF(LEFT($V120,3)="ON_",
     IF(SSSModel!$C$4="RR",SUMPRODUCT(OFFSET($AC120,0,0,1,$CB$2),OFFSET(Profiles!$K$28,($Z120-1)*(Profiles!$I$26+1)+CZ$4-SSSModel!$C$3+1,0,1,$CB$2)),
     IF(SSSModel!$C$4="ECC",$EA120*$EB120*SUMPRODUCT(OFFSET($AC120,0,MAX(0,CZ$4-$DZ120-$CA$4+1),1,MIN($DZ120,CZ$4-$CA$4+1)),OFFSET(Escalation!$K$24,($Y120-1)*(Escalation!$I$22+1)+CZ$4-SSSModel!$C$3+1,MAX(0,CZ$4-$DZ120-$CA$4+1),1,MIN($DZ120,CZ$4-$CA$4+1))),
     IF(SSSModel!$C$4="PV",BB120*$EA120*(1+SSSModel!$C$2),
     IF(SSSModel!$C$4="FCR",$EC120*SUM(OFFSET($AC120,0,MAX(CZ$4-$AC$4-$DZ120+1,0),1,MIN($DZ120,CZ$4-$AC$4+1))),0)))),
SUM($AC120:$BZ120)*
     IF(SSSModel!$C$4="RR",OFFSET(Profiles!$K$2,$Z120,MAX(Profiles!$C$2,BB$4-$W120)),
     IF(SSSModel!$C$4="ECC",$EA120*$EB120*IF(MAX(Escalation!$C$2,BB$4-$W120)&gt;$DZ120-1,0,OFFSET(Escalation!$K$2,$Y120,MAX(Escalation!$C$2,BB$4-$W120))),
     IF(SSSModel!$C$4="PV",IF(CZ$4=$W120,$EA120*(1+SSSModel!$C$2),0),
     IF(SSSModel!$C$4="FCR",IF(AND(CZ$4&gt;=$W120,OFFSET(Profiles!$K$2,$Z120,MAX(Profiles!$C$2,BB$4-$W120))&gt;0),$EC120,0),0))))))</f>
        <v>0</v>
      </c>
      <c r="DA120" s="135">
        <f ca="1">IF(OR($Z120=0,SSSModel!$C$4="CF"),BC120,
IF(LEFT($V120,3)="ON_",
     IF(SSSModel!$C$4="RR",SUMPRODUCT(OFFSET($AC120,0,0,1,$CB$2),OFFSET(Profiles!$K$28,($Z120-1)*(Profiles!$I$26+1)+DA$4-SSSModel!$C$3+1,0,1,$CB$2)),
     IF(SSSModel!$C$4="ECC",$EA120*$EB120*SUMPRODUCT(OFFSET($AC120,0,MAX(0,DA$4-$DZ120-$CA$4+1),1,MIN($DZ120,DA$4-$CA$4+1)),OFFSET(Escalation!$K$24,($Y120-1)*(Escalation!$I$22+1)+DA$4-SSSModel!$C$3+1,MAX(0,DA$4-$DZ120-$CA$4+1),1,MIN($DZ120,DA$4-$CA$4+1))),
     IF(SSSModel!$C$4="PV",BC120*$EA120*(1+SSSModel!$C$2),
     IF(SSSModel!$C$4="FCR",$EC120*SUM(OFFSET($AC120,0,MAX(DA$4-$AC$4-$DZ120+1,0),1,MIN($DZ120,DA$4-$AC$4+1))),0)))),
SUM($AC120:$BZ120)*
     IF(SSSModel!$C$4="RR",OFFSET(Profiles!$K$2,$Z120,MAX(Profiles!$C$2,BC$4-$W120)),
     IF(SSSModel!$C$4="ECC",$EA120*$EB120*IF(MAX(Escalation!$C$2,BC$4-$W120)&gt;$DZ120-1,0,OFFSET(Escalation!$K$2,$Y120,MAX(Escalation!$C$2,BC$4-$W120))),
     IF(SSSModel!$C$4="PV",IF(DA$4=$W120,$EA120*(1+SSSModel!$C$2),0),
     IF(SSSModel!$C$4="FCR",IF(AND(DA$4&gt;=$W120,OFFSET(Profiles!$K$2,$Z120,MAX(Profiles!$C$2,BC$4-$W120))&gt;0),$EC120,0),0))))))</f>
        <v>0</v>
      </c>
      <c r="DB120" s="135">
        <f ca="1">IF(OR($Z120=0,SSSModel!$C$4="CF"),BD120,
IF(LEFT($V120,3)="ON_",
     IF(SSSModel!$C$4="RR",SUMPRODUCT(OFFSET($AC120,0,0,1,$CB$2),OFFSET(Profiles!$K$28,($Z120-1)*(Profiles!$I$26+1)+DB$4-SSSModel!$C$3+1,0,1,$CB$2)),
     IF(SSSModel!$C$4="ECC",$EA120*$EB120*SUMPRODUCT(OFFSET($AC120,0,MAX(0,DB$4-$DZ120-$CA$4+1),1,MIN($DZ120,DB$4-$CA$4+1)),OFFSET(Escalation!$K$24,($Y120-1)*(Escalation!$I$22+1)+DB$4-SSSModel!$C$3+1,MAX(0,DB$4-$DZ120-$CA$4+1),1,MIN($DZ120,DB$4-$CA$4+1))),
     IF(SSSModel!$C$4="PV",BD120*$EA120*(1+SSSModel!$C$2),
     IF(SSSModel!$C$4="FCR",$EC120*SUM(OFFSET($AC120,0,MAX(DB$4-$AC$4-$DZ120+1,0),1,MIN($DZ120,DB$4-$AC$4+1))),0)))),
SUM($AC120:$BZ120)*
     IF(SSSModel!$C$4="RR",OFFSET(Profiles!$K$2,$Z120,MAX(Profiles!$C$2,BD$4-$W120)),
     IF(SSSModel!$C$4="ECC",$EA120*$EB120*IF(MAX(Escalation!$C$2,BD$4-$W120)&gt;$DZ120-1,0,OFFSET(Escalation!$K$2,$Y120,MAX(Escalation!$C$2,BD$4-$W120))),
     IF(SSSModel!$C$4="PV",IF(DB$4=$W120,$EA120*(1+SSSModel!$C$2),0),
     IF(SSSModel!$C$4="FCR",IF(AND(DB$4&gt;=$W120,OFFSET(Profiles!$K$2,$Z120,MAX(Profiles!$C$2,BD$4-$W120))&gt;0),$EC120,0),0))))))</f>
        <v>0</v>
      </c>
      <c r="DC120" s="135">
        <f ca="1">IF(OR($Z120=0,SSSModel!$C$4="CF"),BE120,
IF(LEFT($V120,3)="ON_",
     IF(SSSModel!$C$4="RR",SUMPRODUCT(OFFSET($AC120,0,0,1,$CB$2),OFFSET(Profiles!$K$28,($Z120-1)*(Profiles!$I$26+1)+DC$4-SSSModel!$C$3+1,0,1,$CB$2)),
     IF(SSSModel!$C$4="ECC",$EA120*$EB120*SUMPRODUCT(OFFSET($AC120,0,MAX(0,DC$4-$DZ120-$CA$4+1),1,MIN($DZ120,DC$4-$CA$4+1)),OFFSET(Escalation!$K$24,($Y120-1)*(Escalation!$I$22+1)+DC$4-SSSModel!$C$3+1,MAX(0,DC$4-$DZ120-$CA$4+1),1,MIN($DZ120,DC$4-$CA$4+1))),
     IF(SSSModel!$C$4="PV",BE120*$EA120*(1+SSSModel!$C$2),
     IF(SSSModel!$C$4="FCR",$EC120*SUM(OFFSET($AC120,0,MAX(DC$4-$AC$4-$DZ120+1,0),1,MIN($DZ120,DC$4-$AC$4+1))),0)))),
SUM($AC120:$BZ120)*
     IF(SSSModel!$C$4="RR",OFFSET(Profiles!$K$2,$Z120,MAX(Profiles!$C$2,BE$4-$W120)),
     IF(SSSModel!$C$4="ECC",$EA120*$EB120*IF(MAX(Escalation!$C$2,BE$4-$W120)&gt;$DZ120-1,0,OFFSET(Escalation!$K$2,$Y120,MAX(Escalation!$C$2,BE$4-$W120))),
     IF(SSSModel!$C$4="PV",IF(DC$4=$W120,$EA120*(1+SSSModel!$C$2),0),
     IF(SSSModel!$C$4="FCR",IF(AND(DC$4&gt;=$W120,OFFSET(Profiles!$K$2,$Z120,MAX(Profiles!$C$2,BE$4-$W120))&gt;0),$EC120,0),0))))))</f>
        <v>0</v>
      </c>
      <c r="DD120" s="135">
        <f ca="1">IF(OR($Z120=0,SSSModel!$C$4="CF"),BF120,
IF(LEFT($V120,3)="ON_",
     IF(SSSModel!$C$4="RR",SUMPRODUCT(OFFSET($AC120,0,0,1,$CB$2),OFFSET(Profiles!$K$28,($Z120-1)*(Profiles!$I$26+1)+DD$4-SSSModel!$C$3+1,0,1,$CB$2)),
     IF(SSSModel!$C$4="ECC",$EA120*$EB120*SUMPRODUCT(OFFSET($AC120,0,MAX(0,DD$4-$DZ120-$CA$4+1),1,MIN($DZ120,DD$4-$CA$4+1)),OFFSET(Escalation!$K$24,($Y120-1)*(Escalation!$I$22+1)+DD$4-SSSModel!$C$3+1,MAX(0,DD$4-$DZ120-$CA$4+1),1,MIN($DZ120,DD$4-$CA$4+1))),
     IF(SSSModel!$C$4="PV",BF120*$EA120*(1+SSSModel!$C$2),
     IF(SSSModel!$C$4="FCR",$EC120*SUM(OFFSET($AC120,0,MAX(DD$4-$AC$4-$DZ120+1,0),1,MIN($DZ120,DD$4-$AC$4+1))),0)))),
SUM($AC120:$BZ120)*
     IF(SSSModel!$C$4="RR",OFFSET(Profiles!$K$2,$Z120,MAX(Profiles!$C$2,BF$4-$W120)),
     IF(SSSModel!$C$4="ECC",$EA120*$EB120*IF(MAX(Escalation!$C$2,BF$4-$W120)&gt;$DZ120-1,0,OFFSET(Escalation!$K$2,$Y120,MAX(Escalation!$C$2,BF$4-$W120))),
     IF(SSSModel!$C$4="PV",IF(DD$4=$W120,$EA120*(1+SSSModel!$C$2),0),
     IF(SSSModel!$C$4="FCR",IF(AND(DD$4&gt;=$W120,OFFSET(Profiles!$K$2,$Z120,MAX(Profiles!$C$2,BF$4-$W120))&gt;0),$EC120,0),0))))))</f>
        <v>0</v>
      </c>
      <c r="DE120" s="135">
        <f ca="1">IF(OR($Z120=0,SSSModel!$C$4="CF"),BG120,
IF(LEFT($V120,3)="ON_",
     IF(SSSModel!$C$4="RR",SUMPRODUCT(OFFSET($AC120,0,0,1,$CB$2),OFFSET(Profiles!$K$28,($Z120-1)*(Profiles!$I$26+1)+DE$4-SSSModel!$C$3+1,0,1,$CB$2)),
     IF(SSSModel!$C$4="ECC",$EA120*$EB120*SUMPRODUCT(OFFSET($AC120,0,MAX(0,DE$4-$DZ120-$CA$4+1),1,MIN($DZ120,DE$4-$CA$4+1)),OFFSET(Escalation!$K$24,($Y120-1)*(Escalation!$I$22+1)+DE$4-SSSModel!$C$3+1,MAX(0,DE$4-$DZ120-$CA$4+1),1,MIN($DZ120,DE$4-$CA$4+1))),
     IF(SSSModel!$C$4="PV",BG120*$EA120*(1+SSSModel!$C$2),
     IF(SSSModel!$C$4="FCR",$EC120*SUM(OFFSET($AC120,0,MAX(DE$4-$AC$4-$DZ120+1,0),1,MIN($DZ120,DE$4-$AC$4+1))),0)))),
SUM($AC120:$BZ120)*
     IF(SSSModel!$C$4="RR",OFFSET(Profiles!$K$2,$Z120,MAX(Profiles!$C$2,BG$4-$W120)),
     IF(SSSModel!$C$4="ECC",$EA120*$EB120*IF(MAX(Escalation!$C$2,BG$4-$W120)&gt;$DZ120-1,0,OFFSET(Escalation!$K$2,$Y120,MAX(Escalation!$C$2,BG$4-$W120))),
     IF(SSSModel!$C$4="PV",IF(DE$4=$W120,$EA120*(1+SSSModel!$C$2),0),
     IF(SSSModel!$C$4="FCR",IF(AND(DE$4&gt;=$W120,OFFSET(Profiles!$K$2,$Z120,MAX(Profiles!$C$2,BG$4-$W120))&gt;0),$EC120,0),0))))))</f>
        <v>0</v>
      </c>
      <c r="DF120" s="135">
        <f ca="1">IF(OR($Z120=0,SSSModel!$C$4="CF"),BH120,
IF(LEFT($V120,3)="ON_",
     IF(SSSModel!$C$4="RR",SUMPRODUCT(OFFSET($AC120,0,0,1,$CB$2),OFFSET(Profiles!$K$28,($Z120-1)*(Profiles!$I$26+1)+DF$4-SSSModel!$C$3+1,0,1,$CB$2)),
     IF(SSSModel!$C$4="ECC",$EA120*$EB120*SUMPRODUCT(OFFSET($AC120,0,MAX(0,DF$4-$DZ120-$CA$4+1),1,MIN($DZ120,DF$4-$CA$4+1)),OFFSET(Escalation!$K$24,($Y120-1)*(Escalation!$I$22+1)+DF$4-SSSModel!$C$3+1,MAX(0,DF$4-$DZ120-$CA$4+1),1,MIN($DZ120,DF$4-$CA$4+1))),
     IF(SSSModel!$C$4="PV",BH120*$EA120*(1+SSSModel!$C$2),
     IF(SSSModel!$C$4="FCR",$EC120*SUM(OFFSET($AC120,0,MAX(DF$4-$AC$4-$DZ120+1,0),1,MIN($DZ120,DF$4-$AC$4+1))),0)))),
SUM($AC120:$BZ120)*
     IF(SSSModel!$C$4="RR",OFFSET(Profiles!$K$2,$Z120,MAX(Profiles!$C$2,BH$4-$W120)),
     IF(SSSModel!$C$4="ECC",$EA120*$EB120*IF(MAX(Escalation!$C$2,BH$4-$W120)&gt;$DZ120-1,0,OFFSET(Escalation!$K$2,$Y120,MAX(Escalation!$C$2,BH$4-$W120))),
     IF(SSSModel!$C$4="PV",IF(DF$4=$W120,$EA120*(1+SSSModel!$C$2),0),
     IF(SSSModel!$C$4="FCR",IF(AND(DF$4&gt;=$W120,OFFSET(Profiles!$K$2,$Z120,MAX(Profiles!$C$2,BH$4-$W120))&gt;0),$EC120,0),0))))))</f>
        <v>0</v>
      </c>
      <c r="DG120" s="135">
        <f ca="1">IF(OR($Z120=0,SSSModel!$C$4="CF"),BI120,
IF(LEFT($V120,3)="ON_",
     IF(SSSModel!$C$4="RR",SUMPRODUCT(OFFSET($AC120,0,0,1,$CB$2),OFFSET(Profiles!$K$28,($Z120-1)*(Profiles!$I$26+1)+DG$4-SSSModel!$C$3+1,0,1,$CB$2)),
     IF(SSSModel!$C$4="ECC",$EA120*$EB120*SUMPRODUCT(OFFSET($AC120,0,MAX(0,DG$4-$DZ120-$CA$4+1),1,MIN($DZ120,DG$4-$CA$4+1)),OFFSET(Escalation!$K$24,($Y120-1)*(Escalation!$I$22+1)+DG$4-SSSModel!$C$3+1,MAX(0,DG$4-$DZ120-$CA$4+1),1,MIN($DZ120,DG$4-$CA$4+1))),
     IF(SSSModel!$C$4="PV",BI120*$EA120*(1+SSSModel!$C$2),
     IF(SSSModel!$C$4="FCR",$EC120*SUM(OFFSET($AC120,0,MAX(DG$4-$AC$4-$DZ120+1,0),1,MIN($DZ120,DG$4-$AC$4+1))),0)))),
SUM($AC120:$BZ120)*
     IF(SSSModel!$C$4="RR",OFFSET(Profiles!$K$2,$Z120,MAX(Profiles!$C$2,BI$4-$W120)),
     IF(SSSModel!$C$4="ECC",$EA120*$EB120*IF(MAX(Escalation!$C$2,BI$4-$W120)&gt;$DZ120-1,0,OFFSET(Escalation!$K$2,$Y120,MAX(Escalation!$C$2,BI$4-$W120))),
     IF(SSSModel!$C$4="PV",IF(DG$4=$W120,$EA120*(1+SSSModel!$C$2),0),
     IF(SSSModel!$C$4="FCR",IF(AND(DG$4&gt;=$W120,OFFSET(Profiles!$K$2,$Z120,MAX(Profiles!$C$2,BI$4-$W120))&gt;0),$EC120,0),0))))))</f>
        <v>0</v>
      </c>
      <c r="DH120" s="135">
        <f ca="1">IF(OR($Z120=0,SSSModel!$C$4="CF"),BJ120,
IF(LEFT($V120,3)="ON_",
     IF(SSSModel!$C$4="RR",SUMPRODUCT(OFFSET($AC120,0,0,1,$CB$2),OFFSET(Profiles!$K$28,($Z120-1)*(Profiles!$I$26+1)+DH$4-SSSModel!$C$3+1,0,1,$CB$2)),
     IF(SSSModel!$C$4="ECC",$EA120*$EB120*SUMPRODUCT(OFFSET($AC120,0,MAX(0,DH$4-$DZ120-$CA$4+1),1,MIN($DZ120,DH$4-$CA$4+1)),OFFSET(Escalation!$K$24,($Y120-1)*(Escalation!$I$22+1)+DH$4-SSSModel!$C$3+1,MAX(0,DH$4-$DZ120-$CA$4+1),1,MIN($DZ120,DH$4-$CA$4+1))),
     IF(SSSModel!$C$4="PV",BJ120*$EA120*(1+SSSModel!$C$2),
     IF(SSSModel!$C$4="FCR",$EC120*SUM(OFFSET($AC120,0,MAX(DH$4-$AC$4-$DZ120+1,0),1,MIN($DZ120,DH$4-$AC$4+1))),0)))),
SUM($AC120:$BZ120)*
     IF(SSSModel!$C$4="RR",OFFSET(Profiles!$K$2,$Z120,MAX(Profiles!$C$2,BJ$4-$W120)),
     IF(SSSModel!$C$4="ECC",$EA120*$EB120*IF(MAX(Escalation!$C$2,BJ$4-$W120)&gt;$DZ120-1,0,OFFSET(Escalation!$K$2,$Y120,MAX(Escalation!$C$2,BJ$4-$W120))),
     IF(SSSModel!$C$4="PV",IF(DH$4=$W120,$EA120*(1+SSSModel!$C$2),0),
     IF(SSSModel!$C$4="FCR",IF(AND(DH$4&gt;=$W120,OFFSET(Profiles!$K$2,$Z120,MAX(Profiles!$C$2,BJ$4-$W120))&gt;0),$EC120,0),0))))))</f>
        <v>0</v>
      </c>
      <c r="DI120" s="135">
        <f ca="1">IF(OR($Z120=0,SSSModel!$C$4="CF"),BK120,
IF(LEFT($V120,3)="ON_",
     IF(SSSModel!$C$4="RR",SUMPRODUCT(OFFSET($AC120,0,0,1,$CB$2),OFFSET(Profiles!$K$28,($Z120-1)*(Profiles!$I$26+1)+DI$4-SSSModel!$C$3+1,0,1,$CB$2)),
     IF(SSSModel!$C$4="ECC",$EA120*$EB120*SUMPRODUCT(OFFSET($AC120,0,MAX(0,DI$4-$DZ120-$CA$4+1),1,MIN($DZ120,DI$4-$CA$4+1)),OFFSET(Escalation!$K$24,($Y120-1)*(Escalation!$I$22+1)+DI$4-SSSModel!$C$3+1,MAX(0,DI$4-$DZ120-$CA$4+1),1,MIN($DZ120,DI$4-$CA$4+1))),
     IF(SSSModel!$C$4="PV",BK120*$EA120*(1+SSSModel!$C$2),
     IF(SSSModel!$C$4="FCR",$EC120*SUM(OFFSET($AC120,0,MAX(DI$4-$AC$4-$DZ120+1,0),1,MIN($DZ120,DI$4-$AC$4+1))),0)))),
SUM($AC120:$BZ120)*
     IF(SSSModel!$C$4="RR",OFFSET(Profiles!$K$2,$Z120,MAX(Profiles!$C$2,BK$4-$W120)),
     IF(SSSModel!$C$4="ECC",$EA120*$EB120*IF(MAX(Escalation!$C$2,BK$4-$W120)&gt;$DZ120-1,0,OFFSET(Escalation!$K$2,$Y120,MAX(Escalation!$C$2,BK$4-$W120))),
     IF(SSSModel!$C$4="PV",IF(DI$4=$W120,$EA120*(1+SSSModel!$C$2),0),
     IF(SSSModel!$C$4="FCR",IF(AND(DI$4&gt;=$W120,OFFSET(Profiles!$K$2,$Z120,MAX(Profiles!$C$2,BK$4-$W120))&gt;0),$EC120,0),0))))))</f>
        <v>0</v>
      </c>
      <c r="DJ120" s="135">
        <f ca="1">IF(OR($Z120=0,SSSModel!$C$4="CF"),BL120,
IF(LEFT($V120,3)="ON_",
     IF(SSSModel!$C$4="RR",SUMPRODUCT(OFFSET($AC120,0,0,1,$CB$2),OFFSET(Profiles!$K$28,($Z120-1)*(Profiles!$I$26+1)+DJ$4-SSSModel!$C$3+1,0,1,$CB$2)),
     IF(SSSModel!$C$4="ECC",$EA120*$EB120*SUMPRODUCT(OFFSET($AC120,0,MAX(0,DJ$4-$DZ120-$CA$4+1),1,MIN($DZ120,DJ$4-$CA$4+1)),OFFSET(Escalation!$K$24,($Y120-1)*(Escalation!$I$22+1)+DJ$4-SSSModel!$C$3+1,MAX(0,DJ$4-$DZ120-$CA$4+1),1,MIN($DZ120,DJ$4-$CA$4+1))),
     IF(SSSModel!$C$4="PV",BL120*$EA120*(1+SSSModel!$C$2),
     IF(SSSModel!$C$4="FCR",$EC120*SUM(OFFSET($AC120,0,MAX(DJ$4-$AC$4-$DZ120+1,0),1,MIN($DZ120,DJ$4-$AC$4+1))),0)))),
SUM($AC120:$BZ120)*
     IF(SSSModel!$C$4="RR",OFFSET(Profiles!$K$2,$Z120,MAX(Profiles!$C$2,BL$4-$W120)),
     IF(SSSModel!$C$4="ECC",$EA120*$EB120*IF(MAX(Escalation!$C$2,BL$4-$W120)&gt;$DZ120-1,0,OFFSET(Escalation!$K$2,$Y120,MAX(Escalation!$C$2,BL$4-$W120))),
     IF(SSSModel!$C$4="PV",IF(DJ$4=$W120,$EA120*(1+SSSModel!$C$2),0),
     IF(SSSModel!$C$4="FCR",IF(AND(DJ$4&gt;=$W120,OFFSET(Profiles!$K$2,$Z120,MAX(Profiles!$C$2,BL$4-$W120))&gt;0),$EC120,0),0))))))</f>
        <v>0</v>
      </c>
      <c r="DK120" s="135">
        <f ca="1">IF(OR($Z120=0,SSSModel!$C$4="CF"),BM120,
IF(LEFT($V120,3)="ON_",
     IF(SSSModel!$C$4="RR",SUMPRODUCT(OFFSET($AC120,0,0,1,$CB$2),OFFSET(Profiles!$K$28,($Z120-1)*(Profiles!$I$26+1)+DK$4-SSSModel!$C$3+1,0,1,$CB$2)),
     IF(SSSModel!$C$4="ECC",$EA120*$EB120*SUMPRODUCT(OFFSET($AC120,0,MAX(0,DK$4-$DZ120-$CA$4+1),1,MIN($DZ120,DK$4-$CA$4+1)),OFFSET(Escalation!$K$24,($Y120-1)*(Escalation!$I$22+1)+DK$4-SSSModel!$C$3+1,MAX(0,DK$4-$DZ120-$CA$4+1),1,MIN($DZ120,DK$4-$CA$4+1))),
     IF(SSSModel!$C$4="PV",BM120*$EA120*(1+SSSModel!$C$2),
     IF(SSSModel!$C$4="FCR",$EC120*SUM(OFFSET($AC120,0,MAX(DK$4-$AC$4-$DZ120+1,0),1,MIN($DZ120,DK$4-$AC$4+1))),0)))),
SUM($AC120:$BZ120)*
     IF(SSSModel!$C$4="RR",OFFSET(Profiles!$K$2,$Z120,MAX(Profiles!$C$2,BM$4-$W120)),
     IF(SSSModel!$C$4="ECC",$EA120*$EB120*IF(MAX(Escalation!$C$2,BM$4-$W120)&gt;$DZ120-1,0,OFFSET(Escalation!$K$2,$Y120,MAX(Escalation!$C$2,BM$4-$W120))),
     IF(SSSModel!$C$4="PV",IF(DK$4=$W120,$EA120*(1+SSSModel!$C$2),0),
     IF(SSSModel!$C$4="FCR",IF(AND(DK$4&gt;=$W120,OFFSET(Profiles!$K$2,$Z120,MAX(Profiles!$C$2,BM$4-$W120))&gt;0),$EC120,0),0))))))</f>
        <v>0</v>
      </c>
      <c r="DL120" s="135">
        <f ca="1">IF(OR($Z120=0,SSSModel!$C$4="CF"),BN120,
IF(LEFT($V120,3)="ON_",
     IF(SSSModel!$C$4="RR",SUMPRODUCT(OFFSET($AC120,0,0,1,$CB$2),OFFSET(Profiles!$K$28,($Z120-1)*(Profiles!$I$26+1)+DL$4-SSSModel!$C$3+1,0,1,$CB$2)),
     IF(SSSModel!$C$4="ECC",$EA120*$EB120*SUMPRODUCT(OFFSET($AC120,0,MAX(0,DL$4-$DZ120-$CA$4+1),1,MIN($DZ120,DL$4-$CA$4+1)),OFFSET(Escalation!$K$24,($Y120-1)*(Escalation!$I$22+1)+DL$4-SSSModel!$C$3+1,MAX(0,DL$4-$DZ120-$CA$4+1),1,MIN($DZ120,DL$4-$CA$4+1))),
     IF(SSSModel!$C$4="PV",BN120*$EA120*(1+SSSModel!$C$2),
     IF(SSSModel!$C$4="FCR",$EC120*SUM(OFFSET($AC120,0,MAX(DL$4-$AC$4-$DZ120+1,0),1,MIN($DZ120,DL$4-$AC$4+1))),0)))),
SUM($AC120:$BZ120)*
     IF(SSSModel!$C$4="RR",OFFSET(Profiles!$K$2,$Z120,MAX(Profiles!$C$2,BN$4-$W120)),
     IF(SSSModel!$C$4="ECC",$EA120*$EB120*IF(MAX(Escalation!$C$2,BN$4-$W120)&gt;$DZ120-1,0,OFFSET(Escalation!$K$2,$Y120,MAX(Escalation!$C$2,BN$4-$W120))),
     IF(SSSModel!$C$4="PV",IF(DL$4=$W120,$EA120*(1+SSSModel!$C$2),0),
     IF(SSSModel!$C$4="FCR",IF(AND(DL$4&gt;=$W120,OFFSET(Profiles!$K$2,$Z120,MAX(Profiles!$C$2,BN$4-$W120))&gt;0),$EC120,0),0))))))</f>
        <v>0</v>
      </c>
      <c r="DM120" s="135">
        <f ca="1">IF(OR($Z120=0,SSSModel!$C$4="CF"),BO120,
IF(LEFT($V120,3)="ON_",
     IF(SSSModel!$C$4="RR",SUMPRODUCT(OFFSET($AC120,0,0,1,$CB$2),OFFSET(Profiles!$K$28,($Z120-1)*(Profiles!$I$26+1)+DM$4-SSSModel!$C$3+1,0,1,$CB$2)),
     IF(SSSModel!$C$4="ECC",$EA120*$EB120*SUMPRODUCT(OFFSET($AC120,0,MAX(0,DM$4-$DZ120-$CA$4+1),1,MIN($DZ120,DM$4-$CA$4+1)),OFFSET(Escalation!$K$24,($Y120-1)*(Escalation!$I$22+1)+DM$4-SSSModel!$C$3+1,MAX(0,DM$4-$DZ120-$CA$4+1),1,MIN($DZ120,DM$4-$CA$4+1))),
     IF(SSSModel!$C$4="PV",BO120*$EA120*(1+SSSModel!$C$2),
     IF(SSSModel!$C$4="FCR",$EC120*SUM(OFFSET($AC120,0,MAX(DM$4-$AC$4-$DZ120+1,0),1,MIN($DZ120,DM$4-$AC$4+1))),0)))),
SUM($AC120:$BZ120)*
     IF(SSSModel!$C$4="RR",OFFSET(Profiles!$K$2,$Z120,MAX(Profiles!$C$2,BO$4-$W120)),
     IF(SSSModel!$C$4="ECC",$EA120*$EB120*IF(MAX(Escalation!$C$2,BO$4-$W120)&gt;$DZ120-1,0,OFFSET(Escalation!$K$2,$Y120,MAX(Escalation!$C$2,BO$4-$W120))),
     IF(SSSModel!$C$4="PV",IF(DM$4=$W120,$EA120*(1+SSSModel!$C$2),0),
     IF(SSSModel!$C$4="FCR",IF(AND(DM$4&gt;=$W120,OFFSET(Profiles!$K$2,$Z120,MAX(Profiles!$C$2,BO$4-$W120))&gt;0),$EC120,0),0))))))</f>
        <v>0</v>
      </c>
      <c r="DN120" s="135">
        <f ca="1">IF(OR($Z120=0,SSSModel!$C$4="CF"),BP120,
IF(LEFT($V120,3)="ON_",
     IF(SSSModel!$C$4="RR",SUMPRODUCT(OFFSET($AC120,0,0,1,$CB$2),OFFSET(Profiles!$K$28,($Z120-1)*(Profiles!$I$26+1)+DN$4-SSSModel!$C$3+1,0,1,$CB$2)),
     IF(SSSModel!$C$4="ECC",$EA120*$EB120*SUMPRODUCT(OFFSET($AC120,0,MAX(0,DN$4-$DZ120-$CA$4+1),1,MIN($DZ120,DN$4-$CA$4+1)),OFFSET(Escalation!$K$24,($Y120-1)*(Escalation!$I$22+1)+DN$4-SSSModel!$C$3+1,MAX(0,DN$4-$DZ120-$CA$4+1),1,MIN($DZ120,DN$4-$CA$4+1))),
     IF(SSSModel!$C$4="PV",BP120*$EA120*(1+SSSModel!$C$2),
     IF(SSSModel!$C$4="FCR",$EC120*SUM(OFFSET($AC120,0,MAX(DN$4-$AC$4-$DZ120+1,0),1,MIN($DZ120,DN$4-$AC$4+1))),0)))),
SUM($AC120:$BZ120)*
     IF(SSSModel!$C$4="RR",OFFSET(Profiles!$K$2,$Z120,MAX(Profiles!$C$2,BP$4-$W120)),
     IF(SSSModel!$C$4="ECC",$EA120*$EB120*IF(MAX(Escalation!$C$2,BP$4-$W120)&gt;$DZ120-1,0,OFFSET(Escalation!$K$2,$Y120,MAX(Escalation!$C$2,BP$4-$W120))),
     IF(SSSModel!$C$4="PV",IF(DN$4=$W120,$EA120*(1+SSSModel!$C$2),0),
     IF(SSSModel!$C$4="FCR",IF(AND(DN$4&gt;=$W120,OFFSET(Profiles!$K$2,$Z120,MAX(Profiles!$C$2,BP$4-$W120))&gt;0),$EC120,0),0))))))</f>
        <v>0</v>
      </c>
      <c r="DO120" s="135">
        <f ca="1">IF(OR($Z120=0,SSSModel!$C$4="CF"),BQ120,
IF(LEFT($V120,3)="ON_",
     IF(SSSModel!$C$4="RR",SUMPRODUCT(OFFSET($AC120,0,0,1,$CB$2),OFFSET(Profiles!$K$28,($Z120-1)*(Profiles!$I$26+1)+DO$4-SSSModel!$C$3+1,0,1,$CB$2)),
     IF(SSSModel!$C$4="ECC",$EA120*$EB120*SUMPRODUCT(OFFSET($AC120,0,MAX(0,DO$4-$DZ120-$CA$4+1),1,MIN($DZ120,DO$4-$CA$4+1)),OFFSET(Escalation!$K$24,($Y120-1)*(Escalation!$I$22+1)+DO$4-SSSModel!$C$3+1,MAX(0,DO$4-$DZ120-$CA$4+1),1,MIN($DZ120,DO$4-$CA$4+1))),
     IF(SSSModel!$C$4="PV",BQ120*$EA120*(1+SSSModel!$C$2),
     IF(SSSModel!$C$4="FCR",$EC120*SUM(OFFSET($AC120,0,MAX(DO$4-$AC$4-$DZ120+1,0),1,MIN($DZ120,DO$4-$AC$4+1))),0)))),
SUM($AC120:$BZ120)*
     IF(SSSModel!$C$4="RR",OFFSET(Profiles!$K$2,$Z120,MAX(Profiles!$C$2,BQ$4-$W120)),
     IF(SSSModel!$C$4="ECC",$EA120*$EB120*IF(MAX(Escalation!$C$2,BQ$4-$W120)&gt;$DZ120-1,0,OFFSET(Escalation!$K$2,$Y120,MAX(Escalation!$C$2,BQ$4-$W120))),
     IF(SSSModel!$C$4="PV",IF(DO$4=$W120,$EA120*(1+SSSModel!$C$2),0),
     IF(SSSModel!$C$4="FCR",IF(AND(DO$4&gt;=$W120,OFFSET(Profiles!$K$2,$Z120,MAX(Profiles!$C$2,BQ$4-$W120))&gt;0),$EC120,0),0))))))</f>
        <v>0</v>
      </c>
      <c r="DP120" s="135">
        <f ca="1">IF(OR($Z120=0,SSSModel!$C$4="CF"),BR120,
IF(LEFT($V120,3)="ON_",
     IF(SSSModel!$C$4="RR",SUMPRODUCT(OFFSET($AC120,0,0,1,$CB$2),OFFSET(Profiles!$K$28,($Z120-1)*(Profiles!$I$26+1)+DP$4-SSSModel!$C$3+1,0,1,$CB$2)),
     IF(SSSModel!$C$4="ECC",$EA120*$EB120*SUMPRODUCT(OFFSET($AC120,0,MAX(0,DP$4-$DZ120-$CA$4+1),1,MIN($DZ120,DP$4-$CA$4+1)),OFFSET(Escalation!$K$24,($Y120-1)*(Escalation!$I$22+1)+DP$4-SSSModel!$C$3+1,MAX(0,DP$4-$DZ120-$CA$4+1),1,MIN($DZ120,DP$4-$CA$4+1))),
     IF(SSSModel!$C$4="PV",BR120*$EA120*(1+SSSModel!$C$2),
     IF(SSSModel!$C$4="FCR",$EC120*SUM(OFFSET($AC120,0,MAX(DP$4-$AC$4-$DZ120+1,0),1,MIN($DZ120,DP$4-$AC$4+1))),0)))),
SUM($AC120:$BZ120)*
     IF(SSSModel!$C$4="RR",OFFSET(Profiles!$K$2,$Z120,MAX(Profiles!$C$2,BR$4-$W120)),
     IF(SSSModel!$C$4="ECC",$EA120*$EB120*IF(MAX(Escalation!$C$2,BR$4-$W120)&gt;$DZ120-1,0,OFFSET(Escalation!$K$2,$Y120,MAX(Escalation!$C$2,BR$4-$W120))),
     IF(SSSModel!$C$4="PV",IF(DP$4=$W120,$EA120*(1+SSSModel!$C$2),0),
     IF(SSSModel!$C$4="FCR",IF(AND(DP$4&gt;=$W120,OFFSET(Profiles!$K$2,$Z120,MAX(Profiles!$C$2,BR$4-$W120))&gt;0),$EC120,0),0))))))</f>
        <v>0</v>
      </c>
      <c r="DQ120" s="135">
        <f ca="1">IF(OR($Z120=0,SSSModel!$C$4="CF"),BS120,
IF(LEFT($V120,3)="ON_",
     IF(SSSModel!$C$4="RR",SUMPRODUCT(OFFSET($AC120,0,0,1,$CB$2),OFFSET(Profiles!$K$28,($Z120-1)*(Profiles!$I$26+1)+DQ$4-SSSModel!$C$3+1,0,1,$CB$2)),
     IF(SSSModel!$C$4="ECC",$EA120*$EB120*SUMPRODUCT(OFFSET($AC120,0,MAX(0,DQ$4-$DZ120-$CA$4+1),1,MIN($DZ120,DQ$4-$CA$4+1)),OFFSET(Escalation!$K$24,($Y120-1)*(Escalation!$I$22+1)+DQ$4-SSSModel!$C$3+1,MAX(0,DQ$4-$DZ120-$CA$4+1),1,MIN($DZ120,DQ$4-$CA$4+1))),
     IF(SSSModel!$C$4="PV",BS120*$EA120*(1+SSSModel!$C$2),
     IF(SSSModel!$C$4="FCR",$EC120*SUM(OFFSET($AC120,0,MAX(DQ$4-$AC$4-$DZ120+1,0),1,MIN($DZ120,DQ$4-$AC$4+1))),0)))),
SUM($AC120:$BZ120)*
     IF(SSSModel!$C$4="RR",OFFSET(Profiles!$K$2,$Z120,MAX(Profiles!$C$2,BS$4-$W120)),
     IF(SSSModel!$C$4="ECC",$EA120*$EB120*IF(MAX(Escalation!$C$2,BS$4-$W120)&gt;$DZ120-1,0,OFFSET(Escalation!$K$2,$Y120,MAX(Escalation!$C$2,BS$4-$W120))),
     IF(SSSModel!$C$4="PV",IF(DQ$4=$W120,$EA120*(1+SSSModel!$C$2),0),
     IF(SSSModel!$C$4="FCR",IF(AND(DQ$4&gt;=$W120,OFFSET(Profiles!$K$2,$Z120,MAX(Profiles!$C$2,BS$4-$W120))&gt;0),$EC120,0),0))))))</f>
        <v>0</v>
      </c>
      <c r="DR120" s="135">
        <f ca="1">IF(OR($Z120=0,SSSModel!$C$4="CF"),BT120,
IF(LEFT($V120,3)="ON_",
     IF(SSSModel!$C$4="RR",SUMPRODUCT(OFFSET($AC120,0,0,1,$CB$2),OFFSET(Profiles!$K$28,($Z120-1)*(Profiles!$I$26+1)+DR$4-SSSModel!$C$3+1,0,1,$CB$2)),
     IF(SSSModel!$C$4="ECC",$EA120*$EB120*SUMPRODUCT(OFFSET($AC120,0,MAX(0,DR$4-$DZ120-$CA$4+1),1,MIN($DZ120,DR$4-$CA$4+1)),OFFSET(Escalation!$K$24,($Y120-1)*(Escalation!$I$22+1)+DR$4-SSSModel!$C$3+1,MAX(0,DR$4-$DZ120-$CA$4+1),1,MIN($DZ120,DR$4-$CA$4+1))),
     IF(SSSModel!$C$4="PV",BT120*$EA120*(1+SSSModel!$C$2),
     IF(SSSModel!$C$4="FCR",$EC120*SUM(OFFSET($AC120,0,MAX(DR$4-$AC$4-$DZ120+1,0),1,MIN($DZ120,DR$4-$AC$4+1))),0)))),
SUM($AC120:$BZ120)*
     IF(SSSModel!$C$4="RR",OFFSET(Profiles!$K$2,$Z120,MAX(Profiles!$C$2,BT$4-$W120)),
     IF(SSSModel!$C$4="ECC",$EA120*$EB120*IF(MAX(Escalation!$C$2,BT$4-$W120)&gt;$DZ120-1,0,OFFSET(Escalation!$K$2,$Y120,MAX(Escalation!$C$2,BT$4-$W120))),
     IF(SSSModel!$C$4="PV",IF(DR$4=$W120,$EA120*(1+SSSModel!$C$2),0),
     IF(SSSModel!$C$4="FCR",IF(AND(DR$4&gt;=$W120,OFFSET(Profiles!$K$2,$Z120,MAX(Profiles!$C$2,BT$4-$W120))&gt;0),$EC120,0),0))))))</f>
        <v>0</v>
      </c>
      <c r="DS120" s="135">
        <f ca="1">IF(OR($Z120=0,SSSModel!$C$4="CF"),BU120,
IF(LEFT($V120,3)="ON_",
     IF(SSSModel!$C$4="RR",SUMPRODUCT(OFFSET($AC120,0,0,1,$CB$2),OFFSET(Profiles!$K$28,($Z120-1)*(Profiles!$I$26+1)+DS$4-SSSModel!$C$3+1,0,1,$CB$2)),
     IF(SSSModel!$C$4="ECC",$EA120*$EB120*SUMPRODUCT(OFFSET($AC120,0,MAX(0,DS$4-$DZ120-$CA$4+1),1,MIN($DZ120,DS$4-$CA$4+1)),OFFSET(Escalation!$K$24,($Y120-1)*(Escalation!$I$22+1)+DS$4-SSSModel!$C$3+1,MAX(0,DS$4-$DZ120-$CA$4+1),1,MIN($DZ120,DS$4-$CA$4+1))),
     IF(SSSModel!$C$4="PV",BU120*$EA120*(1+SSSModel!$C$2),
     IF(SSSModel!$C$4="FCR",$EC120*SUM(OFFSET($AC120,0,MAX(DS$4-$AC$4-$DZ120+1,0),1,MIN($DZ120,DS$4-$AC$4+1))),0)))),
SUM($AC120:$BZ120)*
     IF(SSSModel!$C$4="RR",OFFSET(Profiles!$K$2,$Z120,MAX(Profiles!$C$2,BU$4-$W120)),
     IF(SSSModel!$C$4="ECC",$EA120*$EB120*IF(MAX(Escalation!$C$2,BU$4-$W120)&gt;$DZ120-1,0,OFFSET(Escalation!$K$2,$Y120,MAX(Escalation!$C$2,BU$4-$W120))),
     IF(SSSModel!$C$4="PV",IF(DS$4=$W120,$EA120*(1+SSSModel!$C$2),0),
     IF(SSSModel!$C$4="FCR",IF(AND(DS$4&gt;=$W120,OFFSET(Profiles!$K$2,$Z120,MAX(Profiles!$C$2,BU$4-$W120))&gt;0),$EC120,0),0))))))</f>
        <v>0</v>
      </c>
      <c r="DT120" s="135">
        <f ca="1">IF(OR($Z120=0,SSSModel!$C$4="CF"),BV120,
IF(LEFT($V120,3)="ON_",
     IF(SSSModel!$C$4="RR",SUMPRODUCT(OFFSET($AC120,0,0,1,$CB$2),OFFSET(Profiles!$K$28,($Z120-1)*(Profiles!$I$26+1)+DT$4-SSSModel!$C$3+1,0,1,$CB$2)),
     IF(SSSModel!$C$4="ECC",$EA120*$EB120*SUMPRODUCT(OFFSET($AC120,0,MAX(0,DT$4-$DZ120-$CA$4+1),1,MIN($DZ120,DT$4-$CA$4+1)),OFFSET(Escalation!$K$24,($Y120-1)*(Escalation!$I$22+1)+DT$4-SSSModel!$C$3+1,MAX(0,DT$4-$DZ120-$CA$4+1),1,MIN($DZ120,DT$4-$CA$4+1))),
     IF(SSSModel!$C$4="PV",BV120*$EA120*(1+SSSModel!$C$2),
     IF(SSSModel!$C$4="FCR",$EC120*SUM(OFFSET($AC120,0,MAX(DT$4-$AC$4-$DZ120+1,0),1,MIN($DZ120,DT$4-$AC$4+1))),0)))),
SUM($AC120:$BZ120)*
     IF(SSSModel!$C$4="RR",OFFSET(Profiles!$K$2,$Z120,MAX(Profiles!$C$2,BV$4-$W120)),
     IF(SSSModel!$C$4="ECC",$EA120*$EB120*IF(MAX(Escalation!$C$2,BV$4-$W120)&gt;$DZ120-1,0,OFFSET(Escalation!$K$2,$Y120,MAX(Escalation!$C$2,BV$4-$W120))),
     IF(SSSModel!$C$4="PV",IF(DT$4=$W120,$EA120*(1+SSSModel!$C$2),0),
     IF(SSSModel!$C$4="FCR",IF(AND(DT$4&gt;=$W120,OFFSET(Profiles!$K$2,$Z120,MAX(Profiles!$C$2,BV$4-$W120))&gt;0),$EC120,0),0))))))</f>
        <v>0</v>
      </c>
      <c r="DU120" s="135">
        <f ca="1">IF(OR($Z120=0,SSSModel!$C$4="CF"),BW120,
IF(LEFT($V120,3)="ON_",
     IF(SSSModel!$C$4="RR",SUMPRODUCT(OFFSET($AC120,0,0,1,$CB$2),OFFSET(Profiles!$K$28,($Z120-1)*(Profiles!$I$26+1)+DU$4-SSSModel!$C$3+1,0,1,$CB$2)),
     IF(SSSModel!$C$4="ECC",$EA120*$EB120*SUMPRODUCT(OFFSET($AC120,0,MAX(0,DU$4-$DZ120-$CA$4+1),1,MIN($DZ120,DU$4-$CA$4+1)),OFFSET(Escalation!$K$24,($Y120-1)*(Escalation!$I$22+1)+DU$4-SSSModel!$C$3+1,MAX(0,DU$4-$DZ120-$CA$4+1),1,MIN($DZ120,DU$4-$CA$4+1))),
     IF(SSSModel!$C$4="PV",BW120*$EA120*(1+SSSModel!$C$2),
     IF(SSSModel!$C$4="FCR",$EC120*SUM(OFFSET($AC120,0,MAX(DU$4-$AC$4-$DZ120+1,0),1,MIN($DZ120,DU$4-$AC$4+1))),0)))),
SUM($AC120:$BZ120)*
     IF(SSSModel!$C$4="RR",OFFSET(Profiles!$K$2,$Z120,MAX(Profiles!$C$2,BW$4-$W120)),
     IF(SSSModel!$C$4="ECC",$EA120*$EB120*IF(MAX(Escalation!$C$2,BW$4-$W120)&gt;$DZ120-1,0,OFFSET(Escalation!$K$2,$Y120,MAX(Escalation!$C$2,BW$4-$W120))),
     IF(SSSModel!$C$4="PV",IF(DU$4=$W120,$EA120*(1+SSSModel!$C$2),0),
     IF(SSSModel!$C$4="FCR",IF(AND(DU$4&gt;=$W120,OFFSET(Profiles!$K$2,$Z120,MAX(Profiles!$C$2,BW$4-$W120))&gt;0),$EC120,0),0))))))</f>
        <v>0</v>
      </c>
      <c r="DV120" s="136">
        <f ca="1">IF(OR($Z120=0,SSSModel!$C$4="CF"),BX120,
IF(LEFT($V120,3)="ON_",
     IF(SSSModel!$C$4="RR",SUMPRODUCT(OFFSET($AC120,0,0,1,$CB$2),OFFSET(Profiles!$K$28,($Z120-1)*(Profiles!$I$26+1)+DV$4-SSSModel!$C$3+1,0,1,$CB$2)),
     IF(SSSModel!$C$4="ECC",$EA120*$EB120*SUMPRODUCT(OFFSET($AC120,0,MAX(0,DV$4-$DZ120-$CA$4+1),1,MIN($DZ120,DV$4-$CA$4+1)),OFFSET(Escalation!$K$24,($Y120-1)*(Escalation!$I$22+1)+DV$4-SSSModel!$C$3+1,MAX(0,DV$4-$DZ120-$CA$4+1),1,MIN($DZ120,DV$4-$CA$4+1))),
     IF(SSSModel!$C$4="PV",BX120*$EA120*(1+SSSModel!$C$2),
     IF(SSSModel!$C$4="FCR",$EC120*SUM(OFFSET($AC120,0,MAX(DV$4-$AC$4-$DZ120+1,0),1,MIN($DZ120,DV$4-$AC$4+1))),0)))),
SUM($AC120:$BZ120)*
     IF(SSSModel!$C$4="RR",OFFSET(Profiles!$K$2,$Z120,MAX(Profiles!$C$2,BX$4-$W120)),
     IF(SSSModel!$C$4="ECC",$EA120*$EB120*IF(MAX(Escalation!$C$2,BX$4-$W120)&gt;$DZ120-1,0,OFFSET(Escalation!$K$2,$Y120,MAX(Escalation!$C$2,BX$4-$W120))),
     IF(SSSModel!$C$4="PV",IF(DV$4=$W120,$EA120*(1+SSSModel!$C$2),0),
     IF(SSSModel!$C$4="FCR",IF(AND(DV$4&gt;=$W120,OFFSET(Profiles!$K$2,$Z120,MAX(Profiles!$C$2,BX$4-$W120))&gt;0),$EC120,0),0))))))</f>
        <v>0</v>
      </c>
      <c r="DW120" s="136">
        <f ca="1">IF(OR($Z120=0,SSSModel!$C$4="CF"),BY120,
IF(LEFT($V120,3)="ON_",
     IF(SSSModel!$C$4="RR",SUMPRODUCT(OFFSET($AC120,0,0,1,$CB$2),OFFSET(Profiles!$K$28,($Z120-1)*(Profiles!$I$26+1)+DW$4-SSSModel!$C$3+1,0,1,$CB$2)),
     IF(SSSModel!$C$4="ECC",$EA120*$EB120*SUMPRODUCT(OFFSET($AC120,0,MAX(0,DW$4-$DZ120-$CA$4+1),1,MIN($DZ120,DW$4-$CA$4+1)),OFFSET(Escalation!$K$24,($Y120-1)*(Escalation!$I$22+1)+DW$4-SSSModel!$C$3+1,MAX(0,DW$4-$DZ120-$CA$4+1),1,MIN($DZ120,DW$4-$CA$4+1))),
     IF(SSSModel!$C$4="PV",BY120*$EA120*(1+SSSModel!$C$2),
     IF(SSSModel!$C$4="FCR",$EC120*SUM(OFFSET($AC120,0,MAX(DW$4-$AC$4-$DZ120+1,0),1,MIN($DZ120,DW$4-$AC$4+1))),0)))),
SUM($AC120:$BZ120)*
     IF(SSSModel!$C$4="RR",OFFSET(Profiles!$K$2,$Z120,MAX(Profiles!$C$2,BY$4-$W120)),
     IF(SSSModel!$C$4="ECC",$EA120*$EB120*IF(MAX(Escalation!$C$2,BY$4-$W120)&gt;$DZ120-1,0,OFFSET(Escalation!$K$2,$Y120,MAX(Escalation!$C$2,BY$4-$W120))),
     IF(SSSModel!$C$4="PV",IF(DW$4=$W120,$EA120*(1+SSSModel!$C$2),0),
     IF(SSSModel!$C$4="FCR",IF(AND(DW$4&gt;=$W120,OFFSET(Profiles!$K$2,$Z120,MAX(Profiles!$C$2,BY$4-$W120))&gt;0),$EC120,0),0))))))</f>
        <v>0</v>
      </c>
      <c r="DX120" s="136">
        <f ca="1">IF(OR($Z120=0,SSSModel!$C$4="CF"),BZ120,
IF(LEFT($V120,3)="ON_",
     IF(SSSModel!$C$4="RR",SUMPRODUCT(OFFSET($AC120,0,0,1,$CB$2),OFFSET(Profiles!$K$28,($Z120-1)*(Profiles!$I$26+1)+DX$4-SSSModel!$C$3+1,0,1,$CB$2)),
     IF(SSSModel!$C$4="ECC",$EA120*$EB120*SUMPRODUCT(OFFSET($AC120,0,MAX(0,DX$4-$DZ120-$CA$4+1),1,MIN($DZ120,DX$4-$CA$4+1)),OFFSET(Escalation!$K$24,($Y120-1)*(Escalation!$I$22+1)+DX$4-SSSModel!$C$3+1,MAX(0,DX$4-$DZ120-$CA$4+1),1,MIN($DZ120,DX$4-$CA$4+1))),
     IF(SSSModel!$C$4="PV",BZ120*$EA120*(1+SSSModel!$C$2),
     IF(SSSModel!$C$4="FCR",$EC120*SUM(OFFSET($AC120,0,MAX(DX$4-$AC$4-$DZ120+1,0),1,MIN($DZ120,DX$4-$AC$4+1))),0)))),
SUM($AC120:$BZ120)*
     IF(SSSModel!$C$4="RR",OFFSET(Profiles!$K$2,$Z120,MAX(Profiles!$C$2,BZ$4-$W120)),
     IF(SSSModel!$C$4="ECC",$EA120*$EB120*IF(MAX(Escalation!$C$2,BZ$4-$W120)&gt;$DZ120-1,0,OFFSET(Escalation!$K$2,$Y120,MAX(Escalation!$C$2,BZ$4-$W120))),
     IF(SSSModel!$C$4="PV",IF(DX$4=$W120,$EA120*(1+SSSModel!$C$2),0),
     IF(SSSModel!$C$4="FCR",IF(AND(DX$4&gt;=$W120,OFFSET(Profiles!$K$2,$Z120,MAX(Profiles!$C$2,BZ$4-$W120))&gt;0),$EC120,0),0))))))</f>
        <v>0</v>
      </c>
      <c r="DY120" s="82">
        <f ca="1">IF($Y120=0,0,OFFSET(Escalation!$B$2,$Y120,0))</f>
        <v>0</v>
      </c>
      <c r="DZ120" s="80">
        <f ca="1">IF($Z120=0,0,COUNTIF(OFFSET(Profiles!$K$2,$Z120,0,1,50),"&gt;0"))</f>
        <v>0</v>
      </c>
      <c r="EA120" s="137">
        <f ca="1">IF($Z120=0,0,SUMPRODUCT(Profiles!$C$20:$BH$20,OFFSET(Profiles!$C$2,$Z120,0,1,Profiles!$B$1)))</f>
        <v>0</v>
      </c>
      <c r="EB120" s="24">
        <f>IF($Z120=0,0,((1-(1+DY120)/(1+SSSModel!$C$2))/(1-((1+DY120)/(1+SSSModel!$C$2))^DZ120))*(1+SSSModel!$C$2))</f>
        <v>0</v>
      </c>
      <c r="EC120" s="24">
        <f>IF($Z120=0,0,-PMT(SSSModel!$C$2,DZ120,EA120))</f>
        <v>0</v>
      </c>
    </row>
    <row r="121" spans="3:133" x14ac:dyDescent="0.35">
      <c r="C121" s="18">
        <f t="shared" si="12"/>
        <v>12</v>
      </c>
      <c r="D121" s="18">
        <f t="shared" si="13"/>
        <v>7</v>
      </c>
      <c r="E121" s="18">
        <f t="shared" ca="1" si="16"/>
        <v>0</v>
      </c>
      <c r="G121" s="25" t="str">
        <f ca="1">IF($E121=0,"",OFFSET(Resources!B$26,$E121,0))</f>
        <v/>
      </c>
      <c r="H121" s="25" t="str">
        <f ca="1">IF($E121=0,"",OFFSET(Resources!C$26,$E121,0))</f>
        <v/>
      </c>
      <c r="I121" s="25" t="str">
        <f ca="1">IF($E121=0,"",OFFSET(Resources!$E$26,$E121,0))</f>
        <v/>
      </c>
      <c r="J121" s="16">
        <v>1</v>
      </c>
      <c r="K121" s="16" t="s">
        <v>150</v>
      </c>
      <c r="L121" s="25" t="str">
        <f ca="1">OFFSET(Resources!$CG$24,0,$C121-1)</f>
        <v>Variable O&amp;M</v>
      </c>
      <c r="M121" s="25" t="str">
        <f ca="1">OFFSET(Resources!$CG$25,0,$C121-1)</f>
        <v>O&amp;M</v>
      </c>
      <c r="N121" s="1">
        <v>1</v>
      </c>
      <c r="O121" s="7">
        <f ca="1">IF($E121=0,0,OFFSET(Resources!$CG$26,$E121,$C121-1))</f>
        <v>0</v>
      </c>
      <c r="P121" s="25" t="str">
        <f ca="1">OFFSET(Resources!$CG$26,0,$C121-1)</f>
        <v>$/Yr</v>
      </c>
      <c r="Q121" s="18">
        <f ca="1">IF($E121=0,0,OFFSET(GenAlts!$W$4,$E121,$D121-1))</f>
        <v>0</v>
      </c>
      <c r="R121" s="1">
        <v>1</v>
      </c>
      <c r="S121" t="str">
        <f ca="1">IF($E121=0,"",OFFSET(Resources!$R$26,$E121,0))</f>
        <v/>
      </c>
      <c r="T121" s="13"/>
      <c r="U121" s="25">
        <f ca="1">IF($E121=0,0,OFFSET(Resources!$AB$26,$E121,($C121-1)*Resources!$CI$20))</f>
        <v>0</v>
      </c>
      <c r="V121" s="1"/>
      <c r="W121">
        <f t="shared" ca="1" si="15"/>
        <v>0</v>
      </c>
      <c r="X121">
        <f>IF(T121="",0,MATCH(T121,Profiles!$A$3:$A$22,0))</f>
        <v>0</v>
      </c>
      <c r="Y121" s="10">
        <f ca="1">IF(U121=0,0,MATCH(U121,Escalation!$A$3:$A$18,0))</f>
        <v>0</v>
      </c>
      <c r="Z121">
        <f>IF(V121="",0,MATCH(V121,Profiles!$A$3:$A$22,0))</f>
        <v>0</v>
      </c>
      <c r="AA121" s="8"/>
      <c r="AB121" s="8">
        <v>0</v>
      </c>
      <c r="AC121" s="72">
        <f ca="1">IF(OR(AC$4&lt;$Q121,AC$4&gt;$Q121+IF($S121="",1000,$S121)-1),0,IF(MOD(AC$4-$Q121,IF($R121="",1000,$R121))=0,$O121,0))*IF($Y121&gt;0,(1+INDEX(Escalation!$B$3:$B$18,$Y121,0))^(AC$4-SSSModel!$C$5),1)*IF($X121=0,1,OFFSET(Profiles!$K$2,$X121,MAX(Profiles!$C$2,AC$4-$Q121)))*IF($AA121=1,(1+SSSModel!#REF!),1)</f>
        <v>0</v>
      </c>
      <c r="AD121" s="72">
        <f ca="1">IF(OR(AD$4&lt;$Q121,AD$4&gt;$Q121+IF($S121="",1000,$S121)-1),0,IF(MOD(AD$4-$Q121,IF($R121="",1000,$R121))=0,$O121,0))*IF($Y121&gt;0,(1+INDEX(Escalation!$B$3:$B$18,$Y121,0))^(AD$4-SSSModel!$C$5),1)*IF($X121=0,1,OFFSET(Profiles!$K$2,$X121,MAX(Profiles!$C$2,AD$4-$Q121)))*IF($AA121=1,(1+SSSModel!#REF!),1)</f>
        <v>0</v>
      </c>
      <c r="AE121" s="72">
        <f ca="1">IF(OR(AE$4&lt;$Q121,AE$4&gt;$Q121+IF($S121="",1000,$S121)-1),0,IF(MOD(AE$4-$Q121,IF($R121="",1000,$R121))=0,$O121,0))*IF($Y121&gt;0,(1+INDEX(Escalation!$B$3:$B$18,$Y121,0))^(AE$4-SSSModel!$C$5),1)*IF($X121=0,1,OFFSET(Profiles!$K$2,$X121,MAX(Profiles!$C$2,AE$4-$Q121)))*IF($AA121=1,(1+SSSModel!#REF!),1)</f>
        <v>0</v>
      </c>
      <c r="AF121" s="72">
        <f ca="1">IF(OR(AF$4&lt;$Q121,AF$4&gt;$Q121+IF($S121="",1000,$S121)-1),0,IF(MOD(AF$4-$Q121,IF($R121="",1000,$R121))=0,$O121,0))*IF($Y121&gt;0,(1+INDEX(Escalation!$B$3:$B$18,$Y121,0))^(AF$4-SSSModel!$C$5),1)*IF($X121=0,1,OFFSET(Profiles!$K$2,$X121,MAX(Profiles!$C$2,AF$4-$Q121)))*IF($AA121=1,(1+SSSModel!#REF!),1)</f>
        <v>0</v>
      </c>
      <c r="AG121" s="72">
        <f ca="1">IF(OR(AG$4&lt;$Q121,AG$4&gt;$Q121+IF($S121="",1000,$S121)-1),0,IF(MOD(AG$4-$Q121,IF($R121="",1000,$R121))=0,$O121,0))*IF($Y121&gt;0,(1+INDEX(Escalation!$B$3:$B$18,$Y121,0))^(AG$4-SSSModel!$C$5),1)*IF($X121=0,1,OFFSET(Profiles!$K$2,$X121,MAX(Profiles!$C$2,AG$4-$Q121)))*IF($AA121=1,(1+SSSModel!#REF!),1)</f>
        <v>0</v>
      </c>
      <c r="AH121" s="72">
        <f ca="1">IF(OR(AH$4&lt;$Q121,AH$4&gt;$Q121+IF($S121="",1000,$S121)-1),0,IF(MOD(AH$4-$Q121,IF($R121="",1000,$R121))=0,$O121,0))*IF($Y121&gt;0,(1+INDEX(Escalation!$B$3:$B$18,$Y121,0))^(AH$4-SSSModel!$C$5),1)*IF($X121=0,1,OFFSET(Profiles!$K$2,$X121,MAX(Profiles!$C$2,AH$4-$Q121)))*IF($AA121=1,(1+SSSModel!#REF!),1)</f>
        <v>0</v>
      </c>
      <c r="AI121" s="72">
        <f ca="1">IF(OR(AI$4&lt;$Q121,AI$4&gt;$Q121+IF($S121="",1000,$S121)-1),0,IF(MOD(AI$4-$Q121,IF($R121="",1000,$R121))=0,$O121,0))*IF($Y121&gt;0,(1+INDEX(Escalation!$B$3:$B$18,$Y121,0))^(AI$4-SSSModel!$C$5),1)*IF($X121=0,1,OFFSET(Profiles!$K$2,$X121,MAX(Profiles!$C$2,AI$4-$Q121)))*IF($AA121=1,(1+SSSModel!#REF!),1)</f>
        <v>0</v>
      </c>
      <c r="AJ121" s="72">
        <f ca="1">IF(OR(AJ$4&lt;$Q121,AJ$4&gt;$Q121+IF($S121="",1000,$S121)-1),0,IF(MOD(AJ$4-$Q121,IF($R121="",1000,$R121))=0,$O121,0))*IF($Y121&gt;0,(1+INDEX(Escalation!$B$3:$B$18,$Y121,0))^(AJ$4-SSSModel!$C$5),1)*IF($X121=0,1,OFFSET(Profiles!$K$2,$X121,MAX(Profiles!$C$2,AJ$4-$Q121)))*IF($AA121=1,(1+SSSModel!#REF!),1)</f>
        <v>0</v>
      </c>
      <c r="AK121" s="72">
        <f ca="1">IF(OR(AK$4&lt;$Q121,AK$4&gt;$Q121+IF($S121="",1000,$S121)-1),0,IF(MOD(AK$4-$Q121,IF($R121="",1000,$R121))=0,$O121,0))*IF($Y121&gt;0,(1+INDEX(Escalation!$B$3:$B$18,$Y121,0))^(AK$4-SSSModel!$C$5),1)*IF($X121=0,1,OFFSET(Profiles!$K$2,$X121,MAX(Profiles!$C$2,AK$4-$Q121)))*IF($AA121=1,(1+SSSModel!#REF!),1)</f>
        <v>0</v>
      </c>
      <c r="AL121" s="72">
        <f ca="1">IF(OR(AL$4&lt;$Q121,AL$4&gt;$Q121+IF($S121="",1000,$S121)-1),0,IF(MOD(AL$4-$Q121,IF($R121="",1000,$R121))=0,$O121,0))*IF($Y121&gt;0,(1+INDEX(Escalation!$B$3:$B$18,$Y121,0))^(AL$4-SSSModel!$C$5),1)*IF($X121=0,1,OFFSET(Profiles!$K$2,$X121,MAX(Profiles!$C$2,AL$4-$Q121)))*IF($AA121=1,(1+SSSModel!#REF!),1)</f>
        <v>0</v>
      </c>
      <c r="AM121" s="72">
        <f ca="1">IF(OR(AM$4&lt;$Q121,AM$4&gt;$Q121+IF($S121="",1000,$S121)-1),0,IF(MOD(AM$4-$Q121,IF($R121="",1000,$R121))=0,$O121,0))*IF($Y121&gt;0,(1+INDEX(Escalation!$B$3:$B$18,$Y121,0))^(AM$4-SSSModel!$C$5),1)*IF($X121=0,1,OFFSET(Profiles!$K$2,$X121,MAX(Profiles!$C$2,AM$4-$Q121)))*IF($AA121=1,(1+SSSModel!#REF!),1)</f>
        <v>0</v>
      </c>
      <c r="AN121" s="72">
        <f ca="1">IF(OR(AN$4&lt;$Q121,AN$4&gt;$Q121+IF($S121="",1000,$S121)-1),0,IF(MOD(AN$4-$Q121,IF($R121="",1000,$R121))=0,$O121,0))*IF($Y121&gt;0,(1+INDEX(Escalation!$B$3:$B$18,$Y121,0))^(AN$4-SSSModel!$C$5),1)*IF($X121=0,1,OFFSET(Profiles!$K$2,$X121,MAX(Profiles!$C$2,AN$4-$Q121)))*IF($AA121=1,(1+SSSModel!#REF!),1)</f>
        <v>0</v>
      </c>
      <c r="AO121" s="72">
        <f ca="1">IF(OR(AO$4&lt;$Q121,AO$4&gt;$Q121+IF($S121="",1000,$S121)-1),0,IF(MOD(AO$4-$Q121,IF($R121="",1000,$R121))=0,$O121,0))*IF($Y121&gt;0,(1+INDEX(Escalation!$B$3:$B$18,$Y121,0))^(AO$4-SSSModel!$C$5),1)*IF($X121=0,1,OFFSET(Profiles!$K$2,$X121,MAX(Profiles!$C$2,AO$4-$Q121)))*IF($AA121=1,(1+SSSModel!#REF!),1)</f>
        <v>0</v>
      </c>
      <c r="AP121" s="72">
        <f ca="1">IF(OR(AP$4&lt;$Q121,AP$4&gt;$Q121+IF($S121="",1000,$S121)-1),0,IF(MOD(AP$4-$Q121,IF($R121="",1000,$R121))=0,$O121,0))*IF($Y121&gt;0,(1+INDEX(Escalation!$B$3:$B$18,$Y121,0))^(AP$4-SSSModel!$C$5),1)*IF($X121=0,1,OFFSET(Profiles!$K$2,$X121,MAX(Profiles!$C$2,AP$4-$Q121)))*IF($AA121=1,(1+SSSModel!#REF!),1)</f>
        <v>0</v>
      </c>
      <c r="AQ121" s="72">
        <f ca="1">IF(OR(AQ$4&lt;$Q121,AQ$4&gt;$Q121+IF($S121="",1000,$S121)-1),0,IF(MOD(AQ$4-$Q121,IF($R121="",1000,$R121))=0,$O121,0))*IF($Y121&gt;0,(1+INDEX(Escalation!$B$3:$B$18,$Y121,0))^(AQ$4-SSSModel!$C$5),1)*IF($X121=0,1,OFFSET(Profiles!$K$2,$X121,MAX(Profiles!$C$2,AQ$4-$Q121)))*IF($AA121=1,(1+SSSModel!#REF!),1)</f>
        <v>0</v>
      </c>
      <c r="AR121" s="72">
        <f ca="1">IF(OR(AR$4&lt;$Q121,AR$4&gt;$Q121+IF($S121="",1000,$S121)-1),0,IF(MOD(AR$4-$Q121,IF($R121="",1000,$R121))=0,$O121,0))*IF($Y121&gt;0,(1+INDEX(Escalation!$B$3:$B$18,$Y121,0))^(AR$4-SSSModel!$C$5),1)*IF($X121=0,1,OFFSET(Profiles!$K$2,$X121,MAX(Profiles!$C$2,AR$4-$Q121)))*IF($AA121=1,(1+SSSModel!#REF!),1)</f>
        <v>0</v>
      </c>
      <c r="AS121" s="72">
        <f ca="1">IF(OR(AS$4&lt;$Q121,AS$4&gt;$Q121+IF($S121="",1000,$S121)-1),0,IF(MOD(AS$4-$Q121,IF($R121="",1000,$R121))=0,$O121,0))*IF($Y121&gt;0,(1+INDEX(Escalation!$B$3:$B$18,$Y121,0))^(AS$4-SSSModel!$C$5),1)*IF($X121=0,1,OFFSET(Profiles!$K$2,$X121,MAX(Profiles!$C$2,AS$4-$Q121)))*IF($AA121=1,(1+SSSModel!#REF!),1)</f>
        <v>0</v>
      </c>
      <c r="AT121" s="72">
        <f ca="1">IF(OR(AT$4&lt;$Q121,AT$4&gt;$Q121+IF($S121="",1000,$S121)-1),0,IF(MOD(AT$4-$Q121,IF($R121="",1000,$R121))=0,$O121,0))*IF($Y121&gt;0,(1+INDEX(Escalation!$B$3:$B$18,$Y121,0))^(AT$4-SSSModel!$C$5),1)*IF($X121=0,1,OFFSET(Profiles!$K$2,$X121,MAX(Profiles!$C$2,AT$4-$Q121)))*IF($AA121=1,(1+SSSModel!#REF!),1)</f>
        <v>0</v>
      </c>
      <c r="AU121" s="72">
        <f ca="1">IF(OR(AU$4&lt;$Q121,AU$4&gt;$Q121+IF($S121="",1000,$S121)-1),0,IF(MOD(AU$4-$Q121,IF($R121="",1000,$R121))=0,$O121,0))*IF($Y121&gt;0,(1+INDEX(Escalation!$B$3:$B$18,$Y121,0))^(AU$4-SSSModel!$C$5),1)*IF($X121=0,1,OFFSET(Profiles!$K$2,$X121,MAX(Profiles!$C$2,AU$4-$Q121)))*IF($AA121=1,(1+SSSModel!#REF!),1)</f>
        <v>0</v>
      </c>
      <c r="AV121" s="72">
        <f ca="1">IF(OR(AV$4&lt;$Q121,AV$4&gt;$Q121+IF($S121="",1000,$S121)-1),0,IF(MOD(AV$4-$Q121,IF($R121="",1000,$R121))=0,$O121,0))*IF($Y121&gt;0,(1+INDEX(Escalation!$B$3:$B$18,$Y121,0))^(AV$4-SSSModel!$C$5),1)*IF($X121=0,1,OFFSET(Profiles!$K$2,$X121,MAX(Profiles!$C$2,AV$4-$Q121)))*IF($AA121=1,(1+SSSModel!#REF!),1)</f>
        <v>0</v>
      </c>
      <c r="AW121" s="72">
        <f ca="1">IF(OR(AW$4&lt;$Q121,AW$4&gt;$Q121+IF($S121="",1000,$S121)-1),0,IF(MOD(AW$4-$Q121,IF($R121="",1000,$R121))=0,$O121,0))*IF($Y121&gt;0,(1+INDEX(Escalation!$B$3:$B$18,$Y121,0))^(AW$4-SSSModel!$C$5),1)*IF($X121=0,1,OFFSET(Profiles!$K$2,$X121,MAX(Profiles!$C$2,AW$4-$Q121)))*IF($AA121=1,(1+SSSModel!#REF!),1)</f>
        <v>0</v>
      </c>
      <c r="AX121" s="72">
        <f ca="1">IF(OR(AX$4&lt;$Q121,AX$4&gt;$Q121+IF($S121="",1000,$S121)-1),0,IF(MOD(AX$4-$Q121,IF($R121="",1000,$R121))=0,$O121,0))*IF($Y121&gt;0,(1+INDEX(Escalation!$B$3:$B$18,$Y121,0))^(AX$4-SSSModel!$C$5),1)*IF($X121=0,1,OFFSET(Profiles!$K$2,$X121,MAX(Profiles!$C$2,AX$4-$Q121)))*IF($AA121=1,(1+SSSModel!#REF!),1)</f>
        <v>0</v>
      </c>
      <c r="AY121" s="72">
        <f ca="1">IF(OR(AY$4&lt;$Q121,AY$4&gt;$Q121+IF($S121="",1000,$S121)-1),0,IF(MOD(AY$4-$Q121,IF($R121="",1000,$R121))=0,$O121,0))*IF($Y121&gt;0,(1+INDEX(Escalation!$B$3:$B$18,$Y121,0))^(AY$4-SSSModel!$C$5),1)*IF($X121=0,1,OFFSET(Profiles!$K$2,$X121,MAX(Profiles!$C$2,AY$4-$Q121)))*IF($AA121=1,(1+SSSModel!#REF!),1)</f>
        <v>0</v>
      </c>
      <c r="AZ121" s="72">
        <f ca="1">IF(OR(AZ$4&lt;$Q121,AZ$4&gt;$Q121+IF($S121="",1000,$S121)-1),0,IF(MOD(AZ$4-$Q121,IF($R121="",1000,$R121))=0,$O121,0))*IF($Y121&gt;0,(1+INDEX(Escalation!$B$3:$B$18,$Y121,0))^(AZ$4-SSSModel!$C$5),1)*IF($X121=0,1,OFFSET(Profiles!$K$2,$X121,MAX(Profiles!$C$2,AZ$4-$Q121)))*IF($AA121=1,(1+SSSModel!#REF!),1)</f>
        <v>0</v>
      </c>
      <c r="BA121" s="72">
        <f ca="1">IF(OR(BA$4&lt;$Q121,BA$4&gt;$Q121+IF($S121="",1000,$S121)-1),0,IF(MOD(BA$4-$Q121,IF($R121="",1000,$R121))=0,$O121,0))*IF($Y121&gt;0,(1+INDEX(Escalation!$B$3:$B$18,$Y121,0))^(BA$4-SSSModel!$C$5),1)*IF($X121=0,1,OFFSET(Profiles!$K$2,$X121,MAX(Profiles!$C$2,BA$4-$Q121)))*IF($AA121=1,(1+SSSModel!#REF!),1)</f>
        <v>0</v>
      </c>
      <c r="BB121" s="72">
        <f ca="1">IF(OR(BB$4&lt;$Q121,BB$4&gt;$Q121+IF($S121="",1000,$S121)-1),0,IF(MOD(BB$4-$Q121,IF($R121="",1000,$R121))=0,$O121,0))*IF($Y121&gt;0,(1+INDEX(Escalation!$B$3:$B$18,$Y121,0))^(BB$4-SSSModel!$C$5),1)*IF($X121=0,1,OFFSET(Profiles!$K$2,$X121,MAX(Profiles!$C$2,BB$4-$Q121)))*IF($AA121=1,(1+SSSModel!#REF!),1)</f>
        <v>0</v>
      </c>
      <c r="BC121" s="72">
        <f ca="1">IF(OR(BC$4&lt;$Q121,BC$4&gt;$Q121+IF($S121="",1000,$S121)-1),0,IF(MOD(BC$4-$Q121,IF($R121="",1000,$R121))=0,$O121,0))*IF($Y121&gt;0,(1+INDEX(Escalation!$B$3:$B$18,$Y121,0))^(BC$4-SSSModel!$C$5),1)*IF($X121=0,1,OFFSET(Profiles!$K$2,$X121,MAX(Profiles!$C$2,BC$4-$Q121)))*IF($AA121=1,(1+SSSModel!#REF!),1)</f>
        <v>0</v>
      </c>
      <c r="BD121" s="72">
        <f ca="1">IF(OR(BD$4&lt;$Q121,BD$4&gt;$Q121+IF($S121="",1000,$S121)-1),0,IF(MOD(BD$4-$Q121,IF($R121="",1000,$R121))=0,$O121,0))*IF($Y121&gt;0,(1+INDEX(Escalation!$B$3:$B$18,$Y121,0))^(BD$4-SSSModel!$C$5),1)*IF($X121=0,1,OFFSET(Profiles!$K$2,$X121,MAX(Profiles!$C$2,BD$4-$Q121)))*IF($AA121=1,(1+SSSModel!#REF!),1)</f>
        <v>0</v>
      </c>
      <c r="BE121" s="72">
        <f ca="1">IF(OR(BE$4&lt;$Q121,BE$4&gt;$Q121+IF($S121="",1000,$S121)-1),0,IF(MOD(BE$4-$Q121,IF($R121="",1000,$R121))=0,$O121,0))*IF($Y121&gt;0,(1+INDEX(Escalation!$B$3:$B$18,$Y121,0))^(BE$4-SSSModel!$C$5),1)*IF($X121=0,1,OFFSET(Profiles!$K$2,$X121,MAX(Profiles!$C$2,BE$4-$Q121)))*IF($AA121=1,(1+SSSModel!#REF!),1)</f>
        <v>0</v>
      </c>
      <c r="BF121" s="72">
        <f ca="1">IF(OR(BF$4&lt;$Q121,BF$4&gt;$Q121+IF($S121="",1000,$S121)-1),0,IF(MOD(BF$4-$Q121,IF($R121="",1000,$R121))=0,$O121,0))*IF($Y121&gt;0,(1+INDEX(Escalation!$B$3:$B$18,$Y121,0))^(BF$4-SSSModel!$C$5),1)*IF($X121=0,1,OFFSET(Profiles!$K$2,$X121,MAX(Profiles!$C$2,BF$4-$Q121)))*IF($AA121=1,(1+SSSModel!#REF!),1)</f>
        <v>0</v>
      </c>
      <c r="BG121" s="72">
        <f ca="1">IF(OR(BG$4&lt;$Q121,BG$4&gt;$Q121+IF($S121="",1000,$S121)-1),0,IF(MOD(BG$4-$Q121,IF($R121="",1000,$R121))=0,$O121,0))*IF($Y121&gt;0,(1+INDEX(Escalation!$B$3:$B$18,$Y121,0))^(BG$4-SSSModel!$C$5),1)*IF($X121=0,1,OFFSET(Profiles!$K$2,$X121,MAX(Profiles!$C$2,BG$4-$Q121)))*IF($AA121=1,(1+SSSModel!#REF!),1)</f>
        <v>0</v>
      </c>
      <c r="BH121" s="72">
        <f ca="1">IF(OR(BH$4&lt;$Q121,BH$4&gt;$Q121+IF($S121="",1000,$S121)-1),0,IF(MOD(BH$4-$Q121,IF($R121="",1000,$R121))=0,$O121,0))*IF($Y121&gt;0,(1+INDEX(Escalation!$B$3:$B$18,$Y121,0))^(BH$4-SSSModel!$C$5),1)*IF($X121=0,1,OFFSET(Profiles!$K$2,$X121,MAX(Profiles!$C$2,BH$4-$Q121)))*IF($AA121=1,(1+SSSModel!#REF!),1)</f>
        <v>0</v>
      </c>
      <c r="BI121" s="72">
        <f ca="1">IF(OR(BI$4&lt;$Q121,BI$4&gt;$Q121+IF($S121="",1000,$S121)-1),0,IF(MOD(BI$4-$Q121,IF($R121="",1000,$R121))=0,$O121,0))*IF($Y121&gt;0,(1+INDEX(Escalation!$B$3:$B$18,$Y121,0))^(BI$4-SSSModel!$C$5),1)*IF($X121=0,1,OFFSET(Profiles!$K$2,$X121,MAX(Profiles!$C$2,BI$4-$Q121)))*IF($AA121=1,(1+SSSModel!#REF!),1)</f>
        <v>0</v>
      </c>
      <c r="BJ121" s="72">
        <f ca="1">IF(OR(BJ$4&lt;$Q121,BJ$4&gt;$Q121+IF($S121="",1000,$S121)-1),0,IF(MOD(BJ$4-$Q121,IF($R121="",1000,$R121))=0,$O121,0))*IF($Y121&gt;0,(1+INDEX(Escalation!$B$3:$B$18,$Y121,0))^(BJ$4-SSSModel!$C$5),1)*IF($X121=0,1,OFFSET(Profiles!$K$2,$X121,MAX(Profiles!$C$2,BJ$4-$Q121)))*IF($AA121=1,(1+SSSModel!#REF!),1)</f>
        <v>0</v>
      </c>
      <c r="BK121" s="72">
        <f ca="1">IF(OR(BK$4&lt;$Q121,BK$4&gt;$Q121+IF($S121="",1000,$S121)-1),0,IF(MOD(BK$4-$Q121,IF($R121="",1000,$R121))=0,$O121,0))*IF($Y121&gt;0,(1+INDEX(Escalation!$B$3:$B$18,$Y121,0))^(BK$4-SSSModel!$C$5),1)*IF($X121=0,1,OFFSET(Profiles!$K$2,$X121,MAX(Profiles!$C$2,BK$4-$Q121)))*IF($AA121=1,(1+SSSModel!#REF!),1)</f>
        <v>0</v>
      </c>
      <c r="BL121" s="72">
        <f ca="1">IF(OR(BL$4&lt;$Q121,BL$4&gt;$Q121+IF($S121="",1000,$S121)-1),0,IF(MOD(BL$4-$Q121,IF($R121="",1000,$R121))=0,$O121,0))*IF($Y121&gt;0,(1+INDEX(Escalation!$B$3:$B$18,$Y121,0))^(BL$4-SSSModel!$C$5),1)*IF($X121=0,1,OFFSET(Profiles!$K$2,$X121,MAX(Profiles!$C$2,BL$4-$Q121)))*IF($AA121=1,(1+SSSModel!#REF!),1)</f>
        <v>0</v>
      </c>
      <c r="BM121" s="72">
        <f ca="1">IF(OR(BM$4&lt;$Q121,BM$4&gt;$Q121+IF($S121="",1000,$S121)-1),0,IF(MOD(BM$4-$Q121,IF($R121="",1000,$R121))=0,$O121,0))*IF($Y121&gt;0,(1+INDEX(Escalation!$B$3:$B$18,$Y121,0))^(BM$4-SSSModel!$C$5),1)*IF($X121=0,1,OFFSET(Profiles!$K$2,$X121,MAX(Profiles!$C$2,BM$4-$Q121)))*IF($AA121=1,(1+SSSModel!#REF!),1)</f>
        <v>0</v>
      </c>
      <c r="BN121" s="72">
        <f ca="1">IF(OR(BN$4&lt;$Q121,BN$4&gt;$Q121+IF($S121="",1000,$S121)-1),0,IF(MOD(BN$4-$Q121,IF($R121="",1000,$R121))=0,$O121,0))*IF($Y121&gt;0,(1+INDEX(Escalation!$B$3:$B$18,$Y121,0))^(BN$4-SSSModel!$C$5),1)*IF($X121=0,1,OFFSET(Profiles!$K$2,$X121,MAX(Profiles!$C$2,BN$4-$Q121)))*IF($AA121=1,(1+SSSModel!#REF!),1)</f>
        <v>0</v>
      </c>
      <c r="BO121" s="72">
        <f ca="1">IF(OR(BO$4&lt;$Q121,BO$4&gt;$Q121+IF($S121="",1000,$S121)-1),0,IF(MOD(BO$4-$Q121,IF($R121="",1000,$R121))=0,$O121,0))*IF($Y121&gt;0,(1+INDEX(Escalation!$B$3:$B$18,$Y121,0))^(BO$4-SSSModel!$C$5),1)*IF($X121=0,1,OFFSET(Profiles!$K$2,$X121,MAX(Profiles!$C$2,BO$4-$Q121)))*IF($AA121=1,(1+SSSModel!#REF!),1)</f>
        <v>0</v>
      </c>
      <c r="BP121" s="72">
        <f ca="1">IF(OR(BP$4&lt;$Q121,BP$4&gt;$Q121+IF($S121="",1000,$S121)-1),0,IF(MOD(BP$4-$Q121,IF($R121="",1000,$R121))=0,$O121,0))*IF($Y121&gt;0,(1+INDEX(Escalation!$B$3:$B$18,$Y121,0))^(BP$4-SSSModel!$C$5),1)*IF($X121=0,1,OFFSET(Profiles!$K$2,$X121,MAX(Profiles!$C$2,BP$4-$Q121)))*IF($AA121=1,(1+SSSModel!#REF!),1)</f>
        <v>0</v>
      </c>
      <c r="BQ121" s="72">
        <f ca="1">IF(OR(BQ$4&lt;$Q121,BQ$4&gt;$Q121+IF($S121="",1000,$S121)-1),0,IF(MOD(BQ$4-$Q121,IF($R121="",1000,$R121))=0,$O121,0))*IF($Y121&gt;0,(1+INDEX(Escalation!$B$3:$B$18,$Y121,0))^(BQ$4-SSSModel!$C$5),1)*IF($X121=0,1,OFFSET(Profiles!$K$2,$X121,MAX(Profiles!$C$2,BQ$4-$Q121)))*IF($AA121=1,(1+SSSModel!#REF!),1)</f>
        <v>0</v>
      </c>
      <c r="BR121" s="72">
        <f ca="1">IF(OR(BR$4&lt;$Q121,BR$4&gt;$Q121+IF($S121="",1000,$S121)-1),0,IF(MOD(BR$4-$Q121,IF($R121="",1000,$R121))=0,$O121,0))*IF($Y121&gt;0,(1+INDEX(Escalation!$B$3:$B$18,$Y121,0))^(BR$4-SSSModel!$C$5),1)*IF($X121=0,1,OFFSET(Profiles!$K$2,$X121,MAX(Profiles!$C$2,BR$4-$Q121)))*IF($AA121=1,(1+SSSModel!#REF!),1)</f>
        <v>0</v>
      </c>
      <c r="BS121" s="72">
        <f ca="1">IF(OR(BS$4&lt;$Q121,BS$4&gt;$Q121+IF($S121="",1000,$S121)-1),0,IF(MOD(BS$4-$Q121,IF($R121="",1000,$R121))=0,$O121,0))*IF($Y121&gt;0,(1+INDEX(Escalation!$B$3:$B$18,$Y121,0))^(BS$4-SSSModel!$C$5),1)*IF($X121=0,1,OFFSET(Profiles!$K$2,$X121,MAX(Profiles!$C$2,BS$4-$Q121)))*IF($AA121=1,(1+SSSModel!#REF!),1)</f>
        <v>0</v>
      </c>
      <c r="BT121" s="72">
        <f ca="1">IF(OR(BT$4&lt;$Q121,BT$4&gt;$Q121+IF($S121="",1000,$S121)-1),0,IF(MOD(BT$4-$Q121,IF($R121="",1000,$R121))=0,$O121,0))*IF($Y121&gt;0,(1+INDEX(Escalation!$B$3:$B$18,$Y121,0))^(BT$4-SSSModel!$C$5),1)*IF($X121=0,1,OFFSET(Profiles!$K$2,$X121,MAX(Profiles!$C$2,BT$4-$Q121)))*IF($AA121=1,(1+SSSModel!#REF!),1)</f>
        <v>0</v>
      </c>
      <c r="BU121" s="72">
        <f ca="1">IF(OR(BU$4&lt;$Q121,BU$4&gt;$Q121+IF($S121="",1000,$S121)-1),0,IF(MOD(BU$4-$Q121,IF($R121="",1000,$R121))=0,$O121,0))*IF($Y121&gt;0,(1+INDEX(Escalation!$B$3:$B$18,$Y121,0))^(BU$4-SSSModel!$C$5),1)*IF($X121=0,1,OFFSET(Profiles!$K$2,$X121,MAX(Profiles!$C$2,BU$4-$Q121)))*IF($AA121=1,(1+SSSModel!#REF!),1)</f>
        <v>0</v>
      </c>
      <c r="BV121" s="72">
        <f ca="1">IF(OR(BV$4&lt;$Q121,BV$4&gt;$Q121+IF($S121="",1000,$S121)-1),0,IF(MOD(BV$4-$Q121,IF($R121="",1000,$R121))=0,$O121,0))*IF($Y121&gt;0,(1+INDEX(Escalation!$B$3:$B$18,$Y121,0))^(BV$4-SSSModel!$C$5),1)*IF($X121=0,1,OFFSET(Profiles!$K$2,$X121,MAX(Profiles!$C$2,BV$4-$Q121)))*IF($AA121=1,(1+SSSModel!#REF!),1)</f>
        <v>0</v>
      </c>
      <c r="BW121" s="72">
        <f ca="1">IF(OR(BW$4&lt;$Q121,BW$4&gt;$Q121+IF($S121="",1000,$S121)-1),0,IF(MOD(BW$4-$Q121,IF($R121="",1000,$R121))=0,$O121,0))*IF($Y121&gt;0,(1+INDEX(Escalation!$B$3:$B$18,$Y121,0))^(BW$4-SSSModel!$C$5),1)*IF($X121=0,1,OFFSET(Profiles!$K$2,$X121,MAX(Profiles!$C$2,BW$4-$Q121)))*IF($AA121=1,(1+SSSModel!#REF!),1)</f>
        <v>0</v>
      </c>
      <c r="BX121" s="72">
        <f ca="1">IF(OR(BX$4&lt;$Q121,BX$4&gt;$Q121+IF($S121="",1000,$S121)-1),0,IF(MOD(BX$4-$Q121,IF($R121="",1000,$R121))=0,$O121,0))*IF($Y121&gt;0,(1+INDEX(Escalation!$B$3:$B$18,$Y121,0))^(BX$4-SSSModel!$C$5),1)*IF($X121=0,1,OFFSET(Profiles!$K$2,$X121,MAX(Profiles!$C$2,BX$4-$Q121)))*IF($AA121=1,(1+SSSModel!#REF!),1)</f>
        <v>0</v>
      </c>
      <c r="BY121" s="72">
        <f ca="1">IF(OR(BY$4&lt;$Q121,BY$4&gt;$Q121+IF($S121="",1000,$S121)-1),0,IF(MOD(BY$4-$Q121,IF($R121="",1000,$R121))=0,$O121,0))*IF($Y121&gt;0,(1+INDEX(Escalation!$B$3:$B$18,$Y121,0))^(BY$4-SSSModel!$C$5),1)*IF($X121=0,1,OFFSET(Profiles!$K$2,$X121,MAX(Profiles!$C$2,BY$4-$Q121)))*IF($AA121=1,(1+SSSModel!#REF!),1)</f>
        <v>0</v>
      </c>
      <c r="BZ121" s="72">
        <f ca="1">IF(OR(BZ$4&lt;$Q121,BZ$4&gt;$Q121+IF($S121="",1000,$S121)-1),0,IF(MOD(BZ$4-$Q121,IF($R121="",1000,$R121))=0,$O121,0))*IF($Y121&gt;0,(1+INDEX(Escalation!$B$3:$B$18,$Y121,0))^(BZ$4-SSSModel!$C$5),1)*IF($X121=0,1,OFFSET(Profiles!$K$2,$X121,MAX(Profiles!$C$2,BZ$4-$Q121)))*IF($AA121=1,(1+SSSModel!#REF!),1)</f>
        <v>0</v>
      </c>
      <c r="CA121" s="134">
        <f ca="1">IF(OR($Z121=0,SSSModel!$C$4="CF"),AC121,
IF(LEFT($V121,3)="ON_",
     IF(SSSModel!$C$4="RR",SUMPRODUCT(OFFSET($AC121,0,0,1,$CB$2),OFFSET(Profiles!$K$28,($Z121-1)*(Profiles!$I$26+1)+CA$4-SSSModel!$C$3+1,0,1,$CB$2)),
     IF(SSSModel!$C$4="ECC",$EA121*$EB121*SUMPRODUCT(OFFSET($AC121,0,MAX(0,CA$4-$DZ121-$CA$4+1),1,MIN($DZ121,CA$4-$CA$4+1)),OFFSET(Escalation!$K$24,($Y121-1)*(Escalation!$I$22+1)+CA$4-SSSModel!$C$3+1,MAX(0,CA$4-$DZ121-$CA$4+1),1,MIN($DZ121,CA$4-$CA$4+1))),
     IF(SSSModel!$C$4="PV",AC121*$EA121*(1+SSSModel!$C$2),
     IF(SSSModel!$C$4="FCR",$EC121*SUM(OFFSET($AC121,0,MAX(CA$4-$AC$4-$DZ121+1,0),1,MIN($DZ121,CA$4-$AC$4+1))),0)))),
SUM($AC121:$BZ121)*
     IF(SSSModel!$C$4="RR",OFFSET(Profiles!$K$2,$Z121,MAX(Profiles!$C$2,AC$4-$W121)),
     IF(SSSModel!$C$4="ECC",$EA121*$EB121*IF(MAX(Escalation!$C$2,AC$4-$W121)&gt;$DZ121-1,0,OFFSET(Escalation!$K$2,$Y121,MAX(Escalation!$C$2,AC$4-$W121))),
     IF(SSSModel!$C$4="PV",IF(CA$4=$W121,$EA121*(1+SSSModel!$C$2),0),
     IF(SSSModel!$C$4="FCR",IF(AND(CA$4&gt;=$W121,OFFSET(Profiles!$K$2,$Z121,MAX(Profiles!$C$2,AC$4-$W121))&gt;0),$EC121,0),0))))))</f>
        <v>0</v>
      </c>
      <c r="CB121" s="135">
        <f ca="1">IF(OR($Z121=0,SSSModel!$C$4="CF"),AD121,
IF(LEFT($V121,3)="ON_",
     IF(SSSModel!$C$4="RR",SUMPRODUCT(OFFSET($AC121,0,0,1,$CB$2),OFFSET(Profiles!$K$28,($Z121-1)*(Profiles!$I$26+1)+CB$4-SSSModel!$C$3+1,0,1,$CB$2)),
     IF(SSSModel!$C$4="ECC",$EA121*$EB121*SUMPRODUCT(OFFSET($AC121,0,MAX(0,CB$4-$DZ121-$CA$4+1),1,MIN($DZ121,CB$4-$CA$4+1)),OFFSET(Escalation!$K$24,($Y121-1)*(Escalation!$I$22+1)+CB$4-SSSModel!$C$3+1,MAX(0,CB$4-$DZ121-$CA$4+1),1,MIN($DZ121,CB$4-$CA$4+1))),
     IF(SSSModel!$C$4="PV",AD121*$EA121*(1+SSSModel!$C$2),
     IF(SSSModel!$C$4="FCR",$EC121*SUM(OFFSET($AC121,0,MAX(CB$4-$AC$4-$DZ121+1,0),1,MIN($DZ121,CB$4-$AC$4+1))),0)))),
SUM($AC121:$BZ121)*
     IF(SSSModel!$C$4="RR",OFFSET(Profiles!$K$2,$Z121,MAX(Profiles!$C$2,AD$4-$W121)),
     IF(SSSModel!$C$4="ECC",$EA121*$EB121*IF(MAX(Escalation!$C$2,AD$4-$W121)&gt;$DZ121-1,0,OFFSET(Escalation!$K$2,$Y121,MAX(Escalation!$C$2,AD$4-$W121))),
     IF(SSSModel!$C$4="PV",IF(CB$4=$W121,$EA121*(1+SSSModel!$C$2),0),
     IF(SSSModel!$C$4="FCR",IF(AND(CB$4&gt;=$W121,OFFSET(Profiles!$K$2,$Z121,MAX(Profiles!$C$2,AD$4-$W121))&gt;0),$EC121,0),0))))))</f>
        <v>0</v>
      </c>
      <c r="CC121" s="135">
        <f ca="1">IF(OR($Z121=0,SSSModel!$C$4="CF"),AE121,
IF(LEFT($V121,3)="ON_",
     IF(SSSModel!$C$4="RR",SUMPRODUCT(OFFSET($AC121,0,0,1,$CB$2),OFFSET(Profiles!$K$28,($Z121-1)*(Profiles!$I$26+1)+CC$4-SSSModel!$C$3+1,0,1,$CB$2)),
     IF(SSSModel!$C$4="ECC",$EA121*$EB121*SUMPRODUCT(OFFSET($AC121,0,MAX(0,CC$4-$DZ121-$CA$4+1),1,MIN($DZ121,CC$4-$CA$4+1)),OFFSET(Escalation!$K$24,($Y121-1)*(Escalation!$I$22+1)+CC$4-SSSModel!$C$3+1,MAX(0,CC$4-$DZ121-$CA$4+1),1,MIN($DZ121,CC$4-$CA$4+1))),
     IF(SSSModel!$C$4="PV",AE121*$EA121*(1+SSSModel!$C$2),
     IF(SSSModel!$C$4="FCR",$EC121*SUM(OFFSET($AC121,0,MAX(CC$4-$AC$4-$DZ121+1,0),1,MIN($DZ121,CC$4-$AC$4+1))),0)))),
SUM($AC121:$BZ121)*
     IF(SSSModel!$C$4="RR",OFFSET(Profiles!$K$2,$Z121,MAX(Profiles!$C$2,AE$4-$W121)),
     IF(SSSModel!$C$4="ECC",$EA121*$EB121*IF(MAX(Escalation!$C$2,AE$4-$W121)&gt;$DZ121-1,0,OFFSET(Escalation!$K$2,$Y121,MAX(Escalation!$C$2,AE$4-$W121))),
     IF(SSSModel!$C$4="PV",IF(CC$4=$W121,$EA121*(1+SSSModel!$C$2),0),
     IF(SSSModel!$C$4="FCR",IF(AND(CC$4&gt;=$W121,OFFSET(Profiles!$K$2,$Z121,MAX(Profiles!$C$2,AE$4-$W121))&gt;0),$EC121,0),0))))))</f>
        <v>0</v>
      </c>
      <c r="CD121" s="135">
        <f ca="1">IF(OR($Z121=0,SSSModel!$C$4="CF"),AF121,
IF(LEFT($V121,3)="ON_",
     IF(SSSModel!$C$4="RR",SUMPRODUCT(OFFSET($AC121,0,0,1,$CB$2),OFFSET(Profiles!$K$28,($Z121-1)*(Profiles!$I$26+1)+CD$4-SSSModel!$C$3+1,0,1,$CB$2)),
     IF(SSSModel!$C$4="ECC",$EA121*$EB121*SUMPRODUCT(OFFSET($AC121,0,MAX(0,CD$4-$DZ121-$CA$4+1),1,MIN($DZ121,CD$4-$CA$4+1)),OFFSET(Escalation!$K$24,($Y121-1)*(Escalation!$I$22+1)+CD$4-SSSModel!$C$3+1,MAX(0,CD$4-$DZ121-$CA$4+1),1,MIN($DZ121,CD$4-$CA$4+1))),
     IF(SSSModel!$C$4="PV",AF121*$EA121*(1+SSSModel!$C$2),
     IF(SSSModel!$C$4="FCR",$EC121*SUM(OFFSET($AC121,0,MAX(CD$4-$AC$4-$DZ121+1,0),1,MIN($DZ121,CD$4-$AC$4+1))),0)))),
SUM($AC121:$BZ121)*
     IF(SSSModel!$C$4="RR",OFFSET(Profiles!$K$2,$Z121,MAX(Profiles!$C$2,AF$4-$W121)),
     IF(SSSModel!$C$4="ECC",$EA121*$EB121*IF(MAX(Escalation!$C$2,AF$4-$W121)&gt;$DZ121-1,0,OFFSET(Escalation!$K$2,$Y121,MAX(Escalation!$C$2,AF$4-$W121))),
     IF(SSSModel!$C$4="PV",IF(CD$4=$W121,$EA121*(1+SSSModel!$C$2),0),
     IF(SSSModel!$C$4="FCR",IF(AND(CD$4&gt;=$W121,OFFSET(Profiles!$K$2,$Z121,MAX(Profiles!$C$2,AF$4-$W121))&gt;0),$EC121,0),0))))))</f>
        <v>0</v>
      </c>
      <c r="CE121" s="135">
        <f ca="1">IF(OR($Z121=0,SSSModel!$C$4="CF"),AG121,
IF(LEFT($V121,3)="ON_",
     IF(SSSModel!$C$4="RR",SUMPRODUCT(OFFSET($AC121,0,0,1,$CB$2),OFFSET(Profiles!$K$28,($Z121-1)*(Profiles!$I$26+1)+CE$4-SSSModel!$C$3+1,0,1,$CB$2)),
     IF(SSSModel!$C$4="ECC",$EA121*$EB121*SUMPRODUCT(OFFSET($AC121,0,MAX(0,CE$4-$DZ121-$CA$4+1),1,MIN($DZ121,CE$4-$CA$4+1)),OFFSET(Escalation!$K$24,($Y121-1)*(Escalation!$I$22+1)+CE$4-SSSModel!$C$3+1,MAX(0,CE$4-$DZ121-$CA$4+1),1,MIN($DZ121,CE$4-$CA$4+1))),
     IF(SSSModel!$C$4="PV",AG121*$EA121*(1+SSSModel!$C$2),
     IF(SSSModel!$C$4="FCR",$EC121*SUM(OFFSET($AC121,0,MAX(CE$4-$AC$4-$DZ121+1,0),1,MIN($DZ121,CE$4-$AC$4+1))),0)))),
SUM($AC121:$BZ121)*
     IF(SSSModel!$C$4="RR",OFFSET(Profiles!$K$2,$Z121,MAX(Profiles!$C$2,AG$4-$W121)),
     IF(SSSModel!$C$4="ECC",$EA121*$EB121*IF(MAX(Escalation!$C$2,AG$4-$W121)&gt;$DZ121-1,0,OFFSET(Escalation!$K$2,$Y121,MAX(Escalation!$C$2,AG$4-$W121))),
     IF(SSSModel!$C$4="PV",IF(CE$4=$W121,$EA121*(1+SSSModel!$C$2),0),
     IF(SSSModel!$C$4="FCR",IF(AND(CE$4&gt;=$W121,OFFSET(Profiles!$K$2,$Z121,MAX(Profiles!$C$2,AG$4-$W121))&gt;0),$EC121,0),0))))))</f>
        <v>0</v>
      </c>
      <c r="CF121" s="135">
        <f ca="1">IF(OR($Z121=0,SSSModel!$C$4="CF"),AH121,
IF(LEFT($V121,3)="ON_",
     IF(SSSModel!$C$4="RR",SUMPRODUCT(OFFSET($AC121,0,0,1,$CB$2),OFFSET(Profiles!$K$28,($Z121-1)*(Profiles!$I$26+1)+CF$4-SSSModel!$C$3+1,0,1,$CB$2)),
     IF(SSSModel!$C$4="ECC",$EA121*$EB121*SUMPRODUCT(OFFSET($AC121,0,MAX(0,CF$4-$DZ121-$CA$4+1),1,MIN($DZ121,CF$4-$CA$4+1)),OFFSET(Escalation!$K$24,($Y121-1)*(Escalation!$I$22+1)+CF$4-SSSModel!$C$3+1,MAX(0,CF$4-$DZ121-$CA$4+1),1,MIN($DZ121,CF$4-$CA$4+1))),
     IF(SSSModel!$C$4="PV",AH121*$EA121*(1+SSSModel!$C$2),
     IF(SSSModel!$C$4="FCR",$EC121*SUM(OFFSET($AC121,0,MAX(CF$4-$AC$4-$DZ121+1,0),1,MIN($DZ121,CF$4-$AC$4+1))),0)))),
SUM($AC121:$BZ121)*
     IF(SSSModel!$C$4="RR",OFFSET(Profiles!$K$2,$Z121,MAX(Profiles!$C$2,AH$4-$W121)),
     IF(SSSModel!$C$4="ECC",$EA121*$EB121*IF(MAX(Escalation!$C$2,AH$4-$W121)&gt;$DZ121-1,0,OFFSET(Escalation!$K$2,$Y121,MAX(Escalation!$C$2,AH$4-$W121))),
     IF(SSSModel!$C$4="PV",IF(CF$4=$W121,$EA121*(1+SSSModel!$C$2),0),
     IF(SSSModel!$C$4="FCR",IF(AND(CF$4&gt;=$W121,OFFSET(Profiles!$K$2,$Z121,MAX(Profiles!$C$2,AH$4-$W121))&gt;0),$EC121,0),0))))))</f>
        <v>0</v>
      </c>
      <c r="CG121" s="135">
        <f ca="1">IF(OR($Z121=0,SSSModel!$C$4="CF"),AI121,
IF(LEFT($V121,3)="ON_",
     IF(SSSModel!$C$4="RR",SUMPRODUCT(OFFSET($AC121,0,0,1,$CB$2),OFFSET(Profiles!$K$28,($Z121-1)*(Profiles!$I$26+1)+CG$4-SSSModel!$C$3+1,0,1,$CB$2)),
     IF(SSSModel!$C$4="ECC",$EA121*$EB121*SUMPRODUCT(OFFSET($AC121,0,MAX(0,CG$4-$DZ121-$CA$4+1),1,MIN($DZ121,CG$4-$CA$4+1)),OFFSET(Escalation!$K$24,($Y121-1)*(Escalation!$I$22+1)+CG$4-SSSModel!$C$3+1,MAX(0,CG$4-$DZ121-$CA$4+1),1,MIN($DZ121,CG$4-$CA$4+1))),
     IF(SSSModel!$C$4="PV",AI121*$EA121*(1+SSSModel!$C$2),
     IF(SSSModel!$C$4="FCR",$EC121*SUM(OFFSET($AC121,0,MAX(CG$4-$AC$4-$DZ121+1,0),1,MIN($DZ121,CG$4-$AC$4+1))),0)))),
SUM($AC121:$BZ121)*
     IF(SSSModel!$C$4="RR",OFFSET(Profiles!$K$2,$Z121,MAX(Profiles!$C$2,AI$4-$W121)),
     IF(SSSModel!$C$4="ECC",$EA121*$EB121*IF(MAX(Escalation!$C$2,AI$4-$W121)&gt;$DZ121-1,0,OFFSET(Escalation!$K$2,$Y121,MAX(Escalation!$C$2,AI$4-$W121))),
     IF(SSSModel!$C$4="PV",IF(CG$4=$W121,$EA121*(1+SSSModel!$C$2),0),
     IF(SSSModel!$C$4="FCR",IF(AND(CG$4&gt;=$W121,OFFSET(Profiles!$K$2,$Z121,MAX(Profiles!$C$2,AI$4-$W121))&gt;0),$EC121,0),0))))))</f>
        <v>0</v>
      </c>
      <c r="CH121" s="135">
        <f ca="1">IF(OR($Z121=0,SSSModel!$C$4="CF"),AJ121,
IF(LEFT($V121,3)="ON_",
     IF(SSSModel!$C$4="RR",SUMPRODUCT(OFFSET($AC121,0,0,1,$CB$2),OFFSET(Profiles!$K$28,($Z121-1)*(Profiles!$I$26+1)+CH$4-SSSModel!$C$3+1,0,1,$CB$2)),
     IF(SSSModel!$C$4="ECC",$EA121*$EB121*SUMPRODUCT(OFFSET($AC121,0,MAX(0,CH$4-$DZ121-$CA$4+1),1,MIN($DZ121,CH$4-$CA$4+1)),OFFSET(Escalation!$K$24,($Y121-1)*(Escalation!$I$22+1)+CH$4-SSSModel!$C$3+1,MAX(0,CH$4-$DZ121-$CA$4+1),1,MIN($DZ121,CH$4-$CA$4+1))),
     IF(SSSModel!$C$4="PV",AJ121*$EA121*(1+SSSModel!$C$2),
     IF(SSSModel!$C$4="FCR",$EC121*SUM(OFFSET($AC121,0,MAX(CH$4-$AC$4-$DZ121+1,0),1,MIN($DZ121,CH$4-$AC$4+1))),0)))),
SUM($AC121:$BZ121)*
     IF(SSSModel!$C$4="RR",OFFSET(Profiles!$K$2,$Z121,MAX(Profiles!$C$2,AJ$4-$W121)),
     IF(SSSModel!$C$4="ECC",$EA121*$EB121*IF(MAX(Escalation!$C$2,AJ$4-$W121)&gt;$DZ121-1,0,OFFSET(Escalation!$K$2,$Y121,MAX(Escalation!$C$2,AJ$4-$W121))),
     IF(SSSModel!$C$4="PV",IF(CH$4=$W121,$EA121*(1+SSSModel!$C$2),0),
     IF(SSSModel!$C$4="FCR",IF(AND(CH$4&gt;=$W121,OFFSET(Profiles!$K$2,$Z121,MAX(Profiles!$C$2,AJ$4-$W121))&gt;0),$EC121,0),0))))))</f>
        <v>0</v>
      </c>
      <c r="CI121" s="135">
        <f ca="1">IF(OR($Z121=0,SSSModel!$C$4="CF"),AK121,
IF(LEFT($V121,3)="ON_",
     IF(SSSModel!$C$4="RR",SUMPRODUCT(OFFSET($AC121,0,0,1,$CB$2),OFFSET(Profiles!$K$28,($Z121-1)*(Profiles!$I$26+1)+CI$4-SSSModel!$C$3+1,0,1,$CB$2)),
     IF(SSSModel!$C$4="ECC",$EA121*$EB121*SUMPRODUCT(OFFSET($AC121,0,MAX(0,CI$4-$DZ121-$CA$4+1),1,MIN($DZ121,CI$4-$CA$4+1)),OFFSET(Escalation!$K$24,($Y121-1)*(Escalation!$I$22+1)+CI$4-SSSModel!$C$3+1,MAX(0,CI$4-$DZ121-$CA$4+1),1,MIN($DZ121,CI$4-$CA$4+1))),
     IF(SSSModel!$C$4="PV",AK121*$EA121*(1+SSSModel!$C$2),
     IF(SSSModel!$C$4="FCR",$EC121*SUM(OFFSET($AC121,0,MAX(CI$4-$AC$4-$DZ121+1,0),1,MIN($DZ121,CI$4-$AC$4+1))),0)))),
SUM($AC121:$BZ121)*
     IF(SSSModel!$C$4="RR",OFFSET(Profiles!$K$2,$Z121,MAX(Profiles!$C$2,AK$4-$W121)),
     IF(SSSModel!$C$4="ECC",$EA121*$EB121*IF(MAX(Escalation!$C$2,AK$4-$W121)&gt;$DZ121-1,0,OFFSET(Escalation!$K$2,$Y121,MAX(Escalation!$C$2,AK$4-$W121))),
     IF(SSSModel!$C$4="PV",IF(CI$4=$W121,$EA121*(1+SSSModel!$C$2),0),
     IF(SSSModel!$C$4="FCR",IF(AND(CI$4&gt;=$W121,OFFSET(Profiles!$K$2,$Z121,MAX(Profiles!$C$2,AK$4-$W121))&gt;0),$EC121,0),0))))))</f>
        <v>0</v>
      </c>
      <c r="CJ121" s="135">
        <f ca="1">IF(OR($Z121=0,SSSModel!$C$4="CF"),AL121,
IF(LEFT($V121,3)="ON_",
     IF(SSSModel!$C$4="RR",SUMPRODUCT(OFFSET($AC121,0,0,1,$CB$2),OFFSET(Profiles!$K$28,($Z121-1)*(Profiles!$I$26+1)+CJ$4-SSSModel!$C$3+1,0,1,$CB$2)),
     IF(SSSModel!$C$4="ECC",$EA121*$EB121*SUMPRODUCT(OFFSET($AC121,0,MAX(0,CJ$4-$DZ121-$CA$4+1),1,MIN($DZ121,CJ$4-$CA$4+1)),OFFSET(Escalation!$K$24,($Y121-1)*(Escalation!$I$22+1)+CJ$4-SSSModel!$C$3+1,MAX(0,CJ$4-$DZ121-$CA$4+1),1,MIN($DZ121,CJ$4-$CA$4+1))),
     IF(SSSModel!$C$4="PV",AL121*$EA121*(1+SSSModel!$C$2),
     IF(SSSModel!$C$4="FCR",$EC121*SUM(OFFSET($AC121,0,MAX(CJ$4-$AC$4-$DZ121+1,0),1,MIN($DZ121,CJ$4-$AC$4+1))),0)))),
SUM($AC121:$BZ121)*
     IF(SSSModel!$C$4="RR",OFFSET(Profiles!$K$2,$Z121,MAX(Profiles!$C$2,AL$4-$W121)),
     IF(SSSModel!$C$4="ECC",$EA121*$EB121*IF(MAX(Escalation!$C$2,AL$4-$W121)&gt;$DZ121-1,0,OFFSET(Escalation!$K$2,$Y121,MAX(Escalation!$C$2,AL$4-$W121))),
     IF(SSSModel!$C$4="PV",IF(CJ$4=$W121,$EA121*(1+SSSModel!$C$2),0),
     IF(SSSModel!$C$4="FCR",IF(AND(CJ$4&gt;=$W121,OFFSET(Profiles!$K$2,$Z121,MAX(Profiles!$C$2,AL$4-$W121))&gt;0),$EC121,0),0))))))</f>
        <v>0</v>
      </c>
      <c r="CK121" s="135">
        <f ca="1">IF(OR($Z121=0,SSSModel!$C$4="CF"),AM121,
IF(LEFT($V121,3)="ON_",
     IF(SSSModel!$C$4="RR",SUMPRODUCT(OFFSET($AC121,0,0,1,$CB$2),OFFSET(Profiles!$K$28,($Z121-1)*(Profiles!$I$26+1)+CK$4-SSSModel!$C$3+1,0,1,$CB$2)),
     IF(SSSModel!$C$4="ECC",$EA121*$EB121*SUMPRODUCT(OFFSET($AC121,0,MAX(0,CK$4-$DZ121-$CA$4+1),1,MIN($DZ121,CK$4-$CA$4+1)),OFFSET(Escalation!$K$24,($Y121-1)*(Escalation!$I$22+1)+CK$4-SSSModel!$C$3+1,MAX(0,CK$4-$DZ121-$CA$4+1),1,MIN($DZ121,CK$4-$CA$4+1))),
     IF(SSSModel!$C$4="PV",AM121*$EA121*(1+SSSModel!$C$2),
     IF(SSSModel!$C$4="FCR",$EC121*SUM(OFFSET($AC121,0,MAX(CK$4-$AC$4-$DZ121+1,0),1,MIN($DZ121,CK$4-$AC$4+1))),0)))),
SUM($AC121:$BZ121)*
     IF(SSSModel!$C$4="RR",OFFSET(Profiles!$K$2,$Z121,MAX(Profiles!$C$2,AM$4-$W121)),
     IF(SSSModel!$C$4="ECC",$EA121*$EB121*IF(MAX(Escalation!$C$2,AM$4-$W121)&gt;$DZ121-1,0,OFFSET(Escalation!$K$2,$Y121,MAX(Escalation!$C$2,AM$4-$W121))),
     IF(SSSModel!$C$4="PV",IF(CK$4=$W121,$EA121*(1+SSSModel!$C$2),0),
     IF(SSSModel!$C$4="FCR",IF(AND(CK$4&gt;=$W121,OFFSET(Profiles!$K$2,$Z121,MAX(Profiles!$C$2,AM$4-$W121))&gt;0),$EC121,0),0))))))</f>
        <v>0</v>
      </c>
      <c r="CL121" s="135">
        <f ca="1">IF(OR($Z121=0,SSSModel!$C$4="CF"),AN121,
IF(LEFT($V121,3)="ON_",
     IF(SSSModel!$C$4="RR",SUMPRODUCT(OFFSET($AC121,0,0,1,$CB$2),OFFSET(Profiles!$K$28,($Z121-1)*(Profiles!$I$26+1)+CL$4-SSSModel!$C$3+1,0,1,$CB$2)),
     IF(SSSModel!$C$4="ECC",$EA121*$EB121*SUMPRODUCT(OFFSET($AC121,0,MAX(0,CL$4-$DZ121-$CA$4+1),1,MIN($DZ121,CL$4-$CA$4+1)),OFFSET(Escalation!$K$24,($Y121-1)*(Escalation!$I$22+1)+CL$4-SSSModel!$C$3+1,MAX(0,CL$4-$DZ121-$CA$4+1),1,MIN($DZ121,CL$4-$CA$4+1))),
     IF(SSSModel!$C$4="PV",AN121*$EA121*(1+SSSModel!$C$2),
     IF(SSSModel!$C$4="FCR",$EC121*SUM(OFFSET($AC121,0,MAX(CL$4-$AC$4-$DZ121+1,0),1,MIN($DZ121,CL$4-$AC$4+1))),0)))),
SUM($AC121:$BZ121)*
     IF(SSSModel!$C$4="RR",OFFSET(Profiles!$K$2,$Z121,MAX(Profiles!$C$2,AN$4-$W121)),
     IF(SSSModel!$C$4="ECC",$EA121*$EB121*IF(MAX(Escalation!$C$2,AN$4-$W121)&gt;$DZ121-1,0,OFFSET(Escalation!$K$2,$Y121,MAX(Escalation!$C$2,AN$4-$W121))),
     IF(SSSModel!$C$4="PV",IF(CL$4=$W121,$EA121*(1+SSSModel!$C$2),0),
     IF(SSSModel!$C$4="FCR",IF(AND(CL$4&gt;=$W121,OFFSET(Profiles!$K$2,$Z121,MAX(Profiles!$C$2,AN$4-$W121))&gt;0),$EC121,0),0))))))</f>
        <v>0</v>
      </c>
      <c r="CM121" s="135">
        <f ca="1">IF(OR($Z121=0,SSSModel!$C$4="CF"),AO121,
IF(LEFT($V121,3)="ON_",
     IF(SSSModel!$C$4="RR",SUMPRODUCT(OFFSET($AC121,0,0,1,$CB$2),OFFSET(Profiles!$K$28,($Z121-1)*(Profiles!$I$26+1)+CM$4-SSSModel!$C$3+1,0,1,$CB$2)),
     IF(SSSModel!$C$4="ECC",$EA121*$EB121*SUMPRODUCT(OFFSET($AC121,0,MAX(0,CM$4-$DZ121-$CA$4+1),1,MIN($DZ121,CM$4-$CA$4+1)),OFFSET(Escalation!$K$24,($Y121-1)*(Escalation!$I$22+1)+CM$4-SSSModel!$C$3+1,MAX(0,CM$4-$DZ121-$CA$4+1),1,MIN($DZ121,CM$4-$CA$4+1))),
     IF(SSSModel!$C$4="PV",AO121*$EA121*(1+SSSModel!$C$2),
     IF(SSSModel!$C$4="FCR",$EC121*SUM(OFFSET($AC121,0,MAX(CM$4-$AC$4-$DZ121+1,0),1,MIN($DZ121,CM$4-$AC$4+1))),0)))),
SUM($AC121:$BZ121)*
     IF(SSSModel!$C$4="RR",OFFSET(Profiles!$K$2,$Z121,MAX(Profiles!$C$2,AO$4-$W121)),
     IF(SSSModel!$C$4="ECC",$EA121*$EB121*IF(MAX(Escalation!$C$2,AO$4-$W121)&gt;$DZ121-1,0,OFFSET(Escalation!$K$2,$Y121,MAX(Escalation!$C$2,AO$4-$W121))),
     IF(SSSModel!$C$4="PV",IF(CM$4=$W121,$EA121*(1+SSSModel!$C$2),0),
     IF(SSSModel!$C$4="FCR",IF(AND(CM$4&gt;=$W121,OFFSET(Profiles!$K$2,$Z121,MAX(Profiles!$C$2,AO$4-$W121))&gt;0),$EC121,0),0))))))</f>
        <v>0</v>
      </c>
      <c r="CN121" s="135">
        <f ca="1">IF(OR($Z121=0,SSSModel!$C$4="CF"),AP121,
IF(LEFT($V121,3)="ON_",
     IF(SSSModel!$C$4="RR",SUMPRODUCT(OFFSET($AC121,0,0,1,$CB$2),OFFSET(Profiles!$K$28,($Z121-1)*(Profiles!$I$26+1)+CN$4-SSSModel!$C$3+1,0,1,$CB$2)),
     IF(SSSModel!$C$4="ECC",$EA121*$EB121*SUMPRODUCT(OFFSET($AC121,0,MAX(0,CN$4-$DZ121-$CA$4+1),1,MIN($DZ121,CN$4-$CA$4+1)),OFFSET(Escalation!$K$24,($Y121-1)*(Escalation!$I$22+1)+CN$4-SSSModel!$C$3+1,MAX(0,CN$4-$DZ121-$CA$4+1),1,MIN($DZ121,CN$4-$CA$4+1))),
     IF(SSSModel!$C$4="PV",AP121*$EA121*(1+SSSModel!$C$2),
     IF(SSSModel!$C$4="FCR",$EC121*SUM(OFFSET($AC121,0,MAX(CN$4-$AC$4-$DZ121+1,0),1,MIN($DZ121,CN$4-$AC$4+1))),0)))),
SUM($AC121:$BZ121)*
     IF(SSSModel!$C$4="RR",OFFSET(Profiles!$K$2,$Z121,MAX(Profiles!$C$2,AP$4-$W121)),
     IF(SSSModel!$C$4="ECC",$EA121*$EB121*IF(MAX(Escalation!$C$2,AP$4-$W121)&gt;$DZ121-1,0,OFFSET(Escalation!$K$2,$Y121,MAX(Escalation!$C$2,AP$4-$W121))),
     IF(SSSModel!$C$4="PV",IF(CN$4=$W121,$EA121*(1+SSSModel!$C$2),0),
     IF(SSSModel!$C$4="FCR",IF(AND(CN$4&gt;=$W121,OFFSET(Profiles!$K$2,$Z121,MAX(Profiles!$C$2,AP$4-$W121))&gt;0),$EC121,0),0))))))</f>
        <v>0</v>
      </c>
      <c r="CO121" s="135">
        <f ca="1">IF(OR($Z121=0,SSSModel!$C$4="CF"),AQ121,
IF(LEFT($V121,3)="ON_",
     IF(SSSModel!$C$4="RR",SUMPRODUCT(OFFSET($AC121,0,0,1,$CB$2),OFFSET(Profiles!$K$28,($Z121-1)*(Profiles!$I$26+1)+CO$4-SSSModel!$C$3+1,0,1,$CB$2)),
     IF(SSSModel!$C$4="ECC",$EA121*$EB121*SUMPRODUCT(OFFSET($AC121,0,MAX(0,CO$4-$DZ121-$CA$4+1),1,MIN($DZ121,CO$4-$CA$4+1)),OFFSET(Escalation!$K$24,($Y121-1)*(Escalation!$I$22+1)+CO$4-SSSModel!$C$3+1,MAX(0,CO$4-$DZ121-$CA$4+1),1,MIN($DZ121,CO$4-$CA$4+1))),
     IF(SSSModel!$C$4="PV",AQ121*$EA121*(1+SSSModel!$C$2),
     IF(SSSModel!$C$4="FCR",$EC121*SUM(OFFSET($AC121,0,MAX(CO$4-$AC$4-$DZ121+1,0),1,MIN($DZ121,CO$4-$AC$4+1))),0)))),
SUM($AC121:$BZ121)*
     IF(SSSModel!$C$4="RR",OFFSET(Profiles!$K$2,$Z121,MAX(Profiles!$C$2,AQ$4-$W121)),
     IF(SSSModel!$C$4="ECC",$EA121*$EB121*IF(MAX(Escalation!$C$2,AQ$4-$W121)&gt;$DZ121-1,0,OFFSET(Escalation!$K$2,$Y121,MAX(Escalation!$C$2,AQ$4-$W121))),
     IF(SSSModel!$C$4="PV",IF(CO$4=$W121,$EA121*(1+SSSModel!$C$2),0),
     IF(SSSModel!$C$4="FCR",IF(AND(CO$4&gt;=$W121,OFFSET(Profiles!$K$2,$Z121,MAX(Profiles!$C$2,AQ$4-$W121))&gt;0),$EC121,0),0))))))</f>
        <v>0</v>
      </c>
      <c r="CP121" s="135">
        <f ca="1">IF(OR($Z121=0,SSSModel!$C$4="CF"),AR121,
IF(LEFT($V121,3)="ON_",
     IF(SSSModel!$C$4="RR",SUMPRODUCT(OFFSET($AC121,0,0,1,$CB$2),OFFSET(Profiles!$K$28,($Z121-1)*(Profiles!$I$26+1)+CP$4-SSSModel!$C$3+1,0,1,$CB$2)),
     IF(SSSModel!$C$4="ECC",$EA121*$EB121*SUMPRODUCT(OFFSET($AC121,0,MAX(0,CP$4-$DZ121-$CA$4+1),1,MIN($DZ121,CP$4-$CA$4+1)),OFFSET(Escalation!$K$24,($Y121-1)*(Escalation!$I$22+1)+CP$4-SSSModel!$C$3+1,MAX(0,CP$4-$DZ121-$CA$4+1),1,MIN($DZ121,CP$4-$CA$4+1))),
     IF(SSSModel!$C$4="PV",AR121*$EA121*(1+SSSModel!$C$2),
     IF(SSSModel!$C$4="FCR",$EC121*SUM(OFFSET($AC121,0,MAX(CP$4-$AC$4-$DZ121+1,0),1,MIN($DZ121,CP$4-$AC$4+1))),0)))),
SUM($AC121:$BZ121)*
     IF(SSSModel!$C$4="RR",OFFSET(Profiles!$K$2,$Z121,MAX(Profiles!$C$2,AR$4-$W121)),
     IF(SSSModel!$C$4="ECC",$EA121*$EB121*IF(MAX(Escalation!$C$2,AR$4-$W121)&gt;$DZ121-1,0,OFFSET(Escalation!$K$2,$Y121,MAX(Escalation!$C$2,AR$4-$W121))),
     IF(SSSModel!$C$4="PV",IF(CP$4=$W121,$EA121*(1+SSSModel!$C$2),0),
     IF(SSSModel!$C$4="FCR",IF(AND(CP$4&gt;=$W121,OFFSET(Profiles!$K$2,$Z121,MAX(Profiles!$C$2,AR$4-$W121))&gt;0),$EC121,0),0))))))</f>
        <v>0</v>
      </c>
      <c r="CQ121" s="135">
        <f ca="1">IF(OR($Z121=0,SSSModel!$C$4="CF"),AS121,
IF(LEFT($V121,3)="ON_",
     IF(SSSModel!$C$4="RR",SUMPRODUCT(OFFSET($AC121,0,0,1,$CB$2),OFFSET(Profiles!$K$28,($Z121-1)*(Profiles!$I$26+1)+CQ$4-SSSModel!$C$3+1,0,1,$CB$2)),
     IF(SSSModel!$C$4="ECC",$EA121*$EB121*SUMPRODUCT(OFFSET($AC121,0,MAX(0,CQ$4-$DZ121-$CA$4+1),1,MIN($DZ121,CQ$4-$CA$4+1)),OFFSET(Escalation!$K$24,($Y121-1)*(Escalation!$I$22+1)+CQ$4-SSSModel!$C$3+1,MAX(0,CQ$4-$DZ121-$CA$4+1),1,MIN($DZ121,CQ$4-$CA$4+1))),
     IF(SSSModel!$C$4="PV",AS121*$EA121*(1+SSSModel!$C$2),
     IF(SSSModel!$C$4="FCR",$EC121*SUM(OFFSET($AC121,0,MAX(CQ$4-$AC$4-$DZ121+1,0),1,MIN($DZ121,CQ$4-$AC$4+1))),0)))),
SUM($AC121:$BZ121)*
     IF(SSSModel!$C$4="RR",OFFSET(Profiles!$K$2,$Z121,MAX(Profiles!$C$2,AS$4-$W121)),
     IF(SSSModel!$C$4="ECC",$EA121*$EB121*IF(MAX(Escalation!$C$2,AS$4-$W121)&gt;$DZ121-1,0,OFFSET(Escalation!$K$2,$Y121,MAX(Escalation!$C$2,AS$4-$W121))),
     IF(SSSModel!$C$4="PV",IF(CQ$4=$W121,$EA121*(1+SSSModel!$C$2),0),
     IF(SSSModel!$C$4="FCR",IF(AND(CQ$4&gt;=$W121,OFFSET(Profiles!$K$2,$Z121,MAX(Profiles!$C$2,AS$4-$W121))&gt;0),$EC121,0),0))))))</f>
        <v>0</v>
      </c>
      <c r="CR121" s="135">
        <f ca="1">IF(OR($Z121=0,SSSModel!$C$4="CF"),AT121,
IF(LEFT($V121,3)="ON_",
     IF(SSSModel!$C$4="RR",SUMPRODUCT(OFFSET($AC121,0,0,1,$CB$2),OFFSET(Profiles!$K$28,($Z121-1)*(Profiles!$I$26+1)+CR$4-SSSModel!$C$3+1,0,1,$CB$2)),
     IF(SSSModel!$C$4="ECC",$EA121*$EB121*SUMPRODUCT(OFFSET($AC121,0,MAX(0,CR$4-$DZ121-$CA$4+1),1,MIN($DZ121,CR$4-$CA$4+1)),OFFSET(Escalation!$K$24,($Y121-1)*(Escalation!$I$22+1)+CR$4-SSSModel!$C$3+1,MAX(0,CR$4-$DZ121-$CA$4+1),1,MIN($DZ121,CR$4-$CA$4+1))),
     IF(SSSModel!$C$4="PV",AT121*$EA121*(1+SSSModel!$C$2),
     IF(SSSModel!$C$4="FCR",$EC121*SUM(OFFSET($AC121,0,MAX(CR$4-$AC$4-$DZ121+1,0),1,MIN($DZ121,CR$4-$AC$4+1))),0)))),
SUM($AC121:$BZ121)*
     IF(SSSModel!$C$4="RR",OFFSET(Profiles!$K$2,$Z121,MAX(Profiles!$C$2,AT$4-$W121)),
     IF(SSSModel!$C$4="ECC",$EA121*$EB121*IF(MAX(Escalation!$C$2,AT$4-$W121)&gt;$DZ121-1,0,OFFSET(Escalation!$K$2,$Y121,MAX(Escalation!$C$2,AT$4-$W121))),
     IF(SSSModel!$C$4="PV",IF(CR$4=$W121,$EA121*(1+SSSModel!$C$2),0),
     IF(SSSModel!$C$4="FCR",IF(AND(CR$4&gt;=$W121,OFFSET(Profiles!$K$2,$Z121,MAX(Profiles!$C$2,AT$4-$W121))&gt;0),$EC121,0),0))))))</f>
        <v>0</v>
      </c>
      <c r="CS121" s="135">
        <f ca="1">IF(OR($Z121=0,SSSModel!$C$4="CF"),AU121,
IF(LEFT($V121,3)="ON_",
     IF(SSSModel!$C$4="RR",SUMPRODUCT(OFFSET($AC121,0,0,1,$CB$2),OFFSET(Profiles!$K$28,($Z121-1)*(Profiles!$I$26+1)+CS$4-SSSModel!$C$3+1,0,1,$CB$2)),
     IF(SSSModel!$C$4="ECC",$EA121*$EB121*SUMPRODUCT(OFFSET($AC121,0,MAX(0,CS$4-$DZ121-$CA$4+1),1,MIN($DZ121,CS$4-$CA$4+1)),OFFSET(Escalation!$K$24,($Y121-1)*(Escalation!$I$22+1)+CS$4-SSSModel!$C$3+1,MAX(0,CS$4-$DZ121-$CA$4+1),1,MIN($DZ121,CS$4-$CA$4+1))),
     IF(SSSModel!$C$4="PV",AU121*$EA121*(1+SSSModel!$C$2),
     IF(SSSModel!$C$4="FCR",$EC121*SUM(OFFSET($AC121,0,MAX(CS$4-$AC$4-$DZ121+1,0),1,MIN($DZ121,CS$4-$AC$4+1))),0)))),
SUM($AC121:$BZ121)*
     IF(SSSModel!$C$4="RR",OFFSET(Profiles!$K$2,$Z121,MAX(Profiles!$C$2,AU$4-$W121)),
     IF(SSSModel!$C$4="ECC",$EA121*$EB121*IF(MAX(Escalation!$C$2,AU$4-$W121)&gt;$DZ121-1,0,OFFSET(Escalation!$K$2,$Y121,MAX(Escalation!$C$2,AU$4-$W121))),
     IF(SSSModel!$C$4="PV",IF(CS$4=$W121,$EA121*(1+SSSModel!$C$2),0),
     IF(SSSModel!$C$4="FCR",IF(AND(CS$4&gt;=$W121,OFFSET(Profiles!$K$2,$Z121,MAX(Profiles!$C$2,AU$4-$W121))&gt;0),$EC121,0),0))))))</f>
        <v>0</v>
      </c>
      <c r="CT121" s="135">
        <f ca="1">IF(OR($Z121=0,SSSModel!$C$4="CF"),AV121,
IF(LEFT($V121,3)="ON_",
     IF(SSSModel!$C$4="RR",SUMPRODUCT(OFFSET($AC121,0,0,1,$CB$2),OFFSET(Profiles!$K$28,($Z121-1)*(Profiles!$I$26+1)+CT$4-SSSModel!$C$3+1,0,1,$CB$2)),
     IF(SSSModel!$C$4="ECC",$EA121*$EB121*SUMPRODUCT(OFFSET($AC121,0,MAX(0,CT$4-$DZ121-$CA$4+1),1,MIN($DZ121,CT$4-$CA$4+1)),OFFSET(Escalation!$K$24,($Y121-1)*(Escalation!$I$22+1)+CT$4-SSSModel!$C$3+1,MAX(0,CT$4-$DZ121-$CA$4+1),1,MIN($DZ121,CT$4-$CA$4+1))),
     IF(SSSModel!$C$4="PV",AV121*$EA121*(1+SSSModel!$C$2),
     IF(SSSModel!$C$4="FCR",$EC121*SUM(OFFSET($AC121,0,MAX(CT$4-$AC$4-$DZ121+1,0),1,MIN($DZ121,CT$4-$AC$4+1))),0)))),
SUM($AC121:$BZ121)*
     IF(SSSModel!$C$4="RR",OFFSET(Profiles!$K$2,$Z121,MAX(Profiles!$C$2,AV$4-$W121)),
     IF(SSSModel!$C$4="ECC",$EA121*$EB121*IF(MAX(Escalation!$C$2,AV$4-$W121)&gt;$DZ121-1,0,OFFSET(Escalation!$K$2,$Y121,MAX(Escalation!$C$2,AV$4-$W121))),
     IF(SSSModel!$C$4="PV",IF(CT$4=$W121,$EA121*(1+SSSModel!$C$2),0),
     IF(SSSModel!$C$4="FCR",IF(AND(CT$4&gt;=$W121,OFFSET(Profiles!$K$2,$Z121,MAX(Profiles!$C$2,AV$4-$W121))&gt;0),$EC121,0),0))))))</f>
        <v>0</v>
      </c>
      <c r="CU121" s="135">
        <f ca="1">IF(OR($Z121=0,SSSModel!$C$4="CF"),AW121,
IF(LEFT($V121,3)="ON_",
     IF(SSSModel!$C$4="RR",SUMPRODUCT(OFFSET($AC121,0,0,1,$CB$2),OFFSET(Profiles!$K$28,($Z121-1)*(Profiles!$I$26+1)+CU$4-SSSModel!$C$3+1,0,1,$CB$2)),
     IF(SSSModel!$C$4="ECC",$EA121*$EB121*SUMPRODUCT(OFFSET($AC121,0,MAX(0,CU$4-$DZ121-$CA$4+1),1,MIN($DZ121,CU$4-$CA$4+1)),OFFSET(Escalation!$K$24,($Y121-1)*(Escalation!$I$22+1)+CU$4-SSSModel!$C$3+1,MAX(0,CU$4-$DZ121-$CA$4+1),1,MIN($DZ121,CU$4-$CA$4+1))),
     IF(SSSModel!$C$4="PV",AW121*$EA121*(1+SSSModel!$C$2),
     IF(SSSModel!$C$4="FCR",$EC121*SUM(OFFSET($AC121,0,MAX(CU$4-$AC$4-$DZ121+1,0),1,MIN($DZ121,CU$4-$AC$4+1))),0)))),
SUM($AC121:$BZ121)*
     IF(SSSModel!$C$4="RR",OFFSET(Profiles!$K$2,$Z121,MAX(Profiles!$C$2,AW$4-$W121)),
     IF(SSSModel!$C$4="ECC",$EA121*$EB121*IF(MAX(Escalation!$C$2,AW$4-$W121)&gt;$DZ121-1,0,OFFSET(Escalation!$K$2,$Y121,MAX(Escalation!$C$2,AW$4-$W121))),
     IF(SSSModel!$C$4="PV",IF(CU$4=$W121,$EA121*(1+SSSModel!$C$2),0),
     IF(SSSModel!$C$4="FCR",IF(AND(CU$4&gt;=$W121,OFFSET(Profiles!$K$2,$Z121,MAX(Profiles!$C$2,AW$4-$W121))&gt;0),$EC121,0),0))))))</f>
        <v>0</v>
      </c>
      <c r="CV121" s="135">
        <f ca="1">IF(OR($Z121=0,SSSModel!$C$4="CF"),AX121,
IF(LEFT($V121,3)="ON_",
     IF(SSSModel!$C$4="RR",SUMPRODUCT(OFFSET($AC121,0,0,1,$CB$2),OFFSET(Profiles!$K$28,($Z121-1)*(Profiles!$I$26+1)+CV$4-SSSModel!$C$3+1,0,1,$CB$2)),
     IF(SSSModel!$C$4="ECC",$EA121*$EB121*SUMPRODUCT(OFFSET($AC121,0,MAX(0,CV$4-$DZ121-$CA$4+1),1,MIN($DZ121,CV$4-$CA$4+1)),OFFSET(Escalation!$K$24,($Y121-1)*(Escalation!$I$22+1)+CV$4-SSSModel!$C$3+1,MAX(0,CV$4-$DZ121-$CA$4+1),1,MIN($DZ121,CV$4-$CA$4+1))),
     IF(SSSModel!$C$4="PV",AX121*$EA121*(1+SSSModel!$C$2),
     IF(SSSModel!$C$4="FCR",$EC121*SUM(OFFSET($AC121,0,MAX(CV$4-$AC$4-$DZ121+1,0),1,MIN($DZ121,CV$4-$AC$4+1))),0)))),
SUM($AC121:$BZ121)*
     IF(SSSModel!$C$4="RR",OFFSET(Profiles!$K$2,$Z121,MAX(Profiles!$C$2,AX$4-$W121)),
     IF(SSSModel!$C$4="ECC",$EA121*$EB121*IF(MAX(Escalation!$C$2,AX$4-$W121)&gt;$DZ121-1,0,OFFSET(Escalation!$K$2,$Y121,MAX(Escalation!$C$2,AX$4-$W121))),
     IF(SSSModel!$C$4="PV",IF(CV$4=$W121,$EA121*(1+SSSModel!$C$2),0),
     IF(SSSModel!$C$4="FCR",IF(AND(CV$4&gt;=$W121,OFFSET(Profiles!$K$2,$Z121,MAX(Profiles!$C$2,AX$4-$W121))&gt;0),$EC121,0),0))))))</f>
        <v>0</v>
      </c>
      <c r="CW121" s="135">
        <f ca="1">IF(OR($Z121=0,SSSModel!$C$4="CF"),AY121,
IF(LEFT($V121,3)="ON_",
     IF(SSSModel!$C$4="RR",SUMPRODUCT(OFFSET($AC121,0,0,1,$CB$2),OFFSET(Profiles!$K$28,($Z121-1)*(Profiles!$I$26+1)+CW$4-SSSModel!$C$3+1,0,1,$CB$2)),
     IF(SSSModel!$C$4="ECC",$EA121*$EB121*SUMPRODUCT(OFFSET($AC121,0,MAX(0,CW$4-$DZ121-$CA$4+1),1,MIN($DZ121,CW$4-$CA$4+1)),OFFSET(Escalation!$K$24,($Y121-1)*(Escalation!$I$22+1)+CW$4-SSSModel!$C$3+1,MAX(0,CW$4-$DZ121-$CA$4+1),1,MIN($DZ121,CW$4-$CA$4+1))),
     IF(SSSModel!$C$4="PV",AY121*$EA121*(1+SSSModel!$C$2),
     IF(SSSModel!$C$4="FCR",$EC121*SUM(OFFSET($AC121,0,MAX(CW$4-$AC$4-$DZ121+1,0),1,MIN($DZ121,CW$4-$AC$4+1))),0)))),
SUM($AC121:$BZ121)*
     IF(SSSModel!$C$4="RR",OFFSET(Profiles!$K$2,$Z121,MAX(Profiles!$C$2,AY$4-$W121)),
     IF(SSSModel!$C$4="ECC",$EA121*$EB121*IF(MAX(Escalation!$C$2,AY$4-$W121)&gt;$DZ121-1,0,OFFSET(Escalation!$K$2,$Y121,MAX(Escalation!$C$2,AY$4-$W121))),
     IF(SSSModel!$C$4="PV",IF(CW$4=$W121,$EA121*(1+SSSModel!$C$2),0),
     IF(SSSModel!$C$4="FCR",IF(AND(CW$4&gt;=$W121,OFFSET(Profiles!$K$2,$Z121,MAX(Profiles!$C$2,AY$4-$W121))&gt;0),$EC121,0),0))))))</f>
        <v>0</v>
      </c>
      <c r="CX121" s="135">
        <f ca="1">IF(OR($Z121=0,SSSModel!$C$4="CF"),AZ121,
IF(LEFT($V121,3)="ON_",
     IF(SSSModel!$C$4="RR",SUMPRODUCT(OFFSET($AC121,0,0,1,$CB$2),OFFSET(Profiles!$K$28,($Z121-1)*(Profiles!$I$26+1)+CX$4-SSSModel!$C$3+1,0,1,$CB$2)),
     IF(SSSModel!$C$4="ECC",$EA121*$EB121*SUMPRODUCT(OFFSET($AC121,0,MAX(0,CX$4-$DZ121-$CA$4+1),1,MIN($DZ121,CX$4-$CA$4+1)),OFFSET(Escalation!$K$24,($Y121-1)*(Escalation!$I$22+1)+CX$4-SSSModel!$C$3+1,MAX(0,CX$4-$DZ121-$CA$4+1),1,MIN($DZ121,CX$4-$CA$4+1))),
     IF(SSSModel!$C$4="PV",AZ121*$EA121*(1+SSSModel!$C$2),
     IF(SSSModel!$C$4="FCR",$EC121*SUM(OFFSET($AC121,0,MAX(CX$4-$AC$4-$DZ121+1,0),1,MIN($DZ121,CX$4-$AC$4+1))),0)))),
SUM($AC121:$BZ121)*
     IF(SSSModel!$C$4="RR",OFFSET(Profiles!$K$2,$Z121,MAX(Profiles!$C$2,AZ$4-$W121)),
     IF(SSSModel!$C$4="ECC",$EA121*$EB121*IF(MAX(Escalation!$C$2,AZ$4-$W121)&gt;$DZ121-1,0,OFFSET(Escalation!$K$2,$Y121,MAX(Escalation!$C$2,AZ$4-$W121))),
     IF(SSSModel!$C$4="PV",IF(CX$4=$W121,$EA121*(1+SSSModel!$C$2),0),
     IF(SSSModel!$C$4="FCR",IF(AND(CX$4&gt;=$W121,OFFSET(Profiles!$K$2,$Z121,MAX(Profiles!$C$2,AZ$4-$W121))&gt;0),$EC121,0),0))))))</f>
        <v>0</v>
      </c>
      <c r="CY121" s="135">
        <f ca="1">IF(OR($Z121=0,SSSModel!$C$4="CF"),BA121,
IF(LEFT($V121,3)="ON_",
     IF(SSSModel!$C$4="RR",SUMPRODUCT(OFFSET($AC121,0,0,1,$CB$2),OFFSET(Profiles!$K$28,($Z121-1)*(Profiles!$I$26+1)+CY$4-SSSModel!$C$3+1,0,1,$CB$2)),
     IF(SSSModel!$C$4="ECC",$EA121*$EB121*SUMPRODUCT(OFFSET($AC121,0,MAX(0,CY$4-$DZ121-$CA$4+1),1,MIN($DZ121,CY$4-$CA$4+1)),OFFSET(Escalation!$K$24,($Y121-1)*(Escalation!$I$22+1)+CY$4-SSSModel!$C$3+1,MAX(0,CY$4-$DZ121-$CA$4+1),1,MIN($DZ121,CY$4-$CA$4+1))),
     IF(SSSModel!$C$4="PV",BA121*$EA121*(1+SSSModel!$C$2),
     IF(SSSModel!$C$4="FCR",$EC121*SUM(OFFSET($AC121,0,MAX(CY$4-$AC$4-$DZ121+1,0),1,MIN($DZ121,CY$4-$AC$4+1))),0)))),
SUM($AC121:$BZ121)*
     IF(SSSModel!$C$4="RR",OFFSET(Profiles!$K$2,$Z121,MAX(Profiles!$C$2,BA$4-$W121)),
     IF(SSSModel!$C$4="ECC",$EA121*$EB121*IF(MAX(Escalation!$C$2,BA$4-$W121)&gt;$DZ121-1,0,OFFSET(Escalation!$K$2,$Y121,MAX(Escalation!$C$2,BA$4-$W121))),
     IF(SSSModel!$C$4="PV",IF(CY$4=$W121,$EA121*(1+SSSModel!$C$2),0),
     IF(SSSModel!$C$4="FCR",IF(AND(CY$4&gt;=$W121,OFFSET(Profiles!$K$2,$Z121,MAX(Profiles!$C$2,BA$4-$W121))&gt;0),$EC121,0),0))))))</f>
        <v>0</v>
      </c>
      <c r="CZ121" s="135">
        <f ca="1">IF(OR($Z121=0,SSSModel!$C$4="CF"),BB121,
IF(LEFT($V121,3)="ON_",
     IF(SSSModel!$C$4="RR",SUMPRODUCT(OFFSET($AC121,0,0,1,$CB$2),OFFSET(Profiles!$K$28,($Z121-1)*(Profiles!$I$26+1)+CZ$4-SSSModel!$C$3+1,0,1,$CB$2)),
     IF(SSSModel!$C$4="ECC",$EA121*$EB121*SUMPRODUCT(OFFSET($AC121,0,MAX(0,CZ$4-$DZ121-$CA$4+1),1,MIN($DZ121,CZ$4-$CA$4+1)),OFFSET(Escalation!$K$24,($Y121-1)*(Escalation!$I$22+1)+CZ$4-SSSModel!$C$3+1,MAX(0,CZ$4-$DZ121-$CA$4+1),1,MIN($DZ121,CZ$4-$CA$4+1))),
     IF(SSSModel!$C$4="PV",BB121*$EA121*(1+SSSModel!$C$2),
     IF(SSSModel!$C$4="FCR",$EC121*SUM(OFFSET($AC121,0,MAX(CZ$4-$AC$4-$DZ121+1,0),1,MIN($DZ121,CZ$4-$AC$4+1))),0)))),
SUM($AC121:$BZ121)*
     IF(SSSModel!$C$4="RR",OFFSET(Profiles!$K$2,$Z121,MAX(Profiles!$C$2,BB$4-$W121)),
     IF(SSSModel!$C$4="ECC",$EA121*$EB121*IF(MAX(Escalation!$C$2,BB$4-$W121)&gt;$DZ121-1,0,OFFSET(Escalation!$K$2,$Y121,MAX(Escalation!$C$2,BB$4-$W121))),
     IF(SSSModel!$C$4="PV",IF(CZ$4=$W121,$EA121*(1+SSSModel!$C$2),0),
     IF(SSSModel!$C$4="FCR",IF(AND(CZ$4&gt;=$W121,OFFSET(Profiles!$K$2,$Z121,MAX(Profiles!$C$2,BB$4-$W121))&gt;0),$EC121,0),0))))))</f>
        <v>0</v>
      </c>
      <c r="DA121" s="135">
        <f ca="1">IF(OR($Z121=0,SSSModel!$C$4="CF"),BC121,
IF(LEFT($V121,3)="ON_",
     IF(SSSModel!$C$4="RR",SUMPRODUCT(OFFSET($AC121,0,0,1,$CB$2),OFFSET(Profiles!$K$28,($Z121-1)*(Profiles!$I$26+1)+DA$4-SSSModel!$C$3+1,0,1,$CB$2)),
     IF(SSSModel!$C$4="ECC",$EA121*$EB121*SUMPRODUCT(OFFSET($AC121,0,MAX(0,DA$4-$DZ121-$CA$4+1),1,MIN($DZ121,DA$4-$CA$4+1)),OFFSET(Escalation!$K$24,($Y121-1)*(Escalation!$I$22+1)+DA$4-SSSModel!$C$3+1,MAX(0,DA$4-$DZ121-$CA$4+1),1,MIN($DZ121,DA$4-$CA$4+1))),
     IF(SSSModel!$C$4="PV",BC121*$EA121*(1+SSSModel!$C$2),
     IF(SSSModel!$C$4="FCR",$EC121*SUM(OFFSET($AC121,0,MAX(DA$4-$AC$4-$DZ121+1,0),1,MIN($DZ121,DA$4-$AC$4+1))),0)))),
SUM($AC121:$BZ121)*
     IF(SSSModel!$C$4="RR",OFFSET(Profiles!$K$2,$Z121,MAX(Profiles!$C$2,BC$4-$W121)),
     IF(SSSModel!$C$4="ECC",$EA121*$EB121*IF(MAX(Escalation!$C$2,BC$4-$W121)&gt;$DZ121-1,0,OFFSET(Escalation!$K$2,$Y121,MAX(Escalation!$C$2,BC$4-$W121))),
     IF(SSSModel!$C$4="PV",IF(DA$4=$W121,$EA121*(1+SSSModel!$C$2),0),
     IF(SSSModel!$C$4="FCR",IF(AND(DA$4&gt;=$W121,OFFSET(Profiles!$K$2,$Z121,MAX(Profiles!$C$2,BC$4-$W121))&gt;0),$EC121,0),0))))))</f>
        <v>0</v>
      </c>
      <c r="DB121" s="135">
        <f ca="1">IF(OR($Z121=0,SSSModel!$C$4="CF"),BD121,
IF(LEFT($V121,3)="ON_",
     IF(SSSModel!$C$4="RR",SUMPRODUCT(OFFSET($AC121,0,0,1,$CB$2),OFFSET(Profiles!$K$28,($Z121-1)*(Profiles!$I$26+1)+DB$4-SSSModel!$C$3+1,0,1,$CB$2)),
     IF(SSSModel!$C$4="ECC",$EA121*$EB121*SUMPRODUCT(OFFSET($AC121,0,MAX(0,DB$4-$DZ121-$CA$4+1),1,MIN($DZ121,DB$4-$CA$4+1)),OFFSET(Escalation!$K$24,($Y121-1)*(Escalation!$I$22+1)+DB$4-SSSModel!$C$3+1,MAX(0,DB$4-$DZ121-$CA$4+1),1,MIN($DZ121,DB$4-$CA$4+1))),
     IF(SSSModel!$C$4="PV",BD121*$EA121*(1+SSSModel!$C$2),
     IF(SSSModel!$C$4="FCR",$EC121*SUM(OFFSET($AC121,0,MAX(DB$4-$AC$4-$DZ121+1,0),1,MIN($DZ121,DB$4-$AC$4+1))),0)))),
SUM($AC121:$BZ121)*
     IF(SSSModel!$C$4="RR",OFFSET(Profiles!$K$2,$Z121,MAX(Profiles!$C$2,BD$4-$W121)),
     IF(SSSModel!$C$4="ECC",$EA121*$EB121*IF(MAX(Escalation!$C$2,BD$4-$W121)&gt;$DZ121-1,0,OFFSET(Escalation!$K$2,$Y121,MAX(Escalation!$C$2,BD$4-$W121))),
     IF(SSSModel!$C$4="PV",IF(DB$4=$W121,$EA121*(1+SSSModel!$C$2),0),
     IF(SSSModel!$C$4="FCR",IF(AND(DB$4&gt;=$W121,OFFSET(Profiles!$K$2,$Z121,MAX(Profiles!$C$2,BD$4-$W121))&gt;0),$EC121,0),0))))))</f>
        <v>0</v>
      </c>
      <c r="DC121" s="135">
        <f ca="1">IF(OR($Z121=0,SSSModel!$C$4="CF"),BE121,
IF(LEFT($V121,3)="ON_",
     IF(SSSModel!$C$4="RR",SUMPRODUCT(OFFSET($AC121,0,0,1,$CB$2),OFFSET(Profiles!$K$28,($Z121-1)*(Profiles!$I$26+1)+DC$4-SSSModel!$C$3+1,0,1,$CB$2)),
     IF(SSSModel!$C$4="ECC",$EA121*$EB121*SUMPRODUCT(OFFSET($AC121,0,MAX(0,DC$4-$DZ121-$CA$4+1),1,MIN($DZ121,DC$4-$CA$4+1)),OFFSET(Escalation!$K$24,($Y121-1)*(Escalation!$I$22+1)+DC$4-SSSModel!$C$3+1,MAX(0,DC$4-$DZ121-$CA$4+1),1,MIN($DZ121,DC$4-$CA$4+1))),
     IF(SSSModel!$C$4="PV",BE121*$EA121*(1+SSSModel!$C$2),
     IF(SSSModel!$C$4="FCR",$EC121*SUM(OFFSET($AC121,0,MAX(DC$4-$AC$4-$DZ121+1,0),1,MIN($DZ121,DC$4-$AC$4+1))),0)))),
SUM($AC121:$BZ121)*
     IF(SSSModel!$C$4="RR",OFFSET(Profiles!$K$2,$Z121,MAX(Profiles!$C$2,BE$4-$W121)),
     IF(SSSModel!$C$4="ECC",$EA121*$EB121*IF(MAX(Escalation!$C$2,BE$4-$W121)&gt;$DZ121-1,0,OFFSET(Escalation!$K$2,$Y121,MAX(Escalation!$C$2,BE$4-$W121))),
     IF(SSSModel!$C$4="PV",IF(DC$4=$W121,$EA121*(1+SSSModel!$C$2),0),
     IF(SSSModel!$C$4="FCR",IF(AND(DC$4&gt;=$W121,OFFSET(Profiles!$K$2,$Z121,MAX(Profiles!$C$2,BE$4-$W121))&gt;0),$EC121,0),0))))))</f>
        <v>0</v>
      </c>
      <c r="DD121" s="135">
        <f ca="1">IF(OR($Z121=0,SSSModel!$C$4="CF"),BF121,
IF(LEFT($V121,3)="ON_",
     IF(SSSModel!$C$4="RR",SUMPRODUCT(OFFSET($AC121,0,0,1,$CB$2),OFFSET(Profiles!$K$28,($Z121-1)*(Profiles!$I$26+1)+DD$4-SSSModel!$C$3+1,0,1,$CB$2)),
     IF(SSSModel!$C$4="ECC",$EA121*$EB121*SUMPRODUCT(OFFSET($AC121,0,MAX(0,DD$4-$DZ121-$CA$4+1),1,MIN($DZ121,DD$4-$CA$4+1)),OFFSET(Escalation!$K$24,($Y121-1)*(Escalation!$I$22+1)+DD$4-SSSModel!$C$3+1,MAX(0,DD$4-$DZ121-$CA$4+1),1,MIN($DZ121,DD$4-$CA$4+1))),
     IF(SSSModel!$C$4="PV",BF121*$EA121*(1+SSSModel!$C$2),
     IF(SSSModel!$C$4="FCR",$EC121*SUM(OFFSET($AC121,0,MAX(DD$4-$AC$4-$DZ121+1,0),1,MIN($DZ121,DD$4-$AC$4+1))),0)))),
SUM($AC121:$BZ121)*
     IF(SSSModel!$C$4="RR",OFFSET(Profiles!$K$2,$Z121,MAX(Profiles!$C$2,BF$4-$W121)),
     IF(SSSModel!$C$4="ECC",$EA121*$EB121*IF(MAX(Escalation!$C$2,BF$4-$W121)&gt;$DZ121-1,0,OFFSET(Escalation!$K$2,$Y121,MAX(Escalation!$C$2,BF$4-$W121))),
     IF(SSSModel!$C$4="PV",IF(DD$4=$W121,$EA121*(1+SSSModel!$C$2),0),
     IF(SSSModel!$C$4="FCR",IF(AND(DD$4&gt;=$W121,OFFSET(Profiles!$K$2,$Z121,MAX(Profiles!$C$2,BF$4-$W121))&gt;0),$EC121,0),0))))))</f>
        <v>0</v>
      </c>
      <c r="DE121" s="135">
        <f ca="1">IF(OR($Z121=0,SSSModel!$C$4="CF"),BG121,
IF(LEFT($V121,3)="ON_",
     IF(SSSModel!$C$4="RR",SUMPRODUCT(OFFSET($AC121,0,0,1,$CB$2),OFFSET(Profiles!$K$28,($Z121-1)*(Profiles!$I$26+1)+DE$4-SSSModel!$C$3+1,0,1,$CB$2)),
     IF(SSSModel!$C$4="ECC",$EA121*$EB121*SUMPRODUCT(OFFSET($AC121,0,MAX(0,DE$4-$DZ121-$CA$4+1),1,MIN($DZ121,DE$4-$CA$4+1)),OFFSET(Escalation!$K$24,($Y121-1)*(Escalation!$I$22+1)+DE$4-SSSModel!$C$3+1,MAX(0,DE$4-$DZ121-$CA$4+1),1,MIN($DZ121,DE$4-$CA$4+1))),
     IF(SSSModel!$C$4="PV",BG121*$EA121*(1+SSSModel!$C$2),
     IF(SSSModel!$C$4="FCR",$EC121*SUM(OFFSET($AC121,0,MAX(DE$4-$AC$4-$DZ121+1,0),1,MIN($DZ121,DE$4-$AC$4+1))),0)))),
SUM($AC121:$BZ121)*
     IF(SSSModel!$C$4="RR",OFFSET(Profiles!$K$2,$Z121,MAX(Profiles!$C$2,BG$4-$W121)),
     IF(SSSModel!$C$4="ECC",$EA121*$EB121*IF(MAX(Escalation!$C$2,BG$4-$W121)&gt;$DZ121-1,0,OFFSET(Escalation!$K$2,$Y121,MAX(Escalation!$C$2,BG$4-$W121))),
     IF(SSSModel!$C$4="PV",IF(DE$4=$W121,$EA121*(1+SSSModel!$C$2),0),
     IF(SSSModel!$C$4="FCR",IF(AND(DE$4&gt;=$W121,OFFSET(Profiles!$K$2,$Z121,MAX(Profiles!$C$2,BG$4-$W121))&gt;0),$EC121,0),0))))))</f>
        <v>0</v>
      </c>
      <c r="DF121" s="135">
        <f ca="1">IF(OR($Z121=0,SSSModel!$C$4="CF"),BH121,
IF(LEFT($V121,3)="ON_",
     IF(SSSModel!$C$4="RR",SUMPRODUCT(OFFSET($AC121,0,0,1,$CB$2),OFFSET(Profiles!$K$28,($Z121-1)*(Profiles!$I$26+1)+DF$4-SSSModel!$C$3+1,0,1,$CB$2)),
     IF(SSSModel!$C$4="ECC",$EA121*$EB121*SUMPRODUCT(OFFSET($AC121,0,MAX(0,DF$4-$DZ121-$CA$4+1),1,MIN($DZ121,DF$4-$CA$4+1)),OFFSET(Escalation!$K$24,($Y121-1)*(Escalation!$I$22+1)+DF$4-SSSModel!$C$3+1,MAX(0,DF$4-$DZ121-$CA$4+1),1,MIN($DZ121,DF$4-$CA$4+1))),
     IF(SSSModel!$C$4="PV",BH121*$EA121*(1+SSSModel!$C$2),
     IF(SSSModel!$C$4="FCR",$EC121*SUM(OFFSET($AC121,0,MAX(DF$4-$AC$4-$DZ121+1,0),1,MIN($DZ121,DF$4-$AC$4+1))),0)))),
SUM($AC121:$BZ121)*
     IF(SSSModel!$C$4="RR",OFFSET(Profiles!$K$2,$Z121,MAX(Profiles!$C$2,BH$4-$W121)),
     IF(SSSModel!$C$4="ECC",$EA121*$EB121*IF(MAX(Escalation!$C$2,BH$4-$W121)&gt;$DZ121-1,0,OFFSET(Escalation!$K$2,$Y121,MAX(Escalation!$C$2,BH$4-$W121))),
     IF(SSSModel!$C$4="PV",IF(DF$4=$W121,$EA121*(1+SSSModel!$C$2),0),
     IF(SSSModel!$C$4="FCR",IF(AND(DF$4&gt;=$W121,OFFSET(Profiles!$K$2,$Z121,MAX(Profiles!$C$2,BH$4-$W121))&gt;0),$EC121,0),0))))))</f>
        <v>0</v>
      </c>
      <c r="DG121" s="135">
        <f ca="1">IF(OR($Z121=0,SSSModel!$C$4="CF"),BI121,
IF(LEFT($V121,3)="ON_",
     IF(SSSModel!$C$4="RR",SUMPRODUCT(OFFSET($AC121,0,0,1,$CB$2),OFFSET(Profiles!$K$28,($Z121-1)*(Profiles!$I$26+1)+DG$4-SSSModel!$C$3+1,0,1,$CB$2)),
     IF(SSSModel!$C$4="ECC",$EA121*$EB121*SUMPRODUCT(OFFSET($AC121,0,MAX(0,DG$4-$DZ121-$CA$4+1),1,MIN($DZ121,DG$4-$CA$4+1)),OFFSET(Escalation!$K$24,($Y121-1)*(Escalation!$I$22+1)+DG$4-SSSModel!$C$3+1,MAX(0,DG$4-$DZ121-$CA$4+1),1,MIN($DZ121,DG$4-$CA$4+1))),
     IF(SSSModel!$C$4="PV",BI121*$EA121*(1+SSSModel!$C$2),
     IF(SSSModel!$C$4="FCR",$EC121*SUM(OFFSET($AC121,0,MAX(DG$4-$AC$4-$DZ121+1,0),1,MIN($DZ121,DG$4-$AC$4+1))),0)))),
SUM($AC121:$BZ121)*
     IF(SSSModel!$C$4="RR",OFFSET(Profiles!$K$2,$Z121,MAX(Profiles!$C$2,BI$4-$W121)),
     IF(SSSModel!$C$4="ECC",$EA121*$EB121*IF(MAX(Escalation!$C$2,BI$4-$W121)&gt;$DZ121-1,0,OFFSET(Escalation!$K$2,$Y121,MAX(Escalation!$C$2,BI$4-$W121))),
     IF(SSSModel!$C$4="PV",IF(DG$4=$W121,$EA121*(1+SSSModel!$C$2),0),
     IF(SSSModel!$C$4="FCR",IF(AND(DG$4&gt;=$W121,OFFSET(Profiles!$K$2,$Z121,MAX(Profiles!$C$2,BI$4-$W121))&gt;0),$EC121,0),0))))))</f>
        <v>0</v>
      </c>
      <c r="DH121" s="135">
        <f ca="1">IF(OR($Z121=0,SSSModel!$C$4="CF"),BJ121,
IF(LEFT($V121,3)="ON_",
     IF(SSSModel!$C$4="RR",SUMPRODUCT(OFFSET($AC121,0,0,1,$CB$2),OFFSET(Profiles!$K$28,($Z121-1)*(Profiles!$I$26+1)+DH$4-SSSModel!$C$3+1,0,1,$CB$2)),
     IF(SSSModel!$C$4="ECC",$EA121*$EB121*SUMPRODUCT(OFFSET($AC121,0,MAX(0,DH$4-$DZ121-$CA$4+1),1,MIN($DZ121,DH$4-$CA$4+1)),OFFSET(Escalation!$K$24,($Y121-1)*(Escalation!$I$22+1)+DH$4-SSSModel!$C$3+1,MAX(0,DH$4-$DZ121-$CA$4+1),1,MIN($DZ121,DH$4-$CA$4+1))),
     IF(SSSModel!$C$4="PV",BJ121*$EA121*(1+SSSModel!$C$2),
     IF(SSSModel!$C$4="FCR",$EC121*SUM(OFFSET($AC121,0,MAX(DH$4-$AC$4-$DZ121+1,0),1,MIN($DZ121,DH$4-$AC$4+1))),0)))),
SUM($AC121:$BZ121)*
     IF(SSSModel!$C$4="RR",OFFSET(Profiles!$K$2,$Z121,MAX(Profiles!$C$2,BJ$4-$W121)),
     IF(SSSModel!$C$4="ECC",$EA121*$EB121*IF(MAX(Escalation!$C$2,BJ$4-$W121)&gt;$DZ121-1,0,OFFSET(Escalation!$K$2,$Y121,MAX(Escalation!$C$2,BJ$4-$W121))),
     IF(SSSModel!$C$4="PV",IF(DH$4=$W121,$EA121*(1+SSSModel!$C$2),0),
     IF(SSSModel!$C$4="FCR",IF(AND(DH$4&gt;=$W121,OFFSET(Profiles!$K$2,$Z121,MAX(Profiles!$C$2,BJ$4-$W121))&gt;0),$EC121,0),0))))))</f>
        <v>0</v>
      </c>
      <c r="DI121" s="135">
        <f ca="1">IF(OR($Z121=0,SSSModel!$C$4="CF"),BK121,
IF(LEFT($V121,3)="ON_",
     IF(SSSModel!$C$4="RR",SUMPRODUCT(OFFSET($AC121,0,0,1,$CB$2),OFFSET(Profiles!$K$28,($Z121-1)*(Profiles!$I$26+1)+DI$4-SSSModel!$C$3+1,0,1,$CB$2)),
     IF(SSSModel!$C$4="ECC",$EA121*$EB121*SUMPRODUCT(OFFSET($AC121,0,MAX(0,DI$4-$DZ121-$CA$4+1),1,MIN($DZ121,DI$4-$CA$4+1)),OFFSET(Escalation!$K$24,($Y121-1)*(Escalation!$I$22+1)+DI$4-SSSModel!$C$3+1,MAX(0,DI$4-$DZ121-$CA$4+1),1,MIN($DZ121,DI$4-$CA$4+1))),
     IF(SSSModel!$C$4="PV",BK121*$EA121*(1+SSSModel!$C$2),
     IF(SSSModel!$C$4="FCR",$EC121*SUM(OFFSET($AC121,0,MAX(DI$4-$AC$4-$DZ121+1,0),1,MIN($DZ121,DI$4-$AC$4+1))),0)))),
SUM($AC121:$BZ121)*
     IF(SSSModel!$C$4="RR",OFFSET(Profiles!$K$2,$Z121,MAX(Profiles!$C$2,BK$4-$W121)),
     IF(SSSModel!$C$4="ECC",$EA121*$EB121*IF(MAX(Escalation!$C$2,BK$4-$W121)&gt;$DZ121-1,0,OFFSET(Escalation!$K$2,$Y121,MAX(Escalation!$C$2,BK$4-$W121))),
     IF(SSSModel!$C$4="PV",IF(DI$4=$W121,$EA121*(1+SSSModel!$C$2),0),
     IF(SSSModel!$C$4="FCR",IF(AND(DI$4&gt;=$W121,OFFSET(Profiles!$K$2,$Z121,MAX(Profiles!$C$2,BK$4-$W121))&gt;0),$EC121,0),0))))))</f>
        <v>0</v>
      </c>
      <c r="DJ121" s="135">
        <f ca="1">IF(OR($Z121=0,SSSModel!$C$4="CF"),BL121,
IF(LEFT($V121,3)="ON_",
     IF(SSSModel!$C$4="RR",SUMPRODUCT(OFFSET($AC121,0,0,1,$CB$2),OFFSET(Profiles!$K$28,($Z121-1)*(Profiles!$I$26+1)+DJ$4-SSSModel!$C$3+1,0,1,$CB$2)),
     IF(SSSModel!$C$4="ECC",$EA121*$EB121*SUMPRODUCT(OFFSET($AC121,0,MAX(0,DJ$4-$DZ121-$CA$4+1),1,MIN($DZ121,DJ$4-$CA$4+1)),OFFSET(Escalation!$K$24,($Y121-1)*(Escalation!$I$22+1)+DJ$4-SSSModel!$C$3+1,MAX(0,DJ$4-$DZ121-$CA$4+1),1,MIN($DZ121,DJ$4-$CA$4+1))),
     IF(SSSModel!$C$4="PV",BL121*$EA121*(1+SSSModel!$C$2),
     IF(SSSModel!$C$4="FCR",$EC121*SUM(OFFSET($AC121,0,MAX(DJ$4-$AC$4-$DZ121+1,0),1,MIN($DZ121,DJ$4-$AC$4+1))),0)))),
SUM($AC121:$BZ121)*
     IF(SSSModel!$C$4="RR",OFFSET(Profiles!$K$2,$Z121,MAX(Profiles!$C$2,BL$4-$W121)),
     IF(SSSModel!$C$4="ECC",$EA121*$EB121*IF(MAX(Escalation!$C$2,BL$4-$W121)&gt;$DZ121-1,0,OFFSET(Escalation!$K$2,$Y121,MAX(Escalation!$C$2,BL$4-$W121))),
     IF(SSSModel!$C$4="PV",IF(DJ$4=$W121,$EA121*(1+SSSModel!$C$2),0),
     IF(SSSModel!$C$4="FCR",IF(AND(DJ$4&gt;=$W121,OFFSET(Profiles!$K$2,$Z121,MAX(Profiles!$C$2,BL$4-$W121))&gt;0),$EC121,0),0))))))</f>
        <v>0</v>
      </c>
      <c r="DK121" s="135">
        <f ca="1">IF(OR($Z121=0,SSSModel!$C$4="CF"),BM121,
IF(LEFT($V121,3)="ON_",
     IF(SSSModel!$C$4="RR",SUMPRODUCT(OFFSET($AC121,0,0,1,$CB$2),OFFSET(Profiles!$K$28,($Z121-1)*(Profiles!$I$26+1)+DK$4-SSSModel!$C$3+1,0,1,$CB$2)),
     IF(SSSModel!$C$4="ECC",$EA121*$EB121*SUMPRODUCT(OFFSET($AC121,0,MAX(0,DK$4-$DZ121-$CA$4+1),1,MIN($DZ121,DK$4-$CA$4+1)),OFFSET(Escalation!$K$24,($Y121-1)*(Escalation!$I$22+1)+DK$4-SSSModel!$C$3+1,MAX(0,DK$4-$DZ121-$CA$4+1),1,MIN($DZ121,DK$4-$CA$4+1))),
     IF(SSSModel!$C$4="PV",BM121*$EA121*(1+SSSModel!$C$2),
     IF(SSSModel!$C$4="FCR",$EC121*SUM(OFFSET($AC121,0,MAX(DK$4-$AC$4-$DZ121+1,0),1,MIN($DZ121,DK$4-$AC$4+1))),0)))),
SUM($AC121:$BZ121)*
     IF(SSSModel!$C$4="RR",OFFSET(Profiles!$K$2,$Z121,MAX(Profiles!$C$2,BM$4-$W121)),
     IF(SSSModel!$C$4="ECC",$EA121*$EB121*IF(MAX(Escalation!$C$2,BM$4-$W121)&gt;$DZ121-1,0,OFFSET(Escalation!$K$2,$Y121,MAX(Escalation!$C$2,BM$4-$W121))),
     IF(SSSModel!$C$4="PV",IF(DK$4=$W121,$EA121*(1+SSSModel!$C$2),0),
     IF(SSSModel!$C$4="FCR",IF(AND(DK$4&gt;=$W121,OFFSET(Profiles!$K$2,$Z121,MAX(Profiles!$C$2,BM$4-$W121))&gt;0),$EC121,0),0))))))</f>
        <v>0</v>
      </c>
      <c r="DL121" s="135">
        <f ca="1">IF(OR($Z121=0,SSSModel!$C$4="CF"),BN121,
IF(LEFT($V121,3)="ON_",
     IF(SSSModel!$C$4="RR",SUMPRODUCT(OFFSET($AC121,0,0,1,$CB$2),OFFSET(Profiles!$K$28,($Z121-1)*(Profiles!$I$26+1)+DL$4-SSSModel!$C$3+1,0,1,$CB$2)),
     IF(SSSModel!$C$4="ECC",$EA121*$EB121*SUMPRODUCT(OFFSET($AC121,0,MAX(0,DL$4-$DZ121-$CA$4+1),1,MIN($DZ121,DL$4-$CA$4+1)),OFFSET(Escalation!$K$24,($Y121-1)*(Escalation!$I$22+1)+DL$4-SSSModel!$C$3+1,MAX(0,DL$4-$DZ121-$CA$4+1),1,MIN($DZ121,DL$4-$CA$4+1))),
     IF(SSSModel!$C$4="PV",BN121*$EA121*(1+SSSModel!$C$2),
     IF(SSSModel!$C$4="FCR",$EC121*SUM(OFFSET($AC121,0,MAX(DL$4-$AC$4-$DZ121+1,0),1,MIN($DZ121,DL$4-$AC$4+1))),0)))),
SUM($AC121:$BZ121)*
     IF(SSSModel!$C$4="RR",OFFSET(Profiles!$K$2,$Z121,MAX(Profiles!$C$2,BN$4-$W121)),
     IF(SSSModel!$C$4="ECC",$EA121*$EB121*IF(MAX(Escalation!$C$2,BN$4-$W121)&gt;$DZ121-1,0,OFFSET(Escalation!$K$2,$Y121,MAX(Escalation!$C$2,BN$4-$W121))),
     IF(SSSModel!$C$4="PV",IF(DL$4=$W121,$EA121*(1+SSSModel!$C$2),0),
     IF(SSSModel!$C$4="FCR",IF(AND(DL$4&gt;=$W121,OFFSET(Profiles!$K$2,$Z121,MAX(Profiles!$C$2,BN$4-$W121))&gt;0),$EC121,0),0))))))</f>
        <v>0</v>
      </c>
      <c r="DM121" s="135">
        <f ca="1">IF(OR($Z121=0,SSSModel!$C$4="CF"),BO121,
IF(LEFT($V121,3)="ON_",
     IF(SSSModel!$C$4="RR",SUMPRODUCT(OFFSET($AC121,0,0,1,$CB$2),OFFSET(Profiles!$K$28,($Z121-1)*(Profiles!$I$26+1)+DM$4-SSSModel!$C$3+1,0,1,$CB$2)),
     IF(SSSModel!$C$4="ECC",$EA121*$EB121*SUMPRODUCT(OFFSET($AC121,0,MAX(0,DM$4-$DZ121-$CA$4+1),1,MIN($DZ121,DM$4-$CA$4+1)),OFFSET(Escalation!$K$24,($Y121-1)*(Escalation!$I$22+1)+DM$4-SSSModel!$C$3+1,MAX(0,DM$4-$DZ121-$CA$4+1),1,MIN($DZ121,DM$4-$CA$4+1))),
     IF(SSSModel!$C$4="PV",BO121*$EA121*(1+SSSModel!$C$2),
     IF(SSSModel!$C$4="FCR",$EC121*SUM(OFFSET($AC121,0,MAX(DM$4-$AC$4-$DZ121+1,0),1,MIN($DZ121,DM$4-$AC$4+1))),0)))),
SUM($AC121:$BZ121)*
     IF(SSSModel!$C$4="RR",OFFSET(Profiles!$K$2,$Z121,MAX(Profiles!$C$2,BO$4-$W121)),
     IF(SSSModel!$C$4="ECC",$EA121*$EB121*IF(MAX(Escalation!$C$2,BO$4-$W121)&gt;$DZ121-1,0,OFFSET(Escalation!$K$2,$Y121,MAX(Escalation!$C$2,BO$4-$W121))),
     IF(SSSModel!$C$4="PV",IF(DM$4=$W121,$EA121*(1+SSSModel!$C$2),0),
     IF(SSSModel!$C$4="FCR",IF(AND(DM$4&gt;=$W121,OFFSET(Profiles!$K$2,$Z121,MAX(Profiles!$C$2,BO$4-$W121))&gt;0),$EC121,0),0))))))</f>
        <v>0</v>
      </c>
      <c r="DN121" s="135">
        <f ca="1">IF(OR($Z121=0,SSSModel!$C$4="CF"),BP121,
IF(LEFT($V121,3)="ON_",
     IF(SSSModel!$C$4="RR",SUMPRODUCT(OFFSET($AC121,0,0,1,$CB$2),OFFSET(Profiles!$K$28,($Z121-1)*(Profiles!$I$26+1)+DN$4-SSSModel!$C$3+1,0,1,$CB$2)),
     IF(SSSModel!$C$4="ECC",$EA121*$EB121*SUMPRODUCT(OFFSET($AC121,0,MAX(0,DN$4-$DZ121-$CA$4+1),1,MIN($DZ121,DN$4-$CA$4+1)),OFFSET(Escalation!$K$24,($Y121-1)*(Escalation!$I$22+1)+DN$4-SSSModel!$C$3+1,MAX(0,DN$4-$DZ121-$CA$4+1),1,MIN($DZ121,DN$4-$CA$4+1))),
     IF(SSSModel!$C$4="PV",BP121*$EA121*(1+SSSModel!$C$2),
     IF(SSSModel!$C$4="FCR",$EC121*SUM(OFFSET($AC121,0,MAX(DN$4-$AC$4-$DZ121+1,0),1,MIN($DZ121,DN$4-$AC$4+1))),0)))),
SUM($AC121:$BZ121)*
     IF(SSSModel!$C$4="RR",OFFSET(Profiles!$K$2,$Z121,MAX(Profiles!$C$2,BP$4-$W121)),
     IF(SSSModel!$C$4="ECC",$EA121*$EB121*IF(MAX(Escalation!$C$2,BP$4-$W121)&gt;$DZ121-1,0,OFFSET(Escalation!$K$2,$Y121,MAX(Escalation!$C$2,BP$4-$W121))),
     IF(SSSModel!$C$4="PV",IF(DN$4=$W121,$EA121*(1+SSSModel!$C$2),0),
     IF(SSSModel!$C$4="FCR",IF(AND(DN$4&gt;=$W121,OFFSET(Profiles!$K$2,$Z121,MAX(Profiles!$C$2,BP$4-$W121))&gt;0),$EC121,0),0))))))</f>
        <v>0</v>
      </c>
      <c r="DO121" s="135">
        <f ca="1">IF(OR($Z121=0,SSSModel!$C$4="CF"),BQ121,
IF(LEFT($V121,3)="ON_",
     IF(SSSModel!$C$4="RR",SUMPRODUCT(OFFSET($AC121,0,0,1,$CB$2),OFFSET(Profiles!$K$28,($Z121-1)*(Profiles!$I$26+1)+DO$4-SSSModel!$C$3+1,0,1,$CB$2)),
     IF(SSSModel!$C$4="ECC",$EA121*$EB121*SUMPRODUCT(OFFSET($AC121,0,MAX(0,DO$4-$DZ121-$CA$4+1),1,MIN($DZ121,DO$4-$CA$4+1)),OFFSET(Escalation!$K$24,($Y121-1)*(Escalation!$I$22+1)+DO$4-SSSModel!$C$3+1,MAX(0,DO$4-$DZ121-$CA$4+1),1,MIN($DZ121,DO$4-$CA$4+1))),
     IF(SSSModel!$C$4="PV",BQ121*$EA121*(1+SSSModel!$C$2),
     IF(SSSModel!$C$4="FCR",$EC121*SUM(OFFSET($AC121,0,MAX(DO$4-$AC$4-$DZ121+1,0),1,MIN($DZ121,DO$4-$AC$4+1))),0)))),
SUM($AC121:$BZ121)*
     IF(SSSModel!$C$4="RR",OFFSET(Profiles!$K$2,$Z121,MAX(Profiles!$C$2,BQ$4-$W121)),
     IF(SSSModel!$C$4="ECC",$EA121*$EB121*IF(MAX(Escalation!$C$2,BQ$4-$W121)&gt;$DZ121-1,0,OFFSET(Escalation!$K$2,$Y121,MAX(Escalation!$C$2,BQ$4-$W121))),
     IF(SSSModel!$C$4="PV",IF(DO$4=$W121,$EA121*(1+SSSModel!$C$2),0),
     IF(SSSModel!$C$4="FCR",IF(AND(DO$4&gt;=$W121,OFFSET(Profiles!$K$2,$Z121,MAX(Profiles!$C$2,BQ$4-$W121))&gt;0),$EC121,0),0))))))</f>
        <v>0</v>
      </c>
      <c r="DP121" s="135">
        <f ca="1">IF(OR($Z121=0,SSSModel!$C$4="CF"),BR121,
IF(LEFT($V121,3)="ON_",
     IF(SSSModel!$C$4="RR",SUMPRODUCT(OFFSET($AC121,0,0,1,$CB$2),OFFSET(Profiles!$K$28,($Z121-1)*(Profiles!$I$26+1)+DP$4-SSSModel!$C$3+1,0,1,$CB$2)),
     IF(SSSModel!$C$4="ECC",$EA121*$EB121*SUMPRODUCT(OFFSET($AC121,0,MAX(0,DP$4-$DZ121-$CA$4+1),1,MIN($DZ121,DP$4-$CA$4+1)),OFFSET(Escalation!$K$24,($Y121-1)*(Escalation!$I$22+1)+DP$4-SSSModel!$C$3+1,MAX(0,DP$4-$DZ121-$CA$4+1),1,MIN($DZ121,DP$4-$CA$4+1))),
     IF(SSSModel!$C$4="PV",BR121*$EA121*(1+SSSModel!$C$2),
     IF(SSSModel!$C$4="FCR",$EC121*SUM(OFFSET($AC121,0,MAX(DP$4-$AC$4-$DZ121+1,0),1,MIN($DZ121,DP$4-$AC$4+1))),0)))),
SUM($AC121:$BZ121)*
     IF(SSSModel!$C$4="RR",OFFSET(Profiles!$K$2,$Z121,MAX(Profiles!$C$2,BR$4-$W121)),
     IF(SSSModel!$C$4="ECC",$EA121*$EB121*IF(MAX(Escalation!$C$2,BR$4-$W121)&gt;$DZ121-1,0,OFFSET(Escalation!$K$2,$Y121,MAX(Escalation!$C$2,BR$4-$W121))),
     IF(SSSModel!$C$4="PV",IF(DP$4=$W121,$EA121*(1+SSSModel!$C$2),0),
     IF(SSSModel!$C$4="FCR",IF(AND(DP$4&gt;=$W121,OFFSET(Profiles!$K$2,$Z121,MAX(Profiles!$C$2,BR$4-$W121))&gt;0),$EC121,0),0))))))</f>
        <v>0</v>
      </c>
      <c r="DQ121" s="135">
        <f ca="1">IF(OR($Z121=0,SSSModel!$C$4="CF"),BS121,
IF(LEFT($V121,3)="ON_",
     IF(SSSModel!$C$4="RR",SUMPRODUCT(OFFSET($AC121,0,0,1,$CB$2),OFFSET(Profiles!$K$28,($Z121-1)*(Profiles!$I$26+1)+DQ$4-SSSModel!$C$3+1,0,1,$CB$2)),
     IF(SSSModel!$C$4="ECC",$EA121*$EB121*SUMPRODUCT(OFFSET($AC121,0,MAX(0,DQ$4-$DZ121-$CA$4+1),1,MIN($DZ121,DQ$4-$CA$4+1)),OFFSET(Escalation!$K$24,($Y121-1)*(Escalation!$I$22+1)+DQ$4-SSSModel!$C$3+1,MAX(0,DQ$4-$DZ121-$CA$4+1),1,MIN($DZ121,DQ$4-$CA$4+1))),
     IF(SSSModel!$C$4="PV",BS121*$EA121*(1+SSSModel!$C$2),
     IF(SSSModel!$C$4="FCR",$EC121*SUM(OFFSET($AC121,0,MAX(DQ$4-$AC$4-$DZ121+1,0),1,MIN($DZ121,DQ$4-$AC$4+1))),0)))),
SUM($AC121:$BZ121)*
     IF(SSSModel!$C$4="RR",OFFSET(Profiles!$K$2,$Z121,MAX(Profiles!$C$2,BS$4-$W121)),
     IF(SSSModel!$C$4="ECC",$EA121*$EB121*IF(MAX(Escalation!$C$2,BS$4-$W121)&gt;$DZ121-1,0,OFFSET(Escalation!$K$2,$Y121,MAX(Escalation!$C$2,BS$4-$W121))),
     IF(SSSModel!$C$4="PV",IF(DQ$4=$W121,$EA121*(1+SSSModel!$C$2),0),
     IF(SSSModel!$C$4="FCR",IF(AND(DQ$4&gt;=$W121,OFFSET(Profiles!$K$2,$Z121,MAX(Profiles!$C$2,BS$4-$W121))&gt;0),$EC121,0),0))))))</f>
        <v>0</v>
      </c>
      <c r="DR121" s="135">
        <f ca="1">IF(OR($Z121=0,SSSModel!$C$4="CF"),BT121,
IF(LEFT($V121,3)="ON_",
     IF(SSSModel!$C$4="RR",SUMPRODUCT(OFFSET($AC121,0,0,1,$CB$2),OFFSET(Profiles!$K$28,($Z121-1)*(Profiles!$I$26+1)+DR$4-SSSModel!$C$3+1,0,1,$CB$2)),
     IF(SSSModel!$C$4="ECC",$EA121*$EB121*SUMPRODUCT(OFFSET($AC121,0,MAX(0,DR$4-$DZ121-$CA$4+1),1,MIN($DZ121,DR$4-$CA$4+1)),OFFSET(Escalation!$K$24,($Y121-1)*(Escalation!$I$22+1)+DR$4-SSSModel!$C$3+1,MAX(0,DR$4-$DZ121-$CA$4+1),1,MIN($DZ121,DR$4-$CA$4+1))),
     IF(SSSModel!$C$4="PV",BT121*$EA121*(1+SSSModel!$C$2),
     IF(SSSModel!$C$4="FCR",$EC121*SUM(OFFSET($AC121,0,MAX(DR$4-$AC$4-$DZ121+1,0),1,MIN($DZ121,DR$4-$AC$4+1))),0)))),
SUM($AC121:$BZ121)*
     IF(SSSModel!$C$4="RR",OFFSET(Profiles!$K$2,$Z121,MAX(Profiles!$C$2,BT$4-$W121)),
     IF(SSSModel!$C$4="ECC",$EA121*$EB121*IF(MAX(Escalation!$C$2,BT$4-$W121)&gt;$DZ121-1,0,OFFSET(Escalation!$K$2,$Y121,MAX(Escalation!$C$2,BT$4-$W121))),
     IF(SSSModel!$C$4="PV",IF(DR$4=$W121,$EA121*(1+SSSModel!$C$2),0),
     IF(SSSModel!$C$4="FCR",IF(AND(DR$4&gt;=$W121,OFFSET(Profiles!$K$2,$Z121,MAX(Profiles!$C$2,BT$4-$W121))&gt;0),$EC121,0),0))))))</f>
        <v>0</v>
      </c>
      <c r="DS121" s="135">
        <f ca="1">IF(OR($Z121=0,SSSModel!$C$4="CF"),BU121,
IF(LEFT($V121,3)="ON_",
     IF(SSSModel!$C$4="RR",SUMPRODUCT(OFFSET($AC121,0,0,1,$CB$2),OFFSET(Profiles!$K$28,($Z121-1)*(Profiles!$I$26+1)+DS$4-SSSModel!$C$3+1,0,1,$CB$2)),
     IF(SSSModel!$C$4="ECC",$EA121*$EB121*SUMPRODUCT(OFFSET($AC121,0,MAX(0,DS$4-$DZ121-$CA$4+1),1,MIN($DZ121,DS$4-$CA$4+1)),OFFSET(Escalation!$K$24,($Y121-1)*(Escalation!$I$22+1)+DS$4-SSSModel!$C$3+1,MAX(0,DS$4-$DZ121-$CA$4+1),1,MIN($DZ121,DS$4-$CA$4+1))),
     IF(SSSModel!$C$4="PV",BU121*$EA121*(1+SSSModel!$C$2),
     IF(SSSModel!$C$4="FCR",$EC121*SUM(OFFSET($AC121,0,MAX(DS$4-$AC$4-$DZ121+1,0),1,MIN($DZ121,DS$4-$AC$4+1))),0)))),
SUM($AC121:$BZ121)*
     IF(SSSModel!$C$4="RR",OFFSET(Profiles!$K$2,$Z121,MAX(Profiles!$C$2,BU$4-$W121)),
     IF(SSSModel!$C$4="ECC",$EA121*$EB121*IF(MAX(Escalation!$C$2,BU$4-$W121)&gt;$DZ121-1,0,OFFSET(Escalation!$K$2,$Y121,MAX(Escalation!$C$2,BU$4-$W121))),
     IF(SSSModel!$C$4="PV",IF(DS$4=$W121,$EA121*(1+SSSModel!$C$2),0),
     IF(SSSModel!$C$4="FCR",IF(AND(DS$4&gt;=$W121,OFFSET(Profiles!$K$2,$Z121,MAX(Profiles!$C$2,BU$4-$W121))&gt;0),$EC121,0),0))))))</f>
        <v>0</v>
      </c>
      <c r="DT121" s="135">
        <f ca="1">IF(OR($Z121=0,SSSModel!$C$4="CF"),BV121,
IF(LEFT($V121,3)="ON_",
     IF(SSSModel!$C$4="RR",SUMPRODUCT(OFFSET($AC121,0,0,1,$CB$2),OFFSET(Profiles!$K$28,($Z121-1)*(Profiles!$I$26+1)+DT$4-SSSModel!$C$3+1,0,1,$CB$2)),
     IF(SSSModel!$C$4="ECC",$EA121*$EB121*SUMPRODUCT(OFFSET($AC121,0,MAX(0,DT$4-$DZ121-$CA$4+1),1,MIN($DZ121,DT$4-$CA$4+1)),OFFSET(Escalation!$K$24,($Y121-1)*(Escalation!$I$22+1)+DT$4-SSSModel!$C$3+1,MAX(0,DT$4-$DZ121-$CA$4+1),1,MIN($DZ121,DT$4-$CA$4+1))),
     IF(SSSModel!$C$4="PV",BV121*$EA121*(1+SSSModel!$C$2),
     IF(SSSModel!$C$4="FCR",$EC121*SUM(OFFSET($AC121,0,MAX(DT$4-$AC$4-$DZ121+1,0),1,MIN($DZ121,DT$4-$AC$4+1))),0)))),
SUM($AC121:$BZ121)*
     IF(SSSModel!$C$4="RR",OFFSET(Profiles!$K$2,$Z121,MAX(Profiles!$C$2,BV$4-$W121)),
     IF(SSSModel!$C$4="ECC",$EA121*$EB121*IF(MAX(Escalation!$C$2,BV$4-$W121)&gt;$DZ121-1,0,OFFSET(Escalation!$K$2,$Y121,MAX(Escalation!$C$2,BV$4-$W121))),
     IF(SSSModel!$C$4="PV",IF(DT$4=$W121,$EA121*(1+SSSModel!$C$2),0),
     IF(SSSModel!$C$4="FCR",IF(AND(DT$4&gt;=$W121,OFFSET(Profiles!$K$2,$Z121,MAX(Profiles!$C$2,BV$4-$W121))&gt;0),$EC121,0),0))))))</f>
        <v>0</v>
      </c>
      <c r="DU121" s="135">
        <f ca="1">IF(OR($Z121=0,SSSModel!$C$4="CF"),BW121,
IF(LEFT($V121,3)="ON_",
     IF(SSSModel!$C$4="RR",SUMPRODUCT(OFFSET($AC121,0,0,1,$CB$2),OFFSET(Profiles!$K$28,($Z121-1)*(Profiles!$I$26+1)+DU$4-SSSModel!$C$3+1,0,1,$CB$2)),
     IF(SSSModel!$C$4="ECC",$EA121*$EB121*SUMPRODUCT(OFFSET($AC121,0,MAX(0,DU$4-$DZ121-$CA$4+1),1,MIN($DZ121,DU$4-$CA$4+1)),OFFSET(Escalation!$K$24,($Y121-1)*(Escalation!$I$22+1)+DU$4-SSSModel!$C$3+1,MAX(0,DU$4-$DZ121-$CA$4+1),1,MIN($DZ121,DU$4-$CA$4+1))),
     IF(SSSModel!$C$4="PV",BW121*$EA121*(1+SSSModel!$C$2),
     IF(SSSModel!$C$4="FCR",$EC121*SUM(OFFSET($AC121,0,MAX(DU$4-$AC$4-$DZ121+1,0),1,MIN($DZ121,DU$4-$AC$4+1))),0)))),
SUM($AC121:$BZ121)*
     IF(SSSModel!$C$4="RR",OFFSET(Profiles!$K$2,$Z121,MAX(Profiles!$C$2,BW$4-$W121)),
     IF(SSSModel!$C$4="ECC",$EA121*$EB121*IF(MAX(Escalation!$C$2,BW$4-$W121)&gt;$DZ121-1,0,OFFSET(Escalation!$K$2,$Y121,MAX(Escalation!$C$2,BW$4-$W121))),
     IF(SSSModel!$C$4="PV",IF(DU$4=$W121,$EA121*(1+SSSModel!$C$2),0),
     IF(SSSModel!$C$4="FCR",IF(AND(DU$4&gt;=$W121,OFFSET(Profiles!$K$2,$Z121,MAX(Profiles!$C$2,BW$4-$W121))&gt;0),$EC121,0),0))))))</f>
        <v>0</v>
      </c>
      <c r="DV121" s="136">
        <f ca="1">IF(OR($Z121=0,SSSModel!$C$4="CF"),BX121,
IF(LEFT($V121,3)="ON_",
     IF(SSSModel!$C$4="RR",SUMPRODUCT(OFFSET($AC121,0,0,1,$CB$2),OFFSET(Profiles!$K$28,($Z121-1)*(Profiles!$I$26+1)+DV$4-SSSModel!$C$3+1,0,1,$CB$2)),
     IF(SSSModel!$C$4="ECC",$EA121*$EB121*SUMPRODUCT(OFFSET($AC121,0,MAX(0,DV$4-$DZ121-$CA$4+1),1,MIN($DZ121,DV$4-$CA$4+1)),OFFSET(Escalation!$K$24,($Y121-1)*(Escalation!$I$22+1)+DV$4-SSSModel!$C$3+1,MAX(0,DV$4-$DZ121-$CA$4+1),1,MIN($DZ121,DV$4-$CA$4+1))),
     IF(SSSModel!$C$4="PV",BX121*$EA121*(1+SSSModel!$C$2),
     IF(SSSModel!$C$4="FCR",$EC121*SUM(OFFSET($AC121,0,MAX(DV$4-$AC$4-$DZ121+1,0),1,MIN($DZ121,DV$4-$AC$4+1))),0)))),
SUM($AC121:$BZ121)*
     IF(SSSModel!$C$4="RR",OFFSET(Profiles!$K$2,$Z121,MAX(Profiles!$C$2,BX$4-$W121)),
     IF(SSSModel!$C$4="ECC",$EA121*$EB121*IF(MAX(Escalation!$C$2,BX$4-$W121)&gt;$DZ121-1,0,OFFSET(Escalation!$K$2,$Y121,MAX(Escalation!$C$2,BX$4-$W121))),
     IF(SSSModel!$C$4="PV",IF(DV$4=$W121,$EA121*(1+SSSModel!$C$2),0),
     IF(SSSModel!$C$4="FCR",IF(AND(DV$4&gt;=$W121,OFFSET(Profiles!$K$2,$Z121,MAX(Profiles!$C$2,BX$4-$W121))&gt;0),$EC121,0),0))))))</f>
        <v>0</v>
      </c>
      <c r="DW121" s="136">
        <f ca="1">IF(OR($Z121=0,SSSModel!$C$4="CF"),BY121,
IF(LEFT($V121,3)="ON_",
     IF(SSSModel!$C$4="RR",SUMPRODUCT(OFFSET($AC121,0,0,1,$CB$2),OFFSET(Profiles!$K$28,($Z121-1)*(Profiles!$I$26+1)+DW$4-SSSModel!$C$3+1,0,1,$CB$2)),
     IF(SSSModel!$C$4="ECC",$EA121*$EB121*SUMPRODUCT(OFFSET($AC121,0,MAX(0,DW$4-$DZ121-$CA$4+1),1,MIN($DZ121,DW$4-$CA$4+1)),OFFSET(Escalation!$K$24,($Y121-1)*(Escalation!$I$22+1)+DW$4-SSSModel!$C$3+1,MAX(0,DW$4-$DZ121-$CA$4+1),1,MIN($DZ121,DW$4-$CA$4+1))),
     IF(SSSModel!$C$4="PV",BY121*$EA121*(1+SSSModel!$C$2),
     IF(SSSModel!$C$4="FCR",$EC121*SUM(OFFSET($AC121,0,MAX(DW$4-$AC$4-$DZ121+1,0),1,MIN($DZ121,DW$4-$AC$4+1))),0)))),
SUM($AC121:$BZ121)*
     IF(SSSModel!$C$4="RR",OFFSET(Profiles!$K$2,$Z121,MAX(Profiles!$C$2,BY$4-$W121)),
     IF(SSSModel!$C$4="ECC",$EA121*$EB121*IF(MAX(Escalation!$C$2,BY$4-$W121)&gt;$DZ121-1,0,OFFSET(Escalation!$K$2,$Y121,MAX(Escalation!$C$2,BY$4-$W121))),
     IF(SSSModel!$C$4="PV",IF(DW$4=$W121,$EA121*(1+SSSModel!$C$2),0),
     IF(SSSModel!$C$4="FCR",IF(AND(DW$4&gt;=$W121,OFFSET(Profiles!$K$2,$Z121,MAX(Profiles!$C$2,BY$4-$W121))&gt;0),$EC121,0),0))))))</f>
        <v>0</v>
      </c>
      <c r="DX121" s="136">
        <f ca="1">IF(OR($Z121=0,SSSModel!$C$4="CF"),BZ121,
IF(LEFT($V121,3)="ON_",
     IF(SSSModel!$C$4="RR",SUMPRODUCT(OFFSET($AC121,0,0,1,$CB$2),OFFSET(Profiles!$K$28,($Z121-1)*(Profiles!$I$26+1)+DX$4-SSSModel!$C$3+1,0,1,$CB$2)),
     IF(SSSModel!$C$4="ECC",$EA121*$EB121*SUMPRODUCT(OFFSET($AC121,0,MAX(0,DX$4-$DZ121-$CA$4+1),1,MIN($DZ121,DX$4-$CA$4+1)),OFFSET(Escalation!$K$24,($Y121-1)*(Escalation!$I$22+1)+DX$4-SSSModel!$C$3+1,MAX(0,DX$4-$DZ121-$CA$4+1),1,MIN($DZ121,DX$4-$CA$4+1))),
     IF(SSSModel!$C$4="PV",BZ121*$EA121*(1+SSSModel!$C$2),
     IF(SSSModel!$C$4="FCR",$EC121*SUM(OFFSET($AC121,0,MAX(DX$4-$AC$4-$DZ121+1,0),1,MIN($DZ121,DX$4-$AC$4+1))),0)))),
SUM($AC121:$BZ121)*
     IF(SSSModel!$C$4="RR",OFFSET(Profiles!$K$2,$Z121,MAX(Profiles!$C$2,BZ$4-$W121)),
     IF(SSSModel!$C$4="ECC",$EA121*$EB121*IF(MAX(Escalation!$C$2,BZ$4-$W121)&gt;$DZ121-1,0,OFFSET(Escalation!$K$2,$Y121,MAX(Escalation!$C$2,BZ$4-$W121))),
     IF(SSSModel!$C$4="PV",IF(DX$4=$W121,$EA121*(1+SSSModel!$C$2),0),
     IF(SSSModel!$C$4="FCR",IF(AND(DX$4&gt;=$W121,OFFSET(Profiles!$K$2,$Z121,MAX(Profiles!$C$2,BZ$4-$W121))&gt;0),$EC121,0),0))))))</f>
        <v>0</v>
      </c>
      <c r="DY121" s="82">
        <f ca="1">IF($Y121=0,0,OFFSET(Escalation!$B$2,$Y121,0))</f>
        <v>0</v>
      </c>
      <c r="DZ121" s="80">
        <f ca="1">IF($Z121=0,0,COUNTIF(OFFSET(Profiles!$K$2,$Z121,0,1,50),"&gt;0"))</f>
        <v>0</v>
      </c>
      <c r="EA121" s="137">
        <f ca="1">IF($Z121=0,0,SUMPRODUCT(Profiles!$C$20:$BH$20,OFFSET(Profiles!$C$2,$Z121,0,1,Profiles!$B$1)))</f>
        <v>0</v>
      </c>
      <c r="EB121" s="24">
        <f>IF($Z121=0,0,((1-(1+DY121)/(1+SSSModel!$C$2))/(1-((1+DY121)/(1+SSSModel!$C$2))^DZ121))*(1+SSSModel!$C$2))</f>
        <v>0</v>
      </c>
      <c r="EC121" s="24">
        <f>IF($Z121=0,0,-PMT(SSSModel!$C$2,DZ121,EA121))</f>
        <v>0</v>
      </c>
    </row>
    <row r="122" spans="3:133" x14ac:dyDescent="0.35">
      <c r="C122" s="18">
        <f t="shared" si="12"/>
        <v>12</v>
      </c>
      <c r="D122" s="18">
        <f t="shared" si="13"/>
        <v>8</v>
      </c>
      <c r="E122" s="18">
        <f t="shared" ca="1" si="16"/>
        <v>0</v>
      </c>
      <c r="G122" s="25" t="str">
        <f ca="1">IF($E122=0,"",OFFSET(Resources!B$26,$E122,0))</f>
        <v/>
      </c>
      <c r="H122" s="25" t="str">
        <f ca="1">IF($E122=0,"",OFFSET(Resources!C$26,$E122,0))</f>
        <v/>
      </c>
      <c r="I122" s="25" t="str">
        <f ca="1">IF($E122=0,"",OFFSET(Resources!$E$26,$E122,0))</f>
        <v/>
      </c>
      <c r="J122" s="16">
        <v>1</v>
      </c>
      <c r="K122" s="16" t="s">
        <v>150</v>
      </c>
      <c r="L122" s="25" t="str">
        <f ca="1">OFFSET(Resources!$CG$24,0,$C122-1)</f>
        <v>Variable O&amp;M</v>
      </c>
      <c r="M122" s="25" t="str">
        <f ca="1">OFFSET(Resources!$CG$25,0,$C122-1)</f>
        <v>O&amp;M</v>
      </c>
      <c r="N122" s="1">
        <v>1</v>
      </c>
      <c r="O122" s="7">
        <f ca="1">IF($E122=0,0,OFFSET(Resources!$CG$26,$E122,$C122-1))</f>
        <v>0</v>
      </c>
      <c r="P122" s="25" t="str">
        <f ca="1">OFFSET(Resources!$CG$26,0,$C122-1)</f>
        <v>$/Yr</v>
      </c>
      <c r="Q122" s="18">
        <f ca="1">IF($E122=0,0,OFFSET(GenAlts!$W$4,$E122,$D122-1))</f>
        <v>0</v>
      </c>
      <c r="R122" s="1">
        <v>1</v>
      </c>
      <c r="S122" t="str">
        <f ca="1">IF($E122=0,"",OFFSET(Resources!$R$26,$E122,0))</f>
        <v/>
      </c>
      <c r="T122" s="13"/>
      <c r="U122" s="25">
        <f ca="1">IF($E122=0,0,OFFSET(Resources!$AB$26,$E122,($C122-1)*Resources!$CI$20))</f>
        <v>0</v>
      </c>
      <c r="V122" s="1"/>
      <c r="W122">
        <f t="shared" ca="1" si="15"/>
        <v>0</v>
      </c>
      <c r="X122">
        <f>IF(T122="",0,MATCH(T122,Profiles!$A$3:$A$22,0))</f>
        <v>0</v>
      </c>
      <c r="Y122" s="10">
        <f ca="1">IF(U122=0,0,MATCH(U122,Escalation!$A$3:$A$18,0))</f>
        <v>0</v>
      </c>
      <c r="Z122">
        <f>IF(V122="",0,MATCH(V122,Profiles!$A$3:$A$22,0))</f>
        <v>0</v>
      </c>
      <c r="AA122" s="8"/>
      <c r="AB122" s="8">
        <v>0</v>
      </c>
      <c r="AC122" s="72">
        <f ca="1">IF(OR(AC$4&lt;$Q122,AC$4&gt;$Q122+IF($S122="",1000,$S122)-1),0,IF(MOD(AC$4-$Q122,IF($R122="",1000,$R122))=0,$O122,0))*IF($Y122&gt;0,(1+INDEX(Escalation!$B$3:$B$18,$Y122,0))^(AC$4-SSSModel!$C$5),1)*IF($X122=0,1,OFFSET(Profiles!$K$2,$X122,MAX(Profiles!$C$2,AC$4-$Q122)))*IF($AA122=1,(1+SSSModel!#REF!),1)</f>
        <v>0</v>
      </c>
      <c r="AD122" s="72">
        <f ca="1">IF(OR(AD$4&lt;$Q122,AD$4&gt;$Q122+IF($S122="",1000,$S122)-1),0,IF(MOD(AD$4-$Q122,IF($R122="",1000,$R122))=0,$O122,0))*IF($Y122&gt;0,(1+INDEX(Escalation!$B$3:$B$18,$Y122,0))^(AD$4-SSSModel!$C$5),1)*IF($X122=0,1,OFFSET(Profiles!$K$2,$X122,MAX(Profiles!$C$2,AD$4-$Q122)))*IF($AA122=1,(1+SSSModel!#REF!),1)</f>
        <v>0</v>
      </c>
      <c r="AE122" s="72">
        <f ca="1">IF(OR(AE$4&lt;$Q122,AE$4&gt;$Q122+IF($S122="",1000,$S122)-1),0,IF(MOD(AE$4-$Q122,IF($R122="",1000,$R122))=0,$O122,0))*IF($Y122&gt;0,(1+INDEX(Escalation!$B$3:$B$18,$Y122,0))^(AE$4-SSSModel!$C$5),1)*IF($X122=0,1,OFFSET(Profiles!$K$2,$X122,MAX(Profiles!$C$2,AE$4-$Q122)))*IF($AA122=1,(1+SSSModel!#REF!),1)</f>
        <v>0</v>
      </c>
      <c r="AF122" s="72">
        <f ca="1">IF(OR(AF$4&lt;$Q122,AF$4&gt;$Q122+IF($S122="",1000,$S122)-1),0,IF(MOD(AF$4-$Q122,IF($R122="",1000,$R122))=0,$O122,0))*IF($Y122&gt;0,(1+INDEX(Escalation!$B$3:$B$18,$Y122,0))^(AF$4-SSSModel!$C$5),1)*IF($X122=0,1,OFFSET(Profiles!$K$2,$X122,MAX(Profiles!$C$2,AF$4-$Q122)))*IF($AA122=1,(1+SSSModel!#REF!),1)</f>
        <v>0</v>
      </c>
      <c r="AG122" s="72">
        <f ca="1">IF(OR(AG$4&lt;$Q122,AG$4&gt;$Q122+IF($S122="",1000,$S122)-1),0,IF(MOD(AG$4-$Q122,IF($R122="",1000,$R122))=0,$O122,0))*IF($Y122&gt;0,(1+INDEX(Escalation!$B$3:$B$18,$Y122,0))^(AG$4-SSSModel!$C$5),1)*IF($X122=0,1,OFFSET(Profiles!$K$2,$X122,MAX(Profiles!$C$2,AG$4-$Q122)))*IF($AA122=1,(1+SSSModel!#REF!),1)</f>
        <v>0</v>
      </c>
      <c r="AH122" s="72">
        <f ca="1">IF(OR(AH$4&lt;$Q122,AH$4&gt;$Q122+IF($S122="",1000,$S122)-1),0,IF(MOD(AH$4-$Q122,IF($R122="",1000,$R122))=0,$O122,0))*IF($Y122&gt;0,(1+INDEX(Escalation!$B$3:$B$18,$Y122,0))^(AH$4-SSSModel!$C$5),1)*IF($X122=0,1,OFFSET(Profiles!$K$2,$X122,MAX(Profiles!$C$2,AH$4-$Q122)))*IF($AA122=1,(1+SSSModel!#REF!),1)</f>
        <v>0</v>
      </c>
      <c r="AI122" s="72">
        <f ca="1">IF(OR(AI$4&lt;$Q122,AI$4&gt;$Q122+IF($S122="",1000,$S122)-1),0,IF(MOD(AI$4-$Q122,IF($R122="",1000,$R122))=0,$O122,0))*IF($Y122&gt;0,(1+INDEX(Escalation!$B$3:$B$18,$Y122,0))^(AI$4-SSSModel!$C$5),1)*IF($X122=0,1,OFFSET(Profiles!$K$2,$X122,MAX(Profiles!$C$2,AI$4-$Q122)))*IF($AA122=1,(1+SSSModel!#REF!),1)</f>
        <v>0</v>
      </c>
      <c r="AJ122" s="72">
        <f ca="1">IF(OR(AJ$4&lt;$Q122,AJ$4&gt;$Q122+IF($S122="",1000,$S122)-1),0,IF(MOD(AJ$4-$Q122,IF($R122="",1000,$R122))=0,$O122,0))*IF($Y122&gt;0,(1+INDEX(Escalation!$B$3:$B$18,$Y122,0))^(AJ$4-SSSModel!$C$5),1)*IF($X122=0,1,OFFSET(Profiles!$K$2,$X122,MAX(Profiles!$C$2,AJ$4-$Q122)))*IF($AA122=1,(1+SSSModel!#REF!),1)</f>
        <v>0</v>
      </c>
      <c r="AK122" s="72">
        <f ca="1">IF(OR(AK$4&lt;$Q122,AK$4&gt;$Q122+IF($S122="",1000,$S122)-1),0,IF(MOD(AK$4-$Q122,IF($R122="",1000,$R122))=0,$O122,0))*IF($Y122&gt;0,(1+INDEX(Escalation!$B$3:$B$18,$Y122,0))^(AK$4-SSSModel!$C$5),1)*IF($X122=0,1,OFFSET(Profiles!$K$2,$X122,MAX(Profiles!$C$2,AK$4-$Q122)))*IF($AA122=1,(1+SSSModel!#REF!),1)</f>
        <v>0</v>
      </c>
      <c r="AL122" s="72">
        <f ca="1">IF(OR(AL$4&lt;$Q122,AL$4&gt;$Q122+IF($S122="",1000,$S122)-1),0,IF(MOD(AL$4-$Q122,IF($R122="",1000,$R122))=0,$O122,0))*IF($Y122&gt;0,(1+INDEX(Escalation!$B$3:$B$18,$Y122,0))^(AL$4-SSSModel!$C$5),1)*IF($X122=0,1,OFFSET(Profiles!$K$2,$X122,MAX(Profiles!$C$2,AL$4-$Q122)))*IF($AA122=1,(1+SSSModel!#REF!),1)</f>
        <v>0</v>
      </c>
      <c r="AM122" s="72">
        <f ca="1">IF(OR(AM$4&lt;$Q122,AM$4&gt;$Q122+IF($S122="",1000,$S122)-1),0,IF(MOD(AM$4-$Q122,IF($R122="",1000,$R122))=0,$O122,0))*IF($Y122&gt;0,(1+INDEX(Escalation!$B$3:$B$18,$Y122,0))^(AM$4-SSSModel!$C$5),1)*IF($X122=0,1,OFFSET(Profiles!$K$2,$X122,MAX(Profiles!$C$2,AM$4-$Q122)))*IF($AA122=1,(1+SSSModel!#REF!),1)</f>
        <v>0</v>
      </c>
      <c r="AN122" s="72">
        <f ca="1">IF(OR(AN$4&lt;$Q122,AN$4&gt;$Q122+IF($S122="",1000,$S122)-1),0,IF(MOD(AN$4-$Q122,IF($R122="",1000,$R122))=0,$O122,0))*IF($Y122&gt;0,(1+INDEX(Escalation!$B$3:$B$18,$Y122,0))^(AN$4-SSSModel!$C$5),1)*IF($X122=0,1,OFFSET(Profiles!$K$2,$X122,MAX(Profiles!$C$2,AN$4-$Q122)))*IF($AA122=1,(1+SSSModel!#REF!),1)</f>
        <v>0</v>
      </c>
      <c r="AO122" s="72">
        <f ca="1">IF(OR(AO$4&lt;$Q122,AO$4&gt;$Q122+IF($S122="",1000,$S122)-1),0,IF(MOD(AO$4-$Q122,IF($R122="",1000,$R122))=0,$O122,0))*IF($Y122&gt;0,(1+INDEX(Escalation!$B$3:$B$18,$Y122,0))^(AO$4-SSSModel!$C$5),1)*IF($X122=0,1,OFFSET(Profiles!$K$2,$X122,MAX(Profiles!$C$2,AO$4-$Q122)))*IF($AA122=1,(1+SSSModel!#REF!),1)</f>
        <v>0</v>
      </c>
      <c r="AP122" s="72">
        <f ca="1">IF(OR(AP$4&lt;$Q122,AP$4&gt;$Q122+IF($S122="",1000,$S122)-1),0,IF(MOD(AP$4-$Q122,IF($R122="",1000,$R122))=0,$O122,0))*IF($Y122&gt;0,(1+INDEX(Escalation!$B$3:$B$18,$Y122,0))^(AP$4-SSSModel!$C$5),1)*IF($X122=0,1,OFFSET(Profiles!$K$2,$X122,MAX(Profiles!$C$2,AP$4-$Q122)))*IF($AA122=1,(1+SSSModel!#REF!),1)</f>
        <v>0</v>
      </c>
      <c r="AQ122" s="72">
        <f ca="1">IF(OR(AQ$4&lt;$Q122,AQ$4&gt;$Q122+IF($S122="",1000,$S122)-1),0,IF(MOD(AQ$4-$Q122,IF($R122="",1000,$R122))=0,$O122,0))*IF($Y122&gt;0,(1+INDEX(Escalation!$B$3:$B$18,$Y122,0))^(AQ$4-SSSModel!$C$5),1)*IF($X122=0,1,OFFSET(Profiles!$K$2,$X122,MAX(Profiles!$C$2,AQ$4-$Q122)))*IF($AA122=1,(1+SSSModel!#REF!),1)</f>
        <v>0</v>
      </c>
      <c r="AR122" s="72">
        <f ca="1">IF(OR(AR$4&lt;$Q122,AR$4&gt;$Q122+IF($S122="",1000,$S122)-1),0,IF(MOD(AR$4-$Q122,IF($R122="",1000,$R122))=0,$O122,0))*IF($Y122&gt;0,(1+INDEX(Escalation!$B$3:$B$18,$Y122,0))^(AR$4-SSSModel!$C$5),1)*IF($X122=0,1,OFFSET(Profiles!$K$2,$X122,MAX(Profiles!$C$2,AR$4-$Q122)))*IF($AA122=1,(1+SSSModel!#REF!),1)</f>
        <v>0</v>
      </c>
      <c r="AS122" s="72">
        <f ca="1">IF(OR(AS$4&lt;$Q122,AS$4&gt;$Q122+IF($S122="",1000,$S122)-1),0,IF(MOD(AS$4-$Q122,IF($R122="",1000,$R122))=0,$O122,0))*IF($Y122&gt;0,(1+INDEX(Escalation!$B$3:$B$18,$Y122,0))^(AS$4-SSSModel!$C$5),1)*IF($X122=0,1,OFFSET(Profiles!$K$2,$X122,MAX(Profiles!$C$2,AS$4-$Q122)))*IF($AA122=1,(1+SSSModel!#REF!),1)</f>
        <v>0</v>
      </c>
      <c r="AT122" s="72">
        <f ca="1">IF(OR(AT$4&lt;$Q122,AT$4&gt;$Q122+IF($S122="",1000,$S122)-1),0,IF(MOD(AT$4-$Q122,IF($R122="",1000,$R122))=0,$O122,0))*IF($Y122&gt;0,(1+INDEX(Escalation!$B$3:$B$18,$Y122,0))^(AT$4-SSSModel!$C$5),1)*IF($X122=0,1,OFFSET(Profiles!$K$2,$X122,MAX(Profiles!$C$2,AT$4-$Q122)))*IF($AA122=1,(1+SSSModel!#REF!),1)</f>
        <v>0</v>
      </c>
      <c r="AU122" s="72">
        <f ca="1">IF(OR(AU$4&lt;$Q122,AU$4&gt;$Q122+IF($S122="",1000,$S122)-1),0,IF(MOD(AU$4-$Q122,IF($R122="",1000,$R122))=0,$O122,0))*IF($Y122&gt;0,(1+INDEX(Escalation!$B$3:$B$18,$Y122,0))^(AU$4-SSSModel!$C$5),1)*IF($X122=0,1,OFFSET(Profiles!$K$2,$X122,MAX(Profiles!$C$2,AU$4-$Q122)))*IF($AA122=1,(1+SSSModel!#REF!),1)</f>
        <v>0</v>
      </c>
      <c r="AV122" s="72">
        <f ca="1">IF(OR(AV$4&lt;$Q122,AV$4&gt;$Q122+IF($S122="",1000,$S122)-1),0,IF(MOD(AV$4-$Q122,IF($R122="",1000,$R122))=0,$O122,0))*IF($Y122&gt;0,(1+INDEX(Escalation!$B$3:$B$18,$Y122,0))^(AV$4-SSSModel!$C$5),1)*IF($X122=0,1,OFFSET(Profiles!$K$2,$X122,MAX(Profiles!$C$2,AV$4-$Q122)))*IF($AA122=1,(1+SSSModel!#REF!),1)</f>
        <v>0</v>
      </c>
      <c r="AW122" s="72">
        <f ca="1">IF(OR(AW$4&lt;$Q122,AW$4&gt;$Q122+IF($S122="",1000,$S122)-1),0,IF(MOD(AW$4-$Q122,IF($R122="",1000,$R122))=0,$O122,0))*IF($Y122&gt;0,(1+INDEX(Escalation!$B$3:$B$18,$Y122,0))^(AW$4-SSSModel!$C$5),1)*IF($X122=0,1,OFFSET(Profiles!$K$2,$X122,MAX(Profiles!$C$2,AW$4-$Q122)))*IF($AA122=1,(1+SSSModel!#REF!),1)</f>
        <v>0</v>
      </c>
      <c r="AX122" s="72">
        <f ca="1">IF(OR(AX$4&lt;$Q122,AX$4&gt;$Q122+IF($S122="",1000,$S122)-1),0,IF(MOD(AX$4-$Q122,IF($R122="",1000,$R122))=0,$O122,0))*IF($Y122&gt;0,(1+INDEX(Escalation!$B$3:$B$18,$Y122,0))^(AX$4-SSSModel!$C$5),1)*IF($X122=0,1,OFFSET(Profiles!$K$2,$X122,MAX(Profiles!$C$2,AX$4-$Q122)))*IF($AA122=1,(1+SSSModel!#REF!),1)</f>
        <v>0</v>
      </c>
      <c r="AY122" s="72">
        <f ca="1">IF(OR(AY$4&lt;$Q122,AY$4&gt;$Q122+IF($S122="",1000,$S122)-1),0,IF(MOD(AY$4-$Q122,IF($R122="",1000,$R122))=0,$O122,0))*IF($Y122&gt;0,(1+INDEX(Escalation!$B$3:$B$18,$Y122,0))^(AY$4-SSSModel!$C$5),1)*IF($X122=0,1,OFFSET(Profiles!$K$2,$X122,MAX(Profiles!$C$2,AY$4-$Q122)))*IF($AA122=1,(1+SSSModel!#REF!),1)</f>
        <v>0</v>
      </c>
      <c r="AZ122" s="72">
        <f ca="1">IF(OR(AZ$4&lt;$Q122,AZ$4&gt;$Q122+IF($S122="",1000,$S122)-1),0,IF(MOD(AZ$4-$Q122,IF($R122="",1000,$R122))=0,$O122,0))*IF($Y122&gt;0,(1+INDEX(Escalation!$B$3:$B$18,$Y122,0))^(AZ$4-SSSModel!$C$5),1)*IF($X122=0,1,OFFSET(Profiles!$K$2,$X122,MAX(Profiles!$C$2,AZ$4-$Q122)))*IF($AA122=1,(1+SSSModel!#REF!),1)</f>
        <v>0</v>
      </c>
      <c r="BA122" s="72">
        <f ca="1">IF(OR(BA$4&lt;$Q122,BA$4&gt;$Q122+IF($S122="",1000,$S122)-1),0,IF(MOD(BA$4-$Q122,IF($R122="",1000,$R122))=0,$O122,0))*IF($Y122&gt;0,(1+INDEX(Escalation!$B$3:$B$18,$Y122,0))^(BA$4-SSSModel!$C$5),1)*IF($X122=0,1,OFFSET(Profiles!$K$2,$X122,MAX(Profiles!$C$2,BA$4-$Q122)))*IF($AA122=1,(1+SSSModel!#REF!),1)</f>
        <v>0</v>
      </c>
      <c r="BB122" s="72">
        <f ca="1">IF(OR(BB$4&lt;$Q122,BB$4&gt;$Q122+IF($S122="",1000,$S122)-1),0,IF(MOD(BB$4-$Q122,IF($R122="",1000,$R122))=0,$O122,0))*IF($Y122&gt;0,(1+INDEX(Escalation!$B$3:$B$18,$Y122,0))^(BB$4-SSSModel!$C$5),1)*IF($X122=0,1,OFFSET(Profiles!$K$2,$X122,MAX(Profiles!$C$2,BB$4-$Q122)))*IF($AA122=1,(1+SSSModel!#REF!),1)</f>
        <v>0</v>
      </c>
      <c r="BC122" s="72">
        <f ca="1">IF(OR(BC$4&lt;$Q122,BC$4&gt;$Q122+IF($S122="",1000,$S122)-1),0,IF(MOD(BC$4-$Q122,IF($R122="",1000,$R122))=0,$O122,0))*IF($Y122&gt;0,(1+INDEX(Escalation!$B$3:$B$18,$Y122,0))^(BC$4-SSSModel!$C$5),1)*IF($X122=0,1,OFFSET(Profiles!$K$2,$X122,MAX(Profiles!$C$2,BC$4-$Q122)))*IF($AA122=1,(1+SSSModel!#REF!),1)</f>
        <v>0</v>
      </c>
      <c r="BD122" s="72">
        <f ca="1">IF(OR(BD$4&lt;$Q122,BD$4&gt;$Q122+IF($S122="",1000,$S122)-1),0,IF(MOD(BD$4-$Q122,IF($R122="",1000,$R122))=0,$O122,0))*IF($Y122&gt;0,(1+INDEX(Escalation!$B$3:$B$18,$Y122,0))^(BD$4-SSSModel!$C$5),1)*IF($X122=0,1,OFFSET(Profiles!$K$2,$X122,MAX(Profiles!$C$2,BD$4-$Q122)))*IF($AA122=1,(1+SSSModel!#REF!),1)</f>
        <v>0</v>
      </c>
      <c r="BE122" s="72">
        <f ca="1">IF(OR(BE$4&lt;$Q122,BE$4&gt;$Q122+IF($S122="",1000,$S122)-1),0,IF(MOD(BE$4-$Q122,IF($R122="",1000,$R122))=0,$O122,0))*IF($Y122&gt;0,(1+INDEX(Escalation!$B$3:$B$18,$Y122,0))^(BE$4-SSSModel!$C$5),1)*IF($X122=0,1,OFFSET(Profiles!$K$2,$X122,MAX(Profiles!$C$2,BE$4-$Q122)))*IF($AA122=1,(1+SSSModel!#REF!),1)</f>
        <v>0</v>
      </c>
      <c r="BF122" s="72">
        <f ca="1">IF(OR(BF$4&lt;$Q122,BF$4&gt;$Q122+IF($S122="",1000,$S122)-1),0,IF(MOD(BF$4-$Q122,IF($R122="",1000,$R122))=0,$O122,0))*IF($Y122&gt;0,(1+INDEX(Escalation!$B$3:$B$18,$Y122,0))^(BF$4-SSSModel!$C$5),1)*IF($X122=0,1,OFFSET(Profiles!$K$2,$X122,MAX(Profiles!$C$2,BF$4-$Q122)))*IF($AA122=1,(1+SSSModel!#REF!),1)</f>
        <v>0</v>
      </c>
      <c r="BG122" s="72">
        <f ca="1">IF(OR(BG$4&lt;$Q122,BG$4&gt;$Q122+IF($S122="",1000,$S122)-1),0,IF(MOD(BG$4-$Q122,IF($R122="",1000,$R122))=0,$O122,0))*IF($Y122&gt;0,(1+INDEX(Escalation!$B$3:$B$18,$Y122,0))^(BG$4-SSSModel!$C$5),1)*IF($X122=0,1,OFFSET(Profiles!$K$2,$X122,MAX(Profiles!$C$2,BG$4-$Q122)))*IF($AA122=1,(1+SSSModel!#REF!),1)</f>
        <v>0</v>
      </c>
      <c r="BH122" s="72">
        <f ca="1">IF(OR(BH$4&lt;$Q122,BH$4&gt;$Q122+IF($S122="",1000,$S122)-1),0,IF(MOD(BH$4-$Q122,IF($R122="",1000,$R122))=0,$O122,0))*IF($Y122&gt;0,(1+INDEX(Escalation!$B$3:$B$18,$Y122,0))^(BH$4-SSSModel!$C$5),1)*IF($X122=0,1,OFFSET(Profiles!$K$2,$X122,MAX(Profiles!$C$2,BH$4-$Q122)))*IF($AA122=1,(1+SSSModel!#REF!),1)</f>
        <v>0</v>
      </c>
      <c r="BI122" s="72">
        <f ca="1">IF(OR(BI$4&lt;$Q122,BI$4&gt;$Q122+IF($S122="",1000,$S122)-1),0,IF(MOD(BI$4-$Q122,IF($R122="",1000,$R122))=0,$O122,0))*IF($Y122&gt;0,(1+INDEX(Escalation!$B$3:$B$18,$Y122,0))^(BI$4-SSSModel!$C$5),1)*IF($X122=0,1,OFFSET(Profiles!$K$2,$X122,MAX(Profiles!$C$2,BI$4-$Q122)))*IF($AA122=1,(1+SSSModel!#REF!),1)</f>
        <v>0</v>
      </c>
      <c r="BJ122" s="72">
        <f ca="1">IF(OR(BJ$4&lt;$Q122,BJ$4&gt;$Q122+IF($S122="",1000,$S122)-1),0,IF(MOD(BJ$4-$Q122,IF($R122="",1000,$R122))=0,$O122,0))*IF($Y122&gt;0,(1+INDEX(Escalation!$B$3:$B$18,$Y122,0))^(BJ$4-SSSModel!$C$5),1)*IF($X122=0,1,OFFSET(Profiles!$K$2,$X122,MAX(Profiles!$C$2,BJ$4-$Q122)))*IF($AA122=1,(1+SSSModel!#REF!),1)</f>
        <v>0</v>
      </c>
      <c r="BK122" s="72">
        <f ca="1">IF(OR(BK$4&lt;$Q122,BK$4&gt;$Q122+IF($S122="",1000,$S122)-1),0,IF(MOD(BK$4-$Q122,IF($R122="",1000,$R122))=0,$O122,0))*IF($Y122&gt;0,(1+INDEX(Escalation!$B$3:$B$18,$Y122,0))^(BK$4-SSSModel!$C$5),1)*IF($X122=0,1,OFFSET(Profiles!$K$2,$X122,MAX(Profiles!$C$2,BK$4-$Q122)))*IF($AA122=1,(1+SSSModel!#REF!),1)</f>
        <v>0</v>
      </c>
      <c r="BL122" s="72">
        <f ca="1">IF(OR(BL$4&lt;$Q122,BL$4&gt;$Q122+IF($S122="",1000,$S122)-1),0,IF(MOD(BL$4-$Q122,IF($R122="",1000,$R122))=0,$O122,0))*IF($Y122&gt;0,(1+INDEX(Escalation!$B$3:$B$18,$Y122,0))^(BL$4-SSSModel!$C$5),1)*IF($X122=0,1,OFFSET(Profiles!$K$2,$X122,MAX(Profiles!$C$2,BL$4-$Q122)))*IF($AA122=1,(1+SSSModel!#REF!),1)</f>
        <v>0</v>
      </c>
      <c r="BM122" s="72">
        <f ca="1">IF(OR(BM$4&lt;$Q122,BM$4&gt;$Q122+IF($S122="",1000,$S122)-1),0,IF(MOD(BM$4-$Q122,IF($R122="",1000,$R122))=0,$O122,0))*IF($Y122&gt;0,(1+INDEX(Escalation!$B$3:$B$18,$Y122,0))^(BM$4-SSSModel!$C$5),1)*IF($X122=0,1,OFFSET(Profiles!$K$2,$X122,MAX(Profiles!$C$2,BM$4-$Q122)))*IF($AA122=1,(1+SSSModel!#REF!),1)</f>
        <v>0</v>
      </c>
      <c r="BN122" s="72">
        <f ca="1">IF(OR(BN$4&lt;$Q122,BN$4&gt;$Q122+IF($S122="",1000,$S122)-1),0,IF(MOD(BN$4-$Q122,IF($R122="",1000,$R122))=0,$O122,0))*IF($Y122&gt;0,(1+INDEX(Escalation!$B$3:$B$18,$Y122,0))^(BN$4-SSSModel!$C$5),1)*IF($X122=0,1,OFFSET(Profiles!$K$2,$X122,MAX(Profiles!$C$2,BN$4-$Q122)))*IF($AA122=1,(1+SSSModel!#REF!),1)</f>
        <v>0</v>
      </c>
      <c r="BO122" s="72">
        <f ca="1">IF(OR(BO$4&lt;$Q122,BO$4&gt;$Q122+IF($S122="",1000,$S122)-1),0,IF(MOD(BO$4-$Q122,IF($R122="",1000,$R122))=0,$O122,0))*IF($Y122&gt;0,(1+INDEX(Escalation!$B$3:$B$18,$Y122,0))^(BO$4-SSSModel!$C$5),1)*IF($X122=0,1,OFFSET(Profiles!$K$2,$X122,MAX(Profiles!$C$2,BO$4-$Q122)))*IF($AA122=1,(1+SSSModel!#REF!),1)</f>
        <v>0</v>
      </c>
      <c r="BP122" s="72">
        <f ca="1">IF(OR(BP$4&lt;$Q122,BP$4&gt;$Q122+IF($S122="",1000,$S122)-1),0,IF(MOD(BP$4-$Q122,IF($R122="",1000,$R122))=0,$O122,0))*IF($Y122&gt;0,(1+INDEX(Escalation!$B$3:$B$18,$Y122,0))^(BP$4-SSSModel!$C$5),1)*IF($X122=0,1,OFFSET(Profiles!$K$2,$X122,MAX(Profiles!$C$2,BP$4-$Q122)))*IF($AA122=1,(1+SSSModel!#REF!),1)</f>
        <v>0</v>
      </c>
      <c r="BQ122" s="72">
        <f ca="1">IF(OR(BQ$4&lt;$Q122,BQ$4&gt;$Q122+IF($S122="",1000,$S122)-1),0,IF(MOD(BQ$4-$Q122,IF($R122="",1000,$R122))=0,$O122,0))*IF($Y122&gt;0,(1+INDEX(Escalation!$B$3:$B$18,$Y122,0))^(BQ$4-SSSModel!$C$5),1)*IF($X122=0,1,OFFSET(Profiles!$K$2,$X122,MAX(Profiles!$C$2,BQ$4-$Q122)))*IF($AA122=1,(1+SSSModel!#REF!),1)</f>
        <v>0</v>
      </c>
      <c r="BR122" s="72">
        <f ca="1">IF(OR(BR$4&lt;$Q122,BR$4&gt;$Q122+IF($S122="",1000,$S122)-1),0,IF(MOD(BR$4-$Q122,IF($R122="",1000,$R122))=0,$O122,0))*IF($Y122&gt;0,(1+INDEX(Escalation!$B$3:$B$18,$Y122,0))^(BR$4-SSSModel!$C$5),1)*IF($X122=0,1,OFFSET(Profiles!$K$2,$X122,MAX(Profiles!$C$2,BR$4-$Q122)))*IF($AA122=1,(1+SSSModel!#REF!),1)</f>
        <v>0</v>
      </c>
      <c r="BS122" s="72">
        <f ca="1">IF(OR(BS$4&lt;$Q122,BS$4&gt;$Q122+IF($S122="",1000,$S122)-1),0,IF(MOD(BS$4-$Q122,IF($R122="",1000,$R122))=0,$O122,0))*IF($Y122&gt;0,(1+INDEX(Escalation!$B$3:$B$18,$Y122,0))^(BS$4-SSSModel!$C$5),1)*IF($X122=0,1,OFFSET(Profiles!$K$2,$X122,MAX(Profiles!$C$2,BS$4-$Q122)))*IF($AA122=1,(1+SSSModel!#REF!),1)</f>
        <v>0</v>
      </c>
      <c r="BT122" s="72">
        <f ca="1">IF(OR(BT$4&lt;$Q122,BT$4&gt;$Q122+IF($S122="",1000,$S122)-1),0,IF(MOD(BT$4-$Q122,IF($R122="",1000,$R122))=0,$O122,0))*IF($Y122&gt;0,(1+INDEX(Escalation!$B$3:$B$18,$Y122,0))^(BT$4-SSSModel!$C$5),1)*IF($X122=0,1,OFFSET(Profiles!$K$2,$X122,MAX(Profiles!$C$2,BT$4-$Q122)))*IF($AA122=1,(1+SSSModel!#REF!),1)</f>
        <v>0</v>
      </c>
      <c r="BU122" s="72">
        <f ca="1">IF(OR(BU$4&lt;$Q122,BU$4&gt;$Q122+IF($S122="",1000,$S122)-1),0,IF(MOD(BU$4-$Q122,IF($R122="",1000,$R122))=0,$O122,0))*IF($Y122&gt;0,(1+INDEX(Escalation!$B$3:$B$18,$Y122,0))^(BU$4-SSSModel!$C$5),1)*IF($X122=0,1,OFFSET(Profiles!$K$2,$X122,MAX(Profiles!$C$2,BU$4-$Q122)))*IF($AA122=1,(1+SSSModel!#REF!),1)</f>
        <v>0</v>
      </c>
      <c r="BV122" s="72">
        <f ca="1">IF(OR(BV$4&lt;$Q122,BV$4&gt;$Q122+IF($S122="",1000,$S122)-1),0,IF(MOD(BV$4-$Q122,IF($R122="",1000,$R122))=0,$O122,0))*IF($Y122&gt;0,(1+INDEX(Escalation!$B$3:$B$18,$Y122,0))^(BV$4-SSSModel!$C$5),1)*IF($X122=0,1,OFFSET(Profiles!$K$2,$X122,MAX(Profiles!$C$2,BV$4-$Q122)))*IF($AA122=1,(1+SSSModel!#REF!),1)</f>
        <v>0</v>
      </c>
      <c r="BW122" s="72">
        <f ca="1">IF(OR(BW$4&lt;$Q122,BW$4&gt;$Q122+IF($S122="",1000,$S122)-1),0,IF(MOD(BW$4-$Q122,IF($R122="",1000,$R122))=0,$O122,0))*IF($Y122&gt;0,(1+INDEX(Escalation!$B$3:$B$18,$Y122,0))^(BW$4-SSSModel!$C$5),1)*IF($X122=0,1,OFFSET(Profiles!$K$2,$X122,MAX(Profiles!$C$2,BW$4-$Q122)))*IF($AA122=1,(1+SSSModel!#REF!),1)</f>
        <v>0</v>
      </c>
      <c r="BX122" s="72">
        <f ca="1">IF(OR(BX$4&lt;$Q122,BX$4&gt;$Q122+IF($S122="",1000,$S122)-1),0,IF(MOD(BX$4-$Q122,IF($R122="",1000,$R122))=0,$O122,0))*IF($Y122&gt;0,(1+INDEX(Escalation!$B$3:$B$18,$Y122,0))^(BX$4-SSSModel!$C$5),1)*IF($X122=0,1,OFFSET(Profiles!$K$2,$X122,MAX(Profiles!$C$2,BX$4-$Q122)))*IF($AA122=1,(1+SSSModel!#REF!),1)</f>
        <v>0</v>
      </c>
      <c r="BY122" s="72">
        <f ca="1">IF(OR(BY$4&lt;$Q122,BY$4&gt;$Q122+IF($S122="",1000,$S122)-1),0,IF(MOD(BY$4-$Q122,IF($R122="",1000,$R122))=0,$O122,0))*IF($Y122&gt;0,(1+INDEX(Escalation!$B$3:$B$18,$Y122,0))^(BY$4-SSSModel!$C$5),1)*IF($X122=0,1,OFFSET(Profiles!$K$2,$X122,MAX(Profiles!$C$2,BY$4-$Q122)))*IF($AA122=1,(1+SSSModel!#REF!),1)</f>
        <v>0</v>
      </c>
      <c r="BZ122" s="72">
        <f ca="1">IF(OR(BZ$4&lt;$Q122,BZ$4&gt;$Q122+IF($S122="",1000,$S122)-1),0,IF(MOD(BZ$4-$Q122,IF($R122="",1000,$R122))=0,$O122,0))*IF($Y122&gt;0,(1+INDEX(Escalation!$B$3:$B$18,$Y122,0))^(BZ$4-SSSModel!$C$5),1)*IF($X122=0,1,OFFSET(Profiles!$K$2,$X122,MAX(Profiles!$C$2,BZ$4-$Q122)))*IF($AA122=1,(1+SSSModel!#REF!),1)</f>
        <v>0</v>
      </c>
      <c r="CA122" s="134">
        <f ca="1">IF(OR($Z122=0,SSSModel!$C$4="CF"),AC122,
IF(LEFT($V122,3)="ON_",
     IF(SSSModel!$C$4="RR",SUMPRODUCT(OFFSET($AC122,0,0,1,$CB$2),OFFSET(Profiles!$K$28,($Z122-1)*(Profiles!$I$26+1)+CA$4-SSSModel!$C$3+1,0,1,$CB$2)),
     IF(SSSModel!$C$4="ECC",$EA122*$EB122*SUMPRODUCT(OFFSET($AC122,0,MAX(0,CA$4-$DZ122-$CA$4+1),1,MIN($DZ122,CA$4-$CA$4+1)),OFFSET(Escalation!$K$24,($Y122-1)*(Escalation!$I$22+1)+CA$4-SSSModel!$C$3+1,MAX(0,CA$4-$DZ122-$CA$4+1),1,MIN($DZ122,CA$4-$CA$4+1))),
     IF(SSSModel!$C$4="PV",AC122*$EA122*(1+SSSModel!$C$2),
     IF(SSSModel!$C$4="FCR",$EC122*SUM(OFFSET($AC122,0,MAX(CA$4-$AC$4-$DZ122+1,0),1,MIN($DZ122,CA$4-$AC$4+1))),0)))),
SUM($AC122:$BZ122)*
     IF(SSSModel!$C$4="RR",OFFSET(Profiles!$K$2,$Z122,MAX(Profiles!$C$2,AC$4-$W122)),
     IF(SSSModel!$C$4="ECC",$EA122*$EB122*IF(MAX(Escalation!$C$2,AC$4-$W122)&gt;$DZ122-1,0,OFFSET(Escalation!$K$2,$Y122,MAX(Escalation!$C$2,AC$4-$W122))),
     IF(SSSModel!$C$4="PV",IF(CA$4=$W122,$EA122*(1+SSSModel!$C$2),0),
     IF(SSSModel!$C$4="FCR",IF(AND(CA$4&gt;=$W122,OFFSET(Profiles!$K$2,$Z122,MAX(Profiles!$C$2,AC$4-$W122))&gt;0),$EC122,0),0))))))</f>
        <v>0</v>
      </c>
      <c r="CB122" s="135">
        <f ca="1">IF(OR($Z122=0,SSSModel!$C$4="CF"),AD122,
IF(LEFT($V122,3)="ON_",
     IF(SSSModel!$C$4="RR",SUMPRODUCT(OFFSET($AC122,0,0,1,$CB$2),OFFSET(Profiles!$K$28,($Z122-1)*(Profiles!$I$26+1)+CB$4-SSSModel!$C$3+1,0,1,$CB$2)),
     IF(SSSModel!$C$4="ECC",$EA122*$EB122*SUMPRODUCT(OFFSET($AC122,0,MAX(0,CB$4-$DZ122-$CA$4+1),1,MIN($DZ122,CB$4-$CA$4+1)),OFFSET(Escalation!$K$24,($Y122-1)*(Escalation!$I$22+1)+CB$4-SSSModel!$C$3+1,MAX(0,CB$4-$DZ122-$CA$4+1),1,MIN($DZ122,CB$4-$CA$4+1))),
     IF(SSSModel!$C$4="PV",AD122*$EA122*(1+SSSModel!$C$2),
     IF(SSSModel!$C$4="FCR",$EC122*SUM(OFFSET($AC122,0,MAX(CB$4-$AC$4-$DZ122+1,0),1,MIN($DZ122,CB$4-$AC$4+1))),0)))),
SUM($AC122:$BZ122)*
     IF(SSSModel!$C$4="RR",OFFSET(Profiles!$K$2,$Z122,MAX(Profiles!$C$2,AD$4-$W122)),
     IF(SSSModel!$C$4="ECC",$EA122*$EB122*IF(MAX(Escalation!$C$2,AD$4-$W122)&gt;$DZ122-1,0,OFFSET(Escalation!$K$2,$Y122,MAX(Escalation!$C$2,AD$4-$W122))),
     IF(SSSModel!$C$4="PV",IF(CB$4=$W122,$EA122*(1+SSSModel!$C$2),0),
     IF(SSSModel!$C$4="FCR",IF(AND(CB$4&gt;=$W122,OFFSET(Profiles!$K$2,$Z122,MAX(Profiles!$C$2,AD$4-$W122))&gt;0),$EC122,0),0))))))</f>
        <v>0</v>
      </c>
      <c r="CC122" s="135">
        <f ca="1">IF(OR($Z122=0,SSSModel!$C$4="CF"),AE122,
IF(LEFT($V122,3)="ON_",
     IF(SSSModel!$C$4="RR",SUMPRODUCT(OFFSET($AC122,0,0,1,$CB$2),OFFSET(Profiles!$K$28,($Z122-1)*(Profiles!$I$26+1)+CC$4-SSSModel!$C$3+1,0,1,$CB$2)),
     IF(SSSModel!$C$4="ECC",$EA122*$EB122*SUMPRODUCT(OFFSET($AC122,0,MAX(0,CC$4-$DZ122-$CA$4+1),1,MIN($DZ122,CC$4-$CA$4+1)),OFFSET(Escalation!$K$24,($Y122-1)*(Escalation!$I$22+1)+CC$4-SSSModel!$C$3+1,MAX(0,CC$4-$DZ122-$CA$4+1),1,MIN($DZ122,CC$4-$CA$4+1))),
     IF(SSSModel!$C$4="PV",AE122*$EA122*(1+SSSModel!$C$2),
     IF(SSSModel!$C$4="FCR",$EC122*SUM(OFFSET($AC122,0,MAX(CC$4-$AC$4-$DZ122+1,0),1,MIN($DZ122,CC$4-$AC$4+1))),0)))),
SUM($AC122:$BZ122)*
     IF(SSSModel!$C$4="RR",OFFSET(Profiles!$K$2,$Z122,MAX(Profiles!$C$2,AE$4-$W122)),
     IF(SSSModel!$C$4="ECC",$EA122*$EB122*IF(MAX(Escalation!$C$2,AE$4-$W122)&gt;$DZ122-1,0,OFFSET(Escalation!$K$2,$Y122,MAX(Escalation!$C$2,AE$4-$W122))),
     IF(SSSModel!$C$4="PV",IF(CC$4=$W122,$EA122*(1+SSSModel!$C$2),0),
     IF(SSSModel!$C$4="FCR",IF(AND(CC$4&gt;=$W122,OFFSET(Profiles!$K$2,$Z122,MAX(Profiles!$C$2,AE$4-$W122))&gt;0),$EC122,0),0))))))</f>
        <v>0</v>
      </c>
      <c r="CD122" s="135">
        <f ca="1">IF(OR($Z122=0,SSSModel!$C$4="CF"),AF122,
IF(LEFT($V122,3)="ON_",
     IF(SSSModel!$C$4="RR",SUMPRODUCT(OFFSET($AC122,0,0,1,$CB$2),OFFSET(Profiles!$K$28,($Z122-1)*(Profiles!$I$26+1)+CD$4-SSSModel!$C$3+1,0,1,$CB$2)),
     IF(SSSModel!$C$4="ECC",$EA122*$EB122*SUMPRODUCT(OFFSET($AC122,0,MAX(0,CD$4-$DZ122-$CA$4+1),1,MIN($DZ122,CD$4-$CA$4+1)),OFFSET(Escalation!$K$24,($Y122-1)*(Escalation!$I$22+1)+CD$4-SSSModel!$C$3+1,MAX(0,CD$4-$DZ122-$CA$4+1),1,MIN($DZ122,CD$4-$CA$4+1))),
     IF(SSSModel!$C$4="PV",AF122*$EA122*(1+SSSModel!$C$2),
     IF(SSSModel!$C$4="FCR",$EC122*SUM(OFFSET($AC122,0,MAX(CD$4-$AC$4-$DZ122+1,0),1,MIN($DZ122,CD$4-$AC$4+1))),0)))),
SUM($AC122:$BZ122)*
     IF(SSSModel!$C$4="RR",OFFSET(Profiles!$K$2,$Z122,MAX(Profiles!$C$2,AF$4-$W122)),
     IF(SSSModel!$C$4="ECC",$EA122*$EB122*IF(MAX(Escalation!$C$2,AF$4-$W122)&gt;$DZ122-1,0,OFFSET(Escalation!$K$2,$Y122,MAX(Escalation!$C$2,AF$4-$W122))),
     IF(SSSModel!$C$4="PV",IF(CD$4=$W122,$EA122*(1+SSSModel!$C$2),0),
     IF(SSSModel!$C$4="FCR",IF(AND(CD$4&gt;=$W122,OFFSET(Profiles!$K$2,$Z122,MAX(Profiles!$C$2,AF$4-$W122))&gt;0),$EC122,0),0))))))</f>
        <v>0</v>
      </c>
      <c r="CE122" s="135">
        <f ca="1">IF(OR($Z122=0,SSSModel!$C$4="CF"),AG122,
IF(LEFT($V122,3)="ON_",
     IF(SSSModel!$C$4="RR",SUMPRODUCT(OFFSET($AC122,0,0,1,$CB$2),OFFSET(Profiles!$K$28,($Z122-1)*(Profiles!$I$26+1)+CE$4-SSSModel!$C$3+1,0,1,$CB$2)),
     IF(SSSModel!$C$4="ECC",$EA122*$EB122*SUMPRODUCT(OFFSET($AC122,0,MAX(0,CE$4-$DZ122-$CA$4+1),1,MIN($DZ122,CE$4-$CA$4+1)),OFFSET(Escalation!$K$24,($Y122-1)*(Escalation!$I$22+1)+CE$4-SSSModel!$C$3+1,MAX(0,CE$4-$DZ122-$CA$4+1),1,MIN($DZ122,CE$4-$CA$4+1))),
     IF(SSSModel!$C$4="PV",AG122*$EA122*(1+SSSModel!$C$2),
     IF(SSSModel!$C$4="FCR",$EC122*SUM(OFFSET($AC122,0,MAX(CE$4-$AC$4-$DZ122+1,0),1,MIN($DZ122,CE$4-$AC$4+1))),0)))),
SUM($AC122:$BZ122)*
     IF(SSSModel!$C$4="RR",OFFSET(Profiles!$K$2,$Z122,MAX(Profiles!$C$2,AG$4-$W122)),
     IF(SSSModel!$C$4="ECC",$EA122*$EB122*IF(MAX(Escalation!$C$2,AG$4-$W122)&gt;$DZ122-1,0,OFFSET(Escalation!$K$2,$Y122,MAX(Escalation!$C$2,AG$4-$W122))),
     IF(SSSModel!$C$4="PV",IF(CE$4=$W122,$EA122*(1+SSSModel!$C$2),0),
     IF(SSSModel!$C$4="FCR",IF(AND(CE$4&gt;=$W122,OFFSET(Profiles!$K$2,$Z122,MAX(Profiles!$C$2,AG$4-$W122))&gt;0),$EC122,0),0))))))</f>
        <v>0</v>
      </c>
      <c r="CF122" s="135">
        <f ca="1">IF(OR($Z122=0,SSSModel!$C$4="CF"),AH122,
IF(LEFT($V122,3)="ON_",
     IF(SSSModel!$C$4="RR",SUMPRODUCT(OFFSET($AC122,0,0,1,$CB$2),OFFSET(Profiles!$K$28,($Z122-1)*(Profiles!$I$26+1)+CF$4-SSSModel!$C$3+1,0,1,$CB$2)),
     IF(SSSModel!$C$4="ECC",$EA122*$EB122*SUMPRODUCT(OFFSET($AC122,0,MAX(0,CF$4-$DZ122-$CA$4+1),1,MIN($DZ122,CF$4-$CA$4+1)),OFFSET(Escalation!$K$24,($Y122-1)*(Escalation!$I$22+1)+CF$4-SSSModel!$C$3+1,MAX(0,CF$4-$DZ122-$CA$4+1),1,MIN($DZ122,CF$4-$CA$4+1))),
     IF(SSSModel!$C$4="PV",AH122*$EA122*(1+SSSModel!$C$2),
     IF(SSSModel!$C$4="FCR",$EC122*SUM(OFFSET($AC122,0,MAX(CF$4-$AC$4-$DZ122+1,0),1,MIN($DZ122,CF$4-$AC$4+1))),0)))),
SUM($AC122:$BZ122)*
     IF(SSSModel!$C$4="RR",OFFSET(Profiles!$K$2,$Z122,MAX(Profiles!$C$2,AH$4-$W122)),
     IF(SSSModel!$C$4="ECC",$EA122*$EB122*IF(MAX(Escalation!$C$2,AH$4-$W122)&gt;$DZ122-1,0,OFFSET(Escalation!$K$2,$Y122,MAX(Escalation!$C$2,AH$4-$W122))),
     IF(SSSModel!$C$4="PV",IF(CF$4=$W122,$EA122*(1+SSSModel!$C$2),0),
     IF(SSSModel!$C$4="FCR",IF(AND(CF$4&gt;=$W122,OFFSET(Profiles!$K$2,$Z122,MAX(Profiles!$C$2,AH$4-$W122))&gt;0),$EC122,0),0))))))</f>
        <v>0</v>
      </c>
      <c r="CG122" s="135">
        <f ca="1">IF(OR($Z122=0,SSSModel!$C$4="CF"),AI122,
IF(LEFT($V122,3)="ON_",
     IF(SSSModel!$C$4="RR",SUMPRODUCT(OFFSET($AC122,0,0,1,$CB$2),OFFSET(Profiles!$K$28,($Z122-1)*(Profiles!$I$26+1)+CG$4-SSSModel!$C$3+1,0,1,$CB$2)),
     IF(SSSModel!$C$4="ECC",$EA122*$EB122*SUMPRODUCT(OFFSET($AC122,0,MAX(0,CG$4-$DZ122-$CA$4+1),1,MIN($DZ122,CG$4-$CA$4+1)),OFFSET(Escalation!$K$24,($Y122-1)*(Escalation!$I$22+1)+CG$4-SSSModel!$C$3+1,MAX(0,CG$4-$DZ122-$CA$4+1),1,MIN($DZ122,CG$4-$CA$4+1))),
     IF(SSSModel!$C$4="PV",AI122*$EA122*(1+SSSModel!$C$2),
     IF(SSSModel!$C$4="FCR",$EC122*SUM(OFFSET($AC122,0,MAX(CG$4-$AC$4-$DZ122+1,0),1,MIN($DZ122,CG$4-$AC$4+1))),0)))),
SUM($AC122:$BZ122)*
     IF(SSSModel!$C$4="RR",OFFSET(Profiles!$K$2,$Z122,MAX(Profiles!$C$2,AI$4-$W122)),
     IF(SSSModel!$C$4="ECC",$EA122*$EB122*IF(MAX(Escalation!$C$2,AI$4-$W122)&gt;$DZ122-1,0,OFFSET(Escalation!$K$2,$Y122,MAX(Escalation!$C$2,AI$4-$W122))),
     IF(SSSModel!$C$4="PV",IF(CG$4=$W122,$EA122*(1+SSSModel!$C$2),0),
     IF(SSSModel!$C$4="FCR",IF(AND(CG$4&gt;=$W122,OFFSET(Profiles!$K$2,$Z122,MAX(Profiles!$C$2,AI$4-$W122))&gt;0),$EC122,0),0))))))</f>
        <v>0</v>
      </c>
      <c r="CH122" s="135">
        <f ca="1">IF(OR($Z122=0,SSSModel!$C$4="CF"),AJ122,
IF(LEFT($V122,3)="ON_",
     IF(SSSModel!$C$4="RR",SUMPRODUCT(OFFSET($AC122,0,0,1,$CB$2),OFFSET(Profiles!$K$28,($Z122-1)*(Profiles!$I$26+1)+CH$4-SSSModel!$C$3+1,0,1,$CB$2)),
     IF(SSSModel!$C$4="ECC",$EA122*$EB122*SUMPRODUCT(OFFSET($AC122,0,MAX(0,CH$4-$DZ122-$CA$4+1),1,MIN($DZ122,CH$4-$CA$4+1)),OFFSET(Escalation!$K$24,($Y122-1)*(Escalation!$I$22+1)+CH$4-SSSModel!$C$3+1,MAX(0,CH$4-$DZ122-$CA$4+1),1,MIN($DZ122,CH$4-$CA$4+1))),
     IF(SSSModel!$C$4="PV",AJ122*$EA122*(1+SSSModel!$C$2),
     IF(SSSModel!$C$4="FCR",$EC122*SUM(OFFSET($AC122,0,MAX(CH$4-$AC$4-$DZ122+1,0),1,MIN($DZ122,CH$4-$AC$4+1))),0)))),
SUM($AC122:$BZ122)*
     IF(SSSModel!$C$4="RR",OFFSET(Profiles!$K$2,$Z122,MAX(Profiles!$C$2,AJ$4-$W122)),
     IF(SSSModel!$C$4="ECC",$EA122*$EB122*IF(MAX(Escalation!$C$2,AJ$4-$W122)&gt;$DZ122-1,0,OFFSET(Escalation!$K$2,$Y122,MAX(Escalation!$C$2,AJ$4-$W122))),
     IF(SSSModel!$C$4="PV",IF(CH$4=$W122,$EA122*(1+SSSModel!$C$2),0),
     IF(SSSModel!$C$4="FCR",IF(AND(CH$4&gt;=$W122,OFFSET(Profiles!$K$2,$Z122,MAX(Profiles!$C$2,AJ$4-$W122))&gt;0),$EC122,0),0))))))</f>
        <v>0</v>
      </c>
      <c r="CI122" s="135">
        <f ca="1">IF(OR($Z122=0,SSSModel!$C$4="CF"),AK122,
IF(LEFT($V122,3)="ON_",
     IF(SSSModel!$C$4="RR",SUMPRODUCT(OFFSET($AC122,0,0,1,$CB$2),OFFSET(Profiles!$K$28,($Z122-1)*(Profiles!$I$26+1)+CI$4-SSSModel!$C$3+1,0,1,$CB$2)),
     IF(SSSModel!$C$4="ECC",$EA122*$EB122*SUMPRODUCT(OFFSET($AC122,0,MAX(0,CI$4-$DZ122-$CA$4+1),1,MIN($DZ122,CI$4-$CA$4+1)),OFFSET(Escalation!$K$24,($Y122-1)*(Escalation!$I$22+1)+CI$4-SSSModel!$C$3+1,MAX(0,CI$4-$DZ122-$CA$4+1),1,MIN($DZ122,CI$4-$CA$4+1))),
     IF(SSSModel!$C$4="PV",AK122*$EA122*(1+SSSModel!$C$2),
     IF(SSSModel!$C$4="FCR",$EC122*SUM(OFFSET($AC122,0,MAX(CI$4-$AC$4-$DZ122+1,0),1,MIN($DZ122,CI$4-$AC$4+1))),0)))),
SUM($AC122:$BZ122)*
     IF(SSSModel!$C$4="RR",OFFSET(Profiles!$K$2,$Z122,MAX(Profiles!$C$2,AK$4-$W122)),
     IF(SSSModel!$C$4="ECC",$EA122*$EB122*IF(MAX(Escalation!$C$2,AK$4-$W122)&gt;$DZ122-1,0,OFFSET(Escalation!$K$2,$Y122,MAX(Escalation!$C$2,AK$4-$W122))),
     IF(SSSModel!$C$4="PV",IF(CI$4=$W122,$EA122*(1+SSSModel!$C$2),0),
     IF(SSSModel!$C$4="FCR",IF(AND(CI$4&gt;=$W122,OFFSET(Profiles!$K$2,$Z122,MAX(Profiles!$C$2,AK$4-$W122))&gt;0),$EC122,0),0))))))</f>
        <v>0</v>
      </c>
      <c r="CJ122" s="135">
        <f ca="1">IF(OR($Z122=0,SSSModel!$C$4="CF"),AL122,
IF(LEFT($V122,3)="ON_",
     IF(SSSModel!$C$4="RR",SUMPRODUCT(OFFSET($AC122,0,0,1,$CB$2),OFFSET(Profiles!$K$28,($Z122-1)*(Profiles!$I$26+1)+CJ$4-SSSModel!$C$3+1,0,1,$CB$2)),
     IF(SSSModel!$C$4="ECC",$EA122*$EB122*SUMPRODUCT(OFFSET($AC122,0,MAX(0,CJ$4-$DZ122-$CA$4+1),1,MIN($DZ122,CJ$4-$CA$4+1)),OFFSET(Escalation!$K$24,($Y122-1)*(Escalation!$I$22+1)+CJ$4-SSSModel!$C$3+1,MAX(0,CJ$4-$DZ122-$CA$4+1),1,MIN($DZ122,CJ$4-$CA$4+1))),
     IF(SSSModel!$C$4="PV",AL122*$EA122*(1+SSSModel!$C$2),
     IF(SSSModel!$C$4="FCR",$EC122*SUM(OFFSET($AC122,0,MAX(CJ$4-$AC$4-$DZ122+1,0),1,MIN($DZ122,CJ$4-$AC$4+1))),0)))),
SUM($AC122:$BZ122)*
     IF(SSSModel!$C$4="RR",OFFSET(Profiles!$K$2,$Z122,MAX(Profiles!$C$2,AL$4-$W122)),
     IF(SSSModel!$C$4="ECC",$EA122*$EB122*IF(MAX(Escalation!$C$2,AL$4-$W122)&gt;$DZ122-1,0,OFFSET(Escalation!$K$2,$Y122,MAX(Escalation!$C$2,AL$4-$W122))),
     IF(SSSModel!$C$4="PV",IF(CJ$4=$W122,$EA122*(1+SSSModel!$C$2),0),
     IF(SSSModel!$C$4="FCR",IF(AND(CJ$4&gt;=$W122,OFFSET(Profiles!$K$2,$Z122,MAX(Profiles!$C$2,AL$4-$W122))&gt;0),$EC122,0),0))))))</f>
        <v>0</v>
      </c>
      <c r="CK122" s="135">
        <f ca="1">IF(OR($Z122=0,SSSModel!$C$4="CF"),AM122,
IF(LEFT($V122,3)="ON_",
     IF(SSSModel!$C$4="RR",SUMPRODUCT(OFFSET($AC122,0,0,1,$CB$2),OFFSET(Profiles!$K$28,($Z122-1)*(Profiles!$I$26+1)+CK$4-SSSModel!$C$3+1,0,1,$CB$2)),
     IF(SSSModel!$C$4="ECC",$EA122*$EB122*SUMPRODUCT(OFFSET($AC122,0,MAX(0,CK$4-$DZ122-$CA$4+1),1,MIN($DZ122,CK$4-$CA$4+1)),OFFSET(Escalation!$K$24,($Y122-1)*(Escalation!$I$22+1)+CK$4-SSSModel!$C$3+1,MAX(0,CK$4-$DZ122-$CA$4+1),1,MIN($DZ122,CK$4-$CA$4+1))),
     IF(SSSModel!$C$4="PV",AM122*$EA122*(1+SSSModel!$C$2),
     IF(SSSModel!$C$4="FCR",$EC122*SUM(OFFSET($AC122,0,MAX(CK$4-$AC$4-$DZ122+1,0),1,MIN($DZ122,CK$4-$AC$4+1))),0)))),
SUM($AC122:$BZ122)*
     IF(SSSModel!$C$4="RR",OFFSET(Profiles!$K$2,$Z122,MAX(Profiles!$C$2,AM$4-$W122)),
     IF(SSSModel!$C$4="ECC",$EA122*$EB122*IF(MAX(Escalation!$C$2,AM$4-$W122)&gt;$DZ122-1,0,OFFSET(Escalation!$K$2,$Y122,MAX(Escalation!$C$2,AM$4-$W122))),
     IF(SSSModel!$C$4="PV",IF(CK$4=$W122,$EA122*(1+SSSModel!$C$2),0),
     IF(SSSModel!$C$4="FCR",IF(AND(CK$4&gt;=$W122,OFFSET(Profiles!$K$2,$Z122,MAX(Profiles!$C$2,AM$4-$W122))&gt;0),$EC122,0),0))))))</f>
        <v>0</v>
      </c>
      <c r="CL122" s="135">
        <f ca="1">IF(OR($Z122=0,SSSModel!$C$4="CF"),AN122,
IF(LEFT($V122,3)="ON_",
     IF(SSSModel!$C$4="RR",SUMPRODUCT(OFFSET($AC122,0,0,1,$CB$2),OFFSET(Profiles!$K$28,($Z122-1)*(Profiles!$I$26+1)+CL$4-SSSModel!$C$3+1,0,1,$CB$2)),
     IF(SSSModel!$C$4="ECC",$EA122*$EB122*SUMPRODUCT(OFFSET($AC122,0,MAX(0,CL$4-$DZ122-$CA$4+1),1,MIN($DZ122,CL$4-$CA$4+1)),OFFSET(Escalation!$K$24,($Y122-1)*(Escalation!$I$22+1)+CL$4-SSSModel!$C$3+1,MAX(0,CL$4-$DZ122-$CA$4+1),1,MIN($DZ122,CL$4-$CA$4+1))),
     IF(SSSModel!$C$4="PV",AN122*$EA122*(1+SSSModel!$C$2),
     IF(SSSModel!$C$4="FCR",$EC122*SUM(OFFSET($AC122,0,MAX(CL$4-$AC$4-$DZ122+1,0),1,MIN($DZ122,CL$4-$AC$4+1))),0)))),
SUM($AC122:$BZ122)*
     IF(SSSModel!$C$4="RR",OFFSET(Profiles!$K$2,$Z122,MAX(Profiles!$C$2,AN$4-$W122)),
     IF(SSSModel!$C$4="ECC",$EA122*$EB122*IF(MAX(Escalation!$C$2,AN$4-$W122)&gt;$DZ122-1,0,OFFSET(Escalation!$K$2,$Y122,MAX(Escalation!$C$2,AN$4-$W122))),
     IF(SSSModel!$C$4="PV",IF(CL$4=$W122,$EA122*(1+SSSModel!$C$2),0),
     IF(SSSModel!$C$4="FCR",IF(AND(CL$4&gt;=$W122,OFFSET(Profiles!$K$2,$Z122,MAX(Profiles!$C$2,AN$4-$W122))&gt;0),$EC122,0),0))))))</f>
        <v>0</v>
      </c>
      <c r="CM122" s="135">
        <f ca="1">IF(OR($Z122=0,SSSModel!$C$4="CF"),AO122,
IF(LEFT($V122,3)="ON_",
     IF(SSSModel!$C$4="RR",SUMPRODUCT(OFFSET($AC122,0,0,1,$CB$2),OFFSET(Profiles!$K$28,($Z122-1)*(Profiles!$I$26+1)+CM$4-SSSModel!$C$3+1,0,1,$CB$2)),
     IF(SSSModel!$C$4="ECC",$EA122*$EB122*SUMPRODUCT(OFFSET($AC122,0,MAX(0,CM$4-$DZ122-$CA$4+1),1,MIN($DZ122,CM$4-$CA$4+1)),OFFSET(Escalation!$K$24,($Y122-1)*(Escalation!$I$22+1)+CM$4-SSSModel!$C$3+1,MAX(0,CM$4-$DZ122-$CA$4+1),1,MIN($DZ122,CM$4-$CA$4+1))),
     IF(SSSModel!$C$4="PV",AO122*$EA122*(1+SSSModel!$C$2),
     IF(SSSModel!$C$4="FCR",$EC122*SUM(OFFSET($AC122,0,MAX(CM$4-$AC$4-$DZ122+1,0),1,MIN($DZ122,CM$4-$AC$4+1))),0)))),
SUM($AC122:$BZ122)*
     IF(SSSModel!$C$4="RR",OFFSET(Profiles!$K$2,$Z122,MAX(Profiles!$C$2,AO$4-$W122)),
     IF(SSSModel!$C$4="ECC",$EA122*$EB122*IF(MAX(Escalation!$C$2,AO$4-$W122)&gt;$DZ122-1,0,OFFSET(Escalation!$K$2,$Y122,MAX(Escalation!$C$2,AO$4-$W122))),
     IF(SSSModel!$C$4="PV",IF(CM$4=$W122,$EA122*(1+SSSModel!$C$2),0),
     IF(SSSModel!$C$4="FCR",IF(AND(CM$4&gt;=$W122,OFFSET(Profiles!$K$2,$Z122,MAX(Profiles!$C$2,AO$4-$W122))&gt;0),$EC122,0),0))))))</f>
        <v>0</v>
      </c>
      <c r="CN122" s="135">
        <f ca="1">IF(OR($Z122=0,SSSModel!$C$4="CF"),AP122,
IF(LEFT($V122,3)="ON_",
     IF(SSSModel!$C$4="RR",SUMPRODUCT(OFFSET($AC122,0,0,1,$CB$2),OFFSET(Profiles!$K$28,($Z122-1)*(Profiles!$I$26+1)+CN$4-SSSModel!$C$3+1,0,1,$CB$2)),
     IF(SSSModel!$C$4="ECC",$EA122*$EB122*SUMPRODUCT(OFFSET($AC122,0,MAX(0,CN$4-$DZ122-$CA$4+1),1,MIN($DZ122,CN$4-$CA$4+1)),OFFSET(Escalation!$K$24,($Y122-1)*(Escalation!$I$22+1)+CN$4-SSSModel!$C$3+1,MAX(0,CN$4-$DZ122-$CA$4+1),1,MIN($DZ122,CN$4-$CA$4+1))),
     IF(SSSModel!$C$4="PV",AP122*$EA122*(1+SSSModel!$C$2),
     IF(SSSModel!$C$4="FCR",$EC122*SUM(OFFSET($AC122,0,MAX(CN$4-$AC$4-$DZ122+1,0),1,MIN($DZ122,CN$4-$AC$4+1))),0)))),
SUM($AC122:$BZ122)*
     IF(SSSModel!$C$4="RR",OFFSET(Profiles!$K$2,$Z122,MAX(Profiles!$C$2,AP$4-$W122)),
     IF(SSSModel!$C$4="ECC",$EA122*$EB122*IF(MAX(Escalation!$C$2,AP$4-$W122)&gt;$DZ122-1,0,OFFSET(Escalation!$K$2,$Y122,MAX(Escalation!$C$2,AP$4-$W122))),
     IF(SSSModel!$C$4="PV",IF(CN$4=$W122,$EA122*(1+SSSModel!$C$2),0),
     IF(SSSModel!$C$4="FCR",IF(AND(CN$4&gt;=$W122,OFFSET(Profiles!$K$2,$Z122,MAX(Profiles!$C$2,AP$4-$W122))&gt;0),$EC122,0),0))))))</f>
        <v>0</v>
      </c>
      <c r="CO122" s="135">
        <f ca="1">IF(OR($Z122=0,SSSModel!$C$4="CF"),AQ122,
IF(LEFT($V122,3)="ON_",
     IF(SSSModel!$C$4="RR",SUMPRODUCT(OFFSET($AC122,0,0,1,$CB$2),OFFSET(Profiles!$K$28,($Z122-1)*(Profiles!$I$26+1)+CO$4-SSSModel!$C$3+1,0,1,$CB$2)),
     IF(SSSModel!$C$4="ECC",$EA122*$EB122*SUMPRODUCT(OFFSET($AC122,0,MAX(0,CO$4-$DZ122-$CA$4+1),1,MIN($DZ122,CO$4-$CA$4+1)),OFFSET(Escalation!$K$24,($Y122-1)*(Escalation!$I$22+1)+CO$4-SSSModel!$C$3+1,MAX(0,CO$4-$DZ122-$CA$4+1),1,MIN($DZ122,CO$4-$CA$4+1))),
     IF(SSSModel!$C$4="PV",AQ122*$EA122*(1+SSSModel!$C$2),
     IF(SSSModel!$C$4="FCR",$EC122*SUM(OFFSET($AC122,0,MAX(CO$4-$AC$4-$DZ122+1,0),1,MIN($DZ122,CO$4-$AC$4+1))),0)))),
SUM($AC122:$BZ122)*
     IF(SSSModel!$C$4="RR",OFFSET(Profiles!$K$2,$Z122,MAX(Profiles!$C$2,AQ$4-$W122)),
     IF(SSSModel!$C$4="ECC",$EA122*$EB122*IF(MAX(Escalation!$C$2,AQ$4-$W122)&gt;$DZ122-1,0,OFFSET(Escalation!$K$2,$Y122,MAX(Escalation!$C$2,AQ$4-$W122))),
     IF(SSSModel!$C$4="PV",IF(CO$4=$W122,$EA122*(1+SSSModel!$C$2),0),
     IF(SSSModel!$C$4="FCR",IF(AND(CO$4&gt;=$W122,OFFSET(Profiles!$K$2,$Z122,MAX(Profiles!$C$2,AQ$4-$W122))&gt;0),$EC122,0),0))))))</f>
        <v>0</v>
      </c>
      <c r="CP122" s="135">
        <f ca="1">IF(OR($Z122=0,SSSModel!$C$4="CF"),AR122,
IF(LEFT($V122,3)="ON_",
     IF(SSSModel!$C$4="RR",SUMPRODUCT(OFFSET($AC122,0,0,1,$CB$2),OFFSET(Profiles!$K$28,($Z122-1)*(Profiles!$I$26+1)+CP$4-SSSModel!$C$3+1,0,1,$CB$2)),
     IF(SSSModel!$C$4="ECC",$EA122*$EB122*SUMPRODUCT(OFFSET($AC122,0,MAX(0,CP$4-$DZ122-$CA$4+1),1,MIN($DZ122,CP$4-$CA$4+1)),OFFSET(Escalation!$K$24,($Y122-1)*(Escalation!$I$22+1)+CP$4-SSSModel!$C$3+1,MAX(0,CP$4-$DZ122-$CA$4+1),1,MIN($DZ122,CP$4-$CA$4+1))),
     IF(SSSModel!$C$4="PV",AR122*$EA122*(1+SSSModel!$C$2),
     IF(SSSModel!$C$4="FCR",$EC122*SUM(OFFSET($AC122,0,MAX(CP$4-$AC$4-$DZ122+1,0),1,MIN($DZ122,CP$4-$AC$4+1))),0)))),
SUM($AC122:$BZ122)*
     IF(SSSModel!$C$4="RR",OFFSET(Profiles!$K$2,$Z122,MAX(Profiles!$C$2,AR$4-$W122)),
     IF(SSSModel!$C$4="ECC",$EA122*$EB122*IF(MAX(Escalation!$C$2,AR$4-$W122)&gt;$DZ122-1,0,OFFSET(Escalation!$K$2,$Y122,MAX(Escalation!$C$2,AR$4-$W122))),
     IF(SSSModel!$C$4="PV",IF(CP$4=$W122,$EA122*(1+SSSModel!$C$2),0),
     IF(SSSModel!$C$4="FCR",IF(AND(CP$4&gt;=$W122,OFFSET(Profiles!$K$2,$Z122,MAX(Profiles!$C$2,AR$4-$W122))&gt;0),$EC122,0),0))))))</f>
        <v>0</v>
      </c>
      <c r="CQ122" s="135">
        <f ca="1">IF(OR($Z122=0,SSSModel!$C$4="CF"),AS122,
IF(LEFT($V122,3)="ON_",
     IF(SSSModel!$C$4="RR",SUMPRODUCT(OFFSET($AC122,0,0,1,$CB$2),OFFSET(Profiles!$K$28,($Z122-1)*(Profiles!$I$26+1)+CQ$4-SSSModel!$C$3+1,0,1,$CB$2)),
     IF(SSSModel!$C$4="ECC",$EA122*$EB122*SUMPRODUCT(OFFSET($AC122,0,MAX(0,CQ$4-$DZ122-$CA$4+1),1,MIN($DZ122,CQ$4-$CA$4+1)),OFFSET(Escalation!$K$24,($Y122-1)*(Escalation!$I$22+1)+CQ$4-SSSModel!$C$3+1,MAX(0,CQ$4-$DZ122-$CA$4+1),1,MIN($DZ122,CQ$4-$CA$4+1))),
     IF(SSSModel!$C$4="PV",AS122*$EA122*(1+SSSModel!$C$2),
     IF(SSSModel!$C$4="FCR",$EC122*SUM(OFFSET($AC122,0,MAX(CQ$4-$AC$4-$DZ122+1,0),1,MIN($DZ122,CQ$4-$AC$4+1))),0)))),
SUM($AC122:$BZ122)*
     IF(SSSModel!$C$4="RR",OFFSET(Profiles!$K$2,$Z122,MAX(Profiles!$C$2,AS$4-$W122)),
     IF(SSSModel!$C$4="ECC",$EA122*$EB122*IF(MAX(Escalation!$C$2,AS$4-$W122)&gt;$DZ122-1,0,OFFSET(Escalation!$K$2,$Y122,MAX(Escalation!$C$2,AS$4-$W122))),
     IF(SSSModel!$C$4="PV",IF(CQ$4=$W122,$EA122*(1+SSSModel!$C$2),0),
     IF(SSSModel!$C$4="FCR",IF(AND(CQ$4&gt;=$W122,OFFSET(Profiles!$K$2,$Z122,MAX(Profiles!$C$2,AS$4-$W122))&gt;0),$EC122,0),0))))))</f>
        <v>0</v>
      </c>
      <c r="CR122" s="135">
        <f ca="1">IF(OR($Z122=0,SSSModel!$C$4="CF"),AT122,
IF(LEFT($V122,3)="ON_",
     IF(SSSModel!$C$4="RR",SUMPRODUCT(OFFSET($AC122,0,0,1,$CB$2),OFFSET(Profiles!$K$28,($Z122-1)*(Profiles!$I$26+1)+CR$4-SSSModel!$C$3+1,0,1,$CB$2)),
     IF(SSSModel!$C$4="ECC",$EA122*$EB122*SUMPRODUCT(OFFSET($AC122,0,MAX(0,CR$4-$DZ122-$CA$4+1),1,MIN($DZ122,CR$4-$CA$4+1)),OFFSET(Escalation!$K$24,($Y122-1)*(Escalation!$I$22+1)+CR$4-SSSModel!$C$3+1,MAX(0,CR$4-$DZ122-$CA$4+1),1,MIN($DZ122,CR$4-$CA$4+1))),
     IF(SSSModel!$C$4="PV",AT122*$EA122*(1+SSSModel!$C$2),
     IF(SSSModel!$C$4="FCR",$EC122*SUM(OFFSET($AC122,0,MAX(CR$4-$AC$4-$DZ122+1,0),1,MIN($DZ122,CR$4-$AC$4+1))),0)))),
SUM($AC122:$BZ122)*
     IF(SSSModel!$C$4="RR",OFFSET(Profiles!$K$2,$Z122,MAX(Profiles!$C$2,AT$4-$W122)),
     IF(SSSModel!$C$4="ECC",$EA122*$EB122*IF(MAX(Escalation!$C$2,AT$4-$W122)&gt;$DZ122-1,0,OFFSET(Escalation!$K$2,$Y122,MAX(Escalation!$C$2,AT$4-$W122))),
     IF(SSSModel!$C$4="PV",IF(CR$4=$W122,$EA122*(1+SSSModel!$C$2),0),
     IF(SSSModel!$C$4="FCR",IF(AND(CR$4&gt;=$W122,OFFSET(Profiles!$K$2,$Z122,MAX(Profiles!$C$2,AT$4-$W122))&gt;0),$EC122,0),0))))))</f>
        <v>0</v>
      </c>
      <c r="CS122" s="135">
        <f ca="1">IF(OR($Z122=0,SSSModel!$C$4="CF"),AU122,
IF(LEFT($V122,3)="ON_",
     IF(SSSModel!$C$4="RR",SUMPRODUCT(OFFSET($AC122,0,0,1,$CB$2),OFFSET(Profiles!$K$28,($Z122-1)*(Profiles!$I$26+1)+CS$4-SSSModel!$C$3+1,0,1,$CB$2)),
     IF(SSSModel!$C$4="ECC",$EA122*$EB122*SUMPRODUCT(OFFSET($AC122,0,MAX(0,CS$4-$DZ122-$CA$4+1),1,MIN($DZ122,CS$4-$CA$4+1)),OFFSET(Escalation!$K$24,($Y122-1)*(Escalation!$I$22+1)+CS$4-SSSModel!$C$3+1,MAX(0,CS$4-$DZ122-$CA$4+1),1,MIN($DZ122,CS$4-$CA$4+1))),
     IF(SSSModel!$C$4="PV",AU122*$EA122*(1+SSSModel!$C$2),
     IF(SSSModel!$C$4="FCR",$EC122*SUM(OFFSET($AC122,0,MAX(CS$4-$AC$4-$DZ122+1,0),1,MIN($DZ122,CS$4-$AC$4+1))),0)))),
SUM($AC122:$BZ122)*
     IF(SSSModel!$C$4="RR",OFFSET(Profiles!$K$2,$Z122,MAX(Profiles!$C$2,AU$4-$W122)),
     IF(SSSModel!$C$4="ECC",$EA122*$EB122*IF(MAX(Escalation!$C$2,AU$4-$W122)&gt;$DZ122-1,0,OFFSET(Escalation!$K$2,$Y122,MAX(Escalation!$C$2,AU$4-$W122))),
     IF(SSSModel!$C$4="PV",IF(CS$4=$W122,$EA122*(1+SSSModel!$C$2),0),
     IF(SSSModel!$C$4="FCR",IF(AND(CS$4&gt;=$W122,OFFSET(Profiles!$K$2,$Z122,MAX(Profiles!$C$2,AU$4-$W122))&gt;0),$EC122,0),0))))))</f>
        <v>0</v>
      </c>
      <c r="CT122" s="135">
        <f ca="1">IF(OR($Z122=0,SSSModel!$C$4="CF"),AV122,
IF(LEFT($V122,3)="ON_",
     IF(SSSModel!$C$4="RR",SUMPRODUCT(OFFSET($AC122,0,0,1,$CB$2),OFFSET(Profiles!$K$28,($Z122-1)*(Profiles!$I$26+1)+CT$4-SSSModel!$C$3+1,0,1,$CB$2)),
     IF(SSSModel!$C$4="ECC",$EA122*$EB122*SUMPRODUCT(OFFSET($AC122,0,MAX(0,CT$4-$DZ122-$CA$4+1),1,MIN($DZ122,CT$4-$CA$4+1)),OFFSET(Escalation!$K$24,($Y122-1)*(Escalation!$I$22+1)+CT$4-SSSModel!$C$3+1,MAX(0,CT$4-$DZ122-$CA$4+1),1,MIN($DZ122,CT$4-$CA$4+1))),
     IF(SSSModel!$C$4="PV",AV122*$EA122*(1+SSSModel!$C$2),
     IF(SSSModel!$C$4="FCR",$EC122*SUM(OFFSET($AC122,0,MAX(CT$4-$AC$4-$DZ122+1,0),1,MIN($DZ122,CT$4-$AC$4+1))),0)))),
SUM($AC122:$BZ122)*
     IF(SSSModel!$C$4="RR",OFFSET(Profiles!$K$2,$Z122,MAX(Profiles!$C$2,AV$4-$W122)),
     IF(SSSModel!$C$4="ECC",$EA122*$EB122*IF(MAX(Escalation!$C$2,AV$4-$W122)&gt;$DZ122-1,0,OFFSET(Escalation!$K$2,$Y122,MAX(Escalation!$C$2,AV$4-$W122))),
     IF(SSSModel!$C$4="PV",IF(CT$4=$W122,$EA122*(1+SSSModel!$C$2),0),
     IF(SSSModel!$C$4="FCR",IF(AND(CT$4&gt;=$W122,OFFSET(Profiles!$K$2,$Z122,MAX(Profiles!$C$2,AV$4-$W122))&gt;0),$EC122,0),0))))))</f>
        <v>0</v>
      </c>
      <c r="CU122" s="135">
        <f ca="1">IF(OR($Z122=0,SSSModel!$C$4="CF"),AW122,
IF(LEFT($V122,3)="ON_",
     IF(SSSModel!$C$4="RR",SUMPRODUCT(OFFSET($AC122,0,0,1,$CB$2),OFFSET(Profiles!$K$28,($Z122-1)*(Profiles!$I$26+1)+CU$4-SSSModel!$C$3+1,0,1,$CB$2)),
     IF(SSSModel!$C$4="ECC",$EA122*$EB122*SUMPRODUCT(OFFSET($AC122,0,MAX(0,CU$4-$DZ122-$CA$4+1),1,MIN($DZ122,CU$4-$CA$4+1)),OFFSET(Escalation!$K$24,($Y122-1)*(Escalation!$I$22+1)+CU$4-SSSModel!$C$3+1,MAX(0,CU$4-$DZ122-$CA$4+1),1,MIN($DZ122,CU$4-$CA$4+1))),
     IF(SSSModel!$C$4="PV",AW122*$EA122*(1+SSSModel!$C$2),
     IF(SSSModel!$C$4="FCR",$EC122*SUM(OFFSET($AC122,0,MAX(CU$4-$AC$4-$DZ122+1,0),1,MIN($DZ122,CU$4-$AC$4+1))),0)))),
SUM($AC122:$BZ122)*
     IF(SSSModel!$C$4="RR",OFFSET(Profiles!$K$2,$Z122,MAX(Profiles!$C$2,AW$4-$W122)),
     IF(SSSModel!$C$4="ECC",$EA122*$EB122*IF(MAX(Escalation!$C$2,AW$4-$W122)&gt;$DZ122-1,0,OFFSET(Escalation!$K$2,$Y122,MAX(Escalation!$C$2,AW$4-$W122))),
     IF(SSSModel!$C$4="PV",IF(CU$4=$W122,$EA122*(1+SSSModel!$C$2),0),
     IF(SSSModel!$C$4="FCR",IF(AND(CU$4&gt;=$W122,OFFSET(Profiles!$K$2,$Z122,MAX(Profiles!$C$2,AW$4-$W122))&gt;0),$EC122,0),0))))))</f>
        <v>0</v>
      </c>
      <c r="CV122" s="135">
        <f ca="1">IF(OR($Z122=0,SSSModel!$C$4="CF"),AX122,
IF(LEFT($V122,3)="ON_",
     IF(SSSModel!$C$4="RR",SUMPRODUCT(OFFSET($AC122,0,0,1,$CB$2),OFFSET(Profiles!$K$28,($Z122-1)*(Profiles!$I$26+1)+CV$4-SSSModel!$C$3+1,0,1,$CB$2)),
     IF(SSSModel!$C$4="ECC",$EA122*$EB122*SUMPRODUCT(OFFSET($AC122,0,MAX(0,CV$4-$DZ122-$CA$4+1),1,MIN($DZ122,CV$4-$CA$4+1)),OFFSET(Escalation!$K$24,($Y122-1)*(Escalation!$I$22+1)+CV$4-SSSModel!$C$3+1,MAX(0,CV$4-$DZ122-$CA$4+1),1,MIN($DZ122,CV$4-$CA$4+1))),
     IF(SSSModel!$C$4="PV",AX122*$EA122*(1+SSSModel!$C$2),
     IF(SSSModel!$C$4="FCR",$EC122*SUM(OFFSET($AC122,0,MAX(CV$4-$AC$4-$DZ122+1,0),1,MIN($DZ122,CV$4-$AC$4+1))),0)))),
SUM($AC122:$BZ122)*
     IF(SSSModel!$C$4="RR",OFFSET(Profiles!$K$2,$Z122,MAX(Profiles!$C$2,AX$4-$W122)),
     IF(SSSModel!$C$4="ECC",$EA122*$EB122*IF(MAX(Escalation!$C$2,AX$4-$W122)&gt;$DZ122-1,0,OFFSET(Escalation!$K$2,$Y122,MAX(Escalation!$C$2,AX$4-$W122))),
     IF(SSSModel!$C$4="PV",IF(CV$4=$W122,$EA122*(1+SSSModel!$C$2),0),
     IF(SSSModel!$C$4="FCR",IF(AND(CV$4&gt;=$W122,OFFSET(Profiles!$K$2,$Z122,MAX(Profiles!$C$2,AX$4-$W122))&gt;0),$EC122,0),0))))))</f>
        <v>0</v>
      </c>
      <c r="CW122" s="135">
        <f ca="1">IF(OR($Z122=0,SSSModel!$C$4="CF"),AY122,
IF(LEFT($V122,3)="ON_",
     IF(SSSModel!$C$4="RR",SUMPRODUCT(OFFSET($AC122,0,0,1,$CB$2),OFFSET(Profiles!$K$28,($Z122-1)*(Profiles!$I$26+1)+CW$4-SSSModel!$C$3+1,0,1,$CB$2)),
     IF(SSSModel!$C$4="ECC",$EA122*$EB122*SUMPRODUCT(OFFSET($AC122,0,MAX(0,CW$4-$DZ122-$CA$4+1),1,MIN($DZ122,CW$4-$CA$4+1)),OFFSET(Escalation!$K$24,($Y122-1)*(Escalation!$I$22+1)+CW$4-SSSModel!$C$3+1,MAX(0,CW$4-$DZ122-$CA$4+1),1,MIN($DZ122,CW$4-$CA$4+1))),
     IF(SSSModel!$C$4="PV",AY122*$EA122*(1+SSSModel!$C$2),
     IF(SSSModel!$C$4="FCR",$EC122*SUM(OFFSET($AC122,0,MAX(CW$4-$AC$4-$DZ122+1,0),1,MIN($DZ122,CW$4-$AC$4+1))),0)))),
SUM($AC122:$BZ122)*
     IF(SSSModel!$C$4="RR",OFFSET(Profiles!$K$2,$Z122,MAX(Profiles!$C$2,AY$4-$W122)),
     IF(SSSModel!$C$4="ECC",$EA122*$EB122*IF(MAX(Escalation!$C$2,AY$4-$W122)&gt;$DZ122-1,0,OFFSET(Escalation!$K$2,$Y122,MAX(Escalation!$C$2,AY$4-$W122))),
     IF(SSSModel!$C$4="PV",IF(CW$4=$W122,$EA122*(1+SSSModel!$C$2),0),
     IF(SSSModel!$C$4="FCR",IF(AND(CW$4&gt;=$W122,OFFSET(Profiles!$K$2,$Z122,MAX(Profiles!$C$2,AY$4-$W122))&gt;0),$EC122,0),0))))))</f>
        <v>0</v>
      </c>
      <c r="CX122" s="135">
        <f ca="1">IF(OR($Z122=0,SSSModel!$C$4="CF"),AZ122,
IF(LEFT($V122,3)="ON_",
     IF(SSSModel!$C$4="RR",SUMPRODUCT(OFFSET($AC122,0,0,1,$CB$2),OFFSET(Profiles!$K$28,($Z122-1)*(Profiles!$I$26+1)+CX$4-SSSModel!$C$3+1,0,1,$CB$2)),
     IF(SSSModel!$C$4="ECC",$EA122*$EB122*SUMPRODUCT(OFFSET($AC122,0,MAX(0,CX$4-$DZ122-$CA$4+1),1,MIN($DZ122,CX$4-$CA$4+1)),OFFSET(Escalation!$K$24,($Y122-1)*(Escalation!$I$22+1)+CX$4-SSSModel!$C$3+1,MAX(0,CX$4-$DZ122-$CA$4+1),1,MIN($DZ122,CX$4-$CA$4+1))),
     IF(SSSModel!$C$4="PV",AZ122*$EA122*(1+SSSModel!$C$2),
     IF(SSSModel!$C$4="FCR",$EC122*SUM(OFFSET($AC122,0,MAX(CX$4-$AC$4-$DZ122+1,0),1,MIN($DZ122,CX$4-$AC$4+1))),0)))),
SUM($AC122:$BZ122)*
     IF(SSSModel!$C$4="RR",OFFSET(Profiles!$K$2,$Z122,MAX(Profiles!$C$2,AZ$4-$W122)),
     IF(SSSModel!$C$4="ECC",$EA122*$EB122*IF(MAX(Escalation!$C$2,AZ$4-$W122)&gt;$DZ122-1,0,OFFSET(Escalation!$K$2,$Y122,MAX(Escalation!$C$2,AZ$4-$W122))),
     IF(SSSModel!$C$4="PV",IF(CX$4=$W122,$EA122*(1+SSSModel!$C$2),0),
     IF(SSSModel!$C$4="FCR",IF(AND(CX$4&gt;=$W122,OFFSET(Profiles!$K$2,$Z122,MAX(Profiles!$C$2,AZ$4-$W122))&gt;0),$EC122,0),0))))))</f>
        <v>0</v>
      </c>
      <c r="CY122" s="135">
        <f ca="1">IF(OR($Z122=0,SSSModel!$C$4="CF"),BA122,
IF(LEFT($V122,3)="ON_",
     IF(SSSModel!$C$4="RR",SUMPRODUCT(OFFSET($AC122,0,0,1,$CB$2),OFFSET(Profiles!$K$28,($Z122-1)*(Profiles!$I$26+1)+CY$4-SSSModel!$C$3+1,0,1,$CB$2)),
     IF(SSSModel!$C$4="ECC",$EA122*$EB122*SUMPRODUCT(OFFSET($AC122,0,MAX(0,CY$4-$DZ122-$CA$4+1),1,MIN($DZ122,CY$4-$CA$4+1)),OFFSET(Escalation!$K$24,($Y122-1)*(Escalation!$I$22+1)+CY$4-SSSModel!$C$3+1,MAX(0,CY$4-$DZ122-$CA$4+1),1,MIN($DZ122,CY$4-$CA$4+1))),
     IF(SSSModel!$C$4="PV",BA122*$EA122*(1+SSSModel!$C$2),
     IF(SSSModel!$C$4="FCR",$EC122*SUM(OFFSET($AC122,0,MAX(CY$4-$AC$4-$DZ122+1,0),1,MIN($DZ122,CY$4-$AC$4+1))),0)))),
SUM($AC122:$BZ122)*
     IF(SSSModel!$C$4="RR",OFFSET(Profiles!$K$2,$Z122,MAX(Profiles!$C$2,BA$4-$W122)),
     IF(SSSModel!$C$4="ECC",$EA122*$EB122*IF(MAX(Escalation!$C$2,BA$4-$W122)&gt;$DZ122-1,0,OFFSET(Escalation!$K$2,$Y122,MAX(Escalation!$C$2,BA$4-$W122))),
     IF(SSSModel!$C$4="PV",IF(CY$4=$W122,$EA122*(1+SSSModel!$C$2),0),
     IF(SSSModel!$C$4="FCR",IF(AND(CY$4&gt;=$W122,OFFSET(Profiles!$K$2,$Z122,MAX(Profiles!$C$2,BA$4-$W122))&gt;0),$EC122,0),0))))))</f>
        <v>0</v>
      </c>
      <c r="CZ122" s="135">
        <f ca="1">IF(OR($Z122=0,SSSModel!$C$4="CF"),BB122,
IF(LEFT($V122,3)="ON_",
     IF(SSSModel!$C$4="RR",SUMPRODUCT(OFFSET($AC122,0,0,1,$CB$2),OFFSET(Profiles!$K$28,($Z122-1)*(Profiles!$I$26+1)+CZ$4-SSSModel!$C$3+1,0,1,$CB$2)),
     IF(SSSModel!$C$4="ECC",$EA122*$EB122*SUMPRODUCT(OFFSET($AC122,0,MAX(0,CZ$4-$DZ122-$CA$4+1),1,MIN($DZ122,CZ$4-$CA$4+1)),OFFSET(Escalation!$K$24,($Y122-1)*(Escalation!$I$22+1)+CZ$4-SSSModel!$C$3+1,MAX(0,CZ$4-$DZ122-$CA$4+1),1,MIN($DZ122,CZ$4-$CA$4+1))),
     IF(SSSModel!$C$4="PV",BB122*$EA122*(1+SSSModel!$C$2),
     IF(SSSModel!$C$4="FCR",$EC122*SUM(OFFSET($AC122,0,MAX(CZ$4-$AC$4-$DZ122+1,0),1,MIN($DZ122,CZ$4-$AC$4+1))),0)))),
SUM($AC122:$BZ122)*
     IF(SSSModel!$C$4="RR",OFFSET(Profiles!$K$2,$Z122,MAX(Profiles!$C$2,BB$4-$W122)),
     IF(SSSModel!$C$4="ECC",$EA122*$EB122*IF(MAX(Escalation!$C$2,BB$4-$W122)&gt;$DZ122-1,0,OFFSET(Escalation!$K$2,$Y122,MAX(Escalation!$C$2,BB$4-$W122))),
     IF(SSSModel!$C$4="PV",IF(CZ$4=$W122,$EA122*(1+SSSModel!$C$2),0),
     IF(SSSModel!$C$4="FCR",IF(AND(CZ$4&gt;=$W122,OFFSET(Profiles!$K$2,$Z122,MAX(Profiles!$C$2,BB$4-$W122))&gt;0),$EC122,0),0))))))</f>
        <v>0</v>
      </c>
      <c r="DA122" s="135">
        <f ca="1">IF(OR($Z122=0,SSSModel!$C$4="CF"),BC122,
IF(LEFT($V122,3)="ON_",
     IF(SSSModel!$C$4="RR",SUMPRODUCT(OFFSET($AC122,0,0,1,$CB$2),OFFSET(Profiles!$K$28,($Z122-1)*(Profiles!$I$26+1)+DA$4-SSSModel!$C$3+1,0,1,$CB$2)),
     IF(SSSModel!$C$4="ECC",$EA122*$EB122*SUMPRODUCT(OFFSET($AC122,0,MAX(0,DA$4-$DZ122-$CA$4+1),1,MIN($DZ122,DA$4-$CA$4+1)),OFFSET(Escalation!$K$24,($Y122-1)*(Escalation!$I$22+1)+DA$4-SSSModel!$C$3+1,MAX(0,DA$4-$DZ122-$CA$4+1),1,MIN($DZ122,DA$4-$CA$4+1))),
     IF(SSSModel!$C$4="PV",BC122*$EA122*(1+SSSModel!$C$2),
     IF(SSSModel!$C$4="FCR",$EC122*SUM(OFFSET($AC122,0,MAX(DA$4-$AC$4-$DZ122+1,0),1,MIN($DZ122,DA$4-$AC$4+1))),0)))),
SUM($AC122:$BZ122)*
     IF(SSSModel!$C$4="RR",OFFSET(Profiles!$K$2,$Z122,MAX(Profiles!$C$2,BC$4-$W122)),
     IF(SSSModel!$C$4="ECC",$EA122*$EB122*IF(MAX(Escalation!$C$2,BC$4-$W122)&gt;$DZ122-1,0,OFFSET(Escalation!$K$2,$Y122,MAX(Escalation!$C$2,BC$4-$W122))),
     IF(SSSModel!$C$4="PV",IF(DA$4=$W122,$EA122*(1+SSSModel!$C$2),0),
     IF(SSSModel!$C$4="FCR",IF(AND(DA$4&gt;=$W122,OFFSET(Profiles!$K$2,$Z122,MAX(Profiles!$C$2,BC$4-$W122))&gt;0),$EC122,0),0))))))</f>
        <v>0</v>
      </c>
      <c r="DB122" s="135">
        <f ca="1">IF(OR($Z122=0,SSSModel!$C$4="CF"),BD122,
IF(LEFT($V122,3)="ON_",
     IF(SSSModel!$C$4="RR",SUMPRODUCT(OFFSET($AC122,0,0,1,$CB$2),OFFSET(Profiles!$K$28,($Z122-1)*(Profiles!$I$26+1)+DB$4-SSSModel!$C$3+1,0,1,$CB$2)),
     IF(SSSModel!$C$4="ECC",$EA122*$EB122*SUMPRODUCT(OFFSET($AC122,0,MAX(0,DB$4-$DZ122-$CA$4+1),1,MIN($DZ122,DB$4-$CA$4+1)),OFFSET(Escalation!$K$24,($Y122-1)*(Escalation!$I$22+1)+DB$4-SSSModel!$C$3+1,MAX(0,DB$4-$DZ122-$CA$4+1),1,MIN($DZ122,DB$4-$CA$4+1))),
     IF(SSSModel!$C$4="PV",BD122*$EA122*(1+SSSModel!$C$2),
     IF(SSSModel!$C$4="FCR",$EC122*SUM(OFFSET($AC122,0,MAX(DB$4-$AC$4-$DZ122+1,0),1,MIN($DZ122,DB$4-$AC$4+1))),0)))),
SUM($AC122:$BZ122)*
     IF(SSSModel!$C$4="RR",OFFSET(Profiles!$K$2,$Z122,MAX(Profiles!$C$2,BD$4-$W122)),
     IF(SSSModel!$C$4="ECC",$EA122*$EB122*IF(MAX(Escalation!$C$2,BD$4-$W122)&gt;$DZ122-1,0,OFFSET(Escalation!$K$2,$Y122,MAX(Escalation!$C$2,BD$4-$W122))),
     IF(SSSModel!$C$4="PV",IF(DB$4=$W122,$EA122*(1+SSSModel!$C$2),0),
     IF(SSSModel!$C$4="FCR",IF(AND(DB$4&gt;=$W122,OFFSET(Profiles!$K$2,$Z122,MAX(Profiles!$C$2,BD$4-$W122))&gt;0),$EC122,0),0))))))</f>
        <v>0</v>
      </c>
      <c r="DC122" s="135">
        <f ca="1">IF(OR($Z122=0,SSSModel!$C$4="CF"),BE122,
IF(LEFT($V122,3)="ON_",
     IF(SSSModel!$C$4="RR",SUMPRODUCT(OFFSET($AC122,0,0,1,$CB$2),OFFSET(Profiles!$K$28,($Z122-1)*(Profiles!$I$26+1)+DC$4-SSSModel!$C$3+1,0,1,$CB$2)),
     IF(SSSModel!$C$4="ECC",$EA122*$EB122*SUMPRODUCT(OFFSET($AC122,0,MAX(0,DC$4-$DZ122-$CA$4+1),1,MIN($DZ122,DC$4-$CA$4+1)),OFFSET(Escalation!$K$24,($Y122-1)*(Escalation!$I$22+1)+DC$4-SSSModel!$C$3+1,MAX(0,DC$4-$DZ122-$CA$4+1),1,MIN($DZ122,DC$4-$CA$4+1))),
     IF(SSSModel!$C$4="PV",BE122*$EA122*(1+SSSModel!$C$2),
     IF(SSSModel!$C$4="FCR",$EC122*SUM(OFFSET($AC122,0,MAX(DC$4-$AC$4-$DZ122+1,0),1,MIN($DZ122,DC$4-$AC$4+1))),0)))),
SUM($AC122:$BZ122)*
     IF(SSSModel!$C$4="RR",OFFSET(Profiles!$K$2,$Z122,MAX(Profiles!$C$2,BE$4-$W122)),
     IF(SSSModel!$C$4="ECC",$EA122*$EB122*IF(MAX(Escalation!$C$2,BE$4-$W122)&gt;$DZ122-1,0,OFFSET(Escalation!$K$2,$Y122,MAX(Escalation!$C$2,BE$4-$W122))),
     IF(SSSModel!$C$4="PV",IF(DC$4=$W122,$EA122*(1+SSSModel!$C$2),0),
     IF(SSSModel!$C$4="FCR",IF(AND(DC$4&gt;=$W122,OFFSET(Profiles!$K$2,$Z122,MAX(Profiles!$C$2,BE$4-$W122))&gt;0),$EC122,0),0))))))</f>
        <v>0</v>
      </c>
      <c r="DD122" s="135">
        <f ca="1">IF(OR($Z122=0,SSSModel!$C$4="CF"),BF122,
IF(LEFT($V122,3)="ON_",
     IF(SSSModel!$C$4="RR",SUMPRODUCT(OFFSET($AC122,0,0,1,$CB$2),OFFSET(Profiles!$K$28,($Z122-1)*(Profiles!$I$26+1)+DD$4-SSSModel!$C$3+1,0,1,$CB$2)),
     IF(SSSModel!$C$4="ECC",$EA122*$EB122*SUMPRODUCT(OFFSET($AC122,0,MAX(0,DD$4-$DZ122-$CA$4+1),1,MIN($DZ122,DD$4-$CA$4+1)),OFFSET(Escalation!$K$24,($Y122-1)*(Escalation!$I$22+1)+DD$4-SSSModel!$C$3+1,MAX(0,DD$4-$DZ122-$CA$4+1),1,MIN($DZ122,DD$4-$CA$4+1))),
     IF(SSSModel!$C$4="PV",BF122*$EA122*(1+SSSModel!$C$2),
     IF(SSSModel!$C$4="FCR",$EC122*SUM(OFFSET($AC122,0,MAX(DD$4-$AC$4-$DZ122+1,0),1,MIN($DZ122,DD$4-$AC$4+1))),0)))),
SUM($AC122:$BZ122)*
     IF(SSSModel!$C$4="RR",OFFSET(Profiles!$K$2,$Z122,MAX(Profiles!$C$2,BF$4-$W122)),
     IF(SSSModel!$C$4="ECC",$EA122*$EB122*IF(MAX(Escalation!$C$2,BF$4-$W122)&gt;$DZ122-1,0,OFFSET(Escalation!$K$2,$Y122,MAX(Escalation!$C$2,BF$4-$W122))),
     IF(SSSModel!$C$4="PV",IF(DD$4=$W122,$EA122*(1+SSSModel!$C$2),0),
     IF(SSSModel!$C$4="FCR",IF(AND(DD$4&gt;=$W122,OFFSET(Profiles!$K$2,$Z122,MAX(Profiles!$C$2,BF$4-$W122))&gt;0),$EC122,0),0))))))</f>
        <v>0</v>
      </c>
      <c r="DE122" s="135">
        <f ca="1">IF(OR($Z122=0,SSSModel!$C$4="CF"),BG122,
IF(LEFT($V122,3)="ON_",
     IF(SSSModel!$C$4="RR",SUMPRODUCT(OFFSET($AC122,0,0,1,$CB$2),OFFSET(Profiles!$K$28,($Z122-1)*(Profiles!$I$26+1)+DE$4-SSSModel!$C$3+1,0,1,$CB$2)),
     IF(SSSModel!$C$4="ECC",$EA122*$EB122*SUMPRODUCT(OFFSET($AC122,0,MAX(0,DE$4-$DZ122-$CA$4+1),1,MIN($DZ122,DE$4-$CA$4+1)),OFFSET(Escalation!$K$24,($Y122-1)*(Escalation!$I$22+1)+DE$4-SSSModel!$C$3+1,MAX(0,DE$4-$DZ122-$CA$4+1),1,MIN($DZ122,DE$4-$CA$4+1))),
     IF(SSSModel!$C$4="PV",BG122*$EA122*(1+SSSModel!$C$2),
     IF(SSSModel!$C$4="FCR",$EC122*SUM(OFFSET($AC122,0,MAX(DE$4-$AC$4-$DZ122+1,0),1,MIN($DZ122,DE$4-$AC$4+1))),0)))),
SUM($AC122:$BZ122)*
     IF(SSSModel!$C$4="RR",OFFSET(Profiles!$K$2,$Z122,MAX(Profiles!$C$2,BG$4-$W122)),
     IF(SSSModel!$C$4="ECC",$EA122*$EB122*IF(MAX(Escalation!$C$2,BG$4-$W122)&gt;$DZ122-1,0,OFFSET(Escalation!$K$2,$Y122,MAX(Escalation!$C$2,BG$4-$W122))),
     IF(SSSModel!$C$4="PV",IF(DE$4=$W122,$EA122*(1+SSSModel!$C$2),0),
     IF(SSSModel!$C$4="FCR",IF(AND(DE$4&gt;=$W122,OFFSET(Profiles!$K$2,$Z122,MAX(Profiles!$C$2,BG$4-$W122))&gt;0),$EC122,0),0))))))</f>
        <v>0</v>
      </c>
      <c r="DF122" s="135">
        <f ca="1">IF(OR($Z122=0,SSSModel!$C$4="CF"),BH122,
IF(LEFT($V122,3)="ON_",
     IF(SSSModel!$C$4="RR",SUMPRODUCT(OFFSET($AC122,0,0,1,$CB$2),OFFSET(Profiles!$K$28,($Z122-1)*(Profiles!$I$26+1)+DF$4-SSSModel!$C$3+1,0,1,$CB$2)),
     IF(SSSModel!$C$4="ECC",$EA122*$EB122*SUMPRODUCT(OFFSET($AC122,0,MAX(0,DF$4-$DZ122-$CA$4+1),1,MIN($DZ122,DF$4-$CA$4+1)),OFFSET(Escalation!$K$24,($Y122-1)*(Escalation!$I$22+1)+DF$4-SSSModel!$C$3+1,MAX(0,DF$4-$DZ122-$CA$4+1),1,MIN($DZ122,DF$4-$CA$4+1))),
     IF(SSSModel!$C$4="PV",BH122*$EA122*(1+SSSModel!$C$2),
     IF(SSSModel!$C$4="FCR",$EC122*SUM(OFFSET($AC122,0,MAX(DF$4-$AC$4-$DZ122+1,0),1,MIN($DZ122,DF$4-$AC$4+1))),0)))),
SUM($AC122:$BZ122)*
     IF(SSSModel!$C$4="RR",OFFSET(Profiles!$K$2,$Z122,MAX(Profiles!$C$2,BH$4-$W122)),
     IF(SSSModel!$C$4="ECC",$EA122*$EB122*IF(MAX(Escalation!$C$2,BH$4-$W122)&gt;$DZ122-1,0,OFFSET(Escalation!$K$2,$Y122,MAX(Escalation!$C$2,BH$4-$W122))),
     IF(SSSModel!$C$4="PV",IF(DF$4=$W122,$EA122*(1+SSSModel!$C$2),0),
     IF(SSSModel!$C$4="FCR",IF(AND(DF$4&gt;=$W122,OFFSET(Profiles!$K$2,$Z122,MAX(Profiles!$C$2,BH$4-$W122))&gt;0),$EC122,0),0))))))</f>
        <v>0</v>
      </c>
      <c r="DG122" s="135">
        <f ca="1">IF(OR($Z122=0,SSSModel!$C$4="CF"),BI122,
IF(LEFT($V122,3)="ON_",
     IF(SSSModel!$C$4="RR",SUMPRODUCT(OFFSET($AC122,0,0,1,$CB$2),OFFSET(Profiles!$K$28,($Z122-1)*(Profiles!$I$26+1)+DG$4-SSSModel!$C$3+1,0,1,$CB$2)),
     IF(SSSModel!$C$4="ECC",$EA122*$EB122*SUMPRODUCT(OFFSET($AC122,0,MAX(0,DG$4-$DZ122-$CA$4+1),1,MIN($DZ122,DG$4-$CA$4+1)),OFFSET(Escalation!$K$24,($Y122-1)*(Escalation!$I$22+1)+DG$4-SSSModel!$C$3+1,MAX(0,DG$4-$DZ122-$CA$4+1),1,MIN($DZ122,DG$4-$CA$4+1))),
     IF(SSSModel!$C$4="PV",BI122*$EA122*(1+SSSModel!$C$2),
     IF(SSSModel!$C$4="FCR",$EC122*SUM(OFFSET($AC122,0,MAX(DG$4-$AC$4-$DZ122+1,0),1,MIN($DZ122,DG$4-$AC$4+1))),0)))),
SUM($AC122:$BZ122)*
     IF(SSSModel!$C$4="RR",OFFSET(Profiles!$K$2,$Z122,MAX(Profiles!$C$2,BI$4-$W122)),
     IF(SSSModel!$C$4="ECC",$EA122*$EB122*IF(MAX(Escalation!$C$2,BI$4-$W122)&gt;$DZ122-1,0,OFFSET(Escalation!$K$2,$Y122,MAX(Escalation!$C$2,BI$4-$W122))),
     IF(SSSModel!$C$4="PV",IF(DG$4=$W122,$EA122*(1+SSSModel!$C$2),0),
     IF(SSSModel!$C$4="FCR",IF(AND(DG$4&gt;=$W122,OFFSET(Profiles!$K$2,$Z122,MAX(Profiles!$C$2,BI$4-$W122))&gt;0),$EC122,0),0))))))</f>
        <v>0</v>
      </c>
      <c r="DH122" s="135">
        <f ca="1">IF(OR($Z122=0,SSSModel!$C$4="CF"),BJ122,
IF(LEFT($V122,3)="ON_",
     IF(SSSModel!$C$4="RR",SUMPRODUCT(OFFSET($AC122,0,0,1,$CB$2),OFFSET(Profiles!$K$28,($Z122-1)*(Profiles!$I$26+1)+DH$4-SSSModel!$C$3+1,0,1,$CB$2)),
     IF(SSSModel!$C$4="ECC",$EA122*$EB122*SUMPRODUCT(OFFSET($AC122,0,MAX(0,DH$4-$DZ122-$CA$4+1),1,MIN($DZ122,DH$4-$CA$4+1)),OFFSET(Escalation!$K$24,($Y122-1)*(Escalation!$I$22+1)+DH$4-SSSModel!$C$3+1,MAX(0,DH$4-$DZ122-$CA$4+1),1,MIN($DZ122,DH$4-$CA$4+1))),
     IF(SSSModel!$C$4="PV",BJ122*$EA122*(1+SSSModel!$C$2),
     IF(SSSModel!$C$4="FCR",$EC122*SUM(OFFSET($AC122,0,MAX(DH$4-$AC$4-$DZ122+1,0),1,MIN($DZ122,DH$4-$AC$4+1))),0)))),
SUM($AC122:$BZ122)*
     IF(SSSModel!$C$4="RR",OFFSET(Profiles!$K$2,$Z122,MAX(Profiles!$C$2,BJ$4-$W122)),
     IF(SSSModel!$C$4="ECC",$EA122*$EB122*IF(MAX(Escalation!$C$2,BJ$4-$W122)&gt;$DZ122-1,0,OFFSET(Escalation!$K$2,$Y122,MAX(Escalation!$C$2,BJ$4-$W122))),
     IF(SSSModel!$C$4="PV",IF(DH$4=$W122,$EA122*(1+SSSModel!$C$2),0),
     IF(SSSModel!$C$4="FCR",IF(AND(DH$4&gt;=$W122,OFFSET(Profiles!$K$2,$Z122,MAX(Profiles!$C$2,BJ$4-$W122))&gt;0),$EC122,0),0))))))</f>
        <v>0</v>
      </c>
      <c r="DI122" s="135">
        <f ca="1">IF(OR($Z122=0,SSSModel!$C$4="CF"),BK122,
IF(LEFT($V122,3)="ON_",
     IF(SSSModel!$C$4="RR",SUMPRODUCT(OFFSET($AC122,0,0,1,$CB$2),OFFSET(Profiles!$K$28,($Z122-1)*(Profiles!$I$26+1)+DI$4-SSSModel!$C$3+1,0,1,$CB$2)),
     IF(SSSModel!$C$4="ECC",$EA122*$EB122*SUMPRODUCT(OFFSET($AC122,0,MAX(0,DI$4-$DZ122-$CA$4+1),1,MIN($DZ122,DI$4-$CA$4+1)),OFFSET(Escalation!$K$24,($Y122-1)*(Escalation!$I$22+1)+DI$4-SSSModel!$C$3+1,MAX(0,DI$4-$DZ122-$CA$4+1),1,MIN($DZ122,DI$4-$CA$4+1))),
     IF(SSSModel!$C$4="PV",BK122*$EA122*(1+SSSModel!$C$2),
     IF(SSSModel!$C$4="FCR",$EC122*SUM(OFFSET($AC122,0,MAX(DI$4-$AC$4-$DZ122+1,0),1,MIN($DZ122,DI$4-$AC$4+1))),0)))),
SUM($AC122:$BZ122)*
     IF(SSSModel!$C$4="RR",OFFSET(Profiles!$K$2,$Z122,MAX(Profiles!$C$2,BK$4-$W122)),
     IF(SSSModel!$C$4="ECC",$EA122*$EB122*IF(MAX(Escalation!$C$2,BK$4-$W122)&gt;$DZ122-1,0,OFFSET(Escalation!$K$2,$Y122,MAX(Escalation!$C$2,BK$4-$W122))),
     IF(SSSModel!$C$4="PV",IF(DI$4=$W122,$EA122*(1+SSSModel!$C$2),0),
     IF(SSSModel!$C$4="FCR",IF(AND(DI$4&gt;=$W122,OFFSET(Profiles!$K$2,$Z122,MAX(Profiles!$C$2,BK$4-$W122))&gt;0),$EC122,0),0))))))</f>
        <v>0</v>
      </c>
      <c r="DJ122" s="135">
        <f ca="1">IF(OR($Z122=0,SSSModel!$C$4="CF"),BL122,
IF(LEFT($V122,3)="ON_",
     IF(SSSModel!$C$4="RR",SUMPRODUCT(OFFSET($AC122,0,0,1,$CB$2),OFFSET(Profiles!$K$28,($Z122-1)*(Profiles!$I$26+1)+DJ$4-SSSModel!$C$3+1,0,1,$CB$2)),
     IF(SSSModel!$C$4="ECC",$EA122*$EB122*SUMPRODUCT(OFFSET($AC122,0,MAX(0,DJ$4-$DZ122-$CA$4+1),1,MIN($DZ122,DJ$4-$CA$4+1)),OFFSET(Escalation!$K$24,($Y122-1)*(Escalation!$I$22+1)+DJ$4-SSSModel!$C$3+1,MAX(0,DJ$4-$DZ122-$CA$4+1),1,MIN($DZ122,DJ$4-$CA$4+1))),
     IF(SSSModel!$C$4="PV",BL122*$EA122*(1+SSSModel!$C$2),
     IF(SSSModel!$C$4="FCR",$EC122*SUM(OFFSET($AC122,0,MAX(DJ$4-$AC$4-$DZ122+1,0),1,MIN($DZ122,DJ$4-$AC$4+1))),0)))),
SUM($AC122:$BZ122)*
     IF(SSSModel!$C$4="RR",OFFSET(Profiles!$K$2,$Z122,MAX(Profiles!$C$2,BL$4-$W122)),
     IF(SSSModel!$C$4="ECC",$EA122*$EB122*IF(MAX(Escalation!$C$2,BL$4-$W122)&gt;$DZ122-1,0,OFFSET(Escalation!$K$2,$Y122,MAX(Escalation!$C$2,BL$4-$W122))),
     IF(SSSModel!$C$4="PV",IF(DJ$4=$W122,$EA122*(1+SSSModel!$C$2),0),
     IF(SSSModel!$C$4="FCR",IF(AND(DJ$4&gt;=$W122,OFFSET(Profiles!$K$2,$Z122,MAX(Profiles!$C$2,BL$4-$W122))&gt;0),$EC122,0),0))))))</f>
        <v>0</v>
      </c>
      <c r="DK122" s="135">
        <f ca="1">IF(OR($Z122=0,SSSModel!$C$4="CF"),BM122,
IF(LEFT($V122,3)="ON_",
     IF(SSSModel!$C$4="RR",SUMPRODUCT(OFFSET($AC122,0,0,1,$CB$2),OFFSET(Profiles!$K$28,($Z122-1)*(Profiles!$I$26+1)+DK$4-SSSModel!$C$3+1,0,1,$CB$2)),
     IF(SSSModel!$C$4="ECC",$EA122*$EB122*SUMPRODUCT(OFFSET($AC122,0,MAX(0,DK$4-$DZ122-$CA$4+1),1,MIN($DZ122,DK$4-$CA$4+1)),OFFSET(Escalation!$K$24,($Y122-1)*(Escalation!$I$22+1)+DK$4-SSSModel!$C$3+1,MAX(0,DK$4-$DZ122-$CA$4+1),1,MIN($DZ122,DK$4-$CA$4+1))),
     IF(SSSModel!$C$4="PV",BM122*$EA122*(1+SSSModel!$C$2),
     IF(SSSModel!$C$4="FCR",$EC122*SUM(OFFSET($AC122,0,MAX(DK$4-$AC$4-$DZ122+1,0),1,MIN($DZ122,DK$4-$AC$4+1))),0)))),
SUM($AC122:$BZ122)*
     IF(SSSModel!$C$4="RR",OFFSET(Profiles!$K$2,$Z122,MAX(Profiles!$C$2,BM$4-$W122)),
     IF(SSSModel!$C$4="ECC",$EA122*$EB122*IF(MAX(Escalation!$C$2,BM$4-$W122)&gt;$DZ122-1,0,OFFSET(Escalation!$K$2,$Y122,MAX(Escalation!$C$2,BM$4-$W122))),
     IF(SSSModel!$C$4="PV",IF(DK$4=$W122,$EA122*(1+SSSModel!$C$2),0),
     IF(SSSModel!$C$4="FCR",IF(AND(DK$4&gt;=$W122,OFFSET(Profiles!$K$2,$Z122,MAX(Profiles!$C$2,BM$4-$W122))&gt;0),$EC122,0),0))))))</f>
        <v>0</v>
      </c>
      <c r="DL122" s="135">
        <f ca="1">IF(OR($Z122=0,SSSModel!$C$4="CF"),BN122,
IF(LEFT($V122,3)="ON_",
     IF(SSSModel!$C$4="RR",SUMPRODUCT(OFFSET($AC122,0,0,1,$CB$2),OFFSET(Profiles!$K$28,($Z122-1)*(Profiles!$I$26+1)+DL$4-SSSModel!$C$3+1,0,1,$CB$2)),
     IF(SSSModel!$C$4="ECC",$EA122*$EB122*SUMPRODUCT(OFFSET($AC122,0,MAX(0,DL$4-$DZ122-$CA$4+1),1,MIN($DZ122,DL$4-$CA$4+1)),OFFSET(Escalation!$K$24,($Y122-1)*(Escalation!$I$22+1)+DL$4-SSSModel!$C$3+1,MAX(0,DL$4-$DZ122-$CA$4+1),1,MIN($DZ122,DL$4-$CA$4+1))),
     IF(SSSModel!$C$4="PV",BN122*$EA122*(1+SSSModel!$C$2),
     IF(SSSModel!$C$4="FCR",$EC122*SUM(OFFSET($AC122,0,MAX(DL$4-$AC$4-$DZ122+1,0),1,MIN($DZ122,DL$4-$AC$4+1))),0)))),
SUM($AC122:$BZ122)*
     IF(SSSModel!$C$4="RR",OFFSET(Profiles!$K$2,$Z122,MAX(Profiles!$C$2,BN$4-$W122)),
     IF(SSSModel!$C$4="ECC",$EA122*$EB122*IF(MAX(Escalation!$C$2,BN$4-$W122)&gt;$DZ122-1,0,OFFSET(Escalation!$K$2,$Y122,MAX(Escalation!$C$2,BN$4-$W122))),
     IF(SSSModel!$C$4="PV",IF(DL$4=$W122,$EA122*(1+SSSModel!$C$2),0),
     IF(SSSModel!$C$4="FCR",IF(AND(DL$4&gt;=$W122,OFFSET(Profiles!$K$2,$Z122,MAX(Profiles!$C$2,BN$4-$W122))&gt;0),$EC122,0),0))))))</f>
        <v>0</v>
      </c>
      <c r="DM122" s="135">
        <f ca="1">IF(OR($Z122=0,SSSModel!$C$4="CF"),BO122,
IF(LEFT($V122,3)="ON_",
     IF(SSSModel!$C$4="RR",SUMPRODUCT(OFFSET($AC122,0,0,1,$CB$2),OFFSET(Profiles!$K$28,($Z122-1)*(Profiles!$I$26+1)+DM$4-SSSModel!$C$3+1,0,1,$CB$2)),
     IF(SSSModel!$C$4="ECC",$EA122*$EB122*SUMPRODUCT(OFFSET($AC122,0,MAX(0,DM$4-$DZ122-$CA$4+1),1,MIN($DZ122,DM$4-$CA$4+1)),OFFSET(Escalation!$K$24,($Y122-1)*(Escalation!$I$22+1)+DM$4-SSSModel!$C$3+1,MAX(0,DM$4-$DZ122-$CA$4+1),1,MIN($DZ122,DM$4-$CA$4+1))),
     IF(SSSModel!$C$4="PV",BO122*$EA122*(1+SSSModel!$C$2),
     IF(SSSModel!$C$4="FCR",$EC122*SUM(OFFSET($AC122,0,MAX(DM$4-$AC$4-$DZ122+1,0),1,MIN($DZ122,DM$4-$AC$4+1))),0)))),
SUM($AC122:$BZ122)*
     IF(SSSModel!$C$4="RR",OFFSET(Profiles!$K$2,$Z122,MAX(Profiles!$C$2,BO$4-$W122)),
     IF(SSSModel!$C$4="ECC",$EA122*$EB122*IF(MAX(Escalation!$C$2,BO$4-$W122)&gt;$DZ122-1,0,OFFSET(Escalation!$K$2,$Y122,MAX(Escalation!$C$2,BO$4-$W122))),
     IF(SSSModel!$C$4="PV",IF(DM$4=$W122,$EA122*(1+SSSModel!$C$2),0),
     IF(SSSModel!$C$4="FCR",IF(AND(DM$4&gt;=$W122,OFFSET(Profiles!$K$2,$Z122,MAX(Profiles!$C$2,BO$4-$W122))&gt;0),$EC122,0),0))))))</f>
        <v>0</v>
      </c>
      <c r="DN122" s="135">
        <f ca="1">IF(OR($Z122=0,SSSModel!$C$4="CF"),BP122,
IF(LEFT($V122,3)="ON_",
     IF(SSSModel!$C$4="RR",SUMPRODUCT(OFFSET($AC122,0,0,1,$CB$2),OFFSET(Profiles!$K$28,($Z122-1)*(Profiles!$I$26+1)+DN$4-SSSModel!$C$3+1,0,1,$CB$2)),
     IF(SSSModel!$C$4="ECC",$EA122*$EB122*SUMPRODUCT(OFFSET($AC122,0,MAX(0,DN$4-$DZ122-$CA$4+1),1,MIN($DZ122,DN$4-$CA$4+1)),OFFSET(Escalation!$K$24,($Y122-1)*(Escalation!$I$22+1)+DN$4-SSSModel!$C$3+1,MAX(0,DN$4-$DZ122-$CA$4+1),1,MIN($DZ122,DN$4-$CA$4+1))),
     IF(SSSModel!$C$4="PV",BP122*$EA122*(1+SSSModel!$C$2),
     IF(SSSModel!$C$4="FCR",$EC122*SUM(OFFSET($AC122,0,MAX(DN$4-$AC$4-$DZ122+1,0),1,MIN($DZ122,DN$4-$AC$4+1))),0)))),
SUM($AC122:$BZ122)*
     IF(SSSModel!$C$4="RR",OFFSET(Profiles!$K$2,$Z122,MAX(Profiles!$C$2,BP$4-$W122)),
     IF(SSSModel!$C$4="ECC",$EA122*$EB122*IF(MAX(Escalation!$C$2,BP$4-$W122)&gt;$DZ122-1,0,OFFSET(Escalation!$K$2,$Y122,MAX(Escalation!$C$2,BP$4-$W122))),
     IF(SSSModel!$C$4="PV",IF(DN$4=$W122,$EA122*(1+SSSModel!$C$2),0),
     IF(SSSModel!$C$4="FCR",IF(AND(DN$4&gt;=$W122,OFFSET(Profiles!$K$2,$Z122,MAX(Profiles!$C$2,BP$4-$W122))&gt;0),$EC122,0),0))))))</f>
        <v>0</v>
      </c>
      <c r="DO122" s="135">
        <f ca="1">IF(OR($Z122=0,SSSModel!$C$4="CF"),BQ122,
IF(LEFT($V122,3)="ON_",
     IF(SSSModel!$C$4="RR",SUMPRODUCT(OFFSET($AC122,0,0,1,$CB$2),OFFSET(Profiles!$K$28,($Z122-1)*(Profiles!$I$26+1)+DO$4-SSSModel!$C$3+1,0,1,$CB$2)),
     IF(SSSModel!$C$4="ECC",$EA122*$EB122*SUMPRODUCT(OFFSET($AC122,0,MAX(0,DO$4-$DZ122-$CA$4+1),1,MIN($DZ122,DO$4-$CA$4+1)),OFFSET(Escalation!$K$24,($Y122-1)*(Escalation!$I$22+1)+DO$4-SSSModel!$C$3+1,MAX(0,DO$4-$DZ122-$CA$4+1),1,MIN($DZ122,DO$4-$CA$4+1))),
     IF(SSSModel!$C$4="PV",BQ122*$EA122*(1+SSSModel!$C$2),
     IF(SSSModel!$C$4="FCR",$EC122*SUM(OFFSET($AC122,0,MAX(DO$4-$AC$4-$DZ122+1,0),1,MIN($DZ122,DO$4-$AC$4+1))),0)))),
SUM($AC122:$BZ122)*
     IF(SSSModel!$C$4="RR",OFFSET(Profiles!$K$2,$Z122,MAX(Profiles!$C$2,BQ$4-$W122)),
     IF(SSSModel!$C$4="ECC",$EA122*$EB122*IF(MAX(Escalation!$C$2,BQ$4-$W122)&gt;$DZ122-1,0,OFFSET(Escalation!$K$2,$Y122,MAX(Escalation!$C$2,BQ$4-$W122))),
     IF(SSSModel!$C$4="PV",IF(DO$4=$W122,$EA122*(1+SSSModel!$C$2),0),
     IF(SSSModel!$C$4="FCR",IF(AND(DO$4&gt;=$W122,OFFSET(Profiles!$K$2,$Z122,MAX(Profiles!$C$2,BQ$4-$W122))&gt;0),$EC122,0),0))))))</f>
        <v>0</v>
      </c>
      <c r="DP122" s="135">
        <f ca="1">IF(OR($Z122=0,SSSModel!$C$4="CF"),BR122,
IF(LEFT($V122,3)="ON_",
     IF(SSSModel!$C$4="RR",SUMPRODUCT(OFFSET($AC122,0,0,1,$CB$2),OFFSET(Profiles!$K$28,($Z122-1)*(Profiles!$I$26+1)+DP$4-SSSModel!$C$3+1,0,1,$CB$2)),
     IF(SSSModel!$C$4="ECC",$EA122*$EB122*SUMPRODUCT(OFFSET($AC122,0,MAX(0,DP$4-$DZ122-$CA$4+1),1,MIN($DZ122,DP$4-$CA$4+1)),OFFSET(Escalation!$K$24,($Y122-1)*(Escalation!$I$22+1)+DP$4-SSSModel!$C$3+1,MAX(0,DP$4-$DZ122-$CA$4+1),1,MIN($DZ122,DP$4-$CA$4+1))),
     IF(SSSModel!$C$4="PV",BR122*$EA122*(1+SSSModel!$C$2),
     IF(SSSModel!$C$4="FCR",$EC122*SUM(OFFSET($AC122,0,MAX(DP$4-$AC$4-$DZ122+1,0),1,MIN($DZ122,DP$4-$AC$4+1))),0)))),
SUM($AC122:$BZ122)*
     IF(SSSModel!$C$4="RR",OFFSET(Profiles!$K$2,$Z122,MAX(Profiles!$C$2,BR$4-$W122)),
     IF(SSSModel!$C$4="ECC",$EA122*$EB122*IF(MAX(Escalation!$C$2,BR$4-$W122)&gt;$DZ122-1,0,OFFSET(Escalation!$K$2,$Y122,MAX(Escalation!$C$2,BR$4-$W122))),
     IF(SSSModel!$C$4="PV",IF(DP$4=$W122,$EA122*(1+SSSModel!$C$2),0),
     IF(SSSModel!$C$4="FCR",IF(AND(DP$4&gt;=$W122,OFFSET(Profiles!$K$2,$Z122,MAX(Profiles!$C$2,BR$4-$W122))&gt;0),$EC122,0),0))))))</f>
        <v>0</v>
      </c>
      <c r="DQ122" s="135">
        <f ca="1">IF(OR($Z122=0,SSSModel!$C$4="CF"),BS122,
IF(LEFT($V122,3)="ON_",
     IF(SSSModel!$C$4="RR",SUMPRODUCT(OFFSET($AC122,0,0,1,$CB$2),OFFSET(Profiles!$K$28,($Z122-1)*(Profiles!$I$26+1)+DQ$4-SSSModel!$C$3+1,0,1,$CB$2)),
     IF(SSSModel!$C$4="ECC",$EA122*$EB122*SUMPRODUCT(OFFSET($AC122,0,MAX(0,DQ$4-$DZ122-$CA$4+1),1,MIN($DZ122,DQ$4-$CA$4+1)),OFFSET(Escalation!$K$24,($Y122-1)*(Escalation!$I$22+1)+DQ$4-SSSModel!$C$3+1,MAX(0,DQ$4-$DZ122-$CA$4+1),1,MIN($DZ122,DQ$4-$CA$4+1))),
     IF(SSSModel!$C$4="PV",BS122*$EA122*(1+SSSModel!$C$2),
     IF(SSSModel!$C$4="FCR",$EC122*SUM(OFFSET($AC122,0,MAX(DQ$4-$AC$4-$DZ122+1,0),1,MIN($DZ122,DQ$4-$AC$4+1))),0)))),
SUM($AC122:$BZ122)*
     IF(SSSModel!$C$4="RR",OFFSET(Profiles!$K$2,$Z122,MAX(Profiles!$C$2,BS$4-$W122)),
     IF(SSSModel!$C$4="ECC",$EA122*$EB122*IF(MAX(Escalation!$C$2,BS$4-$W122)&gt;$DZ122-1,0,OFFSET(Escalation!$K$2,$Y122,MAX(Escalation!$C$2,BS$4-$W122))),
     IF(SSSModel!$C$4="PV",IF(DQ$4=$W122,$EA122*(1+SSSModel!$C$2),0),
     IF(SSSModel!$C$4="FCR",IF(AND(DQ$4&gt;=$W122,OFFSET(Profiles!$K$2,$Z122,MAX(Profiles!$C$2,BS$4-$W122))&gt;0),$EC122,0),0))))))</f>
        <v>0</v>
      </c>
      <c r="DR122" s="135">
        <f ca="1">IF(OR($Z122=0,SSSModel!$C$4="CF"),BT122,
IF(LEFT($V122,3)="ON_",
     IF(SSSModel!$C$4="RR",SUMPRODUCT(OFFSET($AC122,0,0,1,$CB$2),OFFSET(Profiles!$K$28,($Z122-1)*(Profiles!$I$26+1)+DR$4-SSSModel!$C$3+1,0,1,$CB$2)),
     IF(SSSModel!$C$4="ECC",$EA122*$EB122*SUMPRODUCT(OFFSET($AC122,0,MAX(0,DR$4-$DZ122-$CA$4+1),1,MIN($DZ122,DR$4-$CA$4+1)),OFFSET(Escalation!$K$24,($Y122-1)*(Escalation!$I$22+1)+DR$4-SSSModel!$C$3+1,MAX(0,DR$4-$DZ122-$CA$4+1),1,MIN($DZ122,DR$4-$CA$4+1))),
     IF(SSSModel!$C$4="PV",BT122*$EA122*(1+SSSModel!$C$2),
     IF(SSSModel!$C$4="FCR",$EC122*SUM(OFFSET($AC122,0,MAX(DR$4-$AC$4-$DZ122+1,0),1,MIN($DZ122,DR$4-$AC$4+1))),0)))),
SUM($AC122:$BZ122)*
     IF(SSSModel!$C$4="RR",OFFSET(Profiles!$K$2,$Z122,MAX(Profiles!$C$2,BT$4-$W122)),
     IF(SSSModel!$C$4="ECC",$EA122*$EB122*IF(MAX(Escalation!$C$2,BT$4-$W122)&gt;$DZ122-1,0,OFFSET(Escalation!$K$2,$Y122,MAX(Escalation!$C$2,BT$4-$W122))),
     IF(SSSModel!$C$4="PV",IF(DR$4=$W122,$EA122*(1+SSSModel!$C$2),0),
     IF(SSSModel!$C$4="FCR",IF(AND(DR$4&gt;=$W122,OFFSET(Profiles!$K$2,$Z122,MAX(Profiles!$C$2,BT$4-$W122))&gt;0),$EC122,0),0))))))</f>
        <v>0</v>
      </c>
      <c r="DS122" s="135">
        <f ca="1">IF(OR($Z122=0,SSSModel!$C$4="CF"),BU122,
IF(LEFT($V122,3)="ON_",
     IF(SSSModel!$C$4="RR",SUMPRODUCT(OFFSET($AC122,0,0,1,$CB$2),OFFSET(Profiles!$K$28,($Z122-1)*(Profiles!$I$26+1)+DS$4-SSSModel!$C$3+1,0,1,$CB$2)),
     IF(SSSModel!$C$4="ECC",$EA122*$EB122*SUMPRODUCT(OFFSET($AC122,0,MAX(0,DS$4-$DZ122-$CA$4+1),1,MIN($DZ122,DS$4-$CA$4+1)),OFFSET(Escalation!$K$24,($Y122-1)*(Escalation!$I$22+1)+DS$4-SSSModel!$C$3+1,MAX(0,DS$4-$DZ122-$CA$4+1),1,MIN($DZ122,DS$4-$CA$4+1))),
     IF(SSSModel!$C$4="PV",BU122*$EA122*(1+SSSModel!$C$2),
     IF(SSSModel!$C$4="FCR",$EC122*SUM(OFFSET($AC122,0,MAX(DS$4-$AC$4-$DZ122+1,0),1,MIN($DZ122,DS$4-$AC$4+1))),0)))),
SUM($AC122:$BZ122)*
     IF(SSSModel!$C$4="RR",OFFSET(Profiles!$K$2,$Z122,MAX(Profiles!$C$2,BU$4-$W122)),
     IF(SSSModel!$C$4="ECC",$EA122*$EB122*IF(MAX(Escalation!$C$2,BU$4-$W122)&gt;$DZ122-1,0,OFFSET(Escalation!$K$2,$Y122,MAX(Escalation!$C$2,BU$4-$W122))),
     IF(SSSModel!$C$4="PV",IF(DS$4=$W122,$EA122*(1+SSSModel!$C$2),0),
     IF(SSSModel!$C$4="FCR",IF(AND(DS$4&gt;=$W122,OFFSET(Profiles!$K$2,$Z122,MAX(Profiles!$C$2,BU$4-$W122))&gt;0),$EC122,0),0))))))</f>
        <v>0</v>
      </c>
      <c r="DT122" s="135">
        <f ca="1">IF(OR($Z122=0,SSSModel!$C$4="CF"),BV122,
IF(LEFT($V122,3)="ON_",
     IF(SSSModel!$C$4="RR",SUMPRODUCT(OFFSET($AC122,0,0,1,$CB$2),OFFSET(Profiles!$K$28,($Z122-1)*(Profiles!$I$26+1)+DT$4-SSSModel!$C$3+1,0,1,$CB$2)),
     IF(SSSModel!$C$4="ECC",$EA122*$EB122*SUMPRODUCT(OFFSET($AC122,0,MAX(0,DT$4-$DZ122-$CA$4+1),1,MIN($DZ122,DT$4-$CA$4+1)),OFFSET(Escalation!$K$24,($Y122-1)*(Escalation!$I$22+1)+DT$4-SSSModel!$C$3+1,MAX(0,DT$4-$DZ122-$CA$4+1),1,MIN($DZ122,DT$4-$CA$4+1))),
     IF(SSSModel!$C$4="PV",BV122*$EA122*(1+SSSModel!$C$2),
     IF(SSSModel!$C$4="FCR",$EC122*SUM(OFFSET($AC122,0,MAX(DT$4-$AC$4-$DZ122+1,0),1,MIN($DZ122,DT$4-$AC$4+1))),0)))),
SUM($AC122:$BZ122)*
     IF(SSSModel!$C$4="RR",OFFSET(Profiles!$K$2,$Z122,MAX(Profiles!$C$2,BV$4-$W122)),
     IF(SSSModel!$C$4="ECC",$EA122*$EB122*IF(MAX(Escalation!$C$2,BV$4-$W122)&gt;$DZ122-1,0,OFFSET(Escalation!$K$2,$Y122,MAX(Escalation!$C$2,BV$4-$W122))),
     IF(SSSModel!$C$4="PV",IF(DT$4=$W122,$EA122*(1+SSSModel!$C$2),0),
     IF(SSSModel!$C$4="FCR",IF(AND(DT$4&gt;=$W122,OFFSET(Profiles!$K$2,$Z122,MAX(Profiles!$C$2,BV$4-$W122))&gt;0),$EC122,0),0))))))</f>
        <v>0</v>
      </c>
      <c r="DU122" s="135">
        <f ca="1">IF(OR($Z122=0,SSSModel!$C$4="CF"),BW122,
IF(LEFT($V122,3)="ON_",
     IF(SSSModel!$C$4="RR",SUMPRODUCT(OFFSET($AC122,0,0,1,$CB$2),OFFSET(Profiles!$K$28,($Z122-1)*(Profiles!$I$26+1)+DU$4-SSSModel!$C$3+1,0,1,$CB$2)),
     IF(SSSModel!$C$4="ECC",$EA122*$EB122*SUMPRODUCT(OFFSET($AC122,0,MAX(0,DU$4-$DZ122-$CA$4+1),1,MIN($DZ122,DU$4-$CA$4+1)),OFFSET(Escalation!$K$24,($Y122-1)*(Escalation!$I$22+1)+DU$4-SSSModel!$C$3+1,MAX(0,DU$4-$DZ122-$CA$4+1),1,MIN($DZ122,DU$4-$CA$4+1))),
     IF(SSSModel!$C$4="PV",BW122*$EA122*(1+SSSModel!$C$2),
     IF(SSSModel!$C$4="FCR",$EC122*SUM(OFFSET($AC122,0,MAX(DU$4-$AC$4-$DZ122+1,0),1,MIN($DZ122,DU$4-$AC$4+1))),0)))),
SUM($AC122:$BZ122)*
     IF(SSSModel!$C$4="RR",OFFSET(Profiles!$K$2,$Z122,MAX(Profiles!$C$2,BW$4-$W122)),
     IF(SSSModel!$C$4="ECC",$EA122*$EB122*IF(MAX(Escalation!$C$2,BW$4-$W122)&gt;$DZ122-1,0,OFFSET(Escalation!$K$2,$Y122,MAX(Escalation!$C$2,BW$4-$W122))),
     IF(SSSModel!$C$4="PV",IF(DU$4=$W122,$EA122*(1+SSSModel!$C$2),0),
     IF(SSSModel!$C$4="FCR",IF(AND(DU$4&gt;=$W122,OFFSET(Profiles!$K$2,$Z122,MAX(Profiles!$C$2,BW$4-$W122))&gt;0),$EC122,0),0))))))</f>
        <v>0</v>
      </c>
      <c r="DV122" s="136">
        <f ca="1">IF(OR($Z122=0,SSSModel!$C$4="CF"),BX122,
IF(LEFT($V122,3)="ON_",
     IF(SSSModel!$C$4="RR",SUMPRODUCT(OFFSET($AC122,0,0,1,$CB$2),OFFSET(Profiles!$K$28,($Z122-1)*(Profiles!$I$26+1)+DV$4-SSSModel!$C$3+1,0,1,$CB$2)),
     IF(SSSModel!$C$4="ECC",$EA122*$EB122*SUMPRODUCT(OFFSET($AC122,0,MAX(0,DV$4-$DZ122-$CA$4+1),1,MIN($DZ122,DV$4-$CA$4+1)),OFFSET(Escalation!$K$24,($Y122-1)*(Escalation!$I$22+1)+DV$4-SSSModel!$C$3+1,MAX(0,DV$4-$DZ122-$CA$4+1),1,MIN($DZ122,DV$4-$CA$4+1))),
     IF(SSSModel!$C$4="PV",BX122*$EA122*(1+SSSModel!$C$2),
     IF(SSSModel!$C$4="FCR",$EC122*SUM(OFFSET($AC122,0,MAX(DV$4-$AC$4-$DZ122+1,0),1,MIN($DZ122,DV$4-$AC$4+1))),0)))),
SUM($AC122:$BZ122)*
     IF(SSSModel!$C$4="RR",OFFSET(Profiles!$K$2,$Z122,MAX(Profiles!$C$2,BX$4-$W122)),
     IF(SSSModel!$C$4="ECC",$EA122*$EB122*IF(MAX(Escalation!$C$2,BX$4-$W122)&gt;$DZ122-1,0,OFFSET(Escalation!$K$2,$Y122,MAX(Escalation!$C$2,BX$4-$W122))),
     IF(SSSModel!$C$4="PV",IF(DV$4=$W122,$EA122*(1+SSSModel!$C$2),0),
     IF(SSSModel!$C$4="FCR",IF(AND(DV$4&gt;=$W122,OFFSET(Profiles!$K$2,$Z122,MAX(Profiles!$C$2,BX$4-$W122))&gt;0),$EC122,0),0))))))</f>
        <v>0</v>
      </c>
      <c r="DW122" s="136">
        <f ca="1">IF(OR($Z122=0,SSSModel!$C$4="CF"),BY122,
IF(LEFT($V122,3)="ON_",
     IF(SSSModel!$C$4="RR",SUMPRODUCT(OFFSET($AC122,0,0,1,$CB$2),OFFSET(Profiles!$K$28,($Z122-1)*(Profiles!$I$26+1)+DW$4-SSSModel!$C$3+1,0,1,$CB$2)),
     IF(SSSModel!$C$4="ECC",$EA122*$EB122*SUMPRODUCT(OFFSET($AC122,0,MAX(0,DW$4-$DZ122-$CA$4+1),1,MIN($DZ122,DW$4-$CA$4+1)),OFFSET(Escalation!$K$24,($Y122-1)*(Escalation!$I$22+1)+DW$4-SSSModel!$C$3+1,MAX(0,DW$4-$DZ122-$CA$4+1),1,MIN($DZ122,DW$4-$CA$4+1))),
     IF(SSSModel!$C$4="PV",BY122*$EA122*(1+SSSModel!$C$2),
     IF(SSSModel!$C$4="FCR",$EC122*SUM(OFFSET($AC122,0,MAX(DW$4-$AC$4-$DZ122+1,0),1,MIN($DZ122,DW$4-$AC$4+1))),0)))),
SUM($AC122:$BZ122)*
     IF(SSSModel!$C$4="RR",OFFSET(Profiles!$K$2,$Z122,MAX(Profiles!$C$2,BY$4-$W122)),
     IF(SSSModel!$C$4="ECC",$EA122*$EB122*IF(MAX(Escalation!$C$2,BY$4-$W122)&gt;$DZ122-1,0,OFFSET(Escalation!$K$2,$Y122,MAX(Escalation!$C$2,BY$4-$W122))),
     IF(SSSModel!$C$4="PV",IF(DW$4=$W122,$EA122*(1+SSSModel!$C$2),0),
     IF(SSSModel!$C$4="FCR",IF(AND(DW$4&gt;=$W122,OFFSET(Profiles!$K$2,$Z122,MAX(Profiles!$C$2,BY$4-$W122))&gt;0),$EC122,0),0))))))</f>
        <v>0</v>
      </c>
      <c r="DX122" s="136">
        <f ca="1">IF(OR($Z122=0,SSSModel!$C$4="CF"),BZ122,
IF(LEFT($V122,3)="ON_",
     IF(SSSModel!$C$4="RR",SUMPRODUCT(OFFSET($AC122,0,0,1,$CB$2),OFFSET(Profiles!$K$28,($Z122-1)*(Profiles!$I$26+1)+DX$4-SSSModel!$C$3+1,0,1,$CB$2)),
     IF(SSSModel!$C$4="ECC",$EA122*$EB122*SUMPRODUCT(OFFSET($AC122,0,MAX(0,DX$4-$DZ122-$CA$4+1),1,MIN($DZ122,DX$4-$CA$4+1)),OFFSET(Escalation!$K$24,($Y122-1)*(Escalation!$I$22+1)+DX$4-SSSModel!$C$3+1,MAX(0,DX$4-$DZ122-$CA$4+1),1,MIN($DZ122,DX$4-$CA$4+1))),
     IF(SSSModel!$C$4="PV",BZ122*$EA122*(1+SSSModel!$C$2),
     IF(SSSModel!$C$4="FCR",$EC122*SUM(OFFSET($AC122,0,MAX(DX$4-$AC$4-$DZ122+1,0),1,MIN($DZ122,DX$4-$AC$4+1))),0)))),
SUM($AC122:$BZ122)*
     IF(SSSModel!$C$4="RR",OFFSET(Profiles!$K$2,$Z122,MAX(Profiles!$C$2,BZ$4-$W122)),
     IF(SSSModel!$C$4="ECC",$EA122*$EB122*IF(MAX(Escalation!$C$2,BZ$4-$W122)&gt;$DZ122-1,0,OFFSET(Escalation!$K$2,$Y122,MAX(Escalation!$C$2,BZ$4-$W122))),
     IF(SSSModel!$C$4="PV",IF(DX$4=$W122,$EA122*(1+SSSModel!$C$2),0),
     IF(SSSModel!$C$4="FCR",IF(AND(DX$4&gt;=$W122,OFFSET(Profiles!$K$2,$Z122,MAX(Profiles!$C$2,BZ$4-$W122))&gt;0),$EC122,0),0))))))</f>
        <v>0</v>
      </c>
      <c r="DY122" s="82">
        <f ca="1">IF($Y122=0,0,OFFSET(Escalation!$B$2,$Y122,0))</f>
        <v>0</v>
      </c>
      <c r="DZ122" s="80">
        <f ca="1">IF($Z122=0,0,COUNTIF(OFFSET(Profiles!$K$2,$Z122,0,1,50),"&gt;0"))</f>
        <v>0</v>
      </c>
      <c r="EA122" s="137">
        <f ca="1">IF($Z122=0,0,SUMPRODUCT(Profiles!$C$20:$BH$20,OFFSET(Profiles!$C$2,$Z122,0,1,Profiles!$B$1)))</f>
        <v>0</v>
      </c>
      <c r="EB122" s="24">
        <f>IF($Z122=0,0,((1-(1+DY122)/(1+SSSModel!$C$2))/(1-((1+DY122)/(1+SSSModel!$C$2))^DZ122))*(1+SSSModel!$C$2))</f>
        <v>0</v>
      </c>
      <c r="EC122" s="24">
        <f>IF($Z122=0,0,-PMT(SSSModel!$C$2,DZ122,EA122))</f>
        <v>0</v>
      </c>
    </row>
    <row r="123" spans="3:133" x14ac:dyDescent="0.35">
      <c r="C123" s="18">
        <f t="shared" si="12"/>
        <v>12</v>
      </c>
      <c r="D123" s="18">
        <f t="shared" si="13"/>
        <v>9</v>
      </c>
      <c r="E123" s="18">
        <f t="shared" ca="1" si="16"/>
        <v>0</v>
      </c>
      <c r="G123" s="25" t="str">
        <f ca="1">IF($E123=0,"",OFFSET(Resources!B$26,$E123,0))</f>
        <v/>
      </c>
      <c r="H123" s="25" t="str">
        <f ca="1">IF($E123=0,"",OFFSET(Resources!C$26,$E123,0))</f>
        <v/>
      </c>
      <c r="I123" s="25" t="str">
        <f ca="1">IF($E123=0,"",OFFSET(Resources!$E$26,$E123,0))</f>
        <v/>
      </c>
      <c r="J123" s="16">
        <v>1</v>
      </c>
      <c r="K123" s="16" t="s">
        <v>150</v>
      </c>
      <c r="L123" s="25" t="str">
        <f ca="1">OFFSET(Resources!$CG$24,0,$C123-1)</f>
        <v>Variable O&amp;M</v>
      </c>
      <c r="M123" s="25" t="str">
        <f ca="1">OFFSET(Resources!$CG$25,0,$C123-1)</f>
        <v>O&amp;M</v>
      </c>
      <c r="N123" s="1">
        <v>1</v>
      </c>
      <c r="O123" s="7">
        <f ca="1">IF($E123=0,0,OFFSET(Resources!$CG$26,$E123,$C123-1))</f>
        <v>0</v>
      </c>
      <c r="P123" s="25" t="str">
        <f ca="1">OFFSET(Resources!$CG$26,0,$C123-1)</f>
        <v>$/Yr</v>
      </c>
      <c r="Q123" s="18">
        <f ca="1">IF($E123=0,0,OFFSET(GenAlts!$W$4,$E123,$D123-1))</f>
        <v>0</v>
      </c>
      <c r="R123" s="1">
        <v>1</v>
      </c>
      <c r="S123" t="str">
        <f ca="1">IF($E123=0,"",OFFSET(Resources!$R$26,$E123,0))</f>
        <v/>
      </c>
      <c r="T123" s="13"/>
      <c r="U123" s="25">
        <f ca="1">IF($E123=0,0,OFFSET(Resources!$AB$26,$E123,($C123-1)*Resources!$CI$20))</f>
        <v>0</v>
      </c>
      <c r="V123" s="1"/>
      <c r="W123">
        <f t="shared" ca="1" si="15"/>
        <v>0</v>
      </c>
      <c r="X123">
        <f>IF(T123="",0,MATCH(T123,Profiles!$A$3:$A$22,0))</f>
        <v>0</v>
      </c>
      <c r="Y123" s="10">
        <f ca="1">IF(U123=0,0,MATCH(U123,Escalation!$A$3:$A$18,0))</f>
        <v>0</v>
      </c>
      <c r="Z123">
        <f>IF(V123="",0,MATCH(V123,Profiles!$A$3:$A$22,0))</f>
        <v>0</v>
      </c>
      <c r="AA123" s="8"/>
      <c r="AB123" s="8">
        <v>0</v>
      </c>
      <c r="AC123" s="72">
        <f ca="1">IF(OR(AC$4&lt;$Q123,AC$4&gt;$Q123+IF($S123="",1000,$S123)-1),0,IF(MOD(AC$4-$Q123,IF($R123="",1000,$R123))=0,$O123,0))*IF($Y123&gt;0,(1+INDEX(Escalation!$B$3:$B$18,$Y123,0))^(AC$4-SSSModel!$C$5),1)*IF($X123=0,1,OFFSET(Profiles!$K$2,$X123,MAX(Profiles!$C$2,AC$4-$Q123)))*IF($AA123=1,(1+SSSModel!#REF!),1)</f>
        <v>0</v>
      </c>
      <c r="AD123" s="72">
        <f ca="1">IF(OR(AD$4&lt;$Q123,AD$4&gt;$Q123+IF($S123="",1000,$S123)-1),0,IF(MOD(AD$4-$Q123,IF($R123="",1000,$R123))=0,$O123,0))*IF($Y123&gt;0,(1+INDEX(Escalation!$B$3:$B$18,$Y123,0))^(AD$4-SSSModel!$C$5),1)*IF($X123=0,1,OFFSET(Profiles!$K$2,$X123,MAX(Profiles!$C$2,AD$4-$Q123)))*IF($AA123=1,(1+SSSModel!#REF!),1)</f>
        <v>0</v>
      </c>
      <c r="AE123" s="72">
        <f ca="1">IF(OR(AE$4&lt;$Q123,AE$4&gt;$Q123+IF($S123="",1000,$S123)-1),0,IF(MOD(AE$4-$Q123,IF($R123="",1000,$R123))=0,$O123,0))*IF($Y123&gt;0,(1+INDEX(Escalation!$B$3:$B$18,$Y123,0))^(AE$4-SSSModel!$C$5),1)*IF($X123=0,1,OFFSET(Profiles!$K$2,$X123,MAX(Profiles!$C$2,AE$4-$Q123)))*IF($AA123=1,(1+SSSModel!#REF!),1)</f>
        <v>0</v>
      </c>
      <c r="AF123" s="72">
        <f ca="1">IF(OR(AF$4&lt;$Q123,AF$4&gt;$Q123+IF($S123="",1000,$S123)-1),0,IF(MOD(AF$4-$Q123,IF($R123="",1000,$R123))=0,$O123,0))*IF($Y123&gt;0,(1+INDEX(Escalation!$B$3:$B$18,$Y123,0))^(AF$4-SSSModel!$C$5),1)*IF($X123=0,1,OFFSET(Profiles!$K$2,$X123,MAX(Profiles!$C$2,AF$4-$Q123)))*IF($AA123=1,(1+SSSModel!#REF!),1)</f>
        <v>0</v>
      </c>
      <c r="AG123" s="72">
        <f ca="1">IF(OR(AG$4&lt;$Q123,AG$4&gt;$Q123+IF($S123="",1000,$S123)-1),0,IF(MOD(AG$4-$Q123,IF($R123="",1000,$R123))=0,$O123,0))*IF($Y123&gt;0,(1+INDEX(Escalation!$B$3:$B$18,$Y123,0))^(AG$4-SSSModel!$C$5),1)*IF($X123=0,1,OFFSET(Profiles!$K$2,$X123,MAX(Profiles!$C$2,AG$4-$Q123)))*IF($AA123=1,(1+SSSModel!#REF!),1)</f>
        <v>0</v>
      </c>
      <c r="AH123" s="72">
        <f ca="1">IF(OR(AH$4&lt;$Q123,AH$4&gt;$Q123+IF($S123="",1000,$S123)-1),0,IF(MOD(AH$4-$Q123,IF($R123="",1000,$R123))=0,$O123,0))*IF($Y123&gt;0,(1+INDEX(Escalation!$B$3:$B$18,$Y123,0))^(AH$4-SSSModel!$C$5),1)*IF($X123=0,1,OFFSET(Profiles!$K$2,$X123,MAX(Profiles!$C$2,AH$4-$Q123)))*IF($AA123=1,(1+SSSModel!#REF!),1)</f>
        <v>0</v>
      </c>
      <c r="AI123" s="72">
        <f ca="1">IF(OR(AI$4&lt;$Q123,AI$4&gt;$Q123+IF($S123="",1000,$S123)-1),0,IF(MOD(AI$4-$Q123,IF($R123="",1000,$R123))=0,$O123,0))*IF($Y123&gt;0,(1+INDEX(Escalation!$B$3:$B$18,$Y123,0))^(AI$4-SSSModel!$C$5),1)*IF($X123=0,1,OFFSET(Profiles!$K$2,$X123,MAX(Profiles!$C$2,AI$4-$Q123)))*IF($AA123=1,(1+SSSModel!#REF!),1)</f>
        <v>0</v>
      </c>
      <c r="AJ123" s="72">
        <f ca="1">IF(OR(AJ$4&lt;$Q123,AJ$4&gt;$Q123+IF($S123="",1000,$S123)-1),0,IF(MOD(AJ$4-$Q123,IF($R123="",1000,$R123))=0,$O123,0))*IF($Y123&gt;0,(1+INDEX(Escalation!$B$3:$B$18,$Y123,0))^(AJ$4-SSSModel!$C$5),1)*IF($X123=0,1,OFFSET(Profiles!$K$2,$X123,MAX(Profiles!$C$2,AJ$4-$Q123)))*IF($AA123=1,(1+SSSModel!#REF!),1)</f>
        <v>0</v>
      </c>
      <c r="AK123" s="72">
        <f ca="1">IF(OR(AK$4&lt;$Q123,AK$4&gt;$Q123+IF($S123="",1000,$S123)-1),0,IF(MOD(AK$4-$Q123,IF($R123="",1000,$R123))=0,$O123,0))*IF($Y123&gt;0,(1+INDEX(Escalation!$B$3:$B$18,$Y123,0))^(AK$4-SSSModel!$C$5),1)*IF($X123=0,1,OFFSET(Profiles!$K$2,$X123,MAX(Profiles!$C$2,AK$4-$Q123)))*IF($AA123=1,(1+SSSModel!#REF!),1)</f>
        <v>0</v>
      </c>
      <c r="AL123" s="72">
        <f ca="1">IF(OR(AL$4&lt;$Q123,AL$4&gt;$Q123+IF($S123="",1000,$S123)-1),0,IF(MOD(AL$4-$Q123,IF($R123="",1000,$R123))=0,$O123,0))*IF($Y123&gt;0,(1+INDEX(Escalation!$B$3:$B$18,$Y123,0))^(AL$4-SSSModel!$C$5),1)*IF($X123=0,1,OFFSET(Profiles!$K$2,$X123,MAX(Profiles!$C$2,AL$4-$Q123)))*IF($AA123=1,(1+SSSModel!#REF!),1)</f>
        <v>0</v>
      </c>
      <c r="AM123" s="72">
        <f ca="1">IF(OR(AM$4&lt;$Q123,AM$4&gt;$Q123+IF($S123="",1000,$S123)-1),0,IF(MOD(AM$4-$Q123,IF($R123="",1000,$R123))=0,$O123,0))*IF($Y123&gt;0,(1+INDEX(Escalation!$B$3:$B$18,$Y123,0))^(AM$4-SSSModel!$C$5),1)*IF($X123=0,1,OFFSET(Profiles!$K$2,$X123,MAX(Profiles!$C$2,AM$4-$Q123)))*IF($AA123=1,(1+SSSModel!#REF!),1)</f>
        <v>0</v>
      </c>
      <c r="AN123" s="72">
        <f ca="1">IF(OR(AN$4&lt;$Q123,AN$4&gt;$Q123+IF($S123="",1000,$S123)-1),0,IF(MOD(AN$4-$Q123,IF($R123="",1000,$R123))=0,$O123,0))*IF($Y123&gt;0,(1+INDEX(Escalation!$B$3:$B$18,$Y123,0))^(AN$4-SSSModel!$C$5),1)*IF($X123=0,1,OFFSET(Profiles!$K$2,$X123,MAX(Profiles!$C$2,AN$4-$Q123)))*IF($AA123=1,(1+SSSModel!#REF!),1)</f>
        <v>0</v>
      </c>
      <c r="AO123" s="72">
        <f ca="1">IF(OR(AO$4&lt;$Q123,AO$4&gt;$Q123+IF($S123="",1000,$S123)-1),0,IF(MOD(AO$4-$Q123,IF($R123="",1000,$R123))=0,$O123,0))*IF($Y123&gt;0,(1+INDEX(Escalation!$B$3:$B$18,$Y123,0))^(AO$4-SSSModel!$C$5),1)*IF($X123=0,1,OFFSET(Profiles!$K$2,$X123,MAX(Profiles!$C$2,AO$4-$Q123)))*IF($AA123=1,(1+SSSModel!#REF!),1)</f>
        <v>0</v>
      </c>
      <c r="AP123" s="72">
        <f ca="1">IF(OR(AP$4&lt;$Q123,AP$4&gt;$Q123+IF($S123="",1000,$S123)-1),0,IF(MOD(AP$4-$Q123,IF($R123="",1000,$R123))=0,$O123,0))*IF($Y123&gt;0,(1+INDEX(Escalation!$B$3:$B$18,$Y123,0))^(AP$4-SSSModel!$C$5),1)*IF($X123=0,1,OFFSET(Profiles!$K$2,$X123,MAX(Profiles!$C$2,AP$4-$Q123)))*IF($AA123=1,(1+SSSModel!#REF!),1)</f>
        <v>0</v>
      </c>
      <c r="AQ123" s="72">
        <f ca="1">IF(OR(AQ$4&lt;$Q123,AQ$4&gt;$Q123+IF($S123="",1000,$S123)-1),0,IF(MOD(AQ$4-$Q123,IF($R123="",1000,$R123))=0,$O123,0))*IF($Y123&gt;0,(1+INDEX(Escalation!$B$3:$B$18,$Y123,0))^(AQ$4-SSSModel!$C$5),1)*IF($X123=0,1,OFFSET(Profiles!$K$2,$X123,MAX(Profiles!$C$2,AQ$4-$Q123)))*IF($AA123=1,(1+SSSModel!#REF!),1)</f>
        <v>0</v>
      </c>
      <c r="AR123" s="72">
        <f ca="1">IF(OR(AR$4&lt;$Q123,AR$4&gt;$Q123+IF($S123="",1000,$S123)-1),0,IF(MOD(AR$4-$Q123,IF($R123="",1000,$R123))=0,$O123,0))*IF($Y123&gt;0,(1+INDEX(Escalation!$B$3:$B$18,$Y123,0))^(AR$4-SSSModel!$C$5),1)*IF($X123=0,1,OFFSET(Profiles!$K$2,$X123,MAX(Profiles!$C$2,AR$4-$Q123)))*IF($AA123=1,(1+SSSModel!#REF!),1)</f>
        <v>0</v>
      </c>
      <c r="AS123" s="72">
        <f ca="1">IF(OR(AS$4&lt;$Q123,AS$4&gt;$Q123+IF($S123="",1000,$S123)-1),0,IF(MOD(AS$4-$Q123,IF($R123="",1000,$R123))=0,$O123,0))*IF($Y123&gt;0,(1+INDEX(Escalation!$B$3:$B$18,$Y123,0))^(AS$4-SSSModel!$C$5),1)*IF($X123=0,1,OFFSET(Profiles!$K$2,$X123,MAX(Profiles!$C$2,AS$4-$Q123)))*IF($AA123=1,(1+SSSModel!#REF!),1)</f>
        <v>0</v>
      </c>
      <c r="AT123" s="72">
        <f ca="1">IF(OR(AT$4&lt;$Q123,AT$4&gt;$Q123+IF($S123="",1000,$S123)-1),0,IF(MOD(AT$4-$Q123,IF($R123="",1000,$R123))=0,$O123,0))*IF($Y123&gt;0,(1+INDEX(Escalation!$B$3:$B$18,$Y123,0))^(AT$4-SSSModel!$C$5),1)*IF($X123=0,1,OFFSET(Profiles!$K$2,$X123,MAX(Profiles!$C$2,AT$4-$Q123)))*IF($AA123=1,(1+SSSModel!#REF!),1)</f>
        <v>0</v>
      </c>
      <c r="AU123" s="72">
        <f ca="1">IF(OR(AU$4&lt;$Q123,AU$4&gt;$Q123+IF($S123="",1000,$S123)-1),0,IF(MOD(AU$4-$Q123,IF($R123="",1000,$R123))=0,$O123,0))*IF($Y123&gt;0,(1+INDEX(Escalation!$B$3:$B$18,$Y123,0))^(AU$4-SSSModel!$C$5),1)*IF($X123=0,1,OFFSET(Profiles!$K$2,$X123,MAX(Profiles!$C$2,AU$4-$Q123)))*IF($AA123=1,(1+SSSModel!#REF!),1)</f>
        <v>0</v>
      </c>
      <c r="AV123" s="72">
        <f ca="1">IF(OR(AV$4&lt;$Q123,AV$4&gt;$Q123+IF($S123="",1000,$S123)-1),0,IF(MOD(AV$4-$Q123,IF($R123="",1000,$R123))=0,$O123,0))*IF($Y123&gt;0,(1+INDEX(Escalation!$B$3:$B$18,$Y123,0))^(AV$4-SSSModel!$C$5),1)*IF($X123=0,1,OFFSET(Profiles!$K$2,$X123,MAX(Profiles!$C$2,AV$4-$Q123)))*IF($AA123=1,(1+SSSModel!#REF!),1)</f>
        <v>0</v>
      </c>
      <c r="AW123" s="72">
        <f ca="1">IF(OR(AW$4&lt;$Q123,AW$4&gt;$Q123+IF($S123="",1000,$S123)-1),0,IF(MOD(AW$4-$Q123,IF($R123="",1000,$R123))=0,$O123,0))*IF($Y123&gt;0,(1+INDEX(Escalation!$B$3:$B$18,$Y123,0))^(AW$4-SSSModel!$C$5),1)*IF($X123=0,1,OFFSET(Profiles!$K$2,$X123,MAX(Profiles!$C$2,AW$4-$Q123)))*IF($AA123=1,(1+SSSModel!#REF!),1)</f>
        <v>0</v>
      </c>
      <c r="AX123" s="72">
        <f ca="1">IF(OR(AX$4&lt;$Q123,AX$4&gt;$Q123+IF($S123="",1000,$S123)-1),0,IF(MOD(AX$4-$Q123,IF($R123="",1000,$R123))=0,$O123,0))*IF($Y123&gt;0,(1+INDEX(Escalation!$B$3:$B$18,$Y123,0))^(AX$4-SSSModel!$C$5),1)*IF($X123=0,1,OFFSET(Profiles!$K$2,$X123,MAX(Profiles!$C$2,AX$4-$Q123)))*IF($AA123=1,(1+SSSModel!#REF!),1)</f>
        <v>0</v>
      </c>
      <c r="AY123" s="72">
        <f ca="1">IF(OR(AY$4&lt;$Q123,AY$4&gt;$Q123+IF($S123="",1000,$S123)-1),0,IF(MOD(AY$4-$Q123,IF($R123="",1000,$R123))=0,$O123,0))*IF($Y123&gt;0,(1+INDEX(Escalation!$B$3:$B$18,$Y123,0))^(AY$4-SSSModel!$C$5),1)*IF($X123=0,1,OFFSET(Profiles!$K$2,$X123,MAX(Profiles!$C$2,AY$4-$Q123)))*IF($AA123=1,(1+SSSModel!#REF!),1)</f>
        <v>0</v>
      </c>
      <c r="AZ123" s="72">
        <f ca="1">IF(OR(AZ$4&lt;$Q123,AZ$4&gt;$Q123+IF($S123="",1000,$S123)-1),0,IF(MOD(AZ$4-$Q123,IF($R123="",1000,$R123))=0,$O123,0))*IF($Y123&gt;0,(1+INDEX(Escalation!$B$3:$B$18,$Y123,0))^(AZ$4-SSSModel!$C$5),1)*IF($X123=0,1,OFFSET(Profiles!$K$2,$X123,MAX(Profiles!$C$2,AZ$4-$Q123)))*IF($AA123=1,(1+SSSModel!#REF!),1)</f>
        <v>0</v>
      </c>
      <c r="BA123" s="72">
        <f ca="1">IF(OR(BA$4&lt;$Q123,BA$4&gt;$Q123+IF($S123="",1000,$S123)-1),0,IF(MOD(BA$4-$Q123,IF($R123="",1000,$R123))=0,$O123,0))*IF($Y123&gt;0,(1+INDEX(Escalation!$B$3:$B$18,$Y123,0))^(BA$4-SSSModel!$C$5),1)*IF($X123=0,1,OFFSET(Profiles!$K$2,$X123,MAX(Profiles!$C$2,BA$4-$Q123)))*IF($AA123=1,(1+SSSModel!#REF!),1)</f>
        <v>0</v>
      </c>
      <c r="BB123" s="72">
        <f ca="1">IF(OR(BB$4&lt;$Q123,BB$4&gt;$Q123+IF($S123="",1000,$S123)-1),0,IF(MOD(BB$4-$Q123,IF($R123="",1000,$R123))=0,$O123,0))*IF($Y123&gt;0,(1+INDEX(Escalation!$B$3:$B$18,$Y123,0))^(BB$4-SSSModel!$C$5),1)*IF($X123=0,1,OFFSET(Profiles!$K$2,$X123,MAX(Profiles!$C$2,BB$4-$Q123)))*IF($AA123=1,(1+SSSModel!#REF!),1)</f>
        <v>0</v>
      </c>
      <c r="BC123" s="72">
        <f ca="1">IF(OR(BC$4&lt;$Q123,BC$4&gt;$Q123+IF($S123="",1000,$S123)-1),0,IF(MOD(BC$4-$Q123,IF($R123="",1000,$R123))=0,$O123,0))*IF($Y123&gt;0,(1+INDEX(Escalation!$B$3:$B$18,$Y123,0))^(BC$4-SSSModel!$C$5),1)*IF($X123=0,1,OFFSET(Profiles!$K$2,$X123,MAX(Profiles!$C$2,BC$4-$Q123)))*IF($AA123=1,(1+SSSModel!#REF!),1)</f>
        <v>0</v>
      </c>
      <c r="BD123" s="72">
        <f ca="1">IF(OR(BD$4&lt;$Q123,BD$4&gt;$Q123+IF($S123="",1000,$S123)-1),0,IF(MOD(BD$4-$Q123,IF($R123="",1000,$R123))=0,$O123,0))*IF($Y123&gt;0,(1+INDEX(Escalation!$B$3:$B$18,$Y123,0))^(BD$4-SSSModel!$C$5),1)*IF($X123=0,1,OFFSET(Profiles!$K$2,$X123,MAX(Profiles!$C$2,BD$4-$Q123)))*IF($AA123=1,(1+SSSModel!#REF!),1)</f>
        <v>0</v>
      </c>
      <c r="BE123" s="72">
        <f ca="1">IF(OR(BE$4&lt;$Q123,BE$4&gt;$Q123+IF($S123="",1000,$S123)-1),0,IF(MOD(BE$4-$Q123,IF($R123="",1000,$R123))=0,$O123,0))*IF($Y123&gt;0,(1+INDEX(Escalation!$B$3:$B$18,$Y123,0))^(BE$4-SSSModel!$C$5),1)*IF($X123=0,1,OFFSET(Profiles!$K$2,$X123,MAX(Profiles!$C$2,BE$4-$Q123)))*IF($AA123=1,(1+SSSModel!#REF!),1)</f>
        <v>0</v>
      </c>
      <c r="BF123" s="72">
        <f ca="1">IF(OR(BF$4&lt;$Q123,BF$4&gt;$Q123+IF($S123="",1000,$S123)-1),0,IF(MOD(BF$4-$Q123,IF($R123="",1000,$R123))=0,$O123,0))*IF($Y123&gt;0,(1+INDEX(Escalation!$B$3:$B$18,$Y123,0))^(BF$4-SSSModel!$C$5),1)*IF($X123=0,1,OFFSET(Profiles!$K$2,$X123,MAX(Profiles!$C$2,BF$4-$Q123)))*IF($AA123=1,(1+SSSModel!#REF!),1)</f>
        <v>0</v>
      </c>
      <c r="BG123" s="72">
        <f ca="1">IF(OR(BG$4&lt;$Q123,BG$4&gt;$Q123+IF($S123="",1000,$S123)-1),0,IF(MOD(BG$4-$Q123,IF($R123="",1000,$R123))=0,$O123,0))*IF($Y123&gt;0,(1+INDEX(Escalation!$B$3:$B$18,$Y123,0))^(BG$4-SSSModel!$C$5),1)*IF($X123=0,1,OFFSET(Profiles!$K$2,$X123,MAX(Profiles!$C$2,BG$4-$Q123)))*IF($AA123=1,(1+SSSModel!#REF!),1)</f>
        <v>0</v>
      </c>
      <c r="BH123" s="72">
        <f ca="1">IF(OR(BH$4&lt;$Q123,BH$4&gt;$Q123+IF($S123="",1000,$S123)-1),0,IF(MOD(BH$4-$Q123,IF($R123="",1000,$R123))=0,$O123,0))*IF($Y123&gt;0,(1+INDEX(Escalation!$B$3:$B$18,$Y123,0))^(BH$4-SSSModel!$C$5),1)*IF($X123=0,1,OFFSET(Profiles!$K$2,$X123,MAX(Profiles!$C$2,BH$4-$Q123)))*IF($AA123=1,(1+SSSModel!#REF!),1)</f>
        <v>0</v>
      </c>
      <c r="BI123" s="72">
        <f ca="1">IF(OR(BI$4&lt;$Q123,BI$4&gt;$Q123+IF($S123="",1000,$S123)-1),0,IF(MOD(BI$4-$Q123,IF($R123="",1000,$R123))=0,$O123,0))*IF($Y123&gt;0,(1+INDEX(Escalation!$B$3:$B$18,$Y123,0))^(BI$4-SSSModel!$C$5),1)*IF($X123=0,1,OFFSET(Profiles!$K$2,$X123,MAX(Profiles!$C$2,BI$4-$Q123)))*IF($AA123=1,(1+SSSModel!#REF!),1)</f>
        <v>0</v>
      </c>
      <c r="BJ123" s="72">
        <f ca="1">IF(OR(BJ$4&lt;$Q123,BJ$4&gt;$Q123+IF($S123="",1000,$S123)-1),0,IF(MOD(BJ$4-$Q123,IF($R123="",1000,$R123))=0,$O123,0))*IF($Y123&gt;0,(1+INDEX(Escalation!$B$3:$B$18,$Y123,0))^(BJ$4-SSSModel!$C$5),1)*IF($X123=0,1,OFFSET(Profiles!$K$2,$X123,MAX(Profiles!$C$2,BJ$4-$Q123)))*IF($AA123=1,(1+SSSModel!#REF!),1)</f>
        <v>0</v>
      </c>
      <c r="BK123" s="72">
        <f ca="1">IF(OR(BK$4&lt;$Q123,BK$4&gt;$Q123+IF($S123="",1000,$S123)-1),0,IF(MOD(BK$4-$Q123,IF($R123="",1000,$R123))=0,$O123,0))*IF($Y123&gt;0,(1+INDEX(Escalation!$B$3:$B$18,$Y123,0))^(BK$4-SSSModel!$C$5),1)*IF($X123=0,1,OFFSET(Profiles!$K$2,$X123,MAX(Profiles!$C$2,BK$4-$Q123)))*IF($AA123=1,(1+SSSModel!#REF!),1)</f>
        <v>0</v>
      </c>
      <c r="BL123" s="72">
        <f ca="1">IF(OR(BL$4&lt;$Q123,BL$4&gt;$Q123+IF($S123="",1000,$S123)-1),0,IF(MOD(BL$4-$Q123,IF($R123="",1000,$R123))=0,$O123,0))*IF($Y123&gt;0,(1+INDEX(Escalation!$B$3:$B$18,$Y123,0))^(BL$4-SSSModel!$C$5),1)*IF($X123=0,1,OFFSET(Profiles!$K$2,$X123,MAX(Profiles!$C$2,BL$4-$Q123)))*IF($AA123=1,(1+SSSModel!#REF!),1)</f>
        <v>0</v>
      </c>
      <c r="BM123" s="72">
        <f ca="1">IF(OR(BM$4&lt;$Q123,BM$4&gt;$Q123+IF($S123="",1000,$S123)-1),0,IF(MOD(BM$4-$Q123,IF($R123="",1000,$R123))=0,$O123,0))*IF($Y123&gt;0,(1+INDEX(Escalation!$B$3:$B$18,$Y123,0))^(BM$4-SSSModel!$C$5),1)*IF($X123=0,1,OFFSET(Profiles!$K$2,$X123,MAX(Profiles!$C$2,BM$4-$Q123)))*IF($AA123=1,(1+SSSModel!#REF!),1)</f>
        <v>0</v>
      </c>
      <c r="BN123" s="72">
        <f ca="1">IF(OR(BN$4&lt;$Q123,BN$4&gt;$Q123+IF($S123="",1000,$S123)-1),0,IF(MOD(BN$4-$Q123,IF($R123="",1000,$R123))=0,$O123,0))*IF($Y123&gt;0,(1+INDEX(Escalation!$B$3:$B$18,$Y123,0))^(BN$4-SSSModel!$C$5),1)*IF($X123=0,1,OFFSET(Profiles!$K$2,$X123,MAX(Profiles!$C$2,BN$4-$Q123)))*IF($AA123=1,(1+SSSModel!#REF!),1)</f>
        <v>0</v>
      </c>
      <c r="BO123" s="72">
        <f ca="1">IF(OR(BO$4&lt;$Q123,BO$4&gt;$Q123+IF($S123="",1000,$S123)-1),0,IF(MOD(BO$4-$Q123,IF($R123="",1000,$R123))=0,$O123,0))*IF($Y123&gt;0,(1+INDEX(Escalation!$B$3:$B$18,$Y123,0))^(BO$4-SSSModel!$C$5),1)*IF($X123=0,1,OFFSET(Profiles!$K$2,$X123,MAX(Profiles!$C$2,BO$4-$Q123)))*IF($AA123=1,(1+SSSModel!#REF!),1)</f>
        <v>0</v>
      </c>
      <c r="BP123" s="72">
        <f ca="1">IF(OR(BP$4&lt;$Q123,BP$4&gt;$Q123+IF($S123="",1000,$S123)-1),0,IF(MOD(BP$4-$Q123,IF($R123="",1000,$R123))=0,$O123,0))*IF($Y123&gt;0,(1+INDEX(Escalation!$B$3:$B$18,$Y123,0))^(BP$4-SSSModel!$C$5),1)*IF($X123=0,1,OFFSET(Profiles!$K$2,$X123,MAX(Profiles!$C$2,BP$4-$Q123)))*IF($AA123=1,(1+SSSModel!#REF!),1)</f>
        <v>0</v>
      </c>
      <c r="BQ123" s="72">
        <f ca="1">IF(OR(BQ$4&lt;$Q123,BQ$4&gt;$Q123+IF($S123="",1000,$S123)-1),0,IF(MOD(BQ$4-$Q123,IF($R123="",1000,$R123))=0,$O123,0))*IF($Y123&gt;0,(1+INDEX(Escalation!$B$3:$B$18,$Y123,0))^(BQ$4-SSSModel!$C$5),1)*IF($X123=0,1,OFFSET(Profiles!$K$2,$X123,MAX(Profiles!$C$2,BQ$4-$Q123)))*IF($AA123=1,(1+SSSModel!#REF!),1)</f>
        <v>0</v>
      </c>
      <c r="BR123" s="72">
        <f ca="1">IF(OR(BR$4&lt;$Q123,BR$4&gt;$Q123+IF($S123="",1000,$S123)-1),0,IF(MOD(BR$4-$Q123,IF($R123="",1000,$R123))=0,$O123,0))*IF($Y123&gt;0,(1+INDEX(Escalation!$B$3:$B$18,$Y123,0))^(BR$4-SSSModel!$C$5),1)*IF($X123=0,1,OFFSET(Profiles!$K$2,$X123,MAX(Profiles!$C$2,BR$4-$Q123)))*IF($AA123=1,(1+SSSModel!#REF!),1)</f>
        <v>0</v>
      </c>
      <c r="BS123" s="72">
        <f ca="1">IF(OR(BS$4&lt;$Q123,BS$4&gt;$Q123+IF($S123="",1000,$S123)-1),0,IF(MOD(BS$4-$Q123,IF($R123="",1000,$R123))=0,$O123,0))*IF($Y123&gt;0,(1+INDEX(Escalation!$B$3:$B$18,$Y123,0))^(BS$4-SSSModel!$C$5),1)*IF($X123=0,1,OFFSET(Profiles!$K$2,$X123,MAX(Profiles!$C$2,BS$4-$Q123)))*IF($AA123=1,(1+SSSModel!#REF!),1)</f>
        <v>0</v>
      </c>
      <c r="BT123" s="72">
        <f ca="1">IF(OR(BT$4&lt;$Q123,BT$4&gt;$Q123+IF($S123="",1000,$S123)-1),0,IF(MOD(BT$4-$Q123,IF($R123="",1000,$R123))=0,$O123,0))*IF($Y123&gt;0,(1+INDEX(Escalation!$B$3:$B$18,$Y123,0))^(BT$4-SSSModel!$C$5),1)*IF($X123=0,1,OFFSET(Profiles!$K$2,$X123,MAX(Profiles!$C$2,BT$4-$Q123)))*IF($AA123=1,(1+SSSModel!#REF!),1)</f>
        <v>0</v>
      </c>
      <c r="BU123" s="72">
        <f ca="1">IF(OR(BU$4&lt;$Q123,BU$4&gt;$Q123+IF($S123="",1000,$S123)-1),0,IF(MOD(BU$4-$Q123,IF($R123="",1000,$R123))=0,$O123,0))*IF($Y123&gt;0,(1+INDEX(Escalation!$B$3:$B$18,$Y123,0))^(BU$4-SSSModel!$C$5),1)*IF($X123=0,1,OFFSET(Profiles!$K$2,$X123,MAX(Profiles!$C$2,BU$4-$Q123)))*IF($AA123=1,(1+SSSModel!#REF!),1)</f>
        <v>0</v>
      </c>
      <c r="BV123" s="72">
        <f ca="1">IF(OR(BV$4&lt;$Q123,BV$4&gt;$Q123+IF($S123="",1000,$S123)-1),0,IF(MOD(BV$4-$Q123,IF($R123="",1000,$R123))=0,$O123,0))*IF($Y123&gt;0,(1+INDEX(Escalation!$B$3:$B$18,$Y123,0))^(BV$4-SSSModel!$C$5),1)*IF($X123=0,1,OFFSET(Profiles!$K$2,$X123,MAX(Profiles!$C$2,BV$4-$Q123)))*IF($AA123=1,(1+SSSModel!#REF!),1)</f>
        <v>0</v>
      </c>
      <c r="BW123" s="72">
        <f ca="1">IF(OR(BW$4&lt;$Q123,BW$4&gt;$Q123+IF($S123="",1000,$S123)-1),0,IF(MOD(BW$4-$Q123,IF($R123="",1000,$R123))=0,$O123,0))*IF($Y123&gt;0,(1+INDEX(Escalation!$B$3:$B$18,$Y123,0))^(BW$4-SSSModel!$C$5),1)*IF($X123=0,1,OFFSET(Profiles!$K$2,$X123,MAX(Profiles!$C$2,BW$4-$Q123)))*IF($AA123=1,(1+SSSModel!#REF!),1)</f>
        <v>0</v>
      </c>
      <c r="BX123" s="72">
        <f ca="1">IF(OR(BX$4&lt;$Q123,BX$4&gt;$Q123+IF($S123="",1000,$S123)-1),0,IF(MOD(BX$4-$Q123,IF($R123="",1000,$R123))=0,$O123,0))*IF($Y123&gt;0,(1+INDEX(Escalation!$B$3:$B$18,$Y123,0))^(BX$4-SSSModel!$C$5),1)*IF($X123=0,1,OFFSET(Profiles!$K$2,$X123,MAX(Profiles!$C$2,BX$4-$Q123)))*IF($AA123=1,(1+SSSModel!#REF!),1)</f>
        <v>0</v>
      </c>
      <c r="BY123" s="72">
        <f ca="1">IF(OR(BY$4&lt;$Q123,BY$4&gt;$Q123+IF($S123="",1000,$S123)-1),0,IF(MOD(BY$4-$Q123,IF($R123="",1000,$R123))=0,$O123,0))*IF($Y123&gt;0,(1+INDEX(Escalation!$B$3:$B$18,$Y123,0))^(BY$4-SSSModel!$C$5),1)*IF($X123=0,1,OFFSET(Profiles!$K$2,$X123,MAX(Profiles!$C$2,BY$4-$Q123)))*IF($AA123=1,(1+SSSModel!#REF!),1)</f>
        <v>0</v>
      </c>
      <c r="BZ123" s="72">
        <f ca="1">IF(OR(BZ$4&lt;$Q123,BZ$4&gt;$Q123+IF($S123="",1000,$S123)-1),0,IF(MOD(BZ$4-$Q123,IF($R123="",1000,$R123))=0,$O123,0))*IF($Y123&gt;0,(1+INDEX(Escalation!$B$3:$B$18,$Y123,0))^(BZ$4-SSSModel!$C$5),1)*IF($X123=0,1,OFFSET(Profiles!$K$2,$X123,MAX(Profiles!$C$2,BZ$4-$Q123)))*IF($AA123=1,(1+SSSModel!#REF!),1)</f>
        <v>0</v>
      </c>
      <c r="CA123" s="134">
        <f ca="1">IF(OR($Z123=0,SSSModel!$C$4="CF"),AC123,
IF(LEFT($V123,3)="ON_",
     IF(SSSModel!$C$4="RR",SUMPRODUCT(OFFSET($AC123,0,0,1,$CB$2),OFFSET(Profiles!$K$28,($Z123-1)*(Profiles!$I$26+1)+CA$4-SSSModel!$C$3+1,0,1,$CB$2)),
     IF(SSSModel!$C$4="ECC",$EA123*$EB123*SUMPRODUCT(OFFSET($AC123,0,MAX(0,CA$4-$DZ123-$CA$4+1),1,MIN($DZ123,CA$4-$CA$4+1)),OFFSET(Escalation!$K$24,($Y123-1)*(Escalation!$I$22+1)+CA$4-SSSModel!$C$3+1,MAX(0,CA$4-$DZ123-$CA$4+1),1,MIN($DZ123,CA$4-$CA$4+1))),
     IF(SSSModel!$C$4="PV",AC123*$EA123*(1+SSSModel!$C$2),
     IF(SSSModel!$C$4="FCR",$EC123*SUM(OFFSET($AC123,0,MAX(CA$4-$AC$4-$DZ123+1,0),1,MIN($DZ123,CA$4-$AC$4+1))),0)))),
SUM($AC123:$BZ123)*
     IF(SSSModel!$C$4="RR",OFFSET(Profiles!$K$2,$Z123,MAX(Profiles!$C$2,AC$4-$W123)),
     IF(SSSModel!$C$4="ECC",$EA123*$EB123*IF(MAX(Escalation!$C$2,AC$4-$W123)&gt;$DZ123-1,0,OFFSET(Escalation!$K$2,$Y123,MAX(Escalation!$C$2,AC$4-$W123))),
     IF(SSSModel!$C$4="PV",IF(CA$4=$W123,$EA123*(1+SSSModel!$C$2),0),
     IF(SSSModel!$C$4="FCR",IF(AND(CA$4&gt;=$W123,OFFSET(Profiles!$K$2,$Z123,MAX(Profiles!$C$2,AC$4-$W123))&gt;0),$EC123,0),0))))))</f>
        <v>0</v>
      </c>
      <c r="CB123" s="135">
        <f ca="1">IF(OR($Z123=0,SSSModel!$C$4="CF"),AD123,
IF(LEFT($V123,3)="ON_",
     IF(SSSModel!$C$4="RR",SUMPRODUCT(OFFSET($AC123,0,0,1,$CB$2),OFFSET(Profiles!$K$28,($Z123-1)*(Profiles!$I$26+1)+CB$4-SSSModel!$C$3+1,0,1,$CB$2)),
     IF(SSSModel!$C$4="ECC",$EA123*$EB123*SUMPRODUCT(OFFSET($AC123,0,MAX(0,CB$4-$DZ123-$CA$4+1),1,MIN($DZ123,CB$4-$CA$4+1)),OFFSET(Escalation!$K$24,($Y123-1)*(Escalation!$I$22+1)+CB$4-SSSModel!$C$3+1,MAX(0,CB$4-$DZ123-$CA$4+1),1,MIN($DZ123,CB$4-$CA$4+1))),
     IF(SSSModel!$C$4="PV",AD123*$EA123*(1+SSSModel!$C$2),
     IF(SSSModel!$C$4="FCR",$EC123*SUM(OFFSET($AC123,0,MAX(CB$4-$AC$4-$DZ123+1,0),1,MIN($DZ123,CB$4-$AC$4+1))),0)))),
SUM($AC123:$BZ123)*
     IF(SSSModel!$C$4="RR",OFFSET(Profiles!$K$2,$Z123,MAX(Profiles!$C$2,AD$4-$W123)),
     IF(SSSModel!$C$4="ECC",$EA123*$EB123*IF(MAX(Escalation!$C$2,AD$4-$W123)&gt;$DZ123-1,0,OFFSET(Escalation!$K$2,$Y123,MAX(Escalation!$C$2,AD$4-$W123))),
     IF(SSSModel!$C$4="PV",IF(CB$4=$W123,$EA123*(1+SSSModel!$C$2),0),
     IF(SSSModel!$C$4="FCR",IF(AND(CB$4&gt;=$W123,OFFSET(Profiles!$K$2,$Z123,MAX(Profiles!$C$2,AD$4-$W123))&gt;0),$EC123,0),0))))))</f>
        <v>0</v>
      </c>
      <c r="CC123" s="135">
        <f ca="1">IF(OR($Z123=0,SSSModel!$C$4="CF"),AE123,
IF(LEFT($V123,3)="ON_",
     IF(SSSModel!$C$4="RR",SUMPRODUCT(OFFSET($AC123,0,0,1,$CB$2),OFFSET(Profiles!$K$28,($Z123-1)*(Profiles!$I$26+1)+CC$4-SSSModel!$C$3+1,0,1,$CB$2)),
     IF(SSSModel!$C$4="ECC",$EA123*$EB123*SUMPRODUCT(OFFSET($AC123,0,MAX(0,CC$4-$DZ123-$CA$4+1),1,MIN($DZ123,CC$4-$CA$4+1)),OFFSET(Escalation!$K$24,($Y123-1)*(Escalation!$I$22+1)+CC$4-SSSModel!$C$3+1,MAX(0,CC$4-$DZ123-$CA$4+1),1,MIN($DZ123,CC$4-$CA$4+1))),
     IF(SSSModel!$C$4="PV",AE123*$EA123*(1+SSSModel!$C$2),
     IF(SSSModel!$C$4="FCR",$EC123*SUM(OFFSET($AC123,0,MAX(CC$4-$AC$4-$DZ123+1,0),1,MIN($DZ123,CC$4-$AC$4+1))),0)))),
SUM($AC123:$BZ123)*
     IF(SSSModel!$C$4="RR",OFFSET(Profiles!$K$2,$Z123,MAX(Profiles!$C$2,AE$4-$W123)),
     IF(SSSModel!$C$4="ECC",$EA123*$EB123*IF(MAX(Escalation!$C$2,AE$4-$W123)&gt;$DZ123-1,0,OFFSET(Escalation!$K$2,$Y123,MAX(Escalation!$C$2,AE$4-$W123))),
     IF(SSSModel!$C$4="PV",IF(CC$4=$W123,$EA123*(1+SSSModel!$C$2),0),
     IF(SSSModel!$C$4="FCR",IF(AND(CC$4&gt;=$W123,OFFSET(Profiles!$K$2,$Z123,MAX(Profiles!$C$2,AE$4-$W123))&gt;0),$EC123,0),0))))))</f>
        <v>0</v>
      </c>
      <c r="CD123" s="135">
        <f ca="1">IF(OR($Z123=0,SSSModel!$C$4="CF"),AF123,
IF(LEFT($V123,3)="ON_",
     IF(SSSModel!$C$4="RR",SUMPRODUCT(OFFSET($AC123,0,0,1,$CB$2),OFFSET(Profiles!$K$28,($Z123-1)*(Profiles!$I$26+1)+CD$4-SSSModel!$C$3+1,0,1,$CB$2)),
     IF(SSSModel!$C$4="ECC",$EA123*$EB123*SUMPRODUCT(OFFSET($AC123,0,MAX(0,CD$4-$DZ123-$CA$4+1),1,MIN($DZ123,CD$4-$CA$4+1)),OFFSET(Escalation!$K$24,($Y123-1)*(Escalation!$I$22+1)+CD$4-SSSModel!$C$3+1,MAX(0,CD$4-$DZ123-$CA$4+1),1,MIN($DZ123,CD$4-$CA$4+1))),
     IF(SSSModel!$C$4="PV",AF123*$EA123*(1+SSSModel!$C$2),
     IF(SSSModel!$C$4="FCR",$EC123*SUM(OFFSET($AC123,0,MAX(CD$4-$AC$4-$DZ123+1,0),1,MIN($DZ123,CD$4-$AC$4+1))),0)))),
SUM($AC123:$BZ123)*
     IF(SSSModel!$C$4="RR",OFFSET(Profiles!$K$2,$Z123,MAX(Profiles!$C$2,AF$4-$W123)),
     IF(SSSModel!$C$4="ECC",$EA123*$EB123*IF(MAX(Escalation!$C$2,AF$4-$W123)&gt;$DZ123-1,0,OFFSET(Escalation!$K$2,$Y123,MAX(Escalation!$C$2,AF$4-$W123))),
     IF(SSSModel!$C$4="PV",IF(CD$4=$W123,$EA123*(1+SSSModel!$C$2),0),
     IF(SSSModel!$C$4="FCR",IF(AND(CD$4&gt;=$W123,OFFSET(Profiles!$K$2,$Z123,MAX(Profiles!$C$2,AF$4-$W123))&gt;0),$EC123,0),0))))))</f>
        <v>0</v>
      </c>
      <c r="CE123" s="135">
        <f ca="1">IF(OR($Z123=0,SSSModel!$C$4="CF"),AG123,
IF(LEFT($V123,3)="ON_",
     IF(SSSModel!$C$4="RR",SUMPRODUCT(OFFSET($AC123,0,0,1,$CB$2),OFFSET(Profiles!$K$28,($Z123-1)*(Profiles!$I$26+1)+CE$4-SSSModel!$C$3+1,0,1,$CB$2)),
     IF(SSSModel!$C$4="ECC",$EA123*$EB123*SUMPRODUCT(OFFSET($AC123,0,MAX(0,CE$4-$DZ123-$CA$4+1),1,MIN($DZ123,CE$4-$CA$4+1)),OFFSET(Escalation!$K$24,($Y123-1)*(Escalation!$I$22+1)+CE$4-SSSModel!$C$3+1,MAX(0,CE$4-$DZ123-$CA$4+1),1,MIN($DZ123,CE$4-$CA$4+1))),
     IF(SSSModel!$C$4="PV",AG123*$EA123*(1+SSSModel!$C$2),
     IF(SSSModel!$C$4="FCR",$EC123*SUM(OFFSET($AC123,0,MAX(CE$4-$AC$4-$DZ123+1,0),1,MIN($DZ123,CE$4-$AC$4+1))),0)))),
SUM($AC123:$BZ123)*
     IF(SSSModel!$C$4="RR",OFFSET(Profiles!$K$2,$Z123,MAX(Profiles!$C$2,AG$4-$W123)),
     IF(SSSModel!$C$4="ECC",$EA123*$EB123*IF(MAX(Escalation!$C$2,AG$4-$W123)&gt;$DZ123-1,0,OFFSET(Escalation!$K$2,$Y123,MAX(Escalation!$C$2,AG$4-$W123))),
     IF(SSSModel!$C$4="PV",IF(CE$4=$W123,$EA123*(1+SSSModel!$C$2),0),
     IF(SSSModel!$C$4="FCR",IF(AND(CE$4&gt;=$W123,OFFSET(Profiles!$K$2,$Z123,MAX(Profiles!$C$2,AG$4-$W123))&gt;0),$EC123,0),0))))))</f>
        <v>0</v>
      </c>
      <c r="CF123" s="135">
        <f ca="1">IF(OR($Z123=0,SSSModel!$C$4="CF"),AH123,
IF(LEFT($V123,3)="ON_",
     IF(SSSModel!$C$4="RR",SUMPRODUCT(OFFSET($AC123,0,0,1,$CB$2),OFFSET(Profiles!$K$28,($Z123-1)*(Profiles!$I$26+1)+CF$4-SSSModel!$C$3+1,0,1,$CB$2)),
     IF(SSSModel!$C$4="ECC",$EA123*$EB123*SUMPRODUCT(OFFSET($AC123,0,MAX(0,CF$4-$DZ123-$CA$4+1),1,MIN($DZ123,CF$4-$CA$4+1)),OFFSET(Escalation!$K$24,($Y123-1)*(Escalation!$I$22+1)+CF$4-SSSModel!$C$3+1,MAX(0,CF$4-$DZ123-$CA$4+1),1,MIN($DZ123,CF$4-$CA$4+1))),
     IF(SSSModel!$C$4="PV",AH123*$EA123*(1+SSSModel!$C$2),
     IF(SSSModel!$C$4="FCR",$EC123*SUM(OFFSET($AC123,0,MAX(CF$4-$AC$4-$DZ123+1,0),1,MIN($DZ123,CF$4-$AC$4+1))),0)))),
SUM($AC123:$BZ123)*
     IF(SSSModel!$C$4="RR",OFFSET(Profiles!$K$2,$Z123,MAX(Profiles!$C$2,AH$4-$W123)),
     IF(SSSModel!$C$4="ECC",$EA123*$EB123*IF(MAX(Escalation!$C$2,AH$4-$W123)&gt;$DZ123-1,0,OFFSET(Escalation!$K$2,$Y123,MAX(Escalation!$C$2,AH$4-$W123))),
     IF(SSSModel!$C$4="PV",IF(CF$4=$W123,$EA123*(1+SSSModel!$C$2),0),
     IF(SSSModel!$C$4="FCR",IF(AND(CF$4&gt;=$W123,OFFSET(Profiles!$K$2,$Z123,MAX(Profiles!$C$2,AH$4-$W123))&gt;0),$EC123,0),0))))))</f>
        <v>0</v>
      </c>
      <c r="CG123" s="135">
        <f ca="1">IF(OR($Z123=0,SSSModel!$C$4="CF"),AI123,
IF(LEFT($V123,3)="ON_",
     IF(SSSModel!$C$4="RR",SUMPRODUCT(OFFSET($AC123,0,0,1,$CB$2),OFFSET(Profiles!$K$28,($Z123-1)*(Profiles!$I$26+1)+CG$4-SSSModel!$C$3+1,0,1,$CB$2)),
     IF(SSSModel!$C$4="ECC",$EA123*$EB123*SUMPRODUCT(OFFSET($AC123,0,MAX(0,CG$4-$DZ123-$CA$4+1),1,MIN($DZ123,CG$4-$CA$4+1)),OFFSET(Escalation!$K$24,($Y123-1)*(Escalation!$I$22+1)+CG$4-SSSModel!$C$3+1,MAX(0,CG$4-$DZ123-$CA$4+1),1,MIN($DZ123,CG$4-$CA$4+1))),
     IF(SSSModel!$C$4="PV",AI123*$EA123*(1+SSSModel!$C$2),
     IF(SSSModel!$C$4="FCR",$EC123*SUM(OFFSET($AC123,0,MAX(CG$4-$AC$4-$DZ123+1,0),1,MIN($DZ123,CG$4-$AC$4+1))),0)))),
SUM($AC123:$BZ123)*
     IF(SSSModel!$C$4="RR",OFFSET(Profiles!$K$2,$Z123,MAX(Profiles!$C$2,AI$4-$W123)),
     IF(SSSModel!$C$4="ECC",$EA123*$EB123*IF(MAX(Escalation!$C$2,AI$4-$W123)&gt;$DZ123-1,0,OFFSET(Escalation!$K$2,$Y123,MAX(Escalation!$C$2,AI$4-$W123))),
     IF(SSSModel!$C$4="PV",IF(CG$4=$W123,$EA123*(1+SSSModel!$C$2),0),
     IF(SSSModel!$C$4="FCR",IF(AND(CG$4&gt;=$W123,OFFSET(Profiles!$K$2,$Z123,MAX(Profiles!$C$2,AI$4-$W123))&gt;0),$EC123,0),0))))))</f>
        <v>0</v>
      </c>
      <c r="CH123" s="135">
        <f ca="1">IF(OR($Z123=0,SSSModel!$C$4="CF"),AJ123,
IF(LEFT($V123,3)="ON_",
     IF(SSSModel!$C$4="RR",SUMPRODUCT(OFFSET($AC123,0,0,1,$CB$2),OFFSET(Profiles!$K$28,($Z123-1)*(Profiles!$I$26+1)+CH$4-SSSModel!$C$3+1,0,1,$CB$2)),
     IF(SSSModel!$C$4="ECC",$EA123*$EB123*SUMPRODUCT(OFFSET($AC123,0,MAX(0,CH$4-$DZ123-$CA$4+1),1,MIN($DZ123,CH$4-$CA$4+1)),OFFSET(Escalation!$K$24,($Y123-1)*(Escalation!$I$22+1)+CH$4-SSSModel!$C$3+1,MAX(0,CH$4-$DZ123-$CA$4+1),1,MIN($DZ123,CH$4-$CA$4+1))),
     IF(SSSModel!$C$4="PV",AJ123*$EA123*(1+SSSModel!$C$2),
     IF(SSSModel!$C$4="FCR",$EC123*SUM(OFFSET($AC123,0,MAX(CH$4-$AC$4-$DZ123+1,0),1,MIN($DZ123,CH$4-$AC$4+1))),0)))),
SUM($AC123:$BZ123)*
     IF(SSSModel!$C$4="RR",OFFSET(Profiles!$K$2,$Z123,MAX(Profiles!$C$2,AJ$4-$W123)),
     IF(SSSModel!$C$4="ECC",$EA123*$EB123*IF(MAX(Escalation!$C$2,AJ$4-$W123)&gt;$DZ123-1,0,OFFSET(Escalation!$K$2,$Y123,MAX(Escalation!$C$2,AJ$4-$W123))),
     IF(SSSModel!$C$4="PV",IF(CH$4=$W123,$EA123*(1+SSSModel!$C$2),0),
     IF(SSSModel!$C$4="FCR",IF(AND(CH$4&gt;=$W123,OFFSET(Profiles!$K$2,$Z123,MAX(Profiles!$C$2,AJ$4-$W123))&gt;0),$EC123,0),0))))))</f>
        <v>0</v>
      </c>
      <c r="CI123" s="135">
        <f ca="1">IF(OR($Z123=0,SSSModel!$C$4="CF"),AK123,
IF(LEFT($V123,3)="ON_",
     IF(SSSModel!$C$4="RR",SUMPRODUCT(OFFSET($AC123,0,0,1,$CB$2),OFFSET(Profiles!$K$28,($Z123-1)*(Profiles!$I$26+1)+CI$4-SSSModel!$C$3+1,0,1,$CB$2)),
     IF(SSSModel!$C$4="ECC",$EA123*$EB123*SUMPRODUCT(OFFSET($AC123,0,MAX(0,CI$4-$DZ123-$CA$4+1),1,MIN($DZ123,CI$4-$CA$4+1)),OFFSET(Escalation!$K$24,($Y123-1)*(Escalation!$I$22+1)+CI$4-SSSModel!$C$3+1,MAX(0,CI$4-$DZ123-$CA$4+1),1,MIN($DZ123,CI$4-$CA$4+1))),
     IF(SSSModel!$C$4="PV",AK123*$EA123*(1+SSSModel!$C$2),
     IF(SSSModel!$C$4="FCR",$EC123*SUM(OFFSET($AC123,0,MAX(CI$4-$AC$4-$DZ123+1,0),1,MIN($DZ123,CI$4-$AC$4+1))),0)))),
SUM($AC123:$BZ123)*
     IF(SSSModel!$C$4="RR",OFFSET(Profiles!$K$2,$Z123,MAX(Profiles!$C$2,AK$4-$W123)),
     IF(SSSModel!$C$4="ECC",$EA123*$EB123*IF(MAX(Escalation!$C$2,AK$4-$W123)&gt;$DZ123-1,0,OFFSET(Escalation!$K$2,$Y123,MAX(Escalation!$C$2,AK$4-$W123))),
     IF(SSSModel!$C$4="PV",IF(CI$4=$W123,$EA123*(1+SSSModel!$C$2),0),
     IF(SSSModel!$C$4="FCR",IF(AND(CI$4&gt;=$W123,OFFSET(Profiles!$K$2,$Z123,MAX(Profiles!$C$2,AK$4-$W123))&gt;0),$EC123,0),0))))))</f>
        <v>0</v>
      </c>
      <c r="CJ123" s="135">
        <f ca="1">IF(OR($Z123=0,SSSModel!$C$4="CF"),AL123,
IF(LEFT($V123,3)="ON_",
     IF(SSSModel!$C$4="RR",SUMPRODUCT(OFFSET($AC123,0,0,1,$CB$2),OFFSET(Profiles!$K$28,($Z123-1)*(Profiles!$I$26+1)+CJ$4-SSSModel!$C$3+1,0,1,$CB$2)),
     IF(SSSModel!$C$4="ECC",$EA123*$EB123*SUMPRODUCT(OFFSET($AC123,0,MAX(0,CJ$4-$DZ123-$CA$4+1),1,MIN($DZ123,CJ$4-$CA$4+1)),OFFSET(Escalation!$K$24,($Y123-1)*(Escalation!$I$22+1)+CJ$4-SSSModel!$C$3+1,MAX(0,CJ$4-$DZ123-$CA$4+1),1,MIN($DZ123,CJ$4-$CA$4+1))),
     IF(SSSModel!$C$4="PV",AL123*$EA123*(1+SSSModel!$C$2),
     IF(SSSModel!$C$4="FCR",$EC123*SUM(OFFSET($AC123,0,MAX(CJ$4-$AC$4-$DZ123+1,0),1,MIN($DZ123,CJ$4-$AC$4+1))),0)))),
SUM($AC123:$BZ123)*
     IF(SSSModel!$C$4="RR",OFFSET(Profiles!$K$2,$Z123,MAX(Profiles!$C$2,AL$4-$W123)),
     IF(SSSModel!$C$4="ECC",$EA123*$EB123*IF(MAX(Escalation!$C$2,AL$4-$W123)&gt;$DZ123-1,0,OFFSET(Escalation!$K$2,$Y123,MAX(Escalation!$C$2,AL$4-$W123))),
     IF(SSSModel!$C$4="PV",IF(CJ$4=$W123,$EA123*(1+SSSModel!$C$2),0),
     IF(SSSModel!$C$4="FCR",IF(AND(CJ$4&gt;=$W123,OFFSET(Profiles!$K$2,$Z123,MAX(Profiles!$C$2,AL$4-$W123))&gt;0),$EC123,0),0))))))</f>
        <v>0</v>
      </c>
      <c r="CK123" s="135">
        <f ca="1">IF(OR($Z123=0,SSSModel!$C$4="CF"),AM123,
IF(LEFT($V123,3)="ON_",
     IF(SSSModel!$C$4="RR",SUMPRODUCT(OFFSET($AC123,0,0,1,$CB$2),OFFSET(Profiles!$K$28,($Z123-1)*(Profiles!$I$26+1)+CK$4-SSSModel!$C$3+1,0,1,$CB$2)),
     IF(SSSModel!$C$4="ECC",$EA123*$EB123*SUMPRODUCT(OFFSET($AC123,0,MAX(0,CK$4-$DZ123-$CA$4+1),1,MIN($DZ123,CK$4-$CA$4+1)),OFFSET(Escalation!$K$24,($Y123-1)*(Escalation!$I$22+1)+CK$4-SSSModel!$C$3+1,MAX(0,CK$4-$DZ123-$CA$4+1),1,MIN($DZ123,CK$4-$CA$4+1))),
     IF(SSSModel!$C$4="PV",AM123*$EA123*(1+SSSModel!$C$2),
     IF(SSSModel!$C$4="FCR",$EC123*SUM(OFFSET($AC123,0,MAX(CK$4-$AC$4-$DZ123+1,0),1,MIN($DZ123,CK$4-$AC$4+1))),0)))),
SUM($AC123:$BZ123)*
     IF(SSSModel!$C$4="RR",OFFSET(Profiles!$K$2,$Z123,MAX(Profiles!$C$2,AM$4-$W123)),
     IF(SSSModel!$C$4="ECC",$EA123*$EB123*IF(MAX(Escalation!$C$2,AM$4-$W123)&gt;$DZ123-1,0,OFFSET(Escalation!$K$2,$Y123,MAX(Escalation!$C$2,AM$4-$W123))),
     IF(SSSModel!$C$4="PV",IF(CK$4=$W123,$EA123*(1+SSSModel!$C$2),0),
     IF(SSSModel!$C$4="FCR",IF(AND(CK$4&gt;=$W123,OFFSET(Profiles!$K$2,$Z123,MAX(Profiles!$C$2,AM$4-$W123))&gt;0),$EC123,0),0))))))</f>
        <v>0</v>
      </c>
      <c r="CL123" s="135">
        <f ca="1">IF(OR($Z123=0,SSSModel!$C$4="CF"),AN123,
IF(LEFT($V123,3)="ON_",
     IF(SSSModel!$C$4="RR",SUMPRODUCT(OFFSET($AC123,0,0,1,$CB$2),OFFSET(Profiles!$K$28,($Z123-1)*(Profiles!$I$26+1)+CL$4-SSSModel!$C$3+1,0,1,$CB$2)),
     IF(SSSModel!$C$4="ECC",$EA123*$EB123*SUMPRODUCT(OFFSET($AC123,0,MAX(0,CL$4-$DZ123-$CA$4+1),1,MIN($DZ123,CL$4-$CA$4+1)),OFFSET(Escalation!$K$24,($Y123-1)*(Escalation!$I$22+1)+CL$4-SSSModel!$C$3+1,MAX(0,CL$4-$DZ123-$CA$4+1),1,MIN($DZ123,CL$4-$CA$4+1))),
     IF(SSSModel!$C$4="PV",AN123*$EA123*(1+SSSModel!$C$2),
     IF(SSSModel!$C$4="FCR",$EC123*SUM(OFFSET($AC123,0,MAX(CL$4-$AC$4-$DZ123+1,0),1,MIN($DZ123,CL$4-$AC$4+1))),0)))),
SUM($AC123:$BZ123)*
     IF(SSSModel!$C$4="RR",OFFSET(Profiles!$K$2,$Z123,MAX(Profiles!$C$2,AN$4-$W123)),
     IF(SSSModel!$C$4="ECC",$EA123*$EB123*IF(MAX(Escalation!$C$2,AN$4-$W123)&gt;$DZ123-1,0,OFFSET(Escalation!$K$2,$Y123,MAX(Escalation!$C$2,AN$4-$W123))),
     IF(SSSModel!$C$4="PV",IF(CL$4=$W123,$EA123*(1+SSSModel!$C$2),0),
     IF(SSSModel!$C$4="FCR",IF(AND(CL$4&gt;=$W123,OFFSET(Profiles!$K$2,$Z123,MAX(Profiles!$C$2,AN$4-$W123))&gt;0),$EC123,0),0))))))</f>
        <v>0</v>
      </c>
      <c r="CM123" s="135">
        <f ca="1">IF(OR($Z123=0,SSSModel!$C$4="CF"),AO123,
IF(LEFT($V123,3)="ON_",
     IF(SSSModel!$C$4="RR",SUMPRODUCT(OFFSET($AC123,0,0,1,$CB$2),OFFSET(Profiles!$K$28,($Z123-1)*(Profiles!$I$26+1)+CM$4-SSSModel!$C$3+1,0,1,$CB$2)),
     IF(SSSModel!$C$4="ECC",$EA123*$EB123*SUMPRODUCT(OFFSET($AC123,0,MAX(0,CM$4-$DZ123-$CA$4+1),1,MIN($DZ123,CM$4-$CA$4+1)),OFFSET(Escalation!$K$24,($Y123-1)*(Escalation!$I$22+1)+CM$4-SSSModel!$C$3+1,MAX(0,CM$4-$DZ123-$CA$4+1),1,MIN($DZ123,CM$4-$CA$4+1))),
     IF(SSSModel!$C$4="PV",AO123*$EA123*(1+SSSModel!$C$2),
     IF(SSSModel!$C$4="FCR",$EC123*SUM(OFFSET($AC123,0,MAX(CM$4-$AC$4-$DZ123+1,0),1,MIN($DZ123,CM$4-$AC$4+1))),0)))),
SUM($AC123:$BZ123)*
     IF(SSSModel!$C$4="RR",OFFSET(Profiles!$K$2,$Z123,MAX(Profiles!$C$2,AO$4-$W123)),
     IF(SSSModel!$C$4="ECC",$EA123*$EB123*IF(MAX(Escalation!$C$2,AO$4-$W123)&gt;$DZ123-1,0,OFFSET(Escalation!$K$2,$Y123,MAX(Escalation!$C$2,AO$4-$W123))),
     IF(SSSModel!$C$4="PV",IF(CM$4=$W123,$EA123*(1+SSSModel!$C$2),0),
     IF(SSSModel!$C$4="FCR",IF(AND(CM$4&gt;=$W123,OFFSET(Profiles!$K$2,$Z123,MAX(Profiles!$C$2,AO$4-$W123))&gt;0),$EC123,0),0))))))</f>
        <v>0</v>
      </c>
      <c r="CN123" s="135">
        <f ca="1">IF(OR($Z123=0,SSSModel!$C$4="CF"),AP123,
IF(LEFT($V123,3)="ON_",
     IF(SSSModel!$C$4="RR",SUMPRODUCT(OFFSET($AC123,0,0,1,$CB$2),OFFSET(Profiles!$K$28,($Z123-1)*(Profiles!$I$26+1)+CN$4-SSSModel!$C$3+1,0,1,$CB$2)),
     IF(SSSModel!$C$4="ECC",$EA123*$EB123*SUMPRODUCT(OFFSET($AC123,0,MAX(0,CN$4-$DZ123-$CA$4+1),1,MIN($DZ123,CN$4-$CA$4+1)),OFFSET(Escalation!$K$24,($Y123-1)*(Escalation!$I$22+1)+CN$4-SSSModel!$C$3+1,MAX(0,CN$4-$DZ123-$CA$4+1),1,MIN($DZ123,CN$4-$CA$4+1))),
     IF(SSSModel!$C$4="PV",AP123*$EA123*(1+SSSModel!$C$2),
     IF(SSSModel!$C$4="FCR",$EC123*SUM(OFFSET($AC123,0,MAX(CN$4-$AC$4-$DZ123+1,0),1,MIN($DZ123,CN$4-$AC$4+1))),0)))),
SUM($AC123:$BZ123)*
     IF(SSSModel!$C$4="RR",OFFSET(Profiles!$K$2,$Z123,MAX(Profiles!$C$2,AP$4-$W123)),
     IF(SSSModel!$C$4="ECC",$EA123*$EB123*IF(MAX(Escalation!$C$2,AP$4-$W123)&gt;$DZ123-1,0,OFFSET(Escalation!$K$2,$Y123,MAX(Escalation!$C$2,AP$4-$W123))),
     IF(SSSModel!$C$4="PV",IF(CN$4=$W123,$EA123*(1+SSSModel!$C$2),0),
     IF(SSSModel!$C$4="FCR",IF(AND(CN$4&gt;=$W123,OFFSET(Profiles!$K$2,$Z123,MAX(Profiles!$C$2,AP$4-$W123))&gt;0),$EC123,0),0))))))</f>
        <v>0</v>
      </c>
      <c r="CO123" s="135">
        <f ca="1">IF(OR($Z123=0,SSSModel!$C$4="CF"),AQ123,
IF(LEFT($V123,3)="ON_",
     IF(SSSModel!$C$4="RR",SUMPRODUCT(OFFSET($AC123,0,0,1,$CB$2),OFFSET(Profiles!$K$28,($Z123-1)*(Profiles!$I$26+1)+CO$4-SSSModel!$C$3+1,0,1,$CB$2)),
     IF(SSSModel!$C$4="ECC",$EA123*$EB123*SUMPRODUCT(OFFSET($AC123,0,MAX(0,CO$4-$DZ123-$CA$4+1),1,MIN($DZ123,CO$4-$CA$4+1)),OFFSET(Escalation!$K$24,($Y123-1)*(Escalation!$I$22+1)+CO$4-SSSModel!$C$3+1,MAX(0,CO$4-$DZ123-$CA$4+1),1,MIN($DZ123,CO$4-$CA$4+1))),
     IF(SSSModel!$C$4="PV",AQ123*$EA123*(1+SSSModel!$C$2),
     IF(SSSModel!$C$4="FCR",$EC123*SUM(OFFSET($AC123,0,MAX(CO$4-$AC$4-$DZ123+1,0),1,MIN($DZ123,CO$4-$AC$4+1))),0)))),
SUM($AC123:$BZ123)*
     IF(SSSModel!$C$4="RR",OFFSET(Profiles!$K$2,$Z123,MAX(Profiles!$C$2,AQ$4-$W123)),
     IF(SSSModel!$C$4="ECC",$EA123*$EB123*IF(MAX(Escalation!$C$2,AQ$4-$W123)&gt;$DZ123-1,0,OFFSET(Escalation!$K$2,$Y123,MAX(Escalation!$C$2,AQ$4-$W123))),
     IF(SSSModel!$C$4="PV",IF(CO$4=$W123,$EA123*(1+SSSModel!$C$2),0),
     IF(SSSModel!$C$4="FCR",IF(AND(CO$4&gt;=$W123,OFFSET(Profiles!$K$2,$Z123,MAX(Profiles!$C$2,AQ$4-$W123))&gt;0),$EC123,0),0))))))</f>
        <v>0</v>
      </c>
      <c r="CP123" s="135">
        <f ca="1">IF(OR($Z123=0,SSSModel!$C$4="CF"),AR123,
IF(LEFT($V123,3)="ON_",
     IF(SSSModel!$C$4="RR",SUMPRODUCT(OFFSET($AC123,0,0,1,$CB$2),OFFSET(Profiles!$K$28,($Z123-1)*(Profiles!$I$26+1)+CP$4-SSSModel!$C$3+1,0,1,$CB$2)),
     IF(SSSModel!$C$4="ECC",$EA123*$EB123*SUMPRODUCT(OFFSET($AC123,0,MAX(0,CP$4-$DZ123-$CA$4+1),1,MIN($DZ123,CP$4-$CA$4+1)),OFFSET(Escalation!$K$24,($Y123-1)*(Escalation!$I$22+1)+CP$4-SSSModel!$C$3+1,MAX(0,CP$4-$DZ123-$CA$4+1),1,MIN($DZ123,CP$4-$CA$4+1))),
     IF(SSSModel!$C$4="PV",AR123*$EA123*(1+SSSModel!$C$2),
     IF(SSSModel!$C$4="FCR",$EC123*SUM(OFFSET($AC123,0,MAX(CP$4-$AC$4-$DZ123+1,0),1,MIN($DZ123,CP$4-$AC$4+1))),0)))),
SUM($AC123:$BZ123)*
     IF(SSSModel!$C$4="RR",OFFSET(Profiles!$K$2,$Z123,MAX(Profiles!$C$2,AR$4-$W123)),
     IF(SSSModel!$C$4="ECC",$EA123*$EB123*IF(MAX(Escalation!$C$2,AR$4-$W123)&gt;$DZ123-1,0,OFFSET(Escalation!$K$2,$Y123,MAX(Escalation!$C$2,AR$4-$W123))),
     IF(SSSModel!$C$4="PV",IF(CP$4=$W123,$EA123*(1+SSSModel!$C$2),0),
     IF(SSSModel!$C$4="FCR",IF(AND(CP$4&gt;=$W123,OFFSET(Profiles!$K$2,$Z123,MAX(Profiles!$C$2,AR$4-$W123))&gt;0),$EC123,0),0))))))</f>
        <v>0</v>
      </c>
      <c r="CQ123" s="135">
        <f ca="1">IF(OR($Z123=0,SSSModel!$C$4="CF"),AS123,
IF(LEFT($V123,3)="ON_",
     IF(SSSModel!$C$4="RR",SUMPRODUCT(OFFSET($AC123,0,0,1,$CB$2),OFFSET(Profiles!$K$28,($Z123-1)*(Profiles!$I$26+1)+CQ$4-SSSModel!$C$3+1,0,1,$CB$2)),
     IF(SSSModel!$C$4="ECC",$EA123*$EB123*SUMPRODUCT(OFFSET($AC123,0,MAX(0,CQ$4-$DZ123-$CA$4+1),1,MIN($DZ123,CQ$4-$CA$4+1)),OFFSET(Escalation!$K$24,($Y123-1)*(Escalation!$I$22+1)+CQ$4-SSSModel!$C$3+1,MAX(0,CQ$4-$DZ123-$CA$4+1),1,MIN($DZ123,CQ$4-$CA$4+1))),
     IF(SSSModel!$C$4="PV",AS123*$EA123*(1+SSSModel!$C$2),
     IF(SSSModel!$C$4="FCR",$EC123*SUM(OFFSET($AC123,0,MAX(CQ$4-$AC$4-$DZ123+1,0),1,MIN($DZ123,CQ$4-$AC$4+1))),0)))),
SUM($AC123:$BZ123)*
     IF(SSSModel!$C$4="RR",OFFSET(Profiles!$K$2,$Z123,MAX(Profiles!$C$2,AS$4-$W123)),
     IF(SSSModel!$C$4="ECC",$EA123*$EB123*IF(MAX(Escalation!$C$2,AS$4-$W123)&gt;$DZ123-1,0,OFFSET(Escalation!$K$2,$Y123,MAX(Escalation!$C$2,AS$4-$W123))),
     IF(SSSModel!$C$4="PV",IF(CQ$4=$W123,$EA123*(1+SSSModel!$C$2),0),
     IF(SSSModel!$C$4="FCR",IF(AND(CQ$4&gt;=$W123,OFFSET(Profiles!$K$2,$Z123,MAX(Profiles!$C$2,AS$4-$W123))&gt;0),$EC123,0),0))))))</f>
        <v>0</v>
      </c>
      <c r="CR123" s="135">
        <f ca="1">IF(OR($Z123=0,SSSModel!$C$4="CF"),AT123,
IF(LEFT($V123,3)="ON_",
     IF(SSSModel!$C$4="RR",SUMPRODUCT(OFFSET($AC123,0,0,1,$CB$2),OFFSET(Profiles!$K$28,($Z123-1)*(Profiles!$I$26+1)+CR$4-SSSModel!$C$3+1,0,1,$CB$2)),
     IF(SSSModel!$C$4="ECC",$EA123*$EB123*SUMPRODUCT(OFFSET($AC123,0,MAX(0,CR$4-$DZ123-$CA$4+1),1,MIN($DZ123,CR$4-$CA$4+1)),OFFSET(Escalation!$K$24,($Y123-1)*(Escalation!$I$22+1)+CR$4-SSSModel!$C$3+1,MAX(0,CR$4-$DZ123-$CA$4+1),1,MIN($DZ123,CR$4-$CA$4+1))),
     IF(SSSModel!$C$4="PV",AT123*$EA123*(1+SSSModel!$C$2),
     IF(SSSModel!$C$4="FCR",$EC123*SUM(OFFSET($AC123,0,MAX(CR$4-$AC$4-$DZ123+1,0),1,MIN($DZ123,CR$4-$AC$4+1))),0)))),
SUM($AC123:$BZ123)*
     IF(SSSModel!$C$4="RR",OFFSET(Profiles!$K$2,$Z123,MAX(Profiles!$C$2,AT$4-$W123)),
     IF(SSSModel!$C$4="ECC",$EA123*$EB123*IF(MAX(Escalation!$C$2,AT$4-$W123)&gt;$DZ123-1,0,OFFSET(Escalation!$K$2,$Y123,MAX(Escalation!$C$2,AT$4-$W123))),
     IF(SSSModel!$C$4="PV",IF(CR$4=$W123,$EA123*(1+SSSModel!$C$2),0),
     IF(SSSModel!$C$4="FCR",IF(AND(CR$4&gt;=$W123,OFFSET(Profiles!$K$2,$Z123,MAX(Profiles!$C$2,AT$4-$W123))&gt;0),$EC123,0),0))))))</f>
        <v>0</v>
      </c>
      <c r="CS123" s="135">
        <f ca="1">IF(OR($Z123=0,SSSModel!$C$4="CF"),AU123,
IF(LEFT($V123,3)="ON_",
     IF(SSSModel!$C$4="RR",SUMPRODUCT(OFFSET($AC123,0,0,1,$CB$2),OFFSET(Profiles!$K$28,($Z123-1)*(Profiles!$I$26+1)+CS$4-SSSModel!$C$3+1,0,1,$CB$2)),
     IF(SSSModel!$C$4="ECC",$EA123*$EB123*SUMPRODUCT(OFFSET($AC123,0,MAX(0,CS$4-$DZ123-$CA$4+1),1,MIN($DZ123,CS$4-$CA$4+1)),OFFSET(Escalation!$K$24,($Y123-1)*(Escalation!$I$22+1)+CS$4-SSSModel!$C$3+1,MAX(0,CS$4-$DZ123-$CA$4+1),1,MIN($DZ123,CS$4-$CA$4+1))),
     IF(SSSModel!$C$4="PV",AU123*$EA123*(1+SSSModel!$C$2),
     IF(SSSModel!$C$4="FCR",$EC123*SUM(OFFSET($AC123,0,MAX(CS$4-$AC$4-$DZ123+1,0),1,MIN($DZ123,CS$4-$AC$4+1))),0)))),
SUM($AC123:$BZ123)*
     IF(SSSModel!$C$4="RR",OFFSET(Profiles!$K$2,$Z123,MAX(Profiles!$C$2,AU$4-$W123)),
     IF(SSSModel!$C$4="ECC",$EA123*$EB123*IF(MAX(Escalation!$C$2,AU$4-$W123)&gt;$DZ123-1,0,OFFSET(Escalation!$K$2,$Y123,MAX(Escalation!$C$2,AU$4-$W123))),
     IF(SSSModel!$C$4="PV",IF(CS$4=$W123,$EA123*(1+SSSModel!$C$2),0),
     IF(SSSModel!$C$4="FCR",IF(AND(CS$4&gt;=$W123,OFFSET(Profiles!$K$2,$Z123,MAX(Profiles!$C$2,AU$4-$W123))&gt;0),$EC123,0),0))))))</f>
        <v>0</v>
      </c>
      <c r="CT123" s="135">
        <f ca="1">IF(OR($Z123=0,SSSModel!$C$4="CF"),AV123,
IF(LEFT($V123,3)="ON_",
     IF(SSSModel!$C$4="RR",SUMPRODUCT(OFFSET($AC123,0,0,1,$CB$2),OFFSET(Profiles!$K$28,($Z123-1)*(Profiles!$I$26+1)+CT$4-SSSModel!$C$3+1,0,1,$CB$2)),
     IF(SSSModel!$C$4="ECC",$EA123*$EB123*SUMPRODUCT(OFFSET($AC123,0,MAX(0,CT$4-$DZ123-$CA$4+1),1,MIN($DZ123,CT$4-$CA$4+1)),OFFSET(Escalation!$K$24,($Y123-1)*(Escalation!$I$22+1)+CT$4-SSSModel!$C$3+1,MAX(0,CT$4-$DZ123-$CA$4+1),1,MIN($DZ123,CT$4-$CA$4+1))),
     IF(SSSModel!$C$4="PV",AV123*$EA123*(1+SSSModel!$C$2),
     IF(SSSModel!$C$4="FCR",$EC123*SUM(OFFSET($AC123,0,MAX(CT$4-$AC$4-$DZ123+1,0),1,MIN($DZ123,CT$4-$AC$4+1))),0)))),
SUM($AC123:$BZ123)*
     IF(SSSModel!$C$4="RR",OFFSET(Profiles!$K$2,$Z123,MAX(Profiles!$C$2,AV$4-$W123)),
     IF(SSSModel!$C$4="ECC",$EA123*$EB123*IF(MAX(Escalation!$C$2,AV$4-$W123)&gt;$DZ123-1,0,OFFSET(Escalation!$K$2,$Y123,MAX(Escalation!$C$2,AV$4-$W123))),
     IF(SSSModel!$C$4="PV",IF(CT$4=$W123,$EA123*(1+SSSModel!$C$2),0),
     IF(SSSModel!$C$4="FCR",IF(AND(CT$4&gt;=$W123,OFFSET(Profiles!$K$2,$Z123,MAX(Profiles!$C$2,AV$4-$W123))&gt;0),$EC123,0),0))))))</f>
        <v>0</v>
      </c>
      <c r="CU123" s="135">
        <f ca="1">IF(OR($Z123=0,SSSModel!$C$4="CF"),AW123,
IF(LEFT($V123,3)="ON_",
     IF(SSSModel!$C$4="RR",SUMPRODUCT(OFFSET($AC123,0,0,1,$CB$2),OFFSET(Profiles!$K$28,($Z123-1)*(Profiles!$I$26+1)+CU$4-SSSModel!$C$3+1,0,1,$CB$2)),
     IF(SSSModel!$C$4="ECC",$EA123*$EB123*SUMPRODUCT(OFFSET($AC123,0,MAX(0,CU$4-$DZ123-$CA$4+1),1,MIN($DZ123,CU$4-$CA$4+1)),OFFSET(Escalation!$K$24,($Y123-1)*(Escalation!$I$22+1)+CU$4-SSSModel!$C$3+1,MAX(0,CU$4-$DZ123-$CA$4+1),1,MIN($DZ123,CU$4-$CA$4+1))),
     IF(SSSModel!$C$4="PV",AW123*$EA123*(1+SSSModel!$C$2),
     IF(SSSModel!$C$4="FCR",$EC123*SUM(OFFSET($AC123,0,MAX(CU$4-$AC$4-$DZ123+1,0),1,MIN($DZ123,CU$4-$AC$4+1))),0)))),
SUM($AC123:$BZ123)*
     IF(SSSModel!$C$4="RR",OFFSET(Profiles!$K$2,$Z123,MAX(Profiles!$C$2,AW$4-$W123)),
     IF(SSSModel!$C$4="ECC",$EA123*$EB123*IF(MAX(Escalation!$C$2,AW$4-$W123)&gt;$DZ123-1,0,OFFSET(Escalation!$K$2,$Y123,MAX(Escalation!$C$2,AW$4-$W123))),
     IF(SSSModel!$C$4="PV",IF(CU$4=$W123,$EA123*(1+SSSModel!$C$2),0),
     IF(SSSModel!$C$4="FCR",IF(AND(CU$4&gt;=$W123,OFFSET(Profiles!$K$2,$Z123,MAX(Profiles!$C$2,AW$4-$W123))&gt;0),$EC123,0),0))))))</f>
        <v>0</v>
      </c>
      <c r="CV123" s="135">
        <f ca="1">IF(OR($Z123=0,SSSModel!$C$4="CF"),AX123,
IF(LEFT($V123,3)="ON_",
     IF(SSSModel!$C$4="RR",SUMPRODUCT(OFFSET($AC123,0,0,1,$CB$2),OFFSET(Profiles!$K$28,($Z123-1)*(Profiles!$I$26+1)+CV$4-SSSModel!$C$3+1,0,1,$CB$2)),
     IF(SSSModel!$C$4="ECC",$EA123*$EB123*SUMPRODUCT(OFFSET($AC123,0,MAX(0,CV$4-$DZ123-$CA$4+1),1,MIN($DZ123,CV$4-$CA$4+1)),OFFSET(Escalation!$K$24,($Y123-1)*(Escalation!$I$22+1)+CV$4-SSSModel!$C$3+1,MAX(0,CV$4-$DZ123-$CA$4+1),1,MIN($DZ123,CV$4-$CA$4+1))),
     IF(SSSModel!$C$4="PV",AX123*$EA123*(1+SSSModel!$C$2),
     IF(SSSModel!$C$4="FCR",$EC123*SUM(OFFSET($AC123,0,MAX(CV$4-$AC$4-$DZ123+1,0),1,MIN($DZ123,CV$4-$AC$4+1))),0)))),
SUM($AC123:$BZ123)*
     IF(SSSModel!$C$4="RR",OFFSET(Profiles!$K$2,$Z123,MAX(Profiles!$C$2,AX$4-$W123)),
     IF(SSSModel!$C$4="ECC",$EA123*$EB123*IF(MAX(Escalation!$C$2,AX$4-$W123)&gt;$DZ123-1,0,OFFSET(Escalation!$K$2,$Y123,MAX(Escalation!$C$2,AX$4-$W123))),
     IF(SSSModel!$C$4="PV",IF(CV$4=$W123,$EA123*(1+SSSModel!$C$2),0),
     IF(SSSModel!$C$4="FCR",IF(AND(CV$4&gt;=$W123,OFFSET(Profiles!$K$2,$Z123,MAX(Profiles!$C$2,AX$4-$W123))&gt;0),$EC123,0),0))))))</f>
        <v>0</v>
      </c>
      <c r="CW123" s="135">
        <f ca="1">IF(OR($Z123=0,SSSModel!$C$4="CF"),AY123,
IF(LEFT($V123,3)="ON_",
     IF(SSSModel!$C$4="RR",SUMPRODUCT(OFFSET($AC123,0,0,1,$CB$2),OFFSET(Profiles!$K$28,($Z123-1)*(Profiles!$I$26+1)+CW$4-SSSModel!$C$3+1,0,1,$CB$2)),
     IF(SSSModel!$C$4="ECC",$EA123*$EB123*SUMPRODUCT(OFFSET($AC123,0,MAX(0,CW$4-$DZ123-$CA$4+1),1,MIN($DZ123,CW$4-$CA$4+1)),OFFSET(Escalation!$K$24,($Y123-1)*(Escalation!$I$22+1)+CW$4-SSSModel!$C$3+1,MAX(0,CW$4-$DZ123-$CA$4+1),1,MIN($DZ123,CW$4-$CA$4+1))),
     IF(SSSModel!$C$4="PV",AY123*$EA123*(1+SSSModel!$C$2),
     IF(SSSModel!$C$4="FCR",$EC123*SUM(OFFSET($AC123,0,MAX(CW$4-$AC$4-$DZ123+1,0),1,MIN($DZ123,CW$4-$AC$4+1))),0)))),
SUM($AC123:$BZ123)*
     IF(SSSModel!$C$4="RR",OFFSET(Profiles!$K$2,$Z123,MAX(Profiles!$C$2,AY$4-$W123)),
     IF(SSSModel!$C$4="ECC",$EA123*$EB123*IF(MAX(Escalation!$C$2,AY$4-$W123)&gt;$DZ123-1,0,OFFSET(Escalation!$K$2,$Y123,MAX(Escalation!$C$2,AY$4-$W123))),
     IF(SSSModel!$C$4="PV",IF(CW$4=$W123,$EA123*(1+SSSModel!$C$2),0),
     IF(SSSModel!$C$4="FCR",IF(AND(CW$4&gt;=$W123,OFFSET(Profiles!$K$2,$Z123,MAX(Profiles!$C$2,AY$4-$W123))&gt;0),$EC123,0),0))))))</f>
        <v>0</v>
      </c>
      <c r="CX123" s="135">
        <f ca="1">IF(OR($Z123=0,SSSModel!$C$4="CF"),AZ123,
IF(LEFT($V123,3)="ON_",
     IF(SSSModel!$C$4="RR",SUMPRODUCT(OFFSET($AC123,0,0,1,$CB$2),OFFSET(Profiles!$K$28,($Z123-1)*(Profiles!$I$26+1)+CX$4-SSSModel!$C$3+1,0,1,$CB$2)),
     IF(SSSModel!$C$4="ECC",$EA123*$EB123*SUMPRODUCT(OFFSET($AC123,0,MAX(0,CX$4-$DZ123-$CA$4+1),1,MIN($DZ123,CX$4-$CA$4+1)),OFFSET(Escalation!$K$24,($Y123-1)*(Escalation!$I$22+1)+CX$4-SSSModel!$C$3+1,MAX(0,CX$4-$DZ123-$CA$4+1),1,MIN($DZ123,CX$4-$CA$4+1))),
     IF(SSSModel!$C$4="PV",AZ123*$EA123*(1+SSSModel!$C$2),
     IF(SSSModel!$C$4="FCR",$EC123*SUM(OFFSET($AC123,0,MAX(CX$4-$AC$4-$DZ123+1,0),1,MIN($DZ123,CX$4-$AC$4+1))),0)))),
SUM($AC123:$BZ123)*
     IF(SSSModel!$C$4="RR",OFFSET(Profiles!$K$2,$Z123,MAX(Profiles!$C$2,AZ$4-$W123)),
     IF(SSSModel!$C$4="ECC",$EA123*$EB123*IF(MAX(Escalation!$C$2,AZ$4-$W123)&gt;$DZ123-1,0,OFFSET(Escalation!$K$2,$Y123,MAX(Escalation!$C$2,AZ$4-$W123))),
     IF(SSSModel!$C$4="PV",IF(CX$4=$W123,$EA123*(1+SSSModel!$C$2),0),
     IF(SSSModel!$C$4="FCR",IF(AND(CX$4&gt;=$W123,OFFSET(Profiles!$K$2,$Z123,MAX(Profiles!$C$2,AZ$4-$W123))&gt;0),$EC123,0),0))))))</f>
        <v>0</v>
      </c>
      <c r="CY123" s="135">
        <f ca="1">IF(OR($Z123=0,SSSModel!$C$4="CF"),BA123,
IF(LEFT($V123,3)="ON_",
     IF(SSSModel!$C$4="RR",SUMPRODUCT(OFFSET($AC123,0,0,1,$CB$2),OFFSET(Profiles!$K$28,($Z123-1)*(Profiles!$I$26+1)+CY$4-SSSModel!$C$3+1,0,1,$CB$2)),
     IF(SSSModel!$C$4="ECC",$EA123*$EB123*SUMPRODUCT(OFFSET($AC123,0,MAX(0,CY$4-$DZ123-$CA$4+1),1,MIN($DZ123,CY$4-$CA$4+1)),OFFSET(Escalation!$K$24,($Y123-1)*(Escalation!$I$22+1)+CY$4-SSSModel!$C$3+1,MAX(0,CY$4-$DZ123-$CA$4+1),1,MIN($DZ123,CY$4-$CA$4+1))),
     IF(SSSModel!$C$4="PV",BA123*$EA123*(1+SSSModel!$C$2),
     IF(SSSModel!$C$4="FCR",$EC123*SUM(OFFSET($AC123,0,MAX(CY$4-$AC$4-$DZ123+1,0),1,MIN($DZ123,CY$4-$AC$4+1))),0)))),
SUM($AC123:$BZ123)*
     IF(SSSModel!$C$4="RR",OFFSET(Profiles!$K$2,$Z123,MAX(Profiles!$C$2,BA$4-$W123)),
     IF(SSSModel!$C$4="ECC",$EA123*$EB123*IF(MAX(Escalation!$C$2,BA$4-$W123)&gt;$DZ123-1,0,OFFSET(Escalation!$K$2,$Y123,MAX(Escalation!$C$2,BA$4-$W123))),
     IF(SSSModel!$C$4="PV",IF(CY$4=$W123,$EA123*(1+SSSModel!$C$2),0),
     IF(SSSModel!$C$4="FCR",IF(AND(CY$4&gt;=$W123,OFFSET(Profiles!$K$2,$Z123,MAX(Profiles!$C$2,BA$4-$W123))&gt;0),$EC123,0),0))))))</f>
        <v>0</v>
      </c>
      <c r="CZ123" s="135">
        <f ca="1">IF(OR($Z123=0,SSSModel!$C$4="CF"),BB123,
IF(LEFT($V123,3)="ON_",
     IF(SSSModel!$C$4="RR",SUMPRODUCT(OFFSET($AC123,0,0,1,$CB$2),OFFSET(Profiles!$K$28,($Z123-1)*(Profiles!$I$26+1)+CZ$4-SSSModel!$C$3+1,0,1,$CB$2)),
     IF(SSSModel!$C$4="ECC",$EA123*$EB123*SUMPRODUCT(OFFSET($AC123,0,MAX(0,CZ$4-$DZ123-$CA$4+1),1,MIN($DZ123,CZ$4-$CA$4+1)),OFFSET(Escalation!$K$24,($Y123-1)*(Escalation!$I$22+1)+CZ$4-SSSModel!$C$3+1,MAX(0,CZ$4-$DZ123-$CA$4+1),1,MIN($DZ123,CZ$4-$CA$4+1))),
     IF(SSSModel!$C$4="PV",BB123*$EA123*(1+SSSModel!$C$2),
     IF(SSSModel!$C$4="FCR",$EC123*SUM(OFFSET($AC123,0,MAX(CZ$4-$AC$4-$DZ123+1,0),1,MIN($DZ123,CZ$4-$AC$4+1))),0)))),
SUM($AC123:$BZ123)*
     IF(SSSModel!$C$4="RR",OFFSET(Profiles!$K$2,$Z123,MAX(Profiles!$C$2,BB$4-$W123)),
     IF(SSSModel!$C$4="ECC",$EA123*$EB123*IF(MAX(Escalation!$C$2,BB$4-$W123)&gt;$DZ123-1,0,OFFSET(Escalation!$K$2,$Y123,MAX(Escalation!$C$2,BB$4-$W123))),
     IF(SSSModel!$C$4="PV",IF(CZ$4=$W123,$EA123*(1+SSSModel!$C$2),0),
     IF(SSSModel!$C$4="FCR",IF(AND(CZ$4&gt;=$W123,OFFSET(Profiles!$K$2,$Z123,MAX(Profiles!$C$2,BB$4-$W123))&gt;0),$EC123,0),0))))))</f>
        <v>0</v>
      </c>
      <c r="DA123" s="135">
        <f ca="1">IF(OR($Z123=0,SSSModel!$C$4="CF"),BC123,
IF(LEFT($V123,3)="ON_",
     IF(SSSModel!$C$4="RR",SUMPRODUCT(OFFSET($AC123,0,0,1,$CB$2),OFFSET(Profiles!$K$28,($Z123-1)*(Profiles!$I$26+1)+DA$4-SSSModel!$C$3+1,0,1,$CB$2)),
     IF(SSSModel!$C$4="ECC",$EA123*$EB123*SUMPRODUCT(OFFSET($AC123,0,MAX(0,DA$4-$DZ123-$CA$4+1),1,MIN($DZ123,DA$4-$CA$4+1)),OFFSET(Escalation!$K$24,($Y123-1)*(Escalation!$I$22+1)+DA$4-SSSModel!$C$3+1,MAX(0,DA$4-$DZ123-$CA$4+1),1,MIN($DZ123,DA$4-$CA$4+1))),
     IF(SSSModel!$C$4="PV",BC123*$EA123*(1+SSSModel!$C$2),
     IF(SSSModel!$C$4="FCR",$EC123*SUM(OFFSET($AC123,0,MAX(DA$4-$AC$4-$DZ123+1,0),1,MIN($DZ123,DA$4-$AC$4+1))),0)))),
SUM($AC123:$BZ123)*
     IF(SSSModel!$C$4="RR",OFFSET(Profiles!$K$2,$Z123,MAX(Profiles!$C$2,BC$4-$W123)),
     IF(SSSModel!$C$4="ECC",$EA123*$EB123*IF(MAX(Escalation!$C$2,BC$4-$W123)&gt;$DZ123-1,0,OFFSET(Escalation!$K$2,$Y123,MAX(Escalation!$C$2,BC$4-$W123))),
     IF(SSSModel!$C$4="PV",IF(DA$4=$W123,$EA123*(1+SSSModel!$C$2),0),
     IF(SSSModel!$C$4="FCR",IF(AND(DA$4&gt;=$W123,OFFSET(Profiles!$K$2,$Z123,MAX(Profiles!$C$2,BC$4-$W123))&gt;0),$EC123,0),0))))))</f>
        <v>0</v>
      </c>
      <c r="DB123" s="135">
        <f ca="1">IF(OR($Z123=0,SSSModel!$C$4="CF"),BD123,
IF(LEFT($V123,3)="ON_",
     IF(SSSModel!$C$4="RR",SUMPRODUCT(OFFSET($AC123,0,0,1,$CB$2),OFFSET(Profiles!$K$28,($Z123-1)*(Profiles!$I$26+1)+DB$4-SSSModel!$C$3+1,0,1,$CB$2)),
     IF(SSSModel!$C$4="ECC",$EA123*$EB123*SUMPRODUCT(OFFSET($AC123,0,MAX(0,DB$4-$DZ123-$CA$4+1),1,MIN($DZ123,DB$4-$CA$4+1)),OFFSET(Escalation!$K$24,($Y123-1)*(Escalation!$I$22+1)+DB$4-SSSModel!$C$3+1,MAX(0,DB$4-$DZ123-$CA$4+1),1,MIN($DZ123,DB$4-$CA$4+1))),
     IF(SSSModel!$C$4="PV",BD123*$EA123*(1+SSSModel!$C$2),
     IF(SSSModel!$C$4="FCR",$EC123*SUM(OFFSET($AC123,0,MAX(DB$4-$AC$4-$DZ123+1,0),1,MIN($DZ123,DB$4-$AC$4+1))),0)))),
SUM($AC123:$BZ123)*
     IF(SSSModel!$C$4="RR",OFFSET(Profiles!$K$2,$Z123,MAX(Profiles!$C$2,BD$4-$W123)),
     IF(SSSModel!$C$4="ECC",$EA123*$EB123*IF(MAX(Escalation!$C$2,BD$4-$W123)&gt;$DZ123-1,0,OFFSET(Escalation!$K$2,$Y123,MAX(Escalation!$C$2,BD$4-$W123))),
     IF(SSSModel!$C$4="PV",IF(DB$4=$W123,$EA123*(1+SSSModel!$C$2),0),
     IF(SSSModel!$C$4="FCR",IF(AND(DB$4&gt;=$W123,OFFSET(Profiles!$K$2,$Z123,MAX(Profiles!$C$2,BD$4-$W123))&gt;0),$EC123,0),0))))))</f>
        <v>0</v>
      </c>
      <c r="DC123" s="135">
        <f ca="1">IF(OR($Z123=0,SSSModel!$C$4="CF"),BE123,
IF(LEFT($V123,3)="ON_",
     IF(SSSModel!$C$4="RR",SUMPRODUCT(OFFSET($AC123,0,0,1,$CB$2),OFFSET(Profiles!$K$28,($Z123-1)*(Profiles!$I$26+1)+DC$4-SSSModel!$C$3+1,0,1,$CB$2)),
     IF(SSSModel!$C$4="ECC",$EA123*$EB123*SUMPRODUCT(OFFSET($AC123,0,MAX(0,DC$4-$DZ123-$CA$4+1),1,MIN($DZ123,DC$4-$CA$4+1)),OFFSET(Escalation!$K$24,($Y123-1)*(Escalation!$I$22+1)+DC$4-SSSModel!$C$3+1,MAX(0,DC$4-$DZ123-$CA$4+1),1,MIN($DZ123,DC$4-$CA$4+1))),
     IF(SSSModel!$C$4="PV",BE123*$EA123*(1+SSSModel!$C$2),
     IF(SSSModel!$C$4="FCR",$EC123*SUM(OFFSET($AC123,0,MAX(DC$4-$AC$4-$DZ123+1,0),1,MIN($DZ123,DC$4-$AC$4+1))),0)))),
SUM($AC123:$BZ123)*
     IF(SSSModel!$C$4="RR",OFFSET(Profiles!$K$2,$Z123,MAX(Profiles!$C$2,BE$4-$W123)),
     IF(SSSModel!$C$4="ECC",$EA123*$EB123*IF(MAX(Escalation!$C$2,BE$4-$W123)&gt;$DZ123-1,0,OFFSET(Escalation!$K$2,$Y123,MAX(Escalation!$C$2,BE$4-$W123))),
     IF(SSSModel!$C$4="PV",IF(DC$4=$W123,$EA123*(1+SSSModel!$C$2),0),
     IF(SSSModel!$C$4="FCR",IF(AND(DC$4&gt;=$W123,OFFSET(Profiles!$K$2,$Z123,MAX(Profiles!$C$2,BE$4-$W123))&gt;0),$EC123,0),0))))))</f>
        <v>0</v>
      </c>
      <c r="DD123" s="135">
        <f ca="1">IF(OR($Z123=0,SSSModel!$C$4="CF"),BF123,
IF(LEFT($V123,3)="ON_",
     IF(SSSModel!$C$4="RR",SUMPRODUCT(OFFSET($AC123,0,0,1,$CB$2),OFFSET(Profiles!$K$28,($Z123-1)*(Profiles!$I$26+1)+DD$4-SSSModel!$C$3+1,0,1,$CB$2)),
     IF(SSSModel!$C$4="ECC",$EA123*$EB123*SUMPRODUCT(OFFSET($AC123,0,MAX(0,DD$4-$DZ123-$CA$4+1),1,MIN($DZ123,DD$4-$CA$4+1)),OFFSET(Escalation!$K$24,($Y123-1)*(Escalation!$I$22+1)+DD$4-SSSModel!$C$3+1,MAX(0,DD$4-$DZ123-$CA$4+1),1,MIN($DZ123,DD$4-$CA$4+1))),
     IF(SSSModel!$C$4="PV",BF123*$EA123*(1+SSSModel!$C$2),
     IF(SSSModel!$C$4="FCR",$EC123*SUM(OFFSET($AC123,0,MAX(DD$4-$AC$4-$DZ123+1,0),1,MIN($DZ123,DD$4-$AC$4+1))),0)))),
SUM($AC123:$BZ123)*
     IF(SSSModel!$C$4="RR",OFFSET(Profiles!$K$2,$Z123,MAX(Profiles!$C$2,BF$4-$W123)),
     IF(SSSModel!$C$4="ECC",$EA123*$EB123*IF(MAX(Escalation!$C$2,BF$4-$W123)&gt;$DZ123-1,0,OFFSET(Escalation!$K$2,$Y123,MAX(Escalation!$C$2,BF$4-$W123))),
     IF(SSSModel!$C$4="PV",IF(DD$4=$W123,$EA123*(1+SSSModel!$C$2),0),
     IF(SSSModel!$C$4="FCR",IF(AND(DD$4&gt;=$W123,OFFSET(Profiles!$K$2,$Z123,MAX(Profiles!$C$2,BF$4-$W123))&gt;0),$EC123,0),0))))))</f>
        <v>0</v>
      </c>
      <c r="DE123" s="135">
        <f ca="1">IF(OR($Z123=0,SSSModel!$C$4="CF"),BG123,
IF(LEFT($V123,3)="ON_",
     IF(SSSModel!$C$4="RR",SUMPRODUCT(OFFSET($AC123,0,0,1,$CB$2),OFFSET(Profiles!$K$28,($Z123-1)*(Profiles!$I$26+1)+DE$4-SSSModel!$C$3+1,0,1,$CB$2)),
     IF(SSSModel!$C$4="ECC",$EA123*$EB123*SUMPRODUCT(OFFSET($AC123,0,MAX(0,DE$4-$DZ123-$CA$4+1),1,MIN($DZ123,DE$4-$CA$4+1)),OFFSET(Escalation!$K$24,($Y123-1)*(Escalation!$I$22+1)+DE$4-SSSModel!$C$3+1,MAX(0,DE$4-$DZ123-$CA$4+1),1,MIN($DZ123,DE$4-$CA$4+1))),
     IF(SSSModel!$C$4="PV",BG123*$EA123*(1+SSSModel!$C$2),
     IF(SSSModel!$C$4="FCR",$EC123*SUM(OFFSET($AC123,0,MAX(DE$4-$AC$4-$DZ123+1,0),1,MIN($DZ123,DE$4-$AC$4+1))),0)))),
SUM($AC123:$BZ123)*
     IF(SSSModel!$C$4="RR",OFFSET(Profiles!$K$2,$Z123,MAX(Profiles!$C$2,BG$4-$W123)),
     IF(SSSModel!$C$4="ECC",$EA123*$EB123*IF(MAX(Escalation!$C$2,BG$4-$W123)&gt;$DZ123-1,0,OFFSET(Escalation!$K$2,$Y123,MAX(Escalation!$C$2,BG$4-$W123))),
     IF(SSSModel!$C$4="PV",IF(DE$4=$W123,$EA123*(1+SSSModel!$C$2),0),
     IF(SSSModel!$C$4="FCR",IF(AND(DE$4&gt;=$W123,OFFSET(Profiles!$K$2,$Z123,MAX(Profiles!$C$2,BG$4-$W123))&gt;0),$EC123,0),0))))))</f>
        <v>0</v>
      </c>
      <c r="DF123" s="135">
        <f ca="1">IF(OR($Z123=0,SSSModel!$C$4="CF"),BH123,
IF(LEFT($V123,3)="ON_",
     IF(SSSModel!$C$4="RR",SUMPRODUCT(OFFSET($AC123,0,0,1,$CB$2),OFFSET(Profiles!$K$28,($Z123-1)*(Profiles!$I$26+1)+DF$4-SSSModel!$C$3+1,0,1,$CB$2)),
     IF(SSSModel!$C$4="ECC",$EA123*$EB123*SUMPRODUCT(OFFSET($AC123,0,MAX(0,DF$4-$DZ123-$CA$4+1),1,MIN($DZ123,DF$4-$CA$4+1)),OFFSET(Escalation!$K$24,($Y123-1)*(Escalation!$I$22+1)+DF$4-SSSModel!$C$3+1,MAX(0,DF$4-$DZ123-$CA$4+1),1,MIN($DZ123,DF$4-$CA$4+1))),
     IF(SSSModel!$C$4="PV",BH123*$EA123*(1+SSSModel!$C$2),
     IF(SSSModel!$C$4="FCR",$EC123*SUM(OFFSET($AC123,0,MAX(DF$4-$AC$4-$DZ123+1,0),1,MIN($DZ123,DF$4-$AC$4+1))),0)))),
SUM($AC123:$BZ123)*
     IF(SSSModel!$C$4="RR",OFFSET(Profiles!$K$2,$Z123,MAX(Profiles!$C$2,BH$4-$W123)),
     IF(SSSModel!$C$4="ECC",$EA123*$EB123*IF(MAX(Escalation!$C$2,BH$4-$W123)&gt;$DZ123-1,0,OFFSET(Escalation!$K$2,$Y123,MAX(Escalation!$C$2,BH$4-$W123))),
     IF(SSSModel!$C$4="PV",IF(DF$4=$W123,$EA123*(1+SSSModel!$C$2),0),
     IF(SSSModel!$C$4="FCR",IF(AND(DF$4&gt;=$W123,OFFSET(Profiles!$K$2,$Z123,MAX(Profiles!$C$2,BH$4-$W123))&gt;0),$EC123,0),0))))))</f>
        <v>0</v>
      </c>
      <c r="DG123" s="135">
        <f ca="1">IF(OR($Z123=0,SSSModel!$C$4="CF"),BI123,
IF(LEFT($V123,3)="ON_",
     IF(SSSModel!$C$4="RR",SUMPRODUCT(OFFSET($AC123,0,0,1,$CB$2),OFFSET(Profiles!$K$28,($Z123-1)*(Profiles!$I$26+1)+DG$4-SSSModel!$C$3+1,0,1,$CB$2)),
     IF(SSSModel!$C$4="ECC",$EA123*$EB123*SUMPRODUCT(OFFSET($AC123,0,MAX(0,DG$4-$DZ123-$CA$4+1),1,MIN($DZ123,DG$4-$CA$4+1)),OFFSET(Escalation!$K$24,($Y123-1)*(Escalation!$I$22+1)+DG$4-SSSModel!$C$3+1,MAX(0,DG$4-$DZ123-$CA$4+1),1,MIN($DZ123,DG$4-$CA$4+1))),
     IF(SSSModel!$C$4="PV",BI123*$EA123*(1+SSSModel!$C$2),
     IF(SSSModel!$C$4="FCR",$EC123*SUM(OFFSET($AC123,0,MAX(DG$4-$AC$4-$DZ123+1,0),1,MIN($DZ123,DG$4-$AC$4+1))),0)))),
SUM($AC123:$BZ123)*
     IF(SSSModel!$C$4="RR",OFFSET(Profiles!$K$2,$Z123,MAX(Profiles!$C$2,BI$4-$W123)),
     IF(SSSModel!$C$4="ECC",$EA123*$EB123*IF(MAX(Escalation!$C$2,BI$4-$W123)&gt;$DZ123-1,0,OFFSET(Escalation!$K$2,$Y123,MAX(Escalation!$C$2,BI$4-$W123))),
     IF(SSSModel!$C$4="PV",IF(DG$4=$W123,$EA123*(1+SSSModel!$C$2),0),
     IF(SSSModel!$C$4="FCR",IF(AND(DG$4&gt;=$W123,OFFSET(Profiles!$K$2,$Z123,MAX(Profiles!$C$2,BI$4-$W123))&gt;0),$EC123,0),0))))))</f>
        <v>0</v>
      </c>
      <c r="DH123" s="135">
        <f ca="1">IF(OR($Z123=0,SSSModel!$C$4="CF"),BJ123,
IF(LEFT($V123,3)="ON_",
     IF(SSSModel!$C$4="RR",SUMPRODUCT(OFFSET($AC123,0,0,1,$CB$2),OFFSET(Profiles!$K$28,($Z123-1)*(Profiles!$I$26+1)+DH$4-SSSModel!$C$3+1,0,1,$CB$2)),
     IF(SSSModel!$C$4="ECC",$EA123*$EB123*SUMPRODUCT(OFFSET($AC123,0,MAX(0,DH$4-$DZ123-$CA$4+1),1,MIN($DZ123,DH$4-$CA$4+1)),OFFSET(Escalation!$K$24,($Y123-1)*(Escalation!$I$22+1)+DH$4-SSSModel!$C$3+1,MAX(0,DH$4-$DZ123-$CA$4+1),1,MIN($DZ123,DH$4-$CA$4+1))),
     IF(SSSModel!$C$4="PV",BJ123*$EA123*(1+SSSModel!$C$2),
     IF(SSSModel!$C$4="FCR",$EC123*SUM(OFFSET($AC123,0,MAX(DH$4-$AC$4-$DZ123+1,0),1,MIN($DZ123,DH$4-$AC$4+1))),0)))),
SUM($AC123:$BZ123)*
     IF(SSSModel!$C$4="RR",OFFSET(Profiles!$K$2,$Z123,MAX(Profiles!$C$2,BJ$4-$W123)),
     IF(SSSModel!$C$4="ECC",$EA123*$EB123*IF(MAX(Escalation!$C$2,BJ$4-$W123)&gt;$DZ123-1,0,OFFSET(Escalation!$K$2,$Y123,MAX(Escalation!$C$2,BJ$4-$W123))),
     IF(SSSModel!$C$4="PV",IF(DH$4=$W123,$EA123*(1+SSSModel!$C$2),0),
     IF(SSSModel!$C$4="FCR",IF(AND(DH$4&gt;=$W123,OFFSET(Profiles!$K$2,$Z123,MAX(Profiles!$C$2,BJ$4-$W123))&gt;0),$EC123,0),0))))))</f>
        <v>0</v>
      </c>
      <c r="DI123" s="135">
        <f ca="1">IF(OR($Z123=0,SSSModel!$C$4="CF"),BK123,
IF(LEFT($V123,3)="ON_",
     IF(SSSModel!$C$4="RR",SUMPRODUCT(OFFSET($AC123,0,0,1,$CB$2),OFFSET(Profiles!$K$28,($Z123-1)*(Profiles!$I$26+1)+DI$4-SSSModel!$C$3+1,0,1,$CB$2)),
     IF(SSSModel!$C$4="ECC",$EA123*$EB123*SUMPRODUCT(OFFSET($AC123,0,MAX(0,DI$4-$DZ123-$CA$4+1),1,MIN($DZ123,DI$4-$CA$4+1)),OFFSET(Escalation!$K$24,($Y123-1)*(Escalation!$I$22+1)+DI$4-SSSModel!$C$3+1,MAX(0,DI$4-$DZ123-$CA$4+1),1,MIN($DZ123,DI$4-$CA$4+1))),
     IF(SSSModel!$C$4="PV",BK123*$EA123*(1+SSSModel!$C$2),
     IF(SSSModel!$C$4="FCR",$EC123*SUM(OFFSET($AC123,0,MAX(DI$4-$AC$4-$DZ123+1,0),1,MIN($DZ123,DI$4-$AC$4+1))),0)))),
SUM($AC123:$BZ123)*
     IF(SSSModel!$C$4="RR",OFFSET(Profiles!$K$2,$Z123,MAX(Profiles!$C$2,BK$4-$W123)),
     IF(SSSModel!$C$4="ECC",$EA123*$EB123*IF(MAX(Escalation!$C$2,BK$4-$W123)&gt;$DZ123-1,0,OFFSET(Escalation!$K$2,$Y123,MAX(Escalation!$C$2,BK$4-$W123))),
     IF(SSSModel!$C$4="PV",IF(DI$4=$W123,$EA123*(1+SSSModel!$C$2),0),
     IF(SSSModel!$C$4="FCR",IF(AND(DI$4&gt;=$W123,OFFSET(Profiles!$K$2,$Z123,MAX(Profiles!$C$2,BK$4-$W123))&gt;0),$EC123,0),0))))))</f>
        <v>0</v>
      </c>
      <c r="DJ123" s="135">
        <f ca="1">IF(OR($Z123=0,SSSModel!$C$4="CF"),BL123,
IF(LEFT($V123,3)="ON_",
     IF(SSSModel!$C$4="RR",SUMPRODUCT(OFFSET($AC123,0,0,1,$CB$2),OFFSET(Profiles!$K$28,($Z123-1)*(Profiles!$I$26+1)+DJ$4-SSSModel!$C$3+1,0,1,$CB$2)),
     IF(SSSModel!$C$4="ECC",$EA123*$EB123*SUMPRODUCT(OFFSET($AC123,0,MAX(0,DJ$4-$DZ123-$CA$4+1),1,MIN($DZ123,DJ$4-$CA$4+1)),OFFSET(Escalation!$K$24,($Y123-1)*(Escalation!$I$22+1)+DJ$4-SSSModel!$C$3+1,MAX(0,DJ$4-$DZ123-$CA$4+1),1,MIN($DZ123,DJ$4-$CA$4+1))),
     IF(SSSModel!$C$4="PV",BL123*$EA123*(1+SSSModel!$C$2),
     IF(SSSModel!$C$4="FCR",$EC123*SUM(OFFSET($AC123,0,MAX(DJ$4-$AC$4-$DZ123+1,0),1,MIN($DZ123,DJ$4-$AC$4+1))),0)))),
SUM($AC123:$BZ123)*
     IF(SSSModel!$C$4="RR",OFFSET(Profiles!$K$2,$Z123,MAX(Profiles!$C$2,BL$4-$W123)),
     IF(SSSModel!$C$4="ECC",$EA123*$EB123*IF(MAX(Escalation!$C$2,BL$4-$W123)&gt;$DZ123-1,0,OFFSET(Escalation!$K$2,$Y123,MAX(Escalation!$C$2,BL$4-$W123))),
     IF(SSSModel!$C$4="PV",IF(DJ$4=$W123,$EA123*(1+SSSModel!$C$2),0),
     IF(SSSModel!$C$4="FCR",IF(AND(DJ$4&gt;=$W123,OFFSET(Profiles!$K$2,$Z123,MAX(Profiles!$C$2,BL$4-$W123))&gt;0),$EC123,0),0))))))</f>
        <v>0</v>
      </c>
      <c r="DK123" s="135">
        <f ca="1">IF(OR($Z123=0,SSSModel!$C$4="CF"),BM123,
IF(LEFT($V123,3)="ON_",
     IF(SSSModel!$C$4="RR",SUMPRODUCT(OFFSET($AC123,0,0,1,$CB$2),OFFSET(Profiles!$K$28,($Z123-1)*(Profiles!$I$26+1)+DK$4-SSSModel!$C$3+1,0,1,$CB$2)),
     IF(SSSModel!$C$4="ECC",$EA123*$EB123*SUMPRODUCT(OFFSET($AC123,0,MAX(0,DK$4-$DZ123-$CA$4+1),1,MIN($DZ123,DK$4-$CA$4+1)),OFFSET(Escalation!$K$24,($Y123-1)*(Escalation!$I$22+1)+DK$4-SSSModel!$C$3+1,MAX(0,DK$4-$DZ123-$CA$4+1),1,MIN($DZ123,DK$4-$CA$4+1))),
     IF(SSSModel!$C$4="PV",BM123*$EA123*(1+SSSModel!$C$2),
     IF(SSSModel!$C$4="FCR",$EC123*SUM(OFFSET($AC123,0,MAX(DK$4-$AC$4-$DZ123+1,0),1,MIN($DZ123,DK$4-$AC$4+1))),0)))),
SUM($AC123:$BZ123)*
     IF(SSSModel!$C$4="RR",OFFSET(Profiles!$K$2,$Z123,MAX(Profiles!$C$2,BM$4-$W123)),
     IF(SSSModel!$C$4="ECC",$EA123*$EB123*IF(MAX(Escalation!$C$2,BM$4-$W123)&gt;$DZ123-1,0,OFFSET(Escalation!$K$2,$Y123,MAX(Escalation!$C$2,BM$4-$W123))),
     IF(SSSModel!$C$4="PV",IF(DK$4=$W123,$EA123*(1+SSSModel!$C$2),0),
     IF(SSSModel!$C$4="FCR",IF(AND(DK$4&gt;=$W123,OFFSET(Profiles!$K$2,$Z123,MAX(Profiles!$C$2,BM$4-$W123))&gt;0),$EC123,0),0))))))</f>
        <v>0</v>
      </c>
      <c r="DL123" s="135">
        <f ca="1">IF(OR($Z123=0,SSSModel!$C$4="CF"),BN123,
IF(LEFT($V123,3)="ON_",
     IF(SSSModel!$C$4="RR",SUMPRODUCT(OFFSET($AC123,0,0,1,$CB$2),OFFSET(Profiles!$K$28,($Z123-1)*(Profiles!$I$26+1)+DL$4-SSSModel!$C$3+1,0,1,$CB$2)),
     IF(SSSModel!$C$4="ECC",$EA123*$EB123*SUMPRODUCT(OFFSET($AC123,0,MAX(0,DL$4-$DZ123-$CA$4+1),1,MIN($DZ123,DL$4-$CA$4+1)),OFFSET(Escalation!$K$24,($Y123-1)*(Escalation!$I$22+1)+DL$4-SSSModel!$C$3+1,MAX(0,DL$4-$DZ123-$CA$4+1),1,MIN($DZ123,DL$4-$CA$4+1))),
     IF(SSSModel!$C$4="PV",BN123*$EA123*(1+SSSModel!$C$2),
     IF(SSSModel!$C$4="FCR",$EC123*SUM(OFFSET($AC123,0,MAX(DL$4-$AC$4-$DZ123+1,0),1,MIN($DZ123,DL$4-$AC$4+1))),0)))),
SUM($AC123:$BZ123)*
     IF(SSSModel!$C$4="RR",OFFSET(Profiles!$K$2,$Z123,MAX(Profiles!$C$2,BN$4-$W123)),
     IF(SSSModel!$C$4="ECC",$EA123*$EB123*IF(MAX(Escalation!$C$2,BN$4-$W123)&gt;$DZ123-1,0,OFFSET(Escalation!$K$2,$Y123,MAX(Escalation!$C$2,BN$4-$W123))),
     IF(SSSModel!$C$4="PV",IF(DL$4=$W123,$EA123*(1+SSSModel!$C$2),0),
     IF(SSSModel!$C$4="FCR",IF(AND(DL$4&gt;=$W123,OFFSET(Profiles!$K$2,$Z123,MAX(Profiles!$C$2,BN$4-$W123))&gt;0),$EC123,0),0))))))</f>
        <v>0</v>
      </c>
      <c r="DM123" s="135">
        <f ca="1">IF(OR($Z123=0,SSSModel!$C$4="CF"),BO123,
IF(LEFT($V123,3)="ON_",
     IF(SSSModel!$C$4="RR",SUMPRODUCT(OFFSET($AC123,0,0,1,$CB$2),OFFSET(Profiles!$K$28,($Z123-1)*(Profiles!$I$26+1)+DM$4-SSSModel!$C$3+1,0,1,$CB$2)),
     IF(SSSModel!$C$4="ECC",$EA123*$EB123*SUMPRODUCT(OFFSET($AC123,0,MAX(0,DM$4-$DZ123-$CA$4+1),1,MIN($DZ123,DM$4-$CA$4+1)),OFFSET(Escalation!$K$24,($Y123-1)*(Escalation!$I$22+1)+DM$4-SSSModel!$C$3+1,MAX(0,DM$4-$DZ123-$CA$4+1),1,MIN($DZ123,DM$4-$CA$4+1))),
     IF(SSSModel!$C$4="PV",BO123*$EA123*(1+SSSModel!$C$2),
     IF(SSSModel!$C$4="FCR",$EC123*SUM(OFFSET($AC123,0,MAX(DM$4-$AC$4-$DZ123+1,0),1,MIN($DZ123,DM$4-$AC$4+1))),0)))),
SUM($AC123:$BZ123)*
     IF(SSSModel!$C$4="RR",OFFSET(Profiles!$K$2,$Z123,MAX(Profiles!$C$2,BO$4-$W123)),
     IF(SSSModel!$C$4="ECC",$EA123*$EB123*IF(MAX(Escalation!$C$2,BO$4-$W123)&gt;$DZ123-1,0,OFFSET(Escalation!$K$2,$Y123,MAX(Escalation!$C$2,BO$4-$W123))),
     IF(SSSModel!$C$4="PV",IF(DM$4=$W123,$EA123*(1+SSSModel!$C$2),0),
     IF(SSSModel!$C$4="FCR",IF(AND(DM$4&gt;=$W123,OFFSET(Profiles!$K$2,$Z123,MAX(Profiles!$C$2,BO$4-$W123))&gt;0),$EC123,0),0))))))</f>
        <v>0</v>
      </c>
      <c r="DN123" s="135">
        <f ca="1">IF(OR($Z123=0,SSSModel!$C$4="CF"),BP123,
IF(LEFT($V123,3)="ON_",
     IF(SSSModel!$C$4="RR",SUMPRODUCT(OFFSET($AC123,0,0,1,$CB$2),OFFSET(Profiles!$K$28,($Z123-1)*(Profiles!$I$26+1)+DN$4-SSSModel!$C$3+1,0,1,$CB$2)),
     IF(SSSModel!$C$4="ECC",$EA123*$EB123*SUMPRODUCT(OFFSET($AC123,0,MAX(0,DN$4-$DZ123-$CA$4+1),1,MIN($DZ123,DN$4-$CA$4+1)),OFFSET(Escalation!$K$24,($Y123-1)*(Escalation!$I$22+1)+DN$4-SSSModel!$C$3+1,MAX(0,DN$4-$DZ123-$CA$4+1),1,MIN($DZ123,DN$4-$CA$4+1))),
     IF(SSSModel!$C$4="PV",BP123*$EA123*(1+SSSModel!$C$2),
     IF(SSSModel!$C$4="FCR",$EC123*SUM(OFFSET($AC123,0,MAX(DN$4-$AC$4-$DZ123+1,0),1,MIN($DZ123,DN$4-$AC$4+1))),0)))),
SUM($AC123:$BZ123)*
     IF(SSSModel!$C$4="RR",OFFSET(Profiles!$K$2,$Z123,MAX(Profiles!$C$2,BP$4-$W123)),
     IF(SSSModel!$C$4="ECC",$EA123*$EB123*IF(MAX(Escalation!$C$2,BP$4-$W123)&gt;$DZ123-1,0,OFFSET(Escalation!$K$2,$Y123,MAX(Escalation!$C$2,BP$4-$W123))),
     IF(SSSModel!$C$4="PV",IF(DN$4=$W123,$EA123*(1+SSSModel!$C$2),0),
     IF(SSSModel!$C$4="FCR",IF(AND(DN$4&gt;=$W123,OFFSET(Profiles!$K$2,$Z123,MAX(Profiles!$C$2,BP$4-$W123))&gt;0),$EC123,0),0))))))</f>
        <v>0</v>
      </c>
      <c r="DO123" s="135">
        <f ca="1">IF(OR($Z123=0,SSSModel!$C$4="CF"),BQ123,
IF(LEFT($V123,3)="ON_",
     IF(SSSModel!$C$4="RR",SUMPRODUCT(OFFSET($AC123,0,0,1,$CB$2),OFFSET(Profiles!$K$28,($Z123-1)*(Profiles!$I$26+1)+DO$4-SSSModel!$C$3+1,0,1,$CB$2)),
     IF(SSSModel!$C$4="ECC",$EA123*$EB123*SUMPRODUCT(OFFSET($AC123,0,MAX(0,DO$4-$DZ123-$CA$4+1),1,MIN($DZ123,DO$4-$CA$4+1)),OFFSET(Escalation!$K$24,($Y123-1)*(Escalation!$I$22+1)+DO$4-SSSModel!$C$3+1,MAX(0,DO$4-$DZ123-$CA$4+1),1,MIN($DZ123,DO$4-$CA$4+1))),
     IF(SSSModel!$C$4="PV",BQ123*$EA123*(1+SSSModel!$C$2),
     IF(SSSModel!$C$4="FCR",$EC123*SUM(OFFSET($AC123,0,MAX(DO$4-$AC$4-$DZ123+1,0),1,MIN($DZ123,DO$4-$AC$4+1))),0)))),
SUM($AC123:$BZ123)*
     IF(SSSModel!$C$4="RR",OFFSET(Profiles!$K$2,$Z123,MAX(Profiles!$C$2,BQ$4-$W123)),
     IF(SSSModel!$C$4="ECC",$EA123*$EB123*IF(MAX(Escalation!$C$2,BQ$4-$W123)&gt;$DZ123-1,0,OFFSET(Escalation!$K$2,$Y123,MAX(Escalation!$C$2,BQ$4-$W123))),
     IF(SSSModel!$C$4="PV",IF(DO$4=$W123,$EA123*(1+SSSModel!$C$2),0),
     IF(SSSModel!$C$4="FCR",IF(AND(DO$4&gt;=$W123,OFFSET(Profiles!$K$2,$Z123,MAX(Profiles!$C$2,BQ$4-$W123))&gt;0),$EC123,0),0))))))</f>
        <v>0</v>
      </c>
      <c r="DP123" s="135">
        <f ca="1">IF(OR($Z123=0,SSSModel!$C$4="CF"),BR123,
IF(LEFT($V123,3)="ON_",
     IF(SSSModel!$C$4="RR",SUMPRODUCT(OFFSET($AC123,0,0,1,$CB$2),OFFSET(Profiles!$K$28,($Z123-1)*(Profiles!$I$26+1)+DP$4-SSSModel!$C$3+1,0,1,$CB$2)),
     IF(SSSModel!$C$4="ECC",$EA123*$EB123*SUMPRODUCT(OFFSET($AC123,0,MAX(0,DP$4-$DZ123-$CA$4+1),1,MIN($DZ123,DP$4-$CA$4+1)),OFFSET(Escalation!$K$24,($Y123-1)*(Escalation!$I$22+1)+DP$4-SSSModel!$C$3+1,MAX(0,DP$4-$DZ123-$CA$4+1),1,MIN($DZ123,DP$4-$CA$4+1))),
     IF(SSSModel!$C$4="PV",BR123*$EA123*(1+SSSModel!$C$2),
     IF(SSSModel!$C$4="FCR",$EC123*SUM(OFFSET($AC123,0,MAX(DP$4-$AC$4-$DZ123+1,0),1,MIN($DZ123,DP$4-$AC$4+1))),0)))),
SUM($AC123:$BZ123)*
     IF(SSSModel!$C$4="RR",OFFSET(Profiles!$K$2,$Z123,MAX(Profiles!$C$2,BR$4-$W123)),
     IF(SSSModel!$C$4="ECC",$EA123*$EB123*IF(MAX(Escalation!$C$2,BR$4-$W123)&gt;$DZ123-1,0,OFFSET(Escalation!$K$2,$Y123,MAX(Escalation!$C$2,BR$4-$W123))),
     IF(SSSModel!$C$4="PV",IF(DP$4=$W123,$EA123*(1+SSSModel!$C$2),0),
     IF(SSSModel!$C$4="FCR",IF(AND(DP$4&gt;=$W123,OFFSET(Profiles!$K$2,$Z123,MAX(Profiles!$C$2,BR$4-$W123))&gt;0),$EC123,0),0))))))</f>
        <v>0</v>
      </c>
      <c r="DQ123" s="135">
        <f ca="1">IF(OR($Z123=0,SSSModel!$C$4="CF"),BS123,
IF(LEFT($V123,3)="ON_",
     IF(SSSModel!$C$4="RR",SUMPRODUCT(OFFSET($AC123,0,0,1,$CB$2),OFFSET(Profiles!$K$28,($Z123-1)*(Profiles!$I$26+1)+DQ$4-SSSModel!$C$3+1,0,1,$CB$2)),
     IF(SSSModel!$C$4="ECC",$EA123*$EB123*SUMPRODUCT(OFFSET($AC123,0,MAX(0,DQ$4-$DZ123-$CA$4+1),1,MIN($DZ123,DQ$4-$CA$4+1)),OFFSET(Escalation!$K$24,($Y123-1)*(Escalation!$I$22+1)+DQ$4-SSSModel!$C$3+1,MAX(0,DQ$4-$DZ123-$CA$4+1),1,MIN($DZ123,DQ$4-$CA$4+1))),
     IF(SSSModel!$C$4="PV",BS123*$EA123*(1+SSSModel!$C$2),
     IF(SSSModel!$C$4="FCR",$EC123*SUM(OFFSET($AC123,0,MAX(DQ$4-$AC$4-$DZ123+1,0),1,MIN($DZ123,DQ$4-$AC$4+1))),0)))),
SUM($AC123:$BZ123)*
     IF(SSSModel!$C$4="RR",OFFSET(Profiles!$K$2,$Z123,MAX(Profiles!$C$2,BS$4-$W123)),
     IF(SSSModel!$C$4="ECC",$EA123*$EB123*IF(MAX(Escalation!$C$2,BS$4-$W123)&gt;$DZ123-1,0,OFFSET(Escalation!$K$2,$Y123,MAX(Escalation!$C$2,BS$4-$W123))),
     IF(SSSModel!$C$4="PV",IF(DQ$4=$W123,$EA123*(1+SSSModel!$C$2),0),
     IF(SSSModel!$C$4="FCR",IF(AND(DQ$4&gt;=$W123,OFFSET(Profiles!$K$2,$Z123,MAX(Profiles!$C$2,BS$4-$W123))&gt;0),$EC123,0),0))))))</f>
        <v>0</v>
      </c>
      <c r="DR123" s="135">
        <f ca="1">IF(OR($Z123=0,SSSModel!$C$4="CF"),BT123,
IF(LEFT($V123,3)="ON_",
     IF(SSSModel!$C$4="RR",SUMPRODUCT(OFFSET($AC123,0,0,1,$CB$2),OFFSET(Profiles!$K$28,($Z123-1)*(Profiles!$I$26+1)+DR$4-SSSModel!$C$3+1,0,1,$CB$2)),
     IF(SSSModel!$C$4="ECC",$EA123*$EB123*SUMPRODUCT(OFFSET($AC123,0,MAX(0,DR$4-$DZ123-$CA$4+1),1,MIN($DZ123,DR$4-$CA$4+1)),OFFSET(Escalation!$K$24,($Y123-1)*(Escalation!$I$22+1)+DR$4-SSSModel!$C$3+1,MAX(0,DR$4-$DZ123-$CA$4+1),1,MIN($DZ123,DR$4-$CA$4+1))),
     IF(SSSModel!$C$4="PV",BT123*$EA123*(1+SSSModel!$C$2),
     IF(SSSModel!$C$4="FCR",$EC123*SUM(OFFSET($AC123,0,MAX(DR$4-$AC$4-$DZ123+1,0),1,MIN($DZ123,DR$4-$AC$4+1))),0)))),
SUM($AC123:$BZ123)*
     IF(SSSModel!$C$4="RR",OFFSET(Profiles!$K$2,$Z123,MAX(Profiles!$C$2,BT$4-$W123)),
     IF(SSSModel!$C$4="ECC",$EA123*$EB123*IF(MAX(Escalation!$C$2,BT$4-$W123)&gt;$DZ123-1,0,OFFSET(Escalation!$K$2,$Y123,MAX(Escalation!$C$2,BT$4-$W123))),
     IF(SSSModel!$C$4="PV",IF(DR$4=$W123,$EA123*(1+SSSModel!$C$2),0),
     IF(SSSModel!$C$4="FCR",IF(AND(DR$4&gt;=$W123,OFFSET(Profiles!$K$2,$Z123,MAX(Profiles!$C$2,BT$4-$W123))&gt;0),$EC123,0),0))))))</f>
        <v>0</v>
      </c>
      <c r="DS123" s="135">
        <f ca="1">IF(OR($Z123=0,SSSModel!$C$4="CF"),BU123,
IF(LEFT($V123,3)="ON_",
     IF(SSSModel!$C$4="RR",SUMPRODUCT(OFFSET($AC123,0,0,1,$CB$2),OFFSET(Profiles!$K$28,($Z123-1)*(Profiles!$I$26+1)+DS$4-SSSModel!$C$3+1,0,1,$CB$2)),
     IF(SSSModel!$C$4="ECC",$EA123*$EB123*SUMPRODUCT(OFFSET($AC123,0,MAX(0,DS$4-$DZ123-$CA$4+1),1,MIN($DZ123,DS$4-$CA$4+1)),OFFSET(Escalation!$K$24,($Y123-1)*(Escalation!$I$22+1)+DS$4-SSSModel!$C$3+1,MAX(0,DS$4-$DZ123-$CA$4+1),1,MIN($DZ123,DS$4-$CA$4+1))),
     IF(SSSModel!$C$4="PV",BU123*$EA123*(1+SSSModel!$C$2),
     IF(SSSModel!$C$4="FCR",$EC123*SUM(OFFSET($AC123,0,MAX(DS$4-$AC$4-$DZ123+1,0),1,MIN($DZ123,DS$4-$AC$4+1))),0)))),
SUM($AC123:$BZ123)*
     IF(SSSModel!$C$4="RR",OFFSET(Profiles!$K$2,$Z123,MAX(Profiles!$C$2,BU$4-$W123)),
     IF(SSSModel!$C$4="ECC",$EA123*$EB123*IF(MAX(Escalation!$C$2,BU$4-$W123)&gt;$DZ123-1,0,OFFSET(Escalation!$K$2,$Y123,MAX(Escalation!$C$2,BU$4-$W123))),
     IF(SSSModel!$C$4="PV",IF(DS$4=$W123,$EA123*(1+SSSModel!$C$2),0),
     IF(SSSModel!$C$4="FCR",IF(AND(DS$4&gt;=$W123,OFFSET(Profiles!$K$2,$Z123,MAX(Profiles!$C$2,BU$4-$W123))&gt;0),$EC123,0),0))))))</f>
        <v>0</v>
      </c>
      <c r="DT123" s="135">
        <f ca="1">IF(OR($Z123=0,SSSModel!$C$4="CF"),BV123,
IF(LEFT($V123,3)="ON_",
     IF(SSSModel!$C$4="RR",SUMPRODUCT(OFFSET($AC123,0,0,1,$CB$2),OFFSET(Profiles!$K$28,($Z123-1)*(Profiles!$I$26+1)+DT$4-SSSModel!$C$3+1,0,1,$CB$2)),
     IF(SSSModel!$C$4="ECC",$EA123*$EB123*SUMPRODUCT(OFFSET($AC123,0,MAX(0,DT$4-$DZ123-$CA$4+1),1,MIN($DZ123,DT$4-$CA$4+1)),OFFSET(Escalation!$K$24,($Y123-1)*(Escalation!$I$22+1)+DT$4-SSSModel!$C$3+1,MAX(0,DT$4-$DZ123-$CA$4+1),1,MIN($DZ123,DT$4-$CA$4+1))),
     IF(SSSModel!$C$4="PV",BV123*$EA123*(1+SSSModel!$C$2),
     IF(SSSModel!$C$4="FCR",$EC123*SUM(OFFSET($AC123,0,MAX(DT$4-$AC$4-$DZ123+1,0),1,MIN($DZ123,DT$4-$AC$4+1))),0)))),
SUM($AC123:$BZ123)*
     IF(SSSModel!$C$4="RR",OFFSET(Profiles!$K$2,$Z123,MAX(Profiles!$C$2,BV$4-$W123)),
     IF(SSSModel!$C$4="ECC",$EA123*$EB123*IF(MAX(Escalation!$C$2,BV$4-$W123)&gt;$DZ123-1,0,OFFSET(Escalation!$K$2,$Y123,MAX(Escalation!$C$2,BV$4-$W123))),
     IF(SSSModel!$C$4="PV",IF(DT$4=$W123,$EA123*(1+SSSModel!$C$2),0),
     IF(SSSModel!$C$4="FCR",IF(AND(DT$4&gt;=$W123,OFFSET(Profiles!$K$2,$Z123,MAX(Profiles!$C$2,BV$4-$W123))&gt;0),$EC123,0),0))))))</f>
        <v>0</v>
      </c>
      <c r="DU123" s="135">
        <f ca="1">IF(OR($Z123=0,SSSModel!$C$4="CF"),BW123,
IF(LEFT($V123,3)="ON_",
     IF(SSSModel!$C$4="RR",SUMPRODUCT(OFFSET($AC123,0,0,1,$CB$2),OFFSET(Profiles!$K$28,($Z123-1)*(Profiles!$I$26+1)+DU$4-SSSModel!$C$3+1,0,1,$CB$2)),
     IF(SSSModel!$C$4="ECC",$EA123*$EB123*SUMPRODUCT(OFFSET($AC123,0,MAX(0,DU$4-$DZ123-$CA$4+1),1,MIN($DZ123,DU$4-$CA$4+1)),OFFSET(Escalation!$K$24,($Y123-1)*(Escalation!$I$22+1)+DU$4-SSSModel!$C$3+1,MAX(0,DU$4-$DZ123-$CA$4+1),1,MIN($DZ123,DU$4-$CA$4+1))),
     IF(SSSModel!$C$4="PV",BW123*$EA123*(1+SSSModel!$C$2),
     IF(SSSModel!$C$4="FCR",$EC123*SUM(OFFSET($AC123,0,MAX(DU$4-$AC$4-$DZ123+1,0),1,MIN($DZ123,DU$4-$AC$4+1))),0)))),
SUM($AC123:$BZ123)*
     IF(SSSModel!$C$4="RR",OFFSET(Profiles!$K$2,$Z123,MAX(Profiles!$C$2,BW$4-$W123)),
     IF(SSSModel!$C$4="ECC",$EA123*$EB123*IF(MAX(Escalation!$C$2,BW$4-$W123)&gt;$DZ123-1,0,OFFSET(Escalation!$K$2,$Y123,MAX(Escalation!$C$2,BW$4-$W123))),
     IF(SSSModel!$C$4="PV",IF(DU$4=$W123,$EA123*(1+SSSModel!$C$2),0),
     IF(SSSModel!$C$4="FCR",IF(AND(DU$4&gt;=$W123,OFFSET(Profiles!$K$2,$Z123,MAX(Profiles!$C$2,BW$4-$W123))&gt;0),$EC123,0),0))))))</f>
        <v>0</v>
      </c>
      <c r="DV123" s="136">
        <f ca="1">IF(OR($Z123=0,SSSModel!$C$4="CF"),BX123,
IF(LEFT($V123,3)="ON_",
     IF(SSSModel!$C$4="RR",SUMPRODUCT(OFFSET($AC123,0,0,1,$CB$2),OFFSET(Profiles!$K$28,($Z123-1)*(Profiles!$I$26+1)+DV$4-SSSModel!$C$3+1,0,1,$CB$2)),
     IF(SSSModel!$C$4="ECC",$EA123*$EB123*SUMPRODUCT(OFFSET($AC123,0,MAX(0,DV$4-$DZ123-$CA$4+1),1,MIN($DZ123,DV$4-$CA$4+1)),OFFSET(Escalation!$K$24,($Y123-1)*(Escalation!$I$22+1)+DV$4-SSSModel!$C$3+1,MAX(0,DV$4-$DZ123-$CA$4+1),1,MIN($DZ123,DV$4-$CA$4+1))),
     IF(SSSModel!$C$4="PV",BX123*$EA123*(1+SSSModel!$C$2),
     IF(SSSModel!$C$4="FCR",$EC123*SUM(OFFSET($AC123,0,MAX(DV$4-$AC$4-$DZ123+1,0),1,MIN($DZ123,DV$4-$AC$4+1))),0)))),
SUM($AC123:$BZ123)*
     IF(SSSModel!$C$4="RR",OFFSET(Profiles!$K$2,$Z123,MAX(Profiles!$C$2,BX$4-$W123)),
     IF(SSSModel!$C$4="ECC",$EA123*$EB123*IF(MAX(Escalation!$C$2,BX$4-$W123)&gt;$DZ123-1,0,OFFSET(Escalation!$K$2,$Y123,MAX(Escalation!$C$2,BX$4-$W123))),
     IF(SSSModel!$C$4="PV",IF(DV$4=$W123,$EA123*(1+SSSModel!$C$2),0),
     IF(SSSModel!$C$4="FCR",IF(AND(DV$4&gt;=$W123,OFFSET(Profiles!$K$2,$Z123,MAX(Profiles!$C$2,BX$4-$W123))&gt;0),$EC123,0),0))))))</f>
        <v>0</v>
      </c>
      <c r="DW123" s="136">
        <f ca="1">IF(OR($Z123=0,SSSModel!$C$4="CF"),BY123,
IF(LEFT($V123,3)="ON_",
     IF(SSSModel!$C$4="RR",SUMPRODUCT(OFFSET($AC123,0,0,1,$CB$2),OFFSET(Profiles!$K$28,($Z123-1)*(Profiles!$I$26+1)+DW$4-SSSModel!$C$3+1,0,1,$CB$2)),
     IF(SSSModel!$C$4="ECC",$EA123*$EB123*SUMPRODUCT(OFFSET($AC123,0,MAX(0,DW$4-$DZ123-$CA$4+1),1,MIN($DZ123,DW$4-$CA$4+1)),OFFSET(Escalation!$K$24,($Y123-1)*(Escalation!$I$22+1)+DW$4-SSSModel!$C$3+1,MAX(0,DW$4-$DZ123-$CA$4+1),1,MIN($DZ123,DW$4-$CA$4+1))),
     IF(SSSModel!$C$4="PV",BY123*$EA123*(1+SSSModel!$C$2),
     IF(SSSModel!$C$4="FCR",$EC123*SUM(OFFSET($AC123,0,MAX(DW$4-$AC$4-$DZ123+1,0),1,MIN($DZ123,DW$4-$AC$4+1))),0)))),
SUM($AC123:$BZ123)*
     IF(SSSModel!$C$4="RR",OFFSET(Profiles!$K$2,$Z123,MAX(Profiles!$C$2,BY$4-$W123)),
     IF(SSSModel!$C$4="ECC",$EA123*$EB123*IF(MAX(Escalation!$C$2,BY$4-$W123)&gt;$DZ123-1,0,OFFSET(Escalation!$K$2,$Y123,MAX(Escalation!$C$2,BY$4-$W123))),
     IF(SSSModel!$C$4="PV",IF(DW$4=$W123,$EA123*(1+SSSModel!$C$2),0),
     IF(SSSModel!$C$4="FCR",IF(AND(DW$4&gt;=$W123,OFFSET(Profiles!$K$2,$Z123,MAX(Profiles!$C$2,BY$4-$W123))&gt;0),$EC123,0),0))))))</f>
        <v>0</v>
      </c>
      <c r="DX123" s="136">
        <f ca="1">IF(OR($Z123=0,SSSModel!$C$4="CF"),BZ123,
IF(LEFT($V123,3)="ON_",
     IF(SSSModel!$C$4="RR",SUMPRODUCT(OFFSET($AC123,0,0,1,$CB$2),OFFSET(Profiles!$K$28,($Z123-1)*(Profiles!$I$26+1)+DX$4-SSSModel!$C$3+1,0,1,$CB$2)),
     IF(SSSModel!$C$4="ECC",$EA123*$EB123*SUMPRODUCT(OFFSET($AC123,0,MAX(0,DX$4-$DZ123-$CA$4+1),1,MIN($DZ123,DX$4-$CA$4+1)),OFFSET(Escalation!$K$24,($Y123-1)*(Escalation!$I$22+1)+DX$4-SSSModel!$C$3+1,MAX(0,DX$4-$DZ123-$CA$4+1),1,MIN($DZ123,DX$4-$CA$4+1))),
     IF(SSSModel!$C$4="PV",BZ123*$EA123*(1+SSSModel!$C$2),
     IF(SSSModel!$C$4="FCR",$EC123*SUM(OFFSET($AC123,0,MAX(DX$4-$AC$4-$DZ123+1,0),1,MIN($DZ123,DX$4-$AC$4+1))),0)))),
SUM($AC123:$BZ123)*
     IF(SSSModel!$C$4="RR",OFFSET(Profiles!$K$2,$Z123,MAX(Profiles!$C$2,BZ$4-$W123)),
     IF(SSSModel!$C$4="ECC",$EA123*$EB123*IF(MAX(Escalation!$C$2,BZ$4-$W123)&gt;$DZ123-1,0,OFFSET(Escalation!$K$2,$Y123,MAX(Escalation!$C$2,BZ$4-$W123))),
     IF(SSSModel!$C$4="PV",IF(DX$4=$W123,$EA123*(1+SSSModel!$C$2),0),
     IF(SSSModel!$C$4="FCR",IF(AND(DX$4&gt;=$W123,OFFSET(Profiles!$K$2,$Z123,MAX(Profiles!$C$2,BZ$4-$W123))&gt;0),$EC123,0),0))))))</f>
        <v>0</v>
      </c>
      <c r="DY123" s="82">
        <f ca="1">IF($Y123=0,0,OFFSET(Escalation!$B$2,$Y123,0))</f>
        <v>0</v>
      </c>
      <c r="DZ123" s="80">
        <f ca="1">IF($Z123=0,0,COUNTIF(OFFSET(Profiles!$K$2,$Z123,0,1,50),"&gt;0"))</f>
        <v>0</v>
      </c>
      <c r="EA123" s="137">
        <f ca="1">IF($Z123=0,0,SUMPRODUCT(Profiles!$C$20:$BH$20,OFFSET(Profiles!$C$2,$Z123,0,1,Profiles!$B$1)))</f>
        <v>0</v>
      </c>
      <c r="EB123" s="24">
        <f>IF($Z123=0,0,((1-(1+DY123)/(1+SSSModel!$C$2))/(1-((1+DY123)/(1+SSSModel!$C$2))^DZ123))*(1+SSSModel!$C$2))</f>
        <v>0</v>
      </c>
      <c r="EC123" s="24">
        <f>IF($Z123=0,0,-PMT(SSSModel!$C$2,DZ123,EA123))</f>
        <v>0</v>
      </c>
    </row>
    <row r="124" spans="3:133" x14ac:dyDescent="0.35">
      <c r="C124" s="18">
        <f t="shared" si="12"/>
        <v>12</v>
      </c>
      <c r="D124" s="18">
        <f t="shared" si="13"/>
        <v>10</v>
      </c>
      <c r="E124" s="18">
        <f t="shared" ca="1" si="16"/>
        <v>0</v>
      </c>
      <c r="G124" s="25" t="str">
        <f ca="1">IF($E124=0,"",OFFSET(Resources!B$26,$E124,0))</f>
        <v/>
      </c>
      <c r="H124" s="25" t="str">
        <f ca="1">IF($E124=0,"",OFFSET(Resources!C$26,$E124,0))</f>
        <v/>
      </c>
      <c r="I124" s="25" t="str">
        <f ca="1">IF($E124=0,"",OFFSET(Resources!$E$26,$E124,0))</f>
        <v/>
      </c>
      <c r="J124" s="16">
        <v>1</v>
      </c>
      <c r="K124" s="16" t="s">
        <v>150</v>
      </c>
      <c r="L124" s="25" t="str">
        <f ca="1">OFFSET(Resources!$CG$24,0,$C124-1)</f>
        <v>Variable O&amp;M</v>
      </c>
      <c r="M124" s="25" t="str">
        <f ca="1">OFFSET(Resources!$CG$25,0,$C124-1)</f>
        <v>O&amp;M</v>
      </c>
      <c r="N124" s="1">
        <v>1</v>
      </c>
      <c r="O124" s="7">
        <f ca="1">IF($E124=0,0,OFFSET(Resources!$CG$26,$E124,$C124-1))</f>
        <v>0</v>
      </c>
      <c r="P124" s="25" t="str">
        <f ca="1">OFFSET(Resources!$CG$26,0,$C124-1)</f>
        <v>$/Yr</v>
      </c>
      <c r="Q124" s="18">
        <f ca="1">IF($E124=0,0,OFFSET(GenAlts!$W$4,$E124,$D124-1))</f>
        <v>0</v>
      </c>
      <c r="R124" s="1">
        <v>1</v>
      </c>
      <c r="S124" t="str">
        <f ca="1">IF($E124=0,"",OFFSET(Resources!$R$26,$E124,0))</f>
        <v/>
      </c>
      <c r="T124" s="13"/>
      <c r="U124" s="25">
        <f ca="1">IF($E124=0,0,OFFSET(Resources!$AB$26,$E124,($C124-1)*Resources!$CI$20))</f>
        <v>0</v>
      </c>
      <c r="V124" s="1"/>
      <c r="W124">
        <f t="shared" ca="1" si="15"/>
        <v>0</v>
      </c>
      <c r="X124">
        <f>IF(T124="",0,MATCH(T124,Profiles!$A$3:$A$22,0))</f>
        <v>0</v>
      </c>
      <c r="Y124" s="10">
        <f ca="1">IF(U124=0,0,MATCH(U124,Escalation!$A$3:$A$18,0))</f>
        <v>0</v>
      </c>
      <c r="Z124">
        <f>IF(V124="",0,MATCH(V124,Profiles!$A$3:$A$22,0))</f>
        <v>0</v>
      </c>
      <c r="AA124" s="8"/>
      <c r="AB124" s="8">
        <v>0</v>
      </c>
      <c r="AC124" s="72">
        <f ca="1">IF(OR(AC$4&lt;$Q124,AC$4&gt;$Q124+IF($S124="",1000,$S124)-1),0,IF(MOD(AC$4-$Q124,IF($R124="",1000,$R124))=0,$O124,0))*IF($Y124&gt;0,(1+INDEX(Escalation!$B$3:$B$18,$Y124,0))^(AC$4-SSSModel!$C$5),1)*IF($X124=0,1,OFFSET(Profiles!$K$2,$X124,MAX(Profiles!$C$2,AC$4-$Q124)))*IF($AA124=1,(1+SSSModel!#REF!),1)</f>
        <v>0</v>
      </c>
      <c r="AD124" s="72">
        <f ca="1">IF(OR(AD$4&lt;$Q124,AD$4&gt;$Q124+IF($S124="",1000,$S124)-1),0,IF(MOD(AD$4-$Q124,IF($R124="",1000,$R124))=0,$O124,0))*IF($Y124&gt;0,(1+INDEX(Escalation!$B$3:$B$18,$Y124,0))^(AD$4-SSSModel!$C$5),1)*IF($X124=0,1,OFFSET(Profiles!$K$2,$X124,MAX(Profiles!$C$2,AD$4-$Q124)))*IF($AA124=1,(1+SSSModel!#REF!),1)</f>
        <v>0</v>
      </c>
      <c r="AE124" s="72">
        <f ca="1">IF(OR(AE$4&lt;$Q124,AE$4&gt;$Q124+IF($S124="",1000,$S124)-1),0,IF(MOD(AE$4-$Q124,IF($R124="",1000,$R124))=0,$O124,0))*IF($Y124&gt;0,(1+INDEX(Escalation!$B$3:$B$18,$Y124,0))^(AE$4-SSSModel!$C$5),1)*IF($X124=0,1,OFFSET(Profiles!$K$2,$X124,MAX(Profiles!$C$2,AE$4-$Q124)))*IF($AA124=1,(1+SSSModel!#REF!),1)</f>
        <v>0</v>
      </c>
      <c r="AF124" s="72">
        <f ca="1">IF(OR(AF$4&lt;$Q124,AF$4&gt;$Q124+IF($S124="",1000,$S124)-1),0,IF(MOD(AF$4-$Q124,IF($R124="",1000,$R124))=0,$O124,0))*IF($Y124&gt;0,(1+INDEX(Escalation!$B$3:$B$18,$Y124,0))^(AF$4-SSSModel!$C$5),1)*IF($X124=0,1,OFFSET(Profiles!$K$2,$X124,MAX(Profiles!$C$2,AF$4-$Q124)))*IF($AA124=1,(1+SSSModel!#REF!),1)</f>
        <v>0</v>
      </c>
      <c r="AG124" s="72">
        <f ca="1">IF(OR(AG$4&lt;$Q124,AG$4&gt;$Q124+IF($S124="",1000,$S124)-1),0,IF(MOD(AG$4-$Q124,IF($R124="",1000,$R124))=0,$O124,0))*IF($Y124&gt;0,(1+INDEX(Escalation!$B$3:$B$18,$Y124,0))^(AG$4-SSSModel!$C$5),1)*IF($X124=0,1,OFFSET(Profiles!$K$2,$X124,MAX(Profiles!$C$2,AG$4-$Q124)))*IF($AA124=1,(1+SSSModel!#REF!),1)</f>
        <v>0</v>
      </c>
      <c r="AH124" s="72">
        <f ca="1">IF(OR(AH$4&lt;$Q124,AH$4&gt;$Q124+IF($S124="",1000,$S124)-1),0,IF(MOD(AH$4-$Q124,IF($R124="",1000,$R124))=0,$O124,0))*IF($Y124&gt;0,(1+INDEX(Escalation!$B$3:$B$18,$Y124,0))^(AH$4-SSSModel!$C$5),1)*IF($X124=0,1,OFFSET(Profiles!$K$2,$X124,MAX(Profiles!$C$2,AH$4-$Q124)))*IF($AA124=1,(1+SSSModel!#REF!),1)</f>
        <v>0</v>
      </c>
      <c r="AI124" s="72">
        <f ca="1">IF(OR(AI$4&lt;$Q124,AI$4&gt;$Q124+IF($S124="",1000,$S124)-1),0,IF(MOD(AI$4-$Q124,IF($R124="",1000,$R124))=0,$O124,0))*IF($Y124&gt;0,(1+INDEX(Escalation!$B$3:$B$18,$Y124,0))^(AI$4-SSSModel!$C$5),1)*IF($X124=0,1,OFFSET(Profiles!$K$2,$X124,MAX(Profiles!$C$2,AI$4-$Q124)))*IF($AA124=1,(1+SSSModel!#REF!),1)</f>
        <v>0</v>
      </c>
      <c r="AJ124" s="72">
        <f ca="1">IF(OR(AJ$4&lt;$Q124,AJ$4&gt;$Q124+IF($S124="",1000,$S124)-1),0,IF(MOD(AJ$4-$Q124,IF($R124="",1000,$R124))=0,$O124,0))*IF($Y124&gt;0,(1+INDEX(Escalation!$B$3:$B$18,$Y124,0))^(AJ$4-SSSModel!$C$5),1)*IF($X124=0,1,OFFSET(Profiles!$K$2,$X124,MAX(Profiles!$C$2,AJ$4-$Q124)))*IF($AA124=1,(1+SSSModel!#REF!),1)</f>
        <v>0</v>
      </c>
      <c r="AK124" s="72">
        <f ca="1">IF(OR(AK$4&lt;$Q124,AK$4&gt;$Q124+IF($S124="",1000,$S124)-1),0,IF(MOD(AK$4-$Q124,IF($R124="",1000,$R124))=0,$O124,0))*IF($Y124&gt;0,(1+INDEX(Escalation!$B$3:$B$18,$Y124,0))^(AK$4-SSSModel!$C$5),1)*IF($X124=0,1,OFFSET(Profiles!$K$2,$X124,MAX(Profiles!$C$2,AK$4-$Q124)))*IF($AA124=1,(1+SSSModel!#REF!),1)</f>
        <v>0</v>
      </c>
      <c r="AL124" s="72">
        <f ca="1">IF(OR(AL$4&lt;$Q124,AL$4&gt;$Q124+IF($S124="",1000,$S124)-1),0,IF(MOD(AL$4-$Q124,IF($R124="",1000,$R124))=0,$O124,0))*IF($Y124&gt;0,(1+INDEX(Escalation!$B$3:$B$18,$Y124,0))^(AL$4-SSSModel!$C$5),1)*IF($X124=0,1,OFFSET(Profiles!$K$2,$X124,MAX(Profiles!$C$2,AL$4-$Q124)))*IF($AA124=1,(1+SSSModel!#REF!),1)</f>
        <v>0</v>
      </c>
      <c r="AM124" s="72">
        <f ca="1">IF(OR(AM$4&lt;$Q124,AM$4&gt;$Q124+IF($S124="",1000,$S124)-1),0,IF(MOD(AM$4-$Q124,IF($R124="",1000,$R124))=0,$O124,0))*IF($Y124&gt;0,(1+INDEX(Escalation!$B$3:$B$18,$Y124,0))^(AM$4-SSSModel!$C$5),1)*IF($X124=0,1,OFFSET(Profiles!$K$2,$X124,MAX(Profiles!$C$2,AM$4-$Q124)))*IF($AA124=1,(1+SSSModel!#REF!),1)</f>
        <v>0</v>
      </c>
      <c r="AN124" s="72">
        <f ca="1">IF(OR(AN$4&lt;$Q124,AN$4&gt;$Q124+IF($S124="",1000,$S124)-1),0,IF(MOD(AN$4-$Q124,IF($R124="",1000,$R124))=0,$O124,0))*IF($Y124&gt;0,(1+INDEX(Escalation!$B$3:$B$18,$Y124,0))^(AN$4-SSSModel!$C$5),1)*IF($X124=0,1,OFFSET(Profiles!$K$2,$X124,MAX(Profiles!$C$2,AN$4-$Q124)))*IF($AA124=1,(1+SSSModel!#REF!),1)</f>
        <v>0</v>
      </c>
      <c r="AO124" s="72">
        <f ca="1">IF(OR(AO$4&lt;$Q124,AO$4&gt;$Q124+IF($S124="",1000,$S124)-1),0,IF(MOD(AO$4-$Q124,IF($R124="",1000,$R124))=0,$O124,0))*IF($Y124&gt;0,(1+INDEX(Escalation!$B$3:$B$18,$Y124,0))^(AO$4-SSSModel!$C$5),1)*IF($X124=0,1,OFFSET(Profiles!$K$2,$X124,MAX(Profiles!$C$2,AO$4-$Q124)))*IF($AA124=1,(1+SSSModel!#REF!),1)</f>
        <v>0</v>
      </c>
      <c r="AP124" s="72">
        <f ca="1">IF(OR(AP$4&lt;$Q124,AP$4&gt;$Q124+IF($S124="",1000,$S124)-1),0,IF(MOD(AP$4-$Q124,IF($R124="",1000,$R124))=0,$O124,0))*IF($Y124&gt;0,(1+INDEX(Escalation!$B$3:$B$18,$Y124,0))^(AP$4-SSSModel!$C$5),1)*IF($X124=0,1,OFFSET(Profiles!$K$2,$X124,MAX(Profiles!$C$2,AP$4-$Q124)))*IF($AA124=1,(1+SSSModel!#REF!),1)</f>
        <v>0</v>
      </c>
      <c r="AQ124" s="72">
        <f ca="1">IF(OR(AQ$4&lt;$Q124,AQ$4&gt;$Q124+IF($S124="",1000,$S124)-1),0,IF(MOD(AQ$4-$Q124,IF($R124="",1000,$R124))=0,$O124,0))*IF($Y124&gt;0,(1+INDEX(Escalation!$B$3:$B$18,$Y124,0))^(AQ$4-SSSModel!$C$5),1)*IF($X124=0,1,OFFSET(Profiles!$K$2,$X124,MAX(Profiles!$C$2,AQ$4-$Q124)))*IF($AA124=1,(1+SSSModel!#REF!),1)</f>
        <v>0</v>
      </c>
      <c r="AR124" s="72">
        <f ca="1">IF(OR(AR$4&lt;$Q124,AR$4&gt;$Q124+IF($S124="",1000,$S124)-1),0,IF(MOD(AR$4-$Q124,IF($R124="",1000,$R124))=0,$O124,0))*IF($Y124&gt;0,(1+INDEX(Escalation!$B$3:$B$18,$Y124,0))^(AR$4-SSSModel!$C$5),1)*IF($X124=0,1,OFFSET(Profiles!$K$2,$X124,MAX(Profiles!$C$2,AR$4-$Q124)))*IF($AA124=1,(1+SSSModel!#REF!),1)</f>
        <v>0</v>
      </c>
      <c r="AS124" s="72">
        <f ca="1">IF(OR(AS$4&lt;$Q124,AS$4&gt;$Q124+IF($S124="",1000,$S124)-1),0,IF(MOD(AS$4-$Q124,IF($R124="",1000,$R124))=0,$O124,0))*IF($Y124&gt;0,(1+INDEX(Escalation!$B$3:$B$18,$Y124,0))^(AS$4-SSSModel!$C$5),1)*IF($X124=0,1,OFFSET(Profiles!$K$2,$X124,MAX(Profiles!$C$2,AS$4-$Q124)))*IF($AA124=1,(1+SSSModel!#REF!),1)</f>
        <v>0</v>
      </c>
      <c r="AT124" s="72">
        <f ca="1">IF(OR(AT$4&lt;$Q124,AT$4&gt;$Q124+IF($S124="",1000,$S124)-1),0,IF(MOD(AT$4-$Q124,IF($R124="",1000,$R124))=0,$O124,0))*IF($Y124&gt;0,(1+INDEX(Escalation!$B$3:$B$18,$Y124,0))^(AT$4-SSSModel!$C$5),1)*IF($X124=0,1,OFFSET(Profiles!$K$2,$X124,MAX(Profiles!$C$2,AT$4-$Q124)))*IF($AA124=1,(1+SSSModel!#REF!),1)</f>
        <v>0</v>
      </c>
      <c r="AU124" s="72">
        <f ca="1">IF(OR(AU$4&lt;$Q124,AU$4&gt;$Q124+IF($S124="",1000,$S124)-1),0,IF(MOD(AU$4-$Q124,IF($R124="",1000,$R124))=0,$O124,0))*IF($Y124&gt;0,(1+INDEX(Escalation!$B$3:$B$18,$Y124,0))^(AU$4-SSSModel!$C$5),1)*IF($X124=0,1,OFFSET(Profiles!$K$2,$X124,MAX(Profiles!$C$2,AU$4-$Q124)))*IF($AA124=1,(1+SSSModel!#REF!),1)</f>
        <v>0</v>
      </c>
      <c r="AV124" s="72">
        <f ca="1">IF(OR(AV$4&lt;$Q124,AV$4&gt;$Q124+IF($S124="",1000,$S124)-1),0,IF(MOD(AV$4-$Q124,IF($R124="",1000,$R124))=0,$O124,0))*IF($Y124&gt;0,(1+INDEX(Escalation!$B$3:$B$18,$Y124,0))^(AV$4-SSSModel!$C$5),1)*IF($X124=0,1,OFFSET(Profiles!$K$2,$X124,MAX(Profiles!$C$2,AV$4-$Q124)))*IF($AA124=1,(1+SSSModel!#REF!),1)</f>
        <v>0</v>
      </c>
      <c r="AW124" s="72">
        <f ca="1">IF(OR(AW$4&lt;$Q124,AW$4&gt;$Q124+IF($S124="",1000,$S124)-1),0,IF(MOD(AW$4-$Q124,IF($R124="",1000,$R124))=0,$O124,0))*IF($Y124&gt;0,(1+INDEX(Escalation!$B$3:$B$18,$Y124,0))^(AW$4-SSSModel!$C$5),1)*IF($X124=0,1,OFFSET(Profiles!$K$2,$X124,MAX(Profiles!$C$2,AW$4-$Q124)))*IF($AA124=1,(1+SSSModel!#REF!),1)</f>
        <v>0</v>
      </c>
      <c r="AX124" s="72">
        <f ca="1">IF(OR(AX$4&lt;$Q124,AX$4&gt;$Q124+IF($S124="",1000,$S124)-1),0,IF(MOD(AX$4-$Q124,IF($R124="",1000,$R124))=0,$O124,0))*IF($Y124&gt;0,(1+INDEX(Escalation!$B$3:$B$18,$Y124,0))^(AX$4-SSSModel!$C$5),1)*IF($X124=0,1,OFFSET(Profiles!$K$2,$X124,MAX(Profiles!$C$2,AX$4-$Q124)))*IF($AA124=1,(1+SSSModel!#REF!),1)</f>
        <v>0</v>
      </c>
      <c r="AY124" s="72">
        <f ca="1">IF(OR(AY$4&lt;$Q124,AY$4&gt;$Q124+IF($S124="",1000,$S124)-1),0,IF(MOD(AY$4-$Q124,IF($R124="",1000,$R124))=0,$O124,0))*IF($Y124&gt;0,(1+INDEX(Escalation!$B$3:$B$18,$Y124,0))^(AY$4-SSSModel!$C$5),1)*IF($X124=0,1,OFFSET(Profiles!$K$2,$X124,MAX(Profiles!$C$2,AY$4-$Q124)))*IF($AA124=1,(1+SSSModel!#REF!),1)</f>
        <v>0</v>
      </c>
      <c r="AZ124" s="72">
        <f ca="1">IF(OR(AZ$4&lt;$Q124,AZ$4&gt;$Q124+IF($S124="",1000,$S124)-1),0,IF(MOD(AZ$4-$Q124,IF($R124="",1000,$R124))=0,$O124,0))*IF($Y124&gt;0,(1+INDEX(Escalation!$B$3:$B$18,$Y124,0))^(AZ$4-SSSModel!$C$5),1)*IF($X124=0,1,OFFSET(Profiles!$K$2,$X124,MAX(Profiles!$C$2,AZ$4-$Q124)))*IF($AA124=1,(1+SSSModel!#REF!),1)</f>
        <v>0</v>
      </c>
      <c r="BA124" s="72">
        <f ca="1">IF(OR(BA$4&lt;$Q124,BA$4&gt;$Q124+IF($S124="",1000,$S124)-1),0,IF(MOD(BA$4-$Q124,IF($R124="",1000,$R124))=0,$O124,0))*IF($Y124&gt;0,(1+INDEX(Escalation!$B$3:$B$18,$Y124,0))^(BA$4-SSSModel!$C$5),1)*IF($X124=0,1,OFFSET(Profiles!$K$2,$X124,MAX(Profiles!$C$2,BA$4-$Q124)))*IF($AA124=1,(1+SSSModel!#REF!),1)</f>
        <v>0</v>
      </c>
      <c r="BB124" s="72">
        <f ca="1">IF(OR(BB$4&lt;$Q124,BB$4&gt;$Q124+IF($S124="",1000,$S124)-1),0,IF(MOD(BB$4-$Q124,IF($R124="",1000,$R124))=0,$O124,0))*IF($Y124&gt;0,(1+INDEX(Escalation!$B$3:$B$18,$Y124,0))^(BB$4-SSSModel!$C$5),1)*IF($X124=0,1,OFFSET(Profiles!$K$2,$X124,MAX(Profiles!$C$2,BB$4-$Q124)))*IF($AA124=1,(1+SSSModel!#REF!),1)</f>
        <v>0</v>
      </c>
      <c r="BC124" s="72">
        <f ca="1">IF(OR(BC$4&lt;$Q124,BC$4&gt;$Q124+IF($S124="",1000,$S124)-1),0,IF(MOD(BC$4-$Q124,IF($R124="",1000,$R124))=0,$O124,0))*IF($Y124&gt;0,(1+INDEX(Escalation!$B$3:$B$18,$Y124,0))^(BC$4-SSSModel!$C$5),1)*IF($X124=0,1,OFFSET(Profiles!$K$2,$X124,MAX(Profiles!$C$2,BC$4-$Q124)))*IF($AA124=1,(1+SSSModel!#REF!),1)</f>
        <v>0</v>
      </c>
      <c r="BD124" s="72">
        <f ca="1">IF(OR(BD$4&lt;$Q124,BD$4&gt;$Q124+IF($S124="",1000,$S124)-1),0,IF(MOD(BD$4-$Q124,IF($R124="",1000,$R124))=0,$O124,0))*IF($Y124&gt;0,(1+INDEX(Escalation!$B$3:$B$18,$Y124,0))^(BD$4-SSSModel!$C$5),1)*IF($X124=0,1,OFFSET(Profiles!$K$2,$X124,MAX(Profiles!$C$2,BD$4-$Q124)))*IF($AA124=1,(1+SSSModel!#REF!),1)</f>
        <v>0</v>
      </c>
      <c r="BE124" s="72">
        <f ca="1">IF(OR(BE$4&lt;$Q124,BE$4&gt;$Q124+IF($S124="",1000,$S124)-1),0,IF(MOD(BE$4-$Q124,IF($R124="",1000,$R124))=0,$O124,0))*IF($Y124&gt;0,(1+INDEX(Escalation!$B$3:$B$18,$Y124,0))^(BE$4-SSSModel!$C$5),1)*IF($X124=0,1,OFFSET(Profiles!$K$2,$X124,MAX(Profiles!$C$2,BE$4-$Q124)))*IF($AA124=1,(1+SSSModel!#REF!),1)</f>
        <v>0</v>
      </c>
      <c r="BF124" s="72">
        <f ca="1">IF(OR(BF$4&lt;$Q124,BF$4&gt;$Q124+IF($S124="",1000,$S124)-1),0,IF(MOD(BF$4-$Q124,IF($R124="",1000,$R124))=0,$O124,0))*IF($Y124&gt;0,(1+INDEX(Escalation!$B$3:$B$18,$Y124,0))^(BF$4-SSSModel!$C$5),1)*IF($X124=0,1,OFFSET(Profiles!$K$2,$X124,MAX(Profiles!$C$2,BF$4-$Q124)))*IF($AA124=1,(1+SSSModel!#REF!),1)</f>
        <v>0</v>
      </c>
      <c r="BG124" s="72">
        <f ca="1">IF(OR(BG$4&lt;$Q124,BG$4&gt;$Q124+IF($S124="",1000,$S124)-1),0,IF(MOD(BG$4-$Q124,IF($R124="",1000,$R124))=0,$O124,0))*IF($Y124&gt;0,(1+INDEX(Escalation!$B$3:$B$18,$Y124,0))^(BG$4-SSSModel!$C$5),1)*IF($X124=0,1,OFFSET(Profiles!$K$2,$X124,MAX(Profiles!$C$2,BG$4-$Q124)))*IF($AA124=1,(1+SSSModel!#REF!),1)</f>
        <v>0</v>
      </c>
      <c r="BH124" s="72">
        <f ca="1">IF(OR(BH$4&lt;$Q124,BH$4&gt;$Q124+IF($S124="",1000,$S124)-1),0,IF(MOD(BH$4-$Q124,IF($R124="",1000,$R124))=0,$O124,0))*IF($Y124&gt;0,(1+INDEX(Escalation!$B$3:$B$18,$Y124,0))^(BH$4-SSSModel!$C$5),1)*IF($X124=0,1,OFFSET(Profiles!$K$2,$X124,MAX(Profiles!$C$2,BH$4-$Q124)))*IF($AA124=1,(1+SSSModel!#REF!),1)</f>
        <v>0</v>
      </c>
      <c r="BI124" s="72">
        <f ca="1">IF(OR(BI$4&lt;$Q124,BI$4&gt;$Q124+IF($S124="",1000,$S124)-1),0,IF(MOD(BI$4-$Q124,IF($R124="",1000,$R124))=0,$O124,0))*IF($Y124&gt;0,(1+INDEX(Escalation!$B$3:$B$18,$Y124,0))^(BI$4-SSSModel!$C$5),1)*IF($X124=0,1,OFFSET(Profiles!$K$2,$X124,MAX(Profiles!$C$2,BI$4-$Q124)))*IF($AA124=1,(1+SSSModel!#REF!),1)</f>
        <v>0</v>
      </c>
      <c r="BJ124" s="72">
        <f ca="1">IF(OR(BJ$4&lt;$Q124,BJ$4&gt;$Q124+IF($S124="",1000,$S124)-1),0,IF(MOD(BJ$4-$Q124,IF($R124="",1000,$R124))=0,$O124,0))*IF($Y124&gt;0,(1+INDEX(Escalation!$B$3:$B$18,$Y124,0))^(BJ$4-SSSModel!$C$5),1)*IF($X124=0,1,OFFSET(Profiles!$K$2,$X124,MAX(Profiles!$C$2,BJ$4-$Q124)))*IF($AA124=1,(1+SSSModel!#REF!),1)</f>
        <v>0</v>
      </c>
      <c r="BK124" s="72">
        <f ca="1">IF(OR(BK$4&lt;$Q124,BK$4&gt;$Q124+IF($S124="",1000,$S124)-1),0,IF(MOD(BK$4-$Q124,IF($R124="",1000,$R124))=0,$O124,0))*IF($Y124&gt;0,(1+INDEX(Escalation!$B$3:$B$18,$Y124,0))^(BK$4-SSSModel!$C$5),1)*IF($X124=0,1,OFFSET(Profiles!$K$2,$X124,MAX(Profiles!$C$2,BK$4-$Q124)))*IF($AA124=1,(1+SSSModel!#REF!),1)</f>
        <v>0</v>
      </c>
      <c r="BL124" s="72">
        <f ca="1">IF(OR(BL$4&lt;$Q124,BL$4&gt;$Q124+IF($S124="",1000,$S124)-1),0,IF(MOD(BL$4-$Q124,IF($R124="",1000,$R124))=0,$O124,0))*IF($Y124&gt;0,(1+INDEX(Escalation!$B$3:$B$18,$Y124,0))^(BL$4-SSSModel!$C$5),1)*IF($X124=0,1,OFFSET(Profiles!$K$2,$X124,MAX(Profiles!$C$2,BL$4-$Q124)))*IF($AA124=1,(1+SSSModel!#REF!),1)</f>
        <v>0</v>
      </c>
      <c r="BM124" s="72">
        <f ca="1">IF(OR(BM$4&lt;$Q124,BM$4&gt;$Q124+IF($S124="",1000,$S124)-1),0,IF(MOD(BM$4-$Q124,IF($R124="",1000,$R124))=0,$O124,0))*IF($Y124&gt;0,(1+INDEX(Escalation!$B$3:$B$18,$Y124,0))^(BM$4-SSSModel!$C$5),1)*IF($X124=0,1,OFFSET(Profiles!$K$2,$X124,MAX(Profiles!$C$2,BM$4-$Q124)))*IF($AA124=1,(1+SSSModel!#REF!),1)</f>
        <v>0</v>
      </c>
      <c r="BN124" s="72">
        <f ca="1">IF(OR(BN$4&lt;$Q124,BN$4&gt;$Q124+IF($S124="",1000,$S124)-1),0,IF(MOD(BN$4-$Q124,IF($R124="",1000,$R124))=0,$O124,0))*IF($Y124&gt;0,(1+INDEX(Escalation!$B$3:$B$18,$Y124,0))^(BN$4-SSSModel!$C$5),1)*IF($X124=0,1,OFFSET(Profiles!$K$2,$X124,MAX(Profiles!$C$2,BN$4-$Q124)))*IF($AA124=1,(1+SSSModel!#REF!),1)</f>
        <v>0</v>
      </c>
      <c r="BO124" s="72">
        <f ca="1">IF(OR(BO$4&lt;$Q124,BO$4&gt;$Q124+IF($S124="",1000,$S124)-1),0,IF(MOD(BO$4-$Q124,IF($R124="",1000,$R124))=0,$O124,0))*IF($Y124&gt;0,(1+INDEX(Escalation!$B$3:$B$18,$Y124,0))^(BO$4-SSSModel!$C$5),1)*IF($X124=0,1,OFFSET(Profiles!$K$2,$X124,MAX(Profiles!$C$2,BO$4-$Q124)))*IF($AA124=1,(1+SSSModel!#REF!),1)</f>
        <v>0</v>
      </c>
      <c r="BP124" s="72">
        <f ca="1">IF(OR(BP$4&lt;$Q124,BP$4&gt;$Q124+IF($S124="",1000,$S124)-1),0,IF(MOD(BP$4-$Q124,IF($R124="",1000,$R124))=0,$O124,0))*IF($Y124&gt;0,(1+INDEX(Escalation!$B$3:$B$18,$Y124,0))^(BP$4-SSSModel!$C$5),1)*IF($X124=0,1,OFFSET(Profiles!$K$2,$X124,MAX(Profiles!$C$2,BP$4-$Q124)))*IF($AA124=1,(1+SSSModel!#REF!),1)</f>
        <v>0</v>
      </c>
      <c r="BQ124" s="72">
        <f ca="1">IF(OR(BQ$4&lt;$Q124,BQ$4&gt;$Q124+IF($S124="",1000,$S124)-1),0,IF(MOD(BQ$4-$Q124,IF($R124="",1000,$R124))=0,$O124,0))*IF($Y124&gt;0,(1+INDEX(Escalation!$B$3:$B$18,$Y124,0))^(BQ$4-SSSModel!$C$5),1)*IF($X124=0,1,OFFSET(Profiles!$K$2,$X124,MAX(Profiles!$C$2,BQ$4-$Q124)))*IF($AA124=1,(1+SSSModel!#REF!),1)</f>
        <v>0</v>
      </c>
      <c r="BR124" s="72">
        <f ca="1">IF(OR(BR$4&lt;$Q124,BR$4&gt;$Q124+IF($S124="",1000,$S124)-1),0,IF(MOD(BR$4-$Q124,IF($R124="",1000,$R124))=0,$O124,0))*IF($Y124&gt;0,(1+INDEX(Escalation!$B$3:$B$18,$Y124,0))^(BR$4-SSSModel!$C$5),1)*IF($X124=0,1,OFFSET(Profiles!$K$2,$X124,MAX(Profiles!$C$2,BR$4-$Q124)))*IF($AA124=1,(1+SSSModel!#REF!),1)</f>
        <v>0</v>
      </c>
      <c r="BS124" s="72">
        <f ca="1">IF(OR(BS$4&lt;$Q124,BS$4&gt;$Q124+IF($S124="",1000,$S124)-1),0,IF(MOD(BS$4-$Q124,IF($R124="",1000,$R124))=0,$O124,0))*IF($Y124&gt;0,(1+INDEX(Escalation!$B$3:$B$18,$Y124,0))^(BS$4-SSSModel!$C$5),1)*IF($X124=0,1,OFFSET(Profiles!$K$2,$X124,MAX(Profiles!$C$2,BS$4-$Q124)))*IF($AA124=1,(1+SSSModel!#REF!),1)</f>
        <v>0</v>
      </c>
      <c r="BT124" s="72">
        <f ca="1">IF(OR(BT$4&lt;$Q124,BT$4&gt;$Q124+IF($S124="",1000,$S124)-1),0,IF(MOD(BT$4-$Q124,IF($R124="",1000,$R124))=0,$O124,0))*IF($Y124&gt;0,(1+INDEX(Escalation!$B$3:$B$18,$Y124,0))^(BT$4-SSSModel!$C$5),1)*IF($X124=0,1,OFFSET(Profiles!$K$2,$X124,MAX(Profiles!$C$2,BT$4-$Q124)))*IF($AA124=1,(1+SSSModel!#REF!),1)</f>
        <v>0</v>
      </c>
      <c r="BU124" s="72">
        <f ca="1">IF(OR(BU$4&lt;$Q124,BU$4&gt;$Q124+IF($S124="",1000,$S124)-1),0,IF(MOD(BU$4-$Q124,IF($R124="",1000,$R124))=0,$O124,0))*IF($Y124&gt;0,(1+INDEX(Escalation!$B$3:$B$18,$Y124,0))^(BU$4-SSSModel!$C$5),1)*IF($X124=0,1,OFFSET(Profiles!$K$2,$X124,MAX(Profiles!$C$2,BU$4-$Q124)))*IF($AA124=1,(1+SSSModel!#REF!),1)</f>
        <v>0</v>
      </c>
      <c r="BV124" s="72">
        <f ca="1">IF(OR(BV$4&lt;$Q124,BV$4&gt;$Q124+IF($S124="",1000,$S124)-1),0,IF(MOD(BV$4-$Q124,IF($R124="",1000,$R124))=0,$O124,0))*IF($Y124&gt;0,(1+INDEX(Escalation!$B$3:$B$18,$Y124,0))^(BV$4-SSSModel!$C$5),1)*IF($X124=0,1,OFFSET(Profiles!$K$2,$X124,MAX(Profiles!$C$2,BV$4-$Q124)))*IF($AA124=1,(1+SSSModel!#REF!),1)</f>
        <v>0</v>
      </c>
      <c r="BW124" s="72">
        <f ca="1">IF(OR(BW$4&lt;$Q124,BW$4&gt;$Q124+IF($S124="",1000,$S124)-1),0,IF(MOD(BW$4-$Q124,IF($R124="",1000,$R124))=0,$O124,0))*IF($Y124&gt;0,(1+INDEX(Escalation!$B$3:$B$18,$Y124,0))^(BW$4-SSSModel!$C$5),1)*IF($X124=0,1,OFFSET(Profiles!$K$2,$X124,MAX(Profiles!$C$2,BW$4-$Q124)))*IF($AA124=1,(1+SSSModel!#REF!),1)</f>
        <v>0</v>
      </c>
      <c r="BX124" s="72">
        <f ca="1">IF(OR(BX$4&lt;$Q124,BX$4&gt;$Q124+IF($S124="",1000,$S124)-1),0,IF(MOD(BX$4-$Q124,IF($R124="",1000,$R124))=0,$O124,0))*IF($Y124&gt;0,(1+INDEX(Escalation!$B$3:$B$18,$Y124,0))^(BX$4-SSSModel!$C$5),1)*IF($X124=0,1,OFFSET(Profiles!$K$2,$X124,MAX(Profiles!$C$2,BX$4-$Q124)))*IF($AA124=1,(1+SSSModel!#REF!),1)</f>
        <v>0</v>
      </c>
      <c r="BY124" s="72">
        <f ca="1">IF(OR(BY$4&lt;$Q124,BY$4&gt;$Q124+IF($S124="",1000,$S124)-1),0,IF(MOD(BY$4-$Q124,IF($R124="",1000,$R124))=0,$O124,0))*IF($Y124&gt;0,(1+INDEX(Escalation!$B$3:$B$18,$Y124,0))^(BY$4-SSSModel!$C$5),1)*IF($X124=0,1,OFFSET(Profiles!$K$2,$X124,MAX(Profiles!$C$2,BY$4-$Q124)))*IF($AA124=1,(1+SSSModel!#REF!),1)</f>
        <v>0</v>
      </c>
      <c r="BZ124" s="72">
        <f ca="1">IF(OR(BZ$4&lt;$Q124,BZ$4&gt;$Q124+IF($S124="",1000,$S124)-1),0,IF(MOD(BZ$4-$Q124,IF($R124="",1000,$R124))=0,$O124,0))*IF($Y124&gt;0,(1+INDEX(Escalation!$B$3:$B$18,$Y124,0))^(BZ$4-SSSModel!$C$5),1)*IF($X124=0,1,OFFSET(Profiles!$K$2,$X124,MAX(Profiles!$C$2,BZ$4-$Q124)))*IF($AA124=1,(1+SSSModel!#REF!),1)</f>
        <v>0</v>
      </c>
      <c r="CA124" s="134">
        <f ca="1">IF(OR($Z124=0,SSSModel!$C$4="CF"),AC124,
IF(LEFT($V124,3)="ON_",
     IF(SSSModel!$C$4="RR",SUMPRODUCT(OFFSET($AC124,0,0,1,$CB$2),OFFSET(Profiles!$K$28,($Z124-1)*(Profiles!$I$26+1)+CA$4-SSSModel!$C$3+1,0,1,$CB$2)),
     IF(SSSModel!$C$4="ECC",$EA124*$EB124*SUMPRODUCT(OFFSET($AC124,0,MAX(0,CA$4-$DZ124-$CA$4+1),1,MIN($DZ124,CA$4-$CA$4+1)),OFFSET(Escalation!$K$24,($Y124-1)*(Escalation!$I$22+1)+CA$4-SSSModel!$C$3+1,MAX(0,CA$4-$DZ124-$CA$4+1),1,MIN($DZ124,CA$4-$CA$4+1))),
     IF(SSSModel!$C$4="PV",AC124*$EA124*(1+SSSModel!$C$2),
     IF(SSSModel!$C$4="FCR",$EC124*SUM(OFFSET($AC124,0,MAX(CA$4-$AC$4-$DZ124+1,0),1,MIN($DZ124,CA$4-$AC$4+1))),0)))),
SUM($AC124:$BZ124)*
     IF(SSSModel!$C$4="RR",OFFSET(Profiles!$K$2,$Z124,MAX(Profiles!$C$2,AC$4-$W124)),
     IF(SSSModel!$C$4="ECC",$EA124*$EB124*IF(MAX(Escalation!$C$2,AC$4-$W124)&gt;$DZ124-1,0,OFFSET(Escalation!$K$2,$Y124,MAX(Escalation!$C$2,AC$4-$W124))),
     IF(SSSModel!$C$4="PV",IF(CA$4=$W124,$EA124*(1+SSSModel!$C$2),0),
     IF(SSSModel!$C$4="FCR",IF(AND(CA$4&gt;=$W124,OFFSET(Profiles!$K$2,$Z124,MAX(Profiles!$C$2,AC$4-$W124))&gt;0),$EC124,0),0))))))</f>
        <v>0</v>
      </c>
      <c r="CB124" s="135">
        <f ca="1">IF(OR($Z124=0,SSSModel!$C$4="CF"),AD124,
IF(LEFT($V124,3)="ON_",
     IF(SSSModel!$C$4="RR",SUMPRODUCT(OFFSET($AC124,0,0,1,$CB$2),OFFSET(Profiles!$K$28,($Z124-1)*(Profiles!$I$26+1)+CB$4-SSSModel!$C$3+1,0,1,$CB$2)),
     IF(SSSModel!$C$4="ECC",$EA124*$EB124*SUMPRODUCT(OFFSET($AC124,0,MAX(0,CB$4-$DZ124-$CA$4+1),1,MIN($DZ124,CB$4-$CA$4+1)),OFFSET(Escalation!$K$24,($Y124-1)*(Escalation!$I$22+1)+CB$4-SSSModel!$C$3+1,MAX(0,CB$4-$DZ124-$CA$4+1),1,MIN($DZ124,CB$4-$CA$4+1))),
     IF(SSSModel!$C$4="PV",AD124*$EA124*(1+SSSModel!$C$2),
     IF(SSSModel!$C$4="FCR",$EC124*SUM(OFFSET($AC124,0,MAX(CB$4-$AC$4-$DZ124+1,0),1,MIN($DZ124,CB$4-$AC$4+1))),0)))),
SUM($AC124:$BZ124)*
     IF(SSSModel!$C$4="RR",OFFSET(Profiles!$K$2,$Z124,MAX(Profiles!$C$2,AD$4-$W124)),
     IF(SSSModel!$C$4="ECC",$EA124*$EB124*IF(MAX(Escalation!$C$2,AD$4-$W124)&gt;$DZ124-1,0,OFFSET(Escalation!$K$2,$Y124,MAX(Escalation!$C$2,AD$4-$W124))),
     IF(SSSModel!$C$4="PV",IF(CB$4=$W124,$EA124*(1+SSSModel!$C$2),0),
     IF(SSSModel!$C$4="FCR",IF(AND(CB$4&gt;=$W124,OFFSET(Profiles!$K$2,$Z124,MAX(Profiles!$C$2,AD$4-$W124))&gt;0),$EC124,0),0))))))</f>
        <v>0</v>
      </c>
      <c r="CC124" s="135">
        <f ca="1">IF(OR($Z124=0,SSSModel!$C$4="CF"),AE124,
IF(LEFT($V124,3)="ON_",
     IF(SSSModel!$C$4="RR",SUMPRODUCT(OFFSET($AC124,0,0,1,$CB$2),OFFSET(Profiles!$K$28,($Z124-1)*(Profiles!$I$26+1)+CC$4-SSSModel!$C$3+1,0,1,$CB$2)),
     IF(SSSModel!$C$4="ECC",$EA124*$EB124*SUMPRODUCT(OFFSET($AC124,0,MAX(0,CC$4-$DZ124-$CA$4+1),1,MIN($DZ124,CC$4-$CA$4+1)),OFFSET(Escalation!$K$24,($Y124-1)*(Escalation!$I$22+1)+CC$4-SSSModel!$C$3+1,MAX(0,CC$4-$DZ124-$CA$4+1),1,MIN($DZ124,CC$4-$CA$4+1))),
     IF(SSSModel!$C$4="PV",AE124*$EA124*(1+SSSModel!$C$2),
     IF(SSSModel!$C$4="FCR",$EC124*SUM(OFFSET($AC124,0,MAX(CC$4-$AC$4-$DZ124+1,0),1,MIN($DZ124,CC$4-$AC$4+1))),0)))),
SUM($AC124:$BZ124)*
     IF(SSSModel!$C$4="RR",OFFSET(Profiles!$K$2,$Z124,MAX(Profiles!$C$2,AE$4-$W124)),
     IF(SSSModel!$C$4="ECC",$EA124*$EB124*IF(MAX(Escalation!$C$2,AE$4-$W124)&gt;$DZ124-1,0,OFFSET(Escalation!$K$2,$Y124,MAX(Escalation!$C$2,AE$4-$W124))),
     IF(SSSModel!$C$4="PV",IF(CC$4=$W124,$EA124*(1+SSSModel!$C$2),0),
     IF(SSSModel!$C$4="FCR",IF(AND(CC$4&gt;=$W124,OFFSET(Profiles!$K$2,$Z124,MAX(Profiles!$C$2,AE$4-$W124))&gt;0),$EC124,0),0))))))</f>
        <v>0</v>
      </c>
      <c r="CD124" s="135">
        <f ca="1">IF(OR($Z124=0,SSSModel!$C$4="CF"),AF124,
IF(LEFT($V124,3)="ON_",
     IF(SSSModel!$C$4="RR",SUMPRODUCT(OFFSET($AC124,0,0,1,$CB$2),OFFSET(Profiles!$K$28,($Z124-1)*(Profiles!$I$26+1)+CD$4-SSSModel!$C$3+1,0,1,$CB$2)),
     IF(SSSModel!$C$4="ECC",$EA124*$EB124*SUMPRODUCT(OFFSET($AC124,0,MAX(0,CD$4-$DZ124-$CA$4+1),1,MIN($DZ124,CD$4-$CA$4+1)),OFFSET(Escalation!$K$24,($Y124-1)*(Escalation!$I$22+1)+CD$4-SSSModel!$C$3+1,MAX(0,CD$4-$DZ124-$CA$4+1),1,MIN($DZ124,CD$4-$CA$4+1))),
     IF(SSSModel!$C$4="PV",AF124*$EA124*(1+SSSModel!$C$2),
     IF(SSSModel!$C$4="FCR",$EC124*SUM(OFFSET($AC124,0,MAX(CD$4-$AC$4-$DZ124+1,0),1,MIN($DZ124,CD$4-$AC$4+1))),0)))),
SUM($AC124:$BZ124)*
     IF(SSSModel!$C$4="RR",OFFSET(Profiles!$K$2,$Z124,MAX(Profiles!$C$2,AF$4-$W124)),
     IF(SSSModel!$C$4="ECC",$EA124*$EB124*IF(MAX(Escalation!$C$2,AF$4-$W124)&gt;$DZ124-1,0,OFFSET(Escalation!$K$2,$Y124,MAX(Escalation!$C$2,AF$4-$W124))),
     IF(SSSModel!$C$4="PV",IF(CD$4=$W124,$EA124*(1+SSSModel!$C$2),0),
     IF(SSSModel!$C$4="FCR",IF(AND(CD$4&gt;=$W124,OFFSET(Profiles!$K$2,$Z124,MAX(Profiles!$C$2,AF$4-$W124))&gt;0),$EC124,0),0))))))</f>
        <v>0</v>
      </c>
      <c r="CE124" s="135">
        <f ca="1">IF(OR($Z124=0,SSSModel!$C$4="CF"),AG124,
IF(LEFT($V124,3)="ON_",
     IF(SSSModel!$C$4="RR",SUMPRODUCT(OFFSET($AC124,0,0,1,$CB$2),OFFSET(Profiles!$K$28,($Z124-1)*(Profiles!$I$26+1)+CE$4-SSSModel!$C$3+1,0,1,$CB$2)),
     IF(SSSModel!$C$4="ECC",$EA124*$EB124*SUMPRODUCT(OFFSET($AC124,0,MAX(0,CE$4-$DZ124-$CA$4+1),1,MIN($DZ124,CE$4-$CA$4+1)),OFFSET(Escalation!$K$24,($Y124-1)*(Escalation!$I$22+1)+CE$4-SSSModel!$C$3+1,MAX(0,CE$4-$DZ124-$CA$4+1),1,MIN($DZ124,CE$4-$CA$4+1))),
     IF(SSSModel!$C$4="PV",AG124*$EA124*(1+SSSModel!$C$2),
     IF(SSSModel!$C$4="FCR",$EC124*SUM(OFFSET($AC124,0,MAX(CE$4-$AC$4-$DZ124+1,0),1,MIN($DZ124,CE$4-$AC$4+1))),0)))),
SUM($AC124:$BZ124)*
     IF(SSSModel!$C$4="RR",OFFSET(Profiles!$K$2,$Z124,MAX(Profiles!$C$2,AG$4-$W124)),
     IF(SSSModel!$C$4="ECC",$EA124*$EB124*IF(MAX(Escalation!$C$2,AG$4-$W124)&gt;$DZ124-1,0,OFFSET(Escalation!$K$2,$Y124,MAX(Escalation!$C$2,AG$4-$W124))),
     IF(SSSModel!$C$4="PV",IF(CE$4=$W124,$EA124*(1+SSSModel!$C$2),0),
     IF(SSSModel!$C$4="FCR",IF(AND(CE$4&gt;=$W124,OFFSET(Profiles!$K$2,$Z124,MAX(Profiles!$C$2,AG$4-$W124))&gt;0),$EC124,0),0))))))</f>
        <v>0</v>
      </c>
      <c r="CF124" s="135">
        <f ca="1">IF(OR($Z124=0,SSSModel!$C$4="CF"),AH124,
IF(LEFT($V124,3)="ON_",
     IF(SSSModel!$C$4="RR",SUMPRODUCT(OFFSET($AC124,0,0,1,$CB$2),OFFSET(Profiles!$K$28,($Z124-1)*(Profiles!$I$26+1)+CF$4-SSSModel!$C$3+1,0,1,$CB$2)),
     IF(SSSModel!$C$4="ECC",$EA124*$EB124*SUMPRODUCT(OFFSET($AC124,0,MAX(0,CF$4-$DZ124-$CA$4+1),1,MIN($DZ124,CF$4-$CA$4+1)),OFFSET(Escalation!$K$24,($Y124-1)*(Escalation!$I$22+1)+CF$4-SSSModel!$C$3+1,MAX(0,CF$4-$DZ124-$CA$4+1),1,MIN($DZ124,CF$4-$CA$4+1))),
     IF(SSSModel!$C$4="PV",AH124*$EA124*(1+SSSModel!$C$2),
     IF(SSSModel!$C$4="FCR",$EC124*SUM(OFFSET($AC124,0,MAX(CF$4-$AC$4-$DZ124+1,0),1,MIN($DZ124,CF$4-$AC$4+1))),0)))),
SUM($AC124:$BZ124)*
     IF(SSSModel!$C$4="RR",OFFSET(Profiles!$K$2,$Z124,MAX(Profiles!$C$2,AH$4-$W124)),
     IF(SSSModel!$C$4="ECC",$EA124*$EB124*IF(MAX(Escalation!$C$2,AH$4-$W124)&gt;$DZ124-1,0,OFFSET(Escalation!$K$2,$Y124,MAX(Escalation!$C$2,AH$4-$W124))),
     IF(SSSModel!$C$4="PV",IF(CF$4=$W124,$EA124*(1+SSSModel!$C$2),0),
     IF(SSSModel!$C$4="FCR",IF(AND(CF$4&gt;=$W124,OFFSET(Profiles!$K$2,$Z124,MAX(Profiles!$C$2,AH$4-$W124))&gt;0),$EC124,0),0))))))</f>
        <v>0</v>
      </c>
      <c r="CG124" s="135">
        <f ca="1">IF(OR($Z124=0,SSSModel!$C$4="CF"),AI124,
IF(LEFT($V124,3)="ON_",
     IF(SSSModel!$C$4="RR",SUMPRODUCT(OFFSET($AC124,0,0,1,$CB$2),OFFSET(Profiles!$K$28,($Z124-1)*(Profiles!$I$26+1)+CG$4-SSSModel!$C$3+1,0,1,$CB$2)),
     IF(SSSModel!$C$4="ECC",$EA124*$EB124*SUMPRODUCT(OFFSET($AC124,0,MAX(0,CG$4-$DZ124-$CA$4+1),1,MIN($DZ124,CG$4-$CA$4+1)),OFFSET(Escalation!$K$24,($Y124-1)*(Escalation!$I$22+1)+CG$4-SSSModel!$C$3+1,MAX(0,CG$4-$DZ124-$CA$4+1),1,MIN($DZ124,CG$4-$CA$4+1))),
     IF(SSSModel!$C$4="PV",AI124*$EA124*(1+SSSModel!$C$2),
     IF(SSSModel!$C$4="FCR",$EC124*SUM(OFFSET($AC124,0,MAX(CG$4-$AC$4-$DZ124+1,0),1,MIN($DZ124,CG$4-$AC$4+1))),0)))),
SUM($AC124:$BZ124)*
     IF(SSSModel!$C$4="RR",OFFSET(Profiles!$K$2,$Z124,MAX(Profiles!$C$2,AI$4-$W124)),
     IF(SSSModel!$C$4="ECC",$EA124*$EB124*IF(MAX(Escalation!$C$2,AI$4-$W124)&gt;$DZ124-1,0,OFFSET(Escalation!$K$2,$Y124,MAX(Escalation!$C$2,AI$4-$W124))),
     IF(SSSModel!$C$4="PV",IF(CG$4=$W124,$EA124*(1+SSSModel!$C$2),0),
     IF(SSSModel!$C$4="FCR",IF(AND(CG$4&gt;=$W124,OFFSET(Profiles!$K$2,$Z124,MAX(Profiles!$C$2,AI$4-$W124))&gt;0),$EC124,0),0))))))</f>
        <v>0</v>
      </c>
      <c r="CH124" s="135">
        <f ca="1">IF(OR($Z124=0,SSSModel!$C$4="CF"),AJ124,
IF(LEFT($V124,3)="ON_",
     IF(SSSModel!$C$4="RR",SUMPRODUCT(OFFSET($AC124,0,0,1,$CB$2),OFFSET(Profiles!$K$28,($Z124-1)*(Profiles!$I$26+1)+CH$4-SSSModel!$C$3+1,0,1,$CB$2)),
     IF(SSSModel!$C$4="ECC",$EA124*$EB124*SUMPRODUCT(OFFSET($AC124,0,MAX(0,CH$4-$DZ124-$CA$4+1),1,MIN($DZ124,CH$4-$CA$4+1)),OFFSET(Escalation!$K$24,($Y124-1)*(Escalation!$I$22+1)+CH$4-SSSModel!$C$3+1,MAX(0,CH$4-$DZ124-$CA$4+1),1,MIN($DZ124,CH$4-$CA$4+1))),
     IF(SSSModel!$C$4="PV",AJ124*$EA124*(1+SSSModel!$C$2),
     IF(SSSModel!$C$4="FCR",$EC124*SUM(OFFSET($AC124,0,MAX(CH$4-$AC$4-$DZ124+1,0),1,MIN($DZ124,CH$4-$AC$4+1))),0)))),
SUM($AC124:$BZ124)*
     IF(SSSModel!$C$4="RR",OFFSET(Profiles!$K$2,$Z124,MAX(Profiles!$C$2,AJ$4-$W124)),
     IF(SSSModel!$C$4="ECC",$EA124*$EB124*IF(MAX(Escalation!$C$2,AJ$4-$W124)&gt;$DZ124-1,0,OFFSET(Escalation!$K$2,$Y124,MAX(Escalation!$C$2,AJ$4-$W124))),
     IF(SSSModel!$C$4="PV",IF(CH$4=$W124,$EA124*(1+SSSModel!$C$2),0),
     IF(SSSModel!$C$4="FCR",IF(AND(CH$4&gt;=$W124,OFFSET(Profiles!$K$2,$Z124,MAX(Profiles!$C$2,AJ$4-$W124))&gt;0),$EC124,0),0))))))</f>
        <v>0</v>
      </c>
      <c r="CI124" s="135">
        <f ca="1">IF(OR($Z124=0,SSSModel!$C$4="CF"),AK124,
IF(LEFT($V124,3)="ON_",
     IF(SSSModel!$C$4="RR",SUMPRODUCT(OFFSET($AC124,0,0,1,$CB$2),OFFSET(Profiles!$K$28,($Z124-1)*(Profiles!$I$26+1)+CI$4-SSSModel!$C$3+1,0,1,$CB$2)),
     IF(SSSModel!$C$4="ECC",$EA124*$EB124*SUMPRODUCT(OFFSET($AC124,0,MAX(0,CI$4-$DZ124-$CA$4+1),1,MIN($DZ124,CI$4-$CA$4+1)),OFFSET(Escalation!$K$24,($Y124-1)*(Escalation!$I$22+1)+CI$4-SSSModel!$C$3+1,MAX(0,CI$4-$DZ124-$CA$4+1),1,MIN($DZ124,CI$4-$CA$4+1))),
     IF(SSSModel!$C$4="PV",AK124*$EA124*(1+SSSModel!$C$2),
     IF(SSSModel!$C$4="FCR",$EC124*SUM(OFFSET($AC124,0,MAX(CI$4-$AC$4-$DZ124+1,0),1,MIN($DZ124,CI$4-$AC$4+1))),0)))),
SUM($AC124:$BZ124)*
     IF(SSSModel!$C$4="RR",OFFSET(Profiles!$K$2,$Z124,MAX(Profiles!$C$2,AK$4-$W124)),
     IF(SSSModel!$C$4="ECC",$EA124*$EB124*IF(MAX(Escalation!$C$2,AK$4-$W124)&gt;$DZ124-1,0,OFFSET(Escalation!$K$2,$Y124,MAX(Escalation!$C$2,AK$4-$W124))),
     IF(SSSModel!$C$4="PV",IF(CI$4=$W124,$EA124*(1+SSSModel!$C$2),0),
     IF(SSSModel!$C$4="FCR",IF(AND(CI$4&gt;=$W124,OFFSET(Profiles!$K$2,$Z124,MAX(Profiles!$C$2,AK$4-$W124))&gt;0),$EC124,0),0))))))</f>
        <v>0</v>
      </c>
      <c r="CJ124" s="135">
        <f ca="1">IF(OR($Z124=0,SSSModel!$C$4="CF"),AL124,
IF(LEFT($V124,3)="ON_",
     IF(SSSModel!$C$4="RR",SUMPRODUCT(OFFSET($AC124,0,0,1,$CB$2),OFFSET(Profiles!$K$28,($Z124-1)*(Profiles!$I$26+1)+CJ$4-SSSModel!$C$3+1,0,1,$CB$2)),
     IF(SSSModel!$C$4="ECC",$EA124*$EB124*SUMPRODUCT(OFFSET($AC124,0,MAX(0,CJ$4-$DZ124-$CA$4+1),1,MIN($DZ124,CJ$4-$CA$4+1)),OFFSET(Escalation!$K$24,($Y124-1)*(Escalation!$I$22+1)+CJ$4-SSSModel!$C$3+1,MAX(0,CJ$4-$DZ124-$CA$4+1),1,MIN($DZ124,CJ$4-$CA$4+1))),
     IF(SSSModel!$C$4="PV",AL124*$EA124*(1+SSSModel!$C$2),
     IF(SSSModel!$C$4="FCR",$EC124*SUM(OFFSET($AC124,0,MAX(CJ$4-$AC$4-$DZ124+1,0),1,MIN($DZ124,CJ$4-$AC$4+1))),0)))),
SUM($AC124:$BZ124)*
     IF(SSSModel!$C$4="RR",OFFSET(Profiles!$K$2,$Z124,MAX(Profiles!$C$2,AL$4-$W124)),
     IF(SSSModel!$C$4="ECC",$EA124*$EB124*IF(MAX(Escalation!$C$2,AL$4-$W124)&gt;$DZ124-1,0,OFFSET(Escalation!$K$2,$Y124,MAX(Escalation!$C$2,AL$4-$W124))),
     IF(SSSModel!$C$4="PV",IF(CJ$4=$W124,$EA124*(1+SSSModel!$C$2),0),
     IF(SSSModel!$C$4="FCR",IF(AND(CJ$4&gt;=$W124,OFFSET(Profiles!$K$2,$Z124,MAX(Profiles!$C$2,AL$4-$W124))&gt;0),$EC124,0),0))))))</f>
        <v>0</v>
      </c>
      <c r="CK124" s="135">
        <f ca="1">IF(OR($Z124=0,SSSModel!$C$4="CF"),AM124,
IF(LEFT($V124,3)="ON_",
     IF(SSSModel!$C$4="RR",SUMPRODUCT(OFFSET($AC124,0,0,1,$CB$2),OFFSET(Profiles!$K$28,($Z124-1)*(Profiles!$I$26+1)+CK$4-SSSModel!$C$3+1,0,1,$CB$2)),
     IF(SSSModel!$C$4="ECC",$EA124*$EB124*SUMPRODUCT(OFFSET($AC124,0,MAX(0,CK$4-$DZ124-$CA$4+1),1,MIN($DZ124,CK$4-$CA$4+1)),OFFSET(Escalation!$K$24,($Y124-1)*(Escalation!$I$22+1)+CK$4-SSSModel!$C$3+1,MAX(0,CK$4-$DZ124-$CA$4+1),1,MIN($DZ124,CK$4-$CA$4+1))),
     IF(SSSModel!$C$4="PV",AM124*$EA124*(1+SSSModel!$C$2),
     IF(SSSModel!$C$4="FCR",$EC124*SUM(OFFSET($AC124,0,MAX(CK$4-$AC$4-$DZ124+1,0),1,MIN($DZ124,CK$4-$AC$4+1))),0)))),
SUM($AC124:$BZ124)*
     IF(SSSModel!$C$4="RR",OFFSET(Profiles!$K$2,$Z124,MAX(Profiles!$C$2,AM$4-$W124)),
     IF(SSSModel!$C$4="ECC",$EA124*$EB124*IF(MAX(Escalation!$C$2,AM$4-$W124)&gt;$DZ124-1,0,OFFSET(Escalation!$K$2,$Y124,MAX(Escalation!$C$2,AM$4-$W124))),
     IF(SSSModel!$C$4="PV",IF(CK$4=$W124,$EA124*(1+SSSModel!$C$2),0),
     IF(SSSModel!$C$4="FCR",IF(AND(CK$4&gt;=$W124,OFFSET(Profiles!$K$2,$Z124,MAX(Profiles!$C$2,AM$4-$W124))&gt;0),$EC124,0),0))))))</f>
        <v>0</v>
      </c>
      <c r="CL124" s="135">
        <f ca="1">IF(OR($Z124=0,SSSModel!$C$4="CF"),AN124,
IF(LEFT($V124,3)="ON_",
     IF(SSSModel!$C$4="RR",SUMPRODUCT(OFFSET($AC124,0,0,1,$CB$2),OFFSET(Profiles!$K$28,($Z124-1)*(Profiles!$I$26+1)+CL$4-SSSModel!$C$3+1,0,1,$CB$2)),
     IF(SSSModel!$C$4="ECC",$EA124*$EB124*SUMPRODUCT(OFFSET($AC124,0,MAX(0,CL$4-$DZ124-$CA$4+1),1,MIN($DZ124,CL$4-$CA$4+1)),OFFSET(Escalation!$K$24,($Y124-1)*(Escalation!$I$22+1)+CL$4-SSSModel!$C$3+1,MAX(0,CL$4-$DZ124-$CA$4+1),1,MIN($DZ124,CL$4-$CA$4+1))),
     IF(SSSModel!$C$4="PV",AN124*$EA124*(1+SSSModel!$C$2),
     IF(SSSModel!$C$4="FCR",$EC124*SUM(OFFSET($AC124,0,MAX(CL$4-$AC$4-$DZ124+1,0),1,MIN($DZ124,CL$4-$AC$4+1))),0)))),
SUM($AC124:$BZ124)*
     IF(SSSModel!$C$4="RR",OFFSET(Profiles!$K$2,$Z124,MAX(Profiles!$C$2,AN$4-$W124)),
     IF(SSSModel!$C$4="ECC",$EA124*$EB124*IF(MAX(Escalation!$C$2,AN$4-$W124)&gt;$DZ124-1,0,OFFSET(Escalation!$K$2,$Y124,MAX(Escalation!$C$2,AN$4-$W124))),
     IF(SSSModel!$C$4="PV",IF(CL$4=$W124,$EA124*(1+SSSModel!$C$2),0),
     IF(SSSModel!$C$4="FCR",IF(AND(CL$4&gt;=$W124,OFFSET(Profiles!$K$2,$Z124,MAX(Profiles!$C$2,AN$4-$W124))&gt;0),$EC124,0),0))))))</f>
        <v>0</v>
      </c>
      <c r="CM124" s="135">
        <f ca="1">IF(OR($Z124=0,SSSModel!$C$4="CF"),AO124,
IF(LEFT($V124,3)="ON_",
     IF(SSSModel!$C$4="RR",SUMPRODUCT(OFFSET($AC124,0,0,1,$CB$2),OFFSET(Profiles!$K$28,($Z124-1)*(Profiles!$I$26+1)+CM$4-SSSModel!$C$3+1,0,1,$CB$2)),
     IF(SSSModel!$C$4="ECC",$EA124*$EB124*SUMPRODUCT(OFFSET($AC124,0,MAX(0,CM$4-$DZ124-$CA$4+1),1,MIN($DZ124,CM$4-$CA$4+1)),OFFSET(Escalation!$K$24,($Y124-1)*(Escalation!$I$22+1)+CM$4-SSSModel!$C$3+1,MAX(0,CM$4-$DZ124-$CA$4+1),1,MIN($DZ124,CM$4-$CA$4+1))),
     IF(SSSModel!$C$4="PV",AO124*$EA124*(1+SSSModel!$C$2),
     IF(SSSModel!$C$4="FCR",$EC124*SUM(OFFSET($AC124,0,MAX(CM$4-$AC$4-$DZ124+1,0),1,MIN($DZ124,CM$4-$AC$4+1))),0)))),
SUM($AC124:$BZ124)*
     IF(SSSModel!$C$4="RR",OFFSET(Profiles!$K$2,$Z124,MAX(Profiles!$C$2,AO$4-$W124)),
     IF(SSSModel!$C$4="ECC",$EA124*$EB124*IF(MAX(Escalation!$C$2,AO$4-$W124)&gt;$DZ124-1,0,OFFSET(Escalation!$K$2,$Y124,MAX(Escalation!$C$2,AO$4-$W124))),
     IF(SSSModel!$C$4="PV",IF(CM$4=$W124,$EA124*(1+SSSModel!$C$2),0),
     IF(SSSModel!$C$4="FCR",IF(AND(CM$4&gt;=$W124,OFFSET(Profiles!$K$2,$Z124,MAX(Profiles!$C$2,AO$4-$W124))&gt;0),$EC124,0),0))))))</f>
        <v>0</v>
      </c>
      <c r="CN124" s="135">
        <f ca="1">IF(OR($Z124=0,SSSModel!$C$4="CF"),AP124,
IF(LEFT($V124,3)="ON_",
     IF(SSSModel!$C$4="RR",SUMPRODUCT(OFFSET($AC124,0,0,1,$CB$2),OFFSET(Profiles!$K$28,($Z124-1)*(Profiles!$I$26+1)+CN$4-SSSModel!$C$3+1,0,1,$CB$2)),
     IF(SSSModel!$C$4="ECC",$EA124*$EB124*SUMPRODUCT(OFFSET($AC124,0,MAX(0,CN$4-$DZ124-$CA$4+1),1,MIN($DZ124,CN$4-$CA$4+1)),OFFSET(Escalation!$K$24,($Y124-1)*(Escalation!$I$22+1)+CN$4-SSSModel!$C$3+1,MAX(0,CN$4-$DZ124-$CA$4+1),1,MIN($DZ124,CN$4-$CA$4+1))),
     IF(SSSModel!$C$4="PV",AP124*$EA124*(1+SSSModel!$C$2),
     IF(SSSModel!$C$4="FCR",$EC124*SUM(OFFSET($AC124,0,MAX(CN$4-$AC$4-$DZ124+1,0),1,MIN($DZ124,CN$4-$AC$4+1))),0)))),
SUM($AC124:$BZ124)*
     IF(SSSModel!$C$4="RR",OFFSET(Profiles!$K$2,$Z124,MAX(Profiles!$C$2,AP$4-$W124)),
     IF(SSSModel!$C$4="ECC",$EA124*$EB124*IF(MAX(Escalation!$C$2,AP$4-$W124)&gt;$DZ124-1,0,OFFSET(Escalation!$K$2,$Y124,MAX(Escalation!$C$2,AP$4-$W124))),
     IF(SSSModel!$C$4="PV",IF(CN$4=$W124,$EA124*(1+SSSModel!$C$2),0),
     IF(SSSModel!$C$4="FCR",IF(AND(CN$4&gt;=$W124,OFFSET(Profiles!$K$2,$Z124,MAX(Profiles!$C$2,AP$4-$W124))&gt;0),$EC124,0),0))))))</f>
        <v>0</v>
      </c>
      <c r="CO124" s="135">
        <f ca="1">IF(OR($Z124=0,SSSModel!$C$4="CF"),AQ124,
IF(LEFT($V124,3)="ON_",
     IF(SSSModel!$C$4="RR",SUMPRODUCT(OFFSET($AC124,0,0,1,$CB$2),OFFSET(Profiles!$K$28,($Z124-1)*(Profiles!$I$26+1)+CO$4-SSSModel!$C$3+1,0,1,$CB$2)),
     IF(SSSModel!$C$4="ECC",$EA124*$EB124*SUMPRODUCT(OFFSET($AC124,0,MAX(0,CO$4-$DZ124-$CA$4+1),1,MIN($DZ124,CO$4-$CA$4+1)),OFFSET(Escalation!$K$24,($Y124-1)*(Escalation!$I$22+1)+CO$4-SSSModel!$C$3+1,MAX(0,CO$4-$DZ124-$CA$4+1),1,MIN($DZ124,CO$4-$CA$4+1))),
     IF(SSSModel!$C$4="PV",AQ124*$EA124*(1+SSSModel!$C$2),
     IF(SSSModel!$C$4="FCR",$EC124*SUM(OFFSET($AC124,0,MAX(CO$4-$AC$4-$DZ124+1,0),1,MIN($DZ124,CO$4-$AC$4+1))),0)))),
SUM($AC124:$BZ124)*
     IF(SSSModel!$C$4="RR",OFFSET(Profiles!$K$2,$Z124,MAX(Profiles!$C$2,AQ$4-$W124)),
     IF(SSSModel!$C$4="ECC",$EA124*$EB124*IF(MAX(Escalation!$C$2,AQ$4-$W124)&gt;$DZ124-1,0,OFFSET(Escalation!$K$2,$Y124,MAX(Escalation!$C$2,AQ$4-$W124))),
     IF(SSSModel!$C$4="PV",IF(CO$4=$W124,$EA124*(1+SSSModel!$C$2),0),
     IF(SSSModel!$C$4="FCR",IF(AND(CO$4&gt;=$W124,OFFSET(Profiles!$K$2,$Z124,MAX(Profiles!$C$2,AQ$4-$W124))&gt;0),$EC124,0),0))))))</f>
        <v>0</v>
      </c>
      <c r="CP124" s="135">
        <f ca="1">IF(OR($Z124=0,SSSModel!$C$4="CF"),AR124,
IF(LEFT($V124,3)="ON_",
     IF(SSSModel!$C$4="RR",SUMPRODUCT(OFFSET($AC124,0,0,1,$CB$2),OFFSET(Profiles!$K$28,($Z124-1)*(Profiles!$I$26+1)+CP$4-SSSModel!$C$3+1,0,1,$CB$2)),
     IF(SSSModel!$C$4="ECC",$EA124*$EB124*SUMPRODUCT(OFFSET($AC124,0,MAX(0,CP$4-$DZ124-$CA$4+1),1,MIN($DZ124,CP$4-$CA$4+1)),OFFSET(Escalation!$K$24,($Y124-1)*(Escalation!$I$22+1)+CP$4-SSSModel!$C$3+1,MAX(0,CP$4-$DZ124-$CA$4+1),1,MIN($DZ124,CP$4-$CA$4+1))),
     IF(SSSModel!$C$4="PV",AR124*$EA124*(1+SSSModel!$C$2),
     IF(SSSModel!$C$4="FCR",$EC124*SUM(OFFSET($AC124,0,MAX(CP$4-$AC$4-$DZ124+1,0),1,MIN($DZ124,CP$4-$AC$4+1))),0)))),
SUM($AC124:$BZ124)*
     IF(SSSModel!$C$4="RR",OFFSET(Profiles!$K$2,$Z124,MAX(Profiles!$C$2,AR$4-$W124)),
     IF(SSSModel!$C$4="ECC",$EA124*$EB124*IF(MAX(Escalation!$C$2,AR$4-$W124)&gt;$DZ124-1,0,OFFSET(Escalation!$K$2,$Y124,MAX(Escalation!$C$2,AR$4-$W124))),
     IF(SSSModel!$C$4="PV",IF(CP$4=$W124,$EA124*(1+SSSModel!$C$2),0),
     IF(SSSModel!$C$4="FCR",IF(AND(CP$4&gt;=$W124,OFFSET(Profiles!$K$2,$Z124,MAX(Profiles!$C$2,AR$4-$W124))&gt;0),$EC124,0),0))))))</f>
        <v>0</v>
      </c>
      <c r="CQ124" s="135">
        <f ca="1">IF(OR($Z124=0,SSSModel!$C$4="CF"),AS124,
IF(LEFT($V124,3)="ON_",
     IF(SSSModel!$C$4="RR",SUMPRODUCT(OFFSET($AC124,0,0,1,$CB$2),OFFSET(Profiles!$K$28,($Z124-1)*(Profiles!$I$26+1)+CQ$4-SSSModel!$C$3+1,0,1,$CB$2)),
     IF(SSSModel!$C$4="ECC",$EA124*$EB124*SUMPRODUCT(OFFSET($AC124,0,MAX(0,CQ$4-$DZ124-$CA$4+1),1,MIN($DZ124,CQ$4-$CA$4+1)),OFFSET(Escalation!$K$24,($Y124-1)*(Escalation!$I$22+1)+CQ$4-SSSModel!$C$3+1,MAX(0,CQ$4-$DZ124-$CA$4+1),1,MIN($DZ124,CQ$4-$CA$4+1))),
     IF(SSSModel!$C$4="PV",AS124*$EA124*(1+SSSModel!$C$2),
     IF(SSSModel!$C$4="FCR",$EC124*SUM(OFFSET($AC124,0,MAX(CQ$4-$AC$4-$DZ124+1,0),1,MIN($DZ124,CQ$4-$AC$4+1))),0)))),
SUM($AC124:$BZ124)*
     IF(SSSModel!$C$4="RR",OFFSET(Profiles!$K$2,$Z124,MAX(Profiles!$C$2,AS$4-$W124)),
     IF(SSSModel!$C$4="ECC",$EA124*$EB124*IF(MAX(Escalation!$C$2,AS$4-$W124)&gt;$DZ124-1,0,OFFSET(Escalation!$K$2,$Y124,MAX(Escalation!$C$2,AS$4-$W124))),
     IF(SSSModel!$C$4="PV",IF(CQ$4=$W124,$EA124*(1+SSSModel!$C$2),0),
     IF(SSSModel!$C$4="FCR",IF(AND(CQ$4&gt;=$W124,OFFSET(Profiles!$K$2,$Z124,MAX(Profiles!$C$2,AS$4-$W124))&gt;0),$EC124,0),0))))))</f>
        <v>0</v>
      </c>
      <c r="CR124" s="135">
        <f ca="1">IF(OR($Z124=0,SSSModel!$C$4="CF"),AT124,
IF(LEFT($V124,3)="ON_",
     IF(SSSModel!$C$4="RR",SUMPRODUCT(OFFSET($AC124,0,0,1,$CB$2),OFFSET(Profiles!$K$28,($Z124-1)*(Profiles!$I$26+1)+CR$4-SSSModel!$C$3+1,0,1,$CB$2)),
     IF(SSSModel!$C$4="ECC",$EA124*$EB124*SUMPRODUCT(OFFSET($AC124,0,MAX(0,CR$4-$DZ124-$CA$4+1),1,MIN($DZ124,CR$4-$CA$4+1)),OFFSET(Escalation!$K$24,($Y124-1)*(Escalation!$I$22+1)+CR$4-SSSModel!$C$3+1,MAX(0,CR$4-$DZ124-$CA$4+1),1,MIN($DZ124,CR$4-$CA$4+1))),
     IF(SSSModel!$C$4="PV",AT124*$EA124*(1+SSSModel!$C$2),
     IF(SSSModel!$C$4="FCR",$EC124*SUM(OFFSET($AC124,0,MAX(CR$4-$AC$4-$DZ124+1,0),1,MIN($DZ124,CR$4-$AC$4+1))),0)))),
SUM($AC124:$BZ124)*
     IF(SSSModel!$C$4="RR",OFFSET(Profiles!$K$2,$Z124,MAX(Profiles!$C$2,AT$4-$W124)),
     IF(SSSModel!$C$4="ECC",$EA124*$EB124*IF(MAX(Escalation!$C$2,AT$4-$W124)&gt;$DZ124-1,0,OFFSET(Escalation!$K$2,$Y124,MAX(Escalation!$C$2,AT$4-$W124))),
     IF(SSSModel!$C$4="PV",IF(CR$4=$W124,$EA124*(1+SSSModel!$C$2),0),
     IF(SSSModel!$C$4="FCR",IF(AND(CR$4&gt;=$W124,OFFSET(Profiles!$K$2,$Z124,MAX(Profiles!$C$2,AT$4-$W124))&gt;0),$EC124,0),0))))))</f>
        <v>0</v>
      </c>
      <c r="CS124" s="135">
        <f ca="1">IF(OR($Z124=0,SSSModel!$C$4="CF"),AU124,
IF(LEFT($V124,3)="ON_",
     IF(SSSModel!$C$4="RR",SUMPRODUCT(OFFSET($AC124,0,0,1,$CB$2),OFFSET(Profiles!$K$28,($Z124-1)*(Profiles!$I$26+1)+CS$4-SSSModel!$C$3+1,0,1,$CB$2)),
     IF(SSSModel!$C$4="ECC",$EA124*$EB124*SUMPRODUCT(OFFSET($AC124,0,MAX(0,CS$4-$DZ124-$CA$4+1),1,MIN($DZ124,CS$4-$CA$4+1)),OFFSET(Escalation!$K$24,($Y124-1)*(Escalation!$I$22+1)+CS$4-SSSModel!$C$3+1,MAX(0,CS$4-$DZ124-$CA$4+1),1,MIN($DZ124,CS$4-$CA$4+1))),
     IF(SSSModel!$C$4="PV",AU124*$EA124*(1+SSSModel!$C$2),
     IF(SSSModel!$C$4="FCR",$EC124*SUM(OFFSET($AC124,0,MAX(CS$4-$AC$4-$DZ124+1,0),1,MIN($DZ124,CS$4-$AC$4+1))),0)))),
SUM($AC124:$BZ124)*
     IF(SSSModel!$C$4="RR",OFFSET(Profiles!$K$2,$Z124,MAX(Profiles!$C$2,AU$4-$W124)),
     IF(SSSModel!$C$4="ECC",$EA124*$EB124*IF(MAX(Escalation!$C$2,AU$4-$W124)&gt;$DZ124-1,0,OFFSET(Escalation!$K$2,$Y124,MAX(Escalation!$C$2,AU$4-$W124))),
     IF(SSSModel!$C$4="PV",IF(CS$4=$W124,$EA124*(1+SSSModel!$C$2),0),
     IF(SSSModel!$C$4="FCR",IF(AND(CS$4&gt;=$W124,OFFSET(Profiles!$K$2,$Z124,MAX(Profiles!$C$2,AU$4-$W124))&gt;0),$EC124,0),0))))))</f>
        <v>0</v>
      </c>
      <c r="CT124" s="135">
        <f ca="1">IF(OR($Z124=0,SSSModel!$C$4="CF"),AV124,
IF(LEFT($V124,3)="ON_",
     IF(SSSModel!$C$4="RR",SUMPRODUCT(OFFSET($AC124,0,0,1,$CB$2),OFFSET(Profiles!$K$28,($Z124-1)*(Profiles!$I$26+1)+CT$4-SSSModel!$C$3+1,0,1,$CB$2)),
     IF(SSSModel!$C$4="ECC",$EA124*$EB124*SUMPRODUCT(OFFSET($AC124,0,MAX(0,CT$4-$DZ124-$CA$4+1),1,MIN($DZ124,CT$4-$CA$4+1)),OFFSET(Escalation!$K$24,($Y124-1)*(Escalation!$I$22+1)+CT$4-SSSModel!$C$3+1,MAX(0,CT$4-$DZ124-$CA$4+1),1,MIN($DZ124,CT$4-$CA$4+1))),
     IF(SSSModel!$C$4="PV",AV124*$EA124*(1+SSSModel!$C$2),
     IF(SSSModel!$C$4="FCR",$EC124*SUM(OFFSET($AC124,0,MAX(CT$4-$AC$4-$DZ124+1,0),1,MIN($DZ124,CT$4-$AC$4+1))),0)))),
SUM($AC124:$BZ124)*
     IF(SSSModel!$C$4="RR",OFFSET(Profiles!$K$2,$Z124,MAX(Profiles!$C$2,AV$4-$W124)),
     IF(SSSModel!$C$4="ECC",$EA124*$EB124*IF(MAX(Escalation!$C$2,AV$4-$W124)&gt;$DZ124-1,0,OFFSET(Escalation!$K$2,$Y124,MAX(Escalation!$C$2,AV$4-$W124))),
     IF(SSSModel!$C$4="PV",IF(CT$4=$W124,$EA124*(1+SSSModel!$C$2),0),
     IF(SSSModel!$C$4="FCR",IF(AND(CT$4&gt;=$W124,OFFSET(Profiles!$K$2,$Z124,MAX(Profiles!$C$2,AV$4-$W124))&gt;0),$EC124,0),0))))))</f>
        <v>0</v>
      </c>
      <c r="CU124" s="135">
        <f ca="1">IF(OR($Z124=0,SSSModel!$C$4="CF"),AW124,
IF(LEFT($V124,3)="ON_",
     IF(SSSModel!$C$4="RR",SUMPRODUCT(OFFSET($AC124,0,0,1,$CB$2),OFFSET(Profiles!$K$28,($Z124-1)*(Profiles!$I$26+1)+CU$4-SSSModel!$C$3+1,0,1,$CB$2)),
     IF(SSSModel!$C$4="ECC",$EA124*$EB124*SUMPRODUCT(OFFSET($AC124,0,MAX(0,CU$4-$DZ124-$CA$4+1),1,MIN($DZ124,CU$4-$CA$4+1)),OFFSET(Escalation!$K$24,($Y124-1)*(Escalation!$I$22+1)+CU$4-SSSModel!$C$3+1,MAX(0,CU$4-$DZ124-$CA$4+1),1,MIN($DZ124,CU$4-$CA$4+1))),
     IF(SSSModel!$C$4="PV",AW124*$EA124*(1+SSSModel!$C$2),
     IF(SSSModel!$C$4="FCR",$EC124*SUM(OFFSET($AC124,0,MAX(CU$4-$AC$4-$DZ124+1,0),1,MIN($DZ124,CU$4-$AC$4+1))),0)))),
SUM($AC124:$BZ124)*
     IF(SSSModel!$C$4="RR",OFFSET(Profiles!$K$2,$Z124,MAX(Profiles!$C$2,AW$4-$W124)),
     IF(SSSModel!$C$4="ECC",$EA124*$EB124*IF(MAX(Escalation!$C$2,AW$4-$W124)&gt;$DZ124-1,0,OFFSET(Escalation!$K$2,$Y124,MAX(Escalation!$C$2,AW$4-$W124))),
     IF(SSSModel!$C$4="PV",IF(CU$4=$W124,$EA124*(1+SSSModel!$C$2),0),
     IF(SSSModel!$C$4="FCR",IF(AND(CU$4&gt;=$W124,OFFSET(Profiles!$K$2,$Z124,MAX(Profiles!$C$2,AW$4-$W124))&gt;0),$EC124,0),0))))))</f>
        <v>0</v>
      </c>
      <c r="CV124" s="135">
        <f ca="1">IF(OR($Z124=0,SSSModel!$C$4="CF"),AX124,
IF(LEFT($V124,3)="ON_",
     IF(SSSModel!$C$4="RR",SUMPRODUCT(OFFSET($AC124,0,0,1,$CB$2),OFFSET(Profiles!$K$28,($Z124-1)*(Profiles!$I$26+1)+CV$4-SSSModel!$C$3+1,0,1,$CB$2)),
     IF(SSSModel!$C$4="ECC",$EA124*$EB124*SUMPRODUCT(OFFSET($AC124,0,MAX(0,CV$4-$DZ124-$CA$4+1),1,MIN($DZ124,CV$4-$CA$4+1)),OFFSET(Escalation!$K$24,($Y124-1)*(Escalation!$I$22+1)+CV$4-SSSModel!$C$3+1,MAX(0,CV$4-$DZ124-$CA$4+1),1,MIN($DZ124,CV$4-$CA$4+1))),
     IF(SSSModel!$C$4="PV",AX124*$EA124*(1+SSSModel!$C$2),
     IF(SSSModel!$C$4="FCR",$EC124*SUM(OFFSET($AC124,0,MAX(CV$4-$AC$4-$DZ124+1,0),1,MIN($DZ124,CV$4-$AC$4+1))),0)))),
SUM($AC124:$BZ124)*
     IF(SSSModel!$C$4="RR",OFFSET(Profiles!$K$2,$Z124,MAX(Profiles!$C$2,AX$4-$W124)),
     IF(SSSModel!$C$4="ECC",$EA124*$EB124*IF(MAX(Escalation!$C$2,AX$4-$W124)&gt;$DZ124-1,0,OFFSET(Escalation!$K$2,$Y124,MAX(Escalation!$C$2,AX$4-$W124))),
     IF(SSSModel!$C$4="PV",IF(CV$4=$W124,$EA124*(1+SSSModel!$C$2),0),
     IF(SSSModel!$C$4="FCR",IF(AND(CV$4&gt;=$W124,OFFSET(Profiles!$K$2,$Z124,MAX(Profiles!$C$2,AX$4-$W124))&gt;0),$EC124,0),0))))))</f>
        <v>0</v>
      </c>
      <c r="CW124" s="135">
        <f ca="1">IF(OR($Z124=0,SSSModel!$C$4="CF"),AY124,
IF(LEFT($V124,3)="ON_",
     IF(SSSModel!$C$4="RR",SUMPRODUCT(OFFSET($AC124,0,0,1,$CB$2),OFFSET(Profiles!$K$28,($Z124-1)*(Profiles!$I$26+1)+CW$4-SSSModel!$C$3+1,0,1,$CB$2)),
     IF(SSSModel!$C$4="ECC",$EA124*$EB124*SUMPRODUCT(OFFSET($AC124,0,MAX(0,CW$4-$DZ124-$CA$4+1),1,MIN($DZ124,CW$4-$CA$4+1)),OFFSET(Escalation!$K$24,($Y124-1)*(Escalation!$I$22+1)+CW$4-SSSModel!$C$3+1,MAX(0,CW$4-$DZ124-$CA$4+1),1,MIN($DZ124,CW$4-$CA$4+1))),
     IF(SSSModel!$C$4="PV",AY124*$EA124*(1+SSSModel!$C$2),
     IF(SSSModel!$C$4="FCR",$EC124*SUM(OFFSET($AC124,0,MAX(CW$4-$AC$4-$DZ124+1,0),1,MIN($DZ124,CW$4-$AC$4+1))),0)))),
SUM($AC124:$BZ124)*
     IF(SSSModel!$C$4="RR",OFFSET(Profiles!$K$2,$Z124,MAX(Profiles!$C$2,AY$4-$W124)),
     IF(SSSModel!$C$4="ECC",$EA124*$EB124*IF(MAX(Escalation!$C$2,AY$4-$W124)&gt;$DZ124-1,0,OFFSET(Escalation!$K$2,$Y124,MAX(Escalation!$C$2,AY$4-$W124))),
     IF(SSSModel!$C$4="PV",IF(CW$4=$W124,$EA124*(1+SSSModel!$C$2),0),
     IF(SSSModel!$C$4="FCR",IF(AND(CW$4&gt;=$W124,OFFSET(Profiles!$K$2,$Z124,MAX(Profiles!$C$2,AY$4-$W124))&gt;0),$EC124,0),0))))))</f>
        <v>0</v>
      </c>
      <c r="CX124" s="135">
        <f ca="1">IF(OR($Z124=0,SSSModel!$C$4="CF"),AZ124,
IF(LEFT($V124,3)="ON_",
     IF(SSSModel!$C$4="RR",SUMPRODUCT(OFFSET($AC124,0,0,1,$CB$2),OFFSET(Profiles!$K$28,($Z124-1)*(Profiles!$I$26+1)+CX$4-SSSModel!$C$3+1,0,1,$CB$2)),
     IF(SSSModel!$C$4="ECC",$EA124*$EB124*SUMPRODUCT(OFFSET($AC124,0,MAX(0,CX$4-$DZ124-$CA$4+1),1,MIN($DZ124,CX$4-$CA$4+1)),OFFSET(Escalation!$K$24,($Y124-1)*(Escalation!$I$22+1)+CX$4-SSSModel!$C$3+1,MAX(0,CX$4-$DZ124-$CA$4+1),1,MIN($DZ124,CX$4-$CA$4+1))),
     IF(SSSModel!$C$4="PV",AZ124*$EA124*(1+SSSModel!$C$2),
     IF(SSSModel!$C$4="FCR",$EC124*SUM(OFFSET($AC124,0,MAX(CX$4-$AC$4-$DZ124+1,0),1,MIN($DZ124,CX$4-$AC$4+1))),0)))),
SUM($AC124:$BZ124)*
     IF(SSSModel!$C$4="RR",OFFSET(Profiles!$K$2,$Z124,MAX(Profiles!$C$2,AZ$4-$W124)),
     IF(SSSModel!$C$4="ECC",$EA124*$EB124*IF(MAX(Escalation!$C$2,AZ$4-$W124)&gt;$DZ124-1,0,OFFSET(Escalation!$K$2,$Y124,MAX(Escalation!$C$2,AZ$4-$W124))),
     IF(SSSModel!$C$4="PV",IF(CX$4=$W124,$EA124*(1+SSSModel!$C$2),0),
     IF(SSSModel!$C$4="FCR",IF(AND(CX$4&gt;=$W124,OFFSET(Profiles!$K$2,$Z124,MAX(Profiles!$C$2,AZ$4-$W124))&gt;0),$EC124,0),0))))))</f>
        <v>0</v>
      </c>
      <c r="CY124" s="135">
        <f ca="1">IF(OR($Z124=0,SSSModel!$C$4="CF"),BA124,
IF(LEFT($V124,3)="ON_",
     IF(SSSModel!$C$4="RR",SUMPRODUCT(OFFSET($AC124,0,0,1,$CB$2),OFFSET(Profiles!$K$28,($Z124-1)*(Profiles!$I$26+1)+CY$4-SSSModel!$C$3+1,0,1,$CB$2)),
     IF(SSSModel!$C$4="ECC",$EA124*$EB124*SUMPRODUCT(OFFSET($AC124,0,MAX(0,CY$4-$DZ124-$CA$4+1),1,MIN($DZ124,CY$4-$CA$4+1)),OFFSET(Escalation!$K$24,($Y124-1)*(Escalation!$I$22+1)+CY$4-SSSModel!$C$3+1,MAX(0,CY$4-$DZ124-$CA$4+1),1,MIN($DZ124,CY$4-$CA$4+1))),
     IF(SSSModel!$C$4="PV",BA124*$EA124*(1+SSSModel!$C$2),
     IF(SSSModel!$C$4="FCR",$EC124*SUM(OFFSET($AC124,0,MAX(CY$4-$AC$4-$DZ124+1,0),1,MIN($DZ124,CY$4-$AC$4+1))),0)))),
SUM($AC124:$BZ124)*
     IF(SSSModel!$C$4="RR",OFFSET(Profiles!$K$2,$Z124,MAX(Profiles!$C$2,BA$4-$W124)),
     IF(SSSModel!$C$4="ECC",$EA124*$EB124*IF(MAX(Escalation!$C$2,BA$4-$W124)&gt;$DZ124-1,0,OFFSET(Escalation!$K$2,$Y124,MAX(Escalation!$C$2,BA$4-$W124))),
     IF(SSSModel!$C$4="PV",IF(CY$4=$W124,$EA124*(1+SSSModel!$C$2),0),
     IF(SSSModel!$C$4="FCR",IF(AND(CY$4&gt;=$W124,OFFSET(Profiles!$K$2,$Z124,MAX(Profiles!$C$2,BA$4-$W124))&gt;0),$EC124,0),0))))))</f>
        <v>0</v>
      </c>
      <c r="CZ124" s="135">
        <f ca="1">IF(OR($Z124=0,SSSModel!$C$4="CF"),BB124,
IF(LEFT($V124,3)="ON_",
     IF(SSSModel!$C$4="RR",SUMPRODUCT(OFFSET($AC124,0,0,1,$CB$2),OFFSET(Profiles!$K$28,($Z124-1)*(Profiles!$I$26+1)+CZ$4-SSSModel!$C$3+1,0,1,$CB$2)),
     IF(SSSModel!$C$4="ECC",$EA124*$EB124*SUMPRODUCT(OFFSET($AC124,0,MAX(0,CZ$4-$DZ124-$CA$4+1),1,MIN($DZ124,CZ$4-$CA$4+1)),OFFSET(Escalation!$K$24,($Y124-1)*(Escalation!$I$22+1)+CZ$4-SSSModel!$C$3+1,MAX(0,CZ$4-$DZ124-$CA$4+1),1,MIN($DZ124,CZ$4-$CA$4+1))),
     IF(SSSModel!$C$4="PV",BB124*$EA124*(1+SSSModel!$C$2),
     IF(SSSModel!$C$4="FCR",$EC124*SUM(OFFSET($AC124,0,MAX(CZ$4-$AC$4-$DZ124+1,0),1,MIN($DZ124,CZ$4-$AC$4+1))),0)))),
SUM($AC124:$BZ124)*
     IF(SSSModel!$C$4="RR",OFFSET(Profiles!$K$2,$Z124,MAX(Profiles!$C$2,BB$4-$W124)),
     IF(SSSModel!$C$4="ECC",$EA124*$EB124*IF(MAX(Escalation!$C$2,BB$4-$W124)&gt;$DZ124-1,0,OFFSET(Escalation!$K$2,$Y124,MAX(Escalation!$C$2,BB$4-$W124))),
     IF(SSSModel!$C$4="PV",IF(CZ$4=$W124,$EA124*(1+SSSModel!$C$2),0),
     IF(SSSModel!$C$4="FCR",IF(AND(CZ$4&gt;=$W124,OFFSET(Profiles!$K$2,$Z124,MAX(Profiles!$C$2,BB$4-$W124))&gt;0),$EC124,0),0))))))</f>
        <v>0</v>
      </c>
      <c r="DA124" s="135">
        <f ca="1">IF(OR($Z124=0,SSSModel!$C$4="CF"),BC124,
IF(LEFT($V124,3)="ON_",
     IF(SSSModel!$C$4="RR",SUMPRODUCT(OFFSET($AC124,0,0,1,$CB$2),OFFSET(Profiles!$K$28,($Z124-1)*(Profiles!$I$26+1)+DA$4-SSSModel!$C$3+1,0,1,$CB$2)),
     IF(SSSModel!$C$4="ECC",$EA124*$EB124*SUMPRODUCT(OFFSET($AC124,0,MAX(0,DA$4-$DZ124-$CA$4+1),1,MIN($DZ124,DA$4-$CA$4+1)),OFFSET(Escalation!$K$24,($Y124-1)*(Escalation!$I$22+1)+DA$4-SSSModel!$C$3+1,MAX(0,DA$4-$DZ124-$CA$4+1),1,MIN($DZ124,DA$4-$CA$4+1))),
     IF(SSSModel!$C$4="PV",BC124*$EA124*(1+SSSModel!$C$2),
     IF(SSSModel!$C$4="FCR",$EC124*SUM(OFFSET($AC124,0,MAX(DA$4-$AC$4-$DZ124+1,0),1,MIN($DZ124,DA$4-$AC$4+1))),0)))),
SUM($AC124:$BZ124)*
     IF(SSSModel!$C$4="RR",OFFSET(Profiles!$K$2,$Z124,MAX(Profiles!$C$2,BC$4-$W124)),
     IF(SSSModel!$C$4="ECC",$EA124*$EB124*IF(MAX(Escalation!$C$2,BC$4-$W124)&gt;$DZ124-1,0,OFFSET(Escalation!$K$2,$Y124,MAX(Escalation!$C$2,BC$4-$W124))),
     IF(SSSModel!$C$4="PV",IF(DA$4=$W124,$EA124*(1+SSSModel!$C$2),0),
     IF(SSSModel!$C$4="FCR",IF(AND(DA$4&gt;=$W124,OFFSET(Profiles!$K$2,$Z124,MAX(Profiles!$C$2,BC$4-$W124))&gt;0),$EC124,0),0))))))</f>
        <v>0</v>
      </c>
      <c r="DB124" s="135">
        <f ca="1">IF(OR($Z124=0,SSSModel!$C$4="CF"),BD124,
IF(LEFT($V124,3)="ON_",
     IF(SSSModel!$C$4="RR",SUMPRODUCT(OFFSET($AC124,0,0,1,$CB$2),OFFSET(Profiles!$K$28,($Z124-1)*(Profiles!$I$26+1)+DB$4-SSSModel!$C$3+1,0,1,$CB$2)),
     IF(SSSModel!$C$4="ECC",$EA124*$EB124*SUMPRODUCT(OFFSET($AC124,0,MAX(0,DB$4-$DZ124-$CA$4+1),1,MIN($DZ124,DB$4-$CA$4+1)),OFFSET(Escalation!$K$24,($Y124-1)*(Escalation!$I$22+1)+DB$4-SSSModel!$C$3+1,MAX(0,DB$4-$DZ124-$CA$4+1),1,MIN($DZ124,DB$4-$CA$4+1))),
     IF(SSSModel!$C$4="PV",BD124*$EA124*(1+SSSModel!$C$2),
     IF(SSSModel!$C$4="FCR",$EC124*SUM(OFFSET($AC124,0,MAX(DB$4-$AC$4-$DZ124+1,0),1,MIN($DZ124,DB$4-$AC$4+1))),0)))),
SUM($AC124:$BZ124)*
     IF(SSSModel!$C$4="RR",OFFSET(Profiles!$K$2,$Z124,MAX(Profiles!$C$2,BD$4-$W124)),
     IF(SSSModel!$C$4="ECC",$EA124*$EB124*IF(MAX(Escalation!$C$2,BD$4-$W124)&gt;$DZ124-1,0,OFFSET(Escalation!$K$2,$Y124,MAX(Escalation!$C$2,BD$4-$W124))),
     IF(SSSModel!$C$4="PV",IF(DB$4=$W124,$EA124*(1+SSSModel!$C$2),0),
     IF(SSSModel!$C$4="FCR",IF(AND(DB$4&gt;=$W124,OFFSET(Profiles!$K$2,$Z124,MAX(Profiles!$C$2,BD$4-$W124))&gt;0),$EC124,0),0))))))</f>
        <v>0</v>
      </c>
      <c r="DC124" s="135">
        <f ca="1">IF(OR($Z124=0,SSSModel!$C$4="CF"),BE124,
IF(LEFT($V124,3)="ON_",
     IF(SSSModel!$C$4="RR",SUMPRODUCT(OFFSET($AC124,0,0,1,$CB$2),OFFSET(Profiles!$K$28,($Z124-1)*(Profiles!$I$26+1)+DC$4-SSSModel!$C$3+1,0,1,$CB$2)),
     IF(SSSModel!$C$4="ECC",$EA124*$EB124*SUMPRODUCT(OFFSET($AC124,0,MAX(0,DC$4-$DZ124-$CA$4+1),1,MIN($DZ124,DC$4-$CA$4+1)),OFFSET(Escalation!$K$24,($Y124-1)*(Escalation!$I$22+1)+DC$4-SSSModel!$C$3+1,MAX(0,DC$4-$DZ124-$CA$4+1),1,MIN($DZ124,DC$4-$CA$4+1))),
     IF(SSSModel!$C$4="PV",BE124*$EA124*(1+SSSModel!$C$2),
     IF(SSSModel!$C$4="FCR",$EC124*SUM(OFFSET($AC124,0,MAX(DC$4-$AC$4-$DZ124+1,0),1,MIN($DZ124,DC$4-$AC$4+1))),0)))),
SUM($AC124:$BZ124)*
     IF(SSSModel!$C$4="RR",OFFSET(Profiles!$K$2,$Z124,MAX(Profiles!$C$2,BE$4-$W124)),
     IF(SSSModel!$C$4="ECC",$EA124*$EB124*IF(MAX(Escalation!$C$2,BE$4-$W124)&gt;$DZ124-1,0,OFFSET(Escalation!$K$2,$Y124,MAX(Escalation!$C$2,BE$4-$W124))),
     IF(SSSModel!$C$4="PV",IF(DC$4=$W124,$EA124*(1+SSSModel!$C$2),0),
     IF(SSSModel!$C$4="FCR",IF(AND(DC$4&gt;=$W124,OFFSET(Profiles!$K$2,$Z124,MAX(Profiles!$C$2,BE$4-$W124))&gt;0),$EC124,0),0))))))</f>
        <v>0</v>
      </c>
      <c r="DD124" s="135">
        <f ca="1">IF(OR($Z124=0,SSSModel!$C$4="CF"),BF124,
IF(LEFT($V124,3)="ON_",
     IF(SSSModel!$C$4="RR",SUMPRODUCT(OFFSET($AC124,0,0,1,$CB$2),OFFSET(Profiles!$K$28,($Z124-1)*(Profiles!$I$26+1)+DD$4-SSSModel!$C$3+1,0,1,$CB$2)),
     IF(SSSModel!$C$4="ECC",$EA124*$EB124*SUMPRODUCT(OFFSET($AC124,0,MAX(0,DD$4-$DZ124-$CA$4+1),1,MIN($DZ124,DD$4-$CA$4+1)),OFFSET(Escalation!$K$24,($Y124-1)*(Escalation!$I$22+1)+DD$4-SSSModel!$C$3+1,MAX(0,DD$4-$DZ124-$CA$4+1),1,MIN($DZ124,DD$4-$CA$4+1))),
     IF(SSSModel!$C$4="PV",BF124*$EA124*(1+SSSModel!$C$2),
     IF(SSSModel!$C$4="FCR",$EC124*SUM(OFFSET($AC124,0,MAX(DD$4-$AC$4-$DZ124+1,0),1,MIN($DZ124,DD$4-$AC$4+1))),0)))),
SUM($AC124:$BZ124)*
     IF(SSSModel!$C$4="RR",OFFSET(Profiles!$K$2,$Z124,MAX(Profiles!$C$2,BF$4-$W124)),
     IF(SSSModel!$C$4="ECC",$EA124*$EB124*IF(MAX(Escalation!$C$2,BF$4-$W124)&gt;$DZ124-1,0,OFFSET(Escalation!$K$2,$Y124,MAX(Escalation!$C$2,BF$4-$W124))),
     IF(SSSModel!$C$4="PV",IF(DD$4=$W124,$EA124*(1+SSSModel!$C$2),0),
     IF(SSSModel!$C$4="FCR",IF(AND(DD$4&gt;=$W124,OFFSET(Profiles!$K$2,$Z124,MAX(Profiles!$C$2,BF$4-$W124))&gt;0),$EC124,0),0))))))</f>
        <v>0</v>
      </c>
      <c r="DE124" s="135">
        <f ca="1">IF(OR($Z124=0,SSSModel!$C$4="CF"),BG124,
IF(LEFT($V124,3)="ON_",
     IF(SSSModel!$C$4="RR",SUMPRODUCT(OFFSET($AC124,0,0,1,$CB$2),OFFSET(Profiles!$K$28,($Z124-1)*(Profiles!$I$26+1)+DE$4-SSSModel!$C$3+1,0,1,$CB$2)),
     IF(SSSModel!$C$4="ECC",$EA124*$EB124*SUMPRODUCT(OFFSET($AC124,0,MAX(0,DE$4-$DZ124-$CA$4+1),1,MIN($DZ124,DE$4-$CA$4+1)),OFFSET(Escalation!$K$24,($Y124-1)*(Escalation!$I$22+1)+DE$4-SSSModel!$C$3+1,MAX(0,DE$4-$DZ124-$CA$4+1),1,MIN($DZ124,DE$4-$CA$4+1))),
     IF(SSSModel!$C$4="PV",BG124*$EA124*(1+SSSModel!$C$2),
     IF(SSSModel!$C$4="FCR",$EC124*SUM(OFFSET($AC124,0,MAX(DE$4-$AC$4-$DZ124+1,0),1,MIN($DZ124,DE$4-$AC$4+1))),0)))),
SUM($AC124:$BZ124)*
     IF(SSSModel!$C$4="RR",OFFSET(Profiles!$K$2,$Z124,MAX(Profiles!$C$2,BG$4-$W124)),
     IF(SSSModel!$C$4="ECC",$EA124*$EB124*IF(MAX(Escalation!$C$2,BG$4-$W124)&gt;$DZ124-1,0,OFFSET(Escalation!$K$2,$Y124,MAX(Escalation!$C$2,BG$4-$W124))),
     IF(SSSModel!$C$4="PV",IF(DE$4=$W124,$EA124*(1+SSSModel!$C$2),0),
     IF(SSSModel!$C$4="FCR",IF(AND(DE$4&gt;=$W124,OFFSET(Profiles!$K$2,$Z124,MAX(Profiles!$C$2,BG$4-$W124))&gt;0),$EC124,0),0))))))</f>
        <v>0</v>
      </c>
      <c r="DF124" s="135">
        <f ca="1">IF(OR($Z124=0,SSSModel!$C$4="CF"),BH124,
IF(LEFT($V124,3)="ON_",
     IF(SSSModel!$C$4="RR",SUMPRODUCT(OFFSET($AC124,0,0,1,$CB$2),OFFSET(Profiles!$K$28,($Z124-1)*(Profiles!$I$26+1)+DF$4-SSSModel!$C$3+1,0,1,$CB$2)),
     IF(SSSModel!$C$4="ECC",$EA124*$EB124*SUMPRODUCT(OFFSET($AC124,0,MAX(0,DF$4-$DZ124-$CA$4+1),1,MIN($DZ124,DF$4-$CA$4+1)),OFFSET(Escalation!$K$24,($Y124-1)*(Escalation!$I$22+1)+DF$4-SSSModel!$C$3+1,MAX(0,DF$4-$DZ124-$CA$4+1),1,MIN($DZ124,DF$4-$CA$4+1))),
     IF(SSSModel!$C$4="PV",BH124*$EA124*(1+SSSModel!$C$2),
     IF(SSSModel!$C$4="FCR",$EC124*SUM(OFFSET($AC124,0,MAX(DF$4-$AC$4-$DZ124+1,0),1,MIN($DZ124,DF$4-$AC$4+1))),0)))),
SUM($AC124:$BZ124)*
     IF(SSSModel!$C$4="RR",OFFSET(Profiles!$K$2,$Z124,MAX(Profiles!$C$2,BH$4-$W124)),
     IF(SSSModel!$C$4="ECC",$EA124*$EB124*IF(MAX(Escalation!$C$2,BH$4-$W124)&gt;$DZ124-1,0,OFFSET(Escalation!$K$2,$Y124,MAX(Escalation!$C$2,BH$4-$W124))),
     IF(SSSModel!$C$4="PV",IF(DF$4=$W124,$EA124*(1+SSSModel!$C$2),0),
     IF(SSSModel!$C$4="FCR",IF(AND(DF$4&gt;=$W124,OFFSET(Profiles!$K$2,$Z124,MAX(Profiles!$C$2,BH$4-$W124))&gt;0),$EC124,0),0))))))</f>
        <v>0</v>
      </c>
      <c r="DG124" s="135">
        <f ca="1">IF(OR($Z124=0,SSSModel!$C$4="CF"),BI124,
IF(LEFT($V124,3)="ON_",
     IF(SSSModel!$C$4="RR",SUMPRODUCT(OFFSET($AC124,0,0,1,$CB$2),OFFSET(Profiles!$K$28,($Z124-1)*(Profiles!$I$26+1)+DG$4-SSSModel!$C$3+1,0,1,$CB$2)),
     IF(SSSModel!$C$4="ECC",$EA124*$EB124*SUMPRODUCT(OFFSET($AC124,0,MAX(0,DG$4-$DZ124-$CA$4+1),1,MIN($DZ124,DG$4-$CA$4+1)),OFFSET(Escalation!$K$24,($Y124-1)*(Escalation!$I$22+1)+DG$4-SSSModel!$C$3+1,MAX(0,DG$4-$DZ124-$CA$4+1),1,MIN($DZ124,DG$4-$CA$4+1))),
     IF(SSSModel!$C$4="PV",BI124*$EA124*(1+SSSModel!$C$2),
     IF(SSSModel!$C$4="FCR",$EC124*SUM(OFFSET($AC124,0,MAX(DG$4-$AC$4-$DZ124+1,0),1,MIN($DZ124,DG$4-$AC$4+1))),0)))),
SUM($AC124:$BZ124)*
     IF(SSSModel!$C$4="RR",OFFSET(Profiles!$K$2,$Z124,MAX(Profiles!$C$2,BI$4-$W124)),
     IF(SSSModel!$C$4="ECC",$EA124*$EB124*IF(MAX(Escalation!$C$2,BI$4-$W124)&gt;$DZ124-1,0,OFFSET(Escalation!$K$2,$Y124,MAX(Escalation!$C$2,BI$4-$W124))),
     IF(SSSModel!$C$4="PV",IF(DG$4=$W124,$EA124*(1+SSSModel!$C$2),0),
     IF(SSSModel!$C$4="FCR",IF(AND(DG$4&gt;=$W124,OFFSET(Profiles!$K$2,$Z124,MAX(Profiles!$C$2,BI$4-$W124))&gt;0),$EC124,0),0))))))</f>
        <v>0</v>
      </c>
      <c r="DH124" s="135">
        <f ca="1">IF(OR($Z124=0,SSSModel!$C$4="CF"),BJ124,
IF(LEFT($V124,3)="ON_",
     IF(SSSModel!$C$4="RR",SUMPRODUCT(OFFSET($AC124,0,0,1,$CB$2),OFFSET(Profiles!$K$28,($Z124-1)*(Profiles!$I$26+1)+DH$4-SSSModel!$C$3+1,0,1,$CB$2)),
     IF(SSSModel!$C$4="ECC",$EA124*$EB124*SUMPRODUCT(OFFSET($AC124,0,MAX(0,DH$4-$DZ124-$CA$4+1),1,MIN($DZ124,DH$4-$CA$4+1)),OFFSET(Escalation!$K$24,($Y124-1)*(Escalation!$I$22+1)+DH$4-SSSModel!$C$3+1,MAX(0,DH$4-$DZ124-$CA$4+1),1,MIN($DZ124,DH$4-$CA$4+1))),
     IF(SSSModel!$C$4="PV",BJ124*$EA124*(1+SSSModel!$C$2),
     IF(SSSModel!$C$4="FCR",$EC124*SUM(OFFSET($AC124,0,MAX(DH$4-$AC$4-$DZ124+1,0),1,MIN($DZ124,DH$4-$AC$4+1))),0)))),
SUM($AC124:$BZ124)*
     IF(SSSModel!$C$4="RR",OFFSET(Profiles!$K$2,$Z124,MAX(Profiles!$C$2,BJ$4-$W124)),
     IF(SSSModel!$C$4="ECC",$EA124*$EB124*IF(MAX(Escalation!$C$2,BJ$4-$W124)&gt;$DZ124-1,0,OFFSET(Escalation!$K$2,$Y124,MAX(Escalation!$C$2,BJ$4-$W124))),
     IF(SSSModel!$C$4="PV",IF(DH$4=$W124,$EA124*(1+SSSModel!$C$2),0),
     IF(SSSModel!$C$4="FCR",IF(AND(DH$4&gt;=$W124,OFFSET(Profiles!$K$2,$Z124,MAX(Profiles!$C$2,BJ$4-$W124))&gt;0),$EC124,0),0))))))</f>
        <v>0</v>
      </c>
      <c r="DI124" s="135">
        <f ca="1">IF(OR($Z124=0,SSSModel!$C$4="CF"),BK124,
IF(LEFT($V124,3)="ON_",
     IF(SSSModel!$C$4="RR",SUMPRODUCT(OFFSET($AC124,0,0,1,$CB$2),OFFSET(Profiles!$K$28,($Z124-1)*(Profiles!$I$26+1)+DI$4-SSSModel!$C$3+1,0,1,$CB$2)),
     IF(SSSModel!$C$4="ECC",$EA124*$EB124*SUMPRODUCT(OFFSET($AC124,0,MAX(0,DI$4-$DZ124-$CA$4+1),1,MIN($DZ124,DI$4-$CA$4+1)),OFFSET(Escalation!$K$24,($Y124-1)*(Escalation!$I$22+1)+DI$4-SSSModel!$C$3+1,MAX(0,DI$4-$DZ124-$CA$4+1),1,MIN($DZ124,DI$4-$CA$4+1))),
     IF(SSSModel!$C$4="PV",BK124*$EA124*(1+SSSModel!$C$2),
     IF(SSSModel!$C$4="FCR",$EC124*SUM(OFFSET($AC124,0,MAX(DI$4-$AC$4-$DZ124+1,0),1,MIN($DZ124,DI$4-$AC$4+1))),0)))),
SUM($AC124:$BZ124)*
     IF(SSSModel!$C$4="RR",OFFSET(Profiles!$K$2,$Z124,MAX(Profiles!$C$2,BK$4-$W124)),
     IF(SSSModel!$C$4="ECC",$EA124*$EB124*IF(MAX(Escalation!$C$2,BK$4-$W124)&gt;$DZ124-1,0,OFFSET(Escalation!$K$2,$Y124,MAX(Escalation!$C$2,BK$4-$W124))),
     IF(SSSModel!$C$4="PV",IF(DI$4=$W124,$EA124*(1+SSSModel!$C$2),0),
     IF(SSSModel!$C$4="FCR",IF(AND(DI$4&gt;=$W124,OFFSET(Profiles!$K$2,$Z124,MAX(Profiles!$C$2,BK$4-$W124))&gt;0),$EC124,0),0))))))</f>
        <v>0</v>
      </c>
      <c r="DJ124" s="135">
        <f ca="1">IF(OR($Z124=0,SSSModel!$C$4="CF"),BL124,
IF(LEFT($V124,3)="ON_",
     IF(SSSModel!$C$4="RR",SUMPRODUCT(OFFSET($AC124,0,0,1,$CB$2),OFFSET(Profiles!$K$28,($Z124-1)*(Profiles!$I$26+1)+DJ$4-SSSModel!$C$3+1,0,1,$CB$2)),
     IF(SSSModel!$C$4="ECC",$EA124*$EB124*SUMPRODUCT(OFFSET($AC124,0,MAX(0,DJ$4-$DZ124-$CA$4+1),1,MIN($DZ124,DJ$4-$CA$4+1)),OFFSET(Escalation!$K$24,($Y124-1)*(Escalation!$I$22+1)+DJ$4-SSSModel!$C$3+1,MAX(0,DJ$4-$DZ124-$CA$4+1),1,MIN($DZ124,DJ$4-$CA$4+1))),
     IF(SSSModel!$C$4="PV",BL124*$EA124*(1+SSSModel!$C$2),
     IF(SSSModel!$C$4="FCR",$EC124*SUM(OFFSET($AC124,0,MAX(DJ$4-$AC$4-$DZ124+1,0),1,MIN($DZ124,DJ$4-$AC$4+1))),0)))),
SUM($AC124:$BZ124)*
     IF(SSSModel!$C$4="RR",OFFSET(Profiles!$K$2,$Z124,MAX(Profiles!$C$2,BL$4-$W124)),
     IF(SSSModel!$C$4="ECC",$EA124*$EB124*IF(MAX(Escalation!$C$2,BL$4-$W124)&gt;$DZ124-1,0,OFFSET(Escalation!$K$2,$Y124,MAX(Escalation!$C$2,BL$4-$W124))),
     IF(SSSModel!$C$4="PV",IF(DJ$4=$W124,$EA124*(1+SSSModel!$C$2),0),
     IF(SSSModel!$C$4="FCR",IF(AND(DJ$4&gt;=$W124,OFFSET(Profiles!$K$2,$Z124,MAX(Profiles!$C$2,BL$4-$W124))&gt;0),$EC124,0),0))))))</f>
        <v>0</v>
      </c>
      <c r="DK124" s="135">
        <f ca="1">IF(OR($Z124=0,SSSModel!$C$4="CF"),BM124,
IF(LEFT($V124,3)="ON_",
     IF(SSSModel!$C$4="RR",SUMPRODUCT(OFFSET($AC124,0,0,1,$CB$2),OFFSET(Profiles!$K$28,($Z124-1)*(Profiles!$I$26+1)+DK$4-SSSModel!$C$3+1,0,1,$CB$2)),
     IF(SSSModel!$C$4="ECC",$EA124*$EB124*SUMPRODUCT(OFFSET($AC124,0,MAX(0,DK$4-$DZ124-$CA$4+1),1,MIN($DZ124,DK$4-$CA$4+1)),OFFSET(Escalation!$K$24,($Y124-1)*(Escalation!$I$22+1)+DK$4-SSSModel!$C$3+1,MAX(0,DK$4-$DZ124-$CA$4+1),1,MIN($DZ124,DK$4-$CA$4+1))),
     IF(SSSModel!$C$4="PV",BM124*$EA124*(1+SSSModel!$C$2),
     IF(SSSModel!$C$4="FCR",$EC124*SUM(OFFSET($AC124,0,MAX(DK$4-$AC$4-$DZ124+1,0),1,MIN($DZ124,DK$4-$AC$4+1))),0)))),
SUM($AC124:$BZ124)*
     IF(SSSModel!$C$4="RR",OFFSET(Profiles!$K$2,$Z124,MAX(Profiles!$C$2,BM$4-$W124)),
     IF(SSSModel!$C$4="ECC",$EA124*$EB124*IF(MAX(Escalation!$C$2,BM$4-$W124)&gt;$DZ124-1,0,OFFSET(Escalation!$K$2,$Y124,MAX(Escalation!$C$2,BM$4-$W124))),
     IF(SSSModel!$C$4="PV",IF(DK$4=$W124,$EA124*(1+SSSModel!$C$2),0),
     IF(SSSModel!$C$4="FCR",IF(AND(DK$4&gt;=$W124,OFFSET(Profiles!$K$2,$Z124,MAX(Profiles!$C$2,BM$4-$W124))&gt;0),$EC124,0),0))))))</f>
        <v>0</v>
      </c>
      <c r="DL124" s="135">
        <f ca="1">IF(OR($Z124=0,SSSModel!$C$4="CF"),BN124,
IF(LEFT($V124,3)="ON_",
     IF(SSSModel!$C$4="RR",SUMPRODUCT(OFFSET($AC124,0,0,1,$CB$2),OFFSET(Profiles!$K$28,($Z124-1)*(Profiles!$I$26+1)+DL$4-SSSModel!$C$3+1,0,1,$CB$2)),
     IF(SSSModel!$C$4="ECC",$EA124*$EB124*SUMPRODUCT(OFFSET($AC124,0,MAX(0,DL$4-$DZ124-$CA$4+1),1,MIN($DZ124,DL$4-$CA$4+1)),OFFSET(Escalation!$K$24,($Y124-1)*(Escalation!$I$22+1)+DL$4-SSSModel!$C$3+1,MAX(0,DL$4-$DZ124-$CA$4+1),1,MIN($DZ124,DL$4-$CA$4+1))),
     IF(SSSModel!$C$4="PV",BN124*$EA124*(1+SSSModel!$C$2),
     IF(SSSModel!$C$4="FCR",$EC124*SUM(OFFSET($AC124,0,MAX(DL$4-$AC$4-$DZ124+1,0),1,MIN($DZ124,DL$4-$AC$4+1))),0)))),
SUM($AC124:$BZ124)*
     IF(SSSModel!$C$4="RR",OFFSET(Profiles!$K$2,$Z124,MAX(Profiles!$C$2,BN$4-$W124)),
     IF(SSSModel!$C$4="ECC",$EA124*$EB124*IF(MAX(Escalation!$C$2,BN$4-$W124)&gt;$DZ124-1,0,OFFSET(Escalation!$K$2,$Y124,MAX(Escalation!$C$2,BN$4-$W124))),
     IF(SSSModel!$C$4="PV",IF(DL$4=$W124,$EA124*(1+SSSModel!$C$2),0),
     IF(SSSModel!$C$4="FCR",IF(AND(DL$4&gt;=$W124,OFFSET(Profiles!$K$2,$Z124,MAX(Profiles!$C$2,BN$4-$W124))&gt;0),$EC124,0),0))))))</f>
        <v>0</v>
      </c>
      <c r="DM124" s="135">
        <f ca="1">IF(OR($Z124=0,SSSModel!$C$4="CF"),BO124,
IF(LEFT($V124,3)="ON_",
     IF(SSSModel!$C$4="RR",SUMPRODUCT(OFFSET($AC124,0,0,1,$CB$2),OFFSET(Profiles!$K$28,($Z124-1)*(Profiles!$I$26+1)+DM$4-SSSModel!$C$3+1,0,1,$CB$2)),
     IF(SSSModel!$C$4="ECC",$EA124*$EB124*SUMPRODUCT(OFFSET($AC124,0,MAX(0,DM$4-$DZ124-$CA$4+1),1,MIN($DZ124,DM$4-$CA$4+1)),OFFSET(Escalation!$K$24,($Y124-1)*(Escalation!$I$22+1)+DM$4-SSSModel!$C$3+1,MAX(0,DM$4-$DZ124-$CA$4+1),1,MIN($DZ124,DM$4-$CA$4+1))),
     IF(SSSModel!$C$4="PV",BO124*$EA124*(1+SSSModel!$C$2),
     IF(SSSModel!$C$4="FCR",$EC124*SUM(OFFSET($AC124,0,MAX(DM$4-$AC$4-$DZ124+1,0),1,MIN($DZ124,DM$4-$AC$4+1))),0)))),
SUM($AC124:$BZ124)*
     IF(SSSModel!$C$4="RR",OFFSET(Profiles!$K$2,$Z124,MAX(Profiles!$C$2,BO$4-$W124)),
     IF(SSSModel!$C$4="ECC",$EA124*$EB124*IF(MAX(Escalation!$C$2,BO$4-$W124)&gt;$DZ124-1,0,OFFSET(Escalation!$K$2,$Y124,MAX(Escalation!$C$2,BO$4-$W124))),
     IF(SSSModel!$C$4="PV",IF(DM$4=$W124,$EA124*(1+SSSModel!$C$2),0),
     IF(SSSModel!$C$4="FCR",IF(AND(DM$4&gt;=$W124,OFFSET(Profiles!$K$2,$Z124,MAX(Profiles!$C$2,BO$4-$W124))&gt;0),$EC124,0),0))))))</f>
        <v>0</v>
      </c>
      <c r="DN124" s="135">
        <f ca="1">IF(OR($Z124=0,SSSModel!$C$4="CF"),BP124,
IF(LEFT($V124,3)="ON_",
     IF(SSSModel!$C$4="RR",SUMPRODUCT(OFFSET($AC124,0,0,1,$CB$2),OFFSET(Profiles!$K$28,($Z124-1)*(Profiles!$I$26+1)+DN$4-SSSModel!$C$3+1,0,1,$CB$2)),
     IF(SSSModel!$C$4="ECC",$EA124*$EB124*SUMPRODUCT(OFFSET($AC124,0,MAX(0,DN$4-$DZ124-$CA$4+1),1,MIN($DZ124,DN$4-$CA$4+1)),OFFSET(Escalation!$K$24,($Y124-1)*(Escalation!$I$22+1)+DN$4-SSSModel!$C$3+1,MAX(0,DN$4-$DZ124-$CA$4+1),1,MIN($DZ124,DN$4-$CA$4+1))),
     IF(SSSModel!$C$4="PV",BP124*$EA124*(1+SSSModel!$C$2),
     IF(SSSModel!$C$4="FCR",$EC124*SUM(OFFSET($AC124,0,MAX(DN$4-$AC$4-$DZ124+1,0),1,MIN($DZ124,DN$4-$AC$4+1))),0)))),
SUM($AC124:$BZ124)*
     IF(SSSModel!$C$4="RR",OFFSET(Profiles!$K$2,$Z124,MAX(Profiles!$C$2,BP$4-$W124)),
     IF(SSSModel!$C$4="ECC",$EA124*$EB124*IF(MAX(Escalation!$C$2,BP$4-$W124)&gt;$DZ124-1,0,OFFSET(Escalation!$K$2,$Y124,MAX(Escalation!$C$2,BP$4-$W124))),
     IF(SSSModel!$C$4="PV",IF(DN$4=$W124,$EA124*(1+SSSModel!$C$2),0),
     IF(SSSModel!$C$4="FCR",IF(AND(DN$4&gt;=$W124,OFFSET(Profiles!$K$2,$Z124,MAX(Profiles!$C$2,BP$4-$W124))&gt;0),$EC124,0),0))))))</f>
        <v>0</v>
      </c>
      <c r="DO124" s="135">
        <f ca="1">IF(OR($Z124=0,SSSModel!$C$4="CF"),BQ124,
IF(LEFT($V124,3)="ON_",
     IF(SSSModel!$C$4="RR",SUMPRODUCT(OFFSET($AC124,0,0,1,$CB$2),OFFSET(Profiles!$K$28,($Z124-1)*(Profiles!$I$26+1)+DO$4-SSSModel!$C$3+1,0,1,$CB$2)),
     IF(SSSModel!$C$4="ECC",$EA124*$EB124*SUMPRODUCT(OFFSET($AC124,0,MAX(0,DO$4-$DZ124-$CA$4+1),1,MIN($DZ124,DO$4-$CA$4+1)),OFFSET(Escalation!$K$24,($Y124-1)*(Escalation!$I$22+1)+DO$4-SSSModel!$C$3+1,MAX(0,DO$4-$DZ124-$CA$4+1),1,MIN($DZ124,DO$4-$CA$4+1))),
     IF(SSSModel!$C$4="PV",BQ124*$EA124*(1+SSSModel!$C$2),
     IF(SSSModel!$C$4="FCR",$EC124*SUM(OFFSET($AC124,0,MAX(DO$4-$AC$4-$DZ124+1,0),1,MIN($DZ124,DO$4-$AC$4+1))),0)))),
SUM($AC124:$BZ124)*
     IF(SSSModel!$C$4="RR",OFFSET(Profiles!$K$2,$Z124,MAX(Profiles!$C$2,BQ$4-$W124)),
     IF(SSSModel!$C$4="ECC",$EA124*$EB124*IF(MAX(Escalation!$C$2,BQ$4-$W124)&gt;$DZ124-1,0,OFFSET(Escalation!$K$2,$Y124,MAX(Escalation!$C$2,BQ$4-$W124))),
     IF(SSSModel!$C$4="PV",IF(DO$4=$W124,$EA124*(1+SSSModel!$C$2),0),
     IF(SSSModel!$C$4="FCR",IF(AND(DO$4&gt;=$W124,OFFSET(Profiles!$K$2,$Z124,MAX(Profiles!$C$2,BQ$4-$W124))&gt;0),$EC124,0),0))))))</f>
        <v>0</v>
      </c>
      <c r="DP124" s="135">
        <f ca="1">IF(OR($Z124=0,SSSModel!$C$4="CF"),BR124,
IF(LEFT($V124,3)="ON_",
     IF(SSSModel!$C$4="RR",SUMPRODUCT(OFFSET($AC124,0,0,1,$CB$2),OFFSET(Profiles!$K$28,($Z124-1)*(Profiles!$I$26+1)+DP$4-SSSModel!$C$3+1,0,1,$CB$2)),
     IF(SSSModel!$C$4="ECC",$EA124*$EB124*SUMPRODUCT(OFFSET($AC124,0,MAX(0,DP$4-$DZ124-$CA$4+1),1,MIN($DZ124,DP$4-$CA$4+1)),OFFSET(Escalation!$K$24,($Y124-1)*(Escalation!$I$22+1)+DP$4-SSSModel!$C$3+1,MAX(0,DP$4-$DZ124-$CA$4+1),1,MIN($DZ124,DP$4-$CA$4+1))),
     IF(SSSModel!$C$4="PV",BR124*$EA124*(1+SSSModel!$C$2),
     IF(SSSModel!$C$4="FCR",$EC124*SUM(OFFSET($AC124,0,MAX(DP$4-$AC$4-$DZ124+1,0),1,MIN($DZ124,DP$4-$AC$4+1))),0)))),
SUM($AC124:$BZ124)*
     IF(SSSModel!$C$4="RR",OFFSET(Profiles!$K$2,$Z124,MAX(Profiles!$C$2,BR$4-$W124)),
     IF(SSSModel!$C$4="ECC",$EA124*$EB124*IF(MAX(Escalation!$C$2,BR$4-$W124)&gt;$DZ124-1,0,OFFSET(Escalation!$K$2,$Y124,MAX(Escalation!$C$2,BR$4-$W124))),
     IF(SSSModel!$C$4="PV",IF(DP$4=$W124,$EA124*(1+SSSModel!$C$2),0),
     IF(SSSModel!$C$4="FCR",IF(AND(DP$4&gt;=$W124,OFFSET(Profiles!$K$2,$Z124,MAX(Profiles!$C$2,BR$4-$W124))&gt;0),$EC124,0),0))))))</f>
        <v>0</v>
      </c>
      <c r="DQ124" s="135">
        <f ca="1">IF(OR($Z124=0,SSSModel!$C$4="CF"),BS124,
IF(LEFT($V124,3)="ON_",
     IF(SSSModel!$C$4="RR",SUMPRODUCT(OFFSET($AC124,0,0,1,$CB$2),OFFSET(Profiles!$K$28,($Z124-1)*(Profiles!$I$26+1)+DQ$4-SSSModel!$C$3+1,0,1,$CB$2)),
     IF(SSSModel!$C$4="ECC",$EA124*$EB124*SUMPRODUCT(OFFSET($AC124,0,MAX(0,DQ$4-$DZ124-$CA$4+1),1,MIN($DZ124,DQ$4-$CA$4+1)),OFFSET(Escalation!$K$24,($Y124-1)*(Escalation!$I$22+1)+DQ$4-SSSModel!$C$3+1,MAX(0,DQ$4-$DZ124-$CA$4+1),1,MIN($DZ124,DQ$4-$CA$4+1))),
     IF(SSSModel!$C$4="PV",BS124*$EA124*(1+SSSModel!$C$2),
     IF(SSSModel!$C$4="FCR",$EC124*SUM(OFFSET($AC124,0,MAX(DQ$4-$AC$4-$DZ124+1,0),1,MIN($DZ124,DQ$4-$AC$4+1))),0)))),
SUM($AC124:$BZ124)*
     IF(SSSModel!$C$4="RR",OFFSET(Profiles!$K$2,$Z124,MAX(Profiles!$C$2,BS$4-$W124)),
     IF(SSSModel!$C$4="ECC",$EA124*$EB124*IF(MAX(Escalation!$C$2,BS$4-$W124)&gt;$DZ124-1,0,OFFSET(Escalation!$K$2,$Y124,MAX(Escalation!$C$2,BS$4-$W124))),
     IF(SSSModel!$C$4="PV",IF(DQ$4=$W124,$EA124*(1+SSSModel!$C$2),0),
     IF(SSSModel!$C$4="FCR",IF(AND(DQ$4&gt;=$W124,OFFSET(Profiles!$K$2,$Z124,MAX(Profiles!$C$2,BS$4-$W124))&gt;0),$EC124,0),0))))))</f>
        <v>0</v>
      </c>
      <c r="DR124" s="135">
        <f ca="1">IF(OR($Z124=0,SSSModel!$C$4="CF"),BT124,
IF(LEFT($V124,3)="ON_",
     IF(SSSModel!$C$4="RR",SUMPRODUCT(OFFSET($AC124,0,0,1,$CB$2),OFFSET(Profiles!$K$28,($Z124-1)*(Profiles!$I$26+1)+DR$4-SSSModel!$C$3+1,0,1,$CB$2)),
     IF(SSSModel!$C$4="ECC",$EA124*$EB124*SUMPRODUCT(OFFSET($AC124,0,MAX(0,DR$4-$DZ124-$CA$4+1),1,MIN($DZ124,DR$4-$CA$4+1)),OFFSET(Escalation!$K$24,($Y124-1)*(Escalation!$I$22+1)+DR$4-SSSModel!$C$3+1,MAX(0,DR$4-$DZ124-$CA$4+1),1,MIN($DZ124,DR$4-$CA$4+1))),
     IF(SSSModel!$C$4="PV",BT124*$EA124*(1+SSSModel!$C$2),
     IF(SSSModel!$C$4="FCR",$EC124*SUM(OFFSET($AC124,0,MAX(DR$4-$AC$4-$DZ124+1,0),1,MIN($DZ124,DR$4-$AC$4+1))),0)))),
SUM($AC124:$BZ124)*
     IF(SSSModel!$C$4="RR",OFFSET(Profiles!$K$2,$Z124,MAX(Profiles!$C$2,BT$4-$W124)),
     IF(SSSModel!$C$4="ECC",$EA124*$EB124*IF(MAX(Escalation!$C$2,BT$4-$W124)&gt;$DZ124-1,0,OFFSET(Escalation!$K$2,$Y124,MAX(Escalation!$C$2,BT$4-$W124))),
     IF(SSSModel!$C$4="PV",IF(DR$4=$W124,$EA124*(1+SSSModel!$C$2),0),
     IF(SSSModel!$C$4="FCR",IF(AND(DR$4&gt;=$W124,OFFSET(Profiles!$K$2,$Z124,MAX(Profiles!$C$2,BT$4-$W124))&gt;0),$EC124,0),0))))))</f>
        <v>0</v>
      </c>
      <c r="DS124" s="135">
        <f ca="1">IF(OR($Z124=0,SSSModel!$C$4="CF"),BU124,
IF(LEFT($V124,3)="ON_",
     IF(SSSModel!$C$4="RR",SUMPRODUCT(OFFSET($AC124,0,0,1,$CB$2),OFFSET(Profiles!$K$28,($Z124-1)*(Profiles!$I$26+1)+DS$4-SSSModel!$C$3+1,0,1,$CB$2)),
     IF(SSSModel!$C$4="ECC",$EA124*$EB124*SUMPRODUCT(OFFSET($AC124,0,MAX(0,DS$4-$DZ124-$CA$4+1),1,MIN($DZ124,DS$4-$CA$4+1)),OFFSET(Escalation!$K$24,($Y124-1)*(Escalation!$I$22+1)+DS$4-SSSModel!$C$3+1,MAX(0,DS$4-$DZ124-$CA$4+1),1,MIN($DZ124,DS$4-$CA$4+1))),
     IF(SSSModel!$C$4="PV",BU124*$EA124*(1+SSSModel!$C$2),
     IF(SSSModel!$C$4="FCR",$EC124*SUM(OFFSET($AC124,0,MAX(DS$4-$AC$4-$DZ124+1,0),1,MIN($DZ124,DS$4-$AC$4+1))),0)))),
SUM($AC124:$BZ124)*
     IF(SSSModel!$C$4="RR",OFFSET(Profiles!$K$2,$Z124,MAX(Profiles!$C$2,BU$4-$W124)),
     IF(SSSModel!$C$4="ECC",$EA124*$EB124*IF(MAX(Escalation!$C$2,BU$4-$W124)&gt;$DZ124-1,0,OFFSET(Escalation!$K$2,$Y124,MAX(Escalation!$C$2,BU$4-$W124))),
     IF(SSSModel!$C$4="PV",IF(DS$4=$W124,$EA124*(1+SSSModel!$C$2),0),
     IF(SSSModel!$C$4="FCR",IF(AND(DS$4&gt;=$W124,OFFSET(Profiles!$K$2,$Z124,MAX(Profiles!$C$2,BU$4-$W124))&gt;0),$EC124,0),0))))))</f>
        <v>0</v>
      </c>
      <c r="DT124" s="135">
        <f ca="1">IF(OR($Z124=0,SSSModel!$C$4="CF"),BV124,
IF(LEFT($V124,3)="ON_",
     IF(SSSModel!$C$4="RR",SUMPRODUCT(OFFSET($AC124,0,0,1,$CB$2),OFFSET(Profiles!$K$28,($Z124-1)*(Profiles!$I$26+1)+DT$4-SSSModel!$C$3+1,0,1,$CB$2)),
     IF(SSSModel!$C$4="ECC",$EA124*$EB124*SUMPRODUCT(OFFSET($AC124,0,MAX(0,DT$4-$DZ124-$CA$4+1),1,MIN($DZ124,DT$4-$CA$4+1)),OFFSET(Escalation!$K$24,($Y124-1)*(Escalation!$I$22+1)+DT$4-SSSModel!$C$3+1,MAX(0,DT$4-$DZ124-$CA$4+1),1,MIN($DZ124,DT$4-$CA$4+1))),
     IF(SSSModel!$C$4="PV",BV124*$EA124*(1+SSSModel!$C$2),
     IF(SSSModel!$C$4="FCR",$EC124*SUM(OFFSET($AC124,0,MAX(DT$4-$AC$4-$DZ124+1,0),1,MIN($DZ124,DT$4-$AC$4+1))),0)))),
SUM($AC124:$BZ124)*
     IF(SSSModel!$C$4="RR",OFFSET(Profiles!$K$2,$Z124,MAX(Profiles!$C$2,BV$4-$W124)),
     IF(SSSModel!$C$4="ECC",$EA124*$EB124*IF(MAX(Escalation!$C$2,BV$4-$W124)&gt;$DZ124-1,0,OFFSET(Escalation!$K$2,$Y124,MAX(Escalation!$C$2,BV$4-$W124))),
     IF(SSSModel!$C$4="PV",IF(DT$4=$W124,$EA124*(1+SSSModel!$C$2),0),
     IF(SSSModel!$C$4="FCR",IF(AND(DT$4&gt;=$W124,OFFSET(Profiles!$K$2,$Z124,MAX(Profiles!$C$2,BV$4-$W124))&gt;0),$EC124,0),0))))))</f>
        <v>0</v>
      </c>
      <c r="DU124" s="135">
        <f ca="1">IF(OR($Z124=0,SSSModel!$C$4="CF"),BW124,
IF(LEFT($V124,3)="ON_",
     IF(SSSModel!$C$4="RR",SUMPRODUCT(OFFSET($AC124,0,0,1,$CB$2),OFFSET(Profiles!$K$28,($Z124-1)*(Profiles!$I$26+1)+DU$4-SSSModel!$C$3+1,0,1,$CB$2)),
     IF(SSSModel!$C$4="ECC",$EA124*$EB124*SUMPRODUCT(OFFSET($AC124,0,MAX(0,DU$4-$DZ124-$CA$4+1),1,MIN($DZ124,DU$4-$CA$4+1)),OFFSET(Escalation!$K$24,($Y124-1)*(Escalation!$I$22+1)+DU$4-SSSModel!$C$3+1,MAX(0,DU$4-$DZ124-$CA$4+1),1,MIN($DZ124,DU$4-$CA$4+1))),
     IF(SSSModel!$C$4="PV",BW124*$EA124*(1+SSSModel!$C$2),
     IF(SSSModel!$C$4="FCR",$EC124*SUM(OFFSET($AC124,0,MAX(DU$4-$AC$4-$DZ124+1,0),1,MIN($DZ124,DU$4-$AC$4+1))),0)))),
SUM($AC124:$BZ124)*
     IF(SSSModel!$C$4="RR",OFFSET(Profiles!$K$2,$Z124,MAX(Profiles!$C$2,BW$4-$W124)),
     IF(SSSModel!$C$4="ECC",$EA124*$EB124*IF(MAX(Escalation!$C$2,BW$4-$W124)&gt;$DZ124-1,0,OFFSET(Escalation!$K$2,$Y124,MAX(Escalation!$C$2,BW$4-$W124))),
     IF(SSSModel!$C$4="PV",IF(DU$4=$W124,$EA124*(1+SSSModel!$C$2),0),
     IF(SSSModel!$C$4="FCR",IF(AND(DU$4&gt;=$W124,OFFSET(Profiles!$K$2,$Z124,MAX(Profiles!$C$2,BW$4-$W124))&gt;0),$EC124,0),0))))))</f>
        <v>0</v>
      </c>
      <c r="DV124" s="136">
        <f ca="1">IF(OR($Z124=0,SSSModel!$C$4="CF"),BX124,
IF(LEFT($V124,3)="ON_",
     IF(SSSModel!$C$4="RR",SUMPRODUCT(OFFSET($AC124,0,0,1,$CB$2),OFFSET(Profiles!$K$28,($Z124-1)*(Profiles!$I$26+1)+DV$4-SSSModel!$C$3+1,0,1,$CB$2)),
     IF(SSSModel!$C$4="ECC",$EA124*$EB124*SUMPRODUCT(OFFSET($AC124,0,MAX(0,DV$4-$DZ124-$CA$4+1),1,MIN($DZ124,DV$4-$CA$4+1)),OFFSET(Escalation!$K$24,($Y124-1)*(Escalation!$I$22+1)+DV$4-SSSModel!$C$3+1,MAX(0,DV$4-$DZ124-$CA$4+1),1,MIN($DZ124,DV$4-$CA$4+1))),
     IF(SSSModel!$C$4="PV",BX124*$EA124*(1+SSSModel!$C$2),
     IF(SSSModel!$C$4="FCR",$EC124*SUM(OFFSET($AC124,0,MAX(DV$4-$AC$4-$DZ124+1,0),1,MIN($DZ124,DV$4-$AC$4+1))),0)))),
SUM($AC124:$BZ124)*
     IF(SSSModel!$C$4="RR",OFFSET(Profiles!$K$2,$Z124,MAX(Profiles!$C$2,BX$4-$W124)),
     IF(SSSModel!$C$4="ECC",$EA124*$EB124*IF(MAX(Escalation!$C$2,BX$4-$W124)&gt;$DZ124-1,0,OFFSET(Escalation!$K$2,$Y124,MAX(Escalation!$C$2,BX$4-$W124))),
     IF(SSSModel!$C$4="PV",IF(DV$4=$W124,$EA124*(1+SSSModel!$C$2),0),
     IF(SSSModel!$C$4="FCR",IF(AND(DV$4&gt;=$W124,OFFSET(Profiles!$K$2,$Z124,MAX(Profiles!$C$2,BX$4-$W124))&gt;0),$EC124,0),0))))))</f>
        <v>0</v>
      </c>
      <c r="DW124" s="136">
        <f ca="1">IF(OR($Z124=0,SSSModel!$C$4="CF"),BY124,
IF(LEFT($V124,3)="ON_",
     IF(SSSModel!$C$4="RR",SUMPRODUCT(OFFSET($AC124,0,0,1,$CB$2),OFFSET(Profiles!$K$28,($Z124-1)*(Profiles!$I$26+1)+DW$4-SSSModel!$C$3+1,0,1,$CB$2)),
     IF(SSSModel!$C$4="ECC",$EA124*$EB124*SUMPRODUCT(OFFSET($AC124,0,MAX(0,DW$4-$DZ124-$CA$4+1),1,MIN($DZ124,DW$4-$CA$4+1)),OFFSET(Escalation!$K$24,($Y124-1)*(Escalation!$I$22+1)+DW$4-SSSModel!$C$3+1,MAX(0,DW$4-$DZ124-$CA$4+1),1,MIN($DZ124,DW$4-$CA$4+1))),
     IF(SSSModel!$C$4="PV",BY124*$EA124*(1+SSSModel!$C$2),
     IF(SSSModel!$C$4="FCR",$EC124*SUM(OFFSET($AC124,0,MAX(DW$4-$AC$4-$DZ124+1,0),1,MIN($DZ124,DW$4-$AC$4+1))),0)))),
SUM($AC124:$BZ124)*
     IF(SSSModel!$C$4="RR",OFFSET(Profiles!$K$2,$Z124,MAX(Profiles!$C$2,BY$4-$W124)),
     IF(SSSModel!$C$4="ECC",$EA124*$EB124*IF(MAX(Escalation!$C$2,BY$4-$W124)&gt;$DZ124-1,0,OFFSET(Escalation!$K$2,$Y124,MAX(Escalation!$C$2,BY$4-$W124))),
     IF(SSSModel!$C$4="PV",IF(DW$4=$W124,$EA124*(1+SSSModel!$C$2),0),
     IF(SSSModel!$C$4="FCR",IF(AND(DW$4&gt;=$W124,OFFSET(Profiles!$K$2,$Z124,MAX(Profiles!$C$2,BY$4-$W124))&gt;0),$EC124,0),0))))))</f>
        <v>0</v>
      </c>
      <c r="DX124" s="136">
        <f ca="1">IF(OR($Z124=0,SSSModel!$C$4="CF"),BZ124,
IF(LEFT($V124,3)="ON_",
     IF(SSSModel!$C$4="RR",SUMPRODUCT(OFFSET($AC124,0,0,1,$CB$2),OFFSET(Profiles!$K$28,($Z124-1)*(Profiles!$I$26+1)+DX$4-SSSModel!$C$3+1,0,1,$CB$2)),
     IF(SSSModel!$C$4="ECC",$EA124*$EB124*SUMPRODUCT(OFFSET($AC124,0,MAX(0,DX$4-$DZ124-$CA$4+1),1,MIN($DZ124,DX$4-$CA$4+1)),OFFSET(Escalation!$K$24,($Y124-1)*(Escalation!$I$22+1)+DX$4-SSSModel!$C$3+1,MAX(0,DX$4-$DZ124-$CA$4+1),1,MIN($DZ124,DX$4-$CA$4+1))),
     IF(SSSModel!$C$4="PV",BZ124*$EA124*(1+SSSModel!$C$2),
     IF(SSSModel!$C$4="FCR",$EC124*SUM(OFFSET($AC124,0,MAX(DX$4-$AC$4-$DZ124+1,0),1,MIN($DZ124,DX$4-$AC$4+1))),0)))),
SUM($AC124:$BZ124)*
     IF(SSSModel!$C$4="RR",OFFSET(Profiles!$K$2,$Z124,MAX(Profiles!$C$2,BZ$4-$W124)),
     IF(SSSModel!$C$4="ECC",$EA124*$EB124*IF(MAX(Escalation!$C$2,BZ$4-$W124)&gt;$DZ124-1,0,OFFSET(Escalation!$K$2,$Y124,MAX(Escalation!$C$2,BZ$4-$W124))),
     IF(SSSModel!$C$4="PV",IF(DX$4=$W124,$EA124*(1+SSSModel!$C$2),0),
     IF(SSSModel!$C$4="FCR",IF(AND(DX$4&gt;=$W124,OFFSET(Profiles!$K$2,$Z124,MAX(Profiles!$C$2,BZ$4-$W124))&gt;0),$EC124,0),0))))))</f>
        <v>0</v>
      </c>
      <c r="DY124" s="82">
        <f ca="1">IF($Y124=0,0,OFFSET(Escalation!$B$2,$Y124,0))</f>
        <v>0</v>
      </c>
      <c r="DZ124" s="80">
        <f ca="1">IF($Z124=0,0,COUNTIF(OFFSET(Profiles!$K$2,$Z124,0,1,50),"&gt;0"))</f>
        <v>0</v>
      </c>
      <c r="EA124" s="137">
        <f ca="1">IF($Z124=0,0,SUMPRODUCT(Profiles!$C$20:$BH$20,OFFSET(Profiles!$C$2,$Z124,0,1,Profiles!$B$1)))</f>
        <v>0</v>
      </c>
      <c r="EB124" s="24">
        <f>IF($Z124=0,0,((1-(1+DY124)/(1+SSSModel!$C$2))/(1-((1+DY124)/(1+SSSModel!$C$2))^DZ124))*(1+SSSModel!$C$2))</f>
        <v>0</v>
      </c>
      <c r="EC124" s="24">
        <f>IF($Z124=0,0,-PMT(SSSModel!$C$2,DZ124,EA124))</f>
        <v>0</v>
      </c>
    </row>
    <row r="125" spans="3:133" x14ac:dyDescent="0.35">
      <c r="C125" s="18">
        <f t="shared" si="12"/>
        <v>13</v>
      </c>
      <c r="D125" s="18">
        <f t="shared" si="13"/>
        <v>1</v>
      </c>
      <c r="E125" s="18">
        <f t="shared" ca="1" si="16"/>
        <v>1</v>
      </c>
      <c r="G125" s="25">
        <f ca="1">IF($E125=0,"",OFFSET(Resources!B$26,$E125,0))</f>
        <v>1</v>
      </c>
      <c r="H125" s="25" t="str">
        <f ca="1">IF($E125=0,"",OFFSET(Resources!C$26,$E125,0))</f>
        <v>NREL</v>
      </c>
      <c r="I125" s="25" t="str">
        <f ca="1">IF($E125=0,"",OFFSET(Resources!$E$26,$E125,0))</f>
        <v>SB SCCT (220 MW)</v>
      </c>
      <c r="J125" s="16">
        <v>1</v>
      </c>
      <c r="K125" s="16" t="s">
        <v>150</v>
      </c>
      <c r="L125" s="25" t="str">
        <f ca="1">OFFSET(Resources!$CG$24,0,$C125-1)</f>
        <v>Start Cost</v>
      </c>
      <c r="M125" s="25" t="str">
        <f ca="1">OFFSET(Resources!$CG$25,0,$C125-1)</f>
        <v>O&amp;M</v>
      </c>
      <c r="N125" s="1">
        <v>1</v>
      </c>
      <c r="O125" s="7">
        <f ca="1">IF($E125=0,0,OFFSET(Resources!$CG$26,$E125,$C125-1))</f>
        <v>0</v>
      </c>
      <c r="P125" s="25" t="str">
        <f ca="1">OFFSET(Resources!$CG$26,0,$C125-1)</f>
        <v>$/Yr</v>
      </c>
      <c r="Q125" s="18">
        <f ca="1">IF($E125=0,0,OFFSET(GenAlts!$W$4,$E125,$D125-1))</f>
        <v>2032</v>
      </c>
      <c r="R125" s="1">
        <v>1</v>
      </c>
      <c r="S125">
        <f ca="1">IF($E125=0,"",OFFSET(Resources!$R$26,$E125,0))</f>
        <v>30</v>
      </c>
      <c r="T125" s="1"/>
      <c r="U125" s="25" t="str">
        <f ca="1">IF($E125=0,0,OFFSET(Resources!$AB$26,$E125,($C125-1)*Resources!$CI$20))</f>
        <v>SCCT_O&amp;M</v>
      </c>
      <c r="V125" s="1"/>
      <c r="W125">
        <f t="shared" ca="1" si="15"/>
        <v>2032</v>
      </c>
      <c r="X125">
        <f>IF(T125="",0,MATCH(T125,Profiles!$A$3:$A$22,0))</f>
        <v>0</v>
      </c>
      <c r="Y125" s="10">
        <f ca="1">IF(U125=0,0,MATCH(U125,Escalation!$A$3:$A$18,0))</f>
        <v>4</v>
      </c>
      <c r="Z125">
        <f>IF(V125="",0,MATCH(V125,Profiles!$A$3:$A$22,0))</f>
        <v>0</v>
      </c>
      <c r="AA125" s="8"/>
      <c r="AB125" s="8">
        <v>0</v>
      </c>
      <c r="AC125" s="72">
        <f ca="1">IF(OR(AC$4&lt;$Q125,AC$4&gt;$Q125+IF($S125="",1000,$S125)-1),0,IF(MOD(AC$4-$Q125,IF($R125="",1000,$R125))=0,$O125,0))*IF($Y125&gt;0,(1+INDEX(Escalation!$B$3:$B$18,$Y125,0))^(AC$4-SSSModel!$C$5),1)*IF($X125=0,1,OFFSET(Profiles!$K$2,$X125,MAX(Profiles!$C$2,AC$4-$Q125)))*IF($AA125=1,(1+SSSModel!#REF!),1)</f>
        <v>0</v>
      </c>
      <c r="AD125" s="72">
        <f ca="1">IF(OR(AD$4&lt;$Q125,AD$4&gt;$Q125+IF($S125="",1000,$S125)-1),0,IF(MOD(AD$4-$Q125,IF($R125="",1000,$R125))=0,$O125,0))*IF($Y125&gt;0,(1+INDEX(Escalation!$B$3:$B$18,$Y125,0))^(AD$4-SSSModel!$C$5),1)*IF($X125=0,1,OFFSET(Profiles!$K$2,$X125,MAX(Profiles!$C$2,AD$4-$Q125)))*IF($AA125=1,(1+SSSModel!#REF!),1)</f>
        <v>0</v>
      </c>
      <c r="AE125" s="72">
        <f ca="1">IF(OR(AE$4&lt;$Q125,AE$4&gt;$Q125+IF($S125="",1000,$S125)-1),0,IF(MOD(AE$4-$Q125,IF($R125="",1000,$R125))=0,$O125,0))*IF($Y125&gt;0,(1+INDEX(Escalation!$B$3:$B$18,$Y125,0))^(AE$4-SSSModel!$C$5),1)*IF($X125=0,1,OFFSET(Profiles!$K$2,$X125,MAX(Profiles!$C$2,AE$4-$Q125)))*IF($AA125=1,(1+SSSModel!#REF!),1)</f>
        <v>0</v>
      </c>
      <c r="AF125" s="72">
        <f ca="1">IF(OR(AF$4&lt;$Q125,AF$4&gt;$Q125+IF($S125="",1000,$S125)-1),0,IF(MOD(AF$4-$Q125,IF($R125="",1000,$R125))=0,$O125,0))*IF($Y125&gt;0,(1+INDEX(Escalation!$B$3:$B$18,$Y125,0))^(AF$4-SSSModel!$C$5),1)*IF($X125=0,1,OFFSET(Profiles!$K$2,$X125,MAX(Profiles!$C$2,AF$4-$Q125)))*IF($AA125=1,(1+SSSModel!#REF!),1)</f>
        <v>0</v>
      </c>
      <c r="AG125" s="72">
        <f ca="1">IF(OR(AG$4&lt;$Q125,AG$4&gt;$Q125+IF($S125="",1000,$S125)-1),0,IF(MOD(AG$4-$Q125,IF($R125="",1000,$R125))=0,$O125,0))*IF($Y125&gt;0,(1+INDEX(Escalation!$B$3:$B$18,$Y125,0))^(AG$4-SSSModel!$C$5),1)*IF($X125=0,1,OFFSET(Profiles!$K$2,$X125,MAX(Profiles!$C$2,AG$4-$Q125)))*IF($AA125=1,(1+SSSModel!#REF!),1)</f>
        <v>0</v>
      </c>
      <c r="AH125" s="72">
        <f ca="1">IF(OR(AH$4&lt;$Q125,AH$4&gt;$Q125+IF($S125="",1000,$S125)-1),0,IF(MOD(AH$4-$Q125,IF($R125="",1000,$R125))=0,$O125,0))*IF($Y125&gt;0,(1+INDEX(Escalation!$B$3:$B$18,$Y125,0))^(AH$4-SSSModel!$C$5),1)*IF($X125=0,1,OFFSET(Profiles!$K$2,$X125,MAX(Profiles!$C$2,AH$4-$Q125)))*IF($AA125=1,(1+SSSModel!#REF!),1)</f>
        <v>0</v>
      </c>
      <c r="AI125" s="72">
        <f ca="1">IF(OR(AI$4&lt;$Q125,AI$4&gt;$Q125+IF($S125="",1000,$S125)-1),0,IF(MOD(AI$4-$Q125,IF($R125="",1000,$R125))=0,$O125,0))*IF($Y125&gt;0,(1+INDEX(Escalation!$B$3:$B$18,$Y125,0))^(AI$4-SSSModel!$C$5),1)*IF($X125=0,1,OFFSET(Profiles!$K$2,$X125,MAX(Profiles!$C$2,AI$4-$Q125)))*IF($AA125=1,(1+SSSModel!#REF!),1)</f>
        <v>0</v>
      </c>
      <c r="AJ125" s="72">
        <f ca="1">IF(OR(AJ$4&lt;$Q125,AJ$4&gt;$Q125+IF($S125="",1000,$S125)-1),0,IF(MOD(AJ$4-$Q125,IF($R125="",1000,$R125))=0,$O125,0))*IF($Y125&gt;0,(1+INDEX(Escalation!$B$3:$B$18,$Y125,0))^(AJ$4-SSSModel!$C$5),1)*IF($X125=0,1,OFFSET(Profiles!$K$2,$X125,MAX(Profiles!$C$2,AJ$4-$Q125)))*IF($AA125=1,(1+SSSModel!#REF!),1)</f>
        <v>0</v>
      </c>
      <c r="AK125" s="72">
        <f ca="1">IF(OR(AK$4&lt;$Q125,AK$4&gt;$Q125+IF($S125="",1000,$S125)-1),0,IF(MOD(AK$4-$Q125,IF($R125="",1000,$R125))=0,$O125,0))*IF($Y125&gt;0,(1+INDEX(Escalation!$B$3:$B$18,$Y125,0))^(AK$4-SSSModel!$C$5),1)*IF($X125=0,1,OFFSET(Profiles!$K$2,$X125,MAX(Profiles!$C$2,AK$4-$Q125)))*IF($AA125=1,(1+SSSModel!#REF!),1)</f>
        <v>0</v>
      </c>
      <c r="AL125" s="72">
        <f ca="1">IF(OR(AL$4&lt;$Q125,AL$4&gt;$Q125+IF($S125="",1000,$S125)-1),0,IF(MOD(AL$4-$Q125,IF($R125="",1000,$R125))=0,$O125,0))*IF($Y125&gt;0,(1+INDEX(Escalation!$B$3:$B$18,$Y125,0))^(AL$4-SSSModel!$C$5),1)*IF($X125=0,1,OFFSET(Profiles!$K$2,$X125,MAX(Profiles!$C$2,AL$4-$Q125)))*IF($AA125=1,(1+SSSModel!#REF!),1)</f>
        <v>0</v>
      </c>
      <c r="AM125" s="72">
        <f ca="1">IF(OR(AM$4&lt;$Q125,AM$4&gt;$Q125+IF($S125="",1000,$S125)-1),0,IF(MOD(AM$4-$Q125,IF($R125="",1000,$R125))=0,$O125,0))*IF($Y125&gt;0,(1+INDEX(Escalation!$B$3:$B$18,$Y125,0))^(AM$4-SSSModel!$C$5),1)*IF($X125=0,1,OFFSET(Profiles!$K$2,$X125,MAX(Profiles!$C$2,AM$4-$Q125)))*IF($AA125=1,(1+SSSModel!#REF!),1)</f>
        <v>0</v>
      </c>
      <c r="AN125" s="72">
        <f ca="1">IF(OR(AN$4&lt;$Q125,AN$4&gt;$Q125+IF($S125="",1000,$S125)-1),0,IF(MOD(AN$4-$Q125,IF($R125="",1000,$R125))=0,$O125,0))*IF($Y125&gt;0,(1+INDEX(Escalation!$B$3:$B$18,$Y125,0))^(AN$4-SSSModel!$C$5),1)*IF($X125=0,1,OFFSET(Profiles!$K$2,$X125,MAX(Profiles!$C$2,AN$4-$Q125)))*IF($AA125=1,(1+SSSModel!#REF!),1)</f>
        <v>0</v>
      </c>
      <c r="AO125" s="72">
        <f ca="1">IF(OR(AO$4&lt;$Q125,AO$4&gt;$Q125+IF($S125="",1000,$S125)-1),0,IF(MOD(AO$4-$Q125,IF($R125="",1000,$R125))=0,$O125,0))*IF($Y125&gt;0,(1+INDEX(Escalation!$B$3:$B$18,$Y125,0))^(AO$4-SSSModel!$C$5),1)*IF($X125=0,1,OFFSET(Profiles!$K$2,$X125,MAX(Profiles!$C$2,AO$4-$Q125)))*IF($AA125=1,(1+SSSModel!#REF!),1)</f>
        <v>0</v>
      </c>
      <c r="AP125" s="72">
        <f ca="1">IF(OR(AP$4&lt;$Q125,AP$4&gt;$Q125+IF($S125="",1000,$S125)-1),0,IF(MOD(AP$4-$Q125,IF($R125="",1000,$R125))=0,$O125,0))*IF($Y125&gt;0,(1+INDEX(Escalation!$B$3:$B$18,$Y125,0))^(AP$4-SSSModel!$C$5),1)*IF($X125=0,1,OFFSET(Profiles!$K$2,$X125,MAX(Profiles!$C$2,AP$4-$Q125)))*IF($AA125=1,(1+SSSModel!#REF!),1)</f>
        <v>0</v>
      </c>
      <c r="AQ125" s="72">
        <f ca="1">IF(OR(AQ$4&lt;$Q125,AQ$4&gt;$Q125+IF($S125="",1000,$S125)-1),0,IF(MOD(AQ$4-$Q125,IF($R125="",1000,$R125))=0,$O125,0))*IF($Y125&gt;0,(1+INDEX(Escalation!$B$3:$B$18,$Y125,0))^(AQ$4-SSSModel!$C$5),1)*IF($X125=0,1,OFFSET(Profiles!$K$2,$X125,MAX(Profiles!$C$2,AQ$4-$Q125)))*IF($AA125=1,(1+SSSModel!#REF!),1)</f>
        <v>0</v>
      </c>
      <c r="AR125" s="72">
        <f ca="1">IF(OR(AR$4&lt;$Q125,AR$4&gt;$Q125+IF($S125="",1000,$S125)-1),0,IF(MOD(AR$4-$Q125,IF($R125="",1000,$R125))=0,$O125,0))*IF($Y125&gt;0,(1+INDEX(Escalation!$B$3:$B$18,$Y125,0))^(AR$4-SSSModel!$C$5),1)*IF($X125=0,1,OFFSET(Profiles!$K$2,$X125,MAX(Profiles!$C$2,AR$4-$Q125)))*IF($AA125=1,(1+SSSModel!#REF!),1)</f>
        <v>0</v>
      </c>
      <c r="AS125" s="72">
        <f ca="1">IF(OR(AS$4&lt;$Q125,AS$4&gt;$Q125+IF($S125="",1000,$S125)-1),0,IF(MOD(AS$4-$Q125,IF($R125="",1000,$R125))=0,$O125,0))*IF($Y125&gt;0,(1+INDEX(Escalation!$B$3:$B$18,$Y125,0))^(AS$4-SSSModel!$C$5),1)*IF($X125=0,1,OFFSET(Profiles!$K$2,$X125,MAX(Profiles!$C$2,AS$4-$Q125)))*IF($AA125=1,(1+SSSModel!#REF!),1)</f>
        <v>0</v>
      </c>
      <c r="AT125" s="72">
        <f ca="1">IF(OR(AT$4&lt;$Q125,AT$4&gt;$Q125+IF($S125="",1000,$S125)-1),0,IF(MOD(AT$4-$Q125,IF($R125="",1000,$R125))=0,$O125,0))*IF($Y125&gt;0,(1+INDEX(Escalation!$B$3:$B$18,$Y125,0))^(AT$4-SSSModel!$C$5),1)*IF($X125=0,1,OFFSET(Profiles!$K$2,$X125,MAX(Profiles!$C$2,AT$4-$Q125)))*IF($AA125=1,(1+SSSModel!#REF!),1)</f>
        <v>0</v>
      </c>
      <c r="AU125" s="72">
        <f ca="1">IF(OR(AU$4&lt;$Q125,AU$4&gt;$Q125+IF($S125="",1000,$S125)-1),0,IF(MOD(AU$4-$Q125,IF($R125="",1000,$R125))=0,$O125,0))*IF($Y125&gt;0,(1+INDEX(Escalation!$B$3:$B$18,$Y125,0))^(AU$4-SSSModel!$C$5),1)*IF($X125=0,1,OFFSET(Profiles!$K$2,$X125,MAX(Profiles!$C$2,AU$4-$Q125)))*IF($AA125=1,(1+SSSModel!#REF!),1)</f>
        <v>0</v>
      </c>
      <c r="AV125" s="72">
        <f ca="1">IF(OR(AV$4&lt;$Q125,AV$4&gt;$Q125+IF($S125="",1000,$S125)-1),0,IF(MOD(AV$4-$Q125,IF($R125="",1000,$R125))=0,$O125,0))*IF($Y125&gt;0,(1+INDEX(Escalation!$B$3:$B$18,$Y125,0))^(AV$4-SSSModel!$C$5),1)*IF($X125=0,1,OFFSET(Profiles!$K$2,$X125,MAX(Profiles!$C$2,AV$4-$Q125)))*IF($AA125=1,(1+SSSModel!#REF!),1)</f>
        <v>0</v>
      </c>
      <c r="AW125" s="72">
        <f ca="1">IF(OR(AW$4&lt;$Q125,AW$4&gt;$Q125+IF($S125="",1000,$S125)-1),0,IF(MOD(AW$4-$Q125,IF($R125="",1000,$R125))=0,$O125,0))*IF($Y125&gt;0,(1+INDEX(Escalation!$B$3:$B$18,$Y125,0))^(AW$4-SSSModel!$C$5),1)*IF($X125=0,1,OFFSET(Profiles!$K$2,$X125,MAX(Profiles!$C$2,AW$4-$Q125)))*IF($AA125=1,(1+SSSModel!#REF!),1)</f>
        <v>0</v>
      </c>
      <c r="AX125" s="72">
        <f ca="1">IF(OR(AX$4&lt;$Q125,AX$4&gt;$Q125+IF($S125="",1000,$S125)-1),0,IF(MOD(AX$4-$Q125,IF($R125="",1000,$R125))=0,$O125,0))*IF($Y125&gt;0,(1+INDEX(Escalation!$B$3:$B$18,$Y125,0))^(AX$4-SSSModel!$C$5),1)*IF($X125=0,1,OFFSET(Profiles!$K$2,$X125,MAX(Profiles!$C$2,AX$4-$Q125)))*IF($AA125=1,(1+SSSModel!#REF!),1)</f>
        <v>0</v>
      </c>
      <c r="AY125" s="72">
        <f ca="1">IF(OR(AY$4&lt;$Q125,AY$4&gt;$Q125+IF($S125="",1000,$S125)-1),0,IF(MOD(AY$4-$Q125,IF($R125="",1000,$R125))=0,$O125,0))*IF($Y125&gt;0,(1+INDEX(Escalation!$B$3:$B$18,$Y125,0))^(AY$4-SSSModel!$C$5),1)*IF($X125=0,1,OFFSET(Profiles!$K$2,$X125,MAX(Profiles!$C$2,AY$4-$Q125)))*IF($AA125=1,(1+SSSModel!#REF!),1)</f>
        <v>0</v>
      </c>
      <c r="AZ125" s="72">
        <f ca="1">IF(OR(AZ$4&lt;$Q125,AZ$4&gt;$Q125+IF($S125="",1000,$S125)-1),0,IF(MOD(AZ$4-$Q125,IF($R125="",1000,$R125))=0,$O125,0))*IF($Y125&gt;0,(1+INDEX(Escalation!$B$3:$B$18,$Y125,0))^(AZ$4-SSSModel!$C$5),1)*IF($X125=0,1,OFFSET(Profiles!$K$2,$X125,MAX(Profiles!$C$2,AZ$4-$Q125)))*IF($AA125=1,(1+SSSModel!#REF!),1)</f>
        <v>0</v>
      </c>
      <c r="BA125" s="72">
        <f ca="1">IF(OR(BA$4&lt;$Q125,BA$4&gt;$Q125+IF($S125="",1000,$S125)-1),0,IF(MOD(BA$4-$Q125,IF($R125="",1000,$R125))=0,$O125,0))*IF($Y125&gt;0,(1+INDEX(Escalation!$B$3:$B$18,$Y125,0))^(BA$4-SSSModel!$C$5),1)*IF($X125=0,1,OFFSET(Profiles!$K$2,$X125,MAX(Profiles!$C$2,BA$4-$Q125)))*IF($AA125=1,(1+SSSModel!#REF!),1)</f>
        <v>0</v>
      </c>
      <c r="BB125" s="72">
        <f ca="1">IF(OR(BB$4&lt;$Q125,BB$4&gt;$Q125+IF($S125="",1000,$S125)-1),0,IF(MOD(BB$4-$Q125,IF($R125="",1000,$R125))=0,$O125,0))*IF($Y125&gt;0,(1+INDEX(Escalation!$B$3:$B$18,$Y125,0))^(BB$4-SSSModel!$C$5),1)*IF($X125=0,1,OFFSET(Profiles!$K$2,$X125,MAX(Profiles!$C$2,BB$4-$Q125)))*IF($AA125=1,(1+SSSModel!#REF!),1)</f>
        <v>0</v>
      </c>
      <c r="BC125" s="72">
        <f ca="1">IF(OR(BC$4&lt;$Q125,BC$4&gt;$Q125+IF($S125="",1000,$S125)-1),0,IF(MOD(BC$4-$Q125,IF($R125="",1000,$R125))=0,$O125,0))*IF($Y125&gt;0,(1+INDEX(Escalation!$B$3:$B$18,$Y125,0))^(BC$4-SSSModel!$C$5),1)*IF($X125=0,1,OFFSET(Profiles!$K$2,$X125,MAX(Profiles!$C$2,BC$4-$Q125)))*IF($AA125=1,(1+SSSModel!#REF!),1)</f>
        <v>0</v>
      </c>
      <c r="BD125" s="72">
        <f ca="1">IF(OR(BD$4&lt;$Q125,BD$4&gt;$Q125+IF($S125="",1000,$S125)-1),0,IF(MOD(BD$4-$Q125,IF($R125="",1000,$R125))=0,$O125,0))*IF($Y125&gt;0,(1+INDEX(Escalation!$B$3:$B$18,$Y125,0))^(BD$4-SSSModel!$C$5),1)*IF($X125=0,1,OFFSET(Profiles!$K$2,$X125,MAX(Profiles!$C$2,BD$4-$Q125)))*IF($AA125=1,(1+SSSModel!#REF!),1)</f>
        <v>0</v>
      </c>
      <c r="BE125" s="72">
        <f ca="1">IF(OR(BE$4&lt;$Q125,BE$4&gt;$Q125+IF($S125="",1000,$S125)-1),0,IF(MOD(BE$4-$Q125,IF($R125="",1000,$R125))=0,$O125,0))*IF($Y125&gt;0,(1+INDEX(Escalation!$B$3:$B$18,$Y125,0))^(BE$4-SSSModel!$C$5),1)*IF($X125=0,1,OFFSET(Profiles!$K$2,$X125,MAX(Profiles!$C$2,BE$4-$Q125)))*IF($AA125=1,(1+SSSModel!#REF!),1)</f>
        <v>0</v>
      </c>
      <c r="BF125" s="72">
        <f ca="1">IF(OR(BF$4&lt;$Q125,BF$4&gt;$Q125+IF($S125="",1000,$S125)-1),0,IF(MOD(BF$4-$Q125,IF($R125="",1000,$R125))=0,$O125,0))*IF($Y125&gt;0,(1+INDEX(Escalation!$B$3:$B$18,$Y125,0))^(BF$4-SSSModel!$C$5),1)*IF($X125=0,1,OFFSET(Profiles!$K$2,$X125,MAX(Profiles!$C$2,BF$4-$Q125)))*IF($AA125=1,(1+SSSModel!#REF!),1)</f>
        <v>0</v>
      </c>
      <c r="BG125" s="72">
        <f ca="1">IF(OR(BG$4&lt;$Q125,BG$4&gt;$Q125+IF($S125="",1000,$S125)-1),0,IF(MOD(BG$4-$Q125,IF($R125="",1000,$R125))=0,$O125,0))*IF($Y125&gt;0,(1+INDEX(Escalation!$B$3:$B$18,$Y125,0))^(BG$4-SSSModel!$C$5),1)*IF($X125=0,1,OFFSET(Profiles!$K$2,$X125,MAX(Profiles!$C$2,BG$4-$Q125)))*IF($AA125=1,(1+SSSModel!#REF!),1)</f>
        <v>0</v>
      </c>
      <c r="BH125" s="72">
        <f ca="1">IF(OR(BH$4&lt;$Q125,BH$4&gt;$Q125+IF($S125="",1000,$S125)-1),0,IF(MOD(BH$4-$Q125,IF($R125="",1000,$R125))=0,$O125,0))*IF($Y125&gt;0,(1+INDEX(Escalation!$B$3:$B$18,$Y125,0))^(BH$4-SSSModel!$C$5),1)*IF($X125=0,1,OFFSET(Profiles!$K$2,$X125,MAX(Profiles!$C$2,BH$4-$Q125)))*IF($AA125=1,(1+SSSModel!#REF!),1)</f>
        <v>0</v>
      </c>
      <c r="BI125" s="72">
        <f ca="1">IF(OR(BI$4&lt;$Q125,BI$4&gt;$Q125+IF($S125="",1000,$S125)-1),0,IF(MOD(BI$4-$Q125,IF($R125="",1000,$R125))=0,$O125,0))*IF($Y125&gt;0,(1+INDEX(Escalation!$B$3:$B$18,$Y125,0))^(BI$4-SSSModel!$C$5),1)*IF($X125=0,1,OFFSET(Profiles!$K$2,$X125,MAX(Profiles!$C$2,BI$4-$Q125)))*IF($AA125=1,(1+SSSModel!#REF!),1)</f>
        <v>0</v>
      </c>
      <c r="BJ125" s="72">
        <f ca="1">IF(OR(BJ$4&lt;$Q125,BJ$4&gt;$Q125+IF($S125="",1000,$S125)-1),0,IF(MOD(BJ$4-$Q125,IF($R125="",1000,$R125))=0,$O125,0))*IF($Y125&gt;0,(1+INDEX(Escalation!$B$3:$B$18,$Y125,0))^(BJ$4-SSSModel!$C$5),1)*IF($X125=0,1,OFFSET(Profiles!$K$2,$X125,MAX(Profiles!$C$2,BJ$4-$Q125)))*IF($AA125=1,(1+SSSModel!#REF!),1)</f>
        <v>0</v>
      </c>
      <c r="BK125" s="72">
        <f ca="1">IF(OR(BK$4&lt;$Q125,BK$4&gt;$Q125+IF($S125="",1000,$S125)-1),0,IF(MOD(BK$4-$Q125,IF($R125="",1000,$R125))=0,$O125,0))*IF($Y125&gt;0,(1+INDEX(Escalation!$B$3:$B$18,$Y125,0))^(BK$4-SSSModel!$C$5),1)*IF($X125=0,1,OFFSET(Profiles!$K$2,$X125,MAX(Profiles!$C$2,BK$4-$Q125)))*IF($AA125=1,(1+SSSModel!#REF!),1)</f>
        <v>0</v>
      </c>
      <c r="BL125" s="72">
        <f ca="1">IF(OR(BL$4&lt;$Q125,BL$4&gt;$Q125+IF($S125="",1000,$S125)-1),0,IF(MOD(BL$4-$Q125,IF($R125="",1000,$R125))=0,$O125,0))*IF($Y125&gt;0,(1+INDEX(Escalation!$B$3:$B$18,$Y125,0))^(BL$4-SSSModel!$C$5),1)*IF($X125=0,1,OFFSET(Profiles!$K$2,$X125,MAX(Profiles!$C$2,BL$4-$Q125)))*IF($AA125=1,(1+SSSModel!#REF!),1)</f>
        <v>0</v>
      </c>
      <c r="BM125" s="72">
        <f ca="1">IF(OR(BM$4&lt;$Q125,BM$4&gt;$Q125+IF($S125="",1000,$S125)-1),0,IF(MOD(BM$4-$Q125,IF($R125="",1000,$R125))=0,$O125,0))*IF($Y125&gt;0,(1+INDEX(Escalation!$B$3:$B$18,$Y125,0))^(BM$4-SSSModel!$C$5),1)*IF($X125=0,1,OFFSET(Profiles!$K$2,$X125,MAX(Profiles!$C$2,BM$4-$Q125)))*IF($AA125=1,(1+SSSModel!#REF!),1)</f>
        <v>0</v>
      </c>
      <c r="BN125" s="72">
        <f ca="1">IF(OR(BN$4&lt;$Q125,BN$4&gt;$Q125+IF($S125="",1000,$S125)-1),0,IF(MOD(BN$4-$Q125,IF($R125="",1000,$R125))=0,$O125,0))*IF($Y125&gt;0,(1+INDEX(Escalation!$B$3:$B$18,$Y125,0))^(BN$4-SSSModel!$C$5),1)*IF($X125=0,1,OFFSET(Profiles!$K$2,$X125,MAX(Profiles!$C$2,BN$4-$Q125)))*IF($AA125=1,(1+SSSModel!#REF!),1)</f>
        <v>0</v>
      </c>
      <c r="BO125" s="72">
        <f ca="1">IF(OR(BO$4&lt;$Q125,BO$4&gt;$Q125+IF($S125="",1000,$S125)-1),0,IF(MOD(BO$4-$Q125,IF($R125="",1000,$R125))=0,$O125,0))*IF($Y125&gt;0,(1+INDEX(Escalation!$B$3:$B$18,$Y125,0))^(BO$4-SSSModel!$C$5),1)*IF($X125=0,1,OFFSET(Profiles!$K$2,$X125,MAX(Profiles!$C$2,BO$4-$Q125)))*IF($AA125=1,(1+SSSModel!#REF!),1)</f>
        <v>0</v>
      </c>
      <c r="BP125" s="72">
        <f ca="1">IF(OR(BP$4&lt;$Q125,BP$4&gt;$Q125+IF($S125="",1000,$S125)-1),0,IF(MOD(BP$4-$Q125,IF($R125="",1000,$R125))=0,$O125,0))*IF($Y125&gt;0,(1+INDEX(Escalation!$B$3:$B$18,$Y125,0))^(BP$4-SSSModel!$C$5),1)*IF($X125=0,1,OFFSET(Profiles!$K$2,$X125,MAX(Profiles!$C$2,BP$4-$Q125)))*IF($AA125=1,(1+SSSModel!#REF!),1)</f>
        <v>0</v>
      </c>
      <c r="BQ125" s="72">
        <f ca="1">IF(OR(BQ$4&lt;$Q125,BQ$4&gt;$Q125+IF($S125="",1000,$S125)-1),0,IF(MOD(BQ$4-$Q125,IF($R125="",1000,$R125))=0,$O125,0))*IF($Y125&gt;0,(1+INDEX(Escalation!$B$3:$B$18,$Y125,0))^(BQ$4-SSSModel!$C$5),1)*IF($X125=0,1,OFFSET(Profiles!$K$2,$X125,MAX(Profiles!$C$2,BQ$4-$Q125)))*IF($AA125=1,(1+SSSModel!#REF!),1)</f>
        <v>0</v>
      </c>
      <c r="BR125" s="72">
        <f ca="1">IF(OR(BR$4&lt;$Q125,BR$4&gt;$Q125+IF($S125="",1000,$S125)-1),0,IF(MOD(BR$4-$Q125,IF($R125="",1000,$R125))=0,$O125,0))*IF($Y125&gt;0,(1+INDEX(Escalation!$B$3:$B$18,$Y125,0))^(BR$4-SSSModel!$C$5),1)*IF($X125=0,1,OFFSET(Profiles!$K$2,$X125,MAX(Profiles!$C$2,BR$4-$Q125)))*IF($AA125=1,(1+SSSModel!#REF!),1)</f>
        <v>0</v>
      </c>
      <c r="BS125" s="72">
        <f ca="1">IF(OR(BS$4&lt;$Q125,BS$4&gt;$Q125+IF($S125="",1000,$S125)-1),0,IF(MOD(BS$4-$Q125,IF($R125="",1000,$R125))=0,$O125,0))*IF($Y125&gt;0,(1+INDEX(Escalation!$B$3:$B$18,$Y125,0))^(BS$4-SSSModel!$C$5),1)*IF($X125=0,1,OFFSET(Profiles!$K$2,$X125,MAX(Profiles!$C$2,BS$4-$Q125)))*IF($AA125=1,(1+SSSModel!#REF!),1)</f>
        <v>0</v>
      </c>
      <c r="BT125" s="72">
        <f ca="1">IF(OR(BT$4&lt;$Q125,BT$4&gt;$Q125+IF($S125="",1000,$S125)-1),0,IF(MOD(BT$4-$Q125,IF($R125="",1000,$R125))=0,$O125,0))*IF($Y125&gt;0,(1+INDEX(Escalation!$B$3:$B$18,$Y125,0))^(BT$4-SSSModel!$C$5),1)*IF($X125=0,1,OFFSET(Profiles!$K$2,$X125,MAX(Profiles!$C$2,BT$4-$Q125)))*IF($AA125=1,(1+SSSModel!#REF!),1)</f>
        <v>0</v>
      </c>
      <c r="BU125" s="72">
        <f ca="1">IF(OR(BU$4&lt;$Q125,BU$4&gt;$Q125+IF($S125="",1000,$S125)-1),0,IF(MOD(BU$4-$Q125,IF($R125="",1000,$R125))=0,$O125,0))*IF($Y125&gt;0,(1+INDEX(Escalation!$B$3:$B$18,$Y125,0))^(BU$4-SSSModel!$C$5),1)*IF($X125=0,1,OFFSET(Profiles!$K$2,$X125,MAX(Profiles!$C$2,BU$4-$Q125)))*IF($AA125=1,(1+SSSModel!#REF!),1)</f>
        <v>0</v>
      </c>
      <c r="BV125" s="72">
        <f ca="1">IF(OR(BV$4&lt;$Q125,BV$4&gt;$Q125+IF($S125="",1000,$S125)-1),0,IF(MOD(BV$4-$Q125,IF($R125="",1000,$R125))=0,$O125,0))*IF($Y125&gt;0,(1+INDEX(Escalation!$B$3:$B$18,$Y125,0))^(BV$4-SSSModel!$C$5),1)*IF($X125=0,1,OFFSET(Profiles!$K$2,$X125,MAX(Profiles!$C$2,BV$4-$Q125)))*IF($AA125=1,(1+SSSModel!#REF!),1)</f>
        <v>0</v>
      </c>
      <c r="BW125" s="72">
        <f ca="1">IF(OR(BW$4&lt;$Q125,BW$4&gt;$Q125+IF($S125="",1000,$S125)-1),0,IF(MOD(BW$4-$Q125,IF($R125="",1000,$R125))=0,$O125,0))*IF($Y125&gt;0,(1+INDEX(Escalation!$B$3:$B$18,$Y125,0))^(BW$4-SSSModel!$C$5),1)*IF($X125=0,1,OFFSET(Profiles!$K$2,$X125,MAX(Profiles!$C$2,BW$4-$Q125)))*IF($AA125=1,(1+SSSModel!#REF!),1)</f>
        <v>0</v>
      </c>
      <c r="BX125" s="72">
        <f ca="1">IF(OR(BX$4&lt;$Q125,BX$4&gt;$Q125+IF($S125="",1000,$S125)-1),0,IF(MOD(BX$4-$Q125,IF($R125="",1000,$R125))=0,$O125,0))*IF($Y125&gt;0,(1+INDEX(Escalation!$B$3:$B$18,$Y125,0))^(BX$4-SSSModel!$C$5),1)*IF($X125=0,1,OFFSET(Profiles!$K$2,$X125,MAX(Profiles!$C$2,BX$4-$Q125)))*IF($AA125=1,(1+SSSModel!#REF!),1)</f>
        <v>0</v>
      </c>
      <c r="BY125" s="72">
        <f ca="1">IF(OR(BY$4&lt;$Q125,BY$4&gt;$Q125+IF($S125="",1000,$S125)-1),0,IF(MOD(BY$4-$Q125,IF($R125="",1000,$R125))=0,$O125,0))*IF($Y125&gt;0,(1+INDEX(Escalation!$B$3:$B$18,$Y125,0))^(BY$4-SSSModel!$C$5),1)*IF($X125=0,1,OFFSET(Profiles!$K$2,$X125,MAX(Profiles!$C$2,BY$4-$Q125)))*IF($AA125=1,(1+SSSModel!#REF!),1)</f>
        <v>0</v>
      </c>
      <c r="BZ125" s="72">
        <f ca="1">IF(OR(BZ$4&lt;$Q125,BZ$4&gt;$Q125+IF($S125="",1000,$S125)-1),0,IF(MOD(BZ$4-$Q125,IF($R125="",1000,$R125))=0,$O125,0))*IF($Y125&gt;0,(1+INDEX(Escalation!$B$3:$B$18,$Y125,0))^(BZ$4-SSSModel!$C$5),1)*IF($X125=0,1,OFFSET(Profiles!$K$2,$X125,MAX(Profiles!$C$2,BZ$4-$Q125)))*IF($AA125=1,(1+SSSModel!#REF!),1)</f>
        <v>0</v>
      </c>
      <c r="CA125" s="134">
        <f ca="1">IF(OR($Z125=0,SSSModel!$C$4="CF"),AC125,
IF(LEFT($V125,3)="ON_",
     IF(SSSModel!$C$4="RR",SUMPRODUCT(OFFSET($AC125,0,0,1,$CB$2),OFFSET(Profiles!$K$28,($Z125-1)*(Profiles!$I$26+1)+CA$4-SSSModel!$C$3+1,0,1,$CB$2)),
     IF(SSSModel!$C$4="ECC",$EA125*$EB125*SUMPRODUCT(OFFSET($AC125,0,MAX(0,CA$4-$DZ125-$CA$4+1),1,MIN($DZ125,CA$4-$CA$4+1)),OFFSET(Escalation!$K$24,($Y125-1)*(Escalation!$I$22+1)+CA$4-SSSModel!$C$3+1,MAX(0,CA$4-$DZ125-$CA$4+1),1,MIN($DZ125,CA$4-$CA$4+1))),
     IF(SSSModel!$C$4="PV",AC125*$EA125*(1+SSSModel!$C$2),
     IF(SSSModel!$C$4="FCR",$EC125*SUM(OFFSET($AC125,0,MAX(CA$4-$AC$4-$DZ125+1,0),1,MIN($DZ125,CA$4-$AC$4+1))),0)))),
SUM($AC125:$BZ125)*
     IF(SSSModel!$C$4="RR",OFFSET(Profiles!$K$2,$Z125,MAX(Profiles!$C$2,AC$4-$W125)),
     IF(SSSModel!$C$4="ECC",$EA125*$EB125*IF(MAX(Escalation!$C$2,AC$4-$W125)&gt;$DZ125-1,0,OFFSET(Escalation!$K$2,$Y125,MAX(Escalation!$C$2,AC$4-$W125))),
     IF(SSSModel!$C$4="PV",IF(CA$4=$W125,$EA125*(1+SSSModel!$C$2),0),
     IF(SSSModel!$C$4="FCR",IF(AND(CA$4&gt;=$W125,OFFSET(Profiles!$K$2,$Z125,MAX(Profiles!$C$2,AC$4-$W125))&gt;0),$EC125,0),0))))))</f>
        <v>0</v>
      </c>
      <c r="CB125" s="135">
        <f ca="1">IF(OR($Z125=0,SSSModel!$C$4="CF"),AD125,
IF(LEFT($V125,3)="ON_",
     IF(SSSModel!$C$4="RR",SUMPRODUCT(OFFSET($AC125,0,0,1,$CB$2),OFFSET(Profiles!$K$28,($Z125-1)*(Profiles!$I$26+1)+CB$4-SSSModel!$C$3+1,0,1,$CB$2)),
     IF(SSSModel!$C$4="ECC",$EA125*$EB125*SUMPRODUCT(OFFSET($AC125,0,MAX(0,CB$4-$DZ125-$CA$4+1),1,MIN($DZ125,CB$4-$CA$4+1)),OFFSET(Escalation!$K$24,($Y125-1)*(Escalation!$I$22+1)+CB$4-SSSModel!$C$3+1,MAX(0,CB$4-$DZ125-$CA$4+1),1,MIN($DZ125,CB$4-$CA$4+1))),
     IF(SSSModel!$C$4="PV",AD125*$EA125*(1+SSSModel!$C$2),
     IF(SSSModel!$C$4="FCR",$EC125*SUM(OFFSET($AC125,0,MAX(CB$4-$AC$4-$DZ125+1,0),1,MIN($DZ125,CB$4-$AC$4+1))),0)))),
SUM($AC125:$BZ125)*
     IF(SSSModel!$C$4="RR",OFFSET(Profiles!$K$2,$Z125,MAX(Profiles!$C$2,AD$4-$W125)),
     IF(SSSModel!$C$4="ECC",$EA125*$EB125*IF(MAX(Escalation!$C$2,AD$4-$W125)&gt;$DZ125-1,0,OFFSET(Escalation!$K$2,$Y125,MAX(Escalation!$C$2,AD$4-$W125))),
     IF(SSSModel!$C$4="PV",IF(CB$4=$W125,$EA125*(1+SSSModel!$C$2),0),
     IF(SSSModel!$C$4="FCR",IF(AND(CB$4&gt;=$W125,OFFSET(Profiles!$K$2,$Z125,MAX(Profiles!$C$2,AD$4-$W125))&gt;0),$EC125,0),0))))))</f>
        <v>0</v>
      </c>
      <c r="CC125" s="135">
        <f ca="1">IF(OR($Z125=0,SSSModel!$C$4="CF"),AE125,
IF(LEFT($V125,3)="ON_",
     IF(SSSModel!$C$4="RR",SUMPRODUCT(OFFSET($AC125,0,0,1,$CB$2),OFFSET(Profiles!$K$28,($Z125-1)*(Profiles!$I$26+1)+CC$4-SSSModel!$C$3+1,0,1,$CB$2)),
     IF(SSSModel!$C$4="ECC",$EA125*$EB125*SUMPRODUCT(OFFSET($AC125,0,MAX(0,CC$4-$DZ125-$CA$4+1),1,MIN($DZ125,CC$4-$CA$4+1)),OFFSET(Escalation!$K$24,($Y125-1)*(Escalation!$I$22+1)+CC$4-SSSModel!$C$3+1,MAX(0,CC$4-$DZ125-$CA$4+1),1,MIN($DZ125,CC$4-$CA$4+1))),
     IF(SSSModel!$C$4="PV",AE125*$EA125*(1+SSSModel!$C$2),
     IF(SSSModel!$C$4="FCR",$EC125*SUM(OFFSET($AC125,0,MAX(CC$4-$AC$4-$DZ125+1,0),1,MIN($DZ125,CC$4-$AC$4+1))),0)))),
SUM($AC125:$BZ125)*
     IF(SSSModel!$C$4="RR",OFFSET(Profiles!$K$2,$Z125,MAX(Profiles!$C$2,AE$4-$W125)),
     IF(SSSModel!$C$4="ECC",$EA125*$EB125*IF(MAX(Escalation!$C$2,AE$4-$W125)&gt;$DZ125-1,0,OFFSET(Escalation!$K$2,$Y125,MAX(Escalation!$C$2,AE$4-$W125))),
     IF(SSSModel!$C$4="PV",IF(CC$4=$W125,$EA125*(1+SSSModel!$C$2),0),
     IF(SSSModel!$C$4="FCR",IF(AND(CC$4&gt;=$W125,OFFSET(Profiles!$K$2,$Z125,MAX(Profiles!$C$2,AE$4-$W125))&gt;0),$EC125,0),0))))))</f>
        <v>0</v>
      </c>
      <c r="CD125" s="135">
        <f ca="1">IF(OR($Z125=0,SSSModel!$C$4="CF"),AF125,
IF(LEFT($V125,3)="ON_",
     IF(SSSModel!$C$4="RR",SUMPRODUCT(OFFSET($AC125,0,0,1,$CB$2),OFFSET(Profiles!$K$28,($Z125-1)*(Profiles!$I$26+1)+CD$4-SSSModel!$C$3+1,0,1,$CB$2)),
     IF(SSSModel!$C$4="ECC",$EA125*$EB125*SUMPRODUCT(OFFSET($AC125,0,MAX(0,CD$4-$DZ125-$CA$4+1),1,MIN($DZ125,CD$4-$CA$4+1)),OFFSET(Escalation!$K$24,($Y125-1)*(Escalation!$I$22+1)+CD$4-SSSModel!$C$3+1,MAX(0,CD$4-$DZ125-$CA$4+1),1,MIN($DZ125,CD$4-$CA$4+1))),
     IF(SSSModel!$C$4="PV",AF125*$EA125*(1+SSSModel!$C$2),
     IF(SSSModel!$C$4="FCR",$EC125*SUM(OFFSET($AC125,0,MAX(CD$4-$AC$4-$DZ125+1,0),1,MIN($DZ125,CD$4-$AC$4+1))),0)))),
SUM($AC125:$BZ125)*
     IF(SSSModel!$C$4="RR",OFFSET(Profiles!$K$2,$Z125,MAX(Profiles!$C$2,AF$4-$W125)),
     IF(SSSModel!$C$4="ECC",$EA125*$EB125*IF(MAX(Escalation!$C$2,AF$4-$W125)&gt;$DZ125-1,0,OFFSET(Escalation!$K$2,$Y125,MAX(Escalation!$C$2,AF$4-$W125))),
     IF(SSSModel!$C$4="PV",IF(CD$4=$W125,$EA125*(1+SSSModel!$C$2),0),
     IF(SSSModel!$C$4="FCR",IF(AND(CD$4&gt;=$W125,OFFSET(Profiles!$K$2,$Z125,MAX(Profiles!$C$2,AF$4-$W125))&gt;0),$EC125,0),0))))))</f>
        <v>0</v>
      </c>
      <c r="CE125" s="135">
        <f ca="1">IF(OR($Z125=0,SSSModel!$C$4="CF"),AG125,
IF(LEFT($V125,3)="ON_",
     IF(SSSModel!$C$4="RR",SUMPRODUCT(OFFSET($AC125,0,0,1,$CB$2),OFFSET(Profiles!$K$28,($Z125-1)*(Profiles!$I$26+1)+CE$4-SSSModel!$C$3+1,0,1,$CB$2)),
     IF(SSSModel!$C$4="ECC",$EA125*$EB125*SUMPRODUCT(OFFSET($AC125,0,MAX(0,CE$4-$DZ125-$CA$4+1),1,MIN($DZ125,CE$4-$CA$4+1)),OFFSET(Escalation!$K$24,($Y125-1)*(Escalation!$I$22+1)+CE$4-SSSModel!$C$3+1,MAX(0,CE$4-$DZ125-$CA$4+1),1,MIN($DZ125,CE$4-$CA$4+1))),
     IF(SSSModel!$C$4="PV",AG125*$EA125*(1+SSSModel!$C$2),
     IF(SSSModel!$C$4="FCR",$EC125*SUM(OFFSET($AC125,0,MAX(CE$4-$AC$4-$DZ125+1,0),1,MIN($DZ125,CE$4-$AC$4+1))),0)))),
SUM($AC125:$BZ125)*
     IF(SSSModel!$C$4="RR",OFFSET(Profiles!$K$2,$Z125,MAX(Profiles!$C$2,AG$4-$W125)),
     IF(SSSModel!$C$4="ECC",$EA125*$EB125*IF(MAX(Escalation!$C$2,AG$4-$W125)&gt;$DZ125-1,0,OFFSET(Escalation!$K$2,$Y125,MAX(Escalation!$C$2,AG$4-$W125))),
     IF(SSSModel!$C$4="PV",IF(CE$4=$W125,$EA125*(1+SSSModel!$C$2),0),
     IF(SSSModel!$C$4="FCR",IF(AND(CE$4&gt;=$W125,OFFSET(Profiles!$K$2,$Z125,MAX(Profiles!$C$2,AG$4-$W125))&gt;0),$EC125,0),0))))))</f>
        <v>0</v>
      </c>
      <c r="CF125" s="135">
        <f ca="1">IF(OR($Z125=0,SSSModel!$C$4="CF"),AH125,
IF(LEFT($V125,3)="ON_",
     IF(SSSModel!$C$4="RR",SUMPRODUCT(OFFSET($AC125,0,0,1,$CB$2),OFFSET(Profiles!$K$28,($Z125-1)*(Profiles!$I$26+1)+CF$4-SSSModel!$C$3+1,0,1,$CB$2)),
     IF(SSSModel!$C$4="ECC",$EA125*$EB125*SUMPRODUCT(OFFSET($AC125,0,MAX(0,CF$4-$DZ125-$CA$4+1),1,MIN($DZ125,CF$4-$CA$4+1)),OFFSET(Escalation!$K$24,($Y125-1)*(Escalation!$I$22+1)+CF$4-SSSModel!$C$3+1,MAX(0,CF$4-$DZ125-$CA$4+1),1,MIN($DZ125,CF$4-$CA$4+1))),
     IF(SSSModel!$C$4="PV",AH125*$EA125*(1+SSSModel!$C$2),
     IF(SSSModel!$C$4="FCR",$EC125*SUM(OFFSET($AC125,0,MAX(CF$4-$AC$4-$DZ125+1,0),1,MIN($DZ125,CF$4-$AC$4+1))),0)))),
SUM($AC125:$BZ125)*
     IF(SSSModel!$C$4="RR",OFFSET(Profiles!$K$2,$Z125,MAX(Profiles!$C$2,AH$4-$W125)),
     IF(SSSModel!$C$4="ECC",$EA125*$EB125*IF(MAX(Escalation!$C$2,AH$4-$W125)&gt;$DZ125-1,0,OFFSET(Escalation!$K$2,$Y125,MAX(Escalation!$C$2,AH$4-$W125))),
     IF(SSSModel!$C$4="PV",IF(CF$4=$W125,$EA125*(1+SSSModel!$C$2),0),
     IF(SSSModel!$C$4="FCR",IF(AND(CF$4&gt;=$W125,OFFSET(Profiles!$K$2,$Z125,MAX(Profiles!$C$2,AH$4-$W125))&gt;0),$EC125,0),0))))))</f>
        <v>0</v>
      </c>
      <c r="CG125" s="135">
        <f ca="1">IF(OR($Z125=0,SSSModel!$C$4="CF"),AI125,
IF(LEFT($V125,3)="ON_",
     IF(SSSModel!$C$4="RR",SUMPRODUCT(OFFSET($AC125,0,0,1,$CB$2),OFFSET(Profiles!$K$28,($Z125-1)*(Profiles!$I$26+1)+CG$4-SSSModel!$C$3+1,0,1,$CB$2)),
     IF(SSSModel!$C$4="ECC",$EA125*$EB125*SUMPRODUCT(OFFSET($AC125,0,MAX(0,CG$4-$DZ125-$CA$4+1),1,MIN($DZ125,CG$4-$CA$4+1)),OFFSET(Escalation!$K$24,($Y125-1)*(Escalation!$I$22+1)+CG$4-SSSModel!$C$3+1,MAX(0,CG$4-$DZ125-$CA$4+1),1,MIN($DZ125,CG$4-$CA$4+1))),
     IF(SSSModel!$C$4="PV",AI125*$EA125*(1+SSSModel!$C$2),
     IF(SSSModel!$C$4="FCR",$EC125*SUM(OFFSET($AC125,0,MAX(CG$4-$AC$4-$DZ125+1,0),1,MIN($DZ125,CG$4-$AC$4+1))),0)))),
SUM($AC125:$BZ125)*
     IF(SSSModel!$C$4="RR",OFFSET(Profiles!$K$2,$Z125,MAX(Profiles!$C$2,AI$4-$W125)),
     IF(SSSModel!$C$4="ECC",$EA125*$EB125*IF(MAX(Escalation!$C$2,AI$4-$W125)&gt;$DZ125-1,0,OFFSET(Escalation!$K$2,$Y125,MAX(Escalation!$C$2,AI$4-$W125))),
     IF(SSSModel!$C$4="PV",IF(CG$4=$W125,$EA125*(1+SSSModel!$C$2),0),
     IF(SSSModel!$C$4="FCR",IF(AND(CG$4&gt;=$W125,OFFSET(Profiles!$K$2,$Z125,MAX(Profiles!$C$2,AI$4-$W125))&gt;0),$EC125,0),0))))))</f>
        <v>0</v>
      </c>
      <c r="CH125" s="135">
        <f ca="1">IF(OR($Z125=0,SSSModel!$C$4="CF"),AJ125,
IF(LEFT($V125,3)="ON_",
     IF(SSSModel!$C$4="RR",SUMPRODUCT(OFFSET($AC125,0,0,1,$CB$2),OFFSET(Profiles!$K$28,($Z125-1)*(Profiles!$I$26+1)+CH$4-SSSModel!$C$3+1,0,1,$CB$2)),
     IF(SSSModel!$C$4="ECC",$EA125*$EB125*SUMPRODUCT(OFFSET($AC125,0,MAX(0,CH$4-$DZ125-$CA$4+1),1,MIN($DZ125,CH$4-$CA$4+1)),OFFSET(Escalation!$K$24,($Y125-1)*(Escalation!$I$22+1)+CH$4-SSSModel!$C$3+1,MAX(0,CH$4-$DZ125-$CA$4+1),1,MIN($DZ125,CH$4-$CA$4+1))),
     IF(SSSModel!$C$4="PV",AJ125*$EA125*(1+SSSModel!$C$2),
     IF(SSSModel!$C$4="FCR",$EC125*SUM(OFFSET($AC125,0,MAX(CH$4-$AC$4-$DZ125+1,0),1,MIN($DZ125,CH$4-$AC$4+1))),0)))),
SUM($AC125:$BZ125)*
     IF(SSSModel!$C$4="RR",OFFSET(Profiles!$K$2,$Z125,MAX(Profiles!$C$2,AJ$4-$W125)),
     IF(SSSModel!$C$4="ECC",$EA125*$EB125*IF(MAX(Escalation!$C$2,AJ$4-$W125)&gt;$DZ125-1,0,OFFSET(Escalation!$K$2,$Y125,MAX(Escalation!$C$2,AJ$4-$W125))),
     IF(SSSModel!$C$4="PV",IF(CH$4=$W125,$EA125*(1+SSSModel!$C$2),0),
     IF(SSSModel!$C$4="FCR",IF(AND(CH$4&gt;=$W125,OFFSET(Profiles!$K$2,$Z125,MAX(Profiles!$C$2,AJ$4-$W125))&gt;0),$EC125,0),0))))))</f>
        <v>0</v>
      </c>
      <c r="CI125" s="135">
        <f ca="1">IF(OR($Z125=0,SSSModel!$C$4="CF"),AK125,
IF(LEFT($V125,3)="ON_",
     IF(SSSModel!$C$4="RR",SUMPRODUCT(OFFSET($AC125,0,0,1,$CB$2),OFFSET(Profiles!$K$28,($Z125-1)*(Profiles!$I$26+1)+CI$4-SSSModel!$C$3+1,0,1,$CB$2)),
     IF(SSSModel!$C$4="ECC",$EA125*$EB125*SUMPRODUCT(OFFSET($AC125,0,MAX(0,CI$4-$DZ125-$CA$4+1),1,MIN($DZ125,CI$4-$CA$4+1)),OFFSET(Escalation!$K$24,($Y125-1)*(Escalation!$I$22+1)+CI$4-SSSModel!$C$3+1,MAX(0,CI$4-$DZ125-$CA$4+1),1,MIN($DZ125,CI$4-$CA$4+1))),
     IF(SSSModel!$C$4="PV",AK125*$EA125*(1+SSSModel!$C$2),
     IF(SSSModel!$C$4="FCR",$EC125*SUM(OFFSET($AC125,0,MAX(CI$4-$AC$4-$DZ125+1,0),1,MIN($DZ125,CI$4-$AC$4+1))),0)))),
SUM($AC125:$BZ125)*
     IF(SSSModel!$C$4="RR",OFFSET(Profiles!$K$2,$Z125,MAX(Profiles!$C$2,AK$4-$W125)),
     IF(SSSModel!$C$4="ECC",$EA125*$EB125*IF(MAX(Escalation!$C$2,AK$4-$W125)&gt;$DZ125-1,0,OFFSET(Escalation!$K$2,$Y125,MAX(Escalation!$C$2,AK$4-$W125))),
     IF(SSSModel!$C$4="PV",IF(CI$4=$W125,$EA125*(1+SSSModel!$C$2),0),
     IF(SSSModel!$C$4="FCR",IF(AND(CI$4&gt;=$W125,OFFSET(Profiles!$K$2,$Z125,MAX(Profiles!$C$2,AK$4-$W125))&gt;0),$EC125,0),0))))))</f>
        <v>0</v>
      </c>
      <c r="CJ125" s="135">
        <f ca="1">IF(OR($Z125=0,SSSModel!$C$4="CF"),AL125,
IF(LEFT($V125,3)="ON_",
     IF(SSSModel!$C$4="RR",SUMPRODUCT(OFFSET($AC125,0,0,1,$CB$2),OFFSET(Profiles!$K$28,($Z125-1)*(Profiles!$I$26+1)+CJ$4-SSSModel!$C$3+1,0,1,$CB$2)),
     IF(SSSModel!$C$4="ECC",$EA125*$EB125*SUMPRODUCT(OFFSET($AC125,0,MAX(0,CJ$4-$DZ125-$CA$4+1),1,MIN($DZ125,CJ$4-$CA$4+1)),OFFSET(Escalation!$K$24,($Y125-1)*(Escalation!$I$22+1)+CJ$4-SSSModel!$C$3+1,MAX(0,CJ$4-$DZ125-$CA$4+1),1,MIN($DZ125,CJ$4-$CA$4+1))),
     IF(SSSModel!$C$4="PV",AL125*$EA125*(1+SSSModel!$C$2),
     IF(SSSModel!$C$4="FCR",$EC125*SUM(OFFSET($AC125,0,MAX(CJ$4-$AC$4-$DZ125+1,0),1,MIN($DZ125,CJ$4-$AC$4+1))),0)))),
SUM($AC125:$BZ125)*
     IF(SSSModel!$C$4="RR",OFFSET(Profiles!$K$2,$Z125,MAX(Profiles!$C$2,AL$4-$W125)),
     IF(SSSModel!$C$4="ECC",$EA125*$EB125*IF(MAX(Escalation!$C$2,AL$4-$W125)&gt;$DZ125-1,0,OFFSET(Escalation!$K$2,$Y125,MAX(Escalation!$C$2,AL$4-$W125))),
     IF(SSSModel!$C$4="PV",IF(CJ$4=$W125,$EA125*(1+SSSModel!$C$2),0),
     IF(SSSModel!$C$4="FCR",IF(AND(CJ$4&gt;=$W125,OFFSET(Profiles!$K$2,$Z125,MAX(Profiles!$C$2,AL$4-$W125))&gt;0),$EC125,0),0))))))</f>
        <v>0</v>
      </c>
      <c r="CK125" s="135">
        <f ca="1">IF(OR($Z125=0,SSSModel!$C$4="CF"),AM125,
IF(LEFT($V125,3)="ON_",
     IF(SSSModel!$C$4="RR",SUMPRODUCT(OFFSET($AC125,0,0,1,$CB$2),OFFSET(Profiles!$K$28,($Z125-1)*(Profiles!$I$26+1)+CK$4-SSSModel!$C$3+1,0,1,$CB$2)),
     IF(SSSModel!$C$4="ECC",$EA125*$EB125*SUMPRODUCT(OFFSET($AC125,0,MAX(0,CK$4-$DZ125-$CA$4+1),1,MIN($DZ125,CK$4-$CA$4+1)),OFFSET(Escalation!$K$24,($Y125-1)*(Escalation!$I$22+1)+CK$4-SSSModel!$C$3+1,MAX(0,CK$4-$DZ125-$CA$4+1),1,MIN($DZ125,CK$4-$CA$4+1))),
     IF(SSSModel!$C$4="PV",AM125*$EA125*(1+SSSModel!$C$2),
     IF(SSSModel!$C$4="FCR",$EC125*SUM(OFFSET($AC125,0,MAX(CK$4-$AC$4-$DZ125+1,0),1,MIN($DZ125,CK$4-$AC$4+1))),0)))),
SUM($AC125:$BZ125)*
     IF(SSSModel!$C$4="RR",OFFSET(Profiles!$K$2,$Z125,MAX(Profiles!$C$2,AM$4-$W125)),
     IF(SSSModel!$C$4="ECC",$EA125*$EB125*IF(MAX(Escalation!$C$2,AM$4-$W125)&gt;$DZ125-1,0,OFFSET(Escalation!$K$2,$Y125,MAX(Escalation!$C$2,AM$4-$W125))),
     IF(SSSModel!$C$4="PV",IF(CK$4=$W125,$EA125*(1+SSSModel!$C$2),0),
     IF(SSSModel!$C$4="FCR",IF(AND(CK$4&gt;=$W125,OFFSET(Profiles!$K$2,$Z125,MAX(Profiles!$C$2,AM$4-$W125))&gt;0),$EC125,0),0))))))</f>
        <v>0</v>
      </c>
      <c r="CL125" s="135">
        <f ca="1">IF(OR($Z125=0,SSSModel!$C$4="CF"),AN125,
IF(LEFT($V125,3)="ON_",
     IF(SSSModel!$C$4="RR",SUMPRODUCT(OFFSET($AC125,0,0,1,$CB$2),OFFSET(Profiles!$K$28,($Z125-1)*(Profiles!$I$26+1)+CL$4-SSSModel!$C$3+1,0,1,$CB$2)),
     IF(SSSModel!$C$4="ECC",$EA125*$EB125*SUMPRODUCT(OFFSET($AC125,0,MAX(0,CL$4-$DZ125-$CA$4+1),1,MIN($DZ125,CL$4-$CA$4+1)),OFFSET(Escalation!$K$24,($Y125-1)*(Escalation!$I$22+1)+CL$4-SSSModel!$C$3+1,MAX(0,CL$4-$DZ125-$CA$4+1),1,MIN($DZ125,CL$4-$CA$4+1))),
     IF(SSSModel!$C$4="PV",AN125*$EA125*(1+SSSModel!$C$2),
     IF(SSSModel!$C$4="FCR",$EC125*SUM(OFFSET($AC125,0,MAX(CL$4-$AC$4-$DZ125+1,0),1,MIN($DZ125,CL$4-$AC$4+1))),0)))),
SUM($AC125:$BZ125)*
     IF(SSSModel!$C$4="RR",OFFSET(Profiles!$K$2,$Z125,MAX(Profiles!$C$2,AN$4-$W125)),
     IF(SSSModel!$C$4="ECC",$EA125*$EB125*IF(MAX(Escalation!$C$2,AN$4-$W125)&gt;$DZ125-1,0,OFFSET(Escalation!$K$2,$Y125,MAX(Escalation!$C$2,AN$4-$W125))),
     IF(SSSModel!$C$4="PV",IF(CL$4=$W125,$EA125*(1+SSSModel!$C$2),0),
     IF(SSSModel!$C$4="FCR",IF(AND(CL$4&gt;=$W125,OFFSET(Profiles!$K$2,$Z125,MAX(Profiles!$C$2,AN$4-$W125))&gt;0),$EC125,0),0))))))</f>
        <v>0</v>
      </c>
      <c r="CM125" s="135">
        <f ca="1">IF(OR($Z125=0,SSSModel!$C$4="CF"),AO125,
IF(LEFT($V125,3)="ON_",
     IF(SSSModel!$C$4="RR",SUMPRODUCT(OFFSET($AC125,0,0,1,$CB$2),OFFSET(Profiles!$K$28,($Z125-1)*(Profiles!$I$26+1)+CM$4-SSSModel!$C$3+1,0,1,$CB$2)),
     IF(SSSModel!$C$4="ECC",$EA125*$EB125*SUMPRODUCT(OFFSET($AC125,0,MAX(0,CM$4-$DZ125-$CA$4+1),1,MIN($DZ125,CM$4-$CA$4+1)),OFFSET(Escalation!$K$24,($Y125-1)*(Escalation!$I$22+1)+CM$4-SSSModel!$C$3+1,MAX(0,CM$4-$DZ125-$CA$4+1),1,MIN($DZ125,CM$4-$CA$4+1))),
     IF(SSSModel!$C$4="PV",AO125*$EA125*(1+SSSModel!$C$2),
     IF(SSSModel!$C$4="FCR",$EC125*SUM(OFFSET($AC125,0,MAX(CM$4-$AC$4-$DZ125+1,0),1,MIN($DZ125,CM$4-$AC$4+1))),0)))),
SUM($AC125:$BZ125)*
     IF(SSSModel!$C$4="RR",OFFSET(Profiles!$K$2,$Z125,MAX(Profiles!$C$2,AO$4-$W125)),
     IF(SSSModel!$C$4="ECC",$EA125*$EB125*IF(MAX(Escalation!$C$2,AO$4-$W125)&gt;$DZ125-1,0,OFFSET(Escalation!$K$2,$Y125,MAX(Escalation!$C$2,AO$4-$W125))),
     IF(SSSModel!$C$4="PV",IF(CM$4=$W125,$EA125*(1+SSSModel!$C$2),0),
     IF(SSSModel!$C$4="FCR",IF(AND(CM$4&gt;=$W125,OFFSET(Profiles!$K$2,$Z125,MAX(Profiles!$C$2,AO$4-$W125))&gt;0),$EC125,0),0))))))</f>
        <v>0</v>
      </c>
      <c r="CN125" s="135">
        <f ca="1">IF(OR($Z125=0,SSSModel!$C$4="CF"),AP125,
IF(LEFT($V125,3)="ON_",
     IF(SSSModel!$C$4="RR",SUMPRODUCT(OFFSET($AC125,0,0,1,$CB$2),OFFSET(Profiles!$K$28,($Z125-1)*(Profiles!$I$26+1)+CN$4-SSSModel!$C$3+1,0,1,$CB$2)),
     IF(SSSModel!$C$4="ECC",$EA125*$EB125*SUMPRODUCT(OFFSET($AC125,0,MAX(0,CN$4-$DZ125-$CA$4+1),1,MIN($DZ125,CN$4-$CA$4+1)),OFFSET(Escalation!$K$24,($Y125-1)*(Escalation!$I$22+1)+CN$4-SSSModel!$C$3+1,MAX(0,CN$4-$DZ125-$CA$4+1),1,MIN($DZ125,CN$4-$CA$4+1))),
     IF(SSSModel!$C$4="PV",AP125*$EA125*(1+SSSModel!$C$2),
     IF(SSSModel!$C$4="FCR",$EC125*SUM(OFFSET($AC125,0,MAX(CN$4-$AC$4-$DZ125+1,0),1,MIN($DZ125,CN$4-$AC$4+1))),0)))),
SUM($AC125:$BZ125)*
     IF(SSSModel!$C$4="RR",OFFSET(Profiles!$K$2,$Z125,MAX(Profiles!$C$2,AP$4-$W125)),
     IF(SSSModel!$C$4="ECC",$EA125*$EB125*IF(MAX(Escalation!$C$2,AP$4-$W125)&gt;$DZ125-1,0,OFFSET(Escalation!$K$2,$Y125,MAX(Escalation!$C$2,AP$4-$W125))),
     IF(SSSModel!$C$4="PV",IF(CN$4=$W125,$EA125*(1+SSSModel!$C$2),0),
     IF(SSSModel!$C$4="FCR",IF(AND(CN$4&gt;=$W125,OFFSET(Profiles!$K$2,$Z125,MAX(Profiles!$C$2,AP$4-$W125))&gt;0),$EC125,0),0))))))</f>
        <v>0</v>
      </c>
      <c r="CO125" s="135">
        <f ca="1">IF(OR($Z125=0,SSSModel!$C$4="CF"),AQ125,
IF(LEFT($V125,3)="ON_",
     IF(SSSModel!$C$4="RR",SUMPRODUCT(OFFSET($AC125,0,0,1,$CB$2),OFFSET(Profiles!$K$28,($Z125-1)*(Profiles!$I$26+1)+CO$4-SSSModel!$C$3+1,0,1,$CB$2)),
     IF(SSSModel!$C$4="ECC",$EA125*$EB125*SUMPRODUCT(OFFSET($AC125,0,MAX(0,CO$4-$DZ125-$CA$4+1),1,MIN($DZ125,CO$4-$CA$4+1)),OFFSET(Escalation!$K$24,($Y125-1)*(Escalation!$I$22+1)+CO$4-SSSModel!$C$3+1,MAX(0,CO$4-$DZ125-$CA$4+1),1,MIN($DZ125,CO$4-$CA$4+1))),
     IF(SSSModel!$C$4="PV",AQ125*$EA125*(1+SSSModel!$C$2),
     IF(SSSModel!$C$4="FCR",$EC125*SUM(OFFSET($AC125,0,MAX(CO$4-$AC$4-$DZ125+1,0),1,MIN($DZ125,CO$4-$AC$4+1))),0)))),
SUM($AC125:$BZ125)*
     IF(SSSModel!$C$4="RR",OFFSET(Profiles!$K$2,$Z125,MAX(Profiles!$C$2,AQ$4-$W125)),
     IF(SSSModel!$C$4="ECC",$EA125*$EB125*IF(MAX(Escalation!$C$2,AQ$4-$W125)&gt;$DZ125-1,0,OFFSET(Escalation!$K$2,$Y125,MAX(Escalation!$C$2,AQ$4-$W125))),
     IF(SSSModel!$C$4="PV",IF(CO$4=$W125,$EA125*(1+SSSModel!$C$2),0),
     IF(SSSModel!$C$4="FCR",IF(AND(CO$4&gt;=$W125,OFFSET(Profiles!$K$2,$Z125,MAX(Profiles!$C$2,AQ$4-$W125))&gt;0),$EC125,0),0))))))</f>
        <v>0</v>
      </c>
      <c r="CP125" s="135">
        <f ca="1">IF(OR($Z125=0,SSSModel!$C$4="CF"),AR125,
IF(LEFT($V125,3)="ON_",
     IF(SSSModel!$C$4="RR",SUMPRODUCT(OFFSET($AC125,0,0,1,$CB$2),OFFSET(Profiles!$K$28,($Z125-1)*(Profiles!$I$26+1)+CP$4-SSSModel!$C$3+1,0,1,$CB$2)),
     IF(SSSModel!$C$4="ECC",$EA125*$EB125*SUMPRODUCT(OFFSET($AC125,0,MAX(0,CP$4-$DZ125-$CA$4+1),1,MIN($DZ125,CP$4-$CA$4+1)),OFFSET(Escalation!$K$24,($Y125-1)*(Escalation!$I$22+1)+CP$4-SSSModel!$C$3+1,MAX(0,CP$4-$DZ125-$CA$4+1),1,MIN($DZ125,CP$4-$CA$4+1))),
     IF(SSSModel!$C$4="PV",AR125*$EA125*(1+SSSModel!$C$2),
     IF(SSSModel!$C$4="FCR",$EC125*SUM(OFFSET($AC125,0,MAX(CP$4-$AC$4-$DZ125+1,0),1,MIN($DZ125,CP$4-$AC$4+1))),0)))),
SUM($AC125:$BZ125)*
     IF(SSSModel!$C$4="RR",OFFSET(Profiles!$K$2,$Z125,MAX(Profiles!$C$2,AR$4-$W125)),
     IF(SSSModel!$C$4="ECC",$EA125*$EB125*IF(MAX(Escalation!$C$2,AR$4-$W125)&gt;$DZ125-1,0,OFFSET(Escalation!$K$2,$Y125,MAX(Escalation!$C$2,AR$4-$W125))),
     IF(SSSModel!$C$4="PV",IF(CP$4=$W125,$EA125*(1+SSSModel!$C$2),0),
     IF(SSSModel!$C$4="FCR",IF(AND(CP$4&gt;=$W125,OFFSET(Profiles!$K$2,$Z125,MAX(Profiles!$C$2,AR$4-$W125))&gt;0),$EC125,0),0))))))</f>
        <v>0</v>
      </c>
      <c r="CQ125" s="135">
        <f ca="1">IF(OR($Z125=0,SSSModel!$C$4="CF"),AS125,
IF(LEFT($V125,3)="ON_",
     IF(SSSModel!$C$4="RR",SUMPRODUCT(OFFSET($AC125,0,0,1,$CB$2),OFFSET(Profiles!$K$28,($Z125-1)*(Profiles!$I$26+1)+CQ$4-SSSModel!$C$3+1,0,1,$CB$2)),
     IF(SSSModel!$C$4="ECC",$EA125*$EB125*SUMPRODUCT(OFFSET($AC125,0,MAX(0,CQ$4-$DZ125-$CA$4+1),1,MIN($DZ125,CQ$4-$CA$4+1)),OFFSET(Escalation!$K$24,($Y125-1)*(Escalation!$I$22+1)+CQ$4-SSSModel!$C$3+1,MAX(0,CQ$4-$DZ125-$CA$4+1),1,MIN($DZ125,CQ$4-$CA$4+1))),
     IF(SSSModel!$C$4="PV",AS125*$EA125*(1+SSSModel!$C$2),
     IF(SSSModel!$C$4="FCR",$EC125*SUM(OFFSET($AC125,0,MAX(CQ$4-$AC$4-$DZ125+1,0),1,MIN($DZ125,CQ$4-$AC$4+1))),0)))),
SUM($AC125:$BZ125)*
     IF(SSSModel!$C$4="RR",OFFSET(Profiles!$K$2,$Z125,MAX(Profiles!$C$2,AS$4-$W125)),
     IF(SSSModel!$C$4="ECC",$EA125*$EB125*IF(MAX(Escalation!$C$2,AS$4-$W125)&gt;$DZ125-1,0,OFFSET(Escalation!$K$2,$Y125,MAX(Escalation!$C$2,AS$4-$W125))),
     IF(SSSModel!$C$4="PV",IF(CQ$4=$W125,$EA125*(1+SSSModel!$C$2),0),
     IF(SSSModel!$C$4="FCR",IF(AND(CQ$4&gt;=$W125,OFFSET(Profiles!$K$2,$Z125,MAX(Profiles!$C$2,AS$4-$W125))&gt;0),$EC125,0),0))))))</f>
        <v>0</v>
      </c>
      <c r="CR125" s="135">
        <f ca="1">IF(OR($Z125=0,SSSModel!$C$4="CF"),AT125,
IF(LEFT($V125,3)="ON_",
     IF(SSSModel!$C$4="RR",SUMPRODUCT(OFFSET($AC125,0,0,1,$CB$2),OFFSET(Profiles!$K$28,($Z125-1)*(Profiles!$I$26+1)+CR$4-SSSModel!$C$3+1,0,1,$CB$2)),
     IF(SSSModel!$C$4="ECC",$EA125*$EB125*SUMPRODUCT(OFFSET($AC125,0,MAX(0,CR$4-$DZ125-$CA$4+1),1,MIN($DZ125,CR$4-$CA$4+1)),OFFSET(Escalation!$K$24,($Y125-1)*(Escalation!$I$22+1)+CR$4-SSSModel!$C$3+1,MAX(0,CR$4-$DZ125-$CA$4+1),1,MIN($DZ125,CR$4-$CA$4+1))),
     IF(SSSModel!$C$4="PV",AT125*$EA125*(1+SSSModel!$C$2),
     IF(SSSModel!$C$4="FCR",$EC125*SUM(OFFSET($AC125,0,MAX(CR$4-$AC$4-$DZ125+1,0),1,MIN($DZ125,CR$4-$AC$4+1))),0)))),
SUM($AC125:$BZ125)*
     IF(SSSModel!$C$4="RR",OFFSET(Profiles!$K$2,$Z125,MAX(Profiles!$C$2,AT$4-$W125)),
     IF(SSSModel!$C$4="ECC",$EA125*$EB125*IF(MAX(Escalation!$C$2,AT$4-$W125)&gt;$DZ125-1,0,OFFSET(Escalation!$K$2,$Y125,MAX(Escalation!$C$2,AT$4-$W125))),
     IF(SSSModel!$C$4="PV",IF(CR$4=$W125,$EA125*(1+SSSModel!$C$2),0),
     IF(SSSModel!$C$4="FCR",IF(AND(CR$4&gt;=$W125,OFFSET(Profiles!$K$2,$Z125,MAX(Profiles!$C$2,AT$4-$W125))&gt;0),$EC125,0),0))))))</f>
        <v>0</v>
      </c>
      <c r="CS125" s="135">
        <f ca="1">IF(OR($Z125=0,SSSModel!$C$4="CF"),AU125,
IF(LEFT($V125,3)="ON_",
     IF(SSSModel!$C$4="RR",SUMPRODUCT(OFFSET($AC125,0,0,1,$CB$2),OFFSET(Profiles!$K$28,($Z125-1)*(Profiles!$I$26+1)+CS$4-SSSModel!$C$3+1,0,1,$CB$2)),
     IF(SSSModel!$C$4="ECC",$EA125*$EB125*SUMPRODUCT(OFFSET($AC125,0,MAX(0,CS$4-$DZ125-$CA$4+1),1,MIN($DZ125,CS$4-$CA$4+1)),OFFSET(Escalation!$K$24,($Y125-1)*(Escalation!$I$22+1)+CS$4-SSSModel!$C$3+1,MAX(0,CS$4-$DZ125-$CA$4+1),1,MIN($DZ125,CS$4-$CA$4+1))),
     IF(SSSModel!$C$4="PV",AU125*$EA125*(1+SSSModel!$C$2),
     IF(SSSModel!$C$4="FCR",$EC125*SUM(OFFSET($AC125,0,MAX(CS$4-$AC$4-$DZ125+1,0),1,MIN($DZ125,CS$4-$AC$4+1))),0)))),
SUM($AC125:$BZ125)*
     IF(SSSModel!$C$4="RR",OFFSET(Profiles!$K$2,$Z125,MAX(Profiles!$C$2,AU$4-$W125)),
     IF(SSSModel!$C$4="ECC",$EA125*$EB125*IF(MAX(Escalation!$C$2,AU$4-$W125)&gt;$DZ125-1,0,OFFSET(Escalation!$K$2,$Y125,MAX(Escalation!$C$2,AU$4-$W125))),
     IF(SSSModel!$C$4="PV",IF(CS$4=$W125,$EA125*(1+SSSModel!$C$2),0),
     IF(SSSModel!$C$4="FCR",IF(AND(CS$4&gt;=$W125,OFFSET(Profiles!$K$2,$Z125,MAX(Profiles!$C$2,AU$4-$W125))&gt;0),$EC125,0),0))))))</f>
        <v>0</v>
      </c>
      <c r="CT125" s="135">
        <f ca="1">IF(OR($Z125=0,SSSModel!$C$4="CF"),AV125,
IF(LEFT($V125,3)="ON_",
     IF(SSSModel!$C$4="RR",SUMPRODUCT(OFFSET($AC125,0,0,1,$CB$2),OFFSET(Profiles!$K$28,($Z125-1)*(Profiles!$I$26+1)+CT$4-SSSModel!$C$3+1,0,1,$CB$2)),
     IF(SSSModel!$C$4="ECC",$EA125*$EB125*SUMPRODUCT(OFFSET($AC125,0,MAX(0,CT$4-$DZ125-$CA$4+1),1,MIN($DZ125,CT$4-$CA$4+1)),OFFSET(Escalation!$K$24,($Y125-1)*(Escalation!$I$22+1)+CT$4-SSSModel!$C$3+1,MAX(0,CT$4-$DZ125-$CA$4+1),1,MIN($DZ125,CT$4-$CA$4+1))),
     IF(SSSModel!$C$4="PV",AV125*$EA125*(1+SSSModel!$C$2),
     IF(SSSModel!$C$4="FCR",$EC125*SUM(OFFSET($AC125,0,MAX(CT$4-$AC$4-$DZ125+1,0),1,MIN($DZ125,CT$4-$AC$4+1))),0)))),
SUM($AC125:$BZ125)*
     IF(SSSModel!$C$4="RR",OFFSET(Profiles!$K$2,$Z125,MAX(Profiles!$C$2,AV$4-$W125)),
     IF(SSSModel!$C$4="ECC",$EA125*$EB125*IF(MAX(Escalation!$C$2,AV$4-$W125)&gt;$DZ125-1,0,OFFSET(Escalation!$K$2,$Y125,MAX(Escalation!$C$2,AV$4-$W125))),
     IF(SSSModel!$C$4="PV",IF(CT$4=$W125,$EA125*(1+SSSModel!$C$2),0),
     IF(SSSModel!$C$4="FCR",IF(AND(CT$4&gt;=$W125,OFFSET(Profiles!$K$2,$Z125,MAX(Profiles!$C$2,AV$4-$W125))&gt;0),$EC125,0),0))))))</f>
        <v>0</v>
      </c>
      <c r="CU125" s="135">
        <f ca="1">IF(OR($Z125=0,SSSModel!$C$4="CF"),AW125,
IF(LEFT($V125,3)="ON_",
     IF(SSSModel!$C$4="RR",SUMPRODUCT(OFFSET($AC125,0,0,1,$CB$2),OFFSET(Profiles!$K$28,($Z125-1)*(Profiles!$I$26+1)+CU$4-SSSModel!$C$3+1,0,1,$CB$2)),
     IF(SSSModel!$C$4="ECC",$EA125*$EB125*SUMPRODUCT(OFFSET($AC125,0,MAX(0,CU$4-$DZ125-$CA$4+1),1,MIN($DZ125,CU$4-$CA$4+1)),OFFSET(Escalation!$K$24,($Y125-1)*(Escalation!$I$22+1)+CU$4-SSSModel!$C$3+1,MAX(0,CU$4-$DZ125-$CA$4+1),1,MIN($DZ125,CU$4-$CA$4+1))),
     IF(SSSModel!$C$4="PV",AW125*$EA125*(1+SSSModel!$C$2),
     IF(SSSModel!$C$4="FCR",$EC125*SUM(OFFSET($AC125,0,MAX(CU$4-$AC$4-$DZ125+1,0),1,MIN($DZ125,CU$4-$AC$4+1))),0)))),
SUM($AC125:$BZ125)*
     IF(SSSModel!$C$4="RR",OFFSET(Profiles!$K$2,$Z125,MAX(Profiles!$C$2,AW$4-$W125)),
     IF(SSSModel!$C$4="ECC",$EA125*$EB125*IF(MAX(Escalation!$C$2,AW$4-$W125)&gt;$DZ125-1,0,OFFSET(Escalation!$K$2,$Y125,MAX(Escalation!$C$2,AW$4-$W125))),
     IF(SSSModel!$C$4="PV",IF(CU$4=$W125,$EA125*(1+SSSModel!$C$2),0),
     IF(SSSModel!$C$4="FCR",IF(AND(CU$4&gt;=$W125,OFFSET(Profiles!$K$2,$Z125,MAX(Profiles!$C$2,AW$4-$W125))&gt;0),$EC125,0),0))))))</f>
        <v>0</v>
      </c>
      <c r="CV125" s="135">
        <f ca="1">IF(OR($Z125=0,SSSModel!$C$4="CF"),AX125,
IF(LEFT($V125,3)="ON_",
     IF(SSSModel!$C$4="RR",SUMPRODUCT(OFFSET($AC125,0,0,1,$CB$2),OFFSET(Profiles!$K$28,($Z125-1)*(Profiles!$I$26+1)+CV$4-SSSModel!$C$3+1,0,1,$CB$2)),
     IF(SSSModel!$C$4="ECC",$EA125*$EB125*SUMPRODUCT(OFFSET($AC125,0,MAX(0,CV$4-$DZ125-$CA$4+1),1,MIN($DZ125,CV$4-$CA$4+1)),OFFSET(Escalation!$K$24,($Y125-1)*(Escalation!$I$22+1)+CV$4-SSSModel!$C$3+1,MAX(0,CV$4-$DZ125-$CA$4+1),1,MIN($DZ125,CV$4-$CA$4+1))),
     IF(SSSModel!$C$4="PV",AX125*$EA125*(1+SSSModel!$C$2),
     IF(SSSModel!$C$4="FCR",$EC125*SUM(OFFSET($AC125,0,MAX(CV$4-$AC$4-$DZ125+1,0),1,MIN($DZ125,CV$4-$AC$4+1))),0)))),
SUM($AC125:$BZ125)*
     IF(SSSModel!$C$4="RR",OFFSET(Profiles!$K$2,$Z125,MAX(Profiles!$C$2,AX$4-$W125)),
     IF(SSSModel!$C$4="ECC",$EA125*$EB125*IF(MAX(Escalation!$C$2,AX$4-$W125)&gt;$DZ125-1,0,OFFSET(Escalation!$K$2,$Y125,MAX(Escalation!$C$2,AX$4-$W125))),
     IF(SSSModel!$C$4="PV",IF(CV$4=$W125,$EA125*(1+SSSModel!$C$2),0),
     IF(SSSModel!$C$4="FCR",IF(AND(CV$4&gt;=$W125,OFFSET(Profiles!$K$2,$Z125,MAX(Profiles!$C$2,AX$4-$W125))&gt;0),$EC125,0),0))))))</f>
        <v>0</v>
      </c>
      <c r="CW125" s="135">
        <f ca="1">IF(OR($Z125=0,SSSModel!$C$4="CF"),AY125,
IF(LEFT($V125,3)="ON_",
     IF(SSSModel!$C$4="RR",SUMPRODUCT(OFFSET($AC125,0,0,1,$CB$2),OFFSET(Profiles!$K$28,($Z125-1)*(Profiles!$I$26+1)+CW$4-SSSModel!$C$3+1,0,1,$CB$2)),
     IF(SSSModel!$C$4="ECC",$EA125*$EB125*SUMPRODUCT(OFFSET($AC125,0,MAX(0,CW$4-$DZ125-$CA$4+1),1,MIN($DZ125,CW$4-$CA$4+1)),OFFSET(Escalation!$K$24,($Y125-1)*(Escalation!$I$22+1)+CW$4-SSSModel!$C$3+1,MAX(0,CW$4-$DZ125-$CA$4+1),1,MIN($DZ125,CW$4-$CA$4+1))),
     IF(SSSModel!$C$4="PV",AY125*$EA125*(1+SSSModel!$C$2),
     IF(SSSModel!$C$4="FCR",$EC125*SUM(OFFSET($AC125,0,MAX(CW$4-$AC$4-$DZ125+1,0),1,MIN($DZ125,CW$4-$AC$4+1))),0)))),
SUM($AC125:$BZ125)*
     IF(SSSModel!$C$4="RR",OFFSET(Profiles!$K$2,$Z125,MAX(Profiles!$C$2,AY$4-$W125)),
     IF(SSSModel!$C$4="ECC",$EA125*$EB125*IF(MAX(Escalation!$C$2,AY$4-$W125)&gt;$DZ125-1,0,OFFSET(Escalation!$K$2,$Y125,MAX(Escalation!$C$2,AY$4-$W125))),
     IF(SSSModel!$C$4="PV",IF(CW$4=$W125,$EA125*(1+SSSModel!$C$2),0),
     IF(SSSModel!$C$4="FCR",IF(AND(CW$4&gt;=$W125,OFFSET(Profiles!$K$2,$Z125,MAX(Profiles!$C$2,AY$4-$W125))&gt;0),$EC125,0),0))))))</f>
        <v>0</v>
      </c>
      <c r="CX125" s="135">
        <f ca="1">IF(OR($Z125=0,SSSModel!$C$4="CF"),AZ125,
IF(LEFT($V125,3)="ON_",
     IF(SSSModel!$C$4="RR",SUMPRODUCT(OFFSET($AC125,0,0,1,$CB$2),OFFSET(Profiles!$K$28,($Z125-1)*(Profiles!$I$26+1)+CX$4-SSSModel!$C$3+1,0,1,$CB$2)),
     IF(SSSModel!$C$4="ECC",$EA125*$EB125*SUMPRODUCT(OFFSET($AC125,0,MAX(0,CX$4-$DZ125-$CA$4+1),1,MIN($DZ125,CX$4-$CA$4+1)),OFFSET(Escalation!$K$24,($Y125-1)*(Escalation!$I$22+1)+CX$4-SSSModel!$C$3+1,MAX(0,CX$4-$DZ125-$CA$4+1),1,MIN($DZ125,CX$4-$CA$4+1))),
     IF(SSSModel!$C$4="PV",AZ125*$EA125*(1+SSSModel!$C$2),
     IF(SSSModel!$C$4="FCR",$EC125*SUM(OFFSET($AC125,0,MAX(CX$4-$AC$4-$DZ125+1,0),1,MIN($DZ125,CX$4-$AC$4+1))),0)))),
SUM($AC125:$BZ125)*
     IF(SSSModel!$C$4="RR",OFFSET(Profiles!$K$2,$Z125,MAX(Profiles!$C$2,AZ$4-$W125)),
     IF(SSSModel!$C$4="ECC",$EA125*$EB125*IF(MAX(Escalation!$C$2,AZ$4-$W125)&gt;$DZ125-1,0,OFFSET(Escalation!$K$2,$Y125,MAX(Escalation!$C$2,AZ$4-$W125))),
     IF(SSSModel!$C$4="PV",IF(CX$4=$W125,$EA125*(1+SSSModel!$C$2),0),
     IF(SSSModel!$C$4="FCR",IF(AND(CX$4&gt;=$W125,OFFSET(Profiles!$K$2,$Z125,MAX(Profiles!$C$2,AZ$4-$W125))&gt;0),$EC125,0),0))))))</f>
        <v>0</v>
      </c>
      <c r="CY125" s="135">
        <f ca="1">IF(OR($Z125=0,SSSModel!$C$4="CF"),BA125,
IF(LEFT($V125,3)="ON_",
     IF(SSSModel!$C$4="RR",SUMPRODUCT(OFFSET($AC125,0,0,1,$CB$2),OFFSET(Profiles!$K$28,($Z125-1)*(Profiles!$I$26+1)+CY$4-SSSModel!$C$3+1,0,1,$CB$2)),
     IF(SSSModel!$C$4="ECC",$EA125*$EB125*SUMPRODUCT(OFFSET($AC125,0,MAX(0,CY$4-$DZ125-$CA$4+1),1,MIN($DZ125,CY$4-$CA$4+1)),OFFSET(Escalation!$K$24,($Y125-1)*(Escalation!$I$22+1)+CY$4-SSSModel!$C$3+1,MAX(0,CY$4-$DZ125-$CA$4+1),1,MIN($DZ125,CY$4-$CA$4+1))),
     IF(SSSModel!$C$4="PV",BA125*$EA125*(1+SSSModel!$C$2),
     IF(SSSModel!$C$4="FCR",$EC125*SUM(OFFSET($AC125,0,MAX(CY$4-$AC$4-$DZ125+1,0),1,MIN($DZ125,CY$4-$AC$4+1))),0)))),
SUM($AC125:$BZ125)*
     IF(SSSModel!$C$4="RR",OFFSET(Profiles!$K$2,$Z125,MAX(Profiles!$C$2,BA$4-$W125)),
     IF(SSSModel!$C$4="ECC",$EA125*$EB125*IF(MAX(Escalation!$C$2,BA$4-$W125)&gt;$DZ125-1,0,OFFSET(Escalation!$K$2,$Y125,MAX(Escalation!$C$2,BA$4-$W125))),
     IF(SSSModel!$C$4="PV",IF(CY$4=$W125,$EA125*(1+SSSModel!$C$2),0),
     IF(SSSModel!$C$4="FCR",IF(AND(CY$4&gt;=$W125,OFFSET(Profiles!$K$2,$Z125,MAX(Profiles!$C$2,BA$4-$W125))&gt;0),$EC125,0),0))))))</f>
        <v>0</v>
      </c>
      <c r="CZ125" s="135">
        <f ca="1">IF(OR($Z125=0,SSSModel!$C$4="CF"),BB125,
IF(LEFT($V125,3)="ON_",
     IF(SSSModel!$C$4="RR",SUMPRODUCT(OFFSET($AC125,0,0,1,$CB$2),OFFSET(Profiles!$K$28,($Z125-1)*(Profiles!$I$26+1)+CZ$4-SSSModel!$C$3+1,0,1,$CB$2)),
     IF(SSSModel!$C$4="ECC",$EA125*$EB125*SUMPRODUCT(OFFSET($AC125,0,MAX(0,CZ$4-$DZ125-$CA$4+1),1,MIN($DZ125,CZ$4-$CA$4+1)),OFFSET(Escalation!$K$24,($Y125-1)*(Escalation!$I$22+1)+CZ$4-SSSModel!$C$3+1,MAX(0,CZ$4-$DZ125-$CA$4+1),1,MIN($DZ125,CZ$4-$CA$4+1))),
     IF(SSSModel!$C$4="PV",BB125*$EA125*(1+SSSModel!$C$2),
     IF(SSSModel!$C$4="FCR",$EC125*SUM(OFFSET($AC125,0,MAX(CZ$4-$AC$4-$DZ125+1,0),1,MIN($DZ125,CZ$4-$AC$4+1))),0)))),
SUM($AC125:$BZ125)*
     IF(SSSModel!$C$4="RR",OFFSET(Profiles!$K$2,$Z125,MAX(Profiles!$C$2,BB$4-$W125)),
     IF(SSSModel!$C$4="ECC",$EA125*$EB125*IF(MAX(Escalation!$C$2,BB$4-$W125)&gt;$DZ125-1,0,OFFSET(Escalation!$K$2,$Y125,MAX(Escalation!$C$2,BB$4-$W125))),
     IF(SSSModel!$C$4="PV",IF(CZ$4=$W125,$EA125*(1+SSSModel!$C$2),0),
     IF(SSSModel!$C$4="FCR",IF(AND(CZ$4&gt;=$W125,OFFSET(Profiles!$K$2,$Z125,MAX(Profiles!$C$2,BB$4-$W125))&gt;0),$EC125,0),0))))))</f>
        <v>0</v>
      </c>
      <c r="DA125" s="135">
        <f ca="1">IF(OR($Z125=0,SSSModel!$C$4="CF"),BC125,
IF(LEFT($V125,3)="ON_",
     IF(SSSModel!$C$4="RR",SUMPRODUCT(OFFSET($AC125,0,0,1,$CB$2),OFFSET(Profiles!$K$28,($Z125-1)*(Profiles!$I$26+1)+DA$4-SSSModel!$C$3+1,0,1,$CB$2)),
     IF(SSSModel!$C$4="ECC",$EA125*$EB125*SUMPRODUCT(OFFSET($AC125,0,MAX(0,DA$4-$DZ125-$CA$4+1),1,MIN($DZ125,DA$4-$CA$4+1)),OFFSET(Escalation!$K$24,($Y125-1)*(Escalation!$I$22+1)+DA$4-SSSModel!$C$3+1,MAX(0,DA$4-$DZ125-$CA$4+1),1,MIN($DZ125,DA$4-$CA$4+1))),
     IF(SSSModel!$C$4="PV",BC125*$EA125*(1+SSSModel!$C$2),
     IF(SSSModel!$C$4="FCR",$EC125*SUM(OFFSET($AC125,0,MAX(DA$4-$AC$4-$DZ125+1,0),1,MIN($DZ125,DA$4-$AC$4+1))),0)))),
SUM($AC125:$BZ125)*
     IF(SSSModel!$C$4="RR",OFFSET(Profiles!$K$2,$Z125,MAX(Profiles!$C$2,BC$4-$W125)),
     IF(SSSModel!$C$4="ECC",$EA125*$EB125*IF(MAX(Escalation!$C$2,BC$4-$W125)&gt;$DZ125-1,0,OFFSET(Escalation!$K$2,$Y125,MAX(Escalation!$C$2,BC$4-$W125))),
     IF(SSSModel!$C$4="PV",IF(DA$4=$W125,$EA125*(1+SSSModel!$C$2),0),
     IF(SSSModel!$C$4="FCR",IF(AND(DA$4&gt;=$W125,OFFSET(Profiles!$K$2,$Z125,MAX(Profiles!$C$2,BC$4-$W125))&gt;0),$EC125,0),0))))))</f>
        <v>0</v>
      </c>
      <c r="DB125" s="135">
        <f ca="1">IF(OR($Z125=0,SSSModel!$C$4="CF"),BD125,
IF(LEFT($V125,3)="ON_",
     IF(SSSModel!$C$4="RR",SUMPRODUCT(OFFSET($AC125,0,0,1,$CB$2),OFFSET(Profiles!$K$28,($Z125-1)*(Profiles!$I$26+1)+DB$4-SSSModel!$C$3+1,0,1,$CB$2)),
     IF(SSSModel!$C$4="ECC",$EA125*$EB125*SUMPRODUCT(OFFSET($AC125,0,MAX(0,DB$4-$DZ125-$CA$4+1),1,MIN($DZ125,DB$4-$CA$4+1)),OFFSET(Escalation!$K$24,($Y125-1)*(Escalation!$I$22+1)+DB$4-SSSModel!$C$3+1,MAX(0,DB$4-$DZ125-$CA$4+1),1,MIN($DZ125,DB$4-$CA$4+1))),
     IF(SSSModel!$C$4="PV",BD125*$EA125*(1+SSSModel!$C$2),
     IF(SSSModel!$C$4="FCR",$EC125*SUM(OFFSET($AC125,0,MAX(DB$4-$AC$4-$DZ125+1,0),1,MIN($DZ125,DB$4-$AC$4+1))),0)))),
SUM($AC125:$BZ125)*
     IF(SSSModel!$C$4="RR",OFFSET(Profiles!$K$2,$Z125,MAX(Profiles!$C$2,BD$4-$W125)),
     IF(SSSModel!$C$4="ECC",$EA125*$EB125*IF(MAX(Escalation!$C$2,BD$4-$W125)&gt;$DZ125-1,0,OFFSET(Escalation!$K$2,$Y125,MAX(Escalation!$C$2,BD$4-$W125))),
     IF(SSSModel!$C$4="PV",IF(DB$4=$W125,$EA125*(1+SSSModel!$C$2),0),
     IF(SSSModel!$C$4="FCR",IF(AND(DB$4&gt;=$W125,OFFSET(Profiles!$K$2,$Z125,MAX(Profiles!$C$2,BD$4-$W125))&gt;0),$EC125,0),0))))))</f>
        <v>0</v>
      </c>
      <c r="DC125" s="135">
        <f ca="1">IF(OR($Z125=0,SSSModel!$C$4="CF"),BE125,
IF(LEFT($V125,3)="ON_",
     IF(SSSModel!$C$4="RR",SUMPRODUCT(OFFSET($AC125,0,0,1,$CB$2),OFFSET(Profiles!$K$28,($Z125-1)*(Profiles!$I$26+1)+DC$4-SSSModel!$C$3+1,0,1,$CB$2)),
     IF(SSSModel!$C$4="ECC",$EA125*$EB125*SUMPRODUCT(OFFSET($AC125,0,MAX(0,DC$4-$DZ125-$CA$4+1),1,MIN($DZ125,DC$4-$CA$4+1)),OFFSET(Escalation!$K$24,($Y125-1)*(Escalation!$I$22+1)+DC$4-SSSModel!$C$3+1,MAX(0,DC$4-$DZ125-$CA$4+1),1,MIN($DZ125,DC$4-$CA$4+1))),
     IF(SSSModel!$C$4="PV",BE125*$EA125*(1+SSSModel!$C$2),
     IF(SSSModel!$C$4="FCR",$EC125*SUM(OFFSET($AC125,0,MAX(DC$4-$AC$4-$DZ125+1,0),1,MIN($DZ125,DC$4-$AC$4+1))),0)))),
SUM($AC125:$BZ125)*
     IF(SSSModel!$C$4="RR",OFFSET(Profiles!$K$2,$Z125,MAX(Profiles!$C$2,BE$4-$W125)),
     IF(SSSModel!$C$4="ECC",$EA125*$EB125*IF(MAX(Escalation!$C$2,BE$4-$W125)&gt;$DZ125-1,0,OFFSET(Escalation!$K$2,$Y125,MAX(Escalation!$C$2,BE$4-$W125))),
     IF(SSSModel!$C$4="PV",IF(DC$4=$W125,$EA125*(1+SSSModel!$C$2),0),
     IF(SSSModel!$C$4="FCR",IF(AND(DC$4&gt;=$W125,OFFSET(Profiles!$K$2,$Z125,MAX(Profiles!$C$2,BE$4-$W125))&gt;0),$EC125,0),0))))))</f>
        <v>0</v>
      </c>
      <c r="DD125" s="135">
        <f ca="1">IF(OR($Z125=0,SSSModel!$C$4="CF"),BF125,
IF(LEFT($V125,3)="ON_",
     IF(SSSModel!$C$4="RR",SUMPRODUCT(OFFSET($AC125,0,0,1,$CB$2),OFFSET(Profiles!$K$28,($Z125-1)*(Profiles!$I$26+1)+DD$4-SSSModel!$C$3+1,0,1,$CB$2)),
     IF(SSSModel!$C$4="ECC",$EA125*$EB125*SUMPRODUCT(OFFSET($AC125,0,MAX(0,DD$4-$DZ125-$CA$4+1),1,MIN($DZ125,DD$4-$CA$4+1)),OFFSET(Escalation!$K$24,($Y125-1)*(Escalation!$I$22+1)+DD$4-SSSModel!$C$3+1,MAX(0,DD$4-$DZ125-$CA$4+1),1,MIN($DZ125,DD$4-$CA$4+1))),
     IF(SSSModel!$C$4="PV",BF125*$EA125*(1+SSSModel!$C$2),
     IF(SSSModel!$C$4="FCR",$EC125*SUM(OFFSET($AC125,0,MAX(DD$4-$AC$4-$DZ125+1,0),1,MIN($DZ125,DD$4-$AC$4+1))),0)))),
SUM($AC125:$BZ125)*
     IF(SSSModel!$C$4="RR",OFFSET(Profiles!$K$2,$Z125,MAX(Profiles!$C$2,BF$4-$W125)),
     IF(SSSModel!$C$4="ECC",$EA125*$EB125*IF(MAX(Escalation!$C$2,BF$4-$W125)&gt;$DZ125-1,0,OFFSET(Escalation!$K$2,$Y125,MAX(Escalation!$C$2,BF$4-$W125))),
     IF(SSSModel!$C$4="PV",IF(DD$4=$W125,$EA125*(1+SSSModel!$C$2),0),
     IF(SSSModel!$C$4="FCR",IF(AND(DD$4&gt;=$W125,OFFSET(Profiles!$K$2,$Z125,MAX(Profiles!$C$2,BF$4-$W125))&gt;0),$EC125,0),0))))))</f>
        <v>0</v>
      </c>
      <c r="DE125" s="135">
        <f ca="1">IF(OR($Z125=0,SSSModel!$C$4="CF"),BG125,
IF(LEFT($V125,3)="ON_",
     IF(SSSModel!$C$4="RR",SUMPRODUCT(OFFSET($AC125,0,0,1,$CB$2),OFFSET(Profiles!$K$28,($Z125-1)*(Profiles!$I$26+1)+DE$4-SSSModel!$C$3+1,0,1,$CB$2)),
     IF(SSSModel!$C$4="ECC",$EA125*$EB125*SUMPRODUCT(OFFSET($AC125,0,MAX(0,DE$4-$DZ125-$CA$4+1),1,MIN($DZ125,DE$4-$CA$4+1)),OFFSET(Escalation!$K$24,($Y125-1)*(Escalation!$I$22+1)+DE$4-SSSModel!$C$3+1,MAX(0,DE$4-$DZ125-$CA$4+1),1,MIN($DZ125,DE$4-$CA$4+1))),
     IF(SSSModel!$C$4="PV",BG125*$EA125*(1+SSSModel!$C$2),
     IF(SSSModel!$C$4="FCR",$EC125*SUM(OFFSET($AC125,0,MAX(DE$4-$AC$4-$DZ125+1,0),1,MIN($DZ125,DE$4-$AC$4+1))),0)))),
SUM($AC125:$BZ125)*
     IF(SSSModel!$C$4="RR",OFFSET(Profiles!$K$2,$Z125,MAX(Profiles!$C$2,BG$4-$W125)),
     IF(SSSModel!$C$4="ECC",$EA125*$EB125*IF(MAX(Escalation!$C$2,BG$4-$W125)&gt;$DZ125-1,0,OFFSET(Escalation!$K$2,$Y125,MAX(Escalation!$C$2,BG$4-$W125))),
     IF(SSSModel!$C$4="PV",IF(DE$4=$W125,$EA125*(1+SSSModel!$C$2),0),
     IF(SSSModel!$C$4="FCR",IF(AND(DE$4&gt;=$W125,OFFSET(Profiles!$K$2,$Z125,MAX(Profiles!$C$2,BG$4-$W125))&gt;0),$EC125,0),0))))))</f>
        <v>0</v>
      </c>
      <c r="DF125" s="135">
        <f ca="1">IF(OR($Z125=0,SSSModel!$C$4="CF"),BH125,
IF(LEFT($V125,3)="ON_",
     IF(SSSModel!$C$4="RR",SUMPRODUCT(OFFSET($AC125,0,0,1,$CB$2),OFFSET(Profiles!$K$28,($Z125-1)*(Profiles!$I$26+1)+DF$4-SSSModel!$C$3+1,0,1,$CB$2)),
     IF(SSSModel!$C$4="ECC",$EA125*$EB125*SUMPRODUCT(OFFSET($AC125,0,MAX(0,DF$4-$DZ125-$CA$4+1),1,MIN($DZ125,DF$4-$CA$4+1)),OFFSET(Escalation!$K$24,($Y125-1)*(Escalation!$I$22+1)+DF$4-SSSModel!$C$3+1,MAX(0,DF$4-$DZ125-$CA$4+1),1,MIN($DZ125,DF$4-$CA$4+1))),
     IF(SSSModel!$C$4="PV",BH125*$EA125*(1+SSSModel!$C$2),
     IF(SSSModel!$C$4="FCR",$EC125*SUM(OFFSET($AC125,0,MAX(DF$4-$AC$4-$DZ125+1,0),1,MIN($DZ125,DF$4-$AC$4+1))),0)))),
SUM($AC125:$BZ125)*
     IF(SSSModel!$C$4="RR",OFFSET(Profiles!$K$2,$Z125,MAX(Profiles!$C$2,BH$4-$W125)),
     IF(SSSModel!$C$4="ECC",$EA125*$EB125*IF(MAX(Escalation!$C$2,BH$4-$W125)&gt;$DZ125-1,0,OFFSET(Escalation!$K$2,$Y125,MAX(Escalation!$C$2,BH$4-$W125))),
     IF(SSSModel!$C$4="PV",IF(DF$4=$W125,$EA125*(1+SSSModel!$C$2),0),
     IF(SSSModel!$C$4="FCR",IF(AND(DF$4&gt;=$W125,OFFSET(Profiles!$K$2,$Z125,MAX(Profiles!$C$2,BH$4-$W125))&gt;0),$EC125,0),0))))))</f>
        <v>0</v>
      </c>
      <c r="DG125" s="135">
        <f ca="1">IF(OR($Z125=0,SSSModel!$C$4="CF"),BI125,
IF(LEFT($V125,3)="ON_",
     IF(SSSModel!$C$4="RR",SUMPRODUCT(OFFSET($AC125,0,0,1,$CB$2),OFFSET(Profiles!$K$28,($Z125-1)*(Profiles!$I$26+1)+DG$4-SSSModel!$C$3+1,0,1,$CB$2)),
     IF(SSSModel!$C$4="ECC",$EA125*$EB125*SUMPRODUCT(OFFSET($AC125,0,MAX(0,DG$4-$DZ125-$CA$4+1),1,MIN($DZ125,DG$4-$CA$4+1)),OFFSET(Escalation!$K$24,($Y125-1)*(Escalation!$I$22+1)+DG$4-SSSModel!$C$3+1,MAX(0,DG$4-$DZ125-$CA$4+1),1,MIN($DZ125,DG$4-$CA$4+1))),
     IF(SSSModel!$C$4="PV",BI125*$EA125*(1+SSSModel!$C$2),
     IF(SSSModel!$C$4="FCR",$EC125*SUM(OFFSET($AC125,0,MAX(DG$4-$AC$4-$DZ125+1,0),1,MIN($DZ125,DG$4-$AC$4+1))),0)))),
SUM($AC125:$BZ125)*
     IF(SSSModel!$C$4="RR",OFFSET(Profiles!$K$2,$Z125,MAX(Profiles!$C$2,BI$4-$W125)),
     IF(SSSModel!$C$4="ECC",$EA125*$EB125*IF(MAX(Escalation!$C$2,BI$4-$W125)&gt;$DZ125-1,0,OFFSET(Escalation!$K$2,$Y125,MAX(Escalation!$C$2,BI$4-$W125))),
     IF(SSSModel!$C$4="PV",IF(DG$4=$W125,$EA125*(1+SSSModel!$C$2),0),
     IF(SSSModel!$C$4="FCR",IF(AND(DG$4&gt;=$W125,OFFSET(Profiles!$K$2,$Z125,MAX(Profiles!$C$2,BI$4-$W125))&gt;0),$EC125,0),0))))))</f>
        <v>0</v>
      </c>
      <c r="DH125" s="135">
        <f ca="1">IF(OR($Z125=0,SSSModel!$C$4="CF"),BJ125,
IF(LEFT($V125,3)="ON_",
     IF(SSSModel!$C$4="RR",SUMPRODUCT(OFFSET($AC125,0,0,1,$CB$2),OFFSET(Profiles!$K$28,($Z125-1)*(Profiles!$I$26+1)+DH$4-SSSModel!$C$3+1,0,1,$CB$2)),
     IF(SSSModel!$C$4="ECC",$EA125*$EB125*SUMPRODUCT(OFFSET($AC125,0,MAX(0,DH$4-$DZ125-$CA$4+1),1,MIN($DZ125,DH$4-$CA$4+1)),OFFSET(Escalation!$K$24,($Y125-1)*(Escalation!$I$22+1)+DH$4-SSSModel!$C$3+1,MAX(0,DH$4-$DZ125-$CA$4+1),1,MIN($DZ125,DH$4-$CA$4+1))),
     IF(SSSModel!$C$4="PV",BJ125*$EA125*(1+SSSModel!$C$2),
     IF(SSSModel!$C$4="FCR",$EC125*SUM(OFFSET($AC125,0,MAX(DH$4-$AC$4-$DZ125+1,0),1,MIN($DZ125,DH$4-$AC$4+1))),0)))),
SUM($AC125:$BZ125)*
     IF(SSSModel!$C$4="RR",OFFSET(Profiles!$K$2,$Z125,MAX(Profiles!$C$2,BJ$4-$W125)),
     IF(SSSModel!$C$4="ECC",$EA125*$EB125*IF(MAX(Escalation!$C$2,BJ$4-$W125)&gt;$DZ125-1,0,OFFSET(Escalation!$K$2,$Y125,MAX(Escalation!$C$2,BJ$4-$W125))),
     IF(SSSModel!$C$4="PV",IF(DH$4=$W125,$EA125*(1+SSSModel!$C$2),0),
     IF(SSSModel!$C$4="FCR",IF(AND(DH$4&gt;=$W125,OFFSET(Profiles!$K$2,$Z125,MAX(Profiles!$C$2,BJ$4-$W125))&gt;0),$EC125,0),0))))))</f>
        <v>0</v>
      </c>
      <c r="DI125" s="135">
        <f ca="1">IF(OR($Z125=0,SSSModel!$C$4="CF"),BK125,
IF(LEFT($V125,3)="ON_",
     IF(SSSModel!$C$4="RR",SUMPRODUCT(OFFSET($AC125,0,0,1,$CB$2),OFFSET(Profiles!$K$28,($Z125-1)*(Profiles!$I$26+1)+DI$4-SSSModel!$C$3+1,0,1,$CB$2)),
     IF(SSSModel!$C$4="ECC",$EA125*$EB125*SUMPRODUCT(OFFSET($AC125,0,MAX(0,DI$4-$DZ125-$CA$4+1),1,MIN($DZ125,DI$4-$CA$4+1)),OFFSET(Escalation!$K$24,($Y125-1)*(Escalation!$I$22+1)+DI$4-SSSModel!$C$3+1,MAX(0,DI$4-$DZ125-$CA$4+1),1,MIN($DZ125,DI$4-$CA$4+1))),
     IF(SSSModel!$C$4="PV",BK125*$EA125*(1+SSSModel!$C$2),
     IF(SSSModel!$C$4="FCR",$EC125*SUM(OFFSET($AC125,0,MAX(DI$4-$AC$4-$DZ125+1,0),1,MIN($DZ125,DI$4-$AC$4+1))),0)))),
SUM($AC125:$BZ125)*
     IF(SSSModel!$C$4="RR",OFFSET(Profiles!$K$2,$Z125,MAX(Profiles!$C$2,BK$4-$W125)),
     IF(SSSModel!$C$4="ECC",$EA125*$EB125*IF(MAX(Escalation!$C$2,BK$4-$W125)&gt;$DZ125-1,0,OFFSET(Escalation!$K$2,$Y125,MAX(Escalation!$C$2,BK$4-$W125))),
     IF(SSSModel!$C$4="PV",IF(DI$4=$W125,$EA125*(1+SSSModel!$C$2),0),
     IF(SSSModel!$C$4="FCR",IF(AND(DI$4&gt;=$W125,OFFSET(Profiles!$K$2,$Z125,MAX(Profiles!$C$2,BK$4-$W125))&gt;0),$EC125,0),0))))))</f>
        <v>0</v>
      </c>
      <c r="DJ125" s="135">
        <f ca="1">IF(OR($Z125=0,SSSModel!$C$4="CF"),BL125,
IF(LEFT($V125,3)="ON_",
     IF(SSSModel!$C$4="RR",SUMPRODUCT(OFFSET($AC125,0,0,1,$CB$2),OFFSET(Profiles!$K$28,($Z125-1)*(Profiles!$I$26+1)+DJ$4-SSSModel!$C$3+1,0,1,$CB$2)),
     IF(SSSModel!$C$4="ECC",$EA125*$EB125*SUMPRODUCT(OFFSET($AC125,0,MAX(0,DJ$4-$DZ125-$CA$4+1),1,MIN($DZ125,DJ$4-$CA$4+1)),OFFSET(Escalation!$K$24,($Y125-1)*(Escalation!$I$22+1)+DJ$4-SSSModel!$C$3+1,MAX(0,DJ$4-$DZ125-$CA$4+1),1,MIN($DZ125,DJ$4-$CA$4+1))),
     IF(SSSModel!$C$4="PV",BL125*$EA125*(1+SSSModel!$C$2),
     IF(SSSModel!$C$4="FCR",$EC125*SUM(OFFSET($AC125,0,MAX(DJ$4-$AC$4-$DZ125+1,0),1,MIN($DZ125,DJ$4-$AC$4+1))),0)))),
SUM($AC125:$BZ125)*
     IF(SSSModel!$C$4="RR",OFFSET(Profiles!$K$2,$Z125,MAX(Profiles!$C$2,BL$4-$W125)),
     IF(SSSModel!$C$4="ECC",$EA125*$EB125*IF(MAX(Escalation!$C$2,BL$4-$W125)&gt;$DZ125-1,0,OFFSET(Escalation!$K$2,$Y125,MAX(Escalation!$C$2,BL$4-$W125))),
     IF(SSSModel!$C$4="PV",IF(DJ$4=$W125,$EA125*(1+SSSModel!$C$2),0),
     IF(SSSModel!$C$4="FCR",IF(AND(DJ$4&gt;=$W125,OFFSET(Profiles!$K$2,$Z125,MAX(Profiles!$C$2,BL$4-$W125))&gt;0),$EC125,0),0))))))</f>
        <v>0</v>
      </c>
      <c r="DK125" s="135">
        <f ca="1">IF(OR($Z125=0,SSSModel!$C$4="CF"),BM125,
IF(LEFT($V125,3)="ON_",
     IF(SSSModel!$C$4="RR",SUMPRODUCT(OFFSET($AC125,0,0,1,$CB$2),OFFSET(Profiles!$K$28,($Z125-1)*(Profiles!$I$26+1)+DK$4-SSSModel!$C$3+1,0,1,$CB$2)),
     IF(SSSModel!$C$4="ECC",$EA125*$EB125*SUMPRODUCT(OFFSET($AC125,0,MAX(0,DK$4-$DZ125-$CA$4+1),1,MIN($DZ125,DK$4-$CA$4+1)),OFFSET(Escalation!$K$24,($Y125-1)*(Escalation!$I$22+1)+DK$4-SSSModel!$C$3+1,MAX(0,DK$4-$DZ125-$CA$4+1),1,MIN($DZ125,DK$4-$CA$4+1))),
     IF(SSSModel!$C$4="PV",BM125*$EA125*(1+SSSModel!$C$2),
     IF(SSSModel!$C$4="FCR",$EC125*SUM(OFFSET($AC125,0,MAX(DK$4-$AC$4-$DZ125+1,0),1,MIN($DZ125,DK$4-$AC$4+1))),0)))),
SUM($AC125:$BZ125)*
     IF(SSSModel!$C$4="RR",OFFSET(Profiles!$K$2,$Z125,MAX(Profiles!$C$2,BM$4-$W125)),
     IF(SSSModel!$C$4="ECC",$EA125*$EB125*IF(MAX(Escalation!$C$2,BM$4-$W125)&gt;$DZ125-1,0,OFFSET(Escalation!$K$2,$Y125,MAX(Escalation!$C$2,BM$4-$W125))),
     IF(SSSModel!$C$4="PV",IF(DK$4=$W125,$EA125*(1+SSSModel!$C$2),0),
     IF(SSSModel!$C$4="FCR",IF(AND(DK$4&gt;=$W125,OFFSET(Profiles!$K$2,$Z125,MAX(Profiles!$C$2,BM$4-$W125))&gt;0),$EC125,0),0))))))</f>
        <v>0</v>
      </c>
      <c r="DL125" s="135">
        <f ca="1">IF(OR($Z125=0,SSSModel!$C$4="CF"),BN125,
IF(LEFT($V125,3)="ON_",
     IF(SSSModel!$C$4="RR",SUMPRODUCT(OFFSET($AC125,0,0,1,$CB$2),OFFSET(Profiles!$K$28,($Z125-1)*(Profiles!$I$26+1)+DL$4-SSSModel!$C$3+1,0,1,$CB$2)),
     IF(SSSModel!$C$4="ECC",$EA125*$EB125*SUMPRODUCT(OFFSET($AC125,0,MAX(0,DL$4-$DZ125-$CA$4+1),1,MIN($DZ125,DL$4-$CA$4+1)),OFFSET(Escalation!$K$24,($Y125-1)*(Escalation!$I$22+1)+DL$4-SSSModel!$C$3+1,MAX(0,DL$4-$DZ125-$CA$4+1),1,MIN($DZ125,DL$4-$CA$4+1))),
     IF(SSSModel!$C$4="PV",BN125*$EA125*(1+SSSModel!$C$2),
     IF(SSSModel!$C$4="FCR",$EC125*SUM(OFFSET($AC125,0,MAX(DL$4-$AC$4-$DZ125+1,0),1,MIN($DZ125,DL$4-$AC$4+1))),0)))),
SUM($AC125:$BZ125)*
     IF(SSSModel!$C$4="RR",OFFSET(Profiles!$K$2,$Z125,MAX(Profiles!$C$2,BN$4-$W125)),
     IF(SSSModel!$C$4="ECC",$EA125*$EB125*IF(MAX(Escalation!$C$2,BN$4-$W125)&gt;$DZ125-1,0,OFFSET(Escalation!$K$2,$Y125,MAX(Escalation!$C$2,BN$4-$W125))),
     IF(SSSModel!$C$4="PV",IF(DL$4=$W125,$EA125*(1+SSSModel!$C$2),0),
     IF(SSSModel!$C$4="FCR",IF(AND(DL$4&gt;=$W125,OFFSET(Profiles!$K$2,$Z125,MAX(Profiles!$C$2,BN$4-$W125))&gt;0),$EC125,0),0))))))</f>
        <v>0</v>
      </c>
      <c r="DM125" s="135">
        <f ca="1">IF(OR($Z125=0,SSSModel!$C$4="CF"),BO125,
IF(LEFT($V125,3)="ON_",
     IF(SSSModel!$C$4="RR",SUMPRODUCT(OFFSET($AC125,0,0,1,$CB$2),OFFSET(Profiles!$K$28,($Z125-1)*(Profiles!$I$26+1)+DM$4-SSSModel!$C$3+1,0,1,$CB$2)),
     IF(SSSModel!$C$4="ECC",$EA125*$EB125*SUMPRODUCT(OFFSET($AC125,0,MAX(0,DM$4-$DZ125-$CA$4+1),1,MIN($DZ125,DM$4-$CA$4+1)),OFFSET(Escalation!$K$24,($Y125-1)*(Escalation!$I$22+1)+DM$4-SSSModel!$C$3+1,MAX(0,DM$4-$DZ125-$CA$4+1),1,MIN($DZ125,DM$4-$CA$4+1))),
     IF(SSSModel!$C$4="PV",BO125*$EA125*(1+SSSModel!$C$2),
     IF(SSSModel!$C$4="FCR",$EC125*SUM(OFFSET($AC125,0,MAX(DM$4-$AC$4-$DZ125+1,0),1,MIN($DZ125,DM$4-$AC$4+1))),0)))),
SUM($AC125:$BZ125)*
     IF(SSSModel!$C$4="RR",OFFSET(Profiles!$K$2,$Z125,MAX(Profiles!$C$2,BO$4-$W125)),
     IF(SSSModel!$C$4="ECC",$EA125*$EB125*IF(MAX(Escalation!$C$2,BO$4-$W125)&gt;$DZ125-1,0,OFFSET(Escalation!$K$2,$Y125,MAX(Escalation!$C$2,BO$4-$W125))),
     IF(SSSModel!$C$4="PV",IF(DM$4=$W125,$EA125*(1+SSSModel!$C$2),0),
     IF(SSSModel!$C$4="FCR",IF(AND(DM$4&gt;=$W125,OFFSET(Profiles!$K$2,$Z125,MAX(Profiles!$C$2,BO$4-$W125))&gt;0),$EC125,0),0))))))</f>
        <v>0</v>
      </c>
      <c r="DN125" s="135">
        <f ca="1">IF(OR($Z125=0,SSSModel!$C$4="CF"),BP125,
IF(LEFT($V125,3)="ON_",
     IF(SSSModel!$C$4="RR",SUMPRODUCT(OFFSET($AC125,0,0,1,$CB$2),OFFSET(Profiles!$K$28,($Z125-1)*(Profiles!$I$26+1)+DN$4-SSSModel!$C$3+1,0,1,$CB$2)),
     IF(SSSModel!$C$4="ECC",$EA125*$EB125*SUMPRODUCT(OFFSET($AC125,0,MAX(0,DN$4-$DZ125-$CA$4+1),1,MIN($DZ125,DN$4-$CA$4+1)),OFFSET(Escalation!$K$24,($Y125-1)*(Escalation!$I$22+1)+DN$4-SSSModel!$C$3+1,MAX(0,DN$4-$DZ125-$CA$4+1),1,MIN($DZ125,DN$4-$CA$4+1))),
     IF(SSSModel!$C$4="PV",BP125*$EA125*(1+SSSModel!$C$2),
     IF(SSSModel!$C$4="FCR",$EC125*SUM(OFFSET($AC125,0,MAX(DN$4-$AC$4-$DZ125+1,0),1,MIN($DZ125,DN$4-$AC$4+1))),0)))),
SUM($AC125:$BZ125)*
     IF(SSSModel!$C$4="RR",OFFSET(Profiles!$K$2,$Z125,MAX(Profiles!$C$2,BP$4-$W125)),
     IF(SSSModel!$C$4="ECC",$EA125*$EB125*IF(MAX(Escalation!$C$2,BP$4-$W125)&gt;$DZ125-1,0,OFFSET(Escalation!$K$2,$Y125,MAX(Escalation!$C$2,BP$4-$W125))),
     IF(SSSModel!$C$4="PV",IF(DN$4=$W125,$EA125*(1+SSSModel!$C$2),0),
     IF(SSSModel!$C$4="FCR",IF(AND(DN$4&gt;=$W125,OFFSET(Profiles!$K$2,$Z125,MAX(Profiles!$C$2,BP$4-$W125))&gt;0),$EC125,0),0))))))</f>
        <v>0</v>
      </c>
      <c r="DO125" s="135">
        <f ca="1">IF(OR($Z125=0,SSSModel!$C$4="CF"),BQ125,
IF(LEFT($V125,3)="ON_",
     IF(SSSModel!$C$4="RR",SUMPRODUCT(OFFSET($AC125,0,0,1,$CB$2),OFFSET(Profiles!$K$28,($Z125-1)*(Profiles!$I$26+1)+DO$4-SSSModel!$C$3+1,0,1,$CB$2)),
     IF(SSSModel!$C$4="ECC",$EA125*$EB125*SUMPRODUCT(OFFSET($AC125,0,MAX(0,DO$4-$DZ125-$CA$4+1),1,MIN($DZ125,DO$4-$CA$4+1)),OFFSET(Escalation!$K$24,($Y125-1)*(Escalation!$I$22+1)+DO$4-SSSModel!$C$3+1,MAX(0,DO$4-$DZ125-$CA$4+1),1,MIN($DZ125,DO$4-$CA$4+1))),
     IF(SSSModel!$C$4="PV",BQ125*$EA125*(1+SSSModel!$C$2),
     IF(SSSModel!$C$4="FCR",$EC125*SUM(OFFSET($AC125,0,MAX(DO$4-$AC$4-$DZ125+1,0),1,MIN($DZ125,DO$4-$AC$4+1))),0)))),
SUM($AC125:$BZ125)*
     IF(SSSModel!$C$4="RR",OFFSET(Profiles!$K$2,$Z125,MAX(Profiles!$C$2,BQ$4-$W125)),
     IF(SSSModel!$C$4="ECC",$EA125*$EB125*IF(MAX(Escalation!$C$2,BQ$4-$W125)&gt;$DZ125-1,0,OFFSET(Escalation!$K$2,$Y125,MAX(Escalation!$C$2,BQ$4-$W125))),
     IF(SSSModel!$C$4="PV",IF(DO$4=$W125,$EA125*(1+SSSModel!$C$2),0),
     IF(SSSModel!$C$4="FCR",IF(AND(DO$4&gt;=$W125,OFFSET(Profiles!$K$2,$Z125,MAX(Profiles!$C$2,BQ$4-$W125))&gt;0),$EC125,0),0))))))</f>
        <v>0</v>
      </c>
      <c r="DP125" s="135">
        <f ca="1">IF(OR($Z125=0,SSSModel!$C$4="CF"),BR125,
IF(LEFT($V125,3)="ON_",
     IF(SSSModel!$C$4="RR",SUMPRODUCT(OFFSET($AC125,0,0,1,$CB$2),OFFSET(Profiles!$K$28,($Z125-1)*(Profiles!$I$26+1)+DP$4-SSSModel!$C$3+1,0,1,$CB$2)),
     IF(SSSModel!$C$4="ECC",$EA125*$EB125*SUMPRODUCT(OFFSET($AC125,0,MAX(0,DP$4-$DZ125-$CA$4+1),1,MIN($DZ125,DP$4-$CA$4+1)),OFFSET(Escalation!$K$24,($Y125-1)*(Escalation!$I$22+1)+DP$4-SSSModel!$C$3+1,MAX(0,DP$4-$DZ125-$CA$4+1),1,MIN($DZ125,DP$4-$CA$4+1))),
     IF(SSSModel!$C$4="PV",BR125*$EA125*(1+SSSModel!$C$2),
     IF(SSSModel!$C$4="FCR",$EC125*SUM(OFFSET($AC125,0,MAX(DP$4-$AC$4-$DZ125+1,0),1,MIN($DZ125,DP$4-$AC$4+1))),0)))),
SUM($AC125:$BZ125)*
     IF(SSSModel!$C$4="RR",OFFSET(Profiles!$K$2,$Z125,MAX(Profiles!$C$2,BR$4-$W125)),
     IF(SSSModel!$C$4="ECC",$EA125*$EB125*IF(MAX(Escalation!$C$2,BR$4-$W125)&gt;$DZ125-1,0,OFFSET(Escalation!$K$2,$Y125,MAX(Escalation!$C$2,BR$4-$W125))),
     IF(SSSModel!$C$4="PV",IF(DP$4=$W125,$EA125*(1+SSSModel!$C$2),0),
     IF(SSSModel!$C$4="FCR",IF(AND(DP$4&gt;=$W125,OFFSET(Profiles!$K$2,$Z125,MAX(Profiles!$C$2,BR$4-$W125))&gt;0),$EC125,0),0))))))</f>
        <v>0</v>
      </c>
      <c r="DQ125" s="135">
        <f ca="1">IF(OR($Z125=0,SSSModel!$C$4="CF"),BS125,
IF(LEFT($V125,3)="ON_",
     IF(SSSModel!$C$4="RR",SUMPRODUCT(OFFSET($AC125,0,0,1,$CB$2),OFFSET(Profiles!$K$28,($Z125-1)*(Profiles!$I$26+1)+DQ$4-SSSModel!$C$3+1,0,1,$CB$2)),
     IF(SSSModel!$C$4="ECC",$EA125*$EB125*SUMPRODUCT(OFFSET($AC125,0,MAX(0,DQ$4-$DZ125-$CA$4+1),1,MIN($DZ125,DQ$4-$CA$4+1)),OFFSET(Escalation!$K$24,($Y125-1)*(Escalation!$I$22+1)+DQ$4-SSSModel!$C$3+1,MAX(0,DQ$4-$DZ125-$CA$4+1),1,MIN($DZ125,DQ$4-$CA$4+1))),
     IF(SSSModel!$C$4="PV",BS125*$EA125*(1+SSSModel!$C$2),
     IF(SSSModel!$C$4="FCR",$EC125*SUM(OFFSET($AC125,0,MAX(DQ$4-$AC$4-$DZ125+1,0),1,MIN($DZ125,DQ$4-$AC$4+1))),0)))),
SUM($AC125:$BZ125)*
     IF(SSSModel!$C$4="RR",OFFSET(Profiles!$K$2,$Z125,MAX(Profiles!$C$2,BS$4-$W125)),
     IF(SSSModel!$C$4="ECC",$EA125*$EB125*IF(MAX(Escalation!$C$2,BS$4-$W125)&gt;$DZ125-1,0,OFFSET(Escalation!$K$2,$Y125,MAX(Escalation!$C$2,BS$4-$W125))),
     IF(SSSModel!$C$4="PV",IF(DQ$4=$W125,$EA125*(1+SSSModel!$C$2),0),
     IF(SSSModel!$C$4="FCR",IF(AND(DQ$4&gt;=$W125,OFFSET(Profiles!$K$2,$Z125,MAX(Profiles!$C$2,BS$4-$W125))&gt;0),$EC125,0),0))))))</f>
        <v>0</v>
      </c>
      <c r="DR125" s="135">
        <f ca="1">IF(OR($Z125=0,SSSModel!$C$4="CF"),BT125,
IF(LEFT($V125,3)="ON_",
     IF(SSSModel!$C$4="RR",SUMPRODUCT(OFFSET($AC125,0,0,1,$CB$2),OFFSET(Profiles!$K$28,($Z125-1)*(Profiles!$I$26+1)+DR$4-SSSModel!$C$3+1,0,1,$CB$2)),
     IF(SSSModel!$C$4="ECC",$EA125*$EB125*SUMPRODUCT(OFFSET($AC125,0,MAX(0,DR$4-$DZ125-$CA$4+1),1,MIN($DZ125,DR$4-$CA$4+1)),OFFSET(Escalation!$K$24,($Y125-1)*(Escalation!$I$22+1)+DR$4-SSSModel!$C$3+1,MAX(0,DR$4-$DZ125-$CA$4+1),1,MIN($DZ125,DR$4-$CA$4+1))),
     IF(SSSModel!$C$4="PV",BT125*$EA125*(1+SSSModel!$C$2),
     IF(SSSModel!$C$4="FCR",$EC125*SUM(OFFSET($AC125,0,MAX(DR$4-$AC$4-$DZ125+1,0),1,MIN($DZ125,DR$4-$AC$4+1))),0)))),
SUM($AC125:$BZ125)*
     IF(SSSModel!$C$4="RR",OFFSET(Profiles!$K$2,$Z125,MAX(Profiles!$C$2,BT$4-$W125)),
     IF(SSSModel!$C$4="ECC",$EA125*$EB125*IF(MAX(Escalation!$C$2,BT$4-$W125)&gt;$DZ125-1,0,OFFSET(Escalation!$K$2,$Y125,MAX(Escalation!$C$2,BT$4-$W125))),
     IF(SSSModel!$C$4="PV",IF(DR$4=$W125,$EA125*(1+SSSModel!$C$2),0),
     IF(SSSModel!$C$4="FCR",IF(AND(DR$4&gt;=$W125,OFFSET(Profiles!$K$2,$Z125,MAX(Profiles!$C$2,BT$4-$W125))&gt;0),$EC125,0),0))))))</f>
        <v>0</v>
      </c>
      <c r="DS125" s="135">
        <f ca="1">IF(OR($Z125=0,SSSModel!$C$4="CF"),BU125,
IF(LEFT($V125,3)="ON_",
     IF(SSSModel!$C$4="RR",SUMPRODUCT(OFFSET($AC125,0,0,1,$CB$2),OFFSET(Profiles!$K$28,($Z125-1)*(Profiles!$I$26+1)+DS$4-SSSModel!$C$3+1,0,1,$CB$2)),
     IF(SSSModel!$C$4="ECC",$EA125*$EB125*SUMPRODUCT(OFFSET($AC125,0,MAX(0,DS$4-$DZ125-$CA$4+1),1,MIN($DZ125,DS$4-$CA$4+1)),OFFSET(Escalation!$K$24,($Y125-1)*(Escalation!$I$22+1)+DS$4-SSSModel!$C$3+1,MAX(0,DS$4-$DZ125-$CA$4+1),1,MIN($DZ125,DS$4-$CA$4+1))),
     IF(SSSModel!$C$4="PV",BU125*$EA125*(1+SSSModel!$C$2),
     IF(SSSModel!$C$4="FCR",$EC125*SUM(OFFSET($AC125,0,MAX(DS$4-$AC$4-$DZ125+1,0),1,MIN($DZ125,DS$4-$AC$4+1))),0)))),
SUM($AC125:$BZ125)*
     IF(SSSModel!$C$4="RR",OFFSET(Profiles!$K$2,$Z125,MAX(Profiles!$C$2,BU$4-$W125)),
     IF(SSSModel!$C$4="ECC",$EA125*$EB125*IF(MAX(Escalation!$C$2,BU$4-$W125)&gt;$DZ125-1,0,OFFSET(Escalation!$K$2,$Y125,MAX(Escalation!$C$2,BU$4-$W125))),
     IF(SSSModel!$C$4="PV",IF(DS$4=$W125,$EA125*(1+SSSModel!$C$2),0),
     IF(SSSModel!$C$4="FCR",IF(AND(DS$4&gt;=$W125,OFFSET(Profiles!$K$2,$Z125,MAX(Profiles!$C$2,BU$4-$W125))&gt;0),$EC125,0),0))))))</f>
        <v>0</v>
      </c>
      <c r="DT125" s="135">
        <f ca="1">IF(OR($Z125=0,SSSModel!$C$4="CF"),BV125,
IF(LEFT($V125,3)="ON_",
     IF(SSSModel!$C$4="RR",SUMPRODUCT(OFFSET($AC125,0,0,1,$CB$2),OFFSET(Profiles!$K$28,($Z125-1)*(Profiles!$I$26+1)+DT$4-SSSModel!$C$3+1,0,1,$CB$2)),
     IF(SSSModel!$C$4="ECC",$EA125*$EB125*SUMPRODUCT(OFFSET($AC125,0,MAX(0,DT$4-$DZ125-$CA$4+1),1,MIN($DZ125,DT$4-$CA$4+1)),OFFSET(Escalation!$K$24,($Y125-1)*(Escalation!$I$22+1)+DT$4-SSSModel!$C$3+1,MAX(0,DT$4-$DZ125-$CA$4+1),1,MIN($DZ125,DT$4-$CA$4+1))),
     IF(SSSModel!$C$4="PV",BV125*$EA125*(1+SSSModel!$C$2),
     IF(SSSModel!$C$4="FCR",$EC125*SUM(OFFSET($AC125,0,MAX(DT$4-$AC$4-$DZ125+1,0),1,MIN($DZ125,DT$4-$AC$4+1))),0)))),
SUM($AC125:$BZ125)*
     IF(SSSModel!$C$4="RR",OFFSET(Profiles!$K$2,$Z125,MAX(Profiles!$C$2,BV$4-$W125)),
     IF(SSSModel!$C$4="ECC",$EA125*$EB125*IF(MAX(Escalation!$C$2,BV$4-$W125)&gt;$DZ125-1,0,OFFSET(Escalation!$K$2,$Y125,MAX(Escalation!$C$2,BV$4-$W125))),
     IF(SSSModel!$C$4="PV",IF(DT$4=$W125,$EA125*(1+SSSModel!$C$2),0),
     IF(SSSModel!$C$4="FCR",IF(AND(DT$4&gt;=$W125,OFFSET(Profiles!$K$2,$Z125,MAX(Profiles!$C$2,BV$4-$W125))&gt;0),$EC125,0),0))))))</f>
        <v>0</v>
      </c>
      <c r="DU125" s="135">
        <f ca="1">IF(OR($Z125=0,SSSModel!$C$4="CF"),BW125,
IF(LEFT($V125,3)="ON_",
     IF(SSSModel!$C$4="RR",SUMPRODUCT(OFFSET($AC125,0,0,1,$CB$2),OFFSET(Profiles!$K$28,($Z125-1)*(Profiles!$I$26+1)+DU$4-SSSModel!$C$3+1,0,1,$CB$2)),
     IF(SSSModel!$C$4="ECC",$EA125*$EB125*SUMPRODUCT(OFFSET($AC125,0,MAX(0,DU$4-$DZ125-$CA$4+1),1,MIN($DZ125,DU$4-$CA$4+1)),OFFSET(Escalation!$K$24,($Y125-1)*(Escalation!$I$22+1)+DU$4-SSSModel!$C$3+1,MAX(0,DU$4-$DZ125-$CA$4+1),1,MIN($DZ125,DU$4-$CA$4+1))),
     IF(SSSModel!$C$4="PV",BW125*$EA125*(1+SSSModel!$C$2),
     IF(SSSModel!$C$4="FCR",$EC125*SUM(OFFSET($AC125,0,MAX(DU$4-$AC$4-$DZ125+1,0),1,MIN($DZ125,DU$4-$AC$4+1))),0)))),
SUM($AC125:$BZ125)*
     IF(SSSModel!$C$4="RR",OFFSET(Profiles!$K$2,$Z125,MAX(Profiles!$C$2,BW$4-$W125)),
     IF(SSSModel!$C$4="ECC",$EA125*$EB125*IF(MAX(Escalation!$C$2,BW$4-$W125)&gt;$DZ125-1,0,OFFSET(Escalation!$K$2,$Y125,MAX(Escalation!$C$2,BW$4-$W125))),
     IF(SSSModel!$C$4="PV",IF(DU$4=$W125,$EA125*(1+SSSModel!$C$2),0),
     IF(SSSModel!$C$4="FCR",IF(AND(DU$4&gt;=$W125,OFFSET(Profiles!$K$2,$Z125,MAX(Profiles!$C$2,BW$4-$W125))&gt;0),$EC125,0),0))))))</f>
        <v>0</v>
      </c>
      <c r="DV125" s="136">
        <f ca="1">IF(OR($Z125=0,SSSModel!$C$4="CF"),BX125,
IF(LEFT($V125,3)="ON_",
     IF(SSSModel!$C$4="RR",SUMPRODUCT(OFFSET($AC125,0,0,1,$CB$2),OFFSET(Profiles!$K$28,($Z125-1)*(Profiles!$I$26+1)+DV$4-SSSModel!$C$3+1,0,1,$CB$2)),
     IF(SSSModel!$C$4="ECC",$EA125*$EB125*SUMPRODUCT(OFFSET($AC125,0,MAX(0,DV$4-$DZ125-$CA$4+1),1,MIN($DZ125,DV$4-$CA$4+1)),OFFSET(Escalation!$K$24,($Y125-1)*(Escalation!$I$22+1)+DV$4-SSSModel!$C$3+1,MAX(0,DV$4-$DZ125-$CA$4+1),1,MIN($DZ125,DV$4-$CA$4+1))),
     IF(SSSModel!$C$4="PV",BX125*$EA125*(1+SSSModel!$C$2),
     IF(SSSModel!$C$4="FCR",$EC125*SUM(OFFSET($AC125,0,MAX(DV$4-$AC$4-$DZ125+1,0),1,MIN($DZ125,DV$4-$AC$4+1))),0)))),
SUM($AC125:$BZ125)*
     IF(SSSModel!$C$4="RR",OFFSET(Profiles!$K$2,$Z125,MAX(Profiles!$C$2,BX$4-$W125)),
     IF(SSSModel!$C$4="ECC",$EA125*$EB125*IF(MAX(Escalation!$C$2,BX$4-$W125)&gt;$DZ125-1,0,OFFSET(Escalation!$K$2,$Y125,MAX(Escalation!$C$2,BX$4-$W125))),
     IF(SSSModel!$C$4="PV",IF(DV$4=$W125,$EA125*(1+SSSModel!$C$2),0),
     IF(SSSModel!$C$4="FCR",IF(AND(DV$4&gt;=$W125,OFFSET(Profiles!$K$2,$Z125,MAX(Profiles!$C$2,BX$4-$W125))&gt;0),$EC125,0),0))))))</f>
        <v>0</v>
      </c>
      <c r="DW125" s="136">
        <f ca="1">IF(OR($Z125=0,SSSModel!$C$4="CF"),BY125,
IF(LEFT($V125,3)="ON_",
     IF(SSSModel!$C$4="RR",SUMPRODUCT(OFFSET($AC125,0,0,1,$CB$2),OFFSET(Profiles!$K$28,($Z125-1)*(Profiles!$I$26+1)+DW$4-SSSModel!$C$3+1,0,1,$CB$2)),
     IF(SSSModel!$C$4="ECC",$EA125*$EB125*SUMPRODUCT(OFFSET($AC125,0,MAX(0,DW$4-$DZ125-$CA$4+1),1,MIN($DZ125,DW$4-$CA$4+1)),OFFSET(Escalation!$K$24,($Y125-1)*(Escalation!$I$22+1)+DW$4-SSSModel!$C$3+1,MAX(0,DW$4-$DZ125-$CA$4+1),1,MIN($DZ125,DW$4-$CA$4+1))),
     IF(SSSModel!$C$4="PV",BY125*$EA125*(1+SSSModel!$C$2),
     IF(SSSModel!$C$4="FCR",$EC125*SUM(OFFSET($AC125,0,MAX(DW$4-$AC$4-$DZ125+1,0),1,MIN($DZ125,DW$4-$AC$4+1))),0)))),
SUM($AC125:$BZ125)*
     IF(SSSModel!$C$4="RR",OFFSET(Profiles!$K$2,$Z125,MAX(Profiles!$C$2,BY$4-$W125)),
     IF(SSSModel!$C$4="ECC",$EA125*$EB125*IF(MAX(Escalation!$C$2,BY$4-$W125)&gt;$DZ125-1,0,OFFSET(Escalation!$K$2,$Y125,MAX(Escalation!$C$2,BY$4-$W125))),
     IF(SSSModel!$C$4="PV",IF(DW$4=$W125,$EA125*(1+SSSModel!$C$2),0),
     IF(SSSModel!$C$4="FCR",IF(AND(DW$4&gt;=$W125,OFFSET(Profiles!$K$2,$Z125,MAX(Profiles!$C$2,BY$4-$W125))&gt;0),$EC125,0),0))))))</f>
        <v>0</v>
      </c>
      <c r="DX125" s="136">
        <f ca="1">IF(OR($Z125=0,SSSModel!$C$4="CF"),BZ125,
IF(LEFT($V125,3)="ON_",
     IF(SSSModel!$C$4="RR",SUMPRODUCT(OFFSET($AC125,0,0,1,$CB$2),OFFSET(Profiles!$K$28,($Z125-1)*(Profiles!$I$26+1)+DX$4-SSSModel!$C$3+1,0,1,$CB$2)),
     IF(SSSModel!$C$4="ECC",$EA125*$EB125*SUMPRODUCT(OFFSET($AC125,0,MAX(0,DX$4-$DZ125-$CA$4+1),1,MIN($DZ125,DX$4-$CA$4+1)),OFFSET(Escalation!$K$24,($Y125-1)*(Escalation!$I$22+1)+DX$4-SSSModel!$C$3+1,MAX(0,DX$4-$DZ125-$CA$4+1),1,MIN($DZ125,DX$4-$CA$4+1))),
     IF(SSSModel!$C$4="PV",BZ125*$EA125*(1+SSSModel!$C$2),
     IF(SSSModel!$C$4="FCR",$EC125*SUM(OFFSET($AC125,0,MAX(DX$4-$AC$4-$DZ125+1,0),1,MIN($DZ125,DX$4-$AC$4+1))),0)))),
SUM($AC125:$BZ125)*
     IF(SSSModel!$C$4="RR",OFFSET(Profiles!$K$2,$Z125,MAX(Profiles!$C$2,BZ$4-$W125)),
     IF(SSSModel!$C$4="ECC",$EA125*$EB125*IF(MAX(Escalation!$C$2,BZ$4-$W125)&gt;$DZ125-1,0,OFFSET(Escalation!$K$2,$Y125,MAX(Escalation!$C$2,BZ$4-$W125))),
     IF(SSSModel!$C$4="PV",IF(DX$4=$W125,$EA125*(1+SSSModel!$C$2),0),
     IF(SSSModel!$C$4="FCR",IF(AND(DX$4&gt;=$W125,OFFSET(Profiles!$K$2,$Z125,MAX(Profiles!$C$2,BZ$4-$W125))&gt;0),$EC125,0),0))))))</f>
        <v>0</v>
      </c>
      <c r="DY125" s="82">
        <f ca="1">IF($Y125=0,0,OFFSET(Escalation!$B$2,$Y125,0))</f>
        <v>0.02</v>
      </c>
      <c r="DZ125" s="80">
        <f ca="1">IF($Z125=0,0,COUNTIF(OFFSET(Profiles!$K$2,$Z125,0,1,50),"&gt;0"))</f>
        <v>0</v>
      </c>
      <c r="EA125" s="137">
        <f ca="1">IF($Z125=0,0,SUMPRODUCT(Profiles!$C$20:$BH$20,OFFSET(Profiles!$C$2,$Z125,0,1,Profiles!$B$1)))</f>
        <v>0</v>
      </c>
      <c r="EB125" s="24">
        <f>IF($Z125=0,0,((1-(1+DY125)/(1+SSSModel!$C$2))/(1-((1+DY125)/(1+SSSModel!$C$2))^DZ125))*(1+SSSModel!$C$2))</f>
        <v>0</v>
      </c>
      <c r="EC125" s="24">
        <f>IF($Z125=0,0,-PMT(SSSModel!$C$2,DZ125,EA125))</f>
        <v>0</v>
      </c>
    </row>
    <row r="126" spans="3:133" x14ac:dyDescent="0.35">
      <c r="C126" s="18">
        <f t="shared" si="12"/>
        <v>13</v>
      </c>
      <c r="D126" s="18">
        <f t="shared" si="13"/>
        <v>2</v>
      </c>
      <c r="E126" s="18">
        <f t="shared" ca="1" si="16"/>
        <v>0</v>
      </c>
      <c r="G126" s="25" t="str">
        <f ca="1">IF($E126=0,"",OFFSET(Resources!B$26,$E126,0))</f>
        <v/>
      </c>
      <c r="H126" s="25" t="str">
        <f ca="1">IF($E126=0,"",OFFSET(Resources!C$26,$E126,0))</f>
        <v/>
      </c>
      <c r="I126" s="25" t="str">
        <f ca="1">IF($E126=0,"",OFFSET(Resources!$E$26,$E126,0))</f>
        <v/>
      </c>
      <c r="J126" s="16">
        <v>1</v>
      </c>
      <c r="K126" s="16" t="s">
        <v>150</v>
      </c>
      <c r="L126" s="25" t="str">
        <f ca="1">OFFSET(Resources!$CG$24,0,$C126-1)</f>
        <v>Start Cost</v>
      </c>
      <c r="M126" s="25" t="str">
        <f ca="1">OFFSET(Resources!$CG$25,0,$C126-1)</f>
        <v>O&amp;M</v>
      </c>
      <c r="N126" s="1">
        <v>1</v>
      </c>
      <c r="O126" s="7">
        <f ca="1">IF($E126=0,0,OFFSET(Resources!$CG$26,$E126,$C126-1))</f>
        <v>0</v>
      </c>
      <c r="P126" s="25" t="str">
        <f ca="1">OFFSET(Resources!$CG$26,0,$C126-1)</f>
        <v>$/Yr</v>
      </c>
      <c r="Q126" s="18">
        <f ca="1">IF($E126=0,0,OFFSET(GenAlts!$W$4,$E126,$D126-1))</f>
        <v>0</v>
      </c>
      <c r="R126" s="1">
        <v>1</v>
      </c>
      <c r="S126" t="str">
        <f ca="1">IF($E126=0,"",OFFSET(Resources!$R$26,$E126,0))</f>
        <v/>
      </c>
      <c r="T126" s="1"/>
      <c r="U126" s="25">
        <f ca="1">IF($E126=0,0,OFFSET(Resources!$AB$26,$E126,($C126-1)*Resources!$CI$20))</f>
        <v>0</v>
      </c>
      <c r="V126" s="1"/>
      <c r="W126">
        <f t="shared" ca="1" si="15"/>
        <v>0</v>
      </c>
      <c r="X126">
        <f>IF(T126="",0,MATCH(T126,Profiles!$A$3:$A$22,0))</f>
        <v>0</v>
      </c>
      <c r="Y126" s="10">
        <f ca="1">IF(U126=0,0,MATCH(U126,Escalation!$A$3:$A$18,0))</f>
        <v>0</v>
      </c>
      <c r="Z126">
        <f>IF(V126="",0,MATCH(V126,Profiles!$A$3:$A$22,0))</f>
        <v>0</v>
      </c>
      <c r="AA126" s="8"/>
      <c r="AB126" s="8">
        <v>0</v>
      </c>
      <c r="AC126" s="72">
        <f ca="1">IF(OR(AC$4&lt;$Q126,AC$4&gt;$Q126+IF($S126="",1000,$S126)-1),0,IF(MOD(AC$4-$Q126,IF($R126="",1000,$R126))=0,$O126,0))*IF($Y126&gt;0,(1+INDEX(Escalation!$B$3:$B$18,$Y126,0))^(AC$4-SSSModel!$C$5),1)*IF($X126=0,1,OFFSET(Profiles!$K$2,$X126,MAX(Profiles!$C$2,AC$4-$Q126)))*IF($AA126=1,(1+SSSModel!#REF!),1)</f>
        <v>0</v>
      </c>
      <c r="AD126" s="72">
        <f ca="1">IF(OR(AD$4&lt;$Q126,AD$4&gt;$Q126+IF($S126="",1000,$S126)-1),0,IF(MOD(AD$4-$Q126,IF($R126="",1000,$R126))=0,$O126,0))*IF($Y126&gt;0,(1+INDEX(Escalation!$B$3:$B$18,$Y126,0))^(AD$4-SSSModel!$C$5),1)*IF($X126=0,1,OFFSET(Profiles!$K$2,$X126,MAX(Profiles!$C$2,AD$4-$Q126)))*IF($AA126=1,(1+SSSModel!#REF!),1)</f>
        <v>0</v>
      </c>
      <c r="AE126" s="72">
        <f ca="1">IF(OR(AE$4&lt;$Q126,AE$4&gt;$Q126+IF($S126="",1000,$S126)-1),0,IF(MOD(AE$4-$Q126,IF($R126="",1000,$R126))=0,$O126,0))*IF($Y126&gt;0,(1+INDEX(Escalation!$B$3:$B$18,$Y126,0))^(AE$4-SSSModel!$C$5),1)*IF($X126=0,1,OFFSET(Profiles!$K$2,$X126,MAX(Profiles!$C$2,AE$4-$Q126)))*IF($AA126=1,(1+SSSModel!#REF!),1)</f>
        <v>0</v>
      </c>
      <c r="AF126" s="72">
        <f ca="1">IF(OR(AF$4&lt;$Q126,AF$4&gt;$Q126+IF($S126="",1000,$S126)-1),0,IF(MOD(AF$4-$Q126,IF($R126="",1000,$R126))=0,$O126,0))*IF($Y126&gt;0,(1+INDEX(Escalation!$B$3:$B$18,$Y126,0))^(AF$4-SSSModel!$C$5),1)*IF($X126=0,1,OFFSET(Profiles!$K$2,$X126,MAX(Profiles!$C$2,AF$4-$Q126)))*IF($AA126=1,(1+SSSModel!#REF!),1)</f>
        <v>0</v>
      </c>
      <c r="AG126" s="72">
        <f ca="1">IF(OR(AG$4&lt;$Q126,AG$4&gt;$Q126+IF($S126="",1000,$S126)-1),0,IF(MOD(AG$4-$Q126,IF($R126="",1000,$R126))=0,$O126,0))*IF($Y126&gt;0,(1+INDEX(Escalation!$B$3:$B$18,$Y126,0))^(AG$4-SSSModel!$C$5),1)*IF($X126=0,1,OFFSET(Profiles!$K$2,$X126,MAX(Profiles!$C$2,AG$4-$Q126)))*IF($AA126=1,(1+SSSModel!#REF!),1)</f>
        <v>0</v>
      </c>
      <c r="AH126" s="72">
        <f ca="1">IF(OR(AH$4&lt;$Q126,AH$4&gt;$Q126+IF($S126="",1000,$S126)-1),0,IF(MOD(AH$4-$Q126,IF($R126="",1000,$R126))=0,$O126,0))*IF($Y126&gt;0,(1+INDEX(Escalation!$B$3:$B$18,$Y126,0))^(AH$4-SSSModel!$C$5),1)*IF($X126=0,1,OFFSET(Profiles!$K$2,$X126,MAX(Profiles!$C$2,AH$4-$Q126)))*IF($AA126=1,(1+SSSModel!#REF!),1)</f>
        <v>0</v>
      </c>
      <c r="AI126" s="72">
        <f ca="1">IF(OR(AI$4&lt;$Q126,AI$4&gt;$Q126+IF($S126="",1000,$S126)-1),0,IF(MOD(AI$4-$Q126,IF($R126="",1000,$R126))=0,$O126,0))*IF($Y126&gt;0,(1+INDEX(Escalation!$B$3:$B$18,$Y126,0))^(AI$4-SSSModel!$C$5),1)*IF($X126=0,1,OFFSET(Profiles!$K$2,$X126,MAX(Profiles!$C$2,AI$4-$Q126)))*IF($AA126=1,(1+SSSModel!#REF!),1)</f>
        <v>0</v>
      </c>
      <c r="AJ126" s="72">
        <f ca="1">IF(OR(AJ$4&lt;$Q126,AJ$4&gt;$Q126+IF($S126="",1000,$S126)-1),0,IF(MOD(AJ$4-$Q126,IF($R126="",1000,$R126))=0,$O126,0))*IF($Y126&gt;0,(1+INDEX(Escalation!$B$3:$B$18,$Y126,0))^(AJ$4-SSSModel!$C$5),1)*IF($X126=0,1,OFFSET(Profiles!$K$2,$X126,MAX(Profiles!$C$2,AJ$4-$Q126)))*IF($AA126=1,(1+SSSModel!#REF!),1)</f>
        <v>0</v>
      </c>
      <c r="AK126" s="72">
        <f ca="1">IF(OR(AK$4&lt;$Q126,AK$4&gt;$Q126+IF($S126="",1000,$S126)-1),0,IF(MOD(AK$4-$Q126,IF($R126="",1000,$R126))=0,$O126,0))*IF($Y126&gt;0,(1+INDEX(Escalation!$B$3:$B$18,$Y126,0))^(AK$4-SSSModel!$C$5),1)*IF($X126=0,1,OFFSET(Profiles!$K$2,$X126,MAX(Profiles!$C$2,AK$4-$Q126)))*IF($AA126=1,(1+SSSModel!#REF!),1)</f>
        <v>0</v>
      </c>
      <c r="AL126" s="72">
        <f ca="1">IF(OR(AL$4&lt;$Q126,AL$4&gt;$Q126+IF($S126="",1000,$S126)-1),0,IF(MOD(AL$4-$Q126,IF($R126="",1000,$R126))=0,$O126,0))*IF($Y126&gt;0,(1+INDEX(Escalation!$B$3:$B$18,$Y126,0))^(AL$4-SSSModel!$C$5),1)*IF($X126=0,1,OFFSET(Profiles!$K$2,$X126,MAX(Profiles!$C$2,AL$4-$Q126)))*IF($AA126=1,(1+SSSModel!#REF!),1)</f>
        <v>0</v>
      </c>
      <c r="AM126" s="72">
        <f ca="1">IF(OR(AM$4&lt;$Q126,AM$4&gt;$Q126+IF($S126="",1000,$S126)-1),0,IF(MOD(AM$4-$Q126,IF($R126="",1000,$R126))=0,$O126,0))*IF($Y126&gt;0,(1+INDEX(Escalation!$B$3:$B$18,$Y126,0))^(AM$4-SSSModel!$C$5),1)*IF($X126=0,1,OFFSET(Profiles!$K$2,$X126,MAX(Profiles!$C$2,AM$4-$Q126)))*IF($AA126=1,(1+SSSModel!#REF!),1)</f>
        <v>0</v>
      </c>
      <c r="AN126" s="72">
        <f ca="1">IF(OR(AN$4&lt;$Q126,AN$4&gt;$Q126+IF($S126="",1000,$S126)-1),0,IF(MOD(AN$4-$Q126,IF($R126="",1000,$R126))=0,$O126,0))*IF($Y126&gt;0,(1+INDEX(Escalation!$B$3:$B$18,$Y126,0))^(AN$4-SSSModel!$C$5),1)*IF($X126=0,1,OFFSET(Profiles!$K$2,$X126,MAX(Profiles!$C$2,AN$4-$Q126)))*IF($AA126=1,(1+SSSModel!#REF!),1)</f>
        <v>0</v>
      </c>
      <c r="AO126" s="72">
        <f ca="1">IF(OR(AO$4&lt;$Q126,AO$4&gt;$Q126+IF($S126="",1000,$S126)-1),0,IF(MOD(AO$4-$Q126,IF($R126="",1000,$R126))=0,$O126,0))*IF($Y126&gt;0,(1+INDEX(Escalation!$B$3:$B$18,$Y126,0))^(AO$4-SSSModel!$C$5),1)*IF($X126=0,1,OFFSET(Profiles!$K$2,$X126,MAX(Profiles!$C$2,AO$4-$Q126)))*IF($AA126=1,(1+SSSModel!#REF!),1)</f>
        <v>0</v>
      </c>
      <c r="AP126" s="72">
        <f ca="1">IF(OR(AP$4&lt;$Q126,AP$4&gt;$Q126+IF($S126="",1000,$S126)-1),0,IF(MOD(AP$4-$Q126,IF($R126="",1000,$R126))=0,$O126,0))*IF($Y126&gt;0,(1+INDEX(Escalation!$B$3:$B$18,$Y126,0))^(AP$4-SSSModel!$C$5),1)*IF($X126=0,1,OFFSET(Profiles!$K$2,$X126,MAX(Profiles!$C$2,AP$4-$Q126)))*IF($AA126=1,(1+SSSModel!#REF!),1)</f>
        <v>0</v>
      </c>
      <c r="AQ126" s="72">
        <f ca="1">IF(OR(AQ$4&lt;$Q126,AQ$4&gt;$Q126+IF($S126="",1000,$S126)-1),0,IF(MOD(AQ$4-$Q126,IF($R126="",1000,$R126))=0,$O126,0))*IF($Y126&gt;0,(1+INDEX(Escalation!$B$3:$B$18,$Y126,0))^(AQ$4-SSSModel!$C$5),1)*IF($X126=0,1,OFFSET(Profiles!$K$2,$X126,MAX(Profiles!$C$2,AQ$4-$Q126)))*IF($AA126=1,(1+SSSModel!#REF!),1)</f>
        <v>0</v>
      </c>
      <c r="AR126" s="72">
        <f ca="1">IF(OR(AR$4&lt;$Q126,AR$4&gt;$Q126+IF($S126="",1000,$S126)-1),0,IF(MOD(AR$4-$Q126,IF($R126="",1000,$R126))=0,$O126,0))*IF($Y126&gt;0,(1+INDEX(Escalation!$B$3:$B$18,$Y126,0))^(AR$4-SSSModel!$C$5),1)*IF($X126=0,1,OFFSET(Profiles!$K$2,$X126,MAX(Profiles!$C$2,AR$4-$Q126)))*IF($AA126=1,(1+SSSModel!#REF!),1)</f>
        <v>0</v>
      </c>
      <c r="AS126" s="72">
        <f ca="1">IF(OR(AS$4&lt;$Q126,AS$4&gt;$Q126+IF($S126="",1000,$S126)-1),0,IF(MOD(AS$4-$Q126,IF($R126="",1000,$R126))=0,$O126,0))*IF($Y126&gt;0,(1+INDEX(Escalation!$B$3:$B$18,$Y126,0))^(AS$4-SSSModel!$C$5),1)*IF($X126=0,1,OFFSET(Profiles!$K$2,$X126,MAX(Profiles!$C$2,AS$4-$Q126)))*IF($AA126=1,(1+SSSModel!#REF!),1)</f>
        <v>0</v>
      </c>
      <c r="AT126" s="72">
        <f ca="1">IF(OR(AT$4&lt;$Q126,AT$4&gt;$Q126+IF($S126="",1000,$S126)-1),0,IF(MOD(AT$4-$Q126,IF($R126="",1000,$R126))=0,$O126,0))*IF($Y126&gt;0,(1+INDEX(Escalation!$B$3:$B$18,$Y126,0))^(AT$4-SSSModel!$C$5),1)*IF($X126=0,1,OFFSET(Profiles!$K$2,$X126,MAX(Profiles!$C$2,AT$4-$Q126)))*IF($AA126=1,(1+SSSModel!#REF!),1)</f>
        <v>0</v>
      </c>
      <c r="AU126" s="72">
        <f ca="1">IF(OR(AU$4&lt;$Q126,AU$4&gt;$Q126+IF($S126="",1000,$S126)-1),0,IF(MOD(AU$4-$Q126,IF($R126="",1000,$R126))=0,$O126,0))*IF($Y126&gt;0,(1+INDEX(Escalation!$B$3:$B$18,$Y126,0))^(AU$4-SSSModel!$C$5),1)*IF($X126=0,1,OFFSET(Profiles!$K$2,$X126,MAX(Profiles!$C$2,AU$4-$Q126)))*IF($AA126=1,(1+SSSModel!#REF!),1)</f>
        <v>0</v>
      </c>
      <c r="AV126" s="72">
        <f ca="1">IF(OR(AV$4&lt;$Q126,AV$4&gt;$Q126+IF($S126="",1000,$S126)-1),0,IF(MOD(AV$4-$Q126,IF($R126="",1000,$R126))=0,$O126,0))*IF($Y126&gt;0,(1+INDEX(Escalation!$B$3:$B$18,$Y126,0))^(AV$4-SSSModel!$C$5),1)*IF($X126=0,1,OFFSET(Profiles!$K$2,$X126,MAX(Profiles!$C$2,AV$4-$Q126)))*IF($AA126=1,(1+SSSModel!#REF!),1)</f>
        <v>0</v>
      </c>
      <c r="AW126" s="72">
        <f ca="1">IF(OR(AW$4&lt;$Q126,AW$4&gt;$Q126+IF($S126="",1000,$S126)-1),0,IF(MOD(AW$4-$Q126,IF($R126="",1000,$R126))=0,$O126,0))*IF($Y126&gt;0,(1+INDEX(Escalation!$B$3:$B$18,$Y126,0))^(AW$4-SSSModel!$C$5),1)*IF($X126=0,1,OFFSET(Profiles!$K$2,$X126,MAX(Profiles!$C$2,AW$4-$Q126)))*IF($AA126=1,(1+SSSModel!#REF!),1)</f>
        <v>0</v>
      </c>
      <c r="AX126" s="72">
        <f ca="1">IF(OR(AX$4&lt;$Q126,AX$4&gt;$Q126+IF($S126="",1000,$S126)-1),0,IF(MOD(AX$4-$Q126,IF($R126="",1000,$R126))=0,$O126,0))*IF($Y126&gt;0,(1+INDEX(Escalation!$B$3:$B$18,$Y126,0))^(AX$4-SSSModel!$C$5),1)*IF($X126=0,1,OFFSET(Profiles!$K$2,$X126,MAX(Profiles!$C$2,AX$4-$Q126)))*IF($AA126=1,(1+SSSModel!#REF!),1)</f>
        <v>0</v>
      </c>
      <c r="AY126" s="72">
        <f ca="1">IF(OR(AY$4&lt;$Q126,AY$4&gt;$Q126+IF($S126="",1000,$S126)-1),0,IF(MOD(AY$4-$Q126,IF($R126="",1000,$R126))=0,$O126,0))*IF($Y126&gt;0,(1+INDEX(Escalation!$B$3:$B$18,$Y126,0))^(AY$4-SSSModel!$C$5),1)*IF($X126=0,1,OFFSET(Profiles!$K$2,$X126,MAX(Profiles!$C$2,AY$4-$Q126)))*IF($AA126=1,(1+SSSModel!#REF!),1)</f>
        <v>0</v>
      </c>
      <c r="AZ126" s="72">
        <f ca="1">IF(OR(AZ$4&lt;$Q126,AZ$4&gt;$Q126+IF($S126="",1000,$S126)-1),0,IF(MOD(AZ$4-$Q126,IF($R126="",1000,$R126))=0,$O126,0))*IF($Y126&gt;0,(1+INDEX(Escalation!$B$3:$B$18,$Y126,0))^(AZ$4-SSSModel!$C$5),1)*IF($X126=0,1,OFFSET(Profiles!$K$2,$X126,MAX(Profiles!$C$2,AZ$4-$Q126)))*IF($AA126=1,(1+SSSModel!#REF!),1)</f>
        <v>0</v>
      </c>
      <c r="BA126" s="72">
        <f ca="1">IF(OR(BA$4&lt;$Q126,BA$4&gt;$Q126+IF($S126="",1000,$S126)-1),0,IF(MOD(BA$4-$Q126,IF($R126="",1000,$R126))=0,$O126,0))*IF($Y126&gt;0,(1+INDEX(Escalation!$B$3:$B$18,$Y126,0))^(BA$4-SSSModel!$C$5),1)*IF($X126=0,1,OFFSET(Profiles!$K$2,$X126,MAX(Profiles!$C$2,BA$4-$Q126)))*IF($AA126=1,(1+SSSModel!#REF!),1)</f>
        <v>0</v>
      </c>
      <c r="BB126" s="72">
        <f ca="1">IF(OR(BB$4&lt;$Q126,BB$4&gt;$Q126+IF($S126="",1000,$S126)-1),0,IF(MOD(BB$4-$Q126,IF($R126="",1000,$R126))=0,$O126,0))*IF($Y126&gt;0,(1+INDEX(Escalation!$B$3:$B$18,$Y126,0))^(BB$4-SSSModel!$C$5),1)*IF($X126=0,1,OFFSET(Profiles!$K$2,$X126,MAX(Profiles!$C$2,BB$4-$Q126)))*IF($AA126=1,(1+SSSModel!#REF!),1)</f>
        <v>0</v>
      </c>
      <c r="BC126" s="72">
        <f ca="1">IF(OR(BC$4&lt;$Q126,BC$4&gt;$Q126+IF($S126="",1000,$S126)-1),0,IF(MOD(BC$4-$Q126,IF($R126="",1000,$R126))=0,$O126,0))*IF($Y126&gt;0,(1+INDEX(Escalation!$B$3:$B$18,$Y126,0))^(BC$4-SSSModel!$C$5),1)*IF($X126=0,1,OFFSET(Profiles!$K$2,$X126,MAX(Profiles!$C$2,BC$4-$Q126)))*IF($AA126=1,(1+SSSModel!#REF!),1)</f>
        <v>0</v>
      </c>
      <c r="BD126" s="72">
        <f ca="1">IF(OR(BD$4&lt;$Q126,BD$4&gt;$Q126+IF($S126="",1000,$S126)-1),0,IF(MOD(BD$4-$Q126,IF($R126="",1000,$R126))=0,$O126,0))*IF($Y126&gt;0,(1+INDEX(Escalation!$B$3:$B$18,$Y126,0))^(BD$4-SSSModel!$C$5),1)*IF($X126=0,1,OFFSET(Profiles!$K$2,$X126,MAX(Profiles!$C$2,BD$4-$Q126)))*IF($AA126=1,(1+SSSModel!#REF!),1)</f>
        <v>0</v>
      </c>
      <c r="BE126" s="72">
        <f ca="1">IF(OR(BE$4&lt;$Q126,BE$4&gt;$Q126+IF($S126="",1000,$S126)-1),0,IF(MOD(BE$4-$Q126,IF($R126="",1000,$R126))=0,$O126,0))*IF($Y126&gt;0,(1+INDEX(Escalation!$B$3:$B$18,$Y126,0))^(BE$4-SSSModel!$C$5),1)*IF($X126=0,1,OFFSET(Profiles!$K$2,$X126,MAX(Profiles!$C$2,BE$4-$Q126)))*IF($AA126=1,(1+SSSModel!#REF!),1)</f>
        <v>0</v>
      </c>
      <c r="BF126" s="72">
        <f ca="1">IF(OR(BF$4&lt;$Q126,BF$4&gt;$Q126+IF($S126="",1000,$S126)-1),0,IF(MOD(BF$4-$Q126,IF($R126="",1000,$R126))=0,$O126,0))*IF($Y126&gt;0,(1+INDEX(Escalation!$B$3:$B$18,$Y126,0))^(BF$4-SSSModel!$C$5),1)*IF($X126=0,1,OFFSET(Profiles!$K$2,$X126,MAX(Profiles!$C$2,BF$4-$Q126)))*IF($AA126=1,(1+SSSModel!#REF!),1)</f>
        <v>0</v>
      </c>
      <c r="BG126" s="72">
        <f ca="1">IF(OR(BG$4&lt;$Q126,BG$4&gt;$Q126+IF($S126="",1000,$S126)-1),0,IF(MOD(BG$4-$Q126,IF($R126="",1000,$R126))=0,$O126,0))*IF($Y126&gt;0,(1+INDEX(Escalation!$B$3:$B$18,$Y126,0))^(BG$4-SSSModel!$C$5),1)*IF($X126=0,1,OFFSET(Profiles!$K$2,$X126,MAX(Profiles!$C$2,BG$4-$Q126)))*IF($AA126=1,(1+SSSModel!#REF!),1)</f>
        <v>0</v>
      </c>
      <c r="BH126" s="72">
        <f ca="1">IF(OR(BH$4&lt;$Q126,BH$4&gt;$Q126+IF($S126="",1000,$S126)-1),0,IF(MOD(BH$4-$Q126,IF($R126="",1000,$R126))=0,$O126,0))*IF($Y126&gt;0,(1+INDEX(Escalation!$B$3:$B$18,$Y126,0))^(BH$4-SSSModel!$C$5),1)*IF($X126=0,1,OFFSET(Profiles!$K$2,$X126,MAX(Profiles!$C$2,BH$4-$Q126)))*IF($AA126=1,(1+SSSModel!#REF!),1)</f>
        <v>0</v>
      </c>
      <c r="BI126" s="72">
        <f ca="1">IF(OR(BI$4&lt;$Q126,BI$4&gt;$Q126+IF($S126="",1000,$S126)-1),0,IF(MOD(BI$4-$Q126,IF($R126="",1000,$R126))=0,$O126,0))*IF($Y126&gt;0,(1+INDEX(Escalation!$B$3:$B$18,$Y126,0))^(BI$4-SSSModel!$C$5),1)*IF($X126=0,1,OFFSET(Profiles!$K$2,$X126,MAX(Profiles!$C$2,BI$4-$Q126)))*IF($AA126=1,(1+SSSModel!#REF!),1)</f>
        <v>0</v>
      </c>
      <c r="BJ126" s="72">
        <f ca="1">IF(OR(BJ$4&lt;$Q126,BJ$4&gt;$Q126+IF($S126="",1000,$S126)-1),0,IF(MOD(BJ$4-$Q126,IF($R126="",1000,$R126))=0,$O126,0))*IF($Y126&gt;0,(1+INDEX(Escalation!$B$3:$B$18,$Y126,0))^(BJ$4-SSSModel!$C$5),1)*IF($X126=0,1,OFFSET(Profiles!$K$2,$X126,MAX(Profiles!$C$2,BJ$4-$Q126)))*IF($AA126=1,(1+SSSModel!#REF!),1)</f>
        <v>0</v>
      </c>
      <c r="BK126" s="72">
        <f ca="1">IF(OR(BK$4&lt;$Q126,BK$4&gt;$Q126+IF($S126="",1000,$S126)-1),0,IF(MOD(BK$4-$Q126,IF($R126="",1000,$R126))=0,$O126,0))*IF($Y126&gt;0,(1+INDEX(Escalation!$B$3:$B$18,$Y126,0))^(BK$4-SSSModel!$C$5),1)*IF($X126=0,1,OFFSET(Profiles!$K$2,$X126,MAX(Profiles!$C$2,BK$4-$Q126)))*IF($AA126=1,(1+SSSModel!#REF!),1)</f>
        <v>0</v>
      </c>
      <c r="BL126" s="72">
        <f ca="1">IF(OR(BL$4&lt;$Q126,BL$4&gt;$Q126+IF($S126="",1000,$S126)-1),0,IF(MOD(BL$4-$Q126,IF($R126="",1000,$R126))=0,$O126,0))*IF($Y126&gt;0,(1+INDEX(Escalation!$B$3:$B$18,$Y126,0))^(BL$4-SSSModel!$C$5),1)*IF($X126=0,1,OFFSET(Profiles!$K$2,$X126,MAX(Profiles!$C$2,BL$4-$Q126)))*IF($AA126=1,(1+SSSModel!#REF!),1)</f>
        <v>0</v>
      </c>
      <c r="BM126" s="72">
        <f ca="1">IF(OR(BM$4&lt;$Q126,BM$4&gt;$Q126+IF($S126="",1000,$S126)-1),0,IF(MOD(BM$4-$Q126,IF($R126="",1000,$R126))=0,$O126,0))*IF($Y126&gt;0,(1+INDEX(Escalation!$B$3:$B$18,$Y126,0))^(BM$4-SSSModel!$C$5),1)*IF($X126=0,1,OFFSET(Profiles!$K$2,$X126,MAX(Profiles!$C$2,BM$4-$Q126)))*IF($AA126=1,(1+SSSModel!#REF!),1)</f>
        <v>0</v>
      </c>
      <c r="BN126" s="72">
        <f ca="1">IF(OR(BN$4&lt;$Q126,BN$4&gt;$Q126+IF($S126="",1000,$S126)-1),0,IF(MOD(BN$4-$Q126,IF($R126="",1000,$R126))=0,$O126,0))*IF($Y126&gt;0,(1+INDEX(Escalation!$B$3:$B$18,$Y126,0))^(BN$4-SSSModel!$C$5),1)*IF($X126=0,1,OFFSET(Profiles!$K$2,$X126,MAX(Profiles!$C$2,BN$4-$Q126)))*IF($AA126=1,(1+SSSModel!#REF!),1)</f>
        <v>0</v>
      </c>
      <c r="BO126" s="72">
        <f ca="1">IF(OR(BO$4&lt;$Q126,BO$4&gt;$Q126+IF($S126="",1000,$S126)-1),0,IF(MOD(BO$4-$Q126,IF($R126="",1000,$R126))=0,$O126,0))*IF($Y126&gt;0,(1+INDEX(Escalation!$B$3:$B$18,$Y126,0))^(BO$4-SSSModel!$C$5),1)*IF($X126=0,1,OFFSET(Profiles!$K$2,$X126,MAX(Profiles!$C$2,BO$4-$Q126)))*IF($AA126=1,(1+SSSModel!#REF!),1)</f>
        <v>0</v>
      </c>
      <c r="BP126" s="72">
        <f ca="1">IF(OR(BP$4&lt;$Q126,BP$4&gt;$Q126+IF($S126="",1000,$S126)-1),0,IF(MOD(BP$4-$Q126,IF($R126="",1000,$R126))=0,$O126,0))*IF($Y126&gt;0,(1+INDEX(Escalation!$B$3:$B$18,$Y126,0))^(BP$4-SSSModel!$C$5),1)*IF($X126=0,1,OFFSET(Profiles!$K$2,$X126,MAX(Profiles!$C$2,BP$4-$Q126)))*IF($AA126=1,(1+SSSModel!#REF!),1)</f>
        <v>0</v>
      </c>
      <c r="BQ126" s="72">
        <f ca="1">IF(OR(BQ$4&lt;$Q126,BQ$4&gt;$Q126+IF($S126="",1000,$S126)-1),0,IF(MOD(BQ$4-$Q126,IF($R126="",1000,$R126))=0,$O126,0))*IF($Y126&gt;0,(1+INDEX(Escalation!$B$3:$B$18,$Y126,0))^(BQ$4-SSSModel!$C$5),1)*IF($X126=0,1,OFFSET(Profiles!$K$2,$X126,MAX(Profiles!$C$2,BQ$4-$Q126)))*IF($AA126=1,(1+SSSModel!#REF!),1)</f>
        <v>0</v>
      </c>
      <c r="BR126" s="72">
        <f ca="1">IF(OR(BR$4&lt;$Q126,BR$4&gt;$Q126+IF($S126="",1000,$S126)-1),0,IF(MOD(BR$4-$Q126,IF($R126="",1000,$R126))=0,$O126,0))*IF($Y126&gt;0,(1+INDEX(Escalation!$B$3:$B$18,$Y126,0))^(BR$4-SSSModel!$C$5),1)*IF($X126=0,1,OFFSET(Profiles!$K$2,$X126,MAX(Profiles!$C$2,BR$4-$Q126)))*IF($AA126=1,(1+SSSModel!#REF!),1)</f>
        <v>0</v>
      </c>
      <c r="BS126" s="72">
        <f ca="1">IF(OR(BS$4&lt;$Q126,BS$4&gt;$Q126+IF($S126="",1000,$S126)-1),0,IF(MOD(BS$4-$Q126,IF($R126="",1000,$R126))=0,$O126,0))*IF($Y126&gt;0,(1+INDEX(Escalation!$B$3:$B$18,$Y126,0))^(BS$4-SSSModel!$C$5),1)*IF($X126=0,1,OFFSET(Profiles!$K$2,$X126,MAX(Profiles!$C$2,BS$4-$Q126)))*IF($AA126=1,(1+SSSModel!#REF!),1)</f>
        <v>0</v>
      </c>
      <c r="BT126" s="72">
        <f ca="1">IF(OR(BT$4&lt;$Q126,BT$4&gt;$Q126+IF($S126="",1000,$S126)-1),0,IF(MOD(BT$4-$Q126,IF($R126="",1000,$R126))=0,$O126,0))*IF($Y126&gt;0,(1+INDEX(Escalation!$B$3:$B$18,$Y126,0))^(BT$4-SSSModel!$C$5),1)*IF($X126=0,1,OFFSET(Profiles!$K$2,$X126,MAX(Profiles!$C$2,BT$4-$Q126)))*IF($AA126=1,(1+SSSModel!#REF!),1)</f>
        <v>0</v>
      </c>
      <c r="BU126" s="72">
        <f ca="1">IF(OR(BU$4&lt;$Q126,BU$4&gt;$Q126+IF($S126="",1000,$S126)-1),0,IF(MOD(BU$4-$Q126,IF($R126="",1000,$R126))=0,$O126,0))*IF($Y126&gt;0,(1+INDEX(Escalation!$B$3:$B$18,$Y126,0))^(BU$4-SSSModel!$C$5),1)*IF($X126=0,1,OFFSET(Profiles!$K$2,$X126,MAX(Profiles!$C$2,BU$4-$Q126)))*IF($AA126=1,(1+SSSModel!#REF!),1)</f>
        <v>0</v>
      </c>
      <c r="BV126" s="72">
        <f ca="1">IF(OR(BV$4&lt;$Q126,BV$4&gt;$Q126+IF($S126="",1000,$S126)-1),0,IF(MOD(BV$4-$Q126,IF($R126="",1000,$R126))=0,$O126,0))*IF($Y126&gt;0,(1+INDEX(Escalation!$B$3:$B$18,$Y126,0))^(BV$4-SSSModel!$C$5),1)*IF($X126=0,1,OFFSET(Profiles!$K$2,$X126,MAX(Profiles!$C$2,BV$4-$Q126)))*IF($AA126=1,(1+SSSModel!#REF!),1)</f>
        <v>0</v>
      </c>
      <c r="BW126" s="72">
        <f ca="1">IF(OR(BW$4&lt;$Q126,BW$4&gt;$Q126+IF($S126="",1000,$S126)-1),0,IF(MOD(BW$4-$Q126,IF($R126="",1000,$R126))=0,$O126,0))*IF($Y126&gt;0,(1+INDEX(Escalation!$B$3:$B$18,$Y126,0))^(BW$4-SSSModel!$C$5),1)*IF($X126=0,1,OFFSET(Profiles!$K$2,$X126,MAX(Profiles!$C$2,BW$4-$Q126)))*IF($AA126=1,(1+SSSModel!#REF!),1)</f>
        <v>0</v>
      </c>
      <c r="BX126" s="72">
        <f ca="1">IF(OR(BX$4&lt;$Q126,BX$4&gt;$Q126+IF($S126="",1000,$S126)-1),0,IF(MOD(BX$4-$Q126,IF($R126="",1000,$R126))=0,$O126,0))*IF($Y126&gt;0,(1+INDEX(Escalation!$B$3:$B$18,$Y126,0))^(BX$4-SSSModel!$C$5),1)*IF($X126=0,1,OFFSET(Profiles!$K$2,$X126,MAX(Profiles!$C$2,BX$4-$Q126)))*IF($AA126=1,(1+SSSModel!#REF!),1)</f>
        <v>0</v>
      </c>
      <c r="BY126" s="72">
        <f ca="1">IF(OR(BY$4&lt;$Q126,BY$4&gt;$Q126+IF($S126="",1000,$S126)-1),0,IF(MOD(BY$4-$Q126,IF($R126="",1000,$R126))=0,$O126,0))*IF($Y126&gt;0,(1+INDEX(Escalation!$B$3:$B$18,$Y126,0))^(BY$4-SSSModel!$C$5),1)*IF($X126=0,1,OFFSET(Profiles!$K$2,$X126,MAX(Profiles!$C$2,BY$4-$Q126)))*IF($AA126=1,(1+SSSModel!#REF!),1)</f>
        <v>0</v>
      </c>
      <c r="BZ126" s="72">
        <f ca="1">IF(OR(BZ$4&lt;$Q126,BZ$4&gt;$Q126+IF($S126="",1000,$S126)-1),0,IF(MOD(BZ$4-$Q126,IF($R126="",1000,$R126))=0,$O126,0))*IF($Y126&gt;0,(1+INDEX(Escalation!$B$3:$B$18,$Y126,0))^(BZ$4-SSSModel!$C$5),1)*IF($X126=0,1,OFFSET(Profiles!$K$2,$X126,MAX(Profiles!$C$2,BZ$4-$Q126)))*IF($AA126=1,(1+SSSModel!#REF!),1)</f>
        <v>0</v>
      </c>
      <c r="CA126" s="134">
        <f ca="1">IF(OR($Z126=0,SSSModel!$C$4="CF"),AC126,
IF(LEFT($V126,3)="ON_",
     IF(SSSModel!$C$4="RR",SUMPRODUCT(OFFSET($AC126,0,0,1,$CB$2),OFFSET(Profiles!$K$28,($Z126-1)*(Profiles!$I$26+1)+CA$4-SSSModel!$C$3+1,0,1,$CB$2)),
     IF(SSSModel!$C$4="ECC",$EA126*$EB126*SUMPRODUCT(OFFSET($AC126,0,MAX(0,CA$4-$DZ126-$CA$4+1),1,MIN($DZ126,CA$4-$CA$4+1)),OFFSET(Escalation!$K$24,($Y126-1)*(Escalation!$I$22+1)+CA$4-SSSModel!$C$3+1,MAX(0,CA$4-$DZ126-$CA$4+1),1,MIN($DZ126,CA$4-$CA$4+1))),
     IF(SSSModel!$C$4="PV",AC126*$EA126*(1+SSSModel!$C$2),
     IF(SSSModel!$C$4="FCR",$EC126*SUM(OFFSET($AC126,0,MAX(CA$4-$AC$4-$DZ126+1,0),1,MIN($DZ126,CA$4-$AC$4+1))),0)))),
SUM($AC126:$BZ126)*
     IF(SSSModel!$C$4="RR",OFFSET(Profiles!$K$2,$Z126,MAX(Profiles!$C$2,AC$4-$W126)),
     IF(SSSModel!$C$4="ECC",$EA126*$EB126*IF(MAX(Escalation!$C$2,AC$4-$W126)&gt;$DZ126-1,0,OFFSET(Escalation!$K$2,$Y126,MAX(Escalation!$C$2,AC$4-$W126))),
     IF(SSSModel!$C$4="PV",IF(CA$4=$W126,$EA126*(1+SSSModel!$C$2),0),
     IF(SSSModel!$C$4="FCR",IF(AND(CA$4&gt;=$W126,OFFSET(Profiles!$K$2,$Z126,MAX(Profiles!$C$2,AC$4-$W126))&gt;0),$EC126,0),0))))))</f>
        <v>0</v>
      </c>
      <c r="CB126" s="135">
        <f ca="1">IF(OR($Z126=0,SSSModel!$C$4="CF"),AD126,
IF(LEFT($V126,3)="ON_",
     IF(SSSModel!$C$4="RR",SUMPRODUCT(OFFSET($AC126,0,0,1,$CB$2),OFFSET(Profiles!$K$28,($Z126-1)*(Profiles!$I$26+1)+CB$4-SSSModel!$C$3+1,0,1,$CB$2)),
     IF(SSSModel!$C$4="ECC",$EA126*$EB126*SUMPRODUCT(OFFSET($AC126,0,MAX(0,CB$4-$DZ126-$CA$4+1),1,MIN($DZ126,CB$4-$CA$4+1)),OFFSET(Escalation!$K$24,($Y126-1)*(Escalation!$I$22+1)+CB$4-SSSModel!$C$3+1,MAX(0,CB$4-$DZ126-$CA$4+1),1,MIN($DZ126,CB$4-$CA$4+1))),
     IF(SSSModel!$C$4="PV",AD126*$EA126*(1+SSSModel!$C$2),
     IF(SSSModel!$C$4="FCR",$EC126*SUM(OFFSET($AC126,0,MAX(CB$4-$AC$4-$DZ126+1,0),1,MIN($DZ126,CB$4-$AC$4+1))),0)))),
SUM($AC126:$BZ126)*
     IF(SSSModel!$C$4="RR",OFFSET(Profiles!$K$2,$Z126,MAX(Profiles!$C$2,AD$4-$W126)),
     IF(SSSModel!$C$4="ECC",$EA126*$EB126*IF(MAX(Escalation!$C$2,AD$4-$W126)&gt;$DZ126-1,0,OFFSET(Escalation!$K$2,$Y126,MAX(Escalation!$C$2,AD$4-$W126))),
     IF(SSSModel!$C$4="PV",IF(CB$4=$W126,$EA126*(1+SSSModel!$C$2),0),
     IF(SSSModel!$C$4="FCR",IF(AND(CB$4&gt;=$W126,OFFSET(Profiles!$K$2,$Z126,MAX(Profiles!$C$2,AD$4-$W126))&gt;0),$EC126,0),0))))))</f>
        <v>0</v>
      </c>
      <c r="CC126" s="135">
        <f ca="1">IF(OR($Z126=0,SSSModel!$C$4="CF"),AE126,
IF(LEFT($V126,3)="ON_",
     IF(SSSModel!$C$4="RR",SUMPRODUCT(OFFSET($AC126,0,0,1,$CB$2),OFFSET(Profiles!$K$28,($Z126-1)*(Profiles!$I$26+1)+CC$4-SSSModel!$C$3+1,0,1,$CB$2)),
     IF(SSSModel!$C$4="ECC",$EA126*$EB126*SUMPRODUCT(OFFSET($AC126,0,MAX(0,CC$4-$DZ126-$CA$4+1),1,MIN($DZ126,CC$4-$CA$4+1)),OFFSET(Escalation!$K$24,($Y126-1)*(Escalation!$I$22+1)+CC$4-SSSModel!$C$3+1,MAX(0,CC$4-$DZ126-$CA$4+1),1,MIN($DZ126,CC$4-$CA$4+1))),
     IF(SSSModel!$C$4="PV",AE126*$EA126*(1+SSSModel!$C$2),
     IF(SSSModel!$C$4="FCR",$EC126*SUM(OFFSET($AC126,0,MAX(CC$4-$AC$4-$DZ126+1,0),1,MIN($DZ126,CC$4-$AC$4+1))),0)))),
SUM($AC126:$BZ126)*
     IF(SSSModel!$C$4="RR",OFFSET(Profiles!$K$2,$Z126,MAX(Profiles!$C$2,AE$4-$W126)),
     IF(SSSModel!$C$4="ECC",$EA126*$EB126*IF(MAX(Escalation!$C$2,AE$4-$W126)&gt;$DZ126-1,0,OFFSET(Escalation!$K$2,$Y126,MAX(Escalation!$C$2,AE$4-$W126))),
     IF(SSSModel!$C$4="PV",IF(CC$4=$W126,$EA126*(1+SSSModel!$C$2),0),
     IF(SSSModel!$C$4="FCR",IF(AND(CC$4&gt;=$W126,OFFSET(Profiles!$K$2,$Z126,MAX(Profiles!$C$2,AE$4-$W126))&gt;0),$EC126,0),0))))))</f>
        <v>0</v>
      </c>
      <c r="CD126" s="135">
        <f ca="1">IF(OR($Z126=0,SSSModel!$C$4="CF"),AF126,
IF(LEFT($V126,3)="ON_",
     IF(SSSModel!$C$4="RR",SUMPRODUCT(OFFSET($AC126,0,0,1,$CB$2),OFFSET(Profiles!$K$28,($Z126-1)*(Profiles!$I$26+1)+CD$4-SSSModel!$C$3+1,0,1,$CB$2)),
     IF(SSSModel!$C$4="ECC",$EA126*$EB126*SUMPRODUCT(OFFSET($AC126,0,MAX(0,CD$4-$DZ126-$CA$4+1),1,MIN($DZ126,CD$4-$CA$4+1)),OFFSET(Escalation!$K$24,($Y126-1)*(Escalation!$I$22+1)+CD$4-SSSModel!$C$3+1,MAX(0,CD$4-$DZ126-$CA$4+1),1,MIN($DZ126,CD$4-$CA$4+1))),
     IF(SSSModel!$C$4="PV",AF126*$EA126*(1+SSSModel!$C$2),
     IF(SSSModel!$C$4="FCR",$EC126*SUM(OFFSET($AC126,0,MAX(CD$4-$AC$4-$DZ126+1,0),1,MIN($DZ126,CD$4-$AC$4+1))),0)))),
SUM($AC126:$BZ126)*
     IF(SSSModel!$C$4="RR",OFFSET(Profiles!$K$2,$Z126,MAX(Profiles!$C$2,AF$4-$W126)),
     IF(SSSModel!$C$4="ECC",$EA126*$EB126*IF(MAX(Escalation!$C$2,AF$4-$W126)&gt;$DZ126-1,0,OFFSET(Escalation!$K$2,$Y126,MAX(Escalation!$C$2,AF$4-$W126))),
     IF(SSSModel!$C$4="PV",IF(CD$4=$W126,$EA126*(1+SSSModel!$C$2),0),
     IF(SSSModel!$C$4="FCR",IF(AND(CD$4&gt;=$W126,OFFSET(Profiles!$K$2,$Z126,MAX(Profiles!$C$2,AF$4-$W126))&gt;0),$EC126,0),0))))))</f>
        <v>0</v>
      </c>
      <c r="CE126" s="135">
        <f ca="1">IF(OR($Z126=0,SSSModel!$C$4="CF"),AG126,
IF(LEFT($V126,3)="ON_",
     IF(SSSModel!$C$4="RR",SUMPRODUCT(OFFSET($AC126,0,0,1,$CB$2),OFFSET(Profiles!$K$28,($Z126-1)*(Profiles!$I$26+1)+CE$4-SSSModel!$C$3+1,0,1,$CB$2)),
     IF(SSSModel!$C$4="ECC",$EA126*$EB126*SUMPRODUCT(OFFSET($AC126,0,MAX(0,CE$4-$DZ126-$CA$4+1),1,MIN($DZ126,CE$4-$CA$4+1)),OFFSET(Escalation!$K$24,($Y126-1)*(Escalation!$I$22+1)+CE$4-SSSModel!$C$3+1,MAX(0,CE$4-$DZ126-$CA$4+1),1,MIN($DZ126,CE$4-$CA$4+1))),
     IF(SSSModel!$C$4="PV",AG126*$EA126*(1+SSSModel!$C$2),
     IF(SSSModel!$C$4="FCR",$EC126*SUM(OFFSET($AC126,0,MAX(CE$4-$AC$4-$DZ126+1,0),1,MIN($DZ126,CE$4-$AC$4+1))),0)))),
SUM($AC126:$BZ126)*
     IF(SSSModel!$C$4="RR",OFFSET(Profiles!$K$2,$Z126,MAX(Profiles!$C$2,AG$4-$W126)),
     IF(SSSModel!$C$4="ECC",$EA126*$EB126*IF(MAX(Escalation!$C$2,AG$4-$W126)&gt;$DZ126-1,0,OFFSET(Escalation!$K$2,$Y126,MAX(Escalation!$C$2,AG$4-$W126))),
     IF(SSSModel!$C$4="PV",IF(CE$4=$W126,$EA126*(1+SSSModel!$C$2),0),
     IF(SSSModel!$C$4="FCR",IF(AND(CE$4&gt;=$W126,OFFSET(Profiles!$K$2,$Z126,MAX(Profiles!$C$2,AG$4-$W126))&gt;0),$EC126,0),0))))))</f>
        <v>0</v>
      </c>
      <c r="CF126" s="135">
        <f ca="1">IF(OR($Z126=0,SSSModel!$C$4="CF"),AH126,
IF(LEFT($V126,3)="ON_",
     IF(SSSModel!$C$4="RR",SUMPRODUCT(OFFSET($AC126,0,0,1,$CB$2),OFFSET(Profiles!$K$28,($Z126-1)*(Profiles!$I$26+1)+CF$4-SSSModel!$C$3+1,0,1,$CB$2)),
     IF(SSSModel!$C$4="ECC",$EA126*$EB126*SUMPRODUCT(OFFSET($AC126,0,MAX(0,CF$4-$DZ126-$CA$4+1),1,MIN($DZ126,CF$4-$CA$4+1)),OFFSET(Escalation!$K$24,($Y126-1)*(Escalation!$I$22+1)+CF$4-SSSModel!$C$3+1,MAX(0,CF$4-$DZ126-$CA$4+1),1,MIN($DZ126,CF$4-$CA$4+1))),
     IF(SSSModel!$C$4="PV",AH126*$EA126*(1+SSSModel!$C$2),
     IF(SSSModel!$C$4="FCR",$EC126*SUM(OFFSET($AC126,0,MAX(CF$4-$AC$4-$DZ126+1,0),1,MIN($DZ126,CF$4-$AC$4+1))),0)))),
SUM($AC126:$BZ126)*
     IF(SSSModel!$C$4="RR",OFFSET(Profiles!$K$2,$Z126,MAX(Profiles!$C$2,AH$4-$W126)),
     IF(SSSModel!$C$4="ECC",$EA126*$EB126*IF(MAX(Escalation!$C$2,AH$4-$W126)&gt;$DZ126-1,0,OFFSET(Escalation!$K$2,$Y126,MAX(Escalation!$C$2,AH$4-$W126))),
     IF(SSSModel!$C$4="PV",IF(CF$4=$W126,$EA126*(1+SSSModel!$C$2),0),
     IF(SSSModel!$C$4="FCR",IF(AND(CF$4&gt;=$W126,OFFSET(Profiles!$K$2,$Z126,MAX(Profiles!$C$2,AH$4-$W126))&gt;0),$EC126,0),0))))))</f>
        <v>0</v>
      </c>
      <c r="CG126" s="135">
        <f ca="1">IF(OR($Z126=0,SSSModel!$C$4="CF"),AI126,
IF(LEFT($V126,3)="ON_",
     IF(SSSModel!$C$4="RR",SUMPRODUCT(OFFSET($AC126,0,0,1,$CB$2),OFFSET(Profiles!$K$28,($Z126-1)*(Profiles!$I$26+1)+CG$4-SSSModel!$C$3+1,0,1,$CB$2)),
     IF(SSSModel!$C$4="ECC",$EA126*$EB126*SUMPRODUCT(OFFSET($AC126,0,MAX(0,CG$4-$DZ126-$CA$4+1),1,MIN($DZ126,CG$4-$CA$4+1)),OFFSET(Escalation!$K$24,($Y126-1)*(Escalation!$I$22+1)+CG$4-SSSModel!$C$3+1,MAX(0,CG$4-$DZ126-$CA$4+1),1,MIN($DZ126,CG$4-$CA$4+1))),
     IF(SSSModel!$C$4="PV",AI126*$EA126*(1+SSSModel!$C$2),
     IF(SSSModel!$C$4="FCR",$EC126*SUM(OFFSET($AC126,0,MAX(CG$4-$AC$4-$DZ126+1,0),1,MIN($DZ126,CG$4-$AC$4+1))),0)))),
SUM($AC126:$BZ126)*
     IF(SSSModel!$C$4="RR",OFFSET(Profiles!$K$2,$Z126,MAX(Profiles!$C$2,AI$4-$W126)),
     IF(SSSModel!$C$4="ECC",$EA126*$EB126*IF(MAX(Escalation!$C$2,AI$4-$W126)&gt;$DZ126-1,0,OFFSET(Escalation!$K$2,$Y126,MAX(Escalation!$C$2,AI$4-$W126))),
     IF(SSSModel!$C$4="PV",IF(CG$4=$W126,$EA126*(1+SSSModel!$C$2),0),
     IF(SSSModel!$C$4="FCR",IF(AND(CG$4&gt;=$W126,OFFSET(Profiles!$K$2,$Z126,MAX(Profiles!$C$2,AI$4-$W126))&gt;0),$EC126,0),0))))))</f>
        <v>0</v>
      </c>
      <c r="CH126" s="135">
        <f ca="1">IF(OR($Z126=0,SSSModel!$C$4="CF"),AJ126,
IF(LEFT($V126,3)="ON_",
     IF(SSSModel!$C$4="RR",SUMPRODUCT(OFFSET($AC126,0,0,1,$CB$2),OFFSET(Profiles!$K$28,($Z126-1)*(Profiles!$I$26+1)+CH$4-SSSModel!$C$3+1,0,1,$CB$2)),
     IF(SSSModel!$C$4="ECC",$EA126*$EB126*SUMPRODUCT(OFFSET($AC126,0,MAX(0,CH$4-$DZ126-$CA$4+1),1,MIN($DZ126,CH$4-$CA$4+1)),OFFSET(Escalation!$K$24,($Y126-1)*(Escalation!$I$22+1)+CH$4-SSSModel!$C$3+1,MAX(0,CH$4-$DZ126-$CA$4+1),1,MIN($DZ126,CH$4-$CA$4+1))),
     IF(SSSModel!$C$4="PV",AJ126*$EA126*(1+SSSModel!$C$2),
     IF(SSSModel!$C$4="FCR",$EC126*SUM(OFFSET($AC126,0,MAX(CH$4-$AC$4-$DZ126+1,0),1,MIN($DZ126,CH$4-$AC$4+1))),0)))),
SUM($AC126:$BZ126)*
     IF(SSSModel!$C$4="RR",OFFSET(Profiles!$K$2,$Z126,MAX(Profiles!$C$2,AJ$4-$W126)),
     IF(SSSModel!$C$4="ECC",$EA126*$EB126*IF(MAX(Escalation!$C$2,AJ$4-$W126)&gt;$DZ126-1,0,OFFSET(Escalation!$K$2,$Y126,MAX(Escalation!$C$2,AJ$4-$W126))),
     IF(SSSModel!$C$4="PV",IF(CH$4=$W126,$EA126*(1+SSSModel!$C$2),0),
     IF(SSSModel!$C$4="FCR",IF(AND(CH$4&gt;=$W126,OFFSET(Profiles!$K$2,$Z126,MAX(Profiles!$C$2,AJ$4-$W126))&gt;0),$EC126,0),0))))))</f>
        <v>0</v>
      </c>
      <c r="CI126" s="135">
        <f ca="1">IF(OR($Z126=0,SSSModel!$C$4="CF"),AK126,
IF(LEFT($V126,3)="ON_",
     IF(SSSModel!$C$4="RR",SUMPRODUCT(OFFSET($AC126,0,0,1,$CB$2),OFFSET(Profiles!$K$28,($Z126-1)*(Profiles!$I$26+1)+CI$4-SSSModel!$C$3+1,0,1,$CB$2)),
     IF(SSSModel!$C$4="ECC",$EA126*$EB126*SUMPRODUCT(OFFSET($AC126,0,MAX(0,CI$4-$DZ126-$CA$4+1),1,MIN($DZ126,CI$4-$CA$4+1)),OFFSET(Escalation!$K$24,($Y126-1)*(Escalation!$I$22+1)+CI$4-SSSModel!$C$3+1,MAX(0,CI$4-$DZ126-$CA$4+1),1,MIN($DZ126,CI$4-$CA$4+1))),
     IF(SSSModel!$C$4="PV",AK126*$EA126*(1+SSSModel!$C$2),
     IF(SSSModel!$C$4="FCR",$EC126*SUM(OFFSET($AC126,0,MAX(CI$4-$AC$4-$DZ126+1,0),1,MIN($DZ126,CI$4-$AC$4+1))),0)))),
SUM($AC126:$BZ126)*
     IF(SSSModel!$C$4="RR",OFFSET(Profiles!$K$2,$Z126,MAX(Profiles!$C$2,AK$4-$W126)),
     IF(SSSModel!$C$4="ECC",$EA126*$EB126*IF(MAX(Escalation!$C$2,AK$4-$W126)&gt;$DZ126-1,0,OFFSET(Escalation!$K$2,$Y126,MAX(Escalation!$C$2,AK$4-$W126))),
     IF(SSSModel!$C$4="PV",IF(CI$4=$W126,$EA126*(1+SSSModel!$C$2),0),
     IF(SSSModel!$C$4="FCR",IF(AND(CI$4&gt;=$W126,OFFSET(Profiles!$K$2,$Z126,MAX(Profiles!$C$2,AK$4-$W126))&gt;0),$EC126,0),0))))))</f>
        <v>0</v>
      </c>
      <c r="CJ126" s="135">
        <f ca="1">IF(OR($Z126=0,SSSModel!$C$4="CF"),AL126,
IF(LEFT($V126,3)="ON_",
     IF(SSSModel!$C$4="RR",SUMPRODUCT(OFFSET($AC126,0,0,1,$CB$2),OFFSET(Profiles!$K$28,($Z126-1)*(Profiles!$I$26+1)+CJ$4-SSSModel!$C$3+1,0,1,$CB$2)),
     IF(SSSModel!$C$4="ECC",$EA126*$EB126*SUMPRODUCT(OFFSET($AC126,0,MAX(0,CJ$4-$DZ126-$CA$4+1),1,MIN($DZ126,CJ$4-$CA$4+1)),OFFSET(Escalation!$K$24,($Y126-1)*(Escalation!$I$22+1)+CJ$4-SSSModel!$C$3+1,MAX(0,CJ$4-$DZ126-$CA$4+1),1,MIN($DZ126,CJ$4-$CA$4+1))),
     IF(SSSModel!$C$4="PV",AL126*$EA126*(1+SSSModel!$C$2),
     IF(SSSModel!$C$4="FCR",$EC126*SUM(OFFSET($AC126,0,MAX(CJ$4-$AC$4-$DZ126+1,0),1,MIN($DZ126,CJ$4-$AC$4+1))),0)))),
SUM($AC126:$BZ126)*
     IF(SSSModel!$C$4="RR",OFFSET(Profiles!$K$2,$Z126,MAX(Profiles!$C$2,AL$4-$W126)),
     IF(SSSModel!$C$4="ECC",$EA126*$EB126*IF(MAX(Escalation!$C$2,AL$4-$W126)&gt;$DZ126-1,0,OFFSET(Escalation!$K$2,$Y126,MAX(Escalation!$C$2,AL$4-$W126))),
     IF(SSSModel!$C$4="PV",IF(CJ$4=$W126,$EA126*(1+SSSModel!$C$2),0),
     IF(SSSModel!$C$4="FCR",IF(AND(CJ$4&gt;=$W126,OFFSET(Profiles!$K$2,$Z126,MAX(Profiles!$C$2,AL$4-$W126))&gt;0),$EC126,0),0))))))</f>
        <v>0</v>
      </c>
      <c r="CK126" s="135">
        <f ca="1">IF(OR($Z126=0,SSSModel!$C$4="CF"),AM126,
IF(LEFT($V126,3)="ON_",
     IF(SSSModel!$C$4="RR",SUMPRODUCT(OFFSET($AC126,0,0,1,$CB$2),OFFSET(Profiles!$K$28,($Z126-1)*(Profiles!$I$26+1)+CK$4-SSSModel!$C$3+1,0,1,$CB$2)),
     IF(SSSModel!$C$4="ECC",$EA126*$EB126*SUMPRODUCT(OFFSET($AC126,0,MAX(0,CK$4-$DZ126-$CA$4+1),1,MIN($DZ126,CK$4-$CA$4+1)),OFFSET(Escalation!$K$24,($Y126-1)*(Escalation!$I$22+1)+CK$4-SSSModel!$C$3+1,MAX(0,CK$4-$DZ126-$CA$4+1),1,MIN($DZ126,CK$4-$CA$4+1))),
     IF(SSSModel!$C$4="PV",AM126*$EA126*(1+SSSModel!$C$2),
     IF(SSSModel!$C$4="FCR",$EC126*SUM(OFFSET($AC126,0,MAX(CK$4-$AC$4-$DZ126+1,0),1,MIN($DZ126,CK$4-$AC$4+1))),0)))),
SUM($AC126:$BZ126)*
     IF(SSSModel!$C$4="RR",OFFSET(Profiles!$K$2,$Z126,MAX(Profiles!$C$2,AM$4-$W126)),
     IF(SSSModel!$C$4="ECC",$EA126*$EB126*IF(MAX(Escalation!$C$2,AM$4-$W126)&gt;$DZ126-1,0,OFFSET(Escalation!$K$2,$Y126,MAX(Escalation!$C$2,AM$4-$W126))),
     IF(SSSModel!$C$4="PV",IF(CK$4=$W126,$EA126*(1+SSSModel!$C$2),0),
     IF(SSSModel!$C$4="FCR",IF(AND(CK$4&gt;=$W126,OFFSET(Profiles!$K$2,$Z126,MAX(Profiles!$C$2,AM$4-$W126))&gt;0),$EC126,0),0))))))</f>
        <v>0</v>
      </c>
      <c r="CL126" s="135">
        <f ca="1">IF(OR($Z126=0,SSSModel!$C$4="CF"),AN126,
IF(LEFT($V126,3)="ON_",
     IF(SSSModel!$C$4="RR",SUMPRODUCT(OFFSET($AC126,0,0,1,$CB$2),OFFSET(Profiles!$K$28,($Z126-1)*(Profiles!$I$26+1)+CL$4-SSSModel!$C$3+1,0,1,$CB$2)),
     IF(SSSModel!$C$4="ECC",$EA126*$EB126*SUMPRODUCT(OFFSET($AC126,0,MAX(0,CL$4-$DZ126-$CA$4+1),1,MIN($DZ126,CL$4-$CA$4+1)),OFFSET(Escalation!$K$24,($Y126-1)*(Escalation!$I$22+1)+CL$4-SSSModel!$C$3+1,MAX(0,CL$4-$DZ126-$CA$4+1),1,MIN($DZ126,CL$4-$CA$4+1))),
     IF(SSSModel!$C$4="PV",AN126*$EA126*(1+SSSModel!$C$2),
     IF(SSSModel!$C$4="FCR",$EC126*SUM(OFFSET($AC126,0,MAX(CL$4-$AC$4-$DZ126+1,0),1,MIN($DZ126,CL$4-$AC$4+1))),0)))),
SUM($AC126:$BZ126)*
     IF(SSSModel!$C$4="RR",OFFSET(Profiles!$K$2,$Z126,MAX(Profiles!$C$2,AN$4-$W126)),
     IF(SSSModel!$C$4="ECC",$EA126*$EB126*IF(MAX(Escalation!$C$2,AN$4-$W126)&gt;$DZ126-1,0,OFFSET(Escalation!$K$2,$Y126,MAX(Escalation!$C$2,AN$4-$W126))),
     IF(SSSModel!$C$4="PV",IF(CL$4=$W126,$EA126*(1+SSSModel!$C$2),0),
     IF(SSSModel!$C$4="FCR",IF(AND(CL$4&gt;=$W126,OFFSET(Profiles!$K$2,$Z126,MAX(Profiles!$C$2,AN$4-$W126))&gt;0),$EC126,0),0))))))</f>
        <v>0</v>
      </c>
      <c r="CM126" s="135">
        <f ca="1">IF(OR($Z126=0,SSSModel!$C$4="CF"),AO126,
IF(LEFT($V126,3)="ON_",
     IF(SSSModel!$C$4="RR",SUMPRODUCT(OFFSET($AC126,0,0,1,$CB$2),OFFSET(Profiles!$K$28,($Z126-1)*(Profiles!$I$26+1)+CM$4-SSSModel!$C$3+1,0,1,$CB$2)),
     IF(SSSModel!$C$4="ECC",$EA126*$EB126*SUMPRODUCT(OFFSET($AC126,0,MAX(0,CM$4-$DZ126-$CA$4+1),1,MIN($DZ126,CM$4-$CA$4+1)),OFFSET(Escalation!$K$24,($Y126-1)*(Escalation!$I$22+1)+CM$4-SSSModel!$C$3+1,MAX(0,CM$4-$DZ126-$CA$4+1),1,MIN($DZ126,CM$4-$CA$4+1))),
     IF(SSSModel!$C$4="PV",AO126*$EA126*(1+SSSModel!$C$2),
     IF(SSSModel!$C$4="FCR",$EC126*SUM(OFFSET($AC126,0,MAX(CM$4-$AC$4-$DZ126+1,0),1,MIN($DZ126,CM$4-$AC$4+1))),0)))),
SUM($AC126:$BZ126)*
     IF(SSSModel!$C$4="RR",OFFSET(Profiles!$K$2,$Z126,MAX(Profiles!$C$2,AO$4-$W126)),
     IF(SSSModel!$C$4="ECC",$EA126*$EB126*IF(MAX(Escalation!$C$2,AO$4-$W126)&gt;$DZ126-1,0,OFFSET(Escalation!$K$2,$Y126,MAX(Escalation!$C$2,AO$4-$W126))),
     IF(SSSModel!$C$4="PV",IF(CM$4=$W126,$EA126*(1+SSSModel!$C$2),0),
     IF(SSSModel!$C$4="FCR",IF(AND(CM$4&gt;=$W126,OFFSET(Profiles!$K$2,$Z126,MAX(Profiles!$C$2,AO$4-$W126))&gt;0),$EC126,0),0))))))</f>
        <v>0</v>
      </c>
      <c r="CN126" s="135">
        <f ca="1">IF(OR($Z126=0,SSSModel!$C$4="CF"),AP126,
IF(LEFT($V126,3)="ON_",
     IF(SSSModel!$C$4="RR",SUMPRODUCT(OFFSET($AC126,0,0,1,$CB$2),OFFSET(Profiles!$K$28,($Z126-1)*(Profiles!$I$26+1)+CN$4-SSSModel!$C$3+1,0,1,$CB$2)),
     IF(SSSModel!$C$4="ECC",$EA126*$EB126*SUMPRODUCT(OFFSET($AC126,0,MAX(0,CN$4-$DZ126-$CA$4+1),1,MIN($DZ126,CN$4-$CA$4+1)),OFFSET(Escalation!$K$24,($Y126-1)*(Escalation!$I$22+1)+CN$4-SSSModel!$C$3+1,MAX(0,CN$4-$DZ126-$CA$4+1),1,MIN($DZ126,CN$4-$CA$4+1))),
     IF(SSSModel!$C$4="PV",AP126*$EA126*(1+SSSModel!$C$2),
     IF(SSSModel!$C$4="FCR",$EC126*SUM(OFFSET($AC126,0,MAX(CN$4-$AC$4-$DZ126+1,0),1,MIN($DZ126,CN$4-$AC$4+1))),0)))),
SUM($AC126:$BZ126)*
     IF(SSSModel!$C$4="RR",OFFSET(Profiles!$K$2,$Z126,MAX(Profiles!$C$2,AP$4-$W126)),
     IF(SSSModel!$C$4="ECC",$EA126*$EB126*IF(MAX(Escalation!$C$2,AP$4-$W126)&gt;$DZ126-1,0,OFFSET(Escalation!$K$2,$Y126,MAX(Escalation!$C$2,AP$4-$W126))),
     IF(SSSModel!$C$4="PV",IF(CN$4=$W126,$EA126*(1+SSSModel!$C$2),0),
     IF(SSSModel!$C$4="FCR",IF(AND(CN$4&gt;=$W126,OFFSET(Profiles!$K$2,$Z126,MAX(Profiles!$C$2,AP$4-$W126))&gt;0),$EC126,0),0))))))</f>
        <v>0</v>
      </c>
      <c r="CO126" s="135">
        <f ca="1">IF(OR($Z126=0,SSSModel!$C$4="CF"),AQ126,
IF(LEFT($V126,3)="ON_",
     IF(SSSModel!$C$4="RR",SUMPRODUCT(OFFSET($AC126,0,0,1,$CB$2),OFFSET(Profiles!$K$28,($Z126-1)*(Profiles!$I$26+1)+CO$4-SSSModel!$C$3+1,0,1,$CB$2)),
     IF(SSSModel!$C$4="ECC",$EA126*$EB126*SUMPRODUCT(OFFSET($AC126,0,MAX(0,CO$4-$DZ126-$CA$4+1),1,MIN($DZ126,CO$4-$CA$4+1)),OFFSET(Escalation!$K$24,($Y126-1)*(Escalation!$I$22+1)+CO$4-SSSModel!$C$3+1,MAX(0,CO$4-$DZ126-$CA$4+1),1,MIN($DZ126,CO$4-$CA$4+1))),
     IF(SSSModel!$C$4="PV",AQ126*$EA126*(1+SSSModel!$C$2),
     IF(SSSModel!$C$4="FCR",$EC126*SUM(OFFSET($AC126,0,MAX(CO$4-$AC$4-$DZ126+1,0),1,MIN($DZ126,CO$4-$AC$4+1))),0)))),
SUM($AC126:$BZ126)*
     IF(SSSModel!$C$4="RR",OFFSET(Profiles!$K$2,$Z126,MAX(Profiles!$C$2,AQ$4-$W126)),
     IF(SSSModel!$C$4="ECC",$EA126*$EB126*IF(MAX(Escalation!$C$2,AQ$4-$W126)&gt;$DZ126-1,0,OFFSET(Escalation!$K$2,$Y126,MAX(Escalation!$C$2,AQ$4-$W126))),
     IF(SSSModel!$C$4="PV",IF(CO$4=$W126,$EA126*(1+SSSModel!$C$2),0),
     IF(SSSModel!$C$4="FCR",IF(AND(CO$4&gt;=$W126,OFFSET(Profiles!$K$2,$Z126,MAX(Profiles!$C$2,AQ$4-$W126))&gt;0),$EC126,0),0))))))</f>
        <v>0</v>
      </c>
      <c r="CP126" s="135">
        <f ca="1">IF(OR($Z126=0,SSSModel!$C$4="CF"),AR126,
IF(LEFT($V126,3)="ON_",
     IF(SSSModel!$C$4="RR",SUMPRODUCT(OFFSET($AC126,0,0,1,$CB$2),OFFSET(Profiles!$K$28,($Z126-1)*(Profiles!$I$26+1)+CP$4-SSSModel!$C$3+1,0,1,$CB$2)),
     IF(SSSModel!$C$4="ECC",$EA126*$EB126*SUMPRODUCT(OFFSET($AC126,0,MAX(0,CP$4-$DZ126-$CA$4+1),1,MIN($DZ126,CP$4-$CA$4+1)),OFFSET(Escalation!$K$24,($Y126-1)*(Escalation!$I$22+1)+CP$4-SSSModel!$C$3+1,MAX(0,CP$4-$DZ126-$CA$4+1),1,MIN($DZ126,CP$4-$CA$4+1))),
     IF(SSSModel!$C$4="PV",AR126*$EA126*(1+SSSModel!$C$2),
     IF(SSSModel!$C$4="FCR",$EC126*SUM(OFFSET($AC126,0,MAX(CP$4-$AC$4-$DZ126+1,0),1,MIN($DZ126,CP$4-$AC$4+1))),0)))),
SUM($AC126:$BZ126)*
     IF(SSSModel!$C$4="RR",OFFSET(Profiles!$K$2,$Z126,MAX(Profiles!$C$2,AR$4-$W126)),
     IF(SSSModel!$C$4="ECC",$EA126*$EB126*IF(MAX(Escalation!$C$2,AR$4-$W126)&gt;$DZ126-1,0,OFFSET(Escalation!$K$2,$Y126,MAX(Escalation!$C$2,AR$4-$W126))),
     IF(SSSModel!$C$4="PV",IF(CP$4=$W126,$EA126*(1+SSSModel!$C$2),0),
     IF(SSSModel!$C$4="FCR",IF(AND(CP$4&gt;=$W126,OFFSET(Profiles!$K$2,$Z126,MAX(Profiles!$C$2,AR$4-$W126))&gt;0),$EC126,0),0))))))</f>
        <v>0</v>
      </c>
      <c r="CQ126" s="135">
        <f ca="1">IF(OR($Z126=0,SSSModel!$C$4="CF"),AS126,
IF(LEFT($V126,3)="ON_",
     IF(SSSModel!$C$4="RR",SUMPRODUCT(OFFSET($AC126,0,0,1,$CB$2),OFFSET(Profiles!$K$28,($Z126-1)*(Profiles!$I$26+1)+CQ$4-SSSModel!$C$3+1,0,1,$CB$2)),
     IF(SSSModel!$C$4="ECC",$EA126*$EB126*SUMPRODUCT(OFFSET($AC126,0,MAX(0,CQ$4-$DZ126-$CA$4+1),1,MIN($DZ126,CQ$4-$CA$4+1)),OFFSET(Escalation!$K$24,($Y126-1)*(Escalation!$I$22+1)+CQ$4-SSSModel!$C$3+1,MAX(0,CQ$4-$DZ126-$CA$4+1),1,MIN($DZ126,CQ$4-$CA$4+1))),
     IF(SSSModel!$C$4="PV",AS126*$EA126*(1+SSSModel!$C$2),
     IF(SSSModel!$C$4="FCR",$EC126*SUM(OFFSET($AC126,0,MAX(CQ$4-$AC$4-$DZ126+1,0),1,MIN($DZ126,CQ$4-$AC$4+1))),0)))),
SUM($AC126:$BZ126)*
     IF(SSSModel!$C$4="RR",OFFSET(Profiles!$K$2,$Z126,MAX(Profiles!$C$2,AS$4-$W126)),
     IF(SSSModel!$C$4="ECC",$EA126*$EB126*IF(MAX(Escalation!$C$2,AS$4-$W126)&gt;$DZ126-1,0,OFFSET(Escalation!$K$2,$Y126,MAX(Escalation!$C$2,AS$4-$W126))),
     IF(SSSModel!$C$4="PV",IF(CQ$4=$W126,$EA126*(1+SSSModel!$C$2),0),
     IF(SSSModel!$C$4="FCR",IF(AND(CQ$4&gt;=$W126,OFFSET(Profiles!$K$2,$Z126,MAX(Profiles!$C$2,AS$4-$W126))&gt;0),$EC126,0),0))))))</f>
        <v>0</v>
      </c>
      <c r="CR126" s="135">
        <f ca="1">IF(OR($Z126=0,SSSModel!$C$4="CF"),AT126,
IF(LEFT($V126,3)="ON_",
     IF(SSSModel!$C$4="RR",SUMPRODUCT(OFFSET($AC126,0,0,1,$CB$2),OFFSET(Profiles!$K$28,($Z126-1)*(Profiles!$I$26+1)+CR$4-SSSModel!$C$3+1,0,1,$CB$2)),
     IF(SSSModel!$C$4="ECC",$EA126*$EB126*SUMPRODUCT(OFFSET($AC126,0,MAX(0,CR$4-$DZ126-$CA$4+1),1,MIN($DZ126,CR$4-$CA$4+1)),OFFSET(Escalation!$K$24,($Y126-1)*(Escalation!$I$22+1)+CR$4-SSSModel!$C$3+1,MAX(0,CR$4-$DZ126-$CA$4+1),1,MIN($DZ126,CR$4-$CA$4+1))),
     IF(SSSModel!$C$4="PV",AT126*$EA126*(1+SSSModel!$C$2),
     IF(SSSModel!$C$4="FCR",$EC126*SUM(OFFSET($AC126,0,MAX(CR$4-$AC$4-$DZ126+1,0),1,MIN($DZ126,CR$4-$AC$4+1))),0)))),
SUM($AC126:$BZ126)*
     IF(SSSModel!$C$4="RR",OFFSET(Profiles!$K$2,$Z126,MAX(Profiles!$C$2,AT$4-$W126)),
     IF(SSSModel!$C$4="ECC",$EA126*$EB126*IF(MAX(Escalation!$C$2,AT$4-$W126)&gt;$DZ126-1,0,OFFSET(Escalation!$K$2,$Y126,MAX(Escalation!$C$2,AT$4-$W126))),
     IF(SSSModel!$C$4="PV",IF(CR$4=$W126,$EA126*(1+SSSModel!$C$2),0),
     IF(SSSModel!$C$4="FCR",IF(AND(CR$4&gt;=$W126,OFFSET(Profiles!$K$2,$Z126,MAX(Profiles!$C$2,AT$4-$W126))&gt;0),$EC126,0),0))))))</f>
        <v>0</v>
      </c>
      <c r="CS126" s="135">
        <f ca="1">IF(OR($Z126=0,SSSModel!$C$4="CF"),AU126,
IF(LEFT($V126,3)="ON_",
     IF(SSSModel!$C$4="RR",SUMPRODUCT(OFFSET($AC126,0,0,1,$CB$2),OFFSET(Profiles!$K$28,($Z126-1)*(Profiles!$I$26+1)+CS$4-SSSModel!$C$3+1,0,1,$CB$2)),
     IF(SSSModel!$C$4="ECC",$EA126*$EB126*SUMPRODUCT(OFFSET($AC126,0,MAX(0,CS$4-$DZ126-$CA$4+1),1,MIN($DZ126,CS$4-$CA$4+1)),OFFSET(Escalation!$K$24,($Y126-1)*(Escalation!$I$22+1)+CS$4-SSSModel!$C$3+1,MAX(0,CS$4-$DZ126-$CA$4+1),1,MIN($DZ126,CS$4-$CA$4+1))),
     IF(SSSModel!$C$4="PV",AU126*$EA126*(1+SSSModel!$C$2),
     IF(SSSModel!$C$4="FCR",$EC126*SUM(OFFSET($AC126,0,MAX(CS$4-$AC$4-$DZ126+1,0),1,MIN($DZ126,CS$4-$AC$4+1))),0)))),
SUM($AC126:$BZ126)*
     IF(SSSModel!$C$4="RR",OFFSET(Profiles!$K$2,$Z126,MAX(Profiles!$C$2,AU$4-$W126)),
     IF(SSSModel!$C$4="ECC",$EA126*$EB126*IF(MAX(Escalation!$C$2,AU$4-$W126)&gt;$DZ126-1,0,OFFSET(Escalation!$K$2,$Y126,MAX(Escalation!$C$2,AU$4-$W126))),
     IF(SSSModel!$C$4="PV",IF(CS$4=$W126,$EA126*(1+SSSModel!$C$2),0),
     IF(SSSModel!$C$4="FCR",IF(AND(CS$4&gt;=$W126,OFFSET(Profiles!$K$2,$Z126,MAX(Profiles!$C$2,AU$4-$W126))&gt;0),$EC126,0),0))))))</f>
        <v>0</v>
      </c>
      <c r="CT126" s="135">
        <f ca="1">IF(OR($Z126=0,SSSModel!$C$4="CF"),AV126,
IF(LEFT($V126,3)="ON_",
     IF(SSSModel!$C$4="RR",SUMPRODUCT(OFFSET($AC126,0,0,1,$CB$2),OFFSET(Profiles!$K$28,($Z126-1)*(Profiles!$I$26+1)+CT$4-SSSModel!$C$3+1,0,1,$CB$2)),
     IF(SSSModel!$C$4="ECC",$EA126*$EB126*SUMPRODUCT(OFFSET($AC126,0,MAX(0,CT$4-$DZ126-$CA$4+1),1,MIN($DZ126,CT$4-$CA$4+1)),OFFSET(Escalation!$K$24,($Y126-1)*(Escalation!$I$22+1)+CT$4-SSSModel!$C$3+1,MAX(0,CT$4-$DZ126-$CA$4+1),1,MIN($DZ126,CT$4-$CA$4+1))),
     IF(SSSModel!$C$4="PV",AV126*$EA126*(1+SSSModel!$C$2),
     IF(SSSModel!$C$4="FCR",$EC126*SUM(OFFSET($AC126,0,MAX(CT$4-$AC$4-$DZ126+1,0),1,MIN($DZ126,CT$4-$AC$4+1))),0)))),
SUM($AC126:$BZ126)*
     IF(SSSModel!$C$4="RR",OFFSET(Profiles!$K$2,$Z126,MAX(Profiles!$C$2,AV$4-$W126)),
     IF(SSSModel!$C$4="ECC",$EA126*$EB126*IF(MAX(Escalation!$C$2,AV$4-$W126)&gt;$DZ126-1,0,OFFSET(Escalation!$K$2,$Y126,MAX(Escalation!$C$2,AV$4-$W126))),
     IF(SSSModel!$C$4="PV",IF(CT$4=$W126,$EA126*(1+SSSModel!$C$2),0),
     IF(SSSModel!$C$4="FCR",IF(AND(CT$4&gt;=$W126,OFFSET(Profiles!$K$2,$Z126,MAX(Profiles!$C$2,AV$4-$W126))&gt;0),$EC126,0),0))))))</f>
        <v>0</v>
      </c>
      <c r="CU126" s="135">
        <f ca="1">IF(OR($Z126=0,SSSModel!$C$4="CF"),AW126,
IF(LEFT($V126,3)="ON_",
     IF(SSSModel!$C$4="RR",SUMPRODUCT(OFFSET($AC126,0,0,1,$CB$2),OFFSET(Profiles!$K$28,($Z126-1)*(Profiles!$I$26+1)+CU$4-SSSModel!$C$3+1,0,1,$CB$2)),
     IF(SSSModel!$C$4="ECC",$EA126*$EB126*SUMPRODUCT(OFFSET($AC126,0,MAX(0,CU$4-$DZ126-$CA$4+1),1,MIN($DZ126,CU$4-$CA$4+1)),OFFSET(Escalation!$K$24,($Y126-1)*(Escalation!$I$22+1)+CU$4-SSSModel!$C$3+1,MAX(0,CU$4-$DZ126-$CA$4+1),1,MIN($DZ126,CU$4-$CA$4+1))),
     IF(SSSModel!$C$4="PV",AW126*$EA126*(1+SSSModel!$C$2),
     IF(SSSModel!$C$4="FCR",$EC126*SUM(OFFSET($AC126,0,MAX(CU$4-$AC$4-$DZ126+1,0),1,MIN($DZ126,CU$4-$AC$4+1))),0)))),
SUM($AC126:$BZ126)*
     IF(SSSModel!$C$4="RR",OFFSET(Profiles!$K$2,$Z126,MAX(Profiles!$C$2,AW$4-$W126)),
     IF(SSSModel!$C$4="ECC",$EA126*$EB126*IF(MAX(Escalation!$C$2,AW$4-$W126)&gt;$DZ126-1,0,OFFSET(Escalation!$K$2,$Y126,MAX(Escalation!$C$2,AW$4-$W126))),
     IF(SSSModel!$C$4="PV",IF(CU$4=$W126,$EA126*(1+SSSModel!$C$2),0),
     IF(SSSModel!$C$4="FCR",IF(AND(CU$4&gt;=$W126,OFFSET(Profiles!$K$2,$Z126,MAX(Profiles!$C$2,AW$4-$W126))&gt;0),$EC126,0),0))))))</f>
        <v>0</v>
      </c>
      <c r="CV126" s="135">
        <f ca="1">IF(OR($Z126=0,SSSModel!$C$4="CF"),AX126,
IF(LEFT($V126,3)="ON_",
     IF(SSSModel!$C$4="RR",SUMPRODUCT(OFFSET($AC126,0,0,1,$CB$2),OFFSET(Profiles!$K$28,($Z126-1)*(Profiles!$I$26+1)+CV$4-SSSModel!$C$3+1,0,1,$CB$2)),
     IF(SSSModel!$C$4="ECC",$EA126*$EB126*SUMPRODUCT(OFFSET($AC126,0,MAX(0,CV$4-$DZ126-$CA$4+1),1,MIN($DZ126,CV$4-$CA$4+1)),OFFSET(Escalation!$K$24,($Y126-1)*(Escalation!$I$22+1)+CV$4-SSSModel!$C$3+1,MAX(0,CV$4-$DZ126-$CA$4+1),1,MIN($DZ126,CV$4-$CA$4+1))),
     IF(SSSModel!$C$4="PV",AX126*$EA126*(1+SSSModel!$C$2),
     IF(SSSModel!$C$4="FCR",$EC126*SUM(OFFSET($AC126,0,MAX(CV$4-$AC$4-$DZ126+1,0),1,MIN($DZ126,CV$4-$AC$4+1))),0)))),
SUM($AC126:$BZ126)*
     IF(SSSModel!$C$4="RR",OFFSET(Profiles!$K$2,$Z126,MAX(Profiles!$C$2,AX$4-$W126)),
     IF(SSSModel!$C$4="ECC",$EA126*$EB126*IF(MAX(Escalation!$C$2,AX$4-$W126)&gt;$DZ126-1,0,OFFSET(Escalation!$K$2,$Y126,MAX(Escalation!$C$2,AX$4-$W126))),
     IF(SSSModel!$C$4="PV",IF(CV$4=$W126,$EA126*(1+SSSModel!$C$2),0),
     IF(SSSModel!$C$4="FCR",IF(AND(CV$4&gt;=$W126,OFFSET(Profiles!$K$2,$Z126,MAX(Profiles!$C$2,AX$4-$W126))&gt;0),$EC126,0),0))))))</f>
        <v>0</v>
      </c>
      <c r="CW126" s="135">
        <f ca="1">IF(OR($Z126=0,SSSModel!$C$4="CF"),AY126,
IF(LEFT($V126,3)="ON_",
     IF(SSSModel!$C$4="RR",SUMPRODUCT(OFFSET($AC126,0,0,1,$CB$2),OFFSET(Profiles!$K$28,($Z126-1)*(Profiles!$I$26+1)+CW$4-SSSModel!$C$3+1,0,1,$CB$2)),
     IF(SSSModel!$C$4="ECC",$EA126*$EB126*SUMPRODUCT(OFFSET($AC126,0,MAX(0,CW$4-$DZ126-$CA$4+1),1,MIN($DZ126,CW$4-$CA$4+1)),OFFSET(Escalation!$K$24,($Y126-1)*(Escalation!$I$22+1)+CW$4-SSSModel!$C$3+1,MAX(0,CW$4-$DZ126-$CA$4+1),1,MIN($DZ126,CW$4-$CA$4+1))),
     IF(SSSModel!$C$4="PV",AY126*$EA126*(1+SSSModel!$C$2),
     IF(SSSModel!$C$4="FCR",$EC126*SUM(OFFSET($AC126,0,MAX(CW$4-$AC$4-$DZ126+1,0),1,MIN($DZ126,CW$4-$AC$4+1))),0)))),
SUM($AC126:$BZ126)*
     IF(SSSModel!$C$4="RR",OFFSET(Profiles!$K$2,$Z126,MAX(Profiles!$C$2,AY$4-$W126)),
     IF(SSSModel!$C$4="ECC",$EA126*$EB126*IF(MAX(Escalation!$C$2,AY$4-$W126)&gt;$DZ126-1,0,OFFSET(Escalation!$K$2,$Y126,MAX(Escalation!$C$2,AY$4-$W126))),
     IF(SSSModel!$C$4="PV",IF(CW$4=$W126,$EA126*(1+SSSModel!$C$2),0),
     IF(SSSModel!$C$4="FCR",IF(AND(CW$4&gt;=$W126,OFFSET(Profiles!$K$2,$Z126,MAX(Profiles!$C$2,AY$4-$W126))&gt;0),$EC126,0),0))))))</f>
        <v>0</v>
      </c>
      <c r="CX126" s="135">
        <f ca="1">IF(OR($Z126=0,SSSModel!$C$4="CF"),AZ126,
IF(LEFT($V126,3)="ON_",
     IF(SSSModel!$C$4="RR",SUMPRODUCT(OFFSET($AC126,0,0,1,$CB$2),OFFSET(Profiles!$K$28,($Z126-1)*(Profiles!$I$26+1)+CX$4-SSSModel!$C$3+1,0,1,$CB$2)),
     IF(SSSModel!$C$4="ECC",$EA126*$EB126*SUMPRODUCT(OFFSET($AC126,0,MAX(0,CX$4-$DZ126-$CA$4+1),1,MIN($DZ126,CX$4-$CA$4+1)),OFFSET(Escalation!$K$24,($Y126-1)*(Escalation!$I$22+1)+CX$4-SSSModel!$C$3+1,MAX(0,CX$4-$DZ126-$CA$4+1),1,MIN($DZ126,CX$4-$CA$4+1))),
     IF(SSSModel!$C$4="PV",AZ126*$EA126*(1+SSSModel!$C$2),
     IF(SSSModel!$C$4="FCR",$EC126*SUM(OFFSET($AC126,0,MAX(CX$4-$AC$4-$DZ126+1,0),1,MIN($DZ126,CX$4-$AC$4+1))),0)))),
SUM($AC126:$BZ126)*
     IF(SSSModel!$C$4="RR",OFFSET(Profiles!$K$2,$Z126,MAX(Profiles!$C$2,AZ$4-$W126)),
     IF(SSSModel!$C$4="ECC",$EA126*$EB126*IF(MAX(Escalation!$C$2,AZ$4-$W126)&gt;$DZ126-1,0,OFFSET(Escalation!$K$2,$Y126,MAX(Escalation!$C$2,AZ$4-$W126))),
     IF(SSSModel!$C$4="PV",IF(CX$4=$W126,$EA126*(1+SSSModel!$C$2),0),
     IF(SSSModel!$C$4="FCR",IF(AND(CX$4&gt;=$W126,OFFSET(Profiles!$K$2,$Z126,MAX(Profiles!$C$2,AZ$4-$W126))&gt;0),$EC126,0),0))))))</f>
        <v>0</v>
      </c>
      <c r="CY126" s="135">
        <f ca="1">IF(OR($Z126=0,SSSModel!$C$4="CF"),BA126,
IF(LEFT($V126,3)="ON_",
     IF(SSSModel!$C$4="RR",SUMPRODUCT(OFFSET($AC126,0,0,1,$CB$2),OFFSET(Profiles!$K$28,($Z126-1)*(Profiles!$I$26+1)+CY$4-SSSModel!$C$3+1,0,1,$CB$2)),
     IF(SSSModel!$C$4="ECC",$EA126*$EB126*SUMPRODUCT(OFFSET($AC126,0,MAX(0,CY$4-$DZ126-$CA$4+1),1,MIN($DZ126,CY$4-$CA$4+1)),OFFSET(Escalation!$K$24,($Y126-1)*(Escalation!$I$22+1)+CY$4-SSSModel!$C$3+1,MAX(0,CY$4-$DZ126-$CA$4+1),1,MIN($DZ126,CY$4-$CA$4+1))),
     IF(SSSModel!$C$4="PV",BA126*$EA126*(1+SSSModel!$C$2),
     IF(SSSModel!$C$4="FCR",$EC126*SUM(OFFSET($AC126,0,MAX(CY$4-$AC$4-$DZ126+1,0),1,MIN($DZ126,CY$4-$AC$4+1))),0)))),
SUM($AC126:$BZ126)*
     IF(SSSModel!$C$4="RR",OFFSET(Profiles!$K$2,$Z126,MAX(Profiles!$C$2,BA$4-$W126)),
     IF(SSSModel!$C$4="ECC",$EA126*$EB126*IF(MAX(Escalation!$C$2,BA$4-$W126)&gt;$DZ126-1,0,OFFSET(Escalation!$K$2,$Y126,MAX(Escalation!$C$2,BA$4-$W126))),
     IF(SSSModel!$C$4="PV",IF(CY$4=$W126,$EA126*(1+SSSModel!$C$2),0),
     IF(SSSModel!$C$4="FCR",IF(AND(CY$4&gt;=$W126,OFFSET(Profiles!$K$2,$Z126,MAX(Profiles!$C$2,BA$4-$W126))&gt;0),$EC126,0),0))))))</f>
        <v>0</v>
      </c>
      <c r="CZ126" s="135">
        <f ca="1">IF(OR($Z126=0,SSSModel!$C$4="CF"),BB126,
IF(LEFT($V126,3)="ON_",
     IF(SSSModel!$C$4="RR",SUMPRODUCT(OFFSET($AC126,0,0,1,$CB$2),OFFSET(Profiles!$K$28,($Z126-1)*(Profiles!$I$26+1)+CZ$4-SSSModel!$C$3+1,0,1,$CB$2)),
     IF(SSSModel!$C$4="ECC",$EA126*$EB126*SUMPRODUCT(OFFSET($AC126,0,MAX(0,CZ$4-$DZ126-$CA$4+1),1,MIN($DZ126,CZ$4-$CA$4+1)),OFFSET(Escalation!$K$24,($Y126-1)*(Escalation!$I$22+1)+CZ$4-SSSModel!$C$3+1,MAX(0,CZ$4-$DZ126-$CA$4+1),1,MIN($DZ126,CZ$4-$CA$4+1))),
     IF(SSSModel!$C$4="PV",BB126*$EA126*(1+SSSModel!$C$2),
     IF(SSSModel!$C$4="FCR",$EC126*SUM(OFFSET($AC126,0,MAX(CZ$4-$AC$4-$DZ126+1,0),1,MIN($DZ126,CZ$4-$AC$4+1))),0)))),
SUM($AC126:$BZ126)*
     IF(SSSModel!$C$4="RR",OFFSET(Profiles!$K$2,$Z126,MAX(Profiles!$C$2,BB$4-$W126)),
     IF(SSSModel!$C$4="ECC",$EA126*$EB126*IF(MAX(Escalation!$C$2,BB$4-$W126)&gt;$DZ126-1,0,OFFSET(Escalation!$K$2,$Y126,MAX(Escalation!$C$2,BB$4-$W126))),
     IF(SSSModel!$C$4="PV",IF(CZ$4=$W126,$EA126*(1+SSSModel!$C$2),0),
     IF(SSSModel!$C$4="FCR",IF(AND(CZ$4&gt;=$W126,OFFSET(Profiles!$K$2,$Z126,MAX(Profiles!$C$2,BB$4-$W126))&gt;0),$EC126,0),0))))))</f>
        <v>0</v>
      </c>
      <c r="DA126" s="135">
        <f ca="1">IF(OR($Z126=0,SSSModel!$C$4="CF"),BC126,
IF(LEFT($V126,3)="ON_",
     IF(SSSModel!$C$4="RR",SUMPRODUCT(OFFSET($AC126,0,0,1,$CB$2),OFFSET(Profiles!$K$28,($Z126-1)*(Profiles!$I$26+1)+DA$4-SSSModel!$C$3+1,0,1,$CB$2)),
     IF(SSSModel!$C$4="ECC",$EA126*$EB126*SUMPRODUCT(OFFSET($AC126,0,MAX(0,DA$4-$DZ126-$CA$4+1),1,MIN($DZ126,DA$4-$CA$4+1)),OFFSET(Escalation!$K$24,($Y126-1)*(Escalation!$I$22+1)+DA$4-SSSModel!$C$3+1,MAX(0,DA$4-$DZ126-$CA$4+1),1,MIN($DZ126,DA$4-$CA$4+1))),
     IF(SSSModel!$C$4="PV",BC126*$EA126*(1+SSSModel!$C$2),
     IF(SSSModel!$C$4="FCR",$EC126*SUM(OFFSET($AC126,0,MAX(DA$4-$AC$4-$DZ126+1,0),1,MIN($DZ126,DA$4-$AC$4+1))),0)))),
SUM($AC126:$BZ126)*
     IF(SSSModel!$C$4="RR",OFFSET(Profiles!$K$2,$Z126,MAX(Profiles!$C$2,BC$4-$W126)),
     IF(SSSModel!$C$4="ECC",$EA126*$EB126*IF(MAX(Escalation!$C$2,BC$4-$W126)&gt;$DZ126-1,0,OFFSET(Escalation!$K$2,$Y126,MAX(Escalation!$C$2,BC$4-$W126))),
     IF(SSSModel!$C$4="PV",IF(DA$4=$W126,$EA126*(1+SSSModel!$C$2),0),
     IF(SSSModel!$C$4="FCR",IF(AND(DA$4&gt;=$W126,OFFSET(Profiles!$K$2,$Z126,MAX(Profiles!$C$2,BC$4-$W126))&gt;0),$EC126,0),0))))))</f>
        <v>0</v>
      </c>
      <c r="DB126" s="135">
        <f ca="1">IF(OR($Z126=0,SSSModel!$C$4="CF"),BD126,
IF(LEFT($V126,3)="ON_",
     IF(SSSModel!$C$4="RR",SUMPRODUCT(OFFSET($AC126,0,0,1,$CB$2),OFFSET(Profiles!$K$28,($Z126-1)*(Profiles!$I$26+1)+DB$4-SSSModel!$C$3+1,0,1,$CB$2)),
     IF(SSSModel!$C$4="ECC",$EA126*$EB126*SUMPRODUCT(OFFSET($AC126,0,MAX(0,DB$4-$DZ126-$CA$4+1),1,MIN($DZ126,DB$4-$CA$4+1)),OFFSET(Escalation!$K$24,($Y126-1)*(Escalation!$I$22+1)+DB$4-SSSModel!$C$3+1,MAX(0,DB$4-$DZ126-$CA$4+1),1,MIN($DZ126,DB$4-$CA$4+1))),
     IF(SSSModel!$C$4="PV",BD126*$EA126*(1+SSSModel!$C$2),
     IF(SSSModel!$C$4="FCR",$EC126*SUM(OFFSET($AC126,0,MAX(DB$4-$AC$4-$DZ126+1,0),1,MIN($DZ126,DB$4-$AC$4+1))),0)))),
SUM($AC126:$BZ126)*
     IF(SSSModel!$C$4="RR",OFFSET(Profiles!$K$2,$Z126,MAX(Profiles!$C$2,BD$4-$W126)),
     IF(SSSModel!$C$4="ECC",$EA126*$EB126*IF(MAX(Escalation!$C$2,BD$4-$W126)&gt;$DZ126-1,0,OFFSET(Escalation!$K$2,$Y126,MAX(Escalation!$C$2,BD$4-$W126))),
     IF(SSSModel!$C$4="PV",IF(DB$4=$W126,$EA126*(1+SSSModel!$C$2),0),
     IF(SSSModel!$C$4="FCR",IF(AND(DB$4&gt;=$W126,OFFSET(Profiles!$K$2,$Z126,MAX(Profiles!$C$2,BD$4-$W126))&gt;0),$EC126,0),0))))))</f>
        <v>0</v>
      </c>
      <c r="DC126" s="135">
        <f ca="1">IF(OR($Z126=0,SSSModel!$C$4="CF"),BE126,
IF(LEFT($V126,3)="ON_",
     IF(SSSModel!$C$4="RR",SUMPRODUCT(OFFSET($AC126,0,0,1,$CB$2),OFFSET(Profiles!$K$28,($Z126-1)*(Profiles!$I$26+1)+DC$4-SSSModel!$C$3+1,0,1,$CB$2)),
     IF(SSSModel!$C$4="ECC",$EA126*$EB126*SUMPRODUCT(OFFSET($AC126,0,MAX(0,DC$4-$DZ126-$CA$4+1),1,MIN($DZ126,DC$4-$CA$4+1)),OFFSET(Escalation!$K$24,($Y126-1)*(Escalation!$I$22+1)+DC$4-SSSModel!$C$3+1,MAX(0,DC$4-$DZ126-$CA$4+1),1,MIN($DZ126,DC$4-$CA$4+1))),
     IF(SSSModel!$C$4="PV",BE126*$EA126*(1+SSSModel!$C$2),
     IF(SSSModel!$C$4="FCR",$EC126*SUM(OFFSET($AC126,0,MAX(DC$4-$AC$4-$DZ126+1,0),1,MIN($DZ126,DC$4-$AC$4+1))),0)))),
SUM($AC126:$BZ126)*
     IF(SSSModel!$C$4="RR",OFFSET(Profiles!$K$2,$Z126,MAX(Profiles!$C$2,BE$4-$W126)),
     IF(SSSModel!$C$4="ECC",$EA126*$EB126*IF(MAX(Escalation!$C$2,BE$4-$W126)&gt;$DZ126-1,0,OFFSET(Escalation!$K$2,$Y126,MAX(Escalation!$C$2,BE$4-$W126))),
     IF(SSSModel!$C$4="PV",IF(DC$4=$W126,$EA126*(1+SSSModel!$C$2),0),
     IF(SSSModel!$C$4="FCR",IF(AND(DC$4&gt;=$W126,OFFSET(Profiles!$K$2,$Z126,MAX(Profiles!$C$2,BE$4-$W126))&gt;0),$EC126,0),0))))))</f>
        <v>0</v>
      </c>
      <c r="DD126" s="135">
        <f ca="1">IF(OR($Z126=0,SSSModel!$C$4="CF"),BF126,
IF(LEFT($V126,3)="ON_",
     IF(SSSModel!$C$4="RR",SUMPRODUCT(OFFSET($AC126,0,0,1,$CB$2),OFFSET(Profiles!$K$28,($Z126-1)*(Profiles!$I$26+1)+DD$4-SSSModel!$C$3+1,0,1,$CB$2)),
     IF(SSSModel!$C$4="ECC",$EA126*$EB126*SUMPRODUCT(OFFSET($AC126,0,MAX(0,DD$4-$DZ126-$CA$4+1),1,MIN($DZ126,DD$4-$CA$4+1)),OFFSET(Escalation!$K$24,($Y126-1)*(Escalation!$I$22+1)+DD$4-SSSModel!$C$3+1,MAX(0,DD$4-$DZ126-$CA$4+1),1,MIN($DZ126,DD$4-$CA$4+1))),
     IF(SSSModel!$C$4="PV",BF126*$EA126*(1+SSSModel!$C$2),
     IF(SSSModel!$C$4="FCR",$EC126*SUM(OFFSET($AC126,0,MAX(DD$4-$AC$4-$DZ126+1,0),1,MIN($DZ126,DD$4-$AC$4+1))),0)))),
SUM($AC126:$BZ126)*
     IF(SSSModel!$C$4="RR",OFFSET(Profiles!$K$2,$Z126,MAX(Profiles!$C$2,BF$4-$W126)),
     IF(SSSModel!$C$4="ECC",$EA126*$EB126*IF(MAX(Escalation!$C$2,BF$4-$W126)&gt;$DZ126-1,0,OFFSET(Escalation!$K$2,$Y126,MAX(Escalation!$C$2,BF$4-$W126))),
     IF(SSSModel!$C$4="PV",IF(DD$4=$W126,$EA126*(1+SSSModel!$C$2),0),
     IF(SSSModel!$C$4="FCR",IF(AND(DD$4&gt;=$W126,OFFSET(Profiles!$K$2,$Z126,MAX(Profiles!$C$2,BF$4-$W126))&gt;0),$EC126,0),0))))))</f>
        <v>0</v>
      </c>
      <c r="DE126" s="135">
        <f ca="1">IF(OR($Z126=0,SSSModel!$C$4="CF"),BG126,
IF(LEFT($V126,3)="ON_",
     IF(SSSModel!$C$4="RR",SUMPRODUCT(OFFSET($AC126,0,0,1,$CB$2),OFFSET(Profiles!$K$28,($Z126-1)*(Profiles!$I$26+1)+DE$4-SSSModel!$C$3+1,0,1,$CB$2)),
     IF(SSSModel!$C$4="ECC",$EA126*$EB126*SUMPRODUCT(OFFSET($AC126,0,MAX(0,DE$4-$DZ126-$CA$4+1),1,MIN($DZ126,DE$4-$CA$4+1)),OFFSET(Escalation!$K$24,($Y126-1)*(Escalation!$I$22+1)+DE$4-SSSModel!$C$3+1,MAX(0,DE$4-$DZ126-$CA$4+1),1,MIN($DZ126,DE$4-$CA$4+1))),
     IF(SSSModel!$C$4="PV",BG126*$EA126*(1+SSSModel!$C$2),
     IF(SSSModel!$C$4="FCR",$EC126*SUM(OFFSET($AC126,0,MAX(DE$4-$AC$4-$DZ126+1,0),1,MIN($DZ126,DE$4-$AC$4+1))),0)))),
SUM($AC126:$BZ126)*
     IF(SSSModel!$C$4="RR",OFFSET(Profiles!$K$2,$Z126,MAX(Profiles!$C$2,BG$4-$W126)),
     IF(SSSModel!$C$4="ECC",$EA126*$EB126*IF(MAX(Escalation!$C$2,BG$4-$W126)&gt;$DZ126-1,0,OFFSET(Escalation!$K$2,$Y126,MAX(Escalation!$C$2,BG$4-$W126))),
     IF(SSSModel!$C$4="PV",IF(DE$4=$W126,$EA126*(1+SSSModel!$C$2),0),
     IF(SSSModel!$C$4="FCR",IF(AND(DE$4&gt;=$W126,OFFSET(Profiles!$K$2,$Z126,MAX(Profiles!$C$2,BG$4-$W126))&gt;0),$EC126,0),0))))))</f>
        <v>0</v>
      </c>
      <c r="DF126" s="135">
        <f ca="1">IF(OR($Z126=0,SSSModel!$C$4="CF"),BH126,
IF(LEFT($V126,3)="ON_",
     IF(SSSModel!$C$4="RR",SUMPRODUCT(OFFSET($AC126,0,0,1,$CB$2),OFFSET(Profiles!$K$28,($Z126-1)*(Profiles!$I$26+1)+DF$4-SSSModel!$C$3+1,0,1,$CB$2)),
     IF(SSSModel!$C$4="ECC",$EA126*$EB126*SUMPRODUCT(OFFSET($AC126,0,MAX(0,DF$4-$DZ126-$CA$4+1),1,MIN($DZ126,DF$4-$CA$4+1)),OFFSET(Escalation!$K$24,($Y126-1)*(Escalation!$I$22+1)+DF$4-SSSModel!$C$3+1,MAX(0,DF$4-$DZ126-$CA$4+1),1,MIN($DZ126,DF$4-$CA$4+1))),
     IF(SSSModel!$C$4="PV",BH126*$EA126*(1+SSSModel!$C$2),
     IF(SSSModel!$C$4="FCR",$EC126*SUM(OFFSET($AC126,0,MAX(DF$4-$AC$4-$DZ126+1,0),1,MIN($DZ126,DF$4-$AC$4+1))),0)))),
SUM($AC126:$BZ126)*
     IF(SSSModel!$C$4="RR",OFFSET(Profiles!$K$2,$Z126,MAX(Profiles!$C$2,BH$4-$W126)),
     IF(SSSModel!$C$4="ECC",$EA126*$EB126*IF(MAX(Escalation!$C$2,BH$4-$W126)&gt;$DZ126-1,0,OFFSET(Escalation!$K$2,$Y126,MAX(Escalation!$C$2,BH$4-$W126))),
     IF(SSSModel!$C$4="PV",IF(DF$4=$W126,$EA126*(1+SSSModel!$C$2),0),
     IF(SSSModel!$C$4="FCR",IF(AND(DF$4&gt;=$W126,OFFSET(Profiles!$K$2,$Z126,MAX(Profiles!$C$2,BH$4-$W126))&gt;0),$EC126,0),0))))))</f>
        <v>0</v>
      </c>
      <c r="DG126" s="135">
        <f ca="1">IF(OR($Z126=0,SSSModel!$C$4="CF"),BI126,
IF(LEFT($V126,3)="ON_",
     IF(SSSModel!$C$4="RR",SUMPRODUCT(OFFSET($AC126,0,0,1,$CB$2),OFFSET(Profiles!$K$28,($Z126-1)*(Profiles!$I$26+1)+DG$4-SSSModel!$C$3+1,0,1,$CB$2)),
     IF(SSSModel!$C$4="ECC",$EA126*$EB126*SUMPRODUCT(OFFSET($AC126,0,MAX(0,DG$4-$DZ126-$CA$4+1),1,MIN($DZ126,DG$4-$CA$4+1)),OFFSET(Escalation!$K$24,($Y126-1)*(Escalation!$I$22+1)+DG$4-SSSModel!$C$3+1,MAX(0,DG$4-$DZ126-$CA$4+1),1,MIN($DZ126,DG$4-$CA$4+1))),
     IF(SSSModel!$C$4="PV",BI126*$EA126*(1+SSSModel!$C$2),
     IF(SSSModel!$C$4="FCR",$EC126*SUM(OFFSET($AC126,0,MAX(DG$4-$AC$4-$DZ126+1,0),1,MIN($DZ126,DG$4-$AC$4+1))),0)))),
SUM($AC126:$BZ126)*
     IF(SSSModel!$C$4="RR",OFFSET(Profiles!$K$2,$Z126,MAX(Profiles!$C$2,BI$4-$W126)),
     IF(SSSModel!$C$4="ECC",$EA126*$EB126*IF(MAX(Escalation!$C$2,BI$4-$W126)&gt;$DZ126-1,0,OFFSET(Escalation!$K$2,$Y126,MAX(Escalation!$C$2,BI$4-$W126))),
     IF(SSSModel!$C$4="PV",IF(DG$4=$W126,$EA126*(1+SSSModel!$C$2),0),
     IF(SSSModel!$C$4="FCR",IF(AND(DG$4&gt;=$W126,OFFSET(Profiles!$K$2,$Z126,MAX(Profiles!$C$2,BI$4-$W126))&gt;0),$EC126,0),0))))))</f>
        <v>0</v>
      </c>
      <c r="DH126" s="135">
        <f ca="1">IF(OR($Z126=0,SSSModel!$C$4="CF"),BJ126,
IF(LEFT($V126,3)="ON_",
     IF(SSSModel!$C$4="RR",SUMPRODUCT(OFFSET($AC126,0,0,1,$CB$2),OFFSET(Profiles!$K$28,($Z126-1)*(Profiles!$I$26+1)+DH$4-SSSModel!$C$3+1,0,1,$CB$2)),
     IF(SSSModel!$C$4="ECC",$EA126*$EB126*SUMPRODUCT(OFFSET($AC126,0,MAX(0,DH$4-$DZ126-$CA$4+1),1,MIN($DZ126,DH$4-$CA$4+1)),OFFSET(Escalation!$K$24,($Y126-1)*(Escalation!$I$22+1)+DH$4-SSSModel!$C$3+1,MAX(0,DH$4-$DZ126-$CA$4+1),1,MIN($DZ126,DH$4-$CA$4+1))),
     IF(SSSModel!$C$4="PV",BJ126*$EA126*(1+SSSModel!$C$2),
     IF(SSSModel!$C$4="FCR",$EC126*SUM(OFFSET($AC126,0,MAX(DH$4-$AC$4-$DZ126+1,0),1,MIN($DZ126,DH$4-$AC$4+1))),0)))),
SUM($AC126:$BZ126)*
     IF(SSSModel!$C$4="RR",OFFSET(Profiles!$K$2,$Z126,MAX(Profiles!$C$2,BJ$4-$W126)),
     IF(SSSModel!$C$4="ECC",$EA126*$EB126*IF(MAX(Escalation!$C$2,BJ$4-$W126)&gt;$DZ126-1,0,OFFSET(Escalation!$K$2,$Y126,MAX(Escalation!$C$2,BJ$4-$W126))),
     IF(SSSModel!$C$4="PV",IF(DH$4=$W126,$EA126*(1+SSSModel!$C$2),0),
     IF(SSSModel!$C$4="FCR",IF(AND(DH$4&gt;=$W126,OFFSET(Profiles!$K$2,$Z126,MAX(Profiles!$C$2,BJ$4-$W126))&gt;0),$EC126,0),0))))))</f>
        <v>0</v>
      </c>
      <c r="DI126" s="135">
        <f ca="1">IF(OR($Z126=0,SSSModel!$C$4="CF"),BK126,
IF(LEFT($V126,3)="ON_",
     IF(SSSModel!$C$4="RR",SUMPRODUCT(OFFSET($AC126,0,0,1,$CB$2),OFFSET(Profiles!$K$28,($Z126-1)*(Profiles!$I$26+1)+DI$4-SSSModel!$C$3+1,0,1,$CB$2)),
     IF(SSSModel!$C$4="ECC",$EA126*$EB126*SUMPRODUCT(OFFSET($AC126,0,MAX(0,DI$4-$DZ126-$CA$4+1),1,MIN($DZ126,DI$4-$CA$4+1)),OFFSET(Escalation!$K$24,($Y126-1)*(Escalation!$I$22+1)+DI$4-SSSModel!$C$3+1,MAX(0,DI$4-$DZ126-$CA$4+1),1,MIN($DZ126,DI$4-$CA$4+1))),
     IF(SSSModel!$C$4="PV",BK126*$EA126*(1+SSSModel!$C$2),
     IF(SSSModel!$C$4="FCR",$EC126*SUM(OFFSET($AC126,0,MAX(DI$4-$AC$4-$DZ126+1,0),1,MIN($DZ126,DI$4-$AC$4+1))),0)))),
SUM($AC126:$BZ126)*
     IF(SSSModel!$C$4="RR",OFFSET(Profiles!$K$2,$Z126,MAX(Profiles!$C$2,BK$4-$W126)),
     IF(SSSModel!$C$4="ECC",$EA126*$EB126*IF(MAX(Escalation!$C$2,BK$4-$W126)&gt;$DZ126-1,0,OFFSET(Escalation!$K$2,$Y126,MAX(Escalation!$C$2,BK$4-$W126))),
     IF(SSSModel!$C$4="PV",IF(DI$4=$W126,$EA126*(1+SSSModel!$C$2),0),
     IF(SSSModel!$C$4="FCR",IF(AND(DI$4&gt;=$W126,OFFSET(Profiles!$K$2,$Z126,MAX(Profiles!$C$2,BK$4-$W126))&gt;0),$EC126,0),0))))))</f>
        <v>0</v>
      </c>
      <c r="DJ126" s="135">
        <f ca="1">IF(OR($Z126=0,SSSModel!$C$4="CF"),BL126,
IF(LEFT($V126,3)="ON_",
     IF(SSSModel!$C$4="RR",SUMPRODUCT(OFFSET($AC126,0,0,1,$CB$2),OFFSET(Profiles!$K$28,($Z126-1)*(Profiles!$I$26+1)+DJ$4-SSSModel!$C$3+1,0,1,$CB$2)),
     IF(SSSModel!$C$4="ECC",$EA126*$EB126*SUMPRODUCT(OFFSET($AC126,0,MAX(0,DJ$4-$DZ126-$CA$4+1),1,MIN($DZ126,DJ$4-$CA$4+1)),OFFSET(Escalation!$K$24,($Y126-1)*(Escalation!$I$22+1)+DJ$4-SSSModel!$C$3+1,MAX(0,DJ$4-$DZ126-$CA$4+1),1,MIN($DZ126,DJ$4-$CA$4+1))),
     IF(SSSModel!$C$4="PV",BL126*$EA126*(1+SSSModel!$C$2),
     IF(SSSModel!$C$4="FCR",$EC126*SUM(OFFSET($AC126,0,MAX(DJ$4-$AC$4-$DZ126+1,0),1,MIN($DZ126,DJ$4-$AC$4+1))),0)))),
SUM($AC126:$BZ126)*
     IF(SSSModel!$C$4="RR",OFFSET(Profiles!$K$2,$Z126,MAX(Profiles!$C$2,BL$4-$W126)),
     IF(SSSModel!$C$4="ECC",$EA126*$EB126*IF(MAX(Escalation!$C$2,BL$4-$W126)&gt;$DZ126-1,0,OFFSET(Escalation!$K$2,$Y126,MAX(Escalation!$C$2,BL$4-$W126))),
     IF(SSSModel!$C$4="PV",IF(DJ$4=$W126,$EA126*(1+SSSModel!$C$2),0),
     IF(SSSModel!$C$4="FCR",IF(AND(DJ$4&gt;=$W126,OFFSET(Profiles!$K$2,$Z126,MAX(Profiles!$C$2,BL$4-$W126))&gt;0),$EC126,0),0))))))</f>
        <v>0</v>
      </c>
      <c r="DK126" s="135">
        <f ca="1">IF(OR($Z126=0,SSSModel!$C$4="CF"),BM126,
IF(LEFT($V126,3)="ON_",
     IF(SSSModel!$C$4="RR",SUMPRODUCT(OFFSET($AC126,0,0,1,$CB$2),OFFSET(Profiles!$K$28,($Z126-1)*(Profiles!$I$26+1)+DK$4-SSSModel!$C$3+1,0,1,$CB$2)),
     IF(SSSModel!$C$4="ECC",$EA126*$EB126*SUMPRODUCT(OFFSET($AC126,0,MAX(0,DK$4-$DZ126-$CA$4+1),1,MIN($DZ126,DK$4-$CA$4+1)),OFFSET(Escalation!$K$24,($Y126-1)*(Escalation!$I$22+1)+DK$4-SSSModel!$C$3+1,MAX(0,DK$4-$DZ126-$CA$4+1),1,MIN($DZ126,DK$4-$CA$4+1))),
     IF(SSSModel!$C$4="PV",BM126*$EA126*(1+SSSModel!$C$2),
     IF(SSSModel!$C$4="FCR",$EC126*SUM(OFFSET($AC126,0,MAX(DK$4-$AC$4-$DZ126+1,0),1,MIN($DZ126,DK$4-$AC$4+1))),0)))),
SUM($AC126:$BZ126)*
     IF(SSSModel!$C$4="RR",OFFSET(Profiles!$K$2,$Z126,MAX(Profiles!$C$2,BM$4-$W126)),
     IF(SSSModel!$C$4="ECC",$EA126*$EB126*IF(MAX(Escalation!$C$2,BM$4-$W126)&gt;$DZ126-1,0,OFFSET(Escalation!$K$2,$Y126,MAX(Escalation!$C$2,BM$4-$W126))),
     IF(SSSModel!$C$4="PV",IF(DK$4=$W126,$EA126*(1+SSSModel!$C$2),0),
     IF(SSSModel!$C$4="FCR",IF(AND(DK$4&gt;=$W126,OFFSET(Profiles!$K$2,$Z126,MAX(Profiles!$C$2,BM$4-$W126))&gt;0),$EC126,0),0))))))</f>
        <v>0</v>
      </c>
      <c r="DL126" s="135">
        <f ca="1">IF(OR($Z126=0,SSSModel!$C$4="CF"),BN126,
IF(LEFT($V126,3)="ON_",
     IF(SSSModel!$C$4="RR",SUMPRODUCT(OFFSET($AC126,0,0,1,$CB$2),OFFSET(Profiles!$K$28,($Z126-1)*(Profiles!$I$26+1)+DL$4-SSSModel!$C$3+1,0,1,$CB$2)),
     IF(SSSModel!$C$4="ECC",$EA126*$EB126*SUMPRODUCT(OFFSET($AC126,0,MAX(0,DL$4-$DZ126-$CA$4+1),1,MIN($DZ126,DL$4-$CA$4+1)),OFFSET(Escalation!$K$24,($Y126-1)*(Escalation!$I$22+1)+DL$4-SSSModel!$C$3+1,MAX(0,DL$4-$DZ126-$CA$4+1),1,MIN($DZ126,DL$4-$CA$4+1))),
     IF(SSSModel!$C$4="PV",BN126*$EA126*(1+SSSModel!$C$2),
     IF(SSSModel!$C$4="FCR",$EC126*SUM(OFFSET($AC126,0,MAX(DL$4-$AC$4-$DZ126+1,0),1,MIN($DZ126,DL$4-$AC$4+1))),0)))),
SUM($AC126:$BZ126)*
     IF(SSSModel!$C$4="RR",OFFSET(Profiles!$K$2,$Z126,MAX(Profiles!$C$2,BN$4-$W126)),
     IF(SSSModel!$C$4="ECC",$EA126*$EB126*IF(MAX(Escalation!$C$2,BN$4-$W126)&gt;$DZ126-1,0,OFFSET(Escalation!$K$2,$Y126,MAX(Escalation!$C$2,BN$4-$W126))),
     IF(SSSModel!$C$4="PV",IF(DL$4=$W126,$EA126*(1+SSSModel!$C$2),0),
     IF(SSSModel!$C$4="FCR",IF(AND(DL$4&gt;=$W126,OFFSET(Profiles!$K$2,$Z126,MAX(Profiles!$C$2,BN$4-$W126))&gt;0),$EC126,0),0))))))</f>
        <v>0</v>
      </c>
      <c r="DM126" s="135">
        <f ca="1">IF(OR($Z126=0,SSSModel!$C$4="CF"),BO126,
IF(LEFT($V126,3)="ON_",
     IF(SSSModel!$C$4="RR",SUMPRODUCT(OFFSET($AC126,0,0,1,$CB$2),OFFSET(Profiles!$K$28,($Z126-1)*(Profiles!$I$26+1)+DM$4-SSSModel!$C$3+1,0,1,$CB$2)),
     IF(SSSModel!$C$4="ECC",$EA126*$EB126*SUMPRODUCT(OFFSET($AC126,0,MAX(0,DM$4-$DZ126-$CA$4+1),1,MIN($DZ126,DM$4-$CA$4+1)),OFFSET(Escalation!$K$24,($Y126-1)*(Escalation!$I$22+1)+DM$4-SSSModel!$C$3+1,MAX(0,DM$4-$DZ126-$CA$4+1),1,MIN($DZ126,DM$4-$CA$4+1))),
     IF(SSSModel!$C$4="PV",BO126*$EA126*(1+SSSModel!$C$2),
     IF(SSSModel!$C$4="FCR",$EC126*SUM(OFFSET($AC126,0,MAX(DM$4-$AC$4-$DZ126+1,0),1,MIN($DZ126,DM$4-$AC$4+1))),0)))),
SUM($AC126:$BZ126)*
     IF(SSSModel!$C$4="RR",OFFSET(Profiles!$K$2,$Z126,MAX(Profiles!$C$2,BO$4-$W126)),
     IF(SSSModel!$C$4="ECC",$EA126*$EB126*IF(MAX(Escalation!$C$2,BO$4-$W126)&gt;$DZ126-1,0,OFFSET(Escalation!$K$2,$Y126,MAX(Escalation!$C$2,BO$4-$W126))),
     IF(SSSModel!$C$4="PV",IF(DM$4=$W126,$EA126*(1+SSSModel!$C$2),0),
     IF(SSSModel!$C$4="FCR",IF(AND(DM$4&gt;=$W126,OFFSET(Profiles!$K$2,$Z126,MAX(Profiles!$C$2,BO$4-$W126))&gt;0),$EC126,0),0))))))</f>
        <v>0</v>
      </c>
      <c r="DN126" s="135">
        <f ca="1">IF(OR($Z126=0,SSSModel!$C$4="CF"),BP126,
IF(LEFT($V126,3)="ON_",
     IF(SSSModel!$C$4="RR",SUMPRODUCT(OFFSET($AC126,0,0,1,$CB$2),OFFSET(Profiles!$K$28,($Z126-1)*(Profiles!$I$26+1)+DN$4-SSSModel!$C$3+1,0,1,$CB$2)),
     IF(SSSModel!$C$4="ECC",$EA126*$EB126*SUMPRODUCT(OFFSET($AC126,0,MAX(0,DN$4-$DZ126-$CA$4+1),1,MIN($DZ126,DN$4-$CA$4+1)),OFFSET(Escalation!$K$24,($Y126-1)*(Escalation!$I$22+1)+DN$4-SSSModel!$C$3+1,MAX(0,DN$4-$DZ126-$CA$4+1),1,MIN($DZ126,DN$4-$CA$4+1))),
     IF(SSSModel!$C$4="PV",BP126*$EA126*(1+SSSModel!$C$2),
     IF(SSSModel!$C$4="FCR",$EC126*SUM(OFFSET($AC126,0,MAX(DN$4-$AC$4-$DZ126+1,0),1,MIN($DZ126,DN$4-$AC$4+1))),0)))),
SUM($AC126:$BZ126)*
     IF(SSSModel!$C$4="RR",OFFSET(Profiles!$K$2,$Z126,MAX(Profiles!$C$2,BP$4-$W126)),
     IF(SSSModel!$C$4="ECC",$EA126*$EB126*IF(MAX(Escalation!$C$2,BP$4-$W126)&gt;$DZ126-1,0,OFFSET(Escalation!$K$2,$Y126,MAX(Escalation!$C$2,BP$4-$W126))),
     IF(SSSModel!$C$4="PV",IF(DN$4=$W126,$EA126*(1+SSSModel!$C$2),0),
     IF(SSSModel!$C$4="FCR",IF(AND(DN$4&gt;=$W126,OFFSET(Profiles!$K$2,$Z126,MAX(Profiles!$C$2,BP$4-$W126))&gt;0),$EC126,0),0))))))</f>
        <v>0</v>
      </c>
      <c r="DO126" s="135">
        <f ca="1">IF(OR($Z126=0,SSSModel!$C$4="CF"),BQ126,
IF(LEFT($V126,3)="ON_",
     IF(SSSModel!$C$4="RR",SUMPRODUCT(OFFSET($AC126,0,0,1,$CB$2),OFFSET(Profiles!$K$28,($Z126-1)*(Profiles!$I$26+1)+DO$4-SSSModel!$C$3+1,0,1,$CB$2)),
     IF(SSSModel!$C$4="ECC",$EA126*$EB126*SUMPRODUCT(OFFSET($AC126,0,MAX(0,DO$4-$DZ126-$CA$4+1),1,MIN($DZ126,DO$4-$CA$4+1)),OFFSET(Escalation!$K$24,($Y126-1)*(Escalation!$I$22+1)+DO$4-SSSModel!$C$3+1,MAX(0,DO$4-$DZ126-$CA$4+1),1,MIN($DZ126,DO$4-$CA$4+1))),
     IF(SSSModel!$C$4="PV",BQ126*$EA126*(1+SSSModel!$C$2),
     IF(SSSModel!$C$4="FCR",$EC126*SUM(OFFSET($AC126,0,MAX(DO$4-$AC$4-$DZ126+1,0),1,MIN($DZ126,DO$4-$AC$4+1))),0)))),
SUM($AC126:$BZ126)*
     IF(SSSModel!$C$4="RR",OFFSET(Profiles!$K$2,$Z126,MAX(Profiles!$C$2,BQ$4-$W126)),
     IF(SSSModel!$C$4="ECC",$EA126*$EB126*IF(MAX(Escalation!$C$2,BQ$4-$W126)&gt;$DZ126-1,0,OFFSET(Escalation!$K$2,$Y126,MAX(Escalation!$C$2,BQ$4-$W126))),
     IF(SSSModel!$C$4="PV",IF(DO$4=$W126,$EA126*(1+SSSModel!$C$2),0),
     IF(SSSModel!$C$4="FCR",IF(AND(DO$4&gt;=$W126,OFFSET(Profiles!$K$2,$Z126,MAX(Profiles!$C$2,BQ$4-$W126))&gt;0),$EC126,0),0))))))</f>
        <v>0</v>
      </c>
      <c r="DP126" s="135">
        <f ca="1">IF(OR($Z126=0,SSSModel!$C$4="CF"),BR126,
IF(LEFT($V126,3)="ON_",
     IF(SSSModel!$C$4="RR",SUMPRODUCT(OFFSET($AC126,0,0,1,$CB$2),OFFSET(Profiles!$K$28,($Z126-1)*(Profiles!$I$26+1)+DP$4-SSSModel!$C$3+1,0,1,$CB$2)),
     IF(SSSModel!$C$4="ECC",$EA126*$EB126*SUMPRODUCT(OFFSET($AC126,0,MAX(0,DP$4-$DZ126-$CA$4+1),1,MIN($DZ126,DP$4-$CA$4+1)),OFFSET(Escalation!$K$24,($Y126-1)*(Escalation!$I$22+1)+DP$4-SSSModel!$C$3+1,MAX(0,DP$4-$DZ126-$CA$4+1),1,MIN($DZ126,DP$4-$CA$4+1))),
     IF(SSSModel!$C$4="PV",BR126*$EA126*(1+SSSModel!$C$2),
     IF(SSSModel!$C$4="FCR",$EC126*SUM(OFFSET($AC126,0,MAX(DP$4-$AC$4-$DZ126+1,0),1,MIN($DZ126,DP$4-$AC$4+1))),0)))),
SUM($AC126:$BZ126)*
     IF(SSSModel!$C$4="RR",OFFSET(Profiles!$K$2,$Z126,MAX(Profiles!$C$2,BR$4-$W126)),
     IF(SSSModel!$C$4="ECC",$EA126*$EB126*IF(MAX(Escalation!$C$2,BR$4-$W126)&gt;$DZ126-1,0,OFFSET(Escalation!$K$2,$Y126,MAX(Escalation!$C$2,BR$4-$W126))),
     IF(SSSModel!$C$4="PV",IF(DP$4=$W126,$EA126*(1+SSSModel!$C$2),0),
     IF(SSSModel!$C$4="FCR",IF(AND(DP$4&gt;=$W126,OFFSET(Profiles!$K$2,$Z126,MAX(Profiles!$C$2,BR$4-$W126))&gt;0),$EC126,0),0))))))</f>
        <v>0</v>
      </c>
      <c r="DQ126" s="135">
        <f ca="1">IF(OR($Z126=0,SSSModel!$C$4="CF"),BS126,
IF(LEFT($V126,3)="ON_",
     IF(SSSModel!$C$4="RR",SUMPRODUCT(OFFSET($AC126,0,0,1,$CB$2),OFFSET(Profiles!$K$28,($Z126-1)*(Profiles!$I$26+1)+DQ$4-SSSModel!$C$3+1,0,1,$CB$2)),
     IF(SSSModel!$C$4="ECC",$EA126*$EB126*SUMPRODUCT(OFFSET($AC126,0,MAX(0,DQ$4-$DZ126-$CA$4+1),1,MIN($DZ126,DQ$4-$CA$4+1)),OFFSET(Escalation!$K$24,($Y126-1)*(Escalation!$I$22+1)+DQ$4-SSSModel!$C$3+1,MAX(0,DQ$4-$DZ126-$CA$4+1),1,MIN($DZ126,DQ$4-$CA$4+1))),
     IF(SSSModel!$C$4="PV",BS126*$EA126*(1+SSSModel!$C$2),
     IF(SSSModel!$C$4="FCR",$EC126*SUM(OFFSET($AC126,0,MAX(DQ$4-$AC$4-$DZ126+1,0),1,MIN($DZ126,DQ$4-$AC$4+1))),0)))),
SUM($AC126:$BZ126)*
     IF(SSSModel!$C$4="RR",OFFSET(Profiles!$K$2,$Z126,MAX(Profiles!$C$2,BS$4-$W126)),
     IF(SSSModel!$C$4="ECC",$EA126*$EB126*IF(MAX(Escalation!$C$2,BS$4-$W126)&gt;$DZ126-1,0,OFFSET(Escalation!$K$2,$Y126,MAX(Escalation!$C$2,BS$4-$W126))),
     IF(SSSModel!$C$4="PV",IF(DQ$4=$W126,$EA126*(1+SSSModel!$C$2),0),
     IF(SSSModel!$C$4="FCR",IF(AND(DQ$4&gt;=$W126,OFFSET(Profiles!$K$2,$Z126,MAX(Profiles!$C$2,BS$4-$W126))&gt;0),$EC126,0),0))))))</f>
        <v>0</v>
      </c>
      <c r="DR126" s="135">
        <f ca="1">IF(OR($Z126=0,SSSModel!$C$4="CF"),BT126,
IF(LEFT($V126,3)="ON_",
     IF(SSSModel!$C$4="RR",SUMPRODUCT(OFFSET($AC126,0,0,1,$CB$2),OFFSET(Profiles!$K$28,($Z126-1)*(Profiles!$I$26+1)+DR$4-SSSModel!$C$3+1,0,1,$CB$2)),
     IF(SSSModel!$C$4="ECC",$EA126*$EB126*SUMPRODUCT(OFFSET($AC126,0,MAX(0,DR$4-$DZ126-$CA$4+1),1,MIN($DZ126,DR$4-$CA$4+1)),OFFSET(Escalation!$K$24,($Y126-1)*(Escalation!$I$22+1)+DR$4-SSSModel!$C$3+1,MAX(0,DR$4-$DZ126-$CA$4+1),1,MIN($DZ126,DR$4-$CA$4+1))),
     IF(SSSModel!$C$4="PV",BT126*$EA126*(1+SSSModel!$C$2),
     IF(SSSModel!$C$4="FCR",$EC126*SUM(OFFSET($AC126,0,MAX(DR$4-$AC$4-$DZ126+1,0),1,MIN($DZ126,DR$4-$AC$4+1))),0)))),
SUM($AC126:$BZ126)*
     IF(SSSModel!$C$4="RR",OFFSET(Profiles!$K$2,$Z126,MAX(Profiles!$C$2,BT$4-$W126)),
     IF(SSSModel!$C$4="ECC",$EA126*$EB126*IF(MAX(Escalation!$C$2,BT$4-$W126)&gt;$DZ126-1,0,OFFSET(Escalation!$K$2,$Y126,MAX(Escalation!$C$2,BT$4-$W126))),
     IF(SSSModel!$C$4="PV",IF(DR$4=$W126,$EA126*(1+SSSModel!$C$2),0),
     IF(SSSModel!$C$4="FCR",IF(AND(DR$4&gt;=$W126,OFFSET(Profiles!$K$2,$Z126,MAX(Profiles!$C$2,BT$4-$W126))&gt;0),$EC126,0),0))))))</f>
        <v>0</v>
      </c>
      <c r="DS126" s="135">
        <f ca="1">IF(OR($Z126=0,SSSModel!$C$4="CF"),BU126,
IF(LEFT($V126,3)="ON_",
     IF(SSSModel!$C$4="RR",SUMPRODUCT(OFFSET($AC126,0,0,1,$CB$2),OFFSET(Profiles!$K$28,($Z126-1)*(Profiles!$I$26+1)+DS$4-SSSModel!$C$3+1,0,1,$CB$2)),
     IF(SSSModel!$C$4="ECC",$EA126*$EB126*SUMPRODUCT(OFFSET($AC126,0,MAX(0,DS$4-$DZ126-$CA$4+1),1,MIN($DZ126,DS$4-$CA$4+1)),OFFSET(Escalation!$K$24,($Y126-1)*(Escalation!$I$22+1)+DS$4-SSSModel!$C$3+1,MAX(0,DS$4-$DZ126-$CA$4+1),1,MIN($DZ126,DS$4-$CA$4+1))),
     IF(SSSModel!$C$4="PV",BU126*$EA126*(1+SSSModel!$C$2),
     IF(SSSModel!$C$4="FCR",$EC126*SUM(OFFSET($AC126,0,MAX(DS$4-$AC$4-$DZ126+1,0),1,MIN($DZ126,DS$4-$AC$4+1))),0)))),
SUM($AC126:$BZ126)*
     IF(SSSModel!$C$4="RR",OFFSET(Profiles!$K$2,$Z126,MAX(Profiles!$C$2,BU$4-$W126)),
     IF(SSSModel!$C$4="ECC",$EA126*$EB126*IF(MAX(Escalation!$C$2,BU$4-$W126)&gt;$DZ126-1,0,OFFSET(Escalation!$K$2,$Y126,MAX(Escalation!$C$2,BU$4-$W126))),
     IF(SSSModel!$C$4="PV",IF(DS$4=$W126,$EA126*(1+SSSModel!$C$2),0),
     IF(SSSModel!$C$4="FCR",IF(AND(DS$4&gt;=$W126,OFFSET(Profiles!$K$2,$Z126,MAX(Profiles!$C$2,BU$4-$W126))&gt;0),$EC126,0),0))))))</f>
        <v>0</v>
      </c>
      <c r="DT126" s="135">
        <f ca="1">IF(OR($Z126=0,SSSModel!$C$4="CF"),BV126,
IF(LEFT($V126,3)="ON_",
     IF(SSSModel!$C$4="RR",SUMPRODUCT(OFFSET($AC126,0,0,1,$CB$2),OFFSET(Profiles!$K$28,($Z126-1)*(Profiles!$I$26+1)+DT$4-SSSModel!$C$3+1,0,1,$CB$2)),
     IF(SSSModel!$C$4="ECC",$EA126*$EB126*SUMPRODUCT(OFFSET($AC126,0,MAX(0,DT$4-$DZ126-$CA$4+1),1,MIN($DZ126,DT$4-$CA$4+1)),OFFSET(Escalation!$K$24,($Y126-1)*(Escalation!$I$22+1)+DT$4-SSSModel!$C$3+1,MAX(0,DT$4-$DZ126-$CA$4+1),1,MIN($DZ126,DT$4-$CA$4+1))),
     IF(SSSModel!$C$4="PV",BV126*$EA126*(1+SSSModel!$C$2),
     IF(SSSModel!$C$4="FCR",$EC126*SUM(OFFSET($AC126,0,MAX(DT$4-$AC$4-$DZ126+1,0),1,MIN($DZ126,DT$4-$AC$4+1))),0)))),
SUM($AC126:$BZ126)*
     IF(SSSModel!$C$4="RR",OFFSET(Profiles!$K$2,$Z126,MAX(Profiles!$C$2,BV$4-$W126)),
     IF(SSSModel!$C$4="ECC",$EA126*$EB126*IF(MAX(Escalation!$C$2,BV$4-$W126)&gt;$DZ126-1,0,OFFSET(Escalation!$K$2,$Y126,MAX(Escalation!$C$2,BV$4-$W126))),
     IF(SSSModel!$C$4="PV",IF(DT$4=$W126,$EA126*(1+SSSModel!$C$2),0),
     IF(SSSModel!$C$4="FCR",IF(AND(DT$4&gt;=$W126,OFFSET(Profiles!$K$2,$Z126,MAX(Profiles!$C$2,BV$4-$W126))&gt;0),$EC126,0),0))))))</f>
        <v>0</v>
      </c>
      <c r="DU126" s="135">
        <f ca="1">IF(OR($Z126=0,SSSModel!$C$4="CF"),BW126,
IF(LEFT($V126,3)="ON_",
     IF(SSSModel!$C$4="RR",SUMPRODUCT(OFFSET($AC126,0,0,1,$CB$2),OFFSET(Profiles!$K$28,($Z126-1)*(Profiles!$I$26+1)+DU$4-SSSModel!$C$3+1,0,1,$CB$2)),
     IF(SSSModel!$C$4="ECC",$EA126*$EB126*SUMPRODUCT(OFFSET($AC126,0,MAX(0,DU$4-$DZ126-$CA$4+1),1,MIN($DZ126,DU$4-$CA$4+1)),OFFSET(Escalation!$K$24,($Y126-1)*(Escalation!$I$22+1)+DU$4-SSSModel!$C$3+1,MAX(0,DU$4-$DZ126-$CA$4+1),1,MIN($DZ126,DU$4-$CA$4+1))),
     IF(SSSModel!$C$4="PV",BW126*$EA126*(1+SSSModel!$C$2),
     IF(SSSModel!$C$4="FCR",$EC126*SUM(OFFSET($AC126,0,MAX(DU$4-$AC$4-$DZ126+1,0),1,MIN($DZ126,DU$4-$AC$4+1))),0)))),
SUM($AC126:$BZ126)*
     IF(SSSModel!$C$4="RR",OFFSET(Profiles!$K$2,$Z126,MAX(Profiles!$C$2,BW$4-$W126)),
     IF(SSSModel!$C$4="ECC",$EA126*$EB126*IF(MAX(Escalation!$C$2,BW$4-$W126)&gt;$DZ126-1,0,OFFSET(Escalation!$K$2,$Y126,MAX(Escalation!$C$2,BW$4-$W126))),
     IF(SSSModel!$C$4="PV",IF(DU$4=$W126,$EA126*(1+SSSModel!$C$2),0),
     IF(SSSModel!$C$4="FCR",IF(AND(DU$4&gt;=$W126,OFFSET(Profiles!$K$2,$Z126,MAX(Profiles!$C$2,BW$4-$W126))&gt;0),$EC126,0),0))))))</f>
        <v>0</v>
      </c>
      <c r="DV126" s="136">
        <f ca="1">IF(OR($Z126=0,SSSModel!$C$4="CF"),BX126,
IF(LEFT($V126,3)="ON_",
     IF(SSSModel!$C$4="RR",SUMPRODUCT(OFFSET($AC126,0,0,1,$CB$2),OFFSET(Profiles!$K$28,($Z126-1)*(Profiles!$I$26+1)+DV$4-SSSModel!$C$3+1,0,1,$CB$2)),
     IF(SSSModel!$C$4="ECC",$EA126*$EB126*SUMPRODUCT(OFFSET($AC126,0,MAX(0,DV$4-$DZ126-$CA$4+1),1,MIN($DZ126,DV$4-$CA$4+1)),OFFSET(Escalation!$K$24,($Y126-1)*(Escalation!$I$22+1)+DV$4-SSSModel!$C$3+1,MAX(0,DV$4-$DZ126-$CA$4+1),1,MIN($DZ126,DV$4-$CA$4+1))),
     IF(SSSModel!$C$4="PV",BX126*$EA126*(1+SSSModel!$C$2),
     IF(SSSModel!$C$4="FCR",$EC126*SUM(OFFSET($AC126,0,MAX(DV$4-$AC$4-$DZ126+1,0),1,MIN($DZ126,DV$4-$AC$4+1))),0)))),
SUM($AC126:$BZ126)*
     IF(SSSModel!$C$4="RR",OFFSET(Profiles!$K$2,$Z126,MAX(Profiles!$C$2,BX$4-$W126)),
     IF(SSSModel!$C$4="ECC",$EA126*$EB126*IF(MAX(Escalation!$C$2,BX$4-$W126)&gt;$DZ126-1,0,OFFSET(Escalation!$K$2,$Y126,MAX(Escalation!$C$2,BX$4-$W126))),
     IF(SSSModel!$C$4="PV",IF(DV$4=$W126,$EA126*(1+SSSModel!$C$2),0),
     IF(SSSModel!$C$4="FCR",IF(AND(DV$4&gt;=$W126,OFFSET(Profiles!$K$2,$Z126,MAX(Profiles!$C$2,BX$4-$W126))&gt;0),$EC126,0),0))))))</f>
        <v>0</v>
      </c>
      <c r="DW126" s="136">
        <f ca="1">IF(OR($Z126=0,SSSModel!$C$4="CF"),BY126,
IF(LEFT($V126,3)="ON_",
     IF(SSSModel!$C$4="RR",SUMPRODUCT(OFFSET($AC126,0,0,1,$CB$2),OFFSET(Profiles!$K$28,($Z126-1)*(Profiles!$I$26+1)+DW$4-SSSModel!$C$3+1,0,1,$CB$2)),
     IF(SSSModel!$C$4="ECC",$EA126*$EB126*SUMPRODUCT(OFFSET($AC126,0,MAX(0,DW$4-$DZ126-$CA$4+1),1,MIN($DZ126,DW$4-$CA$4+1)),OFFSET(Escalation!$K$24,($Y126-1)*(Escalation!$I$22+1)+DW$4-SSSModel!$C$3+1,MAX(0,DW$4-$DZ126-$CA$4+1),1,MIN($DZ126,DW$4-$CA$4+1))),
     IF(SSSModel!$C$4="PV",BY126*$EA126*(1+SSSModel!$C$2),
     IF(SSSModel!$C$4="FCR",$EC126*SUM(OFFSET($AC126,0,MAX(DW$4-$AC$4-$DZ126+1,0),1,MIN($DZ126,DW$4-$AC$4+1))),0)))),
SUM($AC126:$BZ126)*
     IF(SSSModel!$C$4="RR",OFFSET(Profiles!$K$2,$Z126,MAX(Profiles!$C$2,BY$4-$W126)),
     IF(SSSModel!$C$4="ECC",$EA126*$EB126*IF(MAX(Escalation!$C$2,BY$4-$W126)&gt;$DZ126-1,0,OFFSET(Escalation!$K$2,$Y126,MAX(Escalation!$C$2,BY$4-$W126))),
     IF(SSSModel!$C$4="PV",IF(DW$4=$W126,$EA126*(1+SSSModel!$C$2),0),
     IF(SSSModel!$C$4="FCR",IF(AND(DW$4&gt;=$W126,OFFSET(Profiles!$K$2,$Z126,MAX(Profiles!$C$2,BY$4-$W126))&gt;0),$EC126,0),0))))))</f>
        <v>0</v>
      </c>
      <c r="DX126" s="136">
        <f ca="1">IF(OR($Z126=0,SSSModel!$C$4="CF"),BZ126,
IF(LEFT($V126,3)="ON_",
     IF(SSSModel!$C$4="RR",SUMPRODUCT(OFFSET($AC126,0,0,1,$CB$2),OFFSET(Profiles!$K$28,($Z126-1)*(Profiles!$I$26+1)+DX$4-SSSModel!$C$3+1,0,1,$CB$2)),
     IF(SSSModel!$C$4="ECC",$EA126*$EB126*SUMPRODUCT(OFFSET($AC126,0,MAX(0,DX$4-$DZ126-$CA$4+1),1,MIN($DZ126,DX$4-$CA$4+1)),OFFSET(Escalation!$K$24,($Y126-1)*(Escalation!$I$22+1)+DX$4-SSSModel!$C$3+1,MAX(0,DX$4-$DZ126-$CA$4+1),1,MIN($DZ126,DX$4-$CA$4+1))),
     IF(SSSModel!$C$4="PV",BZ126*$EA126*(1+SSSModel!$C$2),
     IF(SSSModel!$C$4="FCR",$EC126*SUM(OFFSET($AC126,0,MAX(DX$4-$AC$4-$DZ126+1,0),1,MIN($DZ126,DX$4-$AC$4+1))),0)))),
SUM($AC126:$BZ126)*
     IF(SSSModel!$C$4="RR",OFFSET(Profiles!$K$2,$Z126,MAX(Profiles!$C$2,BZ$4-$W126)),
     IF(SSSModel!$C$4="ECC",$EA126*$EB126*IF(MAX(Escalation!$C$2,BZ$4-$W126)&gt;$DZ126-1,0,OFFSET(Escalation!$K$2,$Y126,MAX(Escalation!$C$2,BZ$4-$W126))),
     IF(SSSModel!$C$4="PV",IF(DX$4=$W126,$EA126*(1+SSSModel!$C$2),0),
     IF(SSSModel!$C$4="FCR",IF(AND(DX$4&gt;=$W126,OFFSET(Profiles!$K$2,$Z126,MAX(Profiles!$C$2,BZ$4-$W126))&gt;0),$EC126,0),0))))))</f>
        <v>0</v>
      </c>
      <c r="DY126" s="82">
        <f ca="1">IF($Y126=0,0,OFFSET(Escalation!$B$2,$Y126,0))</f>
        <v>0</v>
      </c>
      <c r="DZ126" s="80">
        <f ca="1">IF($Z126=0,0,COUNTIF(OFFSET(Profiles!$K$2,$Z126,0,1,50),"&gt;0"))</f>
        <v>0</v>
      </c>
      <c r="EA126" s="137">
        <f ca="1">IF($Z126=0,0,SUMPRODUCT(Profiles!$C$20:$BH$20,OFFSET(Profiles!$C$2,$Z126,0,1,Profiles!$B$1)))</f>
        <v>0</v>
      </c>
      <c r="EB126" s="24">
        <f>IF($Z126=0,0,((1-(1+DY126)/(1+SSSModel!$C$2))/(1-((1+DY126)/(1+SSSModel!$C$2))^DZ126))*(1+SSSModel!$C$2))</f>
        <v>0</v>
      </c>
      <c r="EC126" s="24">
        <f>IF($Z126=0,0,-PMT(SSSModel!$C$2,DZ126,EA126))</f>
        <v>0</v>
      </c>
    </row>
    <row r="127" spans="3:133" x14ac:dyDescent="0.35">
      <c r="C127" s="18">
        <f t="shared" si="12"/>
        <v>13</v>
      </c>
      <c r="D127" s="18">
        <f t="shared" si="13"/>
        <v>3</v>
      </c>
      <c r="E127" s="18">
        <f t="shared" ca="1" si="16"/>
        <v>0</v>
      </c>
      <c r="G127" s="25" t="str">
        <f ca="1">IF($E127=0,"",OFFSET(Resources!B$26,$E127,0))</f>
        <v/>
      </c>
      <c r="H127" s="25" t="str">
        <f ca="1">IF($E127=0,"",OFFSET(Resources!C$26,$E127,0))</f>
        <v/>
      </c>
      <c r="I127" s="25" t="str">
        <f ca="1">IF($E127=0,"",OFFSET(Resources!$E$26,$E127,0))</f>
        <v/>
      </c>
      <c r="J127" s="16">
        <v>1</v>
      </c>
      <c r="K127" s="16" t="s">
        <v>150</v>
      </c>
      <c r="L127" s="25" t="str">
        <f ca="1">OFFSET(Resources!$CG$24,0,$C127-1)</f>
        <v>Start Cost</v>
      </c>
      <c r="M127" s="25" t="str">
        <f ca="1">OFFSET(Resources!$CG$25,0,$C127-1)</f>
        <v>O&amp;M</v>
      </c>
      <c r="N127" s="1">
        <v>1</v>
      </c>
      <c r="O127" s="7">
        <f ca="1">IF($E127=0,0,OFFSET(Resources!$CG$26,$E127,$C127-1))</f>
        <v>0</v>
      </c>
      <c r="P127" s="25" t="str">
        <f ca="1">OFFSET(Resources!$CG$26,0,$C127-1)</f>
        <v>$/Yr</v>
      </c>
      <c r="Q127" s="18">
        <f ca="1">IF($E127=0,0,OFFSET(GenAlts!$W$4,$E127,$D127-1))</f>
        <v>0</v>
      </c>
      <c r="R127" s="1">
        <v>1</v>
      </c>
      <c r="S127" t="str">
        <f ca="1">IF($E127=0,"",OFFSET(Resources!$R$26,$E127,0))</f>
        <v/>
      </c>
      <c r="T127" s="1"/>
      <c r="U127" s="25">
        <f ca="1">IF($E127=0,0,OFFSET(Resources!$AB$26,$E127,($C127-1)*Resources!$CI$20))</f>
        <v>0</v>
      </c>
      <c r="V127" s="1"/>
      <c r="W127">
        <f t="shared" ca="1" si="15"/>
        <v>0</v>
      </c>
      <c r="X127">
        <f>IF(T127="",0,MATCH(T127,Profiles!$A$3:$A$22,0))</f>
        <v>0</v>
      </c>
      <c r="Y127" s="10">
        <f ca="1">IF(U127=0,0,MATCH(U127,Escalation!$A$3:$A$18,0))</f>
        <v>0</v>
      </c>
      <c r="Z127">
        <f>IF(V127="",0,MATCH(V127,Profiles!$A$3:$A$22,0))</f>
        <v>0</v>
      </c>
      <c r="AA127" s="8"/>
      <c r="AB127" s="8">
        <v>0</v>
      </c>
      <c r="AC127" s="72">
        <f ca="1">IF(OR(AC$4&lt;$Q127,AC$4&gt;$Q127+IF($S127="",1000,$S127)-1),0,IF(MOD(AC$4-$Q127,IF($R127="",1000,$R127))=0,$O127,0))*IF($Y127&gt;0,(1+INDEX(Escalation!$B$3:$B$18,$Y127,0))^(AC$4-SSSModel!$C$5),1)*IF($X127=0,1,OFFSET(Profiles!$K$2,$X127,MAX(Profiles!$C$2,AC$4-$Q127)))*IF($AA127=1,(1+SSSModel!#REF!),1)</f>
        <v>0</v>
      </c>
      <c r="AD127" s="72">
        <f ca="1">IF(OR(AD$4&lt;$Q127,AD$4&gt;$Q127+IF($S127="",1000,$S127)-1),0,IF(MOD(AD$4-$Q127,IF($R127="",1000,$R127))=0,$O127,0))*IF($Y127&gt;0,(1+INDEX(Escalation!$B$3:$B$18,$Y127,0))^(AD$4-SSSModel!$C$5),1)*IF($X127=0,1,OFFSET(Profiles!$K$2,$X127,MAX(Profiles!$C$2,AD$4-$Q127)))*IF($AA127=1,(1+SSSModel!#REF!),1)</f>
        <v>0</v>
      </c>
      <c r="AE127" s="72">
        <f ca="1">IF(OR(AE$4&lt;$Q127,AE$4&gt;$Q127+IF($S127="",1000,$S127)-1),0,IF(MOD(AE$4-$Q127,IF($R127="",1000,$R127))=0,$O127,0))*IF($Y127&gt;0,(1+INDEX(Escalation!$B$3:$B$18,$Y127,0))^(AE$4-SSSModel!$C$5),1)*IF($X127=0,1,OFFSET(Profiles!$K$2,$X127,MAX(Profiles!$C$2,AE$4-$Q127)))*IF($AA127=1,(1+SSSModel!#REF!),1)</f>
        <v>0</v>
      </c>
      <c r="AF127" s="72">
        <f ca="1">IF(OR(AF$4&lt;$Q127,AF$4&gt;$Q127+IF($S127="",1000,$S127)-1),0,IF(MOD(AF$4-$Q127,IF($R127="",1000,$R127))=0,$O127,0))*IF($Y127&gt;0,(1+INDEX(Escalation!$B$3:$B$18,$Y127,0))^(AF$4-SSSModel!$C$5),1)*IF($X127=0,1,OFFSET(Profiles!$K$2,$X127,MAX(Profiles!$C$2,AF$4-$Q127)))*IF($AA127=1,(1+SSSModel!#REF!),1)</f>
        <v>0</v>
      </c>
      <c r="AG127" s="72">
        <f ca="1">IF(OR(AG$4&lt;$Q127,AG$4&gt;$Q127+IF($S127="",1000,$S127)-1),0,IF(MOD(AG$4-$Q127,IF($R127="",1000,$R127))=0,$O127,0))*IF($Y127&gt;0,(1+INDEX(Escalation!$B$3:$B$18,$Y127,0))^(AG$4-SSSModel!$C$5),1)*IF($X127=0,1,OFFSET(Profiles!$K$2,$X127,MAX(Profiles!$C$2,AG$4-$Q127)))*IF($AA127=1,(1+SSSModel!#REF!),1)</f>
        <v>0</v>
      </c>
      <c r="AH127" s="72">
        <f ca="1">IF(OR(AH$4&lt;$Q127,AH$4&gt;$Q127+IF($S127="",1000,$S127)-1),0,IF(MOD(AH$4-$Q127,IF($R127="",1000,$R127))=0,$O127,0))*IF($Y127&gt;0,(1+INDEX(Escalation!$B$3:$B$18,$Y127,0))^(AH$4-SSSModel!$C$5),1)*IF($X127=0,1,OFFSET(Profiles!$K$2,$X127,MAX(Profiles!$C$2,AH$4-$Q127)))*IF($AA127=1,(1+SSSModel!#REF!),1)</f>
        <v>0</v>
      </c>
      <c r="AI127" s="72">
        <f ca="1">IF(OR(AI$4&lt;$Q127,AI$4&gt;$Q127+IF($S127="",1000,$S127)-1),0,IF(MOD(AI$4-$Q127,IF($R127="",1000,$R127))=0,$O127,0))*IF($Y127&gt;0,(1+INDEX(Escalation!$B$3:$B$18,$Y127,0))^(AI$4-SSSModel!$C$5),1)*IF($X127=0,1,OFFSET(Profiles!$K$2,$X127,MAX(Profiles!$C$2,AI$4-$Q127)))*IF($AA127=1,(1+SSSModel!#REF!),1)</f>
        <v>0</v>
      </c>
      <c r="AJ127" s="72">
        <f ca="1">IF(OR(AJ$4&lt;$Q127,AJ$4&gt;$Q127+IF($S127="",1000,$S127)-1),0,IF(MOD(AJ$4-$Q127,IF($R127="",1000,$R127))=0,$O127,0))*IF($Y127&gt;0,(1+INDEX(Escalation!$B$3:$B$18,$Y127,0))^(AJ$4-SSSModel!$C$5),1)*IF($X127=0,1,OFFSET(Profiles!$K$2,$X127,MAX(Profiles!$C$2,AJ$4-$Q127)))*IF($AA127=1,(1+SSSModel!#REF!),1)</f>
        <v>0</v>
      </c>
      <c r="AK127" s="72">
        <f ca="1">IF(OR(AK$4&lt;$Q127,AK$4&gt;$Q127+IF($S127="",1000,$S127)-1),0,IF(MOD(AK$4-$Q127,IF($R127="",1000,$R127))=0,$O127,0))*IF($Y127&gt;0,(1+INDEX(Escalation!$B$3:$B$18,$Y127,0))^(AK$4-SSSModel!$C$5),1)*IF($X127=0,1,OFFSET(Profiles!$K$2,$X127,MAX(Profiles!$C$2,AK$4-$Q127)))*IF($AA127=1,(1+SSSModel!#REF!),1)</f>
        <v>0</v>
      </c>
      <c r="AL127" s="72">
        <f ca="1">IF(OR(AL$4&lt;$Q127,AL$4&gt;$Q127+IF($S127="",1000,$S127)-1),0,IF(MOD(AL$4-$Q127,IF($R127="",1000,$R127))=0,$O127,0))*IF($Y127&gt;0,(1+INDEX(Escalation!$B$3:$B$18,$Y127,0))^(AL$4-SSSModel!$C$5),1)*IF($X127=0,1,OFFSET(Profiles!$K$2,$X127,MAX(Profiles!$C$2,AL$4-$Q127)))*IF($AA127=1,(1+SSSModel!#REF!),1)</f>
        <v>0</v>
      </c>
      <c r="AM127" s="72">
        <f ca="1">IF(OR(AM$4&lt;$Q127,AM$4&gt;$Q127+IF($S127="",1000,$S127)-1),0,IF(MOD(AM$4-$Q127,IF($R127="",1000,$R127))=0,$O127,0))*IF($Y127&gt;0,(1+INDEX(Escalation!$B$3:$B$18,$Y127,0))^(AM$4-SSSModel!$C$5),1)*IF($X127=0,1,OFFSET(Profiles!$K$2,$X127,MAX(Profiles!$C$2,AM$4-$Q127)))*IF($AA127=1,(1+SSSModel!#REF!),1)</f>
        <v>0</v>
      </c>
      <c r="AN127" s="72">
        <f ca="1">IF(OR(AN$4&lt;$Q127,AN$4&gt;$Q127+IF($S127="",1000,$S127)-1),0,IF(MOD(AN$4-$Q127,IF($R127="",1000,$R127))=0,$O127,0))*IF($Y127&gt;0,(1+INDEX(Escalation!$B$3:$B$18,$Y127,0))^(AN$4-SSSModel!$C$5),1)*IF($X127=0,1,OFFSET(Profiles!$K$2,$X127,MAX(Profiles!$C$2,AN$4-$Q127)))*IF($AA127=1,(1+SSSModel!#REF!),1)</f>
        <v>0</v>
      </c>
      <c r="AO127" s="72">
        <f ca="1">IF(OR(AO$4&lt;$Q127,AO$4&gt;$Q127+IF($S127="",1000,$S127)-1),0,IF(MOD(AO$4-$Q127,IF($R127="",1000,$R127))=0,$O127,0))*IF($Y127&gt;0,(1+INDEX(Escalation!$B$3:$B$18,$Y127,0))^(AO$4-SSSModel!$C$5),1)*IF($X127=0,1,OFFSET(Profiles!$K$2,$X127,MAX(Profiles!$C$2,AO$4-$Q127)))*IF($AA127=1,(1+SSSModel!#REF!),1)</f>
        <v>0</v>
      </c>
      <c r="AP127" s="72">
        <f ca="1">IF(OR(AP$4&lt;$Q127,AP$4&gt;$Q127+IF($S127="",1000,$S127)-1),0,IF(MOD(AP$4-$Q127,IF($R127="",1000,$R127))=0,$O127,0))*IF($Y127&gt;0,(1+INDEX(Escalation!$B$3:$B$18,$Y127,0))^(AP$4-SSSModel!$C$5),1)*IF($X127=0,1,OFFSET(Profiles!$K$2,$X127,MAX(Profiles!$C$2,AP$4-$Q127)))*IF($AA127=1,(1+SSSModel!#REF!),1)</f>
        <v>0</v>
      </c>
      <c r="AQ127" s="72">
        <f ca="1">IF(OR(AQ$4&lt;$Q127,AQ$4&gt;$Q127+IF($S127="",1000,$S127)-1),0,IF(MOD(AQ$4-$Q127,IF($R127="",1000,$R127))=0,$O127,0))*IF($Y127&gt;0,(1+INDEX(Escalation!$B$3:$B$18,$Y127,0))^(AQ$4-SSSModel!$C$5),1)*IF($X127=0,1,OFFSET(Profiles!$K$2,$X127,MAX(Profiles!$C$2,AQ$4-$Q127)))*IF($AA127=1,(1+SSSModel!#REF!),1)</f>
        <v>0</v>
      </c>
      <c r="AR127" s="72">
        <f ca="1">IF(OR(AR$4&lt;$Q127,AR$4&gt;$Q127+IF($S127="",1000,$S127)-1),0,IF(MOD(AR$4-$Q127,IF($R127="",1000,$R127))=0,$O127,0))*IF($Y127&gt;0,(1+INDEX(Escalation!$B$3:$B$18,$Y127,0))^(AR$4-SSSModel!$C$5),1)*IF($X127=0,1,OFFSET(Profiles!$K$2,$X127,MAX(Profiles!$C$2,AR$4-$Q127)))*IF($AA127=1,(1+SSSModel!#REF!),1)</f>
        <v>0</v>
      </c>
      <c r="AS127" s="72">
        <f ca="1">IF(OR(AS$4&lt;$Q127,AS$4&gt;$Q127+IF($S127="",1000,$S127)-1),0,IF(MOD(AS$4-$Q127,IF($R127="",1000,$R127))=0,$O127,0))*IF($Y127&gt;0,(1+INDEX(Escalation!$B$3:$B$18,$Y127,0))^(AS$4-SSSModel!$C$5),1)*IF($X127=0,1,OFFSET(Profiles!$K$2,$X127,MAX(Profiles!$C$2,AS$4-$Q127)))*IF($AA127=1,(1+SSSModel!#REF!),1)</f>
        <v>0</v>
      </c>
      <c r="AT127" s="72">
        <f ca="1">IF(OR(AT$4&lt;$Q127,AT$4&gt;$Q127+IF($S127="",1000,$S127)-1),0,IF(MOD(AT$4-$Q127,IF($R127="",1000,$R127))=0,$O127,0))*IF($Y127&gt;0,(1+INDEX(Escalation!$B$3:$B$18,$Y127,0))^(AT$4-SSSModel!$C$5),1)*IF($X127=0,1,OFFSET(Profiles!$K$2,$X127,MAX(Profiles!$C$2,AT$4-$Q127)))*IF($AA127=1,(1+SSSModel!#REF!),1)</f>
        <v>0</v>
      </c>
      <c r="AU127" s="72">
        <f ca="1">IF(OR(AU$4&lt;$Q127,AU$4&gt;$Q127+IF($S127="",1000,$S127)-1),0,IF(MOD(AU$4-$Q127,IF($R127="",1000,$R127))=0,$O127,0))*IF($Y127&gt;0,(1+INDEX(Escalation!$B$3:$B$18,$Y127,0))^(AU$4-SSSModel!$C$5),1)*IF($X127=0,1,OFFSET(Profiles!$K$2,$X127,MAX(Profiles!$C$2,AU$4-$Q127)))*IF($AA127=1,(1+SSSModel!#REF!),1)</f>
        <v>0</v>
      </c>
      <c r="AV127" s="72">
        <f ca="1">IF(OR(AV$4&lt;$Q127,AV$4&gt;$Q127+IF($S127="",1000,$S127)-1),0,IF(MOD(AV$4-$Q127,IF($R127="",1000,$R127))=0,$O127,0))*IF($Y127&gt;0,(1+INDEX(Escalation!$B$3:$B$18,$Y127,0))^(AV$4-SSSModel!$C$5),1)*IF($X127=0,1,OFFSET(Profiles!$K$2,$X127,MAX(Profiles!$C$2,AV$4-$Q127)))*IF($AA127=1,(1+SSSModel!#REF!),1)</f>
        <v>0</v>
      </c>
      <c r="AW127" s="72">
        <f ca="1">IF(OR(AW$4&lt;$Q127,AW$4&gt;$Q127+IF($S127="",1000,$S127)-1),0,IF(MOD(AW$4-$Q127,IF($R127="",1000,$R127))=0,$O127,0))*IF($Y127&gt;0,(1+INDEX(Escalation!$B$3:$B$18,$Y127,0))^(AW$4-SSSModel!$C$5),1)*IF($X127=0,1,OFFSET(Profiles!$K$2,$X127,MAX(Profiles!$C$2,AW$4-$Q127)))*IF($AA127=1,(1+SSSModel!#REF!),1)</f>
        <v>0</v>
      </c>
      <c r="AX127" s="72">
        <f ca="1">IF(OR(AX$4&lt;$Q127,AX$4&gt;$Q127+IF($S127="",1000,$S127)-1),0,IF(MOD(AX$4-$Q127,IF($R127="",1000,$R127))=0,$O127,0))*IF($Y127&gt;0,(1+INDEX(Escalation!$B$3:$B$18,$Y127,0))^(AX$4-SSSModel!$C$5),1)*IF($X127=0,1,OFFSET(Profiles!$K$2,$X127,MAX(Profiles!$C$2,AX$4-$Q127)))*IF($AA127=1,(1+SSSModel!#REF!),1)</f>
        <v>0</v>
      </c>
      <c r="AY127" s="72">
        <f ca="1">IF(OR(AY$4&lt;$Q127,AY$4&gt;$Q127+IF($S127="",1000,$S127)-1),0,IF(MOD(AY$4-$Q127,IF($R127="",1000,$R127))=0,$O127,0))*IF($Y127&gt;0,(1+INDEX(Escalation!$B$3:$B$18,$Y127,0))^(AY$4-SSSModel!$C$5),1)*IF($X127=0,1,OFFSET(Profiles!$K$2,$X127,MAX(Profiles!$C$2,AY$4-$Q127)))*IF($AA127=1,(1+SSSModel!#REF!),1)</f>
        <v>0</v>
      </c>
      <c r="AZ127" s="72">
        <f ca="1">IF(OR(AZ$4&lt;$Q127,AZ$4&gt;$Q127+IF($S127="",1000,$S127)-1),0,IF(MOD(AZ$4-$Q127,IF($R127="",1000,$R127))=0,$O127,0))*IF($Y127&gt;0,(1+INDEX(Escalation!$B$3:$B$18,$Y127,0))^(AZ$4-SSSModel!$C$5),1)*IF($X127=0,1,OFFSET(Profiles!$K$2,$X127,MAX(Profiles!$C$2,AZ$4-$Q127)))*IF($AA127=1,(1+SSSModel!#REF!),1)</f>
        <v>0</v>
      </c>
      <c r="BA127" s="72">
        <f ca="1">IF(OR(BA$4&lt;$Q127,BA$4&gt;$Q127+IF($S127="",1000,$S127)-1),0,IF(MOD(BA$4-$Q127,IF($R127="",1000,$R127))=0,$O127,0))*IF($Y127&gt;0,(1+INDEX(Escalation!$B$3:$B$18,$Y127,0))^(BA$4-SSSModel!$C$5),1)*IF($X127=0,1,OFFSET(Profiles!$K$2,$X127,MAX(Profiles!$C$2,BA$4-$Q127)))*IF($AA127=1,(1+SSSModel!#REF!),1)</f>
        <v>0</v>
      </c>
      <c r="BB127" s="72">
        <f ca="1">IF(OR(BB$4&lt;$Q127,BB$4&gt;$Q127+IF($S127="",1000,$S127)-1),0,IF(MOD(BB$4-$Q127,IF($R127="",1000,$R127))=0,$O127,0))*IF($Y127&gt;0,(1+INDEX(Escalation!$B$3:$B$18,$Y127,0))^(BB$4-SSSModel!$C$5),1)*IF($X127=0,1,OFFSET(Profiles!$K$2,$X127,MAX(Profiles!$C$2,BB$4-$Q127)))*IF($AA127=1,(1+SSSModel!#REF!),1)</f>
        <v>0</v>
      </c>
      <c r="BC127" s="72">
        <f ca="1">IF(OR(BC$4&lt;$Q127,BC$4&gt;$Q127+IF($S127="",1000,$S127)-1),0,IF(MOD(BC$4-$Q127,IF($R127="",1000,$R127))=0,$O127,0))*IF($Y127&gt;0,(1+INDEX(Escalation!$B$3:$B$18,$Y127,0))^(BC$4-SSSModel!$C$5),1)*IF($X127=0,1,OFFSET(Profiles!$K$2,$X127,MAX(Profiles!$C$2,BC$4-$Q127)))*IF($AA127=1,(1+SSSModel!#REF!),1)</f>
        <v>0</v>
      </c>
      <c r="BD127" s="72">
        <f ca="1">IF(OR(BD$4&lt;$Q127,BD$4&gt;$Q127+IF($S127="",1000,$S127)-1),0,IF(MOD(BD$4-$Q127,IF($R127="",1000,$R127))=0,$O127,0))*IF($Y127&gt;0,(1+INDEX(Escalation!$B$3:$B$18,$Y127,0))^(BD$4-SSSModel!$C$5),1)*IF($X127=0,1,OFFSET(Profiles!$K$2,$X127,MAX(Profiles!$C$2,BD$4-$Q127)))*IF($AA127=1,(1+SSSModel!#REF!),1)</f>
        <v>0</v>
      </c>
      <c r="BE127" s="72">
        <f ca="1">IF(OR(BE$4&lt;$Q127,BE$4&gt;$Q127+IF($S127="",1000,$S127)-1),0,IF(MOD(BE$4-$Q127,IF($R127="",1000,$R127))=0,$O127,0))*IF($Y127&gt;0,(1+INDEX(Escalation!$B$3:$B$18,$Y127,0))^(BE$4-SSSModel!$C$5),1)*IF($X127=0,1,OFFSET(Profiles!$K$2,$X127,MAX(Profiles!$C$2,BE$4-$Q127)))*IF($AA127=1,(1+SSSModel!#REF!),1)</f>
        <v>0</v>
      </c>
      <c r="BF127" s="72">
        <f ca="1">IF(OR(BF$4&lt;$Q127,BF$4&gt;$Q127+IF($S127="",1000,$S127)-1),0,IF(MOD(BF$4-$Q127,IF($R127="",1000,$R127))=0,$O127,0))*IF($Y127&gt;0,(1+INDEX(Escalation!$B$3:$B$18,$Y127,0))^(BF$4-SSSModel!$C$5),1)*IF($X127=0,1,OFFSET(Profiles!$K$2,$X127,MAX(Profiles!$C$2,BF$4-$Q127)))*IF($AA127=1,(1+SSSModel!#REF!),1)</f>
        <v>0</v>
      </c>
      <c r="BG127" s="72">
        <f ca="1">IF(OR(BG$4&lt;$Q127,BG$4&gt;$Q127+IF($S127="",1000,$S127)-1),0,IF(MOD(BG$4-$Q127,IF($R127="",1000,$R127))=0,$O127,0))*IF($Y127&gt;0,(1+INDEX(Escalation!$B$3:$B$18,$Y127,0))^(BG$4-SSSModel!$C$5),1)*IF($X127=0,1,OFFSET(Profiles!$K$2,$X127,MAX(Profiles!$C$2,BG$4-$Q127)))*IF($AA127=1,(1+SSSModel!#REF!),1)</f>
        <v>0</v>
      </c>
      <c r="BH127" s="72">
        <f ca="1">IF(OR(BH$4&lt;$Q127,BH$4&gt;$Q127+IF($S127="",1000,$S127)-1),0,IF(MOD(BH$4-$Q127,IF($R127="",1000,$R127))=0,$O127,0))*IF($Y127&gt;0,(1+INDEX(Escalation!$B$3:$B$18,$Y127,0))^(BH$4-SSSModel!$C$5),1)*IF($X127=0,1,OFFSET(Profiles!$K$2,$X127,MAX(Profiles!$C$2,BH$4-$Q127)))*IF($AA127=1,(1+SSSModel!#REF!),1)</f>
        <v>0</v>
      </c>
      <c r="BI127" s="72">
        <f ca="1">IF(OR(BI$4&lt;$Q127,BI$4&gt;$Q127+IF($S127="",1000,$S127)-1),0,IF(MOD(BI$4-$Q127,IF($R127="",1000,$R127))=0,$O127,0))*IF($Y127&gt;0,(1+INDEX(Escalation!$B$3:$B$18,$Y127,0))^(BI$4-SSSModel!$C$5),1)*IF($X127=0,1,OFFSET(Profiles!$K$2,$X127,MAX(Profiles!$C$2,BI$4-$Q127)))*IF($AA127=1,(1+SSSModel!#REF!),1)</f>
        <v>0</v>
      </c>
      <c r="BJ127" s="72">
        <f ca="1">IF(OR(BJ$4&lt;$Q127,BJ$4&gt;$Q127+IF($S127="",1000,$S127)-1),0,IF(MOD(BJ$4-$Q127,IF($R127="",1000,$R127))=0,$O127,0))*IF($Y127&gt;0,(1+INDEX(Escalation!$B$3:$B$18,$Y127,0))^(BJ$4-SSSModel!$C$5),1)*IF($X127=0,1,OFFSET(Profiles!$K$2,$X127,MAX(Profiles!$C$2,BJ$4-$Q127)))*IF($AA127=1,(1+SSSModel!#REF!),1)</f>
        <v>0</v>
      </c>
      <c r="BK127" s="72">
        <f ca="1">IF(OR(BK$4&lt;$Q127,BK$4&gt;$Q127+IF($S127="",1000,$S127)-1),0,IF(MOD(BK$4-$Q127,IF($R127="",1000,$R127))=0,$O127,0))*IF($Y127&gt;0,(1+INDEX(Escalation!$B$3:$B$18,$Y127,0))^(BK$4-SSSModel!$C$5),1)*IF($X127=0,1,OFFSET(Profiles!$K$2,$X127,MAX(Profiles!$C$2,BK$4-$Q127)))*IF($AA127=1,(1+SSSModel!#REF!),1)</f>
        <v>0</v>
      </c>
      <c r="BL127" s="72">
        <f ca="1">IF(OR(BL$4&lt;$Q127,BL$4&gt;$Q127+IF($S127="",1000,$S127)-1),0,IF(MOD(BL$4-$Q127,IF($R127="",1000,$R127))=0,$O127,0))*IF($Y127&gt;0,(1+INDEX(Escalation!$B$3:$B$18,$Y127,0))^(BL$4-SSSModel!$C$5),1)*IF($X127=0,1,OFFSET(Profiles!$K$2,$X127,MAX(Profiles!$C$2,BL$4-$Q127)))*IF($AA127=1,(1+SSSModel!#REF!),1)</f>
        <v>0</v>
      </c>
      <c r="BM127" s="72">
        <f ca="1">IF(OR(BM$4&lt;$Q127,BM$4&gt;$Q127+IF($S127="",1000,$S127)-1),0,IF(MOD(BM$4-$Q127,IF($R127="",1000,$R127))=0,$O127,0))*IF($Y127&gt;0,(1+INDEX(Escalation!$B$3:$B$18,$Y127,0))^(BM$4-SSSModel!$C$5),1)*IF($X127=0,1,OFFSET(Profiles!$K$2,$X127,MAX(Profiles!$C$2,BM$4-$Q127)))*IF($AA127=1,(1+SSSModel!#REF!),1)</f>
        <v>0</v>
      </c>
      <c r="BN127" s="72">
        <f ca="1">IF(OR(BN$4&lt;$Q127,BN$4&gt;$Q127+IF($S127="",1000,$S127)-1),0,IF(MOD(BN$4-$Q127,IF($R127="",1000,$R127))=0,$O127,0))*IF($Y127&gt;0,(1+INDEX(Escalation!$B$3:$B$18,$Y127,0))^(BN$4-SSSModel!$C$5),1)*IF($X127=0,1,OFFSET(Profiles!$K$2,$X127,MAX(Profiles!$C$2,BN$4-$Q127)))*IF($AA127=1,(1+SSSModel!#REF!),1)</f>
        <v>0</v>
      </c>
      <c r="BO127" s="72">
        <f ca="1">IF(OR(BO$4&lt;$Q127,BO$4&gt;$Q127+IF($S127="",1000,$S127)-1),0,IF(MOD(BO$4-$Q127,IF($R127="",1000,$R127))=0,$O127,0))*IF($Y127&gt;0,(1+INDEX(Escalation!$B$3:$B$18,$Y127,0))^(BO$4-SSSModel!$C$5),1)*IF($X127=0,1,OFFSET(Profiles!$K$2,$X127,MAX(Profiles!$C$2,BO$4-$Q127)))*IF($AA127=1,(1+SSSModel!#REF!),1)</f>
        <v>0</v>
      </c>
      <c r="BP127" s="72">
        <f ca="1">IF(OR(BP$4&lt;$Q127,BP$4&gt;$Q127+IF($S127="",1000,$S127)-1),0,IF(MOD(BP$4-$Q127,IF($R127="",1000,$R127))=0,$O127,0))*IF($Y127&gt;0,(1+INDEX(Escalation!$B$3:$B$18,$Y127,0))^(BP$4-SSSModel!$C$5),1)*IF($X127=0,1,OFFSET(Profiles!$K$2,$X127,MAX(Profiles!$C$2,BP$4-$Q127)))*IF($AA127=1,(1+SSSModel!#REF!),1)</f>
        <v>0</v>
      </c>
      <c r="BQ127" s="72">
        <f ca="1">IF(OR(BQ$4&lt;$Q127,BQ$4&gt;$Q127+IF($S127="",1000,$S127)-1),0,IF(MOD(BQ$4-$Q127,IF($R127="",1000,$R127))=0,$O127,0))*IF($Y127&gt;0,(1+INDEX(Escalation!$B$3:$B$18,$Y127,0))^(BQ$4-SSSModel!$C$5),1)*IF($X127=0,1,OFFSET(Profiles!$K$2,$X127,MAX(Profiles!$C$2,BQ$4-$Q127)))*IF($AA127=1,(1+SSSModel!#REF!),1)</f>
        <v>0</v>
      </c>
      <c r="BR127" s="72">
        <f ca="1">IF(OR(BR$4&lt;$Q127,BR$4&gt;$Q127+IF($S127="",1000,$S127)-1),0,IF(MOD(BR$4-$Q127,IF($R127="",1000,$R127))=0,$O127,0))*IF($Y127&gt;0,(1+INDEX(Escalation!$B$3:$B$18,$Y127,0))^(BR$4-SSSModel!$C$5),1)*IF($X127=0,1,OFFSET(Profiles!$K$2,$X127,MAX(Profiles!$C$2,BR$4-$Q127)))*IF($AA127=1,(1+SSSModel!#REF!),1)</f>
        <v>0</v>
      </c>
      <c r="BS127" s="72">
        <f ca="1">IF(OR(BS$4&lt;$Q127,BS$4&gt;$Q127+IF($S127="",1000,$S127)-1),0,IF(MOD(BS$4-$Q127,IF($R127="",1000,$R127))=0,$O127,0))*IF($Y127&gt;0,(1+INDEX(Escalation!$B$3:$B$18,$Y127,0))^(BS$4-SSSModel!$C$5),1)*IF($X127=0,1,OFFSET(Profiles!$K$2,$X127,MAX(Profiles!$C$2,BS$4-$Q127)))*IF($AA127=1,(1+SSSModel!#REF!),1)</f>
        <v>0</v>
      </c>
      <c r="BT127" s="72">
        <f ca="1">IF(OR(BT$4&lt;$Q127,BT$4&gt;$Q127+IF($S127="",1000,$S127)-1),0,IF(MOD(BT$4-$Q127,IF($R127="",1000,$R127))=0,$O127,0))*IF($Y127&gt;0,(1+INDEX(Escalation!$B$3:$B$18,$Y127,0))^(BT$4-SSSModel!$C$5),1)*IF($X127=0,1,OFFSET(Profiles!$K$2,$X127,MAX(Profiles!$C$2,BT$4-$Q127)))*IF($AA127=1,(1+SSSModel!#REF!),1)</f>
        <v>0</v>
      </c>
      <c r="BU127" s="72">
        <f ca="1">IF(OR(BU$4&lt;$Q127,BU$4&gt;$Q127+IF($S127="",1000,$S127)-1),0,IF(MOD(BU$4-$Q127,IF($R127="",1000,$R127))=0,$O127,0))*IF($Y127&gt;0,(1+INDEX(Escalation!$B$3:$B$18,$Y127,0))^(BU$4-SSSModel!$C$5),1)*IF($X127=0,1,OFFSET(Profiles!$K$2,$X127,MAX(Profiles!$C$2,BU$4-$Q127)))*IF($AA127=1,(1+SSSModel!#REF!),1)</f>
        <v>0</v>
      </c>
      <c r="BV127" s="72">
        <f ca="1">IF(OR(BV$4&lt;$Q127,BV$4&gt;$Q127+IF($S127="",1000,$S127)-1),0,IF(MOD(BV$4-$Q127,IF($R127="",1000,$R127))=0,$O127,0))*IF($Y127&gt;0,(1+INDEX(Escalation!$B$3:$B$18,$Y127,0))^(BV$4-SSSModel!$C$5),1)*IF($X127=0,1,OFFSET(Profiles!$K$2,$X127,MAX(Profiles!$C$2,BV$4-$Q127)))*IF($AA127=1,(1+SSSModel!#REF!),1)</f>
        <v>0</v>
      </c>
      <c r="BW127" s="72">
        <f ca="1">IF(OR(BW$4&lt;$Q127,BW$4&gt;$Q127+IF($S127="",1000,$S127)-1),0,IF(MOD(BW$4-$Q127,IF($R127="",1000,$R127))=0,$O127,0))*IF($Y127&gt;0,(1+INDEX(Escalation!$B$3:$B$18,$Y127,0))^(BW$4-SSSModel!$C$5),1)*IF($X127=0,1,OFFSET(Profiles!$K$2,$X127,MAX(Profiles!$C$2,BW$4-$Q127)))*IF($AA127=1,(1+SSSModel!#REF!),1)</f>
        <v>0</v>
      </c>
      <c r="BX127" s="72">
        <f ca="1">IF(OR(BX$4&lt;$Q127,BX$4&gt;$Q127+IF($S127="",1000,$S127)-1),0,IF(MOD(BX$4-$Q127,IF($R127="",1000,$R127))=0,$O127,0))*IF($Y127&gt;0,(1+INDEX(Escalation!$B$3:$B$18,$Y127,0))^(BX$4-SSSModel!$C$5),1)*IF($X127=0,1,OFFSET(Profiles!$K$2,$X127,MAX(Profiles!$C$2,BX$4-$Q127)))*IF($AA127=1,(1+SSSModel!#REF!),1)</f>
        <v>0</v>
      </c>
      <c r="BY127" s="72">
        <f ca="1">IF(OR(BY$4&lt;$Q127,BY$4&gt;$Q127+IF($S127="",1000,$S127)-1),0,IF(MOD(BY$4-$Q127,IF($R127="",1000,$R127))=0,$O127,0))*IF($Y127&gt;0,(1+INDEX(Escalation!$B$3:$B$18,$Y127,0))^(BY$4-SSSModel!$C$5),1)*IF($X127=0,1,OFFSET(Profiles!$K$2,$X127,MAX(Profiles!$C$2,BY$4-$Q127)))*IF($AA127=1,(1+SSSModel!#REF!),1)</f>
        <v>0</v>
      </c>
      <c r="BZ127" s="72">
        <f ca="1">IF(OR(BZ$4&lt;$Q127,BZ$4&gt;$Q127+IF($S127="",1000,$S127)-1),0,IF(MOD(BZ$4-$Q127,IF($R127="",1000,$R127))=0,$O127,0))*IF($Y127&gt;0,(1+INDEX(Escalation!$B$3:$B$18,$Y127,0))^(BZ$4-SSSModel!$C$5),1)*IF($X127=0,1,OFFSET(Profiles!$K$2,$X127,MAX(Profiles!$C$2,BZ$4-$Q127)))*IF($AA127=1,(1+SSSModel!#REF!),1)</f>
        <v>0</v>
      </c>
      <c r="CA127" s="134">
        <f ca="1">IF(OR($Z127=0,SSSModel!$C$4="CF"),AC127,
IF(LEFT($V127,3)="ON_",
     IF(SSSModel!$C$4="RR",SUMPRODUCT(OFFSET($AC127,0,0,1,$CB$2),OFFSET(Profiles!$K$28,($Z127-1)*(Profiles!$I$26+1)+CA$4-SSSModel!$C$3+1,0,1,$CB$2)),
     IF(SSSModel!$C$4="ECC",$EA127*$EB127*SUMPRODUCT(OFFSET($AC127,0,MAX(0,CA$4-$DZ127-$CA$4+1),1,MIN($DZ127,CA$4-$CA$4+1)),OFFSET(Escalation!$K$24,($Y127-1)*(Escalation!$I$22+1)+CA$4-SSSModel!$C$3+1,MAX(0,CA$4-$DZ127-$CA$4+1),1,MIN($DZ127,CA$4-$CA$4+1))),
     IF(SSSModel!$C$4="PV",AC127*$EA127*(1+SSSModel!$C$2),
     IF(SSSModel!$C$4="FCR",$EC127*SUM(OFFSET($AC127,0,MAX(CA$4-$AC$4-$DZ127+1,0),1,MIN($DZ127,CA$4-$AC$4+1))),0)))),
SUM($AC127:$BZ127)*
     IF(SSSModel!$C$4="RR",OFFSET(Profiles!$K$2,$Z127,MAX(Profiles!$C$2,AC$4-$W127)),
     IF(SSSModel!$C$4="ECC",$EA127*$EB127*IF(MAX(Escalation!$C$2,AC$4-$W127)&gt;$DZ127-1,0,OFFSET(Escalation!$K$2,$Y127,MAX(Escalation!$C$2,AC$4-$W127))),
     IF(SSSModel!$C$4="PV",IF(CA$4=$W127,$EA127*(1+SSSModel!$C$2),0),
     IF(SSSModel!$C$4="FCR",IF(AND(CA$4&gt;=$W127,OFFSET(Profiles!$K$2,$Z127,MAX(Profiles!$C$2,AC$4-$W127))&gt;0),$EC127,0),0))))))</f>
        <v>0</v>
      </c>
      <c r="CB127" s="135">
        <f ca="1">IF(OR($Z127=0,SSSModel!$C$4="CF"),AD127,
IF(LEFT($V127,3)="ON_",
     IF(SSSModel!$C$4="RR",SUMPRODUCT(OFFSET($AC127,0,0,1,$CB$2),OFFSET(Profiles!$K$28,($Z127-1)*(Profiles!$I$26+1)+CB$4-SSSModel!$C$3+1,0,1,$CB$2)),
     IF(SSSModel!$C$4="ECC",$EA127*$EB127*SUMPRODUCT(OFFSET($AC127,0,MAX(0,CB$4-$DZ127-$CA$4+1),1,MIN($DZ127,CB$4-$CA$4+1)),OFFSET(Escalation!$K$24,($Y127-1)*(Escalation!$I$22+1)+CB$4-SSSModel!$C$3+1,MAX(0,CB$4-$DZ127-$CA$4+1),1,MIN($DZ127,CB$4-$CA$4+1))),
     IF(SSSModel!$C$4="PV",AD127*$EA127*(1+SSSModel!$C$2),
     IF(SSSModel!$C$4="FCR",$EC127*SUM(OFFSET($AC127,0,MAX(CB$4-$AC$4-$DZ127+1,0),1,MIN($DZ127,CB$4-$AC$4+1))),0)))),
SUM($AC127:$BZ127)*
     IF(SSSModel!$C$4="RR",OFFSET(Profiles!$K$2,$Z127,MAX(Profiles!$C$2,AD$4-$W127)),
     IF(SSSModel!$C$4="ECC",$EA127*$EB127*IF(MAX(Escalation!$C$2,AD$4-$W127)&gt;$DZ127-1,0,OFFSET(Escalation!$K$2,$Y127,MAX(Escalation!$C$2,AD$4-$W127))),
     IF(SSSModel!$C$4="PV",IF(CB$4=$W127,$EA127*(1+SSSModel!$C$2),0),
     IF(SSSModel!$C$4="FCR",IF(AND(CB$4&gt;=$W127,OFFSET(Profiles!$K$2,$Z127,MAX(Profiles!$C$2,AD$4-$W127))&gt;0),$EC127,0),0))))))</f>
        <v>0</v>
      </c>
      <c r="CC127" s="135">
        <f ca="1">IF(OR($Z127=0,SSSModel!$C$4="CF"),AE127,
IF(LEFT($V127,3)="ON_",
     IF(SSSModel!$C$4="RR",SUMPRODUCT(OFFSET($AC127,0,0,1,$CB$2),OFFSET(Profiles!$K$28,($Z127-1)*(Profiles!$I$26+1)+CC$4-SSSModel!$C$3+1,0,1,$CB$2)),
     IF(SSSModel!$C$4="ECC",$EA127*$EB127*SUMPRODUCT(OFFSET($AC127,0,MAX(0,CC$4-$DZ127-$CA$4+1),1,MIN($DZ127,CC$4-$CA$4+1)),OFFSET(Escalation!$K$24,($Y127-1)*(Escalation!$I$22+1)+CC$4-SSSModel!$C$3+1,MAX(0,CC$4-$DZ127-$CA$4+1),1,MIN($DZ127,CC$4-$CA$4+1))),
     IF(SSSModel!$C$4="PV",AE127*$EA127*(1+SSSModel!$C$2),
     IF(SSSModel!$C$4="FCR",$EC127*SUM(OFFSET($AC127,0,MAX(CC$4-$AC$4-$DZ127+1,0),1,MIN($DZ127,CC$4-$AC$4+1))),0)))),
SUM($AC127:$BZ127)*
     IF(SSSModel!$C$4="RR",OFFSET(Profiles!$K$2,$Z127,MAX(Profiles!$C$2,AE$4-$W127)),
     IF(SSSModel!$C$4="ECC",$EA127*$EB127*IF(MAX(Escalation!$C$2,AE$4-$W127)&gt;$DZ127-1,0,OFFSET(Escalation!$K$2,$Y127,MAX(Escalation!$C$2,AE$4-$W127))),
     IF(SSSModel!$C$4="PV",IF(CC$4=$W127,$EA127*(1+SSSModel!$C$2),0),
     IF(SSSModel!$C$4="FCR",IF(AND(CC$4&gt;=$W127,OFFSET(Profiles!$K$2,$Z127,MAX(Profiles!$C$2,AE$4-$W127))&gt;0),$EC127,0),0))))))</f>
        <v>0</v>
      </c>
      <c r="CD127" s="135">
        <f ca="1">IF(OR($Z127=0,SSSModel!$C$4="CF"),AF127,
IF(LEFT($V127,3)="ON_",
     IF(SSSModel!$C$4="RR",SUMPRODUCT(OFFSET($AC127,0,0,1,$CB$2),OFFSET(Profiles!$K$28,($Z127-1)*(Profiles!$I$26+1)+CD$4-SSSModel!$C$3+1,0,1,$CB$2)),
     IF(SSSModel!$C$4="ECC",$EA127*$EB127*SUMPRODUCT(OFFSET($AC127,0,MAX(0,CD$4-$DZ127-$CA$4+1),1,MIN($DZ127,CD$4-$CA$4+1)),OFFSET(Escalation!$K$24,($Y127-1)*(Escalation!$I$22+1)+CD$4-SSSModel!$C$3+1,MAX(0,CD$4-$DZ127-$CA$4+1),1,MIN($DZ127,CD$4-$CA$4+1))),
     IF(SSSModel!$C$4="PV",AF127*$EA127*(1+SSSModel!$C$2),
     IF(SSSModel!$C$4="FCR",$EC127*SUM(OFFSET($AC127,0,MAX(CD$4-$AC$4-$DZ127+1,0),1,MIN($DZ127,CD$4-$AC$4+1))),0)))),
SUM($AC127:$BZ127)*
     IF(SSSModel!$C$4="RR",OFFSET(Profiles!$K$2,$Z127,MAX(Profiles!$C$2,AF$4-$W127)),
     IF(SSSModel!$C$4="ECC",$EA127*$EB127*IF(MAX(Escalation!$C$2,AF$4-$W127)&gt;$DZ127-1,0,OFFSET(Escalation!$K$2,$Y127,MAX(Escalation!$C$2,AF$4-$W127))),
     IF(SSSModel!$C$4="PV",IF(CD$4=$W127,$EA127*(1+SSSModel!$C$2),0),
     IF(SSSModel!$C$4="FCR",IF(AND(CD$4&gt;=$W127,OFFSET(Profiles!$K$2,$Z127,MAX(Profiles!$C$2,AF$4-$W127))&gt;0),$EC127,0),0))))))</f>
        <v>0</v>
      </c>
      <c r="CE127" s="135">
        <f ca="1">IF(OR($Z127=0,SSSModel!$C$4="CF"),AG127,
IF(LEFT($V127,3)="ON_",
     IF(SSSModel!$C$4="RR",SUMPRODUCT(OFFSET($AC127,0,0,1,$CB$2),OFFSET(Profiles!$K$28,($Z127-1)*(Profiles!$I$26+1)+CE$4-SSSModel!$C$3+1,0,1,$CB$2)),
     IF(SSSModel!$C$4="ECC",$EA127*$EB127*SUMPRODUCT(OFFSET($AC127,0,MAX(0,CE$4-$DZ127-$CA$4+1),1,MIN($DZ127,CE$4-$CA$4+1)),OFFSET(Escalation!$K$24,($Y127-1)*(Escalation!$I$22+1)+CE$4-SSSModel!$C$3+1,MAX(0,CE$4-$DZ127-$CA$4+1),1,MIN($DZ127,CE$4-$CA$4+1))),
     IF(SSSModel!$C$4="PV",AG127*$EA127*(1+SSSModel!$C$2),
     IF(SSSModel!$C$4="FCR",$EC127*SUM(OFFSET($AC127,0,MAX(CE$4-$AC$4-$DZ127+1,0),1,MIN($DZ127,CE$4-$AC$4+1))),0)))),
SUM($AC127:$BZ127)*
     IF(SSSModel!$C$4="RR",OFFSET(Profiles!$K$2,$Z127,MAX(Profiles!$C$2,AG$4-$W127)),
     IF(SSSModel!$C$4="ECC",$EA127*$EB127*IF(MAX(Escalation!$C$2,AG$4-$W127)&gt;$DZ127-1,0,OFFSET(Escalation!$K$2,$Y127,MAX(Escalation!$C$2,AG$4-$W127))),
     IF(SSSModel!$C$4="PV",IF(CE$4=$W127,$EA127*(1+SSSModel!$C$2),0),
     IF(SSSModel!$C$4="FCR",IF(AND(CE$4&gt;=$W127,OFFSET(Profiles!$K$2,$Z127,MAX(Profiles!$C$2,AG$4-$W127))&gt;0),$EC127,0),0))))))</f>
        <v>0</v>
      </c>
      <c r="CF127" s="135">
        <f ca="1">IF(OR($Z127=0,SSSModel!$C$4="CF"),AH127,
IF(LEFT($V127,3)="ON_",
     IF(SSSModel!$C$4="RR",SUMPRODUCT(OFFSET($AC127,0,0,1,$CB$2),OFFSET(Profiles!$K$28,($Z127-1)*(Profiles!$I$26+1)+CF$4-SSSModel!$C$3+1,0,1,$CB$2)),
     IF(SSSModel!$C$4="ECC",$EA127*$EB127*SUMPRODUCT(OFFSET($AC127,0,MAX(0,CF$4-$DZ127-$CA$4+1),1,MIN($DZ127,CF$4-$CA$4+1)),OFFSET(Escalation!$K$24,($Y127-1)*(Escalation!$I$22+1)+CF$4-SSSModel!$C$3+1,MAX(0,CF$4-$DZ127-$CA$4+1),1,MIN($DZ127,CF$4-$CA$4+1))),
     IF(SSSModel!$C$4="PV",AH127*$EA127*(1+SSSModel!$C$2),
     IF(SSSModel!$C$4="FCR",$EC127*SUM(OFFSET($AC127,0,MAX(CF$4-$AC$4-$DZ127+1,0),1,MIN($DZ127,CF$4-$AC$4+1))),0)))),
SUM($AC127:$BZ127)*
     IF(SSSModel!$C$4="RR",OFFSET(Profiles!$K$2,$Z127,MAX(Profiles!$C$2,AH$4-$W127)),
     IF(SSSModel!$C$4="ECC",$EA127*$EB127*IF(MAX(Escalation!$C$2,AH$4-$W127)&gt;$DZ127-1,0,OFFSET(Escalation!$K$2,$Y127,MAX(Escalation!$C$2,AH$4-$W127))),
     IF(SSSModel!$C$4="PV",IF(CF$4=$W127,$EA127*(1+SSSModel!$C$2),0),
     IF(SSSModel!$C$4="FCR",IF(AND(CF$4&gt;=$W127,OFFSET(Profiles!$K$2,$Z127,MAX(Profiles!$C$2,AH$4-$W127))&gt;0),$EC127,0),0))))))</f>
        <v>0</v>
      </c>
      <c r="CG127" s="135">
        <f ca="1">IF(OR($Z127=0,SSSModel!$C$4="CF"),AI127,
IF(LEFT($V127,3)="ON_",
     IF(SSSModel!$C$4="RR",SUMPRODUCT(OFFSET($AC127,0,0,1,$CB$2),OFFSET(Profiles!$K$28,($Z127-1)*(Profiles!$I$26+1)+CG$4-SSSModel!$C$3+1,0,1,$CB$2)),
     IF(SSSModel!$C$4="ECC",$EA127*$EB127*SUMPRODUCT(OFFSET($AC127,0,MAX(0,CG$4-$DZ127-$CA$4+1),1,MIN($DZ127,CG$4-$CA$4+1)),OFFSET(Escalation!$K$24,($Y127-1)*(Escalation!$I$22+1)+CG$4-SSSModel!$C$3+1,MAX(0,CG$4-$DZ127-$CA$4+1),1,MIN($DZ127,CG$4-$CA$4+1))),
     IF(SSSModel!$C$4="PV",AI127*$EA127*(1+SSSModel!$C$2),
     IF(SSSModel!$C$4="FCR",$EC127*SUM(OFFSET($AC127,0,MAX(CG$4-$AC$4-$DZ127+1,0),1,MIN($DZ127,CG$4-$AC$4+1))),0)))),
SUM($AC127:$BZ127)*
     IF(SSSModel!$C$4="RR",OFFSET(Profiles!$K$2,$Z127,MAX(Profiles!$C$2,AI$4-$W127)),
     IF(SSSModel!$C$4="ECC",$EA127*$EB127*IF(MAX(Escalation!$C$2,AI$4-$W127)&gt;$DZ127-1,0,OFFSET(Escalation!$K$2,$Y127,MAX(Escalation!$C$2,AI$4-$W127))),
     IF(SSSModel!$C$4="PV",IF(CG$4=$W127,$EA127*(1+SSSModel!$C$2),0),
     IF(SSSModel!$C$4="FCR",IF(AND(CG$4&gt;=$W127,OFFSET(Profiles!$K$2,$Z127,MAX(Profiles!$C$2,AI$4-$W127))&gt;0),$EC127,0),0))))))</f>
        <v>0</v>
      </c>
      <c r="CH127" s="135">
        <f ca="1">IF(OR($Z127=0,SSSModel!$C$4="CF"),AJ127,
IF(LEFT($V127,3)="ON_",
     IF(SSSModel!$C$4="RR",SUMPRODUCT(OFFSET($AC127,0,0,1,$CB$2),OFFSET(Profiles!$K$28,($Z127-1)*(Profiles!$I$26+1)+CH$4-SSSModel!$C$3+1,0,1,$CB$2)),
     IF(SSSModel!$C$4="ECC",$EA127*$EB127*SUMPRODUCT(OFFSET($AC127,0,MAX(0,CH$4-$DZ127-$CA$4+1),1,MIN($DZ127,CH$4-$CA$4+1)),OFFSET(Escalation!$K$24,($Y127-1)*(Escalation!$I$22+1)+CH$4-SSSModel!$C$3+1,MAX(0,CH$4-$DZ127-$CA$4+1),1,MIN($DZ127,CH$4-$CA$4+1))),
     IF(SSSModel!$C$4="PV",AJ127*$EA127*(1+SSSModel!$C$2),
     IF(SSSModel!$C$4="FCR",$EC127*SUM(OFFSET($AC127,0,MAX(CH$4-$AC$4-$DZ127+1,0),1,MIN($DZ127,CH$4-$AC$4+1))),0)))),
SUM($AC127:$BZ127)*
     IF(SSSModel!$C$4="RR",OFFSET(Profiles!$K$2,$Z127,MAX(Profiles!$C$2,AJ$4-$W127)),
     IF(SSSModel!$C$4="ECC",$EA127*$EB127*IF(MAX(Escalation!$C$2,AJ$4-$W127)&gt;$DZ127-1,0,OFFSET(Escalation!$K$2,$Y127,MAX(Escalation!$C$2,AJ$4-$W127))),
     IF(SSSModel!$C$4="PV",IF(CH$4=$W127,$EA127*(1+SSSModel!$C$2),0),
     IF(SSSModel!$C$4="FCR",IF(AND(CH$4&gt;=$W127,OFFSET(Profiles!$K$2,$Z127,MAX(Profiles!$C$2,AJ$4-$W127))&gt;0),$EC127,0),0))))))</f>
        <v>0</v>
      </c>
      <c r="CI127" s="135">
        <f ca="1">IF(OR($Z127=0,SSSModel!$C$4="CF"),AK127,
IF(LEFT($V127,3)="ON_",
     IF(SSSModel!$C$4="RR",SUMPRODUCT(OFFSET($AC127,0,0,1,$CB$2),OFFSET(Profiles!$K$28,($Z127-1)*(Profiles!$I$26+1)+CI$4-SSSModel!$C$3+1,0,1,$CB$2)),
     IF(SSSModel!$C$4="ECC",$EA127*$EB127*SUMPRODUCT(OFFSET($AC127,0,MAX(0,CI$4-$DZ127-$CA$4+1),1,MIN($DZ127,CI$4-$CA$4+1)),OFFSET(Escalation!$K$24,($Y127-1)*(Escalation!$I$22+1)+CI$4-SSSModel!$C$3+1,MAX(0,CI$4-$DZ127-$CA$4+1),1,MIN($DZ127,CI$4-$CA$4+1))),
     IF(SSSModel!$C$4="PV",AK127*$EA127*(1+SSSModel!$C$2),
     IF(SSSModel!$C$4="FCR",$EC127*SUM(OFFSET($AC127,0,MAX(CI$4-$AC$4-$DZ127+1,0),1,MIN($DZ127,CI$4-$AC$4+1))),0)))),
SUM($AC127:$BZ127)*
     IF(SSSModel!$C$4="RR",OFFSET(Profiles!$K$2,$Z127,MAX(Profiles!$C$2,AK$4-$W127)),
     IF(SSSModel!$C$4="ECC",$EA127*$EB127*IF(MAX(Escalation!$C$2,AK$4-$W127)&gt;$DZ127-1,0,OFFSET(Escalation!$K$2,$Y127,MAX(Escalation!$C$2,AK$4-$W127))),
     IF(SSSModel!$C$4="PV",IF(CI$4=$W127,$EA127*(1+SSSModel!$C$2),0),
     IF(SSSModel!$C$4="FCR",IF(AND(CI$4&gt;=$W127,OFFSET(Profiles!$K$2,$Z127,MAX(Profiles!$C$2,AK$4-$W127))&gt;0),$EC127,0),0))))))</f>
        <v>0</v>
      </c>
      <c r="CJ127" s="135">
        <f ca="1">IF(OR($Z127=0,SSSModel!$C$4="CF"),AL127,
IF(LEFT($V127,3)="ON_",
     IF(SSSModel!$C$4="RR",SUMPRODUCT(OFFSET($AC127,0,0,1,$CB$2),OFFSET(Profiles!$K$28,($Z127-1)*(Profiles!$I$26+1)+CJ$4-SSSModel!$C$3+1,0,1,$CB$2)),
     IF(SSSModel!$C$4="ECC",$EA127*$EB127*SUMPRODUCT(OFFSET($AC127,0,MAX(0,CJ$4-$DZ127-$CA$4+1),1,MIN($DZ127,CJ$4-$CA$4+1)),OFFSET(Escalation!$K$24,($Y127-1)*(Escalation!$I$22+1)+CJ$4-SSSModel!$C$3+1,MAX(0,CJ$4-$DZ127-$CA$4+1),1,MIN($DZ127,CJ$4-$CA$4+1))),
     IF(SSSModel!$C$4="PV",AL127*$EA127*(1+SSSModel!$C$2),
     IF(SSSModel!$C$4="FCR",$EC127*SUM(OFFSET($AC127,0,MAX(CJ$4-$AC$4-$DZ127+1,0),1,MIN($DZ127,CJ$4-$AC$4+1))),0)))),
SUM($AC127:$BZ127)*
     IF(SSSModel!$C$4="RR",OFFSET(Profiles!$K$2,$Z127,MAX(Profiles!$C$2,AL$4-$W127)),
     IF(SSSModel!$C$4="ECC",$EA127*$EB127*IF(MAX(Escalation!$C$2,AL$4-$W127)&gt;$DZ127-1,0,OFFSET(Escalation!$K$2,$Y127,MAX(Escalation!$C$2,AL$4-$W127))),
     IF(SSSModel!$C$4="PV",IF(CJ$4=$W127,$EA127*(1+SSSModel!$C$2),0),
     IF(SSSModel!$C$4="FCR",IF(AND(CJ$4&gt;=$W127,OFFSET(Profiles!$K$2,$Z127,MAX(Profiles!$C$2,AL$4-$W127))&gt;0),$EC127,0),0))))))</f>
        <v>0</v>
      </c>
      <c r="CK127" s="135">
        <f ca="1">IF(OR($Z127=0,SSSModel!$C$4="CF"),AM127,
IF(LEFT($V127,3)="ON_",
     IF(SSSModel!$C$4="RR",SUMPRODUCT(OFFSET($AC127,0,0,1,$CB$2),OFFSET(Profiles!$K$28,($Z127-1)*(Profiles!$I$26+1)+CK$4-SSSModel!$C$3+1,0,1,$CB$2)),
     IF(SSSModel!$C$4="ECC",$EA127*$EB127*SUMPRODUCT(OFFSET($AC127,0,MAX(0,CK$4-$DZ127-$CA$4+1),1,MIN($DZ127,CK$4-$CA$4+1)),OFFSET(Escalation!$K$24,($Y127-1)*(Escalation!$I$22+1)+CK$4-SSSModel!$C$3+1,MAX(0,CK$4-$DZ127-$CA$4+1),1,MIN($DZ127,CK$4-$CA$4+1))),
     IF(SSSModel!$C$4="PV",AM127*$EA127*(1+SSSModel!$C$2),
     IF(SSSModel!$C$4="FCR",$EC127*SUM(OFFSET($AC127,0,MAX(CK$4-$AC$4-$DZ127+1,0),1,MIN($DZ127,CK$4-$AC$4+1))),0)))),
SUM($AC127:$BZ127)*
     IF(SSSModel!$C$4="RR",OFFSET(Profiles!$K$2,$Z127,MAX(Profiles!$C$2,AM$4-$W127)),
     IF(SSSModel!$C$4="ECC",$EA127*$EB127*IF(MAX(Escalation!$C$2,AM$4-$W127)&gt;$DZ127-1,0,OFFSET(Escalation!$K$2,$Y127,MAX(Escalation!$C$2,AM$4-$W127))),
     IF(SSSModel!$C$4="PV",IF(CK$4=$W127,$EA127*(1+SSSModel!$C$2),0),
     IF(SSSModel!$C$4="FCR",IF(AND(CK$4&gt;=$W127,OFFSET(Profiles!$K$2,$Z127,MAX(Profiles!$C$2,AM$4-$W127))&gt;0),$EC127,0),0))))))</f>
        <v>0</v>
      </c>
      <c r="CL127" s="135">
        <f ca="1">IF(OR($Z127=0,SSSModel!$C$4="CF"),AN127,
IF(LEFT($V127,3)="ON_",
     IF(SSSModel!$C$4="RR",SUMPRODUCT(OFFSET($AC127,0,0,1,$CB$2),OFFSET(Profiles!$K$28,($Z127-1)*(Profiles!$I$26+1)+CL$4-SSSModel!$C$3+1,0,1,$CB$2)),
     IF(SSSModel!$C$4="ECC",$EA127*$EB127*SUMPRODUCT(OFFSET($AC127,0,MAX(0,CL$4-$DZ127-$CA$4+1),1,MIN($DZ127,CL$4-$CA$4+1)),OFFSET(Escalation!$K$24,($Y127-1)*(Escalation!$I$22+1)+CL$4-SSSModel!$C$3+1,MAX(0,CL$4-$DZ127-$CA$4+1),1,MIN($DZ127,CL$4-$CA$4+1))),
     IF(SSSModel!$C$4="PV",AN127*$EA127*(1+SSSModel!$C$2),
     IF(SSSModel!$C$4="FCR",$EC127*SUM(OFFSET($AC127,0,MAX(CL$4-$AC$4-$DZ127+1,0),1,MIN($DZ127,CL$4-$AC$4+1))),0)))),
SUM($AC127:$BZ127)*
     IF(SSSModel!$C$4="RR",OFFSET(Profiles!$K$2,$Z127,MAX(Profiles!$C$2,AN$4-$W127)),
     IF(SSSModel!$C$4="ECC",$EA127*$EB127*IF(MAX(Escalation!$C$2,AN$4-$W127)&gt;$DZ127-1,0,OFFSET(Escalation!$K$2,$Y127,MAX(Escalation!$C$2,AN$4-$W127))),
     IF(SSSModel!$C$4="PV",IF(CL$4=$W127,$EA127*(1+SSSModel!$C$2),0),
     IF(SSSModel!$C$4="FCR",IF(AND(CL$4&gt;=$W127,OFFSET(Profiles!$K$2,$Z127,MAX(Profiles!$C$2,AN$4-$W127))&gt;0),$EC127,0),0))))))</f>
        <v>0</v>
      </c>
      <c r="CM127" s="135">
        <f ca="1">IF(OR($Z127=0,SSSModel!$C$4="CF"),AO127,
IF(LEFT($V127,3)="ON_",
     IF(SSSModel!$C$4="RR",SUMPRODUCT(OFFSET($AC127,0,0,1,$CB$2),OFFSET(Profiles!$K$28,($Z127-1)*(Profiles!$I$26+1)+CM$4-SSSModel!$C$3+1,0,1,$CB$2)),
     IF(SSSModel!$C$4="ECC",$EA127*$EB127*SUMPRODUCT(OFFSET($AC127,0,MAX(0,CM$4-$DZ127-$CA$4+1),1,MIN($DZ127,CM$4-$CA$4+1)),OFFSET(Escalation!$K$24,($Y127-1)*(Escalation!$I$22+1)+CM$4-SSSModel!$C$3+1,MAX(0,CM$4-$DZ127-$CA$4+1),1,MIN($DZ127,CM$4-$CA$4+1))),
     IF(SSSModel!$C$4="PV",AO127*$EA127*(1+SSSModel!$C$2),
     IF(SSSModel!$C$4="FCR",$EC127*SUM(OFFSET($AC127,0,MAX(CM$4-$AC$4-$DZ127+1,0),1,MIN($DZ127,CM$4-$AC$4+1))),0)))),
SUM($AC127:$BZ127)*
     IF(SSSModel!$C$4="RR",OFFSET(Profiles!$K$2,$Z127,MAX(Profiles!$C$2,AO$4-$W127)),
     IF(SSSModel!$C$4="ECC",$EA127*$EB127*IF(MAX(Escalation!$C$2,AO$4-$W127)&gt;$DZ127-1,0,OFFSET(Escalation!$K$2,$Y127,MAX(Escalation!$C$2,AO$4-$W127))),
     IF(SSSModel!$C$4="PV",IF(CM$4=$W127,$EA127*(1+SSSModel!$C$2),0),
     IF(SSSModel!$C$4="FCR",IF(AND(CM$4&gt;=$W127,OFFSET(Profiles!$K$2,$Z127,MAX(Profiles!$C$2,AO$4-$W127))&gt;0),$EC127,0),0))))))</f>
        <v>0</v>
      </c>
      <c r="CN127" s="135">
        <f ca="1">IF(OR($Z127=0,SSSModel!$C$4="CF"),AP127,
IF(LEFT($V127,3)="ON_",
     IF(SSSModel!$C$4="RR",SUMPRODUCT(OFFSET($AC127,0,0,1,$CB$2),OFFSET(Profiles!$K$28,($Z127-1)*(Profiles!$I$26+1)+CN$4-SSSModel!$C$3+1,0,1,$CB$2)),
     IF(SSSModel!$C$4="ECC",$EA127*$EB127*SUMPRODUCT(OFFSET($AC127,0,MAX(0,CN$4-$DZ127-$CA$4+1),1,MIN($DZ127,CN$4-$CA$4+1)),OFFSET(Escalation!$K$24,($Y127-1)*(Escalation!$I$22+1)+CN$4-SSSModel!$C$3+1,MAX(0,CN$4-$DZ127-$CA$4+1),1,MIN($DZ127,CN$4-$CA$4+1))),
     IF(SSSModel!$C$4="PV",AP127*$EA127*(1+SSSModel!$C$2),
     IF(SSSModel!$C$4="FCR",$EC127*SUM(OFFSET($AC127,0,MAX(CN$4-$AC$4-$DZ127+1,0),1,MIN($DZ127,CN$4-$AC$4+1))),0)))),
SUM($AC127:$BZ127)*
     IF(SSSModel!$C$4="RR",OFFSET(Profiles!$K$2,$Z127,MAX(Profiles!$C$2,AP$4-$W127)),
     IF(SSSModel!$C$4="ECC",$EA127*$EB127*IF(MAX(Escalation!$C$2,AP$4-$W127)&gt;$DZ127-1,0,OFFSET(Escalation!$K$2,$Y127,MAX(Escalation!$C$2,AP$4-$W127))),
     IF(SSSModel!$C$4="PV",IF(CN$4=$W127,$EA127*(1+SSSModel!$C$2),0),
     IF(SSSModel!$C$4="FCR",IF(AND(CN$4&gt;=$W127,OFFSET(Profiles!$K$2,$Z127,MAX(Profiles!$C$2,AP$4-$W127))&gt;0),$EC127,0),0))))))</f>
        <v>0</v>
      </c>
      <c r="CO127" s="135">
        <f ca="1">IF(OR($Z127=0,SSSModel!$C$4="CF"),AQ127,
IF(LEFT($V127,3)="ON_",
     IF(SSSModel!$C$4="RR",SUMPRODUCT(OFFSET($AC127,0,0,1,$CB$2),OFFSET(Profiles!$K$28,($Z127-1)*(Profiles!$I$26+1)+CO$4-SSSModel!$C$3+1,0,1,$CB$2)),
     IF(SSSModel!$C$4="ECC",$EA127*$EB127*SUMPRODUCT(OFFSET($AC127,0,MAX(0,CO$4-$DZ127-$CA$4+1),1,MIN($DZ127,CO$4-$CA$4+1)),OFFSET(Escalation!$K$24,($Y127-1)*(Escalation!$I$22+1)+CO$4-SSSModel!$C$3+1,MAX(0,CO$4-$DZ127-$CA$4+1),1,MIN($DZ127,CO$4-$CA$4+1))),
     IF(SSSModel!$C$4="PV",AQ127*$EA127*(1+SSSModel!$C$2),
     IF(SSSModel!$C$4="FCR",$EC127*SUM(OFFSET($AC127,0,MAX(CO$4-$AC$4-$DZ127+1,0),1,MIN($DZ127,CO$4-$AC$4+1))),0)))),
SUM($AC127:$BZ127)*
     IF(SSSModel!$C$4="RR",OFFSET(Profiles!$K$2,$Z127,MAX(Profiles!$C$2,AQ$4-$W127)),
     IF(SSSModel!$C$4="ECC",$EA127*$EB127*IF(MAX(Escalation!$C$2,AQ$4-$W127)&gt;$DZ127-1,0,OFFSET(Escalation!$K$2,$Y127,MAX(Escalation!$C$2,AQ$4-$W127))),
     IF(SSSModel!$C$4="PV",IF(CO$4=$W127,$EA127*(1+SSSModel!$C$2),0),
     IF(SSSModel!$C$4="FCR",IF(AND(CO$4&gt;=$W127,OFFSET(Profiles!$K$2,$Z127,MAX(Profiles!$C$2,AQ$4-$W127))&gt;0),$EC127,0),0))))))</f>
        <v>0</v>
      </c>
      <c r="CP127" s="135">
        <f ca="1">IF(OR($Z127=0,SSSModel!$C$4="CF"),AR127,
IF(LEFT($V127,3)="ON_",
     IF(SSSModel!$C$4="RR",SUMPRODUCT(OFFSET($AC127,0,0,1,$CB$2),OFFSET(Profiles!$K$28,($Z127-1)*(Profiles!$I$26+1)+CP$4-SSSModel!$C$3+1,0,1,$CB$2)),
     IF(SSSModel!$C$4="ECC",$EA127*$EB127*SUMPRODUCT(OFFSET($AC127,0,MAX(0,CP$4-$DZ127-$CA$4+1),1,MIN($DZ127,CP$4-$CA$4+1)),OFFSET(Escalation!$K$24,($Y127-1)*(Escalation!$I$22+1)+CP$4-SSSModel!$C$3+1,MAX(0,CP$4-$DZ127-$CA$4+1),1,MIN($DZ127,CP$4-$CA$4+1))),
     IF(SSSModel!$C$4="PV",AR127*$EA127*(1+SSSModel!$C$2),
     IF(SSSModel!$C$4="FCR",$EC127*SUM(OFFSET($AC127,0,MAX(CP$4-$AC$4-$DZ127+1,0),1,MIN($DZ127,CP$4-$AC$4+1))),0)))),
SUM($AC127:$BZ127)*
     IF(SSSModel!$C$4="RR",OFFSET(Profiles!$K$2,$Z127,MAX(Profiles!$C$2,AR$4-$W127)),
     IF(SSSModel!$C$4="ECC",$EA127*$EB127*IF(MAX(Escalation!$C$2,AR$4-$W127)&gt;$DZ127-1,0,OFFSET(Escalation!$K$2,$Y127,MAX(Escalation!$C$2,AR$4-$W127))),
     IF(SSSModel!$C$4="PV",IF(CP$4=$W127,$EA127*(1+SSSModel!$C$2),0),
     IF(SSSModel!$C$4="FCR",IF(AND(CP$4&gt;=$W127,OFFSET(Profiles!$K$2,$Z127,MAX(Profiles!$C$2,AR$4-$W127))&gt;0),$EC127,0),0))))))</f>
        <v>0</v>
      </c>
      <c r="CQ127" s="135">
        <f ca="1">IF(OR($Z127=0,SSSModel!$C$4="CF"),AS127,
IF(LEFT($V127,3)="ON_",
     IF(SSSModel!$C$4="RR",SUMPRODUCT(OFFSET($AC127,0,0,1,$CB$2),OFFSET(Profiles!$K$28,($Z127-1)*(Profiles!$I$26+1)+CQ$4-SSSModel!$C$3+1,0,1,$CB$2)),
     IF(SSSModel!$C$4="ECC",$EA127*$EB127*SUMPRODUCT(OFFSET($AC127,0,MAX(0,CQ$4-$DZ127-$CA$4+1),1,MIN($DZ127,CQ$4-$CA$4+1)),OFFSET(Escalation!$K$24,($Y127-1)*(Escalation!$I$22+1)+CQ$4-SSSModel!$C$3+1,MAX(0,CQ$4-$DZ127-$CA$4+1),1,MIN($DZ127,CQ$4-$CA$4+1))),
     IF(SSSModel!$C$4="PV",AS127*$EA127*(1+SSSModel!$C$2),
     IF(SSSModel!$C$4="FCR",$EC127*SUM(OFFSET($AC127,0,MAX(CQ$4-$AC$4-$DZ127+1,0),1,MIN($DZ127,CQ$4-$AC$4+1))),0)))),
SUM($AC127:$BZ127)*
     IF(SSSModel!$C$4="RR",OFFSET(Profiles!$K$2,$Z127,MAX(Profiles!$C$2,AS$4-$W127)),
     IF(SSSModel!$C$4="ECC",$EA127*$EB127*IF(MAX(Escalation!$C$2,AS$4-$W127)&gt;$DZ127-1,0,OFFSET(Escalation!$K$2,$Y127,MAX(Escalation!$C$2,AS$4-$W127))),
     IF(SSSModel!$C$4="PV",IF(CQ$4=$W127,$EA127*(1+SSSModel!$C$2),0),
     IF(SSSModel!$C$4="FCR",IF(AND(CQ$4&gt;=$W127,OFFSET(Profiles!$K$2,$Z127,MAX(Profiles!$C$2,AS$4-$W127))&gt;0),$EC127,0),0))))))</f>
        <v>0</v>
      </c>
      <c r="CR127" s="135">
        <f ca="1">IF(OR($Z127=0,SSSModel!$C$4="CF"),AT127,
IF(LEFT($V127,3)="ON_",
     IF(SSSModel!$C$4="RR",SUMPRODUCT(OFFSET($AC127,0,0,1,$CB$2),OFFSET(Profiles!$K$28,($Z127-1)*(Profiles!$I$26+1)+CR$4-SSSModel!$C$3+1,0,1,$CB$2)),
     IF(SSSModel!$C$4="ECC",$EA127*$EB127*SUMPRODUCT(OFFSET($AC127,0,MAX(0,CR$4-$DZ127-$CA$4+1),1,MIN($DZ127,CR$4-$CA$4+1)),OFFSET(Escalation!$K$24,($Y127-1)*(Escalation!$I$22+1)+CR$4-SSSModel!$C$3+1,MAX(0,CR$4-$DZ127-$CA$4+1),1,MIN($DZ127,CR$4-$CA$4+1))),
     IF(SSSModel!$C$4="PV",AT127*$EA127*(1+SSSModel!$C$2),
     IF(SSSModel!$C$4="FCR",$EC127*SUM(OFFSET($AC127,0,MAX(CR$4-$AC$4-$DZ127+1,0),1,MIN($DZ127,CR$4-$AC$4+1))),0)))),
SUM($AC127:$BZ127)*
     IF(SSSModel!$C$4="RR",OFFSET(Profiles!$K$2,$Z127,MAX(Profiles!$C$2,AT$4-$W127)),
     IF(SSSModel!$C$4="ECC",$EA127*$EB127*IF(MAX(Escalation!$C$2,AT$4-$W127)&gt;$DZ127-1,0,OFFSET(Escalation!$K$2,$Y127,MAX(Escalation!$C$2,AT$4-$W127))),
     IF(SSSModel!$C$4="PV",IF(CR$4=$W127,$EA127*(1+SSSModel!$C$2),0),
     IF(SSSModel!$C$4="FCR",IF(AND(CR$4&gt;=$W127,OFFSET(Profiles!$K$2,$Z127,MAX(Profiles!$C$2,AT$4-$W127))&gt;0),$EC127,0),0))))))</f>
        <v>0</v>
      </c>
      <c r="CS127" s="135">
        <f ca="1">IF(OR($Z127=0,SSSModel!$C$4="CF"),AU127,
IF(LEFT($V127,3)="ON_",
     IF(SSSModel!$C$4="RR",SUMPRODUCT(OFFSET($AC127,0,0,1,$CB$2),OFFSET(Profiles!$K$28,($Z127-1)*(Profiles!$I$26+1)+CS$4-SSSModel!$C$3+1,0,1,$CB$2)),
     IF(SSSModel!$C$4="ECC",$EA127*$EB127*SUMPRODUCT(OFFSET($AC127,0,MAX(0,CS$4-$DZ127-$CA$4+1),1,MIN($DZ127,CS$4-$CA$4+1)),OFFSET(Escalation!$K$24,($Y127-1)*(Escalation!$I$22+1)+CS$4-SSSModel!$C$3+1,MAX(0,CS$4-$DZ127-$CA$4+1),1,MIN($DZ127,CS$4-$CA$4+1))),
     IF(SSSModel!$C$4="PV",AU127*$EA127*(1+SSSModel!$C$2),
     IF(SSSModel!$C$4="FCR",$EC127*SUM(OFFSET($AC127,0,MAX(CS$4-$AC$4-$DZ127+1,0),1,MIN($DZ127,CS$4-$AC$4+1))),0)))),
SUM($AC127:$BZ127)*
     IF(SSSModel!$C$4="RR",OFFSET(Profiles!$K$2,$Z127,MAX(Profiles!$C$2,AU$4-$W127)),
     IF(SSSModel!$C$4="ECC",$EA127*$EB127*IF(MAX(Escalation!$C$2,AU$4-$W127)&gt;$DZ127-1,0,OFFSET(Escalation!$K$2,$Y127,MAX(Escalation!$C$2,AU$4-$W127))),
     IF(SSSModel!$C$4="PV",IF(CS$4=$W127,$EA127*(1+SSSModel!$C$2),0),
     IF(SSSModel!$C$4="FCR",IF(AND(CS$4&gt;=$W127,OFFSET(Profiles!$K$2,$Z127,MAX(Profiles!$C$2,AU$4-$W127))&gt;0),$EC127,0),0))))))</f>
        <v>0</v>
      </c>
      <c r="CT127" s="135">
        <f ca="1">IF(OR($Z127=0,SSSModel!$C$4="CF"),AV127,
IF(LEFT($V127,3)="ON_",
     IF(SSSModel!$C$4="RR",SUMPRODUCT(OFFSET($AC127,0,0,1,$CB$2),OFFSET(Profiles!$K$28,($Z127-1)*(Profiles!$I$26+1)+CT$4-SSSModel!$C$3+1,0,1,$CB$2)),
     IF(SSSModel!$C$4="ECC",$EA127*$EB127*SUMPRODUCT(OFFSET($AC127,0,MAX(0,CT$4-$DZ127-$CA$4+1),1,MIN($DZ127,CT$4-$CA$4+1)),OFFSET(Escalation!$K$24,($Y127-1)*(Escalation!$I$22+1)+CT$4-SSSModel!$C$3+1,MAX(0,CT$4-$DZ127-$CA$4+1),1,MIN($DZ127,CT$4-$CA$4+1))),
     IF(SSSModel!$C$4="PV",AV127*$EA127*(1+SSSModel!$C$2),
     IF(SSSModel!$C$4="FCR",$EC127*SUM(OFFSET($AC127,0,MAX(CT$4-$AC$4-$DZ127+1,0),1,MIN($DZ127,CT$4-$AC$4+1))),0)))),
SUM($AC127:$BZ127)*
     IF(SSSModel!$C$4="RR",OFFSET(Profiles!$K$2,$Z127,MAX(Profiles!$C$2,AV$4-$W127)),
     IF(SSSModel!$C$4="ECC",$EA127*$EB127*IF(MAX(Escalation!$C$2,AV$4-$W127)&gt;$DZ127-1,0,OFFSET(Escalation!$K$2,$Y127,MAX(Escalation!$C$2,AV$4-$W127))),
     IF(SSSModel!$C$4="PV",IF(CT$4=$W127,$EA127*(1+SSSModel!$C$2),0),
     IF(SSSModel!$C$4="FCR",IF(AND(CT$4&gt;=$W127,OFFSET(Profiles!$K$2,$Z127,MAX(Profiles!$C$2,AV$4-$W127))&gt;0),$EC127,0),0))))))</f>
        <v>0</v>
      </c>
      <c r="CU127" s="135">
        <f ca="1">IF(OR($Z127=0,SSSModel!$C$4="CF"),AW127,
IF(LEFT($V127,3)="ON_",
     IF(SSSModel!$C$4="RR",SUMPRODUCT(OFFSET($AC127,0,0,1,$CB$2),OFFSET(Profiles!$K$28,($Z127-1)*(Profiles!$I$26+1)+CU$4-SSSModel!$C$3+1,0,1,$CB$2)),
     IF(SSSModel!$C$4="ECC",$EA127*$EB127*SUMPRODUCT(OFFSET($AC127,0,MAX(0,CU$4-$DZ127-$CA$4+1),1,MIN($DZ127,CU$4-$CA$4+1)),OFFSET(Escalation!$K$24,($Y127-1)*(Escalation!$I$22+1)+CU$4-SSSModel!$C$3+1,MAX(0,CU$4-$DZ127-$CA$4+1),1,MIN($DZ127,CU$4-$CA$4+1))),
     IF(SSSModel!$C$4="PV",AW127*$EA127*(1+SSSModel!$C$2),
     IF(SSSModel!$C$4="FCR",$EC127*SUM(OFFSET($AC127,0,MAX(CU$4-$AC$4-$DZ127+1,0),1,MIN($DZ127,CU$4-$AC$4+1))),0)))),
SUM($AC127:$BZ127)*
     IF(SSSModel!$C$4="RR",OFFSET(Profiles!$K$2,$Z127,MAX(Profiles!$C$2,AW$4-$W127)),
     IF(SSSModel!$C$4="ECC",$EA127*$EB127*IF(MAX(Escalation!$C$2,AW$4-$W127)&gt;$DZ127-1,0,OFFSET(Escalation!$K$2,$Y127,MAX(Escalation!$C$2,AW$4-$W127))),
     IF(SSSModel!$C$4="PV",IF(CU$4=$W127,$EA127*(1+SSSModel!$C$2),0),
     IF(SSSModel!$C$4="FCR",IF(AND(CU$4&gt;=$W127,OFFSET(Profiles!$K$2,$Z127,MAX(Profiles!$C$2,AW$4-$W127))&gt;0),$EC127,0),0))))))</f>
        <v>0</v>
      </c>
      <c r="CV127" s="135">
        <f ca="1">IF(OR($Z127=0,SSSModel!$C$4="CF"),AX127,
IF(LEFT($V127,3)="ON_",
     IF(SSSModel!$C$4="RR",SUMPRODUCT(OFFSET($AC127,0,0,1,$CB$2),OFFSET(Profiles!$K$28,($Z127-1)*(Profiles!$I$26+1)+CV$4-SSSModel!$C$3+1,0,1,$CB$2)),
     IF(SSSModel!$C$4="ECC",$EA127*$EB127*SUMPRODUCT(OFFSET($AC127,0,MAX(0,CV$4-$DZ127-$CA$4+1),1,MIN($DZ127,CV$4-$CA$4+1)),OFFSET(Escalation!$K$24,($Y127-1)*(Escalation!$I$22+1)+CV$4-SSSModel!$C$3+1,MAX(0,CV$4-$DZ127-$CA$4+1),1,MIN($DZ127,CV$4-$CA$4+1))),
     IF(SSSModel!$C$4="PV",AX127*$EA127*(1+SSSModel!$C$2),
     IF(SSSModel!$C$4="FCR",$EC127*SUM(OFFSET($AC127,0,MAX(CV$4-$AC$4-$DZ127+1,0),1,MIN($DZ127,CV$4-$AC$4+1))),0)))),
SUM($AC127:$BZ127)*
     IF(SSSModel!$C$4="RR",OFFSET(Profiles!$K$2,$Z127,MAX(Profiles!$C$2,AX$4-$W127)),
     IF(SSSModel!$C$4="ECC",$EA127*$EB127*IF(MAX(Escalation!$C$2,AX$4-$W127)&gt;$DZ127-1,0,OFFSET(Escalation!$K$2,$Y127,MAX(Escalation!$C$2,AX$4-$W127))),
     IF(SSSModel!$C$4="PV",IF(CV$4=$W127,$EA127*(1+SSSModel!$C$2),0),
     IF(SSSModel!$C$4="FCR",IF(AND(CV$4&gt;=$W127,OFFSET(Profiles!$K$2,$Z127,MAX(Profiles!$C$2,AX$4-$W127))&gt;0),$EC127,0),0))))))</f>
        <v>0</v>
      </c>
      <c r="CW127" s="135">
        <f ca="1">IF(OR($Z127=0,SSSModel!$C$4="CF"),AY127,
IF(LEFT($V127,3)="ON_",
     IF(SSSModel!$C$4="RR",SUMPRODUCT(OFFSET($AC127,0,0,1,$CB$2),OFFSET(Profiles!$K$28,($Z127-1)*(Profiles!$I$26+1)+CW$4-SSSModel!$C$3+1,0,1,$CB$2)),
     IF(SSSModel!$C$4="ECC",$EA127*$EB127*SUMPRODUCT(OFFSET($AC127,0,MAX(0,CW$4-$DZ127-$CA$4+1),1,MIN($DZ127,CW$4-$CA$4+1)),OFFSET(Escalation!$K$24,($Y127-1)*(Escalation!$I$22+1)+CW$4-SSSModel!$C$3+1,MAX(0,CW$4-$DZ127-$CA$4+1),1,MIN($DZ127,CW$4-$CA$4+1))),
     IF(SSSModel!$C$4="PV",AY127*$EA127*(1+SSSModel!$C$2),
     IF(SSSModel!$C$4="FCR",$EC127*SUM(OFFSET($AC127,0,MAX(CW$4-$AC$4-$DZ127+1,0),1,MIN($DZ127,CW$4-$AC$4+1))),0)))),
SUM($AC127:$BZ127)*
     IF(SSSModel!$C$4="RR",OFFSET(Profiles!$K$2,$Z127,MAX(Profiles!$C$2,AY$4-$W127)),
     IF(SSSModel!$C$4="ECC",$EA127*$EB127*IF(MAX(Escalation!$C$2,AY$4-$W127)&gt;$DZ127-1,0,OFFSET(Escalation!$K$2,$Y127,MAX(Escalation!$C$2,AY$4-$W127))),
     IF(SSSModel!$C$4="PV",IF(CW$4=$W127,$EA127*(1+SSSModel!$C$2),0),
     IF(SSSModel!$C$4="FCR",IF(AND(CW$4&gt;=$W127,OFFSET(Profiles!$K$2,$Z127,MAX(Profiles!$C$2,AY$4-$W127))&gt;0),$EC127,0),0))))))</f>
        <v>0</v>
      </c>
      <c r="CX127" s="135">
        <f ca="1">IF(OR($Z127=0,SSSModel!$C$4="CF"),AZ127,
IF(LEFT($V127,3)="ON_",
     IF(SSSModel!$C$4="RR",SUMPRODUCT(OFFSET($AC127,0,0,1,$CB$2),OFFSET(Profiles!$K$28,($Z127-1)*(Profiles!$I$26+1)+CX$4-SSSModel!$C$3+1,0,1,$CB$2)),
     IF(SSSModel!$C$4="ECC",$EA127*$EB127*SUMPRODUCT(OFFSET($AC127,0,MAX(0,CX$4-$DZ127-$CA$4+1),1,MIN($DZ127,CX$4-$CA$4+1)),OFFSET(Escalation!$K$24,($Y127-1)*(Escalation!$I$22+1)+CX$4-SSSModel!$C$3+1,MAX(0,CX$4-$DZ127-$CA$4+1),1,MIN($DZ127,CX$4-$CA$4+1))),
     IF(SSSModel!$C$4="PV",AZ127*$EA127*(1+SSSModel!$C$2),
     IF(SSSModel!$C$4="FCR",$EC127*SUM(OFFSET($AC127,0,MAX(CX$4-$AC$4-$DZ127+1,0),1,MIN($DZ127,CX$4-$AC$4+1))),0)))),
SUM($AC127:$BZ127)*
     IF(SSSModel!$C$4="RR",OFFSET(Profiles!$K$2,$Z127,MAX(Profiles!$C$2,AZ$4-$W127)),
     IF(SSSModel!$C$4="ECC",$EA127*$EB127*IF(MAX(Escalation!$C$2,AZ$4-$W127)&gt;$DZ127-1,0,OFFSET(Escalation!$K$2,$Y127,MAX(Escalation!$C$2,AZ$4-$W127))),
     IF(SSSModel!$C$4="PV",IF(CX$4=$W127,$EA127*(1+SSSModel!$C$2),0),
     IF(SSSModel!$C$4="FCR",IF(AND(CX$4&gt;=$W127,OFFSET(Profiles!$K$2,$Z127,MAX(Profiles!$C$2,AZ$4-$W127))&gt;0),$EC127,0),0))))))</f>
        <v>0</v>
      </c>
      <c r="CY127" s="135">
        <f ca="1">IF(OR($Z127=0,SSSModel!$C$4="CF"),BA127,
IF(LEFT($V127,3)="ON_",
     IF(SSSModel!$C$4="RR",SUMPRODUCT(OFFSET($AC127,0,0,1,$CB$2),OFFSET(Profiles!$K$28,($Z127-1)*(Profiles!$I$26+1)+CY$4-SSSModel!$C$3+1,0,1,$CB$2)),
     IF(SSSModel!$C$4="ECC",$EA127*$EB127*SUMPRODUCT(OFFSET($AC127,0,MAX(0,CY$4-$DZ127-$CA$4+1),1,MIN($DZ127,CY$4-$CA$4+1)),OFFSET(Escalation!$K$24,($Y127-1)*(Escalation!$I$22+1)+CY$4-SSSModel!$C$3+1,MAX(0,CY$4-$DZ127-$CA$4+1),1,MIN($DZ127,CY$4-$CA$4+1))),
     IF(SSSModel!$C$4="PV",BA127*$EA127*(1+SSSModel!$C$2),
     IF(SSSModel!$C$4="FCR",$EC127*SUM(OFFSET($AC127,0,MAX(CY$4-$AC$4-$DZ127+1,0),1,MIN($DZ127,CY$4-$AC$4+1))),0)))),
SUM($AC127:$BZ127)*
     IF(SSSModel!$C$4="RR",OFFSET(Profiles!$K$2,$Z127,MAX(Profiles!$C$2,BA$4-$W127)),
     IF(SSSModel!$C$4="ECC",$EA127*$EB127*IF(MAX(Escalation!$C$2,BA$4-$W127)&gt;$DZ127-1,0,OFFSET(Escalation!$K$2,$Y127,MAX(Escalation!$C$2,BA$4-$W127))),
     IF(SSSModel!$C$4="PV",IF(CY$4=$W127,$EA127*(1+SSSModel!$C$2),0),
     IF(SSSModel!$C$4="FCR",IF(AND(CY$4&gt;=$W127,OFFSET(Profiles!$K$2,$Z127,MAX(Profiles!$C$2,BA$4-$W127))&gt;0),$EC127,0),0))))))</f>
        <v>0</v>
      </c>
      <c r="CZ127" s="135">
        <f ca="1">IF(OR($Z127=0,SSSModel!$C$4="CF"),BB127,
IF(LEFT($V127,3)="ON_",
     IF(SSSModel!$C$4="RR",SUMPRODUCT(OFFSET($AC127,0,0,1,$CB$2),OFFSET(Profiles!$K$28,($Z127-1)*(Profiles!$I$26+1)+CZ$4-SSSModel!$C$3+1,0,1,$CB$2)),
     IF(SSSModel!$C$4="ECC",$EA127*$EB127*SUMPRODUCT(OFFSET($AC127,0,MAX(0,CZ$4-$DZ127-$CA$4+1),1,MIN($DZ127,CZ$4-$CA$4+1)),OFFSET(Escalation!$K$24,($Y127-1)*(Escalation!$I$22+1)+CZ$4-SSSModel!$C$3+1,MAX(0,CZ$4-$DZ127-$CA$4+1),1,MIN($DZ127,CZ$4-$CA$4+1))),
     IF(SSSModel!$C$4="PV",BB127*$EA127*(1+SSSModel!$C$2),
     IF(SSSModel!$C$4="FCR",$EC127*SUM(OFFSET($AC127,0,MAX(CZ$4-$AC$4-$DZ127+1,0),1,MIN($DZ127,CZ$4-$AC$4+1))),0)))),
SUM($AC127:$BZ127)*
     IF(SSSModel!$C$4="RR",OFFSET(Profiles!$K$2,$Z127,MAX(Profiles!$C$2,BB$4-$W127)),
     IF(SSSModel!$C$4="ECC",$EA127*$EB127*IF(MAX(Escalation!$C$2,BB$4-$W127)&gt;$DZ127-1,0,OFFSET(Escalation!$K$2,$Y127,MAX(Escalation!$C$2,BB$4-$W127))),
     IF(SSSModel!$C$4="PV",IF(CZ$4=$W127,$EA127*(1+SSSModel!$C$2),0),
     IF(SSSModel!$C$4="FCR",IF(AND(CZ$4&gt;=$W127,OFFSET(Profiles!$K$2,$Z127,MAX(Profiles!$C$2,BB$4-$W127))&gt;0),$EC127,0),0))))))</f>
        <v>0</v>
      </c>
      <c r="DA127" s="135">
        <f ca="1">IF(OR($Z127=0,SSSModel!$C$4="CF"),BC127,
IF(LEFT($V127,3)="ON_",
     IF(SSSModel!$C$4="RR",SUMPRODUCT(OFFSET($AC127,0,0,1,$CB$2),OFFSET(Profiles!$K$28,($Z127-1)*(Profiles!$I$26+1)+DA$4-SSSModel!$C$3+1,0,1,$CB$2)),
     IF(SSSModel!$C$4="ECC",$EA127*$EB127*SUMPRODUCT(OFFSET($AC127,0,MAX(0,DA$4-$DZ127-$CA$4+1),1,MIN($DZ127,DA$4-$CA$4+1)),OFFSET(Escalation!$K$24,($Y127-1)*(Escalation!$I$22+1)+DA$4-SSSModel!$C$3+1,MAX(0,DA$4-$DZ127-$CA$4+1),1,MIN($DZ127,DA$4-$CA$4+1))),
     IF(SSSModel!$C$4="PV",BC127*$EA127*(1+SSSModel!$C$2),
     IF(SSSModel!$C$4="FCR",$EC127*SUM(OFFSET($AC127,0,MAX(DA$4-$AC$4-$DZ127+1,0),1,MIN($DZ127,DA$4-$AC$4+1))),0)))),
SUM($AC127:$BZ127)*
     IF(SSSModel!$C$4="RR",OFFSET(Profiles!$K$2,$Z127,MAX(Profiles!$C$2,BC$4-$W127)),
     IF(SSSModel!$C$4="ECC",$EA127*$EB127*IF(MAX(Escalation!$C$2,BC$4-$W127)&gt;$DZ127-1,0,OFFSET(Escalation!$K$2,$Y127,MAX(Escalation!$C$2,BC$4-$W127))),
     IF(SSSModel!$C$4="PV",IF(DA$4=$W127,$EA127*(1+SSSModel!$C$2),0),
     IF(SSSModel!$C$4="FCR",IF(AND(DA$4&gt;=$W127,OFFSET(Profiles!$K$2,$Z127,MAX(Profiles!$C$2,BC$4-$W127))&gt;0),$EC127,0),0))))))</f>
        <v>0</v>
      </c>
      <c r="DB127" s="135">
        <f ca="1">IF(OR($Z127=0,SSSModel!$C$4="CF"),BD127,
IF(LEFT($V127,3)="ON_",
     IF(SSSModel!$C$4="RR",SUMPRODUCT(OFFSET($AC127,0,0,1,$CB$2),OFFSET(Profiles!$K$28,($Z127-1)*(Profiles!$I$26+1)+DB$4-SSSModel!$C$3+1,0,1,$CB$2)),
     IF(SSSModel!$C$4="ECC",$EA127*$EB127*SUMPRODUCT(OFFSET($AC127,0,MAX(0,DB$4-$DZ127-$CA$4+1),1,MIN($DZ127,DB$4-$CA$4+1)),OFFSET(Escalation!$K$24,($Y127-1)*(Escalation!$I$22+1)+DB$4-SSSModel!$C$3+1,MAX(0,DB$4-$DZ127-$CA$4+1),1,MIN($DZ127,DB$4-$CA$4+1))),
     IF(SSSModel!$C$4="PV",BD127*$EA127*(1+SSSModel!$C$2),
     IF(SSSModel!$C$4="FCR",$EC127*SUM(OFFSET($AC127,0,MAX(DB$4-$AC$4-$DZ127+1,0),1,MIN($DZ127,DB$4-$AC$4+1))),0)))),
SUM($AC127:$BZ127)*
     IF(SSSModel!$C$4="RR",OFFSET(Profiles!$K$2,$Z127,MAX(Profiles!$C$2,BD$4-$W127)),
     IF(SSSModel!$C$4="ECC",$EA127*$EB127*IF(MAX(Escalation!$C$2,BD$4-$W127)&gt;$DZ127-1,0,OFFSET(Escalation!$K$2,$Y127,MAX(Escalation!$C$2,BD$4-$W127))),
     IF(SSSModel!$C$4="PV",IF(DB$4=$W127,$EA127*(1+SSSModel!$C$2),0),
     IF(SSSModel!$C$4="FCR",IF(AND(DB$4&gt;=$W127,OFFSET(Profiles!$K$2,$Z127,MAX(Profiles!$C$2,BD$4-$W127))&gt;0),$EC127,0),0))))))</f>
        <v>0</v>
      </c>
      <c r="DC127" s="135">
        <f ca="1">IF(OR($Z127=0,SSSModel!$C$4="CF"),BE127,
IF(LEFT($V127,3)="ON_",
     IF(SSSModel!$C$4="RR",SUMPRODUCT(OFFSET($AC127,0,0,1,$CB$2),OFFSET(Profiles!$K$28,($Z127-1)*(Profiles!$I$26+1)+DC$4-SSSModel!$C$3+1,0,1,$CB$2)),
     IF(SSSModel!$C$4="ECC",$EA127*$EB127*SUMPRODUCT(OFFSET($AC127,0,MAX(0,DC$4-$DZ127-$CA$4+1),1,MIN($DZ127,DC$4-$CA$4+1)),OFFSET(Escalation!$K$24,($Y127-1)*(Escalation!$I$22+1)+DC$4-SSSModel!$C$3+1,MAX(0,DC$4-$DZ127-$CA$4+1),1,MIN($DZ127,DC$4-$CA$4+1))),
     IF(SSSModel!$C$4="PV",BE127*$EA127*(1+SSSModel!$C$2),
     IF(SSSModel!$C$4="FCR",$EC127*SUM(OFFSET($AC127,0,MAX(DC$4-$AC$4-$DZ127+1,0),1,MIN($DZ127,DC$4-$AC$4+1))),0)))),
SUM($AC127:$BZ127)*
     IF(SSSModel!$C$4="RR",OFFSET(Profiles!$K$2,$Z127,MAX(Profiles!$C$2,BE$4-$W127)),
     IF(SSSModel!$C$4="ECC",$EA127*$EB127*IF(MAX(Escalation!$C$2,BE$4-$W127)&gt;$DZ127-1,0,OFFSET(Escalation!$K$2,$Y127,MAX(Escalation!$C$2,BE$4-$W127))),
     IF(SSSModel!$C$4="PV",IF(DC$4=$W127,$EA127*(1+SSSModel!$C$2),0),
     IF(SSSModel!$C$4="FCR",IF(AND(DC$4&gt;=$W127,OFFSET(Profiles!$K$2,$Z127,MAX(Profiles!$C$2,BE$4-$W127))&gt;0),$EC127,0),0))))))</f>
        <v>0</v>
      </c>
      <c r="DD127" s="135">
        <f ca="1">IF(OR($Z127=0,SSSModel!$C$4="CF"),BF127,
IF(LEFT($V127,3)="ON_",
     IF(SSSModel!$C$4="RR",SUMPRODUCT(OFFSET($AC127,0,0,1,$CB$2),OFFSET(Profiles!$K$28,($Z127-1)*(Profiles!$I$26+1)+DD$4-SSSModel!$C$3+1,0,1,$CB$2)),
     IF(SSSModel!$C$4="ECC",$EA127*$EB127*SUMPRODUCT(OFFSET($AC127,0,MAX(0,DD$4-$DZ127-$CA$4+1),1,MIN($DZ127,DD$4-$CA$4+1)),OFFSET(Escalation!$K$24,($Y127-1)*(Escalation!$I$22+1)+DD$4-SSSModel!$C$3+1,MAX(0,DD$4-$DZ127-$CA$4+1),1,MIN($DZ127,DD$4-$CA$4+1))),
     IF(SSSModel!$C$4="PV",BF127*$EA127*(1+SSSModel!$C$2),
     IF(SSSModel!$C$4="FCR",$EC127*SUM(OFFSET($AC127,0,MAX(DD$4-$AC$4-$DZ127+1,0),1,MIN($DZ127,DD$4-$AC$4+1))),0)))),
SUM($AC127:$BZ127)*
     IF(SSSModel!$C$4="RR",OFFSET(Profiles!$K$2,$Z127,MAX(Profiles!$C$2,BF$4-$W127)),
     IF(SSSModel!$C$4="ECC",$EA127*$EB127*IF(MAX(Escalation!$C$2,BF$4-$W127)&gt;$DZ127-1,0,OFFSET(Escalation!$K$2,$Y127,MAX(Escalation!$C$2,BF$4-$W127))),
     IF(SSSModel!$C$4="PV",IF(DD$4=$W127,$EA127*(1+SSSModel!$C$2),0),
     IF(SSSModel!$C$4="FCR",IF(AND(DD$4&gt;=$W127,OFFSET(Profiles!$K$2,$Z127,MAX(Profiles!$C$2,BF$4-$W127))&gt;0),$EC127,0),0))))))</f>
        <v>0</v>
      </c>
      <c r="DE127" s="135">
        <f ca="1">IF(OR($Z127=0,SSSModel!$C$4="CF"),BG127,
IF(LEFT($V127,3)="ON_",
     IF(SSSModel!$C$4="RR",SUMPRODUCT(OFFSET($AC127,0,0,1,$CB$2),OFFSET(Profiles!$K$28,($Z127-1)*(Profiles!$I$26+1)+DE$4-SSSModel!$C$3+1,0,1,$CB$2)),
     IF(SSSModel!$C$4="ECC",$EA127*$EB127*SUMPRODUCT(OFFSET($AC127,0,MAX(0,DE$4-$DZ127-$CA$4+1),1,MIN($DZ127,DE$4-$CA$4+1)),OFFSET(Escalation!$K$24,($Y127-1)*(Escalation!$I$22+1)+DE$4-SSSModel!$C$3+1,MAX(0,DE$4-$DZ127-$CA$4+1),1,MIN($DZ127,DE$4-$CA$4+1))),
     IF(SSSModel!$C$4="PV",BG127*$EA127*(1+SSSModel!$C$2),
     IF(SSSModel!$C$4="FCR",$EC127*SUM(OFFSET($AC127,0,MAX(DE$4-$AC$4-$DZ127+1,0),1,MIN($DZ127,DE$4-$AC$4+1))),0)))),
SUM($AC127:$BZ127)*
     IF(SSSModel!$C$4="RR",OFFSET(Profiles!$K$2,$Z127,MAX(Profiles!$C$2,BG$4-$W127)),
     IF(SSSModel!$C$4="ECC",$EA127*$EB127*IF(MAX(Escalation!$C$2,BG$4-$W127)&gt;$DZ127-1,0,OFFSET(Escalation!$K$2,$Y127,MAX(Escalation!$C$2,BG$4-$W127))),
     IF(SSSModel!$C$4="PV",IF(DE$4=$W127,$EA127*(1+SSSModel!$C$2),0),
     IF(SSSModel!$C$4="FCR",IF(AND(DE$4&gt;=$W127,OFFSET(Profiles!$K$2,$Z127,MAX(Profiles!$C$2,BG$4-$W127))&gt;0),$EC127,0),0))))))</f>
        <v>0</v>
      </c>
      <c r="DF127" s="135">
        <f ca="1">IF(OR($Z127=0,SSSModel!$C$4="CF"),BH127,
IF(LEFT($V127,3)="ON_",
     IF(SSSModel!$C$4="RR",SUMPRODUCT(OFFSET($AC127,0,0,1,$CB$2),OFFSET(Profiles!$K$28,($Z127-1)*(Profiles!$I$26+1)+DF$4-SSSModel!$C$3+1,0,1,$CB$2)),
     IF(SSSModel!$C$4="ECC",$EA127*$EB127*SUMPRODUCT(OFFSET($AC127,0,MAX(0,DF$4-$DZ127-$CA$4+1),1,MIN($DZ127,DF$4-$CA$4+1)),OFFSET(Escalation!$K$24,($Y127-1)*(Escalation!$I$22+1)+DF$4-SSSModel!$C$3+1,MAX(0,DF$4-$DZ127-$CA$4+1),1,MIN($DZ127,DF$4-$CA$4+1))),
     IF(SSSModel!$C$4="PV",BH127*$EA127*(1+SSSModel!$C$2),
     IF(SSSModel!$C$4="FCR",$EC127*SUM(OFFSET($AC127,0,MAX(DF$4-$AC$4-$DZ127+1,0),1,MIN($DZ127,DF$4-$AC$4+1))),0)))),
SUM($AC127:$BZ127)*
     IF(SSSModel!$C$4="RR",OFFSET(Profiles!$K$2,$Z127,MAX(Profiles!$C$2,BH$4-$W127)),
     IF(SSSModel!$C$4="ECC",$EA127*$EB127*IF(MAX(Escalation!$C$2,BH$4-$W127)&gt;$DZ127-1,0,OFFSET(Escalation!$K$2,$Y127,MAX(Escalation!$C$2,BH$4-$W127))),
     IF(SSSModel!$C$4="PV",IF(DF$4=$W127,$EA127*(1+SSSModel!$C$2),0),
     IF(SSSModel!$C$4="FCR",IF(AND(DF$4&gt;=$W127,OFFSET(Profiles!$K$2,$Z127,MAX(Profiles!$C$2,BH$4-$W127))&gt;0),$EC127,0),0))))))</f>
        <v>0</v>
      </c>
      <c r="DG127" s="135">
        <f ca="1">IF(OR($Z127=0,SSSModel!$C$4="CF"),BI127,
IF(LEFT($V127,3)="ON_",
     IF(SSSModel!$C$4="RR",SUMPRODUCT(OFFSET($AC127,0,0,1,$CB$2),OFFSET(Profiles!$K$28,($Z127-1)*(Profiles!$I$26+1)+DG$4-SSSModel!$C$3+1,0,1,$CB$2)),
     IF(SSSModel!$C$4="ECC",$EA127*$EB127*SUMPRODUCT(OFFSET($AC127,0,MAX(0,DG$4-$DZ127-$CA$4+1),1,MIN($DZ127,DG$4-$CA$4+1)),OFFSET(Escalation!$K$24,($Y127-1)*(Escalation!$I$22+1)+DG$4-SSSModel!$C$3+1,MAX(0,DG$4-$DZ127-$CA$4+1),1,MIN($DZ127,DG$4-$CA$4+1))),
     IF(SSSModel!$C$4="PV",BI127*$EA127*(1+SSSModel!$C$2),
     IF(SSSModel!$C$4="FCR",$EC127*SUM(OFFSET($AC127,0,MAX(DG$4-$AC$4-$DZ127+1,0),1,MIN($DZ127,DG$4-$AC$4+1))),0)))),
SUM($AC127:$BZ127)*
     IF(SSSModel!$C$4="RR",OFFSET(Profiles!$K$2,$Z127,MAX(Profiles!$C$2,BI$4-$W127)),
     IF(SSSModel!$C$4="ECC",$EA127*$EB127*IF(MAX(Escalation!$C$2,BI$4-$W127)&gt;$DZ127-1,0,OFFSET(Escalation!$K$2,$Y127,MAX(Escalation!$C$2,BI$4-$W127))),
     IF(SSSModel!$C$4="PV",IF(DG$4=$W127,$EA127*(1+SSSModel!$C$2),0),
     IF(SSSModel!$C$4="FCR",IF(AND(DG$4&gt;=$W127,OFFSET(Profiles!$K$2,$Z127,MAX(Profiles!$C$2,BI$4-$W127))&gt;0),$EC127,0),0))))))</f>
        <v>0</v>
      </c>
      <c r="DH127" s="135">
        <f ca="1">IF(OR($Z127=0,SSSModel!$C$4="CF"),BJ127,
IF(LEFT($V127,3)="ON_",
     IF(SSSModel!$C$4="RR",SUMPRODUCT(OFFSET($AC127,0,0,1,$CB$2),OFFSET(Profiles!$K$28,($Z127-1)*(Profiles!$I$26+1)+DH$4-SSSModel!$C$3+1,0,1,$CB$2)),
     IF(SSSModel!$C$4="ECC",$EA127*$EB127*SUMPRODUCT(OFFSET($AC127,0,MAX(0,DH$4-$DZ127-$CA$4+1),1,MIN($DZ127,DH$4-$CA$4+1)),OFFSET(Escalation!$K$24,($Y127-1)*(Escalation!$I$22+1)+DH$4-SSSModel!$C$3+1,MAX(0,DH$4-$DZ127-$CA$4+1),1,MIN($DZ127,DH$4-$CA$4+1))),
     IF(SSSModel!$C$4="PV",BJ127*$EA127*(1+SSSModel!$C$2),
     IF(SSSModel!$C$4="FCR",$EC127*SUM(OFFSET($AC127,0,MAX(DH$4-$AC$4-$DZ127+1,0),1,MIN($DZ127,DH$4-$AC$4+1))),0)))),
SUM($AC127:$BZ127)*
     IF(SSSModel!$C$4="RR",OFFSET(Profiles!$K$2,$Z127,MAX(Profiles!$C$2,BJ$4-$W127)),
     IF(SSSModel!$C$4="ECC",$EA127*$EB127*IF(MAX(Escalation!$C$2,BJ$4-$W127)&gt;$DZ127-1,0,OFFSET(Escalation!$K$2,$Y127,MAX(Escalation!$C$2,BJ$4-$W127))),
     IF(SSSModel!$C$4="PV",IF(DH$4=$W127,$EA127*(1+SSSModel!$C$2),0),
     IF(SSSModel!$C$4="FCR",IF(AND(DH$4&gt;=$W127,OFFSET(Profiles!$K$2,$Z127,MAX(Profiles!$C$2,BJ$4-$W127))&gt;0),$EC127,0),0))))))</f>
        <v>0</v>
      </c>
      <c r="DI127" s="135">
        <f ca="1">IF(OR($Z127=0,SSSModel!$C$4="CF"),BK127,
IF(LEFT($V127,3)="ON_",
     IF(SSSModel!$C$4="RR",SUMPRODUCT(OFFSET($AC127,0,0,1,$CB$2),OFFSET(Profiles!$K$28,($Z127-1)*(Profiles!$I$26+1)+DI$4-SSSModel!$C$3+1,0,1,$CB$2)),
     IF(SSSModel!$C$4="ECC",$EA127*$EB127*SUMPRODUCT(OFFSET($AC127,0,MAX(0,DI$4-$DZ127-$CA$4+1),1,MIN($DZ127,DI$4-$CA$4+1)),OFFSET(Escalation!$K$24,($Y127-1)*(Escalation!$I$22+1)+DI$4-SSSModel!$C$3+1,MAX(0,DI$4-$DZ127-$CA$4+1),1,MIN($DZ127,DI$4-$CA$4+1))),
     IF(SSSModel!$C$4="PV",BK127*$EA127*(1+SSSModel!$C$2),
     IF(SSSModel!$C$4="FCR",$EC127*SUM(OFFSET($AC127,0,MAX(DI$4-$AC$4-$DZ127+1,0),1,MIN($DZ127,DI$4-$AC$4+1))),0)))),
SUM($AC127:$BZ127)*
     IF(SSSModel!$C$4="RR",OFFSET(Profiles!$K$2,$Z127,MAX(Profiles!$C$2,BK$4-$W127)),
     IF(SSSModel!$C$4="ECC",$EA127*$EB127*IF(MAX(Escalation!$C$2,BK$4-$W127)&gt;$DZ127-1,0,OFFSET(Escalation!$K$2,$Y127,MAX(Escalation!$C$2,BK$4-$W127))),
     IF(SSSModel!$C$4="PV",IF(DI$4=$W127,$EA127*(1+SSSModel!$C$2),0),
     IF(SSSModel!$C$4="FCR",IF(AND(DI$4&gt;=$W127,OFFSET(Profiles!$K$2,$Z127,MAX(Profiles!$C$2,BK$4-$W127))&gt;0),$EC127,0),0))))))</f>
        <v>0</v>
      </c>
      <c r="DJ127" s="135">
        <f ca="1">IF(OR($Z127=0,SSSModel!$C$4="CF"),BL127,
IF(LEFT($V127,3)="ON_",
     IF(SSSModel!$C$4="RR",SUMPRODUCT(OFFSET($AC127,0,0,1,$CB$2),OFFSET(Profiles!$K$28,($Z127-1)*(Profiles!$I$26+1)+DJ$4-SSSModel!$C$3+1,0,1,$CB$2)),
     IF(SSSModel!$C$4="ECC",$EA127*$EB127*SUMPRODUCT(OFFSET($AC127,0,MAX(0,DJ$4-$DZ127-$CA$4+1),1,MIN($DZ127,DJ$4-$CA$4+1)),OFFSET(Escalation!$K$24,($Y127-1)*(Escalation!$I$22+1)+DJ$4-SSSModel!$C$3+1,MAX(0,DJ$4-$DZ127-$CA$4+1),1,MIN($DZ127,DJ$4-$CA$4+1))),
     IF(SSSModel!$C$4="PV",BL127*$EA127*(1+SSSModel!$C$2),
     IF(SSSModel!$C$4="FCR",$EC127*SUM(OFFSET($AC127,0,MAX(DJ$4-$AC$4-$DZ127+1,0),1,MIN($DZ127,DJ$4-$AC$4+1))),0)))),
SUM($AC127:$BZ127)*
     IF(SSSModel!$C$4="RR",OFFSET(Profiles!$K$2,$Z127,MAX(Profiles!$C$2,BL$4-$W127)),
     IF(SSSModel!$C$4="ECC",$EA127*$EB127*IF(MAX(Escalation!$C$2,BL$4-$W127)&gt;$DZ127-1,0,OFFSET(Escalation!$K$2,$Y127,MAX(Escalation!$C$2,BL$4-$W127))),
     IF(SSSModel!$C$4="PV",IF(DJ$4=$W127,$EA127*(1+SSSModel!$C$2),0),
     IF(SSSModel!$C$4="FCR",IF(AND(DJ$4&gt;=$W127,OFFSET(Profiles!$K$2,$Z127,MAX(Profiles!$C$2,BL$4-$W127))&gt;0),$EC127,0),0))))))</f>
        <v>0</v>
      </c>
      <c r="DK127" s="135">
        <f ca="1">IF(OR($Z127=0,SSSModel!$C$4="CF"),BM127,
IF(LEFT($V127,3)="ON_",
     IF(SSSModel!$C$4="RR",SUMPRODUCT(OFFSET($AC127,0,0,1,$CB$2),OFFSET(Profiles!$K$28,($Z127-1)*(Profiles!$I$26+1)+DK$4-SSSModel!$C$3+1,0,1,$CB$2)),
     IF(SSSModel!$C$4="ECC",$EA127*$EB127*SUMPRODUCT(OFFSET($AC127,0,MAX(0,DK$4-$DZ127-$CA$4+1),1,MIN($DZ127,DK$4-$CA$4+1)),OFFSET(Escalation!$K$24,($Y127-1)*(Escalation!$I$22+1)+DK$4-SSSModel!$C$3+1,MAX(0,DK$4-$DZ127-$CA$4+1),1,MIN($DZ127,DK$4-$CA$4+1))),
     IF(SSSModel!$C$4="PV",BM127*$EA127*(1+SSSModel!$C$2),
     IF(SSSModel!$C$4="FCR",$EC127*SUM(OFFSET($AC127,0,MAX(DK$4-$AC$4-$DZ127+1,0),1,MIN($DZ127,DK$4-$AC$4+1))),0)))),
SUM($AC127:$BZ127)*
     IF(SSSModel!$C$4="RR",OFFSET(Profiles!$K$2,$Z127,MAX(Profiles!$C$2,BM$4-$W127)),
     IF(SSSModel!$C$4="ECC",$EA127*$EB127*IF(MAX(Escalation!$C$2,BM$4-$W127)&gt;$DZ127-1,0,OFFSET(Escalation!$K$2,$Y127,MAX(Escalation!$C$2,BM$4-$W127))),
     IF(SSSModel!$C$4="PV",IF(DK$4=$W127,$EA127*(1+SSSModel!$C$2),0),
     IF(SSSModel!$C$4="FCR",IF(AND(DK$4&gt;=$W127,OFFSET(Profiles!$K$2,$Z127,MAX(Profiles!$C$2,BM$4-$W127))&gt;0),$EC127,0),0))))))</f>
        <v>0</v>
      </c>
      <c r="DL127" s="135">
        <f ca="1">IF(OR($Z127=0,SSSModel!$C$4="CF"),BN127,
IF(LEFT($V127,3)="ON_",
     IF(SSSModel!$C$4="RR",SUMPRODUCT(OFFSET($AC127,0,0,1,$CB$2),OFFSET(Profiles!$K$28,($Z127-1)*(Profiles!$I$26+1)+DL$4-SSSModel!$C$3+1,0,1,$CB$2)),
     IF(SSSModel!$C$4="ECC",$EA127*$EB127*SUMPRODUCT(OFFSET($AC127,0,MAX(0,DL$4-$DZ127-$CA$4+1),1,MIN($DZ127,DL$4-$CA$4+1)),OFFSET(Escalation!$K$24,($Y127-1)*(Escalation!$I$22+1)+DL$4-SSSModel!$C$3+1,MAX(0,DL$4-$DZ127-$CA$4+1),1,MIN($DZ127,DL$4-$CA$4+1))),
     IF(SSSModel!$C$4="PV",BN127*$EA127*(1+SSSModel!$C$2),
     IF(SSSModel!$C$4="FCR",$EC127*SUM(OFFSET($AC127,0,MAX(DL$4-$AC$4-$DZ127+1,0),1,MIN($DZ127,DL$4-$AC$4+1))),0)))),
SUM($AC127:$BZ127)*
     IF(SSSModel!$C$4="RR",OFFSET(Profiles!$K$2,$Z127,MAX(Profiles!$C$2,BN$4-$W127)),
     IF(SSSModel!$C$4="ECC",$EA127*$EB127*IF(MAX(Escalation!$C$2,BN$4-$W127)&gt;$DZ127-1,0,OFFSET(Escalation!$K$2,$Y127,MAX(Escalation!$C$2,BN$4-$W127))),
     IF(SSSModel!$C$4="PV",IF(DL$4=$W127,$EA127*(1+SSSModel!$C$2),0),
     IF(SSSModel!$C$4="FCR",IF(AND(DL$4&gt;=$W127,OFFSET(Profiles!$K$2,$Z127,MAX(Profiles!$C$2,BN$4-$W127))&gt;0),$EC127,0),0))))))</f>
        <v>0</v>
      </c>
      <c r="DM127" s="135">
        <f ca="1">IF(OR($Z127=0,SSSModel!$C$4="CF"),BO127,
IF(LEFT($V127,3)="ON_",
     IF(SSSModel!$C$4="RR",SUMPRODUCT(OFFSET($AC127,0,0,1,$CB$2),OFFSET(Profiles!$K$28,($Z127-1)*(Profiles!$I$26+1)+DM$4-SSSModel!$C$3+1,0,1,$CB$2)),
     IF(SSSModel!$C$4="ECC",$EA127*$EB127*SUMPRODUCT(OFFSET($AC127,0,MAX(0,DM$4-$DZ127-$CA$4+1),1,MIN($DZ127,DM$4-$CA$4+1)),OFFSET(Escalation!$K$24,($Y127-1)*(Escalation!$I$22+1)+DM$4-SSSModel!$C$3+1,MAX(0,DM$4-$DZ127-$CA$4+1),1,MIN($DZ127,DM$4-$CA$4+1))),
     IF(SSSModel!$C$4="PV",BO127*$EA127*(1+SSSModel!$C$2),
     IF(SSSModel!$C$4="FCR",$EC127*SUM(OFFSET($AC127,0,MAX(DM$4-$AC$4-$DZ127+1,0),1,MIN($DZ127,DM$4-$AC$4+1))),0)))),
SUM($AC127:$BZ127)*
     IF(SSSModel!$C$4="RR",OFFSET(Profiles!$K$2,$Z127,MAX(Profiles!$C$2,BO$4-$W127)),
     IF(SSSModel!$C$4="ECC",$EA127*$EB127*IF(MAX(Escalation!$C$2,BO$4-$W127)&gt;$DZ127-1,0,OFFSET(Escalation!$K$2,$Y127,MAX(Escalation!$C$2,BO$4-$W127))),
     IF(SSSModel!$C$4="PV",IF(DM$4=$W127,$EA127*(1+SSSModel!$C$2),0),
     IF(SSSModel!$C$4="FCR",IF(AND(DM$4&gt;=$W127,OFFSET(Profiles!$K$2,$Z127,MAX(Profiles!$C$2,BO$4-$W127))&gt;0),$EC127,0),0))))))</f>
        <v>0</v>
      </c>
      <c r="DN127" s="135">
        <f ca="1">IF(OR($Z127=0,SSSModel!$C$4="CF"),BP127,
IF(LEFT($V127,3)="ON_",
     IF(SSSModel!$C$4="RR",SUMPRODUCT(OFFSET($AC127,0,0,1,$CB$2),OFFSET(Profiles!$K$28,($Z127-1)*(Profiles!$I$26+1)+DN$4-SSSModel!$C$3+1,0,1,$CB$2)),
     IF(SSSModel!$C$4="ECC",$EA127*$EB127*SUMPRODUCT(OFFSET($AC127,0,MAX(0,DN$4-$DZ127-$CA$4+1),1,MIN($DZ127,DN$4-$CA$4+1)),OFFSET(Escalation!$K$24,($Y127-1)*(Escalation!$I$22+1)+DN$4-SSSModel!$C$3+1,MAX(0,DN$4-$DZ127-$CA$4+1),1,MIN($DZ127,DN$4-$CA$4+1))),
     IF(SSSModel!$C$4="PV",BP127*$EA127*(1+SSSModel!$C$2),
     IF(SSSModel!$C$4="FCR",$EC127*SUM(OFFSET($AC127,0,MAX(DN$4-$AC$4-$DZ127+1,0),1,MIN($DZ127,DN$4-$AC$4+1))),0)))),
SUM($AC127:$BZ127)*
     IF(SSSModel!$C$4="RR",OFFSET(Profiles!$K$2,$Z127,MAX(Profiles!$C$2,BP$4-$W127)),
     IF(SSSModel!$C$4="ECC",$EA127*$EB127*IF(MAX(Escalation!$C$2,BP$4-$W127)&gt;$DZ127-1,0,OFFSET(Escalation!$K$2,$Y127,MAX(Escalation!$C$2,BP$4-$W127))),
     IF(SSSModel!$C$4="PV",IF(DN$4=$W127,$EA127*(1+SSSModel!$C$2),0),
     IF(SSSModel!$C$4="FCR",IF(AND(DN$4&gt;=$W127,OFFSET(Profiles!$K$2,$Z127,MAX(Profiles!$C$2,BP$4-$W127))&gt;0),$EC127,0),0))))))</f>
        <v>0</v>
      </c>
      <c r="DO127" s="135">
        <f ca="1">IF(OR($Z127=0,SSSModel!$C$4="CF"),BQ127,
IF(LEFT($V127,3)="ON_",
     IF(SSSModel!$C$4="RR",SUMPRODUCT(OFFSET($AC127,0,0,1,$CB$2),OFFSET(Profiles!$K$28,($Z127-1)*(Profiles!$I$26+1)+DO$4-SSSModel!$C$3+1,0,1,$CB$2)),
     IF(SSSModel!$C$4="ECC",$EA127*$EB127*SUMPRODUCT(OFFSET($AC127,0,MAX(0,DO$4-$DZ127-$CA$4+1),1,MIN($DZ127,DO$4-$CA$4+1)),OFFSET(Escalation!$K$24,($Y127-1)*(Escalation!$I$22+1)+DO$4-SSSModel!$C$3+1,MAX(0,DO$4-$DZ127-$CA$4+1),1,MIN($DZ127,DO$4-$CA$4+1))),
     IF(SSSModel!$C$4="PV",BQ127*$EA127*(1+SSSModel!$C$2),
     IF(SSSModel!$C$4="FCR",$EC127*SUM(OFFSET($AC127,0,MAX(DO$4-$AC$4-$DZ127+1,0),1,MIN($DZ127,DO$4-$AC$4+1))),0)))),
SUM($AC127:$BZ127)*
     IF(SSSModel!$C$4="RR",OFFSET(Profiles!$K$2,$Z127,MAX(Profiles!$C$2,BQ$4-$W127)),
     IF(SSSModel!$C$4="ECC",$EA127*$EB127*IF(MAX(Escalation!$C$2,BQ$4-$W127)&gt;$DZ127-1,0,OFFSET(Escalation!$K$2,$Y127,MAX(Escalation!$C$2,BQ$4-$W127))),
     IF(SSSModel!$C$4="PV",IF(DO$4=$W127,$EA127*(1+SSSModel!$C$2),0),
     IF(SSSModel!$C$4="FCR",IF(AND(DO$4&gt;=$W127,OFFSET(Profiles!$K$2,$Z127,MAX(Profiles!$C$2,BQ$4-$W127))&gt;0),$EC127,0),0))))))</f>
        <v>0</v>
      </c>
      <c r="DP127" s="135">
        <f ca="1">IF(OR($Z127=0,SSSModel!$C$4="CF"),BR127,
IF(LEFT($V127,3)="ON_",
     IF(SSSModel!$C$4="RR",SUMPRODUCT(OFFSET($AC127,0,0,1,$CB$2),OFFSET(Profiles!$K$28,($Z127-1)*(Profiles!$I$26+1)+DP$4-SSSModel!$C$3+1,0,1,$CB$2)),
     IF(SSSModel!$C$4="ECC",$EA127*$EB127*SUMPRODUCT(OFFSET($AC127,0,MAX(0,DP$4-$DZ127-$CA$4+1),1,MIN($DZ127,DP$4-$CA$4+1)),OFFSET(Escalation!$K$24,($Y127-1)*(Escalation!$I$22+1)+DP$4-SSSModel!$C$3+1,MAX(0,DP$4-$DZ127-$CA$4+1),1,MIN($DZ127,DP$4-$CA$4+1))),
     IF(SSSModel!$C$4="PV",BR127*$EA127*(1+SSSModel!$C$2),
     IF(SSSModel!$C$4="FCR",$EC127*SUM(OFFSET($AC127,0,MAX(DP$4-$AC$4-$DZ127+1,0),1,MIN($DZ127,DP$4-$AC$4+1))),0)))),
SUM($AC127:$BZ127)*
     IF(SSSModel!$C$4="RR",OFFSET(Profiles!$K$2,$Z127,MAX(Profiles!$C$2,BR$4-$W127)),
     IF(SSSModel!$C$4="ECC",$EA127*$EB127*IF(MAX(Escalation!$C$2,BR$4-$W127)&gt;$DZ127-1,0,OFFSET(Escalation!$K$2,$Y127,MAX(Escalation!$C$2,BR$4-$W127))),
     IF(SSSModel!$C$4="PV",IF(DP$4=$W127,$EA127*(1+SSSModel!$C$2),0),
     IF(SSSModel!$C$4="FCR",IF(AND(DP$4&gt;=$W127,OFFSET(Profiles!$K$2,$Z127,MAX(Profiles!$C$2,BR$4-$W127))&gt;0),$EC127,0),0))))))</f>
        <v>0</v>
      </c>
      <c r="DQ127" s="135">
        <f ca="1">IF(OR($Z127=0,SSSModel!$C$4="CF"),BS127,
IF(LEFT($V127,3)="ON_",
     IF(SSSModel!$C$4="RR",SUMPRODUCT(OFFSET($AC127,0,0,1,$CB$2),OFFSET(Profiles!$K$28,($Z127-1)*(Profiles!$I$26+1)+DQ$4-SSSModel!$C$3+1,0,1,$CB$2)),
     IF(SSSModel!$C$4="ECC",$EA127*$EB127*SUMPRODUCT(OFFSET($AC127,0,MAX(0,DQ$4-$DZ127-$CA$4+1),1,MIN($DZ127,DQ$4-$CA$4+1)),OFFSET(Escalation!$K$24,($Y127-1)*(Escalation!$I$22+1)+DQ$4-SSSModel!$C$3+1,MAX(0,DQ$4-$DZ127-$CA$4+1),1,MIN($DZ127,DQ$4-$CA$4+1))),
     IF(SSSModel!$C$4="PV",BS127*$EA127*(1+SSSModel!$C$2),
     IF(SSSModel!$C$4="FCR",$EC127*SUM(OFFSET($AC127,0,MAX(DQ$4-$AC$4-$DZ127+1,0),1,MIN($DZ127,DQ$4-$AC$4+1))),0)))),
SUM($AC127:$BZ127)*
     IF(SSSModel!$C$4="RR",OFFSET(Profiles!$K$2,$Z127,MAX(Profiles!$C$2,BS$4-$W127)),
     IF(SSSModel!$C$4="ECC",$EA127*$EB127*IF(MAX(Escalation!$C$2,BS$4-$W127)&gt;$DZ127-1,0,OFFSET(Escalation!$K$2,$Y127,MAX(Escalation!$C$2,BS$4-$W127))),
     IF(SSSModel!$C$4="PV",IF(DQ$4=$W127,$EA127*(1+SSSModel!$C$2),0),
     IF(SSSModel!$C$4="FCR",IF(AND(DQ$4&gt;=$W127,OFFSET(Profiles!$K$2,$Z127,MAX(Profiles!$C$2,BS$4-$W127))&gt;0),$EC127,0),0))))))</f>
        <v>0</v>
      </c>
      <c r="DR127" s="135">
        <f ca="1">IF(OR($Z127=0,SSSModel!$C$4="CF"),BT127,
IF(LEFT($V127,3)="ON_",
     IF(SSSModel!$C$4="RR",SUMPRODUCT(OFFSET($AC127,0,0,1,$CB$2),OFFSET(Profiles!$K$28,($Z127-1)*(Profiles!$I$26+1)+DR$4-SSSModel!$C$3+1,0,1,$CB$2)),
     IF(SSSModel!$C$4="ECC",$EA127*$EB127*SUMPRODUCT(OFFSET($AC127,0,MAX(0,DR$4-$DZ127-$CA$4+1),1,MIN($DZ127,DR$4-$CA$4+1)),OFFSET(Escalation!$K$24,($Y127-1)*(Escalation!$I$22+1)+DR$4-SSSModel!$C$3+1,MAX(0,DR$4-$DZ127-$CA$4+1),1,MIN($DZ127,DR$4-$CA$4+1))),
     IF(SSSModel!$C$4="PV",BT127*$EA127*(1+SSSModel!$C$2),
     IF(SSSModel!$C$4="FCR",$EC127*SUM(OFFSET($AC127,0,MAX(DR$4-$AC$4-$DZ127+1,0),1,MIN($DZ127,DR$4-$AC$4+1))),0)))),
SUM($AC127:$BZ127)*
     IF(SSSModel!$C$4="RR",OFFSET(Profiles!$K$2,$Z127,MAX(Profiles!$C$2,BT$4-$W127)),
     IF(SSSModel!$C$4="ECC",$EA127*$EB127*IF(MAX(Escalation!$C$2,BT$4-$W127)&gt;$DZ127-1,0,OFFSET(Escalation!$K$2,$Y127,MAX(Escalation!$C$2,BT$4-$W127))),
     IF(SSSModel!$C$4="PV",IF(DR$4=$W127,$EA127*(1+SSSModel!$C$2),0),
     IF(SSSModel!$C$4="FCR",IF(AND(DR$4&gt;=$W127,OFFSET(Profiles!$K$2,$Z127,MAX(Profiles!$C$2,BT$4-$W127))&gt;0),$EC127,0),0))))))</f>
        <v>0</v>
      </c>
      <c r="DS127" s="135">
        <f ca="1">IF(OR($Z127=0,SSSModel!$C$4="CF"),BU127,
IF(LEFT($V127,3)="ON_",
     IF(SSSModel!$C$4="RR",SUMPRODUCT(OFFSET($AC127,0,0,1,$CB$2),OFFSET(Profiles!$K$28,($Z127-1)*(Profiles!$I$26+1)+DS$4-SSSModel!$C$3+1,0,1,$CB$2)),
     IF(SSSModel!$C$4="ECC",$EA127*$EB127*SUMPRODUCT(OFFSET($AC127,0,MAX(0,DS$4-$DZ127-$CA$4+1),1,MIN($DZ127,DS$4-$CA$4+1)),OFFSET(Escalation!$K$24,($Y127-1)*(Escalation!$I$22+1)+DS$4-SSSModel!$C$3+1,MAX(0,DS$4-$DZ127-$CA$4+1),1,MIN($DZ127,DS$4-$CA$4+1))),
     IF(SSSModel!$C$4="PV",BU127*$EA127*(1+SSSModel!$C$2),
     IF(SSSModel!$C$4="FCR",$EC127*SUM(OFFSET($AC127,0,MAX(DS$4-$AC$4-$DZ127+1,0),1,MIN($DZ127,DS$4-$AC$4+1))),0)))),
SUM($AC127:$BZ127)*
     IF(SSSModel!$C$4="RR",OFFSET(Profiles!$K$2,$Z127,MAX(Profiles!$C$2,BU$4-$W127)),
     IF(SSSModel!$C$4="ECC",$EA127*$EB127*IF(MAX(Escalation!$C$2,BU$4-$W127)&gt;$DZ127-1,0,OFFSET(Escalation!$K$2,$Y127,MAX(Escalation!$C$2,BU$4-$W127))),
     IF(SSSModel!$C$4="PV",IF(DS$4=$W127,$EA127*(1+SSSModel!$C$2),0),
     IF(SSSModel!$C$4="FCR",IF(AND(DS$4&gt;=$W127,OFFSET(Profiles!$K$2,$Z127,MAX(Profiles!$C$2,BU$4-$W127))&gt;0),$EC127,0),0))))))</f>
        <v>0</v>
      </c>
      <c r="DT127" s="135">
        <f ca="1">IF(OR($Z127=0,SSSModel!$C$4="CF"),BV127,
IF(LEFT($V127,3)="ON_",
     IF(SSSModel!$C$4="RR",SUMPRODUCT(OFFSET($AC127,0,0,1,$CB$2),OFFSET(Profiles!$K$28,($Z127-1)*(Profiles!$I$26+1)+DT$4-SSSModel!$C$3+1,0,1,$CB$2)),
     IF(SSSModel!$C$4="ECC",$EA127*$EB127*SUMPRODUCT(OFFSET($AC127,0,MAX(0,DT$4-$DZ127-$CA$4+1),1,MIN($DZ127,DT$4-$CA$4+1)),OFFSET(Escalation!$K$24,($Y127-1)*(Escalation!$I$22+1)+DT$4-SSSModel!$C$3+1,MAX(0,DT$4-$DZ127-$CA$4+1),1,MIN($DZ127,DT$4-$CA$4+1))),
     IF(SSSModel!$C$4="PV",BV127*$EA127*(1+SSSModel!$C$2),
     IF(SSSModel!$C$4="FCR",$EC127*SUM(OFFSET($AC127,0,MAX(DT$4-$AC$4-$DZ127+1,0),1,MIN($DZ127,DT$4-$AC$4+1))),0)))),
SUM($AC127:$BZ127)*
     IF(SSSModel!$C$4="RR",OFFSET(Profiles!$K$2,$Z127,MAX(Profiles!$C$2,BV$4-$W127)),
     IF(SSSModel!$C$4="ECC",$EA127*$EB127*IF(MAX(Escalation!$C$2,BV$4-$W127)&gt;$DZ127-1,0,OFFSET(Escalation!$K$2,$Y127,MAX(Escalation!$C$2,BV$4-$W127))),
     IF(SSSModel!$C$4="PV",IF(DT$4=$W127,$EA127*(1+SSSModel!$C$2),0),
     IF(SSSModel!$C$4="FCR",IF(AND(DT$4&gt;=$W127,OFFSET(Profiles!$K$2,$Z127,MAX(Profiles!$C$2,BV$4-$W127))&gt;0),$EC127,0),0))))))</f>
        <v>0</v>
      </c>
      <c r="DU127" s="135">
        <f ca="1">IF(OR($Z127=0,SSSModel!$C$4="CF"),BW127,
IF(LEFT($V127,3)="ON_",
     IF(SSSModel!$C$4="RR",SUMPRODUCT(OFFSET($AC127,0,0,1,$CB$2),OFFSET(Profiles!$K$28,($Z127-1)*(Profiles!$I$26+1)+DU$4-SSSModel!$C$3+1,0,1,$CB$2)),
     IF(SSSModel!$C$4="ECC",$EA127*$EB127*SUMPRODUCT(OFFSET($AC127,0,MAX(0,DU$4-$DZ127-$CA$4+1),1,MIN($DZ127,DU$4-$CA$4+1)),OFFSET(Escalation!$K$24,($Y127-1)*(Escalation!$I$22+1)+DU$4-SSSModel!$C$3+1,MAX(0,DU$4-$DZ127-$CA$4+1),1,MIN($DZ127,DU$4-$CA$4+1))),
     IF(SSSModel!$C$4="PV",BW127*$EA127*(1+SSSModel!$C$2),
     IF(SSSModel!$C$4="FCR",$EC127*SUM(OFFSET($AC127,0,MAX(DU$4-$AC$4-$DZ127+1,0),1,MIN($DZ127,DU$4-$AC$4+1))),0)))),
SUM($AC127:$BZ127)*
     IF(SSSModel!$C$4="RR",OFFSET(Profiles!$K$2,$Z127,MAX(Profiles!$C$2,BW$4-$W127)),
     IF(SSSModel!$C$4="ECC",$EA127*$EB127*IF(MAX(Escalation!$C$2,BW$4-$W127)&gt;$DZ127-1,0,OFFSET(Escalation!$K$2,$Y127,MAX(Escalation!$C$2,BW$4-$W127))),
     IF(SSSModel!$C$4="PV",IF(DU$4=$W127,$EA127*(1+SSSModel!$C$2),0),
     IF(SSSModel!$C$4="FCR",IF(AND(DU$4&gt;=$W127,OFFSET(Profiles!$K$2,$Z127,MAX(Profiles!$C$2,BW$4-$W127))&gt;0),$EC127,0),0))))))</f>
        <v>0</v>
      </c>
      <c r="DV127" s="136">
        <f ca="1">IF(OR($Z127=0,SSSModel!$C$4="CF"),BX127,
IF(LEFT($V127,3)="ON_",
     IF(SSSModel!$C$4="RR",SUMPRODUCT(OFFSET($AC127,0,0,1,$CB$2),OFFSET(Profiles!$K$28,($Z127-1)*(Profiles!$I$26+1)+DV$4-SSSModel!$C$3+1,0,1,$CB$2)),
     IF(SSSModel!$C$4="ECC",$EA127*$EB127*SUMPRODUCT(OFFSET($AC127,0,MAX(0,DV$4-$DZ127-$CA$4+1),1,MIN($DZ127,DV$4-$CA$4+1)),OFFSET(Escalation!$K$24,($Y127-1)*(Escalation!$I$22+1)+DV$4-SSSModel!$C$3+1,MAX(0,DV$4-$DZ127-$CA$4+1),1,MIN($DZ127,DV$4-$CA$4+1))),
     IF(SSSModel!$C$4="PV",BX127*$EA127*(1+SSSModel!$C$2),
     IF(SSSModel!$C$4="FCR",$EC127*SUM(OFFSET($AC127,0,MAX(DV$4-$AC$4-$DZ127+1,0),1,MIN($DZ127,DV$4-$AC$4+1))),0)))),
SUM($AC127:$BZ127)*
     IF(SSSModel!$C$4="RR",OFFSET(Profiles!$K$2,$Z127,MAX(Profiles!$C$2,BX$4-$W127)),
     IF(SSSModel!$C$4="ECC",$EA127*$EB127*IF(MAX(Escalation!$C$2,BX$4-$W127)&gt;$DZ127-1,0,OFFSET(Escalation!$K$2,$Y127,MAX(Escalation!$C$2,BX$4-$W127))),
     IF(SSSModel!$C$4="PV",IF(DV$4=$W127,$EA127*(1+SSSModel!$C$2),0),
     IF(SSSModel!$C$4="FCR",IF(AND(DV$4&gt;=$W127,OFFSET(Profiles!$K$2,$Z127,MAX(Profiles!$C$2,BX$4-$W127))&gt;0),$EC127,0),0))))))</f>
        <v>0</v>
      </c>
      <c r="DW127" s="136">
        <f ca="1">IF(OR($Z127=0,SSSModel!$C$4="CF"),BY127,
IF(LEFT($V127,3)="ON_",
     IF(SSSModel!$C$4="RR",SUMPRODUCT(OFFSET($AC127,0,0,1,$CB$2),OFFSET(Profiles!$K$28,($Z127-1)*(Profiles!$I$26+1)+DW$4-SSSModel!$C$3+1,0,1,$CB$2)),
     IF(SSSModel!$C$4="ECC",$EA127*$EB127*SUMPRODUCT(OFFSET($AC127,0,MAX(0,DW$4-$DZ127-$CA$4+1),1,MIN($DZ127,DW$4-$CA$4+1)),OFFSET(Escalation!$K$24,($Y127-1)*(Escalation!$I$22+1)+DW$4-SSSModel!$C$3+1,MAX(0,DW$4-$DZ127-$CA$4+1),1,MIN($DZ127,DW$4-$CA$4+1))),
     IF(SSSModel!$C$4="PV",BY127*$EA127*(1+SSSModel!$C$2),
     IF(SSSModel!$C$4="FCR",$EC127*SUM(OFFSET($AC127,0,MAX(DW$4-$AC$4-$DZ127+1,0),1,MIN($DZ127,DW$4-$AC$4+1))),0)))),
SUM($AC127:$BZ127)*
     IF(SSSModel!$C$4="RR",OFFSET(Profiles!$K$2,$Z127,MAX(Profiles!$C$2,BY$4-$W127)),
     IF(SSSModel!$C$4="ECC",$EA127*$EB127*IF(MAX(Escalation!$C$2,BY$4-$W127)&gt;$DZ127-1,0,OFFSET(Escalation!$K$2,$Y127,MAX(Escalation!$C$2,BY$4-$W127))),
     IF(SSSModel!$C$4="PV",IF(DW$4=$W127,$EA127*(1+SSSModel!$C$2),0),
     IF(SSSModel!$C$4="FCR",IF(AND(DW$4&gt;=$W127,OFFSET(Profiles!$K$2,$Z127,MAX(Profiles!$C$2,BY$4-$W127))&gt;0),$EC127,0),0))))))</f>
        <v>0</v>
      </c>
      <c r="DX127" s="136">
        <f ca="1">IF(OR($Z127=0,SSSModel!$C$4="CF"),BZ127,
IF(LEFT($V127,3)="ON_",
     IF(SSSModel!$C$4="RR",SUMPRODUCT(OFFSET($AC127,0,0,1,$CB$2),OFFSET(Profiles!$K$28,($Z127-1)*(Profiles!$I$26+1)+DX$4-SSSModel!$C$3+1,0,1,$CB$2)),
     IF(SSSModel!$C$4="ECC",$EA127*$EB127*SUMPRODUCT(OFFSET($AC127,0,MAX(0,DX$4-$DZ127-$CA$4+1),1,MIN($DZ127,DX$4-$CA$4+1)),OFFSET(Escalation!$K$24,($Y127-1)*(Escalation!$I$22+1)+DX$4-SSSModel!$C$3+1,MAX(0,DX$4-$DZ127-$CA$4+1),1,MIN($DZ127,DX$4-$CA$4+1))),
     IF(SSSModel!$C$4="PV",BZ127*$EA127*(1+SSSModel!$C$2),
     IF(SSSModel!$C$4="FCR",$EC127*SUM(OFFSET($AC127,0,MAX(DX$4-$AC$4-$DZ127+1,0),1,MIN($DZ127,DX$4-$AC$4+1))),0)))),
SUM($AC127:$BZ127)*
     IF(SSSModel!$C$4="RR",OFFSET(Profiles!$K$2,$Z127,MAX(Profiles!$C$2,BZ$4-$W127)),
     IF(SSSModel!$C$4="ECC",$EA127*$EB127*IF(MAX(Escalation!$C$2,BZ$4-$W127)&gt;$DZ127-1,0,OFFSET(Escalation!$K$2,$Y127,MAX(Escalation!$C$2,BZ$4-$W127))),
     IF(SSSModel!$C$4="PV",IF(DX$4=$W127,$EA127*(1+SSSModel!$C$2),0),
     IF(SSSModel!$C$4="FCR",IF(AND(DX$4&gt;=$W127,OFFSET(Profiles!$K$2,$Z127,MAX(Profiles!$C$2,BZ$4-$W127))&gt;0),$EC127,0),0))))))</f>
        <v>0</v>
      </c>
      <c r="DY127" s="82">
        <f ca="1">IF($Y127=0,0,OFFSET(Escalation!$B$2,$Y127,0))</f>
        <v>0</v>
      </c>
      <c r="DZ127" s="80">
        <f ca="1">IF($Z127=0,0,COUNTIF(OFFSET(Profiles!$K$2,$Z127,0,1,50),"&gt;0"))</f>
        <v>0</v>
      </c>
      <c r="EA127" s="137">
        <f ca="1">IF($Z127=0,0,SUMPRODUCT(Profiles!$C$20:$BH$20,OFFSET(Profiles!$C$2,$Z127,0,1,Profiles!$B$1)))</f>
        <v>0</v>
      </c>
      <c r="EB127" s="24">
        <f>IF($Z127=0,0,((1-(1+DY127)/(1+SSSModel!$C$2))/(1-((1+DY127)/(1+SSSModel!$C$2))^DZ127))*(1+SSSModel!$C$2))</f>
        <v>0</v>
      </c>
      <c r="EC127" s="24">
        <f>IF($Z127=0,0,-PMT(SSSModel!$C$2,DZ127,EA127))</f>
        <v>0</v>
      </c>
    </row>
    <row r="128" spans="3:133" x14ac:dyDescent="0.35">
      <c r="C128" s="18">
        <f t="shared" si="12"/>
        <v>13</v>
      </c>
      <c r="D128" s="18">
        <f t="shared" si="13"/>
        <v>4</v>
      </c>
      <c r="E128" s="18">
        <f t="shared" ca="1" si="16"/>
        <v>0</v>
      </c>
      <c r="G128" s="25" t="str">
        <f ca="1">IF($E128=0,"",OFFSET(Resources!B$26,$E128,0))</f>
        <v/>
      </c>
      <c r="H128" s="25" t="str">
        <f ca="1">IF($E128=0,"",OFFSET(Resources!C$26,$E128,0))</f>
        <v/>
      </c>
      <c r="I128" s="25" t="str">
        <f ca="1">IF($E128=0,"",OFFSET(Resources!$E$26,$E128,0))</f>
        <v/>
      </c>
      <c r="J128" s="16">
        <v>1</v>
      </c>
      <c r="K128" s="16" t="s">
        <v>150</v>
      </c>
      <c r="L128" s="25" t="str">
        <f ca="1">OFFSET(Resources!$CG$24,0,$C128-1)</f>
        <v>Start Cost</v>
      </c>
      <c r="M128" s="25" t="str">
        <f ca="1">OFFSET(Resources!$CG$25,0,$C128-1)</f>
        <v>O&amp;M</v>
      </c>
      <c r="N128" s="1">
        <v>1</v>
      </c>
      <c r="O128" s="7">
        <f ca="1">IF($E128=0,0,OFFSET(Resources!$CG$26,$E128,$C128-1))</f>
        <v>0</v>
      </c>
      <c r="P128" s="25" t="str">
        <f ca="1">OFFSET(Resources!$CG$26,0,$C128-1)</f>
        <v>$/Yr</v>
      </c>
      <c r="Q128" s="18">
        <f ca="1">IF($E128=0,0,OFFSET(GenAlts!$W$4,$E128,$D128-1))</f>
        <v>0</v>
      </c>
      <c r="R128" s="1">
        <v>1</v>
      </c>
      <c r="S128" t="str">
        <f ca="1">IF($E128=0,"",OFFSET(Resources!$R$26,$E128,0))</f>
        <v/>
      </c>
      <c r="T128" s="1"/>
      <c r="U128" s="25">
        <f ca="1">IF($E128=0,0,OFFSET(Resources!$AB$26,$E128,($C128-1)*Resources!$CI$20))</f>
        <v>0</v>
      </c>
      <c r="V128" s="1"/>
      <c r="W128">
        <f t="shared" ca="1" si="15"/>
        <v>0</v>
      </c>
      <c r="X128">
        <f>IF(T128="",0,MATCH(T128,Profiles!$A$3:$A$22,0))</f>
        <v>0</v>
      </c>
      <c r="Y128" s="10">
        <f ca="1">IF(U128=0,0,MATCH(U128,Escalation!$A$3:$A$18,0))</f>
        <v>0</v>
      </c>
      <c r="Z128">
        <f>IF(V128="",0,MATCH(V128,Profiles!$A$3:$A$22,0))</f>
        <v>0</v>
      </c>
      <c r="AA128" s="8"/>
      <c r="AB128" s="8">
        <v>0</v>
      </c>
      <c r="AC128" s="72">
        <f ca="1">IF(OR(AC$4&lt;$Q128,AC$4&gt;$Q128+IF($S128="",1000,$S128)-1),0,IF(MOD(AC$4-$Q128,IF($R128="",1000,$R128))=0,$O128,0))*IF($Y128&gt;0,(1+INDEX(Escalation!$B$3:$B$18,$Y128,0))^(AC$4-SSSModel!$C$5),1)*IF($X128=0,1,OFFSET(Profiles!$K$2,$X128,MAX(Profiles!$C$2,AC$4-$Q128)))*IF($AA128=1,(1+SSSModel!#REF!),1)</f>
        <v>0</v>
      </c>
      <c r="AD128" s="72">
        <f ca="1">IF(OR(AD$4&lt;$Q128,AD$4&gt;$Q128+IF($S128="",1000,$S128)-1),0,IF(MOD(AD$4-$Q128,IF($R128="",1000,$R128))=0,$O128,0))*IF($Y128&gt;0,(1+INDEX(Escalation!$B$3:$B$18,$Y128,0))^(AD$4-SSSModel!$C$5),1)*IF($X128=0,1,OFFSET(Profiles!$K$2,$X128,MAX(Profiles!$C$2,AD$4-$Q128)))*IF($AA128=1,(1+SSSModel!#REF!),1)</f>
        <v>0</v>
      </c>
      <c r="AE128" s="72">
        <f ca="1">IF(OR(AE$4&lt;$Q128,AE$4&gt;$Q128+IF($S128="",1000,$S128)-1),0,IF(MOD(AE$4-$Q128,IF($R128="",1000,$R128))=0,$O128,0))*IF($Y128&gt;0,(1+INDEX(Escalation!$B$3:$B$18,$Y128,0))^(AE$4-SSSModel!$C$5),1)*IF($X128=0,1,OFFSET(Profiles!$K$2,$X128,MAX(Profiles!$C$2,AE$4-$Q128)))*IF($AA128=1,(1+SSSModel!#REF!),1)</f>
        <v>0</v>
      </c>
      <c r="AF128" s="72">
        <f ca="1">IF(OR(AF$4&lt;$Q128,AF$4&gt;$Q128+IF($S128="",1000,$S128)-1),0,IF(MOD(AF$4-$Q128,IF($R128="",1000,$R128))=0,$O128,0))*IF($Y128&gt;0,(1+INDEX(Escalation!$B$3:$B$18,$Y128,0))^(AF$4-SSSModel!$C$5),1)*IF($X128=0,1,OFFSET(Profiles!$K$2,$X128,MAX(Profiles!$C$2,AF$4-$Q128)))*IF($AA128=1,(1+SSSModel!#REF!),1)</f>
        <v>0</v>
      </c>
      <c r="AG128" s="72">
        <f ca="1">IF(OR(AG$4&lt;$Q128,AG$4&gt;$Q128+IF($S128="",1000,$S128)-1),0,IF(MOD(AG$4-$Q128,IF($R128="",1000,$R128))=0,$O128,0))*IF($Y128&gt;0,(1+INDEX(Escalation!$B$3:$B$18,$Y128,0))^(AG$4-SSSModel!$C$5),1)*IF($X128=0,1,OFFSET(Profiles!$K$2,$X128,MAX(Profiles!$C$2,AG$4-$Q128)))*IF($AA128=1,(1+SSSModel!#REF!),1)</f>
        <v>0</v>
      </c>
      <c r="AH128" s="72">
        <f ca="1">IF(OR(AH$4&lt;$Q128,AH$4&gt;$Q128+IF($S128="",1000,$S128)-1),0,IF(MOD(AH$4-$Q128,IF($R128="",1000,$R128))=0,$O128,0))*IF($Y128&gt;0,(1+INDEX(Escalation!$B$3:$B$18,$Y128,0))^(AH$4-SSSModel!$C$5),1)*IF($X128=0,1,OFFSET(Profiles!$K$2,$X128,MAX(Profiles!$C$2,AH$4-$Q128)))*IF($AA128=1,(1+SSSModel!#REF!),1)</f>
        <v>0</v>
      </c>
      <c r="AI128" s="72">
        <f ca="1">IF(OR(AI$4&lt;$Q128,AI$4&gt;$Q128+IF($S128="",1000,$S128)-1),0,IF(MOD(AI$4-$Q128,IF($R128="",1000,$R128))=0,$O128,0))*IF($Y128&gt;0,(1+INDEX(Escalation!$B$3:$B$18,$Y128,0))^(AI$4-SSSModel!$C$5),1)*IF($X128=0,1,OFFSET(Profiles!$K$2,$X128,MAX(Profiles!$C$2,AI$4-$Q128)))*IF($AA128=1,(1+SSSModel!#REF!),1)</f>
        <v>0</v>
      </c>
      <c r="AJ128" s="72">
        <f ca="1">IF(OR(AJ$4&lt;$Q128,AJ$4&gt;$Q128+IF($S128="",1000,$S128)-1),0,IF(MOD(AJ$4-$Q128,IF($R128="",1000,$R128))=0,$O128,0))*IF($Y128&gt;0,(1+INDEX(Escalation!$B$3:$B$18,$Y128,0))^(AJ$4-SSSModel!$C$5),1)*IF($X128=0,1,OFFSET(Profiles!$K$2,$X128,MAX(Profiles!$C$2,AJ$4-$Q128)))*IF($AA128=1,(1+SSSModel!#REF!),1)</f>
        <v>0</v>
      </c>
      <c r="AK128" s="72">
        <f ca="1">IF(OR(AK$4&lt;$Q128,AK$4&gt;$Q128+IF($S128="",1000,$S128)-1),0,IF(MOD(AK$4-$Q128,IF($R128="",1000,$R128))=0,$O128,0))*IF($Y128&gt;0,(1+INDEX(Escalation!$B$3:$B$18,$Y128,0))^(AK$4-SSSModel!$C$5),1)*IF($X128=0,1,OFFSET(Profiles!$K$2,$X128,MAX(Profiles!$C$2,AK$4-$Q128)))*IF($AA128=1,(1+SSSModel!#REF!),1)</f>
        <v>0</v>
      </c>
      <c r="AL128" s="72">
        <f ca="1">IF(OR(AL$4&lt;$Q128,AL$4&gt;$Q128+IF($S128="",1000,$S128)-1),0,IF(MOD(AL$4-$Q128,IF($R128="",1000,$R128))=0,$O128,0))*IF($Y128&gt;0,(1+INDEX(Escalation!$B$3:$B$18,$Y128,0))^(AL$4-SSSModel!$C$5),1)*IF($X128=0,1,OFFSET(Profiles!$K$2,$X128,MAX(Profiles!$C$2,AL$4-$Q128)))*IF($AA128=1,(1+SSSModel!#REF!),1)</f>
        <v>0</v>
      </c>
      <c r="AM128" s="72">
        <f ca="1">IF(OR(AM$4&lt;$Q128,AM$4&gt;$Q128+IF($S128="",1000,$S128)-1),0,IF(MOD(AM$4-$Q128,IF($R128="",1000,$R128))=0,$O128,0))*IF($Y128&gt;0,(1+INDEX(Escalation!$B$3:$B$18,$Y128,0))^(AM$4-SSSModel!$C$5),1)*IF($X128=0,1,OFFSET(Profiles!$K$2,$X128,MAX(Profiles!$C$2,AM$4-$Q128)))*IF($AA128=1,(1+SSSModel!#REF!),1)</f>
        <v>0</v>
      </c>
      <c r="AN128" s="72">
        <f ca="1">IF(OR(AN$4&lt;$Q128,AN$4&gt;$Q128+IF($S128="",1000,$S128)-1),0,IF(MOD(AN$4-$Q128,IF($R128="",1000,$R128))=0,$O128,0))*IF($Y128&gt;0,(1+INDEX(Escalation!$B$3:$B$18,$Y128,0))^(AN$4-SSSModel!$C$5),1)*IF($X128=0,1,OFFSET(Profiles!$K$2,$X128,MAX(Profiles!$C$2,AN$4-$Q128)))*IF($AA128=1,(1+SSSModel!#REF!),1)</f>
        <v>0</v>
      </c>
      <c r="AO128" s="72">
        <f ca="1">IF(OR(AO$4&lt;$Q128,AO$4&gt;$Q128+IF($S128="",1000,$S128)-1),0,IF(MOD(AO$4-$Q128,IF($R128="",1000,$R128))=0,$O128,0))*IF($Y128&gt;0,(1+INDEX(Escalation!$B$3:$B$18,$Y128,0))^(AO$4-SSSModel!$C$5),1)*IF($X128=0,1,OFFSET(Profiles!$K$2,$X128,MAX(Profiles!$C$2,AO$4-$Q128)))*IF($AA128=1,(1+SSSModel!#REF!),1)</f>
        <v>0</v>
      </c>
      <c r="AP128" s="72">
        <f ca="1">IF(OR(AP$4&lt;$Q128,AP$4&gt;$Q128+IF($S128="",1000,$S128)-1),0,IF(MOD(AP$4-$Q128,IF($R128="",1000,$R128))=0,$O128,0))*IF($Y128&gt;0,(1+INDEX(Escalation!$B$3:$B$18,$Y128,0))^(AP$4-SSSModel!$C$5),1)*IF($X128=0,1,OFFSET(Profiles!$K$2,$X128,MAX(Profiles!$C$2,AP$4-$Q128)))*IF($AA128=1,(1+SSSModel!#REF!),1)</f>
        <v>0</v>
      </c>
      <c r="AQ128" s="72">
        <f ca="1">IF(OR(AQ$4&lt;$Q128,AQ$4&gt;$Q128+IF($S128="",1000,$S128)-1),0,IF(MOD(AQ$4-$Q128,IF($R128="",1000,$R128))=0,$O128,0))*IF($Y128&gt;0,(1+INDEX(Escalation!$B$3:$B$18,$Y128,0))^(AQ$4-SSSModel!$C$5),1)*IF($X128=0,1,OFFSET(Profiles!$K$2,$X128,MAX(Profiles!$C$2,AQ$4-$Q128)))*IF($AA128=1,(1+SSSModel!#REF!),1)</f>
        <v>0</v>
      </c>
      <c r="AR128" s="72">
        <f ca="1">IF(OR(AR$4&lt;$Q128,AR$4&gt;$Q128+IF($S128="",1000,$S128)-1),0,IF(MOD(AR$4-$Q128,IF($R128="",1000,$R128))=0,$O128,0))*IF($Y128&gt;0,(1+INDEX(Escalation!$B$3:$B$18,$Y128,0))^(AR$4-SSSModel!$C$5),1)*IF($X128=0,1,OFFSET(Profiles!$K$2,$X128,MAX(Profiles!$C$2,AR$4-$Q128)))*IF($AA128=1,(1+SSSModel!#REF!),1)</f>
        <v>0</v>
      </c>
      <c r="AS128" s="72">
        <f ca="1">IF(OR(AS$4&lt;$Q128,AS$4&gt;$Q128+IF($S128="",1000,$S128)-1),0,IF(MOD(AS$4-$Q128,IF($R128="",1000,$R128))=0,$O128,0))*IF($Y128&gt;0,(1+INDEX(Escalation!$B$3:$B$18,$Y128,0))^(AS$4-SSSModel!$C$5),1)*IF($X128=0,1,OFFSET(Profiles!$K$2,$X128,MAX(Profiles!$C$2,AS$4-$Q128)))*IF($AA128=1,(1+SSSModel!#REF!),1)</f>
        <v>0</v>
      </c>
      <c r="AT128" s="72">
        <f ca="1">IF(OR(AT$4&lt;$Q128,AT$4&gt;$Q128+IF($S128="",1000,$S128)-1),0,IF(MOD(AT$4-$Q128,IF($R128="",1000,$R128))=0,$O128,0))*IF($Y128&gt;0,(1+INDEX(Escalation!$B$3:$B$18,$Y128,0))^(AT$4-SSSModel!$C$5),1)*IF($X128=0,1,OFFSET(Profiles!$K$2,$X128,MAX(Profiles!$C$2,AT$4-$Q128)))*IF($AA128=1,(1+SSSModel!#REF!),1)</f>
        <v>0</v>
      </c>
      <c r="AU128" s="72">
        <f ca="1">IF(OR(AU$4&lt;$Q128,AU$4&gt;$Q128+IF($S128="",1000,$S128)-1),0,IF(MOD(AU$4-$Q128,IF($R128="",1000,$R128))=0,$O128,0))*IF($Y128&gt;0,(1+INDEX(Escalation!$B$3:$B$18,$Y128,0))^(AU$4-SSSModel!$C$5),1)*IF($X128=0,1,OFFSET(Profiles!$K$2,$X128,MAX(Profiles!$C$2,AU$4-$Q128)))*IF($AA128=1,(1+SSSModel!#REF!),1)</f>
        <v>0</v>
      </c>
      <c r="AV128" s="72">
        <f ca="1">IF(OR(AV$4&lt;$Q128,AV$4&gt;$Q128+IF($S128="",1000,$S128)-1),0,IF(MOD(AV$4-$Q128,IF($R128="",1000,$R128))=0,$O128,0))*IF($Y128&gt;0,(1+INDEX(Escalation!$B$3:$B$18,$Y128,0))^(AV$4-SSSModel!$C$5),1)*IF($X128=0,1,OFFSET(Profiles!$K$2,$X128,MAX(Profiles!$C$2,AV$4-$Q128)))*IF($AA128=1,(1+SSSModel!#REF!),1)</f>
        <v>0</v>
      </c>
      <c r="AW128" s="72">
        <f ca="1">IF(OR(AW$4&lt;$Q128,AW$4&gt;$Q128+IF($S128="",1000,$S128)-1),0,IF(MOD(AW$4-$Q128,IF($R128="",1000,$R128))=0,$O128,0))*IF($Y128&gt;0,(1+INDEX(Escalation!$B$3:$B$18,$Y128,0))^(AW$4-SSSModel!$C$5),1)*IF($X128=0,1,OFFSET(Profiles!$K$2,$X128,MAX(Profiles!$C$2,AW$4-$Q128)))*IF($AA128=1,(1+SSSModel!#REF!),1)</f>
        <v>0</v>
      </c>
      <c r="AX128" s="72">
        <f ca="1">IF(OR(AX$4&lt;$Q128,AX$4&gt;$Q128+IF($S128="",1000,$S128)-1),0,IF(MOD(AX$4-$Q128,IF($R128="",1000,$R128))=0,$O128,0))*IF($Y128&gt;0,(1+INDEX(Escalation!$B$3:$B$18,$Y128,0))^(AX$4-SSSModel!$C$5),1)*IF($X128=0,1,OFFSET(Profiles!$K$2,$X128,MAX(Profiles!$C$2,AX$4-$Q128)))*IF($AA128=1,(1+SSSModel!#REF!),1)</f>
        <v>0</v>
      </c>
      <c r="AY128" s="72">
        <f ca="1">IF(OR(AY$4&lt;$Q128,AY$4&gt;$Q128+IF($S128="",1000,$S128)-1),0,IF(MOD(AY$4-$Q128,IF($R128="",1000,$R128))=0,$O128,0))*IF($Y128&gt;0,(1+INDEX(Escalation!$B$3:$B$18,$Y128,0))^(AY$4-SSSModel!$C$5),1)*IF($X128=0,1,OFFSET(Profiles!$K$2,$X128,MAX(Profiles!$C$2,AY$4-$Q128)))*IF($AA128=1,(1+SSSModel!#REF!),1)</f>
        <v>0</v>
      </c>
      <c r="AZ128" s="72">
        <f ca="1">IF(OR(AZ$4&lt;$Q128,AZ$4&gt;$Q128+IF($S128="",1000,$S128)-1),0,IF(MOD(AZ$4-$Q128,IF($R128="",1000,$R128))=0,$O128,0))*IF($Y128&gt;0,(1+INDEX(Escalation!$B$3:$B$18,$Y128,0))^(AZ$4-SSSModel!$C$5),1)*IF($X128=0,1,OFFSET(Profiles!$K$2,$X128,MAX(Profiles!$C$2,AZ$4-$Q128)))*IF($AA128=1,(1+SSSModel!#REF!),1)</f>
        <v>0</v>
      </c>
      <c r="BA128" s="72">
        <f ca="1">IF(OR(BA$4&lt;$Q128,BA$4&gt;$Q128+IF($S128="",1000,$S128)-1),0,IF(MOD(BA$4-$Q128,IF($R128="",1000,$R128))=0,$O128,0))*IF($Y128&gt;0,(1+INDEX(Escalation!$B$3:$B$18,$Y128,0))^(BA$4-SSSModel!$C$5),1)*IF($X128=0,1,OFFSET(Profiles!$K$2,$X128,MAX(Profiles!$C$2,BA$4-$Q128)))*IF($AA128=1,(1+SSSModel!#REF!),1)</f>
        <v>0</v>
      </c>
      <c r="BB128" s="72">
        <f ca="1">IF(OR(BB$4&lt;$Q128,BB$4&gt;$Q128+IF($S128="",1000,$S128)-1),0,IF(MOD(BB$4-$Q128,IF($R128="",1000,$R128))=0,$O128,0))*IF($Y128&gt;0,(1+INDEX(Escalation!$B$3:$B$18,$Y128,0))^(BB$4-SSSModel!$C$5),1)*IF($X128=0,1,OFFSET(Profiles!$K$2,$X128,MAX(Profiles!$C$2,BB$4-$Q128)))*IF($AA128=1,(1+SSSModel!#REF!),1)</f>
        <v>0</v>
      </c>
      <c r="BC128" s="72">
        <f ca="1">IF(OR(BC$4&lt;$Q128,BC$4&gt;$Q128+IF($S128="",1000,$S128)-1),0,IF(MOD(BC$4-$Q128,IF($R128="",1000,$R128))=0,$O128,0))*IF($Y128&gt;0,(1+INDEX(Escalation!$B$3:$B$18,$Y128,0))^(BC$4-SSSModel!$C$5),1)*IF($X128=0,1,OFFSET(Profiles!$K$2,$X128,MAX(Profiles!$C$2,BC$4-$Q128)))*IF($AA128=1,(1+SSSModel!#REF!),1)</f>
        <v>0</v>
      </c>
      <c r="BD128" s="72">
        <f ca="1">IF(OR(BD$4&lt;$Q128,BD$4&gt;$Q128+IF($S128="",1000,$S128)-1),0,IF(MOD(BD$4-$Q128,IF($R128="",1000,$R128))=0,$O128,0))*IF($Y128&gt;0,(1+INDEX(Escalation!$B$3:$B$18,$Y128,0))^(BD$4-SSSModel!$C$5),1)*IF($X128=0,1,OFFSET(Profiles!$K$2,$X128,MAX(Profiles!$C$2,BD$4-$Q128)))*IF($AA128=1,(1+SSSModel!#REF!),1)</f>
        <v>0</v>
      </c>
      <c r="BE128" s="72">
        <f ca="1">IF(OR(BE$4&lt;$Q128,BE$4&gt;$Q128+IF($S128="",1000,$S128)-1),0,IF(MOD(BE$4-$Q128,IF($R128="",1000,$R128))=0,$O128,0))*IF($Y128&gt;0,(1+INDEX(Escalation!$B$3:$B$18,$Y128,0))^(BE$4-SSSModel!$C$5),1)*IF($X128=0,1,OFFSET(Profiles!$K$2,$X128,MAX(Profiles!$C$2,BE$4-$Q128)))*IF($AA128=1,(1+SSSModel!#REF!),1)</f>
        <v>0</v>
      </c>
      <c r="BF128" s="72">
        <f ca="1">IF(OR(BF$4&lt;$Q128,BF$4&gt;$Q128+IF($S128="",1000,$S128)-1),0,IF(MOD(BF$4-$Q128,IF($R128="",1000,$R128))=0,$O128,0))*IF($Y128&gt;0,(1+INDEX(Escalation!$B$3:$B$18,$Y128,0))^(BF$4-SSSModel!$C$5),1)*IF($X128=0,1,OFFSET(Profiles!$K$2,$X128,MAX(Profiles!$C$2,BF$4-$Q128)))*IF($AA128=1,(1+SSSModel!#REF!),1)</f>
        <v>0</v>
      </c>
      <c r="BG128" s="72">
        <f ca="1">IF(OR(BG$4&lt;$Q128,BG$4&gt;$Q128+IF($S128="",1000,$S128)-1),0,IF(MOD(BG$4-$Q128,IF($R128="",1000,$R128))=0,$O128,0))*IF($Y128&gt;0,(1+INDEX(Escalation!$B$3:$B$18,$Y128,0))^(BG$4-SSSModel!$C$5),1)*IF($X128=0,1,OFFSET(Profiles!$K$2,$X128,MAX(Profiles!$C$2,BG$4-$Q128)))*IF($AA128=1,(1+SSSModel!#REF!),1)</f>
        <v>0</v>
      </c>
      <c r="BH128" s="72">
        <f ca="1">IF(OR(BH$4&lt;$Q128,BH$4&gt;$Q128+IF($S128="",1000,$S128)-1),0,IF(MOD(BH$4-$Q128,IF($R128="",1000,$R128))=0,$O128,0))*IF($Y128&gt;0,(1+INDEX(Escalation!$B$3:$B$18,$Y128,0))^(BH$4-SSSModel!$C$5),1)*IF($X128=0,1,OFFSET(Profiles!$K$2,$X128,MAX(Profiles!$C$2,BH$4-$Q128)))*IF($AA128=1,(1+SSSModel!#REF!),1)</f>
        <v>0</v>
      </c>
      <c r="BI128" s="72">
        <f ca="1">IF(OR(BI$4&lt;$Q128,BI$4&gt;$Q128+IF($S128="",1000,$S128)-1),0,IF(MOD(BI$4-$Q128,IF($R128="",1000,$R128))=0,$O128,0))*IF($Y128&gt;0,(1+INDEX(Escalation!$B$3:$B$18,$Y128,0))^(BI$4-SSSModel!$C$5),1)*IF($X128=0,1,OFFSET(Profiles!$K$2,$X128,MAX(Profiles!$C$2,BI$4-$Q128)))*IF($AA128=1,(1+SSSModel!#REF!),1)</f>
        <v>0</v>
      </c>
      <c r="BJ128" s="72">
        <f ca="1">IF(OR(BJ$4&lt;$Q128,BJ$4&gt;$Q128+IF($S128="",1000,$S128)-1),0,IF(MOD(BJ$4-$Q128,IF($R128="",1000,$R128))=0,$O128,0))*IF($Y128&gt;0,(1+INDEX(Escalation!$B$3:$B$18,$Y128,0))^(BJ$4-SSSModel!$C$5),1)*IF($X128=0,1,OFFSET(Profiles!$K$2,$X128,MAX(Profiles!$C$2,BJ$4-$Q128)))*IF($AA128=1,(1+SSSModel!#REF!),1)</f>
        <v>0</v>
      </c>
      <c r="BK128" s="72">
        <f ca="1">IF(OR(BK$4&lt;$Q128,BK$4&gt;$Q128+IF($S128="",1000,$S128)-1),0,IF(MOD(BK$4-$Q128,IF($R128="",1000,$R128))=0,$O128,0))*IF($Y128&gt;0,(1+INDEX(Escalation!$B$3:$B$18,$Y128,0))^(BK$4-SSSModel!$C$5),1)*IF($X128=0,1,OFFSET(Profiles!$K$2,$X128,MAX(Profiles!$C$2,BK$4-$Q128)))*IF($AA128=1,(1+SSSModel!#REF!),1)</f>
        <v>0</v>
      </c>
      <c r="BL128" s="72">
        <f ca="1">IF(OR(BL$4&lt;$Q128,BL$4&gt;$Q128+IF($S128="",1000,$S128)-1),0,IF(MOD(BL$4-$Q128,IF($R128="",1000,$R128))=0,$O128,0))*IF($Y128&gt;0,(1+INDEX(Escalation!$B$3:$B$18,$Y128,0))^(BL$4-SSSModel!$C$5),1)*IF($X128=0,1,OFFSET(Profiles!$K$2,$X128,MAX(Profiles!$C$2,BL$4-$Q128)))*IF($AA128=1,(1+SSSModel!#REF!),1)</f>
        <v>0</v>
      </c>
      <c r="BM128" s="72">
        <f ca="1">IF(OR(BM$4&lt;$Q128,BM$4&gt;$Q128+IF($S128="",1000,$S128)-1),0,IF(MOD(BM$4-$Q128,IF($R128="",1000,$R128))=0,$O128,0))*IF($Y128&gt;0,(1+INDEX(Escalation!$B$3:$B$18,$Y128,0))^(BM$4-SSSModel!$C$5),1)*IF($X128=0,1,OFFSET(Profiles!$K$2,$X128,MAX(Profiles!$C$2,BM$4-$Q128)))*IF($AA128=1,(1+SSSModel!#REF!),1)</f>
        <v>0</v>
      </c>
      <c r="BN128" s="72">
        <f ca="1">IF(OR(BN$4&lt;$Q128,BN$4&gt;$Q128+IF($S128="",1000,$S128)-1),0,IF(MOD(BN$4-$Q128,IF($R128="",1000,$R128))=0,$O128,0))*IF($Y128&gt;0,(1+INDEX(Escalation!$B$3:$B$18,$Y128,0))^(BN$4-SSSModel!$C$5),1)*IF($X128=0,1,OFFSET(Profiles!$K$2,$X128,MAX(Profiles!$C$2,BN$4-$Q128)))*IF($AA128=1,(1+SSSModel!#REF!),1)</f>
        <v>0</v>
      </c>
      <c r="BO128" s="72">
        <f ca="1">IF(OR(BO$4&lt;$Q128,BO$4&gt;$Q128+IF($S128="",1000,$S128)-1),0,IF(MOD(BO$4-$Q128,IF($R128="",1000,$R128))=0,$O128,0))*IF($Y128&gt;0,(1+INDEX(Escalation!$B$3:$B$18,$Y128,0))^(BO$4-SSSModel!$C$5),1)*IF($X128=0,1,OFFSET(Profiles!$K$2,$X128,MAX(Profiles!$C$2,BO$4-$Q128)))*IF($AA128=1,(1+SSSModel!#REF!),1)</f>
        <v>0</v>
      </c>
      <c r="BP128" s="72">
        <f ca="1">IF(OR(BP$4&lt;$Q128,BP$4&gt;$Q128+IF($S128="",1000,$S128)-1),0,IF(MOD(BP$4-$Q128,IF($R128="",1000,$R128))=0,$O128,0))*IF($Y128&gt;0,(1+INDEX(Escalation!$B$3:$B$18,$Y128,0))^(BP$4-SSSModel!$C$5),1)*IF($X128=0,1,OFFSET(Profiles!$K$2,$X128,MAX(Profiles!$C$2,BP$4-$Q128)))*IF($AA128=1,(1+SSSModel!#REF!),1)</f>
        <v>0</v>
      </c>
      <c r="BQ128" s="72">
        <f ca="1">IF(OR(BQ$4&lt;$Q128,BQ$4&gt;$Q128+IF($S128="",1000,$S128)-1),0,IF(MOD(BQ$4-$Q128,IF($R128="",1000,$R128))=0,$O128,0))*IF($Y128&gt;0,(1+INDEX(Escalation!$B$3:$B$18,$Y128,0))^(BQ$4-SSSModel!$C$5),1)*IF($X128=0,1,OFFSET(Profiles!$K$2,$X128,MAX(Profiles!$C$2,BQ$4-$Q128)))*IF($AA128=1,(1+SSSModel!#REF!),1)</f>
        <v>0</v>
      </c>
      <c r="BR128" s="72">
        <f ca="1">IF(OR(BR$4&lt;$Q128,BR$4&gt;$Q128+IF($S128="",1000,$S128)-1),0,IF(MOD(BR$4-$Q128,IF($R128="",1000,$R128))=0,$O128,0))*IF($Y128&gt;0,(1+INDEX(Escalation!$B$3:$B$18,$Y128,0))^(BR$4-SSSModel!$C$5),1)*IF($X128=0,1,OFFSET(Profiles!$K$2,$X128,MAX(Profiles!$C$2,BR$4-$Q128)))*IF($AA128=1,(1+SSSModel!#REF!),1)</f>
        <v>0</v>
      </c>
      <c r="BS128" s="72">
        <f ca="1">IF(OR(BS$4&lt;$Q128,BS$4&gt;$Q128+IF($S128="",1000,$S128)-1),0,IF(MOD(BS$4-$Q128,IF($R128="",1000,$R128))=0,$O128,0))*IF($Y128&gt;0,(1+INDEX(Escalation!$B$3:$B$18,$Y128,0))^(BS$4-SSSModel!$C$5),1)*IF($X128=0,1,OFFSET(Profiles!$K$2,$X128,MAX(Profiles!$C$2,BS$4-$Q128)))*IF($AA128=1,(1+SSSModel!#REF!),1)</f>
        <v>0</v>
      </c>
      <c r="BT128" s="72">
        <f ca="1">IF(OR(BT$4&lt;$Q128,BT$4&gt;$Q128+IF($S128="",1000,$S128)-1),0,IF(MOD(BT$4-$Q128,IF($R128="",1000,$R128))=0,$O128,0))*IF($Y128&gt;0,(1+INDEX(Escalation!$B$3:$B$18,$Y128,0))^(BT$4-SSSModel!$C$5),1)*IF($X128=0,1,OFFSET(Profiles!$K$2,$X128,MAX(Profiles!$C$2,BT$4-$Q128)))*IF($AA128=1,(1+SSSModel!#REF!),1)</f>
        <v>0</v>
      </c>
      <c r="BU128" s="72">
        <f ca="1">IF(OR(BU$4&lt;$Q128,BU$4&gt;$Q128+IF($S128="",1000,$S128)-1),0,IF(MOD(BU$4-$Q128,IF($R128="",1000,$R128))=0,$O128,0))*IF($Y128&gt;0,(1+INDEX(Escalation!$B$3:$B$18,$Y128,0))^(BU$4-SSSModel!$C$5),1)*IF($X128=0,1,OFFSET(Profiles!$K$2,$X128,MAX(Profiles!$C$2,BU$4-$Q128)))*IF($AA128=1,(1+SSSModel!#REF!),1)</f>
        <v>0</v>
      </c>
      <c r="BV128" s="72">
        <f ca="1">IF(OR(BV$4&lt;$Q128,BV$4&gt;$Q128+IF($S128="",1000,$S128)-1),0,IF(MOD(BV$4-$Q128,IF($R128="",1000,$R128))=0,$O128,0))*IF($Y128&gt;0,(1+INDEX(Escalation!$B$3:$B$18,$Y128,0))^(BV$4-SSSModel!$C$5),1)*IF($X128=0,1,OFFSET(Profiles!$K$2,$X128,MAX(Profiles!$C$2,BV$4-$Q128)))*IF($AA128=1,(1+SSSModel!#REF!),1)</f>
        <v>0</v>
      </c>
      <c r="BW128" s="72">
        <f ca="1">IF(OR(BW$4&lt;$Q128,BW$4&gt;$Q128+IF($S128="",1000,$S128)-1),0,IF(MOD(BW$4-$Q128,IF($R128="",1000,$R128))=0,$O128,0))*IF($Y128&gt;0,(1+INDEX(Escalation!$B$3:$B$18,$Y128,0))^(BW$4-SSSModel!$C$5),1)*IF($X128=0,1,OFFSET(Profiles!$K$2,$X128,MAX(Profiles!$C$2,BW$4-$Q128)))*IF($AA128=1,(1+SSSModel!#REF!),1)</f>
        <v>0</v>
      </c>
      <c r="BX128" s="72">
        <f ca="1">IF(OR(BX$4&lt;$Q128,BX$4&gt;$Q128+IF($S128="",1000,$S128)-1),0,IF(MOD(BX$4-$Q128,IF($R128="",1000,$R128))=0,$O128,0))*IF($Y128&gt;0,(1+INDEX(Escalation!$B$3:$B$18,$Y128,0))^(BX$4-SSSModel!$C$5),1)*IF($X128=0,1,OFFSET(Profiles!$K$2,$X128,MAX(Profiles!$C$2,BX$4-$Q128)))*IF($AA128=1,(1+SSSModel!#REF!),1)</f>
        <v>0</v>
      </c>
      <c r="BY128" s="72">
        <f ca="1">IF(OR(BY$4&lt;$Q128,BY$4&gt;$Q128+IF($S128="",1000,$S128)-1),0,IF(MOD(BY$4-$Q128,IF($R128="",1000,$R128))=0,$O128,0))*IF($Y128&gt;0,(1+INDEX(Escalation!$B$3:$B$18,$Y128,0))^(BY$4-SSSModel!$C$5),1)*IF($X128=0,1,OFFSET(Profiles!$K$2,$X128,MAX(Profiles!$C$2,BY$4-$Q128)))*IF($AA128=1,(1+SSSModel!#REF!),1)</f>
        <v>0</v>
      </c>
      <c r="BZ128" s="72">
        <f ca="1">IF(OR(BZ$4&lt;$Q128,BZ$4&gt;$Q128+IF($S128="",1000,$S128)-1),0,IF(MOD(BZ$4-$Q128,IF($R128="",1000,$R128))=0,$O128,0))*IF($Y128&gt;0,(1+INDEX(Escalation!$B$3:$B$18,$Y128,0))^(BZ$4-SSSModel!$C$5),1)*IF($X128=0,1,OFFSET(Profiles!$K$2,$X128,MAX(Profiles!$C$2,BZ$4-$Q128)))*IF($AA128=1,(1+SSSModel!#REF!),1)</f>
        <v>0</v>
      </c>
      <c r="CA128" s="134">
        <f ca="1">IF(OR($Z128=0,SSSModel!$C$4="CF"),AC128,
IF(LEFT($V128,3)="ON_",
     IF(SSSModel!$C$4="RR",SUMPRODUCT(OFFSET($AC128,0,0,1,$CB$2),OFFSET(Profiles!$K$28,($Z128-1)*(Profiles!$I$26+1)+CA$4-SSSModel!$C$3+1,0,1,$CB$2)),
     IF(SSSModel!$C$4="ECC",$EA128*$EB128*SUMPRODUCT(OFFSET($AC128,0,MAX(0,CA$4-$DZ128-$CA$4+1),1,MIN($DZ128,CA$4-$CA$4+1)),OFFSET(Escalation!$K$24,($Y128-1)*(Escalation!$I$22+1)+CA$4-SSSModel!$C$3+1,MAX(0,CA$4-$DZ128-$CA$4+1),1,MIN($DZ128,CA$4-$CA$4+1))),
     IF(SSSModel!$C$4="PV",AC128*$EA128*(1+SSSModel!$C$2),
     IF(SSSModel!$C$4="FCR",$EC128*SUM(OFFSET($AC128,0,MAX(CA$4-$AC$4-$DZ128+1,0),1,MIN($DZ128,CA$4-$AC$4+1))),0)))),
SUM($AC128:$BZ128)*
     IF(SSSModel!$C$4="RR",OFFSET(Profiles!$K$2,$Z128,MAX(Profiles!$C$2,AC$4-$W128)),
     IF(SSSModel!$C$4="ECC",$EA128*$EB128*IF(MAX(Escalation!$C$2,AC$4-$W128)&gt;$DZ128-1,0,OFFSET(Escalation!$K$2,$Y128,MAX(Escalation!$C$2,AC$4-$W128))),
     IF(SSSModel!$C$4="PV",IF(CA$4=$W128,$EA128*(1+SSSModel!$C$2),0),
     IF(SSSModel!$C$4="FCR",IF(AND(CA$4&gt;=$W128,OFFSET(Profiles!$K$2,$Z128,MAX(Profiles!$C$2,AC$4-$W128))&gt;0),$EC128,0),0))))))</f>
        <v>0</v>
      </c>
      <c r="CB128" s="135">
        <f ca="1">IF(OR($Z128=0,SSSModel!$C$4="CF"),AD128,
IF(LEFT($V128,3)="ON_",
     IF(SSSModel!$C$4="RR",SUMPRODUCT(OFFSET($AC128,0,0,1,$CB$2),OFFSET(Profiles!$K$28,($Z128-1)*(Profiles!$I$26+1)+CB$4-SSSModel!$C$3+1,0,1,$CB$2)),
     IF(SSSModel!$C$4="ECC",$EA128*$EB128*SUMPRODUCT(OFFSET($AC128,0,MAX(0,CB$4-$DZ128-$CA$4+1),1,MIN($DZ128,CB$4-$CA$4+1)),OFFSET(Escalation!$K$24,($Y128-1)*(Escalation!$I$22+1)+CB$4-SSSModel!$C$3+1,MAX(0,CB$4-$DZ128-$CA$4+1),1,MIN($DZ128,CB$4-$CA$4+1))),
     IF(SSSModel!$C$4="PV",AD128*$EA128*(1+SSSModel!$C$2),
     IF(SSSModel!$C$4="FCR",$EC128*SUM(OFFSET($AC128,0,MAX(CB$4-$AC$4-$DZ128+1,0),1,MIN($DZ128,CB$4-$AC$4+1))),0)))),
SUM($AC128:$BZ128)*
     IF(SSSModel!$C$4="RR",OFFSET(Profiles!$K$2,$Z128,MAX(Profiles!$C$2,AD$4-$W128)),
     IF(SSSModel!$C$4="ECC",$EA128*$EB128*IF(MAX(Escalation!$C$2,AD$4-$W128)&gt;$DZ128-1,0,OFFSET(Escalation!$K$2,$Y128,MAX(Escalation!$C$2,AD$4-$W128))),
     IF(SSSModel!$C$4="PV",IF(CB$4=$W128,$EA128*(1+SSSModel!$C$2),0),
     IF(SSSModel!$C$4="FCR",IF(AND(CB$4&gt;=$W128,OFFSET(Profiles!$K$2,$Z128,MAX(Profiles!$C$2,AD$4-$W128))&gt;0),$EC128,0),0))))))</f>
        <v>0</v>
      </c>
      <c r="CC128" s="135">
        <f ca="1">IF(OR($Z128=0,SSSModel!$C$4="CF"),AE128,
IF(LEFT($V128,3)="ON_",
     IF(SSSModel!$C$4="RR",SUMPRODUCT(OFFSET($AC128,0,0,1,$CB$2),OFFSET(Profiles!$K$28,($Z128-1)*(Profiles!$I$26+1)+CC$4-SSSModel!$C$3+1,0,1,$CB$2)),
     IF(SSSModel!$C$4="ECC",$EA128*$EB128*SUMPRODUCT(OFFSET($AC128,0,MAX(0,CC$4-$DZ128-$CA$4+1),1,MIN($DZ128,CC$4-$CA$4+1)),OFFSET(Escalation!$K$24,($Y128-1)*(Escalation!$I$22+1)+CC$4-SSSModel!$C$3+1,MAX(0,CC$4-$DZ128-$CA$4+1),1,MIN($DZ128,CC$4-$CA$4+1))),
     IF(SSSModel!$C$4="PV",AE128*$EA128*(1+SSSModel!$C$2),
     IF(SSSModel!$C$4="FCR",$EC128*SUM(OFFSET($AC128,0,MAX(CC$4-$AC$4-$DZ128+1,0),1,MIN($DZ128,CC$4-$AC$4+1))),0)))),
SUM($AC128:$BZ128)*
     IF(SSSModel!$C$4="RR",OFFSET(Profiles!$K$2,$Z128,MAX(Profiles!$C$2,AE$4-$W128)),
     IF(SSSModel!$C$4="ECC",$EA128*$EB128*IF(MAX(Escalation!$C$2,AE$4-$W128)&gt;$DZ128-1,0,OFFSET(Escalation!$K$2,$Y128,MAX(Escalation!$C$2,AE$4-$W128))),
     IF(SSSModel!$C$4="PV",IF(CC$4=$W128,$EA128*(1+SSSModel!$C$2),0),
     IF(SSSModel!$C$4="FCR",IF(AND(CC$4&gt;=$W128,OFFSET(Profiles!$K$2,$Z128,MAX(Profiles!$C$2,AE$4-$W128))&gt;0),$EC128,0),0))))))</f>
        <v>0</v>
      </c>
      <c r="CD128" s="135">
        <f ca="1">IF(OR($Z128=0,SSSModel!$C$4="CF"),AF128,
IF(LEFT($V128,3)="ON_",
     IF(SSSModel!$C$4="RR",SUMPRODUCT(OFFSET($AC128,0,0,1,$CB$2),OFFSET(Profiles!$K$28,($Z128-1)*(Profiles!$I$26+1)+CD$4-SSSModel!$C$3+1,0,1,$CB$2)),
     IF(SSSModel!$C$4="ECC",$EA128*$EB128*SUMPRODUCT(OFFSET($AC128,0,MAX(0,CD$4-$DZ128-$CA$4+1),1,MIN($DZ128,CD$4-$CA$4+1)),OFFSET(Escalation!$K$24,($Y128-1)*(Escalation!$I$22+1)+CD$4-SSSModel!$C$3+1,MAX(0,CD$4-$DZ128-$CA$4+1),1,MIN($DZ128,CD$4-$CA$4+1))),
     IF(SSSModel!$C$4="PV",AF128*$EA128*(1+SSSModel!$C$2),
     IF(SSSModel!$C$4="FCR",$EC128*SUM(OFFSET($AC128,0,MAX(CD$4-$AC$4-$DZ128+1,0),1,MIN($DZ128,CD$4-$AC$4+1))),0)))),
SUM($AC128:$BZ128)*
     IF(SSSModel!$C$4="RR",OFFSET(Profiles!$K$2,$Z128,MAX(Profiles!$C$2,AF$4-$W128)),
     IF(SSSModel!$C$4="ECC",$EA128*$EB128*IF(MAX(Escalation!$C$2,AF$4-$W128)&gt;$DZ128-1,0,OFFSET(Escalation!$K$2,$Y128,MAX(Escalation!$C$2,AF$4-$W128))),
     IF(SSSModel!$C$4="PV",IF(CD$4=$W128,$EA128*(1+SSSModel!$C$2),0),
     IF(SSSModel!$C$4="FCR",IF(AND(CD$4&gt;=$W128,OFFSET(Profiles!$K$2,$Z128,MAX(Profiles!$C$2,AF$4-$W128))&gt;0),$EC128,0),0))))))</f>
        <v>0</v>
      </c>
      <c r="CE128" s="135">
        <f ca="1">IF(OR($Z128=0,SSSModel!$C$4="CF"),AG128,
IF(LEFT($V128,3)="ON_",
     IF(SSSModel!$C$4="RR",SUMPRODUCT(OFFSET($AC128,0,0,1,$CB$2),OFFSET(Profiles!$K$28,($Z128-1)*(Profiles!$I$26+1)+CE$4-SSSModel!$C$3+1,0,1,$CB$2)),
     IF(SSSModel!$C$4="ECC",$EA128*$EB128*SUMPRODUCT(OFFSET($AC128,0,MAX(0,CE$4-$DZ128-$CA$4+1),1,MIN($DZ128,CE$4-$CA$4+1)),OFFSET(Escalation!$K$24,($Y128-1)*(Escalation!$I$22+1)+CE$4-SSSModel!$C$3+1,MAX(0,CE$4-$DZ128-$CA$4+1),1,MIN($DZ128,CE$4-$CA$4+1))),
     IF(SSSModel!$C$4="PV",AG128*$EA128*(1+SSSModel!$C$2),
     IF(SSSModel!$C$4="FCR",$EC128*SUM(OFFSET($AC128,0,MAX(CE$4-$AC$4-$DZ128+1,0),1,MIN($DZ128,CE$4-$AC$4+1))),0)))),
SUM($AC128:$BZ128)*
     IF(SSSModel!$C$4="RR",OFFSET(Profiles!$K$2,$Z128,MAX(Profiles!$C$2,AG$4-$W128)),
     IF(SSSModel!$C$4="ECC",$EA128*$EB128*IF(MAX(Escalation!$C$2,AG$4-$W128)&gt;$DZ128-1,0,OFFSET(Escalation!$K$2,$Y128,MAX(Escalation!$C$2,AG$4-$W128))),
     IF(SSSModel!$C$4="PV",IF(CE$4=$W128,$EA128*(1+SSSModel!$C$2),0),
     IF(SSSModel!$C$4="FCR",IF(AND(CE$4&gt;=$W128,OFFSET(Profiles!$K$2,$Z128,MAX(Profiles!$C$2,AG$4-$W128))&gt;0),$EC128,0),0))))))</f>
        <v>0</v>
      </c>
      <c r="CF128" s="135">
        <f ca="1">IF(OR($Z128=0,SSSModel!$C$4="CF"),AH128,
IF(LEFT($V128,3)="ON_",
     IF(SSSModel!$C$4="RR",SUMPRODUCT(OFFSET($AC128,0,0,1,$CB$2),OFFSET(Profiles!$K$28,($Z128-1)*(Profiles!$I$26+1)+CF$4-SSSModel!$C$3+1,0,1,$CB$2)),
     IF(SSSModel!$C$4="ECC",$EA128*$EB128*SUMPRODUCT(OFFSET($AC128,0,MAX(0,CF$4-$DZ128-$CA$4+1),1,MIN($DZ128,CF$4-$CA$4+1)),OFFSET(Escalation!$K$24,($Y128-1)*(Escalation!$I$22+1)+CF$4-SSSModel!$C$3+1,MAX(0,CF$4-$DZ128-$CA$4+1),1,MIN($DZ128,CF$4-$CA$4+1))),
     IF(SSSModel!$C$4="PV",AH128*$EA128*(1+SSSModel!$C$2),
     IF(SSSModel!$C$4="FCR",$EC128*SUM(OFFSET($AC128,0,MAX(CF$4-$AC$4-$DZ128+1,0),1,MIN($DZ128,CF$4-$AC$4+1))),0)))),
SUM($AC128:$BZ128)*
     IF(SSSModel!$C$4="RR",OFFSET(Profiles!$K$2,$Z128,MAX(Profiles!$C$2,AH$4-$W128)),
     IF(SSSModel!$C$4="ECC",$EA128*$EB128*IF(MAX(Escalation!$C$2,AH$4-$W128)&gt;$DZ128-1,0,OFFSET(Escalation!$K$2,$Y128,MAX(Escalation!$C$2,AH$4-$W128))),
     IF(SSSModel!$C$4="PV",IF(CF$4=$W128,$EA128*(1+SSSModel!$C$2),0),
     IF(SSSModel!$C$4="FCR",IF(AND(CF$4&gt;=$W128,OFFSET(Profiles!$K$2,$Z128,MAX(Profiles!$C$2,AH$4-$W128))&gt;0),$EC128,0),0))))))</f>
        <v>0</v>
      </c>
      <c r="CG128" s="135">
        <f ca="1">IF(OR($Z128=0,SSSModel!$C$4="CF"),AI128,
IF(LEFT($V128,3)="ON_",
     IF(SSSModel!$C$4="RR",SUMPRODUCT(OFFSET($AC128,0,0,1,$CB$2),OFFSET(Profiles!$K$28,($Z128-1)*(Profiles!$I$26+1)+CG$4-SSSModel!$C$3+1,0,1,$CB$2)),
     IF(SSSModel!$C$4="ECC",$EA128*$EB128*SUMPRODUCT(OFFSET($AC128,0,MAX(0,CG$4-$DZ128-$CA$4+1),1,MIN($DZ128,CG$4-$CA$4+1)),OFFSET(Escalation!$K$24,($Y128-1)*(Escalation!$I$22+1)+CG$4-SSSModel!$C$3+1,MAX(0,CG$4-$DZ128-$CA$4+1),1,MIN($DZ128,CG$4-$CA$4+1))),
     IF(SSSModel!$C$4="PV",AI128*$EA128*(1+SSSModel!$C$2),
     IF(SSSModel!$C$4="FCR",$EC128*SUM(OFFSET($AC128,0,MAX(CG$4-$AC$4-$DZ128+1,0),1,MIN($DZ128,CG$4-$AC$4+1))),0)))),
SUM($AC128:$BZ128)*
     IF(SSSModel!$C$4="RR",OFFSET(Profiles!$K$2,$Z128,MAX(Profiles!$C$2,AI$4-$W128)),
     IF(SSSModel!$C$4="ECC",$EA128*$EB128*IF(MAX(Escalation!$C$2,AI$4-$W128)&gt;$DZ128-1,0,OFFSET(Escalation!$K$2,$Y128,MAX(Escalation!$C$2,AI$4-$W128))),
     IF(SSSModel!$C$4="PV",IF(CG$4=$W128,$EA128*(1+SSSModel!$C$2),0),
     IF(SSSModel!$C$4="FCR",IF(AND(CG$4&gt;=$W128,OFFSET(Profiles!$K$2,$Z128,MAX(Profiles!$C$2,AI$4-$W128))&gt;0),$EC128,0),0))))))</f>
        <v>0</v>
      </c>
      <c r="CH128" s="135">
        <f ca="1">IF(OR($Z128=0,SSSModel!$C$4="CF"),AJ128,
IF(LEFT($V128,3)="ON_",
     IF(SSSModel!$C$4="RR",SUMPRODUCT(OFFSET($AC128,0,0,1,$CB$2),OFFSET(Profiles!$K$28,($Z128-1)*(Profiles!$I$26+1)+CH$4-SSSModel!$C$3+1,0,1,$CB$2)),
     IF(SSSModel!$C$4="ECC",$EA128*$EB128*SUMPRODUCT(OFFSET($AC128,0,MAX(0,CH$4-$DZ128-$CA$4+1),1,MIN($DZ128,CH$4-$CA$4+1)),OFFSET(Escalation!$K$24,($Y128-1)*(Escalation!$I$22+1)+CH$4-SSSModel!$C$3+1,MAX(0,CH$4-$DZ128-$CA$4+1),1,MIN($DZ128,CH$4-$CA$4+1))),
     IF(SSSModel!$C$4="PV",AJ128*$EA128*(1+SSSModel!$C$2),
     IF(SSSModel!$C$4="FCR",$EC128*SUM(OFFSET($AC128,0,MAX(CH$4-$AC$4-$DZ128+1,0),1,MIN($DZ128,CH$4-$AC$4+1))),0)))),
SUM($AC128:$BZ128)*
     IF(SSSModel!$C$4="RR",OFFSET(Profiles!$K$2,$Z128,MAX(Profiles!$C$2,AJ$4-$W128)),
     IF(SSSModel!$C$4="ECC",$EA128*$EB128*IF(MAX(Escalation!$C$2,AJ$4-$W128)&gt;$DZ128-1,0,OFFSET(Escalation!$K$2,$Y128,MAX(Escalation!$C$2,AJ$4-$W128))),
     IF(SSSModel!$C$4="PV",IF(CH$4=$W128,$EA128*(1+SSSModel!$C$2),0),
     IF(SSSModel!$C$4="FCR",IF(AND(CH$4&gt;=$W128,OFFSET(Profiles!$K$2,$Z128,MAX(Profiles!$C$2,AJ$4-$W128))&gt;0),$EC128,0),0))))))</f>
        <v>0</v>
      </c>
      <c r="CI128" s="135">
        <f ca="1">IF(OR($Z128=0,SSSModel!$C$4="CF"),AK128,
IF(LEFT($V128,3)="ON_",
     IF(SSSModel!$C$4="RR",SUMPRODUCT(OFFSET($AC128,0,0,1,$CB$2),OFFSET(Profiles!$K$28,($Z128-1)*(Profiles!$I$26+1)+CI$4-SSSModel!$C$3+1,0,1,$CB$2)),
     IF(SSSModel!$C$4="ECC",$EA128*$EB128*SUMPRODUCT(OFFSET($AC128,0,MAX(0,CI$4-$DZ128-$CA$4+1),1,MIN($DZ128,CI$4-$CA$4+1)),OFFSET(Escalation!$K$24,($Y128-1)*(Escalation!$I$22+1)+CI$4-SSSModel!$C$3+1,MAX(0,CI$4-$DZ128-$CA$4+1),1,MIN($DZ128,CI$4-$CA$4+1))),
     IF(SSSModel!$C$4="PV",AK128*$EA128*(1+SSSModel!$C$2),
     IF(SSSModel!$C$4="FCR",$EC128*SUM(OFFSET($AC128,0,MAX(CI$4-$AC$4-$DZ128+1,0),1,MIN($DZ128,CI$4-$AC$4+1))),0)))),
SUM($AC128:$BZ128)*
     IF(SSSModel!$C$4="RR",OFFSET(Profiles!$K$2,$Z128,MAX(Profiles!$C$2,AK$4-$W128)),
     IF(SSSModel!$C$4="ECC",$EA128*$EB128*IF(MAX(Escalation!$C$2,AK$4-$W128)&gt;$DZ128-1,0,OFFSET(Escalation!$K$2,$Y128,MAX(Escalation!$C$2,AK$4-$W128))),
     IF(SSSModel!$C$4="PV",IF(CI$4=$W128,$EA128*(1+SSSModel!$C$2),0),
     IF(SSSModel!$C$4="FCR",IF(AND(CI$4&gt;=$W128,OFFSET(Profiles!$K$2,$Z128,MAX(Profiles!$C$2,AK$4-$W128))&gt;0),$EC128,0),0))))))</f>
        <v>0</v>
      </c>
      <c r="CJ128" s="135">
        <f ca="1">IF(OR($Z128=0,SSSModel!$C$4="CF"),AL128,
IF(LEFT($V128,3)="ON_",
     IF(SSSModel!$C$4="RR",SUMPRODUCT(OFFSET($AC128,0,0,1,$CB$2),OFFSET(Profiles!$K$28,($Z128-1)*(Profiles!$I$26+1)+CJ$4-SSSModel!$C$3+1,0,1,$CB$2)),
     IF(SSSModel!$C$4="ECC",$EA128*$EB128*SUMPRODUCT(OFFSET($AC128,0,MAX(0,CJ$4-$DZ128-$CA$4+1),1,MIN($DZ128,CJ$4-$CA$4+1)),OFFSET(Escalation!$K$24,($Y128-1)*(Escalation!$I$22+1)+CJ$4-SSSModel!$C$3+1,MAX(0,CJ$4-$DZ128-$CA$4+1),1,MIN($DZ128,CJ$4-$CA$4+1))),
     IF(SSSModel!$C$4="PV",AL128*$EA128*(1+SSSModel!$C$2),
     IF(SSSModel!$C$4="FCR",$EC128*SUM(OFFSET($AC128,0,MAX(CJ$4-$AC$4-$DZ128+1,0),1,MIN($DZ128,CJ$4-$AC$4+1))),0)))),
SUM($AC128:$BZ128)*
     IF(SSSModel!$C$4="RR",OFFSET(Profiles!$K$2,$Z128,MAX(Profiles!$C$2,AL$4-$W128)),
     IF(SSSModel!$C$4="ECC",$EA128*$EB128*IF(MAX(Escalation!$C$2,AL$4-$W128)&gt;$DZ128-1,0,OFFSET(Escalation!$K$2,$Y128,MAX(Escalation!$C$2,AL$4-$W128))),
     IF(SSSModel!$C$4="PV",IF(CJ$4=$W128,$EA128*(1+SSSModel!$C$2),0),
     IF(SSSModel!$C$4="FCR",IF(AND(CJ$4&gt;=$W128,OFFSET(Profiles!$K$2,$Z128,MAX(Profiles!$C$2,AL$4-$W128))&gt;0),$EC128,0),0))))))</f>
        <v>0</v>
      </c>
      <c r="CK128" s="135">
        <f ca="1">IF(OR($Z128=0,SSSModel!$C$4="CF"),AM128,
IF(LEFT($V128,3)="ON_",
     IF(SSSModel!$C$4="RR",SUMPRODUCT(OFFSET($AC128,0,0,1,$CB$2),OFFSET(Profiles!$K$28,($Z128-1)*(Profiles!$I$26+1)+CK$4-SSSModel!$C$3+1,0,1,$CB$2)),
     IF(SSSModel!$C$4="ECC",$EA128*$EB128*SUMPRODUCT(OFFSET($AC128,0,MAX(0,CK$4-$DZ128-$CA$4+1),1,MIN($DZ128,CK$4-$CA$4+1)),OFFSET(Escalation!$K$24,($Y128-1)*(Escalation!$I$22+1)+CK$4-SSSModel!$C$3+1,MAX(0,CK$4-$DZ128-$CA$4+1),1,MIN($DZ128,CK$4-$CA$4+1))),
     IF(SSSModel!$C$4="PV",AM128*$EA128*(1+SSSModel!$C$2),
     IF(SSSModel!$C$4="FCR",$EC128*SUM(OFFSET($AC128,0,MAX(CK$4-$AC$4-$DZ128+1,0),1,MIN($DZ128,CK$4-$AC$4+1))),0)))),
SUM($AC128:$BZ128)*
     IF(SSSModel!$C$4="RR",OFFSET(Profiles!$K$2,$Z128,MAX(Profiles!$C$2,AM$4-$W128)),
     IF(SSSModel!$C$4="ECC",$EA128*$EB128*IF(MAX(Escalation!$C$2,AM$4-$W128)&gt;$DZ128-1,0,OFFSET(Escalation!$K$2,$Y128,MAX(Escalation!$C$2,AM$4-$W128))),
     IF(SSSModel!$C$4="PV",IF(CK$4=$W128,$EA128*(1+SSSModel!$C$2),0),
     IF(SSSModel!$C$4="FCR",IF(AND(CK$4&gt;=$W128,OFFSET(Profiles!$K$2,$Z128,MAX(Profiles!$C$2,AM$4-$W128))&gt;0),$EC128,0),0))))))</f>
        <v>0</v>
      </c>
      <c r="CL128" s="135">
        <f ca="1">IF(OR($Z128=0,SSSModel!$C$4="CF"),AN128,
IF(LEFT($V128,3)="ON_",
     IF(SSSModel!$C$4="RR",SUMPRODUCT(OFFSET($AC128,0,0,1,$CB$2),OFFSET(Profiles!$K$28,($Z128-1)*(Profiles!$I$26+1)+CL$4-SSSModel!$C$3+1,0,1,$CB$2)),
     IF(SSSModel!$C$4="ECC",$EA128*$EB128*SUMPRODUCT(OFFSET($AC128,0,MAX(0,CL$4-$DZ128-$CA$4+1),1,MIN($DZ128,CL$4-$CA$4+1)),OFFSET(Escalation!$K$24,($Y128-1)*(Escalation!$I$22+1)+CL$4-SSSModel!$C$3+1,MAX(0,CL$4-$DZ128-$CA$4+1),1,MIN($DZ128,CL$4-$CA$4+1))),
     IF(SSSModel!$C$4="PV",AN128*$EA128*(1+SSSModel!$C$2),
     IF(SSSModel!$C$4="FCR",$EC128*SUM(OFFSET($AC128,0,MAX(CL$4-$AC$4-$DZ128+1,0),1,MIN($DZ128,CL$4-$AC$4+1))),0)))),
SUM($AC128:$BZ128)*
     IF(SSSModel!$C$4="RR",OFFSET(Profiles!$K$2,$Z128,MAX(Profiles!$C$2,AN$4-$W128)),
     IF(SSSModel!$C$4="ECC",$EA128*$EB128*IF(MAX(Escalation!$C$2,AN$4-$W128)&gt;$DZ128-1,0,OFFSET(Escalation!$K$2,$Y128,MAX(Escalation!$C$2,AN$4-$W128))),
     IF(SSSModel!$C$4="PV",IF(CL$4=$W128,$EA128*(1+SSSModel!$C$2),0),
     IF(SSSModel!$C$4="FCR",IF(AND(CL$4&gt;=$W128,OFFSET(Profiles!$K$2,$Z128,MAX(Profiles!$C$2,AN$4-$W128))&gt;0),$EC128,0),0))))))</f>
        <v>0</v>
      </c>
      <c r="CM128" s="135">
        <f ca="1">IF(OR($Z128=0,SSSModel!$C$4="CF"),AO128,
IF(LEFT($V128,3)="ON_",
     IF(SSSModel!$C$4="RR",SUMPRODUCT(OFFSET($AC128,0,0,1,$CB$2),OFFSET(Profiles!$K$28,($Z128-1)*(Profiles!$I$26+1)+CM$4-SSSModel!$C$3+1,0,1,$CB$2)),
     IF(SSSModel!$C$4="ECC",$EA128*$EB128*SUMPRODUCT(OFFSET($AC128,0,MAX(0,CM$4-$DZ128-$CA$4+1),1,MIN($DZ128,CM$4-$CA$4+1)),OFFSET(Escalation!$K$24,($Y128-1)*(Escalation!$I$22+1)+CM$4-SSSModel!$C$3+1,MAX(0,CM$4-$DZ128-$CA$4+1),1,MIN($DZ128,CM$4-$CA$4+1))),
     IF(SSSModel!$C$4="PV",AO128*$EA128*(1+SSSModel!$C$2),
     IF(SSSModel!$C$4="FCR",$EC128*SUM(OFFSET($AC128,0,MAX(CM$4-$AC$4-$DZ128+1,0),1,MIN($DZ128,CM$4-$AC$4+1))),0)))),
SUM($AC128:$BZ128)*
     IF(SSSModel!$C$4="RR",OFFSET(Profiles!$K$2,$Z128,MAX(Profiles!$C$2,AO$4-$W128)),
     IF(SSSModel!$C$4="ECC",$EA128*$EB128*IF(MAX(Escalation!$C$2,AO$4-$W128)&gt;$DZ128-1,0,OFFSET(Escalation!$K$2,$Y128,MAX(Escalation!$C$2,AO$4-$W128))),
     IF(SSSModel!$C$4="PV",IF(CM$4=$W128,$EA128*(1+SSSModel!$C$2),0),
     IF(SSSModel!$C$4="FCR",IF(AND(CM$4&gt;=$W128,OFFSET(Profiles!$K$2,$Z128,MAX(Profiles!$C$2,AO$4-$W128))&gt;0),$EC128,0),0))))))</f>
        <v>0</v>
      </c>
      <c r="CN128" s="135">
        <f ca="1">IF(OR($Z128=0,SSSModel!$C$4="CF"),AP128,
IF(LEFT($V128,3)="ON_",
     IF(SSSModel!$C$4="RR",SUMPRODUCT(OFFSET($AC128,0,0,1,$CB$2),OFFSET(Profiles!$K$28,($Z128-1)*(Profiles!$I$26+1)+CN$4-SSSModel!$C$3+1,0,1,$CB$2)),
     IF(SSSModel!$C$4="ECC",$EA128*$EB128*SUMPRODUCT(OFFSET($AC128,0,MAX(0,CN$4-$DZ128-$CA$4+1),1,MIN($DZ128,CN$4-$CA$4+1)),OFFSET(Escalation!$K$24,($Y128-1)*(Escalation!$I$22+1)+CN$4-SSSModel!$C$3+1,MAX(0,CN$4-$DZ128-$CA$4+1),1,MIN($DZ128,CN$4-$CA$4+1))),
     IF(SSSModel!$C$4="PV",AP128*$EA128*(1+SSSModel!$C$2),
     IF(SSSModel!$C$4="FCR",$EC128*SUM(OFFSET($AC128,0,MAX(CN$4-$AC$4-$DZ128+1,0),1,MIN($DZ128,CN$4-$AC$4+1))),0)))),
SUM($AC128:$BZ128)*
     IF(SSSModel!$C$4="RR",OFFSET(Profiles!$K$2,$Z128,MAX(Profiles!$C$2,AP$4-$W128)),
     IF(SSSModel!$C$4="ECC",$EA128*$EB128*IF(MAX(Escalation!$C$2,AP$4-$W128)&gt;$DZ128-1,0,OFFSET(Escalation!$K$2,$Y128,MAX(Escalation!$C$2,AP$4-$W128))),
     IF(SSSModel!$C$4="PV",IF(CN$4=$W128,$EA128*(1+SSSModel!$C$2),0),
     IF(SSSModel!$C$4="FCR",IF(AND(CN$4&gt;=$W128,OFFSET(Profiles!$K$2,$Z128,MAX(Profiles!$C$2,AP$4-$W128))&gt;0),$EC128,0),0))))))</f>
        <v>0</v>
      </c>
      <c r="CO128" s="135">
        <f ca="1">IF(OR($Z128=0,SSSModel!$C$4="CF"),AQ128,
IF(LEFT($V128,3)="ON_",
     IF(SSSModel!$C$4="RR",SUMPRODUCT(OFFSET($AC128,0,0,1,$CB$2),OFFSET(Profiles!$K$28,($Z128-1)*(Profiles!$I$26+1)+CO$4-SSSModel!$C$3+1,0,1,$CB$2)),
     IF(SSSModel!$C$4="ECC",$EA128*$EB128*SUMPRODUCT(OFFSET($AC128,0,MAX(0,CO$4-$DZ128-$CA$4+1),1,MIN($DZ128,CO$4-$CA$4+1)),OFFSET(Escalation!$K$24,($Y128-1)*(Escalation!$I$22+1)+CO$4-SSSModel!$C$3+1,MAX(0,CO$4-$DZ128-$CA$4+1),1,MIN($DZ128,CO$4-$CA$4+1))),
     IF(SSSModel!$C$4="PV",AQ128*$EA128*(1+SSSModel!$C$2),
     IF(SSSModel!$C$4="FCR",$EC128*SUM(OFFSET($AC128,0,MAX(CO$4-$AC$4-$DZ128+1,0),1,MIN($DZ128,CO$4-$AC$4+1))),0)))),
SUM($AC128:$BZ128)*
     IF(SSSModel!$C$4="RR",OFFSET(Profiles!$K$2,$Z128,MAX(Profiles!$C$2,AQ$4-$W128)),
     IF(SSSModel!$C$4="ECC",$EA128*$EB128*IF(MAX(Escalation!$C$2,AQ$4-$W128)&gt;$DZ128-1,0,OFFSET(Escalation!$K$2,$Y128,MAX(Escalation!$C$2,AQ$4-$W128))),
     IF(SSSModel!$C$4="PV",IF(CO$4=$W128,$EA128*(1+SSSModel!$C$2),0),
     IF(SSSModel!$C$4="FCR",IF(AND(CO$4&gt;=$W128,OFFSET(Profiles!$K$2,$Z128,MAX(Profiles!$C$2,AQ$4-$W128))&gt;0),$EC128,0),0))))))</f>
        <v>0</v>
      </c>
      <c r="CP128" s="135">
        <f ca="1">IF(OR($Z128=0,SSSModel!$C$4="CF"),AR128,
IF(LEFT($V128,3)="ON_",
     IF(SSSModel!$C$4="RR",SUMPRODUCT(OFFSET($AC128,0,0,1,$CB$2),OFFSET(Profiles!$K$28,($Z128-1)*(Profiles!$I$26+1)+CP$4-SSSModel!$C$3+1,0,1,$CB$2)),
     IF(SSSModel!$C$4="ECC",$EA128*$EB128*SUMPRODUCT(OFFSET($AC128,0,MAX(0,CP$4-$DZ128-$CA$4+1),1,MIN($DZ128,CP$4-$CA$4+1)),OFFSET(Escalation!$K$24,($Y128-1)*(Escalation!$I$22+1)+CP$4-SSSModel!$C$3+1,MAX(0,CP$4-$DZ128-$CA$4+1),1,MIN($DZ128,CP$4-$CA$4+1))),
     IF(SSSModel!$C$4="PV",AR128*$EA128*(1+SSSModel!$C$2),
     IF(SSSModel!$C$4="FCR",$EC128*SUM(OFFSET($AC128,0,MAX(CP$4-$AC$4-$DZ128+1,0),1,MIN($DZ128,CP$4-$AC$4+1))),0)))),
SUM($AC128:$BZ128)*
     IF(SSSModel!$C$4="RR",OFFSET(Profiles!$K$2,$Z128,MAX(Profiles!$C$2,AR$4-$W128)),
     IF(SSSModel!$C$4="ECC",$EA128*$EB128*IF(MAX(Escalation!$C$2,AR$4-$W128)&gt;$DZ128-1,0,OFFSET(Escalation!$K$2,$Y128,MAX(Escalation!$C$2,AR$4-$W128))),
     IF(SSSModel!$C$4="PV",IF(CP$4=$W128,$EA128*(1+SSSModel!$C$2),0),
     IF(SSSModel!$C$4="FCR",IF(AND(CP$4&gt;=$W128,OFFSET(Profiles!$K$2,$Z128,MAX(Profiles!$C$2,AR$4-$W128))&gt;0),$EC128,0),0))))))</f>
        <v>0</v>
      </c>
      <c r="CQ128" s="135">
        <f ca="1">IF(OR($Z128=0,SSSModel!$C$4="CF"),AS128,
IF(LEFT($V128,3)="ON_",
     IF(SSSModel!$C$4="RR",SUMPRODUCT(OFFSET($AC128,0,0,1,$CB$2),OFFSET(Profiles!$K$28,($Z128-1)*(Profiles!$I$26+1)+CQ$4-SSSModel!$C$3+1,0,1,$CB$2)),
     IF(SSSModel!$C$4="ECC",$EA128*$EB128*SUMPRODUCT(OFFSET($AC128,0,MAX(0,CQ$4-$DZ128-$CA$4+1),1,MIN($DZ128,CQ$4-$CA$4+1)),OFFSET(Escalation!$K$24,($Y128-1)*(Escalation!$I$22+1)+CQ$4-SSSModel!$C$3+1,MAX(0,CQ$4-$DZ128-$CA$4+1),1,MIN($DZ128,CQ$4-$CA$4+1))),
     IF(SSSModel!$C$4="PV",AS128*$EA128*(1+SSSModel!$C$2),
     IF(SSSModel!$C$4="FCR",$EC128*SUM(OFFSET($AC128,0,MAX(CQ$4-$AC$4-$DZ128+1,0),1,MIN($DZ128,CQ$4-$AC$4+1))),0)))),
SUM($AC128:$BZ128)*
     IF(SSSModel!$C$4="RR",OFFSET(Profiles!$K$2,$Z128,MAX(Profiles!$C$2,AS$4-$W128)),
     IF(SSSModel!$C$4="ECC",$EA128*$EB128*IF(MAX(Escalation!$C$2,AS$4-$W128)&gt;$DZ128-1,0,OFFSET(Escalation!$K$2,$Y128,MAX(Escalation!$C$2,AS$4-$W128))),
     IF(SSSModel!$C$4="PV",IF(CQ$4=$W128,$EA128*(1+SSSModel!$C$2),0),
     IF(SSSModel!$C$4="FCR",IF(AND(CQ$4&gt;=$W128,OFFSET(Profiles!$K$2,$Z128,MAX(Profiles!$C$2,AS$4-$W128))&gt;0),$EC128,0),0))))))</f>
        <v>0</v>
      </c>
      <c r="CR128" s="135">
        <f ca="1">IF(OR($Z128=0,SSSModel!$C$4="CF"),AT128,
IF(LEFT($V128,3)="ON_",
     IF(SSSModel!$C$4="RR",SUMPRODUCT(OFFSET($AC128,0,0,1,$CB$2),OFFSET(Profiles!$K$28,($Z128-1)*(Profiles!$I$26+1)+CR$4-SSSModel!$C$3+1,0,1,$CB$2)),
     IF(SSSModel!$C$4="ECC",$EA128*$EB128*SUMPRODUCT(OFFSET($AC128,0,MAX(0,CR$4-$DZ128-$CA$4+1),1,MIN($DZ128,CR$4-$CA$4+1)),OFFSET(Escalation!$K$24,($Y128-1)*(Escalation!$I$22+1)+CR$4-SSSModel!$C$3+1,MAX(0,CR$4-$DZ128-$CA$4+1),1,MIN($DZ128,CR$4-$CA$4+1))),
     IF(SSSModel!$C$4="PV",AT128*$EA128*(1+SSSModel!$C$2),
     IF(SSSModel!$C$4="FCR",$EC128*SUM(OFFSET($AC128,0,MAX(CR$4-$AC$4-$DZ128+1,0),1,MIN($DZ128,CR$4-$AC$4+1))),0)))),
SUM($AC128:$BZ128)*
     IF(SSSModel!$C$4="RR",OFFSET(Profiles!$K$2,$Z128,MAX(Profiles!$C$2,AT$4-$W128)),
     IF(SSSModel!$C$4="ECC",$EA128*$EB128*IF(MAX(Escalation!$C$2,AT$4-$W128)&gt;$DZ128-1,0,OFFSET(Escalation!$K$2,$Y128,MAX(Escalation!$C$2,AT$4-$W128))),
     IF(SSSModel!$C$4="PV",IF(CR$4=$W128,$EA128*(1+SSSModel!$C$2),0),
     IF(SSSModel!$C$4="FCR",IF(AND(CR$4&gt;=$W128,OFFSET(Profiles!$K$2,$Z128,MAX(Profiles!$C$2,AT$4-$W128))&gt;0),$EC128,0),0))))))</f>
        <v>0</v>
      </c>
      <c r="CS128" s="135">
        <f ca="1">IF(OR($Z128=0,SSSModel!$C$4="CF"),AU128,
IF(LEFT($V128,3)="ON_",
     IF(SSSModel!$C$4="RR",SUMPRODUCT(OFFSET($AC128,0,0,1,$CB$2),OFFSET(Profiles!$K$28,($Z128-1)*(Profiles!$I$26+1)+CS$4-SSSModel!$C$3+1,0,1,$CB$2)),
     IF(SSSModel!$C$4="ECC",$EA128*$EB128*SUMPRODUCT(OFFSET($AC128,0,MAX(0,CS$4-$DZ128-$CA$4+1),1,MIN($DZ128,CS$4-$CA$4+1)),OFFSET(Escalation!$K$24,($Y128-1)*(Escalation!$I$22+1)+CS$4-SSSModel!$C$3+1,MAX(0,CS$4-$DZ128-$CA$4+1),1,MIN($DZ128,CS$4-$CA$4+1))),
     IF(SSSModel!$C$4="PV",AU128*$EA128*(1+SSSModel!$C$2),
     IF(SSSModel!$C$4="FCR",$EC128*SUM(OFFSET($AC128,0,MAX(CS$4-$AC$4-$DZ128+1,0),1,MIN($DZ128,CS$4-$AC$4+1))),0)))),
SUM($AC128:$BZ128)*
     IF(SSSModel!$C$4="RR",OFFSET(Profiles!$K$2,$Z128,MAX(Profiles!$C$2,AU$4-$W128)),
     IF(SSSModel!$C$4="ECC",$EA128*$EB128*IF(MAX(Escalation!$C$2,AU$4-$W128)&gt;$DZ128-1,0,OFFSET(Escalation!$K$2,$Y128,MAX(Escalation!$C$2,AU$4-$W128))),
     IF(SSSModel!$C$4="PV",IF(CS$4=$W128,$EA128*(1+SSSModel!$C$2),0),
     IF(SSSModel!$C$4="FCR",IF(AND(CS$4&gt;=$W128,OFFSET(Profiles!$K$2,$Z128,MAX(Profiles!$C$2,AU$4-$W128))&gt;0),$EC128,0),0))))))</f>
        <v>0</v>
      </c>
      <c r="CT128" s="135">
        <f ca="1">IF(OR($Z128=0,SSSModel!$C$4="CF"),AV128,
IF(LEFT($V128,3)="ON_",
     IF(SSSModel!$C$4="RR",SUMPRODUCT(OFFSET($AC128,0,0,1,$CB$2),OFFSET(Profiles!$K$28,($Z128-1)*(Profiles!$I$26+1)+CT$4-SSSModel!$C$3+1,0,1,$CB$2)),
     IF(SSSModel!$C$4="ECC",$EA128*$EB128*SUMPRODUCT(OFFSET($AC128,0,MAX(0,CT$4-$DZ128-$CA$4+1),1,MIN($DZ128,CT$4-$CA$4+1)),OFFSET(Escalation!$K$24,($Y128-1)*(Escalation!$I$22+1)+CT$4-SSSModel!$C$3+1,MAX(0,CT$4-$DZ128-$CA$4+1),1,MIN($DZ128,CT$4-$CA$4+1))),
     IF(SSSModel!$C$4="PV",AV128*$EA128*(1+SSSModel!$C$2),
     IF(SSSModel!$C$4="FCR",$EC128*SUM(OFFSET($AC128,0,MAX(CT$4-$AC$4-$DZ128+1,0),1,MIN($DZ128,CT$4-$AC$4+1))),0)))),
SUM($AC128:$BZ128)*
     IF(SSSModel!$C$4="RR",OFFSET(Profiles!$K$2,$Z128,MAX(Profiles!$C$2,AV$4-$W128)),
     IF(SSSModel!$C$4="ECC",$EA128*$EB128*IF(MAX(Escalation!$C$2,AV$4-$W128)&gt;$DZ128-1,0,OFFSET(Escalation!$K$2,$Y128,MAX(Escalation!$C$2,AV$4-$W128))),
     IF(SSSModel!$C$4="PV",IF(CT$4=$W128,$EA128*(1+SSSModel!$C$2),0),
     IF(SSSModel!$C$4="FCR",IF(AND(CT$4&gt;=$W128,OFFSET(Profiles!$K$2,$Z128,MAX(Profiles!$C$2,AV$4-$W128))&gt;0),$EC128,0),0))))))</f>
        <v>0</v>
      </c>
      <c r="CU128" s="135">
        <f ca="1">IF(OR($Z128=0,SSSModel!$C$4="CF"),AW128,
IF(LEFT($V128,3)="ON_",
     IF(SSSModel!$C$4="RR",SUMPRODUCT(OFFSET($AC128,0,0,1,$CB$2),OFFSET(Profiles!$K$28,($Z128-1)*(Profiles!$I$26+1)+CU$4-SSSModel!$C$3+1,0,1,$CB$2)),
     IF(SSSModel!$C$4="ECC",$EA128*$EB128*SUMPRODUCT(OFFSET($AC128,0,MAX(0,CU$4-$DZ128-$CA$4+1),1,MIN($DZ128,CU$4-$CA$4+1)),OFFSET(Escalation!$K$24,($Y128-1)*(Escalation!$I$22+1)+CU$4-SSSModel!$C$3+1,MAX(0,CU$4-$DZ128-$CA$4+1),1,MIN($DZ128,CU$4-$CA$4+1))),
     IF(SSSModel!$C$4="PV",AW128*$EA128*(1+SSSModel!$C$2),
     IF(SSSModel!$C$4="FCR",$EC128*SUM(OFFSET($AC128,0,MAX(CU$4-$AC$4-$DZ128+1,0),1,MIN($DZ128,CU$4-$AC$4+1))),0)))),
SUM($AC128:$BZ128)*
     IF(SSSModel!$C$4="RR",OFFSET(Profiles!$K$2,$Z128,MAX(Profiles!$C$2,AW$4-$W128)),
     IF(SSSModel!$C$4="ECC",$EA128*$EB128*IF(MAX(Escalation!$C$2,AW$4-$W128)&gt;$DZ128-1,0,OFFSET(Escalation!$K$2,$Y128,MAX(Escalation!$C$2,AW$4-$W128))),
     IF(SSSModel!$C$4="PV",IF(CU$4=$W128,$EA128*(1+SSSModel!$C$2),0),
     IF(SSSModel!$C$4="FCR",IF(AND(CU$4&gt;=$W128,OFFSET(Profiles!$K$2,$Z128,MAX(Profiles!$C$2,AW$4-$W128))&gt;0),$EC128,0),0))))))</f>
        <v>0</v>
      </c>
      <c r="CV128" s="135">
        <f ca="1">IF(OR($Z128=0,SSSModel!$C$4="CF"),AX128,
IF(LEFT($V128,3)="ON_",
     IF(SSSModel!$C$4="RR",SUMPRODUCT(OFFSET($AC128,0,0,1,$CB$2),OFFSET(Profiles!$K$28,($Z128-1)*(Profiles!$I$26+1)+CV$4-SSSModel!$C$3+1,0,1,$CB$2)),
     IF(SSSModel!$C$4="ECC",$EA128*$EB128*SUMPRODUCT(OFFSET($AC128,0,MAX(0,CV$4-$DZ128-$CA$4+1),1,MIN($DZ128,CV$4-$CA$4+1)),OFFSET(Escalation!$K$24,($Y128-1)*(Escalation!$I$22+1)+CV$4-SSSModel!$C$3+1,MAX(0,CV$4-$DZ128-$CA$4+1),1,MIN($DZ128,CV$4-$CA$4+1))),
     IF(SSSModel!$C$4="PV",AX128*$EA128*(1+SSSModel!$C$2),
     IF(SSSModel!$C$4="FCR",$EC128*SUM(OFFSET($AC128,0,MAX(CV$4-$AC$4-$DZ128+1,0),1,MIN($DZ128,CV$4-$AC$4+1))),0)))),
SUM($AC128:$BZ128)*
     IF(SSSModel!$C$4="RR",OFFSET(Profiles!$K$2,$Z128,MAX(Profiles!$C$2,AX$4-$W128)),
     IF(SSSModel!$C$4="ECC",$EA128*$EB128*IF(MAX(Escalation!$C$2,AX$4-$W128)&gt;$DZ128-1,0,OFFSET(Escalation!$K$2,$Y128,MAX(Escalation!$C$2,AX$4-$W128))),
     IF(SSSModel!$C$4="PV",IF(CV$4=$W128,$EA128*(1+SSSModel!$C$2),0),
     IF(SSSModel!$C$4="FCR",IF(AND(CV$4&gt;=$W128,OFFSET(Profiles!$K$2,$Z128,MAX(Profiles!$C$2,AX$4-$W128))&gt;0),$EC128,0),0))))))</f>
        <v>0</v>
      </c>
      <c r="CW128" s="135">
        <f ca="1">IF(OR($Z128=0,SSSModel!$C$4="CF"),AY128,
IF(LEFT($V128,3)="ON_",
     IF(SSSModel!$C$4="RR",SUMPRODUCT(OFFSET($AC128,0,0,1,$CB$2),OFFSET(Profiles!$K$28,($Z128-1)*(Profiles!$I$26+1)+CW$4-SSSModel!$C$3+1,0,1,$CB$2)),
     IF(SSSModel!$C$4="ECC",$EA128*$EB128*SUMPRODUCT(OFFSET($AC128,0,MAX(0,CW$4-$DZ128-$CA$4+1),1,MIN($DZ128,CW$4-$CA$4+1)),OFFSET(Escalation!$K$24,($Y128-1)*(Escalation!$I$22+1)+CW$4-SSSModel!$C$3+1,MAX(0,CW$4-$DZ128-$CA$4+1),1,MIN($DZ128,CW$4-$CA$4+1))),
     IF(SSSModel!$C$4="PV",AY128*$EA128*(1+SSSModel!$C$2),
     IF(SSSModel!$C$4="FCR",$EC128*SUM(OFFSET($AC128,0,MAX(CW$4-$AC$4-$DZ128+1,0),1,MIN($DZ128,CW$4-$AC$4+1))),0)))),
SUM($AC128:$BZ128)*
     IF(SSSModel!$C$4="RR",OFFSET(Profiles!$K$2,$Z128,MAX(Profiles!$C$2,AY$4-$W128)),
     IF(SSSModel!$C$4="ECC",$EA128*$EB128*IF(MAX(Escalation!$C$2,AY$4-$W128)&gt;$DZ128-1,0,OFFSET(Escalation!$K$2,$Y128,MAX(Escalation!$C$2,AY$4-$W128))),
     IF(SSSModel!$C$4="PV",IF(CW$4=$W128,$EA128*(1+SSSModel!$C$2),0),
     IF(SSSModel!$C$4="FCR",IF(AND(CW$4&gt;=$W128,OFFSET(Profiles!$K$2,$Z128,MAX(Profiles!$C$2,AY$4-$W128))&gt;0),$EC128,0),0))))))</f>
        <v>0</v>
      </c>
      <c r="CX128" s="135">
        <f ca="1">IF(OR($Z128=0,SSSModel!$C$4="CF"),AZ128,
IF(LEFT($V128,3)="ON_",
     IF(SSSModel!$C$4="RR",SUMPRODUCT(OFFSET($AC128,0,0,1,$CB$2),OFFSET(Profiles!$K$28,($Z128-1)*(Profiles!$I$26+1)+CX$4-SSSModel!$C$3+1,0,1,$CB$2)),
     IF(SSSModel!$C$4="ECC",$EA128*$EB128*SUMPRODUCT(OFFSET($AC128,0,MAX(0,CX$4-$DZ128-$CA$4+1),1,MIN($DZ128,CX$4-$CA$4+1)),OFFSET(Escalation!$K$24,($Y128-1)*(Escalation!$I$22+1)+CX$4-SSSModel!$C$3+1,MAX(0,CX$4-$DZ128-$CA$4+1),1,MIN($DZ128,CX$4-$CA$4+1))),
     IF(SSSModel!$C$4="PV",AZ128*$EA128*(1+SSSModel!$C$2),
     IF(SSSModel!$C$4="FCR",$EC128*SUM(OFFSET($AC128,0,MAX(CX$4-$AC$4-$DZ128+1,0),1,MIN($DZ128,CX$4-$AC$4+1))),0)))),
SUM($AC128:$BZ128)*
     IF(SSSModel!$C$4="RR",OFFSET(Profiles!$K$2,$Z128,MAX(Profiles!$C$2,AZ$4-$W128)),
     IF(SSSModel!$C$4="ECC",$EA128*$EB128*IF(MAX(Escalation!$C$2,AZ$4-$W128)&gt;$DZ128-1,0,OFFSET(Escalation!$K$2,$Y128,MAX(Escalation!$C$2,AZ$4-$W128))),
     IF(SSSModel!$C$4="PV",IF(CX$4=$W128,$EA128*(1+SSSModel!$C$2),0),
     IF(SSSModel!$C$4="FCR",IF(AND(CX$4&gt;=$W128,OFFSET(Profiles!$K$2,$Z128,MAX(Profiles!$C$2,AZ$4-$W128))&gt;0),$EC128,0),0))))))</f>
        <v>0</v>
      </c>
      <c r="CY128" s="135">
        <f ca="1">IF(OR($Z128=0,SSSModel!$C$4="CF"),BA128,
IF(LEFT($V128,3)="ON_",
     IF(SSSModel!$C$4="RR",SUMPRODUCT(OFFSET($AC128,0,0,1,$CB$2),OFFSET(Profiles!$K$28,($Z128-1)*(Profiles!$I$26+1)+CY$4-SSSModel!$C$3+1,0,1,$CB$2)),
     IF(SSSModel!$C$4="ECC",$EA128*$EB128*SUMPRODUCT(OFFSET($AC128,0,MAX(0,CY$4-$DZ128-$CA$4+1),1,MIN($DZ128,CY$4-$CA$4+1)),OFFSET(Escalation!$K$24,($Y128-1)*(Escalation!$I$22+1)+CY$4-SSSModel!$C$3+1,MAX(0,CY$4-$DZ128-$CA$4+1),1,MIN($DZ128,CY$4-$CA$4+1))),
     IF(SSSModel!$C$4="PV",BA128*$EA128*(1+SSSModel!$C$2),
     IF(SSSModel!$C$4="FCR",$EC128*SUM(OFFSET($AC128,0,MAX(CY$4-$AC$4-$DZ128+1,0),1,MIN($DZ128,CY$4-$AC$4+1))),0)))),
SUM($AC128:$BZ128)*
     IF(SSSModel!$C$4="RR",OFFSET(Profiles!$K$2,$Z128,MAX(Profiles!$C$2,BA$4-$W128)),
     IF(SSSModel!$C$4="ECC",$EA128*$EB128*IF(MAX(Escalation!$C$2,BA$4-$W128)&gt;$DZ128-1,0,OFFSET(Escalation!$K$2,$Y128,MAX(Escalation!$C$2,BA$4-$W128))),
     IF(SSSModel!$C$4="PV",IF(CY$4=$W128,$EA128*(1+SSSModel!$C$2),0),
     IF(SSSModel!$C$4="FCR",IF(AND(CY$4&gt;=$W128,OFFSET(Profiles!$K$2,$Z128,MAX(Profiles!$C$2,BA$4-$W128))&gt;0),$EC128,0),0))))))</f>
        <v>0</v>
      </c>
      <c r="CZ128" s="135">
        <f ca="1">IF(OR($Z128=0,SSSModel!$C$4="CF"),BB128,
IF(LEFT($V128,3)="ON_",
     IF(SSSModel!$C$4="RR",SUMPRODUCT(OFFSET($AC128,0,0,1,$CB$2),OFFSET(Profiles!$K$28,($Z128-1)*(Profiles!$I$26+1)+CZ$4-SSSModel!$C$3+1,0,1,$CB$2)),
     IF(SSSModel!$C$4="ECC",$EA128*$EB128*SUMPRODUCT(OFFSET($AC128,0,MAX(0,CZ$4-$DZ128-$CA$4+1),1,MIN($DZ128,CZ$4-$CA$4+1)),OFFSET(Escalation!$K$24,($Y128-1)*(Escalation!$I$22+1)+CZ$4-SSSModel!$C$3+1,MAX(0,CZ$4-$DZ128-$CA$4+1),1,MIN($DZ128,CZ$4-$CA$4+1))),
     IF(SSSModel!$C$4="PV",BB128*$EA128*(1+SSSModel!$C$2),
     IF(SSSModel!$C$4="FCR",$EC128*SUM(OFFSET($AC128,0,MAX(CZ$4-$AC$4-$DZ128+1,0),1,MIN($DZ128,CZ$4-$AC$4+1))),0)))),
SUM($AC128:$BZ128)*
     IF(SSSModel!$C$4="RR",OFFSET(Profiles!$K$2,$Z128,MAX(Profiles!$C$2,BB$4-$W128)),
     IF(SSSModel!$C$4="ECC",$EA128*$EB128*IF(MAX(Escalation!$C$2,BB$4-$W128)&gt;$DZ128-1,0,OFFSET(Escalation!$K$2,$Y128,MAX(Escalation!$C$2,BB$4-$W128))),
     IF(SSSModel!$C$4="PV",IF(CZ$4=$W128,$EA128*(1+SSSModel!$C$2),0),
     IF(SSSModel!$C$4="FCR",IF(AND(CZ$4&gt;=$W128,OFFSET(Profiles!$K$2,$Z128,MAX(Profiles!$C$2,BB$4-$W128))&gt;0),$EC128,0),0))))))</f>
        <v>0</v>
      </c>
      <c r="DA128" s="135">
        <f ca="1">IF(OR($Z128=0,SSSModel!$C$4="CF"),BC128,
IF(LEFT($V128,3)="ON_",
     IF(SSSModel!$C$4="RR",SUMPRODUCT(OFFSET($AC128,0,0,1,$CB$2),OFFSET(Profiles!$K$28,($Z128-1)*(Profiles!$I$26+1)+DA$4-SSSModel!$C$3+1,0,1,$CB$2)),
     IF(SSSModel!$C$4="ECC",$EA128*$EB128*SUMPRODUCT(OFFSET($AC128,0,MAX(0,DA$4-$DZ128-$CA$4+1),1,MIN($DZ128,DA$4-$CA$4+1)),OFFSET(Escalation!$K$24,($Y128-1)*(Escalation!$I$22+1)+DA$4-SSSModel!$C$3+1,MAX(0,DA$4-$DZ128-$CA$4+1),1,MIN($DZ128,DA$4-$CA$4+1))),
     IF(SSSModel!$C$4="PV",BC128*$EA128*(1+SSSModel!$C$2),
     IF(SSSModel!$C$4="FCR",$EC128*SUM(OFFSET($AC128,0,MAX(DA$4-$AC$4-$DZ128+1,0),1,MIN($DZ128,DA$4-$AC$4+1))),0)))),
SUM($AC128:$BZ128)*
     IF(SSSModel!$C$4="RR",OFFSET(Profiles!$K$2,$Z128,MAX(Profiles!$C$2,BC$4-$W128)),
     IF(SSSModel!$C$4="ECC",$EA128*$EB128*IF(MAX(Escalation!$C$2,BC$4-$W128)&gt;$DZ128-1,0,OFFSET(Escalation!$K$2,$Y128,MAX(Escalation!$C$2,BC$4-$W128))),
     IF(SSSModel!$C$4="PV",IF(DA$4=$W128,$EA128*(1+SSSModel!$C$2),0),
     IF(SSSModel!$C$4="FCR",IF(AND(DA$4&gt;=$W128,OFFSET(Profiles!$K$2,$Z128,MAX(Profiles!$C$2,BC$4-$W128))&gt;0),$EC128,0),0))))))</f>
        <v>0</v>
      </c>
      <c r="DB128" s="135">
        <f ca="1">IF(OR($Z128=0,SSSModel!$C$4="CF"),BD128,
IF(LEFT($V128,3)="ON_",
     IF(SSSModel!$C$4="RR",SUMPRODUCT(OFFSET($AC128,0,0,1,$CB$2),OFFSET(Profiles!$K$28,($Z128-1)*(Profiles!$I$26+1)+DB$4-SSSModel!$C$3+1,0,1,$CB$2)),
     IF(SSSModel!$C$4="ECC",$EA128*$EB128*SUMPRODUCT(OFFSET($AC128,0,MAX(0,DB$4-$DZ128-$CA$4+1),1,MIN($DZ128,DB$4-$CA$4+1)),OFFSET(Escalation!$K$24,($Y128-1)*(Escalation!$I$22+1)+DB$4-SSSModel!$C$3+1,MAX(0,DB$4-$DZ128-$CA$4+1),1,MIN($DZ128,DB$4-$CA$4+1))),
     IF(SSSModel!$C$4="PV",BD128*$EA128*(1+SSSModel!$C$2),
     IF(SSSModel!$C$4="FCR",$EC128*SUM(OFFSET($AC128,0,MAX(DB$4-$AC$4-$DZ128+1,0),1,MIN($DZ128,DB$4-$AC$4+1))),0)))),
SUM($AC128:$BZ128)*
     IF(SSSModel!$C$4="RR",OFFSET(Profiles!$K$2,$Z128,MAX(Profiles!$C$2,BD$4-$W128)),
     IF(SSSModel!$C$4="ECC",$EA128*$EB128*IF(MAX(Escalation!$C$2,BD$4-$W128)&gt;$DZ128-1,0,OFFSET(Escalation!$K$2,$Y128,MAX(Escalation!$C$2,BD$4-$W128))),
     IF(SSSModel!$C$4="PV",IF(DB$4=$W128,$EA128*(1+SSSModel!$C$2),0),
     IF(SSSModel!$C$4="FCR",IF(AND(DB$4&gt;=$W128,OFFSET(Profiles!$K$2,$Z128,MAX(Profiles!$C$2,BD$4-$W128))&gt;0),$EC128,0),0))))))</f>
        <v>0</v>
      </c>
      <c r="DC128" s="135">
        <f ca="1">IF(OR($Z128=0,SSSModel!$C$4="CF"),BE128,
IF(LEFT($V128,3)="ON_",
     IF(SSSModel!$C$4="RR",SUMPRODUCT(OFFSET($AC128,0,0,1,$CB$2),OFFSET(Profiles!$K$28,($Z128-1)*(Profiles!$I$26+1)+DC$4-SSSModel!$C$3+1,0,1,$CB$2)),
     IF(SSSModel!$C$4="ECC",$EA128*$EB128*SUMPRODUCT(OFFSET($AC128,0,MAX(0,DC$4-$DZ128-$CA$4+1),1,MIN($DZ128,DC$4-$CA$4+1)),OFFSET(Escalation!$K$24,($Y128-1)*(Escalation!$I$22+1)+DC$4-SSSModel!$C$3+1,MAX(0,DC$4-$DZ128-$CA$4+1),1,MIN($DZ128,DC$4-$CA$4+1))),
     IF(SSSModel!$C$4="PV",BE128*$EA128*(1+SSSModel!$C$2),
     IF(SSSModel!$C$4="FCR",$EC128*SUM(OFFSET($AC128,0,MAX(DC$4-$AC$4-$DZ128+1,0),1,MIN($DZ128,DC$4-$AC$4+1))),0)))),
SUM($AC128:$BZ128)*
     IF(SSSModel!$C$4="RR",OFFSET(Profiles!$K$2,$Z128,MAX(Profiles!$C$2,BE$4-$W128)),
     IF(SSSModel!$C$4="ECC",$EA128*$EB128*IF(MAX(Escalation!$C$2,BE$4-$W128)&gt;$DZ128-1,0,OFFSET(Escalation!$K$2,$Y128,MAX(Escalation!$C$2,BE$4-$W128))),
     IF(SSSModel!$C$4="PV",IF(DC$4=$W128,$EA128*(1+SSSModel!$C$2),0),
     IF(SSSModel!$C$4="FCR",IF(AND(DC$4&gt;=$W128,OFFSET(Profiles!$K$2,$Z128,MAX(Profiles!$C$2,BE$4-$W128))&gt;0),$EC128,0),0))))))</f>
        <v>0</v>
      </c>
      <c r="DD128" s="135">
        <f ca="1">IF(OR($Z128=0,SSSModel!$C$4="CF"),BF128,
IF(LEFT($V128,3)="ON_",
     IF(SSSModel!$C$4="RR",SUMPRODUCT(OFFSET($AC128,0,0,1,$CB$2),OFFSET(Profiles!$K$28,($Z128-1)*(Profiles!$I$26+1)+DD$4-SSSModel!$C$3+1,0,1,$CB$2)),
     IF(SSSModel!$C$4="ECC",$EA128*$EB128*SUMPRODUCT(OFFSET($AC128,0,MAX(0,DD$4-$DZ128-$CA$4+1),1,MIN($DZ128,DD$4-$CA$4+1)),OFFSET(Escalation!$K$24,($Y128-1)*(Escalation!$I$22+1)+DD$4-SSSModel!$C$3+1,MAX(0,DD$4-$DZ128-$CA$4+1),1,MIN($DZ128,DD$4-$CA$4+1))),
     IF(SSSModel!$C$4="PV",BF128*$EA128*(1+SSSModel!$C$2),
     IF(SSSModel!$C$4="FCR",$EC128*SUM(OFFSET($AC128,0,MAX(DD$4-$AC$4-$DZ128+1,0),1,MIN($DZ128,DD$4-$AC$4+1))),0)))),
SUM($AC128:$BZ128)*
     IF(SSSModel!$C$4="RR",OFFSET(Profiles!$K$2,$Z128,MAX(Profiles!$C$2,BF$4-$W128)),
     IF(SSSModel!$C$4="ECC",$EA128*$EB128*IF(MAX(Escalation!$C$2,BF$4-$W128)&gt;$DZ128-1,0,OFFSET(Escalation!$K$2,$Y128,MAX(Escalation!$C$2,BF$4-$W128))),
     IF(SSSModel!$C$4="PV",IF(DD$4=$W128,$EA128*(1+SSSModel!$C$2),0),
     IF(SSSModel!$C$4="FCR",IF(AND(DD$4&gt;=$W128,OFFSET(Profiles!$K$2,$Z128,MAX(Profiles!$C$2,BF$4-$W128))&gt;0),$EC128,0),0))))))</f>
        <v>0</v>
      </c>
      <c r="DE128" s="135">
        <f ca="1">IF(OR($Z128=0,SSSModel!$C$4="CF"),BG128,
IF(LEFT($V128,3)="ON_",
     IF(SSSModel!$C$4="RR",SUMPRODUCT(OFFSET($AC128,0,0,1,$CB$2),OFFSET(Profiles!$K$28,($Z128-1)*(Profiles!$I$26+1)+DE$4-SSSModel!$C$3+1,0,1,$CB$2)),
     IF(SSSModel!$C$4="ECC",$EA128*$EB128*SUMPRODUCT(OFFSET($AC128,0,MAX(0,DE$4-$DZ128-$CA$4+1),1,MIN($DZ128,DE$4-$CA$4+1)),OFFSET(Escalation!$K$24,($Y128-1)*(Escalation!$I$22+1)+DE$4-SSSModel!$C$3+1,MAX(0,DE$4-$DZ128-$CA$4+1),1,MIN($DZ128,DE$4-$CA$4+1))),
     IF(SSSModel!$C$4="PV",BG128*$EA128*(1+SSSModel!$C$2),
     IF(SSSModel!$C$4="FCR",$EC128*SUM(OFFSET($AC128,0,MAX(DE$4-$AC$4-$DZ128+1,0),1,MIN($DZ128,DE$4-$AC$4+1))),0)))),
SUM($AC128:$BZ128)*
     IF(SSSModel!$C$4="RR",OFFSET(Profiles!$K$2,$Z128,MAX(Profiles!$C$2,BG$4-$W128)),
     IF(SSSModel!$C$4="ECC",$EA128*$EB128*IF(MAX(Escalation!$C$2,BG$4-$W128)&gt;$DZ128-1,0,OFFSET(Escalation!$K$2,$Y128,MAX(Escalation!$C$2,BG$4-$W128))),
     IF(SSSModel!$C$4="PV",IF(DE$4=$W128,$EA128*(1+SSSModel!$C$2),0),
     IF(SSSModel!$C$4="FCR",IF(AND(DE$4&gt;=$W128,OFFSET(Profiles!$K$2,$Z128,MAX(Profiles!$C$2,BG$4-$W128))&gt;0),$EC128,0),0))))))</f>
        <v>0</v>
      </c>
      <c r="DF128" s="135">
        <f ca="1">IF(OR($Z128=0,SSSModel!$C$4="CF"),BH128,
IF(LEFT($V128,3)="ON_",
     IF(SSSModel!$C$4="RR",SUMPRODUCT(OFFSET($AC128,0,0,1,$CB$2),OFFSET(Profiles!$K$28,($Z128-1)*(Profiles!$I$26+1)+DF$4-SSSModel!$C$3+1,0,1,$CB$2)),
     IF(SSSModel!$C$4="ECC",$EA128*$EB128*SUMPRODUCT(OFFSET($AC128,0,MAX(0,DF$4-$DZ128-$CA$4+1),1,MIN($DZ128,DF$4-$CA$4+1)),OFFSET(Escalation!$K$24,($Y128-1)*(Escalation!$I$22+1)+DF$4-SSSModel!$C$3+1,MAX(0,DF$4-$DZ128-$CA$4+1),1,MIN($DZ128,DF$4-$CA$4+1))),
     IF(SSSModel!$C$4="PV",BH128*$EA128*(1+SSSModel!$C$2),
     IF(SSSModel!$C$4="FCR",$EC128*SUM(OFFSET($AC128,0,MAX(DF$4-$AC$4-$DZ128+1,0),1,MIN($DZ128,DF$4-$AC$4+1))),0)))),
SUM($AC128:$BZ128)*
     IF(SSSModel!$C$4="RR",OFFSET(Profiles!$K$2,$Z128,MAX(Profiles!$C$2,BH$4-$W128)),
     IF(SSSModel!$C$4="ECC",$EA128*$EB128*IF(MAX(Escalation!$C$2,BH$4-$W128)&gt;$DZ128-1,0,OFFSET(Escalation!$K$2,$Y128,MAX(Escalation!$C$2,BH$4-$W128))),
     IF(SSSModel!$C$4="PV",IF(DF$4=$W128,$EA128*(1+SSSModel!$C$2),0),
     IF(SSSModel!$C$4="FCR",IF(AND(DF$4&gt;=$W128,OFFSET(Profiles!$K$2,$Z128,MAX(Profiles!$C$2,BH$4-$W128))&gt;0),$EC128,0),0))))))</f>
        <v>0</v>
      </c>
      <c r="DG128" s="135">
        <f ca="1">IF(OR($Z128=0,SSSModel!$C$4="CF"),BI128,
IF(LEFT($V128,3)="ON_",
     IF(SSSModel!$C$4="RR",SUMPRODUCT(OFFSET($AC128,0,0,1,$CB$2),OFFSET(Profiles!$K$28,($Z128-1)*(Profiles!$I$26+1)+DG$4-SSSModel!$C$3+1,0,1,$CB$2)),
     IF(SSSModel!$C$4="ECC",$EA128*$EB128*SUMPRODUCT(OFFSET($AC128,0,MAX(0,DG$4-$DZ128-$CA$4+1),1,MIN($DZ128,DG$4-$CA$4+1)),OFFSET(Escalation!$K$24,($Y128-1)*(Escalation!$I$22+1)+DG$4-SSSModel!$C$3+1,MAX(0,DG$4-$DZ128-$CA$4+1),1,MIN($DZ128,DG$4-$CA$4+1))),
     IF(SSSModel!$C$4="PV",BI128*$EA128*(1+SSSModel!$C$2),
     IF(SSSModel!$C$4="FCR",$EC128*SUM(OFFSET($AC128,0,MAX(DG$4-$AC$4-$DZ128+1,0),1,MIN($DZ128,DG$4-$AC$4+1))),0)))),
SUM($AC128:$BZ128)*
     IF(SSSModel!$C$4="RR",OFFSET(Profiles!$K$2,$Z128,MAX(Profiles!$C$2,BI$4-$W128)),
     IF(SSSModel!$C$4="ECC",$EA128*$EB128*IF(MAX(Escalation!$C$2,BI$4-$W128)&gt;$DZ128-1,0,OFFSET(Escalation!$K$2,$Y128,MAX(Escalation!$C$2,BI$4-$W128))),
     IF(SSSModel!$C$4="PV",IF(DG$4=$W128,$EA128*(1+SSSModel!$C$2),0),
     IF(SSSModel!$C$4="FCR",IF(AND(DG$4&gt;=$W128,OFFSET(Profiles!$K$2,$Z128,MAX(Profiles!$C$2,BI$4-$W128))&gt;0),$EC128,0),0))))))</f>
        <v>0</v>
      </c>
      <c r="DH128" s="135">
        <f ca="1">IF(OR($Z128=0,SSSModel!$C$4="CF"),BJ128,
IF(LEFT($V128,3)="ON_",
     IF(SSSModel!$C$4="RR",SUMPRODUCT(OFFSET($AC128,0,0,1,$CB$2),OFFSET(Profiles!$K$28,($Z128-1)*(Profiles!$I$26+1)+DH$4-SSSModel!$C$3+1,0,1,$CB$2)),
     IF(SSSModel!$C$4="ECC",$EA128*$EB128*SUMPRODUCT(OFFSET($AC128,0,MAX(0,DH$4-$DZ128-$CA$4+1),1,MIN($DZ128,DH$4-$CA$4+1)),OFFSET(Escalation!$K$24,($Y128-1)*(Escalation!$I$22+1)+DH$4-SSSModel!$C$3+1,MAX(0,DH$4-$DZ128-$CA$4+1),1,MIN($DZ128,DH$4-$CA$4+1))),
     IF(SSSModel!$C$4="PV",BJ128*$EA128*(1+SSSModel!$C$2),
     IF(SSSModel!$C$4="FCR",$EC128*SUM(OFFSET($AC128,0,MAX(DH$4-$AC$4-$DZ128+1,0),1,MIN($DZ128,DH$4-$AC$4+1))),0)))),
SUM($AC128:$BZ128)*
     IF(SSSModel!$C$4="RR",OFFSET(Profiles!$K$2,$Z128,MAX(Profiles!$C$2,BJ$4-$W128)),
     IF(SSSModel!$C$4="ECC",$EA128*$EB128*IF(MAX(Escalation!$C$2,BJ$4-$W128)&gt;$DZ128-1,0,OFFSET(Escalation!$K$2,$Y128,MAX(Escalation!$C$2,BJ$4-$W128))),
     IF(SSSModel!$C$4="PV",IF(DH$4=$W128,$EA128*(1+SSSModel!$C$2),0),
     IF(SSSModel!$C$4="FCR",IF(AND(DH$4&gt;=$W128,OFFSET(Profiles!$K$2,$Z128,MAX(Profiles!$C$2,BJ$4-$W128))&gt;0),$EC128,0),0))))))</f>
        <v>0</v>
      </c>
      <c r="DI128" s="135">
        <f ca="1">IF(OR($Z128=0,SSSModel!$C$4="CF"),BK128,
IF(LEFT($V128,3)="ON_",
     IF(SSSModel!$C$4="RR",SUMPRODUCT(OFFSET($AC128,0,0,1,$CB$2),OFFSET(Profiles!$K$28,($Z128-1)*(Profiles!$I$26+1)+DI$4-SSSModel!$C$3+1,0,1,$CB$2)),
     IF(SSSModel!$C$4="ECC",$EA128*$EB128*SUMPRODUCT(OFFSET($AC128,0,MAX(0,DI$4-$DZ128-$CA$4+1),1,MIN($DZ128,DI$4-$CA$4+1)),OFFSET(Escalation!$K$24,($Y128-1)*(Escalation!$I$22+1)+DI$4-SSSModel!$C$3+1,MAX(0,DI$4-$DZ128-$CA$4+1),1,MIN($DZ128,DI$4-$CA$4+1))),
     IF(SSSModel!$C$4="PV",BK128*$EA128*(1+SSSModel!$C$2),
     IF(SSSModel!$C$4="FCR",$EC128*SUM(OFFSET($AC128,0,MAX(DI$4-$AC$4-$DZ128+1,0),1,MIN($DZ128,DI$4-$AC$4+1))),0)))),
SUM($AC128:$BZ128)*
     IF(SSSModel!$C$4="RR",OFFSET(Profiles!$K$2,$Z128,MAX(Profiles!$C$2,BK$4-$W128)),
     IF(SSSModel!$C$4="ECC",$EA128*$EB128*IF(MAX(Escalation!$C$2,BK$4-$W128)&gt;$DZ128-1,0,OFFSET(Escalation!$K$2,$Y128,MAX(Escalation!$C$2,BK$4-$W128))),
     IF(SSSModel!$C$4="PV",IF(DI$4=$W128,$EA128*(1+SSSModel!$C$2),0),
     IF(SSSModel!$C$4="FCR",IF(AND(DI$4&gt;=$W128,OFFSET(Profiles!$K$2,$Z128,MAX(Profiles!$C$2,BK$4-$W128))&gt;0),$EC128,0),0))))))</f>
        <v>0</v>
      </c>
      <c r="DJ128" s="135">
        <f ca="1">IF(OR($Z128=0,SSSModel!$C$4="CF"),BL128,
IF(LEFT($V128,3)="ON_",
     IF(SSSModel!$C$4="RR",SUMPRODUCT(OFFSET($AC128,0,0,1,$CB$2),OFFSET(Profiles!$K$28,($Z128-1)*(Profiles!$I$26+1)+DJ$4-SSSModel!$C$3+1,0,1,$CB$2)),
     IF(SSSModel!$C$4="ECC",$EA128*$EB128*SUMPRODUCT(OFFSET($AC128,0,MAX(0,DJ$4-$DZ128-$CA$4+1),1,MIN($DZ128,DJ$4-$CA$4+1)),OFFSET(Escalation!$K$24,($Y128-1)*(Escalation!$I$22+1)+DJ$4-SSSModel!$C$3+1,MAX(0,DJ$4-$DZ128-$CA$4+1),1,MIN($DZ128,DJ$4-$CA$4+1))),
     IF(SSSModel!$C$4="PV",BL128*$EA128*(1+SSSModel!$C$2),
     IF(SSSModel!$C$4="FCR",$EC128*SUM(OFFSET($AC128,0,MAX(DJ$4-$AC$4-$DZ128+1,0),1,MIN($DZ128,DJ$4-$AC$4+1))),0)))),
SUM($AC128:$BZ128)*
     IF(SSSModel!$C$4="RR",OFFSET(Profiles!$K$2,$Z128,MAX(Profiles!$C$2,BL$4-$W128)),
     IF(SSSModel!$C$4="ECC",$EA128*$EB128*IF(MAX(Escalation!$C$2,BL$4-$W128)&gt;$DZ128-1,0,OFFSET(Escalation!$K$2,$Y128,MAX(Escalation!$C$2,BL$4-$W128))),
     IF(SSSModel!$C$4="PV",IF(DJ$4=$W128,$EA128*(1+SSSModel!$C$2),0),
     IF(SSSModel!$C$4="FCR",IF(AND(DJ$4&gt;=$W128,OFFSET(Profiles!$K$2,$Z128,MAX(Profiles!$C$2,BL$4-$W128))&gt;0),$EC128,0),0))))))</f>
        <v>0</v>
      </c>
      <c r="DK128" s="135">
        <f ca="1">IF(OR($Z128=0,SSSModel!$C$4="CF"),BM128,
IF(LEFT($V128,3)="ON_",
     IF(SSSModel!$C$4="RR",SUMPRODUCT(OFFSET($AC128,0,0,1,$CB$2),OFFSET(Profiles!$K$28,($Z128-1)*(Profiles!$I$26+1)+DK$4-SSSModel!$C$3+1,0,1,$CB$2)),
     IF(SSSModel!$C$4="ECC",$EA128*$EB128*SUMPRODUCT(OFFSET($AC128,0,MAX(0,DK$4-$DZ128-$CA$4+1),1,MIN($DZ128,DK$4-$CA$4+1)),OFFSET(Escalation!$K$24,($Y128-1)*(Escalation!$I$22+1)+DK$4-SSSModel!$C$3+1,MAX(0,DK$4-$DZ128-$CA$4+1),1,MIN($DZ128,DK$4-$CA$4+1))),
     IF(SSSModel!$C$4="PV",BM128*$EA128*(1+SSSModel!$C$2),
     IF(SSSModel!$C$4="FCR",$EC128*SUM(OFFSET($AC128,0,MAX(DK$4-$AC$4-$DZ128+1,0),1,MIN($DZ128,DK$4-$AC$4+1))),0)))),
SUM($AC128:$BZ128)*
     IF(SSSModel!$C$4="RR",OFFSET(Profiles!$K$2,$Z128,MAX(Profiles!$C$2,BM$4-$W128)),
     IF(SSSModel!$C$4="ECC",$EA128*$EB128*IF(MAX(Escalation!$C$2,BM$4-$W128)&gt;$DZ128-1,0,OFFSET(Escalation!$K$2,$Y128,MAX(Escalation!$C$2,BM$4-$W128))),
     IF(SSSModel!$C$4="PV",IF(DK$4=$W128,$EA128*(1+SSSModel!$C$2),0),
     IF(SSSModel!$C$4="FCR",IF(AND(DK$4&gt;=$W128,OFFSET(Profiles!$K$2,$Z128,MAX(Profiles!$C$2,BM$4-$W128))&gt;0),$EC128,0),0))))))</f>
        <v>0</v>
      </c>
      <c r="DL128" s="135">
        <f ca="1">IF(OR($Z128=0,SSSModel!$C$4="CF"),BN128,
IF(LEFT($V128,3)="ON_",
     IF(SSSModel!$C$4="RR",SUMPRODUCT(OFFSET($AC128,0,0,1,$CB$2),OFFSET(Profiles!$K$28,($Z128-1)*(Profiles!$I$26+1)+DL$4-SSSModel!$C$3+1,0,1,$CB$2)),
     IF(SSSModel!$C$4="ECC",$EA128*$EB128*SUMPRODUCT(OFFSET($AC128,0,MAX(0,DL$4-$DZ128-$CA$4+1),1,MIN($DZ128,DL$4-$CA$4+1)),OFFSET(Escalation!$K$24,($Y128-1)*(Escalation!$I$22+1)+DL$4-SSSModel!$C$3+1,MAX(0,DL$4-$DZ128-$CA$4+1),1,MIN($DZ128,DL$4-$CA$4+1))),
     IF(SSSModel!$C$4="PV",BN128*$EA128*(1+SSSModel!$C$2),
     IF(SSSModel!$C$4="FCR",$EC128*SUM(OFFSET($AC128,0,MAX(DL$4-$AC$4-$DZ128+1,0),1,MIN($DZ128,DL$4-$AC$4+1))),0)))),
SUM($AC128:$BZ128)*
     IF(SSSModel!$C$4="RR",OFFSET(Profiles!$K$2,$Z128,MAX(Profiles!$C$2,BN$4-$W128)),
     IF(SSSModel!$C$4="ECC",$EA128*$EB128*IF(MAX(Escalation!$C$2,BN$4-$W128)&gt;$DZ128-1,0,OFFSET(Escalation!$K$2,$Y128,MAX(Escalation!$C$2,BN$4-$W128))),
     IF(SSSModel!$C$4="PV",IF(DL$4=$W128,$EA128*(1+SSSModel!$C$2),0),
     IF(SSSModel!$C$4="FCR",IF(AND(DL$4&gt;=$W128,OFFSET(Profiles!$K$2,$Z128,MAX(Profiles!$C$2,BN$4-$W128))&gt;0),$EC128,0),0))))))</f>
        <v>0</v>
      </c>
      <c r="DM128" s="135">
        <f ca="1">IF(OR($Z128=0,SSSModel!$C$4="CF"),BO128,
IF(LEFT($V128,3)="ON_",
     IF(SSSModel!$C$4="RR",SUMPRODUCT(OFFSET($AC128,0,0,1,$CB$2),OFFSET(Profiles!$K$28,($Z128-1)*(Profiles!$I$26+1)+DM$4-SSSModel!$C$3+1,0,1,$CB$2)),
     IF(SSSModel!$C$4="ECC",$EA128*$EB128*SUMPRODUCT(OFFSET($AC128,0,MAX(0,DM$4-$DZ128-$CA$4+1),1,MIN($DZ128,DM$4-$CA$4+1)),OFFSET(Escalation!$K$24,($Y128-1)*(Escalation!$I$22+1)+DM$4-SSSModel!$C$3+1,MAX(0,DM$4-$DZ128-$CA$4+1),1,MIN($DZ128,DM$4-$CA$4+1))),
     IF(SSSModel!$C$4="PV",BO128*$EA128*(1+SSSModel!$C$2),
     IF(SSSModel!$C$4="FCR",$EC128*SUM(OFFSET($AC128,0,MAX(DM$4-$AC$4-$DZ128+1,0),1,MIN($DZ128,DM$4-$AC$4+1))),0)))),
SUM($AC128:$BZ128)*
     IF(SSSModel!$C$4="RR",OFFSET(Profiles!$K$2,$Z128,MAX(Profiles!$C$2,BO$4-$W128)),
     IF(SSSModel!$C$4="ECC",$EA128*$EB128*IF(MAX(Escalation!$C$2,BO$4-$W128)&gt;$DZ128-1,0,OFFSET(Escalation!$K$2,$Y128,MAX(Escalation!$C$2,BO$4-$W128))),
     IF(SSSModel!$C$4="PV",IF(DM$4=$W128,$EA128*(1+SSSModel!$C$2),0),
     IF(SSSModel!$C$4="FCR",IF(AND(DM$4&gt;=$W128,OFFSET(Profiles!$K$2,$Z128,MAX(Profiles!$C$2,BO$4-$W128))&gt;0),$EC128,0),0))))))</f>
        <v>0</v>
      </c>
      <c r="DN128" s="135">
        <f ca="1">IF(OR($Z128=0,SSSModel!$C$4="CF"),BP128,
IF(LEFT($V128,3)="ON_",
     IF(SSSModel!$C$4="RR",SUMPRODUCT(OFFSET($AC128,0,0,1,$CB$2),OFFSET(Profiles!$K$28,($Z128-1)*(Profiles!$I$26+1)+DN$4-SSSModel!$C$3+1,0,1,$CB$2)),
     IF(SSSModel!$C$4="ECC",$EA128*$EB128*SUMPRODUCT(OFFSET($AC128,0,MAX(0,DN$4-$DZ128-$CA$4+1),1,MIN($DZ128,DN$4-$CA$4+1)),OFFSET(Escalation!$K$24,($Y128-1)*(Escalation!$I$22+1)+DN$4-SSSModel!$C$3+1,MAX(0,DN$4-$DZ128-$CA$4+1),1,MIN($DZ128,DN$4-$CA$4+1))),
     IF(SSSModel!$C$4="PV",BP128*$EA128*(1+SSSModel!$C$2),
     IF(SSSModel!$C$4="FCR",$EC128*SUM(OFFSET($AC128,0,MAX(DN$4-$AC$4-$DZ128+1,0),1,MIN($DZ128,DN$4-$AC$4+1))),0)))),
SUM($AC128:$BZ128)*
     IF(SSSModel!$C$4="RR",OFFSET(Profiles!$K$2,$Z128,MAX(Profiles!$C$2,BP$4-$W128)),
     IF(SSSModel!$C$4="ECC",$EA128*$EB128*IF(MAX(Escalation!$C$2,BP$4-$W128)&gt;$DZ128-1,0,OFFSET(Escalation!$K$2,$Y128,MAX(Escalation!$C$2,BP$4-$W128))),
     IF(SSSModel!$C$4="PV",IF(DN$4=$W128,$EA128*(1+SSSModel!$C$2),0),
     IF(SSSModel!$C$4="FCR",IF(AND(DN$4&gt;=$W128,OFFSET(Profiles!$K$2,$Z128,MAX(Profiles!$C$2,BP$4-$W128))&gt;0),$EC128,0),0))))))</f>
        <v>0</v>
      </c>
      <c r="DO128" s="135">
        <f ca="1">IF(OR($Z128=0,SSSModel!$C$4="CF"),BQ128,
IF(LEFT($V128,3)="ON_",
     IF(SSSModel!$C$4="RR",SUMPRODUCT(OFFSET($AC128,0,0,1,$CB$2),OFFSET(Profiles!$K$28,($Z128-1)*(Profiles!$I$26+1)+DO$4-SSSModel!$C$3+1,0,1,$CB$2)),
     IF(SSSModel!$C$4="ECC",$EA128*$EB128*SUMPRODUCT(OFFSET($AC128,0,MAX(0,DO$4-$DZ128-$CA$4+1),1,MIN($DZ128,DO$4-$CA$4+1)),OFFSET(Escalation!$K$24,($Y128-1)*(Escalation!$I$22+1)+DO$4-SSSModel!$C$3+1,MAX(0,DO$4-$DZ128-$CA$4+1),1,MIN($DZ128,DO$4-$CA$4+1))),
     IF(SSSModel!$C$4="PV",BQ128*$EA128*(1+SSSModel!$C$2),
     IF(SSSModel!$C$4="FCR",$EC128*SUM(OFFSET($AC128,0,MAX(DO$4-$AC$4-$DZ128+1,0),1,MIN($DZ128,DO$4-$AC$4+1))),0)))),
SUM($AC128:$BZ128)*
     IF(SSSModel!$C$4="RR",OFFSET(Profiles!$K$2,$Z128,MAX(Profiles!$C$2,BQ$4-$W128)),
     IF(SSSModel!$C$4="ECC",$EA128*$EB128*IF(MAX(Escalation!$C$2,BQ$4-$W128)&gt;$DZ128-1,0,OFFSET(Escalation!$K$2,$Y128,MAX(Escalation!$C$2,BQ$4-$W128))),
     IF(SSSModel!$C$4="PV",IF(DO$4=$W128,$EA128*(1+SSSModel!$C$2),0),
     IF(SSSModel!$C$4="FCR",IF(AND(DO$4&gt;=$W128,OFFSET(Profiles!$K$2,$Z128,MAX(Profiles!$C$2,BQ$4-$W128))&gt;0),$EC128,0),0))))))</f>
        <v>0</v>
      </c>
      <c r="DP128" s="135">
        <f ca="1">IF(OR($Z128=0,SSSModel!$C$4="CF"),BR128,
IF(LEFT($V128,3)="ON_",
     IF(SSSModel!$C$4="RR",SUMPRODUCT(OFFSET($AC128,0,0,1,$CB$2),OFFSET(Profiles!$K$28,($Z128-1)*(Profiles!$I$26+1)+DP$4-SSSModel!$C$3+1,0,1,$CB$2)),
     IF(SSSModel!$C$4="ECC",$EA128*$EB128*SUMPRODUCT(OFFSET($AC128,0,MAX(0,DP$4-$DZ128-$CA$4+1),1,MIN($DZ128,DP$4-$CA$4+1)),OFFSET(Escalation!$K$24,($Y128-1)*(Escalation!$I$22+1)+DP$4-SSSModel!$C$3+1,MAX(0,DP$4-$DZ128-$CA$4+1),1,MIN($DZ128,DP$4-$CA$4+1))),
     IF(SSSModel!$C$4="PV",BR128*$EA128*(1+SSSModel!$C$2),
     IF(SSSModel!$C$4="FCR",$EC128*SUM(OFFSET($AC128,0,MAX(DP$4-$AC$4-$DZ128+1,0),1,MIN($DZ128,DP$4-$AC$4+1))),0)))),
SUM($AC128:$BZ128)*
     IF(SSSModel!$C$4="RR",OFFSET(Profiles!$K$2,$Z128,MAX(Profiles!$C$2,BR$4-$W128)),
     IF(SSSModel!$C$4="ECC",$EA128*$EB128*IF(MAX(Escalation!$C$2,BR$4-$W128)&gt;$DZ128-1,0,OFFSET(Escalation!$K$2,$Y128,MAX(Escalation!$C$2,BR$4-$W128))),
     IF(SSSModel!$C$4="PV",IF(DP$4=$W128,$EA128*(1+SSSModel!$C$2),0),
     IF(SSSModel!$C$4="FCR",IF(AND(DP$4&gt;=$W128,OFFSET(Profiles!$K$2,$Z128,MAX(Profiles!$C$2,BR$4-$W128))&gt;0),$EC128,0),0))))))</f>
        <v>0</v>
      </c>
      <c r="DQ128" s="135">
        <f ca="1">IF(OR($Z128=0,SSSModel!$C$4="CF"),BS128,
IF(LEFT($V128,3)="ON_",
     IF(SSSModel!$C$4="RR",SUMPRODUCT(OFFSET($AC128,0,0,1,$CB$2),OFFSET(Profiles!$K$28,($Z128-1)*(Profiles!$I$26+1)+DQ$4-SSSModel!$C$3+1,0,1,$CB$2)),
     IF(SSSModel!$C$4="ECC",$EA128*$EB128*SUMPRODUCT(OFFSET($AC128,0,MAX(0,DQ$4-$DZ128-$CA$4+1),1,MIN($DZ128,DQ$4-$CA$4+1)),OFFSET(Escalation!$K$24,($Y128-1)*(Escalation!$I$22+1)+DQ$4-SSSModel!$C$3+1,MAX(0,DQ$4-$DZ128-$CA$4+1),1,MIN($DZ128,DQ$4-$CA$4+1))),
     IF(SSSModel!$C$4="PV",BS128*$EA128*(1+SSSModel!$C$2),
     IF(SSSModel!$C$4="FCR",$EC128*SUM(OFFSET($AC128,0,MAX(DQ$4-$AC$4-$DZ128+1,0),1,MIN($DZ128,DQ$4-$AC$4+1))),0)))),
SUM($AC128:$BZ128)*
     IF(SSSModel!$C$4="RR",OFFSET(Profiles!$K$2,$Z128,MAX(Profiles!$C$2,BS$4-$W128)),
     IF(SSSModel!$C$4="ECC",$EA128*$EB128*IF(MAX(Escalation!$C$2,BS$4-$W128)&gt;$DZ128-1,0,OFFSET(Escalation!$K$2,$Y128,MAX(Escalation!$C$2,BS$4-$W128))),
     IF(SSSModel!$C$4="PV",IF(DQ$4=$W128,$EA128*(1+SSSModel!$C$2),0),
     IF(SSSModel!$C$4="FCR",IF(AND(DQ$4&gt;=$W128,OFFSET(Profiles!$K$2,$Z128,MAX(Profiles!$C$2,BS$4-$W128))&gt;0),$EC128,0),0))))))</f>
        <v>0</v>
      </c>
      <c r="DR128" s="135">
        <f ca="1">IF(OR($Z128=0,SSSModel!$C$4="CF"),BT128,
IF(LEFT($V128,3)="ON_",
     IF(SSSModel!$C$4="RR",SUMPRODUCT(OFFSET($AC128,0,0,1,$CB$2),OFFSET(Profiles!$K$28,($Z128-1)*(Profiles!$I$26+1)+DR$4-SSSModel!$C$3+1,0,1,$CB$2)),
     IF(SSSModel!$C$4="ECC",$EA128*$EB128*SUMPRODUCT(OFFSET($AC128,0,MAX(0,DR$4-$DZ128-$CA$4+1),1,MIN($DZ128,DR$4-$CA$4+1)),OFFSET(Escalation!$K$24,($Y128-1)*(Escalation!$I$22+1)+DR$4-SSSModel!$C$3+1,MAX(0,DR$4-$DZ128-$CA$4+1),1,MIN($DZ128,DR$4-$CA$4+1))),
     IF(SSSModel!$C$4="PV",BT128*$EA128*(1+SSSModel!$C$2),
     IF(SSSModel!$C$4="FCR",$EC128*SUM(OFFSET($AC128,0,MAX(DR$4-$AC$4-$DZ128+1,0),1,MIN($DZ128,DR$4-$AC$4+1))),0)))),
SUM($AC128:$BZ128)*
     IF(SSSModel!$C$4="RR",OFFSET(Profiles!$K$2,$Z128,MAX(Profiles!$C$2,BT$4-$W128)),
     IF(SSSModel!$C$4="ECC",$EA128*$EB128*IF(MAX(Escalation!$C$2,BT$4-$W128)&gt;$DZ128-1,0,OFFSET(Escalation!$K$2,$Y128,MAX(Escalation!$C$2,BT$4-$W128))),
     IF(SSSModel!$C$4="PV",IF(DR$4=$W128,$EA128*(1+SSSModel!$C$2),0),
     IF(SSSModel!$C$4="FCR",IF(AND(DR$4&gt;=$W128,OFFSET(Profiles!$K$2,$Z128,MAX(Profiles!$C$2,BT$4-$W128))&gt;0),$EC128,0),0))))))</f>
        <v>0</v>
      </c>
      <c r="DS128" s="135">
        <f ca="1">IF(OR($Z128=0,SSSModel!$C$4="CF"),BU128,
IF(LEFT($V128,3)="ON_",
     IF(SSSModel!$C$4="RR",SUMPRODUCT(OFFSET($AC128,0,0,1,$CB$2),OFFSET(Profiles!$K$28,($Z128-1)*(Profiles!$I$26+1)+DS$4-SSSModel!$C$3+1,0,1,$CB$2)),
     IF(SSSModel!$C$4="ECC",$EA128*$EB128*SUMPRODUCT(OFFSET($AC128,0,MAX(0,DS$4-$DZ128-$CA$4+1),1,MIN($DZ128,DS$4-$CA$4+1)),OFFSET(Escalation!$K$24,($Y128-1)*(Escalation!$I$22+1)+DS$4-SSSModel!$C$3+1,MAX(0,DS$4-$DZ128-$CA$4+1),1,MIN($DZ128,DS$4-$CA$4+1))),
     IF(SSSModel!$C$4="PV",BU128*$EA128*(1+SSSModel!$C$2),
     IF(SSSModel!$C$4="FCR",$EC128*SUM(OFFSET($AC128,0,MAX(DS$4-$AC$4-$DZ128+1,0),1,MIN($DZ128,DS$4-$AC$4+1))),0)))),
SUM($AC128:$BZ128)*
     IF(SSSModel!$C$4="RR",OFFSET(Profiles!$K$2,$Z128,MAX(Profiles!$C$2,BU$4-$W128)),
     IF(SSSModel!$C$4="ECC",$EA128*$EB128*IF(MAX(Escalation!$C$2,BU$4-$W128)&gt;$DZ128-1,0,OFFSET(Escalation!$K$2,$Y128,MAX(Escalation!$C$2,BU$4-$W128))),
     IF(SSSModel!$C$4="PV",IF(DS$4=$W128,$EA128*(1+SSSModel!$C$2),0),
     IF(SSSModel!$C$4="FCR",IF(AND(DS$4&gt;=$W128,OFFSET(Profiles!$K$2,$Z128,MAX(Profiles!$C$2,BU$4-$W128))&gt;0),$EC128,0),0))))))</f>
        <v>0</v>
      </c>
      <c r="DT128" s="135">
        <f ca="1">IF(OR($Z128=0,SSSModel!$C$4="CF"),BV128,
IF(LEFT($V128,3)="ON_",
     IF(SSSModel!$C$4="RR",SUMPRODUCT(OFFSET($AC128,0,0,1,$CB$2),OFFSET(Profiles!$K$28,($Z128-1)*(Profiles!$I$26+1)+DT$4-SSSModel!$C$3+1,0,1,$CB$2)),
     IF(SSSModel!$C$4="ECC",$EA128*$EB128*SUMPRODUCT(OFFSET($AC128,0,MAX(0,DT$4-$DZ128-$CA$4+1),1,MIN($DZ128,DT$4-$CA$4+1)),OFFSET(Escalation!$K$24,($Y128-1)*(Escalation!$I$22+1)+DT$4-SSSModel!$C$3+1,MAX(0,DT$4-$DZ128-$CA$4+1),1,MIN($DZ128,DT$4-$CA$4+1))),
     IF(SSSModel!$C$4="PV",BV128*$EA128*(1+SSSModel!$C$2),
     IF(SSSModel!$C$4="FCR",$EC128*SUM(OFFSET($AC128,0,MAX(DT$4-$AC$4-$DZ128+1,0),1,MIN($DZ128,DT$4-$AC$4+1))),0)))),
SUM($AC128:$BZ128)*
     IF(SSSModel!$C$4="RR",OFFSET(Profiles!$K$2,$Z128,MAX(Profiles!$C$2,BV$4-$W128)),
     IF(SSSModel!$C$4="ECC",$EA128*$EB128*IF(MAX(Escalation!$C$2,BV$4-$W128)&gt;$DZ128-1,0,OFFSET(Escalation!$K$2,$Y128,MAX(Escalation!$C$2,BV$4-$W128))),
     IF(SSSModel!$C$4="PV",IF(DT$4=$W128,$EA128*(1+SSSModel!$C$2),0),
     IF(SSSModel!$C$4="FCR",IF(AND(DT$4&gt;=$W128,OFFSET(Profiles!$K$2,$Z128,MAX(Profiles!$C$2,BV$4-$W128))&gt;0),$EC128,0),0))))))</f>
        <v>0</v>
      </c>
      <c r="DU128" s="135">
        <f ca="1">IF(OR($Z128=0,SSSModel!$C$4="CF"),BW128,
IF(LEFT($V128,3)="ON_",
     IF(SSSModel!$C$4="RR",SUMPRODUCT(OFFSET($AC128,0,0,1,$CB$2),OFFSET(Profiles!$K$28,($Z128-1)*(Profiles!$I$26+1)+DU$4-SSSModel!$C$3+1,0,1,$CB$2)),
     IF(SSSModel!$C$4="ECC",$EA128*$EB128*SUMPRODUCT(OFFSET($AC128,0,MAX(0,DU$4-$DZ128-$CA$4+1),1,MIN($DZ128,DU$4-$CA$4+1)),OFFSET(Escalation!$K$24,($Y128-1)*(Escalation!$I$22+1)+DU$4-SSSModel!$C$3+1,MAX(0,DU$4-$DZ128-$CA$4+1),1,MIN($DZ128,DU$4-$CA$4+1))),
     IF(SSSModel!$C$4="PV",BW128*$EA128*(1+SSSModel!$C$2),
     IF(SSSModel!$C$4="FCR",$EC128*SUM(OFFSET($AC128,0,MAX(DU$4-$AC$4-$DZ128+1,0),1,MIN($DZ128,DU$4-$AC$4+1))),0)))),
SUM($AC128:$BZ128)*
     IF(SSSModel!$C$4="RR",OFFSET(Profiles!$K$2,$Z128,MAX(Profiles!$C$2,BW$4-$W128)),
     IF(SSSModel!$C$4="ECC",$EA128*$EB128*IF(MAX(Escalation!$C$2,BW$4-$W128)&gt;$DZ128-1,0,OFFSET(Escalation!$K$2,$Y128,MAX(Escalation!$C$2,BW$4-$W128))),
     IF(SSSModel!$C$4="PV",IF(DU$4=$W128,$EA128*(1+SSSModel!$C$2),0),
     IF(SSSModel!$C$4="FCR",IF(AND(DU$4&gt;=$W128,OFFSET(Profiles!$K$2,$Z128,MAX(Profiles!$C$2,BW$4-$W128))&gt;0),$EC128,0),0))))))</f>
        <v>0</v>
      </c>
      <c r="DV128" s="136">
        <f ca="1">IF(OR($Z128=0,SSSModel!$C$4="CF"),BX128,
IF(LEFT($V128,3)="ON_",
     IF(SSSModel!$C$4="RR",SUMPRODUCT(OFFSET($AC128,0,0,1,$CB$2),OFFSET(Profiles!$K$28,($Z128-1)*(Profiles!$I$26+1)+DV$4-SSSModel!$C$3+1,0,1,$CB$2)),
     IF(SSSModel!$C$4="ECC",$EA128*$EB128*SUMPRODUCT(OFFSET($AC128,0,MAX(0,DV$4-$DZ128-$CA$4+1),1,MIN($DZ128,DV$4-$CA$4+1)),OFFSET(Escalation!$K$24,($Y128-1)*(Escalation!$I$22+1)+DV$4-SSSModel!$C$3+1,MAX(0,DV$4-$DZ128-$CA$4+1),1,MIN($DZ128,DV$4-$CA$4+1))),
     IF(SSSModel!$C$4="PV",BX128*$EA128*(1+SSSModel!$C$2),
     IF(SSSModel!$C$4="FCR",$EC128*SUM(OFFSET($AC128,0,MAX(DV$4-$AC$4-$DZ128+1,0),1,MIN($DZ128,DV$4-$AC$4+1))),0)))),
SUM($AC128:$BZ128)*
     IF(SSSModel!$C$4="RR",OFFSET(Profiles!$K$2,$Z128,MAX(Profiles!$C$2,BX$4-$W128)),
     IF(SSSModel!$C$4="ECC",$EA128*$EB128*IF(MAX(Escalation!$C$2,BX$4-$W128)&gt;$DZ128-1,0,OFFSET(Escalation!$K$2,$Y128,MAX(Escalation!$C$2,BX$4-$W128))),
     IF(SSSModel!$C$4="PV",IF(DV$4=$W128,$EA128*(1+SSSModel!$C$2),0),
     IF(SSSModel!$C$4="FCR",IF(AND(DV$4&gt;=$W128,OFFSET(Profiles!$K$2,$Z128,MAX(Profiles!$C$2,BX$4-$W128))&gt;0),$EC128,0),0))))))</f>
        <v>0</v>
      </c>
      <c r="DW128" s="136">
        <f ca="1">IF(OR($Z128=0,SSSModel!$C$4="CF"),BY128,
IF(LEFT($V128,3)="ON_",
     IF(SSSModel!$C$4="RR",SUMPRODUCT(OFFSET($AC128,0,0,1,$CB$2),OFFSET(Profiles!$K$28,($Z128-1)*(Profiles!$I$26+1)+DW$4-SSSModel!$C$3+1,0,1,$CB$2)),
     IF(SSSModel!$C$4="ECC",$EA128*$EB128*SUMPRODUCT(OFFSET($AC128,0,MAX(0,DW$4-$DZ128-$CA$4+1),1,MIN($DZ128,DW$4-$CA$4+1)),OFFSET(Escalation!$K$24,($Y128-1)*(Escalation!$I$22+1)+DW$4-SSSModel!$C$3+1,MAX(0,DW$4-$DZ128-$CA$4+1),1,MIN($DZ128,DW$4-$CA$4+1))),
     IF(SSSModel!$C$4="PV",BY128*$EA128*(1+SSSModel!$C$2),
     IF(SSSModel!$C$4="FCR",$EC128*SUM(OFFSET($AC128,0,MAX(DW$4-$AC$4-$DZ128+1,0),1,MIN($DZ128,DW$4-$AC$4+1))),0)))),
SUM($AC128:$BZ128)*
     IF(SSSModel!$C$4="RR",OFFSET(Profiles!$K$2,$Z128,MAX(Profiles!$C$2,BY$4-$W128)),
     IF(SSSModel!$C$4="ECC",$EA128*$EB128*IF(MAX(Escalation!$C$2,BY$4-$W128)&gt;$DZ128-1,0,OFFSET(Escalation!$K$2,$Y128,MAX(Escalation!$C$2,BY$4-$W128))),
     IF(SSSModel!$C$4="PV",IF(DW$4=$W128,$EA128*(1+SSSModel!$C$2),0),
     IF(SSSModel!$C$4="FCR",IF(AND(DW$4&gt;=$W128,OFFSET(Profiles!$K$2,$Z128,MAX(Profiles!$C$2,BY$4-$W128))&gt;0),$EC128,0),0))))))</f>
        <v>0</v>
      </c>
      <c r="DX128" s="136">
        <f ca="1">IF(OR($Z128=0,SSSModel!$C$4="CF"),BZ128,
IF(LEFT($V128,3)="ON_",
     IF(SSSModel!$C$4="RR",SUMPRODUCT(OFFSET($AC128,0,0,1,$CB$2),OFFSET(Profiles!$K$28,($Z128-1)*(Profiles!$I$26+1)+DX$4-SSSModel!$C$3+1,0,1,$CB$2)),
     IF(SSSModel!$C$4="ECC",$EA128*$EB128*SUMPRODUCT(OFFSET($AC128,0,MAX(0,DX$4-$DZ128-$CA$4+1),1,MIN($DZ128,DX$4-$CA$4+1)),OFFSET(Escalation!$K$24,($Y128-1)*(Escalation!$I$22+1)+DX$4-SSSModel!$C$3+1,MAX(0,DX$4-$DZ128-$CA$4+1),1,MIN($DZ128,DX$4-$CA$4+1))),
     IF(SSSModel!$C$4="PV",BZ128*$EA128*(1+SSSModel!$C$2),
     IF(SSSModel!$C$4="FCR",$EC128*SUM(OFFSET($AC128,0,MAX(DX$4-$AC$4-$DZ128+1,0),1,MIN($DZ128,DX$4-$AC$4+1))),0)))),
SUM($AC128:$BZ128)*
     IF(SSSModel!$C$4="RR",OFFSET(Profiles!$K$2,$Z128,MAX(Profiles!$C$2,BZ$4-$W128)),
     IF(SSSModel!$C$4="ECC",$EA128*$EB128*IF(MAX(Escalation!$C$2,BZ$4-$W128)&gt;$DZ128-1,0,OFFSET(Escalation!$K$2,$Y128,MAX(Escalation!$C$2,BZ$4-$W128))),
     IF(SSSModel!$C$4="PV",IF(DX$4=$W128,$EA128*(1+SSSModel!$C$2),0),
     IF(SSSModel!$C$4="FCR",IF(AND(DX$4&gt;=$W128,OFFSET(Profiles!$K$2,$Z128,MAX(Profiles!$C$2,BZ$4-$W128))&gt;0),$EC128,0),0))))))</f>
        <v>0</v>
      </c>
      <c r="DY128" s="82">
        <f ca="1">IF($Y128=0,0,OFFSET(Escalation!$B$2,$Y128,0))</f>
        <v>0</v>
      </c>
      <c r="DZ128" s="80">
        <f ca="1">IF($Z128=0,0,COUNTIF(OFFSET(Profiles!$K$2,$Z128,0,1,50),"&gt;0"))</f>
        <v>0</v>
      </c>
      <c r="EA128" s="137">
        <f ca="1">IF($Z128=0,0,SUMPRODUCT(Profiles!$C$20:$BH$20,OFFSET(Profiles!$C$2,$Z128,0,1,Profiles!$B$1)))</f>
        <v>0</v>
      </c>
      <c r="EB128" s="24">
        <f>IF($Z128=0,0,((1-(1+DY128)/(1+SSSModel!$C$2))/(1-((1+DY128)/(1+SSSModel!$C$2))^DZ128))*(1+SSSModel!$C$2))</f>
        <v>0</v>
      </c>
      <c r="EC128" s="24">
        <f>IF($Z128=0,0,-PMT(SSSModel!$C$2,DZ128,EA128))</f>
        <v>0</v>
      </c>
    </row>
    <row r="129" spans="3:133" x14ac:dyDescent="0.35">
      <c r="C129" s="18">
        <f t="shared" si="12"/>
        <v>13</v>
      </c>
      <c r="D129" s="18">
        <f t="shared" si="13"/>
        <v>5</v>
      </c>
      <c r="E129" s="18">
        <f t="shared" ca="1" si="16"/>
        <v>0</v>
      </c>
      <c r="G129" s="25" t="str">
        <f ca="1">IF($E129=0,"",OFFSET(Resources!B$26,$E129,0))</f>
        <v/>
      </c>
      <c r="H129" s="25" t="str">
        <f ca="1">IF($E129=0,"",OFFSET(Resources!C$26,$E129,0))</f>
        <v/>
      </c>
      <c r="I129" s="25" t="str">
        <f ca="1">IF($E129=0,"",OFFSET(Resources!$E$26,$E129,0))</f>
        <v/>
      </c>
      <c r="J129" s="16">
        <v>1</v>
      </c>
      <c r="K129" s="16" t="s">
        <v>150</v>
      </c>
      <c r="L129" s="25" t="str">
        <f ca="1">OFFSET(Resources!$CG$24,0,$C129-1)</f>
        <v>Start Cost</v>
      </c>
      <c r="M129" s="25" t="str">
        <f ca="1">OFFSET(Resources!$CG$25,0,$C129-1)</f>
        <v>O&amp;M</v>
      </c>
      <c r="N129" s="1">
        <v>1</v>
      </c>
      <c r="O129" s="7">
        <f ca="1">IF($E129=0,0,OFFSET(Resources!$CG$26,$E129,$C129-1))</f>
        <v>0</v>
      </c>
      <c r="P129" s="25" t="str">
        <f ca="1">OFFSET(Resources!$CG$26,0,$C129-1)</f>
        <v>$/Yr</v>
      </c>
      <c r="Q129" s="18">
        <f ca="1">IF($E129=0,0,OFFSET(GenAlts!$W$4,$E129,$D129-1))</f>
        <v>0</v>
      </c>
      <c r="R129" s="1">
        <v>1</v>
      </c>
      <c r="S129" t="str">
        <f ca="1">IF($E129=0,"",OFFSET(Resources!$R$26,$E129,0))</f>
        <v/>
      </c>
      <c r="T129" s="1"/>
      <c r="U129" s="25">
        <f ca="1">IF($E129=0,0,OFFSET(Resources!$AB$26,$E129,($C129-1)*Resources!$CI$20))</f>
        <v>0</v>
      </c>
      <c r="V129" s="1"/>
      <c r="W129">
        <f t="shared" ca="1" si="15"/>
        <v>0</v>
      </c>
      <c r="X129">
        <f>IF(T129="",0,MATCH(T129,Profiles!$A$3:$A$22,0))</f>
        <v>0</v>
      </c>
      <c r="Y129" s="10">
        <f ca="1">IF(U129=0,0,MATCH(U129,Escalation!$A$3:$A$18,0))</f>
        <v>0</v>
      </c>
      <c r="Z129">
        <f>IF(V129="",0,MATCH(V129,Profiles!$A$3:$A$22,0))</f>
        <v>0</v>
      </c>
      <c r="AA129" s="8"/>
      <c r="AB129" s="8">
        <v>0</v>
      </c>
      <c r="AC129" s="72">
        <f ca="1">IF(OR(AC$4&lt;$Q129,AC$4&gt;$Q129+IF($S129="",1000,$S129)-1),0,IF(MOD(AC$4-$Q129,IF($R129="",1000,$R129))=0,$O129,0))*IF($Y129&gt;0,(1+INDEX(Escalation!$B$3:$B$18,$Y129,0))^(AC$4-SSSModel!$C$5),1)*IF($X129=0,1,OFFSET(Profiles!$K$2,$X129,MAX(Profiles!$C$2,AC$4-$Q129)))*IF($AA129=1,(1+SSSModel!#REF!),1)</f>
        <v>0</v>
      </c>
      <c r="AD129" s="72">
        <f ca="1">IF(OR(AD$4&lt;$Q129,AD$4&gt;$Q129+IF($S129="",1000,$S129)-1),0,IF(MOD(AD$4-$Q129,IF($R129="",1000,$R129))=0,$O129,0))*IF($Y129&gt;0,(1+INDEX(Escalation!$B$3:$B$18,$Y129,0))^(AD$4-SSSModel!$C$5),1)*IF($X129=0,1,OFFSET(Profiles!$K$2,$X129,MAX(Profiles!$C$2,AD$4-$Q129)))*IF($AA129=1,(1+SSSModel!#REF!),1)</f>
        <v>0</v>
      </c>
      <c r="AE129" s="72">
        <f ca="1">IF(OR(AE$4&lt;$Q129,AE$4&gt;$Q129+IF($S129="",1000,$S129)-1),0,IF(MOD(AE$4-$Q129,IF($R129="",1000,$R129))=0,$O129,0))*IF($Y129&gt;0,(1+INDEX(Escalation!$B$3:$B$18,$Y129,0))^(AE$4-SSSModel!$C$5),1)*IF($X129=0,1,OFFSET(Profiles!$K$2,$X129,MAX(Profiles!$C$2,AE$4-$Q129)))*IF($AA129=1,(1+SSSModel!#REF!),1)</f>
        <v>0</v>
      </c>
      <c r="AF129" s="72">
        <f ca="1">IF(OR(AF$4&lt;$Q129,AF$4&gt;$Q129+IF($S129="",1000,$S129)-1),0,IF(MOD(AF$4-$Q129,IF($R129="",1000,$R129))=0,$O129,0))*IF($Y129&gt;0,(1+INDEX(Escalation!$B$3:$B$18,$Y129,0))^(AF$4-SSSModel!$C$5),1)*IF($X129=0,1,OFFSET(Profiles!$K$2,$X129,MAX(Profiles!$C$2,AF$4-$Q129)))*IF($AA129=1,(1+SSSModel!#REF!),1)</f>
        <v>0</v>
      </c>
      <c r="AG129" s="72">
        <f ca="1">IF(OR(AG$4&lt;$Q129,AG$4&gt;$Q129+IF($S129="",1000,$S129)-1),0,IF(MOD(AG$4-$Q129,IF($R129="",1000,$R129))=0,$O129,0))*IF($Y129&gt;0,(1+INDEX(Escalation!$B$3:$B$18,$Y129,0))^(AG$4-SSSModel!$C$5),1)*IF($X129=0,1,OFFSET(Profiles!$K$2,$X129,MAX(Profiles!$C$2,AG$4-$Q129)))*IF($AA129=1,(1+SSSModel!#REF!),1)</f>
        <v>0</v>
      </c>
      <c r="AH129" s="72">
        <f ca="1">IF(OR(AH$4&lt;$Q129,AH$4&gt;$Q129+IF($S129="",1000,$S129)-1),0,IF(MOD(AH$4-$Q129,IF($R129="",1000,$R129))=0,$O129,0))*IF($Y129&gt;0,(1+INDEX(Escalation!$B$3:$B$18,$Y129,0))^(AH$4-SSSModel!$C$5),1)*IF($X129=0,1,OFFSET(Profiles!$K$2,$X129,MAX(Profiles!$C$2,AH$4-$Q129)))*IF($AA129=1,(1+SSSModel!#REF!),1)</f>
        <v>0</v>
      </c>
      <c r="AI129" s="72">
        <f ca="1">IF(OR(AI$4&lt;$Q129,AI$4&gt;$Q129+IF($S129="",1000,$S129)-1),0,IF(MOD(AI$4-$Q129,IF($R129="",1000,$R129))=0,$O129,0))*IF($Y129&gt;0,(1+INDEX(Escalation!$B$3:$B$18,$Y129,0))^(AI$4-SSSModel!$C$5),1)*IF($X129=0,1,OFFSET(Profiles!$K$2,$X129,MAX(Profiles!$C$2,AI$4-$Q129)))*IF($AA129=1,(1+SSSModel!#REF!),1)</f>
        <v>0</v>
      </c>
      <c r="AJ129" s="72">
        <f ca="1">IF(OR(AJ$4&lt;$Q129,AJ$4&gt;$Q129+IF($S129="",1000,$S129)-1),0,IF(MOD(AJ$4-$Q129,IF($R129="",1000,$R129))=0,$O129,0))*IF($Y129&gt;0,(1+INDEX(Escalation!$B$3:$B$18,$Y129,0))^(AJ$4-SSSModel!$C$5),1)*IF($X129=0,1,OFFSET(Profiles!$K$2,$X129,MAX(Profiles!$C$2,AJ$4-$Q129)))*IF($AA129=1,(1+SSSModel!#REF!),1)</f>
        <v>0</v>
      </c>
      <c r="AK129" s="72">
        <f ca="1">IF(OR(AK$4&lt;$Q129,AK$4&gt;$Q129+IF($S129="",1000,$S129)-1),0,IF(MOD(AK$4-$Q129,IF($R129="",1000,$R129))=0,$O129,0))*IF($Y129&gt;0,(1+INDEX(Escalation!$B$3:$B$18,$Y129,0))^(AK$4-SSSModel!$C$5),1)*IF($X129=0,1,OFFSET(Profiles!$K$2,$X129,MAX(Profiles!$C$2,AK$4-$Q129)))*IF($AA129=1,(1+SSSModel!#REF!),1)</f>
        <v>0</v>
      </c>
      <c r="AL129" s="72">
        <f ca="1">IF(OR(AL$4&lt;$Q129,AL$4&gt;$Q129+IF($S129="",1000,$S129)-1),0,IF(MOD(AL$4-$Q129,IF($R129="",1000,$R129))=0,$O129,0))*IF($Y129&gt;0,(1+INDEX(Escalation!$B$3:$B$18,$Y129,0))^(AL$4-SSSModel!$C$5),1)*IF($X129=0,1,OFFSET(Profiles!$K$2,$X129,MAX(Profiles!$C$2,AL$4-$Q129)))*IF($AA129=1,(1+SSSModel!#REF!),1)</f>
        <v>0</v>
      </c>
      <c r="AM129" s="72">
        <f ca="1">IF(OR(AM$4&lt;$Q129,AM$4&gt;$Q129+IF($S129="",1000,$S129)-1),0,IF(MOD(AM$4-$Q129,IF($R129="",1000,$R129))=0,$O129,0))*IF($Y129&gt;0,(1+INDEX(Escalation!$B$3:$B$18,$Y129,0))^(AM$4-SSSModel!$C$5),1)*IF($X129=0,1,OFFSET(Profiles!$K$2,$X129,MAX(Profiles!$C$2,AM$4-$Q129)))*IF($AA129=1,(1+SSSModel!#REF!),1)</f>
        <v>0</v>
      </c>
      <c r="AN129" s="72">
        <f ca="1">IF(OR(AN$4&lt;$Q129,AN$4&gt;$Q129+IF($S129="",1000,$S129)-1),0,IF(MOD(AN$4-$Q129,IF($R129="",1000,$R129))=0,$O129,0))*IF($Y129&gt;0,(1+INDEX(Escalation!$B$3:$B$18,$Y129,0))^(AN$4-SSSModel!$C$5),1)*IF($X129=0,1,OFFSET(Profiles!$K$2,$X129,MAX(Profiles!$C$2,AN$4-$Q129)))*IF($AA129=1,(1+SSSModel!#REF!),1)</f>
        <v>0</v>
      </c>
      <c r="AO129" s="72">
        <f ca="1">IF(OR(AO$4&lt;$Q129,AO$4&gt;$Q129+IF($S129="",1000,$S129)-1),0,IF(MOD(AO$4-$Q129,IF($R129="",1000,$R129))=0,$O129,0))*IF($Y129&gt;0,(1+INDEX(Escalation!$B$3:$B$18,$Y129,0))^(AO$4-SSSModel!$C$5),1)*IF($X129=0,1,OFFSET(Profiles!$K$2,$X129,MAX(Profiles!$C$2,AO$4-$Q129)))*IF($AA129=1,(1+SSSModel!#REF!),1)</f>
        <v>0</v>
      </c>
      <c r="AP129" s="72">
        <f ca="1">IF(OR(AP$4&lt;$Q129,AP$4&gt;$Q129+IF($S129="",1000,$S129)-1),0,IF(MOD(AP$4-$Q129,IF($R129="",1000,$R129))=0,$O129,0))*IF($Y129&gt;0,(1+INDEX(Escalation!$B$3:$B$18,$Y129,0))^(AP$4-SSSModel!$C$5),1)*IF($X129=0,1,OFFSET(Profiles!$K$2,$X129,MAX(Profiles!$C$2,AP$4-$Q129)))*IF($AA129=1,(1+SSSModel!#REF!),1)</f>
        <v>0</v>
      </c>
      <c r="AQ129" s="72">
        <f ca="1">IF(OR(AQ$4&lt;$Q129,AQ$4&gt;$Q129+IF($S129="",1000,$S129)-1),0,IF(MOD(AQ$4-$Q129,IF($R129="",1000,$R129))=0,$O129,0))*IF($Y129&gt;0,(1+INDEX(Escalation!$B$3:$B$18,$Y129,0))^(AQ$4-SSSModel!$C$5),1)*IF($X129=0,1,OFFSET(Profiles!$K$2,$X129,MAX(Profiles!$C$2,AQ$4-$Q129)))*IF($AA129=1,(1+SSSModel!#REF!),1)</f>
        <v>0</v>
      </c>
      <c r="AR129" s="72">
        <f ca="1">IF(OR(AR$4&lt;$Q129,AR$4&gt;$Q129+IF($S129="",1000,$S129)-1),0,IF(MOD(AR$4-$Q129,IF($R129="",1000,$R129))=0,$O129,0))*IF($Y129&gt;0,(1+INDEX(Escalation!$B$3:$B$18,$Y129,0))^(AR$4-SSSModel!$C$5),1)*IF($X129=0,1,OFFSET(Profiles!$K$2,$X129,MAX(Profiles!$C$2,AR$4-$Q129)))*IF($AA129=1,(1+SSSModel!#REF!),1)</f>
        <v>0</v>
      </c>
      <c r="AS129" s="72">
        <f ca="1">IF(OR(AS$4&lt;$Q129,AS$4&gt;$Q129+IF($S129="",1000,$S129)-1),0,IF(MOD(AS$4-$Q129,IF($R129="",1000,$R129))=0,$O129,0))*IF($Y129&gt;0,(1+INDEX(Escalation!$B$3:$B$18,$Y129,0))^(AS$4-SSSModel!$C$5),1)*IF($X129=0,1,OFFSET(Profiles!$K$2,$X129,MAX(Profiles!$C$2,AS$4-$Q129)))*IF($AA129=1,(1+SSSModel!#REF!),1)</f>
        <v>0</v>
      </c>
      <c r="AT129" s="72">
        <f ca="1">IF(OR(AT$4&lt;$Q129,AT$4&gt;$Q129+IF($S129="",1000,$S129)-1),0,IF(MOD(AT$4-$Q129,IF($R129="",1000,$R129))=0,$O129,0))*IF($Y129&gt;0,(1+INDEX(Escalation!$B$3:$B$18,$Y129,0))^(AT$4-SSSModel!$C$5),1)*IF($X129=0,1,OFFSET(Profiles!$K$2,$X129,MAX(Profiles!$C$2,AT$4-$Q129)))*IF($AA129=1,(1+SSSModel!#REF!),1)</f>
        <v>0</v>
      </c>
      <c r="AU129" s="72">
        <f ca="1">IF(OR(AU$4&lt;$Q129,AU$4&gt;$Q129+IF($S129="",1000,$S129)-1),0,IF(MOD(AU$4-$Q129,IF($R129="",1000,$R129))=0,$O129,0))*IF($Y129&gt;0,(1+INDEX(Escalation!$B$3:$B$18,$Y129,0))^(AU$4-SSSModel!$C$5),1)*IF($X129=0,1,OFFSET(Profiles!$K$2,$X129,MAX(Profiles!$C$2,AU$4-$Q129)))*IF($AA129=1,(1+SSSModel!#REF!),1)</f>
        <v>0</v>
      </c>
      <c r="AV129" s="72">
        <f ca="1">IF(OR(AV$4&lt;$Q129,AV$4&gt;$Q129+IF($S129="",1000,$S129)-1),0,IF(MOD(AV$4-$Q129,IF($R129="",1000,$R129))=0,$O129,0))*IF($Y129&gt;0,(1+INDEX(Escalation!$B$3:$B$18,$Y129,0))^(AV$4-SSSModel!$C$5),1)*IF($X129=0,1,OFFSET(Profiles!$K$2,$X129,MAX(Profiles!$C$2,AV$4-$Q129)))*IF($AA129=1,(1+SSSModel!#REF!),1)</f>
        <v>0</v>
      </c>
      <c r="AW129" s="72">
        <f ca="1">IF(OR(AW$4&lt;$Q129,AW$4&gt;$Q129+IF($S129="",1000,$S129)-1),0,IF(MOD(AW$4-$Q129,IF($R129="",1000,$R129))=0,$O129,0))*IF($Y129&gt;0,(1+INDEX(Escalation!$B$3:$B$18,$Y129,0))^(AW$4-SSSModel!$C$5),1)*IF($X129=0,1,OFFSET(Profiles!$K$2,$X129,MAX(Profiles!$C$2,AW$4-$Q129)))*IF($AA129=1,(1+SSSModel!#REF!),1)</f>
        <v>0</v>
      </c>
      <c r="AX129" s="72">
        <f ca="1">IF(OR(AX$4&lt;$Q129,AX$4&gt;$Q129+IF($S129="",1000,$S129)-1),0,IF(MOD(AX$4-$Q129,IF($R129="",1000,$R129))=0,$O129,0))*IF($Y129&gt;0,(1+INDEX(Escalation!$B$3:$B$18,$Y129,0))^(AX$4-SSSModel!$C$5),1)*IF($X129=0,1,OFFSET(Profiles!$K$2,$X129,MAX(Profiles!$C$2,AX$4-$Q129)))*IF($AA129=1,(1+SSSModel!#REF!),1)</f>
        <v>0</v>
      </c>
      <c r="AY129" s="72">
        <f ca="1">IF(OR(AY$4&lt;$Q129,AY$4&gt;$Q129+IF($S129="",1000,$S129)-1),0,IF(MOD(AY$4-$Q129,IF($R129="",1000,$R129))=0,$O129,0))*IF($Y129&gt;0,(1+INDEX(Escalation!$B$3:$B$18,$Y129,0))^(AY$4-SSSModel!$C$5),1)*IF($X129=0,1,OFFSET(Profiles!$K$2,$X129,MAX(Profiles!$C$2,AY$4-$Q129)))*IF($AA129=1,(1+SSSModel!#REF!),1)</f>
        <v>0</v>
      </c>
      <c r="AZ129" s="72">
        <f ca="1">IF(OR(AZ$4&lt;$Q129,AZ$4&gt;$Q129+IF($S129="",1000,$S129)-1),0,IF(MOD(AZ$4-$Q129,IF($R129="",1000,$R129))=0,$O129,0))*IF($Y129&gt;0,(1+INDEX(Escalation!$B$3:$B$18,$Y129,0))^(AZ$4-SSSModel!$C$5),1)*IF($X129=0,1,OFFSET(Profiles!$K$2,$X129,MAX(Profiles!$C$2,AZ$4-$Q129)))*IF($AA129=1,(1+SSSModel!#REF!),1)</f>
        <v>0</v>
      </c>
      <c r="BA129" s="72">
        <f ca="1">IF(OR(BA$4&lt;$Q129,BA$4&gt;$Q129+IF($S129="",1000,$S129)-1),0,IF(MOD(BA$4-$Q129,IF($R129="",1000,$R129))=0,$O129,0))*IF($Y129&gt;0,(1+INDEX(Escalation!$B$3:$B$18,$Y129,0))^(BA$4-SSSModel!$C$5),1)*IF($X129=0,1,OFFSET(Profiles!$K$2,$X129,MAX(Profiles!$C$2,BA$4-$Q129)))*IF($AA129=1,(1+SSSModel!#REF!),1)</f>
        <v>0</v>
      </c>
      <c r="BB129" s="72">
        <f ca="1">IF(OR(BB$4&lt;$Q129,BB$4&gt;$Q129+IF($S129="",1000,$S129)-1),0,IF(MOD(BB$4-$Q129,IF($R129="",1000,$R129))=0,$O129,0))*IF($Y129&gt;0,(1+INDEX(Escalation!$B$3:$B$18,$Y129,0))^(BB$4-SSSModel!$C$5),1)*IF($X129=0,1,OFFSET(Profiles!$K$2,$X129,MAX(Profiles!$C$2,BB$4-$Q129)))*IF($AA129=1,(1+SSSModel!#REF!),1)</f>
        <v>0</v>
      </c>
      <c r="BC129" s="72">
        <f ca="1">IF(OR(BC$4&lt;$Q129,BC$4&gt;$Q129+IF($S129="",1000,$S129)-1),0,IF(MOD(BC$4-$Q129,IF($R129="",1000,$R129))=0,$O129,0))*IF($Y129&gt;0,(1+INDEX(Escalation!$B$3:$B$18,$Y129,0))^(BC$4-SSSModel!$C$5),1)*IF($X129=0,1,OFFSET(Profiles!$K$2,$X129,MAX(Profiles!$C$2,BC$4-$Q129)))*IF($AA129=1,(1+SSSModel!#REF!),1)</f>
        <v>0</v>
      </c>
      <c r="BD129" s="72">
        <f ca="1">IF(OR(BD$4&lt;$Q129,BD$4&gt;$Q129+IF($S129="",1000,$S129)-1),0,IF(MOD(BD$4-$Q129,IF($R129="",1000,$R129))=0,$O129,0))*IF($Y129&gt;0,(1+INDEX(Escalation!$B$3:$B$18,$Y129,0))^(BD$4-SSSModel!$C$5),1)*IF($X129=0,1,OFFSET(Profiles!$K$2,$X129,MAX(Profiles!$C$2,BD$4-$Q129)))*IF($AA129=1,(1+SSSModel!#REF!),1)</f>
        <v>0</v>
      </c>
      <c r="BE129" s="72">
        <f ca="1">IF(OR(BE$4&lt;$Q129,BE$4&gt;$Q129+IF($S129="",1000,$S129)-1),0,IF(MOD(BE$4-$Q129,IF($R129="",1000,$R129))=0,$O129,0))*IF($Y129&gt;0,(1+INDEX(Escalation!$B$3:$B$18,$Y129,0))^(BE$4-SSSModel!$C$5),1)*IF($X129=0,1,OFFSET(Profiles!$K$2,$X129,MAX(Profiles!$C$2,BE$4-$Q129)))*IF($AA129=1,(1+SSSModel!#REF!),1)</f>
        <v>0</v>
      </c>
      <c r="BF129" s="72">
        <f ca="1">IF(OR(BF$4&lt;$Q129,BF$4&gt;$Q129+IF($S129="",1000,$S129)-1),0,IF(MOD(BF$4-$Q129,IF($R129="",1000,$R129))=0,$O129,0))*IF($Y129&gt;0,(1+INDEX(Escalation!$B$3:$B$18,$Y129,0))^(BF$4-SSSModel!$C$5),1)*IF($X129=0,1,OFFSET(Profiles!$K$2,$X129,MAX(Profiles!$C$2,BF$4-$Q129)))*IF($AA129=1,(1+SSSModel!#REF!),1)</f>
        <v>0</v>
      </c>
      <c r="BG129" s="72">
        <f ca="1">IF(OR(BG$4&lt;$Q129,BG$4&gt;$Q129+IF($S129="",1000,$S129)-1),0,IF(MOD(BG$4-$Q129,IF($R129="",1000,$R129))=0,$O129,0))*IF($Y129&gt;0,(1+INDEX(Escalation!$B$3:$B$18,$Y129,0))^(BG$4-SSSModel!$C$5),1)*IF($X129=0,1,OFFSET(Profiles!$K$2,$X129,MAX(Profiles!$C$2,BG$4-$Q129)))*IF($AA129=1,(1+SSSModel!#REF!),1)</f>
        <v>0</v>
      </c>
      <c r="BH129" s="72">
        <f ca="1">IF(OR(BH$4&lt;$Q129,BH$4&gt;$Q129+IF($S129="",1000,$S129)-1),0,IF(MOD(BH$4-$Q129,IF($R129="",1000,$R129))=0,$O129,0))*IF($Y129&gt;0,(1+INDEX(Escalation!$B$3:$B$18,$Y129,0))^(BH$4-SSSModel!$C$5),1)*IF($X129=0,1,OFFSET(Profiles!$K$2,$X129,MAX(Profiles!$C$2,BH$4-$Q129)))*IF($AA129=1,(1+SSSModel!#REF!),1)</f>
        <v>0</v>
      </c>
      <c r="BI129" s="72">
        <f ca="1">IF(OR(BI$4&lt;$Q129,BI$4&gt;$Q129+IF($S129="",1000,$S129)-1),0,IF(MOD(BI$4-$Q129,IF($R129="",1000,$R129))=0,$O129,0))*IF($Y129&gt;0,(1+INDEX(Escalation!$B$3:$B$18,$Y129,0))^(BI$4-SSSModel!$C$5),1)*IF($X129=0,1,OFFSET(Profiles!$K$2,$X129,MAX(Profiles!$C$2,BI$4-$Q129)))*IF($AA129=1,(1+SSSModel!#REF!),1)</f>
        <v>0</v>
      </c>
      <c r="BJ129" s="72">
        <f ca="1">IF(OR(BJ$4&lt;$Q129,BJ$4&gt;$Q129+IF($S129="",1000,$S129)-1),0,IF(MOD(BJ$4-$Q129,IF($R129="",1000,$R129))=0,$O129,0))*IF($Y129&gt;0,(1+INDEX(Escalation!$B$3:$B$18,$Y129,0))^(BJ$4-SSSModel!$C$5),1)*IF($X129=0,1,OFFSET(Profiles!$K$2,$X129,MAX(Profiles!$C$2,BJ$4-$Q129)))*IF($AA129=1,(1+SSSModel!#REF!),1)</f>
        <v>0</v>
      </c>
      <c r="BK129" s="72">
        <f ca="1">IF(OR(BK$4&lt;$Q129,BK$4&gt;$Q129+IF($S129="",1000,$S129)-1),0,IF(MOD(BK$4-$Q129,IF($R129="",1000,$R129))=0,$O129,0))*IF($Y129&gt;0,(1+INDEX(Escalation!$B$3:$B$18,$Y129,0))^(BK$4-SSSModel!$C$5),1)*IF($X129=0,1,OFFSET(Profiles!$K$2,$X129,MAX(Profiles!$C$2,BK$4-$Q129)))*IF($AA129=1,(1+SSSModel!#REF!),1)</f>
        <v>0</v>
      </c>
      <c r="BL129" s="72">
        <f ca="1">IF(OR(BL$4&lt;$Q129,BL$4&gt;$Q129+IF($S129="",1000,$S129)-1),0,IF(MOD(BL$4-$Q129,IF($R129="",1000,$R129))=0,$O129,0))*IF($Y129&gt;0,(1+INDEX(Escalation!$B$3:$B$18,$Y129,0))^(BL$4-SSSModel!$C$5),1)*IF($X129=0,1,OFFSET(Profiles!$K$2,$X129,MAX(Profiles!$C$2,BL$4-$Q129)))*IF($AA129=1,(1+SSSModel!#REF!),1)</f>
        <v>0</v>
      </c>
      <c r="BM129" s="72">
        <f ca="1">IF(OR(BM$4&lt;$Q129,BM$4&gt;$Q129+IF($S129="",1000,$S129)-1),0,IF(MOD(BM$4-$Q129,IF($R129="",1000,$R129))=0,$O129,0))*IF($Y129&gt;0,(1+INDEX(Escalation!$B$3:$B$18,$Y129,0))^(BM$4-SSSModel!$C$5),1)*IF($X129=0,1,OFFSET(Profiles!$K$2,$X129,MAX(Profiles!$C$2,BM$4-$Q129)))*IF($AA129=1,(1+SSSModel!#REF!),1)</f>
        <v>0</v>
      </c>
      <c r="BN129" s="72">
        <f ca="1">IF(OR(BN$4&lt;$Q129,BN$4&gt;$Q129+IF($S129="",1000,$S129)-1),0,IF(MOD(BN$4-$Q129,IF($R129="",1000,$R129))=0,$O129,0))*IF($Y129&gt;0,(1+INDEX(Escalation!$B$3:$B$18,$Y129,0))^(BN$4-SSSModel!$C$5),1)*IF($X129=0,1,OFFSET(Profiles!$K$2,$X129,MAX(Profiles!$C$2,BN$4-$Q129)))*IF($AA129=1,(1+SSSModel!#REF!),1)</f>
        <v>0</v>
      </c>
      <c r="BO129" s="72">
        <f ca="1">IF(OR(BO$4&lt;$Q129,BO$4&gt;$Q129+IF($S129="",1000,$S129)-1),0,IF(MOD(BO$4-$Q129,IF($R129="",1000,$R129))=0,$O129,0))*IF($Y129&gt;0,(1+INDEX(Escalation!$B$3:$B$18,$Y129,0))^(BO$4-SSSModel!$C$5),1)*IF($X129=0,1,OFFSET(Profiles!$K$2,$X129,MAX(Profiles!$C$2,BO$4-$Q129)))*IF($AA129=1,(1+SSSModel!#REF!),1)</f>
        <v>0</v>
      </c>
      <c r="BP129" s="72">
        <f ca="1">IF(OR(BP$4&lt;$Q129,BP$4&gt;$Q129+IF($S129="",1000,$S129)-1),0,IF(MOD(BP$4-$Q129,IF($R129="",1000,$R129))=0,$O129,0))*IF($Y129&gt;0,(1+INDEX(Escalation!$B$3:$B$18,$Y129,0))^(BP$4-SSSModel!$C$5),1)*IF($X129=0,1,OFFSET(Profiles!$K$2,$X129,MAX(Profiles!$C$2,BP$4-$Q129)))*IF($AA129=1,(1+SSSModel!#REF!),1)</f>
        <v>0</v>
      </c>
      <c r="BQ129" s="72">
        <f ca="1">IF(OR(BQ$4&lt;$Q129,BQ$4&gt;$Q129+IF($S129="",1000,$S129)-1),0,IF(MOD(BQ$4-$Q129,IF($R129="",1000,$R129))=0,$O129,0))*IF($Y129&gt;0,(1+INDEX(Escalation!$B$3:$B$18,$Y129,0))^(BQ$4-SSSModel!$C$5),1)*IF($X129=0,1,OFFSET(Profiles!$K$2,$X129,MAX(Profiles!$C$2,BQ$4-$Q129)))*IF($AA129=1,(1+SSSModel!#REF!),1)</f>
        <v>0</v>
      </c>
      <c r="BR129" s="72">
        <f ca="1">IF(OR(BR$4&lt;$Q129,BR$4&gt;$Q129+IF($S129="",1000,$S129)-1),0,IF(MOD(BR$4-$Q129,IF($R129="",1000,$R129))=0,$O129,0))*IF($Y129&gt;0,(1+INDEX(Escalation!$B$3:$B$18,$Y129,0))^(BR$4-SSSModel!$C$5),1)*IF($X129=0,1,OFFSET(Profiles!$K$2,$X129,MAX(Profiles!$C$2,BR$4-$Q129)))*IF($AA129=1,(1+SSSModel!#REF!),1)</f>
        <v>0</v>
      </c>
      <c r="BS129" s="72">
        <f ca="1">IF(OR(BS$4&lt;$Q129,BS$4&gt;$Q129+IF($S129="",1000,$S129)-1),0,IF(MOD(BS$4-$Q129,IF($R129="",1000,$R129))=0,$O129,0))*IF($Y129&gt;0,(1+INDEX(Escalation!$B$3:$B$18,$Y129,0))^(BS$4-SSSModel!$C$5),1)*IF($X129=0,1,OFFSET(Profiles!$K$2,$X129,MAX(Profiles!$C$2,BS$4-$Q129)))*IF($AA129=1,(1+SSSModel!#REF!),1)</f>
        <v>0</v>
      </c>
      <c r="BT129" s="72">
        <f ca="1">IF(OR(BT$4&lt;$Q129,BT$4&gt;$Q129+IF($S129="",1000,$S129)-1),0,IF(MOD(BT$4-$Q129,IF($R129="",1000,$R129))=0,$O129,0))*IF($Y129&gt;0,(1+INDEX(Escalation!$B$3:$B$18,$Y129,0))^(BT$4-SSSModel!$C$5),1)*IF($X129=0,1,OFFSET(Profiles!$K$2,$X129,MAX(Profiles!$C$2,BT$4-$Q129)))*IF($AA129=1,(1+SSSModel!#REF!),1)</f>
        <v>0</v>
      </c>
      <c r="BU129" s="72">
        <f ca="1">IF(OR(BU$4&lt;$Q129,BU$4&gt;$Q129+IF($S129="",1000,$S129)-1),0,IF(MOD(BU$4-$Q129,IF($R129="",1000,$R129))=0,$O129,0))*IF($Y129&gt;0,(1+INDEX(Escalation!$B$3:$B$18,$Y129,0))^(BU$4-SSSModel!$C$5),1)*IF($X129=0,1,OFFSET(Profiles!$K$2,$X129,MAX(Profiles!$C$2,BU$4-$Q129)))*IF($AA129=1,(1+SSSModel!#REF!),1)</f>
        <v>0</v>
      </c>
      <c r="BV129" s="72">
        <f ca="1">IF(OR(BV$4&lt;$Q129,BV$4&gt;$Q129+IF($S129="",1000,$S129)-1),0,IF(MOD(BV$4-$Q129,IF($R129="",1000,$R129))=0,$O129,0))*IF($Y129&gt;0,(1+INDEX(Escalation!$B$3:$B$18,$Y129,0))^(BV$4-SSSModel!$C$5),1)*IF($X129=0,1,OFFSET(Profiles!$K$2,$X129,MAX(Profiles!$C$2,BV$4-$Q129)))*IF($AA129=1,(1+SSSModel!#REF!),1)</f>
        <v>0</v>
      </c>
      <c r="BW129" s="72">
        <f ca="1">IF(OR(BW$4&lt;$Q129,BW$4&gt;$Q129+IF($S129="",1000,$S129)-1),0,IF(MOD(BW$4-$Q129,IF($R129="",1000,$R129))=0,$O129,0))*IF($Y129&gt;0,(1+INDEX(Escalation!$B$3:$B$18,$Y129,0))^(BW$4-SSSModel!$C$5),1)*IF($X129=0,1,OFFSET(Profiles!$K$2,$X129,MAX(Profiles!$C$2,BW$4-$Q129)))*IF($AA129=1,(1+SSSModel!#REF!),1)</f>
        <v>0</v>
      </c>
      <c r="BX129" s="72">
        <f ca="1">IF(OR(BX$4&lt;$Q129,BX$4&gt;$Q129+IF($S129="",1000,$S129)-1),0,IF(MOD(BX$4-$Q129,IF($R129="",1000,$R129))=0,$O129,0))*IF($Y129&gt;0,(1+INDEX(Escalation!$B$3:$B$18,$Y129,0))^(BX$4-SSSModel!$C$5),1)*IF($X129=0,1,OFFSET(Profiles!$K$2,$X129,MAX(Profiles!$C$2,BX$4-$Q129)))*IF($AA129=1,(1+SSSModel!#REF!),1)</f>
        <v>0</v>
      </c>
      <c r="BY129" s="72">
        <f ca="1">IF(OR(BY$4&lt;$Q129,BY$4&gt;$Q129+IF($S129="",1000,$S129)-1),0,IF(MOD(BY$4-$Q129,IF($R129="",1000,$R129))=0,$O129,0))*IF($Y129&gt;0,(1+INDEX(Escalation!$B$3:$B$18,$Y129,0))^(BY$4-SSSModel!$C$5),1)*IF($X129=0,1,OFFSET(Profiles!$K$2,$X129,MAX(Profiles!$C$2,BY$4-$Q129)))*IF($AA129=1,(1+SSSModel!#REF!),1)</f>
        <v>0</v>
      </c>
      <c r="BZ129" s="72">
        <f ca="1">IF(OR(BZ$4&lt;$Q129,BZ$4&gt;$Q129+IF($S129="",1000,$S129)-1),0,IF(MOD(BZ$4-$Q129,IF($R129="",1000,$R129))=0,$O129,0))*IF($Y129&gt;0,(1+INDEX(Escalation!$B$3:$B$18,$Y129,0))^(BZ$4-SSSModel!$C$5),1)*IF($X129=0,1,OFFSET(Profiles!$K$2,$X129,MAX(Profiles!$C$2,BZ$4-$Q129)))*IF($AA129=1,(1+SSSModel!#REF!),1)</f>
        <v>0</v>
      </c>
      <c r="CA129" s="134">
        <f ca="1">IF(OR($Z129=0,SSSModel!$C$4="CF"),AC129,
IF(LEFT($V129,3)="ON_",
     IF(SSSModel!$C$4="RR",SUMPRODUCT(OFFSET($AC129,0,0,1,$CB$2),OFFSET(Profiles!$K$28,($Z129-1)*(Profiles!$I$26+1)+CA$4-SSSModel!$C$3+1,0,1,$CB$2)),
     IF(SSSModel!$C$4="ECC",$EA129*$EB129*SUMPRODUCT(OFFSET($AC129,0,MAX(0,CA$4-$DZ129-$CA$4+1),1,MIN($DZ129,CA$4-$CA$4+1)),OFFSET(Escalation!$K$24,($Y129-1)*(Escalation!$I$22+1)+CA$4-SSSModel!$C$3+1,MAX(0,CA$4-$DZ129-$CA$4+1),1,MIN($DZ129,CA$4-$CA$4+1))),
     IF(SSSModel!$C$4="PV",AC129*$EA129*(1+SSSModel!$C$2),
     IF(SSSModel!$C$4="FCR",$EC129*SUM(OFFSET($AC129,0,MAX(CA$4-$AC$4-$DZ129+1,0),1,MIN($DZ129,CA$4-$AC$4+1))),0)))),
SUM($AC129:$BZ129)*
     IF(SSSModel!$C$4="RR",OFFSET(Profiles!$K$2,$Z129,MAX(Profiles!$C$2,AC$4-$W129)),
     IF(SSSModel!$C$4="ECC",$EA129*$EB129*IF(MAX(Escalation!$C$2,AC$4-$W129)&gt;$DZ129-1,0,OFFSET(Escalation!$K$2,$Y129,MAX(Escalation!$C$2,AC$4-$W129))),
     IF(SSSModel!$C$4="PV",IF(CA$4=$W129,$EA129*(1+SSSModel!$C$2),0),
     IF(SSSModel!$C$4="FCR",IF(AND(CA$4&gt;=$W129,OFFSET(Profiles!$K$2,$Z129,MAX(Profiles!$C$2,AC$4-$W129))&gt;0),$EC129,0),0))))))</f>
        <v>0</v>
      </c>
      <c r="CB129" s="135">
        <f ca="1">IF(OR($Z129=0,SSSModel!$C$4="CF"),AD129,
IF(LEFT($V129,3)="ON_",
     IF(SSSModel!$C$4="RR",SUMPRODUCT(OFFSET($AC129,0,0,1,$CB$2),OFFSET(Profiles!$K$28,($Z129-1)*(Profiles!$I$26+1)+CB$4-SSSModel!$C$3+1,0,1,$CB$2)),
     IF(SSSModel!$C$4="ECC",$EA129*$EB129*SUMPRODUCT(OFFSET($AC129,0,MAX(0,CB$4-$DZ129-$CA$4+1),1,MIN($DZ129,CB$4-$CA$4+1)),OFFSET(Escalation!$K$24,($Y129-1)*(Escalation!$I$22+1)+CB$4-SSSModel!$C$3+1,MAX(0,CB$4-$DZ129-$CA$4+1),1,MIN($DZ129,CB$4-$CA$4+1))),
     IF(SSSModel!$C$4="PV",AD129*$EA129*(1+SSSModel!$C$2),
     IF(SSSModel!$C$4="FCR",$EC129*SUM(OFFSET($AC129,0,MAX(CB$4-$AC$4-$DZ129+1,0),1,MIN($DZ129,CB$4-$AC$4+1))),0)))),
SUM($AC129:$BZ129)*
     IF(SSSModel!$C$4="RR",OFFSET(Profiles!$K$2,$Z129,MAX(Profiles!$C$2,AD$4-$W129)),
     IF(SSSModel!$C$4="ECC",$EA129*$EB129*IF(MAX(Escalation!$C$2,AD$4-$W129)&gt;$DZ129-1,0,OFFSET(Escalation!$K$2,$Y129,MAX(Escalation!$C$2,AD$4-$W129))),
     IF(SSSModel!$C$4="PV",IF(CB$4=$W129,$EA129*(1+SSSModel!$C$2),0),
     IF(SSSModel!$C$4="FCR",IF(AND(CB$4&gt;=$W129,OFFSET(Profiles!$K$2,$Z129,MAX(Profiles!$C$2,AD$4-$W129))&gt;0),$EC129,0),0))))))</f>
        <v>0</v>
      </c>
      <c r="CC129" s="135">
        <f ca="1">IF(OR($Z129=0,SSSModel!$C$4="CF"),AE129,
IF(LEFT($V129,3)="ON_",
     IF(SSSModel!$C$4="RR",SUMPRODUCT(OFFSET($AC129,0,0,1,$CB$2),OFFSET(Profiles!$K$28,($Z129-1)*(Profiles!$I$26+1)+CC$4-SSSModel!$C$3+1,0,1,$CB$2)),
     IF(SSSModel!$C$4="ECC",$EA129*$EB129*SUMPRODUCT(OFFSET($AC129,0,MAX(0,CC$4-$DZ129-$CA$4+1),1,MIN($DZ129,CC$4-$CA$4+1)),OFFSET(Escalation!$K$24,($Y129-1)*(Escalation!$I$22+1)+CC$4-SSSModel!$C$3+1,MAX(0,CC$4-$DZ129-$CA$4+1),1,MIN($DZ129,CC$4-$CA$4+1))),
     IF(SSSModel!$C$4="PV",AE129*$EA129*(1+SSSModel!$C$2),
     IF(SSSModel!$C$4="FCR",$EC129*SUM(OFFSET($AC129,0,MAX(CC$4-$AC$4-$DZ129+1,0),1,MIN($DZ129,CC$4-$AC$4+1))),0)))),
SUM($AC129:$BZ129)*
     IF(SSSModel!$C$4="RR",OFFSET(Profiles!$K$2,$Z129,MAX(Profiles!$C$2,AE$4-$W129)),
     IF(SSSModel!$C$4="ECC",$EA129*$EB129*IF(MAX(Escalation!$C$2,AE$4-$W129)&gt;$DZ129-1,0,OFFSET(Escalation!$K$2,$Y129,MAX(Escalation!$C$2,AE$4-$W129))),
     IF(SSSModel!$C$4="PV",IF(CC$4=$W129,$EA129*(1+SSSModel!$C$2),0),
     IF(SSSModel!$C$4="FCR",IF(AND(CC$4&gt;=$W129,OFFSET(Profiles!$K$2,$Z129,MAX(Profiles!$C$2,AE$4-$W129))&gt;0),$EC129,0),0))))))</f>
        <v>0</v>
      </c>
      <c r="CD129" s="135">
        <f ca="1">IF(OR($Z129=0,SSSModel!$C$4="CF"),AF129,
IF(LEFT($V129,3)="ON_",
     IF(SSSModel!$C$4="RR",SUMPRODUCT(OFFSET($AC129,0,0,1,$CB$2),OFFSET(Profiles!$K$28,($Z129-1)*(Profiles!$I$26+1)+CD$4-SSSModel!$C$3+1,0,1,$CB$2)),
     IF(SSSModel!$C$4="ECC",$EA129*$EB129*SUMPRODUCT(OFFSET($AC129,0,MAX(0,CD$4-$DZ129-$CA$4+1),1,MIN($DZ129,CD$4-$CA$4+1)),OFFSET(Escalation!$K$24,($Y129-1)*(Escalation!$I$22+1)+CD$4-SSSModel!$C$3+1,MAX(0,CD$4-$DZ129-$CA$4+1),1,MIN($DZ129,CD$4-$CA$4+1))),
     IF(SSSModel!$C$4="PV",AF129*$EA129*(1+SSSModel!$C$2),
     IF(SSSModel!$C$4="FCR",$EC129*SUM(OFFSET($AC129,0,MAX(CD$4-$AC$4-$DZ129+1,0),1,MIN($DZ129,CD$4-$AC$4+1))),0)))),
SUM($AC129:$BZ129)*
     IF(SSSModel!$C$4="RR",OFFSET(Profiles!$K$2,$Z129,MAX(Profiles!$C$2,AF$4-$W129)),
     IF(SSSModel!$C$4="ECC",$EA129*$EB129*IF(MAX(Escalation!$C$2,AF$4-$W129)&gt;$DZ129-1,0,OFFSET(Escalation!$K$2,$Y129,MAX(Escalation!$C$2,AF$4-$W129))),
     IF(SSSModel!$C$4="PV",IF(CD$4=$W129,$EA129*(1+SSSModel!$C$2),0),
     IF(SSSModel!$C$4="FCR",IF(AND(CD$4&gt;=$W129,OFFSET(Profiles!$K$2,$Z129,MAX(Profiles!$C$2,AF$4-$W129))&gt;0),$EC129,0),0))))))</f>
        <v>0</v>
      </c>
      <c r="CE129" s="135">
        <f ca="1">IF(OR($Z129=0,SSSModel!$C$4="CF"),AG129,
IF(LEFT($V129,3)="ON_",
     IF(SSSModel!$C$4="RR",SUMPRODUCT(OFFSET($AC129,0,0,1,$CB$2),OFFSET(Profiles!$K$28,($Z129-1)*(Profiles!$I$26+1)+CE$4-SSSModel!$C$3+1,0,1,$CB$2)),
     IF(SSSModel!$C$4="ECC",$EA129*$EB129*SUMPRODUCT(OFFSET($AC129,0,MAX(0,CE$4-$DZ129-$CA$4+1),1,MIN($DZ129,CE$4-$CA$4+1)),OFFSET(Escalation!$K$24,($Y129-1)*(Escalation!$I$22+1)+CE$4-SSSModel!$C$3+1,MAX(0,CE$4-$DZ129-$CA$4+1),1,MIN($DZ129,CE$4-$CA$4+1))),
     IF(SSSModel!$C$4="PV",AG129*$EA129*(1+SSSModel!$C$2),
     IF(SSSModel!$C$4="FCR",$EC129*SUM(OFFSET($AC129,0,MAX(CE$4-$AC$4-$DZ129+1,0),1,MIN($DZ129,CE$4-$AC$4+1))),0)))),
SUM($AC129:$BZ129)*
     IF(SSSModel!$C$4="RR",OFFSET(Profiles!$K$2,$Z129,MAX(Profiles!$C$2,AG$4-$W129)),
     IF(SSSModel!$C$4="ECC",$EA129*$EB129*IF(MAX(Escalation!$C$2,AG$4-$W129)&gt;$DZ129-1,0,OFFSET(Escalation!$K$2,$Y129,MAX(Escalation!$C$2,AG$4-$W129))),
     IF(SSSModel!$C$4="PV",IF(CE$4=$W129,$EA129*(1+SSSModel!$C$2),0),
     IF(SSSModel!$C$4="FCR",IF(AND(CE$4&gt;=$W129,OFFSET(Profiles!$K$2,$Z129,MAX(Profiles!$C$2,AG$4-$W129))&gt;0),$EC129,0),0))))))</f>
        <v>0</v>
      </c>
      <c r="CF129" s="135">
        <f ca="1">IF(OR($Z129=0,SSSModel!$C$4="CF"),AH129,
IF(LEFT($V129,3)="ON_",
     IF(SSSModel!$C$4="RR",SUMPRODUCT(OFFSET($AC129,0,0,1,$CB$2),OFFSET(Profiles!$K$28,($Z129-1)*(Profiles!$I$26+1)+CF$4-SSSModel!$C$3+1,0,1,$CB$2)),
     IF(SSSModel!$C$4="ECC",$EA129*$EB129*SUMPRODUCT(OFFSET($AC129,0,MAX(0,CF$4-$DZ129-$CA$4+1),1,MIN($DZ129,CF$4-$CA$4+1)),OFFSET(Escalation!$K$24,($Y129-1)*(Escalation!$I$22+1)+CF$4-SSSModel!$C$3+1,MAX(0,CF$4-$DZ129-$CA$4+1),1,MIN($DZ129,CF$4-$CA$4+1))),
     IF(SSSModel!$C$4="PV",AH129*$EA129*(1+SSSModel!$C$2),
     IF(SSSModel!$C$4="FCR",$EC129*SUM(OFFSET($AC129,0,MAX(CF$4-$AC$4-$DZ129+1,0),1,MIN($DZ129,CF$4-$AC$4+1))),0)))),
SUM($AC129:$BZ129)*
     IF(SSSModel!$C$4="RR",OFFSET(Profiles!$K$2,$Z129,MAX(Profiles!$C$2,AH$4-$W129)),
     IF(SSSModel!$C$4="ECC",$EA129*$EB129*IF(MAX(Escalation!$C$2,AH$4-$W129)&gt;$DZ129-1,0,OFFSET(Escalation!$K$2,$Y129,MAX(Escalation!$C$2,AH$4-$W129))),
     IF(SSSModel!$C$4="PV",IF(CF$4=$W129,$EA129*(1+SSSModel!$C$2),0),
     IF(SSSModel!$C$4="FCR",IF(AND(CF$4&gt;=$W129,OFFSET(Profiles!$K$2,$Z129,MAX(Profiles!$C$2,AH$4-$W129))&gt;0),$EC129,0),0))))))</f>
        <v>0</v>
      </c>
      <c r="CG129" s="135">
        <f ca="1">IF(OR($Z129=0,SSSModel!$C$4="CF"),AI129,
IF(LEFT($V129,3)="ON_",
     IF(SSSModel!$C$4="RR",SUMPRODUCT(OFFSET($AC129,0,0,1,$CB$2),OFFSET(Profiles!$K$28,($Z129-1)*(Profiles!$I$26+1)+CG$4-SSSModel!$C$3+1,0,1,$CB$2)),
     IF(SSSModel!$C$4="ECC",$EA129*$EB129*SUMPRODUCT(OFFSET($AC129,0,MAX(0,CG$4-$DZ129-$CA$4+1),1,MIN($DZ129,CG$4-$CA$4+1)),OFFSET(Escalation!$K$24,($Y129-1)*(Escalation!$I$22+1)+CG$4-SSSModel!$C$3+1,MAX(0,CG$4-$DZ129-$CA$4+1),1,MIN($DZ129,CG$4-$CA$4+1))),
     IF(SSSModel!$C$4="PV",AI129*$EA129*(1+SSSModel!$C$2),
     IF(SSSModel!$C$4="FCR",$EC129*SUM(OFFSET($AC129,0,MAX(CG$4-$AC$4-$DZ129+1,0),1,MIN($DZ129,CG$4-$AC$4+1))),0)))),
SUM($AC129:$BZ129)*
     IF(SSSModel!$C$4="RR",OFFSET(Profiles!$K$2,$Z129,MAX(Profiles!$C$2,AI$4-$W129)),
     IF(SSSModel!$C$4="ECC",$EA129*$EB129*IF(MAX(Escalation!$C$2,AI$4-$W129)&gt;$DZ129-1,0,OFFSET(Escalation!$K$2,$Y129,MAX(Escalation!$C$2,AI$4-$W129))),
     IF(SSSModel!$C$4="PV",IF(CG$4=$W129,$EA129*(1+SSSModel!$C$2),0),
     IF(SSSModel!$C$4="FCR",IF(AND(CG$4&gt;=$W129,OFFSET(Profiles!$K$2,$Z129,MAX(Profiles!$C$2,AI$4-$W129))&gt;0),$EC129,0),0))))))</f>
        <v>0</v>
      </c>
      <c r="CH129" s="135">
        <f ca="1">IF(OR($Z129=0,SSSModel!$C$4="CF"),AJ129,
IF(LEFT($V129,3)="ON_",
     IF(SSSModel!$C$4="RR",SUMPRODUCT(OFFSET($AC129,0,0,1,$CB$2),OFFSET(Profiles!$K$28,($Z129-1)*(Profiles!$I$26+1)+CH$4-SSSModel!$C$3+1,0,1,$CB$2)),
     IF(SSSModel!$C$4="ECC",$EA129*$EB129*SUMPRODUCT(OFFSET($AC129,0,MAX(0,CH$4-$DZ129-$CA$4+1),1,MIN($DZ129,CH$4-$CA$4+1)),OFFSET(Escalation!$K$24,($Y129-1)*(Escalation!$I$22+1)+CH$4-SSSModel!$C$3+1,MAX(0,CH$4-$DZ129-$CA$4+1),1,MIN($DZ129,CH$4-$CA$4+1))),
     IF(SSSModel!$C$4="PV",AJ129*$EA129*(1+SSSModel!$C$2),
     IF(SSSModel!$C$4="FCR",$EC129*SUM(OFFSET($AC129,0,MAX(CH$4-$AC$4-$DZ129+1,0),1,MIN($DZ129,CH$4-$AC$4+1))),0)))),
SUM($AC129:$BZ129)*
     IF(SSSModel!$C$4="RR",OFFSET(Profiles!$K$2,$Z129,MAX(Profiles!$C$2,AJ$4-$W129)),
     IF(SSSModel!$C$4="ECC",$EA129*$EB129*IF(MAX(Escalation!$C$2,AJ$4-$W129)&gt;$DZ129-1,0,OFFSET(Escalation!$K$2,$Y129,MAX(Escalation!$C$2,AJ$4-$W129))),
     IF(SSSModel!$C$4="PV",IF(CH$4=$W129,$EA129*(1+SSSModel!$C$2),0),
     IF(SSSModel!$C$4="FCR",IF(AND(CH$4&gt;=$W129,OFFSET(Profiles!$K$2,$Z129,MAX(Profiles!$C$2,AJ$4-$W129))&gt;0),$EC129,0),0))))))</f>
        <v>0</v>
      </c>
      <c r="CI129" s="135">
        <f ca="1">IF(OR($Z129=0,SSSModel!$C$4="CF"),AK129,
IF(LEFT($V129,3)="ON_",
     IF(SSSModel!$C$4="RR",SUMPRODUCT(OFFSET($AC129,0,0,1,$CB$2),OFFSET(Profiles!$K$28,($Z129-1)*(Profiles!$I$26+1)+CI$4-SSSModel!$C$3+1,0,1,$CB$2)),
     IF(SSSModel!$C$4="ECC",$EA129*$EB129*SUMPRODUCT(OFFSET($AC129,0,MAX(0,CI$4-$DZ129-$CA$4+1),1,MIN($DZ129,CI$4-$CA$4+1)),OFFSET(Escalation!$K$24,($Y129-1)*(Escalation!$I$22+1)+CI$4-SSSModel!$C$3+1,MAX(0,CI$4-$DZ129-$CA$4+1),1,MIN($DZ129,CI$4-$CA$4+1))),
     IF(SSSModel!$C$4="PV",AK129*$EA129*(1+SSSModel!$C$2),
     IF(SSSModel!$C$4="FCR",$EC129*SUM(OFFSET($AC129,0,MAX(CI$4-$AC$4-$DZ129+1,0),1,MIN($DZ129,CI$4-$AC$4+1))),0)))),
SUM($AC129:$BZ129)*
     IF(SSSModel!$C$4="RR",OFFSET(Profiles!$K$2,$Z129,MAX(Profiles!$C$2,AK$4-$W129)),
     IF(SSSModel!$C$4="ECC",$EA129*$EB129*IF(MAX(Escalation!$C$2,AK$4-$W129)&gt;$DZ129-1,0,OFFSET(Escalation!$K$2,$Y129,MAX(Escalation!$C$2,AK$4-$W129))),
     IF(SSSModel!$C$4="PV",IF(CI$4=$W129,$EA129*(1+SSSModel!$C$2),0),
     IF(SSSModel!$C$4="FCR",IF(AND(CI$4&gt;=$W129,OFFSET(Profiles!$K$2,$Z129,MAX(Profiles!$C$2,AK$4-$W129))&gt;0),$EC129,0),0))))))</f>
        <v>0</v>
      </c>
      <c r="CJ129" s="135">
        <f ca="1">IF(OR($Z129=0,SSSModel!$C$4="CF"),AL129,
IF(LEFT($V129,3)="ON_",
     IF(SSSModel!$C$4="RR",SUMPRODUCT(OFFSET($AC129,0,0,1,$CB$2),OFFSET(Profiles!$K$28,($Z129-1)*(Profiles!$I$26+1)+CJ$4-SSSModel!$C$3+1,0,1,$CB$2)),
     IF(SSSModel!$C$4="ECC",$EA129*$EB129*SUMPRODUCT(OFFSET($AC129,0,MAX(0,CJ$4-$DZ129-$CA$4+1),1,MIN($DZ129,CJ$4-$CA$4+1)),OFFSET(Escalation!$K$24,($Y129-1)*(Escalation!$I$22+1)+CJ$4-SSSModel!$C$3+1,MAX(0,CJ$4-$DZ129-$CA$4+1),1,MIN($DZ129,CJ$4-$CA$4+1))),
     IF(SSSModel!$C$4="PV",AL129*$EA129*(1+SSSModel!$C$2),
     IF(SSSModel!$C$4="FCR",$EC129*SUM(OFFSET($AC129,0,MAX(CJ$4-$AC$4-$DZ129+1,0),1,MIN($DZ129,CJ$4-$AC$4+1))),0)))),
SUM($AC129:$BZ129)*
     IF(SSSModel!$C$4="RR",OFFSET(Profiles!$K$2,$Z129,MAX(Profiles!$C$2,AL$4-$W129)),
     IF(SSSModel!$C$4="ECC",$EA129*$EB129*IF(MAX(Escalation!$C$2,AL$4-$W129)&gt;$DZ129-1,0,OFFSET(Escalation!$K$2,$Y129,MAX(Escalation!$C$2,AL$4-$W129))),
     IF(SSSModel!$C$4="PV",IF(CJ$4=$W129,$EA129*(1+SSSModel!$C$2),0),
     IF(SSSModel!$C$4="FCR",IF(AND(CJ$4&gt;=$W129,OFFSET(Profiles!$K$2,$Z129,MAX(Profiles!$C$2,AL$4-$W129))&gt;0),$EC129,0),0))))))</f>
        <v>0</v>
      </c>
      <c r="CK129" s="135">
        <f ca="1">IF(OR($Z129=0,SSSModel!$C$4="CF"),AM129,
IF(LEFT($V129,3)="ON_",
     IF(SSSModel!$C$4="RR",SUMPRODUCT(OFFSET($AC129,0,0,1,$CB$2),OFFSET(Profiles!$K$28,($Z129-1)*(Profiles!$I$26+1)+CK$4-SSSModel!$C$3+1,0,1,$CB$2)),
     IF(SSSModel!$C$4="ECC",$EA129*$EB129*SUMPRODUCT(OFFSET($AC129,0,MAX(0,CK$4-$DZ129-$CA$4+1),1,MIN($DZ129,CK$4-$CA$4+1)),OFFSET(Escalation!$K$24,($Y129-1)*(Escalation!$I$22+1)+CK$4-SSSModel!$C$3+1,MAX(0,CK$4-$DZ129-$CA$4+1),1,MIN($DZ129,CK$4-$CA$4+1))),
     IF(SSSModel!$C$4="PV",AM129*$EA129*(1+SSSModel!$C$2),
     IF(SSSModel!$C$4="FCR",$EC129*SUM(OFFSET($AC129,0,MAX(CK$4-$AC$4-$DZ129+1,0),1,MIN($DZ129,CK$4-$AC$4+1))),0)))),
SUM($AC129:$BZ129)*
     IF(SSSModel!$C$4="RR",OFFSET(Profiles!$K$2,$Z129,MAX(Profiles!$C$2,AM$4-$W129)),
     IF(SSSModel!$C$4="ECC",$EA129*$EB129*IF(MAX(Escalation!$C$2,AM$4-$W129)&gt;$DZ129-1,0,OFFSET(Escalation!$K$2,$Y129,MAX(Escalation!$C$2,AM$4-$W129))),
     IF(SSSModel!$C$4="PV",IF(CK$4=$W129,$EA129*(1+SSSModel!$C$2),0),
     IF(SSSModel!$C$4="FCR",IF(AND(CK$4&gt;=$W129,OFFSET(Profiles!$K$2,$Z129,MAX(Profiles!$C$2,AM$4-$W129))&gt;0),$EC129,0),0))))))</f>
        <v>0</v>
      </c>
      <c r="CL129" s="135">
        <f ca="1">IF(OR($Z129=0,SSSModel!$C$4="CF"),AN129,
IF(LEFT($V129,3)="ON_",
     IF(SSSModel!$C$4="RR",SUMPRODUCT(OFFSET($AC129,0,0,1,$CB$2),OFFSET(Profiles!$K$28,($Z129-1)*(Profiles!$I$26+1)+CL$4-SSSModel!$C$3+1,0,1,$CB$2)),
     IF(SSSModel!$C$4="ECC",$EA129*$EB129*SUMPRODUCT(OFFSET($AC129,0,MAX(0,CL$4-$DZ129-$CA$4+1),1,MIN($DZ129,CL$4-$CA$4+1)),OFFSET(Escalation!$K$24,($Y129-1)*(Escalation!$I$22+1)+CL$4-SSSModel!$C$3+1,MAX(0,CL$4-$DZ129-$CA$4+1),1,MIN($DZ129,CL$4-$CA$4+1))),
     IF(SSSModel!$C$4="PV",AN129*$EA129*(1+SSSModel!$C$2),
     IF(SSSModel!$C$4="FCR",$EC129*SUM(OFFSET($AC129,0,MAX(CL$4-$AC$4-$DZ129+1,0),1,MIN($DZ129,CL$4-$AC$4+1))),0)))),
SUM($AC129:$BZ129)*
     IF(SSSModel!$C$4="RR",OFFSET(Profiles!$K$2,$Z129,MAX(Profiles!$C$2,AN$4-$W129)),
     IF(SSSModel!$C$4="ECC",$EA129*$EB129*IF(MAX(Escalation!$C$2,AN$4-$W129)&gt;$DZ129-1,0,OFFSET(Escalation!$K$2,$Y129,MAX(Escalation!$C$2,AN$4-$W129))),
     IF(SSSModel!$C$4="PV",IF(CL$4=$W129,$EA129*(1+SSSModel!$C$2),0),
     IF(SSSModel!$C$4="FCR",IF(AND(CL$4&gt;=$W129,OFFSET(Profiles!$K$2,$Z129,MAX(Profiles!$C$2,AN$4-$W129))&gt;0),$EC129,0),0))))))</f>
        <v>0</v>
      </c>
      <c r="CM129" s="135">
        <f ca="1">IF(OR($Z129=0,SSSModel!$C$4="CF"),AO129,
IF(LEFT($V129,3)="ON_",
     IF(SSSModel!$C$4="RR",SUMPRODUCT(OFFSET($AC129,0,0,1,$CB$2),OFFSET(Profiles!$K$28,($Z129-1)*(Profiles!$I$26+1)+CM$4-SSSModel!$C$3+1,0,1,$CB$2)),
     IF(SSSModel!$C$4="ECC",$EA129*$EB129*SUMPRODUCT(OFFSET($AC129,0,MAX(0,CM$4-$DZ129-$CA$4+1),1,MIN($DZ129,CM$4-$CA$4+1)),OFFSET(Escalation!$K$24,($Y129-1)*(Escalation!$I$22+1)+CM$4-SSSModel!$C$3+1,MAX(0,CM$4-$DZ129-$CA$4+1),1,MIN($DZ129,CM$4-$CA$4+1))),
     IF(SSSModel!$C$4="PV",AO129*$EA129*(1+SSSModel!$C$2),
     IF(SSSModel!$C$4="FCR",$EC129*SUM(OFFSET($AC129,0,MAX(CM$4-$AC$4-$DZ129+1,0),1,MIN($DZ129,CM$4-$AC$4+1))),0)))),
SUM($AC129:$BZ129)*
     IF(SSSModel!$C$4="RR",OFFSET(Profiles!$K$2,$Z129,MAX(Profiles!$C$2,AO$4-$W129)),
     IF(SSSModel!$C$4="ECC",$EA129*$EB129*IF(MAX(Escalation!$C$2,AO$4-$W129)&gt;$DZ129-1,0,OFFSET(Escalation!$K$2,$Y129,MAX(Escalation!$C$2,AO$4-$W129))),
     IF(SSSModel!$C$4="PV",IF(CM$4=$W129,$EA129*(1+SSSModel!$C$2),0),
     IF(SSSModel!$C$4="FCR",IF(AND(CM$4&gt;=$W129,OFFSET(Profiles!$K$2,$Z129,MAX(Profiles!$C$2,AO$4-$W129))&gt;0),$EC129,0),0))))))</f>
        <v>0</v>
      </c>
      <c r="CN129" s="135">
        <f ca="1">IF(OR($Z129=0,SSSModel!$C$4="CF"),AP129,
IF(LEFT($V129,3)="ON_",
     IF(SSSModel!$C$4="RR",SUMPRODUCT(OFFSET($AC129,0,0,1,$CB$2),OFFSET(Profiles!$K$28,($Z129-1)*(Profiles!$I$26+1)+CN$4-SSSModel!$C$3+1,0,1,$CB$2)),
     IF(SSSModel!$C$4="ECC",$EA129*$EB129*SUMPRODUCT(OFFSET($AC129,0,MAX(0,CN$4-$DZ129-$CA$4+1),1,MIN($DZ129,CN$4-$CA$4+1)),OFFSET(Escalation!$K$24,($Y129-1)*(Escalation!$I$22+1)+CN$4-SSSModel!$C$3+1,MAX(0,CN$4-$DZ129-$CA$4+1),1,MIN($DZ129,CN$4-$CA$4+1))),
     IF(SSSModel!$C$4="PV",AP129*$EA129*(1+SSSModel!$C$2),
     IF(SSSModel!$C$4="FCR",$EC129*SUM(OFFSET($AC129,0,MAX(CN$4-$AC$4-$DZ129+1,0),1,MIN($DZ129,CN$4-$AC$4+1))),0)))),
SUM($AC129:$BZ129)*
     IF(SSSModel!$C$4="RR",OFFSET(Profiles!$K$2,$Z129,MAX(Profiles!$C$2,AP$4-$W129)),
     IF(SSSModel!$C$4="ECC",$EA129*$EB129*IF(MAX(Escalation!$C$2,AP$4-$W129)&gt;$DZ129-1,0,OFFSET(Escalation!$K$2,$Y129,MAX(Escalation!$C$2,AP$4-$W129))),
     IF(SSSModel!$C$4="PV",IF(CN$4=$W129,$EA129*(1+SSSModel!$C$2),0),
     IF(SSSModel!$C$4="FCR",IF(AND(CN$4&gt;=$W129,OFFSET(Profiles!$K$2,$Z129,MAX(Profiles!$C$2,AP$4-$W129))&gt;0),$EC129,0),0))))))</f>
        <v>0</v>
      </c>
      <c r="CO129" s="135">
        <f ca="1">IF(OR($Z129=0,SSSModel!$C$4="CF"),AQ129,
IF(LEFT($V129,3)="ON_",
     IF(SSSModel!$C$4="RR",SUMPRODUCT(OFFSET($AC129,0,0,1,$CB$2),OFFSET(Profiles!$K$28,($Z129-1)*(Profiles!$I$26+1)+CO$4-SSSModel!$C$3+1,0,1,$CB$2)),
     IF(SSSModel!$C$4="ECC",$EA129*$EB129*SUMPRODUCT(OFFSET($AC129,0,MAX(0,CO$4-$DZ129-$CA$4+1),1,MIN($DZ129,CO$4-$CA$4+1)),OFFSET(Escalation!$K$24,($Y129-1)*(Escalation!$I$22+1)+CO$4-SSSModel!$C$3+1,MAX(0,CO$4-$DZ129-$CA$4+1),1,MIN($DZ129,CO$4-$CA$4+1))),
     IF(SSSModel!$C$4="PV",AQ129*$EA129*(1+SSSModel!$C$2),
     IF(SSSModel!$C$4="FCR",$EC129*SUM(OFFSET($AC129,0,MAX(CO$4-$AC$4-$DZ129+1,0),1,MIN($DZ129,CO$4-$AC$4+1))),0)))),
SUM($AC129:$BZ129)*
     IF(SSSModel!$C$4="RR",OFFSET(Profiles!$K$2,$Z129,MAX(Profiles!$C$2,AQ$4-$W129)),
     IF(SSSModel!$C$4="ECC",$EA129*$EB129*IF(MAX(Escalation!$C$2,AQ$4-$W129)&gt;$DZ129-1,0,OFFSET(Escalation!$K$2,$Y129,MAX(Escalation!$C$2,AQ$4-$W129))),
     IF(SSSModel!$C$4="PV",IF(CO$4=$W129,$EA129*(1+SSSModel!$C$2),0),
     IF(SSSModel!$C$4="FCR",IF(AND(CO$4&gt;=$W129,OFFSET(Profiles!$K$2,$Z129,MAX(Profiles!$C$2,AQ$4-$W129))&gt;0),$EC129,0),0))))))</f>
        <v>0</v>
      </c>
      <c r="CP129" s="135">
        <f ca="1">IF(OR($Z129=0,SSSModel!$C$4="CF"),AR129,
IF(LEFT($V129,3)="ON_",
     IF(SSSModel!$C$4="RR",SUMPRODUCT(OFFSET($AC129,0,0,1,$CB$2),OFFSET(Profiles!$K$28,($Z129-1)*(Profiles!$I$26+1)+CP$4-SSSModel!$C$3+1,0,1,$CB$2)),
     IF(SSSModel!$C$4="ECC",$EA129*$EB129*SUMPRODUCT(OFFSET($AC129,0,MAX(0,CP$4-$DZ129-$CA$4+1),1,MIN($DZ129,CP$4-$CA$4+1)),OFFSET(Escalation!$K$24,($Y129-1)*(Escalation!$I$22+1)+CP$4-SSSModel!$C$3+1,MAX(0,CP$4-$DZ129-$CA$4+1),1,MIN($DZ129,CP$4-$CA$4+1))),
     IF(SSSModel!$C$4="PV",AR129*$EA129*(1+SSSModel!$C$2),
     IF(SSSModel!$C$4="FCR",$EC129*SUM(OFFSET($AC129,0,MAX(CP$4-$AC$4-$DZ129+1,0),1,MIN($DZ129,CP$4-$AC$4+1))),0)))),
SUM($AC129:$BZ129)*
     IF(SSSModel!$C$4="RR",OFFSET(Profiles!$K$2,$Z129,MAX(Profiles!$C$2,AR$4-$W129)),
     IF(SSSModel!$C$4="ECC",$EA129*$EB129*IF(MAX(Escalation!$C$2,AR$4-$W129)&gt;$DZ129-1,0,OFFSET(Escalation!$K$2,$Y129,MAX(Escalation!$C$2,AR$4-$W129))),
     IF(SSSModel!$C$4="PV",IF(CP$4=$W129,$EA129*(1+SSSModel!$C$2),0),
     IF(SSSModel!$C$4="FCR",IF(AND(CP$4&gt;=$W129,OFFSET(Profiles!$K$2,$Z129,MAX(Profiles!$C$2,AR$4-$W129))&gt;0),$EC129,0),0))))))</f>
        <v>0</v>
      </c>
      <c r="CQ129" s="135">
        <f ca="1">IF(OR($Z129=0,SSSModel!$C$4="CF"),AS129,
IF(LEFT($V129,3)="ON_",
     IF(SSSModel!$C$4="RR",SUMPRODUCT(OFFSET($AC129,0,0,1,$CB$2),OFFSET(Profiles!$K$28,($Z129-1)*(Profiles!$I$26+1)+CQ$4-SSSModel!$C$3+1,0,1,$CB$2)),
     IF(SSSModel!$C$4="ECC",$EA129*$EB129*SUMPRODUCT(OFFSET($AC129,0,MAX(0,CQ$4-$DZ129-$CA$4+1),1,MIN($DZ129,CQ$4-$CA$4+1)),OFFSET(Escalation!$K$24,($Y129-1)*(Escalation!$I$22+1)+CQ$4-SSSModel!$C$3+1,MAX(0,CQ$4-$DZ129-$CA$4+1),1,MIN($DZ129,CQ$4-$CA$4+1))),
     IF(SSSModel!$C$4="PV",AS129*$EA129*(1+SSSModel!$C$2),
     IF(SSSModel!$C$4="FCR",$EC129*SUM(OFFSET($AC129,0,MAX(CQ$4-$AC$4-$DZ129+1,0),1,MIN($DZ129,CQ$4-$AC$4+1))),0)))),
SUM($AC129:$BZ129)*
     IF(SSSModel!$C$4="RR",OFFSET(Profiles!$K$2,$Z129,MAX(Profiles!$C$2,AS$4-$W129)),
     IF(SSSModel!$C$4="ECC",$EA129*$EB129*IF(MAX(Escalation!$C$2,AS$4-$W129)&gt;$DZ129-1,0,OFFSET(Escalation!$K$2,$Y129,MAX(Escalation!$C$2,AS$4-$W129))),
     IF(SSSModel!$C$4="PV",IF(CQ$4=$W129,$EA129*(1+SSSModel!$C$2),0),
     IF(SSSModel!$C$4="FCR",IF(AND(CQ$4&gt;=$W129,OFFSET(Profiles!$K$2,$Z129,MAX(Profiles!$C$2,AS$4-$W129))&gt;0),$EC129,0),0))))))</f>
        <v>0</v>
      </c>
      <c r="CR129" s="135">
        <f ca="1">IF(OR($Z129=0,SSSModel!$C$4="CF"),AT129,
IF(LEFT($V129,3)="ON_",
     IF(SSSModel!$C$4="RR",SUMPRODUCT(OFFSET($AC129,0,0,1,$CB$2),OFFSET(Profiles!$K$28,($Z129-1)*(Profiles!$I$26+1)+CR$4-SSSModel!$C$3+1,0,1,$CB$2)),
     IF(SSSModel!$C$4="ECC",$EA129*$EB129*SUMPRODUCT(OFFSET($AC129,0,MAX(0,CR$4-$DZ129-$CA$4+1),1,MIN($DZ129,CR$4-$CA$4+1)),OFFSET(Escalation!$K$24,($Y129-1)*(Escalation!$I$22+1)+CR$4-SSSModel!$C$3+1,MAX(0,CR$4-$DZ129-$CA$4+1),1,MIN($DZ129,CR$4-$CA$4+1))),
     IF(SSSModel!$C$4="PV",AT129*$EA129*(1+SSSModel!$C$2),
     IF(SSSModel!$C$4="FCR",$EC129*SUM(OFFSET($AC129,0,MAX(CR$4-$AC$4-$DZ129+1,0),1,MIN($DZ129,CR$4-$AC$4+1))),0)))),
SUM($AC129:$BZ129)*
     IF(SSSModel!$C$4="RR",OFFSET(Profiles!$K$2,$Z129,MAX(Profiles!$C$2,AT$4-$W129)),
     IF(SSSModel!$C$4="ECC",$EA129*$EB129*IF(MAX(Escalation!$C$2,AT$4-$W129)&gt;$DZ129-1,0,OFFSET(Escalation!$K$2,$Y129,MAX(Escalation!$C$2,AT$4-$W129))),
     IF(SSSModel!$C$4="PV",IF(CR$4=$W129,$EA129*(1+SSSModel!$C$2),0),
     IF(SSSModel!$C$4="FCR",IF(AND(CR$4&gt;=$W129,OFFSET(Profiles!$K$2,$Z129,MAX(Profiles!$C$2,AT$4-$W129))&gt;0),$EC129,0),0))))))</f>
        <v>0</v>
      </c>
      <c r="CS129" s="135">
        <f ca="1">IF(OR($Z129=0,SSSModel!$C$4="CF"),AU129,
IF(LEFT($V129,3)="ON_",
     IF(SSSModel!$C$4="RR",SUMPRODUCT(OFFSET($AC129,0,0,1,$CB$2),OFFSET(Profiles!$K$28,($Z129-1)*(Profiles!$I$26+1)+CS$4-SSSModel!$C$3+1,0,1,$CB$2)),
     IF(SSSModel!$C$4="ECC",$EA129*$EB129*SUMPRODUCT(OFFSET($AC129,0,MAX(0,CS$4-$DZ129-$CA$4+1),1,MIN($DZ129,CS$4-$CA$4+1)),OFFSET(Escalation!$K$24,($Y129-1)*(Escalation!$I$22+1)+CS$4-SSSModel!$C$3+1,MAX(0,CS$4-$DZ129-$CA$4+1),1,MIN($DZ129,CS$4-$CA$4+1))),
     IF(SSSModel!$C$4="PV",AU129*$EA129*(1+SSSModel!$C$2),
     IF(SSSModel!$C$4="FCR",$EC129*SUM(OFFSET($AC129,0,MAX(CS$4-$AC$4-$DZ129+1,0),1,MIN($DZ129,CS$4-$AC$4+1))),0)))),
SUM($AC129:$BZ129)*
     IF(SSSModel!$C$4="RR",OFFSET(Profiles!$K$2,$Z129,MAX(Profiles!$C$2,AU$4-$W129)),
     IF(SSSModel!$C$4="ECC",$EA129*$EB129*IF(MAX(Escalation!$C$2,AU$4-$W129)&gt;$DZ129-1,0,OFFSET(Escalation!$K$2,$Y129,MAX(Escalation!$C$2,AU$4-$W129))),
     IF(SSSModel!$C$4="PV",IF(CS$4=$W129,$EA129*(1+SSSModel!$C$2),0),
     IF(SSSModel!$C$4="FCR",IF(AND(CS$4&gt;=$W129,OFFSET(Profiles!$K$2,$Z129,MAX(Profiles!$C$2,AU$4-$W129))&gt;0),$EC129,0),0))))))</f>
        <v>0</v>
      </c>
      <c r="CT129" s="135">
        <f ca="1">IF(OR($Z129=0,SSSModel!$C$4="CF"),AV129,
IF(LEFT($V129,3)="ON_",
     IF(SSSModel!$C$4="RR",SUMPRODUCT(OFFSET($AC129,0,0,1,$CB$2),OFFSET(Profiles!$K$28,($Z129-1)*(Profiles!$I$26+1)+CT$4-SSSModel!$C$3+1,0,1,$CB$2)),
     IF(SSSModel!$C$4="ECC",$EA129*$EB129*SUMPRODUCT(OFFSET($AC129,0,MAX(0,CT$4-$DZ129-$CA$4+1),1,MIN($DZ129,CT$4-$CA$4+1)),OFFSET(Escalation!$K$24,($Y129-1)*(Escalation!$I$22+1)+CT$4-SSSModel!$C$3+1,MAX(0,CT$4-$DZ129-$CA$4+1),1,MIN($DZ129,CT$4-$CA$4+1))),
     IF(SSSModel!$C$4="PV",AV129*$EA129*(1+SSSModel!$C$2),
     IF(SSSModel!$C$4="FCR",$EC129*SUM(OFFSET($AC129,0,MAX(CT$4-$AC$4-$DZ129+1,0),1,MIN($DZ129,CT$4-$AC$4+1))),0)))),
SUM($AC129:$BZ129)*
     IF(SSSModel!$C$4="RR",OFFSET(Profiles!$K$2,$Z129,MAX(Profiles!$C$2,AV$4-$W129)),
     IF(SSSModel!$C$4="ECC",$EA129*$EB129*IF(MAX(Escalation!$C$2,AV$4-$W129)&gt;$DZ129-1,0,OFFSET(Escalation!$K$2,$Y129,MAX(Escalation!$C$2,AV$4-$W129))),
     IF(SSSModel!$C$4="PV",IF(CT$4=$W129,$EA129*(1+SSSModel!$C$2),0),
     IF(SSSModel!$C$4="FCR",IF(AND(CT$4&gt;=$W129,OFFSET(Profiles!$K$2,$Z129,MAX(Profiles!$C$2,AV$4-$W129))&gt;0),$EC129,0),0))))))</f>
        <v>0</v>
      </c>
      <c r="CU129" s="135">
        <f ca="1">IF(OR($Z129=0,SSSModel!$C$4="CF"),AW129,
IF(LEFT($V129,3)="ON_",
     IF(SSSModel!$C$4="RR",SUMPRODUCT(OFFSET($AC129,0,0,1,$CB$2),OFFSET(Profiles!$K$28,($Z129-1)*(Profiles!$I$26+1)+CU$4-SSSModel!$C$3+1,0,1,$CB$2)),
     IF(SSSModel!$C$4="ECC",$EA129*$EB129*SUMPRODUCT(OFFSET($AC129,0,MAX(0,CU$4-$DZ129-$CA$4+1),1,MIN($DZ129,CU$4-$CA$4+1)),OFFSET(Escalation!$K$24,($Y129-1)*(Escalation!$I$22+1)+CU$4-SSSModel!$C$3+1,MAX(0,CU$4-$DZ129-$CA$4+1),1,MIN($DZ129,CU$4-$CA$4+1))),
     IF(SSSModel!$C$4="PV",AW129*$EA129*(1+SSSModel!$C$2),
     IF(SSSModel!$C$4="FCR",$EC129*SUM(OFFSET($AC129,0,MAX(CU$4-$AC$4-$DZ129+1,0),1,MIN($DZ129,CU$4-$AC$4+1))),0)))),
SUM($AC129:$BZ129)*
     IF(SSSModel!$C$4="RR",OFFSET(Profiles!$K$2,$Z129,MAX(Profiles!$C$2,AW$4-$W129)),
     IF(SSSModel!$C$4="ECC",$EA129*$EB129*IF(MAX(Escalation!$C$2,AW$4-$W129)&gt;$DZ129-1,0,OFFSET(Escalation!$K$2,$Y129,MAX(Escalation!$C$2,AW$4-$W129))),
     IF(SSSModel!$C$4="PV",IF(CU$4=$W129,$EA129*(1+SSSModel!$C$2),0),
     IF(SSSModel!$C$4="FCR",IF(AND(CU$4&gt;=$W129,OFFSET(Profiles!$K$2,$Z129,MAX(Profiles!$C$2,AW$4-$W129))&gt;0),$EC129,0),0))))))</f>
        <v>0</v>
      </c>
      <c r="CV129" s="135">
        <f ca="1">IF(OR($Z129=0,SSSModel!$C$4="CF"),AX129,
IF(LEFT($V129,3)="ON_",
     IF(SSSModel!$C$4="RR",SUMPRODUCT(OFFSET($AC129,0,0,1,$CB$2),OFFSET(Profiles!$K$28,($Z129-1)*(Profiles!$I$26+1)+CV$4-SSSModel!$C$3+1,0,1,$CB$2)),
     IF(SSSModel!$C$4="ECC",$EA129*$EB129*SUMPRODUCT(OFFSET($AC129,0,MAX(0,CV$4-$DZ129-$CA$4+1),1,MIN($DZ129,CV$4-$CA$4+1)),OFFSET(Escalation!$K$24,($Y129-1)*(Escalation!$I$22+1)+CV$4-SSSModel!$C$3+1,MAX(0,CV$4-$DZ129-$CA$4+1),1,MIN($DZ129,CV$4-$CA$4+1))),
     IF(SSSModel!$C$4="PV",AX129*$EA129*(1+SSSModel!$C$2),
     IF(SSSModel!$C$4="FCR",$EC129*SUM(OFFSET($AC129,0,MAX(CV$4-$AC$4-$DZ129+1,0),1,MIN($DZ129,CV$4-$AC$4+1))),0)))),
SUM($AC129:$BZ129)*
     IF(SSSModel!$C$4="RR",OFFSET(Profiles!$K$2,$Z129,MAX(Profiles!$C$2,AX$4-$W129)),
     IF(SSSModel!$C$4="ECC",$EA129*$EB129*IF(MAX(Escalation!$C$2,AX$4-$W129)&gt;$DZ129-1,0,OFFSET(Escalation!$K$2,$Y129,MAX(Escalation!$C$2,AX$4-$W129))),
     IF(SSSModel!$C$4="PV",IF(CV$4=$W129,$EA129*(1+SSSModel!$C$2),0),
     IF(SSSModel!$C$4="FCR",IF(AND(CV$4&gt;=$W129,OFFSET(Profiles!$K$2,$Z129,MAX(Profiles!$C$2,AX$4-$W129))&gt;0),$EC129,0),0))))))</f>
        <v>0</v>
      </c>
      <c r="CW129" s="135">
        <f ca="1">IF(OR($Z129=0,SSSModel!$C$4="CF"),AY129,
IF(LEFT($V129,3)="ON_",
     IF(SSSModel!$C$4="RR",SUMPRODUCT(OFFSET($AC129,0,0,1,$CB$2),OFFSET(Profiles!$K$28,($Z129-1)*(Profiles!$I$26+1)+CW$4-SSSModel!$C$3+1,0,1,$CB$2)),
     IF(SSSModel!$C$4="ECC",$EA129*$EB129*SUMPRODUCT(OFFSET($AC129,0,MAX(0,CW$4-$DZ129-$CA$4+1),1,MIN($DZ129,CW$4-$CA$4+1)),OFFSET(Escalation!$K$24,($Y129-1)*(Escalation!$I$22+1)+CW$4-SSSModel!$C$3+1,MAX(0,CW$4-$DZ129-$CA$4+1),1,MIN($DZ129,CW$4-$CA$4+1))),
     IF(SSSModel!$C$4="PV",AY129*$EA129*(1+SSSModel!$C$2),
     IF(SSSModel!$C$4="FCR",$EC129*SUM(OFFSET($AC129,0,MAX(CW$4-$AC$4-$DZ129+1,0),1,MIN($DZ129,CW$4-$AC$4+1))),0)))),
SUM($AC129:$BZ129)*
     IF(SSSModel!$C$4="RR",OFFSET(Profiles!$K$2,$Z129,MAX(Profiles!$C$2,AY$4-$W129)),
     IF(SSSModel!$C$4="ECC",$EA129*$EB129*IF(MAX(Escalation!$C$2,AY$4-$W129)&gt;$DZ129-1,0,OFFSET(Escalation!$K$2,$Y129,MAX(Escalation!$C$2,AY$4-$W129))),
     IF(SSSModel!$C$4="PV",IF(CW$4=$W129,$EA129*(1+SSSModel!$C$2),0),
     IF(SSSModel!$C$4="FCR",IF(AND(CW$4&gt;=$W129,OFFSET(Profiles!$K$2,$Z129,MAX(Profiles!$C$2,AY$4-$W129))&gt;0),$EC129,0),0))))))</f>
        <v>0</v>
      </c>
      <c r="CX129" s="135">
        <f ca="1">IF(OR($Z129=0,SSSModel!$C$4="CF"),AZ129,
IF(LEFT($V129,3)="ON_",
     IF(SSSModel!$C$4="RR",SUMPRODUCT(OFFSET($AC129,0,0,1,$CB$2),OFFSET(Profiles!$K$28,($Z129-1)*(Profiles!$I$26+1)+CX$4-SSSModel!$C$3+1,0,1,$CB$2)),
     IF(SSSModel!$C$4="ECC",$EA129*$EB129*SUMPRODUCT(OFFSET($AC129,0,MAX(0,CX$4-$DZ129-$CA$4+1),1,MIN($DZ129,CX$4-$CA$4+1)),OFFSET(Escalation!$K$24,($Y129-1)*(Escalation!$I$22+1)+CX$4-SSSModel!$C$3+1,MAX(0,CX$4-$DZ129-$CA$4+1),1,MIN($DZ129,CX$4-$CA$4+1))),
     IF(SSSModel!$C$4="PV",AZ129*$EA129*(1+SSSModel!$C$2),
     IF(SSSModel!$C$4="FCR",$EC129*SUM(OFFSET($AC129,0,MAX(CX$4-$AC$4-$DZ129+1,0),1,MIN($DZ129,CX$4-$AC$4+1))),0)))),
SUM($AC129:$BZ129)*
     IF(SSSModel!$C$4="RR",OFFSET(Profiles!$K$2,$Z129,MAX(Profiles!$C$2,AZ$4-$W129)),
     IF(SSSModel!$C$4="ECC",$EA129*$EB129*IF(MAX(Escalation!$C$2,AZ$4-$W129)&gt;$DZ129-1,0,OFFSET(Escalation!$K$2,$Y129,MAX(Escalation!$C$2,AZ$4-$W129))),
     IF(SSSModel!$C$4="PV",IF(CX$4=$W129,$EA129*(1+SSSModel!$C$2),0),
     IF(SSSModel!$C$4="FCR",IF(AND(CX$4&gt;=$W129,OFFSET(Profiles!$K$2,$Z129,MAX(Profiles!$C$2,AZ$4-$W129))&gt;0),$EC129,0),0))))))</f>
        <v>0</v>
      </c>
      <c r="CY129" s="135">
        <f ca="1">IF(OR($Z129=0,SSSModel!$C$4="CF"),BA129,
IF(LEFT($V129,3)="ON_",
     IF(SSSModel!$C$4="RR",SUMPRODUCT(OFFSET($AC129,0,0,1,$CB$2),OFFSET(Profiles!$K$28,($Z129-1)*(Profiles!$I$26+1)+CY$4-SSSModel!$C$3+1,0,1,$CB$2)),
     IF(SSSModel!$C$4="ECC",$EA129*$EB129*SUMPRODUCT(OFFSET($AC129,0,MAX(0,CY$4-$DZ129-$CA$4+1),1,MIN($DZ129,CY$4-$CA$4+1)),OFFSET(Escalation!$K$24,($Y129-1)*(Escalation!$I$22+1)+CY$4-SSSModel!$C$3+1,MAX(0,CY$4-$DZ129-$CA$4+1),1,MIN($DZ129,CY$4-$CA$4+1))),
     IF(SSSModel!$C$4="PV",BA129*$EA129*(1+SSSModel!$C$2),
     IF(SSSModel!$C$4="FCR",$EC129*SUM(OFFSET($AC129,0,MAX(CY$4-$AC$4-$DZ129+1,0),1,MIN($DZ129,CY$4-$AC$4+1))),0)))),
SUM($AC129:$BZ129)*
     IF(SSSModel!$C$4="RR",OFFSET(Profiles!$K$2,$Z129,MAX(Profiles!$C$2,BA$4-$W129)),
     IF(SSSModel!$C$4="ECC",$EA129*$EB129*IF(MAX(Escalation!$C$2,BA$4-$W129)&gt;$DZ129-1,0,OFFSET(Escalation!$K$2,$Y129,MAX(Escalation!$C$2,BA$4-$W129))),
     IF(SSSModel!$C$4="PV",IF(CY$4=$W129,$EA129*(1+SSSModel!$C$2),0),
     IF(SSSModel!$C$4="FCR",IF(AND(CY$4&gt;=$W129,OFFSET(Profiles!$K$2,$Z129,MAX(Profiles!$C$2,BA$4-$W129))&gt;0),$EC129,0),0))))))</f>
        <v>0</v>
      </c>
      <c r="CZ129" s="135">
        <f ca="1">IF(OR($Z129=0,SSSModel!$C$4="CF"),BB129,
IF(LEFT($V129,3)="ON_",
     IF(SSSModel!$C$4="RR",SUMPRODUCT(OFFSET($AC129,0,0,1,$CB$2),OFFSET(Profiles!$K$28,($Z129-1)*(Profiles!$I$26+1)+CZ$4-SSSModel!$C$3+1,0,1,$CB$2)),
     IF(SSSModel!$C$4="ECC",$EA129*$EB129*SUMPRODUCT(OFFSET($AC129,0,MAX(0,CZ$4-$DZ129-$CA$4+1),1,MIN($DZ129,CZ$4-$CA$4+1)),OFFSET(Escalation!$K$24,($Y129-1)*(Escalation!$I$22+1)+CZ$4-SSSModel!$C$3+1,MAX(0,CZ$4-$DZ129-$CA$4+1),1,MIN($DZ129,CZ$4-$CA$4+1))),
     IF(SSSModel!$C$4="PV",BB129*$EA129*(1+SSSModel!$C$2),
     IF(SSSModel!$C$4="FCR",$EC129*SUM(OFFSET($AC129,0,MAX(CZ$4-$AC$4-$DZ129+1,0),1,MIN($DZ129,CZ$4-$AC$4+1))),0)))),
SUM($AC129:$BZ129)*
     IF(SSSModel!$C$4="RR",OFFSET(Profiles!$K$2,$Z129,MAX(Profiles!$C$2,BB$4-$W129)),
     IF(SSSModel!$C$4="ECC",$EA129*$EB129*IF(MAX(Escalation!$C$2,BB$4-$W129)&gt;$DZ129-1,0,OFFSET(Escalation!$K$2,$Y129,MAX(Escalation!$C$2,BB$4-$W129))),
     IF(SSSModel!$C$4="PV",IF(CZ$4=$W129,$EA129*(1+SSSModel!$C$2),0),
     IF(SSSModel!$C$4="FCR",IF(AND(CZ$4&gt;=$W129,OFFSET(Profiles!$K$2,$Z129,MAX(Profiles!$C$2,BB$4-$W129))&gt;0),$EC129,0),0))))))</f>
        <v>0</v>
      </c>
      <c r="DA129" s="135">
        <f ca="1">IF(OR($Z129=0,SSSModel!$C$4="CF"),BC129,
IF(LEFT($V129,3)="ON_",
     IF(SSSModel!$C$4="RR",SUMPRODUCT(OFFSET($AC129,0,0,1,$CB$2),OFFSET(Profiles!$K$28,($Z129-1)*(Profiles!$I$26+1)+DA$4-SSSModel!$C$3+1,0,1,$CB$2)),
     IF(SSSModel!$C$4="ECC",$EA129*$EB129*SUMPRODUCT(OFFSET($AC129,0,MAX(0,DA$4-$DZ129-$CA$4+1),1,MIN($DZ129,DA$4-$CA$4+1)),OFFSET(Escalation!$K$24,($Y129-1)*(Escalation!$I$22+1)+DA$4-SSSModel!$C$3+1,MAX(0,DA$4-$DZ129-$CA$4+1),1,MIN($DZ129,DA$4-$CA$4+1))),
     IF(SSSModel!$C$4="PV",BC129*$EA129*(1+SSSModel!$C$2),
     IF(SSSModel!$C$4="FCR",$EC129*SUM(OFFSET($AC129,0,MAX(DA$4-$AC$4-$DZ129+1,0),1,MIN($DZ129,DA$4-$AC$4+1))),0)))),
SUM($AC129:$BZ129)*
     IF(SSSModel!$C$4="RR",OFFSET(Profiles!$K$2,$Z129,MAX(Profiles!$C$2,BC$4-$W129)),
     IF(SSSModel!$C$4="ECC",$EA129*$EB129*IF(MAX(Escalation!$C$2,BC$4-$W129)&gt;$DZ129-1,0,OFFSET(Escalation!$K$2,$Y129,MAX(Escalation!$C$2,BC$4-$W129))),
     IF(SSSModel!$C$4="PV",IF(DA$4=$W129,$EA129*(1+SSSModel!$C$2),0),
     IF(SSSModel!$C$4="FCR",IF(AND(DA$4&gt;=$W129,OFFSET(Profiles!$K$2,$Z129,MAX(Profiles!$C$2,BC$4-$W129))&gt;0),$EC129,0),0))))))</f>
        <v>0</v>
      </c>
      <c r="DB129" s="135">
        <f ca="1">IF(OR($Z129=0,SSSModel!$C$4="CF"),BD129,
IF(LEFT($V129,3)="ON_",
     IF(SSSModel!$C$4="RR",SUMPRODUCT(OFFSET($AC129,0,0,1,$CB$2),OFFSET(Profiles!$K$28,($Z129-1)*(Profiles!$I$26+1)+DB$4-SSSModel!$C$3+1,0,1,$CB$2)),
     IF(SSSModel!$C$4="ECC",$EA129*$EB129*SUMPRODUCT(OFFSET($AC129,0,MAX(0,DB$4-$DZ129-$CA$4+1),1,MIN($DZ129,DB$4-$CA$4+1)),OFFSET(Escalation!$K$24,($Y129-1)*(Escalation!$I$22+1)+DB$4-SSSModel!$C$3+1,MAX(0,DB$4-$DZ129-$CA$4+1),1,MIN($DZ129,DB$4-$CA$4+1))),
     IF(SSSModel!$C$4="PV",BD129*$EA129*(1+SSSModel!$C$2),
     IF(SSSModel!$C$4="FCR",$EC129*SUM(OFFSET($AC129,0,MAX(DB$4-$AC$4-$DZ129+1,0),1,MIN($DZ129,DB$4-$AC$4+1))),0)))),
SUM($AC129:$BZ129)*
     IF(SSSModel!$C$4="RR",OFFSET(Profiles!$K$2,$Z129,MAX(Profiles!$C$2,BD$4-$W129)),
     IF(SSSModel!$C$4="ECC",$EA129*$EB129*IF(MAX(Escalation!$C$2,BD$4-$W129)&gt;$DZ129-1,0,OFFSET(Escalation!$K$2,$Y129,MAX(Escalation!$C$2,BD$4-$W129))),
     IF(SSSModel!$C$4="PV",IF(DB$4=$W129,$EA129*(1+SSSModel!$C$2),0),
     IF(SSSModel!$C$4="FCR",IF(AND(DB$4&gt;=$W129,OFFSET(Profiles!$K$2,$Z129,MAX(Profiles!$C$2,BD$4-$W129))&gt;0),$EC129,0),0))))))</f>
        <v>0</v>
      </c>
      <c r="DC129" s="135">
        <f ca="1">IF(OR($Z129=0,SSSModel!$C$4="CF"),BE129,
IF(LEFT($V129,3)="ON_",
     IF(SSSModel!$C$4="RR",SUMPRODUCT(OFFSET($AC129,0,0,1,$CB$2),OFFSET(Profiles!$K$28,($Z129-1)*(Profiles!$I$26+1)+DC$4-SSSModel!$C$3+1,0,1,$CB$2)),
     IF(SSSModel!$C$4="ECC",$EA129*$EB129*SUMPRODUCT(OFFSET($AC129,0,MAX(0,DC$4-$DZ129-$CA$4+1),1,MIN($DZ129,DC$4-$CA$4+1)),OFFSET(Escalation!$K$24,($Y129-1)*(Escalation!$I$22+1)+DC$4-SSSModel!$C$3+1,MAX(0,DC$4-$DZ129-$CA$4+1),1,MIN($DZ129,DC$4-$CA$4+1))),
     IF(SSSModel!$C$4="PV",BE129*$EA129*(1+SSSModel!$C$2),
     IF(SSSModel!$C$4="FCR",$EC129*SUM(OFFSET($AC129,0,MAX(DC$4-$AC$4-$DZ129+1,0),1,MIN($DZ129,DC$4-$AC$4+1))),0)))),
SUM($AC129:$BZ129)*
     IF(SSSModel!$C$4="RR",OFFSET(Profiles!$K$2,$Z129,MAX(Profiles!$C$2,BE$4-$W129)),
     IF(SSSModel!$C$4="ECC",$EA129*$EB129*IF(MAX(Escalation!$C$2,BE$4-$W129)&gt;$DZ129-1,0,OFFSET(Escalation!$K$2,$Y129,MAX(Escalation!$C$2,BE$4-$W129))),
     IF(SSSModel!$C$4="PV",IF(DC$4=$W129,$EA129*(1+SSSModel!$C$2),0),
     IF(SSSModel!$C$4="FCR",IF(AND(DC$4&gt;=$W129,OFFSET(Profiles!$K$2,$Z129,MAX(Profiles!$C$2,BE$4-$W129))&gt;0),$EC129,0),0))))))</f>
        <v>0</v>
      </c>
      <c r="DD129" s="135">
        <f ca="1">IF(OR($Z129=0,SSSModel!$C$4="CF"),BF129,
IF(LEFT($V129,3)="ON_",
     IF(SSSModel!$C$4="RR",SUMPRODUCT(OFFSET($AC129,0,0,1,$CB$2),OFFSET(Profiles!$K$28,($Z129-1)*(Profiles!$I$26+1)+DD$4-SSSModel!$C$3+1,0,1,$CB$2)),
     IF(SSSModel!$C$4="ECC",$EA129*$EB129*SUMPRODUCT(OFFSET($AC129,0,MAX(0,DD$4-$DZ129-$CA$4+1),1,MIN($DZ129,DD$4-$CA$4+1)),OFFSET(Escalation!$K$24,($Y129-1)*(Escalation!$I$22+1)+DD$4-SSSModel!$C$3+1,MAX(0,DD$4-$DZ129-$CA$4+1),1,MIN($DZ129,DD$4-$CA$4+1))),
     IF(SSSModel!$C$4="PV",BF129*$EA129*(1+SSSModel!$C$2),
     IF(SSSModel!$C$4="FCR",$EC129*SUM(OFFSET($AC129,0,MAX(DD$4-$AC$4-$DZ129+1,0),1,MIN($DZ129,DD$4-$AC$4+1))),0)))),
SUM($AC129:$BZ129)*
     IF(SSSModel!$C$4="RR",OFFSET(Profiles!$K$2,$Z129,MAX(Profiles!$C$2,BF$4-$W129)),
     IF(SSSModel!$C$4="ECC",$EA129*$EB129*IF(MAX(Escalation!$C$2,BF$4-$W129)&gt;$DZ129-1,0,OFFSET(Escalation!$K$2,$Y129,MAX(Escalation!$C$2,BF$4-$W129))),
     IF(SSSModel!$C$4="PV",IF(DD$4=$W129,$EA129*(1+SSSModel!$C$2),0),
     IF(SSSModel!$C$4="FCR",IF(AND(DD$4&gt;=$W129,OFFSET(Profiles!$K$2,$Z129,MAX(Profiles!$C$2,BF$4-$W129))&gt;0),$EC129,0),0))))))</f>
        <v>0</v>
      </c>
      <c r="DE129" s="135">
        <f ca="1">IF(OR($Z129=0,SSSModel!$C$4="CF"),BG129,
IF(LEFT($V129,3)="ON_",
     IF(SSSModel!$C$4="RR",SUMPRODUCT(OFFSET($AC129,0,0,1,$CB$2),OFFSET(Profiles!$K$28,($Z129-1)*(Profiles!$I$26+1)+DE$4-SSSModel!$C$3+1,0,1,$CB$2)),
     IF(SSSModel!$C$4="ECC",$EA129*$EB129*SUMPRODUCT(OFFSET($AC129,0,MAX(0,DE$4-$DZ129-$CA$4+1),1,MIN($DZ129,DE$4-$CA$4+1)),OFFSET(Escalation!$K$24,($Y129-1)*(Escalation!$I$22+1)+DE$4-SSSModel!$C$3+1,MAX(0,DE$4-$DZ129-$CA$4+1),1,MIN($DZ129,DE$4-$CA$4+1))),
     IF(SSSModel!$C$4="PV",BG129*$EA129*(1+SSSModel!$C$2),
     IF(SSSModel!$C$4="FCR",$EC129*SUM(OFFSET($AC129,0,MAX(DE$4-$AC$4-$DZ129+1,0),1,MIN($DZ129,DE$4-$AC$4+1))),0)))),
SUM($AC129:$BZ129)*
     IF(SSSModel!$C$4="RR",OFFSET(Profiles!$K$2,$Z129,MAX(Profiles!$C$2,BG$4-$W129)),
     IF(SSSModel!$C$4="ECC",$EA129*$EB129*IF(MAX(Escalation!$C$2,BG$4-$W129)&gt;$DZ129-1,0,OFFSET(Escalation!$K$2,$Y129,MAX(Escalation!$C$2,BG$4-$W129))),
     IF(SSSModel!$C$4="PV",IF(DE$4=$W129,$EA129*(1+SSSModel!$C$2),0),
     IF(SSSModel!$C$4="FCR",IF(AND(DE$4&gt;=$W129,OFFSET(Profiles!$K$2,$Z129,MAX(Profiles!$C$2,BG$4-$W129))&gt;0),$EC129,0),0))))))</f>
        <v>0</v>
      </c>
      <c r="DF129" s="135">
        <f ca="1">IF(OR($Z129=0,SSSModel!$C$4="CF"),BH129,
IF(LEFT($V129,3)="ON_",
     IF(SSSModel!$C$4="RR",SUMPRODUCT(OFFSET($AC129,0,0,1,$CB$2),OFFSET(Profiles!$K$28,($Z129-1)*(Profiles!$I$26+1)+DF$4-SSSModel!$C$3+1,0,1,$CB$2)),
     IF(SSSModel!$C$4="ECC",$EA129*$EB129*SUMPRODUCT(OFFSET($AC129,0,MAX(0,DF$4-$DZ129-$CA$4+1),1,MIN($DZ129,DF$4-$CA$4+1)),OFFSET(Escalation!$K$24,($Y129-1)*(Escalation!$I$22+1)+DF$4-SSSModel!$C$3+1,MAX(0,DF$4-$DZ129-$CA$4+1),1,MIN($DZ129,DF$4-$CA$4+1))),
     IF(SSSModel!$C$4="PV",BH129*$EA129*(1+SSSModel!$C$2),
     IF(SSSModel!$C$4="FCR",$EC129*SUM(OFFSET($AC129,0,MAX(DF$4-$AC$4-$DZ129+1,0),1,MIN($DZ129,DF$4-$AC$4+1))),0)))),
SUM($AC129:$BZ129)*
     IF(SSSModel!$C$4="RR",OFFSET(Profiles!$K$2,$Z129,MAX(Profiles!$C$2,BH$4-$W129)),
     IF(SSSModel!$C$4="ECC",$EA129*$EB129*IF(MAX(Escalation!$C$2,BH$4-$W129)&gt;$DZ129-1,0,OFFSET(Escalation!$K$2,$Y129,MAX(Escalation!$C$2,BH$4-$W129))),
     IF(SSSModel!$C$4="PV",IF(DF$4=$W129,$EA129*(1+SSSModel!$C$2),0),
     IF(SSSModel!$C$4="FCR",IF(AND(DF$4&gt;=$W129,OFFSET(Profiles!$K$2,$Z129,MAX(Profiles!$C$2,BH$4-$W129))&gt;0),$EC129,0),0))))))</f>
        <v>0</v>
      </c>
      <c r="DG129" s="135">
        <f ca="1">IF(OR($Z129=0,SSSModel!$C$4="CF"),BI129,
IF(LEFT($V129,3)="ON_",
     IF(SSSModel!$C$4="RR",SUMPRODUCT(OFFSET($AC129,0,0,1,$CB$2),OFFSET(Profiles!$K$28,($Z129-1)*(Profiles!$I$26+1)+DG$4-SSSModel!$C$3+1,0,1,$CB$2)),
     IF(SSSModel!$C$4="ECC",$EA129*$EB129*SUMPRODUCT(OFFSET($AC129,0,MAX(0,DG$4-$DZ129-$CA$4+1),1,MIN($DZ129,DG$4-$CA$4+1)),OFFSET(Escalation!$K$24,($Y129-1)*(Escalation!$I$22+1)+DG$4-SSSModel!$C$3+1,MAX(0,DG$4-$DZ129-$CA$4+1),1,MIN($DZ129,DG$4-$CA$4+1))),
     IF(SSSModel!$C$4="PV",BI129*$EA129*(1+SSSModel!$C$2),
     IF(SSSModel!$C$4="FCR",$EC129*SUM(OFFSET($AC129,0,MAX(DG$4-$AC$4-$DZ129+1,0),1,MIN($DZ129,DG$4-$AC$4+1))),0)))),
SUM($AC129:$BZ129)*
     IF(SSSModel!$C$4="RR",OFFSET(Profiles!$K$2,$Z129,MAX(Profiles!$C$2,BI$4-$W129)),
     IF(SSSModel!$C$4="ECC",$EA129*$EB129*IF(MAX(Escalation!$C$2,BI$4-$W129)&gt;$DZ129-1,0,OFFSET(Escalation!$K$2,$Y129,MAX(Escalation!$C$2,BI$4-$W129))),
     IF(SSSModel!$C$4="PV",IF(DG$4=$W129,$EA129*(1+SSSModel!$C$2),0),
     IF(SSSModel!$C$4="FCR",IF(AND(DG$4&gt;=$W129,OFFSET(Profiles!$K$2,$Z129,MAX(Profiles!$C$2,BI$4-$W129))&gt;0),$EC129,0),0))))))</f>
        <v>0</v>
      </c>
      <c r="DH129" s="135">
        <f ca="1">IF(OR($Z129=0,SSSModel!$C$4="CF"),BJ129,
IF(LEFT($V129,3)="ON_",
     IF(SSSModel!$C$4="RR",SUMPRODUCT(OFFSET($AC129,0,0,1,$CB$2),OFFSET(Profiles!$K$28,($Z129-1)*(Profiles!$I$26+1)+DH$4-SSSModel!$C$3+1,0,1,$CB$2)),
     IF(SSSModel!$C$4="ECC",$EA129*$EB129*SUMPRODUCT(OFFSET($AC129,0,MAX(0,DH$4-$DZ129-$CA$4+1),1,MIN($DZ129,DH$4-$CA$4+1)),OFFSET(Escalation!$K$24,($Y129-1)*(Escalation!$I$22+1)+DH$4-SSSModel!$C$3+1,MAX(0,DH$4-$DZ129-$CA$4+1),1,MIN($DZ129,DH$4-$CA$4+1))),
     IF(SSSModel!$C$4="PV",BJ129*$EA129*(1+SSSModel!$C$2),
     IF(SSSModel!$C$4="FCR",$EC129*SUM(OFFSET($AC129,0,MAX(DH$4-$AC$4-$DZ129+1,0),1,MIN($DZ129,DH$4-$AC$4+1))),0)))),
SUM($AC129:$BZ129)*
     IF(SSSModel!$C$4="RR",OFFSET(Profiles!$K$2,$Z129,MAX(Profiles!$C$2,BJ$4-$W129)),
     IF(SSSModel!$C$4="ECC",$EA129*$EB129*IF(MAX(Escalation!$C$2,BJ$4-$W129)&gt;$DZ129-1,0,OFFSET(Escalation!$K$2,$Y129,MAX(Escalation!$C$2,BJ$4-$W129))),
     IF(SSSModel!$C$4="PV",IF(DH$4=$W129,$EA129*(1+SSSModel!$C$2),0),
     IF(SSSModel!$C$4="FCR",IF(AND(DH$4&gt;=$W129,OFFSET(Profiles!$K$2,$Z129,MAX(Profiles!$C$2,BJ$4-$W129))&gt;0),$EC129,0),0))))))</f>
        <v>0</v>
      </c>
      <c r="DI129" s="135">
        <f ca="1">IF(OR($Z129=0,SSSModel!$C$4="CF"),BK129,
IF(LEFT($V129,3)="ON_",
     IF(SSSModel!$C$4="RR",SUMPRODUCT(OFFSET($AC129,0,0,1,$CB$2),OFFSET(Profiles!$K$28,($Z129-1)*(Profiles!$I$26+1)+DI$4-SSSModel!$C$3+1,0,1,$CB$2)),
     IF(SSSModel!$C$4="ECC",$EA129*$EB129*SUMPRODUCT(OFFSET($AC129,0,MAX(0,DI$4-$DZ129-$CA$4+1),1,MIN($DZ129,DI$4-$CA$4+1)),OFFSET(Escalation!$K$24,($Y129-1)*(Escalation!$I$22+1)+DI$4-SSSModel!$C$3+1,MAX(0,DI$4-$DZ129-$CA$4+1),1,MIN($DZ129,DI$4-$CA$4+1))),
     IF(SSSModel!$C$4="PV",BK129*$EA129*(1+SSSModel!$C$2),
     IF(SSSModel!$C$4="FCR",$EC129*SUM(OFFSET($AC129,0,MAX(DI$4-$AC$4-$DZ129+1,0),1,MIN($DZ129,DI$4-$AC$4+1))),0)))),
SUM($AC129:$BZ129)*
     IF(SSSModel!$C$4="RR",OFFSET(Profiles!$K$2,$Z129,MAX(Profiles!$C$2,BK$4-$W129)),
     IF(SSSModel!$C$4="ECC",$EA129*$EB129*IF(MAX(Escalation!$C$2,BK$4-$W129)&gt;$DZ129-1,0,OFFSET(Escalation!$K$2,$Y129,MAX(Escalation!$C$2,BK$4-$W129))),
     IF(SSSModel!$C$4="PV",IF(DI$4=$W129,$EA129*(1+SSSModel!$C$2),0),
     IF(SSSModel!$C$4="FCR",IF(AND(DI$4&gt;=$W129,OFFSET(Profiles!$K$2,$Z129,MAX(Profiles!$C$2,BK$4-$W129))&gt;0),$EC129,0),0))))))</f>
        <v>0</v>
      </c>
      <c r="DJ129" s="135">
        <f ca="1">IF(OR($Z129=0,SSSModel!$C$4="CF"),BL129,
IF(LEFT($V129,3)="ON_",
     IF(SSSModel!$C$4="RR",SUMPRODUCT(OFFSET($AC129,0,0,1,$CB$2),OFFSET(Profiles!$K$28,($Z129-1)*(Profiles!$I$26+1)+DJ$4-SSSModel!$C$3+1,0,1,$CB$2)),
     IF(SSSModel!$C$4="ECC",$EA129*$EB129*SUMPRODUCT(OFFSET($AC129,0,MAX(0,DJ$4-$DZ129-$CA$4+1),1,MIN($DZ129,DJ$4-$CA$4+1)),OFFSET(Escalation!$K$24,($Y129-1)*(Escalation!$I$22+1)+DJ$4-SSSModel!$C$3+1,MAX(0,DJ$4-$DZ129-$CA$4+1),1,MIN($DZ129,DJ$4-$CA$4+1))),
     IF(SSSModel!$C$4="PV",BL129*$EA129*(1+SSSModel!$C$2),
     IF(SSSModel!$C$4="FCR",$EC129*SUM(OFFSET($AC129,0,MAX(DJ$4-$AC$4-$DZ129+1,0),1,MIN($DZ129,DJ$4-$AC$4+1))),0)))),
SUM($AC129:$BZ129)*
     IF(SSSModel!$C$4="RR",OFFSET(Profiles!$K$2,$Z129,MAX(Profiles!$C$2,BL$4-$W129)),
     IF(SSSModel!$C$4="ECC",$EA129*$EB129*IF(MAX(Escalation!$C$2,BL$4-$W129)&gt;$DZ129-1,0,OFFSET(Escalation!$K$2,$Y129,MAX(Escalation!$C$2,BL$4-$W129))),
     IF(SSSModel!$C$4="PV",IF(DJ$4=$W129,$EA129*(1+SSSModel!$C$2),0),
     IF(SSSModel!$C$4="FCR",IF(AND(DJ$4&gt;=$W129,OFFSET(Profiles!$K$2,$Z129,MAX(Profiles!$C$2,BL$4-$W129))&gt;0),$EC129,0),0))))))</f>
        <v>0</v>
      </c>
      <c r="DK129" s="135">
        <f ca="1">IF(OR($Z129=0,SSSModel!$C$4="CF"),BM129,
IF(LEFT($V129,3)="ON_",
     IF(SSSModel!$C$4="RR",SUMPRODUCT(OFFSET($AC129,0,0,1,$CB$2),OFFSET(Profiles!$K$28,($Z129-1)*(Profiles!$I$26+1)+DK$4-SSSModel!$C$3+1,0,1,$CB$2)),
     IF(SSSModel!$C$4="ECC",$EA129*$EB129*SUMPRODUCT(OFFSET($AC129,0,MAX(0,DK$4-$DZ129-$CA$4+1),1,MIN($DZ129,DK$4-$CA$4+1)),OFFSET(Escalation!$K$24,($Y129-1)*(Escalation!$I$22+1)+DK$4-SSSModel!$C$3+1,MAX(0,DK$4-$DZ129-$CA$4+1),1,MIN($DZ129,DK$4-$CA$4+1))),
     IF(SSSModel!$C$4="PV",BM129*$EA129*(1+SSSModel!$C$2),
     IF(SSSModel!$C$4="FCR",$EC129*SUM(OFFSET($AC129,0,MAX(DK$4-$AC$4-$DZ129+1,0),1,MIN($DZ129,DK$4-$AC$4+1))),0)))),
SUM($AC129:$BZ129)*
     IF(SSSModel!$C$4="RR",OFFSET(Profiles!$K$2,$Z129,MAX(Profiles!$C$2,BM$4-$W129)),
     IF(SSSModel!$C$4="ECC",$EA129*$EB129*IF(MAX(Escalation!$C$2,BM$4-$W129)&gt;$DZ129-1,0,OFFSET(Escalation!$K$2,$Y129,MAX(Escalation!$C$2,BM$4-$W129))),
     IF(SSSModel!$C$4="PV",IF(DK$4=$W129,$EA129*(1+SSSModel!$C$2),0),
     IF(SSSModel!$C$4="FCR",IF(AND(DK$4&gt;=$W129,OFFSET(Profiles!$K$2,$Z129,MAX(Profiles!$C$2,BM$4-$W129))&gt;0),$EC129,0),0))))))</f>
        <v>0</v>
      </c>
      <c r="DL129" s="135">
        <f ca="1">IF(OR($Z129=0,SSSModel!$C$4="CF"),BN129,
IF(LEFT($V129,3)="ON_",
     IF(SSSModel!$C$4="RR",SUMPRODUCT(OFFSET($AC129,0,0,1,$CB$2),OFFSET(Profiles!$K$28,($Z129-1)*(Profiles!$I$26+1)+DL$4-SSSModel!$C$3+1,0,1,$CB$2)),
     IF(SSSModel!$C$4="ECC",$EA129*$EB129*SUMPRODUCT(OFFSET($AC129,0,MAX(0,DL$4-$DZ129-$CA$4+1),1,MIN($DZ129,DL$4-$CA$4+1)),OFFSET(Escalation!$K$24,($Y129-1)*(Escalation!$I$22+1)+DL$4-SSSModel!$C$3+1,MAX(0,DL$4-$DZ129-$CA$4+1),1,MIN($DZ129,DL$4-$CA$4+1))),
     IF(SSSModel!$C$4="PV",BN129*$EA129*(1+SSSModel!$C$2),
     IF(SSSModel!$C$4="FCR",$EC129*SUM(OFFSET($AC129,0,MAX(DL$4-$AC$4-$DZ129+1,0),1,MIN($DZ129,DL$4-$AC$4+1))),0)))),
SUM($AC129:$BZ129)*
     IF(SSSModel!$C$4="RR",OFFSET(Profiles!$K$2,$Z129,MAX(Profiles!$C$2,BN$4-$W129)),
     IF(SSSModel!$C$4="ECC",$EA129*$EB129*IF(MAX(Escalation!$C$2,BN$4-$W129)&gt;$DZ129-1,0,OFFSET(Escalation!$K$2,$Y129,MAX(Escalation!$C$2,BN$4-$W129))),
     IF(SSSModel!$C$4="PV",IF(DL$4=$W129,$EA129*(1+SSSModel!$C$2),0),
     IF(SSSModel!$C$4="FCR",IF(AND(DL$4&gt;=$W129,OFFSET(Profiles!$K$2,$Z129,MAX(Profiles!$C$2,BN$4-$W129))&gt;0),$EC129,0),0))))))</f>
        <v>0</v>
      </c>
      <c r="DM129" s="135">
        <f ca="1">IF(OR($Z129=0,SSSModel!$C$4="CF"),BO129,
IF(LEFT($V129,3)="ON_",
     IF(SSSModel!$C$4="RR",SUMPRODUCT(OFFSET($AC129,0,0,1,$CB$2),OFFSET(Profiles!$K$28,($Z129-1)*(Profiles!$I$26+1)+DM$4-SSSModel!$C$3+1,0,1,$CB$2)),
     IF(SSSModel!$C$4="ECC",$EA129*$EB129*SUMPRODUCT(OFFSET($AC129,0,MAX(0,DM$4-$DZ129-$CA$4+1),1,MIN($DZ129,DM$4-$CA$4+1)),OFFSET(Escalation!$K$24,($Y129-1)*(Escalation!$I$22+1)+DM$4-SSSModel!$C$3+1,MAX(0,DM$4-$DZ129-$CA$4+1),1,MIN($DZ129,DM$4-$CA$4+1))),
     IF(SSSModel!$C$4="PV",BO129*$EA129*(1+SSSModel!$C$2),
     IF(SSSModel!$C$4="FCR",$EC129*SUM(OFFSET($AC129,0,MAX(DM$4-$AC$4-$DZ129+1,0),1,MIN($DZ129,DM$4-$AC$4+1))),0)))),
SUM($AC129:$BZ129)*
     IF(SSSModel!$C$4="RR",OFFSET(Profiles!$K$2,$Z129,MAX(Profiles!$C$2,BO$4-$W129)),
     IF(SSSModel!$C$4="ECC",$EA129*$EB129*IF(MAX(Escalation!$C$2,BO$4-$W129)&gt;$DZ129-1,0,OFFSET(Escalation!$K$2,$Y129,MAX(Escalation!$C$2,BO$4-$W129))),
     IF(SSSModel!$C$4="PV",IF(DM$4=$W129,$EA129*(1+SSSModel!$C$2),0),
     IF(SSSModel!$C$4="FCR",IF(AND(DM$4&gt;=$W129,OFFSET(Profiles!$K$2,$Z129,MAX(Profiles!$C$2,BO$4-$W129))&gt;0),$EC129,0),0))))))</f>
        <v>0</v>
      </c>
      <c r="DN129" s="135">
        <f ca="1">IF(OR($Z129=0,SSSModel!$C$4="CF"),BP129,
IF(LEFT($V129,3)="ON_",
     IF(SSSModel!$C$4="RR",SUMPRODUCT(OFFSET($AC129,0,0,1,$CB$2),OFFSET(Profiles!$K$28,($Z129-1)*(Profiles!$I$26+1)+DN$4-SSSModel!$C$3+1,0,1,$CB$2)),
     IF(SSSModel!$C$4="ECC",$EA129*$EB129*SUMPRODUCT(OFFSET($AC129,0,MAX(0,DN$4-$DZ129-$CA$4+1),1,MIN($DZ129,DN$4-$CA$4+1)),OFFSET(Escalation!$K$24,($Y129-1)*(Escalation!$I$22+1)+DN$4-SSSModel!$C$3+1,MAX(0,DN$4-$DZ129-$CA$4+1),1,MIN($DZ129,DN$4-$CA$4+1))),
     IF(SSSModel!$C$4="PV",BP129*$EA129*(1+SSSModel!$C$2),
     IF(SSSModel!$C$4="FCR",$EC129*SUM(OFFSET($AC129,0,MAX(DN$4-$AC$4-$DZ129+1,0),1,MIN($DZ129,DN$4-$AC$4+1))),0)))),
SUM($AC129:$BZ129)*
     IF(SSSModel!$C$4="RR",OFFSET(Profiles!$K$2,$Z129,MAX(Profiles!$C$2,BP$4-$W129)),
     IF(SSSModel!$C$4="ECC",$EA129*$EB129*IF(MAX(Escalation!$C$2,BP$4-$W129)&gt;$DZ129-1,0,OFFSET(Escalation!$K$2,$Y129,MAX(Escalation!$C$2,BP$4-$W129))),
     IF(SSSModel!$C$4="PV",IF(DN$4=$W129,$EA129*(1+SSSModel!$C$2),0),
     IF(SSSModel!$C$4="FCR",IF(AND(DN$4&gt;=$W129,OFFSET(Profiles!$K$2,$Z129,MAX(Profiles!$C$2,BP$4-$W129))&gt;0),$EC129,0),0))))))</f>
        <v>0</v>
      </c>
      <c r="DO129" s="135">
        <f ca="1">IF(OR($Z129=0,SSSModel!$C$4="CF"),BQ129,
IF(LEFT($V129,3)="ON_",
     IF(SSSModel!$C$4="RR",SUMPRODUCT(OFFSET($AC129,0,0,1,$CB$2),OFFSET(Profiles!$K$28,($Z129-1)*(Profiles!$I$26+1)+DO$4-SSSModel!$C$3+1,0,1,$CB$2)),
     IF(SSSModel!$C$4="ECC",$EA129*$EB129*SUMPRODUCT(OFFSET($AC129,0,MAX(0,DO$4-$DZ129-$CA$4+1),1,MIN($DZ129,DO$4-$CA$4+1)),OFFSET(Escalation!$K$24,($Y129-1)*(Escalation!$I$22+1)+DO$4-SSSModel!$C$3+1,MAX(0,DO$4-$DZ129-$CA$4+1),1,MIN($DZ129,DO$4-$CA$4+1))),
     IF(SSSModel!$C$4="PV",BQ129*$EA129*(1+SSSModel!$C$2),
     IF(SSSModel!$C$4="FCR",$EC129*SUM(OFFSET($AC129,0,MAX(DO$4-$AC$4-$DZ129+1,0),1,MIN($DZ129,DO$4-$AC$4+1))),0)))),
SUM($AC129:$BZ129)*
     IF(SSSModel!$C$4="RR",OFFSET(Profiles!$K$2,$Z129,MAX(Profiles!$C$2,BQ$4-$W129)),
     IF(SSSModel!$C$4="ECC",$EA129*$EB129*IF(MAX(Escalation!$C$2,BQ$4-$W129)&gt;$DZ129-1,0,OFFSET(Escalation!$K$2,$Y129,MAX(Escalation!$C$2,BQ$4-$W129))),
     IF(SSSModel!$C$4="PV",IF(DO$4=$W129,$EA129*(1+SSSModel!$C$2),0),
     IF(SSSModel!$C$4="FCR",IF(AND(DO$4&gt;=$W129,OFFSET(Profiles!$K$2,$Z129,MAX(Profiles!$C$2,BQ$4-$W129))&gt;0),$EC129,0),0))))))</f>
        <v>0</v>
      </c>
      <c r="DP129" s="135">
        <f ca="1">IF(OR($Z129=0,SSSModel!$C$4="CF"),BR129,
IF(LEFT($V129,3)="ON_",
     IF(SSSModel!$C$4="RR",SUMPRODUCT(OFFSET($AC129,0,0,1,$CB$2),OFFSET(Profiles!$K$28,($Z129-1)*(Profiles!$I$26+1)+DP$4-SSSModel!$C$3+1,0,1,$CB$2)),
     IF(SSSModel!$C$4="ECC",$EA129*$EB129*SUMPRODUCT(OFFSET($AC129,0,MAX(0,DP$4-$DZ129-$CA$4+1),1,MIN($DZ129,DP$4-$CA$4+1)),OFFSET(Escalation!$K$24,($Y129-1)*(Escalation!$I$22+1)+DP$4-SSSModel!$C$3+1,MAX(0,DP$4-$DZ129-$CA$4+1),1,MIN($DZ129,DP$4-$CA$4+1))),
     IF(SSSModel!$C$4="PV",BR129*$EA129*(1+SSSModel!$C$2),
     IF(SSSModel!$C$4="FCR",$EC129*SUM(OFFSET($AC129,0,MAX(DP$4-$AC$4-$DZ129+1,0),1,MIN($DZ129,DP$4-$AC$4+1))),0)))),
SUM($AC129:$BZ129)*
     IF(SSSModel!$C$4="RR",OFFSET(Profiles!$K$2,$Z129,MAX(Profiles!$C$2,BR$4-$W129)),
     IF(SSSModel!$C$4="ECC",$EA129*$EB129*IF(MAX(Escalation!$C$2,BR$4-$W129)&gt;$DZ129-1,0,OFFSET(Escalation!$K$2,$Y129,MAX(Escalation!$C$2,BR$4-$W129))),
     IF(SSSModel!$C$4="PV",IF(DP$4=$W129,$EA129*(1+SSSModel!$C$2),0),
     IF(SSSModel!$C$4="FCR",IF(AND(DP$4&gt;=$W129,OFFSET(Profiles!$K$2,$Z129,MAX(Profiles!$C$2,BR$4-$W129))&gt;0),$EC129,0),0))))))</f>
        <v>0</v>
      </c>
      <c r="DQ129" s="135">
        <f ca="1">IF(OR($Z129=0,SSSModel!$C$4="CF"),BS129,
IF(LEFT($V129,3)="ON_",
     IF(SSSModel!$C$4="RR",SUMPRODUCT(OFFSET($AC129,0,0,1,$CB$2),OFFSET(Profiles!$K$28,($Z129-1)*(Profiles!$I$26+1)+DQ$4-SSSModel!$C$3+1,0,1,$CB$2)),
     IF(SSSModel!$C$4="ECC",$EA129*$EB129*SUMPRODUCT(OFFSET($AC129,0,MAX(0,DQ$4-$DZ129-$CA$4+1),1,MIN($DZ129,DQ$4-$CA$4+1)),OFFSET(Escalation!$K$24,($Y129-1)*(Escalation!$I$22+1)+DQ$4-SSSModel!$C$3+1,MAX(0,DQ$4-$DZ129-$CA$4+1),1,MIN($DZ129,DQ$4-$CA$4+1))),
     IF(SSSModel!$C$4="PV",BS129*$EA129*(1+SSSModel!$C$2),
     IF(SSSModel!$C$4="FCR",$EC129*SUM(OFFSET($AC129,0,MAX(DQ$4-$AC$4-$DZ129+1,0),1,MIN($DZ129,DQ$4-$AC$4+1))),0)))),
SUM($AC129:$BZ129)*
     IF(SSSModel!$C$4="RR",OFFSET(Profiles!$K$2,$Z129,MAX(Profiles!$C$2,BS$4-$W129)),
     IF(SSSModel!$C$4="ECC",$EA129*$EB129*IF(MAX(Escalation!$C$2,BS$4-$W129)&gt;$DZ129-1,0,OFFSET(Escalation!$K$2,$Y129,MAX(Escalation!$C$2,BS$4-$W129))),
     IF(SSSModel!$C$4="PV",IF(DQ$4=$W129,$EA129*(1+SSSModel!$C$2),0),
     IF(SSSModel!$C$4="FCR",IF(AND(DQ$4&gt;=$W129,OFFSET(Profiles!$K$2,$Z129,MAX(Profiles!$C$2,BS$4-$W129))&gt;0),$EC129,0),0))))))</f>
        <v>0</v>
      </c>
      <c r="DR129" s="135">
        <f ca="1">IF(OR($Z129=0,SSSModel!$C$4="CF"),BT129,
IF(LEFT($V129,3)="ON_",
     IF(SSSModel!$C$4="RR",SUMPRODUCT(OFFSET($AC129,0,0,1,$CB$2),OFFSET(Profiles!$K$28,($Z129-1)*(Profiles!$I$26+1)+DR$4-SSSModel!$C$3+1,0,1,$CB$2)),
     IF(SSSModel!$C$4="ECC",$EA129*$EB129*SUMPRODUCT(OFFSET($AC129,0,MAX(0,DR$4-$DZ129-$CA$4+1),1,MIN($DZ129,DR$4-$CA$4+1)),OFFSET(Escalation!$K$24,($Y129-1)*(Escalation!$I$22+1)+DR$4-SSSModel!$C$3+1,MAX(0,DR$4-$DZ129-$CA$4+1),1,MIN($DZ129,DR$4-$CA$4+1))),
     IF(SSSModel!$C$4="PV",BT129*$EA129*(1+SSSModel!$C$2),
     IF(SSSModel!$C$4="FCR",$EC129*SUM(OFFSET($AC129,0,MAX(DR$4-$AC$4-$DZ129+1,0),1,MIN($DZ129,DR$4-$AC$4+1))),0)))),
SUM($AC129:$BZ129)*
     IF(SSSModel!$C$4="RR",OFFSET(Profiles!$K$2,$Z129,MAX(Profiles!$C$2,BT$4-$W129)),
     IF(SSSModel!$C$4="ECC",$EA129*$EB129*IF(MAX(Escalation!$C$2,BT$4-$W129)&gt;$DZ129-1,0,OFFSET(Escalation!$K$2,$Y129,MAX(Escalation!$C$2,BT$4-$W129))),
     IF(SSSModel!$C$4="PV",IF(DR$4=$W129,$EA129*(1+SSSModel!$C$2),0),
     IF(SSSModel!$C$4="FCR",IF(AND(DR$4&gt;=$W129,OFFSET(Profiles!$K$2,$Z129,MAX(Profiles!$C$2,BT$4-$W129))&gt;0),$EC129,0),0))))))</f>
        <v>0</v>
      </c>
      <c r="DS129" s="135">
        <f ca="1">IF(OR($Z129=0,SSSModel!$C$4="CF"),BU129,
IF(LEFT($V129,3)="ON_",
     IF(SSSModel!$C$4="RR",SUMPRODUCT(OFFSET($AC129,0,0,1,$CB$2),OFFSET(Profiles!$K$28,($Z129-1)*(Profiles!$I$26+1)+DS$4-SSSModel!$C$3+1,0,1,$CB$2)),
     IF(SSSModel!$C$4="ECC",$EA129*$EB129*SUMPRODUCT(OFFSET($AC129,0,MAX(0,DS$4-$DZ129-$CA$4+1),1,MIN($DZ129,DS$4-$CA$4+1)),OFFSET(Escalation!$K$24,($Y129-1)*(Escalation!$I$22+1)+DS$4-SSSModel!$C$3+1,MAX(0,DS$4-$DZ129-$CA$4+1),1,MIN($DZ129,DS$4-$CA$4+1))),
     IF(SSSModel!$C$4="PV",BU129*$EA129*(1+SSSModel!$C$2),
     IF(SSSModel!$C$4="FCR",$EC129*SUM(OFFSET($AC129,0,MAX(DS$4-$AC$4-$DZ129+1,0),1,MIN($DZ129,DS$4-$AC$4+1))),0)))),
SUM($AC129:$BZ129)*
     IF(SSSModel!$C$4="RR",OFFSET(Profiles!$K$2,$Z129,MAX(Profiles!$C$2,BU$4-$W129)),
     IF(SSSModel!$C$4="ECC",$EA129*$EB129*IF(MAX(Escalation!$C$2,BU$4-$W129)&gt;$DZ129-1,0,OFFSET(Escalation!$K$2,$Y129,MAX(Escalation!$C$2,BU$4-$W129))),
     IF(SSSModel!$C$4="PV",IF(DS$4=$W129,$EA129*(1+SSSModel!$C$2),0),
     IF(SSSModel!$C$4="FCR",IF(AND(DS$4&gt;=$W129,OFFSET(Profiles!$K$2,$Z129,MAX(Profiles!$C$2,BU$4-$W129))&gt;0),$EC129,0),0))))))</f>
        <v>0</v>
      </c>
      <c r="DT129" s="135">
        <f ca="1">IF(OR($Z129=0,SSSModel!$C$4="CF"),BV129,
IF(LEFT($V129,3)="ON_",
     IF(SSSModel!$C$4="RR",SUMPRODUCT(OFFSET($AC129,0,0,1,$CB$2),OFFSET(Profiles!$K$28,($Z129-1)*(Profiles!$I$26+1)+DT$4-SSSModel!$C$3+1,0,1,$CB$2)),
     IF(SSSModel!$C$4="ECC",$EA129*$EB129*SUMPRODUCT(OFFSET($AC129,0,MAX(0,DT$4-$DZ129-$CA$4+1),1,MIN($DZ129,DT$4-$CA$4+1)),OFFSET(Escalation!$K$24,($Y129-1)*(Escalation!$I$22+1)+DT$4-SSSModel!$C$3+1,MAX(0,DT$4-$DZ129-$CA$4+1),1,MIN($DZ129,DT$4-$CA$4+1))),
     IF(SSSModel!$C$4="PV",BV129*$EA129*(1+SSSModel!$C$2),
     IF(SSSModel!$C$4="FCR",$EC129*SUM(OFFSET($AC129,0,MAX(DT$4-$AC$4-$DZ129+1,0),1,MIN($DZ129,DT$4-$AC$4+1))),0)))),
SUM($AC129:$BZ129)*
     IF(SSSModel!$C$4="RR",OFFSET(Profiles!$K$2,$Z129,MAX(Profiles!$C$2,BV$4-$W129)),
     IF(SSSModel!$C$4="ECC",$EA129*$EB129*IF(MAX(Escalation!$C$2,BV$4-$W129)&gt;$DZ129-1,0,OFFSET(Escalation!$K$2,$Y129,MAX(Escalation!$C$2,BV$4-$W129))),
     IF(SSSModel!$C$4="PV",IF(DT$4=$W129,$EA129*(1+SSSModel!$C$2),0),
     IF(SSSModel!$C$4="FCR",IF(AND(DT$4&gt;=$W129,OFFSET(Profiles!$K$2,$Z129,MAX(Profiles!$C$2,BV$4-$W129))&gt;0),$EC129,0),0))))))</f>
        <v>0</v>
      </c>
      <c r="DU129" s="135">
        <f ca="1">IF(OR($Z129=0,SSSModel!$C$4="CF"),BW129,
IF(LEFT($V129,3)="ON_",
     IF(SSSModel!$C$4="RR",SUMPRODUCT(OFFSET($AC129,0,0,1,$CB$2),OFFSET(Profiles!$K$28,($Z129-1)*(Profiles!$I$26+1)+DU$4-SSSModel!$C$3+1,0,1,$CB$2)),
     IF(SSSModel!$C$4="ECC",$EA129*$EB129*SUMPRODUCT(OFFSET($AC129,0,MAX(0,DU$4-$DZ129-$CA$4+1),1,MIN($DZ129,DU$4-$CA$4+1)),OFFSET(Escalation!$K$24,($Y129-1)*(Escalation!$I$22+1)+DU$4-SSSModel!$C$3+1,MAX(0,DU$4-$DZ129-$CA$4+1),1,MIN($DZ129,DU$4-$CA$4+1))),
     IF(SSSModel!$C$4="PV",BW129*$EA129*(1+SSSModel!$C$2),
     IF(SSSModel!$C$4="FCR",$EC129*SUM(OFFSET($AC129,0,MAX(DU$4-$AC$4-$DZ129+1,0),1,MIN($DZ129,DU$4-$AC$4+1))),0)))),
SUM($AC129:$BZ129)*
     IF(SSSModel!$C$4="RR",OFFSET(Profiles!$K$2,$Z129,MAX(Profiles!$C$2,BW$4-$W129)),
     IF(SSSModel!$C$4="ECC",$EA129*$EB129*IF(MAX(Escalation!$C$2,BW$4-$W129)&gt;$DZ129-1,0,OFFSET(Escalation!$K$2,$Y129,MAX(Escalation!$C$2,BW$4-$W129))),
     IF(SSSModel!$C$4="PV",IF(DU$4=$W129,$EA129*(1+SSSModel!$C$2),0),
     IF(SSSModel!$C$4="FCR",IF(AND(DU$4&gt;=$W129,OFFSET(Profiles!$K$2,$Z129,MAX(Profiles!$C$2,BW$4-$W129))&gt;0),$EC129,0),0))))))</f>
        <v>0</v>
      </c>
      <c r="DV129" s="136">
        <f ca="1">IF(OR($Z129=0,SSSModel!$C$4="CF"),BX129,
IF(LEFT($V129,3)="ON_",
     IF(SSSModel!$C$4="RR",SUMPRODUCT(OFFSET($AC129,0,0,1,$CB$2),OFFSET(Profiles!$K$28,($Z129-1)*(Profiles!$I$26+1)+DV$4-SSSModel!$C$3+1,0,1,$CB$2)),
     IF(SSSModel!$C$4="ECC",$EA129*$EB129*SUMPRODUCT(OFFSET($AC129,0,MAX(0,DV$4-$DZ129-$CA$4+1),1,MIN($DZ129,DV$4-$CA$4+1)),OFFSET(Escalation!$K$24,($Y129-1)*(Escalation!$I$22+1)+DV$4-SSSModel!$C$3+1,MAX(0,DV$4-$DZ129-$CA$4+1),1,MIN($DZ129,DV$4-$CA$4+1))),
     IF(SSSModel!$C$4="PV",BX129*$EA129*(1+SSSModel!$C$2),
     IF(SSSModel!$C$4="FCR",$EC129*SUM(OFFSET($AC129,0,MAX(DV$4-$AC$4-$DZ129+1,0),1,MIN($DZ129,DV$4-$AC$4+1))),0)))),
SUM($AC129:$BZ129)*
     IF(SSSModel!$C$4="RR",OFFSET(Profiles!$K$2,$Z129,MAX(Profiles!$C$2,BX$4-$W129)),
     IF(SSSModel!$C$4="ECC",$EA129*$EB129*IF(MAX(Escalation!$C$2,BX$4-$W129)&gt;$DZ129-1,0,OFFSET(Escalation!$K$2,$Y129,MAX(Escalation!$C$2,BX$4-$W129))),
     IF(SSSModel!$C$4="PV",IF(DV$4=$W129,$EA129*(1+SSSModel!$C$2),0),
     IF(SSSModel!$C$4="FCR",IF(AND(DV$4&gt;=$W129,OFFSET(Profiles!$K$2,$Z129,MAX(Profiles!$C$2,BX$4-$W129))&gt;0),$EC129,0),0))))))</f>
        <v>0</v>
      </c>
      <c r="DW129" s="136">
        <f ca="1">IF(OR($Z129=0,SSSModel!$C$4="CF"),BY129,
IF(LEFT($V129,3)="ON_",
     IF(SSSModel!$C$4="RR",SUMPRODUCT(OFFSET($AC129,0,0,1,$CB$2),OFFSET(Profiles!$K$28,($Z129-1)*(Profiles!$I$26+1)+DW$4-SSSModel!$C$3+1,0,1,$CB$2)),
     IF(SSSModel!$C$4="ECC",$EA129*$EB129*SUMPRODUCT(OFFSET($AC129,0,MAX(0,DW$4-$DZ129-$CA$4+1),1,MIN($DZ129,DW$4-$CA$4+1)),OFFSET(Escalation!$K$24,($Y129-1)*(Escalation!$I$22+1)+DW$4-SSSModel!$C$3+1,MAX(0,DW$4-$DZ129-$CA$4+1),1,MIN($DZ129,DW$4-$CA$4+1))),
     IF(SSSModel!$C$4="PV",BY129*$EA129*(1+SSSModel!$C$2),
     IF(SSSModel!$C$4="FCR",$EC129*SUM(OFFSET($AC129,0,MAX(DW$4-$AC$4-$DZ129+1,0),1,MIN($DZ129,DW$4-$AC$4+1))),0)))),
SUM($AC129:$BZ129)*
     IF(SSSModel!$C$4="RR",OFFSET(Profiles!$K$2,$Z129,MAX(Profiles!$C$2,BY$4-$W129)),
     IF(SSSModel!$C$4="ECC",$EA129*$EB129*IF(MAX(Escalation!$C$2,BY$4-$W129)&gt;$DZ129-1,0,OFFSET(Escalation!$K$2,$Y129,MAX(Escalation!$C$2,BY$4-$W129))),
     IF(SSSModel!$C$4="PV",IF(DW$4=$W129,$EA129*(1+SSSModel!$C$2),0),
     IF(SSSModel!$C$4="FCR",IF(AND(DW$4&gt;=$W129,OFFSET(Profiles!$K$2,$Z129,MAX(Profiles!$C$2,BY$4-$W129))&gt;0),$EC129,0),0))))))</f>
        <v>0</v>
      </c>
      <c r="DX129" s="136">
        <f ca="1">IF(OR($Z129=0,SSSModel!$C$4="CF"),BZ129,
IF(LEFT($V129,3)="ON_",
     IF(SSSModel!$C$4="RR",SUMPRODUCT(OFFSET($AC129,0,0,1,$CB$2),OFFSET(Profiles!$K$28,($Z129-1)*(Profiles!$I$26+1)+DX$4-SSSModel!$C$3+1,0,1,$CB$2)),
     IF(SSSModel!$C$4="ECC",$EA129*$EB129*SUMPRODUCT(OFFSET($AC129,0,MAX(0,DX$4-$DZ129-$CA$4+1),1,MIN($DZ129,DX$4-$CA$4+1)),OFFSET(Escalation!$K$24,($Y129-1)*(Escalation!$I$22+1)+DX$4-SSSModel!$C$3+1,MAX(0,DX$4-$DZ129-$CA$4+1),1,MIN($DZ129,DX$4-$CA$4+1))),
     IF(SSSModel!$C$4="PV",BZ129*$EA129*(1+SSSModel!$C$2),
     IF(SSSModel!$C$4="FCR",$EC129*SUM(OFFSET($AC129,0,MAX(DX$4-$AC$4-$DZ129+1,0),1,MIN($DZ129,DX$4-$AC$4+1))),0)))),
SUM($AC129:$BZ129)*
     IF(SSSModel!$C$4="RR",OFFSET(Profiles!$K$2,$Z129,MAX(Profiles!$C$2,BZ$4-$W129)),
     IF(SSSModel!$C$4="ECC",$EA129*$EB129*IF(MAX(Escalation!$C$2,BZ$4-$W129)&gt;$DZ129-1,0,OFFSET(Escalation!$K$2,$Y129,MAX(Escalation!$C$2,BZ$4-$W129))),
     IF(SSSModel!$C$4="PV",IF(DX$4=$W129,$EA129*(1+SSSModel!$C$2),0),
     IF(SSSModel!$C$4="FCR",IF(AND(DX$4&gt;=$W129,OFFSET(Profiles!$K$2,$Z129,MAX(Profiles!$C$2,BZ$4-$W129))&gt;0),$EC129,0),0))))))</f>
        <v>0</v>
      </c>
      <c r="DY129" s="82">
        <f ca="1">IF($Y129=0,0,OFFSET(Escalation!$B$2,$Y129,0))</f>
        <v>0</v>
      </c>
      <c r="DZ129" s="80">
        <f ca="1">IF($Z129=0,0,COUNTIF(OFFSET(Profiles!$K$2,$Z129,0,1,50),"&gt;0"))</f>
        <v>0</v>
      </c>
      <c r="EA129" s="137">
        <f ca="1">IF($Z129=0,0,SUMPRODUCT(Profiles!$C$20:$BH$20,OFFSET(Profiles!$C$2,$Z129,0,1,Profiles!$B$1)))</f>
        <v>0</v>
      </c>
      <c r="EB129" s="24">
        <f>IF($Z129=0,0,((1-(1+DY129)/(1+SSSModel!$C$2))/(1-((1+DY129)/(1+SSSModel!$C$2))^DZ129))*(1+SSSModel!$C$2))</f>
        <v>0</v>
      </c>
      <c r="EC129" s="24">
        <f>IF($Z129=0,0,-PMT(SSSModel!$C$2,DZ129,EA129))</f>
        <v>0</v>
      </c>
    </row>
    <row r="130" spans="3:133" x14ac:dyDescent="0.35">
      <c r="C130" s="18">
        <f t="shared" si="12"/>
        <v>13</v>
      </c>
      <c r="D130" s="18">
        <f t="shared" si="13"/>
        <v>6</v>
      </c>
      <c r="E130" s="18">
        <f t="shared" ca="1" si="16"/>
        <v>0</v>
      </c>
      <c r="G130" s="25" t="str">
        <f ca="1">IF($E130=0,"",OFFSET(Resources!B$26,$E130,0))</f>
        <v/>
      </c>
      <c r="H130" s="25" t="str">
        <f ca="1">IF($E130=0,"",OFFSET(Resources!C$26,$E130,0))</f>
        <v/>
      </c>
      <c r="I130" s="25" t="str">
        <f ca="1">IF($E130=0,"",OFFSET(Resources!$E$26,$E130,0))</f>
        <v/>
      </c>
      <c r="J130" s="16">
        <v>1</v>
      </c>
      <c r="K130" s="16" t="s">
        <v>150</v>
      </c>
      <c r="L130" s="25" t="str">
        <f ca="1">OFFSET(Resources!$CG$24,0,$C130-1)</f>
        <v>Start Cost</v>
      </c>
      <c r="M130" s="25" t="str">
        <f ca="1">OFFSET(Resources!$CG$25,0,$C130-1)</f>
        <v>O&amp;M</v>
      </c>
      <c r="N130" s="1">
        <v>1</v>
      </c>
      <c r="O130" s="7">
        <f ca="1">IF($E130=0,0,OFFSET(Resources!$CG$26,$E130,$C130-1))</f>
        <v>0</v>
      </c>
      <c r="P130" s="25" t="str">
        <f ca="1">OFFSET(Resources!$CG$26,0,$C130-1)</f>
        <v>$/Yr</v>
      </c>
      <c r="Q130" s="18">
        <f ca="1">IF($E130=0,0,OFFSET(GenAlts!$W$4,$E130,$D130-1))</f>
        <v>0</v>
      </c>
      <c r="R130" s="1">
        <v>1</v>
      </c>
      <c r="S130" t="str">
        <f ca="1">IF($E130=0,"",OFFSET(Resources!$R$26,$E130,0))</f>
        <v/>
      </c>
      <c r="T130" s="1"/>
      <c r="U130" s="25">
        <f ca="1">IF($E130=0,0,OFFSET(Resources!$AB$26,$E130,($C130-1)*Resources!$CI$20))</f>
        <v>0</v>
      </c>
      <c r="V130" s="1"/>
      <c r="W130">
        <f t="shared" ca="1" si="15"/>
        <v>0</v>
      </c>
      <c r="X130">
        <f>IF(T130="",0,MATCH(T130,Profiles!$A$3:$A$22,0))</f>
        <v>0</v>
      </c>
      <c r="Y130" s="10">
        <f ca="1">IF(U130=0,0,MATCH(U130,Escalation!$A$3:$A$18,0))</f>
        <v>0</v>
      </c>
      <c r="Z130">
        <f>IF(V130="",0,MATCH(V130,Profiles!$A$3:$A$22,0))</f>
        <v>0</v>
      </c>
      <c r="AA130" s="8"/>
      <c r="AB130" s="8">
        <v>0</v>
      </c>
      <c r="AC130" s="72">
        <f ca="1">IF(OR(AC$4&lt;$Q130,AC$4&gt;$Q130+IF($S130="",1000,$S130)-1),0,IF(MOD(AC$4-$Q130,IF($R130="",1000,$R130))=0,$O130,0))*IF($Y130&gt;0,(1+INDEX(Escalation!$B$3:$B$18,$Y130,0))^(AC$4-SSSModel!$C$5),1)*IF($X130=0,1,OFFSET(Profiles!$K$2,$X130,MAX(Profiles!$C$2,AC$4-$Q130)))*IF($AA130=1,(1+SSSModel!#REF!),1)</f>
        <v>0</v>
      </c>
      <c r="AD130" s="72">
        <f ca="1">IF(OR(AD$4&lt;$Q130,AD$4&gt;$Q130+IF($S130="",1000,$S130)-1),0,IF(MOD(AD$4-$Q130,IF($R130="",1000,$R130))=0,$O130,0))*IF($Y130&gt;0,(1+INDEX(Escalation!$B$3:$B$18,$Y130,0))^(AD$4-SSSModel!$C$5),1)*IF($X130=0,1,OFFSET(Profiles!$K$2,$X130,MAX(Profiles!$C$2,AD$4-$Q130)))*IF($AA130=1,(1+SSSModel!#REF!),1)</f>
        <v>0</v>
      </c>
      <c r="AE130" s="72">
        <f ca="1">IF(OR(AE$4&lt;$Q130,AE$4&gt;$Q130+IF($S130="",1000,$S130)-1),0,IF(MOD(AE$4-$Q130,IF($R130="",1000,$R130))=0,$O130,0))*IF($Y130&gt;0,(1+INDEX(Escalation!$B$3:$B$18,$Y130,0))^(AE$4-SSSModel!$C$5),1)*IF($X130=0,1,OFFSET(Profiles!$K$2,$X130,MAX(Profiles!$C$2,AE$4-$Q130)))*IF($AA130=1,(1+SSSModel!#REF!),1)</f>
        <v>0</v>
      </c>
      <c r="AF130" s="72">
        <f ca="1">IF(OR(AF$4&lt;$Q130,AF$4&gt;$Q130+IF($S130="",1000,$S130)-1),0,IF(MOD(AF$4-$Q130,IF($R130="",1000,$R130))=0,$O130,0))*IF($Y130&gt;0,(1+INDEX(Escalation!$B$3:$B$18,$Y130,0))^(AF$4-SSSModel!$C$5),1)*IF($X130=0,1,OFFSET(Profiles!$K$2,$X130,MAX(Profiles!$C$2,AF$4-$Q130)))*IF($AA130=1,(1+SSSModel!#REF!),1)</f>
        <v>0</v>
      </c>
      <c r="AG130" s="72">
        <f ca="1">IF(OR(AG$4&lt;$Q130,AG$4&gt;$Q130+IF($S130="",1000,$S130)-1),0,IF(MOD(AG$4-$Q130,IF($R130="",1000,$R130))=0,$O130,0))*IF($Y130&gt;0,(1+INDEX(Escalation!$B$3:$B$18,$Y130,0))^(AG$4-SSSModel!$C$5),1)*IF($X130=0,1,OFFSET(Profiles!$K$2,$X130,MAX(Profiles!$C$2,AG$4-$Q130)))*IF($AA130=1,(1+SSSModel!#REF!),1)</f>
        <v>0</v>
      </c>
      <c r="AH130" s="72">
        <f ca="1">IF(OR(AH$4&lt;$Q130,AH$4&gt;$Q130+IF($S130="",1000,$S130)-1),0,IF(MOD(AH$4-$Q130,IF($R130="",1000,$R130))=0,$O130,0))*IF($Y130&gt;0,(1+INDEX(Escalation!$B$3:$B$18,$Y130,0))^(AH$4-SSSModel!$C$5),1)*IF($X130=0,1,OFFSET(Profiles!$K$2,$X130,MAX(Profiles!$C$2,AH$4-$Q130)))*IF($AA130=1,(1+SSSModel!#REF!),1)</f>
        <v>0</v>
      </c>
      <c r="AI130" s="72">
        <f ca="1">IF(OR(AI$4&lt;$Q130,AI$4&gt;$Q130+IF($S130="",1000,$S130)-1),0,IF(MOD(AI$4-$Q130,IF($R130="",1000,$R130))=0,$O130,0))*IF($Y130&gt;0,(1+INDEX(Escalation!$B$3:$B$18,$Y130,0))^(AI$4-SSSModel!$C$5),1)*IF($X130=0,1,OFFSET(Profiles!$K$2,$X130,MAX(Profiles!$C$2,AI$4-$Q130)))*IF($AA130=1,(1+SSSModel!#REF!),1)</f>
        <v>0</v>
      </c>
      <c r="AJ130" s="72">
        <f ca="1">IF(OR(AJ$4&lt;$Q130,AJ$4&gt;$Q130+IF($S130="",1000,$S130)-1),0,IF(MOD(AJ$4-$Q130,IF($R130="",1000,$R130))=0,$O130,0))*IF($Y130&gt;0,(1+INDEX(Escalation!$B$3:$B$18,$Y130,0))^(AJ$4-SSSModel!$C$5),1)*IF($X130=0,1,OFFSET(Profiles!$K$2,$X130,MAX(Profiles!$C$2,AJ$4-$Q130)))*IF($AA130=1,(1+SSSModel!#REF!),1)</f>
        <v>0</v>
      </c>
      <c r="AK130" s="72">
        <f ca="1">IF(OR(AK$4&lt;$Q130,AK$4&gt;$Q130+IF($S130="",1000,$S130)-1),0,IF(MOD(AK$4-$Q130,IF($R130="",1000,$R130))=0,$O130,0))*IF($Y130&gt;0,(1+INDEX(Escalation!$B$3:$B$18,$Y130,0))^(AK$4-SSSModel!$C$5),1)*IF($X130=0,1,OFFSET(Profiles!$K$2,$X130,MAX(Profiles!$C$2,AK$4-$Q130)))*IF($AA130=1,(1+SSSModel!#REF!),1)</f>
        <v>0</v>
      </c>
      <c r="AL130" s="72">
        <f ca="1">IF(OR(AL$4&lt;$Q130,AL$4&gt;$Q130+IF($S130="",1000,$S130)-1),0,IF(MOD(AL$4-$Q130,IF($R130="",1000,$R130))=0,$O130,0))*IF($Y130&gt;0,(1+INDEX(Escalation!$B$3:$B$18,$Y130,0))^(AL$4-SSSModel!$C$5),1)*IF($X130=0,1,OFFSET(Profiles!$K$2,$X130,MAX(Profiles!$C$2,AL$4-$Q130)))*IF($AA130=1,(1+SSSModel!#REF!),1)</f>
        <v>0</v>
      </c>
      <c r="AM130" s="72">
        <f ca="1">IF(OR(AM$4&lt;$Q130,AM$4&gt;$Q130+IF($S130="",1000,$S130)-1),0,IF(MOD(AM$4-$Q130,IF($R130="",1000,$R130))=0,$O130,0))*IF($Y130&gt;0,(1+INDEX(Escalation!$B$3:$B$18,$Y130,0))^(AM$4-SSSModel!$C$5),1)*IF($X130=0,1,OFFSET(Profiles!$K$2,$X130,MAX(Profiles!$C$2,AM$4-$Q130)))*IF($AA130=1,(1+SSSModel!#REF!),1)</f>
        <v>0</v>
      </c>
      <c r="AN130" s="72">
        <f ca="1">IF(OR(AN$4&lt;$Q130,AN$4&gt;$Q130+IF($S130="",1000,$S130)-1),0,IF(MOD(AN$4-$Q130,IF($R130="",1000,$R130))=0,$O130,0))*IF($Y130&gt;0,(1+INDEX(Escalation!$B$3:$B$18,$Y130,0))^(AN$4-SSSModel!$C$5),1)*IF($X130=0,1,OFFSET(Profiles!$K$2,$X130,MAX(Profiles!$C$2,AN$4-$Q130)))*IF($AA130=1,(1+SSSModel!#REF!),1)</f>
        <v>0</v>
      </c>
      <c r="AO130" s="72">
        <f ca="1">IF(OR(AO$4&lt;$Q130,AO$4&gt;$Q130+IF($S130="",1000,$S130)-1),0,IF(MOD(AO$4-$Q130,IF($R130="",1000,$R130))=0,$O130,0))*IF($Y130&gt;0,(1+INDEX(Escalation!$B$3:$B$18,$Y130,0))^(AO$4-SSSModel!$C$5),1)*IF($X130=0,1,OFFSET(Profiles!$K$2,$X130,MAX(Profiles!$C$2,AO$4-$Q130)))*IF($AA130=1,(1+SSSModel!#REF!),1)</f>
        <v>0</v>
      </c>
      <c r="AP130" s="72">
        <f ca="1">IF(OR(AP$4&lt;$Q130,AP$4&gt;$Q130+IF($S130="",1000,$S130)-1),0,IF(MOD(AP$4-$Q130,IF($R130="",1000,$R130))=0,$O130,0))*IF($Y130&gt;0,(1+INDEX(Escalation!$B$3:$B$18,$Y130,0))^(AP$4-SSSModel!$C$5),1)*IF($X130=0,1,OFFSET(Profiles!$K$2,$X130,MAX(Profiles!$C$2,AP$4-$Q130)))*IF($AA130=1,(1+SSSModel!#REF!),1)</f>
        <v>0</v>
      </c>
      <c r="AQ130" s="72">
        <f ca="1">IF(OR(AQ$4&lt;$Q130,AQ$4&gt;$Q130+IF($S130="",1000,$S130)-1),0,IF(MOD(AQ$4-$Q130,IF($R130="",1000,$R130))=0,$O130,0))*IF($Y130&gt;0,(1+INDEX(Escalation!$B$3:$B$18,$Y130,0))^(AQ$4-SSSModel!$C$5),1)*IF($X130=0,1,OFFSET(Profiles!$K$2,$X130,MAX(Profiles!$C$2,AQ$4-$Q130)))*IF($AA130=1,(1+SSSModel!#REF!),1)</f>
        <v>0</v>
      </c>
      <c r="AR130" s="72">
        <f ca="1">IF(OR(AR$4&lt;$Q130,AR$4&gt;$Q130+IF($S130="",1000,$S130)-1),0,IF(MOD(AR$4-$Q130,IF($R130="",1000,$R130))=0,$O130,0))*IF($Y130&gt;0,(1+INDEX(Escalation!$B$3:$B$18,$Y130,0))^(AR$4-SSSModel!$C$5),1)*IF($X130=0,1,OFFSET(Profiles!$K$2,$X130,MAX(Profiles!$C$2,AR$4-$Q130)))*IF($AA130=1,(1+SSSModel!#REF!),1)</f>
        <v>0</v>
      </c>
      <c r="AS130" s="72">
        <f ca="1">IF(OR(AS$4&lt;$Q130,AS$4&gt;$Q130+IF($S130="",1000,$S130)-1),0,IF(MOD(AS$4-$Q130,IF($R130="",1000,$R130))=0,$O130,0))*IF($Y130&gt;0,(1+INDEX(Escalation!$B$3:$B$18,$Y130,0))^(AS$4-SSSModel!$C$5),1)*IF($X130=0,1,OFFSET(Profiles!$K$2,$X130,MAX(Profiles!$C$2,AS$4-$Q130)))*IF($AA130=1,(1+SSSModel!#REF!),1)</f>
        <v>0</v>
      </c>
      <c r="AT130" s="72">
        <f ca="1">IF(OR(AT$4&lt;$Q130,AT$4&gt;$Q130+IF($S130="",1000,$S130)-1),0,IF(MOD(AT$4-$Q130,IF($R130="",1000,$R130))=0,$O130,0))*IF($Y130&gt;0,(1+INDEX(Escalation!$B$3:$B$18,$Y130,0))^(AT$4-SSSModel!$C$5),1)*IF($X130=0,1,OFFSET(Profiles!$K$2,$X130,MAX(Profiles!$C$2,AT$4-$Q130)))*IF($AA130=1,(1+SSSModel!#REF!),1)</f>
        <v>0</v>
      </c>
      <c r="AU130" s="72">
        <f ca="1">IF(OR(AU$4&lt;$Q130,AU$4&gt;$Q130+IF($S130="",1000,$S130)-1),0,IF(MOD(AU$4-$Q130,IF($R130="",1000,$R130))=0,$O130,0))*IF($Y130&gt;0,(1+INDEX(Escalation!$B$3:$B$18,$Y130,0))^(AU$4-SSSModel!$C$5),1)*IF($X130=0,1,OFFSET(Profiles!$K$2,$X130,MAX(Profiles!$C$2,AU$4-$Q130)))*IF($AA130=1,(1+SSSModel!#REF!),1)</f>
        <v>0</v>
      </c>
      <c r="AV130" s="72">
        <f ca="1">IF(OR(AV$4&lt;$Q130,AV$4&gt;$Q130+IF($S130="",1000,$S130)-1),0,IF(MOD(AV$4-$Q130,IF($R130="",1000,$R130))=0,$O130,0))*IF($Y130&gt;0,(1+INDEX(Escalation!$B$3:$B$18,$Y130,0))^(AV$4-SSSModel!$C$5),1)*IF($X130=0,1,OFFSET(Profiles!$K$2,$X130,MAX(Profiles!$C$2,AV$4-$Q130)))*IF($AA130=1,(1+SSSModel!#REF!),1)</f>
        <v>0</v>
      </c>
      <c r="AW130" s="72">
        <f ca="1">IF(OR(AW$4&lt;$Q130,AW$4&gt;$Q130+IF($S130="",1000,$S130)-1),0,IF(MOD(AW$4-$Q130,IF($R130="",1000,$R130))=0,$O130,0))*IF($Y130&gt;0,(1+INDEX(Escalation!$B$3:$B$18,$Y130,0))^(AW$4-SSSModel!$C$5),1)*IF($X130=0,1,OFFSET(Profiles!$K$2,$X130,MAX(Profiles!$C$2,AW$4-$Q130)))*IF($AA130=1,(1+SSSModel!#REF!),1)</f>
        <v>0</v>
      </c>
      <c r="AX130" s="72">
        <f ca="1">IF(OR(AX$4&lt;$Q130,AX$4&gt;$Q130+IF($S130="",1000,$S130)-1),0,IF(MOD(AX$4-$Q130,IF($R130="",1000,$R130))=0,$O130,0))*IF($Y130&gt;0,(1+INDEX(Escalation!$B$3:$B$18,$Y130,0))^(AX$4-SSSModel!$C$5),1)*IF($X130=0,1,OFFSET(Profiles!$K$2,$X130,MAX(Profiles!$C$2,AX$4-$Q130)))*IF($AA130=1,(1+SSSModel!#REF!),1)</f>
        <v>0</v>
      </c>
      <c r="AY130" s="72">
        <f ca="1">IF(OR(AY$4&lt;$Q130,AY$4&gt;$Q130+IF($S130="",1000,$S130)-1),0,IF(MOD(AY$4-$Q130,IF($R130="",1000,$R130))=0,$O130,0))*IF($Y130&gt;0,(1+INDEX(Escalation!$B$3:$B$18,$Y130,0))^(AY$4-SSSModel!$C$5),1)*IF($X130=0,1,OFFSET(Profiles!$K$2,$X130,MAX(Profiles!$C$2,AY$4-$Q130)))*IF($AA130=1,(1+SSSModel!#REF!),1)</f>
        <v>0</v>
      </c>
      <c r="AZ130" s="72">
        <f ca="1">IF(OR(AZ$4&lt;$Q130,AZ$4&gt;$Q130+IF($S130="",1000,$S130)-1),0,IF(MOD(AZ$4-$Q130,IF($R130="",1000,$R130))=0,$O130,0))*IF($Y130&gt;0,(1+INDEX(Escalation!$B$3:$B$18,$Y130,0))^(AZ$4-SSSModel!$C$5),1)*IF($X130=0,1,OFFSET(Profiles!$K$2,$X130,MAX(Profiles!$C$2,AZ$4-$Q130)))*IF($AA130=1,(1+SSSModel!#REF!),1)</f>
        <v>0</v>
      </c>
      <c r="BA130" s="72">
        <f ca="1">IF(OR(BA$4&lt;$Q130,BA$4&gt;$Q130+IF($S130="",1000,$S130)-1),0,IF(MOD(BA$4-$Q130,IF($R130="",1000,$R130))=0,$O130,0))*IF($Y130&gt;0,(1+INDEX(Escalation!$B$3:$B$18,$Y130,0))^(BA$4-SSSModel!$C$5),1)*IF($X130=0,1,OFFSET(Profiles!$K$2,$X130,MAX(Profiles!$C$2,BA$4-$Q130)))*IF($AA130=1,(1+SSSModel!#REF!),1)</f>
        <v>0</v>
      </c>
      <c r="BB130" s="72">
        <f ca="1">IF(OR(BB$4&lt;$Q130,BB$4&gt;$Q130+IF($S130="",1000,$S130)-1),0,IF(MOD(BB$4-$Q130,IF($R130="",1000,$R130))=0,$O130,0))*IF($Y130&gt;0,(1+INDEX(Escalation!$B$3:$B$18,$Y130,0))^(BB$4-SSSModel!$C$5),1)*IF($X130=0,1,OFFSET(Profiles!$K$2,$X130,MAX(Profiles!$C$2,BB$4-$Q130)))*IF($AA130=1,(1+SSSModel!#REF!),1)</f>
        <v>0</v>
      </c>
      <c r="BC130" s="72">
        <f ca="1">IF(OR(BC$4&lt;$Q130,BC$4&gt;$Q130+IF($S130="",1000,$S130)-1),0,IF(MOD(BC$4-$Q130,IF($R130="",1000,$R130))=0,$O130,0))*IF($Y130&gt;0,(1+INDEX(Escalation!$B$3:$B$18,$Y130,0))^(BC$4-SSSModel!$C$5),1)*IF($X130=0,1,OFFSET(Profiles!$K$2,$X130,MAX(Profiles!$C$2,BC$4-$Q130)))*IF($AA130=1,(1+SSSModel!#REF!),1)</f>
        <v>0</v>
      </c>
      <c r="BD130" s="72">
        <f ca="1">IF(OR(BD$4&lt;$Q130,BD$4&gt;$Q130+IF($S130="",1000,$S130)-1),0,IF(MOD(BD$4-$Q130,IF($R130="",1000,$R130))=0,$O130,0))*IF($Y130&gt;0,(1+INDEX(Escalation!$B$3:$B$18,$Y130,0))^(BD$4-SSSModel!$C$5),1)*IF($X130=0,1,OFFSET(Profiles!$K$2,$X130,MAX(Profiles!$C$2,BD$4-$Q130)))*IF($AA130=1,(1+SSSModel!#REF!),1)</f>
        <v>0</v>
      </c>
      <c r="BE130" s="72">
        <f ca="1">IF(OR(BE$4&lt;$Q130,BE$4&gt;$Q130+IF($S130="",1000,$S130)-1),0,IF(MOD(BE$4-$Q130,IF($R130="",1000,$R130))=0,$O130,0))*IF($Y130&gt;0,(1+INDEX(Escalation!$B$3:$B$18,$Y130,0))^(BE$4-SSSModel!$C$5),1)*IF($X130=0,1,OFFSET(Profiles!$K$2,$X130,MAX(Profiles!$C$2,BE$4-$Q130)))*IF($AA130=1,(1+SSSModel!#REF!),1)</f>
        <v>0</v>
      </c>
      <c r="BF130" s="72">
        <f ca="1">IF(OR(BF$4&lt;$Q130,BF$4&gt;$Q130+IF($S130="",1000,$S130)-1),0,IF(MOD(BF$4-$Q130,IF($R130="",1000,$R130))=0,$O130,0))*IF($Y130&gt;0,(1+INDEX(Escalation!$B$3:$B$18,$Y130,0))^(BF$4-SSSModel!$C$5),1)*IF($X130=0,1,OFFSET(Profiles!$K$2,$X130,MAX(Profiles!$C$2,BF$4-$Q130)))*IF($AA130=1,(1+SSSModel!#REF!),1)</f>
        <v>0</v>
      </c>
      <c r="BG130" s="72">
        <f ca="1">IF(OR(BG$4&lt;$Q130,BG$4&gt;$Q130+IF($S130="",1000,$S130)-1),0,IF(MOD(BG$4-$Q130,IF($R130="",1000,$R130))=0,$O130,0))*IF($Y130&gt;0,(1+INDEX(Escalation!$B$3:$B$18,$Y130,0))^(BG$4-SSSModel!$C$5),1)*IF($X130=0,1,OFFSET(Profiles!$K$2,$X130,MAX(Profiles!$C$2,BG$4-$Q130)))*IF($AA130=1,(1+SSSModel!#REF!),1)</f>
        <v>0</v>
      </c>
      <c r="BH130" s="72">
        <f ca="1">IF(OR(BH$4&lt;$Q130,BH$4&gt;$Q130+IF($S130="",1000,$S130)-1),0,IF(MOD(BH$4-$Q130,IF($R130="",1000,$R130))=0,$O130,0))*IF($Y130&gt;0,(1+INDEX(Escalation!$B$3:$B$18,$Y130,0))^(BH$4-SSSModel!$C$5),1)*IF($X130=0,1,OFFSET(Profiles!$K$2,$X130,MAX(Profiles!$C$2,BH$4-$Q130)))*IF($AA130=1,(1+SSSModel!#REF!),1)</f>
        <v>0</v>
      </c>
      <c r="BI130" s="72">
        <f ca="1">IF(OR(BI$4&lt;$Q130,BI$4&gt;$Q130+IF($S130="",1000,$S130)-1),0,IF(MOD(BI$4-$Q130,IF($R130="",1000,$R130))=0,$O130,0))*IF($Y130&gt;0,(1+INDEX(Escalation!$B$3:$B$18,$Y130,0))^(BI$4-SSSModel!$C$5),1)*IF($X130=0,1,OFFSET(Profiles!$K$2,$X130,MAX(Profiles!$C$2,BI$4-$Q130)))*IF($AA130=1,(1+SSSModel!#REF!),1)</f>
        <v>0</v>
      </c>
      <c r="BJ130" s="72">
        <f ca="1">IF(OR(BJ$4&lt;$Q130,BJ$4&gt;$Q130+IF($S130="",1000,$S130)-1),0,IF(MOD(BJ$4-$Q130,IF($R130="",1000,$R130))=0,$O130,0))*IF($Y130&gt;0,(1+INDEX(Escalation!$B$3:$B$18,$Y130,0))^(BJ$4-SSSModel!$C$5),1)*IF($X130=0,1,OFFSET(Profiles!$K$2,$X130,MAX(Profiles!$C$2,BJ$4-$Q130)))*IF($AA130=1,(1+SSSModel!#REF!),1)</f>
        <v>0</v>
      </c>
      <c r="BK130" s="72">
        <f ca="1">IF(OR(BK$4&lt;$Q130,BK$4&gt;$Q130+IF($S130="",1000,$S130)-1),0,IF(MOD(BK$4-$Q130,IF($R130="",1000,$R130))=0,$O130,0))*IF($Y130&gt;0,(1+INDEX(Escalation!$B$3:$B$18,$Y130,0))^(BK$4-SSSModel!$C$5),1)*IF($X130=0,1,OFFSET(Profiles!$K$2,$X130,MAX(Profiles!$C$2,BK$4-$Q130)))*IF($AA130=1,(1+SSSModel!#REF!),1)</f>
        <v>0</v>
      </c>
      <c r="BL130" s="72">
        <f ca="1">IF(OR(BL$4&lt;$Q130,BL$4&gt;$Q130+IF($S130="",1000,$S130)-1),0,IF(MOD(BL$4-$Q130,IF($R130="",1000,$R130))=0,$O130,0))*IF($Y130&gt;0,(1+INDEX(Escalation!$B$3:$B$18,$Y130,0))^(BL$4-SSSModel!$C$5),1)*IF($X130=0,1,OFFSET(Profiles!$K$2,$X130,MAX(Profiles!$C$2,BL$4-$Q130)))*IF($AA130=1,(1+SSSModel!#REF!),1)</f>
        <v>0</v>
      </c>
      <c r="BM130" s="72">
        <f ca="1">IF(OR(BM$4&lt;$Q130,BM$4&gt;$Q130+IF($S130="",1000,$S130)-1),0,IF(MOD(BM$4-$Q130,IF($R130="",1000,$R130))=0,$O130,0))*IF($Y130&gt;0,(1+INDEX(Escalation!$B$3:$B$18,$Y130,0))^(BM$4-SSSModel!$C$5),1)*IF($X130=0,1,OFFSET(Profiles!$K$2,$X130,MAX(Profiles!$C$2,BM$4-$Q130)))*IF($AA130=1,(1+SSSModel!#REF!),1)</f>
        <v>0</v>
      </c>
      <c r="BN130" s="72">
        <f ca="1">IF(OR(BN$4&lt;$Q130,BN$4&gt;$Q130+IF($S130="",1000,$S130)-1),0,IF(MOD(BN$4-$Q130,IF($R130="",1000,$R130))=0,$O130,0))*IF($Y130&gt;0,(1+INDEX(Escalation!$B$3:$B$18,$Y130,0))^(BN$4-SSSModel!$C$5),1)*IF($X130=0,1,OFFSET(Profiles!$K$2,$X130,MAX(Profiles!$C$2,BN$4-$Q130)))*IF($AA130=1,(1+SSSModel!#REF!),1)</f>
        <v>0</v>
      </c>
      <c r="BO130" s="72">
        <f ca="1">IF(OR(BO$4&lt;$Q130,BO$4&gt;$Q130+IF($S130="",1000,$S130)-1),0,IF(MOD(BO$4-$Q130,IF($R130="",1000,$R130))=0,$O130,0))*IF($Y130&gt;0,(1+INDEX(Escalation!$B$3:$B$18,$Y130,0))^(BO$4-SSSModel!$C$5),1)*IF($X130=0,1,OFFSET(Profiles!$K$2,$X130,MAX(Profiles!$C$2,BO$4-$Q130)))*IF($AA130=1,(1+SSSModel!#REF!),1)</f>
        <v>0</v>
      </c>
      <c r="BP130" s="72">
        <f ca="1">IF(OR(BP$4&lt;$Q130,BP$4&gt;$Q130+IF($S130="",1000,$S130)-1),0,IF(MOD(BP$4-$Q130,IF($R130="",1000,$R130))=0,$O130,0))*IF($Y130&gt;0,(1+INDEX(Escalation!$B$3:$B$18,$Y130,0))^(BP$4-SSSModel!$C$5),1)*IF($X130=0,1,OFFSET(Profiles!$K$2,$X130,MAX(Profiles!$C$2,BP$4-$Q130)))*IF($AA130=1,(1+SSSModel!#REF!),1)</f>
        <v>0</v>
      </c>
      <c r="BQ130" s="72">
        <f ca="1">IF(OR(BQ$4&lt;$Q130,BQ$4&gt;$Q130+IF($S130="",1000,$S130)-1),0,IF(MOD(BQ$4-$Q130,IF($R130="",1000,$R130))=0,$O130,0))*IF($Y130&gt;0,(1+INDEX(Escalation!$B$3:$B$18,$Y130,0))^(BQ$4-SSSModel!$C$5),1)*IF($X130=0,1,OFFSET(Profiles!$K$2,$X130,MAX(Profiles!$C$2,BQ$4-$Q130)))*IF($AA130=1,(1+SSSModel!#REF!),1)</f>
        <v>0</v>
      </c>
      <c r="BR130" s="72">
        <f ca="1">IF(OR(BR$4&lt;$Q130,BR$4&gt;$Q130+IF($S130="",1000,$S130)-1),0,IF(MOD(BR$4-$Q130,IF($R130="",1000,$R130))=0,$O130,0))*IF($Y130&gt;0,(1+INDEX(Escalation!$B$3:$B$18,$Y130,0))^(BR$4-SSSModel!$C$5),1)*IF($X130=0,1,OFFSET(Profiles!$K$2,$X130,MAX(Profiles!$C$2,BR$4-$Q130)))*IF($AA130=1,(1+SSSModel!#REF!),1)</f>
        <v>0</v>
      </c>
      <c r="BS130" s="72">
        <f ca="1">IF(OR(BS$4&lt;$Q130,BS$4&gt;$Q130+IF($S130="",1000,$S130)-1),0,IF(MOD(BS$4-$Q130,IF($R130="",1000,$R130))=0,$O130,0))*IF($Y130&gt;0,(1+INDEX(Escalation!$B$3:$B$18,$Y130,0))^(BS$4-SSSModel!$C$5),1)*IF($X130=0,1,OFFSET(Profiles!$K$2,$X130,MAX(Profiles!$C$2,BS$4-$Q130)))*IF($AA130=1,(1+SSSModel!#REF!),1)</f>
        <v>0</v>
      </c>
      <c r="BT130" s="72">
        <f ca="1">IF(OR(BT$4&lt;$Q130,BT$4&gt;$Q130+IF($S130="",1000,$S130)-1),0,IF(MOD(BT$4-$Q130,IF($R130="",1000,$R130))=0,$O130,0))*IF($Y130&gt;0,(1+INDEX(Escalation!$B$3:$B$18,$Y130,0))^(BT$4-SSSModel!$C$5),1)*IF($X130=0,1,OFFSET(Profiles!$K$2,$X130,MAX(Profiles!$C$2,BT$4-$Q130)))*IF($AA130=1,(1+SSSModel!#REF!),1)</f>
        <v>0</v>
      </c>
      <c r="BU130" s="72">
        <f ca="1">IF(OR(BU$4&lt;$Q130,BU$4&gt;$Q130+IF($S130="",1000,$S130)-1),0,IF(MOD(BU$4-$Q130,IF($R130="",1000,$R130))=0,$O130,0))*IF($Y130&gt;0,(1+INDEX(Escalation!$B$3:$B$18,$Y130,0))^(BU$4-SSSModel!$C$5),1)*IF($X130=0,1,OFFSET(Profiles!$K$2,$X130,MAX(Profiles!$C$2,BU$4-$Q130)))*IF($AA130=1,(1+SSSModel!#REF!),1)</f>
        <v>0</v>
      </c>
      <c r="BV130" s="72">
        <f ca="1">IF(OR(BV$4&lt;$Q130,BV$4&gt;$Q130+IF($S130="",1000,$S130)-1),0,IF(MOD(BV$4-$Q130,IF($R130="",1000,$R130))=0,$O130,0))*IF($Y130&gt;0,(1+INDEX(Escalation!$B$3:$B$18,$Y130,0))^(BV$4-SSSModel!$C$5),1)*IF($X130=0,1,OFFSET(Profiles!$K$2,$X130,MAX(Profiles!$C$2,BV$4-$Q130)))*IF($AA130=1,(1+SSSModel!#REF!),1)</f>
        <v>0</v>
      </c>
      <c r="BW130" s="72">
        <f ca="1">IF(OR(BW$4&lt;$Q130,BW$4&gt;$Q130+IF($S130="",1000,$S130)-1),0,IF(MOD(BW$4-$Q130,IF($R130="",1000,$R130))=0,$O130,0))*IF($Y130&gt;0,(1+INDEX(Escalation!$B$3:$B$18,$Y130,0))^(BW$4-SSSModel!$C$5),1)*IF($X130=0,1,OFFSET(Profiles!$K$2,$X130,MAX(Profiles!$C$2,BW$4-$Q130)))*IF($AA130=1,(1+SSSModel!#REF!),1)</f>
        <v>0</v>
      </c>
      <c r="BX130" s="72">
        <f ca="1">IF(OR(BX$4&lt;$Q130,BX$4&gt;$Q130+IF($S130="",1000,$S130)-1),0,IF(MOD(BX$4-$Q130,IF($R130="",1000,$R130))=0,$O130,0))*IF($Y130&gt;0,(1+INDEX(Escalation!$B$3:$B$18,$Y130,0))^(BX$4-SSSModel!$C$5),1)*IF($X130=0,1,OFFSET(Profiles!$K$2,$X130,MAX(Profiles!$C$2,BX$4-$Q130)))*IF($AA130=1,(1+SSSModel!#REF!),1)</f>
        <v>0</v>
      </c>
      <c r="BY130" s="72">
        <f ca="1">IF(OR(BY$4&lt;$Q130,BY$4&gt;$Q130+IF($S130="",1000,$S130)-1),0,IF(MOD(BY$4-$Q130,IF($R130="",1000,$R130))=0,$O130,0))*IF($Y130&gt;0,(1+INDEX(Escalation!$B$3:$B$18,$Y130,0))^(BY$4-SSSModel!$C$5),1)*IF($X130=0,1,OFFSET(Profiles!$K$2,$X130,MAX(Profiles!$C$2,BY$4-$Q130)))*IF($AA130=1,(1+SSSModel!#REF!),1)</f>
        <v>0</v>
      </c>
      <c r="BZ130" s="72">
        <f ca="1">IF(OR(BZ$4&lt;$Q130,BZ$4&gt;$Q130+IF($S130="",1000,$S130)-1),0,IF(MOD(BZ$4-$Q130,IF($R130="",1000,$R130))=0,$O130,0))*IF($Y130&gt;0,(1+INDEX(Escalation!$B$3:$B$18,$Y130,0))^(BZ$4-SSSModel!$C$5),1)*IF($X130=0,1,OFFSET(Profiles!$K$2,$X130,MAX(Profiles!$C$2,BZ$4-$Q130)))*IF($AA130=1,(1+SSSModel!#REF!),1)</f>
        <v>0</v>
      </c>
      <c r="CA130" s="134">
        <f ca="1">IF(OR($Z130=0,SSSModel!$C$4="CF"),AC130,
IF(LEFT($V130,3)="ON_",
     IF(SSSModel!$C$4="RR",SUMPRODUCT(OFFSET($AC130,0,0,1,$CB$2),OFFSET(Profiles!$K$28,($Z130-1)*(Profiles!$I$26+1)+CA$4-SSSModel!$C$3+1,0,1,$CB$2)),
     IF(SSSModel!$C$4="ECC",$EA130*$EB130*SUMPRODUCT(OFFSET($AC130,0,MAX(0,CA$4-$DZ130-$CA$4+1),1,MIN($DZ130,CA$4-$CA$4+1)),OFFSET(Escalation!$K$24,($Y130-1)*(Escalation!$I$22+1)+CA$4-SSSModel!$C$3+1,MAX(0,CA$4-$DZ130-$CA$4+1),1,MIN($DZ130,CA$4-$CA$4+1))),
     IF(SSSModel!$C$4="PV",AC130*$EA130*(1+SSSModel!$C$2),
     IF(SSSModel!$C$4="FCR",$EC130*SUM(OFFSET($AC130,0,MAX(CA$4-$AC$4-$DZ130+1,0),1,MIN($DZ130,CA$4-$AC$4+1))),0)))),
SUM($AC130:$BZ130)*
     IF(SSSModel!$C$4="RR",OFFSET(Profiles!$K$2,$Z130,MAX(Profiles!$C$2,AC$4-$W130)),
     IF(SSSModel!$C$4="ECC",$EA130*$EB130*IF(MAX(Escalation!$C$2,AC$4-$W130)&gt;$DZ130-1,0,OFFSET(Escalation!$K$2,$Y130,MAX(Escalation!$C$2,AC$4-$W130))),
     IF(SSSModel!$C$4="PV",IF(CA$4=$W130,$EA130*(1+SSSModel!$C$2),0),
     IF(SSSModel!$C$4="FCR",IF(AND(CA$4&gt;=$W130,OFFSET(Profiles!$K$2,$Z130,MAX(Profiles!$C$2,AC$4-$W130))&gt;0),$EC130,0),0))))))</f>
        <v>0</v>
      </c>
      <c r="CB130" s="135">
        <f ca="1">IF(OR($Z130=0,SSSModel!$C$4="CF"),AD130,
IF(LEFT($V130,3)="ON_",
     IF(SSSModel!$C$4="RR",SUMPRODUCT(OFFSET($AC130,0,0,1,$CB$2),OFFSET(Profiles!$K$28,($Z130-1)*(Profiles!$I$26+1)+CB$4-SSSModel!$C$3+1,0,1,$CB$2)),
     IF(SSSModel!$C$4="ECC",$EA130*$EB130*SUMPRODUCT(OFFSET($AC130,0,MAX(0,CB$4-$DZ130-$CA$4+1),1,MIN($DZ130,CB$4-$CA$4+1)),OFFSET(Escalation!$K$24,($Y130-1)*(Escalation!$I$22+1)+CB$4-SSSModel!$C$3+1,MAX(0,CB$4-$DZ130-$CA$4+1),1,MIN($DZ130,CB$4-$CA$4+1))),
     IF(SSSModel!$C$4="PV",AD130*$EA130*(1+SSSModel!$C$2),
     IF(SSSModel!$C$4="FCR",$EC130*SUM(OFFSET($AC130,0,MAX(CB$4-$AC$4-$DZ130+1,0),1,MIN($DZ130,CB$4-$AC$4+1))),0)))),
SUM($AC130:$BZ130)*
     IF(SSSModel!$C$4="RR",OFFSET(Profiles!$K$2,$Z130,MAX(Profiles!$C$2,AD$4-$W130)),
     IF(SSSModel!$C$4="ECC",$EA130*$EB130*IF(MAX(Escalation!$C$2,AD$4-$W130)&gt;$DZ130-1,0,OFFSET(Escalation!$K$2,$Y130,MAX(Escalation!$C$2,AD$4-$W130))),
     IF(SSSModel!$C$4="PV",IF(CB$4=$W130,$EA130*(1+SSSModel!$C$2),0),
     IF(SSSModel!$C$4="FCR",IF(AND(CB$4&gt;=$W130,OFFSET(Profiles!$K$2,$Z130,MAX(Profiles!$C$2,AD$4-$W130))&gt;0),$EC130,0),0))))))</f>
        <v>0</v>
      </c>
      <c r="CC130" s="135">
        <f ca="1">IF(OR($Z130=0,SSSModel!$C$4="CF"),AE130,
IF(LEFT($V130,3)="ON_",
     IF(SSSModel!$C$4="RR",SUMPRODUCT(OFFSET($AC130,0,0,1,$CB$2),OFFSET(Profiles!$K$28,($Z130-1)*(Profiles!$I$26+1)+CC$4-SSSModel!$C$3+1,0,1,$CB$2)),
     IF(SSSModel!$C$4="ECC",$EA130*$EB130*SUMPRODUCT(OFFSET($AC130,0,MAX(0,CC$4-$DZ130-$CA$4+1),1,MIN($DZ130,CC$4-$CA$4+1)),OFFSET(Escalation!$K$24,($Y130-1)*(Escalation!$I$22+1)+CC$4-SSSModel!$C$3+1,MAX(0,CC$4-$DZ130-$CA$4+1),1,MIN($DZ130,CC$4-$CA$4+1))),
     IF(SSSModel!$C$4="PV",AE130*$EA130*(1+SSSModel!$C$2),
     IF(SSSModel!$C$4="FCR",$EC130*SUM(OFFSET($AC130,0,MAX(CC$4-$AC$4-$DZ130+1,0),1,MIN($DZ130,CC$4-$AC$4+1))),0)))),
SUM($AC130:$BZ130)*
     IF(SSSModel!$C$4="RR",OFFSET(Profiles!$K$2,$Z130,MAX(Profiles!$C$2,AE$4-$W130)),
     IF(SSSModel!$C$4="ECC",$EA130*$EB130*IF(MAX(Escalation!$C$2,AE$4-$W130)&gt;$DZ130-1,0,OFFSET(Escalation!$K$2,$Y130,MAX(Escalation!$C$2,AE$4-$W130))),
     IF(SSSModel!$C$4="PV",IF(CC$4=$W130,$EA130*(1+SSSModel!$C$2),0),
     IF(SSSModel!$C$4="FCR",IF(AND(CC$4&gt;=$W130,OFFSET(Profiles!$K$2,$Z130,MAX(Profiles!$C$2,AE$4-$W130))&gt;0),$EC130,0),0))))))</f>
        <v>0</v>
      </c>
      <c r="CD130" s="135">
        <f ca="1">IF(OR($Z130=0,SSSModel!$C$4="CF"),AF130,
IF(LEFT($V130,3)="ON_",
     IF(SSSModel!$C$4="RR",SUMPRODUCT(OFFSET($AC130,0,0,1,$CB$2),OFFSET(Profiles!$K$28,($Z130-1)*(Profiles!$I$26+1)+CD$4-SSSModel!$C$3+1,0,1,$CB$2)),
     IF(SSSModel!$C$4="ECC",$EA130*$EB130*SUMPRODUCT(OFFSET($AC130,0,MAX(0,CD$4-$DZ130-$CA$4+1),1,MIN($DZ130,CD$4-$CA$4+1)),OFFSET(Escalation!$K$24,($Y130-1)*(Escalation!$I$22+1)+CD$4-SSSModel!$C$3+1,MAX(0,CD$4-$DZ130-$CA$4+1),1,MIN($DZ130,CD$4-$CA$4+1))),
     IF(SSSModel!$C$4="PV",AF130*$EA130*(1+SSSModel!$C$2),
     IF(SSSModel!$C$4="FCR",$EC130*SUM(OFFSET($AC130,0,MAX(CD$4-$AC$4-$DZ130+1,0),1,MIN($DZ130,CD$4-$AC$4+1))),0)))),
SUM($AC130:$BZ130)*
     IF(SSSModel!$C$4="RR",OFFSET(Profiles!$K$2,$Z130,MAX(Profiles!$C$2,AF$4-$W130)),
     IF(SSSModel!$C$4="ECC",$EA130*$EB130*IF(MAX(Escalation!$C$2,AF$4-$W130)&gt;$DZ130-1,0,OFFSET(Escalation!$K$2,$Y130,MAX(Escalation!$C$2,AF$4-$W130))),
     IF(SSSModel!$C$4="PV",IF(CD$4=$W130,$EA130*(1+SSSModel!$C$2),0),
     IF(SSSModel!$C$4="FCR",IF(AND(CD$4&gt;=$W130,OFFSET(Profiles!$K$2,$Z130,MAX(Profiles!$C$2,AF$4-$W130))&gt;0),$EC130,0),0))))))</f>
        <v>0</v>
      </c>
      <c r="CE130" s="135">
        <f ca="1">IF(OR($Z130=0,SSSModel!$C$4="CF"),AG130,
IF(LEFT($V130,3)="ON_",
     IF(SSSModel!$C$4="RR",SUMPRODUCT(OFFSET($AC130,0,0,1,$CB$2),OFFSET(Profiles!$K$28,($Z130-1)*(Profiles!$I$26+1)+CE$4-SSSModel!$C$3+1,0,1,$CB$2)),
     IF(SSSModel!$C$4="ECC",$EA130*$EB130*SUMPRODUCT(OFFSET($AC130,0,MAX(0,CE$4-$DZ130-$CA$4+1),1,MIN($DZ130,CE$4-$CA$4+1)),OFFSET(Escalation!$K$24,($Y130-1)*(Escalation!$I$22+1)+CE$4-SSSModel!$C$3+1,MAX(0,CE$4-$DZ130-$CA$4+1),1,MIN($DZ130,CE$4-$CA$4+1))),
     IF(SSSModel!$C$4="PV",AG130*$EA130*(1+SSSModel!$C$2),
     IF(SSSModel!$C$4="FCR",$EC130*SUM(OFFSET($AC130,0,MAX(CE$4-$AC$4-$DZ130+1,0),1,MIN($DZ130,CE$4-$AC$4+1))),0)))),
SUM($AC130:$BZ130)*
     IF(SSSModel!$C$4="RR",OFFSET(Profiles!$K$2,$Z130,MAX(Profiles!$C$2,AG$4-$W130)),
     IF(SSSModel!$C$4="ECC",$EA130*$EB130*IF(MAX(Escalation!$C$2,AG$4-$W130)&gt;$DZ130-1,0,OFFSET(Escalation!$K$2,$Y130,MAX(Escalation!$C$2,AG$4-$W130))),
     IF(SSSModel!$C$4="PV",IF(CE$4=$W130,$EA130*(1+SSSModel!$C$2),0),
     IF(SSSModel!$C$4="FCR",IF(AND(CE$4&gt;=$W130,OFFSET(Profiles!$K$2,$Z130,MAX(Profiles!$C$2,AG$4-$W130))&gt;0),$EC130,0),0))))))</f>
        <v>0</v>
      </c>
      <c r="CF130" s="135">
        <f ca="1">IF(OR($Z130=0,SSSModel!$C$4="CF"),AH130,
IF(LEFT($V130,3)="ON_",
     IF(SSSModel!$C$4="RR",SUMPRODUCT(OFFSET($AC130,0,0,1,$CB$2),OFFSET(Profiles!$K$28,($Z130-1)*(Profiles!$I$26+1)+CF$4-SSSModel!$C$3+1,0,1,$CB$2)),
     IF(SSSModel!$C$4="ECC",$EA130*$EB130*SUMPRODUCT(OFFSET($AC130,0,MAX(0,CF$4-$DZ130-$CA$4+1),1,MIN($DZ130,CF$4-$CA$4+1)),OFFSET(Escalation!$K$24,($Y130-1)*(Escalation!$I$22+1)+CF$4-SSSModel!$C$3+1,MAX(0,CF$4-$DZ130-$CA$4+1),1,MIN($DZ130,CF$4-$CA$4+1))),
     IF(SSSModel!$C$4="PV",AH130*$EA130*(1+SSSModel!$C$2),
     IF(SSSModel!$C$4="FCR",$EC130*SUM(OFFSET($AC130,0,MAX(CF$4-$AC$4-$DZ130+1,0),1,MIN($DZ130,CF$4-$AC$4+1))),0)))),
SUM($AC130:$BZ130)*
     IF(SSSModel!$C$4="RR",OFFSET(Profiles!$K$2,$Z130,MAX(Profiles!$C$2,AH$4-$W130)),
     IF(SSSModel!$C$4="ECC",$EA130*$EB130*IF(MAX(Escalation!$C$2,AH$4-$W130)&gt;$DZ130-1,0,OFFSET(Escalation!$K$2,$Y130,MAX(Escalation!$C$2,AH$4-$W130))),
     IF(SSSModel!$C$4="PV",IF(CF$4=$W130,$EA130*(1+SSSModel!$C$2),0),
     IF(SSSModel!$C$4="FCR",IF(AND(CF$4&gt;=$W130,OFFSET(Profiles!$K$2,$Z130,MAX(Profiles!$C$2,AH$4-$W130))&gt;0),$EC130,0),0))))))</f>
        <v>0</v>
      </c>
      <c r="CG130" s="135">
        <f ca="1">IF(OR($Z130=0,SSSModel!$C$4="CF"),AI130,
IF(LEFT($V130,3)="ON_",
     IF(SSSModel!$C$4="RR",SUMPRODUCT(OFFSET($AC130,0,0,1,$CB$2),OFFSET(Profiles!$K$28,($Z130-1)*(Profiles!$I$26+1)+CG$4-SSSModel!$C$3+1,0,1,$CB$2)),
     IF(SSSModel!$C$4="ECC",$EA130*$EB130*SUMPRODUCT(OFFSET($AC130,0,MAX(0,CG$4-$DZ130-$CA$4+1),1,MIN($DZ130,CG$4-$CA$4+1)),OFFSET(Escalation!$K$24,($Y130-1)*(Escalation!$I$22+1)+CG$4-SSSModel!$C$3+1,MAX(0,CG$4-$DZ130-$CA$4+1),1,MIN($DZ130,CG$4-$CA$4+1))),
     IF(SSSModel!$C$4="PV",AI130*$EA130*(1+SSSModel!$C$2),
     IF(SSSModel!$C$4="FCR",$EC130*SUM(OFFSET($AC130,0,MAX(CG$4-$AC$4-$DZ130+1,0),1,MIN($DZ130,CG$4-$AC$4+1))),0)))),
SUM($AC130:$BZ130)*
     IF(SSSModel!$C$4="RR",OFFSET(Profiles!$K$2,$Z130,MAX(Profiles!$C$2,AI$4-$W130)),
     IF(SSSModel!$C$4="ECC",$EA130*$EB130*IF(MAX(Escalation!$C$2,AI$4-$W130)&gt;$DZ130-1,0,OFFSET(Escalation!$K$2,$Y130,MAX(Escalation!$C$2,AI$4-$W130))),
     IF(SSSModel!$C$4="PV",IF(CG$4=$W130,$EA130*(1+SSSModel!$C$2),0),
     IF(SSSModel!$C$4="FCR",IF(AND(CG$4&gt;=$W130,OFFSET(Profiles!$K$2,$Z130,MAX(Profiles!$C$2,AI$4-$W130))&gt;0),$EC130,0),0))))))</f>
        <v>0</v>
      </c>
      <c r="CH130" s="135">
        <f ca="1">IF(OR($Z130=0,SSSModel!$C$4="CF"),AJ130,
IF(LEFT($V130,3)="ON_",
     IF(SSSModel!$C$4="RR",SUMPRODUCT(OFFSET($AC130,0,0,1,$CB$2),OFFSET(Profiles!$K$28,($Z130-1)*(Profiles!$I$26+1)+CH$4-SSSModel!$C$3+1,0,1,$CB$2)),
     IF(SSSModel!$C$4="ECC",$EA130*$EB130*SUMPRODUCT(OFFSET($AC130,0,MAX(0,CH$4-$DZ130-$CA$4+1),1,MIN($DZ130,CH$4-$CA$4+1)),OFFSET(Escalation!$K$24,($Y130-1)*(Escalation!$I$22+1)+CH$4-SSSModel!$C$3+1,MAX(0,CH$4-$DZ130-$CA$4+1),1,MIN($DZ130,CH$4-$CA$4+1))),
     IF(SSSModel!$C$4="PV",AJ130*$EA130*(1+SSSModel!$C$2),
     IF(SSSModel!$C$4="FCR",$EC130*SUM(OFFSET($AC130,0,MAX(CH$4-$AC$4-$DZ130+1,0),1,MIN($DZ130,CH$4-$AC$4+1))),0)))),
SUM($AC130:$BZ130)*
     IF(SSSModel!$C$4="RR",OFFSET(Profiles!$K$2,$Z130,MAX(Profiles!$C$2,AJ$4-$W130)),
     IF(SSSModel!$C$4="ECC",$EA130*$EB130*IF(MAX(Escalation!$C$2,AJ$4-$W130)&gt;$DZ130-1,0,OFFSET(Escalation!$K$2,$Y130,MAX(Escalation!$C$2,AJ$4-$W130))),
     IF(SSSModel!$C$4="PV",IF(CH$4=$W130,$EA130*(1+SSSModel!$C$2),0),
     IF(SSSModel!$C$4="FCR",IF(AND(CH$4&gt;=$W130,OFFSET(Profiles!$K$2,$Z130,MAX(Profiles!$C$2,AJ$4-$W130))&gt;0),$EC130,0),0))))))</f>
        <v>0</v>
      </c>
      <c r="CI130" s="135">
        <f ca="1">IF(OR($Z130=0,SSSModel!$C$4="CF"),AK130,
IF(LEFT($V130,3)="ON_",
     IF(SSSModel!$C$4="RR",SUMPRODUCT(OFFSET($AC130,0,0,1,$CB$2),OFFSET(Profiles!$K$28,($Z130-1)*(Profiles!$I$26+1)+CI$4-SSSModel!$C$3+1,0,1,$CB$2)),
     IF(SSSModel!$C$4="ECC",$EA130*$EB130*SUMPRODUCT(OFFSET($AC130,0,MAX(0,CI$4-$DZ130-$CA$4+1),1,MIN($DZ130,CI$4-$CA$4+1)),OFFSET(Escalation!$K$24,($Y130-1)*(Escalation!$I$22+1)+CI$4-SSSModel!$C$3+1,MAX(0,CI$4-$DZ130-$CA$4+1),1,MIN($DZ130,CI$4-$CA$4+1))),
     IF(SSSModel!$C$4="PV",AK130*$EA130*(1+SSSModel!$C$2),
     IF(SSSModel!$C$4="FCR",$EC130*SUM(OFFSET($AC130,0,MAX(CI$4-$AC$4-$DZ130+1,0),1,MIN($DZ130,CI$4-$AC$4+1))),0)))),
SUM($AC130:$BZ130)*
     IF(SSSModel!$C$4="RR",OFFSET(Profiles!$K$2,$Z130,MAX(Profiles!$C$2,AK$4-$W130)),
     IF(SSSModel!$C$4="ECC",$EA130*$EB130*IF(MAX(Escalation!$C$2,AK$4-$W130)&gt;$DZ130-1,0,OFFSET(Escalation!$K$2,$Y130,MAX(Escalation!$C$2,AK$4-$W130))),
     IF(SSSModel!$C$4="PV",IF(CI$4=$W130,$EA130*(1+SSSModel!$C$2),0),
     IF(SSSModel!$C$4="FCR",IF(AND(CI$4&gt;=$W130,OFFSET(Profiles!$K$2,$Z130,MAX(Profiles!$C$2,AK$4-$W130))&gt;0),$EC130,0),0))))))</f>
        <v>0</v>
      </c>
      <c r="CJ130" s="135">
        <f ca="1">IF(OR($Z130=0,SSSModel!$C$4="CF"),AL130,
IF(LEFT($V130,3)="ON_",
     IF(SSSModel!$C$4="RR",SUMPRODUCT(OFFSET($AC130,0,0,1,$CB$2),OFFSET(Profiles!$K$28,($Z130-1)*(Profiles!$I$26+1)+CJ$4-SSSModel!$C$3+1,0,1,$CB$2)),
     IF(SSSModel!$C$4="ECC",$EA130*$EB130*SUMPRODUCT(OFFSET($AC130,0,MAX(0,CJ$4-$DZ130-$CA$4+1),1,MIN($DZ130,CJ$4-$CA$4+1)),OFFSET(Escalation!$K$24,($Y130-1)*(Escalation!$I$22+1)+CJ$4-SSSModel!$C$3+1,MAX(0,CJ$4-$DZ130-$CA$4+1),1,MIN($DZ130,CJ$4-$CA$4+1))),
     IF(SSSModel!$C$4="PV",AL130*$EA130*(1+SSSModel!$C$2),
     IF(SSSModel!$C$4="FCR",$EC130*SUM(OFFSET($AC130,0,MAX(CJ$4-$AC$4-$DZ130+1,0),1,MIN($DZ130,CJ$4-$AC$4+1))),0)))),
SUM($AC130:$BZ130)*
     IF(SSSModel!$C$4="RR",OFFSET(Profiles!$K$2,$Z130,MAX(Profiles!$C$2,AL$4-$W130)),
     IF(SSSModel!$C$4="ECC",$EA130*$EB130*IF(MAX(Escalation!$C$2,AL$4-$W130)&gt;$DZ130-1,0,OFFSET(Escalation!$K$2,$Y130,MAX(Escalation!$C$2,AL$4-$W130))),
     IF(SSSModel!$C$4="PV",IF(CJ$4=$W130,$EA130*(1+SSSModel!$C$2),0),
     IF(SSSModel!$C$4="FCR",IF(AND(CJ$4&gt;=$W130,OFFSET(Profiles!$K$2,$Z130,MAX(Profiles!$C$2,AL$4-$W130))&gt;0),$EC130,0),0))))))</f>
        <v>0</v>
      </c>
      <c r="CK130" s="135">
        <f ca="1">IF(OR($Z130=0,SSSModel!$C$4="CF"),AM130,
IF(LEFT($V130,3)="ON_",
     IF(SSSModel!$C$4="RR",SUMPRODUCT(OFFSET($AC130,0,0,1,$CB$2),OFFSET(Profiles!$K$28,($Z130-1)*(Profiles!$I$26+1)+CK$4-SSSModel!$C$3+1,0,1,$CB$2)),
     IF(SSSModel!$C$4="ECC",$EA130*$EB130*SUMPRODUCT(OFFSET($AC130,0,MAX(0,CK$4-$DZ130-$CA$4+1),1,MIN($DZ130,CK$4-$CA$4+1)),OFFSET(Escalation!$K$24,($Y130-1)*(Escalation!$I$22+1)+CK$4-SSSModel!$C$3+1,MAX(0,CK$4-$DZ130-$CA$4+1),1,MIN($DZ130,CK$4-$CA$4+1))),
     IF(SSSModel!$C$4="PV",AM130*$EA130*(1+SSSModel!$C$2),
     IF(SSSModel!$C$4="FCR",$EC130*SUM(OFFSET($AC130,0,MAX(CK$4-$AC$4-$DZ130+1,0),1,MIN($DZ130,CK$4-$AC$4+1))),0)))),
SUM($AC130:$BZ130)*
     IF(SSSModel!$C$4="RR",OFFSET(Profiles!$K$2,$Z130,MAX(Profiles!$C$2,AM$4-$W130)),
     IF(SSSModel!$C$4="ECC",$EA130*$EB130*IF(MAX(Escalation!$C$2,AM$4-$W130)&gt;$DZ130-1,0,OFFSET(Escalation!$K$2,$Y130,MAX(Escalation!$C$2,AM$4-$W130))),
     IF(SSSModel!$C$4="PV",IF(CK$4=$W130,$EA130*(1+SSSModel!$C$2),0),
     IF(SSSModel!$C$4="FCR",IF(AND(CK$4&gt;=$W130,OFFSET(Profiles!$K$2,$Z130,MAX(Profiles!$C$2,AM$4-$W130))&gt;0),$EC130,0),0))))))</f>
        <v>0</v>
      </c>
      <c r="CL130" s="135">
        <f ca="1">IF(OR($Z130=0,SSSModel!$C$4="CF"),AN130,
IF(LEFT($V130,3)="ON_",
     IF(SSSModel!$C$4="RR",SUMPRODUCT(OFFSET($AC130,0,0,1,$CB$2),OFFSET(Profiles!$K$28,($Z130-1)*(Profiles!$I$26+1)+CL$4-SSSModel!$C$3+1,0,1,$CB$2)),
     IF(SSSModel!$C$4="ECC",$EA130*$EB130*SUMPRODUCT(OFFSET($AC130,0,MAX(0,CL$4-$DZ130-$CA$4+1),1,MIN($DZ130,CL$4-$CA$4+1)),OFFSET(Escalation!$K$24,($Y130-1)*(Escalation!$I$22+1)+CL$4-SSSModel!$C$3+1,MAX(0,CL$4-$DZ130-$CA$4+1),1,MIN($DZ130,CL$4-$CA$4+1))),
     IF(SSSModel!$C$4="PV",AN130*$EA130*(1+SSSModel!$C$2),
     IF(SSSModel!$C$4="FCR",$EC130*SUM(OFFSET($AC130,0,MAX(CL$4-$AC$4-$DZ130+1,0),1,MIN($DZ130,CL$4-$AC$4+1))),0)))),
SUM($AC130:$BZ130)*
     IF(SSSModel!$C$4="RR",OFFSET(Profiles!$K$2,$Z130,MAX(Profiles!$C$2,AN$4-$W130)),
     IF(SSSModel!$C$4="ECC",$EA130*$EB130*IF(MAX(Escalation!$C$2,AN$4-$W130)&gt;$DZ130-1,0,OFFSET(Escalation!$K$2,$Y130,MAX(Escalation!$C$2,AN$4-$W130))),
     IF(SSSModel!$C$4="PV",IF(CL$4=$W130,$EA130*(1+SSSModel!$C$2),0),
     IF(SSSModel!$C$4="FCR",IF(AND(CL$4&gt;=$W130,OFFSET(Profiles!$K$2,$Z130,MAX(Profiles!$C$2,AN$4-$W130))&gt;0),$EC130,0),0))))))</f>
        <v>0</v>
      </c>
      <c r="CM130" s="135">
        <f ca="1">IF(OR($Z130=0,SSSModel!$C$4="CF"),AO130,
IF(LEFT($V130,3)="ON_",
     IF(SSSModel!$C$4="RR",SUMPRODUCT(OFFSET($AC130,0,0,1,$CB$2),OFFSET(Profiles!$K$28,($Z130-1)*(Profiles!$I$26+1)+CM$4-SSSModel!$C$3+1,0,1,$CB$2)),
     IF(SSSModel!$C$4="ECC",$EA130*$EB130*SUMPRODUCT(OFFSET($AC130,0,MAX(0,CM$4-$DZ130-$CA$4+1),1,MIN($DZ130,CM$4-$CA$4+1)),OFFSET(Escalation!$K$24,($Y130-1)*(Escalation!$I$22+1)+CM$4-SSSModel!$C$3+1,MAX(0,CM$4-$DZ130-$CA$4+1),1,MIN($DZ130,CM$4-$CA$4+1))),
     IF(SSSModel!$C$4="PV",AO130*$EA130*(1+SSSModel!$C$2),
     IF(SSSModel!$C$4="FCR",$EC130*SUM(OFFSET($AC130,0,MAX(CM$4-$AC$4-$DZ130+1,0),1,MIN($DZ130,CM$4-$AC$4+1))),0)))),
SUM($AC130:$BZ130)*
     IF(SSSModel!$C$4="RR",OFFSET(Profiles!$K$2,$Z130,MAX(Profiles!$C$2,AO$4-$W130)),
     IF(SSSModel!$C$4="ECC",$EA130*$EB130*IF(MAX(Escalation!$C$2,AO$4-$W130)&gt;$DZ130-1,0,OFFSET(Escalation!$K$2,$Y130,MAX(Escalation!$C$2,AO$4-$W130))),
     IF(SSSModel!$C$4="PV",IF(CM$4=$W130,$EA130*(1+SSSModel!$C$2),0),
     IF(SSSModel!$C$4="FCR",IF(AND(CM$4&gt;=$W130,OFFSET(Profiles!$K$2,$Z130,MAX(Profiles!$C$2,AO$4-$W130))&gt;0),$EC130,0),0))))))</f>
        <v>0</v>
      </c>
      <c r="CN130" s="135">
        <f ca="1">IF(OR($Z130=0,SSSModel!$C$4="CF"),AP130,
IF(LEFT($V130,3)="ON_",
     IF(SSSModel!$C$4="RR",SUMPRODUCT(OFFSET($AC130,0,0,1,$CB$2),OFFSET(Profiles!$K$28,($Z130-1)*(Profiles!$I$26+1)+CN$4-SSSModel!$C$3+1,0,1,$CB$2)),
     IF(SSSModel!$C$4="ECC",$EA130*$EB130*SUMPRODUCT(OFFSET($AC130,0,MAX(0,CN$4-$DZ130-$CA$4+1),1,MIN($DZ130,CN$4-$CA$4+1)),OFFSET(Escalation!$K$24,($Y130-1)*(Escalation!$I$22+1)+CN$4-SSSModel!$C$3+1,MAX(0,CN$4-$DZ130-$CA$4+1),1,MIN($DZ130,CN$4-$CA$4+1))),
     IF(SSSModel!$C$4="PV",AP130*$EA130*(1+SSSModel!$C$2),
     IF(SSSModel!$C$4="FCR",$EC130*SUM(OFFSET($AC130,0,MAX(CN$4-$AC$4-$DZ130+1,0),1,MIN($DZ130,CN$4-$AC$4+1))),0)))),
SUM($AC130:$BZ130)*
     IF(SSSModel!$C$4="RR",OFFSET(Profiles!$K$2,$Z130,MAX(Profiles!$C$2,AP$4-$W130)),
     IF(SSSModel!$C$4="ECC",$EA130*$EB130*IF(MAX(Escalation!$C$2,AP$4-$W130)&gt;$DZ130-1,0,OFFSET(Escalation!$K$2,$Y130,MAX(Escalation!$C$2,AP$4-$W130))),
     IF(SSSModel!$C$4="PV",IF(CN$4=$W130,$EA130*(1+SSSModel!$C$2),0),
     IF(SSSModel!$C$4="FCR",IF(AND(CN$4&gt;=$W130,OFFSET(Profiles!$K$2,$Z130,MAX(Profiles!$C$2,AP$4-$W130))&gt;0),$EC130,0),0))))))</f>
        <v>0</v>
      </c>
      <c r="CO130" s="135">
        <f ca="1">IF(OR($Z130=0,SSSModel!$C$4="CF"),AQ130,
IF(LEFT($V130,3)="ON_",
     IF(SSSModel!$C$4="RR",SUMPRODUCT(OFFSET($AC130,0,0,1,$CB$2),OFFSET(Profiles!$K$28,($Z130-1)*(Profiles!$I$26+1)+CO$4-SSSModel!$C$3+1,0,1,$CB$2)),
     IF(SSSModel!$C$4="ECC",$EA130*$EB130*SUMPRODUCT(OFFSET($AC130,0,MAX(0,CO$4-$DZ130-$CA$4+1),1,MIN($DZ130,CO$4-$CA$4+1)),OFFSET(Escalation!$K$24,($Y130-1)*(Escalation!$I$22+1)+CO$4-SSSModel!$C$3+1,MAX(0,CO$4-$DZ130-$CA$4+1),1,MIN($DZ130,CO$4-$CA$4+1))),
     IF(SSSModel!$C$4="PV",AQ130*$EA130*(1+SSSModel!$C$2),
     IF(SSSModel!$C$4="FCR",$EC130*SUM(OFFSET($AC130,0,MAX(CO$4-$AC$4-$DZ130+1,0),1,MIN($DZ130,CO$4-$AC$4+1))),0)))),
SUM($AC130:$BZ130)*
     IF(SSSModel!$C$4="RR",OFFSET(Profiles!$K$2,$Z130,MAX(Profiles!$C$2,AQ$4-$W130)),
     IF(SSSModel!$C$4="ECC",$EA130*$EB130*IF(MAX(Escalation!$C$2,AQ$4-$W130)&gt;$DZ130-1,0,OFFSET(Escalation!$K$2,$Y130,MAX(Escalation!$C$2,AQ$4-$W130))),
     IF(SSSModel!$C$4="PV",IF(CO$4=$W130,$EA130*(1+SSSModel!$C$2),0),
     IF(SSSModel!$C$4="FCR",IF(AND(CO$4&gt;=$W130,OFFSET(Profiles!$K$2,$Z130,MAX(Profiles!$C$2,AQ$4-$W130))&gt;0),$EC130,0),0))))))</f>
        <v>0</v>
      </c>
      <c r="CP130" s="135">
        <f ca="1">IF(OR($Z130=0,SSSModel!$C$4="CF"),AR130,
IF(LEFT($V130,3)="ON_",
     IF(SSSModel!$C$4="RR",SUMPRODUCT(OFFSET($AC130,0,0,1,$CB$2),OFFSET(Profiles!$K$28,($Z130-1)*(Profiles!$I$26+1)+CP$4-SSSModel!$C$3+1,0,1,$CB$2)),
     IF(SSSModel!$C$4="ECC",$EA130*$EB130*SUMPRODUCT(OFFSET($AC130,0,MAX(0,CP$4-$DZ130-$CA$4+1),1,MIN($DZ130,CP$4-$CA$4+1)),OFFSET(Escalation!$K$24,($Y130-1)*(Escalation!$I$22+1)+CP$4-SSSModel!$C$3+1,MAX(0,CP$4-$DZ130-$CA$4+1),1,MIN($DZ130,CP$4-$CA$4+1))),
     IF(SSSModel!$C$4="PV",AR130*$EA130*(1+SSSModel!$C$2),
     IF(SSSModel!$C$4="FCR",$EC130*SUM(OFFSET($AC130,0,MAX(CP$4-$AC$4-$DZ130+1,0),1,MIN($DZ130,CP$4-$AC$4+1))),0)))),
SUM($AC130:$BZ130)*
     IF(SSSModel!$C$4="RR",OFFSET(Profiles!$K$2,$Z130,MAX(Profiles!$C$2,AR$4-$W130)),
     IF(SSSModel!$C$4="ECC",$EA130*$EB130*IF(MAX(Escalation!$C$2,AR$4-$W130)&gt;$DZ130-1,0,OFFSET(Escalation!$K$2,$Y130,MAX(Escalation!$C$2,AR$4-$W130))),
     IF(SSSModel!$C$4="PV",IF(CP$4=$W130,$EA130*(1+SSSModel!$C$2),0),
     IF(SSSModel!$C$4="FCR",IF(AND(CP$4&gt;=$W130,OFFSET(Profiles!$K$2,$Z130,MAX(Profiles!$C$2,AR$4-$W130))&gt;0),$EC130,0),0))))))</f>
        <v>0</v>
      </c>
      <c r="CQ130" s="135">
        <f ca="1">IF(OR($Z130=0,SSSModel!$C$4="CF"),AS130,
IF(LEFT($V130,3)="ON_",
     IF(SSSModel!$C$4="RR",SUMPRODUCT(OFFSET($AC130,0,0,1,$CB$2),OFFSET(Profiles!$K$28,($Z130-1)*(Profiles!$I$26+1)+CQ$4-SSSModel!$C$3+1,0,1,$CB$2)),
     IF(SSSModel!$C$4="ECC",$EA130*$EB130*SUMPRODUCT(OFFSET($AC130,0,MAX(0,CQ$4-$DZ130-$CA$4+1),1,MIN($DZ130,CQ$4-$CA$4+1)),OFFSET(Escalation!$K$24,($Y130-1)*(Escalation!$I$22+1)+CQ$4-SSSModel!$C$3+1,MAX(0,CQ$4-$DZ130-$CA$4+1),1,MIN($DZ130,CQ$4-$CA$4+1))),
     IF(SSSModel!$C$4="PV",AS130*$EA130*(1+SSSModel!$C$2),
     IF(SSSModel!$C$4="FCR",$EC130*SUM(OFFSET($AC130,0,MAX(CQ$4-$AC$4-$DZ130+1,0),1,MIN($DZ130,CQ$4-$AC$4+1))),0)))),
SUM($AC130:$BZ130)*
     IF(SSSModel!$C$4="RR",OFFSET(Profiles!$K$2,$Z130,MAX(Profiles!$C$2,AS$4-$W130)),
     IF(SSSModel!$C$4="ECC",$EA130*$EB130*IF(MAX(Escalation!$C$2,AS$4-$W130)&gt;$DZ130-1,0,OFFSET(Escalation!$K$2,$Y130,MAX(Escalation!$C$2,AS$4-$W130))),
     IF(SSSModel!$C$4="PV",IF(CQ$4=$W130,$EA130*(1+SSSModel!$C$2),0),
     IF(SSSModel!$C$4="FCR",IF(AND(CQ$4&gt;=$W130,OFFSET(Profiles!$K$2,$Z130,MAX(Profiles!$C$2,AS$4-$W130))&gt;0),$EC130,0),0))))))</f>
        <v>0</v>
      </c>
      <c r="CR130" s="135">
        <f ca="1">IF(OR($Z130=0,SSSModel!$C$4="CF"),AT130,
IF(LEFT($V130,3)="ON_",
     IF(SSSModel!$C$4="RR",SUMPRODUCT(OFFSET($AC130,0,0,1,$CB$2),OFFSET(Profiles!$K$28,($Z130-1)*(Profiles!$I$26+1)+CR$4-SSSModel!$C$3+1,0,1,$CB$2)),
     IF(SSSModel!$C$4="ECC",$EA130*$EB130*SUMPRODUCT(OFFSET($AC130,0,MAX(0,CR$4-$DZ130-$CA$4+1),1,MIN($DZ130,CR$4-$CA$4+1)),OFFSET(Escalation!$K$24,($Y130-1)*(Escalation!$I$22+1)+CR$4-SSSModel!$C$3+1,MAX(0,CR$4-$DZ130-$CA$4+1),1,MIN($DZ130,CR$4-$CA$4+1))),
     IF(SSSModel!$C$4="PV",AT130*$EA130*(1+SSSModel!$C$2),
     IF(SSSModel!$C$4="FCR",$EC130*SUM(OFFSET($AC130,0,MAX(CR$4-$AC$4-$DZ130+1,0),1,MIN($DZ130,CR$4-$AC$4+1))),0)))),
SUM($AC130:$BZ130)*
     IF(SSSModel!$C$4="RR",OFFSET(Profiles!$K$2,$Z130,MAX(Profiles!$C$2,AT$4-$W130)),
     IF(SSSModel!$C$4="ECC",$EA130*$EB130*IF(MAX(Escalation!$C$2,AT$4-$W130)&gt;$DZ130-1,0,OFFSET(Escalation!$K$2,$Y130,MAX(Escalation!$C$2,AT$4-$W130))),
     IF(SSSModel!$C$4="PV",IF(CR$4=$W130,$EA130*(1+SSSModel!$C$2),0),
     IF(SSSModel!$C$4="FCR",IF(AND(CR$4&gt;=$W130,OFFSET(Profiles!$K$2,$Z130,MAX(Profiles!$C$2,AT$4-$W130))&gt;0),$EC130,0),0))))))</f>
        <v>0</v>
      </c>
      <c r="CS130" s="135">
        <f ca="1">IF(OR($Z130=0,SSSModel!$C$4="CF"),AU130,
IF(LEFT($V130,3)="ON_",
     IF(SSSModel!$C$4="RR",SUMPRODUCT(OFFSET($AC130,0,0,1,$CB$2),OFFSET(Profiles!$K$28,($Z130-1)*(Profiles!$I$26+1)+CS$4-SSSModel!$C$3+1,0,1,$CB$2)),
     IF(SSSModel!$C$4="ECC",$EA130*$EB130*SUMPRODUCT(OFFSET($AC130,0,MAX(0,CS$4-$DZ130-$CA$4+1),1,MIN($DZ130,CS$4-$CA$4+1)),OFFSET(Escalation!$K$24,($Y130-1)*(Escalation!$I$22+1)+CS$4-SSSModel!$C$3+1,MAX(0,CS$4-$DZ130-$CA$4+1),1,MIN($DZ130,CS$4-$CA$4+1))),
     IF(SSSModel!$C$4="PV",AU130*$EA130*(1+SSSModel!$C$2),
     IF(SSSModel!$C$4="FCR",$EC130*SUM(OFFSET($AC130,0,MAX(CS$4-$AC$4-$DZ130+1,0),1,MIN($DZ130,CS$4-$AC$4+1))),0)))),
SUM($AC130:$BZ130)*
     IF(SSSModel!$C$4="RR",OFFSET(Profiles!$K$2,$Z130,MAX(Profiles!$C$2,AU$4-$W130)),
     IF(SSSModel!$C$4="ECC",$EA130*$EB130*IF(MAX(Escalation!$C$2,AU$4-$W130)&gt;$DZ130-1,0,OFFSET(Escalation!$K$2,$Y130,MAX(Escalation!$C$2,AU$4-$W130))),
     IF(SSSModel!$C$4="PV",IF(CS$4=$W130,$EA130*(1+SSSModel!$C$2),0),
     IF(SSSModel!$C$4="FCR",IF(AND(CS$4&gt;=$W130,OFFSET(Profiles!$K$2,$Z130,MAX(Profiles!$C$2,AU$4-$W130))&gt;0),$EC130,0),0))))))</f>
        <v>0</v>
      </c>
      <c r="CT130" s="135">
        <f ca="1">IF(OR($Z130=0,SSSModel!$C$4="CF"),AV130,
IF(LEFT($V130,3)="ON_",
     IF(SSSModel!$C$4="RR",SUMPRODUCT(OFFSET($AC130,0,0,1,$CB$2),OFFSET(Profiles!$K$28,($Z130-1)*(Profiles!$I$26+1)+CT$4-SSSModel!$C$3+1,0,1,$CB$2)),
     IF(SSSModel!$C$4="ECC",$EA130*$EB130*SUMPRODUCT(OFFSET($AC130,0,MAX(0,CT$4-$DZ130-$CA$4+1),1,MIN($DZ130,CT$4-$CA$4+1)),OFFSET(Escalation!$K$24,($Y130-1)*(Escalation!$I$22+1)+CT$4-SSSModel!$C$3+1,MAX(0,CT$4-$DZ130-$CA$4+1),1,MIN($DZ130,CT$4-$CA$4+1))),
     IF(SSSModel!$C$4="PV",AV130*$EA130*(1+SSSModel!$C$2),
     IF(SSSModel!$C$4="FCR",$EC130*SUM(OFFSET($AC130,0,MAX(CT$4-$AC$4-$DZ130+1,0),1,MIN($DZ130,CT$4-$AC$4+1))),0)))),
SUM($AC130:$BZ130)*
     IF(SSSModel!$C$4="RR",OFFSET(Profiles!$K$2,$Z130,MAX(Profiles!$C$2,AV$4-$W130)),
     IF(SSSModel!$C$4="ECC",$EA130*$EB130*IF(MAX(Escalation!$C$2,AV$4-$W130)&gt;$DZ130-1,0,OFFSET(Escalation!$K$2,$Y130,MAX(Escalation!$C$2,AV$4-$W130))),
     IF(SSSModel!$C$4="PV",IF(CT$4=$W130,$EA130*(1+SSSModel!$C$2),0),
     IF(SSSModel!$C$4="FCR",IF(AND(CT$4&gt;=$W130,OFFSET(Profiles!$K$2,$Z130,MAX(Profiles!$C$2,AV$4-$W130))&gt;0),$EC130,0),0))))))</f>
        <v>0</v>
      </c>
      <c r="CU130" s="135">
        <f ca="1">IF(OR($Z130=0,SSSModel!$C$4="CF"),AW130,
IF(LEFT($V130,3)="ON_",
     IF(SSSModel!$C$4="RR",SUMPRODUCT(OFFSET($AC130,0,0,1,$CB$2),OFFSET(Profiles!$K$28,($Z130-1)*(Profiles!$I$26+1)+CU$4-SSSModel!$C$3+1,0,1,$CB$2)),
     IF(SSSModel!$C$4="ECC",$EA130*$EB130*SUMPRODUCT(OFFSET($AC130,0,MAX(0,CU$4-$DZ130-$CA$4+1),1,MIN($DZ130,CU$4-$CA$4+1)),OFFSET(Escalation!$K$24,($Y130-1)*(Escalation!$I$22+1)+CU$4-SSSModel!$C$3+1,MAX(0,CU$4-$DZ130-$CA$4+1),1,MIN($DZ130,CU$4-$CA$4+1))),
     IF(SSSModel!$C$4="PV",AW130*$EA130*(1+SSSModel!$C$2),
     IF(SSSModel!$C$4="FCR",$EC130*SUM(OFFSET($AC130,0,MAX(CU$4-$AC$4-$DZ130+1,0),1,MIN($DZ130,CU$4-$AC$4+1))),0)))),
SUM($AC130:$BZ130)*
     IF(SSSModel!$C$4="RR",OFFSET(Profiles!$K$2,$Z130,MAX(Profiles!$C$2,AW$4-$W130)),
     IF(SSSModel!$C$4="ECC",$EA130*$EB130*IF(MAX(Escalation!$C$2,AW$4-$W130)&gt;$DZ130-1,0,OFFSET(Escalation!$K$2,$Y130,MAX(Escalation!$C$2,AW$4-$W130))),
     IF(SSSModel!$C$4="PV",IF(CU$4=$W130,$EA130*(1+SSSModel!$C$2),0),
     IF(SSSModel!$C$4="FCR",IF(AND(CU$4&gt;=$W130,OFFSET(Profiles!$K$2,$Z130,MAX(Profiles!$C$2,AW$4-$W130))&gt;0),$EC130,0),0))))))</f>
        <v>0</v>
      </c>
      <c r="CV130" s="135">
        <f ca="1">IF(OR($Z130=0,SSSModel!$C$4="CF"),AX130,
IF(LEFT($V130,3)="ON_",
     IF(SSSModel!$C$4="RR",SUMPRODUCT(OFFSET($AC130,0,0,1,$CB$2),OFFSET(Profiles!$K$28,($Z130-1)*(Profiles!$I$26+1)+CV$4-SSSModel!$C$3+1,0,1,$CB$2)),
     IF(SSSModel!$C$4="ECC",$EA130*$EB130*SUMPRODUCT(OFFSET($AC130,0,MAX(0,CV$4-$DZ130-$CA$4+1),1,MIN($DZ130,CV$4-$CA$4+1)),OFFSET(Escalation!$K$24,($Y130-1)*(Escalation!$I$22+1)+CV$4-SSSModel!$C$3+1,MAX(0,CV$4-$DZ130-$CA$4+1),1,MIN($DZ130,CV$4-$CA$4+1))),
     IF(SSSModel!$C$4="PV",AX130*$EA130*(1+SSSModel!$C$2),
     IF(SSSModel!$C$4="FCR",$EC130*SUM(OFFSET($AC130,0,MAX(CV$4-$AC$4-$DZ130+1,0),1,MIN($DZ130,CV$4-$AC$4+1))),0)))),
SUM($AC130:$BZ130)*
     IF(SSSModel!$C$4="RR",OFFSET(Profiles!$K$2,$Z130,MAX(Profiles!$C$2,AX$4-$W130)),
     IF(SSSModel!$C$4="ECC",$EA130*$EB130*IF(MAX(Escalation!$C$2,AX$4-$W130)&gt;$DZ130-1,0,OFFSET(Escalation!$K$2,$Y130,MAX(Escalation!$C$2,AX$4-$W130))),
     IF(SSSModel!$C$4="PV",IF(CV$4=$W130,$EA130*(1+SSSModel!$C$2),0),
     IF(SSSModel!$C$4="FCR",IF(AND(CV$4&gt;=$W130,OFFSET(Profiles!$K$2,$Z130,MAX(Profiles!$C$2,AX$4-$W130))&gt;0),$EC130,0),0))))))</f>
        <v>0</v>
      </c>
      <c r="CW130" s="135">
        <f ca="1">IF(OR($Z130=0,SSSModel!$C$4="CF"),AY130,
IF(LEFT($V130,3)="ON_",
     IF(SSSModel!$C$4="RR",SUMPRODUCT(OFFSET($AC130,0,0,1,$CB$2),OFFSET(Profiles!$K$28,($Z130-1)*(Profiles!$I$26+1)+CW$4-SSSModel!$C$3+1,0,1,$CB$2)),
     IF(SSSModel!$C$4="ECC",$EA130*$EB130*SUMPRODUCT(OFFSET($AC130,0,MAX(0,CW$4-$DZ130-$CA$4+1),1,MIN($DZ130,CW$4-$CA$4+1)),OFFSET(Escalation!$K$24,($Y130-1)*(Escalation!$I$22+1)+CW$4-SSSModel!$C$3+1,MAX(0,CW$4-$DZ130-$CA$4+1),1,MIN($DZ130,CW$4-$CA$4+1))),
     IF(SSSModel!$C$4="PV",AY130*$EA130*(1+SSSModel!$C$2),
     IF(SSSModel!$C$4="FCR",$EC130*SUM(OFFSET($AC130,0,MAX(CW$4-$AC$4-$DZ130+1,0),1,MIN($DZ130,CW$4-$AC$4+1))),0)))),
SUM($AC130:$BZ130)*
     IF(SSSModel!$C$4="RR",OFFSET(Profiles!$K$2,$Z130,MAX(Profiles!$C$2,AY$4-$W130)),
     IF(SSSModel!$C$4="ECC",$EA130*$EB130*IF(MAX(Escalation!$C$2,AY$4-$W130)&gt;$DZ130-1,0,OFFSET(Escalation!$K$2,$Y130,MAX(Escalation!$C$2,AY$4-$W130))),
     IF(SSSModel!$C$4="PV",IF(CW$4=$W130,$EA130*(1+SSSModel!$C$2),0),
     IF(SSSModel!$C$4="FCR",IF(AND(CW$4&gt;=$W130,OFFSET(Profiles!$K$2,$Z130,MAX(Profiles!$C$2,AY$4-$W130))&gt;0),$EC130,0),0))))))</f>
        <v>0</v>
      </c>
      <c r="CX130" s="135">
        <f ca="1">IF(OR($Z130=0,SSSModel!$C$4="CF"),AZ130,
IF(LEFT($V130,3)="ON_",
     IF(SSSModel!$C$4="RR",SUMPRODUCT(OFFSET($AC130,0,0,1,$CB$2),OFFSET(Profiles!$K$28,($Z130-1)*(Profiles!$I$26+1)+CX$4-SSSModel!$C$3+1,0,1,$CB$2)),
     IF(SSSModel!$C$4="ECC",$EA130*$EB130*SUMPRODUCT(OFFSET($AC130,0,MAX(0,CX$4-$DZ130-$CA$4+1),1,MIN($DZ130,CX$4-$CA$4+1)),OFFSET(Escalation!$K$24,($Y130-1)*(Escalation!$I$22+1)+CX$4-SSSModel!$C$3+1,MAX(0,CX$4-$DZ130-$CA$4+1),1,MIN($DZ130,CX$4-$CA$4+1))),
     IF(SSSModel!$C$4="PV",AZ130*$EA130*(1+SSSModel!$C$2),
     IF(SSSModel!$C$4="FCR",$EC130*SUM(OFFSET($AC130,0,MAX(CX$4-$AC$4-$DZ130+1,0),1,MIN($DZ130,CX$4-$AC$4+1))),0)))),
SUM($AC130:$BZ130)*
     IF(SSSModel!$C$4="RR",OFFSET(Profiles!$K$2,$Z130,MAX(Profiles!$C$2,AZ$4-$W130)),
     IF(SSSModel!$C$4="ECC",$EA130*$EB130*IF(MAX(Escalation!$C$2,AZ$4-$W130)&gt;$DZ130-1,0,OFFSET(Escalation!$K$2,$Y130,MAX(Escalation!$C$2,AZ$4-$W130))),
     IF(SSSModel!$C$4="PV",IF(CX$4=$W130,$EA130*(1+SSSModel!$C$2),0),
     IF(SSSModel!$C$4="FCR",IF(AND(CX$4&gt;=$W130,OFFSET(Profiles!$K$2,$Z130,MAX(Profiles!$C$2,AZ$4-$W130))&gt;0),$EC130,0),0))))))</f>
        <v>0</v>
      </c>
      <c r="CY130" s="135">
        <f ca="1">IF(OR($Z130=0,SSSModel!$C$4="CF"),BA130,
IF(LEFT($V130,3)="ON_",
     IF(SSSModel!$C$4="RR",SUMPRODUCT(OFFSET($AC130,0,0,1,$CB$2),OFFSET(Profiles!$K$28,($Z130-1)*(Profiles!$I$26+1)+CY$4-SSSModel!$C$3+1,0,1,$CB$2)),
     IF(SSSModel!$C$4="ECC",$EA130*$EB130*SUMPRODUCT(OFFSET($AC130,0,MAX(0,CY$4-$DZ130-$CA$4+1),1,MIN($DZ130,CY$4-$CA$4+1)),OFFSET(Escalation!$K$24,($Y130-1)*(Escalation!$I$22+1)+CY$4-SSSModel!$C$3+1,MAX(0,CY$4-$DZ130-$CA$4+1),1,MIN($DZ130,CY$4-$CA$4+1))),
     IF(SSSModel!$C$4="PV",BA130*$EA130*(1+SSSModel!$C$2),
     IF(SSSModel!$C$4="FCR",$EC130*SUM(OFFSET($AC130,0,MAX(CY$4-$AC$4-$DZ130+1,0),1,MIN($DZ130,CY$4-$AC$4+1))),0)))),
SUM($AC130:$BZ130)*
     IF(SSSModel!$C$4="RR",OFFSET(Profiles!$K$2,$Z130,MAX(Profiles!$C$2,BA$4-$W130)),
     IF(SSSModel!$C$4="ECC",$EA130*$EB130*IF(MAX(Escalation!$C$2,BA$4-$W130)&gt;$DZ130-1,0,OFFSET(Escalation!$K$2,$Y130,MAX(Escalation!$C$2,BA$4-$W130))),
     IF(SSSModel!$C$4="PV",IF(CY$4=$W130,$EA130*(1+SSSModel!$C$2),0),
     IF(SSSModel!$C$4="FCR",IF(AND(CY$4&gt;=$W130,OFFSET(Profiles!$K$2,$Z130,MAX(Profiles!$C$2,BA$4-$W130))&gt;0),$EC130,0),0))))))</f>
        <v>0</v>
      </c>
      <c r="CZ130" s="135">
        <f ca="1">IF(OR($Z130=0,SSSModel!$C$4="CF"),BB130,
IF(LEFT($V130,3)="ON_",
     IF(SSSModel!$C$4="RR",SUMPRODUCT(OFFSET($AC130,0,0,1,$CB$2),OFFSET(Profiles!$K$28,($Z130-1)*(Profiles!$I$26+1)+CZ$4-SSSModel!$C$3+1,0,1,$CB$2)),
     IF(SSSModel!$C$4="ECC",$EA130*$EB130*SUMPRODUCT(OFFSET($AC130,0,MAX(0,CZ$4-$DZ130-$CA$4+1),1,MIN($DZ130,CZ$4-$CA$4+1)),OFFSET(Escalation!$K$24,($Y130-1)*(Escalation!$I$22+1)+CZ$4-SSSModel!$C$3+1,MAX(0,CZ$4-$DZ130-$CA$4+1),1,MIN($DZ130,CZ$4-$CA$4+1))),
     IF(SSSModel!$C$4="PV",BB130*$EA130*(1+SSSModel!$C$2),
     IF(SSSModel!$C$4="FCR",$EC130*SUM(OFFSET($AC130,0,MAX(CZ$4-$AC$4-$DZ130+1,0),1,MIN($DZ130,CZ$4-$AC$4+1))),0)))),
SUM($AC130:$BZ130)*
     IF(SSSModel!$C$4="RR",OFFSET(Profiles!$K$2,$Z130,MAX(Profiles!$C$2,BB$4-$W130)),
     IF(SSSModel!$C$4="ECC",$EA130*$EB130*IF(MAX(Escalation!$C$2,BB$4-$W130)&gt;$DZ130-1,0,OFFSET(Escalation!$K$2,$Y130,MAX(Escalation!$C$2,BB$4-$W130))),
     IF(SSSModel!$C$4="PV",IF(CZ$4=$W130,$EA130*(1+SSSModel!$C$2),0),
     IF(SSSModel!$C$4="FCR",IF(AND(CZ$4&gt;=$W130,OFFSET(Profiles!$K$2,$Z130,MAX(Profiles!$C$2,BB$4-$W130))&gt;0),$EC130,0),0))))))</f>
        <v>0</v>
      </c>
      <c r="DA130" s="135">
        <f ca="1">IF(OR($Z130=0,SSSModel!$C$4="CF"),BC130,
IF(LEFT($V130,3)="ON_",
     IF(SSSModel!$C$4="RR",SUMPRODUCT(OFFSET($AC130,0,0,1,$CB$2),OFFSET(Profiles!$K$28,($Z130-1)*(Profiles!$I$26+1)+DA$4-SSSModel!$C$3+1,0,1,$CB$2)),
     IF(SSSModel!$C$4="ECC",$EA130*$EB130*SUMPRODUCT(OFFSET($AC130,0,MAX(0,DA$4-$DZ130-$CA$4+1),1,MIN($DZ130,DA$4-$CA$4+1)),OFFSET(Escalation!$K$24,($Y130-1)*(Escalation!$I$22+1)+DA$4-SSSModel!$C$3+1,MAX(0,DA$4-$DZ130-$CA$4+1),1,MIN($DZ130,DA$4-$CA$4+1))),
     IF(SSSModel!$C$4="PV",BC130*$EA130*(1+SSSModel!$C$2),
     IF(SSSModel!$C$4="FCR",$EC130*SUM(OFFSET($AC130,0,MAX(DA$4-$AC$4-$DZ130+1,0),1,MIN($DZ130,DA$4-$AC$4+1))),0)))),
SUM($AC130:$BZ130)*
     IF(SSSModel!$C$4="RR",OFFSET(Profiles!$K$2,$Z130,MAX(Profiles!$C$2,BC$4-$W130)),
     IF(SSSModel!$C$4="ECC",$EA130*$EB130*IF(MAX(Escalation!$C$2,BC$4-$W130)&gt;$DZ130-1,0,OFFSET(Escalation!$K$2,$Y130,MAX(Escalation!$C$2,BC$4-$W130))),
     IF(SSSModel!$C$4="PV",IF(DA$4=$W130,$EA130*(1+SSSModel!$C$2),0),
     IF(SSSModel!$C$4="FCR",IF(AND(DA$4&gt;=$W130,OFFSET(Profiles!$K$2,$Z130,MAX(Profiles!$C$2,BC$4-$W130))&gt;0),$EC130,0),0))))))</f>
        <v>0</v>
      </c>
      <c r="DB130" s="135">
        <f ca="1">IF(OR($Z130=0,SSSModel!$C$4="CF"),BD130,
IF(LEFT($V130,3)="ON_",
     IF(SSSModel!$C$4="RR",SUMPRODUCT(OFFSET($AC130,0,0,1,$CB$2),OFFSET(Profiles!$K$28,($Z130-1)*(Profiles!$I$26+1)+DB$4-SSSModel!$C$3+1,0,1,$CB$2)),
     IF(SSSModel!$C$4="ECC",$EA130*$EB130*SUMPRODUCT(OFFSET($AC130,0,MAX(0,DB$4-$DZ130-$CA$4+1),1,MIN($DZ130,DB$4-$CA$4+1)),OFFSET(Escalation!$K$24,($Y130-1)*(Escalation!$I$22+1)+DB$4-SSSModel!$C$3+1,MAX(0,DB$4-$DZ130-$CA$4+1),1,MIN($DZ130,DB$4-$CA$4+1))),
     IF(SSSModel!$C$4="PV",BD130*$EA130*(1+SSSModel!$C$2),
     IF(SSSModel!$C$4="FCR",$EC130*SUM(OFFSET($AC130,0,MAX(DB$4-$AC$4-$DZ130+1,0),1,MIN($DZ130,DB$4-$AC$4+1))),0)))),
SUM($AC130:$BZ130)*
     IF(SSSModel!$C$4="RR",OFFSET(Profiles!$K$2,$Z130,MAX(Profiles!$C$2,BD$4-$W130)),
     IF(SSSModel!$C$4="ECC",$EA130*$EB130*IF(MAX(Escalation!$C$2,BD$4-$W130)&gt;$DZ130-1,0,OFFSET(Escalation!$K$2,$Y130,MAX(Escalation!$C$2,BD$4-$W130))),
     IF(SSSModel!$C$4="PV",IF(DB$4=$W130,$EA130*(1+SSSModel!$C$2),0),
     IF(SSSModel!$C$4="FCR",IF(AND(DB$4&gt;=$W130,OFFSET(Profiles!$K$2,$Z130,MAX(Profiles!$C$2,BD$4-$W130))&gt;0),$EC130,0),0))))))</f>
        <v>0</v>
      </c>
      <c r="DC130" s="135">
        <f ca="1">IF(OR($Z130=0,SSSModel!$C$4="CF"),BE130,
IF(LEFT($V130,3)="ON_",
     IF(SSSModel!$C$4="RR",SUMPRODUCT(OFFSET($AC130,0,0,1,$CB$2),OFFSET(Profiles!$K$28,($Z130-1)*(Profiles!$I$26+1)+DC$4-SSSModel!$C$3+1,0,1,$CB$2)),
     IF(SSSModel!$C$4="ECC",$EA130*$EB130*SUMPRODUCT(OFFSET($AC130,0,MAX(0,DC$4-$DZ130-$CA$4+1),1,MIN($DZ130,DC$4-$CA$4+1)),OFFSET(Escalation!$K$24,($Y130-1)*(Escalation!$I$22+1)+DC$4-SSSModel!$C$3+1,MAX(0,DC$4-$DZ130-$CA$4+1),1,MIN($DZ130,DC$4-$CA$4+1))),
     IF(SSSModel!$C$4="PV",BE130*$EA130*(1+SSSModel!$C$2),
     IF(SSSModel!$C$4="FCR",$EC130*SUM(OFFSET($AC130,0,MAX(DC$4-$AC$4-$DZ130+1,0),1,MIN($DZ130,DC$4-$AC$4+1))),0)))),
SUM($AC130:$BZ130)*
     IF(SSSModel!$C$4="RR",OFFSET(Profiles!$K$2,$Z130,MAX(Profiles!$C$2,BE$4-$W130)),
     IF(SSSModel!$C$4="ECC",$EA130*$EB130*IF(MAX(Escalation!$C$2,BE$4-$W130)&gt;$DZ130-1,0,OFFSET(Escalation!$K$2,$Y130,MAX(Escalation!$C$2,BE$4-$W130))),
     IF(SSSModel!$C$4="PV",IF(DC$4=$W130,$EA130*(1+SSSModel!$C$2),0),
     IF(SSSModel!$C$4="FCR",IF(AND(DC$4&gt;=$W130,OFFSET(Profiles!$K$2,$Z130,MAX(Profiles!$C$2,BE$4-$W130))&gt;0),$EC130,0),0))))))</f>
        <v>0</v>
      </c>
      <c r="DD130" s="135">
        <f ca="1">IF(OR($Z130=0,SSSModel!$C$4="CF"),BF130,
IF(LEFT($V130,3)="ON_",
     IF(SSSModel!$C$4="RR",SUMPRODUCT(OFFSET($AC130,0,0,1,$CB$2),OFFSET(Profiles!$K$28,($Z130-1)*(Profiles!$I$26+1)+DD$4-SSSModel!$C$3+1,0,1,$CB$2)),
     IF(SSSModel!$C$4="ECC",$EA130*$EB130*SUMPRODUCT(OFFSET($AC130,0,MAX(0,DD$4-$DZ130-$CA$4+1),1,MIN($DZ130,DD$4-$CA$4+1)),OFFSET(Escalation!$K$24,($Y130-1)*(Escalation!$I$22+1)+DD$4-SSSModel!$C$3+1,MAX(0,DD$4-$DZ130-$CA$4+1),1,MIN($DZ130,DD$4-$CA$4+1))),
     IF(SSSModel!$C$4="PV",BF130*$EA130*(1+SSSModel!$C$2),
     IF(SSSModel!$C$4="FCR",$EC130*SUM(OFFSET($AC130,0,MAX(DD$4-$AC$4-$DZ130+1,0),1,MIN($DZ130,DD$4-$AC$4+1))),0)))),
SUM($AC130:$BZ130)*
     IF(SSSModel!$C$4="RR",OFFSET(Profiles!$K$2,$Z130,MAX(Profiles!$C$2,BF$4-$W130)),
     IF(SSSModel!$C$4="ECC",$EA130*$EB130*IF(MAX(Escalation!$C$2,BF$4-$W130)&gt;$DZ130-1,0,OFFSET(Escalation!$K$2,$Y130,MAX(Escalation!$C$2,BF$4-$W130))),
     IF(SSSModel!$C$4="PV",IF(DD$4=$W130,$EA130*(1+SSSModel!$C$2),0),
     IF(SSSModel!$C$4="FCR",IF(AND(DD$4&gt;=$W130,OFFSET(Profiles!$K$2,$Z130,MAX(Profiles!$C$2,BF$4-$W130))&gt;0),$EC130,0),0))))))</f>
        <v>0</v>
      </c>
      <c r="DE130" s="135">
        <f ca="1">IF(OR($Z130=0,SSSModel!$C$4="CF"),BG130,
IF(LEFT($V130,3)="ON_",
     IF(SSSModel!$C$4="RR",SUMPRODUCT(OFFSET($AC130,0,0,1,$CB$2),OFFSET(Profiles!$K$28,($Z130-1)*(Profiles!$I$26+1)+DE$4-SSSModel!$C$3+1,0,1,$CB$2)),
     IF(SSSModel!$C$4="ECC",$EA130*$EB130*SUMPRODUCT(OFFSET($AC130,0,MAX(0,DE$4-$DZ130-$CA$4+1),1,MIN($DZ130,DE$4-$CA$4+1)),OFFSET(Escalation!$K$24,($Y130-1)*(Escalation!$I$22+1)+DE$4-SSSModel!$C$3+1,MAX(0,DE$4-$DZ130-$CA$4+1),1,MIN($DZ130,DE$4-$CA$4+1))),
     IF(SSSModel!$C$4="PV",BG130*$EA130*(1+SSSModel!$C$2),
     IF(SSSModel!$C$4="FCR",$EC130*SUM(OFFSET($AC130,0,MAX(DE$4-$AC$4-$DZ130+1,0),1,MIN($DZ130,DE$4-$AC$4+1))),0)))),
SUM($AC130:$BZ130)*
     IF(SSSModel!$C$4="RR",OFFSET(Profiles!$K$2,$Z130,MAX(Profiles!$C$2,BG$4-$W130)),
     IF(SSSModel!$C$4="ECC",$EA130*$EB130*IF(MAX(Escalation!$C$2,BG$4-$W130)&gt;$DZ130-1,0,OFFSET(Escalation!$K$2,$Y130,MAX(Escalation!$C$2,BG$4-$W130))),
     IF(SSSModel!$C$4="PV",IF(DE$4=$W130,$EA130*(1+SSSModel!$C$2),0),
     IF(SSSModel!$C$4="FCR",IF(AND(DE$4&gt;=$W130,OFFSET(Profiles!$K$2,$Z130,MAX(Profiles!$C$2,BG$4-$W130))&gt;0),$EC130,0),0))))))</f>
        <v>0</v>
      </c>
      <c r="DF130" s="135">
        <f ca="1">IF(OR($Z130=0,SSSModel!$C$4="CF"),BH130,
IF(LEFT($V130,3)="ON_",
     IF(SSSModel!$C$4="RR",SUMPRODUCT(OFFSET($AC130,0,0,1,$CB$2),OFFSET(Profiles!$K$28,($Z130-1)*(Profiles!$I$26+1)+DF$4-SSSModel!$C$3+1,0,1,$CB$2)),
     IF(SSSModel!$C$4="ECC",$EA130*$EB130*SUMPRODUCT(OFFSET($AC130,0,MAX(0,DF$4-$DZ130-$CA$4+1),1,MIN($DZ130,DF$4-$CA$4+1)),OFFSET(Escalation!$K$24,($Y130-1)*(Escalation!$I$22+1)+DF$4-SSSModel!$C$3+1,MAX(0,DF$4-$DZ130-$CA$4+1),1,MIN($DZ130,DF$4-$CA$4+1))),
     IF(SSSModel!$C$4="PV",BH130*$EA130*(1+SSSModel!$C$2),
     IF(SSSModel!$C$4="FCR",$EC130*SUM(OFFSET($AC130,0,MAX(DF$4-$AC$4-$DZ130+1,0),1,MIN($DZ130,DF$4-$AC$4+1))),0)))),
SUM($AC130:$BZ130)*
     IF(SSSModel!$C$4="RR",OFFSET(Profiles!$K$2,$Z130,MAX(Profiles!$C$2,BH$4-$W130)),
     IF(SSSModel!$C$4="ECC",$EA130*$EB130*IF(MAX(Escalation!$C$2,BH$4-$W130)&gt;$DZ130-1,0,OFFSET(Escalation!$K$2,$Y130,MAX(Escalation!$C$2,BH$4-$W130))),
     IF(SSSModel!$C$4="PV",IF(DF$4=$W130,$EA130*(1+SSSModel!$C$2),0),
     IF(SSSModel!$C$4="FCR",IF(AND(DF$4&gt;=$W130,OFFSET(Profiles!$K$2,$Z130,MAX(Profiles!$C$2,BH$4-$W130))&gt;0),$EC130,0),0))))))</f>
        <v>0</v>
      </c>
      <c r="DG130" s="135">
        <f ca="1">IF(OR($Z130=0,SSSModel!$C$4="CF"),BI130,
IF(LEFT($V130,3)="ON_",
     IF(SSSModel!$C$4="RR",SUMPRODUCT(OFFSET($AC130,0,0,1,$CB$2),OFFSET(Profiles!$K$28,($Z130-1)*(Profiles!$I$26+1)+DG$4-SSSModel!$C$3+1,0,1,$CB$2)),
     IF(SSSModel!$C$4="ECC",$EA130*$EB130*SUMPRODUCT(OFFSET($AC130,0,MAX(0,DG$4-$DZ130-$CA$4+1),1,MIN($DZ130,DG$4-$CA$4+1)),OFFSET(Escalation!$K$24,($Y130-1)*(Escalation!$I$22+1)+DG$4-SSSModel!$C$3+1,MAX(0,DG$4-$DZ130-$CA$4+1),1,MIN($DZ130,DG$4-$CA$4+1))),
     IF(SSSModel!$C$4="PV",BI130*$EA130*(1+SSSModel!$C$2),
     IF(SSSModel!$C$4="FCR",$EC130*SUM(OFFSET($AC130,0,MAX(DG$4-$AC$4-$DZ130+1,0),1,MIN($DZ130,DG$4-$AC$4+1))),0)))),
SUM($AC130:$BZ130)*
     IF(SSSModel!$C$4="RR",OFFSET(Profiles!$K$2,$Z130,MAX(Profiles!$C$2,BI$4-$W130)),
     IF(SSSModel!$C$4="ECC",$EA130*$EB130*IF(MAX(Escalation!$C$2,BI$4-$W130)&gt;$DZ130-1,0,OFFSET(Escalation!$K$2,$Y130,MAX(Escalation!$C$2,BI$4-$W130))),
     IF(SSSModel!$C$4="PV",IF(DG$4=$W130,$EA130*(1+SSSModel!$C$2),0),
     IF(SSSModel!$C$4="FCR",IF(AND(DG$4&gt;=$W130,OFFSET(Profiles!$K$2,$Z130,MAX(Profiles!$C$2,BI$4-$W130))&gt;0),$EC130,0),0))))))</f>
        <v>0</v>
      </c>
      <c r="DH130" s="135">
        <f ca="1">IF(OR($Z130=0,SSSModel!$C$4="CF"),BJ130,
IF(LEFT($V130,3)="ON_",
     IF(SSSModel!$C$4="RR",SUMPRODUCT(OFFSET($AC130,0,0,1,$CB$2),OFFSET(Profiles!$K$28,($Z130-1)*(Profiles!$I$26+1)+DH$4-SSSModel!$C$3+1,0,1,$CB$2)),
     IF(SSSModel!$C$4="ECC",$EA130*$EB130*SUMPRODUCT(OFFSET($AC130,0,MAX(0,DH$4-$DZ130-$CA$4+1),1,MIN($DZ130,DH$4-$CA$4+1)),OFFSET(Escalation!$K$24,($Y130-1)*(Escalation!$I$22+1)+DH$4-SSSModel!$C$3+1,MAX(0,DH$4-$DZ130-$CA$4+1),1,MIN($DZ130,DH$4-$CA$4+1))),
     IF(SSSModel!$C$4="PV",BJ130*$EA130*(1+SSSModel!$C$2),
     IF(SSSModel!$C$4="FCR",$EC130*SUM(OFFSET($AC130,0,MAX(DH$4-$AC$4-$DZ130+1,0),1,MIN($DZ130,DH$4-$AC$4+1))),0)))),
SUM($AC130:$BZ130)*
     IF(SSSModel!$C$4="RR",OFFSET(Profiles!$K$2,$Z130,MAX(Profiles!$C$2,BJ$4-$W130)),
     IF(SSSModel!$C$4="ECC",$EA130*$EB130*IF(MAX(Escalation!$C$2,BJ$4-$W130)&gt;$DZ130-1,0,OFFSET(Escalation!$K$2,$Y130,MAX(Escalation!$C$2,BJ$4-$W130))),
     IF(SSSModel!$C$4="PV",IF(DH$4=$W130,$EA130*(1+SSSModel!$C$2),0),
     IF(SSSModel!$C$4="FCR",IF(AND(DH$4&gt;=$W130,OFFSET(Profiles!$K$2,$Z130,MAX(Profiles!$C$2,BJ$4-$W130))&gt;0),$EC130,0),0))))))</f>
        <v>0</v>
      </c>
      <c r="DI130" s="135">
        <f ca="1">IF(OR($Z130=0,SSSModel!$C$4="CF"),BK130,
IF(LEFT($V130,3)="ON_",
     IF(SSSModel!$C$4="RR",SUMPRODUCT(OFFSET($AC130,0,0,1,$CB$2),OFFSET(Profiles!$K$28,($Z130-1)*(Profiles!$I$26+1)+DI$4-SSSModel!$C$3+1,0,1,$CB$2)),
     IF(SSSModel!$C$4="ECC",$EA130*$EB130*SUMPRODUCT(OFFSET($AC130,0,MAX(0,DI$4-$DZ130-$CA$4+1),1,MIN($DZ130,DI$4-$CA$4+1)),OFFSET(Escalation!$K$24,($Y130-1)*(Escalation!$I$22+1)+DI$4-SSSModel!$C$3+1,MAX(0,DI$4-$DZ130-$CA$4+1),1,MIN($DZ130,DI$4-$CA$4+1))),
     IF(SSSModel!$C$4="PV",BK130*$EA130*(1+SSSModel!$C$2),
     IF(SSSModel!$C$4="FCR",$EC130*SUM(OFFSET($AC130,0,MAX(DI$4-$AC$4-$DZ130+1,0),1,MIN($DZ130,DI$4-$AC$4+1))),0)))),
SUM($AC130:$BZ130)*
     IF(SSSModel!$C$4="RR",OFFSET(Profiles!$K$2,$Z130,MAX(Profiles!$C$2,BK$4-$W130)),
     IF(SSSModel!$C$4="ECC",$EA130*$EB130*IF(MAX(Escalation!$C$2,BK$4-$W130)&gt;$DZ130-1,0,OFFSET(Escalation!$K$2,$Y130,MAX(Escalation!$C$2,BK$4-$W130))),
     IF(SSSModel!$C$4="PV",IF(DI$4=$W130,$EA130*(1+SSSModel!$C$2),0),
     IF(SSSModel!$C$4="FCR",IF(AND(DI$4&gt;=$W130,OFFSET(Profiles!$K$2,$Z130,MAX(Profiles!$C$2,BK$4-$W130))&gt;0),$EC130,0),0))))))</f>
        <v>0</v>
      </c>
      <c r="DJ130" s="135">
        <f ca="1">IF(OR($Z130=0,SSSModel!$C$4="CF"),BL130,
IF(LEFT($V130,3)="ON_",
     IF(SSSModel!$C$4="RR",SUMPRODUCT(OFFSET($AC130,0,0,1,$CB$2),OFFSET(Profiles!$K$28,($Z130-1)*(Profiles!$I$26+1)+DJ$4-SSSModel!$C$3+1,0,1,$CB$2)),
     IF(SSSModel!$C$4="ECC",$EA130*$EB130*SUMPRODUCT(OFFSET($AC130,0,MAX(0,DJ$4-$DZ130-$CA$4+1),1,MIN($DZ130,DJ$4-$CA$4+1)),OFFSET(Escalation!$K$24,($Y130-1)*(Escalation!$I$22+1)+DJ$4-SSSModel!$C$3+1,MAX(0,DJ$4-$DZ130-$CA$4+1),1,MIN($DZ130,DJ$4-$CA$4+1))),
     IF(SSSModel!$C$4="PV",BL130*$EA130*(1+SSSModel!$C$2),
     IF(SSSModel!$C$4="FCR",$EC130*SUM(OFFSET($AC130,0,MAX(DJ$4-$AC$4-$DZ130+1,0),1,MIN($DZ130,DJ$4-$AC$4+1))),0)))),
SUM($AC130:$BZ130)*
     IF(SSSModel!$C$4="RR",OFFSET(Profiles!$K$2,$Z130,MAX(Profiles!$C$2,BL$4-$W130)),
     IF(SSSModel!$C$4="ECC",$EA130*$EB130*IF(MAX(Escalation!$C$2,BL$4-$W130)&gt;$DZ130-1,0,OFFSET(Escalation!$K$2,$Y130,MAX(Escalation!$C$2,BL$4-$W130))),
     IF(SSSModel!$C$4="PV",IF(DJ$4=$W130,$EA130*(1+SSSModel!$C$2),0),
     IF(SSSModel!$C$4="FCR",IF(AND(DJ$4&gt;=$W130,OFFSET(Profiles!$K$2,$Z130,MAX(Profiles!$C$2,BL$4-$W130))&gt;0),$EC130,0),0))))))</f>
        <v>0</v>
      </c>
      <c r="DK130" s="135">
        <f ca="1">IF(OR($Z130=0,SSSModel!$C$4="CF"),BM130,
IF(LEFT($V130,3)="ON_",
     IF(SSSModel!$C$4="RR",SUMPRODUCT(OFFSET($AC130,0,0,1,$CB$2),OFFSET(Profiles!$K$28,($Z130-1)*(Profiles!$I$26+1)+DK$4-SSSModel!$C$3+1,0,1,$CB$2)),
     IF(SSSModel!$C$4="ECC",$EA130*$EB130*SUMPRODUCT(OFFSET($AC130,0,MAX(0,DK$4-$DZ130-$CA$4+1),1,MIN($DZ130,DK$4-$CA$4+1)),OFFSET(Escalation!$K$24,($Y130-1)*(Escalation!$I$22+1)+DK$4-SSSModel!$C$3+1,MAX(0,DK$4-$DZ130-$CA$4+1),1,MIN($DZ130,DK$4-$CA$4+1))),
     IF(SSSModel!$C$4="PV",BM130*$EA130*(1+SSSModel!$C$2),
     IF(SSSModel!$C$4="FCR",$EC130*SUM(OFFSET($AC130,0,MAX(DK$4-$AC$4-$DZ130+1,0),1,MIN($DZ130,DK$4-$AC$4+1))),0)))),
SUM($AC130:$BZ130)*
     IF(SSSModel!$C$4="RR",OFFSET(Profiles!$K$2,$Z130,MAX(Profiles!$C$2,BM$4-$W130)),
     IF(SSSModel!$C$4="ECC",$EA130*$EB130*IF(MAX(Escalation!$C$2,BM$4-$W130)&gt;$DZ130-1,0,OFFSET(Escalation!$K$2,$Y130,MAX(Escalation!$C$2,BM$4-$W130))),
     IF(SSSModel!$C$4="PV",IF(DK$4=$W130,$EA130*(1+SSSModel!$C$2),0),
     IF(SSSModel!$C$4="FCR",IF(AND(DK$4&gt;=$W130,OFFSET(Profiles!$K$2,$Z130,MAX(Profiles!$C$2,BM$4-$W130))&gt;0),$EC130,0),0))))))</f>
        <v>0</v>
      </c>
      <c r="DL130" s="135">
        <f ca="1">IF(OR($Z130=0,SSSModel!$C$4="CF"),BN130,
IF(LEFT($V130,3)="ON_",
     IF(SSSModel!$C$4="RR",SUMPRODUCT(OFFSET($AC130,0,0,1,$CB$2),OFFSET(Profiles!$K$28,($Z130-1)*(Profiles!$I$26+1)+DL$4-SSSModel!$C$3+1,0,1,$CB$2)),
     IF(SSSModel!$C$4="ECC",$EA130*$EB130*SUMPRODUCT(OFFSET($AC130,0,MAX(0,DL$4-$DZ130-$CA$4+1),1,MIN($DZ130,DL$4-$CA$4+1)),OFFSET(Escalation!$K$24,($Y130-1)*(Escalation!$I$22+1)+DL$4-SSSModel!$C$3+1,MAX(0,DL$4-$DZ130-$CA$4+1),1,MIN($DZ130,DL$4-$CA$4+1))),
     IF(SSSModel!$C$4="PV",BN130*$EA130*(1+SSSModel!$C$2),
     IF(SSSModel!$C$4="FCR",$EC130*SUM(OFFSET($AC130,0,MAX(DL$4-$AC$4-$DZ130+1,0),1,MIN($DZ130,DL$4-$AC$4+1))),0)))),
SUM($AC130:$BZ130)*
     IF(SSSModel!$C$4="RR",OFFSET(Profiles!$K$2,$Z130,MAX(Profiles!$C$2,BN$4-$W130)),
     IF(SSSModel!$C$4="ECC",$EA130*$EB130*IF(MAX(Escalation!$C$2,BN$4-$W130)&gt;$DZ130-1,0,OFFSET(Escalation!$K$2,$Y130,MAX(Escalation!$C$2,BN$4-$W130))),
     IF(SSSModel!$C$4="PV",IF(DL$4=$W130,$EA130*(1+SSSModel!$C$2),0),
     IF(SSSModel!$C$4="FCR",IF(AND(DL$4&gt;=$W130,OFFSET(Profiles!$K$2,$Z130,MAX(Profiles!$C$2,BN$4-$W130))&gt;0),$EC130,0),0))))))</f>
        <v>0</v>
      </c>
      <c r="DM130" s="135">
        <f ca="1">IF(OR($Z130=0,SSSModel!$C$4="CF"),BO130,
IF(LEFT($V130,3)="ON_",
     IF(SSSModel!$C$4="RR",SUMPRODUCT(OFFSET($AC130,0,0,1,$CB$2),OFFSET(Profiles!$K$28,($Z130-1)*(Profiles!$I$26+1)+DM$4-SSSModel!$C$3+1,0,1,$CB$2)),
     IF(SSSModel!$C$4="ECC",$EA130*$EB130*SUMPRODUCT(OFFSET($AC130,0,MAX(0,DM$4-$DZ130-$CA$4+1),1,MIN($DZ130,DM$4-$CA$4+1)),OFFSET(Escalation!$K$24,($Y130-1)*(Escalation!$I$22+1)+DM$4-SSSModel!$C$3+1,MAX(0,DM$4-$DZ130-$CA$4+1),1,MIN($DZ130,DM$4-$CA$4+1))),
     IF(SSSModel!$C$4="PV",BO130*$EA130*(1+SSSModel!$C$2),
     IF(SSSModel!$C$4="FCR",$EC130*SUM(OFFSET($AC130,0,MAX(DM$4-$AC$4-$DZ130+1,0),1,MIN($DZ130,DM$4-$AC$4+1))),0)))),
SUM($AC130:$BZ130)*
     IF(SSSModel!$C$4="RR",OFFSET(Profiles!$K$2,$Z130,MAX(Profiles!$C$2,BO$4-$W130)),
     IF(SSSModel!$C$4="ECC",$EA130*$EB130*IF(MAX(Escalation!$C$2,BO$4-$W130)&gt;$DZ130-1,0,OFFSET(Escalation!$K$2,$Y130,MAX(Escalation!$C$2,BO$4-$W130))),
     IF(SSSModel!$C$4="PV",IF(DM$4=$W130,$EA130*(1+SSSModel!$C$2),0),
     IF(SSSModel!$C$4="FCR",IF(AND(DM$4&gt;=$W130,OFFSET(Profiles!$K$2,$Z130,MAX(Profiles!$C$2,BO$4-$W130))&gt;0),$EC130,0),0))))))</f>
        <v>0</v>
      </c>
      <c r="DN130" s="135">
        <f ca="1">IF(OR($Z130=0,SSSModel!$C$4="CF"),BP130,
IF(LEFT($V130,3)="ON_",
     IF(SSSModel!$C$4="RR",SUMPRODUCT(OFFSET($AC130,0,0,1,$CB$2),OFFSET(Profiles!$K$28,($Z130-1)*(Profiles!$I$26+1)+DN$4-SSSModel!$C$3+1,0,1,$CB$2)),
     IF(SSSModel!$C$4="ECC",$EA130*$EB130*SUMPRODUCT(OFFSET($AC130,0,MAX(0,DN$4-$DZ130-$CA$4+1),1,MIN($DZ130,DN$4-$CA$4+1)),OFFSET(Escalation!$K$24,($Y130-1)*(Escalation!$I$22+1)+DN$4-SSSModel!$C$3+1,MAX(0,DN$4-$DZ130-$CA$4+1),1,MIN($DZ130,DN$4-$CA$4+1))),
     IF(SSSModel!$C$4="PV",BP130*$EA130*(1+SSSModel!$C$2),
     IF(SSSModel!$C$4="FCR",$EC130*SUM(OFFSET($AC130,0,MAX(DN$4-$AC$4-$DZ130+1,0),1,MIN($DZ130,DN$4-$AC$4+1))),0)))),
SUM($AC130:$BZ130)*
     IF(SSSModel!$C$4="RR",OFFSET(Profiles!$K$2,$Z130,MAX(Profiles!$C$2,BP$4-$W130)),
     IF(SSSModel!$C$4="ECC",$EA130*$EB130*IF(MAX(Escalation!$C$2,BP$4-$W130)&gt;$DZ130-1,0,OFFSET(Escalation!$K$2,$Y130,MAX(Escalation!$C$2,BP$4-$W130))),
     IF(SSSModel!$C$4="PV",IF(DN$4=$W130,$EA130*(1+SSSModel!$C$2),0),
     IF(SSSModel!$C$4="FCR",IF(AND(DN$4&gt;=$W130,OFFSET(Profiles!$K$2,$Z130,MAX(Profiles!$C$2,BP$4-$W130))&gt;0),$EC130,0),0))))))</f>
        <v>0</v>
      </c>
      <c r="DO130" s="135">
        <f ca="1">IF(OR($Z130=0,SSSModel!$C$4="CF"),BQ130,
IF(LEFT($V130,3)="ON_",
     IF(SSSModel!$C$4="RR",SUMPRODUCT(OFFSET($AC130,0,0,1,$CB$2),OFFSET(Profiles!$K$28,($Z130-1)*(Profiles!$I$26+1)+DO$4-SSSModel!$C$3+1,0,1,$CB$2)),
     IF(SSSModel!$C$4="ECC",$EA130*$EB130*SUMPRODUCT(OFFSET($AC130,0,MAX(0,DO$4-$DZ130-$CA$4+1),1,MIN($DZ130,DO$4-$CA$4+1)),OFFSET(Escalation!$K$24,($Y130-1)*(Escalation!$I$22+1)+DO$4-SSSModel!$C$3+1,MAX(0,DO$4-$DZ130-$CA$4+1),1,MIN($DZ130,DO$4-$CA$4+1))),
     IF(SSSModel!$C$4="PV",BQ130*$EA130*(1+SSSModel!$C$2),
     IF(SSSModel!$C$4="FCR",$EC130*SUM(OFFSET($AC130,0,MAX(DO$4-$AC$4-$DZ130+1,0),1,MIN($DZ130,DO$4-$AC$4+1))),0)))),
SUM($AC130:$BZ130)*
     IF(SSSModel!$C$4="RR",OFFSET(Profiles!$K$2,$Z130,MAX(Profiles!$C$2,BQ$4-$W130)),
     IF(SSSModel!$C$4="ECC",$EA130*$EB130*IF(MAX(Escalation!$C$2,BQ$4-$W130)&gt;$DZ130-1,0,OFFSET(Escalation!$K$2,$Y130,MAX(Escalation!$C$2,BQ$4-$W130))),
     IF(SSSModel!$C$4="PV",IF(DO$4=$W130,$EA130*(1+SSSModel!$C$2),0),
     IF(SSSModel!$C$4="FCR",IF(AND(DO$4&gt;=$W130,OFFSET(Profiles!$K$2,$Z130,MAX(Profiles!$C$2,BQ$4-$W130))&gt;0),$EC130,0),0))))))</f>
        <v>0</v>
      </c>
      <c r="DP130" s="135">
        <f ca="1">IF(OR($Z130=0,SSSModel!$C$4="CF"),BR130,
IF(LEFT($V130,3)="ON_",
     IF(SSSModel!$C$4="RR",SUMPRODUCT(OFFSET($AC130,0,0,1,$CB$2),OFFSET(Profiles!$K$28,($Z130-1)*(Profiles!$I$26+1)+DP$4-SSSModel!$C$3+1,0,1,$CB$2)),
     IF(SSSModel!$C$4="ECC",$EA130*$EB130*SUMPRODUCT(OFFSET($AC130,0,MAX(0,DP$4-$DZ130-$CA$4+1),1,MIN($DZ130,DP$4-$CA$4+1)),OFFSET(Escalation!$K$24,($Y130-1)*(Escalation!$I$22+1)+DP$4-SSSModel!$C$3+1,MAX(0,DP$4-$DZ130-$CA$4+1),1,MIN($DZ130,DP$4-$CA$4+1))),
     IF(SSSModel!$C$4="PV",BR130*$EA130*(1+SSSModel!$C$2),
     IF(SSSModel!$C$4="FCR",$EC130*SUM(OFFSET($AC130,0,MAX(DP$4-$AC$4-$DZ130+1,0),1,MIN($DZ130,DP$4-$AC$4+1))),0)))),
SUM($AC130:$BZ130)*
     IF(SSSModel!$C$4="RR",OFFSET(Profiles!$K$2,$Z130,MAX(Profiles!$C$2,BR$4-$W130)),
     IF(SSSModel!$C$4="ECC",$EA130*$EB130*IF(MAX(Escalation!$C$2,BR$4-$W130)&gt;$DZ130-1,0,OFFSET(Escalation!$K$2,$Y130,MAX(Escalation!$C$2,BR$4-$W130))),
     IF(SSSModel!$C$4="PV",IF(DP$4=$W130,$EA130*(1+SSSModel!$C$2),0),
     IF(SSSModel!$C$4="FCR",IF(AND(DP$4&gt;=$W130,OFFSET(Profiles!$K$2,$Z130,MAX(Profiles!$C$2,BR$4-$W130))&gt;0),$EC130,0),0))))))</f>
        <v>0</v>
      </c>
      <c r="DQ130" s="135">
        <f ca="1">IF(OR($Z130=0,SSSModel!$C$4="CF"),BS130,
IF(LEFT($V130,3)="ON_",
     IF(SSSModel!$C$4="RR",SUMPRODUCT(OFFSET($AC130,0,0,1,$CB$2),OFFSET(Profiles!$K$28,($Z130-1)*(Profiles!$I$26+1)+DQ$4-SSSModel!$C$3+1,0,1,$CB$2)),
     IF(SSSModel!$C$4="ECC",$EA130*$EB130*SUMPRODUCT(OFFSET($AC130,0,MAX(0,DQ$4-$DZ130-$CA$4+1),1,MIN($DZ130,DQ$4-$CA$4+1)),OFFSET(Escalation!$K$24,($Y130-1)*(Escalation!$I$22+1)+DQ$4-SSSModel!$C$3+1,MAX(0,DQ$4-$DZ130-$CA$4+1),1,MIN($DZ130,DQ$4-$CA$4+1))),
     IF(SSSModel!$C$4="PV",BS130*$EA130*(1+SSSModel!$C$2),
     IF(SSSModel!$C$4="FCR",$EC130*SUM(OFFSET($AC130,0,MAX(DQ$4-$AC$4-$DZ130+1,0),1,MIN($DZ130,DQ$4-$AC$4+1))),0)))),
SUM($AC130:$BZ130)*
     IF(SSSModel!$C$4="RR",OFFSET(Profiles!$K$2,$Z130,MAX(Profiles!$C$2,BS$4-$W130)),
     IF(SSSModel!$C$4="ECC",$EA130*$EB130*IF(MAX(Escalation!$C$2,BS$4-$W130)&gt;$DZ130-1,0,OFFSET(Escalation!$K$2,$Y130,MAX(Escalation!$C$2,BS$4-$W130))),
     IF(SSSModel!$C$4="PV",IF(DQ$4=$W130,$EA130*(1+SSSModel!$C$2),0),
     IF(SSSModel!$C$4="FCR",IF(AND(DQ$4&gt;=$W130,OFFSET(Profiles!$K$2,$Z130,MAX(Profiles!$C$2,BS$4-$W130))&gt;0),$EC130,0),0))))))</f>
        <v>0</v>
      </c>
      <c r="DR130" s="135">
        <f ca="1">IF(OR($Z130=0,SSSModel!$C$4="CF"),BT130,
IF(LEFT($V130,3)="ON_",
     IF(SSSModel!$C$4="RR",SUMPRODUCT(OFFSET($AC130,0,0,1,$CB$2),OFFSET(Profiles!$K$28,($Z130-1)*(Profiles!$I$26+1)+DR$4-SSSModel!$C$3+1,0,1,$CB$2)),
     IF(SSSModel!$C$4="ECC",$EA130*$EB130*SUMPRODUCT(OFFSET($AC130,0,MAX(0,DR$4-$DZ130-$CA$4+1),1,MIN($DZ130,DR$4-$CA$4+1)),OFFSET(Escalation!$K$24,($Y130-1)*(Escalation!$I$22+1)+DR$4-SSSModel!$C$3+1,MAX(0,DR$4-$DZ130-$CA$4+1),1,MIN($DZ130,DR$4-$CA$4+1))),
     IF(SSSModel!$C$4="PV",BT130*$EA130*(1+SSSModel!$C$2),
     IF(SSSModel!$C$4="FCR",$EC130*SUM(OFFSET($AC130,0,MAX(DR$4-$AC$4-$DZ130+1,0),1,MIN($DZ130,DR$4-$AC$4+1))),0)))),
SUM($AC130:$BZ130)*
     IF(SSSModel!$C$4="RR",OFFSET(Profiles!$K$2,$Z130,MAX(Profiles!$C$2,BT$4-$W130)),
     IF(SSSModel!$C$4="ECC",$EA130*$EB130*IF(MAX(Escalation!$C$2,BT$4-$W130)&gt;$DZ130-1,0,OFFSET(Escalation!$K$2,$Y130,MAX(Escalation!$C$2,BT$4-$W130))),
     IF(SSSModel!$C$4="PV",IF(DR$4=$W130,$EA130*(1+SSSModel!$C$2),0),
     IF(SSSModel!$C$4="FCR",IF(AND(DR$4&gt;=$W130,OFFSET(Profiles!$K$2,$Z130,MAX(Profiles!$C$2,BT$4-$W130))&gt;0),$EC130,0),0))))))</f>
        <v>0</v>
      </c>
      <c r="DS130" s="135">
        <f ca="1">IF(OR($Z130=0,SSSModel!$C$4="CF"),BU130,
IF(LEFT($V130,3)="ON_",
     IF(SSSModel!$C$4="RR",SUMPRODUCT(OFFSET($AC130,0,0,1,$CB$2),OFFSET(Profiles!$K$28,($Z130-1)*(Profiles!$I$26+1)+DS$4-SSSModel!$C$3+1,0,1,$CB$2)),
     IF(SSSModel!$C$4="ECC",$EA130*$EB130*SUMPRODUCT(OFFSET($AC130,0,MAX(0,DS$4-$DZ130-$CA$4+1),1,MIN($DZ130,DS$4-$CA$4+1)),OFFSET(Escalation!$K$24,($Y130-1)*(Escalation!$I$22+1)+DS$4-SSSModel!$C$3+1,MAX(0,DS$4-$DZ130-$CA$4+1),1,MIN($DZ130,DS$4-$CA$4+1))),
     IF(SSSModel!$C$4="PV",BU130*$EA130*(1+SSSModel!$C$2),
     IF(SSSModel!$C$4="FCR",$EC130*SUM(OFFSET($AC130,0,MAX(DS$4-$AC$4-$DZ130+1,0),1,MIN($DZ130,DS$4-$AC$4+1))),0)))),
SUM($AC130:$BZ130)*
     IF(SSSModel!$C$4="RR",OFFSET(Profiles!$K$2,$Z130,MAX(Profiles!$C$2,BU$4-$W130)),
     IF(SSSModel!$C$4="ECC",$EA130*$EB130*IF(MAX(Escalation!$C$2,BU$4-$W130)&gt;$DZ130-1,0,OFFSET(Escalation!$K$2,$Y130,MAX(Escalation!$C$2,BU$4-$W130))),
     IF(SSSModel!$C$4="PV",IF(DS$4=$W130,$EA130*(1+SSSModel!$C$2),0),
     IF(SSSModel!$C$4="FCR",IF(AND(DS$4&gt;=$W130,OFFSET(Profiles!$K$2,$Z130,MAX(Profiles!$C$2,BU$4-$W130))&gt;0),$EC130,0),0))))))</f>
        <v>0</v>
      </c>
      <c r="DT130" s="135">
        <f ca="1">IF(OR($Z130=0,SSSModel!$C$4="CF"),BV130,
IF(LEFT($V130,3)="ON_",
     IF(SSSModel!$C$4="RR",SUMPRODUCT(OFFSET($AC130,0,0,1,$CB$2),OFFSET(Profiles!$K$28,($Z130-1)*(Profiles!$I$26+1)+DT$4-SSSModel!$C$3+1,0,1,$CB$2)),
     IF(SSSModel!$C$4="ECC",$EA130*$EB130*SUMPRODUCT(OFFSET($AC130,0,MAX(0,DT$4-$DZ130-$CA$4+1),1,MIN($DZ130,DT$4-$CA$4+1)),OFFSET(Escalation!$K$24,($Y130-1)*(Escalation!$I$22+1)+DT$4-SSSModel!$C$3+1,MAX(0,DT$4-$DZ130-$CA$4+1),1,MIN($DZ130,DT$4-$CA$4+1))),
     IF(SSSModel!$C$4="PV",BV130*$EA130*(1+SSSModel!$C$2),
     IF(SSSModel!$C$4="FCR",$EC130*SUM(OFFSET($AC130,0,MAX(DT$4-$AC$4-$DZ130+1,0),1,MIN($DZ130,DT$4-$AC$4+1))),0)))),
SUM($AC130:$BZ130)*
     IF(SSSModel!$C$4="RR",OFFSET(Profiles!$K$2,$Z130,MAX(Profiles!$C$2,BV$4-$W130)),
     IF(SSSModel!$C$4="ECC",$EA130*$EB130*IF(MAX(Escalation!$C$2,BV$4-$W130)&gt;$DZ130-1,0,OFFSET(Escalation!$K$2,$Y130,MAX(Escalation!$C$2,BV$4-$W130))),
     IF(SSSModel!$C$4="PV",IF(DT$4=$W130,$EA130*(1+SSSModel!$C$2),0),
     IF(SSSModel!$C$4="FCR",IF(AND(DT$4&gt;=$W130,OFFSET(Profiles!$K$2,$Z130,MAX(Profiles!$C$2,BV$4-$W130))&gt;0),$EC130,0),0))))))</f>
        <v>0</v>
      </c>
      <c r="DU130" s="135">
        <f ca="1">IF(OR($Z130=0,SSSModel!$C$4="CF"),BW130,
IF(LEFT($V130,3)="ON_",
     IF(SSSModel!$C$4="RR",SUMPRODUCT(OFFSET($AC130,0,0,1,$CB$2),OFFSET(Profiles!$K$28,($Z130-1)*(Profiles!$I$26+1)+DU$4-SSSModel!$C$3+1,0,1,$CB$2)),
     IF(SSSModel!$C$4="ECC",$EA130*$EB130*SUMPRODUCT(OFFSET($AC130,0,MAX(0,DU$4-$DZ130-$CA$4+1),1,MIN($DZ130,DU$4-$CA$4+1)),OFFSET(Escalation!$K$24,($Y130-1)*(Escalation!$I$22+1)+DU$4-SSSModel!$C$3+1,MAX(0,DU$4-$DZ130-$CA$4+1),1,MIN($DZ130,DU$4-$CA$4+1))),
     IF(SSSModel!$C$4="PV",BW130*$EA130*(1+SSSModel!$C$2),
     IF(SSSModel!$C$4="FCR",$EC130*SUM(OFFSET($AC130,0,MAX(DU$4-$AC$4-$DZ130+1,0),1,MIN($DZ130,DU$4-$AC$4+1))),0)))),
SUM($AC130:$BZ130)*
     IF(SSSModel!$C$4="RR",OFFSET(Profiles!$K$2,$Z130,MAX(Profiles!$C$2,BW$4-$W130)),
     IF(SSSModel!$C$4="ECC",$EA130*$EB130*IF(MAX(Escalation!$C$2,BW$4-$W130)&gt;$DZ130-1,0,OFFSET(Escalation!$K$2,$Y130,MAX(Escalation!$C$2,BW$4-$W130))),
     IF(SSSModel!$C$4="PV",IF(DU$4=$W130,$EA130*(1+SSSModel!$C$2),0),
     IF(SSSModel!$C$4="FCR",IF(AND(DU$4&gt;=$W130,OFFSET(Profiles!$K$2,$Z130,MAX(Profiles!$C$2,BW$4-$W130))&gt;0),$EC130,0),0))))))</f>
        <v>0</v>
      </c>
      <c r="DV130" s="136">
        <f ca="1">IF(OR($Z130=0,SSSModel!$C$4="CF"),BX130,
IF(LEFT($V130,3)="ON_",
     IF(SSSModel!$C$4="RR",SUMPRODUCT(OFFSET($AC130,0,0,1,$CB$2),OFFSET(Profiles!$K$28,($Z130-1)*(Profiles!$I$26+1)+DV$4-SSSModel!$C$3+1,0,1,$CB$2)),
     IF(SSSModel!$C$4="ECC",$EA130*$EB130*SUMPRODUCT(OFFSET($AC130,0,MAX(0,DV$4-$DZ130-$CA$4+1),1,MIN($DZ130,DV$4-$CA$4+1)),OFFSET(Escalation!$K$24,($Y130-1)*(Escalation!$I$22+1)+DV$4-SSSModel!$C$3+1,MAX(0,DV$4-$DZ130-$CA$4+1),1,MIN($DZ130,DV$4-$CA$4+1))),
     IF(SSSModel!$C$4="PV",BX130*$EA130*(1+SSSModel!$C$2),
     IF(SSSModel!$C$4="FCR",$EC130*SUM(OFFSET($AC130,0,MAX(DV$4-$AC$4-$DZ130+1,0),1,MIN($DZ130,DV$4-$AC$4+1))),0)))),
SUM($AC130:$BZ130)*
     IF(SSSModel!$C$4="RR",OFFSET(Profiles!$K$2,$Z130,MAX(Profiles!$C$2,BX$4-$W130)),
     IF(SSSModel!$C$4="ECC",$EA130*$EB130*IF(MAX(Escalation!$C$2,BX$4-$W130)&gt;$DZ130-1,0,OFFSET(Escalation!$K$2,$Y130,MAX(Escalation!$C$2,BX$4-$W130))),
     IF(SSSModel!$C$4="PV",IF(DV$4=$W130,$EA130*(1+SSSModel!$C$2),0),
     IF(SSSModel!$C$4="FCR",IF(AND(DV$4&gt;=$W130,OFFSET(Profiles!$K$2,$Z130,MAX(Profiles!$C$2,BX$4-$W130))&gt;0),$EC130,0),0))))))</f>
        <v>0</v>
      </c>
      <c r="DW130" s="136">
        <f ca="1">IF(OR($Z130=0,SSSModel!$C$4="CF"),BY130,
IF(LEFT($V130,3)="ON_",
     IF(SSSModel!$C$4="RR",SUMPRODUCT(OFFSET($AC130,0,0,1,$CB$2),OFFSET(Profiles!$K$28,($Z130-1)*(Profiles!$I$26+1)+DW$4-SSSModel!$C$3+1,0,1,$CB$2)),
     IF(SSSModel!$C$4="ECC",$EA130*$EB130*SUMPRODUCT(OFFSET($AC130,0,MAX(0,DW$4-$DZ130-$CA$4+1),1,MIN($DZ130,DW$4-$CA$4+1)),OFFSET(Escalation!$K$24,($Y130-1)*(Escalation!$I$22+1)+DW$4-SSSModel!$C$3+1,MAX(0,DW$4-$DZ130-$CA$4+1),1,MIN($DZ130,DW$4-$CA$4+1))),
     IF(SSSModel!$C$4="PV",BY130*$EA130*(1+SSSModel!$C$2),
     IF(SSSModel!$C$4="FCR",$EC130*SUM(OFFSET($AC130,0,MAX(DW$4-$AC$4-$DZ130+1,0),1,MIN($DZ130,DW$4-$AC$4+1))),0)))),
SUM($AC130:$BZ130)*
     IF(SSSModel!$C$4="RR",OFFSET(Profiles!$K$2,$Z130,MAX(Profiles!$C$2,BY$4-$W130)),
     IF(SSSModel!$C$4="ECC",$EA130*$EB130*IF(MAX(Escalation!$C$2,BY$4-$W130)&gt;$DZ130-1,0,OFFSET(Escalation!$K$2,$Y130,MAX(Escalation!$C$2,BY$4-$W130))),
     IF(SSSModel!$C$4="PV",IF(DW$4=$W130,$EA130*(1+SSSModel!$C$2),0),
     IF(SSSModel!$C$4="FCR",IF(AND(DW$4&gt;=$W130,OFFSET(Profiles!$K$2,$Z130,MAX(Profiles!$C$2,BY$4-$W130))&gt;0),$EC130,0),0))))))</f>
        <v>0</v>
      </c>
      <c r="DX130" s="136">
        <f ca="1">IF(OR($Z130=0,SSSModel!$C$4="CF"),BZ130,
IF(LEFT($V130,3)="ON_",
     IF(SSSModel!$C$4="RR",SUMPRODUCT(OFFSET($AC130,0,0,1,$CB$2),OFFSET(Profiles!$K$28,($Z130-1)*(Profiles!$I$26+1)+DX$4-SSSModel!$C$3+1,0,1,$CB$2)),
     IF(SSSModel!$C$4="ECC",$EA130*$EB130*SUMPRODUCT(OFFSET($AC130,0,MAX(0,DX$4-$DZ130-$CA$4+1),1,MIN($DZ130,DX$4-$CA$4+1)),OFFSET(Escalation!$K$24,($Y130-1)*(Escalation!$I$22+1)+DX$4-SSSModel!$C$3+1,MAX(0,DX$4-$DZ130-$CA$4+1),1,MIN($DZ130,DX$4-$CA$4+1))),
     IF(SSSModel!$C$4="PV",BZ130*$EA130*(1+SSSModel!$C$2),
     IF(SSSModel!$C$4="FCR",$EC130*SUM(OFFSET($AC130,0,MAX(DX$4-$AC$4-$DZ130+1,0),1,MIN($DZ130,DX$4-$AC$4+1))),0)))),
SUM($AC130:$BZ130)*
     IF(SSSModel!$C$4="RR",OFFSET(Profiles!$K$2,$Z130,MAX(Profiles!$C$2,BZ$4-$W130)),
     IF(SSSModel!$C$4="ECC",$EA130*$EB130*IF(MAX(Escalation!$C$2,BZ$4-$W130)&gt;$DZ130-1,0,OFFSET(Escalation!$K$2,$Y130,MAX(Escalation!$C$2,BZ$4-$W130))),
     IF(SSSModel!$C$4="PV",IF(DX$4=$W130,$EA130*(1+SSSModel!$C$2),0),
     IF(SSSModel!$C$4="FCR",IF(AND(DX$4&gt;=$W130,OFFSET(Profiles!$K$2,$Z130,MAX(Profiles!$C$2,BZ$4-$W130))&gt;0),$EC130,0),0))))))</f>
        <v>0</v>
      </c>
      <c r="DY130" s="82">
        <f ca="1">IF($Y130=0,0,OFFSET(Escalation!$B$2,$Y130,0))</f>
        <v>0</v>
      </c>
      <c r="DZ130" s="80">
        <f ca="1">IF($Z130=0,0,COUNTIF(OFFSET(Profiles!$K$2,$Z130,0,1,50),"&gt;0"))</f>
        <v>0</v>
      </c>
      <c r="EA130" s="137">
        <f ca="1">IF($Z130=0,0,SUMPRODUCT(Profiles!$C$20:$BH$20,OFFSET(Profiles!$C$2,$Z130,0,1,Profiles!$B$1)))</f>
        <v>0</v>
      </c>
      <c r="EB130" s="24">
        <f>IF($Z130=0,0,((1-(1+DY130)/(1+SSSModel!$C$2))/(1-((1+DY130)/(1+SSSModel!$C$2))^DZ130))*(1+SSSModel!$C$2))</f>
        <v>0</v>
      </c>
      <c r="EC130" s="24">
        <f>IF($Z130=0,0,-PMT(SSSModel!$C$2,DZ130,EA130))</f>
        <v>0</v>
      </c>
    </row>
    <row r="131" spans="3:133" x14ac:dyDescent="0.35">
      <c r="C131" s="18">
        <f t="shared" si="12"/>
        <v>13</v>
      </c>
      <c r="D131" s="18">
        <f t="shared" si="13"/>
        <v>7</v>
      </c>
      <c r="E131" s="18">
        <f t="shared" ca="1" si="16"/>
        <v>0</v>
      </c>
      <c r="G131" s="25" t="str">
        <f ca="1">IF($E131=0,"",OFFSET(Resources!B$26,$E131,0))</f>
        <v/>
      </c>
      <c r="H131" s="25" t="str">
        <f ca="1">IF($E131=0,"",OFFSET(Resources!C$26,$E131,0))</f>
        <v/>
      </c>
      <c r="I131" s="25" t="str">
        <f ca="1">IF($E131=0,"",OFFSET(Resources!$E$26,$E131,0))</f>
        <v/>
      </c>
      <c r="J131" s="16">
        <v>1</v>
      </c>
      <c r="K131" s="16" t="s">
        <v>150</v>
      </c>
      <c r="L131" s="25" t="str">
        <f ca="1">OFFSET(Resources!$CG$24,0,$C131-1)</f>
        <v>Start Cost</v>
      </c>
      <c r="M131" s="25" t="str">
        <f ca="1">OFFSET(Resources!$CG$25,0,$C131-1)</f>
        <v>O&amp;M</v>
      </c>
      <c r="N131" s="1">
        <v>1</v>
      </c>
      <c r="O131" s="7">
        <f ca="1">IF($E131=0,0,OFFSET(Resources!$CG$26,$E131,$C131-1))</f>
        <v>0</v>
      </c>
      <c r="P131" s="25" t="str">
        <f ca="1">OFFSET(Resources!$CG$26,0,$C131-1)</f>
        <v>$/Yr</v>
      </c>
      <c r="Q131" s="18">
        <f ca="1">IF($E131=0,0,OFFSET(GenAlts!$W$4,$E131,$D131-1))</f>
        <v>0</v>
      </c>
      <c r="R131" s="1">
        <v>1</v>
      </c>
      <c r="S131" t="str">
        <f ca="1">IF($E131=0,"",OFFSET(Resources!$R$26,$E131,0))</f>
        <v/>
      </c>
      <c r="T131" s="1"/>
      <c r="U131" s="25">
        <f ca="1">IF($E131=0,0,OFFSET(Resources!$AB$26,$E131,($C131-1)*Resources!$CI$20))</f>
        <v>0</v>
      </c>
      <c r="V131" s="1"/>
      <c r="W131">
        <f t="shared" ca="1" si="15"/>
        <v>0</v>
      </c>
      <c r="X131">
        <f>IF(T131="",0,MATCH(T131,Profiles!$A$3:$A$22,0))</f>
        <v>0</v>
      </c>
      <c r="Y131" s="10">
        <f ca="1">IF(U131=0,0,MATCH(U131,Escalation!$A$3:$A$18,0))</f>
        <v>0</v>
      </c>
      <c r="Z131">
        <f>IF(V131="",0,MATCH(V131,Profiles!$A$3:$A$22,0))</f>
        <v>0</v>
      </c>
      <c r="AA131" s="8"/>
      <c r="AB131" s="8">
        <v>0</v>
      </c>
      <c r="AC131" s="72">
        <f ca="1">IF(OR(AC$4&lt;$Q131,AC$4&gt;$Q131+IF($S131="",1000,$S131)-1),0,IF(MOD(AC$4-$Q131,IF($R131="",1000,$R131))=0,$O131,0))*IF($Y131&gt;0,(1+INDEX(Escalation!$B$3:$B$18,$Y131,0))^(AC$4-SSSModel!$C$5),1)*IF($X131=0,1,OFFSET(Profiles!$K$2,$X131,MAX(Profiles!$C$2,AC$4-$Q131)))*IF($AA131=1,(1+SSSModel!#REF!),1)</f>
        <v>0</v>
      </c>
      <c r="AD131" s="72">
        <f ca="1">IF(OR(AD$4&lt;$Q131,AD$4&gt;$Q131+IF($S131="",1000,$S131)-1),0,IF(MOD(AD$4-$Q131,IF($R131="",1000,$R131))=0,$O131,0))*IF($Y131&gt;0,(1+INDEX(Escalation!$B$3:$B$18,$Y131,0))^(AD$4-SSSModel!$C$5),1)*IF($X131=0,1,OFFSET(Profiles!$K$2,$X131,MAX(Profiles!$C$2,AD$4-$Q131)))*IF($AA131=1,(1+SSSModel!#REF!),1)</f>
        <v>0</v>
      </c>
      <c r="AE131" s="72">
        <f ca="1">IF(OR(AE$4&lt;$Q131,AE$4&gt;$Q131+IF($S131="",1000,$S131)-1),0,IF(MOD(AE$4-$Q131,IF($R131="",1000,$R131))=0,$O131,0))*IF($Y131&gt;0,(1+INDEX(Escalation!$B$3:$B$18,$Y131,0))^(AE$4-SSSModel!$C$5),1)*IF($X131=0,1,OFFSET(Profiles!$K$2,$X131,MAX(Profiles!$C$2,AE$4-$Q131)))*IF($AA131=1,(1+SSSModel!#REF!),1)</f>
        <v>0</v>
      </c>
      <c r="AF131" s="72">
        <f ca="1">IF(OR(AF$4&lt;$Q131,AF$4&gt;$Q131+IF($S131="",1000,$S131)-1),0,IF(MOD(AF$4-$Q131,IF($R131="",1000,$R131))=0,$O131,0))*IF($Y131&gt;0,(1+INDEX(Escalation!$B$3:$B$18,$Y131,0))^(AF$4-SSSModel!$C$5),1)*IF($X131=0,1,OFFSET(Profiles!$K$2,$X131,MAX(Profiles!$C$2,AF$4-$Q131)))*IF($AA131=1,(1+SSSModel!#REF!),1)</f>
        <v>0</v>
      </c>
      <c r="AG131" s="72">
        <f ca="1">IF(OR(AG$4&lt;$Q131,AG$4&gt;$Q131+IF($S131="",1000,$S131)-1),0,IF(MOD(AG$4-$Q131,IF($R131="",1000,$R131))=0,$O131,0))*IF($Y131&gt;0,(1+INDEX(Escalation!$B$3:$B$18,$Y131,0))^(AG$4-SSSModel!$C$5),1)*IF($X131=0,1,OFFSET(Profiles!$K$2,$X131,MAX(Profiles!$C$2,AG$4-$Q131)))*IF($AA131=1,(1+SSSModel!#REF!),1)</f>
        <v>0</v>
      </c>
      <c r="AH131" s="72">
        <f ca="1">IF(OR(AH$4&lt;$Q131,AH$4&gt;$Q131+IF($S131="",1000,$S131)-1),0,IF(MOD(AH$4-$Q131,IF($R131="",1000,$R131))=0,$O131,0))*IF($Y131&gt;0,(1+INDEX(Escalation!$B$3:$B$18,$Y131,0))^(AH$4-SSSModel!$C$5),1)*IF($X131=0,1,OFFSET(Profiles!$K$2,$X131,MAX(Profiles!$C$2,AH$4-$Q131)))*IF($AA131=1,(1+SSSModel!#REF!),1)</f>
        <v>0</v>
      </c>
      <c r="AI131" s="72">
        <f ca="1">IF(OR(AI$4&lt;$Q131,AI$4&gt;$Q131+IF($S131="",1000,$S131)-1),0,IF(MOD(AI$4-$Q131,IF($R131="",1000,$R131))=0,$O131,0))*IF($Y131&gt;0,(1+INDEX(Escalation!$B$3:$B$18,$Y131,0))^(AI$4-SSSModel!$C$5),1)*IF($X131=0,1,OFFSET(Profiles!$K$2,$X131,MAX(Profiles!$C$2,AI$4-$Q131)))*IF($AA131=1,(1+SSSModel!#REF!),1)</f>
        <v>0</v>
      </c>
      <c r="AJ131" s="72">
        <f ca="1">IF(OR(AJ$4&lt;$Q131,AJ$4&gt;$Q131+IF($S131="",1000,$S131)-1),0,IF(MOD(AJ$4-$Q131,IF($R131="",1000,$R131))=0,$O131,0))*IF($Y131&gt;0,(1+INDEX(Escalation!$B$3:$B$18,$Y131,0))^(AJ$4-SSSModel!$C$5),1)*IF($X131=0,1,OFFSET(Profiles!$K$2,$X131,MAX(Profiles!$C$2,AJ$4-$Q131)))*IF($AA131=1,(1+SSSModel!#REF!),1)</f>
        <v>0</v>
      </c>
      <c r="AK131" s="72">
        <f ca="1">IF(OR(AK$4&lt;$Q131,AK$4&gt;$Q131+IF($S131="",1000,$S131)-1),0,IF(MOD(AK$4-$Q131,IF($R131="",1000,$R131))=0,$O131,0))*IF($Y131&gt;0,(1+INDEX(Escalation!$B$3:$B$18,$Y131,0))^(AK$4-SSSModel!$C$5),1)*IF($X131=0,1,OFFSET(Profiles!$K$2,$X131,MAX(Profiles!$C$2,AK$4-$Q131)))*IF($AA131=1,(1+SSSModel!#REF!),1)</f>
        <v>0</v>
      </c>
      <c r="AL131" s="72">
        <f ca="1">IF(OR(AL$4&lt;$Q131,AL$4&gt;$Q131+IF($S131="",1000,$S131)-1),0,IF(MOD(AL$4-$Q131,IF($R131="",1000,$R131))=0,$O131,0))*IF($Y131&gt;0,(1+INDEX(Escalation!$B$3:$B$18,$Y131,0))^(AL$4-SSSModel!$C$5),1)*IF($X131=0,1,OFFSET(Profiles!$K$2,$X131,MAX(Profiles!$C$2,AL$4-$Q131)))*IF($AA131=1,(1+SSSModel!#REF!),1)</f>
        <v>0</v>
      </c>
      <c r="AM131" s="72">
        <f ca="1">IF(OR(AM$4&lt;$Q131,AM$4&gt;$Q131+IF($S131="",1000,$S131)-1),0,IF(MOD(AM$4-$Q131,IF($R131="",1000,$R131))=0,$O131,0))*IF($Y131&gt;0,(1+INDEX(Escalation!$B$3:$B$18,$Y131,0))^(AM$4-SSSModel!$C$5),1)*IF($X131=0,1,OFFSET(Profiles!$K$2,$X131,MAX(Profiles!$C$2,AM$4-$Q131)))*IF($AA131=1,(1+SSSModel!#REF!),1)</f>
        <v>0</v>
      </c>
      <c r="AN131" s="72">
        <f ca="1">IF(OR(AN$4&lt;$Q131,AN$4&gt;$Q131+IF($S131="",1000,$S131)-1),0,IF(MOD(AN$4-$Q131,IF($R131="",1000,$R131))=0,$O131,0))*IF($Y131&gt;0,(1+INDEX(Escalation!$B$3:$B$18,$Y131,0))^(AN$4-SSSModel!$C$5),1)*IF($X131=0,1,OFFSET(Profiles!$K$2,$X131,MAX(Profiles!$C$2,AN$4-$Q131)))*IF($AA131=1,(1+SSSModel!#REF!),1)</f>
        <v>0</v>
      </c>
      <c r="AO131" s="72">
        <f ca="1">IF(OR(AO$4&lt;$Q131,AO$4&gt;$Q131+IF($S131="",1000,$S131)-1),0,IF(MOD(AO$4-$Q131,IF($R131="",1000,$R131))=0,$O131,0))*IF($Y131&gt;0,(1+INDEX(Escalation!$B$3:$B$18,$Y131,0))^(AO$4-SSSModel!$C$5),1)*IF($X131=0,1,OFFSET(Profiles!$K$2,$X131,MAX(Profiles!$C$2,AO$4-$Q131)))*IF($AA131=1,(1+SSSModel!#REF!),1)</f>
        <v>0</v>
      </c>
      <c r="AP131" s="72">
        <f ca="1">IF(OR(AP$4&lt;$Q131,AP$4&gt;$Q131+IF($S131="",1000,$S131)-1),0,IF(MOD(AP$4-$Q131,IF($R131="",1000,$R131))=0,$O131,0))*IF($Y131&gt;0,(1+INDEX(Escalation!$B$3:$B$18,$Y131,0))^(AP$4-SSSModel!$C$5),1)*IF($X131=0,1,OFFSET(Profiles!$K$2,$X131,MAX(Profiles!$C$2,AP$4-$Q131)))*IF($AA131=1,(1+SSSModel!#REF!),1)</f>
        <v>0</v>
      </c>
      <c r="AQ131" s="72">
        <f ca="1">IF(OR(AQ$4&lt;$Q131,AQ$4&gt;$Q131+IF($S131="",1000,$S131)-1),0,IF(MOD(AQ$4-$Q131,IF($R131="",1000,$R131))=0,$O131,0))*IF($Y131&gt;0,(1+INDEX(Escalation!$B$3:$B$18,$Y131,0))^(AQ$4-SSSModel!$C$5),1)*IF($X131=0,1,OFFSET(Profiles!$K$2,$X131,MAX(Profiles!$C$2,AQ$4-$Q131)))*IF($AA131=1,(1+SSSModel!#REF!),1)</f>
        <v>0</v>
      </c>
      <c r="AR131" s="72">
        <f ca="1">IF(OR(AR$4&lt;$Q131,AR$4&gt;$Q131+IF($S131="",1000,$S131)-1),0,IF(MOD(AR$4-$Q131,IF($R131="",1000,$R131))=0,$O131,0))*IF($Y131&gt;0,(1+INDEX(Escalation!$B$3:$B$18,$Y131,0))^(AR$4-SSSModel!$C$5),1)*IF($X131=0,1,OFFSET(Profiles!$K$2,$X131,MAX(Profiles!$C$2,AR$4-$Q131)))*IF($AA131=1,(1+SSSModel!#REF!),1)</f>
        <v>0</v>
      </c>
      <c r="AS131" s="72">
        <f ca="1">IF(OR(AS$4&lt;$Q131,AS$4&gt;$Q131+IF($S131="",1000,$S131)-1),0,IF(MOD(AS$4-$Q131,IF($R131="",1000,$R131))=0,$O131,0))*IF($Y131&gt;0,(1+INDEX(Escalation!$B$3:$B$18,$Y131,0))^(AS$4-SSSModel!$C$5),1)*IF($X131=0,1,OFFSET(Profiles!$K$2,$X131,MAX(Profiles!$C$2,AS$4-$Q131)))*IF($AA131=1,(1+SSSModel!#REF!),1)</f>
        <v>0</v>
      </c>
      <c r="AT131" s="72">
        <f ca="1">IF(OR(AT$4&lt;$Q131,AT$4&gt;$Q131+IF($S131="",1000,$S131)-1),0,IF(MOD(AT$4-$Q131,IF($R131="",1000,$R131))=0,$O131,0))*IF($Y131&gt;0,(1+INDEX(Escalation!$B$3:$B$18,$Y131,0))^(AT$4-SSSModel!$C$5),1)*IF($X131=0,1,OFFSET(Profiles!$K$2,$X131,MAX(Profiles!$C$2,AT$4-$Q131)))*IF($AA131=1,(1+SSSModel!#REF!),1)</f>
        <v>0</v>
      </c>
      <c r="AU131" s="72">
        <f ca="1">IF(OR(AU$4&lt;$Q131,AU$4&gt;$Q131+IF($S131="",1000,$S131)-1),0,IF(MOD(AU$4-$Q131,IF($R131="",1000,$R131))=0,$O131,0))*IF($Y131&gt;0,(1+INDEX(Escalation!$B$3:$B$18,$Y131,0))^(AU$4-SSSModel!$C$5),1)*IF($X131=0,1,OFFSET(Profiles!$K$2,$X131,MAX(Profiles!$C$2,AU$4-$Q131)))*IF($AA131=1,(1+SSSModel!#REF!),1)</f>
        <v>0</v>
      </c>
      <c r="AV131" s="72">
        <f ca="1">IF(OR(AV$4&lt;$Q131,AV$4&gt;$Q131+IF($S131="",1000,$S131)-1),0,IF(MOD(AV$4-$Q131,IF($R131="",1000,$R131))=0,$O131,0))*IF($Y131&gt;0,(1+INDEX(Escalation!$B$3:$B$18,$Y131,0))^(AV$4-SSSModel!$C$5),1)*IF($X131=0,1,OFFSET(Profiles!$K$2,$X131,MAX(Profiles!$C$2,AV$4-$Q131)))*IF($AA131=1,(1+SSSModel!#REF!),1)</f>
        <v>0</v>
      </c>
      <c r="AW131" s="72">
        <f ca="1">IF(OR(AW$4&lt;$Q131,AW$4&gt;$Q131+IF($S131="",1000,$S131)-1),0,IF(MOD(AW$4-$Q131,IF($R131="",1000,$R131))=0,$O131,0))*IF($Y131&gt;0,(1+INDEX(Escalation!$B$3:$B$18,$Y131,0))^(AW$4-SSSModel!$C$5),1)*IF($X131=0,1,OFFSET(Profiles!$K$2,$X131,MAX(Profiles!$C$2,AW$4-$Q131)))*IF($AA131=1,(1+SSSModel!#REF!),1)</f>
        <v>0</v>
      </c>
      <c r="AX131" s="72">
        <f ca="1">IF(OR(AX$4&lt;$Q131,AX$4&gt;$Q131+IF($S131="",1000,$S131)-1),0,IF(MOD(AX$4-$Q131,IF($R131="",1000,$R131))=0,$O131,0))*IF($Y131&gt;0,(1+INDEX(Escalation!$B$3:$B$18,$Y131,0))^(AX$4-SSSModel!$C$5),1)*IF($X131=0,1,OFFSET(Profiles!$K$2,$X131,MAX(Profiles!$C$2,AX$4-$Q131)))*IF($AA131=1,(1+SSSModel!#REF!),1)</f>
        <v>0</v>
      </c>
      <c r="AY131" s="72">
        <f ca="1">IF(OR(AY$4&lt;$Q131,AY$4&gt;$Q131+IF($S131="",1000,$S131)-1),0,IF(MOD(AY$4-$Q131,IF($R131="",1000,$R131))=0,$O131,0))*IF($Y131&gt;0,(1+INDEX(Escalation!$B$3:$B$18,$Y131,0))^(AY$4-SSSModel!$C$5),1)*IF($X131=0,1,OFFSET(Profiles!$K$2,$X131,MAX(Profiles!$C$2,AY$4-$Q131)))*IF($AA131=1,(1+SSSModel!#REF!),1)</f>
        <v>0</v>
      </c>
      <c r="AZ131" s="72">
        <f ca="1">IF(OR(AZ$4&lt;$Q131,AZ$4&gt;$Q131+IF($S131="",1000,$S131)-1),0,IF(MOD(AZ$4-$Q131,IF($R131="",1000,$R131))=0,$O131,0))*IF($Y131&gt;0,(1+INDEX(Escalation!$B$3:$B$18,$Y131,0))^(AZ$4-SSSModel!$C$5),1)*IF($X131=0,1,OFFSET(Profiles!$K$2,$X131,MAX(Profiles!$C$2,AZ$4-$Q131)))*IF($AA131=1,(1+SSSModel!#REF!),1)</f>
        <v>0</v>
      </c>
      <c r="BA131" s="72">
        <f ca="1">IF(OR(BA$4&lt;$Q131,BA$4&gt;$Q131+IF($S131="",1000,$S131)-1),0,IF(MOD(BA$4-$Q131,IF($R131="",1000,$R131))=0,$O131,0))*IF($Y131&gt;0,(1+INDEX(Escalation!$B$3:$B$18,$Y131,0))^(BA$4-SSSModel!$C$5),1)*IF($X131=0,1,OFFSET(Profiles!$K$2,$X131,MAX(Profiles!$C$2,BA$4-$Q131)))*IF($AA131=1,(1+SSSModel!#REF!),1)</f>
        <v>0</v>
      </c>
      <c r="BB131" s="72">
        <f ca="1">IF(OR(BB$4&lt;$Q131,BB$4&gt;$Q131+IF($S131="",1000,$S131)-1),0,IF(MOD(BB$4-$Q131,IF($R131="",1000,$R131))=0,$O131,0))*IF($Y131&gt;0,(1+INDEX(Escalation!$B$3:$B$18,$Y131,0))^(BB$4-SSSModel!$C$5),1)*IF($X131=0,1,OFFSET(Profiles!$K$2,$X131,MAX(Profiles!$C$2,BB$4-$Q131)))*IF($AA131=1,(1+SSSModel!#REF!),1)</f>
        <v>0</v>
      </c>
      <c r="BC131" s="72">
        <f ca="1">IF(OR(BC$4&lt;$Q131,BC$4&gt;$Q131+IF($S131="",1000,$S131)-1),0,IF(MOD(BC$4-$Q131,IF($R131="",1000,$R131))=0,$O131,0))*IF($Y131&gt;0,(1+INDEX(Escalation!$B$3:$B$18,$Y131,0))^(BC$4-SSSModel!$C$5),1)*IF($X131=0,1,OFFSET(Profiles!$K$2,$X131,MAX(Profiles!$C$2,BC$4-$Q131)))*IF($AA131=1,(1+SSSModel!#REF!),1)</f>
        <v>0</v>
      </c>
      <c r="BD131" s="72">
        <f ca="1">IF(OR(BD$4&lt;$Q131,BD$4&gt;$Q131+IF($S131="",1000,$S131)-1),0,IF(MOD(BD$4-$Q131,IF($R131="",1000,$R131))=0,$O131,0))*IF($Y131&gt;0,(1+INDEX(Escalation!$B$3:$B$18,$Y131,0))^(BD$4-SSSModel!$C$5),1)*IF($X131=0,1,OFFSET(Profiles!$K$2,$X131,MAX(Profiles!$C$2,BD$4-$Q131)))*IF($AA131=1,(1+SSSModel!#REF!),1)</f>
        <v>0</v>
      </c>
      <c r="BE131" s="72">
        <f ca="1">IF(OR(BE$4&lt;$Q131,BE$4&gt;$Q131+IF($S131="",1000,$S131)-1),0,IF(MOD(BE$4-$Q131,IF($R131="",1000,$R131))=0,$O131,0))*IF($Y131&gt;0,(1+INDEX(Escalation!$B$3:$B$18,$Y131,0))^(BE$4-SSSModel!$C$5),1)*IF($X131=0,1,OFFSET(Profiles!$K$2,$X131,MAX(Profiles!$C$2,BE$4-$Q131)))*IF($AA131=1,(1+SSSModel!#REF!),1)</f>
        <v>0</v>
      </c>
      <c r="BF131" s="72">
        <f ca="1">IF(OR(BF$4&lt;$Q131,BF$4&gt;$Q131+IF($S131="",1000,$S131)-1),0,IF(MOD(BF$4-$Q131,IF($R131="",1000,$R131))=0,$O131,0))*IF($Y131&gt;0,(1+INDEX(Escalation!$B$3:$B$18,$Y131,0))^(BF$4-SSSModel!$C$5),1)*IF($X131=0,1,OFFSET(Profiles!$K$2,$X131,MAX(Profiles!$C$2,BF$4-$Q131)))*IF($AA131=1,(1+SSSModel!#REF!),1)</f>
        <v>0</v>
      </c>
      <c r="BG131" s="72">
        <f ca="1">IF(OR(BG$4&lt;$Q131,BG$4&gt;$Q131+IF($S131="",1000,$S131)-1),0,IF(MOD(BG$4-$Q131,IF($R131="",1000,$R131))=0,$O131,0))*IF($Y131&gt;0,(1+INDEX(Escalation!$B$3:$B$18,$Y131,0))^(BG$4-SSSModel!$C$5),1)*IF($X131=0,1,OFFSET(Profiles!$K$2,$X131,MAX(Profiles!$C$2,BG$4-$Q131)))*IF($AA131=1,(1+SSSModel!#REF!),1)</f>
        <v>0</v>
      </c>
      <c r="BH131" s="72">
        <f ca="1">IF(OR(BH$4&lt;$Q131,BH$4&gt;$Q131+IF($S131="",1000,$S131)-1),0,IF(MOD(BH$4-$Q131,IF($R131="",1000,$R131))=0,$O131,0))*IF($Y131&gt;0,(1+INDEX(Escalation!$B$3:$B$18,$Y131,0))^(BH$4-SSSModel!$C$5),1)*IF($X131=0,1,OFFSET(Profiles!$K$2,$X131,MAX(Profiles!$C$2,BH$4-$Q131)))*IF($AA131=1,(1+SSSModel!#REF!),1)</f>
        <v>0</v>
      </c>
      <c r="BI131" s="72">
        <f ca="1">IF(OR(BI$4&lt;$Q131,BI$4&gt;$Q131+IF($S131="",1000,$S131)-1),0,IF(MOD(BI$4-$Q131,IF($R131="",1000,$R131))=0,$O131,0))*IF($Y131&gt;0,(1+INDEX(Escalation!$B$3:$B$18,$Y131,0))^(BI$4-SSSModel!$C$5),1)*IF($X131=0,1,OFFSET(Profiles!$K$2,$X131,MAX(Profiles!$C$2,BI$4-$Q131)))*IF($AA131=1,(1+SSSModel!#REF!),1)</f>
        <v>0</v>
      </c>
      <c r="BJ131" s="72">
        <f ca="1">IF(OR(BJ$4&lt;$Q131,BJ$4&gt;$Q131+IF($S131="",1000,$S131)-1),0,IF(MOD(BJ$4-$Q131,IF($R131="",1000,$R131))=0,$O131,0))*IF($Y131&gt;0,(1+INDEX(Escalation!$B$3:$B$18,$Y131,0))^(BJ$4-SSSModel!$C$5),1)*IF($X131=0,1,OFFSET(Profiles!$K$2,$X131,MAX(Profiles!$C$2,BJ$4-$Q131)))*IF($AA131=1,(1+SSSModel!#REF!),1)</f>
        <v>0</v>
      </c>
      <c r="BK131" s="72">
        <f ca="1">IF(OR(BK$4&lt;$Q131,BK$4&gt;$Q131+IF($S131="",1000,$S131)-1),0,IF(MOD(BK$4-$Q131,IF($R131="",1000,$R131))=0,$O131,0))*IF($Y131&gt;0,(1+INDEX(Escalation!$B$3:$B$18,$Y131,0))^(BK$4-SSSModel!$C$5),1)*IF($X131=0,1,OFFSET(Profiles!$K$2,$X131,MAX(Profiles!$C$2,BK$4-$Q131)))*IF($AA131=1,(1+SSSModel!#REF!),1)</f>
        <v>0</v>
      </c>
      <c r="BL131" s="72">
        <f ca="1">IF(OR(BL$4&lt;$Q131,BL$4&gt;$Q131+IF($S131="",1000,$S131)-1),0,IF(MOD(BL$4-$Q131,IF($R131="",1000,$R131))=0,$O131,0))*IF($Y131&gt;0,(1+INDEX(Escalation!$B$3:$B$18,$Y131,0))^(BL$4-SSSModel!$C$5),1)*IF($X131=0,1,OFFSET(Profiles!$K$2,$X131,MAX(Profiles!$C$2,BL$4-$Q131)))*IF($AA131=1,(1+SSSModel!#REF!),1)</f>
        <v>0</v>
      </c>
      <c r="BM131" s="72">
        <f ca="1">IF(OR(BM$4&lt;$Q131,BM$4&gt;$Q131+IF($S131="",1000,$S131)-1),0,IF(MOD(BM$4-$Q131,IF($R131="",1000,$R131))=0,$O131,0))*IF($Y131&gt;0,(1+INDEX(Escalation!$B$3:$B$18,$Y131,0))^(BM$4-SSSModel!$C$5),1)*IF($X131=0,1,OFFSET(Profiles!$K$2,$X131,MAX(Profiles!$C$2,BM$4-$Q131)))*IF($AA131=1,(1+SSSModel!#REF!),1)</f>
        <v>0</v>
      </c>
      <c r="BN131" s="72">
        <f ca="1">IF(OR(BN$4&lt;$Q131,BN$4&gt;$Q131+IF($S131="",1000,$S131)-1),0,IF(MOD(BN$4-$Q131,IF($R131="",1000,$R131))=0,$O131,0))*IF($Y131&gt;0,(1+INDEX(Escalation!$B$3:$B$18,$Y131,0))^(BN$4-SSSModel!$C$5),1)*IF($X131=0,1,OFFSET(Profiles!$K$2,$X131,MAX(Profiles!$C$2,BN$4-$Q131)))*IF($AA131=1,(1+SSSModel!#REF!),1)</f>
        <v>0</v>
      </c>
      <c r="BO131" s="72">
        <f ca="1">IF(OR(BO$4&lt;$Q131,BO$4&gt;$Q131+IF($S131="",1000,$S131)-1),0,IF(MOD(BO$4-$Q131,IF($R131="",1000,$R131))=0,$O131,0))*IF($Y131&gt;0,(1+INDEX(Escalation!$B$3:$B$18,$Y131,0))^(BO$4-SSSModel!$C$5),1)*IF($X131=0,1,OFFSET(Profiles!$K$2,$X131,MAX(Profiles!$C$2,BO$4-$Q131)))*IF($AA131=1,(1+SSSModel!#REF!),1)</f>
        <v>0</v>
      </c>
      <c r="BP131" s="72">
        <f ca="1">IF(OR(BP$4&lt;$Q131,BP$4&gt;$Q131+IF($S131="",1000,$S131)-1),0,IF(MOD(BP$4-$Q131,IF($R131="",1000,$R131))=0,$O131,0))*IF($Y131&gt;0,(1+INDEX(Escalation!$B$3:$B$18,$Y131,0))^(BP$4-SSSModel!$C$5),1)*IF($X131=0,1,OFFSET(Profiles!$K$2,$X131,MAX(Profiles!$C$2,BP$4-$Q131)))*IF($AA131=1,(1+SSSModel!#REF!),1)</f>
        <v>0</v>
      </c>
      <c r="BQ131" s="72">
        <f ca="1">IF(OR(BQ$4&lt;$Q131,BQ$4&gt;$Q131+IF($S131="",1000,$S131)-1),0,IF(MOD(BQ$4-$Q131,IF($R131="",1000,$R131))=0,$O131,0))*IF($Y131&gt;0,(1+INDEX(Escalation!$B$3:$B$18,$Y131,0))^(BQ$4-SSSModel!$C$5),1)*IF($X131=0,1,OFFSET(Profiles!$K$2,$X131,MAX(Profiles!$C$2,BQ$4-$Q131)))*IF($AA131=1,(1+SSSModel!#REF!),1)</f>
        <v>0</v>
      </c>
      <c r="BR131" s="72">
        <f ca="1">IF(OR(BR$4&lt;$Q131,BR$4&gt;$Q131+IF($S131="",1000,$S131)-1),0,IF(MOD(BR$4-$Q131,IF($R131="",1000,$R131))=0,$O131,0))*IF($Y131&gt;0,(1+INDEX(Escalation!$B$3:$B$18,$Y131,0))^(BR$4-SSSModel!$C$5),1)*IF($X131=0,1,OFFSET(Profiles!$K$2,$X131,MAX(Profiles!$C$2,BR$4-$Q131)))*IF($AA131=1,(1+SSSModel!#REF!),1)</f>
        <v>0</v>
      </c>
      <c r="BS131" s="72">
        <f ca="1">IF(OR(BS$4&lt;$Q131,BS$4&gt;$Q131+IF($S131="",1000,$S131)-1),0,IF(MOD(BS$4-$Q131,IF($R131="",1000,$R131))=0,$O131,0))*IF($Y131&gt;0,(1+INDEX(Escalation!$B$3:$B$18,$Y131,0))^(BS$4-SSSModel!$C$5),1)*IF($X131=0,1,OFFSET(Profiles!$K$2,$X131,MAX(Profiles!$C$2,BS$4-$Q131)))*IF($AA131=1,(1+SSSModel!#REF!),1)</f>
        <v>0</v>
      </c>
      <c r="BT131" s="72">
        <f ca="1">IF(OR(BT$4&lt;$Q131,BT$4&gt;$Q131+IF($S131="",1000,$S131)-1),0,IF(MOD(BT$4-$Q131,IF($R131="",1000,$R131))=0,$O131,0))*IF($Y131&gt;0,(1+INDEX(Escalation!$B$3:$B$18,$Y131,0))^(BT$4-SSSModel!$C$5),1)*IF($X131=0,1,OFFSET(Profiles!$K$2,$X131,MAX(Profiles!$C$2,BT$4-$Q131)))*IF($AA131=1,(1+SSSModel!#REF!),1)</f>
        <v>0</v>
      </c>
      <c r="BU131" s="72">
        <f ca="1">IF(OR(BU$4&lt;$Q131,BU$4&gt;$Q131+IF($S131="",1000,$S131)-1),0,IF(MOD(BU$4-$Q131,IF($R131="",1000,$R131))=0,$O131,0))*IF($Y131&gt;0,(1+INDEX(Escalation!$B$3:$B$18,$Y131,0))^(BU$4-SSSModel!$C$5),1)*IF($X131=0,1,OFFSET(Profiles!$K$2,$X131,MAX(Profiles!$C$2,BU$4-$Q131)))*IF($AA131=1,(1+SSSModel!#REF!),1)</f>
        <v>0</v>
      </c>
      <c r="BV131" s="72">
        <f ca="1">IF(OR(BV$4&lt;$Q131,BV$4&gt;$Q131+IF($S131="",1000,$S131)-1),0,IF(MOD(BV$4-$Q131,IF($R131="",1000,$R131))=0,$O131,0))*IF($Y131&gt;0,(1+INDEX(Escalation!$B$3:$B$18,$Y131,0))^(BV$4-SSSModel!$C$5),1)*IF($X131=0,1,OFFSET(Profiles!$K$2,$X131,MAX(Profiles!$C$2,BV$4-$Q131)))*IF($AA131=1,(1+SSSModel!#REF!),1)</f>
        <v>0</v>
      </c>
      <c r="BW131" s="72">
        <f ca="1">IF(OR(BW$4&lt;$Q131,BW$4&gt;$Q131+IF($S131="",1000,$S131)-1),0,IF(MOD(BW$4-$Q131,IF($R131="",1000,$R131))=0,$O131,0))*IF($Y131&gt;0,(1+INDEX(Escalation!$B$3:$B$18,$Y131,0))^(BW$4-SSSModel!$C$5),1)*IF($X131=0,1,OFFSET(Profiles!$K$2,$X131,MAX(Profiles!$C$2,BW$4-$Q131)))*IF($AA131=1,(1+SSSModel!#REF!),1)</f>
        <v>0</v>
      </c>
      <c r="BX131" s="72">
        <f ca="1">IF(OR(BX$4&lt;$Q131,BX$4&gt;$Q131+IF($S131="",1000,$S131)-1),0,IF(MOD(BX$4-$Q131,IF($R131="",1000,$R131))=0,$O131,0))*IF($Y131&gt;0,(1+INDEX(Escalation!$B$3:$B$18,$Y131,0))^(BX$4-SSSModel!$C$5),1)*IF($X131=0,1,OFFSET(Profiles!$K$2,$X131,MAX(Profiles!$C$2,BX$4-$Q131)))*IF($AA131=1,(1+SSSModel!#REF!),1)</f>
        <v>0</v>
      </c>
      <c r="BY131" s="72">
        <f ca="1">IF(OR(BY$4&lt;$Q131,BY$4&gt;$Q131+IF($S131="",1000,$S131)-1),0,IF(MOD(BY$4-$Q131,IF($R131="",1000,$R131))=0,$O131,0))*IF($Y131&gt;0,(1+INDEX(Escalation!$B$3:$B$18,$Y131,0))^(BY$4-SSSModel!$C$5),1)*IF($X131=0,1,OFFSET(Profiles!$K$2,$X131,MAX(Profiles!$C$2,BY$4-$Q131)))*IF($AA131=1,(1+SSSModel!#REF!),1)</f>
        <v>0</v>
      </c>
      <c r="BZ131" s="72">
        <f ca="1">IF(OR(BZ$4&lt;$Q131,BZ$4&gt;$Q131+IF($S131="",1000,$S131)-1),0,IF(MOD(BZ$4-$Q131,IF($R131="",1000,$R131))=0,$O131,0))*IF($Y131&gt;0,(1+INDEX(Escalation!$B$3:$B$18,$Y131,0))^(BZ$4-SSSModel!$C$5),1)*IF($X131=0,1,OFFSET(Profiles!$K$2,$X131,MAX(Profiles!$C$2,BZ$4-$Q131)))*IF($AA131=1,(1+SSSModel!#REF!),1)</f>
        <v>0</v>
      </c>
      <c r="CA131" s="134">
        <f ca="1">IF(OR($Z131=0,SSSModel!$C$4="CF"),AC131,
IF(LEFT($V131,3)="ON_",
     IF(SSSModel!$C$4="RR",SUMPRODUCT(OFFSET($AC131,0,0,1,$CB$2),OFFSET(Profiles!$K$28,($Z131-1)*(Profiles!$I$26+1)+CA$4-SSSModel!$C$3+1,0,1,$CB$2)),
     IF(SSSModel!$C$4="ECC",$EA131*$EB131*SUMPRODUCT(OFFSET($AC131,0,MAX(0,CA$4-$DZ131-$CA$4+1),1,MIN($DZ131,CA$4-$CA$4+1)),OFFSET(Escalation!$K$24,($Y131-1)*(Escalation!$I$22+1)+CA$4-SSSModel!$C$3+1,MAX(0,CA$4-$DZ131-$CA$4+1),1,MIN($DZ131,CA$4-$CA$4+1))),
     IF(SSSModel!$C$4="PV",AC131*$EA131*(1+SSSModel!$C$2),
     IF(SSSModel!$C$4="FCR",$EC131*SUM(OFFSET($AC131,0,MAX(CA$4-$AC$4-$DZ131+1,0),1,MIN($DZ131,CA$4-$AC$4+1))),0)))),
SUM($AC131:$BZ131)*
     IF(SSSModel!$C$4="RR",OFFSET(Profiles!$K$2,$Z131,MAX(Profiles!$C$2,AC$4-$W131)),
     IF(SSSModel!$C$4="ECC",$EA131*$EB131*IF(MAX(Escalation!$C$2,AC$4-$W131)&gt;$DZ131-1,0,OFFSET(Escalation!$K$2,$Y131,MAX(Escalation!$C$2,AC$4-$W131))),
     IF(SSSModel!$C$4="PV",IF(CA$4=$W131,$EA131*(1+SSSModel!$C$2),0),
     IF(SSSModel!$C$4="FCR",IF(AND(CA$4&gt;=$W131,OFFSET(Profiles!$K$2,$Z131,MAX(Profiles!$C$2,AC$4-$W131))&gt;0),$EC131,0),0))))))</f>
        <v>0</v>
      </c>
      <c r="CB131" s="135">
        <f ca="1">IF(OR($Z131=0,SSSModel!$C$4="CF"),AD131,
IF(LEFT($V131,3)="ON_",
     IF(SSSModel!$C$4="RR",SUMPRODUCT(OFFSET($AC131,0,0,1,$CB$2),OFFSET(Profiles!$K$28,($Z131-1)*(Profiles!$I$26+1)+CB$4-SSSModel!$C$3+1,0,1,$CB$2)),
     IF(SSSModel!$C$4="ECC",$EA131*$EB131*SUMPRODUCT(OFFSET($AC131,0,MAX(0,CB$4-$DZ131-$CA$4+1),1,MIN($DZ131,CB$4-$CA$4+1)),OFFSET(Escalation!$K$24,($Y131-1)*(Escalation!$I$22+1)+CB$4-SSSModel!$C$3+1,MAX(0,CB$4-$DZ131-$CA$4+1),1,MIN($DZ131,CB$4-$CA$4+1))),
     IF(SSSModel!$C$4="PV",AD131*$EA131*(1+SSSModel!$C$2),
     IF(SSSModel!$C$4="FCR",$EC131*SUM(OFFSET($AC131,0,MAX(CB$4-$AC$4-$DZ131+1,0),1,MIN($DZ131,CB$4-$AC$4+1))),0)))),
SUM($AC131:$BZ131)*
     IF(SSSModel!$C$4="RR",OFFSET(Profiles!$K$2,$Z131,MAX(Profiles!$C$2,AD$4-$W131)),
     IF(SSSModel!$C$4="ECC",$EA131*$EB131*IF(MAX(Escalation!$C$2,AD$4-$W131)&gt;$DZ131-1,0,OFFSET(Escalation!$K$2,$Y131,MAX(Escalation!$C$2,AD$4-$W131))),
     IF(SSSModel!$C$4="PV",IF(CB$4=$W131,$EA131*(1+SSSModel!$C$2),0),
     IF(SSSModel!$C$4="FCR",IF(AND(CB$4&gt;=$W131,OFFSET(Profiles!$K$2,$Z131,MAX(Profiles!$C$2,AD$4-$W131))&gt;0),$EC131,0),0))))))</f>
        <v>0</v>
      </c>
      <c r="CC131" s="135">
        <f ca="1">IF(OR($Z131=0,SSSModel!$C$4="CF"),AE131,
IF(LEFT($V131,3)="ON_",
     IF(SSSModel!$C$4="RR",SUMPRODUCT(OFFSET($AC131,0,0,1,$CB$2),OFFSET(Profiles!$K$28,($Z131-1)*(Profiles!$I$26+1)+CC$4-SSSModel!$C$3+1,0,1,$CB$2)),
     IF(SSSModel!$C$4="ECC",$EA131*$EB131*SUMPRODUCT(OFFSET($AC131,0,MAX(0,CC$4-$DZ131-$CA$4+1),1,MIN($DZ131,CC$4-$CA$4+1)),OFFSET(Escalation!$K$24,($Y131-1)*(Escalation!$I$22+1)+CC$4-SSSModel!$C$3+1,MAX(0,CC$4-$DZ131-$CA$4+1),1,MIN($DZ131,CC$4-$CA$4+1))),
     IF(SSSModel!$C$4="PV",AE131*$EA131*(1+SSSModel!$C$2),
     IF(SSSModel!$C$4="FCR",$EC131*SUM(OFFSET($AC131,0,MAX(CC$4-$AC$4-$DZ131+1,0),1,MIN($DZ131,CC$4-$AC$4+1))),0)))),
SUM($AC131:$BZ131)*
     IF(SSSModel!$C$4="RR",OFFSET(Profiles!$K$2,$Z131,MAX(Profiles!$C$2,AE$4-$W131)),
     IF(SSSModel!$C$4="ECC",$EA131*$EB131*IF(MAX(Escalation!$C$2,AE$4-$W131)&gt;$DZ131-1,0,OFFSET(Escalation!$K$2,$Y131,MAX(Escalation!$C$2,AE$4-$W131))),
     IF(SSSModel!$C$4="PV",IF(CC$4=$W131,$EA131*(1+SSSModel!$C$2),0),
     IF(SSSModel!$C$4="FCR",IF(AND(CC$4&gt;=$W131,OFFSET(Profiles!$K$2,$Z131,MAX(Profiles!$C$2,AE$4-$W131))&gt;0),$EC131,0),0))))))</f>
        <v>0</v>
      </c>
      <c r="CD131" s="135">
        <f ca="1">IF(OR($Z131=0,SSSModel!$C$4="CF"),AF131,
IF(LEFT($V131,3)="ON_",
     IF(SSSModel!$C$4="RR",SUMPRODUCT(OFFSET($AC131,0,0,1,$CB$2),OFFSET(Profiles!$K$28,($Z131-1)*(Profiles!$I$26+1)+CD$4-SSSModel!$C$3+1,0,1,$CB$2)),
     IF(SSSModel!$C$4="ECC",$EA131*$EB131*SUMPRODUCT(OFFSET($AC131,0,MAX(0,CD$4-$DZ131-$CA$4+1),1,MIN($DZ131,CD$4-$CA$4+1)),OFFSET(Escalation!$K$24,($Y131-1)*(Escalation!$I$22+1)+CD$4-SSSModel!$C$3+1,MAX(0,CD$4-$DZ131-$CA$4+1),1,MIN($DZ131,CD$4-$CA$4+1))),
     IF(SSSModel!$C$4="PV",AF131*$EA131*(1+SSSModel!$C$2),
     IF(SSSModel!$C$4="FCR",$EC131*SUM(OFFSET($AC131,0,MAX(CD$4-$AC$4-$DZ131+1,0),1,MIN($DZ131,CD$4-$AC$4+1))),0)))),
SUM($AC131:$BZ131)*
     IF(SSSModel!$C$4="RR",OFFSET(Profiles!$K$2,$Z131,MAX(Profiles!$C$2,AF$4-$W131)),
     IF(SSSModel!$C$4="ECC",$EA131*$EB131*IF(MAX(Escalation!$C$2,AF$4-$W131)&gt;$DZ131-1,0,OFFSET(Escalation!$K$2,$Y131,MAX(Escalation!$C$2,AF$4-$W131))),
     IF(SSSModel!$C$4="PV",IF(CD$4=$W131,$EA131*(1+SSSModel!$C$2),0),
     IF(SSSModel!$C$4="FCR",IF(AND(CD$4&gt;=$W131,OFFSET(Profiles!$K$2,$Z131,MAX(Profiles!$C$2,AF$4-$W131))&gt;0),$EC131,0),0))))))</f>
        <v>0</v>
      </c>
      <c r="CE131" s="135">
        <f ca="1">IF(OR($Z131=0,SSSModel!$C$4="CF"),AG131,
IF(LEFT($V131,3)="ON_",
     IF(SSSModel!$C$4="RR",SUMPRODUCT(OFFSET($AC131,0,0,1,$CB$2),OFFSET(Profiles!$K$28,($Z131-1)*(Profiles!$I$26+1)+CE$4-SSSModel!$C$3+1,0,1,$CB$2)),
     IF(SSSModel!$C$4="ECC",$EA131*$EB131*SUMPRODUCT(OFFSET($AC131,0,MAX(0,CE$4-$DZ131-$CA$4+1),1,MIN($DZ131,CE$4-$CA$4+1)),OFFSET(Escalation!$K$24,($Y131-1)*(Escalation!$I$22+1)+CE$4-SSSModel!$C$3+1,MAX(0,CE$4-$DZ131-$CA$4+1),1,MIN($DZ131,CE$4-$CA$4+1))),
     IF(SSSModel!$C$4="PV",AG131*$EA131*(1+SSSModel!$C$2),
     IF(SSSModel!$C$4="FCR",$EC131*SUM(OFFSET($AC131,0,MAX(CE$4-$AC$4-$DZ131+1,0),1,MIN($DZ131,CE$4-$AC$4+1))),0)))),
SUM($AC131:$BZ131)*
     IF(SSSModel!$C$4="RR",OFFSET(Profiles!$K$2,$Z131,MAX(Profiles!$C$2,AG$4-$W131)),
     IF(SSSModel!$C$4="ECC",$EA131*$EB131*IF(MAX(Escalation!$C$2,AG$4-$W131)&gt;$DZ131-1,0,OFFSET(Escalation!$K$2,$Y131,MAX(Escalation!$C$2,AG$4-$W131))),
     IF(SSSModel!$C$4="PV",IF(CE$4=$W131,$EA131*(1+SSSModel!$C$2),0),
     IF(SSSModel!$C$4="FCR",IF(AND(CE$4&gt;=$W131,OFFSET(Profiles!$K$2,$Z131,MAX(Profiles!$C$2,AG$4-$W131))&gt;0),$EC131,0),0))))))</f>
        <v>0</v>
      </c>
      <c r="CF131" s="135">
        <f ca="1">IF(OR($Z131=0,SSSModel!$C$4="CF"),AH131,
IF(LEFT($V131,3)="ON_",
     IF(SSSModel!$C$4="RR",SUMPRODUCT(OFFSET($AC131,0,0,1,$CB$2),OFFSET(Profiles!$K$28,($Z131-1)*(Profiles!$I$26+1)+CF$4-SSSModel!$C$3+1,0,1,$CB$2)),
     IF(SSSModel!$C$4="ECC",$EA131*$EB131*SUMPRODUCT(OFFSET($AC131,0,MAX(0,CF$4-$DZ131-$CA$4+1),1,MIN($DZ131,CF$4-$CA$4+1)),OFFSET(Escalation!$K$24,($Y131-1)*(Escalation!$I$22+1)+CF$4-SSSModel!$C$3+1,MAX(0,CF$4-$DZ131-$CA$4+1),1,MIN($DZ131,CF$4-$CA$4+1))),
     IF(SSSModel!$C$4="PV",AH131*$EA131*(1+SSSModel!$C$2),
     IF(SSSModel!$C$4="FCR",$EC131*SUM(OFFSET($AC131,0,MAX(CF$4-$AC$4-$DZ131+1,0),1,MIN($DZ131,CF$4-$AC$4+1))),0)))),
SUM($AC131:$BZ131)*
     IF(SSSModel!$C$4="RR",OFFSET(Profiles!$K$2,$Z131,MAX(Profiles!$C$2,AH$4-$W131)),
     IF(SSSModel!$C$4="ECC",$EA131*$EB131*IF(MAX(Escalation!$C$2,AH$4-$W131)&gt;$DZ131-1,0,OFFSET(Escalation!$K$2,$Y131,MAX(Escalation!$C$2,AH$4-$W131))),
     IF(SSSModel!$C$4="PV",IF(CF$4=$W131,$EA131*(1+SSSModel!$C$2),0),
     IF(SSSModel!$C$4="FCR",IF(AND(CF$4&gt;=$W131,OFFSET(Profiles!$K$2,$Z131,MAX(Profiles!$C$2,AH$4-$W131))&gt;0),$EC131,0),0))))))</f>
        <v>0</v>
      </c>
      <c r="CG131" s="135">
        <f ca="1">IF(OR($Z131=0,SSSModel!$C$4="CF"),AI131,
IF(LEFT($V131,3)="ON_",
     IF(SSSModel!$C$4="RR",SUMPRODUCT(OFFSET($AC131,0,0,1,$CB$2),OFFSET(Profiles!$K$28,($Z131-1)*(Profiles!$I$26+1)+CG$4-SSSModel!$C$3+1,0,1,$CB$2)),
     IF(SSSModel!$C$4="ECC",$EA131*$EB131*SUMPRODUCT(OFFSET($AC131,0,MAX(0,CG$4-$DZ131-$CA$4+1),1,MIN($DZ131,CG$4-$CA$4+1)),OFFSET(Escalation!$K$24,($Y131-1)*(Escalation!$I$22+1)+CG$4-SSSModel!$C$3+1,MAX(0,CG$4-$DZ131-$CA$4+1),1,MIN($DZ131,CG$4-$CA$4+1))),
     IF(SSSModel!$C$4="PV",AI131*$EA131*(1+SSSModel!$C$2),
     IF(SSSModel!$C$4="FCR",$EC131*SUM(OFFSET($AC131,0,MAX(CG$4-$AC$4-$DZ131+1,0),1,MIN($DZ131,CG$4-$AC$4+1))),0)))),
SUM($AC131:$BZ131)*
     IF(SSSModel!$C$4="RR",OFFSET(Profiles!$K$2,$Z131,MAX(Profiles!$C$2,AI$4-$W131)),
     IF(SSSModel!$C$4="ECC",$EA131*$EB131*IF(MAX(Escalation!$C$2,AI$4-$W131)&gt;$DZ131-1,0,OFFSET(Escalation!$K$2,$Y131,MAX(Escalation!$C$2,AI$4-$W131))),
     IF(SSSModel!$C$4="PV",IF(CG$4=$W131,$EA131*(1+SSSModel!$C$2),0),
     IF(SSSModel!$C$4="FCR",IF(AND(CG$4&gt;=$W131,OFFSET(Profiles!$K$2,$Z131,MAX(Profiles!$C$2,AI$4-$W131))&gt;0),$EC131,0),0))))))</f>
        <v>0</v>
      </c>
      <c r="CH131" s="135">
        <f ca="1">IF(OR($Z131=0,SSSModel!$C$4="CF"),AJ131,
IF(LEFT($V131,3)="ON_",
     IF(SSSModel!$C$4="RR",SUMPRODUCT(OFFSET($AC131,0,0,1,$CB$2),OFFSET(Profiles!$K$28,($Z131-1)*(Profiles!$I$26+1)+CH$4-SSSModel!$C$3+1,0,1,$CB$2)),
     IF(SSSModel!$C$4="ECC",$EA131*$EB131*SUMPRODUCT(OFFSET($AC131,0,MAX(0,CH$4-$DZ131-$CA$4+1),1,MIN($DZ131,CH$4-$CA$4+1)),OFFSET(Escalation!$K$24,($Y131-1)*(Escalation!$I$22+1)+CH$4-SSSModel!$C$3+1,MAX(0,CH$4-$DZ131-$CA$4+1),1,MIN($DZ131,CH$4-$CA$4+1))),
     IF(SSSModel!$C$4="PV",AJ131*$EA131*(1+SSSModel!$C$2),
     IF(SSSModel!$C$4="FCR",$EC131*SUM(OFFSET($AC131,0,MAX(CH$4-$AC$4-$DZ131+1,0),1,MIN($DZ131,CH$4-$AC$4+1))),0)))),
SUM($AC131:$BZ131)*
     IF(SSSModel!$C$4="RR",OFFSET(Profiles!$K$2,$Z131,MAX(Profiles!$C$2,AJ$4-$W131)),
     IF(SSSModel!$C$4="ECC",$EA131*$EB131*IF(MAX(Escalation!$C$2,AJ$4-$W131)&gt;$DZ131-1,0,OFFSET(Escalation!$K$2,$Y131,MAX(Escalation!$C$2,AJ$4-$W131))),
     IF(SSSModel!$C$4="PV",IF(CH$4=$W131,$EA131*(1+SSSModel!$C$2),0),
     IF(SSSModel!$C$4="FCR",IF(AND(CH$4&gt;=$W131,OFFSET(Profiles!$K$2,$Z131,MAX(Profiles!$C$2,AJ$4-$W131))&gt;0),$EC131,0),0))))))</f>
        <v>0</v>
      </c>
      <c r="CI131" s="135">
        <f ca="1">IF(OR($Z131=0,SSSModel!$C$4="CF"),AK131,
IF(LEFT($V131,3)="ON_",
     IF(SSSModel!$C$4="RR",SUMPRODUCT(OFFSET($AC131,0,0,1,$CB$2),OFFSET(Profiles!$K$28,($Z131-1)*(Profiles!$I$26+1)+CI$4-SSSModel!$C$3+1,0,1,$CB$2)),
     IF(SSSModel!$C$4="ECC",$EA131*$EB131*SUMPRODUCT(OFFSET($AC131,0,MAX(0,CI$4-$DZ131-$CA$4+1),1,MIN($DZ131,CI$4-$CA$4+1)),OFFSET(Escalation!$K$24,($Y131-1)*(Escalation!$I$22+1)+CI$4-SSSModel!$C$3+1,MAX(0,CI$4-$DZ131-$CA$4+1),1,MIN($DZ131,CI$4-$CA$4+1))),
     IF(SSSModel!$C$4="PV",AK131*$EA131*(1+SSSModel!$C$2),
     IF(SSSModel!$C$4="FCR",$EC131*SUM(OFFSET($AC131,0,MAX(CI$4-$AC$4-$DZ131+1,0),1,MIN($DZ131,CI$4-$AC$4+1))),0)))),
SUM($AC131:$BZ131)*
     IF(SSSModel!$C$4="RR",OFFSET(Profiles!$K$2,$Z131,MAX(Profiles!$C$2,AK$4-$W131)),
     IF(SSSModel!$C$4="ECC",$EA131*$EB131*IF(MAX(Escalation!$C$2,AK$4-$W131)&gt;$DZ131-1,0,OFFSET(Escalation!$K$2,$Y131,MAX(Escalation!$C$2,AK$4-$W131))),
     IF(SSSModel!$C$4="PV",IF(CI$4=$W131,$EA131*(1+SSSModel!$C$2),0),
     IF(SSSModel!$C$4="FCR",IF(AND(CI$4&gt;=$W131,OFFSET(Profiles!$K$2,$Z131,MAX(Profiles!$C$2,AK$4-$W131))&gt;0),$EC131,0),0))))))</f>
        <v>0</v>
      </c>
      <c r="CJ131" s="135">
        <f ca="1">IF(OR($Z131=0,SSSModel!$C$4="CF"),AL131,
IF(LEFT($V131,3)="ON_",
     IF(SSSModel!$C$4="RR",SUMPRODUCT(OFFSET($AC131,0,0,1,$CB$2),OFFSET(Profiles!$K$28,($Z131-1)*(Profiles!$I$26+1)+CJ$4-SSSModel!$C$3+1,0,1,$CB$2)),
     IF(SSSModel!$C$4="ECC",$EA131*$EB131*SUMPRODUCT(OFFSET($AC131,0,MAX(0,CJ$4-$DZ131-$CA$4+1),1,MIN($DZ131,CJ$4-$CA$4+1)),OFFSET(Escalation!$K$24,($Y131-1)*(Escalation!$I$22+1)+CJ$4-SSSModel!$C$3+1,MAX(0,CJ$4-$DZ131-$CA$4+1),1,MIN($DZ131,CJ$4-$CA$4+1))),
     IF(SSSModel!$C$4="PV",AL131*$EA131*(1+SSSModel!$C$2),
     IF(SSSModel!$C$4="FCR",$EC131*SUM(OFFSET($AC131,0,MAX(CJ$4-$AC$4-$DZ131+1,0),1,MIN($DZ131,CJ$4-$AC$4+1))),0)))),
SUM($AC131:$BZ131)*
     IF(SSSModel!$C$4="RR",OFFSET(Profiles!$K$2,$Z131,MAX(Profiles!$C$2,AL$4-$W131)),
     IF(SSSModel!$C$4="ECC",$EA131*$EB131*IF(MAX(Escalation!$C$2,AL$4-$W131)&gt;$DZ131-1,0,OFFSET(Escalation!$K$2,$Y131,MAX(Escalation!$C$2,AL$4-$W131))),
     IF(SSSModel!$C$4="PV",IF(CJ$4=$W131,$EA131*(1+SSSModel!$C$2),0),
     IF(SSSModel!$C$4="FCR",IF(AND(CJ$4&gt;=$W131,OFFSET(Profiles!$K$2,$Z131,MAX(Profiles!$C$2,AL$4-$W131))&gt;0),$EC131,0),0))))))</f>
        <v>0</v>
      </c>
      <c r="CK131" s="135">
        <f ca="1">IF(OR($Z131=0,SSSModel!$C$4="CF"),AM131,
IF(LEFT($V131,3)="ON_",
     IF(SSSModel!$C$4="RR",SUMPRODUCT(OFFSET($AC131,0,0,1,$CB$2),OFFSET(Profiles!$K$28,($Z131-1)*(Profiles!$I$26+1)+CK$4-SSSModel!$C$3+1,0,1,$CB$2)),
     IF(SSSModel!$C$4="ECC",$EA131*$EB131*SUMPRODUCT(OFFSET($AC131,0,MAX(0,CK$4-$DZ131-$CA$4+1),1,MIN($DZ131,CK$4-$CA$4+1)),OFFSET(Escalation!$K$24,($Y131-1)*(Escalation!$I$22+1)+CK$4-SSSModel!$C$3+1,MAX(0,CK$4-$DZ131-$CA$4+1),1,MIN($DZ131,CK$4-$CA$4+1))),
     IF(SSSModel!$C$4="PV",AM131*$EA131*(1+SSSModel!$C$2),
     IF(SSSModel!$C$4="FCR",$EC131*SUM(OFFSET($AC131,0,MAX(CK$4-$AC$4-$DZ131+1,0),1,MIN($DZ131,CK$4-$AC$4+1))),0)))),
SUM($AC131:$BZ131)*
     IF(SSSModel!$C$4="RR",OFFSET(Profiles!$K$2,$Z131,MAX(Profiles!$C$2,AM$4-$W131)),
     IF(SSSModel!$C$4="ECC",$EA131*$EB131*IF(MAX(Escalation!$C$2,AM$4-$W131)&gt;$DZ131-1,0,OFFSET(Escalation!$K$2,$Y131,MAX(Escalation!$C$2,AM$4-$W131))),
     IF(SSSModel!$C$4="PV",IF(CK$4=$W131,$EA131*(1+SSSModel!$C$2),0),
     IF(SSSModel!$C$4="FCR",IF(AND(CK$4&gt;=$W131,OFFSET(Profiles!$K$2,$Z131,MAX(Profiles!$C$2,AM$4-$W131))&gt;0),$EC131,0),0))))))</f>
        <v>0</v>
      </c>
      <c r="CL131" s="135">
        <f ca="1">IF(OR($Z131=0,SSSModel!$C$4="CF"),AN131,
IF(LEFT($V131,3)="ON_",
     IF(SSSModel!$C$4="RR",SUMPRODUCT(OFFSET($AC131,0,0,1,$CB$2),OFFSET(Profiles!$K$28,($Z131-1)*(Profiles!$I$26+1)+CL$4-SSSModel!$C$3+1,0,1,$CB$2)),
     IF(SSSModel!$C$4="ECC",$EA131*$EB131*SUMPRODUCT(OFFSET($AC131,0,MAX(0,CL$4-$DZ131-$CA$4+1),1,MIN($DZ131,CL$4-$CA$4+1)),OFFSET(Escalation!$K$24,($Y131-1)*(Escalation!$I$22+1)+CL$4-SSSModel!$C$3+1,MAX(0,CL$4-$DZ131-$CA$4+1),1,MIN($DZ131,CL$4-$CA$4+1))),
     IF(SSSModel!$C$4="PV",AN131*$EA131*(1+SSSModel!$C$2),
     IF(SSSModel!$C$4="FCR",$EC131*SUM(OFFSET($AC131,0,MAX(CL$4-$AC$4-$DZ131+1,0),1,MIN($DZ131,CL$4-$AC$4+1))),0)))),
SUM($AC131:$BZ131)*
     IF(SSSModel!$C$4="RR",OFFSET(Profiles!$K$2,$Z131,MAX(Profiles!$C$2,AN$4-$W131)),
     IF(SSSModel!$C$4="ECC",$EA131*$EB131*IF(MAX(Escalation!$C$2,AN$4-$W131)&gt;$DZ131-1,0,OFFSET(Escalation!$K$2,$Y131,MAX(Escalation!$C$2,AN$4-$W131))),
     IF(SSSModel!$C$4="PV",IF(CL$4=$W131,$EA131*(1+SSSModel!$C$2),0),
     IF(SSSModel!$C$4="FCR",IF(AND(CL$4&gt;=$W131,OFFSET(Profiles!$K$2,$Z131,MAX(Profiles!$C$2,AN$4-$W131))&gt;0),$EC131,0),0))))))</f>
        <v>0</v>
      </c>
      <c r="CM131" s="135">
        <f ca="1">IF(OR($Z131=0,SSSModel!$C$4="CF"),AO131,
IF(LEFT($V131,3)="ON_",
     IF(SSSModel!$C$4="RR",SUMPRODUCT(OFFSET($AC131,0,0,1,$CB$2),OFFSET(Profiles!$K$28,($Z131-1)*(Profiles!$I$26+1)+CM$4-SSSModel!$C$3+1,0,1,$CB$2)),
     IF(SSSModel!$C$4="ECC",$EA131*$EB131*SUMPRODUCT(OFFSET($AC131,0,MAX(0,CM$4-$DZ131-$CA$4+1),1,MIN($DZ131,CM$4-$CA$4+1)),OFFSET(Escalation!$K$24,($Y131-1)*(Escalation!$I$22+1)+CM$4-SSSModel!$C$3+1,MAX(0,CM$4-$DZ131-$CA$4+1),1,MIN($DZ131,CM$4-$CA$4+1))),
     IF(SSSModel!$C$4="PV",AO131*$EA131*(1+SSSModel!$C$2),
     IF(SSSModel!$C$4="FCR",$EC131*SUM(OFFSET($AC131,0,MAX(CM$4-$AC$4-$DZ131+1,0),1,MIN($DZ131,CM$4-$AC$4+1))),0)))),
SUM($AC131:$BZ131)*
     IF(SSSModel!$C$4="RR",OFFSET(Profiles!$K$2,$Z131,MAX(Profiles!$C$2,AO$4-$W131)),
     IF(SSSModel!$C$4="ECC",$EA131*$EB131*IF(MAX(Escalation!$C$2,AO$4-$W131)&gt;$DZ131-1,0,OFFSET(Escalation!$K$2,$Y131,MAX(Escalation!$C$2,AO$4-$W131))),
     IF(SSSModel!$C$4="PV",IF(CM$4=$W131,$EA131*(1+SSSModel!$C$2),0),
     IF(SSSModel!$C$4="FCR",IF(AND(CM$4&gt;=$W131,OFFSET(Profiles!$K$2,$Z131,MAX(Profiles!$C$2,AO$4-$W131))&gt;0),$EC131,0),0))))))</f>
        <v>0</v>
      </c>
      <c r="CN131" s="135">
        <f ca="1">IF(OR($Z131=0,SSSModel!$C$4="CF"),AP131,
IF(LEFT($V131,3)="ON_",
     IF(SSSModel!$C$4="RR",SUMPRODUCT(OFFSET($AC131,0,0,1,$CB$2),OFFSET(Profiles!$K$28,($Z131-1)*(Profiles!$I$26+1)+CN$4-SSSModel!$C$3+1,0,1,$CB$2)),
     IF(SSSModel!$C$4="ECC",$EA131*$EB131*SUMPRODUCT(OFFSET($AC131,0,MAX(0,CN$4-$DZ131-$CA$4+1),1,MIN($DZ131,CN$4-$CA$4+1)),OFFSET(Escalation!$K$24,($Y131-1)*(Escalation!$I$22+1)+CN$4-SSSModel!$C$3+1,MAX(0,CN$4-$DZ131-$CA$4+1),1,MIN($DZ131,CN$4-$CA$4+1))),
     IF(SSSModel!$C$4="PV",AP131*$EA131*(1+SSSModel!$C$2),
     IF(SSSModel!$C$4="FCR",$EC131*SUM(OFFSET($AC131,0,MAX(CN$4-$AC$4-$DZ131+1,0),1,MIN($DZ131,CN$4-$AC$4+1))),0)))),
SUM($AC131:$BZ131)*
     IF(SSSModel!$C$4="RR",OFFSET(Profiles!$K$2,$Z131,MAX(Profiles!$C$2,AP$4-$W131)),
     IF(SSSModel!$C$4="ECC",$EA131*$EB131*IF(MAX(Escalation!$C$2,AP$4-$W131)&gt;$DZ131-1,0,OFFSET(Escalation!$K$2,$Y131,MAX(Escalation!$C$2,AP$4-$W131))),
     IF(SSSModel!$C$4="PV",IF(CN$4=$W131,$EA131*(1+SSSModel!$C$2),0),
     IF(SSSModel!$C$4="FCR",IF(AND(CN$4&gt;=$W131,OFFSET(Profiles!$K$2,$Z131,MAX(Profiles!$C$2,AP$4-$W131))&gt;0),$EC131,0),0))))))</f>
        <v>0</v>
      </c>
      <c r="CO131" s="135">
        <f ca="1">IF(OR($Z131=0,SSSModel!$C$4="CF"),AQ131,
IF(LEFT($V131,3)="ON_",
     IF(SSSModel!$C$4="RR",SUMPRODUCT(OFFSET($AC131,0,0,1,$CB$2),OFFSET(Profiles!$K$28,($Z131-1)*(Profiles!$I$26+1)+CO$4-SSSModel!$C$3+1,0,1,$CB$2)),
     IF(SSSModel!$C$4="ECC",$EA131*$EB131*SUMPRODUCT(OFFSET($AC131,0,MAX(0,CO$4-$DZ131-$CA$4+1),1,MIN($DZ131,CO$4-$CA$4+1)),OFFSET(Escalation!$K$24,($Y131-1)*(Escalation!$I$22+1)+CO$4-SSSModel!$C$3+1,MAX(0,CO$4-$DZ131-$CA$4+1),1,MIN($DZ131,CO$4-$CA$4+1))),
     IF(SSSModel!$C$4="PV",AQ131*$EA131*(1+SSSModel!$C$2),
     IF(SSSModel!$C$4="FCR",$EC131*SUM(OFFSET($AC131,0,MAX(CO$4-$AC$4-$DZ131+1,0),1,MIN($DZ131,CO$4-$AC$4+1))),0)))),
SUM($AC131:$BZ131)*
     IF(SSSModel!$C$4="RR",OFFSET(Profiles!$K$2,$Z131,MAX(Profiles!$C$2,AQ$4-$W131)),
     IF(SSSModel!$C$4="ECC",$EA131*$EB131*IF(MAX(Escalation!$C$2,AQ$4-$W131)&gt;$DZ131-1,0,OFFSET(Escalation!$K$2,$Y131,MAX(Escalation!$C$2,AQ$4-$W131))),
     IF(SSSModel!$C$4="PV",IF(CO$4=$W131,$EA131*(1+SSSModel!$C$2),0),
     IF(SSSModel!$C$4="FCR",IF(AND(CO$4&gt;=$W131,OFFSET(Profiles!$K$2,$Z131,MAX(Profiles!$C$2,AQ$4-$W131))&gt;0),$EC131,0),0))))))</f>
        <v>0</v>
      </c>
      <c r="CP131" s="135">
        <f ca="1">IF(OR($Z131=0,SSSModel!$C$4="CF"),AR131,
IF(LEFT($V131,3)="ON_",
     IF(SSSModel!$C$4="RR",SUMPRODUCT(OFFSET($AC131,0,0,1,$CB$2),OFFSET(Profiles!$K$28,($Z131-1)*(Profiles!$I$26+1)+CP$4-SSSModel!$C$3+1,0,1,$CB$2)),
     IF(SSSModel!$C$4="ECC",$EA131*$EB131*SUMPRODUCT(OFFSET($AC131,0,MAX(0,CP$4-$DZ131-$CA$4+1),1,MIN($DZ131,CP$4-$CA$4+1)),OFFSET(Escalation!$K$24,($Y131-1)*(Escalation!$I$22+1)+CP$4-SSSModel!$C$3+1,MAX(0,CP$4-$DZ131-$CA$4+1),1,MIN($DZ131,CP$4-$CA$4+1))),
     IF(SSSModel!$C$4="PV",AR131*$EA131*(1+SSSModel!$C$2),
     IF(SSSModel!$C$4="FCR",$EC131*SUM(OFFSET($AC131,0,MAX(CP$4-$AC$4-$DZ131+1,0),1,MIN($DZ131,CP$4-$AC$4+1))),0)))),
SUM($AC131:$BZ131)*
     IF(SSSModel!$C$4="RR",OFFSET(Profiles!$K$2,$Z131,MAX(Profiles!$C$2,AR$4-$W131)),
     IF(SSSModel!$C$4="ECC",$EA131*$EB131*IF(MAX(Escalation!$C$2,AR$4-$W131)&gt;$DZ131-1,0,OFFSET(Escalation!$K$2,$Y131,MAX(Escalation!$C$2,AR$4-$W131))),
     IF(SSSModel!$C$4="PV",IF(CP$4=$W131,$EA131*(1+SSSModel!$C$2),0),
     IF(SSSModel!$C$4="FCR",IF(AND(CP$4&gt;=$W131,OFFSET(Profiles!$K$2,$Z131,MAX(Profiles!$C$2,AR$4-$W131))&gt;0),$EC131,0),0))))))</f>
        <v>0</v>
      </c>
      <c r="CQ131" s="135">
        <f ca="1">IF(OR($Z131=0,SSSModel!$C$4="CF"),AS131,
IF(LEFT($V131,3)="ON_",
     IF(SSSModel!$C$4="RR",SUMPRODUCT(OFFSET($AC131,0,0,1,$CB$2),OFFSET(Profiles!$K$28,($Z131-1)*(Profiles!$I$26+1)+CQ$4-SSSModel!$C$3+1,0,1,$CB$2)),
     IF(SSSModel!$C$4="ECC",$EA131*$EB131*SUMPRODUCT(OFFSET($AC131,0,MAX(0,CQ$4-$DZ131-$CA$4+1),1,MIN($DZ131,CQ$4-$CA$4+1)),OFFSET(Escalation!$K$24,($Y131-1)*(Escalation!$I$22+1)+CQ$4-SSSModel!$C$3+1,MAX(0,CQ$4-$DZ131-$CA$4+1),1,MIN($DZ131,CQ$4-$CA$4+1))),
     IF(SSSModel!$C$4="PV",AS131*$EA131*(1+SSSModel!$C$2),
     IF(SSSModel!$C$4="FCR",$EC131*SUM(OFFSET($AC131,0,MAX(CQ$4-$AC$4-$DZ131+1,0),1,MIN($DZ131,CQ$4-$AC$4+1))),0)))),
SUM($AC131:$BZ131)*
     IF(SSSModel!$C$4="RR",OFFSET(Profiles!$K$2,$Z131,MAX(Profiles!$C$2,AS$4-$W131)),
     IF(SSSModel!$C$4="ECC",$EA131*$EB131*IF(MAX(Escalation!$C$2,AS$4-$W131)&gt;$DZ131-1,0,OFFSET(Escalation!$K$2,$Y131,MAX(Escalation!$C$2,AS$4-$W131))),
     IF(SSSModel!$C$4="PV",IF(CQ$4=$W131,$EA131*(1+SSSModel!$C$2),0),
     IF(SSSModel!$C$4="FCR",IF(AND(CQ$4&gt;=$W131,OFFSET(Profiles!$K$2,$Z131,MAX(Profiles!$C$2,AS$4-$W131))&gt;0),$EC131,0),0))))))</f>
        <v>0</v>
      </c>
      <c r="CR131" s="135">
        <f ca="1">IF(OR($Z131=0,SSSModel!$C$4="CF"),AT131,
IF(LEFT($V131,3)="ON_",
     IF(SSSModel!$C$4="RR",SUMPRODUCT(OFFSET($AC131,0,0,1,$CB$2),OFFSET(Profiles!$K$28,($Z131-1)*(Profiles!$I$26+1)+CR$4-SSSModel!$C$3+1,0,1,$CB$2)),
     IF(SSSModel!$C$4="ECC",$EA131*$EB131*SUMPRODUCT(OFFSET($AC131,0,MAX(0,CR$4-$DZ131-$CA$4+1),1,MIN($DZ131,CR$4-$CA$4+1)),OFFSET(Escalation!$K$24,($Y131-1)*(Escalation!$I$22+1)+CR$4-SSSModel!$C$3+1,MAX(0,CR$4-$DZ131-$CA$4+1),1,MIN($DZ131,CR$4-$CA$4+1))),
     IF(SSSModel!$C$4="PV",AT131*$EA131*(1+SSSModel!$C$2),
     IF(SSSModel!$C$4="FCR",$EC131*SUM(OFFSET($AC131,0,MAX(CR$4-$AC$4-$DZ131+1,0),1,MIN($DZ131,CR$4-$AC$4+1))),0)))),
SUM($AC131:$BZ131)*
     IF(SSSModel!$C$4="RR",OFFSET(Profiles!$K$2,$Z131,MAX(Profiles!$C$2,AT$4-$W131)),
     IF(SSSModel!$C$4="ECC",$EA131*$EB131*IF(MAX(Escalation!$C$2,AT$4-$W131)&gt;$DZ131-1,0,OFFSET(Escalation!$K$2,$Y131,MAX(Escalation!$C$2,AT$4-$W131))),
     IF(SSSModel!$C$4="PV",IF(CR$4=$W131,$EA131*(1+SSSModel!$C$2),0),
     IF(SSSModel!$C$4="FCR",IF(AND(CR$4&gt;=$W131,OFFSET(Profiles!$K$2,$Z131,MAX(Profiles!$C$2,AT$4-$W131))&gt;0),$EC131,0),0))))))</f>
        <v>0</v>
      </c>
      <c r="CS131" s="135">
        <f ca="1">IF(OR($Z131=0,SSSModel!$C$4="CF"),AU131,
IF(LEFT($V131,3)="ON_",
     IF(SSSModel!$C$4="RR",SUMPRODUCT(OFFSET($AC131,0,0,1,$CB$2),OFFSET(Profiles!$K$28,($Z131-1)*(Profiles!$I$26+1)+CS$4-SSSModel!$C$3+1,0,1,$CB$2)),
     IF(SSSModel!$C$4="ECC",$EA131*$EB131*SUMPRODUCT(OFFSET($AC131,0,MAX(0,CS$4-$DZ131-$CA$4+1),1,MIN($DZ131,CS$4-$CA$4+1)),OFFSET(Escalation!$K$24,($Y131-1)*(Escalation!$I$22+1)+CS$4-SSSModel!$C$3+1,MAX(0,CS$4-$DZ131-$CA$4+1),1,MIN($DZ131,CS$4-$CA$4+1))),
     IF(SSSModel!$C$4="PV",AU131*$EA131*(1+SSSModel!$C$2),
     IF(SSSModel!$C$4="FCR",$EC131*SUM(OFFSET($AC131,0,MAX(CS$4-$AC$4-$DZ131+1,0),1,MIN($DZ131,CS$4-$AC$4+1))),0)))),
SUM($AC131:$BZ131)*
     IF(SSSModel!$C$4="RR",OFFSET(Profiles!$K$2,$Z131,MAX(Profiles!$C$2,AU$4-$W131)),
     IF(SSSModel!$C$4="ECC",$EA131*$EB131*IF(MAX(Escalation!$C$2,AU$4-$W131)&gt;$DZ131-1,0,OFFSET(Escalation!$K$2,$Y131,MAX(Escalation!$C$2,AU$4-$W131))),
     IF(SSSModel!$C$4="PV",IF(CS$4=$W131,$EA131*(1+SSSModel!$C$2),0),
     IF(SSSModel!$C$4="FCR",IF(AND(CS$4&gt;=$W131,OFFSET(Profiles!$K$2,$Z131,MAX(Profiles!$C$2,AU$4-$W131))&gt;0),$EC131,0),0))))))</f>
        <v>0</v>
      </c>
      <c r="CT131" s="135">
        <f ca="1">IF(OR($Z131=0,SSSModel!$C$4="CF"),AV131,
IF(LEFT($V131,3)="ON_",
     IF(SSSModel!$C$4="RR",SUMPRODUCT(OFFSET($AC131,0,0,1,$CB$2),OFFSET(Profiles!$K$28,($Z131-1)*(Profiles!$I$26+1)+CT$4-SSSModel!$C$3+1,0,1,$CB$2)),
     IF(SSSModel!$C$4="ECC",$EA131*$EB131*SUMPRODUCT(OFFSET($AC131,0,MAX(0,CT$4-$DZ131-$CA$4+1),1,MIN($DZ131,CT$4-$CA$4+1)),OFFSET(Escalation!$K$24,($Y131-1)*(Escalation!$I$22+1)+CT$4-SSSModel!$C$3+1,MAX(0,CT$4-$DZ131-$CA$4+1),1,MIN($DZ131,CT$4-$CA$4+1))),
     IF(SSSModel!$C$4="PV",AV131*$EA131*(1+SSSModel!$C$2),
     IF(SSSModel!$C$4="FCR",$EC131*SUM(OFFSET($AC131,0,MAX(CT$4-$AC$4-$DZ131+1,0),1,MIN($DZ131,CT$4-$AC$4+1))),0)))),
SUM($AC131:$BZ131)*
     IF(SSSModel!$C$4="RR",OFFSET(Profiles!$K$2,$Z131,MAX(Profiles!$C$2,AV$4-$W131)),
     IF(SSSModel!$C$4="ECC",$EA131*$EB131*IF(MAX(Escalation!$C$2,AV$4-$W131)&gt;$DZ131-1,0,OFFSET(Escalation!$K$2,$Y131,MAX(Escalation!$C$2,AV$4-$W131))),
     IF(SSSModel!$C$4="PV",IF(CT$4=$W131,$EA131*(1+SSSModel!$C$2),0),
     IF(SSSModel!$C$4="FCR",IF(AND(CT$4&gt;=$W131,OFFSET(Profiles!$K$2,$Z131,MAX(Profiles!$C$2,AV$4-$W131))&gt;0),$EC131,0),0))))))</f>
        <v>0</v>
      </c>
      <c r="CU131" s="135">
        <f ca="1">IF(OR($Z131=0,SSSModel!$C$4="CF"),AW131,
IF(LEFT($V131,3)="ON_",
     IF(SSSModel!$C$4="RR",SUMPRODUCT(OFFSET($AC131,0,0,1,$CB$2),OFFSET(Profiles!$K$28,($Z131-1)*(Profiles!$I$26+1)+CU$4-SSSModel!$C$3+1,0,1,$CB$2)),
     IF(SSSModel!$C$4="ECC",$EA131*$EB131*SUMPRODUCT(OFFSET($AC131,0,MAX(0,CU$4-$DZ131-$CA$4+1),1,MIN($DZ131,CU$4-$CA$4+1)),OFFSET(Escalation!$K$24,($Y131-1)*(Escalation!$I$22+1)+CU$4-SSSModel!$C$3+1,MAX(0,CU$4-$DZ131-$CA$4+1),1,MIN($DZ131,CU$4-$CA$4+1))),
     IF(SSSModel!$C$4="PV",AW131*$EA131*(1+SSSModel!$C$2),
     IF(SSSModel!$C$4="FCR",$EC131*SUM(OFFSET($AC131,0,MAX(CU$4-$AC$4-$DZ131+1,0),1,MIN($DZ131,CU$4-$AC$4+1))),0)))),
SUM($AC131:$BZ131)*
     IF(SSSModel!$C$4="RR",OFFSET(Profiles!$K$2,$Z131,MAX(Profiles!$C$2,AW$4-$W131)),
     IF(SSSModel!$C$4="ECC",$EA131*$EB131*IF(MAX(Escalation!$C$2,AW$4-$W131)&gt;$DZ131-1,0,OFFSET(Escalation!$K$2,$Y131,MAX(Escalation!$C$2,AW$4-$W131))),
     IF(SSSModel!$C$4="PV",IF(CU$4=$W131,$EA131*(1+SSSModel!$C$2),0),
     IF(SSSModel!$C$4="FCR",IF(AND(CU$4&gt;=$W131,OFFSET(Profiles!$K$2,$Z131,MAX(Profiles!$C$2,AW$4-$W131))&gt;0),$EC131,0),0))))))</f>
        <v>0</v>
      </c>
      <c r="CV131" s="135">
        <f ca="1">IF(OR($Z131=0,SSSModel!$C$4="CF"),AX131,
IF(LEFT($V131,3)="ON_",
     IF(SSSModel!$C$4="RR",SUMPRODUCT(OFFSET($AC131,0,0,1,$CB$2),OFFSET(Profiles!$K$28,($Z131-1)*(Profiles!$I$26+1)+CV$4-SSSModel!$C$3+1,0,1,$CB$2)),
     IF(SSSModel!$C$4="ECC",$EA131*$EB131*SUMPRODUCT(OFFSET($AC131,0,MAX(0,CV$4-$DZ131-$CA$4+1),1,MIN($DZ131,CV$4-$CA$4+1)),OFFSET(Escalation!$K$24,($Y131-1)*(Escalation!$I$22+1)+CV$4-SSSModel!$C$3+1,MAX(0,CV$4-$DZ131-$CA$4+1),1,MIN($DZ131,CV$4-$CA$4+1))),
     IF(SSSModel!$C$4="PV",AX131*$EA131*(1+SSSModel!$C$2),
     IF(SSSModel!$C$4="FCR",$EC131*SUM(OFFSET($AC131,0,MAX(CV$4-$AC$4-$DZ131+1,0),1,MIN($DZ131,CV$4-$AC$4+1))),0)))),
SUM($AC131:$BZ131)*
     IF(SSSModel!$C$4="RR",OFFSET(Profiles!$K$2,$Z131,MAX(Profiles!$C$2,AX$4-$W131)),
     IF(SSSModel!$C$4="ECC",$EA131*$EB131*IF(MAX(Escalation!$C$2,AX$4-$W131)&gt;$DZ131-1,0,OFFSET(Escalation!$K$2,$Y131,MAX(Escalation!$C$2,AX$4-$W131))),
     IF(SSSModel!$C$4="PV",IF(CV$4=$W131,$EA131*(1+SSSModel!$C$2),0),
     IF(SSSModel!$C$4="FCR",IF(AND(CV$4&gt;=$W131,OFFSET(Profiles!$K$2,$Z131,MAX(Profiles!$C$2,AX$4-$W131))&gt;0),$EC131,0),0))))))</f>
        <v>0</v>
      </c>
      <c r="CW131" s="135">
        <f ca="1">IF(OR($Z131=0,SSSModel!$C$4="CF"),AY131,
IF(LEFT($V131,3)="ON_",
     IF(SSSModel!$C$4="RR",SUMPRODUCT(OFFSET($AC131,0,0,1,$CB$2),OFFSET(Profiles!$K$28,($Z131-1)*(Profiles!$I$26+1)+CW$4-SSSModel!$C$3+1,0,1,$CB$2)),
     IF(SSSModel!$C$4="ECC",$EA131*$EB131*SUMPRODUCT(OFFSET($AC131,0,MAX(0,CW$4-$DZ131-$CA$4+1),1,MIN($DZ131,CW$4-$CA$4+1)),OFFSET(Escalation!$K$24,($Y131-1)*(Escalation!$I$22+1)+CW$4-SSSModel!$C$3+1,MAX(0,CW$4-$DZ131-$CA$4+1),1,MIN($DZ131,CW$4-$CA$4+1))),
     IF(SSSModel!$C$4="PV",AY131*$EA131*(1+SSSModel!$C$2),
     IF(SSSModel!$C$4="FCR",$EC131*SUM(OFFSET($AC131,0,MAX(CW$4-$AC$4-$DZ131+1,0),1,MIN($DZ131,CW$4-$AC$4+1))),0)))),
SUM($AC131:$BZ131)*
     IF(SSSModel!$C$4="RR",OFFSET(Profiles!$K$2,$Z131,MAX(Profiles!$C$2,AY$4-$W131)),
     IF(SSSModel!$C$4="ECC",$EA131*$EB131*IF(MAX(Escalation!$C$2,AY$4-$W131)&gt;$DZ131-1,0,OFFSET(Escalation!$K$2,$Y131,MAX(Escalation!$C$2,AY$4-$W131))),
     IF(SSSModel!$C$4="PV",IF(CW$4=$W131,$EA131*(1+SSSModel!$C$2),0),
     IF(SSSModel!$C$4="FCR",IF(AND(CW$4&gt;=$W131,OFFSET(Profiles!$K$2,$Z131,MAX(Profiles!$C$2,AY$4-$W131))&gt;0),$EC131,0),0))))))</f>
        <v>0</v>
      </c>
      <c r="CX131" s="135">
        <f ca="1">IF(OR($Z131=0,SSSModel!$C$4="CF"),AZ131,
IF(LEFT($V131,3)="ON_",
     IF(SSSModel!$C$4="RR",SUMPRODUCT(OFFSET($AC131,0,0,1,$CB$2),OFFSET(Profiles!$K$28,($Z131-1)*(Profiles!$I$26+1)+CX$4-SSSModel!$C$3+1,0,1,$CB$2)),
     IF(SSSModel!$C$4="ECC",$EA131*$EB131*SUMPRODUCT(OFFSET($AC131,0,MAX(0,CX$4-$DZ131-$CA$4+1),1,MIN($DZ131,CX$4-$CA$4+1)),OFFSET(Escalation!$K$24,($Y131-1)*(Escalation!$I$22+1)+CX$4-SSSModel!$C$3+1,MAX(0,CX$4-$DZ131-$CA$4+1),1,MIN($DZ131,CX$4-$CA$4+1))),
     IF(SSSModel!$C$4="PV",AZ131*$EA131*(1+SSSModel!$C$2),
     IF(SSSModel!$C$4="FCR",$EC131*SUM(OFFSET($AC131,0,MAX(CX$4-$AC$4-$DZ131+1,0),1,MIN($DZ131,CX$4-$AC$4+1))),0)))),
SUM($AC131:$BZ131)*
     IF(SSSModel!$C$4="RR",OFFSET(Profiles!$K$2,$Z131,MAX(Profiles!$C$2,AZ$4-$W131)),
     IF(SSSModel!$C$4="ECC",$EA131*$EB131*IF(MAX(Escalation!$C$2,AZ$4-$W131)&gt;$DZ131-1,0,OFFSET(Escalation!$K$2,$Y131,MAX(Escalation!$C$2,AZ$4-$W131))),
     IF(SSSModel!$C$4="PV",IF(CX$4=$W131,$EA131*(1+SSSModel!$C$2),0),
     IF(SSSModel!$C$4="FCR",IF(AND(CX$4&gt;=$W131,OFFSET(Profiles!$K$2,$Z131,MAX(Profiles!$C$2,AZ$4-$W131))&gt;0),$EC131,0),0))))))</f>
        <v>0</v>
      </c>
      <c r="CY131" s="135">
        <f ca="1">IF(OR($Z131=0,SSSModel!$C$4="CF"),BA131,
IF(LEFT($V131,3)="ON_",
     IF(SSSModel!$C$4="RR",SUMPRODUCT(OFFSET($AC131,0,0,1,$CB$2),OFFSET(Profiles!$K$28,($Z131-1)*(Profiles!$I$26+1)+CY$4-SSSModel!$C$3+1,0,1,$CB$2)),
     IF(SSSModel!$C$4="ECC",$EA131*$EB131*SUMPRODUCT(OFFSET($AC131,0,MAX(0,CY$4-$DZ131-$CA$4+1),1,MIN($DZ131,CY$4-$CA$4+1)),OFFSET(Escalation!$K$24,($Y131-1)*(Escalation!$I$22+1)+CY$4-SSSModel!$C$3+1,MAX(0,CY$4-$DZ131-$CA$4+1),1,MIN($DZ131,CY$4-$CA$4+1))),
     IF(SSSModel!$C$4="PV",BA131*$EA131*(1+SSSModel!$C$2),
     IF(SSSModel!$C$4="FCR",$EC131*SUM(OFFSET($AC131,0,MAX(CY$4-$AC$4-$DZ131+1,0),1,MIN($DZ131,CY$4-$AC$4+1))),0)))),
SUM($AC131:$BZ131)*
     IF(SSSModel!$C$4="RR",OFFSET(Profiles!$K$2,$Z131,MAX(Profiles!$C$2,BA$4-$W131)),
     IF(SSSModel!$C$4="ECC",$EA131*$EB131*IF(MAX(Escalation!$C$2,BA$4-$W131)&gt;$DZ131-1,0,OFFSET(Escalation!$K$2,$Y131,MAX(Escalation!$C$2,BA$4-$W131))),
     IF(SSSModel!$C$4="PV",IF(CY$4=$W131,$EA131*(1+SSSModel!$C$2),0),
     IF(SSSModel!$C$4="FCR",IF(AND(CY$4&gt;=$W131,OFFSET(Profiles!$K$2,$Z131,MAX(Profiles!$C$2,BA$4-$W131))&gt;0),$EC131,0),0))))))</f>
        <v>0</v>
      </c>
      <c r="CZ131" s="135">
        <f ca="1">IF(OR($Z131=0,SSSModel!$C$4="CF"),BB131,
IF(LEFT($V131,3)="ON_",
     IF(SSSModel!$C$4="RR",SUMPRODUCT(OFFSET($AC131,0,0,1,$CB$2),OFFSET(Profiles!$K$28,($Z131-1)*(Profiles!$I$26+1)+CZ$4-SSSModel!$C$3+1,0,1,$CB$2)),
     IF(SSSModel!$C$4="ECC",$EA131*$EB131*SUMPRODUCT(OFFSET($AC131,0,MAX(0,CZ$4-$DZ131-$CA$4+1),1,MIN($DZ131,CZ$4-$CA$4+1)),OFFSET(Escalation!$K$24,($Y131-1)*(Escalation!$I$22+1)+CZ$4-SSSModel!$C$3+1,MAX(0,CZ$4-$DZ131-$CA$4+1),1,MIN($DZ131,CZ$4-$CA$4+1))),
     IF(SSSModel!$C$4="PV",BB131*$EA131*(1+SSSModel!$C$2),
     IF(SSSModel!$C$4="FCR",$EC131*SUM(OFFSET($AC131,0,MAX(CZ$4-$AC$4-$DZ131+1,0),1,MIN($DZ131,CZ$4-$AC$4+1))),0)))),
SUM($AC131:$BZ131)*
     IF(SSSModel!$C$4="RR",OFFSET(Profiles!$K$2,$Z131,MAX(Profiles!$C$2,BB$4-$W131)),
     IF(SSSModel!$C$4="ECC",$EA131*$EB131*IF(MAX(Escalation!$C$2,BB$4-$W131)&gt;$DZ131-1,0,OFFSET(Escalation!$K$2,$Y131,MAX(Escalation!$C$2,BB$4-$W131))),
     IF(SSSModel!$C$4="PV",IF(CZ$4=$W131,$EA131*(1+SSSModel!$C$2),0),
     IF(SSSModel!$C$4="FCR",IF(AND(CZ$4&gt;=$W131,OFFSET(Profiles!$K$2,$Z131,MAX(Profiles!$C$2,BB$4-$W131))&gt;0),$EC131,0),0))))))</f>
        <v>0</v>
      </c>
      <c r="DA131" s="135">
        <f ca="1">IF(OR($Z131=0,SSSModel!$C$4="CF"),BC131,
IF(LEFT($V131,3)="ON_",
     IF(SSSModel!$C$4="RR",SUMPRODUCT(OFFSET($AC131,0,0,1,$CB$2),OFFSET(Profiles!$K$28,($Z131-1)*(Profiles!$I$26+1)+DA$4-SSSModel!$C$3+1,0,1,$CB$2)),
     IF(SSSModel!$C$4="ECC",$EA131*$EB131*SUMPRODUCT(OFFSET($AC131,0,MAX(0,DA$4-$DZ131-$CA$4+1),1,MIN($DZ131,DA$4-$CA$4+1)),OFFSET(Escalation!$K$24,($Y131-1)*(Escalation!$I$22+1)+DA$4-SSSModel!$C$3+1,MAX(0,DA$4-$DZ131-$CA$4+1),1,MIN($DZ131,DA$4-$CA$4+1))),
     IF(SSSModel!$C$4="PV",BC131*$EA131*(1+SSSModel!$C$2),
     IF(SSSModel!$C$4="FCR",$EC131*SUM(OFFSET($AC131,0,MAX(DA$4-$AC$4-$DZ131+1,0),1,MIN($DZ131,DA$4-$AC$4+1))),0)))),
SUM($AC131:$BZ131)*
     IF(SSSModel!$C$4="RR",OFFSET(Profiles!$K$2,$Z131,MAX(Profiles!$C$2,BC$4-$W131)),
     IF(SSSModel!$C$4="ECC",$EA131*$EB131*IF(MAX(Escalation!$C$2,BC$4-$W131)&gt;$DZ131-1,0,OFFSET(Escalation!$K$2,$Y131,MAX(Escalation!$C$2,BC$4-$W131))),
     IF(SSSModel!$C$4="PV",IF(DA$4=$W131,$EA131*(1+SSSModel!$C$2),0),
     IF(SSSModel!$C$4="FCR",IF(AND(DA$4&gt;=$W131,OFFSET(Profiles!$K$2,$Z131,MAX(Profiles!$C$2,BC$4-$W131))&gt;0),$EC131,0),0))))))</f>
        <v>0</v>
      </c>
      <c r="DB131" s="135">
        <f ca="1">IF(OR($Z131=0,SSSModel!$C$4="CF"),BD131,
IF(LEFT($V131,3)="ON_",
     IF(SSSModel!$C$4="RR",SUMPRODUCT(OFFSET($AC131,0,0,1,$CB$2),OFFSET(Profiles!$K$28,($Z131-1)*(Profiles!$I$26+1)+DB$4-SSSModel!$C$3+1,0,1,$CB$2)),
     IF(SSSModel!$C$4="ECC",$EA131*$EB131*SUMPRODUCT(OFFSET($AC131,0,MAX(0,DB$4-$DZ131-$CA$4+1),1,MIN($DZ131,DB$4-$CA$4+1)),OFFSET(Escalation!$K$24,($Y131-1)*(Escalation!$I$22+1)+DB$4-SSSModel!$C$3+1,MAX(0,DB$4-$DZ131-$CA$4+1),1,MIN($DZ131,DB$4-$CA$4+1))),
     IF(SSSModel!$C$4="PV",BD131*$EA131*(1+SSSModel!$C$2),
     IF(SSSModel!$C$4="FCR",$EC131*SUM(OFFSET($AC131,0,MAX(DB$4-$AC$4-$DZ131+1,0),1,MIN($DZ131,DB$4-$AC$4+1))),0)))),
SUM($AC131:$BZ131)*
     IF(SSSModel!$C$4="RR",OFFSET(Profiles!$K$2,$Z131,MAX(Profiles!$C$2,BD$4-$W131)),
     IF(SSSModel!$C$4="ECC",$EA131*$EB131*IF(MAX(Escalation!$C$2,BD$4-$W131)&gt;$DZ131-1,0,OFFSET(Escalation!$K$2,$Y131,MAX(Escalation!$C$2,BD$4-$W131))),
     IF(SSSModel!$C$4="PV",IF(DB$4=$W131,$EA131*(1+SSSModel!$C$2),0),
     IF(SSSModel!$C$4="FCR",IF(AND(DB$4&gt;=$W131,OFFSET(Profiles!$K$2,$Z131,MAX(Profiles!$C$2,BD$4-$W131))&gt;0),$EC131,0),0))))))</f>
        <v>0</v>
      </c>
      <c r="DC131" s="135">
        <f ca="1">IF(OR($Z131=0,SSSModel!$C$4="CF"),BE131,
IF(LEFT($V131,3)="ON_",
     IF(SSSModel!$C$4="RR",SUMPRODUCT(OFFSET($AC131,0,0,1,$CB$2),OFFSET(Profiles!$K$28,($Z131-1)*(Profiles!$I$26+1)+DC$4-SSSModel!$C$3+1,0,1,$CB$2)),
     IF(SSSModel!$C$4="ECC",$EA131*$EB131*SUMPRODUCT(OFFSET($AC131,0,MAX(0,DC$4-$DZ131-$CA$4+1),1,MIN($DZ131,DC$4-$CA$4+1)),OFFSET(Escalation!$K$24,($Y131-1)*(Escalation!$I$22+1)+DC$4-SSSModel!$C$3+1,MAX(0,DC$4-$DZ131-$CA$4+1),1,MIN($DZ131,DC$4-$CA$4+1))),
     IF(SSSModel!$C$4="PV",BE131*$EA131*(1+SSSModel!$C$2),
     IF(SSSModel!$C$4="FCR",$EC131*SUM(OFFSET($AC131,0,MAX(DC$4-$AC$4-$DZ131+1,0),1,MIN($DZ131,DC$4-$AC$4+1))),0)))),
SUM($AC131:$BZ131)*
     IF(SSSModel!$C$4="RR",OFFSET(Profiles!$K$2,$Z131,MAX(Profiles!$C$2,BE$4-$W131)),
     IF(SSSModel!$C$4="ECC",$EA131*$EB131*IF(MAX(Escalation!$C$2,BE$4-$W131)&gt;$DZ131-1,0,OFFSET(Escalation!$K$2,$Y131,MAX(Escalation!$C$2,BE$4-$W131))),
     IF(SSSModel!$C$4="PV",IF(DC$4=$W131,$EA131*(1+SSSModel!$C$2),0),
     IF(SSSModel!$C$4="FCR",IF(AND(DC$4&gt;=$W131,OFFSET(Profiles!$K$2,$Z131,MAX(Profiles!$C$2,BE$4-$W131))&gt;0),$EC131,0),0))))))</f>
        <v>0</v>
      </c>
      <c r="DD131" s="135">
        <f ca="1">IF(OR($Z131=0,SSSModel!$C$4="CF"),BF131,
IF(LEFT($V131,3)="ON_",
     IF(SSSModel!$C$4="RR",SUMPRODUCT(OFFSET($AC131,0,0,1,$CB$2),OFFSET(Profiles!$K$28,($Z131-1)*(Profiles!$I$26+1)+DD$4-SSSModel!$C$3+1,0,1,$CB$2)),
     IF(SSSModel!$C$4="ECC",$EA131*$EB131*SUMPRODUCT(OFFSET($AC131,0,MAX(0,DD$4-$DZ131-$CA$4+1),1,MIN($DZ131,DD$4-$CA$4+1)),OFFSET(Escalation!$K$24,($Y131-1)*(Escalation!$I$22+1)+DD$4-SSSModel!$C$3+1,MAX(0,DD$4-$DZ131-$CA$4+1),1,MIN($DZ131,DD$4-$CA$4+1))),
     IF(SSSModel!$C$4="PV",BF131*$EA131*(1+SSSModel!$C$2),
     IF(SSSModel!$C$4="FCR",$EC131*SUM(OFFSET($AC131,0,MAX(DD$4-$AC$4-$DZ131+1,0),1,MIN($DZ131,DD$4-$AC$4+1))),0)))),
SUM($AC131:$BZ131)*
     IF(SSSModel!$C$4="RR",OFFSET(Profiles!$K$2,$Z131,MAX(Profiles!$C$2,BF$4-$W131)),
     IF(SSSModel!$C$4="ECC",$EA131*$EB131*IF(MAX(Escalation!$C$2,BF$4-$W131)&gt;$DZ131-1,0,OFFSET(Escalation!$K$2,$Y131,MAX(Escalation!$C$2,BF$4-$W131))),
     IF(SSSModel!$C$4="PV",IF(DD$4=$W131,$EA131*(1+SSSModel!$C$2),0),
     IF(SSSModel!$C$4="FCR",IF(AND(DD$4&gt;=$W131,OFFSET(Profiles!$K$2,$Z131,MAX(Profiles!$C$2,BF$4-$W131))&gt;0),$EC131,0),0))))))</f>
        <v>0</v>
      </c>
      <c r="DE131" s="135">
        <f ca="1">IF(OR($Z131=0,SSSModel!$C$4="CF"),BG131,
IF(LEFT($V131,3)="ON_",
     IF(SSSModel!$C$4="RR",SUMPRODUCT(OFFSET($AC131,0,0,1,$CB$2),OFFSET(Profiles!$K$28,($Z131-1)*(Profiles!$I$26+1)+DE$4-SSSModel!$C$3+1,0,1,$CB$2)),
     IF(SSSModel!$C$4="ECC",$EA131*$EB131*SUMPRODUCT(OFFSET($AC131,0,MAX(0,DE$4-$DZ131-$CA$4+1),1,MIN($DZ131,DE$4-$CA$4+1)),OFFSET(Escalation!$K$24,($Y131-1)*(Escalation!$I$22+1)+DE$4-SSSModel!$C$3+1,MAX(0,DE$4-$DZ131-$CA$4+1),1,MIN($DZ131,DE$4-$CA$4+1))),
     IF(SSSModel!$C$4="PV",BG131*$EA131*(1+SSSModel!$C$2),
     IF(SSSModel!$C$4="FCR",$EC131*SUM(OFFSET($AC131,0,MAX(DE$4-$AC$4-$DZ131+1,0),1,MIN($DZ131,DE$4-$AC$4+1))),0)))),
SUM($AC131:$BZ131)*
     IF(SSSModel!$C$4="RR",OFFSET(Profiles!$K$2,$Z131,MAX(Profiles!$C$2,BG$4-$W131)),
     IF(SSSModel!$C$4="ECC",$EA131*$EB131*IF(MAX(Escalation!$C$2,BG$4-$W131)&gt;$DZ131-1,0,OFFSET(Escalation!$K$2,$Y131,MAX(Escalation!$C$2,BG$4-$W131))),
     IF(SSSModel!$C$4="PV",IF(DE$4=$W131,$EA131*(1+SSSModel!$C$2),0),
     IF(SSSModel!$C$4="FCR",IF(AND(DE$4&gt;=$W131,OFFSET(Profiles!$K$2,$Z131,MAX(Profiles!$C$2,BG$4-$W131))&gt;0),$EC131,0),0))))))</f>
        <v>0</v>
      </c>
      <c r="DF131" s="135">
        <f ca="1">IF(OR($Z131=0,SSSModel!$C$4="CF"),BH131,
IF(LEFT($V131,3)="ON_",
     IF(SSSModel!$C$4="RR",SUMPRODUCT(OFFSET($AC131,0,0,1,$CB$2),OFFSET(Profiles!$K$28,($Z131-1)*(Profiles!$I$26+1)+DF$4-SSSModel!$C$3+1,0,1,$CB$2)),
     IF(SSSModel!$C$4="ECC",$EA131*$EB131*SUMPRODUCT(OFFSET($AC131,0,MAX(0,DF$4-$DZ131-$CA$4+1),1,MIN($DZ131,DF$4-$CA$4+1)),OFFSET(Escalation!$K$24,($Y131-1)*(Escalation!$I$22+1)+DF$4-SSSModel!$C$3+1,MAX(0,DF$4-$DZ131-$CA$4+1),1,MIN($DZ131,DF$4-$CA$4+1))),
     IF(SSSModel!$C$4="PV",BH131*$EA131*(1+SSSModel!$C$2),
     IF(SSSModel!$C$4="FCR",$EC131*SUM(OFFSET($AC131,0,MAX(DF$4-$AC$4-$DZ131+1,0),1,MIN($DZ131,DF$4-$AC$4+1))),0)))),
SUM($AC131:$BZ131)*
     IF(SSSModel!$C$4="RR",OFFSET(Profiles!$K$2,$Z131,MAX(Profiles!$C$2,BH$4-$W131)),
     IF(SSSModel!$C$4="ECC",$EA131*$EB131*IF(MAX(Escalation!$C$2,BH$4-$W131)&gt;$DZ131-1,0,OFFSET(Escalation!$K$2,$Y131,MAX(Escalation!$C$2,BH$4-$W131))),
     IF(SSSModel!$C$4="PV",IF(DF$4=$W131,$EA131*(1+SSSModel!$C$2),0),
     IF(SSSModel!$C$4="FCR",IF(AND(DF$4&gt;=$W131,OFFSET(Profiles!$K$2,$Z131,MAX(Profiles!$C$2,BH$4-$W131))&gt;0),$EC131,0),0))))))</f>
        <v>0</v>
      </c>
      <c r="DG131" s="135">
        <f ca="1">IF(OR($Z131=0,SSSModel!$C$4="CF"),BI131,
IF(LEFT($V131,3)="ON_",
     IF(SSSModel!$C$4="RR",SUMPRODUCT(OFFSET($AC131,0,0,1,$CB$2),OFFSET(Profiles!$K$28,($Z131-1)*(Profiles!$I$26+1)+DG$4-SSSModel!$C$3+1,0,1,$CB$2)),
     IF(SSSModel!$C$4="ECC",$EA131*$EB131*SUMPRODUCT(OFFSET($AC131,0,MAX(0,DG$4-$DZ131-$CA$4+1),1,MIN($DZ131,DG$4-$CA$4+1)),OFFSET(Escalation!$K$24,($Y131-1)*(Escalation!$I$22+1)+DG$4-SSSModel!$C$3+1,MAX(0,DG$4-$DZ131-$CA$4+1),1,MIN($DZ131,DG$4-$CA$4+1))),
     IF(SSSModel!$C$4="PV",BI131*$EA131*(1+SSSModel!$C$2),
     IF(SSSModel!$C$4="FCR",$EC131*SUM(OFFSET($AC131,0,MAX(DG$4-$AC$4-$DZ131+1,0),1,MIN($DZ131,DG$4-$AC$4+1))),0)))),
SUM($AC131:$BZ131)*
     IF(SSSModel!$C$4="RR",OFFSET(Profiles!$K$2,$Z131,MAX(Profiles!$C$2,BI$4-$W131)),
     IF(SSSModel!$C$4="ECC",$EA131*$EB131*IF(MAX(Escalation!$C$2,BI$4-$W131)&gt;$DZ131-1,0,OFFSET(Escalation!$K$2,$Y131,MAX(Escalation!$C$2,BI$4-$W131))),
     IF(SSSModel!$C$4="PV",IF(DG$4=$W131,$EA131*(1+SSSModel!$C$2),0),
     IF(SSSModel!$C$4="FCR",IF(AND(DG$4&gt;=$W131,OFFSET(Profiles!$K$2,$Z131,MAX(Profiles!$C$2,BI$4-$W131))&gt;0),$EC131,0),0))))))</f>
        <v>0</v>
      </c>
      <c r="DH131" s="135">
        <f ca="1">IF(OR($Z131=0,SSSModel!$C$4="CF"),BJ131,
IF(LEFT($V131,3)="ON_",
     IF(SSSModel!$C$4="RR",SUMPRODUCT(OFFSET($AC131,0,0,1,$CB$2),OFFSET(Profiles!$K$28,($Z131-1)*(Profiles!$I$26+1)+DH$4-SSSModel!$C$3+1,0,1,$CB$2)),
     IF(SSSModel!$C$4="ECC",$EA131*$EB131*SUMPRODUCT(OFFSET($AC131,0,MAX(0,DH$4-$DZ131-$CA$4+1),1,MIN($DZ131,DH$4-$CA$4+1)),OFFSET(Escalation!$K$24,($Y131-1)*(Escalation!$I$22+1)+DH$4-SSSModel!$C$3+1,MAX(0,DH$4-$DZ131-$CA$4+1),1,MIN($DZ131,DH$4-$CA$4+1))),
     IF(SSSModel!$C$4="PV",BJ131*$EA131*(1+SSSModel!$C$2),
     IF(SSSModel!$C$4="FCR",$EC131*SUM(OFFSET($AC131,0,MAX(DH$4-$AC$4-$DZ131+1,0),1,MIN($DZ131,DH$4-$AC$4+1))),0)))),
SUM($AC131:$BZ131)*
     IF(SSSModel!$C$4="RR",OFFSET(Profiles!$K$2,$Z131,MAX(Profiles!$C$2,BJ$4-$W131)),
     IF(SSSModel!$C$4="ECC",$EA131*$EB131*IF(MAX(Escalation!$C$2,BJ$4-$W131)&gt;$DZ131-1,0,OFFSET(Escalation!$K$2,$Y131,MAX(Escalation!$C$2,BJ$4-$W131))),
     IF(SSSModel!$C$4="PV",IF(DH$4=$W131,$EA131*(1+SSSModel!$C$2),0),
     IF(SSSModel!$C$4="FCR",IF(AND(DH$4&gt;=$W131,OFFSET(Profiles!$K$2,$Z131,MAX(Profiles!$C$2,BJ$4-$W131))&gt;0),$EC131,0),0))))))</f>
        <v>0</v>
      </c>
      <c r="DI131" s="135">
        <f ca="1">IF(OR($Z131=0,SSSModel!$C$4="CF"),BK131,
IF(LEFT($V131,3)="ON_",
     IF(SSSModel!$C$4="RR",SUMPRODUCT(OFFSET($AC131,0,0,1,$CB$2),OFFSET(Profiles!$K$28,($Z131-1)*(Profiles!$I$26+1)+DI$4-SSSModel!$C$3+1,0,1,$CB$2)),
     IF(SSSModel!$C$4="ECC",$EA131*$EB131*SUMPRODUCT(OFFSET($AC131,0,MAX(0,DI$4-$DZ131-$CA$4+1),1,MIN($DZ131,DI$4-$CA$4+1)),OFFSET(Escalation!$K$24,($Y131-1)*(Escalation!$I$22+1)+DI$4-SSSModel!$C$3+1,MAX(0,DI$4-$DZ131-$CA$4+1),1,MIN($DZ131,DI$4-$CA$4+1))),
     IF(SSSModel!$C$4="PV",BK131*$EA131*(1+SSSModel!$C$2),
     IF(SSSModel!$C$4="FCR",$EC131*SUM(OFFSET($AC131,0,MAX(DI$4-$AC$4-$DZ131+1,0),1,MIN($DZ131,DI$4-$AC$4+1))),0)))),
SUM($AC131:$BZ131)*
     IF(SSSModel!$C$4="RR",OFFSET(Profiles!$K$2,$Z131,MAX(Profiles!$C$2,BK$4-$W131)),
     IF(SSSModel!$C$4="ECC",$EA131*$EB131*IF(MAX(Escalation!$C$2,BK$4-$W131)&gt;$DZ131-1,0,OFFSET(Escalation!$K$2,$Y131,MAX(Escalation!$C$2,BK$4-$W131))),
     IF(SSSModel!$C$4="PV",IF(DI$4=$W131,$EA131*(1+SSSModel!$C$2),0),
     IF(SSSModel!$C$4="FCR",IF(AND(DI$4&gt;=$W131,OFFSET(Profiles!$K$2,$Z131,MAX(Profiles!$C$2,BK$4-$W131))&gt;0),$EC131,0),0))))))</f>
        <v>0</v>
      </c>
      <c r="DJ131" s="135">
        <f ca="1">IF(OR($Z131=0,SSSModel!$C$4="CF"),BL131,
IF(LEFT($V131,3)="ON_",
     IF(SSSModel!$C$4="RR",SUMPRODUCT(OFFSET($AC131,0,0,1,$CB$2),OFFSET(Profiles!$K$28,($Z131-1)*(Profiles!$I$26+1)+DJ$4-SSSModel!$C$3+1,0,1,$CB$2)),
     IF(SSSModel!$C$4="ECC",$EA131*$EB131*SUMPRODUCT(OFFSET($AC131,0,MAX(0,DJ$4-$DZ131-$CA$4+1),1,MIN($DZ131,DJ$4-$CA$4+1)),OFFSET(Escalation!$K$24,($Y131-1)*(Escalation!$I$22+1)+DJ$4-SSSModel!$C$3+1,MAX(0,DJ$4-$DZ131-$CA$4+1),1,MIN($DZ131,DJ$4-$CA$4+1))),
     IF(SSSModel!$C$4="PV",BL131*$EA131*(1+SSSModel!$C$2),
     IF(SSSModel!$C$4="FCR",$EC131*SUM(OFFSET($AC131,0,MAX(DJ$4-$AC$4-$DZ131+1,0),1,MIN($DZ131,DJ$4-$AC$4+1))),0)))),
SUM($AC131:$BZ131)*
     IF(SSSModel!$C$4="RR",OFFSET(Profiles!$K$2,$Z131,MAX(Profiles!$C$2,BL$4-$W131)),
     IF(SSSModel!$C$4="ECC",$EA131*$EB131*IF(MAX(Escalation!$C$2,BL$4-$W131)&gt;$DZ131-1,0,OFFSET(Escalation!$K$2,$Y131,MAX(Escalation!$C$2,BL$4-$W131))),
     IF(SSSModel!$C$4="PV",IF(DJ$4=$W131,$EA131*(1+SSSModel!$C$2),0),
     IF(SSSModel!$C$4="FCR",IF(AND(DJ$4&gt;=$W131,OFFSET(Profiles!$K$2,$Z131,MAX(Profiles!$C$2,BL$4-$W131))&gt;0),$EC131,0),0))))))</f>
        <v>0</v>
      </c>
      <c r="DK131" s="135">
        <f ca="1">IF(OR($Z131=0,SSSModel!$C$4="CF"),BM131,
IF(LEFT($V131,3)="ON_",
     IF(SSSModel!$C$4="RR",SUMPRODUCT(OFFSET($AC131,0,0,1,$CB$2),OFFSET(Profiles!$K$28,($Z131-1)*(Profiles!$I$26+1)+DK$4-SSSModel!$C$3+1,0,1,$CB$2)),
     IF(SSSModel!$C$4="ECC",$EA131*$EB131*SUMPRODUCT(OFFSET($AC131,0,MAX(0,DK$4-$DZ131-$CA$4+1),1,MIN($DZ131,DK$4-$CA$4+1)),OFFSET(Escalation!$K$24,($Y131-1)*(Escalation!$I$22+1)+DK$4-SSSModel!$C$3+1,MAX(0,DK$4-$DZ131-$CA$4+1),1,MIN($DZ131,DK$4-$CA$4+1))),
     IF(SSSModel!$C$4="PV",BM131*$EA131*(1+SSSModel!$C$2),
     IF(SSSModel!$C$4="FCR",$EC131*SUM(OFFSET($AC131,0,MAX(DK$4-$AC$4-$DZ131+1,0),1,MIN($DZ131,DK$4-$AC$4+1))),0)))),
SUM($AC131:$BZ131)*
     IF(SSSModel!$C$4="RR",OFFSET(Profiles!$K$2,$Z131,MAX(Profiles!$C$2,BM$4-$W131)),
     IF(SSSModel!$C$4="ECC",$EA131*$EB131*IF(MAX(Escalation!$C$2,BM$4-$W131)&gt;$DZ131-1,0,OFFSET(Escalation!$K$2,$Y131,MAX(Escalation!$C$2,BM$4-$W131))),
     IF(SSSModel!$C$4="PV",IF(DK$4=$W131,$EA131*(1+SSSModel!$C$2),0),
     IF(SSSModel!$C$4="FCR",IF(AND(DK$4&gt;=$W131,OFFSET(Profiles!$K$2,$Z131,MAX(Profiles!$C$2,BM$4-$W131))&gt;0),$EC131,0),0))))))</f>
        <v>0</v>
      </c>
      <c r="DL131" s="135">
        <f ca="1">IF(OR($Z131=0,SSSModel!$C$4="CF"),BN131,
IF(LEFT($V131,3)="ON_",
     IF(SSSModel!$C$4="RR",SUMPRODUCT(OFFSET($AC131,0,0,1,$CB$2),OFFSET(Profiles!$K$28,($Z131-1)*(Profiles!$I$26+1)+DL$4-SSSModel!$C$3+1,0,1,$CB$2)),
     IF(SSSModel!$C$4="ECC",$EA131*$EB131*SUMPRODUCT(OFFSET($AC131,0,MAX(0,DL$4-$DZ131-$CA$4+1),1,MIN($DZ131,DL$4-$CA$4+1)),OFFSET(Escalation!$K$24,($Y131-1)*(Escalation!$I$22+1)+DL$4-SSSModel!$C$3+1,MAX(0,DL$4-$DZ131-$CA$4+1),1,MIN($DZ131,DL$4-$CA$4+1))),
     IF(SSSModel!$C$4="PV",BN131*$EA131*(1+SSSModel!$C$2),
     IF(SSSModel!$C$4="FCR",$EC131*SUM(OFFSET($AC131,0,MAX(DL$4-$AC$4-$DZ131+1,0),1,MIN($DZ131,DL$4-$AC$4+1))),0)))),
SUM($AC131:$BZ131)*
     IF(SSSModel!$C$4="RR",OFFSET(Profiles!$K$2,$Z131,MAX(Profiles!$C$2,BN$4-$W131)),
     IF(SSSModel!$C$4="ECC",$EA131*$EB131*IF(MAX(Escalation!$C$2,BN$4-$W131)&gt;$DZ131-1,0,OFFSET(Escalation!$K$2,$Y131,MAX(Escalation!$C$2,BN$4-$W131))),
     IF(SSSModel!$C$4="PV",IF(DL$4=$W131,$EA131*(1+SSSModel!$C$2),0),
     IF(SSSModel!$C$4="FCR",IF(AND(DL$4&gt;=$W131,OFFSET(Profiles!$K$2,$Z131,MAX(Profiles!$C$2,BN$4-$W131))&gt;0),$EC131,0),0))))))</f>
        <v>0</v>
      </c>
      <c r="DM131" s="135">
        <f ca="1">IF(OR($Z131=0,SSSModel!$C$4="CF"),BO131,
IF(LEFT($V131,3)="ON_",
     IF(SSSModel!$C$4="RR",SUMPRODUCT(OFFSET($AC131,0,0,1,$CB$2),OFFSET(Profiles!$K$28,($Z131-1)*(Profiles!$I$26+1)+DM$4-SSSModel!$C$3+1,0,1,$CB$2)),
     IF(SSSModel!$C$4="ECC",$EA131*$EB131*SUMPRODUCT(OFFSET($AC131,0,MAX(0,DM$4-$DZ131-$CA$4+1),1,MIN($DZ131,DM$4-$CA$4+1)),OFFSET(Escalation!$K$24,($Y131-1)*(Escalation!$I$22+1)+DM$4-SSSModel!$C$3+1,MAX(0,DM$4-$DZ131-$CA$4+1),1,MIN($DZ131,DM$4-$CA$4+1))),
     IF(SSSModel!$C$4="PV",BO131*$EA131*(1+SSSModel!$C$2),
     IF(SSSModel!$C$4="FCR",$EC131*SUM(OFFSET($AC131,0,MAX(DM$4-$AC$4-$DZ131+1,0),1,MIN($DZ131,DM$4-$AC$4+1))),0)))),
SUM($AC131:$BZ131)*
     IF(SSSModel!$C$4="RR",OFFSET(Profiles!$K$2,$Z131,MAX(Profiles!$C$2,BO$4-$W131)),
     IF(SSSModel!$C$4="ECC",$EA131*$EB131*IF(MAX(Escalation!$C$2,BO$4-$W131)&gt;$DZ131-1,0,OFFSET(Escalation!$K$2,$Y131,MAX(Escalation!$C$2,BO$4-$W131))),
     IF(SSSModel!$C$4="PV",IF(DM$4=$W131,$EA131*(1+SSSModel!$C$2),0),
     IF(SSSModel!$C$4="FCR",IF(AND(DM$4&gt;=$W131,OFFSET(Profiles!$K$2,$Z131,MAX(Profiles!$C$2,BO$4-$W131))&gt;0),$EC131,0),0))))))</f>
        <v>0</v>
      </c>
      <c r="DN131" s="135">
        <f ca="1">IF(OR($Z131=0,SSSModel!$C$4="CF"),BP131,
IF(LEFT($V131,3)="ON_",
     IF(SSSModel!$C$4="RR",SUMPRODUCT(OFFSET($AC131,0,0,1,$CB$2),OFFSET(Profiles!$K$28,($Z131-1)*(Profiles!$I$26+1)+DN$4-SSSModel!$C$3+1,0,1,$CB$2)),
     IF(SSSModel!$C$4="ECC",$EA131*$EB131*SUMPRODUCT(OFFSET($AC131,0,MAX(0,DN$4-$DZ131-$CA$4+1),1,MIN($DZ131,DN$4-$CA$4+1)),OFFSET(Escalation!$K$24,($Y131-1)*(Escalation!$I$22+1)+DN$4-SSSModel!$C$3+1,MAX(0,DN$4-$DZ131-$CA$4+1),1,MIN($DZ131,DN$4-$CA$4+1))),
     IF(SSSModel!$C$4="PV",BP131*$EA131*(1+SSSModel!$C$2),
     IF(SSSModel!$C$4="FCR",$EC131*SUM(OFFSET($AC131,0,MAX(DN$4-$AC$4-$DZ131+1,0),1,MIN($DZ131,DN$4-$AC$4+1))),0)))),
SUM($AC131:$BZ131)*
     IF(SSSModel!$C$4="RR",OFFSET(Profiles!$K$2,$Z131,MAX(Profiles!$C$2,BP$4-$W131)),
     IF(SSSModel!$C$4="ECC",$EA131*$EB131*IF(MAX(Escalation!$C$2,BP$4-$W131)&gt;$DZ131-1,0,OFFSET(Escalation!$K$2,$Y131,MAX(Escalation!$C$2,BP$4-$W131))),
     IF(SSSModel!$C$4="PV",IF(DN$4=$W131,$EA131*(1+SSSModel!$C$2),0),
     IF(SSSModel!$C$4="FCR",IF(AND(DN$4&gt;=$W131,OFFSET(Profiles!$K$2,$Z131,MAX(Profiles!$C$2,BP$4-$W131))&gt;0),$EC131,0),0))))))</f>
        <v>0</v>
      </c>
      <c r="DO131" s="135">
        <f ca="1">IF(OR($Z131=0,SSSModel!$C$4="CF"),BQ131,
IF(LEFT($V131,3)="ON_",
     IF(SSSModel!$C$4="RR",SUMPRODUCT(OFFSET($AC131,0,0,1,$CB$2),OFFSET(Profiles!$K$28,($Z131-1)*(Profiles!$I$26+1)+DO$4-SSSModel!$C$3+1,0,1,$CB$2)),
     IF(SSSModel!$C$4="ECC",$EA131*$EB131*SUMPRODUCT(OFFSET($AC131,0,MAX(0,DO$4-$DZ131-$CA$4+1),1,MIN($DZ131,DO$4-$CA$4+1)),OFFSET(Escalation!$K$24,($Y131-1)*(Escalation!$I$22+1)+DO$4-SSSModel!$C$3+1,MAX(0,DO$4-$DZ131-$CA$4+1),1,MIN($DZ131,DO$4-$CA$4+1))),
     IF(SSSModel!$C$4="PV",BQ131*$EA131*(1+SSSModel!$C$2),
     IF(SSSModel!$C$4="FCR",$EC131*SUM(OFFSET($AC131,0,MAX(DO$4-$AC$4-$DZ131+1,0),1,MIN($DZ131,DO$4-$AC$4+1))),0)))),
SUM($AC131:$BZ131)*
     IF(SSSModel!$C$4="RR",OFFSET(Profiles!$K$2,$Z131,MAX(Profiles!$C$2,BQ$4-$W131)),
     IF(SSSModel!$C$4="ECC",$EA131*$EB131*IF(MAX(Escalation!$C$2,BQ$4-$W131)&gt;$DZ131-1,0,OFFSET(Escalation!$K$2,$Y131,MAX(Escalation!$C$2,BQ$4-$W131))),
     IF(SSSModel!$C$4="PV",IF(DO$4=$W131,$EA131*(1+SSSModel!$C$2),0),
     IF(SSSModel!$C$4="FCR",IF(AND(DO$4&gt;=$W131,OFFSET(Profiles!$K$2,$Z131,MAX(Profiles!$C$2,BQ$4-$W131))&gt;0),$EC131,0),0))))))</f>
        <v>0</v>
      </c>
      <c r="DP131" s="135">
        <f ca="1">IF(OR($Z131=0,SSSModel!$C$4="CF"),BR131,
IF(LEFT($V131,3)="ON_",
     IF(SSSModel!$C$4="RR",SUMPRODUCT(OFFSET($AC131,0,0,1,$CB$2),OFFSET(Profiles!$K$28,($Z131-1)*(Profiles!$I$26+1)+DP$4-SSSModel!$C$3+1,0,1,$CB$2)),
     IF(SSSModel!$C$4="ECC",$EA131*$EB131*SUMPRODUCT(OFFSET($AC131,0,MAX(0,DP$4-$DZ131-$CA$4+1),1,MIN($DZ131,DP$4-$CA$4+1)),OFFSET(Escalation!$K$24,($Y131-1)*(Escalation!$I$22+1)+DP$4-SSSModel!$C$3+1,MAX(0,DP$4-$DZ131-$CA$4+1),1,MIN($DZ131,DP$4-$CA$4+1))),
     IF(SSSModel!$C$4="PV",BR131*$EA131*(1+SSSModel!$C$2),
     IF(SSSModel!$C$4="FCR",$EC131*SUM(OFFSET($AC131,0,MAX(DP$4-$AC$4-$DZ131+1,0),1,MIN($DZ131,DP$4-$AC$4+1))),0)))),
SUM($AC131:$BZ131)*
     IF(SSSModel!$C$4="RR",OFFSET(Profiles!$K$2,$Z131,MAX(Profiles!$C$2,BR$4-$W131)),
     IF(SSSModel!$C$4="ECC",$EA131*$EB131*IF(MAX(Escalation!$C$2,BR$4-$W131)&gt;$DZ131-1,0,OFFSET(Escalation!$K$2,$Y131,MAX(Escalation!$C$2,BR$4-$W131))),
     IF(SSSModel!$C$4="PV",IF(DP$4=$W131,$EA131*(1+SSSModel!$C$2),0),
     IF(SSSModel!$C$4="FCR",IF(AND(DP$4&gt;=$W131,OFFSET(Profiles!$K$2,$Z131,MAX(Profiles!$C$2,BR$4-$W131))&gt;0),$EC131,0),0))))))</f>
        <v>0</v>
      </c>
      <c r="DQ131" s="135">
        <f ca="1">IF(OR($Z131=0,SSSModel!$C$4="CF"),BS131,
IF(LEFT($V131,3)="ON_",
     IF(SSSModel!$C$4="RR",SUMPRODUCT(OFFSET($AC131,0,0,1,$CB$2),OFFSET(Profiles!$K$28,($Z131-1)*(Profiles!$I$26+1)+DQ$4-SSSModel!$C$3+1,0,1,$CB$2)),
     IF(SSSModel!$C$4="ECC",$EA131*$EB131*SUMPRODUCT(OFFSET($AC131,0,MAX(0,DQ$4-$DZ131-$CA$4+1),1,MIN($DZ131,DQ$4-$CA$4+1)),OFFSET(Escalation!$K$24,($Y131-1)*(Escalation!$I$22+1)+DQ$4-SSSModel!$C$3+1,MAX(0,DQ$4-$DZ131-$CA$4+1),1,MIN($DZ131,DQ$4-$CA$4+1))),
     IF(SSSModel!$C$4="PV",BS131*$EA131*(1+SSSModel!$C$2),
     IF(SSSModel!$C$4="FCR",$EC131*SUM(OFFSET($AC131,0,MAX(DQ$4-$AC$4-$DZ131+1,0),1,MIN($DZ131,DQ$4-$AC$4+1))),0)))),
SUM($AC131:$BZ131)*
     IF(SSSModel!$C$4="RR",OFFSET(Profiles!$K$2,$Z131,MAX(Profiles!$C$2,BS$4-$W131)),
     IF(SSSModel!$C$4="ECC",$EA131*$EB131*IF(MAX(Escalation!$C$2,BS$4-$W131)&gt;$DZ131-1,0,OFFSET(Escalation!$K$2,$Y131,MAX(Escalation!$C$2,BS$4-$W131))),
     IF(SSSModel!$C$4="PV",IF(DQ$4=$W131,$EA131*(1+SSSModel!$C$2),0),
     IF(SSSModel!$C$4="FCR",IF(AND(DQ$4&gt;=$W131,OFFSET(Profiles!$K$2,$Z131,MAX(Profiles!$C$2,BS$4-$W131))&gt;0),$EC131,0),0))))))</f>
        <v>0</v>
      </c>
      <c r="DR131" s="135">
        <f ca="1">IF(OR($Z131=0,SSSModel!$C$4="CF"),BT131,
IF(LEFT($V131,3)="ON_",
     IF(SSSModel!$C$4="RR",SUMPRODUCT(OFFSET($AC131,0,0,1,$CB$2),OFFSET(Profiles!$K$28,($Z131-1)*(Profiles!$I$26+1)+DR$4-SSSModel!$C$3+1,0,1,$CB$2)),
     IF(SSSModel!$C$4="ECC",$EA131*$EB131*SUMPRODUCT(OFFSET($AC131,0,MAX(0,DR$4-$DZ131-$CA$4+1),1,MIN($DZ131,DR$4-$CA$4+1)),OFFSET(Escalation!$K$24,($Y131-1)*(Escalation!$I$22+1)+DR$4-SSSModel!$C$3+1,MAX(0,DR$4-$DZ131-$CA$4+1),1,MIN($DZ131,DR$4-$CA$4+1))),
     IF(SSSModel!$C$4="PV",BT131*$EA131*(1+SSSModel!$C$2),
     IF(SSSModel!$C$4="FCR",$EC131*SUM(OFFSET($AC131,0,MAX(DR$4-$AC$4-$DZ131+1,0),1,MIN($DZ131,DR$4-$AC$4+1))),0)))),
SUM($AC131:$BZ131)*
     IF(SSSModel!$C$4="RR",OFFSET(Profiles!$K$2,$Z131,MAX(Profiles!$C$2,BT$4-$W131)),
     IF(SSSModel!$C$4="ECC",$EA131*$EB131*IF(MAX(Escalation!$C$2,BT$4-$W131)&gt;$DZ131-1,0,OFFSET(Escalation!$K$2,$Y131,MAX(Escalation!$C$2,BT$4-$W131))),
     IF(SSSModel!$C$4="PV",IF(DR$4=$W131,$EA131*(1+SSSModel!$C$2),0),
     IF(SSSModel!$C$4="FCR",IF(AND(DR$4&gt;=$W131,OFFSET(Profiles!$K$2,$Z131,MAX(Profiles!$C$2,BT$4-$W131))&gt;0),$EC131,0),0))))))</f>
        <v>0</v>
      </c>
      <c r="DS131" s="135">
        <f ca="1">IF(OR($Z131=0,SSSModel!$C$4="CF"),BU131,
IF(LEFT($V131,3)="ON_",
     IF(SSSModel!$C$4="RR",SUMPRODUCT(OFFSET($AC131,0,0,1,$CB$2),OFFSET(Profiles!$K$28,($Z131-1)*(Profiles!$I$26+1)+DS$4-SSSModel!$C$3+1,0,1,$CB$2)),
     IF(SSSModel!$C$4="ECC",$EA131*$EB131*SUMPRODUCT(OFFSET($AC131,0,MAX(0,DS$4-$DZ131-$CA$4+1),1,MIN($DZ131,DS$4-$CA$4+1)),OFFSET(Escalation!$K$24,($Y131-1)*(Escalation!$I$22+1)+DS$4-SSSModel!$C$3+1,MAX(0,DS$4-$DZ131-$CA$4+1),1,MIN($DZ131,DS$4-$CA$4+1))),
     IF(SSSModel!$C$4="PV",BU131*$EA131*(1+SSSModel!$C$2),
     IF(SSSModel!$C$4="FCR",$EC131*SUM(OFFSET($AC131,0,MAX(DS$4-$AC$4-$DZ131+1,0),1,MIN($DZ131,DS$4-$AC$4+1))),0)))),
SUM($AC131:$BZ131)*
     IF(SSSModel!$C$4="RR",OFFSET(Profiles!$K$2,$Z131,MAX(Profiles!$C$2,BU$4-$W131)),
     IF(SSSModel!$C$4="ECC",$EA131*$EB131*IF(MAX(Escalation!$C$2,BU$4-$W131)&gt;$DZ131-1,0,OFFSET(Escalation!$K$2,$Y131,MAX(Escalation!$C$2,BU$4-$W131))),
     IF(SSSModel!$C$4="PV",IF(DS$4=$W131,$EA131*(1+SSSModel!$C$2),0),
     IF(SSSModel!$C$4="FCR",IF(AND(DS$4&gt;=$W131,OFFSET(Profiles!$K$2,$Z131,MAX(Profiles!$C$2,BU$4-$W131))&gt;0),$EC131,0),0))))))</f>
        <v>0</v>
      </c>
      <c r="DT131" s="135">
        <f ca="1">IF(OR($Z131=0,SSSModel!$C$4="CF"),BV131,
IF(LEFT($V131,3)="ON_",
     IF(SSSModel!$C$4="RR",SUMPRODUCT(OFFSET($AC131,0,0,1,$CB$2),OFFSET(Profiles!$K$28,($Z131-1)*(Profiles!$I$26+1)+DT$4-SSSModel!$C$3+1,0,1,$CB$2)),
     IF(SSSModel!$C$4="ECC",$EA131*$EB131*SUMPRODUCT(OFFSET($AC131,0,MAX(0,DT$4-$DZ131-$CA$4+1),1,MIN($DZ131,DT$4-$CA$4+1)),OFFSET(Escalation!$K$24,($Y131-1)*(Escalation!$I$22+1)+DT$4-SSSModel!$C$3+1,MAX(0,DT$4-$DZ131-$CA$4+1),1,MIN($DZ131,DT$4-$CA$4+1))),
     IF(SSSModel!$C$4="PV",BV131*$EA131*(1+SSSModel!$C$2),
     IF(SSSModel!$C$4="FCR",$EC131*SUM(OFFSET($AC131,0,MAX(DT$4-$AC$4-$DZ131+1,0),1,MIN($DZ131,DT$4-$AC$4+1))),0)))),
SUM($AC131:$BZ131)*
     IF(SSSModel!$C$4="RR",OFFSET(Profiles!$K$2,$Z131,MAX(Profiles!$C$2,BV$4-$W131)),
     IF(SSSModel!$C$4="ECC",$EA131*$EB131*IF(MAX(Escalation!$C$2,BV$4-$W131)&gt;$DZ131-1,0,OFFSET(Escalation!$K$2,$Y131,MAX(Escalation!$C$2,BV$4-$W131))),
     IF(SSSModel!$C$4="PV",IF(DT$4=$W131,$EA131*(1+SSSModel!$C$2),0),
     IF(SSSModel!$C$4="FCR",IF(AND(DT$4&gt;=$W131,OFFSET(Profiles!$K$2,$Z131,MAX(Profiles!$C$2,BV$4-$W131))&gt;0),$EC131,0),0))))))</f>
        <v>0</v>
      </c>
      <c r="DU131" s="135">
        <f ca="1">IF(OR($Z131=0,SSSModel!$C$4="CF"),BW131,
IF(LEFT($V131,3)="ON_",
     IF(SSSModel!$C$4="RR",SUMPRODUCT(OFFSET($AC131,0,0,1,$CB$2),OFFSET(Profiles!$K$28,($Z131-1)*(Profiles!$I$26+1)+DU$4-SSSModel!$C$3+1,0,1,$CB$2)),
     IF(SSSModel!$C$4="ECC",$EA131*$EB131*SUMPRODUCT(OFFSET($AC131,0,MAX(0,DU$4-$DZ131-$CA$4+1),1,MIN($DZ131,DU$4-$CA$4+1)),OFFSET(Escalation!$K$24,($Y131-1)*(Escalation!$I$22+1)+DU$4-SSSModel!$C$3+1,MAX(0,DU$4-$DZ131-$CA$4+1),1,MIN($DZ131,DU$4-$CA$4+1))),
     IF(SSSModel!$C$4="PV",BW131*$EA131*(1+SSSModel!$C$2),
     IF(SSSModel!$C$4="FCR",$EC131*SUM(OFFSET($AC131,0,MAX(DU$4-$AC$4-$DZ131+1,0),1,MIN($DZ131,DU$4-$AC$4+1))),0)))),
SUM($AC131:$BZ131)*
     IF(SSSModel!$C$4="RR",OFFSET(Profiles!$K$2,$Z131,MAX(Profiles!$C$2,BW$4-$W131)),
     IF(SSSModel!$C$4="ECC",$EA131*$EB131*IF(MAX(Escalation!$C$2,BW$4-$W131)&gt;$DZ131-1,0,OFFSET(Escalation!$K$2,$Y131,MAX(Escalation!$C$2,BW$4-$W131))),
     IF(SSSModel!$C$4="PV",IF(DU$4=$W131,$EA131*(1+SSSModel!$C$2),0),
     IF(SSSModel!$C$4="FCR",IF(AND(DU$4&gt;=$W131,OFFSET(Profiles!$K$2,$Z131,MAX(Profiles!$C$2,BW$4-$W131))&gt;0),$EC131,0),0))))))</f>
        <v>0</v>
      </c>
      <c r="DV131" s="136">
        <f ca="1">IF(OR($Z131=0,SSSModel!$C$4="CF"),BX131,
IF(LEFT($V131,3)="ON_",
     IF(SSSModel!$C$4="RR",SUMPRODUCT(OFFSET($AC131,0,0,1,$CB$2),OFFSET(Profiles!$K$28,($Z131-1)*(Profiles!$I$26+1)+DV$4-SSSModel!$C$3+1,0,1,$CB$2)),
     IF(SSSModel!$C$4="ECC",$EA131*$EB131*SUMPRODUCT(OFFSET($AC131,0,MAX(0,DV$4-$DZ131-$CA$4+1),1,MIN($DZ131,DV$4-$CA$4+1)),OFFSET(Escalation!$K$24,($Y131-1)*(Escalation!$I$22+1)+DV$4-SSSModel!$C$3+1,MAX(0,DV$4-$DZ131-$CA$4+1),1,MIN($DZ131,DV$4-$CA$4+1))),
     IF(SSSModel!$C$4="PV",BX131*$EA131*(1+SSSModel!$C$2),
     IF(SSSModel!$C$4="FCR",$EC131*SUM(OFFSET($AC131,0,MAX(DV$4-$AC$4-$DZ131+1,0),1,MIN($DZ131,DV$4-$AC$4+1))),0)))),
SUM($AC131:$BZ131)*
     IF(SSSModel!$C$4="RR",OFFSET(Profiles!$K$2,$Z131,MAX(Profiles!$C$2,BX$4-$W131)),
     IF(SSSModel!$C$4="ECC",$EA131*$EB131*IF(MAX(Escalation!$C$2,BX$4-$W131)&gt;$DZ131-1,0,OFFSET(Escalation!$K$2,$Y131,MAX(Escalation!$C$2,BX$4-$W131))),
     IF(SSSModel!$C$4="PV",IF(DV$4=$W131,$EA131*(1+SSSModel!$C$2),0),
     IF(SSSModel!$C$4="FCR",IF(AND(DV$4&gt;=$W131,OFFSET(Profiles!$K$2,$Z131,MAX(Profiles!$C$2,BX$4-$W131))&gt;0),$EC131,0),0))))))</f>
        <v>0</v>
      </c>
      <c r="DW131" s="136">
        <f ca="1">IF(OR($Z131=0,SSSModel!$C$4="CF"),BY131,
IF(LEFT($V131,3)="ON_",
     IF(SSSModel!$C$4="RR",SUMPRODUCT(OFFSET($AC131,0,0,1,$CB$2),OFFSET(Profiles!$K$28,($Z131-1)*(Profiles!$I$26+1)+DW$4-SSSModel!$C$3+1,0,1,$CB$2)),
     IF(SSSModel!$C$4="ECC",$EA131*$EB131*SUMPRODUCT(OFFSET($AC131,0,MAX(0,DW$4-$DZ131-$CA$4+1),1,MIN($DZ131,DW$4-$CA$4+1)),OFFSET(Escalation!$K$24,($Y131-1)*(Escalation!$I$22+1)+DW$4-SSSModel!$C$3+1,MAX(0,DW$4-$DZ131-$CA$4+1),1,MIN($DZ131,DW$4-$CA$4+1))),
     IF(SSSModel!$C$4="PV",BY131*$EA131*(1+SSSModel!$C$2),
     IF(SSSModel!$C$4="FCR",$EC131*SUM(OFFSET($AC131,0,MAX(DW$4-$AC$4-$DZ131+1,0),1,MIN($DZ131,DW$4-$AC$4+1))),0)))),
SUM($AC131:$BZ131)*
     IF(SSSModel!$C$4="RR",OFFSET(Profiles!$K$2,$Z131,MAX(Profiles!$C$2,BY$4-$W131)),
     IF(SSSModel!$C$4="ECC",$EA131*$EB131*IF(MAX(Escalation!$C$2,BY$4-$W131)&gt;$DZ131-1,0,OFFSET(Escalation!$K$2,$Y131,MAX(Escalation!$C$2,BY$4-$W131))),
     IF(SSSModel!$C$4="PV",IF(DW$4=$W131,$EA131*(1+SSSModel!$C$2),0),
     IF(SSSModel!$C$4="FCR",IF(AND(DW$4&gt;=$W131,OFFSET(Profiles!$K$2,$Z131,MAX(Profiles!$C$2,BY$4-$W131))&gt;0),$EC131,0),0))))))</f>
        <v>0</v>
      </c>
      <c r="DX131" s="136">
        <f ca="1">IF(OR($Z131=0,SSSModel!$C$4="CF"),BZ131,
IF(LEFT($V131,3)="ON_",
     IF(SSSModel!$C$4="RR",SUMPRODUCT(OFFSET($AC131,0,0,1,$CB$2),OFFSET(Profiles!$K$28,($Z131-1)*(Profiles!$I$26+1)+DX$4-SSSModel!$C$3+1,0,1,$CB$2)),
     IF(SSSModel!$C$4="ECC",$EA131*$EB131*SUMPRODUCT(OFFSET($AC131,0,MAX(0,DX$4-$DZ131-$CA$4+1),1,MIN($DZ131,DX$4-$CA$4+1)),OFFSET(Escalation!$K$24,($Y131-1)*(Escalation!$I$22+1)+DX$4-SSSModel!$C$3+1,MAX(0,DX$4-$DZ131-$CA$4+1),1,MIN($DZ131,DX$4-$CA$4+1))),
     IF(SSSModel!$C$4="PV",BZ131*$EA131*(1+SSSModel!$C$2),
     IF(SSSModel!$C$4="FCR",$EC131*SUM(OFFSET($AC131,0,MAX(DX$4-$AC$4-$DZ131+1,0),1,MIN($DZ131,DX$4-$AC$4+1))),0)))),
SUM($AC131:$BZ131)*
     IF(SSSModel!$C$4="RR",OFFSET(Profiles!$K$2,$Z131,MAX(Profiles!$C$2,BZ$4-$W131)),
     IF(SSSModel!$C$4="ECC",$EA131*$EB131*IF(MAX(Escalation!$C$2,BZ$4-$W131)&gt;$DZ131-1,0,OFFSET(Escalation!$K$2,$Y131,MAX(Escalation!$C$2,BZ$4-$W131))),
     IF(SSSModel!$C$4="PV",IF(DX$4=$W131,$EA131*(1+SSSModel!$C$2),0),
     IF(SSSModel!$C$4="FCR",IF(AND(DX$4&gt;=$W131,OFFSET(Profiles!$K$2,$Z131,MAX(Profiles!$C$2,BZ$4-$W131))&gt;0),$EC131,0),0))))))</f>
        <v>0</v>
      </c>
      <c r="DY131" s="82">
        <f ca="1">IF($Y131=0,0,OFFSET(Escalation!$B$2,$Y131,0))</f>
        <v>0</v>
      </c>
      <c r="DZ131" s="80">
        <f ca="1">IF($Z131=0,0,COUNTIF(OFFSET(Profiles!$K$2,$Z131,0,1,50),"&gt;0"))</f>
        <v>0</v>
      </c>
      <c r="EA131" s="137">
        <f ca="1">IF($Z131=0,0,SUMPRODUCT(Profiles!$C$20:$BH$20,OFFSET(Profiles!$C$2,$Z131,0,1,Profiles!$B$1)))</f>
        <v>0</v>
      </c>
      <c r="EB131" s="24">
        <f>IF($Z131=0,0,((1-(1+DY131)/(1+SSSModel!$C$2))/(1-((1+DY131)/(1+SSSModel!$C$2))^DZ131))*(1+SSSModel!$C$2))</f>
        <v>0</v>
      </c>
      <c r="EC131" s="24">
        <f>IF($Z131=0,0,-PMT(SSSModel!$C$2,DZ131,EA131))</f>
        <v>0</v>
      </c>
    </row>
    <row r="132" spans="3:133" x14ac:dyDescent="0.35">
      <c r="C132" s="18">
        <f t="shared" si="12"/>
        <v>13</v>
      </c>
      <c r="D132" s="18">
        <f t="shared" si="13"/>
        <v>8</v>
      </c>
      <c r="E132" s="18">
        <f t="shared" ca="1" si="16"/>
        <v>0</v>
      </c>
      <c r="G132" s="25" t="str">
        <f ca="1">IF($E132=0,"",OFFSET(Resources!B$26,$E132,0))</f>
        <v/>
      </c>
      <c r="H132" s="25" t="str">
        <f ca="1">IF($E132=0,"",OFFSET(Resources!C$26,$E132,0))</f>
        <v/>
      </c>
      <c r="I132" s="25" t="str">
        <f ca="1">IF($E132=0,"",OFFSET(Resources!$E$26,$E132,0))</f>
        <v/>
      </c>
      <c r="J132" s="16">
        <v>1</v>
      </c>
      <c r="K132" s="16" t="s">
        <v>150</v>
      </c>
      <c r="L132" s="25" t="str">
        <f ca="1">OFFSET(Resources!$CG$24,0,$C132-1)</f>
        <v>Start Cost</v>
      </c>
      <c r="M132" s="25" t="str">
        <f ca="1">OFFSET(Resources!$CG$25,0,$C132-1)</f>
        <v>O&amp;M</v>
      </c>
      <c r="N132" s="1">
        <v>1</v>
      </c>
      <c r="O132" s="7">
        <f ca="1">IF($E132=0,0,OFFSET(Resources!$CG$26,$E132,$C132-1))</f>
        <v>0</v>
      </c>
      <c r="P132" s="25" t="str">
        <f ca="1">OFFSET(Resources!$CG$26,0,$C132-1)</f>
        <v>$/Yr</v>
      </c>
      <c r="Q132" s="18">
        <f ca="1">IF($E132=0,0,OFFSET(GenAlts!$W$4,$E132,$D132-1))</f>
        <v>0</v>
      </c>
      <c r="R132" s="1">
        <v>1</v>
      </c>
      <c r="S132" t="str">
        <f ca="1">IF($E132=0,"",OFFSET(Resources!$R$26,$E132,0))</f>
        <v/>
      </c>
      <c r="T132" s="1"/>
      <c r="U132" s="25">
        <f ca="1">IF($E132=0,0,OFFSET(Resources!$AB$26,$E132,($C132-1)*Resources!$CI$20))</f>
        <v>0</v>
      </c>
      <c r="V132" s="1"/>
      <c r="W132">
        <f t="shared" ca="1" si="15"/>
        <v>0</v>
      </c>
      <c r="X132">
        <f>IF(T132="",0,MATCH(T132,Profiles!$A$3:$A$22,0))</f>
        <v>0</v>
      </c>
      <c r="Y132" s="10">
        <f ca="1">IF(U132=0,0,MATCH(U132,Escalation!$A$3:$A$18,0))</f>
        <v>0</v>
      </c>
      <c r="Z132">
        <f>IF(V132="",0,MATCH(V132,Profiles!$A$3:$A$22,0))</f>
        <v>0</v>
      </c>
      <c r="AA132" s="8"/>
      <c r="AB132" s="8">
        <v>0</v>
      </c>
      <c r="AC132" s="72">
        <f ca="1">IF(OR(AC$4&lt;$Q132,AC$4&gt;$Q132+IF($S132="",1000,$S132)-1),0,IF(MOD(AC$4-$Q132,IF($R132="",1000,$R132))=0,$O132,0))*IF($Y132&gt;0,(1+INDEX(Escalation!$B$3:$B$18,$Y132,0))^(AC$4-SSSModel!$C$5),1)*IF($X132=0,1,OFFSET(Profiles!$K$2,$X132,MAX(Profiles!$C$2,AC$4-$Q132)))*IF($AA132=1,(1+SSSModel!#REF!),1)</f>
        <v>0</v>
      </c>
      <c r="AD132" s="72">
        <f ca="1">IF(OR(AD$4&lt;$Q132,AD$4&gt;$Q132+IF($S132="",1000,$S132)-1),0,IF(MOD(AD$4-$Q132,IF($R132="",1000,$R132))=0,$O132,0))*IF($Y132&gt;0,(1+INDEX(Escalation!$B$3:$B$18,$Y132,0))^(AD$4-SSSModel!$C$5),1)*IF($X132=0,1,OFFSET(Profiles!$K$2,$X132,MAX(Profiles!$C$2,AD$4-$Q132)))*IF($AA132=1,(1+SSSModel!#REF!),1)</f>
        <v>0</v>
      </c>
      <c r="AE132" s="72">
        <f ca="1">IF(OR(AE$4&lt;$Q132,AE$4&gt;$Q132+IF($S132="",1000,$S132)-1),0,IF(MOD(AE$4-$Q132,IF($R132="",1000,$R132))=0,$O132,0))*IF($Y132&gt;0,(1+INDEX(Escalation!$B$3:$B$18,$Y132,0))^(AE$4-SSSModel!$C$5),1)*IF($X132=0,1,OFFSET(Profiles!$K$2,$X132,MAX(Profiles!$C$2,AE$4-$Q132)))*IF($AA132=1,(1+SSSModel!#REF!),1)</f>
        <v>0</v>
      </c>
      <c r="AF132" s="72">
        <f ca="1">IF(OR(AF$4&lt;$Q132,AF$4&gt;$Q132+IF($S132="",1000,$S132)-1),0,IF(MOD(AF$4-$Q132,IF($R132="",1000,$R132))=0,$O132,0))*IF($Y132&gt;0,(1+INDEX(Escalation!$B$3:$B$18,$Y132,0))^(AF$4-SSSModel!$C$5),1)*IF($X132=0,1,OFFSET(Profiles!$K$2,$X132,MAX(Profiles!$C$2,AF$4-$Q132)))*IF($AA132=1,(1+SSSModel!#REF!),1)</f>
        <v>0</v>
      </c>
      <c r="AG132" s="72">
        <f ca="1">IF(OR(AG$4&lt;$Q132,AG$4&gt;$Q132+IF($S132="",1000,$S132)-1),0,IF(MOD(AG$4-$Q132,IF($R132="",1000,$R132))=0,$O132,0))*IF($Y132&gt;0,(1+INDEX(Escalation!$B$3:$B$18,$Y132,0))^(AG$4-SSSModel!$C$5),1)*IF($X132=0,1,OFFSET(Profiles!$K$2,$X132,MAX(Profiles!$C$2,AG$4-$Q132)))*IF($AA132=1,(1+SSSModel!#REF!),1)</f>
        <v>0</v>
      </c>
      <c r="AH132" s="72">
        <f ca="1">IF(OR(AH$4&lt;$Q132,AH$4&gt;$Q132+IF($S132="",1000,$S132)-1),0,IF(MOD(AH$4-$Q132,IF($R132="",1000,$R132))=0,$O132,0))*IF($Y132&gt;0,(1+INDEX(Escalation!$B$3:$B$18,$Y132,0))^(AH$4-SSSModel!$C$5),1)*IF($X132=0,1,OFFSET(Profiles!$K$2,$X132,MAX(Profiles!$C$2,AH$4-$Q132)))*IF($AA132=1,(1+SSSModel!#REF!),1)</f>
        <v>0</v>
      </c>
      <c r="AI132" s="72">
        <f ca="1">IF(OR(AI$4&lt;$Q132,AI$4&gt;$Q132+IF($S132="",1000,$S132)-1),0,IF(MOD(AI$4-$Q132,IF($R132="",1000,$R132))=0,$O132,0))*IF($Y132&gt;0,(1+INDEX(Escalation!$B$3:$B$18,$Y132,0))^(AI$4-SSSModel!$C$5),1)*IF($X132=0,1,OFFSET(Profiles!$K$2,$X132,MAX(Profiles!$C$2,AI$4-$Q132)))*IF($AA132=1,(1+SSSModel!#REF!),1)</f>
        <v>0</v>
      </c>
      <c r="AJ132" s="72">
        <f ca="1">IF(OR(AJ$4&lt;$Q132,AJ$4&gt;$Q132+IF($S132="",1000,$S132)-1),0,IF(MOD(AJ$4-$Q132,IF($R132="",1000,$R132))=0,$O132,0))*IF($Y132&gt;0,(1+INDEX(Escalation!$B$3:$B$18,$Y132,0))^(AJ$4-SSSModel!$C$5),1)*IF($X132=0,1,OFFSET(Profiles!$K$2,$X132,MAX(Profiles!$C$2,AJ$4-$Q132)))*IF($AA132=1,(1+SSSModel!#REF!),1)</f>
        <v>0</v>
      </c>
      <c r="AK132" s="72">
        <f ca="1">IF(OR(AK$4&lt;$Q132,AK$4&gt;$Q132+IF($S132="",1000,$S132)-1),0,IF(MOD(AK$4-$Q132,IF($R132="",1000,$R132))=0,$O132,0))*IF($Y132&gt;0,(1+INDEX(Escalation!$B$3:$B$18,$Y132,0))^(AK$4-SSSModel!$C$5),1)*IF($X132=0,1,OFFSET(Profiles!$K$2,$X132,MAX(Profiles!$C$2,AK$4-$Q132)))*IF($AA132=1,(1+SSSModel!#REF!),1)</f>
        <v>0</v>
      </c>
      <c r="AL132" s="72">
        <f ca="1">IF(OR(AL$4&lt;$Q132,AL$4&gt;$Q132+IF($S132="",1000,$S132)-1),0,IF(MOD(AL$4-$Q132,IF($R132="",1000,$R132))=0,$O132,0))*IF($Y132&gt;0,(1+INDEX(Escalation!$B$3:$B$18,$Y132,0))^(AL$4-SSSModel!$C$5),1)*IF($X132=0,1,OFFSET(Profiles!$K$2,$X132,MAX(Profiles!$C$2,AL$4-$Q132)))*IF($AA132=1,(1+SSSModel!#REF!),1)</f>
        <v>0</v>
      </c>
      <c r="AM132" s="72">
        <f ca="1">IF(OR(AM$4&lt;$Q132,AM$4&gt;$Q132+IF($S132="",1000,$S132)-1),0,IF(MOD(AM$4-$Q132,IF($R132="",1000,$R132))=0,$O132,0))*IF($Y132&gt;0,(1+INDEX(Escalation!$B$3:$B$18,$Y132,0))^(AM$4-SSSModel!$C$5),1)*IF($X132=0,1,OFFSET(Profiles!$K$2,$X132,MAX(Profiles!$C$2,AM$4-$Q132)))*IF($AA132=1,(1+SSSModel!#REF!),1)</f>
        <v>0</v>
      </c>
      <c r="AN132" s="72">
        <f ca="1">IF(OR(AN$4&lt;$Q132,AN$4&gt;$Q132+IF($S132="",1000,$S132)-1),0,IF(MOD(AN$4-$Q132,IF($R132="",1000,$R132))=0,$O132,0))*IF($Y132&gt;0,(1+INDEX(Escalation!$B$3:$B$18,$Y132,0))^(AN$4-SSSModel!$C$5),1)*IF($X132=0,1,OFFSET(Profiles!$K$2,$X132,MAX(Profiles!$C$2,AN$4-$Q132)))*IF($AA132=1,(1+SSSModel!#REF!),1)</f>
        <v>0</v>
      </c>
      <c r="AO132" s="72">
        <f ca="1">IF(OR(AO$4&lt;$Q132,AO$4&gt;$Q132+IF($S132="",1000,$S132)-1),0,IF(MOD(AO$4-$Q132,IF($R132="",1000,$R132))=0,$O132,0))*IF($Y132&gt;0,(1+INDEX(Escalation!$B$3:$B$18,$Y132,0))^(AO$4-SSSModel!$C$5),1)*IF($X132=0,1,OFFSET(Profiles!$K$2,$X132,MAX(Profiles!$C$2,AO$4-$Q132)))*IF($AA132=1,(1+SSSModel!#REF!),1)</f>
        <v>0</v>
      </c>
      <c r="AP132" s="72">
        <f ca="1">IF(OR(AP$4&lt;$Q132,AP$4&gt;$Q132+IF($S132="",1000,$S132)-1),0,IF(MOD(AP$4-$Q132,IF($R132="",1000,$R132))=0,$O132,0))*IF($Y132&gt;0,(1+INDEX(Escalation!$B$3:$B$18,$Y132,0))^(AP$4-SSSModel!$C$5),1)*IF($X132=0,1,OFFSET(Profiles!$K$2,$X132,MAX(Profiles!$C$2,AP$4-$Q132)))*IF($AA132=1,(1+SSSModel!#REF!),1)</f>
        <v>0</v>
      </c>
      <c r="AQ132" s="72">
        <f ca="1">IF(OR(AQ$4&lt;$Q132,AQ$4&gt;$Q132+IF($S132="",1000,$S132)-1),0,IF(MOD(AQ$4-$Q132,IF($R132="",1000,$R132))=0,$O132,0))*IF($Y132&gt;0,(1+INDEX(Escalation!$B$3:$B$18,$Y132,0))^(AQ$4-SSSModel!$C$5),1)*IF($X132=0,1,OFFSET(Profiles!$K$2,$X132,MAX(Profiles!$C$2,AQ$4-$Q132)))*IF($AA132=1,(1+SSSModel!#REF!),1)</f>
        <v>0</v>
      </c>
      <c r="AR132" s="72">
        <f ca="1">IF(OR(AR$4&lt;$Q132,AR$4&gt;$Q132+IF($S132="",1000,$S132)-1),0,IF(MOD(AR$4-$Q132,IF($R132="",1000,$R132))=0,$O132,0))*IF($Y132&gt;0,(1+INDEX(Escalation!$B$3:$B$18,$Y132,0))^(AR$4-SSSModel!$C$5),1)*IF($X132=0,1,OFFSET(Profiles!$K$2,$X132,MAX(Profiles!$C$2,AR$4-$Q132)))*IF($AA132=1,(1+SSSModel!#REF!),1)</f>
        <v>0</v>
      </c>
      <c r="AS132" s="72">
        <f ca="1">IF(OR(AS$4&lt;$Q132,AS$4&gt;$Q132+IF($S132="",1000,$S132)-1),0,IF(MOD(AS$4-$Q132,IF($R132="",1000,$R132))=0,$O132,0))*IF($Y132&gt;0,(1+INDEX(Escalation!$B$3:$B$18,$Y132,0))^(AS$4-SSSModel!$C$5),1)*IF($X132=0,1,OFFSET(Profiles!$K$2,$X132,MAX(Profiles!$C$2,AS$4-$Q132)))*IF($AA132=1,(1+SSSModel!#REF!),1)</f>
        <v>0</v>
      </c>
      <c r="AT132" s="72">
        <f ca="1">IF(OR(AT$4&lt;$Q132,AT$4&gt;$Q132+IF($S132="",1000,$S132)-1),0,IF(MOD(AT$4-$Q132,IF($R132="",1000,$R132))=0,$O132,0))*IF($Y132&gt;0,(1+INDEX(Escalation!$B$3:$B$18,$Y132,0))^(AT$4-SSSModel!$C$5),1)*IF($X132=0,1,OFFSET(Profiles!$K$2,$X132,MAX(Profiles!$C$2,AT$4-$Q132)))*IF($AA132=1,(1+SSSModel!#REF!),1)</f>
        <v>0</v>
      </c>
      <c r="AU132" s="72">
        <f ca="1">IF(OR(AU$4&lt;$Q132,AU$4&gt;$Q132+IF($S132="",1000,$S132)-1),0,IF(MOD(AU$4-$Q132,IF($R132="",1000,$R132))=0,$O132,0))*IF($Y132&gt;0,(1+INDEX(Escalation!$B$3:$B$18,$Y132,0))^(AU$4-SSSModel!$C$5),1)*IF($X132=0,1,OFFSET(Profiles!$K$2,$X132,MAX(Profiles!$C$2,AU$4-$Q132)))*IF($AA132=1,(1+SSSModel!#REF!),1)</f>
        <v>0</v>
      </c>
      <c r="AV132" s="72">
        <f ca="1">IF(OR(AV$4&lt;$Q132,AV$4&gt;$Q132+IF($S132="",1000,$S132)-1),0,IF(MOD(AV$4-$Q132,IF($R132="",1000,$R132))=0,$O132,0))*IF($Y132&gt;0,(1+INDEX(Escalation!$B$3:$B$18,$Y132,0))^(AV$4-SSSModel!$C$5),1)*IF($X132=0,1,OFFSET(Profiles!$K$2,$X132,MAX(Profiles!$C$2,AV$4-$Q132)))*IF($AA132=1,(1+SSSModel!#REF!),1)</f>
        <v>0</v>
      </c>
      <c r="AW132" s="72">
        <f ca="1">IF(OR(AW$4&lt;$Q132,AW$4&gt;$Q132+IF($S132="",1000,$S132)-1),0,IF(MOD(AW$4-$Q132,IF($R132="",1000,$R132))=0,$O132,0))*IF($Y132&gt;0,(1+INDEX(Escalation!$B$3:$B$18,$Y132,0))^(AW$4-SSSModel!$C$5),1)*IF($X132=0,1,OFFSET(Profiles!$K$2,$X132,MAX(Profiles!$C$2,AW$4-$Q132)))*IF($AA132=1,(1+SSSModel!#REF!),1)</f>
        <v>0</v>
      </c>
      <c r="AX132" s="72">
        <f ca="1">IF(OR(AX$4&lt;$Q132,AX$4&gt;$Q132+IF($S132="",1000,$S132)-1),0,IF(MOD(AX$4-$Q132,IF($R132="",1000,$R132))=0,$O132,0))*IF($Y132&gt;0,(1+INDEX(Escalation!$B$3:$B$18,$Y132,0))^(AX$4-SSSModel!$C$5),1)*IF($X132=0,1,OFFSET(Profiles!$K$2,$X132,MAX(Profiles!$C$2,AX$4-$Q132)))*IF($AA132=1,(1+SSSModel!#REF!),1)</f>
        <v>0</v>
      </c>
      <c r="AY132" s="72">
        <f ca="1">IF(OR(AY$4&lt;$Q132,AY$4&gt;$Q132+IF($S132="",1000,$S132)-1),0,IF(MOD(AY$4-$Q132,IF($R132="",1000,$R132))=0,$O132,0))*IF($Y132&gt;0,(1+INDEX(Escalation!$B$3:$B$18,$Y132,0))^(AY$4-SSSModel!$C$5),1)*IF($X132=0,1,OFFSET(Profiles!$K$2,$X132,MAX(Profiles!$C$2,AY$4-$Q132)))*IF($AA132=1,(1+SSSModel!#REF!),1)</f>
        <v>0</v>
      </c>
      <c r="AZ132" s="72">
        <f ca="1">IF(OR(AZ$4&lt;$Q132,AZ$4&gt;$Q132+IF($S132="",1000,$S132)-1),0,IF(MOD(AZ$4-$Q132,IF($R132="",1000,$R132))=0,$O132,0))*IF($Y132&gt;0,(1+INDEX(Escalation!$B$3:$B$18,$Y132,0))^(AZ$4-SSSModel!$C$5),1)*IF($X132=0,1,OFFSET(Profiles!$K$2,$X132,MAX(Profiles!$C$2,AZ$4-$Q132)))*IF($AA132=1,(1+SSSModel!#REF!),1)</f>
        <v>0</v>
      </c>
      <c r="BA132" s="72">
        <f ca="1">IF(OR(BA$4&lt;$Q132,BA$4&gt;$Q132+IF($S132="",1000,$S132)-1),0,IF(MOD(BA$4-$Q132,IF($R132="",1000,$R132))=0,$O132,0))*IF($Y132&gt;0,(1+INDEX(Escalation!$B$3:$B$18,$Y132,0))^(BA$4-SSSModel!$C$5),1)*IF($X132=0,1,OFFSET(Profiles!$K$2,$X132,MAX(Profiles!$C$2,BA$4-$Q132)))*IF($AA132=1,(1+SSSModel!#REF!),1)</f>
        <v>0</v>
      </c>
      <c r="BB132" s="72">
        <f ca="1">IF(OR(BB$4&lt;$Q132,BB$4&gt;$Q132+IF($S132="",1000,$S132)-1),0,IF(MOD(BB$4-$Q132,IF($R132="",1000,$R132))=0,$O132,0))*IF($Y132&gt;0,(1+INDEX(Escalation!$B$3:$B$18,$Y132,0))^(BB$4-SSSModel!$C$5),1)*IF($X132=0,1,OFFSET(Profiles!$K$2,$X132,MAX(Profiles!$C$2,BB$4-$Q132)))*IF($AA132=1,(1+SSSModel!#REF!),1)</f>
        <v>0</v>
      </c>
      <c r="BC132" s="72">
        <f ca="1">IF(OR(BC$4&lt;$Q132,BC$4&gt;$Q132+IF($S132="",1000,$S132)-1),0,IF(MOD(BC$4-$Q132,IF($R132="",1000,$R132))=0,$O132,0))*IF($Y132&gt;0,(1+INDEX(Escalation!$B$3:$B$18,$Y132,0))^(BC$4-SSSModel!$C$5),1)*IF($X132=0,1,OFFSET(Profiles!$K$2,$X132,MAX(Profiles!$C$2,BC$4-$Q132)))*IF($AA132=1,(1+SSSModel!#REF!),1)</f>
        <v>0</v>
      </c>
      <c r="BD132" s="72">
        <f ca="1">IF(OR(BD$4&lt;$Q132,BD$4&gt;$Q132+IF($S132="",1000,$S132)-1),0,IF(MOD(BD$4-$Q132,IF($R132="",1000,$R132))=0,$O132,0))*IF($Y132&gt;0,(1+INDEX(Escalation!$B$3:$B$18,$Y132,0))^(BD$4-SSSModel!$C$5),1)*IF($X132=0,1,OFFSET(Profiles!$K$2,$X132,MAX(Profiles!$C$2,BD$4-$Q132)))*IF($AA132=1,(1+SSSModel!#REF!),1)</f>
        <v>0</v>
      </c>
      <c r="BE132" s="72">
        <f ca="1">IF(OR(BE$4&lt;$Q132,BE$4&gt;$Q132+IF($S132="",1000,$S132)-1),0,IF(MOD(BE$4-$Q132,IF($R132="",1000,$R132))=0,$O132,0))*IF($Y132&gt;0,(1+INDEX(Escalation!$B$3:$B$18,$Y132,0))^(BE$4-SSSModel!$C$5),1)*IF($X132=0,1,OFFSET(Profiles!$K$2,$X132,MAX(Profiles!$C$2,BE$4-$Q132)))*IF($AA132=1,(1+SSSModel!#REF!),1)</f>
        <v>0</v>
      </c>
      <c r="BF132" s="72">
        <f ca="1">IF(OR(BF$4&lt;$Q132,BF$4&gt;$Q132+IF($S132="",1000,$S132)-1),0,IF(MOD(BF$4-$Q132,IF($R132="",1000,$R132))=0,$O132,0))*IF($Y132&gt;0,(1+INDEX(Escalation!$B$3:$B$18,$Y132,0))^(BF$4-SSSModel!$C$5),1)*IF($X132=0,1,OFFSET(Profiles!$K$2,$X132,MAX(Profiles!$C$2,BF$4-$Q132)))*IF($AA132=1,(1+SSSModel!#REF!),1)</f>
        <v>0</v>
      </c>
      <c r="BG132" s="72">
        <f ca="1">IF(OR(BG$4&lt;$Q132,BG$4&gt;$Q132+IF($S132="",1000,$S132)-1),0,IF(MOD(BG$4-$Q132,IF($R132="",1000,$R132))=0,$O132,0))*IF($Y132&gt;0,(1+INDEX(Escalation!$B$3:$B$18,$Y132,0))^(BG$4-SSSModel!$C$5),1)*IF($X132=0,1,OFFSET(Profiles!$K$2,$X132,MAX(Profiles!$C$2,BG$4-$Q132)))*IF($AA132=1,(1+SSSModel!#REF!),1)</f>
        <v>0</v>
      </c>
      <c r="BH132" s="72">
        <f ca="1">IF(OR(BH$4&lt;$Q132,BH$4&gt;$Q132+IF($S132="",1000,$S132)-1),0,IF(MOD(BH$4-$Q132,IF($R132="",1000,$R132))=0,$O132,0))*IF($Y132&gt;0,(1+INDEX(Escalation!$B$3:$B$18,$Y132,0))^(BH$4-SSSModel!$C$5),1)*IF($X132=0,1,OFFSET(Profiles!$K$2,$X132,MAX(Profiles!$C$2,BH$4-$Q132)))*IF($AA132=1,(1+SSSModel!#REF!),1)</f>
        <v>0</v>
      </c>
      <c r="BI132" s="72">
        <f ca="1">IF(OR(BI$4&lt;$Q132,BI$4&gt;$Q132+IF($S132="",1000,$S132)-1),0,IF(MOD(BI$4-$Q132,IF($R132="",1000,$R132))=0,$O132,0))*IF($Y132&gt;0,(1+INDEX(Escalation!$B$3:$B$18,$Y132,0))^(BI$4-SSSModel!$C$5),1)*IF($X132=0,1,OFFSET(Profiles!$K$2,$X132,MAX(Profiles!$C$2,BI$4-$Q132)))*IF($AA132=1,(1+SSSModel!#REF!),1)</f>
        <v>0</v>
      </c>
      <c r="BJ132" s="72">
        <f ca="1">IF(OR(BJ$4&lt;$Q132,BJ$4&gt;$Q132+IF($S132="",1000,$S132)-1),0,IF(MOD(BJ$4-$Q132,IF($R132="",1000,$R132))=0,$O132,0))*IF($Y132&gt;0,(1+INDEX(Escalation!$B$3:$B$18,$Y132,0))^(BJ$4-SSSModel!$C$5),1)*IF($X132=0,1,OFFSET(Profiles!$K$2,$X132,MAX(Profiles!$C$2,BJ$4-$Q132)))*IF($AA132=1,(1+SSSModel!#REF!),1)</f>
        <v>0</v>
      </c>
      <c r="BK132" s="72">
        <f ca="1">IF(OR(BK$4&lt;$Q132,BK$4&gt;$Q132+IF($S132="",1000,$S132)-1),0,IF(MOD(BK$4-$Q132,IF($R132="",1000,$R132))=0,$O132,0))*IF($Y132&gt;0,(1+INDEX(Escalation!$B$3:$B$18,$Y132,0))^(BK$4-SSSModel!$C$5),1)*IF($X132=0,1,OFFSET(Profiles!$K$2,$X132,MAX(Profiles!$C$2,BK$4-$Q132)))*IF($AA132=1,(1+SSSModel!#REF!),1)</f>
        <v>0</v>
      </c>
      <c r="BL132" s="72">
        <f ca="1">IF(OR(BL$4&lt;$Q132,BL$4&gt;$Q132+IF($S132="",1000,$S132)-1),0,IF(MOD(BL$4-$Q132,IF($R132="",1000,$R132))=0,$O132,0))*IF($Y132&gt;0,(1+INDEX(Escalation!$B$3:$B$18,$Y132,0))^(BL$4-SSSModel!$C$5),1)*IF($X132=0,1,OFFSET(Profiles!$K$2,$X132,MAX(Profiles!$C$2,BL$4-$Q132)))*IF($AA132=1,(1+SSSModel!#REF!),1)</f>
        <v>0</v>
      </c>
      <c r="BM132" s="72">
        <f ca="1">IF(OR(BM$4&lt;$Q132,BM$4&gt;$Q132+IF($S132="",1000,$S132)-1),0,IF(MOD(BM$4-$Q132,IF($R132="",1000,$R132))=0,$O132,0))*IF($Y132&gt;0,(1+INDEX(Escalation!$B$3:$B$18,$Y132,0))^(BM$4-SSSModel!$C$5),1)*IF($X132=0,1,OFFSET(Profiles!$K$2,$X132,MAX(Profiles!$C$2,BM$4-$Q132)))*IF($AA132=1,(1+SSSModel!#REF!),1)</f>
        <v>0</v>
      </c>
      <c r="BN132" s="72">
        <f ca="1">IF(OR(BN$4&lt;$Q132,BN$4&gt;$Q132+IF($S132="",1000,$S132)-1),0,IF(MOD(BN$4-$Q132,IF($R132="",1000,$R132))=0,$O132,0))*IF($Y132&gt;0,(1+INDEX(Escalation!$B$3:$B$18,$Y132,0))^(BN$4-SSSModel!$C$5),1)*IF($X132=0,1,OFFSET(Profiles!$K$2,$X132,MAX(Profiles!$C$2,BN$4-$Q132)))*IF($AA132=1,(1+SSSModel!#REF!),1)</f>
        <v>0</v>
      </c>
      <c r="BO132" s="72">
        <f ca="1">IF(OR(BO$4&lt;$Q132,BO$4&gt;$Q132+IF($S132="",1000,$S132)-1),0,IF(MOD(BO$4-$Q132,IF($R132="",1000,$R132))=0,$O132,0))*IF($Y132&gt;0,(1+INDEX(Escalation!$B$3:$B$18,$Y132,0))^(BO$4-SSSModel!$C$5),1)*IF($X132=0,1,OFFSET(Profiles!$K$2,$X132,MAX(Profiles!$C$2,BO$4-$Q132)))*IF($AA132=1,(1+SSSModel!#REF!),1)</f>
        <v>0</v>
      </c>
      <c r="BP132" s="72">
        <f ca="1">IF(OR(BP$4&lt;$Q132,BP$4&gt;$Q132+IF($S132="",1000,$S132)-1),0,IF(MOD(BP$4-$Q132,IF($R132="",1000,$R132))=0,$O132,0))*IF($Y132&gt;0,(1+INDEX(Escalation!$B$3:$B$18,$Y132,0))^(BP$4-SSSModel!$C$5),1)*IF($X132=0,1,OFFSET(Profiles!$K$2,$X132,MAX(Profiles!$C$2,BP$4-$Q132)))*IF($AA132=1,(1+SSSModel!#REF!),1)</f>
        <v>0</v>
      </c>
      <c r="BQ132" s="72">
        <f ca="1">IF(OR(BQ$4&lt;$Q132,BQ$4&gt;$Q132+IF($S132="",1000,$S132)-1),0,IF(MOD(BQ$4-$Q132,IF($R132="",1000,$R132))=0,$O132,0))*IF($Y132&gt;0,(1+INDEX(Escalation!$B$3:$B$18,$Y132,0))^(BQ$4-SSSModel!$C$5),1)*IF($X132=0,1,OFFSET(Profiles!$K$2,$X132,MAX(Profiles!$C$2,BQ$4-$Q132)))*IF($AA132=1,(1+SSSModel!#REF!),1)</f>
        <v>0</v>
      </c>
      <c r="BR132" s="72">
        <f ca="1">IF(OR(BR$4&lt;$Q132,BR$4&gt;$Q132+IF($S132="",1000,$S132)-1),0,IF(MOD(BR$4-$Q132,IF($R132="",1000,$R132))=0,$O132,0))*IF($Y132&gt;0,(1+INDEX(Escalation!$B$3:$B$18,$Y132,0))^(BR$4-SSSModel!$C$5),1)*IF($X132=0,1,OFFSET(Profiles!$K$2,$X132,MAX(Profiles!$C$2,BR$4-$Q132)))*IF($AA132=1,(1+SSSModel!#REF!),1)</f>
        <v>0</v>
      </c>
      <c r="BS132" s="72">
        <f ca="1">IF(OR(BS$4&lt;$Q132,BS$4&gt;$Q132+IF($S132="",1000,$S132)-1),0,IF(MOD(BS$4-$Q132,IF($R132="",1000,$R132))=0,$O132,0))*IF($Y132&gt;0,(1+INDEX(Escalation!$B$3:$B$18,$Y132,0))^(BS$4-SSSModel!$C$5),1)*IF($X132=0,1,OFFSET(Profiles!$K$2,$X132,MAX(Profiles!$C$2,BS$4-$Q132)))*IF($AA132=1,(1+SSSModel!#REF!),1)</f>
        <v>0</v>
      </c>
      <c r="BT132" s="72">
        <f ca="1">IF(OR(BT$4&lt;$Q132,BT$4&gt;$Q132+IF($S132="",1000,$S132)-1),0,IF(MOD(BT$4-$Q132,IF($R132="",1000,$R132))=0,$O132,0))*IF($Y132&gt;0,(1+INDEX(Escalation!$B$3:$B$18,$Y132,0))^(BT$4-SSSModel!$C$5),1)*IF($X132=0,1,OFFSET(Profiles!$K$2,$X132,MAX(Profiles!$C$2,BT$4-$Q132)))*IF($AA132=1,(1+SSSModel!#REF!),1)</f>
        <v>0</v>
      </c>
      <c r="BU132" s="72">
        <f ca="1">IF(OR(BU$4&lt;$Q132,BU$4&gt;$Q132+IF($S132="",1000,$S132)-1),0,IF(MOD(BU$4-$Q132,IF($R132="",1000,$R132))=0,$O132,0))*IF($Y132&gt;0,(1+INDEX(Escalation!$B$3:$B$18,$Y132,0))^(BU$4-SSSModel!$C$5),1)*IF($X132=0,1,OFFSET(Profiles!$K$2,$X132,MAX(Profiles!$C$2,BU$4-$Q132)))*IF($AA132=1,(1+SSSModel!#REF!),1)</f>
        <v>0</v>
      </c>
      <c r="BV132" s="72">
        <f ca="1">IF(OR(BV$4&lt;$Q132,BV$4&gt;$Q132+IF($S132="",1000,$S132)-1),0,IF(MOD(BV$4-$Q132,IF($R132="",1000,$R132))=0,$O132,0))*IF($Y132&gt;0,(1+INDEX(Escalation!$B$3:$B$18,$Y132,0))^(BV$4-SSSModel!$C$5),1)*IF($X132=0,1,OFFSET(Profiles!$K$2,$X132,MAX(Profiles!$C$2,BV$4-$Q132)))*IF($AA132=1,(1+SSSModel!#REF!),1)</f>
        <v>0</v>
      </c>
      <c r="BW132" s="72">
        <f ca="1">IF(OR(BW$4&lt;$Q132,BW$4&gt;$Q132+IF($S132="",1000,$S132)-1),0,IF(MOD(BW$4-$Q132,IF($R132="",1000,$R132))=0,$O132,0))*IF($Y132&gt;0,(1+INDEX(Escalation!$B$3:$B$18,$Y132,0))^(BW$4-SSSModel!$C$5),1)*IF($X132=0,1,OFFSET(Profiles!$K$2,$X132,MAX(Profiles!$C$2,BW$4-$Q132)))*IF($AA132=1,(1+SSSModel!#REF!),1)</f>
        <v>0</v>
      </c>
      <c r="BX132" s="72">
        <f ca="1">IF(OR(BX$4&lt;$Q132,BX$4&gt;$Q132+IF($S132="",1000,$S132)-1),0,IF(MOD(BX$4-$Q132,IF($R132="",1000,$R132))=0,$O132,0))*IF($Y132&gt;0,(1+INDEX(Escalation!$B$3:$B$18,$Y132,0))^(BX$4-SSSModel!$C$5),1)*IF($X132=0,1,OFFSET(Profiles!$K$2,$X132,MAX(Profiles!$C$2,BX$4-$Q132)))*IF($AA132=1,(1+SSSModel!#REF!),1)</f>
        <v>0</v>
      </c>
      <c r="BY132" s="72">
        <f ca="1">IF(OR(BY$4&lt;$Q132,BY$4&gt;$Q132+IF($S132="",1000,$S132)-1),0,IF(MOD(BY$4-$Q132,IF($R132="",1000,$R132))=0,$O132,0))*IF($Y132&gt;0,(1+INDEX(Escalation!$B$3:$B$18,$Y132,0))^(BY$4-SSSModel!$C$5),1)*IF($X132=0,1,OFFSET(Profiles!$K$2,$X132,MAX(Profiles!$C$2,BY$4-$Q132)))*IF($AA132=1,(1+SSSModel!#REF!),1)</f>
        <v>0</v>
      </c>
      <c r="BZ132" s="72">
        <f ca="1">IF(OR(BZ$4&lt;$Q132,BZ$4&gt;$Q132+IF($S132="",1000,$S132)-1),0,IF(MOD(BZ$4-$Q132,IF($R132="",1000,$R132))=0,$O132,0))*IF($Y132&gt;0,(1+INDEX(Escalation!$B$3:$B$18,$Y132,0))^(BZ$4-SSSModel!$C$5),1)*IF($X132=0,1,OFFSET(Profiles!$K$2,$X132,MAX(Profiles!$C$2,BZ$4-$Q132)))*IF($AA132=1,(1+SSSModel!#REF!),1)</f>
        <v>0</v>
      </c>
      <c r="CA132" s="134">
        <f ca="1">IF(OR($Z132=0,SSSModel!$C$4="CF"),AC132,
IF(LEFT($V132,3)="ON_",
     IF(SSSModel!$C$4="RR",SUMPRODUCT(OFFSET($AC132,0,0,1,$CB$2),OFFSET(Profiles!$K$28,($Z132-1)*(Profiles!$I$26+1)+CA$4-SSSModel!$C$3+1,0,1,$CB$2)),
     IF(SSSModel!$C$4="ECC",$EA132*$EB132*SUMPRODUCT(OFFSET($AC132,0,MAX(0,CA$4-$DZ132-$CA$4+1),1,MIN($DZ132,CA$4-$CA$4+1)),OFFSET(Escalation!$K$24,($Y132-1)*(Escalation!$I$22+1)+CA$4-SSSModel!$C$3+1,MAX(0,CA$4-$DZ132-$CA$4+1),1,MIN($DZ132,CA$4-$CA$4+1))),
     IF(SSSModel!$C$4="PV",AC132*$EA132*(1+SSSModel!$C$2),
     IF(SSSModel!$C$4="FCR",$EC132*SUM(OFFSET($AC132,0,MAX(CA$4-$AC$4-$DZ132+1,0),1,MIN($DZ132,CA$4-$AC$4+1))),0)))),
SUM($AC132:$BZ132)*
     IF(SSSModel!$C$4="RR",OFFSET(Profiles!$K$2,$Z132,MAX(Profiles!$C$2,AC$4-$W132)),
     IF(SSSModel!$C$4="ECC",$EA132*$EB132*IF(MAX(Escalation!$C$2,AC$4-$W132)&gt;$DZ132-1,0,OFFSET(Escalation!$K$2,$Y132,MAX(Escalation!$C$2,AC$4-$W132))),
     IF(SSSModel!$C$4="PV",IF(CA$4=$W132,$EA132*(1+SSSModel!$C$2),0),
     IF(SSSModel!$C$4="FCR",IF(AND(CA$4&gt;=$W132,OFFSET(Profiles!$K$2,$Z132,MAX(Profiles!$C$2,AC$4-$W132))&gt;0),$EC132,0),0))))))</f>
        <v>0</v>
      </c>
      <c r="CB132" s="135">
        <f ca="1">IF(OR($Z132=0,SSSModel!$C$4="CF"),AD132,
IF(LEFT($V132,3)="ON_",
     IF(SSSModel!$C$4="RR",SUMPRODUCT(OFFSET($AC132,0,0,1,$CB$2),OFFSET(Profiles!$K$28,($Z132-1)*(Profiles!$I$26+1)+CB$4-SSSModel!$C$3+1,0,1,$CB$2)),
     IF(SSSModel!$C$4="ECC",$EA132*$EB132*SUMPRODUCT(OFFSET($AC132,0,MAX(0,CB$4-$DZ132-$CA$4+1),1,MIN($DZ132,CB$4-$CA$4+1)),OFFSET(Escalation!$K$24,($Y132-1)*(Escalation!$I$22+1)+CB$4-SSSModel!$C$3+1,MAX(0,CB$4-$DZ132-$CA$4+1),1,MIN($DZ132,CB$4-$CA$4+1))),
     IF(SSSModel!$C$4="PV",AD132*$EA132*(1+SSSModel!$C$2),
     IF(SSSModel!$C$4="FCR",$EC132*SUM(OFFSET($AC132,0,MAX(CB$4-$AC$4-$DZ132+1,0),1,MIN($DZ132,CB$4-$AC$4+1))),0)))),
SUM($AC132:$BZ132)*
     IF(SSSModel!$C$4="RR",OFFSET(Profiles!$K$2,$Z132,MAX(Profiles!$C$2,AD$4-$W132)),
     IF(SSSModel!$C$4="ECC",$EA132*$EB132*IF(MAX(Escalation!$C$2,AD$4-$W132)&gt;$DZ132-1,0,OFFSET(Escalation!$K$2,$Y132,MAX(Escalation!$C$2,AD$4-$W132))),
     IF(SSSModel!$C$4="PV",IF(CB$4=$W132,$EA132*(1+SSSModel!$C$2),0),
     IF(SSSModel!$C$4="FCR",IF(AND(CB$4&gt;=$W132,OFFSET(Profiles!$K$2,$Z132,MAX(Profiles!$C$2,AD$4-$W132))&gt;0),$EC132,0),0))))))</f>
        <v>0</v>
      </c>
      <c r="CC132" s="135">
        <f ca="1">IF(OR($Z132=0,SSSModel!$C$4="CF"),AE132,
IF(LEFT($V132,3)="ON_",
     IF(SSSModel!$C$4="RR",SUMPRODUCT(OFFSET($AC132,0,0,1,$CB$2),OFFSET(Profiles!$K$28,($Z132-1)*(Profiles!$I$26+1)+CC$4-SSSModel!$C$3+1,0,1,$CB$2)),
     IF(SSSModel!$C$4="ECC",$EA132*$EB132*SUMPRODUCT(OFFSET($AC132,0,MAX(0,CC$4-$DZ132-$CA$4+1),1,MIN($DZ132,CC$4-$CA$4+1)),OFFSET(Escalation!$K$24,($Y132-1)*(Escalation!$I$22+1)+CC$4-SSSModel!$C$3+1,MAX(0,CC$4-$DZ132-$CA$4+1),1,MIN($DZ132,CC$4-$CA$4+1))),
     IF(SSSModel!$C$4="PV",AE132*$EA132*(1+SSSModel!$C$2),
     IF(SSSModel!$C$4="FCR",$EC132*SUM(OFFSET($AC132,0,MAX(CC$4-$AC$4-$DZ132+1,0),1,MIN($DZ132,CC$4-$AC$4+1))),0)))),
SUM($AC132:$BZ132)*
     IF(SSSModel!$C$4="RR",OFFSET(Profiles!$K$2,$Z132,MAX(Profiles!$C$2,AE$4-$W132)),
     IF(SSSModel!$C$4="ECC",$EA132*$EB132*IF(MAX(Escalation!$C$2,AE$4-$W132)&gt;$DZ132-1,0,OFFSET(Escalation!$K$2,$Y132,MAX(Escalation!$C$2,AE$4-$W132))),
     IF(SSSModel!$C$4="PV",IF(CC$4=$W132,$EA132*(1+SSSModel!$C$2),0),
     IF(SSSModel!$C$4="FCR",IF(AND(CC$4&gt;=$W132,OFFSET(Profiles!$K$2,$Z132,MAX(Profiles!$C$2,AE$4-$W132))&gt;0),$EC132,0),0))))))</f>
        <v>0</v>
      </c>
      <c r="CD132" s="135">
        <f ca="1">IF(OR($Z132=0,SSSModel!$C$4="CF"),AF132,
IF(LEFT($V132,3)="ON_",
     IF(SSSModel!$C$4="RR",SUMPRODUCT(OFFSET($AC132,0,0,1,$CB$2),OFFSET(Profiles!$K$28,($Z132-1)*(Profiles!$I$26+1)+CD$4-SSSModel!$C$3+1,0,1,$CB$2)),
     IF(SSSModel!$C$4="ECC",$EA132*$EB132*SUMPRODUCT(OFFSET($AC132,0,MAX(0,CD$4-$DZ132-$CA$4+1),1,MIN($DZ132,CD$4-$CA$4+1)),OFFSET(Escalation!$K$24,($Y132-1)*(Escalation!$I$22+1)+CD$4-SSSModel!$C$3+1,MAX(0,CD$4-$DZ132-$CA$4+1),1,MIN($DZ132,CD$4-$CA$4+1))),
     IF(SSSModel!$C$4="PV",AF132*$EA132*(1+SSSModel!$C$2),
     IF(SSSModel!$C$4="FCR",$EC132*SUM(OFFSET($AC132,0,MAX(CD$4-$AC$4-$DZ132+1,0),1,MIN($DZ132,CD$4-$AC$4+1))),0)))),
SUM($AC132:$BZ132)*
     IF(SSSModel!$C$4="RR",OFFSET(Profiles!$K$2,$Z132,MAX(Profiles!$C$2,AF$4-$W132)),
     IF(SSSModel!$C$4="ECC",$EA132*$EB132*IF(MAX(Escalation!$C$2,AF$4-$W132)&gt;$DZ132-1,0,OFFSET(Escalation!$K$2,$Y132,MAX(Escalation!$C$2,AF$4-$W132))),
     IF(SSSModel!$C$4="PV",IF(CD$4=$W132,$EA132*(1+SSSModel!$C$2),0),
     IF(SSSModel!$C$4="FCR",IF(AND(CD$4&gt;=$W132,OFFSET(Profiles!$K$2,$Z132,MAX(Profiles!$C$2,AF$4-$W132))&gt;0),$EC132,0),0))))))</f>
        <v>0</v>
      </c>
      <c r="CE132" s="135">
        <f ca="1">IF(OR($Z132=0,SSSModel!$C$4="CF"),AG132,
IF(LEFT($V132,3)="ON_",
     IF(SSSModel!$C$4="RR",SUMPRODUCT(OFFSET($AC132,0,0,1,$CB$2),OFFSET(Profiles!$K$28,($Z132-1)*(Profiles!$I$26+1)+CE$4-SSSModel!$C$3+1,0,1,$CB$2)),
     IF(SSSModel!$C$4="ECC",$EA132*$EB132*SUMPRODUCT(OFFSET($AC132,0,MAX(0,CE$4-$DZ132-$CA$4+1),1,MIN($DZ132,CE$4-$CA$4+1)),OFFSET(Escalation!$K$24,($Y132-1)*(Escalation!$I$22+1)+CE$4-SSSModel!$C$3+1,MAX(0,CE$4-$DZ132-$CA$4+1),1,MIN($DZ132,CE$4-$CA$4+1))),
     IF(SSSModel!$C$4="PV",AG132*$EA132*(1+SSSModel!$C$2),
     IF(SSSModel!$C$4="FCR",$EC132*SUM(OFFSET($AC132,0,MAX(CE$4-$AC$4-$DZ132+1,0),1,MIN($DZ132,CE$4-$AC$4+1))),0)))),
SUM($AC132:$BZ132)*
     IF(SSSModel!$C$4="RR",OFFSET(Profiles!$K$2,$Z132,MAX(Profiles!$C$2,AG$4-$W132)),
     IF(SSSModel!$C$4="ECC",$EA132*$EB132*IF(MAX(Escalation!$C$2,AG$4-$W132)&gt;$DZ132-1,0,OFFSET(Escalation!$K$2,$Y132,MAX(Escalation!$C$2,AG$4-$W132))),
     IF(SSSModel!$C$4="PV",IF(CE$4=$W132,$EA132*(1+SSSModel!$C$2),0),
     IF(SSSModel!$C$4="FCR",IF(AND(CE$4&gt;=$W132,OFFSET(Profiles!$K$2,$Z132,MAX(Profiles!$C$2,AG$4-$W132))&gt;0),$EC132,0),0))))))</f>
        <v>0</v>
      </c>
      <c r="CF132" s="135">
        <f ca="1">IF(OR($Z132=0,SSSModel!$C$4="CF"),AH132,
IF(LEFT($V132,3)="ON_",
     IF(SSSModel!$C$4="RR",SUMPRODUCT(OFFSET($AC132,0,0,1,$CB$2),OFFSET(Profiles!$K$28,($Z132-1)*(Profiles!$I$26+1)+CF$4-SSSModel!$C$3+1,0,1,$CB$2)),
     IF(SSSModel!$C$4="ECC",$EA132*$EB132*SUMPRODUCT(OFFSET($AC132,0,MAX(0,CF$4-$DZ132-$CA$4+1),1,MIN($DZ132,CF$4-$CA$4+1)),OFFSET(Escalation!$K$24,($Y132-1)*(Escalation!$I$22+1)+CF$4-SSSModel!$C$3+1,MAX(0,CF$4-$DZ132-$CA$4+1),1,MIN($DZ132,CF$4-$CA$4+1))),
     IF(SSSModel!$C$4="PV",AH132*$EA132*(1+SSSModel!$C$2),
     IF(SSSModel!$C$4="FCR",$EC132*SUM(OFFSET($AC132,0,MAX(CF$4-$AC$4-$DZ132+1,0),1,MIN($DZ132,CF$4-$AC$4+1))),0)))),
SUM($AC132:$BZ132)*
     IF(SSSModel!$C$4="RR",OFFSET(Profiles!$K$2,$Z132,MAX(Profiles!$C$2,AH$4-$W132)),
     IF(SSSModel!$C$4="ECC",$EA132*$EB132*IF(MAX(Escalation!$C$2,AH$4-$W132)&gt;$DZ132-1,0,OFFSET(Escalation!$K$2,$Y132,MAX(Escalation!$C$2,AH$4-$W132))),
     IF(SSSModel!$C$4="PV",IF(CF$4=$W132,$EA132*(1+SSSModel!$C$2),0),
     IF(SSSModel!$C$4="FCR",IF(AND(CF$4&gt;=$W132,OFFSET(Profiles!$K$2,$Z132,MAX(Profiles!$C$2,AH$4-$W132))&gt;0),$EC132,0),0))))))</f>
        <v>0</v>
      </c>
      <c r="CG132" s="135">
        <f ca="1">IF(OR($Z132=0,SSSModel!$C$4="CF"),AI132,
IF(LEFT($V132,3)="ON_",
     IF(SSSModel!$C$4="RR",SUMPRODUCT(OFFSET($AC132,0,0,1,$CB$2),OFFSET(Profiles!$K$28,($Z132-1)*(Profiles!$I$26+1)+CG$4-SSSModel!$C$3+1,0,1,$CB$2)),
     IF(SSSModel!$C$4="ECC",$EA132*$EB132*SUMPRODUCT(OFFSET($AC132,0,MAX(0,CG$4-$DZ132-$CA$4+1),1,MIN($DZ132,CG$4-$CA$4+1)),OFFSET(Escalation!$K$24,($Y132-1)*(Escalation!$I$22+1)+CG$4-SSSModel!$C$3+1,MAX(0,CG$4-$DZ132-$CA$4+1),1,MIN($DZ132,CG$4-$CA$4+1))),
     IF(SSSModel!$C$4="PV",AI132*$EA132*(1+SSSModel!$C$2),
     IF(SSSModel!$C$4="FCR",$EC132*SUM(OFFSET($AC132,0,MAX(CG$4-$AC$4-$DZ132+1,0),1,MIN($DZ132,CG$4-$AC$4+1))),0)))),
SUM($AC132:$BZ132)*
     IF(SSSModel!$C$4="RR",OFFSET(Profiles!$K$2,$Z132,MAX(Profiles!$C$2,AI$4-$W132)),
     IF(SSSModel!$C$4="ECC",$EA132*$EB132*IF(MAX(Escalation!$C$2,AI$4-$W132)&gt;$DZ132-1,0,OFFSET(Escalation!$K$2,$Y132,MAX(Escalation!$C$2,AI$4-$W132))),
     IF(SSSModel!$C$4="PV",IF(CG$4=$W132,$EA132*(1+SSSModel!$C$2),0),
     IF(SSSModel!$C$4="FCR",IF(AND(CG$4&gt;=$W132,OFFSET(Profiles!$K$2,$Z132,MAX(Profiles!$C$2,AI$4-$W132))&gt;0),$EC132,0),0))))))</f>
        <v>0</v>
      </c>
      <c r="CH132" s="135">
        <f ca="1">IF(OR($Z132=0,SSSModel!$C$4="CF"),AJ132,
IF(LEFT($V132,3)="ON_",
     IF(SSSModel!$C$4="RR",SUMPRODUCT(OFFSET($AC132,0,0,1,$CB$2),OFFSET(Profiles!$K$28,($Z132-1)*(Profiles!$I$26+1)+CH$4-SSSModel!$C$3+1,0,1,$CB$2)),
     IF(SSSModel!$C$4="ECC",$EA132*$EB132*SUMPRODUCT(OFFSET($AC132,0,MAX(0,CH$4-$DZ132-$CA$4+1),1,MIN($DZ132,CH$4-$CA$4+1)),OFFSET(Escalation!$K$24,($Y132-1)*(Escalation!$I$22+1)+CH$4-SSSModel!$C$3+1,MAX(0,CH$4-$DZ132-$CA$4+1),1,MIN($DZ132,CH$4-$CA$4+1))),
     IF(SSSModel!$C$4="PV",AJ132*$EA132*(1+SSSModel!$C$2),
     IF(SSSModel!$C$4="FCR",$EC132*SUM(OFFSET($AC132,0,MAX(CH$4-$AC$4-$DZ132+1,0),1,MIN($DZ132,CH$4-$AC$4+1))),0)))),
SUM($AC132:$BZ132)*
     IF(SSSModel!$C$4="RR",OFFSET(Profiles!$K$2,$Z132,MAX(Profiles!$C$2,AJ$4-$W132)),
     IF(SSSModel!$C$4="ECC",$EA132*$EB132*IF(MAX(Escalation!$C$2,AJ$4-$W132)&gt;$DZ132-1,0,OFFSET(Escalation!$K$2,$Y132,MAX(Escalation!$C$2,AJ$4-$W132))),
     IF(SSSModel!$C$4="PV",IF(CH$4=$W132,$EA132*(1+SSSModel!$C$2),0),
     IF(SSSModel!$C$4="FCR",IF(AND(CH$4&gt;=$W132,OFFSET(Profiles!$K$2,$Z132,MAX(Profiles!$C$2,AJ$4-$W132))&gt;0),$EC132,0),0))))))</f>
        <v>0</v>
      </c>
      <c r="CI132" s="135">
        <f ca="1">IF(OR($Z132=0,SSSModel!$C$4="CF"),AK132,
IF(LEFT($V132,3)="ON_",
     IF(SSSModel!$C$4="RR",SUMPRODUCT(OFFSET($AC132,0,0,1,$CB$2),OFFSET(Profiles!$K$28,($Z132-1)*(Profiles!$I$26+1)+CI$4-SSSModel!$C$3+1,0,1,$CB$2)),
     IF(SSSModel!$C$4="ECC",$EA132*$EB132*SUMPRODUCT(OFFSET($AC132,0,MAX(0,CI$4-$DZ132-$CA$4+1),1,MIN($DZ132,CI$4-$CA$4+1)),OFFSET(Escalation!$K$24,($Y132-1)*(Escalation!$I$22+1)+CI$4-SSSModel!$C$3+1,MAX(0,CI$4-$DZ132-$CA$4+1),1,MIN($DZ132,CI$4-$CA$4+1))),
     IF(SSSModel!$C$4="PV",AK132*$EA132*(1+SSSModel!$C$2),
     IF(SSSModel!$C$4="FCR",$EC132*SUM(OFFSET($AC132,0,MAX(CI$4-$AC$4-$DZ132+1,0),1,MIN($DZ132,CI$4-$AC$4+1))),0)))),
SUM($AC132:$BZ132)*
     IF(SSSModel!$C$4="RR",OFFSET(Profiles!$K$2,$Z132,MAX(Profiles!$C$2,AK$4-$W132)),
     IF(SSSModel!$C$4="ECC",$EA132*$EB132*IF(MAX(Escalation!$C$2,AK$4-$W132)&gt;$DZ132-1,0,OFFSET(Escalation!$K$2,$Y132,MAX(Escalation!$C$2,AK$4-$W132))),
     IF(SSSModel!$C$4="PV",IF(CI$4=$W132,$EA132*(1+SSSModel!$C$2),0),
     IF(SSSModel!$C$4="FCR",IF(AND(CI$4&gt;=$W132,OFFSET(Profiles!$K$2,$Z132,MAX(Profiles!$C$2,AK$4-$W132))&gt;0),$EC132,0),0))))))</f>
        <v>0</v>
      </c>
      <c r="CJ132" s="135">
        <f ca="1">IF(OR($Z132=0,SSSModel!$C$4="CF"),AL132,
IF(LEFT($V132,3)="ON_",
     IF(SSSModel!$C$4="RR",SUMPRODUCT(OFFSET($AC132,0,0,1,$CB$2),OFFSET(Profiles!$K$28,($Z132-1)*(Profiles!$I$26+1)+CJ$4-SSSModel!$C$3+1,0,1,$CB$2)),
     IF(SSSModel!$C$4="ECC",$EA132*$EB132*SUMPRODUCT(OFFSET($AC132,0,MAX(0,CJ$4-$DZ132-$CA$4+1),1,MIN($DZ132,CJ$4-$CA$4+1)),OFFSET(Escalation!$K$24,($Y132-1)*(Escalation!$I$22+1)+CJ$4-SSSModel!$C$3+1,MAX(0,CJ$4-$DZ132-$CA$4+1),1,MIN($DZ132,CJ$4-$CA$4+1))),
     IF(SSSModel!$C$4="PV",AL132*$EA132*(1+SSSModel!$C$2),
     IF(SSSModel!$C$4="FCR",$EC132*SUM(OFFSET($AC132,0,MAX(CJ$4-$AC$4-$DZ132+1,0),1,MIN($DZ132,CJ$4-$AC$4+1))),0)))),
SUM($AC132:$BZ132)*
     IF(SSSModel!$C$4="RR",OFFSET(Profiles!$K$2,$Z132,MAX(Profiles!$C$2,AL$4-$W132)),
     IF(SSSModel!$C$4="ECC",$EA132*$EB132*IF(MAX(Escalation!$C$2,AL$4-$W132)&gt;$DZ132-1,0,OFFSET(Escalation!$K$2,$Y132,MAX(Escalation!$C$2,AL$4-$W132))),
     IF(SSSModel!$C$4="PV",IF(CJ$4=$W132,$EA132*(1+SSSModel!$C$2),0),
     IF(SSSModel!$C$4="FCR",IF(AND(CJ$4&gt;=$W132,OFFSET(Profiles!$K$2,$Z132,MAX(Profiles!$C$2,AL$4-$W132))&gt;0),$EC132,0),0))))))</f>
        <v>0</v>
      </c>
      <c r="CK132" s="135">
        <f ca="1">IF(OR($Z132=0,SSSModel!$C$4="CF"),AM132,
IF(LEFT($V132,3)="ON_",
     IF(SSSModel!$C$4="RR",SUMPRODUCT(OFFSET($AC132,0,0,1,$CB$2),OFFSET(Profiles!$K$28,($Z132-1)*(Profiles!$I$26+1)+CK$4-SSSModel!$C$3+1,0,1,$CB$2)),
     IF(SSSModel!$C$4="ECC",$EA132*$EB132*SUMPRODUCT(OFFSET($AC132,0,MAX(0,CK$4-$DZ132-$CA$4+1),1,MIN($DZ132,CK$4-$CA$4+1)),OFFSET(Escalation!$K$24,($Y132-1)*(Escalation!$I$22+1)+CK$4-SSSModel!$C$3+1,MAX(0,CK$4-$DZ132-$CA$4+1),1,MIN($DZ132,CK$4-$CA$4+1))),
     IF(SSSModel!$C$4="PV",AM132*$EA132*(1+SSSModel!$C$2),
     IF(SSSModel!$C$4="FCR",$EC132*SUM(OFFSET($AC132,0,MAX(CK$4-$AC$4-$DZ132+1,0),1,MIN($DZ132,CK$4-$AC$4+1))),0)))),
SUM($AC132:$BZ132)*
     IF(SSSModel!$C$4="RR",OFFSET(Profiles!$K$2,$Z132,MAX(Profiles!$C$2,AM$4-$W132)),
     IF(SSSModel!$C$4="ECC",$EA132*$EB132*IF(MAX(Escalation!$C$2,AM$4-$W132)&gt;$DZ132-1,0,OFFSET(Escalation!$K$2,$Y132,MAX(Escalation!$C$2,AM$4-$W132))),
     IF(SSSModel!$C$4="PV",IF(CK$4=$W132,$EA132*(1+SSSModel!$C$2),0),
     IF(SSSModel!$C$4="FCR",IF(AND(CK$4&gt;=$W132,OFFSET(Profiles!$K$2,$Z132,MAX(Profiles!$C$2,AM$4-$W132))&gt;0),$EC132,0),0))))))</f>
        <v>0</v>
      </c>
      <c r="CL132" s="135">
        <f ca="1">IF(OR($Z132=0,SSSModel!$C$4="CF"),AN132,
IF(LEFT($V132,3)="ON_",
     IF(SSSModel!$C$4="RR",SUMPRODUCT(OFFSET($AC132,0,0,1,$CB$2),OFFSET(Profiles!$K$28,($Z132-1)*(Profiles!$I$26+1)+CL$4-SSSModel!$C$3+1,0,1,$CB$2)),
     IF(SSSModel!$C$4="ECC",$EA132*$EB132*SUMPRODUCT(OFFSET($AC132,0,MAX(0,CL$4-$DZ132-$CA$4+1),1,MIN($DZ132,CL$4-$CA$4+1)),OFFSET(Escalation!$K$24,($Y132-1)*(Escalation!$I$22+1)+CL$4-SSSModel!$C$3+1,MAX(0,CL$4-$DZ132-$CA$4+1),1,MIN($DZ132,CL$4-$CA$4+1))),
     IF(SSSModel!$C$4="PV",AN132*$EA132*(1+SSSModel!$C$2),
     IF(SSSModel!$C$4="FCR",$EC132*SUM(OFFSET($AC132,0,MAX(CL$4-$AC$4-$DZ132+1,0),1,MIN($DZ132,CL$4-$AC$4+1))),0)))),
SUM($AC132:$BZ132)*
     IF(SSSModel!$C$4="RR",OFFSET(Profiles!$K$2,$Z132,MAX(Profiles!$C$2,AN$4-$W132)),
     IF(SSSModel!$C$4="ECC",$EA132*$EB132*IF(MAX(Escalation!$C$2,AN$4-$W132)&gt;$DZ132-1,0,OFFSET(Escalation!$K$2,$Y132,MAX(Escalation!$C$2,AN$4-$W132))),
     IF(SSSModel!$C$4="PV",IF(CL$4=$W132,$EA132*(1+SSSModel!$C$2),0),
     IF(SSSModel!$C$4="FCR",IF(AND(CL$4&gt;=$W132,OFFSET(Profiles!$K$2,$Z132,MAX(Profiles!$C$2,AN$4-$W132))&gt;0),$EC132,0),0))))))</f>
        <v>0</v>
      </c>
      <c r="CM132" s="135">
        <f ca="1">IF(OR($Z132=0,SSSModel!$C$4="CF"),AO132,
IF(LEFT($V132,3)="ON_",
     IF(SSSModel!$C$4="RR",SUMPRODUCT(OFFSET($AC132,0,0,1,$CB$2),OFFSET(Profiles!$K$28,($Z132-1)*(Profiles!$I$26+1)+CM$4-SSSModel!$C$3+1,0,1,$CB$2)),
     IF(SSSModel!$C$4="ECC",$EA132*$EB132*SUMPRODUCT(OFFSET($AC132,0,MAX(0,CM$4-$DZ132-$CA$4+1),1,MIN($DZ132,CM$4-$CA$4+1)),OFFSET(Escalation!$K$24,($Y132-1)*(Escalation!$I$22+1)+CM$4-SSSModel!$C$3+1,MAX(0,CM$4-$DZ132-$CA$4+1),1,MIN($DZ132,CM$4-$CA$4+1))),
     IF(SSSModel!$C$4="PV",AO132*$EA132*(1+SSSModel!$C$2),
     IF(SSSModel!$C$4="FCR",$EC132*SUM(OFFSET($AC132,0,MAX(CM$4-$AC$4-$DZ132+1,0),1,MIN($DZ132,CM$4-$AC$4+1))),0)))),
SUM($AC132:$BZ132)*
     IF(SSSModel!$C$4="RR",OFFSET(Profiles!$K$2,$Z132,MAX(Profiles!$C$2,AO$4-$W132)),
     IF(SSSModel!$C$4="ECC",$EA132*$EB132*IF(MAX(Escalation!$C$2,AO$4-$W132)&gt;$DZ132-1,0,OFFSET(Escalation!$K$2,$Y132,MAX(Escalation!$C$2,AO$4-$W132))),
     IF(SSSModel!$C$4="PV",IF(CM$4=$W132,$EA132*(1+SSSModel!$C$2),0),
     IF(SSSModel!$C$4="FCR",IF(AND(CM$4&gt;=$W132,OFFSET(Profiles!$K$2,$Z132,MAX(Profiles!$C$2,AO$4-$W132))&gt;0),$EC132,0),0))))))</f>
        <v>0</v>
      </c>
      <c r="CN132" s="135">
        <f ca="1">IF(OR($Z132=0,SSSModel!$C$4="CF"),AP132,
IF(LEFT($V132,3)="ON_",
     IF(SSSModel!$C$4="RR",SUMPRODUCT(OFFSET($AC132,0,0,1,$CB$2),OFFSET(Profiles!$K$28,($Z132-1)*(Profiles!$I$26+1)+CN$4-SSSModel!$C$3+1,0,1,$CB$2)),
     IF(SSSModel!$C$4="ECC",$EA132*$EB132*SUMPRODUCT(OFFSET($AC132,0,MAX(0,CN$4-$DZ132-$CA$4+1),1,MIN($DZ132,CN$4-$CA$4+1)),OFFSET(Escalation!$K$24,($Y132-1)*(Escalation!$I$22+1)+CN$4-SSSModel!$C$3+1,MAX(0,CN$4-$DZ132-$CA$4+1),1,MIN($DZ132,CN$4-$CA$4+1))),
     IF(SSSModel!$C$4="PV",AP132*$EA132*(1+SSSModel!$C$2),
     IF(SSSModel!$C$4="FCR",$EC132*SUM(OFFSET($AC132,0,MAX(CN$4-$AC$4-$DZ132+1,0),1,MIN($DZ132,CN$4-$AC$4+1))),0)))),
SUM($AC132:$BZ132)*
     IF(SSSModel!$C$4="RR",OFFSET(Profiles!$K$2,$Z132,MAX(Profiles!$C$2,AP$4-$W132)),
     IF(SSSModel!$C$4="ECC",$EA132*$EB132*IF(MAX(Escalation!$C$2,AP$4-$W132)&gt;$DZ132-1,0,OFFSET(Escalation!$K$2,$Y132,MAX(Escalation!$C$2,AP$4-$W132))),
     IF(SSSModel!$C$4="PV",IF(CN$4=$W132,$EA132*(1+SSSModel!$C$2),0),
     IF(SSSModel!$C$4="FCR",IF(AND(CN$4&gt;=$W132,OFFSET(Profiles!$K$2,$Z132,MAX(Profiles!$C$2,AP$4-$W132))&gt;0),$EC132,0),0))))))</f>
        <v>0</v>
      </c>
      <c r="CO132" s="135">
        <f ca="1">IF(OR($Z132=0,SSSModel!$C$4="CF"),AQ132,
IF(LEFT($V132,3)="ON_",
     IF(SSSModel!$C$4="RR",SUMPRODUCT(OFFSET($AC132,0,0,1,$CB$2),OFFSET(Profiles!$K$28,($Z132-1)*(Profiles!$I$26+1)+CO$4-SSSModel!$C$3+1,0,1,$CB$2)),
     IF(SSSModel!$C$4="ECC",$EA132*$EB132*SUMPRODUCT(OFFSET($AC132,0,MAX(0,CO$4-$DZ132-$CA$4+1),1,MIN($DZ132,CO$4-$CA$4+1)),OFFSET(Escalation!$K$24,($Y132-1)*(Escalation!$I$22+1)+CO$4-SSSModel!$C$3+1,MAX(0,CO$4-$DZ132-$CA$4+1),1,MIN($DZ132,CO$4-$CA$4+1))),
     IF(SSSModel!$C$4="PV",AQ132*$EA132*(1+SSSModel!$C$2),
     IF(SSSModel!$C$4="FCR",$EC132*SUM(OFFSET($AC132,0,MAX(CO$4-$AC$4-$DZ132+1,0),1,MIN($DZ132,CO$4-$AC$4+1))),0)))),
SUM($AC132:$BZ132)*
     IF(SSSModel!$C$4="RR",OFFSET(Profiles!$K$2,$Z132,MAX(Profiles!$C$2,AQ$4-$W132)),
     IF(SSSModel!$C$4="ECC",$EA132*$EB132*IF(MAX(Escalation!$C$2,AQ$4-$W132)&gt;$DZ132-1,0,OFFSET(Escalation!$K$2,$Y132,MAX(Escalation!$C$2,AQ$4-$W132))),
     IF(SSSModel!$C$4="PV",IF(CO$4=$W132,$EA132*(1+SSSModel!$C$2),0),
     IF(SSSModel!$C$4="FCR",IF(AND(CO$4&gt;=$W132,OFFSET(Profiles!$K$2,$Z132,MAX(Profiles!$C$2,AQ$4-$W132))&gt;0),$EC132,0),0))))))</f>
        <v>0</v>
      </c>
      <c r="CP132" s="135">
        <f ca="1">IF(OR($Z132=0,SSSModel!$C$4="CF"),AR132,
IF(LEFT($V132,3)="ON_",
     IF(SSSModel!$C$4="RR",SUMPRODUCT(OFFSET($AC132,0,0,1,$CB$2),OFFSET(Profiles!$K$28,($Z132-1)*(Profiles!$I$26+1)+CP$4-SSSModel!$C$3+1,0,1,$CB$2)),
     IF(SSSModel!$C$4="ECC",$EA132*$EB132*SUMPRODUCT(OFFSET($AC132,0,MAX(0,CP$4-$DZ132-$CA$4+1),1,MIN($DZ132,CP$4-$CA$4+1)),OFFSET(Escalation!$K$24,($Y132-1)*(Escalation!$I$22+1)+CP$4-SSSModel!$C$3+1,MAX(0,CP$4-$DZ132-$CA$4+1),1,MIN($DZ132,CP$4-$CA$4+1))),
     IF(SSSModel!$C$4="PV",AR132*$EA132*(1+SSSModel!$C$2),
     IF(SSSModel!$C$4="FCR",$EC132*SUM(OFFSET($AC132,0,MAX(CP$4-$AC$4-$DZ132+1,0),1,MIN($DZ132,CP$4-$AC$4+1))),0)))),
SUM($AC132:$BZ132)*
     IF(SSSModel!$C$4="RR",OFFSET(Profiles!$K$2,$Z132,MAX(Profiles!$C$2,AR$4-$W132)),
     IF(SSSModel!$C$4="ECC",$EA132*$EB132*IF(MAX(Escalation!$C$2,AR$4-$W132)&gt;$DZ132-1,0,OFFSET(Escalation!$K$2,$Y132,MAX(Escalation!$C$2,AR$4-$W132))),
     IF(SSSModel!$C$4="PV",IF(CP$4=$W132,$EA132*(1+SSSModel!$C$2),0),
     IF(SSSModel!$C$4="FCR",IF(AND(CP$4&gt;=$W132,OFFSET(Profiles!$K$2,$Z132,MAX(Profiles!$C$2,AR$4-$W132))&gt;0),$EC132,0),0))))))</f>
        <v>0</v>
      </c>
      <c r="CQ132" s="135">
        <f ca="1">IF(OR($Z132=0,SSSModel!$C$4="CF"),AS132,
IF(LEFT($V132,3)="ON_",
     IF(SSSModel!$C$4="RR",SUMPRODUCT(OFFSET($AC132,0,0,1,$CB$2),OFFSET(Profiles!$K$28,($Z132-1)*(Profiles!$I$26+1)+CQ$4-SSSModel!$C$3+1,0,1,$CB$2)),
     IF(SSSModel!$C$4="ECC",$EA132*$EB132*SUMPRODUCT(OFFSET($AC132,0,MAX(0,CQ$4-$DZ132-$CA$4+1),1,MIN($DZ132,CQ$4-$CA$4+1)),OFFSET(Escalation!$K$24,($Y132-1)*(Escalation!$I$22+1)+CQ$4-SSSModel!$C$3+1,MAX(0,CQ$4-$DZ132-$CA$4+1),1,MIN($DZ132,CQ$4-$CA$4+1))),
     IF(SSSModel!$C$4="PV",AS132*$EA132*(1+SSSModel!$C$2),
     IF(SSSModel!$C$4="FCR",$EC132*SUM(OFFSET($AC132,0,MAX(CQ$4-$AC$4-$DZ132+1,0),1,MIN($DZ132,CQ$4-$AC$4+1))),0)))),
SUM($AC132:$BZ132)*
     IF(SSSModel!$C$4="RR",OFFSET(Profiles!$K$2,$Z132,MAX(Profiles!$C$2,AS$4-$W132)),
     IF(SSSModel!$C$4="ECC",$EA132*$EB132*IF(MAX(Escalation!$C$2,AS$4-$W132)&gt;$DZ132-1,0,OFFSET(Escalation!$K$2,$Y132,MAX(Escalation!$C$2,AS$4-$W132))),
     IF(SSSModel!$C$4="PV",IF(CQ$4=$W132,$EA132*(1+SSSModel!$C$2),0),
     IF(SSSModel!$C$4="FCR",IF(AND(CQ$4&gt;=$W132,OFFSET(Profiles!$K$2,$Z132,MAX(Profiles!$C$2,AS$4-$W132))&gt;0),$EC132,0),0))))))</f>
        <v>0</v>
      </c>
      <c r="CR132" s="135">
        <f ca="1">IF(OR($Z132=0,SSSModel!$C$4="CF"),AT132,
IF(LEFT($V132,3)="ON_",
     IF(SSSModel!$C$4="RR",SUMPRODUCT(OFFSET($AC132,0,0,1,$CB$2),OFFSET(Profiles!$K$28,($Z132-1)*(Profiles!$I$26+1)+CR$4-SSSModel!$C$3+1,0,1,$CB$2)),
     IF(SSSModel!$C$4="ECC",$EA132*$EB132*SUMPRODUCT(OFFSET($AC132,0,MAX(0,CR$4-$DZ132-$CA$4+1),1,MIN($DZ132,CR$4-$CA$4+1)),OFFSET(Escalation!$K$24,($Y132-1)*(Escalation!$I$22+1)+CR$4-SSSModel!$C$3+1,MAX(0,CR$4-$DZ132-$CA$4+1),1,MIN($DZ132,CR$4-$CA$4+1))),
     IF(SSSModel!$C$4="PV",AT132*$EA132*(1+SSSModel!$C$2),
     IF(SSSModel!$C$4="FCR",$EC132*SUM(OFFSET($AC132,0,MAX(CR$4-$AC$4-$DZ132+1,0),1,MIN($DZ132,CR$4-$AC$4+1))),0)))),
SUM($AC132:$BZ132)*
     IF(SSSModel!$C$4="RR",OFFSET(Profiles!$K$2,$Z132,MAX(Profiles!$C$2,AT$4-$W132)),
     IF(SSSModel!$C$4="ECC",$EA132*$EB132*IF(MAX(Escalation!$C$2,AT$4-$W132)&gt;$DZ132-1,0,OFFSET(Escalation!$K$2,$Y132,MAX(Escalation!$C$2,AT$4-$W132))),
     IF(SSSModel!$C$4="PV",IF(CR$4=$W132,$EA132*(1+SSSModel!$C$2),0),
     IF(SSSModel!$C$4="FCR",IF(AND(CR$4&gt;=$W132,OFFSET(Profiles!$K$2,$Z132,MAX(Profiles!$C$2,AT$4-$W132))&gt;0),$EC132,0),0))))))</f>
        <v>0</v>
      </c>
      <c r="CS132" s="135">
        <f ca="1">IF(OR($Z132=0,SSSModel!$C$4="CF"),AU132,
IF(LEFT($V132,3)="ON_",
     IF(SSSModel!$C$4="RR",SUMPRODUCT(OFFSET($AC132,0,0,1,$CB$2),OFFSET(Profiles!$K$28,($Z132-1)*(Profiles!$I$26+1)+CS$4-SSSModel!$C$3+1,0,1,$CB$2)),
     IF(SSSModel!$C$4="ECC",$EA132*$EB132*SUMPRODUCT(OFFSET($AC132,0,MAX(0,CS$4-$DZ132-$CA$4+1),1,MIN($DZ132,CS$4-$CA$4+1)),OFFSET(Escalation!$K$24,($Y132-1)*(Escalation!$I$22+1)+CS$4-SSSModel!$C$3+1,MAX(0,CS$4-$DZ132-$CA$4+1),1,MIN($DZ132,CS$4-$CA$4+1))),
     IF(SSSModel!$C$4="PV",AU132*$EA132*(1+SSSModel!$C$2),
     IF(SSSModel!$C$4="FCR",$EC132*SUM(OFFSET($AC132,0,MAX(CS$4-$AC$4-$DZ132+1,0),1,MIN($DZ132,CS$4-$AC$4+1))),0)))),
SUM($AC132:$BZ132)*
     IF(SSSModel!$C$4="RR",OFFSET(Profiles!$K$2,$Z132,MAX(Profiles!$C$2,AU$4-$W132)),
     IF(SSSModel!$C$4="ECC",$EA132*$EB132*IF(MAX(Escalation!$C$2,AU$4-$W132)&gt;$DZ132-1,0,OFFSET(Escalation!$K$2,$Y132,MAX(Escalation!$C$2,AU$4-$W132))),
     IF(SSSModel!$C$4="PV",IF(CS$4=$W132,$EA132*(1+SSSModel!$C$2),0),
     IF(SSSModel!$C$4="FCR",IF(AND(CS$4&gt;=$W132,OFFSET(Profiles!$K$2,$Z132,MAX(Profiles!$C$2,AU$4-$W132))&gt;0),$EC132,0),0))))))</f>
        <v>0</v>
      </c>
      <c r="CT132" s="135">
        <f ca="1">IF(OR($Z132=0,SSSModel!$C$4="CF"),AV132,
IF(LEFT($V132,3)="ON_",
     IF(SSSModel!$C$4="RR",SUMPRODUCT(OFFSET($AC132,0,0,1,$CB$2),OFFSET(Profiles!$K$28,($Z132-1)*(Profiles!$I$26+1)+CT$4-SSSModel!$C$3+1,0,1,$CB$2)),
     IF(SSSModel!$C$4="ECC",$EA132*$EB132*SUMPRODUCT(OFFSET($AC132,0,MAX(0,CT$4-$DZ132-$CA$4+1),1,MIN($DZ132,CT$4-$CA$4+1)),OFFSET(Escalation!$K$24,($Y132-1)*(Escalation!$I$22+1)+CT$4-SSSModel!$C$3+1,MAX(0,CT$4-$DZ132-$CA$4+1),1,MIN($DZ132,CT$4-$CA$4+1))),
     IF(SSSModel!$C$4="PV",AV132*$EA132*(1+SSSModel!$C$2),
     IF(SSSModel!$C$4="FCR",$EC132*SUM(OFFSET($AC132,0,MAX(CT$4-$AC$4-$DZ132+1,0),1,MIN($DZ132,CT$4-$AC$4+1))),0)))),
SUM($AC132:$BZ132)*
     IF(SSSModel!$C$4="RR",OFFSET(Profiles!$K$2,$Z132,MAX(Profiles!$C$2,AV$4-$W132)),
     IF(SSSModel!$C$4="ECC",$EA132*$EB132*IF(MAX(Escalation!$C$2,AV$4-$W132)&gt;$DZ132-1,0,OFFSET(Escalation!$K$2,$Y132,MAX(Escalation!$C$2,AV$4-$W132))),
     IF(SSSModel!$C$4="PV",IF(CT$4=$W132,$EA132*(1+SSSModel!$C$2),0),
     IF(SSSModel!$C$4="FCR",IF(AND(CT$4&gt;=$W132,OFFSET(Profiles!$K$2,$Z132,MAX(Profiles!$C$2,AV$4-$W132))&gt;0),$EC132,0),0))))))</f>
        <v>0</v>
      </c>
      <c r="CU132" s="135">
        <f ca="1">IF(OR($Z132=0,SSSModel!$C$4="CF"),AW132,
IF(LEFT($V132,3)="ON_",
     IF(SSSModel!$C$4="RR",SUMPRODUCT(OFFSET($AC132,0,0,1,$CB$2),OFFSET(Profiles!$K$28,($Z132-1)*(Profiles!$I$26+1)+CU$4-SSSModel!$C$3+1,0,1,$CB$2)),
     IF(SSSModel!$C$4="ECC",$EA132*$EB132*SUMPRODUCT(OFFSET($AC132,0,MAX(0,CU$4-$DZ132-$CA$4+1),1,MIN($DZ132,CU$4-$CA$4+1)),OFFSET(Escalation!$K$24,($Y132-1)*(Escalation!$I$22+1)+CU$4-SSSModel!$C$3+1,MAX(0,CU$4-$DZ132-$CA$4+1),1,MIN($DZ132,CU$4-$CA$4+1))),
     IF(SSSModel!$C$4="PV",AW132*$EA132*(1+SSSModel!$C$2),
     IF(SSSModel!$C$4="FCR",$EC132*SUM(OFFSET($AC132,0,MAX(CU$4-$AC$4-$DZ132+1,0),1,MIN($DZ132,CU$4-$AC$4+1))),0)))),
SUM($AC132:$BZ132)*
     IF(SSSModel!$C$4="RR",OFFSET(Profiles!$K$2,$Z132,MAX(Profiles!$C$2,AW$4-$W132)),
     IF(SSSModel!$C$4="ECC",$EA132*$EB132*IF(MAX(Escalation!$C$2,AW$4-$W132)&gt;$DZ132-1,0,OFFSET(Escalation!$K$2,$Y132,MAX(Escalation!$C$2,AW$4-$W132))),
     IF(SSSModel!$C$4="PV",IF(CU$4=$W132,$EA132*(1+SSSModel!$C$2),0),
     IF(SSSModel!$C$4="FCR",IF(AND(CU$4&gt;=$W132,OFFSET(Profiles!$K$2,$Z132,MAX(Profiles!$C$2,AW$4-$W132))&gt;0),$EC132,0),0))))))</f>
        <v>0</v>
      </c>
      <c r="CV132" s="135">
        <f ca="1">IF(OR($Z132=0,SSSModel!$C$4="CF"),AX132,
IF(LEFT($V132,3)="ON_",
     IF(SSSModel!$C$4="RR",SUMPRODUCT(OFFSET($AC132,0,0,1,$CB$2),OFFSET(Profiles!$K$28,($Z132-1)*(Profiles!$I$26+1)+CV$4-SSSModel!$C$3+1,0,1,$CB$2)),
     IF(SSSModel!$C$4="ECC",$EA132*$EB132*SUMPRODUCT(OFFSET($AC132,0,MAX(0,CV$4-$DZ132-$CA$4+1),1,MIN($DZ132,CV$4-$CA$4+1)),OFFSET(Escalation!$K$24,($Y132-1)*(Escalation!$I$22+1)+CV$4-SSSModel!$C$3+1,MAX(0,CV$4-$DZ132-$CA$4+1),1,MIN($DZ132,CV$4-$CA$4+1))),
     IF(SSSModel!$C$4="PV",AX132*$EA132*(1+SSSModel!$C$2),
     IF(SSSModel!$C$4="FCR",$EC132*SUM(OFFSET($AC132,0,MAX(CV$4-$AC$4-$DZ132+1,0),1,MIN($DZ132,CV$4-$AC$4+1))),0)))),
SUM($AC132:$BZ132)*
     IF(SSSModel!$C$4="RR",OFFSET(Profiles!$K$2,$Z132,MAX(Profiles!$C$2,AX$4-$W132)),
     IF(SSSModel!$C$4="ECC",$EA132*$EB132*IF(MAX(Escalation!$C$2,AX$4-$W132)&gt;$DZ132-1,0,OFFSET(Escalation!$K$2,$Y132,MAX(Escalation!$C$2,AX$4-$W132))),
     IF(SSSModel!$C$4="PV",IF(CV$4=$W132,$EA132*(1+SSSModel!$C$2),0),
     IF(SSSModel!$C$4="FCR",IF(AND(CV$4&gt;=$W132,OFFSET(Profiles!$K$2,$Z132,MAX(Profiles!$C$2,AX$4-$W132))&gt;0),$EC132,0),0))))))</f>
        <v>0</v>
      </c>
      <c r="CW132" s="135">
        <f ca="1">IF(OR($Z132=0,SSSModel!$C$4="CF"),AY132,
IF(LEFT($V132,3)="ON_",
     IF(SSSModel!$C$4="RR",SUMPRODUCT(OFFSET($AC132,0,0,1,$CB$2),OFFSET(Profiles!$K$28,($Z132-1)*(Profiles!$I$26+1)+CW$4-SSSModel!$C$3+1,0,1,$CB$2)),
     IF(SSSModel!$C$4="ECC",$EA132*$EB132*SUMPRODUCT(OFFSET($AC132,0,MAX(0,CW$4-$DZ132-$CA$4+1),1,MIN($DZ132,CW$4-$CA$4+1)),OFFSET(Escalation!$K$24,($Y132-1)*(Escalation!$I$22+1)+CW$4-SSSModel!$C$3+1,MAX(0,CW$4-$DZ132-$CA$4+1),1,MIN($DZ132,CW$4-$CA$4+1))),
     IF(SSSModel!$C$4="PV",AY132*$EA132*(1+SSSModel!$C$2),
     IF(SSSModel!$C$4="FCR",$EC132*SUM(OFFSET($AC132,0,MAX(CW$4-$AC$4-$DZ132+1,0),1,MIN($DZ132,CW$4-$AC$4+1))),0)))),
SUM($AC132:$BZ132)*
     IF(SSSModel!$C$4="RR",OFFSET(Profiles!$K$2,$Z132,MAX(Profiles!$C$2,AY$4-$W132)),
     IF(SSSModel!$C$4="ECC",$EA132*$EB132*IF(MAX(Escalation!$C$2,AY$4-$W132)&gt;$DZ132-1,0,OFFSET(Escalation!$K$2,$Y132,MAX(Escalation!$C$2,AY$4-$W132))),
     IF(SSSModel!$C$4="PV",IF(CW$4=$W132,$EA132*(1+SSSModel!$C$2),0),
     IF(SSSModel!$C$4="FCR",IF(AND(CW$4&gt;=$W132,OFFSET(Profiles!$K$2,$Z132,MAX(Profiles!$C$2,AY$4-$W132))&gt;0),$EC132,0),0))))))</f>
        <v>0</v>
      </c>
      <c r="CX132" s="135">
        <f ca="1">IF(OR($Z132=0,SSSModel!$C$4="CF"),AZ132,
IF(LEFT($V132,3)="ON_",
     IF(SSSModel!$C$4="RR",SUMPRODUCT(OFFSET($AC132,0,0,1,$CB$2),OFFSET(Profiles!$K$28,($Z132-1)*(Profiles!$I$26+1)+CX$4-SSSModel!$C$3+1,0,1,$CB$2)),
     IF(SSSModel!$C$4="ECC",$EA132*$EB132*SUMPRODUCT(OFFSET($AC132,0,MAX(0,CX$4-$DZ132-$CA$4+1),1,MIN($DZ132,CX$4-$CA$4+1)),OFFSET(Escalation!$K$24,($Y132-1)*(Escalation!$I$22+1)+CX$4-SSSModel!$C$3+1,MAX(0,CX$4-$DZ132-$CA$4+1),1,MIN($DZ132,CX$4-$CA$4+1))),
     IF(SSSModel!$C$4="PV",AZ132*$EA132*(1+SSSModel!$C$2),
     IF(SSSModel!$C$4="FCR",$EC132*SUM(OFFSET($AC132,0,MAX(CX$4-$AC$4-$DZ132+1,0),1,MIN($DZ132,CX$4-$AC$4+1))),0)))),
SUM($AC132:$BZ132)*
     IF(SSSModel!$C$4="RR",OFFSET(Profiles!$K$2,$Z132,MAX(Profiles!$C$2,AZ$4-$W132)),
     IF(SSSModel!$C$4="ECC",$EA132*$EB132*IF(MAX(Escalation!$C$2,AZ$4-$W132)&gt;$DZ132-1,0,OFFSET(Escalation!$K$2,$Y132,MAX(Escalation!$C$2,AZ$4-$W132))),
     IF(SSSModel!$C$4="PV",IF(CX$4=$W132,$EA132*(1+SSSModel!$C$2),0),
     IF(SSSModel!$C$4="FCR",IF(AND(CX$4&gt;=$W132,OFFSET(Profiles!$K$2,$Z132,MAX(Profiles!$C$2,AZ$4-$W132))&gt;0),$EC132,0),0))))))</f>
        <v>0</v>
      </c>
      <c r="CY132" s="135">
        <f ca="1">IF(OR($Z132=0,SSSModel!$C$4="CF"),BA132,
IF(LEFT($V132,3)="ON_",
     IF(SSSModel!$C$4="RR",SUMPRODUCT(OFFSET($AC132,0,0,1,$CB$2),OFFSET(Profiles!$K$28,($Z132-1)*(Profiles!$I$26+1)+CY$4-SSSModel!$C$3+1,0,1,$CB$2)),
     IF(SSSModel!$C$4="ECC",$EA132*$EB132*SUMPRODUCT(OFFSET($AC132,0,MAX(0,CY$4-$DZ132-$CA$4+1),1,MIN($DZ132,CY$4-$CA$4+1)),OFFSET(Escalation!$K$24,($Y132-1)*(Escalation!$I$22+1)+CY$4-SSSModel!$C$3+1,MAX(0,CY$4-$DZ132-$CA$4+1),1,MIN($DZ132,CY$4-$CA$4+1))),
     IF(SSSModel!$C$4="PV",BA132*$EA132*(1+SSSModel!$C$2),
     IF(SSSModel!$C$4="FCR",$EC132*SUM(OFFSET($AC132,0,MAX(CY$4-$AC$4-$DZ132+1,0),1,MIN($DZ132,CY$4-$AC$4+1))),0)))),
SUM($AC132:$BZ132)*
     IF(SSSModel!$C$4="RR",OFFSET(Profiles!$K$2,$Z132,MAX(Profiles!$C$2,BA$4-$W132)),
     IF(SSSModel!$C$4="ECC",$EA132*$EB132*IF(MAX(Escalation!$C$2,BA$4-$W132)&gt;$DZ132-1,0,OFFSET(Escalation!$K$2,$Y132,MAX(Escalation!$C$2,BA$4-$W132))),
     IF(SSSModel!$C$4="PV",IF(CY$4=$W132,$EA132*(1+SSSModel!$C$2),0),
     IF(SSSModel!$C$4="FCR",IF(AND(CY$4&gt;=$W132,OFFSET(Profiles!$K$2,$Z132,MAX(Profiles!$C$2,BA$4-$W132))&gt;0),$EC132,0),0))))))</f>
        <v>0</v>
      </c>
      <c r="CZ132" s="135">
        <f ca="1">IF(OR($Z132=0,SSSModel!$C$4="CF"),BB132,
IF(LEFT($V132,3)="ON_",
     IF(SSSModel!$C$4="RR",SUMPRODUCT(OFFSET($AC132,0,0,1,$CB$2),OFFSET(Profiles!$K$28,($Z132-1)*(Profiles!$I$26+1)+CZ$4-SSSModel!$C$3+1,0,1,$CB$2)),
     IF(SSSModel!$C$4="ECC",$EA132*$EB132*SUMPRODUCT(OFFSET($AC132,0,MAX(0,CZ$4-$DZ132-$CA$4+1),1,MIN($DZ132,CZ$4-$CA$4+1)),OFFSET(Escalation!$K$24,($Y132-1)*(Escalation!$I$22+1)+CZ$4-SSSModel!$C$3+1,MAX(0,CZ$4-$DZ132-$CA$4+1),1,MIN($DZ132,CZ$4-$CA$4+1))),
     IF(SSSModel!$C$4="PV",BB132*$EA132*(1+SSSModel!$C$2),
     IF(SSSModel!$C$4="FCR",$EC132*SUM(OFFSET($AC132,0,MAX(CZ$4-$AC$4-$DZ132+1,0),1,MIN($DZ132,CZ$4-$AC$4+1))),0)))),
SUM($AC132:$BZ132)*
     IF(SSSModel!$C$4="RR",OFFSET(Profiles!$K$2,$Z132,MAX(Profiles!$C$2,BB$4-$W132)),
     IF(SSSModel!$C$4="ECC",$EA132*$EB132*IF(MAX(Escalation!$C$2,BB$4-$W132)&gt;$DZ132-1,0,OFFSET(Escalation!$K$2,$Y132,MAX(Escalation!$C$2,BB$4-$W132))),
     IF(SSSModel!$C$4="PV",IF(CZ$4=$W132,$EA132*(1+SSSModel!$C$2),0),
     IF(SSSModel!$C$4="FCR",IF(AND(CZ$4&gt;=$W132,OFFSET(Profiles!$K$2,$Z132,MAX(Profiles!$C$2,BB$4-$W132))&gt;0),$EC132,0),0))))))</f>
        <v>0</v>
      </c>
      <c r="DA132" s="135">
        <f ca="1">IF(OR($Z132=0,SSSModel!$C$4="CF"),BC132,
IF(LEFT($V132,3)="ON_",
     IF(SSSModel!$C$4="RR",SUMPRODUCT(OFFSET($AC132,0,0,1,$CB$2),OFFSET(Profiles!$K$28,($Z132-1)*(Profiles!$I$26+1)+DA$4-SSSModel!$C$3+1,0,1,$CB$2)),
     IF(SSSModel!$C$4="ECC",$EA132*$EB132*SUMPRODUCT(OFFSET($AC132,0,MAX(0,DA$4-$DZ132-$CA$4+1),1,MIN($DZ132,DA$4-$CA$4+1)),OFFSET(Escalation!$K$24,($Y132-1)*(Escalation!$I$22+1)+DA$4-SSSModel!$C$3+1,MAX(0,DA$4-$DZ132-$CA$4+1),1,MIN($DZ132,DA$4-$CA$4+1))),
     IF(SSSModel!$C$4="PV",BC132*$EA132*(1+SSSModel!$C$2),
     IF(SSSModel!$C$4="FCR",$EC132*SUM(OFFSET($AC132,0,MAX(DA$4-$AC$4-$DZ132+1,0),1,MIN($DZ132,DA$4-$AC$4+1))),0)))),
SUM($AC132:$BZ132)*
     IF(SSSModel!$C$4="RR",OFFSET(Profiles!$K$2,$Z132,MAX(Profiles!$C$2,BC$4-$W132)),
     IF(SSSModel!$C$4="ECC",$EA132*$EB132*IF(MAX(Escalation!$C$2,BC$4-$W132)&gt;$DZ132-1,0,OFFSET(Escalation!$K$2,$Y132,MAX(Escalation!$C$2,BC$4-$W132))),
     IF(SSSModel!$C$4="PV",IF(DA$4=$W132,$EA132*(1+SSSModel!$C$2),0),
     IF(SSSModel!$C$4="FCR",IF(AND(DA$4&gt;=$W132,OFFSET(Profiles!$K$2,$Z132,MAX(Profiles!$C$2,BC$4-$W132))&gt;0),$EC132,0),0))))))</f>
        <v>0</v>
      </c>
      <c r="DB132" s="135">
        <f ca="1">IF(OR($Z132=0,SSSModel!$C$4="CF"),BD132,
IF(LEFT($V132,3)="ON_",
     IF(SSSModel!$C$4="RR",SUMPRODUCT(OFFSET($AC132,0,0,1,$CB$2),OFFSET(Profiles!$K$28,($Z132-1)*(Profiles!$I$26+1)+DB$4-SSSModel!$C$3+1,0,1,$CB$2)),
     IF(SSSModel!$C$4="ECC",$EA132*$EB132*SUMPRODUCT(OFFSET($AC132,0,MAX(0,DB$4-$DZ132-$CA$4+1),1,MIN($DZ132,DB$4-$CA$4+1)),OFFSET(Escalation!$K$24,($Y132-1)*(Escalation!$I$22+1)+DB$4-SSSModel!$C$3+1,MAX(0,DB$4-$DZ132-$CA$4+1),1,MIN($DZ132,DB$4-$CA$4+1))),
     IF(SSSModel!$C$4="PV",BD132*$EA132*(1+SSSModel!$C$2),
     IF(SSSModel!$C$4="FCR",$EC132*SUM(OFFSET($AC132,0,MAX(DB$4-$AC$4-$DZ132+1,0),1,MIN($DZ132,DB$4-$AC$4+1))),0)))),
SUM($AC132:$BZ132)*
     IF(SSSModel!$C$4="RR",OFFSET(Profiles!$K$2,$Z132,MAX(Profiles!$C$2,BD$4-$W132)),
     IF(SSSModel!$C$4="ECC",$EA132*$EB132*IF(MAX(Escalation!$C$2,BD$4-$W132)&gt;$DZ132-1,0,OFFSET(Escalation!$K$2,$Y132,MAX(Escalation!$C$2,BD$4-$W132))),
     IF(SSSModel!$C$4="PV",IF(DB$4=$W132,$EA132*(1+SSSModel!$C$2),0),
     IF(SSSModel!$C$4="FCR",IF(AND(DB$4&gt;=$W132,OFFSET(Profiles!$K$2,$Z132,MAX(Profiles!$C$2,BD$4-$W132))&gt;0),$EC132,0),0))))))</f>
        <v>0</v>
      </c>
      <c r="DC132" s="135">
        <f ca="1">IF(OR($Z132=0,SSSModel!$C$4="CF"),BE132,
IF(LEFT($V132,3)="ON_",
     IF(SSSModel!$C$4="RR",SUMPRODUCT(OFFSET($AC132,0,0,1,$CB$2),OFFSET(Profiles!$K$28,($Z132-1)*(Profiles!$I$26+1)+DC$4-SSSModel!$C$3+1,0,1,$CB$2)),
     IF(SSSModel!$C$4="ECC",$EA132*$EB132*SUMPRODUCT(OFFSET($AC132,0,MAX(0,DC$4-$DZ132-$CA$4+1),1,MIN($DZ132,DC$4-$CA$4+1)),OFFSET(Escalation!$K$24,($Y132-1)*(Escalation!$I$22+1)+DC$4-SSSModel!$C$3+1,MAX(0,DC$4-$DZ132-$CA$4+1),1,MIN($DZ132,DC$4-$CA$4+1))),
     IF(SSSModel!$C$4="PV",BE132*$EA132*(1+SSSModel!$C$2),
     IF(SSSModel!$C$4="FCR",$EC132*SUM(OFFSET($AC132,0,MAX(DC$4-$AC$4-$DZ132+1,0),1,MIN($DZ132,DC$4-$AC$4+1))),0)))),
SUM($AC132:$BZ132)*
     IF(SSSModel!$C$4="RR",OFFSET(Profiles!$K$2,$Z132,MAX(Profiles!$C$2,BE$4-$W132)),
     IF(SSSModel!$C$4="ECC",$EA132*$EB132*IF(MAX(Escalation!$C$2,BE$4-$W132)&gt;$DZ132-1,0,OFFSET(Escalation!$K$2,$Y132,MAX(Escalation!$C$2,BE$4-$W132))),
     IF(SSSModel!$C$4="PV",IF(DC$4=$W132,$EA132*(1+SSSModel!$C$2),0),
     IF(SSSModel!$C$4="FCR",IF(AND(DC$4&gt;=$W132,OFFSET(Profiles!$K$2,$Z132,MAX(Profiles!$C$2,BE$4-$W132))&gt;0),$EC132,0),0))))))</f>
        <v>0</v>
      </c>
      <c r="DD132" s="135">
        <f ca="1">IF(OR($Z132=0,SSSModel!$C$4="CF"),BF132,
IF(LEFT($V132,3)="ON_",
     IF(SSSModel!$C$4="RR",SUMPRODUCT(OFFSET($AC132,0,0,1,$CB$2),OFFSET(Profiles!$K$28,($Z132-1)*(Profiles!$I$26+1)+DD$4-SSSModel!$C$3+1,0,1,$CB$2)),
     IF(SSSModel!$C$4="ECC",$EA132*$EB132*SUMPRODUCT(OFFSET($AC132,0,MAX(0,DD$4-$DZ132-$CA$4+1),1,MIN($DZ132,DD$4-$CA$4+1)),OFFSET(Escalation!$K$24,($Y132-1)*(Escalation!$I$22+1)+DD$4-SSSModel!$C$3+1,MAX(0,DD$4-$DZ132-$CA$4+1),1,MIN($DZ132,DD$4-$CA$4+1))),
     IF(SSSModel!$C$4="PV",BF132*$EA132*(1+SSSModel!$C$2),
     IF(SSSModel!$C$4="FCR",$EC132*SUM(OFFSET($AC132,0,MAX(DD$4-$AC$4-$DZ132+1,0),1,MIN($DZ132,DD$4-$AC$4+1))),0)))),
SUM($AC132:$BZ132)*
     IF(SSSModel!$C$4="RR",OFFSET(Profiles!$K$2,$Z132,MAX(Profiles!$C$2,BF$4-$W132)),
     IF(SSSModel!$C$4="ECC",$EA132*$EB132*IF(MAX(Escalation!$C$2,BF$4-$W132)&gt;$DZ132-1,0,OFFSET(Escalation!$K$2,$Y132,MAX(Escalation!$C$2,BF$4-$W132))),
     IF(SSSModel!$C$4="PV",IF(DD$4=$W132,$EA132*(1+SSSModel!$C$2),0),
     IF(SSSModel!$C$4="FCR",IF(AND(DD$4&gt;=$W132,OFFSET(Profiles!$K$2,$Z132,MAX(Profiles!$C$2,BF$4-$W132))&gt;0),$EC132,0),0))))))</f>
        <v>0</v>
      </c>
      <c r="DE132" s="135">
        <f ca="1">IF(OR($Z132=0,SSSModel!$C$4="CF"),BG132,
IF(LEFT($V132,3)="ON_",
     IF(SSSModel!$C$4="RR",SUMPRODUCT(OFFSET($AC132,0,0,1,$CB$2),OFFSET(Profiles!$K$28,($Z132-1)*(Profiles!$I$26+1)+DE$4-SSSModel!$C$3+1,0,1,$CB$2)),
     IF(SSSModel!$C$4="ECC",$EA132*$EB132*SUMPRODUCT(OFFSET($AC132,0,MAX(0,DE$4-$DZ132-$CA$4+1),1,MIN($DZ132,DE$4-$CA$4+1)),OFFSET(Escalation!$K$24,($Y132-1)*(Escalation!$I$22+1)+DE$4-SSSModel!$C$3+1,MAX(0,DE$4-$DZ132-$CA$4+1),1,MIN($DZ132,DE$4-$CA$4+1))),
     IF(SSSModel!$C$4="PV",BG132*$EA132*(1+SSSModel!$C$2),
     IF(SSSModel!$C$4="FCR",$EC132*SUM(OFFSET($AC132,0,MAX(DE$4-$AC$4-$DZ132+1,0),1,MIN($DZ132,DE$4-$AC$4+1))),0)))),
SUM($AC132:$BZ132)*
     IF(SSSModel!$C$4="RR",OFFSET(Profiles!$K$2,$Z132,MAX(Profiles!$C$2,BG$4-$W132)),
     IF(SSSModel!$C$4="ECC",$EA132*$EB132*IF(MAX(Escalation!$C$2,BG$4-$W132)&gt;$DZ132-1,0,OFFSET(Escalation!$K$2,$Y132,MAX(Escalation!$C$2,BG$4-$W132))),
     IF(SSSModel!$C$4="PV",IF(DE$4=$W132,$EA132*(1+SSSModel!$C$2),0),
     IF(SSSModel!$C$4="FCR",IF(AND(DE$4&gt;=$W132,OFFSET(Profiles!$K$2,$Z132,MAX(Profiles!$C$2,BG$4-$W132))&gt;0),$EC132,0),0))))))</f>
        <v>0</v>
      </c>
      <c r="DF132" s="135">
        <f ca="1">IF(OR($Z132=0,SSSModel!$C$4="CF"),BH132,
IF(LEFT($V132,3)="ON_",
     IF(SSSModel!$C$4="RR",SUMPRODUCT(OFFSET($AC132,0,0,1,$CB$2),OFFSET(Profiles!$K$28,($Z132-1)*(Profiles!$I$26+1)+DF$4-SSSModel!$C$3+1,0,1,$CB$2)),
     IF(SSSModel!$C$4="ECC",$EA132*$EB132*SUMPRODUCT(OFFSET($AC132,0,MAX(0,DF$4-$DZ132-$CA$4+1),1,MIN($DZ132,DF$4-$CA$4+1)),OFFSET(Escalation!$K$24,($Y132-1)*(Escalation!$I$22+1)+DF$4-SSSModel!$C$3+1,MAX(0,DF$4-$DZ132-$CA$4+1),1,MIN($DZ132,DF$4-$CA$4+1))),
     IF(SSSModel!$C$4="PV",BH132*$EA132*(1+SSSModel!$C$2),
     IF(SSSModel!$C$4="FCR",$EC132*SUM(OFFSET($AC132,0,MAX(DF$4-$AC$4-$DZ132+1,0),1,MIN($DZ132,DF$4-$AC$4+1))),0)))),
SUM($AC132:$BZ132)*
     IF(SSSModel!$C$4="RR",OFFSET(Profiles!$K$2,$Z132,MAX(Profiles!$C$2,BH$4-$W132)),
     IF(SSSModel!$C$4="ECC",$EA132*$EB132*IF(MAX(Escalation!$C$2,BH$4-$W132)&gt;$DZ132-1,0,OFFSET(Escalation!$K$2,$Y132,MAX(Escalation!$C$2,BH$4-$W132))),
     IF(SSSModel!$C$4="PV",IF(DF$4=$W132,$EA132*(1+SSSModel!$C$2),0),
     IF(SSSModel!$C$4="FCR",IF(AND(DF$4&gt;=$W132,OFFSET(Profiles!$K$2,$Z132,MAX(Profiles!$C$2,BH$4-$W132))&gt;0),$EC132,0),0))))))</f>
        <v>0</v>
      </c>
      <c r="DG132" s="135">
        <f ca="1">IF(OR($Z132=0,SSSModel!$C$4="CF"),BI132,
IF(LEFT($V132,3)="ON_",
     IF(SSSModel!$C$4="RR",SUMPRODUCT(OFFSET($AC132,0,0,1,$CB$2),OFFSET(Profiles!$K$28,($Z132-1)*(Profiles!$I$26+1)+DG$4-SSSModel!$C$3+1,0,1,$CB$2)),
     IF(SSSModel!$C$4="ECC",$EA132*$EB132*SUMPRODUCT(OFFSET($AC132,0,MAX(0,DG$4-$DZ132-$CA$4+1),1,MIN($DZ132,DG$4-$CA$4+1)),OFFSET(Escalation!$K$24,($Y132-1)*(Escalation!$I$22+1)+DG$4-SSSModel!$C$3+1,MAX(0,DG$4-$DZ132-$CA$4+1),1,MIN($DZ132,DG$4-$CA$4+1))),
     IF(SSSModel!$C$4="PV",BI132*$EA132*(1+SSSModel!$C$2),
     IF(SSSModel!$C$4="FCR",$EC132*SUM(OFFSET($AC132,0,MAX(DG$4-$AC$4-$DZ132+1,0),1,MIN($DZ132,DG$4-$AC$4+1))),0)))),
SUM($AC132:$BZ132)*
     IF(SSSModel!$C$4="RR",OFFSET(Profiles!$K$2,$Z132,MAX(Profiles!$C$2,BI$4-$W132)),
     IF(SSSModel!$C$4="ECC",$EA132*$EB132*IF(MAX(Escalation!$C$2,BI$4-$W132)&gt;$DZ132-1,0,OFFSET(Escalation!$K$2,$Y132,MAX(Escalation!$C$2,BI$4-$W132))),
     IF(SSSModel!$C$4="PV",IF(DG$4=$W132,$EA132*(1+SSSModel!$C$2),0),
     IF(SSSModel!$C$4="FCR",IF(AND(DG$4&gt;=$W132,OFFSET(Profiles!$K$2,$Z132,MAX(Profiles!$C$2,BI$4-$W132))&gt;0),$EC132,0),0))))))</f>
        <v>0</v>
      </c>
      <c r="DH132" s="135">
        <f ca="1">IF(OR($Z132=0,SSSModel!$C$4="CF"),BJ132,
IF(LEFT($V132,3)="ON_",
     IF(SSSModel!$C$4="RR",SUMPRODUCT(OFFSET($AC132,0,0,1,$CB$2),OFFSET(Profiles!$K$28,($Z132-1)*(Profiles!$I$26+1)+DH$4-SSSModel!$C$3+1,0,1,$CB$2)),
     IF(SSSModel!$C$4="ECC",$EA132*$EB132*SUMPRODUCT(OFFSET($AC132,0,MAX(0,DH$4-$DZ132-$CA$4+1),1,MIN($DZ132,DH$4-$CA$4+1)),OFFSET(Escalation!$K$24,($Y132-1)*(Escalation!$I$22+1)+DH$4-SSSModel!$C$3+1,MAX(0,DH$4-$DZ132-$CA$4+1),1,MIN($DZ132,DH$4-$CA$4+1))),
     IF(SSSModel!$C$4="PV",BJ132*$EA132*(1+SSSModel!$C$2),
     IF(SSSModel!$C$4="FCR",$EC132*SUM(OFFSET($AC132,0,MAX(DH$4-$AC$4-$DZ132+1,0),1,MIN($DZ132,DH$4-$AC$4+1))),0)))),
SUM($AC132:$BZ132)*
     IF(SSSModel!$C$4="RR",OFFSET(Profiles!$K$2,$Z132,MAX(Profiles!$C$2,BJ$4-$W132)),
     IF(SSSModel!$C$4="ECC",$EA132*$EB132*IF(MAX(Escalation!$C$2,BJ$4-$W132)&gt;$DZ132-1,0,OFFSET(Escalation!$K$2,$Y132,MAX(Escalation!$C$2,BJ$4-$W132))),
     IF(SSSModel!$C$4="PV",IF(DH$4=$W132,$EA132*(1+SSSModel!$C$2),0),
     IF(SSSModel!$C$4="FCR",IF(AND(DH$4&gt;=$W132,OFFSET(Profiles!$K$2,$Z132,MAX(Profiles!$C$2,BJ$4-$W132))&gt;0),$EC132,0),0))))))</f>
        <v>0</v>
      </c>
      <c r="DI132" s="135">
        <f ca="1">IF(OR($Z132=0,SSSModel!$C$4="CF"),BK132,
IF(LEFT($V132,3)="ON_",
     IF(SSSModel!$C$4="RR",SUMPRODUCT(OFFSET($AC132,0,0,1,$CB$2),OFFSET(Profiles!$K$28,($Z132-1)*(Profiles!$I$26+1)+DI$4-SSSModel!$C$3+1,0,1,$CB$2)),
     IF(SSSModel!$C$4="ECC",$EA132*$EB132*SUMPRODUCT(OFFSET($AC132,0,MAX(0,DI$4-$DZ132-$CA$4+1),1,MIN($DZ132,DI$4-$CA$4+1)),OFFSET(Escalation!$K$24,($Y132-1)*(Escalation!$I$22+1)+DI$4-SSSModel!$C$3+1,MAX(0,DI$4-$DZ132-$CA$4+1),1,MIN($DZ132,DI$4-$CA$4+1))),
     IF(SSSModel!$C$4="PV",BK132*$EA132*(1+SSSModel!$C$2),
     IF(SSSModel!$C$4="FCR",$EC132*SUM(OFFSET($AC132,0,MAX(DI$4-$AC$4-$DZ132+1,0),1,MIN($DZ132,DI$4-$AC$4+1))),0)))),
SUM($AC132:$BZ132)*
     IF(SSSModel!$C$4="RR",OFFSET(Profiles!$K$2,$Z132,MAX(Profiles!$C$2,BK$4-$W132)),
     IF(SSSModel!$C$4="ECC",$EA132*$EB132*IF(MAX(Escalation!$C$2,BK$4-$W132)&gt;$DZ132-1,0,OFFSET(Escalation!$K$2,$Y132,MAX(Escalation!$C$2,BK$4-$W132))),
     IF(SSSModel!$C$4="PV",IF(DI$4=$W132,$EA132*(1+SSSModel!$C$2),0),
     IF(SSSModel!$C$4="FCR",IF(AND(DI$4&gt;=$W132,OFFSET(Profiles!$K$2,$Z132,MAX(Profiles!$C$2,BK$4-$W132))&gt;0),$EC132,0),0))))))</f>
        <v>0</v>
      </c>
      <c r="DJ132" s="135">
        <f ca="1">IF(OR($Z132=0,SSSModel!$C$4="CF"),BL132,
IF(LEFT($V132,3)="ON_",
     IF(SSSModel!$C$4="RR",SUMPRODUCT(OFFSET($AC132,0,0,1,$CB$2),OFFSET(Profiles!$K$28,($Z132-1)*(Profiles!$I$26+1)+DJ$4-SSSModel!$C$3+1,0,1,$CB$2)),
     IF(SSSModel!$C$4="ECC",$EA132*$EB132*SUMPRODUCT(OFFSET($AC132,0,MAX(0,DJ$4-$DZ132-$CA$4+1),1,MIN($DZ132,DJ$4-$CA$4+1)),OFFSET(Escalation!$K$24,($Y132-1)*(Escalation!$I$22+1)+DJ$4-SSSModel!$C$3+1,MAX(0,DJ$4-$DZ132-$CA$4+1),1,MIN($DZ132,DJ$4-$CA$4+1))),
     IF(SSSModel!$C$4="PV",BL132*$EA132*(1+SSSModel!$C$2),
     IF(SSSModel!$C$4="FCR",$EC132*SUM(OFFSET($AC132,0,MAX(DJ$4-$AC$4-$DZ132+1,0),1,MIN($DZ132,DJ$4-$AC$4+1))),0)))),
SUM($AC132:$BZ132)*
     IF(SSSModel!$C$4="RR",OFFSET(Profiles!$K$2,$Z132,MAX(Profiles!$C$2,BL$4-$W132)),
     IF(SSSModel!$C$4="ECC",$EA132*$EB132*IF(MAX(Escalation!$C$2,BL$4-$W132)&gt;$DZ132-1,0,OFFSET(Escalation!$K$2,$Y132,MAX(Escalation!$C$2,BL$4-$W132))),
     IF(SSSModel!$C$4="PV",IF(DJ$4=$W132,$EA132*(1+SSSModel!$C$2),0),
     IF(SSSModel!$C$4="FCR",IF(AND(DJ$4&gt;=$W132,OFFSET(Profiles!$K$2,$Z132,MAX(Profiles!$C$2,BL$4-$W132))&gt;0),$EC132,0),0))))))</f>
        <v>0</v>
      </c>
      <c r="DK132" s="135">
        <f ca="1">IF(OR($Z132=0,SSSModel!$C$4="CF"),BM132,
IF(LEFT($V132,3)="ON_",
     IF(SSSModel!$C$4="RR",SUMPRODUCT(OFFSET($AC132,0,0,1,$CB$2),OFFSET(Profiles!$K$28,($Z132-1)*(Profiles!$I$26+1)+DK$4-SSSModel!$C$3+1,0,1,$CB$2)),
     IF(SSSModel!$C$4="ECC",$EA132*$EB132*SUMPRODUCT(OFFSET($AC132,0,MAX(0,DK$4-$DZ132-$CA$4+1),1,MIN($DZ132,DK$4-$CA$4+1)),OFFSET(Escalation!$K$24,($Y132-1)*(Escalation!$I$22+1)+DK$4-SSSModel!$C$3+1,MAX(0,DK$4-$DZ132-$CA$4+1),1,MIN($DZ132,DK$4-$CA$4+1))),
     IF(SSSModel!$C$4="PV",BM132*$EA132*(1+SSSModel!$C$2),
     IF(SSSModel!$C$4="FCR",$EC132*SUM(OFFSET($AC132,0,MAX(DK$4-$AC$4-$DZ132+1,0),1,MIN($DZ132,DK$4-$AC$4+1))),0)))),
SUM($AC132:$BZ132)*
     IF(SSSModel!$C$4="RR",OFFSET(Profiles!$K$2,$Z132,MAX(Profiles!$C$2,BM$4-$W132)),
     IF(SSSModel!$C$4="ECC",$EA132*$EB132*IF(MAX(Escalation!$C$2,BM$4-$W132)&gt;$DZ132-1,0,OFFSET(Escalation!$K$2,$Y132,MAX(Escalation!$C$2,BM$4-$W132))),
     IF(SSSModel!$C$4="PV",IF(DK$4=$W132,$EA132*(1+SSSModel!$C$2),0),
     IF(SSSModel!$C$4="FCR",IF(AND(DK$4&gt;=$W132,OFFSET(Profiles!$K$2,$Z132,MAX(Profiles!$C$2,BM$4-$W132))&gt;0),$EC132,0),0))))))</f>
        <v>0</v>
      </c>
      <c r="DL132" s="135">
        <f ca="1">IF(OR($Z132=0,SSSModel!$C$4="CF"),BN132,
IF(LEFT($V132,3)="ON_",
     IF(SSSModel!$C$4="RR",SUMPRODUCT(OFFSET($AC132,0,0,1,$CB$2),OFFSET(Profiles!$K$28,($Z132-1)*(Profiles!$I$26+1)+DL$4-SSSModel!$C$3+1,0,1,$CB$2)),
     IF(SSSModel!$C$4="ECC",$EA132*$EB132*SUMPRODUCT(OFFSET($AC132,0,MAX(0,DL$4-$DZ132-$CA$4+1),1,MIN($DZ132,DL$4-$CA$4+1)),OFFSET(Escalation!$K$24,($Y132-1)*(Escalation!$I$22+1)+DL$4-SSSModel!$C$3+1,MAX(0,DL$4-$DZ132-$CA$4+1),1,MIN($DZ132,DL$4-$CA$4+1))),
     IF(SSSModel!$C$4="PV",BN132*$EA132*(1+SSSModel!$C$2),
     IF(SSSModel!$C$4="FCR",$EC132*SUM(OFFSET($AC132,0,MAX(DL$4-$AC$4-$DZ132+1,0),1,MIN($DZ132,DL$4-$AC$4+1))),0)))),
SUM($AC132:$BZ132)*
     IF(SSSModel!$C$4="RR",OFFSET(Profiles!$K$2,$Z132,MAX(Profiles!$C$2,BN$4-$W132)),
     IF(SSSModel!$C$4="ECC",$EA132*$EB132*IF(MAX(Escalation!$C$2,BN$4-$W132)&gt;$DZ132-1,0,OFFSET(Escalation!$K$2,$Y132,MAX(Escalation!$C$2,BN$4-$W132))),
     IF(SSSModel!$C$4="PV",IF(DL$4=$W132,$EA132*(1+SSSModel!$C$2),0),
     IF(SSSModel!$C$4="FCR",IF(AND(DL$4&gt;=$W132,OFFSET(Profiles!$K$2,$Z132,MAX(Profiles!$C$2,BN$4-$W132))&gt;0),$EC132,0),0))))))</f>
        <v>0</v>
      </c>
      <c r="DM132" s="135">
        <f ca="1">IF(OR($Z132=0,SSSModel!$C$4="CF"),BO132,
IF(LEFT($V132,3)="ON_",
     IF(SSSModel!$C$4="RR",SUMPRODUCT(OFFSET($AC132,0,0,1,$CB$2),OFFSET(Profiles!$K$28,($Z132-1)*(Profiles!$I$26+1)+DM$4-SSSModel!$C$3+1,0,1,$CB$2)),
     IF(SSSModel!$C$4="ECC",$EA132*$EB132*SUMPRODUCT(OFFSET($AC132,0,MAX(0,DM$4-$DZ132-$CA$4+1),1,MIN($DZ132,DM$4-$CA$4+1)),OFFSET(Escalation!$K$24,($Y132-1)*(Escalation!$I$22+1)+DM$4-SSSModel!$C$3+1,MAX(0,DM$4-$DZ132-$CA$4+1),1,MIN($DZ132,DM$4-$CA$4+1))),
     IF(SSSModel!$C$4="PV",BO132*$EA132*(1+SSSModel!$C$2),
     IF(SSSModel!$C$4="FCR",$EC132*SUM(OFFSET($AC132,0,MAX(DM$4-$AC$4-$DZ132+1,0),1,MIN($DZ132,DM$4-$AC$4+1))),0)))),
SUM($AC132:$BZ132)*
     IF(SSSModel!$C$4="RR",OFFSET(Profiles!$K$2,$Z132,MAX(Profiles!$C$2,BO$4-$W132)),
     IF(SSSModel!$C$4="ECC",$EA132*$EB132*IF(MAX(Escalation!$C$2,BO$4-$W132)&gt;$DZ132-1,0,OFFSET(Escalation!$K$2,$Y132,MAX(Escalation!$C$2,BO$4-$W132))),
     IF(SSSModel!$C$4="PV",IF(DM$4=$W132,$EA132*(1+SSSModel!$C$2),0),
     IF(SSSModel!$C$4="FCR",IF(AND(DM$4&gt;=$W132,OFFSET(Profiles!$K$2,$Z132,MAX(Profiles!$C$2,BO$4-$W132))&gt;0),$EC132,0),0))))))</f>
        <v>0</v>
      </c>
      <c r="DN132" s="135">
        <f ca="1">IF(OR($Z132=0,SSSModel!$C$4="CF"),BP132,
IF(LEFT($V132,3)="ON_",
     IF(SSSModel!$C$4="RR",SUMPRODUCT(OFFSET($AC132,0,0,1,$CB$2),OFFSET(Profiles!$K$28,($Z132-1)*(Profiles!$I$26+1)+DN$4-SSSModel!$C$3+1,0,1,$CB$2)),
     IF(SSSModel!$C$4="ECC",$EA132*$EB132*SUMPRODUCT(OFFSET($AC132,0,MAX(0,DN$4-$DZ132-$CA$4+1),1,MIN($DZ132,DN$4-$CA$4+1)),OFFSET(Escalation!$K$24,($Y132-1)*(Escalation!$I$22+1)+DN$4-SSSModel!$C$3+1,MAX(0,DN$4-$DZ132-$CA$4+1),1,MIN($DZ132,DN$4-$CA$4+1))),
     IF(SSSModel!$C$4="PV",BP132*$EA132*(1+SSSModel!$C$2),
     IF(SSSModel!$C$4="FCR",$EC132*SUM(OFFSET($AC132,0,MAX(DN$4-$AC$4-$DZ132+1,0),1,MIN($DZ132,DN$4-$AC$4+1))),0)))),
SUM($AC132:$BZ132)*
     IF(SSSModel!$C$4="RR",OFFSET(Profiles!$K$2,$Z132,MAX(Profiles!$C$2,BP$4-$W132)),
     IF(SSSModel!$C$4="ECC",$EA132*$EB132*IF(MAX(Escalation!$C$2,BP$4-$W132)&gt;$DZ132-1,0,OFFSET(Escalation!$K$2,$Y132,MAX(Escalation!$C$2,BP$4-$W132))),
     IF(SSSModel!$C$4="PV",IF(DN$4=$W132,$EA132*(1+SSSModel!$C$2),0),
     IF(SSSModel!$C$4="FCR",IF(AND(DN$4&gt;=$W132,OFFSET(Profiles!$K$2,$Z132,MAX(Profiles!$C$2,BP$4-$W132))&gt;0),$EC132,0),0))))))</f>
        <v>0</v>
      </c>
      <c r="DO132" s="135">
        <f ca="1">IF(OR($Z132=0,SSSModel!$C$4="CF"),BQ132,
IF(LEFT($V132,3)="ON_",
     IF(SSSModel!$C$4="RR",SUMPRODUCT(OFFSET($AC132,0,0,1,$CB$2),OFFSET(Profiles!$K$28,($Z132-1)*(Profiles!$I$26+1)+DO$4-SSSModel!$C$3+1,0,1,$CB$2)),
     IF(SSSModel!$C$4="ECC",$EA132*$EB132*SUMPRODUCT(OFFSET($AC132,0,MAX(0,DO$4-$DZ132-$CA$4+1),1,MIN($DZ132,DO$4-$CA$4+1)),OFFSET(Escalation!$K$24,($Y132-1)*(Escalation!$I$22+1)+DO$4-SSSModel!$C$3+1,MAX(0,DO$4-$DZ132-$CA$4+1),1,MIN($DZ132,DO$4-$CA$4+1))),
     IF(SSSModel!$C$4="PV",BQ132*$EA132*(1+SSSModel!$C$2),
     IF(SSSModel!$C$4="FCR",$EC132*SUM(OFFSET($AC132,0,MAX(DO$4-$AC$4-$DZ132+1,0),1,MIN($DZ132,DO$4-$AC$4+1))),0)))),
SUM($AC132:$BZ132)*
     IF(SSSModel!$C$4="RR",OFFSET(Profiles!$K$2,$Z132,MAX(Profiles!$C$2,BQ$4-$W132)),
     IF(SSSModel!$C$4="ECC",$EA132*$EB132*IF(MAX(Escalation!$C$2,BQ$4-$W132)&gt;$DZ132-1,0,OFFSET(Escalation!$K$2,$Y132,MAX(Escalation!$C$2,BQ$4-$W132))),
     IF(SSSModel!$C$4="PV",IF(DO$4=$W132,$EA132*(1+SSSModel!$C$2),0),
     IF(SSSModel!$C$4="FCR",IF(AND(DO$4&gt;=$W132,OFFSET(Profiles!$K$2,$Z132,MAX(Profiles!$C$2,BQ$4-$W132))&gt;0),$EC132,0),0))))))</f>
        <v>0</v>
      </c>
      <c r="DP132" s="135">
        <f ca="1">IF(OR($Z132=0,SSSModel!$C$4="CF"),BR132,
IF(LEFT($V132,3)="ON_",
     IF(SSSModel!$C$4="RR",SUMPRODUCT(OFFSET($AC132,0,0,1,$CB$2),OFFSET(Profiles!$K$28,($Z132-1)*(Profiles!$I$26+1)+DP$4-SSSModel!$C$3+1,0,1,$CB$2)),
     IF(SSSModel!$C$4="ECC",$EA132*$EB132*SUMPRODUCT(OFFSET($AC132,0,MAX(0,DP$4-$DZ132-$CA$4+1),1,MIN($DZ132,DP$4-$CA$4+1)),OFFSET(Escalation!$K$24,($Y132-1)*(Escalation!$I$22+1)+DP$4-SSSModel!$C$3+1,MAX(0,DP$4-$DZ132-$CA$4+1),1,MIN($DZ132,DP$4-$CA$4+1))),
     IF(SSSModel!$C$4="PV",BR132*$EA132*(1+SSSModel!$C$2),
     IF(SSSModel!$C$4="FCR",$EC132*SUM(OFFSET($AC132,0,MAX(DP$4-$AC$4-$DZ132+1,0),1,MIN($DZ132,DP$4-$AC$4+1))),0)))),
SUM($AC132:$BZ132)*
     IF(SSSModel!$C$4="RR",OFFSET(Profiles!$K$2,$Z132,MAX(Profiles!$C$2,BR$4-$W132)),
     IF(SSSModel!$C$4="ECC",$EA132*$EB132*IF(MAX(Escalation!$C$2,BR$4-$W132)&gt;$DZ132-1,0,OFFSET(Escalation!$K$2,$Y132,MAX(Escalation!$C$2,BR$4-$W132))),
     IF(SSSModel!$C$4="PV",IF(DP$4=$W132,$EA132*(1+SSSModel!$C$2),0),
     IF(SSSModel!$C$4="FCR",IF(AND(DP$4&gt;=$W132,OFFSET(Profiles!$K$2,$Z132,MAX(Profiles!$C$2,BR$4-$W132))&gt;0),$EC132,0),0))))))</f>
        <v>0</v>
      </c>
      <c r="DQ132" s="135">
        <f ca="1">IF(OR($Z132=0,SSSModel!$C$4="CF"),BS132,
IF(LEFT($V132,3)="ON_",
     IF(SSSModel!$C$4="RR",SUMPRODUCT(OFFSET($AC132,0,0,1,$CB$2),OFFSET(Profiles!$K$28,($Z132-1)*(Profiles!$I$26+1)+DQ$4-SSSModel!$C$3+1,0,1,$CB$2)),
     IF(SSSModel!$C$4="ECC",$EA132*$EB132*SUMPRODUCT(OFFSET($AC132,0,MAX(0,DQ$4-$DZ132-$CA$4+1),1,MIN($DZ132,DQ$4-$CA$4+1)),OFFSET(Escalation!$K$24,($Y132-1)*(Escalation!$I$22+1)+DQ$4-SSSModel!$C$3+1,MAX(0,DQ$4-$DZ132-$CA$4+1),1,MIN($DZ132,DQ$4-$CA$4+1))),
     IF(SSSModel!$C$4="PV",BS132*$EA132*(1+SSSModel!$C$2),
     IF(SSSModel!$C$4="FCR",$EC132*SUM(OFFSET($AC132,0,MAX(DQ$4-$AC$4-$DZ132+1,0),1,MIN($DZ132,DQ$4-$AC$4+1))),0)))),
SUM($AC132:$BZ132)*
     IF(SSSModel!$C$4="RR",OFFSET(Profiles!$K$2,$Z132,MAX(Profiles!$C$2,BS$4-$W132)),
     IF(SSSModel!$C$4="ECC",$EA132*$EB132*IF(MAX(Escalation!$C$2,BS$4-$W132)&gt;$DZ132-1,0,OFFSET(Escalation!$K$2,$Y132,MAX(Escalation!$C$2,BS$4-$W132))),
     IF(SSSModel!$C$4="PV",IF(DQ$4=$W132,$EA132*(1+SSSModel!$C$2),0),
     IF(SSSModel!$C$4="FCR",IF(AND(DQ$4&gt;=$W132,OFFSET(Profiles!$K$2,$Z132,MAX(Profiles!$C$2,BS$4-$W132))&gt;0),$EC132,0),0))))))</f>
        <v>0</v>
      </c>
      <c r="DR132" s="135">
        <f ca="1">IF(OR($Z132=0,SSSModel!$C$4="CF"),BT132,
IF(LEFT($V132,3)="ON_",
     IF(SSSModel!$C$4="RR",SUMPRODUCT(OFFSET($AC132,0,0,1,$CB$2),OFFSET(Profiles!$K$28,($Z132-1)*(Profiles!$I$26+1)+DR$4-SSSModel!$C$3+1,0,1,$CB$2)),
     IF(SSSModel!$C$4="ECC",$EA132*$EB132*SUMPRODUCT(OFFSET($AC132,0,MAX(0,DR$4-$DZ132-$CA$4+1),1,MIN($DZ132,DR$4-$CA$4+1)),OFFSET(Escalation!$K$24,($Y132-1)*(Escalation!$I$22+1)+DR$4-SSSModel!$C$3+1,MAX(0,DR$4-$DZ132-$CA$4+1),1,MIN($DZ132,DR$4-$CA$4+1))),
     IF(SSSModel!$C$4="PV",BT132*$EA132*(1+SSSModel!$C$2),
     IF(SSSModel!$C$4="FCR",$EC132*SUM(OFFSET($AC132,0,MAX(DR$4-$AC$4-$DZ132+1,0),1,MIN($DZ132,DR$4-$AC$4+1))),0)))),
SUM($AC132:$BZ132)*
     IF(SSSModel!$C$4="RR",OFFSET(Profiles!$K$2,$Z132,MAX(Profiles!$C$2,BT$4-$W132)),
     IF(SSSModel!$C$4="ECC",$EA132*$EB132*IF(MAX(Escalation!$C$2,BT$4-$W132)&gt;$DZ132-1,0,OFFSET(Escalation!$K$2,$Y132,MAX(Escalation!$C$2,BT$4-$W132))),
     IF(SSSModel!$C$4="PV",IF(DR$4=$W132,$EA132*(1+SSSModel!$C$2),0),
     IF(SSSModel!$C$4="FCR",IF(AND(DR$4&gt;=$W132,OFFSET(Profiles!$K$2,$Z132,MAX(Profiles!$C$2,BT$4-$W132))&gt;0),$EC132,0),0))))))</f>
        <v>0</v>
      </c>
      <c r="DS132" s="135">
        <f ca="1">IF(OR($Z132=0,SSSModel!$C$4="CF"),BU132,
IF(LEFT($V132,3)="ON_",
     IF(SSSModel!$C$4="RR",SUMPRODUCT(OFFSET($AC132,0,0,1,$CB$2),OFFSET(Profiles!$K$28,($Z132-1)*(Profiles!$I$26+1)+DS$4-SSSModel!$C$3+1,0,1,$CB$2)),
     IF(SSSModel!$C$4="ECC",$EA132*$EB132*SUMPRODUCT(OFFSET($AC132,0,MAX(0,DS$4-$DZ132-$CA$4+1),1,MIN($DZ132,DS$4-$CA$4+1)),OFFSET(Escalation!$K$24,($Y132-1)*(Escalation!$I$22+1)+DS$4-SSSModel!$C$3+1,MAX(0,DS$4-$DZ132-$CA$4+1),1,MIN($DZ132,DS$4-$CA$4+1))),
     IF(SSSModel!$C$4="PV",BU132*$EA132*(1+SSSModel!$C$2),
     IF(SSSModel!$C$4="FCR",$EC132*SUM(OFFSET($AC132,0,MAX(DS$4-$AC$4-$DZ132+1,0),1,MIN($DZ132,DS$4-$AC$4+1))),0)))),
SUM($AC132:$BZ132)*
     IF(SSSModel!$C$4="RR",OFFSET(Profiles!$K$2,$Z132,MAX(Profiles!$C$2,BU$4-$W132)),
     IF(SSSModel!$C$4="ECC",$EA132*$EB132*IF(MAX(Escalation!$C$2,BU$4-$W132)&gt;$DZ132-1,0,OFFSET(Escalation!$K$2,$Y132,MAX(Escalation!$C$2,BU$4-$W132))),
     IF(SSSModel!$C$4="PV",IF(DS$4=$W132,$EA132*(1+SSSModel!$C$2),0),
     IF(SSSModel!$C$4="FCR",IF(AND(DS$4&gt;=$W132,OFFSET(Profiles!$K$2,$Z132,MAX(Profiles!$C$2,BU$4-$W132))&gt;0),$EC132,0),0))))))</f>
        <v>0</v>
      </c>
      <c r="DT132" s="135">
        <f ca="1">IF(OR($Z132=0,SSSModel!$C$4="CF"),BV132,
IF(LEFT($V132,3)="ON_",
     IF(SSSModel!$C$4="RR",SUMPRODUCT(OFFSET($AC132,0,0,1,$CB$2),OFFSET(Profiles!$K$28,($Z132-1)*(Profiles!$I$26+1)+DT$4-SSSModel!$C$3+1,0,1,$CB$2)),
     IF(SSSModel!$C$4="ECC",$EA132*$EB132*SUMPRODUCT(OFFSET($AC132,0,MAX(0,DT$4-$DZ132-$CA$4+1),1,MIN($DZ132,DT$4-$CA$4+1)),OFFSET(Escalation!$K$24,($Y132-1)*(Escalation!$I$22+1)+DT$4-SSSModel!$C$3+1,MAX(0,DT$4-$DZ132-$CA$4+1),1,MIN($DZ132,DT$4-$CA$4+1))),
     IF(SSSModel!$C$4="PV",BV132*$EA132*(1+SSSModel!$C$2),
     IF(SSSModel!$C$4="FCR",$EC132*SUM(OFFSET($AC132,0,MAX(DT$4-$AC$4-$DZ132+1,0),1,MIN($DZ132,DT$4-$AC$4+1))),0)))),
SUM($AC132:$BZ132)*
     IF(SSSModel!$C$4="RR",OFFSET(Profiles!$K$2,$Z132,MAX(Profiles!$C$2,BV$4-$W132)),
     IF(SSSModel!$C$4="ECC",$EA132*$EB132*IF(MAX(Escalation!$C$2,BV$4-$W132)&gt;$DZ132-1,0,OFFSET(Escalation!$K$2,$Y132,MAX(Escalation!$C$2,BV$4-$W132))),
     IF(SSSModel!$C$4="PV",IF(DT$4=$W132,$EA132*(1+SSSModel!$C$2),0),
     IF(SSSModel!$C$4="FCR",IF(AND(DT$4&gt;=$W132,OFFSET(Profiles!$K$2,$Z132,MAX(Profiles!$C$2,BV$4-$W132))&gt;0),$EC132,0),0))))))</f>
        <v>0</v>
      </c>
      <c r="DU132" s="135">
        <f ca="1">IF(OR($Z132=0,SSSModel!$C$4="CF"),BW132,
IF(LEFT($V132,3)="ON_",
     IF(SSSModel!$C$4="RR",SUMPRODUCT(OFFSET($AC132,0,0,1,$CB$2),OFFSET(Profiles!$K$28,($Z132-1)*(Profiles!$I$26+1)+DU$4-SSSModel!$C$3+1,0,1,$CB$2)),
     IF(SSSModel!$C$4="ECC",$EA132*$EB132*SUMPRODUCT(OFFSET($AC132,0,MAX(0,DU$4-$DZ132-$CA$4+1),1,MIN($DZ132,DU$4-$CA$4+1)),OFFSET(Escalation!$K$24,($Y132-1)*(Escalation!$I$22+1)+DU$4-SSSModel!$C$3+1,MAX(0,DU$4-$DZ132-$CA$4+1),1,MIN($DZ132,DU$4-$CA$4+1))),
     IF(SSSModel!$C$4="PV",BW132*$EA132*(1+SSSModel!$C$2),
     IF(SSSModel!$C$4="FCR",$EC132*SUM(OFFSET($AC132,0,MAX(DU$4-$AC$4-$DZ132+1,0),1,MIN($DZ132,DU$4-$AC$4+1))),0)))),
SUM($AC132:$BZ132)*
     IF(SSSModel!$C$4="RR",OFFSET(Profiles!$K$2,$Z132,MAX(Profiles!$C$2,BW$4-$W132)),
     IF(SSSModel!$C$4="ECC",$EA132*$EB132*IF(MAX(Escalation!$C$2,BW$4-$W132)&gt;$DZ132-1,0,OFFSET(Escalation!$K$2,$Y132,MAX(Escalation!$C$2,BW$4-$W132))),
     IF(SSSModel!$C$4="PV",IF(DU$4=$W132,$EA132*(1+SSSModel!$C$2),0),
     IF(SSSModel!$C$4="FCR",IF(AND(DU$4&gt;=$W132,OFFSET(Profiles!$K$2,$Z132,MAX(Profiles!$C$2,BW$4-$W132))&gt;0),$EC132,0),0))))))</f>
        <v>0</v>
      </c>
      <c r="DV132" s="136">
        <f ca="1">IF(OR($Z132=0,SSSModel!$C$4="CF"),BX132,
IF(LEFT($V132,3)="ON_",
     IF(SSSModel!$C$4="RR",SUMPRODUCT(OFFSET($AC132,0,0,1,$CB$2),OFFSET(Profiles!$K$28,($Z132-1)*(Profiles!$I$26+1)+DV$4-SSSModel!$C$3+1,0,1,$CB$2)),
     IF(SSSModel!$C$4="ECC",$EA132*$EB132*SUMPRODUCT(OFFSET($AC132,0,MAX(0,DV$4-$DZ132-$CA$4+1),1,MIN($DZ132,DV$4-$CA$4+1)),OFFSET(Escalation!$K$24,($Y132-1)*(Escalation!$I$22+1)+DV$4-SSSModel!$C$3+1,MAX(0,DV$4-$DZ132-$CA$4+1),1,MIN($DZ132,DV$4-$CA$4+1))),
     IF(SSSModel!$C$4="PV",BX132*$EA132*(1+SSSModel!$C$2),
     IF(SSSModel!$C$4="FCR",$EC132*SUM(OFFSET($AC132,0,MAX(DV$4-$AC$4-$DZ132+1,0),1,MIN($DZ132,DV$4-$AC$4+1))),0)))),
SUM($AC132:$BZ132)*
     IF(SSSModel!$C$4="RR",OFFSET(Profiles!$K$2,$Z132,MAX(Profiles!$C$2,BX$4-$W132)),
     IF(SSSModel!$C$4="ECC",$EA132*$EB132*IF(MAX(Escalation!$C$2,BX$4-$W132)&gt;$DZ132-1,0,OFFSET(Escalation!$K$2,$Y132,MAX(Escalation!$C$2,BX$4-$W132))),
     IF(SSSModel!$C$4="PV",IF(DV$4=$W132,$EA132*(1+SSSModel!$C$2),0),
     IF(SSSModel!$C$4="FCR",IF(AND(DV$4&gt;=$W132,OFFSET(Profiles!$K$2,$Z132,MAX(Profiles!$C$2,BX$4-$W132))&gt;0),$EC132,0),0))))))</f>
        <v>0</v>
      </c>
      <c r="DW132" s="136">
        <f ca="1">IF(OR($Z132=0,SSSModel!$C$4="CF"),BY132,
IF(LEFT($V132,3)="ON_",
     IF(SSSModel!$C$4="RR",SUMPRODUCT(OFFSET($AC132,0,0,1,$CB$2),OFFSET(Profiles!$K$28,($Z132-1)*(Profiles!$I$26+1)+DW$4-SSSModel!$C$3+1,0,1,$CB$2)),
     IF(SSSModel!$C$4="ECC",$EA132*$EB132*SUMPRODUCT(OFFSET($AC132,0,MAX(0,DW$4-$DZ132-$CA$4+1),1,MIN($DZ132,DW$4-$CA$4+1)),OFFSET(Escalation!$K$24,($Y132-1)*(Escalation!$I$22+1)+DW$4-SSSModel!$C$3+1,MAX(0,DW$4-$DZ132-$CA$4+1),1,MIN($DZ132,DW$4-$CA$4+1))),
     IF(SSSModel!$C$4="PV",BY132*$EA132*(1+SSSModel!$C$2),
     IF(SSSModel!$C$4="FCR",$EC132*SUM(OFFSET($AC132,0,MAX(DW$4-$AC$4-$DZ132+1,0),1,MIN($DZ132,DW$4-$AC$4+1))),0)))),
SUM($AC132:$BZ132)*
     IF(SSSModel!$C$4="RR",OFFSET(Profiles!$K$2,$Z132,MAX(Profiles!$C$2,BY$4-$W132)),
     IF(SSSModel!$C$4="ECC",$EA132*$EB132*IF(MAX(Escalation!$C$2,BY$4-$W132)&gt;$DZ132-1,0,OFFSET(Escalation!$K$2,$Y132,MAX(Escalation!$C$2,BY$4-$W132))),
     IF(SSSModel!$C$4="PV",IF(DW$4=$W132,$EA132*(1+SSSModel!$C$2),0),
     IF(SSSModel!$C$4="FCR",IF(AND(DW$4&gt;=$W132,OFFSET(Profiles!$K$2,$Z132,MAX(Profiles!$C$2,BY$4-$W132))&gt;0),$EC132,0),0))))))</f>
        <v>0</v>
      </c>
      <c r="DX132" s="136">
        <f ca="1">IF(OR($Z132=0,SSSModel!$C$4="CF"),BZ132,
IF(LEFT($V132,3)="ON_",
     IF(SSSModel!$C$4="RR",SUMPRODUCT(OFFSET($AC132,0,0,1,$CB$2),OFFSET(Profiles!$K$28,($Z132-1)*(Profiles!$I$26+1)+DX$4-SSSModel!$C$3+1,0,1,$CB$2)),
     IF(SSSModel!$C$4="ECC",$EA132*$EB132*SUMPRODUCT(OFFSET($AC132,0,MAX(0,DX$4-$DZ132-$CA$4+1),1,MIN($DZ132,DX$4-$CA$4+1)),OFFSET(Escalation!$K$24,($Y132-1)*(Escalation!$I$22+1)+DX$4-SSSModel!$C$3+1,MAX(0,DX$4-$DZ132-$CA$4+1),1,MIN($DZ132,DX$4-$CA$4+1))),
     IF(SSSModel!$C$4="PV",BZ132*$EA132*(1+SSSModel!$C$2),
     IF(SSSModel!$C$4="FCR",$EC132*SUM(OFFSET($AC132,0,MAX(DX$4-$AC$4-$DZ132+1,0),1,MIN($DZ132,DX$4-$AC$4+1))),0)))),
SUM($AC132:$BZ132)*
     IF(SSSModel!$C$4="RR",OFFSET(Profiles!$K$2,$Z132,MAX(Profiles!$C$2,BZ$4-$W132)),
     IF(SSSModel!$C$4="ECC",$EA132*$EB132*IF(MAX(Escalation!$C$2,BZ$4-$W132)&gt;$DZ132-1,0,OFFSET(Escalation!$K$2,$Y132,MAX(Escalation!$C$2,BZ$4-$W132))),
     IF(SSSModel!$C$4="PV",IF(DX$4=$W132,$EA132*(1+SSSModel!$C$2),0),
     IF(SSSModel!$C$4="FCR",IF(AND(DX$4&gt;=$W132,OFFSET(Profiles!$K$2,$Z132,MAX(Profiles!$C$2,BZ$4-$W132))&gt;0),$EC132,0),0))))))</f>
        <v>0</v>
      </c>
      <c r="DY132" s="82">
        <f ca="1">IF($Y132=0,0,OFFSET(Escalation!$B$2,$Y132,0))</f>
        <v>0</v>
      </c>
      <c r="DZ132" s="80">
        <f ca="1">IF($Z132=0,0,COUNTIF(OFFSET(Profiles!$K$2,$Z132,0,1,50),"&gt;0"))</f>
        <v>0</v>
      </c>
      <c r="EA132" s="137">
        <f ca="1">IF($Z132=0,0,SUMPRODUCT(Profiles!$C$20:$BH$20,OFFSET(Profiles!$C$2,$Z132,0,1,Profiles!$B$1)))</f>
        <v>0</v>
      </c>
      <c r="EB132" s="24">
        <f>IF($Z132=0,0,((1-(1+DY132)/(1+SSSModel!$C$2))/(1-((1+DY132)/(1+SSSModel!$C$2))^DZ132))*(1+SSSModel!$C$2))</f>
        <v>0</v>
      </c>
      <c r="EC132" s="24">
        <f>IF($Z132=0,0,-PMT(SSSModel!$C$2,DZ132,EA132))</f>
        <v>0</v>
      </c>
    </row>
    <row r="133" spans="3:133" x14ac:dyDescent="0.35">
      <c r="C133" s="18">
        <f t="shared" si="12"/>
        <v>13</v>
      </c>
      <c r="D133" s="18">
        <f t="shared" si="13"/>
        <v>9</v>
      </c>
      <c r="E133" s="18">
        <f t="shared" ca="1" si="16"/>
        <v>0</v>
      </c>
      <c r="G133" s="25" t="str">
        <f ca="1">IF($E133=0,"",OFFSET(Resources!B$26,$E133,0))</f>
        <v/>
      </c>
      <c r="H133" s="25" t="str">
        <f ca="1">IF($E133=0,"",OFFSET(Resources!C$26,$E133,0))</f>
        <v/>
      </c>
      <c r="I133" s="25" t="str">
        <f ca="1">IF($E133=0,"",OFFSET(Resources!$E$26,$E133,0))</f>
        <v/>
      </c>
      <c r="J133" s="16">
        <v>1</v>
      </c>
      <c r="K133" s="16" t="s">
        <v>150</v>
      </c>
      <c r="L133" s="25" t="str">
        <f ca="1">OFFSET(Resources!$CG$24,0,$C133-1)</f>
        <v>Start Cost</v>
      </c>
      <c r="M133" s="25" t="str">
        <f ca="1">OFFSET(Resources!$CG$25,0,$C133-1)</f>
        <v>O&amp;M</v>
      </c>
      <c r="N133" s="1">
        <v>1</v>
      </c>
      <c r="O133" s="7">
        <f ca="1">IF($E133=0,0,OFFSET(Resources!$CG$26,$E133,$C133-1))</f>
        <v>0</v>
      </c>
      <c r="P133" s="25" t="str">
        <f ca="1">OFFSET(Resources!$CG$26,0,$C133-1)</f>
        <v>$/Yr</v>
      </c>
      <c r="Q133" s="18">
        <f ca="1">IF($E133=0,0,OFFSET(GenAlts!$W$4,$E133,$D133-1))</f>
        <v>0</v>
      </c>
      <c r="R133" s="1">
        <v>1</v>
      </c>
      <c r="S133" t="str">
        <f ca="1">IF($E133=0,"",OFFSET(Resources!$R$26,$E133,0))</f>
        <v/>
      </c>
      <c r="T133" s="1"/>
      <c r="U133" s="25">
        <f ca="1">IF($E133=0,0,OFFSET(Resources!$AB$26,$E133,($C133-1)*Resources!$CI$20))</f>
        <v>0</v>
      </c>
      <c r="V133" s="1"/>
      <c r="W133">
        <f t="shared" ref="W133:W154" ca="1" si="17">Q133</f>
        <v>0</v>
      </c>
      <c r="X133">
        <f>IF(T133="",0,MATCH(T133,Profiles!$A$3:$A$22,0))</f>
        <v>0</v>
      </c>
      <c r="Y133" s="10">
        <f ca="1">IF(U133=0,0,MATCH(U133,Escalation!$A$3:$A$18,0))</f>
        <v>0</v>
      </c>
      <c r="Z133">
        <f>IF(V133="",0,MATCH(V133,Profiles!$A$3:$A$22,0))</f>
        <v>0</v>
      </c>
      <c r="AA133" s="8"/>
      <c r="AB133" s="8">
        <v>0</v>
      </c>
      <c r="AC133" s="72">
        <f ca="1">IF(OR(AC$4&lt;$Q133,AC$4&gt;$Q133+IF($S133="",1000,$S133)-1),0,IF(MOD(AC$4-$Q133,IF($R133="",1000,$R133))=0,$O133,0))*IF($Y133&gt;0,(1+INDEX(Escalation!$B$3:$B$18,$Y133,0))^(AC$4-SSSModel!$C$5),1)*IF($X133=0,1,OFFSET(Profiles!$K$2,$X133,MAX(Profiles!$C$2,AC$4-$Q133)))*IF($AA133=1,(1+SSSModel!#REF!),1)</f>
        <v>0</v>
      </c>
      <c r="AD133" s="72">
        <f ca="1">IF(OR(AD$4&lt;$Q133,AD$4&gt;$Q133+IF($S133="",1000,$S133)-1),0,IF(MOD(AD$4-$Q133,IF($R133="",1000,$R133))=0,$O133,0))*IF($Y133&gt;0,(1+INDEX(Escalation!$B$3:$B$18,$Y133,0))^(AD$4-SSSModel!$C$5),1)*IF($X133=0,1,OFFSET(Profiles!$K$2,$X133,MAX(Profiles!$C$2,AD$4-$Q133)))*IF($AA133=1,(1+SSSModel!#REF!),1)</f>
        <v>0</v>
      </c>
      <c r="AE133" s="72">
        <f ca="1">IF(OR(AE$4&lt;$Q133,AE$4&gt;$Q133+IF($S133="",1000,$S133)-1),0,IF(MOD(AE$4-$Q133,IF($R133="",1000,$R133))=0,$O133,0))*IF($Y133&gt;0,(1+INDEX(Escalation!$B$3:$B$18,$Y133,0))^(AE$4-SSSModel!$C$5),1)*IF($X133=0,1,OFFSET(Profiles!$K$2,$X133,MAX(Profiles!$C$2,AE$4-$Q133)))*IF($AA133=1,(1+SSSModel!#REF!),1)</f>
        <v>0</v>
      </c>
      <c r="AF133" s="72">
        <f ca="1">IF(OR(AF$4&lt;$Q133,AF$4&gt;$Q133+IF($S133="",1000,$S133)-1),0,IF(MOD(AF$4-$Q133,IF($R133="",1000,$R133))=0,$O133,0))*IF($Y133&gt;0,(1+INDEX(Escalation!$B$3:$B$18,$Y133,0))^(AF$4-SSSModel!$C$5),1)*IF($X133=0,1,OFFSET(Profiles!$K$2,$X133,MAX(Profiles!$C$2,AF$4-$Q133)))*IF($AA133=1,(1+SSSModel!#REF!),1)</f>
        <v>0</v>
      </c>
      <c r="AG133" s="72">
        <f ca="1">IF(OR(AG$4&lt;$Q133,AG$4&gt;$Q133+IF($S133="",1000,$S133)-1),0,IF(MOD(AG$4-$Q133,IF($R133="",1000,$R133))=0,$O133,0))*IF($Y133&gt;0,(1+INDEX(Escalation!$B$3:$B$18,$Y133,0))^(AG$4-SSSModel!$C$5),1)*IF($X133=0,1,OFFSET(Profiles!$K$2,$X133,MAX(Profiles!$C$2,AG$4-$Q133)))*IF($AA133=1,(1+SSSModel!#REF!),1)</f>
        <v>0</v>
      </c>
      <c r="AH133" s="72">
        <f ca="1">IF(OR(AH$4&lt;$Q133,AH$4&gt;$Q133+IF($S133="",1000,$S133)-1),0,IF(MOD(AH$4-$Q133,IF($R133="",1000,$R133))=0,$O133,0))*IF($Y133&gt;0,(1+INDEX(Escalation!$B$3:$B$18,$Y133,0))^(AH$4-SSSModel!$C$5),1)*IF($X133=0,1,OFFSET(Profiles!$K$2,$X133,MAX(Profiles!$C$2,AH$4-$Q133)))*IF($AA133=1,(1+SSSModel!#REF!),1)</f>
        <v>0</v>
      </c>
      <c r="AI133" s="72">
        <f ca="1">IF(OR(AI$4&lt;$Q133,AI$4&gt;$Q133+IF($S133="",1000,$S133)-1),0,IF(MOD(AI$4-$Q133,IF($R133="",1000,$R133))=0,$O133,0))*IF($Y133&gt;0,(1+INDEX(Escalation!$B$3:$B$18,$Y133,0))^(AI$4-SSSModel!$C$5),1)*IF($X133=0,1,OFFSET(Profiles!$K$2,$X133,MAX(Profiles!$C$2,AI$4-$Q133)))*IF($AA133=1,(1+SSSModel!#REF!),1)</f>
        <v>0</v>
      </c>
      <c r="AJ133" s="72">
        <f ca="1">IF(OR(AJ$4&lt;$Q133,AJ$4&gt;$Q133+IF($S133="",1000,$S133)-1),0,IF(MOD(AJ$4-$Q133,IF($R133="",1000,$R133))=0,$O133,0))*IF($Y133&gt;0,(1+INDEX(Escalation!$B$3:$B$18,$Y133,0))^(AJ$4-SSSModel!$C$5),1)*IF($X133=0,1,OFFSET(Profiles!$K$2,$X133,MAX(Profiles!$C$2,AJ$4-$Q133)))*IF($AA133=1,(1+SSSModel!#REF!),1)</f>
        <v>0</v>
      </c>
      <c r="AK133" s="72">
        <f ca="1">IF(OR(AK$4&lt;$Q133,AK$4&gt;$Q133+IF($S133="",1000,$S133)-1),0,IF(MOD(AK$4-$Q133,IF($R133="",1000,$R133))=0,$O133,0))*IF($Y133&gt;0,(1+INDEX(Escalation!$B$3:$B$18,$Y133,0))^(AK$4-SSSModel!$C$5),1)*IF($X133=0,1,OFFSET(Profiles!$K$2,$X133,MAX(Profiles!$C$2,AK$4-$Q133)))*IF($AA133=1,(1+SSSModel!#REF!),1)</f>
        <v>0</v>
      </c>
      <c r="AL133" s="72">
        <f ca="1">IF(OR(AL$4&lt;$Q133,AL$4&gt;$Q133+IF($S133="",1000,$S133)-1),0,IF(MOD(AL$4-$Q133,IF($R133="",1000,$R133))=0,$O133,0))*IF($Y133&gt;0,(1+INDEX(Escalation!$B$3:$B$18,$Y133,0))^(AL$4-SSSModel!$C$5),1)*IF($X133=0,1,OFFSET(Profiles!$K$2,$X133,MAX(Profiles!$C$2,AL$4-$Q133)))*IF($AA133=1,(1+SSSModel!#REF!),1)</f>
        <v>0</v>
      </c>
      <c r="AM133" s="72">
        <f ca="1">IF(OR(AM$4&lt;$Q133,AM$4&gt;$Q133+IF($S133="",1000,$S133)-1),0,IF(MOD(AM$4-$Q133,IF($R133="",1000,$R133))=0,$O133,0))*IF($Y133&gt;0,(1+INDEX(Escalation!$B$3:$B$18,$Y133,0))^(AM$4-SSSModel!$C$5),1)*IF($X133=0,1,OFFSET(Profiles!$K$2,$X133,MAX(Profiles!$C$2,AM$4-$Q133)))*IF($AA133=1,(1+SSSModel!#REF!),1)</f>
        <v>0</v>
      </c>
      <c r="AN133" s="72">
        <f ca="1">IF(OR(AN$4&lt;$Q133,AN$4&gt;$Q133+IF($S133="",1000,$S133)-1),0,IF(MOD(AN$4-$Q133,IF($R133="",1000,$R133))=0,$O133,0))*IF($Y133&gt;0,(1+INDEX(Escalation!$B$3:$B$18,$Y133,0))^(AN$4-SSSModel!$C$5),1)*IF($X133=0,1,OFFSET(Profiles!$K$2,$X133,MAX(Profiles!$C$2,AN$4-$Q133)))*IF($AA133=1,(1+SSSModel!#REF!),1)</f>
        <v>0</v>
      </c>
      <c r="AO133" s="72">
        <f ca="1">IF(OR(AO$4&lt;$Q133,AO$4&gt;$Q133+IF($S133="",1000,$S133)-1),0,IF(MOD(AO$4-$Q133,IF($R133="",1000,$R133))=0,$O133,0))*IF($Y133&gt;0,(1+INDEX(Escalation!$B$3:$B$18,$Y133,0))^(AO$4-SSSModel!$C$5),1)*IF($X133=0,1,OFFSET(Profiles!$K$2,$X133,MAX(Profiles!$C$2,AO$4-$Q133)))*IF($AA133=1,(1+SSSModel!#REF!),1)</f>
        <v>0</v>
      </c>
      <c r="AP133" s="72">
        <f ca="1">IF(OR(AP$4&lt;$Q133,AP$4&gt;$Q133+IF($S133="",1000,$S133)-1),0,IF(MOD(AP$4-$Q133,IF($R133="",1000,$R133))=0,$O133,0))*IF($Y133&gt;0,(1+INDEX(Escalation!$B$3:$B$18,$Y133,0))^(AP$4-SSSModel!$C$5),1)*IF($X133=0,1,OFFSET(Profiles!$K$2,$X133,MAX(Profiles!$C$2,AP$4-$Q133)))*IF($AA133=1,(1+SSSModel!#REF!),1)</f>
        <v>0</v>
      </c>
      <c r="AQ133" s="72">
        <f ca="1">IF(OR(AQ$4&lt;$Q133,AQ$4&gt;$Q133+IF($S133="",1000,$S133)-1),0,IF(MOD(AQ$4-$Q133,IF($R133="",1000,$R133))=0,$O133,0))*IF($Y133&gt;0,(1+INDEX(Escalation!$B$3:$B$18,$Y133,0))^(AQ$4-SSSModel!$C$5),1)*IF($X133=0,1,OFFSET(Profiles!$K$2,$X133,MAX(Profiles!$C$2,AQ$4-$Q133)))*IF($AA133=1,(1+SSSModel!#REF!),1)</f>
        <v>0</v>
      </c>
      <c r="AR133" s="72">
        <f ca="1">IF(OR(AR$4&lt;$Q133,AR$4&gt;$Q133+IF($S133="",1000,$S133)-1),0,IF(MOD(AR$4-$Q133,IF($R133="",1000,$R133))=0,$O133,0))*IF($Y133&gt;0,(1+INDEX(Escalation!$B$3:$B$18,$Y133,0))^(AR$4-SSSModel!$C$5),1)*IF($X133=0,1,OFFSET(Profiles!$K$2,$X133,MAX(Profiles!$C$2,AR$4-$Q133)))*IF($AA133=1,(1+SSSModel!#REF!),1)</f>
        <v>0</v>
      </c>
      <c r="AS133" s="72">
        <f ca="1">IF(OR(AS$4&lt;$Q133,AS$4&gt;$Q133+IF($S133="",1000,$S133)-1),0,IF(MOD(AS$4-$Q133,IF($R133="",1000,$R133))=0,$O133,0))*IF($Y133&gt;0,(1+INDEX(Escalation!$B$3:$B$18,$Y133,0))^(AS$4-SSSModel!$C$5),1)*IF($X133=0,1,OFFSET(Profiles!$K$2,$X133,MAX(Profiles!$C$2,AS$4-$Q133)))*IF($AA133=1,(1+SSSModel!#REF!),1)</f>
        <v>0</v>
      </c>
      <c r="AT133" s="72">
        <f ca="1">IF(OR(AT$4&lt;$Q133,AT$4&gt;$Q133+IF($S133="",1000,$S133)-1),0,IF(MOD(AT$4-$Q133,IF($R133="",1000,$R133))=0,$O133,0))*IF($Y133&gt;0,(1+INDEX(Escalation!$B$3:$B$18,$Y133,0))^(AT$4-SSSModel!$C$5),1)*IF($X133=0,1,OFFSET(Profiles!$K$2,$X133,MAX(Profiles!$C$2,AT$4-$Q133)))*IF($AA133=1,(1+SSSModel!#REF!),1)</f>
        <v>0</v>
      </c>
      <c r="AU133" s="72">
        <f ca="1">IF(OR(AU$4&lt;$Q133,AU$4&gt;$Q133+IF($S133="",1000,$S133)-1),0,IF(MOD(AU$4-$Q133,IF($R133="",1000,$R133))=0,$O133,0))*IF($Y133&gt;0,(1+INDEX(Escalation!$B$3:$B$18,$Y133,0))^(AU$4-SSSModel!$C$5),1)*IF($X133=0,1,OFFSET(Profiles!$K$2,$X133,MAX(Profiles!$C$2,AU$4-$Q133)))*IF($AA133=1,(1+SSSModel!#REF!),1)</f>
        <v>0</v>
      </c>
      <c r="AV133" s="72">
        <f ca="1">IF(OR(AV$4&lt;$Q133,AV$4&gt;$Q133+IF($S133="",1000,$S133)-1),0,IF(MOD(AV$4-$Q133,IF($R133="",1000,$R133))=0,$O133,0))*IF($Y133&gt;0,(1+INDEX(Escalation!$B$3:$B$18,$Y133,0))^(AV$4-SSSModel!$C$5),1)*IF($X133=0,1,OFFSET(Profiles!$K$2,$X133,MAX(Profiles!$C$2,AV$4-$Q133)))*IF($AA133=1,(1+SSSModel!#REF!),1)</f>
        <v>0</v>
      </c>
      <c r="AW133" s="72">
        <f ca="1">IF(OR(AW$4&lt;$Q133,AW$4&gt;$Q133+IF($S133="",1000,$S133)-1),0,IF(MOD(AW$4-$Q133,IF($R133="",1000,$R133))=0,$O133,0))*IF($Y133&gt;0,(1+INDEX(Escalation!$B$3:$B$18,$Y133,0))^(AW$4-SSSModel!$C$5),1)*IF($X133=0,1,OFFSET(Profiles!$K$2,$X133,MAX(Profiles!$C$2,AW$4-$Q133)))*IF($AA133=1,(1+SSSModel!#REF!),1)</f>
        <v>0</v>
      </c>
      <c r="AX133" s="72">
        <f ca="1">IF(OR(AX$4&lt;$Q133,AX$4&gt;$Q133+IF($S133="",1000,$S133)-1),0,IF(MOD(AX$4-$Q133,IF($R133="",1000,$R133))=0,$O133,0))*IF($Y133&gt;0,(1+INDEX(Escalation!$B$3:$B$18,$Y133,0))^(AX$4-SSSModel!$C$5),1)*IF($X133=0,1,OFFSET(Profiles!$K$2,$X133,MAX(Profiles!$C$2,AX$4-$Q133)))*IF($AA133=1,(1+SSSModel!#REF!),1)</f>
        <v>0</v>
      </c>
      <c r="AY133" s="72">
        <f ca="1">IF(OR(AY$4&lt;$Q133,AY$4&gt;$Q133+IF($S133="",1000,$S133)-1),0,IF(MOD(AY$4-$Q133,IF($R133="",1000,$R133))=0,$O133,0))*IF($Y133&gt;0,(1+INDEX(Escalation!$B$3:$B$18,$Y133,0))^(AY$4-SSSModel!$C$5),1)*IF($X133=0,1,OFFSET(Profiles!$K$2,$X133,MAX(Profiles!$C$2,AY$4-$Q133)))*IF($AA133=1,(1+SSSModel!#REF!),1)</f>
        <v>0</v>
      </c>
      <c r="AZ133" s="72">
        <f ca="1">IF(OR(AZ$4&lt;$Q133,AZ$4&gt;$Q133+IF($S133="",1000,$S133)-1),0,IF(MOD(AZ$4-$Q133,IF($R133="",1000,$R133))=0,$O133,0))*IF($Y133&gt;0,(1+INDEX(Escalation!$B$3:$B$18,$Y133,0))^(AZ$4-SSSModel!$C$5),1)*IF($X133=0,1,OFFSET(Profiles!$K$2,$X133,MAX(Profiles!$C$2,AZ$4-$Q133)))*IF($AA133=1,(1+SSSModel!#REF!),1)</f>
        <v>0</v>
      </c>
      <c r="BA133" s="72">
        <f ca="1">IF(OR(BA$4&lt;$Q133,BA$4&gt;$Q133+IF($S133="",1000,$S133)-1),0,IF(MOD(BA$4-$Q133,IF($R133="",1000,$R133))=0,$O133,0))*IF($Y133&gt;0,(1+INDEX(Escalation!$B$3:$B$18,$Y133,0))^(BA$4-SSSModel!$C$5),1)*IF($X133=0,1,OFFSET(Profiles!$K$2,$X133,MAX(Profiles!$C$2,BA$4-$Q133)))*IF($AA133=1,(1+SSSModel!#REF!),1)</f>
        <v>0</v>
      </c>
      <c r="BB133" s="72">
        <f ca="1">IF(OR(BB$4&lt;$Q133,BB$4&gt;$Q133+IF($S133="",1000,$S133)-1),0,IF(MOD(BB$4-$Q133,IF($R133="",1000,$R133))=0,$O133,0))*IF($Y133&gt;0,(1+INDEX(Escalation!$B$3:$B$18,$Y133,0))^(BB$4-SSSModel!$C$5),1)*IF($X133=0,1,OFFSET(Profiles!$K$2,$X133,MAX(Profiles!$C$2,BB$4-$Q133)))*IF($AA133=1,(1+SSSModel!#REF!),1)</f>
        <v>0</v>
      </c>
      <c r="BC133" s="72">
        <f ca="1">IF(OR(BC$4&lt;$Q133,BC$4&gt;$Q133+IF($S133="",1000,$S133)-1),0,IF(MOD(BC$4-$Q133,IF($R133="",1000,$R133))=0,$O133,0))*IF($Y133&gt;0,(1+INDEX(Escalation!$B$3:$B$18,$Y133,0))^(BC$4-SSSModel!$C$5),1)*IF($X133=0,1,OFFSET(Profiles!$K$2,$X133,MAX(Profiles!$C$2,BC$4-$Q133)))*IF($AA133=1,(1+SSSModel!#REF!),1)</f>
        <v>0</v>
      </c>
      <c r="BD133" s="72">
        <f ca="1">IF(OR(BD$4&lt;$Q133,BD$4&gt;$Q133+IF($S133="",1000,$S133)-1),0,IF(MOD(BD$4-$Q133,IF($R133="",1000,$R133))=0,$O133,0))*IF($Y133&gt;0,(1+INDEX(Escalation!$B$3:$B$18,$Y133,0))^(BD$4-SSSModel!$C$5),1)*IF($X133=0,1,OFFSET(Profiles!$K$2,$X133,MAX(Profiles!$C$2,BD$4-$Q133)))*IF($AA133=1,(1+SSSModel!#REF!),1)</f>
        <v>0</v>
      </c>
      <c r="BE133" s="72">
        <f ca="1">IF(OR(BE$4&lt;$Q133,BE$4&gt;$Q133+IF($S133="",1000,$S133)-1),0,IF(MOD(BE$4-$Q133,IF($R133="",1000,$R133))=0,$O133,0))*IF($Y133&gt;0,(1+INDEX(Escalation!$B$3:$B$18,$Y133,0))^(BE$4-SSSModel!$C$5),1)*IF($X133=0,1,OFFSET(Profiles!$K$2,$X133,MAX(Profiles!$C$2,BE$4-$Q133)))*IF($AA133=1,(1+SSSModel!#REF!),1)</f>
        <v>0</v>
      </c>
      <c r="BF133" s="72">
        <f ca="1">IF(OR(BF$4&lt;$Q133,BF$4&gt;$Q133+IF($S133="",1000,$S133)-1),0,IF(MOD(BF$4-$Q133,IF($R133="",1000,$R133))=0,$O133,0))*IF($Y133&gt;0,(1+INDEX(Escalation!$B$3:$B$18,$Y133,0))^(BF$4-SSSModel!$C$5),1)*IF($X133=0,1,OFFSET(Profiles!$K$2,$X133,MAX(Profiles!$C$2,BF$4-$Q133)))*IF($AA133=1,(1+SSSModel!#REF!),1)</f>
        <v>0</v>
      </c>
      <c r="BG133" s="72">
        <f ca="1">IF(OR(BG$4&lt;$Q133,BG$4&gt;$Q133+IF($S133="",1000,$S133)-1),0,IF(MOD(BG$4-$Q133,IF($R133="",1000,$R133))=0,$O133,0))*IF($Y133&gt;0,(1+INDEX(Escalation!$B$3:$B$18,$Y133,0))^(BG$4-SSSModel!$C$5),1)*IF($X133=0,1,OFFSET(Profiles!$K$2,$X133,MAX(Profiles!$C$2,BG$4-$Q133)))*IF($AA133=1,(1+SSSModel!#REF!),1)</f>
        <v>0</v>
      </c>
      <c r="BH133" s="72">
        <f ca="1">IF(OR(BH$4&lt;$Q133,BH$4&gt;$Q133+IF($S133="",1000,$S133)-1),0,IF(MOD(BH$4-$Q133,IF($R133="",1000,$R133))=0,$O133,0))*IF($Y133&gt;0,(1+INDEX(Escalation!$B$3:$B$18,$Y133,0))^(BH$4-SSSModel!$C$5),1)*IF($X133=0,1,OFFSET(Profiles!$K$2,$X133,MAX(Profiles!$C$2,BH$4-$Q133)))*IF($AA133=1,(1+SSSModel!#REF!),1)</f>
        <v>0</v>
      </c>
      <c r="BI133" s="72">
        <f ca="1">IF(OR(BI$4&lt;$Q133,BI$4&gt;$Q133+IF($S133="",1000,$S133)-1),0,IF(MOD(BI$4-$Q133,IF($R133="",1000,$R133))=0,$O133,0))*IF($Y133&gt;0,(1+INDEX(Escalation!$B$3:$B$18,$Y133,0))^(BI$4-SSSModel!$C$5),1)*IF($X133=0,1,OFFSET(Profiles!$K$2,$X133,MAX(Profiles!$C$2,BI$4-$Q133)))*IF($AA133=1,(1+SSSModel!#REF!),1)</f>
        <v>0</v>
      </c>
      <c r="BJ133" s="72">
        <f ca="1">IF(OR(BJ$4&lt;$Q133,BJ$4&gt;$Q133+IF($S133="",1000,$S133)-1),0,IF(MOD(BJ$4-$Q133,IF($R133="",1000,$R133))=0,$O133,0))*IF($Y133&gt;0,(1+INDEX(Escalation!$B$3:$B$18,$Y133,0))^(BJ$4-SSSModel!$C$5),1)*IF($X133=0,1,OFFSET(Profiles!$K$2,$X133,MAX(Profiles!$C$2,BJ$4-$Q133)))*IF($AA133=1,(1+SSSModel!#REF!),1)</f>
        <v>0</v>
      </c>
      <c r="BK133" s="72">
        <f ca="1">IF(OR(BK$4&lt;$Q133,BK$4&gt;$Q133+IF($S133="",1000,$S133)-1),0,IF(MOD(BK$4-$Q133,IF($R133="",1000,$R133))=0,$O133,0))*IF($Y133&gt;0,(1+INDEX(Escalation!$B$3:$B$18,$Y133,0))^(BK$4-SSSModel!$C$5),1)*IF($X133=0,1,OFFSET(Profiles!$K$2,$X133,MAX(Profiles!$C$2,BK$4-$Q133)))*IF($AA133=1,(1+SSSModel!#REF!),1)</f>
        <v>0</v>
      </c>
      <c r="BL133" s="72">
        <f ca="1">IF(OR(BL$4&lt;$Q133,BL$4&gt;$Q133+IF($S133="",1000,$S133)-1),0,IF(MOD(BL$4-$Q133,IF($R133="",1000,$R133))=0,$O133,0))*IF($Y133&gt;0,(1+INDEX(Escalation!$B$3:$B$18,$Y133,0))^(BL$4-SSSModel!$C$5),1)*IF($X133=0,1,OFFSET(Profiles!$K$2,$X133,MAX(Profiles!$C$2,BL$4-$Q133)))*IF($AA133=1,(1+SSSModel!#REF!),1)</f>
        <v>0</v>
      </c>
      <c r="BM133" s="72">
        <f ca="1">IF(OR(BM$4&lt;$Q133,BM$4&gt;$Q133+IF($S133="",1000,$S133)-1),0,IF(MOD(BM$4-$Q133,IF($R133="",1000,$R133))=0,$O133,0))*IF($Y133&gt;0,(1+INDEX(Escalation!$B$3:$B$18,$Y133,0))^(BM$4-SSSModel!$C$5),1)*IF($X133=0,1,OFFSET(Profiles!$K$2,$X133,MAX(Profiles!$C$2,BM$4-$Q133)))*IF($AA133=1,(1+SSSModel!#REF!),1)</f>
        <v>0</v>
      </c>
      <c r="BN133" s="72">
        <f ca="1">IF(OR(BN$4&lt;$Q133,BN$4&gt;$Q133+IF($S133="",1000,$S133)-1),0,IF(MOD(BN$4-$Q133,IF($R133="",1000,$R133))=0,$O133,0))*IF($Y133&gt;0,(1+INDEX(Escalation!$B$3:$B$18,$Y133,0))^(BN$4-SSSModel!$C$5),1)*IF($X133=0,1,OFFSET(Profiles!$K$2,$X133,MAX(Profiles!$C$2,BN$4-$Q133)))*IF($AA133=1,(1+SSSModel!#REF!),1)</f>
        <v>0</v>
      </c>
      <c r="BO133" s="72">
        <f ca="1">IF(OR(BO$4&lt;$Q133,BO$4&gt;$Q133+IF($S133="",1000,$S133)-1),0,IF(MOD(BO$4-$Q133,IF($R133="",1000,$R133))=0,$O133,0))*IF($Y133&gt;0,(1+INDEX(Escalation!$B$3:$B$18,$Y133,0))^(BO$4-SSSModel!$C$5),1)*IF($X133=0,1,OFFSET(Profiles!$K$2,$X133,MAX(Profiles!$C$2,BO$4-$Q133)))*IF($AA133=1,(1+SSSModel!#REF!),1)</f>
        <v>0</v>
      </c>
      <c r="BP133" s="72">
        <f ca="1">IF(OR(BP$4&lt;$Q133,BP$4&gt;$Q133+IF($S133="",1000,$S133)-1),0,IF(MOD(BP$4-$Q133,IF($R133="",1000,$R133))=0,$O133,0))*IF($Y133&gt;0,(1+INDEX(Escalation!$B$3:$B$18,$Y133,0))^(BP$4-SSSModel!$C$5),1)*IF($X133=0,1,OFFSET(Profiles!$K$2,$X133,MAX(Profiles!$C$2,BP$4-$Q133)))*IF($AA133=1,(1+SSSModel!#REF!),1)</f>
        <v>0</v>
      </c>
      <c r="BQ133" s="72">
        <f ca="1">IF(OR(BQ$4&lt;$Q133,BQ$4&gt;$Q133+IF($S133="",1000,$S133)-1),0,IF(MOD(BQ$4-$Q133,IF($R133="",1000,$R133))=0,$O133,0))*IF($Y133&gt;0,(1+INDEX(Escalation!$B$3:$B$18,$Y133,0))^(BQ$4-SSSModel!$C$5),1)*IF($X133=0,1,OFFSET(Profiles!$K$2,$X133,MAX(Profiles!$C$2,BQ$4-$Q133)))*IF($AA133=1,(1+SSSModel!#REF!),1)</f>
        <v>0</v>
      </c>
      <c r="BR133" s="72">
        <f ca="1">IF(OR(BR$4&lt;$Q133,BR$4&gt;$Q133+IF($S133="",1000,$S133)-1),0,IF(MOD(BR$4-$Q133,IF($R133="",1000,$R133))=0,$O133,0))*IF($Y133&gt;0,(1+INDEX(Escalation!$B$3:$B$18,$Y133,0))^(BR$4-SSSModel!$C$5),1)*IF($X133=0,1,OFFSET(Profiles!$K$2,$X133,MAX(Profiles!$C$2,BR$4-$Q133)))*IF($AA133=1,(1+SSSModel!#REF!),1)</f>
        <v>0</v>
      </c>
      <c r="BS133" s="72">
        <f ca="1">IF(OR(BS$4&lt;$Q133,BS$4&gt;$Q133+IF($S133="",1000,$S133)-1),0,IF(MOD(BS$4-$Q133,IF($R133="",1000,$R133))=0,$O133,0))*IF($Y133&gt;0,(1+INDEX(Escalation!$B$3:$B$18,$Y133,0))^(BS$4-SSSModel!$C$5),1)*IF($X133=0,1,OFFSET(Profiles!$K$2,$X133,MAX(Profiles!$C$2,BS$4-$Q133)))*IF($AA133=1,(1+SSSModel!#REF!),1)</f>
        <v>0</v>
      </c>
      <c r="BT133" s="72">
        <f ca="1">IF(OR(BT$4&lt;$Q133,BT$4&gt;$Q133+IF($S133="",1000,$S133)-1),0,IF(MOD(BT$4-$Q133,IF($R133="",1000,$R133))=0,$O133,0))*IF($Y133&gt;0,(1+INDEX(Escalation!$B$3:$B$18,$Y133,0))^(BT$4-SSSModel!$C$5),1)*IF($X133=0,1,OFFSET(Profiles!$K$2,$X133,MAX(Profiles!$C$2,BT$4-$Q133)))*IF($AA133=1,(1+SSSModel!#REF!),1)</f>
        <v>0</v>
      </c>
      <c r="BU133" s="72">
        <f ca="1">IF(OR(BU$4&lt;$Q133,BU$4&gt;$Q133+IF($S133="",1000,$S133)-1),0,IF(MOD(BU$4-$Q133,IF($R133="",1000,$R133))=0,$O133,0))*IF($Y133&gt;0,(1+INDEX(Escalation!$B$3:$B$18,$Y133,0))^(BU$4-SSSModel!$C$5),1)*IF($X133=0,1,OFFSET(Profiles!$K$2,$X133,MAX(Profiles!$C$2,BU$4-$Q133)))*IF($AA133=1,(1+SSSModel!#REF!),1)</f>
        <v>0</v>
      </c>
      <c r="BV133" s="72">
        <f ca="1">IF(OR(BV$4&lt;$Q133,BV$4&gt;$Q133+IF($S133="",1000,$S133)-1),0,IF(MOD(BV$4-$Q133,IF($R133="",1000,$R133))=0,$O133,0))*IF($Y133&gt;0,(1+INDEX(Escalation!$B$3:$B$18,$Y133,0))^(BV$4-SSSModel!$C$5),1)*IF($X133=0,1,OFFSET(Profiles!$K$2,$X133,MAX(Profiles!$C$2,BV$4-$Q133)))*IF($AA133=1,(1+SSSModel!#REF!),1)</f>
        <v>0</v>
      </c>
      <c r="BW133" s="72">
        <f ca="1">IF(OR(BW$4&lt;$Q133,BW$4&gt;$Q133+IF($S133="",1000,$S133)-1),0,IF(MOD(BW$4-$Q133,IF($R133="",1000,$R133))=0,$O133,0))*IF($Y133&gt;0,(1+INDEX(Escalation!$B$3:$B$18,$Y133,0))^(BW$4-SSSModel!$C$5),1)*IF($X133=0,1,OFFSET(Profiles!$K$2,$X133,MAX(Profiles!$C$2,BW$4-$Q133)))*IF($AA133=1,(1+SSSModel!#REF!),1)</f>
        <v>0</v>
      </c>
      <c r="BX133" s="72">
        <f ca="1">IF(OR(BX$4&lt;$Q133,BX$4&gt;$Q133+IF($S133="",1000,$S133)-1),0,IF(MOD(BX$4-$Q133,IF($R133="",1000,$R133))=0,$O133,0))*IF($Y133&gt;0,(1+INDEX(Escalation!$B$3:$B$18,$Y133,0))^(BX$4-SSSModel!$C$5),1)*IF($X133=0,1,OFFSET(Profiles!$K$2,$X133,MAX(Profiles!$C$2,BX$4-$Q133)))*IF($AA133=1,(1+SSSModel!#REF!),1)</f>
        <v>0</v>
      </c>
      <c r="BY133" s="72">
        <f ca="1">IF(OR(BY$4&lt;$Q133,BY$4&gt;$Q133+IF($S133="",1000,$S133)-1),0,IF(MOD(BY$4-$Q133,IF($R133="",1000,$R133))=0,$O133,0))*IF($Y133&gt;0,(1+INDEX(Escalation!$B$3:$B$18,$Y133,0))^(BY$4-SSSModel!$C$5),1)*IF($X133=0,1,OFFSET(Profiles!$K$2,$X133,MAX(Profiles!$C$2,BY$4-$Q133)))*IF($AA133=1,(1+SSSModel!#REF!),1)</f>
        <v>0</v>
      </c>
      <c r="BZ133" s="72">
        <f ca="1">IF(OR(BZ$4&lt;$Q133,BZ$4&gt;$Q133+IF($S133="",1000,$S133)-1),0,IF(MOD(BZ$4-$Q133,IF($R133="",1000,$R133))=0,$O133,0))*IF($Y133&gt;0,(1+INDEX(Escalation!$B$3:$B$18,$Y133,0))^(BZ$4-SSSModel!$C$5),1)*IF($X133=0,1,OFFSET(Profiles!$K$2,$X133,MAX(Profiles!$C$2,BZ$4-$Q133)))*IF($AA133=1,(1+SSSModel!#REF!),1)</f>
        <v>0</v>
      </c>
      <c r="CA133" s="134">
        <f ca="1">IF(OR($Z133=0,SSSModel!$C$4="CF"),AC133,
IF(LEFT($V133,3)="ON_",
     IF(SSSModel!$C$4="RR",SUMPRODUCT(OFFSET($AC133,0,0,1,$CB$2),OFFSET(Profiles!$K$28,($Z133-1)*(Profiles!$I$26+1)+CA$4-SSSModel!$C$3+1,0,1,$CB$2)),
     IF(SSSModel!$C$4="ECC",$EA133*$EB133*SUMPRODUCT(OFFSET($AC133,0,MAX(0,CA$4-$DZ133-$CA$4+1),1,MIN($DZ133,CA$4-$CA$4+1)),OFFSET(Escalation!$K$24,($Y133-1)*(Escalation!$I$22+1)+CA$4-SSSModel!$C$3+1,MAX(0,CA$4-$DZ133-$CA$4+1),1,MIN($DZ133,CA$4-$CA$4+1))),
     IF(SSSModel!$C$4="PV",AC133*$EA133*(1+SSSModel!$C$2),
     IF(SSSModel!$C$4="FCR",$EC133*SUM(OFFSET($AC133,0,MAX(CA$4-$AC$4-$DZ133+1,0),1,MIN($DZ133,CA$4-$AC$4+1))),0)))),
SUM($AC133:$BZ133)*
     IF(SSSModel!$C$4="RR",OFFSET(Profiles!$K$2,$Z133,MAX(Profiles!$C$2,AC$4-$W133)),
     IF(SSSModel!$C$4="ECC",$EA133*$EB133*IF(MAX(Escalation!$C$2,AC$4-$W133)&gt;$DZ133-1,0,OFFSET(Escalation!$K$2,$Y133,MAX(Escalation!$C$2,AC$4-$W133))),
     IF(SSSModel!$C$4="PV",IF(CA$4=$W133,$EA133*(1+SSSModel!$C$2),0),
     IF(SSSModel!$C$4="FCR",IF(AND(CA$4&gt;=$W133,OFFSET(Profiles!$K$2,$Z133,MAX(Profiles!$C$2,AC$4-$W133))&gt;0),$EC133,0),0))))))</f>
        <v>0</v>
      </c>
      <c r="CB133" s="135">
        <f ca="1">IF(OR($Z133=0,SSSModel!$C$4="CF"),AD133,
IF(LEFT($V133,3)="ON_",
     IF(SSSModel!$C$4="RR",SUMPRODUCT(OFFSET($AC133,0,0,1,$CB$2),OFFSET(Profiles!$K$28,($Z133-1)*(Profiles!$I$26+1)+CB$4-SSSModel!$C$3+1,0,1,$CB$2)),
     IF(SSSModel!$C$4="ECC",$EA133*$EB133*SUMPRODUCT(OFFSET($AC133,0,MAX(0,CB$4-$DZ133-$CA$4+1),1,MIN($DZ133,CB$4-$CA$4+1)),OFFSET(Escalation!$K$24,($Y133-1)*(Escalation!$I$22+1)+CB$4-SSSModel!$C$3+1,MAX(0,CB$4-$DZ133-$CA$4+1),1,MIN($DZ133,CB$4-$CA$4+1))),
     IF(SSSModel!$C$4="PV",AD133*$EA133*(1+SSSModel!$C$2),
     IF(SSSModel!$C$4="FCR",$EC133*SUM(OFFSET($AC133,0,MAX(CB$4-$AC$4-$DZ133+1,0),1,MIN($DZ133,CB$4-$AC$4+1))),0)))),
SUM($AC133:$BZ133)*
     IF(SSSModel!$C$4="RR",OFFSET(Profiles!$K$2,$Z133,MAX(Profiles!$C$2,AD$4-$W133)),
     IF(SSSModel!$C$4="ECC",$EA133*$EB133*IF(MAX(Escalation!$C$2,AD$4-$W133)&gt;$DZ133-1,0,OFFSET(Escalation!$K$2,$Y133,MAX(Escalation!$C$2,AD$4-$W133))),
     IF(SSSModel!$C$4="PV",IF(CB$4=$W133,$EA133*(1+SSSModel!$C$2),0),
     IF(SSSModel!$C$4="FCR",IF(AND(CB$4&gt;=$W133,OFFSET(Profiles!$K$2,$Z133,MAX(Profiles!$C$2,AD$4-$W133))&gt;0),$EC133,0),0))))))</f>
        <v>0</v>
      </c>
      <c r="CC133" s="135">
        <f ca="1">IF(OR($Z133=0,SSSModel!$C$4="CF"),AE133,
IF(LEFT($V133,3)="ON_",
     IF(SSSModel!$C$4="RR",SUMPRODUCT(OFFSET($AC133,0,0,1,$CB$2),OFFSET(Profiles!$K$28,($Z133-1)*(Profiles!$I$26+1)+CC$4-SSSModel!$C$3+1,0,1,$CB$2)),
     IF(SSSModel!$C$4="ECC",$EA133*$EB133*SUMPRODUCT(OFFSET($AC133,0,MAX(0,CC$4-$DZ133-$CA$4+1),1,MIN($DZ133,CC$4-$CA$4+1)),OFFSET(Escalation!$K$24,($Y133-1)*(Escalation!$I$22+1)+CC$4-SSSModel!$C$3+1,MAX(0,CC$4-$DZ133-$CA$4+1),1,MIN($DZ133,CC$4-$CA$4+1))),
     IF(SSSModel!$C$4="PV",AE133*$EA133*(1+SSSModel!$C$2),
     IF(SSSModel!$C$4="FCR",$EC133*SUM(OFFSET($AC133,0,MAX(CC$4-$AC$4-$DZ133+1,0),1,MIN($DZ133,CC$4-$AC$4+1))),0)))),
SUM($AC133:$BZ133)*
     IF(SSSModel!$C$4="RR",OFFSET(Profiles!$K$2,$Z133,MAX(Profiles!$C$2,AE$4-$W133)),
     IF(SSSModel!$C$4="ECC",$EA133*$EB133*IF(MAX(Escalation!$C$2,AE$4-$W133)&gt;$DZ133-1,0,OFFSET(Escalation!$K$2,$Y133,MAX(Escalation!$C$2,AE$4-$W133))),
     IF(SSSModel!$C$4="PV",IF(CC$4=$W133,$EA133*(1+SSSModel!$C$2),0),
     IF(SSSModel!$C$4="FCR",IF(AND(CC$4&gt;=$W133,OFFSET(Profiles!$K$2,$Z133,MAX(Profiles!$C$2,AE$4-$W133))&gt;0),$EC133,0),0))))))</f>
        <v>0</v>
      </c>
      <c r="CD133" s="135">
        <f ca="1">IF(OR($Z133=0,SSSModel!$C$4="CF"),AF133,
IF(LEFT($V133,3)="ON_",
     IF(SSSModel!$C$4="RR",SUMPRODUCT(OFFSET($AC133,0,0,1,$CB$2),OFFSET(Profiles!$K$28,($Z133-1)*(Profiles!$I$26+1)+CD$4-SSSModel!$C$3+1,0,1,$CB$2)),
     IF(SSSModel!$C$4="ECC",$EA133*$EB133*SUMPRODUCT(OFFSET($AC133,0,MAX(0,CD$4-$DZ133-$CA$4+1),1,MIN($DZ133,CD$4-$CA$4+1)),OFFSET(Escalation!$K$24,($Y133-1)*(Escalation!$I$22+1)+CD$4-SSSModel!$C$3+1,MAX(0,CD$4-$DZ133-$CA$4+1),1,MIN($DZ133,CD$4-$CA$4+1))),
     IF(SSSModel!$C$4="PV",AF133*$EA133*(1+SSSModel!$C$2),
     IF(SSSModel!$C$4="FCR",$EC133*SUM(OFFSET($AC133,0,MAX(CD$4-$AC$4-$DZ133+1,0),1,MIN($DZ133,CD$4-$AC$4+1))),0)))),
SUM($AC133:$BZ133)*
     IF(SSSModel!$C$4="RR",OFFSET(Profiles!$K$2,$Z133,MAX(Profiles!$C$2,AF$4-$W133)),
     IF(SSSModel!$C$4="ECC",$EA133*$EB133*IF(MAX(Escalation!$C$2,AF$4-$W133)&gt;$DZ133-1,0,OFFSET(Escalation!$K$2,$Y133,MAX(Escalation!$C$2,AF$4-$W133))),
     IF(SSSModel!$C$4="PV",IF(CD$4=$W133,$EA133*(1+SSSModel!$C$2),0),
     IF(SSSModel!$C$4="FCR",IF(AND(CD$4&gt;=$W133,OFFSET(Profiles!$K$2,$Z133,MAX(Profiles!$C$2,AF$4-$W133))&gt;0),$EC133,0),0))))))</f>
        <v>0</v>
      </c>
      <c r="CE133" s="135">
        <f ca="1">IF(OR($Z133=0,SSSModel!$C$4="CF"),AG133,
IF(LEFT($V133,3)="ON_",
     IF(SSSModel!$C$4="RR",SUMPRODUCT(OFFSET($AC133,0,0,1,$CB$2),OFFSET(Profiles!$K$28,($Z133-1)*(Profiles!$I$26+1)+CE$4-SSSModel!$C$3+1,0,1,$CB$2)),
     IF(SSSModel!$C$4="ECC",$EA133*$EB133*SUMPRODUCT(OFFSET($AC133,0,MAX(0,CE$4-$DZ133-$CA$4+1),1,MIN($DZ133,CE$4-$CA$4+1)),OFFSET(Escalation!$K$24,($Y133-1)*(Escalation!$I$22+1)+CE$4-SSSModel!$C$3+1,MAX(0,CE$4-$DZ133-$CA$4+1),1,MIN($DZ133,CE$4-$CA$4+1))),
     IF(SSSModel!$C$4="PV",AG133*$EA133*(1+SSSModel!$C$2),
     IF(SSSModel!$C$4="FCR",$EC133*SUM(OFFSET($AC133,0,MAX(CE$4-$AC$4-$DZ133+1,0),1,MIN($DZ133,CE$4-$AC$4+1))),0)))),
SUM($AC133:$BZ133)*
     IF(SSSModel!$C$4="RR",OFFSET(Profiles!$K$2,$Z133,MAX(Profiles!$C$2,AG$4-$W133)),
     IF(SSSModel!$C$4="ECC",$EA133*$EB133*IF(MAX(Escalation!$C$2,AG$4-$W133)&gt;$DZ133-1,0,OFFSET(Escalation!$K$2,$Y133,MAX(Escalation!$C$2,AG$4-$W133))),
     IF(SSSModel!$C$4="PV",IF(CE$4=$W133,$EA133*(1+SSSModel!$C$2),0),
     IF(SSSModel!$C$4="FCR",IF(AND(CE$4&gt;=$W133,OFFSET(Profiles!$K$2,$Z133,MAX(Profiles!$C$2,AG$4-$W133))&gt;0),$EC133,0),0))))))</f>
        <v>0</v>
      </c>
      <c r="CF133" s="135">
        <f ca="1">IF(OR($Z133=0,SSSModel!$C$4="CF"),AH133,
IF(LEFT($V133,3)="ON_",
     IF(SSSModel!$C$4="RR",SUMPRODUCT(OFFSET($AC133,0,0,1,$CB$2),OFFSET(Profiles!$K$28,($Z133-1)*(Profiles!$I$26+1)+CF$4-SSSModel!$C$3+1,0,1,$CB$2)),
     IF(SSSModel!$C$4="ECC",$EA133*$EB133*SUMPRODUCT(OFFSET($AC133,0,MAX(0,CF$4-$DZ133-$CA$4+1),1,MIN($DZ133,CF$4-$CA$4+1)),OFFSET(Escalation!$K$24,($Y133-1)*(Escalation!$I$22+1)+CF$4-SSSModel!$C$3+1,MAX(0,CF$4-$DZ133-$CA$4+1),1,MIN($DZ133,CF$4-$CA$4+1))),
     IF(SSSModel!$C$4="PV",AH133*$EA133*(1+SSSModel!$C$2),
     IF(SSSModel!$C$4="FCR",$EC133*SUM(OFFSET($AC133,0,MAX(CF$4-$AC$4-$DZ133+1,0),1,MIN($DZ133,CF$4-$AC$4+1))),0)))),
SUM($AC133:$BZ133)*
     IF(SSSModel!$C$4="RR",OFFSET(Profiles!$K$2,$Z133,MAX(Profiles!$C$2,AH$4-$W133)),
     IF(SSSModel!$C$4="ECC",$EA133*$EB133*IF(MAX(Escalation!$C$2,AH$4-$W133)&gt;$DZ133-1,0,OFFSET(Escalation!$K$2,$Y133,MAX(Escalation!$C$2,AH$4-$W133))),
     IF(SSSModel!$C$4="PV",IF(CF$4=$W133,$EA133*(1+SSSModel!$C$2),0),
     IF(SSSModel!$C$4="FCR",IF(AND(CF$4&gt;=$W133,OFFSET(Profiles!$K$2,$Z133,MAX(Profiles!$C$2,AH$4-$W133))&gt;0),$EC133,0),0))))))</f>
        <v>0</v>
      </c>
      <c r="CG133" s="135">
        <f ca="1">IF(OR($Z133=0,SSSModel!$C$4="CF"),AI133,
IF(LEFT($V133,3)="ON_",
     IF(SSSModel!$C$4="RR",SUMPRODUCT(OFFSET($AC133,0,0,1,$CB$2),OFFSET(Profiles!$K$28,($Z133-1)*(Profiles!$I$26+1)+CG$4-SSSModel!$C$3+1,0,1,$CB$2)),
     IF(SSSModel!$C$4="ECC",$EA133*$EB133*SUMPRODUCT(OFFSET($AC133,0,MAX(0,CG$4-$DZ133-$CA$4+1),1,MIN($DZ133,CG$4-$CA$4+1)),OFFSET(Escalation!$K$24,($Y133-1)*(Escalation!$I$22+1)+CG$4-SSSModel!$C$3+1,MAX(0,CG$4-$DZ133-$CA$4+1),1,MIN($DZ133,CG$4-$CA$4+1))),
     IF(SSSModel!$C$4="PV",AI133*$EA133*(1+SSSModel!$C$2),
     IF(SSSModel!$C$4="FCR",$EC133*SUM(OFFSET($AC133,0,MAX(CG$4-$AC$4-$DZ133+1,0),1,MIN($DZ133,CG$4-$AC$4+1))),0)))),
SUM($AC133:$BZ133)*
     IF(SSSModel!$C$4="RR",OFFSET(Profiles!$K$2,$Z133,MAX(Profiles!$C$2,AI$4-$W133)),
     IF(SSSModel!$C$4="ECC",$EA133*$EB133*IF(MAX(Escalation!$C$2,AI$4-$W133)&gt;$DZ133-1,0,OFFSET(Escalation!$K$2,$Y133,MAX(Escalation!$C$2,AI$4-$W133))),
     IF(SSSModel!$C$4="PV",IF(CG$4=$W133,$EA133*(1+SSSModel!$C$2),0),
     IF(SSSModel!$C$4="FCR",IF(AND(CG$4&gt;=$W133,OFFSET(Profiles!$K$2,$Z133,MAX(Profiles!$C$2,AI$4-$W133))&gt;0),$EC133,0),0))))))</f>
        <v>0</v>
      </c>
      <c r="CH133" s="135">
        <f ca="1">IF(OR($Z133=0,SSSModel!$C$4="CF"),AJ133,
IF(LEFT($V133,3)="ON_",
     IF(SSSModel!$C$4="RR",SUMPRODUCT(OFFSET($AC133,0,0,1,$CB$2),OFFSET(Profiles!$K$28,($Z133-1)*(Profiles!$I$26+1)+CH$4-SSSModel!$C$3+1,0,1,$CB$2)),
     IF(SSSModel!$C$4="ECC",$EA133*$EB133*SUMPRODUCT(OFFSET($AC133,0,MAX(0,CH$4-$DZ133-$CA$4+1),1,MIN($DZ133,CH$4-$CA$4+1)),OFFSET(Escalation!$K$24,($Y133-1)*(Escalation!$I$22+1)+CH$4-SSSModel!$C$3+1,MAX(0,CH$4-$DZ133-$CA$4+1),1,MIN($DZ133,CH$4-$CA$4+1))),
     IF(SSSModel!$C$4="PV",AJ133*$EA133*(1+SSSModel!$C$2),
     IF(SSSModel!$C$4="FCR",$EC133*SUM(OFFSET($AC133,0,MAX(CH$4-$AC$4-$DZ133+1,0),1,MIN($DZ133,CH$4-$AC$4+1))),0)))),
SUM($AC133:$BZ133)*
     IF(SSSModel!$C$4="RR",OFFSET(Profiles!$K$2,$Z133,MAX(Profiles!$C$2,AJ$4-$W133)),
     IF(SSSModel!$C$4="ECC",$EA133*$EB133*IF(MAX(Escalation!$C$2,AJ$4-$W133)&gt;$DZ133-1,0,OFFSET(Escalation!$K$2,$Y133,MAX(Escalation!$C$2,AJ$4-$W133))),
     IF(SSSModel!$C$4="PV",IF(CH$4=$W133,$EA133*(1+SSSModel!$C$2),0),
     IF(SSSModel!$C$4="FCR",IF(AND(CH$4&gt;=$W133,OFFSET(Profiles!$K$2,$Z133,MAX(Profiles!$C$2,AJ$4-$W133))&gt;0),$EC133,0),0))))))</f>
        <v>0</v>
      </c>
      <c r="CI133" s="135">
        <f ca="1">IF(OR($Z133=0,SSSModel!$C$4="CF"),AK133,
IF(LEFT($V133,3)="ON_",
     IF(SSSModel!$C$4="RR",SUMPRODUCT(OFFSET($AC133,0,0,1,$CB$2),OFFSET(Profiles!$K$28,($Z133-1)*(Profiles!$I$26+1)+CI$4-SSSModel!$C$3+1,0,1,$CB$2)),
     IF(SSSModel!$C$4="ECC",$EA133*$EB133*SUMPRODUCT(OFFSET($AC133,0,MAX(0,CI$4-$DZ133-$CA$4+1),1,MIN($DZ133,CI$4-$CA$4+1)),OFFSET(Escalation!$K$24,($Y133-1)*(Escalation!$I$22+1)+CI$4-SSSModel!$C$3+1,MAX(0,CI$4-$DZ133-$CA$4+1),1,MIN($DZ133,CI$4-$CA$4+1))),
     IF(SSSModel!$C$4="PV",AK133*$EA133*(1+SSSModel!$C$2),
     IF(SSSModel!$C$4="FCR",$EC133*SUM(OFFSET($AC133,0,MAX(CI$4-$AC$4-$DZ133+1,0),1,MIN($DZ133,CI$4-$AC$4+1))),0)))),
SUM($AC133:$BZ133)*
     IF(SSSModel!$C$4="RR",OFFSET(Profiles!$K$2,$Z133,MAX(Profiles!$C$2,AK$4-$W133)),
     IF(SSSModel!$C$4="ECC",$EA133*$EB133*IF(MAX(Escalation!$C$2,AK$4-$W133)&gt;$DZ133-1,0,OFFSET(Escalation!$K$2,$Y133,MAX(Escalation!$C$2,AK$4-$W133))),
     IF(SSSModel!$C$4="PV",IF(CI$4=$W133,$EA133*(1+SSSModel!$C$2),0),
     IF(SSSModel!$C$4="FCR",IF(AND(CI$4&gt;=$W133,OFFSET(Profiles!$K$2,$Z133,MAX(Profiles!$C$2,AK$4-$W133))&gt;0),$EC133,0),0))))))</f>
        <v>0</v>
      </c>
      <c r="CJ133" s="135">
        <f ca="1">IF(OR($Z133=0,SSSModel!$C$4="CF"),AL133,
IF(LEFT($V133,3)="ON_",
     IF(SSSModel!$C$4="RR",SUMPRODUCT(OFFSET($AC133,0,0,1,$CB$2),OFFSET(Profiles!$K$28,($Z133-1)*(Profiles!$I$26+1)+CJ$4-SSSModel!$C$3+1,0,1,$CB$2)),
     IF(SSSModel!$C$4="ECC",$EA133*$EB133*SUMPRODUCT(OFFSET($AC133,0,MAX(0,CJ$4-$DZ133-$CA$4+1),1,MIN($DZ133,CJ$4-$CA$4+1)),OFFSET(Escalation!$K$24,($Y133-1)*(Escalation!$I$22+1)+CJ$4-SSSModel!$C$3+1,MAX(0,CJ$4-$DZ133-$CA$4+1),1,MIN($DZ133,CJ$4-$CA$4+1))),
     IF(SSSModel!$C$4="PV",AL133*$EA133*(1+SSSModel!$C$2),
     IF(SSSModel!$C$4="FCR",$EC133*SUM(OFFSET($AC133,0,MAX(CJ$4-$AC$4-$DZ133+1,0),1,MIN($DZ133,CJ$4-$AC$4+1))),0)))),
SUM($AC133:$BZ133)*
     IF(SSSModel!$C$4="RR",OFFSET(Profiles!$K$2,$Z133,MAX(Profiles!$C$2,AL$4-$W133)),
     IF(SSSModel!$C$4="ECC",$EA133*$EB133*IF(MAX(Escalation!$C$2,AL$4-$W133)&gt;$DZ133-1,0,OFFSET(Escalation!$K$2,$Y133,MAX(Escalation!$C$2,AL$4-$W133))),
     IF(SSSModel!$C$4="PV",IF(CJ$4=$W133,$EA133*(1+SSSModel!$C$2),0),
     IF(SSSModel!$C$4="FCR",IF(AND(CJ$4&gt;=$W133,OFFSET(Profiles!$K$2,$Z133,MAX(Profiles!$C$2,AL$4-$W133))&gt;0),$EC133,0),0))))))</f>
        <v>0</v>
      </c>
      <c r="CK133" s="135">
        <f ca="1">IF(OR($Z133=0,SSSModel!$C$4="CF"),AM133,
IF(LEFT($V133,3)="ON_",
     IF(SSSModel!$C$4="RR",SUMPRODUCT(OFFSET($AC133,0,0,1,$CB$2),OFFSET(Profiles!$K$28,($Z133-1)*(Profiles!$I$26+1)+CK$4-SSSModel!$C$3+1,0,1,$CB$2)),
     IF(SSSModel!$C$4="ECC",$EA133*$EB133*SUMPRODUCT(OFFSET($AC133,0,MAX(0,CK$4-$DZ133-$CA$4+1),1,MIN($DZ133,CK$4-$CA$4+1)),OFFSET(Escalation!$K$24,($Y133-1)*(Escalation!$I$22+1)+CK$4-SSSModel!$C$3+1,MAX(0,CK$4-$DZ133-$CA$4+1),1,MIN($DZ133,CK$4-$CA$4+1))),
     IF(SSSModel!$C$4="PV",AM133*$EA133*(1+SSSModel!$C$2),
     IF(SSSModel!$C$4="FCR",$EC133*SUM(OFFSET($AC133,0,MAX(CK$4-$AC$4-$DZ133+1,0),1,MIN($DZ133,CK$4-$AC$4+1))),0)))),
SUM($AC133:$BZ133)*
     IF(SSSModel!$C$4="RR",OFFSET(Profiles!$K$2,$Z133,MAX(Profiles!$C$2,AM$4-$W133)),
     IF(SSSModel!$C$4="ECC",$EA133*$EB133*IF(MAX(Escalation!$C$2,AM$4-$W133)&gt;$DZ133-1,0,OFFSET(Escalation!$K$2,$Y133,MAX(Escalation!$C$2,AM$4-$W133))),
     IF(SSSModel!$C$4="PV",IF(CK$4=$W133,$EA133*(1+SSSModel!$C$2),0),
     IF(SSSModel!$C$4="FCR",IF(AND(CK$4&gt;=$W133,OFFSET(Profiles!$K$2,$Z133,MAX(Profiles!$C$2,AM$4-$W133))&gt;0),$EC133,0),0))))))</f>
        <v>0</v>
      </c>
      <c r="CL133" s="135">
        <f ca="1">IF(OR($Z133=0,SSSModel!$C$4="CF"),AN133,
IF(LEFT($V133,3)="ON_",
     IF(SSSModel!$C$4="RR",SUMPRODUCT(OFFSET($AC133,0,0,1,$CB$2),OFFSET(Profiles!$K$28,($Z133-1)*(Profiles!$I$26+1)+CL$4-SSSModel!$C$3+1,0,1,$CB$2)),
     IF(SSSModel!$C$4="ECC",$EA133*$EB133*SUMPRODUCT(OFFSET($AC133,0,MAX(0,CL$4-$DZ133-$CA$4+1),1,MIN($DZ133,CL$4-$CA$4+1)),OFFSET(Escalation!$K$24,($Y133-1)*(Escalation!$I$22+1)+CL$4-SSSModel!$C$3+1,MAX(0,CL$4-$DZ133-$CA$4+1),1,MIN($DZ133,CL$4-$CA$4+1))),
     IF(SSSModel!$C$4="PV",AN133*$EA133*(1+SSSModel!$C$2),
     IF(SSSModel!$C$4="FCR",$EC133*SUM(OFFSET($AC133,0,MAX(CL$4-$AC$4-$DZ133+1,0),1,MIN($DZ133,CL$4-$AC$4+1))),0)))),
SUM($AC133:$BZ133)*
     IF(SSSModel!$C$4="RR",OFFSET(Profiles!$K$2,$Z133,MAX(Profiles!$C$2,AN$4-$W133)),
     IF(SSSModel!$C$4="ECC",$EA133*$EB133*IF(MAX(Escalation!$C$2,AN$4-$W133)&gt;$DZ133-1,0,OFFSET(Escalation!$K$2,$Y133,MAX(Escalation!$C$2,AN$4-$W133))),
     IF(SSSModel!$C$4="PV",IF(CL$4=$W133,$EA133*(1+SSSModel!$C$2),0),
     IF(SSSModel!$C$4="FCR",IF(AND(CL$4&gt;=$W133,OFFSET(Profiles!$K$2,$Z133,MAX(Profiles!$C$2,AN$4-$W133))&gt;0),$EC133,0),0))))))</f>
        <v>0</v>
      </c>
      <c r="CM133" s="135">
        <f ca="1">IF(OR($Z133=0,SSSModel!$C$4="CF"),AO133,
IF(LEFT($V133,3)="ON_",
     IF(SSSModel!$C$4="RR",SUMPRODUCT(OFFSET($AC133,0,0,1,$CB$2),OFFSET(Profiles!$K$28,($Z133-1)*(Profiles!$I$26+1)+CM$4-SSSModel!$C$3+1,0,1,$CB$2)),
     IF(SSSModel!$C$4="ECC",$EA133*$EB133*SUMPRODUCT(OFFSET($AC133,0,MAX(0,CM$4-$DZ133-$CA$4+1),1,MIN($DZ133,CM$4-$CA$4+1)),OFFSET(Escalation!$K$24,($Y133-1)*(Escalation!$I$22+1)+CM$4-SSSModel!$C$3+1,MAX(0,CM$4-$DZ133-$CA$4+1),1,MIN($DZ133,CM$4-$CA$4+1))),
     IF(SSSModel!$C$4="PV",AO133*$EA133*(1+SSSModel!$C$2),
     IF(SSSModel!$C$4="FCR",$EC133*SUM(OFFSET($AC133,0,MAX(CM$4-$AC$4-$DZ133+1,0),1,MIN($DZ133,CM$4-$AC$4+1))),0)))),
SUM($AC133:$BZ133)*
     IF(SSSModel!$C$4="RR",OFFSET(Profiles!$K$2,$Z133,MAX(Profiles!$C$2,AO$4-$W133)),
     IF(SSSModel!$C$4="ECC",$EA133*$EB133*IF(MAX(Escalation!$C$2,AO$4-$W133)&gt;$DZ133-1,0,OFFSET(Escalation!$K$2,$Y133,MAX(Escalation!$C$2,AO$4-$W133))),
     IF(SSSModel!$C$4="PV",IF(CM$4=$W133,$EA133*(1+SSSModel!$C$2),0),
     IF(SSSModel!$C$4="FCR",IF(AND(CM$4&gt;=$W133,OFFSET(Profiles!$K$2,$Z133,MAX(Profiles!$C$2,AO$4-$W133))&gt;0),$EC133,0),0))))))</f>
        <v>0</v>
      </c>
      <c r="CN133" s="135">
        <f ca="1">IF(OR($Z133=0,SSSModel!$C$4="CF"),AP133,
IF(LEFT($V133,3)="ON_",
     IF(SSSModel!$C$4="RR",SUMPRODUCT(OFFSET($AC133,0,0,1,$CB$2),OFFSET(Profiles!$K$28,($Z133-1)*(Profiles!$I$26+1)+CN$4-SSSModel!$C$3+1,0,1,$CB$2)),
     IF(SSSModel!$C$4="ECC",$EA133*$EB133*SUMPRODUCT(OFFSET($AC133,0,MAX(0,CN$4-$DZ133-$CA$4+1),1,MIN($DZ133,CN$4-$CA$4+1)),OFFSET(Escalation!$K$24,($Y133-1)*(Escalation!$I$22+1)+CN$4-SSSModel!$C$3+1,MAX(0,CN$4-$DZ133-$CA$4+1),1,MIN($DZ133,CN$4-$CA$4+1))),
     IF(SSSModel!$C$4="PV",AP133*$EA133*(1+SSSModel!$C$2),
     IF(SSSModel!$C$4="FCR",$EC133*SUM(OFFSET($AC133,0,MAX(CN$4-$AC$4-$DZ133+1,0),1,MIN($DZ133,CN$4-$AC$4+1))),0)))),
SUM($AC133:$BZ133)*
     IF(SSSModel!$C$4="RR",OFFSET(Profiles!$K$2,$Z133,MAX(Profiles!$C$2,AP$4-$W133)),
     IF(SSSModel!$C$4="ECC",$EA133*$EB133*IF(MAX(Escalation!$C$2,AP$4-$W133)&gt;$DZ133-1,0,OFFSET(Escalation!$K$2,$Y133,MAX(Escalation!$C$2,AP$4-$W133))),
     IF(SSSModel!$C$4="PV",IF(CN$4=$W133,$EA133*(1+SSSModel!$C$2),0),
     IF(SSSModel!$C$4="FCR",IF(AND(CN$4&gt;=$W133,OFFSET(Profiles!$K$2,$Z133,MAX(Profiles!$C$2,AP$4-$W133))&gt;0),$EC133,0),0))))))</f>
        <v>0</v>
      </c>
      <c r="CO133" s="135">
        <f ca="1">IF(OR($Z133=0,SSSModel!$C$4="CF"),AQ133,
IF(LEFT($V133,3)="ON_",
     IF(SSSModel!$C$4="RR",SUMPRODUCT(OFFSET($AC133,0,0,1,$CB$2),OFFSET(Profiles!$K$28,($Z133-1)*(Profiles!$I$26+1)+CO$4-SSSModel!$C$3+1,0,1,$CB$2)),
     IF(SSSModel!$C$4="ECC",$EA133*$EB133*SUMPRODUCT(OFFSET($AC133,0,MAX(0,CO$4-$DZ133-$CA$4+1),1,MIN($DZ133,CO$4-$CA$4+1)),OFFSET(Escalation!$K$24,($Y133-1)*(Escalation!$I$22+1)+CO$4-SSSModel!$C$3+1,MAX(0,CO$4-$DZ133-$CA$4+1),1,MIN($DZ133,CO$4-$CA$4+1))),
     IF(SSSModel!$C$4="PV",AQ133*$EA133*(1+SSSModel!$C$2),
     IF(SSSModel!$C$4="FCR",$EC133*SUM(OFFSET($AC133,0,MAX(CO$4-$AC$4-$DZ133+1,0),1,MIN($DZ133,CO$4-$AC$4+1))),0)))),
SUM($AC133:$BZ133)*
     IF(SSSModel!$C$4="RR",OFFSET(Profiles!$K$2,$Z133,MAX(Profiles!$C$2,AQ$4-$W133)),
     IF(SSSModel!$C$4="ECC",$EA133*$EB133*IF(MAX(Escalation!$C$2,AQ$4-$W133)&gt;$DZ133-1,0,OFFSET(Escalation!$K$2,$Y133,MAX(Escalation!$C$2,AQ$4-$W133))),
     IF(SSSModel!$C$4="PV",IF(CO$4=$W133,$EA133*(1+SSSModel!$C$2),0),
     IF(SSSModel!$C$4="FCR",IF(AND(CO$4&gt;=$W133,OFFSET(Profiles!$K$2,$Z133,MAX(Profiles!$C$2,AQ$4-$W133))&gt;0),$EC133,0),0))))))</f>
        <v>0</v>
      </c>
      <c r="CP133" s="135">
        <f ca="1">IF(OR($Z133=0,SSSModel!$C$4="CF"),AR133,
IF(LEFT($V133,3)="ON_",
     IF(SSSModel!$C$4="RR",SUMPRODUCT(OFFSET($AC133,0,0,1,$CB$2),OFFSET(Profiles!$K$28,($Z133-1)*(Profiles!$I$26+1)+CP$4-SSSModel!$C$3+1,0,1,$CB$2)),
     IF(SSSModel!$C$4="ECC",$EA133*$EB133*SUMPRODUCT(OFFSET($AC133,0,MAX(0,CP$4-$DZ133-$CA$4+1),1,MIN($DZ133,CP$4-$CA$4+1)),OFFSET(Escalation!$K$24,($Y133-1)*(Escalation!$I$22+1)+CP$4-SSSModel!$C$3+1,MAX(0,CP$4-$DZ133-$CA$4+1),1,MIN($DZ133,CP$4-$CA$4+1))),
     IF(SSSModel!$C$4="PV",AR133*$EA133*(1+SSSModel!$C$2),
     IF(SSSModel!$C$4="FCR",$EC133*SUM(OFFSET($AC133,0,MAX(CP$4-$AC$4-$DZ133+1,0),1,MIN($DZ133,CP$4-$AC$4+1))),0)))),
SUM($AC133:$BZ133)*
     IF(SSSModel!$C$4="RR",OFFSET(Profiles!$K$2,$Z133,MAX(Profiles!$C$2,AR$4-$W133)),
     IF(SSSModel!$C$4="ECC",$EA133*$EB133*IF(MAX(Escalation!$C$2,AR$4-$W133)&gt;$DZ133-1,0,OFFSET(Escalation!$K$2,$Y133,MAX(Escalation!$C$2,AR$4-$W133))),
     IF(SSSModel!$C$4="PV",IF(CP$4=$W133,$EA133*(1+SSSModel!$C$2),0),
     IF(SSSModel!$C$4="FCR",IF(AND(CP$4&gt;=$W133,OFFSET(Profiles!$K$2,$Z133,MAX(Profiles!$C$2,AR$4-$W133))&gt;0),$EC133,0),0))))))</f>
        <v>0</v>
      </c>
      <c r="CQ133" s="135">
        <f ca="1">IF(OR($Z133=0,SSSModel!$C$4="CF"),AS133,
IF(LEFT($V133,3)="ON_",
     IF(SSSModel!$C$4="RR",SUMPRODUCT(OFFSET($AC133,0,0,1,$CB$2),OFFSET(Profiles!$K$28,($Z133-1)*(Profiles!$I$26+1)+CQ$4-SSSModel!$C$3+1,0,1,$CB$2)),
     IF(SSSModel!$C$4="ECC",$EA133*$EB133*SUMPRODUCT(OFFSET($AC133,0,MAX(0,CQ$4-$DZ133-$CA$4+1),1,MIN($DZ133,CQ$4-$CA$4+1)),OFFSET(Escalation!$K$24,($Y133-1)*(Escalation!$I$22+1)+CQ$4-SSSModel!$C$3+1,MAX(0,CQ$4-$DZ133-$CA$4+1),1,MIN($DZ133,CQ$4-$CA$4+1))),
     IF(SSSModel!$C$4="PV",AS133*$EA133*(1+SSSModel!$C$2),
     IF(SSSModel!$C$4="FCR",$EC133*SUM(OFFSET($AC133,0,MAX(CQ$4-$AC$4-$DZ133+1,0),1,MIN($DZ133,CQ$4-$AC$4+1))),0)))),
SUM($AC133:$BZ133)*
     IF(SSSModel!$C$4="RR",OFFSET(Profiles!$K$2,$Z133,MAX(Profiles!$C$2,AS$4-$W133)),
     IF(SSSModel!$C$4="ECC",$EA133*$EB133*IF(MAX(Escalation!$C$2,AS$4-$W133)&gt;$DZ133-1,0,OFFSET(Escalation!$K$2,$Y133,MAX(Escalation!$C$2,AS$4-$W133))),
     IF(SSSModel!$C$4="PV",IF(CQ$4=$W133,$EA133*(1+SSSModel!$C$2),0),
     IF(SSSModel!$C$4="FCR",IF(AND(CQ$4&gt;=$W133,OFFSET(Profiles!$K$2,$Z133,MAX(Profiles!$C$2,AS$4-$W133))&gt;0),$EC133,0),0))))))</f>
        <v>0</v>
      </c>
      <c r="CR133" s="135">
        <f ca="1">IF(OR($Z133=0,SSSModel!$C$4="CF"),AT133,
IF(LEFT($V133,3)="ON_",
     IF(SSSModel!$C$4="RR",SUMPRODUCT(OFFSET($AC133,0,0,1,$CB$2),OFFSET(Profiles!$K$28,($Z133-1)*(Profiles!$I$26+1)+CR$4-SSSModel!$C$3+1,0,1,$CB$2)),
     IF(SSSModel!$C$4="ECC",$EA133*$EB133*SUMPRODUCT(OFFSET($AC133,0,MAX(0,CR$4-$DZ133-$CA$4+1),1,MIN($DZ133,CR$4-$CA$4+1)),OFFSET(Escalation!$K$24,($Y133-1)*(Escalation!$I$22+1)+CR$4-SSSModel!$C$3+1,MAX(0,CR$4-$DZ133-$CA$4+1),1,MIN($DZ133,CR$4-$CA$4+1))),
     IF(SSSModel!$C$4="PV",AT133*$EA133*(1+SSSModel!$C$2),
     IF(SSSModel!$C$4="FCR",$EC133*SUM(OFFSET($AC133,0,MAX(CR$4-$AC$4-$DZ133+1,0),1,MIN($DZ133,CR$4-$AC$4+1))),0)))),
SUM($AC133:$BZ133)*
     IF(SSSModel!$C$4="RR",OFFSET(Profiles!$K$2,$Z133,MAX(Profiles!$C$2,AT$4-$W133)),
     IF(SSSModel!$C$4="ECC",$EA133*$EB133*IF(MAX(Escalation!$C$2,AT$4-$W133)&gt;$DZ133-1,0,OFFSET(Escalation!$K$2,$Y133,MAX(Escalation!$C$2,AT$4-$W133))),
     IF(SSSModel!$C$4="PV",IF(CR$4=$W133,$EA133*(1+SSSModel!$C$2),0),
     IF(SSSModel!$C$4="FCR",IF(AND(CR$4&gt;=$W133,OFFSET(Profiles!$K$2,$Z133,MAX(Profiles!$C$2,AT$4-$W133))&gt;0),$EC133,0),0))))))</f>
        <v>0</v>
      </c>
      <c r="CS133" s="135">
        <f ca="1">IF(OR($Z133=0,SSSModel!$C$4="CF"),AU133,
IF(LEFT($V133,3)="ON_",
     IF(SSSModel!$C$4="RR",SUMPRODUCT(OFFSET($AC133,0,0,1,$CB$2),OFFSET(Profiles!$K$28,($Z133-1)*(Profiles!$I$26+1)+CS$4-SSSModel!$C$3+1,0,1,$CB$2)),
     IF(SSSModel!$C$4="ECC",$EA133*$EB133*SUMPRODUCT(OFFSET($AC133,0,MAX(0,CS$4-$DZ133-$CA$4+1),1,MIN($DZ133,CS$4-$CA$4+1)),OFFSET(Escalation!$K$24,($Y133-1)*(Escalation!$I$22+1)+CS$4-SSSModel!$C$3+1,MAX(0,CS$4-$DZ133-$CA$4+1),1,MIN($DZ133,CS$4-$CA$4+1))),
     IF(SSSModel!$C$4="PV",AU133*$EA133*(1+SSSModel!$C$2),
     IF(SSSModel!$C$4="FCR",$EC133*SUM(OFFSET($AC133,0,MAX(CS$4-$AC$4-$DZ133+1,0),1,MIN($DZ133,CS$4-$AC$4+1))),0)))),
SUM($AC133:$BZ133)*
     IF(SSSModel!$C$4="RR",OFFSET(Profiles!$K$2,$Z133,MAX(Profiles!$C$2,AU$4-$W133)),
     IF(SSSModel!$C$4="ECC",$EA133*$EB133*IF(MAX(Escalation!$C$2,AU$4-$W133)&gt;$DZ133-1,0,OFFSET(Escalation!$K$2,$Y133,MAX(Escalation!$C$2,AU$4-$W133))),
     IF(SSSModel!$C$4="PV",IF(CS$4=$W133,$EA133*(1+SSSModel!$C$2),0),
     IF(SSSModel!$C$4="FCR",IF(AND(CS$4&gt;=$W133,OFFSET(Profiles!$K$2,$Z133,MAX(Profiles!$C$2,AU$4-$W133))&gt;0),$EC133,0),0))))))</f>
        <v>0</v>
      </c>
      <c r="CT133" s="135">
        <f ca="1">IF(OR($Z133=0,SSSModel!$C$4="CF"),AV133,
IF(LEFT($V133,3)="ON_",
     IF(SSSModel!$C$4="RR",SUMPRODUCT(OFFSET($AC133,0,0,1,$CB$2),OFFSET(Profiles!$K$28,($Z133-1)*(Profiles!$I$26+1)+CT$4-SSSModel!$C$3+1,0,1,$CB$2)),
     IF(SSSModel!$C$4="ECC",$EA133*$EB133*SUMPRODUCT(OFFSET($AC133,0,MAX(0,CT$4-$DZ133-$CA$4+1),1,MIN($DZ133,CT$4-$CA$4+1)),OFFSET(Escalation!$K$24,($Y133-1)*(Escalation!$I$22+1)+CT$4-SSSModel!$C$3+1,MAX(0,CT$4-$DZ133-$CA$4+1),1,MIN($DZ133,CT$4-$CA$4+1))),
     IF(SSSModel!$C$4="PV",AV133*$EA133*(1+SSSModel!$C$2),
     IF(SSSModel!$C$4="FCR",$EC133*SUM(OFFSET($AC133,0,MAX(CT$4-$AC$4-$DZ133+1,0),1,MIN($DZ133,CT$4-$AC$4+1))),0)))),
SUM($AC133:$BZ133)*
     IF(SSSModel!$C$4="RR",OFFSET(Profiles!$K$2,$Z133,MAX(Profiles!$C$2,AV$4-$W133)),
     IF(SSSModel!$C$4="ECC",$EA133*$EB133*IF(MAX(Escalation!$C$2,AV$4-$W133)&gt;$DZ133-1,0,OFFSET(Escalation!$K$2,$Y133,MAX(Escalation!$C$2,AV$4-$W133))),
     IF(SSSModel!$C$4="PV",IF(CT$4=$W133,$EA133*(1+SSSModel!$C$2),0),
     IF(SSSModel!$C$4="FCR",IF(AND(CT$4&gt;=$W133,OFFSET(Profiles!$K$2,$Z133,MAX(Profiles!$C$2,AV$4-$W133))&gt;0),$EC133,0),0))))))</f>
        <v>0</v>
      </c>
      <c r="CU133" s="135">
        <f ca="1">IF(OR($Z133=0,SSSModel!$C$4="CF"),AW133,
IF(LEFT($V133,3)="ON_",
     IF(SSSModel!$C$4="RR",SUMPRODUCT(OFFSET($AC133,0,0,1,$CB$2),OFFSET(Profiles!$K$28,($Z133-1)*(Profiles!$I$26+1)+CU$4-SSSModel!$C$3+1,0,1,$CB$2)),
     IF(SSSModel!$C$4="ECC",$EA133*$EB133*SUMPRODUCT(OFFSET($AC133,0,MAX(0,CU$4-$DZ133-$CA$4+1),1,MIN($DZ133,CU$4-$CA$4+1)),OFFSET(Escalation!$K$24,($Y133-1)*(Escalation!$I$22+1)+CU$4-SSSModel!$C$3+1,MAX(0,CU$4-$DZ133-$CA$4+1),1,MIN($DZ133,CU$4-$CA$4+1))),
     IF(SSSModel!$C$4="PV",AW133*$EA133*(1+SSSModel!$C$2),
     IF(SSSModel!$C$4="FCR",$EC133*SUM(OFFSET($AC133,0,MAX(CU$4-$AC$4-$DZ133+1,0),1,MIN($DZ133,CU$4-$AC$4+1))),0)))),
SUM($AC133:$BZ133)*
     IF(SSSModel!$C$4="RR",OFFSET(Profiles!$K$2,$Z133,MAX(Profiles!$C$2,AW$4-$W133)),
     IF(SSSModel!$C$4="ECC",$EA133*$EB133*IF(MAX(Escalation!$C$2,AW$4-$W133)&gt;$DZ133-1,0,OFFSET(Escalation!$K$2,$Y133,MAX(Escalation!$C$2,AW$4-$W133))),
     IF(SSSModel!$C$4="PV",IF(CU$4=$W133,$EA133*(1+SSSModel!$C$2),0),
     IF(SSSModel!$C$4="FCR",IF(AND(CU$4&gt;=$W133,OFFSET(Profiles!$K$2,$Z133,MAX(Profiles!$C$2,AW$4-$W133))&gt;0),$EC133,0),0))))))</f>
        <v>0</v>
      </c>
      <c r="CV133" s="135">
        <f ca="1">IF(OR($Z133=0,SSSModel!$C$4="CF"),AX133,
IF(LEFT($V133,3)="ON_",
     IF(SSSModel!$C$4="RR",SUMPRODUCT(OFFSET($AC133,0,0,1,$CB$2),OFFSET(Profiles!$K$28,($Z133-1)*(Profiles!$I$26+1)+CV$4-SSSModel!$C$3+1,0,1,$CB$2)),
     IF(SSSModel!$C$4="ECC",$EA133*$EB133*SUMPRODUCT(OFFSET($AC133,0,MAX(0,CV$4-$DZ133-$CA$4+1),1,MIN($DZ133,CV$4-$CA$4+1)),OFFSET(Escalation!$K$24,($Y133-1)*(Escalation!$I$22+1)+CV$4-SSSModel!$C$3+1,MAX(0,CV$4-$DZ133-$CA$4+1),1,MIN($DZ133,CV$4-$CA$4+1))),
     IF(SSSModel!$C$4="PV",AX133*$EA133*(1+SSSModel!$C$2),
     IF(SSSModel!$C$4="FCR",$EC133*SUM(OFFSET($AC133,0,MAX(CV$4-$AC$4-$DZ133+1,0),1,MIN($DZ133,CV$4-$AC$4+1))),0)))),
SUM($AC133:$BZ133)*
     IF(SSSModel!$C$4="RR",OFFSET(Profiles!$K$2,$Z133,MAX(Profiles!$C$2,AX$4-$W133)),
     IF(SSSModel!$C$4="ECC",$EA133*$EB133*IF(MAX(Escalation!$C$2,AX$4-$W133)&gt;$DZ133-1,0,OFFSET(Escalation!$K$2,$Y133,MAX(Escalation!$C$2,AX$4-$W133))),
     IF(SSSModel!$C$4="PV",IF(CV$4=$W133,$EA133*(1+SSSModel!$C$2),0),
     IF(SSSModel!$C$4="FCR",IF(AND(CV$4&gt;=$W133,OFFSET(Profiles!$K$2,$Z133,MAX(Profiles!$C$2,AX$4-$W133))&gt;0),$EC133,0),0))))))</f>
        <v>0</v>
      </c>
      <c r="CW133" s="135">
        <f ca="1">IF(OR($Z133=0,SSSModel!$C$4="CF"),AY133,
IF(LEFT($V133,3)="ON_",
     IF(SSSModel!$C$4="RR",SUMPRODUCT(OFFSET($AC133,0,0,1,$CB$2),OFFSET(Profiles!$K$28,($Z133-1)*(Profiles!$I$26+1)+CW$4-SSSModel!$C$3+1,0,1,$CB$2)),
     IF(SSSModel!$C$4="ECC",$EA133*$EB133*SUMPRODUCT(OFFSET($AC133,0,MAX(0,CW$4-$DZ133-$CA$4+1),1,MIN($DZ133,CW$4-$CA$4+1)),OFFSET(Escalation!$K$24,($Y133-1)*(Escalation!$I$22+1)+CW$4-SSSModel!$C$3+1,MAX(0,CW$4-$DZ133-$CA$4+1),1,MIN($DZ133,CW$4-$CA$4+1))),
     IF(SSSModel!$C$4="PV",AY133*$EA133*(1+SSSModel!$C$2),
     IF(SSSModel!$C$4="FCR",$EC133*SUM(OFFSET($AC133,0,MAX(CW$4-$AC$4-$DZ133+1,0),1,MIN($DZ133,CW$4-$AC$4+1))),0)))),
SUM($AC133:$BZ133)*
     IF(SSSModel!$C$4="RR",OFFSET(Profiles!$K$2,$Z133,MAX(Profiles!$C$2,AY$4-$W133)),
     IF(SSSModel!$C$4="ECC",$EA133*$EB133*IF(MAX(Escalation!$C$2,AY$4-$W133)&gt;$DZ133-1,0,OFFSET(Escalation!$K$2,$Y133,MAX(Escalation!$C$2,AY$4-$W133))),
     IF(SSSModel!$C$4="PV",IF(CW$4=$W133,$EA133*(1+SSSModel!$C$2),0),
     IF(SSSModel!$C$4="FCR",IF(AND(CW$4&gt;=$W133,OFFSET(Profiles!$K$2,$Z133,MAX(Profiles!$C$2,AY$4-$W133))&gt;0),$EC133,0),0))))))</f>
        <v>0</v>
      </c>
      <c r="CX133" s="135">
        <f ca="1">IF(OR($Z133=0,SSSModel!$C$4="CF"),AZ133,
IF(LEFT($V133,3)="ON_",
     IF(SSSModel!$C$4="RR",SUMPRODUCT(OFFSET($AC133,0,0,1,$CB$2),OFFSET(Profiles!$K$28,($Z133-1)*(Profiles!$I$26+1)+CX$4-SSSModel!$C$3+1,0,1,$CB$2)),
     IF(SSSModel!$C$4="ECC",$EA133*$EB133*SUMPRODUCT(OFFSET($AC133,0,MAX(0,CX$4-$DZ133-$CA$4+1),1,MIN($DZ133,CX$4-$CA$4+1)),OFFSET(Escalation!$K$24,($Y133-1)*(Escalation!$I$22+1)+CX$4-SSSModel!$C$3+1,MAX(0,CX$4-$DZ133-$CA$4+1),1,MIN($DZ133,CX$4-$CA$4+1))),
     IF(SSSModel!$C$4="PV",AZ133*$EA133*(1+SSSModel!$C$2),
     IF(SSSModel!$C$4="FCR",$EC133*SUM(OFFSET($AC133,0,MAX(CX$4-$AC$4-$DZ133+1,0),1,MIN($DZ133,CX$4-$AC$4+1))),0)))),
SUM($AC133:$BZ133)*
     IF(SSSModel!$C$4="RR",OFFSET(Profiles!$K$2,$Z133,MAX(Profiles!$C$2,AZ$4-$W133)),
     IF(SSSModel!$C$4="ECC",$EA133*$EB133*IF(MAX(Escalation!$C$2,AZ$4-$W133)&gt;$DZ133-1,0,OFFSET(Escalation!$K$2,$Y133,MAX(Escalation!$C$2,AZ$4-$W133))),
     IF(SSSModel!$C$4="PV",IF(CX$4=$W133,$EA133*(1+SSSModel!$C$2),0),
     IF(SSSModel!$C$4="FCR",IF(AND(CX$4&gt;=$W133,OFFSET(Profiles!$K$2,$Z133,MAX(Profiles!$C$2,AZ$4-$W133))&gt;0),$EC133,0),0))))))</f>
        <v>0</v>
      </c>
      <c r="CY133" s="135">
        <f ca="1">IF(OR($Z133=0,SSSModel!$C$4="CF"),BA133,
IF(LEFT($V133,3)="ON_",
     IF(SSSModel!$C$4="RR",SUMPRODUCT(OFFSET($AC133,0,0,1,$CB$2),OFFSET(Profiles!$K$28,($Z133-1)*(Profiles!$I$26+1)+CY$4-SSSModel!$C$3+1,0,1,$CB$2)),
     IF(SSSModel!$C$4="ECC",$EA133*$EB133*SUMPRODUCT(OFFSET($AC133,0,MAX(0,CY$4-$DZ133-$CA$4+1),1,MIN($DZ133,CY$4-$CA$4+1)),OFFSET(Escalation!$K$24,($Y133-1)*(Escalation!$I$22+1)+CY$4-SSSModel!$C$3+1,MAX(0,CY$4-$DZ133-$CA$4+1),1,MIN($DZ133,CY$4-$CA$4+1))),
     IF(SSSModel!$C$4="PV",BA133*$EA133*(1+SSSModel!$C$2),
     IF(SSSModel!$C$4="FCR",$EC133*SUM(OFFSET($AC133,0,MAX(CY$4-$AC$4-$DZ133+1,0),1,MIN($DZ133,CY$4-$AC$4+1))),0)))),
SUM($AC133:$BZ133)*
     IF(SSSModel!$C$4="RR",OFFSET(Profiles!$K$2,$Z133,MAX(Profiles!$C$2,BA$4-$W133)),
     IF(SSSModel!$C$4="ECC",$EA133*$EB133*IF(MAX(Escalation!$C$2,BA$4-$W133)&gt;$DZ133-1,0,OFFSET(Escalation!$K$2,$Y133,MAX(Escalation!$C$2,BA$4-$W133))),
     IF(SSSModel!$C$4="PV",IF(CY$4=$W133,$EA133*(1+SSSModel!$C$2),0),
     IF(SSSModel!$C$4="FCR",IF(AND(CY$4&gt;=$W133,OFFSET(Profiles!$K$2,$Z133,MAX(Profiles!$C$2,BA$4-$W133))&gt;0),$EC133,0),0))))))</f>
        <v>0</v>
      </c>
      <c r="CZ133" s="135">
        <f ca="1">IF(OR($Z133=0,SSSModel!$C$4="CF"),BB133,
IF(LEFT($V133,3)="ON_",
     IF(SSSModel!$C$4="RR",SUMPRODUCT(OFFSET($AC133,0,0,1,$CB$2),OFFSET(Profiles!$K$28,($Z133-1)*(Profiles!$I$26+1)+CZ$4-SSSModel!$C$3+1,0,1,$CB$2)),
     IF(SSSModel!$C$4="ECC",$EA133*$EB133*SUMPRODUCT(OFFSET($AC133,0,MAX(0,CZ$4-$DZ133-$CA$4+1),1,MIN($DZ133,CZ$4-$CA$4+1)),OFFSET(Escalation!$K$24,($Y133-1)*(Escalation!$I$22+1)+CZ$4-SSSModel!$C$3+1,MAX(0,CZ$4-$DZ133-$CA$4+1),1,MIN($DZ133,CZ$4-$CA$4+1))),
     IF(SSSModel!$C$4="PV",BB133*$EA133*(1+SSSModel!$C$2),
     IF(SSSModel!$C$4="FCR",$EC133*SUM(OFFSET($AC133,0,MAX(CZ$4-$AC$4-$DZ133+1,0),1,MIN($DZ133,CZ$4-$AC$4+1))),0)))),
SUM($AC133:$BZ133)*
     IF(SSSModel!$C$4="RR",OFFSET(Profiles!$K$2,$Z133,MAX(Profiles!$C$2,BB$4-$W133)),
     IF(SSSModel!$C$4="ECC",$EA133*$EB133*IF(MAX(Escalation!$C$2,BB$4-$W133)&gt;$DZ133-1,0,OFFSET(Escalation!$K$2,$Y133,MAX(Escalation!$C$2,BB$4-$W133))),
     IF(SSSModel!$C$4="PV",IF(CZ$4=$W133,$EA133*(1+SSSModel!$C$2),0),
     IF(SSSModel!$C$4="FCR",IF(AND(CZ$4&gt;=$W133,OFFSET(Profiles!$K$2,$Z133,MAX(Profiles!$C$2,BB$4-$W133))&gt;0),$EC133,0),0))))))</f>
        <v>0</v>
      </c>
      <c r="DA133" s="135">
        <f ca="1">IF(OR($Z133=0,SSSModel!$C$4="CF"),BC133,
IF(LEFT($V133,3)="ON_",
     IF(SSSModel!$C$4="RR",SUMPRODUCT(OFFSET($AC133,0,0,1,$CB$2),OFFSET(Profiles!$K$28,($Z133-1)*(Profiles!$I$26+1)+DA$4-SSSModel!$C$3+1,0,1,$CB$2)),
     IF(SSSModel!$C$4="ECC",$EA133*$EB133*SUMPRODUCT(OFFSET($AC133,0,MAX(0,DA$4-$DZ133-$CA$4+1),1,MIN($DZ133,DA$4-$CA$4+1)),OFFSET(Escalation!$K$24,($Y133-1)*(Escalation!$I$22+1)+DA$4-SSSModel!$C$3+1,MAX(0,DA$4-$DZ133-$CA$4+1),1,MIN($DZ133,DA$4-$CA$4+1))),
     IF(SSSModel!$C$4="PV",BC133*$EA133*(1+SSSModel!$C$2),
     IF(SSSModel!$C$4="FCR",$EC133*SUM(OFFSET($AC133,0,MAX(DA$4-$AC$4-$DZ133+1,0),1,MIN($DZ133,DA$4-$AC$4+1))),0)))),
SUM($AC133:$BZ133)*
     IF(SSSModel!$C$4="RR",OFFSET(Profiles!$K$2,$Z133,MAX(Profiles!$C$2,BC$4-$W133)),
     IF(SSSModel!$C$4="ECC",$EA133*$EB133*IF(MAX(Escalation!$C$2,BC$4-$W133)&gt;$DZ133-1,0,OFFSET(Escalation!$K$2,$Y133,MAX(Escalation!$C$2,BC$4-$W133))),
     IF(SSSModel!$C$4="PV",IF(DA$4=$W133,$EA133*(1+SSSModel!$C$2),0),
     IF(SSSModel!$C$4="FCR",IF(AND(DA$4&gt;=$W133,OFFSET(Profiles!$K$2,$Z133,MAX(Profiles!$C$2,BC$4-$W133))&gt;0),$EC133,0),0))))))</f>
        <v>0</v>
      </c>
      <c r="DB133" s="135">
        <f ca="1">IF(OR($Z133=0,SSSModel!$C$4="CF"),BD133,
IF(LEFT($V133,3)="ON_",
     IF(SSSModel!$C$4="RR",SUMPRODUCT(OFFSET($AC133,0,0,1,$CB$2),OFFSET(Profiles!$K$28,($Z133-1)*(Profiles!$I$26+1)+DB$4-SSSModel!$C$3+1,0,1,$CB$2)),
     IF(SSSModel!$C$4="ECC",$EA133*$EB133*SUMPRODUCT(OFFSET($AC133,0,MAX(0,DB$4-$DZ133-$CA$4+1),1,MIN($DZ133,DB$4-$CA$4+1)),OFFSET(Escalation!$K$24,($Y133-1)*(Escalation!$I$22+1)+DB$4-SSSModel!$C$3+1,MAX(0,DB$4-$DZ133-$CA$4+1),1,MIN($DZ133,DB$4-$CA$4+1))),
     IF(SSSModel!$C$4="PV",BD133*$EA133*(1+SSSModel!$C$2),
     IF(SSSModel!$C$4="FCR",$EC133*SUM(OFFSET($AC133,0,MAX(DB$4-$AC$4-$DZ133+1,0),1,MIN($DZ133,DB$4-$AC$4+1))),0)))),
SUM($AC133:$BZ133)*
     IF(SSSModel!$C$4="RR",OFFSET(Profiles!$K$2,$Z133,MAX(Profiles!$C$2,BD$4-$W133)),
     IF(SSSModel!$C$4="ECC",$EA133*$EB133*IF(MAX(Escalation!$C$2,BD$4-$W133)&gt;$DZ133-1,0,OFFSET(Escalation!$K$2,$Y133,MAX(Escalation!$C$2,BD$4-$W133))),
     IF(SSSModel!$C$4="PV",IF(DB$4=$W133,$EA133*(1+SSSModel!$C$2),0),
     IF(SSSModel!$C$4="FCR",IF(AND(DB$4&gt;=$W133,OFFSET(Profiles!$K$2,$Z133,MAX(Profiles!$C$2,BD$4-$W133))&gt;0),$EC133,0),0))))))</f>
        <v>0</v>
      </c>
      <c r="DC133" s="135">
        <f ca="1">IF(OR($Z133=0,SSSModel!$C$4="CF"),BE133,
IF(LEFT($V133,3)="ON_",
     IF(SSSModel!$C$4="RR",SUMPRODUCT(OFFSET($AC133,0,0,1,$CB$2),OFFSET(Profiles!$K$28,($Z133-1)*(Profiles!$I$26+1)+DC$4-SSSModel!$C$3+1,0,1,$CB$2)),
     IF(SSSModel!$C$4="ECC",$EA133*$EB133*SUMPRODUCT(OFFSET($AC133,0,MAX(0,DC$4-$DZ133-$CA$4+1),1,MIN($DZ133,DC$4-$CA$4+1)),OFFSET(Escalation!$K$24,($Y133-1)*(Escalation!$I$22+1)+DC$4-SSSModel!$C$3+1,MAX(0,DC$4-$DZ133-$CA$4+1),1,MIN($DZ133,DC$4-$CA$4+1))),
     IF(SSSModel!$C$4="PV",BE133*$EA133*(1+SSSModel!$C$2),
     IF(SSSModel!$C$4="FCR",$EC133*SUM(OFFSET($AC133,0,MAX(DC$4-$AC$4-$DZ133+1,0),1,MIN($DZ133,DC$4-$AC$4+1))),0)))),
SUM($AC133:$BZ133)*
     IF(SSSModel!$C$4="RR",OFFSET(Profiles!$K$2,$Z133,MAX(Profiles!$C$2,BE$4-$W133)),
     IF(SSSModel!$C$4="ECC",$EA133*$EB133*IF(MAX(Escalation!$C$2,BE$4-$W133)&gt;$DZ133-1,0,OFFSET(Escalation!$K$2,$Y133,MAX(Escalation!$C$2,BE$4-$W133))),
     IF(SSSModel!$C$4="PV",IF(DC$4=$W133,$EA133*(1+SSSModel!$C$2),0),
     IF(SSSModel!$C$4="FCR",IF(AND(DC$4&gt;=$W133,OFFSET(Profiles!$K$2,$Z133,MAX(Profiles!$C$2,BE$4-$W133))&gt;0),$EC133,0),0))))))</f>
        <v>0</v>
      </c>
      <c r="DD133" s="135">
        <f ca="1">IF(OR($Z133=0,SSSModel!$C$4="CF"),BF133,
IF(LEFT($V133,3)="ON_",
     IF(SSSModel!$C$4="RR",SUMPRODUCT(OFFSET($AC133,0,0,1,$CB$2),OFFSET(Profiles!$K$28,($Z133-1)*(Profiles!$I$26+1)+DD$4-SSSModel!$C$3+1,0,1,$CB$2)),
     IF(SSSModel!$C$4="ECC",$EA133*$EB133*SUMPRODUCT(OFFSET($AC133,0,MAX(0,DD$4-$DZ133-$CA$4+1),1,MIN($DZ133,DD$4-$CA$4+1)),OFFSET(Escalation!$K$24,($Y133-1)*(Escalation!$I$22+1)+DD$4-SSSModel!$C$3+1,MAX(0,DD$4-$DZ133-$CA$4+1),1,MIN($DZ133,DD$4-$CA$4+1))),
     IF(SSSModel!$C$4="PV",BF133*$EA133*(1+SSSModel!$C$2),
     IF(SSSModel!$C$4="FCR",$EC133*SUM(OFFSET($AC133,0,MAX(DD$4-$AC$4-$DZ133+1,0),1,MIN($DZ133,DD$4-$AC$4+1))),0)))),
SUM($AC133:$BZ133)*
     IF(SSSModel!$C$4="RR",OFFSET(Profiles!$K$2,$Z133,MAX(Profiles!$C$2,BF$4-$W133)),
     IF(SSSModel!$C$4="ECC",$EA133*$EB133*IF(MAX(Escalation!$C$2,BF$4-$W133)&gt;$DZ133-1,0,OFFSET(Escalation!$K$2,$Y133,MAX(Escalation!$C$2,BF$4-$W133))),
     IF(SSSModel!$C$4="PV",IF(DD$4=$W133,$EA133*(1+SSSModel!$C$2),0),
     IF(SSSModel!$C$4="FCR",IF(AND(DD$4&gt;=$W133,OFFSET(Profiles!$K$2,$Z133,MAX(Profiles!$C$2,BF$4-$W133))&gt;0),$EC133,0),0))))))</f>
        <v>0</v>
      </c>
      <c r="DE133" s="135">
        <f ca="1">IF(OR($Z133=0,SSSModel!$C$4="CF"),BG133,
IF(LEFT($V133,3)="ON_",
     IF(SSSModel!$C$4="RR",SUMPRODUCT(OFFSET($AC133,0,0,1,$CB$2),OFFSET(Profiles!$K$28,($Z133-1)*(Profiles!$I$26+1)+DE$4-SSSModel!$C$3+1,0,1,$CB$2)),
     IF(SSSModel!$C$4="ECC",$EA133*$EB133*SUMPRODUCT(OFFSET($AC133,0,MAX(0,DE$4-$DZ133-$CA$4+1),1,MIN($DZ133,DE$4-$CA$4+1)),OFFSET(Escalation!$K$24,($Y133-1)*(Escalation!$I$22+1)+DE$4-SSSModel!$C$3+1,MAX(0,DE$4-$DZ133-$CA$4+1),1,MIN($DZ133,DE$4-$CA$4+1))),
     IF(SSSModel!$C$4="PV",BG133*$EA133*(1+SSSModel!$C$2),
     IF(SSSModel!$C$4="FCR",$EC133*SUM(OFFSET($AC133,0,MAX(DE$4-$AC$4-$DZ133+1,0),1,MIN($DZ133,DE$4-$AC$4+1))),0)))),
SUM($AC133:$BZ133)*
     IF(SSSModel!$C$4="RR",OFFSET(Profiles!$K$2,$Z133,MAX(Profiles!$C$2,BG$4-$W133)),
     IF(SSSModel!$C$4="ECC",$EA133*$EB133*IF(MAX(Escalation!$C$2,BG$4-$W133)&gt;$DZ133-1,0,OFFSET(Escalation!$K$2,$Y133,MAX(Escalation!$C$2,BG$4-$W133))),
     IF(SSSModel!$C$4="PV",IF(DE$4=$W133,$EA133*(1+SSSModel!$C$2),0),
     IF(SSSModel!$C$4="FCR",IF(AND(DE$4&gt;=$W133,OFFSET(Profiles!$K$2,$Z133,MAX(Profiles!$C$2,BG$4-$W133))&gt;0),$EC133,0),0))))))</f>
        <v>0</v>
      </c>
      <c r="DF133" s="135">
        <f ca="1">IF(OR($Z133=0,SSSModel!$C$4="CF"),BH133,
IF(LEFT($V133,3)="ON_",
     IF(SSSModel!$C$4="RR",SUMPRODUCT(OFFSET($AC133,0,0,1,$CB$2),OFFSET(Profiles!$K$28,($Z133-1)*(Profiles!$I$26+1)+DF$4-SSSModel!$C$3+1,0,1,$CB$2)),
     IF(SSSModel!$C$4="ECC",$EA133*$EB133*SUMPRODUCT(OFFSET($AC133,0,MAX(0,DF$4-$DZ133-$CA$4+1),1,MIN($DZ133,DF$4-$CA$4+1)),OFFSET(Escalation!$K$24,($Y133-1)*(Escalation!$I$22+1)+DF$4-SSSModel!$C$3+1,MAX(0,DF$4-$DZ133-$CA$4+1),1,MIN($DZ133,DF$4-$CA$4+1))),
     IF(SSSModel!$C$4="PV",BH133*$EA133*(1+SSSModel!$C$2),
     IF(SSSModel!$C$4="FCR",$EC133*SUM(OFFSET($AC133,0,MAX(DF$4-$AC$4-$DZ133+1,0),1,MIN($DZ133,DF$4-$AC$4+1))),0)))),
SUM($AC133:$BZ133)*
     IF(SSSModel!$C$4="RR",OFFSET(Profiles!$K$2,$Z133,MAX(Profiles!$C$2,BH$4-$W133)),
     IF(SSSModel!$C$4="ECC",$EA133*$EB133*IF(MAX(Escalation!$C$2,BH$4-$W133)&gt;$DZ133-1,0,OFFSET(Escalation!$K$2,$Y133,MAX(Escalation!$C$2,BH$4-$W133))),
     IF(SSSModel!$C$4="PV",IF(DF$4=$W133,$EA133*(1+SSSModel!$C$2),0),
     IF(SSSModel!$C$4="FCR",IF(AND(DF$4&gt;=$W133,OFFSET(Profiles!$K$2,$Z133,MAX(Profiles!$C$2,BH$4-$W133))&gt;0),$EC133,0),0))))))</f>
        <v>0</v>
      </c>
      <c r="DG133" s="135">
        <f ca="1">IF(OR($Z133=0,SSSModel!$C$4="CF"),BI133,
IF(LEFT($V133,3)="ON_",
     IF(SSSModel!$C$4="RR",SUMPRODUCT(OFFSET($AC133,0,0,1,$CB$2),OFFSET(Profiles!$K$28,($Z133-1)*(Profiles!$I$26+1)+DG$4-SSSModel!$C$3+1,0,1,$CB$2)),
     IF(SSSModel!$C$4="ECC",$EA133*$EB133*SUMPRODUCT(OFFSET($AC133,0,MAX(0,DG$4-$DZ133-$CA$4+1),1,MIN($DZ133,DG$4-$CA$4+1)),OFFSET(Escalation!$K$24,($Y133-1)*(Escalation!$I$22+1)+DG$4-SSSModel!$C$3+1,MAX(0,DG$4-$DZ133-$CA$4+1),1,MIN($DZ133,DG$4-$CA$4+1))),
     IF(SSSModel!$C$4="PV",BI133*$EA133*(1+SSSModel!$C$2),
     IF(SSSModel!$C$4="FCR",$EC133*SUM(OFFSET($AC133,0,MAX(DG$4-$AC$4-$DZ133+1,0),1,MIN($DZ133,DG$4-$AC$4+1))),0)))),
SUM($AC133:$BZ133)*
     IF(SSSModel!$C$4="RR",OFFSET(Profiles!$K$2,$Z133,MAX(Profiles!$C$2,BI$4-$W133)),
     IF(SSSModel!$C$4="ECC",$EA133*$EB133*IF(MAX(Escalation!$C$2,BI$4-$W133)&gt;$DZ133-1,0,OFFSET(Escalation!$K$2,$Y133,MAX(Escalation!$C$2,BI$4-$W133))),
     IF(SSSModel!$C$4="PV",IF(DG$4=$W133,$EA133*(1+SSSModel!$C$2),0),
     IF(SSSModel!$C$4="FCR",IF(AND(DG$4&gt;=$W133,OFFSET(Profiles!$K$2,$Z133,MAX(Profiles!$C$2,BI$4-$W133))&gt;0),$EC133,0),0))))))</f>
        <v>0</v>
      </c>
      <c r="DH133" s="135">
        <f ca="1">IF(OR($Z133=0,SSSModel!$C$4="CF"),BJ133,
IF(LEFT($V133,3)="ON_",
     IF(SSSModel!$C$4="RR",SUMPRODUCT(OFFSET($AC133,0,0,1,$CB$2),OFFSET(Profiles!$K$28,($Z133-1)*(Profiles!$I$26+1)+DH$4-SSSModel!$C$3+1,0,1,$CB$2)),
     IF(SSSModel!$C$4="ECC",$EA133*$EB133*SUMPRODUCT(OFFSET($AC133,0,MAX(0,DH$4-$DZ133-$CA$4+1),1,MIN($DZ133,DH$4-$CA$4+1)),OFFSET(Escalation!$K$24,($Y133-1)*(Escalation!$I$22+1)+DH$4-SSSModel!$C$3+1,MAX(0,DH$4-$DZ133-$CA$4+1),1,MIN($DZ133,DH$4-$CA$4+1))),
     IF(SSSModel!$C$4="PV",BJ133*$EA133*(1+SSSModel!$C$2),
     IF(SSSModel!$C$4="FCR",$EC133*SUM(OFFSET($AC133,0,MAX(DH$4-$AC$4-$DZ133+1,0),1,MIN($DZ133,DH$4-$AC$4+1))),0)))),
SUM($AC133:$BZ133)*
     IF(SSSModel!$C$4="RR",OFFSET(Profiles!$K$2,$Z133,MAX(Profiles!$C$2,BJ$4-$W133)),
     IF(SSSModel!$C$4="ECC",$EA133*$EB133*IF(MAX(Escalation!$C$2,BJ$4-$W133)&gt;$DZ133-1,0,OFFSET(Escalation!$K$2,$Y133,MAX(Escalation!$C$2,BJ$4-$W133))),
     IF(SSSModel!$C$4="PV",IF(DH$4=$W133,$EA133*(1+SSSModel!$C$2),0),
     IF(SSSModel!$C$4="FCR",IF(AND(DH$4&gt;=$W133,OFFSET(Profiles!$K$2,$Z133,MAX(Profiles!$C$2,BJ$4-$W133))&gt;0),$EC133,0),0))))))</f>
        <v>0</v>
      </c>
      <c r="DI133" s="135">
        <f ca="1">IF(OR($Z133=0,SSSModel!$C$4="CF"),BK133,
IF(LEFT($V133,3)="ON_",
     IF(SSSModel!$C$4="RR",SUMPRODUCT(OFFSET($AC133,0,0,1,$CB$2),OFFSET(Profiles!$K$28,($Z133-1)*(Profiles!$I$26+1)+DI$4-SSSModel!$C$3+1,0,1,$CB$2)),
     IF(SSSModel!$C$4="ECC",$EA133*$EB133*SUMPRODUCT(OFFSET($AC133,0,MAX(0,DI$4-$DZ133-$CA$4+1),1,MIN($DZ133,DI$4-$CA$4+1)),OFFSET(Escalation!$K$24,($Y133-1)*(Escalation!$I$22+1)+DI$4-SSSModel!$C$3+1,MAX(0,DI$4-$DZ133-$CA$4+1),1,MIN($DZ133,DI$4-$CA$4+1))),
     IF(SSSModel!$C$4="PV",BK133*$EA133*(1+SSSModel!$C$2),
     IF(SSSModel!$C$4="FCR",$EC133*SUM(OFFSET($AC133,0,MAX(DI$4-$AC$4-$DZ133+1,0),1,MIN($DZ133,DI$4-$AC$4+1))),0)))),
SUM($AC133:$BZ133)*
     IF(SSSModel!$C$4="RR",OFFSET(Profiles!$K$2,$Z133,MAX(Profiles!$C$2,BK$4-$W133)),
     IF(SSSModel!$C$4="ECC",$EA133*$EB133*IF(MAX(Escalation!$C$2,BK$4-$W133)&gt;$DZ133-1,0,OFFSET(Escalation!$K$2,$Y133,MAX(Escalation!$C$2,BK$4-$W133))),
     IF(SSSModel!$C$4="PV",IF(DI$4=$W133,$EA133*(1+SSSModel!$C$2),0),
     IF(SSSModel!$C$4="FCR",IF(AND(DI$4&gt;=$W133,OFFSET(Profiles!$K$2,$Z133,MAX(Profiles!$C$2,BK$4-$W133))&gt;0),$EC133,0),0))))))</f>
        <v>0</v>
      </c>
      <c r="DJ133" s="135">
        <f ca="1">IF(OR($Z133=0,SSSModel!$C$4="CF"),BL133,
IF(LEFT($V133,3)="ON_",
     IF(SSSModel!$C$4="RR",SUMPRODUCT(OFFSET($AC133,0,0,1,$CB$2),OFFSET(Profiles!$K$28,($Z133-1)*(Profiles!$I$26+1)+DJ$4-SSSModel!$C$3+1,0,1,$CB$2)),
     IF(SSSModel!$C$4="ECC",$EA133*$EB133*SUMPRODUCT(OFFSET($AC133,0,MAX(0,DJ$4-$DZ133-$CA$4+1),1,MIN($DZ133,DJ$4-$CA$4+1)),OFFSET(Escalation!$K$24,($Y133-1)*(Escalation!$I$22+1)+DJ$4-SSSModel!$C$3+1,MAX(0,DJ$4-$DZ133-$CA$4+1),1,MIN($DZ133,DJ$4-$CA$4+1))),
     IF(SSSModel!$C$4="PV",BL133*$EA133*(1+SSSModel!$C$2),
     IF(SSSModel!$C$4="FCR",$EC133*SUM(OFFSET($AC133,0,MAX(DJ$4-$AC$4-$DZ133+1,0),1,MIN($DZ133,DJ$4-$AC$4+1))),0)))),
SUM($AC133:$BZ133)*
     IF(SSSModel!$C$4="RR",OFFSET(Profiles!$K$2,$Z133,MAX(Profiles!$C$2,BL$4-$W133)),
     IF(SSSModel!$C$4="ECC",$EA133*$EB133*IF(MAX(Escalation!$C$2,BL$4-$W133)&gt;$DZ133-1,0,OFFSET(Escalation!$K$2,$Y133,MAX(Escalation!$C$2,BL$4-$W133))),
     IF(SSSModel!$C$4="PV",IF(DJ$4=$W133,$EA133*(1+SSSModel!$C$2),0),
     IF(SSSModel!$C$4="FCR",IF(AND(DJ$4&gt;=$W133,OFFSET(Profiles!$K$2,$Z133,MAX(Profiles!$C$2,BL$4-$W133))&gt;0),$EC133,0),0))))))</f>
        <v>0</v>
      </c>
      <c r="DK133" s="135">
        <f ca="1">IF(OR($Z133=0,SSSModel!$C$4="CF"),BM133,
IF(LEFT($V133,3)="ON_",
     IF(SSSModel!$C$4="RR",SUMPRODUCT(OFFSET($AC133,0,0,1,$CB$2),OFFSET(Profiles!$K$28,($Z133-1)*(Profiles!$I$26+1)+DK$4-SSSModel!$C$3+1,0,1,$CB$2)),
     IF(SSSModel!$C$4="ECC",$EA133*$EB133*SUMPRODUCT(OFFSET($AC133,0,MAX(0,DK$4-$DZ133-$CA$4+1),1,MIN($DZ133,DK$4-$CA$4+1)),OFFSET(Escalation!$K$24,($Y133-1)*(Escalation!$I$22+1)+DK$4-SSSModel!$C$3+1,MAX(0,DK$4-$DZ133-$CA$4+1),1,MIN($DZ133,DK$4-$CA$4+1))),
     IF(SSSModel!$C$4="PV",BM133*$EA133*(1+SSSModel!$C$2),
     IF(SSSModel!$C$4="FCR",$EC133*SUM(OFFSET($AC133,0,MAX(DK$4-$AC$4-$DZ133+1,0),1,MIN($DZ133,DK$4-$AC$4+1))),0)))),
SUM($AC133:$BZ133)*
     IF(SSSModel!$C$4="RR",OFFSET(Profiles!$K$2,$Z133,MAX(Profiles!$C$2,BM$4-$W133)),
     IF(SSSModel!$C$4="ECC",$EA133*$EB133*IF(MAX(Escalation!$C$2,BM$4-$W133)&gt;$DZ133-1,0,OFFSET(Escalation!$K$2,$Y133,MAX(Escalation!$C$2,BM$4-$W133))),
     IF(SSSModel!$C$4="PV",IF(DK$4=$W133,$EA133*(1+SSSModel!$C$2),0),
     IF(SSSModel!$C$4="FCR",IF(AND(DK$4&gt;=$W133,OFFSET(Profiles!$K$2,$Z133,MAX(Profiles!$C$2,BM$4-$W133))&gt;0),$EC133,0),0))))))</f>
        <v>0</v>
      </c>
      <c r="DL133" s="135">
        <f ca="1">IF(OR($Z133=0,SSSModel!$C$4="CF"),BN133,
IF(LEFT($V133,3)="ON_",
     IF(SSSModel!$C$4="RR",SUMPRODUCT(OFFSET($AC133,0,0,1,$CB$2),OFFSET(Profiles!$K$28,($Z133-1)*(Profiles!$I$26+1)+DL$4-SSSModel!$C$3+1,0,1,$CB$2)),
     IF(SSSModel!$C$4="ECC",$EA133*$EB133*SUMPRODUCT(OFFSET($AC133,0,MAX(0,DL$4-$DZ133-$CA$4+1),1,MIN($DZ133,DL$4-$CA$4+1)),OFFSET(Escalation!$K$24,($Y133-1)*(Escalation!$I$22+1)+DL$4-SSSModel!$C$3+1,MAX(0,DL$4-$DZ133-$CA$4+1),1,MIN($DZ133,DL$4-$CA$4+1))),
     IF(SSSModel!$C$4="PV",BN133*$EA133*(1+SSSModel!$C$2),
     IF(SSSModel!$C$4="FCR",$EC133*SUM(OFFSET($AC133,0,MAX(DL$4-$AC$4-$DZ133+1,0),1,MIN($DZ133,DL$4-$AC$4+1))),0)))),
SUM($AC133:$BZ133)*
     IF(SSSModel!$C$4="RR",OFFSET(Profiles!$K$2,$Z133,MAX(Profiles!$C$2,BN$4-$W133)),
     IF(SSSModel!$C$4="ECC",$EA133*$EB133*IF(MAX(Escalation!$C$2,BN$4-$W133)&gt;$DZ133-1,0,OFFSET(Escalation!$K$2,$Y133,MAX(Escalation!$C$2,BN$4-$W133))),
     IF(SSSModel!$C$4="PV",IF(DL$4=$W133,$EA133*(1+SSSModel!$C$2),0),
     IF(SSSModel!$C$4="FCR",IF(AND(DL$4&gt;=$W133,OFFSET(Profiles!$K$2,$Z133,MAX(Profiles!$C$2,BN$4-$W133))&gt;0),$EC133,0),0))))))</f>
        <v>0</v>
      </c>
      <c r="DM133" s="135">
        <f ca="1">IF(OR($Z133=0,SSSModel!$C$4="CF"),BO133,
IF(LEFT($V133,3)="ON_",
     IF(SSSModel!$C$4="RR",SUMPRODUCT(OFFSET($AC133,0,0,1,$CB$2),OFFSET(Profiles!$K$28,($Z133-1)*(Profiles!$I$26+1)+DM$4-SSSModel!$C$3+1,0,1,$CB$2)),
     IF(SSSModel!$C$4="ECC",$EA133*$EB133*SUMPRODUCT(OFFSET($AC133,0,MAX(0,DM$4-$DZ133-$CA$4+1),1,MIN($DZ133,DM$4-$CA$4+1)),OFFSET(Escalation!$K$24,($Y133-1)*(Escalation!$I$22+1)+DM$4-SSSModel!$C$3+1,MAX(0,DM$4-$DZ133-$CA$4+1),1,MIN($DZ133,DM$4-$CA$4+1))),
     IF(SSSModel!$C$4="PV",BO133*$EA133*(1+SSSModel!$C$2),
     IF(SSSModel!$C$4="FCR",$EC133*SUM(OFFSET($AC133,0,MAX(DM$4-$AC$4-$DZ133+1,0),1,MIN($DZ133,DM$4-$AC$4+1))),0)))),
SUM($AC133:$BZ133)*
     IF(SSSModel!$C$4="RR",OFFSET(Profiles!$K$2,$Z133,MAX(Profiles!$C$2,BO$4-$W133)),
     IF(SSSModel!$C$4="ECC",$EA133*$EB133*IF(MAX(Escalation!$C$2,BO$4-$W133)&gt;$DZ133-1,0,OFFSET(Escalation!$K$2,$Y133,MAX(Escalation!$C$2,BO$4-$W133))),
     IF(SSSModel!$C$4="PV",IF(DM$4=$W133,$EA133*(1+SSSModel!$C$2),0),
     IF(SSSModel!$C$4="FCR",IF(AND(DM$4&gt;=$W133,OFFSET(Profiles!$K$2,$Z133,MAX(Profiles!$C$2,BO$4-$W133))&gt;0),$EC133,0),0))))))</f>
        <v>0</v>
      </c>
      <c r="DN133" s="135">
        <f ca="1">IF(OR($Z133=0,SSSModel!$C$4="CF"),BP133,
IF(LEFT($V133,3)="ON_",
     IF(SSSModel!$C$4="RR",SUMPRODUCT(OFFSET($AC133,0,0,1,$CB$2),OFFSET(Profiles!$K$28,($Z133-1)*(Profiles!$I$26+1)+DN$4-SSSModel!$C$3+1,0,1,$CB$2)),
     IF(SSSModel!$C$4="ECC",$EA133*$EB133*SUMPRODUCT(OFFSET($AC133,0,MAX(0,DN$4-$DZ133-$CA$4+1),1,MIN($DZ133,DN$4-$CA$4+1)),OFFSET(Escalation!$K$24,($Y133-1)*(Escalation!$I$22+1)+DN$4-SSSModel!$C$3+1,MAX(0,DN$4-$DZ133-$CA$4+1),1,MIN($DZ133,DN$4-$CA$4+1))),
     IF(SSSModel!$C$4="PV",BP133*$EA133*(1+SSSModel!$C$2),
     IF(SSSModel!$C$4="FCR",$EC133*SUM(OFFSET($AC133,0,MAX(DN$4-$AC$4-$DZ133+1,0),1,MIN($DZ133,DN$4-$AC$4+1))),0)))),
SUM($AC133:$BZ133)*
     IF(SSSModel!$C$4="RR",OFFSET(Profiles!$K$2,$Z133,MAX(Profiles!$C$2,BP$4-$W133)),
     IF(SSSModel!$C$4="ECC",$EA133*$EB133*IF(MAX(Escalation!$C$2,BP$4-$W133)&gt;$DZ133-1,0,OFFSET(Escalation!$K$2,$Y133,MAX(Escalation!$C$2,BP$4-$W133))),
     IF(SSSModel!$C$4="PV",IF(DN$4=$W133,$EA133*(1+SSSModel!$C$2),0),
     IF(SSSModel!$C$4="FCR",IF(AND(DN$4&gt;=$W133,OFFSET(Profiles!$K$2,$Z133,MAX(Profiles!$C$2,BP$4-$W133))&gt;0),$EC133,0),0))))))</f>
        <v>0</v>
      </c>
      <c r="DO133" s="135">
        <f ca="1">IF(OR($Z133=0,SSSModel!$C$4="CF"),BQ133,
IF(LEFT($V133,3)="ON_",
     IF(SSSModel!$C$4="RR",SUMPRODUCT(OFFSET($AC133,0,0,1,$CB$2),OFFSET(Profiles!$K$28,($Z133-1)*(Profiles!$I$26+1)+DO$4-SSSModel!$C$3+1,0,1,$CB$2)),
     IF(SSSModel!$C$4="ECC",$EA133*$EB133*SUMPRODUCT(OFFSET($AC133,0,MAX(0,DO$4-$DZ133-$CA$4+1),1,MIN($DZ133,DO$4-$CA$4+1)),OFFSET(Escalation!$K$24,($Y133-1)*(Escalation!$I$22+1)+DO$4-SSSModel!$C$3+1,MAX(0,DO$4-$DZ133-$CA$4+1),1,MIN($DZ133,DO$4-$CA$4+1))),
     IF(SSSModel!$C$4="PV",BQ133*$EA133*(1+SSSModel!$C$2),
     IF(SSSModel!$C$4="FCR",$EC133*SUM(OFFSET($AC133,0,MAX(DO$4-$AC$4-$DZ133+1,0),1,MIN($DZ133,DO$4-$AC$4+1))),0)))),
SUM($AC133:$BZ133)*
     IF(SSSModel!$C$4="RR",OFFSET(Profiles!$K$2,$Z133,MAX(Profiles!$C$2,BQ$4-$W133)),
     IF(SSSModel!$C$4="ECC",$EA133*$EB133*IF(MAX(Escalation!$C$2,BQ$4-$W133)&gt;$DZ133-1,0,OFFSET(Escalation!$K$2,$Y133,MAX(Escalation!$C$2,BQ$4-$W133))),
     IF(SSSModel!$C$4="PV",IF(DO$4=$W133,$EA133*(1+SSSModel!$C$2),0),
     IF(SSSModel!$C$4="FCR",IF(AND(DO$4&gt;=$W133,OFFSET(Profiles!$K$2,$Z133,MAX(Profiles!$C$2,BQ$4-$W133))&gt;0),$EC133,0),0))))))</f>
        <v>0</v>
      </c>
      <c r="DP133" s="135">
        <f ca="1">IF(OR($Z133=0,SSSModel!$C$4="CF"),BR133,
IF(LEFT($V133,3)="ON_",
     IF(SSSModel!$C$4="RR",SUMPRODUCT(OFFSET($AC133,0,0,1,$CB$2),OFFSET(Profiles!$K$28,($Z133-1)*(Profiles!$I$26+1)+DP$4-SSSModel!$C$3+1,0,1,$CB$2)),
     IF(SSSModel!$C$4="ECC",$EA133*$EB133*SUMPRODUCT(OFFSET($AC133,0,MAX(0,DP$4-$DZ133-$CA$4+1),1,MIN($DZ133,DP$4-$CA$4+1)),OFFSET(Escalation!$K$24,($Y133-1)*(Escalation!$I$22+1)+DP$4-SSSModel!$C$3+1,MAX(0,DP$4-$DZ133-$CA$4+1),1,MIN($DZ133,DP$4-$CA$4+1))),
     IF(SSSModel!$C$4="PV",BR133*$EA133*(1+SSSModel!$C$2),
     IF(SSSModel!$C$4="FCR",$EC133*SUM(OFFSET($AC133,0,MAX(DP$4-$AC$4-$DZ133+1,0),1,MIN($DZ133,DP$4-$AC$4+1))),0)))),
SUM($AC133:$BZ133)*
     IF(SSSModel!$C$4="RR",OFFSET(Profiles!$K$2,$Z133,MAX(Profiles!$C$2,BR$4-$W133)),
     IF(SSSModel!$C$4="ECC",$EA133*$EB133*IF(MAX(Escalation!$C$2,BR$4-$W133)&gt;$DZ133-1,0,OFFSET(Escalation!$K$2,$Y133,MAX(Escalation!$C$2,BR$4-$W133))),
     IF(SSSModel!$C$4="PV",IF(DP$4=$W133,$EA133*(1+SSSModel!$C$2),0),
     IF(SSSModel!$C$4="FCR",IF(AND(DP$4&gt;=$W133,OFFSET(Profiles!$K$2,$Z133,MAX(Profiles!$C$2,BR$4-$W133))&gt;0),$EC133,0),0))))))</f>
        <v>0</v>
      </c>
      <c r="DQ133" s="135">
        <f ca="1">IF(OR($Z133=0,SSSModel!$C$4="CF"),BS133,
IF(LEFT($V133,3)="ON_",
     IF(SSSModel!$C$4="RR",SUMPRODUCT(OFFSET($AC133,0,0,1,$CB$2),OFFSET(Profiles!$K$28,($Z133-1)*(Profiles!$I$26+1)+DQ$4-SSSModel!$C$3+1,0,1,$CB$2)),
     IF(SSSModel!$C$4="ECC",$EA133*$EB133*SUMPRODUCT(OFFSET($AC133,0,MAX(0,DQ$4-$DZ133-$CA$4+1),1,MIN($DZ133,DQ$4-$CA$4+1)),OFFSET(Escalation!$K$24,($Y133-1)*(Escalation!$I$22+1)+DQ$4-SSSModel!$C$3+1,MAX(0,DQ$4-$DZ133-$CA$4+1),1,MIN($DZ133,DQ$4-$CA$4+1))),
     IF(SSSModel!$C$4="PV",BS133*$EA133*(1+SSSModel!$C$2),
     IF(SSSModel!$C$4="FCR",$EC133*SUM(OFFSET($AC133,0,MAX(DQ$4-$AC$4-$DZ133+1,0),1,MIN($DZ133,DQ$4-$AC$4+1))),0)))),
SUM($AC133:$BZ133)*
     IF(SSSModel!$C$4="RR",OFFSET(Profiles!$K$2,$Z133,MAX(Profiles!$C$2,BS$4-$W133)),
     IF(SSSModel!$C$4="ECC",$EA133*$EB133*IF(MAX(Escalation!$C$2,BS$4-$W133)&gt;$DZ133-1,0,OFFSET(Escalation!$K$2,$Y133,MAX(Escalation!$C$2,BS$4-$W133))),
     IF(SSSModel!$C$4="PV",IF(DQ$4=$W133,$EA133*(1+SSSModel!$C$2),0),
     IF(SSSModel!$C$4="FCR",IF(AND(DQ$4&gt;=$W133,OFFSET(Profiles!$K$2,$Z133,MAX(Profiles!$C$2,BS$4-$W133))&gt;0),$EC133,0),0))))))</f>
        <v>0</v>
      </c>
      <c r="DR133" s="135">
        <f ca="1">IF(OR($Z133=0,SSSModel!$C$4="CF"),BT133,
IF(LEFT($V133,3)="ON_",
     IF(SSSModel!$C$4="RR",SUMPRODUCT(OFFSET($AC133,0,0,1,$CB$2),OFFSET(Profiles!$K$28,($Z133-1)*(Profiles!$I$26+1)+DR$4-SSSModel!$C$3+1,0,1,$CB$2)),
     IF(SSSModel!$C$4="ECC",$EA133*$EB133*SUMPRODUCT(OFFSET($AC133,0,MAX(0,DR$4-$DZ133-$CA$4+1),1,MIN($DZ133,DR$4-$CA$4+1)),OFFSET(Escalation!$K$24,($Y133-1)*(Escalation!$I$22+1)+DR$4-SSSModel!$C$3+1,MAX(0,DR$4-$DZ133-$CA$4+1),1,MIN($DZ133,DR$4-$CA$4+1))),
     IF(SSSModel!$C$4="PV",BT133*$EA133*(1+SSSModel!$C$2),
     IF(SSSModel!$C$4="FCR",$EC133*SUM(OFFSET($AC133,0,MAX(DR$4-$AC$4-$DZ133+1,0),1,MIN($DZ133,DR$4-$AC$4+1))),0)))),
SUM($AC133:$BZ133)*
     IF(SSSModel!$C$4="RR",OFFSET(Profiles!$K$2,$Z133,MAX(Profiles!$C$2,BT$4-$W133)),
     IF(SSSModel!$C$4="ECC",$EA133*$EB133*IF(MAX(Escalation!$C$2,BT$4-$W133)&gt;$DZ133-1,0,OFFSET(Escalation!$K$2,$Y133,MAX(Escalation!$C$2,BT$4-$W133))),
     IF(SSSModel!$C$4="PV",IF(DR$4=$W133,$EA133*(1+SSSModel!$C$2),0),
     IF(SSSModel!$C$4="FCR",IF(AND(DR$4&gt;=$W133,OFFSET(Profiles!$K$2,$Z133,MAX(Profiles!$C$2,BT$4-$W133))&gt;0),$EC133,0),0))))))</f>
        <v>0</v>
      </c>
      <c r="DS133" s="135">
        <f ca="1">IF(OR($Z133=0,SSSModel!$C$4="CF"),BU133,
IF(LEFT($V133,3)="ON_",
     IF(SSSModel!$C$4="RR",SUMPRODUCT(OFFSET($AC133,0,0,1,$CB$2),OFFSET(Profiles!$K$28,($Z133-1)*(Profiles!$I$26+1)+DS$4-SSSModel!$C$3+1,0,1,$CB$2)),
     IF(SSSModel!$C$4="ECC",$EA133*$EB133*SUMPRODUCT(OFFSET($AC133,0,MAX(0,DS$4-$DZ133-$CA$4+1),1,MIN($DZ133,DS$4-$CA$4+1)),OFFSET(Escalation!$K$24,($Y133-1)*(Escalation!$I$22+1)+DS$4-SSSModel!$C$3+1,MAX(0,DS$4-$DZ133-$CA$4+1),1,MIN($DZ133,DS$4-$CA$4+1))),
     IF(SSSModel!$C$4="PV",BU133*$EA133*(1+SSSModel!$C$2),
     IF(SSSModel!$C$4="FCR",$EC133*SUM(OFFSET($AC133,0,MAX(DS$4-$AC$4-$DZ133+1,0),1,MIN($DZ133,DS$4-$AC$4+1))),0)))),
SUM($AC133:$BZ133)*
     IF(SSSModel!$C$4="RR",OFFSET(Profiles!$K$2,$Z133,MAX(Profiles!$C$2,BU$4-$W133)),
     IF(SSSModel!$C$4="ECC",$EA133*$EB133*IF(MAX(Escalation!$C$2,BU$4-$W133)&gt;$DZ133-1,0,OFFSET(Escalation!$K$2,$Y133,MAX(Escalation!$C$2,BU$4-$W133))),
     IF(SSSModel!$C$4="PV",IF(DS$4=$W133,$EA133*(1+SSSModel!$C$2),0),
     IF(SSSModel!$C$4="FCR",IF(AND(DS$4&gt;=$W133,OFFSET(Profiles!$K$2,$Z133,MAX(Profiles!$C$2,BU$4-$W133))&gt;0),$EC133,0),0))))))</f>
        <v>0</v>
      </c>
      <c r="DT133" s="135">
        <f ca="1">IF(OR($Z133=0,SSSModel!$C$4="CF"),BV133,
IF(LEFT($V133,3)="ON_",
     IF(SSSModel!$C$4="RR",SUMPRODUCT(OFFSET($AC133,0,0,1,$CB$2),OFFSET(Profiles!$K$28,($Z133-1)*(Profiles!$I$26+1)+DT$4-SSSModel!$C$3+1,0,1,$CB$2)),
     IF(SSSModel!$C$4="ECC",$EA133*$EB133*SUMPRODUCT(OFFSET($AC133,0,MAX(0,DT$4-$DZ133-$CA$4+1),1,MIN($DZ133,DT$4-$CA$4+1)),OFFSET(Escalation!$K$24,($Y133-1)*(Escalation!$I$22+1)+DT$4-SSSModel!$C$3+1,MAX(0,DT$4-$DZ133-$CA$4+1),1,MIN($DZ133,DT$4-$CA$4+1))),
     IF(SSSModel!$C$4="PV",BV133*$EA133*(1+SSSModel!$C$2),
     IF(SSSModel!$C$4="FCR",$EC133*SUM(OFFSET($AC133,0,MAX(DT$4-$AC$4-$DZ133+1,0),1,MIN($DZ133,DT$4-$AC$4+1))),0)))),
SUM($AC133:$BZ133)*
     IF(SSSModel!$C$4="RR",OFFSET(Profiles!$K$2,$Z133,MAX(Profiles!$C$2,BV$4-$W133)),
     IF(SSSModel!$C$4="ECC",$EA133*$EB133*IF(MAX(Escalation!$C$2,BV$4-$W133)&gt;$DZ133-1,0,OFFSET(Escalation!$K$2,$Y133,MAX(Escalation!$C$2,BV$4-$W133))),
     IF(SSSModel!$C$4="PV",IF(DT$4=$W133,$EA133*(1+SSSModel!$C$2),0),
     IF(SSSModel!$C$4="FCR",IF(AND(DT$4&gt;=$W133,OFFSET(Profiles!$K$2,$Z133,MAX(Profiles!$C$2,BV$4-$W133))&gt;0),$EC133,0),0))))))</f>
        <v>0</v>
      </c>
      <c r="DU133" s="135">
        <f ca="1">IF(OR($Z133=0,SSSModel!$C$4="CF"),BW133,
IF(LEFT($V133,3)="ON_",
     IF(SSSModel!$C$4="RR",SUMPRODUCT(OFFSET($AC133,0,0,1,$CB$2),OFFSET(Profiles!$K$28,($Z133-1)*(Profiles!$I$26+1)+DU$4-SSSModel!$C$3+1,0,1,$CB$2)),
     IF(SSSModel!$C$4="ECC",$EA133*$EB133*SUMPRODUCT(OFFSET($AC133,0,MAX(0,DU$4-$DZ133-$CA$4+1),1,MIN($DZ133,DU$4-$CA$4+1)),OFFSET(Escalation!$K$24,($Y133-1)*(Escalation!$I$22+1)+DU$4-SSSModel!$C$3+1,MAX(0,DU$4-$DZ133-$CA$4+1),1,MIN($DZ133,DU$4-$CA$4+1))),
     IF(SSSModel!$C$4="PV",BW133*$EA133*(1+SSSModel!$C$2),
     IF(SSSModel!$C$4="FCR",$EC133*SUM(OFFSET($AC133,0,MAX(DU$4-$AC$4-$DZ133+1,0),1,MIN($DZ133,DU$4-$AC$4+1))),0)))),
SUM($AC133:$BZ133)*
     IF(SSSModel!$C$4="RR",OFFSET(Profiles!$K$2,$Z133,MAX(Profiles!$C$2,BW$4-$W133)),
     IF(SSSModel!$C$4="ECC",$EA133*$EB133*IF(MAX(Escalation!$C$2,BW$4-$W133)&gt;$DZ133-1,0,OFFSET(Escalation!$K$2,$Y133,MAX(Escalation!$C$2,BW$4-$W133))),
     IF(SSSModel!$C$4="PV",IF(DU$4=$W133,$EA133*(1+SSSModel!$C$2),0),
     IF(SSSModel!$C$4="FCR",IF(AND(DU$4&gt;=$W133,OFFSET(Profiles!$K$2,$Z133,MAX(Profiles!$C$2,BW$4-$W133))&gt;0),$EC133,0),0))))))</f>
        <v>0</v>
      </c>
      <c r="DV133" s="136">
        <f ca="1">IF(OR($Z133=0,SSSModel!$C$4="CF"),BX133,
IF(LEFT($V133,3)="ON_",
     IF(SSSModel!$C$4="RR",SUMPRODUCT(OFFSET($AC133,0,0,1,$CB$2),OFFSET(Profiles!$K$28,($Z133-1)*(Profiles!$I$26+1)+DV$4-SSSModel!$C$3+1,0,1,$CB$2)),
     IF(SSSModel!$C$4="ECC",$EA133*$EB133*SUMPRODUCT(OFFSET($AC133,0,MAX(0,DV$4-$DZ133-$CA$4+1),1,MIN($DZ133,DV$4-$CA$4+1)),OFFSET(Escalation!$K$24,($Y133-1)*(Escalation!$I$22+1)+DV$4-SSSModel!$C$3+1,MAX(0,DV$4-$DZ133-$CA$4+1),1,MIN($DZ133,DV$4-$CA$4+1))),
     IF(SSSModel!$C$4="PV",BX133*$EA133*(1+SSSModel!$C$2),
     IF(SSSModel!$C$4="FCR",$EC133*SUM(OFFSET($AC133,0,MAX(DV$4-$AC$4-$DZ133+1,0),1,MIN($DZ133,DV$4-$AC$4+1))),0)))),
SUM($AC133:$BZ133)*
     IF(SSSModel!$C$4="RR",OFFSET(Profiles!$K$2,$Z133,MAX(Profiles!$C$2,BX$4-$W133)),
     IF(SSSModel!$C$4="ECC",$EA133*$EB133*IF(MAX(Escalation!$C$2,BX$4-$W133)&gt;$DZ133-1,0,OFFSET(Escalation!$K$2,$Y133,MAX(Escalation!$C$2,BX$4-$W133))),
     IF(SSSModel!$C$4="PV",IF(DV$4=$W133,$EA133*(1+SSSModel!$C$2),0),
     IF(SSSModel!$C$4="FCR",IF(AND(DV$4&gt;=$W133,OFFSET(Profiles!$K$2,$Z133,MAX(Profiles!$C$2,BX$4-$W133))&gt;0),$EC133,0),0))))))</f>
        <v>0</v>
      </c>
      <c r="DW133" s="136">
        <f ca="1">IF(OR($Z133=0,SSSModel!$C$4="CF"),BY133,
IF(LEFT($V133,3)="ON_",
     IF(SSSModel!$C$4="RR",SUMPRODUCT(OFFSET($AC133,0,0,1,$CB$2),OFFSET(Profiles!$K$28,($Z133-1)*(Profiles!$I$26+1)+DW$4-SSSModel!$C$3+1,0,1,$CB$2)),
     IF(SSSModel!$C$4="ECC",$EA133*$EB133*SUMPRODUCT(OFFSET($AC133,0,MAX(0,DW$4-$DZ133-$CA$4+1),1,MIN($DZ133,DW$4-$CA$4+1)),OFFSET(Escalation!$K$24,($Y133-1)*(Escalation!$I$22+1)+DW$4-SSSModel!$C$3+1,MAX(0,DW$4-$DZ133-$CA$4+1),1,MIN($DZ133,DW$4-$CA$4+1))),
     IF(SSSModel!$C$4="PV",BY133*$EA133*(1+SSSModel!$C$2),
     IF(SSSModel!$C$4="FCR",$EC133*SUM(OFFSET($AC133,0,MAX(DW$4-$AC$4-$DZ133+1,0),1,MIN($DZ133,DW$4-$AC$4+1))),0)))),
SUM($AC133:$BZ133)*
     IF(SSSModel!$C$4="RR",OFFSET(Profiles!$K$2,$Z133,MAX(Profiles!$C$2,BY$4-$W133)),
     IF(SSSModel!$C$4="ECC",$EA133*$EB133*IF(MAX(Escalation!$C$2,BY$4-$W133)&gt;$DZ133-1,0,OFFSET(Escalation!$K$2,$Y133,MAX(Escalation!$C$2,BY$4-$W133))),
     IF(SSSModel!$C$4="PV",IF(DW$4=$W133,$EA133*(1+SSSModel!$C$2),0),
     IF(SSSModel!$C$4="FCR",IF(AND(DW$4&gt;=$W133,OFFSET(Profiles!$K$2,$Z133,MAX(Profiles!$C$2,BY$4-$W133))&gt;0),$EC133,0),0))))))</f>
        <v>0</v>
      </c>
      <c r="DX133" s="136">
        <f ca="1">IF(OR($Z133=0,SSSModel!$C$4="CF"),BZ133,
IF(LEFT($V133,3)="ON_",
     IF(SSSModel!$C$4="RR",SUMPRODUCT(OFFSET($AC133,0,0,1,$CB$2),OFFSET(Profiles!$K$28,($Z133-1)*(Profiles!$I$26+1)+DX$4-SSSModel!$C$3+1,0,1,$CB$2)),
     IF(SSSModel!$C$4="ECC",$EA133*$EB133*SUMPRODUCT(OFFSET($AC133,0,MAX(0,DX$4-$DZ133-$CA$4+1),1,MIN($DZ133,DX$4-$CA$4+1)),OFFSET(Escalation!$K$24,($Y133-1)*(Escalation!$I$22+1)+DX$4-SSSModel!$C$3+1,MAX(0,DX$4-$DZ133-$CA$4+1),1,MIN($DZ133,DX$4-$CA$4+1))),
     IF(SSSModel!$C$4="PV",BZ133*$EA133*(1+SSSModel!$C$2),
     IF(SSSModel!$C$4="FCR",$EC133*SUM(OFFSET($AC133,0,MAX(DX$4-$AC$4-$DZ133+1,0),1,MIN($DZ133,DX$4-$AC$4+1))),0)))),
SUM($AC133:$BZ133)*
     IF(SSSModel!$C$4="RR",OFFSET(Profiles!$K$2,$Z133,MAX(Profiles!$C$2,BZ$4-$W133)),
     IF(SSSModel!$C$4="ECC",$EA133*$EB133*IF(MAX(Escalation!$C$2,BZ$4-$W133)&gt;$DZ133-1,0,OFFSET(Escalation!$K$2,$Y133,MAX(Escalation!$C$2,BZ$4-$W133))),
     IF(SSSModel!$C$4="PV",IF(DX$4=$W133,$EA133*(1+SSSModel!$C$2),0),
     IF(SSSModel!$C$4="FCR",IF(AND(DX$4&gt;=$W133,OFFSET(Profiles!$K$2,$Z133,MAX(Profiles!$C$2,BZ$4-$W133))&gt;0),$EC133,0),0))))))</f>
        <v>0</v>
      </c>
      <c r="DY133" s="82">
        <f ca="1">IF($Y133=0,0,OFFSET(Escalation!$B$2,$Y133,0))</f>
        <v>0</v>
      </c>
      <c r="DZ133" s="80">
        <f ca="1">IF($Z133=0,0,COUNTIF(OFFSET(Profiles!$K$2,$Z133,0,1,50),"&gt;0"))</f>
        <v>0</v>
      </c>
      <c r="EA133" s="137">
        <f ca="1">IF($Z133=0,0,SUMPRODUCT(Profiles!$C$20:$BH$20,OFFSET(Profiles!$C$2,$Z133,0,1,Profiles!$B$1)))</f>
        <v>0</v>
      </c>
      <c r="EB133" s="24">
        <f>IF($Z133=0,0,((1-(1+DY133)/(1+SSSModel!$C$2))/(1-((1+DY133)/(1+SSSModel!$C$2))^DZ133))*(1+SSSModel!$C$2))</f>
        <v>0</v>
      </c>
      <c r="EC133" s="24">
        <f>IF($Z133=0,0,-PMT(SSSModel!$C$2,DZ133,EA133))</f>
        <v>0</v>
      </c>
    </row>
    <row r="134" spans="3:133" x14ac:dyDescent="0.35">
      <c r="C134" s="18">
        <f t="shared" si="12"/>
        <v>13</v>
      </c>
      <c r="D134" s="18">
        <f t="shared" si="13"/>
        <v>10</v>
      </c>
      <c r="E134" s="18">
        <f t="shared" ca="1" si="16"/>
        <v>0</v>
      </c>
      <c r="G134" s="25" t="str">
        <f ca="1">IF($E134=0,"",OFFSET(Resources!B$26,$E134,0))</f>
        <v/>
      </c>
      <c r="H134" s="25" t="str">
        <f ca="1">IF($E134=0,"",OFFSET(Resources!C$26,$E134,0))</f>
        <v/>
      </c>
      <c r="I134" s="25" t="str">
        <f ca="1">IF($E134=0,"",OFFSET(Resources!$E$26,$E134,0))</f>
        <v/>
      </c>
      <c r="J134" s="16">
        <v>1</v>
      </c>
      <c r="K134" s="16" t="s">
        <v>150</v>
      </c>
      <c r="L134" s="25" t="str">
        <f ca="1">OFFSET(Resources!$CG$24,0,$C134-1)</f>
        <v>Start Cost</v>
      </c>
      <c r="M134" s="25" t="str">
        <f ca="1">OFFSET(Resources!$CG$25,0,$C134-1)</f>
        <v>O&amp;M</v>
      </c>
      <c r="N134" s="1">
        <v>1</v>
      </c>
      <c r="O134" s="7">
        <f ca="1">IF($E134=0,0,OFFSET(Resources!$CG$26,$E134,$C134-1))</f>
        <v>0</v>
      </c>
      <c r="P134" s="25" t="str">
        <f ca="1">OFFSET(Resources!$CG$26,0,$C134-1)</f>
        <v>$/Yr</v>
      </c>
      <c r="Q134" s="18">
        <f ca="1">IF($E134=0,0,OFFSET(GenAlts!$W$4,$E134,$D134-1))</f>
        <v>0</v>
      </c>
      <c r="R134" s="1">
        <v>1</v>
      </c>
      <c r="S134" t="str">
        <f ca="1">IF($E134=0,"",OFFSET(Resources!$R$26,$E134,0))</f>
        <v/>
      </c>
      <c r="T134" s="1"/>
      <c r="U134" s="25">
        <f ca="1">IF($E134=0,0,OFFSET(Resources!$AB$26,$E134,($C134-1)*Resources!$CI$20))</f>
        <v>0</v>
      </c>
      <c r="V134" s="1"/>
      <c r="W134">
        <f t="shared" ca="1" si="17"/>
        <v>0</v>
      </c>
      <c r="X134">
        <f>IF(T134="",0,MATCH(T134,Profiles!$A$3:$A$22,0))</f>
        <v>0</v>
      </c>
      <c r="Y134" s="10">
        <f ca="1">IF(U134=0,0,MATCH(U134,Escalation!$A$3:$A$18,0))</f>
        <v>0</v>
      </c>
      <c r="Z134">
        <f>IF(V134="",0,MATCH(V134,Profiles!$A$3:$A$22,0))</f>
        <v>0</v>
      </c>
      <c r="AA134" s="8"/>
      <c r="AB134" s="8">
        <v>0</v>
      </c>
      <c r="AC134" s="72">
        <f ca="1">IF(OR(AC$4&lt;$Q134,AC$4&gt;$Q134+IF($S134="",1000,$S134)-1),0,IF(MOD(AC$4-$Q134,IF($R134="",1000,$R134))=0,$O134,0))*IF($Y134&gt;0,(1+INDEX(Escalation!$B$3:$B$18,$Y134,0))^(AC$4-SSSModel!$C$5),1)*IF($X134=0,1,OFFSET(Profiles!$K$2,$X134,MAX(Profiles!$C$2,AC$4-$Q134)))*IF($AA134=1,(1+SSSModel!#REF!),1)</f>
        <v>0</v>
      </c>
      <c r="AD134" s="72">
        <f ca="1">IF(OR(AD$4&lt;$Q134,AD$4&gt;$Q134+IF($S134="",1000,$S134)-1),0,IF(MOD(AD$4-$Q134,IF($R134="",1000,$R134))=0,$O134,0))*IF($Y134&gt;0,(1+INDEX(Escalation!$B$3:$B$18,$Y134,0))^(AD$4-SSSModel!$C$5),1)*IF($X134=0,1,OFFSET(Profiles!$K$2,$X134,MAX(Profiles!$C$2,AD$4-$Q134)))*IF($AA134=1,(1+SSSModel!#REF!),1)</f>
        <v>0</v>
      </c>
      <c r="AE134" s="72">
        <f ca="1">IF(OR(AE$4&lt;$Q134,AE$4&gt;$Q134+IF($S134="",1000,$S134)-1),0,IF(MOD(AE$4-$Q134,IF($R134="",1000,$R134))=0,$O134,0))*IF($Y134&gt;0,(1+INDEX(Escalation!$B$3:$B$18,$Y134,0))^(AE$4-SSSModel!$C$5),1)*IF($X134=0,1,OFFSET(Profiles!$K$2,$X134,MAX(Profiles!$C$2,AE$4-$Q134)))*IF($AA134=1,(1+SSSModel!#REF!),1)</f>
        <v>0</v>
      </c>
      <c r="AF134" s="72">
        <f ca="1">IF(OR(AF$4&lt;$Q134,AF$4&gt;$Q134+IF($S134="",1000,$S134)-1),0,IF(MOD(AF$4-$Q134,IF($R134="",1000,$R134))=0,$O134,0))*IF($Y134&gt;0,(1+INDEX(Escalation!$B$3:$B$18,$Y134,0))^(AF$4-SSSModel!$C$5),1)*IF($X134=0,1,OFFSET(Profiles!$K$2,$X134,MAX(Profiles!$C$2,AF$4-$Q134)))*IF($AA134=1,(1+SSSModel!#REF!),1)</f>
        <v>0</v>
      </c>
      <c r="AG134" s="72">
        <f ca="1">IF(OR(AG$4&lt;$Q134,AG$4&gt;$Q134+IF($S134="",1000,$S134)-1),0,IF(MOD(AG$4-$Q134,IF($R134="",1000,$R134))=0,$O134,0))*IF($Y134&gt;0,(1+INDEX(Escalation!$B$3:$B$18,$Y134,0))^(AG$4-SSSModel!$C$5),1)*IF($X134=0,1,OFFSET(Profiles!$K$2,$X134,MAX(Profiles!$C$2,AG$4-$Q134)))*IF($AA134=1,(1+SSSModel!#REF!),1)</f>
        <v>0</v>
      </c>
      <c r="AH134" s="72">
        <f ca="1">IF(OR(AH$4&lt;$Q134,AH$4&gt;$Q134+IF($S134="",1000,$S134)-1),0,IF(MOD(AH$4-$Q134,IF($R134="",1000,$R134))=0,$O134,0))*IF($Y134&gt;0,(1+INDEX(Escalation!$B$3:$B$18,$Y134,0))^(AH$4-SSSModel!$C$5),1)*IF($X134=0,1,OFFSET(Profiles!$K$2,$X134,MAX(Profiles!$C$2,AH$4-$Q134)))*IF($AA134=1,(1+SSSModel!#REF!),1)</f>
        <v>0</v>
      </c>
      <c r="AI134" s="72">
        <f ca="1">IF(OR(AI$4&lt;$Q134,AI$4&gt;$Q134+IF($S134="",1000,$S134)-1),0,IF(MOD(AI$4-$Q134,IF($R134="",1000,$R134))=0,$O134,0))*IF($Y134&gt;0,(1+INDEX(Escalation!$B$3:$B$18,$Y134,0))^(AI$4-SSSModel!$C$5),1)*IF($X134=0,1,OFFSET(Profiles!$K$2,$X134,MAX(Profiles!$C$2,AI$4-$Q134)))*IF($AA134=1,(1+SSSModel!#REF!),1)</f>
        <v>0</v>
      </c>
      <c r="AJ134" s="72">
        <f ca="1">IF(OR(AJ$4&lt;$Q134,AJ$4&gt;$Q134+IF($S134="",1000,$S134)-1),0,IF(MOD(AJ$4-$Q134,IF($R134="",1000,$R134))=0,$O134,0))*IF($Y134&gt;0,(1+INDEX(Escalation!$B$3:$B$18,$Y134,0))^(AJ$4-SSSModel!$C$5),1)*IF($X134=0,1,OFFSET(Profiles!$K$2,$X134,MAX(Profiles!$C$2,AJ$4-$Q134)))*IF($AA134=1,(1+SSSModel!#REF!),1)</f>
        <v>0</v>
      </c>
      <c r="AK134" s="72">
        <f ca="1">IF(OR(AK$4&lt;$Q134,AK$4&gt;$Q134+IF($S134="",1000,$S134)-1),0,IF(MOD(AK$4-$Q134,IF($R134="",1000,$R134))=0,$O134,0))*IF($Y134&gt;0,(1+INDEX(Escalation!$B$3:$B$18,$Y134,0))^(AK$4-SSSModel!$C$5),1)*IF($X134=0,1,OFFSET(Profiles!$K$2,$X134,MAX(Profiles!$C$2,AK$4-$Q134)))*IF($AA134=1,(1+SSSModel!#REF!),1)</f>
        <v>0</v>
      </c>
      <c r="AL134" s="72">
        <f ca="1">IF(OR(AL$4&lt;$Q134,AL$4&gt;$Q134+IF($S134="",1000,$S134)-1),0,IF(MOD(AL$4-$Q134,IF($R134="",1000,$R134))=0,$O134,0))*IF($Y134&gt;0,(1+INDEX(Escalation!$B$3:$B$18,$Y134,0))^(AL$4-SSSModel!$C$5),1)*IF($X134=0,1,OFFSET(Profiles!$K$2,$X134,MAX(Profiles!$C$2,AL$4-$Q134)))*IF($AA134=1,(1+SSSModel!#REF!),1)</f>
        <v>0</v>
      </c>
      <c r="AM134" s="72">
        <f ca="1">IF(OR(AM$4&lt;$Q134,AM$4&gt;$Q134+IF($S134="",1000,$S134)-1),0,IF(MOD(AM$4-$Q134,IF($R134="",1000,$R134))=0,$O134,0))*IF($Y134&gt;0,(1+INDEX(Escalation!$B$3:$B$18,$Y134,0))^(AM$4-SSSModel!$C$5),1)*IF($X134=0,1,OFFSET(Profiles!$K$2,$X134,MAX(Profiles!$C$2,AM$4-$Q134)))*IF($AA134=1,(1+SSSModel!#REF!),1)</f>
        <v>0</v>
      </c>
      <c r="AN134" s="72">
        <f ca="1">IF(OR(AN$4&lt;$Q134,AN$4&gt;$Q134+IF($S134="",1000,$S134)-1),0,IF(MOD(AN$4-$Q134,IF($R134="",1000,$R134))=0,$O134,0))*IF($Y134&gt;0,(1+INDEX(Escalation!$B$3:$B$18,$Y134,0))^(AN$4-SSSModel!$C$5),1)*IF($X134=0,1,OFFSET(Profiles!$K$2,$X134,MAX(Profiles!$C$2,AN$4-$Q134)))*IF($AA134=1,(1+SSSModel!#REF!),1)</f>
        <v>0</v>
      </c>
      <c r="AO134" s="72">
        <f ca="1">IF(OR(AO$4&lt;$Q134,AO$4&gt;$Q134+IF($S134="",1000,$S134)-1),0,IF(MOD(AO$4-$Q134,IF($R134="",1000,$R134))=0,$O134,0))*IF($Y134&gt;0,(1+INDEX(Escalation!$B$3:$B$18,$Y134,0))^(AO$4-SSSModel!$C$5),1)*IF($X134=0,1,OFFSET(Profiles!$K$2,$X134,MAX(Profiles!$C$2,AO$4-$Q134)))*IF($AA134=1,(1+SSSModel!#REF!),1)</f>
        <v>0</v>
      </c>
      <c r="AP134" s="72">
        <f ca="1">IF(OR(AP$4&lt;$Q134,AP$4&gt;$Q134+IF($S134="",1000,$S134)-1),0,IF(MOD(AP$4-$Q134,IF($R134="",1000,$R134))=0,$O134,0))*IF($Y134&gt;0,(1+INDEX(Escalation!$B$3:$B$18,$Y134,0))^(AP$4-SSSModel!$C$5),1)*IF($X134=0,1,OFFSET(Profiles!$K$2,$X134,MAX(Profiles!$C$2,AP$4-$Q134)))*IF($AA134=1,(1+SSSModel!#REF!),1)</f>
        <v>0</v>
      </c>
      <c r="AQ134" s="72">
        <f ca="1">IF(OR(AQ$4&lt;$Q134,AQ$4&gt;$Q134+IF($S134="",1000,$S134)-1),0,IF(MOD(AQ$4-$Q134,IF($R134="",1000,$R134))=0,$O134,0))*IF($Y134&gt;0,(1+INDEX(Escalation!$B$3:$B$18,$Y134,0))^(AQ$4-SSSModel!$C$5),1)*IF($X134=0,1,OFFSET(Profiles!$K$2,$X134,MAX(Profiles!$C$2,AQ$4-$Q134)))*IF($AA134=1,(1+SSSModel!#REF!),1)</f>
        <v>0</v>
      </c>
      <c r="AR134" s="72">
        <f ca="1">IF(OR(AR$4&lt;$Q134,AR$4&gt;$Q134+IF($S134="",1000,$S134)-1),0,IF(MOD(AR$4-$Q134,IF($R134="",1000,$R134))=0,$O134,0))*IF($Y134&gt;0,(1+INDEX(Escalation!$B$3:$B$18,$Y134,0))^(AR$4-SSSModel!$C$5),1)*IF($X134=0,1,OFFSET(Profiles!$K$2,$X134,MAX(Profiles!$C$2,AR$4-$Q134)))*IF($AA134=1,(1+SSSModel!#REF!),1)</f>
        <v>0</v>
      </c>
      <c r="AS134" s="72">
        <f ca="1">IF(OR(AS$4&lt;$Q134,AS$4&gt;$Q134+IF($S134="",1000,$S134)-1),0,IF(MOD(AS$4-$Q134,IF($R134="",1000,$R134))=0,$O134,0))*IF($Y134&gt;0,(1+INDEX(Escalation!$B$3:$B$18,$Y134,0))^(AS$4-SSSModel!$C$5),1)*IF($X134=0,1,OFFSET(Profiles!$K$2,$X134,MAX(Profiles!$C$2,AS$4-$Q134)))*IF($AA134=1,(1+SSSModel!#REF!),1)</f>
        <v>0</v>
      </c>
      <c r="AT134" s="72">
        <f ca="1">IF(OR(AT$4&lt;$Q134,AT$4&gt;$Q134+IF($S134="",1000,$S134)-1),0,IF(MOD(AT$4-$Q134,IF($R134="",1000,$R134))=0,$O134,0))*IF($Y134&gt;0,(1+INDEX(Escalation!$B$3:$B$18,$Y134,0))^(AT$4-SSSModel!$C$5),1)*IF($X134=0,1,OFFSET(Profiles!$K$2,$X134,MAX(Profiles!$C$2,AT$4-$Q134)))*IF($AA134=1,(1+SSSModel!#REF!),1)</f>
        <v>0</v>
      </c>
      <c r="AU134" s="72">
        <f ca="1">IF(OR(AU$4&lt;$Q134,AU$4&gt;$Q134+IF($S134="",1000,$S134)-1),0,IF(MOD(AU$4-$Q134,IF($R134="",1000,$R134))=0,$O134,0))*IF($Y134&gt;0,(1+INDEX(Escalation!$B$3:$B$18,$Y134,0))^(AU$4-SSSModel!$C$5),1)*IF($X134=0,1,OFFSET(Profiles!$K$2,$X134,MAX(Profiles!$C$2,AU$4-$Q134)))*IF($AA134=1,(1+SSSModel!#REF!),1)</f>
        <v>0</v>
      </c>
      <c r="AV134" s="72">
        <f ca="1">IF(OR(AV$4&lt;$Q134,AV$4&gt;$Q134+IF($S134="",1000,$S134)-1),0,IF(MOD(AV$4-$Q134,IF($R134="",1000,$R134))=0,$O134,0))*IF($Y134&gt;0,(1+INDEX(Escalation!$B$3:$B$18,$Y134,0))^(AV$4-SSSModel!$C$5),1)*IF($X134=0,1,OFFSET(Profiles!$K$2,$X134,MAX(Profiles!$C$2,AV$4-$Q134)))*IF($AA134=1,(1+SSSModel!#REF!),1)</f>
        <v>0</v>
      </c>
      <c r="AW134" s="72">
        <f ca="1">IF(OR(AW$4&lt;$Q134,AW$4&gt;$Q134+IF($S134="",1000,$S134)-1),0,IF(MOD(AW$4-$Q134,IF($R134="",1000,$R134))=0,$O134,0))*IF($Y134&gt;0,(1+INDEX(Escalation!$B$3:$B$18,$Y134,0))^(AW$4-SSSModel!$C$5),1)*IF($X134=0,1,OFFSET(Profiles!$K$2,$X134,MAX(Profiles!$C$2,AW$4-$Q134)))*IF($AA134=1,(1+SSSModel!#REF!),1)</f>
        <v>0</v>
      </c>
      <c r="AX134" s="72">
        <f ca="1">IF(OR(AX$4&lt;$Q134,AX$4&gt;$Q134+IF($S134="",1000,$S134)-1),0,IF(MOD(AX$4-$Q134,IF($R134="",1000,$R134))=0,$O134,0))*IF($Y134&gt;0,(1+INDEX(Escalation!$B$3:$B$18,$Y134,0))^(AX$4-SSSModel!$C$5),1)*IF($X134=0,1,OFFSET(Profiles!$K$2,$X134,MAX(Profiles!$C$2,AX$4-$Q134)))*IF($AA134=1,(1+SSSModel!#REF!),1)</f>
        <v>0</v>
      </c>
      <c r="AY134" s="72">
        <f ca="1">IF(OR(AY$4&lt;$Q134,AY$4&gt;$Q134+IF($S134="",1000,$S134)-1),0,IF(MOD(AY$4-$Q134,IF($R134="",1000,$R134))=0,$O134,0))*IF($Y134&gt;0,(1+INDEX(Escalation!$B$3:$B$18,$Y134,0))^(AY$4-SSSModel!$C$5),1)*IF($X134=0,1,OFFSET(Profiles!$K$2,$X134,MAX(Profiles!$C$2,AY$4-$Q134)))*IF($AA134=1,(1+SSSModel!#REF!),1)</f>
        <v>0</v>
      </c>
      <c r="AZ134" s="72">
        <f ca="1">IF(OR(AZ$4&lt;$Q134,AZ$4&gt;$Q134+IF($S134="",1000,$S134)-1),0,IF(MOD(AZ$4-$Q134,IF($R134="",1000,$R134))=0,$O134,0))*IF($Y134&gt;0,(1+INDEX(Escalation!$B$3:$B$18,$Y134,0))^(AZ$4-SSSModel!$C$5),1)*IF($X134=0,1,OFFSET(Profiles!$K$2,$X134,MAX(Profiles!$C$2,AZ$4-$Q134)))*IF($AA134=1,(1+SSSModel!#REF!),1)</f>
        <v>0</v>
      </c>
      <c r="BA134" s="72">
        <f ca="1">IF(OR(BA$4&lt;$Q134,BA$4&gt;$Q134+IF($S134="",1000,$S134)-1),0,IF(MOD(BA$4-$Q134,IF($R134="",1000,$R134))=0,$O134,0))*IF($Y134&gt;0,(1+INDEX(Escalation!$B$3:$B$18,$Y134,0))^(BA$4-SSSModel!$C$5),1)*IF($X134=0,1,OFFSET(Profiles!$K$2,$X134,MAX(Profiles!$C$2,BA$4-$Q134)))*IF($AA134=1,(1+SSSModel!#REF!),1)</f>
        <v>0</v>
      </c>
      <c r="BB134" s="72">
        <f ca="1">IF(OR(BB$4&lt;$Q134,BB$4&gt;$Q134+IF($S134="",1000,$S134)-1),0,IF(MOD(BB$4-$Q134,IF($R134="",1000,$R134))=0,$O134,0))*IF($Y134&gt;0,(1+INDEX(Escalation!$B$3:$B$18,$Y134,0))^(BB$4-SSSModel!$C$5),1)*IF($X134=0,1,OFFSET(Profiles!$K$2,$X134,MAX(Profiles!$C$2,BB$4-$Q134)))*IF($AA134=1,(1+SSSModel!#REF!),1)</f>
        <v>0</v>
      </c>
      <c r="BC134" s="72">
        <f ca="1">IF(OR(BC$4&lt;$Q134,BC$4&gt;$Q134+IF($S134="",1000,$S134)-1),0,IF(MOD(BC$4-$Q134,IF($R134="",1000,$R134))=0,$O134,0))*IF($Y134&gt;0,(1+INDEX(Escalation!$B$3:$B$18,$Y134,0))^(BC$4-SSSModel!$C$5),1)*IF($X134=0,1,OFFSET(Profiles!$K$2,$X134,MAX(Profiles!$C$2,BC$4-$Q134)))*IF($AA134=1,(1+SSSModel!#REF!),1)</f>
        <v>0</v>
      </c>
      <c r="BD134" s="72">
        <f ca="1">IF(OR(BD$4&lt;$Q134,BD$4&gt;$Q134+IF($S134="",1000,$S134)-1),0,IF(MOD(BD$4-$Q134,IF($R134="",1000,$R134))=0,$O134,0))*IF($Y134&gt;0,(1+INDEX(Escalation!$B$3:$B$18,$Y134,0))^(BD$4-SSSModel!$C$5),1)*IF($X134=0,1,OFFSET(Profiles!$K$2,$X134,MAX(Profiles!$C$2,BD$4-$Q134)))*IF($AA134=1,(1+SSSModel!#REF!),1)</f>
        <v>0</v>
      </c>
      <c r="BE134" s="72">
        <f ca="1">IF(OR(BE$4&lt;$Q134,BE$4&gt;$Q134+IF($S134="",1000,$S134)-1),0,IF(MOD(BE$4-$Q134,IF($R134="",1000,$R134))=0,$O134,0))*IF($Y134&gt;0,(1+INDEX(Escalation!$B$3:$B$18,$Y134,0))^(BE$4-SSSModel!$C$5),1)*IF($X134=0,1,OFFSET(Profiles!$K$2,$X134,MAX(Profiles!$C$2,BE$4-$Q134)))*IF($AA134=1,(1+SSSModel!#REF!),1)</f>
        <v>0</v>
      </c>
      <c r="BF134" s="72">
        <f ca="1">IF(OR(BF$4&lt;$Q134,BF$4&gt;$Q134+IF($S134="",1000,$S134)-1),0,IF(MOD(BF$4-$Q134,IF($R134="",1000,$R134))=0,$O134,0))*IF($Y134&gt;0,(1+INDEX(Escalation!$B$3:$B$18,$Y134,0))^(BF$4-SSSModel!$C$5),1)*IF($X134=0,1,OFFSET(Profiles!$K$2,$X134,MAX(Profiles!$C$2,BF$4-$Q134)))*IF($AA134=1,(1+SSSModel!#REF!),1)</f>
        <v>0</v>
      </c>
      <c r="BG134" s="72">
        <f ca="1">IF(OR(BG$4&lt;$Q134,BG$4&gt;$Q134+IF($S134="",1000,$S134)-1),0,IF(MOD(BG$4-$Q134,IF($R134="",1000,$R134))=0,$O134,0))*IF($Y134&gt;0,(1+INDEX(Escalation!$B$3:$B$18,$Y134,0))^(BG$4-SSSModel!$C$5),1)*IF($X134=0,1,OFFSET(Profiles!$K$2,$X134,MAX(Profiles!$C$2,BG$4-$Q134)))*IF($AA134=1,(1+SSSModel!#REF!),1)</f>
        <v>0</v>
      </c>
      <c r="BH134" s="72">
        <f ca="1">IF(OR(BH$4&lt;$Q134,BH$4&gt;$Q134+IF($S134="",1000,$S134)-1),0,IF(MOD(BH$4-$Q134,IF($R134="",1000,$R134))=0,$O134,0))*IF($Y134&gt;0,(1+INDEX(Escalation!$B$3:$B$18,$Y134,0))^(BH$4-SSSModel!$C$5),1)*IF($X134=0,1,OFFSET(Profiles!$K$2,$X134,MAX(Profiles!$C$2,BH$4-$Q134)))*IF($AA134=1,(1+SSSModel!#REF!),1)</f>
        <v>0</v>
      </c>
      <c r="BI134" s="72">
        <f ca="1">IF(OR(BI$4&lt;$Q134,BI$4&gt;$Q134+IF($S134="",1000,$S134)-1),0,IF(MOD(BI$4-$Q134,IF($R134="",1000,$R134))=0,$O134,0))*IF($Y134&gt;0,(1+INDEX(Escalation!$B$3:$B$18,$Y134,0))^(BI$4-SSSModel!$C$5),1)*IF($X134=0,1,OFFSET(Profiles!$K$2,$X134,MAX(Profiles!$C$2,BI$4-$Q134)))*IF($AA134=1,(1+SSSModel!#REF!),1)</f>
        <v>0</v>
      </c>
      <c r="BJ134" s="72">
        <f ca="1">IF(OR(BJ$4&lt;$Q134,BJ$4&gt;$Q134+IF($S134="",1000,$S134)-1),0,IF(MOD(BJ$4-$Q134,IF($R134="",1000,$R134))=0,$O134,0))*IF($Y134&gt;0,(1+INDEX(Escalation!$B$3:$B$18,$Y134,0))^(BJ$4-SSSModel!$C$5),1)*IF($X134=0,1,OFFSET(Profiles!$K$2,$X134,MAX(Profiles!$C$2,BJ$4-$Q134)))*IF($AA134=1,(1+SSSModel!#REF!),1)</f>
        <v>0</v>
      </c>
      <c r="BK134" s="72">
        <f ca="1">IF(OR(BK$4&lt;$Q134,BK$4&gt;$Q134+IF($S134="",1000,$S134)-1),0,IF(MOD(BK$4-$Q134,IF($R134="",1000,$R134))=0,$O134,0))*IF($Y134&gt;0,(1+INDEX(Escalation!$B$3:$B$18,$Y134,0))^(BK$4-SSSModel!$C$5),1)*IF($X134=0,1,OFFSET(Profiles!$K$2,$X134,MAX(Profiles!$C$2,BK$4-$Q134)))*IF($AA134=1,(1+SSSModel!#REF!),1)</f>
        <v>0</v>
      </c>
      <c r="BL134" s="72">
        <f ca="1">IF(OR(BL$4&lt;$Q134,BL$4&gt;$Q134+IF($S134="",1000,$S134)-1),0,IF(MOD(BL$4-$Q134,IF($R134="",1000,$R134))=0,$O134,0))*IF($Y134&gt;0,(1+INDEX(Escalation!$B$3:$B$18,$Y134,0))^(BL$4-SSSModel!$C$5),1)*IF($X134=0,1,OFFSET(Profiles!$K$2,$X134,MAX(Profiles!$C$2,BL$4-$Q134)))*IF($AA134=1,(1+SSSModel!#REF!),1)</f>
        <v>0</v>
      </c>
      <c r="BM134" s="72">
        <f ca="1">IF(OR(BM$4&lt;$Q134,BM$4&gt;$Q134+IF($S134="",1000,$S134)-1),0,IF(MOD(BM$4-$Q134,IF($R134="",1000,$R134))=0,$O134,0))*IF($Y134&gt;0,(1+INDEX(Escalation!$B$3:$B$18,$Y134,0))^(BM$4-SSSModel!$C$5),1)*IF($X134=0,1,OFFSET(Profiles!$K$2,$X134,MAX(Profiles!$C$2,BM$4-$Q134)))*IF($AA134=1,(1+SSSModel!#REF!),1)</f>
        <v>0</v>
      </c>
      <c r="BN134" s="72">
        <f ca="1">IF(OR(BN$4&lt;$Q134,BN$4&gt;$Q134+IF($S134="",1000,$S134)-1),0,IF(MOD(BN$4-$Q134,IF($R134="",1000,$R134))=0,$O134,0))*IF($Y134&gt;0,(1+INDEX(Escalation!$B$3:$B$18,$Y134,0))^(BN$4-SSSModel!$C$5),1)*IF($X134=0,1,OFFSET(Profiles!$K$2,$X134,MAX(Profiles!$C$2,BN$4-$Q134)))*IF($AA134=1,(1+SSSModel!#REF!),1)</f>
        <v>0</v>
      </c>
      <c r="BO134" s="72">
        <f ca="1">IF(OR(BO$4&lt;$Q134,BO$4&gt;$Q134+IF($S134="",1000,$S134)-1),0,IF(MOD(BO$4-$Q134,IF($R134="",1000,$R134))=0,$O134,0))*IF($Y134&gt;0,(1+INDEX(Escalation!$B$3:$B$18,$Y134,0))^(BO$4-SSSModel!$C$5),1)*IF($X134=0,1,OFFSET(Profiles!$K$2,$X134,MAX(Profiles!$C$2,BO$4-$Q134)))*IF($AA134=1,(1+SSSModel!#REF!),1)</f>
        <v>0</v>
      </c>
      <c r="BP134" s="72">
        <f ca="1">IF(OR(BP$4&lt;$Q134,BP$4&gt;$Q134+IF($S134="",1000,$S134)-1),0,IF(MOD(BP$4-$Q134,IF($R134="",1000,$R134))=0,$O134,0))*IF($Y134&gt;0,(1+INDEX(Escalation!$B$3:$B$18,$Y134,0))^(BP$4-SSSModel!$C$5),1)*IF($X134=0,1,OFFSET(Profiles!$K$2,$X134,MAX(Profiles!$C$2,BP$4-$Q134)))*IF($AA134=1,(1+SSSModel!#REF!),1)</f>
        <v>0</v>
      </c>
      <c r="BQ134" s="72">
        <f ca="1">IF(OR(BQ$4&lt;$Q134,BQ$4&gt;$Q134+IF($S134="",1000,$S134)-1),0,IF(MOD(BQ$4-$Q134,IF($R134="",1000,$R134))=0,$O134,0))*IF($Y134&gt;0,(1+INDEX(Escalation!$B$3:$B$18,$Y134,0))^(BQ$4-SSSModel!$C$5),1)*IF($X134=0,1,OFFSET(Profiles!$K$2,$X134,MAX(Profiles!$C$2,BQ$4-$Q134)))*IF($AA134=1,(1+SSSModel!#REF!),1)</f>
        <v>0</v>
      </c>
      <c r="BR134" s="72">
        <f ca="1">IF(OR(BR$4&lt;$Q134,BR$4&gt;$Q134+IF($S134="",1000,$S134)-1),0,IF(MOD(BR$4-$Q134,IF($R134="",1000,$R134))=0,$O134,0))*IF($Y134&gt;0,(1+INDEX(Escalation!$B$3:$B$18,$Y134,0))^(BR$4-SSSModel!$C$5),1)*IF($X134=0,1,OFFSET(Profiles!$K$2,$X134,MAX(Profiles!$C$2,BR$4-$Q134)))*IF($AA134=1,(1+SSSModel!#REF!),1)</f>
        <v>0</v>
      </c>
      <c r="BS134" s="72">
        <f ca="1">IF(OR(BS$4&lt;$Q134,BS$4&gt;$Q134+IF($S134="",1000,$S134)-1),0,IF(MOD(BS$4-$Q134,IF($R134="",1000,$R134))=0,$O134,0))*IF($Y134&gt;0,(1+INDEX(Escalation!$B$3:$B$18,$Y134,0))^(BS$4-SSSModel!$C$5),1)*IF($X134=0,1,OFFSET(Profiles!$K$2,$X134,MAX(Profiles!$C$2,BS$4-$Q134)))*IF($AA134=1,(1+SSSModel!#REF!),1)</f>
        <v>0</v>
      </c>
      <c r="BT134" s="72">
        <f ca="1">IF(OR(BT$4&lt;$Q134,BT$4&gt;$Q134+IF($S134="",1000,$S134)-1),0,IF(MOD(BT$4-$Q134,IF($R134="",1000,$R134))=0,$O134,0))*IF($Y134&gt;0,(1+INDEX(Escalation!$B$3:$B$18,$Y134,0))^(BT$4-SSSModel!$C$5),1)*IF($X134=0,1,OFFSET(Profiles!$K$2,$X134,MAX(Profiles!$C$2,BT$4-$Q134)))*IF($AA134=1,(1+SSSModel!#REF!),1)</f>
        <v>0</v>
      </c>
      <c r="BU134" s="72">
        <f ca="1">IF(OR(BU$4&lt;$Q134,BU$4&gt;$Q134+IF($S134="",1000,$S134)-1),0,IF(MOD(BU$4-$Q134,IF($R134="",1000,$R134))=0,$O134,0))*IF($Y134&gt;0,(1+INDEX(Escalation!$B$3:$B$18,$Y134,0))^(BU$4-SSSModel!$C$5),1)*IF($X134=0,1,OFFSET(Profiles!$K$2,$X134,MAX(Profiles!$C$2,BU$4-$Q134)))*IF($AA134=1,(1+SSSModel!#REF!),1)</f>
        <v>0</v>
      </c>
      <c r="BV134" s="72">
        <f ca="1">IF(OR(BV$4&lt;$Q134,BV$4&gt;$Q134+IF($S134="",1000,$S134)-1),0,IF(MOD(BV$4-$Q134,IF($R134="",1000,$R134))=0,$O134,0))*IF($Y134&gt;0,(1+INDEX(Escalation!$B$3:$B$18,$Y134,0))^(BV$4-SSSModel!$C$5),1)*IF($X134=0,1,OFFSET(Profiles!$K$2,$X134,MAX(Profiles!$C$2,BV$4-$Q134)))*IF($AA134=1,(1+SSSModel!#REF!),1)</f>
        <v>0</v>
      </c>
      <c r="BW134" s="72">
        <f ca="1">IF(OR(BW$4&lt;$Q134,BW$4&gt;$Q134+IF($S134="",1000,$S134)-1),0,IF(MOD(BW$4-$Q134,IF($R134="",1000,$R134))=0,$O134,0))*IF($Y134&gt;0,(1+INDEX(Escalation!$B$3:$B$18,$Y134,0))^(BW$4-SSSModel!$C$5),1)*IF($X134=0,1,OFFSET(Profiles!$K$2,$X134,MAX(Profiles!$C$2,BW$4-$Q134)))*IF($AA134=1,(1+SSSModel!#REF!),1)</f>
        <v>0</v>
      </c>
      <c r="BX134" s="72">
        <f ca="1">IF(OR(BX$4&lt;$Q134,BX$4&gt;$Q134+IF($S134="",1000,$S134)-1),0,IF(MOD(BX$4-$Q134,IF($R134="",1000,$R134))=0,$O134,0))*IF($Y134&gt;0,(1+INDEX(Escalation!$B$3:$B$18,$Y134,0))^(BX$4-SSSModel!$C$5),1)*IF($X134=0,1,OFFSET(Profiles!$K$2,$X134,MAX(Profiles!$C$2,BX$4-$Q134)))*IF($AA134=1,(1+SSSModel!#REF!),1)</f>
        <v>0</v>
      </c>
      <c r="BY134" s="72">
        <f ca="1">IF(OR(BY$4&lt;$Q134,BY$4&gt;$Q134+IF($S134="",1000,$S134)-1),0,IF(MOD(BY$4-$Q134,IF($R134="",1000,$R134))=0,$O134,0))*IF($Y134&gt;0,(1+INDEX(Escalation!$B$3:$B$18,$Y134,0))^(BY$4-SSSModel!$C$5),1)*IF($X134=0,1,OFFSET(Profiles!$K$2,$X134,MAX(Profiles!$C$2,BY$4-$Q134)))*IF($AA134=1,(1+SSSModel!#REF!),1)</f>
        <v>0</v>
      </c>
      <c r="BZ134" s="72">
        <f ca="1">IF(OR(BZ$4&lt;$Q134,BZ$4&gt;$Q134+IF($S134="",1000,$S134)-1),0,IF(MOD(BZ$4-$Q134,IF($R134="",1000,$R134))=0,$O134,0))*IF($Y134&gt;0,(1+INDEX(Escalation!$B$3:$B$18,$Y134,0))^(BZ$4-SSSModel!$C$5),1)*IF($X134=0,1,OFFSET(Profiles!$K$2,$X134,MAX(Profiles!$C$2,BZ$4-$Q134)))*IF($AA134=1,(1+SSSModel!#REF!),1)</f>
        <v>0</v>
      </c>
      <c r="CA134" s="134">
        <f ca="1">IF(OR($Z134=0,SSSModel!$C$4="CF"),AC134,
IF(LEFT($V134,3)="ON_",
     IF(SSSModel!$C$4="RR",SUMPRODUCT(OFFSET($AC134,0,0,1,$CB$2),OFFSET(Profiles!$K$28,($Z134-1)*(Profiles!$I$26+1)+CA$4-SSSModel!$C$3+1,0,1,$CB$2)),
     IF(SSSModel!$C$4="ECC",$EA134*$EB134*SUMPRODUCT(OFFSET($AC134,0,MAX(0,CA$4-$DZ134-$CA$4+1),1,MIN($DZ134,CA$4-$CA$4+1)),OFFSET(Escalation!$K$24,($Y134-1)*(Escalation!$I$22+1)+CA$4-SSSModel!$C$3+1,MAX(0,CA$4-$DZ134-$CA$4+1),1,MIN($DZ134,CA$4-$CA$4+1))),
     IF(SSSModel!$C$4="PV",AC134*$EA134*(1+SSSModel!$C$2),
     IF(SSSModel!$C$4="FCR",$EC134*SUM(OFFSET($AC134,0,MAX(CA$4-$AC$4-$DZ134+1,0),1,MIN($DZ134,CA$4-$AC$4+1))),0)))),
SUM($AC134:$BZ134)*
     IF(SSSModel!$C$4="RR",OFFSET(Profiles!$K$2,$Z134,MAX(Profiles!$C$2,AC$4-$W134)),
     IF(SSSModel!$C$4="ECC",$EA134*$EB134*IF(MAX(Escalation!$C$2,AC$4-$W134)&gt;$DZ134-1,0,OFFSET(Escalation!$K$2,$Y134,MAX(Escalation!$C$2,AC$4-$W134))),
     IF(SSSModel!$C$4="PV",IF(CA$4=$W134,$EA134*(1+SSSModel!$C$2),0),
     IF(SSSModel!$C$4="FCR",IF(AND(CA$4&gt;=$W134,OFFSET(Profiles!$K$2,$Z134,MAX(Profiles!$C$2,AC$4-$W134))&gt;0),$EC134,0),0))))))</f>
        <v>0</v>
      </c>
      <c r="CB134" s="135">
        <f ca="1">IF(OR($Z134=0,SSSModel!$C$4="CF"),AD134,
IF(LEFT($V134,3)="ON_",
     IF(SSSModel!$C$4="RR",SUMPRODUCT(OFFSET($AC134,0,0,1,$CB$2),OFFSET(Profiles!$K$28,($Z134-1)*(Profiles!$I$26+1)+CB$4-SSSModel!$C$3+1,0,1,$CB$2)),
     IF(SSSModel!$C$4="ECC",$EA134*$EB134*SUMPRODUCT(OFFSET($AC134,0,MAX(0,CB$4-$DZ134-$CA$4+1),1,MIN($DZ134,CB$4-$CA$4+1)),OFFSET(Escalation!$K$24,($Y134-1)*(Escalation!$I$22+1)+CB$4-SSSModel!$C$3+1,MAX(0,CB$4-$DZ134-$CA$4+1),1,MIN($DZ134,CB$4-$CA$4+1))),
     IF(SSSModel!$C$4="PV",AD134*$EA134*(1+SSSModel!$C$2),
     IF(SSSModel!$C$4="FCR",$EC134*SUM(OFFSET($AC134,0,MAX(CB$4-$AC$4-$DZ134+1,0),1,MIN($DZ134,CB$4-$AC$4+1))),0)))),
SUM($AC134:$BZ134)*
     IF(SSSModel!$C$4="RR",OFFSET(Profiles!$K$2,$Z134,MAX(Profiles!$C$2,AD$4-$W134)),
     IF(SSSModel!$C$4="ECC",$EA134*$EB134*IF(MAX(Escalation!$C$2,AD$4-$W134)&gt;$DZ134-1,0,OFFSET(Escalation!$K$2,$Y134,MAX(Escalation!$C$2,AD$4-$W134))),
     IF(SSSModel!$C$4="PV",IF(CB$4=$W134,$EA134*(1+SSSModel!$C$2),0),
     IF(SSSModel!$C$4="FCR",IF(AND(CB$4&gt;=$W134,OFFSET(Profiles!$K$2,$Z134,MAX(Profiles!$C$2,AD$4-$W134))&gt;0),$EC134,0),0))))))</f>
        <v>0</v>
      </c>
      <c r="CC134" s="135">
        <f ca="1">IF(OR($Z134=0,SSSModel!$C$4="CF"),AE134,
IF(LEFT($V134,3)="ON_",
     IF(SSSModel!$C$4="RR",SUMPRODUCT(OFFSET($AC134,0,0,1,$CB$2),OFFSET(Profiles!$K$28,($Z134-1)*(Profiles!$I$26+1)+CC$4-SSSModel!$C$3+1,0,1,$CB$2)),
     IF(SSSModel!$C$4="ECC",$EA134*$EB134*SUMPRODUCT(OFFSET($AC134,0,MAX(0,CC$4-$DZ134-$CA$4+1),1,MIN($DZ134,CC$4-$CA$4+1)),OFFSET(Escalation!$K$24,($Y134-1)*(Escalation!$I$22+1)+CC$4-SSSModel!$C$3+1,MAX(0,CC$4-$DZ134-$CA$4+1),1,MIN($DZ134,CC$4-$CA$4+1))),
     IF(SSSModel!$C$4="PV",AE134*$EA134*(1+SSSModel!$C$2),
     IF(SSSModel!$C$4="FCR",$EC134*SUM(OFFSET($AC134,0,MAX(CC$4-$AC$4-$DZ134+1,0),1,MIN($DZ134,CC$4-$AC$4+1))),0)))),
SUM($AC134:$BZ134)*
     IF(SSSModel!$C$4="RR",OFFSET(Profiles!$K$2,$Z134,MAX(Profiles!$C$2,AE$4-$W134)),
     IF(SSSModel!$C$4="ECC",$EA134*$EB134*IF(MAX(Escalation!$C$2,AE$4-$W134)&gt;$DZ134-1,0,OFFSET(Escalation!$K$2,$Y134,MAX(Escalation!$C$2,AE$4-$W134))),
     IF(SSSModel!$C$4="PV",IF(CC$4=$W134,$EA134*(1+SSSModel!$C$2),0),
     IF(SSSModel!$C$4="FCR",IF(AND(CC$4&gt;=$W134,OFFSET(Profiles!$K$2,$Z134,MAX(Profiles!$C$2,AE$4-$W134))&gt;0),$EC134,0),0))))))</f>
        <v>0</v>
      </c>
      <c r="CD134" s="135">
        <f ca="1">IF(OR($Z134=0,SSSModel!$C$4="CF"),AF134,
IF(LEFT($V134,3)="ON_",
     IF(SSSModel!$C$4="RR",SUMPRODUCT(OFFSET($AC134,0,0,1,$CB$2),OFFSET(Profiles!$K$28,($Z134-1)*(Profiles!$I$26+1)+CD$4-SSSModel!$C$3+1,0,1,$CB$2)),
     IF(SSSModel!$C$4="ECC",$EA134*$EB134*SUMPRODUCT(OFFSET($AC134,0,MAX(0,CD$4-$DZ134-$CA$4+1),1,MIN($DZ134,CD$4-$CA$4+1)),OFFSET(Escalation!$K$24,($Y134-1)*(Escalation!$I$22+1)+CD$4-SSSModel!$C$3+1,MAX(0,CD$4-$DZ134-$CA$4+1),1,MIN($DZ134,CD$4-$CA$4+1))),
     IF(SSSModel!$C$4="PV",AF134*$EA134*(1+SSSModel!$C$2),
     IF(SSSModel!$C$4="FCR",$EC134*SUM(OFFSET($AC134,0,MAX(CD$4-$AC$4-$DZ134+1,0),1,MIN($DZ134,CD$4-$AC$4+1))),0)))),
SUM($AC134:$BZ134)*
     IF(SSSModel!$C$4="RR",OFFSET(Profiles!$K$2,$Z134,MAX(Profiles!$C$2,AF$4-$W134)),
     IF(SSSModel!$C$4="ECC",$EA134*$EB134*IF(MAX(Escalation!$C$2,AF$4-$W134)&gt;$DZ134-1,0,OFFSET(Escalation!$K$2,$Y134,MAX(Escalation!$C$2,AF$4-$W134))),
     IF(SSSModel!$C$4="PV",IF(CD$4=$W134,$EA134*(1+SSSModel!$C$2),0),
     IF(SSSModel!$C$4="FCR",IF(AND(CD$4&gt;=$W134,OFFSET(Profiles!$K$2,$Z134,MAX(Profiles!$C$2,AF$4-$W134))&gt;0),$EC134,0),0))))))</f>
        <v>0</v>
      </c>
      <c r="CE134" s="135">
        <f ca="1">IF(OR($Z134=0,SSSModel!$C$4="CF"),AG134,
IF(LEFT($V134,3)="ON_",
     IF(SSSModel!$C$4="RR",SUMPRODUCT(OFFSET($AC134,0,0,1,$CB$2),OFFSET(Profiles!$K$28,($Z134-1)*(Profiles!$I$26+1)+CE$4-SSSModel!$C$3+1,0,1,$CB$2)),
     IF(SSSModel!$C$4="ECC",$EA134*$EB134*SUMPRODUCT(OFFSET($AC134,0,MAX(0,CE$4-$DZ134-$CA$4+1),1,MIN($DZ134,CE$4-$CA$4+1)),OFFSET(Escalation!$K$24,($Y134-1)*(Escalation!$I$22+1)+CE$4-SSSModel!$C$3+1,MAX(0,CE$4-$DZ134-$CA$4+1),1,MIN($DZ134,CE$4-$CA$4+1))),
     IF(SSSModel!$C$4="PV",AG134*$EA134*(1+SSSModel!$C$2),
     IF(SSSModel!$C$4="FCR",$EC134*SUM(OFFSET($AC134,0,MAX(CE$4-$AC$4-$DZ134+1,0),1,MIN($DZ134,CE$4-$AC$4+1))),0)))),
SUM($AC134:$BZ134)*
     IF(SSSModel!$C$4="RR",OFFSET(Profiles!$K$2,$Z134,MAX(Profiles!$C$2,AG$4-$W134)),
     IF(SSSModel!$C$4="ECC",$EA134*$EB134*IF(MAX(Escalation!$C$2,AG$4-$W134)&gt;$DZ134-1,0,OFFSET(Escalation!$K$2,$Y134,MAX(Escalation!$C$2,AG$4-$W134))),
     IF(SSSModel!$C$4="PV",IF(CE$4=$W134,$EA134*(1+SSSModel!$C$2),0),
     IF(SSSModel!$C$4="FCR",IF(AND(CE$4&gt;=$W134,OFFSET(Profiles!$K$2,$Z134,MAX(Profiles!$C$2,AG$4-$W134))&gt;0),$EC134,0),0))))))</f>
        <v>0</v>
      </c>
      <c r="CF134" s="135">
        <f ca="1">IF(OR($Z134=0,SSSModel!$C$4="CF"),AH134,
IF(LEFT($V134,3)="ON_",
     IF(SSSModel!$C$4="RR",SUMPRODUCT(OFFSET($AC134,0,0,1,$CB$2),OFFSET(Profiles!$K$28,($Z134-1)*(Profiles!$I$26+1)+CF$4-SSSModel!$C$3+1,0,1,$CB$2)),
     IF(SSSModel!$C$4="ECC",$EA134*$EB134*SUMPRODUCT(OFFSET($AC134,0,MAX(0,CF$4-$DZ134-$CA$4+1),1,MIN($DZ134,CF$4-$CA$4+1)),OFFSET(Escalation!$K$24,($Y134-1)*(Escalation!$I$22+1)+CF$4-SSSModel!$C$3+1,MAX(0,CF$4-$DZ134-$CA$4+1),1,MIN($DZ134,CF$4-$CA$4+1))),
     IF(SSSModel!$C$4="PV",AH134*$EA134*(1+SSSModel!$C$2),
     IF(SSSModel!$C$4="FCR",$EC134*SUM(OFFSET($AC134,0,MAX(CF$4-$AC$4-$DZ134+1,0),1,MIN($DZ134,CF$4-$AC$4+1))),0)))),
SUM($AC134:$BZ134)*
     IF(SSSModel!$C$4="RR",OFFSET(Profiles!$K$2,$Z134,MAX(Profiles!$C$2,AH$4-$W134)),
     IF(SSSModel!$C$4="ECC",$EA134*$EB134*IF(MAX(Escalation!$C$2,AH$4-$W134)&gt;$DZ134-1,0,OFFSET(Escalation!$K$2,$Y134,MAX(Escalation!$C$2,AH$4-$W134))),
     IF(SSSModel!$C$4="PV",IF(CF$4=$W134,$EA134*(1+SSSModel!$C$2),0),
     IF(SSSModel!$C$4="FCR",IF(AND(CF$4&gt;=$W134,OFFSET(Profiles!$K$2,$Z134,MAX(Profiles!$C$2,AH$4-$W134))&gt;0),$EC134,0),0))))))</f>
        <v>0</v>
      </c>
      <c r="CG134" s="135">
        <f ca="1">IF(OR($Z134=0,SSSModel!$C$4="CF"),AI134,
IF(LEFT($V134,3)="ON_",
     IF(SSSModel!$C$4="RR",SUMPRODUCT(OFFSET($AC134,0,0,1,$CB$2),OFFSET(Profiles!$K$28,($Z134-1)*(Profiles!$I$26+1)+CG$4-SSSModel!$C$3+1,0,1,$CB$2)),
     IF(SSSModel!$C$4="ECC",$EA134*$EB134*SUMPRODUCT(OFFSET($AC134,0,MAX(0,CG$4-$DZ134-$CA$4+1),1,MIN($DZ134,CG$4-$CA$4+1)),OFFSET(Escalation!$K$24,($Y134-1)*(Escalation!$I$22+1)+CG$4-SSSModel!$C$3+1,MAX(0,CG$4-$DZ134-$CA$4+1),1,MIN($DZ134,CG$4-$CA$4+1))),
     IF(SSSModel!$C$4="PV",AI134*$EA134*(1+SSSModel!$C$2),
     IF(SSSModel!$C$4="FCR",$EC134*SUM(OFFSET($AC134,0,MAX(CG$4-$AC$4-$DZ134+1,0),1,MIN($DZ134,CG$4-$AC$4+1))),0)))),
SUM($AC134:$BZ134)*
     IF(SSSModel!$C$4="RR",OFFSET(Profiles!$K$2,$Z134,MAX(Profiles!$C$2,AI$4-$W134)),
     IF(SSSModel!$C$4="ECC",$EA134*$EB134*IF(MAX(Escalation!$C$2,AI$4-$W134)&gt;$DZ134-1,0,OFFSET(Escalation!$K$2,$Y134,MAX(Escalation!$C$2,AI$4-$W134))),
     IF(SSSModel!$C$4="PV",IF(CG$4=$W134,$EA134*(1+SSSModel!$C$2),0),
     IF(SSSModel!$C$4="FCR",IF(AND(CG$4&gt;=$W134,OFFSET(Profiles!$K$2,$Z134,MAX(Profiles!$C$2,AI$4-$W134))&gt;0),$EC134,0),0))))))</f>
        <v>0</v>
      </c>
      <c r="CH134" s="135">
        <f ca="1">IF(OR($Z134=0,SSSModel!$C$4="CF"),AJ134,
IF(LEFT($V134,3)="ON_",
     IF(SSSModel!$C$4="RR",SUMPRODUCT(OFFSET($AC134,0,0,1,$CB$2),OFFSET(Profiles!$K$28,($Z134-1)*(Profiles!$I$26+1)+CH$4-SSSModel!$C$3+1,0,1,$CB$2)),
     IF(SSSModel!$C$4="ECC",$EA134*$EB134*SUMPRODUCT(OFFSET($AC134,0,MAX(0,CH$4-$DZ134-$CA$4+1),1,MIN($DZ134,CH$4-$CA$4+1)),OFFSET(Escalation!$K$24,($Y134-1)*(Escalation!$I$22+1)+CH$4-SSSModel!$C$3+1,MAX(0,CH$4-$DZ134-$CA$4+1),1,MIN($DZ134,CH$4-$CA$4+1))),
     IF(SSSModel!$C$4="PV",AJ134*$EA134*(1+SSSModel!$C$2),
     IF(SSSModel!$C$4="FCR",$EC134*SUM(OFFSET($AC134,0,MAX(CH$4-$AC$4-$DZ134+1,0),1,MIN($DZ134,CH$4-$AC$4+1))),0)))),
SUM($AC134:$BZ134)*
     IF(SSSModel!$C$4="RR",OFFSET(Profiles!$K$2,$Z134,MAX(Profiles!$C$2,AJ$4-$W134)),
     IF(SSSModel!$C$4="ECC",$EA134*$EB134*IF(MAX(Escalation!$C$2,AJ$4-$W134)&gt;$DZ134-1,0,OFFSET(Escalation!$K$2,$Y134,MAX(Escalation!$C$2,AJ$4-$W134))),
     IF(SSSModel!$C$4="PV",IF(CH$4=$W134,$EA134*(1+SSSModel!$C$2),0),
     IF(SSSModel!$C$4="FCR",IF(AND(CH$4&gt;=$W134,OFFSET(Profiles!$K$2,$Z134,MAX(Profiles!$C$2,AJ$4-$W134))&gt;0),$EC134,0),0))))))</f>
        <v>0</v>
      </c>
      <c r="CI134" s="135">
        <f ca="1">IF(OR($Z134=0,SSSModel!$C$4="CF"),AK134,
IF(LEFT($V134,3)="ON_",
     IF(SSSModel!$C$4="RR",SUMPRODUCT(OFFSET($AC134,0,0,1,$CB$2),OFFSET(Profiles!$K$28,($Z134-1)*(Profiles!$I$26+1)+CI$4-SSSModel!$C$3+1,0,1,$CB$2)),
     IF(SSSModel!$C$4="ECC",$EA134*$EB134*SUMPRODUCT(OFFSET($AC134,0,MAX(0,CI$4-$DZ134-$CA$4+1),1,MIN($DZ134,CI$4-$CA$4+1)),OFFSET(Escalation!$K$24,($Y134-1)*(Escalation!$I$22+1)+CI$4-SSSModel!$C$3+1,MAX(0,CI$4-$DZ134-$CA$4+1),1,MIN($DZ134,CI$4-$CA$4+1))),
     IF(SSSModel!$C$4="PV",AK134*$EA134*(1+SSSModel!$C$2),
     IF(SSSModel!$C$4="FCR",$EC134*SUM(OFFSET($AC134,0,MAX(CI$4-$AC$4-$DZ134+1,0),1,MIN($DZ134,CI$4-$AC$4+1))),0)))),
SUM($AC134:$BZ134)*
     IF(SSSModel!$C$4="RR",OFFSET(Profiles!$K$2,$Z134,MAX(Profiles!$C$2,AK$4-$W134)),
     IF(SSSModel!$C$4="ECC",$EA134*$EB134*IF(MAX(Escalation!$C$2,AK$4-$W134)&gt;$DZ134-1,0,OFFSET(Escalation!$K$2,$Y134,MAX(Escalation!$C$2,AK$4-$W134))),
     IF(SSSModel!$C$4="PV",IF(CI$4=$W134,$EA134*(1+SSSModel!$C$2),0),
     IF(SSSModel!$C$4="FCR",IF(AND(CI$4&gt;=$W134,OFFSET(Profiles!$K$2,$Z134,MAX(Profiles!$C$2,AK$4-$W134))&gt;0),$EC134,0),0))))))</f>
        <v>0</v>
      </c>
      <c r="CJ134" s="135">
        <f ca="1">IF(OR($Z134=0,SSSModel!$C$4="CF"),AL134,
IF(LEFT($V134,3)="ON_",
     IF(SSSModel!$C$4="RR",SUMPRODUCT(OFFSET($AC134,0,0,1,$CB$2),OFFSET(Profiles!$K$28,($Z134-1)*(Profiles!$I$26+1)+CJ$4-SSSModel!$C$3+1,0,1,$CB$2)),
     IF(SSSModel!$C$4="ECC",$EA134*$EB134*SUMPRODUCT(OFFSET($AC134,0,MAX(0,CJ$4-$DZ134-$CA$4+1),1,MIN($DZ134,CJ$4-$CA$4+1)),OFFSET(Escalation!$K$24,($Y134-1)*(Escalation!$I$22+1)+CJ$4-SSSModel!$C$3+1,MAX(0,CJ$4-$DZ134-$CA$4+1),1,MIN($DZ134,CJ$4-$CA$4+1))),
     IF(SSSModel!$C$4="PV",AL134*$EA134*(1+SSSModel!$C$2),
     IF(SSSModel!$C$4="FCR",$EC134*SUM(OFFSET($AC134,0,MAX(CJ$4-$AC$4-$DZ134+1,0),1,MIN($DZ134,CJ$4-$AC$4+1))),0)))),
SUM($AC134:$BZ134)*
     IF(SSSModel!$C$4="RR",OFFSET(Profiles!$K$2,$Z134,MAX(Profiles!$C$2,AL$4-$W134)),
     IF(SSSModel!$C$4="ECC",$EA134*$EB134*IF(MAX(Escalation!$C$2,AL$4-$W134)&gt;$DZ134-1,0,OFFSET(Escalation!$K$2,$Y134,MAX(Escalation!$C$2,AL$4-$W134))),
     IF(SSSModel!$C$4="PV",IF(CJ$4=$W134,$EA134*(1+SSSModel!$C$2),0),
     IF(SSSModel!$C$4="FCR",IF(AND(CJ$4&gt;=$W134,OFFSET(Profiles!$K$2,$Z134,MAX(Profiles!$C$2,AL$4-$W134))&gt;0),$EC134,0),0))))))</f>
        <v>0</v>
      </c>
      <c r="CK134" s="135">
        <f ca="1">IF(OR($Z134=0,SSSModel!$C$4="CF"),AM134,
IF(LEFT($V134,3)="ON_",
     IF(SSSModel!$C$4="RR",SUMPRODUCT(OFFSET($AC134,0,0,1,$CB$2),OFFSET(Profiles!$K$28,($Z134-1)*(Profiles!$I$26+1)+CK$4-SSSModel!$C$3+1,0,1,$CB$2)),
     IF(SSSModel!$C$4="ECC",$EA134*$EB134*SUMPRODUCT(OFFSET($AC134,0,MAX(0,CK$4-$DZ134-$CA$4+1),1,MIN($DZ134,CK$4-$CA$4+1)),OFFSET(Escalation!$K$24,($Y134-1)*(Escalation!$I$22+1)+CK$4-SSSModel!$C$3+1,MAX(0,CK$4-$DZ134-$CA$4+1),1,MIN($DZ134,CK$4-$CA$4+1))),
     IF(SSSModel!$C$4="PV",AM134*$EA134*(1+SSSModel!$C$2),
     IF(SSSModel!$C$4="FCR",$EC134*SUM(OFFSET($AC134,0,MAX(CK$4-$AC$4-$DZ134+1,0),1,MIN($DZ134,CK$4-$AC$4+1))),0)))),
SUM($AC134:$BZ134)*
     IF(SSSModel!$C$4="RR",OFFSET(Profiles!$K$2,$Z134,MAX(Profiles!$C$2,AM$4-$W134)),
     IF(SSSModel!$C$4="ECC",$EA134*$EB134*IF(MAX(Escalation!$C$2,AM$4-$W134)&gt;$DZ134-1,0,OFFSET(Escalation!$K$2,$Y134,MAX(Escalation!$C$2,AM$4-$W134))),
     IF(SSSModel!$C$4="PV",IF(CK$4=$W134,$EA134*(1+SSSModel!$C$2),0),
     IF(SSSModel!$C$4="FCR",IF(AND(CK$4&gt;=$W134,OFFSET(Profiles!$K$2,$Z134,MAX(Profiles!$C$2,AM$4-$W134))&gt;0),$EC134,0),0))))))</f>
        <v>0</v>
      </c>
      <c r="CL134" s="135">
        <f ca="1">IF(OR($Z134=0,SSSModel!$C$4="CF"),AN134,
IF(LEFT($V134,3)="ON_",
     IF(SSSModel!$C$4="RR",SUMPRODUCT(OFFSET($AC134,0,0,1,$CB$2),OFFSET(Profiles!$K$28,($Z134-1)*(Profiles!$I$26+1)+CL$4-SSSModel!$C$3+1,0,1,$CB$2)),
     IF(SSSModel!$C$4="ECC",$EA134*$EB134*SUMPRODUCT(OFFSET($AC134,0,MAX(0,CL$4-$DZ134-$CA$4+1),1,MIN($DZ134,CL$4-$CA$4+1)),OFFSET(Escalation!$K$24,($Y134-1)*(Escalation!$I$22+1)+CL$4-SSSModel!$C$3+1,MAX(0,CL$4-$DZ134-$CA$4+1),1,MIN($DZ134,CL$4-$CA$4+1))),
     IF(SSSModel!$C$4="PV",AN134*$EA134*(1+SSSModel!$C$2),
     IF(SSSModel!$C$4="FCR",$EC134*SUM(OFFSET($AC134,0,MAX(CL$4-$AC$4-$DZ134+1,0),1,MIN($DZ134,CL$4-$AC$4+1))),0)))),
SUM($AC134:$BZ134)*
     IF(SSSModel!$C$4="RR",OFFSET(Profiles!$K$2,$Z134,MAX(Profiles!$C$2,AN$4-$W134)),
     IF(SSSModel!$C$4="ECC",$EA134*$EB134*IF(MAX(Escalation!$C$2,AN$4-$W134)&gt;$DZ134-1,0,OFFSET(Escalation!$K$2,$Y134,MAX(Escalation!$C$2,AN$4-$W134))),
     IF(SSSModel!$C$4="PV",IF(CL$4=$W134,$EA134*(1+SSSModel!$C$2),0),
     IF(SSSModel!$C$4="FCR",IF(AND(CL$4&gt;=$W134,OFFSET(Profiles!$K$2,$Z134,MAX(Profiles!$C$2,AN$4-$W134))&gt;0),$EC134,0),0))))))</f>
        <v>0</v>
      </c>
      <c r="CM134" s="135">
        <f ca="1">IF(OR($Z134=0,SSSModel!$C$4="CF"),AO134,
IF(LEFT($V134,3)="ON_",
     IF(SSSModel!$C$4="RR",SUMPRODUCT(OFFSET($AC134,0,0,1,$CB$2),OFFSET(Profiles!$K$28,($Z134-1)*(Profiles!$I$26+1)+CM$4-SSSModel!$C$3+1,0,1,$CB$2)),
     IF(SSSModel!$C$4="ECC",$EA134*$EB134*SUMPRODUCT(OFFSET($AC134,0,MAX(0,CM$4-$DZ134-$CA$4+1),1,MIN($DZ134,CM$4-$CA$4+1)),OFFSET(Escalation!$K$24,($Y134-1)*(Escalation!$I$22+1)+CM$4-SSSModel!$C$3+1,MAX(0,CM$4-$DZ134-$CA$4+1),1,MIN($DZ134,CM$4-$CA$4+1))),
     IF(SSSModel!$C$4="PV",AO134*$EA134*(1+SSSModel!$C$2),
     IF(SSSModel!$C$4="FCR",$EC134*SUM(OFFSET($AC134,0,MAX(CM$4-$AC$4-$DZ134+1,0),1,MIN($DZ134,CM$4-$AC$4+1))),0)))),
SUM($AC134:$BZ134)*
     IF(SSSModel!$C$4="RR",OFFSET(Profiles!$K$2,$Z134,MAX(Profiles!$C$2,AO$4-$W134)),
     IF(SSSModel!$C$4="ECC",$EA134*$EB134*IF(MAX(Escalation!$C$2,AO$4-$W134)&gt;$DZ134-1,0,OFFSET(Escalation!$K$2,$Y134,MAX(Escalation!$C$2,AO$4-$W134))),
     IF(SSSModel!$C$4="PV",IF(CM$4=$W134,$EA134*(1+SSSModel!$C$2),0),
     IF(SSSModel!$C$4="FCR",IF(AND(CM$4&gt;=$W134,OFFSET(Profiles!$K$2,$Z134,MAX(Profiles!$C$2,AO$4-$W134))&gt;0),$EC134,0),0))))))</f>
        <v>0</v>
      </c>
      <c r="CN134" s="135">
        <f ca="1">IF(OR($Z134=0,SSSModel!$C$4="CF"),AP134,
IF(LEFT($V134,3)="ON_",
     IF(SSSModel!$C$4="RR",SUMPRODUCT(OFFSET($AC134,0,0,1,$CB$2),OFFSET(Profiles!$K$28,($Z134-1)*(Profiles!$I$26+1)+CN$4-SSSModel!$C$3+1,0,1,$CB$2)),
     IF(SSSModel!$C$4="ECC",$EA134*$EB134*SUMPRODUCT(OFFSET($AC134,0,MAX(0,CN$4-$DZ134-$CA$4+1),1,MIN($DZ134,CN$4-$CA$4+1)),OFFSET(Escalation!$K$24,($Y134-1)*(Escalation!$I$22+1)+CN$4-SSSModel!$C$3+1,MAX(0,CN$4-$DZ134-$CA$4+1),1,MIN($DZ134,CN$4-$CA$4+1))),
     IF(SSSModel!$C$4="PV",AP134*$EA134*(1+SSSModel!$C$2),
     IF(SSSModel!$C$4="FCR",$EC134*SUM(OFFSET($AC134,0,MAX(CN$4-$AC$4-$DZ134+1,0),1,MIN($DZ134,CN$4-$AC$4+1))),0)))),
SUM($AC134:$BZ134)*
     IF(SSSModel!$C$4="RR",OFFSET(Profiles!$K$2,$Z134,MAX(Profiles!$C$2,AP$4-$W134)),
     IF(SSSModel!$C$4="ECC",$EA134*$EB134*IF(MAX(Escalation!$C$2,AP$4-$W134)&gt;$DZ134-1,0,OFFSET(Escalation!$K$2,$Y134,MAX(Escalation!$C$2,AP$4-$W134))),
     IF(SSSModel!$C$4="PV",IF(CN$4=$W134,$EA134*(1+SSSModel!$C$2),0),
     IF(SSSModel!$C$4="FCR",IF(AND(CN$4&gt;=$W134,OFFSET(Profiles!$K$2,$Z134,MAX(Profiles!$C$2,AP$4-$W134))&gt;0),$EC134,0),0))))))</f>
        <v>0</v>
      </c>
      <c r="CO134" s="135">
        <f ca="1">IF(OR($Z134=0,SSSModel!$C$4="CF"),AQ134,
IF(LEFT($V134,3)="ON_",
     IF(SSSModel!$C$4="RR",SUMPRODUCT(OFFSET($AC134,0,0,1,$CB$2),OFFSET(Profiles!$K$28,($Z134-1)*(Profiles!$I$26+1)+CO$4-SSSModel!$C$3+1,0,1,$CB$2)),
     IF(SSSModel!$C$4="ECC",$EA134*$EB134*SUMPRODUCT(OFFSET($AC134,0,MAX(0,CO$4-$DZ134-$CA$4+1),1,MIN($DZ134,CO$4-$CA$4+1)),OFFSET(Escalation!$K$24,($Y134-1)*(Escalation!$I$22+1)+CO$4-SSSModel!$C$3+1,MAX(0,CO$4-$DZ134-$CA$4+1),1,MIN($DZ134,CO$4-$CA$4+1))),
     IF(SSSModel!$C$4="PV",AQ134*$EA134*(1+SSSModel!$C$2),
     IF(SSSModel!$C$4="FCR",$EC134*SUM(OFFSET($AC134,0,MAX(CO$4-$AC$4-$DZ134+1,0),1,MIN($DZ134,CO$4-$AC$4+1))),0)))),
SUM($AC134:$BZ134)*
     IF(SSSModel!$C$4="RR",OFFSET(Profiles!$K$2,$Z134,MAX(Profiles!$C$2,AQ$4-$W134)),
     IF(SSSModel!$C$4="ECC",$EA134*$EB134*IF(MAX(Escalation!$C$2,AQ$4-$W134)&gt;$DZ134-1,0,OFFSET(Escalation!$K$2,$Y134,MAX(Escalation!$C$2,AQ$4-$W134))),
     IF(SSSModel!$C$4="PV",IF(CO$4=$W134,$EA134*(1+SSSModel!$C$2),0),
     IF(SSSModel!$C$4="FCR",IF(AND(CO$4&gt;=$W134,OFFSET(Profiles!$K$2,$Z134,MAX(Profiles!$C$2,AQ$4-$W134))&gt;0),$EC134,0),0))))))</f>
        <v>0</v>
      </c>
      <c r="CP134" s="135">
        <f ca="1">IF(OR($Z134=0,SSSModel!$C$4="CF"),AR134,
IF(LEFT($V134,3)="ON_",
     IF(SSSModel!$C$4="RR",SUMPRODUCT(OFFSET($AC134,0,0,1,$CB$2),OFFSET(Profiles!$K$28,($Z134-1)*(Profiles!$I$26+1)+CP$4-SSSModel!$C$3+1,0,1,$CB$2)),
     IF(SSSModel!$C$4="ECC",$EA134*$EB134*SUMPRODUCT(OFFSET($AC134,0,MAX(0,CP$4-$DZ134-$CA$4+1),1,MIN($DZ134,CP$4-$CA$4+1)),OFFSET(Escalation!$K$24,($Y134-1)*(Escalation!$I$22+1)+CP$4-SSSModel!$C$3+1,MAX(0,CP$4-$DZ134-$CA$4+1),1,MIN($DZ134,CP$4-$CA$4+1))),
     IF(SSSModel!$C$4="PV",AR134*$EA134*(1+SSSModel!$C$2),
     IF(SSSModel!$C$4="FCR",$EC134*SUM(OFFSET($AC134,0,MAX(CP$4-$AC$4-$DZ134+1,0),1,MIN($DZ134,CP$4-$AC$4+1))),0)))),
SUM($AC134:$BZ134)*
     IF(SSSModel!$C$4="RR",OFFSET(Profiles!$K$2,$Z134,MAX(Profiles!$C$2,AR$4-$W134)),
     IF(SSSModel!$C$4="ECC",$EA134*$EB134*IF(MAX(Escalation!$C$2,AR$4-$W134)&gt;$DZ134-1,0,OFFSET(Escalation!$K$2,$Y134,MAX(Escalation!$C$2,AR$4-$W134))),
     IF(SSSModel!$C$4="PV",IF(CP$4=$W134,$EA134*(1+SSSModel!$C$2),0),
     IF(SSSModel!$C$4="FCR",IF(AND(CP$4&gt;=$W134,OFFSET(Profiles!$K$2,$Z134,MAX(Profiles!$C$2,AR$4-$W134))&gt;0),$EC134,0),0))))))</f>
        <v>0</v>
      </c>
      <c r="CQ134" s="135">
        <f ca="1">IF(OR($Z134=0,SSSModel!$C$4="CF"),AS134,
IF(LEFT($V134,3)="ON_",
     IF(SSSModel!$C$4="RR",SUMPRODUCT(OFFSET($AC134,0,0,1,$CB$2),OFFSET(Profiles!$K$28,($Z134-1)*(Profiles!$I$26+1)+CQ$4-SSSModel!$C$3+1,0,1,$CB$2)),
     IF(SSSModel!$C$4="ECC",$EA134*$EB134*SUMPRODUCT(OFFSET($AC134,0,MAX(0,CQ$4-$DZ134-$CA$4+1),1,MIN($DZ134,CQ$4-$CA$4+1)),OFFSET(Escalation!$K$24,($Y134-1)*(Escalation!$I$22+1)+CQ$4-SSSModel!$C$3+1,MAX(0,CQ$4-$DZ134-$CA$4+1),1,MIN($DZ134,CQ$4-$CA$4+1))),
     IF(SSSModel!$C$4="PV",AS134*$EA134*(1+SSSModel!$C$2),
     IF(SSSModel!$C$4="FCR",$EC134*SUM(OFFSET($AC134,0,MAX(CQ$4-$AC$4-$DZ134+1,0),1,MIN($DZ134,CQ$4-$AC$4+1))),0)))),
SUM($AC134:$BZ134)*
     IF(SSSModel!$C$4="RR",OFFSET(Profiles!$K$2,$Z134,MAX(Profiles!$C$2,AS$4-$W134)),
     IF(SSSModel!$C$4="ECC",$EA134*$EB134*IF(MAX(Escalation!$C$2,AS$4-$W134)&gt;$DZ134-1,0,OFFSET(Escalation!$K$2,$Y134,MAX(Escalation!$C$2,AS$4-$W134))),
     IF(SSSModel!$C$4="PV",IF(CQ$4=$W134,$EA134*(1+SSSModel!$C$2),0),
     IF(SSSModel!$C$4="FCR",IF(AND(CQ$4&gt;=$W134,OFFSET(Profiles!$K$2,$Z134,MAX(Profiles!$C$2,AS$4-$W134))&gt;0),$EC134,0),0))))))</f>
        <v>0</v>
      </c>
      <c r="CR134" s="135">
        <f ca="1">IF(OR($Z134=0,SSSModel!$C$4="CF"),AT134,
IF(LEFT($V134,3)="ON_",
     IF(SSSModel!$C$4="RR",SUMPRODUCT(OFFSET($AC134,0,0,1,$CB$2),OFFSET(Profiles!$K$28,($Z134-1)*(Profiles!$I$26+1)+CR$4-SSSModel!$C$3+1,0,1,$CB$2)),
     IF(SSSModel!$C$4="ECC",$EA134*$EB134*SUMPRODUCT(OFFSET($AC134,0,MAX(0,CR$4-$DZ134-$CA$4+1),1,MIN($DZ134,CR$4-$CA$4+1)),OFFSET(Escalation!$K$24,($Y134-1)*(Escalation!$I$22+1)+CR$4-SSSModel!$C$3+1,MAX(0,CR$4-$DZ134-$CA$4+1),1,MIN($DZ134,CR$4-$CA$4+1))),
     IF(SSSModel!$C$4="PV",AT134*$EA134*(1+SSSModel!$C$2),
     IF(SSSModel!$C$4="FCR",$EC134*SUM(OFFSET($AC134,0,MAX(CR$4-$AC$4-$DZ134+1,0),1,MIN($DZ134,CR$4-$AC$4+1))),0)))),
SUM($AC134:$BZ134)*
     IF(SSSModel!$C$4="RR",OFFSET(Profiles!$K$2,$Z134,MAX(Profiles!$C$2,AT$4-$W134)),
     IF(SSSModel!$C$4="ECC",$EA134*$EB134*IF(MAX(Escalation!$C$2,AT$4-$W134)&gt;$DZ134-1,0,OFFSET(Escalation!$K$2,$Y134,MAX(Escalation!$C$2,AT$4-$W134))),
     IF(SSSModel!$C$4="PV",IF(CR$4=$W134,$EA134*(1+SSSModel!$C$2),0),
     IF(SSSModel!$C$4="FCR",IF(AND(CR$4&gt;=$W134,OFFSET(Profiles!$K$2,$Z134,MAX(Profiles!$C$2,AT$4-$W134))&gt;0),$EC134,0),0))))))</f>
        <v>0</v>
      </c>
      <c r="CS134" s="135">
        <f ca="1">IF(OR($Z134=0,SSSModel!$C$4="CF"),AU134,
IF(LEFT($V134,3)="ON_",
     IF(SSSModel!$C$4="RR",SUMPRODUCT(OFFSET($AC134,0,0,1,$CB$2),OFFSET(Profiles!$K$28,($Z134-1)*(Profiles!$I$26+1)+CS$4-SSSModel!$C$3+1,0,1,$CB$2)),
     IF(SSSModel!$C$4="ECC",$EA134*$EB134*SUMPRODUCT(OFFSET($AC134,0,MAX(0,CS$4-$DZ134-$CA$4+1),1,MIN($DZ134,CS$4-$CA$4+1)),OFFSET(Escalation!$K$24,($Y134-1)*(Escalation!$I$22+1)+CS$4-SSSModel!$C$3+1,MAX(0,CS$4-$DZ134-$CA$4+1),1,MIN($DZ134,CS$4-$CA$4+1))),
     IF(SSSModel!$C$4="PV",AU134*$EA134*(1+SSSModel!$C$2),
     IF(SSSModel!$C$4="FCR",$EC134*SUM(OFFSET($AC134,0,MAX(CS$4-$AC$4-$DZ134+1,0),1,MIN($DZ134,CS$4-$AC$4+1))),0)))),
SUM($AC134:$BZ134)*
     IF(SSSModel!$C$4="RR",OFFSET(Profiles!$K$2,$Z134,MAX(Profiles!$C$2,AU$4-$W134)),
     IF(SSSModel!$C$4="ECC",$EA134*$EB134*IF(MAX(Escalation!$C$2,AU$4-$W134)&gt;$DZ134-1,0,OFFSET(Escalation!$K$2,$Y134,MAX(Escalation!$C$2,AU$4-$W134))),
     IF(SSSModel!$C$4="PV",IF(CS$4=$W134,$EA134*(1+SSSModel!$C$2),0),
     IF(SSSModel!$C$4="FCR",IF(AND(CS$4&gt;=$W134,OFFSET(Profiles!$K$2,$Z134,MAX(Profiles!$C$2,AU$4-$W134))&gt;0),$EC134,0),0))))))</f>
        <v>0</v>
      </c>
      <c r="CT134" s="135">
        <f ca="1">IF(OR($Z134=0,SSSModel!$C$4="CF"),AV134,
IF(LEFT($V134,3)="ON_",
     IF(SSSModel!$C$4="RR",SUMPRODUCT(OFFSET($AC134,0,0,1,$CB$2),OFFSET(Profiles!$K$28,($Z134-1)*(Profiles!$I$26+1)+CT$4-SSSModel!$C$3+1,0,1,$CB$2)),
     IF(SSSModel!$C$4="ECC",$EA134*$EB134*SUMPRODUCT(OFFSET($AC134,0,MAX(0,CT$4-$DZ134-$CA$4+1),1,MIN($DZ134,CT$4-$CA$4+1)),OFFSET(Escalation!$K$24,($Y134-1)*(Escalation!$I$22+1)+CT$4-SSSModel!$C$3+1,MAX(0,CT$4-$DZ134-$CA$4+1),1,MIN($DZ134,CT$4-$CA$4+1))),
     IF(SSSModel!$C$4="PV",AV134*$EA134*(1+SSSModel!$C$2),
     IF(SSSModel!$C$4="FCR",$EC134*SUM(OFFSET($AC134,0,MAX(CT$4-$AC$4-$DZ134+1,0),1,MIN($DZ134,CT$4-$AC$4+1))),0)))),
SUM($AC134:$BZ134)*
     IF(SSSModel!$C$4="RR",OFFSET(Profiles!$K$2,$Z134,MAX(Profiles!$C$2,AV$4-$W134)),
     IF(SSSModel!$C$4="ECC",$EA134*$EB134*IF(MAX(Escalation!$C$2,AV$4-$W134)&gt;$DZ134-1,0,OFFSET(Escalation!$K$2,$Y134,MAX(Escalation!$C$2,AV$4-$W134))),
     IF(SSSModel!$C$4="PV",IF(CT$4=$W134,$EA134*(1+SSSModel!$C$2),0),
     IF(SSSModel!$C$4="FCR",IF(AND(CT$4&gt;=$W134,OFFSET(Profiles!$K$2,$Z134,MAX(Profiles!$C$2,AV$4-$W134))&gt;0),$EC134,0),0))))))</f>
        <v>0</v>
      </c>
      <c r="CU134" s="135">
        <f ca="1">IF(OR($Z134=0,SSSModel!$C$4="CF"),AW134,
IF(LEFT($V134,3)="ON_",
     IF(SSSModel!$C$4="RR",SUMPRODUCT(OFFSET($AC134,0,0,1,$CB$2),OFFSET(Profiles!$K$28,($Z134-1)*(Profiles!$I$26+1)+CU$4-SSSModel!$C$3+1,0,1,$CB$2)),
     IF(SSSModel!$C$4="ECC",$EA134*$EB134*SUMPRODUCT(OFFSET($AC134,0,MAX(0,CU$4-$DZ134-$CA$4+1),1,MIN($DZ134,CU$4-$CA$4+1)),OFFSET(Escalation!$K$24,($Y134-1)*(Escalation!$I$22+1)+CU$4-SSSModel!$C$3+1,MAX(0,CU$4-$DZ134-$CA$4+1),1,MIN($DZ134,CU$4-$CA$4+1))),
     IF(SSSModel!$C$4="PV",AW134*$EA134*(1+SSSModel!$C$2),
     IF(SSSModel!$C$4="FCR",$EC134*SUM(OFFSET($AC134,0,MAX(CU$4-$AC$4-$DZ134+1,0),1,MIN($DZ134,CU$4-$AC$4+1))),0)))),
SUM($AC134:$BZ134)*
     IF(SSSModel!$C$4="RR",OFFSET(Profiles!$K$2,$Z134,MAX(Profiles!$C$2,AW$4-$W134)),
     IF(SSSModel!$C$4="ECC",$EA134*$EB134*IF(MAX(Escalation!$C$2,AW$4-$W134)&gt;$DZ134-1,0,OFFSET(Escalation!$K$2,$Y134,MAX(Escalation!$C$2,AW$4-$W134))),
     IF(SSSModel!$C$4="PV",IF(CU$4=$W134,$EA134*(1+SSSModel!$C$2),0),
     IF(SSSModel!$C$4="FCR",IF(AND(CU$4&gt;=$W134,OFFSET(Profiles!$K$2,$Z134,MAX(Profiles!$C$2,AW$4-$W134))&gt;0),$EC134,0),0))))))</f>
        <v>0</v>
      </c>
      <c r="CV134" s="135">
        <f ca="1">IF(OR($Z134=0,SSSModel!$C$4="CF"),AX134,
IF(LEFT($V134,3)="ON_",
     IF(SSSModel!$C$4="RR",SUMPRODUCT(OFFSET($AC134,0,0,1,$CB$2),OFFSET(Profiles!$K$28,($Z134-1)*(Profiles!$I$26+1)+CV$4-SSSModel!$C$3+1,0,1,$CB$2)),
     IF(SSSModel!$C$4="ECC",$EA134*$EB134*SUMPRODUCT(OFFSET($AC134,0,MAX(0,CV$4-$DZ134-$CA$4+1),1,MIN($DZ134,CV$4-$CA$4+1)),OFFSET(Escalation!$K$24,($Y134-1)*(Escalation!$I$22+1)+CV$4-SSSModel!$C$3+1,MAX(0,CV$4-$DZ134-$CA$4+1),1,MIN($DZ134,CV$4-$CA$4+1))),
     IF(SSSModel!$C$4="PV",AX134*$EA134*(1+SSSModel!$C$2),
     IF(SSSModel!$C$4="FCR",$EC134*SUM(OFFSET($AC134,0,MAX(CV$4-$AC$4-$DZ134+1,0),1,MIN($DZ134,CV$4-$AC$4+1))),0)))),
SUM($AC134:$BZ134)*
     IF(SSSModel!$C$4="RR",OFFSET(Profiles!$K$2,$Z134,MAX(Profiles!$C$2,AX$4-$W134)),
     IF(SSSModel!$C$4="ECC",$EA134*$EB134*IF(MAX(Escalation!$C$2,AX$4-$W134)&gt;$DZ134-1,0,OFFSET(Escalation!$K$2,$Y134,MAX(Escalation!$C$2,AX$4-$W134))),
     IF(SSSModel!$C$4="PV",IF(CV$4=$W134,$EA134*(1+SSSModel!$C$2),0),
     IF(SSSModel!$C$4="FCR",IF(AND(CV$4&gt;=$W134,OFFSET(Profiles!$K$2,$Z134,MAX(Profiles!$C$2,AX$4-$W134))&gt;0),$EC134,0),0))))))</f>
        <v>0</v>
      </c>
      <c r="CW134" s="135">
        <f ca="1">IF(OR($Z134=0,SSSModel!$C$4="CF"),AY134,
IF(LEFT($V134,3)="ON_",
     IF(SSSModel!$C$4="RR",SUMPRODUCT(OFFSET($AC134,0,0,1,$CB$2),OFFSET(Profiles!$K$28,($Z134-1)*(Profiles!$I$26+1)+CW$4-SSSModel!$C$3+1,0,1,$CB$2)),
     IF(SSSModel!$C$4="ECC",$EA134*$EB134*SUMPRODUCT(OFFSET($AC134,0,MAX(0,CW$4-$DZ134-$CA$4+1),1,MIN($DZ134,CW$4-$CA$4+1)),OFFSET(Escalation!$K$24,($Y134-1)*(Escalation!$I$22+1)+CW$4-SSSModel!$C$3+1,MAX(0,CW$4-$DZ134-$CA$4+1),1,MIN($DZ134,CW$4-$CA$4+1))),
     IF(SSSModel!$C$4="PV",AY134*$EA134*(1+SSSModel!$C$2),
     IF(SSSModel!$C$4="FCR",$EC134*SUM(OFFSET($AC134,0,MAX(CW$4-$AC$4-$DZ134+1,0),1,MIN($DZ134,CW$4-$AC$4+1))),0)))),
SUM($AC134:$BZ134)*
     IF(SSSModel!$C$4="RR",OFFSET(Profiles!$K$2,$Z134,MAX(Profiles!$C$2,AY$4-$W134)),
     IF(SSSModel!$C$4="ECC",$EA134*$EB134*IF(MAX(Escalation!$C$2,AY$4-$W134)&gt;$DZ134-1,0,OFFSET(Escalation!$K$2,$Y134,MAX(Escalation!$C$2,AY$4-$W134))),
     IF(SSSModel!$C$4="PV",IF(CW$4=$W134,$EA134*(1+SSSModel!$C$2),0),
     IF(SSSModel!$C$4="FCR",IF(AND(CW$4&gt;=$W134,OFFSET(Profiles!$K$2,$Z134,MAX(Profiles!$C$2,AY$4-$W134))&gt;0),$EC134,0),0))))))</f>
        <v>0</v>
      </c>
      <c r="CX134" s="135">
        <f ca="1">IF(OR($Z134=0,SSSModel!$C$4="CF"),AZ134,
IF(LEFT($V134,3)="ON_",
     IF(SSSModel!$C$4="RR",SUMPRODUCT(OFFSET($AC134,0,0,1,$CB$2),OFFSET(Profiles!$K$28,($Z134-1)*(Profiles!$I$26+1)+CX$4-SSSModel!$C$3+1,0,1,$CB$2)),
     IF(SSSModel!$C$4="ECC",$EA134*$EB134*SUMPRODUCT(OFFSET($AC134,0,MAX(0,CX$4-$DZ134-$CA$4+1),1,MIN($DZ134,CX$4-$CA$4+1)),OFFSET(Escalation!$K$24,($Y134-1)*(Escalation!$I$22+1)+CX$4-SSSModel!$C$3+1,MAX(0,CX$4-$DZ134-$CA$4+1),1,MIN($DZ134,CX$4-$CA$4+1))),
     IF(SSSModel!$C$4="PV",AZ134*$EA134*(1+SSSModel!$C$2),
     IF(SSSModel!$C$4="FCR",$EC134*SUM(OFFSET($AC134,0,MAX(CX$4-$AC$4-$DZ134+1,0),1,MIN($DZ134,CX$4-$AC$4+1))),0)))),
SUM($AC134:$BZ134)*
     IF(SSSModel!$C$4="RR",OFFSET(Profiles!$K$2,$Z134,MAX(Profiles!$C$2,AZ$4-$W134)),
     IF(SSSModel!$C$4="ECC",$EA134*$EB134*IF(MAX(Escalation!$C$2,AZ$4-$W134)&gt;$DZ134-1,0,OFFSET(Escalation!$K$2,$Y134,MAX(Escalation!$C$2,AZ$4-$W134))),
     IF(SSSModel!$C$4="PV",IF(CX$4=$W134,$EA134*(1+SSSModel!$C$2),0),
     IF(SSSModel!$C$4="FCR",IF(AND(CX$4&gt;=$W134,OFFSET(Profiles!$K$2,$Z134,MAX(Profiles!$C$2,AZ$4-$W134))&gt;0),$EC134,0),0))))))</f>
        <v>0</v>
      </c>
      <c r="CY134" s="135">
        <f ca="1">IF(OR($Z134=0,SSSModel!$C$4="CF"),BA134,
IF(LEFT($V134,3)="ON_",
     IF(SSSModel!$C$4="RR",SUMPRODUCT(OFFSET($AC134,0,0,1,$CB$2),OFFSET(Profiles!$K$28,($Z134-1)*(Profiles!$I$26+1)+CY$4-SSSModel!$C$3+1,0,1,$CB$2)),
     IF(SSSModel!$C$4="ECC",$EA134*$EB134*SUMPRODUCT(OFFSET($AC134,0,MAX(0,CY$4-$DZ134-$CA$4+1),1,MIN($DZ134,CY$4-$CA$4+1)),OFFSET(Escalation!$K$24,($Y134-1)*(Escalation!$I$22+1)+CY$4-SSSModel!$C$3+1,MAX(0,CY$4-$DZ134-$CA$4+1),1,MIN($DZ134,CY$4-$CA$4+1))),
     IF(SSSModel!$C$4="PV",BA134*$EA134*(1+SSSModel!$C$2),
     IF(SSSModel!$C$4="FCR",$EC134*SUM(OFFSET($AC134,0,MAX(CY$4-$AC$4-$DZ134+1,0),1,MIN($DZ134,CY$4-$AC$4+1))),0)))),
SUM($AC134:$BZ134)*
     IF(SSSModel!$C$4="RR",OFFSET(Profiles!$K$2,$Z134,MAX(Profiles!$C$2,BA$4-$W134)),
     IF(SSSModel!$C$4="ECC",$EA134*$EB134*IF(MAX(Escalation!$C$2,BA$4-$W134)&gt;$DZ134-1,0,OFFSET(Escalation!$K$2,$Y134,MAX(Escalation!$C$2,BA$4-$W134))),
     IF(SSSModel!$C$4="PV",IF(CY$4=$W134,$EA134*(1+SSSModel!$C$2),0),
     IF(SSSModel!$C$4="FCR",IF(AND(CY$4&gt;=$W134,OFFSET(Profiles!$K$2,$Z134,MAX(Profiles!$C$2,BA$4-$W134))&gt;0),$EC134,0),0))))))</f>
        <v>0</v>
      </c>
      <c r="CZ134" s="135">
        <f ca="1">IF(OR($Z134=0,SSSModel!$C$4="CF"),BB134,
IF(LEFT($V134,3)="ON_",
     IF(SSSModel!$C$4="RR",SUMPRODUCT(OFFSET($AC134,0,0,1,$CB$2),OFFSET(Profiles!$K$28,($Z134-1)*(Profiles!$I$26+1)+CZ$4-SSSModel!$C$3+1,0,1,$CB$2)),
     IF(SSSModel!$C$4="ECC",$EA134*$EB134*SUMPRODUCT(OFFSET($AC134,0,MAX(0,CZ$4-$DZ134-$CA$4+1),1,MIN($DZ134,CZ$4-$CA$4+1)),OFFSET(Escalation!$K$24,($Y134-1)*(Escalation!$I$22+1)+CZ$4-SSSModel!$C$3+1,MAX(0,CZ$4-$DZ134-$CA$4+1),1,MIN($DZ134,CZ$4-$CA$4+1))),
     IF(SSSModel!$C$4="PV",BB134*$EA134*(1+SSSModel!$C$2),
     IF(SSSModel!$C$4="FCR",$EC134*SUM(OFFSET($AC134,0,MAX(CZ$4-$AC$4-$DZ134+1,0),1,MIN($DZ134,CZ$4-$AC$4+1))),0)))),
SUM($AC134:$BZ134)*
     IF(SSSModel!$C$4="RR",OFFSET(Profiles!$K$2,$Z134,MAX(Profiles!$C$2,BB$4-$W134)),
     IF(SSSModel!$C$4="ECC",$EA134*$EB134*IF(MAX(Escalation!$C$2,BB$4-$W134)&gt;$DZ134-1,0,OFFSET(Escalation!$K$2,$Y134,MAX(Escalation!$C$2,BB$4-$W134))),
     IF(SSSModel!$C$4="PV",IF(CZ$4=$W134,$EA134*(1+SSSModel!$C$2),0),
     IF(SSSModel!$C$4="FCR",IF(AND(CZ$4&gt;=$W134,OFFSET(Profiles!$K$2,$Z134,MAX(Profiles!$C$2,BB$4-$W134))&gt;0),$EC134,0),0))))))</f>
        <v>0</v>
      </c>
      <c r="DA134" s="135">
        <f ca="1">IF(OR($Z134=0,SSSModel!$C$4="CF"),BC134,
IF(LEFT($V134,3)="ON_",
     IF(SSSModel!$C$4="RR",SUMPRODUCT(OFFSET($AC134,0,0,1,$CB$2),OFFSET(Profiles!$K$28,($Z134-1)*(Profiles!$I$26+1)+DA$4-SSSModel!$C$3+1,0,1,$CB$2)),
     IF(SSSModel!$C$4="ECC",$EA134*$EB134*SUMPRODUCT(OFFSET($AC134,0,MAX(0,DA$4-$DZ134-$CA$4+1),1,MIN($DZ134,DA$4-$CA$4+1)),OFFSET(Escalation!$K$24,($Y134-1)*(Escalation!$I$22+1)+DA$4-SSSModel!$C$3+1,MAX(0,DA$4-$DZ134-$CA$4+1),1,MIN($DZ134,DA$4-$CA$4+1))),
     IF(SSSModel!$C$4="PV",BC134*$EA134*(1+SSSModel!$C$2),
     IF(SSSModel!$C$4="FCR",$EC134*SUM(OFFSET($AC134,0,MAX(DA$4-$AC$4-$DZ134+1,0),1,MIN($DZ134,DA$4-$AC$4+1))),0)))),
SUM($AC134:$BZ134)*
     IF(SSSModel!$C$4="RR",OFFSET(Profiles!$K$2,$Z134,MAX(Profiles!$C$2,BC$4-$W134)),
     IF(SSSModel!$C$4="ECC",$EA134*$EB134*IF(MAX(Escalation!$C$2,BC$4-$W134)&gt;$DZ134-1,0,OFFSET(Escalation!$K$2,$Y134,MAX(Escalation!$C$2,BC$4-$W134))),
     IF(SSSModel!$C$4="PV",IF(DA$4=$W134,$EA134*(1+SSSModel!$C$2),0),
     IF(SSSModel!$C$4="FCR",IF(AND(DA$4&gt;=$W134,OFFSET(Profiles!$K$2,$Z134,MAX(Profiles!$C$2,BC$4-$W134))&gt;0),$EC134,0),0))))))</f>
        <v>0</v>
      </c>
      <c r="DB134" s="135">
        <f ca="1">IF(OR($Z134=0,SSSModel!$C$4="CF"),BD134,
IF(LEFT($V134,3)="ON_",
     IF(SSSModel!$C$4="RR",SUMPRODUCT(OFFSET($AC134,0,0,1,$CB$2),OFFSET(Profiles!$K$28,($Z134-1)*(Profiles!$I$26+1)+DB$4-SSSModel!$C$3+1,0,1,$CB$2)),
     IF(SSSModel!$C$4="ECC",$EA134*$EB134*SUMPRODUCT(OFFSET($AC134,0,MAX(0,DB$4-$DZ134-$CA$4+1),1,MIN($DZ134,DB$4-$CA$4+1)),OFFSET(Escalation!$K$24,($Y134-1)*(Escalation!$I$22+1)+DB$4-SSSModel!$C$3+1,MAX(0,DB$4-$DZ134-$CA$4+1),1,MIN($DZ134,DB$4-$CA$4+1))),
     IF(SSSModel!$C$4="PV",BD134*$EA134*(1+SSSModel!$C$2),
     IF(SSSModel!$C$4="FCR",$EC134*SUM(OFFSET($AC134,0,MAX(DB$4-$AC$4-$DZ134+1,0),1,MIN($DZ134,DB$4-$AC$4+1))),0)))),
SUM($AC134:$BZ134)*
     IF(SSSModel!$C$4="RR",OFFSET(Profiles!$K$2,$Z134,MAX(Profiles!$C$2,BD$4-$W134)),
     IF(SSSModel!$C$4="ECC",$EA134*$EB134*IF(MAX(Escalation!$C$2,BD$4-$W134)&gt;$DZ134-1,0,OFFSET(Escalation!$K$2,$Y134,MAX(Escalation!$C$2,BD$4-$W134))),
     IF(SSSModel!$C$4="PV",IF(DB$4=$W134,$EA134*(1+SSSModel!$C$2),0),
     IF(SSSModel!$C$4="FCR",IF(AND(DB$4&gt;=$W134,OFFSET(Profiles!$K$2,$Z134,MAX(Profiles!$C$2,BD$4-$W134))&gt;0),$EC134,0),0))))))</f>
        <v>0</v>
      </c>
      <c r="DC134" s="135">
        <f ca="1">IF(OR($Z134=0,SSSModel!$C$4="CF"),BE134,
IF(LEFT($V134,3)="ON_",
     IF(SSSModel!$C$4="RR",SUMPRODUCT(OFFSET($AC134,0,0,1,$CB$2),OFFSET(Profiles!$K$28,($Z134-1)*(Profiles!$I$26+1)+DC$4-SSSModel!$C$3+1,0,1,$CB$2)),
     IF(SSSModel!$C$4="ECC",$EA134*$EB134*SUMPRODUCT(OFFSET($AC134,0,MAX(0,DC$4-$DZ134-$CA$4+1),1,MIN($DZ134,DC$4-$CA$4+1)),OFFSET(Escalation!$K$24,($Y134-1)*(Escalation!$I$22+1)+DC$4-SSSModel!$C$3+1,MAX(0,DC$4-$DZ134-$CA$4+1),1,MIN($DZ134,DC$4-$CA$4+1))),
     IF(SSSModel!$C$4="PV",BE134*$EA134*(1+SSSModel!$C$2),
     IF(SSSModel!$C$4="FCR",$EC134*SUM(OFFSET($AC134,0,MAX(DC$4-$AC$4-$DZ134+1,0),1,MIN($DZ134,DC$4-$AC$4+1))),0)))),
SUM($AC134:$BZ134)*
     IF(SSSModel!$C$4="RR",OFFSET(Profiles!$K$2,$Z134,MAX(Profiles!$C$2,BE$4-$W134)),
     IF(SSSModel!$C$4="ECC",$EA134*$EB134*IF(MAX(Escalation!$C$2,BE$4-$W134)&gt;$DZ134-1,0,OFFSET(Escalation!$K$2,$Y134,MAX(Escalation!$C$2,BE$4-$W134))),
     IF(SSSModel!$C$4="PV",IF(DC$4=$W134,$EA134*(1+SSSModel!$C$2),0),
     IF(SSSModel!$C$4="FCR",IF(AND(DC$4&gt;=$W134,OFFSET(Profiles!$K$2,$Z134,MAX(Profiles!$C$2,BE$4-$W134))&gt;0),$EC134,0),0))))))</f>
        <v>0</v>
      </c>
      <c r="DD134" s="135">
        <f ca="1">IF(OR($Z134=0,SSSModel!$C$4="CF"),BF134,
IF(LEFT($V134,3)="ON_",
     IF(SSSModel!$C$4="RR",SUMPRODUCT(OFFSET($AC134,0,0,1,$CB$2),OFFSET(Profiles!$K$28,($Z134-1)*(Profiles!$I$26+1)+DD$4-SSSModel!$C$3+1,0,1,$CB$2)),
     IF(SSSModel!$C$4="ECC",$EA134*$EB134*SUMPRODUCT(OFFSET($AC134,0,MAX(0,DD$4-$DZ134-$CA$4+1),1,MIN($DZ134,DD$4-$CA$4+1)),OFFSET(Escalation!$K$24,($Y134-1)*(Escalation!$I$22+1)+DD$4-SSSModel!$C$3+1,MAX(0,DD$4-$DZ134-$CA$4+1),1,MIN($DZ134,DD$4-$CA$4+1))),
     IF(SSSModel!$C$4="PV",BF134*$EA134*(1+SSSModel!$C$2),
     IF(SSSModel!$C$4="FCR",$EC134*SUM(OFFSET($AC134,0,MAX(DD$4-$AC$4-$DZ134+1,0),1,MIN($DZ134,DD$4-$AC$4+1))),0)))),
SUM($AC134:$BZ134)*
     IF(SSSModel!$C$4="RR",OFFSET(Profiles!$K$2,$Z134,MAX(Profiles!$C$2,BF$4-$W134)),
     IF(SSSModel!$C$4="ECC",$EA134*$EB134*IF(MAX(Escalation!$C$2,BF$4-$W134)&gt;$DZ134-1,0,OFFSET(Escalation!$K$2,$Y134,MAX(Escalation!$C$2,BF$4-$W134))),
     IF(SSSModel!$C$4="PV",IF(DD$4=$W134,$EA134*(1+SSSModel!$C$2),0),
     IF(SSSModel!$C$4="FCR",IF(AND(DD$4&gt;=$W134,OFFSET(Profiles!$K$2,$Z134,MAX(Profiles!$C$2,BF$4-$W134))&gt;0),$EC134,0),0))))))</f>
        <v>0</v>
      </c>
      <c r="DE134" s="135">
        <f ca="1">IF(OR($Z134=0,SSSModel!$C$4="CF"),BG134,
IF(LEFT($V134,3)="ON_",
     IF(SSSModel!$C$4="RR",SUMPRODUCT(OFFSET($AC134,0,0,1,$CB$2),OFFSET(Profiles!$K$28,($Z134-1)*(Profiles!$I$26+1)+DE$4-SSSModel!$C$3+1,0,1,$CB$2)),
     IF(SSSModel!$C$4="ECC",$EA134*$EB134*SUMPRODUCT(OFFSET($AC134,0,MAX(0,DE$4-$DZ134-$CA$4+1),1,MIN($DZ134,DE$4-$CA$4+1)),OFFSET(Escalation!$K$24,($Y134-1)*(Escalation!$I$22+1)+DE$4-SSSModel!$C$3+1,MAX(0,DE$4-$DZ134-$CA$4+1),1,MIN($DZ134,DE$4-$CA$4+1))),
     IF(SSSModel!$C$4="PV",BG134*$EA134*(1+SSSModel!$C$2),
     IF(SSSModel!$C$4="FCR",$EC134*SUM(OFFSET($AC134,0,MAX(DE$4-$AC$4-$DZ134+1,0),1,MIN($DZ134,DE$4-$AC$4+1))),0)))),
SUM($AC134:$BZ134)*
     IF(SSSModel!$C$4="RR",OFFSET(Profiles!$K$2,$Z134,MAX(Profiles!$C$2,BG$4-$W134)),
     IF(SSSModel!$C$4="ECC",$EA134*$EB134*IF(MAX(Escalation!$C$2,BG$4-$W134)&gt;$DZ134-1,0,OFFSET(Escalation!$K$2,$Y134,MAX(Escalation!$C$2,BG$4-$W134))),
     IF(SSSModel!$C$4="PV",IF(DE$4=$W134,$EA134*(1+SSSModel!$C$2),0),
     IF(SSSModel!$C$4="FCR",IF(AND(DE$4&gt;=$W134,OFFSET(Profiles!$K$2,$Z134,MAX(Profiles!$C$2,BG$4-$W134))&gt;0),$EC134,0),0))))))</f>
        <v>0</v>
      </c>
      <c r="DF134" s="135">
        <f ca="1">IF(OR($Z134=0,SSSModel!$C$4="CF"),BH134,
IF(LEFT($V134,3)="ON_",
     IF(SSSModel!$C$4="RR",SUMPRODUCT(OFFSET($AC134,0,0,1,$CB$2),OFFSET(Profiles!$K$28,($Z134-1)*(Profiles!$I$26+1)+DF$4-SSSModel!$C$3+1,0,1,$CB$2)),
     IF(SSSModel!$C$4="ECC",$EA134*$EB134*SUMPRODUCT(OFFSET($AC134,0,MAX(0,DF$4-$DZ134-$CA$4+1),1,MIN($DZ134,DF$4-$CA$4+1)),OFFSET(Escalation!$K$24,($Y134-1)*(Escalation!$I$22+1)+DF$4-SSSModel!$C$3+1,MAX(0,DF$4-$DZ134-$CA$4+1),1,MIN($DZ134,DF$4-$CA$4+1))),
     IF(SSSModel!$C$4="PV",BH134*$EA134*(1+SSSModel!$C$2),
     IF(SSSModel!$C$4="FCR",$EC134*SUM(OFFSET($AC134,0,MAX(DF$4-$AC$4-$DZ134+1,0),1,MIN($DZ134,DF$4-$AC$4+1))),0)))),
SUM($AC134:$BZ134)*
     IF(SSSModel!$C$4="RR",OFFSET(Profiles!$K$2,$Z134,MAX(Profiles!$C$2,BH$4-$W134)),
     IF(SSSModel!$C$4="ECC",$EA134*$EB134*IF(MAX(Escalation!$C$2,BH$4-$W134)&gt;$DZ134-1,0,OFFSET(Escalation!$K$2,$Y134,MAX(Escalation!$C$2,BH$4-$W134))),
     IF(SSSModel!$C$4="PV",IF(DF$4=$W134,$EA134*(1+SSSModel!$C$2),0),
     IF(SSSModel!$C$4="FCR",IF(AND(DF$4&gt;=$W134,OFFSET(Profiles!$K$2,$Z134,MAX(Profiles!$C$2,BH$4-$W134))&gt;0),$EC134,0),0))))))</f>
        <v>0</v>
      </c>
      <c r="DG134" s="135">
        <f ca="1">IF(OR($Z134=0,SSSModel!$C$4="CF"),BI134,
IF(LEFT($V134,3)="ON_",
     IF(SSSModel!$C$4="RR",SUMPRODUCT(OFFSET($AC134,0,0,1,$CB$2),OFFSET(Profiles!$K$28,($Z134-1)*(Profiles!$I$26+1)+DG$4-SSSModel!$C$3+1,0,1,$CB$2)),
     IF(SSSModel!$C$4="ECC",$EA134*$EB134*SUMPRODUCT(OFFSET($AC134,0,MAX(0,DG$4-$DZ134-$CA$4+1),1,MIN($DZ134,DG$4-$CA$4+1)),OFFSET(Escalation!$K$24,($Y134-1)*(Escalation!$I$22+1)+DG$4-SSSModel!$C$3+1,MAX(0,DG$4-$DZ134-$CA$4+1),1,MIN($DZ134,DG$4-$CA$4+1))),
     IF(SSSModel!$C$4="PV",BI134*$EA134*(1+SSSModel!$C$2),
     IF(SSSModel!$C$4="FCR",$EC134*SUM(OFFSET($AC134,0,MAX(DG$4-$AC$4-$DZ134+1,0),1,MIN($DZ134,DG$4-$AC$4+1))),0)))),
SUM($AC134:$BZ134)*
     IF(SSSModel!$C$4="RR",OFFSET(Profiles!$K$2,$Z134,MAX(Profiles!$C$2,BI$4-$W134)),
     IF(SSSModel!$C$4="ECC",$EA134*$EB134*IF(MAX(Escalation!$C$2,BI$4-$W134)&gt;$DZ134-1,0,OFFSET(Escalation!$K$2,$Y134,MAX(Escalation!$C$2,BI$4-$W134))),
     IF(SSSModel!$C$4="PV",IF(DG$4=$W134,$EA134*(1+SSSModel!$C$2),0),
     IF(SSSModel!$C$4="FCR",IF(AND(DG$4&gt;=$W134,OFFSET(Profiles!$K$2,$Z134,MAX(Profiles!$C$2,BI$4-$W134))&gt;0),$EC134,0),0))))))</f>
        <v>0</v>
      </c>
      <c r="DH134" s="135">
        <f ca="1">IF(OR($Z134=0,SSSModel!$C$4="CF"),BJ134,
IF(LEFT($V134,3)="ON_",
     IF(SSSModel!$C$4="RR",SUMPRODUCT(OFFSET($AC134,0,0,1,$CB$2),OFFSET(Profiles!$K$28,($Z134-1)*(Profiles!$I$26+1)+DH$4-SSSModel!$C$3+1,0,1,$CB$2)),
     IF(SSSModel!$C$4="ECC",$EA134*$EB134*SUMPRODUCT(OFFSET($AC134,0,MAX(0,DH$4-$DZ134-$CA$4+1),1,MIN($DZ134,DH$4-$CA$4+1)),OFFSET(Escalation!$K$24,($Y134-1)*(Escalation!$I$22+1)+DH$4-SSSModel!$C$3+1,MAX(0,DH$4-$DZ134-$CA$4+1),1,MIN($DZ134,DH$4-$CA$4+1))),
     IF(SSSModel!$C$4="PV",BJ134*$EA134*(1+SSSModel!$C$2),
     IF(SSSModel!$C$4="FCR",$EC134*SUM(OFFSET($AC134,0,MAX(DH$4-$AC$4-$DZ134+1,0),1,MIN($DZ134,DH$4-$AC$4+1))),0)))),
SUM($AC134:$BZ134)*
     IF(SSSModel!$C$4="RR",OFFSET(Profiles!$K$2,$Z134,MAX(Profiles!$C$2,BJ$4-$W134)),
     IF(SSSModel!$C$4="ECC",$EA134*$EB134*IF(MAX(Escalation!$C$2,BJ$4-$W134)&gt;$DZ134-1,0,OFFSET(Escalation!$K$2,$Y134,MAX(Escalation!$C$2,BJ$4-$W134))),
     IF(SSSModel!$C$4="PV",IF(DH$4=$W134,$EA134*(1+SSSModel!$C$2),0),
     IF(SSSModel!$C$4="FCR",IF(AND(DH$4&gt;=$W134,OFFSET(Profiles!$K$2,$Z134,MAX(Profiles!$C$2,BJ$4-$W134))&gt;0),$EC134,0),0))))))</f>
        <v>0</v>
      </c>
      <c r="DI134" s="135">
        <f ca="1">IF(OR($Z134=0,SSSModel!$C$4="CF"),BK134,
IF(LEFT($V134,3)="ON_",
     IF(SSSModel!$C$4="RR",SUMPRODUCT(OFFSET($AC134,0,0,1,$CB$2),OFFSET(Profiles!$K$28,($Z134-1)*(Profiles!$I$26+1)+DI$4-SSSModel!$C$3+1,0,1,$CB$2)),
     IF(SSSModel!$C$4="ECC",$EA134*$EB134*SUMPRODUCT(OFFSET($AC134,0,MAX(0,DI$4-$DZ134-$CA$4+1),1,MIN($DZ134,DI$4-$CA$4+1)),OFFSET(Escalation!$K$24,($Y134-1)*(Escalation!$I$22+1)+DI$4-SSSModel!$C$3+1,MAX(0,DI$4-$DZ134-$CA$4+1),1,MIN($DZ134,DI$4-$CA$4+1))),
     IF(SSSModel!$C$4="PV",BK134*$EA134*(1+SSSModel!$C$2),
     IF(SSSModel!$C$4="FCR",$EC134*SUM(OFFSET($AC134,0,MAX(DI$4-$AC$4-$DZ134+1,0),1,MIN($DZ134,DI$4-$AC$4+1))),0)))),
SUM($AC134:$BZ134)*
     IF(SSSModel!$C$4="RR",OFFSET(Profiles!$K$2,$Z134,MAX(Profiles!$C$2,BK$4-$W134)),
     IF(SSSModel!$C$4="ECC",$EA134*$EB134*IF(MAX(Escalation!$C$2,BK$4-$W134)&gt;$DZ134-1,0,OFFSET(Escalation!$K$2,$Y134,MAX(Escalation!$C$2,BK$4-$W134))),
     IF(SSSModel!$C$4="PV",IF(DI$4=$W134,$EA134*(1+SSSModel!$C$2),0),
     IF(SSSModel!$C$4="FCR",IF(AND(DI$4&gt;=$W134,OFFSET(Profiles!$K$2,$Z134,MAX(Profiles!$C$2,BK$4-$W134))&gt;0),$EC134,0),0))))))</f>
        <v>0</v>
      </c>
      <c r="DJ134" s="135">
        <f ca="1">IF(OR($Z134=0,SSSModel!$C$4="CF"),BL134,
IF(LEFT($V134,3)="ON_",
     IF(SSSModel!$C$4="RR",SUMPRODUCT(OFFSET($AC134,0,0,1,$CB$2),OFFSET(Profiles!$K$28,($Z134-1)*(Profiles!$I$26+1)+DJ$4-SSSModel!$C$3+1,0,1,$CB$2)),
     IF(SSSModel!$C$4="ECC",$EA134*$EB134*SUMPRODUCT(OFFSET($AC134,0,MAX(0,DJ$4-$DZ134-$CA$4+1),1,MIN($DZ134,DJ$4-$CA$4+1)),OFFSET(Escalation!$K$24,($Y134-1)*(Escalation!$I$22+1)+DJ$4-SSSModel!$C$3+1,MAX(0,DJ$4-$DZ134-$CA$4+1),1,MIN($DZ134,DJ$4-$CA$4+1))),
     IF(SSSModel!$C$4="PV",BL134*$EA134*(1+SSSModel!$C$2),
     IF(SSSModel!$C$4="FCR",$EC134*SUM(OFFSET($AC134,0,MAX(DJ$4-$AC$4-$DZ134+1,0),1,MIN($DZ134,DJ$4-$AC$4+1))),0)))),
SUM($AC134:$BZ134)*
     IF(SSSModel!$C$4="RR",OFFSET(Profiles!$K$2,$Z134,MAX(Profiles!$C$2,BL$4-$W134)),
     IF(SSSModel!$C$4="ECC",$EA134*$EB134*IF(MAX(Escalation!$C$2,BL$4-$W134)&gt;$DZ134-1,0,OFFSET(Escalation!$K$2,$Y134,MAX(Escalation!$C$2,BL$4-$W134))),
     IF(SSSModel!$C$4="PV",IF(DJ$4=$W134,$EA134*(1+SSSModel!$C$2),0),
     IF(SSSModel!$C$4="FCR",IF(AND(DJ$4&gt;=$W134,OFFSET(Profiles!$K$2,$Z134,MAX(Profiles!$C$2,BL$4-$W134))&gt;0),$EC134,0),0))))))</f>
        <v>0</v>
      </c>
      <c r="DK134" s="135">
        <f ca="1">IF(OR($Z134=0,SSSModel!$C$4="CF"),BM134,
IF(LEFT($V134,3)="ON_",
     IF(SSSModel!$C$4="RR",SUMPRODUCT(OFFSET($AC134,0,0,1,$CB$2),OFFSET(Profiles!$K$28,($Z134-1)*(Profiles!$I$26+1)+DK$4-SSSModel!$C$3+1,0,1,$CB$2)),
     IF(SSSModel!$C$4="ECC",$EA134*$EB134*SUMPRODUCT(OFFSET($AC134,0,MAX(0,DK$4-$DZ134-$CA$4+1),1,MIN($DZ134,DK$4-$CA$4+1)),OFFSET(Escalation!$K$24,($Y134-1)*(Escalation!$I$22+1)+DK$4-SSSModel!$C$3+1,MAX(0,DK$4-$DZ134-$CA$4+1),1,MIN($DZ134,DK$4-$CA$4+1))),
     IF(SSSModel!$C$4="PV",BM134*$EA134*(1+SSSModel!$C$2),
     IF(SSSModel!$C$4="FCR",$EC134*SUM(OFFSET($AC134,0,MAX(DK$4-$AC$4-$DZ134+1,0),1,MIN($DZ134,DK$4-$AC$4+1))),0)))),
SUM($AC134:$BZ134)*
     IF(SSSModel!$C$4="RR",OFFSET(Profiles!$K$2,$Z134,MAX(Profiles!$C$2,BM$4-$W134)),
     IF(SSSModel!$C$4="ECC",$EA134*$EB134*IF(MAX(Escalation!$C$2,BM$4-$W134)&gt;$DZ134-1,0,OFFSET(Escalation!$K$2,$Y134,MAX(Escalation!$C$2,BM$4-$W134))),
     IF(SSSModel!$C$4="PV",IF(DK$4=$W134,$EA134*(1+SSSModel!$C$2),0),
     IF(SSSModel!$C$4="FCR",IF(AND(DK$4&gt;=$W134,OFFSET(Profiles!$K$2,$Z134,MAX(Profiles!$C$2,BM$4-$W134))&gt;0),$EC134,0),0))))))</f>
        <v>0</v>
      </c>
      <c r="DL134" s="135">
        <f ca="1">IF(OR($Z134=0,SSSModel!$C$4="CF"),BN134,
IF(LEFT($V134,3)="ON_",
     IF(SSSModel!$C$4="RR",SUMPRODUCT(OFFSET($AC134,0,0,1,$CB$2),OFFSET(Profiles!$K$28,($Z134-1)*(Profiles!$I$26+1)+DL$4-SSSModel!$C$3+1,0,1,$CB$2)),
     IF(SSSModel!$C$4="ECC",$EA134*$EB134*SUMPRODUCT(OFFSET($AC134,0,MAX(0,DL$4-$DZ134-$CA$4+1),1,MIN($DZ134,DL$4-$CA$4+1)),OFFSET(Escalation!$K$24,($Y134-1)*(Escalation!$I$22+1)+DL$4-SSSModel!$C$3+1,MAX(0,DL$4-$DZ134-$CA$4+1),1,MIN($DZ134,DL$4-$CA$4+1))),
     IF(SSSModel!$C$4="PV",BN134*$EA134*(1+SSSModel!$C$2),
     IF(SSSModel!$C$4="FCR",$EC134*SUM(OFFSET($AC134,0,MAX(DL$4-$AC$4-$DZ134+1,0),1,MIN($DZ134,DL$4-$AC$4+1))),0)))),
SUM($AC134:$BZ134)*
     IF(SSSModel!$C$4="RR",OFFSET(Profiles!$K$2,$Z134,MAX(Profiles!$C$2,BN$4-$W134)),
     IF(SSSModel!$C$4="ECC",$EA134*$EB134*IF(MAX(Escalation!$C$2,BN$4-$W134)&gt;$DZ134-1,0,OFFSET(Escalation!$K$2,$Y134,MAX(Escalation!$C$2,BN$4-$W134))),
     IF(SSSModel!$C$4="PV",IF(DL$4=$W134,$EA134*(1+SSSModel!$C$2),0),
     IF(SSSModel!$C$4="FCR",IF(AND(DL$4&gt;=$W134,OFFSET(Profiles!$K$2,$Z134,MAX(Profiles!$C$2,BN$4-$W134))&gt;0),$EC134,0),0))))))</f>
        <v>0</v>
      </c>
      <c r="DM134" s="135">
        <f ca="1">IF(OR($Z134=0,SSSModel!$C$4="CF"),BO134,
IF(LEFT($V134,3)="ON_",
     IF(SSSModel!$C$4="RR",SUMPRODUCT(OFFSET($AC134,0,0,1,$CB$2),OFFSET(Profiles!$K$28,($Z134-1)*(Profiles!$I$26+1)+DM$4-SSSModel!$C$3+1,0,1,$CB$2)),
     IF(SSSModel!$C$4="ECC",$EA134*$EB134*SUMPRODUCT(OFFSET($AC134,0,MAX(0,DM$4-$DZ134-$CA$4+1),1,MIN($DZ134,DM$4-$CA$4+1)),OFFSET(Escalation!$K$24,($Y134-1)*(Escalation!$I$22+1)+DM$4-SSSModel!$C$3+1,MAX(0,DM$4-$DZ134-$CA$4+1),1,MIN($DZ134,DM$4-$CA$4+1))),
     IF(SSSModel!$C$4="PV",BO134*$EA134*(1+SSSModel!$C$2),
     IF(SSSModel!$C$4="FCR",$EC134*SUM(OFFSET($AC134,0,MAX(DM$4-$AC$4-$DZ134+1,0),1,MIN($DZ134,DM$4-$AC$4+1))),0)))),
SUM($AC134:$BZ134)*
     IF(SSSModel!$C$4="RR",OFFSET(Profiles!$K$2,$Z134,MAX(Profiles!$C$2,BO$4-$W134)),
     IF(SSSModel!$C$4="ECC",$EA134*$EB134*IF(MAX(Escalation!$C$2,BO$4-$W134)&gt;$DZ134-1,0,OFFSET(Escalation!$K$2,$Y134,MAX(Escalation!$C$2,BO$4-$W134))),
     IF(SSSModel!$C$4="PV",IF(DM$4=$W134,$EA134*(1+SSSModel!$C$2),0),
     IF(SSSModel!$C$4="FCR",IF(AND(DM$4&gt;=$W134,OFFSET(Profiles!$K$2,$Z134,MAX(Profiles!$C$2,BO$4-$W134))&gt;0),$EC134,0),0))))))</f>
        <v>0</v>
      </c>
      <c r="DN134" s="135">
        <f ca="1">IF(OR($Z134=0,SSSModel!$C$4="CF"),BP134,
IF(LEFT($V134,3)="ON_",
     IF(SSSModel!$C$4="RR",SUMPRODUCT(OFFSET($AC134,0,0,1,$CB$2),OFFSET(Profiles!$K$28,($Z134-1)*(Profiles!$I$26+1)+DN$4-SSSModel!$C$3+1,0,1,$CB$2)),
     IF(SSSModel!$C$4="ECC",$EA134*$EB134*SUMPRODUCT(OFFSET($AC134,0,MAX(0,DN$4-$DZ134-$CA$4+1),1,MIN($DZ134,DN$4-$CA$4+1)),OFFSET(Escalation!$K$24,($Y134-1)*(Escalation!$I$22+1)+DN$4-SSSModel!$C$3+1,MAX(0,DN$4-$DZ134-$CA$4+1),1,MIN($DZ134,DN$4-$CA$4+1))),
     IF(SSSModel!$C$4="PV",BP134*$EA134*(1+SSSModel!$C$2),
     IF(SSSModel!$C$4="FCR",$EC134*SUM(OFFSET($AC134,0,MAX(DN$4-$AC$4-$DZ134+1,0),1,MIN($DZ134,DN$4-$AC$4+1))),0)))),
SUM($AC134:$BZ134)*
     IF(SSSModel!$C$4="RR",OFFSET(Profiles!$K$2,$Z134,MAX(Profiles!$C$2,BP$4-$W134)),
     IF(SSSModel!$C$4="ECC",$EA134*$EB134*IF(MAX(Escalation!$C$2,BP$4-$W134)&gt;$DZ134-1,0,OFFSET(Escalation!$K$2,$Y134,MAX(Escalation!$C$2,BP$4-$W134))),
     IF(SSSModel!$C$4="PV",IF(DN$4=$W134,$EA134*(1+SSSModel!$C$2),0),
     IF(SSSModel!$C$4="FCR",IF(AND(DN$4&gt;=$W134,OFFSET(Profiles!$K$2,$Z134,MAX(Profiles!$C$2,BP$4-$W134))&gt;0),$EC134,0),0))))))</f>
        <v>0</v>
      </c>
      <c r="DO134" s="135">
        <f ca="1">IF(OR($Z134=0,SSSModel!$C$4="CF"),BQ134,
IF(LEFT($V134,3)="ON_",
     IF(SSSModel!$C$4="RR",SUMPRODUCT(OFFSET($AC134,0,0,1,$CB$2),OFFSET(Profiles!$K$28,($Z134-1)*(Profiles!$I$26+1)+DO$4-SSSModel!$C$3+1,0,1,$CB$2)),
     IF(SSSModel!$C$4="ECC",$EA134*$EB134*SUMPRODUCT(OFFSET($AC134,0,MAX(0,DO$4-$DZ134-$CA$4+1),1,MIN($DZ134,DO$4-$CA$4+1)),OFFSET(Escalation!$K$24,($Y134-1)*(Escalation!$I$22+1)+DO$4-SSSModel!$C$3+1,MAX(0,DO$4-$DZ134-$CA$4+1),1,MIN($DZ134,DO$4-$CA$4+1))),
     IF(SSSModel!$C$4="PV",BQ134*$EA134*(1+SSSModel!$C$2),
     IF(SSSModel!$C$4="FCR",$EC134*SUM(OFFSET($AC134,0,MAX(DO$4-$AC$4-$DZ134+1,0),1,MIN($DZ134,DO$4-$AC$4+1))),0)))),
SUM($AC134:$BZ134)*
     IF(SSSModel!$C$4="RR",OFFSET(Profiles!$K$2,$Z134,MAX(Profiles!$C$2,BQ$4-$W134)),
     IF(SSSModel!$C$4="ECC",$EA134*$EB134*IF(MAX(Escalation!$C$2,BQ$4-$W134)&gt;$DZ134-1,0,OFFSET(Escalation!$K$2,$Y134,MAX(Escalation!$C$2,BQ$4-$W134))),
     IF(SSSModel!$C$4="PV",IF(DO$4=$W134,$EA134*(1+SSSModel!$C$2),0),
     IF(SSSModel!$C$4="FCR",IF(AND(DO$4&gt;=$W134,OFFSET(Profiles!$K$2,$Z134,MAX(Profiles!$C$2,BQ$4-$W134))&gt;0),$EC134,0),0))))))</f>
        <v>0</v>
      </c>
      <c r="DP134" s="135">
        <f ca="1">IF(OR($Z134=0,SSSModel!$C$4="CF"),BR134,
IF(LEFT($V134,3)="ON_",
     IF(SSSModel!$C$4="RR",SUMPRODUCT(OFFSET($AC134,0,0,1,$CB$2),OFFSET(Profiles!$K$28,($Z134-1)*(Profiles!$I$26+1)+DP$4-SSSModel!$C$3+1,0,1,$CB$2)),
     IF(SSSModel!$C$4="ECC",$EA134*$EB134*SUMPRODUCT(OFFSET($AC134,0,MAX(0,DP$4-$DZ134-$CA$4+1),1,MIN($DZ134,DP$4-$CA$4+1)),OFFSET(Escalation!$K$24,($Y134-1)*(Escalation!$I$22+1)+DP$4-SSSModel!$C$3+1,MAX(0,DP$4-$DZ134-$CA$4+1),1,MIN($DZ134,DP$4-$CA$4+1))),
     IF(SSSModel!$C$4="PV",BR134*$EA134*(1+SSSModel!$C$2),
     IF(SSSModel!$C$4="FCR",$EC134*SUM(OFFSET($AC134,0,MAX(DP$4-$AC$4-$DZ134+1,0),1,MIN($DZ134,DP$4-$AC$4+1))),0)))),
SUM($AC134:$BZ134)*
     IF(SSSModel!$C$4="RR",OFFSET(Profiles!$K$2,$Z134,MAX(Profiles!$C$2,BR$4-$W134)),
     IF(SSSModel!$C$4="ECC",$EA134*$EB134*IF(MAX(Escalation!$C$2,BR$4-$W134)&gt;$DZ134-1,0,OFFSET(Escalation!$K$2,$Y134,MAX(Escalation!$C$2,BR$4-$W134))),
     IF(SSSModel!$C$4="PV",IF(DP$4=$W134,$EA134*(1+SSSModel!$C$2),0),
     IF(SSSModel!$C$4="FCR",IF(AND(DP$4&gt;=$W134,OFFSET(Profiles!$K$2,$Z134,MAX(Profiles!$C$2,BR$4-$W134))&gt;0),$EC134,0),0))))))</f>
        <v>0</v>
      </c>
      <c r="DQ134" s="135">
        <f ca="1">IF(OR($Z134=0,SSSModel!$C$4="CF"),BS134,
IF(LEFT($V134,3)="ON_",
     IF(SSSModel!$C$4="RR",SUMPRODUCT(OFFSET($AC134,0,0,1,$CB$2),OFFSET(Profiles!$K$28,($Z134-1)*(Profiles!$I$26+1)+DQ$4-SSSModel!$C$3+1,0,1,$CB$2)),
     IF(SSSModel!$C$4="ECC",$EA134*$EB134*SUMPRODUCT(OFFSET($AC134,0,MAX(0,DQ$4-$DZ134-$CA$4+1),1,MIN($DZ134,DQ$4-$CA$4+1)),OFFSET(Escalation!$K$24,($Y134-1)*(Escalation!$I$22+1)+DQ$4-SSSModel!$C$3+1,MAX(0,DQ$4-$DZ134-$CA$4+1),1,MIN($DZ134,DQ$4-$CA$4+1))),
     IF(SSSModel!$C$4="PV",BS134*$EA134*(1+SSSModel!$C$2),
     IF(SSSModel!$C$4="FCR",$EC134*SUM(OFFSET($AC134,0,MAX(DQ$4-$AC$4-$DZ134+1,0),1,MIN($DZ134,DQ$4-$AC$4+1))),0)))),
SUM($AC134:$BZ134)*
     IF(SSSModel!$C$4="RR",OFFSET(Profiles!$K$2,$Z134,MAX(Profiles!$C$2,BS$4-$W134)),
     IF(SSSModel!$C$4="ECC",$EA134*$EB134*IF(MAX(Escalation!$C$2,BS$4-$W134)&gt;$DZ134-1,0,OFFSET(Escalation!$K$2,$Y134,MAX(Escalation!$C$2,BS$4-$W134))),
     IF(SSSModel!$C$4="PV",IF(DQ$4=$W134,$EA134*(1+SSSModel!$C$2),0),
     IF(SSSModel!$C$4="FCR",IF(AND(DQ$4&gt;=$W134,OFFSET(Profiles!$K$2,$Z134,MAX(Profiles!$C$2,BS$4-$W134))&gt;0),$EC134,0),0))))))</f>
        <v>0</v>
      </c>
      <c r="DR134" s="135">
        <f ca="1">IF(OR($Z134=0,SSSModel!$C$4="CF"),BT134,
IF(LEFT($V134,3)="ON_",
     IF(SSSModel!$C$4="RR",SUMPRODUCT(OFFSET($AC134,0,0,1,$CB$2),OFFSET(Profiles!$K$28,($Z134-1)*(Profiles!$I$26+1)+DR$4-SSSModel!$C$3+1,0,1,$CB$2)),
     IF(SSSModel!$C$4="ECC",$EA134*$EB134*SUMPRODUCT(OFFSET($AC134,0,MAX(0,DR$4-$DZ134-$CA$4+1),1,MIN($DZ134,DR$4-$CA$4+1)),OFFSET(Escalation!$K$24,($Y134-1)*(Escalation!$I$22+1)+DR$4-SSSModel!$C$3+1,MAX(0,DR$4-$DZ134-$CA$4+1),1,MIN($DZ134,DR$4-$CA$4+1))),
     IF(SSSModel!$C$4="PV",BT134*$EA134*(1+SSSModel!$C$2),
     IF(SSSModel!$C$4="FCR",$EC134*SUM(OFFSET($AC134,0,MAX(DR$4-$AC$4-$DZ134+1,0),1,MIN($DZ134,DR$4-$AC$4+1))),0)))),
SUM($AC134:$BZ134)*
     IF(SSSModel!$C$4="RR",OFFSET(Profiles!$K$2,$Z134,MAX(Profiles!$C$2,BT$4-$W134)),
     IF(SSSModel!$C$4="ECC",$EA134*$EB134*IF(MAX(Escalation!$C$2,BT$4-$W134)&gt;$DZ134-1,0,OFFSET(Escalation!$K$2,$Y134,MAX(Escalation!$C$2,BT$4-$W134))),
     IF(SSSModel!$C$4="PV",IF(DR$4=$W134,$EA134*(1+SSSModel!$C$2),0),
     IF(SSSModel!$C$4="FCR",IF(AND(DR$4&gt;=$W134,OFFSET(Profiles!$K$2,$Z134,MAX(Profiles!$C$2,BT$4-$W134))&gt;0),$EC134,0),0))))))</f>
        <v>0</v>
      </c>
      <c r="DS134" s="135">
        <f ca="1">IF(OR($Z134=0,SSSModel!$C$4="CF"),BU134,
IF(LEFT($V134,3)="ON_",
     IF(SSSModel!$C$4="RR",SUMPRODUCT(OFFSET($AC134,0,0,1,$CB$2),OFFSET(Profiles!$K$28,($Z134-1)*(Profiles!$I$26+1)+DS$4-SSSModel!$C$3+1,0,1,$CB$2)),
     IF(SSSModel!$C$4="ECC",$EA134*$EB134*SUMPRODUCT(OFFSET($AC134,0,MAX(0,DS$4-$DZ134-$CA$4+1),1,MIN($DZ134,DS$4-$CA$4+1)),OFFSET(Escalation!$K$24,($Y134-1)*(Escalation!$I$22+1)+DS$4-SSSModel!$C$3+1,MAX(0,DS$4-$DZ134-$CA$4+1),1,MIN($DZ134,DS$4-$CA$4+1))),
     IF(SSSModel!$C$4="PV",BU134*$EA134*(1+SSSModel!$C$2),
     IF(SSSModel!$C$4="FCR",$EC134*SUM(OFFSET($AC134,0,MAX(DS$4-$AC$4-$DZ134+1,0),1,MIN($DZ134,DS$4-$AC$4+1))),0)))),
SUM($AC134:$BZ134)*
     IF(SSSModel!$C$4="RR",OFFSET(Profiles!$K$2,$Z134,MAX(Profiles!$C$2,BU$4-$W134)),
     IF(SSSModel!$C$4="ECC",$EA134*$EB134*IF(MAX(Escalation!$C$2,BU$4-$W134)&gt;$DZ134-1,0,OFFSET(Escalation!$K$2,$Y134,MAX(Escalation!$C$2,BU$4-$W134))),
     IF(SSSModel!$C$4="PV",IF(DS$4=$W134,$EA134*(1+SSSModel!$C$2),0),
     IF(SSSModel!$C$4="FCR",IF(AND(DS$4&gt;=$W134,OFFSET(Profiles!$K$2,$Z134,MAX(Profiles!$C$2,BU$4-$W134))&gt;0),$EC134,0),0))))))</f>
        <v>0</v>
      </c>
      <c r="DT134" s="135">
        <f ca="1">IF(OR($Z134=0,SSSModel!$C$4="CF"),BV134,
IF(LEFT($V134,3)="ON_",
     IF(SSSModel!$C$4="RR",SUMPRODUCT(OFFSET($AC134,0,0,1,$CB$2),OFFSET(Profiles!$K$28,($Z134-1)*(Profiles!$I$26+1)+DT$4-SSSModel!$C$3+1,0,1,$CB$2)),
     IF(SSSModel!$C$4="ECC",$EA134*$EB134*SUMPRODUCT(OFFSET($AC134,0,MAX(0,DT$4-$DZ134-$CA$4+1),1,MIN($DZ134,DT$4-$CA$4+1)),OFFSET(Escalation!$K$24,($Y134-1)*(Escalation!$I$22+1)+DT$4-SSSModel!$C$3+1,MAX(0,DT$4-$DZ134-$CA$4+1),1,MIN($DZ134,DT$4-$CA$4+1))),
     IF(SSSModel!$C$4="PV",BV134*$EA134*(1+SSSModel!$C$2),
     IF(SSSModel!$C$4="FCR",$EC134*SUM(OFFSET($AC134,0,MAX(DT$4-$AC$4-$DZ134+1,0),1,MIN($DZ134,DT$4-$AC$4+1))),0)))),
SUM($AC134:$BZ134)*
     IF(SSSModel!$C$4="RR",OFFSET(Profiles!$K$2,$Z134,MAX(Profiles!$C$2,BV$4-$W134)),
     IF(SSSModel!$C$4="ECC",$EA134*$EB134*IF(MAX(Escalation!$C$2,BV$4-$W134)&gt;$DZ134-1,0,OFFSET(Escalation!$K$2,$Y134,MAX(Escalation!$C$2,BV$4-$W134))),
     IF(SSSModel!$C$4="PV",IF(DT$4=$W134,$EA134*(1+SSSModel!$C$2),0),
     IF(SSSModel!$C$4="FCR",IF(AND(DT$4&gt;=$W134,OFFSET(Profiles!$K$2,$Z134,MAX(Profiles!$C$2,BV$4-$W134))&gt;0),$EC134,0),0))))))</f>
        <v>0</v>
      </c>
      <c r="DU134" s="135">
        <f ca="1">IF(OR($Z134=0,SSSModel!$C$4="CF"),BW134,
IF(LEFT($V134,3)="ON_",
     IF(SSSModel!$C$4="RR",SUMPRODUCT(OFFSET($AC134,0,0,1,$CB$2),OFFSET(Profiles!$K$28,($Z134-1)*(Profiles!$I$26+1)+DU$4-SSSModel!$C$3+1,0,1,$CB$2)),
     IF(SSSModel!$C$4="ECC",$EA134*$EB134*SUMPRODUCT(OFFSET($AC134,0,MAX(0,DU$4-$DZ134-$CA$4+1),1,MIN($DZ134,DU$4-$CA$4+1)),OFFSET(Escalation!$K$24,($Y134-1)*(Escalation!$I$22+1)+DU$4-SSSModel!$C$3+1,MAX(0,DU$4-$DZ134-$CA$4+1),1,MIN($DZ134,DU$4-$CA$4+1))),
     IF(SSSModel!$C$4="PV",BW134*$EA134*(1+SSSModel!$C$2),
     IF(SSSModel!$C$4="FCR",$EC134*SUM(OFFSET($AC134,0,MAX(DU$4-$AC$4-$DZ134+1,0),1,MIN($DZ134,DU$4-$AC$4+1))),0)))),
SUM($AC134:$BZ134)*
     IF(SSSModel!$C$4="RR",OFFSET(Profiles!$K$2,$Z134,MAX(Profiles!$C$2,BW$4-$W134)),
     IF(SSSModel!$C$4="ECC",$EA134*$EB134*IF(MAX(Escalation!$C$2,BW$4-$W134)&gt;$DZ134-1,0,OFFSET(Escalation!$K$2,$Y134,MAX(Escalation!$C$2,BW$4-$W134))),
     IF(SSSModel!$C$4="PV",IF(DU$4=$W134,$EA134*(1+SSSModel!$C$2),0),
     IF(SSSModel!$C$4="FCR",IF(AND(DU$4&gt;=$W134,OFFSET(Profiles!$K$2,$Z134,MAX(Profiles!$C$2,BW$4-$W134))&gt;0),$EC134,0),0))))))</f>
        <v>0</v>
      </c>
      <c r="DV134" s="136">
        <f ca="1">IF(OR($Z134=0,SSSModel!$C$4="CF"),BX134,
IF(LEFT($V134,3)="ON_",
     IF(SSSModel!$C$4="RR",SUMPRODUCT(OFFSET($AC134,0,0,1,$CB$2),OFFSET(Profiles!$K$28,($Z134-1)*(Profiles!$I$26+1)+DV$4-SSSModel!$C$3+1,0,1,$CB$2)),
     IF(SSSModel!$C$4="ECC",$EA134*$EB134*SUMPRODUCT(OFFSET($AC134,0,MAX(0,DV$4-$DZ134-$CA$4+1),1,MIN($DZ134,DV$4-$CA$4+1)),OFFSET(Escalation!$K$24,($Y134-1)*(Escalation!$I$22+1)+DV$4-SSSModel!$C$3+1,MAX(0,DV$4-$DZ134-$CA$4+1),1,MIN($DZ134,DV$4-$CA$4+1))),
     IF(SSSModel!$C$4="PV",BX134*$EA134*(1+SSSModel!$C$2),
     IF(SSSModel!$C$4="FCR",$EC134*SUM(OFFSET($AC134,0,MAX(DV$4-$AC$4-$DZ134+1,0),1,MIN($DZ134,DV$4-$AC$4+1))),0)))),
SUM($AC134:$BZ134)*
     IF(SSSModel!$C$4="RR",OFFSET(Profiles!$K$2,$Z134,MAX(Profiles!$C$2,BX$4-$W134)),
     IF(SSSModel!$C$4="ECC",$EA134*$EB134*IF(MAX(Escalation!$C$2,BX$4-$W134)&gt;$DZ134-1,0,OFFSET(Escalation!$K$2,$Y134,MAX(Escalation!$C$2,BX$4-$W134))),
     IF(SSSModel!$C$4="PV",IF(DV$4=$W134,$EA134*(1+SSSModel!$C$2),0),
     IF(SSSModel!$C$4="FCR",IF(AND(DV$4&gt;=$W134,OFFSET(Profiles!$K$2,$Z134,MAX(Profiles!$C$2,BX$4-$W134))&gt;0),$EC134,0),0))))))</f>
        <v>0</v>
      </c>
      <c r="DW134" s="136">
        <f ca="1">IF(OR($Z134=0,SSSModel!$C$4="CF"),BY134,
IF(LEFT($V134,3)="ON_",
     IF(SSSModel!$C$4="RR",SUMPRODUCT(OFFSET($AC134,0,0,1,$CB$2),OFFSET(Profiles!$K$28,($Z134-1)*(Profiles!$I$26+1)+DW$4-SSSModel!$C$3+1,0,1,$CB$2)),
     IF(SSSModel!$C$4="ECC",$EA134*$EB134*SUMPRODUCT(OFFSET($AC134,0,MAX(0,DW$4-$DZ134-$CA$4+1),1,MIN($DZ134,DW$4-$CA$4+1)),OFFSET(Escalation!$K$24,($Y134-1)*(Escalation!$I$22+1)+DW$4-SSSModel!$C$3+1,MAX(0,DW$4-$DZ134-$CA$4+1),1,MIN($DZ134,DW$4-$CA$4+1))),
     IF(SSSModel!$C$4="PV",BY134*$EA134*(1+SSSModel!$C$2),
     IF(SSSModel!$C$4="FCR",$EC134*SUM(OFFSET($AC134,0,MAX(DW$4-$AC$4-$DZ134+1,0),1,MIN($DZ134,DW$4-$AC$4+1))),0)))),
SUM($AC134:$BZ134)*
     IF(SSSModel!$C$4="RR",OFFSET(Profiles!$K$2,$Z134,MAX(Profiles!$C$2,BY$4-$W134)),
     IF(SSSModel!$C$4="ECC",$EA134*$EB134*IF(MAX(Escalation!$C$2,BY$4-$W134)&gt;$DZ134-1,0,OFFSET(Escalation!$K$2,$Y134,MAX(Escalation!$C$2,BY$4-$W134))),
     IF(SSSModel!$C$4="PV",IF(DW$4=$W134,$EA134*(1+SSSModel!$C$2),0),
     IF(SSSModel!$C$4="FCR",IF(AND(DW$4&gt;=$W134,OFFSET(Profiles!$K$2,$Z134,MAX(Profiles!$C$2,BY$4-$W134))&gt;0),$EC134,0),0))))))</f>
        <v>0</v>
      </c>
      <c r="DX134" s="136">
        <f ca="1">IF(OR($Z134=0,SSSModel!$C$4="CF"),BZ134,
IF(LEFT($V134,3)="ON_",
     IF(SSSModel!$C$4="RR",SUMPRODUCT(OFFSET($AC134,0,0,1,$CB$2),OFFSET(Profiles!$K$28,($Z134-1)*(Profiles!$I$26+1)+DX$4-SSSModel!$C$3+1,0,1,$CB$2)),
     IF(SSSModel!$C$4="ECC",$EA134*$EB134*SUMPRODUCT(OFFSET($AC134,0,MAX(0,DX$4-$DZ134-$CA$4+1),1,MIN($DZ134,DX$4-$CA$4+1)),OFFSET(Escalation!$K$24,($Y134-1)*(Escalation!$I$22+1)+DX$4-SSSModel!$C$3+1,MAX(0,DX$4-$DZ134-$CA$4+1),1,MIN($DZ134,DX$4-$CA$4+1))),
     IF(SSSModel!$C$4="PV",BZ134*$EA134*(1+SSSModel!$C$2),
     IF(SSSModel!$C$4="FCR",$EC134*SUM(OFFSET($AC134,0,MAX(DX$4-$AC$4-$DZ134+1,0),1,MIN($DZ134,DX$4-$AC$4+1))),0)))),
SUM($AC134:$BZ134)*
     IF(SSSModel!$C$4="RR",OFFSET(Profiles!$K$2,$Z134,MAX(Profiles!$C$2,BZ$4-$W134)),
     IF(SSSModel!$C$4="ECC",$EA134*$EB134*IF(MAX(Escalation!$C$2,BZ$4-$W134)&gt;$DZ134-1,0,OFFSET(Escalation!$K$2,$Y134,MAX(Escalation!$C$2,BZ$4-$W134))),
     IF(SSSModel!$C$4="PV",IF(DX$4=$W134,$EA134*(1+SSSModel!$C$2),0),
     IF(SSSModel!$C$4="FCR",IF(AND(DX$4&gt;=$W134,OFFSET(Profiles!$K$2,$Z134,MAX(Profiles!$C$2,BZ$4-$W134))&gt;0),$EC134,0),0))))))</f>
        <v>0</v>
      </c>
      <c r="DY134" s="82">
        <f ca="1">IF($Y134=0,0,OFFSET(Escalation!$B$2,$Y134,0))</f>
        <v>0</v>
      </c>
      <c r="DZ134" s="80">
        <f ca="1">IF($Z134=0,0,COUNTIF(OFFSET(Profiles!$K$2,$Z134,0,1,50),"&gt;0"))</f>
        <v>0</v>
      </c>
      <c r="EA134" s="137">
        <f ca="1">IF($Z134=0,0,SUMPRODUCT(Profiles!$C$20:$BH$20,OFFSET(Profiles!$C$2,$Z134,0,1,Profiles!$B$1)))</f>
        <v>0</v>
      </c>
      <c r="EB134" s="24">
        <f>IF($Z134=0,0,((1-(1+DY134)/(1+SSSModel!$C$2))/(1-((1+DY134)/(1+SSSModel!$C$2))^DZ134))*(1+SSSModel!$C$2))</f>
        <v>0</v>
      </c>
      <c r="EC134" s="24">
        <f>IF($Z134=0,0,-PMT(SSSModel!$C$2,DZ134,EA134))</f>
        <v>0</v>
      </c>
    </row>
    <row r="135" spans="3:133" x14ac:dyDescent="0.35">
      <c r="C135" s="18">
        <f t="shared" si="12"/>
        <v>14</v>
      </c>
      <c r="D135" s="18">
        <f t="shared" si="13"/>
        <v>1</v>
      </c>
      <c r="E135" s="18">
        <f t="shared" ca="1" si="16"/>
        <v>1</v>
      </c>
      <c r="G135" s="25">
        <f ca="1">IF($E135=0,"",OFFSET(Resources!B$26,$E135,0))</f>
        <v>1</v>
      </c>
      <c r="H135" s="25" t="str">
        <f ca="1">IF($E135=0,"",OFFSET(Resources!C$26,$E135,0))</f>
        <v>NREL</v>
      </c>
      <c r="I135" s="25" t="str">
        <f ca="1">IF($E135=0,"",OFFSET(Resources!$E$26,$E135,0))</f>
        <v>SB SCCT (220 MW)</v>
      </c>
      <c r="J135" s="16">
        <v>1</v>
      </c>
      <c r="K135" s="16" t="s">
        <v>150</v>
      </c>
      <c r="L135" s="25" t="str">
        <f ca="1">OFFSET(Resources!$CG$24,0,$C135-1)</f>
        <v>Start Fuel</v>
      </c>
      <c r="M135" s="25" t="str">
        <f ca="1">OFFSET(Resources!$CG$25,0,$C135-1)</f>
        <v>O&amp;M</v>
      </c>
      <c r="N135" s="1">
        <v>1</v>
      </c>
      <c r="O135" s="7">
        <f ca="1">IF($E135=0,0,OFFSET(Resources!$CG$26,$E135,$C135-1))</f>
        <v>0</v>
      </c>
      <c r="P135" s="25" t="str">
        <f ca="1">OFFSET(Resources!$CG$26,0,$C135-1)</f>
        <v>mmBtu/Yr</v>
      </c>
      <c r="Q135" s="18">
        <f ca="1">IF($E135=0,0,OFFSET(GenAlts!$W$4,$E135,$D135-1))</f>
        <v>2032</v>
      </c>
      <c r="R135" s="1">
        <v>1</v>
      </c>
      <c r="S135">
        <f ca="1">IF($E135=0,"",OFFSET(Resources!$R$26,$E135,0))</f>
        <v>30</v>
      </c>
      <c r="T135" s="85" t="str">
        <f ca="1">IF(OR($E135=0,OFFSET(Resources!$P$26,$E135,0)=0),"",OFFSET(Resources!$P$26,$E135,0))</f>
        <v>NG_LGE</v>
      </c>
      <c r="U135" s="25" t="str">
        <f ca="1">IF($E135=0,0,OFFSET(Resources!$AB$26,$E135,($C135-1)*Resources!$CI$20))</f>
        <v>SCCT_O&amp;M</v>
      </c>
      <c r="V135" s="1"/>
      <c r="W135">
        <f t="shared" ca="1" si="17"/>
        <v>2032</v>
      </c>
      <c r="X135">
        <f ca="1">IF(T135="",0,MATCH(T135,Profiles!$A$3:$A$22,0))</f>
        <v>17</v>
      </c>
      <c r="Y135" s="10">
        <f ca="1">IF(U135=0,0,MATCH(U135,Escalation!$A$3:$A$18,0))</f>
        <v>4</v>
      </c>
      <c r="Z135">
        <f>IF(V135="",0,MATCH(V135,Profiles!$A$3:$A$22,0))</f>
        <v>0</v>
      </c>
      <c r="AA135" s="8"/>
      <c r="AB135" s="8">
        <v>0</v>
      </c>
      <c r="AC135" s="72">
        <f ca="1">IF(OR(AC$4&lt;$Q135,AC$4&gt;$Q135+IF($S135="",1000,$S135)-1),0,IF(MOD(AC$4-$Q135,IF($R135="",1000,$R135))=0,$O135,0))*IF($Y135&gt;0,(1+INDEX(Escalation!$B$3:$B$18,$Y135,0))^(AC$4-SSSModel!$C$5),1)*IF($X135=0,1,OFFSET(Profiles!$K$2,$X135,MAX(Profiles!$C$2,AC$4-$Q135)))*IF($AA135=1,(1+SSSModel!#REF!),1)</f>
        <v>0</v>
      </c>
      <c r="AD135" s="72">
        <f ca="1">IF(OR(AD$4&lt;$Q135,AD$4&gt;$Q135+IF($S135="",1000,$S135)-1),0,IF(MOD(AD$4-$Q135,IF($R135="",1000,$R135))=0,$O135,0))*IF($Y135&gt;0,(1+INDEX(Escalation!$B$3:$B$18,$Y135,0))^(AD$4-SSSModel!$C$5),1)*IF($X135=0,1,OFFSET(Profiles!$K$2,$X135,MAX(Profiles!$C$2,AD$4-$Q135)))*IF($AA135=1,(1+SSSModel!#REF!),1)</f>
        <v>0</v>
      </c>
      <c r="AE135" s="72">
        <f ca="1">IF(OR(AE$4&lt;$Q135,AE$4&gt;$Q135+IF($S135="",1000,$S135)-1),0,IF(MOD(AE$4-$Q135,IF($R135="",1000,$R135))=0,$O135,0))*IF($Y135&gt;0,(1+INDEX(Escalation!$B$3:$B$18,$Y135,0))^(AE$4-SSSModel!$C$5),1)*IF($X135=0,1,OFFSET(Profiles!$K$2,$X135,MAX(Profiles!$C$2,AE$4-$Q135)))*IF($AA135=1,(1+SSSModel!#REF!),1)</f>
        <v>0</v>
      </c>
      <c r="AF135" s="72">
        <f ca="1">IF(OR(AF$4&lt;$Q135,AF$4&gt;$Q135+IF($S135="",1000,$S135)-1),0,IF(MOD(AF$4-$Q135,IF($R135="",1000,$R135))=0,$O135,0))*IF($Y135&gt;0,(1+INDEX(Escalation!$B$3:$B$18,$Y135,0))^(AF$4-SSSModel!$C$5),1)*IF($X135=0,1,OFFSET(Profiles!$K$2,$X135,MAX(Profiles!$C$2,AF$4-$Q135)))*IF($AA135=1,(1+SSSModel!#REF!),1)</f>
        <v>0</v>
      </c>
      <c r="AG135" s="72">
        <f ca="1">IF(OR(AG$4&lt;$Q135,AG$4&gt;$Q135+IF($S135="",1000,$S135)-1),0,IF(MOD(AG$4-$Q135,IF($R135="",1000,$R135))=0,$O135,0))*IF($Y135&gt;0,(1+INDEX(Escalation!$B$3:$B$18,$Y135,0))^(AG$4-SSSModel!$C$5),1)*IF($X135=0,1,OFFSET(Profiles!$K$2,$X135,MAX(Profiles!$C$2,AG$4-$Q135)))*IF($AA135=1,(1+SSSModel!#REF!),1)</f>
        <v>0</v>
      </c>
      <c r="AH135" s="72">
        <f ca="1">IF(OR(AH$4&lt;$Q135,AH$4&gt;$Q135+IF($S135="",1000,$S135)-1),0,IF(MOD(AH$4-$Q135,IF($R135="",1000,$R135))=0,$O135,0))*IF($Y135&gt;0,(1+INDEX(Escalation!$B$3:$B$18,$Y135,0))^(AH$4-SSSModel!$C$5),1)*IF($X135=0,1,OFFSET(Profiles!$K$2,$X135,MAX(Profiles!$C$2,AH$4-$Q135)))*IF($AA135=1,(1+SSSModel!#REF!),1)</f>
        <v>0</v>
      </c>
      <c r="AI135" s="72">
        <f ca="1">IF(OR(AI$4&lt;$Q135,AI$4&gt;$Q135+IF($S135="",1000,$S135)-1),0,IF(MOD(AI$4-$Q135,IF($R135="",1000,$R135))=0,$O135,0))*IF($Y135&gt;0,(1+INDEX(Escalation!$B$3:$B$18,$Y135,0))^(AI$4-SSSModel!$C$5),1)*IF($X135=0,1,OFFSET(Profiles!$K$2,$X135,MAX(Profiles!$C$2,AI$4-$Q135)))*IF($AA135=1,(1+SSSModel!#REF!),1)</f>
        <v>0</v>
      </c>
      <c r="AJ135" s="72">
        <f ca="1">IF(OR(AJ$4&lt;$Q135,AJ$4&gt;$Q135+IF($S135="",1000,$S135)-1),0,IF(MOD(AJ$4-$Q135,IF($R135="",1000,$R135))=0,$O135,0))*IF($Y135&gt;0,(1+INDEX(Escalation!$B$3:$B$18,$Y135,0))^(AJ$4-SSSModel!$C$5),1)*IF($X135=0,1,OFFSET(Profiles!$K$2,$X135,MAX(Profiles!$C$2,AJ$4-$Q135)))*IF($AA135=1,(1+SSSModel!#REF!),1)</f>
        <v>0</v>
      </c>
      <c r="AK135" s="72">
        <f ca="1">IF(OR(AK$4&lt;$Q135,AK$4&gt;$Q135+IF($S135="",1000,$S135)-1),0,IF(MOD(AK$4-$Q135,IF($R135="",1000,$R135))=0,$O135,0))*IF($Y135&gt;0,(1+INDEX(Escalation!$B$3:$B$18,$Y135,0))^(AK$4-SSSModel!$C$5),1)*IF($X135=0,1,OFFSET(Profiles!$K$2,$X135,MAX(Profiles!$C$2,AK$4-$Q135)))*IF($AA135=1,(1+SSSModel!#REF!),1)</f>
        <v>0</v>
      </c>
      <c r="AL135" s="72">
        <f ca="1">IF(OR(AL$4&lt;$Q135,AL$4&gt;$Q135+IF($S135="",1000,$S135)-1),0,IF(MOD(AL$4-$Q135,IF($R135="",1000,$R135))=0,$O135,0))*IF($Y135&gt;0,(1+INDEX(Escalation!$B$3:$B$18,$Y135,0))^(AL$4-SSSModel!$C$5),1)*IF($X135=0,1,OFFSET(Profiles!$K$2,$X135,MAX(Profiles!$C$2,AL$4-$Q135)))*IF($AA135=1,(1+SSSModel!#REF!),1)</f>
        <v>0</v>
      </c>
      <c r="AM135" s="72">
        <f ca="1">IF(OR(AM$4&lt;$Q135,AM$4&gt;$Q135+IF($S135="",1000,$S135)-1),0,IF(MOD(AM$4-$Q135,IF($R135="",1000,$R135))=0,$O135,0))*IF($Y135&gt;0,(1+INDEX(Escalation!$B$3:$B$18,$Y135,0))^(AM$4-SSSModel!$C$5),1)*IF($X135=0,1,OFFSET(Profiles!$K$2,$X135,MAX(Profiles!$C$2,AM$4-$Q135)))*IF($AA135=1,(1+SSSModel!#REF!),1)</f>
        <v>0</v>
      </c>
      <c r="AN135" s="72">
        <f ca="1">IF(OR(AN$4&lt;$Q135,AN$4&gt;$Q135+IF($S135="",1000,$S135)-1),0,IF(MOD(AN$4-$Q135,IF($R135="",1000,$R135))=0,$O135,0))*IF($Y135&gt;0,(1+INDEX(Escalation!$B$3:$B$18,$Y135,0))^(AN$4-SSSModel!$C$5),1)*IF($X135=0,1,OFFSET(Profiles!$K$2,$X135,MAX(Profiles!$C$2,AN$4-$Q135)))*IF($AA135=1,(1+SSSModel!#REF!),1)</f>
        <v>0</v>
      </c>
      <c r="AO135" s="72">
        <f ca="1">IF(OR(AO$4&lt;$Q135,AO$4&gt;$Q135+IF($S135="",1000,$S135)-1),0,IF(MOD(AO$4-$Q135,IF($R135="",1000,$R135))=0,$O135,0))*IF($Y135&gt;0,(1+INDEX(Escalation!$B$3:$B$18,$Y135,0))^(AO$4-SSSModel!$C$5),1)*IF($X135=0,1,OFFSET(Profiles!$K$2,$X135,MAX(Profiles!$C$2,AO$4-$Q135)))*IF($AA135=1,(1+SSSModel!#REF!),1)</f>
        <v>0</v>
      </c>
      <c r="AP135" s="72">
        <f ca="1">IF(OR(AP$4&lt;$Q135,AP$4&gt;$Q135+IF($S135="",1000,$S135)-1),0,IF(MOD(AP$4-$Q135,IF($R135="",1000,$R135))=0,$O135,0))*IF($Y135&gt;0,(1+INDEX(Escalation!$B$3:$B$18,$Y135,0))^(AP$4-SSSModel!$C$5),1)*IF($X135=0,1,OFFSET(Profiles!$K$2,$X135,MAX(Profiles!$C$2,AP$4-$Q135)))*IF($AA135=1,(1+SSSModel!#REF!),1)</f>
        <v>0</v>
      </c>
      <c r="AQ135" s="72">
        <f ca="1">IF(OR(AQ$4&lt;$Q135,AQ$4&gt;$Q135+IF($S135="",1000,$S135)-1),0,IF(MOD(AQ$4-$Q135,IF($R135="",1000,$R135))=0,$O135,0))*IF($Y135&gt;0,(1+INDEX(Escalation!$B$3:$B$18,$Y135,0))^(AQ$4-SSSModel!$C$5),1)*IF($X135=0,1,OFFSET(Profiles!$K$2,$X135,MAX(Profiles!$C$2,AQ$4-$Q135)))*IF($AA135=1,(1+SSSModel!#REF!),1)</f>
        <v>0</v>
      </c>
      <c r="AR135" s="72">
        <f ca="1">IF(OR(AR$4&lt;$Q135,AR$4&gt;$Q135+IF($S135="",1000,$S135)-1),0,IF(MOD(AR$4-$Q135,IF($R135="",1000,$R135))=0,$O135,0))*IF($Y135&gt;0,(1+INDEX(Escalation!$B$3:$B$18,$Y135,0))^(AR$4-SSSModel!$C$5),1)*IF($X135=0,1,OFFSET(Profiles!$K$2,$X135,MAX(Profiles!$C$2,AR$4-$Q135)))*IF($AA135=1,(1+SSSModel!#REF!),1)</f>
        <v>0</v>
      </c>
      <c r="AS135" s="72">
        <f ca="1">IF(OR(AS$4&lt;$Q135,AS$4&gt;$Q135+IF($S135="",1000,$S135)-1),0,IF(MOD(AS$4-$Q135,IF($R135="",1000,$R135))=0,$O135,0))*IF($Y135&gt;0,(1+INDEX(Escalation!$B$3:$B$18,$Y135,0))^(AS$4-SSSModel!$C$5),1)*IF($X135=0,1,OFFSET(Profiles!$K$2,$X135,MAX(Profiles!$C$2,AS$4-$Q135)))*IF($AA135=1,(1+SSSModel!#REF!),1)</f>
        <v>0</v>
      </c>
      <c r="AT135" s="72">
        <f ca="1">IF(OR(AT$4&lt;$Q135,AT$4&gt;$Q135+IF($S135="",1000,$S135)-1),0,IF(MOD(AT$4-$Q135,IF($R135="",1000,$R135))=0,$O135,0))*IF($Y135&gt;0,(1+INDEX(Escalation!$B$3:$B$18,$Y135,0))^(AT$4-SSSModel!$C$5),1)*IF($X135=0,1,OFFSET(Profiles!$K$2,$X135,MAX(Profiles!$C$2,AT$4-$Q135)))*IF($AA135=1,(1+SSSModel!#REF!),1)</f>
        <v>0</v>
      </c>
      <c r="AU135" s="72">
        <f ca="1">IF(OR(AU$4&lt;$Q135,AU$4&gt;$Q135+IF($S135="",1000,$S135)-1),0,IF(MOD(AU$4-$Q135,IF($R135="",1000,$R135))=0,$O135,0))*IF($Y135&gt;0,(1+INDEX(Escalation!$B$3:$B$18,$Y135,0))^(AU$4-SSSModel!$C$5),1)*IF($X135=0,1,OFFSET(Profiles!$K$2,$X135,MAX(Profiles!$C$2,AU$4-$Q135)))*IF($AA135=1,(1+SSSModel!#REF!),1)</f>
        <v>0</v>
      </c>
      <c r="AV135" s="72">
        <f ca="1">IF(OR(AV$4&lt;$Q135,AV$4&gt;$Q135+IF($S135="",1000,$S135)-1),0,IF(MOD(AV$4-$Q135,IF($R135="",1000,$R135))=0,$O135,0))*IF($Y135&gt;0,(1+INDEX(Escalation!$B$3:$B$18,$Y135,0))^(AV$4-SSSModel!$C$5),1)*IF($X135=0,1,OFFSET(Profiles!$K$2,$X135,MAX(Profiles!$C$2,AV$4-$Q135)))*IF($AA135=1,(1+SSSModel!#REF!),1)</f>
        <v>0</v>
      </c>
      <c r="AW135" s="72">
        <f ca="1">IF(OR(AW$4&lt;$Q135,AW$4&gt;$Q135+IF($S135="",1000,$S135)-1),0,IF(MOD(AW$4-$Q135,IF($R135="",1000,$R135))=0,$O135,0))*IF($Y135&gt;0,(1+INDEX(Escalation!$B$3:$B$18,$Y135,0))^(AW$4-SSSModel!$C$5),1)*IF($X135=0,1,OFFSET(Profiles!$K$2,$X135,MAX(Profiles!$C$2,AW$4-$Q135)))*IF($AA135=1,(1+SSSModel!#REF!),1)</f>
        <v>0</v>
      </c>
      <c r="AX135" s="72">
        <f ca="1">IF(OR(AX$4&lt;$Q135,AX$4&gt;$Q135+IF($S135="",1000,$S135)-1),0,IF(MOD(AX$4-$Q135,IF($R135="",1000,$R135))=0,$O135,0))*IF($Y135&gt;0,(1+INDEX(Escalation!$B$3:$B$18,$Y135,0))^(AX$4-SSSModel!$C$5),1)*IF($X135=0,1,OFFSET(Profiles!$K$2,$X135,MAX(Profiles!$C$2,AX$4-$Q135)))*IF($AA135=1,(1+SSSModel!#REF!),1)</f>
        <v>0</v>
      </c>
      <c r="AY135" s="72">
        <f ca="1">IF(OR(AY$4&lt;$Q135,AY$4&gt;$Q135+IF($S135="",1000,$S135)-1),0,IF(MOD(AY$4-$Q135,IF($R135="",1000,$R135))=0,$O135,0))*IF($Y135&gt;0,(1+INDEX(Escalation!$B$3:$B$18,$Y135,0))^(AY$4-SSSModel!$C$5),1)*IF($X135=0,1,OFFSET(Profiles!$K$2,$X135,MAX(Profiles!$C$2,AY$4-$Q135)))*IF($AA135=1,(1+SSSModel!#REF!),1)</f>
        <v>0</v>
      </c>
      <c r="AZ135" s="72">
        <f ca="1">IF(OR(AZ$4&lt;$Q135,AZ$4&gt;$Q135+IF($S135="",1000,$S135)-1),0,IF(MOD(AZ$4-$Q135,IF($R135="",1000,$R135))=0,$O135,0))*IF($Y135&gt;0,(1+INDEX(Escalation!$B$3:$B$18,$Y135,0))^(AZ$4-SSSModel!$C$5),1)*IF($X135=0,1,OFFSET(Profiles!$K$2,$X135,MAX(Profiles!$C$2,AZ$4-$Q135)))*IF($AA135=1,(1+SSSModel!#REF!),1)</f>
        <v>0</v>
      </c>
      <c r="BA135" s="72">
        <f ca="1">IF(OR(BA$4&lt;$Q135,BA$4&gt;$Q135+IF($S135="",1000,$S135)-1),0,IF(MOD(BA$4-$Q135,IF($R135="",1000,$R135))=0,$O135,0))*IF($Y135&gt;0,(1+INDEX(Escalation!$B$3:$B$18,$Y135,0))^(BA$4-SSSModel!$C$5),1)*IF($X135=0,1,OFFSET(Profiles!$K$2,$X135,MAX(Profiles!$C$2,BA$4-$Q135)))*IF($AA135=1,(1+SSSModel!#REF!),1)</f>
        <v>0</v>
      </c>
      <c r="BB135" s="72">
        <f ca="1">IF(OR(BB$4&lt;$Q135,BB$4&gt;$Q135+IF($S135="",1000,$S135)-1),0,IF(MOD(BB$4-$Q135,IF($R135="",1000,$R135))=0,$O135,0))*IF($Y135&gt;0,(1+INDEX(Escalation!$B$3:$B$18,$Y135,0))^(BB$4-SSSModel!$C$5),1)*IF($X135=0,1,OFFSET(Profiles!$K$2,$X135,MAX(Profiles!$C$2,BB$4-$Q135)))*IF($AA135=1,(1+SSSModel!#REF!),1)</f>
        <v>0</v>
      </c>
      <c r="BC135" s="72">
        <f ca="1">IF(OR(BC$4&lt;$Q135,BC$4&gt;$Q135+IF($S135="",1000,$S135)-1),0,IF(MOD(BC$4-$Q135,IF($R135="",1000,$R135))=0,$O135,0))*IF($Y135&gt;0,(1+INDEX(Escalation!$B$3:$B$18,$Y135,0))^(BC$4-SSSModel!$C$5),1)*IF($X135=0,1,OFFSET(Profiles!$K$2,$X135,MAX(Profiles!$C$2,BC$4-$Q135)))*IF($AA135=1,(1+SSSModel!#REF!),1)</f>
        <v>0</v>
      </c>
      <c r="BD135" s="72">
        <f ca="1">IF(OR(BD$4&lt;$Q135,BD$4&gt;$Q135+IF($S135="",1000,$S135)-1),0,IF(MOD(BD$4-$Q135,IF($R135="",1000,$R135))=0,$O135,0))*IF($Y135&gt;0,(1+INDEX(Escalation!$B$3:$B$18,$Y135,0))^(BD$4-SSSModel!$C$5),1)*IF($X135=0,1,OFFSET(Profiles!$K$2,$X135,MAX(Profiles!$C$2,BD$4-$Q135)))*IF($AA135=1,(1+SSSModel!#REF!),1)</f>
        <v>0</v>
      </c>
      <c r="BE135" s="72">
        <f ca="1">IF(OR(BE$4&lt;$Q135,BE$4&gt;$Q135+IF($S135="",1000,$S135)-1),0,IF(MOD(BE$4-$Q135,IF($R135="",1000,$R135))=0,$O135,0))*IF($Y135&gt;0,(1+INDEX(Escalation!$B$3:$B$18,$Y135,0))^(BE$4-SSSModel!$C$5),1)*IF($X135=0,1,OFFSET(Profiles!$K$2,$X135,MAX(Profiles!$C$2,BE$4-$Q135)))*IF($AA135=1,(1+SSSModel!#REF!),1)</f>
        <v>0</v>
      </c>
      <c r="BF135" s="72">
        <f ca="1">IF(OR(BF$4&lt;$Q135,BF$4&gt;$Q135+IF($S135="",1000,$S135)-1),0,IF(MOD(BF$4-$Q135,IF($R135="",1000,$R135))=0,$O135,0))*IF($Y135&gt;0,(1+INDEX(Escalation!$B$3:$B$18,$Y135,0))^(BF$4-SSSModel!$C$5),1)*IF($X135=0,1,OFFSET(Profiles!$K$2,$X135,MAX(Profiles!$C$2,BF$4-$Q135)))*IF($AA135=1,(1+SSSModel!#REF!),1)</f>
        <v>0</v>
      </c>
      <c r="BG135" s="72">
        <f ca="1">IF(OR(BG$4&lt;$Q135,BG$4&gt;$Q135+IF($S135="",1000,$S135)-1),0,IF(MOD(BG$4-$Q135,IF($R135="",1000,$R135))=0,$O135,0))*IF($Y135&gt;0,(1+INDEX(Escalation!$B$3:$B$18,$Y135,0))^(BG$4-SSSModel!$C$5),1)*IF($X135=0,1,OFFSET(Profiles!$K$2,$X135,MAX(Profiles!$C$2,BG$4-$Q135)))*IF($AA135=1,(1+SSSModel!#REF!),1)</f>
        <v>0</v>
      </c>
      <c r="BH135" s="72">
        <f ca="1">IF(OR(BH$4&lt;$Q135,BH$4&gt;$Q135+IF($S135="",1000,$S135)-1),0,IF(MOD(BH$4-$Q135,IF($R135="",1000,$R135))=0,$O135,0))*IF($Y135&gt;0,(1+INDEX(Escalation!$B$3:$B$18,$Y135,0))^(BH$4-SSSModel!$C$5),1)*IF($X135=0,1,OFFSET(Profiles!$K$2,$X135,MAX(Profiles!$C$2,BH$4-$Q135)))*IF($AA135=1,(1+SSSModel!#REF!),1)</f>
        <v>0</v>
      </c>
      <c r="BI135" s="72">
        <f ca="1">IF(OR(BI$4&lt;$Q135,BI$4&gt;$Q135+IF($S135="",1000,$S135)-1),0,IF(MOD(BI$4-$Q135,IF($R135="",1000,$R135))=0,$O135,0))*IF($Y135&gt;0,(1+INDEX(Escalation!$B$3:$B$18,$Y135,0))^(BI$4-SSSModel!$C$5),1)*IF($X135=0,1,OFFSET(Profiles!$K$2,$X135,MAX(Profiles!$C$2,BI$4-$Q135)))*IF($AA135=1,(1+SSSModel!#REF!),1)</f>
        <v>0</v>
      </c>
      <c r="BJ135" s="72">
        <f ca="1">IF(OR(BJ$4&lt;$Q135,BJ$4&gt;$Q135+IF($S135="",1000,$S135)-1),0,IF(MOD(BJ$4-$Q135,IF($R135="",1000,$R135))=0,$O135,0))*IF($Y135&gt;0,(1+INDEX(Escalation!$B$3:$B$18,$Y135,0))^(BJ$4-SSSModel!$C$5),1)*IF($X135=0,1,OFFSET(Profiles!$K$2,$X135,MAX(Profiles!$C$2,BJ$4-$Q135)))*IF($AA135=1,(1+SSSModel!#REF!),1)</f>
        <v>0</v>
      </c>
      <c r="BK135" s="72">
        <f ca="1">IF(OR(BK$4&lt;$Q135,BK$4&gt;$Q135+IF($S135="",1000,$S135)-1),0,IF(MOD(BK$4-$Q135,IF($R135="",1000,$R135))=0,$O135,0))*IF($Y135&gt;0,(1+INDEX(Escalation!$B$3:$B$18,$Y135,0))^(BK$4-SSSModel!$C$5),1)*IF($X135=0,1,OFFSET(Profiles!$K$2,$X135,MAX(Profiles!$C$2,BK$4-$Q135)))*IF($AA135=1,(1+SSSModel!#REF!),1)</f>
        <v>0</v>
      </c>
      <c r="BL135" s="72">
        <f ca="1">IF(OR(BL$4&lt;$Q135,BL$4&gt;$Q135+IF($S135="",1000,$S135)-1),0,IF(MOD(BL$4-$Q135,IF($R135="",1000,$R135))=0,$O135,0))*IF($Y135&gt;0,(1+INDEX(Escalation!$B$3:$B$18,$Y135,0))^(BL$4-SSSModel!$C$5),1)*IF($X135=0,1,OFFSET(Profiles!$K$2,$X135,MAX(Profiles!$C$2,BL$4-$Q135)))*IF($AA135=1,(1+SSSModel!#REF!),1)</f>
        <v>0</v>
      </c>
      <c r="BM135" s="72">
        <f ca="1">IF(OR(BM$4&lt;$Q135,BM$4&gt;$Q135+IF($S135="",1000,$S135)-1),0,IF(MOD(BM$4-$Q135,IF($R135="",1000,$R135))=0,$O135,0))*IF($Y135&gt;0,(1+INDEX(Escalation!$B$3:$B$18,$Y135,0))^(BM$4-SSSModel!$C$5),1)*IF($X135=0,1,OFFSET(Profiles!$K$2,$X135,MAX(Profiles!$C$2,BM$4-$Q135)))*IF($AA135=1,(1+SSSModel!#REF!),1)</f>
        <v>0</v>
      </c>
      <c r="BN135" s="72">
        <f ca="1">IF(OR(BN$4&lt;$Q135,BN$4&gt;$Q135+IF($S135="",1000,$S135)-1),0,IF(MOD(BN$4-$Q135,IF($R135="",1000,$R135))=0,$O135,0))*IF($Y135&gt;0,(1+INDEX(Escalation!$B$3:$B$18,$Y135,0))^(BN$4-SSSModel!$C$5),1)*IF($X135=0,1,OFFSET(Profiles!$K$2,$X135,MAX(Profiles!$C$2,BN$4-$Q135)))*IF($AA135=1,(1+SSSModel!#REF!),1)</f>
        <v>0</v>
      </c>
      <c r="BO135" s="72">
        <f ca="1">IF(OR(BO$4&lt;$Q135,BO$4&gt;$Q135+IF($S135="",1000,$S135)-1),0,IF(MOD(BO$4-$Q135,IF($R135="",1000,$R135))=0,$O135,0))*IF($Y135&gt;0,(1+INDEX(Escalation!$B$3:$B$18,$Y135,0))^(BO$4-SSSModel!$C$5),1)*IF($X135=0,1,OFFSET(Profiles!$K$2,$X135,MAX(Profiles!$C$2,BO$4-$Q135)))*IF($AA135=1,(1+SSSModel!#REF!),1)</f>
        <v>0</v>
      </c>
      <c r="BP135" s="72">
        <f ca="1">IF(OR(BP$4&lt;$Q135,BP$4&gt;$Q135+IF($S135="",1000,$S135)-1),0,IF(MOD(BP$4-$Q135,IF($R135="",1000,$R135))=0,$O135,0))*IF($Y135&gt;0,(1+INDEX(Escalation!$B$3:$B$18,$Y135,0))^(BP$4-SSSModel!$C$5),1)*IF($X135=0,1,OFFSET(Profiles!$K$2,$X135,MAX(Profiles!$C$2,BP$4-$Q135)))*IF($AA135=1,(1+SSSModel!#REF!),1)</f>
        <v>0</v>
      </c>
      <c r="BQ135" s="72">
        <f ca="1">IF(OR(BQ$4&lt;$Q135,BQ$4&gt;$Q135+IF($S135="",1000,$S135)-1),0,IF(MOD(BQ$4-$Q135,IF($R135="",1000,$R135))=0,$O135,0))*IF($Y135&gt;0,(1+INDEX(Escalation!$B$3:$B$18,$Y135,0))^(BQ$4-SSSModel!$C$5),1)*IF($X135=0,1,OFFSET(Profiles!$K$2,$X135,MAX(Profiles!$C$2,BQ$4-$Q135)))*IF($AA135=1,(1+SSSModel!#REF!),1)</f>
        <v>0</v>
      </c>
      <c r="BR135" s="72">
        <f ca="1">IF(OR(BR$4&lt;$Q135,BR$4&gt;$Q135+IF($S135="",1000,$S135)-1),0,IF(MOD(BR$4-$Q135,IF($R135="",1000,$R135))=0,$O135,0))*IF($Y135&gt;0,(1+INDEX(Escalation!$B$3:$B$18,$Y135,0))^(BR$4-SSSModel!$C$5),1)*IF($X135=0,1,OFFSET(Profiles!$K$2,$X135,MAX(Profiles!$C$2,BR$4-$Q135)))*IF($AA135=1,(1+SSSModel!#REF!),1)</f>
        <v>0</v>
      </c>
      <c r="BS135" s="72">
        <f ca="1">IF(OR(BS$4&lt;$Q135,BS$4&gt;$Q135+IF($S135="",1000,$S135)-1),0,IF(MOD(BS$4-$Q135,IF($R135="",1000,$R135))=0,$O135,0))*IF($Y135&gt;0,(1+INDEX(Escalation!$B$3:$B$18,$Y135,0))^(BS$4-SSSModel!$C$5),1)*IF($X135=0,1,OFFSET(Profiles!$K$2,$X135,MAX(Profiles!$C$2,BS$4-$Q135)))*IF($AA135=1,(1+SSSModel!#REF!),1)</f>
        <v>0</v>
      </c>
      <c r="BT135" s="72">
        <f ca="1">IF(OR(BT$4&lt;$Q135,BT$4&gt;$Q135+IF($S135="",1000,$S135)-1),0,IF(MOD(BT$4-$Q135,IF($R135="",1000,$R135))=0,$O135,0))*IF($Y135&gt;0,(1+INDEX(Escalation!$B$3:$B$18,$Y135,0))^(BT$4-SSSModel!$C$5),1)*IF($X135=0,1,OFFSET(Profiles!$K$2,$X135,MAX(Profiles!$C$2,BT$4-$Q135)))*IF($AA135=1,(1+SSSModel!#REF!),1)</f>
        <v>0</v>
      </c>
      <c r="BU135" s="72">
        <f ca="1">IF(OR(BU$4&lt;$Q135,BU$4&gt;$Q135+IF($S135="",1000,$S135)-1),0,IF(MOD(BU$4-$Q135,IF($R135="",1000,$R135))=0,$O135,0))*IF($Y135&gt;0,(1+INDEX(Escalation!$B$3:$B$18,$Y135,0))^(BU$4-SSSModel!$C$5),1)*IF($X135=0,1,OFFSET(Profiles!$K$2,$X135,MAX(Profiles!$C$2,BU$4-$Q135)))*IF($AA135=1,(1+SSSModel!#REF!),1)</f>
        <v>0</v>
      </c>
      <c r="BV135" s="72">
        <f ca="1">IF(OR(BV$4&lt;$Q135,BV$4&gt;$Q135+IF($S135="",1000,$S135)-1),0,IF(MOD(BV$4-$Q135,IF($R135="",1000,$R135))=0,$O135,0))*IF($Y135&gt;0,(1+INDEX(Escalation!$B$3:$B$18,$Y135,0))^(BV$4-SSSModel!$C$5),1)*IF($X135=0,1,OFFSET(Profiles!$K$2,$X135,MAX(Profiles!$C$2,BV$4-$Q135)))*IF($AA135=1,(1+SSSModel!#REF!),1)</f>
        <v>0</v>
      </c>
      <c r="BW135" s="72">
        <f ca="1">IF(OR(BW$4&lt;$Q135,BW$4&gt;$Q135+IF($S135="",1000,$S135)-1),0,IF(MOD(BW$4-$Q135,IF($R135="",1000,$R135))=0,$O135,0))*IF($Y135&gt;0,(1+INDEX(Escalation!$B$3:$B$18,$Y135,0))^(BW$4-SSSModel!$C$5),1)*IF($X135=0,1,OFFSET(Profiles!$K$2,$X135,MAX(Profiles!$C$2,BW$4-$Q135)))*IF($AA135=1,(1+SSSModel!#REF!),1)</f>
        <v>0</v>
      </c>
      <c r="BX135" s="72">
        <f ca="1">IF(OR(BX$4&lt;$Q135,BX$4&gt;$Q135+IF($S135="",1000,$S135)-1),0,IF(MOD(BX$4-$Q135,IF($R135="",1000,$R135))=0,$O135,0))*IF($Y135&gt;0,(1+INDEX(Escalation!$B$3:$B$18,$Y135,0))^(BX$4-SSSModel!$C$5),1)*IF($X135=0,1,OFFSET(Profiles!$K$2,$X135,MAX(Profiles!$C$2,BX$4-$Q135)))*IF($AA135=1,(1+SSSModel!#REF!),1)</f>
        <v>0</v>
      </c>
      <c r="BY135" s="72">
        <f ca="1">IF(OR(BY$4&lt;$Q135,BY$4&gt;$Q135+IF($S135="",1000,$S135)-1),0,IF(MOD(BY$4-$Q135,IF($R135="",1000,$R135))=0,$O135,0))*IF($Y135&gt;0,(1+INDEX(Escalation!$B$3:$B$18,$Y135,0))^(BY$4-SSSModel!$C$5),1)*IF($X135=0,1,OFFSET(Profiles!$K$2,$X135,MAX(Profiles!$C$2,BY$4-$Q135)))*IF($AA135=1,(1+SSSModel!#REF!),1)</f>
        <v>0</v>
      </c>
      <c r="BZ135" s="72">
        <f ca="1">IF(OR(BZ$4&lt;$Q135,BZ$4&gt;$Q135+IF($S135="",1000,$S135)-1),0,IF(MOD(BZ$4-$Q135,IF($R135="",1000,$R135))=0,$O135,0))*IF($Y135&gt;0,(1+INDEX(Escalation!$B$3:$B$18,$Y135,0))^(BZ$4-SSSModel!$C$5),1)*IF($X135=0,1,OFFSET(Profiles!$K$2,$X135,MAX(Profiles!$C$2,BZ$4-$Q135)))*IF($AA135=1,(1+SSSModel!#REF!),1)</f>
        <v>0</v>
      </c>
      <c r="CA135" s="134">
        <f ca="1">IF(OR($Z135=0,SSSModel!$C$4="CF"),AC135,
IF(LEFT($V135,3)="ON_",
     IF(SSSModel!$C$4="RR",SUMPRODUCT(OFFSET($AC135,0,0,1,$CB$2),OFFSET(Profiles!$K$28,($Z135-1)*(Profiles!$I$26+1)+CA$4-SSSModel!$C$3+1,0,1,$CB$2)),
     IF(SSSModel!$C$4="ECC",$EA135*$EB135*SUMPRODUCT(OFFSET($AC135,0,MAX(0,CA$4-$DZ135-$CA$4+1),1,MIN($DZ135,CA$4-$CA$4+1)),OFFSET(Escalation!$K$24,($Y135-1)*(Escalation!$I$22+1)+CA$4-SSSModel!$C$3+1,MAX(0,CA$4-$DZ135-$CA$4+1),1,MIN($DZ135,CA$4-$CA$4+1))),
     IF(SSSModel!$C$4="PV",AC135*$EA135*(1+SSSModel!$C$2),
     IF(SSSModel!$C$4="FCR",$EC135*SUM(OFFSET($AC135,0,MAX(CA$4-$AC$4-$DZ135+1,0),1,MIN($DZ135,CA$4-$AC$4+1))),0)))),
SUM($AC135:$BZ135)*
     IF(SSSModel!$C$4="RR",OFFSET(Profiles!$K$2,$Z135,MAX(Profiles!$C$2,AC$4-$W135)),
     IF(SSSModel!$C$4="ECC",$EA135*$EB135*IF(MAX(Escalation!$C$2,AC$4-$W135)&gt;$DZ135-1,0,OFFSET(Escalation!$K$2,$Y135,MAX(Escalation!$C$2,AC$4-$W135))),
     IF(SSSModel!$C$4="PV",IF(CA$4=$W135,$EA135*(1+SSSModel!$C$2),0),
     IF(SSSModel!$C$4="FCR",IF(AND(CA$4&gt;=$W135,OFFSET(Profiles!$K$2,$Z135,MAX(Profiles!$C$2,AC$4-$W135))&gt;0),$EC135,0),0))))))</f>
        <v>0</v>
      </c>
      <c r="CB135" s="135">
        <f ca="1">IF(OR($Z135=0,SSSModel!$C$4="CF"),AD135,
IF(LEFT($V135,3)="ON_",
     IF(SSSModel!$C$4="RR",SUMPRODUCT(OFFSET($AC135,0,0,1,$CB$2),OFFSET(Profiles!$K$28,($Z135-1)*(Profiles!$I$26+1)+CB$4-SSSModel!$C$3+1,0,1,$CB$2)),
     IF(SSSModel!$C$4="ECC",$EA135*$EB135*SUMPRODUCT(OFFSET($AC135,0,MAX(0,CB$4-$DZ135-$CA$4+1),1,MIN($DZ135,CB$4-$CA$4+1)),OFFSET(Escalation!$K$24,($Y135-1)*(Escalation!$I$22+1)+CB$4-SSSModel!$C$3+1,MAX(0,CB$4-$DZ135-$CA$4+1),1,MIN($DZ135,CB$4-$CA$4+1))),
     IF(SSSModel!$C$4="PV",AD135*$EA135*(1+SSSModel!$C$2),
     IF(SSSModel!$C$4="FCR",$EC135*SUM(OFFSET($AC135,0,MAX(CB$4-$AC$4-$DZ135+1,0),1,MIN($DZ135,CB$4-$AC$4+1))),0)))),
SUM($AC135:$BZ135)*
     IF(SSSModel!$C$4="RR",OFFSET(Profiles!$K$2,$Z135,MAX(Profiles!$C$2,AD$4-$W135)),
     IF(SSSModel!$C$4="ECC",$EA135*$EB135*IF(MAX(Escalation!$C$2,AD$4-$W135)&gt;$DZ135-1,0,OFFSET(Escalation!$K$2,$Y135,MAX(Escalation!$C$2,AD$4-$W135))),
     IF(SSSModel!$C$4="PV",IF(CB$4=$W135,$EA135*(1+SSSModel!$C$2),0),
     IF(SSSModel!$C$4="FCR",IF(AND(CB$4&gt;=$W135,OFFSET(Profiles!$K$2,$Z135,MAX(Profiles!$C$2,AD$4-$W135))&gt;0),$EC135,0),0))))))</f>
        <v>0</v>
      </c>
      <c r="CC135" s="135">
        <f ca="1">IF(OR($Z135=0,SSSModel!$C$4="CF"),AE135,
IF(LEFT($V135,3)="ON_",
     IF(SSSModel!$C$4="RR",SUMPRODUCT(OFFSET($AC135,0,0,1,$CB$2),OFFSET(Profiles!$K$28,($Z135-1)*(Profiles!$I$26+1)+CC$4-SSSModel!$C$3+1,0,1,$CB$2)),
     IF(SSSModel!$C$4="ECC",$EA135*$EB135*SUMPRODUCT(OFFSET($AC135,0,MAX(0,CC$4-$DZ135-$CA$4+1),1,MIN($DZ135,CC$4-$CA$4+1)),OFFSET(Escalation!$K$24,($Y135-1)*(Escalation!$I$22+1)+CC$4-SSSModel!$C$3+1,MAX(0,CC$4-$DZ135-$CA$4+1),1,MIN($DZ135,CC$4-$CA$4+1))),
     IF(SSSModel!$C$4="PV",AE135*$EA135*(1+SSSModel!$C$2),
     IF(SSSModel!$C$4="FCR",$EC135*SUM(OFFSET($AC135,0,MAX(CC$4-$AC$4-$DZ135+1,0),1,MIN($DZ135,CC$4-$AC$4+1))),0)))),
SUM($AC135:$BZ135)*
     IF(SSSModel!$C$4="RR",OFFSET(Profiles!$K$2,$Z135,MAX(Profiles!$C$2,AE$4-$W135)),
     IF(SSSModel!$C$4="ECC",$EA135*$EB135*IF(MAX(Escalation!$C$2,AE$4-$W135)&gt;$DZ135-1,0,OFFSET(Escalation!$K$2,$Y135,MAX(Escalation!$C$2,AE$4-$W135))),
     IF(SSSModel!$C$4="PV",IF(CC$4=$W135,$EA135*(1+SSSModel!$C$2),0),
     IF(SSSModel!$C$4="FCR",IF(AND(CC$4&gt;=$W135,OFFSET(Profiles!$K$2,$Z135,MAX(Profiles!$C$2,AE$4-$W135))&gt;0),$EC135,0),0))))))</f>
        <v>0</v>
      </c>
      <c r="CD135" s="135">
        <f ca="1">IF(OR($Z135=0,SSSModel!$C$4="CF"),AF135,
IF(LEFT($V135,3)="ON_",
     IF(SSSModel!$C$4="RR",SUMPRODUCT(OFFSET($AC135,0,0,1,$CB$2),OFFSET(Profiles!$K$28,($Z135-1)*(Profiles!$I$26+1)+CD$4-SSSModel!$C$3+1,0,1,$CB$2)),
     IF(SSSModel!$C$4="ECC",$EA135*$EB135*SUMPRODUCT(OFFSET($AC135,0,MAX(0,CD$4-$DZ135-$CA$4+1),1,MIN($DZ135,CD$4-$CA$4+1)),OFFSET(Escalation!$K$24,($Y135-1)*(Escalation!$I$22+1)+CD$4-SSSModel!$C$3+1,MAX(0,CD$4-$DZ135-$CA$4+1),1,MIN($DZ135,CD$4-$CA$4+1))),
     IF(SSSModel!$C$4="PV",AF135*$EA135*(1+SSSModel!$C$2),
     IF(SSSModel!$C$4="FCR",$EC135*SUM(OFFSET($AC135,0,MAX(CD$4-$AC$4-$DZ135+1,0),1,MIN($DZ135,CD$4-$AC$4+1))),0)))),
SUM($AC135:$BZ135)*
     IF(SSSModel!$C$4="RR",OFFSET(Profiles!$K$2,$Z135,MAX(Profiles!$C$2,AF$4-$W135)),
     IF(SSSModel!$C$4="ECC",$EA135*$EB135*IF(MAX(Escalation!$C$2,AF$4-$W135)&gt;$DZ135-1,0,OFFSET(Escalation!$K$2,$Y135,MAX(Escalation!$C$2,AF$4-$W135))),
     IF(SSSModel!$C$4="PV",IF(CD$4=$W135,$EA135*(1+SSSModel!$C$2),0),
     IF(SSSModel!$C$4="FCR",IF(AND(CD$4&gt;=$W135,OFFSET(Profiles!$K$2,$Z135,MAX(Profiles!$C$2,AF$4-$W135))&gt;0),$EC135,0),0))))))</f>
        <v>0</v>
      </c>
      <c r="CE135" s="135">
        <f ca="1">IF(OR($Z135=0,SSSModel!$C$4="CF"),AG135,
IF(LEFT($V135,3)="ON_",
     IF(SSSModel!$C$4="RR",SUMPRODUCT(OFFSET($AC135,0,0,1,$CB$2),OFFSET(Profiles!$K$28,($Z135-1)*(Profiles!$I$26+1)+CE$4-SSSModel!$C$3+1,0,1,$CB$2)),
     IF(SSSModel!$C$4="ECC",$EA135*$EB135*SUMPRODUCT(OFFSET($AC135,0,MAX(0,CE$4-$DZ135-$CA$4+1),1,MIN($DZ135,CE$4-$CA$4+1)),OFFSET(Escalation!$K$24,($Y135-1)*(Escalation!$I$22+1)+CE$4-SSSModel!$C$3+1,MAX(0,CE$4-$DZ135-$CA$4+1),1,MIN($DZ135,CE$4-$CA$4+1))),
     IF(SSSModel!$C$4="PV",AG135*$EA135*(1+SSSModel!$C$2),
     IF(SSSModel!$C$4="FCR",$EC135*SUM(OFFSET($AC135,0,MAX(CE$4-$AC$4-$DZ135+1,0),1,MIN($DZ135,CE$4-$AC$4+1))),0)))),
SUM($AC135:$BZ135)*
     IF(SSSModel!$C$4="RR",OFFSET(Profiles!$K$2,$Z135,MAX(Profiles!$C$2,AG$4-$W135)),
     IF(SSSModel!$C$4="ECC",$EA135*$EB135*IF(MAX(Escalation!$C$2,AG$4-$W135)&gt;$DZ135-1,0,OFFSET(Escalation!$K$2,$Y135,MAX(Escalation!$C$2,AG$4-$W135))),
     IF(SSSModel!$C$4="PV",IF(CE$4=$W135,$EA135*(1+SSSModel!$C$2),0),
     IF(SSSModel!$C$4="FCR",IF(AND(CE$4&gt;=$W135,OFFSET(Profiles!$K$2,$Z135,MAX(Profiles!$C$2,AG$4-$W135))&gt;0),$EC135,0),0))))))</f>
        <v>0</v>
      </c>
      <c r="CF135" s="135">
        <f ca="1">IF(OR($Z135=0,SSSModel!$C$4="CF"),AH135,
IF(LEFT($V135,3)="ON_",
     IF(SSSModel!$C$4="RR",SUMPRODUCT(OFFSET($AC135,0,0,1,$CB$2),OFFSET(Profiles!$K$28,($Z135-1)*(Profiles!$I$26+1)+CF$4-SSSModel!$C$3+1,0,1,$CB$2)),
     IF(SSSModel!$C$4="ECC",$EA135*$EB135*SUMPRODUCT(OFFSET($AC135,0,MAX(0,CF$4-$DZ135-$CA$4+1),1,MIN($DZ135,CF$4-$CA$4+1)),OFFSET(Escalation!$K$24,($Y135-1)*(Escalation!$I$22+1)+CF$4-SSSModel!$C$3+1,MAX(0,CF$4-$DZ135-$CA$4+1),1,MIN($DZ135,CF$4-$CA$4+1))),
     IF(SSSModel!$C$4="PV",AH135*$EA135*(1+SSSModel!$C$2),
     IF(SSSModel!$C$4="FCR",$EC135*SUM(OFFSET($AC135,0,MAX(CF$4-$AC$4-$DZ135+1,0),1,MIN($DZ135,CF$4-$AC$4+1))),0)))),
SUM($AC135:$BZ135)*
     IF(SSSModel!$C$4="RR",OFFSET(Profiles!$K$2,$Z135,MAX(Profiles!$C$2,AH$4-$W135)),
     IF(SSSModel!$C$4="ECC",$EA135*$EB135*IF(MAX(Escalation!$C$2,AH$4-$W135)&gt;$DZ135-1,0,OFFSET(Escalation!$K$2,$Y135,MAX(Escalation!$C$2,AH$4-$W135))),
     IF(SSSModel!$C$4="PV",IF(CF$4=$W135,$EA135*(1+SSSModel!$C$2),0),
     IF(SSSModel!$C$4="FCR",IF(AND(CF$4&gt;=$W135,OFFSET(Profiles!$K$2,$Z135,MAX(Profiles!$C$2,AH$4-$W135))&gt;0),$EC135,0),0))))))</f>
        <v>0</v>
      </c>
      <c r="CG135" s="135">
        <f ca="1">IF(OR($Z135=0,SSSModel!$C$4="CF"),AI135,
IF(LEFT($V135,3)="ON_",
     IF(SSSModel!$C$4="RR",SUMPRODUCT(OFFSET($AC135,0,0,1,$CB$2),OFFSET(Profiles!$K$28,($Z135-1)*(Profiles!$I$26+1)+CG$4-SSSModel!$C$3+1,0,1,$CB$2)),
     IF(SSSModel!$C$4="ECC",$EA135*$EB135*SUMPRODUCT(OFFSET($AC135,0,MAX(0,CG$4-$DZ135-$CA$4+1),1,MIN($DZ135,CG$4-$CA$4+1)),OFFSET(Escalation!$K$24,($Y135-1)*(Escalation!$I$22+1)+CG$4-SSSModel!$C$3+1,MAX(0,CG$4-$DZ135-$CA$4+1),1,MIN($DZ135,CG$4-$CA$4+1))),
     IF(SSSModel!$C$4="PV",AI135*$EA135*(1+SSSModel!$C$2),
     IF(SSSModel!$C$4="FCR",$EC135*SUM(OFFSET($AC135,0,MAX(CG$4-$AC$4-$DZ135+1,0),1,MIN($DZ135,CG$4-$AC$4+1))),0)))),
SUM($AC135:$BZ135)*
     IF(SSSModel!$C$4="RR",OFFSET(Profiles!$K$2,$Z135,MAX(Profiles!$C$2,AI$4-$W135)),
     IF(SSSModel!$C$4="ECC",$EA135*$EB135*IF(MAX(Escalation!$C$2,AI$4-$W135)&gt;$DZ135-1,0,OFFSET(Escalation!$K$2,$Y135,MAX(Escalation!$C$2,AI$4-$W135))),
     IF(SSSModel!$C$4="PV",IF(CG$4=$W135,$EA135*(1+SSSModel!$C$2),0),
     IF(SSSModel!$C$4="FCR",IF(AND(CG$4&gt;=$W135,OFFSET(Profiles!$K$2,$Z135,MAX(Profiles!$C$2,AI$4-$W135))&gt;0),$EC135,0),0))))))</f>
        <v>0</v>
      </c>
      <c r="CH135" s="135">
        <f ca="1">IF(OR($Z135=0,SSSModel!$C$4="CF"),AJ135,
IF(LEFT($V135,3)="ON_",
     IF(SSSModel!$C$4="RR",SUMPRODUCT(OFFSET($AC135,0,0,1,$CB$2),OFFSET(Profiles!$K$28,($Z135-1)*(Profiles!$I$26+1)+CH$4-SSSModel!$C$3+1,0,1,$CB$2)),
     IF(SSSModel!$C$4="ECC",$EA135*$EB135*SUMPRODUCT(OFFSET($AC135,0,MAX(0,CH$4-$DZ135-$CA$4+1),1,MIN($DZ135,CH$4-$CA$4+1)),OFFSET(Escalation!$K$24,($Y135-1)*(Escalation!$I$22+1)+CH$4-SSSModel!$C$3+1,MAX(0,CH$4-$DZ135-$CA$4+1),1,MIN($DZ135,CH$4-$CA$4+1))),
     IF(SSSModel!$C$4="PV",AJ135*$EA135*(1+SSSModel!$C$2),
     IF(SSSModel!$C$4="FCR",$EC135*SUM(OFFSET($AC135,0,MAX(CH$4-$AC$4-$DZ135+1,0),1,MIN($DZ135,CH$4-$AC$4+1))),0)))),
SUM($AC135:$BZ135)*
     IF(SSSModel!$C$4="RR",OFFSET(Profiles!$K$2,$Z135,MAX(Profiles!$C$2,AJ$4-$W135)),
     IF(SSSModel!$C$4="ECC",$EA135*$EB135*IF(MAX(Escalation!$C$2,AJ$4-$W135)&gt;$DZ135-1,0,OFFSET(Escalation!$K$2,$Y135,MAX(Escalation!$C$2,AJ$4-$W135))),
     IF(SSSModel!$C$4="PV",IF(CH$4=$W135,$EA135*(1+SSSModel!$C$2),0),
     IF(SSSModel!$C$4="FCR",IF(AND(CH$4&gt;=$W135,OFFSET(Profiles!$K$2,$Z135,MAX(Profiles!$C$2,AJ$4-$W135))&gt;0),$EC135,0),0))))))</f>
        <v>0</v>
      </c>
      <c r="CI135" s="135">
        <f ca="1">IF(OR($Z135=0,SSSModel!$C$4="CF"),AK135,
IF(LEFT($V135,3)="ON_",
     IF(SSSModel!$C$4="RR",SUMPRODUCT(OFFSET($AC135,0,0,1,$CB$2),OFFSET(Profiles!$K$28,($Z135-1)*(Profiles!$I$26+1)+CI$4-SSSModel!$C$3+1,0,1,$CB$2)),
     IF(SSSModel!$C$4="ECC",$EA135*$EB135*SUMPRODUCT(OFFSET($AC135,0,MAX(0,CI$4-$DZ135-$CA$4+1),1,MIN($DZ135,CI$4-$CA$4+1)),OFFSET(Escalation!$K$24,($Y135-1)*(Escalation!$I$22+1)+CI$4-SSSModel!$C$3+1,MAX(0,CI$4-$DZ135-$CA$4+1),1,MIN($DZ135,CI$4-$CA$4+1))),
     IF(SSSModel!$C$4="PV",AK135*$EA135*(1+SSSModel!$C$2),
     IF(SSSModel!$C$4="FCR",$EC135*SUM(OFFSET($AC135,0,MAX(CI$4-$AC$4-$DZ135+1,0),1,MIN($DZ135,CI$4-$AC$4+1))),0)))),
SUM($AC135:$BZ135)*
     IF(SSSModel!$C$4="RR",OFFSET(Profiles!$K$2,$Z135,MAX(Profiles!$C$2,AK$4-$W135)),
     IF(SSSModel!$C$4="ECC",$EA135*$EB135*IF(MAX(Escalation!$C$2,AK$4-$W135)&gt;$DZ135-1,0,OFFSET(Escalation!$K$2,$Y135,MAX(Escalation!$C$2,AK$4-$W135))),
     IF(SSSModel!$C$4="PV",IF(CI$4=$W135,$EA135*(1+SSSModel!$C$2),0),
     IF(SSSModel!$C$4="FCR",IF(AND(CI$4&gt;=$W135,OFFSET(Profiles!$K$2,$Z135,MAX(Profiles!$C$2,AK$4-$W135))&gt;0),$EC135,0),0))))))</f>
        <v>0</v>
      </c>
      <c r="CJ135" s="135">
        <f ca="1">IF(OR($Z135=0,SSSModel!$C$4="CF"),AL135,
IF(LEFT($V135,3)="ON_",
     IF(SSSModel!$C$4="RR",SUMPRODUCT(OFFSET($AC135,0,0,1,$CB$2),OFFSET(Profiles!$K$28,($Z135-1)*(Profiles!$I$26+1)+CJ$4-SSSModel!$C$3+1,0,1,$CB$2)),
     IF(SSSModel!$C$4="ECC",$EA135*$EB135*SUMPRODUCT(OFFSET($AC135,0,MAX(0,CJ$4-$DZ135-$CA$4+1),1,MIN($DZ135,CJ$4-$CA$4+1)),OFFSET(Escalation!$K$24,($Y135-1)*(Escalation!$I$22+1)+CJ$4-SSSModel!$C$3+1,MAX(0,CJ$4-$DZ135-$CA$4+1),1,MIN($DZ135,CJ$4-$CA$4+1))),
     IF(SSSModel!$C$4="PV",AL135*$EA135*(1+SSSModel!$C$2),
     IF(SSSModel!$C$4="FCR",$EC135*SUM(OFFSET($AC135,0,MAX(CJ$4-$AC$4-$DZ135+1,0),1,MIN($DZ135,CJ$4-$AC$4+1))),0)))),
SUM($AC135:$BZ135)*
     IF(SSSModel!$C$4="RR",OFFSET(Profiles!$K$2,$Z135,MAX(Profiles!$C$2,AL$4-$W135)),
     IF(SSSModel!$C$4="ECC",$EA135*$EB135*IF(MAX(Escalation!$C$2,AL$4-$W135)&gt;$DZ135-1,0,OFFSET(Escalation!$K$2,$Y135,MAX(Escalation!$C$2,AL$4-$W135))),
     IF(SSSModel!$C$4="PV",IF(CJ$4=$W135,$EA135*(1+SSSModel!$C$2),0),
     IF(SSSModel!$C$4="FCR",IF(AND(CJ$4&gt;=$W135,OFFSET(Profiles!$K$2,$Z135,MAX(Profiles!$C$2,AL$4-$W135))&gt;0),$EC135,0),0))))))</f>
        <v>0</v>
      </c>
      <c r="CK135" s="135">
        <f ca="1">IF(OR($Z135=0,SSSModel!$C$4="CF"),AM135,
IF(LEFT($V135,3)="ON_",
     IF(SSSModel!$C$4="RR",SUMPRODUCT(OFFSET($AC135,0,0,1,$CB$2),OFFSET(Profiles!$K$28,($Z135-1)*(Profiles!$I$26+1)+CK$4-SSSModel!$C$3+1,0,1,$CB$2)),
     IF(SSSModel!$C$4="ECC",$EA135*$EB135*SUMPRODUCT(OFFSET($AC135,0,MAX(0,CK$4-$DZ135-$CA$4+1),1,MIN($DZ135,CK$4-$CA$4+1)),OFFSET(Escalation!$K$24,($Y135-1)*(Escalation!$I$22+1)+CK$4-SSSModel!$C$3+1,MAX(0,CK$4-$DZ135-$CA$4+1),1,MIN($DZ135,CK$4-$CA$4+1))),
     IF(SSSModel!$C$4="PV",AM135*$EA135*(1+SSSModel!$C$2),
     IF(SSSModel!$C$4="FCR",$EC135*SUM(OFFSET($AC135,0,MAX(CK$4-$AC$4-$DZ135+1,0),1,MIN($DZ135,CK$4-$AC$4+1))),0)))),
SUM($AC135:$BZ135)*
     IF(SSSModel!$C$4="RR",OFFSET(Profiles!$K$2,$Z135,MAX(Profiles!$C$2,AM$4-$W135)),
     IF(SSSModel!$C$4="ECC",$EA135*$EB135*IF(MAX(Escalation!$C$2,AM$4-$W135)&gt;$DZ135-1,0,OFFSET(Escalation!$K$2,$Y135,MAX(Escalation!$C$2,AM$4-$W135))),
     IF(SSSModel!$C$4="PV",IF(CK$4=$W135,$EA135*(1+SSSModel!$C$2),0),
     IF(SSSModel!$C$4="FCR",IF(AND(CK$4&gt;=$W135,OFFSET(Profiles!$K$2,$Z135,MAX(Profiles!$C$2,AM$4-$W135))&gt;0),$EC135,0),0))))))</f>
        <v>0</v>
      </c>
      <c r="CL135" s="135">
        <f ca="1">IF(OR($Z135=0,SSSModel!$C$4="CF"),AN135,
IF(LEFT($V135,3)="ON_",
     IF(SSSModel!$C$4="RR",SUMPRODUCT(OFFSET($AC135,0,0,1,$CB$2),OFFSET(Profiles!$K$28,($Z135-1)*(Profiles!$I$26+1)+CL$4-SSSModel!$C$3+1,0,1,$CB$2)),
     IF(SSSModel!$C$4="ECC",$EA135*$EB135*SUMPRODUCT(OFFSET($AC135,0,MAX(0,CL$4-$DZ135-$CA$4+1),1,MIN($DZ135,CL$4-$CA$4+1)),OFFSET(Escalation!$K$24,($Y135-1)*(Escalation!$I$22+1)+CL$4-SSSModel!$C$3+1,MAX(0,CL$4-$DZ135-$CA$4+1),1,MIN($DZ135,CL$4-$CA$4+1))),
     IF(SSSModel!$C$4="PV",AN135*$EA135*(1+SSSModel!$C$2),
     IF(SSSModel!$C$4="FCR",$EC135*SUM(OFFSET($AC135,0,MAX(CL$4-$AC$4-$DZ135+1,0),1,MIN($DZ135,CL$4-$AC$4+1))),0)))),
SUM($AC135:$BZ135)*
     IF(SSSModel!$C$4="RR",OFFSET(Profiles!$K$2,$Z135,MAX(Profiles!$C$2,AN$4-$W135)),
     IF(SSSModel!$C$4="ECC",$EA135*$EB135*IF(MAX(Escalation!$C$2,AN$4-$W135)&gt;$DZ135-1,0,OFFSET(Escalation!$K$2,$Y135,MAX(Escalation!$C$2,AN$4-$W135))),
     IF(SSSModel!$C$4="PV",IF(CL$4=$W135,$EA135*(1+SSSModel!$C$2),0),
     IF(SSSModel!$C$4="FCR",IF(AND(CL$4&gt;=$W135,OFFSET(Profiles!$K$2,$Z135,MAX(Profiles!$C$2,AN$4-$W135))&gt;0),$EC135,0),0))))))</f>
        <v>0</v>
      </c>
      <c r="CM135" s="135">
        <f ca="1">IF(OR($Z135=0,SSSModel!$C$4="CF"),AO135,
IF(LEFT($V135,3)="ON_",
     IF(SSSModel!$C$4="RR",SUMPRODUCT(OFFSET($AC135,0,0,1,$CB$2),OFFSET(Profiles!$K$28,($Z135-1)*(Profiles!$I$26+1)+CM$4-SSSModel!$C$3+1,0,1,$CB$2)),
     IF(SSSModel!$C$4="ECC",$EA135*$EB135*SUMPRODUCT(OFFSET($AC135,0,MAX(0,CM$4-$DZ135-$CA$4+1),1,MIN($DZ135,CM$4-$CA$4+1)),OFFSET(Escalation!$K$24,($Y135-1)*(Escalation!$I$22+1)+CM$4-SSSModel!$C$3+1,MAX(0,CM$4-$DZ135-$CA$4+1),1,MIN($DZ135,CM$4-$CA$4+1))),
     IF(SSSModel!$C$4="PV",AO135*$EA135*(1+SSSModel!$C$2),
     IF(SSSModel!$C$4="FCR",$EC135*SUM(OFFSET($AC135,0,MAX(CM$4-$AC$4-$DZ135+1,0),1,MIN($DZ135,CM$4-$AC$4+1))),0)))),
SUM($AC135:$BZ135)*
     IF(SSSModel!$C$4="RR",OFFSET(Profiles!$K$2,$Z135,MAX(Profiles!$C$2,AO$4-$W135)),
     IF(SSSModel!$C$4="ECC",$EA135*$EB135*IF(MAX(Escalation!$C$2,AO$4-$W135)&gt;$DZ135-1,0,OFFSET(Escalation!$K$2,$Y135,MAX(Escalation!$C$2,AO$4-$W135))),
     IF(SSSModel!$C$4="PV",IF(CM$4=$W135,$EA135*(1+SSSModel!$C$2),0),
     IF(SSSModel!$C$4="FCR",IF(AND(CM$4&gt;=$W135,OFFSET(Profiles!$K$2,$Z135,MAX(Profiles!$C$2,AO$4-$W135))&gt;0),$EC135,0),0))))))</f>
        <v>0</v>
      </c>
      <c r="CN135" s="135">
        <f ca="1">IF(OR($Z135=0,SSSModel!$C$4="CF"),AP135,
IF(LEFT($V135,3)="ON_",
     IF(SSSModel!$C$4="RR",SUMPRODUCT(OFFSET($AC135,0,0,1,$CB$2),OFFSET(Profiles!$K$28,($Z135-1)*(Profiles!$I$26+1)+CN$4-SSSModel!$C$3+1,0,1,$CB$2)),
     IF(SSSModel!$C$4="ECC",$EA135*$EB135*SUMPRODUCT(OFFSET($AC135,0,MAX(0,CN$4-$DZ135-$CA$4+1),1,MIN($DZ135,CN$4-$CA$4+1)),OFFSET(Escalation!$K$24,($Y135-1)*(Escalation!$I$22+1)+CN$4-SSSModel!$C$3+1,MAX(0,CN$4-$DZ135-$CA$4+1),1,MIN($DZ135,CN$4-$CA$4+1))),
     IF(SSSModel!$C$4="PV",AP135*$EA135*(1+SSSModel!$C$2),
     IF(SSSModel!$C$4="FCR",$EC135*SUM(OFFSET($AC135,0,MAX(CN$4-$AC$4-$DZ135+1,0),1,MIN($DZ135,CN$4-$AC$4+1))),0)))),
SUM($AC135:$BZ135)*
     IF(SSSModel!$C$4="RR",OFFSET(Profiles!$K$2,$Z135,MAX(Profiles!$C$2,AP$4-$W135)),
     IF(SSSModel!$C$4="ECC",$EA135*$EB135*IF(MAX(Escalation!$C$2,AP$4-$W135)&gt;$DZ135-1,0,OFFSET(Escalation!$K$2,$Y135,MAX(Escalation!$C$2,AP$4-$W135))),
     IF(SSSModel!$C$4="PV",IF(CN$4=$W135,$EA135*(1+SSSModel!$C$2),0),
     IF(SSSModel!$C$4="FCR",IF(AND(CN$4&gt;=$W135,OFFSET(Profiles!$K$2,$Z135,MAX(Profiles!$C$2,AP$4-$W135))&gt;0),$EC135,0),0))))))</f>
        <v>0</v>
      </c>
      <c r="CO135" s="135">
        <f ca="1">IF(OR($Z135=0,SSSModel!$C$4="CF"),AQ135,
IF(LEFT($V135,3)="ON_",
     IF(SSSModel!$C$4="RR",SUMPRODUCT(OFFSET($AC135,0,0,1,$CB$2),OFFSET(Profiles!$K$28,($Z135-1)*(Profiles!$I$26+1)+CO$4-SSSModel!$C$3+1,0,1,$CB$2)),
     IF(SSSModel!$C$4="ECC",$EA135*$EB135*SUMPRODUCT(OFFSET($AC135,0,MAX(0,CO$4-$DZ135-$CA$4+1),1,MIN($DZ135,CO$4-$CA$4+1)),OFFSET(Escalation!$K$24,($Y135-1)*(Escalation!$I$22+1)+CO$4-SSSModel!$C$3+1,MAX(0,CO$4-$DZ135-$CA$4+1),1,MIN($DZ135,CO$4-$CA$4+1))),
     IF(SSSModel!$C$4="PV",AQ135*$EA135*(1+SSSModel!$C$2),
     IF(SSSModel!$C$4="FCR",$EC135*SUM(OFFSET($AC135,0,MAX(CO$4-$AC$4-$DZ135+1,0),1,MIN($DZ135,CO$4-$AC$4+1))),0)))),
SUM($AC135:$BZ135)*
     IF(SSSModel!$C$4="RR",OFFSET(Profiles!$K$2,$Z135,MAX(Profiles!$C$2,AQ$4-$W135)),
     IF(SSSModel!$C$4="ECC",$EA135*$EB135*IF(MAX(Escalation!$C$2,AQ$4-$W135)&gt;$DZ135-1,0,OFFSET(Escalation!$K$2,$Y135,MAX(Escalation!$C$2,AQ$4-$W135))),
     IF(SSSModel!$C$4="PV",IF(CO$4=$W135,$EA135*(1+SSSModel!$C$2),0),
     IF(SSSModel!$C$4="FCR",IF(AND(CO$4&gt;=$W135,OFFSET(Profiles!$K$2,$Z135,MAX(Profiles!$C$2,AQ$4-$W135))&gt;0),$EC135,0),0))))))</f>
        <v>0</v>
      </c>
      <c r="CP135" s="135">
        <f ca="1">IF(OR($Z135=0,SSSModel!$C$4="CF"),AR135,
IF(LEFT($V135,3)="ON_",
     IF(SSSModel!$C$4="RR",SUMPRODUCT(OFFSET($AC135,0,0,1,$CB$2),OFFSET(Profiles!$K$28,($Z135-1)*(Profiles!$I$26+1)+CP$4-SSSModel!$C$3+1,0,1,$CB$2)),
     IF(SSSModel!$C$4="ECC",$EA135*$EB135*SUMPRODUCT(OFFSET($AC135,0,MAX(0,CP$4-$DZ135-$CA$4+1),1,MIN($DZ135,CP$4-$CA$4+1)),OFFSET(Escalation!$K$24,($Y135-1)*(Escalation!$I$22+1)+CP$4-SSSModel!$C$3+1,MAX(0,CP$4-$DZ135-$CA$4+1),1,MIN($DZ135,CP$4-$CA$4+1))),
     IF(SSSModel!$C$4="PV",AR135*$EA135*(1+SSSModel!$C$2),
     IF(SSSModel!$C$4="FCR",$EC135*SUM(OFFSET($AC135,0,MAX(CP$4-$AC$4-$DZ135+1,0),1,MIN($DZ135,CP$4-$AC$4+1))),0)))),
SUM($AC135:$BZ135)*
     IF(SSSModel!$C$4="RR",OFFSET(Profiles!$K$2,$Z135,MAX(Profiles!$C$2,AR$4-$W135)),
     IF(SSSModel!$C$4="ECC",$EA135*$EB135*IF(MAX(Escalation!$C$2,AR$4-$W135)&gt;$DZ135-1,0,OFFSET(Escalation!$K$2,$Y135,MAX(Escalation!$C$2,AR$4-$W135))),
     IF(SSSModel!$C$4="PV",IF(CP$4=$W135,$EA135*(1+SSSModel!$C$2),0),
     IF(SSSModel!$C$4="FCR",IF(AND(CP$4&gt;=$W135,OFFSET(Profiles!$K$2,$Z135,MAX(Profiles!$C$2,AR$4-$W135))&gt;0),$EC135,0),0))))))</f>
        <v>0</v>
      </c>
      <c r="CQ135" s="135">
        <f ca="1">IF(OR($Z135=0,SSSModel!$C$4="CF"),AS135,
IF(LEFT($V135,3)="ON_",
     IF(SSSModel!$C$4="RR",SUMPRODUCT(OFFSET($AC135,0,0,1,$CB$2),OFFSET(Profiles!$K$28,($Z135-1)*(Profiles!$I$26+1)+CQ$4-SSSModel!$C$3+1,0,1,$CB$2)),
     IF(SSSModel!$C$4="ECC",$EA135*$EB135*SUMPRODUCT(OFFSET($AC135,0,MAX(0,CQ$4-$DZ135-$CA$4+1),1,MIN($DZ135,CQ$4-$CA$4+1)),OFFSET(Escalation!$K$24,($Y135-1)*(Escalation!$I$22+1)+CQ$4-SSSModel!$C$3+1,MAX(0,CQ$4-$DZ135-$CA$4+1),1,MIN($DZ135,CQ$4-$CA$4+1))),
     IF(SSSModel!$C$4="PV",AS135*$EA135*(1+SSSModel!$C$2),
     IF(SSSModel!$C$4="FCR",$EC135*SUM(OFFSET($AC135,0,MAX(CQ$4-$AC$4-$DZ135+1,0),1,MIN($DZ135,CQ$4-$AC$4+1))),0)))),
SUM($AC135:$BZ135)*
     IF(SSSModel!$C$4="RR",OFFSET(Profiles!$K$2,$Z135,MAX(Profiles!$C$2,AS$4-$W135)),
     IF(SSSModel!$C$4="ECC",$EA135*$EB135*IF(MAX(Escalation!$C$2,AS$4-$W135)&gt;$DZ135-1,0,OFFSET(Escalation!$K$2,$Y135,MAX(Escalation!$C$2,AS$4-$W135))),
     IF(SSSModel!$C$4="PV",IF(CQ$4=$W135,$EA135*(1+SSSModel!$C$2),0),
     IF(SSSModel!$C$4="FCR",IF(AND(CQ$4&gt;=$W135,OFFSET(Profiles!$K$2,$Z135,MAX(Profiles!$C$2,AS$4-$W135))&gt;0),$EC135,0),0))))))</f>
        <v>0</v>
      </c>
      <c r="CR135" s="135">
        <f ca="1">IF(OR($Z135=0,SSSModel!$C$4="CF"),AT135,
IF(LEFT($V135,3)="ON_",
     IF(SSSModel!$C$4="RR",SUMPRODUCT(OFFSET($AC135,0,0,1,$CB$2),OFFSET(Profiles!$K$28,($Z135-1)*(Profiles!$I$26+1)+CR$4-SSSModel!$C$3+1,0,1,$CB$2)),
     IF(SSSModel!$C$4="ECC",$EA135*$EB135*SUMPRODUCT(OFFSET($AC135,0,MAX(0,CR$4-$DZ135-$CA$4+1),1,MIN($DZ135,CR$4-$CA$4+1)),OFFSET(Escalation!$K$24,($Y135-1)*(Escalation!$I$22+1)+CR$4-SSSModel!$C$3+1,MAX(0,CR$4-$DZ135-$CA$4+1),1,MIN($DZ135,CR$4-$CA$4+1))),
     IF(SSSModel!$C$4="PV",AT135*$EA135*(1+SSSModel!$C$2),
     IF(SSSModel!$C$4="FCR",$EC135*SUM(OFFSET($AC135,0,MAX(CR$4-$AC$4-$DZ135+1,0),1,MIN($DZ135,CR$4-$AC$4+1))),0)))),
SUM($AC135:$BZ135)*
     IF(SSSModel!$C$4="RR",OFFSET(Profiles!$K$2,$Z135,MAX(Profiles!$C$2,AT$4-$W135)),
     IF(SSSModel!$C$4="ECC",$EA135*$EB135*IF(MAX(Escalation!$C$2,AT$4-$W135)&gt;$DZ135-1,0,OFFSET(Escalation!$K$2,$Y135,MAX(Escalation!$C$2,AT$4-$W135))),
     IF(SSSModel!$C$4="PV",IF(CR$4=$W135,$EA135*(1+SSSModel!$C$2),0),
     IF(SSSModel!$C$4="FCR",IF(AND(CR$4&gt;=$W135,OFFSET(Profiles!$K$2,$Z135,MAX(Profiles!$C$2,AT$4-$W135))&gt;0),$EC135,0),0))))))</f>
        <v>0</v>
      </c>
      <c r="CS135" s="135">
        <f ca="1">IF(OR($Z135=0,SSSModel!$C$4="CF"),AU135,
IF(LEFT($V135,3)="ON_",
     IF(SSSModel!$C$4="RR",SUMPRODUCT(OFFSET($AC135,0,0,1,$CB$2),OFFSET(Profiles!$K$28,($Z135-1)*(Profiles!$I$26+1)+CS$4-SSSModel!$C$3+1,0,1,$CB$2)),
     IF(SSSModel!$C$4="ECC",$EA135*$EB135*SUMPRODUCT(OFFSET($AC135,0,MAX(0,CS$4-$DZ135-$CA$4+1),1,MIN($DZ135,CS$4-$CA$4+1)),OFFSET(Escalation!$K$24,($Y135-1)*(Escalation!$I$22+1)+CS$4-SSSModel!$C$3+1,MAX(0,CS$4-$DZ135-$CA$4+1),1,MIN($DZ135,CS$4-$CA$4+1))),
     IF(SSSModel!$C$4="PV",AU135*$EA135*(1+SSSModel!$C$2),
     IF(SSSModel!$C$4="FCR",$EC135*SUM(OFFSET($AC135,0,MAX(CS$4-$AC$4-$DZ135+1,0),1,MIN($DZ135,CS$4-$AC$4+1))),0)))),
SUM($AC135:$BZ135)*
     IF(SSSModel!$C$4="RR",OFFSET(Profiles!$K$2,$Z135,MAX(Profiles!$C$2,AU$4-$W135)),
     IF(SSSModel!$C$4="ECC",$EA135*$EB135*IF(MAX(Escalation!$C$2,AU$4-$W135)&gt;$DZ135-1,0,OFFSET(Escalation!$K$2,$Y135,MAX(Escalation!$C$2,AU$4-$W135))),
     IF(SSSModel!$C$4="PV",IF(CS$4=$W135,$EA135*(1+SSSModel!$C$2),0),
     IF(SSSModel!$C$4="FCR",IF(AND(CS$4&gt;=$W135,OFFSET(Profiles!$K$2,$Z135,MAX(Profiles!$C$2,AU$4-$W135))&gt;0),$EC135,0),0))))))</f>
        <v>0</v>
      </c>
      <c r="CT135" s="135">
        <f ca="1">IF(OR($Z135=0,SSSModel!$C$4="CF"),AV135,
IF(LEFT($V135,3)="ON_",
     IF(SSSModel!$C$4="RR",SUMPRODUCT(OFFSET($AC135,0,0,1,$CB$2),OFFSET(Profiles!$K$28,($Z135-1)*(Profiles!$I$26+1)+CT$4-SSSModel!$C$3+1,0,1,$CB$2)),
     IF(SSSModel!$C$4="ECC",$EA135*$EB135*SUMPRODUCT(OFFSET($AC135,0,MAX(0,CT$4-$DZ135-$CA$4+1),1,MIN($DZ135,CT$4-$CA$4+1)),OFFSET(Escalation!$K$24,($Y135-1)*(Escalation!$I$22+1)+CT$4-SSSModel!$C$3+1,MAX(0,CT$4-$DZ135-$CA$4+1),1,MIN($DZ135,CT$4-$CA$4+1))),
     IF(SSSModel!$C$4="PV",AV135*$EA135*(1+SSSModel!$C$2),
     IF(SSSModel!$C$4="FCR",$EC135*SUM(OFFSET($AC135,0,MAX(CT$4-$AC$4-$DZ135+1,0),1,MIN($DZ135,CT$4-$AC$4+1))),0)))),
SUM($AC135:$BZ135)*
     IF(SSSModel!$C$4="RR",OFFSET(Profiles!$K$2,$Z135,MAX(Profiles!$C$2,AV$4-$W135)),
     IF(SSSModel!$C$4="ECC",$EA135*$EB135*IF(MAX(Escalation!$C$2,AV$4-$W135)&gt;$DZ135-1,0,OFFSET(Escalation!$K$2,$Y135,MAX(Escalation!$C$2,AV$4-$W135))),
     IF(SSSModel!$C$4="PV",IF(CT$4=$W135,$EA135*(1+SSSModel!$C$2),0),
     IF(SSSModel!$C$4="FCR",IF(AND(CT$4&gt;=$W135,OFFSET(Profiles!$K$2,$Z135,MAX(Profiles!$C$2,AV$4-$W135))&gt;0),$EC135,0),0))))))</f>
        <v>0</v>
      </c>
      <c r="CU135" s="135">
        <f ca="1">IF(OR($Z135=0,SSSModel!$C$4="CF"),AW135,
IF(LEFT($V135,3)="ON_",
     IF(SSSModel!$C$4="RR",SUMPRODUCT(OFFSET($AC135,0,0,1,$CB$2),OFFSET(Profiles!$K$28,($Z135-1)*(Profiles!$I$26+1)+CU$4-SSSModel!$C$3+1,0,1,$CB$2)),
     IF(SSSModel!$C$4="ECC",$EA135*$EB135*SUMPRODUCT(OFFSET($AC135,0,MAX(0,CU$4-$DZ135-$CA$4+1),1,MIN($DZ135,CU$4-$CA$4+1)),OFFSET(Escalation!$K$24,($Y135-1)*(Escalation!$I$22+1)+CU$4-SSSModel!$C$3+1,MAX(0,CU$4-$DZ135-$CA$4+1),1,MIN($DZ135,CU$4-$CA$4+1))),
     IF(SSSModel!$C$4="PV",AW135*$EA135*(1+SSSModel!$C$2),
     IF(SSSModel!$C$4="FCR",$EC135*SUM(OFFSET($AC135,0,MAX(CU$4-$AC$4-$DZ135+1,0),1,MIN($DZ135,CU$4-$AC$4+1))),0)))),
SUM($AC135:$BZ135)*
     IF(SSSModel!$C$4="RR",OFFSET(Profiles!$K$2,$Z135,MAX(Profiles!$C$2,AW$4-$W135)),
     IF(SSSModel!$C$4="ECC",$EA135*$EB135*IF(MAX(Escalation!$C$2,AW$4-$W135)&gt;$DZ135-1,0,OFFSET(Escalation!$K$2,$Y135,MAX(Escalation!$C$2,AW$4-$W135))),
     IF(SSSModel!$C$4="PV",IF(CU$4=$W135,$EA135*(1+SSSModel!$C$2),0),
     IF(SSSModel!$C$4="FCR",IF(AND(CU$4&gt;=$W135,OFFSET(Profiles!$K$2,$Z135,MAX(Profiles!$C$2,AW$4-$W135))&gt;0),$EC135,0),0))))))</f>
        <v>0</v>
      </c>
      <c r="CV135" s="135">
        <f ca="1">IF(OR($Z135=0,SSSModel!$C$4="CF"),AX135,
IF(LEFT($V135,3)="ON_",
     IF(SSSModel!$C$4="RR",SUMPRODUCT(OFFSET($AC135,0,0,1,$CB$2),OFFSET(Profiles!$K$28,($Z135-1)*(Profiles!$I$26+1)+CV$4-SSSModel!$C$3+1,0,1,$CB$2)),
     IF(SSSModel!$C$4="ECC",$EA135*$EB135*SUMPRODUCT(OFFSET($AC135,0,MAX(0,CV$4-$DZ135-$CA$4+1),1,MIN($DZ135,CV$4-$CA$4+1)),OFFSET(Escalation!$K$24,($Y135-1)*(Escalation!$I$22+1)+CV$4-SSSModel!$C$3+1,MAX(0,CV$4-$DZ135-$CA$4+1),1,MIN($DZ135,CV$4-$CA$4+1))),
     IF(SSSModel!$C$4="PV",AX135*$EA135*(1+SSSModel!$C$2),
     IF(SSSModel!$C$4="FCR",$EC135*SUM(OFFSET($AC135,0,MAX(CV$4-$AC$4-$DZ135+1,0),1,MIN($DZ135,CV$4-$AC$4+1))),0)))),
SUM($AC135:$BZ135)*
     IF(SSSModel!$C$4="RR",OFFSET(Profiles!$K$2,$Z135,MAX(Profiles!$C$2,AX$4-$W135)),
     IF(SSSModel!$C$4="ECC",$EA135*$EB135*IF(MAX(Escalation!$C$2,AX$4-$W135)&gt;$DZ135-1,0,OFFSET(Escalation!$K$2,$Y135,MAX(Escalation!$C$2,AX$4-$W135))),
     IF(SSSModel!$C$4="PV",IF(CV$4=$W135,$EA135*(1+SSSModel!$C$2),0),
     IF(SSSModel!$C$4="FCR",IF(AND(CV$4&gt;=$W135,OFFSET(Profiles!$K$2,$Z135,MAX(Profiles!$C$2,AX$4-$W135))&gt;0),$EC135,0),0))))))</f>
        <v>0</v>
      </c>
      <c r="CW135" s="135">
        <f ca="1">IF(OR($Z135=0,SSSModel!$C$4="CF"),AY135,
IF(LEFT($V135,3)="ON_",
     IF(SSSModel!$C$4="RR",SUMPRODUCT(OFFSET($AC135,0,0,1,$CB$2),OFFSET(Profiles!$K$28,($Z135-1)*(Profiles!$I$26+1)+CW$4-SSSModel!$C$3+1,0,1,$CB$2)),
     IF(SSSModel!$C$4="ECC",$EA135*$EB135*SUMPRODUCT(OFFSET($AC135,0,MAX(0,CW$4-$DZ135-$CA$4+1),1,MIN($DZ135,CW$4-$CA$4+1)),OFFSET(Escalation!$K$24,($Y135-1)*(Escalation!$I$22+1)+CW$4-SSSModel!$C$3+1,MAX(0,CW$4-$DZ135-$CA$4+1),1,MIN($DZ135,CW$4-$CA$4+1))),
     IF(SSSModel!$C$4="PV",AY135*$EA135*(1+SSSModel!$C$2),
     IF(SSSModel!$C$4="FCR",$EC135*SUM(OFFSET($AC135,0,MAX(CW$4-$AC$4-$DZ135+1,0),1,MIN($DZ135,CW$4-$AC$4+1))),0)))),
SUM($AC135:$BZ135)*
     IF(SSSModel!$C$4="RR",OFFSET(Profiles!$K$2,$Z135,MAX(Profiles!$C$2,AY$4-$W135)),
     IF(SSSModel!$C$4="ECC",$EA135*$EB135*IF(MAX(Escalation!$C$2,AY$4-$W135)&gt;$DZ135-1,0,OFFSET(Escalation!$K$2,$Y135,MAX(Escalation!$C$2,AY$4-$W135))),
     IF(SSSModel!$C$4="PV",IF(CW$4=$W135,$EA135*(1+SSSModel!$C$2),0),
     IF(SSSModel!$C$4="FCR",IF(AND(CW$4&gt;=$W135,OFFSET(Profiles!$K$2,$Z135,MAX(Profiles!$C$2,AY$4-$W135))&gt;0),$EC135,0),0))))))</f>
        <v>0</v>
      </c>
      <c r="CX135" s="135">
        <f ca="1">IF(OR($Z135=0,SSSModel!$C$4="CF"),AZ135,
IF(LEFT($V135,3)="ON_",
     IF(SSSModel!$C$4="RR",SUMPRODUCT(OFFSET($AC135,0,0,1,$CB$2),OFFSET(Profiles!$K$28,($Z135-1)*(Profiles!$I$26+1)+CX$4-SSSModel!$C$3+1,0,1,$CB$2)),
     IF(SSSModel!$C$4="ECC",$EA135*$EB135*SUMPRODUCT(OFFSET($AC135,0,MAX(0,CX$4-$DZ135-$CA$4+1),1,MIN($DZ135,CX$4-$CA$4+1)),OFFSET(Escalation!$K$24,($Y135-1)*(Escalation!$I$22+1)+CX$4-SSSModel!$C$3+1,MAX(0,CX$4-$DZ135-$CA$4+1),1,MIN($DZ135,CX$4-$CA$4+1))),
     IF(SSSModel!$C$4="PV",AZ135*$EA135*(1+SSSModel!$C$2),
     IF(SSSModel!$C$4="FCR",$EC135*SUM(OFFSET($AC135,0,MAX(CX$4-$AC$4-$DZ135+1,0),1,MIN($DZ135,CX$4-$AC$4+1))),0)))),
SUM($AC135:$BZ135)*
     IF(SSSModel!$C$4="RR",OFFSET(Profiles!$K$2,$Z135,MAX(Profiles!$C$2,AZ$4-$W135)),
     IF(SSSModel!$C$4="ECC",$EA135*$EB135*IF(MAX(Escalation!$C$2,AZ$4-$W135)&gt;$DZ135-1,0,OFFSET(Escalation!$K$2,$Y135,MAX(Escalation!$C$2,AZ$4-$W135))),
     IF(SSSModel!$C$4="PV",IF(CX$4=$W135,$EA135*(1+SSSModel!$C$2),0),
     IF(SSSModel!$C$4="FCR",IF(AND(CX$4&gt;=$W135,OFFSET(Profiles!$K$2,$Z135,MAX(Profiles!$C$2,AZ$4-$W135))&gt;0),$EC135,0),0))))))</f>
        <v>0</v>
      </c>
      <c r="CY135" s="135">
        <f ca="1">IF(OR($Z135=0,SSSModel!$C$4="CF"),BA135,
IF(LEFT($V135,3)="ON_",
     IF(SSSModel!$C$4="RR",SUMPRODUCT(OFFSET($AC135,0,0,1,$CB$2),OFFSET(Profiles!$K$28,($Z135-1)*(Profiles!$I$26+1)+CY$4-SSSModel!$C$3+1,0,1,$CB$2)),
     IF(SSSModel!$C$4="ECC",$EA135*$EB135*SUMPRODUCT(OFFSET($AC135,0,MAX(0,CY$4-$DZ135-$CA$4+1),1,MIN($DZ135,CY$4-$CA$4+1)),OFFSET(Escalation!$K$24,($Y135-1)*(Escalation!$I$22+1)+CY$4-SSSModel!$C$3+1,MAX(0,CY$4-$DZ135-$CA$4+1),1,MIN($DZ135,CY$4-$CA$4+1))),
     IF(SSSModel!$C$4="PV",BA135*$EA135*(1+SSSModel!$C$2),
     IF(SSSModel!$C$4="FCR",$EC135*SUM(OFFSET($AC135,0,MAX(CY$4-$AC$4-$DZ135+1,0),1,MIN($DZ135,CY$4-$AC$4+1))),0)))),
SUM($AC135:$BZ135)*
     IF(SSSModel!$C$4="RR",OFFSET(Profiles!$K$2,$Z135,MAX(Profiles!$C$2,BA$4-$W135)),
     IF(SSSModel!$C$4="ECC",$EA135*$EB135*IF(MAX(Escalation!$C$2,BA$4-$W135)&gt;$DZ135-1,0,OFFSET(Escalation!$K$2,$Y135,MAX(Escalation!$C$2,BA$4-$W135))),
     IF(SSSModel!$C$4="PV",IF(CY$4=$W135,$EA135*(1+SSSModel!$C$2),0),
     IF(SSSModel!$C$4="FCR",IF(AND(CY$4&gt;=$W135,OFFSET(Profiles!$K$2,$Z135,MAX(Profiles!$C$2,BA$4-$W135))&gt;0),$EC135,0),0))))))</f>
        <v>0</v>
      </c>
      <c r="CZ135" s="135">
        <f ca="1">IF(OR($Z135=0,SSSModel!$C$4="CF"),BB135,
IF(LEFT($V135,3)="ON_",
     IF(SSSModel!$C$4="RR",SUMPRODUCT(OFFSET($AC135,0,0,1,$CB$2),OFFSET(Profiles!$K$28,($Z135-1)*(Profiles!$I$26+1)+CZ$4-SSSModel!$C$3+1,0,1,$CB$2)),
     IF(SSSModel!$C$4="ECC",$EA135*$EB135*SUMPRODUCT(OFFSET($AC135,0,MAX(0,CZ$4-$DZ135-$CA$4+1),1,MIN($DZ135,CZ$4-$CA$4+1)),OFFSET(Escalation!$K$24,($Y135-1)*(Escalation!$I$22+1)+CZ$4-SSSModel!$C$3+1,MAX(0,CZ$4-$DZ135-$CA$4+1),1,MIN($DZ135,CZ$4-$CA$4+1))),
     IF(SSSModel!$C$4="PV",BB135*$EA135*(1+SSSModel!$C$2),
     IF(SSSModel!$C$4="FCR",$EC135*SUM(OFFSET($AC135,0,MAX(CZ$4-$AC$4-$DZ135+1,0),1,MIN($DZ135,CZ$4-$AC$4+1))),0)))),
SUM($AC135:$BZ135)*
     IF(SSSModel!$C$4="RR",OFFSET(Profiles!$K$2,$Z135,MAX(Profiles!$C$2,BB$4-$W135)),
     IF(SSSModel!$C$4="ECC",$EA135*$EB135*IF(MAX(Escalation!$C$2,BB$4-$W135)&gt;$DZ135-1,0,OFFSET(Escalation!$K$2,$Y135,MAX(Escalation!$C$2,BB$4-$W135))),
     IF(SSSModel!$C$4="PV",IF(CZ$4=$W135,$EA135*(1+SSSModel!$C$2),0),
     IF(SSSModel!$C$4="FCR",IF(AND(CZ$4&gt;=$W135,OFFSET(Profiles!$K$2,$Z135,MAX(Profiles!$C$2,BB$4-$W135))&gt;0),$EC135,0),0))))))</f>
        <v>0</v>
      </c>
      <c r="DA135" s="135">
        <f ca="1">IF(OR($Z135=0,SSSModel!$C$4="CF"),BC135,
IF(LEFT($V135,3)="ON_",
     IF(SSSModel!$C$4="RR",SUMPRODUCT(OFFSET($AC135,0,0,1,$CB$2),OFFSET(Profiles!$K$28,($Z135-1)*(Profiles!$I$26+1)+DA$4-SSSModel!$C$3+1,0,1,$CB$2)),
     IF(SSSModel!$C$4="ECC",$EA135*$EB135*SUMPRODUCT(OFFSET($AC135,0,MAX(0,DA$4-$DZ135-$CA$4+1),1,MIN($DZ135,DA$4-$CA$4+1)),OFFSET(Escalation!$K$24,($Y135-1)*(Escalation!$I$22+1)+DA$4-SSSModel!$C$3+1,MAX(0,DA$4-$DZ135-$CA$4+1),1,MIN($DZ135,DA$4-$CA$4+1))),
     IF(SSSModel!$C$4="PV",BC135*$EA135*(1+SSSModel!$C$2),
     IF(SSSModel!$C$4="FCR",$EC135*SUM(OFFSET($AC135,0,MAX(DA$4-$AC$4-$DZ135+1,0),1,MIN($DZ135,DA$4-$AC$4+1))),0)))),
SUM($AC135:$BZ135)*
     IF(SSSModel!$C$4="RR",OFFSET(Profiles!$K$2,$Z135,MAX(Profiles!$C$2,BC$4-$W135)),
     IF(SSSModel!$C$4="ECC",$EA135*$EB135*IF(MAX(Escalation!$C$2,BC$4-$W135)&gt;$DZ135-1,0,OFFSET(Escalation!$K$2,$Y135,MAX(Escalation!$C$2,BC$4-$W135))),
     IF(SSSModel!$C$4="PV",IF(DA$4=$W135,$EA135*(1+SSSModel!$C$2),0),
     IF(SSSModel!$C$4="FCR",IF(AND(DA$4&gt;=$W135,OFFSET(Profiles!$K$2,$Z135,MAX(Profiles!$C$2,BC$4-$W135))&gt;0),$EC135,0),0))))))</f>
        <v>0</v>
      </c>
      <c r="DB135" s="135">
        <f ca="1">IF(OR($Z135=0,SSSModel!$C$4="CF"),BD135,
IF(LEFT($V135,3)="ON_",
     IF(SSSModel!$C$4="RR",SUMPRODUCT(OFFSET($AC135,0,0,1,$CB$2),OFFSET(Profiles!$K$28,($Z135-1)*(Profiles!$I$26+1)+DB$4-SSSModel!$C$3+1,0,1,$CB$2)),
     IF(SSSModel!$C$4="ECC",$EA135*$EB135*SUMPRODUCT(OFFSET($AC135,0,MAX(0,DB$4-$DZ135-$CA$4+1),1,MIN($DZ135,DB$4-$CA$4+1)),OFFSET(Escalation!$K$24,($Y135-1)*(Escalation!$I$22+1)+DB$4-SSSModel!$C$3+1,MAX(0,DB$4-$DZ135-$CA$4+1),1,MIN($DZ135,DB$4-$CA$4+1))),
     IF(SSSModel!$C$4="PV",BD135*$EA135*(1+SSSModel!$C$2),
     IF(SSSModel!$C$4="FCR",$EC135*SUM(OFFSET($AC135,0,MAX(DB$4-$AC$4-$DZ135+1,0),1,MIN($DZ135,DB$4-$AC$4+1))),0)))),
SUM($AC135:$BZ135)*
     IF(SSSModel!$C$4="RR",OFFSET(Profiles!$K$2,$Z135,MAX(Profiles!$C$2,BD$4-$W135)),
     IF(SSSModel!$C$4="ECC",$EA135*$EB135*IF(MAX(Escalation!$C$2,BD$4-$W135)&gt;$DZ135-1,0,OFFSET(Escalation!$K$2,$Y135,MAX(Escalation!$C$2,BD$4-$W135))),
     IF(SSSModel!$C$4="PV",IF(DB$4=$W135,$EA135*(1+SSSModel!$C$2),0),
     IF(SSSModel!$C$4="FCR",IF(AND(DB$4&gt;=$W135,OFFSET(Profiles!$K$2,$Z135,MAX(Profiles!$C$2,BD$4-$W135))&gt;0),$EC135,0),0))))))</f>
        <v>0</v>
      </c>
      <c r="DC135" s="135">
        <f ca="1">IF(OR($Z135=0,SSSModel!$C$4="CF"),BE135,
IF(LEFT($V135,3)="ON_",
     IF(SSSModel!$C$4="RR",SUMPRODUCT(OFFSET($AC135,0,0,1,$CB$2),OFFSET(Profiles!$K$28,($Z135-1)*(Profiles!$I$26+1)+DC$4-SSSModel!$C$3+1,0,1,$CB$2)),
     IF(SSSModel!$C$4="ECC",$EA135*$EB135*SUMPRODUCT(OFFSET($AC135,0,MAX(0,DC$4-$DZ135-$CA$4+1),1,MIN($DZ135,DC$4-$CA$4+1)),OFFSET(Escalation!$K$24,($Y135-1)*(Escalation!$I$22+1)+DC$4-SSSModel!$C$3+1,MAX(0,DC$4-$DZ135-$CA$4+1),1,MIN($DZ135,DC$4-$CA$4+1))),
     IF(SSSModel!$C$4="PV",BE135*$EA135*(1+SSSModel!$C$2),
     IF(SSSModel!$C$4="FCR",$EC135*SUM(OFFSET($AC135,0,MAX(DC$4-$AC$4-$DZ135+1,0),1,MIN($DZ135,DC$4-$AC$4+1))),0)))),
SUM($AC135:$BZ135)*
     IF(SSSModel!$C$4="RR",OFFSET(Profiles!$K$2,$Z135,MAX(Profiles!$C$2,BE$4-$W135)),
     IF(SSSModel!$C$4="ECC",$EA135*$EB135*IF(MAX(Escalation!$C$2,BE$4-$W135)&gt;$DZ135-1,0,OFFSET(Escalation!$K$2,$Y135,MAX(Escalation!$C$2,BE$4-$W135))),
     IF(SSSModel!$C$4="PV",IF(DC$4=$W135,$EA135*(1+SSSModel!$C$2),0),
     IF(SSSModel!$C$4="FCR",IF(AND(DC$4&gt;=$W135,OFFSET(Profiles!$K$2,$Z135,MAX(Profiles!$C$2,BE$4-$W135))&gt;0),$EC135,0),0))))))</f>
        <v>0</v>
      </c>
      <c r="DD135" s="135">
        <f ca="1">IF(OR($Z135=0,SSSModel!$C$4="CF"),BF135,
IF(LEFT($V135,3)="ON_",
     IF(SSSModel!$C$4="RR",SUMPRODUCT(OFFSET($AC135,0,0,1,$CB$2),OFFSET(Profiles!$K$28,($Z135-1)*(Profiles!$I$26+1)+DD$4-SSSModel!$C$3+1,0,1,$CB$2)),
     IF(SSSModel!$C$4="ECC",$EA135*$EB135*SUMPRODUCT(OFFSET($AC135,0,MAX(0,DD$4-$DZ135-$CA$4+1),1,MIN($DZ135,DD$4-$CA$4+1)),OFFSET(Escalation!$K$24,($Y135-1)*(Escalation!$I$22+1)+DD$4-SSSModel!$C$3+1,MAX(0,DD$4-$DZ135-$CA$4+1),1,MIN($DZ135,DD$4-$CA$4+1))),
     IF(SSSModel!$C$4="PV",BF135*$EA135*(1+SSSModel!$C$2),
     IF(SSSModel!$C$4="FCR",$EC135*SUM(OFFSET($AC135,0,MAX(DD$4-$AC$4-$DZ135+1,0),1,MIN($DZ135,DD$4-$AC$4+1))),0)))),
SUM($AC135:$BZ135)*
     IF(SSSModel!$C$4="RR",OFFSET(Profiles!$K$2,$Z135,MAX(Profiles!$C$2,BF$4-$W135)),
     IF(SSSModel!$C$4="ECC",$EA135*$EB135*IF(MAX(Escalation!$C$2,BF$4-$W135)&gt;$DZ135-1,0,OFFSET(Escalation!$K$2,$Y135,MAX(Escalation!$C$2,BF$4-$W135))),
     IF(SSSModel!$C$4="PV",IF(DD$4=$W135,$EA135*(1+SSSModel!$C$2),0),
     IF(SSSModel!$C$4="FCR",IF(AND(DD$4&gt;=$W135,OFFSET(Profiles!$K$2,$Z135,MAX(Profiles!$C$2,BF$4-$W135))&gt;0),$EC135,0),0))))))</f>
        <v>0</v>
      </c>
      <c r="DE135" s="135">
        <f ca="1">IF(OR($Z135=0,SSSModel!$C$4="CF"),BG135,
IF(LEFT($V135,3)="ON_",
     IF(SSSModel!$C$4="RR",SUMPRODUCT(OFFSET($AC135,0,0,1,$CB$2),OFFSET(Profiles!$K$28,($Z135-1)*(Profiles!$I$26+1)+DE$4-SSSModel!$C$3+1,0,1,$CB$2)),
     IF(SSSModel!$C$4="ECC",$EA135*$EB135*SUMPRODUCT(OFFSET($AC135,0,MAX(0,DE$4-$DZ135-$CA$4+1),1,MIN($DZ135,DE$4-$CA$4+1)),OFFSET(Escalation!$K$24,($Y135-1)*(Escalation!$I$22+1)+DE$4-SSSModel!$C$3+1,MAX(0,DE$4-$DZ135-$CA$4+1),1,MIN($DZ135,DE$4-$CA$4+1))),
     IF(SSSModel!$C$4="PV",BG135*$EA135*(1+SSSModel!$C$2),
     IF(SSSModel!$C$4="FCR",$EC135*SUM(OFFSET($AC135,0,MAX(DE$4-$AC$4-$DZ135+1,0),1,MIN($DZ135,DE$4-$AC$4+1))),0)))),
SUM($AC135:$BZ135)*
     IF(SSSModel!$C$4="RR",OFFSET(Profiles!$K$2,$Z135,MAX(Profiles!$C$2,BG$4-$W135)),
     IF(SSSModel!$C$4="ECC",$EA135*$EB135*IF(MAX(Escalation!$C$2,BG$4-$W135)&gt;$DZ135-1,0,OFFSET(Escalation!$K$2,$Y135,MAX(Escalation!$C$2,BG$4-$W135))),
     IF(SSSModel!$C$4="PV",IF(DE$4=$W135,$EA135*(1+SSSModel!$C$2),0),
     IF(SSSModel!$C$4="FCR",IF(AND(DE$4&gt;=$W135,OFFSET(Profiles!$K$2,$Z135,MAX(Profiles!$C$2,BG$4-$W135))&gt;0),$EC135,0),0))))))</f>
        <v>0</v>
      </c>
      <c r="DF135" s="135">
        <f ca="1">IF(OR($Z135=0,SSSModel!$C$4="CF"),BH135,
IF(LEFT($V135,3)="ON_",
     IF(SSSModel!$C$4="RR",SUMPRODUCT(OFFSET($AC135,0,0,1,$CB$2),OFFSET(Profiles!$K$28,($Z135-1)*(Profiles!$I$26+1)+DF$4-SSSModel!$C$3+1,0,1,$CB$2)),
     IF(SSSModel!$C$4="ECC",$EA135*$EB135*SUMPRODUCT(OFFSET($AC135,0,MAX(0,DF$4-$DZ135-$CA$4+1),1,MIN($DZ135,DF$4-$CA$4+1)),OFFSET(Escalation!$K$24,($Y135-1)*(Escalation!$I$22+1)+DF$4-SSSModel!$C$3+1,MAX(0,DF$4-$DZ135-$CA$4+1),1,MIN($DZ135,DF$4-$CA$4+1))),
     IF(SSSModel!$C$4="PV",BH135*$EA135*(1+SSSModel!$C$2),
     IF(SSSModel!$C$4="FCR",$EC135*SUM(OFFSET($AC135,0,MAX(DF$4-$AC$4-$DZ135+1,0),1,MIN($DZ135,DF$4-$AC$4+1))),0)))),
SUM($AC135:$BZ135)*
     IF(SSSModel!$C$4="RR",OFFSET(Profiles!$K$2,$Z135,MAX(Profiles!$C$2,BH$4-$W135)),
     IF(SSSModel!$C$4="ECC",$EA135*$EB135*IF(MAX(Escalation!$C$2,BH$4-$W135)&gt;$DZ135-1,0,OFFSET(Escalation!$K$2,$Y135,MAX(Escalation!$C$2,BH$4-$W135))),
     IF(SSSModel!$C$4="PV",IF(DF$4=$W135,$EA135*(1+SSSModel!$C$2),0),
     IF(SSSModel!$C$4="FCR",IF(AND(DF$4&gt;=$W135,OFFSET(Profiles!$K$2,$Z135,MAX(Profiles!$C$2,BH$4-$W135))&gt;0),$EC135,0),0))))))</f>
        <v>0</v>
      </c>
      <c r="DG135" s="135">
        <f ca="1">IF(OR($Z135=0,SSSModel!$C$4="CF"),BI135,
IF(LEFT($V135,3)="ON_",
     IF(SSSModel!$C$4="RR",SUMPRODUCT(OFFSET($AC135,0,0,1,$CB$2),OFFSET(Profiles!$K$28,($Z135-1)*(Profiles!$I$26+1)+DG$4-SSSModel!$C$3+1,0,1,$CB$2)),
     IF(SSSModel!$C$4="ECC",$EA135*$EB135*SUMPRODUCT(OFFSET($AC135,0,MAX(0,DG$4-$DZ135-$CA$4+1),1,MIN($DZ135,DG$4-$CA$4+1)),OFFSET(Escalation!$K$24,($Y135-1)*(Escalation!$I$22+1)+DG$4-SSSModel!$C$3+1,MAX(0,DG$4-$DZ135-$CA$4+1),1,MIN($DZ135,DG$4-$CA$4+1))),
     IF(SSSModel!$C$4="PV",BI135*$EA135*(1+SSSModel!$C$2),
     IF(SSSModel!$C$4="FCR",$EC135*SUM(OFFSET($AC135,0,MAX(DG$4-$AC$4-$DZ135+1,0),1,MIN($DZ135,DG$4-$AC$4+1))),0)))),
SUM($AC135:$BZ135)*
     IF(SSSModel!$C$4="RR",OFFSET(Profiles!$K$2,$Z135,MAX(Profiles!$C$2,BI$4-$W135)),
     IF(SSSModel!$C$4="ECC",$EA135*$EB135*IF(MAX(Escalation!$C$2,BI$4-$W135)&gt;$DZ135-1,0,OFFSET(Escalation!$K$2,$Y135,MAX(Escalation!$C$2,BI$4-$W135))),
     IF(SSSModel!$C$4="PV",IF(DG$4=$W135,$EA135*(1+SSSModel!$C$2),0),
     IF(SSSModel!$C$4="FCR",IF(AND(DG$4&gt;=$W135,OFFSET(Profiles!$K$2,$Z135,MAX(Profiles!$C$2,BI$4-$W135))&gt;0),$EC135,0),0))))))</f>
        <v>0</v>
      </c>
      <c r="DH135" s="135">
        <f ca="1">IF(OR($Z135=0,SSSModel!$C$4="CF"),BJ135,
IF(LEFT($V135,3)="ON_",
     IF(SSSModel!$C$4="RR",SUMPRODUCT(OFFSET($AC135,0,0,1,$CB$2),OFFSET(Profiles!$K$28,($Z135-1)*(Profiles!$I$26+1)+DH$4-SSSModel!$C$3+1,0,1,$CB$2)),
     IF(SSSModel!$C$4="ECC",$EA135*$EB135*SUMPRODUCT(OFFSET($AC135,0,MAX(0,DH$4-$DZ135-$CA$4+1),1,MIN($DZ135,DH$4-$CA$4+1)),OFFSET(Escalation!$K$24,($Y135-1)*(Escalation!$I$22+1)+DH$4-SSSModel!$C$3+1,MAX(0,DH$4-$DZ135-$CA$4+1),1,MIN($DZ135,DH$4-$CA$4+1))),
     IF(SSSModel!$C$4="PV",BJ135*$EA135*(1+SSSModel!$C$2),
     IF(SSSModel!$C$4="FCR",$EC135*SUM(OFFSET($AC135,0,MAX(DH$4-$AC$4-$DZ135+1,0),1,MIN($DZ135,DH$4-$AC$4+1))),0)))),
SUM($AC135:$BZ135)*
     IF(SSSModel!$C$4="RR",OFFSET(Profiles!$K$2,$Z135,MAX(Profiles!$C$2,BJ$4-$W135)),
     IF(SSSModel!$C$4="ECC",$EA135*$EB135*IF(MAX(Escalation!$C$2,BJ$4-$W135)&gt;$DZ135-1,0,OFFSET(Escalation!$K$2,$Y135,MAX(Escalation!$C$2,BJ$4-$W135))),
     IF(SSSModel!$C$4="PV",IF(DH$4=$W135,$EA135*(1+SSSModel!$C$2),0),
     IF(SSSModel!$C$4="FCR",IF(AND(DH$4&gt;=$W135,OFFSET(Profiles!$K$2,$Z135,MAX(Profiles!$C$2,BJ$4-$W135))&gt;0),$EC135,0),0))))))</f>
        <v>0</v>
      </c>
      <c r="DI135" s="135">
        <f ca="1">IF(OR($Z135=0,SSSModel!$C$4="CF"),BK135,
IF(LEFT($V135,3)="ON_",
     IF(SSSModel!$C$4="RR",SUMPRODUCT(OFFSET($AC135,0,0,1,$CB$2),OFFSET(Profiles!$K$28,($Z135-1)*(Profiles!$I$26+1)+DI$4-SSSModel!$C$3+1,0,1,$CB$2)),
     IF(SSSModel!$C$4="ECC",$EA135*$EB135*SUMPRODUCT(OFFSET($AC135,0,MAX(0,DI$4-$DZ135-$CA$4+1),1,MIN($DZ135,DI$4-$CA$4+1)),OFFSET(Escalation!$K$24,($Y135-1)*(Escalation!$I$22+1)+DI$4-SSSModel!$C$3+1,MAX(0,DI$4-$DZ135-$CA$4+1),1,MIN($DZ135,DI$4-$CA$4+1))),
     IF(SSSModel!$C$4="PV",BK135*$EA135*(1+SSSModel!$C$2),
     IF(SSSModel!$C$4="FCR",$EC135*SUM(OFFSET($AC135,0,MAX(DI$4-$AC$4-$DZ135+1,0),1,MIN($DZ135,DI$4-$AC$4+1))),0)))),
SUM($AC135:$BZ135)*
     IF(SSSModel!$C$4="RR",OFFSET(Profiles!$K$2,$Z135,MAX(Profiles!$C$2,BK$4-$W135)),
     IF(SSSModel!$C$4="ECC",$EA135*$EB135*IF(MAX(Escalation!$C$2,BK$4-$W135)&gt;$DZ135-1,0,OFFSET(Escalation!$K$2,$Y135,MAX(Escalation!$C$2,BK$4-$W135))),
     IF(SSSModel!$C$4="PV",IF(DI$4=$W135,$EA135*(1+SSSModel!$C$2),0),
     IF(SSSModel!$C$4="FCR",IF(AND(DI$4&gt;=$W135,OFFSET(Profiles!$K$2,$Z135,MAX(Profiles!$C$2,BK$4-$W135))&gt;0),$EC135,0),0))))))</f>
        <v>0</v>
      </c>
      <c r="DJ135" s="135">
        <f ca="1">IF(OR($Z135=0,SSSModel!$C$4="CF"),BL135,
IF(LEFT($V135,3)="ON_",
     IF(SSSModel!$C$4="RR",SUMPRODUCT(OFFSET($AC135,0,0,1,$CB$2),OFFSET(Profiles!$K$28,($Z135-1)*(Profiles!$I$26+1)+DJ$4-SSSModel!$C$3+1,0,1,$CB$2)),
     IF(SSSModel!$C$4="ECC",$EA135*$EB135*SUMPRODUCT(OFFSET($AC135,0,MAX(0,DJ$4-$DZ135-$CA$4+1),1,MIN($DZ135,DJ$4-$CA$4+1)),OFFSET(Escalation!$K$24,($Y135-1)*(Escalation!$I$22+1)+DJ$4-SSSModel!$C$3+1,MAX(0,DJ$4-$DZ135-$CA$4+1),1,MIN($DZ135,DJ$4-$CA$4+1))),
     IF(SSSModel!$C$4="PV",BL135*$EA135*(1+SSSModel!$C$2),
     IF(SSSModel!$C$4="FCR",$EC135*SUM(OFFSET($AC135,0,MAX(DJ$4-$AC$4-$DZ135+1,0),1,MIN($DZ135,DJ$4-$AC$4+1))),0)))),
SUM($AC135:$BZ135)*
     IF(SSSModel!$C$4="RR",OFFSET(Profiles!$K$2,$Z135,MAX(Profiles!$C$2,BL$4-$W135)),
     IF(SSSModel!$C$4="ECC",$EA135*$EB135*IF(MAX(Escalation!$C$2,BL$4-$W135)&gt;$DZ135-1,0,OFFSET(Escalation!$K$2,$Y135,MAX(Escalation!$C$2,BL$4-$W135))),
     IF(SSSModel!$C$4="PV",IF(DJ$4=$W135,$EA135*(1+SSSModel!$C$2),0),
     IF(SSSModel!$C$4="FCR",IF(AND(DJ$4&gt;=$W135,OFFSET(Profiles!$K$2,$Z135,MAX(Profiles!$C$2,BL$4-$W135))&gt;0),$EC135,0),0))))))</f>
        <v>0</v>
      </c>
      <c r="DK135" s="135">
        <f ca="1">IF(OR($Z135=0,SSSModel!$C$4="CF"),BM135,
IF(LEFT($V135,3)="ON_",
     IF(SSSModel!$C$4="RR",SUMPRODUCT(OFFSET($AC135,0,0,1,$CB$2),OFFSET(Profiles!$K$28,($Z135-1)*(Profiles!$I$26+1)+DK$4-SSSModel!$C$3+1,0,1,$CB$2)),
     IF(SSSModel!$C$4="ECC",$EA135*$EB135*SUMPRODUCT(OFFSET($AC135,0,MAX(0,DK$4-$DZ135-$CA$4+1),1,MIN($DZ135,DK$4-$CA$4+1)),OFFSET(Escalation!$K$24,($Y135-1)*(Escalation!$I$22+1)+DK$4-SSSModel!$C$3+1,MAX(0,DK$4-$DZ135-$CA$4+1),1,MIN($DZ135,DK$4-$CA$4+1))),
     IF(SSSModel!$C$4="PV",BM135*$EA135*(1+SSSModel!$C$2),
     IF(SSSModel!$C$4="FCR",$EC135*SUM(OFFSET($AC135,0,MAX(DK$4-$AC$4-$DZ135+1,0),1,MIN($DZ135,DK$4-$AC$4+1))),0)))),
SUM($AC135:$BZ135)*
     IF(SSSModel!$C$4="RR",OFFSET(Profiles!$K$2,$Z135,MAX(Profiles!$C$2,BM$4-$W135)),
     IF(SSSModel!$C$4="ECC",$EA135*$EB135*IF(MAX(Escalation!$C$2,BM$4-$W135)&gt;$DZ135-1,0,OFFSET(Escalation!$K$2,$Y135,MAX(Escalation!$C$2,BM$4-$W135))),
     IF(SSSModel!$C$4="PV",IF(DK$4=$W135,$EA135*(1+SSSModel!$C$2),0),
     IF(SSSModel!$C$4="FCR",IF(AND(DK$4&gt;=$W135,OFFSET(Profiles!$K$2,$Z135,MAX(Profiles!$C$2,BM$4-$W135))&gt;0),$EC135,0),0))))))</f>
        <v>0</v>
      </c>
      <c r="DL135" s="135">
        <f ca="1">IF(OR($Z135=0,SSSModel!$C$4="CF"),BN135,
IF(LEFT($V135,3)="ON_",
     IF(SSSModel!$C$4="RR",SUMPRODUCT(OFFSET($AC135,0,0,1,$CB$2),OFFSET(Profiles!$K$28,($Z135-1)*(Profiles!$I$26+1)+DL$4-SSSModel!$C$3+1,0,1,$CB$2)),
     IF(SSSModel!$C$4="ECC",$EA135*$EB135*SUMPRODUCT(OFFSET($AC135,0,MAX(0,DL$4-$DZ135-$CA$4+1),1,MIN($DZ135,DL$4-$CA$4+1)),OFFSET(Escalation!$K$24,($Y135-1)*(Escalation!$I$22+1)+DL$4-SSSModel!$C$3+1,MAX(0,DL$4-$DZ135-$CA$4+1),1,MIN($DZ135,DL$4-$CA$4+1))),
     IF(SSSModel!$C$4="PV",BN135*$EA135*(1+SSSModel!$C$2),
     IF(SSSModel!$C$4="FCR",$EC135*SUM(OFFSET($AC135,0,MAX(DL$4-$AC$4-$DZ135+1,0),1,MIN($DZ135,DL$4-$AC$4+1))),0)))),
SUM($AC135:$BZ135)*
     IF(SSSModel!$C$4="RR",OFFSET(Profiles!$K$2,$Z135,MAX(Profiles!$C$2,BN$4-$W135)),
     IF(SSSModel!$C$4="ECC",$EA135*$EB135*IF(MAX(Escalation!$C$2,BN$4-$W135)&gt;$DZ135-1,0,OFFSET(Escalation!$K$2,$Y135,MAX(Escalation!$C$2,BN$4-$W135))),
     IF(SSSModel!$C$4="PV",IF(DL$4=$W135,$EA135*(1+SSSModel!$C$2),0),
     IF(SSSModel!$C$4="FCR",IF(AND(DL$4&gt;=$W135,OFFSET(Profiles!$K$2,$Z135,MAX(Profiles!$C$2,BN$4-$W135))&gt;0),$EC135,0),0))))))</f>
        <v>0</v>
      </c>
      <c r="DM135" s="135">
        <f ca="1">IF(OR($Z135=0,SSSModel!$C$4="CF"),BO135,
IF(LEFT($V135,3)="ON_",
     IF(SSSModel!$C$4="RR",SUMPRODUCT(OFFSET($AC135,0,0,1,$CB$2),OFFSET(Profiles!$K$28,($Z135-1)*(Profiles!$I$26+1)+DM$4-SSSModel!$C$3+1,0,1,$CB$2)),
     IF(SSSModel!$C$4="ECC",$EA135*$EB135*SUMPRODUCT(OFFSET($AC135,0,MAX(0,DM$4-$DZ135-$CA$4+1),1,MIN($DZ135,DM$4-$CA$4+1)),OFFSET(Escalation!$K$24,($Y135-1)*(Escalation!$I$22+1)+DM$4-SSSModel!$C$3+1,MAX(0,DM$4-$DZ135-$CA$4+1),1,MIN($DZ135,DM$4-$CA$4+1))),
     IF(SSSModel!$C$4="PV",BO135*$EA135*(1+SSSModel!$C$2),
     IF(SSSModel!$C$4="FCR",$EC135*SUM(OFFSET($AC135,0,MAX(DM$4-$AC$4-$DZ135+1,0),1,MIN($DZ135,DM$4-$AC$4+1))),0)))),
SUM($AC135:$BZ135)*
     IF(SSSModel!$C$4="RR",OFFSET(Profiles!$K$2,$Z135,MAX(Profiles!$C$2,BO$4-$W135)),
     IF(SSSModel!$C$4="ECC",$EA135*$EB135*IF(MAX(Escalation!$C$2,BO$4-$W135)&gt;$DZ135-1,0,OFFSET(Escalation!$K$2,$Y135,MAX(Escalation!$C$2,BO$4-$W135))),
     IF(SSSModel!$C$4="PV",IF(DM$4=$W135,$EA135*(1+SSSModel!$C$2),0),
     IF(SSSModel!$C$4="FCR",IF(AND(DM$4&gt;=$W135,OFFSET(Profiles!$K$2,$Z135,MAX(Profiles!$C$2,BO$4-$W135))&gt;0),$EC135,0),0))))))</f>
        <v>0</v>
      </c>
      <c r="DN135" s="135">
        <f ca="1">IF(OR($Z135=0,SSSModel!$C$4="CF"),BP135,
IF(LEFT($V135,3)="ON_",
     IF(SSSModel!$C$4="RR",SUMPRODUCT(OFFSET($AC135,0,0,1,$CB$2),OFFSET(Profiles!$K$28,($Z135-1)*(Profiles!$I$26+1)+DN$4-SSSModel!$C$3+1,0,1,$CB$2)),
     IF(SSSModel!$C$4="ECC",$EA135*$EB135*SUMPRODUCT(OFFSET($AC135,0,MAX(0,DN$4-$DZ135-$CA$4+1),1,MIN($DZ135,DN$4-$CA$4+1)),OFFSET(Escalation!$K$24,($Y135-1)*(Escalation!$I$22+1)+DN$4-SSSModel!$C$3+1,MAX(0,DN$4-$DZ135-$CA$4+1),1,MIN($DZ135,DN$4-$CA$4+1))),
     IF(SSSModel!$C$4="PV",BP135*$EA135*(1+SSSModel!$C$2),
     IF(SSSModel!$C$4="FCR",$EC135*SUM(OFFSET($AC135,0,MAX(DN$4-$AC$4-$DZ135+1,0),1,MIN($DZ135,DN$4-$AC$4+1))),0)))),
SUM($AC135:$BZ135)*
     IF(SSSModel!$C$4="RR",OFFSET(Profiles!$K$2,$Z135,MAX(Profiles!$C$2,BP$4-$W135)),
     IF(SSSModel!$C$4="ECC",$EA135*$EB135*IF(MAX(Escalation!$C$2,BP$4-$W135)&gt;$DZ135-1,0,OFFSET(Escalation!$K$2,$Y135,MAX(Escalation!$C$2,BP$4-$W135))),
     IF(SSSModel!$C$4="PV",IF(DN$4=$W135,$EA135*(1+SSSModel!$C$2),0),
     IF(SSSModel!$C$4="FCR",IF(AND(DN$4&gt;=$W135,OFFSET(Profiles!$K$2,$Z135,MAX(Profiles!$C$2,BP$4-$W135))&gt;0),$EC135,0),0))))))</f>
        <v>0</v>
      </c>
      <c r="DO135" s="135">
        <f ca="1">IF(OR($Z135=0,SSSModel!$C$4="CF"),BQ135,
IF(LEFT($V135,3)="ON_",
     IF(SSSModel!$C$4="RR",SUMPRODUCT(OFFSET($AC135,0,0,1,$CB$2),OFFSET(Profiles!$K$28,($Z135-1)*(Profiles!$I$26+1)+DO$4-SSSModel!$C$3+1,0,1,$CB$2)),
     IF(SSSModel!$C$4="ECC",$EA135*$EB135*SUMPRODUCT(OFFSET($AC135,0,MAX(0,DO$4-$DZ135-$CA$4+1),1,MIN($DZ135,DO$4-$CA$4+1)),OFFSET(Escalation!$K$24,($Y135-1)*(Escalation!$I$22+1)+DO$4-SSSModel!$C$3+1,MAX(0,DO$4-$DZ135-$CA$4+1),1,MIN($DZ135,DO$4-$CA$4+1))),
     IF(SSSModel!$C$4="PV",BQ135*$EA135*(1+SSSModel!$C$2),
     IF(SSSModel!$C$4="FCR",$EC135*SUM(OFFSET($AC135,0,MAX(DO$4-$AC$4-$DZ135+1,0),1,MIN($DZ135,DO$4-$AC$4+1))),0)))),
SUM($AC135:$BZ135)*
     IF(SSSModel!$C$4="RR",OFFSET(Profiles!$K$2,$Z135,MAX(Profiles!$C$2,BQ$4-$W135)),
     IF(SSSModel!$C$4="ECC",$EA135*$EB135*IF(MAX(Escalation!$C$2,BQ$4-$W135)&gt;$DZ135-1,0,OFFSET(Escalation!$K$2,$Y135,MAX(Escalation!$C$2,BQ$4-$W135))),
     IF(SSSModel!$C$4="PV",IF(DO$4=$W135,$EA135*(1+SSSModel!$C$2),0),
     IF(SSSModel!$C$4="FCR",IF(AND(DO$4&gt;=$W135,OFFSET(Profiles!$K$2,$Z135,MAX(Profiles!$C$2,BQ$4-$W135))&gt;0),$EC135,0),0))))))</f>
        <v>0</v>
      </c>
      <c r="DP135" s="135">
        <f ca="1">IF(OR($Z135=0,SSSModel!$C$4="CF"),BR135,
IF(LEFT($V135,3)="ON_",
     IF(SSSModel!$C$4="RR",SUMPRODUCT(OFFSET($AC135,0,0,1,$CB$2),OFFSET(Profiles!$K$28,($Z135-1)*(Profiles!$I$26+1)+DP$4-SSSModel!$C$3+1,0,1,$CB$2)),
     IF(SSSModel!$C$4="ECC",$EA135*$EB135*SUMPRODUCT(OFFSET($AC135,0,MAX(0,DP$4-$DZ135-$CA$4+1),1,MIN($DZ135,DP$4-$CA$4+1)),OFFSET(Escalation!$K$24,($Y135-1)*(Escalation!$I$22+1)+DP$4-SSSModel!$C$3+1,MAX(0,DP$4-$DZ135-$CA$4+1),1,MIN($DZ135,DP$4-$CA$4+1))),
     IF(SSSModel!$C$4="PV",BR135*$EA135*(1+SSSModel!$C$2),
     IF(SSSModel!$C$4="FCR",$EC135*SUM(OFFSET($AC135,0,MAX(DP$4-$AC$4-$DZ135+1,0),1,MIN($DZ135,DP$4-$AC$4+1))),0)))),
SUM($AC135:$BZ135)*
     IF(SSSModel!$C$4="RR",OFFSET(Profiles!$K$2,$Z135,MAX(Profiles!$C$2,BR$4-$W135)),
     IF(SSSModel!$C$4="ECC",$EA135*$EB135*IF(MAX(Escalation!$C$2,BR$4-$W135)&gt;$DZ135-1,0,OFFSET(Escalation!$K$2,$Y135,MAX(Escalation!$C$2,BR$4-$W135))),
     IF(SSSModel!$C$4="PV",IF(DP$4=$W135,$EA135*(1+SSSModel!$C$2),0),
     IF(SSSModel!$C$4="FCR",IF(AND(DP$4&gt;=$W135,OFFSET(Profiles!$K$2,$Z135,MAX(Profiles!$C$2,BR$4-$W135))&gt;0),$EC135,0),0))))))</f>
        <v>0</v>
      </c>
      <c r="DQ135" s="135">
        <f ca="1">IF(OR($Z135=0,SSSModel!$C$4="CF"),BS135,
IF(LEFT($V135,3)="ON_",
     IF(SSSModel!$C$4="RR",SUMPRODUCT(OFFSET($AC135,0,0,1,$CB$2),OFFSET(Profiles!$K$28,($Z135-1)*(Profiles!$I$26+1)+DQ$4-SSSModel!$C$3+1,0,1,$CB$2)),
     IF(SSSModel!$C$4="ECC",$EA135*$EB135*SUMPRODUCT(OFFSET($AC135,0,MAX(0,DQ$4-$DZ135-$CA$4+1),1,MIN($DZ135,DQ$4-$CA$4+1)),OFFSET(Escalation!$K$24,($Y135-1)*(Escalation!$I$22+1)+DQ$4-SSSModel!$C$3+1,MAX(0,DQ$4-$DZ135-$CA$4+1),1,MIN($DZ135,DQ$4-$CA$4+1))),
     IF(SSSModel!$C$4="PV",BS135*$EA135*(1+SSSModel!$C$2),
     IF(SSSModel!$C$4="FCR",$EC135*SUM(OFFSET($AC135,0,MAX(DQ$4-$AC$4-$DZ135+1,0),1,MIN($DZ135,DQ$4-$AC$4+1))),0)))),
SUM($AC135:$BZ135)*
     IF(SSSModel!$C$4="RR",OFFSET(Profiles!$K$2,$Z135,MAX(Profiles!$C$2,BS$4-$W135)),
     IF(SSSModel!$C$4="ECC",$EA135*$EB135*IF(MAX(Escalation!$C$2,BS$4-$W135)&gt;$DZ135-1,0,OFFSET(Escalation!$K$2,$Y135,MAX(Escalation!$C$2,BS$4-$W135))),
     IF(SSSModel!$C$4="PV",IF(DQ$4=$W135,$EA135*(1+SSSModel!$C$2),0),
     IF(SSSModel!$C$4="FCR",IF(AND(DQ$4&gt;=$W135,OFFSET(Profiles!$K$2,$Z135,MAX(Profiles!$C$2,BS$4-$W135))&gt;0),$EC135,0),0))))))</f>
        <v>0</v>
      </c>
      <c r="DR135" s="135">
        <f ca="1">IF(OR($Z135=0,SSSModel!$C$4="CF"),BT135,
IF(LEFT($V135,3)="ON_",
     IF(SSSModel!$C$4="RR",SUMPRODUCT(OFFSET($AC135,0,0,1,$CB$2),OFFSET(Profiles!$K$28,($Z135-1)*(Profiles!$I$26+1)+DR$4-SSSModel!$C$3+1,0,1,$CB$2)),
     IF(SSSModel!$C$4="ECC",$EA135*$EB135*SUMPRODUCT(OFFSET($AC135,0,MAX(0,DR$4-$DZ135-$CA$4+1),1,MIN($DZ135,DR$4-$CA$4+1)),OFFSET(Escalation!$K$24,($Y135-1)*(Escalation!$I$22+1)+DR$4-SSSModel!$C$3+1,MAX(0,DR$4-$DZ135-$CA$4+1),1,MIN($DZ135,DR$4-$CA$4+1))),
     IF(SSSModel!$C$4="PV",BT135*$EA135*(1+SSSModel!$C$2),
     IF(SSSModel!$C$4="FCR",$EC135*SUM(OFFSET($AC135,0,MAX(DR$4-$AC$4-$DZ135+1,0),1,MIN($DZ135,DR$4-$AC$4+1))),0)))),
SUM($AC135:$BZ135)*
     IF(SSSModel!$C$4="RR",OFFSET(Profiles!$K$2,$Z135,MAX(Profiles!$C$2,BT$4-$W135)),
     IF(SSSModel!$C$4="ECC",$EA135*$EB135*IF(MAX(Escalation!$C$2,BT$4-$W135)&gt;$DZ135-1,0,OFFSET(Escalation!$K$2,$Y135,MAX(Escalation!$C$2,BT$4-$W135))),
     IF(SSSModel!$C$4="PV",IF(DR$4=$W135,$EA135*(1+SSSModel!$C$2),0),
     IF(SSSModel!$C$4="FCR",IF(AND(DR$4&gt;=$W135,OFFSET(Profiles!$K$2,$Z135,MAX(Profiles!$C$2,BT$4-$W135))&gt;0),$EC135,0),0))))))</f>
        <v>0</v>
      </c>
      <c r="DS135" s="135">
        <f ca="1">IF(OR($Z135=0,SSSModel!$C$4="CF"),BU135,
IF(LEFT($V135,3)="ON_",
     IF(SSSModel!$C$4="RR",SUMPRODUCT(OFFSET($AC135,0,0,1,$CB$2),OFFSET(Profiles!$K$28,($Z135-1)*(Profiles!$I$26+1)+DS$4-SSSModel!$C$3+1,0,1,$CB$2)),
     IF(SSSModel!$C$4="ECC",$EA135*$EB135*SUMPRODUCT(OFFSET($AC135,0,MAX(0,DS$4-$DZ135-$CA$4+1),1,MIN($DZ135,DS$4-$CA$4+1)),OFFSET(Escalation!$K$24,($Y135-1)*(Escalation!$I$22+1)+DS$4-SSSModel!$C$3+1,MAX(0,DS$4-$DZ135-$CA$4+1),1,MIN($DZ135,DS$4-$CA$4+1))),
     IF(SSSModel!$C$4="PV",BU135*$EA135*(1+SSSModel!$C$2),
     IF(SSSModel!$C$4="FCR",$EC135*SUM(OFFSET($AC135,0,MAX(DS$4-$AC$4-$DZ135+1,0),1,MIN($DZ135,DS$4-$AC$4+1))),0)))),
SUM($AC135:$BZ135)*
     IF(SSSModel!$C$4="RR",OFFSET(Profiles!$K$2,$Z135,MAX(Profiles!$C$2,BU$4-$W135)),
     IF(SSSModel!$C$4="ECC",$EA135*$EB135*IF(MAX(Escalation!$C$2,BU$4-$W135)&gt;$DZ135-1,0,OFFSET(Escalation!$K$2,$Y135,MAX(Escalation!$C$2,BU$4-$W135))),
     IF(SSSModel!$C$4="PV",IF(DS$4=$W135,$EA135*(1+SSSModel!$C$2),0),
     IF(SSSModel!$C$4="FCR",IF(AND(DS$4&gt;=$W135,OFFSET(Profiles!$K$2,$Z135,MAX(Profiles!$C$2,BU$4-$W135))&gt;0),$EC135,0),0))))))</f>
        <v>0</v>
      </c>
      <c r="DT135" s="135">
        <f ca="1">IF(OR($Z135=0,SSSModel!$C$4="CF"),BV135,
IF(LEFT($V135,3)="ON_",
     IF(SSSModel!$C$4="RR",SUMPRODUCT(OFFSET($AC135,0,0,1,$CB$2),OFFSET(Profiles!$K$28,($Z135-1)*(Profiles!$I$26+1)+DT$4-SSSModel!$C$3+1,0,1,$CB$2)),
     IF(SSSModel!$C$4="ECC",$EA135*$EB135*SUMPRODUCT(OFFSET($AC135,0,MAX(0,DT$4-$DZ135-$CA$4+1),1,MIN($DZ135,DT$4-$CA$4+1)),OFFSET(Escalation!$K$24,($Y135-1)*(Escalation!$I$22+1)+DT$4-SSSModel!$C$3+1,MAX(0,DT$4-$DZ135-$CA$4+1),1,MIN($DZ135,DT$4-$CA$4+1))),
     IF(SSSModel!$C$4="PV",BV135*$EA135*(1+SSSModel!$C$2),
     IF(SSSModel!$C$4="FCR",$EC135*SUM(OFFSET($AC135,0,MAX(DT$4-$AC$4-$DZ135+1,0),1,MIN($DZ135,DT$4-$AC$4+1))),0)))),
SUM($AC135:$BZ135)*
     IF(SSSModel!$C$4="RR",OFFSET(Profiles!$K$2,$Z135,MAX(Profiles!$C$2,BV$4-$W135)),
     IF(SSSModel!$C$4="ECC",$EA135*$EB135*IF(MAX(Escalation!$C$2,BV$4-$W135)&gt;$DZ135-1,0,OFFSET(Escalation!$K$2,$Y135,MAX(Escalation!$C$2,BV$4-$W135))),
     IF(SSSModel!$C$4="PV",IF(DT$4=$W135,$EA135*(1+SSSModel!$C$2),0),
     IF(SSSModel!$C$4="FCR",IF(AND(DT$4&gt;=$W135,OFFSET(Profiles!$K$2,$Z135,MAX(Profiles!$C$2,BV$4-$W135))&gt;0),$EC135,0),0))))))</f>
        <v>0</v>
      </c>
      <c r="DU135" s="135">
        <f ca="1">IF(OR($Z135=0,SSSModel!$C$4="CF"),BW135,
IF(LEFT($V135,3)="ON_",
     IF(SSSModel!$C$4="RR",SUMPRODUCT(OFFSET($AC135,0,0,1,$CB$2),OFFSET(Profiles!$K$28,($Z135-1)*(Profiles!$I$26+1)+DU$4-SSSModel!$C$3+1,0,1,$CB$2)),
     IF(SSSModel!$C$4="ECC",$EA135*$EB135*SUMPRODUCT(OFFSET($AC135,0,MAX(0,DU$4-$DZ135-$CA$4+1),1,MIN($DZ135,DU$4-$CA$4+1)),OFFSET(Escalation!$K$24,($Y135-1)*(Escalation!$I$22+1)+DU$4-SSSModel!$C$3+1,MAX(0,DU$4-$DZ135-$CA$4+1),1,MIN($DZ135,DU$4-$CA$4+1))),
     IF(SSSModel!$C$4="PV",BW135*$EA135*(1+SSSModel!$C$2),
     IF(SSSModel!$C$4="FCR",$EC135*SUM(OFFSET($AC135,0,MAX(DU$4-$AC$4-$DZ135+1,0),1,MIN($DZ135,DU$4-$AC$4+1))),0)))),
SUM($AC135:$BZ135)*
     IF(SSSModel!$C$4="RR",OFFSET(Profiles!$K$2,$Z135,MAX(Profiles!$C$2,BW$4-$W135)),
     IF(SSSModel!$C$4="ECC",$EA135*$EB135*IF(MAX(Escalation!$C$2,BW$4-$W135)&gt;$DZ135-1,0,OFFSET(Escalation!$K$2,$Y135,MAX(Escalation!$C$2,BW$4-$W135))),
     IF(SSSModel!$C$4="PV",IF(DU$4=$W135,$EA135*(1+SSSModel!$C$2),0),
     IF(SSSModel!$C$4="FCR",IF(AND(DU$4&gt;=$W135,OFFSET(Profiles!$K$2,$Z135,MAX(Profiles!$C$2,BW$4-$W135))&gt;0),$EC135,0),0))))))</f>
        <v>0</v>
      </c>
      <c r="DV135" s="136">
        <f ca="1">IF(OR($Z135=0,SSSModel!$C$4="CF"),BX135,
IF(LEFT($V135,3)="ON_",
     IF(SSSModel!$C$4="RR",SUMPRODUCT(OFFSET($AC135,0,0,1,$CB$2),OFFSET(Profiles!$K$28,($Z135-1)*(Profiles!$I$26+1)+DV$4-SSSModel!$C$3+1,0,1,$CB$2)),
     IF(SSSModel!$C$4="ECC",$EA135*$EB135*SUMPRODUCT(OFFSET($AC135,0,MAX(0,DV$4-$DZ135-$CA$4+1),1,MIN($DZ135,DV$4-$CA$4+1)),OFFSET(Escalation!$K$24,($Y135-1)*(Escalation!$I$22+1)+DV$4-SSSModel!$C$3+1,MAX(0,DV$4-$DZ135-$CA$4+1),1,MIN($DZ135,DV$4-$CA$4+1))),
     IF(SSSModel!$C$4="PV",BX135*$EA135*(1+SSSModel!$C$2),
     IF(SSSModel!$C$4="FCR",$EC135*SUM(OFFSET($AC135,0,MAX(DV$4-$AC$4-$DZ135+1,0),1,MIN($DZ135,DV$4-$AC$4+1))),0)))),
SUM($AC135:$BZ135)*
     IF(SSSModel!$C$4="RR",OFFSET(Profiles!$K$2,$Z135,MAX(Profiles!$C$2,BX$4-$W135)),
     IF(SSSModel!$C$4="ECC",$EA135*$EB135*IF(MAX(Escalation!$C$2,BX$4-$W135)&gt;$DZ135-1,0,OFFSET(Escalation!$K$2,$Y135,MAX(Escalation!$C$2,BX$4-$W135))),
     IF(SSSModel!$C$4="PV",IF(DV$4=$W135,$EA135*(1+SSSModel!$C$2),0),
     IF(SSSModel!$C$4="FCR",IF(AND(DV$4&gt;=$W135,OFFSET(Profiles!$K$2,$Z135,MAX(Profiles!$C$2,BX$4-$W135))&gt;0),$EC135,0),0))))))</f>
        <v>0</v>
      </c>
      <c r="DW135" s="136">
        <f ca="1">IF(OR($Z135=0,SSSModel!$C$4="CF"),BY135,
IF(LEFT($V135,3)="ON_",
     IF(SSSModel!$C$4="RR",SUMPRODUCT(OFFSET($AC135,0,0,1,$CB$2),OFFSET(Profiles!$K$28,($Z135-1)*(Profiles!$I$26+1)+DW$4-SSSModel!$C$3+1,0,1,$CB$2)),
     IF(SSSModel!$C$4="ECC",$EA135*$EB135*SUMPRODUCT(OFFSET($AC135,0,MAX(0,DW$4-$DZ135-$CA$4+1),1,MIN($DZ135,DW$4-$CA$4+1)),OFFSET(Escalation!$K$24,($Y135-1)*(Escalation!$I$22+1)+DW$4-SSSModel!$C$3+1,MAX(0,DW$4-$DZ135-$CA$4+1),1,MIN($DZ135,DW$4-$CA$4+1))),
     IF(SSSModel!$C$4="PV",BY135*$EA135*(1+SSSModel!$C$2),
     IF(SSSModel!$C$4="FCR",$EC135*SUM(OFFSET($AC135,0,MAX(DW$4-$AC$4-$DZ135+1,0),1,MIN($DZ135,DW$4-$AC$4+1))),0)))),
SUM($AC135:$BZ135)*
     IF(SSSModel!$C$4="RR",OFFSET(Profiles!$K$2,$Z135,MAX(Profiles!$C$2,BY$4-$W135)),
     IF(SSSModel!$C$4="ECC",$EA135*$EB135*IF(MAX(Escalation!$C$2,BY$4-$W135)&gt;$DZ135-1,0,OFFSET(Escalation!$K$2,$Y135,MAX(Escalation!$C$2,BY$4-$W135))),
     IF(SSSModel!$C$4="PV",IF(DW$4=$W135,$EA135*(1+SSSModel!$C$2),0),
     IF(SSSModel!$C$4="FCR",IF(AND(DW$4&gt;=$W135,OFFSET(Profiles!$K$2,$Z135,MAX(Profiles!$C$2,BY$4-$W135))&gt;0),$EC135,0),0))))))</f>
        <v>0</v>
      </c>
      <c r="DX135" s="136">
        <f ca="1">IF(OR($Z135=0,SSSModel!$C$4="CF"),BZ135,
IF(LEFT($V135,3)="ON_",
     IF(SSSModel!$C$4="RR",SUMPRODUCT(OFFSET($AC135,0,0,1,$CB$2),OFFSET(Profiles!$K$28,($Z135-1)*(Profiles!$I$26+1)+DX$4-SSSModel!$C$3+1,0,1,$CB$2)),
     IF(SSSModel!$C$4="ECC",$EA135*$EB135*SUMPRODUCT(OFFSET($AC135,0,MAX(0,DX$4-$DZ135-$CA$4+1),1,MIN($DZ135,DX$4-$CA$4+1)),OFFSET(Escalation!$K$24,($Y135-1)*(Escalation!$I$22+1)+DX$4-SSSModel!$C$3+1,MAX(0,DX$4-$DZ135-$CA$4+1),1,MIN($DZ135,DX$4-$CA$4+1))),
     IF(SSSModel!$C$4="PV",BZ135*$EA135*(1+SSSModel!$C$2),
     IF(SSSModel!$C$4="FCR",$EC135*SUM(OFFSET($AC135,0,MAX(DX$4-$AC$4-$DZ135+1,0),1,MIN($DZ135,DX$4-$AC$4+1))),0)))),
SUM($AC135:$BZ135)*
     IF(SSSModel!$C$4="RR",OFFSET(Profiles!$K$2,$Z135,MAX(Profiles!$C$2,BZ$4-$W135)),
     IF(SSSModel!$C$4="ECC",$EA135*$EB135*IF(MAX(Escalation!$C$2,BZ$4-$W135)&gt;$DZ135-1,0,OFFSET(Escalation!$K$2,$Y135,MAX(Escalation!$C$2,BZ$4-$W135))),
     IF(SSSModel!$C$4="PV",IF(DX$4=$W135,$EA135*(1+SSSModel!$C$2),0),
     IF(SSSModel!$C$4="FCR",IF(AND(DX$4&gt;=$W135,OFFSET(Profiles!$K$2,$Z135,MAX(Profiles!$C$2,BZ$4-$W135))&gt;0),$EC135,0),0))))))</f>
        <v>0</v>
      </c>
      <c r="DY135" s="82">
        <f ca="1">IF($Y135=0,0,OFFSET(Escalation!$B$2,$Y135,0))</f>
        <v>0.02</v>
      </c>
      <c r="DZ135" s="80">
        <f ca="1">IF($Z135=0,0,COUNTIF(OFFSET(Profiles!$K$2,$Z135,0,1,50),"&gt;0"))</f>
        <v>0</v>
      </c>
      <c r="EA135" s="137">
        <f ca="1">IF($Z135=0,0,SUMPRODUCT(Profiles!$C$20:$BH$20,OFFSET(Profiles!$C$2,$Z135,0,1,Profiles!$B$1)))</f>
        <v>0</v>
      </c>
      <c r="EB135" s="24">
        <f>IF($Z135=0,0,((1-(1+DY135)/(1+SSSModel!$C$2))/(1-((1+DY135)/(1+SSSModel!$C$2))^DZ135))*(1+SSSModel!$C$2))</f>
        <v>0</v>
      </c>
      <c r="EC135" s="24">
        <f>IF($Z135=0,0,-PMT(SSSModel!$C$2,DZ135,EA135))</f>
        <v>0</v>
      </c>
    </row>
    <row r="136" spans="3:133" x14ac:dyDescent="0.35">
      <c r="C136" s="18">
        <f t="shared" si="12"/>
        <v>14</v>
      </c>
      <c r="D136" s="18">
        <f t="shared" si="13"/>
        <v>2</v>
      </c>
      <c r="E136" s="18">
        <f t="shared" ca="1" si="16"/>
        <v>0</v>
      </c>
      <c r="G136" s="25" t="str">
        <f ca="1">IF($E136=0,"",OFFSET(Resources!B$26,$E136,0))</f>
        <v/>
      </c>
      <c r="H136" s="25" t="str">
        <f ca="1">IF($E136=0,"",OFFSET(Resources!C$26,$E136,0))</f>
        <v/>
      </c>
      <c r="I136" s="25" t="str">
        <f ca="1">IF($E136=0,"",OFFSET(Resources!$E$26,$E136,0))</f>
        <v/>
      </c>
      <c r="J136" s="16">
        <v>1</v>
      </c>
      <c r="K136" s="16" t="s">
        <v>150</v>
      </c>
      <c r="L136" s="25" t="str">
        <f ca="1">OFFSET(Resources!$CG$24,0,$C136-1)</f>
        <v>Start Fuel</v>
      </c>
      <c r="M136" s="25" t="str">
        <f ca="1">OFFSET(Resources!$CG$25,0,$C136-1)</f>
        <v>O&amp;M</v>
      </c>
      <c r="N136" s="1">
        <v>1</v>
      </c>
      <c r="O136" s="7">
        <f ca="1">IF($E136=0,0,OFFSET(Resources!$CG$26,$E136,$C136-1))</f>
        <v>0</v>
      </c>
      <c r="P136" s="25" t="str">
        <f ca="1">OFFSET(Resources!$CG$26,0,$C136-1)</f>
        <v>mmBtu/Yr</v>
      </c>
      <c r="Q136" s="18">
        <f ca="1">IF($E136=0,0,OFFSET(GenAlts!$W$4,$E136,$D136-1))</f>
        <v>0</v>
      </c>
      <c r="R136" s="1">
        <v>1</v>
      </c>
      <c r="S136" t="str">
        <f ca="1">IF($E136=0,"",OFFSET(Resources!$R$26,$E136,0))</f>
        <v/>
      </c>
      <c r="T136" s="85" t="str">
        <f ca="1">IF(OR($E136=0,OFFSET(Resources!$P$26,$E136,0)=0),"",OFFSET(Resources!$P$26,$E136,0))</f>
        <v/>
      </c>
      <c r="U136" s="25">
        <f ca="1">IF($E136=0,0,OFFSET(Resources!$AB$26,$E136,($C136-1)*Resources!$CI$20))</f>
        <v>0</v>
      </c>
      <c r="V136" s="1"/>
      <c r="W136">
        <f t="shared" ca="1" si="17"/>
        <v>0</v>
      </c>
      <c r="X136">
        <f ca="1">IF(T136="",0,MATCH(T136,Profiles!$A$3:$A$22,0))</f>
        <v>0</v>
      </c>
      <c r="Y136" s="10">
        <f ca="1">IF(U136=0,0,MATCH(U136,Escalation!$A$3:$A$18,0))</f>
        <v>0</v>
      </c>
      <c r="Z136">
        <f>IF(V136="",0,MATCH(V136,Profiles!$A$3:$A$22,0))</f>
        <v>0</v>
      </c>
      <c r="AA136" s="8"/>
      <c r="AB136" s="8">
        <v>0</v>
      </c>
      <c r="AC136" s="72">
        <f ca="1">IF(OR(AC$4&lt;$Q136,AC$4&gt;$Q136+IF($S136="",1000,$S136)-1),0,IF(MOD(AC$4-$Q136,IF($R136="",1000,$R136))=0,$O136,0))*IF($Y136&gt;0,(1+INDEX(Escalation!$B$3:$B$18,$Y136,0))^(AC$4-SSSModel!$C$5),1)*IF($X136=0,1,OFFSET(Profiles!$K$2,$X136,MAX(Profiles!$C$2,AC$4-$Q136)))*IF($AA136=1,(1+SSSModel!#REF!),1)</f>
        <v>0</v>
      </c>
      <c r="AD136" s="72">
        <f ca="1">IF(OR(AD$4&lt;$Q136,AD$4&gt;$Q136+IF($S136="",1000,$S136)-1),0,IF(MOD(AD$4-$Q136,IF($R136="",1000,$R136))=0,$O136,0))*IF($Y136&gt;0,(1+INDEX(Escalation!$B$3:$B$18,$Y136,0))^(AD$4-SSSModel!$C$5),1)*IF($X136=0,1,OFFSET(Profiles!$K$2,$X136,MAX(Profiles!$C$2,AD$4-$Q136)))*IF($AA136=1,(1+SSSModel!#REF!),1)</f>
        <v>0</v>
      </c>
      <c r="AE136" s="72">
        <f ca="1">IF(OR(AE$4&lt;$Q136,AE$4&gt;$Q136+IF($S136="",1000,$S136)-1),0,IF(MOD(AE$4-$Q136,IF($R136="",1000,$R136))=0,$O136,0))*IF($Y136&gt;0,(1+INDEX(Escalation!$B$3:$B$18,$Y136,0))^(AE$4-SSSModel!$C$5),1)*IF($X136=0,1,OFFSET(Profiles!$K$2,$X136,MAX(Profiles!$C$2,AE$4-$Q136)))*IF($AA136=1,(1+SSSModel!#REF!),1)</f>
        <v>0</v>
      </c>
      <c r="AF136" s="72">
        <f ca="1">IF(OR(AF$4&lt;$Q136,AF$4&gt;$Q136+IF($S136="",1000,$S136)-1),0,IF(MOD(AF$4-$Q136,IF($R136="",1000,$R136))=0,$O136,0))*IF($Y136&gt;0,(1+INDEX(Escalation!$B$3:$B$18,$Y136,0))^(AF$4-SSSModel!$C$5),1)*IF($X136=0,1,OFFSET(Profiles!$K$2,$X136,MAX(Profiles!$C$2,AF$4-$Q136)))*IF($AA136=1,(1+SSSModel!#REF!),1)</f>
        <v>0</v>
      </c>
      <c r="AG136" s="72">
        <f ca="1">IF(OR(AG$4&lt;$Q136,AG$4&gt;$Q136+IF($S136="",1000,$S136)-1),0,IF(MOD(AG$4-$Q136,IF($R136="",1000,$R136))=0,$O136,0))*IF($Y136&gt;0,(1+INDEX(Escalation!$B$3:$B$18,$Y136,0))^(AG$4-SSSModel!$C$5),1)*IF($X136=0,1,OFFSET(Profiles!$K$2,$X136,MAX(Profiles!$C$2,AG$4-$Q136)))*IF($AA136=1,(1+SSSModel!#REF!),1)</f>
        <v>0</v>
      </c>
      <c r="AH136" s="72">
        <f ca="1">IF(OR(AH$4&lt;$Q136,AH$4&gt;$Q136+IF($S136="",1000,$S136)-1),0,IF(MOD(AH$4-$Q136,IF($R136="",1000,$R136))=0,$O136,0))*IF($Y136&gt;0,(1+INDEX(Escalation!$B$3:$B$18,$Y136,0))^(AH$4-SSSModel!$C$5),1)*IF($X136=0,1,OFFSET(Profiles!$K$2,$X136,MAX(Profiles!$C$2,AH$4-$Q136)))*IF($AA136=1,(1+SSSModel!#REF!),1)</f>
        <v>0</v>
      </c>
      <c r="AI136" s="72">
        <f ca="1">IF(OR(AI$4&lt;$Q136,AI$4&gt;$Q136+IF($S136="",1000,$S136)-1),0,IF(MOD(AI$4-$Q136,IF($R136="",1000,$R136))=0,$O136,0))*IF($Y136&gt;0,(1+INDEX(Escalation!$B$3:$B$18,$Y136,0))^(AI$4-SSSModel!$C$5),1)*IF($X136=0,1,OFFSET(Profiles!$K$2,$X136,MAX(Profiles!$C$2,AI$4-$Q136)))*IF($AA136=1,(1+SSSModel!#REF!),1)</f>
        <v>0</v>
      </c>
      <c r="AJ136" s="72">
        <f ca="1">IF(OR(AJ$4&lt;$Q136,AJ$4&gt;$Q136+IF($S136="",1000,$S136)-1),0,IF(MOD(AJ$4-$Q136,IF($R136="",1000,$R136))=0,$O136,0))*IF($Y136&gt;0,(1+INDEX(Escalation!$B$3:$B$18,$Y136,0))^(AJ$4-SSSModel!$C$5),1)*IF($X136=0,1,OFFSET(Profiles!$K$2,$X136,MAX(Profiles!$C$2,AJ$4-$Q136)))*IF($AA136=1,(1+SSSModel!#REF!),1)</f>
        <v>0</v>
      </c>
      <c r="AK136" s="72">
        <f ca="1">IF(OR(AK$4&lt;$Q136,AK$4&gt;$Q136+IF($S136="",1000,$S136)-1),0,IF(MOD(AK$4-$Q136,IF($R136="",1000,$R136))=0,$O136,0))*IF($Y136&gt;0,(1+INDEX(Escalation!$B$3:$B$18,$Y136,0))^(AK$4-SSSModel!$C$5),1)*IF($X136=0,1,OFFSET(Profiles!$K$2,$X136,MAX(Profiles!$C$2,AK$4-$Q136)))*IF($AA136=1,(1+SSSModel!#REF!),1)</f>
        <v>0</v>
      </c>
      <c r="AL136" s="72">
        <f ca="1">IF(OR(AL$4&lt;$Q136,AL$4&gt;$Q136+IF($S136="",1000,$S136)-1),0,IF(MOD(AL$4-$Q136,IF($R136="",1000,$R136))=0,$O136,0))*IF($Y136&gt;0,(1+INDEX(Escalation!$B$3:$B$18,$Y136,0))^(AL$4-SSSModel!$C$5),1)*IF($X136=0,1,OFFSET(Profiles!$K$2,$X136,MAX(Profiles!$C$2,AL$4-$Q136)))*IF($AA136=1,(1+SSSModel!#REF!),1)</f>
        <v>0</v>
      </c>
      <c r="AM136" s="72">
        <f ca="1">IF(OR(AM$4&lt;$Q136,AM$4&gt;$Q136+IF($S136="",1000,$S136)-1),0,IF(MOD(AM$4-$Q136,IF($R136="",1000,$R136))=0,$O136,0))*IF($Y136&gt;0,(1+INDEX(Escalation!$B$3:$B$18,$Y136,0))^(AM$4-SSSModel!$C$5),1)*IF($X136=0,1,OFFSET(Profiles!$K$2,$X136,MAX(Profiles!$C$2,AM$4-$Q136)))*IF($AA136=1,(1+SSSModel!#REF!),1)</f>
        <v>0</v>
      </c>
      <c r="AN136" s="72">
        <f ca="1">IF(OR(AN$4&lt;$Q136,AN$4&gt;$Q136+IF($S136="",1000,$S136)-1),0,IF(MOD(AN$4-$Q136,IF($R136="",1000,$R136))=0,$O136,0))*IF($Y136&gt;0,(1+INDEX(Escalation!$B$3:$B$18,$Y136,0))^(AN$4-SSSModel!$C$5),1)*IF($X136=0,1,OFFSET(Profiles!$K$2,$X136,MAX(Profiles!$C$2,AN$4-$Q136)))*IF($AA136=1,(1+SSSModel!#REF!),1)</f>
        <v>0</v>
      </c>
      <c r="AO136" s="72">
        <f ca="1">IF(OR(AO$4&lt;$Q136,AO$4&gt;$Q136+IF($S136="",1000,$S136)-1),0,IF(MOD(AO$4-$Q136,IF($R136="",1000,$R136))=0,$O136,0))*IF($Y136&gt;0,(1+INDEX(Escalation!$B$3:$B$18,$Y136,0))^(AO$4-SSSModel!$C$5),1)*IF($X136=0,1,OFFSET(Profiles!$K$2,$X136,MAX(Profiles!$C$2,AO$4-$Q136)))*IF($AA136=1,(1+SSSModel!#REF!),1)</f>
        <v>0</v>
      </c>
      <c r="AP136" s="72">
        <f ca="1">IF(OR(AP$4&lt;$Q136,AP$4&gt;$Q136+IF($S136="",1000,$S136)-1),0,IF(MOD(AP$4-$Q136,IF($R136="",1000,$R136))=0,$O136,0))*IF($Y136&gt;0,(1+INDEX(Escalation!$B$3:$B$18,$Y136,0))^(AP$4-SSSModel!$C$5),1)*IF($X136=0,1,OFFSET(Profiles!$K$2,$X136,MAX(Profiles!$C$2,AP$4-$Q136)))*IF($AA136=1,(1+SSSModel!#REF!),1)</f>
        <v>0</v>
      </c>
      <c r="AQ136" s="72">
        <f ca="1">IF(OR(AQ$4&lt;$Q136,AQ$4&gt;$Q136+IF($S136="",1000,$S136)-1),0,IF(MOD(AQ$4-$Q136,IF($R136="",1000,$R136))=0,$O136,0))*IF($Y136&gt;0,(1+INDEX(Escalation!$B$3:$B$18,$Y136,0))^(AQ$4-SSSModel!$C$5),1)*IF($X136=0,1,OFFSET(Profiles!$K$2,$X136,MAX(Profiles!$C$2,AQ$4-$Q136)))*IF($AA136=1,(1+SSSModel!#REF!),1)</f>
        <v>0</v>
      </c>
      <c r="AR136" s="72">
        <f ca="1">IF(OR(AR$4&lt;$Q136,AR$4&gt;$Q136+IF($S136="",1000,$S136)-1),0,IF(MOD(AR$4-$Q136,IF($R136="",1000,$R136))=0,$O136,0))*IF($Y136&gt;0,(1+INDEX(Escalation!$B$3:$B$18,$Y136,0))^(AR$4-SSSModel!$C$5),1)*IF($X136=0,1,OFFSET(Profiles!$K$2,$X136,MAX(Profiles!$C$2,AR$4-$Q136)))*IF($AA136=1,(1+SSSModel!#REF!),1)</f>
        <v>0</v>
      </c>
      <c r="AS136" s="72">
        <f ca="1">IF(OR(AS$4&lt;$Q136,AS$4&gt;$Q136+IF($S136="",1000,$S136)-1),0,IF(MOD(AS$4-$Q136,IF($R136="",1000,$R136))=0,$O136,0))*IF($Y136&gt;0,(1+INDEX(Escalation!$B$3:$B$18,$Y136,0))^(AS$4-SSSModel!$C$5),1)*IF($X136=0,1,OFFSET(Profiles!$K$2,$X136,MAX(Profiles!$C$2,AS$4-$Q136)))*IF($AA136=1,(1+SSSModel!#REF!),1)</f>
        <v>0</v>
      </c>
      <c r="AT136" s="72">
        <f ca="1">IF(OR(AT$4&lt;$Q136,AT$4&gt;$Q136+IF($S136="",1000,$S136)-1),0,IF(MOD(AT$4-$Q136,IF($R136="",1000,$R136))=0,$O136,0))*IF($Y136&gt;0,(1+INDEX(Escalation!$B$3:$B$18,$Y136,0))^(AT$4-SSSModel!$C$5),1)*IF($X136=0,1,OFFSET(Profiles!$K$2,$X136,MAX(Profiles!$C$2,AT$4-$Q136)))*IF($AA136=1,(1+SSSModel!#REF!),1)</f>
        <v>0</v>
      </c>
      <c r="AU136" s="72">
        <f ca="1">IF(OR(AU$4&lt;$Q136,AU$4&gt;$Q136+IF($S136="",1000,$S136)-1),0,IF(MOD(AU$4-$Q136,IF($R136="",1000,$R136))=0,$O136,0))*IF($Y136&gt;0,(1+INDEX(Escalation!$B$3:$B$18,$Y136,0))^(AU$4-SSSModel!$C$5),1)*IF($X136=0,1,OFFSET(Profiles!$K$2,$X136,MAX(Profiles!$C$2,AU$4-$Q136)))*IF($AA136=1,(1+SSSModel!#REF!),1)</f>
        <v>0</v>
      </c>
      <c r="AV136" s="72">
        <f ca="1">IF(OR(AV$4&lt;$Q136,AV$4&gt;$Q136+IF($S136="",1000,$S136)-1),0,IF(MOD(AV$4-$Q136,IF($R136="",1000,$R136))=0,$O136,0))*IF($Y136&gt;0,(1+INDEX(Escalation!$B$3:$B$18,$Y136,0))^(AV$4-SSSModel!$C$5),1)*IF($X136=0,1,OFFSET(Profiles!$K$2,$X136,MAX(Profiles!$C$2,AV$4-$Q136)))*IF($AA136=1,(1+SSSModel!#REF!),1)</f>
        <v>0</v>
      </c>
      <c r="AW136" s="72">
        <f ca="1">IF(OR(AW$4&lt;$Q136,AW$4&gt;$Q136+IF($S136="",1000,$S136)-1),0,IF(MOD(AW$4-$Q136,IF($R136="",1000,$R136))=0,$O136,0))*IF($Y136&gt;0,(1+INDEX(Escalation!$B$3:$B$18,$Y136,0))^(AW$4-SSSModel!$C$5),1)*IF($X136=0,1,OFFSET(Profiles!$K$2,$X136,MAX(Profiles!$C$2,AW$4-$Q136)))*IF($AA136=1,(1+SSSModel!#REF!),1)</f>
        <v>0</v>
      </c>
      <c r="AX136" s="72">
        <f ca="1">IF(OR(AX$4&lt;$Q136,AX$4&gt;$Q136+IF($S136="",1000,$S136)-1),0,IF(MOD(AX$4-$Q136,IF($R136="",1000,$R136))=0,$O136,0))*IF($Y136&gt;0,(1+INDEX(Escalation!$B$3:$B$18,$Y136,0))^(AX$4-SSSModel!$C$5),1)*IF($X136=0,1,OFFSET(Profiles!$K$2,$X136,MAX(Profiles!$C$2,AX$4-$Q136)))*IF($AA136=1,(1+SSSModel!#REF!),1)</f>
        <v>0</v>
      </c>
      <c r="AY136" s="72">
        <f ca="1">IF(OR(AY$4&lt;$Q136,AY$4&gt;$Q136+IF($S136="",1000,$S136)-1),0,IF(MOD(AY$4-$Q136,IF($R136="",1000,$R136))=0,$O136,0))*IF($Y136&gt;0,(1+INDEX(Escalation!$B$3:$B$18,$Y136,0))^(AY$4-SSSModel!$C$5),1)*IF($X136=0,1,OFFSET(Profiles!$K$2,$X136,MAX(Profiles!$C$2,AY$4-$Q136)))*IF($AA136=1,(1+SSSModel!#REF!),1)</f>
        <v>0</v>
      </c>
      <c r="AZ136" s="72">
        <f ca="1">IF(OR(AZ$4&lt;$Q136,AZ$4&gt;$Q136+IF($S136="",1000,$S136)-1),0,IF(MOD(AZ$4-$Q136,IF($R136="",1000,$R136))=0,$O136,0))*IF($Y136&gt;0,(1+INDEX(Escalation!$B$3:$B$18,$Y136,0))^(AZ$4-SSSModel!$C$5),1)*IF($X136=0,1,OFFSET(Profiles!$K$2,$X136,MAX(Profiles!$C$2,AZ$4-$Q136)))*IF($AA136=1,(1+SSSModel!#REF!),1)</f>
        <v>0</v>
      </c>
      <c r="BA136" s="72">
        <f ca="1">IF(OR(BA$4&lt;$Q136,BA$4&gt;$Q136+IF($S136="",1000,$S136)-1),0,IF(MOD(BA$4-$Q136,IF($R136="",1000,$R136))=0,$O136,0))*IF($Y136&gt;0,(1+INDEX(Escalation!$B$3:$B$18,$Y136,0))^(BA$4-SSSModel!$C$5),1)*IF($X136=0,1,OFFSET(Profiles!$K$2,$X136,MAX(Profiles!$C$2,BA$4-$Q136)))*IF($AA136=1,(1+SSSModel!#REF!),1)</f>
        <v>0</v>
      </c>
      <c r="BB136" s="72">
        <f ca="1">IF(OR(BB$4&lt;$Q136,BB$4&gt;$Q136+IF($S136="",1000,$S136)-1),0,IF(MOD(BB$4-$Q136,IF($R136="",1000,$R136))=0,$O136,0))*IF($Y136&gt;0,(1+INDEX(Escalation!$B$3:$B$18,$Y136,0))^(BB$4-SSSModel!$C$5),1)*IF($X136=0,1,OFFSET(Profiles!$K$2,$X136,MAX(Profiles!$C$2,BB$4-$Q136)))*IF($AA136=1,(1+SSSModel!#REF!),1)</f>
        <v>0</v>
      </c>
      <c r="BC136" s="72">
        <f ca="1">IF(OR(BC$4&lt;$Q136,BC$4&gt;$Q136+IF($S136="",1000,$S136)-1),0,IF(MOD(BC$4-$Q136,IF($R136="",1000,$R136))=0,$O136,0))*IF($Y136&gt;0,(1+INDEX(Escalation!$B$3:$B$18,$Y136,0))^(BC$4-SSSModel!$C$5),1)*IF($X136=0,1,OFFSET(Profiles!$K$2,$X136,MAX(Profiles!$C$2,BC$4-$Q136)))*IF($AA136=1,(1+SSSModel!#REF!),1)</f>
        <v>0</v>
      </c>
      <c r="BD136" s="72">
        <f ca="1">IF(OR(BD$4&lt;$Q136,BD$4&gt;$Q136+IF($S136="",1000,$S136)-1),0,IF(MOD(BD$4-$Q136,IF($R136="",1000,$R136))=0,$O136,0))*IF($Y136&gt;0,(1+INDEX(Escalation!$B$3:$B$18,$Y136,0))^(BD$4-SSSModel!$C$5),1)*IF($X136=0,1,OFFSET(Profiles!$K$2,$X136,MAX(Profiles!$C$2,BD$4-$Q136)))*IF($AA136=1,(1+SSSModel!#REF!),1)</f>
        <v>0</v>
      </c>
      <c r="BE136" s="72">
        <f ca="1">IF(OR(BE$4&lt;$Q136,BE$4&gt;$Q136+IF($S136="",1000,$S136)-1),0,IF(MOD(BE$4-$Q136,IF($R136="",1000,$R136))=0,$O136,0))*IF($Y136&gt;0,(1+INDEX(Escalation!$B$3:$B$18,$Y136,0))^(BE$4-SSSModel!$C$5),1)*IF($X136=0,1,OFFSET(Profiles!$K$2,$X136,MAX(Profiles!$C$2,BE$4-$Q136)))*IF($AA136=1,(1+SSSModel!#REF!),1)</f>
        <v>0</v>
      </c>
      <c r="BF136" s="72">
        <f ca="1">IF(OR(BF$4&lt;$Q136,BF$4&gt;$Q136+IF($S136="",1000,$S136)-1),0,IF(MOD(BF$4-$Q136,IF($R136="",1000,$R136))=0,$O136,0))*IF($Y136&gt;0,(1+INDEX(Escalation!$B$3:$B$18,$Y136,0))^(BF$4-SSSModel!$C$5),1)*IF($X136=0,1,OFFSET(Profiles!$K$2,$X136,MAX(Profiles!$C$2,BF$4-$Q136)))*IF($AA136=1,(1+SSSModel!#REF!),1)</f>
        <v>0</v>
      </c>
      <c r="BG136" s="72">
        <f ca="1">IF(OR(BG$4&lt;$Q136,BG$4&gt;$Q136+IF($S136="",1000,$S136)-1),0,IF(MOD(BG$4-$Q136,IF($R136="",1000,$R136))=0,$O136,0))*IF($Y136&gt;0,(1+INDEX(Escalation!$B$3:$B$18,$Y136,0))^(BG$4-SSSModel!$C$5),1)*IF($X136=0,1,OFFSET(Profiles!$K$2,$X136,MAX(Profiles!$C$2,BG$4-$Q136)))*IF($AA136=1,(1+SSSModel!#REF!),1)</f>
        <v>0</v>
      </c>
      <c r="BH136" s="72">
        <f ca="1">IF(OR(BH$4&lt;$Q136,BH$4&gt;$Q136+IF($S136="",1000,$S136)-1),0,IF(MOD(BH$4-$Q136,IF($R136="",1000,$R136))=0,$O136,0))*IF($Y136&gt;0,(1+INDEX(Escalation!$B$3:$B$18,$Y136,0))^(BH$4-SSSModel!$C$5),1)*IF($X136=0,1,OFFSET(Profiles!$K$2,$X136,MAX(Profiles!$C$2,BH$4-$Q136)))*IF($AA136=1,(1+SSSModel!#REF!),1)</f>
        <v>0</v>
      </c>
      <c r="BI136" s="72">
        <f ca="1">IF(OR(BI$4&lt;$Q136,BI$4&gt;$Q136+IF($S136="",1000,$S136)-1),0,IF(MOD(BI$4-$Q136,IF($R136="",1000,$R136))=0,$O136,0))*IF($Y136&gt;0,(1+INDEX(Escalation!$B$3:$B$18,$Y136,0))^(BI$4-SSSModel!$C$5),1)*IF($X136=0,1,OFFSET(Profiles!$K$2,$X136,MAX(Profiles!$C$2,BI$4-$Q136)))*IF($AA136=1,(1+SSSModel!#REF!),1)</f>
        <v>0</v>
      </c>
      <c r="BJ136" s="72">
        <f ca="1">IF(OR(BJ$4&lt;$Q136,BJ$4&gt;$Q136+IF($S136="",1000,$S136)-1),0,IF(MOD(BJ$4-$Q136,IF($R136="",1000,$R136))=0,$O136,0))*IF($Y136&gt;0,(1+INDEX(Escalation!$B$3:$B$18,$Y136,0))^(BJ$4-SSSModel!$C$5),1)*IF($X136=0,1,OFFSET(Profiles!$K$2,$X136,MAX(Profiles!$C$2,BJ$4-$Q136)))*IF($AA136=1,(1+SSSModel!#REF!),1)</f>
        <v>0</v>
      </c>
      <c r="BK136" s="72">
        <f ca="1">IF(OR(BK$4&lt;$Q136,BK$4&gt;$Q136+IF($S136="",1000,$S136)-1),0,IF(MOD(BK$4-$Q136,IF($R136="",1000,$R136))=0,$O136,0))*IF($Y136&gt;0,(1+INDEX(Escalation!$B$3:$B$18,$Y136,0))^(BK$4-SSSModel!$C$5),1)*IF($X136=0,1,OFFSET(Profiles!$K$2,$X136,MAX(Profiles!$C$2,BK$4-$Q136)))*IF($AA136=1,(1+SSSModel!#REF!),1)</f>
        <v>0</v>
      </c>
      <c r="BL136" s="72">
        <f ca="1">IF(OR(BL$4&lt;$Q136,BL$4&gt;$Q136+IF($S136="",1000,$S136)-1),0,IF(MOD(BL$4-$Q136,IF($R136="",1000,$R136))=0,$O136,0))*IF($Y136&gt;0,(1+INDEX(Escalation!$B$3:$B$18,$Y136,0))^(BL$4-SSSModel!$C$5),1)*IF($X136=0,1,OFFSET(Profiles!$K$2,$X136,MAX(Profiles!$C$2,BL$4-$Q136)))*IF($AA136=1,(1+SSSModel!#REF!),1)</f>
        <v>0</v>
      </c>
      <c r="BM136" s="72">
        <f ca="1">IF(OR(BM$4&lt;$Q136,BM$4&gt;$Q136+IF($S136="",1000,$S136)-1),0,IF(MOD(BM$4-$Q136,IF($R136="",1000,$R136))=0,$O136,0))*IF($Y136&gt;0,(1+INDEX(Escalation!$B$3:$B$18,$Y136,0))^(BM$4-SSSModel!$C$5),1)*IF($X136=0,1,OFFSET(Profiles!$K$2,$X136,MAX(Profiles!$C$2,BM$4-$Q136)))*IF($AA136=1,(1+SSSModel!#REF!),1)</f>
        <v>0</v>
      </c>
      <c r="BN136" s="72">
        <f ca="1">IF(OR(BN$4&lt;$Q136,BN$4&gt;$Q136+IF($S136="",1000,$S136)-1),0,IF(MOD(BN$4-$Q136,IF($R136="",1000,$R136))=0,$O136,0))*IF($Y136&gt;0,(1+INDEX(Escalation!$B$3:$B$18,$Y136,0))^(BN$4-SSSModel!$C$5),1)*IF($X136=0,1,OFFSET(Profiles!$K$2,$X136,MAX(Profiles!$C$2,BN$4-$Q136)))*IF($AA136=1,(1+SSSModel!#REF!),1)</f>
        <v>0</v>
      </c>
      <c r="BO136" s="72">
        <f ca="1">IF(OR(BO$4&lt;$Q136,BO$4&gt;$Q136+IF($S136="",1000,$S136)-1),0,IF(MOD(BO$4-$Q136,IF($R136="",1000,$R136))=0,$O136,0))*IF($Y136&gt;0,(1+INDEX(Escalation!$B$3:$B$18,$Y136,0))^(BO$4-SSSModel!$C$5),1)*IF($X136=0,1,OFFSET(Profiles!$K$2,$X136,MAX(Profiles!$C$2,BO$4-$Q136)))*IF($AA136=1,(1+SSSModel!#REF!),1)</f>
        <v>0</v>
      </c>
      <c r="BP136" s="72">
        <f ca="1">IF(OR(BP$4&lt;$Q136,BP$4&gt;$Q136+IF($S136="",1000,$S136)-1),0,IF(MOD(BP$4-$Q136,IF($R136="",1000,$R136))=0,$O136,0))*IF($Y136&gt;0,(1+INDEX(Escalation!$B$3:$B$18,$Y136,0))^(BP$4-SSSModel!$C$5),1)*IF($X136=0,1,OFFSET(Profiles!$K$2,$X136,MAX(Profiles!$C$2,BP$4-$Q136)))*IF($AA136=1,(1+SSSModel!#REF!),1)</f>
        <v>0</v>
      </c>
      <c r="BQ136" s="72">
        <f ca="1">IF(OR(BQ$4&lt;$Q136,BQ$4&gt;$Q136+IF($S136="",1000,$S136)-1),0,IF(MOD(BQ$4-$Q136,IF($R136="",1000,$R136))=0,$O136,0))*IF($Y136&gt;0,(1+INDEX(Escalation!$B$3:$B$18,$Y136,0))^(BQ$4-SSSModel!$C$5),1)*IF($X136=0,1,OFFSET(Profiles!$K$2,$X136,MAX(Profiles!$C$2,BQ$4-$Q136)))*IF($AA136=1,(1+SSSModel!#REF!),1)</f>
        <v>0</v>
      </c>
      <c r="BR136" s="72">
        <f ca="1">IF(OR(BR$4&lt;$Q136,BR$4&gt;$Q136+IF($S136="",1000,$S136)-1),0,IF(MOD(BR$4-$Q136,IF($R136="",1000,$R136))=0,$O136,0))*IF($Y136&gt;0,(1+INDEX(Escalation!$B$3:$B$18,$Y136,0))^(BR$4-SSSModel!$C$5),1)*IF($X136=0,1,OFFSET(Profiles!$K$2,$X136,MAX(Profiles!$C$2,BR$4-$Q136)))*IF($AA136=1,(1+SSSModel!#REF!),1)</f>
        <v>0</v>
      </c>
      <c r="BS136" s="72">
        <f ca="1">IF(OR(BS$4&lt;$Q136,BS$4&gt;$Q136+IF($S136="",1000,$S136)-1),0,IF(MOD(BS$4-$Q136,IF($R136="",1000,$R136))=0,$O136,0))*IF($Y136&gt;0,(1+INDEX(Escalation!$B$3:$B$18,$Y136,0))^(BS$4-SSSModel!$C$5),1)*IF($X136=0,1,OFFSET(Profiles!$K$2,$X136,MAX(Profiles!$C$2,BS$4-$Q136)))*IF($AA136=1,(1+SSSModel!#REF!),1)</f>
        <v>0</v>
      </c>
      <c r="BT136" s="72">
        <f ca="1">IF(OR(BT$4&lt;$Q136,BT$4&gt;$Q136+IF($S136="",1000,$S136)-1),0,IF(MOD(BT$4-$Q136,IF($R136="",1000,$R136))=0,$O136,0))*IF($Y136&gt;0,(1+INDEX(Escalation!$B$3:$B$18,$Y136,0))^(BT$4-SSSModel!$C$5),1)*IF($X136=0,1,OFFSET(Profiles!$K$2,$X136,MAX(Profiles!$C$2,BT$4-$Q136)))*IF($AA136=1,(1+SSSModel!#REF!),1)</f>
        <v>0</v>
      </c>
      <c r="BU136" s="72">
        <f ca="1">IF(OR(BU$4&lt;$Q136,BU$4&gt;$Q136+IF($S136="",1000,$S136)-1),0,IF(MOD(BU$4-$Q136,IF($R136="",1000,$R136))=0,$O136,0))*IF($Y136&gt;0,(1+INDEX(Escalation!$B$3:$B$18,$Y136,0))^(BU$4-SSSModel!$C$5),1)*IF($X136=0,1,OFFSET(Profiles!$K$2,$X136,MAX(Profiles!$C$2,BU$4-$Q136)))*IF($AA136=1,(1+SSSModel!#REF!),1)</f>
        <v>0</v>
      </c>
      <c r="BV136" s="72">
        <f ca="1">IF(OR(BV$4&lt;$Q136,BV$4&gt;$Q136+IF($S136="",1000,$S136)-1),0,IF(MOD(BV$4-$Q136,IF($R136="",1000,$R136))=0,$O136,0))*IF($Y136&gt;0,(1+INDEX(Escalation!$B$3:$B$18,$Y136,0))^(BV$4-SSSModel!$C$5),1)*IF($X136=0,1,OFFSET(Profiles!$K$2,$X136,MAX(Profiles!$C$2,BV$4-$Q136)))*IF($AA136=1,(1+SSSModel!#REF!),1)</f>
        <v>0</v>
      </c>
      <c r="BW136" s="72">
        <f ca="1">IF(OR(BW$4&lt;$Q136,BW$4&gt;$Q136+IF($S136="",1000,$S136)-1),0,IF(MOD(BW$4-$Q136,IF($R136="",1000,$R136))=0,$O136,0))*IF($Y136&gt;0,(1+INDEX(Escalation!$B$3:$B$18,$Y136,0))^(BW$4-SSSModel!$C$5),1)*IF($X136=0,1,OFFSET(Profiles!$K$2,$X136,MAX(Profiles!$C$2,BW$4-$Q136)))*IF($AA136=1,(1+SSSModel!#REF!),1)</f>
        <v>0</v>
      </c>
      <c r="BX136" s="72">
        <f ca="1">IF(OR(BX$4&lt;$Q136,BX$4&gt;$Q136+IF($S136="",1000,$S136)-1),0,IF(MOD(BX$4-$Q136,IF($R136="",1000,$R136))=0,$O136,0))*IF($Y136&gt;0,(1+INDEX(Escalation!$B$3:$B$18,$Y136,0))^(BX$4-SSSModel!$C$5),1)*IF($X136=0,1,OFFSET(Profiles!$K$2,$X136,MAX(Profiles!$C$2,BX$4-$Q136)))*IF($AA136=1,(1+SSSModel!#REF!),1)</f>
        <v>0</v>
      </c>
      <c r="BY136" s="72">
        <f ca="1">IF(OR(BY$4&lt;$Q136,BY$4&gt;$Q136+IF($S136="",1000,$S136)-1),0,IF(MOD(BY$4-$Q136,IF($R136="",1000,$R136))=0,$O136,0))*IF($Y136&gt;0,(1+INDEX(Escalation!$B$3:$B$18,$Y136,0))^(BY$4-SSSModel!$C$5),1)*IF($X136=0,1,OFFSET(Profiles!$K$2,$X136,MAX(Profiles!$C$2,BY$4-$Q136)))*IF($AA136=1,(1+SSSModel!#REF!),1)</f>
        <v>0</v>
      </c>
      <c r="BZ136" s="72">
        <f ca="1">IF(OR(BZ$4&lt;$Q136,BZ$4&gt;$Q136+IF($S136="",1000,$S136)-1),0,IF(MOD(BZ$4-$Q136,IF($R136="",1000,$R136))=0,$O136,0))*IF($Y136&gt;0,(1+INDEX(Escalation!$B$3:$B$18,$Y136,0))^(BZ$4-SSSModel!$C$5),1)*IF($X136=0,1,OFFSET(Profiles!$K$2,$X136,MAX(Profiles!$C$2,BZ$4-$Q136)))*IF($AA136=1,(1+SSSModel!#REF!),1)</f>
        <v>0</v>
      </c>
      <c r="CA136" s="134">
        <f ca="1">IF(OR($Z136=0,SSSModel!$C$4="CF"),AC136,
IF(LEFT($V136,3)="ON_",
     IF(SSSModel!$C$4="RR",SUMPRODUCT(OFFSET($AC136,0,0,1,$CB$2),OFFSET(Profiles!$K$28,($Z136-1)*(Profiles!$I$26+1)+CA$4-SSSModel!$C$3+1,0,1,$CB$2)),
     IF(SSSModel!$C$4="ECC",$EA136*$EB136*SUMPRODUCT(OFFSET($AC136,0,MAX(0,CA$4-$DZ136-$CA$4+1),1,MIN($DZ136,CA$4-$CA$4+1)),OFFSET(Escalation!$K$24,($Y136-1)*(Escalation!$I$22+1)+CA$4-SSSModel!$C$3+1,MAX(0,CA$4-$DZ136-$CA$4+1),1,MIN($DZ136,CA$4-$CA$4+1))),
     IF(SSSModel!$C$4="PV",AC136*$EA136*(1+SSSModel!$C$2),
     IF(SSSModel!$C$4="FCR",$EC136*SUM(OFFSET($AC136,0,MAX(CA$4-$AC$4-$DZ136+1,0),1,MIN($DZ136,CA$4-$AC$4+1))),0)))),
SUM($AC136:$BZ136)*
     IF(SSSModel!$C$4="RR",OFFSET(Profiles!$K$2,$Z136,MAX(Profiles!$C$2,AC$4-$W136)),
     IF(SSSModel!$C$4="ECC",$EA136*$EB136*IF(MAX(Escalation!$C$2,AC$4-$W136)&gt;$DZ136-1,0,OFFSET(Escalation!$K$2,$Y136,MAX(Escalation!$C$2,AC$4-$W136))),
     IF(SSSModel!$C$4="PV",IF(CA$4=$W136,$EA136*(1+SSSModel!$C$2),0),
     IF(SSSModel!$C$4="FCR",IF(AND(CA$4&gt;=$W136,OFFSET(Profiles!$K$2,$Z136,MAX(Profiles!$C$2,AC$4-$W136))&gt;0),$EC136,0),0))))))</f>
        <v>0</v>
      </c>
      <c r="CB136" s="135">
        <f ca="1">IF(OR($Z136=0,SSSModel!$C$4="CF"),AD136,
IF(LEFT($V136,3)="ON_",
     IF(SSSModel!$C$4="RR",SUMPRODUCT(OFFSET($AC136,0,0,1,$CB$2),OFFSET(Profiles!$K$28,($Z136-1)*(Profiles!$I$26+1)+CB$4-SSSModel!$C$3+1,0,1,$CB$2)),
     IF(SSSModel!$C$4="ECC",$EA136*$EB136*SUMPRODUCT(OFFSET($AC136,0,MAX(0,CB$4-$DZ136-$CA$4+1),1,MIN($DZ136,CB$4-$CA$4+1)),OFFSET(Escalation!$K$24,($Y136-1)*(Escalation!$I$22+1)+CB$4-SSSModel!$C$3+1,MAX(0,CB$4-$DZ136-$CA$4+1),1,MIN($DZ136,CB$4-$CA$4+1))),
     IF(SSSModel!$C$4="PV",AD136*$EA136*(1+SSSModel!$C$2),
     IF(SSSModel!$C$4="FCR",$EC136*SUM(OFFSET($AC136,0,MAX(CB$4-$AC$4-$DZ136+1,0),1,MIN($DZ136,CB$4-$AC$4+1))),0)))),
SUM($AC136:$BZ136)*
     IF(SSSModel!$C$4="RR",OFFSET(Profiles!$K$2,$Z136,MAX(Profiles!$C$2,AD$4-$W136)),
     IF(SSSModel!$C$4="ECC",$EA136*$EB136*IF(MAX(Escalation!$C$2,AD$4-$W136)&gt;$DZ136-1,0,OFFSET(Escalation!$K$2,$Y136,MAX(Escalation!$C$2,AD$4-$W136))),
     IF(SSSModel!$C$4="PV",IF(CB$4=$W136,$EA136*(1+SSSModel!$C$2),0),
     IF(SSSModel!$C$4="FCR",IF(AND(CB$4&gt;=$W136,OFFSET(Profiles!$K$2,$Z136,MAX(Profiles!$C$2,AD$4-$W136))&gt;0),$EC136,0),0))))))</f>
        <v>0</v>
      </c>
      <c r="CC136" s="135">
        <f ca="1">IF(OR($Z136=0,SSSModel!$C$4="CF"),AE136,
IF(LEFT($V136,3)="ON_",
     IF(SSSModel!$C$4="RR",SUMPRODUCT(OFFSET($AC136,0,0,1,$CB$2),OFFSET(Profiles!$K$28,($Z136-1)*(Profiles!$I$26+1)+CC$4-SSSModel!$C$3+1,0,1,$CB$2)),
     IF(SSSModel!$C$4="ECC",$EA136*$EB136*SUMPRODUCT(OFFSET($AC136,0,MAX(0,CC$4-$DZ136-$CA$4+1),1,MIN($DZ136,CC$4-$CA$4+1)),OFFSET(Escalation!$K$24,($Y136-1)*(Escalation!$I$22+1)+CC$4-SSSModel!$C$3+1,MAX(0,CC$4-$DZ136-$CA$4+1),1,MIN($DZ136,CC$4-$CA$4+1))),
     IF(SSSModel!$C$4="PV",AE136*$EA136*(1+SSSModel!$C$2),
     IF(SSSModel!$C$4="FCR",$EC136*SUM(OFFSET($AC136,0,MAX(CC$4-$AC$4-$DZ136+1,0),1,MIN($DZ136,CC$4-$AC$4+1))),0)))),
SUM($AC136:$BZ136)*
     IF(SSSModel!$C$4="RR",OFFSET(Profiles!$K$2,$Z136,MAX(Profiles!$C$2,AE$4-$W136)),
     IF(SSSModel!$C$4="ECC",$EA136*$EB136*IF(MAX(Escalation!$C$2,AE$4-$W136)&gt;$DZ136-1,0,OFFSET(Escalation!$K$2,$Y136,MAX(Escalation!$C$2,AE$4-$W136))),
     IF(SSSModel!$C$4="PV",IF(CC$4=$W136,$EA136*(1+SSSModel!$C$2),0),
     IF(SSSModel!$C$4="FCR",IF(AND(CC$4&gt;=$W136,OFFSET(Profiles!$K$2,$Z136,MAX(Profiles!$C$2,AE$4-$W136))&gt;0),$EC136,0),0))))))</f>
        <v>0</v>
      </c>
      <c r="CD136" s="135">
        <f ca="1">IF(OR($Z136=0,SSSModel!$C$4="CF"),AF136,
IF(LEFT($V136,3)="ON_",
     IF(SSSModel!$C$4="RR",SUMPRODUCT(OFFSET($AC136,0,0,1,$CB$2),OFFSET(Profiles!$K$28,($Z136-1)*(Profiles!$I$26+1)+CD$4-SSSModel!$C$3+1,0,1,$CB$2)),
     IF(SSSModel!$C$4="ECC",$EA136*$EB136*SUMPRODUCT(OFFSET($AC136,0,MAX(0,CD$4-$DZ136-$CA$4+1),1,MIN($DZ136,CD$4-$CA$4+1)),OFFSET(Escalation!$K$24,($Y136-1)*(Escalation!$I$22+1)+CD$4-SSSModel!$C$3+1,MAX(0,CD$4-$DZ136-$CA$4+1),1,MIN($DZ136,CD$4-$CA$4+1))),
     IF(SSSModel!$C$4="PV",AF136*$EA136*(1+SSSModel!$C$2),
     IF(SSSModel!$C$4="FCR",$EC136*SUM(OFFSET($AC136,0,MAX(CD$4-$AC$4-$DZ136+1,0),1,MIN($DZ136,CD$4-$AC$4+1))),0)))),
SUM($AC136:$BZ136)*
     IF(SSSModel!$C$4="RR",OFFSET(Profiles!$K$2,$Z136,MAX(Profiles!$C$2,AF$4-$W136)),
     IF(SSSModel!$C$4="ECC",$EA136*$EB136*IF(MAX(Escalation!$C$2,AF$4-$W136)&gt;$DZ136-1,0,OFFSET(Escalation!$K$2,$Y136,MAX(Escalation!$C$2,AF$4-$W136))),
     IF(SSSModel!$C$4="PV",IF(CD$4=$W136,$EA136*(1+SSSModel!$C$2),0),
     IF(SSSModel!$C$4="FCR",IF(AND(CD$4&gt;=$W136,OFFSET(Profiles!$K$2,$Z136,MAX(Profiles!$C$2,AF$4-$W136))&gt;0),$EC136,0),0))))))</f>
        <v>0</v>
      </c>
      <c r="CE136" s="135">
        <f ca="1">IF(OR($Z136=0,SSSModel!$C$4="CF"),AG136,
IF(LEFT($V136,3)="ON_",
     IF(SSSModel!$C$4="RR",SUMPRODUCT(OFFSET($AC136,0,0,1,$CB$2),OFFSET(Profiles!$K$28,($Z136-1)*(Profiles!$I$26+1)+CE$4-SSSModel!$C$3+1,0,1,$CB$2)),
     IF(SSSModel!$C$4="ECC",$EA136*$EB136*SUMPRODUCT(OFFSET($AC136,0,MAX(0,CE$4-$DZ136-$CA$4+1),1,MIN($DZ136,CE$4-$CA$4+1)),OFFSET(Escalation!$K$24,($Y136-1)*(Escalation!$I$22+1)+CE$4-SSSModel!$C$3+1,MAX(0,CE$4-$DZ136-$CA$4+1),1,MIN($DZ136,CE$4-$CA$4+1))),
     IF(SSSModel!$C$4="PV",AG136*$EA136*(1+SSSModel!$C$2),
     IF(SSSModel!$C$4="FCR",$EC136*SUM(OFFSET($AC136,0,MAX(CE$4-$AC$4-$DZ136+1,0),1,MIN($DZ136,CE$4-$AC$4+1))),0)))),
SUM($AC136:$BZ136)*
     IF(SSSModel!$C$4="RR",OFFSET(Profiles!$K$2,$Z136,MAX(Profiles!$C$2,AG$4-$W136)),
     IF(SSSModel!$C$4="ECC",$EA136*$EB136*IF(MAX(Escalation!$C$2,AG$4-$W136)&gt;$DZ136-1,0,OFFSET(Escalation!$K$2,$Y136,MAX(Escalation!$C$2,AG$4-$W136))),
     IF(SSSModel!$C$4="PV",IF(CE$4=$W136,$EA136*(1+SSSModel!$C$2),0),
     IF(SSSModel!$C$4="FCR",IF(AND(CE$4&gt;=$W136,OFFSET(Profiles!$K$2,$Z136,MAX(Profiles!$C$2,AG$4-$W136))&gt;0),$EC136,0),0))))))</f>
        <v>0</v>
      </c>
      <c r="CF136" s="135">
        <f ca="1">IF(OR($Z136=0,SSSModel!$C$4="CF"),AH136,
IF(LEFT($V136,3)="ON_",
     IF(SSSModel!$C$4="RR",SUMPRODUCT(OFFSET($AC136,0,0,1,$CB$2),OFFSET(Profiles!$K$28,($Z136-1)*(Profiles!$I$26+1)+CF$4-SSSModel!$C$3+1,0,1,$CB$2)),
     IF(SSSModel!$C$4="ECC",$EA136*$EB136*SUMPRODUCT(OFFSET($AC136,0,MAX(0,CF$4-$DZ136-$CA$4+1),1,MIN($DZ136,CF$4-$CA$4+1)),OFFSET(Escalation!$K$24,($Y136-1)*(Escalation!$I$22+1)+CF$4-SSSModel!$C$3+1,MAX(0,CF$4-$DZ136-$CA$4+1),1,MIN($DZ136,CF$4-$CA$4+1))),
     IF(SSSModel!$C$4="PV",AH136*$EA136*(1+SSSModel!$C$2),
     IF(SSSModel!$C$4="FCR",$EC136*SUM(OFFSET($AC136,0,MAX(CF$4-$AC$4-$DZ136+1,0),1,MIN($DZ136,CF$4-$AC$4+1))),0)))),
SUM($AC136:$BZ136)*
     IF(SSSModel!$C$4="RR",OFFSET(Profiles!$K$2,$Z136,MAX(Profiles!$C$2,AH$4-$W136)),
     IF(SSSModel!$C$4="ECC",$EA136*$EB136*IF(MAX(Escalation!$C$2,AH$4-$W136)&gt;$DZ136-1,0,OFFSET(Escalation!$K$2,$Y136,MAX(Escalation!$C$2,AH$4-$W136))),
     IF(SSSModel!$C$4="PV",IF(CF$4=$W136,$EA136*(1+SSSModel!$C$2),0),
     IF(SSSModel!$C$4="FCR",IF(AND(CF$4&gt;=$W136,OFFSET(Profiles!$K$2,$Z136,MAX(Profiles!$C$2,AH$4-$W136))&gt;0),$EC136,0),0))))))</f>
        <v>0</v>
      </c>
      <c r="CG136" s="135">
        <f ca="1">IF(OR($Z136=0,SSSModel!$C$4="CF"),AI136,
IF(LEFT($V136,3)="ON_",
     IF(SSSModel!$C$4="RR",SUMPRODUCT(OFFSET($AC136,0,0,1,$CB$2),OFFSET(Profiles!$K$28,($Z136-1)*(Profiles!$I$26+1)+CG$4-SSSModel!$C$3+1,0,1,$CB$2)),
     IF(SSSModel!$C$4="ECC",$EA136*$EB136*SUMPRODUCT(OFFSET($AC136,0,MAX(0,CG$4-$DZ136-$CA$4+1),1,MIN($DZ136,CG$4-$CA$4+1)),OFFSET(Escalation!$K$24,($Y136-1)*(Escalation!$I$22+1)+CG$4-SSSModel!$C$3+1,MAX(0,CG$4-$DZ136-$CA$4+1),1,MIN($DZ136,CG$4-$CA$4+1))),
     IF(SSSModel!$C$4="PV",AI136*$EA136*(1+SSSModel!$C$2),
     IF(SSSModel!$C$4="FCR",$EC136*SUM(OFFSET($AC136,0,MAX(CG$4-$AC$4-$DZ136+1,0),1,MIN($DZ136,CG$4-$AC$4+1))),0)))),
SUM($AC136:$BZ136)*
     IF(SSSModel!$C$4="RR",OFFSET(Profiles!$K$2,$Z136,MAX(Profiles!$C$2,AI$4-$W136)),
     IF(SSSModel!$C$4="ECC",$EA136*$EB136*IF(MAX(Escalation!$C$2,AI$4-$W136)&gt;$DZ136-1,0,OFFSET(Escalation!$K$2,$Y136,MAX(Escalation!$C$2,AI$4-$W136))),
     IF(SSSModel!$C$4="PV",IF(CG$4=$W136,$EA136*(1+SSSModel!$C$2),0),
     IF(SSSModel!$C$4="FCR",IF(AND(CG$4&gt;=$W136,OFFSET(Profiles!$K$2,$Z136,MAX(Profiles!$C$2,AI$4-$W136))&gt;0),$EC136,0),0))))))</f>
        <v>0</v>
      </c>
      <c r="CH136" s="135">
        <f ca="1">IF(OR($Z136=0,SSSModel!$C$4="CF"),AJ136,
IF(LEFT($V136,3)="ON_",
     IF(SSSModel!$C$4="RR",SUMPRODUCT(OFFSET($AC136,0,0,1,$CB$2),OFFSET(Profiles!$K$28,($Z136-1)*(Profiles!$I$26+1)+CH$4-SSSModel!$C$3+1,0,1,$CB$2)),
     IF(SSSModel!$C$4="ECC",$EA136*$EB136*SUMPRODUCT(OFFSET($AC136,0,MAX(0,CH$4-$DZ136-$CA$4+1),1,MIN($DZ136,CH$4-$CA$4+1)),OFFSET(Escalation!$K$24,($Y136-1)*(Escalation!$I$22+1)+CH$4-SSSModel!$C$3+1,MAX(0,CH$4-$DZ136-$CA$4+1),1,MIN($DZ136,CH$4-$CA$4+1))),
     IF(SSSModel!$C$4="PV",AJ136*$EA136*(1+SSSModel!$C$2),
     IF(SSSModel!$C$4="FCR",$EC136*SUM(OFFSET($AC136,0,MAX(CH$4-$AC$4-$DZ136+1,0),1,MIN($DZ136,CH$4-$AC$4+1))),0)))),
SUM($AC136:$BZ136)*
     IF(SSSModel!$C$4="RR",OFFSET(Profiles!$K$2,$Z136,MAX(Profiles!$C$2,AJ$4-$W136)),
     IF(SSSModel!$C$4="ECC",$EA136*$EB136*IF(MAX(Escalation!$C$2,AJ$4-$W136)&gt;$DZ136-1,0,OFFSET(Escalation!$K$2,$Y136,MAX(Escalation!$C$2,AJ$4-$W136))),
     IF(SSSModel!$C$4="PV",IF(CH$4=$W136,$EA136*(1+SSSModel!$C$2),0),
     IF(SSSModel!$C$4="FCR",IF(AND(CH$4&gt;=$W136,OFFSET(Profiles!$K$2,$Z136,MAX(Profiles!$C$2,AJ$4-$W136))&gt;0),$EC136,0),0))))))</f>
        <v>0</v>
      </c>
      <c r="CI136" s="135">
        <f ca="1">IF(OR($Z136=0,SSSModel!$C$4="CF"),AK136,
IF(LEFT($V136,3)="ON_",
     IF(SSSModel!$C$4="RR",SUMPRODUCT(OFFSET($AC136,0,0,1,$CB$2),OFFSET(Profiles!$K$28,($Z136-1)*(Profiles!$I$26+1)+CI$4-SSSModel!$C$3+1,0,1,$CB$2)),
     IF(SSSModel!$C$4="ECC",$EA136*$EB136*SUMPRODUCT(OFFSET($AC136,0,MAX(0,CI$4-$DZ136-$CA$4+1),1,MIN($DZ136,CI$4-$CA$4+1)),OFFSET(Escalation!$K$24,($Y136-1)*(Escalation!$I$22+1)+CI$4-SSSModel!$C$3+1,MAX(0,CI$4-$DZ136-$CA$4+1),1,MIN($DZ136,CI$4-$CA$4+1))),
     IF(SSSModel!$C$4="PV",AK136*$EA136*(1+SSSModel!$C$2),
     IF(SSSModel!$C$4="FCR",$EC136*SUM(OFFSET($AC136,0,MAX(CI$4-$AC$4-$DZ136+1,0),1,MIN($DZ136,CI$4-$AC$4+1))),0)))),
SUM($AC136:$BZ136)*
     IF(SSSModel!$C$4="RR",OFFSET(Profiles!$K$2,$Z136,MAX(Profiles!$C$2,AK$4-$W136)),
     IF(SSSModel!$C$4="ECC",$EA136*$EB136*IF(MAX(Escalation!$C$2,AK$4-$W136)&gt;$DZ136-1,0,OFFSET(Escalation!$K$2,$Y136,MAX(Escalation!$C$2,AK$4-$W136))),
     IF(SSSModel!$C$4="PV",IF(CI$4=$W136,$EA136*(1+SSSModel!$C$2),0),
     IF(SSSModel!$C$4="FCR",IF(AND(CI$4&gt;=$W136,OFFSET(Profiles!$K$2,$Z136,MAX(Profiles!$C$2,AK$4-$W136))&gt;0),$EC136,0),0))))))</f>
        <v>0</v>
      </c>
      <c r="CJ136" s="135">
        <f ca="1">IF(OR($Z136=0,SSSModel!$C$4="CF"),AL136,
IF(LEFT($V136,3)="ON_",
     IF(SSSModel!$C$4="RR",SUMPRODUCT(OFFSET($AC136,0,0,1,$CB$2),OFFSET(Profiles!$K$28,($Z136-1)*(Profiles!$I$26+1)+CJ$4-SSSModel!$C$3+1,0,1,$CB$2)),
     IF(SSSModel!$C$4="ECC",$EA136*$EB136*SUMPRODUCT(OFFSET($AC136,0,MAX(0,CJ$4-$DZ136-$CA$4+1),1,MIN($DZ136,CJ$4-$CA$4+1)),OFFSET(Escalation!$K$24,($Y136-1)*(Escalation!$I$22+1)+CJ$4-SSSModel!$C$3+1,MAX(0,CJ$4-$DZ136-$CA$4+1),1,MIN($DZ136,CJ$4-$CA$4+1))),
     IF(SSSModel!$C$4="PV",AL136*$EA136*(1+SSSModel!$C$2),
     IF(SSSModel!$C$4="FCR",$EC136*SUM(OFFSET($AC136,0,MAX(CJ$4-$AC$4-$DZ136+1,0),1,MIN($DZ136,CJ$4-$AC$4+1))),0)))),
SUM($AC136:$BZ136)*
     IF(SSSModel!$C$4="RR",OFFSET(Profiles!$K$2,$Z136,MAX(Profiles!$C$2,AL$4-$W136)),
     IF(SSSModel!$C$4="ECC",$EA136*$EB136*IF(MAX(Escalation!$C$2,AL$4-$W136)&gt;$DZ136-1,0,OFFSET(Escalation!$K$2,$Y136,MAX(Escalation!$C$2,AL$4-$W136))),
     IF(SSSModel!$C$4="PV",IF(CJ$4=$W136,$EA136*(1+SSSModel!$C$2),0),
     IF(SSSModel!$C$4="FCR",IF(AND(CJ$4&gt;=$W136,OFFSET(Profiles!$K$2,$Z136,MAX(Profiles!$C$2,AL$4-$W136))&gt;0),$EC136,0),0))))))</f>
        <v>0</v>
      </c>
      <c r="CK136" s="135">
        <f ca="1">IF(OR($Z136=0,SSSModel!$C$4="CF"),AM136,
IF(LEFT($V136,3)="ON_",
     IF(SSSModel!$C$4="RR",SUMPRODUCT(OFFSET($AC136,0,0,1,$CB$2),OFFSET(Profiles!$K$28,($Z136-1)*(Profiles!$I$26+1)+CK$4-SSSModel!$C$3+1,0,1,$CB$2)),
     IF(SSSModel!$C$4="ECC",$EA136*$EB136*SUMPRODUCT(OFFSET($AC136,0,MAX(0,CK$4-$DZ136-$CA$4+1),1,MIN($DZ136,CK$4-$CA$4+1)),OFFSET(Escalation!$K$24,($Y136-1)*(Escalation!$I$22+1)+CK$4-SSSModel!$C$3+1,MAX(0,CK$4-$DZ136-$CA$4+1),1,MIN($DZ136,CK$4-$CA$4+1))),
     IF(SSSModel!$C$4="PV",AM136*$EA136*(1+SSSModel!$C$2),
     IF(SSSModel!$C$4="FCR",$EC136*SUM(OFFSET($AC136,0,MAX(CK$4-$AC$4-$DZ136+1,0),1,MIN($DZ136,CK$4-$AC$4+1))),0)))),
SUM($AC136:$BZ136)*
     IF(SSSModel!$C$4="RR",OFFSET(Profiles!$K$2,$Z136,MAX(Profiles!$C$2,AM$4-$W136)),
     IF(SSSModel!$C$4="ECC",$EA136*$EB136*IF(MAX(Escalation!$C$2,AM$4-$W136)&gt;$DZ136-1,0,OFFSET(Escalation!$K$2,$Y136,MAX(Escalation!$C$2,AM$4-$W136))),
     IF(SSSModel!$C$4="PV",IF(CK$4=$W136,$EA136*(1+SSSModel!$C$2),0),
     IF(SSSModel!$C$4="FCR",IF(AND(CK$4&gt;=$W136,OFFSET(Profiles!$K$2,$Z136,MAX(Profiles!$C$2,AM$4-$W136))&gt;0),$EC136,0),0))))))</f>
        <v>0</v>
      </c>
      <c r="CL136" s="135">
        <f ca="1">IF(OR($Z136=0,SSSModel!$C$4="CF"),AN136,
IF(LEFT($V136,3)="ON_",
     IF(SSSModel!$C$4="RR",SUMPRODUCT(OFFSET($AC136,0,0,1,$CB$2),OFFSET(Profiles!$K$28,($Z136-1)*(Profiles!$I$26+1)+CL$4-SSSModel!$C$3+1,0,1,$CB$2)),
     IF(SSSModel!$C$4="ECC",$EA136*$EB136*SUMPRODUCT(OFFSET($AC136,0,MAX(0,CL$4-$DZ136-$CA$4+1),1,MIN($DZ136,CL$4-$CA$4+1)),OFFSET(Escalation!$K$24,($Y136-1)*(Escalation!$I$22+1)+CL$4-SSSModel!$C$3+1,MAX(0,CL$4-$DZ136-$CA$4+1),1,MIN($DZ136,CL$4-$CA$4+1))),
     IF(SSSModel!$C$4="PV",AN136*$EA136*(1+SSSModel!$C$2),
     IF(SSSModel!$C$4="FCR",$EC136*SUM(OFFSET($AC136,0,MAX(CL$4-$AC$4-$DZ136+1,0),1,MIN($DZ136,CL$4-$AC$4+1))),0)))),
SUM($AC136:$BZ136)*
     IF(SSSModel!$C$4="RR",OFFSET(Profiles!$K$2,$Z136,MAX(Profiles!$C$2,AN$4-$W136)),
     IF(SSSModel!$C$4="ECC",$EA136*$EB136*IF(MAX(Escalation!$C$2,AN$4-$W136)&gt;$DZ136-1,0,OFFSET(Escalation!$K$2,$Y136,MAX(Escalation!$C$2,AN$4-$W136))),
     IF(SSSModel!$C$4="PV",IF(CL$4=$W136,$EA136*(1+SSSModel!$C$2),0),
     IF(SSSModel!$C$4="FCR",IF(AND(CL$4&gt;=$W136,OFFSET(Profiles!$K$2,$Z136,MAX(Profiles!$C$2,AN$4-$W136))&gt;0),$EC136,0),0))))))</f>
        <v>0</v>
      </c>
      <c r="CM136" s="135">
        <f ca="1">IF(OR($Z136=0,SSSModel!$C$4="CF"),AO136,
IF(LEFT($V136,3)="ON_",
     IF(SSSModel!$C$4="RR",SUMPRODUCT(OFFSET($AC136,0,0,1,$CB$2),OFFSET(Profiles!$K$28,($Z136-1)*(Profiles!$I$26+1)+CM$4-SSSModel!$C$3+1,0,1,$CB$2)),
     IF(SSSModel!$C$4="ECC",$EA136*$EB136*SUMPRODUCT(OFFSET($AC136,0,MAX(0,CM$4-$DZ136-$CA$4+1),1,MIN($DZ136,CM$4-$CA$4+1)),OFFSET(Escalation!$K$24,($Y136-1)*(Escalation!$I$22+1)+CM$4-SSSModel!$C$3+1,MAX(0,CM$4-$DZ136-$CA$4+1),1,MIN($DZ136,CM$4-$CA$4+1))),
     IF(SSSModel!$C$4="PV",AO136*$EA136*(1+SSSModel!$C$2),
     IF(SSSModel!$C$4="FCR",$EC136*SUM(OFFSET($AC136,0,MAX(CM$4-$AC$4-$DZ136+1,0),1,MIN($DZ136,CM$4-$AC$4+1))),0)))),
SUM($AC136:$BZ136)*
     IF(SSSModel!$C$4="RR",OFFSET(Profiles!$K$2,$Z136,MAX(Profiles!$C$2,AO$4-$W136)),
     IF(SSSModel!$C$4="ECC",$EA136*$EB136*IF(MAX(Escalation!$C$2,AO$4-$W136)&gt;$DZ136-1,0,OFFSET(Escalation!$K$2,$Y136,MAX(Escalation!$C$2,AO$4-$W136))),
     IF(SSSModel!$C$4="PV",IF(CM$4=$W136,$EA136*(1+SSSModel!$C$2),0),
     IF(SSSModel!$C$4="FCR",IF(AND(CM$4&gt;=$W136,OFFSET(Profiles!$K$2,$Z136,MAX(Profiles!$C$2,AO$4-$W136))&gt;0),$EC136,0),0))))))</f>
        <v>0</v>
      </c>
      <c r="CN136" s="135">
        <f ca="1">IF(OR($Z136=0,SSSModel!$C$4="CF"),AP136,
IF(LEFT($V136,3)="ON_",
     IF(SSSModel!$C$4="RR",SUMPRODUCT(OFFSET($AC136,0,0,1,$CB$2),OFFSET(Profiles!$K$28,($Z136-1)*(Profiles!$I$26+1)+CN$4-SSSModel!$C$3+1,0,1,$CB$2)),
     IF(SSSModel!$C$4="ECC",$EA136*$EB136*SUMPRODUCT(OFFSET($AC136,0,MAX(0,CN$4-$DZ136-$CA$4+1),1,MIN($DZ136,CN$4-$CA$4+1)),OFFSET(Escalation!$K$24,($Y136-1)*(Escalation!$I$22+1)+CN$4-SSSModel!$C$3+1,MAX(0,CN$4-$DZ136-$CA$4+1),1,MIN($DZ136,CN$4-$CA$4+1))),
     IF(SSSModel!$C$4="PV",AP136*$EA136*(1+SSSModel!$C$2),
     IF(SSSModel!$C$4="FCR",$EC136*SUM(OFFSET($AC136,0,MAX(CN$4-$AC$4-$DZ136+1,0),1,MIN($DZ136,CN$4-$AC$4+1))),0)))),
SUM($AC136:$BZ136)*
     IF(SSSModel!$C$4="RR",OFFSET(Profiles!$K$2,$Z136,MAX(Profiles!$C$2,AP$4-$W136)),
     IF(SSSModel!$C$4="ECC",$EA136*$EB136*IF(MAX(Escalation!$C$2,AP$4-$W136)&gt;$DZ136-1,0,OFFSET(Escalation!$K$2,$Y136,MAX(Escalation!$C$2,AP$4-$W136))),
     IF(SSSModel!$C$4="PV",IF(CN$4=$W136,$EA136*(1+SSSModel!$C$2),0),
     IF(SSSModel!$C$4="FCR",IF(AND(CN$4&gt;=$W136,OFFSET(Profiles!$K$2,$Z136,MAX(Profiles!$C$2,AP$4-$W136))&gt;0),$EC136,0),0))))))</f>
        <v>0</v>
      </c>
      <c r="CO136" s="135">
        <f ca="1">IF(OR($Z136=0,SSSModel!$C$4="CF"),AQ136,
IF(LEFT($V136,3)="ON_",
     IF(SSSModel!$C$4="RR",SUMPRODUCT(OFFSET($AC136,0,0,1,$CB$2),OFFSET(Profiles!$K$28,($Z136-1)*(Profiles!$I$26+1)+CO$4-SSSModel!$C$3+1,0,1,$CB$2)),
     IF(SSSModel!$C$4="ECC",$EA136*$EB136*SUMPRODUCT(OFFSET($AC136,0,MAX(0,CO$4-$DZ136-$CA$4+1),1,MIN($DZ136,CO$4-$CA$4+1)),OFFSET(Escalation!$K$24,($Y136-1)*(Escalation!$I$22+1)+CO$4-SSSModel!$C$3+1,MAX(0,CO$4-$DZ136-$CA$4+1),1,MIN($DZ136,CO$4-$CA$4+1))),
     IF(SSSModel!$C$4="PV",AQ136*$EA136*(1+SSSModel!$C$2),
     IF(SSSModel!$C$4="FCR",$EC136*SUM(OFFSET($AC136,0,MAX(CO$4-$AC$4-$DZ136+1,0),1,MIN($DZ136,CO$4-$AC$4+1))),0)))),
SUM($AC136:$BZ136)*
     IF(SSSModel!$C$4="RR",OFFSET(Profiles!$K$2,$Z136,MAX(Profiles!$C$2,AQ$4-$W136)),
     IF(SSSModel!$C$4="ECC",$EA136*$EB136*IF(MAX(Escalation!$C$2,AQ$4-$W136)&gt;$DZ136-1,0,OFFSET(Escalation!$K$2,$Y136,MAX(Escalation!$C$2,AQ$4-$W136))),
     IF(SSSModel!$C$4="PV",IF(CO$4=$W136,$EA136*(1+SSSModel!$C$2),0),
     IF(SSSModel!$C$4="FCR",IF(AND(CO$4&gt;=$W136,OFFSET(Profiles!$K$2,$Z136,MAX(Profiles!$C$2,AQ$4-$W136))&gt;0),$EC136,0),0))))))</f>
        <v>0</v>
      </c>
      <c r="CP136" s="135">
        <f ca="1">IF(OR($Z136=0,SSSModel!$C$4="CF"),AR136,
IF(LEFT($V136,3)="ON_",
     IF(SSSModel!$C$4="RR",SUMPRODUCT(OFFSET($AC136,0,0,1,$CB$2),OFFSET(Profiles!$K$28,($Z136-1)*(Profiles!$I$26+1)+CP$4-SSSModel!$C$3+1,0,1,$CB$2)),
     IF(SSSModel!$C$4="ECC",$EA136*$EB136*SUMPRODUCT(OFFSET($AC136,0,MAX(0,CP$4-$DZ136-$CA$4+1),1,MIN($DZ136,CP$4-$CA$4+1)),OFFSET(Escalation!$K$24,($Y136-1)*(Escalation!$I$22+1)+CP$4-SSSModel!$C$3+1,MAX(0,CP$4-$DZ136-$CA$4+1),1,MIN($DZ136,CP$4-$CA$4+1))),
     IF(SSSModel!$C$4="PV",AR136*$EA136*(1+SSSModel!$C$2),
     IF(SSSModel!$C$4="FCR",$EC136*SUM(OFFSET($AC136,0,MAX(CP$4-$AC$4-$DZ136+1,0),1,MIN($DZ136,CP$4-$AC$4+1))),0)))),
SUM($AC136:$BZ136)*
     IF(SSSModel!$C$4="RR",OFFSET(Profiles!$K$2,$Z136,MAX(Profiles!$C$2,AR$4-$W136)),
     IF(SSSModel!$C$4="ECC",$EA136*$EB136*IF(MAX(Escalation!$C$2,AR$4-$W136)&gt;$DZ136-1,0,OFFSET(Escalation!$K$2,$Y136,MAX(Escalation!$C$2,AR$4-$W136))),
     IF(SSSModel!$C$4="PV",IF(CP$4=$W136,$EA136*(1+SSSModel!$C$2),0),
     IF(SSSModel!$C$4="FCR",IF(AND(CP$4&gt;=$W136,OFFSET(Profiles!$K$2,$Z136,MAX(Profiles!$C$2,AR$4-$W136))&gt;0),$EC136,0),0))))))</f>
        <v>0</v>
      </c>
      <c r="CQ136" s="135">
        <f ca="1">IF(OR($Z136=0,SSSModel!$C$4="CF"),AS136,
IF(LEFT($V136,3)="ON_",
     IF(SSSModel!$C$4="RR",SUMPRODUCT(OFFSET($AC136,0,0,1,$CB$2),OFFSET(Profiles!$K$28,($Z136-1)*(Profiles!$I$26+1)+CQ$4-SSSModel!$C$3+1,0,1,$CB$2)),
     IF(SSSModel!$C$4="ECC",$EA136*$EB136*SUMPRODUCT(OFFSET($AC136,0,MAX(0,CQ$4-$DZ136-$CA$4+1),1,MIN($DZ136,CQ$4-$CA$4+1)),OFFSET(Escalation!$K$24,($Y136-1)*(Escalation!$I$22+1)+CQ$4-SSSModel!$C$3+1,MAX(0,CQ$4-$DZ136-$CA$4+1),1,MIN($DZ136,CQ$4-$CA$4+1))),
     IF(SSSModel!$C$4="PV",AS136*$EA136*(1+SSSModel!$C$2),
     IF(SSSModel!$C$4="FCR",$EC136*SUM(OFFSET($AC136,0,MAX(CQ$4-$AC$4-$DZ136+1,0),1,MIN($DZ136,CQ$4-$AC$4+1))),0)))),
SUM($AC136:$BZ136)*
     IF(SSSModel!$C$4="RR",OFFSET(Profiles!$K$2,$Z136,MAX(Profiles!$C$2,AS$4-$W136)),
     IF(SSSModel!$C$4="ECC",$EA136*$EB136*IF(MAX(Escalation!$C$2,AS$4-$W136)&gt;$DZ136-1,0,OFFSET(Escalation!$K$2,$Y136,MAX(Escalation!$C$2,AS$4-$W136))),
     IF(SSSModel!$C$4="PV",IF(CQ$4=$W136,$EA136*(1+SSSModel!$C$2),0),
     IF(SSSModel!$C$4="FCR",IF(AND(CQ$4&gt;=$W136,OFFSET(Profiles!$K$2,$Z136,MAX(Profiles!$C$2,AS$4-$W136))&gt;0),$EC136,0),0))))))</f>
        <v>0</v>
      </c>
      <c r="CR136" s="135">
        <f ca="1">IF(OR($Z136=0,SSSModel!$C$4="CF"),AT136,
IF(LEFT($V136,3)="ON_",
     IF(SSSModel!$C$4="RR",SUMPRODUCT(OFFSET($AC136,0,0,1,$CB$2),OFFSET(Profiles!$K$28,($Z136-1)*(Profiles!$I$26+1)+CR$4-SSSModel!$C$3+1,0,1,$CB$2)),
     IF(SSSModel!$C$4="ECC",$EA136*$EB136*SUMPRODUCT(OFFSET($AC136,0,MAX(0,CR$4-$DZ136-$CA$4+1),1,MIN($DZ136,CR$4-$CA$4+1)),OFFSET(Escalation!$K$24,($Y136-1)*(Escalation!$I$22+1)+CR$4-SSSModel!$C$3+1,MAX(0,CR$4-$DZ136-$CA$4+1),1,MIN($DZ136,CR$4-$CA$4+1))),
     IF(SSSModel!$C$4="PV",AT136*$EA136*(1+SSSModel!$C$2),
     IF(SSSModel!$C$4="FCR",$EC136*SUM(OFFSET($AC136,0,MAX(CR$4-$AC$4-$DZ136+1,0),1,MIN($DZ136,CR$4-$AC$4+1))),0)))),
SUM($AC136:$BZ136)*
     IF(SSSModel!$C$4="RR",OFFSET(Profiles!$K$2,$Z136,MAX(Profiles!$C$2,AT$4-$W136)),
     IF(SSSModel!$C$4="ECC",$EA136*$EB136*IF(MAX(Escalation!$C$2,AT$4-$W136)&gt;$DZ136-1,0,OFFSET(Escalation!$K$2,$Y136,MAX(Escalation!$C$2,AT$4-$W136))),
     IF(SSSModel!$C$4="PV",IF(CR$4=$W136,$EA136*(1+SSSModel!$C$2),0),
     IF(SSSModel!$C$4="FCR",IF(AND(CR$4&gt;=$W136,OFFSET(Profiles!$K$2,$Z136,MAX(Profiles!$C$2,AT$4-$W136))&gt;0),$EC136,0),0))))))</f>
        <v>0</v>
      </c>
      <c r="CS136" s="135">
        <f ca="1">IF(OR($Z136=0,SSSModel!$C$4="CF"),AU136,
IF(LEFT($V136,3)="ON_",
     IF(SSSModel!$C$4="RR",SUMPRODUCT(OFFSET($AC136,0,0,1,$CB$2),OFFSET(Profiles!$K$28,($Z136-1)*(Profiles!$I$26+1)+CS$4-SSSModel!$C$3+1,0,1,$CB$2)),
     IF(SSSModel!$C$4="ECC",$EA136*$EB136*SUMPRODUCT(OFFSET($AC136,0,MAX(0,CS$4-$DZ136-$CA$4+1),1,MIN($DZ136,CS$4-$CA$4+1)),OFFSET(Escalation!$K$24,($Y136-1)*(Escalation!$I$22+1)+CS$4-SSSModel!$C$3+1,MAX(0,CS$4-$DZ136-$CA$4+1),1,MIN($DZ136,CS$4-$CA$4+1))),
     IF(SSSModel!$C$4="PV",AU136*$EA136*(1+SSSModel!$C$2),
     IF(SSSModel!$C$4="FCR",$EC136*SUM(OFFSET($AC136,0,MAX(CS$4-$AC$4-$DZ136+1,0),1,MIN($DZ136,CS$4-$AC$4+1))),0)))),
SUM($AC136:$BZ136)*
     IF(SSSModel!$C$4="RR",OFFSET(Profiles!$K$2,$Z136,MAX(Profiles!$C$2,AU$4-$W136)),
     IF(SSSModel!$C$4="ECC",$EA136*$EB136*IF(MAX(Escalation!$C$2,AU$4-$W136)&gt;$DZ136-1,0,OFFSET(Escalation!$K$2,$Y136,MAX(Escalation!$C$2,AU$4-$W136))),
     IF(SSSModel!$C$4="PV",IF(CS$4=$W136,$EA136*(1+SSSModel!$C$2),0),
     IF(SSSModel!$C$4="FCR",IF(AND(CS$4&gt;=$W136,OFFSET(Profiles!$K$2,$Z136,MAX(Profiles!$C$2,AU$4-$W136))&gt;0),$EC136,0),0))))))</f>
        <v>0</v>
      </c>
      <c r="CT136" s="135">
        <f ca="1">IF(OR($Z136=0,SSSModel!$C$4="CF"),AV136,
IF(LEFT($V136,3)="ON_",
     IF(SSSModel!$C$4="RR",SUMPRODUCT(OFFSET($AC136,0,0,1,$CB$2),OFFSET(Profiles!$K$28,($Z136-1)*(Profiles!$I$26+1)+CT$4-SSSModel!$C$3+1,0,1,$CB$2)),
     IF(SSSModel!$C$4="ECC",$EA136*$EB136*SUMPRODUCT(OFFSET($AC136,0,MAX(0,CT$4-$DZ136-$CA$4+1),1,MIN($DZ136,CT$4-$CA$4+1)),OFFSET(Escalation!$K$24,($Y136-1)*(Escalation!$I$22+1)+CT$4-SSSModel!$C$3+1,MAX(0,CT$4-$DZ136-$CA$4+1),1,MIN($DZ136,CT$4-$CA$4+1))),
     IF(SSSModel!$C$4="PV",AV136*$EA136*(1+SSSModel!$C$2),
     IF(SSSModel!$C$4="FCR",$EC136*SUM(OFFSET($AC136,0,MAX(CT$4-$AC$4-$DZ136+1,0),1,MIN($DZ136,CT$4-$AC$4+1))),0)))),
SUM($AC136:$BZ136)*
     IF(SSSModel!$C$4="RR",OFFSET(Profiles!$K$2,$Z136,MAX(Profiles!$C$2,AV$4-$W136)),
     IF(SSSModel!$C$4="ECC",$EA136*$EB136*IF(MAX(Escalation!$C$2,AV$4-$W136)&gt;$DZ136-1,0,OFFSET(Escalation!$K$2,$Y136,MAX(Escalation!$C$2,AV$4-$W136))),
     IF(SSSModel!$C$4="PV",IF(CT$4=$W136,$EA136*(1+SSSModel!$C$2),0),
     IF(SSSModel!$C$4="FCR",IF(AND(CT$4&gt;=$W136,OFFSET(Profiles!$K$2,$Z136,MAX(Profiles!$C$2,AV$4-$W136))&gt;0),$EC136,0),0))))))</f>
        <v>0</v>
      </c>
      <c r="CU136" s="135">
        <f ca="1">IF(OR($Z136=0,SSSModel!$C$4="CF"),AW136,
IF(LEFT($V136,3)="ON_",
     IF(SSSModel!$C$4="RR",SUMPRODUCT(OFFSET($AC136,0,0,1,$CB$2),OFFSET(Profiles!$K$28,($Z136-1)*(Profiles!$I$26+1)+CU$4-SSSModel!$C$3+1,0,1,$CB$2)),
     IF(SSSModel!$C$4="ECC",$EA136*$EB136*SUMPRODUCT(OFFSET($AC136,0,MAX(0,CU$4-$DZ136-$CA$4+1),1,MIN($DZ136,CU$4-$CA$4+1)),OFFSET(Escalation!$K$24,($Y136-1)*(Escalation!$I$22+1)+CU$4-SSSModel!$C$3+1,MAX(0,CU$4-$DZ136-$CA$4+1),1,MIN($DZ136,CU$4-$CA$4+1))),
     IF(SSSModel!$C$4="PV",AW136*$EA136*(1+SSSModel!$C$2),
     IF(SSSModel!$C$4="FCR",$EC136*SUM(OFFSET($AC136,0,MAX(CU$4-$AC$4-$DZ136+1,0),1,MIN($DZ136,CU$4-$AC$4+1))),0)))),
SUM($AC136:$BZ136)*
     IF(SSSModel!$C$4="RR",OFFSET(Profiles!$K$2,$Z136,MAX(Profiles!$C$2,AW$4-$W136)),
     IF(SSSModel!$C$4="ECC",$EA136*$EB136*IF(MAX(Escalation!$C$2,AW$4-$W136)&gt;$DZ136-1,0,OFFSET(Escalation!$K$2,$Y136,MAX(Escalation!$C$2,AW$4-$W136))),
     IF(SSSModel!$C$4="PV",IF(CU$4=$W136,$EA136*(1+SSSModel!$C$2),0),
     IF(SSSModel!$C$4="FCR",IF(AND(CU$4&gt;=$W136,OFFSET(Profiles!$K$2,$Z136,MAX(Profiles!$C$2,AW$4-$W136))&gt;0),$EC136,0),0))))))</f>
        <v>0</v>
      </c>
      <c r="CV136" s="135">
        <f ca="1">IF(OR($Z136=0,SSSModel!$C$4="CF"),AX136,
IF(LEFT($V136,3)="ON_",
     IF(SSSModel!$C$4="RR",SUMPRODUCT(OFFSET($AC136,0,0,1,$CB$2),OFFSET(Profiles!$K$28,($Z136-1)*(Profiles!$I$26+1)+CV$4-SSSModel!$C$3+1,0,1,$CB$2)),
     IF(SSSModel!$C$4="ECC",$EA136*$EB136*SUMPRODUCT(OFFSET($AC136,0,MAX(0,CV$4-$DZ136-$CA$4+1),1,MIN($DZ136,CV$4-$CA$4+1)),OFFSET(Escalation!$K$24,($Y136-1)*(Escalation!$I$22+1)+CV$4-SSSModel!$C$3+1,MAX(0,CV$4-$DZ136-$CA$4+1),1,MIN($DZ136,CV$4-$CA$4+1))),
     IF(SSSModel!$C$4="PV",AX136*$EA136*(1+SSSModel!$C$2),
     IF(SSSModel!$C$4="FCR",$EC136*SUM(OFFSET($AC136,0,MAX(CV$4-$AC$4-$DZ136+1,0),1,MIN($DZ136,CV$4-$AC$4+1))),0)))),
SUM($AC136:$BZ136)*
     IF(SSSModel!$C$4="RR",OFFSET(Profiles!$K$2,$Z136,MAX(Profiles!$C$2,AX$4-$W136)),
     IF(SSSModel!$C$4="ECC",$EA136*$EB136*IF(MAX(Escalation!$C$2,AX$4-$W136)&gt;$DZ136-1,0,OFFSET(Escalation!$K$2,$Y136,MAX(Escalation!$C$2,AX$4-$W136))),
     IF(SSSModel!$C$4="PV",IF(CV$4=$W136,$EA136*(1+SSSModel!$C$2),0),
     IF(SSSModel!$C$4="FCR",IF(AND(CV$4&gt;=$W136,OFFSET(Profiles!$K$2,$Z136,MAX(Profiles!$C$2,AX$4-$W136))&gt;0),$EC136,0),0))))))</f>
        <v>0</v>
      </c>
      <c r="CW136" s="135">
        <f ca="1">IF(OR($Z136=0,SSSModel!$C$4="CF"),AY136,
IF(LEFT($V136,3)="ON_",
     IF(SSSModel!$C$4="RR",SUMPRODUCT(OFFSET($AC136,0,0,1,$CB$2),OFFSET(Profiles!$K$28,($Z136-1)*(Profiles!$I$26+1)+CW$4-SSSModel!$C$3+1,0,1,$CB$2)),
     IF(SSSModel!$C$4="ECC",$EA136*$EB136*SUMPRODUCT(OFFSET($AC136,0,MAX(0,CW$4-$DZ136-$CA$4+1),1,MIN($DZ136,CW$4-$CA$4+1)),OFFSET(Escalation!$K$24,($Y136-1)*(Escalation!$I$22+1)+CW$4-SSSModel!$C$3+1,MAX(0,CW$4-$DZ136-$CA$4+1),1,MIN($DZ136,CW$4-$CA$4+1))),
     IF(SSSModel!$C$4="PV",AY136*$EA136*(1+SSSModel!$C$2),
     IF(SSSModel!$C$4="FCR",$EC136*SUM(OFFSET($AC136,0,MAX(CW$4-$AC$4-$DZ136+1,0),1,MIN($DZ136,CW$4-$AC$4+1))),0)))),
SUM($AC136:$BZ136)*
     IF(SSSModel!$C$4="RR",OFFSET(Profiles!$K$2,$Z136,MAX(Profiles!$C$2,AY$4-$W136)),
     IF(SSSModel!$C$4="ECC",$EA136*$EB136*IF(MAX(Escalation!$C$2,AY$4-$W136)&gt;$DZ136-1,0,OFFSET(Escalation!$K$2,$Y136,MAX(Escalation!$C$2,AY$4-$W136))),
     IF(SSSModel!$C$4="PV",IF(CW$4=$W136,$EA136*(1+SSSModel!$C$2),0),
     IF(SSSModel!$C$4="FCR",IF(AND(CW$4&gt;=$W136,OFFSET(Profiles!$K$2,$Z136,MAX(Profiles!$C$2,AY$4-$W136))&gt;0),$EC136,0),0))))))</f>
        <v>0</v>
      </c>
      <c r="CX136" s="135">
        <f ca="1">IF(OR($Z136=0,SSSModel!$C$4="CF"),AZ136,
IF(LEFT($V136,3)="ON_",
     IF(SSSModel!$C$4="RR",SUMPRODUCT(OFFSET($AC136,0,0,1,$CB$2),OFFSET(Profiles!$K$28,($Z136-1)*(Profiles!$I$26+1)+CX$4-SSSModel!$C$3+1,0,1,$CB$2)),
     IF(SSSModel!$C$4="ECC",$EA136*$EB136*SUMPRODUCT(OFFSET($AC136,0,MAX(0,CX$4-$DZ136-$CA$4+1),1,MIN($DZ136,CX$4-$CA$4+1)),OFFSET(Escalation!$K$24,($Y136-1)*(Escalation!$I$22+1)+CX$4-SSSModel!$C$3+1,MAX(0,CX$4-$DZ136-$CA$4+1),1,MIN($DZ136,CX$4-$CA$4+1))),
     IF(SSSModel!$C$4="PV",AZ136*$EA136*(1+SSSModel!$C$2),
     IF(SSSModel!$C$4="FCR",$EC136*SUM(OFFSET($AC136,0,MAX(CX$4-$AC$4-$DZ136+1,0),1,MIN($DZ136,CX$4-$AC$4+1))),0)))),
SUM($AC136:$BZ136)*
     IF(SSSModel!$C$4="RR",OFFSET(Profiles!$K$2,$Z136,MAX(Profiles!$C$2,AZ$4-$W136)),
     IF(SSSModel!$C$4="ECC",$EA136*$EB136*IF(MAX(Escalation!$C$2,AZ$4-$W136)&gt;$DZ136-1,0,OFFSET(Escalation!$K$2,$Y136,MAX(Escalation!$C$2,AZ$4-$W136))),
     IF(SSSModel!$C$4="PV",IF(CX$4=$W136,$EA136*(1+SSSModel!$C$2),0),
     IF(SSSModel!$C$4="FCR",IF(AND(CX$4&gt;=$W136,OFFSET(Profiles!$K$2,$Z136,MAX(Profiles!$C$2,AZ$4-$W136))&gt;0),$EC136,0),0))))))</f>
        <v>0</v>
      </c>
      <c r="CY136" s="135">
        <f ca="1">IF(OR($Z136=0,SSSModel!$C$4="CF"),BA136,
IF(LEFT($V136,3)="ON_",
     IF(SSSModel!$C$4="RR",SUMPRODUCT(OFFSET($AC136,0,0,1,$CB$2),OFFSET(Profiles!$K$28,($Z136-1)*(Profiles!$I$26+1)+CY$4-SSSModel!$C$3+1,0,1,$CB$2)),
     IF(SSSModel!$C$4="ECC",$EA136*$EB136*SUMPRODUCT(OFFSET($AC136,0,MAX(0,CY$4-$DZ136-$CA$4+1),1,MIN($DZ136,CY$4-$CA$4+1)),OFFSET(Escalation!$K$24,($Y136-1)*(Escalation!$I$22+1)+CY$4-SSSModel!$C$3+1,MAX(0,CY$4-$DZ136-$CA$4+1),1,MIN($DZ136,CY$4-$CA$4+1))),
     IF(SSSModel!$C$4="PV",BA136*$EA136*(1+SSSModel!$C$2),
     IF(SSSModel!$C$4="FCR",$EC136*SUM(OFFSET($AC136,0,MAX(CY$4-$AC$4-$DZ136+1,0),1,MIN($DZ136,CY$4-$AC$4+1))),0)))),
SUM($AC136:$BZ136)*
     IF(SSSModel!$C$4="RR",OFFSET(Profiles!$K$2,$Z136,MAX(Profiles!$C$2,BA$4-$W136)),
     IF(SSSModel!$C$4="ECC",$EA136*$EB136*IF(MAX(Escalation!$C$2,BA$4-$W136)&gt;$DZ136-1,0,OFFSET(Escalation!$K$2,$Y136,MAX(Escalation!$C$2,BA$4-$W136))),
     IF(SSSModel!$C$4="PV",IF(CY$4=$W136,$EA136*(1+SSSModel!$C$2),0),
     IF(SSSModel!$C$4="FCR",IF(AND(CY$4&gt;=$W136,OFFSET(Profiles!$K$2,$Z136,MAX(Profiles!$C$2,BA$4-$W136))&gt;0),$EC136,0),0))))))</f>
        <v>0</v>
      </c>
      <c r="CZ136" s="135">
        <f ca="1">IF(OR($Z136=0,SSSModel!$C$4="CF"),BB136,
IF(LEFT($V136,3)="ON_",
     IF(SSSModel!$C$4="RR",SUMPRODUCT(OFFSET($AC136,0,0,1,$CB$2),OFFSET(Profiles!$K$28,($Z136-1)*(Profiles!$I$26+1)+CZ$4-SSSModel!$C$3+1,0,1,$CB$2)),
     IF(SSSModel!$C$4="ECC",$EA136*$EB136*SUMPRODUCT(OFFSET($AC136,0,MAX(0,CZ$4-$DZ136-$CA$4+1),1,MIN($DZ136,CZ$4-$CA$4+1)),OFFSET(Escalation!$K$24,($Y136-1)*(Escalation!$I$22+1)+CZ$4-SSSModel!$C$3+1,MAX(0,CZ$4-$DZ136-$CA$4+1),1,MIN($DZ136,CZ$4-$CA$4+1))),
     IF(SSSModel!$C$4="PV",BB136*$EA136*(1+SSSModel!$C$2),
     IF(SSSModel!$C$4="FCR",$EC136*SUM(OFFSET($AC136,0,MAX(CZ$4-$AC$4-$DZ136+1,0),1,MIN($DZ136,CZ$4-$AC$4+1))),0)))),
SUM($AC136:$BZ136)*
     IF(SSSModel!$C$4="RR",OFFSET(Profiles!$K$2,$Z136,MAX(Profiles!$C$2,BB$4-$W136)),
     IF(SSSModel!$C$4="ECC",$EA136*$EB136*IF(MAX(Escalation!$C$2,BB$4-$W136)&gt;$DZ136-1,0,OFFSET(Escalation!$K$2,$Y136,MAX(Escalation!$C$2,BB$4-$W136))),
     IF(SSSModel!$C$4="PV",IF(CZ$4=$W136,$EA136*(1+SSSModel!$C$2),0),
     IF(SSSModel!$C$4="FCR",IF(AND(CZ$4&gt;=$W136,OFFSET(Profiles!$K$2,$Z136,MAX(Profiles!$C$2,BB$4-$W136))&gt;0),$EC136,0),0))))))</f>
        <v>0</v>
      </c>
      <c r="DA136" s="135">
        <f ca="1">IF(OR($Z136=0,SSSModel!$C$4="CF"),BC136,
IF(LEFT($V136,3)="ON_",
     IF(SSSModel!$C$4="RR",SUMPRODUCT(OFFSET($AC136,0,0,1,$CB$2),OFFSET(Profiles!$K$28,($Z136-1)*(Profiles!$I$26+1)+DA$4-SSSModel!$C$3+1,0,1,$CB$2)),
     IF(SSSModel!$C$4="ECC",$EA136*$EB136*SUMPRODUCT(OFFSET($AC136,0,MAX(0,DA$4-$DZ136-$CA$4+1),1,MIN($DZ136,DA$4-$CA$4+1)),OFFSET(Escalation!$K$24,($Y136-1)*(Escalation!$I$22+1)+DA$4-SSSModel!$C$3+1,MAX(0,DA$4-$DZ136-$CA$4+1),1,MIN($DZ136,DA$4-$CA$4+1))),
     IF(SSSModel!$C$4="PV",BC136*$EA136*(1+SSSModel!$C$2),
     IF(SSSModel!$C$4="FCR",$EC136*SUM(OFFSET($AC136,0,MAX(DA$4-$AC$4-$DZ136+1,0),1,MIN($DZ136,DA$4-$AC$4+1))),0)))),
SUM($AC136:$BZ136)*
     IF(SSSModel!$C$4="RR",OFFSET(Profiles!$K$2,$Z136,MAX(Profiles!$C$2,BC$4-$W136)),
     IF(SSSModel!$C$4="ECC",$EA136*$EB136*IF(MAX(Escalation!$C$2,BC$4-$W136)&gt;$DZ136-1,0,OFFSET(Escalation!$K$2,$Y136,MAX(Escalation!$C$2,BC$4-$W136))),
     IF(SSSModel!$C$4="PV",IF(DA$4=$W136,$EA136*(1+SSSModel!$C$2),0),
     IF(SSSModel!$C$4="FCR",IF(AND(DA$4&gt;=$W136,OFFSET(Profiles!$K$2,$Z136,MAX(Profiles!$C$2,BC$4-$W136))&gt;0),$EC136,0),0))))))</f>
        <v>0</v>
      </c>
      <c r="DB136" s="135">
        <f ca="1">IF(OR($Z136=0,SSSModel!$C$4="CF"),BD136,
IF(LEFT($V136,3)="ON_",
     IF(SSSModel!$C$4="RR",SUMPRODUCT(OFFSET($AC136,0,0,1,$CB$2),OFFSET(Profiles!$K$28,($Z136-1)*(Profiles!$I$26+1)+DB$4-SSSModel!$C$3+1,0,1,$CB$2)),
     IF(SSSModel!$C$4="ECC",$EA136*$EB136*SUMPRODUCT(OFFSET($AC136,0,MAX(0,DB$4-$DZ136-$CA$4+1),1,MIN($DZ136,DB$4-$CA$4+1)),OFFSET(Escalation!$K$24,($Y136-1)*(Escalation!$I$22+1)+DB$4-SSSModel!$C$3+1,MAX(0,DB$4-$DZ136-$CA$4+1),1,MIN($DZ136,DB$4-$CA$4+1))),
     IF(SSSModel!$C$4="PV",BD136*$EA136*(1+SSSModel!$C$2),
     IF(SSSModel!$C$4="FCR",$EC136*SUM(OFFSET($AC136,0,MAX(DB$4-$AC$4-$DZ136+1,0),1,MIN($DZ136,DB$4-$AC$4+1))),0)))),
SUM($AC136:$BZ136)*
     IF(SSSModel!$C$4="RR",OFFSET(Profiles!$K$2,$Z136,MAX(Profiles!$C$2,BD$4-$W136)),
     IF(SSSModel!$C$4="ECC",$EA136*$EB136*IF(MAX(Escalation!$C$2,BD$4-$W136)&gt;$DZ136-1,0,OFFSET(Escalation!$K$2,$Y136,MAX(Escalation!$C$2,BD$4-$W136))),
     IF(SSSModel!$C$4="PV",IF(DB$4=$W136,$EA136*(1+SSSModel!$C$2),0),
     IF(SSSModel!$C$4="FCR",IF(AND(DB$4&gt;=$W136,OFFSET(Profiles!$K$2,$Z136,MAX(Profiles!$C$2,BD$4-$W136))&gt;0),$EC136,0),0))))))</f>
        <v>0</v>
      </c>
      <c r="DC136" s="135">
        <f ca="1">IF(OR($Z136=0,SSSModel!$C$4="CF"),BE136,
IF(LEFT($V136,3)="ON_",
     IF(SSSModel!$C$4="RR",SUMPRODUCT(OFFSET($AC136,0,0,1,$CB$2),OFFSET(Profiles!$K$28,($Z136-1)*(Profiles!$I$26+1)+DC$4-SSSModel!$C$3+1,0,1,$CB$2)),
     IF(SSSModel!$C$4="ECC",$EA136*$EB136*SUMPRODUCT(OFFSET($AC136,0,MAX(0,DC$4-$DZ136-$CA$4+1),1,MIN($DZ136,DC$4-$CA$4+1)),OFFSET(Escalation!$K$24,($Y136-1)*(Escalation!$I$22+1)+DC$4-SSSModel!$C$3+1,MAX(0,DC$4-$DZ136-$CA$4+1),1,MIN($DZ136,DC$4-$CA$4+1))),
     IF(SSSModel!$C$4="PV",BE136*$EA136*(1+SSSModel!$C$2),
     IF(SSSModel!$C$4="FCR",$EC136*SUM(OFFSET($AC136,0,MAX(DC$4-$AC$4-$DZ136+1,0),1,MIN($DZ136,DC$4-$AC$4+1))),0)))),
SUM($AC136:$BZ136)*
     IF(SSSModel!$C$4="RR",OFFSET(Profiles!$K$2,$Z136,MAX(Profiles!$C$2,BE$4-$W136)),
     IF(SSSModel!$C$4="ECC",$EA136*$EB136*IF(MAX(Escalation!$C$2,BE$4-$W136)&gt;$DZ136-1,0,OFFSET(Escalation!$K$2,$Y136,MAX(Escalation!$C$2,BE$4-$W136))),
     IF(SSSModel!$C$4="PV",IF(DC$4=$W136,$EA136*(1+SSSModel!$C$2),0),
     IF(SSSModel!$C$4="FCR",IF(AND(DC$4&gt;=$W136,OFFSET(Profiles!$K$2,$Z136,MAX(Profiles!$C$2,BE$4-$W136))&gt;0),$EC136,0),0))))))</f>
        <v>0</v>
      </c>
      <c r="DD136" s="135">
        <f ca="1">IF(OR($Z136=0,SSSModel!$C$4="CF"),BF136,
IF(LEFT($V136,3)="ON_",
     IF(SSSModel!$C$4="RR",SUMPRODUCT(OFFSET($AC136,0,0,1,$CB$2),OFFSET(Profiles!$K$28,($Z136-1)*(Profiles!$I$26+1)+DD$4-SSSModel!$C$3+1,0,1,$CB$2)),
     IF(SSSModel!$C$4="ECC",$EA136*$EB136*SUMPRODUCT(OFFSET($AC136,0,MAX(0,DD$4-$DZ136-$CA$4+1),1,MIN($DZ136,DD$4-$CA$4+1)),OFFSET(Escalation!$K$24,($Y136-1)*(Escalation!$I$22+1)+DD$4-SSSModel!$C$3+1,MAX(0,DD$4-$DZ136-$CA$4+1),1,MIN($DZ136,DD$4-$CA$4+1))),
     IF(SSSModel!$C$4="PV",BF136*$EA136*(1+SSSModel!$C$2),
     IF(SSSModel!$C$4="FCR",$EC136*SUM(OFFSET($AC136,0,MAX(DD$4-$AC$4-$DZ136+1,0),1,MIN($DZ136,DD$4-$AC$4+1))),0)))),
SUM($AC136:$BZ136)*
     IF(SSSModel!$C$4="RR",OFFSET(Profiles!$K$2,$Z136,MAX(Profiles!$C$2,BF$4-$W136)),
     IF(SSSModel!$C$4="ECC",$EA136*$EB136*IF(MAX(Escalation!$C$2,BF$4-$W136)&gt;$DZ136-1,0,OFFSET(Escalation!$K$2,$Y136,MAX(Escalation!$C$2,BF$4-$W136))),
     IF(SSSModel!$C$4="PV",IF(DD$4=$W136,$EA136*(1+SSSModel!$C$2),0),
     IF(SSSModel!$C$4="FCR",IF(AND(DD$4&gt;=$W136,OFFSET(Profiles!$K$2,$Z136,MAX(Profiles!$C$2,BF$4-$W136))&gt;0),$EC136,0),0))))))</f>
        <v>0</v>
      </c>
      <c r="DE136" s="135">
        <f ca="1">IF(OR($Z136=0,SSSModel!$C$4="CF"),BG136,
IF(LEFT($V136,3)="ON_",
     IF(SSSModel!$C$4="RR",SUMPRODUCT(OFFSET($AC136,0,0,1,$CB$2),OFFSET(Profiles!$K$28,($Z136-1)*(Profiles!$I$26+1)+DE$4-SSSModel!$C$3+1,0,1,$CB$2)),
     IF(SSSModel!$C$4="ECC",$EA136*$EB136*SUMPRODUCT(OFFSET($AC136,0,MAX(0,DE$4-$DZ136-$CA$4+1),1,MIN($DZ136,DE$4-$CA$4+1)),OFFSET(Escalation!$K$24,($Y136-1)*(Escalation!$I$22+1)+DE$4-SSSModel!$C$3+1,MAX(0,DE$4-$DZ136-$CA$4+1),1,MIN($DZ136,DE$4-$CA$4+1))),
     IF(SSSModel!$C$4="PV",BG136*$EA136*(1+SSSModel!$C$2),
     IF(SSSModel!$C$4="FCR",$EC136*SUM(OFFSET($AC136,0,MAX(DE$4-$AC$4-$DZ136+1,0),1,MIN($DZ136,DE$4-$AC$4+1))),0)))),
SUM($AC136:$BZ136)*
     IF(SSSModel!$C$4="RR",OFFSET(Profiles!$K$2,$Z136,MAX(Profiles!$C$2,BG$4-$W136)),
     IF(SSSModel!$C$4="ECC",$EA136*$EB136*IF(MAX(Escalation!$C$2,BG$4-$W136)&gt;$DZ136-1,0,OFFSET(Escalation!$K$2,$Y136,MAX(Escalation!$C$2,BG$4-$W136))),
     IF(SSSModel!$C$4="PV",IF(DE$4=$W136,$EA136*(1+SSSModel!$C$2),0),
     IF(SSSModel!$C$4="FCR",IF(AND(DE$4&gt;=$W136,OFFSET(Profiles!$K$2,$Z136,MAX(Profiles!$C$2,BG$4-$W136))&gt;0),$EC136,0),0))))))</f>
        <v>0</v>
      </c>
      <c r="DF136" s="135">
        <f ca="1">IF(OR($Z136=0,SSSModel!$C$4="CF"),BH136,
IF(LEFT($V136,3)="ON_",
     IF(SSSModel!$C$4="RR",SUMPRODUCT(OFFSET($AC136,0,0,1,$CB$2),OFFSET(Profiles!$K$28,($Z136-1)*(Profiles!$I$26+1)+DF$4-SSSModel!$C$3+1,0,1,$CB$2)),
     IF(SSSModel!$C$4="ECC",$EA136*$EB136*SUMPRODUCT(OFFSET($AC136,0,MAX(0,DF$4-$DZ136-$CA$4+1),1,MIN($DZ136,DF$4-$CA$4+1)),OFFSET(Escalation!$K$24,($Y136-1)*(Escalation!$I$22+1)+DF$4-SSSModel!$C$3+1,MAX(0,DF$4-$DZ136-$CA$4+1),1,MIN($DZ136,DF$4-$CA$4+1))),
     IF(SSSModel!$C$4="PV",BH136*$EA136*(1+SSSModel!$C$2),
     IF(SSSModel!$C$4="FCR",$EC136*SUM(OFFSET($AC136,0,MAX(DF$4-$AC$4-$DZ136+1,0),1,MIN($DZ136,DF$4-$AC$4+1))),0)))),
SUM($AC136:$BZ136)*
     IF(SSSModel!$C$4="RR",OFFSET(Profiles!$K$2,$Z136,MAX(Profiles!$C$2,BH$4-$W136)),
     IF(SSSModel!$C$4="ECC",$EA136*$EB136*IF(MAX(Escalation!$C$2,BH$4-$W136)&gt;$DZ136-1,0,OFFSET(Escalation!$K$2,$Y136,MAX(Escalation!$C$2,BH$4-$W136))),
     IF(SSSModel!$C$4="PV",IF(DF$4=$W136,$EA136*(1+SSSModel!$C$2),0),
     IF(SSSModel!$C$4="FCR",IF(AND(DF$4&gt;=$W136,OFFSET(Profiles!$K$2,$Z136,MAX(Profiles!$C$2,BH$4-$W136))&gt;0),$EC136,0),0))))))</f>
        <v>0</v>
      </c>
      <c r="DG136" s="135">
        <f ca="1">IF(OR($Z136=0,SSSModel!$C$4="CF"),BI136,
IF(LEFT($V136,3)="ON_",
     IF(SSSModel!$C$4="RR",SUMPRODUCT(OFFSET($AC136,0,0,1,$CB$2),OFFSET(Profiles!$K$28,($Z136-1)*(Profiles!$I$26+1)+DG$4-SSSModel!$C$3+1,0,1,$CB$2)),
     IF(SSSModel!$C$4="ECC",$EA136*$EB136*SUMPRODUCT(OFFSET($AC136,0,MAX(0,DG$4-$DZ136-$CA$4+1),1,MIN($DZ136,DG$4-$CA$4+1)),OFFSET(Escalation!$K$24,($Y136-1)*(Escalation!$I$22+1)+DG$4-SSSModel!$C$3+1,MAX(0,DG$4-$DZ136-$CA$4+1),1,MIN($DZ136,DG$4-$CA$4+1))),
     IF(SSSModel!$C$4="PV",BI136*$EA136*(1+SSSModel!$C$2),
     IF(SSSModel!$C$4="FCR",$EC136*SUM(OFFSET($AC136,0,MAX(DG$4-$AC$4-$DZ136+1,0),1,MIN($DZ136,DG$4-$AC$4+1))),0)))),
SUM($AC136:$BZ136)*
     IF(SSSModel!$C$4="RR",OFFSET(Profiles!$K$2,$Z136,MAX(Profiles!$C$2,BI$4-$W136)),
     IF(SSSModel!$C$4="ECC",$EA136*$EB136*IF(MAX(Escalation!$C$2,BI$4-$W136)&gt;$DZ136-1,0,OFFSET(Escalation!$K$2,$Y136,MAX(Escalation!$C$2,BI$4-$W136))),
     IF(SSSModel!$C$4="PV",IF(DG$4=$W136,$EA136*(1+SSSModel!$C$2),0),
     IF(SSSModel!$C$4="FCR",IF(AND(DG$4&gt;=$W136,OFFSET(Profiles!$K$2,$Z136,MAX(Profiles!$C$2,BI$4-$W136))&gt;0),$EC136,0),0))))))</f>
        <v>0</v>
      </c>
      <c r="DH136" s="135">
        <f ca="1">IF(OR($Z136=0,SSSModel!$C$4="CF"),BJ136,
IF(LEFT($V136,3)="ON_",
     IF(SSSModel!$C$4="RR",SUMPRODUCT(OFFSET($AC136,0,0,1,$CB$2),OFFSET(Profiles!$K$28,($Z136-1)*(Profiles!$I$26+1)+DH$4-SSSModel!$C$3+1,0,1,$CB$2)),
     IF(SSSModel!$C$4="ECC",$EA136*$EB136*SUMPRODUCT(OFFSET($AC136,0,MAX(0,DH$4-$DZ136-$CA$4+1),1,MIN($DZ136,DH$4-$CA$4+1)),OFFSET(Escalation!$K$24,($Y136-1)*(Escalation!$I$22+1)+DH$4-SSSModel!$C$3+1,MAX(0,DH$4-$DZ136-$CA$4+1),1,MIN($DZ136,DH$4-$CA$4+1))),
     IF(SSSModel!$C$4="PV",BJ136*$EA136*(1+SSSModel!$C$2),
     IF(SSSModel!$C$4="FCR",$EC136*SUM(OFFSET($AC136,0,MAX(DH$4-$AC$4-$DZ136+1,0),1,MIN($DZ136,DH$4-$AC$4+1))),0)))),
SUM($AC136:$BZ136)*
     IF(SSSModel!$C$4="RR",OFFSET(Profiles!$K$2,$Z136,MAX(Profiles!$C$2,BJ$4-$W136)),
     IF(SSSModel!$C$4="ECC",$EA136*$EB136*IF(MAX(Escalation!$C$2,BJ$4-$W136)&gt;$DZ136-1,0,OFFSET(Escalation!$K$2,$Y136,MAX(Escalation!$C$2,BJ$4-$W136))),
     IF(SSSModel!$C$4="PV",IF(DH$4=$W136,$EA136*(1+SSSModel!$C$2),0),
     IF(SSSModel!$C$4="FCR",IF(AND(DH$4&gt;=$W136,OFFSET(Profiles!$K$2,$Z136,MAX(Profiles!$C$2,BJ$4-$W136))&gt;0),$EC136,0),0))))))</f>
        <v>0</v>
      </c>
      <c r="DI136" s="135">
        <f ca="1">IF(OR($Z136=0,SSSModel!$C$4="CF"),BK136,
IF(LEFT($V136,3)="ON_",
     IF(SSSModel!$C$4="RR",SUMPRODUCT(OFFSET($AC136,0,0,1,$CB$2),OFFSET(Profiles!$K$28,($Z136-1)*(Profiles!$I$26+1)+DI$4-SSSModel!$C$3+1,0,1,$CB$2)),
     IF(SSSModel!$C$4="ECC",$EA136*$EB136*SUMPRODUCT(OFFSET($AC136,0,MAX(0,DI$4-$DZ136-$CA$4+1),1,MIN($DZ136,DI$4-$CA$4+1)),OFFSET(Escalation!$K$24,($Y136-1)*(Escalation!$I$22+1)+DI$4-SSSModel!$C$3+1,MAX(0,DI$4-$DZ136-$CA$4+1),1,MIN($DZ136,DI$4-$CA$4+1))),
     IF(SSSModel!$C$4="PV",BK136*$EA136*(1+SSSModel!$C$2),
     IF(SSSModel!$C$4="FCR",$EC136*SUM(OFFSET($AC136,0,MAX(DI$4-$AC$4-$DZ136+1,0),1,MIN($DZ136,DI$4-$AC$4+1))),0)))),
SUM($AC136:$BZ136)*
     IF(SSSModel!$C$4="RR",OFFSET(Profiles!$K$2,$Z136,MAX(Profiles!$C$2,BK$4-$W136)),
     IF(SSSModel!$C$4="ECC",$EA136*$EB136*IF(MAX(Escalation!$C$2,BK$4-$W136)&gt;$DZ136-1,0,OFFSET(Escalation!$K$2,$Y136,MAX(Escalation!$C$2,BK$4-$W136))),
     IF(SSSModel!$C$4="PV",IF(DI$4=$W136,$EA136*(1+SSSModel!$C$2),0),
     IF(SSSModel!$C$4="FCR",IF(AND(DI$4&gt;=$W136,OFFSET(Profiles!$K$2,$Z136,MAX(Profiles!$C$2,BK$4-$W136))&gt;0),$EC136,0),0))))))</f>
        <v>0</v>
      </c>
      <c r="DJ136" s="135">
        <f ca="1">IF(OR($Z136=0,SSSModel!$C$4="CF"),BL136,
IF(LEFT($V136,3)="ON_",
     IF(SSSModel!$C$4="RR",SUMPRODUCT(OFFSET($AC136,0,0,1,$CB$2),OFFSET(Profiles!$K$28,($Z136-1)*(Profiles!$I$26+1)+DJ$4-SSSModel!$C$3+1,0,1,$CB$2)),
     IF(SSSModel!$C$4="ECC",$EA136*$EB136*SUMPRODUCT(OFFSET($AC136,0,MAX(0,DJ$4-$DZ136-$CA$4+1),1,MIN($DZ136,DJ$4-$CA$4+1)),OFFSET(Escalation!$K$24,($Y136-1)*(Escalation!$I$22+1)+DJ$4-SSSModel!$C$3+1,MAX(0,DJ$4-$DZ136-$CA$4+1),1,MIN($DZ136,DJ$4-$CA$4+1))),
     IF(SSSModel!$C$4="PV",BL136*$EA136*(1+SSSModel!$C$2),
     IF(SSSModel!$C$4="FCR",$EC136*SUM(OFFSET($AC136,0,MAX(DJ$4-$AC$4-$DZ136+1,0),1,MIN($DZ136,DJ$4-$AC$4+1))),0)))),
SUM($AC136:$BZ136)*
     IF(SSSModel!$C$4="RR",OFFSET(Profiles!$K$2,$Z136,MAX(Profiles!$C$2,BL$4-$W136)),
     IF(SSSModel!$C$4="ECC",$EA136*$EB136*IF(MAX(Escalation!$C$2,BL$4-$W136)&gt;$DZ136-1,0,OFFSET(Escalation!$K$2,$Y136,MAX(Escalation!$C$2,BL$4-$W136))),
     IF(SSSModel!$C$4="PV",IF(DJ$4=$W136,$EA136*(1+SSSModel!$C$2),0),
     IF(SSSModel!$C$4="FCR",IF(AND(DJ$4&gt;=$W136,OFFSET(Profiles!$K$2,$Z136,MAX(Profiles!$C$2,BL$4-$W136))&gt;0),$EC136,0),0))))))</f>
        <v>0</v>
      </c>
      <c r="DK136" s="135">
        <f ca="1">IF(OR($Z136=0,SSSModel!$C$4="CF"),BM136,
IF(LEFT($V136,3)="ON_",
     IF(SSSModel!$C$4="RR",SUMPRODUCT(OFFSET($AC136,0,0,1,$CB$2),OFFSET(Profiles!$K$28,($Z136-1)*(Profiles!$I$26+1)+DK$4-SSSModel!$C$3+1,0,1,$CB$2)),
     IF(SSSModel!$C$4="ECC",$EA136*$EB136*SUMPRODUCT(OFFSET($AC136,0,MAX(0,DK$4-$DZ136-$CA$4+1),1,MIN($DZ136,DK$4-$CA$4+1)),OFFSET(Escalation!$K$24,($Y136-1)*(Escalation!$I$22+1)+DK$4-SSSModel!$C$3+1,MAX(0,DK$4-$DZ136-$CA$4+1),1,MIN($DZ136,DK$4-$CA$4+1))),
     IF(SSSModel!$C$4="PV",BM136*$EA136*(1+SSSModel!$C$2),
     IF(SSSModel!$C$4="FCR",$EC136*SUM(OFFSET($AC136,0,MAX(DK$4-$AC$4-$DZ136+1,0),1,MIN($DZ136,DK$4-$AC$4+1))),0)))),
SUM($AC136:$BZ136)*
     IF(SSSModel!$C$4="RR",OFFSET(Profiles!$K$2,$Z136,MAX(Profiles!$C$2,BM$4-$W136)),
     IF(SSSModel!$C$4="ECC",$EA136*$EB136*IF(MAX(Escalation!$C$2,BM$4-$W136)&gt;$DZ136-1,0,OFFSET(Escalation!$K$2,$Y136,MAX(Escalation!$C$2,BM$4-$W136))),
     IF(SSSModel!$C$4="PV",IF(DK$4=$W136,$EA136*(1+SSSModel!$C$2),0),
     IF(SSSModel!$C$4="FCR",IF(AND(DK$4&gt;=$W136,OFFSET(Profiles!$K$2,$Z136,MAX(Profiles!$C$2,BM$4-$W136))&gt;0),$EC136,0),0))))))</f>
        <v>0</v>
      </c>
      <c r="DL136" s="135">
        <f ca="1">IF(OR($Z136=0,SSSModel!$C$4="CF"),BN136,
IF(LEFT($V136,3)="ON_",
     IF(SSSModel!$C$4="RR",SUMPRODUCT(OFFSET($AC136,0,0,1,$CB$2),OFFSET(Profiles!$K$28,($Z136-1)*(Profiles!$I$26+1)+DL$4-SSSModel!$C$3+1,0,1,$CB$2)),
     IF(SSSModel!$C$4="ECC",$EA136*$EB136*SUMPRODUCT(OFFSET($AC136,0,MAX(0,DL$4-$DZ136-$CA$4+1),1,MIN($DZ136,DL$4-$CA$4+1)),OFFSET(Escalation!$K$24,($Y136-1)*(Escalation!$I$22+1)+DL$4-SSSModel!$C$3+1,MAX(0,DL$4-$DZ136-$CA$4+1),1,MIN($DZ136,DL$4-$CA$4+1))),
     IF(SSSModel!$C$4="PV",BN136*$EA136*(1+SSSModel!$C$2),
     IF(SSSModel!$C$4="FCR",$EC136*SUM(OFFSET($AC136,0,MAX(DL$4-$AC$4-$DZ136+1,0),1,MIN($DZ136,DL$4-$AC$4+1))),0)))),
SUM($AC136:$BZ136)*
     IF(SSSModel!$C$4="RR",OFFSET(Profiles!$K$2,$Z136,MAX(Profiles!$C$2,BN$4-$W136)),
     IF(SSSModel!$C$4="ECC",$EA136*$EB136*IF(MAX(Escalation!$C$2,BN$4-$W136)&gt;$DZ136-1,0,OFFSET(Escalation!$K$2,$Y136,MAX(Escalation!$C$2,BN$4-$W136))),
     IF(SSSModel!$C$4="PV",IF(DL$4=$W136,$EA136*(1+SSSModel!$C$2),0),
     IF(SSSModel!$C$4="FCR",IF(AND(DL$4&gt;=$W136,OFFSET(Profiles!$K$2,$Z136,MAX(Profiles!$C$2,BN$4-$W136))&gt;0),$EC136,0),0))))))</f>
        <v>0</v>
      </c>
      <c r="DM136" s="135">
        <f ca="1">IF(OR($Z136=0,SSSModel!$C$4="CF"),BO136,
IF(LEFT($V136,3)="ON_",
     IF(SSSModel!$C$4="RR",SUMPRODUCT(OFFSET($AC136,0,0,1,$CB$2),OFFSET(Profiles!$K$28,($Z136-1)*(Profiles!$I$26+1)+DM$4-SSSModel!$C$3+1,0,1,$CB$2)),
     IF(SSSModel!$C$4="ECC",$EA136*$EB136*SUMPRODUCT(OFFSET($AC136,0,MAX(0,DM$4-$DZ136-$CA$4+1),1,MIN($DZ136,DM$4-$CA$4+1)),OFFSET(Escalation!$K$24,($Y136-1)*(Escalation!$I$22+1)+DM$4-SSSModel!$C$3+1,MAX(0,DM$4-$DZ136-$CA$4+1),1,MIN($DZ136,DM$4-$CA$4+1))),
     IF(SSSModel!$C$4="PV",BO136*$EA136*(1+SSSModel!$C$2),
     IF(SSSModel!$C$4="FCR",$EC136*SUM(OFFSET($AC136,0,MAX(DM$4-$AC$4-$DZ136+1,0),1,MIN($DZ136,DM$4-$AC$4+1))),0)))),
SUM($AC136:$BZ136)*
     IF(SSSModel!$C$4="RR",OFFSET(Profiles!$K$2,$Z136,MAX(Profiles!$C$2,BO$4-$W136)),
     IF(SSSModel!$C$4="ECC",$EA136*$EB136*IF(MAX(Escalation!$C$2,BO$4-$W136)&gt;$DZ136-1,0,OFFSET(Escalation!$K$2,$Y136,MAX(Escalation!$C$2,BO$4-$W136))),
     IF(SSSModel!$C$4="PV",IF(DM$4=$W136,$EA136*(1+SSSModel!$C$2),0),
     IF(SSSModel!$C$4="FCR",IF(AND(DM$4&gt;=$W136,OFFSET(Profiles!$K$2,$Z136,MAX(Profiles!$C$2,BO$4-$W136))&gt;0),$EC136,0),0))))))</f>
        <v>0</v>
      </c>
      <c r="DN136" s="135">
        <f ca="1">IF(OR($Z136=0,SSSModel!$C$4="CF"),BP136,
IF(LEFT($V136,3)="ON_",
     IF(SSSModel!$C$4="RR",SUMPRODUCT(OFFSET($AC136,0,0,1,$CB$2),OFFSET(Profiles!$K$28,($Z136-1)*(Profiles!$I$26+1)+DN$4-SSSModel!$C$3+1,0,1,$CB$2)),
     IF(SSSModel!$C$4="ECC",$EA136*$EB136*SUMPRODUCT(OFFSET($AC136,0,MAX(0,DN$4-$DZ136-$CA$4+1),1,MIN($DZ136,DN$4-$CA$4+1)),OFFSET(Escalation!$K$24,($Y136-1)*(Escalation!$I$22+1)+DN$4-SSSModel!$C$3+1,MAX(0,DN$4-$DZ136-$CA$4+1),1,MIN($DZ136,DN$4-$CA$4+1))),
     IF(SSSModel!$C$4="PV",BP136*$EA136*(1+SSSModel!$C$2),
     IF(SSSModel!$C$4="FCR",$EC136*SUM(OFFSET($AC136,0,MAX(DN$4-$AC$4-$DZ136+1,0),1,MIN($DZ136,DN$4-$AC$4+1))),0)))),
SUM($AC136:$BZ136)*
     IF(SSSModel!$C$4="RR",OFFSET(Profiles!$K$2,$Z136,MAX(Profiles!$C$2,BP$4-$W136)),
     IF(SSSModel!$C$4="ECC",$EA136*$EB136*IF(MAX(Escalation!$C$2,BP$4-$W136)&gt;$DZ136-1,0,OFFSET(Escalation!$K$2,$Y136,MAX(Escalation!$C$2,BP$4-$W136))),
     IF(SSSModel!$C$4="PV",IF(DN$4=$W136,$EA136*(1+SSSModel!$C$2),0),
     IF(SSSModel!$C$4="FCR",IF(AND(DN$4&gt;=$W136,OFFSET(Profiles!$K$2,$Z136,MAX(Profiles!$C$2,BP$4-$W136))&gt;0),$EC136,0),0))))))</f>
        <v>0</v>
      </c>
      <c r="DO136" s="135">
        <f ca="1">IF(OR($Z136=0,SSSModel!$C$4="CF"),BQ136,
IF(LEFT($V136,3)="ON_",
     IF(SSSModel!$C$4="RR",SUMPRODUCT(OFFSET($AC136,0,0,1,$CB$2),OFFSET(Profiles!$K$28,($Z136-1)*(Profiles!$I$26+1)+DO$4-SSSModel!$C$3+1,0,1,$CB$2)),
     IF(SSSModel!$C$4="ECC",$EA136*$EB136*SUMPRODUCT(OFFSET($AC136,0,MAX(0,DO$4-$DZ136-$CA$4+1),1,MIN($DZ136,DO$4-$CA$4+1)),OFFSET(Escalation!$K$24,($Y136-1)*(Escalation!$I$22+1)+DO$4-SSSModel!$C$3+1,MAX(0,DO$4-$DZ136-$CA$4+1),1,MIN($DZ136,DO$4-$CA$4+1))),
     IF(SSSModel!$C$4="PV",BQ136*$EA136*(1+SSSModel!$C$2),
     IF(SSSModel!$C$4="FCR",$EC136*SUM(OFFSET($AC136,0,MAX(DO$4-$AC$4-$DZ136+1,0),1,MIN($DZ136,DO$4-$AC$4+1))),0)))),
SUM($AC136:$BZ136)*
     IF(SSSModel!$C$4="RR",OFFSET(Profiles!$K$2,$Z136,MAX(Profiles!$C$2,BQ$4-$W136)),
     IF(SSSModel!$C$4="ECC",$EA136*$EB136*IF(MAX(Escalation!$C$2,BQ$4-$W136)&gt;$DZ136-1,0,OFFSET(Escalation!$K$2,$Y136,MAX(Escalation!$C$2,BQ$4-$W136))),
     IF(SSSModel!$C$4="PV",IF(DO$4=$W136,$EA136*(1+SSSModel!$C$2),0),
     IF(SSSModel!$C$4="FCR",IF(AND(DO$4&gt;=$W136,OFFSET(Profiles!$K$2,$Z136,MAX(Profiles!$C$2,BQ$4-$W136))&gt;0),$EC136,0),0))))))</f>
        <v>0</v>
      </c>
      <c r="DP136" s="135">
        <f ca="1">IF(OR($Z136=0,SSSModel!$C$4="CF"),BR136,
IF(LEFT($V136,3)="ON_",
     IF(SSSModel!$C$4="RR",SUMPRODUCT(OFFSET($AC136,0,0,1,$CB$2),OFFSET(Profiles!$K$28,($Z136-1)*(Profiles!$I$26+1)+DP$4-SSSModel!$C$3+1,0,1,$CB$2)),
     IF(SSSModel!$C$4="ECC",$EA136*$EB136*SUMPRODUCT(OFFSET($AC136,0,MAX(0,DP$4-$DZ136-$CA$4+1),1,MIN($DZ136,DP$4-$CA$4+1)),OFFSET(Escalation!$K$24,($Y136-1)*(Escalation!$I$22+1)+DP$4-SSSModel!$C$3+1,MAX(0,DP$4-$DZ136-$CA$4+1),1,MIN($DZ136,DP$4-$CA$4+1))),
     IF(SSSModel!$C$4="PV",BR136*$EA136*(1+SSSModel!$C$2),
     IF(SSSModel!$C$4="FCR",$EC136*SUM(OFFSET($AC136,0,MAX(DP$4-$AC$4-$DZ136+1,0),1,MIN($DZ136,DP$4-$AC$4+1))),0)))),
SUM($AC136:$BZ136)*
     IF(SSSModel!$C$4="RR",OFFSET(Profiles!$K$2,$Z136,MAX(Profiles!$C$2,BR$4-$W136)),
     IF(SSSModel!$C$4="ECC",$EA136*$EB136*IF(MAX(Escalation!$C$2,BR$4-$W136)&gt;$DZ136-1,0,OFFSET(Escalation!$K$2,$Y136,MAX(Escalation!$C$2,BR$4-$W136))),
     IF(SSSModel!$C$4="PV",IF(DP$4=$W136,$EA136*(1+SSSModel!$C$2),0),
     IF(SSSModel!$C$4="FCR",IF(AND(DP$4&gt;=$W136,OFFSET(Profiles!$K$2,$Z136,MAX(Profiles!$C$2,BR$4-$W136))&gt;0),$EC136,0),0))))))</f>
        <v>0</v>
      </c>
      <c r="DQ136" s="135">
        <f ca="1">IF(OR($Z136=0,SSSModel!$C$4="CF"),BS136,
IF(LEFT($V136,3)="ON_",
     IF(SSSModel!$C$4="RR",SUMPRODUCT(OFFSET($AC136,0,0,1,$CB$2),OFFSET(Profiles!$K$28,($Z136-1)*(Profiles!$I$26+1)+DQ$4-SSSModel!$C$3+1,0,1,$CB$2)),
     IF(SSSModel!$C$4="ECC",$EA136*$EB136*SUMPRODUCT(OFFSET($AC136,0,MAX(0,DQ$4-$DZ136-$CA$4+1),1,MIN($DZ136,DQ$4-$CA$4+1)),OFFSET(Escalation!$K$24,($Y136-1)*(Escalation!$I$22+1)+DQ$4-SSSModel!$C$3+1,MAX(0,DQ$4-$DZ136-$CA$4+1),1,MIN($DZ136,DQ$4-$CA$4+1))),
     IF(SSSModel!$C$4="PV",BS136*$EA136*(1+SSSModel!$C$2),
     IF(SSSModel!$C$4="FCR",$EC136*SUM(OFFSET($AC136,0,MAX(DQ$4-$AC$4-$DZ136+1,0),1,MIN($DZ136,DQ$4-$AC$4+1))),0)))),
SUM($AC136:$BZ136)*
     IF(SSSModel!$C$4="RR",OFFSET(Profiles!$K$2,$Z136,MAX(Profiles!$C$2,BS$4-$W136)),
     IF(SSSModel!$C$4="ECC",$EA136*$EB136*IF(MAX(Escalation!$C$2,BS$4-$W136)&gt;$DZ136-1,0,OFFSET(Escalation!$K$2,$Y136,MAX(Escalation!$C$2,BS$4-$W136))),
     IF(SSSModel!$C$4="PV",IF(DQ$4=$W136,$EA136*(1+SSSModel!$C$2),0),
     IF(SSSModel!$C$4="FCR",IF(AND(DQ$4&gt;=$W136,OFFSET(Profiles!$K$2,$Z136,MAX(Profiles!$C$2,BS$4-$W136))&gt;0),$EC136,0),0))))))</f>
        <v>0</v>
      </c>
      <c r="DR136" s="135">
        <f ca="1">IF(OR($Z136=0,SSSModel!$C$4="CF"),BT136,
IF(LEFT($V136,3)="ON_",
     IF(SSSModel!$C$4="RR",SUMPRODUCT(OFFSET($AC136,0,0,1,$CB$2),OFFSET(Profiles!$K$28,($Z136-1)*(Profiles!$I$26+1)+DR$4-SSSModel!$C$3+1,0,1,$CB$2)),
     IF(SSSModel!$C$4="ECC",$EA136*$EB136*SUMPRODUCT(OFFSET($AC136,0,MAX(0,DR$4-$DZ136-$CA$4+1),1,MIN($DZ136,DR$4-$CA$4+1)),OFFSET(Escalation!$K$24,($Y136-1)*(Escalation!$I$22+1)+DR$4-SSSModel!$C$3+1,MAX(0,DR$4-$DZ136-$CA$4+1),1,MIN($DZ136,DR$4-$CA$4+1))),
     IF(SSSModel!$C$4="PV",BT136*$EA136*(1+SSSModel!$C$2),
     IF(SSSModel!$C$4="FCR",$EC136*SUM(OFFSET($AC136,0,MAX(DR$4-$AC$4-$DZ136+1,0),1,MIN($DZ136,DR$4-$AC$4+1))),0)))),
SUM($AC136:$BZ136)*
     IF(SSSModel!$C$4="RR",OFFSET(Profiles!$K$2,$Z136,MAX(Profiles!$C$2,BT$4-$W136)),
     IF(SSSModel!$C$4="ECC",$EA136*$EB136*IF(MAX(Escalation!$C$2,BT$4-$W136)&gt;$DZ136-1,0,OFFSET(Escalation!$K$2,$Y136,MAX(Escalation!$C$2,BT$4-$W136))),
     IF(SSSModel!$C$4="PV",IF(DR$4=$W136,$EA136*(1+SSSModel!$C$2),0),
     IF(SSSModel!$C$4="FCR",IF(AND(DR$4&gt;=$W136,OFFSET(Profiles!$K$2,$Z136,MAX(Profiles!$C$2,BT$4-$W136))&gt;0),$EC136,0),0))))))</f>
        <v>0</v>
      </c>
      <c r="DS136" s="135">
        <f ca="1">IF(OR($Z136=0,SSSModel!$C$4="CF"),BU136,
IF(LEFT($V136,3)="ON_",
     IF(SSSModel!$C$4="RR",SUMPRODUCT(OFFSET($AC136,0,0,1,$CB$2),OFFSET(Profiles!$K$28,($Z136-1)*(Profiles!$I$26+1)+DS$4-SSSModel!$C$3+1,0,1,$CB$2)),
     IF(SSSModel!$C$4="ECC",$EA136*$EB136*SUMPRODUCT(OFFSET($AC136,0,MAX(0,DS$4-$DZ136-$CA$4+1),1,MIN($DZ136,DS$4-$CA$4+1)),OFFSET(Escalation!$K$24,($Y136-1)*(Escalation!$I$22+1)+DS$4-SSSModel!$C$3+1,MAX(0,DS$4-$DZ136-$CA$4+1),1,MIN($DZ136,DS$4-$CA$4+1))),
     IF(SSSModel!$C$4="PV",BU136*$EA136*(1+SSSModel!$C$2),
     IF(SSSModel!$C$4="FCR",$EC136*SUM(OFFSET($AC136,0,MAX(DS$4-$AC$4-$DZ136+1,0),1,MIN($DZ136,DS$4-$AC$4+1))),0)))),
SUM($AC136:$BZ136)*
     IF(SSSModel!$C$4="RR",OFFSET(Profiles!$K$2,$Z136,MAX(Profiles!$C$2,BU$4-$W136)),
     IF(SSSModel!$C$4="ECC",$EA136*$EB136*IF(MAX(Escalation!$C$2,BU$4-$W136)&gt;$DZ136-1,0,OFFSET(Escalation!$K$2,$Y136,MAX(Escalation!$C$2,BU$4-$W136))),
     IF(SSSModel!$C$4="PV",IF(DS$4=$W136,$EA136*(1+SSSModel!$C$2),0),
     IF(SSSModel!$C$4="FCR",IF(AND(DS$4&gt;=$W136,OFFSET(Profiles!$K$2,$Z136,MAX(Profiles!$C$2,BU$4-$W136))&gt;0),$EC136,0),0))))))</f>
        <v>0</v>
      </c>
      <c r="DT136" s="135">
        <f ca="1">IF(OR($Z136=0,SSSModel!$C$4="CF"),BV136,
IF(LEFT($V136,3)="ON_",
     IF(SSSModel!$C$4="RR",SUMPRODUCT(OFFSET($AC136,0,0,1,$CB$2),OFFSET(Profiles!$K$28,($Z136-1)*(Profiles!$I$26+1)+DT$4-SSSModel!$C$3+1,0,1,$CB$2)),
     IF(SSSModel!$C$4="ECC",$EA136*$EB136*SUMPRODUCT(OFFSET($AC136,0,MAX(0,DT$4-$DZ136-$CA$4+1),1,MIN($DZ136,DT$4-$CA$4+1)),OFFSET(Escalation!$K$24,($Y136-1)*(Escalation!$I$22+1)+DT$4-SSSModel!$C$3+1,MAX(0,DT$4-$DZ136-$CA$4+1),1,MIN($DZ136,DT$4-$CA$4+1))),
     IF(SSSModel!$C$4="PV",BV136*$EA136*(1+SSSModel!$C$2),
     IF(SSSModel!$C$4="FCR",$EC136*SUM(OFFSET($AC136,0,MAX(DT$4-$AC$4-$DZ136+1,0),1,MIN($DZ136,DT$4-$AC$4+1))),0)))),
SUM($AC136:$BZ136)*
     IF(SSSModel!$C$4="RR",OFFSET(Profiles!$K$2,$Z136,MAX(Profiles!$C$2,BV$4-$W136)),
     IF(SSSModel!$C$4="ECC",$EA136*$EB136*IF(MAX(Escalation!$C$2,BV$4-$W136)&gt;$DZ136-1,0,OFFSET(Escalation!$K$2,$Y136,MAX(Escalation!$C$2,BV$4-$W136))),
     IF(SSSModel!$C$4="PV",IF(DT$4=$W136,$EA136*(1+SSSModel!$C$2),0),
     IF(SSSModel!$C$4="FCR",IF(AND(DT$4&gt;=$W136,OFFSET(Profiles!$K$2,$Z136,MAX(Profiles!$C$2,BV$4-$W136))&gt;0),$EC136,0),0))))))</f>
        <v>0</v>
      </c>
      <c r="DU136" s="135">
        <f ca="1">IF(OR($Z136=0,SSSModel!$C$4="CF"),BW136,
IF(LEFT($V136,3)="ON_",
     IF(SSSModel!$C$4="RR",SUMPRODUCT(OFFSET($AC136,0,0,1,$CB$2),OFFSET(Profiles!$K$28,($Z136-1)*(Profiles!$I$26+1)+DU$4-SSSModel!$C$3+1,0,1,$CB$2)),
     IF(SSSModel!$C$4="ECC",$EA136*$EB136*SUMPRODUCT(OFFSET($AC136,0,MAX(0,DU$4-$DZ136-$CA$4+1),1,MIN($DZ136,DU$4-$CA$4+1)),OFFSET(Escalation!$K$24,($Y136-1)*(Escalation!$I$22+1)+DU$4-SSSModel!$C$3+1,MAX(0,DU$4-$DZ136-$CA$4+1),1,MIN($DZ136,DU$4-$CA$4+1))),
     IF(SSSModel!$C$4="PV",BW136*$EA136*(1+SSSModel!$C$2),
     IF(SSSModel!$C$4="FCR",$EC136*SUM(OFFSET($AC136,0,MAX(DU$4-$AC$4-$DZ136+1,0),1,MIN($DZ136,DU$4-$AC$4+1))),0)))),
SUM($AC136:$BZ136)*
     IF(SSSModel!$C$4="RR",OFFSET(Profiles!$K$2,$Z136,MAX(Profiles!$C$2,BW$4-$W136)),
     IF(SSSModel!$C$4="ECC",$EA136*$EB136*IF(MAX(Escalation!$C$2,BW$4-$W136)&gt;$DZ136-1,0,OFFSET(Escalation!$K$2,$Y136,MAX(Escalation!$C$2,BW$4-$W136))),
     IF(SSSModel!$C$4="PV",IF(DU$4=$W136,$EA136*(1+SSSModel!$C$2),0),
     IF(SSSModel!$C$4="FCR",IF(AND(DU$4&gt;=$W136,OFFSET(Profiles!$K$2,$Z136,MAX(Profiles!$C$2,BW$4-$W136))&gt;0),$EC136,0),0))))))</f>
        <v>0</v>
      </c>
      <c r="DV136" s="136">
        <f ca="1">IF(OR($Z136=0,SSSModel!$C$4="CF"),BX136,
IF(LEFT($V136,3)="ON_",
     IF(SSSModel!$C$4="RR",SUMPRODUCT(OFFSET($AC136,0,0,1,$CB$2),OFFSET(Profiles!$K$28,($Z136-1)*(Profiles!$I$26+1)+DV$4-SSSModel!$C$3+1,0,1,$CB$2)),
     IF(SSSModel!$C$4="ECC",$EA136*$EB136*SUMPRODUCT(OFFSET($AC136,0,MAX(0,DV$4-$DZ136-$CA$4+1),1,MIN($DZ136,DV$4-$CA$4+1)),OFFSET(Escalation!$K$24,($Y136-1)*(Escalation!$I$22+1)+DV$4-SSSModel!$C$3+1,MAX(0,DV$4-$DZ136-$CA$4+1),1,MIN($DZ136,DV$4-$CA$4+1))),
     IF(SSSModel!$C$4="PV",BX136*$EA136*(1+SSSModel!$C$2),
     IF(SSSModel!$C$4="FCR",$EC136*SUM(OFFSET($AC136,0,MAX(DV$4-$AC$4-$DZ136+1,0),1,MIN($DZ136,DV$4-$AC$4+1))),0)))),
SUM($AC136:$BZ136)*
     IF(SSSModel!$C$4="RR",OFFSET(Profiles!$K$2,$Z136,MAX(Profiles!$C$2,BX$4-$W136)),
     IF(SSSModel!$C$4="ECC",$EA136*$EB136*IF(MAX(Escalation!$C$2,BX$4-$W136)&gt;$DZ136-1,0,OFFSET(Escalation!$K$2,$Y136,MAX(Escalation!$C$2,BX$4-$W136))),
     IF(SSSModel!$C$4="PV",IF(DV$4=$W136,$EA136*(1+SSSModel!$C$2),0),
     IF(SSSModel!$C$4="FCR",IF(AND(DV$4&gt;=$W136,OFFSET(Profiles!$K$2,$Z136,MAX(Profiles!$C$2,BX$4-$W136))&gt;0),$EC136,0),0))))))</f>
        <v>0</v>
      </c>
      <c r="DW136" s="136">
        <f ca="1">IF(OR($Z136=0,SSSModel!$C$4="CF"),BY136,
IF(LEFT($V136,3)="ON_",
     IF(SSSModel!$C$4="RR",SUMPRODUCT(OFFSET($AC136,0,0,1,$CB$2),OFFSET(Profiles!$K$28,($Z136-1)*(Profiles!$I$26+1)+DW$4-SSSModel!$C$3+1,0,1,$CB$2)),
     IF(SSSModel!$C$4="ECC",$EA136*$EB136*SUMPRODUCT(OFFSET($AC136,0,MAX(0,DW$4-$DZ136-$CA$4+1),1,MIN($DZ136,DW$4-$CA$4+1)),OFFSET(Escalation!$K$24,($Y136-1)*(Escalation!$I$22+1)+DW$4-SSSModel!$C$3+1,MAX(0,DW$4-$DZ136-$CA$4+1),1,MIN($DZ136,DW$4-$CA$4+1))),
     IF(SSSModel!$C$4="PV",BY136*$EA136*(1+SSSModel!$C$2),
     IF(SSSModel!$C$4="FCR",$EC136*SUM(OFFSET($AC136,0,MAX(DW$4-$AC$4-$DZ136+1,0),1,MIN($DZ136,DW$4-$AC$4+1))),0)))),
SUM($AC136:$BZ136)*
     IF(SSSModel!$C$4="RR",OFFSET(Profiles!$K$2,$Z136,MAX(Profiles!$C$2,BY$4-$W136)),
     IF(SSSModel!$C$4="ECC",$EA136*$EB136*IF(MAX(Escalation!$C$2,BY$4-$W136)&gt;$DZ136-1,0,OFFSET(Escalation!$K$2,$Y136,MAX(Escalation!$C$2,BY$4-$W136))),
     IF(SSSModel!$C$4="PV",IF(DW$4=$W136,$EA136*(1+SSSModel!$C$2),0),
     IF(SSSModel!$C$4="FCR",IF(AND(DW$4&gt;=$W136,OFFSET(Profiles!$K$2,$Z136,MAX(Profiles!$C$2,BY$4-$W136))&gt;0),$EC136,0),0))))))</f>
        <v>0</v>
      </c>
      <c r="DX136" s="136">
        <f ca="1">IF(OR($Z136=0,SSSModel!$C$4="CF"),BZ136,
IF(LEFT($V136,3)="ON_",
     IF(SSSModel!$C$4="RR",SUMPRODUCT(OFFSET($AC136,0,0,1,$CB$2),OFFSET(Profiles!$K$28,($Z136-1)*(Profiles!$I$26+1)+DX$4-SSSModel!$C$3+1,0,1,$CB$2)),
     IF(SSSModel!$C$4="ECC",$EA136*$EB136*SUMPRODUCT(OFFSET($AC136,0,MAX(0,DX$4-$DZ136-$CA$4+1),1,MIN($DZ136,DX$4-$CA$4+1)),OFFSET(Escalation!$K$24,($Y136-1)*(Escalation!$I$22+1)+DX$4-SSSModel!$C$3+1,MAX(0,DX$4-$DZ136-$CA$4+1),1,MIN($DZ136,DX$4-$CA$4+1))),
     IF(SSSModel!$C$4="PV",BZ136*$EA136*(1+SSSModel!$C$2),
     IF(SSSModel!$C$4="FCR",$EC136*SUM(OFFSET($AC136,0,MAX(DX$4-$AC$4-$DZ136+1,0),1,MIN($DZ136,DX$4-$AC$4+1))),0)))),
SUM($AC136:$BZ136)*
     IF(SSSModel!$C$4="RR",OFFSET(Profiles!$K$2,$Z136,MAX(Profiles!$C$2,BZ$4-$W136)),
     IF(SSSModel!$C$4="ECC",$EA136*$EB136*IF(MAX(Escalation!$C$2,BZ$4-$W136)&gt;$DZ136-1,0,OFFSET(Escalation!$K$2,$Y136,MAX(Escalation!$C$2,BZ$4-$W136))),
     IF(SSSModel!$C$4="PV",IF(DX$4=$W136,$EA136*(1+SSSModel!$C$2),0),
     IF(SSSModel!$C$4="FCR",IF(AND(DX$4&gt;=$W136,OFFSET(Profiles!$K$2,$Z136,MAX(Profiles!$C$2,BZ$4-$W136))&gt;0),$EC136,0),0))))))</f>
        <v>0</v>
      </c>
      <c r="DY136" s="82">
        <f ca="1">IF($Y136=0,0,OFFSET(Escalation!$B$2,$Y136,0))</f>
        <v>0</v>
      </c>
      <c r="DZ136" s="80">
        <f ca="1">IF($Z136=0,0,COUNTIF(OFFSET(Profiles!$K$2,$Z136,0,1,50),"&gt;0"))</f>
        <v>0</v>
      </c>
      <c r="EA136" s="137">
        <f ca="1">IF($Z136=0,0,SUMPRODUCT(Profiles!$C$20:$BH$20,OFFSET(Profiles!$C$2,$Z136,0,1,Profiles!$B$1)))</f>
        <v>0</v>
      </c>
      <c r="EB136" s="24">
        <f>IF($Z136=0,0,((1-(1+DY136)/(1+SSSModel!$C$2))/(1-((1+DY136)/(1+SSSModel!$C$2))^DZ136))*(1+SSSModel!$C$2))</f>
        <v>0</v>
      </c>
      <c r="EC136" s="24">
        <f>IF($Z136=0,0,-PMT(SSSModel!$C$2,DZ136,EA136))</f>
        <v>0</v>
      </c>
    </row>
    <row r="137" spans="3:133" x14ac:dyDescent="0.35">
      <c r="C137" s="18">
        <f t="shared" si="12"/>
        <v>14</v>
      </c>
      <c r="D137" s="18">
        <f t="shared" si="13"/>
        <v>3</v>
      </c>
      <c r="E137" s="18">
        <f t="shared" ca="1" si="16"/>
        <v>0</v>
      </c>
      <c r="G137" s="25" t="str">
        <f ca="1">IF($E137=0,"",OFFSET(Resources!B$26,$E137,0))</f>
        <v/>
      </c>
      <c r="H137" s="25" t="str">
        <f ca="1">IF($E137=0,"",OFFSET(Resources!C$26,$E137,0))</f>
        <v/>
      </c>
      <c r="I137" s="25" t="str">
        <f ca="1">IF($E137=0,"",OFFSET(Resources!$E$26,$E137,0))</f>
        <v/>
      </c>
      <c r="J137" s="16">
        <v>1</v>
      </c>
      <c r="K137" s="16" t="s">
        <v>150</v>
      </c>
      <c r="L137" s="25" t="str">
        <f ca="1">OFFSET(Resources!$CG$24,0,$C137-1)</f>
        <v>Start Fuel</v>
      </c>
      <c r="M137" s="25" t="str">
        <f ca="1">OFFSET(Resources!$CG$25,0,$C137-1)</f>
        <v>O&amp;M</v>
      </c>
      <c r="N137" s="1">
        <v>1</v>
      </c>
      <c r="O137" s="7">
        <f ca="1">IF($E137=0,0,OFFSET(Resources!$CG$26,$E137,$C137-1))</f>
        <v>0</v>
      </c>
      <c r="P137" s="25" t="str">
        <f ca="1">OFFSET(Resources!$CG$26,0,$C137-1)</f>
        <v>mmBtu/Yr</v>
      </c>
      <c r="Q137" s="18">
        <f ca="1">IF($E137=0,0,OFFSET(GenAlts!$W$4,$E137,$D137-1))</f>
        <v>0</v>
      </c>
      <c r="R137" s="1">
        <v>1</v>
      </c>
      <c r="S137" t="str">
        <f ca="1">IF($E137=0,"",OFFSET(Resources!$R$26,$E137,0))</f>
        <v/>
      </c>
      <c r="T137" s="85" t="str">
        <f ca="1">IF(OR($E137=0,OFFSET(Resources!$P$26,$E137,0)=0),"",OFFSET(Resources!$P$26,$E137,0))</f>
        <v/>
      </c>
      <c r="U137" s="25">
        <f ca="1">IF($E137=0,0,OFFSET(Resources!$AB$26,$E137,($C137-1)*Resources!$CI$20))</f>
        <v>0</v>
      </c>
      <c r="V137" s="1"/>
      <c r="W137">
        <f t="shared" ca="1" si="17"/>
        <v>0</v>
      </c>
      <c r="X137">
        <f ca="1">IF(T137="",0,MATCH(T137,Profiles!$A$3:$A$22,0))</f>
        <v>0</v>
      </c>
      <c r="Y137" s="10">
        <f ca="1">IF(U137=0,0,MATCH(U137,Escalation!$A$3:$A$18,0))</f>
        <v>0</v>
      </c>
      <c r="Z137">
        <f>IF(V137="",0,MATCH(V137,Profiles!$A$3:$A$22,0))</f>
        <v>0</v>
      </c>
      <c r="AA137" s="8"/>
      <c r="AB137" s="8">
        <v>0</v>
      </c>
      <c r="AC137" s="72">
        <f ca="1">IF(OR(AC$4&lt;$Q137,AC$4&gt;$Q137+IF($S137="",1000,$S137)-1),0,IF(MOD(AC$4-$Q137,IF($R137="",1000,$R137))=0,$O137,0))*IF($Y137&gt;0,(1+INDEX(Escalation!$B$3:$B$18,$Y137,0))^(AC$4-SSSModel!$C$5),1)*IF($X137=0,1,OFFSET(Profiles!$K$2,$X137,MAX(Profiles!$C$2,AC$4-$Q137)))*IF($AA137=1,(1+SSSModel!#REF!),1)</f>
        <v>0</v>
      </c>
      <c r="AD137" s="72">
        <f ca="1">IF(OR(AD$4&lt;$Q137,AD$4&gt;$Q137+IF($S137="",1000,$S137)-1),0,IF(MOD(AD$4-$Q137,IF($R137="",1000,$R137))=0,$O137,0))*IF($Y137&gt;0,(1+INDEX(Escalation!$B$3:$B$18,$Y137,0))^(AD$4-SSSModel!$C$5),1)*IF($X137=0,1,OFFSET(Profiles!$K$2,$X137,MAX(Profiles!$C$2,AD$4-$Q137)))*IF($AA137=1,(1+SSSModel!#REF!),1)</f>
        <v>0</v>
      </c>
      <c r="AE137" s="72">
        <f ca="1">IF(OR(AE$4&lt;$Q137,AE$4&gt;$Q137+IF($S137="",1000,$S137)-1),0,IF(MOD(AE$4-$Q137,IF($R137="",1000,$R137))=0,$O137,0))*IF($Y137&gt;0,(1+INDEX(Escalation!$B$3:$B$18,$Y137,0))^(AE$4-SSSModel!$C$5),1)*IF($X137=0,1,OFFSET(Profiles!$K$2,$X137,MAX(Profiles!$C$2,AE$4-$Q137)))*IF($AA137=1,(1+SSSModel!#REF!),1)</f>
        <v>0</v>
      </c>
      <c r="AF137" s="72">
        <f ca="1">IF(OR(AF$4&lt;$Q137,AF$4&gt;$Q137+IF($S137="",1000,$S137)-1),0,IF(MOD(AF$4-$Q137,IF($R137="",1000,$R137))=0,$O137,0))*IF($Y137&gt;0,(1+INDEX(Escalation!$B$3:$B$18,$Y137,0))^(AF$4-SSSModel!$C$5),1)*IF($X137=0,1,OFFSET(Profiles!$K$2,$X137,MAX(Profiles!$C$2,AF$4-$Q137)))*IF($AA137=1,(1+SSSModel!#REF!),1)</f>
        <v>0</v>
      </c>
      <c r="AG137" s="72">
        <f ca="1">IF(OR(AG$4&lt;$Q137,AG$4&gt;$Q137+IF($S137="",1000,$S137)-1),0,IF(MOD(AG$4-$Q137,IF($R137="",1000,$R137))=0,$O137,0))*IF($Y137&gt;0,(1+INDEX(Escalation!$B$3:$B$18,$Y137,0))^(AG$4-SSSModel!$C$5),1)*IF($X137=0,1,OFFSET(Profiles!$K$2,$X137,MAX(Profiles!$C$2,AG$4-$Q137)))*IF($AA137=1,(1+SSSModel!#REF!),1)</f>
        <v>0</v>
      </c>
      <c r="AH137" s="72">
        <f ca="1">IF(OR(AH$4&lt;$Q137,AH$4&gt;$Q137+IF($S137="",1000,$S137)-1),0,IF(MOD(AH$4-$Q137,IF($R137="",1000,$R137))=0,$O137,0))*IF($Y137&gt;0,(1+INDEX(Escalation!$B$3:$B$18,$Y137,0))^(AH$4-SSSModel!$C$5),1)*IF($X137=0,1,OFFSET(Profiles!$K$2,$X137,MAX(Profiles!$C$2,AH$4-$Q137)))*IF($AA137=1,(1+SSSModel!#REF!),1)</f>
        <v>0</v>
      </c>
      <c r="AI137" s="72">
        <f ca="1">IF(OR(AI$4&lt;$Q137,AI$4&gt;$Q137+IF($S137="",1000,$S137)-1),0,IF(MOD(AI$4-$Q137,IF($R137="",1000,$R137))=0,$O137,0))*IF($Y137&gt;0,(1+INDEX(Escalation!$B$3:$B$18,$Y137,0))^(AI$4-SSSModel!$C$5),1)*IF($X137=0,1,OFFSET(Profiles!$K$2,$X137,MAX(Profiles!$C$2,AI$4-$Q137)))*IF($AA137=1,(1+SSSModel!#REF!),1)</f>
        <v>0</v>
      </c>
      <c r="AJ137" s="72">
        <f ca="1">IF(OR(AJ$4&lt;$Q137,AJ$4&gt;$Q137+IF($S137="",1000,$S137)-1),0,IF(MOD(AJ$4-$Q137,IF($R137="",1000,$R137))=0,$O137,0))*IF($Y137&gt;0,(1+INDEX(Escalation!$B$3:$B$18,$Y137,0))^(AJ$4-SSSModel!$C$5),1)*IF($X137=0,1,OFFSET(Profiles!$K$2,$X137,MAX(Profiles!$C$2,AJ$4-$Q137)))*IF($AA137=1,(1+SSSModel!#REF!),1)</f>
        <v>0</v>
      </c>
      <c r="AK137" s="72">
        <f ca="1">IF(OR(AK$4&lt;$Q137,AK$4&gt;$Q137+IF($S137="",1000,$S137)-1),0,IF(MOD(AK$4-$Q137,IF($R137="",1000,$R137))=0,$O137,0))*IF($Y137&gt;0,(1+INDEX(Escalation!$B$3:$B$18,$Y137,0))^(AK$4-SSSModel!$C$5),1)*IF($X137=0,1,OFFSET(Profiles!$K$2,$X137,MAX(Profiles!$C$2,AK$4-$Q137)))*IF($AA137=1,(1+SSSModel!#REF!),1)</f>
        <v>0</v>
      </c>
      <c r="AL137" s="72">
        <f ca="1">IF(OR(AL$4&lt;$Q137,AL$4&gt;$Q137+IF($S137="",1000,$S137)-1),0,IF(MOD(AL$4-$Q137,IF($R137="",1000,$R137))=0,$O137,0))*IF($Y137&gt;0,(1+INDEX(Escalation!$B$3:$B$18,$Y137,0))^(AL$4-SSSModel!$C$5),1)*IF($X137=0,1,OFFSET(Profiles!$K$2,$X137,MAX(Profiles!$C$2,AL$4-$Q137)))*IF($AA137=1,(1+SSSModel!#REF!),1)</f>
        <v>0</v>
      </c>
      <c r="AM137" s="72">
        <f ca="1">IF(OR(AM$4&lt;$Q137,AM$4&gt;$Q137+IF($S137="",1000,$S137)-1),0,IF(MOD(AM$4-$Q137,IF($R137="",1000,$R137))=0,$O137,0))*IF($Y137&gt;0,(1+INDEX(Escalation!$B$3:$B$18,$Y137,0))^(AM$4-SSSModel!$C$5),1)*IF($X137=0,1,OFFSET(Profiles!$K$2,$X137,MAX(Profiles!$C$2,AM$4-$Q137)))*IF($AA137=1,(1+SSSModel!#REF!),1)</f>
        <v>0</v>
      </c>
      <c r="AN137" s="72">
        <f ca="1">IF(OR(AN$4&lt;$Q137,AN$4&gt;$Q137+IF($S137="",1000,$S137)-1),0,IF(MOD(AN$4-$Q137,IF($R137="",1000,$R137))=0,$O137,0))*IF($Y137&gt;0,(1+INDEX(Escalation!$B$3:$B$18,$Y137,0))^(AN$4-SSSModel!$C$5),1)*IF($X137=0,1,OFFSET(Profiles!$K$2,$X137,MAX(Profiles!$C$2,AN$4-$Q137)))*IF($AA137=1,(1+SSSModel!#REF!),1)</f>
        <v>0</v>
      </c>
      <c r="AO137" s="72">
        <f ca="1">IF(OR(AO$4&lt;$Q137,AO$4&gt;$Q137+IF($S137="",1000,$S137)-1),0,IF(MOD(AO$4-$Q137,IF($R137="",1000,$R137))=0,$O137,0))*IF($Y137&gt;0,(1+INDEX(Escalation!$B$3:$B$18,$Y137,0))^(AO$4-SSSModel!$C$5),1)*IF($X137=0,1,OFFSET(Profiles!$K$2,$X137,MAX(Profiles!$C$2,AO$4-$Q137)))*IF($AA137=1,(1+SSSModel!#REF!),1)</f>
        <v>0</v>
      </c>
      <c r="AP137" s="72">
        <f ca="1">IF(OR(AP$4&lt;$Q137,AP$4&gt;$Q137+IF($S137="",1000,$S137)-1),0,IF(MOD(AP$4-$Q137,IF($R137="",1000,$R137))=0,$O137,0))*IF($Y137&gt;0,(1+INDEX(Escalation!$B$3:$B$18,$Y137,0))^(AP$4-SSSModel!$C$5),1)*IF($X137=0,1,OFFSET(Profiles!$K$2,$X137,MAX(Profiles!$C$2,AP$4-$Q137)))*IF($AA137=1,(1+SSSModel!#REF!),1)</f>
        <v>0</v>
      </c>
      <c r="AQ137" s="72">
        <f ca="1">IF(OR(AQ$4&lt;$Q137,AQ$4&gt;$Q137+IF($S137="",1000,$S137)-1),0,IF(MOD(AQ$4-$Q137,IF($R137="",1000,$R137))=0,$O137,0))*IF($Y137&gt;0,(1+INDEX(Escalation!$B$3:$B$18,$Y137,0))^(AQ$4-SSSModel!$C$5),1)*IF($X137=0,1,OFFSET(Profiles!$K$2,$X137,MAX(Profiles!$C$2,AQ$4-$Q137)))*IF($AA137=1,(1+SSSModel!#REF!),1)</f>
        <v>0</v>
      </c>
      <c r="AR137" s="72">
        <f ca="1">IF(OR(AR$4&lt;$Q137,AR$4&gt;$Q137+IF($S137="",1000,$S137)-1),0,IF(MOD(AR$4-$Q137,IF($R137="",1000,$R137))=0,$O137,0))*IF($Y137&gt;0,(1+INDEX(Escalation!$B$3:$B$18,$Y137,0))^(AR$4-SSSModel!$C$5),1)*IF($X137=0,1,OFFSET(Profiles!$K$2,$X137,MAX(Profiles!$C$2,AR$4-$Q137)))*IF($AA137=1,(1+SSSModel!#REF!),1)</f>
        <v>0</v>
      </c>
      <c r="AS137" s="72">
        <f ca="1">IF(OR(AS$4&lt;$Q137,AS$4&gt;$Q137+IF($S137="",1000,$S137)-1),0,IF(MOD(AS$4-$Q137,IF($R137="",1000,$R137))=0,$O137,0))*IF($Y137&gt;0,(1+INDEX(Escalation!$B$3:$B$18,$Y137,0))^(AS$4-SSSModel!$C$5),1)*IF($X137=0,1,OFFSET(Profiles!$K$2,$X137,MAX(Profiles!$C$2,AS$4-$Q137)))*IF($AA137=1,(1+SSSModel!#REF!),1)</f>
        <v>0</v>
      </c>
      <c r="AT137" s="72">
        <f ca="1">IF(OR(AT$4&lt;$Q137,AT$4&gt;$Q137+IF($S137="",1000,$S137)-1),0,IF(MOD(AT$4-$Q137,IF($R137="",1000,$R137))=0,$O137,0))*IF($Y137&gt;0,(1+INDEX(Escalation!$B$3:$B$18,$Y137,0))^(AT$4-SSSModel!$C$5),1)*IF($X137=0,1,OFFSET(Profiles!$K$2,$X137,MAX(Profiles!$C$2,AT$4-$Q137)))*IF($AA137=1,(1+SSSModel!#REF!),1)</f>
        <v>0</v>
      </c>
      <c r="AU137" s="72">
        <f ca="1">IF(OR(AU$4&lt;$Q137,AU$4&gt;$Q137+IF($S137="",1000,$S137)-1),0,IF(MOD(AU$4-$Q137,IF($R137="",1000,$R137))=0,$O137,0))*IF($Y137&gt;0,(1+INDEX(Escalation!$B$3:$B$18,$Y137,0))^(AU$4-SSSModel!$C$5),1)*IF($X137=0,1,OFFSET(Profiles!$K$2,$X137,MAX(Profiles!$C$2,AU$4-$Q137)))*IF($AA137=1,(1+SSSModel!#REF!),1)</f>
        <v>0</v>
      </c>
      <c r="AV137" s="72">
        <f ca="1">IF(OR(AV$4&lt;$Q137,AV$4&gt;$Q137+IF($S137="",1000,$S137)-1),0,IF(MOD(AV$4-$Q137,IF($R137="",1000,$R137))=0,$O137,0))*IF($Y137&gt;0,(1+INDEX(Escalation!$B$3:$B$18,$Y137,0))^(AV$4-SSSModel!$C$5),1)*IF($X137=0,1,OFFSET(Profiles!$K$2,$X137,MAX(Profiles!$C$2,AV$4-$Q137)))*IF($AA137=1,(1+SSSModel!#REF!),1)</f>
        <v>0</v>
      </c>
      <c r="AW137" s="72">
        <f ca="1">IF(OR(AW$4&lt;$Q137,AW$4&gt;$Q137+IF($S137="",1000,$S137)-1),0,IF(MOD(AW$4-$Q137,IF($R137="",1000,$R137))=0,$O137,0))*IF($Y137&gt;0,(1+INDEX(Escalation!$B$3:$B$18,$Y137,0))^(AW$4-SSSModel!$C$5),1)*IF($X137=0,1,OFFSET(Profiles!$K$2,$X137,MAX(Profiles!$C$2,AW$4-$Q137)))*IF($AA137=1,(1+SSSModel!#REF!),1)</f>
        <v>0</v>
      </c>
      <c r="AX137" s="72">
        <f ca="1">IF(OR(AX$4&lt;$Q137,AX$4&gt;$Q137+IF($S137="",1000,$S137)-1),0,IF(MOD(AX$4-$Q137,IF($R137="",1000,$R137))=0,$O137,0))*IF($Y137&gt;0,(1+INDEX(Escalation!$B$3:$B$18,$Y137,0))^(AX$4-SSSModel!$C$5),1)*IF($X137=0,1,OFFSET(Profiles!$K$2,$X137,MAX(Profiles!$C$2,AX$4-$Q137)))*IF($AA137=1,(1+SSSModel!#REF!),1)</f>
        <v>0</v>
      </c>
      <c r="AY137" s="72">
        <f ca="1">IF(OR(AY$4&lt;$Q137,AY$4&gt;$Q137+IF($S137="",1000,$S137)-1),0,IF(MOD(AY$4-$Q137,IF($R137="",1000,$R137))=0,$O137,0))*IF($Y137&gt;0,(1+INDEX(Escalation!$B$3:$B$18,$Y137,0))^(AY$4-SSSModel!$C$5),1)*IF($X137=0,1,OFFSET(Profiles!$K$2,$X137,MAX(Profiles!$C$2,AY$4-$Q137)))*IF($AA137=1,(1+SSSModel!#REF!),1)</f>
        <v>0</v>
      </c>
      <c r="AZ137" s="72">
        <f ca="1">IF(OR(AZ$4&lt;$Q137,AZ$4&gt;$Q137+IF($S137="",1000,$S137)-1),0,IF(MOD(AZ$4-$Q137,IF($R137="",1000,$R137))=0,$O137,0))*IF($Y137&gt;0,(1+INDEX(Escalation!$B$3:$B$18,$Y137,0))^(AZ$4-SSSModel!$C$5),1)*IF($X137=0,1,OFFSET(Profiles!$K$2,$X137,MAX(Profiles!$C$2,AZ$4-$Q137)))*IF($AA137=1,(1+SSSModel!#REF!),1)</f>
        <v>0</v>
      </c>
      <c r="BA137" s="72">
        <f ca="1">IF(OR(BA$4&lt;$Q137,BA$4&gt;$Q137+IF($S137="",1000,$S137)-1),0,IF(MOD(BA$4-$Q137,IF($R137="",1000,$R137))=0,$O137,0))*IF($Y137&gt;0,(1+INDEX(Escalation!$B$3:$B$18,$Y137,0))^(BA$4-SSSModel!$C$5),1)*IF($X137=0,1,OFFSET(Profiles!$K$2,$X137,MAX(Profiles!$C$2,BA$4-$Q137)))*IF($AA137=1,(1+SSSModel!#REF!),1)</f>
        <v>0</v>
      </c>
      <c r="BB137" s="72">
        <f ca="1">IF(OR(BB$4&lt;$Q137,BB$4&gt;$Q137+IF($S137="",1000,$S137)-1),0,IF(MOD(BB$4-$Q137,IF($R137="",1000,$R137))=0,$O137,0))*IF($Y137&gt;0,(1+INDEX(Escalation!$B$3:$B$18,$Y137,0))^(BB$4-SSSModel!$C$5),1)*IF($X137=0,1,OFFSET(Profiles!$K$2,$X137,MAX(Profiles!$C$2,BB$4-$Q137)))*IF($AA137=1,(1+SSSModel!#REF!),1)</f>
        <v>0</v>
      </c>
      <c r="BC137" s="72">
        <f ca="1">IF(OR(BC$4&lt;$Q137,BC$4&gt;$Q137+IF($S137="",1000,$S137)-1),0,IF(MOD(BC$4-$Q137,IF($R137="",1000,$R137))=0,$O137,0))*IF($Y137&gt;0,(1+INDEX(Escalation!$B$3:$B$18,$Y137,0))^(BC$4-SSSModel!$C$5),1)*IF($X137=0,1,OFFSET(Profiles!$K$2,$X137,MAX(Profiles!$C$2,BC$4-$Q137)))*IF($AA137=1,(1+SSSModel!#REF!),1)</f>
        <v>0</v>
      </c>
      <c r="BD137" s="72">
        <f ca="1">IF(OR(BD$4&lt;$Q137,BD$4&gt;$Q137+IF($S137="",1000,$S137)-1),0,IF(MOD(BD$4-$Q137,IF($R137="",1000,$R137))=0,$O137,0))*IF($Y137&gt;0,(1+INDEX(Escalation!$B$3:$B$18,$Y137,0))^(BD$4-SSSModel!$C$5),1)*IF($X137=0,1,OFFSET(Profiles!$K$2,$X137,MAX(Profiles!$C$2,BD$4-$Q137)))*IF($AA137=1,(1+SSSModel!#REF!),1)</f>
        <v>0</v>
      </c>
      <c r="BE137" s="72">
        <f ca="1">IF(OR(BE$4&lt;$Q137,BE$4&gt;$Q137+IF($S137="",1000,$S137)-1),0,IF(MOD(BE$4-$Q137,IF($R137="",1000,$R137))=0,$O137,0))*IF($Y137&gt;0,(1+INDEX(Escalation!$B$3:$B$18,$Y137,0))^(BE$4-SSSModel!$C$5),1)*IF($X137=0,1,OFFSET(Profiles!$K$2,$X137,MAX(Profiles!$C$2,BE$4-$Q137)))*IF($AA137=1,(1+SSSModel!#REF!),1)</f>
        <v>0</v>
      </c>
      <c r="BF137" s="72">
        <f ca="1">IF(OR(BF$4&lt;$Q137,BF$4&gt;$Q137+IF($S137="",1000,$S137)-1),0,IF(MOD(BF$4-$Q137,IF($R137="",1000,$R137))=0,$O137,0))*IF($Y137&gt;0,(1+INDEX(Escalation!$B$3:$B$18,$Y137,0))^(BF$4-SSSModel!$C$5),1)*IF($X137=0,1,OFFSET(Profiles!$K$2,$X137,MAX(Profiles!$C$2,BF$4-$Q137)))*IF($AA137=1,(1+SSSModel!#REF!),1)</f>
        <v>0</v>
      </c>
      <c r="BG137" s="72">
        <f ca="1">IF(OR(BG$4&lt;$Q137,BG$4&gt;$Q137+IF($S137="",1000,$S137)-1),0,IF(MOD(BG$4-$Q137,IF($R137="",1000,$R137))=0,$O137,0))*IF($Y137&gt;0,(1+INDEX(Escalation!$B$3:$B$18,$Y137,0))^(BG$4-SSSModel!$C$5),1)*IF($X137=0,1,OFFSET(Profiles!$K$2,$X137,MAX(Profiles!$C$2,BG$4-$Q137)))*IF($AA137=1,(1+SSSModel!#REF!),1)</f>
        <v>0</v>
      </c>
      <c r="BH137" s="72">
        <f ca="1">IF(OR(BH$4&lt;$Q137,BH$4&gt;$Q137+IF($S137="",1000,$S137)-1),0,IF(MOD(BH$4-$Q137,IF($R137="",1000,$R137))=0,$O137,0))*IF($Y137&gt;0,(1+INDEX(Escalation!$B$3:$B$18,$Y137,0))^(BH$4-SSSModel!$C$5),1)*IF($X137=0,1,OFFSET(Profiles!$K$2,$X137,MAX(Profiles!$C$2,BH$4-$Q137)))*IF($AA137=1,(1+SSSModel!#REF!),1)</f>
        <v>0</v>
      </c>
      <c r="BI137" s="72">
        <f ca="1">IF(OR(BI$4&lt;$Q137,BI$4&gt;$Q137+IF($S137="",1000,$S137)-1),0,IF(MOD(BI$4-$Q137,IF($R137="",1000,$R137))=0,$O137,0))*IF($Y137&gt;0,(1+INDEX(Escalation!$B$3:$B$18,$Y137,0))^(BI$4-SSSModel!$C$5),1)*IF($X137=0,1,OFFSET(Profiles!$K$2,$X137,MAX(Profiles!$C$2,BI$4-$Q137)))*IF($AA137=1,(1+SSSModel!#REF!),1)</f>
        <v>0</v>
      </c>
      <c r="BJ137" s="72">
        <f ca="1">IF(OR(BJ$4&lt;$Q137,BJ$4&gt;$Q137+IF($S137="",1000,$S137)-1),0,IF(MOD(BJ$4-$Q137,IF($R137="",1000,$R137))=0,$O137,0))*IF($Y137&gt;0,(1+INDEX(Escalation!$B$3:$B$18,$Y137,0))^(BJ$4-SSSModel!$C$5),1)*IF($X137=0,1,OFFSET(Profiles!$K$2,$X137,MAX(Profiles!$C$2,BJ$4-$Q137)))*IF($AA137=1,(1+SSSModel!#REF!),1)</f>
        <v>0</v>
      </c>
      <c r="BK137" s="72">
        <f ca="1">IF(OR(BK$4&lt;$Q137,BK$4&gt;$Q137+IF($S137="",1000,$S137)-1),0,IF(MOD(BK$4-$Q137,IF($R137="",1000,$R137))=0,$O137,0))*IF($Y137&gt;0,(1+INDEX(Escalation!$B$3:$B$18,$Y137,0))^(BK$4-SSSModel!$C$5),1)*IF($X137=0,1,OFFSET(Profiles!$K$2,$X137,MAX(Profiles!$C$2,BK$4-$Q137)))*IF($AA137=1,(1+SSSModel!#REF!),1)</f>
        <v>0</v>
      </c>
      <c r="BL137" s="72">
        <f ca="1">IF(OR(BL$4&lt;$Q137,BL$4&gt;$Q137+IF($S137="",1000,$S137)-1),0,IF(MOD(BL$4-$Q137,IF($R137="",1000,$R137))=0,$O137,0))*IF($Y137&gt;0,(1+INDEX(Escalation!$B$3:$B$18,$Y137,0))^(BL$4-SSSModel!$C$5),1)*IF($X137=0,1,OFFSET(Profiles!$K$2,$X137,MAX(Profiles!$C$2,BL$4-$Q137)))*IF($AA137=1,(1+SSSModel!#REF!),1)</f>
        <v>0</v>
      </c>
      <c r="BM137" s="72">
        <f ca="1">IF(OR(BM$4&lt;$Q137,BM$4&gt;$Q137+IF($S137="",1000,$S137)-1),0,IF(MOD(BM$4-$Q137,IF($R137="",1000,$R137))=0,$O137,0))*IF($Y137&gt;0,(1+INDEX(Escalation!$B$3:$B$18,$Y137,0))^(BM$4-SSSModel!$C$5),1)*IF($X137=0,1,OFFSET(Profiles!$K$2,$X137,MAX(Profiles!$C$2,BM$4-$Q137)))*IF($AA137=1,(1+SSSModel!#REF!),1)</f>
        <v>0</v>
      </c>
      <c r="BN137" s="72">
        <f ca="1">IF(OR(BN$4&lt;$Q137,BN$4&gt;$Q137+IF($S137="",1000,$S137)-1),0,IF(MOD(BN$4-$Q137,IF($R137="",1000,$R137))=0,$O137,0))*IF($Y137&gt;0,(1+INDEX(Escalation!$B$3:$B$18,$Y137,0))^(BN$4-SSSModel!$C$5),1)*IF($X137=0,1,OFFSET(Profiles!$K$2,$X137,MAX(Profiles!$C$2,BN$4-$Q137)))*IF($AA137=1,(1+SSSModel!#REF!),1)</f>
        <v>0</v>
      </c>
      <c r="BO137" s="72">
        <f ca="1">IF(OR(BO$4&lt;$Q137,BO$4&gt;$Q137+IF($S137="",1000,$S137)-1),0,IF(MOD(BO$4-$Q137,IF($R137="",1000,$R137))=0,$O137,0))*IF($Y137&gt;0,(1+INDEX(Escalation!$B$3:$B$18,$Y137,0))^(BO$4-SSSModel!$C$5),1)*IF($X137=0,1,OFFSET(Profiles!$K$2,$X137,MAX(Profiles!$C$2,BO$4-$Q137)))*IF($AA137=1,(1+SSSModel!#REF!),1)</f>
        <v>0</v>
      </c>
      <c r="BP137" s="72">
        <f ca="1">IF(OR(BP$4&lt;$Q137,BP$4&gt;$Q137+IF($S137="",1000,$S137)-1),0,IF(MOD(BP$4-$Q137,IF($R137="",1000,$R137))=0,$O137,0))*IF($Y137&gt;0,(1+INDEX(Escalation!$B$3:$B$18,$Y137,0))^(BP$4-SSSModel!$C$5),1)*IF($X137=0,1,OFFSET(Profiles!$K$2,$X137,MAX(Profiles!$C$2,BP$4-$Q137)))*IF($AA137=1,(1+SSSModel!#REF!),1)</f>
        <v>0</v>
      </c>
      <c r="BQ137" s="72">
        <f ca="1">IF(OR(BQ$4&lt;$Q137,BQ$4&gt;$Q137+IF($S137="",1000,$S137)-1),0,IF(MOD(BQ$4-$Q137,IF($R137="",1000,$R137))=0,$O137,0))*IF($Y137&gt;0,(1+INDEX(Escalation!$B$3:$B$18,$Y137,0))^(BQ$4-SSSModel!$C$5),1)*IF($X137=0,1,OFFSET(Profiles!$K$2,$X137,MAX(Profiles!$C$2,BQ$4-$Q137)))*IF($AA137=1,(1+SSSModel!#REF!),1)</f>
        <v>0</v>
      </c>
      <c r="BR137" s="72">
        <f ca="1">IF(OR(BR$4&lt;$Q137,BR$4&gt;$Q137+IF($S137="",1000,$S137)-1),0,IF(MOD(BR$4-$Q137,IF($R137="",1000,$R137))=0,$O137,0))*IF($Y137&gt;0,(1+INDEX(Escalation!$B$3:$B$18,$Y137,0))^(BR$4-SSSModel!$C$5),1)*IF($X137=0,1,OFFSET(Profiles!$K$2,$X137,MAX(Profiles!$C$2,BR$4-$Q137)))*IF($AA137=1,(1+SSSModel!#REF!),1)</f>
        <v>0</v>
      </c>
      <c r="BS137" s="72">
        <f ca="1">IF(OR(BS$4&lt;$Q137,BS$4&gt;$Q137+IF($S137="",1000,$S137)-1),0,IF(MOD(BS$4-$Q137,IF($R137="",1000,$R137))=0,$O137,0))*IF($Y137&gt;0,(1+INDEX(Escalation!$B$3:$B$18,$Y137,0))^(BS$4-SSSModel!$C$5),1)*IF($X137=0,1,OFFSET(Profiles!$K$2,$X137,MAX(Profiles!$C$2,BS$4-$Q137)))*IF($AA137=1,(1+SSSModel!#REF!),1)</f>
        <v>0</v>
      </c>
      <c r="BT137" s="72">
        <f ca="1">IF(OR(BT$4&lt;$Q137,BT$4&gt;$Q137+IF($S137="",1000,$S137)-1),0,IF(MOD(BT$4-$Q137,IF($R137="",1000,$R137))=0,$O137,0))*IF($Y137&gt;0,(1+INDEX(Escalation!$B$3:$B$18,$Y137,0))^(BT$4-SSSModel!$C$5),1)*IF($X137=0,1,OFFSET(Profiles!$K$2,$X137,MAX(Profiles!$C$2,BT$4-$Q137)))*IF($AA137=1,(1+SSSModel!#REF!),1)</f>
        <v>0</v>
      </c>
      <c r="BU137" s="72">
        <f ca="1">IF(OR(BU$4&lt;$Q137,BU$4&gt;$Q137+IF($S137="",1000,$S137)-1),0,IF(MOD(BU$4-$Q137,IF($R137="",1000,$R137))=0,$O137,0))*IF($Y137&gt;0,(1+INDEX(Escalation!$B$3:$B$18,$Y137,0))^(BU$4-SSSModel!$C$5),1)*IF($X137=0,1,OFFSET(Profiles!$K$2,$X137,MAX(Profiles!$C$2,BU$4-$Q137)))*IF($AA137=1,(1+SSSModel!#REF!),1)</f>
        <v>0</v>
      </c>
      <c r="BV137" s="72">
        <f ca="1">IF(OR(BV$4&lt;$Q137,BV$4&gt;$Q137+IF($S137="",1000,$S137)-1),0,IF(MOD(BV$4-$Q137,IF($R137="",1000,$R137))=0,$O137,0))*IF($Y137&gt;0,(1+INDEX(Escalation!$B$3:$B$18,$Y137,0))^(BV$4-SSSModel!$C$5),1)*IF($X137=0,1,OFFSET(Profiles!$K$2,$X137,MAX(Profiles!$C$2,BV$4-$Q137)))*IF($AA137=1,(1+SSSModel!#REF!),1)</f>
        <v>0</v>
      </c>
      <c r="BW137" s="72">
        <f ca="1">IF(OR(BW$4&lt;$Q137,BW$4&gt;$Q137+IF($S137="",1000,$S137)-1),0,IF(MOD(BW$4-$Q137,IF($R137="",1000,$R137))=0,$O137,0))*IF($Y137&gt;0,(1+INDEX(Escalation!$B$3:$B$18,$Y137,0))^(BW$4-SSSModel!$C$5),1)*IF($X137=0,1,OFFSET(Profiles!$K$2,$X137,MAX(Profiles!$C$2,BW$4-$Q137)))*IF($AA137=1,(1+SSSModel!#REF!),1)</f>
        <v>0</v>
      </c>
      <c r="BX137" s="72">
        <f ca="1">IF(OR(BX$4&lt;$Q137,BX$4&gt;$Q137+IF($S137="",1000,$S137)-1),0,IF(MOD(BX$4-$Q137,IF($R137="",1000,$R137))=0,$O137,0))*IF($Y137&gt;0,(1+INDEX(Escalation!$B$3:$B$18,$Y137,0))^(BX$4-SSSModel!$C$5),1)*IF($X137=0,1,OFFSET(Profiles!$K$2,$X137,MAX(Profiles!$C$2,BX$4-$Q137)))*IF($AA137=1,(1+SSSModel!#REF!),1)</f>
        <v>0</v>
      </c>
      <c r="BY137" s="72">
        <f ca="1">IF(OR(BY$4&lt;$Q137,BY$4&gt;$Q137+IF($S137="",1000,$S137)-1),0,IF(MOD(BY$4-$Q137,IF($R137="",1000,$R137))=0,$O137,0))*IF($Y137&gt;0,(1+INDEX(Escalation!$B$3:$B$18,$Y137,0))^(BY$4-SSSModel!$C$5),1)*IF($X137=0,1,OFFSET(Profiles!$K$2,$X137,MAX(Profiles!$C$2,BY$4-$Q137)))*IF($AA137=1,(1+SSSModel!#REF!),1)</f>
        <v>0</v>
      </c>
      <c r="BZ137" s="72">
        <f ca="1">IF(OR(BZ$4&lt;$Q137,BZ$4&gt;$Q137+IF($S137="",1000,$S137)-1),0,IF(MOD(BZ$4-$Q137,IF($R137="",1000,$R137))=0,$O137,0))*IF($Y137&gt;0,(1+INDEX(Escalation!$B$3:$B$18,$Y137,0))^(BZ$4-SSSModel!$C$5),1)*IF($X137=0,1,OFFSET(Profiles!$K$2,$X137,MAX(Profiles!$C$2,BZ$4-$Q137)))*IF($AA137=1,(1+SSSModel!#REF!),1)</f>
        <v>0</v>
      </c>
      <c r="CA137" s="134">
        <f ca="1">IF(OR($Z137=0,SSSModel!$C$4="CF"),AC137,
IF(LEFT($V137,3)="ON_",
     IF(SSSModel!$C$4="RR",SUMPRODUCT(OFFSET($AC137,0,0,1,$CB$2),OFFSET(Profiles!$K$28,($Z137-1)*(Profiles!$I$26+1)+CA$4-SSSModel!$C$3+1,0,1,$CB$2)),
     IF(SSSModel!$C$4="ECC",$EA137*$EB137*SUMPRODUCT(OFFSET($AC137,0,MAX(0,CA$4-$DZ137-$CA$4+1),1,MIN($DZ137,CA$4-$CA$4+1)),OFFSET(Escalation!$K$24,($Y137-1)*(Escalation!$I$22+1)+CA$4-SSSModel!$C$3+1,MAX(0,CA$4-$DZ137-$CA$4+1),1,MIN($DZ137,CA$4-$CA$4+1))),
     IF(SSSModel!$C$4="PV",AC137*$EA137*(1+SSSModel!$C$2),
     IF(SSSModel!$C$4="FCR",$EC137*SUM(OFFSET($AC137,0,MAX(CA$4-$AC$4-$DZ137+1,0),1,MIN($DZ137,CA$4-$AC$4+1))),0)))),
SUM($AC137:$BZ137)*
     IF(SSSModel!$C$4="RR",OFFSET(Profiles!$K$2,$Z137,MAX(Profiles!$C$2,AC$4-$W137)),
     IF(SSSModel!$C$4="ECC",$EA137*$EB137*IF(MAX(Escalation!$C$2,AC$4-$W137)&gt;$DZ137-1,0,OFFSET(Escalation!$K$2,$Y137,MAX(Escalation!$C$2,AC$4-$W137))),
     IF(SSSModel!$C$4="PV",IF(CA$4=$W137,$EA137*(1+SSSModel!$C$2),0),
     IF(SSSModel!$C$4="FCR",IF(AND(CA$4&gt;=$W137,OFFSET(Profiles!$K$2,$Z137,MAX(Profiles!$C$2,AC$4-$W137))&gt;0),$EC137,0),0))))))</f>
        <v>0</v>
      </c>
      <c r="CB137" s="135">
        <f ca="1">IF(OR($Z137=0,SSSModel!$C$4="CF"),AD137,
IF(LEFT($V137,3)="ON_",
     IF(SSSModel!$C$4="RR",SUMPRODUCT(OFFSET($AC137,0,0,1,$CB$2),OFFSET(Profiles!$K$28,($Z137-1)*(Profiles!$I$26+1)+CB$4-SSSModel!$C$3+1,0,1,$CB$2)),
     IF(SSSModel!$C$4="ECC",$EA137*$EB137*SUMPRODUCT(OFFSET($AC137,0,MAX(0,CB$4-$DZ137-$CA$4+1),1,MIN($DZ137,CB$4-$CA$4+1)),OFFSET(Escalation!$K$24,($Y137-1)*(Escalation!$I$22+1)+CB$4-SSSModel!$C$3+1,MAX(0,CB$4-$DZ137-$CA$4+1),1,MIN($DZ137,CB$4-$CA$4+1))),
     IF(SSSModel!$C$4="PV",AD137*$EA137*(1+SSSModel!$C$2),
     IF(SSSModel!$C$4="FCR",$EC137*SUM(OFFSET($AC137,0,MAX(CB$4-$AC$4-$DZ137+1,0),1,MIN($DZ137,CB$4-$AC$4+1))),0)))),
SUM($AC137:$BZ137)*
     IF(SSSModel!$C$4="RR",OFFSET(Profiles!$K$2,$Z137,MAX(Profiles!$C$2,AD$4-$W137)),
     IF(SSSModel!$C$4="ECC",$EA137*$EB137*IF(MAX(Escalation!$C$2,AD$4-$W137)&gt;$DZ137-1,0,OFFSET(Escalation!$K$2,$Y137,MAX(Escalation!$C$2,AD$4-$W137))),
     IF(SSSModel!$C$4="PV",IF(CB$4=$W137,$EA137*(1+SSSModel!$C$2),0),
     IF(SSSModel!$C$4="FCR",IF(AND(CB$4&gt;=$W137,OFFSET(Profiles!$K$2,$Z137,MAX(Profiles!$C$2,AD$4-$W137))&gt;0),$EC137,0),0))))))</f>
        <v>0</v>
      </c>
      <c r="CC137" s="135">
        <f ca="1">IF(OR($Z137=0,SSSModel!$C$4="CF"),AE137,
IF(LEFT($V137,3)="ON_",
     IF(SSSModel!$C$4="RR",SUMPRODUCT(OFFSET($AC137,0,0,1,$CB$2),OFFSET(Profiles!$K$28,($Z137-1)*(Profiles!$I$26+1)+CC$4-SSSModel!$C$3+1,0,1,$CB$2)),
     IF(SSSModel!$C$4="ECC",$EA137*$EB137*SUMPRODUCT(OFFSET($AC137,0,MAX(0,CC$4-$DZ137-$CA$4+1),1,MIN($DZ137,CC$4-$CA$4+1)),OFFSET(Escalation!$K$24,($Y137-1)*(Escalation!$I$22+1)+CC$4-SSSModel!$C$3+1,MAX(0,CC$4-$DZ137-$CA$4+1),1,MIN($DZ137,CC$4-$CA$4+1))),
     IF(SSSModel!$C$4="PV",AE137*$EA137*(1+SSSModel!$C$2),
     IF(SSSModel!$C$4="FCR",$EC137*SUM(OFFSET($AC137,0,MAX(CC$4-$AC$4-$DZ137+1,0),1,MIN($DZ137,CC$4-$AC$4+1))),0)))),
SUM($AC137:$BZ137)*
     IF(SSSModel!$C$4="RR",OFFSET(Profiles!$K$2,$Z137,MAX(Profiles!$C$2,AE$4-$W137)),
     IF(SSSModel!$C$4="ECC",$EA137*$EB137*IF(MAX(Escalation!$C$2,AE$4-$W137)&gt;$DZ137-1,0,OFFSET(Escalation!$K$2,$Y137,MAX(Escalation!$C$2,AE$4-$W137))),
     IF(SSSModel!$C$4="PV",IF(CC$4=$W137,$EA137*(1+SSSModel!$C$2),0),
     IF(SSSModel!$C$4="FCR",IF(AND(CC$4&gt;=$W137,OFFSET(Profiles!$K$2,$Z137,MAX(Profiles!$C$2,AE$4-$W137))&gt;0),$EC137,0),0))))))</f>
        <v>0</v>
      </c>
      <c r="CD137" s="135">
        <f ca="1">IF(OR($Z137=0,SSSModel!$C$4="CF"),AF137,
IF(LEFT($V137,3)="ON_",
     IF(SSSModel!$C$4="RR",SUMPRODUCT(OFFSET($AC137,0,0,1,$CB$2),OFFSET(Profiles!$K$28,($Z137-1)*(Profiles!$I$26+1)+CD$4-SSSModel!$C$3+1,0,1,$CB$2)),
     IF(SSSModel!$C$4="ECC",$EA137*$EB137*SUMPRODUCT(OFFSET($AC137,0,MAX(0,CD$4-$DZ137-$CA$4+1),1,MIN($DZ137,CD$4-$CA$4+1)),OFFSET(Escalation!$K$24,($Y137-1)*(Escalation!$I$22+1)+CD$4-SSSModel!$C$3+1,MAX(0,CD$4-$DZ137-$CA$4+1),1,MIN($DZ137,CD$4-$CA$4+1))),
     IF(SSSModel!$C$4="PV",AF137*$EA137*(1+SSSModel!$C$2),
     IF(SSSModel!$C$4="FCR",$EC137*SUM(OFFSET($AC137,0,MAX(CD$4-$AC$4-$DZ137+1,0),1,MIN($DZ137,CD$4-$AC$4+1))),0)))),
SUM($AC137:$BZ137)*
     IF(SSSModel!$C$4="RR",OFFSET(Profiles!$K$2,$Z137,MAX(Profiles!$C$2,AF$4-$W137)),
     IF(SSSModel!$C$4="ECC",$EA137*$EB137*IF(MAX(Escalation!$C$2,AF$4-$W137)&gt;$DZ137-1,0,OFFSET(Escalation!$K$2,$Y137,MAX(Escalation!$C$2,AF$4-$W137))),
     IF(SSSModel!$C$4="PV",IF(CD$4=$W137,$EA137*(1+SSSModel!$C$2),0),
     IF(SSSModel!$C$4="FCR",IF(AND(CD$4&gt;=$W137,OFFSET(Profiles!$K$2,$Z137,MAX(Profiles!$C$2,AF$4-$W137))&gt;0),$EC137,0),0))))))</f>
        <v>0</v>
      </c>
      <c r="CE137" s="135">
        <f ca="1">IF(OR($Z137=0,SSSModel!$C$4="CF"),AG137,
IF(LEFT($V137,3)="ON_",
     IF(SSSModel!$C$4="RR",SUMPRODUCT(OFFSET($AC137,0,0,1,$CB$2),OFFSET(Profiles!$K$28,($Z137-1)*(Profiles!$I$26+1)+CE$4-SSSModel!$C$3+1,0,1,$CB$2)),
     IF(SSSModel!$C$4="ECC",$EA137*$EB137*SUMPRODUCT(OFFSET($AC137,0,MAX(0,CE$4-$DZ137-$CA$4+1),1,MIN($DZ137,CE$4-$CA$4+1)),OFFSET(Escalation!$K$24,($Y137-1)*(Escalation!$I$22+1)+CE$4-SSSModel!$C$3+1,MAX(0,CE$4-$DZ137-$CA$4+1),1,MIN($DZ137,CE$4-$CA$4+1))),
     IF(SSSModel!$C$4="PV",AG137*$EA137*(1+SSSModel!$C$2),
     IF(SSSModel!$C$4="FCR",$EC137*SUM(OFFSET($AC137,0,MAX(CE$4-$AC$4-$DZ137+1,0),1,MIN($DZ137,CE$4-$AC$4+1))),0)))),
SUM($AC137:$BZ137)*
     IF(SSSModel!$C$4="RR",OFFSET(Profiles!$K$2,$Z137,MAX(Profiles!$C$2,AG$4-$W137)),
     IF(SSSModel!$C$4="ECC",$EA137*$EB137*IF(MAX(Escalation!$C$2,AG$4-$W137)&gt;$DZ137-1,0,OFFSET(Escalation!$K$2,$Y137,MAX(Escalation!$C$2,AG$4-$W137))),
     IF(SSSModel!$C$4="PV",IF(CE$4=$W137,$EA137*(1+SSSModel!$C$2),0),
     IF(SSSModel!$C$4="FCR",IF(AND(CE$4&gt;=$W137,OFFSET(Profiles!$K$2,$Z137,MAX(Profiles!$C$2,AG$4-$W137))&gt;0),$EC137,0),0))))))</f>
        <v>0</v>
      </c>
      <c r="CF137" s="135">
        <f ca="1">IF(OR($Z137=0,SSSModel!$C$4="CF"),AH137,
IF(LEFT($V137,3)="ON_",
     IF(SSSModel!$C$4="RR",SUMPRODUCT(OFFSET($AC137,0,0,1,$CB$2),OFFSET(Profiles!$K$28,($Z137-1)*(Profiles!$I$26+1)+CF$4-SSSModel!$C$3+1,0,1,$CB$2)),
     IF(SSSModel!$C$4="ECC",$EA137*$EB137*SUMPRODUCT(OFFSET($AC137,0,MAX(0,CF$4-$DZ137-$CA$4+1),1,MIN($DZ137,CF$4-$CA$4+1)),OFFSET(Escalation!$K$24,($Y137-1)*(Escalation!$I$22+1)+CF$4-SSSModel!$C$3+1,MAX(0,CF$4-$DZ137-$CA$4+1),1,MIN($DZ137,CF$4-$CA$4+1))),
     IF(SSSModel!$C$4="PV",AH137*$EA137*(1+SSSModel!$C$2),
     IF(SSSModel!$C$4="FCR",$EC137*SUM(OFFSET($AC137,0,MAX(CF$4-$AC$4-$DZ137+1,0),1,MIN($DZ137,CF$4-$AC$4+1))),0)))),
SUM($AC137:$BZ137)*
     IF(SSSModel!$C$4="RR",OFFSET(Profiles!$K$2,$Z137,MAX(Profiles!$C$2,AH$4-$W137)),
     IF(SSSModel!$C$4="ECC",$EA137*$EB137*IF(MAX(Escalation!$C$2,AH$4-$W137)&gt;$DZ137-1,0,OFFSET(Escalation!$K$2,$Y137,MAX(Escalation!$C$2,AH$4-$W137))),
     IF(SSSModel!$C$4="PV",IF(CF$4=$W137,$EA137*(1+SSSModel!$C$2),0),
     IF(SSSModel!$C$4="FCR",IF(AND(CF$4&gt;=$W137,OFFSET(Profiles!$K$2,$Z137,MAX(Profiles!$C$2,AH$4-$W137))&gt;0),$EC137,0),0))))))</f>
        <v>0</v>
      </c>
      <c r="CG137" s="135">
        <f ca="1">IF(OR($Z137=0,SSSModel!$C$4="CF"),AI137,
IF(LEFT($V137,3)="ON_",
     IF(SSSModel!$C$4="RR",SUMPRODUCT(OFFSET($AC137,0,0,1,$CB$2),OFFSET(Profiles!$K$28,($Z137-1)*(Profiles!$I$26+1)+CG$4-SSSModel!$C$3+1,0,1,$CB$2)),
     IF(SSSModel!$C$4="ECC",$EA137*$EB137*SUMPRODUCT(OFFSET($AC137,0,MAX(0,CG$4-$DZ137-$CA$4+1),1,MIN($DZ137,CG$4-$CA$4+1)),OFFSET(Escalation!$K$24,($Y137-1)*(Escalation!$I$22+1)+CG$4-SSSModel!$C$3+1,MAX(0,CG$4-$DZ137-$CA$4+1),1,MIN($DZ137,CG$4-$CA$4+1))),
     IF(SSSModel!$C$4="PV",AI137*$EA137*(1+SSSModel!$C$2),
     IF(SSSModel!$C$4="FCR",$EC137*SUM(OFFSET($AC137,0,MAX(CG$4-$AC$4-$DZ137+1,0),1,MIN($DZ137,CG$4-$AC$4+1))),0)))),
SUM($AC137:$BZ137)*
     IF(SSSModel!$C$4="RR",OFFSET(Profiles!$K$2,$Z137,MAX(Profiles!$C$2,AI$4-$W137)),
     IF(SSSModel!$C$4="ECC",$EA137*$EB137*IF(MAX(Escalation!$C$2,AI$4-$W137)&gt;$DZ137-1,0,OFFSET(Escalation!$K$2,$Y137,MAX(Escalation!$C$2,AI$4-$W137))),
     IF(SSSModel!$C$4="PV",IF(CG$4=$W137,$EA137*(1+SSSModel!$C$2),0),
     IF(SSSModel!$C$4="FCR",IF(AND(CG$4&gt;=$W137,OFFSET(Profiles!$K$2,$Z137,MAX(Profiles!$C$2,AI$4-$W137))&gt;0),$EC137,0),0))))))</f>
        <v>0</v>
      </c>
      <c r="CH137" s="135">
        <f ca="1">IF(OR($Z137=0,SSSModel!$C$4="CF"),AJ137,
IF(LEFT($V137,3)="ON_",
     IF(SSSModel!$C$4="RR",SUMPRODUCT(OFFSET($AC137,0,0,1,$CB$2),OFFSET(Profiles!$K$28,($Z137-1)*(Profiles!$I$26+1)+CH$4-SSSModel!$C$3+1,0,1,$CB$2)),
     IF(SSSModel!$C$4="ECC",$EA137*$EB137*SUMPRODUCT(OFFSET($AC137,0,MAX(0,CH$4-$DZ137-$CA$4+1),1,MIN($DZ137,CH$4-$CA$4+1)),OFFSET(Escalation!$K$24,($Y137-1)*(Escalation!$I$22+1)+CH$4-SSSModel!$C$3+1,MAX(0,CH$4-$DZ137-$CA$4+1),1,MIN($DZ137,CH$4-$CA$4+1))),
     IF(SSSModel!$C$4="PV",AJ137*$EA137*(1+SSSModel!$C$2),
     IF(SSSModel!$C$4="FCR",$EC137*SUM(OFFSET($AC137,0,MAX(CH$4-$AC$4-$DZ137+1,0),1,MIN($DZ137,CH$4-$AC$4+1))),0)))),
SUM($AC137:$BZ137)*
     IF(SSSModel!$C$4="RR",OFFSET(Profiles!$K$2,$Z137,MAX(Profiles!$C$2,AJ$4-$W137)),
     IF(SSSModel!$C$4="ECC",$EA137*$EB137*IF(MAX(Escalation!$C$2,AJ$4-$W137)&gt;$DZ137-1,0,OFFSET(Escalation!$K$2,$Y137,MAX(Escalation!$C$2,AJ$4-$W137))),
     IF(SSSModel!$C$4="PV",IF(CH$4=$W137,$EA137*(1+SSSModel!$C$2),0),
     IF(SSSModel!$C$4="FCR",IF(AND(CH$4&gt;=$W137,OFFSET(Profiles!$K$2,$Z137,MAX(Profiles!$C$2,AJ$4-$W137))&gt;0),$EC137,0),0))))))</f>
        <v>0</v>
      </c>
      <c r="CI137" s="135">
        <f ca="1">IF(OR($Z137=0,SSSModel!$C$4="CF"),AK137,
IF(LEFT($V137,3)="ON_",
     IF(SSSModel!$C$4="RR",SUMPRODUCT(OFFSET($AC137,0,0,1,$CB$2),OFFSET(Profiles!$K$28,($Z137-1)*(Profiles!$I$26+1)+CI$4-SSSModel!$C$3+1,0,1,$CB$2)),
     IF(SSSModel!$C$4="ECC",$EA137*$EB137*SUMPRODUCT(OFFSET($AC137,0,MAX(0,CI$4-$DZ137-$CA$4+1),1,MIN($DZ137,CI$4-$CA$4+1)),OFFSET(Escalation!$K$24,($Y137-1)*(Escalation!$I$22+1)+CI$4-SSSModel!$C$3+1,MAX(0,CI$4-$DZ137-$CA$4+1),1,MIN($DZ137,CI$4-$CA$4+1))),
     IF(SSSModel!$C$4="PV",AK137*$EA137*(1+SSSModel!$C$2),
     IF(SSSModel!$C$4="FCR",$EC137*SUM(OFFSET($AC137,0,MAX(CI$4-$AC$4-$DZ137+1,0),1,MIN($DZ137,CI$4-$AC$4+1))),0)))),
SUM($AC137:$BZ137)*
     IF(SSSModel!$C$4="RR",OFFSET(Profiles!$K$2,$Z137,MAX(Profiles!$C$2,AK$4-$W137)),
     IF(SSSModel!$C$4="ECC",$EA137*$EB137*IF(MAX(Escalation!$C$2,AK$4-$W137)&gt;$DZ137-1,0,OFFSET(Escalation!$K$2,$Y137,MAX(Escalation!$C$2,AK$4-$W137))),
     IF(SSSModel!$C$4="PV",IF(CI$4=$W137,$EA137*(1+SSSModel!$C$2),0),
     IF(SSSModel!$C$4="FCR",IF(AND(CI$4&gt;=$W137,OFFSET(Profiles!$K$2,$Z137,MAX(Profiles!$C$2,AK$4-$W137))&gt;0),$EC137,0),0))))))</f>
        <v>0</v>
      </c>
      <c r="CJ137" s="135">
        <f ca="1">IF(OR($Z137=0,SSSModel!$C$4="CF"),AL137,
IF(LEFT($V137,3)="ON_",
     IF(SSSModel!$C$4="RR",SUMPRODUCT(OFFSET($AC137,0,0,1,$CB$2),OFFSET(Profiles!$K$28,($Z137-1)*(Profiles!$I$26+1)+CJ$4-SSSModel!$C$3+1,0,1,$CB$2)),
     IF(SSSModel!$C$4="ECC",$EA137*$EB137*SUMPRODUCT(OFFSET($AC137,0,MAX(0,CJ$4-$DZ137-$CA$4+1),1,MIN($DZ137,CJ$4-$CA$4+1)),OFFSET(Escalation!$K$24,($Y137-1)*(Escalation!$I$22+1)+CJ$4-SSSModel!$C$3+1,MAX(0,CJ$4-$DZ137-$CA$4+1),1,MIN($DZ137,CJ$4-$CA$4+1))),
     IF(SSSModel!$C$4="PV",AL137*$EA137*(1+SSSModel!$C$2),
     IF(SSSModel!$C$4="FCR",$EC137*SUM(OFFSET($AC137,0,MAX(CJ$4-$AC$4-$DZ137+1,0),1,MIN($DZ137,CJ$4-$AC$4+1))),0)))),
SUM($AC137:$BZ137)*
     IF(SSSModel!$C$4="RR",OFFSET(Profiles!$K$2,$Z137,MAX(Profiles!$C$2,AL$4-$W137)),
     IF(SSSModel!$C$4="ECC",$EA137*$EB137*IF(MAX(Escalation!$C$2,AL$4-$W137)&gt;$DZ137-1,0,OFFSET(Escalation!$K$2,$Y137,MAX(Escalation!$C$2,AL$4-$W137))),
     IF(SSSModel!$C$4="PV",IF(CJ$4=$W137,$EA137*(1+SSSModel!$C$2),0),
     IF(SSSModel!$C$4="FCR",IF(AND(CJ$4&gt;=$W137,OFFSET(Profiles!$K$2,$Z137,MAX(Profiles!$C$2,AL$4-$W137))&gt;0),$EC137,0),0))))))</f>
        <v>0</v>
      </c>
      <c r="CK137" s="135">
        <f ca="1">IF(OR($Z137=0,SSSModel!$C$4="CF"),AM137,
IF(LEFT($V137,3)="ON_",
     IF(SSSModel!$C$4="RR",SUMPRODUCT(OFFSET($AC137,0,0,1,$CB$2),OFFSET(Profiles!$K$28,($Z137-1)*(Profiles!$I$26+1)+CK$4-SSSModel!$C$3+1,0,1,$CB$2)),
     IF(SSSModel!$C$4="ECC",$EA137*$EB137*SUMPRODUCT(OFFSET($AC137,0,MAX(0,CK$4-$DZ137-$CA$4+1),1,MIN($DZ137,CK$4-$CA$4+1)),OFFSET(Escalation!$K$24,($Y137-1)*(Escalation!$I$22+1)+CK$4-SSSModel!$C$3+1,MAX(0,CK$4-$DZ137-$CA$4+1),1,MIN($DZ137,CK$4-$CA$4+1))),
     IF(SSSModel!$C$4="PV",AM137*$EA137*(1+SSSModel!$C$2),
     IF(SSSModel!$C$4="FCR",$EC137*SUM(OFFSET($AC137,0,MAX(CK$4-$AC$4-$DZ137+1,0),1,MIN($DZ137,CK$4-$AC$4+1))),0)))),
SUM($AC137:$BZ137)*
     IF(SSSModel!$C$4="RR",OFFSET(Profiles!$K$2,$Z137,MAX(Profiles!$C$2,AM$4-$W137)),
     IF(SSSModel!$C$4="ECC",$EA137*$EB137*IF(MAX(Escalation!$C$2,AM$4-$W137)&gt;$DZ137-1,0,OFFSET(Escalation!$K$2,$Y137,MAX(Escalation!$C$2,AM$4-$W137))),
     IF(SSSModel!$C$4="PV",IF(CK$4=$W137,$EA137*(1+SSSModel!$C$2),0),
     IF(SSSModel!$C$4="FCR",IF(AND(CK$4&gt;=$W137,OFFSET(Profiles!$K$2,$Z137,MAX(Profiles!$C$2,AM$4-$W137))&gt;0),$EC137,0),0))))))</f>
        <v>0</v>
      </c>
      <c r="CL137" s="135">
        <f ca="1">IF(OR($Z137=0,SSSModel!$C$4="CF"),AN137,
IF(LEFT($V137,3)="ON_",
     IF(SSSModel!$C$4="RR",SUMPRODUCT(OFFSET($AC137,0,0,1,$CB$2),OFFSET(Profiles!$K$28,($Z137-1)*(Profiles!$I$26+1)+CL$4-SSSModel!$C$3+1,0,1,$CB$2)),
     IF(SSSModel!$C$4="ECC",$EA137*$EB137*SUMPRODUCT(OFFSET($AC137,0,MAX(0,CL$4-$DZ137-$CA$4+1),1,MIN($DZ137,CL$4-$CA$4+1)),OFFSET(Escalation!$K$24,($Y137-1)*(Escalation!$I$22+1)+CL$4-SSSModel!$C$3+1,MAX(0,CL$4-$DZ137-$CA$4+1),1,MIN($DZ137,CL$4-$CA$4+1))),
     IF(SSSModel!$C$4="PV",AN137*$EA137*(1+SSSModel!$C$2),
     IF(SSSModel!$C$4="FCR",$EC137*SUM(OFFSET($AC137,0,MAX(CL$4-$AC$4-$DZ137+1,0),1,MIN($DZ137,CL$4-$AC$4+1))),0)))),
SUM($AC137:$BZ137)*
     IF(SSSModel!$C$4="RR",OFFSET(Profiles!$K$2,$Z137,MAX(Profiles!$C$2,AN$4-$W137)),
     IF(SSSModel!$C$4="ECC",$EA137*$EB137*IF(MAX(Escalation!$C$2,AN$4-$W137)&gt;$DZ137-1,0,OFFSET(Escalation!$K$2,$Y137,MAX(Escalation!$C$2,AN$4-$W137))),
     IF(SSSModel!$C$4="PV",IF(CL$4=$W137,$EA137*(1+SSSModel!$C$2),0),
     IF(SSSModel!$C$4="FCR",IF(AND(CL$4&gt;=$W137,OFFSET(Profiles!$K$2,$Z137,MAX(Profiles!$C$2,AN$4-$W137))&gt;0),$EC137,0),0))))))</f>
        <v>0</v>
      </c>
      <c r="CM137" s="135">
        <f ca="1">IF(OR($Z137=0,SSSModel!$C$4="CF"),AO137,
IF(LEFT($V137,3)="ON_",
     IF(SSSModel!$C$4="RR",SUMPRODUCT(OFFSET($AC137,0,0,1,$CB$2),OFFSET(Profiles!$K$28,($Z137-1)*(Profiles!$I$26+1)+CM$4-SSSModel!$C$3+1,0,1,$CB$2)),
     IF(SSSModel!$C$4="ECC",$EA137*$EB137*SUMPRODUCT(OFFSET($AC137,0,MAX(0,CM$4-$DZ137-$CA$4+1),1,MIN($DZ137,CM$4-$CA$4+1)),OFFSET(Escalation!$K$24,($Y137-1)*(Escalation!$I$22+1)+CM$4-SSSModel!$C$3+1,MAX(0,CM$4-$DZ137-$CA$4+1),1,MIN($DZ137,CM$4-$CA$4+1))),
     IF(SSSModel!$C$4="PV",AO137*$EA137*(1+SSSModel!$C$2),
     IF(SSSModel!$C$4="FCR",$EC137*SUM(OFFSET($AC137,0,MAX(CM$4-$AC$4-$DZ137+1,0),1,MIN($DZ137,CM$4-$AC$4+1))),0)))),
SUM($AC137:$BZ137)*
     IF(SSSModel!$C$4="RR",OFFSET(Profiles!$K$2,$Z137,MAX(Profiles!$C$2,AO$4-$W137)),
     IF(SSSModel!$C$4="ECC",$EA137*$EB137*IF(MAX(Escalation!$C$2,AO$4-$W137)&gt;$DZ137-1,0,OFFSET(Escalation!$K$2,$Y137,MAX(Escalation!$C$2,AO$4-$W137))),
     IF(SSSModel!$C$4="PV",IF(CM$4=$W137,$EA137*(1+SSSModel!$C$2),0),
     IF(SSSModel!$C$4="FCR",IF(AND(CM$4&gt;=$W137,OFFSET(Profiles!$K$2,$Z137,MAX(Profiles!$C$2,AO$4-$W137))&gt;0),$EC137,0),0))))))</f>
        <v>0</v>
      </c>
      <c r="CN137" s="135">
        <f ca="1">IF(OR($Z137=0,SSSModel!$C$4="CF"),AP137,
IF(LEFT($V137,3)="ON_",
     IF(SSSModel!$C$4="RR",SUMPRODUCT(OFFSET($AC137,0,0,1,$CB$2),OFFSET(Profiles!$K$28,($Z137-1)*(Profiles!$I$26+1)+CN$4-SSSModel!$C$3+1,0,1,$CB$2)),
     IF(SSSModel!$C$4="ECC",$EA137*$EB137*SUMPRODUCT(OFFSET($AC137,0,MAX(0,CN$4-$DZ137-$CA$4+1),1,MIN($DZ137,CN$4-$CA$4+1)),OFFSET(Escalation!$K$24,($Y137-1)*(Escalation!$I$22+1)+CN$4-SSSModel!$C$3+1,MAX(0,CN$4-$DZ137-$CA$4+1),1,MIN($DZ137,CN$4-$CA$4+1))),
     IF(SSSModel!$C$4="PV",AP137*$EA137*(1+SSSModel!$C$2),
     IF(SSSModel!$C$4="FCR",$EC137*SUM(OFFSET($AC137,0,MAX(CN$4-$AC$4-$DZ137+1,0),1,MIN($DZ137,CN$4-$AC$4+1))),0)))),
SUM($AC137:$BZ137)*
     IF(SSSModel!$C$4="RR",OFFSET(Profiles!$K$2,$Z137,MAX(Profiles!$C$2,AP$4-$W137)),
     IF(SSSModel!$C$4="ECC",$EA137*$EB137*IF(MAX(Escalation!$C$2,AP$4-$W137)&gt;$DZ137-1,0,OFFSET(Escalation!$K$2,$Y137,MAX(Escalation!$C$2,AP$4-$W137))),
     IF(SSSModel!$C$4="PV",IF(CN$4=$W137,$EA137*(1+SSSModel!$C$2),0),
     IF(SSSModel!$C$4="FCR",IF(AND(CN$4&gt;=$W137,OFFSET(Profiles!$K$2,$Z137,MAX(Profiles!$C$2,AP$4-$W137))&gt;0),$EC137,0),0))))))</f>
        <v>0</v>
      </c>
      <c r="CO137" s="135">
        <f ca="1">IF(OR($Z137=0,SSSModel!$C$4="CF"),AQ137,
IF(LEFT($V137,3)="ON_",
     IF(SSSModel!$C$4="RR",SUMPRODUCT(OFFSET($AC137,0,0,1,$CB$2),OFFSET(Profiles!$K$28,($Z137-1)*(Profiles!$I$26+1)+CO$4-SSSModel!$C$3+1,0,1,$CB$2)),
     IF(SSSModel!$C$4="ECC",$EA137*$EB137*SUMPRODUCT(OFFSET($AC137,0,MAX(0,CO$4-$DZ137-$CA$4+1),1,MIN($DZ137,CO$4-$CA$4+1)),OFFSET(Escalation!$K$24,($Y137-1)*(Escalation!$I$22+1)+CO$4-SSSModel!$C$3+1,MAX(0,CO$4-$DZ137-$CA$4+1),1,MIN($DZ137,CO$4-$CA$4+1))),
     IF(SSSModel!$C$4="PV",AQ137*$EA137*(1+SSSModel!$C$2),
     IF(SSSModel!$C$4="FCR",$EC137*SUM(OFFSET($AC137,0,MAX(CO$4-$AC$4-$DZ137+1,0),1,MIN($DZ137,CO$4-$AC$4+1))),0)))),
SUM($AC137:$BZ137)*
     IF(SSSModel!$C$4="RR",OFFSET(Profiles!$K$2,$Z137,MAX(Profiles!$C$2,AQ$4-$W137)),
     IF(SSSModel!$C$4="ECC",$EA137*$EB137*IF(MAX(Escalation!$C$2,AQ$4-$W137)&gt;$DZ137-1,0,OFFSET(Escalation!$K$2,$Y137,MAX(Escalation!$C$2,AQ$4-$W137))),
     IF(SSSModel!$C$4="PV",IF(CO$4=$W137,$EA137*(1+SSSModel!$C$2),0),
     IF(SSSModel!$C$4="FCR",IF(AND(CO$4&gt;=$W137,OFFSET(Profiles!$K$2,$Z137,MAX(Profiles!$C$2,AQ$4-$W137))&gt;0),$EC137,0),0))))))</f>
        <v>0</v>
      </c>
      <c r="CP137" s="135">
        <f ca="1">IF(OR($Z137=0,SSSModel!$C$4="CF"),AR137,
IF(LEFT($V137,3)="ON_",
     IF(SSSModel!$C$4="RR",SUMPRODUCT(OFFSET($AC137,0,0,1,$CB$2),OFFSET(Profiles!$K$28,($Z137-1)*(Profiles!$I$26+1)+CP$4-SSSModel!$C$3+1,0,1,$CB$2)),
     IF(SSSModel!$C$4="ECC",$EA137*$EB137*SUMPRODUCT(OFFSET($AC137,0,MAX(0,CP$4-$DZ137-$CA$4+1),1,MIN($DZ137,CP$4-$CA$4+1)),OFFSET(Escalation!$K$24,($Y137-1)*(Escalation!$I$22+1)+CP$4-SSSModel!$C$3+1,MAX(0,CP$4-$DZ137-$CA$4+1),1,MIN($DZ137,CP$4-$CA$4+1))),
     IF(SSSModel!$C$4="PV",AR137*$EA137*(1+SSSModel!$C$2),
     IF(SSSModel!$C$4="FCR",$EC137*SUM(OFFSET($AC137,0,MAX(CP$4-$AC$4-$DZ137+1,0),1,MIN($DZ137,CP$4-$AC$4+1))),0)))),
SUM($AC137:$BZ137)*
     IF(SSSModel!$C$4="RR",OFFSET(Profiles!$K$2,$Z137,MAX(Profiles!$C$2,AR$4-$W137)),
     IF(SSSModel!$C$4="ECC",$EA137*$EB137*IF(MAX(Escalation!$C$2,AR$4-$W137)&gt;$DZ137-1,0,OFFSET(Escalation!$K$2,$Y137,MAX(Escalation!$C$2,AR$4-$W137))),
     IF(SSSModel!$C$4="PV",IF(CP$4=$W137,$EA137*(1+SSSModel!$C$2),0),
     IF(SSSModel!$C$4="FCR",IF(AND(CP$4&gt;=$W137,OFFSET(Profiles!$K$2,$Z137,MAX(Profiles!$C$2,AR$4-$W137))&gt;0),$EC137,0),0))))))</f>
        <v>0</v>
      </c>
      <c r="CQ137" s="135">
        <f ca="1">IF(OR($Z137=0,SSSModel!$C$4="CF"),AS137,
IF(LEFT($V137,3)="ON_",
     IF(SSSModel!$C$4="RR",SUMPRODUCT(OFFSET($AC137,0,0,1,$CB$2),OFFSET(Profiles!$K$28,($Z137-1)*(Profiles!$I$26+1)+CQ$4-SSSModel!$C$3+1,0,1,$CB$2)),
     IF(SSSModel!$C$4="ECC",$EA137*$EB137*SUMPRODUCT(OFFSET($AC137,0,MAX(0,CQ$4-$DZ137-$CA$4+1),1,MIN($DZ137,CQ$4-$CA$4+1)),OFFSET(Escalation!$K$24,($Y137-1)*(Escalation!$I$22+1)+CQ$4-SSSModel!$C$3+1,MAX(0,CQ$4-$DZ137-$CA$4+1),1,MIN($DZ137,CQ$4-$CA$4+1))),
     IF(SSSModel!$C$4="PV",AS137*$EA137*(1+SSSModel!$C$2),
     IF(SSSModel!$C$4="FCR",$EC137*SUM(OFFSET($AC137,0,MAX(CQ$4-$AC$4-$DZ137+1,0),1,MIN($DZ137,CQ$4-$AC$4+1))),0)))),
SUM($AC137:$BZ137)*
     IF(SSSModel!$C$4="RR",OFFSET(Profiles!$K$2,$Z137,MAX(Profiles!$C$2,AS$4-$W137)),
     IF(SSSModel!$C$4="ECC",$EA137*$EB137*IF(MAX(Escalation!$C$2,AS$4-$W137)&gt;$DZ137-1,0,OFFSET(Escalation!$K$2,$Y137,MAX(Escalation!$C$2,AS$4-$W137))),
     IF(SSSModel!$C$4="PV",IF(CQ$4=$W137,$EA137*(1+SSSModel!$C$2),0),
     IF(SSSModel!$C$4="FCR",IF(AND(CQ$4&gt;=$W137,OFFSET(Profiles!$K$2,$Z137,MAX(Profiles!$C$2,AS$4-$W137))&gt;0),$EC137,0),0))))))</f>
        <v>0</v>
      </c>
      <c r="CR137" s="135">
        <f ca="1">IF(OR($Z137=0,SSSModel!$C$4="CF"),AT137,
IF(LEFT($V137,3)="ON_",
     IF(SSSModel!$C$4="RR",SUMPRODUCT(OFFSET($AC137,0,0,1,$CB$2),OFFSET(Profiles!$K$28,($Z137-1)*(Profiles!$I$26+1)+CR$4-SSSModel!$C$3+1,0,1,$CB$2)),
     IF(SSSModel!$C$4="ECC",$EA137*$EB137*SUMPRODUCT(OFFSET($AC137,0,MAX(0,CR$4-$DZ137-$CA$4+1),1,MIN($DZ137,CR$4-$CA$4+1)),OFFSET(Escalation!$K$24,($Y137-1)*(Escalation!$I$22+1)+CR$4-SSSModel!$C$3+1,MAX(0,CR$4-$DZ137-$CA$4+1),1,MIN($DZ137,CR$4-$CA$4+1))),
     IF(SSSModel!$C$4="PV",AT137*$EA137*(1+SSSModel!$C$2),
     IF(SSSModel!$C$4="FCR",$EC137*SUM(OFFSET($AC137,0,MAX(CR$4-$AC$4-$DZ137+1,0),1,MIN($DZ137,CR$4-$AC$4+1))),0)))),
SUM($AC137:$BZ137)*
     IF(SSSModel!$C$4="RR",OFFSET(Profiles!$K$2,$Z137,MAX(Profiles!$C$2,AT$4-$W137)),
     IF(SSSModel!$C$4="ECC",$EA137*$EB137*IF(MAX(Escalation!$C$2,AT$4-$W137)&gt;$DZ137-1,0,OFFSET(Escalation!$K$2,$Y137,MAX(Escalation!$C$2,AT$4-$W137))),
     IF(SSSModel!$C$4="PV",IF(CR$4=$W137,$EA137*(1+SSSModel!$C$2),0),
     IF(SSSModel!$C$4="FCR",IF(AND(CR$4&gt;=$W137,OFFSET(Profiles!$K$2,$Z137,MAX(Profiles!$C$2,AT$4-$W137))&gt;0),$EC137,0),0))))))</f>
        <v>0</v>
      </c>
      <c r="CS137" s="135">
        <f ca="1">IF(OR($Z137=0,SSSModel!$C$4="CF"),AU137,
IF(LEFT($V137,3)="ON_",
     IF(SSSModel!$C$4="RR",SUMPRODUCT(OFFSET($AC137,0,0,1,$CB$2),OFFSET(Profiles!$K$28,($Z137-1)*(Profiles!$I$26+1)+CS$4-SSSModel!$C$3+1,0,1,$CB$2)),
     IF(SSSModel!$C$4="ECC",$EA137*$EB137*SUMPRODUCT(OFFSET($AC137,0,MAX(0,CS$4-$DZ137-$CA$4+1),1,MIN($DZ137,CS$4-$CA$4+1)),OFFSET(Escalation!$K$24,($Y137-1)*(Escalation!$I$22+1)+CS$4-SSSModel!$C$3+1,MAX(0,CS$4-$DZ137-$CA$4+1),1,MIN($DZ137,CS$4-$CA$4+1))),
     IF(SSSModel!$C$4="PV",AU137*$EA137*(1+SSSModel!$C$2),
     IF(SSSModel!$C$4="FCR",$EC137*SUM(OFFSET($AC137,0,MAX(CS$4-$AC$4-$DZ137+1,0),1,MIN($DZ137,CS$4-$AC$4+1))),0)))),
SUM($AC137:$BZ137)*
     IF(SSSModel!$C$4="RR",OFFSET(Profiles!$K$2,$Z137,MAX(Profiles!$C$2,AU$4-$W137)),
     IF(SSSModel!$C$4="ECC",$EA137*$EB137*IF(MAX(Escalation!$C$2,AU$4-$W137)&gt;$DZ137-1,0,OFFSET(Escalation!$K$2,$Y137,MAX(Escalation!$C$2,AU$4-$W137))),
     IF(SSSModel!$C$4="PV",IF(CS$4=$W137,$EA137*(1+SSSModel!$C$2),0),
     IF(SSSModel!$C$4="FCR",IF(AND(CS$4&gt;=$W137,OFFSET(Profiles!$K$2,$Z137,MAX(Profiles!$C$2,AU$4-$W137))&gt;0),$EC137,0),0))))))</f>
        <v>0</v>
      </c>
      <c r="CT137" s="135">
        <f ca="1">IF(OR($Z137=0,SSSModel!$C$4="CF"),AV137,
IF(LEFT($V137,3)="ON_",
     IF(SSSModel!$C$4="RR",SUMPRODUCT(OFFSET($AC137,0,0,1,$CB$2),OFFSET(Profiles!$K$28,($Z137-1)*(Profiles!$I$26+1)+CT$4-SSSModel!$C$3+1,0,1,$CB$2)),
     IF(SSSModel!$C$4="ECC",$EA137*$EB137*SUMPRODUCT(OFFSET($AC137,0,MAX(0,CT$4-$DZ137-$CA$4+1),1,MIN($DZ137,CT$4-$CA$4+1)),OFFSET(Escalation!$K$24,($Y137-1)*(Escalation!$I$22+1)+CT$4-SSSModel!$C$3+1,MAX(0,CT$4-$DZ137-$CA$4+1),1,MIN($DZ137,CT$4-$CA$4+1))),
     IF(SSSModel!$C$4="PV",AV137*$EA137*(1+SSSModel!$C$2),
     IF(SSSModel!$C$4="FCR",$EC137*SUM(OFFSET($AC137,0,MAX(CT$4-$AC$4-$DZ137+1,0),1,MIN($DZ137,CT$4-$AC$4+1))),0)))),
SUM($AC137:$BZ137)*
     IF(SSSModel!$C$4="RR",OFFSET(Profiles!$K$2,$Z137,MAX(Profiles!$C$2,AV$4-$W137)),
     IF(SSSModel!$C$4="ECC",$EA137*$EB137*IF(MAX(Escalation!$C$2,AV$4-$W137)&gt;$DZ137-1,0,OFFSET(Escalation!$K$2,$Y137,MAX(Escalation!$C$2,AV$4-$W137))),
     IF(SSSModel!$C$4="PV",IF(CT$4=$W137,$EA137*(1+SSSModel!$C$2),0),
     IF(SSSModel!$C$4="FCR",IF(AND(CT$4&gt;=$W137,OFFSET(Profiles!$K$2,$Z137,MAX(Profiles!$C$2,AV$4-$W137))&gt;0),$EC137,0),0))))))</f>
        <v>0</v>
      </c>
      <c r="CU137" s="135">
        <f ca="1">IF(OR($Z137=0,SSSModel!$C$4="CF"),AW137,
IF(LEFT($V137,3)="ON_",
     IF(SSSModel!$C$4="RR",SUMPRODUCT(OFFSET($AC137,0,0,1,$CB$2),OFFSET(Profiles!$K$28,($Z137-1)*(Profiles!$I$26+1)+CU$4-SSSModel!$C$3+1,0,1,$CB$2)),
     IF(SSSModel!$C$4="ECC",$EA137*$EB137*SUMPRODUCT(OFFSET($AC137,0,MAX(0,CU$4-$DZ137-$CA$4+1),1,MIN($DZ137,CU$4-$CA$4+1)),OFFSET(Escalation!$K$24,($Y137-1)*(Escalation!$I$22+1)+CU$4-SSSModel!$C$3+1,MAX(0,CU$4-$DZ137-$CA$4+1),1,MIN($DZ137,CU$4-$CA$4+1))),
     IF(SSSModel!$C$4="PV",AW137*$EA137*(1+SSSModel!$C$2),
     IF(SSSModel!$C$4="FCR",$EC137*SUM(OFFSET($AC137,0,MAX(CU$4-$AC$4-$DZ137+1,0),1,MIN($DZ137,CU$4-$AC$4+1))),0)))),
SUM($AC137:$BZ137)*
     IF(SSSModel!$C$4="RR",OFFSET(Profiles!$K$2,$Z137,MAX(Profiles!$C$2,AW$4-$W137)),
     IF(SSSModel!$C$4="ECC",$EA137*$EB137*IF(MAX(Escalation!$C$2,AW$4-$W137)&gt;$DZ137-1,0,OFFSET(Escalation!$K$2,$Y137,MAX(Escalation!$C$2,AW$4-$W137))),
     IF(SSSModel!$C$4="PV",IF(CU$4=$W137,$EA137*(1+SSSModel!$C$2),0),
     IF(SSSModel!$C$4="FCR",IF(AND(CU$4&gt;=$W137,OFFSET(Profiles!$K$2,$Z137,MAX(Profiles!$C$2,AW$4-$W137))&gt;0),$EC137,0),0))))))</f>
        <v>0</v>
      </c>
      <c r="CV137" s="135">
        <f ca="1">IF(OR($Z137=0,SSSModel!$C$4="CF"),AX137,
IF(LEFT($V137,3)="ON_",
     IF(SSSModel!$C$4="RR",SUMPRODUCT(OFFSET($AC137,0,0,1,$CB$2),OFFSET(Profiles!$K$28,($Z137-1)*(Profiles!$I$26+1)+CV$4-SSSModel!$C$3+1,0,1,$CB$2)),
     IF(SSSModel!$C$4="ECC",$EA137*$EB137*SUMPRODUCT(OFFSET($AC137,0,MAX(0,CV$4-$DZ137-$CA$4+1),1,MIN($DZ137,CV$4-$CA$4+1)),OFFSET(Escalation!$K$24,($Y137-1)*(Escalation!$I$22+1)+CV$4-SSSModel!$C$3+1,MAX(0,CV$4-$DZ137-$CA$4+1),1,MIN($DZ137,CV$4-$CA$4+1))),
     IF(SSSModel!$C$4="PV",AX137*$EA137*(1+SSSModel!$C$2),
     IF(SSSModel!$C$4="FCR",$EC137*SUM(OFFSET($AC137,0,MAX(CV$4-$AC$4-$DZ137+1,0),1,MIN($DZ137,CV$4-$AC$4+1))),0)))),
SUM($AC137:$BZ137)*
     IF(SSSModel!$C$4="RR",OFFSET(Profiles!$K$2,$Z137,MAX(Profiles!$C$2,AX$4-$W137)),
     IF(SSSModel!$C$4="ECC",$EA137*$EB137*IF(MAX(Escalation!$C$2,AX$4-$W137)&gt;$DZ137-1,0,OFFSET(Escalation!$K$2,$Y137,MAX(Escalation!$C$2,AX$4-$W137))),
     IF(SSSModel!$C$4="PV",IF(CV$4=$W137,$EA137*(1+SSSModel!$C$2),0),
     IF(SSSModel!$C$4="FCR",IF(AND(CV$4&gt;=$W137,OFFSET(Profiles!$K$2,$Z137,MAX(Profiles!$C$2,AX$4-$W137))&gt;0),$EC137,0),0))))))</f>
        <v>0</v>
      </c>
      <c r="CW137" s="135">
        <f ca="1">IF(OR($Z137=0,SSSModel!$C$4="CF"),AY137,
IF(LEFT($V137,3)="ON_",
     IF(SSSModel!$C$4="RR",SUMPRODUCT(OFFSET($AC137,0,0,1,$CB$2),OFFSET(Profiles!$K$28,($Z137-1)*(Profiles!$I$26+1)+CW$4-SSSModel!$C$3+1,0,1,$CB$2)),
     IF(SSSModel!$C$4="ECC",$EA137*$EB137*SUMPRODUCT(OFFSET($AC137,0,MAX(0,CW$4-$DZ137-$CA$4+1),1,MIN($DZ137,CW$4-$CA$4+1)),OFFSET(Escalation!$K$24,($Y137-1)*(Escalation!$I$22+1)+CW$4-SSSModel!$C$3+1,MAX(0,CW$4-$DZ137-$CA$4+1),1,MIN($DZ137,CW$4-$CA$4+1))),
     IF(SSSModel!$C$4="PV",AY137*$EA137*(1+SSSModel!$C$2),
     IF(SSSModel!$C$4="FCR",$EC137*SUM(OFFSET($AC137,0,MAX(CW$4-$AC$4-$DZ137+1,0),1,MIN($DZ137,CW$4-$AC$4+1))),0)))),
SUM($AC137:$BZ137)*
     IF(SSSModel!$C$4="RR",OFFSET(Profiles!$K$2,$Z137,MAX(Profiles!$C$2,AY$4-$W137)),
     IF(SSSModel!$C$4="ECC",$EA137*$EB137*IF(MAX(Escalation!$C$2,AY$4-$W137)&gt;$DZ137-1,0,OFFSET(Escalation!$K$2,$Y137,MAX(Escalation!$C$2,AY$4-$W137))),
     IF(SSSModel!$C$4="PV",IF(CW$4=$W137,$EA137*(1+SSSModel!$C$2),0),
     IF(SSSModel!$C$4="FCR",IF(AND(CW$4&gt;=$W137,OFFSET(Profiles!$K$2,$Z137,MAX(Profiles!$C$2,AY$4-$W137))&gt;0),$EC137,0),0))))))</f>
        <v>0</v>
      </c>
      <c r="CX137" s="135">
        <f ca="1">IF(OR($Z137=0,SSSModel!$C$4="CF"),AZ137,
IF(LEFT($V137,3)="ON_",
     IF(SSSModel!$C$4="RR",SUMPRODUCT(OFFSET($AC137,0,0,1,$CB$2),OFFSET(Profiles!$K$28,($Z137-1)*(Profiles!$I$26+1)+CX$4-SSSModel!$C$3+1,0,1,$CB$2)),
     IF(SSSModel!$C$4="ECC",$EA137*$EB137*SUMPRODUCT(OFFSET($AC137,0,MAX(0,CX$4-$DZ137-$CA$4+1),1,MIN($DZ137,CX$4-$CA$4+1)),OFFSET(Escalation!$K$24,($Y137-1)*(Escalation!$I$22+1)+CX$4-SSSModel!$C$3+1,MAX(0,CX$4-$DZ137-$CA$4+1),1,MIN($DZ137,CX$4-$CA$4+1))),
     IF(SSSModel!$C$4="PV",AZ137*$EA137*(1+SSSModel!$C$2),
     IF(SSSModel!$C$4="FCR",$EC137*SUM(OFFSET($AC137,0,MAX(CX$4-$AC$4-$DZ137+1,0),1,MIN($DZ137,CX$4-$AC$4+1))),0)))),
SUM($AC137:$BZ137)*
     IF(SSSModel!$C$4="RR",OFFSET(Profiles!$K$2,$Z137,MAX(Profiles!$C$2,AZ$4-$W137)),
     IF(SSSModel!$C$4="ECC",$EA137*$EB137*IF(MAX(Escalation!$C$2,AZ$4-$W137)&gt;$DZ137-1,0,OFFSET(Escalation!$K$2,$Y137,MAX(Escalation!$C$2,AZ$4-$W137))),
     IF(SSSModel!$C$4="PV",IF(CX$4=$W137,$EA137*(1+SSSModel!$C$2),0),
     IF(SSSModel!$C$4="FCR",IF(AND(CX$4&gt;=$W137,OFFSET(Profiles!$K$2,$Z137,MAX(Profiles!$C$2,AZ$4-$W137))&gt;0),$EC137,0),0))))))</f>
        <v>0</v>
      </c>
      <c r="CY137" s="135">
        <f ca="1">IF(OR($Z137=0,SSSModel!$C$4="CF"),BA137,
IF(LEFT($V137,3)="ON_",
     IF(SSSModel!$C$4="RR",SUMPRODUCT(OFFSET($AC137,0,0,1,$CB$2),OFFSET(Profiles!$K$28,($Z137-1)*(Profiles!$I$26+1)+CY$4-SSSModel!$C$3+1,0,1,$CB$2)),
     IF(SSSModel!$C$4="ECC",$EA137*$EB137*SUMPRODUCT(OFFSET($AC137,0,MAX(0,CY$4-$DZ137-$CA$4+1),1,MIN($DZ137,CY$4-$CA$4+1)),OFFSET(Escalation!$K$24,($Y137-1)*(Escalation!$I$22+1)+CY$4-SSSModel!$C$3+1,MAX(0,CY$4-$DZ137-$CA$4+1),1,MIN($DZ137,CY$4-$CA$4+1))),
     IF(SSSModel!$C$4="PV",BA137*$EA137*(1+SSSModel!$C$2),
     IF(SSSModel!$C$4="FCR",$EC137*SUM(OFFSET($AC137,0,MAX(CY$4-$AC$4-$DZ137+1,0),1,MIN($DZ137,CY$4-$AC$4+1))),0)))),
SUM($AC137:$BZ137)*
     IF(SSSModel!$C$4="RR",OFFSET(Profiles!$K$2,$Z137,MAX(Profiles!$C$2,BA$4-$W137)),
     IF(SSSModel!$C$4="ECC",$EA137*$EB137*IF(MAX(Escalation!$C$2,BA$4-$W137)&gt;$DZ137-1,0,OFFSET(Escalation!$K$2,$Y137,MAX(Escalation!$C$2,BA$4-$W137))),
     IF(SSSModel!$C$4="PV",IF(CY$4=$W137,$EA137*(1+SSSModel!$C$2),0),
     IF(SSSModel!$C$4="FCR",IF(AND(CY$4&gt;=$W137,OFFSET(Profiles!$K$2,$Z137,MAX(Profiles!$C$2,BA$4-$W137))&gt;0),$EC137,0),0))))))</f>
        <v>0</v>
      </c>
      <c r="CZ137" s="135">
        <f ca="1">IF(OR($Z137=0,SSSModel!$C$4="CF"),BB137,
IF(LEFT($V137,3)="ON_",
     IF(SSSModel!$C$4="RR",SUMPRODUCT(OFFSET($AC137,0,0,1,$CB$2),OFFSET(Profiles!$K$28,($Z137-1)*(Profiles!$I$26+1)+CZ$4-SSSModel!$C$3+1,0,1,$CB$2)),
     IF(SSSModel!$C$4="ECC",$EA137*$EB137*SUMPRODUCT(OFFSET($AC137,0,MAX(0,CZ$4-$DZ137-$CA$4+1),1,MIN($DZ137,CZ$4-$CA$4+1)),OFFSET(Escalation!$K$24,($Y137-1)*(Escalation!$I$22+1)+CZ$4-SSSModel!$C$3+1,MAX(0,CZ$4-$DZ137-$CA$4+1),1,MIN($DZ137,CZ$4-$CA$4+1))),
     IF(SSSModel!$C$4="PV",BB137*$EA137*(1+SSSModel!$C$2),
     IF(SSSModel!$C$4="FCR",$EC137*SUM(OFFSET($AC137,0,MAX(CZ$4-$AC$4-$DZ137+1,0),1,MIN($DZ137,CZ$4-$AC$4+1))),0)))),
SUM($AC137:$BZ137)*
     IF(SSSModel!$C$4="RR",OFFSET(Profiles!$K$2,$Z137,MAX(Profiles!$C$2,BB$4-$W137)),
     IF(SSSModel!$C$4="ECC",$EA137*$EB137*IF(MAX(Escalation!$C$2,BB$4-$W137)&gt;$DZ137-1,0,OFFSET(Escalation!$K$2,$Y137,MAX(Escalation!$C$2,BB$4-$W137))),
     IF(SSSModel!$C$4="PV",IF(CZ$4=$W137,$EA137*(1+SSSModel!$C$2),0),
     IF(SSSModel!$C$4="FCR",IF(AND(CZ$4&gt;=$W137,OFFSET(Profiles!$K$2,$Z137,MAX(Profiles!$C$2,BB$4-$W137))&gt;0),$EC137,0),0))))))</f>
        <v>0</v>
      </c>
      <c r="DA137" s="135">
        <f ca="1">IF(OR($Z137=0,SSSModel!$C$4="CF"),BC137,
IF(LEFT($V137,3)="ON_",
     IF(SSSModel!$C$4="RR",SUMPRODUCT(OFFSET($AC137,0,0,1,$CB$2),OFFSET(Profiles!$K$28,($Z137-1)*(Profiles!$I$26+1)+DA$4-SSSModel!$C$3+1,0,1,$CB$2)),
     IF(SSSModel!$C$4="ECC",$EA137*$EB137*SUMPRODUCT(OFFSET($AC137,0,MAX(0,DA$4-$DZ137-$CA$4+1),1,MIN($DZ137,DA$4-$CA$4+1)),OFFSET(Escalation!$K$24,($Y137-1)*(Escalation!$I$22+1)+DA$4-SSSModel!$C$3+1,MAX(0,DA$4-$DZ137-$CA$4+1),1,MIN($DZ137,DA$4-$CA$4+1))),
     IF(SSSModel!$C$4="PV",BC137*$EA137*(1+SSSModel!$C$2),
     IF(SSSModel!$C$4="FCR",$EC137*SUM(OFFSET($AC137,0,MAX(DA$4-$AC$4-$DZ137+1,0),1,MIN($DZ137,DA$4-$AC$4+1))),0)))),
SUM($AC137:$BZ137)*
     IF(SSSModel!$C$4="RR",OFFSET(Profiles!$K$2,$Z137,MAX(Profiles!$C$2,BC$4-$W137)),
     IF(SSSModel!$C$4="ECC",$EA137*$EB137*IF(MAX(Escalation!$C$2,BC$4-$W137)&gt;$DZ137-1,0,OFFSET(Escalation!$K$2,$Y137,MAX(Escalation!$C$2,BC$4-$W137))),
     IF(SSSModel!$C$4="PV",IF(DA$4=$W137,$EA137*(1+SSSModel!$C$2),0),
     IF(SSSModel!$C$4="FCR",IF(AND(DA$4&gt;=$W137,OFFSET(Profiles!$K$2,$Z137,MAX(Profiles!$C$2,BC$4-$W137))&gt;0),$EC137,0),0))))))</f>
        <v>0</v>
      </c>
      <c r="DB137" s="135">
        <f ca="1">IF(OR($Z137=0,SSSModel!$C$4="CF"),BD137,
IF(LEFT($V137,3)="ON_",
     IF(SSSModel!$C$4="RR",SUMPRODUCT(OFFSET($AC137,0,0,1,$CB$2),OFFSET(Profiles!$K$28,($Z137-1)*(Profiles!$I$26+1)+DB$4-SSSModel!$C$3+1,0,1,$CB$2)),
     IF(SSSModel!$C$4="ECC",$EA137*$EB137*SUMPRODUCT(OFFSET($AC137,0,MAX(0,DB$4-$DZ137-$CA$4+1),1,MIN($DZ137,DB$4-$CA$4+1)),OFFSET(Escalation!$K$24,($Y137-1)*(Escalation!$I$22+1)+DB$4-SSSModel!$C$3+1,MAX(0,DB$4-$DZ137-$CA$4+1),1,MIN($DZ137,DB$4-$CA$4+1))),
     IF(SSSModel!$C$4="PV",BD137*$EA137*(1+SSSModel!$C$2),
     IF(SSSModel!$C$4="FCR",$EC137*SUM(OFFSET($AC137,0,MAX(DB$4-$AC$4-$DZ137+1,0),1,MIN($DZ137,DB$4-$AC$4+1))),0)))),
SUM($AC137:$BZ137)*
     IF(SSSModel!$C$4="RR",OFFSET(Profiles!$K$2,$Z137,MAX(Profiles!$C$2,BD$4-$W137)),
     IF(SSSModel!$C$4="ECC",$EA137*$EB137*IF(MAX(Escalation!$C$2,BD$4-$W137)&gt;$DZ137-1,0,OFFSET(Escalation!$K$2,$Y137,MAX(Escalation!$C$2,BD$4-$W137))),
     IF(SSSModel!$C$4="PV",IF(DB$4=$W137,$EA137*(1+SSSModel!$C$2),0),
     IF(SSSModel!$C$4="FCR",IF(AND(DB$4&gt;=$W137,OFFSET(Profiles!$K$2,$Z137,MAX(Profiles!$C$2,BD$4-$W137))&gt;0),$EC137,0),0))))))</f>
        <v>0</v>
      </c>
      <c r="DC137" s="135">
        <f ca="1">IF(OR($Z137=0,SSSModel!$C$4="CF"),BE137,
IF(LEFT($V137,3)="ON_",
     IF(SSSModel!$C$4="RR",SUMPRODUCT(OFFSET($AC137,0,0,1,$CB$2),OFFSET(Profiles!$K$28,($Z137-1)*(Profiles!$I$26+1)+DC$4-SSSModel!$C$3+1,0,1,$CB$2)),
     IF(SSSModel!$C$4="ECC",$EA137*$EB137*SUMPRODUCT(OFFSET($AC137,0,MAX(0,DC$4-$DZ137-$CA$4+1),1,MIN($DZ137,DC$4-$CA$4+1)),OFFSET(Escalation!$K$24,($Y137-1)*(Escalation!$I$22+1)+DC$4-SSSModel!$C$3+1,MAX(0,DC$4-$DZ137-$CA$4+1),1,MIN($DZ137,DC$4-$CA$4+1))),
     IF(SSSModel!$C$4="PV",BE137*$EA137*(1+SSSModel!$C$2),
     IF(SSSModel!$C$4="FCR",$EC137*SUM(OFFSET($AC137,0,MAX(DC$4-$AC$4-$DZ137+1,0),1,MIN($DZ137,DC$4-$AC$4+1))),0)))),
SUM($AC137:$BZ137)*
     IF(SSSModel!$C$4="RR",OFFSET(Profiles!$K$2,$Z137,MAX(Profiles!$C$2,BE$4-$W137)),
     IF(SSSModel!$C$4="ECC",$EA137*$EB137*IF(MAX(Escalation!$C$2,BE$4-$W137)&gt;$DZ137-1,0,OFFSET(Escalation!$K$2,$Y137,MAX(Escalation!$C$2,BE$4-$W137))),
     IF(SSSModel!$C$4="PV",IF(DC$4=$W137,$EA137*(1+SSSModel!$C$2),0),
     IF(SSSModel!$C$4="FCR",IF(AND(DC$4&gt;=$W137,OFFSET(Profiles!$K$2,$Z137,MAX(Profiles!$C$2,BE$4-$W137))&gt;0),$EC137,0),0))))))</f>
        <v>0</v>
      </c>
      <c r="DD137" s="135">
        <f ca="1">IF(OR($Z137=0,SSSModel!$C$4="CF"),BF137,
IF(LEFT($V137,3)="ON_",
     IF(SSSModel!$C$4="RR",SUMPRODUCT(OFFSET($AC137,0,0,1,$CB$2),OFFSET(Profiles!$K$28,($Z137-1)*(Profiles!$I$26+1)+DD$4-SSSModel!$C$3+1,0,1,$CB$2)),
     IF(SSSModel!$C$4="ECC",$EA137*$EB137*SUMPRODUCT(OFFSET($AC137,0,MAX(0,DD$4-$DZ137-$CA$4+1),1,MIN($DZ137,DD$4-$CA$4+1)),OFFSET(Escalation!$K$24,($Y137-1)*(Escalation!$I$22+1)+DD$4-SSSModel!$C$3+1,MAX(0,DD$4-$DZ137-$CA$4+1),1,MIN($DZ137,DD$4-$CA$4+1))),
     IF(SSSModel!$C$4="PV",BF137*$EA137*(1+SSSModel!$C$2),
     IF(SSSModel!$C$4="FCR",$EC137*SUM(OFFSET($AC137,0,MAX(DD$4-$AC$4-$DZ137+1,0),1,MIN($DZ137,DD$4-$AC$4+1))),0)))),
SUM($AC137:$BZ137)*
     IF(SSSModel!$C$4="RR",OFFSET(Profiles!$K$2,$Z137,MAX(Profiles!$C$2,BF$4-$W137)),
     IF(SSSModel!$C$4="ECC",$EA137*$EB137*IF(MAX(Escalation!$C$2,BF$4-$W137)&gt;$DZ137-1,0,OFFSET(Escalation!$K$2,$Y137,MAX(Escalation!$C$2,BF$4-$W137))),
     IF(SSSModel!$C$4="PV",IF(DD$4=$W137,$EA137*(1+SSSModel!$C$2),0),
     IF(SSSModel!$C$4="FCR",IF(AND(DD$4&gt;=$W137,OFFSET(Profiles!$K$2,$Z137,MAX(Profiles!$C$2,BF$4-$W137))&gt;0),$EC137,0),0))))))</f>
        <v>0</v>
      </c>
      <c r="DE137" s="135">
        <f ca="1">IF(OR($Z137=0,SSSModel!$C$4="CF"),BG137,
IF(LEFT($V137,3)="ON_",
     IF(SSSModel!$C$4="RR",SUMPRODUCT(OFFSET($AC137,0,0,1,$CB$2),OFFSET(Profiles!$K$28,($Z137-1)*(Profiles!$I$26+1)+DE$4-SSSModel!$C$3+1,0,1,$CB$2)),
     IF(SSSModel!$C$4="ECC",$EA137*$EB137*SUMPRODUCT(OFFSET($AC137,0,MAX(0,DE$4-$DZ137-$CA$4+1),1,MIN($DZ137,DE$4-$CA$4+1)),OFFSET(Escalation!$K$24,($Y137-1)*(Escalation!$I$22+1)+DE$4-SSSModel!$C$3+1,MAX(0,DE$4-$DZ137-$CA$4+1),1,MIN($DZ137,DE$4-$CA$4+1))),
     IF(SSSModel!$C$4="PV",BG137*$EA137*(1+SSSModel!$C$2),
     IF(SSSModel!$C$4="FCR",$EC137*SUM(OFFSET($AC137,0,MAX(DE$4-$AC$4-$DZ137+1,0),1,MIN($DZ137,DE$4-$AC$4+1))),0)))),
SUM($AC137:$BZ137)*
     IF(SSSModel!$C$4="RR",OFFSET(Profiles!$K$2,$Z137,MAX(Profiles!$C$2,BG$4-$W137)),
     IF(SSSModel!$C$4="ECC",$EA137*$EB137*IF(MAX(Escalation!$C$2,BG$4-$W137)&gt;$DZ137-1,0,OFFSET(Escalation!$K$2,$Y137,MAX(Escalation!$C$2,BG$4-$W137))),
     IF(SSSModel!$C$4="PV",IF(DE$4=$W137,$EA137*(1+SSSModel!$C$2),0),
     IF(SSSModel!$C$4="FCR",IF(AND(DE$4&gt;=$W137,OFFSET(Profiles!$K$2,$Z137,MAX(Profiles!$C$2,BG$4-$W137))&gt;0),$EC137,0),0))))))</f>
        <v>0</v>
      </c>
      <c r="DF137" s="135">
        <f ca="1">IF(OR($Z137=0,SSSModel!$C$4="CF"),BH137,
IF(LEFT($V137,3)="ON_",
     IF(SSSModel!$C$4="RR",SUMPRODUCT(OFFSET($AC137,0,0,1,$CB$2),OFFSET(Profiles!$K$28,($Z137-1)*(Profiles!$I$26+1)+DF$4-SSSModel!$C$3+1,0,1,$CB$2)),
     IF(SSSModel!$C$4="ECC",$EA137*$EB137*SUMPRODUCT(OFFSET($AC137,0,MAX(0,DF$4-$DZ137-$CA$4+1),1,MIN($DZ137,DF$4-$CA$4+1)),OFFSET(Escalation!$K$24,($Y137-1)*(Escalation!$I$22+1)+DF$4-SSSModel!$C$3+1,MAX(0,DF$4-$DZ137-$CA$4+1),1,MIN($DZ137,DF$4-$CA$4+1))),
     IF(SSSModel!$C$4="PV",BH137*$EA137*(1+SSSModel!$C$2),
     IF(SSSModel!$C$4="FCR",$EC137*SUM(OFFSET($AC137,0,MAX(DF$4-$AC$4-$DZ137+1,0),1,MIN($DZ137,DF$4-$AC$4+1))),0)))),
SUM($AC137:$BZ137)*
     IF(SSSModel!$C$4="RR",OFFSET(Profiles!$K$2,$Z137,MAX(Profiles!$C$2,BH$4-$W137)),
     IF(SSSModel!$C$4="ECC",$EA137*$EB137*IF(MAX(Escalation!$C$2,BH$4-$W137)&gt;$DZ137-1,0,OFFSET(Escalation!$K$2,$Y137,MAX(Escalation!$C$2,BH$4-$W137))),
     IF(SSSModel!$C$4="PV",IF(DF$4=$W137,$EA137*(1+SSSModel!$C$2),0),
     IF(SSSModel!$C$4="FCR",IF(AND(DF$4&gt;=$W137,OFFSET(Profiles!$K$2,$Z137,MAX(Profiles!$C$2,BH$4-$W137))&gt;0),$EC137,0),0))))))</f>
        <v>0</v>
      </c>
      <c r="DG137" s="135">
        <f ca="1">IF(OR($Z137=0,SSSModel!$C$4="CF"),BI137,
IF(LEFT($V137,3)="ON_",
     IF(SSSModel!$C$4="RR",SUMPRODUCT(OFFSET($AC137,0,0,1,$CB$2),OFFSET(Profiles!$K$28,($Z137-1)*(Profiles!$I$26+1)+DG$4-SSSModel!$C$3+1,0,1,$CB$2)),
     IF(SSSModel!$C$4="ECC",$EA137*$EB137*SUMPRODUCT(OFFSET($AC137,0,MAX(0,DG$4-$DZ137-$CA$4+1),1,MIN($DZ137,DG$4-$CA$4+1)),OFFSET(Escalation!$K$24,($Y137-1)*(Escalation!$I$22+1)+DG$4-SSSModel!$C$3+1,MAX(0,DG$4-$DZ137-$CA$4+1),1,MIN($DZ137,DG$4-$CA$4+1))),
     IF(SSSModel!$C$4="PV",BI137*$EA137*(1+SSSModel!$C$2),
     IF(SSSModel!$C$4="FCR",$EC137*SUM(OFFSET($AC137,0,MAX(DG$4-$AC$4-$DZ137+1,0),1,MIN($DZ137,DG$4-$AC$4+1))),0)))),
SUM($AC137:$BZ137)*
     IF(SSSModel!$C$4="RR",OFFSET(Profiles!$K$2,$Z137,MAX(Profiles!$C$2,BI$4-$W137)),
     IF(SSSModel!$C$4="ECC",$EA137*$EB137*IF(MAX(Escalation!$C$2,BI$4-$W137)&gt;$DZ137-1,0,OFFSET(Escalation!$K$2,$Y137,MAX(Escalation!$C$2,BI$4-$W137))),
     IF(SSSModel!$C$4="PV",IF(DG$4=$W137,$EA137*(1+SSSModel!$C$2),0),
     IF(SSSModel!$C$4="FCR",IF(AND(DG$4&gt;=$W137,OFFSET(Profiles!$K$2,$Z137,MAX(Profiles!$C$2,BI$4-$W137))&gt;0),$EC137,0),0))))))</f>
        <v>0</v>
      </c>
      <c r="DH137" s="135">
        <f ca="1">IF(OR($Z137=0,SSSModel!$C$4="CF"),BJ137,
IF(LEFT($V137,3)="ON_",
     IF(SSSModel!$C$4="RR",SUMPRODUCT(OFFSET($AC137,0,0,1,$CB$2),OFFSET(Profiles!$K$28,($Z137-1)*(Profiles!$I$26+1)+DH$4-SSSModel!$C$3+1,0,1,$CB$2)),
     IF(SSSModel!$C$4="ECC",$EA137*$EB137*SUMPRODUCT(OFFSET($AC137,0,MAX(0,DH$4-$DZ137-$CA$4+1),1,MIN($DZ137,DH$4-$CA$4+1)),OFFSET(Escalation!$K$24,($Y137-1)*(Escalation!$I$22+1)+DH$4-SSSModel!$C$3+1,MAX(0,DH$4-$DZ137-$CA$4+1),1,MIN($DZ137,DH$4-$CA$4+1))),
     IF(SSSModel!$C$4="PV",BJ137*$EA137*(1+SSSModel!$C$2),
     IF(SSSModel!$C$4="FCR",$EC137*SUM(OFFSET($AC137,0,MAX(DH$4-$AC$4-$DZ137+1,0),1,MIN($DZ137,DH$4-$AC$4+1))),0)))),
SUM($AC137:$BZ137)*
     IF(SSSModel!$C$4="RR",OFFSET(Profiles!$K$2,$Z137,MAX(Profiles!$C$2,BJ$4-$W137)),
     IF(SSSModel!$C$4="ECC",$EA137*$EB137*IF(MAX(Escalation!$C$2,BJ$4-$W137)&gt;$DZ137-1,0,OFFSET(Escalation!$K$2,$Y137,MAX(Escalation!$C$2,BJ$4-$W137))),
     IF(SSSModel!$C$4="PV",IF(DH$4=$W137,$EA137*(1+SSSModel!$C$2),0),
     IF(SSSModel!$C$4="FCR",IF(AND(DH$4&gt;=$W137,OFFSET(Profiles!$K$2,$Z137,MAX(Profiles!$C$2,BJ$4-$W137))&gt;0),$EC137,0),0))))))</f>
        <v>0</v>
      </c>
      <c r="DI137" s="135">
        <f ca="1">IF(OR($Z137=0,SSSModel!$C$4="CF"),BK137,
IF(LEFT($V137,3)="ON_",
     IF(SSSModel!$C$4="RR",SUMPRODUCT(OFFSET($AC137,0,0,1,$CB$2),OFFSET(Profiles!$K$28,($Z137-1)*(Profiles!$I$26+1)+DI$4-SSSModel!$C$3+1,0,1,$CB$2)),
     IF(SSSModel!$C$4="ECC",$EA137*$EB137*SUMPRODUCT(OFFSET($AC137,0,MAX(0,DI$4-$DZ137-$CA$4+1),1,MIN($DZ137,DI$4-$CA$4+1)),OFFSET(Escalation!$K$24,($Y137-1)*(Escalation!$I$22+1)+DI$4-SSSModel!$C$3+1,MAX(0,DI$4-$DZ137-$CA$4+1),1,MIN($DZ137,DI$4-$CA$4+1))),
     IF(SSSModel!$C$4="PV",BK137*$EA137*(1+SSSModel!$C$2),
     IF(SSSModel!$C$4="FCR",$EC137*SUM(OFFSET($AC137,0,MAX(DI$4-$AC$4-$DZ137+1,0),1,MIN($DZ137,DI$4-$AC$4+1))),0)))),
SUM($AC137:$BZ137)*
     IF(SSSModel!$C$4="RR",OFFSET(Profiles!$K$2,$Z137,MAX(Profiles!$C$2,BK$4-$W137)),
     IF(SSSModel!$C$4="ECC",$EA137*$EB137*IF(MAX(Escalation!$C$2,BK$4-$W137)&gt;$DZ137-1,0,OFFSET(Escalation!$K$2,$Y137,MAX(Escalation!$C$2,BK$4-$W137))),
     IF(SSSModel!$C$4="PV",IF(DI$4=$W137,$EA137*(1+SSSModel!$C$2),0),
     IF(SSSModel!$C$4="FCR",IF(AND(DI$4&gt;=$W137,OFFSET(Profiles!$K$2,$Z137,MAX(Profiles!$C$2,BK$4-$W137))&gt;0),$EC137,0),0))))))</f>
        <v>0</v>
      </c>
      <c r="DJ137" s="135">
        <f ca="1">IF(OR($Z137=0,SSSModel!$C$4="CF"),BL137,
IF(LEFT($V137,3)="ON_",
     IF(SSSModel!$C$4="RR",SUMPRODUCT(OFFSET($AC137,0,0,1,$CB$2),OFFSET(Profiles!$K$28,($Z137-1)*(Profiles!$I$26+1)+DJ$4-SSSModel!$C$3+1,0,1,$CB$2)),
     IF(SSSModel!$C$4="ECC",$EA137*$EB137*SUMPRODUCT(OFFSET($AC137,0,MAX(0,DJ$4-$DZ137-$CA$4+1),1,MIN($DZ137,DJ$4-$CA$4+1)),OFFSET(Escalation!$K$24,($Y137-1)*(Escalation!$I$22+1)+DJ$4-SSSModel!$C$3+1,MAX(0,DJ$4-$DZ137-$CA$4+1),1,MIN($DZ137,DJ$4-$CA$4+1))),
     IF(SSSModel!$C$4="PV",BL137*$EA137*(1+SSSModel!$C$2),
     IF(SSSModel!$C$4="FCR",$EC137*SUM(OFFSET($AC137,0,MAX(DJ$4-$AC$4-$DZ137+1,0),1,MIN($DZ137,DJ$4-$AC$4+1))),0)))),
SUM($AC137:$BZ137)*
     IF(SSSModel!$C$4="RR",OFFSET(Profiles!$K$2,$Z137,MAX(Profiles!$C$2,BL$4-$W137)),
     IF(SSSModel!$C$4="ECC",$EA137*$EB137*IF(MAX(Escalation!$C$2,BL$4-$W137)&gt;$DZ137-1,0,OFFSET(Escalation!$K$2,$Y137,MAX(Escalation!$C$2,BL$4-$W137))),
     IF(SSSModel!$C$4="PV",IF(DJ$4=$W137,$EA137*(1+SSSModel!$C$2),0),
     IF(SSSModel!$C$4="FCR",IF(AND(DJ$4&gt;=$W137,OFFSET(Profiles!$K$2,$Z137,MAX(Profiles!$C$2,BL$4-$W137))&gt;0),$EC137,0),0))))))</f>
        <v>0</v>
      </c>
      <c r="DK137" s="135">
        <f ca="1">IF(OR($Z137=0,SSSModel!$C$4="CF"),BM137,
IF(LEFT($V137,3)="ON_",
     IF(SSSModel!$C$4="RR",SUMPRODUCT(OFFSET($AC137,0,0,1,$CB$2),OFFSET(Profiles!$K$28,($Z137-1)*(Profiles!$I$26+1)+DK$4-SSSModel!$C$3+1,0,1,$CB$2)),
     IF(SSSModel!$C$4="ECC",$EA137*$EB137*SUMPRODUCT(OFFSET($AC137,0,MAX(0,DK$4-$DZ137-$CA$4+1),1,MIN($DZ137,DK$4-$CA$4+1)),OFFSET(Escalation!$K$24,($Y137-1)*(Escalation!$I$22+1)+DK$4-SSSModel!$C$3+1,MAX(0,DK$4-$DZ137-$CA$4+1),1,MIN($DZ137,DK$4-$CA$4+1))),
     IF(SSSModel!$C$4="PV",BM137*$EA137*(1+SSSModel!$C$2),
     IF(SSSModel!$C$4="FCR",$EC137*SUM(OFFSET($AC137,0,MAX(DK$4-$AC$4-$DZ137+1,0),1,MIN($DZ137,DK$4-$AC$4+1))),0)))),
SUM($AC137:$BZ137)*
     IF(SSSModel!$C$4="RR",OFFSET(Profiles!$K$2,$Z137,MAX(Profiles!$C$2,BM$4-$W137)),
     IF(SSSModel!$C$4="ECC",$EA137*$EB137*IF(MAX(Escalation!$C$2,BM$4-$W137)&gt;$DZ137-1,0,OFFSET(Escalation!$K$2,$Y137,MAX(Escalation!$C$2,BM$4-$W137))),
     IF(SSSModel!$C$4="PV",IF(DK$4=$W137,$EA137*(1+SSSModel!$C$2),0),
     IF(SSSModel!$C$4="FCR",IF(AND(DK$4&gt;=$W137,OFFSET(Profiles!$K$2,$Z137,MAX(Profiles!$C$2,BM$4-$W137))&gt;0),$EC137,0),0))))))</f>
        <v>0</v>
      </c>
      <c r="DL137" s="135">
        <f ca="1">IF(OR($Z137=0,SSSModel!$C$4="CF"),BN137,
IF(LEFT($V137,3)="ON_",
     IF(SSSModel!$C$4="RR",SUMPRODUCT(OFFSET($AC137,0,0,1,$CB$2),OFFSET(Profiles!$K$28,($Z137-1)*(Profiles!$I$26+1)+DL$4-SSSModel!$C$3+1,0,1,$CB$2)),
     IF(SSSModel!$C$4="ECC",$EA137*$EB137*SUMPRODUCT(OFFSET($AC137,0,MAX(0,DL$4-$DZ137-$CA$4+1),1,MIN($DZ137,DL$4-$CA$4+1)),OFFSET(Escalation!$K$24,($Y137-1)*(Escalation!$I$22+1)+DL$4-SSSModel!$C$3+1,MAX(0,DL$4-$DZ137-$CA$4+1),1,MIN($DZ137,DL$4-$CA$4+1))),
     IF(SSSModel!$C$4="PV",BN137*$EA137*(1+SSSModel!$C$2),
     IF(SSSModel!$C$4="FCR",$EC137*SUM(OFFSET($AC137,0,MAX(DL$4-$AC$4-$DZ137+1,0),1,MIN($DZ137,DL$4-$AC$4+1))),0)))),
SUM($AC137:$BZ137)*
     IF(SSSModel!$C$4="RR",OFFSET(Profiles!$K$2,$Z137,MAX(Profiles!$C$2,BN$4-$W137)),
     IF(SSSModel!$C$4="ECC",$EA137*$EB137*IF(MAX(Escalation!$C$2,BN$4-$W137)&gt;$DZ137-1,0,OFFSET(Escalation!$K$2,$Y137,MAX(Escalation!$C$2,BN$4-$W137))),
     IF(SSSModel!$C$4="PV",IF(DL$4=$W137,$EA137*(1+SSSModel!$C$2),0),
     IF(SSSModel!$C$4="FCR",IF(AND(DL$4&gt;=$W137,OFFSET(Profiles!$K$2,$Z137,MAX(Profiles!$C$2,BN$4-$W137))&gt;0),$EC137,0),0))))))</f>
        <v>0</v>
      </c>
      <c r="DM137" s="135">
        <f ca="1">IF(OR($Z137=0,SSSModel!$C$4="CF"),BO137,
IF(LEFT($V137,3)="ON_",
     IF(SSSModel!$C$4="RR",SUMPRODUCT(OFFSET($AC137,0,0,1,$CB$2),OFFSET(Profiles!$K$28,($Z137-1)*(Profiles!$I$26+1)+DM$4-SSSModel!$C$3+1,0,1,$CB$2)),
     IF(SSSModel!$C$4="ECC",$EA137*$EB137*SUMPRODUCT(OFFSET($AC137,0,MAX(0,DM$4-$DZ137-$CA$4+1),1,MIN($DZ137,DM$4-$CA$4+1)),OFFSET(Escalation!$K$24,($Y137-1)*(Escalation!$I$22+1)+DM$4-SSSModel!$C$3+1,MAX(0,DM$4-$DZ137-$CA$4+1),1,MIN($DZ137,DM$4-$CA$4+1))),
     IF(SSSModel!$C$4="PV",BO137*$EA137*(1+SSSModel!$C$2),
     IF(SSSModel!$C$4="FCR",$EC137*SUM(OFFSET($AC137,0,MAX(DM$4-$AC$4-$DZ137+1,0),1,MIN($DZ137,DM$4-$AC$4+1))),0)))),
SUM($AC137:$BZ137)*
     IF(SSSModel!$C$4="RR",OFFSET(Profiles!$K$2,$Z137,MAX(Profiles!$C$2,BO$4-$W137)),
     IF(SSSModel!$C$4="ECC",$EA137*$EB137*IF(MAX(Escalation!$C$2,BO$4-$W137)&gt;$DZ137-1,0,OFFSET(Escalation!$K$2,$Y137,MAX(Escalation!$C$2,BO$4-$W137))),
     IF(SSSModel!$C$4="PV",IF(DM$4=$W137,$EA137*(1+SSSModel!$C$2),0),
     IF(SSSModel!$C$4="FCR",IF(AND(DM$4&gt;=$W137,OFFSET(Profiles!$K$2,$Z137,MAX(Profiles!$C$2,BO$4-$W137))&gt;0),$EC137,0),0))))))</f>
        <v>0</v>
      </c>
      <c r="DN137" s="135">
        <f ca="1">IF(OR($Z137=0,SSSModel!$C$4="CF"),BP137,
IF(LEFT($V137,3)="ON_",
     IF(SSSModel!$C$4="RR",SUMPRODUCT(OFFSET($AC137,0,0,1,$CB$2),OFFSET(Profiles!$K$28,($Z137-1)*(Profiles!$I$26+1)+DN$4-SSSModel!$C$3+1,0,1,$CB$2)),
     IF(SSSModel!$C$4="ECC",$EA137*$EB137*SUMPRODUCT(OFFSET($AC137,0,MAX(0,DN$4-$DZ137-$CA$4+1),1,MIN($DZ137,DN$4-$CA$4+1)),OFFSET(Escalation!$K$24,($Y137-1)*(Escalation!$I$22+1)+DN$4-SSSModel!$C$3+1,MAX(0,DN$4-$DZ137-$CA$4+1),1,MIN($DZ137,DN$4-$CA$4+1))),
     IF(SSSModel!$C$4="PV",BP137*$EA137*(1+SSSModel!$C$2),
     IF(SSSModel!$C$4="FCR",$EC137*SUM(OFFSET($AC137,0,MAX(DN$4-$AC$4-$DZ137+1,0),1,MIN($DZ137,DN$4-$AC$4+1))),0)))),
SUM($AC137:$BZ137)*
     IF(SSSModel!$C$4="RR",OFFSET(Profiles!$K$2,$Z137,MAX(Profiles!$C$2,BP$4-$W137)),
     IF(SSSModel!$C$4="ECC",$EA137*$EB137*IF(MAX(Escalation!$C$2,BP$4-$W137)&gt;$DZ137-1,0,OFFSET(Escalation!$K$2,$Y137,MAX(Escalation!$C$2,BP$4-$W137))),
     IF(SSSModel!$C$4="PV",IF(DN$4=$W137,$EA137*(1+SSSModel!$C$2),0),
     IF(SSSModel!$C$4="FCR",IF(AND(DN$4&gt;=$W137,OFFSET(Profiles!$K$2,$Z137,MAX(Profiles!$C$2,BP$4-$W137))&gt;0),$EC137,0),0))))))</f>
        <v>0</v>
      </c>
      <c r="DO137" s="135">
        <f ca="1">IF(OR($Z137=0,SSSModel!$C$4="CF"),BQ137,
IF(LEFT($V137,3)="ON_",
     IF(SSSModel!$C$4="RR",SUMPRODUCT(OFFSET($AC137,0,0,1,$CB$2),OFFSET(Profiles!$K$28,($Z137-1)*(Profiles!$I$26+1)+DO$4-SSSModel!$C$3+1,0,1,$CB$2)),
     IF(SSSModel!$C$4="ECC",$EA137*$EB137*SUMPRODUCT(OFFSET($AC137,0,MAX(0,DO$4-$DZ137-$CA$4+1),1,MIN($DZ137,DO$4-$CA$4+1)),OFFSET(Escalation!$K$24,($Y137-1)*(Escalation!$I$22+1)+DO$4-SSSModel!$C$3+1,MAX(0,DO$4-$DZ137-$CA$4+1),1,MIN($DZ137,DO$4-$CA$4+1))),
     IF(SSSModel!$C$4="PV",BQ137*$EA137*(1+SSSModel!$C$2),
     IF(SSSModel!$C$4="FCR",$EC137*SUM(OFFSET($AC137,0,MAX(DO$4-$AC$4-$DZ137+1,0),1,MIN($DZ137,DO$4-$AC$4+1))),0)))),
SUM($AC137:$BZ137)*
     IF(SSSModel!$C$4="RR",OFFSET(Profiles!$K$2,$Z137,MAX(Profiles!$C$2,BQ$4-$W137)),
     IF(SSSModel!$C$4="ECC",$EA137*$EB137*IF(MAX(Escalation!$C$2,BQ$4-$W137)&gt;$DZ137-1,0,OFFSET(Escalation!$K$2,$Y137,MAX(Escalation!$C$2,BQ$4-$W137))),
     IF(SSSModel!$C$4="PV",IF(DO$4=$W137,$EA137*(1+SSSModel!$C$2),0),
     IF(SSSModel!$C$4="FCR",IF(AND(DO$4&gt;=$W137,OFFSET(Profiles!$K$2,$Z137,MAX(Profiles!$C$2,BQ$4-$W137))&gt;0),$EC137,0),0))))))</f>
        <v>0</v>
      </c>
      <c r="DP137" s="135">
        <f ca="1">IF(OR($Z137=0,SSSModel!$C$4="CF"),BR137,
IF(LEFT($V137,3)="ON_",
     IF(SSSModel!$C$4="RR",SUMPRODUCT(OFFSET($AC137,0,0,1,$CB$2),OFFSET(Profiles!$K$28,($Z137-1)*(Profiles!$I$26+1)+DP$4-SSSModel!$C$3+1,0,1,$CB$2)),
     IF(SSSModel!$C$4="ECC",$EA137*$EB137*SUMPRODUCT(OFFSET($AC137,0,MAX(0,DP$4-$DZ137-$CA$4+1),1,MIN($DZ137,DP$4-$CA$4+1)),OFFSET(Escalation!$K$24,($Y137-1)*(Escalation!$I$22+1)+DP$4-SSSModel!$C$3+1,MAX(0,DP$4-$DZ137-$CA$4+1),1,MIN($DZ137,DP$4-$CA$4+1))),
     IF(SSSModel!$C$4="PV",BR137*$EA137*(1+SSSModel!$C$2),
     IF(SSSModel!$C$4="FCR",$EC137*SUM(OFFSET($AC137,0,MAX(DP$4-$AC$4-$DZ137+1,0),1,MIN($DZ137,DP$4-$AC$4+1))),0)))),
SUM($AC137:$BZ137)*
     IF(SSSModel!$C$4="RR",OFFSET(Profiles!$K$2,$Z137,MAX(Profiles!$C$2,BR$4-$W137)),
     IF(SSSModel!$C$4="ECC",$EA137*$EB137*IF(MAX(Escalation!$C$2,BR$4-$W137)&gt;$DZ137-1,0,OFFSET(Escalation!$K$2,$Y137,MAX(Escalation!$C$2,BR$4-$W137))),
     IF(SSSModel!$C$4="PV",IF(DP$4=$W137,$EA137*(1+SSSModel!$C$2),0),
     IF(SSSModel!$C$4="FCR",IF(AND(DP$4&gt;=$W137,OFFSET(Profiles!$K$2,$Z137,MAX(Profiles!$C$2,BR$4-$W137))&gt;0),$EC137,0),0))))))</f>
        <v>0</v>
      </c>
      <c r="DQ137" s="135">
        <f ca="1">IF(OR($Z137=0,SSSModel!$C$4="CF"),BS137,
IF(LEFT($V137,3)="ON_",
     IF(SSSModel!$C$4="RR",SUMPRODUCT(OFFSET($AC137,0,0,1,$CB$2),OFFSET(Profiles!$K$28,($Z137-1)*(Profiles!$I$26+1)+DQ$4-SSSModel!$C$3+1,0,1,$CB$2)),
     IF(SSSModel!$C$4="ECC",$EA137*$EB137*SUMPRODUCT(OFFSET($AC137,0,MAX(0,DQ$4-$DZ137-$CA$4+1),1,MIN($DZ137,DQ$4-$CA$4+1)),OFFSET(Escalation!$K$24,($Y137-1)*(Escalation!$I$22+1)+DQ$4-SSSModel!$C$3+1,MAX(0,DQ$4-$DZ137-$CA$4+1),1,MIN($DZ137,DQ$4-$CA$4+1))),
     IF(SSSModel!$C$4="PV",BS137*$EA137*(1+SSSModel!$C$2),
     IF(SSSModel!$C$4="FCR",$EC137*SUM(OFFSET($AC137,0,MAX(DQ$4-$AC$4-$DZ137+1,0),1,MIN($DZ137,DQ$4-$AC$4+1))),0)))),
SUM($AC137:$BZ137)*
     IF(SSSModel!$C$4="RR",OFFSET(Profiles!$K$2,$Z137,MAX(Profiles!$C$2,BS$4-$W137)),
     IF(SSSModel!$C$4="ECC",$EA137*$EB137*IF(MAX(Escalation!$C$2,BS$4-$W137)&gt;$DZ137-1,0,OFFSET(Escalation!$K$2,$Y137,MAX(Escalation!$C$2,BS$4-$W137))),
     IF(SSSModel!$C$4="PV",IF(DQ$4=$W137,$EA137*(1+SSSModel!$C$2),0),
     IF(SSSModel!$C$4="FCR",IF(AND(DQ$4&gt;=$W137,OFFSET(Profiles!$K$2,$Z137,MAX(Profiles!$C$2,BS$4-$W137))&gt;0),$EC137,0),0))))))</f>
        <v>0</v>
      </c>
      <c r="DR137" s="135">
        <f ca="1">IF(OR($Z137=0,SSSModel!$C$4="CF"),BT137,
IF(LEFT($V137,3)="ON_",
     IF(SSSModel!$C$4="RR",SUMPRODUCT(OFFSET($AC137,0,0,1,$CB$2),OFFSET(Profiles!$K$28,($Z137-1)*(Profiles!$I$26+1)+DR$4-SSSModel!$C$3+1,0,1,$CB$2)),
     IF(SSSModel!$C$4="ECC",$EA137*$EB137*SUMPRODUCT(OFFSET($AC137,0,MAX(0,DR$4-$DZ137-$CA$4+1),1,MIN($DZ137,DR$4-$CA$4+1)),OFFSET(Escalation!$K$24,($Y137-1)*(Escalation!$I$22+1)+DR$4-SSSModel!$C$3+1,MAX(0,DR$4-$DZ137-$CA$4+1),1,MIN($DZ137,DR$4-$CA$4+1))),
     IF(SSSModel!$C$4="PV",BT137*$EA137*(1+SSSModel!$C$2),
     IF(SSSModel!$C$4="FCR",$EC137*SUM(OFFSET($AC137,0,MAX(DR$4-$AC$4-$DZ137+1,0),1,MIN($DZ137,DR$4-$AC$4+1))),0)))),
SUM($AC137:$BZ137)*
     IF(SSSModel!$C$4="RR",OFFSET(Profiles!$K$2,$Z137,MAX(Profiles!$C$2,BT$4-$W137)),
     IF(SSSModel!$C$4="ECC",$EA137*$EB137*IF(MAX(Escalation!$C$2,BT$4-$W137)&gt;$DZ137-1,0,OFFSET(Escalation!$K$2,$Y137,MAX(Escalation!$C$2,BT$4-$W137))),
     IF(SSSModel!$C$4="PV",IF(DR$4=$W137,$EA137*(1+SSSModel!$C$2),0),
     IF(SSSModel!$C$4="FCR",IF(AND(DR$4&gt;=$W137,OFFSET(Profiles!$K$2,$Z137,MAX(Profiles!$C$2,BT$4-$W137))&gt;0),$EC137,0),0))))))</f>
        <v>0</v>
      </c>
      <c r="DS137" s="135">
        <f ca="1">IF(OR($Z137=0,SSSModel!$C$4="CF"),BU137,
IF(LEFT($V137,3)="ON_",
     IF(SSSModel!$C$4="RR",SUMPRODUCT(OFFSET($AC137,0,0,1,$CB$2),OFFSET(Profiles!$K$28,($Z137-1)*(Profiles!$I$26+1)+DS$4-SSSModel!$C$3+1,0,1,$CB$2)),
     IF(SSSModel!$C$4="ECC",$EA137*$EB137*SUMPRODUCT(OFFSET($AC137,0,MAX(0,DS$4-$DZ137-$CA$4+1),1,MIN($DZ137,DS$4-$CA$4+1)),OFFSET(Escalation!$K$24,($Y137-1)*(Escalation!$I$22+1)+DS$4-SSSModel!$C$3+1,MAX(0,DS$4-$DZ137-$CA$4+1),1,MIN($DZ137,DS$4-$CA$4+1))),
     IF(SSSModel!$C$4="PV",BU137*$EA137*(1+SSSModel!$C$2),
     IF(SSSModel!$C$4="FCR",$EC137*SUM(OFFSET($AC137,0,MAX(DS$4-$AC$4-$DZ137+1,0),1,MIN($DZ137,DS$4-$AC$4+1))),0)))),
SUM($AC137:$BZ137)*
     IF(SSSModel!$C$4="RR",OFFSET(Profiles!$K$2,$Z137,MAX(Profiles!$C$2,BU$4-$W137)),
     IF(SSSModel!$C$4="ECC",$EA137*$EB137*IF(MAX(Escalation!$C$2,BU$4-$W137)&gt;$DZ137-1,0,OFFSET(Escalation!$K$2,$Y137,MAX(Escalation!$C$2,BU$4-$W137))),
     IF(SSSModel!$C$4="PV",IF(DS$4=$W137,$EA137*(1+SSSModel!$C$2),0),
     IF(SSSModel!$C$4="FCR",IF(AND(DS$4&gt;=$W137,OFFSET(Profiles!$K$2,$Z137,MAX(Profiles!$C$2,BU$4-$W137))&gt;0),$EC137,0),0))))))</f>
        <v>0</v>
      </c>
      <c r="DT137" s="135">
        <f ca="1">IF(OR($Z137=0,SSSModel!$C$4="CF"),BV137,
IF(LEFT($V137,3)="ON_",
     IF(SSSModel!$C$4="RR",SUMPRODUCT(OFFSET($AC137,0,0,1,$CB$2),OFFSET(Profiles!$K$28,($Z137-1)*(Profiles!$I$26+1)+DT$4-SSSModel!$C$3+1,0,1,$CB$2)),
     IF(SSSModel!$C$4="ECC",$EA137*$EB137*SUMPRODUCT(OFFSET($AC137,0,MAX(0,DT$4-$DZ137-$CA$4+1),1,MIN($DZ137,DT$4-$CA$4+1)),OFFSET(Escalation!$K$24,($Y137-1)*(Escalation!$I$22+1)+DT$4-SSSModel!$C$3+1,MAX(0,DT$4-$DZ137-$CA$4+1),1,MIN($DZ137,DT$4-$CA$4+1))),
     IF(SSSModel!$C$4="PV",BV137*$EA137*(1+SSSModel!$C$2),
     IF(SSSModel!$C$4="FCR",$EC137*SUM(OFFSET($AC137,0,MAX(DT$4-$AC$4-$DZ137+1,0),1,MIN($DZ137,DT$4-$AC$4+1))),0)))),
SUM($AC137:$BZ137)*
     IF(SSSModel!$C$4="RR",OFFSET(Profiles!$K$2,$Z137,MAX(Profiles!$C$2,BV$4-$W137)),
     IF(SSSModel!$C$4="ECC",$EA137*$EB137*IF(MAX(Escalation!$C$2,BV$4-$W137)&gt;$DZ137-1,0,OFFSET(Escalation!$K$2,$Y137,MAX(Escalation!$C$2,BV$4-$W137))),
     IF(SSSModel!$C$4="PV",IF(DT$4=$W137,$EA137*(1+SSSModel!$C$2),0),
     IF(SSSModel!$C$4="FCR",IF(AND(DT$4&gt;=$W137,OFFSET(Profiles!$K$2,$Z137,MAX(Profiles!$C$2,BV$4-$W137))&gt;0),$EC137,0),0))))))</f>
        <v>0</v>
      </c>
      <c r="DU137" s="135">
        <f ca="1">IF(OR($Z137=0,SSSModel!$C$4="CF"),BW137,
IF(LEFT($V137,3)="ON_",
     IF(SSSModel!$C$4="RR",SUMPRODUCT(OFFSET($AC137,0,0,1,$CB$2),OFFSET(Profiles!$K$28,($Z137-1)*(Profiles!$I$26+1)+DU$4-SSSModel!$C$3+1,0,1,$CB$2)),
     IF(SSSModel!$C$4="ECC",$EA137*$EB137*SUMPRODUCT(OFFSET($AC137,0,MAX(0,DU$4-$DZ137-$CA$4+1),1,MIN($DZ137,DU$4-$CA$4+1)),OFFSET(Escalation!$K$24,($Y137-1)*(Escalation!$I$22+1)+DU$4-SSSModel!$C$3+1,MAX(0,DU$4-$DZ137-$CA$4+1),1,MIN($DZ137,DU$4-$CA$4+1))),
     IF(SSSModel!$C$4="PV",BW137*$EA137*(1+SSSModel!$C$2),
     IF(SSSModel!$C$4="FCR",$EC137*SUM(OFFSET($AC137,0,MAX(DU$4-$AC$4-$DZ137+1,0),1,MIN($DZ137,DU$4-$AC$4+1))),0)))),
SUM($AC137:$BZ137)*
     IF(SSSModel!$C$4="RR",OFFSET(Profiles!$K$2,$Z137,MAX(Profiles!$C$2,BW$4-$W137)),
     IF(SSSModel!$C$4="ECC",$EA137*$EB137*IF(MAX(Escalation!$C$2,BW$4-$W137)&gt;$DZ137-1,0,OFFSET(Escalation!$K$2,$Y137,MAX(Escalation!$C$2,BW$4-$W137))),
     IF(SSSModel!$C$4="PV",IF(DU$4=$W137,$EA137*(1+SSSModel!$C$2),0),
     IF(SSSModel!$C$4="FCR",IF(AND(DU$4&gt;=$W137,OFFSET(Profiles!$K$2,$Z137,MAX(Profiles!$C$2,BW$4-$W137))&gt;0),$EC137,0),0))))))</f>
        <v>0</v>
      </c>
      <c r="DV137" s="136">
        <f ca="1">IF(OR($Z137=0,SSSModel!$C$4="CF"),BX137,
IF(LEFT($V137,3)="ON_",
     IF(SSSModel!$C$4="RR",SUMPRODUCT(OFFSET($AC137,0,0,1,$CB$2),OFFSET(Profiles!$K$28,($Z137-1)*(Profiles!$I$26+1)+DV$4-SSSModel!$C$3+1,0,1,$CB$2)),
     IF(SSSModel!$C$4="ECC",$EA137*$EB137*SUMPRODUCT(OFFSET($AC137,0,MAX(0,DV$4-$DZ137-$CA$4+1),1,MIN($DZ137,DV$4-$CA$4+1)),OFFSET(Escalation!$K$24,($Y137-1)*(Escalation!$I$22+1)+DV$4-SSSModel!$C$3+1,MAX(0,DV$4-$DZ137-$CA$4+1),1,MIN($DZ137,DV$4-$CA$4+1))),
     IF(SSSModel!$C$4="PV",BX137*$EA137*(1+SSSModel!$C$2),
     IF(SSSModel!$C$4="FCR",$EC137*SUM(OFFSET($AC137,0,MAX(DV$4-$AC$4-$DZ137+1,0),1,MIN($DZ137,DV$4-$AC$4+1))),0)))),
SUM($AC137:$BZ137)*
     IF(SSSModel!$C$4="RR",OFFSET(Profiles!$K$2,$Z137,MAX(Profiles!$C$2,BX$4-$W137)),
     IF(SSSModel!$C$4="ECC",$EA137*$EB137*IF(MAX(Escalation!$C$2,BX$4-$W137)&gt;$DZ137-1,0,OFFSET(Escalation!$K$2,$Y137,MAX(Escalation!$C$2,BX$4-$W137))),
     IF(SSSModel!$C$4="PV",IF(DV$4=$W137,$EA137*(1+SSSModel!$C$2),0),
     IF(SSSModel!$C$4="FCR",IF(AND(DV$4&gt;=$W137,OFFSET(Profiles!$K$2,$Z137,MAX(Profiles!$C$2,BX$4-$W137))&gt;0),$EC137,0),0))))))</f>
        <v>0</v>
      </c>
      <c r="DW137" s="136">
        <f ca="1">IF(OR($Z137=0,SSSModel!$C$4="CF"),BY137,
IF(LEFT($V137,3)="ON_",
     IF(SSSModel!$C$4="RR",SUMPRODUCT(OFFSET($AC137,0,0,1,$CB$2),OFFSET(Profiles!$K$28,($Z137-1)*(Profiles!$I$26+1)+DW$4-SSSModel!$C$3+1,0,1,$CB$2)),
     IF(SSSModel!$C$4="ECC",$EA137*$EB137*SUMPRODUCT(OFFSET($AC137,0,MAX(0,DW$4-$DZ137-$CA$4+1),1,MIN($DZ137,DW$4-$CA$4+1)),OFFSET(Escalation!$K$24,($Y137-1)*(Escalation!$I$22+1)+DW$4-SSSModel!$C$3+1,MAX(0,DW$4-$DZ137-$CA$4+1),1,MIN($DZ137,DW$4-$CA$4+1))),
     IF(SSSModel!$C$4="PV",BY137*$EA137*(1+SSSModel!$C$2),
     IF(SSSModel!$C$4="FCR",$EC137*SUM(OFFSET($AC137,0,MAX(DW$4-$AC$4-$DZ137+1,0),1,MIN($DZ137,DW$4-$AC$4+1))),0)))),
SUM($AC137:$BZ137)*
     IF(SSSModel!$C$4="RR",OFFSET(Profiles!$K$2,$Z137,MAX(Profiles!$C$2,BY$4-$W137)),
     IF(SSSModel!$C$4="ECC",$EA137*$EB137*IF(MAX(Escalation!$C$2,BY$4-$W137)&gt;$DZ137-1,0,OFFSET(Escalation!$K$2,$Y137,MAX(Escalation!$C$2,BY$4-$W137))),
     IF(SSSModel!$C$4="PV",IF(DW$4=$W137,$EA137*(1+SSSModel!$C$2),0),
     IF(SSSModel!$C$4="FCR",IF(AND(DW$4&gt;=$W137,OFFSET(Profiles!$K$2,$Z137,MAX(Profiles!$C$2,BY$4-$W137))&gt;0),$EC137,0),0))))))</f>
        <v>0</v>
      </c>
      <c r="DX137" s="136">
        <f ca="1">IF(OR($Z137=0,SSSModel!$C$4="CF"),BZ137,
IF(LEFT($V137,3)="ON_",
     IF(SSSModel!$C$4="RR",SUMPRODUCT(OFFSET($AC137,0,0,1,$CB$2),OFFSET(Profiles!$K$28,($Z137-1)*(Profiles!$I$26+1)+DX$4-SSSModel!$C$3+1,0,1,$CB$2)),
     IF(SSSModel!$C$4="ECC",$EA137*$EB137*SUMPRODUCT(OFFSET($AC137,0,MAX(0,DX$4-$DZ137-$CA$4+1),1,MIN($DZ137,DX$4-$CA$4+1)),OFFSET(Escalation!$K$24,($Y137-1)*(Escalation!$I$22+1)+DX$4-SSSModel!$C$3+1,MAX(0,DX$4-$DZ137-$CA$4+1),1,MIN($DZ137,DX$4-$CA$4+1))),
     IF(SSSModel!$C$4="PV",BZ137*$EA137*(1+SSSModel!$C$2),
     IF(SSSModel!$C$4="FCR",$EC137*SUM(OFFSET($AC137,0,MAX(DX$4-$AC$4-$DZ137+1,0),1,MIN($DZ137,DX$4-$AC$4+1))),0)))),
SUM($AC137:$BZ137)*
     IF(SSSModel!$C$4="RR",OFFSET(Profiles!$K$2,$Z137,MAX(Profiles!$C$2,BZ$4-$W137)),
     IF(SSSModel!$C$4="ECC",$EA137*$EB137*IF(MAX(Escalation!$C$2,BZ$4-$W137)&gt;$DZ137-1,0,OFFSET(Escalation!$K$2,$Y137,MAX(Escalation!$C$2,BZ$4-$W137))),
     IF(SSSModel!$C$4="PV",IF(DX$4=$W137,$EA137*(1+SSSModel!$C$2),0),
     IF(SSSModel!$C$4="FCR",IF(AND(DX$4&gt;=$W137,OFFSET(Profiles!$K$2,$Z137,MAX(Profiles!$C$2,BZ$4-$W137))&gt;0),$EC137,0),0))))))</f>
        <v>0</v>
      </c>
      <c r="DY137" s="82">
        <f ca="1">IF($Y137=0,0,OFFSET(Escalation!$B$2,$Y137,0))</f>
        <v>0</v>
      </c>
      <c r="DZ137" s="80">
        <f ca="1">IF($Z137=0,0,COUNTIF(OFFSET(Profiles!$K$2,$Z137,0,1,50),"&gt;0"))</f>
        <v>0</v>
      </c>
      <c r="EA137" s="137">
        <f ca="1">IF($Z137=0,0,SUMPRODUCT(Profiles!$C$20:$BH$20,OFFSET(Profiles!$C$2,$Z137,0,1,Profiles!$B$1)))</f>
        <v>0</v>
      </c>
      <c r="EB137" s="24">
        <f>IF($Z137=0,0,((1-(1+DY137)/(1+SSSModel!$C$2))/(1-((1+DY137)/(1+SSSModel!$C$2))^DZ137))*(1+SSSModel!$C$2))</f>
        <v>0</v>
      </c>
      <c r="EC137" s="24">
        <f>IF($Z137=0,0,-PMT(SSSModel!$C$2,DZ137,EA137))</f>
        <v>0</v>
      </c>
    </row>
    <row r="138" spans="3:133" x14ac:dyDescent="0.35">
      <c r="C138" s="18">
        <f t="shared" si="12"/>
        <v>14</v>
      </c>
      <c r="D138" s="18">
        <f t="shared" si="13"/>
        <v>4</v>
      </c>
      <c r="E138" s="18">
        <f t="shared" ca="1" si="16"/>
        <v>0</v>
      </c>
      <c r="G138" s="25" t="str">
        <f ca="1">IF($E138=0,"",OFFSET(Resources!B$26,$E138,0))</f>
        <v/>
      </c>
      <c r="H138" s="25" t="str">
        <f ca="1">IF($E138=0,"",OFFSET(Resources!C$26,$E138,0))</f>
        <v/>
      </c>
      <c r="I138" s="25" t="str">
        <f ca="1">IF($E138=0,"",OFFSET(Resources!$E$26,$E138,0))</f>
        <v/>
      </c>
      <c r="J138" s="16">
        <v>1</v>
      </c>
      <c r="K138" s="16" t="s">
        <v>150</v>
      </c>
      <c r="L138" s="25" t="str">
        <f ca="1">OFFSET(Resources!$CG$24,0,$C138-1)</f>
        <v>Start Fuel</v>
      </c>
      <c r="M138" s="25" t="str">
        <f ca="1">OFFSET(Resources!$CG$25,0,$C138-1)</f>
        <v>O&amp;M</v>
      </c>
      <c r="N138" s="1">
        <v>1</v>
      </c>
      <c r="O138" s="7">
        <f ca="1">IF($E138=0,0,OFFSET(Resources!$CG$26,$E138,$C138-1))</f>
        <v>0</v>
      </c>
      <c r="P138" s="25" t="str">
        <f ca="1">OFFSET(Resources!$CG$26,0,$C138-1)</f>
        <v>mmBtu/Yr</v>
      </c>
      <c r="Q138" s="18">
        <f ca="1">IF($E138=0,0,OFFSET(GenAlts!$W$4,$E138,$D138-1))</f>
        <v>0</v>
      </c>
      <c r="R138" s="1">
        <v>1</v>
      </c>
      <c r="S138" t="str">
        <f ca="1">IF($E138=0,"",OFFSET(Resources!$R$26,$E138,0))</f>
        <v/>
      </c>
      <c r="T138" s="85" t="str">
        <f ca="1">IF(OR($E138=0,OFFSET(Resources!$P$26,$E138,0)=0),"",OFFSET(Resources!$P$26,$E138,0))</f>
        <v/>
      </c>
      <c r="U138" s="25">
        <f ca="1">IF($E138=0,0,OFFSET(Resources!$AB$26,$E138,($C138-1)*Resources!$CI$20))</f>
        <v>0</v>
      </c>
      <c r="V138" s="1"/>
      <c r="W138">
        <f t="shared" ca="1" si="17"/>
        <v>0</v>
      </c>
      <c r="X138">
        <f ca="1">IF(T138="",0,MATCH(T138,Profiles!$A$3:$A$22,0))</f>
        <v>0</v>
      </c>
      <c r="Y138" s="10">
        <f ca="1">IF(U138=0,0,MATCH(U138,Escalation!$A$3:$A$18,0))</f>
        <v>0</v>
      </c>
      <c r="Z138">
        <f>IF(V138="",0,MATCH(V138,Profiles!$A$3:$A$22,0))</f>
        <v>0</v>
      </c>
      <c r="AA138" s="8"/>
      <c r="AB138" s="8">
        <v>0</v>
      </c>
      <c r="AC138" s="72">
        <f ca="1">IF(OR(AC$4&lt;$Q138,AC$4&gt;$Q138+IF($S138="",1000,$S138)-1),0,IF(MOD(AC$4-$Q138,IF($R138="",1000,$R138))=0,$O138,0))*IF($Y138&gt;0,(1+INDEX(Escalation!$B$3:$B$18,$Y138,0))^(AC$4-SSSModel!$C$5),1)*IF($X138=0,1,OFFSET(Profiles!$K$2,$X138,MAX(Profiles!$C$2,AC$4-$Q138)))*IF($AA138=1,(1+SSSModel!#REF!),1)</f>
        <v>0</v>
      </c>
      <c r="AD138" s="72">
        <f ca="1">IF(OR(AD$4&lt;$Q138,AD$4&gt;$Q138+IF($S138="",1000,$S138)-1),0,IF(MOD(AD$4-$Q138,IF($R138="",1000,$R138))=0,$O138,0))*IF($Y138&gt;0,(1+INDEX(Escalation!$B$3:$B$18,$Y138,0))^(AD$4-SSSModel!$C$5),1)*IF($X138=0,1,OFFSET(Profiles!$K$2,$X138,MAX(Profiles!$C$2,AD$4-$Q138)))*IF($AA138=1,(1+SSSModel!#REF!),1)</f>
        <v>0</v>
      </c>
      <c r="AE138" s="72">
        <f ca="1">IF(OR(AE$4&lt;$Q138,AE$4&gt;$Q138+IF($S138="",1000,$S138)-1),0,IF(MOD(AE$4-$Q138,IF($R138="",1000,$R138))=0,$O138,0))*IF($Y138&gt;0,(1+INDEX(Escalation!$B$3:$B$18,$Y138,0))^(AE$4-SSSModel!$C$5),1)*IF($X138=0,1,OFFSET(Profiles!$K$2,$X138,MAX(Profiles!$C$2,AE$4-$Q138)))*IF($AA138=1,(1+SSSModel!#REF!),1)</f>
        <v>0</v>
      </c>
      <c r="AF138" s="72">
        <f ca="1">IF(OR(AF$4&lt;$Q138,AF$4&gt;$Q138+IF($S138="",1000,$S138)-1),0,IF(MOD(AF$4-$Q138,IF($R138="",1000,$R138))=0,$O138,0))*IF($Y138&gt;0,(1+INDEX(Escalation!$B$3:$B$18,$Y138,0))^(AF$4-SSSModel!$C$5),1)*IF($X138=0,1,OFFSET(Profiles!$K$2,$X138,MAX(Profiles!$C$2,AF$4-$Q138)))*IF($AA138=1,(1+SSSModel!#REF!),1)</f>
        <v>0</v>
      </c>
      <c r="AG138" s="72">
        <f ca="1">IF(OR(AG$4&lt;$Q138,AG$4&gt;$Q138+IF($S138="",1000,$S138)-1),0,IF(MOD(AG$4-$Q138,IF($R138="",1000,$R138))=0,$O138,0))*IF($Y138&gt;0,(1+INDEX(Escalation!$B$3:$B$18,$Y138,0))^(AG$4-SSSModel!$C$5),1)*IF($X138=0,1,OFFSET(Profiles!$K$2,$X138,MAX(Profiles!$C$2,AG$4-$Q138)))*IF($AA138=1,(1+SSSModel!#REF!),1)</f>
        <v>0</v>
      </c>
      <c r="AH138" s="72">
        <f ca="1">IF(OR(AH$4&lt;$Q138,AH$4&gt;$Q138+IF($S138="",1000,$S138)-1),0,IF(MOD(AH$4-$Q138,IF($R138="",1000,$R138))=0,$O138,0))*IF($Y138&gt;0,(1+INDEX(Escalation!$B$3:$B$18,$Y138,0))^(AH$4-SSSModel!$C$5),1)*IF($X138=0,1,OFFSET(Profiles!$K$2,$X138,MAX(Profiles!$C$2,AH$4-$Q138)))*IF($AA138=1,(1+SSSModel!#REF!),1)</f>
        <v>0</v>
      </c>
      <c r="AI138" s="72">
        <f ca="1">IF(OR(AI$4&lt;$Q138,AI$4&gt;$Q138+IF($S138="",1000,$S138)-1),0,IF(MOD(AI$4-$Q138,IF($R138="",1000,$R138))=0,$O138,0))*IF($Y138&gt;0,(1+INDEX(Escalation!$B$3:$B$18,$Y138,0))^(AI$4-SSSModel!$C$5),1)*IF($X138=0,1,OFFSET(Profiles!$K$2,$X138,MAX(Profiles!$C$2,AI$4-$Q138)))*IF($AA138=1,(1+SSSModel!#REF!),1)</f>
        <v>0</v>
      </c>
      <c r="AJ138" s="72">
        <f ca="1">IF(OR(AJ$4&lt;$Q138,AJ$4&gt;$Q138+IF($S138="",1000,$S138)-1),0,IF(MOD(AJ$4-$Q138,IF($R138="",1000,$R138))=0,$O138,0))*IF($Y138&gt;0,(1+INDEX(Escalation!$B$3:$B$18,$Y138,0))^(AJ$4-SSSModel!$C$5),1)*IF($X138=0,1,OFFSET(Profiles!$K$2,$X138,MAX(Profiles!$C$2,AJ$4-$Q138)))*IF($AA138=1,(1+SSSModel!#REF!),1)</f>
        <v>0</v>
      </c>
      <c r="AK138" s="72">
        <f ca="1">IF(OR(AK$4&lt;$Q138,AK$4&gt;$Q138+IF($S138="",1000,$S138)-1),0,IF(MOD(AK$4-$Q138,IF($R138="",1000,$R138))=0,$O138,0))*IF($Y138&gt;0,(1+INDEX(Escalation!$B$3:$B$18,$Y138,0))^(AK$4-SSSModel!$C$5),1)*IF($X138=0,1,OFFSET(Profiles!$K$2,$X138,MAX(Profiles!$C$2,AK$4-$Q138)))*IF($AA138=1,(1+SSSModel!#REF!),1)</f>
        <v>0</v>
      </c>
      <c r="AL138" s="72">
        <f ca="1">IF(OR(AL$4&lt;$Q138,AL$4&gt;$Q138+IF($S138="",1000,$S138)-1),0,IF(MOD(AL$4-$Q138,IF($R138="",1000,$R138))=0,$O138,0))*IF($Y138&gt;0,(1+INDEX(Escalation!$B$3:$B$18,$Y138,0))^(AL$4-SSSModel!$C$5),1)*IF($X138=0,1,OFFSET(Profiles!$K$2,$X138,MAX(Profiles!$C$2,AL$4-$Q138)))*IF($AA138=1,(1+SSSModel!#REF!),1)</f>
        <v>0</v>
      </c>
      <c r="AM138" s="72">
        <f ca="1">IF(OR(AM$4&lt;$Q138,AM$4&gt;$Q138+IF($S138="",1000,$S138)-1),0,IF(MOD(AM$4-$Q138,IF($R138="",1000,$R138))=0,$O138,0))*IF($Y138&gt;0,(1+INDEX(Escalation!$B$3:$B$18,$Y138,0))^(AM$4-SSSModel!$C$5),1)*IF($X138=0,1,OFFSET(Profiles!$K$2,$X138,MAX(Profiles!$C$2,AM$4-$Q138)))*IF($AA138=1,(1+SSSModel!#REF!),1)</f>
        <v>0</v>
      </c>
      <c r="AN138" s="72">
        <f ca="1">IF(OR(AN$4&lt;$Q138,AN$4&gt;$Q138+IF($S138="",1000,$S138)-1),0,IF(MOD(AN$4-$Q138,IF($R138="",1000,$R138))=0,$O138,0))*IF($Y138&gt;0,(1+INDEX(Escalation!$B$3:$B$18,$Y138,0))^(AN$4-SSSModel!$C$5),1)*IF($X138=0,1,OFFSET(Profiles!$K$2,$X138,MAX(Profiles!$C$2,AN$4-$Q138)))*IF($AA138=1,(1+SSSModel!#REF!),1)</f>
        <v>0</v>
      </c>
      <c r="AO138" s="72">
        <f ca="1">IF(OR(AO$4&lt;$Q138,AO$4&gt;$Q138+IF($S138="",1000,$S138)-1),0,IF(MOD(AO$4-$Q138,IF($R138="",1000,$R138))=0,$O138,0))*IF($Y138&gt;0,(1+INDEX(Escalation!$B$3:$B$18,$Y138,0))^(AO$4-SSSModel!$C$5),1)*IF($X138=0,1,OFFSET(Profiles!$K$2,$X138,MAX(Profiles!$C$2,AO$4-$Q138)))*IF($AA138=1,(1+SSSModel!#REF!),1)</f>
        <v>0</v>
      </c>
      <c r="AP138" s="72">
        <f ca="1">IF(OR(AP$4&lt;$Q138,AP$4&gt;$Q138+IF($S138="",1000,$S138)-1),0,IF(MOD(AP$4-$Q138,IF($R138="",1000,$R138))=0,$O138,0))*IF($Y138&gt;0,(1+INDEX(Escalation!$B$3:$B$18,$Y138,0))^(AP$4-SSSModel!$C$5),1)*IF($X138=0,1,OFFSET(Profiles!$K$2,$X138,MAX(Profiles!$C$2,AP$4-$Q138)))*IF($AA138=1,(1+SSSModel!#REF!),1)</f>
        <v>0</v>
      </c>
      <c r="AQ138" s="72">
        <f ca="1">IF(OR(AQ$4&lt;$Q138,AQ$4&gt;$Q138+IF($S138="",1000,$S138)-1),0,IF(MOD(AQ$4-$Q138,IF($R138="",1000,$R138))=0,$O138,0))*IF($Y138&gt;0,(1+INDEX(Escalation!$B$3:$B$18,$Y138,0))^(AQ$4-SSSModel!$C$5),1)*IF($X138=0,1,OFFSET(Profiles!$K$2,$X138,MAX(Profiles!$C$2,AQ$4-$Q138)))*IF($AA138=1,(1+SSSModel!#REF!),1)</f>
        <v>0</v>
      </c>
      <c r="AR138" s="72">
        <f ca="1">IF(OR(AR$4&lt;$Q138,AR$4&gt;$Q138+IF($S138="",1000,$S138)-1),0,IF(MOD(AR$4-$Q138,IF($R138="",1000,$R138))=0,$O138,0))*IF($Y138&gt;0,(1+INDEX(Escalation!$B$3:$B$18,$Y138,0))^(AR$4-SSSModel!$C$5),1)*IF($X138=0,1,OFFSET(Profiles!$K$2,$X138,MAX(Profiles!$C$2,AR$4-$Q138)))*IF($AA138=1,(1+SSSModel!#REF!),1)</f>
        <v>0</v>
      </c>
      <c r="AS138" s="72">
        <f ca="1">IF(OR(AS$4&lt;$Q138,AS$4&gt;$Q138+IF($S138="",1000,$S138)-1),0,IF(MOD(AS$4-$Q138,IF($R138="",1000,$R138))=0,$O138,0))*IF($Y138&gt;0,(1+INDEX(Escalation!$B$3:$B$18,$Y138,0))^(AS$4-SSSModel!$C$5),1)*IF($X138=0,1,OFFSET(Profiles!$K$2,$X138,MAX(Profiles!$C$2,AS$4-$Q138)))*IF($AA138=1,(1+SSSModel!#REF!),1)</f>
        <v>0</v>
      </c>
      <c r="AT138" s="72">
        <f ca="1">IF(OR(AT$4&lt;$Q138,AT$4&gt;$Q138+IF($S138="",1000,$S138)-1),0,IF(MOD(AT$4-$Q138,IF($R138="",1000,$R138))=0,$O138,0))*IF($Y138&gt;0,(1+INDEX(Escalation!$B$3:$B$18,$Y138,0))^(AT$4-SSSModel!$C$5),1)*IF($X138=0,1,OFFSET(Profiles!$K$2,$X138,MAX(Profiles!$C$2,AT$4-$Q138)))*IF($AA138=1,(1+SSSModel!#REF!),1)</f>
        <v>0</v>
      </c>
      <c r="AU138" s="72">
        <f ca="1">IF(OR(AU$4&lt;$Q138,AU$4&gt;$Q138+IF($S138="",1000,$S138)-1),0,IF(MOD(AU$4-$Q138,IF($R138="",1000,$R138))=0,$O138,0))*IF($Y138&gt;0,(1+INDEX(Escalation!$B$3:$B$18,$Y138,0))^(AU$4-SSSModel!$C$5),1)*IF($X138=0,1,OFFSET(Profiles!$K$2,$X138,MAX(Profiles!$C$2,AU$4-$Q138)))*IF($AA138=1,(1+SSSModel!#REF!),1)</f>
        <v>0</v>
      </c>
      <c r="AV138" s="72">
        <f ca="1">IF(OR(AV$4&lt;$Q138,AV$4&gt;$Q138+IF($S138="",1000,$S138)-1),0,IF(MOD(AV$4-$Q138,IF($R138="",1000,$R138))=0,$O138,0))*IF($Y138&gt;0,(1+INDEX(Escalation!$B$3:$B$18,$Y138,0))^(AV$4-SSSModel!$C$5),1)*IF($X138=0,1,OFFSET(Profiles!$K$2,$X138,MAX(Profiles!$C$2,AV$4-$Q138)))*IF($AA138=1,(1+SSSModel!#REF!),1)</f>
        <v>0</v>
      </c>
      <c r="AW138" s="72">
        <f ca="1">IF(OR(AW$4&lt;$Q138,AW$4&gt;$Q138+IF($S138="",1000,$S138)-1),0,IF(MOD(AW$4-$Q138,IF($R138="",1000,$R138))=0,$O138,0))*IF($Y138&gt;0,(1+INDEX(Escalation!$B$3:$B$18,$Y138,0))^(AW$4-SSSModel!$C$5),1)*IF($X138=0,1,OFFSET(Profiles!$K$2,$X138,MAX(Profiles!$C$2,AW$4-$Q138)))*IF($AA138=1,(1+SSSModel!#REF!),1)</f>
        <v>0</v>
      </c>
      <c r="AX138" s="72">
        <f ca="1">IF(OR(AX$4&lt;$Q138,AX$4&gt;$Q138+IF($S138="",1000,$S138)-1),0,IF(MOD(AX$4-$Q138,IF($R138="",1000,$R138))=0,$O138,0))*IF($Y138&gt;0,(1+INDEX(Escalation!$B$3:$B$18,$Y138,0))^(AX$4-SSSModel!$C$5),1)*IF($X138=0,1,OFFSET(Profiles!$K$2,$X138,MAX(Profiles!$C$2,AX$4-$Q138)))*IF($AA138=1,(1+SSSModel!#REF!),1)</f>
        <v>0</v>
      </c>
      <c r="AY138" s="72">
        <f ca="1">IF(OR(AY$4&lt;$Q138,AY$4&gt;$Q138+IF($S138="",1000,$S138)-1),0,IF(MOD(AY$4-$Q138,IF($R138="",1000,$R138))=0,$O138,0))*IF($Y138&gt;0,(1+INDEX(Escalation!$B$3:$B$18,$Y138,0))^(AY$4-SSSModel!$C$5),1)*IF($X138=0,1,OFFSET(Profiles!$K$2,$X138,MAX(Profiles!$C$2,AY$4-$Q138)))*IF($AA138=1,(1+SSSModel!#REF!),1)</f>
        <v>0</v>
      </c>
      <c r="AZ138" s="72">
        <f ca="1">IF(OR(AZ$4&lt;$Q138,AZ$4&gt;$Q138+IF($S138="",1000,$S138)-1),0,IF(MOD(AZ$4-$Q138,IF($R138="",1000,$R138))=0,$O138,0))*IF($Y138&gt;0,(1+INDEX(Escalation!$B$3:$B$18,$Y138,0))^(AZ$4-SSSModel!$C$5),1)*IF($X138=0,1,OFFSET(Profiles!$K$2,$X138,MAX(Profiles!$C$2,AZ$4-$Q138)))*IF($AA138=1,(1+SSSModel!#REF!),1)</f>
        <v>0</v>
      </c>
      <c r="BA138" s="72">
        <f ca="1">IF(OR(BA$4&lt;$Q138,BA$4&gt;$Q138+IF($S138="",1000,$S138)-1),0,IF(MOD(BA$4-$Q138,IF($R138="",1000,$R138))=0,$O138,0))*IF($Y138&gt;0,(1+INDEX(Escalation!$B$3:$B$18,$Y138,0))^(BA$4-SSSModel!$C$5),1)*IF($X138=0,1,OFFSET(Profiles!$K$2,$X138,MAX(Profiles!$C$2,BA$4-$Q138)))*IF($AA138=1,(1+SSSModel!#REF!),1)</f>
        <v>0</v>
      </c>
      <c r="BB138" s="72">
        <f ca="1">IF(OR(BB$4&lt;$Q138,BB$4&gt;$Q138+IF($S138="",1000,$S138)-1),0,IF(MOD(BB$4-$Q138,IF($R138="",1000,$R138))=0,$O138,0))*IF($Y138&gt;0,(1+INDEX(Escalation!$B$3:$B$18,$Y138,0))^(BB$4-SSSModel!$C$5),1)*IF($X138=0,1,OFFSET(Profiles!$K$2,$X138,MAX(Profiles!$C$2,BB$4-$Q138)))*IF($AA138=1,(1+SSSModel!#REF!),1)</f>
        <v>0</v>
      </c>
      <c r="BC138" s="72">
        <f ca="1">IF(OR(BC$4&lt;$Q138,BC$4&gt;$Q138+IF($S138="",1000,$S138)-1),0,IF(MOD(BC$4-$Q138,IF($R138="",1000,$R138))=0,$O138,0))*IF($Y138&gt;0,(1+INDEX(Escalation!$B$3:$B$18,$Y138,0))^(BC$4-SSSModel!$C$5),1)*IF($X138=0,1,OFFSET(Profiles!$K$2,$X138,MAX(Profiles!$C$2,BC$4-$Q138)))*IF($AA138=1,(1+SSSModel!#REF!),1)</f>
        <v>0</v>
      </c>
      <c r="BD138" s="72">
        <f ca="1">IF(OR(BD$4&lt;$Q138,BD$4&gt;$Q138+IF($S138="",1000,$S138)-1),0,IF(MOD(BD$4-$Q138,IF($R138="",1000,$R138))=0,$O138,0))*IF($Y138&gt;0,(1+INDEX(Escalation!$B$3:$B$18,$Y138,0))^(BD$4-SSSModel!$C$5),1)*IF($X138=0,1,OFFSET(Profiles!$K$2,$X138,MAX(Profiles!$C$2,BD$4-$Q138)))*IF($AA138=1,(1+SSSModel!#REF!),1)</f>
        <v>0</v>
      </c>
      <c r="BE138" s="72">
        <f ca="1">IF(OR(BE$4&lt;$Q138,BE$4&gt;$Q138+IF($S138="",1000,$S138)-1),0,IF(MOD(BE$4-$Q138,IF($R138="",1000,$R138))=0,$O138,0))*IF($Y138&gt;0,(1+INDEX(Escalation!$B$3:$B$18,$Y138,0))^(BE$4-SSSModel!$C$5),1)*IF($X138=0,1,OFFSET(Profiles!$K$2,$X138,MAX(Profiles!$C$2,BE$4-$Q138)))*IF($AA138=1,(1+SSSModel!#REF!),1)</f>
        <v>0</v>
      </c>
      <c r="BF138" s="72">
        <f ca="1">IF(OR(BF$4&lt;$Q138,BF$4&gt;$Q138+IF($S138="",1000,$S138)-1),0,IF(MOD(BF$4-$Q138,IF($R138="",1000,$R138))=0,$O138,0))*IF($Y138&gt;0,(1+INDEX(Escalation!$B$3:$B$18,$Y138,0))^(BF$4-SSSModel!$C$5),1)*IF($X138=0,1,OFFSET(Profiles!$K$2,$X138,MAX(Profiles!$C$2,BF$4-$Q138)))*IF($AA138=1,(1+SSSModel!#REF!),1)</f>
        <v>0</v>
      </c>
      <c r="BG138" s="72">
        <f ca="1">IF(OR(BG$4&lt;$Q138,BG$4&gt;$Q138+IF($S138="",1000,$S138)-1),0,IF(MOD(BG$4-$Q138,IF($R138="",1000,$R138))=0,$O138,0))*IF($Y138&gt;0,(1+INDEX(Escalation!$B$3:$B$18,$Y138,0))^(BG$4-SSSModel!$C$5),1)*IF($X138=0,1,OFFSET(Profiles!$K$2,$X138,MAX(Profiles!$C$2,BG$4-$Q138)))*IF($AA138=1,(1+SSSModel!#REF!),1)</f>
        <v>0</v>
      </c>
      <c r="BH138" s="72">
        <f ca="1">IF(OR(BH$4&lt;$Q138,BH$4&gt;$Q138+IF($S138="",1000,$S138)-1),0,IF(MOD(BH$4-$Q138,IF($R138="",1000,$R138))=0,$O138,0))*IF($Y138&gt;0,(1+INDEX(Escalation!$B$3:$B$18,$Y138,0))^(BH$4-SSSModel!$C$5),1)*IF($X138=0,1,OFFSET(Profiles!$K$2,$X138,MAX(Profiles!$C$2,BH$4-$Q138)))*IF($AA138=1,(1+SSSModel!#REF!),1)</f>
        <v>0</v>
      </c>
      <c r="BI138" s="72">
        <f ca="1">IF(OR(BI$4&lt;$Q138,BI$4&gt;$Q138+IF($S138="",1000,$S138)-1),0,IF(MOD(BI$4-$Q138,IF($R138="",1000,$R138))=0,$O138,0))*IF($Y138&gt;0,(1+INDEX(Escalation!$B$3:$B$18,$Y138,0))^(BI$4-SSSModel!$C$5),1)*IF($X138=0,1,OFFSET(Profiles!$K$2,$X138,MAX(Profiles!$C$2,BI$4-$Q138)))*IF($AA138=1,(1+SSSModel!#REF!),1)</f>
        <v>0</v>
      </c>
      <c r="BJ138" s="72">
        <f ca="1">IF(OR(BJ$4&lt;$Q138,BJ$4&gt;$Q138+IF($S138="",1000,$S138)-1),0,IF(MOD(BJ$4-$Q138,IF($R138="",1000,$R138))=0,$O138,0))*IF($Y138&gt;0,(1+INDEX(Escalation!$B$3:$B$18,$Y138,0))^(BJ$4-SSSModel!$C$5),1)*IF($X138=0,1,OFFSET(Profiles!$K$2,$X138,MAX(Profiles!$C$2,BJ$4-$Q138)))*IF($AA138=1,(1+SSSModel!#REF!),1)</f>
        <v>0</v>
      </c>
      <c r="BK138" s="72">
        <f ca="1">IF(OR(BK$4&lt;$Q138,BK$4&gt;$Q138+IF($S138="",1000,$S138)-1),0,IF(MOD(BK$4-$Q138,IF($R138="",1000,$R138))=0,$O138,0))*IF($Y138&gt;0,(1+INDEX(Escalation!$B$3:$B$18,$Y138,0))^(BK$4-SSSModel!$C$5),1)*IF($X138=0,1,OFFSET(Profiles!$K$2,$X138,MAX(Profiles!$C$2,BK$4-$Q138)))*IF($AA138=1,(1+SSSModel!#REF!),1)</f>
        <v>0</v>
      </c>
      <c r="BL138" s="72">
        <f ca="1">IF(OR(BL$4&lt;$Q138,BL$4&gt;$Q138+IF($S138="",1000,$S138)-1),0,IF(MOD(BL$4-$Q138,IF($R138="",1000,$R138))=0,$O138,0))*IF($Y138&gt;0,(1+INDEX(Escalation!$B$3:$B$18,$Y138,0))^(BL$4-SSSModel!$C$5),1)*IF($X138=0,1,OFFSET(Profiles!$K$2,$X138,MAX(Profiles!$C$2,BL$4-$Q138)))*IF($AA138=1,(1+SSSModel!#REF!),1)</f>
        <v>0</v>
      </c>
      <c r="BM138" s="72">
        <f ca="1">IF(OR(BM$4&lt;$Q138,BM$4&gt;$Q138+IF($S138="",1000,$S138)-1),0,IF(MOD(BM$4-$Q138,IF($R138="",1000,$R138))=0,$O138,0))*IF($Y138&gt;0,(1+INDEX(Escalation!$B$3:$B$18,$Y138,0))^(BM$4-SSSModel!$C$5),1)*IF($X138=0,1,OFFSET(Profiles!$K$2,$X138,MAX(Profiles!$C$2,BM$4-$Q138)))*IF($AA138=1,(1+SSSModel!#REF!),1)</f>
        <v>0</v>
      </c>
      <c r="BN138" s="72">
        <f ca="1">IF(OR(BN$4&lt;$Q138,BN$4&gt;$Q138+IF($S138="",1000,$S138)-1),0,IF(MOD(BN$4-$Q138,IF($R138="",1000,$R138))=0,$O138,0))*IF($Y138&gt;0,(1+INDEX(Escalation!$B$3:$B$18,$Y138,0))^(BN$4-SSSModel!$C$5),1)*IF($X138=0,1,OFFSET(Profiles!$K$2,$X138,MAX(Profiles!$C$2,BN$4-$Q138)))*IF($AA138=1,(1+SSSModel!#REF!),1)</f>
        <v>0</v>
      </c>
      <c r="BO138" s="72">
        <f ca="1">IF(OR(BO$4&lt;$Q138,BO$4&gt;$Q138+IF($S138="",1000,$S138)-1),0,IF(MOD(BO$4-$Q138,IF($R138="",1000,$R138))=0,$O138,0))*IF($Y138&gt;0,(1+INDEX(Escalation!$B$3:$B$18,$Y138,0))^(BO$4-SSSModel!$C$5),1)*IF($X138=0,1,OFFSET(Profiles!$K$2,$X138,MAX(Profiles!$C$2,BO$4-$Q138)))*IF($AA138=1,(1+SSSModel!#REF!),1)</f>
        <v>0</v>
      </c>
      <c r="BP138" s="72">
        <f ca="1">IF(OR(BP$4&lt;$Q138,BP$4&gt;$Q138+IF($S138="",1000,$S138)-1),0,IF(MOD(BP$4-$Q138,IF($R138="",1000,$R138))=0,$O138,0))*IF($Y138&gt;0,(1+INDEX(Escalation!$B$3:$B$18,$Y138,0))^(BP$4-SSSModel!$C$5),1)*IF($X138=0,1,OFFSET(Profiles!$K$2,$X138,MAX(Profiles!$C$2,BP$4-$Q138)))*IF($AA138=1,(1+SSSModel!#REF!),1)</f>
        <v>0</v>
      </c>
      <c r="BQ138" s="72">
        <f ca="1">IF(OR(BQ$4&lt;$Q138,BQ$4&gt;$Q138+IF($S138="",1000,$S138)-1),0,IF(MOD(BQ$4-$Q138,IF($R138="",1000,$R138))=0,$O138,0))*IF($Y138&gt;0,(1+INDEX(Escalation!$B$3:$B$18,$Y138,0))^(BQ$4-SSSModel!$C$5),1)*IF($X138=0,1,OFFSET(Profiles!$K$2,$X138,MAX(Profiles!$C$2,BQ$4-$Q138)))*IF($AA138=1,(1+SSSModel!#REF!),1)</f>
        <v>0</v>
      </c>
      <c r="BR138" s="72">
        <f ca="1">IF(OR(BR$4&lt;$Q138,BR$4&gt;$Q138+IF($S138="",1000,$S138)-1),0,IF(MOD(BR$4-$Q138,IF($R138="",1000,$R138))=0,$O138,0))*IF($Y138&gt;0,(1+INDEX(Escalation!$B$3:$B$18,$Y138,0))^(BR$4-SSSModel!$C$5),1)*IF($X138=0,1,OFFSET(Profiles!$K$2,$X138,MAX(Profiles!$C$2,BR$4-$Q138)))*IF($AA138=1,(1+SSSModel!#REF!),1)</f>
        <v>0</v>
      </c>
      <c r="BS138" s="72">
        <f ca="1">IF(OR(BS$4&lt;$Q138,BS$4&gt;$Q138+IF($S138="",1000,$S138)-1),0,IF(MOD(BS$4-$Q138,IF($R138="",1000,$R138))=0,$O138,0))*IF($Y138&gt;0,(1+INDEX(Escalation!$B$3:$B$18,$Y138,0))^(BS$4-SSSModel!$C$5),1)*IF($X138=0,1,OFFSET(Profiles!$K$2,$X138,MAX(Profiles!$C$2,BS$4-$Q138)))*IF($AA138=1,(1+SSSModel!#REF!),1)</f>
        <v>0</v>
      </c>
      <c r="BT138" s="72">
        <f ca="1">IF(OR(BT$4&lt;$Q138,BT$4&gt;$Q138+IF($S138="",1000,$S138)-1),0,IF(MOD(BT$4-$Q138,IF($R138="",1000,$R138))=0,$O138,0))*IF($Y138&gt;0,(1+INDEX(Escalation!$B$3:$B$18,$Y138,0))^(BT$4-SSSModel!$C$5),1)*IF($X138=0,1,OFFSET(Profiles!$K$2,$X138,MAX(Profiles!$C$2,BT$4-$Q138)))*IF($AA138=1,(1+SSSModel!#REF!),1)</f>
        <v>0</v>
      </c>
      <c r="BU138" s="72">
        <f ca="1">IF(OR(BU$4&lt;$Q138,BU$4&gt;$Q138+IF($S138="",1000,$S138)-1),0,IF(MOD(BU$4-$Q138,IF($R138="",1000,$R138))=0,$O138,0))*IF($Y138&gt;0,(1+INDEX(Escalation!$B$3:$B$18,$Y138,0))^(BU$4-SSSModel!$C$5),1)*IF($X138=0,1,OFFSET(Profiles!$K$2,$X138,MAX(Profiles!$C$2,BU$4-$Q138)))*IF($AA138=1,(1+SSSModel!#REF!),1)</f>
        <v>0</v>
      </c>
      <c r="BV138" s="72">
        <f ca="1">IF(OR(BV$4&lt;$Q138,BV$4&gt;$Q138+IF($S138="",1000,$S138)-1),0,IF(MOD(BV$4-$Q138,IF($R138="",1000,$R138))=0,$O138,0))*IF($Y138&gt;0,(1+INDEX(Escalation!$B$3:$B$18,$Y138,0))^(BV$4-SSSModel!$C$5),1)*IF($X138=0,1,OFFSET(Profiles!$K$2,$X138,MAX(Profiles!$C$2,BV$4-$Q138)))*IF($AA138=1,(1+SSSModel!#REF!),1)</f>
        <v>0</v>
      </c>
      <c r="BW138" s="72">
        <f ca="1">IF(OR(BW$4&lt;$Q138,BW$4&gt;$Q138+IF($S138="",1000,$S138)-1),0,IF(MOD(BW$4-$Q138,IF($R138="",1000,$R138))=0,$O138,0))*IF($Y138&gt;0,(1+INDEX(Escalation!$B$3:$B$18,$Y138,0))^(BW$4-SSSModel!$C$5),1)*IF($X138=0,1,OFFSET(Profiles!$K$2,$X138,MAX(Profiles!$C$2,BW$4-$Q138)))*IF($AA138=1,(1+SSSModel!#REF!),1)</f>
        <v>0</v>
      </c>
      <c r="BX138" s="72">
        <f ca="1">IF(OR(BX$4&lt;$Q138,BX$4&gt;$Q138+IF($S138="",1000,$S138)-1),0,IF(MOD(BX$4-$Q138,IF($R138="",1000,$R138))=0,$O138,0))*IF($Y138&gt;0,(1+INDEX(Escalation!$B$3:$B$18,$Y138,0))^(BX$4-SSSModel!$C$5),1)*IF($X138=0,1,OFFSET(Profiles!$K$2,$X138,MAX(Profiles!$C$2,BX$4-$Q138)))*IF($AA138=1,(1+SSSModel!#REF!),1)</f>
        <v>0</v>
      </c>
      <c r="BY138" s="72">
        <f ca="1">IF(OR(BY$4&lt;$Q138,BY$4&gt;$Q138+IF($S138="",1000,$S138)-1),0,IF(MOD(BY$4-$Q138,IF($R138="",1000,$R138))=0,$O138,0))*IF($Y138&gt;0,(1+INDEX(Escalation!$B$3:$B$18,$Y138,0))^(BY$4-SSSModel!$C$5),1)*IF($X138=0,1,OFFSET(Profiles!$K$2,$X138,MAX(Profiles!$C$2,BY$4-$Q138)))*IF($AA138=1,(1+SSSModel!#REF!),1)</f>
        <v>0</v>
      </c>
      <c r="BZ138" s="72">
        <f ca="1">IF(OR(BZ$4&lt;$Q138,BZ$4&gt;$Q138+IF($S138="",1000,$S138)-1),0,IF(MOD(BZ$4-$Q138,IF($R138="",1000,$R138))=0,$O138,0))*IF($Y138&gt;0,(1+INDEX(Escalation!$B$3:$B$18,$Y138,0))^(BZ$4-SSSModel!$C$5),1)*IF($X138=0,1,OFFSET(Profiles!$K$2,$X138,MAX(Profiles!$C$2,BZ$4-$Q138)))*IF($AA138=1,(1+SSSModel!#REF!),1)</f>
        <v>0</v>
      </c>
      <c r="CA138" s="134">
        <f ca="1">IF(OR($Z138=0,SSSModel!$C$4="CF"),AC138,
IF(LEFT($V138,3)="ON_",
     IF(SSSModel!$C$4="RR",SUMPRODUCT(OFFSET($AC138,0,0,1,$CB$2),OFFSET(Profiles!$K$28,($Z138-1)*(Profiles!$I$26+1)+CA$4-SSSModel!$C$3+1,0,1,$CB$2)),
     IF(SSSModel!$C$4="ECC",$EA138*$EB138*SUMPRODUCT(OFFSET($AC138,0,MAX(0,CA$4-$DZ138-$CA$4+1),1,MIN($DZ138,CA$4-$CA$4+1)),OFFSET(Escalation!$K$24,($Y138-1)*(Escalation!$I$22+1)+CA$4-SSSModel!$C$3+1,MAX(0,CA$4-$DZ138-$CA$4+1),1,MIN($DZ138,CA$4-$CA$4+1))),
     IF(SSSModel!$C$4="PV",AC138*$EA138*(1+SSSModel!$C$2),
     IF(SSSModel!$C$4="FCR",$EC138*SUM(OFFSET($AC138,0,MAX(CA$4-$AC$4-$DZ138+1,0),1,MIN($DZ138,CA$4-$AC$4+1))),0)))),
SUM($AC138:$BZ138)*
     IF(SSSModel!$C$4="RR",OFFSET(Profiles!$K$2,$Z138,MAX(Profiles!$C$2,AC$4-$W138)),
     IF(SSSModel!$C$4="ECC",$EA138*$EB138*IF(MAX(Escalation!$C$2,AC$4-$W138)&gt;$DZ138-1,0,OFFSET(Escalation!$K$2,$Y138,MAX(Escalation!$C$2,AC$4-$W138))),
     IF(SSSModel!$C$4="PV",IF(CA$4=$W138,$EA138*(1+SSSModel!$C$2),0),
     IF(SSSModel!$C$4="FCR",IF(AND(CA$4&gt;=$W138,OFFSET(Profiles!$K$2,$Z138,MAX(Profiles!$C$2,AC$4-$W138))&gt;0),$EC138,0),0))))))</f>
        <v>0</v>
      </c>
      <c r="CB138" s="135">
        <f ca="1">IF(OR($Z138=0,SSSModel!$C$4="CF"),AD138,
IF(LEFT($V138,3)="ON_",
     IF(SSSModel!$C$4="RR",SUMPRODUCT(OFFSET($AC138,0,0,1,$CB$2),OFFSET(Profiles!$K$28,($Z138-1)*(Profiles!$I$26+1)+CB$4-SSSModel!$C$3+1,0,1,$CB$2)),
     IF(SSSModel!$C$4="ECC",$EA138*$EB138*SUMPRODUCT(OFFSET($AC138,0,MAX(0,CB$4-$DZ138-$CA$4+1),1,MIN($DZ138,CB$4-$CA$4+1)),OFFSET(Escalation!$K$24,($Y138-1)*(Escalation!$I$22+1)+CB$4-SSSModel!$C$3+1,MAX(0,CB$4-$DZ138-$CA$4+1),1,MIN($DZ138,CB$4-$CA$4+1))),
     IF(SSSModel!$C$4="PV",AD138*$EA138*(1+SSSModel!$C$2),
     IF(SSSModel!$C$4="FCR",$EC138*SUM(OFFSET($AC138,0,MAX(CB$4-$AC$4-$DZ138+1,0),1,MIN($DZ138,CB$4-$AC$4+1))),0)))),
SUM($AC138:$BZ138)*
     IF(SSSModel!$C$4="RR",OFFSET(Profiles!$K$2,$Z138,MAX(Profiles!$C$2,AD$4-$W138)),
     IF(SSSModel!$C$4="ECC",$EA138*$EB138*IF(MAX(Escalation!$C$2,AD$4-$W138)&gt;$DZ138-1,0,OFFSET(Escalation!$K$2,$Y138,MAX(Escalation!$C$2,AD$4-$W138))),
     IF(SSSModel!$C$4="PV",IF(CB$4=$W138,$EA138*(1+SSSModel!$C$2),0),
     IF(SSSModel!$C$4="FCR",IF(AND(CB$4&gt;=$W138,OFFSET(Profiles!$K$2,$Z138,MAX(Profiles!$C$2,AD$4-$W138))&gt;0),$EC138,0),0))))))</f>
        <v>0</v>
      </c>
      <c r="CC138" s="135">
        <f ca="1">IF(OR($Z138=0,SSSModel!$C$4="CF"),AE138,
IF(LEFT($V138,3)="ON_",
     IF(SSSModel!$C$4="RR",SUMPRODUCT(OFFSET($AC138,0,0,1,$CB$2),OFFSET(Profiles!$K$28,($Z138-1)*(Profiles!$I$26+1)+CC$4-SSSModel!$C$3+1,0,1,$CB$2)),
     IF(SSSModel!$C$4="ECC",$EA138*$EB138*SUMPRODUCT(OFFSET($AC138,0,MAX(0,CC$4-$DZ138-$CA$4+1),1,MIN($DZ138,CC$4-$CA$4+1)),OFFSET(Escalation!$K$24,($Y138-1)*(Escalation!$I$22+1)+CC$4-SSSModel!$C$3+1,MAX(0,CC$4-$DZ138-$CA$4+1),1,MIN($DZ138,CC$4-$CA$4+1))),
     IF(SSSModel!$C$4="PV",AE138*$EA138*(1+SSSModel!$C$2),
     IF(SSSModel!$C$4="FCR",$EC138*SUM(OFFSET($AC138,0,MAX(CC$4-$AC$4-$DZ138+1,0),1,MIN($DZ138,CC$4-$AC$4+1))),0)))),
SUM($AC138:$BZ138)*
     IF(SSSModel!$C$4="RR",OFFSET(Profiles!$K$2,$Z138,MAX(Profiles!$C$2,AE$4-$W138)),
     IF(SSSModel!$C$4="ECC",$EA138*$EB138*IF(MAX(Escalation!$C$2,AE$4-$W138)&gt;$DZ138-1,0,OFFSET(Escalation!$K$2,$Y138,MAX(Escalation!$C$2,AE$4-$W138))),
     IF(SSSModel!$C$4="PV",IF(CC$4=$W138,$EA138*(1+SSSModel!$C$2),0),
     IF(SSSModel!$C$4="FCR",IF(AND(CC$4&gt;=$W138,OFFSET(Profiles!$K$2,$Z138,MAX(Profiles!$C$2,AE$4-$W138))&gt;0),$EC138,0),0))))))</f>
        <v>0</v>
      </c>
      <c r="CD138" s="135">
        <f ca="1">IF(OR($Z138=0,SSSModel!$C$4="CF"),AF138,
IF(LEFT($V138,3)="ON_",
     IF(SSSModel!$C$4="RR",SUMPRODUCT(OFFSET($AC138,0,0,1,$CB$2),OFFSET(Profiles!$K$28,($Z138-1)*(Profiles!$I$26+1)+CD$4-SSSModel!$C$3+1,0,1,$CB$2)),
     IF(SSSModel!$C$4="ECC",$EA138*$EB138*SUMPRODUCT(OFFSET($AC138,0,MAX(0,CD$4-$DZ138-$CA$4+1),1,MIN($DZ138,CD$4-$CA$4+1)),OFFSET(Escalation!$K$24,($Y138-1)*(Escalation!$I$22+1)+CD$4-SSSModel!$C$3+1,MAX(0,CD$4-$DZ138-$CA$4+1),1,MIN($DZ138,CD$4-$CA$4+1))),
     IF(SSSModel!$C$4="PV",AF138*$EA138*(1+SSSModel!$C$2),
     IF(SSSModel!$C$4="FCR",$EC138*SUM(OFFSET($AC138,0,MAX(CD$4-$AC$4-$DZ138+1,0),1,MIN($DZ138,CD$4-$AC$4+1))),0)))),
SUM($AC138:$BZ138)*
     IF(SSSModel!$C$4="RR",OFFSET(Profiles!$K$2,$Z138,MAX(Profiles!$C$2,AF$4-$W138)),
     IF(SSSModel!$C$4="ECC",$EA138*$EB138*IF(MAX(Escalation!$C$2,AF$4-$W138)&gt;$DZ138-1,0,OFFSET(Escalation!$K$2,$Y138,MAX(Escalation!$C$2,AF$4-$W138))),
     IF(SSSModel!$C$4="PV",IF(CD$4=$W138,$EA138*(1+SSSModel!$C$2),0),
     IF(SSSModel!$C$4="FCR",IF(AND(CD$4&gt;=$W138,OFFSET(Profiles!$K$2,$Z138,MAX(Profiles!$C$2,AF$4-$W138))&gt;0),$EC138,0),0))))))</f>
        <v>0</v>
      </c>
      <c r="CE138" s="135">
        <f ca="1">IF(OR($Z138=0,SSSModel!$C$4="CF"),AG138,
IF(LEFT($V138,3)="ON_",
     IF(SSSModel!$C$4="RR",SUMPRODUCT(OFFSET($AC138,0,0,1,$CB$2),OFFSET(Profiles!$K$28,($Z138-1)*(Profiles!$I$26+1)+CE$4-SSSModel!$C$3+1,0,1,$CB$2)),
     IF(SSSModel!$C$4="ECC",$EA138*$EB138*SUMPRODUCT(OFFSET($AC138,0,MAX(0,CE$4-$DZ138-$CA$4+1),1,MIN($DZ138,CE$4-$CA$4+1)),OFFSET(Escalation!$K$24,($Y138-1)*(Escalation!$I$22+1)+CE$4-SSSModel!$C$3+1,MAX(0,CE$4-$DZ138-$CA$4+1),1,MIN($DZ138,CE$4-$CA$4+1))),
     IF(SSSModel!$C$4="PV",AG138*$EA138*(1+SSSModel!$C$2),
     IF(SSSModel!$C$4="FCR",$EC138*SUM(OFFSET($AC138,0,MAX(CE$4-$AC$4-$DZ138+1,0),1,MIN($DZ138,CE$4-$AC$4+1))),0)))),
SUM($AC138:$BZ138)*
     IF(SSSModel!$C$4="RR",OFFSET(Profiles!$K$2,$Z138,MAX(Profiles!$C$2,AG$4-$W138)),
     IF(SSSModel!$C$4="ECC",$EA138*$EB138*IF(MAX(Escalation!$C$2,AG$4-$W138)&gt;$DZ138-1,0,OFFSET(Escalation!$K$2,$Y138,MAX(Escalation!$C$2,AG$4-$W138))),
     IF(SSSModel!$C$4="PV",IF(CE$4=$W138,$EA138*(1+SSSModel!$C$2),0),
     IF(SSSModel!$C$4="FCR",IF(AND(CE$4&gt;=$W138,OFFSET(Profiles!$K$2,$Z138,MAX(Profiles!$C$2,AG$4-$W138))&gt;0),$EC138,0),0))))))</f>
        <v>0</v>
      </c>
      <c r="CF138" s="135">
        <f ca="1">IF(OR($Z138=0,SSSModel!$C$4="CF"),AH138,
IF(LEFT($V138,3)="ON_",
     IF(SSSModel!$C$4="RR",SUMPRODUCT(OFFSET($AC138,0,0,1,$CB$2),OFFSET(Profiles!$K$28,($Z138-1)*(Profiles!$I$26+1)+CF$4-SSSModel!$C$3+1,0,1,$CB$2)),
     IF(SSSModel!$C$4="ECC",$EA138*$EB138*SUMPRODUCT(OFFSET($AC138,0,MAX(0,CF$4-$DZ138-$CA$4+1),1,MIN($DZ138,CF$4-$CA$4+1)),OFFSET(Escalation!$K$24,($Y138-1)*(Escalation!$I$22+1)+CF$4-SSSModel!$C$3+1,MAX(0,CF$4-$DZ138-$CA$4+1),1,MIN($DZ138,CF$4-$CA$4+1))),
     IF(SSSModel!$C$4="PV",AH138*$EA138*(1+SSSModel!$C$2),
     IF(SSSModel!$C$4="FCR",$EC138*SUM(OFFSET($AC138,0,MAX(CF$4-$AC$4-$DZ138+1,0),1,MIN($DZ138,CF$4-$AC$4+1))),0)))),
SUM($AC138:$BZ138)*
     IF(SSSModel!$C$4="RR",OFFSET(Profiles!$K$2,$Z138,MAX(Profiles!$C$2,AH$4-$W138)),
     IF(SSSModel!$C$4="ECC",$EA138*$EB138*IF(MAX(Escalation!$C$2,AH$4-$W138)&gt;$DZ138-1,0,OFFSET(Escalation!$K$2,$Y138,MAX(Escalation!$C$2,AH$4-$W138))),
     IF(SSSModel!$C$4="PV",IF(CF$4=$W138,$EA138*(1+SSSModel!$C$2),0),
     IF(SSSModel!$C$4="FCR",IF(AND(CF$4&gt;=$W138,OFFSET(Profiles!$K$2,$Z138,MAX(Profiles!$C$2,AH$4-$W138))&gt;0),$EC138,0),0))))))</f>
        <v>0</v>
      </c>
      <c r="CG138" s="135">
        <f ca="1">IF(OR($Z138=0,SSSModel!$C$4="CF"),AI138,
IF(LEFT($V138,3)="ON_",
     IF(SSSModel!$C$4="RR",SUMPRODUCT(OFFSET($AC138,0,0,1,$CB$2),OFFSET(Profiles!$K$28,($Z138-1)*(Profiles!$I$26+1)+CG$4-SSSModel!$C$3+1,0,1,$CB$2)),
     IF(SSSModel!$C$4="ECC",$EA138*$EB138*SUMPRODUCT(OFFSET($AC138,0,MAX(0,CG$4-$DZ138-$CA$4+1),1,MIN($DZ138,CG$4-$CA$4+1)),OFFSET(Escalation!$K$24,($Y138-1)*(Escalation!$I$22+1)+CG$4-SSSModel!$C$3+1,MAX(0,CG$4-$DZ138-$CA$4+1),1,MIN($DZ138,CG$4-$CA$4+1))),
     IF(SSSModel!$C$4="PV",AI138*$EA138*(1+SSSModel!$C$2),
     IF(SSSModel!$C$4="FCR",$EC138*SUM(OFFSET($AC138,0,MAX(CG$4-$AC$4-$DZ138+1,0),1,MIN($DZ138,CG$4-$AC$4+1))),0)))),
SUM($AC138:$BZ138)*
     IF(SSSModel!$C$4="RR",OFFSET(Profiles!$K$2,$Z138,MAX(Profiles!$C$2,AI$4-$W138)),
     IF(SSSModel!$C$4="ECC",$EA138*$EB138*IF(MAX(Escalation!$C$2,AI$4-$W138)&gt;$DZ138-1,0,OFFSET(Escalation!$K$2,$Y138,MAX(Escalation!$C$2,AI$4-$W138))),
     IF(SSSModel!$C$4="PV",IF(CG$4=$W138,$EA138*(1+SSSModel!$C$2),0),
     IF(SSSModel!$C$4="FCR",IF(AND(CG$4&gt;=$W138,OFFSET(Profiles!$K$2,$Z138,MAX(Profiles!$C$2,AI$4-$W138))&gt;0),$EC138,0),0))))))</f>
        <v>0</v>
      </c>
      <c r="CH138" s="135">
        <f ca="1">IF(OR($Z138=0,SSSModel!$C$4="CF"),AJ138,
IF(LEFT($V138,3)="ON_",
     IF(SSSModel!$C$4="RR",SUMPRODUCT(OFFSET($AC138,0,0,1,$CB$2),OFFSET(Profiles!$K$28,($Z138-1)*(Profiles!$I$26+1)+CH$4-SSSModel!$C$3+1,0,1,$CB$2)),
     IF(SSSModel!$C$4="ECC",$EA138*$EB138*SUMPRODUCT(OFFSET($AC138,0,MAX(0,CH$4-$DZ138-$CA$4+1),1,MIN($DZ138,CH$4-$CA$4+1)),OFFSET(Escalation!$K$24,($Y138-1)*(Escalation!$I$22+1)+CH$4-SSSModel!$C$3+1,MAX(0,CH$4-$DZ138-$CA$4+1),1,MIN($DZ138,CH$4-$CA$4+1))),
     IF(SSSModel!$C$4="PV",AJ138*$EA138*(1+SSSModel!$C$2),
     IF(SSSModel!$C$4="FCR",$EC138*SUM(OFFSET($AC138,0,MAX(CH$4-$AC$4-$DZ138+1,0),1,MIN($DZ138,CH$4-$AC$4+1))),0)))),
SUM($AC138:$BZ138)*
     IF(SSSModel!$C$4="RR",OFFSET(Profiles!$K$2,$Z138,MAX(Profiles!$C$2,AJ$4-$W138)),
     IF(SSSModel!$C$4="ECC",$EA138*$EB138*IF(MAX(Escalation!$C$2,AJ$4-$W138)&gt;$DZ138-1,0,OFFSET(Escalation!$K$2,$Y138,MAX(Escalation!$C$2,AJ$4-$W138))),
     IF(SSSModel!$C$4="PV",IF(CH$4=$W138,$EA138*(1+SSSModel!$C$2),0),
     IF(SSSModel!$C$4="FCR",IF(AND(CH$4&gt;=$W138,OFFSET(Profiles!$K$2,$Z138,MAX(Profiles!$C$2,AJ$4-$W138))&gt;0),$EC138,0),0))))))</f>
        <v>0</v>
      </c>
      <c r="CI138" s="135">
        <f ca="1">IF(OR($Z138=0,SSSModel!$C$4="CF"),AK138,
IF(LEFT($V138,3)="ON_",
     IF(SSSModel!$C$4="RR",SUMPRODUCT(OFFSET($AC138,0,0,1,$CB$2),OFFSET(Profiles!$K$28,($Z138-1)*(Profiles!$I$26+1)+CI$4-SSSModel!$C$3+1,0,1,$CB$2)),
     IF(SSSModel!$C$4="ECC",$EA138*$EB138*SUMPRODUCT(OFFSET($AC138,0,MAX(0,CI$4-$DZ138-$CA$4+1),1,MIN($DZ138,CI$4-$CA$4+1)),OFFSET(Escalation!$K$24,($Y138-1)*(Escalation!$I$22+1)+CI$4-SSSModel!$C$3+1,MAX(0,CI$4-$DZ138-$CA$4+1),1,MIN($DZ138,CI$4-$CA$4+1))),
     IF(SSSModel!$C$4="PV",AK138*$EA138*(1+SSSModel!$C$2),
     IF(SSSModel!$C$4="FCR",$EC138*SUM(OFFSET($AC138,0,MAX(CI$4-$AC$4-$DZ138+1,0),1,MIN($DZ138,CI$4-$AC$4+1))),0)))),
SUM($AC138:$BZ138)*
     IF(SSSModel!$C$4="RR",OFFSET(Profiles!$K$2,$Z138,MAX(Profiles!$C$2,AK$4-$W138)),
     IF(SSSModel!$C$4="ECC",$EA138*$EB138*IF(MAX(Escalation!$C$2,AK$4-$W138)&gt;$DZ138-1,0,OFFSET(Escalation!$K$2,$Y138,MAX(Escalation!$C$2,AK$4-$W138))),
     IF(SSSModel!$C$4="PV",IF(CI$4=$W138,$EA138*(1+SSSModel!$C$2),0),
     IF(SSSModel!$C$4="FCR",IF(AND(CI$4&gt;=$W138,OFFSET(Profiles!$K$2,$Z138,MAX(Profiles!$C$2,AK$4-$W138))&gt;0),$EC138,0),0))))))</f>
        <v>0</v>
      </c>
      <c r="CJ138" s="135">
        <f ca="1">IF(OR($Z138=0,SSSModel!$C$4="CF"),AL138,
IF(LEFT($V138,3)="ON_",
     IF(SSSModel!$C$4="RR",SUMPRODUCT(OFFSET($AC138,0,0,1,$CB$2),OFFSET(Profiles!$K$28,($Z138-1)*(Profiles!$I$26+1)+CJ$4-SSSModel!$C$3+1,0,1,$CB$2)),
     IF(SSSModel!$C$4="ECC",$EA138*$EB138*SUMPRODUCT(OFFSET($AC138,0,MAX(0,CJ$4-$DZ138-$CA$4+1),1,MIN($DZ138,CJ$4-$CA$4+1)),OFFSET(Escalation!$K$24,($Y138-1)*(Escalation!$I$22+1)+CJ$4-SSSModel!$C$3+1,MAX(0,CJ$4-$DZ138-$CA$4+1),1,MIN($DZ138,CJ$4-$CA$4+1))),
     IF(SSSModel!$C$4="PV",AL138*$EA138*(1+SSSModel!$C$2),
     IF(SSSModel!$C$4="FCR",$EC138*SUM(OFFSET($AC138,0,MAX(CJ$4-$AC$4-$DZ138+1,0),1,MIN($DZ138,CJ$4-$AC$4+1))),0)))),
SUM($AC138:$BZ138)*
     IF(SSSModel!$C$4="RR",OFFSET(Profiles!$K$2,$Z138,MAX(Profiles!$C$2,AL$4-$W138)),
     IF(SSSModel!$C$4="ECC",$EA138*$EB138*IF(MAX(Escalation!$C$2,AL$4-$W138)&gt;$DZ138-1,0,OFFSET(Escalation!$K$2,$Y138,MAX(Escalation!$C$2,AL$4-$W138))),
     IF(SSSModel!$C$4="PV",IF(CJ$4=$W138,$EA138*(1+SSSModel!$C$2),0),
     IF(SSSModel!$C$4="FCR",IF(AND(CJ$4&gt;=$W138,OFFSET(Profiles!$K$2,$Z138,MAX(Profiles!$C$2,AL$4-$W138))&gt;0),$EC138,0),0))))))</f>
        <v>0</v>
      </c>
      <c r="CK138" s="135">
        <f ca="1">IF(OR($Z138=0,SSSModel!$C$4="CF"),AM138,
IF(LEFT($V138,3)="ON_",
     IF(SSSModel!$C$4="RR",SUMPRODUCT(OFFSET($AC138,0,0,1,$CB$2),OFFSET(Profiles!$K$28,($Z138-1)*(Profiles!$I$26+1)+CK$4-SSSModel!$C$3+1,0,1,$CB$2)),
     IF(SSSModel!$C$4="ECC",$EA138*$EB138*SUMPRODUCT(OFFSET($AC138,0,MAX(0,CK$4-$DZ138-$CA$4+1),1,MIN($DZ138,CK$4-$CA$4+1)),OFFSET(Escalation!$K$24,($Y138-1)*(Escalation!$I$22+1)+CK$4-SSSModel!$C$3+1,MAX(0,CK$4-$DZ138-$CA$4+1),1,MIN($DZ138,CK$4-$CA$4+1))),
     IF(SSSModel!$C$4="PV",AM138*$EA138*(1+SSSModel!$C$2),
     IF(SSSModel!$C$4="FCR",$EC138*SUM(OFFSET($AC138,0,MAX(CK$4-$AC$4-$DZ138+1,0),1,MIN($DZ138,CK$4-$AC$4+1))),0)))),
SUM($AC138:$BZ138)*
     IF(SSSModel!$C$4="RR",OFFSET(Profiles!$K$2,$Z138,MAX(Profiles!$C$2,AM$4-$W138)),
     IF(SSSModel!$C$4="ECC",$EA138*$EB138*IF(MAX(Escalation!$C$2,AM$4-$W138)&gt;$DZ138-1,0,OFFSET(Escalation!$K$2,$Y138,MAX(Escalation!$C$2,AM$4-$W138))),
     IF(SSSModel!$C$4="PV",IF(CK$4=$W138,$EA138*(1+SSSModel!$C$2),0),
     IF(SSSModel!$C$4="FCR",IF(AND(CK$4&gt;=$W138,OFFSET(Profiles!$K$2,$Z138,MAX(Profiles!$C$2,AM$4-$W138))&gt;0),$EC138,0),0))))))</f>
        <v>0</v>
      </c>
      <c r="CL138" s="135">
        <f ca="1">IF(OR($Z138=0,SSSModel!$C$4="CF"),AN138,
IF(LEFT($V138,3)="ON_",
     IF(SSSModel!$C$4="RR",SUMPRODUCT(OFFSET($AC138,0,0,1,$CB$2),OFFSET(Profiles!$K$28,($Z138-1)*(Profiles!$I$26+1)+CL$4-SSSModel!$C$3+1,0,1,$CB$2)),
     IF(SSSModel!$C$4="ECC",$EA138*$EB138*SUMPRODUCT(OFFSET($AC138,0,MAX(0,CL$4-$DZ138-$CA$4+1),1,MIN($DZ138,CL$4-$CA$4+1)),OFFSET(Escalation!$K$24,($Y138-1)*(Escalation!$I$22+1)+CL$4-SSSModel!$C$3+1,MAX(0,CL$4-$DZ138-$CA$4+1),1,MIN($DZ138,CL$4-$CA$4+1))),
     IF(SSSModel!$C$4="PV",AN138*$EA138*(1+SSSModel!$C$2),
     IF(SSSModel!$C$4="FCR",$EC138*SUM(OFFSET($AC138,0,MAX(CL$4-$AC$4-$DZ138+1,0),1,MIN($DZ138,CL$4-$AC$4+1))),0)))),
SUM($AC138:$BZ138)*
     IF(SSSModel!$C$4="RR",OFFSET(Profiles!$K$2,$Z138,MAX(Profiles!$C$2,AN$4-$W138)),
     IF(SSSModel!$C$4="ECC",$EA138*$EB138*IF(MAX(Escalation!$C$2,AN$4-$W138)&gt;$DZ138-1,0,OFFSET(Escalation!$K$2,$Y138,MAX(Escalation!$C$2,AN$4-$W138))),
     IF(SSSModel!$C$4="PV",IF(CL$4=$W138,$EA138*(1+SSSModel!$C$2),0),
     IF(SSSModel!$C$4="FCR",IF(AND(CL$4&gt;=$W138,OFFSET(Profiles!$K$2,$Z138,MAX(Profiles!$C$2,AN$4-$W138))&gt;0),$EC138,0),0))))))</f>
        <v>0</v>
      </c>
      <c r="CM138" s="135">
        <f ca="1">IF(OR($Z138=0,SSSModel!$C$4="CF"),AO138,
IF(LEFT($V138,3)="ON_",
     IF(SSSModel!$C$4="RR",SUMPRODUCT(OFFSET($AC138,0,0,1,$CB$2),OFFSET(Profiles!$K$28,($Z138-1)*(Profiles!$I$26+1)+CM$4-SSSModel!$C$3+1,0,1,$CB$2)),
     IF(SSSModel!$C$4="ECC",$EA138*$EB138*SUMPRODUCT(OFFSET($AC138,0,MAX(0,CM$4-$DZ138-$CA$4+1),1,MIN($DZ138,CM$4-$CA$4+1)),OFFSET(Escalation!$K$24,($Y138-1)*(Escalation!$I$22+1)+CM$4-SSSModel!$C$3+1,MAX(0,CM$4-$DZ138-$CA$4+1),1,MIN($DZ138,CM$4-$CA$4+1))),
     IF(SSSModel!$C$4="PV",AO138*$EA138*(1+SSSModel!$C$2),
     IF(SSSModel!$C$4="FCR",$EC138*SUM(OFFSET($AC138,0,MAX(CM$4-$AC$4-$DZ138+1,0),1,MIN($DZ138,CM$4-$AC$4+1))),0)))),
SUM($AC138:$BZ138)*
     IF(SSSModel!$C$4="RR",OFFSET(Profiles!$K$2,$Z138,MAX(Profiles!$C$2,AO$4-$W138)),
     IF(SSSModel!$C$4="ECC",$EA138*$EB138*IF(MAX(Escalation!$C$2,AO$4-$W138)&gt;$DZ138-1,0,OFFSET(Escalation!$K$2,$Y138,MAX(Escalation!$C$2,AO$4-$W138))),
     IF(SSSModel!$C$4="PV",IF(CM$4=$W138,$EA138*(1+SSSModel!$C$2),0),
     IF(SSSModel!$C$4="FCR",IF(AND(CM$4&gt;=$W138,OFFSET(Profiles!$K$2,$Z138,MAX(Profiles!$C$2,AO$4-$W138))&gt;0),$EC138,0),0))))))</f>
        <v>0</v>
      </c>
      <c r="CN138" s="135">
        <f ca="1">IF(OR($Z138=0,SSSModel!$C$4="CF"),AP138,
IF(LEFT($V138,3)="ON_",
     IF(SSSModel!$C$4="RR",SUMPRODUCT(OFFSET($AC138,0,0,1,$CB$2),OFFSET(Profiles!$K$28,($Z138-1)*(Profiles!$I$26+1)+CN$4-SSSModel!$C$3+1,0,1,$CB$2)),
     IF(SSSModel!$C$4="ECC",$EA138*$EB138*SUMPRODUCT(OFFSET($AC138,0,MAX(0,CN$4-$DZ138-$CA$4+1),1,MIN($DZ138,CN$4-$CA$4+1)),OFFSET(Escalation!$K$24,($Y138-1)*(Escalation!$I$22+1)+CN$4-SSSModel!$C$3+1,MAX(0,CN$4-$DZ138-$CA$4+1),1,MIN($DZ138,CN$4-$CA$4+1))),
     IF(SSSModel!$C$4="PV",AP138*$EA138*(1+SSSModel!$C$2),
     IF(SSSModel!$C$4="FCR",$EC138*SUM(OFFSET($AC138,0,MAX(CN$4-$AC$4-$DZ138+1,0),1,MIN($DZ138,CN$4-$AC$4+1))),0)))),
SUM($AC138:$BZ138)*
     IF(SSSModel!$C$4="RR",OFFSET(Profiles!$K$2,$Z138,MAX(Profiles!$C$2,AP$4-$W138)),
     IF(SSSModel!$C$4="ECC",$EA138*$EB138*IF(MAX(Escalation!$C$2,AP$4-$W138)&gt;$DZ138-1,0,OFFSET(Escalation!$K$2,$Y138,MAX(Escalation!$C$2,AP$4-$W138))),
     IF(SSSModel!$C$4="PV",IF(CN$4=$W138,$EA138*(1+SSSModel!$C$2),0),
     IF(SSSModel!$C$4="FCR",IF(AND(CN$4&gt;=$W138,OFFSET(Profiles!$K$2,$Z138,MAX(Profiles!$C$2,AP$4-$W138))&gt;0),$EC138,0),0))))))</f>
        <v>0</v>
      </c>
      <c r="CO138" s="135">
        <f ca="1">IF(OR($Z138=0,SSSModel!$C$4="CF"),AQ138,
IF(LEFT($V138,3)="ON_",
     IF(SSSModel!$C$4="RR",SUMPRODUCT(OFFSET($AC138,0,0,1,$CB$2),OFFSET(Profiles!$K$28,($Z138-1)*(Profiles!$I$26+1)+CO$4-SSSModel!$C$3+1,0,1,$CB$2)),
     IF(SSSModel!$C$4="ECC",$EA138*$EB138*SUMPRODUCT(OFFSET($AC138,0,MAX(0,CO$4-$DZ138-$CA$4+1),1,MIN($DZ138,CO$4-$CA$4+1)),OFFSET(Escalation!$K$24,($Y138-1)*(Escalation!$I$22+1)+CO$4-SSSModel!$C$3+1,MAX(0,CO$4-$DZ138-$CA$4+1),1,MIN($DZ138,CO$4-$CA$4+1))),
     IF(SSSModel!$C$4="PV",AQ138*$EA138*(1+SSSModel!$C$2),
     IF(SSSModel!$C$4="FCR",$EC138*SUM(OFFSET($AC138,0,MAX(CO$4-$AC$4-$DZ138+1,0),1,MIN($DZ138,CO$4-$AC$4+1))),0)))),
SUM($AC138:$BZ138)*
     IF(SSSModel!$C$4="RR",OFFSET(Profiles!$K$2,$Z138,MAX(Profiles!$C$2,AQ$4-$W138)),
     IF(SSSModel!$C$4="ECC",$EA138*$EB138*IF(MAX(Escalation!$C$2,AQ$4-$W138)&gt;$DZ138-1,0,OFFSET(Escalation!$K$2,$Y138,MAX(Escalation!$C$2,AQ$4-$W138))),
     IF(SSSModel!$C$4="PV",IF(CO$4=$W138,$EA138*(1+SSSModel!$C$2),0),
     IF(SSSModel!$C$4="FCR",IF(AND(CO$4&gt;=$W138,OFFSET(Profiles!$K$2,$Z138,MAX(Profiles!$C$2,AQ$4-$W138))&gt;0),$EC138,0),0))))))</f>
        <v>0</v>
      </c>
      <c r="CP138" s="135">
        <f ca="1">IF(OR($Z138=0,SSSModel!$C$4="CF"),AR138,
IF(LEFT($V138,3)="ON_",
     IF(SSSModel!$C$4="RR",SUMPRODUCT(OFFSET($AC138,0,0,1,$CB$2),OFFSET(Profiles!$K$28,($Z138-1)*(Profiles!$I$26+1)+CP$4-SSSModel!$C$3+1,0,1,$CB$2)),
     IF(SSSModel!$C$4="ECC",$EA138*$EB138*SUMPRODUCT(OFFSET($AC138,0,MAX(0,CP$4-$DZ138-$CA$4+1),1,MIN($DZ138,CP$4-$CA$4+1)),OFFSET(Escalation!$K$24,($Y138-1)*(Escalation!$I$22+1)+CP$4-SSSModel!$C$3+1,MAX(0,CP$4-$DZ138-$CA$4+1),1,MIN($DZ138,CP$4-$CA$4+1))),
     IF(SSSModel!$C$4="PV",AR138*$EA138*(1+SSSModel!$C$2),
     IF(SSSModel!$C$4="FCR",$EC138*SUM(OFFSET($AC138,0,MAX(CP$4-$AC$4-$DZ138+1,0),1,MIN($DZ138,CP$4-$AC$4+1))),0)))),
SUM($AC138:$BZ138)*
     IF(SSSModel!$C$4="RR",OFFSET(Profiles!$K$2,$Z138,MAX(Profiles!$C$2,AR$4-$W138)),
     IF(SSSModel!$C$4="ECC",$EA138*$EB138*IF(MAX(Escalation!$C$2,AR$4-$W138)&gt;$DZ138-1,0,OFFSET(Escalation!$K$2,$Y138,MAX(Escalation!$C$2,AR$4-$W138))),
     IF(SSSModel!$C$4="PV",IF(CP$4=$W138,$EA138*(1+SSSModel!$C$2),0),
     IF(SSSModel!$C$4="FCR",IF(AND(CP$4&gt;=$W138,OFFSET(Profiles!$K$2,$Z138,MAX(Profiles!$C$2,AR$4-$W138))&gt;0),$EC138,0),0))))))</f>
        <v>0</v>
      </c>
      <c r="CQ138" s="135">
        <f ca="1">IF(OR($Z138=0,SSSModel!$C$4="CF"),AS138,
IF(LEFT($V138,3)="ON_",
     IF(SSSModel!$C$4="RR",SUMPRODUCT(OFFSET($AC138,0,0,1,$CB$2),OFFSET(Profiles!$K$28,($Z138-1)*(Profiles!$I$26+1)+CQ$4-SSSModel!$C$3+1,0,1,$CB$2)),
     IF(SSSModel!$C$4="ECC",$EA138*$EB138*SUMPRODUCT(OFFSET($AC138,0,MAX(0,CQ$4-$DZ138-$CA$4+1),1,MIN($DZ138,CQ$4-$CA$4+1)),OFFSET(Escalation!$K$24,($Y138-1)*(Escalation!$I$22+1)+CQ$4-SSSModel!$C$3+1,MAX(0,CQ$4-$DZ138-$CA$4+1),1,MIN($DZ138,CQ$4-$CA$4+1))),
     IF(SSSModel!$C$4="PV",AS138*$EA138*(1+SSSModel!$C$2),
     IF(SSSModel!$C$4="FCR",$EC138*SUM(OFFSET($AC138,0,MAX(CQ$4-$AC$4-$DZ138+1,0),1,MIN($DZ138,CQ$4-$AC$4+1))),0)))),
SUM($AC138:$BZ138)*
     IF(SSSModel!$C$4="RR",OFFSET(Profiles!$K$2,$Z138,MAX(Profiles!$C$2,AS$4-$W138)),
     IF(SSSModel!$C$4="ECC",$EA138*$EB138*IF(MAX(Escalation!$C$2,AS$4-$W138)&gt;$DZ138-1,0,OFFSET(Escalation!$K$2,$Y138,MAX(Escalation!$C$2,AS$4-$W138))),
     IF(SSSModel!$C$4="PV",IF(CQ$4=$W138,$EA138*(1+SSSModel!$C$2),0),
     IF(SSSModel!$C$4="FCR",IF(AND(CQ$4&gt;=$W138,OFFSET(Profiles!$K$2,$Z138,MAX(Profiles!$C$2,AS$4-$W138))&gt;0),$EC138,0),0))))))</f>
        <v>0</v>
      </c>
      <c r="CR138" s="135">
        <f ca="1">IF(OR($Z138=0,SSSModel!$C$4="CF"),AT138,
IF(LEFT($V138,3)="ON_",
     IF(SSSModel!$C$4="RR",SUMPRODUCT(OFFSET($AC138,0,0,1,$CB$2),OFFSET(Profiles!$K$28,($Z138-1)*(Profiles!$I$26+1)+CR$4-SSSModel!$C$3+1,0,1,$CB$2)),
     IF(SSSModel!$C$4="ECC",$EA138*$EB138*SUMPRODUCT(OFFSET($AC138,0,MAX(0,CR$4-$DZ138-$CA$4+1),1,MIN($DZ138,CR$4-$CA$4+1)),OFFSET(Escalation!$K$24,($Y138-1)*(Escalation!$I$22+1)+CR$4-SSSModel!$C$3+1,MAX(0,CR$4-$DZ138-$CA$4+1),1,MIN($DZ138,CR$4-$CA$4+1))),
     IF(SSSModel!$C$4="PV",AT138*$EA138*(1+SSSModel!$C$2),
     IF(SSSModel!$C$4="FCR",$EC138*SUM(OFFSET($AC138,0,MAX(CR$4-$AC$4-$DZ138+1,0),1,MIN($DZ138,CR$4-$AC$4+1))),0)))),
SUM($AC138:$BZ138)*
     IF(SSSModel!$C$4="RR",OFFSET(Profiles!$K$2,$Z138,MAX(Profiles!$C$2,AT$4-$W138)),
     IF(SSSModel!$C$4="ECC",$EA138*$EB138*IF(MAX(Escalation!$C$2,AT$4-$W138)&gt;$DZ138-1,0,OFFSET(Escalation!$K$2,$Y138,MAX(Escalation!$C$2,AT$4-$W138))),
     IF(SSSModel!$C$4="PV",IF(CR$4=$W138,$EA138*(1+SSSModel!$C$2),0),
     IF(SSSModel!$C$4="FCR",IF(AND(CR$4&gt;=$W138,OFFSET(Profiles!$K$2,$Z138,MAX(Profiles!$C$2,AT$4-$W138))&gt;0),$EC138,0),0))))))</f>
        <v>0</v>
      </c>
      <c r="CS138" s="135">
        <f ca="1">IF(OR($Z138=0,SSSModel!$C$4="CF"),AU138,
IF(LEFT($V138,3)="ON_",
     IF(SSSModel!$C$4="RR",SUMPRODUCT(OFFSET($AC138,0,0,1,$CB$2),OFFSET(Profiles!$K$28,($Z138-1)*(Profiles!$I$26+1)+CS$4-SSSModel!$C$3+1,0,1,$CB$2)),
     IF(SSSModel!$C$4="ECC",$EA138*$EB138*SUMPRODUCT(OFFSET($AC138,0,MAX(0,CS$4-$DZ138-$CA$4+1),1,MIN($DZ138,CS$4-$CA$4+1)),OFFSET(Escalation!$K$24,($Y138-1)*(Escalation!$I$22+1)+CS$4-SSSModel!$C$3+1,MAX(0,CS$4-$DZ138-$CA$4+1),1,MIN($DZ138,CS$4-$CA$4+1))),
     IF(SSSModel!$C$4="PV",AU138*$EA138*(1+SSSModel!$C$2),
     IF(SSSModel!$C$4="FCR",$EC138*SUM(OFFSET($AC138,0,MAX(CS$4-$AC$4-$DZ138+1,0),1,MIN($DZ138,CS$4-$AC$4+1))),0)))),
SUM($AC138:$BZ138)*
     IF(SSSModel!$C$4="RR",OFFSET(Profiles!$K$2,$Z138,MAX(Profiles!$C$2,AU$4-$W138)),
     IF(SSSModel!$C$4="ECC",$EA138*$EB138*IF(MAX(Escalation!$C$2,AU$4-$W138)&gt;$DZ138-1,0,OFFSET(Escalation!$K$2,$Y138,MAX(Escalation!$C$2,AU$4-$W138))),
     IF(SSSModel!$C$4="PV",IF(CS$4=$W138,$EA138*(1+SSSModel!$C$2),0),
     IF(SSSModel!$C$4="FCR",IF(AND(CS$4&gt;=$W138,OFFSET(Profiles!$K$2,$Z138,MAX(Profiles!$C$2,AU$4-$W138))&gt;0),$EC138,0),0))))))</f>
        <v>0</v>
      </c>
      <c r="CT138" s="135">
        <f ca="1">IF(OR($Z138=0,SSSModel!$C$4="CF"),AV138,
IF(LEFT($V138,3)="ON_",
     IF(SSSModel!$C$4="RR",SUMPRODUCT(OFFSET($AC138,0,0,1,$CB$2),OFFSET(Profiles!$K$28,($Z138-1)*(Profiles!$I$26+1)+CT$4-SSSModel!$C$3+1,0,1,$CB$2)),
     IF(SSSModel!$C$4="ECC",$EA138*$EB138*SUMPRODUCT(OFFSET($AC138,0,MAX(0,CT$4-$DZ138-$CA$4+1),1,MIN($DZ138,CT$4-$CA$4+1)),OFFSET(Escalation!$K$24,($Y138-1)*(Escalation!$I$22+1)+CT$4-SSSModel!$C$3+1,MAX(0,CT$4-$DZ138-$CA$4+1),1,MIN($DZ138,CT$4-$CA$4+1))),
     IF(SSSModel!$C$4="PV",AV138*$EA138*(1+SSSModel!$C$2),
     IF(SSSModel!$C$4="FCR",$EC138*SUM(OFFSET($AC138,0,MAX(CT$4-$AC$4-$DZ138+1,0),1,MIN($DZ138,CT$4-$AC$4+1))),0)))),
SUM($AC138:$BZ138)*
     IF(SSSModel!$C$4="RR",OFFSET(Profiles!$K$2,$Z138,MAX(Profiles!$C$2,AV$4-$W138)),
     IF(SSSModel!$C$4="ECC",$EA138*$EB138*IF(MAX(Escalation!$C$2,AV$4-$W138)&gt;$DZ138-1,0,OFFSET(Escalation!$K$2,$Y138,MAX(Escalation!$C$2,AV$4-$W138))),
     IF(SSSModel!$C$4="PV",IF(CT$4=$W138,$EA138*(1+SSSModel!$C$2),0),
     IF(SSSModel!$C$4="FCR",IF(AND(CT$4&gt;=$W138,OFFSET(Profiles!$K$2,$Z138,MAX(Profiles!$C$2,AV$4-$W138))&gt;0),$EC138,0),0))))))</f>
        <v>0</v>
      </c>
      <c r="CU138" s="135">
        <f ca="1">IF(OR($Z138=0,SSSModel!$C$4="CF"),AW138,
IF(LEFT($V138,3)="ON_",
     IF(SSSModel!$C$4="RR",SUMPRODUCT(OFFSET($AC138,0,0,1,$CB$2),OFFSET(Profiles!$K$28,($Z138-1)*(Profiles!$I$26+1)+CU$4-SSSModel!$C$3+1,0,1,$CB$2)),
     IF(SSSModel!$C$4="ECC",$EA138*$EB138*SUMPRODUCT(OFFSET($AC138,0,MAX(0,CU$4-$DZ138-$CA$4+1),1,MIN($DZ138,CU$4-$CA$4+1)),OFFSET(Escalation!$K$24,($Y138-1)*(Escalation!$I$22+1)+CU$4-SSSModel!$C$3+1,MAX(0,CU$4-$DZ138-$CA$4+1),1,MIN($DZ138,CU$4-$CA$4+1))),
     IF(SSSModel!$C$4="PV",AW138*$EA138*(1+SSSModel!$C$2),
     IF(SSSModel!$C$4="FCR",$EC138*SUM(OFFSET($AC138,0,MAX(CU$4-$AC$4-$DZ138+1,0),1,MIN($DZ138,CU$4-$AC$4+1))),0)))),
SUM($AC138:$BZ138)*
     IF(SSSModel!$C$4="RR",OFFSET(Profiles!$K$2,$Z138,MAX(Profiles!$C$2,AW$4-$W138)),
     IF(SSSModel!$C$4="ECC",$EA138*$EB138*IF(MAX(Escalation!$C$2,AW$4-$W138)&gt;$DZ138-1,0,OFFSET(Escalation!$K$2,$Y138,MAX(Escalation!$C$2,AW$4-$W138))),
     IF(SSSModel!$C$4="PV",IF(CU$4=$W138,$EA138*(1+SSSModel!$C$2),0),
     IF(SSSModel!$C$4="FCR",IF(AND(CU$4&gt;=$W138,OFFSET(Profiles!$K$2,$Z138,MAX(Profiles!$C$2,AW$4-$W138))&gt;0),$EC138,0),0))))))</f>
        <v>0</v>
      </c>
      <c r="CV138" s="135">
        <f ca="1">IF(OR($Z138=0,SSSModel!$C$4="CF"),AX138,
IF(LEFT($V138,3)="ON_",
     IF(SSSModel!$C$4="RR",SUMPRODUCT(OFFSET($AC138,0,0,1,$CB$2),OFFSET(Profiles!$K$28,($Z138-1)*(Profiles!$I$26+1)+CV$4-SSSModel!$C$3+1,0,1,$CB$2)),
     IF(SSSModel!$C$4="ECC",$EA138*$EB138*SUMPRODUCT(OFFSET($AC138,0,MAX(0,CV$4-$DZ138-$CA$4+1),1,MIN($DZ138,CV$4-$CA$4+1)),OFFSET(Escalation!$K$24,($Y138-1)*(Escalation!$I$22+1)+CV$4-SSSModel!$C$3+1,MAX(0,CV$4-$DZ138-$CA$4+1),1,MIN($DZ138,CV$4-$CA$4+1))),
     IF(SSSModel!$C$4="PV",AX138*$EA138*(1+SSSModel!$C$2),
     IF(SSSModel!$C$4="FCR",$EC138*SUM(OFFSET($AC138,0,MAX(CV$4-$AC$4-$DZ138+1,0),1,MIN($DZ138,CV$4-$AC$4+1))),0)))),
SUM($AC138:$BZ138)*
     IF(SSSModel!$C$4="RR",OFFSET(Profiles!$K$2,$Z138,MAX(Profiles!$C$2,AX$4-$W138)),
     IF(SSSModel!$C$4="ECC",$EA138*$EB138*IF(MAX(Escalation!$C$2,AX$4-$W138)&gt;$DZ138-1,0,OFFSET(Escalation!$K$2,$Y138,MAX(Escalation!$C$2,AX$4-$W138))),
     IF(SSSModel!$C$4="PV",IF(CV$4=$W138,$EA138*(1+SSSModel!$C$2),0),
     IF(SSSModel!$C$4="FCR",IF(AND(CV$4&gt;=$W138,OFFSET(Profiles!$K$2,$Z138,MAX(Profiles!$C$2,AX$4-$W138))&gt;0),$EC138,0),0))))))</f>
        <v>0</v>
      </c>
      <c r="CW138" s="135">
        <f ca="1">IF(OR($Z138=0,SSSModel!$C$4="CF"),AY138,
IF(LEFT($V138,3)="ON_",
     IF(SSSModel!$C$4="RR",SUMPRODUCT(OFFSET($AC138,0,0,1,$CB$2),OFFSET(Profiles!$K$28,($Z138-1)*(Profiles!$I$26+1)+CW$4-SSSModel!$C$3+1,0,1,$CB$2)),
     IF(SSSModel!$C$4="ECC",$EA138*$EB138*SUMPRODUCT(OFFSET($AC138,0,MAX(0,CW$4-$DZ138-$CA$4+1),1,MIN($DZ138,CW$4-$CA$4+1)),OFFSET(Escalation!$K$24,($Y138-1)*(Escalation!$I$22+1)+CW$4-SSSModel!$C$3+1,MAX(0,CW$4-$DZ138-$CA$4+1),1,MIN($DZ138,CW$4-$CA$4+1))),
     IF(SSSModel!$C$4="PV",AY138*$EA138*(1+SSSModel!$C$2),
     IF(SSSModel!$C$4="FCR",$EC138*SUM(OFFSET($AC138,0,MAX(CW$4-$AC$4-$DZ138+1,0),1,MIN($DZ138,CW$4-$AC$4+1))),0)))),
SUM($AC138:$BZ138)*
     IF(SSSModel!$C$4="RR",OFFSET(Profiles!$K$2,$Z138,MAX(Profiles!$C$2,AY$4-$W138)),
     IF(SSSModel!$C$4="ECC",$EA138*$EB138*IF(MAX(Escalation!$C$2,AY$4-$W138)&gt;$DZ138-1,0,OFFSET(Escalation!$K$2,$Y138,MAX(Escalation!$C$2,AY$4-$W138))),
     IF(SSSModel!$C$4="PV",IF(CW$4=$W138,$EA138*(1+SSSModel!$C$2),0),
     IF(SSSModel!$C$4="FCR",IF(AND(CW$4&gt;=$W138,OFFSET(Profiles!$K$2,$Z138,MAX(Profiles!$C$2,AY$4-$W138))&gt;0),$EC138,0),0))))))</f>
        <v>0</v>
      </c>
      <c r="CX138" s="135">
        <f ca="1">IF(OR($Z138=0,SSSModel!$C$4="CF"),AZ138,
IF(LEFT($V138,3)="ON_",
     IF(SSSModel!$C$4="RR",SUMPRODUCT(OFFSET($AC138,0,0,1,$CB$2),OFFSET(Profiles!$K$28,($Z138-1)*(Profiles!$I$26+1)+CX$4-SSSModel!$C$3+1,0,1,$CB$2)),
     IF(SSSModel!$C$4="ECC",$EA138*$EB138*SUMPRODUCT(OFFSET($AC138,0,MAX(0,CX$4-$DZ138-$CA$4+1),1,MIN($DZ138,CX$4-$CA$4+1)),OFFSET(Escalation!$K$24,($Y138-1)*(Escalation!$I$22+1)+CX$4-SSSModel!$C$3+1,MAX(0,CX$4-$DZ138-$CA$4+1),1,MIN($DZ138,CX$4-$CA$4+1))),
     IF(SSSModel!$C$4="PV",AZ138*$EA138*(1+SSSModel!$C$2),
     IF(SSSModel!$C$4="FCR",$EC138*SUM(OFFSET($AC138,0,MAX(CX$4-$AC$4-$DZ138+1,0),1,MIN($DZ138,CX$4-$AC$4+1))),0)))),
SUM($AC138:$BZ138)*
     IF(SSSModel!$C$4="RR",OFFSET(Profiles!$K$2,$Z138,MAX(Profiles!$C$2,AZ$4-$W138)),
     IF(SSSModel!$C$4="ECC",$EA138*$EB138*IF(MAX(Escalation!$C$2,AZ$4-$W138)&gt;$DZ138-1,0,OFFSET(Escalation!$K$2,$Y138,MAX(Escalation!$C$2,AZ$4-$W138))),
     IF(SSSModel!$C$4="PV",IF(CX$4=$W138,$EA138*(1+SSSModel!$C$2),0),
     IF(SSSModel!$C$4="FCR",IF(AND(CX$4&gt;=$W138,OFFSET(Profiles!$K$2,$Z138,MAX(Profiles!$C$2,AZ$4-$W138))&gt;0),$EC138,0),0))))))</f>
        <v>0</v>
      </c>
      <c r="CY138" s="135">
        <f ca="1">IF(OR($Z138=0,SSSModel!$C$4="CF"),BA138,
IF(LEFT($V138,3)="ON_",
     IF(SSSModel!$C$4="RR",SUMPRODUCT(OFFSET($AC138,0,0,1,$CB$2),OFFSET(Profiles!$K$28,($Z138-1)*(Profiles!$I$26+1)+CY$4-SSSModel!$C$3+1,0,1,$CB$2)),
     IF(SSSModel!$C$4="ECC",$EA138*$EB138*SUMPRODUCT(OFFSET($AC138,0,MAX(0,CY$4-$DZ138-$CA$4+1),1,MIN($DZ138,CY$4-$CA$4+1)),OFFSET(Escalation!$K$24,($Y138-1)*(Escalation!$I$22+1)+CY$4-SSSModel!$C$3+1,MAX(0,CY$4-$DZ138-$CA$4+1),1,MIN($DZ138,CY$4-$CA$4+1))),
     IF(SSSModel!$C$4="PV",BA138*$EA138*(1+SSSModel!$C$2),
     IF(SSSModel!$C$4="FCR",$EC138*SUM(OFFSET($AC138,0,MAX(CY$4-$AC$4-$DZ138+1,0),1,MIN($DZ138,CY$4-$AC$4+1))),0)))),
SUM($AC138:$BZ138)*
     IF(SSSModel!$C$4="RR",OFFSET(Profiles!$K$2,$Z138,MAX(Profiles!$C$2,BA$4-$W138)),
     IF(SSSModel!$C$4="ECC",$EA138*$EB138*IF(MAX(Escalation!$C$2,BA$4-$W138)&gt;$DZ138-1,0,OFFSET(Escalation!$K$2,$Y138,MAX(Escalation!$C$2,BA$4-$W138))),
     IF(SSSModel!$C$4="PV",IF(CY$4=$W138,$EA138*(1+SSSModel!$C$2),0),
     IF(SSSModel!$C$4="FCR",IF(AND(CY$4&gt;=$W138,OFFSET(Profiles!$K$2,$Z138,MAX(Profiles!$C$2,BA$4-$W138))&gt;0),$EC138,0),0))))))</f>
        <v>0</v>
      </c>
      <c r="CZ138" s="135">
        <f ca="1">IF(OR($Z138=0,SSSModel!$C$4="CF"),BB138,
IF(LEFT($V138,3)="ON_",
     IF(SSSModel!$C$4="RR",SUMPRODUCT(OFFSET($AC138,0,0,1,$CB$2),OFFSET(Profiles!$K$28,($Z138-1)*(Profiles!$I$26+1)+CZ$4-SSSModel!$C$3+1,0,1,$CB$2)),
     IF(SSSModel!$C$4="ECC",$EA138*$EB138*SUMPRODUCT(OFFSET($AC138,0,MAX(0,CZ$4-$DZ138-$CA$4+1),1,MIN($DZ138,CZ$4-$CA$4+1)),OFFSET(Escalation!$K$24,($Y138-1)*(Escalation!$I$22+1)+CZ$4-SSSModel!$C$3+1,MAX(0,CZ$4-$DZ138-$CA$4+1),1,MIN($DZ138,CZ$4-$CA$4+1))),
     IF(SSSModel!$C$4="PV",BB138*$EA138*(1+SSSModel!$C$2),
     IF(SSSModel!$C$4="FCR",$EC138*SUM(OFFSET($AC138,0,MAX(CZ$4-$AC$4-$DZ138+1,0),1,MIN($DZ138,CZ$4-$AC$4+1))),0)))),
SUM($AC138:$BZ138)*
     IF(SSSModel!$C$4="RR",OFFSET(Profiles!$K$2,$Z138,MAX(Profiles!$C$2,BB$4-$W138)),
     IF(SSSModel!$C$4="ECC",$EA138*$EB138*IF(MAX(Escalation!$C$2,BB$4-$W138)&gt;$DZ138-1,0,OFFSET(Escalation!$K$2,$Y138,MAX(Escalation!$C$2,BB$4-$W138))),
     IF(SSSModel!$C$4="PV",IF(CZ$4=$W138,$EA138*(1+SSSModel!$C$2),0),
     IF(SSSModel!$C$4="FCR",IF(AND(CZ$4&gt;=$W138,OFFSET(Profiles!$K$2,$Z138,MAX(Profiles!$C$2,BB$4-$W138))&gt;0),$EC138,0),0))))))</f>
        <v>0</v>
      </c>
      <c r="DA138" s="135">
        <f ca="1">IF(OR($Z138=0,SSSModel!$C$4="CF"),BC138,
IF(LEFT($V138,3)="ON_",
     IF(SSSModel!$C$4="RR",SUMPRODUCT(OFFSET($AC138,0,0,1,$CB$2),OFFSET(Profiles!$K$28,($Z138-1)*(Profiles!$I$26+1)+DA$4-SSSModel!$C$3+1,0,1,$CB$2)),
     IF(SSSModel!$C$4="ECC",$EA138*$EB138*SUMPRODUCT(OFFSET($AC138,0,MAX(0,DA$4-$DZ138-$CA$4+1),1,MIN($DZ138,DA$4-$CA$4+1)),OFFSET(Escalation!$K$24,($Y138-1)*(Escalation!$I$22+1)+DA$4-SSSModel!$C$3+1,MAX(0,DA$4-$DZ138-$CA$4+1),1,MIN($DZ138,DA$4-$CA$4+1))),
     IF(SSSModel!$C$4="PV",BC138*$EA138*(1+SSSModel!$C$2),
     IF(SSSModel!$C$4="FCR",$EC138*SUM(OFFSET($AC138,0,MAX(DA$4-$AC$4-$DZ138+1,0),1,MIN($DZ138,DA$4-$AC$4+1))),0)))),
SUM($AC138:$BZ138)*
     IF(SSSModel!$C$4="RR",OFFSET(Profiles!$K$2,$Z138,MAX(Profiles!$C$2,BC$4-$W138)),
     IF(SSSModel!$C$4="ECC",$EA138*$EB138*IF(MAX(Escalation!$C$2,BC$4-$W138)&gt;$DZ138-1,0,OFFSET(Escalation!$K$2,$Y138,MAX(Escalation!$C$2,BC$4-$W138))),
     IF(SSSModel!$C$4="PV",IF(DA$4=$W138,$EA138*(1+SSSModel!$C$2),0),
     IF(SSSModel!$C$4="FCR",IF(AND(DA$4&gt;=$W138,OFFSET(Profiles!$K$2,$Z138,MAX(Profiles!$C$2,BC$4-$W138))&gt;0),$EC138,0),0))))))</f>
        <v>0</v>
      </c>
      <c r="DB138" s="135">
        <f ca="1">IF(OR($Z138=0,SSSModel!$C$4="CF"),BD138,
IF(LEFT($V138,3)="ON_",
     IF(SSSModel!$C$4="RR",SUMPRODUCT(OFFSET($AC138,0,0,1,$CB$2),OFFSET(Profiles!$K$28,($Z138-1)*(Profiles!$I$26+1)+DB$4-SSSModel!$C$3+1,0,1,$CB$2)),
     IF(SSSModel!$C$4="ECC",$EA138*$EB138*SUMPRODUCT(OFFSET($AC138,0,MAX(0,DB$4-$DZ138-$CA$4+1),1,MIN($DZ138,DB$4-$CA$4+1)),OFFSET(Escalation!$K$24,($Y138-1)*(Escalation!$I$22+1)+DB$4-SSSModel!$C$3+1,MAX(0,DB$4-$DZ138-$CA$4+1),1,MIN($DZ138,DB$4-$CA$4+1))),
     IF(SSSModel!$C$4="PV",BD138*$EA138*(1+SSSModel!$C$2),
     IF(SSSModel!$C$4="FCR",$EC138*SUM(OFFSET($AC138,0,MAX(DB$4-$AC$4-$DZ138+1,0),1,MIN($DZ138,DB$4-$AC$4+1))),0)))),
SUM($AC138:$BZ138)*
     IF(SSSModel!$C$4="RR",OFFSET(Profiles!$K$2,$Z138,MAX(Profiles!$C$2,BD$4-$W138)),
     IF(SSSModel!$C$4="ECC",$EA138*$EB138*IF(MAX(Escalation!$C$2,BD$4-$W138)&gt;$DZ138-1,0,OFFSET(Escalation!$K$2,$Y138,MAX(Escalation!$C$2,BD$4-$W138))),
     IF(SSSModel!$C$4="PV",IF(DB$4=$W138,$EA138*(1+SSSModel!$C$2),0),
     IF(SSSModel!$C$4="FCR",IF(AND(DB$4&gt;=$W138,OFFSET(Profiles!$K$2,$Z138,MAX(Profiles!$C$2,BD$4-$W138))&gt;0),$EC138,0),0))))))</f>
        <v>0</v>
      </c>
      <c r="DC138" s="135">
        <f ca="1">IF(OR($Z138=0,SSSModel!$C$4="CF"),BE138,
IF(LEFT($V138,3)="ON_",
     IF(SSSModel!$C$4="RR",SUMPRODUCT(OFFSET($AC138,0,0,1,$CB$2),OFFSET(Profiles!$K$28,($Z138-1)*(Profiles!$I$26+1)+DC$4-SSSModel!$C$3+1,0,1,$CB$2)),
     IF(SSSModel!$C$4="ECC",$EA138*$EB138*SUMPRODUCT(OFFSET($AC138,0,MAX(0,DC$4-$DZ138-$CA$4+1),1,MIN($DZ138,DC$4-$CA$4+1)),OFFSET(Escalation!$K$24,($Y138-1)*(Escalation!$I$22+1)+DC$4-SSSModel!$C$3+1,MAX(0,DC$4-$DZ138-$CA$4+1),1,MIN($DZ138,DC$4-$CA$4+1))),
     IF(SSSModel!$C$4="PV",BE138*$EA138*(1+SSSModel!$C$2),
     IF(SSSModel!$C$4="FCR",$EC138*SUM(OFFSET($AC138,0,MAX(DC$4-$AC$4-$DZ138+1,0),1,MIN($DZ138,DC$4-$AC$4+1))),0)))),
SUM($AC138:$BZ138)*
     IF(SSSModel!$C$4="RR",OFFSET(Profiles!$K$2,$Z138,MAX(Profiles!$C$2,BE$4-$W138)),
     IF(SSSModel!$C$4="ECC",$EA138*$EB138*IF(MAX(Escalation!$C$2,BE$4-$W138)&gt;$DZ138-1,0,OFFSET(Escalation!$K$2,$Y138,MAX(Escalation!$C$2,BE$4-$W138))),
     IF(SSSModel!$C$4="PV",IF(DC$4=$W138,$EA138*(1+SSSModel!$C$2),0),
     IF(SSSModel!$C$4="FCR",IF(AND(DC$4&gt;=$W138,OFFSET(Profiles!$K$2,$Z138,MAX(Profiles!$C$2,BE$4-$W138))&gt;0),$EC138,0),0))))))</f>
        <v>0</v>
      </c>
      <c r="DD138" s="135">
        <f ca="1">IF(OR($Z138=0,SSSModel!$C$4="CF"),BF138,
IF(LEFT($V138,3)="ON_",
     IF(SSSModel!$C$4="RR",SUMPRODUCT(OFFSET($AC138,0,0,1,$CB$2),OFFSET(Profiles!$K$28,($Z138-1)*(Profiles!$I$26+1)+DD$4-SSSModel!$C$3+1,0,1,$CB$2)),
     IF(SSSModel!$C$4="ECC",$EA138*$EB138*SUMPRODUCT(OFFSET($AC138,0,MAX(0,DD$4-$DZ138-$CA$4+1),1,MIN($DZ138,DD$4-$CA$4+1)),OFFSET(Escalation!$K$24,($Y138-1)*(Escalation!$I$22+1)+DD$4-SSSModel!$C$3+1,MAX(0,DD$4-$DZ138-$CA$4+1),1,MIN($DZ138,DD$4-$CA$4+1))),
     IF(SSSModel!$C$4="PV",BF138*$EA138*(1+SSSModel!$C$2),
     IF(SSSModel!$C$4="FCR",$EC138*SUM(OFFSET($AC138,0,MAX(DD$4-$AC$4-$DZ138+1,0),1,MIN($DZ138,DD$4-$AC$4+1))),0)))),
SUM($AC138:$BZ138)*
     IF(SSSModel!$C$4="RR",OFFSET(Profiles!$K$2,$Z138,MAX(Profiles!$C$2,BF$4-$W138)),
     IF(SSSModel!$C$4="ECC",$EA138*$EB138*IF(MAX(Escalation!$C$2,BF$4-$W138)&gt;$DZ138-1,0,OFFSET(Escalation!$K$2,$Y138,MAX(Escalation!$C$2,BF$4-$W138))),
     IF(SSSModel!$C$4="PV",IF(DD$4=$W138,$EA138*(1+SSSModel!$C$2),0),
     IF(SSSModel!$C$4="FCR",IF(AND(DD$4&gt;=$W138,OFFSET(Profiles!$K$2,$Z138,MAX(Profiles!$C$2,BF$4-$W138))&gt;0),$EC138,0),0))))))</f>
        <v>0</v>
      </c>
      <c r="DE138" s="135">
        <f ca="1">IF(OR($Z138=0,SSSModel!$C$4="CF"),BG138,
IF(LEFT($V138,3)="ON_",
     IF(SSSModel!$C$4="RR",SUMPRODUCT(OFFSET($AC138,0,0,1,$CB$2),OFFSET(Profiles!$K$28,($Z138-1)*(Profiles!$I$26+1)+DE$4-SSSModel!$C$3+1,0,1,$CB$2)),
     IF(SSSModel!$C$4="ECC",$EA138*$EB138*SUMPRODUCT(OFFSET($AC138,0,MAX(0,DE$4-$DZ138-$CA$4+1),1,MIN($DZ138,DE$4-$CA$4+1)),OFFSET(Escalation!$K$24,($Y138-1)*(Escalation!$I$22+1)+DE$4-SSSModel!$C$3+1,MAX(0,DE$4-$DZ138-$CA$4+1),1,MIN($DZ138,DE$4-$CA$4+1))),
     IF(SSSModel!$C$4="PV",BG138*$EA138*(1+SSSModel!$C$2),
     IF(SSSModel!$C$4="FCR",$EC138*SUM(OFFSET($AC138,0,MAX(DE$4-$AC$4-$DZ138+1,0),1,MIN($DZ138,DE$4-$AC$4+1))),0)))),
SUM($AC138:$BZ138)*
     IF(SSSModel!$C$4="RR",OFFSET(Profiles!$K$2,$Z138,MAX(Profiles!$C$2,BG$4-$W138)),
     IF(SSSModel!$C$4="ECC",$EA138*$EB138*IF(MAX(Escalation!$C$2,BG$4-$W138)&gt;$DZ138-1,0,OFFSET(Escalation!$K$2,$Y138,MAX(Escalation!$C$2,BG$4-$W138))),
     IF(SSSModel!$C$4="PV",IF(DE$4=$W138,$EA138*(1+SSSModel!$C$2),0),
     IF(SSSModel!$C$4="FCR",IF(AND(DE$4&gt;=$W138,OFFSET(Profiles!$K$2,$Z138,MAX(Profiles!$C$2,BG$4-$W138))&gt;0),$EC138,0),0))))))</f>
        <v>0</v>
      </c>
      <c r="DF138" s="135">
        <f ca="1">IF(OR($Z138=0,SSSModel!$C$4="CF"),BH138,
IF(LEFT($V138,3)="ON_",
     IF(SSSModel!$C$4="RR",SUMPRODUCT(OFFSET($AC138,0,0,1,$CB$2),OFFSET(Profiles!$K$28,($Z138-1)*(Profiles!$I$26+1)+DF$4-SSSModel!$C$3+1,0,1,$CB$2)),
     IF(SSSModel!$C$4="ECC",$EA138*$EB138*SUMPRODUCT(OFFSET($AC138,0,MAX(0,DF$4-$DZ138-$CA$4+1),1,MIN($DZ138,DF$4-$CA$4+1)),OFFSET(Escalation!$K$24,($Y138-1)*(Escalation!$I$22+1)+DF$4-SSSModel!$C$3+1,MAX(0,DF$4-$DZ138-$CA$4+1),1,MIN($DZ138,DF$4-$CA$4+1))),
     IF(SSSModel!$C$4="PV",BH138*$EA138*(1+SSSModel!$C$2),
     IF(SSSModel!$C$4="FCR",$EC138*SUM(OFFSET($AC138,0,MAX(DF$4-$AC$4-$DZ138+1,0),1,MIN($DZ138,DF$4-$AC$4+1))),0)))),
SUM($AC138:$BZ138)*
     IF(SSSModel!$C$4="RR",OFFSET(Profiles!$K$2,$Z138,MAX(Profiles!$C$2,BH$4-$W138)),
     IF(SSSModel!$C$4="ECC",$EA138*$EB138*IF(MAX(Escalation!$C$2,BH$4-$W138)&gt;$DZ138-1,0,OFFSET(Escalation!$K$2,$Y138,MAX(Escalation!$C$2,BH$4-$W138))),
     IF(SSSModel!$C$4="PV",IF(DF$4=$W138,$EA138*(1+SSSModel!$C$2),0),
     IF(SSSModel!$C$4="FCR",IF(AND(DF$4&gt;=$W138,OFFSET(Profiles!$K$2,$Z138,MAX(Profiles!$C$2,BH$4-$W138))&gt;0),$EC138,0),0))))))</f>
        <v>0</v>
      </c>
      <c r="DG138" s="135">
        <f ca="1">IF(OR($Z138=0,SSSModel!$C$4="CF"),BI138,
IF(LEFT($V138,3)="ON_",
     IF(SSSModel!$C$4="RR",SUMPRODUCT(OFFSET($AC138,0,0,1,$CB$2),OFFSET(Profiles!$K$28,($Z138-1)*(Profiles!$I$26+1)+DG$4-SSSModel!$C$3+1,0,1,$CB$2)),
     IF(SSSModel!$C$4="ECC",$EA138*$EB138*SUMPRODUCT(OFFSET($AC138,0,MAX(0,DG$4-$DZ138-$CA$4+1),1,MIN($DZ138,DG$4-$CA$4+1)),OFFSET(Escalation!$K$24,($Y138-1)*(Escalation!$I$22+1)+DG$4-SSSModel!$C$3+1,MAX(0,DG$4-$DZ138-$CA$4+1),1,MIN($DZ138,DG$4-$CA$4+1))),
     IF(SSSModel!$C$4="PV",BI138*$EA138*(1+SSSModel!$C$2),
     IF(SSSModel!$C$4="FCR",$EC138*SUM(OFFSET($AC138,0,MAX(DG$4-$AC$4-$DZ138+1,0),1,MIN($DZ138,DG$4-$AC$4+1))),0)))),
SUM($AC138:$BZ138)*
     IF(SSSModel!$C$4="RR",OFFSET(Profiles!$K$2,$Z138,MAX(Profiles!$C$2,BI$4-$W138)),
     IF(SSSModel!$C$4="ECC",$EA138*$EB138*IF(MAX(Escalation!$C$2,BI$4-$W138)&gt;$DZ138-1,0,OFFSET(Escalation!$K$2,$Y138,MAX(Escalation!$C$2,BI$4-$W138))),
     IF(SSSModel!$C$4="PV",IF(DG$4=$W138,$EA138*(1+SSSModel!$C$2),0),
     IF(SSSModel!$C$4="FCR",IF(AND(DG$4&gt;=$W138,OFFSET(Profiles!$K$2,$Z138,MAX(Profiles!$C$2,BI$4-$W138))&gt;0),$EC138,0),0))))))</f>
        <v>0</v>
      </c>
      <c r="DH138" s="135">
        <f ca="1">IF(OR($Z138=0,SSSModel!$C$4="CF"),BJ138,
IF(LEFT($V138,3)="ON_",
     IF(SSSModel!$C$4="RR",SUMPRODUCT(OFFSET($AC138,0,0,1,$CB$2),OFFSET(Profiles!$K$28,($Z138-1)*(Profiles!$I$26+1)+DH$4-SSSModel!$C$3+1,0,1,$CB$2)),
     IF(SSSModel!$C$4="ECC",$EA138*$EB138*SUMPRODUCT(OFFSET($AC138,0,MAX(0,DH$4-$DZ138-$CA$4+1),1,MIN($DZ138,DH$4-$CA$4+1)),OFFSET(Escalation!$K$24,($Y138-1)*(Escalation!$I$22+1)+DH$4-SSSModel!$C$3+1,MAX(0,DH$4-$DZ138-$CA$4+1),1,MIN($DZ138,DH$4-$CA$4+1))),
     IF(SSSModel!$C$4="PV",BJ138*$EA138*(1+SSSModel!$C$2),
     IF(SSSModel!$C$4="FCR",$EC138*SUM(OFFSET($AC138,0,MAX(DH$4-$AC$4-$DZ138+1,0),1,MIN($DZ138,DH$4-$AC$4+1))),0)))),
SUM($AC138:$BZ138)*
     IF(SSSModel!$C$4="RR",OFFSET(Profiles!$K$2,$Z138,MAX(Profiles!$C$2,BJ$4-$W138)),
     IF(SSSModel!$C$4="ECC",$EA138*$EB138*IF(MAX(Escalation!$C$2,BJ$4-$W138)&gt;$DZ138-1,0,OFFSET(Escalation!$K$2,$Y138,MAX(Escalation!$C$2,BJ$4-$W138))),
     IF(SSSModel!$C$4="PV",IF(DH$4=$W138,$EA138*(1+SSSModel!$C$2),0),
     IF(SSSModel!$C$4="FCR",IF(AND(DH$4&gt;=$W138,OFFSET(Profiles!$K$2,$Z138,MAX(Profiles!$C$2,BJ$4-$W138))&gt;0),$EC138,0),0))))))</f>
        <v>0</v>
      </c>
      <c r="DI138" s="135">
        <f ca="1">IF(OR($Z138=0,SSSModel!$C$4="CF"),BK138,
IF(LEFT($V138,3)="ON_",
     IF(SSSModel!$C$4="RR",SUMPRODUCT(OFFSET($AC138,0,0,1,$CB$2),OFFSET(Profiles!$K$28,($Z138-1)*(Profiles!$I$26+1)+DI$4-SSSModel!$C$3+1,0,1,$CB$2)),
     IF(SSSModel!$C$4="ECC",$EA138*$EB138*SUMPRODUCT(OFFSET($AC138,0,MAX(0,DI$4-$DZ138-$CA$4+1),1,MIN($DZ138,DI$4-$CA$4+1)),OFFSET(Escalation!$K$24,($Y138-1)*(Escalation!$I$22+1)+DI$4-SSSModel!$C$3+1,MAX(0,DI$4-$DZ138-$CA$4+1),1,MIN($DZ138,DI$4-$CA$4+1))),
     IF(SSSModel!$C$4="PV",BK138*$EA138*(1+SSSModel!$C$2),
     IF(SSSModel!$C$4="FCR",$EC138*SUM(OFFSET($AC138,0,MAX(DI$4-$AC$4-$DZ138+1,0),1,MIN($DZ138,DI$4-$AC$4+1))),0)))),
SUM($AC138:$BZ138)*
     IF(SSSModel!$C$4="RR",OFFSET(Profiles!$K$2,$Z138,MAX(Profiles!$C$2,BK$4-$W138)),
     IF(SSSModel!$C$4="ECC",$EA138*$EB138*IF(MAX(Escalation!$C$2,BK$4-$W138)&gt;$DZ138-1,0,OFFSET(Escalation!$K$2,$Y138,MAX(Escalation!$C$2,BK$4-$W138))),
     IF(SSSModel!$C$4="PV",IF(DI$4=$W138,$EA138*(1+SSSModel!$C$2),0),
     IF(SSSModel!$C$4="FCR",IF(AND(DI$4&gt;=$W138,OFFSET(Profiles!$K$2,$Z138,MAX(Profiles!$C$2,BK$4-$W138))&gt;0),$EC138,0),0))))))</f>
        <v>0</v>
      </c>
      <c r="DJ138" s="135">
        <f ca="1">IF(OR($Z138=0,SSSModel!$C$4="CF"),BL138,
IF(LEFT($V138,3)="ON_",
     IF(SSSModel!$C$4="RR",SUMPRODUCT(OFFSET($AC138,0,0,1,$CB$2),OFFSET(Profiles!$K$28,($Z138-1)*(Profiles!$I$26+1)+DJ$4-SSSModel!$C$3+1,0,1,$CB$2)),
     IF(SSSModel!$C$4="ECC",$EA138*$EB138*SUMPRODUCT(OFFSET($AC138,0,MAX(0,DJ$4-$DZ138-$CA$4+1),1,MIN($DZ138,DJ$4-$CA$4+1)),OFFSET(Escalation!$K$24,($Y138-1)*(Escalation!$I$22+1)+DJ$4-SSSModel!$C$3+1,MAX(0,DJ$4-$DZ138-$CA$4+1),1,MIN($DZ138,DJ$4-$CA$4+1))),
     IF(SSSModel!$C$4="PV",BL138*$EA138*(1+SSSModel!$C$2),
     IF(SSSModel!$C$4="FCR",$EC138*SUM(OFFSET($AC138,0,MAX(DJ$4-$AC$4-$DZ138+1,0),1,MIN($DZ138,DJ$4-$AC$4+1))),0)))),
SUM($AC138:$BZ138)*
     IF(SSSModel!$C$4="RR",OFFSET(Profiles!$K$2,$Z138,MAX(Profiles!$C$2,BL$4-$W138)),
     IF(SSSModel!$C$4="ECC",$EA138*$EB138*IF(MAX(Escalation!$C$2,BL$4-$W138)&gt;$DZ138-1,0,OFFSET(Escalation!$K$2,$Y138,MAX(Escalation!$C$2,BL$4-$W138))),
     IF(SSSModel!$C$4="PV",IF(DJ$4=$W138,$EA138*(1+SSSModel!$C$2),0),
     IF(SSSModel!$C$4="FCR",IF(AND(DJ$4&gt;=$W138,OFFSET(Profiles!$K$2,$Z138,MAX(Profiles!$C$2,BL$4-$W138))&gt;0),$EC138,0),0))))))</f>
        <v>0</v>
      </c>
      <c r="DK138" s="135">
        <f ca="1">IF(OR($Z138=0,SSSModel!$C$4="CF"),BM138,
IF(LEFT($V138,3)="ON_",
     IF(SSSModel!$C$4="RR",SUMPRODUCT(OFFSET($AC138,0,0,1,$CB$2),OFFSET(Profiles!$K$28,($Z138-1)*(Profiles!$I$26+1)+DK$4-SSSModel!$C$3+1,0,1,$CB$2)),
     IF(SSSModel!$C$4="ECC",$EA138*$EB138*SUMPRODUCT(OFFSET($AC138,0,MAX(0,DK$4-$DZ138-$CA$4+1),1,MIN($DZ138,DK$4-$CA$4+1)),OFFSET(Escalation!$K$24,($Y138-1)*(Escalation!$I$22+1)+DK$4-SSSModel!$C$3+1,MAX(0,DK$4-$DZ138-$CA$4+1),1,MIN($DZ138,DK$4-$CA$4+1))),
     IF(SSSModel!$C$4="PV",BM138*$EA138*(1+SSSModel!$C$2),
     IF(SSSModel!$C$4="FCR",$EC138*SUM(OFFSET($AC138,0,MAX(DK$4-$AC$4-$DZ138+1,0),1,MIN($DZ138,DK$4-$AC$4+1))),0)))),
SUM($AC138:$BZ138)*
     IF(SSSModel!$C$4="RR",OFFSET(Profiles!$K$2,$Z138,MAX(Profiles!$C$2,BM$4-$W138)),
     IF(SSSModel!$C$4="ECC",$EA138*$EB138*IF(MAX(Escalation!$C$2,BM$4-$W138)&gt;$DZ138-1,0,OFFSET(Escalation!$K$2,$Y138,MAX(Escalation!$C$2,BM$4-$W138))),
     IF(SSSModel!$C$4="PV",IF(DK$4=$W138,$EA138*(1+SSSModel!$C$2),0),
     IF(SSSModel!$C$4="FCR",IF(AND(DK$4&gt;=$W138,OFFSET(Profiles!$K$2,$Z138,MAX(Profiles!$C$2,BM$4-$W138))&gt;0),$EC138,0),0))))))</f>
        <v>0</v>
      </c>
      <c r="DL138" s="135">
        <f ca="1">IF(OR($Z138=0,SSSModel!$C$4="CF"),BN138,
IF(LEFT($V138,3)="ON_",
     IF(SSSModel!$C$4="RR",SUMPRODUCT(OFFSET($AC138,0,0,1,$CB$2),OFFSET(Profiles!$K$28,($Z138-1)*(Profiles!$I$26+1)+DL$4-SSSModel!$C$3+1,0,1,$CB$2)),
     IF(SSSModel!$C$4="ECC",$EA138*$EB138*SUMPRODUCT(OFFSET($AC138,0,MAX(0,DL$4-$DZ138-$CA$4+1),1,MIN($DZ138,DL$4-$CA$4+1)),OFFSET(Escalation!$K$24,($Y138-1)*(Escalation!$I$22+1)+DL$4-SSSModel!$C$3+1,MAX(0,DL$4-$DZ138-$CA$4+1),1,MIN($DZ138,DL$4-$CA$4+1))),
     IF(SSSModel!$C$4="PV",BN138*$EA138*(1+SSSModel!$C$2),
     IF(SSSModel!$C$4="FCR",$EC138*SUM(OFFSET($AC138,0,MAX(DL$4-$AC$4-$DZ138+1,0),1,MIN($DZ138,DL$4-$AC$4+1))),0)))),
SUM($AC138:$BZ138)*
     IF(SSSModel!$C$4="RR",OFFSET(Profiles!$K$2,$Z138,MAX(Profiles!$C$2,BN$4-$W138)),
     IF(SSSModel!$C$4="ECC",$EA138*$EB138*IF(MAX(Escalation!$C$2,BN$4-$W138)&gt;$DZ138-1,0,OFFSET(Escalation!$K$2,$Y138,MAX(Escalation!$C$2,BN$4-$W138))),
     IF(SSSModel!$C$4="PV",IF(DL$4=$W138,$EA138*(1+SSSModel!$C$2),0),
     IF(SSSModel!$C$4="FCR",IF(AND(DL$4&gt;=$W138,OFFSET(Profiles!$K$2,$Z138,MAX(Profiles!$C$2,BN$4-$W138))&gt;0),$EC138,0),0))))))</f>
        <v>0</v>
      </c>
      <c r="DM138" s="135">
        <f ca="1">IF(OR($Z138=0,SSSModel!$C$4="CF"),BO138,
IF(LEFT($V138,3)="ON_",
     IF(SSSModel!$C$4="RR",SUMPRODUCT(OFFSET($AC138,0,0,1,$CB$2),OFFSET(Profiles!$K$28,($Z138-1)*(Profiles!$I$26+1)+DM$4-SSSModel!$C$3+1,0,1,$CB$2)),
     IF(SSSModel!$C$4="ECC",$EA138*$EB138*SUMPRODUCT(OFFSET($AC138,0,MAX(0,DM$4-$DZ138-$CA$4+1),1,MIN($DZ138,DM$4-$CA$4+1)),OFFSET(Escalation!$K$24,($Y138-1)*(Escalation!$I$22+1)+DM$4-SSSModel!$C$3+1,MAX(0,DM$4-$DZ138-$CA$4+1),1,MIN($DZ138,DM$4-$CA$4+1))),
     IF(SSSModel!$C$4="PV",BO138*$EA138*(1+SSSModel!$C$2),
     IF(SSSModel!$C$4="FCR",$EC138*SUM(OFFSET($AC138,0,MAX(DM$4-$AC$4-$DZ138+1,0),1,MIN($DZ138,DM$4-$AC$4+1))),0)))),
SUM($AC138:$BZ138)*
     IF(SSSModel!$C$4="RR",OFFSET(Profiles!$K$2,$Z138,MAX(Profiles!$C$2,BO$4-$W138)),
     IF(SSSModel!$C$4="ECC",$EA138*$EB138*IF(MAX(Escalation!$C$2,BO$4-$W138)&gt;$DZ138-1,0,OFFSET(Escalation!$K$2,$Y138,MAX(Escalation!$C$2,BO$4-$W138))),
     IF(SSSModel!$C$4="PV",IF(DM$4=$W138,$EA138*(1+SSSModel!$C$2),0),
     IF(SSSModel!$C$4="FCR",IF(AND(DM$4&gt;=$W138,OFFSET(Profiles!$K$2,$Z138,MAX(Profiles!$C$2,BO$4-$W138))&gt;0),$EC138,0),0))))))</f>
        <v>0</v>
      </c>
      <c r="DN138" s="135">
        <f ca="1">IF(OR($Z138=0,SSSModel!$C$4="CF"),BP138,
IF(LEFT($V138,3)="ON_",
     IF(SSSModel!$C$4="RR",SUMPRODUCT(OFFSET($AC138,0,0,1,$CB$2),OFFSET(Profiles!$K$28,($Z138-1)*(Profiles!$I$26+1)+DN$4-SSSModel!$C$3+1,0,1,$CB$2)),
     IF(SSSModel!$C$4="ECC",$EA138*$EB138*SUMPRODUCT(OFFSET($AC138,0,MAX(0,DN$4-$DZ138-$CA$4+1),1,MIN($DZ138,DN$4-$CA$4+1)),OFFSET(Escalation!$K$24,($Y138-1)*(Escalation!$I$22+1)+DN$4-SSSModel!$C$3+1,MAX(0,DN$4-$DZ138-$CA$4+1),1,MIN($DZ138,DN$4-$CA$4+1))),
     IF(SSSModel!$C$4="PV",BP138*$EA138*(1+SSSModel!$C$2),
     IF(SSSModel!$C$4="FCR",$EC138*SUM(OFFSET($AC138,0,MAX(DN$4-$AC$4-$DZ138+1,0),1,MIN($DZ138,DN$4-$AC$4+1))),0)))),
SUM($AC138:$BZ138)*
     IF(SSSModel!$C$4="RR",OFFSET(Profiles!$K$2,$Z138,MAX(Profiles!$C$2,BP$4-$W138)),
     IF(SSSModel!$C$4="ECC",$EA138*$EB138*IF(MAX(Escalation!$C$2,BP$4-$W138)&gt;$DZ138-1,0,OFFSET(Escalation!$K$2,$Y138,MAX(Escalation!$C$2,BP$4-$W138))),
     IF(SSSModel!$C$4="PV",IF(DN$4=$W138,$EA138*(1+SSSModel!$C$2),0),
     IF(SSSModel!$C$4="FCR",IF(AND(DN$4&gt;=$W138,OFFSET(Profiles!$K$2,$Z138,MAX(Profiles!$C$2,BP$4-$W138))&gt;0),$EC138,0),0))))))</f>
        <v>0</v>
      </c>
      <c r="DO138" s="135">
        <f ca="1">IF(OR($Z138=0,SSSModel!$C$4="CF"),BQ138,
IF(LEFT($V138,3)="ON_",
     IF(SSSModel!$C$4="RR",SUMPRODUCT(OFFSET($AC138,0,0,1,$CB$2),OFFSET(Profiles!$K$28,($Z138-1)*(Profiles!$I$26+1)+DO$4-SSSModel!$C$3+1,0,1,$CB$2)),
     IF(SSSModel!$C$4="ECC",$EA138*$EB138*SUMPRODUCT(OFFSET($AC138,0,MAX(0,DO$4-$DZ138-$CA$4+1),1,MIN($DZ138,DO$4-$CA$4+1)),OFFSET(Escalation!$K$24,($Y138-1)*(Escalation!$I$22+1)+DO$4-SSSModel!$C$3+1,MAX(0,DO$4-$DZ138-$CA$4+1),1,MIN($DZ138,DO$4-$CA$4+1))),
     IF(SSSModel!$C$4="PV",BQ138*$EA138*(1+SSSModel!$C$2),
     IF(SSSModel!$C$4="FCR",$EC138*SUM(OFFSET($AC138,0,MAX(DO$4-$AC$4-$DZ138+1,0),1,MIN($DZ138,DO$4-$AC$4+1))),0)))),
SUM($AC138:$BZ138)*
     IF(SSSModel!$C$4="RR",OFFSET(Profiles!$K$2,$Z138,MAX(Profiles!$C$2,BQ$4-$W138)),
     IF(SSSModel!$C$4="ECC",$EA138*$EB138*IF(MAX(Escalation!$C$2,BQ$4-$W138)&gt;$DZ138-1,0,OFFSET(Escalation!$K$2,$Y138,MAX(Escalation!$C$2,BQ$4-$W138))),
     IF(SSSModel!$C$4="PV",IF(DO$4=$W138,$EA138*(1+SSSModel!$C$2),0),
     IF(SSSModel!$C$4="FCR",IF(AND(DO$4&gt;=$W138,OFFSET(Profiles!$K$2,$Z138,MAX(Profiles!$C$2,BQ$4-$W138))&gt;0),$EC138,0),0))))))</f>
        <v>0</v>
      </c>
      <c r="DP138" s="135">
        <f ca="1">IF(OR($Z138=0,SSSModel!$C$4="CF"),BR138,
IF(LEFT($V138,3)="ON_",
     IF(SSSModel!$C$4="RR",SUMPRODUCT(OFFSET($AC138,0,0,1,$CB$2),OFFSET(Profiles!$K$28,($Z138-1)*(Profiles!$I$26+1)+DP$4-SSSModel!$C$3+1,0,1,$CB$2)),
     IF(SSSModel!$C$4="ECC",$EA138*$EB138*SUMPRODUCT(OFFSET($AC138,0,MAX(0,DP$4-$DZ138-$CA$4+1),1,MIN($DZ138,DP$4-$CA$4+1)),OFFSET(Escalation!$K$24,($Y138-1)*(Escalation!$I$22+1)+DP$4-SSSModel!$C$3+1,MAX(0,DP$4-$DZ138-$CA$4+1),1,MIN($DZ138,DP$4-$CA$4+1))),
     IF(SSSModel!$C$4="PV",BR138*$EA138*(1+SSSModel!$C$2),
     IF(SSSModel!$C$4="FCR",$EC138*SUM(OFFSET($AC138,0,MAX(DP$4-$AC$4-$DZ138+1,0),1,MIN($DZ138,DP$4-$AC$4+1))),0)))),
SUM($AC138:$BZ138)*
     IF(SSSModel!$C$4="RR",OFFSET(Profiles!$K$2,$Z138,MAX(Profiles!$C$2,BR$4-$W138)),
     IF(SSSModel!$C$4="ECC",$EA138*$EB138*IF(MAX(Escalation!$C$2,BR$4-$W138)&gt;$DZ138-1,0,OFFSET(Escalation!$K$2,$Y138,MAX(Escalation!$C$2,BR$4-$W138))),
     IF(SSSModel!$C$4="PV",IF(DP$4=$W138,$EA138*(1+SSSModel!$C$2),0),
     IF(SSSModel!$C$4="FCR",IF(AND(DP$4&gt;=$W138,OFFSET(Profiles!$K$2,$Z138,MAX(Profiles!$C$2,BR$4-$W138))&gt;0),$EC138,0),0))))))</f>
        <v>0</v>
      </c>
      <c r="DQ138" s="135">
        <f ca="1">IF(OR($Z138=0,SSSModel!$C$4="CF"),BS138,
IF(LEFT($V138,3)="ON_",
     IF(SSSModel!$C$4="RR",SUMPRODUCT(OFFSET($AC138,0,0,1,$CB$2),OFFSET(Profiles!$K$28,($Z138-1)*(Profiles!$I$26+1)+DQ$4-SSSModel!$C$3+1,0,1,$CB$2)),
     IF(SSSModel!$C$4="ECC",$EA138*$EB138*SUMPRODUCT(OFFSET($AC138,0,MAX(0,DQ$4-$DZ138-$CA$4+1),1,MIN($DZ138,DQ$4-$CA$4+1)),OFFSET(Escalation!$K$24,($Y138-1)*(Escalation!$I$22+1)+DQ$4-SSSModel!$C$3+1,MAX(0,DQ$4-$DZ138-$CA$4+1),1,MIN($DZ138,DQ$4-$CA$4+1))),
     IF(SSSModel!$C$4="PV",BS138*$EA138*(1+SSSModel!$C$2),
     IF(SSSModel!$C$4="FCR",$EC138*SUM(OFFSET($AC138,0,MAX(DQ$4-$AC$4-$DZ138+1,0),1,MIN($DZ138,DQ$4-$AC$4+1))),0)))),
SUM($AC138:$BZ138)*
     IF(SSSModel!$C$4="RR",OFFSET(Profiles!$K$2,$Z138,MAX(Profiles!$C$2,BS$4-$W138)),
     IF(SSSModel!$C$4="ECC",$EA138*$EB138*IF(MAX(Escalation!$C$2,BS$4-$W138)&gt;$DZ138-1,0,OFFSET(Escalation!$K$2,$Y138,MAX(Escalation!$C$2,BS$4-$W138))),
     IF(SSSModel!$C$4="PV",IF(DQ$4=$W138,$EA138*(1+SSSModel!$C$2),0),
     IF(SSSModel!$C$4="FCR",IF(AND(DQ$4&gt;=$W138,OFFSET(Profiles!$K$2,$Z138,MAX(Profiles!$C$2,BS$4-$W138))&gt;0),$EC138,0),0))))))</f>
        <v>0</v>
      </c>
      <c r="DR138" s="135">
        <f ca="1">IF(OR($Z138=0,SSSModel!$C$4="CF"),BT138,
IF(LEFT($V138,3)="ON_",
     IF(SSSModel!$C$4="RR",SUMPRODUCT(OFFSET($AC138,0,0,1,$CB$2),OFFSET(Profiles!$K$28,($Z138-1)*(Profiles!$I$26+1)+DR$4-SSSModel!$C$3+1,0,1,$CB$2)),
     IF(SSSModel!$C$4="ECC",$EA138*$EB138*SUMPRODUCT(OFFSET($AC138,0,MAX(0,DR$4-$DZ138-$CA$4+1),1,MIN($DZ138,DR$4-$CA$4+1)),OFFSET(Escalation!$K$24,($Y138-1)*(Escalation!$I$22+1)+DR$4-SSSModel!$C$3+1,MAX(0,DR$4-$DZ138-$CA$4+1),1,MIN($DZ138,DR$4-$CA$4+1))),
     IF(SSSModel!$C$4="PV",BT138*$EA138*(1+SSSModel!$C$2),
     IF(SSSModel!$C$4="FCR",$EC138*SUM(OFFSET($AC138,0,MAX(DR$4-$AC$4-$DZ138+1,0),1,MIN($DZ138,DR$4-$AC$4+1))),0)))),
SUM($AC138:$BZ138)*
     IF(SSSModel!$C$4="RR",OFFSET(Profiles!$K$2,$Z138,MAX(Profiles!$C$2,BT$4-$W138)),
     IF(SSSModel!$C$4="ECC",$EA138*$EB138*IF(MAX(Escalation!$C$2,BT$4-$W138)&gt;$DZ138-1,0,OFFSET(Escalation!$K$2,$Y138,MAX(Escalation!$C$2,BT$4-$W138))),
     IF(SSSModel!$C$4="PV",IF(DR$4=$W138,$EA138*(1+SSSModel!$C$2),0),
     IF(SSSModel!$C$4="FCR",IF(AND(DR$4&gt;=$W138,OFFSET(Profiles!$K$2,$Z138,MAX(Profiles!$C$2,BT$4-$W138))&gt;0),$EC138,0),0))))))</f>
        <v>0</v>
      </c>
      <c r="DS138" s="135">
        <f ca="1">IF(OR($Z138=0,SSSModel!$C$4="CF"),BU138,
IF(LEFT($V138,3)="ON_",
     IF(SSSModel!$C$4="RR",SUMPRODUCT(OFFSET($AC138,0,0,1,$CB$2),OFFSET(Profiles!$K$28,($Z138-1)*(Profiles!$I$26+1)+DS$4-SSSModel!$C$3+1,0,1,$CB$2)),
     IF(SSSModel!$C$4="ECC",$EA138*$EB138*SUMPRODUCT(OFFSET($AC138,0,MAX(0,DS$4-$DZ138-$CA$4+1),1,MIN($DZ138,DS$4-$CA$4+1)),OFFSET(Escalation!$K$24,($Y138-1)*(Escalation!$I$22+1)+DS$4-SSSModel!$C$3+1,MAX(0,DS$4-$DZ138-$CA$4+1),1,MIN($DZ138,DS$4-$CA$4+1))),
     IF(SSSModel!$C$4="PV",BU138*$EA138*(1+SSSModel!$C$2),
     IF(SSSModel!$C$4="FCR",$EC138*SUM(OFFSET($AC138,0,MAX(DS$4-$AC$4-$DZ138+1,0),1,MIN($DZ138,DS$4-$AC$4+1))),0)))),
SUM($AC138:$BZ138)*
     IF(SSSModel!$C$4="RR",OFFSET(Profiles!$K$2,$Z138,MAX(Profiles!$C$2,BU$4-$W138)),
     IF(SSSModel!$C$4="ECC",$EA138*$EB138*IF(MAX(Escalation!$C$2,BU$4-$W138)&gt;$DZ138-1,0,OFFSET(Escalation!$K$2,$Y138,MAX(Escalation!$C$2,BU$4-$W138))),
     IF(SSSModel!$C$4="PV",IF(DS$4=$W138,$EA138*(1+SSSModel!$C$2),0),
     IF(SSSModel!$C$4="FCR",IF(AND(DS$4&gt;=$W138,OFFSET(Profiles!$K$2,$Z138,MAX(Profiles!$C$2,BU$4-$W138))&gt;0),$EC138,0),0))))))</f>
        <v>0</v>
      </c>
      <c r="DT138" s="135">
        <f ca="1">IF(OR($Z138=0,SSSModel!$C$4="CF"),BV138,
IF(LEFT($V138,3)="ON_",
     IF(SSSModel!$C$4="RR",SUMPRODUCT(OFFSET($AC138,0,0,1,$CB$2),OFFSET(Profiles!$K$28,($Z138-1)*(Profiles!$I$26+1)+DT$4-SSSModel!$C$3+1,0,1,$CB$2)),
     IF(SSSModel!$C$4="ECC",$EA138*$EB138*SUMPRODUCT(OFFSET($AC138,0,MAX(0,DT$4-$DZ138-$CA$4+1),1,MIN($DZ138,DT$4-$CA$4+1)),OFFSET(Escalation!$K$24,($Y138-1)*(Escalation!$I$22+1)+DT$4-SSSModel!$C$3+1,MAX(0,DT$4-$DZ138-$CA$4+1),1,MIN($DZ138,DT$4-$CA$4+1))),
     IF(SSSModel!$C$4="PV",BV138*$EA138*(1+SSSModel!$C$2),
     IF(SSSModel!$C$4="FCR",$EC138*SUM(OFFSET($AC138,0,MAX(DT$4-$AC$4-$DZ138+1,0),1,MIN($DZ138,DT$4-$AC$4+1))),0)))),
SUM($AC138:$BZ138)*
     IF(SSSModel!$C$4="RR",OFFSET(Profiles!$K$2,$Z138,MAX(Profiles!$C$2,BV$4-$W138)),
     IF(SSSModel!$C$4="ECC",$EA138*$EB138*IF(MAX(Escalation!$C$2,BV$4-$W138)&gt;$DZ138-1,0,OFFSET(Escalation!$K$2,$Y138,MAX(Escalation!$C$2,BV$4-$W138))),
     IF(SSSModel!$C$4="PV",IF(DT$4=$W138,$EA138*(1+SSSModel!$C$2),0),
     IF(SSSModel!$C$4="FCR",IF(AND(DT$4&gt;=$W138,OFFSET(Profiles!$K$2,$Z138,MAX(Profiles!$C$2,BV$4-$W138))&gt;0),$EC138,0),0))))))</f>
        <v>0</v>
      </c>
      <c r="DU138" s="135">
        <f ca="1">IF(OR($Z138=0,SSSModel!$C$4="CF"),BW138,
IF(LEFT($V138,3)="ON_",
     IF(SSSModel!$C$4="RR",SUMPRODUCT(OFFSET($AC138,0,0,1,$CB$2),OFFSET(Profiles!$K$28,($Z138-1)*(Profiles!$I$26+1)+DU$4-SSSModel!$C$3+1,0,1,$CB$2)),
     IF(SSSModel!$C$4="ECC",$EA138*$EB138*SUMPRODUCT(OFFSET($AC138,0,MAX(0,DU$4-$DZ138-$CA$4+1),1,MIN($DZ138,DU$4-$CA$4+1)),OFFSET(Escalation!$K$24,($Y138-1)*(Escalation!$I$22+1)+DU$4-SSSModel!$C$3+1,MAX(0,DU$4-$DZ138-$CA$4+1),1,MIN($DZ138,DU$4-$CA$4+1))),
     IF(SSSModel!$C$4="PV",BW138*$EA138*(1+SSSModel!$C$2),
     IF(SSSModel!$C$4="FCR",$EC138*SUM(OFFSET($AC138,0,MAX(DU$4-$AC$4-$DZ138+1,0),1,MIN($DZ138,DU$4-$AC$4+1))),0)))),
SUM($AC138:$BZ138)*
     IF(SSSModel!$C$4="RR",OFFSET(Profiles!$K$2,$Z138,MAX(Profiles!$C$2,BW$4-$W138)),
     IF(SSSModel!$C$4="ECC",$EA138*$EB138*IF(MAX(Escalation!$C$2,BW$4-$W138)&gt;$DZ138-1,0,OFFSET(Escalation!$K$2,$Y138,MAX(Escalation!$C$2,BW$4-$W138))),
     IF(SSSModel!$C$4="PV",IF(DU$4=$W138,$EA138*(1+SSSModel!$C$2),0),
     IF(SSSModel!$C$4="FCR",IF(AND(DU$4&gt;=$W138,OFFSET(Profiles!$K$2,$Z138,MAX(Profiles!$C$2,BW$4-$W138))&gt;0),$EC138,0),0))))))</f>
        <v>0</v>
      </c>
      <c r="DV138" s="136">
        <f ca="1">IF(OR($Z138=0,SSSModel!$C$4="CF"),BX138,
IF(LEFT($V138,3)="ON_",
     IF(SSSModel!$C$4="RR",SUMPRODUCT(OFFSET($AC138,0,0,1,$CB$2),OFFSET(Profiles!$K$28,($Z138-1)*(Profiles!$I$26+1)+DV$4-SSSModel!$C$3+1,0,1,$CB$2)),
     IF(SSSModel!$C$4="ECC",$EA138*$EB138*SUMPRODUCT(OFFSET($AC138,0,MAX(0,DV$4-$DZ138-$CA$4+1),1,MIN($DZ138,DV$4-$CA$4+1)),OFFSET(Escalation!$K$24,($Y138-1)*(Escalation!$I$22+1)+DV$4-SSSModel!$C$3+1,MAX(0,DV$4-$DZ138-$CA$4+1),1,MIN($DZ138,DV$4-$CA$4+1))),
     IF(SSSModel!$C$4="PV",BX138*$EA138*(1+SSSModel!$C$2),
     IF(SSSModel!$C$4="FCR",$EC138*SUM(OFFSET($AC138,0,MAX(DV$4-$AC$4-$DZ138+1,0),1,MIN($DZ138,DV$4-$AC$4+1))),0)))),
SUM($AC138:$BZ138)*
     IF(SSSModel!$C$4="RR",OFFSET(Profiles!$K$2,$Z138,MAX(Profiles!$C$2,BX$4-$W138)),
     IF(SSSModel!$C$4="ECC",$EA138*$EB138*IF(MAX(Escalation!$C$2,BX$4-$W138)&gt;$DZ138-1,0,OFFSET(Escalation!$K$2,$Y138,MAX(Escalation!$C$2,BX$4-$W138))),
     IF(SSSModel!$C$4="PV",IF(DV$4=$W138,$EA138*(1+SSSModel!$C$2),0),
     IF(SSSModel!$C$4="FCR",IF(AND(DV$4&gt;=$W138,OFFSET(Profiles!$K$2,$Z138,MAX(Profiles!$C$2,BX$4-$W138))&gt;0),$EC138,0),0))))))</f>
        <v>0</v>
      </c>
      <c r="DW138" s="136">
        <f ca="1">IF(OR($Z138=0,SSSModel!$C$4="CF"),BY138,
IF(LEFT($V138,3)="ON_",
     IF(SSSModel!$C$4="RR",SUMPRODUCT(OFFSET($AC138,0,0,1,$CB$2),OFFSET(Profiles!$K$28,($Z138-1)*(Profiles!$I$26+1)+DW$4-SSSModel!$C$3+1,0,1,$CB$2)),
     IF(SSSModel!$C$4="ECC",$EA138*$EB138*SUMPRODUCT(OFFSET($AC138,0,MAX(0,DW$4-$DZ138-$CA$4+1),1,MIN($DZ138,DW$4-$CA$4+1)),OFFSET(Escalation!$K$24,($Y138-1)*(Escalation!$I$22+1)+DW$4-SSSModel!$C$3+1,MAX(0,DW$4-$DZ138-$CA$4+1),1,MIN($DZ138,DW$4-$CA$4+1))),
     IF(SSSModel!$C$4="PV",BY138*$EA138*(1+SSSModel!$C$2),
     IF(SSSModel!$C$4="FCR",$EC138*SUM(OFFSET($AC138,0,MAX(DW$4-$AC$4-$DZ138+1,0),1,MIN($DZ138,DW$4-$AC$4+1))),0)))),
SUM($AC138:$BZ138)*
     IF(SSSModel!$C$4="RR",OFFSET(Profiles!$K$2,$Z138,MAX(Profiles!$C$2,BY$4-$W138)),
     IF(SSSModel!$C$4="ECC",$EA138*$EB138*IF(MAX(Escalation!$C$2,BY$4-$W138)&gt;$DZ138-1,0,OFFSET(Escalation!$K$2,$Y138,MAX(Escalation!$C$2,BY$4-$W138))),
     IF(SSSModel!$C$4="PV",IF(DW$4=$W138,$EA138*(1+SSSModel!$C$2),0),
     IF(SSSModel!$C$4="FCR",IF(AND(DW$4&gt;=$W138,OFFSET(Profiles!$K$2,$Z138,MAX(Profiles!$C$2,BY$4-$W138))&gt;0),$EC138,0),0))))))</f>
        <v>0</v>
      </c>
      <c r="DX138" s="136">
        <f ca="1">IF(OR($Z138=0,SSSModel!$C$4="CF"),BZ138,
IF(LEFT($V138,3)="ON_",
     IF(SSSModel!$C$4="RR",SUMPRODUCT(OFFSET($AC138,0,0,1,$CB$2),OFFSET(Profiles!$K$28,($Z138-1)*(Profiles!$I$26+1)+DX$4-SSSModel!$C$3+1,0,1,$CB$2)),
     IF(SSSModel!$C$4="ECC",$EA138*$EB138*SUMPRODUCT(OFFSET($AC138,0,MAX(0,DX$4-$DZ138-$CA$4+1),1,MIN($DZ138,DX$4-$CA$4+1)),OFFSET(Escalation!$K$24,($Y138-1)*(Escalation!$I$22+1)+DX$4-SSSModel!$C$3+1,MAX(0,DX$4-$DZ138-$CA$4+1),1,MIN($DZ138,DX$4-$CA$4+1))),
     IF(SSSModel!$C$4="PV",BZ138*$EA138*(1+SSSModel!$C$2),
     IF(SSSModel!$C$4="FCR",$EC138*SUM(OFFSET($AC138,0,MAX(DX$4-$AC$4-$DZ138+1,0),1,MIN($DZ138,DX$4-$AC$4+1))),0)))),
SUM($AC138:$BZ138)*
     IF(SSSModel!$C$4="RR",OFFSET(Profiles!$K$2,$Z138,MAX(Profiles!$C$2,BZ$4-$W138)),
     IF(SSSModel!$C$4="ECC",$EA138*$EB138*IF(MAX(Escalation!$C$2,BZ$4-$W138)&gt;$DZ138-1,0,OFFSET(Escalation!$K$2,$Y138,MAX(Escalation!$C$2,BZ$4-$W138))),
     IF(SSSModel!$C$4="PV",IF(DX$4=$W138,$EA138*(1+SSSModel!$C$2),0),
     IF(SSSModel!$C$4="FCR",IF(AND(DX$4&gt;=$W138,OFFSET(Profiles!$K$2,$Z138,MAX(Profiles!$C$2,BZ$4-$W138))&gt;0),$EC138,0),0))))))</f>
        <v>0</v>
      </c>
      <c r="DY138" s="82">
        <f ca="1">IF($Y138=0,0,OFFSET(Escalation!$B$2,$Y138,0))</f>
        <v>0</v>
      </c>
      <c r="DZ138" s="80">
        <f ca="1">IF($Z138=0,0,COUNTIF(OFFSET(Profiles!$K$2,$Z138,0,1,50),"&gt;0"))</f>
        <v>0</v>
      </c>
      <c r="EA138" s="137">
        <f ca="1">IF($Z138=0,0,SUMPRODUCT(Profiles!$C$20:$BH$20,OFFSET(Profiles!$C$2,$Z138,0,1,Profiles!$B$1)))</f>
        <v>0</v>
      </c>
      <c r="EB138" s="24">
        <f>IF($Z138=0,0,((1-(1+DY138)/(1+SSSModel!$C$2))/(1-((1+DY138)/(1+SSSModel!$C$2))^DZ138))*(1+SSSModel!$C$2))</f>
        <v>0</v>
      </c>
      <c r="EC138" s="24">
        <f>IF($Z138=0,0,-PMT(SSSModel!$C$2,DZ138,EA138))</f>
        <v>0</v>
      </c>
    </row>
    <row r="139" spans="3:133" x14ac:dyDescent="0.35">
      <c r="C139" s="18">
        <f t="shared" si="12"/>
        <v>14</v>
      </c>
      <c r="D139" s="18">
        <f t="shared" si="13"/>
        <v>5</v>
      </c>
      <c r="E139" s="18">
        <f t="shared" ca="1" si="16"/>
        <v>0</v>
      </c>
      <c r="G139" s="25" t="str">
        <f ca="1">IF($E139=0,"",OFFSET(Resources!B$26,$E139,0))</f>
        <v/>
      </c>
      <c r="H139" s="25" t="str">
        <f ca="1">IF($E139=0,"",OFFSET(Resources!C$26,$E139,0))</f>
        <v/>
      </c>
      <c r="I139" s="25" t="str">
        <f ca="1">IF($E139=0,"",OFFSET(Resources!$E$26,$E139,0))</f>
        <v/>
      </c>
      <c r="J139" s="16">
        <v>1</v>
      </c>
      <c r="K139" s="16" t="s">
        <v>150</v>
      </c>
      <c r="L139" s="25" t="str">
        <f ca="1">OFFSET(Resources!$CG$24,0,$C139-1)</f>
        <v>Start Fuel</v>
      </c>
      <c r="M139" s="25" t="str">
        <f ca="1">OFFSET(Resources!$CG$25,0,$C139-1)</f>
        <v>O&amp;M</v>
      </c>
      <c r="N139" s="1">
        <v>1</v>
      </c>
      <c r="O139" s="7">
        <f ca="1">IF($E139=0,0,OFFSET(Resources!$CG$26,$E139,$C139-1))</f>
        <v>0</v>
      </c>
      <c r="P139" s="25" t="str">
        <f ca="1">OFFSET(Resources!$CG$26,0,$C139-1)</f>
        <v>mmBtu/Yr</v>
      </c>
      <c r="Q139" s="18">
        <f ca="1">IF($E139=0,0,OFFSET(GenAlts!$W$4,$E139,$D139-1))</f>
        <v>0</v>
      </c>
      <c r="R139" s="1">
        <v>1</v>
      </c>
      <c r="S139" t="str">
        <f ca="1">IF($E139=0,"",OFFSET(Resources!$R$26,$E139,0))</f>
        <v/>
      </c>
      <c r="T139" s="85" t="str">
        <f ca="1">IF(OR($E139=0,OFFSET(Resources!$P$26,$E139,0)=0),"",OFFSET(Resources!$P$26,$E139,0))</f>
        <v/>
      </c>
      <c r="U139" s="25">
        <f ca="1">IF($E139=0,0,OFFSET(Resources!$AB$26,$E139,($C139-1)*Resources!$CI$20))</f>
        <v>0</v>
      </c>
      <c r="V139" s="1"/>
      <c r="W139">
        <f t="shared" ca="1" si="17"/>
        <v>0</v>
      </c>
      <c r="X139">
        <f ca="1">IF(T139="",0,MATCH(T139,Profiles!$A$3:$A$22,0))</f>
        <v>0</v>
      </c>
      <c r="Y139" s="10">
        <f ca="1">IF(U139=0,0,MATCH(U139,Escalation!$A$3:$A$18,0))</f>
        <v>0</v>
      </c>
      <c r="Z139">
        <f>IF(V139="",0,MATCH(V139,Profiles!$A$3:$A$22,0))</f>
        <v>0</v>
      </c>
      <c r="AA139" s="8"/>
      <c r="AB139" s="8">
        <v>0</v>
      </c>
      <c r="AC139" s="72">
        <f ca="1">IF(OR(AC$4&lt;$Q139,AC$4&gt;$Q139+IF($S139="",1000,$S139)-1),0,IF(MOD(AC$4-$Q139,IF($R139="",1000,$R139))=0,$O139,0))*IF($Y139&gt;0,(1+INDEX(Escalation!$B$3:$B$18,$Y139,0))^(AC$4-SSSModel!$C$5),1)*IF($X139=0,1,OFFSET(Profiles!$K$2,$X139,MAX(Profiles!$C$2,AC$4-$Q139)))*IF($AA139=1,(1+SSSModel!#REF!),1)</f>
        <v>0</v>
      </c>
      <c r="AD139" s="72">
        <f ca="1">IF(OR(AD$4&lt;$Q139,AD$4&gt;$Q139+IF($S139="",1000,$S139)-1),0,IF(MOD(AD$4-$Q139,IF($R139="",1000,$R139))=0,$O139,0))*IF($Y139&gt;0,(1+INDEX(Escalation!$B$3:$B$18,$Y139,0))^(AD$4-SSSModel!$C$5),1)*IF($X139=0,1,OFFSET(Profiles!$K$2,$X139,MAX(Profiles!$C$2,AD$4-$Q139)))*IF($AA139=1,(1+SSSModel!#REF!),1)</f>
        <v>0</v>
      </c>
      <c r="AE139" s="72">
        <f ca="1">IF(OR(AE$4&lt;$Q139,AE$4&gt;$Q139+IF($S139="",1000,$S139)-1),0,IF(MOD(AE$4-$Q139,IF($R139="",1000,$R139))=0,$O139,0))*IF($Y139&gt;0,(1+INDEX(Escalation!$B$3:$B$18,$Y139,0))^(AE$4-SSSModel!$C$5),1)*IF($X139=0,1,OFFSET(Profiles!$K$2,$X139,MAX(Profiles!$C$2,AE$4-$Q139)))*IF($AA139=1,(1+SSSModel!#REF!),1)</f>
        <v>0</v>
      </c>
      <c r="AF139" s="72">
        <f ca="1">IF(OR(AF$4&lt;$Q139,AF$4&gt;$Q139+IF($S139="",1000,$S139)-1),0,IF(MOD(AF$4-$Q139,IF($R139="",1000,$R139))=0,$O139,0))*IF($Y139&gt;0,(1+INDEX(Escalation!$B$3:$B$18,$Y139,0))^(AF$4-SSSModel!$C$5),1)*IF($X139=0,1,OFFSET(Profiles!$K$2,$X139,MAX(Profiles!$C$2,AF$4-$Q139)))*IF($AA139=1,(1+SSSModel!#REF!),1)</f>
        <v>0</v>
      </c>
      <c r="AG139" s="72">
        <f ca="1">IF(OR(AG$4&lt;$Q139,AG$4&gt;$Q139+IF($S139="",1000,$S139)-1),0,IF(MOD(AG$4-$Q139,IF($R139="",1000,$R139))=0,$O139,0))*IF($Y139&gt;0,(1+INDEX(Escalation!$B$3:$B$18,$Y139,0))^(AG$4-SSSModel!$C$5),1)*IF($X139=0,1,OFFSET(Profiles!$K$2,$X139,MAX(Profiles!$C$2,AG$4-$Q139)))*IF($AA139=1,(1+SSSModel!#REF!),1)</f>
        <v>0</v>
      </c>
      <c r="AH139" s="72">
        <f ca="1">IF(OR(AH$4&lt;$Q139,AH$4&gt;$Q139+IF($S139="",1000,$S139)-1),0,IF(MOD(AH$4-$Q139,IF($R139="",1000,$R139))=0,$O139,0))*IF($Y139&gt;0,(1+INDEX(Escalation!$B$3:$B$18,$Y139,0))^(AH$4-SSSModel!$C$5),1)*IF($X139=0,1,OFFSET(Profiles!$K$2,$X139,MAX(Profiles!$C$2,AH$4-$Q139)))*IF($AA139=1,(1+SSSModel!#REF!),1)</f>
        <v>0</v>
      </c>
      <c r="AI139" s="72">
        <f ca="1">IF(OR(AI$4&lt;$Q139,AI$4&gt;$Q139+IF($S139="",1000,$S139)-1),0,IF(MOD(AI$4-$Q139,IF($R139="",1000,$R139))=0,$O139,0))*IF($Y139&gt;0,(1+INDEX(Escalation!$B$3:$B$18,$Y139,0))^(AI$4-SSSModel!$C$5),1)*IF($X139=0,1,OFFSET(Profiles!$K$2,$X139,MAX(Profiles!$C$2,AI$4-$Q139)))*IF($AA139=1,(1+SSSModel!#REF!),1)</f>
        <v>0</v>
      </c>
      <c r="AJ139" s="72">
        <f ca="1">IF(OR(AJ$4&lt;$Q139,AJ$4&gt;$Q139+IF($S139="",1000,$S139)-1),0,IF(MOD(AJ$4-$Q139,IF($R139="",1000,$R139))=0,$O139,0))*IF($Y139&gt;0,(1+INDEX(Escalation!$B$3:$B$18,$Y139,0))^(AJ$4-SSSModel!$C$5),1)*IF($X139=0,1,OFFSET(Profiles!$K$2,$X139,MAX(Profiles!$C$2,AJ$4-$Q139)))*IF($AA139=1,(1+SSSModel!#REF!),1)</f>
        <v>0</v>
      </c>
      <c r="AK139" s="72">
        <f ca="1">IF(OR(AK$4&lt;$Q139,AK$4&gt;$Q139+IF($S139="",1000,$S139)-1),0,IF(MOD(AK$4-$Q139,IF($R139="",1000,$R139))=0,$O139,0))*IF($Y139&gt;0,(1+INDEX(Escalation!$B$3:$B$18,$Y139,0))^(AK$4-SSSModel!$C$5),1)*IF($X139=0,1,OFFSET(Profiles!$K$2,$X139,MAX(Profiles!$C$2,AK$4-$Q139)))*IF($AA139=1,(1+SSSModel!#REF!),1)</f>
        <v>0</v>
      </c>
      <c r="AL139" s="72">
        <f ca="1">IF(OR(AL$4&lt;$Q139,AL$4&gt;$Q139+IF($S139="",1000,$S139)-1),0,IF(MOD(AL$4-$Q139,IF($R139="",1000,$R139))=0,$O139,0))*IF($Y139&gt;0,(1+INDEX(Escalation!$B$3:$B$18,$Y139,0))^(AL$4-SSSModel!$C$5),1)*IF($X139=0,1,OFFSET(Profiles!$K$2,$X139,MAX(Profiles!$C$2,AL$4-$Q139)))*IF($AA139=1,(1+SSSModel!#REF!),1)</f>
        <v>0</v>
      </c>
      <c r="AM139" s="72">
        <f ca="1">IF(OR(AM$4&lt;$Q139,AM$4&gt;$Q139+IF($S139="",1000,$S139)-1),0,IF(MOD(AM$4-$Q139,IF($R139="",1000,$R139))=0,$O139,0))*IF($Y139&gt;0,(1+INDEX(Escalation!$B$3:$B$18,$Y139,0))^(AM$4-SSSModel!$C$5),1)*IF($X139=0,1,OFFSET(Profiles!$K$2,$X139,MAX(Profiles!$C$2,AM$4-$Q139)))*IF($AA139=1,(1+SSSModel!#REF!),1)</f>
        <v>0</v>
      </c>
      <c r="AN139" s="72">
        <f ca="1">IF(OR(AN$4&lt;$Q139,AN$4&gt;$Q139+IF($S139="",1000,$S139)-1),0,IF(MOD(AN$4-$Q139,IF($R139="",1000,$R139))=0,$O139,0))*IF($Y139&gt;0,(1+INDEX(Escalation!$B$3:$B$18,$Y139,0))^(AN$4-SSSModel!$C$5),1)*IF($X139=0,1,OFFSET(Profiles!$K$2,$X139,MAX(Profiles!$C$2,AN$4-$Q139)))*IF($AA139=1,(1+SSSModel!#REF!),1)</f>
        <v>0</v>
      </c>
      <c r="AO139" s="72">
        <f ca="1">IF(OR(AO$4&lt;$Q139,AO$4&gt;$Q139+IF($S139="",1000,$S139)-1),0,IF(MOD(AO$4-$Q139,IF($R139="",1000,$R139))=0,$O139,0))*IF($Y139&gt;0,(1+INDEX(Escalation!$B$3:$B$18,$Y139,0))^(AO$4-SSSModel!$C$5),1)*IF($X139=0,1,OFFSET(Profiles!$K$2,$X139,MAX(Profiles!$C$2,AO$4-$Q139)))*IF($AA139=1,(1+SSSModel!#REF!),1)</f>
        <v>0</v>
      </c>
      <c r="AP139" s="72">
        <f ca="1">IF(OR(AP$4&lt;$Q139,AP$4&gt;$Q139+IF($S139="",1000,$S139)-1),0,IF(MOD(AP$4-$Q139,IF($R139="",1000,$R139))=0,$O139,0))*IF($Y139&gt;0,(1+INDEX(Escalation!$B$3:$B$18,$Y139,0))^(AP$4-SSSModel!$C$5),1)*IF($X139=0,1,OFFSET(Profiles!$K$2,$X139,MAX(Profiles!$C$2,AP$4-$Q139)))*IF($AA139=1,(1+SSSModel!#REF!),1)</f>
        <v>0</v>
      </c>
      <c r="AQ139" s="72">
        <f ca="1">IF(OR(AQ$4&lt;$Q139,AQ$4&gt;$Q139+IF($S139="",1000,$S139)-1),0,IF(MOD(AQ$4-$Q139,IF($R139="",1000,$R139))=0,$O139,0))*IF($Y139&gt;0,(1+INDEX(Escalation!$B$3:$B$18,$Y139,0))^(AQ$4-SSSModel!$C$5),1)*IF($X139=0,1,OFFSET(Profiles!$K$2,$X139,MAX(Profiles!$C$2,AQ$4-$Q139)))*IF($AA139=1,(1+SSSModel!#REF!),1)</f>
        <v>0</v>
      </c>
      <c r="AR139" s="72">
        <f ca="1">IF(OR(AR$4&lt;$Q139,AR$4&gt;$Q139+IF($S139="",1000,$S139)-1),0,IF(MOD(AR$4-$Q139,IF($R139="",1000,$R139))=0,$O139,0))*IF($Y139&gt;0,(1+INDEX(Escalation!$B$3:$B$18,$Y139,0))^(AR$4-SSSModel!$C$5),1)*IF($X139=0,1,OFFSET(Profiles!$K$2,$X139,MAX(Profiles!$C$2,AR$4-$Q139)))*IF($AA139=1,(1+SSSModel!#REF!),1)</f>
        <v>0</v>
      </c>
      <c r="AS139" s="72">
        <f ca="1">IF(OR(AS$4&lt;$Q139,AS$4&gt;$Q139+IF($S139="",1000,$S139)-1),0,IF(MOD(AS$4-$Q139,IF($R139="",1000,$R139))=0,$O139,0))*IF($Y139&gt;0,(1+INDEX(Escalation!$B$3:$B$18,$Y139,0))^(AS$4-SSSModel!$C$5),1)*IF($X139=0,1,OFFSET(Profiles!$K$2,$X139,MAX(Profiles!$C$2,AS$4-$Q139)))*IF($AA139=1,(1+SSSModel!#REF!),1)</f>
        <v>0</v>
      </c>
      <c r="AT139" s="72">
        <f ca="1">IF(OR(AT$4&lt;$Q139,AT$4&gt;$Q139+IF($S139="",1000,$S139)-1),0,IF(MOD(AT$4-$Q139,IF($R139="",1000,$R139))=0,$O139,0))*IF($Y139&gt;0,(1+INDEX(Escalation!$B$3:$B$18,$Y139,0))^(AT$4-SSSModel!$C$5),1)*IF($X139=0,1,OFFSET(Profiles!$K$2,$X139,MAX(Profiles!$C$2,AT$4-$Q139)))*IF($AA139=1,(1+SSSModel!#REF!),1)</f>
        <v>0</v>
      </c>
      <c r="AU139" s="72">
        <f ca="1">IF(OR(AU$4&lt;$Q139,AU$4&gt;$Q139+IF($S139="",1000,$S139)-1),0,IF(MOD(AU$4-$Q139,IF($R139="",1000,$R139))=0,$O139,0))*IF($Y139&gt;0,(1+INDEX(Escalation!$B$3:$B$18,$Y139,0))^(AU$4-SSSModel!$C$5),1)*IF($X139=0,1,OFFSET(Profiles!$K$2,$X139,MAX(Profiles!$C$2,AU$4-$Q139)))*IF($AA139=1,(1+SSSModel!#REF!),1)</f>
        <v>0</v>
      </c>
      <c r="AV139" s="72">
        <f ca="1">IF(OR(AV$4&lt;$Q139,AV$4&gt;$Q139+IF($S139="",1000,$S139)-1),0,IF(MOD(AV$4-$Q139,IF($R139="",1000,$R139))=0,$O139,0))*IF($Y139&gt;0,(1+INDEX(Escalation!$B$3:$B$18,$Y139,0))^(AV$4-SSSModel!$C$5),1)*IF($X139=0,1,OFFSET(Profiles!$K$2,$X139,MAX(Profiles!$C$2,AV$4-$Q139)))*IF($AA139=1,(1+SSSModel!#REF!),1)</f>
        <v>0</v>
      </c>
      <c r="AW139" s="72">
        <f ca="1">IF(OR(AW$4&lt;$Q139,AW$4&gt;$Q139+IF($S139="",1000,$S139)-1),0,IF(MOD(AW$4-$Q139,IF($R139="",1000,$R139))=0,$O139,0))*IF($Y139&gt;0,(1+INDEX(Escalation!$B$3:$B$18,$Y139,0))^(AW$4-SSSModel!$C$5),1)*IF($X139=0,1,OFFSET(Profiles!$K$2,$X139,MAX(Profiles!$C$2,AW$4-$Q139)))*IF($AA139=1,(1+SSSModel!#REF!),1)</f>
        <v>0</v>
      </c>
      <c r="AX139" s="72">
        <f ca="1">IF(OR(AX$4&lt;$Q139,AX$4&gt;$Q139+IF($S139="",1000,$S139)-1),0,IF(MOD(AX$4-$Q139,IF($R139="",1000,$R139))=0,$O139,0))*IF($Y139&gt;0,(1+INDEX(Escalation!$B$3:$B$18,$Y139,0))^(AX$4-SSSModel!$C$5),1)*IF($X139=0,1,OFFSET(Profiles!$K$2,$X139,MAX(Profiles!$C$2,AX$4-$Q139)))*IF($AA139=1,(1+SSSModel!#REF!),1)</f>
        <v>0</v>
      </c>
      <c r="AY139" s="72">
        <f ca="1">IF(OR(AY$4&lt;$Q139,AY$4&gt;$Q139+IF($S139="",1000,$S139)-1),0,IF(MOD(AY$4-$Q139,IF($R139="",1000,$R139))=0,$O139,0))*IF($Y139&gt;0,(1+INDEX(Escalation!$B$3:$B$18,$Y139,0))^(AY$4-SSSModel!$C$5),1)*IF($X139=0,1,OFFSET(Profiles!$K$2,$X139,MAX(Profiles!$C$2,AY$4-$Q139)))*IF($AA139=1,(1+SSSModel!#REF!),1)</f>
        <v>0</v>
      </c>
      <c r="AZ139" s="72">
        <f ca="1">IF(OR(AZ$4&lt;$Q139,AZ$4&gt;$Q139+IF($S139="",1000,$S139)-1),0,IF(MOD(AZ$4-$Q139,IF($R139="",1000,$R139))=0,$O139,0))*IF($Y139&gt;0,(1+INDEX(Escalation!$B$3:$B$18,$Y139,0))^(AZ$4-SSSModel!$C$5),1)*IF($X139=0,1,OFFSET(Profiles!$K$2,$X139,MAX(Profiles!$C$2,AZ$4-$Q139)))*IF($AA139=1,(1+SSSModel!#REF!),1)</f>
        <v>0</v>
      </c>
      <c r="BA139" s="72">
        <f ca="1">IF(OR(BA$4&lt;$Q139,BA$4&gt;$Q139+IF($S139="",1000,$S139)-1),0,IF(MOD(BA$4-$Q139,IF($R139="",1000,$R139))=0,$O139,0))*IF($Y139&gt;0,(1+INDEX(Escalation!$B$3:$B$18,$Y139,0))^(BA$4-SSSModel!$C$5),1)*IF($X139=0,1,OFFSET(Profiles!$K$2,$X139,MAX(Profiles!$C$2,BA$4-$Q139)))*IF($AA139=1,(1+SSSModel!#REF!),1)</f>
        <v>0</v>
      </c>
      <c r="BB139" s="72">
        <f ca="1">IF(OR(BB$4&lt;$Q139,BB$4&gt;$Q139+IF($S139="",1000,$S139)-1),0,IF(MOD(BB$4-$Q139,IF($R139="",1000,$R139))=0,$O139,0))*IF($Y139&gt;0,(1+INDEX(Escalation!$B$3:$B$18,$Y139,0))^(BB$4-SSSModel!$C$5),1)*IF($X139=0,1,OFFSET(Profiles!$K$2,$X139,MAX(Profiles!$C$2,BB$4-$Q139)))*IF($AA139=1,(1+SSSModel!#REF!),1)</f>
        <v>0</v>
      </c>
      <c r="BC139" s="72">
        <f ca="1">IF(OR(BC$4&lt;$Q139,BC$4&gt;$Q139+IF($S139="",1000,$S139)-1),0,IF(MOD(BC$4-$Q139,IF($R139="",1000,$R139))=0,$O139,0))*IF($Y139&gt;0,(1+INDEX(Escalation!$B$3:$B$18,$Y139,0))^(BC$4-SSSModel!$C$5),1)*IF($X139=0,1,OFFSET(Profiles!$K$2,$X139,MAX(Profiles!$C$2,BC$4-$Q139)))*IF($AA139=1,(1+SSSModel!#REF!),1)</f>
        <v>0</v>
      </c>
      <c r="BD139" s="72">
        <f ca="1">IF(OR(BD$4&lt;$Q139,BD$4&gt;$Q139+IF($S139="",1000,$S139)-1),0,IF(MOD(BD$4-$Q139,IF($R139="",1000,$R139))=0,$O139,0))*IF($Y139&gt;0,(1+INDEX(Escalation!$B$3:$B$18,$Y139,0))^(BD$4-SSSModel!$C$5),1)*IF($X139=0,1,OFFSET(Profiles!$K$2,$X139,MAX(Profiles!$C$2,BD$4-$Q139)))*IF($AA139=1,(1+SSSModel!#REF!),1)</f>
        <v>0</v>
      </c>
      <c r="BE139" s="72">
        <f ca="1">IF(OR(BE$4&lt;$Q139,BE$4&gt;$Q139+IF($S139="",1000,$S139)-1),0,IF(MOD(BE$4-$Q139,IF($R139="",1000,$R139))=0,$O139,0))*IF($Y139&gt;0,(1+INDEX(Escalation!$B$3:$B$18,$Y139,0))^(BE$4-SSSModel!$C$5),1)*IF($X139=0,1,OFFSET(Profiles!$K$2,$X139,MAX(Profiles!$C$2,BE$4-$Q139)))*IF($AA139=1,(1+SSSModel!#REF!),1)</f>
        <v>0</v>
      </c>
      <c r="BF139" s="72">
        <f ca="1">IF(OR(BF$4&lt;$Q139,BF$4&gt;$Q139+IF($S139="",1000,$S139)-1),0,IF(MOD(BF$4-$Q139,IF($R139="",1000,$R139))=0,$O139,0))*IF($Y139&gt;0,(1+INDEX(Escalation!$B$3:$B$18,$Y139,0))^(BF$4-SSSModel!$C$5),1)*IF($X139=0,1,OFFSET(Profiles!$K$2,$X139,MAX(Profiles!$C$2,BF$4-$Q139)))*IF($AA139=1,(1+SSSModel!#REF!),1)</f>
        <v>0</v>
      </c>
      <c r="BG139" s="72">
        <f ca="1">IF(OR(BG$4&lt;$Q139,BG$4&gt;$Q139+IF($S139="",1000,$S139)-1),0,IF(MOD(BG$4-$Q139,IF($R139="",1000,$R139))=0,$O139,0))*IF($Y139&gt;0,(1+INDEX(Escalation!$B$3:$B$18,$Y139,0))^(BG$4-SSSModel!$C$5),1)*IF($X139=0,1,OFFSET(Profiles!$K$2,$X139,MAX(Profiles!$C$2,BG$4-$Q139)))*IF($AA139=1,(1+SSSModel!#REF!),1)</f>
        <v>0</v>
      </c>
      <c r="BH139" s="72">
        <f ca="1">IF(OR(BH$4&lt;$Q139,BH$4&gt;$Q139+IF($S139="",1000,$S139)-1),0,IF(MOD(BH$4-$Q139,IF($R139="",1000,$R139))=0,$O139,0))*IF($Y139&gt;0,(1+INDEX(Escalation!$B$3:$B$18,$Y139,0))^(BH$4-SSSModel!$C$5),1)*IF($X139=0,1,OFFSET(Profiles!$K$2,$X139,MAX(Profiles!$C$2,BH$4-$Q139)))*IF($AA139=1,(1+SSSModel!#REF!),1)</f>
        <v>0</v>
      </c>
      <c r="BI139" s="72">
        <f ca="1">IF(OR(BI$4&lt;$Q139,BI$4&gt;$Q139+IF($S139="",1000,$S139)-1),0,IF(MOD(BI$4-$Q139,IF($R139="",1000,$R139))=0,$O139,0))*IF($Y139&gt;0,(1+INDEX(Escalation!$B$3:$B$18,$Y139,0))^(BI$4-SSSModel!$C$5),1)*IF($X139=0,1,OFFSET(Profiles!$K$2,$X139,MAX(Profiles!$C$2,BI$4-$Q139)))*IF($AA139=1,(1+SSSModel!#REF!),1)</f>
        <v>0</v>
      </c>
      <c r="BJ139" s="72">
        <f ca="1">IF(OR(BJ$4&lt;$Q139,BJ$4&gt;$Q139+IF($S139="",1000,$S139)-1),0,IF(MOD(BJ$4-$Q139,IF($R139="",1000,$R139))=0,$O139,0))*IF($Y139&gt;0,(1+INDEX(Escalation!$B$3:$B$18,$Y139,0))^(BJ$4-SSSModel!$C$5),1)*IF($X139=0,1,OFFSET(Profiles!$K$2,$X139,MAX(Profiles!$C$2,BJ$4-$Q139)))*IF($AA139=1,(1+SSSModel!#REF!),1)</f>
        <v>0</v>
      </c>
      <c r="BK139" s="72">
        <f ca="1">IF(OR(BK$4&lt;$Q139,BK$4&gt;$Q139+IF($S139="",1000,$S139)-1),0,IF(MOD(BK$4-$Q139,IF($R139="",1000,$R139))=0,$O139,0))*IF($Y139&gt;0,(1+INDEX(Escalation!$B$3:$B$18,$Y139,0))^(BK$4-SSSModel!$C$5),1)*IF($X139=0,1,OFFSET(Profiles!$K$2,$X139,MAX(Profiles!$C$2,BK$4-$Q139)))*IF($AA139=1,(1+SSSModel!#REF!),1)</f>
        <v>0</v>
      </c>
      <c r="BL139" s="72">
        <f ca="1">IF(OR(BL$4&lt;$Q139,BL$4&gt;$Q139+IF($S139="",1000,$S139)-1),0,IF(MOD(BL$4-$Q139,IF($R139="",1000,$R139))=0,$O139,0))*IF($Y139&gt;0,(1+INDEX(Escalation!$B$3:$B$18,$Y139,0))^(BL$4-SSSModel!$C$5),1)*IF($X139=0,1,OFFSET(Profiles!$K$2,$X139,MAX(Profiles!$C$2,BL$4-$Q139)))*IF($AA139=1,(1+SSSModel!#REF!),1)</f>
        <v>0</v>
      </c>
      <c r="BM139" s="72">
        <f ca="1">IF(OR(BM$4&lt;$Q139,BM$4&gt;$Q139+IF($S139="",1000,$S139)-1),0,IF(MOD(BM$4-$Q139,IF($R139="",1000,$R139))=0,$O139,0))*IF($Y139&gt;0,(1+INDEX(Escalation!$B$3:$B$18,$Y139,0))^(BM$4-SSSModel!$C$5),1)*IF($X139=0,1,OFFSET(Profiles!$K$2,$X139,MAX(Profiles!$C$2,BM$4-$Q139)))*IF($AA139=1,(1+SSSModel!#REF!),1)</f>
        <v>0</v>
      </c>
      <c r="BN139" s="72">
        <f ca="1">IF(OR(BN$4&lt;$Q139,BN$4&gt;$Q139+IF($S139="",1000,$S139)-1),0,IF(MOD(BN$4-$Q139,IF($R139="",1000,$R139))=0,$O139,0))*IF($Y139&gt;0,(1+INDEX(Escalation!$B$3:$B$18,$Y139,0))^(BN$4-SSSModel!$C$5),1)*IF($X139=0,1,OFFSET(Profiles!$K$2,$X139,MAX(Profiles!$C$2,BN$4-$Q139)))*IF($AA139=1,(1+SSSModel!#REF!),1)</f>
        <v>0</v>
      </c>
      <c r="BO139" s="72">
        <f ca="1">IF(OR(BO$4&lt;$Q139,BO$4&gt;$Q139+IF($S139="",1000,$S139)-1),0,IF(MOD(BO$4-$Q139,IF($R139="",1000,$R139))=0,$O139,0))*IF($Y139&gt;0,(1+INDEX(Escalation!$B$3:$B$18,$Y139,0))^(BO$4-SSSModel!$C$5),1)*IF($X139=0,1,OFFSET(Profiles!$K$2,$X139,MAX(Profiles!$C$2,BO$4-$Q139)))*IF($AA139=1,(1+SSSModel!#REF!),1)</f>
        <v>0</v>
      </c>
      <c r="BP139" s="72">
        <f ca="1">IF(OR(BP$4&lt;$Q139,BP$4&gt;$Q139+IF($S139="",1000,$S139)-1),0,IF(MOD(BP$4-$Q139,IF($R139="",1000,$R139))=0,$O139,0))*IF($Y139&gt;0,(1+INDEX(Escalation!$B$3:$B$18,$Y139,0))^(BP$4-SSSModel!$C$5),1)*IF($X139=0,1,OFFSET(Profiles!$K$2,$X139,MAX(Profiles!$C$2,BP$4-$Q139)))*IF($AA139=1,(1+SSSModel!#REF!),1)</f>
        <v>0</v>
      </c>
      <c r="BQ139" s="72">
        <f ca="1">IF(OR(BQ$4&lt;$Q139,BQ$4&gt;$Q139+IF($S139="",1000,$S139)-1),0,IF(MOD(BQ$4-$Q139,IF($R139="",1000,$R139))=0,$O139,0))*IF($Y139&gt;0,(1+INDEX(Escalation!$B$3:$B$18,$Y139,0))^(BQ$4-SSSModel!$C$5),1)*IF($X139=0,1,OFFSET(Profiles!$K$2,$X139,MAX(Profiles!$C$2,BQ$4-$Q139)))*IF($AA139=1,(1+SSSModel!#REF!),1)</f>
        <v>0</v>
      </c>
      <c r="BR139" s="72">
        <f ca="1">IF(OR(BR$4&lt;$Q139,BR$4&gt;$Q139+IF($S139="",1000,$S139)-1),0,IF(MOD(BR$4-$Q139,IF($R139="",1000,$R139))=0,$O139,0))*IF($Y139&gt;0,(1+INDEX(Escalation!$B$3:$B$18,$Y139,0))^(BR$4-SSSModel!$C$5),1)*IF($X139=0,1,OFFSET(Profiles!$K$2,$X139,MAX(Profiles!$C$2,BR$4-$Q139)))*IF($AA139=1,(1+SSSModel!#REF!),1)</f>
        <v>0</v>
      </c>
      <c r="BS139" s="72">
        <f ca="1">IF(OR(BS$4&lt;$Q139,BS$4&gt;$Q139+IF($S139="",1000,$S139)-1),0,IF(MOD(BS$4-$Q139,IF($R139="",1000,$R139))=0,$O139,0))*IF($Y139&gt;0,(1+INDEX(Escalation!$B$3:$B$18,$Y139,0))^(BS$4-SSSModel!$C$5),1)*IF($X139=0,1,OFFSET(Profiles!$K$2,$X139,MAX(Profiles!$C$2,BS$4-$Q139)))*IF($AA139=1,(1+SSSModel!#REF!),1)</f>
        <v>0</v>
      </c>
      <c r="BT139" s="72">
        <f ca="1">IF(OR(BT$4&lt;$Q139,BT$4&gt;$Q139+IF($S139="",1000,$S139)-1),0,IF(MOD(BT$4-$Q139,IF($R139="",1000,$R139))=0,$O139,0))*IF($Y139&gt;0,(1+INDEX(Escalation!$B$3:$B$18,$Y139,0))^(BT$4-SSSModel!$C$5),1)*IF($X139=0,1,OFFSET(Profiles!$K$2,$X139,MAX(Profiles!$C$2,BT$4-$Q139)))*IF($AA139=1,(1+SSSModel!#REF!),1)</f>
        <v>0</v>
      </c>
      <c r="BU139" s="72">
        <f ca="1">IF(OR(BU$4&lt;$Q139,BU$4&gt;$Q139+IF($S139="",1000,$S139)-1),0,IF(MOD(BU$4-$Q139,IF($R139="",1000,$R139))=0,$O139,0))*IF($Y139&gt;0,(1+INDEX(Escalation!$B$3:$B$18,$Y139,0))^(BU$4-SSSModel!$C$5),1)*IF($X139=0,1,OFFSET(Profiles!$K$2,$X139,MAX(Profiles!$C$2,BU$4-$Q139)))*IF($AA139=1,(1+SSSModel!#REF!),1)</f>
        <v>0</v>
      </c>
      <c r="BV139" s="72">
        <f ca="1">IF(OR(BV$4&lt;$Q139,BV$4&gt;$Q139+IF($S139="",1000,$S139)-1),0,IF(MOD(BV$4-$Q139,IF($R139="",1000,$R139))=0,$O139,0))*IF($Y139&gt;0,(1+INDEX(Escalation!$B$3:$B$18,$Y139,0))^(BV$4-SSSModel!$C$5),1)*IF($X139=0,1,OFFSET(Profiles!$K$2,$X139,MAX(Profiles!$C$2,BV$4-$Q139)))*IF($AA139=1,(1+SSSModel!#REF!),1)</f>
        <v>0</v>
      </c>
      <c r="BW139" s="72">
        <f ca="1">IF(OR(BW$4&lt;$Q139,BW$4&gt;$Q139+IF($S139="",1000,$S139)-1),0,IF(MOD(BW$4-$Q139,IF($R139="",1000,$R139))=0,$O139,0))*IF($Y139&gt;0,(1+INDEX(Escalation!$B$3:$B$18,$Y139,0))^(BW$4-SSSModel!$C$5),1)*IF($X139=0,1,OFFSET(Profiles!$K$2,$X139,MAX(Profiles!$C$2,BW$4-$Q139)))*IF($AA139=1,(1+SSSModel!#REF!),1)</f>
        <v>0</v>
      </c>
      <c r="BX139" s="72">
        <f ca="1">IF(OR(BX$4&lt;$Q139,BX$4&gt;$Q139+IF($S139="",1000,$S139)-1),0,IF(MOD(BX$4-$Q139,IF($R139="",1000,$R139))=0,$O139,0))*IF($Y139&gt;0,(1+INDEX(Escalation!$B$3:$B$18,$Y139,0))^(BX$4-SSSModel!$C$5),1)*IF($X139=0,1,OFFSET(Profiles!$K$2,$X139,MAX(Profiles!$C$2,BX$4-$Q139)))*IF($AA139=1,(1+SSSModel!#REF!),1)</f>
        <v>0</v>
      </c>
      <c r="BY139" s="72">
        <f ca="1">IF(OR(BY$4&lt;$Q139,BY$4&gt;$Q139+IF($S139="",1000,$S139)-1),0,IF(MOD(BY$4-$Q139,IF($R139="",1000,$R139))=0,$O139,0))*IF($Y139&gt;0,(1+INDEX(Escalation!$B$3:$B$18,$Y139,0))^(BY$4-SSSModel!$C$5),1)*IF($X139=0,1,OFFSET(Profiles!$K$2,$X139,MAX(Profiles!$C$2,BY$4-$Q139)))*IF($AA139=1,(1+SSSModel!#REF!),1)</f>
        <v>0</v>
      </c>
      <c r="BZ139" s="72">
        <f ca="1">IF(OR(BZ$4&lt;$Q139,BZ$4&gt;$Q139+IF($S139="",1000,$S139)-1),0,IF(MOD(BZ$4-$Q139,IF($R139="",1000,$R139))=0,$O139,0))*IF($Y139&gt;0,(1+INDEX(Escalation!$B$3:$B$18,$Y139,0))^(BZ$4-SSSModel!$C$5),1)*IF($X139=0,1,OFFSET(Profiles!$K$2,$X139,MAX(Profiles!$C$2,BZ$4-$Q139)))*IF($AA139=1,(1+SSSModel!#REF!),1)</f>
        <v>0</v>
      </c>
      <c r="CA139" s="134">
        <f ca="1">IF(OR($Z139=0,SSSModel!$C$4="CF"),AC139,
IF(LEFT($V139,3)="ON_",
     IF(SSSModel!$C$4="RR",SUMPRODUCT(OFFSET($AC139,0,0,1,$CB$2),OFFSET(Profiles!$K$28,($Z139-1)*(Profiles!$I$26+1)+CA$4-SSSModel!$C$3+1,0,1,$CB$2)),
     IF(SSSModel!$C$4="ECC",$EA139*$EB139*SUMPRODUCT(OFFSET($AC139,0,MAX(0,CA$4-$DZ139-$CA$4+1),1,MIN($DZ139,CA$4-$CA$4+1)),OFFSET(Escalation!$K$24,($Y139-1)*(Escalation!$I$22+1)+CA$4-SSSModel!$C$3+1,MAX(0,CA$4-$DZ139-$CA$4+1),1,MIN($DZ139,CA$4-$CA$4+1))),
     IF(SSSModel!$C$4="PV",AC139*$EA139*(1+SSSModel!$C$2),
     IF(SSSModel!$C$4="FCR",$EC139*SUM(OFFSET($AC139,0,MAX(CA$4-$AC$4-$DZ139+1,0),1,MIN($DZ139,CA$4-$AC$4+1))),0)))),
SUM($AC139:$BZ139)*
     IF(SSSModel!$C$4="RR",OFFSET(Profiles!$K$2,$Z139,MAX(Profiles!$C$2,AC$4-$W139)),
     IF(SSSModel!$C$4="ECC",$EA139*$EB139*IF(MAX(Escalation!$C$2,AC$4-$W139)&gt;$DZ139-1,0,OFFSET(Escalation!$K$2,$Y139,MAX(Escalation!$C$2,AC$4-$W139))),
     IF(SSSModel!$C$4="PV",IF(CA$4=$W139,$EA139*(1+SSSModel!$C$2),0),
     IF(SSSModel!$C$4="FCR",IF(AND(CA$4&gt;=$W139,OFFSET(Profiles!$K$2,$Z139,MAX(Profiles!$C$2,AC$4-$W139))&gt;0),$EC139,0),0))))))</f>
        <v>0</v>
      </c>
      <c r="CB139" s="135">
        <f ca="1">IF(OR($Z139=0,SSSModel!$C$4="CF"),AD139,
IF(LEFT($V139,3)="ON_",
     IF(SSSModel!$C$4="RR",SUMPRODUCT(OFFSET($AC139,0,0,1,$CB$2),OFFSET(Profiles!$K$28,($Z139-1)*(Profiles!$I$26+1)+CB$4-SSSModel!$C$3+1,0,1,$CB$2)),
     IF(SSSModel!$C$4="ECC",$EA139*$EB139*SUMPRODUCT(OFFSET($AC139,0,MAX(0,CB$4-$DZ139-$CA$4+1),1,MIN($DZ139,CB$4-$CA$4+1)),OFFSET(Escalation!$K$24,($Y139-1)*(Escalation!$I$22+1)+CB$4-SSSModel!$C$3+1,MAX(0,CB$4-$DZ139-$CA$4+1),1,MIN($DZ139,CB$4-$CA$4+1))),
     IF(SSSModel!$C$4="PV",AD139*$EA139*(1+SSSModel!$C$2),
     IF(SSSModel!$C$4="FCR",$EC139*SUM(OFFSET($AC139,0,MAX(CB$4-$AC$4-$DZ139+1,0),1,MIN($DZ139,CB$4-$AC$4+1))),0)))),
SUM($AC139:$BZ139)*
     IF(SSSModel!$C$4="RR",OFFSET(Profiles!$K$2,$Z139,MAX(Profiles!$C$2,AD$4-$W139)),
     IF(SSSModel!$C$4="ECC",$EA139*$EB139*IF(MAX(Escalation!$C$2,AD$4-$W139)&gt;$DZ139-1,0,OFFSET(Escalation!$K$2,$Y139,MAX(Escalation!$C$2,AD$4-$W139))),
     IF(SSSModel!$C$4="PV",IF(CB$4=$W139,$EA139*(1+SSSModel!$C$2),0),
     IF(SSSModel!$C$4="FCR",IF(AND(CB$4&gt;=$W139,OFFSET(Profiles!$K$2,$Z139,MAX(Profiles!$C$2,AD$4-$W139))&gt;0),$EC139,0),0))))))</f>
        <v>0</v>
      </c>
      <c r="CC139" s="135">
        <f ca="1">IF(OR($Z139=0,SSSModel!$C$4="CF"),AE139,
IF(LEFT($V139,3)="ON_",
     IF(SSSModel!$C$4="RR",SUMPRODUCT(OFFSET($AC139,0,0,1,$CB$2),OFFSET(Profiles!$K$28,($Z139-1)*(Profiles!$I$26+1)+CC$4-SSSModel!$C$3+1,0,1,$CB$2)),
     IF(SSSModel!$C$4="ECC",$EA139*$EB139*SUMPRODUCT(OFFSET($AC139,0,MAX(0,CC$4-$DZ139-$CA$4+1),1,MIN($DZ139,CC$4-$CA$4+1)),OFFSET(Escalation!$K$24,($Y139-1)*(Escalation!$I$22+1)+CC$4-SSSModel!$C$3+1,MAX(0,CC$4-$DZ139-$CA$4+1),1,MIN($DZ139,CC$4-$CA$4+1))),
     IF(SSSModel!$C$4="PV",AE139*$EA139*(1+SSSModel!$C$2),
     IF(SSSModel!$C$4="FCR",$EC139*SUM(OFFSET($AC139,0,MAX(CC$4-$AC$4-$DZ139+1,0),1,MIN($DZ139,CC$4-$AC$4+1))),0)))),
SUM($AC139:$BZ139)*
     IF(SSSModel!$C$4="RR",OFFSET(Profiles!$K$2,$Z139,MAX(Profiles!$C$2,AE$4-$W139)),
     IF(SSSModel!$C$4="ECC",$EA139*$EB139*IF(MAX(Escalation!$C$2,AE$4-$W139)&gt;$DZ139-1,0,OFFSET(Escalation!$K$2,$Y139,MAX(Escalation!$C$2,AE$4-$W139))),
     IF(SSSModel!$C$4="PV",IF(CC$4=$W139,$EA139*(1+SSSModel!$C$2),0),
     IF(SSSModel!$C$4="FCR",IF(AND(CC$4&gt;=$W139,OFFSET(Profiles!$K$2,$Z139,MAX(Profiles!$C$2,AE$4-$W139))&gt;0),$EC139,0),0))))))</f>
        <v>0</v>
      </c>
      <c r="CD139" s="135">
        <f ca="1">IF(OR($Z139=0,SSSModel!$C$4="CF"),AF139,
IF(LEFT($V139,3)="ON_",
     IF(SSSModel!$C$4="RR",SUMPRODUCT(OFFSET($AC139,0,0,1,$CB$2),OFFSET(Profiles!$K$28,($Z139-1)*(Profiles!$I$26+1)+CD$4-SSSModel!$C$3+1,0,1,$CB$2)),
     IF(SSSModel!$C$4="ECC",$EA139*$EB139*SUMPRODUCT(OFFSET($AC139,0,MAX(0,CD$4-$DZ139-$CA$4+1),1,MIN($DZ139,CD$4-$CA$4+1)),OFFSET(Escalation!$K$24,($Y139-1)*(Escalation!$I$22+1)+CD$4-SSSModel!$C$3+1,MAX(0,CD$4-$DZ139-$CA$4+1),1,MIN($DZ139,CD$4-$CA$4+1))),
     IF(SSSModel!$C$4="PV",AF139*$EA139*(1+SSSModel!$C$2),
     IF(SSSModel!$C$4="FCR",$EC139*SUM(OFFSET($AC139,0,MAX(CD$4-$AC$4-$DZ139+1,0),1,MIN($DZ139,CD$4-$AC$4+1))),0)))),
SUM($AC139:$BZ139)*
     IF(SSSModel!$C$4="RR",OFFSET(Profiles!$K$2,$Z139,MAX(Profiles!$C$2,AF$4-$W139)),
     IF(SSSModel!$C$4="ECC",$EA139*$EB139*IF(MAX(Escalation!$C$2,AF$4-$W139)&gt;$DZ139-1,0,OFFSET(Escalation!$K$2,$Y139,MAX(Escalation!$C$2,AF$4-$W139))),
     IF(SSSModel!$C$4="PV",IF(CD$4=$W139,$EA139*(1+SSSModel!$C$2),0),
     IF(SSSModel!$C$4="FCR",IF(AND(CD$4&gt;=$W139,OFFSET(Profiles!$K$2,$Z139,MAX(Profiles!$C$2,AF$4-$W139))&gt;0),$EC139,0),0))))))</f>
        <v>0</v>
      </c>
      <c r="CE139" s="135">
        <f ca="1">IF(OR($Z139=0,SSSModel!$C$4="CF"),AG139,
IF(LEFT($V139,3)="ON_",
     IF(SSSModel!$C$4="RR",SUMPRODUCT(OFFSET($AC139,0,0,1,$CB$2),OFFSET(Profiles!$K$28,($Z139-1)*(Profiles!$I$26+1)+CE$4-SSSModel!$C$3+1,0,1,$CB$2)),
     IF(SSSModel!$C$4="ECC",$EA139*$EB139*SUMPRODUCT(OFFSET($AC139,0,MAX(0,CE$4-$DZ139-$CA$4+1),1,MIN($DZ139,CE$4-$CA$4+1)),OFFSET(Escalation!$K$24,($Y139-1)*(Escalation!$I$22+1)+CE$4-SSSModel!$C$3+1,MAX(0,CE$4-$DZ139-$CA$4+1),1,MIN($DZ139,CE$4-$CA$4+1))),
     IF(SSSModel!$C$4="PV",AG139*$EA139*(1+SSSModel!$C$2),
     IF(SSSModel!$C$4="FCR",$EC139*SUM(OFFSET($AC139,0,MAX(CE$4-$AC$4-$DZ139+1,0),1,MIN($DZ139,CE$4-$AC$4+1))),0)))),
SUM($AC139:$BZ139)*
     IF(SSSModel!$C$4="RR",OFFSET(Profiles!$K$2,$Z139,MAX(Profiles!$C$2,AG$4-$W139)),
     IF(SSSModel!$C$4="ECC",$EA139*$EB139*IF(MAX(Escalation!$C$2,AG$4-$W139)&gt;$DZ139-1,0,OFFSET(Escalation!$K$2,$Y139,MAX(Escalation!$C$2,AG$4-$W139))),
     IF(SSSModel!$C$4="PV",IF(CE$4=$W139,$EA139*(1+SSSModel!$C$2),0),
     IF(SSSModel!$C$4="FCR",IF(AND(CE$4&gt;=$W139,OFFSET(Profiles!$K$2,$Z139,MAX(Profiles!$C$2,AG$4-$W139))&gt;0),$EC139,0),0))))))</f>
        <v>0</v>
      </c>
      <c r="CF139" s="135">
        <f ca="1">IF(OR($Z139=0,SSSModel!$C$4="CF"),AH139,
IF(LEFT($V139,3)="ON_",
     IF(SSSModel!$C$4="RR",SUMPRODUCT(OFFSET($AC139,0,0,1,$CB$2),OFFSET(Profiles!$K$28,($Z139-1)*(Profiles!$I$26+1)+CF$4-SSSModel!$C$3+1,0,1,$CB$2)),
     IF(SSSModel!$C$4="ECC",$EA139*$EB139*SUMPRODUCT(OFFSET($AC139,0,MAX(0,CF$4-$DZ139-$CA$4+1),1,MIN($DZ139,CF$4-$CA$4+1)),OFFSET(Escalation!$K$24,($Y139-1)*(Escalation!$I$22+1)+CF$4-SSSModel!$C$3+1,MAX(0,CF$4-$DZ139-$CA$4+1),1,MIN($DZ139,CF$4-$CA$4+1))),
     IF(SSSModel!$C$4="PV",AH139*$EA139*(1+SSSModel!$C$2),
     IF(SSSModel!$C$4="FCR",$EC139*SUM(OFFSET($AC139,0,MAX(CF$4-$AC$4-$DZ139+1,0),1,MIN($DZ139,CF$4-$AC$4+1))),0)))),
SUM($AC139:$BZ139)*
     IF(SSSModel!$C$4="RR",OFFSET(Profiles!$K$2,$Z139,MAX(Profiles!$C$2,AH$4-$W139)),
     IF(SSSModel!$C$4="ECC",$EA139*$EB139*IF(MAX(Escalation!$C$2,AH$4-$W139)&gt;$DZ139-1,0,OFFSET(Escalation!$K$2,$Y139,MAX(Escalation!$C$2,AH$4-$W139))),
     IF(SSSModel!$C$4="PV",IF(CF$4=$W139,$EA139*(1+SSSModel!$C$2),0),
     IF(SSSModel!$C$4="FCR",IF(AND(CF$4&gt;=$W139,OFFSET(Profiles!$K$2,$Z139,MAX(Profiles!$C$2,AH$4-$W139))&gt;0),$EC139,0),0))))))</f>
        <v>0</v>
      </c>
      <c r="CG139" s="135">
        <f ca="1">IF(OR($Z139=0,SSSModel!$C$4="CF"),AI139,
IF(LEFT($V139,3)="ON_",
     IF(SSSModel!$C$4="RR",SUMPRODUCT(OFFSET($AC139,0,0,1,$CB$2),OFFSET(Profiles!$K$28,($Z139-1)*(Profiles!$I$26+1)+CG$4-SSSModel!$C$3+1,0,1,$CB$2)),
     IF(SSSModel!$C$4="ECC",$EA139*$EB139*SUMPRODUCT(OFFSET($AC139,0,MAX(0,CG$4-$DZ139-$CA$4+1),1,MIN($DZ139,CG$4-$CA$4+1)),OFFSET(Escalation!$K$24,($Y139-1)*(Escalation!$I$22+1)+CG$4-SSSModel!$C$3+1,MAX(0,CG$4-$DZ139-$CA$4+1),1,MIN($DZ139,CG$4-$CA$4+1))),
     IF(SSSModel!$C$4="PV",AI139*$EA139*(1+SSSModel!$C$2),
     IF(SSSModel!$C$4="FCR",$EC139*SUM(OFFSET($AC139,0,MAX(CG$4-$AC$4-$DZ139+1,0),1,MIN($DZ139,CG$4-$AC$4+1))),0)))),
SUM($AC139:$BZ139)*
     IF(SSSModel!$C$4="RR",OFFSET(Profiles!$K$2,$Z139,MAX(Profiles!$C$2,AI$4-$W139)),
     IF(SSSModel!$C$4="ECC",$EA139*$EB139*IF(MAX(Escalation!$C$2,AI$4-$W139)&gt;$DZ139-1,0,OFFSET(Escalation!$K$2,$Y139,MAX(Escalation!$C$2,AI$4-$W139))),
     IF(SSSModel!$C$4="PV",IF(CG$4=$W139,$EA139*(1+SSSModel!$C$2),0),
     IF(SSSModel!$C$4="FCR",IF(AND(CG$4&gt;=$W139,OFFSET(Profiles!$K$2,$Z139,MAX(Profiles!$C$2,AI$4-$W139))&gt;0),$EC139,0),0))))))</f>
        <v>0</v>
      </c>
      <c r="CH139" s="135">
        <f ca="1">IF(OR($Z139=0,SSSModel!$C$4="CF"),AJ139,
IF(LEFT($V139,3)="ON_",
     IF(SSSModel!$C$4="RR",SUMPRODUCT(OFFSET($AC139,0,0,1,$CB$2),OFFSET(Profiles!$K$28,($Z139-1)*(Profiles!$I$26+1)+CH$4-SSSModel!$C$3+1,0,1,$CB$2)),
     IF(SSSModel!$C$4="ECC",$EA139*$EB139*SUMPRODUCT(OFFSET($AC139,0,MAX(0,CH$4-$DZ139-$CA$4+1),1,MIN($DZ139,CH$4-$CA$4+1)),OFFSET(Escalation!$K$24,($Y139-1)*(Escalation!$I$22+1)+CH$4-SSSModel!$C$3+1,MAX(0,CH$4-$DZ139-$CA$4+1),1,MIN($DZ139,CH$4-$CA$4+1))),
     IF(SSSModel!$C$4="PV",AJ139*$EA139*(1+SSSModel!$C$2),
     IF(SSSModel!$C$4="FCR",$EC139*SUM(OFFSET($AC139,0,MAX(CH$4-$AC$4-$DZ139+1,0),1,MIN($DZ139,CH$4-$AC$4+1))),0)))),
SUM($AC139:$BZ139)*
     IF(SSSModel!$C$4="RR",OFFSET(Profiles!$K$2,$Z139,MAX(Profiles!$C$2,AJ$4-$W139)),
     IF(SSSModel!$C$4="ECC",$EA139*$EB139*IF(MAX(Escalation!$C$2,AJ$4-$W139)&gt;$DZ139-1,0,OFFSET(Escalation!$K$2,$Y139,MAX(Escalation!$C$2,AJ$4-$W139))),
     IF(SSSModel!$C$4="PV",IF(CH$4=$W139,$EA139*(1+SSSModel!$C$2),0),
     IF(SSSModel!$C$4="FCR",IF(AND(CH$4&gt;=$W139,OFFSET(Profiles!$K$2,$Z139,MAX(Profiles!$C$2,AJ$4-$W139))&gt;0),$EC139,0),0))))))</f>
        <v>0</v>
      </c>
      <c r="CI139" s="135">
        <f ca="1">IF(OR($Z139=0,SSSModel!$C$4="CF"),AK139,
IF(LEFT($V139,3)="ON_",
     IF(SSSModel!$C$4="RR",SUMPRODUCT(OFFSET($AC139,0,0,1,$CB$2),OFFSET(Profiles!$K$28,($Z139-1)*(Profiles!$I$26+1)+CI$4-SSSModel!$C$3+1,0,1,$CB$2)),
     IF(SSSModel!$C$4="ECC",$EA139*$EB139*SUMPRODUCT(OFFSET($AC139,0,MAX(0,CI$4-$DZ139-$CA$4+1),1,MIN($DZ139,CI$4-$CA$4+1)),OFFSET(Escalation!$K$24,($Y139-1)*(Escalation!$I$22+1)+CI$4-SSSModel!$C$3+1,MAX(0,CI$4-$DZ139-$CA$4+1),1,MIN($DZ139,CI$4-$CA$4+1))),
     IF(SSSModel!$C$4="PV",AK139*$EA139*(1+SSSModel!$C$2),
     IF(SSSModel!$C$4="FCR",$EC139*SUM(OFFSET($AC139,0,MAX(CI$4-$AC$4-$DZ139+1,0),1,MIN($DZ139,CI$4-$AC$4+1))),0)))),
SUM($AC139:$BZ139)*
     IF(SSSModel!$C$4="RR",OFFSET(Profiles!$K$2,$Z139,MAX(Profiles!$C$2,AK$4-$W139)),
     IF(SSSModel!$C$4="ECC",$EA139*$EB139*IF(MAX(Escalation!$C$2,AK$4-$W139)&gt;$DZ139-1,0,OFFSET(Escalation!$K$2,$Y139,MAX(Escalation!$C$2,AK$4-$W139))),
     IF(SSSModel!$C$4="PV",IF(CI$4=$W139,$EA139*(1+SSSModel!$C$2),0),
     IF(SSSModel!$C$4="FCR",IF(AND(CI$4&gt;=$W139,OFFSET(Profiles!$K$2,$Z139,MAX(Profiles!$C$2,AK$4-$W139))&gt;0),$EC139,0),0))))))</f>
        <v>0</v>
      </c>
      <c r="CJ139" s="135">
        <f ca="1">IF(OR($Z139=0,SSSModel!$C$4="CF"),AL139,
IF(LEFT($V139,3)="ON_",
     IF(SSSModel!$C$4="RR",SUMPRODUCT(OFFSET($AC139,0,0,1,$CB$2),OFFSET(Profiles!$K$28,($Z139-1)*(Profiles!$I$26+1)+CJ$4-SSSModel!$C$3+1,0,1,$CB$2)),
     IF(SSSModel!$C$4="ECC",$EA139*$EB139*SUMPRODUCT(OFFSET($AC139,0,MAX(0,CJ$4-$DZ139-$CA$4+1),1,MIN($DZ139,CJ$4-$CA$4+1)),OFFSET(Escalation!$K$24,($Y139-1)*(Escalation!$I$22+1)+CJ$4-SSSModel!$C$3+1,MAX(0,CJ$4-$DZ139-$CA$4+1),1,MIN($DZ139,CJ$4-$CA$4+1))),
     IF(SSSModel!$C$4="PV",AL139*$EA139*(1+SSSModel!$C$2),
     IF(SSSModel!$C$4="FCR",$EC139*SUM(OFFSET($AC139,0,MAX(CJ$4-$AC$4-$DZ139+1,0),1,MIN($DZ139,CJ$4-$AC$4+1))),0)))),
SUM($AC139:$BZ139)*
     IF(SSSModel!$C$4="RR",OFFSET(Profiles!$K$2,$Z139,MAX(Profiles!$C$2,AL$4-$W139)),
     IF(SSSModel!$C$4="ECC",$EA139*$EB139*IF(MAX(Escalation!$C$2,AL$4-$W139)&gt;$DZ139-1,0,OFFSET(Escalation!$K$2,$Y139,MAX(Escalation!$C$2,AL$4-$W139))),
     IF(SSSModel!$C$4="PV",IF(CJ$4=$W139,$EA139*(1+SSSModel!$C$2),0),
     IF(SSSModel!$C$4="FCR",IF(AND(CJ$4&gt;=$W139,OFFSET(Profiles!$K$2,$Z139,MAX(Profiles!$C$2,AL$4-$W139))&gt;0),$EC139,0),0))))))</f>
        <v>0</v>
      </c>
      <c r="CK139" s="135">
        <f ca="1">IF(OR($Z139=0,SSSModel!$C$4="CF"),AM139,
IF(LEFT($V139,3)="ON_",
     IF(SSSModel!$C$4="RR",SUMPRODUCT(OFFSET($AC139,0,0,1,$CB$2),OFFSET(Profiles!$K$28,($Z139-1)*(Profiles!$I$26+1)+CK$4-SSSModel!$C$3+1,0,1,$CB$2)),
     IF(SSSModel!$C$4="ECC",$EA139*$EB139*SUMPRODUCT(OFFSET($AC139,0,MAX(0,CK$4-$DZ139-$CA$4+1),1,MIN($DZ139,CK$4-$CA$4+1)),OFFSET(Escalation!$K$24,($Y139-1)*(Escalation!$I$22+1)+CK$4-SSSModel!$C$3+1,MAX(0,CK$4-$DZ139-$CA$4+1),1,MIN($DZ139,CK$4-$CA$4+1))),
     IF(SSSModel!$C$4="PV",AM139*$EA139*(1+SSSModel!$C$2),
     IF(SSSModel!$C$4="FCR",$EC139*SUM(OFFSET($AC139,0,MAX(CK$4-$AC$4-$DZ139+1,0),1,MIN($DZ139,CK$4-$AC$4+1))),0)))),
SUM($AC139:$BZ139)*
     IF(SSSModel!$C$4="RR",OFFSET(Profiles!$K$2,$Z139,MAX(Profiles!$C$2,AM$4-$W139)),
     IF(SSSModel!$C$4="ECC",$EA139*$EB139*IF(MAX(Escalation!$C$2,AM$4-$W139)&gt;$DZ139-1,0,OFFSET(Escalation!$K$2,$Y139,MAX(Escalation!$C$2,AM$4-$W139))),
     IF(SSSModel!$C$4="PV",IF(CK$4=$W139,$EA139*(1+SSSModel!$C$2),0),
     IF(SSSModel!$C$4="FCR",IF(AND(CK$4&gt;=$W139,OFFSET(Profiles!$K$2,$Z139,MAX(Profiles!$C$2,AM$4-$W139))&gt;0),$EC139,0),0))))))</f>
        <v>0</v>
      </c>
      <c r="CL139" s="135">
        <f ca="1">IF(OR($Z139=0,SSSModel!$C$4="CF"),AN139,
IF(LEFT($V139,3)="ON_",
     IF(SSSModel!$C$4="RR",SUMPRODUCT(OFFSET($AC139,0,0,1,$CB$2),OFFSET(Profiles!$K$28,($Z139-1)*(Profiles!$I$26+1)+CL$4-SSSModel!$C$3+1,0,1,$CB$2)),
     IF(SSSModel!$C$4="ECC",$EA139*$EB139*SUMPRODUCT(OFFSET($AC139,0,MAX(0,CL$4-$DZ139-$CA$4+1),1,MIN($DZ139,CL$4-$CA$4+1)),OFFSET(Escalation!$K$24,($Y139-1)*(Escalation!$I$22+1)+CL$4-SSSModel!$C$3+1,MAX(0,CL$4-$DZ139-$CA$4+1),1,MIN($DZ139,CL$4-$CA$4+1))),
     IF(SSSModel!$C$4="PV",AN139*$EA139*(1+SSSModel!$C$2),
     IF(SSSModel!$C$4="FCR",$EC139*SUM(OFFSET($AC139,0,MAX(CL$4-$AC$4-$DZ139+1,0),1,MIN($DZ139,CL$4-$AC$4+1))),0)))),
SUM($AC139:$BZ139)*
     IF(SSSModel!$C$4="RR",OFFSET(Profiles!$K$2,$Z139,MAX(Profiles!$C$2,AN$4-$W139)),
     IF(SSSModel!$C$4="ECC",$EA139*$EB139*IF(MAX(Escalation!$C$2,AN$4-$W139)&gt;$DZ139-1,0,OFFSET(Escalation!$K$2,$Y139,MAX(Escalation!$C$2,AN$4-$W139))),
     IF(SSSModel!$C$4="PV",IF(CL$4=$W139,$EA139*(1+SSSModel!$C$2),0),
     IF(SSSModel!$C$4="FCR",IF(AND(CL$4&gt;=$W139,OFFSET(Profiles!$K$2,$Z139,MAX(Profiles!$C$2,AN$4-$W139))&gt;0),$EC139,0),0))))))</f>
        <v>0</v>
      </c>
      <c r="CM139" s="135">
        <f ca="1">IF(OR($Z139=0,SSSModel!$C$4="CF"),AO139,
IF(LEFT($V139,3)="ON_",
     IF(SSSModel!$C$4="RR",SUMPRODUCT(OFFSET($AC139,0,0,1,$CB$2),OFFSET(Profiles!$K$28,($Z139-1)*(Profiles!$I$26+1)+CM$4-SSSModel!$C$3+1,0,1,$CB$2)),
     IF(SSSModel!$C$4="ECC",$EA139*$EB139*SUMPRODUCT(OFFSET($AC139,0,MAX(0,CM$4-$DZ139-$CA$4+1),1,MIN($DZ139,CM$4-$CA$4+1)),OFFSET(Escalation!$K$24,($Y139-1)*(Escalation!$I$22+1)+CM$4-SSSModel!$C$3+1,MAX(0,CM$4-$DZ139-$CA$4+1),1,MIN($DZ139,CM$4-$CA$4+1))),
     IF(SSSModel!$C$4="PV",AO139*$EA139*(1+SSSModel!$C$2),
     IF(SSSModel!$C$4="FCR",$EC139*SUM(OFFSET($AC139,0,MAX(CM$4-$AC$4-$DZ139+1,0),1,MIN($DZ139,CM$4-$AC$4+1))),0)))),
SUM($AC139:$BZ139)*
     IF(SSSModel!$C$4="RR",OFFSET(Profiles!$K$2,$Z139,MAX(Profiles!$C$2,AO$4-$W139)),
     IF(SSSModel!$C$4="ECC",$EA139*$EB139*IF(MAX(Escalation!$C$2,AO$4-$W139)&gt;$DZ139-1,0,OFFSET(Escalation!$K$2,$Y139,MAX(Escalation!$C$2,AO$4-$W139))),
     IF(SSSModel!$C$4="PV",IF(CM$4=$W139,$EA139*(1+SSSModel!$C$2),0),
     IF(SSSModel!$C$4="FCR",IF(AND(CM$4&gt;=$W139,OFFSET(Profiles!$K$2,$Z139,MAX(Profiles!$C$2,AO$4-$W139))&gt;0),$EC139,0),0))))))</f>
        <v>0</v>
      </c>
      <c r="CN139" s="135">
        <f ca="1">IF(OR($Z139=0,SSSModel!$C$4="CF"),AP139,
IF(LEFT($V139,3)="ON_",
     IF(SSSModel!$C$4="RR",SUMPRODUCT(OFFSET($AC139,0,0,1,$CB$2),OFFSET(Profiles!$K$28,($Z139-1)*(Profiles!$I$26+1)+CN$4-SSSModel!$C$3+1,0,1,$CB$2)),
     IF(SSSModel!$C$4="ECC",$EA139*$EB139*SUMPRODUCT(OFFSET($AC139,0,MAX(0,CN$4-$DZ139-$CA$4+1),1,MIN($DZ139,CN$4-$CA$4+1)),OFFSET(Escalation!$K$24,($Y139-1)*(Escalation!$I$22+1)+CN$4-SSSModel!$C$3+1,MAX(0,CN$4-$DZ139-$CA$4+1),1,MIN($DZ139,CN$4-$CA$4+1))),
     IF(SSSModel!$C$4="PV",AP139*$EA139*(1+SSSModel!$C$2),
     IF(SSSModel!$C$4="FCR",$EC139*SUM(OFFSET($AC139,0,MAX(CN$4-$AC$4-$DZ139+1,0),1,MIN($DZ139,CN$4-$AC$4+1))),0)))),
SUM($AC139:$BZ139)*
     IF(SSSModel!$C$4="RR",OFFSET(Profiles!$K$2,$Z139,MAX(Profiles!$C$2,AP$4-$W139)),
     IF(SSSModel!$C$4="ECC",$EA139*$EB139*IF(MAX(Escalation!$C$2,AP$4-$W139)&gt;$DZ139-1,0,OFFSET(Escalation!$K$2,$Y139,MAX(Escalation!$C$2,AP$4-$W139))),
     IF(SSSModel!$C$4="PV",IF(CN$4=$W139,$EA139*(1+SSSModel!$C$2),0),
     IF(SSSModel!$C$4="FCR",IF(AND(CN$4&gt;=$W139,OFFSET(Profiles!$K$2,$Z139,MAX(Profiles!$C$2,AP$4-$W139))&gt;0),$EC139,0),0))))))</f>
        <v>0</v>
      </c>
      <c r="CO139" s="135">
        <f ca="1">IF(OR($Z139=0,SSSModel!$C$4="CF"),AQ139,
IF(LEFT($V139,3)="ON_",
     IF(SSSModel!$C$4="RR",SUMPRODUCT(OFFSET($AC139,0,0,1,$CB$2),OFFSET(Profiles!$K$28,($Z139-1)*(Profiles!$I$26+1)+CO$4-SSSModel!$C$3+1,0,1,$CB$2)),
     IF(SSSModel!$C$4="ECC",$EA139*$EB139*SUMPRODUCT(OFFSET($AC139,0,MAX(0,CO$4-$DZ139-$CA$4+1),1,MIN($DZ139,CO$4-$CA$4+1)),OFFSET(Escalation!$K$24,($Y139-1)*(Escalation!$I$22+1)+CO$4-SSSModel!$C$3+1,MAX(0,CO$4-$DZ139-$CA$4+1),1,MIN($DZ139,CO$4-$CA$4+1))),
     IF(SSSModel!$C$4="PV",AQ139*$EA139*(1+SSSModel!$C$2),
     IF(SSSModel!$C$4="FCR",$EC139*SUM(OFFSET($AC139,0,MAX(CO$4-$AC$4-$DZ139+1,0),1,MIN($DZ139,CO$4-$AC$4+1))),0)))),
SUM($AC139:$BZ139)*
     IF(SSSModel!$C$4="RR",OFFSET(Profiles!$K$2,$Z139,MAX(Profiles!$C$2,AQ$4-$W139)),
     IF(SSSModel!$C$4="ECC",$EA139*$EB139*IF(MAX(Escalation!$C$2,AQ$4-$W139)&gt;$DZ139-1,0,OFFSET(Escalation!$K$2,$Y139,MAX(Escalation!$C$2,AQ$4-$W139))),
     IF(SSSModel!$C$4="PV",IF(CO$4=$W139,$EA139*(1+SSSModel!$C$2),0),
     IF(SSSModel!$C$4="FCR",IF(AND(CO$4&gt;=$W139,OFFSET(Profiles!$K$2,$Z139,MAX(Profiles!$C$2,AQ$4-$W139))&gt;0),$EC139,0),0))))))</f>
        <v>0</v>
      </c>
      <c r="CP139" s="135">
        <f ca="1">IF(OR($Z139=0,SSSModel!$C$4="CF"),AR139,
IF(LEFT($V139,3)="ON_",
     IF(SSSModel!$C$4="RR",SUMPRODUCT(OFFSET($AC139,0,0,1,$CB$2),OFFSET(Profiles!$K$28,($Z139-1)*(Profiles!$I$26+1)+CP$4-SSSModel!$C$3+1,0,1,$CB$2)),
     IF(SSSModel!$C$4="ECC",$EA139*$EB139*SUMPRODUCT(OFFSET($AC139,0,MAX(0,CP$4-$DZ139-$CA$4+1),1,MIN($DZ139,CP$4-$CA$4+1)),OFFSET(Escalation!$K$24,($Y139-1)*(Escalation!$I$22+1)+CP$4-SSSModel!$C$3+1,MAX(0,CP$4-$DZ139-$CA$4+1),1,MIN($DZ139,CP$4-$CA$4+1))),
     IF(SSSModel!$C$4="PV",AR139*$EA139*(1+SSSModel!$C$2),
     IF(SSSModel!$C$4="FCR",$EC139*SUM(OFFSET($AC139,0,MAX(CP$4-$AC$4-$DZ139+1,0),1,MIN($DZ139,CP$4-$AC$4+1))),0)))),
SUM($AC139:$BZ139)*
     IF(SSSModel!$C$4="RR",OFFSET(Profiles!$K$2,$Z139,MAX(Profiles!$C$2,AR$4-$W139)),
     IF(SSSModel!$C$4="ECC",$EA139*$EB139*IF(MAX(Escalation!$C$2,AR$4-$W139)&gt;$DZ139-1,0,OFFSET(Escalation!$K$2,$Y139,MAX(Escalation!$C$2,AR$4-$W139))),
     IF(SSSModel!$C$4="PV",IF(CP$4=$W139,$EA139*(1+SSSModel!$C$2),0),
     IF(SSSModel!$C$4="FCR",IF(AND(CP$4&gt;=$W139,OFFSET(Profiles!$K$2,$Z139,MAX(Profiles!$C$2,AR$4-$W139))&gt;0),$EC139,0),0))))))</f>
        <v>0</v>
      </c>
      <c r="CQ139" s="135">
        <f ca="1">IF(OR($Z139=0,SSSModel!$C$4="CF"),AS139,
IF(LEFT($V139,3)="ON_",
     IF(SSSModel!$C$4="RR",SUMPRODUCT(OFFSET($AC139,0,0,1,$CB$2),OFFSET(Profiles!$K$28,($Z139-1)*(Profiles!$I$26+1)+CQ$4-SSSModel!$C$3+1,0,1,$CB$2)),
     IF(SSSModel!$C$4="ECC",$EA139*$EB139*SUMPRODUCT(OFFSET($AC139,0,MAX(0,CQ$4-$DZ139-$CA$4+1),1,MIN($DZ139,CQ$4-$CA$4+1)),OFFSET(Escalation!$K$24,($Y139-1)*(Escalation!$I$22+1)+CQ$4-SSSModel!$C$3+1,MAX(0,CQ$4-$DZ139-$CA$4+1),1,MIN($DZ139,CQ$4-$CA$4+1))),
     IF(SSSModel!$C$4="PV",AS139*$EA139*(1+SSSModel!$C$2),
     IF(SSSModel!$C$4="FCR",$EC139*SUM(OFFSET($AC139,0,MAX(CQ$4-$AC$4-$DZ139+1,0),1,MIN($DZ139,CQ$4-$AC$4+1))),0)))),
SUM($AC139:$BZ139)*
     IF(SSSModel!$C$4="RR",OFFSET(Profiles!$K$2,$Z139,MAX(Profiles!$C$2,AS$4-$W139)),
     IF(SSSModel!$C$4="ECC",$EA139*$EB139*IF(MAX(Escalation!$C$2,AS$4-$W139)&gt;$DZ139-1,0,OFFSET(Escalation!$K$2,$Y139,MAX(Escalation!$C$2,AS$4-$W139))),
     IF(SSSModel!$C$4="PV",IF(CQ$4=$W139,$EA139*(1+SSSModel!$C$2),0),
     IF(SSSModel!$C$4="FCR",IF(AND(CQ$4&gt;=$W139,OFFSET(Profiles!$K$2,$Z139,MAX(Profiles!$C$2,AS$4-$W139))&gt;0),$EC139,0),0))))))</f>
        <v>0</v>
      </c>
      <c r="CR139" s="135">
        <f ca="1">IF(OR($Z139=0,SSSModel!$C$4="CF"),AT139,
IF(LEFT($V139,3)="ON_",
     IF(SSSModel!$C$4="RR",SUMPRODUCT(OFFSET($AC139,0,0,1,$CB$2),OFFSET(Profiles!$K$28,($Z139-1)*(Profiles!$I$26+1)+CR$4-SSSModel!$C$3+1,0,1,$CB$2)),
     IF(SSSModel!$C$4="ECC",$EA139*$EB139*SUMPRODUCT(OFFSET($AC139,0,MAX(0,CR$4-$DZ139-$CA$4+1),1,MIN($DZ139,CR$4-$CA$4+1)),OFFSET(Escalation!$K$24,($Y139-1)*(Escalation!$I$22+1)+CR$4-SSSModel!$C$3+1,MAX(0,CR$4-$DZ139-$CA$4+1),1,MIN($DZ139,CR$4-$CA$4+1))),
     IF(SSSModel!$C$4="PV",AT139*$EA139*(1+SSSModel!$C$2),
     IF(SSSModel!$C$4="FCR",$EC139*SUM(OFFSET($AC139,0,MAX(CR$4-$AC$4-$DZ139+1,0),1,MIN($DZ139,CR$4-$AC$4+1))),0)))),
SUM($AC139:$BZ139)*
     IF(SSSModel!$C$4="RR",OFFSET(Profiles!$K$2,$Z139,MAX(Profiles!$C$2,AT$4-$W139)),
     IF(SSSModel!$C$4="ECC",$EA139*$EB139*IF(MAX(Escalation!$C$2,AT$4-$W139)&gt;$DZ139-1,0,OFFSET(Escalation!$K$2,$Y139,MAX(Escalation!$C$2,AT$4-$W139))),
     IF(SSSModel!$C$4="PV",IF(CR$4=$W139,$EA139*(1+SSSModel!$C$2),0),
     IF(SSSModel!$C$4="FCR",IF(AND(CR$4&gt;=$W139,OFFSET(Profiles!$K$2,$Z139,MAX(Profiles!$C$2,AT$4-$W139))&gt;0),$EC139,0),0))))))</f>
        <v>0</v>
      </c>
      <c r="CS139" s="135">
        <f ca="1">IF(OR($Z139=0,SSSModel!$C$4="CF"),AU139,
IF(LEFT($V139,3)="ON_",
     IF(SSSModel!$C$4="RR",SUMPRODUCT(OFFSET($AC139,0,0,1,$CB$2),OFFSET(Profiles!$K$28,($Z139-1)*(Profiles!$I$26+1)+CS$4-SSSModel!$C$3+1,0,1,$CB$2)),
     IF(SSSModel!$C$4="ECC",$EA139*$EB139*SUMPRODUCT(OFFSET($AC139,0,MAX(0,CS$4-$DZ139-$CA$4+1),1,MIN($DZ139,CS$4-$CA$4+1)),OFFSET(Escalation!$K$24,($Y139-1)*(Escalation!$I$22+1)+CS$4-SSSModel!$C$3+1,MAX(0,CS$4-$DZ139-$CA$4+1),1,MIN($DZ139,CS$4-$CA$4+1))),
     IF(SSSModel!$C$4="PV",AU139*$EA139*(1+SSSModel!$C$2),
     IF(SSSModel!$C$4="FCR",$EC139*SUM(OFFSET($AC139,0,MAX(CS$4-$AC$4-$DZ139+1,0),1,MIN($DZ139,CS$4-$AC$4+1))),0)))),
SUM($AC139:$BZ139)*
     IF(SSSModel!$C$4="RR",OFFSET(Profiles!$K$2,$Z139,MAX(Profiles!$C$2,AU$4-$W139)),
     IF(SSSModel!$C$4="ECC",$EA139*$EB139*IF(MAX(Escalation!$C$2,AU$4-$W139)&gt;$DZ139-1,0,OFFSET(Escalation!$K$2,$Y139,MAX(Escalation!$C$2,AU$4-$W139))),
     IF(SSSModel!$C$4="PV",IF(CS$4=$W139,$EA139*(1+SSSModel!$C$2),0),
     IF(SSSModel!$C$4="FCR",IF(AND(CS$4&gt;=$W139,OFFSET(Profiles!$K$2,$Z139,MAX(Profiles!$C$2,AU$4-$W139))&gt;0),$EC139,0),0))))))</f>
        <v>0</v>
      </c>
      <c r="CT139" s="135">
        <f ca="1">IF(OR($Z139=0,SSSModel!$C$4="CF"),AV139,
IF(LEFT($V139,3)="ON_",
     IF(SSSModel!$C$4="RR",SUMPRODUCT(OFFSET($AC139,0,0,1,$CB$2),OFFSET(Profiles!$K$28,($Z139-1)*(Profiles!$I$26+1)+CT$4-SSSModel!$C$3+1,0,1,$CB$2)),
     IF(SSSModel!$C$4="ECC",$EA139*$EB139*SUMPRODUCT(OFFSET($AC139,0,MAX(0,CT$4-$DZ139-$CA$4+1),1,MIN($DZ139,CT$4-$CA$4+1)),OFFSET(Escalation!$K$24,($Y139-1)*(Escalation!$I$22+1)+CT$4-SSSModel!$C$3+1,MAX(0,CT$4-$DZ139-$CA$4+1),1,MIN($DZ139,CT$4-$CA$4+1))),
     IF(SSSModel!$C$4="PV",AV139*$EA139*(1+SSSModel!$C$2),
     IF(SSSModel!$C$4="FCR",$EC139*SUM(OFFSET($AC139,0,MAX(CT$4-$AC$4-$DZ139+1,0),1,MIN($DZ139,CT$4-$AC$4+1))),0)))),
SUM($AC139:$BZ139)*
     IF(SSSModel!$C$4="RR",OFFSET(Profiles!$K$2,$Z139,MAX(Profiles!$C$2,AV$4-$W139)),
     IF(SSSModel!$C$4="ECC",$EA139*$EB139*IF(MAX(Escalation!$C$2,AV$4-$W139)&gt;$DZ139-1,0,OFFSET(Escalation!$K$2,$Y139,MAX(Escalation!$C$2,AV$4-$W139))),
     IF(SSSModel!$C$4="PV",IF(CT$4=$W139,$EA139*(1+SSSModel!$C$2),0),
     IF(SSSModel!$C$4="FCR",IF(AND(CT$4&gt;=$W139,OFFSET(Profiles!$K$2,$Z139,MAX(Profiles!$C$2,AV$4-$W139))&gt;0),$EC139,0),0))))))</f>
        <v>0</v>
      </c>
      <c r="CU139" s="135">
        <f ca="1">IF(OR($Z139=0,SSSModel!$C$4="CF"),AW139,
IF(LEFT($V139,3)="ON_",
     IF(SSSModel!$C$4="RR",SUMPRODUCT(OFFSET($AC139,0,0,1,$CB$2),OFFSET(Profiles!$K$28,($Z139-1)*(Profiles!$I$26+1)+CU$4-SSSModel!$C$3+1,0,1,$CB$2)),
     IF(SSSModel!$C$4="ECC",$EA139*$EB139*SUMPRODUCT(OFFSET($AC139,0,MAX(0,CU$4-$DZ139-$CA$4+1),1,MIN($DZ139,CU$4-$CA$4+1)),OFFSET(Escalation!$K$24,($Y139-1)*(Escalation!$I$22+1)+CU$4-SSSModel!$C$3+1,MAX(0,CU$4-$DZ139-$CA$4+1),1,MIN($DZ139,CU$4-$CA$4+1))),
     IF(SSSModel!$C$4="PV",AW139*$EA139*(1+SSSModel!$C$2),
     IF(SSSModel!$C$4="FCR",$EC139*SUM(OFFSET($AC139,0,MAX(CU$4-$AC$4-$DZ139+1,0),1,MIN($DZ139,CU$4-$AC$4+1))),0)))),
SUM($AC139:$BZ139)*
     IF(SSSModel!$C$4="RR",OFFSET(Profiles!$K$2,$Z139,MAX(Profiles!$C$2,AW$4-$W139)),
     IF(SSSModel!$C$4="ECC",$EA139*$EB139*IF(MAX(Escalation!$C$2,AW$4-$W139)&gt;$DZ139-1,0,OFFSET(Escalation!$K$2,$Y139,MAX(Escalation!$C$2,AW$4-$W139))),
     IF(SSSModel!$C$4="PV",IF(CU$4=$W139,$EA139*(1+SSSModel!$C$2),0),
     IF(SSSModel!$C$4="FCR",IF(AND(CU$4&gt;=$W139,OFFSET(Profiles!$K$2,$Z139,MAX(Profiles!$C$2,AW$4-$W139))&gt;0),$EC139,0),0))))))</f>
        <v>0</v>
      </c>
      <c r="CV139" s="135">
        <f ca="1">IF(OR($Z139=0,SSSModel!$C$4="CF"),AX139,
IF(LEFT($V139,3)="ON_",
     IF(SSSModel!$C$4="RR",SUMPRODUCT(OFFSET($AC139,0,0,1,$CB$2),OFFSET(Profiles!$K$28,($Z139-1)*(Profiles!$I$26+1)+CV$4-SSSModel!$C$3+1,0,1,$CB$2)),
     IF(SSSModel!$C$4="ECC",$EA139*$EB139*SUMPRODUCT(OFFSET($AC139,0,MAX(0,CV$4-$DZ139-$CA$4+1),1,MIN($DZ139,CV$4-$CA$4+1)),OFFSET(Escalation!$K$24,($Y139-1)*(Escalation!$I$22+1)+CV$4-SSSModel!$C$3+1,MAX(0,CV$4-$DZ139-$CA$4+1),1,MIN($DZ139,CV$4-$CA$4+1))),
     IF(SSSModel!$C$4="PV",AX139*$EA139*(1+SSSModel!$C$2),
     IF(SSSModel!$C$4="FCR",$EC139*SUM(OFFSET($AC139,0,MAX(CV$4-$AC$4-$DZ139+1,0),1,MIN($DZ139,CV$4-$AC$4+1))),0)))),
SUM($AC139:$BZ139)*
     IF(SSSModel!$C$4="RR",OFFSET(Profiles!$K$2,$Z139,MAX(Profiles!$C$2,AX$4-$W139)),
     IF(SSSModel!$C$4="ECC",$EA139*$EB139*IF(MAX(Escalation!$C$2,AX$4-$W139)&gt;$DZ139-1,0,OFFSET(Escalation!$K$2,$Y139,MAX(Escalation!$C$2,AX$4-$W139))),
     IF(SSSModel!$C$4="PV",IF(CV$4=$W139,$EA139*(1+SSSModel!$C$2),0),
     IF(SSSModel!$C$4="FCR",IF(AND(CV$4&gt;=$W139,OFFSET(Profiles!$K$2,$Z139,MAX(Profiles!$C$2,AX$4-$W139))&gt;0),$EC139,0),0))))))</f>
        <v>0</v>
      </c>
      <c r="CW139" s="135">
        <f ca="1">IF(OR($Z139=0,SSSModel!$C$4="CF"),AY139,
IF(LEFT($V139,3)="ON_",
     IF(SSSModel!$C$4="RR",SUMPRODUCT(OFFSET($AC139,0,0,1,$CB$2),OFFSET(Profiles!$K$28,($Z139-1)*(Profiles!$I$26+1)+CW$4-SSSModel!$C$3+1,0,1,$CB$2)),
     IF(SSSModel!$C$4="ECC",$EA139*$EB139*SUMPRODUCT(OFFSET($AC139,0,MAX(0,CW$4-$DZ139-$CA$4+1),1,MIN($DZ139,CW$4-$CA$4+1)),OFFSET(Escalation!$K$24,($Y139-1)*(Escalation!$I$22+1)+CW$4-SSSModel!$C$3+1,MAX(0,CW$4-$DZ139-$CA$4+1),1,MIN($DZ139,CW$4-$CA$4+1))),
     IF(SSSModel!$C$4="PV",AY139*$EA139*(1+SSSModel!$C$2),
     IF(SSSModel!$C$4="FCR",$EC139*SUM(OFFSET($AC139,0,MAX(CW$4-$AC$4-$DZ139+1,0),1,MIN($DZ139,CW$4-$AC$4+1))),0)))),
SUM($AC139:$BZ139)*
     IF(SSSModel!$C$4="RR",OFFSET(Profiles!$K$2,$Z139,MAX(Profiles!$C$2,AY$4-$W139)),
     IF(SSSModel!$C$4="ECC",$EA139*$EB139*IF(MAX(Escalation!$C$2,AY$4-$W139)&gt;$DZ139-1,0,OFFSET(Escalation!$K$2,$Y139,MAX(Escalation!$C$2,AY$4-$W139))),
     IF(SSSModel!$C$4="PV",IF(CW$4=$W139,$EA139*(1+SSSModel!$C$2),0),
     IF(SSSModel!$C$4="FCR",IF(AND(CW$4&gt;=$W139,OFFSET(Profiles!$K$2,$Z139,MAX(Profiles!$C$2,AY$4-$W139))&gt;0),$EC139,0),0))))))</f>
        <v>0</v>
      </c>
      <c r="CX139" s="135">
        <f ca="1">IF(OR($Z139=0,SSSModel!$C$4="CF"),AZ139,
IF(LEFT($V139,3)="ON_",
     IF(SSSModel!$C$4="RR",SUMPRODUCT(OFFSET($AC139,0,0,1,$CB$2),OFFSET(Profiles!$K$28,($Z139-1)*(Profiles!$I$26+1)+CX$4-SSSModel!$C$3+1,0,1,$CB$2)),
     IF(SSSModel!$C$4="ECC",$EA139*$EB139*SUMPRODUCT(OFFSET($AC139,0,MAX(0,CX$4-$DZ139-$CA$4+1),1,MIN($DZ139,CX$4-$CA$4+1)),OFFSET(Escalation!$K$24,($Y139-1)*(Escalation!$I$22+1)+CX$4-SSSModel!$C$3+1,MAX(0,CX$4-$DZ139-$CA$4+1),1,MIN($DZ139,CX$4-$CA$4+1))),
     IF(SSSModel!$C$4="PV",AZ139*$EA139*(1+SSSModel!$C$2),
     IF(SSSModel!$C$4="FCR",$EC139*SUM(OFFSET($AC139,0,MAX(CX$4-$AC$4-$DZ139+1,0),1,MIN($DZ139,CX$4-$AC$4+1))),0)))),
SUM($AC139:$BZ139)*
     IF(SSSModel!$C$4="RR",OFFSET(Profiles!$K$2,$Z139,MAX(Profiles!$C$2,AZ$4-$W139)),
     IF(SSSModel!$C$4="ECC",$EA139*$EB139*IF(MAX(Escalation!$C$2,AZ$4-$W139)&gt;$DZ139-1,0,OFFSET(Escalation!$K$2,$Y139,MAX(Escalation!$C$2,AZ$4-$W139))),
     IF(SSSModel!$C$4="PV",IF(CX$4=$W139,$EA139*(1+SSSModel!$C$2),0),
     IF(SSSModel!$C$4="FCR",IF(AND(CX$4&gt;=$W139,OFFSET(Profiles!$K$2,$Z139,MAX(Profiles!$C$2,AZ$4-$W139))&gt;0),$EC139,0),0))))))</f>
        <v>0</v>
      </c>
      <c r="CY139" s="135">
        <f ca="1">IF(OR($Z139=0,SSSModel!$C$4="CF"),BA139,
IF(LEFT($V139,3)="ON_",
     IF(SSSModel!$C$4="RR",SUMPRODUCT(OFFSET($AC139,0,0,1,$CB$2),OFFSET(Profiles!$K$28,($Z139-1)*(Profiles!$I$26+1)+CY$4-SSSModel!$C$3+1,0,1,$CB$2)),
     IF(SSSModel!$C$4="ECC",$EA139*$EB139*SUMPRODUCT(OFFSET($AC139,0,MAX(0,CY$4-$DZ139-$CA$4+1),1,MIN($DZ139,CY$4-$CA$4+1)),OFFSET(Escalation!$K$24,($Y139-1)*(Escalation!$I$22+1)+CY$4-SSSModel!$C$3+1,MAX(0,CY$4-$DZ139-$CA$4+1),1,MIN($DZ139,CY$4-$CA$4+1))),
     IF(SSSModel!$C$4="PV",BA139*$EA139*(1+SSSModel!$C$2),
     IF(SSSModel!$C$4="FCR",$EC139*SUM(OFFSET($AC139,0,MAX(CY$4-$AC$4-$DZ139+1,0),1,MIN($DZ139,CY$4-$AC$4+1))),0)))),
SUM($AC139:$BZ139)*
     IF(SSSModel!$C$4="RR",OFFSET(Profiles!$K$2,$Z139,MAX(Profiles!$C$2,BA$4-$W139)),
     IF(SSSModel!$C$4="ECC",$EA139*$EB139*IF(MAX(Escalation!$C$2,BA$4-$W139)&gt;$DZ139-1,0,OFFSET(Escalation!$K$2,$Y139,MAX(Escalation!$C$2,BA$4-$W139))),
     IF(SSSModel!$C$4="PV",IF(CY$4=$W139,$EA139*(1+SSSModel!$C$2),0),
     IF(SSSModel!$C$4="FCR",IF(AND(CY$4&gt;=$W139,OFFSET(Profiles!$K$2,$Z139,MAX(Profiles!$C$2,BA$4-$W139))&gt;0),$EC139,0),0))))))</f>
        <v>0</v>
      </c>
      <c r="CZ139" s="135">
        <f ca="1">IF(OR($Z139=0,SSSModel!$C$4="CF"),BB139,
IF(LEFT($V139,3)="ON_",
     IF(SSSModel!$C$4="RR",SUMPRODUCT(OFFSET($AC139,0,0,1,$CB$2),OFFSET(Profiles!$K$28,($Z139-1)*(Profiles!$I$26+1)+CZ$4-SSSModel!$C$3+1,0,1,$CB$2)),
     IF(SSSModel!$C$4="ECC",$EA139*$EB139*SUMPRODUCT(OFFSET($AC139,0,MAX(0,CZ$4-$DZ139-$CA$4+1),1,MIN($DZ139,CZ$4-$CA$4+1)),OFFSET(Escalation!$K$24,($Y139-1)*(Escalation!$I$22+1)+CZ$4-SSSModel!$C$3+1,MAX(0,CZ$4-$DZ139-$CA$4+1),1,MIN($DZ139,CZ$4-$CA$4+1))),
     IF(SSSModel!$C$4="PV",BB139*$EA139*(1+SSSModel!$C$2),
     IF(SSSModel!$C$4="FCR",$EC139*SUM(OFFSET($AC139,0,MAX(CZ$4-$AC$4-$DZ139+1,0),1,MIN($DZ139,CZ$4-$AC$4+1))),0)))),
SUM($AC139:$BZ139)*
     IF(SSSModel!$C$4="RR",OFFSET(Profiles!$K$2,$Z139,MAX(Profiles!$C$2,BB$4-$W139)),
     IF(SSSModel!$C$4="ECC",$EA139*$EB139*IF(MAX(Escalation!$C$2,BB$4-$W139)&gt;$DZ139-1,0,OFFSET(Escalation!$K$2,$Y139,MAX(Escalation!$C$2,BB$4-$W139))),
     IF(SSSModel!$C$4="PV",IF(CZ$4=$W139,$EA139*(1+SSSModel!$C$2),0),
     IF(SSSModel!$C$4="FCR",IF(AND(CZ$4&gt;=$W139,OFFSET(Profiles!$K$2,$Z139,MAX(Profiles!$C$2,BB$4-$W139))&gt;0),$EC139,0),0))))))</f>
        <v>0</v>
      </c>
      <c r="DA139" s="135">
        <f ca="1">IF(OR($Z139=0,SSSModel!$C$4="CF"),BC139,
IF(LEFT($V139,3)="ON_",
     IF(SSSModel!$C$4="RR",SUMPRODUCT(OFFSET($AC139,0,0,1,$CB$2),OFFSET(Profiles!$K$28,($Z139-1)*(Profiles!$I$26+1)+DA$4-SSSModel!$C$3+1,0,1,$CB$2)),
     IF(SSSModel!$C$4="ECC",$EA139*$EB139*SUMPRODUCT(OFFSET($AC139,0,MAX(0,DA$4-$DZ139-$CA$4+1),1,MIN($DZ139,DA$4-$CA$4+1)),OFFSET(Escalation!$K$24,($Y139-1)*(Escalation!$I$22+1)+DA$4-SSSModel!$C$3+1,MAX(0,DA$4-$DZ139-$CA$4+1),1,MIN($DZ139,DA$4-$CA$4+1))),
     IF(SSSModel!$C$4="PV",BC139*$EA139*(1+SSSModel!$C$2),
     IF(SSSModel!$C$4="FCR",$EC139*SUM(OFFSET($AC139,0,MAX(DA$4-$AC$4-$DZ139+1,0),1,MIN($DZ139,DA$4-$AC$4+1))),0)))),
SUM($AC139:$BZ139)*
     IF(SSSModel!$C$4="RR",OFFSET(Profiles!$K$2,$Z139,MAX(Profiles!$C$2,BC$4-$W139)),
     IF(SSSModel!$C$4="ECC",$EA139*$EB139*IF(MAX(Escalation!$C$2,BC$4-$W139)&gt;$DZ139-1,0,OFFSET(Escalation!$K$2,$Y139,MAX(Escalation!$C$2,BC$4-$W139))),
     IF(SSSModel!$C$4="PV",IF(DA$4=$W139,$EA139*(1+SSSModel!$C$2),0),
     IF(SSSModel!$C$4="FCR",IF(AND(DA$4&gt;=$W139,OFFSET(Profiles!$K$2,$Z139,MAX(Profiles!$C$2,BC$4-$W139))&gt;0),$EC139,0),0))))))</f>
        <v>0</v>
      </c>
      <c r="DB139" s="135">
        <f ca="1">IF(OR($Z139=0,SSSModel!$C$4="CF"),BD139,
IF(LEFT($V139,3)="ON_",
     IF(SSSModel!$C$4="RR",SUMPRODUCT(OFFSET($AC139,0,0,1,$CB$2),OFFSET(Profiles!$K$28,($Z139-1)*(Profiles!$I$26+1)+DB$4-SSSModel!$C$3+1,0,1,$CB$2)),
     IF(SSSModel!$C$4="ECC",$EA139*$EB139*SUMPRODUCT(OFFSET($AC139,0,MAX(0,DB$4-$DZ139-$CA$4+1),1,MIN($DZ139,DB$4-$CA$4+1)),OFFSET(Escalation!$K$24,($Y139-1)*(Escalation!$I$22+1)+DB$4-SSSModel!$C$3+1,MAX(0,DB$4-$DZ139-$CA$4+1),1,MIN($DZ139,DB$4-$CA$4+1))),
     IF(SSSModel!$C$4="PV",BD139*$EA139*(1+SSSModel!$C$2),
     IF(SSSModel!$C$4="FCR",$EC139*SUM(OFFSET($AC139,0,MAX(DB$4-$AC$4-$DZ139+1,0),1,MIN($DZ139,DB$4-$AC$4+1))),0)))),
SUM($AC139:$BZ139)*
     IF(SSSModel!$C$4="RR",OFFSET(Profiles!$K$2,$Z139,MAX(Profiles!$C$2,BD$4-$W139)),
     IF(SSSModel!$C$4="ECC",$EA139*$EB139*IF(MAX(Escalation!$C$2,BD$4-$W139)&gt;$DZ139-1,0,OFFSET(Escalation!$K$2,$Y139,MAX(Escalation!$C$2,BD$4-$W139))),
     IF(SSSModel!$C$4="PV",IF(DB$4=$W139,$EA139*(1+SSSModel!$C$2),0),
     IF(SSSModel!$C$4="FCR",IF(AND(DB$4&gt;=$W139,OFFSET(Profiles!$K$2,$Z139,MAX(Profiles!$C$2,BD$4-$W139))&gt;0),$EC139,0),0))))))</f>
        <v>0</v>
      </c>
      <c r="DC139" s="135">
        <f ca="1">IF(OR($Z139=0,SSSModel!$C$4="CF"),BE139,
IF(LEFT($V139,3)="ON_",
     IF(SSSModel!$C$4="RR",SUMPRODUCT(OFFSET($AC139,0,0,1,$CB$2),OFFSET(Profiles!$K$28,($Z139-1)*(Profiles!$I$26+1)+DC$4-SSSModel!$C$3+1,0,1,$CB$2)),
     IF(SSSModel!$C$4="ECC",$EA139*$EB139*SUMPRODUCT(OFFSET($AC139,0,MAX(0,DC$4-$DZ139-$CA$4+1),1,MIN($DZ139,DC$4-$CA$4+1)),OFFSET(Escalation!$K$24,($Y139-1)*(Escalation!$I$22+1)+DC$4-SSSModel!$C$3+1,MAX(0,DC$4-$DZ139-$CA$4+1),1,MIN($DZ139,DC$4-$CA$4+1))),
     IF(SSSModel!$C$4="PV",BE139*$EA139*(1+SSSModel!$C$2),
     IF(SSSModel!$C$4="FCR",$EC139*SUM(OFFSET($AC139,0,MAX(DC$4-$AC$4-$DZ139+1,0),1,MIN($DZ139,DC$4-$AC$4+1))),0)))),
SUM($AC139:$BZ139)*
     IF(SSSModel!$C$4="RR",OFFSET(Profiles!$K$2,$Z139,MAX(Profiles!$C$2,BE$4-$W139)),
     IF(SSSModel!$C$4="ECC",$EA139*$EB139*IF(MAX(Escalation!$C$2,BE$4-$W139)&gt;$DZ139-1,0,OFFSET(Escalation!$K$2,$Y139,MAX(Escalation!$C$2,BE$4-$W139))),
     IF(SSSModel!$C$4="PV",IF(DC$4=$W139,$EA139*(1+SSSModel!$C$2),0),
     IF(SSSModel!$C$4="FCR",IF(AND(DC$4&gt;=$W139,OFFSET(Profiles!$K$2,$Z139,MAX(Profiles!$C$2,BE$4-$W139))&gt;0),$EC139,0),0))))))</f>
        <v>0</v>
      </c>
      <c r="DD139" s="135">
        <f ca="1">IF(OR($Z139=0,SSSModel!$C$4="CF"),BF139,
IF(LEFT($V139,3)="ON_",
     IF(SSSModel!$C$4="RR",SUMPRODUCT(OFFSET($AC139,0,0,1,$CB$2),OFFSET(Profiles!$K$28,($Z139-1)*(Profiles!$I$26+1)+DD$4-SSSModel!$C$3+1,0,1,$CB$2)),
     IF(SSSModel!$C$4="ECC",$EA139*$EB139*SUMPRODUCT(OFFSET($AC139,0,MAX(0,DD$4-$DZ139-$CA$4+1),1,MIN($DZ139,DD$4-$CA$4+1)),OFFSET(Escalation!$K$24,($Y139-1)*(Escalation!$I$22+1)+DD$4-SSSModel!$C$3+1,MAX(0,DD$4-$DZ139-$CA$4+1),1,MIN($DZ139,DD$4-$CA$4+1))),
     IF(SSSModel!$C$4="PV",BF139*$EA139*(1+SSSModel!$C$2),
     IF(SSSModel!$C$4="FCR",$EC139*SUM(OFFSET($AC139,0,MAX(DD$4-$AC$4-$DZ139+1,0),1,MIN($DZ139,DD$4-$AC$4+1))),0)))),
SUM($AC139:$BZ139)*
     IF(SSSModel!$C$4="RR",OFFSET(Profiles!$K$2,$Z139,MAX(Profiles!$C$2,BF$4-$W139)),
     IF(SSSModel!$C$4="ECC",$EA139*$EB139*IF(MAX(Escalation!$C$2,BF$4-$W139)&gt;$DZ139-1,0,OFFSET(Escalation!$K$2,$Y139,MAX(Escalation!$C$2,BF$4-$W139))),
     IF(SSSModel!$C$4="PV",IF(DD$4=$W139,$EA139*(1+SSSModel!$C$2),0),
     IF(SSSModel!$C$4="FCR",IF(AND(DD$4&gt;=$W139,OFFSET(Profiles!$K$2,$Z139,MAX(Profiles!$C$2,BF$4-$W139))&gt;0),$EC139,0),0))))))</f>
        <v>0</v>
      </c>
      <c r="DE139" s="135">
        <f ca="1">IF(OR($Z139=0,SSSModel!$C$4="CF"),BG139,
IF(LEFT($V139,3)="ON_",
     IF(SSSModel!$C$4="RR",SUMPRODUCT(OFFSET($AC139,0,0,1,$CB$2),OFFSET(Profiles!$K$28,($Z139-1)*(Profiles!$I$26+1)+DE$4-SSSModel!$C$3+1,0,1,$CB$2)),
     IF(SSSModel!$C$4="ECC",$EA139*$EB139*SUMPRODUCT(OFFSET($AC139,0,MAX(0,DE$4-$DZ139-$CA$4+1),1,MIN($DZ139,DE$4-$CA$4+1)),OFFSET(Escalation!$K$24,($Y139-1)*(Escalation!$I$22+1)+DE$4-SSSModel!$C$3+1,MAX(0,DE$4-$DZ139-$CA$4+1),1,MIN($DZ139,DE$4-$CA$4+1))),
     IF(SSSModel!$C$4="PV",BG139*$EA139*(1+SSSModel!$C$2),
     IF(SSSModel!$C$4="FCR",$EC139*SUM(OFFSET($AC139,0,MAX(DE$4-$AC$4-$DZ139+1,0),1,MIN($DZ139,DE$4-$AC$4+1))),0)))),
SUM($AC139:$BZ139)*
     IF(SSSModel!$C$4="RR",OFFSET(Profiles!$K$2,$Z139,MAX(Profiles!$C$2,BG$4-$W139)),
     IF(SSSModel!$C$4="ECC",$EA139*$EB139*IF(MAX(Escalation!$C$2,BG$4-$W139)&gt;$DZ139-1,0,OFFSET(Escalation!$K$2,$Y139,MAX(Escalation!$C$2,BG$4-$W139))),
     IF(SSSModel!$C$4="PV",IF(DE$4=$W139,$EA139*(1+SSSModel!$C$2),0),
     IF(SSSModel!$C$4="FCR",IF(AND(DE$4&gt;=$W139,OFFSET(Profiles!$K$2,$Z139,MAX(Profiles!$C$2,BG$4-$W139))&gt;0),$EC139,0),0))))))</f>
        <v>0</v>
      </c>
      <c r="DF139" s="135">
        <f ca="1">IF(OR($Z139=0,SSSModel!$C$4="CF"),BH139,
IF(LEFT($V139,3)="ON_",
     IF(SSSModel!$C$4="RR",SUMPRODUCT(OFFSET($AC139,0,0,1,$CB$2),OFFSET(Profiles!$K$28,($Z139-1)*(Profiles!$I$26+1)+DF$4-SSSModel!$C$3+1,0,1,$CB$2)),
     IF(SSSModel!$C$4="ECC",$EA139*$EB139*SUMPRODUCT(OFFSET($AC139,0,MAX(0,DF$4-$DZ139-$CA$4+1),1,MIN($DZ139,DF$4-$CA$4+1)),OFFSET(Escalation!$K$24,($Y139-1)*(Escalation!$I$22+1)+DF$4-SSSModel!$C$3+1,MAX(0,DF$4-$DZ139-$CA$4+1),1,MIN($DZ139,DF$4-$CA$4+1))),
     IF(SSSModel!$C$4="PV",BH139*$EA139*(1+SSSModel!$C$2),
     IF(SSSModel!$C$4="FCR",$EC139*SUM(OFFSET($AC139,0,MAX(DF$4-$AC$4-$DZ139+1,0),1,MIN($DZ139,DF$4-$AC$4+1))),0)))),
SUM($AC139:$BZ139)*
     IF(SSSModel!$C$4="RR",OFFSET(Profiles!$K$2,$Z139,MAX(Profiles!$C$2,BH$4-$W139)),
     IF(SSSModel!$C$4="ECC",$EA139*$EB139*IF(MAX(Escalation!$C$2,BH$4-$W139)&gt;$DZ139-1,0,OFFSET(Escalation!$K$2,$Y139,MAX(Escalation!$C$2,BH$4-$W139))),
     IF(SSSModel!$C$4="PV",IF(DF$4=$W139,$EA139*(1+SSSModel!$C$2),0),
     IF(SSSModel!$C$4="FCR",IF(AND(DF$4&gt;=$W139,OFFSET(Profiles!$K$2,$Z139,MAX(Profiles!$C$2,BH$4-$W139))&gt;0),$EC139,0),0))))))</f>
        <v>0</v>
      </c>
      <c r="DG139" s="135">
        <f ca="1">IF(OR($Z139=0,SSSModel!$C$4="CF"),BI139,
IF(LEFT($V139,3)="ON_",
     IF(SSSModel!$C$4="RR",SUMPRODUCT(OFFSET($AC139,0,0,1,$CB$2),OFFSET(Profiles!$K$28,($Z139-1)*(Profiles!$I$26+1)+DG$4-SSSModel!$C$3+1,0,1,$CB$2)),
     IF(SSSModel!$C$4="ECC",$EA139*$EB139*SUMPRODUCT(OFFSET($AC139,0,MAX(0,DG$4-$DZ139-$CA$4+1),1,MIN($DZ139,DG$4-$CA$4+1)),OFFSET(Escalation!$K$24,($Y139-1)*(Escalation!$I$22+1)+DG$4-SSSModel!$C$3+1,MAX(0,DG$4-$DZ139-$CA$4+1),1,MIN($DZ139,DG$4-$CA$4+1))),
     IF(SSSModel!$C$4="PV",BI139*$EA139*(1+SSSModel!$C$2),
     IF(SSSModel!$C$4="FCR",$EC139*SUM(OFFSET($AC139,0,MAX(DG$4-$AC$4-$DZ139+1,0),1,MIN($DZ139,DG$4-$AC$4+1))),0)))),
SUM($AC139:$BZ139)*
     IF(SSSModel!$C$4="RR",OFFSET(Profiles!$K$2,$Z139,MAX(Profiles!$C$2,BI$4-$W139)),
     IF(SSSModel!$C$4="ECC",$EA139*$EB139*IF(MAX(Escalation!$C$2,BI$4-$W139)&gt;$DZ139-1,0,OFFSET(Escalation!$K$2,$Y139,MAX(Escalation!$C$2,BI$4-$W139))),
     IF(SSSModel!$C$4="PV",IF(DG$4=$W139,$EA139*(1+SSSModel!$C$2),0),
     IF(SSSModel!$C$4="FCR",IF(AND(DG$4&gt;=$W139,OFFSET(Profiles!$K$2,$Z139,MAX(Profiles!$C$2,BI$4-$W139))&gt;0),$EC139,0),0))))))</f>
        <v>0</v>
      </c>
      <c r="DH139" s="135">
        <f ca="1">IF(OR($Z139=0,SSSModel!$C$4="CF"),BJ139,
IF(LEFT($V139,3)="ON_",
     IF(SSSModel!$C$4="RR",SUMPRODUCT(OFFSET($AC139,0,0,1,$CB$2),OFFSET(Profiles!$K$28,($Z139-1)*(Profiles!$I$26+1)+DH$4-SSSModel!$C$3+1,0,1,$CB$2)),
     IF(SSSModel!$C$4="ECC",$EA139*$EB139*SUMPRODUCT(OFFSET($AC139,0,MAX(0,DH$4-$DZ139-$CA$4+1),1,MIN($DZ139,DH$4-$CA$4+1)),OFFSET(Escalation!$K$24,($Y139-1)*(Escalation!$I$22+1)+DH$4-SSSModel!$C$3+1,MAX(0,DH$4-$DZ139-$CA$4+1),1,MIN($DZ139,DH$4-$CA$4+1))),
     IF(SSSModel!$C$4="PV",BJ139*$EA139*(1+SSSModel!$C$2),
     IF(SSSModel!$C$4="FCR",$EC139*SUM(OFFSET($AC139,0,MAX(DH$4-$AC$4-$DZ139+1,0),1,MIN($DZ139,DH$4-$AC$4+1))),0)))),
SUM($AC139:$BZ139)*
     IF(SSSModel!$C$4="RR",OFFSET(Profiles!$K$2,$Z139,MAX(Profiles!$C$2,BJ$4-$W139)),
     IF(SSSModel!$C$4="ECC",$EA139*$EB139*IF(MAX(Escalation!$C$2,BJ$4-$W139)&gt;$DZ139-1,0,OFFSET(Escalation!$K$2,$Y139,MAX(Escalation!$C$2,BJ$4-$W139))),
     IF(SSSModel!$C$4="PV",IF(DH$4=$W139,$EA139*(1+SSSModel!$C$2),0),
     IF(SSSModel!$C$4="FCR",IF(AND(DH$4&gt;=$W139,OFFSET(Profiles!$K$2,$Z139,MAX(Profiles!$C$2,BJ$4-$W139))&gt;0),$EC139,0),0))))))</f>
        <v>0</v>
      </c>
      <c r="DI139" s="135">
        <f ca="1">IF(OR($Z139=0,SSSModel!$C$4="CF"),BK139,
IF(LEFT($V139,3)="ON_",
     IF(SSSModel!$C$4="RR",SUMPRODUCT(OFFSET($AC139,0,0,1,$CB$2),OFFSET(Profiles!$K$28,($Z139-1)*(Profiles!$I$26+1)+DI$4-SSSModel!$C$3+1,0,1,$CB$2)),
     IF(SSSModel!$C$4="ECC",$EA139*$EB139*SUMPRODUCT(OFFSET($AC139,0,MAX(0,DI$4-$DZ139-$CA$4+1),1,MIN($DZ139,DI$4-$CA$4+1)),OFFSET(Escalation!$K$24,($Y139-1)*(Escalation!$I$22+1)+DI$4-SSSModel!$C$3+1,MAX(0,DI$4-$DZ139-$CA$4+1),1,MIN($DZ139,DI$4-$CA$4+1))),
     IF(SSSModel!$C$4="PV",BK139*$EA139*(1+SSSModel!$C$2),
     IF(SSSModel!$C$4="FCR",$EC139*SUM(OFFSET($AC139,0,MAX(DI$4-$AC$4-$DZ139+1,0),1,MIN($DZ139,DI$4-$AC$4+1))),0)))),
SUM($AC139:$BZ139)*
     IF(SSSModel!$C$4="RR",OFFSET(Profiles!$K$2,$Z139,MAX(Profiles!$C$2,BK$4-$W139)),
     IF(SSSModel!$C$4="ECC",$EA139*$EB139*IF(MAX(Escalation!$C$2,BK$4-$W139)&gt;$DZ139-1,0,OFFSET(Escalation!$K$2,$Y139,MAX(Escalation!$C$2,BK$4-$W139))),
     IF(SSSModel!$C$4="PV",IF(DI$4=$W139,$EA139*(1+SSSModel!$C$2),0),
     IF(SSSModel!$C$4="FCR",IF(AND(DI$4&gt;=$W139,OFFSET(Profiles!$K$2,$Z139,MAX(Profiles!$C$2,BK$4-$W139))&gt;0),$EC139,0),0))))))</f>
        <v>0</v>
      </c>
      <c r="DJ139" s="135">
        <f ca="1">IF(OR($Z139=0,SSSModel!$C$4="CF"),BL139,
IF(LEFT($V139,3)="ON_",
     IF(SSSModel!$C$4="RR",SUMPRODUCT(OFFSET($AC139,0,0,1,$CB$2),OFFSET(Profiles!$K$28,($Z139-1)*(Profiles!$I$26+1)+DJ$4-SSSModel!$C$3+1,0,1,$CB$2)),
     IF(SSSModel!$C$4="ECC",$EA139*$EB139*SUMPRODUCT(OFFSET($AC139,0,MAX(0,DJ$4-$DZ139-$CA$4+1),1,MIN($DZ139,DJ$4-$CA$4+1)),OFFSET(Escalation!$K$24,($Y139-1)*(Escalation!$I$22+1)+DJ$4-SSSModel!$C$3+1,MAX(0,DJ$4-$DZ139-$CA$4+1),1,MIN($DZ139,DJ$4-$CA$4+1))),
     IF(SSSModel!$C$4="PV",BL139*$EA139*(1+SSSModel!$C$2),
     IF(SSSModel!$C$4="FCR",$EC139*SUM(OFFSET($AC139,0,MAX(DJ$4-$AC$4-$DZ139+1,0),1,MIN($DZ139,DJ$4-$AC$4+1))),0)))),
SUM($AC139:$BZ139)*
     IF(SSSModel!$C$4="RR",OFFSET(Profiles!$K$2,$Z139,MAX(Profiles!$C$2,BL$4-$W139)),
     IF(SSSModel!$C$4="ECC",$EA139*$EB139*IF(MAX(Escalation!$C$2,BL$4-$W139)&gt;$DZ139-1,0,OFFSET(Escalation!$K$2,$Y139,MAX(Escalation!$C$2,BL$4-$W139))),
     IF(SSSModel!$C$4="PV",IF(DJ$4=$W139,$EA139*(1+SSSModel!$C$2),0),
     IF(SSSModel!$C$4="FCR",IF(AND(DJ$4&gt;=$W139,OFFSET(Profiles!$K$2,$Z139,MAX(Profiles!$C$2,BL$4-$W139))&gt;0),$EC139,0),0))))))</f>
        <v>0</v>
      </c>
      <c r="DK139" s="135">
        <f ca="1">IF(OR($Z139=0,SSSModel!$C$4="CF"),BM139,
IF(LEFT($V139,3)="ON_",
     IF(SSSModel!$C$4="RR",SUMPRODUCT(OFFSET($AC139,0,0,1,$CB$2),OFFSET(Profiles!$K$28,($Z139-1)*(Profiles!$I$26+1)+DK$4-SSSModel!$C$3+1,0,1,$CB$2)),
     IF(SSSModel!$C$4="ECC",$EA139*$EB139*SUMPRODUCT(OFFSET($AC139,0,MAX(0,DK$4-$DZ139-$CA$4+1),1,MIN($DZ139,DK$4-$CA$4+1)),OFFSET(Escalation!$K$24,($Y139-1)*(Escalation!$I$22+1)+DK$4-SSSModel!$C$3+1,MAX(0,DK$4-$DZ139-$CA$4+1),1,MIN($DZ139,DK$4-$CA$4+1))),
     IF(SSSModel!$C$4="PV",BM139*$EA139*(1+SSSModel!$C$2),
     IF(SSSModel!$C$4="FCR",$EC139*SUM(OFFSET($AC139,0,MAX(DK$4-$AC$4-$DZ139+1,0),1,MIN($DZ139,DK$4-$AC$4+1))),0)))),
SUM($AC139:$BZ139)*
     IF(SSSModel!$C$4="RR",OFFSET(Profiles!$K$2,$Z139,MAX(Profiles!$C$2,BM$4-$W139)),
     IF(SSSModel!$C$4="ECC",$EA139*$EB139*IF(MAX(Escalation!$C$2,BM$4-$W139)&gt;$DZ139-1,0,OFFSET(Escalation!$K$2,$Y139,MAX(Escalation!$C$2,BM$4-$W139))),
     IF(SSSModel!$C$4="PV",IF(DK$4=$W139,$EA139*(1+SSSModel!$C$2),0),
     IF(SSSModel!$C$4="FCR",IF(AND(DK$4&gt;=$W139,OFFSET(Profiles!$K$2,$Z139,MAX(Profiles!$C$2,BM$4-$W139))&gt;0),$EC139,0),0))))))</f>
        <v>0</v>
      </c>
      <c r="DL139" s="135">
        <f ca="1">IF(OR($Z139=0,SSSModel!$C$4="CF"),BN139,
IF(LEFT($V139,3)="ON_",
     IF(SSSModel!$C$4="RR",SUMPRODUCT(OFFSET($AC139,0,0,1,$CB$2),OFFSET(Profiles!$K$28,($Z139-1)*(Profiles!$I$26+1)+DL$4-SSSModel!$C$3+1,0,1,$CB$2)),
     IF(SSSModel!$C$4="ECC",$EA139*$EB139*SUMPRODUCT(OFFSET($AC139,0,MAX(0,DL$4-$DZ139-$CA$4+1),1,MIN($DZ139,DL$4-$CA$4+1)),OFFSET(Escalation!$K$24,($Y139-1)*(Escalation!$I$22+1)+DL$4-SSSModel!$C$3+1,MAX(0,DL$4-$DZ139-$CA$4+1),1,MIN($DZ139,DL$4-$CA$4+1))),
     IF(SSSModel!$C$4="PV",BN139*$EA139*(1+SSSModel!$C$2),
     IF(SSSModel!$C$4="FCR",$EC139*SUM(OFFSET($AC139,0,MAX(DL$4-$AC$4-$DZ139+1,0),1,MIN($DZ139,DL$4-$AC$4+1))),0)))),
SUM($AC139:$BZ139)*
     IF(SSSModel!$C$4="RR",OFFSET(Profiles!$K$2,$Z139,MAX(Profiles!$C$2,BN$4-$W139)),
     IF(SSSModel!$C$4="ECC",$EA139*$EB139*IF(MAX(Escalation!$C$2,BN$4-$W139)&gt;$DZ139-1,0,OFFSET(Escalation!$K$2,$Y139,MAX(Escalation!$C$2,BN$4-$W139))),
     IF(SSSModel!$C$4="PV",IF(DL$4=$W139,$EA139*(1+SSSModel!$C$2),0),
     IF(SSSModel!$C$4="FCR",IF(AND(DL$4&gt;=$W139,OFFSET(Profiles!$K$2,$Z139,MAX(Profiles!$C$2,BN$4-$W139))&gt;0),$EC139,0),0))))))</f>
        <v>0</v>
      </c>
      <c r="DM139" s="135">
        <f ca="1">IF(OR($Z139=0,SSSModel!$C$4="CF"),BO139,
IF(LEFT($V139,3)="ON_",
     IF(SSSModel!$C$4="RR",SUMPRODUCT(OFFSET($AC139,0,0,1,$CB$2),OFFSET(Profiles!$K$28,($Z139-1)*(Profiles!$I$26+1)+DM$4-SSSModel!$C$3+1,0,1,$CB$2)),
     IF(SSSModel!$C$4="ECC",$EA139*$EB139*SUMPRODUCT(OFFSET($AC139,0,MAX(0,DM$4-$DZ139-$CA$4+1),1,MIN($DZ139,DM$4-$CA$4+1)),OFFSET(Escalation!$K$24,($Y139-1)*(Escalation!$I$22+1)+DM$4-SSSModel!$C$3+1,MAX(0,DM$4-$DZ139-$CA$4+1),1,MIN($DZ139,DM$4-$CA$4+1))),
     IF(SSSModel!$C$4="PV",BO139*$EA139*(1+SSSModel!$C$2),
     IF(SSSModel!$C$4="FCR",$EC139*SUM(OFFSET($AC139,0,MAX(DM$4-$AC$4-$DZ139+1,0),1,MIN($DZ139,DM$4-$AC$4+1))),0)))),
SUM($AC139:$BZ139)*
     IF(SSSModel!$C$4="RR",OFFSET(Profiles!$K$2,$Z139,MAX(Profiles!$C$2,BO$4-$W139)),
     IF(SSSModel!$C$4="ECC",$EA139*$EB139*IF(MAX(Escalation!$C$2,BO$4-$W139)&gt;$DZ139-1,0,OFFSET(Escalation!$K$2,$Y139,MAX(Escalation!$C$2,BO$4-$W139))),
     IF(SSSModel!$C$4="PV",IF(DM$4=$W139,$EA139*(1+SSSModel!$C$2),0),
     IF(SSSModel!$C$4="FCR",IF(AND(DM$4&gt;=$W139,OFFSET(Profiles!$K$2,$Z139,MAX(Profiles!$C$2,BO$4-$W139))&gt;0),$EC139,0),0))))))</f>
        <v>0</v>
      </c>
      <c r="DN139" s="135">
        <f ca="1">IF(OR($Z139=0,SSSModel!$C$4="CF"),BP139,
IF(LEFT($V139,3)="ON_",
     IF(SSSModel!$C$4="RR",SUMPRODUCT(OFFSET($AC139,0,0,1,$CB$2),OFFSET(Profiles!$K$28,($Z139-1)*(Profiles!$I$26+1)+DN$4-SSSModel!$C$3+1,0,1,$CB$2)),
     IF(SSSModel!$C$4="ECC",$EA139*$EB139*SUMPRODUCT(OFFSET($AC139,0,MAX(0,DN$4-$DZ139-$CA$4+1),1,MIN($DZ139,DN$4-$CA$4+1)),OFFSET(Escalation!$K$24,($Y139-1)*(Escalation!$I$22+1)+DN$4-SSSModel!$C$3+1,MAX(0,DN$4-$DZ139-$CA$4+1),1,MIN($DZ139,DN$4-$CA$4+1))),
     IF(SSSModel!$C$4="PV",BP139*$EA139*(1+SSSModel!$C$2),
     IF(SSSModel!$C$4="FCR",$EC139*SUM(OFFSET($AC139,0,MAX(DN$4-$AC$4-$DZ139+1,0),1,MIN($DZ139,DN$4-$AC$4+1))),0)))),
SUM($AC139:$BZ139)*
     IF(SSSModel!$C$4="RR",OFFSET(Profiles!$K$2,$Z139,MAX(Profiles!$C$2,BP$4-$W139)),
     IF(SSSModel!$C$4="ECC",$EA139*$EB139*IF(MAX(Escalation!$C$2,BP$4-$W139)&gt;$DZ139-1,0,OFFSET(Escalation!$K$2,$Y139,MAX(Escalation!$C$2,BP$4-$W139))),
     IF(SSSModel!$C$4="PV",IF(DN$4=$W139,$EA139*(1+SSSModel!$C$2),0),
     IF(SSSModel!$C$4="FCR",IF(AND(DN$4&gt;=$W139,OFFSET(Profiles!$K$2,$Z139,MAX(Profiles!$C$2,BP$4-$W139))&gt;0),$EC139,0),0))))))</f>
        <v>0</v>
      </c>
      <c r="DO139" s="135">
        <f ca="1">IF(OR($Z139=0,SSSModel!$C$4="CF"),BQ139,
IF(LEFT($V139,3)="ON_",
     IF(SSSModel!$C$4="RR",SUMPRODUCT(OFFSET($AC139,0,0,1,$CB$2),OFFSET(Profiles!$K$28,($Z139-1)*(Profiles!$I$26+1)+DO$4-SSSModel!$C$3+1,0,1,$CB$2)),
     IF(SSSModel!$C$4="ECC",$EA139*$EB139*SUMPRODUCT(OFFSET($AC139,0,MAX(0,DO$4-$DZ139-$CA$4+1),1,MIN($DZ139,DO$4-$CA$4+1)),OFFSET(Escalation!$K$24,($Y139-1)*(Escalation!$I$22+1)+DO$4-SSSModel!$C$3+1,MAX(0,DO$4-$DZ139-$CA$4+1),1,MIN($DZ139,DO$4-$CA$4+1))),
     IF(SSSModel!$C$4="PV",BQ139*$EA139*(1+SSSModel!$C$2),
     IF(SSSModel!$C$4="FCR",$EC139*SUM(OFFSET($AC139,0,MAX(DO$4-$AC$4-$DZ139+1,0),1,MIN($DZ139,DO$4-$AC$4+1))),0)))),
SUM($AC139:$BZ139)*
     IF(SSSModel!$C$4="RR",OFFSET(Profiles!$K$2,$Z139,MAX(Profiles!$C$2,BQ$4-$W139)),
     IF(SSSModel!$C$4="ECC",$EA139*$EB139*IF(MAX(Escalation!$C$2,BQ$4-$W139)&gt;$DZ139-1,0,OFFSET(Escalation!$K$2,$Y139,MAX(Escalation!$C$2,BQ$4-$W139))),
     IF(SSSModel!$C$4="PV",IF(DO$4=$W139,$EA139*(1+SSSModel!$C$2),0),
     IF(SSSModel!$C$4="FCR",IF(AND(DO$4&gt;=$W139,OFFSET(Profiles!$K$2,$Z139,MAX(Profiles!$C$2,BQ$4-$W139))&gt;0),$EC139,0),0))))))</f>
        <v>0</v>
      </c>
      <c r="DP139" s="135">
        <f ca="1">IF(OR($Z139=0,SSSModel!$C$4="CF"),BR139,
IF(LEFT($V139,3)="ON_",
     IF(SSSModel!$C$4="RR",SUMPRODUCT(OFFSET($AC139,0,0,1,$CB$2),OFFSET(Profiles!$K$28,($Z139-1)*(Profiles!$I$26+1)+DP$4-SSSModel!$C$3+1,0,1,$CB$2)),
     IF(SSSModel!$C$4="ECC",$EA139*$EB139*SUMPRODUCT(OFFSET($AC139,0,MAX(0,DP$4-$DZ139-$CA$4+1),1,MIN($DZ139,DP$4-$CA$4+1)),OFFSET(Escalation!$K$24,($Y139-1)*(Escalation!$I$22+1)+DP$4-SSSModel!$C$3+1,MAX(0,DP$4-$DZ139-$CA$4+1),1,MIN($DZ139,DP$4-$CA$4+1))),
     IF(SSSModel!$C$4="PV",BR139*$EA139*(1+SSSModel!$C$2),
     IF(SSSModel!$C$4="FCR",$EC139*SUM(OFFSET($AC139,0,MAX(DP$4-$AC$4-$DZ139+1,0),1,MIN($DZ139,DP$4-$AC$4+1))),0)))),
SUM($AC139:$BZ139)*
     IF(SSSModel!$C$4="RR",OFFSET(Profiles!$K$2,$Z139,MAX(Profiles!$C$2,BR$4-$W139)),
     IF(SSSModel!$C$4="ECC",$EA139*$EB139*IF(MAX(Escalation!$C$2,BR$4-$W139)&gt;$DZ139-1,0,OFFSET(Escalation!$K$2,$Y139,MAX(Escalation!$C$2,BR$4-$W139))),
     IF(SSSModel!$C$4="PV",IF(DP$4=$W139,$EA139*(1+SSSModel!$C$2),0),
     IF(SSSModel!$C$4="FCR",IF(AND(DP$4&gt;=$W139,OFFSET(Profiles!$K$2,$Z139,MAX(Profiles!$C$2,BR$4-$W139))&gt;0),$EC139,0),0))))))</f>
        <v>0</v>
      </c>
      <c r="DQ139" s="135">
        <f ca="1">IF(OR($Z139=0,SSSModel!$C$4="CF"),BS139,
IF(LEFT($V139,3)="ON_",
     IF(SSSModel!$C$4="RR",SUMPRODUCT(OFFSET($AC139,0,0,1,$CB$2),OFFSET(Profiles!$K$28,($Z139-1)*(Profiles!$I$26+1)+DQ$4-SSSModel!$C$3+1,0,1,$CB$2)),
     IF(SSSModel!$C$4="ECC",$EA139*$EB139*SUMPRODUCT(OFFSET($AC139,0,MAX(0,DQ$4-$DZ139-$CA$4+1),1,MIN($DZ139,DQ$4-$CA$4+1)),OFFSET(Escalation!$K$24,($Y139-1)*(Escalation!$I$22+1)+DQ$4-SSSModel!$C$3+1,MAX(0,DQ$4-$DZ139-$CA$4+1),1,MIN($DZ139,DQ$4-$CA$4+1))),
     IF(SSSModel!$C$4="PV",BS139*$EA139*(1+SSSModel!$C$2),
     IF(SSSModel!$C$4="FCR",$EC139*SUM(OFFSET($AC139,0,MAX(DQ$4-$AC$4-$DZ139+1,0),1,MIN($DZ139,DQ$4-$AC$4+1))),0)))),
SUM($AC139:$BZ139)*
     IF(SSSModel!$C$4="RR",OFFSET(Profiles!$K$2,$Z139,MAX(Profiles!$C$2,BS$4-$W139)),
     IF(SSSModel!$C$4="ECC",$EA139*$EB139*IF(MAX(Escalation!$C$2,BS$4-$W139)&gt;$DZ139-1,0,OFFSET(Escalation!$K$2,$Y139,MAX(Escalation!$C$2,BS$4-$W139))),
     IF(SSSModel!$C$4="PV",IF(DQ$4=$W139,$EA139*(1+SSSModel!$C$2),0),
     IF(SSSModel!$C$4="FCR",IF(AND(DQ$4&gt;=$W139,OFFSET(Profiles!$K$2,$Z139,MAX(Profiles!$C$2,BS$4-$W139))&gt;0),$EC139,0),0))))))</f>
        <v>0</v>
      </c>
      <c r="DR139" s="135">
        <f ca="1">IF(OR($Z139=0,SSSModel!$C$4="CF"),BT139,
IF(LEFT($V139,3)="ON_",
     IF(SSSModel!$C$4="RR",SUMPRODUCT(OFFSET($AC139,0,0,1,$CB$2),OFFSET(Profiles!$K$28,($Z139-1)*(Profiles!$I$26+1)+DR$4-SSSModel!$C$3+1,0,1,$CB$2)),
     IF(SSSModel!$C$4="ECC",$EA139*$EB139*SUMPRODUCT(OFFSET($AC139,0,MAX(0,DR$4-$DZ139-$CA$4+1),1,MIN($DZ139,DR$4-$CA$4+1)),OFFSET(Escalation!$K$24,($Y139-1)*(Escalation!$I$22+1)+DR$4-SSSModel!$C$3+1,MAX(0,DR$4-$DZ139-$CA$4+1),1,MIN($DZ139,DR$4-$CA$4+1))),
     IF(SSSModel!$C$4="PV",BT139*$EA139*(1+SSSModel!$C$2),
     IF(SSSModel!$C$4="FCR",$EC139*SUM(OFFSET($AC139,0,MAX(DR$4-$AC$4-$DZ139+1,0),1,MIN($DZ139,DR$4-$AC$4+1))),0)))),
SUM($AC139:$BZ139)*
     IF(SSSModel!$C$4="RR",OFFSET(Profiles!$K$2,$Z139,MAX(Profiles!$C$2,BT$4-$W139)),
     IF(SSSModel!$C$4="ECC",$EA139*$EB139*IF(MAX(Escalation!$C$2,BT$4-$W139)&gt;$DZ139-1,0,OFFSET(Escalation!$K$2,$Y139,MAX(Escalation!$C$2,BT$4-$W139))),
     IF(SSSModel!$C$4="PV",IF(DR$4=$W139,$EA139*(1+SSSModel!$C$2),0),
     IF(SSSModel!$C$4="FCR",IF(AND(DR$4&gt;=$W139,OFFSET(Profiles!$K$2,$Z139,MAX(Profiles!$C$2,BT$4-$W139))&gt;0),$EC139,0),0))))))</f>
        <v>0</v>
      </c>
      <c r="DS139" s="135">
        <f ca="1">IF(OR($Z139=0,SSSModel!$C$4="CF"),BU139,
IF(LEFT($V139,3)="ON_",
     IF(SSSModel!$C$4="RR",SUMPRODUCT(OFFSET($AC139,0,0,1,$CB$2),OFFSET(Profiles!$K$28,($Z139-1)*(Profiles!$I$26+1)+DS$4-SSSModel!$C$3+1,0,1,$CB$2)),
     IF(SSSModel!$C$4="ECC",$EA139*$EB139*SUMPRODUCT(OFFSET($AC139,0,MAX(0,DS$4-$DZ139-$CA$4+1),1,MIN($DZ139,DS$4-$CA$4+1)),OFFSET(Escalation!$K$24,($Y139-1)*(Escalation!$I$22+1)+DS$4-SSSModel!$C$3+1,MAX(0,DS$4-$DZ139-$CA$4+1),1,MIN($DZ139,DS$4-$CA$4+1))),
     IF(SSSModel!$C$4="PV",BU139*$EA139*(1+SSSModel!$C$2),
     IF(SSSModel!$C$4="FCR",$EC139*SUM(OFFSET($AC139,0,MAX(DS$4-$AC$4-$DZ139+1,0),1,MIN($DZ139,DS$4-$AC$4+1))),0)))),
SUM($AC139:$BZ139)*
     IF(SSSModel!$C$4="RR",OFFSET(Profiles!$K$2,$Z139,MAX(Profiles!$C$2,BU$4-$W139)),
     IF(SSSModel!$C$4="ECC",$EA139*$EB139*IF(MAX(Escalation!$C$2,BU$4-$W139)&gt;$DZ139-1,0,OFFSET(Escalation!$K$2,$Y139,MAX(Escalation!$C$2,BU$4-$W139))),
     IF(SSSModel!$C$4="PV",IF(DS$4=$W139,$EA139*(1+SSSModel!$C$2),0),
     IF(SSSModel!$C$4="FCR",IF(AND(DS$4&gt;=$W139,OFFSET(Profiles!$K$2,$Z139,MAX(Profiles!$C$2,BU$4-$W139))&gt;0),$EC139,0),0))))))</f>
        <v>0</v>
      </c>
      <c r="DT139" s="135">
        <f ca="1">IF(OR($Z139=0,SSSModel!$C$4="CF"),BV139,
IF(LEFT($V139,3)="ON_",
     IF(SSSModel!$C$4="RR",SUMPRODUCT(OFFSET($AC139,0,0,1,$CB$2),OFFSET(Profiles!$K$28,($Z139-1)*(Profiles!$I$26+1)+DT$4-SSSModel!$C$3+1,0,1,$CB$2)),
     IF(SSSModel!$C$4="ECC",$EA139*$EB139*SUMPRODUCT(OFFSET($AC139,0,MAX(0,DT$4-$DZ139-$CA$4+1),1,MIN($DZ139,DT$4-$CA$4+1)),OFFSET(Escalation!$K$24,($Y139-1)*(Escalation!$I$22+1)+DT$4-SSSModel!$C$3+1,MAX(0,DT$4-$DZ139-$CA$4+1),1,MIN($DZ139,DT$4-$CA$4+1))),
     IF(SSSModel!$C$4="PV",BV139*$EA139*(1+SSSModel!$C$2),
     IF(SSSModel!$C$4="FCR",$EC139*SUM(OFFSET($AC139,0,MAX(DT$4-$AC$4-$DZ139+1,0),1,MIN($DZ139,DT$4-$AC$4+1))),0)))),
SUM($AC139:$BZ139)*
     IF(SSSModel!$C$4="RR",OFFSET(Profiles!$K$2,$Z139,MAX(Profiles!$C$2,BV$4-$W139)),
     IF(SSSModel!$C$4="ECC",$EA139*$EB139*IF(MAX(Escalation!$C$2,BV$4-$W139)&gt;$DZ139-1,0,OFFSET(Escalation!$K$2,$Y139,MAX(Escalation!$C$2,BV$4-$W139))),
     IF(SSSModel!$C$4="PV",IF(DT$4=$W139,$EA139*(1+SSSModel!$C$2),0),
     IF(SSSModel!$C$4="FCR",IF(AND(DT$4&gt;=$W139,OFFSET(Profiles!$K$2,$Z139,MAX(Profiles!$C$2,BV$4-$W139))&gt;0),$EC139,0),0))))))</f>
        <v>0</v>
      </c>
      <c r="DU139" s="135">
        <f ca="1">IF(OR($Z139=0,SSSModel!$C$4="CF"),BW139,
IF(LEFT($V139,3)="ON_",
     IF(SSSModel!$C$4="RR",SUMPRODUCT(OFFSET($AC139,0,0,1,$CB$2),OFFSET(Profiles!$K$28,($Z139-1)*(Profiles!$I$26+1)+DU$4-SSSModel!$C$3+1,0,1,$CB$2)),
     IF(SSSModel!$C$4="ECC",$EA139*$EB139*SUMPRODUCT(OFFSET($AC139,0,MAX(0,DU$4-$DZ139-$CA$4+1),1,MIN($DZ139,DU$4-$CA$4+1)),OFFSET(Escalation!$K$24,($Y139-1)*(Escalation!$I$22+1)+DU$4-SSSModel!$C$3+1,MAX(0,DU$4-$DZ139-$CA$4+1),1,MIN($DZ139,DU$4-$CA$4+1))),
     IF(SSSModel!$C$4="PV",BW139*$EA139*(1+SSSModel!$C$2),
     IF(SSSModel!$C$4="FCR",$EC139*SUM(OFFSET($AC139,0,MAX(DU$4-$AC$4-$DZ139+1,0),1,MIN($DZ139,DU$4-$AC$4+1))),0)))),
SUM($AC139:$BZ139)*
     IF(SSSModel!$C$4="RR",OFFSET(Profiles!$K$2,$Z139,MAX(Profiles!$C$2,BW$4-$W139)),
     IF(SSSModel!$C$4="ECC",$EA139*$EB139*IF(MAX(Escalation!$C$2,BW$4-$W139)&gt;$DZ139-1,0,OFFSET(Escalation!$K$2,$Y139,MAX(Escalation!$C$2,BW$4-$W139))),
     IF(SSSModel!$C$4="PV",IF(DU$4=$W139,$EA139*(1+SSSModel!$C$2),0),
     IF(SSSModel!$C$4="FCR",IF(AND(DU$4&gt;=$W139,OFFSET(Profiles!$K$2,$Z139,MAX(Profiles!$C$2,BW$4-$W139))&gt;0),$EC139,0),0))))))</f>
        <v>0</v>
      </c>
      <c r="DV139" s="136">
        <f ca="1">IF(OR($Z139=0,SSSModel!$C$4="CF"),BX139,
IF(LEFT($V139,3)="ON_",
     IF(SSSModel!$C$4="RR",SUMPRODUCT(OFFSET($AC139,0,0,1,$CB$2),OFFSET(Profiles!$K$28,($Z139-1)*(Profiles!$I$26+1)+DV$4-SSSModel!$C$3+1,0,1,$CB$2)),
     IF(SSSModel!$C$4="ECC",$EA139*$EB139*SUMPRODUCT(OFFSET($AC139,0,MAX(0,DV$4-$DZ139-$CA$4+1),1,MIN($DZ139,DV$4-$CA$4+1)),OFFSET(Escalation!$K$24,($Y139-1)*(Escalation!$I$22+1)+DV$4-SSSModel!$C$3+1,MAX(0,DV$4-$DZ139-$CA$4+1),1,MIN($DZ139,DV$4-$CA$4+1))),
     IF(SSSModel!$C$4="PV",BX139*$EA139*(1+SSSModel!$C$2),
     IF(SSSModel!$C$4="FCR",$EC139*SUM(OFFSET($AC139,0,MAX(DV$4-$AC$4-$DZ139+1,0),1,MIN($DZ139,DV$4-$AC$4+1))),0)))),
SUM($AC139:$BZ139)*
     IF(SSSModel!$C$4="RR",OFFSET(Profiles!$K$2,$Z139,MAX(Profiles!$C$2,BX$4-$W139)),
     IF(SSSModel!$C$4="ECC",$EA139*$EB139*IF(MAX(Escalation!$C$2,BX$4-$W139)&gt;$DZ139-1,0,OFFSET(Escalation!$K$2,$Y139,MAX(Escalation!$C$2,BX$4-$W139))),
     IF(SSSModel!$C$4="PV",IF(DV$4=$W139,$EA139*(1+SSSModel!$C$2),0),
     IF(SSSModel!$C$4="FCR",IF(AND(DV$4&gt;=$W139,OFFSET(Profiles!$K$2,$Z139,MAX(Profiles!$C$2,BX$4-$W139))&gt;0),$EC139,0),0))))))</f>
        <v>0</v>
      </c>
      <c r="DW139" s="136">
        <f ca="1">IF(OR($Z139=0,SSSModel!$C$4="CF"),BY139,
IF(LEFT($V139,3)="ON_",
     IF(SSSModel!$C$4="RR",SUMPRODUCT(OFFSET($AC139,0,0,1,$CB$2),OFFSET(Profiles!$K$28,($Z139-1)*(Profiles!$I$26+1)+DW$4-SSSModel!$C$3+1,0,1,$CB$2)),
     IF(SSSModel!$C$4="ECC",$EA139*$EB139*SUMPRODUCT(OFFSET($AC139,0,MAX(0,DW$4-$DZ139-$CA$4+1),1,MIN($DZ139,DW$4-$CA$4+1)),OFFSET(Escalation!$K$24,($Y139-1)*(Escalation!$I$22+1)+DW$4-SSSModel!$C$3+1,MAX(0,DW$4-$DZ139-$CA$4+1),1,MIN($DZ139,DW$4-$CA$4+1))),
     IF(SSSModel!$C$4="PV",BY139*$EA139*(1+SSSModel!$C$2),
     IF(SSSModel!$C$4="FCR",$EC139*SUM(OFFSET($AC139,0,MAX(DW$4-$AC$4-$DZ139+1,0),1,MIN($DZ139,DW$4-$AC$4+1))),0)))),
SUM($AC139:$BZ139)*
     IF(SSSModel!$C$4="RR",OFFSET(Profiles!$K$2,$Z139,MAX(Profiles!$C$2,BY$4-$W139)),
     IF(SSSModel!$C$4="ECC",$EA139*$EB139*IF(MAX(Escalation!$C$2,BY$4-$W139)&gt;$DZ139-1,0,OFFSET(Escalation!$K$2,$Y139,MAX(Escalation!$C$2,BY$4-$W139))),
     IF(SSSModel!$C$4="PV",IF(DW$4=$W139,$EA139*(1+SSSModel!$C$2),0),
     IF(SSSModel!$C$4="FCR",IF(AND(DW$4&gt;=$W139,OFFSET(Profiles!$K$2,$Z139,MAX(Profiles!$C$2,BY$4-$W139))&gt;0),$EC139,0),0))))))</f>
        <v>0</v>
      </c>
      <c r="DX139" s="136">
        <f ca="1">IF(OR($Z139=0,SSSModel!$C$4="CF"),BZ139,
IF(LEFT($V139,3)="ON_",
     IF(SSSModel!$C$4="RR",SUMPRODUCT(OFFSET($AC139,0,0,1,$CB$2),OFFSET(Profiles!$K$28,($Z139-1)*(Profiles!$I$26+1)+DX$4-SSSModel!$C$3+1,0,1,$CB$2)),
     IF(SSSModel!$C$4="ECC",$EA139*$EB139*SUMPRODUCT(OFFSET($AC139,0,MAX(0,DX$4-$DZ139-$CA$4+1),1,MIN($DZ139,DX$4-$CA$4+1)),OFFSET(Escalation!$K$24,($Y139-1)*(Escalation!$I$22+1)+DX$4-SSSModel!$C$3+1,MAX(0,DX$4-$DZ139-$CA$4+1),1,MIN($DZ139,DX$4-$CA$4+1))),
     IF(SSSModel!$C$4="PV",BZ139*$EA139*(1+SSSModel!$C$2),
     IF(SSSModel!$C$4="FCR",$EC139*SUM(OFFSET($AC139,0,MAX(DX$4-$AC$4-$DZ139+1,0),1,MIN($DZ139,DX$4-$AC$4+1))),0)))),
SUM($AC139:$BZ139)*
     IF(SSSModel!$C$4="RR",OFFSET(Profiles!$K$2,$Z139,MAX(Profiles!$C$2,BZ$4-$W139)),
     IF(SSSModel!$C$4="ECC",$EA139*$EB139*IF(MAX(Escalation!$C$2,BZ$4-$W139)&gt;$DZ139-1,0,OFFSET(Escalation!$K$2,$Y139,MAX(Escalation!$C$2,BZ$4-$W139))),
     IF(SSSModel!$C$4="PV",IF(DX$4=$W139,$EA139*(1+SSSModel!$C$2),0),
     IF(SSSModel!$C$4="FCR",IF(AND(DX$4&gt;=$W139,OFFSET(Profiles!$K$2,$Z139,MAX(Profiles!$C$2,BZ$4-$W139))&gt;0),$EC139,0),0))))))</f>
        <v>0</v>
      </c>
      <c r="DY139" s="82">
        <f ca="1">IF($Y139=0,0,OFFSET(Escalation!$B$2,$Y139,0))</f>
        <v>0</v>
      </c>
      <c r="DZ139" s="80">
        <f ca="1">IF($Z139=0,0,COUNTIF(OFFSET(Profiles!$K$2,$Z139,0,1,50),"&gt;0"))</f>
        <v>0</v>
      </c>
      <c r="EA139" s="137">
        <f ca="1">IF($Z139=0,0,SUMPRODUCT(Profiles!$C$20:$BH$20,OFFSET(Profiles!$C$2,$Z139,0,1,Profiles!$B$1)))</f>
        <v>0</v>
      </c>
      <c r="EB139" s="24">
        <f>IF($Z139=0,0,((1-(1+DY139)/(1+SSSModel!$C$2))/(1-((1+DY139)/(1+SSSModel!$C$2))^DZ139))*(1+SSSModel!$C$2))</f>
        <v>0</v>
      </c>
      <c r="EC139" s="24">
        <f>IF($Z139=0,0,-PMT(SSSModel!$C$2,DZ139,EA139))</f>
        <v>0</v>
      </c>
    </row>
    <row r="140" spans="3:133" x14ac:dyDescent="0.35">
      <c r="C140" s="18">
        <f t="shared" si="12"/>
        <v>14</v>
      </c>
      <c r="D140" s="18">
        <f t="shared" si="13"/>
        <v>6</v>
      </c>
      <c r="E140" s="18">
        <f t="shared" ca="1" si="16"/>
        <v>0</v>
      </c>
      <c r="G140" s="25" t="str">
        <f ca="1">IF($E140=0,"",OFFSET(Resources!B$26,$E140,0))</f>
        <v/>
      </c>
      <c r="H140" s="25" t="str">
        <f ca="1">IF($E140=0,"",OFFSET(Resources!C$26,$E140,0))</f>
        <v/>
      </c>
      <c r="I140" s="25" t="str">
        <f ca="1">IF($E140=0,"",OFFSET(Resources!$E$26,$E140,0))</f>
        <v/>
      </c>
      <c r="J140" s="16">
        <v>1</v>
      </c>
      <c r="K140" s="16" t="s">
        <v>150</v>
      </c>
      <c r="L140" s="25" t="str">
        <f ca="1">OFFSET(Resources!$CG$24,0,$C140-1)</f>
        <v>Start Fuel</v>
      </c>
      <c r="M140" s="25" t="str">
        <f ca="1">OFFSET(Resources!$CG$25,0,$C140-1)</f>
        <v>O&amp;M</v>
      </c>
      <c r="N140" s="1">
        <v>1</v>
      </c>
      <c r="O140" s="7">
        <f ca="1">IF($E140=0,0,OFFSET(Resources!$CG$26,$E140,$C140-1))</f>
        <v>0</v>
      </c>
      <c r="P140" s="25" t="str">
        <f ca="1">OFFSET(Resources!$CG$26,0,$C140-1)</f>
        <v>mmBtu/Yr</v>
      </c>
      <c r="Q140" s="18">
        <f ca="1">IF($E140=0,0,OFFSET(GenAlts!$W$4,$E140,$D140-1))</f>
        <v>0</v>
      </c>
      <c r="R140" s="1">
        <v>1</v>
      </c>
      <c r="S140" t="str">
        <f ca="1">IF($E140=0,"",OFFSET(Resources!$R$26,$E140,0))</f>
        <v/>
      </c>
      <c r="T140" s="85" t="str">
        <f ca="1">IF(OR($E140=0,OFFSET(Resources!$P$26,$E140,0)=0),"",OFFSET(Resources!$P$26,$E140,0))</f>
        <v/>
      </c>
      <c r="U140" s="25">
        <f ca="1">IF($E140=0,0,OFFSET(Resources!$AB$26,$E140,($C140-1)*Resources!$CI$20))</f>
        <v>0</v>
      </c>
      <c r="V140" s="1"/>
      <c r="W140">
        <f t="shared" ca="1" si="17"/>
        <v>0</v>
      </c>
      <c r="X140">
        <f ca="1">IF(T140="",0,MATCH(T140,Profiles!$A$3:$A$22,0))</f>
        <v>0</v>
      </c>
      <c r="Y140" s="10">
        <f ca="1">IF(U140=0,0,MATCH(U140,Escalation!$A$3:$A$18,0))</f>
        <v>0</v>
      </c>
      <c r="Z140">
        <f>IF(V140="",0,MATCH(V140,Profiles!$A$3:$A$22,0))</f>
        <v>0</v>
      </c>
      <c r="AA140" s="8"/>
      <c r="AB140" s="8">
        <v>0</v>
      </c>
      <c r="AC140" s="72">
        <f ca="1">IF(OR(AC$4&lt;$Q140,AC$4&gt;$Q140+IF($S140="",1000,$S140)-1),0,IF(MOD(AC$4-$Q140,IF($R140="",1000,$R140))=0,$O140,0))*IF($Y140&gt;0,(1+INDEX(Escalation!$B$3:$B$18,$Y140,0))^(AC$4-SSSModel!$C$5),1)*IF($X140=0,1,OFFSET(Profiles!$K$2,$X140,MAX(Profiles!$C$2,AC$4-$Q140)))*IF($AA140=1,(1+SSSModel!#REF!),1)</f>
        <v>0</v>
      </c>
      <c r="AD140" s="72">
        <f ca="1">IF(OR(AD$4&lt;$Q140,AD$4&gt;$Q140+IF($S140="",1000,$S140)-1),0,IF(MOD(AD$4-$Q140,IF($R140="",1000,$R140))=0,$O140,0))*IF($Y140&gt;0,(1+INDEX(Escalation!$B$3:$B$18,$Y140,0))^(AD$4-SSSModel!$C$5),1)*IF($X140=0,1,OFFSET(Profiles!$K$2,$X140,MAX(Profiles!$C$2,AD$4-$Q140)))*IF($AA140=1,(1+SSSModel!#REF!),1)</f>
        <v>0</v>
      </c>
      <c r="AE140" s="72">
        <f ca="1">IF(OR(AE$4&lt;$Q140,AE$4&gt;$Q140+IF($S140="",1000,$S140)-1),0,IF(MOD(AE$4-$Q140,IF($R140="",1000,$R140))=0,$O140,0))*IF($Y140&gt;0,(1+INDEX(Escalation!$B$3:$B$18,$Y140,0))^(AE$4-SSSModel!$C$5),1)*IF($X140=0,1,OFFSET(Profiles!$K$2,$X140,MAX(Profiles!$C$2,AE$4-$Q140)))*IF($AA140=1,(1+SSSModel!#REF!),1)</f>
        <v>0</v>
      </c>
      <c r="AF140" s="72">
        <f ca="1">IF(OR(AF$4&lt;$Q140,AF$4&gt;$Q140+IF($S140="",1000,$S140)-1),0,IF(MOD(AF$4-$Q140,IF($R140="",1000,$R140))=0,$O140,0))*IF($Y140&gt;0,(1+INDEX(Escalation!$B$3:$B$18,$Y140,0))^(AF$4-SSSModel!$C$5),1)*IF($X140=0,1,OFFSET(Profiles!$K$2,$X140,MAX(Profiles!$C$2,AF$4-$Q140)))*IF($AA140=1,(1+SSSModel!#REF!),1)</f>
        <v>0</v>
      </c>
      <c r="AG140" s="72">
        <f ca="1">IF(OR(AG$4&lt;$Q140,AG$4&gt;$Q140+IF($S140="",1000,$S140)-1),0,IF(MOD(AG$4-$Q140,IF($R140="",1000,$R140))=0,$O140,0))*IF($Y140&gt;0,(1+INDEX(Escalation!$B$3:$B$18,$Y140,0))^(AG$4-SSSModel!$C$5),1)*IF($X140=0,1,OFFSET(Profiles!$K$2,$X140,MAX(Profiles!$C$2,AG$4-$Q140)))*IF($AA140=1,(1+SSSModel!#REF!),1)</f>
        <v>0</v>
      </c>
      <c r="AH140" s="72">
        <f ca="1">IF(OR(AH$4&lt;$Q140,AH$4&gt;$Q140+IF($S140="",1000,$S140)-1),0,IF(MOD(AH$4-$Q140,IF($R140="",1000,$R140))=0,$O140,0))*IF($Y140&gt;0,(1+INDEX(Escalation!$B$3:$B$18,$Y140,0))^(AH$4-SSSModel!$C$5),1)*IF($X140=0,1,OFFSET(Profiles!$K$2,$X140,MAX(Profiles!$C$2,AH$4-$Q140)))*IF($AA140=1,(1+SSSModel!#REF!),1)</f>
        <v>0</v>
      </c>
      <c r="AI140" s="72">
        <f ca="1">IF(OR(AI$4&lt;$Q140,AI$4&gt;$Q140+IF($S140="",1000,$S140)-1),0,IF(MOD(AI$4-$Q140,IF($R140="",1000,$R140))=0,$O140,0))*IF($Y140&gt;0,(1+INDEX(Escalation!$B$3:$B$18,$Y140,0))^(AI$4-SSSModel!$C$5),1)*IF($X140=0,1,OFFSET(Profiles!$K$2,$X140,MAX(Profiles!$C$2,AI$4-$Q140)))*IF($AA140=1,(1+SSSModel!#REF!),1)</f>
        <v>0</v>
      </c>
      <c r="AJ140" s="72">
        <f ca="1">IF(OR(AJ$4&lt;$Q140,AJ$4&gt;$Q140+IF($S140="",1000,$S140)-1),0,IF(MOD(AJ$4-$Q140,IF($R140="",1000,$R140))=0,$O140,0))*IF($Y140&gt;0,(1+INDEX(Escalation!$B$3:$B$18,$Y140,0))^(AJ$4-SSSModel!$C$5),1)*IF($X140=0,1,OFFSET(Profiles!$K$2,$X140,MAX(Profiles!$C$2,AJ$4-$Q140)))*IF($AA140=1,(1+SSSModel!#REF!),1)</f>
        <v>0</v>
      </c>
      <c r="AK140" s="72">
        <f ca="1">IF(OR(AK$4&lt;$Q140,AK$4&gt;$Q140+IF($S140="",1000,$S140)-1),0,IF(MOD(AK$4-$Q140,IF($R140="",1000,$R140))=0,$O140,0))*IF($Y140&gt;0,(1+INDEX(Escalation!$B$3:$B$18,$Y140,0))^(AK$4-SSSModel!$C$5),1)*IF($X140=0,1,OFFSET(Profiles!$K$2,$X140,MAX(Profiles!$C$2,AK$4-$Q140)))*IF($AA140=1,(1+SSSModel!#REF!),1)</f>
        <v>0</v>
      </c>
      <c r="AL140" s="72">
        <f ca="1">IF(OR(AL$4&lt;$Q140,AL$4&gt;$Q140+IF($S140="",1000,$S140)-1),0,IF(MOD(AL$4-$Q140,IF($R140="",1000,$R140))=0,$O140,0))*IF($Y140&gt;0,(1+INDEX(Escalation!$B$3:$B$18,$Y140,0))^(AL$4-SSSModel!$C$5),1)*IF($X140=0,1,OFFSET(Profiles!$K$2,$X140,MAX(Profiles!$C$2,AL$4-$Q140)))*IF($AA140=1,(1+SSSModel!#REF!),1)</f>
        <v>0</v>
      </c>
      <c r="AM140" s="72">
        <f ca="1">IF(OR(AM$4&lt;$Q140,AM$4&gt;$Q140+IF($S140="",1000,$S140)-1),0,IF(MOD(AM$4-$Q140,IF($R140="",1000,$R140))=0,$O140,0))*IF($Y140&gt;0,(1+INDEX(Escalation!$B$3:$B$18,$Y140,0))^(AM$4-SSSModel!$C$5),1)*IF($X140=0,1,OFFSET(Profiles!$K$2,$X140,MAX(Profiles!$C$2,AM$4-$Q140)))*IF($AA140=1,(1+SSSModel!#REF!),1)</f>
        <v>0</v>
      </c>
      <c r="AN140" s="72">
        <f ca="1">IF(OR(AN$4&lt;$Q140,AN$4&gt;$Q140+IF($S140="",1000,$S140)-1),0,IF(MOD(AN$4-$Q140,IF($R140="",1000,$R140))=0,$O140,0))*IF($Y140&gt;0,(1+INDEX(Escalation!$B$3:$B$18,$Y140,0))^(AN$4-SSSModel!$C$5),1)*IF($X140=0,1,OFFSET(Profiles!$K$2,$X140,MAX(Profiles!$C$2,AN$4-$Q140)))*IF($AA140=1,(1+SSSModel!#REF!),1)</f>
        <v>0</v>
      </c>
      <c r="AO140" s="72">
        <f ca="1">IF(OR(AO$4&lt;$Q140,AO$4&gt;$Q140+IF($S140="",1000,$S140)-1),0,IF(MOD(AO$4-$Q140,IF($R140="",1000,$R140))=0,$O140,0))*IF($Y140&gt;0,(1+INDEX(Escalation!$B$3:$B$18,$Y140,0))^(AO$4-SSSModel!$C$5),1)*IF($X140=0,1,OFFSET(Profiles!$K$2,$X140,MAX(Profiles!$C$2,AO$4-$Q140)))*IF($AA140=1,(1+SSSModel!#REF!),1)</f>
        <v>0</v>
      </c>
      <c r="AP140" s="72">
        <f ca="1">IF(OR(AP$4&lt;$Q140,AP$4&gt;$Q140+IF($S140="",1000,$S140)-1),0,IF(MOD(AP$4-$Q140,IF($R140="",1000,$R140))=0,$O140,0))*IF($Y140&gt;0,(1+INDEX(Escalation!$B$3:$B$18,$Y140,0))^(AP$4-SSSModel!$C$5),1)*IF($X140=0,1,OFFSET(Profiles!$K$2,$X140,MAX(Profiles!$C$2,AP$4-$Q140)))*IF($AA140=1,(1+SSSModel!#REF!),1)</f>
        <v>0</v>
      </c>
      <c r="AQ140" s="72">
        <f ca="1">IF(OR(AQ$4&lt;$Q140,AQ$4&gt;$Q140+IF($S140="",1000,$S140)-1),0,IF(MOD(AQ$4-$Q140,IF($R140="",1000,$R140))=0,$O140,0))*IF($Y140&gt;0,(1+INDEX(Escalation!$B$3:$B$18,$Y140,0))^(AQ$4-SSSModel!$C$5),1)*IF($X140=0,1,OFFSET(Profiles!$K$2,$X140,MAX(Profiles!$C$2,AQ$4-$Q140)))*IF($AA140=1,(1+SSSModel!#REF!),1)</f>
        <v>0</v>
      </c>
      <c r="AR140" s="72">
        <f ca="1">IF(OR(AR$4&lt;$Q140,AR$4&gt;$Q140+IF($S140="",1000,$S140)-1),0,IF(MOD(AR$4-$Q140,IF($R140="",1000,$R140))=0,$O140,0))*IF($Y140&gt;0,(1+INDEX(Escalation!$B$3:$B$18,$Y140,0))^(AR$4-SSSModel!$C$5),1)*IF($X140=0,1,OFFSET(Profiles!$K$2,$X140,MAX(Profiles!$C$2,AR$4-$Q140)))*IF($AA140=1,(1+SSSModel!#REF!),1)</f>
        <v>0</v>
      </c>
      <c r="AS140" s="72">
        <f ca="1">IF(OR(AS$4&lt;$Q140,AS$4&gt;$Q140+IF($S140="",1000,$S140)-1),0,IF(MOD(AS$4-$Q140,IF($R140="",1000,$R140))=0,$O140,0))*IF($Y140&gt;0,(1+INDEX(Escalation!$B$3:$B$18,$Y140,0))^(AS$4-SSSModel!$C$5),1)*IF($X140=0,1,OFFSET(Profiles!$K$2,$X140,MAX(Profiles!$C$2,AS$4-$Q140)))*IF($AA140=1,(1+SSSModel!#REF!),1)</f>
        <v>0</v>
      </c>
      <c r="AT140" s="72">
        <f ca="1">IF(OR(AT$4&lt;$Q140,AT$4&gt;$Q140+IF($S140="",1000,$S140)-1),0,IF(MOD(AT$4-$Q140,IF($R140="",1000,$R140))=0,$O140,0))*IF($Y140&gt;0,(1+INDEX(Escalation!$B$3:$B$18,$Y140,0))^(AT$4-SSSModel!$C$5),1)*IF($X140=0,1,OFFSET(Profiles!$K$2,$X140,MAX(Profiles!$C$2,AT$4-$Q140)))*IF($AA140=1,(1+SSSModel!#REF!),1)</f>
        <v>0</v>
      </c>
      <c r="AU140" s="72">
        <f ca="1">IF(OR(AU$4&lt;$Q140,AU$4&gt;$Q140+IF($S140="",1000,$S140)-1),0,IF(MOD(AU$4-$Q140,IF($R140="",1000,$R140))=0,$O140,0))*IF($Y140&gt;0,(1+INDEX(Escalation!$B$3:$B$18,$Y140,0))^(AU$4-SSSModel!$C$5),1)*IF($X140=0,1,OFFSET(Profiles!$K$2,$X140,MAX(Profiles!$C$2,AU$4-$Q140)))*IF($AA140=1,(1+SSSModel!#REF!),1)</f>
        <v>0</v>
      </c>
      <c r="AV140" s="72">
        <f ca="1">IF(OR(AV$4&lt;$Q140,AV$4&gt;$Q140+IF($S140="",1000,$S140)-1),0,IF(MOD(AV$4-$Q140,IF($R140="",1000,$R140))=0,$O140,0))*IF($Y140&gt;0,(1+INDEX(Escalation!$B$3:$B$18,$Y140,0))^(AV$4-SSSModel!$C$5),1)*IF($X140=0,1,OFFSET(Profiles!$K$2,$X140,MAX(Profiles!$C$2,AV$4-$Q140)))*IF($AA140=1,(1+SSSModel!#REF!),1)</f>
        <v>0</v>
      </c>
      <c r="AW140" s="72">
        <f ca="1">IF(OR(AW$4&lt;$Q140,AW$4&gt;$Q140+IF($S140="",1000,$S140)-1),0,IF(MOD(AW$4-$Q140,IF($R140="",1000,$R140))=0,$O140,0))*IF($Y140&gt;0,(1+INDEX(Escalation!$B$3:$B$18,$Y140,0))^(AW$4-SSSModel!$C$5),1)*IF($X140=0,1,OFFSET(Profiles!$K$2,$X140,MAX(Profiles!$C$2,AW$4-$Q140)))*IF($AA140=1,(1+SSSModel!#REF!),1)</f>
        <v>0</v>
      </c>
      <c r="AX140" s="72">
        <f ca="1">IF(OR(AX$4&lt;$Q140,AX$4&gt;$Q140+IF($S140="",1000,$S140)-1),0,IF(MOD(AX$4-$Q140,IF($R140="",1000,$R140))=0,$O140,0))*IF($Y140&gt;0,(1+INDEX(Escalation!$B$3:$B$18,$Y140,0))^(AX$4-SSSModel!$C$5),1)*IF($X140=0,1,OFFSET(Profiles!$K$2,$X140,MAX(Profiles!$C$2,AX$4-$Q140)))*IF($AA140=1,(1+SSSModel!#REF!),1)</f>
        <v>0</v>
      </c>
      <c r="AY140" s="72">
        <f ca="1">IF(OR(AY$4&lt;$Q140,AY$4&gt;$Q140+IF($S140="",1000,$S140)-1),0,IF(MOD(AY$4-$Q140,IF($R140="",1000,$R140))=0,$O140,0))*IF($Y140&gt;0,(1+INDEX(Escalation!$B$3:$B$18,$Y140,0))^(AY$4-SSSModel!$C$5),1)*IF($X140=0,1,OFFSET(Profiles!$K$2,$X140,MAX(Profiles!$C$2,AY$4-$Q140)))*IF($AA140=1,(1+SSSModel!#REF!),1)</f>
        <v>0</v>
      </c>
      <c r="AZ140" s="72">
        <f ca="1">IF(OR(AZ$4&lt;$Q140,AZ$4&gt;$Q140+IF($S140="",1000,$S140)-1),0,IF(MOD(AZ$4-$Q140,IF($R140="",1000,$R140))=0,$O140,0))*IF($Y140&gt;0,(1+INDEX(Escalation!$B$3:$B$18,$Y140,0))^(AZ$4-SSSModel!$C$5),1)*IF($X140=0,1,OFFSET(Profiles!$K$2,$X140,MAX(Profiles!$C$2,AZ$4-$Q140)))*IF($AA140=1,(1+SSSModel!#REF!),1)</f>
        <v>0</v>
      </c>
      <c r="BA140" s="72">
        <f ca="1">IF(OR(BA$4&lt;$Q140,BA$4&gt;$Q140+IF($S140="",1000,$S140)-1),0,IF(MOD(BA$4-$Q140,IF($R140="",1000,$R140))=0,$O140,0))*IF($Y140&gt;0,(1+INDEX(Escalation!$B$3:$B$18,$Y140,0))^(BA$4-SSSModel!$C$5),1)*IF($X140=0,1,OFFSET(Profiles!$K$2,$X140,MAX(Profiles!$C$2,BA$4-$Q140)))*IF($AA140=1,(1+SSSModel!#REF!),1)</f>
        <v>0</v>
      </c>
      <c r="BB140" s="72">
        <f ca="1">IF(OR(BB$4&lt;$Q140,BB$4&gt;$Q140+IF($S140="",1000,$S140)-1),0,IF(MOD(BB$4-$Q140,IF($R140="",1000,$R140))=0,$O140,0))*IF($Y140&gt;0,(1+INDEX(Escalation!$B$3:$B$18,$Y140,0))^(BB$4-SSSModel!$C$5),1)*IF($X140=0,1,OFFSET(Profiles!$K$2,$X140,MAX(Profiles!$C$2,BB$4-$Q140)))*IF($AA140=1,(1+SSSModel!#REF!),1)</f>
        <v>0</v>
      </c>
      <c r="BC140" s="72">
        <f ca="1">IF(OR(BC$4&lt;$Q140,BC$4&gt;$Q140+IF($S140="",1000,$S140)-1),0,IF(MOD(BC$4-$Q140,IF($R140="",1000,$R140))=0,$O140,0))*IF($Y140&gt;0,(1+INDEX(Escalation!$B$3:$B$18,$Y140,0))^(BC$4-SSSModel!$C$5),1)*IF($X140=0,1,OFFSET(Profiles!$K$2,$X140,MAX(Profiles!$C$2,BC$4-$Q140)))*IF($AA140=1,(1+SSSModel!#REF!),1)</f>
        <v>0</v>
      </c>
      <c r="BD140" s="72">
        <f ca="1">IF(OR(BD$4&lt;$Q140,BD$4&gt;$Q140+IF($S140="",1000,$S140)-1),0,IF(MOD(BD$4-$Q140,IF($R140="",1000,$R140))=0,$O140,0))*IF($Y140&gt;0,(1+INDEX(Escalation!$B$3:$B$18,$Y140,0))^(BD$4-SSSModel!$C$5),1)*IF($X140=0,1,OFFSET(Profiles!$K$2,$X140,MAX(Profiles!$C$2,BD$4-$Q140)))*IF($AA140=1,(1+SSSModel!#REF!),1)</f>
        <v>0</v>
      </c>
      <c r="BE140" s="72">
        <f ca="1">IF(OR(BE$4&lt;$Q140,BE$4&gt;$Q140+IF($S140="",1000,$S140)-1),0,IF(MOD(BE$4-$Q140,IF($R140="",1000,$R140))=0,$O140,0))*IF($Y140&gt;0,(1+INDEX(Escalation!$B$3:$B$18,$Y140,0))^(BE$4-SSSModel!$C$5),1)*IF($X140=0,1,OFFSET(Profiles!$K$2,$X140,MAX(Profiles!$C$2,BE$4-$Q140)))*IF($AA140=1,(1+SSSModel!#REF!),1)</f>
        <v>0</v>
      </c>
      <c r="BF140" s="72">
        <f ca="1">IF(OR(BF$4&lt;$Q140,BF$4&gt;$Q140+IF($S140="",1000,$S140)-1),0,IF(MOD(BF$4-$Q140,IF($R140="",1000,$R140))=0,$O140,0))*IF($Y140&gt;0,(1+INDEX(Escalation!$B$3:$B$18,$Y140,0))^(BF$4-SSSModel!$C$5),1)*IF($X140=0,1,OFFSET(Profiles!$K$2,$X140,MAX(Profiles!$C$2,BF$4-$Q140)))*IF($AA140=1,(1+SSSModel!#REF!),1)</f>
        <v>0</v>
      </c>
      <c r="BG140" s="72">
        <f ca="1">IF(OR(BG$4&lt;$Q140,BG$4&gt;$Q140+IF($S140="",1000,$S140)-1),0,IF(MOD(BG$4-$Q140,IF($R140="",1000,$R140))=0,$O140,0))*IF($Y140&gt;0,(1+INDEX(Escalation!$B$3:$B$18,$Y140,0))^(BG$4-SSSModel!$C$5),1)*IF($X140=0,1,OFFSET(Profiles!$K$2,$X140,MAX(Profiles!$C$2,BG$4-$Q140)))*IF($AA140=1,(1+SSSModel!#REF!),1)</f>
        <v>0</v>
      </c>
      <c r="BH140" s="72">
        <f ca="1">IF(OR(BH$4&lt;$Q140,BH$4&gt;$Q140+IF($S140="",1000,$S140)-1),0,IF(MOD(BH$4-$Q140,IF($R140="",1000,$R140))=0,$O140,0))*IF($Y140&gt;0,(1+INDEX(Escalation!$B$3:$B$18,$Y140,0))^(BH$4-SSSModel!$C$5),1)*IF($X140=0,1,OFFSET(Profiles!$K$2,$X140,MAX(Profiles!$C$2,BH$4-$Q140)))*IF($AA140=1,(1+SSSModel!#REF!),1)</f>
        <v>0</v>
      </c>
      <c r="BI140" s="72">
        <f ca="1">IF(OR(BI$4&lt;$Q140,BI$4&gt;$Q140+IF($S140="",1000,$S140)-1),0,IF(MOD(BI$4-$Q140,IF($R140="",1000,$R140))=0,$O140,0))*IF($Y140&gt;0,(1+INDEX(Escalation!$B$3:$B$18,$Y140,0))^(BI$4-SSSModel!$C$5),1)*IF($X140=0,1,OFFSET(Profiles!$K$2,$X140,MAX(Profiles!$C$2,BI$4-$Q140)))*IF($AA140=1,(1+SSSModel!#REF!),1)</f>
        <v>0</v>
      </c>
      <c r="BJ140" s="72">
        <f ca="1">IF(OR(BJ$4&lt;$Q140,BJ$4&gt;$Q140+IF($S140="",1000,$S140)-1),0,IF(MOD(BJ$4-$Q140,IF($R140="",1000,$R140))=0,$O140,0))*IF($Y140&gt;0,(1+INDEX(Escalation!$B$3:$B$18,$Y140,0))^(BJ$4-SSSModel!$C$5),1)*IF($X140=0,1,OFFSET(Profiles!$K$2,$X140,MAX(Profiles!$C$2,BJ$4-$Q140)))*IF($AA140=1,(1+SSSModel!#REF!),1)</f>
        <v>0</v>
      </c>
      <c r="BK140" s="72">
        <f ca="1">IF(OR(BK$4&lt;$Q140,BK$4&gt;$Q140+IF($S140="",1000,$S140)-1),0,IF(MOD(BK$4-$Q140,IF($R140="",1000,$R140))=0,$O140,0))*IF($Y140&gt;0,(1+INDEX(Escalation!$B$3:$B$18,$Y140,0))^(BK$4-SSSModel!$C$5),1)*IF($X140=0,1,OFFSET(Profiles!$K$2,$X140,MAX(Profiles!$C$2,BK$4-$Q140)))*IF($AA140=1,(1+SSSModel!#REF!),1)</f>
        <v>0</v>
      </c>
      <c r="BL140" s="72">
        <f ca="1">IF(OR(BL$4&lt;$Q140,BL$4&gt;$Q140+IF($S140="",1000,$S140)-1),0,IF(MOD(BL$4-$Q140,IF($R140="",1000,$R140))=0,$O140,0))*IF($Y140&gt;0,(1+INDEX(Escalation!$B$3:$B$18,$Y140,0))^(BL$4-SSSModel!$C$5),1)*IF($X140=0,1,OFFSET(Profiles!$K$2,$X140,MAX(Profiles!$C$2,BL$4-$Q140)))*IF($AA140=1,(1+SSSModel!#REF!),1)</f>
        <v>0</v>
      </c>
      <c r="BM140" s="72">
        <f ca="1">IF(OR(BM$4&lt;$Q140,BM$4&gt;$Q140+IF($S140="",1000,$S140)-1),0,IF(MOD(BM$4-$Q140,IF($R140="",1000,$R140))=0,$O140,0))*IF($Y140&gt;0,(1+INDEX(Escalation!$B$3:$B$18,$Y140,0))^(BM$4-SSSModel!$C$5),1)*IF($X140=0,1,OFFSET(Profiles!$K$2,$X140,MAX(Profiles!$C$2,BM$4-$Q140)))*IF($AA140=1,(1+SSSModel!#REF!),1)</f>
        <v>0</v>
      </c>
      <c r="BN140" s="72">
        <f ca="1">IF(OR(BN$4&lt;$Q140,BN$4&gt;$Q140+IF($S140="",1000,$S140)-1),0,IF(MOD(BN$4-$Q140,IF($R140="",1000,$R140))=0,$O140,0))*IF($Y140&gt;0,(1+INDEX(Escalation!$B$3:$B$18,$Y140,0))^(BN$4-SSSModel!$C$5),1)*IF($X140=0,1,OFFSET(Profiles!$K$2,$X140,MAX(Profiles!$C$2,BN$4-$Q140)))*IF($AA140=1,(1+SSSModel!#REF!),1)</f>
        <v>0</v>
      </c>
      <c r="BO140" s="72">
        <f ca="1">IF(OR(BO$4&lt;$Q140,BO$4&gt;$Q140+IF($S140="",1000,$S140)-1),0,IF(MOD(BO$4-$Q140,IF($R140="",1000,$R140))=0,$O140,0))*IF($Y140&gt;0,(1+INDEX(Escalation!$B$3:$B$18,$Y140,0))^(BO$4-SSSModel!$C$5),1)*IF($X140=0,1,OFFSET(Profiles!$K$2,$X140,MAX(Profiles!$C$2,BO$4-$Q140)))*IF($AA140=1,(1+SSSModel!#REF!),1)</f>
        <v>0</v>
      </c>
      <c r="BP140" s="72">
        <f ca="1">IF(OR(BP$4&lt;$Q140,BP$4&gt;$Q140+IF($S140="",1000,$S140)-1),0,IF(MOD(BP$4-$Q140,IF($R140="",1000,$R140))=0,$O140,0))*IF($Y140&gt;0,(1+INDEX(Escalation!$B$3:$B$18,$Y140,0))^(BP$4-SSSModel!$C$5),1)*IF($X140=0,1,OFFSET(Profiles!$K$2,$X140,MAX(Profiles!$C$2,BP$4-$Q140)))*IF($AA140=1,(1+SSSModel!#REF!),1)</f>
        <v>0</v>
      </c>
      <c r="BQ140" s="72">
        <f ca="1">IF(OR(BQ$4&lt;$Q140,BQ$4&gt;$Q140+IF($S140="",1000,$S140)-1),0,IF(MOD(BQ$4-$Q140,IF($R140="",1000,$R140))=0,$O140,0))*IF($Y140&gt;0,(1+INDEX(Escalation!$B$3:$B$18,$Y140,0))^(BQ$4-SSSModel!$C$5),1)*IF($X140=0,1,OFFSET(Profiles!$K$2,$X140,MAX(Profiles!$C$2,BQ$4-$Q140)))*IF($AA140=1,(1+SSSModel!#REF!),1)</f>
        <v>0</v>
      </c>
      <c r="BR140" s="72">
        <f ca="1">IF(OR(BR$4&lt;$Q140,BR$4&gt;$Q140+IF($S140="",1000,$S140)-1),0,IF(MOD(BR$4-$Q140,IF($R140="",1000,$R140))=0,$O140,0))*IF($Y140&gt;0,(1+INDEX(Escalation!$B$3:$B$18,$Y140,0))^(BR$4-SSSModel!$C$5),1)*IF($X140=0,1,OFFSET(Profiles!$K$2,$X140,MAX(Profiles!$C$2,BR$4-$Q140)))*IF($AA140=1,(1+SSSModel!#REF!),1)</f>
        <v>0</v>
      </c>
      <c r="BS140" s="72">
        <f ca="1">IF(OR(BS$4&lt;$Q140,BS$4&gt;$Q140+IF($S140="",1000,$S140)-1),0,IF(MOD(BS$4-$Q140,IF($R140="",1000,$R140))=0,$O140,0))*IF($Y140&gt;0,(1+INDEX(Escalation!$B$3:$B$18,$Y140,0))^(BS$4-SSSModel!$C$5),1)*IF($X140=0,1,OFFSET(Profiles!$K$2,$X140,MAX(Profiles!$C$2,BS$4-$Q140)))*IF($AA140=1,(1+SSSModel!#REF!),1)</f>
        <v>0</v>
      </c>
      <c r="BT140" s="72">
        <f ca="1">IF(OR(BT$4&lt;$Q140,BT$4&gt;$Q140+IF($S140="",1000,$S140)-1),0,IF(MOD(BT$4-$Q140,IF($R140="",1000,$R140))=0,$O140,0))*IF($Y140&gt;0,(1+INDEX(Escalation!$B$3:$B$18,$Y140,0))^(BT$4-SSSModel!$C$5),1)*IF($X140=0,1,OFFSET(Profiles!$K$2,$X140,MAX(Profiles!$C$2,BT$4-$Q140)))*IF($AA140=1,(1+SSSModel!#REF!),1)</f>
        <v>0</v>
      </c>
      <c r="BU140" s="72">
        <f ca="1">IF(OR(BU$4&lt;$Q140,BU$4&gt;$Q140+IF($S140="",1000,$S140)-1),0,IF(MOD(BU$4-$Q140,IF($R140="",1000,$R140))=0,$O140,0))*IF($Y140&gt;0,(1+INDEX(Escalation!$B$3:$B$18,$Y140,0))^(BU$4-SSSModel!$C$5),1)*IF($X140=0,1,OFFSET(Profiles!$K$2,$X140,MAX(Profiles!$C$2,BU$4-$Q140)))*IF($AA140=1,(1+SSSModel!#REF!),1)</f>
        <v>0</v>
      </c>
      <c r="BV140" s="72">
        <f ca="1">IF(OR(BV$4&lt;$Q140,BV$4&gt;$Q140+IF($S140="",1000,$S140)-1),0,IF(MOD(BV$4-$Q140,IF($R140="",1000,$R140))=0,$O140,0))*IF($Y140&gt;0,(1+INDEX(Escalation!$B$3:$B$18,$Y140,0))^(BV$4-SSSModel!$C$5),1)*IF($X140=0,1,OFFSET(Profiles!$K$2,$X140,MAX(Profiles!$C$2,BV$4-$Q140)))*IF($AA140=1,(1+SSSModel!#REF!),1)</f>
        <v>0</v>
      </c>
      <c r="BW140" s="72">
        <f ca="1">IF(OR(BW$4&lt;$Q140,BW$4&gt;$Q140+IF($S140="",1000,$S140)-1),0,IF(MOD(BW$4-$Q140,IF($R140="",1000,$R140))=0,$O140,0))*IF($Y140&gt;0,(1+INDEX(Escalation!$B$3:$B$18,$Y140,0))^(BW$4-SSSModel!$C$5),1)*IF($X140=0,1,OFFSET(Profiles!$K$2,$X140,MAX(Profiles!$C$2,BW$4-$Q140)))*IF($AA140=1,(1+SSSModel!#REF!),1)</f>
        <v>0</v>
      </c>
      <c r="BX140" s="72">
        <f ca="1">IF(OR(BX$4&lt;$Q140,BX$4&gt;$Q140+IF($S140="",1000,$S140)-1),0,IF(MOD(BX$4-$Q140,IF($R140="",1000,$R140))=0,$O140,0))*IF($Y140&gt;0,(1+INDEX(Escalation!$B$3:$B$18,$Y140,0))^(BX$4-SSSModel!$C$5),1)*IF($X140=0,1,OFFSET(Profiles!$K$2,$X140,MAX(Profiles!$C$2,BX$4-$Q140)))*IF($AA140=1,(1+SSSModel!#REF!),1)</f>
        <v>0</v>
      </c>
      <c r="BY140" s="72">
        <f ca="1">IF(OR(BY$4&lt;$Q140,BY$4&gt;$Q140+IF($S140="",1000,$S140)-1),0,IF(MOD(BY$4-$Q140,IF($R140="",1000,$R140))=0,$O140,0))*IF($Y140&gt;0,(1+INDEX(Escalation!$B$3:$B$18,$Y140,0))^(BY$4-SSSModel!$C$5),1)*IF($X140=0,1,OFFSET(Profiles!$K$2,$X140,MAX(Profiles!$C$2,BY$4-$Q140)))*IF($AA140=1,(1+SSSModel!#REF!),1)</f>
        <v>0</v>
      </c>
      <c r="BZ140" s="72">
        <f ca="1">IF(OR(BZ$4&lt;$Q140,BZ$4&gt;$Q140+IF($S140="",1000,$S140)-1),0,IF(MOD(BZ$4-$Q140,IF($R140="",1000,$R140))=0,$O140,0))*IF($Y140&gt;0,(1+INDEX(Escalation!$B$3:$B$18,$Y140,0))^(BZ$4-SSSModel!$C$5),1)*IF($X140=0,1,OFFSET(Profiles!$K$2,$X140,MAX(Profiles!$C$2,BZ$4-$Q140)))*IF($AA140=1,(1+SSSModel!#REF!),1)</f>
        <v>0</v>
      </c>
      <c r="CA140" s="134">
        <f ca="1">IF(OR($Z140=0,SSSModel!$C$4="CF"),AC140,
IF(LEFT($V140,3)="ON_",
     IF(SSSModel!$C$4="RR",SUMPRODUCT(OFFSET($AC140,0,0,1,$CB$2),OFFSET(Profiles!$K$28,($Z140-1)*(Profiles!$I$26+1)+CA$4-SSSModel!$C$3+1,0,1,$CB$2)),
     IF(SSSModel!$C$4="ECC",$EA140*$EB140*SUMPRODUCT(OFFSET($AC140,0,MAX(0,CA$4-$DZ140-$CA$4+1),1,MIN($DZ140,CA$4-$CA$4+1)),OFFSET(Escalation!$K$24,($Y140-1)*(Escalation!$I$22+1)+CA$4-SSSModel!$C$3+1,MAX(0,CA$4-$DZ140-$CA$4+1),1,MIN($DZ140,CA$4-$CA$4+1))),
     IF(SSSModel!$C$4="PV",AC140*$EA140*(1+SSSModel!$C$2),
     IF(SSSModel!$C$4="FCR",$EC140*SUM(OFFSET($AC140,0,MAX(CA$4-$AC$4-$DZ140+1,0),1,MIN($DZ140,CA$4-$AC$4+1))),0)))),
SUM($AC140:$BZ140)*
     IF(SSSModel!$C$4="RR",OFFSET(Profiles!$K$2,$Z140,MAX(Profiles!$C$2,AC$4-$W140)),
     IF(SSSModel!$C$4="ECC",$EA140*$EB140*IF(MAX(Escalation!$C$2,AC$4-$W140)&gt;$DZ140-1,0,OFFSET(Escalation!$K$2,$Y140,MAX(Escalation!$C$2,AC$4-$W140))),
     IF(SSSModel!$C$4="PV",IF(CA$4=$W140,$EA140*(1+SSSModel!$C$2),0),
     IF(SSSModel!$C$4="FCR",IF(AND(CA$4&gt;=$W140,OFFSET(Profiles!$K$2,$Z140,MAX(Profiles!$C$2,AC$4-$W140))&gt;0),$EC140,0),0))))))</f>
        <v>0</v>
      </c>
      <c r="CB140" s="135">
        <f ca="1">IF(OR($Z140=0,SSSModel!$C$4="CF"),AD140,
IF(LEFT($V140,3)="ON_",
     IF(SSSModel!$C$4="RR",SUMPRODUCT(OFFSET($AC140,0,0,1,$CB$2),OFFSET(Profiles!$K$28,($Z140-1)*(Profiles!$I$26+1)+CB$4-SSSModel!$C$3+1,0,1,$CB$2)),
     IF(SSSModel!$C$4="ECC",$EA140*$EB140*SUMPRODUCT(OFFSET($AC140,0,MAX(0,CB$4-$DZ140-$CA$4+1),1,MIN($DZ140,CB$4-$CA$4+1)),OFFSET(Escalation!$K$24,($Y140-1)*(Escalation!$I$22+1)+CB$4-SSSModel!$C$3+1,MAX(0,CB$4-$DZ140-$CA$4+1),1,MIN($DZ140,CB$4-$CA$4+1))),
     IF(SSSModel!$C$4="PV",AD140*$EA140*(1+SSSModel!$C$2),
     IF(SSSModel!$C$4="FCR",$EC140*SUM(OFFSET($AC140,0,MAX(CB$4-$AC$4-$DZ140+1,0),1,MIN($DZ140,CB$4-$AC$4+1))),0)))),
SUM($AC140:$BZ140)*
     IF(SSSModel!$C$4="RR",OFFSET(Profiles!$K$2,$Z140,MAX(Profiles!$C$2,AD$4-$W140)),
     IF(SSSModel!$C$4="ECC",$EA140*$EB140*IF(MAX(Escalation!$C$2,AD$4-$W140)&gt;$DZ140-1,0,OFFSET(Escalation!$K$2,$Y140,MAX(Escalation!$C$2,AD$4-$W140))),
     IF(SSSModel!$C$4="PV",IF(CB$4=$W140,$EA140*(1+SSSModel!$C$2),0),
     IF(SSSModel!$C$4="FCR",IF(AND(CB$4&gt;=$W140,OFFSET(Profiles!$K$2,$Z140,MAX(Profiles!$C$2,AD$4-$W140))&gt;0),$EC140,0),0))))))</f>
        <v>0</v>
      </c>
      <c r="CC140" s="135">
        <f ca="1">IF(OR($Z140=0,SSSModel!$C$4="CF"),AE140,
IF(LEFT($V140,3)="ON_",
     IF(SSSModel!$C$4="RR",SUMPRODUCT(OFFSET($AC140,0,0,1,$CB$2),OFFSET(Profiles!$K$28,($Z140-1)*(Profiles!$I$26+1)+CC$4-SSSModel!$C$3+1,0,1,$CB$2)),
     IF(SSSModel!$C$4="ECC",$EA140*$EB140*SUMPRODUCT(OFFSET($AC140,0,MAX(0,CC$4-$DZ140-$CA$4+1),1,MIN($DZ140,CC$4-$CA$4+1)),OFFSET(Escalation!$K$24,($Y140-1)*(Escalation!$I$22+1)+CC$4-SSSModel!$C$3+1,MAX(0,CC$4-$DZ140-$CA$4+1),1,MIN($DZ140,CC$4-$CA$4+1))),
     IF(SSSModel!$C$4="PV",AE140*$EA140*(1+SSSModel!$C$2),
     IF(SSSModel!$C$4="FCR",$EC140*SUM(OFFSET($AC140,0,MAX(CC$4-$AC$4-$DZ140+1,0),1,MIN($DZ140,CC$4-$AC$4+1))),0)))),
SUM($AC140:$BZ140)*
     IF(SSSModel!$C$4="RR",OFFSET(Profiles!$K$2,$Z140,MAX(Profiles!$C$2,AE$4-$W140)),
     IF(SSSModel!$C$4="ECC",$EA140*$EB140*IF(MAX(Escalation!$C$2,AE$4-$W140)&gt;$DZ140-1,0,OFFSET(Escalation!$K$2,$Y140,MAX(Escalation!$C$2,AE$4-$W140))),
     IF(SSSModel!$C$4="PV",IF(CC$4=$W140,$EA140*(1+SSSModel!$C$2),0),
     IF(SSSModel!$C$4="FCR",IF(AND(CC$4&gt;=$W140,OFFSET(Profiles!$K$2,$Z140,MAX(Profiles!$C$2,AE$4-$W140))&gt;0),$EC140,0),0))))))</f>
        <v>0</v>
      </c>
      <c r="CD140" s="135">
        <f ca="1">IF(OR($Z140=0,SSSModel!$C$4="CF"),AF140,
IF(LEFT($V140,3)="ON_",
     IF(SSSModel!$C$4="RR",SUMPRODUCT(OFFSET($AC140,0,0,1,$CB$2),OFFSET(Profiles!$K$28,($Z140-1)*(Profiles!$I$26+1)+CD$4-SSSModel!$C$3+1,0,1,$CB$2)),
     IF(SSSModel!$C$4="ECC",$EA140*$EB140*SUMPRODUCT(OFFSET($AC140,0,MAX(0,CD$4-$DZ140-$CA$4+1),1,MIN($DZ140,CD$4-$CA$4+1)),OFFSET(Escalation!$K$24,($Y140-1)*(Escalation!$I$22+1)+CD$4-SSSModel!$C$3+1,MAX(0,CD$4-$DZ140-$CA$4+1),1,MIN($DZ140,CD$4-$CA$4+1))),
     IF(SSSModel!$C$4="PV",AF140*$EA140*(1+SSSModel!$C$2),
     IF(SSSModel!$C$4="FCR",$EC140*SUM(OFFSET($AC140,0,MAX(CD$4-$AC$4-$DZ140+1,0),1,MIN($DZ140,CD$4-$AC$4+1))),0)))),
SUM($AC140:$BZ140)*
     IF(SSSModel!$C$4="RR",OFFSET(Profiles!$K$2,$Z140,MAX(Profiles!$C$2,AF$4-$W140)),
     IF(SSSModel!$C$4="ECC",$EA140*$EB140*IF(MAX(Escalation!$C$2,AF$4-$W140)&gt;$DZ140-1,0,OFFSET(Escalation!$K$2,$Y140,MAX(Escalation!$C$2,AF$4-$W140))),
     IF(SSSModel!$C$4="PV",IF(CD$4=$W140,$EA140*(1+SSSModel!$C$2),0),
     IF(SSSModel!$C$4="FCR",IF(AND(CD$4&gt;=$W140,OFFSET(Profiles!$K$2,$Z140,MAX(Profiles!$C$2,AF$4-$W140))&gt;0),$EC140,0),0))))))</f>
        <v>0</v>
      </c>
      <c r="CE140" s="135">
        <f ca="1">IF(OR($Z140=0,SSSModel!$C$4="CF"),AG140,
IF(LEFT($V140,3)="ON_",
     IF(SSSModel!$C$4="RR",SUMPRODUCT(OFFSET($AC140,0,0,1,$CB$2),OFFSET(Profiles!$K$28,($Z140-1)*(Profiles!$I$26+1)+CE$4-SSSModel!$C$3+1,0,1,$CB$2)),
     IF(SSSModel!$C$4="ECC",$EA140*$EB140*SUMPRODUCT(OFFSET($AC140,0,MAX(0,CE$4-$DZ140-$CA$4+1),1,MIN($DZ140,CE$4-$CA$4+1)),OFFSET(Escalation!$K$24,($Y140-1)*(Escalation!$I$22+1)+CE$4-SSSModel!$C$3+1,MAX(0,CE$4-$DZ140-$CA$4+1),1,MIN($DZ140,CE$4-$CA$4+1))),
     IF(SSSModel!$C$4="PV",AG140*$EA140*(1+SSSModel!$C$2),
     IF(SSSModel!$C$4="FCR",$EC140*SUM(OFFSET($AC140,0,MAX(CE$4-$AC$4-$DZ140+1,0),1,MIN($DZ140,CE$4-$AC$4+1))),0)))),
SUM($AC140:$BZ140)*
     IF(SSSModel!$C$4="RR",OFFSET(Profiles!$K$2,$Z140,MAX(Profiles!$C$2,AG$4-$W140)),
     IF(SSSModel!$C$4="ECC",$EA140*$EB140*IF(MAX(Escalation!$C$2,AG$4-$W140)&gt;$DZ140-1,0,OFFSET(Escalation!$K$2,$Y140,MAX(Escalation!$C$2,AG$4-$W140))),
     IF(SSSModel!$C$4="PV",IF(CE$4=$W140,$EA140*(1+SSSModel!$C$2),0),
     IF(SSSModel!$C$4="FCR",IF(AND(CE$4&gt;=$W140,OFFSET(Profiles!$K$2,$Z140,MAX(Profiles!$C$2,AG$4-$W140))&gt;0),$EC140,0),0))))))</f>
        <v>0</v>
      </c>
      <c r="CF140" s="135">
        <f ca="1">IF(OR($Z140=0,SSSModel!$C$4="CF"),AH140,
IF(LEFT($V140,3)="ON_",
     IF(SSSModel!$C$4="RR",SUMPRODUCT(OFFSET($AC140,0,0,1,$CB$2),OFFSET(Profiles!$K$28,($Z140-1)*(Profiles!$I$26+1)+CF$4-SSSModel!$C$3+1,0,1,$CB$2)),
     IF(SSSModel!$C$4="ECC",$EA140*$EB140*SUMPRODUCT(OFFSET($AC140,0,MAX(0,CF$4-$DZ140-$CA$4+1),1,MIN($DZ140,CF$4-$CA$4+1)),OFFSET(Escalation!$K$24,($Y140-1)*(Escalation!$I$22+1)+CF$4-SSSModel!$C$3+1,MAX(0,CF$4-$DZ140-$CA$4+1),1,MIN($DZ140,CF$4-$CA$4+1))),
     IF(SSSModel!$C$4="PV",AH140*$EA140*(1+SSSModel!$C$2),
     IF(SSSModel!$C$4="FCR",$EC140*SUM(OFFSET($AC140,0,MAX(CF$4-$AC$4-$DZ140+1,0),1,MIN($DZ140,CF$4-$AC$4+1))),0)))),
SUM($AC140:$BZ140)*
     IF(SSSModel!$C$4="RR",OFFSET(Profiles!$K$2,$Z140,MAX(Profiles!$C$2,AH$4-$W140)),
     IF(SSSModel!$C$4="ECC",$EA140*$EB140*IF(MAX(Escalation!$C$2,AH$4-$W140)&gt;$DZ140-1,0,OFFSET(Escalation!$K$2,$Y140,MAX(Escalation!$C$2,AH$4-$W140))),
     IF(SSSModel!$C$4="PV",IF(CF$4=$W140,$EA140*(1+SSSModel!$C$2),0),
     IF(SSSModel!$C$4="FCR",IF(AND(CF$4&gt;=$W140,OFFSET(Profiles!$K$2,$Z140,MAX(Profiles!$C$2,AH$4-$W140))&gt;0),$EC140,0),0))))))</f>
        <v>0</v>
      </c>
      <c r="CG140" s="135">
        <f ca="1">IF(OR($Z140=0,SSSModel!$C$4="CF"),AI140,
IF(LEFT($V140,3)="ON_",
     IF(SSSModel!$C$4="RR",SUMPRODUCT(OFFSET($AC140,0,0,1,$CB$2),OFFSET(Profiles!$K$28,($Z140-1)*(Profiles!$I$26+1)+CG$4-SSSModel!$C$3+1,0,1,$CB$2)),
     IF(SSSModel!$C$4="ECC",$EA140*$EB140*SUMPRODUCT(OFFSET($AC140,0,MAX(0,CG$4-$DZ140-$CA$4+1),1,MIN($DZ140,CG$4-$CA$4+1)),OFFSET(Escalation!$K$24,($Y140-1)*(Escalation!$I$22+1)+CG$4-SSSModel!$C$3+1,MAX(0,CG$4-$DZ140-$CA$4+1),1,MIN($DZ140,CG$4-$CA$4+1))),
     IF(SSSModel!$C$4="PV",AI140*$EA140*(1+SSSModel!$C$2),
     IF(SSSModel!$C$4="FCR",$EC140*SUM(OFFSET($AC140,0,MAX(CG$4-$AC$4-$DZ140+1,0),1,MIN($DZ140,CG$4-$AC$4+1))),0)))),
SUM($AC140:$BZ140)*
     IF(SSSModel!$C$4="RR",OFFSET(Profiles!$K$2,$Z140,MAX(Profiles!$C$2,AI$4-$W140)),
     IF(SSSModel!$C$4="ECC",$EA140*$EB140*IF(MAX(Escalation!$C$2,AI$4-$W140)&gt;$DZ140-1,0,OFFSET(Escalation!$K$2,$Y140,MAX(Escalation!$C$2,AI$4-$W140))),
     IF(SSSModel!$C$4="PV",IF(CG$4=$W140,$EA140*(1+SSSModel!$C$2),0),
     IF(SSSModel!$C$4="FCR",IF(AND(CG$4&gt;=$W140,OFFSET(Profiles!$K$2,$Z140,MAX(Profiles!$C$2,AI$4-$W140))&gt;0),$EC140,0),0))))))</f>
        <v>0</v>
      </c>
      <c r="CH140" s="135">
        <f ca="1">IF(OR($Z140=0,SSSModel!$C$4="CF"),AJ140,
IF(LEFT($V140,3)="ON_",
     IF(SSSModel!$C$4="RR",SUMPRODUCT(OFFSET($AC140,0,0,1,$CB$2),OFFSET(Profiles!$K$28,($Z140-1)*(Profiles!$I$26+1)+CH$4-SSSModel!$C$3+1,0,1,$CB$2)),
     IF(SSSModel!$C$4="ECC",$EA140*$EB140*SUMPRODUCT(OFFSET($AC140,0,MAX(0,CH$4-$DZ140-$CA$4+1),1,MIN($DZ140,CH$4-$CA$4+1)),OFFSET(Escalation!$K$24,($Y140-1)*(Escalation!$I$22+1)+CH$4-SSSModel!$C$3+1,MAX(0,CH$4-$DZ140-$CA$4+1),1,MIN($DZ140,CH$4-$CA$4+1))),
     IF(SSSModel!$C$4="PV",AJ140*$EA140*(1+SSSModel!$C$2),
     IF(SSSModel!$C$4="FCR",$EC140*SUM(OFFSET($AC140,0,MAX(CH$4-$AC$4-$DZ140+1,0),1,MIN($DZ140,CH$4-$AC$4+1))),0)))),
SUM($AC140:$BZ140)*
     IF(SSSModel!$C$4="RR",OFFSET(Profiles!$K$2,$Z140,MAX(Profiles!$C$2,AJ$4-$W140)),
     IF(SSSModel!$C$4="ECC",$EA140*$EB140*IF(MAX(Escalation!$C$2,AJ$4-$W140)&gt;$DZ140-1,0,OFFSET(Escalation!$K$2,$Y140,MAX(Escalation!$C$2,AJ$4-$W140))),
     IF(SSSModel!$C$4="PV",IF(CH$4=$W140,$EA140*(1+SSSModel!$C$2),0),
     IF(SSSModel!$C$4="FCR",IF(AND(CH$4&gt;=$W140,OFFSET(Profiles!$K$2,$Z140,MAX(Profiles!$C$2,AJ$4-$W140))&gt;0),$EC140,0),0))))))</f>
        <v>0</v>
      </c>
      <c r="CI140" s="135">
        <f ca="1">IF(OR($Z140=0,SSSModel!$C$4="CF"),AK140,
IF(LEFT($V140,3)="ON_",
     IF(SSSModel!$C$4="RR",SUMPRODUCT(OFFSET($AC140,0,0,1,$CB$2),OFFSET(Profiles!$K$28,($Z140-1)*(Profiles!$I$26+1)+CI$4-SSSModel!$C$3+1,0,1,$CB$2)),
     IF(SSSModel!$C$4="ECC",$EA140*$EB140*SUMPRODUCT(OFFSET($AC140,0,MAX(0,CI$4-$DZ140-$CA$4+1),1,MIN($DZ140,CI$4-$CA$4+1)),OFFSET(Escalation!$K$24,($Y140-1)*(Escalation!$I$22+1)+CI$4-SSSModel!$C$3+1,MAX(0,CI$4-$DZ140-$CA$4+1),1,MIN($DZ140,CI$4-$CA$4+1))),
     IF(SSSModel!$C$4="PV",AK140*$EA140*(1+SSSModel!$C$2),
     IF(SSSModel!$C$4="FCR",$EC140*SUM(OFFSET($AC140,0,MAX(CI$4-$AC$4-$DZ140+1,0),1,MIN($DZ140,CI$4-$AC$4+1))),0)))),
SUM($AC140:$BZ140)*
     IF(SSSModel!$C$4="RR",OFFSET(Profiles!$K$2,$Z140,MAX(Profiles!$C$2,AK$4-$W140)),
     IF(SSSModel!$C$4="ECC",$EA140*$EB140*IF(MAX(Escalation!$C$2,AK$4-$W140)&gt;$DZ140-1,0,OFFSET(Escalation!$K$2,$Y140,MAX(Escalation!$C$2,AK$4-$W140))),
     IF(SSSModel!$C$4="PV",IF(CI$4=$W140,$EA140*(1+SSSModel!$C$2),0),
     IF(SSSModel!$C$4="FCR",IF(AND(CI$4&gt;=$W140,OFFSET(Profiles!$K$2,$Z140,MAX(Profiles!$C$2,AK$4-$W140))&gt;0),$EC140,0),0))))))</f>
        <v>0</v>
      </c>
      <c r="CJ140" s="135">
        <f ca="1">IF(OR($Z140=0,SSSModel!$C$4="CF"),AL140,
IF(LEFT($V140,3)="ON_",
     IF(SSSModel!$C$4="RR",SUMPRODUCT(OFFSET($AC140,0,0,1,$CB$2),OFFSET(Profiles!$K$28,($Z140-1)*(Profiles!$I$26+1)+CJ$4-SSSModel!$C$3+1,0,1,$CB$2)),
     IF(SSSModel!$C$4="ECC",$EA140*$EB140*SUMPRODUCT(OFFSET($AC140,0,MAX(0,CJ$4-$DZ140-$CA$4+1),1,MIN($DZ140,CJ$4-$CA$4+1)),OFFSET(Escalation!$K$24,($Y140-1)*(Escalation!$I$22+1)+CJ$4-SSSModel!$C$3+1,MAX(0,CJ$4-$DZ140-$CA$4+1),1,MIN($DZ140,CJ$4-$CA$4+1))),
     IF(SSSModel!$C$4="PV",AL140*$EA140*(1+SSSModel!$C$2),
     IF(SSSModel!$C$4="FCR",$EC140*SUM(OFFSET($AC140,0,MAX(CJ$4-$AC$4-$DZ140+1,0),1,MIN($DZ140,CJ$4-$AC$4+1))),0)))),
SUM($AC140:$BZ140)*
     IF(SSSModel!$C$4="RR",OFFSET(Profiles!$K$2,$Z140,MAX(Profiles!$C$2,AL$4-$W140)),
     IF(SSSModel!$C$4="ECC",$EA140*$EB140*IF(MAX(Escalation!$C$2,AL$4-$W140)&gt;$DZ140-1,0,OFFSET(Escalation!$K$2,$Y140,MAX(Escalation!$C$2,AL$4-$W140))),
     IF(SSSModel!$C$4="PV",IF(CJ$4=$W140,$EA140*(1+SSSModel!$C$2),0),
     IF(SSSModel!$C$4="FCR",IF(AND(CJ$4&gt;=$W140,OFFSET(Profiles!$K$2,$Z140,MAX(Profiles!$C$2,AL$4-$W140))&gt;0),$EC140,0),0))))))</f>
        <v>0</v>
      </c>
      <c r="CK140" s="135">
        <f ca="1">IF(OR($Z140=0,SSSModel!$C$4="CF"),AM140,
IF(LEFT($V140,3)="ON_",
     IF(SSSModel!$C$4="RR",SUMPRODUCT(OFFSET($AC140,0,0,1,$CB$2),OFFSET(Profiles!$K$28,($Z140-1)*(Profiles!$I$26+1)+CK$4-SSSModel!$C$3+1,0,1,$CB$2)),
     IF(SSSModel!$C$4="ECC",$EA140*$EB140*SUMPRODUCT(OFFSET($AC140,0,MAX(0,CK$4-$DZ140-$CA$4+1),1,MIN($DZ140,CK$4-$CA$4+1)),OFFSET(Escalation!$K$24,($Y140-1)*(Escalation!$I$22+1)+CK$4-SSSModel!$C$3+1,MAX(0,CK$4-$DZ140-$CA$4+1),1,MIN($DZ140,CK$4-$CA$4+1))),
     IF(SSSModel!$C$4="PV",AM140*$EA140*(1+SSSModel!$C$2),
     IF(SSSModel!$C$4="FCR",$EC140*SUM(OFFSET($AC140,0,MAX(CK$4-$AC$4-$DZ140+1,0),1,MIN($DZ140,CK$4-$AC$4+1))),0)))),
SUM($AC140:$BZ140)*
     IF(SSSModel!$C$4="RR",OFFSET(Profiles!$K$2,$Z140,MAX(Profiles!$C$2,AM$4-$W140)),
     IF(SSSModel!$C$4="ECC",$EA140*$EB140*IF(MAX(Escalation!$C$2,AM$4-$W140)&gt;$DZ140-1,0,OFFSET(Escalation!$K$2,$Y140,MAX(Escalation!$C$2,AM$4-$W140))),
     IF(SSSModel!$C$4="PV",IF(CK$4=$W140,$EA140*(1+SSSModel!$C$2),0),
     IF(SSSModel!$C$4="FCR",IF(AND(CK$4&gt;=$W140,OFFSET(Profiles!$K$2,$Z140,MAX(Profiles!$C$2,AM$4-$W140))&gt;0),$EC140,0),0))))))</f>
        <v>0</v>
      </c>
      <c r="CL140" s="135">
        <f ca="1">IF(OR($Z140=0,SSSModel!$C$4="CF"),AN140,
IF(LEFT($V140,3)="ON_",
     IF(SSSModel!$C$4="RR",SUMPRODUCT(OFFSET($AC140,0,0,1,$CB$2),OFFSET(Profiles!$K$28,($Z140-1)*(Profiles!$I$26+1)+CL$4-SSSModel!$C$3+1,0,1,$CB$2)),
     IF(SSSModel!$C$4="ECC",$EA140*$EB140*SUMPRODUCT(OFFSET($AC140,0,MAX(0,CL$4-$DZ140-$CA$4+1),1,MIN($DZ140,CL$4-$CA$4+1)),OFFSET(Escalation!$K$24,($Y140-1)*(Escalation!$I$22+1)+CL$4-SSSModel!$C$3+1,MAX(0,CL$4-$DZ140-$CA$4+1),1,MIN($DZ140,CL$4-$CA$4+1))),
     IF(SSSModel!$C$4="PV",AN140*$EA140*(1+SSSModel!$C$2),
     IF(SSSModel!$C$4="FCR",$EC140*SUM(OFFSET($AC140,0,MAX(CL$4-$AC$4-$DZ140+1,0),1,MIN($DZ140,CL$4-$AC$4+1))),0)))),
SUM($AC140:$BZ140)*
     IF(SSSModel!$C$4="RR",OFFSET(Profiles!$K$2,$Z140,MAX(Profiles!$C$2,AN$4-$W140)),
     IF(SSSModel!$C$4="ECC",$EA140*$EB140*IF(MAX(Escalation!$C$2,AN$4-$W140)&gt;$DZ140-1,0,OFFSET(Escalation!$K$2,$Y140,MAX(Escalation!$C$2,AN$4-$W140))),
     IF(SSSModel!$C$4="PV",IF(CL$4=$W140,$EA140*(1+SSSModel!$C$2),0),
     IF(SSSModel!$C$4="FCR",IF(AND(CL$4&gt;=$W140,OFFSET(Profiles!$K$2,$Z140,MAX(Profiles!$C$2,AN$4-$W140))&gt;0),$EC140,0),0))))))</f>
        <v>0</v>
      </c>
      <c r="CM140" s="135">
        <f ca="1">IF(OR($Z140=0,SSSModel!$C$4="CF"),AO140,
IF(LEFT($V140,3)="ON_",
     IF(SSSModel!$C$4="RR",SUMPRODUCT(OFFSET($AC140,0,0,1,$CB$2),OFFSET(Profiles!$K$28,($Z140-1)*(Profiles!$I$26+1)+CM$4-SSSModel!$C$3+1,0,1,$CB$2)),
     IF(SSSModel!$C$4="ECC",$EA140*$EB140*SUMPRODUCT(OFFSET($AC140,0,MAX(0,CM$4-$DZ140-$CA$4+1),1,MIN($DZ140,CM$4-$CA$4+1)),OFFSET(Escalation!$K$24,($Y140-1)*(Escalation!$I$22+1)+CM$4-SSSModel!$C$3+1,MAX(0,CM$4-$DZ140-$CA$4+1),1,MIN($DZ140,CM$4-$CA$4+1))),
     IF(SSSModel!$C$4="PV",AO140*$EA140*(1+SSSModel!$C$2),
     IF(SSSModel!$C$4="FCR",$EC140*SUM(OFFSET($AC140,0,MAX(CM$4-$AC$4-$DZ140+1,0),1,MIN($DZ140,CM$4-$AC$4+1))),0)))),
SUM($AC140:$BZ140)*
     IF(SSSModel!$C$4="RR",OFFSET(Profiles!$K$2,$Z140,MAX(Profiles!$C$2,AO$4-$W140)),
     IF(SSSModel!$C$4="ECC",$EA140*$EB140*IF(MAX(Escalation!$C$2,AO$4-$W140)&gt;$DZ140-1,0,OFFSET(Escalation!$K$2,$Y140,MAX(Escalation!$C$2,AO$4-$W140))),
     IF(SSSModel!$C$4="PV",IF(CM$4=$W140,$EA140*(1+SSSModel!$C$2),0),
     IF(SSSModel!$C$4="FCR",IF(AND(CM$4&gt;=$W140,OFFSET(Profiles!$K$2,$Z140,MAX(Profiles!$C$2,AO$4-$W140))&gt;0),$EC140,0),0))))))</f>
        <v>0</v>
      </c>
      <c r="CN140" s="135">
        <f ca="1">IF(OR($Z140=0,SSSModel!$C$4="CF"),AP140,
IF(LEFT($V140,3)="ON_",
     IF(SSSModel!$C$4="RR",SUMPRODUCT(OFFSET($AC140,0,0,1,$CB$2),OFFSET(Profiles!$K$28,($Z140-1)*(Profiles!$I$26+1)+CN$4-SSSModel!$C$3+1,0,1,$CB$2)),
     IF(SSSModel!$C$4="ECC",$EA140*$EB140*SUMPRODUCT(OFFSET($AC140,0,MAX(0,CN$4-$DZ140-$CA$4+1),1,MIN($DZ140,CN$4-$CA$4+1)),OFFSET(Escalation!$K$24,($Y140-1)*(Escalation!$I$22+1)+CN$4-SSSModel!$C$3+1,MAX(0,CN$4-$DZ140-$CA$4+1),1,MIN($DZ140,CN$4-$CA$4+1))),
     IF(SSSModel!$C$4="PV",AP140*$EA140*(1+SSSModel!$C$2),
     IF(SSSModel!$C$4="FCR",$EC140*SUM(OFFSET($AC140,0,MAX(CN$4-$AC$4-$DZ140+1,0),1,MIN($DZ140,CN$4-$AC$4+1))),0)))),
SUM($AC140:$BZ140)*
     IF(SSSModel!$C$4="RR",OFFSET(Profiles!$K$2,$Z140,MAX(Profiles!$C$2,AP$4-$W140)),
     IF(SSSModel!$C$4="ECC",$EA140*$EB140*IF(MAX(Escalation!$C$2,AP$4-$W140)&gt;$DZ140-1,0,OFFSET(Escalation!$K$2,$Y140,MAX(Escalation!$C$2,AP$4-$W140))),
     IF(SSSModel!$C$4="PV",IF(CN$4=$W140,$EA140*(1+SSSModel!$C$2),0),
     IF(SSSModel!$C$4="FCR",IF(AND(CN$4&gt;=$W140,OFFSET(Profiles!$K$2,$Z140,MAX(Profiles!$C$2,AP$4-$W140))&gt;0),$EC140,0),0))))))</f>
        <v>0</v>
      </c>
      <c r="CO140" s="135">
        <f ca="1">IF(OR($Z140=0,SSSModel!$C$4="CF"),AQ140,
IF(LEFT($V140,3)="ON_",
     IF(SSSModel!$C$4="RR",SUMPRODUCT(OFFSET($AC140,0,0,1,$CB$2),OFFSET(Profiles!$K$28,($Z140-1)*(Profiles!$I$26+1)+CO$4-SSSModel!$C$3+1,0,1,$CB$2)),
     IF(SSSModel!$C$4="ECC",$EA140*$EB140*SUMPRODUCT(OFFSET($AC140,0,MAX(0,CO$4-$DZ140-$CA$4+1),1,MIN($DZ140,CO$4-$CA$4+1)),OFFSET(Escalation!$K$24,($Y140-1)*(Escalation!$I$22+1)+CO$4-SSSModel!$C$3+1,MAX(0,CO$4-$DZ140-$CA$4+1),1,MIN($DZ140,CO$4-$CA$4+1))),
     IF(SSSModel!$C$4="PV",AQ140*$EA140*(1+SSSModel!$C$2),
     IF(SSSModel!$C$4="FCR",$EC140*SUM(OFFSET($AC140,0,MAX(CO$4-$AC$4-$DZ140+1,0),1,MIN($DZ140,CO$4-$AC$4+1))),0)))),
SUM($AC140:$BZ140)*
     IF(SSSModel!$C$4="RR",OFFSET(Profiles!$K$2,$Z140,MAX(Profiles!$C$2,AQ$4-$W140)),
     IF(SSSModel!$C$4="ECC",$EA140*$EB140*IF(MAX(Escalation!$C$2,AQ$4-$W140)&gt;$DZ140-1,0,OFFSET(Escalation!$K$2,$Y140,MAX(Escalation!$C$2,AQ$4-$W140))),
     IF(SSSModel!$C$4="PV",IF(CO$4=$W140,$EA140*(1+SSSModel!$C$2),0),
     IF(SSSModel!$C$4="FCR",IF(AND(CO$4&gt;=$W140,OFFSET(Profiles!$K$2,$Z140,MAX(Profiles!$C$2,AQ$4-$W140))&gt;0),$EC140,0),0))))))</f>
        <v>0</v>
      </c>
      <c r="CP140" s="135">
        <f ca="1">IF(OR($Z140=0,SSSModel!$C$4="CF"),AR140,
IF(LEFT($V140,3)="ON_",
     IF(SSSModel!$C$4="RR",SUMPRODUCT(OFFSET($AC140,0,0,1,$CB$2),OFFSET(Profiles!$K$28,($Z140-1)*(Profiles!$I$26+1)+CP$4-SSSModel!$C$3+1,0,1,$CB$2)),
     IF(SSSModel!$C$4="ECC",$EA140*$EB140*SUMPRODUCT(OFFSET($AC140,0,MAX(0,CP$4-$DZ140-$CA$4+1),1,MIN($DZ140,CP$4-$CA$4+1)),OFFSET(Escalation!$K$24,($Y140-1)*(Escalation!$I$22+1)+CP$4-SSSModel!$C$3+1,MAX(0,CP$4-$DZ140-$CA$4+1),1,MIN($DZ140,CP$4-$CA$4+1))),
     IF(SSSModel!$C$4="PV",AR140*$EA140*(1+SSSModel!$C$2),
     IF(SSSModel!$C$4="FCR",$EC140*SUM(OFFSET($AC140,0,MAX(CP$4-$AC$4-$DZ140+1,0),1,MIN($DZ140,CP$4-$AC$4+1))),0)))),
SUM($AC140:$BZ140)*
     IF(SSSModel!$C$4="RR",OFFSET(Profiles!$K$2,$Z140,MAX(Profiles!$C$2,AR$4-$W140)),
     IF(SSSModel!$C$4="ECC",$EA140*$EB140*IF(MAX(Escalation!$C$2,AR$4-$W140)&gt;$DZ140-1,0,OFFSET(Escalation!$K$2,$Y140,MAX(Escalation!$C$2,AR$4-$W140))),
     IF(SSSModel!$C$4="PV",IF(CP$4=$W140,$EA140*(1+SSSModel!$C$2),0),
     IF(SSSModel!$C$4="FCR",IF(AND(CP$4&gt;=$W140,OFFSET(Profiles!$K$2,$Z140,MAX(Profiles!$C$2,AR$4-$W140))&gt;0),$EC140,0),0))))))</f>
        <v>0</v>
      </c>
      <c r="CQ140" s="135">
        <f ca="1">IF(OR($Z140=0,SSSModel!$C$4="CF"),AS140,
IF(LEFT($V140,3)="ON_",
     IF(SSSModel!$C$4="RR",SUMPRODUCT(OFFSET($AC140,0,0,1,$CB$2),OFFSET(Profiles!$K$28,($Z140-1)*(Profiles!$I$26+1)+CQ$4-SSSModel!$C$3+1,0,1,$CB$2)),
     IF(SSSModel!$C$4="ECC",$EA140*$EB140*SUMPRODUCT(OFFSET($AC140,0,MAX(0,CQ$4-$DZ140-$CA$4+1),1,MIN($DZ140,CQ$4-$CA$4+1)),OFFSET(Escalation!$K$24,($Y140-1)*(Escalation!$I$22+1)+CQ$4-SSSModel!$C$3+1,MAX(0,CQ$4-$DZ140-$CA$4+1),1,MIN($DZ140,CQ$4-$CA$4+1))),
     IF(SSSModel!$C$4="PV",AS140*$EA140*(1+SSSModel!$C$2),
     IF(SSSModel!$C$4="FCR",$EC140*SUM(OFFSET($AC140,0,MAX(CQ$4-$AC$4-$DZ140+1,0),1,MIN($DZ140,CQ$4-$AC$4+1))),0)))),
SUM($AC140:$BZ140)*
     IF(SSSModel!$C$4="RR",OFFSET(Profiles!$K$2,$Z140,MAX(Profiles!$C$2,AS$4-$W140)),
     IF(SSSModel!$C$4="ECC",$EA140*$EB140*IF(MAX(Escalation!$C$2,AS$4-$W140)&gt;$DZ140-1,0,OFFSET(Escalation!$K$2,$Y140,MAX(Escalation!$C$2,AS$4-$W140))),
     IF(SSSModel!$C$4="PV",IF(CQ$4=$W140,$EA140*(1+SSSModel!$C$2),0),
     IF(SSSModel!$C$4="FCR",IF(AND(CQ$4&gt;=$W140,OFFSET(Profiles!$K$2,$Z140,MAX(Profiles!$C$2,AS$4-$W140))&gt;0),$EC140,0),0))))))</f>
        <v>0</v>
      </c>
      <c r="CR140" s="135">
        <f ca="1">IF(OR($Z140=0,SSSModel!$C$4="CF"),AT140,
IF(LEFT($V140,3)="ON_",
     IF(SSSModel!$C$4="RR",SUMPRODUCT(OFFSET($AC140,0,0,1,$CB$2),OFFSET(Profiles!$K$28,($Z140-1)*(Profiles!$I$26+1)+CR$4-SSSModel!$C$3+1,0,1,$CB$2)),
     IF(SSSModel!$C$4="ECC",$EA140*$EB140*SUMPRODUCT(OFFSET($AC140,0,MAX(0,CR$4-$DZ140-$CA$4+1),1,MIN($DZ140,CR$4-$CA$4+1)),OFFSET(Escalation!$K$24,($Y140-1)*(Escalation!$I$22+1)+CR$4-SSSModel!$C$3+1,MAX(0,CR$4-$DZ140-$CA$4+1),1,MIN($DZ140,CR$4-$CA$4+1))),
     IF(SSSModel!$C$4="PV",AT140*$EA140*(1+SSSModel!$C$2),
     IF(SSSModel!$C$4="FCR",$EC140*SUM(OFFSET($AC140,0,MAX(CR$4-$AC$4-$DZ140+1,0),1,MIN($DZ140,CR$4-$AC$4+1))),0)))),
SUM($AC140:$BZ140)*
     IF(SSSModel!$C$4="RR",OFFSET(Profiles!$K$2,$Z140,MAX(Profiles!$C$2,AT$4-$W140)),
     IF(SSSModel!$C$4="ECC",$EA140*$EB140*IF(MAX(Escalation!$C$2,AT$4-$W140)&gt;$DZ140-1,0,OFFSET(Escalation!$K$2,$Y140,MAX(Escalation!$C$2,AT$4-$W140))),
     IF(SSSModel!$C$4="PV",IF(CR$4=$W140,$EA140*(1+SSSModel!$C$2),0),
     IF(SSSModel!$C$4="FCR",IF(AND(CR$4&gt;=$W140,OFFSET(Profiles!$K$2,$Z140,MAX(Profiles!$C$2,AT$4-$W140))&gt;0),$EC140,0),0))))))</f>
        <v>0</v>
      </c>
      <c r="CS140" s="135">
        <f ca="1">IF(OR($Z140=0,SSSModel!$C$4="CF"),AU140,
IF(LEFT($V140,3)="ON_",
     IF(SSSModel!$C$4="RR",SUMPRODUCT(OFFSET($AC140,0,0,1,$CB$2),OFFSET(Profiles!$K$28,($Z140-1)*(Profiles!$I$26+1)+CS$4-SSSModel!$C$3+1,0,1,$CB$2)),
     IF(SSSModel!$C$4="ECC",$EA140*$EB140*SUMPRODUCT(OFFSET($AC140,0,MAX(0,CS$4-$DZ140-$CA$4+1),1,MIN($DZ140,CS$4-$CA$4+1)),OFFSET(Escalation!$K$24,($Y140-1)*(Escalation!$I$22+1)+CS$4-SSSModel!$C$3+1,MAX(0,CS$4-$DZ140-$CA$4+1),1,MIN($DZ140,CS$4-$CA$4+1))),
     IF(SSSModel!$C$4="PV",AU140*$EA140*(1+SSSModel!$C$2),
     IF(SSSModel!$C$4="FCR",$EC140*SUM(OFFSET($AC140,0,MAX(CS$4-$AC$4-$DZ140+1,0),1,MIN($DZ140,CS$4-$AC$4+1))),0)))),
SUM($AC140:$BZ140)*
     IF(SSSModel!$C$4="RR",OFFSET(Profiles!$K$2,$Z140,MAX(Profiles!$C$2,AU$4-$W140)),
     IF(SSSModel!$C$4="ECC",$EA140*$EB140*IF(MAX(Escalation!$C$2,AU$4-$W140)&gt;$DZ140-1,0,OFFSET(Escalation!$K$2,$Y140,MAX(Escalation!$C$2,AU$4-$W140))),
     IF(SSSModel!$C$4="PV",IF(CS$4=$W140,$EA140*(1+SSSModel!$C$2),0),
     IF(SSSModel!$C$4="FCR",IF(AND(CS$4&gt;=$W140,OFFSET(Profiles!$K$2,$Z140,MAX(Profiles!$C$2,AU$4-$W140))&gt;0),$EC140,0),0))))))</f>
        <v>0</v>
      </c>
      <c r="CT140" s="135">
        <f ca="1">IF(OR($Z140=0,SSSModel!$C$4="CF"),AV140,
IF(LEFT($V140,3)="ON_",
     IF(SSSModel!$C$4="RR",SUMPRODUCT(OFFSET($AC140,0,0,1,$CB$2),OFFSET(Profiles!$K$28,($Z140-1)*(Profiles!$I$26+1)+CT$4-SSSModel!$C$3+1,0,1,$CB$2)),
     IF(SSSModel!$C$4="ECC",$EA140*$EB140*SUMPRODUCT(OFFSET($AC140,0,MAX(0,CT$4-$DZ140-$CA$4+1),1,MIN($DZ140,CT$4-$CA$4+1)),OFFSET(Escalation!$K$24,($Y140-1)*(Escalation!$I$22+1)+CT$4-SSSModel!$C$3+1,MAX(0,CT$4-$DZ140-$CA$4+1),1,MIN($DZ140,CT$4-$CA$4+1))),
     IF(SSSModel!$C$4="PV",AV140*$EA140*(1+SSSModel!$C$2),
     IF(SSSModel!$C$4="FCR",$EC140*SUM(OFFSET($AC140,0,MAX(CT$4-$AC$4-$DZ140+1,0),1,MIN($DZ140,CT$4-$AC$4+1))),0)))),
SUM($AC140:$BZ140)*
     IF(SSSModel!$C$4="RR",OFFSET(Profiles!$K$2,$Z140,MAX(Profiles!$C$2,AV$4-$W140)),
     IF(SSSModel!$C$4="ECC",$EA140*$EB140*IF(MAX(Escalation!$C$2,AV$4-$W140)&gt;$DZ140-1,0,OFFSET(Escalation!$K$2,$Y140,MAX(Escalation!$C$2,AV$4-$W140))),
     IF(SSSModel!$C$4="PV",IF(CT$4=$W140,$EA140*(1+SSSModel!$C$2),0),
     IF(SSSModel!$C$4="FCR",IF(AND(CT$4&gt;=$W140,OFFSET(Profiles!$K$2,$Z140,MAX(Profiles!$C$2,AV$4-$W140))&gt;0),$EC140,0),0))))))</f>
        <v>0</v>
      </c>
      <c r="CU140" s="135">
        <f ca="1">IF(OR($Z140=0,SSSModel!$C$4="CF"),AW140,
IF(LEFT($V140,3)="ON_",
     IF(SSSModel!$C$4="RR",SUMPRODUCT(OFFSET($AC140,0,0,1,$CB$2),OFFSET(Profiles!$K$28,($Z140-1)*(Profiles!$I$26+1)+CU$4-SSSModel!$C$3+1,0,1,$CB$2)),
     IF(SSSModel!$C$4="ECC",$EA140*$EB140*SUMPRODUCT(OFFSET($AC140,0,MAX(0,CU$4-$DZ140-$CA$4+1),1,MIN($DZ140,CU$4-$CA$4+1)),OFFSET(Escalation!$K$24,($Y140-1)*(Escalation!$I$22+1)+CU$4-SSSModel!$C$3+1,MAX(0,CU$4-$DZ140-$CA$4+1),1,MIN($DZ140,CU$4-$CA$4+1))),
     IF(SSSModel!$C$4="PV",AW140*$EA140*(1+SSSModel!$C$2),
     IF(SSSModel!$C$4="FCR",$EC140*SUM(OFFSET($AC140,0,MAX(CU$4-$AC$4-$DZ140+1,0),1,MIN($DZ140,CU$4-$AC$4+1))),0)))),
SUM($AC140:$BZ140)*
     IF(SSSModel!$C$4="RR",OFFSET(Profiles!$K$2,$Z140,MAX(Profiles!$C$2,AW$4-$W140)),
     IF(SSSModel!$C$4="ECC",$EA140*$EB140*IF(MAX(Escalation!$C$2,AW$4-$W140)&gt;$DZ140-1,0,OFFSET(Escalation!$K$2,$Y140,MAX(Escalation!$C$2,AW$4-$W140))),
     IF(SSSModel!$C$4="PV",IF(CU$4=$W140,$EA140*(1+SSSModel!$C$2),0),
     IF(SSSModel!$C$4="FCR",IF(AND(CU$4&gt;=$W140,OFFSET(Profiles!$K$2,$Z140,MAX(Profiles!$C$2,AW$4-$W140))&gt;0),$EC140,0),0))))))</f>
        <v>0</v>
      </c>
      <c r="CV140" s="135">
        <f ca="1">IF(OR($Z140=0,SSSModel!$C$4="CF"),AX140,
IF(LEFT($V140,3)="ON_",
     IF(SSSModel!$C$4="RR",SUMPRODUCT(OFFSET($AC140,0,0,1,$CB$2),OFFSET(Profiles!$K$28,($Z140-1)*(Profiles!$I$26+1)+CV$4-SSSModel!$C$3+1,0,1,$CB$2)),
     IF(SSSModel!$C$4="ECC",$EA140*$EB140*SUMPRODUCT(OFFSET($AC140,0,MAX(0,CV$4-$DZ140-$CA$4+1),1,MIN($DZ140,CV$4-$CA$4+1)),OFFSET(Escalation!$K$24,($Y140-1)*(Escalation!$I$22+1)+CV$4-SSSModel!$C$3+1,MAX(0,CV$4-$DZ140-$CA$4+1),1,MIN($DZ140,CV$4-$CA$4+1))),
     IF(SSSModel!$C$4="PV",AX140*$EA140*(1+SSSModel!$C$2),
     IF(SSSModel!$C$4="FCR",$EC140*SUM(OFFSET($AC140,0,MAX(CV$4-$AC$4-$DZ140+1,0),1,MIN($DZ140,CV$4-$AC$4+1))),0)))),
SUM($AC140:$BZ140)*
     IF(SSSModel!$C$4="RR",OFFSET(Profiles!$K$2,$Z140,MAX(Profiles!$C$2,AX$4-$W140)),
     IF(SSSModel!$C$4="ECC",$EA140*$EB140*IF(MAX(Escalation!$C$2,AX$4-$W140)&gt;$DZ140-1,0,OFFSET(Escalation!$K$2,$Y140,MAX(Escalation!$C$2,AX$4-$W140))),
     IF(SSSModel!$C$4="PV",IF(CV$4=$W140,$EA140*(1+SSSModel!$C$2),0),
     IF(SSSModel!$C$4="FCR",IF(AND(CV$4&gt;=$W140,OFFSET(Profiles!$K$2,$Z140,MAX(Profiles!$C$2,AX$4-$W140))&gt;0),$EC140,0),0))))))</f>
        <v>0</v>
      </c>
      <c r="CW140" s="135">
        <f ca="1">IF(OR($Z140=0,SSSModel!$C$4="CF"),AY140,
IF(LEFT($V140,3)="ON_",
     IF(SSSModel!$C$4="RR",SUMPRODUCT(OFFSET($AC140,0,0,1,$CB$2),OFFSET(Profiles!$K$28,($Z140-1)*(Profiles!$I$26+1)+CW$4-SSSModel!$C$3+1,0,1,$CB$2)),
     IF(SSSModel!$C$4="ECC",$EA140*$EB140*SUMPRODUCT(OFFSET($AC140,0,MAX(0,CW$4-$DZ140-$CA$4+1),1,MIN($DZ140,CW$4-$CA$4+1)),OFFSET(Escalation!$K$24,($Y140-1)*(Escalation!$I$22+1)+CW$4-SSSModel!$C$3+1,MAX(0,CW$4-$DZ140-$CA$4+1),1,MIN($DZ140,CW$4-$CA$4+1))),
     IF(SSSModel!$C$4="PV",AY140*$EA140*(1+SSSModel!$C$2),
     IF(SSSModel!$C$4="FCR",$EC140*SUM(OFFSET($AC140,0,MAX(CW$4-$AC$4-$DZ140+1,0),1,MIN($DZ140,CW$4-$AC$4+1))),0)))),
SUM($AC140:$BZ140)*
     IF(SSSModel!$C$4="RR",OFFSET(Profiles!$K$2,$Z140,MAX(Profiles!$C$2,AY$4-$W140)),
     IF(SSSModel!$C$4="ECC",$EA140*$EB140*IF(MAX(Escalation!$C$2,AY$4-$W140)&gt;$DZ140-1,0,OFFSET(Escalation!$K$2,$Y140,MAX(Escalation!$C$2,AY$4-$W140))),
     IF(SSSModel!$C$4="PV",IF(CW$4=$W140,$EA140*(1+SSSModel!$C$2),0),
     IF(SSSModel!$C$4="FCR",IF(AND(CW$4&gt;=$W140,OFFSET(Profiles!$K$2,$Z140,MAX(Profiles!$C$2,AY$4-$W140))&gt;0),$EC140,0),0))))))</f>
        <v>0</v>
      </c>
      <c r="CX140" s="135">
        <f ca="1">IF(OR($Z140=0,SSSModel!$C$4="CF"),AZ140,
IF(LEFT($V140,3)="ON_",
     IF(SSSModel!$C$4="RR",SUMPRODUCT(OFFSET($AC140,0,0,1,$CB$2),OFFSET(Profiles!$K$28,($Z140-1)*(Profiles!$I$26+1)+CX$4-SSSModel!$C$3+1,0,1,$CB$2)),
     IF(SSSModel!$C$4="ECC",$EA140*$EB140*SUMPRODUCT(OFFSET($AC140,0,MAX(0,CX$4-$DZ140-$CA$4+1),1,MIN($DZ140,CX$4-$CA$4+1)),OFFSET(Escalation!$K$24,($Y140-1)*(Escalation!$I$22+1)+CX$4-SSSModel!$C$3+1,MAX(0,CX$4-$DZ140-$CA$4+1),1,MIN($DZ140,CX$4-$CA$4+1))),
     IF(SSSModel!$C$4="PV",AZ140*$EA140*(1+SSSModel!$C$2),
     IF(SSSModel!$C$4="FCR",$EC140*SUM(OFFSET($AC140,0,MAX(CX$4-$AC$4-$DZ140+1,0),1,MIN($DZ140,CX$4-$AC$4+1))),0)))),
SUM($AC140:$BZ140)*
     IF(SSSModel!$C$4="RR",OFFSET(Profiles!$K$2,$Z140,MAX(Profiles!$C$2,AZ$4-$W140)),
     IF(SSSModel!$C$4="ECC",$EA140*$EB140*IF(MAX(Escalation!$C$2,AZ$4-$W140)&gt;$DZ140-1,0,OFFSET(Escalation!$K$2,$Y140,MAX(Escalation!$C$2,AZ$4-$W140))),
     IF(SSSModel!$C$4="PV",IF(CX$4=$W140,$EA140*(1+SSSModel!$C$2),0),
     IF(SSSModel!$C$4="FCR",IF(AND(CX$4&gt;=$W140,OFFSET(Profiles!$K$2,$Z140,MAX(Profiles!$C$2,AZ$4-$W140))&gt;0),$EC140,0),0))))))</f>
        <v>0</v>
      </c>
      <c r="CY140" s="135">
        <f ca="1">IF(OR($Z140=0,SSSModel!$C$4="CF"),BA140,
IF(LEFT($V140,3)="ON_",
     IF(SSSModel!$C$4="RR",SUMPRODUCT(OFFSET($AC140,0,0,1,$CB$2),OFFSET(Profiles!$K$28,($Z140-1)*(Profiles!$I$26+1)+CY$4-SSSModel!$C$3+1,0,1,$CB$2)),
     IF(SSSModel!$C$4="ECC",$EA140*$EB140*SUMPRODUCT(OFFSET($AC140,0,MAX(0,CY$4-$DZ140-$CA$4+1),1,MIN($DZ140,CY$4-$CA$4+1)),OFFSET(Escalation!$K$24,($Y140-1)*(Escalation!$I$22+1)+CY$4-SSSModel!$C$3+1,MAX(0,CY$4-$DZ140-$CA$4+1),1,MIN($DZ140,CY$4-$CA$4+1))),
     IF(SSSModel!$C$4="PV",BA140*$EA140*(1+SSSModel!$C$2),
     IF(SSSModel!$C$4="FCR",$EC140*SUM(OFFSET($AC140,0,MAX(CY$4-$AC$4-$DZ140+1,0),1,MIN($DZ140,CY$4-$AC$4+1))),0)))),
SUM($AC140:$BZ140)*
     IF(SSSModel!$C$4="RR",OFFSET(Profiles!$K$2,$Z140,MAX(Profiles!$C$2,BA$4-$W140)),
     IF(SSSModel!$C$4="ECC",$EA140*$EB140*IF(MAX(Escalation!$C$2,BA$4-$W140)&gt;$DZ140-1,0,OFFSET(Escalation!$K$2,$Y140,MAX(Escalation!$C$2,BA$4-$W140))),
     IF(SSSModel!$C$4="PV",IF(CY$4=$W140,$EA140*(1+SSSModel!$C$2),0),
     IF(SSSModel!$C$4="FCR",IF(AND(CY$4&gt;=$W140,OFFSET(Profiles!$K$2,$Z140,MAX(Profiles!$C$2,BA$4-$W140))&gt;0),$EC140,0),0))))))</f>
        <v>0</v>
      </c>
      <c r="CZ140" s="135">
        <f ca="1">IF(OR($Z140=0,SSSModel!$C$4="CF"),BB140,
IF(LEFT($V140,3)="ON_",
     IF(SSSModel!$C$4="RR",SUMPRODUCT(OFFSET($AC140,0,0,1,$CB$2),OFFSET(Profiles!$K$28,($Z140-1)*(Profiles!$I$26+1)+CZ$4-SSSModel!$C$3+1,0,1,$CB$2)),
     IF(SSSModel!$C$4="ECC",$EA140*$EB140*SUMPRODUCT(OFFSET($AC140,0,MAX(0,CZ$4-$DZ140-$CA$4+1),1,MIN($DZ140,CZ$4-$CA$4+1)),OFFSET(Escalation!$K$24,($Y140-1)*(Escalation!$I$22+1)+CZ$4-SSSModel!$C$3+1,MAX(0,CZ$4-$DZ140-$CA$4+1),1,MIN($DZ140,CZ$4-$CA$4+1))),
     IF(SSSModel!$C$4="PV",BB140*$EA140*(1+SSSModel!$C$2),
     IF(SSSModel!$C$4="FCR",$EC140*SUM(OFFSET($AC140,0,MAX(CZ$4-$AC$4-$DZ140+1,0),1,MIN($DZ140,CZ$4-$AC$4+1))),0)))),
SUM($AC140:$BZ140)*
     IF(SSSModel!$C$4="RR",OFFSET(Profiles!$K$2,$Z140,MAX(Profiles!$C$2,BB$4-$W140)),
     IF(SSSModel!$C$4="ECC",$EA140*$EB140*IF(MAX(Escalation!$C$2,BB$4-$W140)&gt;$DZ140-1,0,OFFSET(Escalation!$K$2,$Y140,MAX(Escalation!$C$2,BB$4-$W140))),
     IF(SSSModel!$C$4="PV",IF(CZ$4=$W140,$EA140*(1+SSSModel!$C$2),0),
     IF(SSSModel!$C$4="FCR",IF(AND(CZ$4&gt;=$W140,OFFSET(Profiles!$K$2,$Z140,MAX(Profiles!$C$2,BB$4-$W140))&gt;0),$EC140,0),0))))))</f>
        <v>0</v>
      </c>
      <c r="DA140" s="135">
        <f ca="1">IF(OR($Z140=0,SSSModel!$C$4="CF"),BC140,
IF(LEFT($V140,3)="ON_",
     IF(SSSModel!$C$4="RR",SUMPRODUCT(OFFSET($AC140,0,0,1,$CB$2),OFFSET(Profiles!$K$28,($Z140-1)*(Profiles!$I$26+1)+DA$4-SSSModel!$C$3+1,0,1,$CB$2)),
     IF(SSSModel!$C$4="ECC",$EA140*$EB140*SUMPRODUCT(OFFSET($AC140,0,MAX(0,DA$4-$DZ140-$CA$4+1),1,MIN($DZ140,DA$4-$CA$4+1)),OFFSET(Escalation!$K$24,($Y140-1)*(Escalation!$I$22+1)+DA$4-SSSModel!$C$3+1,MAX(0,DA$4-$DZ140-$CA$4+1),1,MIN($DZ140,DA$4-$CA$4+1))),
     IF(SSSModel!$C$4="PV",BC140*$EA140*(1+SSSModel!$C$2),
     IF(SSSModel!$C$4="FCR",$EC140*SUM(OFFSET($AC140,0,MAX(DA$4-$AC$4-$DZ140+1,0),1,MIN($DZ140,DA$4-$AC$4+1))),0)))),
SUM($AC140:$BZ140)*
     IF(SSSModel!$C$4="RR",OFFSET(Profiles!$K$2,$Z140,MAX(Profiles!$C$2,BC$4-$W140)),
     IF(SSSModel!$C$4="ECC",$EA140*$EB140*IF(MAX(Escalation!$C$2,BC$4-$W140)&gt;$DZ140-1,0,OFFSET(Escalation!$K$2,$Y140,MAX(Escalation!$C$2,BC$4-$W140))),
     IF(SSSModel!$C$4="PV",IF(DA$4=$W140,$EA140*(1+SSSModel!$C$2),0),
     IF(SSSModel!$C$4="FCR",IF(AND(DA$4&gt;=$W140,OFFSET(Profiles!$K$2,$Z140,MAX(Profiles!$C$2,BC$4-$W140))&gt;0),$EC140,0),0))))))</f>
        <v>0</v>
      </c>
      <c r="DB140" s="135">
        <f ca="1">IF(OR($Z140=0,SSSModel!$C$4="CF"),BD140,
IF(LEFT($V140,3)="ON_",
     IF(SSSModel!$C$4="RR",SUMPRODUCT(OFFSET($AC140,0,0,1,$CB$2),OFFSET(Profiles!$K$28,($Z140-1)*(Profiles!$I$26+1)+DB$4-SSSModel!$C$3+1,0,1,$CB$2)),
     IF(SSSModel!$C$4="ECC",$EA140*$EB140*SUMPRODUCT(OFFSET($AC140,0,MAX(0,DB$4-$DZ140-$CA$4+1),1,MIN($DZ140,DB$4-$CA$4+1)),OFFSET(Escalation!$K$24,($Y140-1)*(Escalation!$I$22+1)+DB$4-SSSModel!$C$3+1,MAX(0,DB$4-$DZ140-$CA$4+1),1,MIN($DZ140,DB$4-$CA$4+1))),
     IF(SSSModel!$C$4="PV",BD140*$EA140*(1+SSSModel!$C$2),
     IF(SSSModel!$C$4="FCR",$EC140*SUM(OFFSET($AC140,0,MAX(DB$4-$AC$4-$DZ140+1,0),1,MIN($DZ140,DB$4-$AC$4+1))),0)))),
SUM($AC140:$BZ140)*
     IF(SSSModel!$C$4="RR",OFFSET(Profiles!$K$2,$Z140,MAX(Profiles!$C$2,BD$4-$W140)),
     IF(SSSModel!$C$4="ECC",$EA140*$EB140*IF(MAX(Escalation!$C$2,BD$4-$W140)&gt;$DZ140-1,0,OFFSET(Escalation!$K$2,$Y140,MAX(Escalation!$C$2,BD$4-$W140))),
     IF(SSSModel!$C$4="PV",IF(DB$4=$W140,$EA140*(1+SSSModel!$C$2),0),
     IF(SSSModel!$C$4="FCR",IF(AND(DB$4&gt;=$W140,OFFSET(Profiles!$K$2,$Z140,MAX(Profiles!$C$2,BD$4-$W140))&gt;0),$EC140,0),0))))))</f>
        <v>0</v>
      </c>
      <c r="DC140" s="135">
        <f ca="1">IF(OR($Z140=0,SSSModel!$C$4="CF"),BE140,
IF(LEFT($V140,3)="ON_",
     IF(SSSModel!$C$4="RR",SUMPRODUCT(OFFSET($AC140,0,0,1,$CB$2),OFFSET(Profiles!$K$28,($Z140-1)*(Profiles!$I$26+1)+DC$4-SSSModel!$C$3+1,0,1,$CB$2)),
     IF(SSSModel!$C$4="ECC",$EA140*$EB140*SUMPRODUCT(OFFSET($AC140,0,MAX(0,DC$4-$DZ140-$CA$4+1),1,MIN($DZ140,DC$4-$CA$4+1)),OFFSET(Escalation!$K$24,($Y140-1)*(Escalation!$I$22+1)+DC$4-SSSModel!$C$3+1,MAX(0,DC$4-$DZ140-$CA$4+1),1,MIN($DZ140,DC$4-$CA$4+1))),
     IF(SSSModel!$C$4="PV",BE140*$EA140*(1+SSSModel!$C$2),
     IF(SSSModel!$C$4="FCR",$EC140*SUM(OFFSET($AC140,0,MAX(DC$4-$AC$4-$DZ140+1,0),1,MIN($DZ140,DC$4-$AC$4+1))),0)))),
SUM($AC140:$BZ140)*
     IF(SSSModel!$C$4="RR",OFFSET(Profiles!$K$2,$Z140,MAX(Profiles!$C$2,BE$4-$W140)),
     IF(SSSModel!$C$4="ECC",$EA140*$EB140*IF(MAX(Escalation!$C$2,BE$4-$W140)&gt;$DZ140-1,0,OFFSET(Escalation!$K$2,$Y140,MAX(Escalation!$C$2,BE$4-$W140))),
     IF(SSSModel!$C$4="PV",IF(DC$4=$W140,$EA140*(1+SSSModel!$C$2),0),
     IF(SSSModel!$C$4="FCR",IF(AND(DC$4&gt;=$W140,OFFSET(Profiles!$K$2,$Z140,MAX(Profiles!$C$2,BE$4-$W140))&gt;0),$EC140,0),0))))))</f>
        <v>0</v>
      </c>
      <c r="DD140" s="135">
        <f ca="1">IF(OR($Z140=0,SSSModel!$C$4="CF"),BF140,
IF(LEFT($V140,3)="ON_",
     IF(SSSModel!$C$4="RR",SUMPRODUCT(OFFSET($AC140,0,0,1,$CB$2),OFFSET(Profiles!$K$28,($Z140-1)*(Profiles!$I$26+1)+DD$4-SSSModel!$C$3+1,0,1,$CB$2)),
     IF(SSSModel!$C$4="ECC",$EA140*$EB140*SUMPRODUCT(OFFSET($AC140,0,MAX(0,DD$4-$DZ140-$CA$4+1),1,MIN($DZ140,DD$4-$CA$4+1)),OFFSET(Escalation!$K$24,($Y140-1)*(Escalation!$I$22+1)+DD$4-SSSModel!$C$3+1,MAX(0,DD$4-$DZ140-$CA$4+1),1,MIN($DZ140,DD$4-$CA$4+1))),
     IF(SSSModel!$C$4="PV",BF140*$EA140*(1+SSSModel!$C$2),
     IF(SSSModel!$C$4="FCR",$EC140*SUM(OFFSET($AC140,0,MAX(DD$4-$AC$4-$DZ140+1,0),1,MIN($DZ140,DD$4-$AC$4+1))),0)))),
SUM($AC140:$BZ140)*
     IF(SSSModel!$C$4="RR",OFFSET(Profiles!$K$2,$Z140,MAX(Profiles!$C$2,BF$4-$W140)),
     IF(SSSModel!$C$4="ECC",$EA140*$EB140*IF(MAX(Escalation!$C$2,BF$4-$W140)&gt;$DZ140-1,0,OFFSET(Escalation!$K$2,$Y140,MAX(Escalation!$C$2,BF$4-$W140))),
     IF(SSSModel!$C$4="PV",IF(DD$4=$W140,$EA140*(1+SSSModel!$C$2),0),
     IF(SSSModel!$C$4="FCR",IF(AND(DD$4&gt;=$W140,OFFSET(Profiles!$K$2,$Z140,MAX(Profiles!$C$2,BF$4-$W140))&gt;0),$EC140,0),0))))))</f>
        <v>0</v>
      </c>
      <c r="DE140" s="135">
        <f ca="1">IF(OR($Z140=0,SSSModel!$C$4="CF"),BG140,
IF(LEFT($V140,3)="ON_",
     IF(SSSModel!$C$4="RR",SUMPRODUCT(OFFSET($AC140,0,0,1,$CB$2),OFFSET(Profiles!$K$28,($Z140-1)*(Profiles!$I$26+1)+DE$4-SSSModel!$C$3+1,0,1,$CB$2)),
     IF(SSSModel!$C$4="ECC",$EA140*$EB140*SUMPRODUCT(OFFSET($AC140,0,MAX(0,DE$4-$DZ140-$CA$4+1),1,MIN($DZ140,DE$4-$CA$4+1)),OFFSET(Escalation!$K$24,($Y140-1)*(Escalation!$I$22+1)+DE$4-SSSModel!$C$3+1,MAX(0,DE$4-$DZ140-$CA$4+1),1,MIN($DZ140,DE$4-$CA$4+1))),
     IF(SSSModel!$C$4="PV",BG140*$EA140*(1+SSSModel!$C$2),
     IF(SSSModel!$C$4="FCR",$EC140*SUM(OFFSET($AC140,0,MAX(DE$4-$AC$4-$DZ140+1,0),1,MIN($DZ140,DE$4-$AC$4+1))),0)))),
SUM($AC140:$BZ140)*
     IF(SSSModel!$C$4="RR",OFFSET(Profiles!$K$2,$Z140,MAX(Profiles!$C$2,BG$4-$W140)),
     IF(SSSModel!$C$4="ECC",$EA140*$EB140*IF(MAX(Escalation!$C$2,BG$4-$W140)&gt;$DZ140-1,0,OFFSET(Escalation!$K$2,$Y140,MAX(Escalation!$C$2,BG$4-$W140))),
     IF(SSSModel!$C$4="PV",IF(DE$4=$W140,$EA140*(1+SSSModel!$C$2),0),
     IF(SSSModel!$C$4="FCR",IF(AND(DE$4&gt;=$W140,OFFSET(Profiles!$K$2,$Z140,MAX(Profiles!$C$2,BG$4-$W140))&gt;0),$EC140,0),0))))))</f>
        <v>0</v>
      </c>
      <c r="DF140" s="135">
        <f ca="1">IF(OR($Z140=0,SSSModel!$C$4="CF"),BH140,
IF(LEFT($V140,3)="ON_",
     IF(SSSModel!$C$4="RR",SUMPRODUCT(OFFSET($AC140,0,0,1,$CB$2),OFFSET(Profiles!$K$28,($Z140-1)*(Profiles!$I$26+1)+DF$4-SSSModel!$C$3+1,0,1,$CB$2)),
     IF(SSSModel!$C$4="ECC",$EA140*$EB140*SUMPRODUCT(OFFSET($AC140,0,MAX(0,DF$4-$DZ140-$CA$4+1),1,MIN($DZ140,DF$4-$CA$4+1)),OFFSET(Escalation!$K$24,($Y140-1)*(Escalation!$I$22+1)+DF$4-SSSModel!$C$3+1,MAX(0,DF$4-$DZ140-$CA$4+1),1,MIN($DZ140,DF$4-$CA$4+1))),
     IF(SSSModel!$C$4="PV",BH140*$EA140*(1+SSSModel!$C$2),
     IF(SSSModel!$C$4="FCR",$EC140*SUM(OFFSET($AC140,0,MAX(DF$4-$AC$4-$DZ140+1,0),1,MIN($DZ140,DF$4-$AC$4+1))),0)))),
SUM($AC140:$BZ140)*
     IF(SSSModel!$C$4="RR",OFFSET(Profiles!$K$2,$Z140,MAX(Profiles!$C$2,BH$4-$W140)),
     IF(SSSModel!$C$4="ECC",$EA140*$EB140*IF(MAX(Escalation!$C$2,BH$4-$W140)&gt;$DZ140-1,0,OFFSET(Escalation!$K$2,$Y140,MAX(Escalation!$C$2,BH$4-$W140))),
     IF(SSSModel!$C$4="PV",IF(DF$4=$W140,$EA140*(1+SSSModel!$C$2),0),
     IF(SSSModel!$C$4="FCR",IF(AND(DF$4&gt;=$W140,OFFSET(Profiles!$K$2,$Z140,MAX(Profiles!$C$2,BH$4-$W140))&gt;0),$EC140,0),0))))))</f>
        <v>0</v>
      </c>
      <c r="DG140" s="135">
        <f ca="1">IF(OR($Z140=0,SSSModel!$C$4="CF"),BI140,
IF(LEFT($V140,3)="ON_",
     IF(SSSModel!$C$4="RR",SUMPRODUCT(OFFSET($AC140,0,0,1,$CB$2),OFFSET(Profiles!$K$28,($Z140-1)*(Profiles!$I$26+1)+DG$4-SSSModel!$C$3+1,0,1,$CB$2)),
     IF(SSSModel!$C$4="ECC",$EA140*$EB140*SUMPRODUCT(OFFSET($AC140,0,MAX(0,DG$4-$DZ140-$CA$4+1),1,MIN($DZ140,DG$4-$CA$4+1)),OFFSET(Escalation!$K$24,($Y140-1)*(Escalation!$I$22+1)+DG$4-SSSModel!$C$3+1,MAX(0,DG$4-$DZ140-$CA$4+1),1,MIN($DZ140,DG$4-$CA$4+1))),
     IF(SSSModel!$C$4="PV",BI140*$EA140*(1+SSSModel!$C$2),
     IF(SSSModel!$C$4="FCR",$EC140*SUM(OFFSET($AC140,0,MAX(DG$4-$AC$4-$DZ140+1,0),1,MIN($DZ140,DG$4-$AC$4+1))),0)))),
SUM($AC140:$BZ140)*
     IF(SSSModel!$C$4="RR",OFFSET(Profiles!$K$2,$Z140,MAX(Profiles!$C$2,BI$4-$W140)),
     IF(SSSModel!$C$4="ECC",$EA140*$EB140*IF(MAX(Escalation!$C$2,BI$4-$W140)&gt;$DZ140-1,0,OFFSET(Escalation!$K$2,$Y140,MAX(Escalation!$C$2,BI$4-$W140))),
     IF(SSSModel!$C$4="PV",IF(DG$4=$W140,$EA140*(1+SSSModel!$C$2),0),
     IF(SSSModel!$C$4="FCR",IF(AND(DG$4&gt;=$W140,OFFSET(Profiles!$K$2,$Z140,MAX(Profiles!$C$2,BI$4-$W140))&gt;0),$EC140,0),0))))))</f>
        <v>0</v>
      </c>
      <c r="DH140" s="135">
        <f ca="1">IF(OR($Z140=0,SSSModel!$C$4="CF"),BJ140,
IF(LEFT($V140,3)="ON_",
     IF(SSSModel!$C$4="RR",SUMPRODUCT(OFFSET($AC140,0,0,1,$CB$2),OFFSET(Profiles!$K$28,($Z140-1)*(Profiles!$I$26+1)+DH$4-SSSModel!$C$3+1,0,1,$CB$2)),
     IF(SSSModel!$C$4="ECC",$EA140*$EB140*SUMPRODUCT(OFFSET($AC140,0,MAX(0,DH$4-$DZ140-$CA$4+1),1,MIN($DZ140,DH$4-$CA$4+1)),OFFSET(Escalation!$K$24,($Y140-1)*(Escalation!$I$22+1)+DH$4-SSSModel!$C$3+1,MAX(0,DH$4-$DZ140-$CA$4+1),1,MIN($DZ140,DH$4-$CA$4+1))),
     IF(SSSModel!$C$4="PV",BJ140*$EA140*(1+SSSModel!$C$2),
     IF(SSSModel!$C$4="FCR",$EC140*SUM(OFFSET($AC140,0,MAX(DH$4-$AC$4-$DZ140+1,0),1,MIN($DZ140,DH$4-$AC$4+1))),0)))),
SUM($AC140:$BZ140)*
     IF(SSSModel!$C$4="RR",OFFSET(Profiles!$K$2,$Z140,MAX(Profiles!$C$2,BJ$4-$W140)),
     IF(SSSModel!$C$4="ECC",$EA140*$EB140*IF(MAX(Escalation!$C$2,BJ$4-$W140)&gt;$DZ140-1,0,OFFSET(Escalation!$K$2,$Y140,MAX(Escalation!$C$2,BJ$4-$W140))),
     IF(SSSModel!$C$4="PV",IF(DH$4=$W140,$EA140*(1+SSSModel!$C$2),0),
     IF(SSSModel!$C$4="FCR",IF(AND(DH$4&gt;=$W140,OFFSET(Profiles!$K$2,$Z140,MAX(Profiles!$C$2,BJ$4-$W140))&gt;0),$EC140,0),0))))))</f>
        <v>0</v>
      </c>
      <c r="DI140" s="135">
        <f ca="1">IF(OR($Z140=0,SSSModel!$C$4="CF"),BK140,
IF(LEFT($V140,3)="ON_",
     IF(SSSModel!$C$4="RR",SUMPRODUCT(OFFSET($AC140,0,0,1,$CB$2),OFFSET(Profiles!$K$28,($Z140-1)*(Profiles!$I$26+1)+DI$4-SSSModel!$C$3+1,0,1,$CB$2)),
     IF(SSSModel!$C$4="ECC",$EA140*$EB140*SUMPRODUCT(OFFSET($AC140,0,MAX(0,DI$4-$DZ140-$CA$4+1),1,MIN($DZ140,DI$4-$CA$4+1)),OFFSET(Escalation!$K$24,($Y140-1)*(Escalation!$I$22+1)+DI$4-SSSModel!$C$3+1,MAX(0,DI$4-$DZ140-$CA$4+1),1,MIN($DZ140,DI$4-$CA$4+1))),
     IF(SSSModel!$C$4="PV",BK140*$EA140*(1+SSSModel!$C$2),
     IF(SSSModel!$C$4="FCR",$EC140*SUM(OFFSET($AC140,0,MAX(DI$4-$AC$4-$DZ140+1,0),1,MIN($DZ140,DI$4-$AC$4+1))),0)))),
SUM($AC140:$BZ140)*
     IF(SSSModel!$C$4="RR",OFFSET(Profiles!$K$2,$Z140,MAX(Profiles!$C$2,BK$4-$W140)),
     IF(SSSModel!$C$4="ECC",$EA140*$EB140*IF(MAX(Escalation!$C$2,BK$4-$W140)&gt;$DZ140-1,0,OFFSET(Escalation!$K$2,$Y140,MAX(Escalation!$C$2,BK$4-$W140))),
     IF(SSSModel!$C$4="PV",IF(DI$4=$W140,$EA140*(1+SSSModel!$C$2),0),
     IF(SSSModel!$C$4="FCR",IF(AND(DI$4&gt;=$W140,OFFSET(Profiles!$K$2,$Z140,MAX(Profiles!$C$2,BK$4-$W140))&gt;0),$EC140,0),0))))))</f>
        <v>0</v>
      </c>
      <c r="DJ140" s="135">
        <f ca="1">IF(OR($Z140=0,SSSModel!$C$4="CF"),BL140,
IF(LEFT($V140,3)="ON_",
     IF(SSSModel!$C$4="RR",SUMPRODUCT(OFFSET($AC140,0,0,1,$CB$2),OFFSET(Profiles!$K$28,($Z140-1)*(Profiles!$I$26+1)+DJ$4-SSSModel!$C$3+1,0,1,$CB$2)),
     IF(SSSModel!$C$4="ECC",$EA140*$EB140*SUMPRODUCT(OFFSET($AC140,0,MAX(0,DJ$4-$DZ140-$CA$4+1),1,MIN($DZ140,DJ$4-$CA$4+1)),OFFSET(Escalation!$K$24,($Y140-1)*(Escalation!$I$22+1)+DJ$4-SSSModel!$C$3+1,MAX(0,DJ$4-$DZ140-$CA$4+1),1,MIN($DZ140,DJ$4-$CA$4+1))),
     IF(SSSModel!$C$4="PV",BL140*$EA140*(1+SSSModel!$C$2),
     IF(SSSModel!$C$4="FCR",$EC140*SUM(OFFSET($AC140,0,MAX(DJ$4-$AC$4-$DZ140+1,0),1,MIN($DZ140,DJ$4-$AC$4+1))),0)))),
SUM($AC140:$BZ140)*
     IF(SSSModel!$C$4="RR",OFFSET(Profiles!$K$2,$Z140,MAX(Profiles!$C$2,BL$4-$W140)),
     IF(SSSModel!$C$4="ECC",$EA140*$EB140*IF(MAX(Escalation!$C$2,BL$4-$W140)&gt;$DZ140-1,0,OFFSET(Escalation!$K$2,$Y140,MAX(Escalation!$C$2,BL$4-$W140))),
     IF(SSSModel!$C$4="PV",IF(DJ$4=$W140,$EA140*(1+SSSModel!$C$2),0),
     IF(SSSModel!$C$4="FCR",IF(AND(DJ$4&gt;=$W140,OFFSET(Profiles!$K$2,$Z140,MAX(Profiles!$C$2,BL$4-$W140))&gt;0),$EC140,0),0))))))</f>
        <v>0</v>
      </c>
      <c r="DK140" s="135">
        <f ca="1">IF(OR($Z140=0,SSSModel!$C$4="CF"),BM140,
IF(LEFT($V140,3)="ON_",
     IF(SSSModel!$C$4="RR",SUMPRODUCT(OFFSET($AC140,0,0,1,$CB$2),OFFSET(Profiles!$K$28,($Z140-1)*(Profiles!$I$26+1)+DK$4-SSSModel!$C$3+1,0,1,$CB$2)),
     IF(SSSModel!$C$4="ECC",$EA140*$EB140*SUMPRODUCT(OFFSET($AC140,0,MAX(0,DK$4-$DZ140-$CA$4+1),1,MIN($DZ140,DK$4-$CA$4+1)),OFFSET(Escalation!$K$24,($Y140-1)*(Escalation!$I$22+1)+DK$4-SSSModel!$C$3+1,MAX(0,DK$4-$DZ140-$CA$4+1),1,MIN($DZ140,DK$4-$CA$4+1))),
     IF(SSSModel!$C$4="PV",BM140*$EA140*(1+SSSModel!$C$2),
     IF(SSSModel!$C$4="FCR",$EC140*SUM(OFFSET($AC140,0,MAX(DK$4-$AC$4-$DZ140+1,0),1,MIN($DZ140,DK$4-$AC$4+1))),0)))),
SUM($AC140:$BZ140)*
     IF(SSSModel!$C$4="RR",OFFSET(Profiles!$K$2,$Z140,MAX(Profiles!$C$2,BM$4-$W140)),
     IF(SSSModel!$C$4="ECC",$EA140*$EB140*IF(MAX(Escalation!$C$2,BM$4-$W140)&gt;$DZ140-1,0,OFFSET(Escalation!$K$2,$Y140,MAX(Escalation!$C$2,BM$4-$W140))),
     IF(SSSModel!$C$4="PV",IF(DK$4=$W140,$EA140*(1+SSSModel!$C$2),0),
     IF(SSSModel!$C$4="FCR",IF(AND(DK$4&gt;=$W140,OFFSET(Profiles!$K$2,$Z140,MAX(Profiles!$C$2,BM$4-$W140))&gt;0),$EC140,0),0))))))</f>
        <v>0</v>
      </c>
      <c r="DL140" s="135">
        <f ca="1">IF(OR($Z140=0,SSSModel!$C$4="CF"),BN140,
IF(LEFT($V140,3)="ON_",
     IF(SSSModel!$C$4="RR",SUMPRODUCT(OFFSET($AC140,0,0,1,$CB$2),OFFSET(Profiles!$K$28,($Z140-1)*(Profiles!$I$26+1)+DL$4-SSSModel!$C$3+1,0,1,$CB$2)),
     IF(SSSModel!$C$4="ECC",$EA140*$EB140*SUMPRODUCT(OFFSET($AC140,0,MAX(0,DL$4-$DZ140-$CA$4+1),1,MIN($DZ140,DL$4-$CA$4+1)),OFFSET(Escalation!$K$24,($Y140-1)*(Escalation!$I$22+1)+DL$4-SSSModel!$C$3+1,MAX(0,DL$4-$DZ140-$CA$4+1),1,MIN($DZ140,DL$4-$CA$4+1))),
     IF(SSSModel!$C$4="PV",BN140*$EA140*(1+SSSModel!$C$2),
     IF(SSSModel!$C$4="FCR",$EC140*SUM(OFFSET($AC140,0,MAX(DL$4-$AC$4-$DZ140+1,0),1,MIN($DZ140,DL$4-$AC$4+1))),0)))),
SUM($AC140:$BZ140)*
     IF(SSSModel!$C$4="RR",OFFSET(Profiles!$K$2,$Z140,MAX(Profiles!$C$2,BN$4-$W140)),
     IF(SSSModel!$C$4="ECC",$EA140*$EB140*IF(MAX(Escalation!$C$2,BN$4-$W140)&gt;$DZ140-1,0,OFFSET(Escalation!$K$2,$Y140,MAX(Escalation!$C$2,BN$4-$W140))),
     IF(SSSModel!$C$4="PV",IF(DL$4=$W140,$EA140*(1+SSSModel!$C$2),0),
     IF(SSSModel!$C$4="FCR",IF(AND(DL$4&gt;=$W140,OFFSET(Profiles!$K$2,$Z140,MAX(Profiles!$C$2,BN$4-$W140))&gt;0),$EC140,0),0))))))</f>
        <v>0</v>
      </c>
      <c r="DM140" s="135">
        <f ca="1">IF(OR($Z140=0,SSSModel!$C$4="CF"),BO140,
IF(LEFT($V140,3)="ON_",
     IF(SSSModel!$C$4="RR",SUMPRODUCT(OFFSET($AC140,0,0,1,$CB$2),OFFSET(Profiles!$K$28,($Z140-1)*(Profiles!$I$26+1)+DM$4-SSSModel!$C$3+1,0,1,$CB$2)),
     IF(SSSModel!$C$4="ECC",$EA140*$EB140*SUMPRODUCT(OFFSET($AC140,0,MAX(0,DM$4-$DZ140-$CA$4+1),1,MIN($DZ140,DM$4-$CA$4+1)),OFFSET(Escalation!$K$24,($Y140-1)*(Escalation!$I$22+1)+DM$4-SSSModel!$C$3+1,MAX(0,DM$4-$DZ140-$CA$4+1),1,MIN($DZ140,DM$4-$CA$4+1))),
     IF(SSSModel!$C$4="PV",BO140*$EA140*(1+SSSModel!$C$2),
     IF(SSSModel!$C$4="FCR",$EC140*SUM(OFFSET($AC140,0,MAX(DM$4-$AC$4-$DZ140+1,0),1,MIN($DZ140,DM$4-$AC$4+1))),0)))),
SUM($AC140:$BZ140)*
     IF(SSSModel!$C$4="RR",OFFSET(Profiles!$K$2,$Z140,MAX(Profiles!$C$2,BO$4-$W140)),
     IF(SSSModel!$C$4="ECC",$EA140*$EB140*IF(MAX(Escalation!$C$2,BO$4-$W140)&gt;$DZ140-1,0,OFFSET(Escalation!$K$2,$Y140,MAX(Escalation!$C$2,BO$4-$W140))),
     IF(SSSModel!$C$4="PV",IF(DM$4=$W140,$EA140*(1+SSSModel!$C$2),0),
     IF(SSSModel!$C$4="FCR",IF(AND(DM$4&gt;=$W140,OFFSET(Profiles!$K$2,$Z140,MAX(Profiles!$C$2,BO$4-$W140))&gt;0),$EC140,0),0))))))</f>
        <v>0</v>
      </c>
      <c r="DN140" s="135">
        <f ca="1">IF(OR($Z140=0,SSSModel!$C$4="CF"),BP140,
IF(LEFT($V140,3)="ON_",
     IF(SSSModel!$C$4="RR",SUMPRODUCT(OFFSET($AC140,0,0,1,$CB$2),OFFSET(Profiles!$K$28,($Z140-1)*(Profiles!$I$26+1)+DN$4-SSSModel!$C$3+1,0,1,$CB$2)),
     IF(SSSModel!$C$4="ECC",$EA140*$EB140*SUMPRODUCT(OFFSET($AC140,0,MAX(0,DN$4-$DZ140-$CA$4+1),1,MIN($DZ140,DN$4-$CA$4+1)),OFFSET(Escalation!$K$24,($Y140-1)*(Escalation!$I$22+1)+DN$4-SSSModel!$C$3+1,MAX(0,DN$4-$DZ140-$CA$4+1),1,MIN($DZ140,DN$4-$CA$4+1))),
     IF(SSSModel!$C$4="PV",BP140*$EA140*(1+SSSModel!$C$2),
     IF(SSSModel!$C$4="FCR",$EC140*SUM(OFFSET($AC140,0,MAX(DN$4-$AC$4-$DZ140+1,0),1,MIN($DZ140,DN$4-$AC$4+1))),0)))),
SUM($AC140:$BZ140)*
     IF(SSSModel!$C$4="RR",OFFSET(Profiles!$K$2,$Z140,MAX(Profiles!$C$2,BP$4-$W140)),
     IF(SSSModel!$C$4="ECC",$EA140*$EB140*IF(MAX(Escalation!$C$2,BP$4-$W140)&gt;$DZ140-1,0,OFFSET(Escalation!$K$2,$Y140,MAX(Escalation!$C$2,BP$4-$W140))),
     IF(SSSModel!$C$4="PV",IF(DN$4=$W140,$EA140*(1+SSSModel!$C$2),0),
     IF(SSSModel!$C$4="FCR",IF(AND(DN$4&gt;=$W140,OFFSET(Profiles!$K$2,$Z140,MAX(Profiles!$C$2,BP$4-$W140))&gt;0),$EC140,0),0))))))</f>
        <v>0</v>
      </c>
      <c r="DO140" s="135">
        <f ca="1">IF(OR($Z140=0,SSSModel!$C$4="CF"),BQ140,
IF(LEFT($V140,3)="ON_",
     IF(SSSModel!$C$4="RR",SUMPRODUCT(OFFSET($AC140,0,0,1,$CB$2),OFFSET(Profiles!$K$28,($Z140-1)*(Profiles!$I$26+1)+DO$4-SSSModel!$C$3+1,0,1,$CB$2)),
     IF(SSSModel!$C$4="ECC",$EA140*$EB140*SUMPRODUCT(OFFSET($AC140,0,MAX(0,DO$4-$DZ140-$CA$4+1),1,MIN($DZ140,DO$4-$CA$4+1)),OFFSET(Escalation!$K$24,($Y140-1)*(Escalation!$I$22+1)+DO$4-SSSModel!$C$3+1,MAX(0,DO$4-$DZ140-$CA$4+1),1,MIN($DZ140,DO$4-$CA$4+1))),
     IF(SSSModel!$C$4="PV",BQ140*$EA140*(1+SSSModel!$C$2),
     IF(SSSModel!$C$4="FCR",$EC140*SUM(OFFSET($AC140,0,MAX(DO$4-$AC$4-$DZ140+1,0),1,MIN($DZ140,DO$4-$AC$4+1))),0)))),
SUM($AC140:$BZ140)*
     IF(SSSModel!$C$4="RR",OFFSET(Profiles!$K$2,$Z140,MAX(Profiles!$C$2,BQ$4-$W140)),
     IF(SSSModel!$C$4="ECC",$EA140*$EB140*IF(MAX(Escalation!$C$2,BQ$4-$W140)&gt;$DZ140-1,0,OFFSET(Escalation!$K$2,$Y140,MAX(Escalation!$C$2,BQ$4-$W140))),
     IF(SSSModel!$C$4="PV",IF(DO$4=$W140,$EA140*(1+SSSModel!$C$2),0),
     IF(SSSModel!$C$4="FCR",IF(AND(DO$4&gt;=$W140,OFFSET(Profiles!$K$2,$Z140,MAX(Profiles!$C$2,BQ$4-$W140))&gt;0),$EC140,0),0))))))</f>
        <v>0</v>
      </c>
      <c r="DP140" s="135">
        <f ca="1">IF(OR($Z140=0,SSSModel!$C$4="CF"),BR140,
IF(LEFT($V140,3)="ON_",
     IF(SSSModel!$C$4="RR",SUMPRODUCT(OFFSET($AC140,0,0,1,$CB$2),OFFSET(Profiles!$K$28,($Z140-1)*(Profiles!$I$26+1)+DP$4-SSSModel!$C$3+1,0,1,$CB$2)),
     IF(SSSModel!$C$4="ECC",$EA140*$EB140*SUMPRODUCT(OFFSET($AC140,0,MAX(0,DP$4-$DZ140-$CA$4+1),1,MIN($DZ140,DP$4-$CA$4+1)),OFFSET(Escalation!$K$24,($Y140-1)*(Escalation!$I$22+1)+DP$4-SSSModel!$C$3+1,MAX(0,DP$4-$DZ140-$CA$4+1),1,MIN($DZ140,DP$4-$CA$4+1))),
     IF(SSSModel!$C$4="PV",BR140*$EA140*(1+SSSModel!$C$2),
     IF(SSSModel!$C$4="FCR",$EC140*SUM(OFFSET($AC140,0,MAX(DP$4-$AC$4-$DZ140+1,0),1,MIN($DZ140,DP$4-$AC$4+1))),0)))),
SUM($AC140:$BZ140)*
     IF(SSSModel!$C$4="RR",OFFSET(Profiles!$K$2,$Z140,MAX(Profiles!$C$2,BR$4-$W140)),
     IF(SSSModel!$C$4="ECC",$EA140*$EB140*IF(MAX(Escalation!$C$2,BR$4-$W140)&gt;$DZ140-1,0,OFFSET(Escalation!$K$2,$Y140,MAX(Escalation!$C$2,BR$4-$W140))),
     IF(SSSModel!$C$4="PV",IF(DP$4=$W140,$EA140*(1+SSSModel!$C$2),0),
     IF(SSSModel!$C$4="FCR",IF(AND(DP$4&gt;=$W140,OFFSET(Profiles!$K$2,$Z140,MAX(Profiles!$C$2,BR$4-$W140))&gt;0),$EC140,0),0))))))</f>
        <v>0</v>
      </c>
      <c r="DQ140" s="135">
        <f ca="1">IF(OR($Z140=0,SSSModel!$C$4="CF"),BS140,
IF(LEFT($V140,3)="ON_",
     IF(SSSModel!$C$4="RR",SUMPRODUCT(OFFSET($AC140,0,0,1,$CB$2),OFFSET(Profiles!$K$28,($Z140-1)*(Profiles!$I$26+1)+DQ$4-SSSModel!$C$3+1,0,1,$CB$2)),
     IF(SSSModel!$C$4="ECC",$EA140*$EB140*SUMPRODUCT(OFFSET($AC140,0,MAX(0,DQ$4-$DZ140-$CA$4+1),1,MIN($DZ140,DQ$4-$CA$4+1)),OFFSET(Escalation!$K$24,($Y140-1)*(Escalation!$I$22+1)+DQ$4-SSSModel!$C$3+1,MAX(0,DQ$4-$DZ140-$CA$4+1),1,MIN($DZ140,DQ$4-$CA$4+1))),
     IF(SSSModel!$C$4="PV",BS140*$EA140*(1+SSSModel!$C$2),
     IF(SSSModel!$C$4="FCR",$EC140*SUM(OFFSET($AC140,0,MAX(DQ$4-$AC$4-$DZ140+1,0),1,MIN($DZ140,DQ$4-$AC$4+1))),0)))),
SUM($AC140:$BZ140)*
     IF(SSSModel!$C$4="RR",OFFSET(Profiles!$K$2,$Z140,MAX(Profiles!$C$2,BS$4-$W140)),
     IF(SSSModel!$C$4="ECC",$EA140*$EB140*IF(MAX(Escalation!$C$2,BS$4-$W140)&gt;$DZ140-1,0,OFFSET(Escalation!$K$2,$Y140,MAX(Escalation!$C$2,BS$4-$W140))),
     IF(SSSModel!$C$4="PV",IF(DQ$4=$W140,$EA140*(1+SSSModel!$C$2),0),
     IF(SSSModel!$C$4="FCR",IF(AND(DQ$4&gt;=$W140,OFFSET(Profiles!$K$2,$Z140,MAX(Profiles!$C$2,BS$4-$W140))&gt;0),$EC140,0),0))))))</f>
        <v>0</v>
      </c>
      <c r="DR140" s="135">
        <f ca="1">IF(OR($Z140=0,SSSModel!$C$4="CF"),BT140,
IF(LEFT($V140,3)="ON_",
     IF(SSSModel!$C$4="RR",SUMPRODUCT(OFFSET($AC140,0,0,1,$CB$2),OFFSET(Profiles!$K$28,($Z140-1)*(Profiles!$I$26+1)+DR$4-SSSModel!$C$3+1,0,1,$CB$2)),
     IF(SSSModel!$C$4="ECC",$EA140*$EB140*SUMPRODUCT(OFFSET($AC140,0,MAX(0,DR$4-$DZ140-$CA$4+1),1,MIN($DZ140,DR$4-$CA$4+1)),OFFSET(Escalation!$K$24,($Y140-1)*(Escalation!$I$22+1)+DR$4-SSSModel!$C$3+1,MAX(0,DR$4-$DZ140-$CA$4+1),1,MIN($DZ140,DR$4-$CA$4+1))),
     IF(SSSModel!$C$4="PV",BT140*$EA140*(1+SSSModel!$C$2),
     IF(SSSModel!$C$4="FCR",$EC140*SUM(OFFSET($AC140,0,MAX(DR$4-$AC$4-$DZ140+1,0),1,MIN($DZ140,DR$4-$AC$4+1))),0)))),
SUM($AC140:$BZ140)*
     IF(SSSModel!$C$4="RR",OFFSET(Profiles!$K$2,$Z140,MAX(Profiles!$C$2,BT$4-$W140)),
     IF(SSSModel!$C$4="ECC",$EA140*$EB140*IF(MAX(Escalation!$C$2,BT$4-$W140)&gt;$DZ140-1,0,OFFSET(Escalation!$K$2,$Y140,MAX(Escalation!$C$2,BT$4-$W140))),
     IF(SSSModel!$C$4="PV",IF(DR$4=$W140,$EA140*(1+SSSModel!$C$2),0),
     IF(SSSModel!$C$4="FCR",IF(AND(DR$4&gt;=$W140,OFFSET(Profiles!$K$2,$Z140,MAX(Profiles!$C$2,BT$4-$W140))&gt;0),$EC140,0),0))))))</f>
        <v>0</v>
      </c>
      <c r="DS140" s="135">
        <f ca="1">IF(OR($Z140=0,SSSModel!$C$4="CF"),BU140,
IF(LEFT($V140,3)="ON_",
     IF(SSSModel!$C$4="RR",SUMPRODUCT(OFFSET($AC140,0,0,1,$CB$2),OFFSET(Profiles!$K$28,($Z140-1)*(Profiles!$I$26+1)+DS$4-SSSModel!$C$3+1,0,1,$CB$2)),
     IF(SSSModel!$C$4="ECC",$EA140*$EB140*SUMPRODUCT(OFFSET($AC140,0,MAX(0,DS$4-$DZ140-$CA$4+1),1,MIN($DZ140,DS$4-$CA$4+1)),OFFSET(Escalation!$K$24,($Y140-1)*(Escalation!$I$22+1)+DS$4-SSSModel!$C$3+1,MAX(0,DS$4-$DZ140-$CA$4+1),1,MIN($DZ140,DS$4-$CA$4+1))),
     IF(SSSModel!$C$4="PV",BU140*$EA140*(1+SSSModel!$C$2),
     IF(SSSModel!$C$4="FCR",$EC140*SUM(OFFSET($AC140,0,MAX(DS$4-$AC$4-$DZ140+1,0),1,MIN($DZ140,DS$4-$AC$4+1))),0)))),
SUM($AC140:$BZ140)*
     IF(SSSModel!$C$4="RR",OFFSET(Profiles!$K$2,$Z140,MAX(Profiles!$C$2,BU$4-$W140)),
     IF(SSSModel!$C$4="ECC",$EA140*$EB140*IF(MAX(Escalation!$C$2,BU$4-$W140)&gt;$DZ140-1,0,OFFSET(Escalation!$K$2,$Y140,MAX(Escalation!$C$2,BU$4-$W140))),
     IF(SSSModel!$C$4="PV",IF(DS$4=$W140,$EA140*(1+SSSModel!$C$2),0),
     IF(SSSModel!$C$4="FCR",IF(AND(DS$4&gt;=$W140,OFFSET(Profiles!$K$2,$Z140,MAX(Profiles!$C$2,BU$4-$W140))&gt;0),$EC140,0),0))))))</f>
        <v>0</v>
      </c>
      <c r="DT140" s="135">
        <f ca="1">IF(OR($Z140=0,SSSModel!$C$4="CF"),BV140,
IF(LEFT($V140,3)="ON_",
     IF(SSSModel!$C$4="RR",SUMPRODUCT(OFFSET($AC140,0,0,1,$CB$2),OFFSET(Profiles!$K$28,($Z140-1)*(Profiles!$I$26+1)+DT$4-SSSModel!$C$3+1,0,1,$CB$2)),
     IF(SSSModel!$C$4="ECC",$EA140*$EB140*SUMPRODUCT(OFFSET($AC140,0,MAX(0,DT$4-$DZ140-$CA$4+1),1,MIN($DZ140,DT$4-$CA$4+1)),OFFSET(Escalation!$K$24,($Y140-1)*(Escalation!$I$22+1)+DT$4-SSSModel!$C$3+1,MAX(0,DT$4-$DZ140-$CA$4+1),1,MIN($DZ140,DT$4-$CA$4+1))),
     IF(SSSModel!$C$4="PV",BV140*$EA140*(1+SSSModel!$C$2),
     IF(SSSModel!$C$4="FCR",$EC140*SUM(OFFSET($AC140,0,MAX(DT$4-$AC$4-$DZ140+1,0),1,MIN($DZ140,DT$4-$AC$4+1))),0)))),
SUM($AC140:$BZ140)*
     IF(SSSModel!$C$4="RR",OFFSET(Profiles!$K$2,$Z140,MAX(Profiles!$C$2,BV$4-$W140)),
     IF(SSSModel!$C$4="ECC",$EA140*$EB140*IF(MAX(Escalation!$C$2,BV$4-$W140)&gt;$DZ140-1,0,OFFSET(Escalation!$K$2,$Y140,MAX(Escalation!$C$2,BV$4-$W140))),
     IF(SSSModel!$C$4="PV",IF(DT$4=$W140,$EA140*(1+SSSModel!$C$2),0),
     IF(SSSModel!$C$4="FCR",IF(AND(DT$4&gt;=$W140,OFFSET(Profiles!$K$2,$Z140,MAX(Profiles!$C$2,BV$4-$W140))&gt;0),$EC140,0),0))))))</f>
        <v>0</v>
      </c>
      <c r="DU140" s="135">
        <f ca="1">IF(OR($Z140=0,SSSModel!$C$4="CF"),BW140,
IF(LEFT($V140,3)="ON_",
     IF(SSSModel!$C$4="RR",SUMPRODUCT(OFFSET($AC140,0,0,1,$CB$2),OFFSET(Profiles!$K$28,($Z140-1)*(Profiles!$I$26+1)+DU$4-SSSModel!$C$3+1,0,1,$CB$2)),
     IF(SSSModel!$C$4="ECC",$EA140*$EB140*SUMPRODUCT(OFFSET($AC140,0,MAX(0,DU$4-$DZ140-$CA$4+1),1,MIN($DZ140,DU$4-$CA$4+1)),OFFSET(Escalation!$K$24,($Y140-1)*(Escalation!$I$22+1)+DU$4-SSSModel!$C$3+1,MAX(0,DU$4-$DZ140-$CA$4+1),1,MIN($DZ140,DU$4-$CA$4+1))),
     IF(SSSModel!$C$4="PV",BW140*$EA140*(1+SSSModel!$C$2),
     IF(SSSModel!$C$4="FCR",$EC140*SUM(OFFSET($AC140,0,MAX(DU$4-$AC$4-$DZ140+1,0),1,MIN($DZ140,DU$4-$AC$4+1))),0)))),
SUM($AC140:$BZ140)*
     IF(SSSModel!$C$4="RR",OFFSET(Profiles!$K$2,$Z140,MAX(Profiles!$C$2,BW$4-$W140)),
     IF(SSSModel!$C$4="ECC",$EA140*$EB140*IF(MAX(Escalation!$C$2,BW$4-$W140)&gt;$DZ140-1,0,OFFSET(Escalation!$K$2,$Y140,MAX(Escalation!$C$2,BW$4-$W140))),
     IF(SSSModel!$C$4="PV",IF(DU$4=$W140,$EA140*(1+SSSModel!$C$2),0),
     IF(SSSModel!$C$4="FCR",IF(AND(DU$4&gt;=$W140,OFFSET(Profiles!$K$2,$Z140,MAX(Profiles!$C$2,BW$4-$W140))&gt;0),$EC140,0),0))))))</f>
        <v>0</v>
      </c>
      <c r="DV140" s="136">
        <f ca="1">IF(OR($Z140=0,SSSModel!$C$4="CF"),BX140,
IF(LEFT($V140,3)="ON_",
     IF(SSSModel!$C$4="RR",SUMPRODUCT(OFFSET($AC140,0,0,1,$CB$2),OFFSET(Profiles!$K$28,($Z140-1)*(Profiles!$I$26+1)+DV$4-SSSModel!$C$3+1,0,1,$CB$2)),
     IF(SSSModel!$C$4="ECC",$EA140*$EB140*SUMPRODUCT(OFFSET($AC140,0,MAX(0,DV$4-$DZ140-$CA$4+1),1,MIN($DZ140,DV$4-$CA$4+1)),OFFSET(Escalation!$K$24,($Y140-1)*(Escalation!$I$22+1)+DV$4-SSSModel!$C$3+1,MAX(0,DV$4-$DZ140-$CA$4+1),1,MIN($DZ140,DV$4-$CA$4+1))),
     IF(SSSModel!$C$4="PV",BX140*$EA140*(1+SSSModel!$C$2),
     IF(SSSModel!$C$4="FCR",$EC140*SUM(OFFSET($AC140,0,MAX(DV$4-$AC$4-$DZ140+1,0),1,MIN($DZ140,DV$4-$AC$4+1))),0)))),
SUM($AC140:$BZ140)*
     IF(SSSModel!$C$4="RR",OFFSET(Profiles!$K$2,$Z140,MAX(Profiles!$C$2,BX$4-$W140)),
     IF(SSSModel!$C$4="ECC",$EA140*$EB140*IF(MAX(Escalation!$C$2,BX$4-$W140)&gt;$DZ140-1,0,OFFSET(Escalation!$K$2,$Y140,MAX(Escalation!$C$2,BX$4-$W140))),
     IF(SSSModel!$C$4="PV",IF(DV$4=$W140,$EA140*(1+SSSModel!$C$2),0),
     IF(SSSModel!$C$4="FCR",IF(AND(DV$4&gt;=$W140,OFFSET(Profiles!$K$2,$Z140,MAX(Profiles!$C$2,BX$4-$W140))&gt;0),$EC140,0),0))))))</f>
        <v>0</v>
      </c>
      <c r="DW140" s="136">
        <f ca="1">IF(OR($Z140=0,SSSModel!$C$4="CF"),BY140,
IF(LEFT($V140,3)="ON_",
     IF(SSSModel!$C$4="RR",SUMPRODUCT(OFFSET($AC140,0,0,1,$CB$2),OFFSET(Profiles!$K$28,($Z140-1)*(Profiles!$I$26+1)+DW$4-SSSModel!$C$3+1,0,1,$CB$2)),
     IF(SSSModel!$C$4="ECC",$EA140*$EB140*SUMPRODUCT(OFFSET($AC140,0,MAX(0,DW$4-$DZ140-$CA$4+1),1,MIN($DZ140,DW$4-$CA$4+1)),OFFSET(Escalation!$K$24,($Y140-1)*(Escalation!$I$22+1)+DW$4-SSSModel!$C$3+1,MAX(0,DW$4-$DZ140-$CA$4+1),1,MIN($DZ140,DW$4-$CA$4+1))),
     IF(SSSModel!$C$4="PV",BY140*$EA140*(1+SSSModel!$C$2),
     IF(SSSModel!$C$4="FCR",$EC140*SUM(OFFSET($AC140,0,MAX(DW$4-$AC$4-$DZ140+1,0),1,MIN($DZ140,DW$4-$AC$4+1))),0)))),
SUM($AC140:$BZ140)*
     IF(SSSModel!$C$4="RR",OFFSET(Profiles!$K$2,$Z140,MAX(Profiles!$C$2,BY$4-$W140)),
     IF(SSSModel!$C$4="ECC",$EA140*$EB140*IF(MAX(Escalation!$C$2,BY$4-$W140)&gt;$DZ140-1,0,OFFSET(Escalation!$K$2,$Y140,MAX(Escalation!$C$2,BY$4-$W140))),
     IF(SSSModel!$C$4="PV",IF(DW$4=$W140,$EA140*(1+SSSModel!$C$2),0),
     IF(SSSModel!$C$4="FCR",IF(AND(DW$4&gt;=$W140,OFFSET(Profiles!$K$2,$Z140,MAX(Profiles!$C$2,BY$4-$W140))&gt;0),$EC140,0),0))))))</f>
        <v>0</v>
      </c>
      <c r="DX140" s="136">
        <f ca="1">IF(OR($Z140=0,SSSModel!$C$4="CF"),BZ140,
IF(LEFT($V140,3)="ON_",
     IF(SSSModel!$C$4="RR",SUMPRODUCT(OFFSET($AC140,0,0,1,$CB$2),OFFSET(Profiles!$K$28,($Z140-1)*(Profiles!$I$26+1)+DX$4-SSSModel!$C$3+1,0,1,$CB$2)),
     IF(SSSModel!$C$4="ECC",$EA140*$EB140*SUMPRODUCT(OFFSET($AC140,0,MAX(0,DX$4-$DZ140-$CA$4+1),1,MIN($DZ140,DX$4-$CA$4+1)),OFFSET(Escalation!$K$24,($Y140-1)*(Escalation!$I$22+1)+DX$4-SSSModel!$C$3+1,MAX(0,DX$4-$DZ140-$CA$4+1),1,MIN($DZ140,DX$4-$CA$4+1))),
     IF(SSSModel!$C$4="PV",BZ140*$EA140*(1+SSSModel!$C$2),
     IF(SSSModel!$C$4="FCR",$EC140*SUM(OFFSET($AC140,0,MAX(DX$4-$AC$4-$DZ140+1,0),1,MIN($DZ140,DX$4-$AC$4+1))),0)))),
SUM($AC140:$BZ140)*
     IF(SSSModel!$C$4="RR",OFFSET(Profiles!$K$2,$Z140,MAX(Profiles!$C$2,BZ$4-$W140)),
     IF(SSSModel!$C$4="ECC",$EA140*$EB140*IF(MAX(Escalation!$C$2,BZ$4-$W140)&gt;$DZ140-1,0,OFFSET(Escalation!$K$2,$Y140,MAX(Escalation!$C$2,BZ$4-$W140))),
     IF(SSSModel!$C$4="PV",IF(DX$4=$W140,$EA140*(1+SSSModel!$C$2),0),
     IF(SSSModel!$C$4="FCR",IF(AND(DX$4&gt;=$W140,OFFSET(Profiles!$K$2,$Z140,MAX(Profiles!$C$2,BZ$4-$W140))&gt;0),$EC140,0),0))))))</f>
        <v>0</v>
      </c>
      <c r="DY140" s="82">
        <f ca="1">IF($Y140=0,0,OFFSET(Escalation!$B$2,$Y140,0))</f>
        <v>0</v>
      </c>
      <c r="DZ140" s="80">
        <f ca="1">IF($Z140=0,0,COUNTIF(OFFSET(Profiles!$K$2,$Z140,0,1,50),"&gt;0"))</f>
        <v>0</v>
      </c>
      <c r="EA140" s="137">
        <f ca="1">IF($Z140=0,0,SUMPRODUCT(Profiles!$C$20:$BH$20,OFFSET(Profiles!$C$2,$Z140,0,1,Profiles!$B$1)))</f>
        <v>0</v>
      </c>
      <c r="EB140" s="24">
        <f>IF($Z140=0,0,((1-(1+DY140)/(1+SSSModel!$C$2))/(1-((1+DY140)/(1+SSSModel!$C$2))^DZ140))*(1+SSSModel!$C$2))</f>
        <v>0</v>
      </c>
      <c r="EC140" s="24">
        <f>IF($Z140=0,0,-PMT(SSSModel!$C$2,DZ140,EA140))</f>
        <v>0</v>
      </c>
    </row>
    <row r="141" spans="3:133" x14ac:dyDescent="0.35">
      <c r="C141" s="18">
        <f t="shared" si="12"/>
        <v>14</v>
      </c>
      <c r="D141" s="18">
        <f t="shared" si="13"/>
        <v>7</v>
      </c>
      <c r="E141" s="18">
        <f t="shared" ca="1" si="16"/>
        <v>0</v>
      </c>
      <c r="G141" s="25" t="str">
        <f ca="1">IF($E141=0,"",OFFSET(Resources!B$26,$E141,0))</f>
        <v/>
      </c>
      <c r="H141" s="25" t="str">
        <f ca="1">IF($E141=0,"",OFFSET(Resources!C$26,$E141,0))</f>
        <v/>
      </c>
      <c r="I141" s="25" t="str">
        <f ca="1">IF($E141=0,"",OFFSET(Resources!$E$26,$E141,0))</f>
        <v/>
      </c>
      <c r="J141" s="16">
        <v>1</v>
      </c>
      <c r="K141" s="16" t="s">
        <v>150</v>
      </c>
      <c r="L141" s="25" t="str">
        <f ca="1">OFFSET(Resources!$CG$24,0,$C141-1)</f>
        <v>Start Fuel</v>
      </c>
      <c r="M141" s="25" t="str">
        <f ca="1">OFFSET(Resources!$CG$25,0,$C141-1)</f>
        <v>O&amp;M</v>
      </c>
      <c r="N141" s="1">
        <v>1</v>
      </c>
      <c r="O141" s="7">
        <f ca="1">IF($E141=0,0,OFFSET(Resources!$CG$26,$E141,$C141-1))</f>
        <v>0</v>
      </c>
      <c r="P141" s="25" t="str">
        <f ca="1">OFFSET(Resources!$CG$26,0,$C141-1)</f>
        <v>mmBtu/Yr</v>
      </c>
      <c r="Q141" s="18">
        <f ca="1">IF($E141=0,0,OFFSET(GenAlts!$W$4,$E141,$D141-1))</f>
        <v>0</v>
      </c>
      <c r="R141" s="1">
        <v>1</v>
      </c>
      <c r="S141" t="str">
        <f ca="1">IF($E141=0,"",OFFSET(Resources!$R$26,$E141,0))</f>
        <v/>
      </c>
      <c r="T141" s="85" t="str">
        <f ca="1">IF(OR($E141=0,OFFSET(Resources!$P$26,$E141,0)=0),"",OFFSET(Resources!$P$26,$E141,0))</f>
        <v/>
      </c>
      <c r="U141" s="25">
        <f ca="1">IF($E141=0,0,OFFSET(Resources!$AB$26,$E141,($C141-1)*Resources!$CI$20))</f>
        <v>0</v>
      </c>
      <c r="V141" s="1"/>
      <c r="W141">
        <f t="shared" ca="1" si="17"/>
        <v>0</v>
      </c>
      <c r="X141">
        <f ca="1">IF(T141="",0,MATCH(T141,Profiles!$A$3:$A$22,0))</f>
        <v>0</v>
      </c>
      <c r="Y141" s="10">
        <f ca="1">IF(U141=0,0,MATCH(U141,Escalation!$A$3:$A$18,0))</f>
        <v>0</v>
      </c>
      <c r="Z141">
        <f>IF(V141="",0,MATCH(V141,Profiles!$A$3:$A$22,0))</f>
        <v>0</v>
      </c>
      <c r="AA141" s="8"/>
      <c r="AB141" s="8">
        <v>0</v>
      </c>
      <c r="AC141" s="72">
        <f ca="1">IF(OR(AC$4&lt;$Q141,AC$4&gt;$Q141+IF($S141="",1000,$S141)-1),0,IF(MOD(AC$4-$Q141,IF($R141="",1000,$R141))=0,$O141,0))*IF($Y141&gt;0,(1+INDEX(Escalation!$B$3:$B$18,$Y141,0))^(AC$4-SSSModel!$C$5),1)*IF($X141=0,1,OFFSET(Profiles!$K$2,$X141,MAX(Profiles!$C$2,AC$4-$Q141)))*IF($AA141=1,(1+SSSModel!#REF!),1)</f>
        <v>0</v>
      </c>
      <c r="AD141" s="72">
        <f ca="1">IF(OR(AD$4&lt;$Q141,AD$4&gt;$Q141+IF($S141="",1000,$S141)-1),0,IF(MOD(AD$4-$Q141,IF($R141="",1000,$R141))=0,$O141,0))*IF($Y141&gt;0,(1+INDEX(Escalation!$B$3:$B$18,$Y141,0))^(AD$4-SSSModel!$C$5),1)*IF($X141=0,1,OFFSET(Profiles!$K$2,$X141,MAX(Profiles!$C$2,AD$4-$Q141)))*IF($AA141=1,(1+SSSModel!#REF!),1)</f>
        <v>0</v>
      </c>
      <c r="AE141" s="72">
        <f ca="1">IF(OR(AE$4&lt;$Q141,AE$4&gt;$Q141+IF($S141="",1000,$S141)-1),0,IF(MOD(AE$4-$Q141,IF($R141="",1000,$R141))=0,$O141,0))*IF($Y141&gt;0,(1+INDEX(Escalation!$B$3:$B$18,$Y141,0))^(AE$4-SSSModel!$C$5),1)*IF($X141=0,1,OFFSET(Profiles!$K$2,$X141,MAX(Profiles!$C$2,AE$4-$Q141)))*IF($AA141=1,(1+SSSModel!#REF!),1)</f>
        <v>0</v>
      </c>
      <c r="AF141" s="72">
        <f ca="1">IF(OR(AF$4&lt;$Q141,AF$4&gt;$Q141+IF($S141="",1000,$S141)-1),0,IF(MOD(AF$4-$Q141,IF($R141="",1000,$R141))=0,$O141,0))*IF($Y141&gt;0,(1+INDEX(Escalation!$B$3:$B$18,$Y141,0))^(AF$4-SSSModel!$C$5),1)*IF($X141=0,1,OFFSET(Profiles!$K$2,$X141,MAX(Profiles!$C$2,AF$4-$Q141)))*IF($AA141=1,(1+SSSModel!#REF!),1)</f>
        <v>0</v>
      </c>
      <c r="AG141" s="72">
        <f ca="1">IF(OR(AG$4&lt;$Q141,AG$4&gt;$Q141+IF($S141="",1000,$S141)-1),0,IF(MOD(AG$4-$Q141,IF($R141="",1000,$R141))=0,$O141,0))*IF($Y141&gt;0,(1+INDEX(Escalation!$B$3:$B$18,$Y141,0))^(AG$4-SSSModel!$C$5),1)*IF($X141=0,1,OFFSET(Profiles!$K$2,$X141,MAX(Profiles!$C$2,AG$4-$Q141)))*IF($AA141=1,(1+SSSModel!#REF!),1)</f>
        <v>0</v>
      </c>
      <c r="AH141" s="72">
        <f ca="1">IF(OR(AH$4&lt;$Q141,AH$4&gt;$Q141+IF($S141="",1000,$S141)-1),0,IF(MOD(AH$4-$Q141,IF($R141="",1000,$R141))=0,$O141,0))*IF($Y141&gt;0,(1+INDEX(Escalation!$B$3:$B$18,$Y141,0))^(AH$4-SSSModel!$C$5),1)*IF($X141=0,1,OFFSET(Profiles!$K$2,$X141,MAX(Profiles!$C$2,AH$4-$Q141)))*IF($AA141=1,(1+SSSModel!#REF!),1)</f>
        <v>0</v>
      </c>
      <c r="AI141" s="72">
        <f ca="1">IF(OR(AI$4&lt;$Q141,AI$4&gt;$Q141+IF($S141="",1000,$S141)-1),0,IF(MOD(AI$4-$Q141,IF($R141="",1000,$R141))=0,$O141,0))*IF($Y141&gt;0,(1+INDEX(Escalation!$B$3:$B$18,$Y141,0))^(AI$4-SSSModel!$C$5),1)*IF($X141=0,1,OFFSET(Profiles!$K$2,$X141,MAX(Profiles!$C$2,AI$4-$Q141)))*IF($AA141=1,(1+SSSModel!#REF!),1)</f>
        <v>0</v>
      </c>
      <c r="AJ141" s="72">
        <f ca="1">IF(OR(AJ$4&lt;$Q141,AJ$4&gt;$Q141+IF($S141="",1000,$S141)-1),0,IF(MOD(AJ$4-$Q141,IF($R141="",1000,$R141))=0,$O141,0))*IF($Y141&gt;0,(1+INDEX(Escalation!$B$3:$B$18,$Y141,0))^(AJ$4-SSSModel!$C$5),1)*IF($X141=0,1,OFFSET(Profiles!$K$2,$X141,MAX(Profiles!$C$2,AJ$4-$Q141)))*IF($AA141=1,(1+SSSModel!#REF!),1)</f>
        <v>0</v>
      </c>
      <c r="AK141" s="72">
        <f ca="1">IF(OR(AK$4&lt;$Q141,AK$4&gt;$Q141+IF($S141="",1000,$S141)-1),0,IF(MOD(AK$4-$Q141,IF($R141="",1000,$R141))=0,$O141,0))*IF($Y141&gt;0,(1+INDEX(Escalation!$B$3:$B$18,$Y141,0))^(AK$4-SSSModel!$C$5),1)*IF($X141=0,1,OFFSET(Profiles!$K$2,$X141,MAX(Profiles!$C$2,AK$4-$Q141)))*IF($AA141=1,(1+SSSModel!#REF!),1)</f>
        <v>0</v>
      </c>
      <c r="AL141" s="72">
        <f ca="1">IF(OR(AL$4&lt;$Q141,AL$4&gt;$Q141+IF($S141="",1000,$S141)-1),0,IF(MOD(AL$4-$Q141,IF($R141="",1000,$R141))=0,$O141,0))*IF($Y141&gt;0,(1+INDEX(Escalation!$B$3:$B$18,$Y141,0))^(AL$4-SSSModel!$C$5),1)*IF($X141=0,1,OFFSET(Profiles!$K$2,$X141,MAX(Profiles!$C$2,AL$4-$Q141)))*IF($AA141=1,(1+SSSModel!#REF!),1)</f>
        <v>0</v>
      </c>
      <c r="AM141" s="72">
        <f ca="1">IF(OR(AM$4&lt;$Q141,AM$4&gt;$Q141+IF($S141="",1000,$S141)-1),0,IF(MOD(AM$4-$Q141,IF($R141="",1000,$R141))=0,$O141,0))*IF($Y141&gt;0,(1+INDEX(Escalation!$B$3:$B$18,$Y141,0))^(AM$4-SSSModel!$C$5),1)*IF($X141=0,1,OFFSET(Profiles!$K$2,$X141,MAX(Profiles!$C$2,AM$4-$Q141)))*IF($AA141=1,(1+SSSModel!#REF!),1)</f>
        <v>0</v>
      </c>
      <c r="AN141" s="72">
        <f ca="1">IF(OR(AN$4&lt;$Q141,AN$4&gt;$Q141+IF($S141="",1000,$S141)-1),0,IF(MOD(AN$4-$Q141,IF($R141="",1000,$R141))=0,$O141,0))*IF($Y141&gt;0,(1+INDEX(Escalation!$B$3:$B$18,$Y141,0))^(AN$4-SSSModel!$C$5),1)*IF($X141=0,1,OFFSET(Profiles!$K$2,$X141,MAX(Profiles!$C$2,AN$4-$Q141)))*IF($AA141=1,(1+SSSModel!#REF!),1)</f>
        <v>0</v>
      </c>
      <c r="AO141" s="72">
        <f ca="1">IF(OR(AO$4&lt;$Q141,AO$4&gt;$Q141+IF($S141="",1000,$S141)-1),0,IF(MOD(AO$4-$Q141,IF($R141="",1000,$R141))=0,$O141,0))*IF($Y141&gt;0,(1+INDEX(Escalation!$B$3:$B$18,$Y141,0))^(AO$4-SSSModel!$C$5),1)*IF($X141=0,1,OFFSET(Profiles!$K$2,$X141,MAX(Profiles!$C$2,AO$4-$Q141)))*IF($AA141=1,(1+SSSModel!#REF!),1)</f>
        <v>0</v>
      </c>
      <c r="AP141" s="72">
        <f ca="1">IF(OR(AP$4&lt;$Q141,AP$4&gt;$Q141+IF($S141="",1000,$S141)-1),0,IF(MOD(AP$4-$Q141,IF($R141="",1000,$R141))=0,$O141,0))*IF($Y141&gt;0,(1+INDEX(Escalation!$B$3:$B$18,$Y141,0))^(AP$4-SSSModel!$C$5),1)*IF($X141=0,1,OFFSET(Profiles!$K$2,$X141,MAX(Profiles!$C$2,AP$4-$Q141)))*IF($AA141=1,(1+SSSModel!#REF!),1)</f>
        <v>0</v>
      </c>
      <c r="AQ141" s="72">
        <f ca="1">IF(OR(AQ$4&lt;$Q141,AQ$4&gt;$Q141+IF($S141="",1000,$S141)-1),0,IF(MOD(AQ$4-$Q141,IF($R141="",1000,$R141))=0,$O141,0))*IF($Y141&gt;0,(1+INDEX(Escalation!$B$3:$B$18,$Y141,0))^(AQ$4-SSSModel!$C$5),1)*IF($X141=0,1,OFFSET(Profiles!$K$2,$X141,MAX(Profiles!$C$2,AQ$4-$Q141)))*IF($AA141=1,(1+SSSModel!#REF!),1)</f>
        <v>0</v>
      </c>
      <c r="AR141" s="72">
        <f ca="1">IF(OR(AR$4&lt;$Q141,AR$4&gt;$Q141+IF($S141="",1000,$S141)-1),0,IF(MOD(AR$4-$Q141,IF($R141="",1000,$R141))=0,$O141,0))*IF($Y141&gt;0,(1+INDEX(Escalation!$B$3:$B$18,$Y141,0))^(AR$4-SSSModel!$C$5),1)*IF($X141=0,1,OFFSET(Profiles!$K$2,$X141,MAX(Profiles!$C$2,AR$4-$Q141)))*IF($AA141=1,(1+SSSModel!#REF!),1)</f>
        <v>0</v>
      </c>
      <c r="AS141" s="72">
        <f ca="1">IF(OR(AS$4&lt;$Q141,AS$4&gt;$Q141+IF($S141="",1000,$S141)-1),0,IF(MOD(AS$4-$Q141,IF($R141="",1000,$R141))=0,$O141,0))*IF($Y141&gt;0,(1+INDEX(Escalation!$B$3:$B$18,$Y141,0))^(AS$4-SSSModel!$C$5),1)*IF($X141=0,1,OFFSET(Profiles!$K$2,$X141,MAX(Profiles!$C$2,AS$4-$Q141)))*IF($AA141=1,(1+SSSModel!#REF!),1)</f>
        <v>0</v>
      </c>
      <c r="AT141" s="72">
        <f ca="1">IF(OR(AT$4&lt;$Q141,AT$4&gt;$Q141+IF($S141="",1000,$S141)-1),0,IF(MOD(AT$4-$Q141,IF($R141="",1000,$R141))=0,$O141,0))*IF($Y141&gt;0,(1+INDEX(Escalation!$B$3:$B$18,$Y141,0))^(AT$4-SSSModel!$C$5),1)*IF($X141=0,1,OFFSET(Profiles!$K$2,$X141,MAX(Profiles!$C$2,AT$4-$Q141)))*IF($AA141=1,(1+SSSModel!#REF!),1)</f>
        <v>0</v>
      </c>
      <c r="AU141" s="72">
        <f ca="1">IF(OR(AU$4&lt;$Q141,AU$4&gt;$Q141+IF($S141="",1000,$S141)-1),0,IF(MOD(AU$4-$Q141,IF($R141="",1000,$R141))=0,$O141,0))*IF($Y141&gt;0,(1+INDEX(Escalation!$B$3:$B$18,$Y141,0))^(AU$4-SSSModel!$C$5),1)*IF($X141=0,1,OFFSET(Profiles!$K$2,$X141,MAX(Profiles!$C$2,AU$4-$Q141)))*IF($AA141=1,(1+SSSModel!#REF!),1)</f>
        <v>0</v>
      </c>
      <c r="AV141" s="72">
        <f ca="1">IF(OR(AV$4&lt;$Q141,AV$4&gt;$Q141+IF($S141="",1000,$S141)-1),0,IF(MOD(AV$4-$Q141,IF($R141="",1000,$R141))=0,$O141,0))*IF($Y141&gt;0,(1+INDEX(Escalation!$B$3:$B$18,$Y141,0))^(AV$4-SSSModel!$C$5),1)*IF($X141=0,1,OFFSET(Profiles!$K$2,$X141,MAX(Profiles!$C$2,AV$4-$Q141)))*IF($AA141=1,(1+SSSModel!#REF!),1)</f>
        <v>0</v>
      </c>
      <c r="AW141" s="72">
        <f ca="1">IF(OR(AW$4&lt;$Q141,AW$4&gt;$Q141+IF($S141="",1000,$S141)-1),0,IF(MOD(AW$4-$Q141,IF($R141="",1000,$R141))=0,$O141,0))*IF($Y141&gt;0,(1+INDEX(Escalation!$B$3:$B$18,$Y141,0))^(AW$4-SSSModel!$C$5),1)*IF($X141=0,1,OFFSET(Profiles!$K$2,$X141,MAX(Profiles!$C$2,AW$4-$Q141)))*IF($AA141=1,(1+SSSModel!#REF!),1)</f>
        <v>0</v>
      </c>
      <c r="AX141" s="72">
        <f ca="1">IF(OR(AX$4&lt;$Q141,AX$4&gt;$Q141+IF($S141="",1000,$S141)-1),0,IF(MOD(AX$4-$Q141,IF($R141="",1000,$R141))=0,$O141,0))*IF($Y141&gt;0,(1+INDEX(Escalation!$B$3:$B$18,$Y141,0))^(AX$4-SSSModel!$C$5),1)*IF($X141=0,1,OFFSET(Profiles!$K$2,$X141,MAX(Profiles!$C$2,AX$4-$Q141)))*IF($AA141=1,(1+SSSModel!#REF!),1)</f>
        <v>0</v>
      </c>
      <c r="AY141" s="72">
        <f ca="1">IF(OR(AY$4&lt;$Q141,AY$4&gt;$Q141+IF($S141="",1000,$S141)-1),0,IF(MOD(AY$4-$Q141,IF($R141="",1000,$R141))=0,$O141,0))*IF($Y141&gt;0,(1+INDEX(Escalation!$B$3:$B$18,$Y141,0))^(AY$4-SSSModel!$C$5),1)*IF($X141=0,1,OFFSET(Profiles!$K$2,$X141,MAX(Profiles!$C$2,AY$4-$Q141)))*IF($AA141=1,(1+SSSModel!#REF!),1)</f>
        <v>0</v>
      </c>
      <c r="AZ141" s="72">
        <f ca="1">IF(OR(AZ$4&lt;$Q141,AZ$4&gt;$Q141+IF($S141="",1000,$S141)-1),0,IF(MOD(AZ$4-$Q141,IF($R141="",1000,$R141))=0,$O141,0))*IF($Y141&gt;0,(1+INDEX(Escalation!$B$3:$B$18,$Y141,0))^(AZ$4-SSSModel!$C$5),1)*IF($X141=0,1,OFFSET(Profiles!$K$2,$X141,MAX(Profiles!$C$2,AZ$4-$Q141)))*IF($AA141=1,(1+SSSModel!#REF!),1)</f>
        <v>0</v>
      </c>
      <c r="BA141" s="72">
        <f ca="1">IF(OR(BA$4&lt;$Q141,BA$4&gt;$Q141+IF($S141="",1000,$S141)-1),0,IF(MOD(BA$4-$Q141,IF($R141="",1000,$R141))=0,$O141,0))*IF($Y141&gt;0,(1+INDEX(Escalation!$B$3:$B$18,$Y141,0))^(BA$4-SSSModel!$C$5),1)*IF($X141=0,1,OFFSET(Profiles!$K$2,$X141,MAX(Profiles!$C$2,BA$4-$Q141)))*IF($AA141=1,(1+SSSModel!#REF!),1)</f>
        <v>0</v>
      </c>
      <c r="BB141" s="72">
        <f ca="1">IF(OR(BB$4&lt;$Q141,BB$4&gt;$Q141+IF($S141="",1000,$S141)-1),0,IF(MOD(BB$4-$Q141,IF($R141="",1000,$R141))=0,$O141,0))*IF($Y141&gt;0,(1+INDEX(Escalation!$B$3:$B$18,$Y141,0))^(BB$4-SSSModel!$C$5),1)*IF($X141=0,1,OFFSET(Profiles!$K$2,$X141,MAX(Profiles!$C$2,BB$4-$Q141)))*IF($AA141=1,(1+SSSModel!#REF!),1)</f>
        <v>0</v>
      </c>
      <c r="BC141" s="72">
        <f ca="1">IF(OR(BC$4&lt;$Q141,BC$4&gt;$Q141+IF($S141="",1000,$S141)-1),0,IF(MOD(BC$4-$Q141,IF($R141="",1000,$R141))=0,$O141,0))*IF($Y141&gt;0,(1+INDEX(Escalation!$B$3:$B$18,$Y141,0))^(BC$4-SSSModel!$C$5),1)*IF($X141=0,1,OFFSET(Profiles!$K$2,$X141,MAX(Profiles!$C$2,BC$4-$Q141)))*IF($AA141=1,(1+SSSModel!#REF!),1)</f>
        <v>0</v>
      </c>
      <c r="BD141" s="72">
        <f ca="1">IF(OR(BD$4&lt;$Q141,BD$4&gt;$Q141+IF($S141="",1000,$S141)-1),0,IF(MOD(BD$4-$Q141,IF($R141="",1000,$R141))=0,$O141,0))*IF($Y141&gt;0,(1+INDEX(Escalation!$B$3:$B$18,$Y141,0))^(BD$4-SSSModel!$C$5),1)*IF($X141=0,1,OFFSET(Profiles!$K$2,$X141,MAX(Profiles!$C$2,BD$4-$Q141)))*IF($AA141=1,(1+SSSModel!#REF!),1)</f>
        <v>0</v>
      </c>
      <c r="BE141" s="72">
        <f ca="1">IF(OR(BE$4&lt;$Q141,BE$4&gt;$Q141+IF($S141="",1000,$S141)-1),0,IF(MOD(BE$4-$Q141,IF($R141="",1000,$R141))=0,$O141,0))*IF($Y141&gt;0,(1+INDEX(Escalation!$B$3:$B$18,$Y141,0))^(BE$4-SSSModel!$C$5),1)*IF($X141=0,1,OFFSET(Profiles!$K$2,$X141,MAX(Profiles!$C$2,BE$4-$Q141)))*IF($AA141=1,(1+SSSModel!#REF!),1)</f>
        <v>0</v>
      </c>
      <c r="BF141" s="72">
        <f ca="1">IF(OR(BF$4&lt;$Q141,BF$4&gt;$Q141+IF($S141="",1000,$S141)-1),0,IF(MOD(BF$4-$Q141,IF($R141="",1000,$R141))=0,$O141,0))*IF($Y141&gt;0,(1+INDEX(Escalation!$B$3:$B$18,$Y141,0))^(BF$4-SSSModel!$C$5),1)*IF($X141=0,1,OFFSET(Profiles!$K$2,$X141,MAX(Profiles!$C$2,BF$4-$Q141)))*IF($AA141=1,(1+SSSModel!#REF!),1)</f>
        <v>0</v>
      </c>
      <c r="BG141" s="72">
        <f ca="1">IF(OR(BG$4&lt;$Q141,BG$4&gt;$Q141+IF($S141="",1000,$S141)-1),0,IF(MOD(BG$4-$Q141,IF($R141="",1000,$R141))=0,$O141,0))*IF($Y141&gt;0,(1+INDEX(Escalation!$B$3:$B$18,$Y141,0))^(BG$4-SSSModel!$C$5),1)*IF($X141=0,1,OFFSET(Profiles!$K$2,$X141,MAX(Profiles!$C$2,BG$4-$Q141)))*IF($AA141=1,(1+SSSModel!#REF!),1)</f>
        <v>0</v>
      </c>
      <c r="BH141" s="72">
        <f ca="1">IF(OR(BH$4&lt;$Q141,BH$4&gt;$Q141+IF($S141="",1000,$S141)-1),0,IF(MOD(BH$4-$Q141,IF($R141="",1000,$R141))=0,$O141,0))*IF($Y141&gt;0,(1+INDEX(Escalation!$B$3:$B$18,$Y141,0))^(BH$4-SSSModel!$C$5),1)*IF($X141=0,1,OFFSET(Profiles!$K$2,$X141,MAX(Profiles!$C$2,BH$4-$Q141)))*IF($AA141=1,(1+SSSModel!#REF!),1)</f>
        <v>0</v>
      </c>
      <c r="BI141" s="72">
        <f ca="1">IF(OR(BI$4&lt;$Q141,BI$4&gt;$Q141+IF($S141="",1000,$S141)-1),0,IF(MOD(BI$4-$Q141,IF($R141="",1000,$R141))=0,$O141,0))*IF($Y141&gt;0,(1+INDEX(Escalation!$B$3:$B$18,$Y141,0))^(BI$4-SSSModel!$C$5),1)*IF($X141=0,1,OFFSET(Profiles!$K$2,$X141,MAX(Profiles!$C$2,BI$4-$Q141)))*IF($AA141=1,(1+SSSModel!#REF!),1)</f>
        <v>0</v>
      </c>
      <c r="BJ141" s="72">
        <f ca="1">IF(OR(BJ$4&lt;$Q141,BJ$4&gt;$Q141+IF($S141="",1000,$S141)-1),0,IF(MOD(BJ$4-$Q141,IF($R141="",1000,$R141))=0,$O141,0))*IF($Y141&gt;0,(1+INDEX(Escalation!$B$3:$B$18,$Y141,0))^(BJ$4-SSSModel!$C$5),1)*IF($X141=0,1,OFFSET(Profiles!$K$2,$X141,MAX(Profiles!$C$2,BJ$4-$Q141)))*IF($AA141=1,(1+SSSModel!#REF!),1)</f>
        <v>0</v>
      </c>
      <c r="BK141" s="72">
        <f ca="1">IF(OR(BK$4&lt;$Q141,BK$4&gt;$Q141+IF($S141="",1000,$S141)-1),0,IF(MOD(BK$4-$Q141,IF($R141="",1000,$R141))=0,$O141,0))*IF($Y141&gt;0,(1+INDEX(Escalation!$B$3:$B$18,$Y141,0))^(BK$4-SSSModel!$C$5),1)*IF($X141=0,1,OFFSET(Profiles!$K$2,$X141,MAX(Profiles!$C$2,BK$4-$Q141)))*IF($AA141=1,(1+SSSModel!#REF!),1)</f>
        <v>0</v>
      </c>
      <c r="BL141" s="72">
        <f ca="1">IF(OR(BL$4&lt;$Q141,BL$4&gt;$Q141+IF($S141="",1000,$S141)-1),0,IF(MOD(BL$4-$Q141,IF($R141="",1000,$R141))=0,$O141,0))*IF($Y141&gt;0,(1+INDEX(Escalation!$B$3:$B$18,$Y141,0))^(BL$4-SSSModel!$C$5),1)*IF($X141=0,1,OFFSET(Profiles!$K$2,$X141,MAX(Profiles!$C$2,BL$4-$Q141)))*IF($AA141=1,(1+SSSModel!#REF!),1)</f>
        <v>0</v>
      </c>
      <c r="BM141" s="72">
        <f ca="1">IF(OR(BM$4&lt;$Q141,BM$4&gt;$Q141+IF($S141="",1000,$S141)-1),0,IF(MOD(BM$4-$Q141,IF($R141="",1000,$R141))=0,$O141,0))*IF($Y141&gt;0,(1+INDEX(Escalation!$B$3:$B$18,$Y141,0))^(BM$4-SSSModel!$C$5),1)*IF($X141=0,1,OFFSET(Profiles!$K$2,$X141,MAX(Profiles!$C$2,BM$4-$Q141)))*IF($AA141=1,(1+SSSModel!#REF!),1)</f>
        <v>0</v>
      </c>
      <c r="BN141" s="72">
        <f ca="1">IF(OR(BN$4&lt;$Q141,BN$4&gt;$Q141+IF($S141="",1000,$S141)-1),0,IF(MOD(BN$4-$Q141,IF($R141="",1000,$R141))=0,$O141,0))*IF($Y141&gt;0,(1+INDEX(Escalation!$B$3:$B$18,$Y141,0))^(BN$4-SSSModel!$C$5),1)*IF($X141=0,1,OFFSET(Profiles!$K$2,$X141,MAX(Profiles!$C$2,BN$4-$Q141)))*IF($AA141=1,(1+SSSModel!#REF!),1)</f>
        <v>0</v>
      </c>
      <c r="BO141" s="72">
        <f ca="1">IF(OR(BO$4&lt;$Q141,BO$4&gt;$Q141+IF($S141="",1000,$S141)-1),0,IF(MOD(BO$4-$Q141,IF($R141="",1000,$R141))=0,$O141,0))*IF($Y141&gt;0,(1+INDEX(Escalation!$B$3:$B$18,$Y141,0))^(BO$4-SSSModel!$C$5),1)*IF($X141=0,1,OFFSET(Profiles!$K$2,$X141,MAX(Profiles!$C$2,BO$4-$Q141)))*IF($AA141=1,(1+SSSModel!#REF!),1)</f>
        <v>0</v>
      </c>
      <c r="BP141" s="72">
        <f ca="1">IF(OR(BP$4&lt;$Q141,BP$4&gt;$Q141+IF($S141="",1000,$S141)-1),0,IF(MOD(BP$4-$Q141,IF($R141="",1000,$R141))=0,$O141,0))*IF($Y141&gt;0,(1+INDEX(Escalation!$B$3:$B$18,$Y141,0))^(BP$4-SSSModel!$C$5),1)*IF($X141=0,1,OFFSET(Profiles!$K$2,$X141,MAX(Profiles!$C$2,BP$4-$Q141)))*IF($AA141=1,(1+SSSModel!#REF!),1)</f>
        <v>0</v>
      </c>
      <c r="BQ141" s="72">
        <f ca="1">IF(OR(BQ$4&lt;$Q141,BQ$4&gt;$Q141+IF($S141="",1000,$S141)-1),0,IF(MOD(BQ$4-$Q141,IF($R141="",1000,$R141))=0,$O141,0))*IF($Y141&gt;0,(1+INDEX(Escalation!$B$3:$B$18,$Y141,0))^(BQ$4-SSSModel!$C$5),1)*IF($X141=0,1,OFFSET(Profiles!$K$2,$X141,MAX(Profiles!$C$2,BQ$4-$Q141)))*IF($AA141=1,(1+SSSModel!#REF!),1)</f>
        <v>0</v>
      </c>
      <c r="BR141" s="72">
        <f ca="1">IF(OR(BR$4&lt;$Q141,BR$4&gt;$Q141+IF($S141="",1000,$S141)-1),0,IF(MOD(BR$4-$Q141,IF($R141="",1000,$R141))=0,$O141,0))*IF($Y141&gt;0,(1+INDEX(Escalation!$B$3:$B$18,$Y141,0))^(BR$4-SSSModel!$C$5),1)*IF($X141=0,1,OFFSET(Profiles!$K$2,$X141,MAX(Profiles!$C$2,BR$4-$Q141)))*IF($AA141=1,(1+SSSModel!#REF!),1)</f>
        <v>0</v>
      </c>
      <c r="BS141" s="72">
        <f ca="1">IF(OR(BS$4&lt;$Q141,BS$4&gt;$Q141+IF($S141="",1000,$S141)-1),0,IF(MOD(BS$4-$Q141,IF($R141="",1000,$R141))=0,$O141,0))*IF($Y141&gt;0,(1+INDEX(Escalation!$B$3:$B$18,$Y141,0))^(BS$4-SSSModel!$C$5),1)*IF($X141=0,1,OFFSET(Profiles!$K$2,$X141,MAX(Profiles!$C$2,BS$4-$Q141)))*IF($AA141=1,(1+SSSModel!#REF!),1)</f>
        <v>0</v>
      </c>
      <c r="BT141" s="72">
        <f ca="1">IF(OR(BT$4&lt;$Q141,BT$4&gt;$Q141+IF($S141="",1000,$S141)-1),0,IF(MOD(BT$4-$Q141,IF($R141="",1000,$R141))=0,$O141,0))*IF($Y141&gt;0,(1+INDEX(Escalation!$B$3:$B$18,$Y141,0))^(BT$4-SSSModel!$C$5),1)*IF($X141=0,1,OFFSET(Profiles!$K$2,$X141,MAX(Profiles!$C$2,BT$4-$Q141)))*IF($AA141=1,(1+SSSModel!#REF!),1)</f>
        <v>0</v>
      </c>
      <c r="BU141" s="72">
        <f ca="1">IF(OR(BU$4&lt;$Q141,BU$4&gt;$Q141+IF($S141="",1000,$S141)-1),0,IF(MOD(BU$4-$Q141,IF($R141="",1000,$R141))=0,$O141,0))*IF($Y141&gt;0,(1+INDEX(Escalation!$B$3:$B$18,$Y141,0))^(BU$4-SSSModel!$C$5),1)*IF($X141=0,1,OFFSET(Profiles!$K$2,$X141,MAX(Profiles!$C$2,BU$4-$Q141)))*IF($AA141=1,(1+SSSModel!#REF!),1)</f>
        <v>0</v>
      </c>
      <c r="BV141" s="72">
        <f ca="1">IF(OR(BV$4&lt;$Q141,BV$4&gt;$Q141+IF($S141="",1000,$S141)-1),0,IF(MOD(BV$4-$Q141,IF($R141="",1000,$R141))=0,$O141,0))*IF($Y141&gt;0,(1+INDEX(Escalation!$B$3:$B$18,$Y141,0))^(BV$4-SSSModel!$C$5),1)*IF($X141=0,1,OFFSET(Profiles!$K$2,$X141,MAX(Profiles!$C$2,BV$4-$Q141)))*IF($AA141=1,(1+SSSModel!#REF!),1)</f>
        <v>0</v>
      </c>
      <c r="BW141" s="72">
        <f ca="1">IF(OR(BW$4&lt;$Q141,BW$4&gt;$Q141+IF($S141="",1000,$S141)-1),0,IF(MOD(BW$4-$Q141,IF($R141="",1000,$R141))=0,$O141,0))*IF($Y141&gt;0,(1+INDEX(Escalation!$B$3:$B$18,$Y141,0))^(BW$4-SSSModel!$C$5),1)*IF($X141=0,1,OFFSET(Profiles!$K$2,$X141,MAX(Profiles!$C$2,BW$4-$Q141)))*IF($AA141=1,(1+SSSModel!#REF!),1)</f>
        <v>0</v>
      </c>
      <c r="BX141" s="72">
        <f ca="1">IF(OR(BX$4&lt;$Q141,BX$4&gt;$Q141+IF($S141="",1000,$S141)-1),0,IF(MOD(BX$4-$Q141,IF($R141="",1000,$R141))=0,$O141,0))*IF($Y141&gt;0,(1+INDEX(Escalation!$B$3:$B$18,$Y141,0))^(BX$4-SSSModel!$C$5),1)*IF($X141=0,1,OFFSET(Profiles!$K$2,$X141,MAX(Profiles!$C$2,BX$4-$Q141)))*IF($AA141=1,(1+SSSModel!#REF!),1)</f>
        <v>0</v>
      </c>
      <c r="BY141" s="72">
        <f ca="1">IF(OR(BY$4&lt;$Q141,BY$4&gt;$Q141+IF($S141="",1000,$S141)-1),0,IF(MOD(BY$4-$Q141,IF($R141="",1000,$R141))=0,$O141,0))*IF($Y141&gt;0,(1+INDEX(Escalation!$B$3:$B$18,$Y141,0))^(BY$4-SSSModel!$C$5),1)*IF($X141=0,1,OFFSET(Profiles!$K$2,$X141,MAX(Profiles!$C$2,BY$4-$Q141)))*IF($AA141=1,(1+SSSModel!#REF!),1)</f>
        <v>0</v>
      </c>
      <c r="BZ141" s="72">
        <f ca="1">IF(OR(BZ$4&lt;$Q141,BZ$4&gt;$Q141+IF($S141="",1000,$S141)-1),0,IF(MOD(BZ$4-$Q141,IF($R141="",1000,$R141))=0,$O141,0))*IF($Y141&gt;0,(1+INDEX(Escalation!$B$3:$B$18,$Y141,0))^(BZ$4-SSSModel!$C$5),1)*IF($X141=0,1,OFFSET(Profiles!$K$2,$X141,MAX(Profiles!$C$2,BZ$4-$Q141)))*IF($AA141=1,(1+SSSModel!#REF!),1)</f>
        <v>0</v>
      </c>
      <c r="CA141" s="134">
        <f ca="1">IF(OR($Z141=0,SSSModel!$C$4="CF"),AC141,
IF(LEFT($V141,3)="ON_",
     IF(SSSModel!$C$4="RR",SUMPRODUCT(OFFSET($AC141,0,0,1,$CB$2),OFFSET(Profiles!$K$28,($Z141-1)*(Profiles!$I$26+1)+CA$4-SSSModel!$C$3+1,0,1,$CB$2)),
     IF(SSSModel!$C$4="ECC",$EA141*$EB141*SUMPRODUCT(OFFSET($AC141,0,MAX(0,CA$4-$DZ141-$CA$4+1),1,MIN($DZ141,CA$4-$CA$4+1)),OFFSET(Escalation!$K$24,($Y141-1)*(Escalation!$I$22+1)+CA$4-SSSModel!$C$3+1,MAX(0,CA$4-$DZ141-$CA$4+1),1,MIN($DZ141,CA$4-$CA$4+1))),
     IF(SSSModel!$C$4="PV",AC141*$EA141*(1+SSSModel!$C$2),
     IF(SSSModel!$C$4="FCR",$EC141*SUM(OFFSET($AC141,0,MAX(CA$4-$AC$4-$DZ141+1,0),1,MIN($DZ141,CA$4-$AC$4+1))),0)))),
SUM($AC141:$BZ141)*
     IF(SSSModel!$C$4="RR",OFFSET(Profiles!$K$2,$Z141,MAX(Profiles!$C$2,AC$4-$W141)),
     IF(SSSModel!$C$4="ECC",$EA141*$EB141*IF(MAX(Escalation!$C$2,AC$4-$W141)&gt;$DZ141-1,0,OFFSET(Escalation!$K$2,$Y141,MAX(Escalation!$C$2,AC$4-$W141))),
     IF(SSSModel!$C$4="PV",IF(CA$4=$W141,$EA141*(1+SSSModel!$C$2),0),
     IF(SSSModel!$C$4="FCR",IF(AND(CA$4&gt;=$W141,OFFSET(Profiles!$K$2,$Z141,MAX(Profiles!$C$2,AC$4-$W141))&gt;0),$EC141,0),0))))))</f>
        <v>0</v>
      </c>
      <c r="CB141" s="135">
        <f ca="1">IF(OR($Z141=0,SSSModel!$C$4="CF"),AD141,
IF(LEFT($V141,3)="ON_",
     IF(SSSModel!$C$4="RR",SUMPRODUCT(OFFSET($AC141,0,0,1,$CB$2),OFFSET(Profiles!$K$28,($Z141-1)*(Profiles!$I$26+1)+CB$4-SSSModel!$C$3+1,0,1,$CB$2)),
     IF(SSSModel!$C$4="ECC",$EA141*$EB141*SUMPRODUCT(OFFSET($AC141,0,MAX(0,CB$4-$DZ141-$CA$4+1),1,MIN($DZ141,CB$4-$CA$4+1)),OFFSET(Escalation!$K$24,($Y141-1)*(Escalation!$I$22+1)+CB$4-SSSModel!$C$3+1,MAX(0,CB$4-$DZ141-$CA$4+1),1,MIN($DZ141,CB$4-$CA$4+1))),
     IF(SSSModel!$C$4="PV",AD141*$EA141*(1+SSSModel!$C$2),
     IF(SSSModel!$C$4="FCR",$EC141*SUM(OFFSET($AC141,0,MAX(CB$4-$AC$4-$DZ141+1,0),1,MIN($DZ141,CB$4-$AC$4+1))),0)))),
SUM($AC141:$BZ141)*
     IF(SSSModel!$C$4="RR",OFFSET(Profiles!$K$2,$Z141,MAX(Profiles!$C$2,AD$4-$W141)),
     IF(SSSModel!$C$4="ECC",$EA141*$EB141*IF(MAX(Escalation!$C$2,AD$4-$W141)&gt;$DZ141-1,0,OFFSET(Escalation!$K$2,$Y141,MAX(Escalation!$C$2,AD$4-$W141))),
     IF(SSSModel!$C$4="PV",IF(CB$4=$W141,$EA141*(1+SSSModel!$C$2),0),
     IF(SSSModel!$C$4="FCR",IF(AND(CB$4&gt;=$W141,OFFSET(Profiles!$K$2,$Z141,MAX(Profiles!$C$2,AD$4-$W141))&gt;0),$EC141,0),0))))))</f>
        <v>0</v>
      </c>
      <c r="CC141" s="135">
        <f ca="1">IF(OR($Z141=0,SSSModel!$C$4="CF"),AE141,
IF(LEFT($V141,3)="ON_",
     IF(SSSModel!$C$4="RR",SUMPRODUCT(OFFSET($AC141,0,0,1,$CB$2),OFFSET(Profiles!$K$28,($Z141-1)*(Profiles!$I$26+1)+CC$4-SSSModel!$C$3+1,0,1,$CB$2)),
     IF(SSSModel!$C$4="ECC",$EA141*$EB141*SUMPRODUCT(OFFSET($AC141,0,MAX(0,CC$4-$DZ141-$CA$4+1),1,MIN($DZ141,CC$4-$CA$4+1)),OFFSET(Escalation!$K$24,($Y141-1)*(Escalation!$I$22+1)+CC$4-SSSModel!$C$3+1,MAX(0,CC$4-$DZ141-$CA$4+1),1,MIN($DZ141,CC$4-$CA$4+1))),
     IF(SSSModel!$C$4="PV",AE141*$EA141*(1+SSSModel!$C$2),
     IF(SSSModel!$C$4="FCR",$EC141*SUM(OFFSET($AC141,0,MAX(CC$4-$AC$4-$DZ141+1,0),1,MIN($DZ141,CC$4-$AC$4+1))),0)))),
SUM($AC141:$BZ141)*
     IF(SSSModel!$C$4="RR",OFFSET(Profiles!$K$2,$Z141,MAX(Profiles!$C$2,AE$4-$W141)),
     IF(SSSModel!$C$4="ECC",$EA141*$EB141*IF(MAX(Escalation!$C$2,AE$4-$W141)&gt;$DZ141-1,0,OFFSET(Escalation!$K$2,$Y141,MAX(Escalation!$C$2,AE$4-$W141))),
     IF(SSSModel!$C$4="PV",IF(CC$4=$W141,$EA141*(1+SSSModel!$C$2),0),
     IF(SSSModel!$C$4="FCR",IF(AND(CC$4&gt;=$W141,OFFSET(Profiles!$K$2,$Z141,MAX(Profiles!$C$2,AE$4-$W141))&gt;0),$EC141,0),0))))))</f>
        <v>0</v>
      </c>
      <c r="CD141" s="135">
        <f ca="1">IF(OR($Z141=0,SSSModel!$C$4="CF"),AF141,
IF(LEFT($V141,3)="ON_",
     IF(SSSModel!$C$4="RR",SUMPRODUCT(OFFSET($AC141,0,0,1,$CB$2),OFFSET(Profiles!$K$28,($Z141-1)*(Profiles!$I$26+1)+CD$4-SSSModel!$C$3+1,0,1,$CB$2)),
     IF(SSSModel!$C$4="ECC",$EA141*$EB141*SUMPRODUCT(OFFSET($AC141,0,MAX(0,CD$4-$DZ141-$CA$4+1),1,MIN($DZ141,CD$4-$CA$4+1)),OFFSET(Escalation!$K$24,($Y141-1)*(Escalation!$I$22+1)+CD$4-SSSModel!$C$3+1,MAX(0,CD$4-$DZ141-$CA$4+1),1,MIN($DZ141,CD$4-$CA$4+1))),
     IF(SSSModel!$C$4="PV",AF141*$EA141*(1+SSSModel!$C$2),
     IF(SSSModel!$C$4="FCR",$EC141*SUM(OFFSET($AC141,0,MAX(CD$4-$AC$4-$DZ141+1,0),1,MIN($DZ141,CD$4-$AC$4+1))),0)))),
SUM($AC141:$BZ141)*
     IF(SSSModel!$C$4="RR",OFFSET(Profiles!$K$2,$Z141,MAX(Profiles!$C$2,AF$4-$W141)),
     IF(SSSModel!$C$4="ECC",$EA141*$EB141*IF(MAX(Escalation!$C$2,AF$4-$W141)&gt;$DZ141-1,0,OFFSET(Escalation!$K$2,$Y141,MAX(Escalation!$C$2,AF$4-$W141))),
     IF(SSSModel!$C$4="PV",IF(CD$4=$W141,$EA141*(1+SSSModel!$C$2),0),
     IF(SSSModel!$C$4="FCR",IF(AND(CD$4&gt;=$W141,OFFSET(Profiles!$K$2,$Z141,MAX(Profiles!$C$2,AF$4-$W141))&gt;0),$EC141,0),0))))))</f>
        <v>0</v>
      </c>
      <c r="CE141" s="135">
        <f ca="1">IF(OR($Z141=0,SSSModel!$C$4="CF"),AG141,
IF(LEFT($V141,3)="ON_",
     IF(SSSModel!$C$4="RR",SUMPRODUCT(OFFSET($AC141,0,0,1,$CB$2),OFFSET(Profiles!$K$28,($Z141-1)*(Profiles!$I$26+1)+CE$4-SSSModel!$C$3+1,0,1,$CB$2)),
     IF(SSSModel!$C$4="ECC",$EA141*$EB141*SUMPRODUCT(OFFSET($AC141,0,MAX(0,CE$4-$DZ141-$CA$4+1),1,MIN($DZ141,CE$4-$CA$4+1)),OFFSET(Escalation!$K$24,($Y141-1)*(Escalation!$I$22+1)+CE$4-SSSModel!$C$3+1,MAX(0,CE$4-$DZ141-$CA$4+1),1,MIN($DZ141,CE$4-$CA$4+1))),
     IF(SSSModel!$C$4="PV",AG141*$EA141*(1+SSSModel!$C$2),
     IF(SSSModel!$C$4="FCR",$EC141*SUM(OFFSET($AC141,0,MAX(CE$4-$AC$4-$DZ141+1,0),1,MIN($DZ141,CE$4-$AC$4+1))),0)))),
SUM($AC141:$BZ141)*
     IF(SSSModel!$C$4="RR",OFFSET(Profiles!$K$2,$Z141,MAX(Profiles!$C$2,AG$4-$W141)),
     IF(SSSModel!$C$4="ECC",$EA141*$EB141*IF(MAX(Escalation!$C$2,AG$4-$W141)&gt;$DZ141-1,0,OFFSET(Escalation!$K$2,$Y141,MAX(Escalation!$C$2,AG$4-$W141))),
     IF(SSSModel!$C$4="PV",IF(CE$4=$W141,$EA141*(1+SSSModel!$C$2),0),
     IF(SSSModel!$C$4="FCR",IF(AND(CE$4&gt;=$W141,OFFSET(Profiles!$K$2,$Z141,MAX(Profiles!$C$2,AG$4-$W141))&gt;0),$EC141,0),0))))))</f>
        <v>0</v>
      </c>
      <c r="CF141" s="135">
        <f ca="1">IF(OR($Z141=0,SSSModel!$C$4="CF"),AH141,
IF(LEFT($V141,3)="ON_",
     IF(SSSModel!$C$4="RR",SUMPRODUCT(OFFSET($AC141,0,0,1,$CB$2),OFFSET(Profiles!$K$28,($Z141-1)*(Profiles!$I$26+1)+CF$4-SSSModel!$C$3+1,0,1,$CB$2)),
     IF(SSSModel!$C$4="ECC",$EA141*$EB141*SUMPRODUCT(OFFSET($AC141,0,MAX(0,CF$4-$DZ141-$CA$4+1),1,MIN($DZ141,CF$4-$CA$4+1)),OFFSET(Escalation!$K$24,($Y141-1)*(Escalation!$I$22+1)+CF$4-SSSModel!$C$3+1,MAX(0,CF$4-$DZ141-$CA$4+1),1,MIN($DZ141,CF$4-$CA$4+1))),
     IF(SSSModel!$C$4="PV",AH141*$EA141*(1+SSSModel!$C$2),
     IF(SSSModel!$C$4="FCR",$EC141*SUM(OFFSET($AC141,0,MAX(CF$4-$AC$4-$DZ141+1,0),1,MIN($DZ141,CF$4-$AC$4+1))),0)))),
SUM($AC141:$BZ141)*
     IF(SSSModel!$C$4="RR",OFFSET(Profiles!$K$2,$Z141,MAX(Profiles!$C$2,AH$4-$W141)),
     IF(SSSModel!$C$4="ECC",$EA141*$EB141*IF(MAX(Escalation!$C$2,AH$4-$W141)&gt;$DZ141-1,0,OFFSET(Escalation!$K$2,$Y141,MAX(Escalation!$C$2,AH$4-$W141))),
     IF(SSSModel!$C$4="PV",IF(CF$4=$W141,$EA141*(1+SSSModel!$C$2),0),
     IF(SSSModel!$C$4="FCR",IF(AND(CF$4&gt;=$W141,OFFSET(Profiles!$K$2,$Z141,MAX(Profiles!$C$2,AH$4-$W141))&gt;0),$EC141,0),0))))))</f>
        <v>0</v>
      </c>
      <c r="CG141" s="135">
        <f ca="1">IF(OR($Z141=0,SSSModel!$C$4="CF"),AI141,
IF(LEFT($V141,3)="ON_",
     IF(SSSModel!$C$4="RR",SUMPRODUCT(OFFSET($AC141,0,0,1,$CB$2),OFFSET(Profiles!$K$28,($Z141-1)*(Profiles!$I$26+1)+CG$4-SSSModel!$C$3+1,0,1,$CB$2)),
     IF(SSSModel!$C$4="ECC",$EA141*$EB141*SUMPRODUCT(OFFSET($AC141,0,MAX(0,CG$4-$DZ141-$CA$4+1),1,MIN($DZ141,CG$4-$CA$4+1)),OFFSET(Escalation!$K$24,($Y141-1)*(Escalation!$I$22+1)+CG$4-SSSModel!$C$3+1,MAX(0,CG$4-$DZ141-$CA$4+1),1,MIN($DZ141,CG$4-$CA$4+1))),
     IF(SSSModel!$C$4="PV",AI141*$EA141*(1+SSSModel!$C$2),
     IF(SSSModel!$C$4="FCR",$EC141*SUM(OFFSET($AC141,0,MAX(CG$4-$AC$4-$DZ141+1,0),1,MIN($DZ141,CG$4-$AC$4+1))),0)))),
SUM($AC141:$BZ141)*
     IF(SSSModel!$C$4="RR",OFFSET(Profiles!$K$2,$Z141,MAX(Profiles!$C$2,AI$4-$W141)),
     IF(SSSModel!$C$4="ECC",$EA141*$EB141*IF(MAX(Escalation!$C$2,AI$4-$W141)&gt;$DZ141-1,0,OFFSET(Escalation!$K$2,$Y141,MAX(Escalation!$C$2,AI$4-$W141))),
     IF(SSSModel!$C$4="PV",IF(CG$4=$W141,$EA141*(1+SSSModel!$C$2),0),
     IF(SSSModel!$C$4="FCR",IF(AND(CG$4&gt;=$W141,OFFSET(Profiles!$K$2,$Z141,MAX(Profiles!$C$2,AI$4-$W141))&gt;0),$EC141,0),0))))))</f>
        <v>0</v>
      </c>
      <c r="CH141" s="135">
        <f ca="1">IF(OR($Z141=0,SSSModel!$C$4="CF"),AJ141,
IF(LEFT($V141,3)="ON_",
     IF(SSSModel!$C$4="RR",SUMPRODUCT(OFFSET($AC141,0,0,1,$CB$2),OFFSET(Profiles!$K$28,($Z141-1)*(Profiles!$I$26+1)+CH$4-SSSModel!$C$3+1,0,1,$CB$2)),
     IF(SSSModel!$C$4="ECC",$EA141*$EB141*SUMPRODUCT(OFFSET($AC141,0,MAX(0,CH$4-$DZ141-$CA$4+1),1,MIN($DZ141,CH$4-$CA$4+1)),OFFSET(Escalation!$K$24,($Y141-1)*(Escalation!$I$22+1)+CH$4-SSSModel!$C$3+1,MAX(0,CH$4-$DZ141-$CA$4+1),1,MIN($DZ141,CH$4-$CA$4+1))),
     IF(SSSModel!$C$4="PV",AJ141*$EA141*(1+SSSModel!$C$2),
     IF(SSSModel!$C$4="FCR",$EC141*SUM(OFFSET($AC141,0,MAX(CH$4-$AC$4-$DZ141+1,0),1,MIN($DZ141,CH$4-$AC$4+1))),0)))),
SUM($AC141:$BZ141)*
     IF(SSSModel!$C$4="RR",OFFSET(Profiles!$K$2,$Z141,MAX(Profiles!$C$2,AJ$4-$W141)),
     IF(SSSModel!$C$4="ECC",$EA141*$EB141*IF(MAX(Escalation!$C$2,AJ$4-$W141)&gt;$DZ141-1,0,OFFSET(Escalation!$K$2,$Y141,MAX(Escalation!$C$2,AJ$4-$W141))),
     IF(SSSModel!$C$4="PV",IF(CH$4=$W141,$EA141*(1+SSSModel!$C$2),0),
     IF(SSSModel!$C$4="FCR",IF(AND(CH$4&gt;=$W141,OFFSET(Profiles!$K$2,$Z141,MAX(Profiles!$C$2,AJ$4-$W141))&gt;0),$EC141,0),0))))))</f>
        <v>0</v>
      </c>
      <c r="CI141" s="135">
        <f ca="1">IF(OR($Z141=0,SSSModel!$C$4="CF"),AK141,
IF(LEFT($V141,3)="ON_",
     IF(SSSModel!$C$4="RR",SUMPRODUCT(OFFSET($AC141,0,0,1,$CB$2),OFFSET(Profiles!$K$28,($Z141-1)*(Profiles!$I$26+1)+CI$4-SSSModel!$C$3+1,0,1,$CB$2)),
     IF(SSSModel!$C$4="ECC",$EA141*$EB141*SUMPRODUCT(OFFSET($AC141,0,MAX(0,CI$4-$DZ141-$CA$4+1),1,MIN($DZ141,CI$4-$CA$4+1)),OFFSET(Escalation!$K$24,($Y141-1)*(Escalation!$I$22+1)+CI$4-SSSModel!$C$3+1,MAX(0,CI$4-$DZ141-$CA$4+1),1,MIN($DZ141,CI$4-$CA$4+1))),
     IF(SSSModel!$C$4="PV",AK141*$EA141*(1+SSSModel!$C$2),
     IF(SSSModel!$C$4="FCR",$EC141*SUM(OFFSET($AC141,0,MAX(CI$4-$AC$4-$DZ141+1,0),1,MIN($DZ141,CI$4-$AC$4+1))),0)))),
SUM($AC141:$BZ141)*
     IF(SSSModel!$C$4="RR",OFFSET(Profiles!$K$2,$Z141,MAX(Profiles!$C$2,AK$4-$W141)),
     IF(SSSModel!$C$4="ECC",$EA141*$EB141*IF(MAX(Escalation!$C$2,AK$4-$W141)&gt;$DZ141-1,0,OFFSET(Escalation!$K$2,$Y141,MAX(Escalation!$C$2,AK$4-$W141))),
     IF(SSSModel!$C$4="PV",IF(CI$4=$W141,$EA141*(1+SSSModel!$C$2),0),
     IF(SSSModel!$C$4="FCR",IF(AND(CI$4&gt;=$W141,OFFSET(Profiles!$K$2,$Z141,MAX(Profiles!$C$2,AK$4-$W141))&gt;0),$EC141,0),0))))))</f>
        <v>0</v>
      </c>
      <c r="CJ141" s="135">
        <f ca="1">IF(OR($Z141=0,SSSModel!$C$4="CF"),AL141,
IF(LEFT($V141,3)="ON_",
     IF(SSSModel!$C$4="RR",SUMPRODUCT(OFFSET($AC141,0,0,1,$CB$2),OFFSET(Profiles!$K$28,($Z141-1)*(Profiles!$I$26+1)+CJ$4-SSSModel!$C$3+1,0,1,$CB$2)),
     IF(SSSModel!$C$4="ECC",$EA141*$EB141*SUMPRODUCT(OFFSET($AC141,0,MAX(0,CJ$4-$DZ141-$CA$4+1),1,MIN($DZ141,CJ$4-$CA$4+1)),OFFSET(Escalation!$K$24,($Y141-1)*(Escalation!$I$22+1)+CJ$4-SSSModel!$C$3+1,MAX(0,CJ$4-$DZ141-$CA$4+1),1,MIN($DZ141,CJ$4-$CA$4+1))),
     IF(SSSModel!$C$4="PV",AL141*$EA141*(1+SSSModel!$C$2),
     IF(SSSModel!$C$4="FCR",$EC141*SUM(OFFSET($AC141,0,MAX(CJ$4-$AC$4-$DZ141+1,0),1,MIN($DZ141,CJ$4-$AC$4+1))),0)))),
SUM($AC141:$BZ141)*
     IF(SSSModel!$C$4="RR",OFFSET(Profiles!$K$2,$Z141,MAX(Profiles!$C$2,AL$4-$W141)),
     IF(SSSModel!$C$4="ECC",$EA141*$EB141*IF(MAX(Escalation!$C$2,AL$4-$W141)&gt;$DZ141-1,0,OFFSET(Escalation!$K$2,$Y141,MAX(Escalation!$C$2,AL$4-$W141))),
     IF(SSSModel!$C$4="PV",IF(CJ$4=$W141,$EA141*(1+SSSModel!$C$2),0),
     IF(SSSModel!$C$4="FCR",IF(AND(CJ$4&gt;=$W141,OFFSET(Profiles!$K$2,$Z141,MAX(Profiles!$C$2,AL$4-$W141))&gt;0),$EC141,0),0))))))</f>
        <v>0</v>
      </c>
      <c r="CK141" s="135">
        <f ca="1">IF(OR($Z141=0,SSSModel!$C$4="CF"),AM141,
IF(LEFT($V141,3)="ON_",
     IF(SSSModel!$C$4="RR",SUMPRODUCT(OFFSET($AC141,0,0,1,$CB$2),OFFSET(Profiles!$K$28,($Z141-1)*(Profiles!$I$26+1)+CK$4-SSSModel!$C$3+1,0,1,$CB$2)),
     IF(SSSModel!$C$4="ECC",$EA141*$EB141*SUMPRODUCT(OFFSET($AC141,0,MAX(0,CK$4-$DZ141-$CA$4+1),1,MIN($DZ141,CK$4-$CA$4+1)),OFFSET(Escalation!$K$24,($Y141-1)*(Escalation!$I$22+1)+CK$4-SSSModel!$C$3+1,MAX(0,CK$4-$DZ141-$CA$4+1),1,MIN($DZ141,CK$4-$CA$4+1))),
     IF(SSSModel!$C$4="PV",AM141*$EA141*(1+SSSModel!$C$2),
     IF(SSSModel!$C$4="FCR",$EC141*SUM(OFFSET($AC141,0,MAX(CK$4-$AC$4-$DZ141+1,0),1,MIN($DZ141,CK$4-$AC$4+1))),0)))),
SUM($AC141:$BZ141)*
     IF(SSSModel!$C$4="RR",OFFSET(Profiles!$K$2,$Z141,MAX(Profiles!$C$2,AM$4-$W141)),
     IF(SSSModel!$C$4="ECC",$EA141*$EB141*IF(MAX(Escalation!$C$2,AM$4-$W141)&gt;$DZ141-1,0,OFFSET(Escalation!$K$2,$Y141,MAX(Escalation!$C$2,AM$4-$W141))),
     IF(SSSModel!$C$4="PV",IF(CK$4=$W141,$EA141*(1+SSSModel!$C$2),0),
     IF(SSSModel!$C$4="FCR",IF(AND(CK$4&gt;=$W141,OFFSET(Profiles!$K$2,$Z141,MAX(Profiles!$C$2,AM$4-$W141))&gt;0),$EC141,0),0))))))</f>
        <v>0</v>
      </c>
      <c r="CL141" s="135">
        <f ca="1">IF(OR($Z141=0,SSSModel!$C$4="CF"),AN141,
IF(LEFT($V141,3)="ON_",
     IF(SSSModel!$C$4="RR",SUMPRODUCT(OFFSET($AC141,0,0,1,$CB$2),OFFSET(Profiles!$K$28,($Z141-1)*(Profiles!$I$26+1)+CL$4-SSSModel!$C$3+1,0,1,$CB$2)),
     IF(SSSModel!$C$4="ECC",$EA141*$EB141*SUMPRODUCT(OFFSET($AC141,0,MAX(0,CL$4-$DZ141-$CA$4+1),1,MIN($DZ141,CL$4-$CA$4+1)),OFFSET(Escalation!$K$24,($Y141-1)*(Escalation!$I$22+1)+CL$4-SSSModel!$C$3+1,MAX(0,CL$4-$DZ141-$CA$4+1),1,MIN($DZ141,CL$4-$CA$4+1))),
     IF(SSSModel!$C$4="PV",AN141*$EA141*(1+SSSModel!$C$2),
     IF(SSSModel!$C$4="FCR",$EC141*SUM(OFFSET($AC141,0,MAX(CL$4-$AC$4-$DZ141+1,0),1,MIN($DZ141,CL$4-$AC$4+1))),0)))),
SUM($AC141:$BZ141)*
     IF(SSSModel!$C$4="RR",OFFSET(Profiles!$K$2,$Z141,MAX(Profiles!$C$2,AN$4-$W141)),
     IF(SSSModel!$C$4="ECC",$EA141*$EB141*IF(MAX(Escalation!$C$2,AN$4-$W141)&gt;$DZ141-1,0,OFFSET(Escalation!$K$2,$Y141,MAX(Escalation!$C$2,AN$4-$W141))),
     IF(SSSModel!$C$4="PV",IF(CL$4=$W141,$EA141*(1+SSSModel!$C$2),0),
     IF(SSSModel!$C$4="FCR",IF(AND(CL$4&gt;=$W141,OFFSET(Profiles!$K$2,$Z141,MAX(Profiles!$C$2,AN$4-$W141))&gt;0),$EC141,0),0))))))</f>
        <v>0</v>
      </c>
      <c r="CM141" s="135">
        <f ca="1">IF(OR($Z141=0,SSSModel!$C$4="CF"),AO141,
IF(LEFT($V141,3)="ON_",
     IF(SSSModel!$C$4="RR",SUMPRODUCT(OFFSET($AC141,0,0,1,$CB$2),OFFSET(Profiles!$K$28,($Z141-1)*(Profiles!$I$26+1)+CM$4-SSSModel!$C$3+1,0,1,$CB$2)),
     IF(SSSModel!$C$4="ECC",$EA141*$EB141*SUMPRODUCT(OFFSET($AC141,0,MAX(0,CM$4-$DZ141-$CA$4+1),1,MIN($DZ141,CM$4-$CA$4+1)),OFFSET(Escalation!$K$24,($Y141-1)*(Escalation!$I$22+1)+CM$4-SSSModel!$C$3+1,MAX(0,CM$4-$DZ141-$CA$4+1),1,MIN($DZ141,CM$4-$CA$4+1))),
     IF(SSSModel!$C$4="PV",AO141*$EA141*(1+SSSModel!$C$2),
     IF(SSSModel!$C$4="FCR",$EC141*SUM(OFFSET($AC141,0,MAX(CM$4-$AC$4-$DZ141+1,0),1,MIN($DZ141,CM$4-$AC$4+1))),0)))),
SUM($AC141:$BZ141)*
     IF(SSSModel!$C$4="RR",OFFSET(Profiles!$K$2,$Z141,MAX(Profiles!$C$2,AO$4-$W141)),
     IF(SSSModel!$C$4="ECC",$EA141*$EB141*IF(MAX(Escalation!$C$2,AO$4-$W141)&gt;$DZ141-1,0,OFFSET(Escalation!$K$2,$Y141,MAX(Escalation!$C$2,AO$4-$W141))),
     IF(SSSModel!$C$4="PV",IF(CM$4=$W141,$EA141*(1+SSSModel!$C$2),0),
     IF(SSSModel!$C$4="FCR",IF(AND(CM$4&gt;=$W141,OFFSET(Profiles!$K$2,$Z141,MAX(Profiles!$C$2,AO$4-$W141))&gt;0),$EC141,0),0))))))</f>
        <v>0</v>
      </c>
      <c r="CN141" s="135">
        <f ca="1">IF(OR($Z141=0,SSSModel!$C$4="CF"),AP141,
IF(LEFT($V141,3)="ON_",
     IF(SSSModel!$C$4="RR",SUMPRODUCT(OFFSET($AC141,0,0,1,$CB$2),OFFSET(Profiles!$K$28,($Z141-1)*(Profiles!$I$26+1)+CN$4-SSSModel!$C$3+1,0,1,$CB$2)),
     IF(SSSModel!$C$4="ECC",$EA141*$EB141*SUMPRODUCT(OFFSET($AC141,0,MAX(0,CN$4-$DZ141-$CA$4+1),1,MIN($DZ141,CN$4-$CA$4+1)),OFFSET(Escalation!$K$24,($Y141-1)*(Escalation!$I$22+1)+CN$4-SSSModel!$C$3+1,MAX(0,CN$4-$DZ141-$CA$4+1),1,MIN($DZ141,CN$4-$CA$4+1))),
     IF(SSSModel!$C$4="PV",AP141*$EA141*(1+SSSModel!$C$2),
     IF(SSSModel!$C$4="FCR",$EC141*SUM(OFFSET($AC141,0,MAX(CN$4-$AC$4-$DZ141+1,0),1,MIN($DZ141,CN$4-$AC$4+1))),0)))),
SUM($AC141:$BZ141)*
     IF(SSSModel!$C$4="RR",OFFSET(Profiles!$K$2,$Z141,MAX(Profiles!$C$2,AP$4-$W141)),
     IF(SSSModel!$C$4="ECC",$EA141*$EB141*IF(MAX(Escalation!$C$2,AP$4-$W141)&gt;$DZ141-1,0,OFFSET(Escalation!$K$2,$Y141,MAX(Escalation!$C$2,AP$4-$W141))),
     IF(SSSModel!$C$4="PV",IF(CN$4=$W141,$EA141*(1+SSSModel!$C$2),0),
     IF(SSSModel!$C$4="FCR",IF(AND(CN$4&gt;=$W141,OFFSET(Profiles!$K$2,$Z141,MAX(Profiles!$C$2,AP$4-$W141))&gt;0),$EC141,0),0))))))</f>
        <v>0</v>
      </c>
      <c r="CO141" s="135">
        <f ca="1">IF(OR($Z141=0,SSSModel!$C$4="CF"),AQ141,
IF(LEFT($V141,3)="ON_",
     IF(SSSModel!$C$4="RR",SUMPRODUCT(OFFSET($AC141,0,0,1,$CB$2),OFFSET(Profiles!$K$28,($Z141-1)*(Profiles!$I$26+1)+CO$4-SSSModel!$C$3+1,0,1,$CB$2)),
     IF(SSSModel!$C$4="ECC",$EA141*$EB141*SUMPRODUCT(OFFSET($AC141,0,MAX(0,CO$4-$DZ141-$CA$4+1),1,MIN($DZ141,CO$4-$CA$4+1)),OFFSET(Escalation!$K$24,($Y141-1)*(Escalation!$I$22+1)+CO$4-SSSModel!$C$3+1,MAX(0,CO$4-$DZ141-$CA$4+1),1,MIN($DZ141,CO$4-$CA$4+1))),
     IF(SSSModel!$C$4="PV",AQ141*$EA141*(1+SSSModel!$C$2),
     IF(SSSModel!$C$4="FCR",$EC141*SUM(OFFSET($AC141,0,MAX(CO$4-$AC$4-$DZ141+1,0),1,MIN($DZ141,CO$4-$AC$4+1))),0)))),
SUM($AC141:$BZ141)*
     IF(SSSModel!$C$4="RR",OFFSET(Profiles!$K$2,$Z141,MAX(Profiles!$C$2,AQ$4-$W141)),
     IF(SSSModel!$C$4="ECC",$EA141*$EB141*IF(MAX(Escalation!$C$2,AQ$4-$W141)&gt;$DZ141-1,0,OFFSET(Escalation!$K$2,$Y141,MAX(Escalation!$C$2,AQ$4-$W141))),
     IF(SSSModel!$C$4="PV",IF(CO$4=$W141,$EA141*(1+SSSModel!$C$2),0),
     IF(SSSModel!$C$4="FCR",IF(AND(CO$4&gt;=$W141,OFFSET(Profiles!$K$2,$Z141,MAX(Profiles!$C$2,AQ$4-$W141))&gt;0),$EC141,0),0))))))</f>
        <v>0</v>
      </c>
      <c r="CP141" s="135">
        <f ca="1">IF(OR($Z141=0,SSSModel!$C$4="CF"),AR141,
IF(LEFT($V141,3)="ON_",
     IF(SSSModel!$C$4="RR",SUMPRODUCT(OFFSET($AC141,0,0,1,$CB$2),OFFSET(Profiles!$K$28,($Z141-1)*(Profiles!$I$26+1)+CP$4-SSSModel!$C$3+1,0,1,$CB$2)),
     IF(SSSModel!$C$4="ECC",$EA141*$EB141*SUMPRODUCT(OFFSET($AC141,0,MAX(0,CP$4-$DZ141-$CA$4+1),1,MIN($DZ141,CP$4-$CA$4+1)),OFFSET(Escalation!$K$24,($Y141-1)*(Escalation!$I$22+1)+CP$4-SSSModel!$C$3+1,MAX(0,CP$4-$DZ141-$CA$4+1),1,MIN($DZ141,CP$4-$CA$4+1))),
     IF(SSSModel!$C$4="PV",AR141*$EA141*(1+SSSModel!$C$2),
     IF(SSSModel!$C$4="FCR",$EC141*SUM(OFFSET($AC141,0,MAX(CP$4-$AC$4-$DZ141+1,0),1,MIN($DZ141,CP$4-$AC$4+1))),0)))),
SUM($AC141:$BZ141)*
     IF(SSSModel!$C$4="RR",OFFSET(Profiles!$K$2,$Z141,MAX(Profiles!$C$2,AR$4-$W141)),
     IF(SSSModel!$C$4="ECC",$EA141*$EB141*IF(MAX(Escalation!$C$2,AR$4-$W141)&gt;$DZ141-1,0,OFFSET(Escalation!$K$2,$Y141,MAX(Escalation!$C$2,AR$4-$W141))),
     IF(SSSModel!$C$4="PV",IF(CP$4=$W141,$EA141*(1+SSSModel!$C$2),0),
     IF(SSSModel!$C$4="FCR",IF(AND(CP$4&gt;=$W141,OFFSET(Profiles!$K$2,$Z141,MAX(Profiles!$C$2,AR$4-$W141))&gt;0),$EC141,0),0))))))</f>
        <v>0</v>
      </c>
      <c r="CQ141" s="135">
        <f ca="1">IF(OR($Z141=0,SSSModel!$C$4="CF"),AS141,
IF(LEFT($V141,3)="ON_",
     IF(SSSModel!$C$4="RR",SUMPRODUCT(OFFSET($AC141,0,0,1,$CB$2),OFFSET(Profiles!$K$28,($Z141-1)*(Profiles!$I$26+1)+CQ$4-SSSModel!$C$3+1,0,1,$CB$2)),
     IF(SSSModel!$C$4="ECC",$EA141*$EB141*SUMPRODUCT(OFFSET($AC141,0,MAX(0,CQ$4-$DZ141-$CA$4+1),1,MIN($DZ141,CQ$4-$CA$4+1)),OFFSET(Escalation!$K$24,($Y141-1)*(Escalation!$I$22+1)+CQ$4-SSSModel!$C$3+1,MAX(0,CQ$4-$DZ141-$CA$4+1),1,MIN($DZ141,CQ$4-$CA$4+1))),
     IF(SSSModel!$C$4="PV",AS141*$EA141*(1+SSSModel!$C$2),
     IF(SSSModel!$C$4="FCR",$EC141*SUM(OFFSET($AC141,0,MAX(CQ$4-$AC$4-$DZ141+1,0),1,MIN($DZ141,CQ$4-$AC$4+1))),0)))),
SUM($AC141:$BZ141)*
     IF(SSSModel!$C$4="RR",OFFSET(Profiles!$K$2,$Z141,MAX(Profiles!$C$2,AS$4-$W141)),
     IF(SSSModel!$C$4="ECC",$EA141*$EB141*IF(MAX(Escalation!$C$2,AS$4-$W141)&gt;$DZ141-1,0,OFFSET(Escalation!$K$2,$Y141,MAX(Escalation!$C$2,AS$4-$W141))),
     IF(SSSModel!$C$4="PV",IF(CQ$4=$W141,$EA141*(1+SSSModel!$C$2),0),
     IF(SSSModel!$C$4="FCR",IF(AND(CQ$4&gt;=$W141,OFFSET(Profiles!$K$2,$Z141,MAX(Profiles!$C$2,AS$4-$W141))&gt;0),$EC141,0),0))))))</f>
        <v>0</v>
      </c>
      <c r="CR141" s="135">
        <f ca="1">IF(OR($Z141=0,SSSModel!$C$4="CF"),AT141,
IF(LEFT($V141,3)="ON_",
     IF(SSSModel!$C$4="RR",SUMPRODUCT(OFFSET($AC141,0,0,1,$CB$2),OFFSET(Profiles!$K$28,($Z141-1)*(Profiles!$I$26+1)+CR$4-SSSModel!$C$3+1,0,1,$CB$2)),
     IF(SSSModel!$C$4="ECC",$EA141*$EB141*SUMPRODUCT(OFFSET($AC141,0,MAX(0,CR$4-$DZ141-$CA$4+1),1,MIN($DZ141,CR$4-$CA$4+1)),OFFSET(Escalation!$K$24,($Y141-1)*(Escalation!$I$22+1)+CR$4-SSSModel!$C$3+1,MAX(0,CR$4-$DZ141-$CA$4+1),1,MIN($DZ141,CR$4-$CA$4+1))),
     IF(SSSModel!$C$4="PV",AT141*$EA141*(1+SSSModel!$C$2),
     IF(SSSModel!$C$4="FCR",$EC141*SUM(OFFSET($AC141,0,MAX(CR$4-$AC$4-$DZ141+1,0),1,MIN($DZ141,CR$4-$AC$4+1))),0)))),
SUM($AC141:$BZ141)*
     IF(SSSModel!$C$4="RR",OFFSET(Profiles!$K$2,$Z141,MAX(Profiles!$C$2,AT$4-$W141)),
     IF(SSSModel!$C$4="ECC",$EA141*$EB141*IF(MAX(Escalation!$C$2,AT$4-$W141)&gt;$DZ141-1,0,OFFSET(Escalation!$K$2,$Y141,MAX(Escalation!$C$2,AT$4-$W141))),
     IF(SSSModel!$C$4="PV",IF(CR$4=$W141,$EA141*(1+SSSModel!$C$2),0),
     IF(SSSModel!$C$4="FCR",IF(AND(CR$4&gt;=$W141,OFFSET(Profiles!$K$2,$Z141,MAX(Profiles!$C$2,AT$4-$W141))&gt;0),$EC141,0),0))))))</f>
        <v>0</v>
      </c>
      <c r="CS141" s="135">
        <f ca="1">IF(OR($Z141=0,SSSModel!$C$4="CF"),AU141,
IF(LEFT($V141,3)="ON_",
     IF(SSSModel!$C$4="RR",SUMPRODUCT(OFFSET($AC141,0,0,1,$CB$2),OFFSET(Profiles!$K$28,($Z141-1)*(Profiles!$I$26+1)+CS$4-SSSModel!$C$3+1,0,1,$CB$2)),
     IF(SSSModel!$C$4="ECC",$EA141*$EB141*SUMPRODUCT(OFFSET($AC141,0,MAX(0,CS$4-$DZ141-$CA$4+1),1,MIN($DZ141,CS$4-$CA$4+1)),OFFSET(Escalation!$K$24,($Y141-1)*(Escalation!$I$22+1)+CS$4-SSSModel!$C$3+1,MAX(0,CS$4-$DZ141-$CA$4+1),1,MIN($DZ141,CS$4-$CA$4+1))),
     IF(SSSModel!$C$4="PV",AU141*$EA141*(1+SSSModel!$C$2),
     IF(SSSModel!$C$4="FCR",$EC141*SUM(OFFSET($AC141,0,MAX(CS$4-$AC$4-$DZ141+1,0),1,MIN($DZ141,CS$4-$AC$4+1))),0)))),
SUM($AC141:$BZ141)*
     IF(SSSModel!$C$4="RR",OFFSET(Profiles!$K$2,$Z141,MAX(Profiles!$C$2,AU$4-$W141)),
     IF(SSSModel!$C$4="ECC",$EA141*$EB141*IF(MAX(Escalation!$C$2,AU$4-$W141)&gt;$DZ141-1,0,OFFSET(Escalation!$K$2,$Y141,MAX(Escalation!$C$2,AU$4-$W141))),
     IF(SSSModel!$C$4="PV",IF(CS$4=$W141,$EA141*(1+SSSModel!$C$2),0),
     IF(SSSModel!$C$4="FCR",IF(AND(CS$4&gt;=$W141,OFFSET(Profiles!$K$2,$Z141,MAX(Profiles!$C$2,AU$4-$W141))&gt;0),$EC141,0),0))))))</f>
        <v>0</v>
      </c>
      <c r="CT141" s="135">
        <f ca="1">IF(OR($Z141=0,SSSModel!$C$4="CF"),AV141,
IF(LEFT($V141,3)="ON_",
     IF(SSSModel!$C$4="RR",SUMPRODUCT(OFFSET($AC141,0,0,1,$CB$2),OFFSET(Profiles!$K$28,($Z141-1)*(Profiles!$I$26+1)+CT$4-SSSModel!$C$3+1,0,1,$CB$2)),
     IF(SSSModel!$C$4="ECC",$EA141*$EB141*SUMPRODUCT(OFFSET($AC141,0,MAX(0,CT$4-$DZ141-$CA$4+1),1,MIN($DZ141,CT$4-$CA$4+1)),OFFSET(Escalation!$K$24,($Y141-1)*(Escalation!$I$22+1)+CT$4-SSSModel!$C$3+1,MAX(0,CT$4-$DZ141-$CA$4+1),1,MIN($DZ141,CT$4-$CA$4+1))),
     IF(SSSModel!$C$4="PV",AV141*$EA141*(1+SSSModel!$C$2),
     IF(SSSModel!$C$4="FCR",$EC141*SUM(OFFSET($AC141,0,MAX(CT$4-$AC$4-$DZ141+1,0),1,MIN($DZ141,CT$4-$AC$4+1))),0)))),
SUM($AC141:$BZ141)*
     IF(SSSModel!$C$4="RR",OFFSET(Profiles!$K$2,$Z141,MAX(Profiles!$C$2,AV$4-$W141)),
     IF(SSSModel!$C$4="ECC",$EA141*$EB141*IF(MAX(Escalation!$C$2,AV$4-$W141)&gt;$DZ141-1,0,OFFSET(Escalation!$K$2,$Y141,MAX(Escalation!$C$2,AV$4-$W141))),
     IF(SSSModel!$C$4="PV",IF(CT$4=$W141,$EA141*(1+SSSModel!$C$2),0),
     IF(SSSModel!$C$4="FCR",IF(AND(CT$4&gt;=$W141,OFFSET(Profiles!$K$2,$Z141,MAX(Profiles!$C$2,AV$4-$W141))&gt;0),$EC141,0),0))))))</f>
        <v>0</v>
      </c>
      <c r="CU141" s="135">
        <f ca="1">IF(OR($Z141=0,SSSModel!$C$4="CF"),AW141,
IF(LEFT($V141,3)="ON_",
     IF(SSSModel!$C$4="RR",SUMPRODUCT(OFFSET($AC141,0,0,1,$CB$2),OFFSET(Profiles!$K$28,($Z141-1)*(Profiles!$I$26+1)+CU$4-SSSModel!$C$3+1,0,1,$CB$2)),
     IF(SSSModel!$C$4="ECC",$EA141*$EB141*SUMPRODUCT(OFFSET($AC141,0,MAX(0,CU$4-$DZ141-$CA$4+1),1,MIN($DZ141,CU$4-$CA$4+1)),OFFSET(Escalation!$K$24,($Y141-1)*(Escalation!$I$22+1)+CU$4-SSSModel!$C$3+1,MAX(0,CU$4-$DZ141-$CA$4+1),1,MIN($DZ141,CU$4-$CA$4+1))),
     IF(SSSModel!$C$4="PV",AW141*$EA141*(1+SSSModel!$C$2),
     IF(SSSModel!$C$4="FCR",$EC141*SUM(OFFSET($AC141,0,MAX(CU$4-$AC$4-$DZ141+1,0),1,MIN($DZ141,CU$4-$AC$4+1))),0)))),
SUM($AC141:$BZ141)*
     IF(SSSModel!$C$4="RR",OFFSET(Profiles!$K$2,$Z141,MAX(Profiles!$C$2,AW$4-$W141)),
     IF(SSSModel!$C$4="ECC",$EA141*$EB141*IF(MAX(Escalation!$C$2,AW$4-$W141)&gt;$DZ141-1,0,OFFSET(Escalation!$K$2,$Y141,MAX(Escalation!$C$2,AW$4-$W141))),
     IF(SSSModel!$C$4="PV",IF(CU$4=$W141,$EA141*(1+SSSModel!$C$2),0),
     IF(SSSModel!$C$4="FCR",IF(AND(CU$4&gt;=$W141,OFFSET(Profiles!$K$2,$Z141,MAX(Profiles!$C$2,AW$4-$W141))&gt;0),$EC141,0),0))))))</f>
        <v>0</v>
      </c>
      <c r="CV141" s="135">
        <f ca="1">IF(OR($Z141=0,SSSModel!$C$4="CF"),AX141,
IF(LEFT($V141,3)="ON_",
     IF(SSSModel!$C$4="RR",SUMPRODUCT(OFFSET($AC141,0,0,1,$CB$2),OFFSET(Profiles!$K$28,($Z141-1)*(Profiles!$I$26+1)+CV$4-SSSModel!$C$3+1,0,1,$CB$2)),
     IF(SSSModel!$C$4="ECC",$EA141*$EB141*SUMPRODUCT(OFFSET($AC141,0,MAX(0,CV$4-$DZ141-$CA$4+1),1,MIN($DZ141,CV$4-$CA$4+1)),OFFSET(Escalation!$K$24,($Y141-1)*(Escalation!$I$22+1)+CV$4-SSSModel!$C$3+1,MAX(0,CV$4-$DZ141-$CA$4+1),1,MIN($DZ141,CV$4-$CA$4+1))),
     IF(SSSModel!$C$4="PV",AX141*$EA141*(1+SSSModel!$C$2),
     IF(SSSModel!$C$4="FCR",$EC141*SUM(OFFSET($AC141,0,MAX(CV$4-$AC$4-$DZ141+1,0),1,MIN($DZ141,CV$4-$AC$4+1))),0)))),
SUM($AC141:$BZ141)*
     IF(SSSModel!$C$4="RR",OFFSET(Profiles!$K$2,$Z141,MAX(Profiles!$C$2,AX$4-$W141)),
     IF(SSSModel!$C$4="ECC",$EA141*$EB141*IF(MAX(Escalation!$C$2,AX$4-$W141)&gt;$DZ141-1,0,OFFSET(Escalation!$K$2,$Y141,MAX(Escalation!$C$2,AX$4-$W141))),
     IF(SSSModel!$C$4="PV",IF(CV$4=$W141,$EA141*(1+SSSModel!$C$2),0),
     IF(SSSModel!$C$4="FCR",IF(AND(CV$4&gt;=$W141,OFFSET(Profiles!$K$2,$Z141,MAX(Profiles!$C$2,AX$4-$W141))&gt;0),$EC141,0),0))))))</f>
        <v>0</v>
      </c>
      <c r="CW141" s="135">
        <f ca="1">IF(OR($Z141=0,SSSModel!$C$4="CF"),AY141,
IF(LEFT($V141,3)="ON_",
     IF(SSSModel!$C$4="RR",SUMPRODUCT(OFFSET($AC141,0,0,1,$CB$2),OFFSET(Profiles!$K$28,($Z141-1)*(Profiles!$I$26+1)+CW$4-SSSModel!$C$3+1,0,1,$CB$2)),
     IF(SSSModel!$C$4="ECC",$EA141*$EB141*SUMPRODUCT(OFFSET($AC141,0,MAX(0,CW$4-$DZ141-$CA$4+1),1,MIN($DZ141,CW$4-$CA$4+1)),OFFSET(Escalation!$K$24,($Y141-1)*(Escalation!$I$22+1)+CW$4-SSSModel!$C$3+1,MAX(0,CW$4-$DZ141-$CA$4+1),1,MIN($DZ141,CW$4-$CA$4+1))),
     IF(SSSModel!$C$4="PV",AY141*$EA141*(1+SSSModel!$C$2),
     IF(SSSModel!$C$4="FCR",$EC141*SUM(OFFSET($AC141,0,MAX(CW$4-$AC$4-$DZ141+1,0),1,MIN($DZ141,CW$4-$AC$4+1))),0)))),
SUM($AC141:$BZ141)*
     IF(SSSModel!$C$4="RR",OFFSET(Profiles!$K$2,$Z141,MAX(Profiles!$C$2,AY$4-$W141)),
     IF(SSSModel!$C$4="ECC",$EA141*$EB141*IF(MAX(Escalation!$C$2,AY$4-$W141)&gt;$DZ141-1,0,OFFSET(Escalation!$K$2,$Y141,MAX(Escalation!$C$2,AY$4-$W141))),
     IF(SSSModel!$C$4="PV",IF(CW$4=$W141,$EA141*(1+SSSModel!$C$2),0),
     IF(SSSModel!$C$4="FCR",IF(AND(CW$4&gt;=$W141,OFFSET(Profiles!$K$2,$Z141,MAX(Profiles!$C$2,AY$4-$W141))&gt;0),$EC141,0),0))))))</f>
        <v>0</v>
      </c>
      <c r="CX141" s="135">
        <f ca="1">IF(OR($Z141=0,SSSModel!$C$4="CF"),AZ141,
IF(LEFT($V141,3)="ON_",
     IF(SSSModel!$C$4="RR",SUMPRODUCT(OFFSET($AC141,0,0,1,$CB$2),OFFSET(Profiles!$K$28,($Z141-1)*(Profiles!$I$26+1)+CX$4-SSSModel!$C$3+1,0,1,$CB$2)),
     IF(SSSModel!$C$4="ECC",$EA141*$EB141*SUMPRODUCT(OFFSET($AC141,0,MAX(0,CX$4-$DZ141-$CA$4+1),1,MIN($DZ141,CX$4-$CA$4+1)),OFFSET(Escalation!$K$24,($Y141-1)*(Escalation!$I$22+1)+CX$4-SSSModel!$C$3+1,MAX(0,CX$4-$DZ141-$CA$4+1),1,MIN($DZ141,CX$4-$CA$4+1))),
     IF(SSSModel!$C$4="PV",AZ141*$EA141*(1+SSSModel!$C$2),
     IF(SSSModel!$C$4="FCR",$EC141*SUM(OFFSET($AC141,0,MAX(CX$4-$AC$4-$DZ141+1,0),1,MIN($DZ141,CX$4-$AC$4+1))),0)))),
SUM($AC141:$BZ141)*
     IF(SSSModel!$C$4="RR",OFFSET(Profiles!$K$2,$Z141,MAX(Profiles!$C$2,AZ$4-$W141)),
     IF(SSSModel!$C$4="ECC",$EA141*$EB141*IF(MAX(Escalation!$C$2,AZ$4-$W141)&gt;$DZ141-1,0,OFFSET(Escalation!$K$2,$Y141,MAX(Escalation!$C$2,AZ$4-$W141))),
     IF(SSSModel!$C$4="PV",IF(CX$4=$W141,$EA141*(1+SSSModel!$C$2),0),
     IF(SSSModel!$C$4="FCR",IF(AND(CX$4&gt;=$W141,OFFSET(Profiles!$K$2,$Z141,MAX(Profiles!$C$2,AZ$4-$W141))&gt;0),$EC141,0),0))))))</f>
        <v>0</v>
      </c>
      <c r="CY141" s="135">
        <f ca="1">IF(OR($Z141=0,SSSModel!$C$4="CF"),BA141,
IF(LEFT($V141,3)="ON_",
     IF(SSSModel!$C$4="RR",SUMPRODUCT(OFFSET($AC141,0,0,1,$CB$2),OFFSET(Profiles!$K$28,($Z141-1)*(Profiles!$I$26+1)+CY$4-SSSModel!$C$3+1,0,1,$CB$2)),
     IF(SSSModel!$C$4="ECC",$EA141*$EB141*SUMPRODUCT(OFFSET($AC141,0,MAX(0,CY$4-$DZ141-$CA$4+1),1,MIN($DZ141,CY$4-$CA$4+1)),OFFSET(Escalation!$K$24,($Y141-1)*(Escalation!$I$22+1)+CY$4-SSSModel!$C$3+1,MAX(0,CY$4-$DZ141-$CA$4+1),1,MIN($DZ141,CY$4-$CA$4+1))),
     IF(SSSModel!$C$4="PV",BA141*$EA141*(1+SSSModel!$C$2),
     IF(SSSModel!$C$4="FCR",$EC141*SUM(OFFSET($AC141,0,MAX(CY$4-$AC$4-$DZ141+1,0),1,MIN($DZ141,CY$4-$AC$4+1))),0)))),
SUM($AC141:$BZ141)*
     IF(SSSModel!$C$4="RR",OFFSET(Profiles!$K$2,$Z141,MAX(Profiles!$C$2,BA$4-$W141)),
     IF(SSSModel!$C$4="ECC",$EA141*$EB141*IF(MAX(Escalation!$C$2,BA$4-$W141)&gt;$DZ141-1,0,OFFSET(Escalation!$K$2,$Y141,MAX(Escalation!$C$2,BA$4-$W141))),
     IF(SSSModel!$C$4="PV",IF(CY$4=$W141,$EA141*(1+SSSModel!$C$2),0),
     IF(SSSModel!$C$4="FCR",IF(AND(CY$4&gt;=$W141,OFFSET(Profiles!$K$2,$Z141,MAX(Profiles!$C$2,BA$4-$W141))&gt;0),$EC141,0),0))))))</f>
        <v>0</v>
      </c>
      <c r="CZ141" s="135">
        <f ca="1">IF(OR($Z141=0,SSSModel!$C$4="CF"),BB141,
IF(LEFT($V141,3)="ON_",
     IF(SSSModel!$C$4="RR",SUMPRODUCT(OFFSET($AC141,0,0,1,$CB$2),OFFSET(Profiles!$K$28,($Z141-1)*(Profiles!$I$26+1)+CZ$4-SSSModel!$C$3+1,0,1,$CB$2)),
     IF(SSSModel!$C$4="ECC",$EA141*$EB141*SUMPRODUCT(OFFSET($AC141,0,MAX(0,CZ$4-$DZ141-$CA$4+1),1,MIN($DZ141,CZ$4-$CA$4+1)),OFFSET(Escalation!$K$24,($Y141-1)*(Escalation!$I$22+1)+CZ$4-SSSModel!$C$3+1,MAX(0,CZ$4-$DZ141-$CA$4+1),1,MIN($DZ141,CZ$4-$CA$4+1))),
     IF(SSSModel!$C$4="PV",BB141*$EA141*(1+SSSModel!$C$2),
     IF(SSSModel!$C$4="FCR",$EC141*SUM(OFFSET($AC141,0,MAX(CZ$4-$AC$4-$DZ141+1,0),1,MIN($DZ141,CZ$4-$AC$4+1))),0)))),
SUM($AC141:$BZ141)*
     IF(SSSModel!$C$4="RR",OFFSET(Profiles!$K$2,$Z141,MAX(Profiles!$C$2,BB$4-$W141)),
     IF(SSSModel!$C$4="ECC",$EA141*$EB141*IF(MAX(Escalation!$C$2,BB$4-$W141)&gt;$DZ141-1,0,OFFSET(Escalation!$K$2,$Y141,MAX(Escalation!$C$2,BB$4-$W141))),
     IF(SSSModel!$C$4="PV",IF(CZ$4=$W141,$EA141*(1+SSSModel!$C$2),0),
     IF(SSSModel!$C$4="FCR",IF(AND(CZ$4&gt;=$W141,OFFSET(Profiles!$K$2,$Z141,MAX(Profiles!$C$2,BB$4-$W141))&gt;0),$EC141,0),0))))))</f>
        <v>0</v>
      </c>
      <c r="DA141" s="135">
        <f ca="1">IF(OR($Z141=0,SSSModel!$C$4="CF"),BC141,
IF(LEFT($V141,3)="ON_",
     IF(SSSModel!$C$4="RR",SUMPRODUCT(OFFSET($AC141,0,0,1,$CB$2),OFFSET(Profiles!$K$28,($Z141-1)*(Profiles!$I$26+1)+DA$4-SSSModel!$C$3+1,0,1,$CB$2)),
     IF(SSSModel!$C$4="ECC",$EA141*$EB141*SUMPRODUCT(OFFSET($AC141,0,MAX(0,DA$4-$DZ141-$CA$4+1),1,MIN($DZ141,DA$4-$CA$4+1)),OFFSET(Escalation!$K$24,($Y141-1)*(Escalation!$I$22+1)+DA$4-SSSModel!$C$3+1,MAX(0,DA$4-$DZ141-$CA$4+1),1,MIN($DZ141,DA$4-$CA$4+1))),
     IF(SSSModel!$C$4="PV",BC141*$EA141*(1+SSSModel!$C$2),
     IF(SSSModel!$C$4="FCR",$EC141*SUM(OFFSET($AC141,0,MAX(DA$4-$AC$4-$DZ141+1,0),1,MIN($DZ141,DA$4-$AC$4+1))),0)))),
SUM($AC141:$BZ141)*
     IF(SSSModel!$C$4="RR",OFFSET(Profiles!$K$2,$Z141,MAX(Profiles!$C$2,BC$4-$W141)),
     IF(SSSModel!$C$4="ECC",$EA141*$EB141*IF(MAX(Escalation!$C$2,BC$4-$W141)&gt;$DZ141-1,0,OFFSET(Escalation!$K$2,$Y141,MAX(Escalation!$C$2,BC$4-$W141))),
     IF(SSSModel!$C$4="PV",IF(DA$4=$W141,$EA141*(1+SSSModel!$C$2),0),
     IF(SSSModel!$C$4="FCR",IF(AND(DA$4&gt;=$W141,OFFSET(Profiles!$K$2,$Z141,MAX(Profiles!$C$2,BC$4-$W141))&gt;0),$EC141,0),0))))))</f>
        <v>0</v>
      </c>
      <c r="DB141" s="135">
        <f ca="1">IF(OR($Z141=0,SSSModel!$C$4="CF"),BD141,
IF(LEFT($V141,3)="ON_",
     IF(SSSModel!$C$4="RR",SUMPRODUCT(OFFSET($AC141,0,0,1,$CB$2),OFFSET(Profiles!$K$28,($Z141-1)*(Profiles!$I$26+1)+DB$4-SSSModel!$C$3+1,0,1,$CB$2)),
     IF(SSSModel!$C$4="ECC",$EA141*$EB141*SUMPRODUCT(OFFSET($AC141,0,MAX(0,DB$4-$DZ141-$CA$4+1),1,MIN($DZ141,DB$4-$CA$4+1)),OFFSET(Escalation!$K$24,($Y141-1)*(Escalation!$I$22+1)+DB$4-SSSModel!$C$3+1,MAX(0,DB$4-$DZ141-$CA$4+1),1,MIN($DZ141,DB$4-$CA$4+1))),
     IF(SSSModel!$C$4="PV",BD141*$EA141*(1+SSSModel!$C$2),
     IF(SSSModel!$C$4="FCR",$EC141*SUM(OFFSET($AC141,0,MAX(DB$4-$AC$4-$DZ141+1,0),1,MIN($DZ141,DB$4-$AC$4+1))),0)))),
SUM($AC141:$BZ141)*
     IF(SSSModel!$C$4="RR",OFFSET(Profiles!$K$2,$Z141,MAX(Profiles!$C$2,BD$4-$W141)),
     IF(SSSModel!$C$4="ECC",$EA141*$EB141*IF(MAX(Escalation!$C$2,BD$4-$W141)&gt;$DZ141-1,0,OFFSET(Escalation!$K$2,$Y141,MAX(Escalation!$C$2,BD$4-$W141))),
     IF(SSSModel!$C$4="PV",IF(DB$4=$W141,$EA141*(1+SSSModel!$C$2),0),
     IF(SSSModel!$C$4="FCR",IF(AND(DB$4&gt;=$W141,OFFSET(Profiles!$K$2,$Z141,MAX(Profiles!$C$2,BD$4-$W141))&gt;0),$EC141,0),0))))))</f>
        <v>0</v>
      </c>
      <c r="DC141" s="135">
        <f ca="1">IF(OR($Z141=0,SSSModel!$C$4="CF"),BE141,
IF(LEFT($V141,3)="ON_",
     IF(SSSModel!$C$4="RR",SUMPRODUCT(OFFSET($AC141,0,0,1,$CB$2),OFFSET(Profiles!$K$28,($Z141-1)*(Profiles!$I$26+1)+DC$4-SSSModel!$C$3+1,0,1,$CB$2)),
     IF(SSSModel!$C$4="ECC",$EA141*$EB141*SUMPRODUCT(OFFSET($AC141,0,MAX(0,DC$4-$DZ141-$CA$4+1),1,MIN($DZ141,DC$4-$CA$4+1)),OFFSET(Escalation!$K$24,($Y141-1)*(Escalation!$I$22+1)+DC$4-SSSModel!$C$3+1,MAX(0,DC$4-$DZ141-$CA$4+1),1,MIN($DZ141,DC$4-$CA$4+1))),
     IF(SSSModel!$C$4="PV",BE141*$EA141*(1+SSSModel!$C$2),
     IF(SSSModel!$C$4="FCR",$EC141*SUM(OFFSET($AC141,0,MAX(DC$4-$AC$4-$DZ141+1,0),1,MIN($DZ141,DC$4-$AC$4+1))),0)))),
SUM($AC141:$BZ141)*
     IF(SSSModel!$C$4="RR",OFFSET(Profiles!$K$2,$Z141,MAX(Profiles!$C$2,BE$4-$W141)),
     IF(SSSModel!$C$4="ECC",$EA141*$EB141*IF(MAX(Escalation!$C$2,BE$4-$W141)&gt;$DZ141-1,0,OFFSET(Escalation!$K$2,$Y141,MAX(Escalation!$C$2,BE$4-$W141))),
     IF(SSSModel!$C$4="PV",IF(DC$4=$W141,$EA141*(1+SSSModel!$C$2),0),
     IF(SSSModel!$C$4="FCR",IF(AND(DC$4&gt;=$W141,OFFSET(Profiles!$K$2,$Z141,MAX(Profiles!$C$2,BE$4-$W141))&gt;0),$EC141,0),0))))))</f>
        <v>0</v>
      </c>
      <c r="DD141" s="135">
        <f ca="1">IF(OR($Z141=0,SSSModel!$C$4="CF"),BF141,
IF(LEFT($V141,3)="ON_",
     IF(SSSModel!$C$4="RR",SUMPRODUCT(OFFSET($AC141,0,0,1,$CB$2),OFFSET(Profiles!$K$28,($Z141-1)*(Profiles!$I$26+1)+DD$4-SSSModel!$C$3+1,0,1,$CB$2)),
     IF(SSSModel!$C$4="ECC",$EA141*$EB141*SUMPRODUCT(OFFSET($AC141,0,MAX(0,DD$4-$DZ141-$CA$4+1),1,MIN($DZ141,DD$4-$CA$4+1)),OFFSET(Escalation!$K$24,($Y141-1)*(Escalation!$I$22+1)+DD$4-SSSModel!$C$3+1,MAX(0,DD$4-$DZ141-$CA$4+1),1,MIN($DZ141,DD$4-$CA$4+1))),
     IF(SSSModel!$C$4="PV",BF141*$EA141*(1+SSSModel!$C$2),
     IF(SSSModel!$C$4="FCR",$EC141*SUM(OFFSET($AC141,0,MAX(DD$4-$AC$4-$DZ141+1,0),1,MIN($DZ141,DD$4-$AC$4+1))),0)))),
SUM($AC141:$BZ141)*
     IF(SSSModel!$C$4="RR",OFFSET(Profiles!$K$2,$Z141,MAX(Profiles!$C$2,BF$4-$W141)),
     IF(SSSModel!$C$4="ECC",$EA141*$EB141*IF(MAX(Escalation!$C$2,BF$4-$W141)&gt;$DZ141-1,0,OFFSET(Escalation!$K$2,$Y141,MAX(Escalation!$C$2,BF$4-$W141))),
     IF(SSSModel!$C$4="PV",IF(DD$4=$W141,$EA141*(1+SSSModel!$C$2),0),
     IF(SSSModel!$C$4="FCR",IF(AND(DD$4&gt;=$W141,OFFSET(Profiles!$K$2,$Z141,MAX(Profiles!$C$2,BF$4-$W141))&gt;0),$EC141,0),0))))))</f>
        <v>0</v>
      </c>
      <c r="DE141" s="135">
        <f ca="1">IF(OR($Z141=0,SSSModel!$C$4="CF"),BG141,
IF(LEFT($V141,3)="ON_",
     IF(SSSModel!$C$4="RR",SUMPRODUCT(OFFSET($AC141,0,0,1,$CB$2),OFFSET(Profiles!$K$28,($Z141-1)*(Profiles!$I$26+1)+DE$4-SSSModel!$C$3+1,0,1,$CB$2)),
     IF(SSSModel!$C$4="ECC",$EA141*$EB141*SUMPRODUCT(OFFSET($AC141,0,MAX(0,DE$4-$DZ141-$CA$4+1),1,MIN($DZ141,DE$4-$CA$4+1)),OFFSET(Escalation!$K$24,($Y141-1)*(Escalation!$I$22+1)+DE$4-SSSModel!$C$3+1,MAX(0,DE$4-$DZ141-$CA$4+1),1,MIN($DZ141,DE$4-$CA$4+1))),
     IF(SSSModel!$C$4="PV",BG141*$EA141*(1+SSSModel!$C$2),
     IF(SSSModel!$C$4="FCR",$EC141*SUM(OFFSET($AC141,0,MAX(DE$4-$AC$4-$DZ141+1,0),1,MIN($DZ141,DE$4-$AC$4+1))),0)))),
SUM($AC141:$BZ141)*
     IF(SSSModel!$C$4="RR",OFFSET(Profiles!$K$2,$Z141,MAX(Profiles!$C$2,BG$4-$W141)),
     IF(SSSModel!$C$4="ECC",$EA141*$EB141*IF(MAX(Escalation!$C$2,BG$4-$W141)&gt;$DZ141-1,0,OFFSET(Escalation!$K$2,$Y141,MAX(Escalation!$C$2,BG$4-$W141))),
     IF(SSSModel!$C$4="PV",IF(DE$4=$W141,$EA141*(1+SSSModel!$C$2),0),
     IF(SSSModel!$C$4="FCR",IF(AND(DE$4&gt;=$W141,OFFSET(Profiles!$K$2,$Z141,MAX(Profiles!$C$2,BG$4-$W141))&gt;0),$EC141,0),0))))))</f>
        <v>0</v>
      </c>
      <c r="DF141" s="135">
        <f ca="1">IF(OR($Z141=0,SSSModel!$C$4="CF"),BH141,
IF(LEFT($V141,3)="ON_",
     IF(SSSModel!$C$4="RR",SUMPRODUCT(OFFSET($AC141,0,0,1,$CB$2),OFFSET(Profiles!$K$28,($Z141-1)*(Profiles!$I$26+1)+DF$4-SSSModel!$C$3+1,0,1,$CB$2)),
     IF(SSSModel!$C$4="ECC",$EA141*$EB141*SUMPRODUCT(OFFSET($AC141,0,MAX(0,DF$4-$DZ141-$CA$4+1),1,MIN($DZ141,DF$4-$CA$4+1)),OFFSET(Escalation!$K$24,($Y141-1)*(Escalation!$I$22+1)+DF$4-SSSModel!$C$3+1,MAX(0,DF$4-$DZ141-$CA$4+1),1,MIN($DZ141,DF$4-$CA$4+1))),
     IF(SSSModel!$C$4="PV",BH141*$EA141*(1+SSSModel!$C$2),
     IF(SSSModel!$C$4="FCR",$EC141*SUM(OFFSET($AC141,0,MAX(DF$4-$AC$4-$DZ141+1,0),1,MIN($DZ141,DF$4-$AC$4+1))),0)))),
SUM($AC141:$BZ141)*
     IF(SSSModel!$C$4="RR",OFFSET(Profiles!$K$2,$Z141,MAX(Profiles!$C$2,BH$4-$W141)),
     IF(SSSModel!$C$4="ECC",$EA141*$EB141*IF(MAX(Escalation!$C$2,BH$4-$W141)&gt;$DZ141-1,0,OFFSET(Escalation!$K$2,$Y141,MAX(Escalation!$C$2,BH$4-$W141))),
     IF(SSSModel!$C$4="PV",IF(DF$4=$W141,$EA141*(1+SSSModel!$C$2),0),
     IF(SSSModel!$C$4="FCR",IF(AND(DF$4&gt;=$W141,OFFSET(Profiles!$K$2,$Z141,MAX(Profiles!$C$2,BH$4-$W141))&gt;0),$EC141,0),0))))))</f>
        <v>0</v>
      </c>
      <c r="DG141" s="135">
        <f ca="1">IF(OR($Z141=0,SSSModel!$C$4="CF"),BI141,
IF(LEFT($V141,3)="ON_",
     IF(SSSModel!$C$4="RR",SUMPRODUCT(OFFSET($AC141,0,0,1,$CB$2),OFFSET(Profiles!$K$28,($Z141-1)*(Profiles!$I$26+1)+DG$4-SSSModel!$C$3+1,0,1,$CB$2)),
     IF(SSSModel!$C$4="ECC",$EA141*$EB141*SUMPRODUCT(OFFSET($AC141,0,MAX(0,DG$4-$DZ141-$CA$4+1),1,MIN($DZ141,DG$4-$CA$4+1)),OFFSET(Escalation!$K$24,($Y141-1)*(Escalation!$I$22+1)+DG$4-SSSModel!$C$3+1,MAX(0,DG$4-$DZ141-$CA$4+1),1,MIN($DZ141,DG$4-$CA$4+1))),
     IF(SSSModel!$C$4="PV",BI141*$EA141*(1+SSSModel!$C$2),
     IF(SSSModel!$C$4="FCR",$EC141*SUM(OFFSET($AC141,0,MAX(DG$4-$AC$4-$DZ141+1,0),1,MIN($DZ141,DG$4-$AC$4+1))),0)))),
SUM($AC141:$BZ141)*
     IF(SSSModel!$C$4="RR",OFFSET(Profiles!$K$2,$Z141,MAX(Profiles!$C$2,BI$4-$W141)),
     IF(SSSModel!$C$4="ECC",$EA141*$EB141*IF(MAX(Escalation!$C$2,BI$4-$W141)&gt;$DZ141-1,0,OFFSET(Escalation!$K$2,$Y141,MAX(Escalation!$C$2,BI$4-$W141))),
     IF(SSSModel!$C$4="PV",IF(DG$4=$W141,$EA141*(1+SSSModel!$C$2),0),
     IF(SSSModel!$C$4="FCR",IF(AND(DG$4&gt;=$W141,OFFSET(Profiles!$K$2,$Z141,MAX(Profiles!$C$2,BI$4-$W141))&gt;0),$EC141,0),0))))))</f>
        <v>0</v>
      </c>
      <c r="DH141" s="135">
        <f ca="1">IF(OR($Z141=0,SSSModel!$C$4="CF"),BJ141,
IF(LEFT($V141,3)="ON_",
     IF(SSSModel!$C$4="RR",SUMPRODUCT(OFFSET($AC141,0,0,1,$CB$2),OFFSET(Profiles!$K$28,($Z141-1)*(Profiles!$I$26+1)+DH$4-SSSModel!$C$3+1,0,1,$CB$2)),
     IF(SSSModel!$C$4="ECC",$EA141*$EB141*SUMPRODUCT(OFFSET($AC141,0,MAX(0,DH$4-$DZ141-$CA$4+1),1,MIN($DZ141,DH$4-$CA$4+1)),OFFSET(Escalation!$K$24,($Y141-1)*(Escalation!$I$22+1)+DH$4-SSSModel!$C$3+1,MAX(0,DH$4-$DZ141-$CA$4+1),1,MIN($DZ141,DH$4-$CA$4+1))),
     IF(SSSModel!$C$4="PV",BJ141*$EA141*(1+SSSModel!$C$2),
     IF(SSSModel!$C$4="FCR",$EC141*SUM(OFFSET($AC141,0,MAX(DH$4-$AC$4-$DZ141+1,0),1,MIN($DZ141,DH$4-$AC$4+1))),0)))),
SUM($AC141:$BZ141)*
     IF(SSSModel!$C$4="RR",OFFSET(Profiles!$K$2,$Z141,MAX(Profiles!$C$2,BJ$4-$W141)),
     IF(SSSModel!$C$4="ECC",$EA141*$EB141*IF(MAX(Escalation!$C$2,BJ$4-$W141)&gt;$DZ141-1,0,OFFSET(Escalation!$K$2,$Y141,MAX(Escalation!$C$2,BJ$4-$W141))),
     IF(SSSModel!$C$4="PV",IF(DH$4=$W141,$EA141*(1+SSSModel!$C$2),0),
     IF(SSSModel!$C$4="FCR",IF(AND(DH$4&gt;=$W141,OFFSET(Profiles!$K$2,$Z141,MAX(Profiles!$C$2,BJ$4-$W141))&gt;0),$EC141,0),0))))))</f>
        <v>0</v>
      </c>
      <c r="DI141" s="135">
        <f ca="1">IF(OR($Z141=0,SSSModel!$C$4="CF"),BK141,
IF(LEFT($V141,3)="ON_",
     IF(SSSModel!$C$4="RR",SUMPRODUCT(OFFSET($AC141,0,0,1,$CB$2),OFFSET(Profiles!$K$28,($Z141-1)*(Profiles!$I$26+1)+DI$4-SSSModel!$C$3+1,0,1,$CB$2)),
     IF(SSSModel!$C$4="ECC",$EA141*$EB141*SUMPRODUCT(OFFSET($AC141,0,MAX(0,DI$4-$DZ141-$CA$4+1),1,MIN($DZ141,DI$4-$CA$4+1)),OFFSET(Escalation!$K$24,($Y141-1)*(Escalation!$I$22+1)+DI$4-SSSModel!$C$3+1,MAX(0,DI$4-$DZ141-$CA$4+1),1,MIN($DZ141,DI$4-$CA$4+1))),
     IF(SSSModel!$C$4="PV",BK141*$EA141*(1+SSSModel!$C$2),
     IF(SSSModel!$C$4="FCR",$EC141*SUM(OFFSET($AC141,0,MAX(DI$4-$AC$4-$DZ141+1,0),1,MIN($DZ141,DI$4-$AC$4+1))),0)))),
SUM($AC141:$BZ141)*
     IF(SSSModel!$C$4="RR",OFFSET(Profiles!$K$2,$Z141,MAX(Profiles!$C$2,BK$4-$W141)),
     IF(SSSModel!$C$4="ECC",$EA141*$EB141*IF(MAX(Escalation!$C$2,BK$4-$W141)&gt;$DZ141-1,0,OFFSET(Escalation!$K$2,$Y141,MAX(Escalation!$C$2,BK$4-$W141))),
     IF(SSSModel!$C$4="PV",IF(DI$4=$W141,$EA141*(1+SSSModel!$C$2),0),
     IF(SSSModel!$C$4="FCR",IF(AND(DI$4&gt;=$W141,OFFSET(Profiles!$K$2,$Z141,MAX(Profiles!$C$2,BK$4-$W141))&gt;0),$EC141,0),0))))))</f>
        <v>0</v>
      </c>
      <c r="DJ141" s="135">
        <f ca="1">IF(OR($Z141=0,SSSModel!$C$4="CF"),BL141,
IF(LEFT($V141,3)="ON_",
     IF(SSSModel!$C$4="RR",SUMPRODUCT(OFFSET($AC141,0,0,1,$CB$2),OFFSET(Profiles!$K$28,($Z141-1)*(Profiles!$I$26+1)+DJ$4-SSSModel!$C$3+1,0,1,$CB$2)),
     IF(SSSModel!$C$4="ECC",$EA141*$EB141*SUMPRODUCT(OFFSET($AC141,0,MAX(0,DJ$4-$DZ141-$CA$4+1),1,MIN($DZ141,DJ$4-$CA$4+1)),OFFSET(Escalation!$K$24,($Y141-1)*(Escalation!$I$22+1)+DJ$4-SSSModel!$C$3+1,MAX(0,DJ$4-$DZ141-$CA$4+1),1,MIN($DZ141,DJ$4-$CA$4+1))),
     IF(SSSModel!$C$4="PV",BL141*$EA141*(1+SSSModel!$C$2),
     IF(SSSModel!$C$4="FCR",$EC141*SUM(OFFSET($AC141,0,MAX(DJ$4-$AC$4-$DZ141+1,0),1,MIN($DZ141,DJ$4-$AC$4+1))),0)))),
SUM($AC141:$BZ141)*
     IF(SSSModel!$C$4="RR",OFFSET(Profiles!$K$2,$Z141,MAX(Profiles!$C$2,BL$4-$W141)),
     IF(SSSModel!$C$4="ECC",$EA141*$EB141*IF(MAX(Escalation!$C$2,BL$4-$W141)&gt;$DZ141-1,0,OFFSET(Escalation!$K$2,$Y141,MAX(Escalation!$C$2,BL$4-$W141))),
     IF(SSSModel!$C$4="PV",IF(DJ$4=$W141,$EA141*(1+SSSModel!$C$2),0),
     IF(SSSModel!$C$4="FCR",IF(AND(DJ$4&gt;=$W141,OFFSET(Profiles!$K$2,$Z141,MAX(Profiles!$C$2,BL$4-$W141))&gt;0),$EC141,0),0))))))</f>
        <v>0</v>
      </c>
      <c r="DK141" s="135">
        <f ca="1">IF(OR($Z141=0,SSSModel!$C$4="CF"),BM141,
IF(LEFT($V141,3)="ON_",
     IF(SSSModel!$C$4="RR",SUMPRODUCT(OFFSET($AC141,0,0,1,$CB$2),OFFSET(Profiles!$K$28,($Z141-1)*(Profiles!$I$26+1)+DK$4-SSSModel!$C$3+1,0,1,$CB$2)),
     IF(SSSModel!$C$4="ECC",$EA141*$EB141*SUMPRODUCT(OFFSET($AC141,0,MAX(0,DK$4-$DZ141-$CA$4+1),1,MIN($DZ141,DK$4-$CA$4+1)),OFFSET(Escalation!$K$24,($Y141-1)*(Escalation!$I$22+1)+DK$4-SSSModel!$C$3+1,MAX(0,DK$4-$DZ141-$CA$4+1),1,MIN($DZ141,DK$4-$CA$4+1))),
     IF(SSSModel!$C$4="PV",BM141*$EA141*(1+SSSModel!$C$2),
     IF(SSSModel!$C$4="FCR",$EC141*SUM(OFFSET($AC141,0,MAX(DK$4-$AC$4-$DZ141+1,0),1,MIN($DZ141,DK$4-$AC$4+1))),0)))),
SUM($AC141:$BZ141)*
     IF(SSSModel!$C$4="RR",OFFSET(Profiles!$K$2,$Z141,MAX(Profiles!$C$2,BM$4-$W141)),
     IF(SSSModel!$C$4="ECC",$EA141*$EB141*IF(MAX(Escalation!$C$2,BM$4-$W141)&gt;$DZ141-1,0,OFFSET(Escalation!$K$2,$Y141,MAX(Escalation!$C$2,BM$4-$W141))),
     IF(SSSModel!$C$4="PV",IF(DK$4=$W141,$EA141*(1+SSSModel!$C$2),0),
     IF(SSSModel!$C$4="FCR",IF(AND(DK$4&gt;=$W141,OFFSET(Profiles!$K$2,$Z141,MAX(Profiles!$C$2,BM$4-$W141))&gt;0),$EC141,0),0))))))</f>
        <v>0</v>
      </c>
      <c r="DL141" s="135">
        <f ca="1">IF(OR($Z141=0,SSSModel!$C$4="CF"),BN141,
IF(LEFT($V141,3)="ON_",
     IF(SSSModel!$C$4="RR",SUMPRODUCT(OFFSET($AC141,0,0,1,$CB$2),OFFSET(Profiles!$K$28,($Z141-1)*(Profiles!$I$26+1)+DL$4-SSSModel!$C$3+1,0,1,$CB$2)),
     IF(SSSModel!$C$4="ECC",$EA141*$EB141*SUMPRODUCT(OFFSET($AC141,0,MAX(0,DL$4-$DZ141-$CA$4+1),1,MIN($DZ141,DL$4-$CA$4+1)),OFFSET(Escalation!$K$24,($Y141-1)*(Escalation!$I$22+1)+DL$4-SSSModel!$C$3+1,MAX(0,DL$4-$DZ141-$CA$4+1),1,MIN($DZ141,DL$4-$CA$4+1))),
     IF(SSSModel!$C$4="PV",BN141*$EA141*(1+SSSModel!$C$2),
     IF(SSSModel!$C$4="FCR",$EC141*SUM(OFFSET($AC141,0,MAX(DL$4-$AC$4-$DZ141+1,0),1,MIN($DZ141,DL$4-$AC$4+1))),0)))),
SUM($AC141:$BZ141)*
     IF(SSSModel!$C$4="RR",OFFSET(Profiles!$K$2,$Z141,MAX(Profiles!$C$2,BN$4-$W141)),
     IF(SSSModel!$C$4="ECC",$EA141*$EB141*IF(MAX(Escalation!$C$2,BN$4-$W141)&gt;$DZ141-1,0,OFFSET(Escalation!$K$2,$Y141,MAX(Escalation!$C$2,BN$4-$W141))),
     IF(SSSModel!$C$4="PV",IF(DL$4=$W141,$EA141*(1+SSSModel!$C$2),0),
     IF(SSSModel!$C$4="FCR",IF(AND(DL$4&gt;=$W141,OFFSET(Profiles!$K$2,$Z141,MAX(Profiles!$C$2,BN$4-$W141))&gt;0),$EC141,0),0))))))</f>
        <v>0</v>
      </c>
      <c r="DM141" s="135">
        <f ca="1">IF(OR($Z141=0,SSSModel!$C$4="CF"),BO141,
IF(LEFT($V141,3)="ON_",
     IF(SSSModel!$C$4="RR",SUMPRODUCT(OFFSET($AC141,0,0,1,$CB$2),OFFSET(Profiles!$K$28,($Z141-1)*(Profiles!$I$26+1)+DM$4-SSSModel!$C$3+1,0,1,$CB$2)),
     IF(SSSModel!$C$4="ECC",$EA141*$EB141*SUMPRODUCT(OFFSET($AC141,0,MAX(0,DM$4-$DZ141-$CA$4+1),1,MIN($DZ141,DM$4-$CA$4+1)),OFFSET(Escalation!$K$24,($Y141-1)*(Escalation!$I$22+1)+DM$4-SSSModel!$C$3+1,MAX(0,DM$4-$DZ141-$CA$4+1),1,MIN($DZ141,DM$4-$CA$4+1))),
     IF(SSSModel!$C$4="PV",BO141*$EA141*(1+SSSModel!$C$2),
     IF(SSSModel!$C$4="FCR",$EC141*SUM(OFFSET($AC141,0,MAX(DM$4-$AC$4-$DZ141+1,0),1,MIN($DZ141,DM$4-$AC$4+1))),0)))),
SUM($AC141:$BZ141)*
     IF(SSSModel!$C$4="RR",OFFSET(Profiles!$K$2,$Z141,MAX(Profiles!$C$2,BO$4-$W141)),
     IF(SSSModel!$C$4="ECC",$EA141*$EB141*IF(MAX(Escalation!$C$2,BO$4-$W141)&gt;$DZ141-1,0,OFFSET(Escalation!$K$2,$Y141,MAX(Escalation!$C$2,BO$4-$W141))),
     IF(SSSModel!$C$4="PV",IF(DM$4=$W141,$EA141*(1+SSSModel!$C$2),0),
     IF(SSSModel!$C$4="FCR",IF(AND(DM$4&gt;=$W141,OFFSET(Profiles!$K$2,$Z141,MAX(Profiles!$C$2,BO$4-$W141))&gt;0),$EC141,0),0))))))</f>
        <v>0</v>
      </c>
      <c r="DN141" s="135">
        <f ca="1">IF(OR($Z141=0,SSSModel!$C$4="CF"),BP141,
IF(LEFT($V141,3)="ON_",
     IF(SSSModel!$C$4="RR",SUMPRODUCT(OFFSET($AC141,0,0,1,$CB$2),OFFSET(Profiles!$K$28,($Z141-1)*(Profiles!$I$26+1)+DN$4-SSSModel!$C$3+1,0,1,$CB$2)),
     IF(SSSModel!$C$4="ECC",$EA141*$EB141*SUMPRODUCT(OFFSET($AC141,0,MAX(0,DN$4-$DZ141-$CA$4+1),1,MIN($DZ141,DN$4-$CA$4+1)),OFFSET(Escalation!$K$24,($Y141-1)*(Escalation!$I$22+1)+DN$4-SSSModel!$C$3+1,MAX(0,DN$4-$DZ141-$CA$4+1),1,MIN($DZ141,DN$4-$CA$4+1))),
     IF(SSSModel!$C$4="PV",BP141*$EA141*(1+SSSModel!$C$2),
     IF(SSSModel!$C$4="FCR",$EC141*SUM(OFFSET($AC141,0,MAX(DN$4-$AC$4-$DZ141+1,0),1,MIN($DZ141,DN$4-$AC$4+1))),0)))),
SUM($AC141:$BZ141)*
     IF(SSSModel!$C$4="RR",OFFSET(Profiles!$K$2,$Z141,MAX(Profiles!$C$2,BP$4-$W141)),
     IF(SSSModel!$C$4="ECC",$EA141*$EB141*IF(MAX(Escalation!$C$2,BP$4-$W141)&gt;$DZ141-1,0,OFFSET(Escalation!$K$2,$Y141,MAX(Escalation!$C$2,BP$4-$W141))),
     IF(SSSModel!$C$4="PV",IF(DN$4=$W141,$EA141*(1+SSSModel!$C$2),0),
     IF(SSSModel!$C$4="FCR",IF(AND(DN$4&gt;=$W141,OFFSET(Profiles!$K$2,$Z141,MAX(Profiles!$C$2,BP$4-$W141))&gt;0),$EC141,0),0))))))</f>
        <v>0</v>
      </c>
      <c r="DO141" s="135">
        <f ca="1">IF(OR($Z141=0,SSSModel!$C$4="CF"),BQ141,
IF(LEFT($V141,3)="ON_",
     IF(SSSModel!$C$4="RR",SUMPRODUCT(OFFSET($AC141,0,0,1,$CB$2),OFFSET(Profiles!$K$28,($Z141-1)*(Profiles!$I$26+1)+DO$4-SSSModel!$C$3+1,0,1,$CB$2)),
     IF(SSSModel!$C$4="ECC",$EA141*$EB141*SUMPRODUCT(OFFSET($AC141,0,MAX(0,DO$4-$DZ141-$CA$4+1),1,MIN($DZ141,DO$4-$CA$4+1)),OFFSET(Escalation!$K$24,($Y141-1)*(Escalation!$I$22+1)+DO$4-SSSModel!$C$3+1,MAX(0,DO$4-$DZ141-$CA$4+1),1,MIN($DZ141,DO$4-$CA$4+1))),
     IF(SSSModel!$C$4="PV",BQ141*$EA141*(1+SSSModel!$C$2),
     IF(SSSModel!$C$4="FCR",$EC141*SUM(OFFSET($AC141,0,MAX(DO$4-$AC$4-$DZ141+1,0),1,MIN($DZ141,DO$4-$AC$4+1))),0)))),
SUM($AC141:$BZ141)*
     IF(SSSModel!$C$4="RR",OFFSET(Profiles!$K$2,$Z141,MAX(Profiles!$C$2,BQ$4-$W141)),
     IF(SSSModel!$C$4="ECC",$EA141*$EB141*IF(MAX(Escalation!$C$2,BQ$4-$W141)&gt;$DZ141-1,0,OFFSET(Escalation!$K$2,$Y141,MAX(Escalation!$C$2,BQ$4-$W141))),
     IF(SSSModel!$C$4="PV",IF(DO$4=$W141,$EA141*(1+SSSModel!$C$2),0),
     IF(SSSModel!$C$4="FCR",IF(AND(DO$4&gt;=$W141,OFFSET(Profiles!$K$2,$Z141,MAX(Profiles!$C$2,BQ$4-$W141))&gt;0),$EC141,0),0))))))</f>
        <v>0</v>
      </c>
      <c r="DP141" s="135">
        <f ca="1">IF(OR($Z141=0,SSSModel!$C$4="CF"),BR141,
IF(LEFT($V141,3)="ON_",
     IF(SSSModel!$C$4="RR",SUMPRODUCT(OFFSET($AC141,0,0,1,$CB$2),OFFSET(Profiles!$K$28,($Z141-1)*(Profiles!$I$26+1)+DP$4-SSSModel!$C$3+1,0,1,$CB$2)),
     IF(SSSModel!$C$4="ECC",$EA141*$EB141*SUMPRODUCT(OFFSET($AC141,0,MAX(0,DP$4-$DZ141-$CA$4+1),1,MIN($DZ141,DP$4-$CA$4+1)),OFFSET(Escalation!$K$24,($Y141-1)*(Escalation!$I$22+1)+DP$4-SSSModel!$C$3+1,MAX(0,DP$4-$DZ141-$CA$4+1),1,MIN($DZ141,DP$4-$CA$4+1))),
     IF(SSSModel!$C$4="PV",BR141*$EA141*(1+SSSModel!$C$2),
     IF(SSSModel!$C$4="FCR",$EC141*SUM(OFFSET($AC141,0,MAX(DP$4-$AC$4-$DZ141+1,0),1,MIN($DZ141,DP$4-$AC$4+1))),0)))),
SUM($AC141:$BZ141)*
     IF(SSSModel!$C$4="RR",OFFSET(Profiles!$K$2,$Z141,MAX(Profiles!$C$2,BR$4-$W141)),
     IF(SSSModel!$C$4="ECC",$EA141*$EB141*IF(MAX(Escalation!$C$2,BR$4-$W141)&gt;$DZ141-1,0,OFFSET(Escalation!$K$2,$Y141,MAX(Escalation!$C$2,BR$4-$W141))),
     IF(SSSModel!$C$4="PV",IF(DP$4=$W141,$EA141*(1+SSSModel!$C$2),0),
     IF(SSSModel!$C$4="FCR",IF(AND(DP$4&gt;=$W141,OFFSET(Profiles!$K$2,$Z141,MAX(Profiles!$C$2,BR$4-$W141))&gt;0),$EC141,0),0))))))</f>
        <v>0</v>
      </c>
      <c r="DQ141" s="135">
        <f ca="1">IF(OR($Z141=0,SSSModel!$C$4="CF"),BS141,
IF(LEFT($V141,3)="ON_",
     IF(SSSModel!$C$4="RR",SUMPRODUCT(OFFSET($AC141,0,0,1,$CB$2),OFFSET(Profiles!$K$28,($Z141-1)*(Profiles!$I$26+1)+DQ$4-SSSModel!$C$3+1,0,1,$CB$2)),
     IF(SSSModel!$C$4="ECC",$EA141*$EB141*SUMPRODUCT(OFFSET($AC141,0,MAX(0,DQ$4-$DZ141-$CA$4+1),1,MIN($DZ141,DQ$4-$CA$4+1)),OFFSET(Escalation!$K$24,($Y141-1)*(Escalation!$I$22+1)+DQ$4-SSSModel!$C$3+1,MAX(0,DQ$4-$DZ141-$CA$4+1),1,MIN($DZ141,DQ$4-$CA$4+1))),
     IF(SSSModel!$C$4="PV",BS141*$EA141*(1+SSSModel!$C$2),
     IF(SSSModel!$C$4="FCR",$EC141*SUM(OFFSET($AC141,0,MAX(DQ$4-$AC$4-$DZ141+1,0),1,MIN($DZ141,DQ$4-$AC$4+1))),0)))),
SUM($AC141:$BZ141)*
     IF(SSSModel!$C$4="RR",OFFSET(Profiles!$K$2,$Z141,MAX(Profiles!$C$2,BS$4-$W141)),
     IF(SSSModel!$C$4="ECC",$EA141*$EB141*IF(MAX(Escalation!$C$2,BS$4-$W141)&gt;$DZ141-1,0,OFFSET(Escalation!$K$2,$Y141,MAX(Escalation!$C$2,BS$4-$W141))),
     IF(SSSModel!$C$4="PV",IF(DQ$4=$W141,$EA141*(1+SSSModel!$C$2),0),
     IF(SSSModel!$C$4="FCR",IF(AND(DQ$4&gt;=$W141,OFFSET(Profiles!$K$2,$Z141,MAX(Profiles!$C$2,BS$4-$W141))&gt;0),$EC141,0),0))))))</f>
        <v>0</v>
      </c>
      <c r="DR141" s="135">
        <f ca="1">IF(OR($Z141=0,SSSModel!$C$4="CF"),BT141,
IF(LEFT($V141,3)="ON_",
     IF(SSSModel!$C$4="RR",SUMPRODUCT(OFFSET($AC141,0,0,1,$CB$2),OFFSET(Profiles!$K$28,($Z141-1)*(Profiles!$I$26+1)+DR$4-SSSModel!$C$3+1,0,1,$CB$2)),
     IF(SSSModel!$C$4="ECC",$EA141*$EB141*SUMPRODUCT(OFFSET($AC141,0,MAX(0,DR$4-$DZ141-$CA$4+1),1,MIN($DZ141,DR$4-$CA$4+1)),OFFSET(Escalation!$K$24,($Y141-1)*(Escalation!$I$22+1)+DR$4-SSSModel!$C$3+1,MAX(0,DR$4-$DZ141-$CA$4+1),1,MIN($DZ141,DR$4-$CA$4+1))),
     IF(SSSModel!$C$4="PV",BT141*$EA141*(1+SSSModel!$C$2),
     IF(SSSModel!$C$4="FCR",$EC141*SUM(OFFSET($AC141,0,MAX(DR$4-$AC$4-$DZ141+1,0),1,MIN($DZ141,DR$4-$AC$4+1))),0)))),
SUM($AC141:$BZ141)*
     IF(SSSModel!$C$4="RR",OFFSET(Profiles!$K$2,$Z141,MAX(Profiles!$C$2,BT$4-$W141)),
     IF(SSSModel!$C$4="ECC",$EA141*$EB141*IF(MAX(Escalation!$C$2,BT$4-$W141)&gt;$DZ141-1,0,OFFSET(Escalation!$K$2,$Y141,MAX(Escalation!$C$2,BT$4-$W141))),
     IF(SSSModel!$C$4="PV",IF(DR$4=$W141,$EA141*(1+SSSModel!$C$2),0),
     IF(SSSModel!$C$4="FCR",IF(AND(DR$4&gt;=$W141,OFFSET(Profiles!$K$2,$Z141,MAX(Profiles!$C$2,BT$4-$W141))&gt;0),$EC141,0),0))))))</f>
        <v>0</v>
      </c>
      <c r="DS141" s="135">
        <f ca="1">IF(OR($Z141=0,SSSModel!$C$4="CF"),BU141,
IF(LEFT($V141,3)="ON_",
     IF(SSSModel!$C$4="RR",SUMPRODUCT(OFFSET($AC141,0,0,1,$CB$2),OFFSET(Profiles!$K$28,($Z141-1)*(Profiles!$I$26+1)+DS$4-SSSModel!$C$3+1,0,1,$CB$2)),
     IF(SSSModel!$C$4="ECC",$EA141*$EB141*SUMPRODUCT(OFFSET($AC141,0,MAX(0,DS$4-$DZ141-$CA$4+1),1,MIN($DZ141,DS$4-$CA$4+1)),OFFSET(Escalation!$K$24,($Y141-1)*(Escalation!$I$22+1)+DS$4-SSSModel!$C$3+1,MAX(0,DS$4-$DZ141-$CA$4+1),1,MIN($DZ141,DS$4-$CA$4+1))),
     IF(SSSModel!$C$4="PV",BU141*$EA141*(1+SSSModel!$C$2),
     IF(SSSModel!$C$4="FCR",$EC141*SUM(OFFSET($AC141,0,MAX(DS$4-$AC$4-$DZ141+1,0),1,MIN($DZ141,DS$4-$AC$4+1))),0)))),
SUM($AC141:$BZ141)*
     IF(SSSModel!$C$4="RR",OFFSET(Profiles!$K$2,$Z141,MAX(Profiles!$C$2,BU$4-$W141)),
     IF(SSSModel!$C$4="ECC",$EA141*$EB141*IF(MAX(Escalation!$C$2,BU$4-$W141)&gt;$DZ141-1,0,OFFSET(Escalation!$K$2,$Y141,MAX(Escalation!$C$2,BU$4-$W141))),
     IF(SSSModel!$C$4="PV",IF(DS$4=$W141,$EA141*(1+SSSModel!$C$2),0),
     IF(SSSModel!$C$4="FCR",IF(AND(DS$4&gt;=$W141,OFFSET(Profiles!$K$2,$Z141,MAX(Profiles!$C$2,BU$4-$W141))&gt;0),$EC141,0),0))))))</f>
        <v>0</v>
      </c>
      <c r="DT141" s="135">
        <f ca="1">IF(OR($Z141=0,SSSModel!$C$4="CF"),BV141,
IF(LEFT($V141,3)="ON_",
     IF(SSSModel!$C$4="RR",SUMPRODUCT(OFFSET($AC141,0,0,1,$CB$2),OFFSET(Profiles!$K$28,($Z141-1)*(Profiles!$I$26+1)+DT$4-SSSModel!$C$3+1,0,1,$CB$2)),
     IF(SSSModel!$C$4="ECC",$EA141*$EB141*SUMPRODUCT(OFFSET($AC141,0,MAX(0,DT$4-$DZ141-$CA$4+1),1,MIN($DZ141,DT$4-$CA$4+1)),OFFSET(Escalation!$K$24,($Y141-1)*(Escalation!$I$22+1)+DT$4-SSSModel!$C$3+1,MAX(0,DT$4-$DZ141-$CA$4+1),1,MIN($DZ141,DT$4-$CA$4+1))),
     IF(SSSModel!$C$4="PV",BV141*$EA141*(1+SSSModel!$C$2),
     IF(SSSModel!$C$4="FCR",$EC141*SUM(OFFSET($AC141,0,MAX(DT$4-$AC$4-$DZ141+1,0),1,MIN($DZ141,DT$4-$AC$4+1))),0)))),
SUM($AC141:$BZ141)*
     IF(SSSModel!$C$4="RR",OFFSET(Profiles!$K$2,$Z141,MAX(Profiles!$C$2,BV$4-$W141)),
     IF(SSSModel!$C$4="ECC",$EA141*$EB141*IF(MAX(Escalation!$C$2,BV$4-$W141)&gt;$DZ141-1,0,OFFSET(Escalation!$K$2,$Y141,MAX(Escalation!$C$2,BV$4-$W141))),
     IF(SSSModel!$C$4="PV",IF(DT$4=$W141,$EA141*(1+SSSModel!$C$2),0),
     IF(SSSModel!$C$4="FCR",IF(AND(DT$4&gt;=$W141,OFFSET(Profiles!$K$2,$Z141,MAX(Profiles!$C$2,BV$4-$W141))&gt;0),$EC141,0),0))))))</f>
        <v>0</v>
      </c>
      <c r="DU141" s="135">
        <f ca="1">IF(OR($Z141=0,SSSModel!$C$4="CF"),BW141,
IF(LEFT($V141,3)="ON_",
     IF(SSSModel!$C$4="RR",SUMPRODUCT(OFFSET($AC141,0,0,1,$CB$2),OFFSET(Profiles!$K$28,($Z141-1)*(Profiles!$I$26+1)+DU$4-SSSModel!$C$3+1,0,1,$CB$2)),
     IF(SSSModel!$C$4="ECC",$EA141*$EB141*SUMPRODUCT(OFFSET($AC141,0,MAX(0,DU$4-$DZ141-$CA$4+1),1,MIN($DZ141,DU$4-$CA$4+1)),OFFSET(Escalation!$K$24,($Y141-1)*(Escalation!$I$22+1)+DU$4-SSSModel!$C$3+1,MAX(0,DU$4-$DZ141-$CA$4+1),1,MIN($DZ141,DU$4-$CA$4+1))),
     IF(SSSModel!$C$4="PV",BW141*$EA141*(1+SSSModel!$C$2),
     IF(SSSModel!$C$4="FCR",$EC141*SUM(OFFSET($AC141,0,MAX(DU$4-$AC$4-$DZ141+1,0),1,MIN($DZ141,DU$4-$AC$4+1))),0)))),
SUM($AC141:$BZ141)*
     IF(SSSModel!$C$4="RR",OFFSET(Profiles!$K$2,$Z141,MAX(Profiles!$C$2,BW$4-$W141)),
     IF(SSSModel!$C$4="ECC",$EA141*$EB141*IF(MAX(Escalation!$C$2,BW$4-$W141)&gt;$DZ141-1,0,OFFSET(Escalation!$K$2,$Y141,MAX(Escalation!$C$2,BW$4-$W141))),
     IF(SSSModel!$C$4="PV",IF(DU$4=$W141,$EA141*(1+SSSModel!$C$2),0),
     IF(SSSModel!$C$4="FCR",IF(AND(DU$4&gt;=$W141,OFFSET(Profiles!$K$2,$Z141,MAX(Profiles!$C$2,BW$4-$W141))&gt;0),$EC141,0),0))))))</f>
        <v>0</v>
      </c>
      <c r="DV141" s="136">
        <f ca="1">IF(OR($Z141=0,SSSModel!$C$4="CF"),BX141,
IF(LEFT($V141,3)="ON_",
     IF(SSSModel!$C$4="RR",SUMPRODUCT(OFFSET($AC141,0,0,1,$CB$2),OFFSET(Profiles!$K$28,($Z141-1)*(Profiles!$I$26+1)+DV$4-SSSModel!$C$3+1,0,1,$CB$2)),
     IF(SSSModel!$C$4="ECC",$EA141*$EB141*SUMPRODUCT(OFFSET($AC141,0,MAX(0,DV$4-$DZ141-$CA$4+1),1,MIN($DZ141,DV$4-$CA$4+1)),OFFSET(Escalation!$K$24,($Y141-1)*(Escalation!$I$22+1)+DV$4-SSSModel!$C$3+1,MAX(0,DV$4-$DZ141-$CA$4+1),1,MIN($DZ141,DV$4-$CA$4+1))),
     IF(SSSModel!$C$4="PV",BX141*$EA141*(1+SSSModel!$C$2),
     IF(SSSModel!$C$4="FCR",$EC141*SUM(OFFSET($AC141,0,MAX(DV$4-$AC$4-$DZ141+1,0),1,MIN($DZ141,DV$4-$AC$4+1))),0)))),
SUM($AC141:$BZ141)*
     IF(SSSModel!$C$4="RR",OFFSET(Profiles!$K$2,$Z141,MAX(Profiles!$C$2,BX$4-$W141)),
     IF(SSSModel!$C$4="ECC",$EA141*$EB141*IF(MAX(Escalation!$C$2,BX$4-$W141)&gt;$DZ141-1,0,OFFSET(Escalation!$K$2,$Y141,MAX(Escalation!$C$2,BX$4-$W141))),
     IF(SSSModel!$C$4="PV",IF(DV$4=$W141,$EA141*(1+SSSModel!$C$2),0),
     IF(SSSModel!$C$4="FCR",IF(AND(DV$4&gt;=$W141,OFFSET(Profiles!$K$2,$Z141,MAX(Profiles!$C$2,BX$4-$W141))&gt;0),$EC141,0),0))))))</f>
        <v>0</v>
      </c>
      <c r="DW141" s="136">
        <f ca="1">IF(OR($Z141=0,SSSModel!$C$4="CF"),BY141,
IF(LEFT($V141,3)="ON_",
     IF(SSSModel!$C$4="RR",SUMPRODUCT(OFFSET($AC141,0,0,1,$CB$2),OFFSET(Profiles!$K$28,($Z141-1)*(Profiles!$I$26+1)+DW$4-SSSModel!$C$3+1,0,1,$CB$2)),
     IF(SSSModel!$C$4="ECC",$EA141*$EB141*SUMPRODUCT(OFFSET($AC141,0,MAX(0,DW$4-$DZ141-$CA$4+1),1,MIN($DZ141,DW$4-$CA$4+1)),OFFSET(Escalation!$K$24,($Y141-1)*(Escalation!$I$22+1)+DW$4-SSSModel!$C$3+1,MAX(0,DW$4-$DZ141-$CA$4+1),1,MIN($DZ141,DW$4-$CA$4+1))),
     IF(SSSModel!$C$4="PV",BY141*$EA141*(1+SSSModel!$C$2),
     IF(SSSModel!$C$4="FCR",$EC141*SUM(OFFSET($AC141,0,MAX(DW$4-$AC$4-$DZ141+1,0),1,MIN($DZ141,DW$4-$AC$4+1))),0)))),
SUM($AC141:$BZ141)*
     IF(SSSModel!$C$4="RR",OFFSET(Profiles!$K$2,$Z141,MAX(Profiles!$C$2,BY$4-$W141)),
     IF(SSSModel!$C$4="ECC",$EA141*$EB141*IF(MAX(Escalation!$C$2,BY$4-$W141)&gt;$DZ141-1,0,OFFSET(Escalation!$K$2,$Y141,MAX(Escalation!$C$2,BY$4-$W141))),
     IF(SSSModel!$C$4="PV",IF(DW$4=$W141,$EA141*(1+SSSModel!$C$2),0),
     IF(SSSModel!$C$4="FCR",IF(AND(DW$4&gt;=$W141,OFFSET(Profiles!$K$2,$Z141,MAX(Profiles!$C$2,BY$4-$W141))&gt;0),$EC141,0),0))))))</f>
        <v>0</v>
      </c>
      <c r="DX141" s="136">
        <f ca="1">IF(OR($Z141=0,SSSModel!$C$4="CF"),BZ141,
IF(LEFT($V141,3)="ON_",
     IF(SSSModel!$C$4="RR",SUMPRODUCT(OFFSET($AC141,0,0,1,$CB$2),OFFSET(Profiles!$K$28,($Z141-1)*(Profiles!$I$26+1)+DX$4-SSSModel!$C$3+1,0,1,$CB$2)),
     IF(SSSModel!$C$4="ECC",$EA141*$EB141*SUMPRODUCT(OFFSET($AC141,0,MAX(0,DX$4-$DZ141-$CA$4+1),1,MIN($DZ141,DX$4-$CA$4+1)),OFFSET(Escalation!$K$24,($Y141-1)*(Escalation!$I$22+1)+DX$4-SSSModel!$C$3+1,MAX(0,DX$4-$DZ141-$CA$4+1),1,MIN($DZ141,DX$4-$CA$4+1))),
     IF(SSSModel!$C$4="PV",BZ141*$EA141*(1+SSSModel!$C$2),
     IF(SSSModel!$C$4="FCR",$EC141*SUM(OFFSET($AC141,0,MAX(DX$4-$AC$4-$DZ141+1,0),1,MIN($DZ141,DX$4-$AC$4+1))),0)))),
SUM($AC141:$BZ141)*
     IF(SSSModel!$C$4="RR",OFFSET(Profiles!$K$2,$Z141,MAX(Profiles!$C$2,BZ$4-$W141)),
     IF(SSSModel!$C$4="ECC",$EA141*$EB141*IF(MAX(Escalation!$C$2,BZ$4-$W141)&gt;$DZ141-1,0,OFFSET(Escalation!$K$2,$Y141,MAX(Escalation!$C$2,BZ$4-$W141))),
     IF(SSSModel!$C$4="PV",IF(DX$4=$W141,$EA141*(1+SSSModel!$C$2),0),
     IF(SSSModel!$C$4="FCR",IF(AND(DX$4&gt;=$W141,OFFSET(Profiles!$K$2,$Z141,MAX(Profiles!$C$2,BZ$4-$W141))&gt;0),$EC141,0),0))))))</f>
        <v>0</v>
      </c>
      <c r="DY141" s="82">
        <f ca="1">IF($Y141=0,0,OFFSET(Escalation!$B$2,$Y141,0))</f>
        <v>0</v>
      </c>
      <c r="DZ141" s="80">
        <f ca="1">IF($Z141=0,0,COUNTIF(OFFSET(Profiles!$K$2,$Z141,0,1,50),"&gt;0"))</f>
        <v>0</v>
      </c>
      <c r="EA141" s="137">
        <f ca="1">IF($Z141=0,0,SUMPRODUCT(Profiles!$C$20:$BH$20,OFFSET(Profiles!$C$2,$Z141,0,1,Profiles!$B$1)))</f>
        <v>0</v>
      </c>
      <c r="EB141" s="24">
        <f>IF($Z141=0,0,((1-(1+DY141)/(1+SSSModel!$C$2))/(1-((1+DY141)/(1+SSSModel!$C$2))^DZ141))*(1+SSSModel!$C$2))</f>
        <v>0</v>
      </c>
      <c r="EC141" s="24">
        <f>IF($Z141=0,0,-PMT(SSSModel!$C$2,DZ141,EA141))</f>
        <v>0</v>
      </c>
    </row>
    <row r="142" spans="3:133" x14ac:dyDescent="0.35">
      <c r="C142" s="18">
        <f t="shared" si="12"/>
        <v>14</v>
      </c>
      <c r="D142" s="18">
        <f t="shared" si="13"/>
        <v>8</v>
      </c>
      <c r="E142" s="18">
        <f t="shared" ca="1" si="16"/>
        <v>0</v>
      </c>
      <c r="G142" s="25" t="str">
        <f ca="1">IF($E142=0,"",OFFSET(Resources!B$26,$E142,0))</f>
        <v/>
      </c>
      <c r="H142" s="25" t="str">
        <f ca="1">IF($E142=0,"",OFFSET(Resources!C$26,$E142,0))</f>
        <v/>
      </c>
      <c r="I142" s="25" t="str">
        <f ca="1">IF($E142=0,"",OFFSET(Resources!$E$26,$E142,0))</f>
        <v/>
      </c>
      <c r="J142" s="16">
        <v>1</v>
      </c>
      <c r="K142" s="16" t="s">
        <v>150</v>
      </c>
      <c r="L142" s="25" t="str">
        <f ca="1">OFFSET(Resources!$CG$24,0,$C142-1)</f>
        <v>Start Fuel</v>
      </c>
      <c r="M142" s="25" t="str">
        <f ca="1">OFFSET(Resources!$CG$25,0,$C142-1)</f>
        <v>O&amp;M</v>
      </c>
      <c r="N142" s="1">
        <v>1</v>
      </c>
      <c r="O142" s="7">
        <f ca="1">IF($E142=0,0,OFFSET(Resources!$CG$26,$E142,$C142-1))</f>
        <v>0</v>
      </c>
      <c r="P142" s="25" t="str">
        <f ca="1">OFFSET(Resources!$CG$26,0,$C142-1)</f>
        <v>mmBtu/Yr</v>
      </c>
      <c r="Q142" s="18">
        <f ca="1">IF($E142=0,0,OFFSET(GenAlts!$W$4,$E142,$D142-1))</f>
        <v>0</v>
      </c>
      <c r="R142" s="1">
        <v>1</v>
      </c>
      <c r="S142" t="str">
        <f ca="1">IF($E142=0,"",OFFSET(Resources!$R$26,$E142,0))</f>
        <v/>
      </c>
      <c r="T142" s="85" t="str">
        <f ca="1">IF(OR($E142=0,OFFSET(Resources!$P$26,$E142,0)=0),"",OFFSET(Resources!$P$26,$E142,0))</f>
        <v/>
      </c>
      <c r="U142" s="25">
        <f ca="1">IF($E142=0,0,OFFSET(Resources!$AB$26,$E142,($C142-1)*Resources!$CI$20))</f>
        <v>0</v>
      </c>
      <c r="V142" s="1"/>
      <c r="W142">
        <f t="shared" ca="1" si="17"/>
        <v>0</v>
      </c>
      <c r="X142">
        <f ca="1">IF(T142="",0,MATCH(T142,Profiles!$A$3:$A$22,0))</f>
        <v>0</v>
      </c>
      <c r="Y142" s="10">
        <f ca="1">IF(U142=0,0,MATCH(U142,Escalation!$A$3:$A$18,0))</f>
        <v>0</v>
      </c>
      <c r="Z142">
        <f>IF(V142="",0,MATCH(V142,Profiles!$A$3:$A$22,0))</f>
        <v>0</v>
      </c>
      <c r="AA142" s="8"/>
      <c r="AB142" s="8">
        <v>0</v>
      </c>
      <c r="AC142" s="72">
        <f ca="1">IF(OR(AC$4&lt;$Q142,AC$4&gt;$Q142+IF($S142="",1000,$S142)-1),0,IF(MOD(AC$4-$Q142,IF($R142="",1000,$R142))=0,$O142,0))*IF($Y142&gt;0,(1+INDEX(Escalation!$B$3:$B$18,$Y142,0))^(AC$4-SSSModel!$C$5),1)*IF($X142=0,1,OFFSET(Profiles!$K$2,$X142,MAX(Profiles!$C$2,AC$4-$Q142)))*IF($AA142=1,(1+SSSModel!#REF!),1)</f>
        <v>0</v>
      </c>
      <c r="AD142" s="72">
        <f ca="1">IF(OR(AD$4&lt;$Q142,AD$4&gt;$Q142+IF($S142="",1000,$S142)-1),0,IF(MOD(AD$4-$Q142,IF($R142="",1000,$R142))=0,$O142,0))*IF($Y142&gt;0,(1+INDEX(Escalation!$B$3:$B$18,$Y142,0))^(AD$4-SSSModel!$C$5),1)*IF($X142=0,1,OFFSET(Profiles!$K$2,$X142,MAX(Profiles!$C$2,AD$4-$Q142)))*IF($AA142=1,(1+SSSModel!#REF!),1)</f>
        <v>0</v>
      </c>
      <c r="AE142" s="72">
        <f ca="1">IF(OR(AE$4&lt;$Q142,AE$4&gt;$Q142+IF($S142="",1000,$S142)-1),0,IF(MOD(AE$4-$Q142,IF($R142="",1000,$R142))=0,$O142,0))*IF($Y142&gt;0,(1+INDEX(Escalation!$B$3:$B$18,$Y142,0))^(AE$4-SSSModel!$C$5),1)*IF($X142=0,1,OFFSET(Profiles!$K$2,$X142,MAX(Profiles!$C$2,AE$4-$Q142)))*IF($AA142=1,(1+SSSModel!#REF!),1)</f>
        <v>0</v>
      </c>
      <c r="AF142" s="72">
        <f ca="1">IF(OR(AF$4&lt;$Q142,AF$4&gt;$Q142+IF($S142="",1000,$S142)-1),0,IF(MOD(AF$4-$Q142,IF($R142="",1000,$R142))=0,$O142,0))*IF($Y142&gt;0,(1+INDEX(Escalation!$B$3:$B$18,$Y142,0))^(AF$4-SSSModel!$C$5),1)*IF($X142=0,1,OFFSET(Profiles!$K$2,$X142,MAX(Profiles!$C$2,AF$4-$Q142)))*IF($AA142=1,(1+SSSModel!#REF!),1)</f>
        <v>0</v>
      </c>
      <c r="AG142" s="72">
        <f ca="1">IF(OR(AG$4&lt;$Q142,AG$4&gt;$Q142+IF($S142="",1000,$S142)-1),0,IF(MOD(AG$4-$Q142,IF($R142="",1000,$R142))=0,$O142,0))*IF($Y142&gt;0,(1+INDEX(Escalation!$B$3:$B$18,$Y142,0))^(AG$4-SSSModel!$C$5),1)*IF($X142=0,1,OFFSET(Profiles!$K$2,$X142,MAX(Profiles!$C$2,AG$4-$Q142)))*IF($AA142=1,(1+SSSModel!#REF!),1)</f>
        <v>0</v>
      </c>
      <c r="AH142" s="72">
        <f ca="1">IF(OR(AH$4&lt;$Q142,AH$4&gt;$Q142+IF($S142="",1000,$S142)-1),0,IF(MOD(AH$4-$Q142,IF($R142="",1000,$R142))=0,$O142,0))*IF($Y142&gt;0,(1+INDEX(Escalation!$B$3:$B$18,$Y142,0))^(AH$4-SSSModel!$C$5),1)*IF($X142=0,1,OFFSET(Profiles!$K$2,$X142,MAX(Profiles!$C$2,AH$4-$Q142)))*IF($AA142=1,(1+SSSModel!#REF!),1)</f>
        <v>0</v>
      </c>
      <c r="AI142" s="72">
        <f ca="1">IF(OR(AI$4&lt;$Q142,AI$4&gt;$Q142+IF($S142="",1000,$S142)-1),0,IF(MOD(AI$4-$Q142,IF($R142="",1000,$R142))=0,$O142,0))*IF($Y142&gt;0,(1+INDEX(Escalation!$B$3:$B$18,$Y142,0))^(AI$4-SSSModel!$C$5),1)*IF($X142=0,1,OFFSET(Profiles!$K$2,$X142,MAX(Profiles!$C$2,AI$4-$Q142)))*IF($AA142=1,(1+SSSModel!#REF!),1)</f>
        <v>0</v>
      </c>
      <c r="AJ142" s="72">
        <f ca="1">IF(OR(AJ$4&lt;$Q142,AJ$4&gt;$Q142+IF($S142="",1000,$S142)-1),0,IF(MOD(AJ$4-$Q142,IF($R142="",1000,$R142))=0,$O142,0))*IF($Y142&gt;0,(1+INDEX(Escalation!$B$3:$B$18,$Y142,0))^(AJ$4-SSSModel!$C$5),1)*IF($X142=0,1,OFFSET(Profiles!$K$2,$X142,MAX(Profiles!$C$2,AJ$4-$Q142)))*IF($AA142=1,(1+SSSModel!#REF!),1)</f>
        <v>0</v>
      </c>
      <c r="AK142" s="72">
        <f ca="1">IF(OR(AK$4&lt;$Q142,AK$4&gt;$Q142+IF($S142="",1000,$S142)-1),0,IF(MOD(AK$4-$Q142,IF($R142="",1000,$R142))=0,$O142,0))*IF($Y142&gt;0,(1+INDEX(Escalation!$B$3:$B$18,$Y142,0))^(AK$4-SSSModel!$C$5),1)*IF($X142=0,1,OFFSET(Profiles!$K$2,$X142,MAX(Profiles!$C$2,AK$4-$Q142)))*IF($AA142=1,(1+SSSModel!#REF!),1)</f>
        <v>0</v>
      </c>
      <c r="AL142" s="72">
        <f ca="1">IF(OR(AL$4&lt;$Q142,AL$4&gt;$Q142+IF($S142="",1000,$S142)-1),0,IF(MOD(AL$4-$Q142,IF($R142="",1000,$R142))=0,$O142,0))*IF($Y142&gt;0,(1+INDEX(Escalation!$B$3:$B$18,$Y142,0))^(AL$4-SSSModel!$C$5),1)*IF($X142=0,1,OFFSET(Profiles!$K$2,$X142,MAX(Profiles!$C$2,AL$4-$Q142)))*IF($AA142=1,(1+SSSModel!#REF!),1)</f>
        <v>0</v>
      </c>
      <c r="AM142" s="72">
        <f ca="1">IF(OR(AM$4&lt;$Q142,AM$4&gt;$Q142+IF($S142="",1000,$S142)-1),0,IF(MOD(AM$4-$Q142,IF($R142="",1000,$R142))=0,$O142,0))*IF($Y142&gt;0,(1+INDEX(Escalation!$B$3:$B$18,$Y142,0))^(AM$4-SSSModel!$C$5),1)*IF($X142=0,1,OFFSET(Profiles!$K$2,$X142,MAX(Profiles!$C$2,AM$4-$Q142)))*IF($AA142=1,(1+SSSModel!#REF!),1)</f>
        <v>0</v>
      </c>
      <c r="AN142" s="72">
        <f ca="1">IF(OR(AN$4&lt;$Q142,AN$4&gt;$Q142+IF($S142="",1000,$S142)-1),0,IF(MOD(AN$4-$Q142,IF($R142="",1000,$R142))=0,$O142,0))*IF($Y142&gt;0,(1+INDEX(Escalation!$B$3:$B$18,$Y142,0))^(AN$4-SSSModel!$C$5),1)*IF($X142=0,1,OFFSET(Profiles!$K$2,$X142,MAX(Profiles!$C$2,AN$4-$Q142)))*IF($AA142=1,(1+SSSModel!#REF!),1)</f>
        <v>0</v>
      </c>
      <c r="AO142" s="72">
        <f ca="1">IF(OR(AO$4&lt;$Q142,AO$4&gt;$Q142+IF($S142="",1000,$S142)-1),0,IF(MOD(AO$4-$Q142,IF($R142="",1000,$R142))=0,$O142,0))*IF($Y142&gt;0,(1+INDEX(Escalation!$B$3:$B$18,$Y142,0))^(AO$4-SSSModel!$C$5),1)*IF($X142=0,1,OFFSET(Profiles!$K$2,$X142,MAX(Profiles!$C$2,AO$4-$Q142)))*IF($AA142=1,(1+SSSModel!#REF!),1)</f>
        <v>0</v>
      </c>
      <c r="AP142" s="72">
        <f ca="1">IF(OR(AP$4&lt;$Q142,AP$4&gt;$Q142+IF($S142="",1000,$S142)-1),0,IF(MOD(AP$4-$Q142,IF($R142="",1000,$R142))=0,$O142,0))*IF($Y142&gt;0,(1+INDEX(Escalation!$B$3:$B$18,$Y142,0))^(AP$4-SSSModel!$C$5),1)*IF($X142=0,1,OFFSET(Profiles!$K$2,$X142,MAX(Profiles!$C$2,AP$4-$Q142)))*IF($AA142=1,(1+SSSModel!#REF!),1)</f>
        <v>0</v>
      </c>
      <c r="AQ142" s="72">
        <f ca="1">IF(OR(AQ$4&lt;$Q142,AQ$4&gt;$Q142+IF($S142="",1000,$S142)-1),0,IF(MOD(AQ$4-$Q142,IF($R142="",1000,$R142))=0,$O142,0))*IF($Y142&gt;0,(1+INDEX(Escalation!$B$3:$B$18,$Y142,0))^(AQ$4-SSSModel!$C$5),1)*IF($X142=0,1,OFFSET(Profiles!$K$2,$X142,MAX(Profiles!$C$2,AQ$4-$Q142)))*IF($AA142=1,(1+SSSModel!#REF!),1)</f>
        <v>0</v>
      </c>
      <c r="AR142" s="72">
        <f ca="1">IF(OR(AR$4&lt;$Q142,AR$4&gt;$Q142+IF($S142="",1000,$S142)-1),0,IF(MOD(AR$4-$Q142,IF($R142="",1000,$R142))=0,$O142,0))*IF($Y142&gt;0,(1+INDEX(Escalation!$B$3:$B$18,$Y142,0))^(AR$4-SSSModel!$C$5),1)*IF($X142=0,1,OFFSET(Profiles!$K$2,$X142,MAX(Profiles!$C$2,AR$4-$Q142)))*IF($AA142=1,(1+SSSModel!#REF!),1)</f>
        <v>0</v>
      </c>
      <c r="AS142" s="72">
        <f ca="1">IF(OR(AS$4&lt;$Q142,AS$4&gt;$Q142+IF($S142="",1000,$S142)-1),0,IF(MOD(AS$4-$Q142,IF($R142="",1000,$R142))=0,$O142,0))*IF($Y142&gt;0,(1+INDEX(Escalation!$B$3:$B$18,$Y142,0))^(AS$4-SSSModel!$C$5),1)*IF($X142=0,1,OFFSET(Profiles!$K$2,$X142,MAX(Profiles!$C$2,AS$4-$Q142)))*IF($AA142=1,(1+SSSModel!#REF!),1)</f>
        <v>0</v>
      </c>
      <c r="AT142" s="72">
        <f ca="1">IF(OR(AT$4&lt;$Q142,AT$4&gt;$Q142+IF($S142="",1000,$S142)-1),0,IF(MOD(AT$4-$Q142,IF($R142="",1000,$R142))=0,$O142,0))*IF($Y142&gt;0,(1+INDEX(Escalation!$B$3:$B$18,$Y142,0))^(AT$4-SSSModel!$C$5),1)*IF($X142=0,1,OFFSET(Profiles!$K$2,$X142,MAX(Profiles!$C$2,AT$4-$Q142)))*IF($AA142=1,(1+SSSModel!#REF!),1)</f>
        <v>0</v>
      </c>
      <c r="AU142" s="72">
        <f ca="1">IF(OR(AU$4&lt;$Q142,AU$4&gt;$Q142+IF($S142="",1000,$S142)-1),0,IF(MOD(AU$4-$Q142,IF($R142="",1000,$R142))=0,$O142,0))*IF($Y142&gt;0,(1+INDEX(Escalation!$B$3:$B$18,$Y142,0))^(AU$4-SSSModel!$C$5),1)*IF($X142=0,1,OFFSET(Profiles!$K$2,$X142,MAX(Profiles!$C$2,AU$4-$Q142)))*IF($AA142=1,(1+SSSModel!#REF!),1)</f>
        <v>0</v>
      </c>
      <c r="AV142" s="72">
        <f ca="1">IF(OR(AV$4&lt;$Q142,AV$4&gt;$Q142+IF($S142="",1000,$S142)-1),0,IF(MOD(AV$4-$Q142,IF($R142="",1000,$R142))=0,$O142,0))*IF($Y142&gt;0,(1+INDEX(Escalation!$B$3:$B$18,$Y142,0))^(AV$4-SSSModel!$C$5),1)*IF($X142=0,1,OFFSET(Profiles!$K$2,$X142,MAX(Profiles!$C$2,AV$4-$Q142)))*IF($AA142=1,(1+SSSModel!#REF!),1)</f>
        <v>0</v>
      </c>
      <c r="AW142" s="72">
        <f ca="1">IF(OR(AW$4&lt;$Q142,AW$4&gt;$Q142+IF($S142="",1000,$S142)-1),0,IF(MOD(AW$4-$Q142,IF($R142="",1000,$R142))=0,$O142,0))*IF($Y142&gt;0,(1+INDEX(Escalation!$B$3:$B$18,$Y142,0))^(AW$4-SSSModel!$C$5),1)*IF($X142=0,1,OFFSET(Profiles!$K$2,$X142,MAX(Profiles!$C$2,AW$4-$Q142)))*IF($AA142=1,(1+SSSModel!#REF!),1)</f>
        <v>0</v>
      </c>
      <c r="AX142" s="72">
        <f ca="1">IF(OR(AX$4&lt;$Q142,AX$4&gt;$Q142+IF($S142="",1000,$S142)-1),0,IF(MOD(AX$4-$Q142,IF($R142="",1000,$R142))=0,$O142,0))*IF($Y142&gt;0,(1+INDEX(Escalation!$B$3:$B$18,$Y142,0))^(AX$4-SSSModel!$C$5),1)*IF($X142=0,1,OFFSET(Profiles!$K$2,$X142,MAX(Profiles!$C$2,AX$4-$Q142)))*IF($AA142=1,(1+SSSModel!#REF!),1)</f>
        <v>0</v>
      </c>
      <c r="AY142" s="72">
        <f ca="1">IF(OR(AY$4&lt;$Q142,AY$4&gt;$Q142+IF($S142="",1000,$S142)-1),0,IF(MOD(AY$4-$Q142,IF($R142="",1000,$R142))=0,$O142,0))*IF($Y142&gt;0,(1+INDEX(Escalation!$B$3:$B$18,$Y142,0))^(AY$4-SSSModel!$C$5),1)*IF($X142=0,1,OFFSET(Profiles!$K$2,$X142,MAX(Profiles!$C$2,AY$4-$Q142)))*IF($AA142=1,(1+SSSModel!#REF!),1)</f>
        <v>0</v>
      </c>
      <c r="AZ142" s="72">
        <f ca="1">IF(OR(AZ$4&lt;$Q142,AZ$4&gt;$Q142+IF($S142="",1000,$S142)-1),0,IF(MOD(AZ$4-$Q142,IF($R142="",1000,$R142))=0,$O142,0))*IF($Y142&gt;0,(1+INDEX(Escalation!$B$3:$B$18,$Y142,0))^(AZ$4-SSSModel!$C$5),1)*IF($X142=0,1,OFFSET(Profiles!$K$2,$X142,MAX(Profiles!$C$2,AZ$4-$Q142)))*IF($AA142=1,(1+SSSModel!#REF!),1)</f>
        <v>0</v>
      </c>
      <c r="BA142" s="72">
        <f ca="1">IF(OR(BA$4&lt;$Q142,BA$4&gt;$Q142+IF($S142="",1000,$S142)-1),0,IF(MOD(BA$4-$Q142,IF($R142="",1000,$R142))=0,$O142,0))*IF($Y142&gt;0,(1+INDEX(Escalation!$B$3:$B$18,$Y142,0))^(BA$4-SSSModel!$C$5),1)*IF($X142=0,1,OFFSET(Profiles!$K$2,$X142,MAX(Profiles!$C$2,BA$4-$Q142)))*IF($AA142=1,(1+SSSModel!#REF!),1)</f>
        <v>0</v>
      </c>
      <c r="BB142" s="72">
        <f ca="1">IF(OR(BB$4&lt;$Q142,BB$4&gt;$Q142+IF($S142="",1000,$S142)-1),0,IF(MOD(BB$4-$Q142,IF($R142="",1000,$R142))=0,$O142,0))*IF($Y142&gt;0,(1+INDEX(Escalation!$B$3:$B$18,$Y142,0))^(BB$4-SSSModel!$C$5),1)*IF($X142=0,1,OFFSET(Profiles!$K$2,$X142,MAX(Profiles!$C$2,BB$4-$Q142)))*IF($AA142=1,(1+SSSModel!#REF!),1)</f>
        <v>0</v>
      </c>
      <c r="BC142" s="72">
        <f ca="1">IF(OR(BC$4&lt;$Q142,BC$4&gt;$Q142+IF($S142="",1000,$S142)-1),0,IF(MOD(BC$4-$Q142,IF($R142="",1000,$R142))=0,$O142,0))*IF($Y142&gt;0,(1+INDEX(Escalation!$B$3:$B$18,$Y142,0))^(BC$4-SSSModel!$C$5),1)*IF($X142=0,1,OFFSET(Profiles!$K$2,$X142,MAX(Profiles!$C$2,BC$4-$Q142)))*IF($AA142=1,(1+SSSModel!#REF!),1)</f>
        <v>0</v>
      </c>
      <c r="BD142" s="72">
        <f ca="1">IF(OR(BD$4&lt;$Q142,BD$4&gt;$Q142+IF($S142="",1000,$S142)-1),0,IF(MOD(BD$4-$Q142,IF($R142="",1000,$R142))=0,$O142,0))*IF($Y142&gt;0,(1+INDEX(Escalation!$B$3:$B$18,$Y142,0))^(BD$4-SSSModel!$C$5),1)*IF($X142=0,1,OFFSET(Profiles!$K$2,$X142,MAX(Profiles!$C$2,BD$4-$Q142)))*IF($AA142=1,(1+SSSModel!#REF!),1)</f>
        <v>0</v>
      </c>
      <c r="BE142" s="72">
        <f ca="1">IF(OR(BE$4&lt;$Q142,BE$4&gt;$Q142+IF($S142="",1000,$S142)-1),0,IF(MOD(BE$4-$Q142,IF($R142="",1000,$R142))=0,$O142,0))*IF($Y142&gt;0,(1+INDEX(Escalation!$B$3:$B$18,$Y142,0))^(BE$4-SSSModel!$C$5),1)*IF($X142=0,1,OFFSET(Profiles!$K$2,$X142,MAX(Profiles!$C$2,BE$4-$Q142)))*IF($AA142=1,(1+SSSModel!#REF!),1)</f>
        <v>0</v>
      </c>
      <c r="BF142" s="72">
        <f ca="1">IF(OR(BF$4&lt;$Q142,BF$4&gt;$Q142+IF($S142="",1000,$S142)-1),0,IF(MOD(BF$4-$Q142,IF($R142="",1000,$R142))=0,$O142,0))*IF($Y142&gt;0,(1+INDEX(Escalation!$B$3:$B$18,$Y142,0))^(BF$4-SSSModel!$C$5),1)*IF($X142=0,1,OFFSET(Profiles!$K$2,$X142,MAX(Profiles!$C$2,BF$4-$Q142)))*IF($AA142=1,(1+SSSModel!#REF!),1)</f>
        <v>0</v>
      </c>
      <c r="BG142" s="72">
        <f ca="1">IF(OR(BG$4&lt;$Q142,BG$4&gt;$Q142+IF($S142="",1000,$S142)-1),0,IF(MOD(BG$4-$Q142,IF($R142="",1000,$R142))=0,$O142,0))*IF($Y142&gt;0,(1+INDEX(Escalation!$B$3:$B$18,$Y142,0))^(BG$4-SSSModel!$C$5),1)*IF($X142=0,1,OFFSET(Profiles!$K$2,$X142,MAX(Profiles!$C$2,BG$4-$Q142)))*IF($AA142=1,(1+SSSModel!#REF!),1)</f>
        <v>0</v>
      </c>
      <c r="BH142" s="72">
        <f ca="1">IF(OR(BH$4&lt;$Q142,BH$4&gt;$Q142+IF($S142="",1000,$S142)-1),0,IF(MOD(BH$4-$Q142,IF($R142="",1000,$R142))=0,$O142,0))*IF($Y142&gt;0,(1+INDEX(Escalation!$B$3:$B$18,$Y142,0))^(BH$4-SSSModel!$C$5),1)*IF($X142=0,1,OFFSET(Profiles!$K$2,$X142,MAX(Profiles!$C$2,BH$4-$Q142)))*IF($AA142=1,(1+SSSModel!#REF!),1)</f>
        <v>0</v>
      </c>
      <c r="BI142" s="72">
        <f ca="1">IF(OR(BI$4&lt;$Q142,BI$4&gt;$Q142+IF($S142="",1000,$S142)-1),0,IF(MOD(BI$4-$Q142,IF($R142="",1000,$R142))=0,$O142,0))*IF($Y142&gt;0,(1+INDEX(Escalation!$B$3:$B$18,$Y142,0))^(BI$4-SSSModel!$C$5),1)*IF($X142=0,1,OFFSET(Profiles!$K$2,$X142,MAX(Profiles!$C$2,BI$4-$Q142)))*IF($AA142=1,(1+SSSModel!#REF!),1)</f>
        <v>0</v>
      </c>
      <c r="BJ142" s="72">
        <f ca="1">IF(OR(BJ$4&lt;$Q142,BJ$4&gt;$Q142+IF($S142="",1000,$S142)-1),0,IF(MOD(BJ$4-$Q142,IF($R142="",1000,$R142))=0,$O142,0))*IF($Y142&gt;0,(1+INDEX(Escalation!$B$3:$B$18,$Y142,0))^(BJ$4-SSSModel!$C$5),1)*IF($X142=0,1,OFFSET(Profiles!$K$2,$X142,MAX(Profiles!$C$2,BJ$4-$Q142)))*IF($AA142=1,(1+SSSModel!#REF!),1)</f>
        <v>0</v>
      </c>
      <c r="BK142" s="72">
        <f ca="1">IF(OR(BK$4&lt;$Q142,BK$4&gt;$Q142+IF($S142="",1000,$S142)-1),0,IF(MOD(BK$4-$Q142,IF($R142="",1000,$R142))=0,$O142,0))*IF($Y142&gt;0,(1+INDEX(Escalation!$B$3:$B$18,$Y142,0))^(BK$4-SSSModel!$C$5),1)*IF($X142=0,1,OFFSET(Profiles!$K$2,$X142,MAX(Profiles!$C$2,BK$4-$Q142)))*IF($AA142=1,(1+SSSModel!#REF!),1)</f>
        <v>0</v>
      </c>
      <c r="BL142" s="72">
        <f ca="1">IF(OR(BL$4&lt;$Q142,BL$4&gt;$Q142+IF($S142="",1000,$S142)-1),0,IF(MOD(BL$4-$Q142,IF($R142="",1000,$R142))=0,$O142,0))*IF($Y142&gt;0,(1+INDEX(Escalation!$B$3:$B$18,$Y142,0))^(BL$4-SSSModel!$C$5),1)*IF($X142=0,1,OFFSET(Profiles!$K$2,$X142,MAX(Profiles!$C$2,BL$4-$Q142)))*IF($AA142=1,(1+SSSModel!#REF!),1)</f>
        <v>0</v>
      </c>
      <c r="BM142" s="72">
        <f ca="1">IF(OR(BM$4&lt;$Q142,BM$4&gt;$Q142+IF($S142="",1000,$S142)-1),0,IF(MOD(BM$4-$Q142,IF($R142="",1000,$R142))=0,$O142,0))*IF($Y142&gt;0,(1+INDEX(Escalation!$B$3:$B$18,$Y142,0))^(BM$4-SSSModel!$C$5),1)*IF($X142=0,1,OFFSET(Profiles!$K$2,$X142,MAX(Profiles!$C$2,BM$4-$Q142)))*IF($AA142=1,(1+SSSModel!#REF!),1)</f>
        <v>0</v>
      </c>
      <c r="BN142" s="72">
        <f ca="1">IF(OR(BN$4&lt;$Q142,BN$4&gt;$Q142+IF($S142="",1000,$S142)-1),0,IF(MOD(BN$4-$Q142,IF($R142="",1000,$R142))=0,$O142,0))*IF($Y142&gt;0,(1+INDEX(Escalation!$B$3:$B$18,$Y142,0))^(BN$4-SSSModel!$C$5),1)*IF($X142=0,1,OFFSET(Profiles!$K$2,$X142,MAX(Profiles!$C$2,BN$4-$Q142)))*IF($AA142=1,(1+SSSModel!#REF!),1)</f>
        <v>0</v>
      </c>
      <c r="BO142" s="72">
        <f ca="1">IF(OR(BO$4&lt;$Q142,BO$4&gt;$Q142+IF($S142="",1000,$S142)-1),0,IF(MOD(BO$4-$Q142,IF($R142="",1000,$R142))=0,$O142,0))*IF($Y142&gt;0,(1+INDEX(Escalation!$B$3:$B$18,$Y142,0))^(BO$4-SSSModel!$C$5),1)*IF($X142=0,1,OFFSET(Profiles!$K$2,$X142,MAX(Profiles!$C$2,BO$4-$Q142)))*IF($AA142=1,(1+SSSModel!#REF!),1)</f>
        <v>0</v>
      </c>
      <c r="BP142" s="72">
        <f ca="1">IF(OR(BP$4&lt;$Q142,BP$4&gt;$Q142+IF($S142="",1000,$S142)-1),0,IF(MOD(BP$4-$Q142,IF($R142="",1000,$R142))=0,$O142,0))*IF($Y142&gt;0,(1+INDEX(Escalation!$B$3:$B$18,$Y142,0))^(BP$4-SSSModel!$C$5),1)*IF($X142=0,1,OFFSET(Profiles!$K$2,$X142,MAX(Profiles!$C$2,BP$4-$Q142)))*IF($AA142=1,(1+SSSModel!#REF!),1)</f>
        <v>0</v>
      </c>
      <c r="BQ142" s="72">
        <f ca="1">IF(OR(BQ$4&lt;$Q142,BQ$4&gt;$Q142+IF($S142="",1000,$S142)-1),0,IF(MOD(BQ$4-$Q142,IF($R142="",1000,$R142))=0,$O142,0))*IF($Y142&gt;0,(1+INDEX(Escalation!$B$3:$B$18,$Y142,0))^(BQ$4-SSSModel!$C$5),1)*IF($X142=0,1,OFFSET(Profiles!$K$2,$X142,MAX(Profiles!$C$2,BQ$4-$Q142)))*IF($AA142=1,(1+SSSModel!#REF!),1)</f>
        <v>0</v>
      </c>
      <c r="BR142" s="72">
        <f ca="1">IF(OR(BR$4&lt;$Q142,BR$4&gt;$Q142+IF($S142="",1000,$S142)-1),0,IF(MOD(BR$4-$Q142,IF($R142="",1000,$R142))=0,$O142,0))*IF($Y142&gt;0,(1+INDEX(Escalation!$B$3:$B$18,$Y142,0))^(BR$4-SSSModel!$C$5),1)*IF($X142=0,1,OFFSET(Profiles!$K$2,$X142,MAX(Profiles!$C$2,BR$4-$Q142)))*IF($AA142=1,(1+SSSModel!#REF!),1)</f>
        <v>0</v>
      </c>
      <c r="BS142" s="72">
        <f ca="1">IF(OR(BS$4&lt;$Q142,BS$4&gt;$Q142+IF($S142="",1000,$S142)-1),0,IF(MOD(BS$4-$Q142,IF($R142="",1000,$R142))=0,$O142,0))*IF($Y142&gt;0,(1+INDEX(Escalation!$B$3:$B$18,$Y142,0))^(BS$4-SSSModel!$C$5),1)*IF($X142=0,1,OFFSET(Profiles!$K$2,$X142,MAX(Profiles!$C$2,BS$4-$Q142)))*IF($AA142=1,(1+SSSModel!#REF!),1)</f>
        <v>0</v>
      </c>
      <c r="BT142" s="72">
        <f ca="1">IF(OR(BT$4&lt;$Q142,BT$4&gt;$Q142+IF($S142="",1000,$S142)-1),0,IF(MOD(BT$4-$Q142,IF($R142="",1000,$R142))=0,$O142,0))*IF($Y142&gt;0,(1+INDEX(Escalation!$B$3:$B$18,$Y142,0))^(BT$4-SSSModel!$C$5),1)*IF($X142=0,1,OFFSET(Profiles!$K$2,$X142,MAX(Profiles!$C$2,BT$4-$Q142)))*IF($AA142=1,(1+SSSModel!#REF!),1)</f>
        <v>0</v>
      </c>
      <c r="BU142" s="72">
        <f ca="1">IF(OR(BU$4&lt;$Q142,BU$4&gt;$Q142+IF($S142="",1000,$S142)-1),0,IF(MOD(BU$4-$Q142,IF($R142="",1000,$R142))=0,$O142,0))*IF($Y142&gt;0,(1+INDEX(Escalation!$B$3:$B$18,$Y142,0))^(BU$4-SSSModel!$C$5),1)*IF($X142=0,1,OFFSET(Profiles!$K$2,$X142,MAX(Profiles!$C$2,BU$4-$Q142)))*IF($AA142=1,(1+SSSModel!#REF!),1)</f>
        <v>0</v>
      </c>
      <c r="BV142" s="72">
        <f ca="1">IF(OR(BV$4&lt;$Q142,BV$4&gt;$Q142+IF($S142="",1000,$S142)-1),0,IF(MOD(BV$4-$Q142,IF($R142="",1000,$R142))=0,$O142,0))*IF($Y142&gt;0,(1+INDEX(Escalation!$B$3:$B$18,$Y142,0))^(BV$4-SSSModel!$C$5),1)*IF($X142=0,1,OFFSET(Profiles!$K$2,$X142,MAX(Profiles!$C$2,BV$4-$Q142)))*IF($AA142=1,(1+SSSModel!#REF!),1)</f>
        <v>0</v>
      </c>
      <c r="BW142" s="72">
        <f ca="1">IF(OR(BW$4&lt;$Q142,BW$4&gt;$Q142+IF($S142="",1000,$S142)-1),0,IF(MOD(BW$4-$Q142,IF($R142="",1000,$R142))=0,$O142,0))*IF($Y142&gt;0,(1+INDEX(Escalation!$B$3:$B$18,$Y142,0))^(BW$4-SSSModel!$C$5),1)*IF($X142=0,1,OFFSET(Profiles!$K$2,$X142,MAX(Profiles!$C$2,BW$4-$Q142)))*IF($AA142=1,(1+SSSModel!#REF!),1)</f>
        <v>0</v>
      </c>
      <c r="BX142" s="72">
        <f ca="1">IF(OR(BX$4&lt;$Q142,BX$4&gt;$Q142+IF($S142="",1000,$S142)-1),0,IF(MOD(BX$4-$Q142,IF($R142="",1000,$R142))=0,$O142,0))*IF($Y142&gt;0,(1+INDEX(Escalation!$B$3:$B$18,$Y142,0))^(BX$4-SSSModel!$C$5),1)*IF($X142=0,1,OFFSET(Profiles!$K$2,$X142,MAX(Profiles!$C$2,BX$4-$Q142)))*IF($AA142=1,(1+SSSModel!#REF!),1)</f>
        <v>0</v>
      </c>
      <c r="BY142" s="72">
        <f ca="1">IF(OR(BY$4&lt;$Q142,BY$4&gt;$Q142+IF($S142="",1000,$S142)-1),0,IF(MOD(BY$4-$Q142,IF($R142="",1000,$R142))=0,$O142,0))*IF($Y142&gt;0,(1+INDEX(Escalation!$B$3:$B$18,$Y142,0))^(BY$4-SSSModel!$C$5),1)*IF($X142=0,1,OFFSET(Profiles!$K$2,$X142,MAX(Profiles!$C$2,BY$4-$Q142)))*IF($AA142=1,(1+SSSModel!#REF!),1)</f>
        <v>0</v>
      </c>
      <c r="BZ142" s="72">
        <f ca="1">IF(OR(BZ$4&lt;$Q142,BZ$4&gt;$Q142+IF($S142="",1000,$S142)-1),0,IF(MOD(BZ$4-$Q142,IF($R142="",1000,$R142))=0,$O142,0))*IF($Y142&gt;0,(1+INDEX(Escalation!$B$3:$B$18,$Y142,0))^(BZ$4-SSSModel!$C$5),1)*IF($X142=0,1,OFFSET(Profiles!$K$2,$X142,MAX(Profiles!$C$2,BZ$4-$Q142)))*IF($AA142=1,(1+SSSModel!#REF!),1)</f>
        <v>0</v>
      </c>
      <c r="CA142" s="134">
        <f ca="1">IF(OR($Z142=0,SSSModel!$C$4="CF"),AC142,
IF(LEFT($V142,3)="ON_",
     IF(SSSModel!$C$4="RR",SUMPRODUCT(OFFSET($AC142,0,0,1,$CB$2),OFFSET(Profiles!$K$28,($Z142-1)*(Profiles!$I$26+1)+CA$4-SSSModel!$C$3+1,0,1,$CB$2)),
     IF(SSSModel!$C$4="ECC",$EA142*$EB142*SUMPRODUCT(OFFSET($AC142,0,MAX(0,CA$4-$DZ142-$CA$4+1),1,MIN($DZ142,CA$4-$CA$4+1)),OFFSET(Escalation!$K$24,($Y142-1)*(Escalation!$I$22+1)+CA$4-SSSModel!$C$3+1,MAX(0,CA$4-$DZ142-$CA$4+1),1,MIN($DZ142,CA$4-$CA$4+1))),
     IF(SSSModel!$C$4="PV",AC142*$EA142*(1+SSSModel!$C$2),
     IF(SSSModel!$C$4="FCR",$EC142*SUM(OFFSET($AC142,0,MAX(CA$4-$AC$4-$DZ142+1,0),1,MIN($DZ142,CA$4-$AC$4+1))),0)))),
SUM($AC142:$BZ142)*
     IF(SSSModel!$C$4="RR",OFFSET(Profiles!$K$2,$Z142,MAX(Profiles!$C$2,AC$4-$W142)),
     IF(SSSModel!$C$4="ECC",$EA142*$EB142*IF(MAX(Escalation!$C$2,AC$4-$W142)&gt;$DZ142-1,0,OFFSET(Escalation!$K$2,$Y142,MAX(Escalation!$C$2,AC$4-$W142))),
     IF(SSSModel!$C$4="PV",IF(CA$4=$W142,$EA142*(1+SSSModel!$C$2),0),
     IF(SSSModel!$C$4="FCR",IF(AND(CA$4&gt;=$W142,OFFSET(Profiles!$K$2,$Z142,MAX(Profiles!$C$2,AC$4-$W142))&gt;0),$EC142,0),0))))))</f>
        <v>0</v>
      </c>
      <c r="CB142" s="135">
        <f ca="1">IF(OR($Z142=0,SSSModel!$C$4="CF"),AD142,
IF(LEFT($V142,3)="ON_",
     IF(SSSModel!$C$4="RR",SUMPRODUCT(OFFSET($AC142,0,0,1,$CB$2),OFFSET(Profiles!$K$28,($Z142-1)*(Profiles!$I$26+1)+CB$4-SSSModel!$C$3+1,0,1,$CB$2)),
     IF(SSSModel!$C$4="ECC",$EA142*$EB142*SUMPRODUCT(OFFSET($AC142,0,MAX(0,CB$4-$DZ142-$CA$4+1),1,MIN($DZ142,CB$4-$CA$4+1)),OFFSET(Escalation!$K$24,($Y142-1)*(Escalation!$I$22+1)+CB$4-SSSModel!$C$3+1,MAX(0,CB$4-$DZ142-$CA$4+1),1,MIN($DZ142,CB$4-$CA$4+1))),
     IF(SSSModel!$C$4="PV",AD142*$EA142*(1+SSSModel!$C$2),
     IF(SSSModel!$C$4="FCR",$EC142*SUM(OFFSET($AC142,0,MAX(CB$4-$AC$4-$DZ142+1,0),1,MIN($DZ142,CB$4-$AC$4+1))),0)))),
SUM($AC142:$BZ142)*
     IF(SSSModel!$C$4="RR",OFFSET(Profiles!$K$2,$Z142,MAX(Profiles!$C$2,AD$4-$W142)),
     IF(SSSModel!$C$4="ECC",$EA142*$EB142*IF(MAX(Escalation!$C$2,AD$4-$W142)&gt;$DZ142-1,0,OFFSET(Escalation!$K$2,$Y142,MAX(Escalation!$C$2,AD$4-$W142))),
     IF(SSSModel!$C$4="PV",IF(CB$4=$W142,$EA142*(1+SSSModel!$C$2),0),
     IF(SSSModel!$C$4="FCR",IF(AND(CB$4&gt;=$W142,OFFSET(Profiles!$K$2,$Z142,MAX(Profiles!$C$2,AD$4-$W142))&gt;0),$EC142,0),0))))))</f>
        <v>0</v>
      </c>
      <c r="CC142" s="135">
        <f ca="1">IF(OR($Z142=0,SSSModel!$C$4="CF"),AE142,
IF(LEFT($V142,3)="ON_",
     IF(SSSModel!$C$4="RR",SUMPRODUCT(OFFSET($AC142,0,0,1,$CB$2),OFFSET(Profiles!$K$28,($Z142-1)*(Profiles!$I$26+1)+CC$4-SSSModel!$C$3+1,0,1,$CB$2)),
     IF(SSSModel!$C$4="ECC",$EA142*$EB142*SUMPRODUCT(OFFSET($AC142,0,MAX(0,CC$4-$DZ142-$CA$4+1),1,MIN($DZ142,CC$4-$CA$4+1)),OFFSET(Escalation!$K$24,($Y142-1)*(Escalation!$I$22+1)+CC$4-SSSModel!$C$3+1,MAX(0,CC$4-$DZ142-$CA$4+1),1,MIN($DZ142,CC$4-$CA$4+1))),
     IF(SSSModel!$C$4="PV",AE142*$EA142*(1+SSSModel!$C$2),
     IF(SSSModel!$C$4="FCR",$EC142*SUM(OFFSET($AC142,0,MAX(CC$4-$AC$4-$DZ142+1,0),1,MIN($DZ142,CC$4-$AC$4+1))),0)))),
SUM($AC142:$BZ142)*
     IF(SSSModel!$C$4="RR",OFFSET(Profiles!$K$2,$Z142,MAX(Profiles!$C$2,AE$4-$W142)),
     IF(SSSModel!$C$4="ECC",$EA142*$EB142*IF(MAX(Escalation!$C$2,AE$4-$W142)&gt;$DZ142-1,0,OFFSET(Escalation!$K$2,$Y142,MAX(Escalation!$C$2,AE$4-$W142))),
     IF(SSSModel!$C$4="PV",IF(CC$4=$W142,$EA142*(1+SSSModel!$C$2),0),
     IF(SSSModel!$C$4="FCR",IF(AND(CC$4&gt;=$W142,OFFSET(Profiles!$K$2,$Z142,MAX(Profiles!$C$2,AE$4-$W142))&gt;0),$EC142,0),0))))))</f>
        <v>0</v>
      </c>
      <c r="CD142" s="135">
        <f ca="1">IF(OR($Z142=0,SSSModel!$C$4="CF"),AF142,
IF(LEFT($V142,3)="ON_",
     IF(SSSModel!$C$4="RR",SUMPRODUCT(OFFSET($AC142,0,0,1,$CB$2),OFFSET(Profiles!$K$28,($Z142-1)*(Profiles!$I$26+1)+CD$4-SSSModel!$C$3+1,0,1,$CB$2)),
     IF(SSSModel!$C$4="ECC",$EA142*$EB142*SUMPRODUCT(OFFSET($AC142,0,MAX(0,CD$4-$DZ142-$CA$4+1),1,MIN($DZ142,CD$4-$CA$4+1)),OFFSET(Escalation!$K$24,($Y142-1)*(Escalation!$I$22+1)+CD$4-SSSModel!$C$3+1,MAX(0,CD$4-$DZ142-$CA$4+1),1,MIN($DZ142,CD$4-$CA$4+1))),
     IF(SSSModel!$C$4="PV",AF142*$EA142*(1+SSSModel!$C$2),
     IF(SSSModel!$C$4="FCR",$EC142*SUM(OFFSET($AC142,0,MAX(CD$4-$AC$4-$DZ142+1,0),1,MIN($DZ142,CD$4-$AC$4+1))),0)))),
SUM($AC142:$BZ142)*
     IF(SSSModel!$C$4="RR",OFFSET(Profiles!$K$2,$Z142,MAX(Profiles!$C$2,AF$4-$W142)),
     IF(SSSModel!$C$4="ECC",$EA142*$EB142*IF(MAX(Escalation!$C$2,AF$4-$W142)&gt;$DZ142-1,0,OFFSET(Escalation!$K$2,$Y142,MAX(Escalation!$C$2,AF$4-$W142))),
     IF(SSSModel!$C$4="PV",IF(CD$4=$W142,$EA142*(1+SSSModel!$C$2),0),
     IF(SSSModel!$C$4="FCR",IF(AND(CD$4&gt;=$W142,OFFSET(Profiles!$K$2,$Z142,MAX(Profiles!$C$2,AF$4-$W142))&gt;0),$EC142,0),0))))))</f>
        <v>0</v>
      </c>
      <c r="CE142" s="135">
        <f ca="1">IF(OR($Z142=0,SSSModel!$C$4="CF"),AG142,
IF(LEFT($V142,3)="ON_",
     IF(SSSModel!$C$4="RR",SUMPRODUCT(OFFSET($AC142,0,0,1,$CB$2),OFFSET(Profiles!$K$28,($Z142-1)*(Profiles!$I$26+1)+CE$4-SSSModel!$C$3+1,0,1,$CB$2)),
     IF(SSSModel!$C$4="ECC",$EA142*$EB142*SUMPRODUCT(OFFSET($AC142,0,MAX(0,CE$4-$DZ142-$CA$4+1),1,MIN($DZ142,CE$4-$CA$4+1)),OFFSET(Escalation!$K$24,($Y142-1)*(Escalation!$I$22+1)+CE$4-SSSModel!$C$3+1,MAX(0,CE$4-$DZ142-$CA$4+1),1,MIN($DZ142,CE$4-$CA$4+1))),
     IF(SSSModel!$C$4="PV",AG142*$EA142*(1+SSSModel!$C$2),
     IF(SSSModel!$C$4="FCR",$EC142*SUM(OFFSET($AC142,0,MAX(CE$4-$AC$4-$DZ142+1,0),1,MIN($DZ142,CE$4-$AC$4+1))),0)))),
SUM($AC142:$BZ142)*
     IF(SSSModel!$C$4="RR",OFFSET(Profiles!$K$2,$Z142,MAX(Profiles!$C$2,AG$4-$W142)),
     IF(SSSModel!$C$4="ECC",$EA142*$EB142*IF(MAX(Escalation!$C$2,AG$4-$W142)&gt;$DZ142-1,0,OFFSET(Escalation!$K$2,$Y142,MAX(Escalation!$C$2,AG$4-$W142))),
     IF(SSSModel!$C$4="PV",IF(CE$4=$W142,$EA142*(1+SSSModel!$C$2),0),
     IF(SSSModel!$C$4="FCR",IF(AND(CE$4&gt;=$W142,OFFSET(Profiles!$K$2,$Z142,MAX(Profiles!$C$2,AG$4-$W142))&gt;0),$EC142,0),0))))))</f>
        <v>0</v>
      </c>
      <c r="CF142" s="135">
        <f ca="1">IF(OR($Z142=0,SSSModel!$C$4="CF"),AH142,
IF(LEFT($V142,3)="ON_",
     IF(SSSModel!$C$4="RR",SUMPRODUCT(OFFSET($AC142,0,0,1,$CB$2),OFFSET(Profiles!$K$28,($Z142-1)*(Profiles!$I$26+1)+CF$4-SSSModel!$C$3+1,0,1,$CB$2)),
     IF(SSSModel!$C$4="ECC",$EA142*$EB142*SUMPRODUCT(OFFSET($AC142,0,MAX(0,CF$4-$DZ142-$CA$4+1),1,MIN($DZ142,CF$4-$CA$4+1)),OFFSET(Escalation!$K$24,($Y142-1)*(Escalation!$I$22+1)+CF$4-SSSModel!$C$3+1,MAX(0,CF$4-$DZ142-$CA$4+1),1,MIN($DZ142,CF$4-$CA$4+1))),
     IF(SSSModel!$C$4="PV",AH142*$EA142*(1+SSSModel!$C$2),
     IF(SSSModel!$C$4="FCR",$EC142*SUM(OFFSET($AC142,0,MAX(CF$4-$AC$4-$DZ142+1,0),1,MIN($DZ142,CF$4-$AC$4+1))),0)))),
SUM($AC142:$BZ142)*
     IF(SSSModel!$C$4="RR",OFFSET(Profiles!$K$2,$Z142,MAX(Profiles!$C$2,AH$4-$W142)),
     IF(SSSModel!$C$4="ECC",$EA142*$EB142*IF(MAX(Escalation!$C$2,AH$4-$W142)&gt;$DZ142-1,0,OFFSET(Escalation!$K$2,$Y142,MAX(Escalation!$C$2,AH$4-$W142))),
     IF(SSSModel!$C$4="PV",IF(CF$4=$W142,$EA142*(1+SSSModel!$C$2),0),
     IF(SSSModel!$C$4="FCR",IF(AND(CF$4&gt;=$W142,OFFSET(Profiles!$K$2,$Z142,MAX(Profiles!$C$2,AH$4-$W142))&gt;0),$EC142,0),0))))))</f>
        <v>0</v>
      </c>
      <c r="CG142" s="135">
        <f ca="1">IF(OR($Z142=0,SSSModel!$C$4="CF"),AI142,
IF(LEFT($V142,3)="ON_",
     IF(SSSModel!$C$4="RR",SUMPRODUCT(OFFSET($AC142,0,0,1,$CB$2),OFFSET(Profiles!$K$28,($Z142-1)*(Profiles!$I$26+1)+CG$4-SSSModel!$C$3+1,0,1,$CB$2)),
     IF(SSSModel!$C$4="ECC",$EA142*$EB142*SUMPRODUCT(OFFSET($AC142,0,MAX(0,CG$4-$DZ142-$CA$4+1),1,MIN($DZ142,CG$4-$CA$4+1)),OFFSET(Escalation!$K$24,($Y142-1)*(Escalation!$I$22+1)+CG$4-SSSModel!$C$3+1,MAX(0,CG$4-$DZ142-$CA$4+1),1,MIN($DZ142,CG$4-$CA$4+1))),
     IF(SSSModel!$C$4="PV",AI142*$EA142*(1+SSSModel!$C$2),
     IF(SSSModel!$C$4="FCR",$EC142*SUM(OFFSET($AC142,0,MAX(CG$4-$AC$4-$DZ142+1,0),1,MIN($DZ142,CG$4-$AC$4+1))),0)))),
SUM($AC142:$BZ142)*
     IF(SSSModel!$C$4="RR",OFFSET(Profiles!$K$2,$Z142,MAX(Profiles!$C$2,AI$4-$W142)),
     IF(SSSModel!$C$4="ECC",$EA142*$EB142*IF(MAX(Escalation!$C$2,AI$4-$W142)&gt;$DZ142-1,0,OFFSET(Escalation!$K$2,$Y142,MAX(Escalation!$C$2,AI$4-$W142))),
     IF(SSSModel!$C$4="PV",IF(CG$4=$W142,$EA142*(1+SSSModel!$C$2),0),
     IF(SSSModel!$C$4="FCR",IF(AND(CG$4&gt;=$W142,OFFSET(Profiles!$K$2,$Z142,MAX(Profiles!$C$2,AI$4-$W142))&gt;0),$EC142,0),0))))))</f>
        <v>0</v>
      </c>
      <c r="CH142" s="135">
        <f ca="1">IF(OR($Z142=0,SSSModel!$C$4="CF"),AJ142,
IF(LEFT($V142,3)="ON_",
     IF(SSSModel!$C$4="RR",SUMPRODUCT(OFFSET($AC142,0,0,1,$CB$2),OFFSET(Profiles!$K$28,($Z142-1)*(Profiles!$I$26+1)+CH$4-SSSModel!$C$3+1,0,1,$CB$2)),
     IF(SSSModel!$C$4="ECC",$EA142*$EB142*SUMPRODUCT(OFFSET($AC142,0,MAX(0,CH$4-$DZ142-$CA$4+1),1,MIN($DZ142,CH$4-$CA$4+1)),OFFSET(Escalation!$K$24,($Y142-1)*(Escalation!$I$22+1)+CH$4-SSSModel!$C$3+1,MAX(0,CH$4-$DZ142-$CA$4+1),1,MIN($DZ142,CH$4-$CA$4+1))),
     IF(SSSModel!$C$4="PV",AJ142*$EA142*(1+SSSModel!$C$2),
     IF(SSSModel!$C$4="FCR",$EC142*SUM(OFFSET($AC142,0,MAX(CH$4-$AC$4-$DZ142+1,0),1,MIN($DZ142,CH$4-$AC$4+1))),0)))),
SUM($AC142:$BZ142)*
     IF(SSSModel!$C$4="RR",OFFSET(Profiles!$K$2,$Z142,MAX(Profiles!$C$2,AJ$4-$W142)),
     IF(SSSModel!$C$4="ECC",$EA142*$EB142*IF(MAX(Escalation!$C$2,AJ$4-$W142)&gt;$DZ142-1,0,OFFSET(Escalation!$K$2,$Y142,MAX(Escalation!$C$2,AJ$4-$W142))),
     IF(SSSModel!$C$4="PV",IF(CH$4=$W142,$EA142*(1+SSSModel!$C$2),0),
     IF(SSSModel!$C$4="FCR",IF(AND(CH$4&gt;=$W142,OFFSET(Profiles!$K$2,$Z142,MAX(Profiles!$C$2,AJ$4-$W142))&gt;0),$EC142,0),0))))))</f>
        <v>0</v>
      </c>
      <c r="CI142" s="135">
        <f ca="1">IF(OR($Z142=0,SSSModel!$C$4="CF"),AK142,
IF(LEFT($V142,3)="ON_",
     IF(SSSModel!$C$4="RR",SUMPRODUCT(OFFSET($AC142,0,0,1,$CB$2),OFFSET(Profiles!$K$28,($Z142-1)*(Profiles!$I$26+1)+CI$4-SSSModel!$C$3+1,0,1,$CB$2)),
     IF(SSSModel!$C$4="ECC",$EA142*$EB142*SUMPRODUCT(OFFSET($AC142,0,MAX(0,CI$4-$DZ142-$CA$4+1),1,MIN($DZ142,CI$4-$CA$4+1)),OFFSET(Escalation!$K$24,($Y142-1)*(Escalation!$I$22+1)+CI$4-SSSModel!$C$3+1,MAX(0,CI$4-$DZ142-$CA$4+1),1,MIN($DZ142,CI$4-$CA$4+1))),
     IF(SSSModel!$C$4="PV",AK142*$EA142*(1+SSSModel!$C$2),
     IF(SSSModel!$C$4="FCR",$EC142*SUM(OFFSET($AC142,0,MAX(CI$4-$AC$4-$DZ142+1,0),1,MIN($DZ142,CI$4-$AC$4+1))),0)))),
SUM($AC142:$BZ142)*
     IF(SSSModel!$C$4="RR",OFFSET(Profiles!$K$2,$Z142,MAX(Profiles!$C$2,AK$4-$W142)),
     IF(SSSModel!$C$4="ECC",$EA142*$EB142*IF(MAX(Escalation!$C$2,AK$4-$W142)&gt;$DZ142-1,0,OFFSET(Escalation!$K$2,$Y142,MAX(Escalation!$C$2,AK$4-$W142))),
     IF(SSSModel!$C$4="PV",IF(CI$4=$W142,$EA142*(1+SSSModel!$C$2),0),
     IF(SSSModel!$C$4="FCR",IF(AND(CI$4&gt;=$W142,OFFSET(Profiles!$K$2,$Z142,MAX(Profiles!$C$2,AK$4-$W142))&gt;0),$EC142,0),0))))))</f>
        <v>0</v>
      </c>
      <c r="CJ142" s="135">
        <f ca="1">IF(OR($Z142=0,SSSModel!$C$4="CF"),AL142,
IF(LEFT($V142,3)="ON_",
     IF(SSSModel!$C$4="RR",SUMPRODUCT(OFFSET($AC142,0,0,1,$CB$2),OFFSET(Profiles!$K$28,($Z142-1)*(Profiles!$I$26+1)+CJ$4-SSSModel!$C$3+1,0,1,$CB$2)),
     IF(SSSModel!$C$4="ECC",$EA142*$EB142*SUMPRODUCT(OFFSET($AC142,0,MAX(0,CJ$4-$DZ142-$CA$4+1),1,MIN($DZ142,CJ$4-$CA$4+1)),OFFSET(Escalation!$K$24,($Y142-1)*(Escalation!$I$22+1)+CJ$4-SSSModel!$C$3+1,MAX(0,CJ$4-$DZ142-$CA$4+1),1,MIN($DZ142,CJ$4-$CA$4+1))),
     IF(SSSModel!$C$4="PV",AL142*$EA142*(1+SSSModel!$C$2),
     IF(SSSModel!$C$4="FCR",$EC142*SUM(OFFSET($AC142,0,MAX(CJ$4-$AC$4-$DZ142+1,0),1,MIN($DZ142,CJ$4-$AC$4+1))),0)))),
SUM($AC142:$BZ142)*
     IF(SSSModel!$C$4="RR",OFFSET(Profiles!$K$2,$Z142,MAX(Profiles!$C$2,AL$4-$W142)),
     IF(SSSModel!$C$4="ECC",$EA142*$EB142*IF(MAX(Escalation!$C$2,AL$4-$W142)&gt;$DZ142-1,0,OFFSET(Escalation!$K$2,$Y142,MAX(Escalation!$C$2,AL$4-$W142))),
     IF(SSSModel!$C$4="PV",IF(CJ$4=$W142,$EA142*(1+SSSModel!$C$2),0),
     IF(SSSModel!$C$4="FCR",IF(AND(CJ$4&gt;=$W142,OFFSET(Profiles!$K$2,$Z142,MAX(Profiles!$C$2,AL$4-$W142))&gt;0),$EC142,0),0))))))</f>
        <v>0</v>
      </c>
      <c r="CK142" s="135">
        <f ca="1">IF(OR($Z142=0,SSSModel!$C$4="CF"),AM142,
IF(LEFT($V142,3)="ON_",
     IF(SSSModel!$C$4="RR",SUMPRODUCT(OFFSET($AC142,0,0,1,$CB$2),OFFSET(Profiles!$K$28,($Z142-1)*(Profiles!$I$26+1)+CK$4-SSSModel!$C$3+1,0,1,$CB$2)),
     IF(SSSModel!$C$4="ECC",$EA142*$EB142*SUMPRODUCT(OFFSET($AC142,0,MAX(0,CK$4-$DZ142-$CA$4+1),1,MIN($DZ142,CK$4-$CA$4+1)),OFFSET(Escalation!$K$24,($Y142-1)*(Escalation!$I$22+1)+CK$4-SSSModel!$C$3+1,MAX(0,CK$4-$DZ142-$CA$4+1),1,MIN($DZ142,CK$4-$CA$4+1))),
     IF(SSSModel!$C$4="PV",AM142*$EA142*(1+SSSModel!$C$2),
     IF(SSSModel!$C$4="FCR",$EC142*SUM(OFFSET($AC142,0,MAX(CK$4-$AC$4-$DZ142+1,0),1,MIN($DZ142,CK$4-$AC$4+1))),0)))),
SUM($AC142:$BZ142)*
     IF(SSSModel!$C$4="RR",OFFSET(Profiles!$K$2,$Z142,MAX(Profiles!$C$2,AM$4-$W142)),
     IF(SSSModel!$C$4="ECC",$EA142*$EB142*IF(MAX(Escalation!$C$2,AM$4-$W142)&gt;$DZ142-1,0,OFFSET(Escalation!$K$2,$Y142,MAX(Escalation!$C$2,AM$4-$W142))),
     IF(SSSModel!$C$4="PV",IF(CK$4=$W142,$EA142*(1+SSSModel!$C$2),0),
     IF(SSSModel!$C$4="FCR",IF(AND(CK$4&gt;=$W142,OFFSET(Profiles!$K$2,$Z142,MAX(Profiles!$C$2,AM$4-$W142))&gt;0),$EC142,0),0))))))</f>
        <v>0</v>
      </c>
      <c r="CL142" s="135">
        <f ca="1">IF(OR($Z142=0,SSSModel!$C$4="CF"),AN142,
IF(LEFT($V142,3)="ON_",
     IF(SSSModel!$C$4="RR",SUMPRODUCT(OFFSET($AC142,0,0,1,$CB$2),OFFSET(Profiles!$K$28,($Z142-1)*(Profiles!$I$26+1)+CL$4-SSSModel!$C$3+1,0,1,$CB$2)),
     IF(SSSModel!$C$4="ECC",$EA142*$EB142*SUMPRODUCT(OFFSET($AC142,0,MAX(0,CL$4-$DZ142-$CA$4+1),1,MIN($DZ142,CL$4-$CA$4+1)),OFFSET(Escalation!$K$24,($Y142-1)*(Escalation!$I$22+1)+CL$4-SSSModel!$C$3+1,MAX(0,CL$4-$DZ142-$CA$4+1),1,MIN($DZ142,CL$4-$CA$4+1))),
     IF(SSSModel!$C$4="PV",AN142*$EA142*(1+SSSModel!$C$2),
     IF(SSSModel!$C$4="FCR",$EC142*SUM(OFFSET($AC142,0,MAX(CL$4-$AC$4-$DZ142+1,0),1,MIN($DZ142,CL$4-$AC$4+1))),0)))),
SUM($AC142:$BZ142)*
     IF(SSSModel!$C$4="RR",OFFSET(Profiles!$K$2,$Z142,MAX(Profiles!$C$2,AN$4-$W142)),
     IF(SSSModel!$C$4="ECC",$EA142*$EB142*IF(MAX(Escalation!$C$2,AN$4-$W142)&gt;$DZ142-1,0,OFFSET(Escalation!$K$2,$Y142,MAX(Escalation!$C$2,AN$4-$W142))),
     IF(SSSModel!$C$4="PV",IF(CL$4=$W142,$EA142*(1+SSSModel!$C$2),0),
     IF(SSSModel!$C$4="FCR",IF(AND(CL$4&gt;=$W142,OFFSET(Profiles!$K$2,$Z142,MAX(Profiles!$C$2,AN$4-$W142))&gt;0),$EC142,0),0))))))</f>
        <v>0</v>
      </c>
      <c r="CM142" s="135">
        <f ca="1">IF(OR($Z142=0,SSSModel!$C$4="CF"),AO142,
IF(LEFT($V142,3)="ON_",
     IF(SSSModel!$C$4="RR",SUMPRODUCT(OFFSET($AC142,0,0,1,$CB$2),OFFSET(Profiles!$K$28,($Z142-1)*(Profiles!$I$26+1)+CM$4-SSSModel!$C$3+1,0,1,$CB$2)),
     IF(SSSModel!$C$4="ECC",$EA142*$EB142*SUMPRODUCT(OFFSET($AC142,0,MAX(0,CM$4-$DZ142-$CA$4+1),1,MIN($DZ142,CM$4-$CA$4+1)),OFFSET(Escalation!$K$24,($Y142-1)*(Escalation!$I$22+1)+CM$4-SSSModel!$C$3+1,MAX(0,CM$4-$DZ142-$CA$4+1),1,MIN($DZ142,CM$4-$CA$4+1))),
     IF(SSSModel!$C$4="PV",AO142*$EA142*(1+SSSModel!$C$2),
     IF(SSSModel!$C$4="FCR",$EC142*SUM(OFFSET($AC142,0,MAX(CM$4-$AC$4-$DZ142+1,0),1,MIN($DZ142,CM$4-$AC$4+1))),0)))),
SUM($AC142:$BZ142)*
     IF(SSSModel!$C$4="RR",OFFSET(Profiles!$K$2,$Z142,MAX(Profiles!$C$2,AO$4-$W142)),
     IF(SSSModel!$C$4="ECC",$EA142*$EB142*IF(MAX(Escalation!$C$2,AO$4-$W142)&gt;$DZ142-1,0,OFFSET(Escalation!$K$2,$Y142,MAX(Escalation!$C$2,AO$4-$W142))),
     IF(SSSModel!$C$4="PV",IF(CM$4=$W142,$EA142*(1+SSSModel!$C$2),0),
     IF(SSSModel!$C$4="FCR",IF(AND(CM$4&gt;=$W142,OFFSET(Profiles!$K$2,$Z142,MAX(Profiles!$C$2,AO$4-$W142))&gt;0),$EC142,0),0))))))</f>
        <v>0</v>
      </c>
      <c r="CN142" s="135">
        <f ca="1">IF(OR($Z142=0,SSSModel!$C$4="CF"),AP142,
IF(LEFT($V142,3)="ON_",
     IF(SSSModel!$C$4="RR",SUMPRODUCT(OFFSET($AC142,0,0,1,$CB$2),OFFSET(Profiles!$K$28,($Z142-1)*(Profiles!$I$26+1)+CN$4-SSSModel!$C$3+1,0,1,$CB$2)),
     IF(SSSModel!$C$4="ECC",$EA142*$EB142*SUMPRODUCT(OFFSET($AC142,0,MAX(0,CN$4-$DZ142-$CA$4+1),1,MIN($DZ142,CN$4-$CA$4+1)),OFFSET(Escalation!$K$24,($Y142-1)*(Escalation!$I$22+1)+CN$4-SSSModel!$C$3+1,MAX(0,CN$4-$DZ142-$CA$4+1),1,MIN($DZ142,CN$4-$CA$4+1))),
     IF(SSSModel!$C$4="PV",AP142*$EA142*(1+SSSModel!$C$2),
     IF(SSSModel!$C$4="FCR",$EC142*SUM(OFFSET($AC142,0,MAX(CN$4-$AC$4-$DZ142+1,0),1,MIN($DZ142,CN$4-$AC$4+1))),0)))),
SUM($AC142:$BZ142)*
     IF(SSSModel!$C$4="RR",OFFSET(Profiles!$K$2,$Z142,MAX(Profiles!$C$2,AP$4-$W142)),
     IF(SSSModel!$C$4="ECC",$EA142*$EB142*IF(MAX(Escalation!$C$2,AP$4-$W142)&gt;$DZ142-1,0,OFFSET(Escalation!$K$2,$Y142,MAX(Escalation!$C$2,AP$4-$W142))),
     IF(SSSModel!$C$4="PV",IF(CN$4=$W142,$EA142*(1+SSSModel!$C$2),0),
     IF(SSSModel!$C$4="FCR",IF(AND(CN$4&gt;=$W142,OFFSET(Profiles!$K$2,$Z142,MAX(Profiles!$C$2,AP$4-$W142))&gt;0),$EC142,0),0))))))</f>
        <v>0</v>
      </c>
      <c r="CO142" s="135">
        <f ca="1">IF(OR($Z142=0,SSSModel!$C$4="CF"),AQ142,
IF(LEFT($V142,3)="ON_",
     IF(SSSModel!$C$4="RR",SUMPRODUCT(OFFSET($AC142,0,0,1,$CB$2),OFFSET(Profiles!$K$28,($Z142-1)*(Profiles!$I$26+1)+CO$4-SSSModel!$C$3+1,0,1,$CB$2)),
     IF(SSSModel!$C$4="ECC",$EA142*$EB142*SUMPRODUCT(OFFSET($AC142,0,MAX(0,CO$4-$DZ142-$CA$4+1),1,MIN($DZ142,CO$4-$CA$4+1)),OFFSET(Escalation!$K$24,($Y142-1)*(Escalation!$I$22+1)+CO$4-SSSModel!$C$3+1,MAX(0,CO$4-$DZ142-$CA$4+1),1,MIN($DZ142,CO$4-$CA$4+1))),
     IF(SSSModel!$C$4="PV",AQ142*$EA142*(1+SSSModel!$C$2),
     IF(SSSModel!$C$4="FCR",$EC142*SUM(OFFSET($AC142,0,MAX(CO$4-$AC$4-$DZ142+1,0),1,MIN($DZ142,CO$4-$AC$4+1))),0)))),
SUM($AC142:$BZ142)*
     IF(SSSModel!$C$4="RR",OFFSET(Profiles!$K$2,$Z142,MAX(Profiles!$C$2,AQ$4-$W142)),
     IF(SSSModel!$C$4="ECC",$EA142*$EB142*IF(MAX(Escalation!$C$2,AQ$4-$W142)&gt;$DZ142-1,0,OFFSET(Escalation!$K$2,$Y142,MAX(Escalation!$C$2,AQ$4-$W142))),
     IF(SSSModel!$C$4="PV",IF(CO$4=$W142,$EA142*(1+SSSModel!$C$2),0),
     IF(SSSModel!$C$4="FCR",IF(AND(CO$4&gt;=$W142,OFFSET(Profiles!$K$2,$Z142,MAX(Profiles!$C$2,AQ$4-$W142))&gt;0),$EC142,0),0))))))</f>
        <v>0</v>
      </c>
      <c r="CP142" s="135">
        <f ca="1">IF(OR($Z142=0,SSSModel!$C$4="CF"),AR142,
IF(LEFT($V142,3)="ON_",
     IF(SSSModel!$C$4="RR",SUMPRODUCT(OFFSET($AC142,0,0,1,$CB$2),OFFSET(Profiles!$K$28,($Z142-1)*(Profiles!$I$26+1)+CP$4-SSSModel!$C$3+1,0,1,$CB$2)),
     IF(SSSModel!$C$4="ECC",$EA142*$EB142*SUMPRODUCT(OFFSET($AC142,0,MAX(0,CP$4-$DZ142-$CA$4+1),1,MIN($DZ142,CP$4-$CA$4+1)),OFFSET(Escalation!$K$24,($Y142-1)*(Escalation!$I$22+1)+CP$4-SSSModel!$C$3+1,MAX(0,CP$4-$DZ142-$CA$4+1),1,MIN($DZ142,CP$4-$CA$4+1))),
     IF(SSSModel!$C$4="PV",AR142*$EA142*(1+SSSModel!$C$2),
     IF(SSSModel!$C$4="FCR",$EC142*SUM(OFFSET($AC142,0,MAX(CP$4-$AC$4-$DZ142+1,0),1,MIN($DZ142,CP$4-$AC$4+1))),0)))),
SUM($AC142:$BZ142)*
     IF(SSSModel!$C$4="RR",OFFSET(Profiles!$K$2,$Z142,MAX(Profiles!$C$2,AR$4-$W142)),
     IF(SSSModel!$C$4="ECC",$EA142*$EB142*IF(MAX(Escalation!$C$2,AR$4-$W142)&gt;$DZ142-1,0,OFFSET(Escalation!$K$2,$Y142,MAX(Escalation!$C$2,AR$4-$W142))),
     IF(SSSModel!$C$4="PV",IF(CP$4=$W142,$EA142*(1+SSSModel!$C$2),0),
     IF(SSSModel!$C$4="FCR",IF(AND(CP$4&gt;=$W142,OFFSET(Profiles!$K$2,$Z142,MAX(Profiles!$C$2,AR$4-$W142))&gt;0),$EC142,0),0))))))</f>
        <v>0</v>
      </c>
      <c r="CQ142" s="135">
        <f ca="1">IF(OR($Z142=0,SSSModel!$C$4="CF"),AS142,
IF(LEFT($V142,3)="ON_",
     IF(SSSModel!$C$4="RR",SUMPRODUCT(OFFSET($AC142,0,0,1,$CB$2),OFFSET(Profiles!$K$28,($Z142-1)*(Profiles!$I$26+1)+CQ$4-SSSModel!$C$3+1,0,1,$CB$2)),
     IF(SSSModel!$C$4="ECC",$EA142*$EB142*SUMPRODUCT(OFFSET($AC142,0,MAX(0,CQ$4-$DZ142-$CA$4+1),1,MIN($DZ142,CQ$4-$CA$4+1)),OFFSET(Escalation!$K$24,($Y142-1)*(Escalation!$I$22+1)+CQ$4-SSSModel!$C$3+1,MAX(0,CQ$4-$DZ142-$CA$4+1),1,MIN($DZ142,CQ$4-$CA$4+1))),
     IF(SSSModel!$C$4="PV",AS142*$EA142*(1+SSSModel!$C$2),
     IF(SSSModel!$C$4="FCR",$EC142*SUM(OFFSET($AC142,0,MAX(CQ$4-$AC$4-$DZ142+1,0),1,MIN($DZ142,CQ$4-$AC$4+1))),0)))),
SUM($AC142:$BZ142)*
     IF(SSSModel!$C$4="RR",OFFSET(Profiles!$K$2,$Z142,MAX(Profiles!$C$2,AS$4-$W142)),
     IF(SSSModel!$C$4="ECC",$EA142*$EB142*IF(MAX(Escalation!$C$2,AS$4-$W142)&gt;$DZ142-1,0,OFFSET(Escalation!$K$2,$Y142,MAX(Escalation!$C$2,AS$4-$W142))),
     IF(SSSModel!$C$4="PV",IF(CQ$4=$W142,$EA142*(1+SSSModel!$C$2),0),
     IF(SSSModel!$C$4="FCR",IF(AND(CQ$4&gt;=$W142,OFFSET(Profiles!$K$2,$Z142,MAX(Profiles!$C$2,AS$4-$W142))&gt;0),$EC142,0),0))))))</f>
        <v>0</v>
      </c>
      <c r="CR142" s="135">
        <f ca="1">IF(OR($Z142=0,SSSModel!$C$4="CF"),AT142,
IF(LEFT($V142,3)="ON_",
     IF(SSSModel!$C$4="RR",SUMPRODUCT(OFFSET($AC142,0,0,1,$CB$2),OFFSET(Profiles!$K$28,($Z142-1)*(Profiles!$I$26+1)+CR$4-SSSModel!$C$3+1,0,1,$CB$2)),
     IF(SSSModel!$C$4="ECC",$EA142*$EB142*SUMPRODUCT(OFFSET($AC142,0,MAX(0,CR$4-$DZ142-$CA$4+1),1,MIN($DZ142,CR$4-$CA$4+1)),OFFSET(Escalation!$K$24,($Y142-1)*(Escalation!$I$22+1)+CR$4-SSSModel!$C$3+1,MAX(0,CR$4-$DZ142-$CA$4+1),1,MIN($DZ142,CR$4-$CA$4+1))),
     IF(SSSModel!$C$4="PV",AT142*$EA142*(1+SSSModel!$C$2),
     IF(SSSModel!$C$4="FCR",$EC142*SUM(OFFSET($AC142,0,MAX(CR$4-$AC$4-$DZ142+1,0),1,MIN($DZ142,CR$4-$AC$4+1))),0)))),
SUM($AC142:$BZ142)*
     IF(SSSModel!$C$4="RR",OFFSET(Profiles!$K$2,$Z142,MAX(Profiles!$C$2,AT$4-$W142)),
     IF(SSSModel!$C$4="ECC",$EA142*$EB142*IF(MAX(Escalation!$C$2,AT$4-$W142)&gt;$DZ142-1,0,OFFSET(Escalation!$K$2,$Y142,MAX(Escalation!$C$2,AT$4-$W142))),
     IF(SSSModel!$C$4="PV",IF(CR$4=$W142,$EA142*(1+SSSModel!$C$2),0),
     IF(SSSModel!$C$4="FCR",IF(AND(CR$4&gt;=$W142,OFFSET(Profiles!$K$2,$Z142,MAX(Profiles!$C$2,AT$4-$W142))&gt;0),$EC142,0),0))))))</f>
        <v>0</v>
      </c>
      <c r="CS142" s="135">
        <f ca="1">IF(OR($Z142=0,SSSModel!$C$4="CF"),AU142,
IF(LEFT($V142,3)="ON_",
     IF(SSSModel!$C$4="RR",SUMPRODUCT(OFFSET($AC142,0,0,1,$CB$2),OFFSET(Profiles!$K$28,($Z142-1)*(Profiles!$I$26+1)+CS$4-SSSModel!$C$3+1,0,1,$CB$2)),
     IF(SSSModel!$C$4="ECC",$EA142*$EB142*SUMPRODUCT(OFFSET($AC142,0,MAX(0,CS$4-$DZ142-$CA$4+1),1,MIN($DZ142,CS$4-$CA$4+1)),OFFSET(Escalation!$K$24,($Y142-1)*(Escalation!$I$22+1)+CS$4-SSSModel!$C$3+1,MAX(0,CS$4-$DZ142-$CA$4+1),1,MIN($DZ142,CS$4-$CA$4+1))),
     IF(SSSModel!$C$4="PV",AU142*$EA142*(1+SSSModel!$C$2),
     IF(SSSModel!$C$4="FCR",$EC142*SUM(OFFSET($AC142,0,MAX(CS$4-$AC$4-$DZ142+1,0),1,MIN($DZ142,CS$4-$AC$4+1))),0)))),
SUM($AC142:$BZ142)*
     IF(SSSModel!$C$4="RR",OFFSET(Profiles!$K$2,$Z142,MAX(Profiles!$C$2,AU$4-$W142)),
     IF(SSSModel!$C$4="ECC",$EA142*$EB142*IF(MAX(Escalation!$C$2,AU$4-$W142)&gt;$DZ142-1,0,OFFSET(Escalation!$K$2,$Y142,MAX(Escalation!$C$2,AU$4-$W142))),
     IF(SSSModel!$C$4="PV",IF(CS$4=$W142,$EA142*(1+SSSModel!$C$2),0),
     IF(SSSModel!$C$4="FCR",IF(AND(CS$4&gt;=$W142,OFFSET(Profiles!$K$2,$Z142,MAX(Profiles!$C$2,AU$4-$W142))&gt;0),$EC142,0),0))))))</f>
        <v>0</v>
      </c>
      <c r="CT142" s="135">
        <f ca="1">IF(OR($Z142=0,SSSModel!$C$4="CF"),AV142,
IF(LEFT($V142,3)="ON_",
     IF(SSSModel!$C$4="RR",SUMPRODUCT(OFFSET($AC142,0,0,1,$CB$2),OFFSET(Profiles!$K$28,($Z142-1)*(Profiles!$I$26+1)+CT$4-SSSModel!$C$3+1,0,1,$CB$2)),
     IF(SSSModel!$C$4="ECC",$EA142*$EB142*SUMPRODUCT(OFFSET($AC142,0,MAX(0,CT$4-$DZ142-$CA$4+1),1,MIN($DZ142,CT$4-$CA$4+1)),OFFSET(Escalation!$K$24,($Y142-1)*(Escalation!$I$22+1)+CT$4-SSSModel!$C$3+1,MAX(0,CT$4-$DZ142-$CA$4+1),1,MIN($DZ142,CT$4-$CA$4+1))),
     IF(SSSModel!$C$4="PV",AV142*$EA142*(1+SSSModel!$C$2),
     IF(SSSModel!$C$4="FCR",$EC142*SUM(OFFSET($AC142,0,MAX(CT$4-$AC$4-$DZ142+1,0),1,MIN($DZ142,CT$4-$AC$4+1))),0)))),
SUM($AC142:$BZ142)*
     IF(SSSModel!$C$4="RR",OFFSET(Profiles!$K$2,$Z142,MAX(Profiles!$C$2,AV$4-$W142)),
     IF(SSSModel!$C$4="ECC",$EA142*$EB142*IF(MAX(Escalation!$C$2,AV$4-$W142)&gt;$DZ142-1,0,OFFSET(Escalation!$K$2,$Y142,MAX(Escalation!$C$2,AV$4-$W142))),
     IF(SSSModel!$C$4="PV",IF(CT$4=$W142,$EA142*(1+SSSModel!$C$2),0),
     IF(SSSModel!$C$4="FCR",IF(AND(CT$4&gt;=$W142,OFFSET(Profiles!$K$2,$Z142,MAX(Profiles!$C$2,AV$4-$W142))&gt;0),$EC142,0),0))))))</f>
        <v>0</v>
      </c>
      <c r="CU142" s="135">
        <f ca="1">IF(OR($Z142=0,SSSModel!$C$4="CF"),AW142,
IF(LEFT($V142,3)="ON_",
     IF(SSSModel!$C$4="RR",SUMPRODUCT(OFFSET($AC142,0,0,1,$CB$2),OFFSET(Profiles!$K$28,($Z142-1)*(Profiles!$I$26+1)+CU$4-SSSModel!$C$3+1,0,1,$CB$2)),
     IF(SSSModel!$C$4="ECC",$EA142*$EB142*SUMPRODUCT(OFFSET($AC142,0,MAX(0,CU$4-$DZ142-$CA$4+1),1,MIN($DZ142,CU$4-$CA$4+1)),OFFSET(Escalation!$K$24,($Y142-1)*(Escalation!$I$22+1)+CU$4-SSSModel!$C$3+1,MAX(0,CU$4-$DZ142-$CA$4+1),1,MIN($DZ142,CU$4-$CA$4+1))),
     IF(SSSModel!$C$4="PV",AW142*$EA142*(1+SSSModel!$C$2),
     IF(SSSModel!$C$4="FCR",$EC142*SUM(OFFSET($AC142,0,MAX(CU$4-$AC$4-$DZ142+1,0),1,MIN($DZ142,CU$4-$AC$4+1))),0)))),
SUM($AC142:$BZ142)*
     IF(SSSModel!$C$4="RR",OFFSET(Profiles!$K$2,$Z142,MAX(Profiles!$C$2,AW$4-$W142)),
     IF(SSSModel!$C$4="ECC",$EA142*$EB142*IF(MAX(Escalation!$C$2,AW$4-$W142)&gt;$DZ142-1,0,OFFSET(Escalation!$K$2,$Y142,MAX(Escalation!$C$2,AW$4-$W142))),
     IF(SSSModel!$C$4="PV",IF(CU$4=$W142,$EA142*(1+SSSModel!$C$2),0),
     IF(SSSModel!$C$4="FCR",IF(AND(CU$4&gt;=$W142,OFFSET(Profiles!$K$2,$Z142,MAX(Profiles!$C$2,AW$4-$W142))&gt;0),$EC142,0),0))))))</f>
        <v>0</v>
      </c>
      <c r="CV142" s="135">
        <f ca="1">IF(OR($Z142=0,SSSModel!$C$4="CF"),AX142,
IF(LEFT($V142,3)="ON_",
     IF(SSSModel!$C$4="RR",SUMPRODUCT(OFFSET($AC142,0,0,1,$CB$2),OFFSET(Profiles!$K$28,($Z142-1)*(Profiles!$I$26+1)+CV$4-SSSModel!$C$3+1,0,1,$CB$2)),
     IF(SSSModel!$C$4="ECC",$EA142*$EB142*SUMPRODUCT(OFFSET($AC142,0,MAX(0,CV$4-$DZ142-$CA$4+1),1,MIN($DZ142,CV$4-$CA$4+1)),OFFSET(Escalation!$K$24,($Y142-1)*(Escalation!$I$22+1)+CV$4-SSSModel!$C$3+1,MAX(0,CV$4-$DZ142-$CA$4+1),1,MIN($DZ142,CV$4-$CA$4+1))),
     IF(SSSModel!$C$4="PV",AX142*$EA142*(1+SSSModel!$C$2),
     IF(SSSModel!$C$4="FCR",$EC142*SUM(OFFSET($AC142,0,MAX(CV$4-$AC$4-$DZ142+1,0),1,MIN($DZ142,CV$4-$AC$4+1))),0)))),
SUM($AC142:$BZ142)*
     IF(SSSModel!$C$4="RR",OFFSET(Profiles!$K$2,$Z142,MAX(Profiles!$C$2,AX$4-$W142)),
     IF(SSSModel!$C$4="ECC",$EA142*$EB142*IF(MAX(Escalation!$C$2,AX$4-$W142)&gt;$DZ142-1,0,OFFSET(Escalation!$K$2,$Y142,MAX(Escalation!$C$2,AX$4-$W142))),
     IF(SSSModel!$C$4="PV",IF(CV$4=$W142,$EA142*(1+SSSModel!$C$2),0),
     IF(SSSModel!$C$4="FCR",IF(AND(CV$4&gt;=$W142,OFFSET(Profiles!$K$2,$Z142,MAX(Profiles!$C$2,AX$4-$W142))&gt;0),$EC142,0),0))))))</f>
        <v>0</v>
      </c>
      <c r="CW142" s="135">
        <f ca="1">IF(OR($Z142=0,SSSModel!$C$4="CF"),AY142,
IF(LEFT($V142,3)="ON_",
     IF(SSSModel!$C$4="RR",SUMPRODUCT(OFFSET($AC142,0,0,1,$CB$2),OFFSET(Profiles!$K$28,($Z142-1)*(Profiles!$I$26+1)+CW$4-SSSModel!$C$3+1,0,1,$CB$2)),
     IF(SSSModel!$C$4="ECC",$EA142*$EB142*SUMPRODUCT(OFFSET($AC142,0,MAX(0,CW$4-$DZ142-$CA$4+1),1,MIN($DZ142,CW$4-$CA$4+1)),OFFSET(Escalation!$K$24,($Y142-1)*(Escalation!$I$22+1)+CW$4-SSSModel!$C$3+1,MAX(0,CW$4-$DZ142-$CA$4+1),1,MIN($DZ142,CW$4-$CA$4+1))),
     IF(SSSModel!$C$4="PV",AY142*$EA142*(1+SSSModel!$C$2),
     IF(SSSModel!$C$4="FCR",$EC142*SUM(OFFSET($AC142,0,MAX(CW$4-$AC$4-$DZ142+1,0),1,MIN($DZ142,CW$4-$AC$4+1))),0)))),
SUM($AC142:$BZ142)*
     IF(SSSModel!$C$4="RR",OFFSET(Profiles!$K$2,$Z142,MAX(Profiles!$C$2,AY$4-$W142)),
     IF(SSSModel!$C$4="ECC",$EA142*$EB142*IF(MAX(Escalation!$C$2,AY$4-$W142)&gt;$DZ142-1,0,OFFSET(Escalation!$K$2,$Y142,MAX(Escalation!$C$2,AY$4-$W142))),
     IF(SSSModel!$C$4="PV",IF(CW$4=$W142,$EA142*(1+SSSModel!$C$2),0),
     IF(SSSModel!$C$4="FCR",IF(AND(CW$4&gt;=$W142,OFFSET(Profiles!$K$2,$Z142,MAX(Profiles!$C$2,AY$4-$W142))&gt;0),$EC142,0),0))))))</f>
        <v>0</v>
      </c>
      <c r="CX142" s="135">
        <f ca="1">IF(OR($Z142=0,SSSModel!$C$4="CF"),AZ142,
IF(LEFT($V142,3)="ON_",
     IF(SSSModel!$C$4="RR",SUMPRODUCT(OFFSET($AC142,0,0,1,$CB$2),OFFSET(Profiles!$K$28,($Z142-1)*(Profiles!$I$26+1)+CX$4-SSSModel!$C$3+1,0,1,$CB$2)),
     IF(SSSModel!$C$4="ECC",$EA142*$EB142*SUMPRODUCT(OFFSET($AC142,0,MAX(0,CX$4-$DZ142-$CA$4+1),1,MIN($DZ142,CX$4-$CA$4+1)),OFFSET(Escalation!$K$24,($Y142-1)*(Escalation!$I$22+1)+CX$4-SSSModel!$C$3+1,MAX(0,CX$4-$DZ142-$CA$4+1),1,MIN($DZ142,CX$4-$CA$4+1))),
     IF(SSSModel!$C$4="PV",AZ142*$EA142*(1+SSSModel!$C$2),
     IF(SSSModel!$C$4="FCR",$EC142*SUM(OFFSET($AC142,0,MAX(CX$4-$AC$4-$DZ142+1,0),1,MIN($DZ142,CX$4-$AC$4+1))),0)))),
SUM($AC142:$BZ142)*
     IF(SSSModel!$C$4="RR",OFFSET(Profiles!$K$2,$Z142,MAX(Profiles!$C$2,AZ$4-$W142)),
     IF(SSSModel!$C$4="ECC",$EA142*$EB142*IF(MAX(Escalation!$C$2,AZ$4-$W142)&gt;$DZ142-1,0,OFFSET(Escalation!$K$2,$Y142,MAX(Escalation!$C$2,AZ$4-$W142))),
     IF(SSSModel!$C$4="PV",IF(CX$4=$W142,$EA142*(1+SSSModel!$C$2),0),
     IF(SSSModel!$C$4="FCR",IF(AND(CX$4&gt;=$W142,OFFSET(Profiles!$K$2,$Z142,MAX(Profiles!$C$2,AZ$4-$W142))&gt;0),$EC142,0),0))))))</f>
        <v>0</v>
      </c>
      <c r="CY142" s="135">
        <f ca="1">IF(OR($Z142=0,SSSModel!$C$4="CF"),BA142,
IF(LEFT($V142,3)="ON_",
     IF(SSSModel!$C$4="RR",SUMPRODUCT(OFFSET($AC142,0,0,1,$CB$2),OFFSET(Profiles!$K$28,($Z142-1)*(Profiles!$I$26+1)+CY$4-SSSModel!$C$3+1,0,1,$CB$2)),
     IF(SSSModel!$C$4="ECC",$EA142*$EB142*SUMPRODUCT(OFFSET($AC142,0,MAX(0,CY$4-$DZ142-$CA$4+1),1,MIN($DZ142,CY$4-$CA$4+1)),OFFSET(Escalation!$K$24,($Y142-1)*(Escalation!$I$22+1)+CY$4-SSSModel!$C$3+1,MAX(0,CY$4-$DZ142-$CA$4+1),1,MIN($DZ142,CY$4-$CA$4+1))),
     IF(SSSModel!$C$4="PV",BA142*$EA142*(1+SSSModel!$C$2),
     IF(SSSModel!$C$4="FCR",$EC142*SUM(OFFSET($AC142,0,MAX(CY$4-$AC$4-$DZ142+1,0),1,MIN($DZ142,CY$4-$AC$4+1))),0)))),
SUM($AC142:$BZ142)*
     IF(SSSModel!$C$4="RR",OFFSET(Profiles!$K$2,$Z142,MAX(Profiles!$C$2,BA$4-$W142)),
     IF(SSSModel!$C$4="ECC",$EA142*$EB142*IF(MAX(Escalation!$C$2,BA$4-$W142)&gt;$DZ142-1,0,OFFSET(Escalation!$K$2,$Y142,MAX(Escalation!$C$2,BA$4-$W142))),
     IF(SSSModel!$C$4="PV",IF(CY$4=$W142,$EA142*(1+SSSModel!$C$2),0),
     IF(SSSModel!$C$4="FCR",IF(AND(CY$4&gt;=$W142,OFFSET(Profiles!$K$2,$Z142,MAX(Profiles!$C$2,BA$4-$W142))&gt;0),$EC142,0),0))))))</f>
        <v>0</v>
      </c>
      <c r="CZ142" s="135">
        <f ca="1">IF(OR($Z142=0,SSSModel!$C$4="CF"),BB142,
IF(LEFT($V142,3)="ON_",
     IF(SSSModel!$C$4="RR",SUMPRODUCT(OFFSET($AC142,0,0,1,$CB$2),OFFSET(Profiles!$K$28,($Z142-1)*(Profiles!$I$26+1)+CZ$4-SSSModel!$C$3+1,0,1,$CB$2)),
     IF(SSSModel!$C$4="ECC",$EA142*$EB142*SUMPRODUCT(OFFSET($AC142,0,MAX(0,CZ$4-$DZ142-$CA$4+1),1,MIN($DZ142,CZ$4-$CA$4+1)),OFFSET(Escalation!$K$24,($Y142-1)*(Escalation!$I$22+1)+CZ$4-SSSModel!$C$3+1,MAX(0,CZ$4-$DZ142-$CA$4+1),1,MIN($DZ142,CZ$4-$CA$4+1))),
     IF(SSSModel!$C$4="PV",BB142*$EA142*(1+SSSModel!$C$2),
     IF(SSSModel!$C$4="FCR",$EC142*SUM(OFFSET($AC142,0,MAX(CZ$4-$AC$4-$DZ142+1,0),1,MIN($DZ142,CZ$4-$AC$4+1))),0)))),
SUM($AC142:$BZ142)*
     IF(SSSModel!$C$4="RR",OFFSET(Profiles!$K$2,$Z142,MAX(Profiles!$C$2,BB$4-$W142)),
     IF(SSSModel!$C$4="ECC",$EA142*$EB142*IF(MAX(Escalation!$C$2,BB$4-$W142)&gt;$DZ142-1,0,OFFSET(Escalation!$K$2,$Y142,MAX(Escalation!$C$2,BB$4-$W142))),
     IF(SSSModel!$C$4="PV",IF(CZ$4=$W142,$EA142*(1+SSSModel!$C$2),0),
     IF(SSSModel!$C$4="FCR",IF(AND(CZ$4&gt;=$W142,OFFSET(Profiles!$K$2,$Z142,MAX(Profiles!$C$2,BB$4-$W142))&gt;0),$EC142,0),0))))))</f>
        <v>0</v>
      </c>
      <c r="DA142" s="135">
        <f ca="1">IF(OR($Z142=0,SSSModel!$C$4="CF"),BC142,
IF(LEFT($V142,3)="ON_",
     IF(SSSModel!$C$4="RR",SUMPRODUCT(OFFSET($AC142,0,0,1,$CB$2),OFFSET(Profiles!$K$28,($Z142-1)*(Profiles!$I$26+1)+DA$4-SSSModel!$C$3+1,0,1,$CB$2)),
     IF(SSSModel!$C$4="ECC",$EA142*$EB142*SUMPRODUCT(OFFSET($AC142,0,MAX(0,DA$4-$DZ142-$CA$4+1),1,MIN($DZ142,DA$4-$CA$4+1)),OFFSET(Escalation!$K$24,($Y142-1)*(Escalation!$I$22+1)+DA$4-SSSModel!$C$3+1,MAX(0,DA$4-$DZ142-$CA$4+1),1,MIN($DZ142,DA$4-$CA$4+1))),
     IF(SSSModel!$C$4="PV",BC142*$EA142*(1+SSSModel!$C$2),
     IF(SSSModel!$C$4="FCR",$EC142*SUM(OFFSET($AC142,0,MAX(DA$4-$AC$4-$DZ142+1,0),1,MIN($DZ142,DA$4-$AC$4+1))),0)))),
SUM($AC142:$BZ142)*
     IF(SSSModel!$C$4="RR",OFFSET(Profiles!$K$2,$Z142,MAX(Profiles!$C$2,BC$4-$W142)),
     IF(SSSModel!$C$4="ECC",$EA142*$EB142*IF(MAX(Escalation!$C$2,BC$4-$W142)&gt;$DZ142-1,0,OFFSET(Escalation!$K$2,$Y142,MAX(Escalation!$C$2,BC$4-$W142))),
     IF(SSSModel!$C$4="PV",IF(DA$4=$W142,$EA142*(1+SSSModel!$C$2),0),
     IF(SSSModel!$C$4="FCR",IF(AND(DA$4&gt;=$W142,OFFSET(Profiles!$K$2,$Z142,MAX(Profiles!$C$2,BC$4-$W142))&gt;0),$EC142,0),0))))))</f>
        <v>0</v>
      </c>
      <c r="DB142" s="135">
        <f ca="1">IF(OR($Z142=0,SSSModel!$C$4="CF"),BD142,
IF(LEFT($V142,3)="ON_",
     IF(SSSModel!$C$4="RR",SUMPRODUCT(OFFSET($AC142,0,0,1,$CB$2),OFFSET(Profiles!$K$28,($Z142-1)*(Profiles!$I$26+1)+DB$4-SSSModel!$C$3+1,0,1,$CB$2)),
     IF(SSSModel!$C$4="ECC",$EA142*$EB142*SUMPRODUCT(OFFSET($AC142,0,MAX(0,DB$4-$DZ142-$CA$4+1),1,MIN($DZ142,DB$4-$CA$4+1)),OFFSET(Escalation!$K$24,($Y142-1)*(Escalation!$I$22+1)+DB$4-SSSModel!$C$3+1,MAX(0,DB$4-$DZ142-$CA$4+1),1,MIN($DZ142,DB$4-$CA$4+1))),
     IF(SSSModel!$C$4="PV",BD142*$EA142*(1+SSSModel!$C$2),
     IF(SSSModel!$C$4="FCR",$EC142*SUM(OFFSET($AC142,0,MAX(DB$4-$AC$4-$DZ142+1,0),1,MIN($DZ142,DB$4-$AC$4+1))),0)))),
SUM($AC142:$BZ142)*
     IF(SSSModel!$C$4="RR",OFFSET(Profiles!$K$2,$Z142,MAX(Profiles!$C$2,BD$4-$W142)),
     IF(SSSModel!$C$4="ECC",$EA142*$EB142*IF(MAX(Escalation!$C$2,BD$4-$W142)&gt;$DZ142-1,0,OFFSET(Escalation!$K$2,$Y142,MAX(Escalation!$C$2,BD$4-$W142))),
     IF(SSSModel!$C$4="PV",IF(DB$4=$W142,$EA142*(1+SSSModel!$C$2),0),
     IF(SSSModel!$C$4="FCR",IF(AND(DB$4&gt;=$W142,OFFSET(Profiles!$K$2,$Z142,MAX(Profiles!$C$2,BD$4-$W142))&gt;0),$EC142,0),0))))))</f>
        <v>0</v>
      </c>
      <c r="DC142" s="135">
        <f ca="1">IF(OR($Z142=0,SSSModel!$C$4="CF"),BE142,
IF(LEFT($V142,3)="ON_",
     IF(SSSModel!$C$4="RR",SUMPRODUCT(OFFSET($AC142,0,0,1,$CB$2),OFFSET(Profiles!$K$28,($Z142-1)*(Profiles!$I$26+1)+DC$4-SSSModel!$C$3+1,0,1,$CB$2)),
     IF(SSSModel!$C$4="ECC",$EA142*$EB142*SUMPRODUCT(OFFSET($AC142,0,MAX(0,DC$4-$DZ142-$CA$4+1),1,MIN($DZ142,DC$4-$CA$4+1)),OFFSET(Escalation!$K$24,($Y142-1)*(Escalation!$I$22+1)+DC$4-SSSModel!$C$3+1,MAX(0,DC$4-$DZ142-$CA$4+1),1,MIN($DZ142,DC$4-$CA$4+1))),
     IF(SSSModel!$C$4="PV",BE142*$EA142*(1+SSSModel!$C$2),
     IF(SSSModel!$C$4="FCR",$EC142*SUM(OFFSET($AC142,0,MAX(DC$4-$AC$4-$DZ142+1,0),1,MIN($DZ142,DC$4-$AC$4+1))),0)))),
SUM($AC142:$BZ142)*
     IF(SSSModel!$C$4="RR",OFFSET(Profiles!$K$2,$Z142,MAX(Profiles!$C$2,BE$4-$W142)),
     IF(SSSModel!$C$4="ECC",$EA142*$EB142*IF(MAX(Escalation!$C$2,BE$4-$W142)&gt;$DZ142-1,0,OFFSET(Escalation!$K$2,$Y142,MAX(Escalation!$C$2,BE$4-$W142))),
     IF(SSSModel!$C$4="PV",IF(DC$4=$W142,$EA142*(1+SSSModel!$C$2),0),
     IF(SSSModel!$C$4="FCR",IF(AND(DC$4&gt;=$W142,OFFSET(Profiles!$K$2,$Z142,MAX(Profiles!$C$2,BE$4-$W142))&gt;0),$EC142,0),0))))))</f>
        <v>0</v>
      </c>
      <c r="DD142" s="135">
        <f ca="1">IF(OR($Z142=0,SSSModel!$C$4="CF"),BF142,
IF(LEFT($V142,3)="ON_",
     IF(SSSModel!$C$4="RR",SUMPRODUCT(OFFSET($AC142,0,0,1,$CB$2),OFFSET(Profiles!$K$28,($Z142-1)*(Profiles!$I$26+1)+DD$4-SSSModel!$C$3+1,0,1,$CB$2)),
     IF(SSSModel!$C$4="ECC",$EA142*$EB142*SUMPRODUCT(OFFSET($AC142,0,MAX(0,DD$4-$DZ142-$CA$4+1),1,MIN($DZ142,DD$4-$CA$4+1)),OFFSET(Escalation!$K$24,($Y142-1)*(Escalation!$I$22+1)+DD$4-SSSModel!$C$3+1,MAX(0,DD$4-$DZ142-$CA$4+1),1,MIN($DZ142,DD$4-$CA$4+1))),
     IF(SSSModel!$C$4="PV",BF142*$EA142*(1+SSSModel!$C$2),
     IF(SSSModel!$C$4="FCR",$EC142*SUM(OFFSET($AC142,0,MAX(DD$4-$AC$4-$DZ142+1,0),1,MIN($DZ142,DD$4-$AC$4+1))),0)))),
SUM($AC142:$BZ142)*
     IF(SSSModel!$C$4="RR",OFFSET(Profiles!$K$2,$Z142,MAX(Profiles!$C$2,BF$4-$W142)),
     IF(SSSModel!$C$4="ECC",$EA142*$EB142*IF(MAX(Escalation!$C$2,BF$4-$W142)&gt;$DZ142-1,0,OFFSET(Escalation!$K$2,$Y142,MAX(Escalation!$C$2,BF$4-$W142))),
     IF(SSSModel!$C$4="PV",IF(DD$4=$W142,$EA142*(1+SSSModel!$C$2),0),
     IF(SSSModel!$C$4="FCR",IF(AND(DD$4&gt;=$W142,OFFSET(Profiles!$K$2,$Z142,MAX(Profiles!$C$2,BF$4-$W142))&gt;0),$EC142,0),0))))))</f>
        <v>0</v>
      </c>
      <c r="DE142" s="135">
        <f ca="1">IF(OR($Z142=0,SSSModel!$C$4="CF"),BG142,
IF(LEFT($V142,3)="ON_",
     IF(SSSModel!$C$4="RR",SUMPRODUCT(OFFSET($AC142,0,0,1,$CB$2),OFFSET(Profiles!$K$28,($Z142-1)*(Profiles!$I$26+1)+DE$4-SSSModel!$C$3+1,0,1,$CB$2)),
     IF(SSSModel!$C$4="ECC",$EA142*$EB142*SUMPRODUCT(OFFSET($AC142,0,MAX(0,DE$4-$DZ142-$CA$4+1),1,MIN($DZ142,DE$4-$CA$4+1)),OFFSET(Escalation!$K$24,($Y142-1)*(Escalation!$I$22+1)+DE$4-SSSModel!$C$3+1,MAX(0,DE$4-$DZ142-$CA$4+1),1,MIN($DZ142,DE$4-$CA$4+1))),
     IF(SSSModel!$C$4="PV",BG142*$EA142*(1+SSSModel!$C$2),
     IF(SSSModel!$C$4="FCR",$EC142*SUM(OFFSET($AC142,0,MAX(DE$4-$AC$4-$DZ142+1,0),1,MIN($DZ142,DE$4-$AC$4+1))),0)))),
SUM($AC142:$BZ142)*
     IF(SSSModel!$C$4="RR",OFFSET(Profiles!$K$2,$Z142,MAX(Profiles!$C$2,BG$4-$W142)),
     IF(SSSModel!$C$4="ECC",$EA142*$EB142*IF(MAX(Escalation!$C$2,BG$4-$W142)&gt;$DZ142-1,0,OFFSET(Escalation!$K$2,$Y142,MAX(Escalation!$C$2,BG$4-$W142))),
     IF(SSSModel!$C$4="PV",IF(DE$4=$W142,$EA142*(1+SSSModel!$C$2),0),
     IF(SSSModel!$C$4="FCR",IF(AND(DE$4&gt;=$W142,OFFSET(Profiles!$K$2,$Z142,MAX(Profiles!$C$2,BG$4-$W142))&gt;0),$EC142,0),0))))))</f>
        <v>0</v>
      </c>
      <c r="DF142" s="135">
        <f ca="1">IF(OR($Z142=0,SSSModel!$C$4="CF"),BH142,
IF(LEFT($V142,3)="ON_",
     IF(SSSModel!$C$4="RR",SUMPRODUCT(OFFSET($AC142,0,0,1,$CB$2),OFFSET(Profiles!$K$28,($Z142-1)*(Profiles!$I$26+1)+DF$4-SSSModel!$C$3+1,0,1,$CB$2)),
     IF(SSSModel!$C$4="ECC",$EA142*$EB142*SUMPRODUCT(OFFSET($AC142,0,MAX(0,DF$4-$DZ142-$CA$4+1),1,MIN($DZ142,DF$4-$CA$4+1)),OFFSET(Escalation!$K$24,($Y142-1)*(Escalation!$I$22+1)+DF$4-SSSModel!$C$3+1,MAX(0,DF$4-$DZ142-$CA$4+1),1,MIN($DZ142,DF$4-$CA$4+1))),
     IF(SSSModel!$C$4="PV",BH142*$EA142*(1+SSSModel!$C$2),
     IF(SSSModel!$C$4="FCR",$EC142*SUM(OFFSET($AC142,0,MAX(DF$4-$AC$4-$DZ142+1,0),1,MIN($DZ142,DF$4-$AC$4+1))),0)))),
SUM($AC142:$BZ142)*
     IF(SSSModel!$C$4="RR",OFFSET(Profiles!$K$2,$Z142,MAX(Profiles!$C$2,BH$4-$W142)),
     IF(SSSModel!$C$4="ECC",$EA142*$EB142*IF(MAX(Escalation!$C$2,BH$4-$W142)&gt;$DZ142-1,0,OFFSET(Escalation!$K$2,$Y142,MAX(Escalation!$C$2,BH$4-$W142))),
     IF(SSSModel!$C$4="PV",IF(DF$4=$W142,$EA142*(1+SSSModel!$C$2),0),
     IF(SSSModel!$C$4="FCR",IF(AND(DF$4&gt;=$W142,OFFSET(Profiles!$K$2,$Z142,MAX(Profiles!$C$2,BH$4-$W142))&gt;0),$EC142,0),0))))))</f>
        <v>0</v>
      </c>
      <c r="DG142" s="135">
        <f ca="1">IF(OR($Z142=0,SSSModel!$C$4="CF"),BI142,
IF(LEFT($V142,3)="ON_",
     IF(SSSModel!$C$4="RR",SUMPRODUCT(OFFSET($AC142,0,0,1,$CB$2),OFFSET(Profiles!$K$28,($Z142-1)*(Profiles!$I$26+1)+DG$4-SSSModel!$C$3+1,0,1,$CB$2)),
     IF(SSSModel!$C$4="ECC",$EA142*$EB142*SUMPRODUCT(OFFSET($AC142,0,MAX(0,DG$4-$DZ142-$CA$4+1),1,MIN($DZ142,DG$4-$CA$4+1)),OFFSET(Escalation!$K$24,($Y142-1)*(Escalation!$I$22+1)+DG$4-SSSModel!$C$3+1,MAX(0,DG$4-$DZ142-$CA$4+1),1,MIN($DZ142,DG$4-$CA$4+1))),
     IF(SSSModel!$C$4="PV",BI142*$EA142*(1+SSSModel!$C$2),
     IF(SSSModel!$C$4="FCR",$EC142*SUM(OFFSET($AC142,0,MAX(DG$4-$AC$4-$DZ142+1,0),1,MIN($DZ142,DG$4-$AC$4+1))),0)))),
SUM($AC142:$BZ142)*
     IF(SSSModel!$C$4="RR",OFFSET(Profiles!$K$2,$Z142,MAX(Profiles!$C$2,BI$4-$W142)),
     IF(SSSModel!$C$4="ECC",$EA142*$EB142*IF(MAX(Escalation!$C$2,BI$4-$W142)&gt;$DZ142-1,0,OFFSET(Escalation!$K$2,$Y142,MAX(Escalation!$C$2,BI$4-$W142))),
     IF(SSSModel!$C$4="PV",IF(DG$4=$W142,$EA142*(1+SSSModel!$C$2),0),
     IF(SSSModel!$C$4="FCR",IF(AND(DG$4&gt;=$W142,OFFSET(Profiles!$K$2,$Z142,MAX(Profiles!$C$2,BI$4-$W142))&gt;0),$EC142,0),0))))))</f>
        <v>0</v>
      </c>
      <c r="DH142" s="135">
        <f ca="1">IF(OR($Z142=0,SSSModel!$C$4="CF"),BJ142,
IF(LEFT($V142,3)="ON_",
     IF(SSSModel!$C$4="RR",SUMPRODUCT(OFFSET($AC142,0,0,1,$CB$2),OFFSET(Profiles!$K$28,($Z142-1)*(Profiles!$I$26+1)+DH$4-SSSModel!$C$3+1,0,1,$CB$2)),
     IF(SSSModel!$C$4="ECC",$EA142*$EB142*SUMPRODUCT(OFFSET($AC142,0,MAX(0,DH$4-$DZ142-$CA$4+1),1,MIN($DZ142,DH$4-$CA$4+1)),OFFSET(Escalation!$K$24,($Y142-1)*(Escalation!$I$22+1)+DH$4-SSSModel!$C$3+1,MAX(0,DH$4-$DZ142-$CA$4+1),1,MIN($DZ142,DH$4-$CA$4+1))),
     IF(SSSModel!$C$4="PV",BJ142*$EA142*(1+SSSModel!$C$2),
     IF(SSSModel!$C$4="FCR",$EC142*SUM(OFFSET($AC142,0,MAX(DH$4-$AC$4-$DZ142+1,0),1,MIN($DZ142,DH$4-$AC$4+1))),0)))),
SUM($AC142:$BZ142)*
     IF(SSSModel!$C$4="RR",OFFSET(Profiles!$K$2,$Z142,MAX(Profiles!$C$2,BJ$4-$W142)),
     IF(SSSModel!$C$4="ECC",$EA142*$EB142*IF(MAX(Escalation!$C$2,BJ$4-$W142)&gt;$DZ142-1,0,OFFSET(Escalation!$K$2,$Y142,MAX(Escalation!$C$2,BJ$4-$W142))),
     IF(SSSModel!$C$4="PV",IF(DH$4=$W142,$EA142*(1+SSSModel!$C$2),0),
     IF(SSSModel!$C$4="FCR",IF(AND(DH$4&gt;=$W142,OFFSET(Profiles!$K$2,$Z142,MAX(Profiles!$C$2,BJ$4-$W142))&gt;0),$EC142,0),0))))))</f>
        <v>0</v>
      </c>
      <c r="DI142" s="135">
        <f ca="1">IF(OR($Z142=0,SSSModel!$C$4="CF"),BK142,
IF(LEFT($V142,3)="ON_",
     IF(SSSModel!$C$4="RR",SUMPRODUCT(OFFSET($AC142,0,0,1,$CB$2),OFFSET(Profiles!$K$28,($Z142-1)*(Profiles!$I$26+1)+DI$4-SSSModel!$C$3+1,0,1,$CB$2)),
     IF(SSSModel!$C$4="ECC",$EA142*$EB142*SUMPRODUCT(OFFSET($AC142,0,MAX(0,DI$4-$DZ142-$CA$4+1),1,MIN($DZ142,DI$4-$CA$4+1)),OFFSET(Escalation!$K$24,($Y142-1)*(Escalation!$I$22+1)+DI$4-SSSModel!$C$3+1,MAX(0,DI$4-$DZ142-$CA$4+1),1,MIN($DZ142,DI$4-$CA$4+1))),
     IF(SSSModel!$C$4="PV",BK142*$EA142*(1+SSSModel!$C$2),
     IF(SSSModel!$C$4="FCR",$EC142*SUM(OFFSET($AC142,0,MAX(DI$4-$AC$4-$DZ142+1,0),1,MIN($DZ142,DI$4-$AC$4+1))),0)))),
SUM($AC142:$BZ142)*
     IF(SSSModel!$C$4="RR",OFFSET(Profiles!$K$2,$Z142,MAX(Profiles!$C$2,BK$4-$W142)),
     IF(SSSModel!$C$4="ECC",$EA142*$EB142*IF(MAX(Escalation!$C$2,BK$4-$W142)&gt;$DZ142-1,0,OFFSET(Escalation!$K$2,$Y142,MAX(Escalation!$C$2,BK$4-$W142))),
     IF(SSSModel!$C$4="PV",IF(DI$4=$W142,$EA142*(1+SSSModel!$C$2),0),
     IF(SSSModel!$C$4="FCR",IF(AND(DI$4&gt;=$W142,OFFSET(Profiles!$K$2,$Z142,MAX(Profiles!$C$2,BK$4-$W142))&gt;0),$EC142,0),0))))))</f>
        <v>0</v>
      </c>
      <c r="DJ142" s="135">
        <f ca="1">IF(OR($Z142=0,SSSModel!$C$4="CF"),BL142,
IF(LEFT($V142,3)="ON_",
     IF(SSSModel!$C$4="RR",SUMPRODUCT(OFFSET($AC142,0,0,1,$CB$2),OFFSET(Profiles!$K$28,($Z142-1)*(Profiles!$I$26+1)+DJ$4-SSSModel!$C$3+1,0,1,$CB$2)),
     IF(SSSModel!$C$4="ECC",$EA142*$EB142*SUMPRODUCT(OFFSET($AC142,0,MAX(0,DJ$4-$DZ142-$CA$4+1),1,MIN($DZ142,DJ$4-$CA$4+1)),OFFSET(Escalation!$K$24,($Y142-1)*(Escalation!$I$22+1)+DJ$4-SSSModel!$C$3+1,MAX(0,DJ$4-$DZ142-$CA$4+1),1,MIN($DZ142,DJ$4-$CA$4+1))),
     IF(SSSModel!$C$4="PV",BL142*$EA142*(1+SSSModel!$C$2),
     IF(SSSModel!$C$4="FCR",$EC142*SUM(OFFSET($AC142,0,MAX(DJ$4-$AC$4-$DZ142+1,0),1,MIN($DZ142,DJ$4-$AC$4+1))),0)))),
SUM($AC142:$BZ142)*
     IF(SSSModel!$C$4="RR",OFFSET(Profiles!$K$2,$Z142,MAX(Profiles!$C$2,BL$4-$W142)),
     IF(SSSModel!$C$4="ECC",$EA142*$EB142*IF(MAX(Escalation!$C$2,BL$4-$W142)&gt;$DZ142-1,0,OFFSET(Escalation!$K$2,$Y142,MAX(Escalation!$C$2,BL$4-$W142))),
     IF(SSSModel!$C$4="PV",IF(DJ$4=$W142,$EA142*(1+SSSModel!$C$2),0),
     IF(SSSModel!$C$4="FCR",IF(AND(DJ$4&gt;=$W142,OFFSET(Profiles!$K$2,$Z142,MAX(Profiles!$C$2,BL$4-$W142))&gt;0),$EC142,0),0))))))</f>
        <v>0</v>
      </c>
      <c r="DK142" s="135">
        <f ca="1">IF(OR($Z142=0,SSSModel!$C$4="CF"),BM142,
IF(LEFT($V142,3)="ON_",
     IF(SSSModel!$C$4="RR",SUMPRODUCT(OFFSET($AC142,0,0,1,$CB$2),OFFSET(Profiles!$K$28,($Z142-1)*(Profiles!$I$26+1)+DK$4-SSSModel!$C$3+1,0,1,$CB$2)),
     IF(SSSModel!$C$4="ECC",$EA142*$EB142*SUMPRODUCT(OFFSET($AC142,0,MAX(0,DK$4-$DZ142-$CA$4+1),1,MIN($DZ142,DK$4-$CA$4+1)),OFFSET(Escalation!$K$24,($Y142-1)*(Escalation!$I$22+1)+DK$4-SSSModel!$C$3+1,MAX(0,DK$4-$DZ142-$CA$4+1),1,MIN($DZ142,DK$4-$CA$4+1))),
     IF(SSSModel!$C$4="PV",BM142*$EA142*(1+SSSModel!$C$2),
     IF(SSSModel!$C$4="FCR",$EC142*SUM(OFFSET($AC142,0,MAX(DK$4-$AC$4-$DZ142+1,0),1,MIN($DZ142,DK$4-$AC$4+1))),0)))),
SUM($AC142:$BZ142)*
     IF(SSSModel!$C$4="RR",OFFSET(Profiles!$K$2,$Z142,MAX(Profiles!$C$2,BM$4-$W142)),
     IF(SSSModel!$C$4="ECC",$EA142*$EB142*IF(MAX(Escalation!$C$2,BM$4-$W142)&gt;$DZ142-1,0,OFFSET(Escalation!$K$2,$Y142,MAX(Escalation!$C$2,BM$4-$W142))),
     IF(SSSModel!$C$4="PV",IF(DK$4=$W142,$EA142*(1+SSSModel!$C$2),0),
     IF(SSSModel!$C$4="FCR",IF(AND(DK$4&gt;=$W142,OFFSET(Profiles!$K$2,$Z142,MAX(Profiles!$C$2,BM$4-$W142))&gt;0),$EC142,0),0))))))</f>
        <v>0</v>
      </c>
      <c r="DL142" s="135">
        <f ca="1">IF(OR($Z142=0,SSSModel!$C$4="CF"),BN142,
IF(LEFT($V142,3)="ON_",
     IF(SSSModel!$C$4="RR",SUMPRODUCT(OFFSET($AC142,0,0,1,$CB$2),OFFSET(Profiles!$K$28,($Z142-1)*(Profiles!$I$26+1)+DL$4-SSSModel!$C$3+1,0,1,$CB$2)),
     IF(SSSModel!$C$4="ECC",$EA142*$EB142*SUMPRODUCT(OFFSET($AC142,0,MAX(0,DL$4-$DZ142-$CA$4+1),1,MIN($DZ142,DL$4-$CA$4+1)),OFFSET(Escalation!$K$24,($Y142-1)*(Escalation!$I$22+1)+DL$4-SSSModel!$C$3+1,MAX(0,DL$4-$DZ142-$CA$4+1),1,MIN($DZ142,DL$4-$CA$4+1))),
     IF(SSSModel!$C$4="PV",BN142*$EA142*(1+SSSModel!$C$2),
     IF(SSSModel!$C$4="FCR",$EC142*SUM(OFFSET($AC142,0,MAX(DL$4-$AC$4-$DZ142+1,0),1,MIN($DZ142,DL$4-$AC$4+1))),0)))),
SUM($AC142:$BZ142)*
     IF(SSSModel!$C$4="RR",OFFSET(Profiles!$K$2,$Z142,MAX(Profiles!$C$2,BN$4-$W142)),
     IF(SSSModel!$C$4="ECC",$EA142*$EB142*IF(MAX(Escalation!$C$2,BN$4-$W142)&gt;$DZ142-1,0,OFFSET(Escalation!$K$2,$Y142,MAX(Escalation!$C$2,BN$4-$W142))),
     IF(SSSModel!$C$4="PV",IF(DL$4=$W142,$EA142*(1+SSSModel!$C$2),0),
     IF(SSSModel!$C$4="FCR",IF(AND(DL$4&gt;=$W142,OFFSET(Profiles!$K$2,$Z142,MAX(Profiles!$C$2,BN$4-$W142))&gt;0),$EC142,0),0))))))</f>
        <v>0</v>
      </c>
      <c r="DM142" s="135">
        <f ca="1">IF(OR($Z142=0,SSSModel!$C$4="CF"),BO142,
IF(LEFT($V142,3)="ON_",
     IF(SSSModel!$C$4="RR",SUMPRODUCT(OFFSET($AC142,0,0,1,$CB$2),OFFSET(Profiles!$K$28,($Z142-1)*(Profiles!$I$26+1)+DM$4-SSSModel!$C$3+1,0,1,$CB$2)),
     IF(SSSModel!$C$4="ECC",$EA142*$EB142*SUMPRODUCT(OFFSET($AC142,0,MAX(0,DM$4-$DZ142-$CA$4+1),1,MIN($DZ142,DM$4-$CA$4+1)),OFFSET(Escalation!$K$24,($Y142-1)*(Escalation!$I$22+1)+DM$4-SSSModel!$C$3+1,MAX(0,DM$4-$DZ142-$CA$4+1),1,MIN($DZ142,DM$4-$CA$4+1))),
     IF(SSSModel!$C$4="PV",BO142*$EA142*(1+SSSModel!$C$2),
     IF(SSSModel!$C$4="FCR",$EC142*SUM(OFFSET($AC142,0,MAX(DM$4-$AC$4-$DZ142+1,0),1,MIN($DZ142,DM$4-$AC$4+1))),0)))),
SUM($AC142:$BZ142)*
     IF(SSSModel!$C$4="RR",OFFSET(Profiles!$K$2,$Z142,MAX(Profiles!$C$2,BO$4-$W142)),
     IF(SSSModel!$C$4="ECC",$EA142*$EB142*IF(MAX(Escalation!$C$2,BO$4-$W142)&gt;$DZ142-1,0,OFFSET(Escalation!$K$2,$Y142,MAX(Escalation!$C$2,BO$4-$W142))),
     IF(SSSModel!$C$4="PV",IF(DM$4=$W142,$EA142*(1+SSSModel!$C$2),0),
     IF(SSSModel!$C$4="FCR",IF(AND(DM$4&gt;=$W142,OFFSET(Profiles!$K$2,$Z142,MAX(Profiles!$C$2,BO$4-$W142))&gt;0),$EC142,0),0))))))</f>
        <v>0</v>
      </c>
      <c r="DN142" s="135">
        <f ca="1">IF(OR($Z142=0,SSSModel!$C$4="CF"),BP142,
IF(LEFT($V142,3)="ON_",
     IF(SSSModel!$C$4="RR",SUMPRODUCT(OFFSET($AC142,0,0,1,$CB$2),OFFSET(Profiles!$K$28,($Z142-1)*(Profiles!$I$26+1)+DN$4-SSSModel!$C$3+1,0,1,$CB$2)),
     IF(SSSModel!$C$4="ECC",$EA142*$EB142*SUMPRODUCT(OFFSET($AC142,0,MAX(0,DN$4-$DZ142-$CA$4+1),1,MIN($DZ142,DN$4-$CA$4+1)),OFFSET(Escalation!$K$24,($Y142-1)*(Escalation!$I$22+1)+DN$4-SSSModel!$C$3+1,MAX(0,DN$4-$DZ142-$CA$4+1),1,MIN($DZ142,DN$4-$CA$4+1))),
     IF(SSSModel!$C$4="PV",BP142*$EA142*(1+SSSModel!$C$2),
     IF(SSSModel!$C$4="FCR",$EC142*SUM(OFFSET($AC142,0,MAX(DN$4-$AC$4-$DZ142+1,0),1,MIN($DZ142,DN$4-$AC$4+1))),0)))),
SUM($AC142:$BZ142)*
     IF(SSSModel!$C$4="RR",OFFSET(Profiles!$K$2,$Z142,MAX(Profiles!$C$2,BP$4-$W142)),
     IF(SSSModel!$C$4="ECC",$EA142*$EB142*IF(MAX(Escalation!$C$2,BP$4-$W142)&gt;$DZ142-1,0,OFFSET(Escalation!$K$2,$Y142,MAX(Escalation!$C$2,BP$4-$W142))),
     IF(SSSModel!$C$4="PV",IF(DN$4=$W142,$EA142*(1+SSSModel!$C$2),0),
     IF(SSSModel!$C$4="FCR",IF(AND(DN$4&gt;=$W142,OFFSET(Profiles!$K$2,$Z142,MAX(Profiles!$C$2,BP$4-$W142))&gt;0),$EC142,0),0))))))</f>
        <v>0</v>
      </c>
      <c r="DO142" s="135">
        <f ca="1">IF(OR($Z142=0,SSSModel!$C$4="CF"),BQ142,
IF(LEFT($V142,3)="ON_",
     IF(SSSModel!$C$4="RR",SUMPRODUCT(OFFSET($AC142,0,0,1,$CB$2),OFFSET(Profiles!$K$28,($Z142-1)*(Profiles!$I$26+1)+DO$4-SSSModel!$C$3+1,0,1,$CB$2)),
     IF(SSSModel!$C$4="ECC",$EA142*$EB142*SUMPRODUCT(OFFSET($AC142,0,MAX(0,DO$4-$DZ142-$CA$4+1),1,MIN($DZ142,DO$4-$CA$4+1)),OFFSET(Escalation!$K$24,($Y142-1)*(Escalation!$I$22+1)+DO$4-SSSModel!$C$3+1,MAX(0,DO$4-$DZ142-$CA$4+1),1,MIN($DZ142,DO$4-$CA$4+1))),
     IF(SSSModel!$C$4="PV",BQ142*$EA142*(1+SSSModel!$C$2),
     IF(SSSModel!$C$4="FCR",$EC142*SUM(OFFSET($AC142,0,MAX(DO$4-$AC$4-$DZ142+1,0),1,MIN($DZ142,DO$4-$AC$4+1))),0)))),
SUM($AC142:$BZ142)*
     IF(SSSModel!$C$4="RR",OFFSET(Profiles!$K$2,$Z142,MAX(Profiles!$C$2,BQ$4-$W142)),
     IF(SSSModel!$C$4="ECC",$EA142*$EB142*IF(MAX(Escalation!$C$2,BQ$4-$W142)&gt;$DZ142-1,0,OFFSET(Escalation!$K$2,$Y142,MAX(Escalation!$C$2,BQ$4-$W142))),
     IF(SSSModel!$C$4="PV",IF(DO$4=$W142,$EA142*(1+SSSModel!$C$2),0),
     IF(SSSModel!$C$4="FCR",IF(AND(DO$4&gt;=$W142,OFFSET(Profiles!$K$2,$Z142,MAX(Profiles!$C$2,BQ$4-$W142))&gt;0),$EC142,0),0))))))</f>
        <v>0</v>
      </c>
      <c r="DP142" s="135">
        <f ca="1">IF(OR($Z142=0,SSSModel!$C$4="CF"),BR142,
IF(LEFT($V142,3)="ON_",
     IF(SSSModel!$C$4="RR",SUMPRODUCT(OFFSET($AC142,0,0,1,$CB$2),OFFSET(Profiles!$K$28,($Z142-1)*(Profiles!$I$26+1)+DP$4-SSSModel!$C$3+1,0,1,$CB$2)),
     IF(SSSModel!$C$4="ECC",$EA142*$EB142*SUMPRODUCT(OFFSET($AC142,0,MAX(0,DP$4-$DZ142-$CA$4+1),1,MIN($DZ142,DP$4-$CA$4+1)),OFFSET(Escalation!$K$24,($Y142-1)*(Escalation!$I$22+1)+DP$4-SSSModel!$C$3+1,MAX(0,DP$4-$DZ142-$CA$4+1),1,MIN($DZ142,DP$4-$CA$4+1))),
     IF(SSSModel!$C$4="PV",BR142*$EA142*(1+SSSModel!$C$2),
     IF(SSSModel!$C$4="FCR",$EC142*SUM(OFFSET($AC142,0,MAX(DP$4-$AC$4-$DZ142+1,0),1,MIN($DZ142,DP$4-$AC$4+1))),0)))),
SUM($AC142:$BZ142)*
     IF(SSSModel!$C$4="RR",OFFSET(Profiles!$K$2,$Z142,MAX(Profiles!$C$2,BR$4-$W142)),
     IF(SSSModel!$C$4="ECC",$EA142*$EB142*IF(MAX(Escalation!$C$2,BR$4-$W142)&gt;$DZ142-1,0,OFFSET(Escalation!$K$2,$Y142,MAX(Escalation!$C$2,BR$4-$W142))),
     IF(SSSModel!$C$4="PV",IF(DP$4=$W142,$EA142*(1+SSSModel!$C$2),0),
     IF(SSSModel!$C$4="FCR",IF(AND(DP$4&gt;=$W142,OFFSET(Profiles!$K$2,$Z142,MAX(Profiles!$C$2,BR$4-$W142))&gt;0),$EC142,0),0))))))</f>
        <v>0</v>
      </c>
      <c r="DQ142" s="135">
        <f ca="1">IF(OR($Z142=0,SSSModel!$C$4="CF"),BS142,
IF(LEFT($V142,3)="ON_",
     IF(SSSModel!$C$4="RR",SUMPRODUCT(OFFSET($AC142,0,0,1,$CB$2),OFFSET(Profiles!$K$28,($Z142-1)*(Profiles!$I$26+1)+DQ$4-SSSModel!$C$3+1,0,1,$CB$2)),
     IF(SSSModel!$C$4="ECC",$EA142*$EB142*SUMPRODUCT(OFFSET($AC142,0,MAX(0,DQ$4-$DZ142-$CA$4+1),1,MIN($DZ142,DQ$4-$CA$4+1)),OFFSET(Escalation!$K$24,($Y142-1)*(Escalation!$I$22+1)+DQ$4-SSSModel!$C$3+1,MAX(0,DQ$4-$DZ142-$CA$4+1),1,MIN($DZ142,DQ$4-$CA$4+1))),
     IF(SSSModel!$C$4="PV",BS142*$EA142*(1+SSSModel!$C$2),
     IF(SSSModel!$C$4="FCR",$EC142*SUM(OFFSET($AC142,0,MAX(DQ$4-$AC$4-$DZ142+1,0),1,MIN($DZ142,DQ$4-$AC$4+1))),0)))),
SUM($AC142:$BZ142)*
     IF(SSSModel!$C$4="RR",OFFSET(Profiles!$K$2,$Z142,MAX(Profiles!$C$2,BS$4-$W142)),
     IF(SSSModel!$C$4="ECC",$EA142*$EB142*IF(MAX(Escalation!$C$2,BS$4-$W142)&gt;$DZ142-1,0,OFFSET(Escalation!$K$2,$Y142,MAX(Escalation!$C$2,BS$4-$W142))),
     IF(SSSModel!$C$4="PV",IF(DQ$4=$W142,$EA142*(1+SSSModel!$C$2),0),
     IF(SSSModel!$C$4="FCR",IF(AND(DQ$4&gt;=$W142,OFFSET(Profiles!$K$2,$Z142,MAX(Profiles!$C$2,BS$4-$W142))&gt;0),$EC142,0),0))))))</f>
        <v>0</v>
      </c>
      <c r="DR142" s="135">
        <f ca="1">IF(OR($Z142=0,SSSModel!$C$4="CF"),BT142,
IF(LEFT($V142,3)="ON_",
     IF(SSSModel!$C$4="RR",SUMPRODUCT(OFFSET($AC142,0,0,1,$CB$2),OFFSET(Profiles!$K$28,($Z142-1)*(Profiles!$I$26+1)+DR$4-SSSModel!$C$3+1,0,1,$CB$2)),
     IF(SSSModel!$C$4="ECC",$EA142*$EB142*SUMPRODUCT(OFFSET($AC142,0,MAX(0,DR$4-$DZ142-$CA$4+1),1,MIN($DZ142,DR$4-$CA$4+1)),OFFSET(Escalation!$K$24,($Y142-1)*(Escalation!$I$22+1)+DR$4-SSSModel!$C$3+1,MAX(0,DR$4-$DZ142-$CA$4+1),1,MIN($DZ142,DR$4-$CA$4+1))),
     IF(SSSModel!$C$4="PV",BT142*$EA142*(1+SSSModel!$C$2),
     IF(SSSModel!$C$4="FCR",$EC142*SUM(OFFSET($AC142,0,MAX(DR$4-$AC$4-$DZ142+1,0),1,MIN($DZ142,DR$4-$AC$4+1))),0)))),
SUM($AC142:$BZ142)*
     IF(SSSModel!$C$4="RR",OFFSET(Profiles!$K$2,$Z142,MAX(Profiles!$C$2,BT$4-$W142)),
     IF(SSSModel!$C$4="ECC",$EA142*$EB142*IF(MAX(Escalation!$C$2,BT$4-$W142)&gt;$DZ142-1,0,OFFSET(Escalation!$K$2,$Y142,MAX(Escalation!$C$2,BT$4-$W142))),
     IF(SSSModel!$C$4="PV",IF(DR$4=$W142,$EA142*(1+SSSModel!$C$2),0),
     IF(SSSModel!$C$4="FCR",IF(AND(DR$4&gt;=$W142,OFFSET(Profiles!$K$2,$Z142,MAX(Profiles!$C$2,BT$4-$W142))&gt;0),$EC142,0),0))))))</f>
        <v>0</v>
      </c>
      <c r="DS142" s="135">
        <f ca="1">IF(OR($Z142=0,SSSModel!$C$4="CF"),BU142,
IF(LEFT($V142,3)="ON_",
     IF(SSSModel!$C$4="RR",SUMPRODUCT(OFFSET($AC142,0,0,1,$CB$2),OFFSET(Profiles!$K$28,($Z142-1)*(Profiles!$I$26+1)+DS$4-SSSModel!$C$3+1,0,1,$CB$2)),
     IF(SSSModel!$C$4="ECC",$EA142*$EB142*SUMPRODUCT(OFFSET($AC142,0,MAX(0,DS$4-$DZ142-$CA$4+1),1,MIN($DZ142,DS$4-$CA$4+1)),OFFSET(Escalation!$K$24,($Y142-1)*(Escalation!$I$22+1)+DS$4-SSSModel!$C$3+1,MAX(0,DS$4-$DZ142-$CA$4+1),1,MIN($DZ142,DS$4-$CA$4+1))),
     IF(SSSModel!$C$4="PV",BU142*$EA142*(1+SSSModel!$C$2),
     IF(SSSModel!$C$4="FCR",$EC142*SUM(OFFSET($AC142,0,MAX(DS$4-$AC$4-$DZ142+1,0),1,MIN($DZ142,DS$4-$AC$4+1))),0)))),
SUM($AC142:$BZ142)*
     IF(SSSModel!$C$4="RR",OFFSET(Profiles!$K$2,$Z142,MAX(Profiles!$C$2,BU$4-$W142)),
     IF(SSSModel!$C$4="ECC",$EA142*$EB142*IF(MAX(Escalation!$C$2,BU$4-$W142)&gt;$DZ142-1,0,OFFSET(Escalation!$K$2,$Y142,MAX(Escalation!$C$2,BU$4-$W142))),
     IF(SSSModel!$C$4="PV",IF(DS$4=$W142,$EA142*(1+SSSModel!$C$2),0),
     IF(SSSModel!$C$4="FCR",IF(AND(DS$4&gt;=$W142,OFFSET(Profiles!$K$2,$Z142,MAX(Profiles!$C$2,BU$4-$W142))&gt;0),$EC142,0),0))))))</f>
        <v>0</v>
      </c>
      <c r="DT142" s="135">
        <f ca="1">IF(OR($Z142=0,SSSModel!$C$4="CF"),BV142,
IF(LEFT($V142,3)="ON_",
     IF(SSSModel!$C$4="RR",SUMPRODUCT(OFFSET($AC142,0,0,1,$CB$2),OFFSET(Profiles!$K$28,($Z142-1)*(Profiles!$I$26+1)+DT$4-SSSModel!$C$3+1,0,1,$CB$2)),
     IF(SSSModel!$C$4="ECC",$EA142*$EB142*SUMPRODUCT(OFFSET($AC142,0,MAX(0,DT$4-$DZ142-$CA$4+1),1,MIN($DZ142,DT$4-$CA$4+1)),OFFSET(Escalation!$K$24,($Y142-1)*(Escalation!$I$22+1)+DT$4-SSSModel!$C$3+1,MAX(0,DT$4-$DZ142-$CA$4+1),1,MIN($DZ142,DT$4-$CA$4+1))),
     IF(SSSModel!$C$4="PV",BV142*$EA142*(1+SSSModel!$C$2),
     IF(SSSModel!$C$4="FCR",$EC142*SUM(OFFSET($AC142,0,MAX(DT$4-$AC$4-$DZ142+1,0),1,MIN($DZ142,DT$4-$AC$4+1))),0)))),
SUM($AC142:$BZ142)*
     IF(SSSModel!$C$4="RR",OFFSET(Profiles!$K$2,$Z142,MAX(Profiles!$C$2,BV$4-$W142)),
     IF(SSSModel!$C$4="ECC",$EA142*$EB142*IF(MAX(Escalation!$C$2,BV$4-$W142)&gt;$DZ142-1,0,OFFSET(Escalation!$K$2,$Y142,MAX(Escalation!$C$2,BV$4-$W142))),
     IF(SSSModel!$C$4="PV",IF(DT$4=$W142,$EA142*(1+SSSModel!$C$2),0),
     IF(SSSModel!$C$4="FCR",IF(AND(DT$4&gt;=$W142,OFFSET(Profiles!$K$2,$Z142,MAX(Profiles!$C$2,BV$4-$W142))&gt;0),$EC142,0),0))))))</f>
        <v>0</v>
      </c>
      <c r="DU142" s="135">
        <f ca="1">IF(OR($Z142=0,SSSModel!$C$4="CF"),BW142,
IF(LEFT($V142,3)="ON_",
     IF(SSSModel!$C$4="RR",SUMPRODUCT(OFFSET($AC142,0,0,1,$CB$2),OFFSET(Profiles!$K$28,($Z142-1)*(Profiles!$I$26+1)+DU$4-SSSModel!$C$3+1,0,1,$CB$2)),
     IF(SSSModel!$C$4="ECC",$EA142*$EB142*SUMPRODUCT(OFFSET($AC142,0,MAX(0,DU$4-$DZ142-$CA$4+1),1,MIN($DZ142,DU$4-$CA$4+1)),OFFSET(Escalation!$K$24,($Y142-1)*(Escalation!$I$22+1)+DU$4-SSSModel!$C$3+1,MAX(0,DU$4-$DZ142-$CA$4+1),1,MIN($DZ142,DU$4-$CA$4+1))),
     IF(SSSModel!$C$4="PV",BW142*$EA142*(1+SSSModel!$C$2),
     IF(SSSModel!$C$4="FCR",$EC142*SUM(OFFSET($AC142,0,MAX(DU$4-$AC$4-$DZ142+1,0),1,MIN($DZ142,DU$4-$AC$4+1))),0)))),
SUM($AC142:$BZ142)*
     IF(SSSModel!$C$4="RR",OFFSET(Profiles!$K$2,$Z142,MAX(Profiles!$C$2,BW$4-$W142)),
     IF(SSSModel!$C$4="ECC",$EA142*$EB142*IF(MAX(Escalation!$C$2,BW$4-$W142)&gt;$DZ142-1,0,OFFSET(Escalation!$K$2,$Y142,MAX(Escalation!$C$2,BW$4-$W142))),
     IF(SSSModel!$C$4="PV",IF(DU$4=$W142,$EA142*(1+SSSModel!$C$2),0),
     IF(SSSModel!$C$4="FCR",IF(AND(DU$4&gt;=$W142,OFFSET(Profiles!$K$2,$Z142,MAX(Profiles!$C$2,BW$4-$W142))&gt;0),$EC142,0),0))))))</f>
        <v>0</v>
      </c>
      <c r="DV142" s="136">
        <f ca="1">IF(OR($Z142=0,SSSModel!$C$4="CF"),BX142,
IF(LEFT($V142,3)="ON_",
     IF(SSSModel!$C$4="RR",SUMPRODUCT(OFFSET($AC142,0,0,1,$CB$2),OFFSET(Profiles!$K$28,($Z142-1)*(Profiles!$I$26+1)+DV$4-SSSModel!$C$3+1,0,1,$CB$2)),
     IF(SSSModel!$C$4="ECC",$EA142*$EB142*SUMPRODUCT(OFFSET($AC142,0,MAX(0,DV$4-$DZ142-$CA$4+1),1,MIN($DZ142,DV$4-$CA$4+1)),OFFSET(Escalation!$K$24,($Y142-1)*(Escalation!$I$22+1)+DV$4-SSSModel!$C$3+1,MAX(0,DV$4-$DZ142-$CA$4+1),1,MIN($DZ142,DV$4-$CA$4+1))),
     IF(SSSModel!$C$4="PV",BX142*$EA142*(1+SSSModel!$C$2),
     IF(SSSModel!$C$4="FCR",$EC142*SUM(OFFSET($AC142,0,MAX(DV$4-$AC$4-$DZ142+1,0),1,MIN($DZ142,DV$4-$AC$4+1))),0)))),
SUM($AC142:$BZ142)*
     IF(SSSModel!$C$4="RR",OFFSET(Profiles!$K$2,$Z142,MAX(Profiles!$C$2,BX$4-$W142)),
     IF(SSSModel!$C$4="ECC",$EA142*$EB142*IF(MAX(Escalation!$C$2,BX$4-$W142)&gt;$DZ142-1,0,OFFSET(Escalation!$K$2,$Y142,MAX(Escalation!$C$2,BX$4-$W142))),
     IF(SSSModel!$C$4="PV",IF(DV$4=$W142,$EA142*(1+SSSModel!$C$2),0),
     IF(SSSModel!$C$4="FCR",IF(AND(DV$4&gt;=$W142,OFFSET(Profiles!$K$2,$Z142,MAX(Profiles!$C$2,BX$4-$W142))&gt;0),$EC142,0),0))))))</f>
        <v>0</v>
      </c>
      <c r="DW142" s="136">
        <f ca="1">IF(OR($Z142=0,SSSModel!$C$4="CF"),BY142,
IF(LEFT($V142,3)="ON_",
     IF(SSSModel!$C$4="RR",SUMPRODUCT(OFFSET($AC142,0,0,1,$CB$2),OFFSET(Profiles!$K$28,($Z142-1)*(Profiles!$I$26+1)+DW$4-SSSModel!$C$3+1,0,1,$CB$2)),
     IF(SSSModel!$C$4="ECC",$EA142*$EB142*SUMPRODUCT(OFFSET($AC142,0,MAX(0,DW$4-$DZ142-$CA$4+1),1,MIN($DZ142,DW$4-$CA$4+1)),OFFSET(Escalation!$K$24,($Y142-1)*(Escalation!$I$22+1)+DW$4-SSSModel!$C$3+1,MAX(0,DW$4-$DZ142-$CA$4+1),1,MIN($DZ142,DW$4-$CA$4+1))),
     IF(SSSModel!$C$4="PV",BY142*$EA142*(1+SSSModel!$C$2),
     IF(SSSModel!$C$4="FCR",$EC142*SUM(OFFSET($AC142,0,MAX(DW$4-$AC$4-$DZ142+1,0),1,MIN($DZ142,DW$4-$AC$4+1))),0)))),
SUM($AC142:$BZ142)*
     IF(SSSModel!$C$4="RR",OFFSET(Profiles!$K$2,$Z142,MAX(Profiles!$C$2,BY$4-$W142)),
     IF(SSSModel!$C$4="ECC",$EA142*$EB142*IF(MAX(Escalation!$C$2,BY$4-$W142)&gt;$DZ142-1,0,OFFSET(Escalation!$K$2,$Y142,MAX(Escalation!$C$2,BY$4-$W142))),
     IF(SSSModel!$C$4="PV",IF(DW$4=$W142,$EA142*(1+SSSModel!$C$2),0),
     IF(SSSModel!$C$4="FCR",IF(AND(DW$4&gt;=$W142,OFFSET(Profiles!$K$2,$Z142,MAX(Profiles!$C$2,BY$4-$W142))&gt;0),$EC142,0),0))))))</f>
        <v>0</v>
      </c>
      <c r="DX142" s="136">
        <f ca="1">IF(OR($Z142=0,SSSModel!$C$4="CF"),BZ142,
IF(LEFT($V142,3)="ON_",
     IF(SSSModel!$C$4="RR",SUMPRODUCT(OFFSET($AC142,0,0,1,$CB$2),OFFSET(Profiles!$K$28,($Z142-1)*(Profiles!$I$26+1)+DX$4-SSSModel!$C$3+1,0,1,$CB$2)),
     IF(SSSModel!$C$4="ECC",$EA142*$EB142*SUMPRODUCT(OFFSET($AC142,0,MAX(0,DX$4-$DZ142-$CA$4+1),1,MIN($DZ142,DX$4-$CA$4+1)),OFFSET(Escalation!$K$24,($Y142-1)*(Escalation!$I$22+1)+DX$4-SSSModel!$C$3+1,MAX(0,DX$4-$DZ142-$CA$4+1),1,MIN($DZ142,DX$4-$CA$4+1))),
     IF(SSSModel!$C$4="PV",BZ142*$EA142*(1+SSSModel!$C$2),
     IF(SSSModel!$C$4="FCR",$EC142*SUM(OFFSET($AC142,0,MAX(DX$4-$AC$4-$DZ142+1,0),1,MIN($DZ142,DX$4-$AC$4+1))),0)))),
SUM($AC142:$BZ142)*
     IF(SSSModel!$C$4="RR",OFFSET(Profiles!$K$2,$Z142,MAX(Profiles!$C$2,BZ$4-$W142)),
     IF(SSSModel!$C$4="ECC",$EA142*$EB142*IF(MAX(Escalation!$C$2,BZ$4-$W142)&gt;$DZ142-1,0,OFFSET(Escalation!$K$2,$Y142,MAX(Escalation!$C$2,BZ$4-$W142))),
     IF(SSSModel!$C$4="PV",IF(DX$4=$W142,$EA142*(1+SSSModel!$C$2),0),
     IF(SSSModel!$C$4="FCR",IF(AND(DX$4&gt;=$W142,OFFSET(Profiles!$K$2,$Z142,MAX(Profiles!$C$2,BZ$4-$W142))&gt;0),$EC142,0),0))))))</f>
        <v>0</v>
      </c>
      <c r="DY142" s="82">
        <f ca="1">IF($Y142=0,0,OFFSET(Escalation!$B$2,$Y142,0))</f>
        <v>0</v>
      </c>
      <c r="DZ142" s="80">
        <f ca="1">IF($Z142=0,0,COUNTIF(OFFSET(Profiles!$K$2,$Z142,0,1,50),"&gt;0"))</f>
        <v>0</v>
      </c>
      <c r="EA142" s="137">
        <f ca="1">IF($Z142=0,0,SUMPRODUCT(Profiles!$C$20:$BH$20,OFFSET(Profiles!$C$2,$Z142,0,1,Profiles!$B$1)))</f>
        <v>0</v>
      </c>
      <c r="EB142" s="24">
        <f>IF($Z142=0,0,((1-(1+DY142)/(1+SSSModel!$C$2))/(1-((1+DY142)/(1+SSSModel!$C$2))^DZ142))*(1+SSSModel!$C$2))</f>
        <v>0</v>
      </c>
      <c r="EC142" s="24">
        <f>IF($Z142=0,0,-PMT(SSSModel!$C$2,DZ142,EA142))</f>
        <v>0</v>
      </c>
    </row>
    <row r="143" spans="3:133" x14ac:dyDescent="0.35">
      <c r="C143" s="18">
        <f t="shared" si="12"/>
        <v>14</v>
      </c>
      <c r="D143" s="18">
        <f t="shared" si="13"/>
        <v>9</v>
      </c>
      <c r="E143" s="18">
        <f t="shared" ca="1" si="16"/>
        <v>0</v>
      </c>
      <c r="G143" s="25" t="str">
        <f ca="1">IF($E143=0,"",OFFSET(Resources!B$26,$E143,0))</f>
        <v/>
      </c>
      <c r="H143" s="25" t="str">
        <f ca="1">IF($E143=0,"",OFFSET(Resources!C$26,$E143,0))</f>
        <v/>
      </c>
      <c r="I143" s="25" t="str">
        <f ca="1">IF($E143=0,"",OFFSET(Resources!$E$26,$E143,0))</f>
        <v/>
      </c>
      <c r="J143" s="16">
        <v>1</v>
      </c>
      <c r="K143" s="16" t="s">
        <v>150</v>
      </c>
      <c r="L143" s="25" t="str">
        <f ca="1">OFFSET(Resources!$CG$24,0,$C143-1)</f>
        <v>Start Fuel</v>
      </c>
      <c r="M143" s="25" t="str">
        <f ca="1">OFFSET(Resources!$CG$25,0,$C143-1)</f>
        <v>O&amp;M</v>
      </c>
      <c r="N143" s="1">
        <v>1</v>
      </c>
      <c r="O143" s="7">
        <f ca="1">IF($E143=0,0,OFFSET(Resources!$CG$26,$E143,$C143-1))</f>
        <v>0</v>
      </c>
      <c r="P143" s="25" t="str">
        <f ca="1">OFFSET(Resources!$CG$26,0,$C143-1)</f>
        <v>mmBtu/Yr</v>
      </c>
      <c r="Q143" s="18">
        <f ca="1">IF($E143=0,0,OFFSET(GenAlts!$W$4,$E143,$D143-1))</f>
        <v>0</v>
      </c>
      <c r="R143" s="1">
        <v>1</v>
      </c>
      <c r="S143" t="str">
        <f ca="1">IF($E143=0,"",OFFSET(Resources!$R$26,$E143,0))</f>
        <v/>
      </c>
      <c r="T143" s="85" t="str">
        <f ca="1">IF(OR($E143=0,OFFSET(Resources!$P$26,$E143,0)=0),"",OFFSET(Resources!$P$26,$E143,0))</f>
        <v/>
      </c>
      <c r="U143" s="25">
        <f ca="1">IF($E143=0,0,OFFSET(Resources!$AB$26,$E143,($C143-1)*Resources!$CI$20))</f>
        <v>0</v>
      </c>
      <c r="V143" s="1"/>
      <c r="W143">
        <f t="shared" ca="1" si="17"/>
        <v>0</v>
      </c>
      <c r="X143">
        <f ca="1">IF(T143="",0,MATCH(T143,Profiles!$A$3:$A$22,0))</f>
        <v>0</v>
      </c>
      <c r="Y143" s="10">
        <f ca="1">IF(U143=0,0,MATCH(U143,Escalation!$A$3:$A$18,0))</f>
        <v>0</v>
      </c>
      <c r="Z143">
        <f>IF(V143="",0,MATCH(V143,Profiles!$A$3:$A$22,0))</f>
        <v>0</v>
      </c>
      <c r="AA143" s="8"/>
      <c r="AB143" s="8">
        <v>0</v>
      </c>
      <c r="AC143" s="72">
        <f ca="1">IF(OR(AC$4&lt;$Q143,AC$4&gt;$Q143+IF($S143="",1000,$S143)-1),0,IF(MOD(AC$4-$Q143,IF($R143="",1000,$R143))=0,$O143,0))*IF($Y143&gt;0,(1+INDEX(Escalation!$B$3:$B$18,$Y143,0))^(AC$4-SSSModel!$C$5),1)*IF($X143=0,1,OFFSET(Profiles!$K$2,$X143,MAX(Profiles!$C$2,AC$4-$Q143)))*IF($AA143=1,(1+SSSModel!#REF!),1)</f>
        <v>0</v>
      </c>
      <c r="AD143" s="72">
        <f ca="1">IF(OR(AD$4&lt;$Q143,AD$4&gt;$Q143+IF($S143="",1000,$S143)-1),0,IF(MOD(AD$4-$Q143,IF($R143="",1000,$R143))=0,$O143,0))*IF($Y143&gt;0,(1+INDEX(Escalation!$B$3:$B$18,$Y143,0))^(AD$4-SSSModel!$C$5),1)*IF($X143=0,1,OFFSET(Profiles!$K$2,$X143,MAX(Profiles!$C$2,AD$4-$Q143)))*IF($AA143=1,(1+SSSModel!#REF!),1)</f>
        <v>0</v>
      </c>
      <c r="AE143" s="72">
        <f ca="1">IF(OR(AE$4&lt;$Q143,AE$4&gt;$Q143+IF($S143="",1000,$S143)-1),0,IF(MOD(AE$4-$Q143,IF($R143="",1000,$R143))=0,$O143,0))*IF($Y143&gt;0,(1+INDEX(Escalation!$B$3:$B$18,$Y143,0))^(AE$4-SSSModel!$C$5),1)*IF($X143=0,1,OFFSET(Profiles!$K$2,$X143,MAX(Profiles!$C$2,AE$4-$Q143)))*IF($AA143=1,(1+SSSModel!#REF!),1)</f>
        <v>0</v>
      </c>
      <c r="AF143" s="72">
        <f ca="1">IF(OR(AF$4&lt;$Q143,AF$4&gt;$Q143+IF($S143="",1000,$S143)-1),0,IF(MOD(AF$4-$Q143,IF($R143="",1000,$R143))=0,$O143,0))*IF($Y143&gt;0,(1+INDEX(Escalation!$B$3:$B$18,$Y143,0))^(AF$4-SSSModel!$C$5),1)*IF($X143=0,1,OFFSET(Profiles!$K$2,$X143,MAX(Profiles!$C$2,AF$4-$Q143)))*IF($AA143=1,(1+SSSModel!#REF!),1)</f>
        <v>0</v>
      </c>
      <c r="AG143" s="72">
        <f ca="1">IF(OR(AG$4&lt;$Q143,AG$4&gt;$Q143+IF($S143="",1000,$S143)-1),0,IF(MOD(AG$4-$Q143,IF($R143="",1000,$R143))=0,$O143,0))*IF($Y143&gt;0,(1+INDEX(Escalation!$B$3:$B$18,$Y143,0))^(AG$4-SSSModel!$C$5),1)*IF($X143=0,1,OFFSET(Profiles!$K$2,$X143,MAX(Profiles!$C$2,AG$4-$Q143)))*IF($AA143=1,(1+SSSModel!#REF!),1)</f>
        <v>0</v>
      </c>
      <c r="AH143" s="72">
        <f ca="1">IF(OR(AH$4&lt;$Q143,AH$4&gt;$Q143+IF($S143="",1000,$S143)-1),0,IF(MOD(AH$4-$Q143,IF($R143="",1000,$R143))=0,$O143,0))*IF($Y143&gt;0,(1+INDEX(Escalation!$B$3:$B$18,$Y143,0))^(AH$4-SSSModel!$C$5),1)*IF($X143=0,1,OFFSET(Profiles!$K$2,$X143,MAX(Profiles!$C$2,AH$4-$Q143)))*IF($AA143=1,(1+SSSModel!#REF!),1)</f>
        <v>0</v>
      </c>
      <c r="AI143" s="72">
        <f ca="1">IF(OR(AI$4&lt;$Q143,AI$4&gt;$Q143+IF($S143="",1000,$S143)-1),0,IF(MOD(AI$4-$Q143,IF($R143="",1000,$R143))=0,$O143,0))*IF($Y143&gt;0,(1+INDEX(Escalation!$B$3:$B$18,$Y143,0))^(AI$4-SSSModel!$C$5),1)*IF($X143=0,1,OFFSET(Profiles!$K$2,$X143,MAX(Profiles!$C$2,AI$4-$Q143)))*IF($AA143=1,(1+SSSModel!#REF!),1)</f>
        <v>0</v>
      </c>
      <c r="AJ143" s="72">
        <f ca="1">IF(OR(AJ$4&lt;$Q143,AJ$4&gt;$Q143+IF($S143="",1000,$S143)-1),0,IF(MOD(AJ$4-$Q143,IF($R143="",1000,$R143))=0,$O143,0))*IF($Y143&gt;0,(1+INDEX(Escalation!$B$3:$B$18,$Y143,0))^(AJ$4-SSSModel!$C$5),1)*IF($X143=0,1,OFFSET(Profiles!$K$2,$X143,MAX(Profiles!$C$2,AJ$4-$Q143)))*IF($AA143=1,(1+SSSModel!#REF!),1)</f>
        <v>0</v>
      </c>
      <c r="AK143" s="72">
        <f ca="1">IF(OR(AK$4&lt;$Q143,AK$4&gt;$Q143+IF($S143="",1000,$S143)-1),0,IF(MOD(AK$4-$Q143,IF($R143="",1000,$R143))=0,$O143,0))*IF($Y143&gt;0,(1+INDEX(Escalation!$B$3:$B$18,$Y143,0))^(AK$4-SSSModel!$C$5),1)*IF($X143=0,1,OFFSET(Profiles!$K$2,$X143,MAX(Profiles!$C$2,AK$4-$Q143)))*IF($AA143=1,(1+SSSModel!#REF!),1)</f>
        <v>0</v>
      </c>
      <c r="AL143" s="72">
        <f ca="1">IF(OR(AL$4&lt;$Q143,AL$4&gt;$Q143+IF($S143="",1000,$S143)-1),0,IF(MOD(AL$4-$Q143,IF($R143="",1000,$R143))=0,$O143,0))*IF($Y143&gt;0,(1+INDEX(Escalation!$B$3:$B$18,$Y143,0))^(AL$4-SSSModel!$C$5),1)*IF($X143=0,1,OFFSET(Profiles!$K$2,$X143,MAX(Profiles!$C$2,AL$4-$Q143)))*IF($AA143=1,(1+SSSModel!#REF!),1)</f>
        <v>0</v>
      </c>
      <c r="AM143" s="72">
        <f ca="1">IF(OR(AM$4&lt;$Q143,AM$4&gt;$Q143+IF($S143="",1000,$S143)-1),0,IF(MOD(AM$4-$Q143,IF($R143="",1000,$R143))=0,$O143,0))*IF($Y143&gt;0,(1+INDEX(Escalation!$B$3:$B$18,$Y143,0))^(AM$4-SSSModel!$C$5),1)*IF($X143=0,1,OFFSET(Profiles!$K$2,$X143,MAX(Profiles!$C$2,AM$4-$Q143)))*IF($AA143=1,(1+SSSModel!#REF!),1)</f>
        <v>0</v>
      </c>
      <c r="AN143" s="72">
        <f ca="1">IF(OR(AN$4&lt;$Q143,AN$4&gt;$Q143+IF($S143="",1000,$S143)-1),0,IF(MOD(AN$4-$Q143,IF($R143="",1000,$R143))=0,$O143,0))*IF($Y143&gt;0,(1+INDEX(Escalation!$B$3:$B$18,$Y143,0))^(AN$4-SSSModel!$C$5),1)*IF($X143=0,1,OFFSET(Profiles!$K$2,$X143,MAX(Profiles!$C$2,AN$4-$Q143)))*IF($AA143=1,(1+SSSModel!#REF!),1)</f>
        <v>0</v>
      </c>
      <c r="AO143" s="72">
        <f ca="1">IF(OR(AO$4&lt;$Q143,AO$4&gt;$Q143+IF($S143="",1000,$S143)-1),0,IF(MOD(AO$4-$Q143,IF($R143="",1000,$R143))=0,$O143,0))*IF($Y143&gt;0,(1+INDEX(Escalation!$B$3:$B$18,$Y143,0))^(AO$4-SSSModel!$C$5),1)*IF($X143=0,1,OFFSET(Profiles!$K$2,$X143,MAX(Profiles!$C$2,AO$4-$Q143)))*IF($AA143=1,(1+SSSModel!#REF!),1)</f>
        <v>0</v>
      </c>
      <c r="AP143" s="72">
        <f ca="1">IF(OR(AP$4&lt;$Q143,AP$4&gt;$Q143+IF($S143="",1000,$S143)-1),0,IF(MOD(AP$4-$Q143,IF($R143="",1000,$R143))=0,$O143,0))*IF($Y143&gt;0,(1+INDEX(Escalation!$B$3:$B$18,$Y143,0))^(AP$4-SSSModel!$C$5),1)*IF($X143=0,1,OFFSET(Profiles!$K$2,$X143,MAX(Profiles!$C$2,AP$4-$Q143)))*IF($AA143=1,(1+SSSModel!#REF!),1)</f>
        <v>0</v>
      </c>
      <c r="AQ143" s="72">
        <f ca="1">IF(OR(AQ$4&lt;$Q143,AQ$4&gt;$Q143+IF($S143="",1000,$S143)-1),0,IF(MOD(AQ$4-$Q143,IF($R143="",1000,$R143))=0,$O143,0))*IF($Y143&gt;0,(1+INDEX(Escalation!$B$3:$B$18,$Y143,0))^(AQ$4-SSSModel!$C$5),1)*IF($X143=0,1,OFFSET(Profiles!$K$2,$X143,MAX(Profiles!$C$2,AQ$4-$Q143)))*IF($AA143=1,(1+SSSModel!#REF!),1)</f>
        <v>0</v>
      </c>
      <c r="AR143" s="72">
        <f ca="1">IF(OR(AR$4&lt;$Q143,AR$4&gt;$Q143+IF($S143="",1000,$S143)-1),0,IF(MOD(AR$4-$Q143,IF($R143="",1000,$R143))=0,$O143,0))*IF($Y143&gt;0,(1+INDEX(Escalation!$B$3:$B$18,$Y143,0))^(AR$4-SSSModel!$C$5),1)*IF($X143=0,1,OFFSET(Profiles!$K$2,$X143,MAX(Profiles!$C$2,AR$4-$Q143)))*IF($AA143=1,(1+SSSModel!#REF!),1)</f>
        <v>0</v>
      </c>
      <c r="AS143" s="72">
        <f ca="1">IF(OR(AS$4&lt;$Q143,AS$4&gt;$Q143+IF($S143="",1000,$S143)-1),0,IF(MOD(AS$4-$Q143,IF($R143="",1000,$R143))=0,$O143,0))*IF($Y143&gt;0,(1+INDEX(Escalation!$B$3:$B$18,$Y143,0))^(AS$4-SSSModel!$C$5),1)*IF($X143=0,1,OFFSET(Profiles!$K$2,$X143,MAX(Profiles!$C$2,AS$4-$Q143)))*IF($AA143=1,(1+SSSModel!#REF!),1)</f>
        <v>0</v>
      </c>
      <c r="AT143" s="72">
        <f ca="1">IF(OR(AT$4&lt;$Q143,AT$4&gt;$Q143+IF($S143="",1000,$S143)-1),0,IF(MOD(AT$4-$Q143,IF($R143="",1000,$R143))=0,$O143,0))*IF($Y143&gt;0,(1+INDEX(Escalation!$B$3:$B$18,$Y143,0))^(AT$4-SSSModel!$C$5),1)*IF($X143=0,1,OFFSET(Profiles!$K$2,$X143,MAX(Profiles!$C$2,AT$4-$Q143)))*IF($AA143=1,(1+SSSModel!#REF!),1)</f>
        <v>0</v>
      </c>
      <c r="AU143" s="72">
        <f ca="1">IF(OR(AU$4&lt;$Q143,AU$4&gt;$Q143+IF($S143="",1000,$S143)-1),0,IF(MOD(AU$4-$Q143,IF($R143="",1000,$R143))=0,$O143,0))*IF($Y143&gt;0,(1+INDEX(Escalation!$B$3:$B$18,$Y143,0))^(AU$4-SSSModel!$C$5),1)*IF($X143=0,1,OFFSET(Profiles!$K$2,$X143,MAX(Profiles!$C$2,AU$4-$Q143)))*IF($AA143=1,(1+SSSModel!#REF!),1)</f>
        <v>0</v>
      </c>
      <c r="AV143" s="72">
        <f ca="1">IF(OR(AV$4&lt;$Q143,AV$4&gt;$Q143+IF($S143="",1000,$S143)-1),0,IF(MOD(AV$4-$Q143,IF($R143="",1000,$R143))=0,$O143,0))*IF($Y143&gt;0,(1+INDEX(Escalation!$B$3:$B$18,$Y143,0))^(AV$4-SSSModel!$C$5),1)*IF($X143=0,1,OFFSET(Profiles!$K$2,$X143,MAX(Profiles!$C$2,AV$4-$Q143)))*IF($AA143=1,(1+SSSModel!#REF!),1)</f>
        <v>0</v>
      </c>
      <c r="AW143" s="72">
        <f ca="1">IF(OR(AW$4&lt;$Q143,AW$4&gt;$Q143+IF($S143="",1000,$S143)-1),0,IF(MOD(AW$4-$Q143,IF($R143="",1000,$R143))=0,$O143,0))*IF($Y143&gt;0,(1+INDEX(Escalation!$B$3:$B$18,$Y143,0))^(AW$4-SSSModel!$C$5),1)*IF($X143=0,1,OFFSET(Profiles!$K$2,$X143,MAX(Profiles!$C$2,AW$4-$Q143)))*IF($AA143=1,(1+SSSModel!#REF!),1)</f>
        <v>0</v>
      </c>
      <c r="AX143" s="72">
        <f ca="1">IF(OR(AX$4&lt;$Q143,AX$4&gt;$Q143+IF($S143="",1000,$S143)-1),0,IF(MOD(AX$4-$Q143,IF($R143="",1000,$R143))=0,$O143,0))*IF($Y143&gt;0,(1+INDEX(Escalation!$B$3:$B$18,$Y143,0))^(AX$4-SSSModel!$C$5),1)*IF($X143=0,1,OFFSET(Profiles!$K$2,$X143,MAX(Profiles!$C$2,AX$4-$Q143)))*IF($AA143=1,(1+SSSModel!#REF!),1)</f>
        <v>0</v>
      </c>
      <c r="AY143" s="72">
        <f ca="1">IF(OR(AY$4&lt;$Q143,AY$4&gt;$Q143+IF($S143="",1000,$S143)-1),0,IF(MOD(AY$4-$Q143,IF($R143="",1000,$R143))=0,$O143,0))*IF($Y143&gt;0,(1+INDEX(Escalation!$B$3:$B$18,$Y143,0))^(AY$4-SSSModel!$C$5),1)*IF($X143=0,1,OFFSET(Profiles!$K$2,$X143,MAX(Profiles!$C$2,AY$4-$Q143)))*IF($AA143=1,(1+SSSModel!#REF!),1)</f>
        <v>0</v>
      </c>
      <c r="AZ143" s="72">
        <f ca="1">IF(OR(AZ$4&lt;$Q143,AZ$4&gt;$Q143+IF($S143="",1000,$S143)-1),0,IF(MOD(AZ$4-$Q143,IF($R143="",1000,$R143))=0,$O143,0))*IF($Y143&gt;0,(1+INDEX(Escalation!$B$3:$B$18,$Y143,0))^(AZ$4-SSSModel!$C$5),1)*IF($X143=0,1,OFFSET(Profiles!$K$2,$X143,MAX(Profiles!$C$2,AZ$4-$Q143)))*IF($AA143=1,(1+SSSModel!#REF!),1)</f>
        <v>0</v>
      </c>
      <c r="BA143" s="72">
        <f ca="1">IF(OR(BA$4&lt;$Q143,BA$4&gt;$Q143+IF($S143="",1000,$S143)-1),0,IF(MOD(BA$4-$Q143,IF($R143="",1000,$R143))=0,$O143,0))*IF($Y143&gt;0,(1+INDEX(Escalation!$B$3:$B$18,$Y143,0))^(BA$4-SSSModel!$C$5),1)*IF($X143=0,1,OFFSET(Profiles!$K$2,$X143,MAX(Profiles!$C$2,BA$4-$Q143)))*IF($AA143=1,(1+SSSModel!#REF!),1)</f>
        <v>0</v>
      </c>
      <c r="BB143" s="72">
        <f ca="1">IF(OR(BB$4&lt;$Q143,BB$4&gt;$Q143+IF($S143="",1000,$S143)-1),0,IF(MOD(BB$4-$Q143,IF($R143="",1000,$R143))=0,$O143,0))*IF($Y143&gt;0,(1+INDEX(Escalation!$B$3:$B$18,$Y143,0))^(BB$4-SSSModel!$C$5),1)*IF($X143=0,1,OFFSET(Profiles!$K$2,$X143,MAX(Profiles!$C$2,BB$4-$Q143)))*IF($AA143=1,(1+SSSModel!#REF!),1)</f>
        <v>0</v>
      </c>
      <c r="BC143" s="72">
        <f ca="1">IF(OR(BC$4&lt;$Q143,BC$4&gt;$Q143+IF($S143="",1000,$S143)-1),0,IF(MOD(BC$4-$Q143,IF($R143="",1000,$R143))=0,$O143,0))*IF($Y143&gt;0,(1+INDEX(Escalation!$B$3:$B$18,$Y143,0))^(BC$4-SSSModel!$C$5),1)*IF($X143=0,1,OFFSET(Profiles!$K$2,$X143,MAX(Profiles!$C$2,BC$4-$Q143)))*IF($AA143=1,(1+SSSModel!#REF!),1)</f>
        <v>0</v>
      </c>
      <c r="BD143" s="72">
        <f ca="1">IF(OR(BD$4&lt;$Q143,BD$4&gt;$Q143+IF($S143="",1000,$S143)-1),0,IF(MOD(BD$4-$Q143,IF($R143="",1000,$R143))=0,$O143,0))*IF($Y143&gt;0,(1+INDEX(Escalation!$B$3:$B$18,$Y143,0))^(BD$4-SSSModel!$C$5),1)*IF($X143=0,1,OFFSET(Profiles!$K$2,$X143,MAX(Profiles!$C$2,BD$4-$Q143)))*IF($AA143=1,(1+SSSModel!#REF!),1)</f>
        <v>0</v>
      </c>
      <c r="BE143" s="72">
        <f ca="1">IF(OR(BE$4&lt;$Q143,BE$4&gt;$Q143+IF($S143="",1000,$S143)-1),0,IF(MOD(BE$4-$Q143,IF($R143="",1000,$R143))=0,$O143,0))*IF($Y143&gt;0,(1+INDEX(Escalation!$B$3:$B$18,$Y143,0))^(BE$4-SSSModel!$C$5),1)*IF($X143=0,1,OFFSET(Profiles!$K$2,$X143,MAX(Profiles!$C$2,BE$4-$Q143)))*IF($AA143=1,(1+SSSModel!#REF!),1)</f>
        <v>0</v>
      </c>
      <c r="BF143" s="72">
        <f ca="1">IF(OR(BF$4&lt;$Q143,BF$4&gt;$Q143+IF($S143="",1000,$S143)-1),0,IF(MOD(BF$4-$Q143,IF($R143="",1000,$R143))=0,$O143,0))*IF($Y143&gt;0,(1+INDEX(Escalation!$B$3:$B$18,$Y143,0))^(BF$4-SSSModel!$C$5),1)*IF($X143=0,1,OFFSET(Profiles!$K$2,$X143,MAX(Profiles!$C$2,BF$4-$Q143)))*IF($AA143=1,(1+SSSModel!#REF!),1)</f>
        <v>0</v>
      </c>
      <c r="BG143" s="72">
        <f ca="1">IF(OR(BG$4&lt;$Q143,BG$4&gt;$Q143+IF($S143="",1000,$S143)-1),0,IF(MOD(BG$4-$Q143,IF($R143="",1000,$R143))=0,$O143,0))*IF($Y143&gt;0,(1+INDEX(Escalation!$B$3:$B$18,$Y143,0))^(BG$4-SSSModel!$C$5),1)*IF($X143=0,1,OFFSET(Profiles!$K$2,$X143,MAX(Profiles!$C$2,BG$4-$Q143)))*IF($AA143=1,(1+SSSModel!#REF!),1)</f>
        <v>0</v>
      </c>
      <c r="BH143" s="72">
        <f ca="1">IF(OR(BH$4&lt;$Q143,BH$4&gt;$Q143+IF($S143="",1000,$S143)-1),0,IF(MOD(BH$4-$Q143,IF($R143="",1000,$R143))=0,$O143,0))*IF($Y143&gt;0,(1+INDEX(Escalation!$B$3:$B$18,$Y143,0))^(BH$4-SSSModel!$C$5),1)*IF($X143=0,1,OFFSET(Profiles!$K$2,$X143,MAX(Profiles!$C$2,BH$4-$Q143)))*IF($AA143=1,(1+SSSModel!#REF!),1)</f>
        <v>0</v>
      </c>
      <c r="BI143" s="72">
        <f ca="1">IF(OR(BI$4&lt;$Q143,BI$4&gt;$Q143+IF($S143="",1000,$S143)-1),0,IF(MOD(BI$4-$Q143,IF($R143="",1000,$R143))=0,$O143,0))*IF($Y143&gt;0,(1+INDEX(Escalation!$B$3:$B$18,$Y143,0))^(BI$4-SSSModel!$C$5),1)*IF($X143=0,1,OFFSET(Profiles!$K$2,$X143,MAX(Profiles!$C$2,BI$4-$Q143)))*IF($AA143=1,(1+SSSModel!#REF!),1)</f>
        <v>0</v>
      </c>
      <c r="BJ143" s="72">
        <f ca="1">IF(OR(BJ$4&lt;$Q143,BJ$4&gt;$Q143+IF($S143="",1000,$S143)-1),0,IF(MOD(BJ$4-$Q143,IF($R143="",1000,$R143))=0,$O143,0))*IF($Y143&gt;0,(1+INDEX(Escalation!$B$3:$B$18,$Y143,0))^(BJ$4-SSSModel!$C$5),1)*IF($X143=0,1,OFFSET(Profiles!$K$2,$X143,MAX(Profiles!$C$2,BJ$4-$Q143)))*IF($AA143=1,(1+SSSModel!#REF!),1)</f>
        <v>0</v>
      </c>
      <c r="BK143" s="72">
        <f ca="1">IF(OR(BK$4&lt;$Q143,BK$4&gt;$Q143+IF($S143="",1000,$S143)-1),0,IF(MOD(BK$4-$Q143,IF($R143="",1000,$R143))=0,$O143,0))*IF($Y143&gt;0,(1+INDEX(Escalation!$B$3:$B$18,$Y143,0))^(BK$4-SSSModel!$C$5),1)*IF($X143=0,1,OFFSET(Profiles!$K$2,$X143,MAX(Profiles!$C$2,BK$4-$Q143)))*IF($AA143=1,(1+SSSModel!#REF!),1)</f>
        <v>0</v>
      </c>
      <c r="BL143" s="72">
        <f ca="1">IF(OR(BL$4&lt;$Q143,BL$4&gt;$Q143+IF($S143="",1000,$S143)-1),0,IF(MOD(BL$4-$Q143,IF($R143="",1000,$R143))=0,$O143,0))*IF($Y143&gt;0,(1+INDEX(Escalation!$B$3:$B$18,$Y143,0))^(BL$4-SSSModel!$C$5),1)*IF($X143=0,1,OFFSET(Profiles!$K$2,$X143,MAX(Profiles!$C$2,BL$4-$Q143)))*IF($AA143=1,(1+SSSModel!#REF!),1)</f>
        <v>0</v>
      </c>
      <c r="BM143" s="72">
        <f ca="1">IF(OR(BM$4&lt;$Q143,BM$4&gt;$Q143+IF($S143="",1000,$S143)-1),0,IF(MOD(BM$4-$Q143,IF($R143="",1000,$R143))=0,$O143,0))*IF($Y143&gt;0,(1+INDEX(Escalation!$B$3:$B$18,$Y143,0))^(BM$4-SSSModel!$C$5),1)*IF($X143=0,1,OFFSET(Profiles!$K$2,$X143,MAX(Profiles!$C$2,BM$4-$Q143)))*IF($AA143=1,(1+SSSModel!#REF!),1)</f>
        <v>0</v>
      </c>
      <c r="BN143" s="72">
        <f ca="1">IF(OR(BN$4&lt;$Q143,BN$4&gt;$Q143+IF($S143="",1000,$S143)-1),0,IF(MOD(BN$4-$Q143,IF($R143="",1000,$R143))=0,$O143,0))*IF($Y143&gt;0,(1+INDEX(Escalation!$B$3:$B$18,$Y143,0))^(BN$4-SSSModel!$C$5),1)*IF($X143=0,1,OFFSET(Profiles!$K$2,$X143,MAX(Profiles!$C$2,BN$4-$Q143)))*IF($AA143=1,(1+SSSModel!#REF!),1)</f>
        <v>0</v>
      </c>
      <c r="BO143" s="72">
        <f ca="1">IF(OR(BO$4&lt;$Q143,BO$4&gt;$Q143+IF($S143="",1000,$S143)-1),0,IF(MOD(BO$4-$Q143,IF($R143="",1000,$R143))=0,$O143,0))*IF($Y143&gt;0,(1+INDEX(Escalation!$B$3:$B$18,$Y143,0))^(BO$4-SSSModel!$C$5),1)*IF($X143=0,1,OFFSET(Profiles!$K$2,$X143,MAX(Profiles!$C$2,BO$4-$Q143)))*IF($AA143=1,(1+SSSModel!#REF!),1)</f>
        <v>0</v>
      </c>
      <c r="BP143" s="72">
        <f ca="1">IF(OR(BP$4&lt;$Q143,BP$4&gt;$Q143+IF($S143="",1000,$S143)-1),0,IF(MOD(BP$4-$Q143,IF($R143="",1000,$R143))=0,$O143,0))*IF($Y143&gt;0,(1+INDEX(Escalation!$B$3:$B$18,$Y143,0))^(BP$4-SSSModel!$C$5),1)*IF($X143=0,1,OFFSET(Profiles!$K$2,$X143,MAX(Profiles!$C$2,BP$4-$Q143)))*IF($AA143=1,(1+SSSModel!#REF!),1)</f>
        <v>0</v>
      </c>
      <c r="BQ143" s="72">
        <f ca="1">IF(OR(BQ$4&lt;$Q143,BQ$4&gt;$Q143+IF($S143="",1000,$S143)-1),0,IF(MOD(BQ$4-$Q143,IF($R143="",1000,$R143))=0,$O143,0))*IF($Y143&gt;0,(1+INDEX(Escalation!$B$3:$B$18,$Y143,0))^(BQ$4-SSSModel!$C$5),1)*IF($X143=0,1,OFFSET(Profiles!$K$2,$X143,MAX(Profiles!$C$2,BQ$4-$Q143)))*IF($AA143=1,(1+SSSModel!#REF!),1)</f>
        <v>0</v>
      </c>
      <c r="BR143" s="72">
        <f ca="1">IF(OR(BR$4&lt;$Q143,BR$4&gt;$Q143+IF($S143="",1000,$S143)-1),0,IF(MOD(BR$4-$Q143,IF($R143="",1000,$R143))=0,$O143,0))*IF($Y143&gt;0,(1+INDEX(Escalation!$B$3:$B$18,$Y143,0))^(BR$4-SSSModel!$C$5),1)*IF($X143=0,1,OFFSET(Profiles!$K$2,$X143,MAX(Profiles!$C$2,BR$4-$Q143)))*IF($AA143=1,(1+SSSModel!#REF!),1)</f>
        <v>0</v>
      </c>
      <c r="BS143" s="72">
        <f ca="1">IF(OR(BS$4&lt;$Q143,BS$4&gt;$Q143+IF($S143="",1000,$S143)-1),0,IF(MOD(BS$4-$Q143,IF($R143="",1000,$R143))=0,$O143,0))*IF($Y143&gt;0,(1+INDEX(Escalation!$B$3:$B$18,$Y143,0))^(BS$4-SSSModel!$C$5),1)*IF($X143=0,1,OFFSET(Profiles!$K$2,$X143,MAX(Profiles!$C$2,BS$4-$Q143)))*IF($AA143=1,(1+SSSModel!#REF!),1)</f>
        <v>0</v>
      </c>
      <c r="BT143" s="72">
        <f ca="1">IF(OR(BT$4&lt;$Q143,BT$4&gt;$Q143+IF($S143="",1000,$S143)-1),0,IF(MOD(BT$4-$Q143,IF($R143="",1000,$R143))=0,$O143,0))*IF($Y143&gt;0,(1+INDEX(Escalation!$B$3:$B$18,$Y143,0))^(BT$4-SSSModel!$C$5),1)*IF($X143=0,1,OFFSET(Profiles!$K$2,$X143,MAX(Profiles!$C$2,BT$4-$Q143)))*IF($AA143=1,(1+SSSModel!#REF!),1)</f>
        <v>0</v>
      </c>
      <c r="BU143" s="72">
        <f ca="1">IF(OR(BU$4&lt;$Q143,BU$4&gt;$Q143+IF($S143="",1000,$S143)-1),0,IF(MOD(BU$4-$Q143,IF($R143="",1000,$R143))=0,$O143,0))*IF($Y143&gt;0,(1+INDEX(Escalation!$B$3:$B$18,$Y143,0))^(BU$4-SSSModel!$C$5),1)*IF($X143=0,1,OFFSET(Profiles!$K$2,$X143,MAX(Profiles!$C$2,BU$4-$Q143)))*IF($AA143=1,(1+SSSModel!#REF!),1)</f>
        <v>0</v>
      </c>
      <c r="BV143" s="72">
        <f ca="1">IF(OR(BV$4&lt;$Q143,BV$4&gt;$Q143+IF($S143="",1000,$S143)-1),0,IF(MOD(BV$4-$Q143,IF($R143="",1000,$R143))=0,$O143,0))*IF($Y143&gt;0,(1+INDEX(Escalation!$B$3:$B$18,$Y143,0))^(BV$4-SSSModel!$C$5),1)*IF($X143=0,1,OFFSET(Profiles!$K$2,$X143,MAX(Profiles!$C$2,BV$4-$Q143)))*IF($AA143=1,(1+SSSModel!#REF!),1)</f>
        <v>0</v>
      </c>
      <c r="BW143" s="72">
        <f ca="1">IF(OR(BW$4&lt;$Q143,BW$4&gt;$Q143+IF($S143="",1000,$S143)-1),0,IF(MOD(BW$4-$Q143,IF($R143="",1000,$R143))=0,$O143,0))*IF($Y143&gt;0,(1+INDEX(Escalation!$B$3:$B$18,$Y143,0))^(BW$4-SSSModel!$C$5),1)*IF($X143=0,1,OFFSET(Profiles!$K$2,$X143,MAX(Profiles!$C$2,BW$4-$Q143)))*IF($AA143=1,(1+SSSModel!#REF!),1)</f>
        <v>0</v>
      </c>
      <c r="BX143" s="72">
        <f ca="1">IF(OR(BX$4&lt;$Q143,BX$4&gt;$Q143+IF($S143="",1000,$S143)-1),0,IF(MOD(BX$4-$Q143,IF($R143="",1000,$R143))=0,$O143,0))*IF($Y143&gt;0,(1+INDEX(Escalation!$B$3:$B$18,$Y143,0))^(BX$4-SSSModel!$C$5),1)*IF($X143=0,1,OFFSET(Profiles!$K$2,$X143,MAX(Profiles!$C$2,BX$4-$Q143)))*IF($AA143=1,(1+SSSModel!#REF!),1)</f>
        <v>0</v>
      </c>
      <c r="BY143" s="72">
        <f ca="1">IF(OR(BY$4&lt;$Q143,BY$4&gt;$Q143+IF($S143="",1000,$S143)-1),0,IF(MOD(BY$4-$Q143,IF($R143="",1000,$R143))=0,$O143,0))*IF($Y143&gt;0,(1+INDEX(Escalation!$B$3:$B$18,$Y143,0))^(BY$4-SSSModel!$C$5),1)*IF($X143=0,1,OFFSET(Profiles!$K$2,$X143,MAX(Profiles!$C$2,BY$4-$Q143)))*IF($AA143=1,(1+SSSModel!#REF!),1)</f>
        <v>0</v>
      </c>
      <c r="BZ143" s="72">
        <f ca="1">IF(OR(BZ$4&lt;$Q143,BZ$4&gt;$Q143+IF($S143="",1000,$S143)-1),0,IF(MOD(BZ$4-$Q143,IF($R143="",1000,$R143))=0,$O143,0))*IF($Y143&gt;0,(1+INDEX(Escalation!$B$3:$B$18,$Y143,0))^(BZ$4-SSSModel!$C$5),1)*IF($X143=0,1,OFFSET(Profiles!$K$2,$X143,MAX(Profiles!$C$2,BZ$4-$Q143)))*IF($AA143=1,(1+SSSModel!#REF!),1)</f>
        <v>0</v>
      </c>
      <c r="CA143" s="134">
        <f ca="1">IF(OR($Z143=0,SSSModel!$C$4="CF"),AC143,
IF(LEFT($V143,3)="ON_",
     IF(SSSModel!$C$4="RR",SUMPRODUCT(OFFSET($AC143,0,0,1,$CB$2),OFFSET(Profiles!$K$28,($Z143-1)*(Profiles!$I$26+1)+CA$4-SSSModel!$C$3+1,0,1,$CB$2)),
     IF(SSSModel!$C$4="ECC",$EA143*$EB143*SUMPRODUCT(OFFSET($AC143,0,MAX(0,CA$4-$DZ143-$CA$4+1),1,MIN($DZ143,CA$4-$CA$4+1)),OFFSET(Escalation!$K$24,($Y143-1)*(Escalation!$I$22+1)+CA$4-SSSModel!$C$3+1,MAX(0,CA$4-$DZ143-$CA$4+1),1,MIN($DZ143,CA$4-$CA$4+1))),
     IF(SSSModel!$C$4="PV",AC143*$EA143*(1+SSSModel!$C$2),
     IF(SSSModel!$C$4="FCR",$EC143*SUM(OFFSET($AC143,0,MAX(CA$4-$AC$4-$DZ143+1,0),1,MIN($DZ143,CA$4-$AC$4+1))),0)))),
SUM($AC143:$BZ143)*
     IF(SSSModel!$C$4="RR",OFFSET(Profiles!$K$2,$Z143,MAX(Profiles!$C$2,AC$4-$W143)),
     IF(SSSModel!$C$4="ECC",$EA143*$EB143*IF(MAX(Escalation!$C$2,AC$4-$W143)&gt;$DZ143-1,0,OFFSET(Escalation!$K$2,$Y143,MAX(Escalation!$C$2,AC$4-$W143))),
     IF(SSSModel!$C$4="PV",IF(CA$4=$W143,$EA143*(1+SSSModel!$C$2),0),
     IF(SSSModel!$C$4="FCR",IF(AND(CA$4&gt;=$W143,OFFSET(Profiles!$K$2,$Z143,MAX(Profiles!$C$2,AC$4-$W143))&gt;0),$EC143,0),0))))))</f>
        <v>0</v>
      </c>
      <c r="CB143" s="135">
        <f ca="1">IF(OR($Z143=0,SSSModel!$C$4="CF"),AD143,
IF(LEFT($V143,3)="ON_",
     IF(SSSModel!$C$4="RR",SUMPRODUCT(OFFSET($AC143,0,0,1,$CB$2),OFFSET(Profiles!$K$28,($Z143-1)*(Profiles!$I$26+1)+CB$4-SSSModel!$C$3+1,0,1,$CB$2)),
     IF(SSSModel!$C$4="ECC",$EA143*$EB143*SUMPRODUCT(OFFSET($AC143,0,MAX(0,CB$4-$DZ143-$CA$4+1),1,MIN($DZ143,CB$4-$CA$4+1)),OFFSET(Escalation!$K$24,($Y143-1)*(Escalation!$I$22+1)+CB$4-SSSModel!$C$3+1,MAX(0,CB$4-$DZ143-$CA$4+1),1,MIN($DZ143,CB$4-$CA$4+1))),
     IF(SSSModel!$C$4="PV",AD143*$EA143*(1+SSSModel!$C$2),
     IF(SSSModel!$C$4="FCR",$EC143*SUM(OFFSET($AC143,0,MAX(CB$4-$AC$4-$DZ143+1,0),1,MIN($DZ143,CB$4-$AC$4+1))),0)))),
SUM($AC143:$BZ143)*
     IF(SSSModel!$C$4="RR",OFFSET(Profiles!$K$2,$Z143,MAX(Profiles!$C$2,AD$4-$W143)),
     IF(SSSModel!$C$4="ECC",$EA143*$EB143*IF(MAX(Escalation!$C$2,AD$4-$W143)&gt;$DZ143-1,0,OFFSET(Escalation!$K$2,$Y143,MAX(Escalation!$C$2,AD$4-$W143))),
     IF(SSSModel!$C$4="PV",IF(CB$4=$W143,$EA143*(1+SSSModel!$C$2),0),
     IF(SSSModel!$C$4="FCR",IF(AND(CB$4&gt;=$W143,OFFSET(Profiles!$K$2,$Z143,MAX(Profiles!$C$2,AD$4-$W143))&gt;0),$EC143,0),0))))))</f>
        <v>0</v>
      </c>
      <c r="CC143" s="135">
        <f ca="1">IF(OR($Z143=0,SSSModel!$C$4="CF"),AE143,
IF(LEFT($V143,3)="ON_",
     IF(SSSModel!$C$4="RR",SUMPRODUCT(OFFSET($AC143,0,0,1,$CB$2),OFFSET(Profiles!$K$28,($Z143-1)*(Profiles!$I$26+1)+CC$4-SSSModel!$C$3+1,0,1,$CB$2)),
     IF(SSSModel!$C$4="ECC",$EA143*$EB143*SUMPRODUCT(OFFSET($AC143,0,MAX(0,CC$4-$DZ143-$CA$4+1),1,MIN($DZ143,CC$4-$CA$4+1)),OFFSET(Escalation!$K$24,($Y143-1)*(Escalation!$I$22+1)+CC$4-SSSModel!$C$3+1,MAX(0,CC$4-$DZ143-$CA$4+1),1,MIN($DZ143,CC$4-$CA$4+1))),
     IF(SSSModel!$C$4="PV",AE143*$EA143*(1+SSSModel!$C$2),
     IF(SSSModel!$C$4="FCR",$EC143*SUM(OFFSET($AC143,0,MAX(CC$4-$AC$4-$DZ143+1,0),1,MIN($DZ143,CC$4-$AC$4+1))),0)))),
SUM($AC143:$BZ143)*
     IF(SSSModel!$C$4="RR",OFFSET(Profiles!$K$2,$Z143,MAX(Profiles!$C$2,AE$4-$W143)),
     IF(SSSModel!$C$4="ECC",$EA143*$EB143*IF(MAX(Escalation!$C$2,AE$4-$W143)&gt;$DZ143-1,0,OFFSET(Escalation!$K$2,$Y143,MAX(Escalation!$C$2,AE$4-$W143))),
     IF(SSSModel!$C$4="PV",IF(CC$4=$W143,$EA143*(1+SSSModel!$C$2),0),
     IF(SSSModel!$C$4="FCR",IF(AND(CC$4&gt;=$W143,OFFSET(Profiles!$K$2,$Z143,MAX(Profiles!$C$2,AE$4-$W143))&gt;0),$EC143,0),0))))))</f>
        <v>0</v>
      </c>
      <c r="CD143" s="135">
        <f ca="1">IF(OR($Z143=0,SSSModel!$C$4="CF"),AF143,
IF(LEFT($V143,3)="ON_",
     IF(SSSModel!$C$4="RR",SUMPRODUCT(OFFSET($AC143,0,0,1,$CB$2),OFFSET(Profiles!$K$28,($Z143-1)*(Profiles!$I$26+1)+CD$4-SSSModel!$C$3+1,0,1,$CB$2)),
     IF(SSSModel!$C$4="ECC",$EA143*$EB143*SUMPRODUCT(OFFSET($AC143,0,MAX(0,CD$4-$DZ143-$CA$4+1),1,MIN($DZ143,CD$4-$CA$4+1)),OFFSET(Escalation!$K$24,($Y143-1)*(Escalation!$I$22+1)+CD$4-SSSModel!$C$3+1,MAX(0,CD$4-$DZ143-$CA$4+1),1,MIN($DZ143,CD$4-$CA$4+1))),
     IF(SSSModel!$C$4="PV",AF143*$EA143*(1+SSSModel!$C$2),
     IF(SSSModel!$C$4="FCR",$EC143*SUM(OFFSET($AC143,0,MAX(CD$4-$AC$4-$DZ143+1,0),1,MIN($DZ143,CD$4-$AC$4+1))),0)))),
SUM($AC143:$BZ143)*
     IF(SSSModel!$C$4="RR",OFFSET(Profiles!$K$2,$Z143,MAX(Profiles!$C$2,AF$4-$W143)),
     IF(SSSModel!$C$4="ECC",$EA143*$EB143*IF(MAX(Escalation!$C$2,AF$4-$W143)&gt;$DZ143-1,0,OFFSET(Escalation!$K$2,$Y143,MAX(Escalation!$C$2,AF$4-$W143))),
     IF(SSSModel!$C$4="PV",IF(CD$4=$W143,$EA143*(1+SSSModel!$C$2),0),
     IF(SSSModel!$C$4="FCR",IF(AND(CD$4&gt;=$W143,OFFSET(Profiles!$K$2,$Z143,MAX(Profiles!$C$2,AF$4-$W143))&gt;0),$EC143,0),0))))))</f>
        <v>0</v>
      </c>
      <c r="CE143" s="135">
        <f ca="1">IF(OR($Z143=0,SSSModel!$C$4="CF"),AG143,
IF(LEFT($V143,3)="ON_",
     IF(SSSModel!$C$4="RR",SUMPRODUCT(OFFSET($AC143,0,0,1,$CB$2),OFFSET(Profiles!$K$28,($Z143-1)*(Profiles!$I$26+1)+CE$4-SSSModel!$C$3+1,0,1,$CB$2)),
     IF(SSSModel!$C$4="ECC",$EA143*$EB143*SUMPRODUCT(OFFSET($AC143,0,MAX(0,CE$4-$DZ143-$CA$4+1),1,MIN($DZ143,CE$4-$CA$4+1)),OFFSET(Escalation!$K$24,($Y143-1)*(Escalation!$I$22+1)+CE$4-SSSModel!$C$3+1,MAX(0,CE$4-$DZ143-$CA$4+1),1,MIN($DZ143,CE$4-$CA$4+1))),
     IF(SSSModel!$C$4="PV",AG143*$EA143*(1+SSSModel!$C$2),
     IF(SSSModel!$C$4="FCR",$EC143*SUM(OFFSET($AC143,0,MAX(CE$4-$AC$4-$DZ143+1,0),1,MIN($DZ143,CE$4-$AC$4+1))),0)))),
SUM($AC143:$BZ143)*
     IF(SSSModel!$C$4="RR",OFFSET(Profiles!$K$2,$Z143,MAX(Profiles!$C$2,AG$4-$W143)),
     IF(SSSModel!$C$4="ECC",$EA143*$EB143*IF(MAX(Escalation!$C$2,AG$4-$W143)&gt;$DZ143-1,0,OFFSET(Escalation!$K$2,$Y143,MAX(Escalation!$C$2,AG$4-$W143))),
     IF(SSSModel!$C$4="PV",IF(CE$4=$W143,$EA143*(1+SSSModel!$C$2),0),
     IF(SSSModel!$C$4="FCR",IF(AND(CE$4&gt;=$W143,OFFSET(Profiles!$K$2,$Z143,MAX(Profiles!$C$2,AG$4-$W143))&gt;0),$EC143,0),0))))))</f>
        <v>0</v>
      </c>
      <c r="CF143" s="135">
        <f ca="1">IF(OR($Z143=0,SSSModel!$C$4="CF"),AH143,
IF(LEFT($V143,3)="ON_",
     IF(SSSModel!$C$4="RR",SUMPRODUCT(OFFSET($AC143,0,0,1,$CB$2),OFFSET(Profiles!$K$28,($Z143-1)*(Profiles!$I$26+1)+CF$4-SSSModel!$C$3+1,0,1,$CB$2)),
     IF(SSSModel!$C$4="ECC",$EA143*$EB143*SUMPRODUCT(OFFSET($AC143,0,MAX(0,CF$4-$DZ143-$CA$4+1),1,MIN($DZ143,CF$4-$CA$4+1)),OFFSET(Escalation!$K$24,($Y143-1)*(Escalation!$I$22+1)+CF$4-SSSModel!$C$3+1,MAX(0,CF$4-$DZ143-$CA$4+1),1,MIN($DZ143,CF$4-$CA$4+1))),
     IF(SSSModel!$C$4="PV",AH143*$EA143*(1+SSSModel!$C$2),
     IF(SSSModel!$C$4="FCR",$EC143*SUM(OFFSET($AC143,0,MAX(CF$4-$AC$4-$DZ143+1,0),1,MIN($DZ143,CF$4-$AC$4+1))),0)))),
SUM($AC143:$BZ143)*
     IF(SSSModel!$C$4="RR",OFFSET(Profiles!$K$2,$Z143,MAX(Profiles!$C$2,AH$4-$W143)),
     IF(SSSModel!$C$4="ECC",$EA143*$EB143*IF(MAX(Escalation!$C$2,AH$4-$W143)&gt;$DZ143-1,0,OFFSET(Escalation!$K$2,$Y143,MAX(Escalation!$C$2,AH$4-$W143))),
     IF(SSSModel!$C$4="PV",IF(CF$4=$W143,$EA143*(1+SSSModel!$C$2),0),
     IF(SSSModel!$C$4="FCR",IF(AND(CF$4&gt;=$W143,OFFSET(Profiles!$K$2,$Z143,MAX(Profiles!$C$2,AH$4-$W143))&gt;0),$EC143,0),0))))))</f>
        <v>0</v>
      </c>
      <c r="CG143" s="135">
        <f ca="1">IF(OR($Z143=0,SSSModel!$C$4="CF"),AI143,
IF(LEFT($V143,3)="ON_",
     IF(SSSModel!$C$4="RR",SUMPRODUCT(OFFSET($AC143,0,0,1,$CB$2),OFFSET(Profiles!$K$28,($Z143-1)*(Profiles!$I$26+1)+CG$4-SSSModel!$C$3+1,0,1,$CB$2)),
     IF(SSSModel!$C$4="ECC",$EA143*$EB143*SUMPRODUCT(OFFSET($AC143,0,MAX(0,CG$4-$DZ143-$CA$4+1),1,MIN($DZ143,CG$4-$CA$4+1)),OFFSET(Escalation!$K$24,($Y143-1)*(Escalation!$I$22+1)+CG$4-SSSModel!$C$3+1,MAX(0,CG$4-$DZ143-$CA$4+1),1,MIN($DZ143,CG$4-$CA$4+1))),
     IF(SSSModel!$C$4="PV",AI143*$EA143*(1+SSSModel!$C$2),
     IF(SSSModel!$C$4="FCR",$EC143*SUM(OFFSET($AC143,0,MAX(CG$4-$AC$4-$DZ143+1,0),1,MIN($DZ143,CG$4-$AC$4+1))),0)))),
SUM($AC143:$BZ143)*
     IF(SSSModel!$C$4="RR",OFFSET(Profiles!$K$2,$Z143,MAX(Profiles!$C$2,AI$4-$W143)),
     IF(SSSModel!$C$4="ECC",$EA143*$EB143*IF(MAX(Escalation!$C$2,AI$4-$W143)&gt;$DZ143-1,0,OFFSET(Escalation!$K$2,$Y143,MAX(Escalation!$C$2,AI$4-$W143))),
     IF(SSSModel!$C$4="PV",IF(CG$4=$W143,$EA143*(1+SSSModel!$C$2),0),
     IF(SSSModel!$C$4="FCR",IF(AND(CG$4&gt;=$W143,OFFSET(Profiles!$K$2,$Z143,MAX(Profiles!$C$2,AI$4-$W143))&gt;0),$EC143,0),0))))))</f>
        <v>0</v>
      </c>
      <c r="CH143" s="135">
        <f ca="1">IF(OR($Z143=0,SSSModel!$C$4="CF"),AJ143,
IF(LEFT($V143,3)="ON_",
     IF(SSSModel!$C$4="RR",SUMPRODUCT(OFFSET($AC143,0,0,1,$CB$2),OFFSET(Profiles!$K$28,($Z143-1)*(Profiles!$I$26+1)+CH$4-SSSModel!$C$3+1,0,1,$CB$2)),
     IF(SSSModel!$C$4="ECC",$EA143*$EB143*SUMPRODUCT(OFFSET($AC143,0,MAX(0,CH$4-$DZ143-$CA$4+1),1,MIN($DZ143,CH$4-$CA$4+1)),OFFSET(Escalation!$K$24,($Y143-1)*(Escalation!$I$22+1)+CH$4-SSSModel!$C$3+1,MAX(0,CH$4-$DZ143-$CA$4+1),1,MIN($DZ143,CH$4-$CA$4+1))),
     IF(SSSModel!$C$4="PV",AJ143*$EA143*(1+SSSModel!$C$2),
     IF(SSSModel!$C$4="FCR",$EC143*SUM(OFFSET($AC143,0,MAX(CH$4-$AC$4-$DZ143+1,0),1,MIN($DZ143,CH$4-$AC$4+1))),0)))),
SUM($AC143:$BZ143)*
     IF(SSSModel!$C$4="RR",OFFSET(Profiles!$K$2,$Z143,MAX(Profiles!$C$2,AJ$4-$W143)),
     IF(SSSModel!$C$4="ECC",$EA143*$EB143*IF(MAX(Escalation!$C$2,AJ$4-$W143)&gt;$DZ143-1,0,OFFSET(Escalation!$K$2,$Y143,MAX(Escalation!$C$2,AJ$4-$W143))),
     IF(SSSModel!$C$4="PV",IF(CH$4=$W143,$EA143*(1+SSSModel!$C$2),0),
     IF(SSSModel!$C$4="FCR",IF(AND(CH$4&gt;=$W143,OFFSET(Profiles!$K$2,$Z143,MAX(Profiles!$C$2,AJ$4-$W143))&gt;0),$EC143,0),0))))))</f>
        <v>0</v>
      </c>
      <c r="CI143" s="135">
        <f ca="1">IF(OR($Z143=0,SSSModel!$C$4="CF"),AK143,
IF(LEFT($V143,3)="ON_",
     IF(SSSModel!$C$4="RR",SUMPRODUCT(OFFSET($AC143,0,0,1,$CB$2),OFFSET(Profiles!$K$28,($Z143-1)*(Profiles!$I$26+1)+CI$4-SSSModel!$C$3+1,0,1,$CB$2)),
     IF(SSSModel!$C$4="ECC",$EA143*$EB143*SUMPRODUCT(OFFSET($AC143,0,MAX(0,CI$4-$DZ143-$CA$4+1),1,MIN($DZ143,CI$4-$CA$4+1)),OFFSET(Escalation!$K$24,($Y143-1)*(Escalation!$I$22+1)+CI$4-SSSModel!$C$3+1,MAX(0,CI$4-$DZ143-$CA$4+1),1,MIN($DZ143,CI$4-$CA$4+1))),
     IF(SSSModel!$C$4="PV",AK143*$EA143*(1+SSSModel!$C$2),
     IF(SSSModel!$C$4="FCR",$EC143*SUM(OFFSET($AC143,0,MAX(CI$4-$AC$4-$DZ143+1,0),1,MIN($DZ143,CI$4-$AC$4+1))),0)))),
SUM($AC143:$BZ143)*
     IF(SSSModel!$C$4="RR",OFFSET(Profiles!$K$2,$Z143,MAX(Profiles!$C$2,AK$4-$W143)),
     IF(SSSModel!$C$4="ECC",$EA143*$EB143*IF(MAX(Escalation!$C$2,AK$4-$W143)&gt;$DZ143-1,0,OFFSET(Escalation!$K$2,$Y143,MAX(Escalation!$C$2,AK$4-$W143))),
     IF(SSSModel!$C$4="PV",IF(CI$4=$W143,$EA143*(1+SSSModel!$C$2),0),
     IF(SSSModel!$C$4="FCR",IF(AND(CI$4&gt;=$W143,OFFSET(Profiles!$K$2,$Z143,MAX(Profiles!$C$2,AK$4-$W143))&gt;0),$EC143,0),0))))))</f>
        <v>0</v>
      </c>
      <c r="CJ143" s="135">
        <f ca="1">IF(OR($Z143=0,SSSModel!$C$4="CF"),AL143,
IF(LEFT($V143,3)="ON_",
     IF(SSSModel!$C$4="RR",SUMPRODUCT(OFFSET($AC143,0,0,1,$CB$2),OFFSET(Profiles!$K$28,($Z143-1)*(Profiles!$I$26+1)+CJ$4-SSSModel!$C$3+1,0,1,$CB$2)),
     IF(SSSModel!$C$4="ECC",$EA143*$EB143*SUMPRODUCT(OFFSET($AC143,0,MAX(0,CJ$4-$DZ143-$CA$4+1),1,MIN($DZ143,CJ$4-$CA$4+1)),OFFSET(Escalation!$K$24,($Y143-1)*(Escalation!$I$22+1)+CJ$4-SSSModel!$C$3+1,MAX(0,CJ$4-$DZ143-$CA$4+1),1,MIN($DZ143,CJ$4-$CA$4+1))),
     IF(SSSModel!$C$4="PV",AL143*$EA143*(1+SSSModel!$C$2),
     IF(SSSModel!$C$4="FCR",$EC143*SUM(OFFSET($AC143,0,MAX(CJ$4-$AC$4-$DZ143+1,0),1,MIN($DZ143,CJ$4-$AC$4+1))),0)))),
SUM($AC143:$BZ143)*
     IF(SSSModel!$C$4="RR",OFFSET(Profiles!$K$2,$Z143,MAX(Profiles!$C$2,AL$4-$W143)),
     IF(SSSModel!$C$4="ECC",$EA143*$EB143*IF(MAX(Escalation!$C$2,AL$4-$W143)&gt;$DZ143-1,0,OFFSET(Escalation!$K$2,$Y143,MAX(Escalation!$C$2,AL$4-$W143))),
     IF(SSSModel!$C$4="PV",IF(CJ$4=$W143,$EA143*(1+SSSModel!$C$2),0),
     IF(SSSModel!$C$4="FCR",IF(AND(CJ$4&gt;=$W143,OFFSET(Profiles!$K$2,$Z143,MAX(Profiles!$C$2,AL$4-$W143))&gt;0),$EC143,0),0))))))</f>
        <v>0</v>
      </c>
      <c r="CK143" s="135">
        <f ca="1">IF(OR($Z143=0,SSSModel!$C$4="CF"),AM143,
IF(LEFT($V143,3)="ON_",
     IF(SSSModel!$C$4="RR",SUMPRODUCT(OFFSET($AC143,0,0,1,$CB$2),OFFSET(Profiles!$K$28,($Z143-1)*(Profiles!$I$26+1)+CK$4-SSSModel!$C$3+1,0,1,$CB$2)),
     IF(SSSModel!$C$4="ECC",$EA143*$EB143*SUMPRODUCT(OFFSET($AC143,0,MAX(0,CK$4-$DZ143-$CA$4+1),1,MIN($DZ143,CK$4-$CA$4+1)),OFFSET(Escalation!$K$24,($Y143-1)*(Escalation!$I$22+1)+CK$4-SSSModel!$C$3+1,MAX(0,CK$4-$DZ143-$CA$4+1),1,MIN($DZ143,CK$4-$CA$4+1))),
     IF(SSSModel!$C$4="PV",AM143*$EA143*(1+SSSModel!$C$2),
     IF(SSSModel!$C$4="FCR",$EC143*SUM(OFFSET($AC143,0,MAX(CK$4-$AC$4-$DZ143+1,0),1,MIN($DZ143,CK$4-$AC$4+1))),0)))),
SUM($AC143:$BZ143)*
     IF(SSSModel!$C$4="RR",OFFSET(Profiles!$K$2,$Z143,MAX(Profiles!$C$2,AM$4-$W143)),
     IF(SSSModel!$C$4="ECC",$EA143*$EB143*IF(MAX(Escalation!$C$2,AM$4-$W143)&gt;$DZ143-1,0,OFFSET(Escalation!$K$2,$Y143,MAX(Escalation!$C$2,AM$4-$W143))),
     IF(SSSModel!$C$4="PV",IF(CK$4=$W143,$EA143*(1+SSSModel!$C$2),0),
     IF(SSSModel!$C$4="FCR",IF(AND(CK$4&gt;=$W143,OFFSET(Profiles!$K$2,$Z143,MAX(Profiles!$C$2,AM$4-$W143))&gt;0),$EC143,0),0))))))</f>
        <v>0</v>
      </c>
      <c r="CL143" s="135">
        <f ca="1">IF(OR($Z143=0,SSSModel!$C$4="CF"),AN143,
IF(LEFT($V143,3)="ON_",
     IF(SSSModel!$C$4="RR",SUMPRODUCT(OFFSET($AC143,0,0,1,$CB$2),OFFSET(Profiles!$K$28,($Z143-1)*(Profiles!$I$26+1)+CL$4-SSSModel!$C$3+1,0,1,$CB$2)),
     IF(SSSModel!$C$4="ECC",$EA143*$EB143*SUMPRODUCT(OFFSET($AC143,0,MAX(0,CL$4-$DZ143-$CA$4+1),1,MIN($DZ143,CL$4-$CA$4+1)),OFFSET(Escalation!$K$24,($Y143-1)*(Escalation!$I$22+1)+CL$4-SSSModel!$C$3+1,MAX(0,CL$4-$DZ143-$CA$4+1),1,MIN($DZ143,CL$4-$CA$4+1))),
     IF(SSSModel!$C$4="PV",AN143*$EA143*(1+SSSModel!$C$2),
     IF(SSSModel!$C$4="FCR",$EC143*SUM(OFFSET($AC143,0,MAX(CL$4-$AC$4-$DZ143+1,0),1,MIN($DZ143,CL$4-$AC$4+1))),0)))),
SUM($AC143:$BZ143)*
     IF(SSSModel!$C$4="RR",OFFSET(Profiles!$K$2,$Z143,MAX(Profiles!$C$2,AN$4-$W143)),
     IF(SSSModel!$C$4="ECC",$EA143*$EB143*IF(MAX(Escalation!$C$2,AN$4-$W143)&gt;$DZ143-1,0,OFFSET(Escalation!$K$2,$Y143,MAX(Escalation!$C$2,AN$4-$W143))),
     IF(SSSModel!$C$4="PV",IF(CL$4=$W143,$EA143*(1+SSSModel!$C$2),0),
     IF(SSSModel!$C$4="FCR",IF(AND(CL$4&gt;=$W143,OFFSET(Profiles!$K$2,$Z143,MAX(Profiles!$C$2,AN$4-$W143))&gt;0),$EC143,0),0))))))</f>
        <v>0</v>
      </c>
      <c r="CM143" s="135">
        <f ca="1">IF(OR($Z143=0,SSSModel!$C$4="CF"),AO143,
IF(LEFT($V143,3)="ON_",
     IF(SSSModel!$C$4="RR",SUMPRODUCT(OFFSET($AC143,0,0,1,$CB$2),OFFSET(Profiles!$K$28,($Z143-1)*(Profiles!$I$26+1)+CM$4-SSSModel!$C$3+1,0,1,$CB$2)),
     IF(SSSModel!$C$4="ECC",$EA143*$EB143*SUMPRODUCT(OFFSET($AC143,0,MAX(0,CM$4-$DZ143-$CA$4+1),1,MIN($DZ143,CM$4-$CA$4+1)),OFFSET(Escalation!$K$24,($Y143-1)*(Escalation!$I$22+1)+CM$4-SSSModel!$C$3+1,MAX(0,CM$4-$DZ143-$CA$4+1),1,MIN($DZ143,CM$4-$CA$4+1))),
     IF(SSSModel!$C$4="PV",AO143*$EA143*(1+SSSModel!$C$2),
     IF(SSSModel!$C$4="FCR",$EC143*SUM(OFFSET($AC143,0,MAX(CM$4-$AC$4-$DZ143+1,0),1,MIN($DZ143,CM$4-$AC$4+1))),0)))),
SUM($AC143:$BZ143)*
     IF(SSSModel!$C$4="RR",OFFSET(Profiles!$K$2,$Z143,MAX(Profiles!$C$2,AO$4-$W143)),
     IF(SSSModel!$C$4="ECC",$EA143*$EB143*IF(MAX(Escalation!$C$2,AO$4-$W143)&gt;$DZ143-1,0,OFFSET(Escalation!$K$2,$Y143,MAX(Escalation!$C$2,AO$4-$W143))),
     IF(SSSModel!$C$4="PV",IF(CM$4=$W143,$EA143*(1+SSSModel!$C$2),0),
     IF(SSSModel!$C$4="FCR",IF(AND(CM$4&gt;=$W143,OFFSET(Profiles!$K$2,$Z143,MAX(Profiles!$C$2,AO$4-$W143))&gt;0),$EC143,0),0))))))</f>
        <v>0</v>
      </c>
      <c r="CN143" s="135">
        <f ca="1">IF(OR($Z143=0,SSSModel!$C$4="CF"),AP143,
IF(LEFT($V143,3)="ON_",
     IF(SSSModel!$C$4="RR",SUMPRODUCT(OFFSET($AC143,0,0,1,$CB$2),OFFSET(Profiles!$K$28,($Z143-1)*(Profiles!$I$26+1)+CN$4-SSSModel!$C$3+1,0,1,$CB$2)),
     IF(SSSModel!$C$4="ECC",$EA143*$EB143*SUMPRODUCT(OFFSET($AC143,0,MAX(0,CN$4-$DZ143-$CA$4+1),1,MIN($DZ143,CN$4-$CA$4+1)),OFFSET(Escalation!$K$24,($Y143-1)*(Escalation!$I$22+1)+CN$4-SSSModel!$C$3+1,MAX(0,CN$4-$DZ143-$CA$4+1),1,MIN($DZ143,CN$4-$CA$4+1))),
     IF(SSSModel!$C$4="PV",AP143*$EA143*(1+SSSModel!$C$2),
     IF(SSSModel!$C$4="FCR",$EC143*SUM(OFFSET($AC143,0,MAX(CN$4-$AC$4-$DZ143+1,0),1,MIN($DZ143,CN$4-$AC$4+1))),0)))),
SUM($AC143:$BZ143)*
     IF(SSSModel!$C$4="RR",OFFSET(Profiles!$K$2,$Z143,MAX(Profiles!$C$2,AP$4-$W143)),
     IF(SSSModel!$C$4="ECC",$EA143*$EB143*IF(MAX(Escalation!$C$2,AP$4-$W143)&gt;$DZ143-1,0,OFFSET(Escalation!$K$2,$Y143,MAX(Escalation!$C$2,AP$4-$W143))),
     IF(SSSModel!$C$4="PV",IF(CN$4=$W143,$EA143*(1+SSSModel!$C$2),0),
     IF(SSSModel!$C$4="FCR",IF(AND(CN$4&gt;=$W143,OFFSET(Profiles!$K$2,$Z143,MAX(Profiles!$C$2,AP$4-$W143))&gt;0),$EC143,0),0))))))</f>
        <v>0</v>
      </c>
      <c r="CO143" s="135">
        <f ca="1">IF(OR($Z143=0,SSSModel!$C$4="CF"),AQ143,
IF(LEFT($V143,3)="ON_",
     IF(SSSModel!$C$4="RR",SUMPRODUCT(OFFSET($AC143,0,0,1,$CB$2),OFFSET(Profiles!$K$28,($Z143-1)*(Profiles!$I$26+1)+CO$4-SSSModel!$C$3+1,0,1,$CB$2)),
     IF(SSSModel!$C$4="ECC",$EA143*$EB143*SUMPRODUCT(OFFSET($AC143,0,MAX(0,CO$4-$DZ143-$CA$4+1),1,MIN($DZ143,CO$4-$CA$4+1)),OFFSET(Escalation!$K$24,($Y143-1)*(Escalation!$I$22+1)+CO$4-SSSModel!$C$3+1,MAX(0,CO$4-$DZ143-$CA$4+1),1,MIN($DZ143,CO$4-$CA$4+1))),
     IF(SSSModel!$C$4="PV",AQ143*$EA143*(1+SSSModel!$C$2),
     IF(SSSModel!$C$4="FCR",$EC143*SUM(OFFSET($AC143,0,MAX(CO$4-$AC$4-$DZ143+1,0),1,MIN($DZ143,CO$4-$AC$4+1))),0)))),
SUM($AC143:$BZ143)*
     IF(SSSModel!$C$4="RR",OFFSET(Profiles!$K$2,$Z143,MAX(Profiles!$C$2,AQ$4-$W143)),
     IF(SSSModel!$C$4="ECC",$EA143*$EB143*IF(MAX(Escalation!$C$2,AQ$4-$W143)&gt;$DZ143-1,0,OFFSET(Escalation!$K$2,$Y143,MAX(Escalation!$C$2,AQ$4-$W143))),
     IF(SSSModel!$C$4="PV",IF(CO$4=$W143,$EA143*(1+SSSModel!$C$2),0),
     IF(SSSModel!$C$4="FCR",IF(AND(CO$4&gt;=$W143,OFFSET(Profiles!$K$2,$Z143,MAX(Profiles!$C$2,AQ$4-$W143))&gt;0),$EC143,0),0))))))</f>
        <v>0</v>
      </c>
      <c r="CP143" s="135">
        <f ca="1">IF(OR($Z143=0,SSSModel!$C$4="CF"),AR143,
IF(LEFT($V143,3)="ON_",
     IF(SSSModel!$C$4="RR",SUMPRODUCT(OFFSET($AC143,0,0,1,$CB$2),OFFSET(Profiles!$K$28,($Z143-1)*(Profiles!$I$26+1)+CP$4-SSSModel!$C$3+1,0,1,$CB$2)),
     IF(SSSModel!$C$4="ECC",$EA143*$EB143*SUMPRODUCT(OFFSET($AC143,0,MAX(0,CP$4-$DZ143-$CA$4+1),1,MIN($DZ143,CP$4-$CA$4+1)),OFFSET(Escalation!$K$24,($Y143-1)*(Escalation!$I$22+1)+CP$4-SSSModel!$C$3+1,MAX(0,CP$4-$DZ143-$CA$4+1),1,MIN($DZ143,CP$4-$CA$4+1))),
     IF(SSSModel!$C$4="PV",AR143*$EA143*(1+SSSModel!$C$2),
     IF(SSSModel!$C$4="FCR",$EC143*SUM(OFFSET($AC143,0,MAX(CP$4-$AC$4-$DZ143+1,0),1,MIN($DZ143,CP$4-$AC$4+1))),0)))),
SUM($AC143:$BZ143)*
     IF(SSSModel!$C$4="RR",OFFSET(Profiles!$K$2,$Z143,MAX(Profiles!$C$2,AR$4-$W143)),
     IF(SSSModel!$C$4="ECC",$EA143*$EB143*IF(MAX(Escalation!$C$2,AR$4-$W143)&gt;$DZ143-1,0,OFFSET(Escalation!$K$2,$Y143,MAX(Escalation!$C$2,AR$4-$W143))),
     IF(SSSModel!$C$4="PV",IF(CP$4=$W143,$EA143*(1+SSSModel!$C$2),0),
     IF(SSSModel!$C$4="FCR",IF(AND(CP$4&gt;=$W143,OFFSET(Profiles!$K$2,$Z143,MAX(Profiles!$C$2,AR$4-$W143))&gt;0),$EC143,0),0))))))</f>
        <v>0</v>
      </c>
      <c r="CQ143" s="135">
        <f ca="1">IF(OR($Z143=0,SSSModel!$C$4="CF"),AS143,
IF(LEFT($V143,3)="ON_",
     IF(SSSModel!$C$4="RR",SUMPRODUCT(OFFSET($AC143,0,0,1,$CB$2),OFFSET(Profiles!$K$28,($Z143-1)*(Profiles!$I$26+1)+CQ$4-SSSModel!$C$3+1,0,1,$CB$2)),
     IF(SSSModel!$C$4="ECC",$EA143*$EB143*SUMPRODUCT(OFFSET($AC143,0,MAX(0,CQ$4-$DZ143-$CA$4+1),1,MIN($DZ143,CQ$4-$CA$4+1)),OFFSET(Escalation!$K$24,($Y143-1)*(Escalation!$I$22+1)+CQ$4-SSSModel!$C$3+1,MAX(0,CQ$4-$DZ143-$CA$4+1),1,MIN($DZ143,CQ$4-$CA$4+1))),
     IF(SSSModel!$C$4="PV",AS143*$EA143*(1+SSSModel!$C$2),
     IF(SSSModel!$C$4="FCR",$EC143*SUM(OFFSET($AC143,0,MAX(CQ$4-$AC$4-$DZ143+1,0),1,MIN($DZ143,CQ$4-$AC$4+1))),0)))),
SUM($AC143:$BZ143)*
     IF(SSSModel!$C$4="RR",OFFSET(Profiles!$K$2,$Z143,MAX(Profiles!$C$2,AS$4-$W143)),
     IF(SSSModel!$C$4="ECC",$EA143*$EB143*IF(MAX(Escalation!$C$2,AS$4-$W143)&gt;$DZ143-1,0,OFFSET(Escalation!$K$2,$Y143,MAX(Escalation!$C$2,AS$4-$W143))),
     IF(SSSModel!$C$4="PV",IF(CQ$4=$W143,$EA143*(1+SSSModel!$C$2),0),
     IF(SSSModel!$C$4="FCR",IF(AND(CQ$4&gt;=$W143,OFFSET(Profiles!$K$2,$Z143,MAX(Profiles!$C$2,AS$4-$W143))&gt;0),$EC143,0),0))))))</f>
        <v>0</v>
      </c>
      <c r="CR143" s="135">
        <f ca="1">IF(OR($Z143=0,SSSModel!$C$4="CF"),AT143,
IF(LEFT($V143,3)="ON_",
     IF(SSSModel!$C$4="RR",SUMPRODUCT(OFFSET($AC143,0,0,1,$CB$2),OFFSET(Profiles!$K$28,($Z143-1)*(Profiles!$I$26+1)+CR$4-SSSModel!$C$3+1,0,1,$CB$2)),
     IF(SSSModel!$C$4="ECC",$EA143*$EB143*SUMPRODUCT(OFFSET($AC143,0,MAX(0,CR$4-$DZ143-$CA$4+1),1,MIN($DZ143,CR$4-$CA$4+1)),OFFSET(Escalation!$K$24,($Y143-1)*(Escalation!$I$22+1)+CR$4-SSSModel!$C$3+1,MAX(0,CR$4-$DZ143-$CA$4+1),1,MIN($DZ143,CR$4-$CA$4+1))),
     IF(SSSModel!$C$4="PV",AT143*$EA143*(1+SSSModel!$C$2),
     IF(SSSModel!$C$4="FCR",$EC143*SUM(OFFSET($AC143,0,MAX(CR$4-$AC$4-$DZ143+1,0),1,MIN($DZ143,CR$4-$AC$4+1))),0)))),
SUM($AC143:$BZ143)*
     IF(SSSModel!$C$4="RR",OFFSET(Profiles!$K$2,$Z143,MAX(Profiles!$C$2,AT$4-$W143)),
     IF(SSSModel!$C$4="ECC",$EA143*$EB143*IF(MAX(Escalation!$C$2,AT$4-$W143)&gt;$DZ143-1,0,OFFSET(Escalation!$K$2,$Y143,MAX(Escalation!$C$2,AT$4-$W143))),
     IF(SSSModel!$C$4="PV",IF(CR$4=$W143,$EA143*(1+SSSModel!$C$2),0),
     IF(SSSModel!$C$4="FCR",IF(AND(CR$4&gt;=$W143,OFFSET(Profiles!$K$2,$Z143,MAX(Profiles!$C$2,AT$4-$W143))&gt;0),$EC143,0),0))))))</f>
        <v>0</v>
      </c>
      <c r="CS143" s="135">
        <f ca="1">IF(OR($Z143=0,SSSModel!$C$4="CF"),AU143,
IF(LEFT($V143,3)="ON_",
     IF(SSSModel!$C$4="RR",SUMPRODUCT(OFFSET($AC143,0,0,1,$CB$2),OFFSET(Profiles!$K$28,($Z143-1)*(Profiles!$I$26+1)+CS$4-SSSModel!$C$3+1,0,1,$CB$2)),
     IF(SSSModel!$C$4="ECC",$EA143*$EB143*SUMPRODUCT(OFFSET($AC143,0,MAX(0,CS$4-$DZ143-$CA$4+1),1,MIN($DZ143,CS$4-$CA$4+1)),OFFSET(Escalation!$K$24,($Y143-1)*(Escalation!$I$22+1)+CS$4-SSSModel!$C$3+1,MAX(0,CS$4-$DZ143-$CA$4+1),1,MIN($DZ143,CS$4-$CA$4+1))),
     IF(SSSModel!$C$4="PV",AU143*$EA143*(1+SSSModel!$C$2),
     IF(SSSModel!$C$4="FCR",$EC143*SUM(OFFSET($AC143,0,MAX(CS$4-$AC$4-$DZ143+1,0),1,MIN($DZ143,CS$4-$AC$4+1))),0)))),
SUM($AC143:$BZ143)*
     IF(SSSModel!$C$4="RR",OFFSET(Profiles!$K$2,$Z143,MAX(Profiles!$C$2,AU$4-$W143)),
     IF(SSSModel!$C$4="ECC",$EA143*$EB143*IF(MAX(Escalation!$C$2,AU$4-$W143)&gt;$DZ143-1,0,OFFSET(Escalation!$K$2,$Y143,MAX(Escalation!$C$2,AU$4-$W143))),
     IF(SSSModel!$C$4="PV",IF(CS$4=$W143,$EA143*(1+SSSModel!$C$2),0),
     IF(SSSModel!$C$4="FCR",IF(AND(CS$4&gt;=$W143,OFFSET(Profiles!$K$2,$Z143,MAX(Profiles!$C$2,AU$4-$W143))&gt;0),$EC143,0),0))))))</f>
        <v>0</v>
      </c>
      <c r="CT143" s="135">
        <f ca="1">IF(OR($Z143=0,SSSModel!$C$4="CF"),AV143,
IF(LEFT($V143,3)="ON_",
     IF(SSSModel!$C$4="RR",SUMPRODUCT(OFFSET($AC143,0,0,1,$CB$2),OFFSET(Profiles!$K$28,($Z143-1)*(Profiles!$I$26+1)+CT$4-SSSModel!$C$3+1,0,1,$CB$2)),
     IF(SSSModel!$C$4="ECC",$EA143*$EB143*SUMPRODUCT(OFFSET($AC143,0,MAX(0,CT$4-$DZ143-$CA$4+1),1,MIN($DZ143,CT$4-$CA$4+1)),OFFSET(Escalation!$K$24,($Y143-1)*(Escalation!$I$22+1)+CT$4-SSSModel!$C$3+1,MAX(0,CT$4-$DZ143-$CA$4+1),1,MIN($DZ143,CT$4-$CA$4+1))),
     IF(SSSModel!$C$4="PV",AV143*$EA143*(1+SSSModel!$C$2),
     IF(SSSModel!$C$4="FCR",$EC143*SUM(OFFSET($AC143,0,MAX(CT$4-$AC$4-$DZ143+1,0),1,MIN($DZ143,CT$4-$AC$4+1))),0)))),
SUM($AC143:$BZ143)*
     IF(SSSModel!$C$4="RR",OFFSET(Profiles!$K$2,$Z143,MAX(Profiles!$C$2,AV$4-$W143)),
     IF(SSSModel!$C$4="ECC",$EA143*$EB143*IF(MAX(Escalation!$C$2,AV$4-$W143)&gt;$DZ143-1,0,OFFSET(Escalation!$K$2,$Y143,MAX(Escalation!$C$2,AV$4-$W143))),
     IF(SSSModel!$C$4="PV",IF(CT$4=$W143,$EA143*(1+SSSModel!$C$2),0),
     IF(SSSModel!$C$4="FCR",IF(AND(CT$4&gt;=$W143,OFFSET(Profiles!$K$2,$Z143,MAX(Profiles!$C$2,AV$4-$W143))&gt;0),$EC143,0),0))))))</f>
        <v>0</v>
      </c>
      <c r="CU143" s="135">
        <f ca="1">IF(OR($Z143=0,SSSModel!$C$4="CF"),AW143,
IF(LEFT($V143,3)="ON_",
     IF(SSSModel!$C$4="RR",SUMPRODUCT(OFFSET($AC143,0,0,1,$CB$2),OFFSET(Profiles!$K$28,($Z143-1)*(Profiles!$I$26+1)+CU$4-SSSModel!$C$3+1,0,1,$CB$2)),
     IF(SSSModel!$C$4="ECC",$EA143*$EB143*SUMPRODUCT(OFFSET($AC143,0,MAX(0,CU$4-$DZ143-$CA$4+1),1,MIN($DZ143,CU$4-$CA$4+1)),OFFSET(Escalation!$K$24,($Y143-1)*(Escalation!$I$22+1)+CU$4-SSSModel!$C$3+1,MAX(0,CU$4-$DZ143-$CA$4+1),1,MIN($DZ143,CU$4-$CA$4+1))),
     IF(SSSModel!$C$4="PV",AW143*$EA143*(1+SSSModel!$C$2),
     IF(SSSModel!$C$4="FCR",$EC143*SUM(OFFSET($AC143,0,MAX(CU$4-$AC$4-$DZ143+1,0),1,MIN($DZ143,CU$4-$AC$4+1))),0)))),
SUM($AC143:$BZ143)*
     IF(SSSModel!$C$4="RR",OFFSET(Profiles!$K$2,$Z143,MAX(Profiles!$C$2,AW$4-$W143)),
     IF(SSSModel!$C$4="ECC",$EA143*$EB143*IF(MAX(Escalation!$C$2,AW$4-$W143)&gt;$DZ143-1,0,OFFSET(Escalation!$K$2,$Y143,MAX(Escalation!$C$2,AW$4-$W143))),
     IF(SSSModel!$C$4="PV",IF(CU$4=$W143,$EA143*(1+SSSModel!$C$2),0),
     IF(SSSModel!$C$4="FCR",IF(AND(CU$4&gt;=$W143,OFFSET(Profiles!$K$2,$Z143,MAX(Profiles!$C$2,AW$4-$W143))&gt;0),$EC143,0),0))))))</f>
        <v>0</v>
      </c>
      <c r="CV143" s="135">
        <f ca="1">IF(OR($Z143=0,SSSModel!$C$4="CF"),AX143,
IF(LEFT($V143,3)="ON_",
     IF(SSSModel!$C$4="RR",SUMPRODUCT(OFFSET($AC143,0,0,1,$CB$2),OFFSET(Profiles!$K$28,($Z143-1)*(Profiles!$I$26+1)+CV$4-SSSModel!$C$3+1,0,1,$CB$2)),
     IF(SSSModel!$C$4="ECC",$EA143*$EB143*SUMPRODUCT(OFFSET($AC143,0,MAX(0,CV$4-$DZ143-$CA$4+1),1,MIN($DZ143,CV$4-$CA$4+1)),OFFSET(Escalation!$K$24,($Y143-1)*(Escalation!$I$22+1)+CV$4-SSSModel!$C$3+1,MAX(0,CV$4-$DZ143-$CA$4+1),1,MIN($DZ143,CV$4-$CA$4+1))),
     IF(SSSModel!$C$4="PV",AX143*$EA143*(1+SSSModel!$C$2),
     IF(SSSModel!$C$4="FCR",$EC143*SUM(OFFSET($AC143,0,MAX(CV$4-$AC$4-$DZ143+1,0),1,MIN($DZ143,CV$4-$AC$4+1))),0)))),
SUM($AC143:$BZ143)*
     IF(SSSModel!$C$4="RR",OFFSET(Profiles!$K$2,$Z143,MAX(Profiles!$C$2,AX$4-$W143)),
     IF(SSSModel!$C$4="ECC",$EA143*$EB143*IF(MAX(Escalation!$C$2,AX$4-$W143)&gt;$DZ143-1,0,OFFSET(Escalation!$K$2,$Y143,MAX(Escalation!$C$2,AX$4-$W143))),
     IF(SSSModel!$C$4="PV",IF(CV$4=$W143,$EA143*(1+SSSModel!$C$2),0),
     IF(SSSModel!$C$4="FCR",IF(AND(CV$4&gt;=$W143,OFFSET(Profiles!$K$2,$Z143,MAX(Profiles!$C$2,AX$4-$W143))&gt;0),$EC143,0),0))))))</f>
        <v>0</v>
      </c>
      <c r="CW143" s="135">
        <f ca="1">IF(OR($Z143=0,SSSModel!$C$4="CF"),AY143,
IF(LEFT($V143,3)="ON_",
     IF(SSSModel!$C$4="RR",SUMPRODUCT(OFFSET($AC143,0,0,1,$CB$2),OFFSET(Profiles!$K$28,($Z143-1)*(Profiles!$I$26+1)+CW$4-SSSModel!$C$3+1,0,1,$CB$2)),
     IF(SSSModel!$C$4="ECC",$EA143*$EB143*SUMPRODUCT(OFFSET($AC143,0,MAX(0,CW$4-$DZ143-$CA$4+1),1,MIN($DZ143,CW$4-$CA$4+1)),OFFSET(Escalation!$K$24,($Y143-1)*(Escalation!$I$22+1)+CW$4-SSSModel!$C$3+1,MAX(0,CW$4-$DZ143-$CA$4+1),1,MIN($DZ143,CW$4-$CA$4+1))),
     IF(SSSModel!$C$4="PV",AY143*$EA143*(1+SSSModel!$C$2),
     IF(SSSModel!$C$4="FCR",$EC143*SUM(OFFSET($AC143,0,MAX(CW$4-$AC$4-$DZ143+1,0),1,MIN($DZ143,CW$4-$AC$4+1))),0)))),
SUM($AC143:$BZ143)*
     IF(SSSModel!$C$4="RR",OFFSET(Profiles!$K$2,$Z143,MAX(Profiles!$C$2,AY$4-$W143)),
     IF(SSSModel!$C$4="ECC",$EA143*$EB143*IF(MAX(Escalation!$C$2,AY$4-$W143)&gt;$DZ143-1,0,OFFSET(Escalation!$K$2,$Y143,MAX(Escalation!$C$2,AY$4-$W143))),
     IF(SSSModel!$C$4="PV",IF(CW$4=$W143,$EA143*(1+SSSModel!$C$2),0),
     IF(SSSModel!$C$4="FCR",IF(AND(CW$4&gt;=$W143,OFFSET(Profiles!$K$2,$Z143,MAX(Profiles!$C$2,AY$4-$W143))&gt;0),$EC143,0),0))))))</f>
        <v>0</v>
      </c>
      <c r="CX143" s="135">
        <f ca="1">IF(OR($Z143=0,SSSModel!$C$4="CF"),AZ143,
IF(LEFT($V143,3)="ON_",
     IF(SSSModel!$C$4="RR",SUMPRODUCT(OFFSET($AC143,0,0,1,$CB$2),OFFSET(Profiles!$K$28,($Z143-1)*(Profiles!$I$26+1)+CX$4-SSSModel!$C$3+1,0,1,$CB$2)),
     IF(SSSModel!$C$4="ECC",$EA143*$EB143*SUMPRODUCT(OFFSET($AC143,0,MAX(0,CX$4-$DZ143-$CA$4+1),1,MIN($DZ143,CX$4-$CA$4+1)),OFFSET(Escalation!$K$24,($Y143-1)*(Escalation!$I$22+1)+CX$4-SSSModel!$C$3+1,MAX(0,CX$4-$DZ143-$CA$4+1),1,MIN($DZ143,CX$4-$CA$4+1))),
     IF(SSSModel!$C$4="PV",AZ143*$EA143*(1+SSSModel!$C$2),
     IF(SSSModel!$C$4="FCR",$EC143*SUM(OFFSET($AC143,0,MAX(CX$4-$AC$4-$DZ143+1,0),1,MIN($DZ143,CX$4-$AC$4+1))),0)))),
SUM($AC143:$BZ143)*
     IF(SSSModel!$C$4="RR",OFFSET(Profiles!$K$2,$Z143,MAX(Profiles!$C$2,AZ$4-$W143)),
     IF(SSSModel!$C$4="ECC",$EA143*$EB143*IF(MAX(Escalation!$C$2,AZ$4-$W143)&gt;$DZ143-1,0,OFFSET(Escalation!$K$2,$Y143,MAX(Escalation!$C$2,AZ$4-$W143))),
     IF(SSSModel!$C$4="PV",IF(CX$4=$W143,$EA143*(1+SSSModel!$C$2),0),
     IF(SSSModel!$C$4="FCR",IF(AND(CX$4&gt;=$W143,OFFSET(Profiles!$K$2,$Z143,MAX(Profiles!$C$2,AZ$4-$W143))&gt;0),$EC143,0),0))))))</f>
        <v>0</v>
      </c>
      <c r="CY143" s="135">
        <f ca="1">IF(OR($Z143=0,SSSModel!$C$4="CF"),BA143,
IF(LEFT($V143,3)="ON_",
     IF(SSSModel!$C$4="RR",SUMPRODUCT(OFFSET($AC143,0,0,1,$CB$2),OFFSET(Profiles!$K$28,($Z143-1)*(Profiles!$I$26+1)+CY$4-SSSModel!$C$3+1,0,1,$CB$2)),
     IF(SSSModel!$C$4="ECC",$EA143*$EB143*SUMPRODUCT(OFFSET($AC143,0,MAX(0,CY$4-$DZ143-$CA$4+1),1,MIN($DZ143,CY$4-$CA$4+1)),OFFSET(Escalation!$K$24,($Y143-1)*(Escalation!$I$22+1)+CY$4-SSSModel!$C$3+1,MAX(0,CY$4-$DZ143-$CA$4+1),1,MIN($DZ143,CY$4-$CA$4+1))),
     IF(SSSModel!$C$4="PV",BA143*$EA143*(1+SSSModel!$C$2),
     IF(SSSModel!$C$4="FCR",$EC143*SUM(OFFSET($AC143,0,MAX(CY$4-$AC$4-$DZ143+1,0),1,MIN($DZ143,CY$4-$AC$4+1))),0)))),
SUM($AC143:$BZ143)*
     IF(SSSModel!$C$4="RR",OFFSET(Profiles!$K$2,$Z143,MAX(Profiles!$C$2,BA$4-$W143)),
     IF(SSSModel!$C$4="ECC",$EA143*$EB143*IF(MAX(Escalation!$C$2,BA$4-$W143)&gt;$DZ143-1,0,OFFSET(Escalation!$K$2,$Y143,MAX(Escalation!$C$2,BA$4-$W143))),
     IF(SSSModel!$C$4="PV",IF(CY$4=$W143,$EA143*(1+SSSModel!$C$2),0),
     IF(SSSModel!$C$4="FCR",IF(AND(CY$4&gt;=$W143,OFFSET(Profiles!$K$2,$Z143,MAX(Profiles!$C$2,BA$4-$W143))&gt;0),$EC143,0),0))))))</f>
        <v>0</v>
      </c>
      <c r="CZ143" s="135">
        <f ca="1">IF(OR($Z143=0,SSSModel!$C$4="CF"),BB143,
IF(LEFT($V143,3)="ON_",
     IF(SSSModel!$C$4="RR",SUMPRODUCT(OFFSET($AC143,0,0,1,$CB$2),OFFSET(Profiles!$K$28,($Z143-1)*(Profiles!$I$26+1)+CZ$4-SSSModel!$C$3+1,0,1,$CB$2)),
     IF(SSSModel!$C$4="ECC",$EA143*$EB143*SUMPRODUCT(OFFSET($AC143,0,MAX(0,CZ$4-$DZ143-$CA$4+1),1,MIN($DZ143,CZ$4-$CA$4+1)),OFFSET(Escalation!$K$24,($Y143-1)*(Escalation!$I$22+1)+CZ$4-SSSModel!$C$3+1,MAX(0,CZ$4-$DZ143-$CA$4+1),1,MIN($DZ143,CZ$4-$CA$4+1))),
     IF(SSSModel!$C$4="PV",BB143*$EA143*(1+SSSModel!$C$2),
     IF(SSSModel!$C$4="FCR",$EC143*SUM(OFFSET($AC143,0,MAX(CZ$4-$AC$4-$DZ143+1,0),1,MIN($DZ143,CZ$4-$AC$4+1))),0)))),
SUM($AC143:$BZ143)*
     IF(SSSModel!$C$4="RR",OFFSET(Profiles!$K$2,$Z143,MAX(Profiles!$C$2,BB$4-$W143)),
     IF(SSSModel!$C$4="ECC",$EA143*$EB143*IF(MAX(Escalation!$C$2,BB$4-$W143)&gt;$DZ143-1,0,OFFSET(Escalation!$K$2,$Y143,MAX(Escalation!$C$2,BB$4-$W143))),
     IF(SSSModel!$C$4="PV",IF(CZ$4=$W143,$EA143*(1+SSSModel!$C$2),0),
     IF(SSSModel!$C$4="FCR",IF(AND(CZ$4&gt;=$W143,OFFSET(Profiles!$K$2,$Z143,MAX(Profiles!$C$2,BB$4-$W143))&gt;0),$EC143,0),0))))))</f>
        <v>0</v>
      </c>
      <c r="DA143" s="135">
        <f ca="1">IF(OR($Z143=0,SSSModel!$C$4="CF"),BC143,
IF(LEFT($V143,3)="ON_",
     IF(SSSModel!$C$4="RR",SUMPRODUCT(OFFSET($AC143,0,0,1,$CB$2),OFFSET(Profiles!$K$28,($Z143-1)*(Profiles!$I$26+1)+DA$4-SSSModel!$C$3+1,0,1,$CB$2)),
     IF(SSSModel!$C$4="ECC",$EA143*$EB143*SUMPRODUCT(OFFSET($AC143,0,MAX(0,DA$4-$DZ143-$CA$4+1),1,MIN($DZ143,DA$4-$CA$4+1)),OFFSET(Escalation!$K$24,($Y143-1)*(Escalation!$I$22+1)+DA$4-SSSModel!$C$3+1,MAX(0,DA$4-$DZ143-$CA$4+1),1,MIN($DZ143,DA$4-$CA$4+1))),
     IF(SSSModel!$C$4="PV",BC143*$EA143*(1+SSSModel!$C$2),
     IF(SSSModel!$C$4="FCR",$EC143*SUM(OFFSET($AC143,0,MAX(DA$4-$AC$4-$DZ143+1,0),1,MIN($DZ143,DA$4-$AC$4+1))),0)))),
SUM($AC143:$BZ143)*
     IF(SSSModel!$C$4="RR",OFFSET(Profiles!$K$2,$Z143,MAX(Profiles!$C$2,BC$4-$W143)),
     IF(SSSModel!$C$4="ECC",$EA143*$EB143*IF(MAX(Escalation!$C$2,BC$4-$W143)&gt;$DZ143-1,0,OFFSET(Escalation!$K$2,$Y143,MAX(Escalation!$C$2,BC$4-$W143))),
     IF(SSSModel!$C$4="PV",IF(DA$4=$W143,$EA143*(1+SSSModel!$C$2),0),
     IF(SSSModel!$C$4="FCR",IF(AND(DA$4&gt;=$W143,OFFSET(Profiles!$K$2,$Z143,MAX(Profiles!$C$2,BC$4-$W143))&gt;0),$EC143,0),0))))))</f>
        <v>0</v>
      </c>
      <c r="DB143" s="135">
        <f ca="1">IF(OR($Z143=0,SSSModel!$C$4="CF"),BD143,
IF(LEFT($V143,3)="ON_",
     IF(SSSModel!$C$4="RR",SUMPRODUCT(OFFSET($AC143,0,0,1,$CB$2),OFFSET(Profiles!$K$28,($Z143-1)*(Profiles!$I$26+1)+DB$4-SSSModel!$C$3+1,0,1,$CB$2)),
     IF(SSSModel!$C$4="ECC",$EA143*$EB143*SUMPRODUCT(OFFSET($AC143,0,MAX(0,DB$4-$DZ143-$CA$4+1),1,MIN($DZ143,DB$4-$CA$4+1)),OFFSET(Escalation!$K$24,($Y143-1)*(Escalation!$I$22+1)+DB$4-SSSModel!$C$3+1,MAX(0,DB$4-$DZ143-$CA$4+1),1,MIN($DZ143,DB$4-$CA$4+1))),
     IF(SSSModel!$C$4="PV",BD143*$EA143*(1+SSSModel!$C$2),
     IF(SSSModel!$C$4="FCR",$EC143*SUM(OFFSET($AC143,0,MAX(DB$4-$AC$4-$DZ143+1,0),1,MIN($DZ143,DB$4-$AC$4+1))),0)))),
SUM($AC143:$BZ143)*
     IF(SSSModel!$C$4="RR",OFFSET(Profiles!$K$2,$Z143,MAX(Profiles!$C$2,BD$4-$W143)),
     IF(SSSModel!$C$4="ECC",$EA143*$EB143*IF(MAX(Escalation!$C$2,BD$4-$W143)&gt;$DZ143-1,0,OFFSET(Escalation!$K$2,$Y143,MAX(Escalation!$C$2,BD$4-$W143))),
     IF(SSSModel!$C$4="PV",IF(DB$4=$W143,$EA143*(1+SSSModel!$C$2),0),
     IF(SSSModel!$C$4="FCR",IF(AND(DB$4&gt;=$W143,OFFSET(Profiles!$K$2,$Z143,MAX(Profiles!$C$2,BD$4-$W143))&gt;0),$EC143,0),0))))))</f>
        <v>0</v>
      </c>
      <c r="DC143" s="135">
        <f ca="1">IF(OR($Z143=0,SSSModel!$C$4="CF"),BE143,
IF(LEFT($V143,3)="ON_",
     IF(SSSModel!$C$4="RR",SUMPRODUCT(OFFSET($AC143,0,0,1,$CB$2),OFFSET(Profiles!$K$28,($Z143-1)*(Profiles!$I$26+1)+DC$4-SSSModel!$C$3+1,0,1,$CB$2)),
     IF(SSSModel!$C$4="ECC",$EA143*$EB143*SUMPRODUCT(OFFSET($AC143,0,MAX(0,DC$4-$DZ143-$CA$4+1),1,MIN($DZ143,DC$4-$CA$4+1)),OFFSET(Escalation!$K$24,($Y143-1)*(Escalation!$I$22+1)+DC$4-SSSModel!$C$3+1,MAX(0,DC$4-$DZ143-$CA$4+1),1,MIN($DZ143,DC$4-$CA$4+1))),
     IF(SSSModel!$C$4="PV",BE143*$EA143*(1+SSSModel!$C$2),
     IF(SSSModel!$C$4="FCR",$EC143*SUM(OFFSET($AC143,0,MAX(DC$4-$AC$4-$DZ143+1,0),1,MIN($DZ143,DC$4-$AC$4+1))),0)))),
SUM($AC143:$BZ143)*
     IF(SSSModel!$C$4="RR",OFFSET(Profiles!$K$2,$Z143,MAX(Profiles!$C$2,BE$4-$W143)),
     IF(SSSModel!$C$4="ECC",$EA143*$EB143*IF(MAX(Escalation!$C$2,BE$4-$W143)&gt;$DZ143-1,0,OFFSET(Escalation!$K$2,$Y143,MAX(Escalation!$C$2,BE$4-$W143))),
     IF(SSSModel!$C$4="PV",IF(DC$4=$W143,$EA143*(1+SSSModel!$C$2),0),
     IF(SSSModel!$C$4="FCR",IF(AND(DC$4&gt;=$W143,OFFSET(Profiles!$K$2,$Z143,MAX(Profiles!$C$2,BE$4-$W143))&gt;0),$EC143,0),0))))))</f>
        <v>0</v>
      </c>
      <c r="DD143" s="135">
        <f ca="1">IF(OR($Z143=0,SSSModel!$C$4="CF"),BF143,
IF(LEFT($V143,3)="ON_",
     IF(SSSModel!$C$4="RR",SUMPRODUCT(OFFSET($AC143,0,0,1,$CB$2),OFFSET(Profiles!$K$28,($Z143-1)*(Profiles!$I$26+1)+DD$4-SSSModel!$C$3+1,0,1,$CB$2)),
     IF(SSSModel!$C$4="ECC",$EA143*$EB143*SUMPRODUCT(OFFSET($AC143,0,MAX(0,DD$4-$DZ143-$CA$4+1),1,MIN($DZ143,DD$4-$CA$4+1)),OFFSET(Escalation!$K$24,($Y143-1)*(Escalation!$I$22+1)+DD$4-SSSModel!$C$3+1,MAX(0,DD$4-$DZ143-$CA$4+1),1,MIN($DZ143,DD$4-$CA$4+1))),
     IF(SSSModel!$C$4="PV",BF143*$EA143*(1+SSSModel!$C$2),
     IF(SSSModel!$C$4="FCR",$EC143*SUM(OFFSET($AC143,0,MAX(DD$4-$AC$4-$DZ143+1,0),1,MIN($DZ143,DD$4-$AC$4+1))),0)))),
SUM($AC143:$BZ143)*
     IF(SSSModel!$C$4="RR",OFFSET(Profiles!$K$2,$Z143,MAX(Profiles!$C$2,BF$4-$W143)),
     IF(SSSModel!$C$4="ECC",$EA143*$EB143*IF(MAX(Escalation!$C$2,BF$4-$W143)&gt;$DZ143-1,0,OFFSET(Escalation!$K$2,$Y143,MAX(Escalation!$C$2,BF$4-$W143))),
     IF(SSSModel!$C$4="PV",IF(DD$4=$W143,$EA143*(1+SSSModel!$C$2),0),
     IF(SSSModel!$C$4="FCR",IF(AND(DD$4&gt;=$W143,OFFSET(Profiles!$K$2,$Z143,MAX(Profiles!$C$2,BF$4-$W143))&gt;0),$EC143,0),0))))))</f>
        <v>0</v>
      </c>
      <c r="DE143" s="135">
        <f ca="1">IF(OR($Z143=0,SSSModel!$C$4="CF"),BG143,
IF(LEFT($V143,3)="ON_",
     IF(SSSModel!$C$4="RR",SUMPRODUCT(OFFSET($AC143,0,0,1,$CB$2),OFFSET(Profiles!$K$28,($Z143-1)*(Profiles!$I$26+1)+DE$4-SSSModel!$C$3+1,0,1,$CB$2)),
     IF(SSSModel!$C$4="ECC",$EA143*$EB143*SUMPRODUCT(OFFSET($AC143,0,MAX(0,DE$4-$DZ143-$CA$4+1),1,MIN($DZ143,DE$4-$CA$4+1)),OFFSET(Escalation!$K$24,($Y143-1)*(Escalation!$I$22+1)+DE$4-SSSModel!$C$3+1,MAX(0,DE$4-$DZ143-$CA$4+1),1,MIN($DZ143,DE$4-$CA$4+1))),
     IF(SSSModel!$C$4="PV",BG143*$EA143*(1+SSSModel!$C$2),
     IF(SSSModel!$C$4="FCR",$EC143*SUM(OFFSET($AC143,0,MAX(DE$4-$AC$4-$DZ143+1,0),1,MIN($DZ143,DE$4-$AC$4+1))),0)))),
SUM($AC143:$BZ143)*
     IF(SSSModel!$C$4="RR",OFFSET(Profiles!$K$2,$Z143,MAX(Profiles!$C$2,BG$4-$W143)),
     IF(SSSModel!$C$4="ECC",$EA143*$EB143*IF(MAX(Escalation!$C$2,BG$4-$W143)&gt;$DZ143-1,0,OFFSET(Escalation!$K$2,$Y143,MAX(Escalation!$C$2,BG$4-$W143))),
     IF(SSSModel!$C$4="PV",IF(DE$4=$W143,$EA143*(1+SSSModel!$C$2),0),
     IF(SSSModel!$C$4="FCR",IF(AND(DE$4&gt;=$W143,OFFSET(Profiles!$K$2,$Z143,MAX(Profiles!$C$2,BG$4-$W143))&gt;0),$EC143,0),0))))))</f>
        <v>0</v>
      </c>
      <c r="DF143" s="135">
        <f ca="1">IF(OR($Z143=0,SSSModel!$C$4="CF"),BH143,
IF(LEFT($V143,3)="ON_",
     IF(SSSModel!$C$4="RR",SUMPRODUCT(OFFSET($AC143,0,0,1,$CB$2),OFFSET(Profiles!$K$28,($Z143-1)*(Profiles!$I$26+1)+DF$4-SSSModel!$C$3+1,0,1,$CB$2)),
     IF(SSSModel!$C$4="ECC",$EA143*$EB143*SUMPRODUCT(OFFSET($AC143,0,MAX(0,DF$4-$DZ143-$CA$4+1),1,MIN($DZ143,DF$4-$CA$4+1)),OFFSET(Escalation!$K$24,($Y143-1)*(Escalation!$I$22+1)+DF$4-SSSModel!$C$3+1,MAX(0,DF$4-$DZ143-$CA$4+1),1,MIN($DZ143,DF$4-$CA$4+1))),
     IF(SSSModel!$C$4="PV",BH143*$EA143*(1+SSSModel!$C$2),
     IF(SSSModel!$C$4="FCR",$EC143*SUM(OFFSET($AC143,0,MAX(DF$4-$AC$4-$DZ143+1,0),1,MIN($DZ143,DF$4-$AC$4+1))),0)))),
SUM($AC143:$BZ143)*
     IF(SSSModel!$C$4="RR",OFFSET(Profiles!$K$2,$Z143,MAX(Profiles!$C$2,BH$4-$W143)),
     IF(SSSModel!$C$4="ECC",$EA143*$EB143*IF(MAX(Escalation!$C$2,BH$4-$W143)&gt;$DZ143-1,0,OFFSET(Escalation!$K$2,$Y143,MAX(Escalation!$C$2,BH$4-$W143))),
     IF(SSSModel!$C$4="PV",IF(DF$4=$W143,$EA143*(1+SSSModel!$C$2),0),
     IF(SSSModel!$C$4="FCR",IF(AND(DF$4&gt;=$W143,OFFSET(Profiles!$K$2,$Z143,MAX(Profiles!$C$2,BH$4-$W143))&gt;0),$EC143,0),0))))))</f>
        <v>0</v>
      </c>
      <c r="DG143" s="135">
        <f ca="1">IF(OR($Z143=0,SSSModel!$C$4="CF"),BI143,
IF(LEFT($V143,3)="ON_",
     IF(SSSModel!$C$4="RR",SUMPRODUCT(OFFSET($AC143,0,0,1,$CB$2),OFFSET(Profiles!$K$28,($Z143-1)*(Profiles!$I$26+1)+DG$4-SSSModel!$C$3+1,0,1,$CB$2)),
     IF(SSSModel!$C$4="ECC",$EA143*$EB143*SUMPRODUCT(OFFSET($AC143,0,MAX(0,DG$4-$DZ143-$CA$4+1),1,MIN($DZ143,DG$4-$CA$4+1)),OFFSET(Escalation!$K$24,($Y143-1)*(Escalation!$I$22+1)+DG$4-SSSModel!$C$3+1,MAX(0,DG$4-$DZ143-$CA$4+1),1,MIN($DZ143,DG$4-$CA$4+1))),
     IF(SSSModel!$C$4="PV",BI143*$EA143*(1+SSSModel!$C$2),
     IF(SSSModel!$C$4="FCR",$EC143*SUM(OFFSET($AC143,0,MAX(DG$4-$AC$4-$DZ143+1,0),1,MIN($DZ143,DG$4-$AC$4+1))),0)))),
SUM($AC143:$BZ143)*
     IF(SSSModel!$C$4="RR",OFFSET(Profiles!$K$2,$Z143,MAX(Profiles!$C$2,BI$4-$W143)),
     IF(SSSModel!$C$4="ECC",$EA143*$EB143*IF(MAX(Escalation!$C$2,BI$4-$W143)&gt;$DZ143-1,0,OFFSET(Escalation!$K$2,$Y143,MAX(Escalation!$C$2,BI$4-$W143))),
     IF(SSSModel!$C$4="PV",IF(DG$4=$W143,$EA143*(1+SSSModel!$C$2),0),
     IF(SSSModel!$C$4="FCR",IF(AND(DG$4&gt;=$W143,OFFSET(Profiles!$K$2,$Z143,MAX(Profiles!$C$2,BI$4-$W143))&gt;0),$EC143,0),0))))))</f>
        <v>0</v>
      </c>
      <c r="DH143" s="135">
        <f ca="1">IF(OR($Z143=0,SSSModel!$C$4="CF"),BJ143,
IF(LEFT($V143,3)="ON_",
     IF(SSSModel!$C$4="RR",SUMPRODUCT(OFFSET($AC143,0,0,1,$CB$2),OFFSET(Profiles!$K$28,($Z143-1)*(Profiles!$I$26+1)+DH$4-SSSModel!$C$3+1,0,1,$CB$2)),
     IF(SSSModel!$C$4="ECC",$EA143*$EB143*SUMPRODUCT(OFFSET($AC143,0,MAX(0,DH$4-$DZ143-$CA$4+1),1,MIN($DZ143,DH$4-$CA$4+1)),OFFSET(Escalation!$K$24,($Y143-1)*(Escalation!$I$22+1)+DH$4-SSSModel!$C$3+1,MAX(0,DH$4-$DZ143-$CA$4+1),1,MIN($DZ143,DH$4-$CA$4+1))),
     IF(SSSModel!$C$4="PV",BJ143*$EA143*(1+SSSModel!$C$2),
     IF(SSSModel!$C$4="FCR",$EC143*SUM(OFFSET($AC143,0,MAX(DH$4-$AC$4-$DZ143+1,0),1,MIN($DZ143,DH$4-$AC$4+1))),0)))),
SUM($AC143:$BZ143)*
     IF(SSSModel!$C$4="RR",OFFSET(Profiles!$K$2,$Z143,MAX(Profiles!$C$2,BJ$4-$W143)),
     IF(SSSModel!$C$4="ECC",$EA143*$EB143*IF(MAX(Escalation!$C$2,BJ$4-$W143)&gt;$DZ143-1,0,OFFSET(Escalation!$K$2,$Y143,MAX(Escalation!$C$2,BJ$4-$W143))),
     IF(SSSModel!$C$4="PV",IF(DH$4=$W143,$EA143*(1+SSSModel!$C$2),0),
     IF(SSSModel!$C$4="FCR",IF(AND(DH$4&gt;=$W143,OFFSET(Profiles!$K$2,$Z143,MAX(Profiles!$C$2,BJ$4-$W143))&gt;0),$EC143,0),0))))))</f>
        <v>0</v>
      </c>
      <c r="DI143" s="135">
        <f ca="1">IF(OR($Z143=0,SSSModel!$C$4="CF"),BK143,
IF(LEFT($V143,3)="ON_",
     IF(SSSModel!$C$4="RR",SUMPRODUCT(OFFSET($AC143,0,0,1,$CB$2),OFFSET(Profiles!$K$28,($Z143-1)*(Profiles!$I$26+1)+DI$4-SSSModel!$C$3+1,0,1,$CB$2)),
     IF(SSSModel!$C$4="ECC",$EA143*$EB143*SUMPRODUCT(OFFSET($AC143,0,MAX(0,DI$4-$DZ143-$CA$4+1),1,MIN($DZ143,DI$4-$CA$4+1)),OFFSET(Escalation!$K$24,($Y143-1)*(Escalation!$I$22+1)+DI$4-SSSModel!$C$3+1,MAX(0,DI$4-$DZ143-$CA$4+1),1,MIN($DZ143,DI$4-$CA$4+1))),
     IF(SSSModel!$C$4="PV",BK143*$EA143*(1+SSSModel!$C$2),
     IF(SSSModel!$C$4="FCR",$EC143*SUM(OFFSET($AC143,0,MAX(DI$4-$AC$4-$DZ143+1,0),1,MIN($DZ143,DI$4-$AC$4+1))),0)))),
SUM($AC143:$BZ143)*
     IF(SSSModel!$C$4="RR",OFFSET(Profiles!$K$2,$Z143,MAX(Profiles!$C$2,BK$4-$W143)),
     IF(SSSModel!$C$4="ECC",$EA143*$EB143*IF(MAX(Escalation!$C$2,BK$4-$W143)&gt;$DZ143-1,0,OFFSET(Escalation!$K$2,$Y143,MAX(Escalation!$C$2,BK$4-$W143))),
     IF(SSSModel!$C$4="PV",IF(DI$4=$W143,$EA143*(1+SSSModel!$C$2),0),
     IF(SSSModel!$C$4="FCR",IF(AND(DI$4&gt;=$W143,OFFSET(Profiles!$K$2,$Z143,MAX(Profiles!$C$2,BK$4-$W143))&gt;0),$EC143,0),0))))))</f>
        <v>0</v>
      </c>
      <c r="DJ143" s="135">
        <f ca="1">IF(OR($Z143=0,SSSModel!$C$4="CF"),BL143,
IF(LEFT($V143,3)="ON_",
     IF(SSSModel!$C$4="RR",SUMPRODUCT(OFFSET($AC143,0,0,1,$CB$2),OFFSET(Profiles!$K$28,($Z143-1)*(Profiles!$I$26+1)+DJ$4-SSSModel!$C$3+1,0,1,$CB$2)),
     IF(SSSModel!$C$4="ECC",$EA143*$EB143*SUMPRODUCT(OFFSET($AC143,0,MAX(0,DJ$4-$DZ143-$CA$4+1),1,MIN($DZ143,DJ$4-$CA$4+1)),OFFSET(Escalation!$K$24,($Y143-1)*(Escalation!$I$22+1)+DJ$4-SSSModel!$C$3+1,MAX(0,DJ$4-$DZ143-$CA$4+1),1,MIN($DZ143,DJ$4-$CA$4+1))),
     IF(SSSModel!$C$4="PV",BL143*$EA143*(1+SSSModel!$C$2),
     IF(SSSModel!$C$4="FCR",$EC143*SUM(OFFSET($AC143,0,MAX(DJ$4-$AC$4-$DZ143+1,0),1,MIN($DZ143,DJ$4-$AC$4+1))),0)))),
SUM($AC143:$BZ143)*
     IF(SSSModel!$C$4="RR",OFFSET(Profiles!$K$2,$Z143,MAX(Profiles!$C$2,BL$4-$W143)),
     IF(SSSModel!$C$4="ECC",$EA143*$EB143*IF(MAX(Escalation!$C$2,BL$4-$W143)&gt;$DZ143-1,0,OFFSET(Escalation!$K$2,$Y143,MAX(Escalation!$C$2,BL$4-$W143))),
     IF(SSSModel!$C$4="PV",IF(DJ$4=$W143,$EA143*(1+SSSModel!$C$2),0),
     IF(SSSModel!$C$4="FCR",IF(AND(DJ$4&gt;=$W143,OFFSET(Profiles!$K$2,$Z143,MAX(Profiles!$C$2,BL$4-$W143))&gt;0),$EC143,0),0))))))</f>
        <v>0</v>
      </c>
      <c r="DK143" s="135">
        <f ca="1">IF(OR($Z143=0,SSSModel!$C$4="CF"),BM143,
IF(LEFT($V143,3)="ON_",
     IF(SSSModel!$C$4="RR",SUMPRODUCT(OFFSET($AC143,0,0,1,$CB$2),OFFSET(Profiles!$K$28,($Z143-1)*(Profiles!$I$26+1)+DK$4-SSSModel!$C$3+1,0,1,$CB$2)),
     IF(SSSModel!$C$4="ECC",$EA143*$EB143*SUMPRODUCT(OFFSET($AC143,0,MAX(0,DK$4-$DZ143-$CA$4+1),1,MIN($DZ143,DK$4-$CA$4+1)),OFFSET(Escalation!$K$24,($Y143-1)*(Escalation!$I$22+1)+DK$4-SSSModel!$C$3+1,MAX(0,DK$4-$DZ143-$CA$4+1),1,MIN($DZ143,DK$4-$CA$4+1))),
     IF(SSSModel!$C$4="PV",BM143*$EA143*(1+SSSModel!$C$2),
     IF(SSSModel!$C$4="FCR",$EC143*SUM(OFFSET($AC143,0,MAX(DK$4-$AC$4-$DZ143+1,0),1,MIN($DZ143,DK$4-$AC$4+1))),0)))),
SUM($AC143:$BZ143)*
     IF(SSSModel!$C$4="RR",OFFSET(Profiles!$K$2,$Z143,MAX(Profiles!$C$2,BM$4-$W143)),
     IF(SSSModel!$C$4="ECC",$EA143*$EB143*IF(MAX(Escalation!$C$2,BM$4-$W143)&gt;$DZ143-1,0,OFFSET(Escalation!$K$2,$Y143,MAX(Escalation!$C$2,BM$4-$W143))),
     IF(SSSModel!$C$4="PV",IF(DK$4=$W143,$EA143*(1+SSSModel!$C$2),0),
     IF(SSSModel!$C$4="FCR",IF(AND(DK$4&gt;=$W143,OFFSET(Profiles!$K$2,$Z143,MAX(Profiles!$C$2,BM$4-$W143))&gt;0),$EC143,0),0))))))</f>
        <v>0</v>
      </c>
      <c r="DL143" s="135">
        <f ca="1">IF(OR($Z143=0,SSSModel!$C$4="CF"),BN143,
IF(LEFT($V143,3)="ON_",
     IF(SSSModel!$C$4="RR",SUMPRODUCT(OFFSET($AC143,0,0,1,$CB$2),OFFSET(Profiles!$K$28,($Z143-1)*(Profiles!$I$26+1)+DL$4-SSSModel!$C$3+1,0,1,$CB$2)),
     IF(SSSModel!$C$4="ECC",$EA143*$EB143*SUMPRODUCT(OFFSET($AC143,0,MAX(0,DL$4-$DZ143-$CA$4+1),1,MIN($DZ143,DL$4-$CA$4+1)),OFFSET(Escalation!$K$24,($Y143-1)*(Escalation!$I$22+1)+DL$4-SSSModel!$C$3+1,MAX(0,DL$4-$DZ143-$CA$4+1),1,MIN($DZ143,DL$4-$CA$4+1))),
     IF(SSSModel!$C$4="PV",BN143*$EA143*(1+SSSModel!$C$2),
     IF(SSSModel!$C$4="FCR",$EC143*SUM(OFFSET($AC143,0,MAX(DL$4-$AC$4-$DZ143+1,0),1,MIN($DZ143,DL$4-$AC$4+1))),0)))),
SUM($AC143:$BZ143)*
     IF(SSSModel!$C$4="RR",OFFSET(Profiles!$K$2,$Z143,MAX(Profiles!$C$2,BN$4-$W143)),
     IF(SSSModel!$C$4="ECC",$EA143*$EB143*IF(MAX(Escalation!$C$2,BN$4-$W143)&gt;$DZ143-1,0,OFFSET(Escalation!$K$2,$Y143,MAX(Escalation!$C$2,BN$4-$W143))),
     IF(SSSModel!$C$4="PV",IF(DL$4=$W143,$EA143*(1+SSSModel!$C$2),0),
     IF(SSSModel!$C$4="FCR",IF(AND(DL$4&gt;=$W143,OFFSET(Profiles!$K$2,$Z143,MAX(Profiles!$C$2,BN$4-$W143))&gt;0),$EC143,0),0))))))</f>
        <v>0</v>
      </c>
      <c r="DM143" s="135">
        <f ca="1">IF(OR($Z143=0,SSSModel!$C$4="CF"),BO143,
IF(LEFT($V143,3)="ON_",
     IF(SSSModel!$C$4="RR",SUMPRODUCT(OFFSET($AC143,0,0,1,$CB$2),OFFSET(Profiles!$K$28,($Z143-1)*(Profiles!$I$26+1)+DM$4-SSSModel!$C$3+1,0,1,$CB$2)),
     IF(SSSModel!$C$4="ECC",$EA143*$EB143*SUMPRODUCT(OFFSET($AC143,0,MAX(0,DM$4-$DZ143-$CA$4+1),1,MIN($DZ143,DM$4-$CA$4+1)),OFFSET(Escalation!$K$24,($Y143-1)*(Escalation!$I$22+1)+DM$4-SSSModel!$C$3+1,MAX(0,DM$4-$DZ143-$CA$4+1),1,MIN($DZ143,DM$4-$CA$4+1))),
     IF(SSSModel!$C$4="PV",BO143*$EA143*(1+SSSModel!$C$2),
     IF(SSSModel!$C$4="FCR",$EC143*SUM(OFFSET($AC143,0,MAX(DM$4-$AC$4-$DZ143+1,0),1,MIN($DZ143,DM$4-$AC$4+1))),0)))),
SUM($AC143:$BZ143)*
     IF(SSSModel!$C$4="RR",OFFSET(Profiles!$K$2,$Z143,MAX(Profiles!$C$2,BO$4-$W143)),
     IF(SSSModel!$C$4="ECC",$EA143*$EB143*IF(MAX(Escalation!$C$2,BO$4-$W143)&gt;$DZ143-1,0,OFFSET(Escalation!$K$2,$Y143,MAX(Escalation!$C$2,BO$4-$W143))),
     IF(SSSModel!$C$4="PV",IF(DM$4=$W143,$EA143*(1+SSSModel!$C$2),0),
     IF(SSSModel!$C$4="FCR",IF(AND(DM$4&gt;=$W143,OFFSET(Profiles!$K$2,$Z143,MAX(Profiles!$C$2,BO$4-$W143))&gt;0),$EC143,0),0))))))</f>
        <v>0</v>
      </c>
      <c r="DN143" s="135">
        <f ca="1">IF(OR($Z143=0,SSSModel!$C$4="CF"),BP143,
IF(LEFT($V143,3)="ON_",
     IF(SSSModel!$C$4="RR",SUMPRODUCT(OFFSET($AC143,0,0,1,$CB$2),OFFSET(Profiles!$K$28,($Z143-1)*(Profiles!$I$26+1)+DN$4-SSSModel!$C$3+1,0,1,$CB$2)),
     IF(SSSModel!$C$4="ECC",$EA143*$EB143*SUMPRODUCT(OFFSET($AC143,0,MAX(0,DN$4-$DZ143-$CA$4+1),1,MIN($DZ143,DN$4-$CA$4+1)),OFFSET(Escalation!$K$24,($Y143-1)*(Escalation!$I$22+1)+DN$4-SSSModel!$C$3+1,MAX(0,DN$4-$DZ143-$CA$4+1),1,MIN($DZ143,DN$4-$CA$4+1))),
     IF(SSSModel!$C$4="PV",BP143*$EA143*(1+SSSModel!$C$2),
     IF(SSSModel!$C$4="FCR",$EC143*SUM(OFFSET($AC143,0,MAX(DN$4-$AC$4-$DZ143+1,0),1,MIN($DZ143,DN$4-$AC$4+1))),0)))),
SUM($AC143:$BZ143)*
     IF(SSSModel!$C$4="RR",OFFSET(Profiles!$K$2,$Z143,MAX(Profiles!$C$2,BP$4-$W143)),
     IF(SSSModel!$C$4="ECC",$EA143*$EB143*IF(MAX(Escalation!$C$2,BP$4-$W143)&gt;$DZ143-1,0,OFFSET(Escalation!$K$2,$Y143,MAX(Escalation!$C$2,BP$4-$W143))),
     IF(SSSModel!$C$4="PV",IF(DN$4=$W143,$EA143*(1+SSSModel!$C$2),0),
     IF(SSSModel!$C$4="FCR",IF(AND(DN$4&gt;=$W143,OFFSET(Profiles!$K$2,$Z143,MAX(Profiles!$C$2,BP$4-$W143))&gt;0),$EC143,0),0))))))</f>
        <v>0</v>
      </c>
      <c r="DO143" s="135">
        <f ca="1">IF(OR($Z143=0,SSSModel!$C$4="CF"),BQ143,
IF(LEFT($V143,3)="ON_",
     IF(SSSModel!$C$4="RR",SUMPRODUCT(OFFSET($AC143,0,0,1,$CB$2),OFFSET(Profiles!$K$28,($Z143-1)*(Profiles!$I$26+1)+DO$4-SSSModel!$C$3+1,0,1,$CB$2)),
     IF(SSSModel!$C$4="ECC",$EA143*$EB143*SUMPRODUCT(OFFSET($AC143,0,MAX(0,DO$4-$DZ143-$CA$4+1),1,MIN($DZ143,DO$4-$CA$4+1)),OFFSET(Escalation!$K$24,($Y143-1)*(Escalation!$I$22+1)+DO$4-SSSModel!$C$3+1,MAX(0,DO$4-$DZ143-$CA$4+1),1,MIN($DZ143,DO$4-$CA$4+1))),
     IF(SSSModel!$C$4="PV",BQ143*$EA143*(1+SSSModel!$C$2),
     IF(SSSModel!$C$4="FCR",$EC143*SUM(OFFSET($AC143,0,MAX(DO$4-$AC$4-$DZ143+1,0),1,MIN($DZ143,DO$4-$AC$4+1))),0)))),
SUM($AC143:$BZ143)*
     IF(SSSModel!$C$4="RR",OFFSET(Profiles!$K$2,$Z143,MAX(Profiles!$C$2,BQ$4-$W143)),
     IF(SSSModel!$C$4="ECC",$EA143*$EB143*IF(MAX(Escalation!$C$2,BQ$4-$W143)&gt;$DZ143-1,0,OFFSET(Escalation!$K$2,$Y143,MAX(Escalation!$C$2,BQ$4-$W143))),
     IF(SSSModel!$C$4="PV",IF(DO$4=$W143,$EA143*(1+SSSModel!$C$2),0),
     IF(SSSModel!$C$4="FCR",IF(AND(DO$4&gt;=$W143,OFFSET(Profiles!$K$2,$Z143,MAX(Profiles!$C$2,BQ$4-$W143))&gt;0),$EC143,0),0))))))</f>
        <v>0</v>
      </c>
      <c r="DP143" s="135">
        <f ca="1">IF(OR($Z143=0,SSSModel!$C$4="CF"),BR143,
IF(LEFT($V143,3)="ON_",
     IF(SSSModel!$C$4="RR",SUMPRODUCT(OFFSET($AC143,0,0,1,$CB$2),OFFSET(Profiles!$K$28,($Z143-1)*(Profiles!$I$26+1)+DP$4-SSSModel!$C$3+1,0,1,$CB$2)),
     IF(SSSModel!$C$4="ECC",$EA143*$EB143*SUMPRODUCT(OFFSET($AC143,0,MAX(0,DP$4-$DZ143-$CA$4+1),1,MIN($DZ143,DP$4-$CA$4+1)),OFFSET(Escalation!$K$24,($Y143-1)*(Escalation!$I$22+1)+DP$4-SSSModel!$C$3+1,MAX(0,DP$4-$DZ143-$CA$4+1),1,MIN($DZ143,DP$4-$CA$4+1))),
     IF(SSSModel!$C$4="PV",BR143*$EA143*(1+SSSModel!$C$2),
     IF(SSSModel!$C$4="FCR",$EC143*SUM(OFFSET($AC143,0,MAX(DP$4-$AC$4-$DZ143+1,0),1,MIN($DZ143,DP$4-$AC$4+1))),0)))),
SUM($AC143:$BZ143)*
     IF(SSSModel!$C$4="RR",OFFSET(Profiles!$K$2,$Z143,MAX(Profiles!$C$2,BR$4-$W143)),
     IF(SSSModel!$C$4="ECC",$EA143*$EB143*IF(MAX(Escalation!$C$2,BR$4-$W143)&gt;$DZ143-1,0,OFFSET(Escalation!$K$2,$Y143,MAX(Escalation!$C$2,BR$4-$W143))),
     IF(SSSModel!$C$4="PV",IF(DP$4=$W143,$EA143*(1+SSSModel!$C$2),0),
     IF(SSSModel!$C$4="FCR",IF(AND(DP$4&gt;=$W143,OFFSET(Profiles!$K$2,$Z143,MAX(Profiles!$C$2,BR$4-$W143))&gt;0),$EC143,0),0))))))</f>
        <v>0</v>
      </c>
      <c r="DQ143" s="135">
        <f ca="1">IF(OR($Z143=0,SSSModel!$C$4="CF"),BS143,
IF(LEFT($V143,3)="ON_",
     IF(SSSModel!$C$4="RR",SUMPRODUCT(OFFSET($AC143,0,0,1,$CB$2),OFFSET(Profiles!$K$28,($Z143-1)*(Profiles!$I$26+1)+DQ$4-SSSModel!$C$3+1,0,1,$CB$2)),
     IF(SSSModel!$C$4="ECC",$EA143*$EB143*SUMPRODUCT(OFFSET($AC143,0,MAX(0,DQ$4-$DZ143-$CA$4+1),1,MIN($DZ143,DQ$4-$CA$4+1)),OFFSET(Escalation!$K$24,($Y143-1)*(Escalation!$I$22+1)+DQ$4-SSSModel!$C$3+1,MAX(0,DQ$4-$DZ143-$CA$4+1),1,MIN($DZ143,DQ$4-$CA$4+1))),
     IF(SSSModel!$C$4="PV",BS143*$EA143*(1+SSSModel!$C$2),
     IF(SSSModel!$C$4="FCR",$EC143*SUM(OFFSET($AC143,0,MAX(DQ$4-$AC$4-$DZ143+1,0),1,MIN($DZ143,DQ$4-$AC$4+1))),0)))),
SUM($AC143:$BZ143)*
     IF(SSSModel!$C$4="RR",OFFSET(Profiles!$K$2,$Z143,MAX(Profiles!$C$2,BS$4-$W143)),
     IF(SSSModel!$C$4="ECC",$EA143*$EB143*IF(MAX(Escalation!$C$2,BS$4-$W143)&gt;$DZ143-1,0,OFFSET(Escalation!$K$2,$Y143,MAX(Escalation!$C$2,BS$4-$W143))),
     IF(SSSModel!$C$4="PV",IF(DQ$4=$W143,$EA143*(1+SSSModel!$C$2),0),
     IF(SSSModel!$C$4="FCR",IF(AND(DQ$4&gt;=$W143,OFFSET(Profiles!$K$2,$Z143,MAX(Profiles!$C$2,BS$4-$W143))&gt;0),$EC143,0),0))))))</f>
        <v>0</v>
      </c>
      <c r="DR143" s="135">
        <f ca="1">IF(OR($Z143=0,SSSModel!$C$4="CF"),BT143,
IF(LEFT($V143,3)="ON_",
     IF(SSSModel!$C$4="RR",SUMPRODUCT(OFFSET($AC143,0,0,1,$CB$2),OFFSET(Profiles!$K$28,($Z143-1)*(Profiles!$I$26+1)+DR$4-SSSModel!$C$3+1,0,1,$CB$2)),
     IF(SSSModel!$C$4="ECC",$EA143*$EB143*SUMPRODUCT(OFFSET($AC143,0,MAX(0,DR$4-$DZ143-$CA$4+1),1,MIN($DZ143,DR$4-$CA$4+1)),OFFSET(Escalation!$K$24,($Y143-1)*(Escalation!$I$22+1)+DR$4-SSSModel!$C$3+1,MAX(0,DR$4-$DZ143-$CA$4+1),1,MIN($DZ143,DR$4-$CA$4+1))),
     IF(SSSModel!$C$4="PV",BT143*$EA143*(1+SSSModel!$C$2),
     IF(SSSModel!$C$4="FCR",$EC143*SUM(OFFSET($AC143,0,MAX(DR$4-$AC$4-$DZ143+1,0),1,MIN($DZ143,DR$4-$AC$4+1))),0)))),
SUM($AC143:$BZ143)*
     IF(SSSModel!$C$4="RR",OFFSET(Profiles!$K$2,$Z143,MAX(Profiles!$C$2,BT$4-$W143)),
     IF(SSSModel!$C$4="ECC",$EA143*$EB143*IF(MAX(Escalation!$C$2,BT$4-$W143)&gt;$DZ143-1,0,OFFSET(Escalation!$K$2,$Y143,MAX(Escalation!$C$2,BT$4-$W143))),
     IF(SSSModel!$C$4="PV",IF(DR$4=$W143,$EA143*(1+SSSModel!$C$2),0),
     IF(SSSModel!$C$4="FCR",IF(AND(DR$4&gt;=$W143,OFFSET(Profiles!$K$2,$Z143,MAX(Profiles!$C$2,BT$4-$W143))&gt;0),$EC143,0),0))))))</f>
        <v>0</v>
      </c>
      <c r="DS143" s="135">
        <f ca="1">IF(OR($Z143=0,SSSModel!$C$4="CF"),BU143,
IF(LEFT($V143,3)="ON_",
     IF(SSSModel!$C$4="RR",SUMPRODUCT(OFFSET($AC143,0,0,1,$CB$2),OFFSET(Profiles!$K$28,($Z143-1)*(Profiles!$I$26+1)+DS$4-SSSModel!$C$3+1,0,1,$CB$2)),
     IF(SSSModel!$C$4="ECC",$EA143*$EB143*SUMPRODUCT(OFFSET($AC143,0,MAX(0,DS$4-$DZ143-$CA$4+1),1,MIN($DZ143,DS$4-$CA$4+1)),OFFSET(Escalation!$K$24,($Y143-1)*(Escalation!$I$22+1)+DS$4-SSSModel!$C$3+1,MAX(0,DS$4-$DZ143-$CA$4+1),1,MIN($DZ143,DS$4-$CA$4+1))),
     IF(SSSModel!$C$4="PV",BU143*$EA143*(1+SSSModel!$C$2),
     IF(SSSModel!$C$4="FCR",$EC143*SUM(OFFSET($AC143,0,MAX(DS$4-$AC$4-$DZ143+1,0),1,MIN($DZ143,DS$4-$AC$4+1))),0)))),
SUM($AC143:$BZ143)*
     IF(SSSModel!$C$4="RR",OFFSET(Profiles!$K$2,$Z143,MAX(Profiles!$C$2,BU$4-$W143)),
     IF(SSSModel!$C$4="ECC",$EA143*$EB143*IF(MAX(Escalation!$C$2,BU$4-$W143)&gt;$DZ143-1,0,OFFSET(Escalation!$K$2,$Y143,MAX(Escalation!$C$2,BU$4-$W143))),
     IF(SSSModel!$C$4="PV",IF(DS$4=$W143,$EA143*(1+SSSModel!$C$2),0),
     IF(SSSModel!$C$4="FCR",IF(AND(DS$4&gt;=$W143,OFFSET(Profiles!$K$2,$Z143,MAX(Profiles!$C$2,BU$4-$W143))&gt;0),$EC143,0),0))))))</f>
        <v>0</v>
      </c>
      <c r="DT143" s="135">
        <f ca="1">IF(OR($Z143=0,SSSModel!$C$4="CF"),BV143,
IF(LEFT($V143,3)="ON_",
     IF(SSSModel!$C$4="RR",SUMPRODUCT(OFFSET($AC143,0,0,1,$CB$2),OFFSET(Profiles!$K$28,($Z143-1)*(Profiles!$I$26+1)+DT$4-SSSModel!$C$3+1,0,1,$CB$2)),
     IF(SSSModel!$C$4="ECC",$EA143*$EB143*SUMPRODUCT(OFFSET($AC143,0,MAX(0,DT$4-$DZ143-$CA$4+1),1,MIN($DZ143,DT$4-$CA$4+1)),OFFSET(Escalation!$K$24,($Y143-1)*(Escalation!$I$22+1)+DT$4-SSSModel!$C$3+1,MAX(0,DT$4-$DZ143-$CA$4+1),1,MIN($DZ143,DT$4-$CA$4+1))),
     IF(SSSModel!$C$4="PV",BV143*$EA143*(1+SSSModel!$C$2),
     IF(SSSModel!$C$4="FCR",$EC143*SUM(OFFSET($AC143,0,MAX(DT$4-$AC$4-$DZ143+1,0),1,MIN($DZ143,DT$4-$AC$4+1))),0)))),
SUM($AC143:$BZ143)*
     IF(SSSModel!$C$4="RR",OFFSET(Profiles!$K$2,$Z143,MAX(Profiles!$C$2,BV$4-$W143)),
     IF(SSSModel!$C$4="ECC",$EA143*$EB143*IF(MAX(Escalation!$C$2,BV$4-$W143)&gt;$DZ143-1,0,OFFSET(Escalation!$K$2,$Y143,MAX(Escalation!$C$2,BV$4-$W143))),
     IF(SSSModel!$C$4="PV",IF(DT$4=$W143,$EA143*(1+SSSModel!$C$2),0),
     IF(SSSModel!$C$4="FCR",IF(AND(DT$4&gt;=$W143,OFFSET(Profiles!$K$2,$Z143,MAX(Profiles!$C$2,BV$4-$W143))&gt;0),$EC143,0),0))))))</f>
        <v>0</v>
      </c>
      <c r="DU143" s="135">
        <f ca="1">IF(OR($Z143=0,SSSModel!$C$4="CF"),BW143,
IF(LEFT($V143,3)="ON_",
     IF(SSSModel!$C$4="RR",SUMPRODUCT(OFFSET($AC143,0,0,1,$CB$2),OFFSET(Profiles!$K$28,($Z143-1)*(Profiles!$I$26+1)+DU$4-SSSModel!$C$3+1,0,1,$CB$2)),
     IF(SSSModel!$C$4="ECC",$EA143*$EB143*SUMPRODUCT(OFFSET($AC143,0,MAX(0,DU$4-$DZ143-$CA$4+1),1,MIN($DZ143,DU$4-$CA$4+1)),OFFSET(Escalation!$K$24,($Y143-1)*(Escalation!$I$22+1)+DU$4-SSSModel!$C$3+1,MAX(0,DU$4-$DZ143-$CA$4+1),1,MIN($DZ143,DU$4-$CA$4+1))),
     IF(SSSModel!$C$4="PV",BW143*$EA143*(1+SSSModel!$C$2),
     IF(SSSModel!$C$4="FCR",$EC143*SUM(OFFSET($AC143,0,MAX(DU$4-$AC$4-$DZ143+1,0),1,MIN($DZ143,DU$4-$AC$4+1))),0)))),
SUM($AC143:$BZ143)*
     IF(SSSModel!$C$4="RR",OFFSET(Profiles!$K$2,$Z143,MAX(Profiles!$C$2,BW$4-$W143)),
     IF(SSSModel!$C$4="ECC",$EA143*$EB143*IF(MAX(Escalation!$C$2,BW$4-$W143)&gt;$DZ143-1,0,OFFSET(Escalation!$K$2,$Y143,MAX(Escalation!$C$2,BW$4-$W143))),
     IF(SSSModel!$C$4="PV",IF(DU$4=$W143,$EA143*(1+SSSModel!$C$2),0),
     IF(SSSModel!$C$4="FCR",IF(AND(DU$4&gt;=$W143,OFFSET(Profiles!$K$2,$Z143,MAX(Profiles!$C$2,BW$4-$W143))&gt;0),$EC143,0),0))))))</f>
        <v>0</v>
      </c>
      <c r="DV143" s="136">
        <f ca="1">IF(OR($Z143=0,SSSModel!$C$4="CF"),BX143,
IF(LEFT($V143,3)="ON_",
     IF(SSSModel!$C$4="RR",SUMPRODUCT(OFFSET($AC143,0,0,1,$CB$2),OFFSET(Profiles!$K$28,($Z143-1)*(Profiles!$I$26+1)+DV$4-SSSModel!$C$3+1,0,1,$CB$2)),
     IF(SSSModel!$C$4="ECC",$EA143*$EB143*SUMPRODUCT(OFFSET($AC143,0,MAX(0,DV$4-$DZ143-$CA$4+1),1,MIN($DZ143,DV$4-$CA$4+1)),OFFSET(Escalation!$K$24,($Y143-1)*(Escalation!$I$22+1)+DV$4-SSSModel!$C$3+1,MAX(0,DV$4-$DZ143-$CA$4+1),1,MIN($DZ143,DV$4-$CA$4+1))),
     IF(SSSModel!$C$4="PV",BX143*$EA143*(1+SSSModel!$C$2),
     IF(SSSModel!$C$4="FCR",$EC143*SUM(OFFSET($AC143,0,MAX(DV$4-$AC$4-$DZ143+1,0),1,MIN($DZ143,DV$4-$AC$4+1))),0)))),
SUM($AC143:$BZ143)*
     IF(SSSModel!$C$4="RR",OFFSET(Profiles!$K$2,$Z143,MAX(Profiles!$C$2,BX$4-$W143)),
     IF(SSSModel!$C$4="ECC",$EA143*$EB143*IF(MAX(Escalation!$C$2,BX$4-$W143)&gt;$DZ143-1,0,OFFSET(Escalation!$K$2,$Y143,MAX(Escalation!$C$2,BX$4-$W143))),
     IF(SSSModel!$C$4="PV",IF(DV$4=$W143,$EA143*(1+SSSModel!$C$2),0),
     IF(SSSModel!$C$4="FCR",IF(AND(DV$4&gt;=$W143,OFFSET(Profiles!$K$2,$Z143,MAX(Profiles!$C$2,BX$4-$W143))&gt;0),$EC143,0),0))))))</f>
        <v>0</v>
      </c>
      <c r="DW143" s="136">
        <f ca="1">IF(OR($Z143=0,SSSModel!$C$4="CF"),BY143,
IF(LEFT($V143,3)="ON_",
     IF(SSSModel!$C$4="RR",SUMPRODUCT(OFFSET($AC143,0,0,1,$CB$2),OFFSET(Profiles!$K$28,($Z143-1)*(Profiles!$I$26+1)+DW$4-SSSModel!$C$3+1,0,1,$CB$2)),
     IF(SSSModel!$C$4="ECC",$EA143*$EB143*SUMPRODUCT(OFFSET($AC143,0,MAX(0,DW$4-$DZ143-$CA$4+1),1,MIN($DZ143,DW$4-$CA$4+1)),OFFSET(Escalation!$K$24,($Y143-1)*(Escalation!$I$22+1)+DW$4-SSSModel!$C$3+1,MAX(0,DW$4-$DZ143-$CA$4+1),1,MIN($DZ143,DW$4-$CA$4+1))),
     IF(SSSModel!$C$4="PV",BY143*$EA143*(1+SSSModel!$C$2),
     IF(SSSModel!$C$4="FCR",$EC143*SUM(OFFSET($AC143,0,MAX(DW$4-$AC$4-$DZ143+1,0),1,MIN($DZ143,DW$4-$AC$4+1))),0)))),
SUM($AC143:$BZ143)*
     IF(SSSModel!$C$4="RR",OFFSET(Profiles!$K$2,$Z143,MAX(Profiles!$C$2,BY$4-$W143)),
     IF(SSSModel!$C$4="ECC",$EA143*$EB143*IF(MAX(Escalation!$C$2,BY$4-$W143)&gt;$DZ143-1,0,OFFSET(Escalation!$K$2,$Y143,MAX(Escalation!$C$2,BY$4-$W143))),
     IF(SSSModel!$C$4="PV",IF(DW$4=$W143,$EA143*(1+SSSModel!$C$2),0),
     IF(SSSModel!$C$4="FCR",IF(AND(DW$4&gt;=$W143,OFFSET(Profiles!$K$2,$Z143,MAX(Profiles!$C$2,BY$4-$W143))&gt;0),$EC143,0),0))))))</f>
        <v>0</v>
      </c>
      <c r="DX143" s="136">
        <f ca="1">IF(OR($Z143=0,SSSModel!$C$4="CF"),BZ143,
IF(LEFT($V143,3)="ON_",
     IF(SSSModel!$C$4="RR",SUMPRODUCT(OFFSET($AC143,0,0,1,$CB$2),OFFSET(Profiles!$K$28,($Z143-1)*(Profiles!$I$26+1)+DX$4-SSSModel!$C$3+1,0,1,$CB$2)),
     IF(SSSModel!$C$4="ECC",$EA143*$EB143*SUMPRODUCT(OFFSET($AC143,0,MAX(0,DX$4-$DZ143-$CA$4+1),1,MIN($DZ143,DX$4-$CA$4+1)),OFFSET(Escalation!$K$24,($Y143-1)*(Escalation!$I$22+1)+DX$4-SSSModel!$C$3+1,MAX(0,DX$4-$DZ143-$CA$4+1),1,MIN($DZ143,DX$4-$CA$4+1))),
     IF(SSSModel!$C$4="PV",BZ143*$EA143*(1+SSSModel!$C$2),
     IF(SSSModel!$C$4="FCR",$EC143*SUM(OFFSET($AC143,0,MAX(DX$4-$AC$4-$DZ143+1,0),1,MIN($DZ143,DX$4-$AC$4+1))),0)))),
SUM($AC143:$BZ143)*
     IF(SSSModel!$C$4="RR",OFFSET(Profiles!$K$2,$Z143,MAX(Profiles!$C$2,BZ$4-$W143)),
     IF(SSSModel!$C$4="ECC",$EA143*$EB143*IF(MAX(Escalation!$C$2,BZ$4-$W143)&gt;$DZ143-1,0,OFFSET(Escalation!$K$2,$Y143,MAX(Escalation!$C$2,BZ$4-$W143))),
     IF(SSSModel!$C$4="PV",IF(DX$4=$W143,$EA143*(1+SSSModel!$C$2),0),
     IF(SSSModel!$C$4="FCR",IF(AND(DX$4&gt;=$W143,OFFSET(Profiles!$K$2,$Z143,MAX(Profiles!$C$2,BZ$4-$W143))&gt;0),$EC143,0),0))))))</f>
        <v>0</v>
      </c>
      <c r="DY143" s="82">
        <f ca="1">IF($Y143=0,0,OFFSET(Escalation!$B$2,$Y143,0))</f>
        <v>0</v>
      </c>
      <c r="DZ143" s="80">
        <f ca="1">IF($Z143=0,0,COUNTIF(OFFSET(Profiles!$K$2,$Z143,0,1,50),"&gt;0"))</f>
        <v>0</v>
      </c>
      <c r="EA143" s="137">
        <f ca="1">IF($Z143=0,0,SUMPRODUCT(Profiles!$C$20:$BH$20,OFFSET(Profiles!$C$2,$Z143,0,1,Profiles!$B$1)))</f>
        <v>0</v>
      </c>
      <c r="EB143" s="24">
        <f>IF($Z143=0,0,((1-(1+DY143)/(1+SSSModel!$C$2))/(1-((1+DY143)/(1+SSSModel!$C$2))^DZ143))*(1+SSSModel!$C$2))</f>
        <v>0</v>
      </c>
      <c r="EC143" s="24">
        <f>IF($Z143=0,0,-PMT(SSSModel!$C$2,DZ143,EA143))</f>
        <v>0</v>
      </c>
    </row>
    <row r="144" spans="3:133" x14ac:dyDescent="0.35">
      <c r="C144" s="18">
        <f t="shared" ref="C144:C154" si="18">C134+1</f>
        <v>14</v>
      </c>
      <c r="D144" s="18">
        <f t="shared" ref="D144:D154" si="19">D134</f>
        <v>10</v>
      </c>
      <c r="E144" s="18">
        <f t="shared" ref="E144:E154" ca="1" si="20">E134</f>
        <v>0</v>
      </c>
      <c r="G144" s="25" t="str">
        <f ca="1">IF($E144=0,"",OFFSET(Resources!B$26,$E144,0))</f>
        <v/>
      </c>
      <c r="H144" s="25" t="str">
        <f ca="1">IF($E144=0,"",OFFSET(Resources!C$26,$E144,0))</f>
        <v/>
      </c>
      <c r="I144" s="25" t="str">
        <f ca="1">IF($E144=0,"",OFFSET(Resources!$E$26,$E144,0))</f>
        <v/>
      </c>
      <c r="J144" s="16">
        <v>1</v>
      </c>
      <c r="K144" s="16" t="s">
        <v>150</v>
      </c>
      <c r="L144" s="25" t="str">
        <f ca="1">OFFSET(Resources!$CG$24,0,$C144-1)</f>
        <v>Start Fuel</v>
      </c>
      <c r="M144" s="25" t="str">
        <f ca="1">OFFSET(Resources!$CG$25,0,$C144-1)</f>
        <v>O&amp;M</v>
      </c>
      <c r="N144" s="1">
        <v>1</v>
      </c>
      <c r="O144" s="7">
        <f ca="1">IF($E144=0,0,OFFSET(Resources!$CG$26,$E144,$C144-1))</f>
        <v>0</v>
      </c>
      <c r="P144" s="25" t="str">
        <f ca="1">OFFSET(Resources!$CG$26,0,$C144-1)</f>
        <v>mmBtu/Yr</v>
      </c>
      <c r="Q144" s="18">
        <f ca="1">IF($E144=0,0,OFFSET(GenAlts!$W$4,$E144,$D144-1))</f>
        <v>0</v>
      </c>
      <c r="R144" s="1">
        <v>1</v>
      </c>
      <c r="S144" t="str">
        <f ca="1">IF($E144=0,"",OFFSET(Resources!$R$26,$E144,0))</f>
        <v/>
      </c>
      <c r="T144" s="85" t="str">
        <f ca="1">IF(OR($E144=0,OFFSET(Resources!$P$26,$E144,0)=0),"",OFFSET(Resources!$P$26,$E144,0))</f>
        <v/>
      </c>
      <c r="U144" s="25">
        <f ca="1">IF($E144=0,0,OFFSET(Resources!$AB$26,$E144,($C144-1)*Resources!$CI$20))</f>
        <v>0</v>
      </c>
      <c r="V144" s="1"/>
      <c r="W144">
        <f t="shared" ca="1" si="17"/>
        <v>0</v>
      </c>
      <c r="X144">
        <f ca="1">IF(T144="",0,MATCH(T144,Profiles!$A$3:$A$22,0))</f>
        <v>0</v>
      </c>
      <c r="Y144" s="10">
        <f ca="1">IF(U144=0,0,MATCH(U144,Escalation!$A$3:$A$18,0))</f>
        <v>0</v>
      </c>
      <c r="Z144">
        <f>IF(V144="",0,MATCH(V144,Profiles!$A$3:$A$22,0))</f>
        <v>0</v>
      </c>
      <c r="AA144" s="8"/>
      <c r="AB144" s="8">
        <v>0</v>
      </c>
      <c r="AC144" s="72">
        <f ca="1">IF(OR(AC$4&lt;$Q144,AC$4&gt;$Q144+IF($S144="",1000,$S144)-1),0,IF(MOD(AC$4-$Q144,IF($R144="",1000,$R144))=0,$O144,0))*IF($Y144&gt;0,(1+INDEX(Escalation!$B$3:$B$18,$Y144,0))^(AC$4-SSSModel!$C$5),1)*IF($X144=0,1,OFFSET(Profiles!$K$2,$X144,MAX(Profiles!$C$2,AC$4-$Q144)))*IF($AA144=1,(1+SSSModel!#REF!),1)</f>
        <v>0</v>
      </c>
      <c r="AD144" s="72">
        <f ca="1">IF(OR(AD$4&lt;$Q144,AD$4&gt;$Q144+IF($S144="",1000,$S144)-1),0,IF(MOD(AD$4-$Q144,IF($R144="",1000,$R144))=0,$O144,0))*IF($Y144&gt;0,(1+INDEX(Escalation!$B$3:$B$18,$Y144,0))^(AD$4-SSSModel!$C$5),1)*IF($X144=0,1,OFFSET(Profiles!$K$2,$X144,MAX(Profiles!$C$2,AD$4-$Q144)))*IF($AA144=1,(1+SSSModel!#REF!),1)</f>
        <v>0</v>
      </c>
      <c r="AE144" s="72">
        <f ca="1">IF(OR(AE$4&lt;$Q144,AE$4&gt;$Q144+IF($S144="",1000,$S144)-1),0,IF(MOD(AE$4-$Q144,IF($R144="",1000,$R144))=0,$O144,0))*IF($Y144&gt;0,(1+INDEX(Escalation!$B$3:$B$18,$Y144,0))^(AE$4-SSSModel!$C$5),1)*IF($X144=0,1,OFFSET(Profiles!$K$2,$X144,MAX(Profiles!$C$2,AE$4-$Q144)))*IF($AA144=1,(1+SSSModel!#REF!),1)</f>
        <v>0</v>
      </c>
      <c r="AF144" s="72">
        <f ca="1">IF(OR(AF$4&lt;$Q144,AF$4&gt;$Q144+IF($S144="",1000,$S144)-1),0,IF(MOD(AF$4-$Q144,IF($R144="",1000,$R144))=0,$O144,0))*IF($Y144&gt;0,(1+INDEX(Escalation!$B$3:$B$18,$Y144,0))^(AF$4-SSSModel!$C$5),1)*IF($X144=0,1,OFFSET(Profiles!$K$2,$X144,MAX(Profiles!$C$2,AF$4-$Q144)))*IF($AA144=1,(1+SSSModel!#REF!),1)</f>
        <v>0</v>
      </c>
      <c r="AG144" s="72">
        <f ca="1">IF(OR(AG$4&lt;$Q144,AG$4&gt;$Q144+IF($S144="",1000,$S144)-1),0,IF(MOD(AG$4-$Q144,IF($R144="",1000,$R144))=0,$O144,0))*IF($Y144&gt;0,(1+INDEX(Escalation!$B$3:$B$18,$Y144,0))^(AG$4-SSSModel!$C$5),1)*IF($X144=0,1,OFFSET(Profiles!$K$2,$X144,MAX(Profiles!$C$2,AG$4-$Q144)))*IF($AA144=1,(1+SSSModel!#REF!),1)</f>
        <v>0</v>
      </c>
      <c r="AH144" s="72">
        <f ca="1">IF(OR(AH$4&lt;$Q144,AH$4&gt;$Q144+IF($S144="",1000,$S144)-1),0,IF(MOD(AH$4-$Q144,IF($R144="",1000,$R144))=0,$O144,0))*IF($Y144&gt;0,(1+INDEX(Escalation!$B$3:$B$18,$Y144,0))^(AH$4-SSSModel!$C$5),1)*IF($X144=0,1,OFFSET(Profiles!$K$2,$X144,MAX(Profiles!$C$2,AH$4-$Q144)))*IF($AA144=1,(1+SSSModel!#REF!),1)</f>
        <v>0</v>
      </c>
      <c r="AI144" s="72">
        <f ca="1">IF(OR(AI$4&lt;$Q144,AI$4&gt;$Q144+IF($S144="",1000,$S144)-1),0,IF(MOD(AI$4-$Q144,IF($R144="",1000,$R144))=0,$O144,0))*IF($Y144&gt;0,(1+INDEX(Escalation!$B$3:$B$18,$Y144,0))^(AI$4-SSSModel!$C$5),1)*IF($X144=0,1,OFFSET(Profiles!$K$2,$X144,MAX(Profiles!$C$2,AI$4-$Q144)))*IF($AA144=1,(1+SSSModel!#REF!),1)</f>
        <v>0</v>
      </c>
      <c r="AJ144" s="72">
        <f ca="1">IF(OR(AJ$4&lt;$Q144,AJ$4&gt;$Q144+IF($S144="",1000,$S144)-1),0,IF(MOD(AJ$4-$Q144,IF($R144="",1000,$R144))=0,$O144,0))*IF($Y144&gt;0,(1+INDEX(Escalation!$B$3:$B$18,$Y144,0))^(AJ$4-SSSModel!$C$5),1)*IF($X144=0,1,OFFSET(Profiles!$K$2,$X144,MAX(Profiles!$C$2,AJ$4-$Q144)))*IF($AA144=1,(1+SSSModel!#REF!),1)</f>
        <v>0</v>
      </c>
      <c r="AK144" s="72">
        <f ca="1">IF(OR(AK$4&lt;$Q144,AK$4&gt;$Q144+IF($S144="",1000,$S144)-1),0,IF(MOD(AK$4-$Q144,IF($R144="",1000,$R144))=0,$O144,0))*IF($Y144&gt;0,(1+INDEX(Escalation!$B$3:$B$18,$Y144,0))^(AK$4-SSSModel!$C$5),1)*IF($X144=0,1,OFFSET(Profiles!$K$2,$X144,MAX(Profiles!$C$2,AK$4-$Q144)))*IF($AA144=1,(1+SSSModel!#REF!),1)</f>
        <v>0</v>
      </c>
      <c r="AL144" s="72">
        <f ca="1">IF(OR(AL$4&lt;$Q144,AL$4&gt;$Q144+IF($S144="",1000,$S144)-1),0,IF(MOD(AL$4-$Q144,IF($R144="",1000,$R144))=0,$O144,0))*IF($Y144&gt;0,(1+INDEX(Escalation!$B$3:$B$18,$Y144,0))^(AL$4-SSSModel!$C$5),1)*IF($X144=0,1,OFFSET(Profiles!$K$2,$X144,MAX(Profiles!$C$2,AL$4-$Q144)))*IF($AA144=1,(1+SSSModel!#REF!),1)</f>
        <v>0</v>
      </c>
      <c r="AM144" s="72">
        <f ca="1">IF(OR(AM$4&lt;$Q144,AM$4&gt;$Q144+IF($S144="",1000,$S144)-1),0,IF(MOD(AM$4-$Q144,IF($R144="",1000,$R144))=0,$O144,0))*IF($Y144&gt;0,(1+INDEX(Escalation!$B$3:$B$18,$Y144,0))^(AM$4-SSSModel!$C$5),1)*IF($X144=0,1,OFFSET(Profiles!$K$2,$X144,MAX(Profiles!$C$2,AM$4-$Q144)))*IF($AA144=1,(1+SSSModel!#REF!),1)</f>
        <v>0</v>
      </c>
      <c r="AN144" s="72">
        <f ca="1">IF(OR(AN$4&lt;$Q144,AN$4&gt;$Q144+IF($S144="",1000,$S144)-1),0,IF(MOD(AN$4-$Q144,IF($R144="",1000,$R144))=0,$O144,0))*IF($Y144&gt;0,(1+INDEX(Escalation!$B$3:$B$18,$Y144,0))^(AN$4-SSSModel!$C$5),1)*IF($X144=0,1,OFFSET(Profiles!$K$2,$X144,MAX(Profiles!$C$2,AN$4-$Q144)))*IF($AA144=1,(1+SSSModel!#REF!),1)</f>
        <v>0</v>
      </c>
      <c r="AO144" s="72">
        <f ca="1">IF(OR(AO$4&lt;$Q144,AO$4&gt;$Q144+IF($S144="",1000,$S144)-1),0,IF(MOD(AO$4-$Q144,IF($R144="",1000,$R144))=0,$O144,0))*IF($Y144&gt;0,(1+INDEX(Escalation!$B$3:$B$18,$Y144,0))^(AO$4-SSSModel!$C$5),1)*IF($X144=0,1,OFFSET(Profiles!$K$2,$X144,MAX(Profiles!$C$2,AO$4-$Q144)))*IF($AA144=1,(1+SSSModel!#REF!),1)</f>
        <v>0</v>
      </c>
      <c r="AP144" s="72">
        <f ca="1">IF(OR(AP$4&lt;$Q144,AP$4&gt;$Q144+IF($S144="",1000,$S144)-1),0,IF(MOD(AP$4-$Q144,IF($R144="",1000,$R144))=0,$O144,0))*IF($Y144&gt;0,(1+INDEX(Escalation!$B$3:$B$18,$Y144,0))^(AP$4-SSSModel!$C$5),1)*IF($X144=0,1,OFFSET(Profiles!$K$2,$X144,MAX(Profiles!$C$2,AP$4-$Q144)))*IF($AA144=1,(1+SSSModel!#REF!),1)</f>
        <v>0</v>
      </c>
      <c r="AQ144" s="72">
        <f ca="1">IF(OR(AQ$4&lt;$Q144,AQ$4&gt;$Q144+IF($S144="",1000,$S144)-1),0,IF(MOD(AQ$4-$Q144,IF($R144="",1000,$R144))=0,$O144,0))*IF($Y144&gt;0,(1+INDEX(Escalation!$B$3:$B$18,$Y144,0))^(AQ$4-SSSModel!$C$5),1)*IF($X144=0,1,OFFSET(Profiles!$K$2,$X144,MAX(Profiles!$C$2,AQ$4-$Q144)))*IF($AA144=1,(1+SSSModel!#REF!),1)</f>
        <v>0</v>
      </c>
      <c r="AR144" s="72">
        <f ca="1">IF(OR(AR$4&lt;$Q144,AR$4&gt;$Q144+IF($S144="",1000,$S144)-1),0,IF(MOD(AR$4-$Q144,IF($R144="",1000,$R144))=0,$O144,0))*IF($Y144&gt;0,(1+INDEX(Escalation!$B$3:$B$18,$Y144,0))^(AR$4-SSSModel!$C$5),1)*IF($X144=0,1,OFFSET(Profiles!$K$2,$X144,MAX(Profiles!$C$2,AR$4-$Q144)))*IF($AA144=1,(1+SSSModel!#REF!),1)</f>
        <v>0</v>
      </c>
      <c r="AS144" s="72">
        <f ca="1">IF(OR(AS$4&lt;$Q144,AS$4&gt;$Q144+IF($S144="",1000,$S144)-1),0,IF(MOD(AS$4-$Q144,IF($R144="",1000,$R144))=0,$O144,0))*IF($Y144&gt;0,(1+INDEX(Escalation!$B$3:$B$18,$Y144,0))^(AS$4-SSSModel!$C$5),1)*IF($X144=0,1,OFFSET(Profiles!$K$2,$X144,MAX(Profiles!$C$2,AS$4-$Q144)))*IF($AA144=1,(1+SSSModel!#REF!),1)</f>
        <v>0</v>
      </c>
      <c r="AT144" s="72">
        <f ca="1">IF(OR(AT$4&lt;$Q144,AT$4&gt;$Q144+IF($S144="",1000,$S144)-1),0,IF(MOD(AT$4-$Q144,IF($R144="",1000,$R144))=0,$O144,0))*IF($Y144&gt;0,(1+INDEX(Escalation!$B$3:$B$18,$Y144,0))^(AT$4-SSSModel!$C$5),1)*IF($X144=0,1,OFFSET(Profiles!$K$2,$X144,MAX(Profiles!$C$2,AT$4-$Q144)))*IF($AA144=1,(1+SSSModel!#REF!),1)</f>
        <v>0</v>
      </c>
      <c r="AU144" s="72">
        <f ca="1">IF(OR(AU$4&lt;$Q144,AU$4&gt;$Q144+IF($S144="",1000,$S144)-1),0,IF(MOD(AU$4-$Q144,IF($R144="",1000,$R144))=0,$O144,0))*IF($Y144&gt;0,(1+INDEX(Escalation!$B$3:$B$18,$Y144,0))^(AU$4-SSSModel!$C$5),1)*IF($X144=0,1,OFFSET(Profiles!$K$2,$X144,MAX(Profiles!$C$2,AU$4-$Q144)))*IF($AA144=1,(1+SSSModel!#REF!),1)</f>
        <v>0</v>
      </c>
      <c r="AV144" s="72">
        <f ca="1">IF(OR(AV$4&lt;$Q144,AV$4&gt;$Q144+IF($S144="",1000,$S144)-1),0,IF(MOD(AV$4-$Q144,IF($R144="",1000,$R144))=0,$O144,0))*IF($Y144&gt;0,(1+INDEX(Escalation!$B$3:$B$18,$Y144,0))^(AV$4-SSSModel!$C$5),1)*IF($X144=0,1,OFFSET(Profiles!$K$2,$X144,MAX(Profiles!$C$2,AV$4-$Q144)))*IF($AA144=1,(1+SSSModel!#REF!),1)</f>
        <v>0</v>
      </c>
      <c r="AW144" s="72">
        <f ca="1">IF(OR(AW$4&lt;$Q144,AW$4&gt;$Q144+IF($S144="",1000,$S144)-1),0,IF(MOD(AW$4-$Q144,IF($R144="",1000,$R144))=0,$O144,0))*IF($Y144&gt;0,(1+INDEX(Escalation!$B$3:$B$18,$Y144,0))^(AW$4-SSSModel!$C$5),1)*IF($X144=0,1,OFFSET(Profiles!$K$2,$X144,MAX(Profiles!$C$2,AW$4-$Q144)))*IF($AA144=1,(1+SSSModel!#REF!),1)</f>
        <v>0</v>
      </c>
      <c r="AX144" s="72">
        <f ca="1">IF(OR(AX$4&lt;$Q144,AX$4&gt;$Q144+IF($S144="",1000,$S144)-1),0,IF(MOD(AX$4-$Q144,IF($R144="",1000,$R144))=0,$O144,0))*IF($Y144&gt;0,(1+INDEX(Escalation!$B$3:$B$18,$Y144,0))^(AX$4-SSSModel!$C$5),1)*IF($X144=0,1,OFFSET(Profiles!$K$2,$X144,MAX(Profiles!$C$2,AX$4-$Q144)))*IF($AA144=1,(1+SSSModel!#REF!),1)</f>
        <v>0</v>
      </c>
      <c r="AY144" s="72">
        <f ca="1">IF(OR(AY$4&lt;$Q144,AY$4&gt;$Q144+IF($S144="",1000,$S144)-1),0,IF(MOD(AY$4-$Q144,IF($R144="",1000,$R144))=0,$O144,0))*IF($Y144&gt;0,(1+INDEX(Escalation!$B$3:$B$18,$Y144,0))^(AY$4-SSSModel!$C$5),1)*IF($X144=0,1,OFFSET(Profiles!$K$2,$X144,MAX(Profiles!$C$2,AY$4-$Q144)))*IF($AA144=1,(1+SSSModel!#REF!),1)</f>
        <v>0</v>
      </c>
      <c r="AZ144" s="72">
        <f ca="1">IF(OR(AZ$4&lt;$Q144,AZ$4&gt;$Q144+IF($S144="",1000,$S144)-1),0,IF(MOD(AZ$4-$Q144,IF($R144="",1000,$R144))=0,$O144,0))*IF($Y144&gt;0,(1+INDEX(Escalation!$B$3:$B$18,$Y144,0))^(AZ$4-SSSModel!$C$5),1)*IF($X144=0,1,OFFSET(Profiles!$K$2,$X144,MAX(Profiles!$C$2,AZ$4-$Q144)))*IF($AA144=1,(1+SSSModel!#REF!),1)</f>
        <v>0</v>
      </c>
      <c r="BA144" s="72">
        <f ca="1">IF(OR(BA$4&lt;$Q144,BA$4&gt;$Q144+IF($S144="",1000,$S144)-1),0,IF(MOD(BA$4-$Q144,IF($R144="",1000,$R144))=0,$O144,0))*IF($Y144&gt;0,(1+INDEX(Escalation!$B$3:$B$18,$Y144,0))^(BA$4-SSSModel!$C$5),1)*IF($X144=0,1,OFFSET(Profiles!$K$2,$X144,MAX(Profiles!$C$2,BA$4-$Q144)))*IF($AA144=1,(1+SSSModel!#REF!),1)</f>
        <v>0</v>
      </c>
      <c r="BB144" s="72">
        <f ca="1">IF(OR(BB$4&lt;$Q144,BB$4&gt;$Q144+IF($S144="",1000,$S144)-1),0,IF(MOD(BB$4-$Q144,IF($R144="",1000,$R144))=0,$O144,0))*IF($Y144&gt;0,(1+INDEX(Escalation!$B$3:$B$18,$Y144,0))^(BB$4-SSSModel!$C$5),1)*IF($X144=0,1,OFFSET(Profiles!$K$2,$X144,MAX(Profiles!$C$2,BB$4-$Q144)))*IF($AA144=1,(1+SSSModel!#REF!),1)</f>
        <v>0</v>
      </c>
      <c r="BC144" s="72">
        <f ca="1">IF(OR(BC$4&lt;$Q144,BC$4&gt;$Q144+IF($S144="",1000,$S144)-1),0,IF(MOD(BC$4-$Q144,IF($R144="",1000,$R144))=0,$O144,0))*IF($Y144&gt;0,(1+INDEX(Escalation!$B$3:$B$18,$Y144,0))^(BC$4-SSSModel!$C$5),1)*IF($X144=0,1,OFFSET(Profiles!$K$2,$X144,MAX(Profiles!$C$2,BC$4-$Q144)))*IF($AA144=1,(1+SSSModel!#REF!),1)</f>
        <v>0</v>
      </c>
      <c r="BD144" s="72">
        <f ca="1">IF(OR(BD$4&lt;$Q144,BD$4&gt;$Q144+IF($S144="",1000,$S144)-1),0,IF(MOD(BD$4-$Q144,IF($R144="",1000,$R144))=0,$O144,0))*IF($Y144&gt;0,(1+INDEX(Escalation!$B$3:$B$18,$Y144,0))^(BD$4-SSSModel!$C$5),1)*IF($X144=0,1,OFFSET(Profiles!$K$2,$X144,MAX(Profiles!$C$2,BD$4-$Q144)))*IF($AA144=1,(1+SSSModel!#REF!),1)</f>
        <v>0</v>
      </c>
      <c r="BE144" s="72">
        <f ca="1">IF(OR(BE$4&lt;$Q144,BE$4&gt;$Q144+IF($S144="",1000,$S144)-1),0,IF(MOD(BE$4-$Q144,IF($R144="",1000,$R144))=0,$O144,0))*IF($Y144&gt;0,(1+INDEX(Escalation!$B$3:$B$18,$Y144,0))^(BE$4-SSSModel!$C$5),1)*IF($X144=0,1,OFFSET(Profiles!$K$2,$X144,MAX(Profiles!$C$2,BE$4-$Q144)))*IF($AA144=1,(1+SSSModel!#REF!),1)</f>
        <v>0</v>
      </c>
      <c r="BF144" s="72">
        <f ca="1">IF(OR(BF$4&lt;$Q144,BF$4&gt;$Q144+IF($S144="",1000,$S144)-1),0,IF(MOD(BF$4-$Q144,IF($R144="",1000,$R144))=0,$O144,0))*IF($Y144&gt;0,(1+INDEX(Escalation!$B$3:$B$18,$Y144,0))^(BF$4-SSSModel!$C$5),1)*IF($X144=0,1,OFFSET(Profiles!$K$2,$X144,MAX(Profiles!$C$2,BF$4-$Q144)))*IF($AA144=1,(1+SSSModel!#REF!),1)</f>
        <v>0</v>
      </c>
      <c r="BG144" s="72">
        <f ca="1">IF(OR(BG$4&lt;$Q144,BG$4&gt;$Q144+IF($S144="",1000,$S144)-1),0,IF(MOD(BG$4-$Q144,IF($R144="",1000,$R144))=0,$O144,0))*IF($Y144&gt;0,(1+INDEX(Escalation!$B$3:$B$18,$Y144,0))^(BG$4-SSSModel!$C$5),1)*IF($X144=0,1,OFFSET(Profiles!$K$2,$X144,MAX(Profiles!$C$2,BG$4-$Q144)))*IF($AA144=1,(1+SSSModel!#REF!),1)</f>
        <v>0</v>
      </c>
      <c r="BH144" s="72">
        <f ca="1">IF(OR(BH$4&lt;$Q144,BH$4&gt;$Q144+IF($S144="",1000,$S144)-1),0,IF(MOD(BH$4-$Q144,IF($R144="",1000,$R144))=0,$O144,0))*IF($Y144&gt;0,(1+INDEX(Escalation!$B$3:$B$18,$Y144,0))^(BH$4-SSSModel!$C$5),1)*IF($X144=0,1,OFFSET(Profiles!$K$2,$X144,MAX(Profiles!$C$2,BH$4-$Q144)))*IF($AA144=1,(1+SSSModel!#REF!),1)</f>
        <v>0</v>
      </c>
      <c r="BI144" s="72">
        <f ca="1">IF(OR(BI$4&lt;$Q144,BI$4&gt;$Q144+IF($S144="",1000,$S144)-1),0,IF(MOD(BI$4-$Q144,IF($R144="",1000,$R144))=0,$O144,0))*IF($Y144&gt;0,(1+INDEX(Escalation!$B$3:$B$18,$Y144,0))^(BI$4-SSSModel!$C$5),1)*IF($X144=0,1,OFFSET(Profiles!$K$2,$X144,MAX(Profiles!$C$2,BI$4-$Q144)))*IF($AA144=1,(1+SSSModel!#REF!),1)</f>
        <v>0</v>
      </c>
      <c r="BJ144" s="72">
        <f ca="1">IF(OR(BJ$4&lt;$Q144,BJ$4&gt;$Q144+IF($S144="",1000,$S144)-1),0,IF(MOD(BJ$4-$Q144,IF($R144="",1000,$R144))=0,$O144,0))*IF($Y144&gt;0,(1+INDEX(Escalation!$B$3:$B$18,$Y144,0))^(BJ$4-SSSModel!$C$5),1)*IF($X144=0,1,OFFSET(Profiles!$K$2,$X144,MAX(Profiles!$C$2,BJ$4-$Q144)))*IF($AA144=1,(1+SSSModel!#REF!),1)</f>
        <v>0</v>
      </c>
      <c r="BK144" s="72">
        <f ca="1">IF(OR(BK$4&lt;$Q144,BK$4&gt;$Q144+IF($S144="",1000,$S144)-1),0,IF(MOD(BK$4-$Q144,IF($R144="",1000,$R144))=0,$O144,0))*IF($Y144&gt;0,(1+INDEX(Escalation!$B$3:$B$18,$Y144,0))^(BK$4-SSSModel!$C$5),1)*IF($X144=0,1,OFFSET(Profiles!$K$2,$X144,MAX(Profiles!$C$2,BK$4-$Q144)))*IF($AA144=1,(1+SSSModel!#REF!),1)</f>
        <v>0</v>
      </c>
      <c r="BL144" s="72">
        <f ca="1">IF(OR(BL$4&lt;$Q144,BL$4&gt;$Q144+IF($S144="",1000,$S144)-1),0,IF(MOD(BL$4-$Q144,IF($R144="",1000,$R144))=0,$O144,0))*IF($Y144&gt;0,(1+INDEX(Escalation!$B$3:$B$18,$Y144,0))^(BL$4-SSSModel!$C$5),1)*IF($X144=0,1,OFFSET(Profiles!$K$2,$X144,MAX(Profiles!$C$2,BL$4-$Q144)))*IF($AA144=1,(1+SSSModel!#REF!),1)</f>
        <v>0</v>
      </c>
      <c r="BM144" s="72">
        <f ca="1">IF(OR(BM$4&lt;$Q144,BM$4&gt;$Q144+IF($S144="",1000,$S144)-1),0,IF(MOD(BM$4-$Q144,IF($R144="",1000,$R144))=0,$O144,0))*IF($Y144&gt;0,(1+INDEX(Escalation!$B$3:$B$18,$Y144,0))^(BM$4-SSSModel!$C$5),1)*IF($X144=0,1,OFFSET(Profiles!$K$2,$X144,MAX(Profiles!$C$2,BM$4-$Q144)))*IF($AA144=1,(1+SSSModel!#REF!),1)</f>
        <v>0</v>
      </c>
      <c r="BN144" s="72">
        <f ca="1">IF(OR(BN$4&lt;$Q144,BN$4&gt;$Q144+IF($S144="",1000,$S144)-1),0,IF(MOD(BN$4-$Q144,IF($R144="",1000,$R144))=0,$O144,0))*IF($Y144&gt;0,(1+INDEX(Escalation!$B$3:$B$18,$Y144,0))^(BN$4-SSSModel!$C$5),1)*IF($X144=0,1,OFFSET(Profiles!$K$2,$X144,MAX(Profiles!$C$2,BN$4-$Q144)))*IF($AA144=1,(1+SSSModel!#REF!),1)</f>
        <v>0</v>
      </c>
      <c r="BO144" s="72">
        <f ca="1">IF(OR(BO$4&lt;$Q144,BO$4&gt;$Q144+IF($S144="",1000,$S144)-1),0,IF(MOD(BO$4-$Q144,IF($R144="",1000,$R144))=0,$O144,0))*IF($Y144&gt;0,(1+INDEX(Escalation!$B$3:$B$18,$Y144,0))^(BO$4-SSSModel!$C$5),1)*IF($X144=0,1,OFFSET(Profiles!$K$2,$X144,MAX(Profiles!$C$2,BO$4-$Q144)))*IF($AA144=1,(1+SSSModel!#REF!),1)</f>
        <v>0</v>
      </c>
      <c r="BP144" s="72">
        <f ca="1">IF(OR(BP$4&lt;$Q144,BP$4&gt;$Q144+IF($S144="",1000,$S144)-1),0,IF(MOD(BP$4-$Q144,IF($R144="",1000,$R144))=0,$O144,0))*IF($Y144&gt;0,(1+INDEX(Escalation!$B$3:$B$18,$Y144,0))^(BP$4-SSSModel!$C$5),1)*IF($X144=0,1,OFFSET(Profiles!$K$2,$X144,MAX(Profiles!$C$2,BP$4-$Q144)))*IF($AA144=1,(1+SSSModel!#REF!),1)</f>
        <v>0</v>
      </c>
      <c r="BQ144" s="72">
        <f ca="1">IF(OR(BQ$4&lt;$Q144,BQ$4&gt;$Q144+IF($S144="",1000,$S144)-1),0,IF(MOD(BQ$4-$Q144,IF($R144="",1000,$R144))=0,$O144,0))*IF($Y144&gt;0,(1+INDEX(Escalation!$B$3:$B$18,$Y144,0))^(BQ$4-SSSModel!$C$5),1)*IF($X144=0,1,OFFSET(Profiles!$K$2,$X144,MAX(Profiles!$C$2,BQ$4-$Q144)))*IF($AA144=1,(1+SSSModel!#REF!),1)</f>
        <v>0</v>
      </c>
      <c r="BR144" s="72">
        <f ca="1">IF(OR(BR$4&lt;$Q144,BR$4&gt;$Q144+IF($S144="",1000,$S144)-1),0,IF(MOD(BR$4-$Q144,IF($R144="",1000,$R144))=0,$O144,0))*IF($Y144&gt;0,(1+INDEX(Escalation!$B$3:$B$18,$Y144,0))^(BR$4-SSSModel!$C$5),1)*IF($X144=0,1,OFFSET(Profiles!$K$2,$X144,MAX(Profiles!$C$2,BR$4-$Q144)))*IF($AA144=1,(1+SSSModel!#REF!),1)</f>
        <v>0</v>
      </c>
      <c r="BS144" s="72">
        <f ca="1">IF(OR(BS$4&lt;$Q144,BS$4&gt;$Q144+IF($S144="",1000,$S144)-1),0,IF(MOD(BS$4-$Q144,IF($R144="",1000,$R144))=0,$O144,0))*IF($Y144&gt;0,(1+INDEX(Escalation!$B$3:$B$18,$Y144,0))^(BS$4-SSSModel!$C$5),1)*IF($X144=0,1,OFFSET(Profiles!$K$2,$X144,MAX(Profiles!$C$2,BS$4-$Q144)))*IF($AA144=1,(1+SSSModel!#REF!),1)</f>
        <v>0</v>
      </c>
      <c r="BT144" s="72">
        <f ca="1">IF(OR(BT$4&lt;$Q144,BT$4&gt;$Q144+IF($S144="",1000,$S144)-1),0,IF(MOD(BT$4-$Q144,IF($R144="",1000,$R144))=0,$O144,0))*IF($Y144&gt;0,(1+INDEX(Escalation!$B$3:$B$18,$Y144,0))^(BT$4-SSSModel!$C$5),1)*IF($X144=0,1,OFFSET(Profiles!$K$2,$X144,MAX(Profiles!$C$2,BT$4-$Q144)))*IF($AA144=1,(1+SSSModel!#REF!),1)</f>
        <v>0</v>
      </c>
      <c r="BU144" s="72">
        <f ca="1">IF(OR(BU$4&lt;$Q144,BU$4&gt;$Q144+IF($S144="",1000,$S144)-1),0,IF(MOD(BU$4-$Q144,IF($R144="",1000,$R144))=0,$O144,0))*IF($Y144&gt;0,(1+INDEX(Escalation!$B$3:$B$18,$Y144,0))^(BU$4-SSSModel!$C$5),1)*IF($X144=0,1,OFFSET(Profiles!$K$2,$X144,MAX(Profiles!$C$2,BU$4-$Q144)))*IF($AA144=1,(1+SSSModel!#REF!),1)</f>
        <v>0</v>
      </c>
      <c r="BV144" s="72">
        <f ca="1">IF(OR(BV$4&lt;$Q144,BV$4&gt;$Q144+IF($S144="",1000,$S144)-1),0,IF(MOD(BV$4-$Q144,IF($R144="",1000,$R144))=0,$O144,0))*IF($Y144&gt;0,(1+INDEX(Escalation!$B$3:$B$18,$Y144,0))^(BV$4-SSSModel!$C$5),1)*IF($X144=0,1,OFFSET(Profiles!$K$2,$X144,MAX(Profiles!$C$2,BV$4-$Q144)))*IF($AA144=1,(1+SSSModel!#REF!),1)</f>
        <v>0</v>
      </c>
      <c r="BW144" s="72">
        <f ca="1">IF(OR(BW$4&lt;$Q144,BW$4&gt;$Q144+IF($S144="",1000,$S144)-1),0,IF(MOD(BW$4-$Q144,IF($R144="",1000,$R144))=0,$O144,0))*IF($Y144&gt;0,(1+INDEX(Escalation!$B$3:$B$18,$Y144,0))^(BW$4-SSSModel!$C$5),1)*IF($X144=0,1,OFFSET(Profiles!$K$2,$X144,MAX(Profiles!$C$2,BW$4-$Q144)))*IF($AA144=1,(1+SSSModel!#REF!),1)</f>
        <v>0</v>
      </c>
      <c r="BX144" s="72">
        <f ca="1">IF(OR(BX$4&lt;$Q144,BX$4&gt;$Q144+IF($S144="",1000,$S144)-1),0,IF(MOD(BX$4-$Q144,IF($R144="",1000,$R144))=0,$O144,0))*IF($Y144&gt;0,(1+INDEX(Escalation!$B$3:$B$18,$Y144,0))^(BX$4-SSSModel!$C$5),1)*IF($X144=0,1,OFFSET(Profiles!$K$2,$X144,MAX(Profiles!$C$2,BX$4-$Q144)))*IF($AA144=1,(1+SSSModel!#REF!),1)</f>
        <v>0</v>
      </c>
      <c r="BY144" s="72">
        <f ca="1">IF(OR(BY$4&lt;$Q144,BY$4&gt;$Q144+IF($S144="",1000,$S144)-1),0,IF(MOD(BY$4-$Q144,IF($R144="",1000,$R144))=0,$O144,0))*IF($Y144&gt;0,(1+INDEX(Escalation!$B$3:$B$18,$Y144,0))^(BY$4-SSSModel!$C$5),1)*IF($X144=0,1,OFFSET(Profiles!$K$2,$X144,MAX(Profiles!$C$2,BY$4-$Q144)))*IF($AA144=1,(1+SSSModel!#REF!),1)</f>
        <v>0</v>
      </c>
      <c r="BZ144" s="72">
        <f ca="1">IF(OR(BZ$4&lt;$Q144,BZ$4&gt;$Q144+IF($S144="",1000,$S144)-1),0,IF(MOD(BZ$4-$Q144,IF($R144="",1000,$R144))=0,$O144,0))*IF($Y144&gt;0,(1+INDEX(Escalation!$B$3:$B$18,$Y144,0))^(BZ$4-SSSModel!$C$5),1)*IF($X144=0,1,OFFSET(Profiles!$K$2,$X144,MAX(Profiles!$C$2,BZ$4-$Q144)))*IF($AA144=1,(1+SSSModel!#REF!),1)</f>
        <v>0</v>
      </c>
      <c r="CA144" s="134">
        <f ca="1">IF(OR($Z144=0,SSSModel!$C$4="CF"),AC144,
IF(LEFT($V144,3)="ON_",
     IF(SSSModel!$C$4="RR",SUMPRODUCT(OFFSET($AC144,0,0,1,$CB$2),OFFSET(Profiles!$K$28,($Z144-1)*(Profiles!$I$26+1)+CA$4-SSSModel!$C$3+1,0,1,$CB$2)),
     IF(SSSModel!$C$4="ECC",$EA144*$EB144*SUMPRODUCT(OFFSET($AC144,0,MAX(0,CA$4-$DZ144-$CA$4+1),1,MIN($DZ144,CA$4-$CA$4+1)),OFFSET(Escalation!$K$24,($Y144-1)*(Escalation!$I$22+1)+CA$4-SSSModel!$C$3+1,MAX(0,CA$4-$DZ144-$CA$4+1),1,MIN($DZ144,CA$4-$CA$4+1))),
     IF(SSSModel!$C$4="PV",AC144*$EA144*(1+SSSModel!$C$2),
     IF(SSSModel!$C$4="FCR",$EC144*SUM(OFFSET($AC144,0,MAX(CA$4-$AC$4-$DZ144+1,0),1,MIN($DZ144,CA$4-$AC$4+1))),0)))),
SUM($AC144:$BZ144)*
     IF(SSSModel!$C$4="RR",OFFSET(Profiles!$K$2,$Z144,MAX(Profiles!$C$2,AC$4-$W144)),
     IF(SSSModel!$C$4="ECC",$EA144*$EB144*IF(MAX(Escalation!$C$2,AC$4-$W144)&gt;$DZ144-1,0,OFFSET(Escalation!$K$2,$Y144,MAX(Escalation!$C$2,AC$4-$W144))),
     IF(SSSModel!$C$4="PV",IF(CA$4=$W144,$EA144*(1+SSSModel!$C$2),0),
     IF(SSSModel!$C$4="FCR",IF(AND(CA$4&gt;=$W144,OFFSET(Profiles!$K$2,$Z144,MAX(Profiles!$C$2,AC$4-$W144))&gt;0),$EC144,0),0))))))</f>
        <v>0</v>
      </c>
      <c r="CB144" s="135">
        <f ca="1">IF(OR($Z144=0,SSSModel!$C$4="CF"),AD144,
IF(LEFT($V144,3)="ON_",
     IF(SSSModel!$C$4="RR",SUMPRODUCT(OFFSET($AC144,0,0,1,$CB$2),OFFSET(Profiles!$K$28,($Z144-1)*(Profiles!$I$26+1)+CB$4-SSSModel!$C$3+1,0,1,$CB$2)),
     IF(SSSModel!$C$4="ECC",$EA144*$EB144*SUMPRODUCT(OFFSET($AC144,0,MAX(0,CB$4-$DZ144-$CA$4+1),1,MIN($DZ144,CB$4-$CA$4+1)),OFFSET(Escalation!$K$24,($Y144-1)*(Escalation!$I$22+1)+CB$4-SSSModel!$C$3+1,MAX(0,CB$4-$DZ144-$CA$4+1),1,MIN($DZ144,CB$4-$CA$4+1))),
     IF(SSSModel!$C$4="PV",AD144*$EA144*(1+SSSModel!$C$2),
     IF(SSSModel!$C$4="FCR",$EC144*SUM(OFFSET($AC144,0,MAX(CB$4-$AC$4-$DZ144+1,0),1,MIN($DZ144,CB$4-$AC$4+1))),0)))),
SUM($AC144:$BZ144)*
     IF(SSSModel!$C$4="RR",OFFSET(Profiles!$K$2,$Z144,MAX(Profiles!$C$2,AD$4-$W144)),
     IF(SSSModel!$C$4="ECC",$EA144*$EB144*IF(MAX(Escalation!$C$2,AD$4-$W144)&gt;$DZ144-1,0,OFFSET(Escalation!$K$2,$Y144,MAX(Escalation!$C$2,AD$4-$W144))),
     IF(SSSModel!$C$4="PV",IF(CB$4=$W144,$EA144*(1+SSSModel!$C$2),0),
     IF(SSSModel!$C$4="FCR",IF(AND(CB$4&gt;=$W144,OFFSET(Profiles!$K$2,$Z144,MAX(Profiles!$C$2,AD$4-$W144))&gt;0),$EC144,0),0))))))</f>
        <v>0</v>
      </c>
      <c r="CC144" s="135">
        <f ca="1">IF(OR($Z144=0,SSSModel!$C$4="CF"),AE144,
IF(LEFT($V144,3)="ON_",
     IF(SSSModel!$C$4="RR",SUMPRODUCT(OFFSET($AC144,0,0,1,$CB$2),OFFSET(Profiles!$K$28,($Z144-1)*(Profiles!$I$26+1)+CC$4-SSSModel!$C$3+1,0,1,$CB$2)),
     IF(SSSModel!$C$4="ECC",$EA144*$EB144*SUMPRODUCT(OFFSET($AC144,0,MAX(0,CC$4-$DZ144-$CA$4+1),1,MIN($DZ144,CC$4-$CA$4+1)),OFFSET(Escalation!$K$24,($Y144-1)*(Escalation!$I$22+1)+CC$4-SSSModel!$C$3+1,MAX(0,CC$4-$DZ144-$CA$4+1),1,MIN($DZ144,CC$4-$CA$4+1))),
     IF(SSSModel!$C$4="PV",AE144*$EA144*(1+SSSModel!$C$2),
     IF(SSSModel!$C$4="FCR",$EC144*SUM(OFFSET($AC144,0,MAX(CC$4-$AC$4-$DZ144+1,0),1,MIN($DZ144,CC$4-$AC$4+1))),0)))),
SUM($AC144:$BZ144)*
     IF(SSSModel!$C$4="RR",OFFSET(Profiles!$K$2,$Z144,MAX(Profiles!$C$2,AE$4-$W144)),
     IF(SSSModel!$C$4="ECC",$EA144*$EB144*IF(MAX(Escalation!$C$2,AE$4-$W144)&gt;$DZ144-1,0,OFFSET(Escalation!$K$2,$Y144,MAX(Escalation!$C$2,AE$4-$W144))),
     IF(SSSModel!$C$4="PV",IF(CC$4=$W144,$EA144*(1+SSSModel!$C$2),0),
     IF(SSSModel!$C$4="FCR",IF(AND(CC$4&gt;=$W144,OFFSET(Profiles!$K$2,$Z144,MAX(Profiles!$C$2,AE$4-$W144))&gt;0),$EC144,0),0))))))</f>
        <v>0</v>
      </c>
      <c r="CD144" s="135">
        <f ca="1">IF(OR($Z144=0,SSSModel!$C$4="CF"),AF144,
IF(LEFT($V144,3)="ON_",
     IF(SSSModel!$C$4="RR",SUMPRODUCT(OFFSET($AC144,0,0,1,$CB$2),OFFSET(Profiles!$K$28,($Z144-1)*(Profiles!$I$26+1)+CD$4-SSSModel!$C$3+1,0,1,$CB$2)),
     IF(SSSModel!$C$4="ECC",$EA144*$EB144*SUMPRODUCT(OFFSET($AC144,0,MAX(0,CD$4-$DZ144-$CA$4+1),1,MIN($DZ144,CD$4-$CA$4+1)),OFFSET(Escalation!$K$24,($Y144-1)*(Escalation!$I$22+1)+CD$4-SSSModel!$C$3+1,MAX(0,CD$4-$DZ144-$CA$4+1),1,MIN($DZ144,CD$4-$CA$4+1))),
     IF(SSSModel!$C$4="PV",AF144*$EA144*(1+SSSModel!$C$2),
     IF(SSSModel!$C$4="FCR",$EC144*SUM(OFFSET($AC144,0,MAX(CD$4-$AC$4-$DZ144+1,0),1,MIN($DZ144,CD$4-$AC$4+1))),0)))),
SUM($AC144:$BZ144)*
     IF(SSSModel!$C$4="RR",OFFSET(Profiles!$K$2,$Z144,MAX(Profiles!$C$2,AF$4-$W144)),
     IF(SSSModel!$C$4="ECC",$EA144*$EB144*IF(MAX(Escalation!$C$2,AF$4-$W144)&gt;$DZ144-1,0,OFFSET(Escalation!$K$2,$Y144,MAX(Escalation!$C$2,AF$4-$W144))),
     IF(SSSModel!$C$4="PV",IF(CD$4=$W144,$EA144*(1+SSSModel!$C$2),0),
     IF(SSSModel!$C$4="FCR",IF(AND(CD$4&gt;=$W144,OFFSET(Profiles!$K$2,$Z144,MAX(Profiles!$C$2,AF$4-$W144))&gt;0),$EC144,0),0))))))</f>
        <v>0</v>
      </c>
      <c r="CE144" s="135">
        <f ca="1">IF(OR($Z144=0,SSSModel!$C$4="CF"),AG144,
IF(LEFT($V144,3)="ON_",
     IF(SSSModel!$C$4="RR",SUMPRODUCT(OFFSET($AC144,0,0,1,$CB$2),OFFSET(Profiles!$K$28,($Z144-1)*(Profiles!$I$26+1)+CE$4-SSSModel!$C$3+1,0,1,$CB$2)),
     IF(SSSModel!$C$4="ECC",$EA144*$EB144*SUMPRODUCT(OFFSET($AC144,0,MAX(0,CE$4-$DZ144-$CA$4+1),1,MIN($DZ144,CE$4-$CA$4+1)),OFFSET(Escalation!$K$24,($Y144-1)*(Escalation!$I$22+1)+CE$4-SSSModel!$C$3+1,MAX(0,CE$4-$DZ144-$CA$4+1),1,MIN($DZ144,CE$4-$CA$4+1))),
     IF(SSSModel!$C$4="PV",AG144*$EA144*(1+SSSModel!$C$2),
     IF(SSSModel!$C$4="FCR",$EC144*SUM(OFFSET($AC144,0,MAX(CE$4-$AC$4-$DZ144+1,0),1,MIN($DZ144,CE$4-$AC$4+1))),0)))),
SUM($AC144:$BZ144)*
     IF(SSSModel!$C$4="RR",OFFSET(Profiles!$K$2,$Z144,MAX(Profiles!$C$2,AG$4-$W144)),
     IF(SSSModel!$C$4="ECC",$EA144*$EB144*IF(MAX(Escalation!$C$2,AG$4-$W144)&gt;$DZ144-1,0,OFFSET(Escalation!$K$2,$Y144,MAX(Escalation!$C$2,AG$4-$W144))),
     IF(SSSModel!$C$4="PV",IF(CE$4=$W144,$EA144*(1+SSSModel!$C$2),0),
     IF(SSSModel!$C$4="FCR",IF(AND(CE$4&gt;=$W144,OFFSET(Profiles!$K$2,$Z144,MAX(Profiles!$C$2,AG$4-$W144))&gt;0),$EC144,0),0))))))</f>
        <v>0</v>
      </c>
      <c r="CF144" s="135">
        <f ca="1">IF(OR($Z144=0,SSSModel!$C$4="CF"),AH144,
IF(LEFT($V144,3)="ON_",
     IF(SSSModel!$C$4="RR",SUMPRODUCT(OFFSET($AC144,0,0,1,$CB$2),OFFSET(Profiles!$K$28,($Z144-1)*(Profiles!$I$26+1)+CF$4-SSSModel!$C$3+1,0,1,$CB$2)),
     IF(SSSModel!$C$4="ECC",$EA144*$EB144*SUMPRODUCT(OFFSET($AC144,0,MAX(0,CF$4-$DZ144-$CA$4+1),1,MIN($DZ144,CF$4-$CA$4+1)),OFFSET(Escalation!$K$24,($Y144-1)*(Escalation!$I$22+1)+CF$4-SSSModel!$C$3+1,MAX(0,CF$4-$DZ144-$CA$4+1),1,MIN($DZ144,CF$4-$CA$4+1))),
     IF(SSSModel!$C$4="PV",AH144*$EA144*(1+SSSModel!$C$2),
     IF(SSSModel!$C$4="FCR",$EC144*SUM(OFFSET($AC144,0,MAX(CF$4-$AC$4-$DZ144+1,0),1,MIN($DZ144,CF$4-$AC$4+1))),0)))),
SUM($AC144:$BZ144)*
     IF(SSSModel!$C$4="RR",OFFSET(Profiles!$K$2,$Z144,MAX(Profiles!$C$2,AH$4-$W144)),
     IF(SSSModel!$C$4="ECC",$EA144*$EB144*IF(MAX(Escalation!$C$2,AH$4-$W144)&gt;$DZ144-1,0,OFFSET(Escalation!$K$2,$Y144,MAX(Escalation!$C$2,AH$4-$W144))),
     IF(SSSModel!$C$4="PV",IF(CF$4=$W144,$EA144*(1+SSSModel!$C$2),0),
     IF(SSSModel!$C$4="FCR",IF(AND(CF$4&gt;=$W144,OFFSET(Profiles!$K$2,$Z144,MAX(Profiles!$C$2,AH$4-$W144))&gt;0),$EC144,0),0))))))</f>
        <v>0</v>
      </c>
      <c r="CG144" s="135">
        <f ca="1">IF(OR($Z144=0,SSSModel!$C$4="CF"),AI144,
IF(LEFT($V144,3)="ON_",
     IF(SSSModel!$C$4="RR",SUMPRODUCT(OFFSET($AC144,0,0,1,$CB$2),OFFSET(Profiles!$K$28,($Z144-1)*(Profiles!$I$26+1)+CG$4-SSSModel!$C$3+1,0,1,$CB$2)),
     IF(SSSModel!$C$4="ECC",$EA144*$EB144*SUMPRODUCT(OFFSET($AC144,0,MAX(0,CG$4-$DZ144-$CA$4+1),1,MIN($DZ144,CG$4-$CA$4+1)),OFFSET(Escalation!$K$24,($Y144-1)*(Escalation!$I$22+1)+CG$4-SSSModel!$C$3+1,MAX(0,CG$4-$DZ144-$CA$4+1),1,MIN($DZ144,CG$4-$CA$4+1))),
     IF(SSSModel!$C$4="PV",AI144*$EA144*(1+SSSModel!$C$2),
     IF(SSSModel!$C$4="FCR",$EC144*SUM(OFFSET($AC144,0,MAX(CG$4-$AC$4-$DZ144+1,0),1,MIN($DZ144,CG$4-$AC$4+1))),0)))),
SUM($AC144:$BZ144)*
     IF(SSSModel!$C$4="RR",OFFSET(Profiles!$K$2,$Z144,MAX(Profiles!$C$2,AI$4-$W144)),
     IF(SSSModel!$C$4="ECC",$EA144*$EB144*IF(MAX(Escalation!$C$2,AI$4-$W144)&gt;$DZ144-1,0,OFFSET(Escalation!$K$2,$Y144,MAX(Escalation!$C$2,AI$4-$W144))),
     IF(SSSModel!$C$4="PV",IF(CG$4=$W144,$EA144*(1+SSSModel!$C$2),0),
     IF(SSSModel!$C$4="FCR",IF(AND(CG$4&gt;=$W144,OFFSET(Profiles!$K$2,$Z144,MAX(Profiles!$C$2,AI$4-$W144))&gt;0),$EC144,0),0))))))</f>
        <v>0</v>
      </c>
      <c r="CH144" s="135">
        <f ca="1">IF(OR($Z144=0,SSSModel!$C$4="CF"),AJ144,
IF(LEFT($V144,3)="ON_",
     IF(SSSModel!$C$4="RR",SUMPRODUCT(OFFSET($AC144,0,0,1,$CB$2),OFFSET(Profiles!$K$28,($Z144-1)*(Profiles!$I$26+1)+CH$4-SSSModel!$C$3+1,0,1,$CB$2)),
     IF(SSSModel!$C$4="ECC",$EA144*$EB144*SUMPRODUCT(OFFSET($AC144,0,MAX(0,CH$4-$DZ144-$CA$4+1),1,MIN($DZ144,CH$4-$CA$4+1)),OFFSET(Escalation!$K$24,($Y144-1)*(Escalation!$I$22+1)+CH$4-SSSModel!$C$3+1,MAX(0,CH$4-$DZ144-$CA$4+1),1,MIN($DZ144,CH$4-$CA$4+1))),
     IF(SSSModel!$C$4="PV",AJ144*$EA144*(1+SSSModel!$C$2),
     IF(SSSModel!$C$4="FCR",$EC144*SUM(OFFSET($AC144,0,MAX(CH$4-$AC$4-$DZ144+1,0),1,MIN($DZ144,CH$4-$AC$4+1))),0)))),
SUM($AC144:$BZ144)*
     IF(SSSModel!$C$4="RR",OFFSET(Profiles!$K$2,$Z144,MAX(Profiles!$C$2,AJ$4-$W144)),
     IF(SSSModel!$C$4="ECC",$EA144*$EB144*IF(MAX(Escalation!$C$2,AJ$4-$W144)&gt;$DZ144-1,0,OFFSET(Escalation!$K$2,$Y144,MAX(Escalation!$C$2,AJ$4-$W144))),
     IF(SSSModel!$C$4="PV",IF(CH$4=$W144,$EA144*(1+SSSModel!$C$2),0),
     IF(SSSModel!$C$4="FCR",IF(AND(CH$4&gt;=$W144,OFFSET(Profiles!$K$2,$Z144,MAX(Profiles!$C$2,AJ$4-$W144))&gt;0),$EC144,0),0))))))</f>
        <v>0</v>
      </c>
      <c r="CI144" s="135">
        <f ca="1">IF(OR($Z144=0,SSSModel!$C$4="CF"),AK144,
IF(LEFT($V144,3)="ON_",
     IF(SSSModel!$C$4="RR",SUMPRODUCT(OFFSET($AC144,0,0,1,$CB$2),OFFSET(Profiles!$K$28,($Z144-1)*(Profiles!$I$26+1)+CI$4-SSSModel!$C$3+1,0,1,$CB$2)),
     IF(SSSModel!$C$4="ECC",$EA144*$EB144*SUMPRODUCT(OFFSET($AC144,0,MAX(0,CI$4-$DZ144-$CA$4+1),1,MIN($DZ144,CI$4-$CA$4+1)),OFFSET(Escalation!$K$24,($Y144-1)*(Escalation!$I$22+1)+CI$4-SSSModel!$C$3+1,MAX(0,CI$4-$DZ144-$CA$4+1),1,MIN($DZ144,CI$4-$CA$4+1))),
     IF(SSSModel!$C$4="PV",AK144*$EA144*(1+SSSModel!$C$2),
     IF(SSSModel!$C$4="FCR",$EC144*SUM(OFFSET($AC144,0,MAX(CI$4-$AC$4-$DZ144+1,0),1,MIN($DZ144,CI$4-$AC$4+1))),0)))),
SUM($AC144:$BZ144)*
     IF(SSSModel!$C$4="RR",OFFSET(Profiles!$K$2,$Z144,MAX(Profiles!$C$2,AK$4-$W144)),
     IF(SSSModel!$C$4="ECC",$EA144*$EB144*IF(MAX(Escalation!$C$2,AK$4-$W144)&gt;$DZ144-1,0,OFFSET(Escalation!$K$2,$Y144,MAX(Escalation!$C$2,AK$4-$W144))),
     IF(SSSModel!$C$4="PV",IF(CI$4=$W144,$EA144*(1+SSSModel!$C$2),0),
     IF(SSSModel!$C$4="FCR",IF(AND(CI$4&gt;=$W144,OFFSET(Profiles!$K$2,$Z144,MAX(Profiles!$C$2,AK$4-$W144))&gt;0),$EC144,0),0))))))</f>
        <v>0</v>
      </c>
      <c r="CJ144" s="135">
        <f ca="1">IF(OR($Z144=0,SSSModel!$C$4="CF"),AL144,
IF(LEFT($V144,3)="ON_",
     IF(SSSModel!$C$4="RR",SUMPRODUCT(OFFSET($AC144,0,0,1,$CB$2),OFFSET(Profiles!$K$28,($Z144-1)*(Profiles!$I$26+1)+CJ$4-SSSModel!$C$3+1,0,1,$CB$2)),
     IF(SSSModel!$C$4="ECC",$EA144*$EB144*SUMPRODUCT(OFFSET($AC144,0,MAX(0,CJ$4-$DZ144-$CA$4+1),1,MIN($DZ144,CJ$4-$CA$4+1)),OFFSET(Escalation!$K$24,($Y144-1)*(Escalation!$I$22+1)+CJ$4-SSSModel!$C$3+1,MAX(0,CJ$4-$DZ144-$CA$4+1),1,MIN($DZ144,CJ$4-$CA$4+1))),
     IF(SSSModel!$C$4="PV",AL144*$EA144*(1+SSSModel!$C$2),
     IF(SSSModel!$C$4="FCR",$EC144*SUM(OFFSET($AC144,0,MAX(CJ$4-$AC$4-$DZ144+1,0),1,MIN($DZ144,CJ$4-$AC$4+1))),0)))),
SUM($AC144:$BZ144)*
     IF(SSSModel!$C$4="RR",OFFSET(Profiles!$K$2,$Z144,MAX(Profiles!$C$2,AL$4-$W144)),
     IF(SSSModel!$C$4="ECC",$EA144*$EB144*IF(MAX(Escalation!$C$2,AL$4-$W144)&gt;$DZ144-1,0,OFFSET(Escalation!$K$2,$Y144,MAX(Escalation!$C$2,AL$4-$W144))),
     IF(SSSModel!$C$4="PV",IF(CJ$4=$W144,$EA144*(1+SSSModel!$C$2),0),
     IF(SSSModel!$C$4="FCR",IF(AND(CJ$4&gt;=$W144,OFFSET(Profiles!$K$2,$Z144,MAX(Profiles!$C$2,AL$4-$W144))&gt;0),$EC144,0),0))))))</f>
        <v>0</v>
      </c>
      <c r="CK144" s="135">
        <f ca="1">IF(OR($Z144=0,SSSModel!$C$4="CF"),AM144,
IF(LEFT($V144,3)="ON_",
     IF(SSSModel!$C$4="RR",SUMPRODUCT(OFFSET($AC144,0,0,1,$CB$2),OFFSET(Profiles!$K$28,($Z144-1)*(Profiles!$I$26+1)+CK$4-SSSModel!$C$3+1,0,1,$CB$2)),
     IF(SSSModel!$C$4="ECC",$EA144*$EB144*SUMPRODUCT(OFFSET($AC144,0,MAX(0,CK$4-$DZ144-$CA$4+1),1,MIN($DZ144,CK$4-$CA$4+1)),OFFSET(Escalation!$K$24,($Y144-1)*(Escalation!$I$22+1)+CK$4-SSSModel!$C$3+1,MAX(0,CK$4-$DZ144-$CA$4+1),1,MIN($DZ144,CK$4-$CA$4+1))),
     IF(SSSModel!$C$4="PV",AM144*$EA144*(1+SSSModel!$C$2),
     IF(SSSModel!$C$4="FCR",$EC144*SUM(OFFSET($AC144,0,MAX(CK$4-$AC$4-$DZ144+1,0),1,MIN($DZ144,CK$4-$AC$4+1))),0)))),
SUM($AC144:$BZ144)*
     IF(SSSModel!$C$4="RR",OFFSET(Profiles!$K$2,$Z144,MAX(Profiles!$C$2,AM$4-$W144)),
     IF(SSSModel!$C$4="ECC",$EA144*$EB144*IF(MAX(Escalation!$C$2,AM$4-$W144)&gt;$DZ144-1,0,OFFSET(Escalation!$K$2,$Y144,MAX(Escalation!$C$2,AM$4-$W144))),
     IF(SSSModel!$C$4="PV",IF(CK$4=$W144,$EA144*(1+SSSModel!$C$2),0),
     IF(SSSModel!$C$4="FCR",IF(AND(CK$4&gt;=$W144,OFFSET(Profiles!$K$2,$Z144,MAX(Profiles!$C$2,AM$4-$W144))&gt;0),$EC144,0),0))))))</f>
        <v>0</v>
      </c>
      <c r="CL144" s="135">
        <f ca="1">IF(OR($Z144=0,SSSModel!$C$4="CF"),AN144,
IF(LEFT($V144,3)="ON_",
     IF(SSSModel!$C$4="RR",SUMPRODUCT(OFFSET($AC144,0,0,1,$CB$2),OFFSET(Profiles!$K$28,($Z144-1)*(Profiles!$I$26+1)+CL$4-SSSModel!$C$3+1,0,1,$CB$2)),
     IF(SSSModel!$C$4="ECC",$EA144*$EB144*SUMPRODUCT(OFFSET($AC144,0,MAX(0,CL$4-$DZ144-$CA$4+1),1,MIN($DZ144,CL$4-$CA$4+1)),OFFSET(Escalation!$K$24,($Y144-1)*(Escalation!$I$22+1)+CL$4-SSSModel!$C$3+1,MAX(0,CL$4-$DZ144-$CA$4+1),1,MIN($DZ144,CL$4-$CA$4+1))),
     IF(SSSModel!$C$4="PV",AN144*$EA144*(1+SSSModel!$C$2),
     IF(SSSModel!$C$4="FCR",$EC144*SUM(OFFSET($AC144,0,MAX(CL$4-$AC$4-$DZ144+1,0),1,MIN($DZ144,CL$4-$AC$4+1))),0)))),
SUM($AC144:$BZ144)*
     IF(SSSModel!$C$4="RR",OFFSET(Profiles!$K$2,$Z144,MAX(Profiles!$C$2,AN$4-$W144)),
     IF(SSSModel!$C$4="ECC",$EA144*$EB144*IF(MAX(Escalation!$C$2,AN$4-$W144)&gt;$DZ144-1,0,OFFSET(Escalation!$K$2,$Y144,MAX(Escalation!$C$2,AN$4-$W144))),
     IF(SSSModel!$C$4="PV",IF(CL$4=$W144,$EA144*(1+SSSModel!$C$2),0),
     IF(SSSModel!$C$4="FCR",IF(AND(CL$4&gt;=$W144,OFFSET(Profiles!$K$2,$Z144,MAX(Profiles!$C$2,AN$4-$W144))&gt;0),$EC144,0),0))))))</f>
        <v>0</v>
      </c>
      <c r="CM144" s="135">
        <f ca="1">IF(OR($Z144=0,SSSModel!$C$4="CF"),AO144,
IF(LEFT($V144,3)="ON_",
     IF(SSSModel!$C$4="RR",SUMPRODUCT(OFFSET($AC144,0,0,1,$CB$2),OFFSET(Profiles!$K$28,($Z144-1)*(Profiles!$I$26+1)+CM$4-SSSModel!$C$3+1,0,1,$CB$2)),
     IF(SSSModel!$C$4="ECC",$EA144*$EB144*SUMPRODUCT(OFFSET($AC144,0,MAX(0,CM$4-$DZ144-$CA$4+1),1,MIN($DZ144,CM$4-$CA$4+1)),OFFSET(Escalation!$K$24,($Y144-1)*(Escalation!$I$22+1)+CM$4-SSSModel!$C$3+1,MAX(0,CM$4-$DZ144-$CA$4+1),1,MIN($DZ144,CM$4-$CA$4+1))),
     IF(SSSModel!$C$4="PV",AO144*$EA144*(1+SSSModel!$C$2),
     IF(SSSModel!$C$4="FCR",$EC144*SUM(OFFSET($AC144,0,MAX(CM$4-$AC$4-$DZ144+1,0),1,MIN($DZ144,CM$4-$AC$4+1))),0)))),
SUM($AC144:$BZ144)*
     IF(SSSModel!$C$4="RR",OFFSET(Profiles!$K$2,$Z144,MAX(Profiles!$C$2,AO$4-$W144)),
     IF(SSSModel!$C$4="ECC",$EA144*$EB144*IF(MAX(Escalation!$C$2,AO$4-$W144)&gt;$DZ144-1,0,OFFSET(Escalation!$K$2,$Y144,MAX(Escalation!$C$2,AO$4-$W144))),
     IF(SSSModel!$C$4="PV",IF(CM$4=$W144,$EA144*(1+SSSModel!$C$2),0),
     IF(SSSModel!$C$4="FCR",IF(AND(CM$4&gt;=$W144,OFFSET(Profiles!$K$2,$Z144,MAX(Profiles!$C$2,AO$4-$W144))&gt;0),$EC144,0),0))))))</f>
        <v>0</v>
      </c>
      <c r="CN144" s="135">
        <f ca="1">IF(OR($Z144=0,SSSModel!$C$4="CF"),AP144,
IF(LEFT($V144,3)="ON_",
     IF(SSSModel!$C$4="RR",SUMPRODUCT(OFFSET($AC144,0,0,1,$CB$2),OFFSET(Profiles!$K$28,($Z144-1)*(Profiles!$I$26+1)+CN$4-SSSModel!$C$3+1,0,1,$CB$2)),
     IF(SSSModel!$C$4="ECC",$EA144*$EB144*SUMPRODUCT(OFFSET($AC144,0,MAX(0,CN$4-$DZ144-$CA$4+1),1,MIN($DZ144,CN$4-$CA$4+1)),OFFSET(Escalation!$K$24,($Y144-1)*(Escalation!$I$22+1)+CN$4-SSSModel!$C$3+1,MAX(0,CN$4-$DZ144-$CA$4+1),1,MIN($DZ144,CN$4-$CA$4+1))),
     IF(SSSModel!$C$4="PV",AP144*$EA144*(1+SSSModel!$C$2),
     IF(SSSModel!$C$4="FCR",$EC144*SUM(OFFSET($AC144,0,MAX(CN$4-$AC$4-$DZ144+1,0),1,MIN($DZ144,CN$4-$AC$4+1))),0)))),
SUM($AC144:$BZ144)*
     IF(SSSModel!$C$4="RR",OFFSET(Profiles!$K$2,$Z144,MAX(Profiles!$C$2,AP$4-$W144)),
     IF(SSSModel!$C$4="ECC",$EA144*$EB144*IF(MAX(Escalation!$C$2,AP$4-$W144)&gt;$DZ144-1,0,OFFSET(Escalation!$K$2,$Y144,MAX(Escalation!$C$2,AP$4-$W144))),
     IF(SSSModel!$C$4="PV",IF(CN$4=$W144,$EA144*(1+SSSModel!$C$2),0),
     IF(SSSModel!$C$4="FCR",IF(AND(CN$4&gt;=$W144,OFFSET(Profiles!$K$2,$Z144,MAX(Profiles!$C$2,AP$4-$W144))&gt;0),$EC144,0),0))))))</f>
        <v>0</v>
      </c>
      <c r="CO144" s="135">
        <f ca="1">IF(OR($Z144=0,SSSModel!$C$4="CF"),AQ144,
IF(LEFT($V144,3)="ON_",
     IF(SSSModel!$C$4="RR",SUMPRODUCT(OFFSET($AC144,0,0,1,$CB$2),OFFSET(Profiles!$K$28,($Z144-1)*(Profiles!$I$26+1)+CO$4-SSSModel!$C$3+1,0,1,$CB$2)),
     IF(SSSModel!$C$4="ECC",$EA144*$EB144*SUMPRODUCT(OFFSET($AC144,0,MAX(0,CO$4-$DZ144-$CA$4+1),1,MIN($DZ144,CO$4-$CA$4+1)),OFFSET(Escalation!$K$24,($Y144-1)*(Escalation!$I$22+1)+CO$4-SSSModel!$C$3+1,MAX(0,CO$4-$DZ144-$CA$4+1),1,MIN($DZ144,CO$4-$CA$4+1))),
     IF(SSSModel!$C$4="PV",AQ144*$EA144*(1+SSSModel!$C$2),
     IF(SSSModel!$C$4="FCR",$EC144*SUM(OFFSET($AC144,0,MAX(CO$4-$AC$4-$DZ144+1,0),1,MIN($DZ144,CO$4-$AC$4+1))),0)))),
SUM($AC144:$BZ144)*
     IF(SSSModel!$C$4="RR",OFFSET(Profiles!$K$2,$Z144,MAX(Profiles!$C$2,AQ$4-$W144)),
     IF(SSSModel!$C$4="ECC",$EA144*$EB144*IF(MAX(Escalation!$C$2,AQ$4-$W144)&gt;$DZ144-1,0,OFFSET(Escalation!$K$2,$Y144,MAX(Escalation!$C$2,AQ$4-$W144))),
     IF(SSSModel!$C$4="PV",IF(CO$4=$W144,$EA144*(1+SSSModel!$C$2),0),
     IF(SSSModel!$C$4="FCR",IF(AND(CO$4&gt;=$W144,OFFSET(Profiles!$K$2,$Z144,MAX(Profiles!$C$2,AQ$4-$W144))&gt;0),$EC144,0),0))))))</f>
        <v>0</v>
      </c>
      <c r="CP144" s="135">
        <f ca="1">IF(OR($Z144=0,SSSModel!$C$4="CF"),AR144,
IF(LEFT($V144,3)="ON_",
     IF(SSSModel!$C$4="RR",SUMPRODUCT(OFFSET($AC144,0,0,1,$CB$2),OFFSET(Profiles!$K$28,($Z144-1)*(Profiles!$I$26+1)+CP$4-SSSModel!$C$3+1,0,1,$CB$2)),
     IF(SSSModel!$C$4="ECC",$EA144*$EB144*SUMPRODUCT(OFFSET($AC144,0,MAX(0,CP$4-$DZ144-$CA$4+1),1,MIN($DZ144,CP$4-$CA$4+1)),OFFSET(Escalation!$K$24,($Y144-1)*(Escalation!$I$22+1)+CP$4-SSSModel!$C$3+1,MAX(0,CP$4-$DZ144-$CA$4+1),1,MIN($DZ144,CP$4-$CA$4+1))),
     IF(SSSModel!$C$4="PV",AR144*$EA144*(1+SSSModel!$C$2),
     IF(SSSModel!$C$4="FCR",$EC144*SUM(OFFSET($AC144,0,MAX(CP$4-$AC$4-$DZ144+1,0),1,MIN($DZ144,CP$4-$AC$4+1))),0)))),
SUM($AC144:$BZ144)*
     IF(SSSModel!$C$4="RR",OFFSET(Profiles!$K$2,$Z144,MAX(Profiles!$C$2,AR$4-$W144)),
     IF(SSSModel!$C$4="ECC",$EA144*$EB144*IF(MAX(Escalation!$C$2,AR$4-$W144)&gt;$DZ144-1,0,OFFSET(Escalation!$K$2,$Y144,MAX(Escalation!$C$2,AR$4-$W144))),
     IF(SSSModel!$C$4="PV",IF(CP$4=$W144,$EA144*(1+SSSModel!$C$2),0),
     IF(SSSModel!$C$4="FCR",IF(AND(CP$4&gt;=$W144,OFFSET(Profiles!$K$2,$Z144,MAX(Profiles!$C$2,AR$4-$W144))&gt;0),$EC144,0),0))))))</f>
        <v>0</v>
      </c>
      <c r="CQ144" s="135">
        <f ca="1">IF(OR($Z144=0,SSSModel!$C$4="CF"),AS144,
IF(LEFT($V144,3)="ON_",
     IF(SSSModel!$C$4="RR",SUMPRODUCT(OFFSET($AC144,0,0,1,$CB$2),OFFSET(Profiles!$K$28,($Z144-1)*(Profiles!$I$26+1)+CQ$4-SSSModel!$C$3+1,0,1,$CB$2)),
     IF(SSSModel!$C$4="ECC",$EA144*$EB144*SUMPRODUCT(OFFSET($AC144,0,MAX(0,CQ$4-$DZ144-$CA$4+1),1,MIN($DZ144,CQ$4-$CA$4+1)),OFFSET(Escalation!$K$24,($Y144-1)*(Escalation!$I$22+1)+CQ$4-SSSModel!$C$3+1,MAX(0,CQ$4-$DZ144-$CA$4+1),1,MIN($DZ144,CQ$4-$CA$4+1))),
     IF(SSSModel!$C$4="PV",AS144*$EA144*(1+SSSModel!$C$2),
     IF(SSSModel!$C$4="FCR",$EC144*SUM(OFFSET($AC144,0,MAX(CQ$4-$AC$4-$DZ144+1,0),1,MIN($DZ144,CQ$4-$AC$4+1))),0)))),
SUM($AC144:$BZ144)*
     IF(SSSModel!$C$4="RR",OFFSET(Profiles!$K$2,$Z144,MAX(Profiles!$C$2,AS$4-$W144)),
     IF(SSSModel!$C$4="ECC",$EA144*$EB144*IF(MAX(Escalation!$C$2,AS$4-$W144)&gt;$DZ144-1,0,OFFSET(Escalation!$K$2,$Y144,MAX(Escalation!$C$2,AS$4-$W144))),
     IF(SSSModel!$C$4="PV",IF(CQ$4=$W144,$EA144*(1+SSSModel!$C$2),0),
     IF(SSSModel!$C$4="FCR",IF(AND(CQ$4&gt;=$W144,OFFSET(Profiles!$K$2,$Z144,MAX(Profiles!$C$2,AS$4-$W144))&gt;0),$EC144,0),0))))))</f>
        <v>0</v>
      </c>
      <c r="CR144" s="135">
        <f ca="1">IF(OR($Z144=0,SSSModel!$C$4="CF"),AT144,
IF(LEFT($V144,3)="ON_",
     IF(SSSModel!$C$4="RR",SUMPRODUCT(OFFSET($AC144,0,0,1,$CB$2),OFFSET(Profiles!$K$28,($Z144-1)*(Profiles!$I$26+1)+CR$4-SSSModel!$C$3+1,0,1,$CB$2)),
     IF(SSSModel!$C$4="ECC",$EA144*$EB144*SUMPRODUCT(OFFSET($AC144,0,MAX(0,CR$4-$DZ144-$CA$4+1),1,MIN($DZ144,CR$4-$CA$4+1)),OFFSET(Escalation!$K$24,($Y144-1)*(Escalation!$I$22+1)+CR$4-SSSModel!$C$3+1,MAX(0,CR$4-$DZ144-$CA$4+1),1,MIN($DZ144,CR$4-$CA$4+1))),
     IF(SSSModel!$C$4="PV",AT144*$EA144*(1+SSSModel!$C$2),
     IF(SSSModel!$C$4="FCR",$EC144*SUM(OFFSET($AC144,0,MAX(CR$4-$AC$4-$DZ144+1,0),1,MIN($DZ144,CR$4-$AC$4+1))),0)))),
SUM($AC144:$BZ144)*
     IF(SSSModel!$C$4="RR",OFFSET(Profiles!$K$2,$Z144,MAX(Profiles!$C$2,AT$4-$W144)),
     IF(SSSModel!$C$4="ECC",$EA144*$EB144*IF(MAX(Escalation!$C$2,AT$4-$W144)&gt;$DZ144-1,0,OFFSET(Escalation!$K$2,$Y144,MAX(Escalation!$C$2,AT$4-$W144))),
     IF(SSSModel!$C$4="PV",IF(CR$4=$W144,$EA144*(1+SSSModel!$C$2),0),
     IF(SSSModel!$C$4="FCR",IF(AND(CR$4&gt;=$W144,OFFSET(Profiles!$K$2,$Z144,MAX(Profiles!$C$2,AT$4-$W144))&gt;0),$EC144,0),0))))))</f>
        <v>0</v>
      </c>
      <c r="CS144" s="135">
        <f ca="1">IF(OR($Z144=0,SSSModel!$C$4="CF"),AU144,
IF(LEFT($V144,3)="ON_",
     IF(SSSModel!$C$4="RR",SUMPRODUCT(OFFSET($AC144,0,0,1,$CB$2),OFFSET(Profiles!$K$28,($Z144-1)*(Profiles!$I$26+1)+CS$4-SSSModel!$C$3+1,0,1,$CB$2)),
     IF(SSSModel!$C$4="ECC",$EA144*$EB144*SUMPRODUCT(OFFSET($AC144,0,MAX(0,CS$4-$DZ144-$CA$4+1),1,MIN($DZ144,CS$4-$CA$4+1)),OFFSET(Escalation!$K$24,($Y144-1)*(Escalation!$I$22+1)+CS$4-SSSModel!$C$3+1,MAX(0,CS$4-$DZ144-$CA$4+1),1,MIN($DZ144,CS$4-$CA$4+1))),
     IF(SSSModel!$C$4="PV",AU144*$EA144*(1+SSSModel!$C$2),
     IF(SSSModel!$C$4="FCR",$EC144*SUM(OFFSET($AC144,0,MAX(CS$4-$AC$4-$DZ144+1,0),1,MIN($DZ144,CS$4-$AC$4+1))),0)))),
SUM($AC144:$BZ144)*
     IF(SSSModel!$C$4="RR",OFFSET(Profiles!$K$2,$Z144,MAX(Profiles!$C$2,AU$4-$W144)),
     IF(SSSModel!$C$4="ECC",$EA144*$EB144*IF(MAX(Escalation!$C$2,AU$4-$W144)&gt;$DZ144-1,0,OFFSET(Escalation!$K$2,$Y144,MAX(Escalation!$C$2,AU$4-$W144))),
     IF(SSSModel!$C$4="PV",IF(CS$4=$W144,$EA144*(1+SSSModel!$C$2),0),
     IF(SSSModel!$C$4="FCR",IF(AND(CS$4&gt;=$W144,OFFSET(Profiles!$K$2,$Z144,MAX(Profiles!$C$2,AU$4-$W144))&gt;0),$EC144,0),0))))))</f>
        <v>0</v>
      </c>
      <c r="CT144" s="135">
        <f ca="1">IF(OR($Z144=0,SSSModel!$C$4="CF"),AV144,
IF(LEFT($V144,3)="ON_",
     IF(SSSModel!$C$4="RR",SUMPRODUCT(OFFSET($AC144,0,0,1,$CB$2),OFFSET(Profiles!$K$28,($Z144-1)*(Profiles!$I$26+1)+CT$4-SSSModel!$C$3+1,0,1,$CB$2)),
     IF(SSSModel!$C$4="ECC",$EA144*$EB144*SUMPRODUCT(OFFSET($AC144,0,MAX(0,CT$4-$DZ144-$CA$4+1),1,MIN($DZ144,CT$4-$CA$4+1)),OFFSET(Escalation!$K$24,($Y144-1)*(Escalation!$I$22+1)+CT$4-SSSModel!$C$3+1,MAX(0,CT$4-$DZ144-$CA$4+1),1,MIN($DZ144,CT$4-$CA$4+1))),
     IF(SSSModel!$C$4="PV",AV144*$EA144*(1+SSSModel!$C$2),
     IF(SSSModel!$C$4="FCR",$EC144*SUM(OFFSET($AC144,0,MAX(CT$4-$AC$4-$DZ144+1,0),1,MIN($DZ144,CT$4-$AC$4+1))),0)))),
SUM($AC144:$BZ144)*
     IF(SSSModel!$C$4="RR",OFFSET(Profiles!$K$2,$Z144,MAX(Profiles!$C$2,AV$4-$W144)),
     IF(SSSModel!$C$4="ECC",$EA144*$EB144*IF(MAX(Escalation!$C$2,AV$4-$W144)&gt;$DZ144-1,0,OFFSET(Escalation!$K$2,$Y144,MAX(Escalation!$C$2,AV$4-$W144))),
     IF(SSSModel!$C$4="PV",IF(CT$4=$W144,$EA144*(1+SSSModel!$C$2),0),
     IF(SSSModel!$C$4="FCR",IF(AND(CT$4&gt;=$W144,OFFSET(Profiles!$K$2,$Z144,MAX(Profiles!$C$2,AV$4-$W144))&gt;0),$EC144,0),0))))))</f>
        <v>0</v>
      </c>
      <c r="CU144" s="135">
        <f ca="1">IF(OR($Z144=0,SSSModel!$C$4="CF"),AW144,
IF(LEFT($V144,3)="ON_",
     IF(SSSModel!$C$4="RR",SUMPRODUCT(OFFSET($AC144,0,0,1,$CB$2),OFFSET(Profiles!$K$28,($Z144-1)*(Profiles!$I$26+1)+CU$4-SSSModel!$C$3+1,0,1,$CB$2)),
     IF(SSSModel!$C$4="ECC",$EA144*$EB144*SUMPRODUCT(OFFSET($AC144,0,MAX(0,CU$4-$DZ144-$CA$4+1),1,MIN($DZ144,CU$4-$CA$4+1)),OFFSET(Escalation!$K$24,($Y144-1)*(Escalation!$I$22+1)+CU$4-SSSModel!$C$3+1,MAX(0,CU$4-$DZ144-$CA$4+1),1,MIN($DZ144,CU$4-$CA$4+1))),
     IF(SSSModel!$C$4="PV",AW144*$EA144*(1+SSSModel!$C$2),
     IF(SSSModel!$C$4="FCR",$EC144*SUM(OFFSET($AC144,0,MAX(CU$4-$AC$4-$DZ144+1,0),1,MIN($DZ144,CU$4-$AC$4+1))),0)))),
SUM($AC144:$BZ144)*
     IF(SSSModel!$C$4="RR",OFFSET(Profiles!$K$2,$Z144,MAX(Profiles!$C$2,AW$4-$W144)),
     IF(SSSModel!$C$4="ECC",$EA144*$EB144*IF(MAX(Escalation!$C$2,AW$4-$W144)&gt;$DZ144-1,0,OFFSET(Escalation!$K$2,$Y144,MAX(Escalation!$C$2,AW$4-$W144))),
     IF(SSSModel!$C$4="PV",IF(CU$4=$W144,$EA144*(1+SSSModel!$C$2),0),
     IF(SSSModel!$C$4="FCR",IF(AND(CU$4&gt;=$W144,OFFSET(Profiles!$K$2,$Z144,MAX(Profiles!$C$2,AW$4-$W144))&gt;0),$EC144,0),0))))))</f>
        <v>0</v>
      </c>
      <c r="CV144" s="135">
        <f ca="1">IF(OR($Z144=0,SSSModel!$C$4="CF"),AX144,
IF(LEFT($V144,3)="ON_",
     IF(SSSModel!$C$4="RR",SUMPRODUCT(OFFSET($AC144,0,0,1,$CB$2),OFFSET(Profiles!$K$28,($Z144-1)*(Profiles!$I$26+1)+CV$4-SSSModel!$C$3+1,0,1,$CB$2)),
     IF(SSSModel!$C$4="ECC",$EA144*$EB144*SUMPRODUCT(OFFSET($AC144,0,MAX(0,CV$4-$DZ144-$CA$4+1),1,MIN($DZ144,CV$4-$CA$4+1)),OFFSET(Escalation!$K$24,($Y144-1)*(Escalation!$I$22+1)+CV$4-SSSModel!$C$3+1,MAX(0,CV$4-$DZ144-$CA$4+1),1,MIN($DZ144,CV$4-$CA$4+1))),
     IF(SSSModel!$C$4="PV",AX144*$EA144*(1+SSSModel!$C$2),
     IF(SSSModel!$C$4="FCR",$EC144*SUM(OFFSET($AC144,0,MAX(CV$4-$AC$4-$DZ144+1,0),1,MIN($DZ144,CV$4-$AC$4+1))),0)))),
SUM($AC144:$BZ144)*
     IF(SSSModel!$C$4="RR",OFFSET(Profiles!$K$2,$Z144,MAX(Profiles!$C$2,AX$4-$W144)),
     IF(SSSModel!$C$4="ECC",$EA144*$EB144*IF(MAX(Escalation!$C$2,AX$4-$W144)&gt;$DZ144-1,0,OFFSET(Escalation!$K$2,$Y144,MAX(Escalation!$C$2,AX$4-$W144))),
     IF(SSSModel!$C$4="PV",IF(CV$4=$W144,$EA144*(1+SSSModel!$C$2),0),
     IF(SSSModel!$C$4="FCR",IF(AND(CV$4&gt;=$W144,OFFSET(Profiles!$K$2,$Z144,MAX(Profiles!$C$2,AX$4-$W144))&gt;0),$EC144,0),0))))))</f>
        <v>0</v>
      </c>
      <c r="CW144" s="135">
        <f ca="1">IF(OR($Z144=0,SSSModel!$C$4="CF"),AY144,
IF(LEFT($V144,3)="ON_",
     IF(SSSModel!$C$4="RR",SUMPRODUCT(OFFSET($AC144,0,0,1,$CB$2),OFFSET(Profiles!$K$28,($Z144-1)*(Profiles!$I$26+1)+CW$4-SSSModel!$C$3+1,0,1,$CB$2)),
     IF(SSSModel!$C$4="ECC",$EA144*$EB144*SUMPRODUCT(OFFSET($AC144,0,MAX(0,CW$4-$DZ144-$CA$4+1),1,MIN($DZ144,CW$4-$CA$4+1)),OFFSET(Escalation!$K$24,($Y144-1)*(Escalation!$I$22+1)+CW$4-SSSModel!$C$3+1,MAX(0,CW$4-$DZ144-$CA$4+1),1,MIN($DZ144,CW$4-$CA$4+1))),
     IF(SSSModel!$C$4="PV",AY144*$EA144*(1+SSSModel!$C$2),
     IF(SSSModel!$C$4="FCR",$EC144*SUM(OFFSET($AC144,0,MAX(CW$4-$AC$4-$DZ144+1,0),1,MIN($DZ144,CW$4-$AC$4+1))),0)))),
SUM($AC144:$BZ144)*
     IF(SSSModel!$C$4="RR",OFFSET(Profiles!$K$2,$Z144,MAX(Profiles!$C$2,AY$4-$W144)),
     IF(SSSModel!$C$4="ECC",$EA144*$EB144*IF(MAX(Escalation!$C$2,AY$4-$W144)&gt;$DZ144-1,0,OFFSET(Escalation!$K$2,$Y144,MAX(Escalation!$C$2,AY$4-$W144))),
     IF(SSSModel!$C$4="PV",IF(CW$4=$W144,$EA144*(1+SSSModel!$C$2),0),
     IF(SSSModel!$C$4="FCR",IF(AND(CW$4&gt;=$W144,OFFSET(Profiles!$K$2,$Z144,MAX(Profiles!$C$2,AY$4-$W144))&gt;0),$EC144,0),0))))))</f>
        <v>0</v>
      </c>
      <c r="CX144" s="135">
        <f ca="1">IF(OR($Z144=0,SSSModel!$C$4="CF"),AZ144,
IF(LEFT($V144,3)="ON_",
     IF(SSSModel!$C$4="RR",SUMPRODUCT(OFFSET($AC144,0,0,1,$CB$2),OFFSET(Profiles!$K$28,($Z144-1)*(Profiles!$I$26+1)+CX$4-SSSModel!$C$3+1,0,1,$CB$2)),
     IF(SSSModel!$C$4="ECC",$EA144*$EB144*SUMPRODUCT(OFFSET($AC144,0,MAX(0,CX$4-$DZ144-$CA$4+1),1,MIN($DZ144,CX$4-$CA$4+1)),OFFSET(Escalation!$K$24,($Y144-1)*(Escalation!$I$22+1)+CX$4-SSSModel!$C$3+1,MAX(0,CX$4-$DZ144-$CA$4+1),1,MIN($DZ144,CX$4-$CA$4+1))),
     IF(SSSModel!$C$4="PV",AZ144*$EA144*(1+SSSModel!$C$2),
     IF(SSSModel!$C$4="FCR",$EC144*SUM(OFFSET($AC144,0,MAX(CX$4-$AC$4-$DZ144+1,0),1,MIN($DZ144,CX$4-$AC$4+1))),0)))),
SUM($AC144:$BZ144)*
     IF(SSSModel!$C$4="RR",OFFSET(Profiles!$K$2,$Z144,MAX(Profiles!$C$2,AZ$4-$W144)),
     IF(SSSModel!$C$4="ECC",$EA144*$EB144*IF(MAX(Escalation!$C$2,AZ$4-$W144)&gt;$DZ144-1,0,OFFSET(Escalation!$K$2,$Y144,MAX(Escalation!$C$2,AZ$4-$W144))),
     IF(SSSModel!$C$4="PV",IF(CX$4=$W144,$EA144*(1+SSSModel!$C$2),0),
     IF(SSSModel!$C$4="FCR",IF(AND(CX$4&gt;=$W144,OFFSET(Profiles!$K$2,$Z144,MAX(Profiles!$C$2,AZ$4-$W144))&gt;0),$EC144,0),0))))))</f>
        <v>0</v>
      </c>
      <c r="CY144" s="135">
        <f ca="1">IF(OR($Z144=0,SSSModel!$C$4="CF"),BA144,
IF(LEFT($V144,3)="ON_",
     IF(SSSModel!$C$4="RR",SUMPRODUCT(OFFSET($AC144,0,0,1,$CB$2),OFFSET(Profiles!$K$28,($Z144-1)*(Profiles!$I$26+1)+CY$4-SSSModel!$C$3+1,0,1,$CB$2)),
     IF(SSSModel!$C$4="ECC",$EA144*$EB144*SUMPRODUCT(OFFSET($AC144,0,MAX(0,CY$4-$DZ144-$CA$4+1),1,MIN($DZ144,CY$4-$CA$4+1)),OFFSET(Escalation!$K$24,($Y144-1)*(Escalation!$I$22+1)+CY$4-SSSModel!$C$3+1,MAX(0,CY$4-$DZ144-$CA$4+1),1,MIN($DZ144,CY$4-$CA$4+1))),
     IF(SSSModel!$C$4="PV",BA144*$EA144*(1+SSSModel!$C$2),
     IF(SSSModel!$C$4="FCR",$EC144*SUM(OFFSET($AC144,0,MAX(CY$4-$AC$4-$DZ144+1,0),1,MIN($DZ144,CY$4-$AC$4+1))),0)))),
SUM($AC144:$BZ144)*
     IF(SSSModel!$C$4="RR",OFFSET(Profiles!$K$2,$Z144,MAX(Profiles!$C$2,BA$4-$W144)),
     IF(SSSModel!$C$4="ECC",$EA144*$EB144*IF(MAX(Escalation!$C$2,BA$4-$W144)&gt;$DZ144-1,0,OFFSET(Escalation!$K$2,$Y144,MAX(Escalation!$C$2,BA$4-$W144))),
     IF(SSSModel!$C$4="PV",IF(CY$4=$W144,$EA144*(1+SSSModel!$C$2),0),
     IF(SSSModel!$C$4="FCR",IF(AND(CY$4&gt;=$W144,OFFSET(Profiles!$K$2,$Z144,MAX(Profiles!$C$2,BA$4-$W144))&gt;0),$EC144,0),0))))))</f>
        <v>0</v>
      </c>
      <c r="CZ144" s="135">
        <f ca="1">IF(OR($Z144=0,SSSModel!$C$4="CF"),BB144,
IF(LEFT($V144,3)="ON_",
     IF(SSSModel!$C$4="RR",SUMPRODUCT(OFFSET($AC144,0,0,1,$CB$2),OFFSET(Profiles!$K$28,($Z144-1)*(Profiles!$I$26+1)+CZ$4-SSSModel!$C$3+1,0,1,$CB$2)),
     IF(SSSModel!$C$4="ECC",$EA144*$EB144*SUMPRODUCT(OFFSET($AC144,0,MAX(0,CZ$4-$DZ144-$CA$4+1),1,MIN($DZ144,CZ$4-$CA$4+1)),OFFSET(Escalation!$K$24,($Y144-1)*(Escalation!$I$22+1)+CZ$4-SSSModel!$C$3+1,MAX(0,CZ$4-$DZ144-$CA$4+1),1,MIN($DZ144,CZ$4-$CA$4+1))),
     IF(SSSModel!$C$4="PV",BB144*$EA144*(1+SSSModel!$C$2),
     IF(SSSModel!$C$4="FCR",$EC144*SUM(OFFSET($AC144,0,MAX(CZ$4-$AC$4-$DZ144+1,0),1,MIN($DZ144,CZ$4-$AC$4+1))),0)))),
SUM($AC144:$BZ144)*
     IF(SSSModel!$C$4="RR",OFFSET(Profiles!$K$2,$Z144,MAX(Profiles!$C$2,BB$4-$W144)),
     IF(SSSModel!$C$4="ECC",$EA144*$EB144*IF(MAX(Escalation!$C$2,BB$4-$W144)&gt;$DZ144-1,0,OFFSET(Escalation!$K$2,$Y144,MAX(Escalation!$C$2,BB$4-$W144))),
     IF(SSSModel!$C$4="PV",IF(CZ$4=$W144,$EA144*(1+SSSModel!$C$2),0),
     IF(SSSModel!$C$4="FCR",IF(AND(CZ$4&gt;=$W144,OFFSET(Profiles!$K$2,$Z144,MAX(Profiles!$C$2,BB$4-$W144))&gt;0),$EC144,0),0))))))</f>
        <v>0</v>
      </c>
      <c r="DA144" s="135">
        <f ca="1">IF(OR($Z144=0,SSSModel!$C$4="CF"),BC144,
IF(LEFT($V144,3)="ON_",
     IF(SSSModel!$C$4="RR",SUMPRODUCT(OFFSET($AC144,0,0,1,$CB$2),OFFSET(Profiles!$K$28,($Z144-1)*(Profiles!$I$26+1)+DA$4-SSSModel!$C$3+1,0,1,$CB$2)),
     IF(SSSModel!$C$4="ECC",$EA144*$EB144*SUMPRODUCT(OFFSET($AC144,0,MAX(0,DA$4-$DZ144-$CA$4+1),1,MIN($DZ144,DA$4-$CA$4+1)),OFFSET(Escalation!$K$24,($Y144-1)*(Escalation!$I$22+1)+DA$4-SSSModel!$C$3+1,MAX(0,DA$4-$DZ144-$CA$4+1),1,MIN($DZ144,DA$4-$CA$4+1))),
     IF(SSSModel!$C$4="PV",BC144*$EA144*(1+SSSModel!$C$2),
     IF(SSSModel!$C$4="FCR",$EC144*SUM(OFFSET($AC144,0,MAX(DA$4-$AC$4-$DZ144+1,0),1,MIN($DZ144,DA$4-$AC$4+1))),0)))),
SUM($AC144:$BZ144)*
     IF(SSSModel!$C$4="RR",OFFSET(Profiles!$K$2,$Z144,MAX(Profiles!$C$2,BC$4-$W144)),
     IF(SSSModel!$C$4="ECC",$EA144*$EB144*IF(MAX(Escalation!$C$2,BC$4-$W144)&gt;$DZ144-1,0,OFFSET(Escalation!$K$2,$Y144,MAX(Escalation!$C$2,BC$4-$W144))),
     IF(SSSModel!$C$4="PV",IF(DA$4=$W144,$EA144*(1+SSSModel!$C$2),0),
     IF(SSSModel!$C$4="FCR",IF(AND(DA$4&gt;=$W144,OFFSET(Profiles!$K$2,$Z144,MAX(Profiles!$C$2,BC$4-$W144))&gt;0),$EC144,0),0))))))</f>
        <v>0</v>
      </c>
      <c r="DB144" s="135">
        <f ca="1">IF(OR($Z144=0,SSSModel!$C$4="CF"),BD144,
IF(LEFT($V144,3)="ON_",
     IF(SSSModel!$C$4="RR",SUMPRODUCT(OFFSET($AC144,0,0,1,$CB$2),OFFSET(Profiles!$K$28,($Z144-1)*(Profiles!$I$26+1)+DB$4-SSSModel!$C$3+1,0,1,$CB$2)),
     IF(SSSModel!$C$4="ECC",$EA144*$EB144*SUMPRODUCT(OFFSET($AC144,0,MAX(0,DB$4-$DZ144-$CA$4+1),1,MIN($DZ144,DB$4-$CA$4+1)),OFFSET(Escalation!$K$24,($Y144-1)*(Escalation!$I$22+1)+DB$4-SSSModel!$C$3+1,MAX(0,DB$4-$DZ144-$CA$4+1),1,MIN($DZ144,DB$4-$CA$4+1))),
     IF(SSSModel!$C$4="PV",BD144*$EA144*(1+SSSModel!$C$2),
     IF(SSSModel!$C$4="FCR",$EC144*SUM(OFFSET($AC144,0,MAX(DB$4-$AC$4-$DZ144+1,0),1,MIN($DZ144,DB$4-$AC$4+1))),0)))),
SUM($AC144:$BZ144)*
     IF(SSSModel!$C$4="RR",OFFSET(Profiles!$K$2,$Z144,MAX(Profiles!$C$2,BD$4-$W144)),
     IF(SSSModel!$C$4="ECC",$EA144*$EB144*IF(MAX(Escalation!$C$2,BD$4-$W144)&gt;$DZ144-1,0,OFFSET(Escalation!$K$2,$Y144,MAX(Escalation!$C$2,BD$4-$W144))),
     IF(SSSModel!$C$4="PV",IF(DB$4=$W144,$EA144*(1+SSSModel!$C$2),0),
     IF(SSSModel!$C$4="FCR",IF(AND(DB$4&gt;=$W144,OFFSET(Profiles!$K$2,$Z144,MAX(Profiles!$C$2,BD$4-$W144))&gt;0),$EC144,0),0))))))</f>
        <v>0</v>
      </c>
      <c r="DC144" s="135">
        <f ca="1">IF(OR($Z144=0,SSSModel!$C$4="CF"),BE144,
IF(LEFT($V144,3)="ON_",
     IF(SSSModel!$C$4="RR",SUMPRODUCT(OFFSET($AC144,0,0,1,$CB$2),OFFSET(Profiles!$K$28,($Z144-1)*(Profiles!$I$26+1)+DC$4-SSSModel!$C$3+1,0,1,$CB$2)),
     IF(SSSModel!$C$4="ECC",$EA144*$EB144*SUMPRODUCT(OFFSET($AC144,0,MAX(0,DC$4-$DZ144-$CA$4+1),1,MIN($DZ144,DC$4-$CA$4+1)),OFFSET(Escalation!$K$24,($Y144-1)*(Escalation!$I$22+1)+DC$4-SSSModel!$C$3+1,MAX(0,DC$4-$DZ144-$CA$4+1),1,MIN($DZ144,DC$4-$CA$4+1))),
     IF(SSSModel!$C$4="PV",BE144*$EA144*(1+SSSModel!$C$2),
     IF(SSSModel!$C$4="FCR",$EC144*SUM(OFFSET($AC144,0,MAX(DC$4-$AC$4-$DZ144+1,0),1,MIN($DZ144,DC$4-$AC$4+1))),0)))),
SUM($AC144:$BZ144)*
     IF(SSSModel!$C$4="RR",OFFSET(Profiles!$K$2,$Z144,MAX(Profiles!$C$2,BE$4-$W144)),
     IF(SSSModel!$C$4="ECC",$EA144*$EB144*IF(MAX(Escalation!$C$2,BE$4-$W144)&gt;$DZ144-1,0,OFFSET(Escalation!$K$2,$Y144,MAX(Escalation!$C$2,BE$4-$W144))),
     IF(SSSModel!$C$4="PV",IF(DC$4=$W144,$EA144*(1+SSSModel!$C$2),0),
     IF(SSSModel!$C$4="FCR",IF(AND(DC$4&gt;=$W144,OFFSET(Profiles!$K$2,$Z144,MAX(Profiles!$C$2,BE$4-$W144))&gt;0),$EC144,0),0))))))</f>
        <v>0</v>
      </c>
      <c r="DD144" s="135">
        <f ca="1">IF(OR($Z144=0,SSSModel!$C$4="CF"),BF144,
IF(LEFT($V144,3)="ON_",
     IF(SSSModel!$C$4="RR",SUMPRODUCT(OFFSET($AC144,0,0,1,$CB$2),OFFSET(Profiles!$K$28,($Z144-1)*(Profiles!$I$26+1)+DD$4-SSSModel!$C$3+1,0,1,$CB$2)),
     IF(SSSModel!$C$4="ECC",$EA144*$EB144*SUMPRODUCT(OFFSET($AC144,0,MAX(0,DD$4-$DZ144-$CA$4+1),1,MIN($DZ144,DD$4-$CA$4+1)),OFFSET(Escalation!$K$24,($Y144-1)*(Escalation!$I$22+1)+DD$4-SSSModel!$C$3+1,MAX(0,DD$4-$DZ144-$CA$4+1),1,MIN($DZ144,DD$4-$CA$4+1))),
     IF(SSSModel!$C$4="PV",BF144*$EA144*(1+SSSModel!$C$2),
     IF(SSSModel!$C$4="FCR",$EC144*SUM(OFFSET($AC144,0,MAX(DD$4-$AC$4-$DZ144+1,0),1,MIN($DZ144,DD$4-$AC$4+1))),0)))),
SUM($AC144:$BZ144)*
     IF(SSSModel!$C$4="RR",OFFSET(Profiles!$K$2,$Z144,MAX(Profiles!$C$2,BF$4-$W144)),
     IF(SSSModel!$C$4="ECC",$EA144*$EB144*IF(MAX(Escalation!$C$2,BF$4-$W144)&gt;$DZ144-1,0,OFFSET(Escalation!$K$2,$Y144,MAX(Escalation!$C$2,BF$4-$W144))),
     IF(SSSModel!$C$4="PV",IF(DD$4=$W144,$EA144*(1+SSSModel!$C$2),0),
     IF(SSSModel!$C$4="FCR",IF(AND(DD$4&gt;=$W144,OFFSET(Profiles!$K$2,$Z144,MAX(Profiles!$C$2,BF$4-$W144))&gt;0),$EC144,0),0))))))</f>
        <v>0</v>
      </c>
      <c r="DE144" s="135">
        <f ca="1">IF(OR($Z144=0,SSSModel!$C$4="CF"),BG144,
IF(LEFT($V144,3)="ON_",
     IF(SSSModel!$C$4="RR",SUMPRODUCT(OFFSET($AC144,0,0,1,$CB$2),OFFSET(Profiles!$K$28,($Z144-1)*(Profiles!$I$26+1)+DE$4-SSSModel!$C$3+1,0,1,$CB$2)),
     IF(SSSModel!$C$4="ECC",$EA144*$EB144*SUMPRODUCT(OFFSET($AC144,0,MAX(0,DE$4-$DZ144-$CA$4+1),1,MIN($DZ144,DE$4-$CA$4+1)),OFFSET(Escalation!$K$24,($Y144-1)*(Escalation!$I$22+1)+DE$4-SSSModel!$C$3+1,MAX(0,DE$4-$DZ144-$CA$4+1),1,MIN($DZ144,DE$4-$CA$4+1))),
     IF(SSSModel!$C$4="PV",BG144*$EA144*(1+SSSModel!$C$2),
     IF(SSSModel!$C$4="FCR",$EC144*SUM(OFFSET($AC144,0,MAX(DE$4-$AC$4-$DZ144+1,0),1,MIN($DZ144,DE$4-$AC$4+1))),0)))),
SUM($AC144:$BZ144)*
     IF(SSSModel!$C$4="RR",OFFSET(Profiles!$K$2,$Z144,MAX(Profiles!$C$2,BG$4-$W144)),
     IF(SSSModel!$C$4="ECC",$EA144*$EB144*IF(MAX(Escalation!$C$2,BG$4-$W144)&gt;$DZ144-1,0,OFFSET(Escalation!$K$2,$Y144,MAX(Escalation!$C$2,BG$4-$W144))),
     IF(SSSModel!$C$4="PV",IF(DE$4=$W144,$EA144*(1+SSSModel!$C$2),0),
     IF(SSSModel!$C$4="FCR",IF(AND(DE$4&gt;=$W144,OFFSET(Profiles!$K$2,$Z144,MAX(Profiles!$C$2,BG$4-$W144))&gt;0),$EC144,0),0))))))</f>
        <v>0</v>
      </c>
      <c r="DF144" s="135">
        <f ca="1">IF(OR($Z144=0,SSSModel!$C$4="CF"),BH144,
IF(LEFT($V144,3)="ON_",
     IF(SSSModel!$C$4="RR",SUMPRODUCT(OFFSET($AC144,0,0,1,$CB$2),OFFSET(Profiles!$K$28,($Z144-1)*(Profiles!$I$26+1)+DF$4-SSSModel!$C$3+1,0,1,$CB$2)),
     IF(SSSModel!$C$4="ECC",$EA144*$EB144*SUMPRODUCT(OFFSET($AC144,0,MAX(0,DF$4-$DZ144-$CA$4+1),1,MIN($DZ144,DF$4-$CA$4+1)),OFFSET(Escalation!$K$24,($Y144-1)*(Escalation!$I$22+1)+DF$4-SSSModel!$C$3+1,MAX(0,DF$4-$DZ144-$CA$4+1),1,MIN($DZ144,DF$4-$CA$4+1))),
     IF(SSSModel!$C$4="PV",BH144*$EA144*(1+SSSModel!$C$2),
     IF(SSSModel!$C$4="FCR",$EC144*SUM(OFFSET($AC144,0,MAX(DF$4-$AC$4-$DZ144+1,0),1,MIN($DZ144,DF$4-$AC$4+1))),0)))),
SUM($AC144:$BZ144)*
     IF(SSSModel!$C$4="RR",OFFSET(Profiles!$K$2,$Z144,MAX(Profiles!$C$2,BH$4-$W144)),
     IF(SSSModel!$C$4="ECC",$EA144*$EB144*IF(MAX(Escalation!$C$2,BH$4-$W144)&gt;$DZ144-1,0,OFFSET(Escalation!$K$2,$Y144,MAX(Escalation!$C$2,BH$4-$W144))),
     IF(SSSModel!$C$4="PV",IF(DF$4=$W144,$EA144*(1+SSSModel!$C$2),0),
     IF(SSSModel!$C$4="FCR",IF(AND(DF$4&gt;=$W144,OFFSET(Profiles!$K$2,$Z144,MAX(Profiles!$C$2,BH$4-$W144))&gt;0),$EC144,0),0))))))</f>
        <v>0</v>
      </c>
      <c r="DG144" s="135">
        <f ca="1">IF(OR($Z144=0,SSSModel!$C$4="CF"),BI144,
IF(LEFT($V144,3)="ON_",
     IF(SSSModel!$C$4="RR",SUMPRODUCT(OFFSET($AC144,0,0,1,$CB$2),OFFSET(Profiles!$K$28,($Z144-1)*(Profiles!$I$26+1)+DG$4-SSSModel!$C$3+1,0,1,$CB$2)),
     IF(SSSModel!$C$4="ECC",$EA144*$EB144*SUMPRODUCT(OFFSET($AC144,0,MAX(0,DG$4-$DZ144-$CA$4+1),1,MIN($DZ144,DG$4-$CA$4+1)),OFFSET(Escalation!$K$24,($Y144-1)*(Escalation!$I$22+1)+DG$4-SSSModel!$C$3+1,MAX(0,DG$4-$DZ144-$CA$4+1),1,MIN($DZ144,DG$4-$CA$4+1))),
     IF(SSSModel!$C$4="PV",BI144*$EA144*(1+SSSModel!$C$2),
     IF(SSSModel!$C$4="FCR",$EC144*SUM(OFFSET($AC144,0,MAX(DG$4-$AC$4-$DZ144+1,0),1,MIN($DZ144,DG$4-$AC$4+1))),0)))),
SUM($AC144:$BZ144)*
     IF(SSSModel!$C$4="RR",OFFSET(Profiles!$K$2,$Z144,MAX(Profiles!$C$2,BI$4-$W144)),
     IF(SSSModel!$C$4="ECC",$EA144*$EB144*IF(MAX(Escalation!$C$2,BI$4-$W144)&gt;$DZ144-1,0,OFFSET(Escalation!$K$2,$Y144,MAX(Escalation!$C$2,BI$4-$W144))),
     IF(SSSModel!$C$4="PV",IF(DG$4=$W144,$EA144*(1+SSSModel!$C$2),0),
     IF(SSSModel!$C$4="FCR",IF(AND(DG$4&gt;=$W144,OFFSET(Profiles!$K$2,$Z144,MAX(Profiles!$C$2,BI$4-$W144))&gt;0),$EC144,0),0))))))</f>
        <v>0</v>
      </c>
      <c r="DH144" s="135">
        <f ca="1">IF(OR($Z144=0,SSSModel!$C$4="CF"),BJ144,
IF(LEFT($V144,3)="ON_",
     IF(SSSModel!$C$4="RR",SUMPRODUCT(OFFSET($AC144,0,0,1,$CB$2),OFFSET(Profiles!$K$28,($Z144-1)*(Profiles!$I$26+1)+DH$4-SSSModel!$C$3+1,0,1,$CB$2)),
     IF(SSSModel!$C$4="ECC",$EA144*$EB144*SUMPRODUCT(OFFSET($AC144,0,MAX(0,DH$4-$DZ144-$CA$4+1),1,MIN($DZ144,DH$4-$CA$4+1)),OFFSET(Escalation!$K$24,($Y144-1)*(Escalation!$I$22+1)+DH$4-SSSModel!$C$3+1,MAX(0,DH$4-$DZ144-$CA$4+1),1,MIN($DZ144,DH$4-$CA$4+1))),
     IF(SSSModel!$C$4="PV",BJ144*$EA144*(1+SSSModel!$C$2),
     IF(SSSModel!$C$4="FCR",$EC144*SUM(OFFSET($AC144,0,MAX(DH$4-$AC$4-$DZ144+1,0),1,MIN($DZ144,DH$4-$AC$4+1))),0)))),
SUM($AC144:$BZ144)*
     IF(SSSModel!$C$4="RR",OFFSET(Profiles!$K$2,$Z144,MAX(Profiles!$C$2,BJ$4-$W144)),
     IF(SSSModel!$C$4="ECC",$EA144*$EB144*IF(MAX(Escalation!$C$2,BJ$4-$W144)&gt;$DZ144-1,0,OFFSET(Escalation!$K$2,$Y144,MAX(Escalation!$C$2,BJ$4-$W144))),
     IF(SSSModel!$C$4="PV",IF(DH$4=$W144,$EA144*(1+SSSModel!$C$2),0),
     IF(SSSModel!$C$4="FCR",IF(AND(DH$4&gt;=$W144,OFFSET(Profiles!$K$2,$Z144,MAX(Profiles!$C$2,BJ$4-$W144))&gt;0),$EC144,0),0))))))</f>
        <v>0</v>
      </c>
      <c r="DI144" s="135">
        <f ca="1">IF(OR($Z144=0,SSSModel!$C$4="CF"),BK144,
IF(LEFT($V144,3)="ON_",
     IF(SSSModel!$C$4="RR",SUMPRODUCT(OFFSET($AC144,0,0,1,$CB$2),OFFSET(Profiles!$K$28,($Z144-1)*(Profiles!$I$26+1)+DI$4-SSSModel!$C$3+1,0,1,$CB$2)),
     IF(SSSModel!$C$4="ECC",$EA144*$EB144*SUMPRODUCT(OFFSET($AC144,0,MAX(0,DI$4-$DZ144-$CA$4+1),1,MIN($DZ144,DI$4-$CA$4+1)),OFFSET(Escalation!$K$24,($Y144-1)*(Escalation!$I$22+1)+DI$4-SSSModel!$C$3+1,MAX(0,DI$4-$DZ144-$CA$4+1),1,MIN($DZ144,DI$4-$CA$4+1))),
     IF(SSSModel!$C$4="PV",BK144*$EA144*(1+SSSModel!$C$2),
     IF(SSSModel!$C$4="FCR",$EC144*SUM(OFFSET($AC144,0,MAX(DI$4-$AC$4-$DZ144+1,0),1,MIN($DZ144,DI$4-$AC$4+1))),0)))),
SUM($AC144:$BZ144)*
     IF(SSSModel!$C$4="RR",OFFSET(Profiles!$K$2,$Z144,MAX(Profiles!$C$2,BK$4-$W144)),
     IF(SSSModel!$C$4="ECC",$EA144*$EB144*IF(MAX(Escalation!$C$2,BK$4-$W144)&gt;$DZ144-1,0,OFFSET(Escalation!$K$2,$Y144,MAX(Escalation!$C$2,BK$4-$W144))),
     IF(SSSModel!$C$4="PV",IF(DI$4=$W144,$EA144*(1+SSSModel!$C$2),0),
     IF(SSSModel!$C$4="FCR",IF(AND(DI$4&gt;=$W144,OFFSET(Profiles!$K$2,$Z144,MAX(Profiles!$C$2,BK$4-$W144))&gt;0),$EC144,0),0))))))</f>
        <v>0</v>
      </c>
      <c r="DJ144" s="135">
        <f ca="1">IF(OR($Z144=0,SSSModel!$C$4="CF"),BL144,
IF(LEFT($V144,3)="ON_",
     IF(SSSModel!$C$4="RR",SUMPRODUCT(OFFSET($AC144,0,0,1,$CB$2),OFFSET(Profiles!$K$28,($Z144-1)*(Profiles!$I$26+1)+DJ$4-SSSModel!$C$3+1,0,1,$CB$2)),
     IF(SSSModel!$C$4="ECC",$EA144*$EB144*SUMPRODUCT(OFFSET($AC144,0,MAX(0,DJ$4-$DZ144-$CA$4+1),1,MIN($DZ144,DJ$4-$CA$4+1)),OFFSET(Escalation!$K$24,($Y144-1)*(Escalation!$I$22+1)+DJ$4-SSSModel!$C$3+1,MAX(0,DJ$4-$DZ144-$CA$4+1),1,MIN($DZ144,DJ$4-$CA$4+1))),
     IF(SSSModel!$C$4="PV",BL144*$EA144*(1+SSSModel!$C$2),
     IF(SSSModel!$C$4="FCR",$EC144*SUM(OFFSET($AC144,0,MAX(DJ$4-$AC$4-$DZ144+1,0),1,MIN($DZ144,DJ$4-$AC$4+1))),0)))),
SUM($AC144:$BZ144)*
     IF(SSSModel!$C$4="RR",OFFSET(Profiles!$K$2,$Z144,MAX(Profiles!$C$2,BL$4-$W144)),
     IF(SSSModel!$C$4="ECC",$EA144*$EB144*IF(MAX(Escalation!$C$2,BL$4-$W144)&gt;$DZ144-1,0,OFFSET(Escalation!$K$2,$Y144,MAX(Escalation!$C$2,BL$4-$W144))),
     IF(SSSModel!$C$4="PV",IF(DJ$4=$W144,$EA144*(1+SSSModel!$C$2),0),
     IF(SSSModel!$C$4="FCR",IF(AND(DJ$4&gt;=$W144,OFFSET(Profiles!$K$2,$Z144,MAX(Profiles!$C$2,BL$4-$W144))&gt;0),$EC144,0),0))))))</f>
        <v>0</v>
      </c>
      <c r="DK144" s="135">
        <f ca="1">IF(OR($Z144=0,SSSModel!$C$4="CF"),BM144,
IF(LEFT($V144,3)="ON_",
     IF(SSSModel!$C$4="RR",SUMPRODUCT(OFFSET($AC144,0,0,1,$CB$2),OFFSET(Profiles!$K$28,($Z144-1)*(Profiles!$I$26+1)+DK$4-SSSModel!$C$3+1,0,1,$CB$2)),
     IF(SSSModel!$C$4="ECC",$EA144*$EB144*SUMPRODUCT(OFFSET($AC144,0,MAX(0,DK$4-$DZ144-$CA$4+1),1,MIN($DZ144,DK$4-$CA$4+1)),OFFSET(Escalation!$K$24,($Y144-1)*(Escalation!$I$22+1)+DK$4-SSSModel!$C$3+1,MAX(0,DK$4-$DZ144-$CA$4+1),1,MIN($DZ144,DK$4-$CA$4+1))),
     IF(SSSModel!$C$4="PV",BM144*$EA144*(1+SSSModel!$C$2),
     IF(SSSModel!$C$4="FCR",$EC144*SUM(OFFSET($AC144,0,MAX(DK$4-$AC$4-$DZ144+1,0),1,MIN($DZ144,DK$4-$AC$4+1))),0)))),
SUM($AC144:$BZ144)*
     IF(SSSModel!$C$4="RR",OFFSET(Profiles!$K$2,$Z144,MAX(Profiles!$C$2,BM$4-$W144)),
     IF(SSSModel!$C$4="ECC",$EA144*$EB144*IF(MAX(Escalation!$C$2,BM$4-$W144)&gt;$DZ144-1,0,OFFSET(Escalation!$K$2,$Y144,MAX(Escalation!$C$2,BM$4-$W144))),
     IF(SSSModel!$C$4="PV",IF(DK$4=$W144,$EA144*(1+SSSModel!$C$2),0),
     IF(SSSModel!$C$4="FCR",IF(AND(DK$4&gt;=$W144,OFFSET(Profiles!$K$2,$Z144,MAX(Profiles!$C$2,BM$4-$W144))&gt;0),$EC144,0),0))))))</f>
        <v>0</v>
      </c>
      <c r="DL144" s="135">
        <f ca="1">IF(OR($Z144=0,SSSModel!$C$4="CF"),BN144,
IF(LEFT($V144,3)="ON_",
     IF(SSSModel!$C$4="RR",SUMPRODUCT(OFFSET($AC144,0,0,1,$CB$2),OFFSET(Profiles!$K$28,($Z144-1)*(Profiles!$I$26+1)+DL$4-SSSModel!$C$3+1,0,1,$CB$2)),
     IF(SSSModel!$C$4="ECC",$EA144*$EB144*SUMPRODUCT(OFFSET($AC144,0,MAX(0,DL$4-$DZ144-$CA$4+1),1,MIN($DZ144,DL$4-$CA$4+1)),OFFSET(Escalation!$K$24,($Y144-1)*(Escalation!$I$22+1)+DL$4-SSSModel!$C$3+1,MAX(0,DL$4-$DZ144-$CA$4+1),1,MIN($DZ144,DL$4-$CA$4+1))),
     IF(SSSModel!$C$4="PV",BN144*$EA144*(1+SSSModel!$C$2),
     IF(SSSModel!$C$4="FCR",$EC144*SUM(OFFSET($AC144,0,MAX(DL$4-$AC$4-$DZ144+1,0),1,MIN($DZ144,DL$4-$AC$4+1))),0)))),
SUM($AC144:$BZ144)*
     IF(SSSModel!$C$4="RR",OFFSET(Profiles!$K$2,$Z144,MAX(Profiles!$C$2,BN$4-$W144)),
     IF(SSSModel!$C$4="ECC",$EA144*$EB144*IF(MAX(Escalation!$C$2,BN$4-$W144)&gt;$DZ144-1,0,OFFSET(Escalation!$K$2,$Y144,MAX(Escalation!$C$2,BN$4-$W144))),
     IF(SSSModel!$C$4="PV",IF(DL$4=$W144,$EA144*(1+SSSModel!$C$2),0),
     IF(SSSModel!$C$4="FCR",IF(AND(DL$4&gt;=$W144,OFFSET(Profiles!$K$2,$Z144,MAX(Profiles!$C$2,BN$4-$W144))&gt;0),$EC144,0),0))))))</f>
        <v>0</v>
      </c>
      <c r="DM144" s="135">
        <f ca="1">IF(OR($Z144=0,SSSModel!$C$4="CF"),BO144,
IF(LEFT($V144,3)="ON_",
     IF(SSSModel!$C$4="RR",SUMPRODUCT(OFFSET($AC144,0,0,1,$CB$2),OFFSET(Profiles!$K$28,($Z144-1)*(Profiles!$I$26+1)+DM$4-SSSModel!$C$3+1,0,1,$CB$2)),
     IF(SSSModel!$C$4="ECC",$EA144*$EB144*SUMPRODUCT(OFFSET($AC144,0,MAX(0,DM$4-$DZ144-$CA$4+1),1,MIN($DZ144,DM$4-$CA$4+1)),OFFSET(Escalation!$K$24,($Y144-1)*(Escalation!$I$22+1)+DM$4-SSSModel!$C$3+1,MAX(0,DM$4-$DZ144-$CA$4+1),1,MIN($DZ144,DM$4-$CA$4+1))),
     IF(SSSModel!$C$4="PV",BO144*$EA144*(1+SSSModel!$C$2),
     IF(SSSModel!$C$4="FCR",$EC144*SUM(OFFSET($AC144,0,MAX(DM$4-$AC$4-$DZ144+1,0),1,MIN($DZ144,DM$4-$AC$4+1))),0)))),
SUM($AC144:$BZ144)*
     IF(SSSModel!$C$4="RR",OFFSET(Profiles!$K$2,$Z144,MAX(Profiles!$C$2,BO$4-$W144)),
     IF(SSSModel!$C$4="ECC",$EA144*$EB144*IF(MAX(Escalation!$C$2,BO$4-$W144)&gt;$DZ144-1,0,OFFSET(Escalation!$K$2,$Y144,MAX(Escalation!$C$2,BO$4-$W144))),
     IF(SSSModel!$C$4="PV",IF(DM$4=$W144,$EA144*(1+SSSModel!$C$2),0),
     IF(SSSModel!$C$4="FCR",IF(AND(DM$4&gt;=$W144,OFFSET(Profiles!$K$2,$Z144,MAX(Profiles!$C$2,BO$4-$W144))&gt;0),$EC144,0),0))))))</f>
        <v>0</v>
      </c>
      <c r="DN144" s="135">
        <f ca="1">IF(OR($Z144=0,SSSModel!$C$4="CF"),BP144,
IF(LEFT($V144,3)="ON_",
     IF(SSSModel!$C$4="RR",SUMPRODUCT(OFFSET($AC144,0,0,1,$CB$2),OFFSET(Profiles!$K$28,($Z144-1)*(Profiles!$I$26+1)+DN$4-SSSModel!$C$3+1,0,1,$CB$2)),
     IF(SSSModel!$C$4="ECC",$EA144*$EB144*SUMPRODUCT(OFFSET($AC144,0,MAX(0,DN$4-$DZ144-$CA$4+1),1,MIN($DZ144,DN$4-$CA$4+1)),OFFSET(Escalation!$K$24,($Y144-1)*(Escalation!$I$22+1)+DN$4-SSSModel!$C$3+1,MAX(0,DN$4-$DZ144-$CA$4+1),1,MIN($DZ144,DN$4-$CA$4+1))),
     IF(SSSModel!$C$4="PV",BP144*$EA144*(1+SSSModel!$C$2),
     IF(SSSModel!$C$4="FCR",$EC144*SUM(OFFSET($AC144,0,MAX(DN$4-$AC$4-$DZ144+1,0),1,MIN($DZ144,DN$4-$AC$4+1))),0)))),
SUM($AC144:$BZ144)*
     IF(SSSModel!$C$4="RR",OFFSET(Profiles!$K$2,$Z144,MAX(Profiles!$C$2,BP$4-$W144)),
     IF(SSSModel!$C$4="ECC",$EA144*$EB144*IF(MAX(Escalation!$C$2,BP$4-$W144)&gt;$DZ144-1,0,OFFSET(Escalation!$K$2,$Y144,MAX(Escalation!$C$2,BP$4-$W144))),
     IF(SSSModel!$C$4="PV",IF(DN$4=$W144,$EA144*(1+SSSModel!$C$2),0),
     IF(SSSModel!$C$4="FCR",IF(AND(DN$4&gt;=$W144,OFFSET(Profiles!$K$2,$Z144,MAX(Profiles!$C$2,BP$4-$W144))&gt;0),$EC144,0),0))))))</f>
        <v>0</v>
      </c>
      <c r="DO144" s="135">
        <f ca="1">IF(OR($Z144=0,SSSModel!$C$4="CF"),BQ144,
IF(LEFT($V144,3)="ON_",
     IF(SSSModel!$C$4="RR",SUMPRODUCT(OFFSET($AC144,0,0,1,$CB$2),OFFSET(Profiles!$K$28,($Z144-1)*(Profiles!$I$26+1)+DO$4-SSSModel!$C$3+1,0,1,$CB$2)),
     IF(SSSModel!$C$4="ECC",$EA144*$EB144*SUMPRODUCT(OFFSET($AC144,0,MAX(0,DO$4-$DZ144-$CA$4+1),1,MIN($DZ144,DO$4-$CA$4+1)),OFFSET(Escalation!$K$24,($Y144-1)*(Escalation!$I$22+1)+DO$4-SSSModel!$C$3+1,MAX(0,DO$4-$DZ144-$CA$4+1),1,MIN($DZ144,DO$4-$CA$4+1))),
     IF(SSSModel!$C$4="PV",BQ144*$EA144*(1+SSSModel!$C$2),
     IF(SSSModel!$C$4="FCR",$EC144*SUM(OFFSET($AC144,0,MAX(DO$4-$AC$4-$DZ144+1,0),1,MIN($DZ144,DO$4-$AC$4+1))),0)))),
SUM($AC144:$BZ144)*
     IF(SSSModel!$C$4="RR",OFFSET(Profiles!$K$2,$Z144,MAX(Profiles!$C$2,BQ$4-$W144)),
     IF(SSSModel!$C$4="ECC",$EA144*$EB144*IF(MAX(Escalation!$C$2,BQ$4-$W144)&gt;$DZ144-1,0,OFFSET(Escalation!$K$2,$Y144,MAX(Escalation!$C$2,BQ$4-$W144))),
     IF(SSSModel!$C$4="PV",IF(DO$4=$W144,$EA144*(1+SSSModel!$C$2),0),
     IF(SSSModel!$C$4="FCR",IF(AND(DO$4&gt;=$W144,OFFSET(Profiles!$K$2,$Z144,MAX(Profiles!$C$2,BQ$4-$W144))&gt;0),$EC144,0),0))))))</f>
        <v>0</v>
      </c>
      <c r="DP144" s="135">
        <f ca="1">IF(OR($Z144=0,SSSModel!$C$4="CF"),BR144,
IF(LEFT($V144,3)="ON_",
     IF(SSSModel!$C$4="RR",SUMPRODUCT(OFFSET($AC144,0,0,1,$CB$2),OFFSET(Profiles!$K$28,($Z144-1)*(Profiles!$I$26+1)+DP$4-SSSModel!$C$3+1,0,1,$CB$2)),
     IF(SSSModel!$C$4="ECC",$EA144*$EB144*SUMPRODUCT(OFFSET($AC144,0,MAX(0,DP$4-$DZ144-$CA$4+1),1,MIN($DZ144,DP$4-$CA$4+1)),OFFSET(Escalation!$K$24,($Y144-1)*(Escalation!$I$22+1)+DP$4-SSSModel!$C$3+1,MAX(0,DP$4-$DZ144-$CA$4+1),1,MIN($DZ144,DP$4-$CA$4+1))),
     IF(SSSModel!$C$4="PV",BR144*$EA144*(1+SSSModel!$C$2),
     IF(SSSModel!$C$4="FCR",$EC144*SUM(OFFSET($AC144,0,MAX(DP$4-$AC$4-$DZ144+1,0),1,MIN($DZ144,DP$4-$AC$4+1))),0)))),
SUM($AC144:$BZ144)*
     IF(SSSModel!$C$4="RR",OFFSET(Profiles!$K$2,$Z144,MAX(Profiles!$C$2,BR$4-$W144)),
     IF(SSSModel!$C$4="ECC",$EA144*$EB144*IF(MAX(Escalation!$C$2,BR$4-$W144)&gt;$DZ144-1,0,OFFSET(Escalation!$K$2,$Y144,MAX(Escalation!$C$2,BR$4-$W144))),
     IF(SSSModel!$C$4="PV",IF(DP$4=$W144,$EA144*(1+SSSModel!$C$2),0),
     IF(SSSModel!$C$4="FCR",IF(AND(DP$4&gt;=$W144,OFFSET(Profiles!$K$2,$Z144,MAX(Profiles!$C$2,BR$4-$W144))&gt;0),$EC144,0),0))))))</f>
        <v>0</v>
      </c>
      <c r="DQ144" s="135">
        <f ca="1">IF(OR($Z144=0,SSSModel!$C$4="CF"),BS144,
IF(LEFT($V144,3)="ON_",
     IF(SSSModel!$C$4="RR",SUMPRODUCT(OFFSET($AC144,0,0,1,$CB$2),OFFSET(Profiles!$K$28,($Z144-1)*(Profiles!$I$26+1)+DQ$4-SSSModel!$C$3+1,0,1,$CB$2)),
     IF(SSSModel!$C$4="ECC",$EA144*$EB144*SUMPRODUCT(OFFSET($AC144,0,MAX(0,DQ$4-$DZ144-$CA$4+1),1,MIN($DZ144,DQ$4-$CA$4+1)),OFFSET(Escalation!$K$24,($Y144-1)*(Escalation!$I$22+1)+DQ$4-SSSModel!$C$3+1,MAX(0,DQ$4-$DZ144-$CA$4+1),1,MIN($DZ144,DQ$4-$CA$4+1))),
     IF(SSSModel!$C$4="PV",BS144*$EA144*(1+SSSModel!$C$2),
     IF(SSSModel!$C$4="FCR",$EC144*SUM(OFFSET($AC144,0,MAX(DQ$4-$AC$4-$DZ144+1,0),1,MIN($DZ144,DQ$4-$AC$4+1))),0)))),
SUM($AC144:$BZ144)*
     IF(SSSModel!$C$4="RR",OFFSET(Profiles!$K$2,$Z144,MAX(Profiles!$C$2,BS$4-$W144)),
     IF(SSSModel!$C$4="ECC",$EA144*$EB144*IF(MAX(Escalation!$C$2,BS$4-$W144)&gt;$DZ144-1,0,OFFSET(Escalation!$K$2,$Y144,MAX(Escalation!$C$2,BS$4-$W144))),
     IF(SSSModel!$C$4="PV",IF(DQ$4=$W144,$EA144*(1+SSSModel!$C$2),0),
     IF(SSSModel!$C$4="FCR",IF(AND(DQ$4&gt;=$W144,OFFSET(Profiles!$K$2,$Z144,MAX(Profiles!$C$2,BS$4-$W144))&gt;0),$EC144,0),0))))))</f>
        <v>0</v>
      </c>
      <c r="DR144" s="135">
        <f ca="1">IF(OR($Z144=0,SSSModel!$C$4="CF"),BT144,
IF(LEFT($V144,3)="ON_",
     IF(SSSModel!$C$4="RR",SUMPRODUCT(OFFSET($AC144,0,0,1,$CB$2),OFFSET(Profiles!$K$28,($Z144-1)*(Profiles!$I$26+1)+DR$4-SSSModel!$C$3+1,0,1,$CB$2)),
     IF(SSSModel!$C$4="ECC",$EA144*$EB144*SUMPRODUCT(OFFSET($AC144,0,MAX(0,DR$4-$DZ144-$CA$4+1),1,MIN($DZ144,DR$4-$CA$4+1)),OFFSET(Escalation!$K$24,($Y144-1)*(Escalation!$I$22+1)+DR$4-SSSModel!$C$3+1,MAX(0,DR$4-$DZ144-$CA$4+1),1,MIN($DZ144,DR$4-$CA$4+1))),
     IF(SSSModel!$C$4="PV",BT144*$EA144*(1+SSSModel!$C$2),
     IF(SSSModel!$C$4="FCR",$EC144*SUM(OFFSET($AC144,0,MAX(DR$4-$AC$4-$DZ144+1,0),1,MIN($DZ144,DR$4-$AC$4+1))),0)))),
SUM($AC144:$BZ144)*
     IF(SSSModel!$C$4="RR",OFFSET(Profiles!$K$2,$Z144,MAX(Profiles!$C$2,BT$4-$W144)),
     IF(SSSModel!$C$4="ECC",$EA144*$EB144*IF(MAX(Escalation!$C$2,BT$4-$W144)&gt;$DZ144-1,0,OFFSET(Escalation!$K$2,$Y144,MAX(Escalation!$C$2,BT$4-$W144))),
     IF(SSSModel!$C$4="PV",IF(DR$4=$W144,$EA144*(1+SSSModel!$C$2),0),
     IF(SSSModel!$C$4="FCR",IF(AND(DR$4&gt;=$W144,OFFSET(Profiles!$K$2,$Z144,MAX(Profiles!$C$2,BT$4-$W144))&gt;0),$EC144,0),0))))))</f>
        <v>0</v>
      </c>
      <c r="DS144" s="135">
        <f ca="1">IF(OR($Z144=0,SSSModel!$C$4="CF"),BU144,
IF(LEFT($V144,3)="ON_",
     IF(SSSModel!$C$4="RR",SUMPRODUCT(OFFSET($AC144,0,0,1,$CB$2),OFFSET(Profiles!$K$28,($Z144-1)*(Profiles!$I$26+1)+DS$4-SSSModel!$C$3+1,0,1,$CB$2)),
     IF(SSSModel!$C$4="ECC",$EA144*$EB144*SUMPRODUCT(OFFSET($AC144,0,MAX(0,DS$4-$DZ144-$CA$4+1),1,MIN($DZ144,DS$4-$CA$4+1)),OFFSET(Escalation!$K$24,($Y144-1)*(Escalation!$I$22+1)+DS$4-SSSModel!$C$3+1,MAX(0,DS$4-$DZ144-$CA$4+1),1,MIN($DZ144,DS$4-$CA$4+1))),
     IF(SSSModel!$C$4="PV",BU144*$EA144*(1+SSSModel!$C$2),
     IF(SSSModel!$C$4="FCR",$EC144*SUM(OFFSET($AC144,0,MAX(DS$4-$AC$4-$DZ144+1,0),1,MIN($DZ144,DS$4-$AC$4+1))),0)))),
SUM($AC144:$BZ144)*
     IF(SSSModel!$C$4="RR",OFFSET(Profiles!$K$2,$Z144,MAX(Profiles!$C$2,BU$4-$W144)),
     IF(SSSModel!$C$4="ECC",$EA144*$EB144*IF(MAX(Escalation!$C$2,BU$4-$W144)&gt;$DZ144-1,0,OFFSET(Escalation!$K$2,$Y144,MAX(Escalation!$C$2,BU$4-$W144))),
     IF(SSSModel!$C$4="PV",IF(DS$4=$W144,$EA144*(1+SSSModel!$C$2),0),
     IF(SSSModel!$C$4="FCR",IF(AND(DS$4&gt;=$W144,OFFSET(Profiles!$K$2,$Z144,MAX(Profiles!$C$2,BU$4-$W144))&gt;0),$EC144,0),0))))))</f>
        <v>0</v>
      </c>
      <c r="DT144" s="135">
        <f ca="1">IF(OR($Z144=0,SSSModel!$C$4="CF"),BV144,
IF(LEFT($V144,3)="ON_",
     IF(SSSModel!$C$4="RR",SUMPRODUCT(OFFSET($AC144,0,0,1,$CB$2),OFFSET(Profiles!$K$28,($Z144-1)*(Profiles!$I$26+1)+DT$4-SSSModel!$C$3+1,0,1,$CB$2)),
     IF(SSSModel!$C$4="ECC",$EA144*$EB144*SUMPRODUCT(OFFSET($AC144,0,MAX(0,DT$4-$DZ144-$CA$4+1),1,MIN($DZ144,DT$4-$CA$4+1)),OFFSET(Escalation!$K$24,($Y144-1)*(Escalation!$I$22+1)+DT$4-SSSModel!$C$3+1,MAX(0,DT$4-$DZ144-$CA$4+1),1,MIN($DZ144,DT$4-$CA$4+1))),
     IF(SSSModel!$C$4="PV",BV144*$EA144*(1+SSSModel!$C$2),
     IF(SSSModel!$C$4="FCR",$EC144*SUM(OFFSET($AC144,0,MAX(DT$4-$AC$4-$DZ144+1,0),1,MIN($DZ144,DT$4-$AC$4+1))),0)))),
SUM($AC144:$BZ144)*
     IF(SSSModel!$C$4="RR",OFFSET(Profiles!$K$2,$Z144,MAX(Profiles!$C$2,BV$4-$W144)),
     IF(SSSModel!$C$4="ECC",$EA144*$EB144*IF(MAX(Escalation!$C$2,BV$4-$W144)&gt;$DZ144-1,0,OFFSET(Escalation!$K$2,$Y144,MAX(Escalation!$C$2,BV$4-$W144))),
     IF(SSSModel!$C$4="PV",IF(DT$4=$W144,$EA144*(1+SSSModel!$C$2),0),
     IF(SSSModel!$C$4="FCR",IF(AND(DT$4&gt;=$W144,OFFSET(Profiles!$K$2,$Z144,MAX(Profiles!$C$2,BV$4-$W144))&gt;0),$EC144,0),0))))))</f>
        <v>0</v>
      </c>
      <c r="DU144" s="135">
        <f ca="1">IF(OR($Z144=0,SSSModel!$C$4="CF"),BW144,
IF(LEFT($V144,3)="ON_",
     IF(SSSModel!$C$4="RR",SUMPRODUCT(OFFSET($AC144,0,0,1,$CB$2),OFFSET(Profiles!$K$28,($Z144-1)*(Profiles!$I$26+1)+DU$4-SSSModel!$C$3+1,0,1,$CB$2)),
     IF(SSSModel!$C$4="ECC",$EA144*$EB144*SUMPRODUCT(OFFSET($AC144,0,MAX(0,DU$4-$DZ144-$CA$4+1),1,MIN($DZ144,DU$4-$CA$4+1)),OFFSET(Escalation!$K$24,($Y144-1)*(Escalation!$I$22+1)+DU$4-SSSModel!$C$3+1,MAX(0,DU$4-$DZ144-$CA$4+1),1,MIN($DZ144,DU$4-$CA$4+1))),
     IF(SSSModel!$C$4="PV",BW144*$EA144*(1+SSSModel!$C$2),
     IF(SSSModel!$C$4="FCR",$EC144*SUM(OFFSET($AC144,0,MAX(DU$4-$AC$4-$DZ144+1,0),1,MIN($DZ144,DU$4-$AC$4+1))),0)))),
SUM($AC144:$BZ144)*
     IF(SSSModel!$C$4="RR",OFFSET(Profiles!$K$2,$Z144,MAX(Profiles!$C$2,BW$4-$W144)),
     IF(SSSModel!$C$4="ECC",$EA144*$EB144*IF(MAX(Escalation!$C$2,BW$4-$W144)&gt;$DZ144-1,0,OFFSET(Escalation!$K$2,$Y144,MAX(Escalation!$C$2,BW$4-$W144))),
     IF(SSSModel!$C$4="PV",IF(DU$4=$W144,$EA144*(1+SSSModel!$C$2),0),
     IF(SSSModel!$C$4="FCR",IF(AND(DU$4&gt;=$W144,OFFSET(Profiles!$K$2,$Z144,MAX(Profiles!$C$2,BW$4-$W144))&gt;0),$EC144,0),0))))))</f>
        <v>0</v>
      </c>
      <c r="DV144" s="136">
        <f ca="1">IF(OR($Z144=0,SSSModel!$C$4="CF"),BX144,
IF(LEFT($V144,3)="ON_",
     IF(SSSModel!$C$4="RR",SUMPRODUCT(OFFSET($AC144,0,0,1,$CB$2),OFFSET(Profiles!$K$28,($Z144-1)*(Profiles!$I$26+1)+DV$4-SSSModel!$C$3+1,0,1,$CB$2)),
     IF(SSSModel!$C$4="ECC",$EA144*$EB144*SUMPRODUCT(OFFSET($AC144,0,MAX(0,DV$4-$DZ144-$CA$4+1),1,MIN($DZ144,DV$4-$CA$4+1)),OFFSET(Escalation!$K$24,($Y144-1)*(Escalation!$I$22+1)+DV$4-SSSModel!$C$3+1,MAX(0,DV$4-$DZ144-$CA$4+1),1,MIN($DZ144,DV$4-$CA$4+1))),
     IF(SSSModel!$C$4="PV",BX144*$EA144*(1+SSSModel!$C$2),
     IF(SSSModel!$C$4="FCR",$EC144*SUM(OFFSET($AC144,0,MAX(DV$4-$AC$4-$DZ144+1,0),1,MIN($DZ144,DV$4-$AC$4+1))),0)))),
SUM($AC144:$BZ144)*
     IF(SSSModel!$C$4="RR",OFFSET(Profiles!$K$2,$Z144,MAX(Profiles!$C$2,BX$4-$W144)),
     IF(SSSModel!$C$4="ECC",$EA144*$EB144*IF(MAX(Escalation!$C$2,BX$4-$W144)&gt;$DZ144-1,0,OFFSET(Escalation!$K$2,$Y144,MAX(Escalation!$C$2,BX$4-$W144))),
     IF(SSSModel!$C$4="PV",IF(DV$4=$W144,$EA144*(1+SSSModel!$C$2),0),
     IF(SSSModel!$C$4="FCR",IF(AND(DV$4&gt;=$W144,OFFSET(Profiles!$K$2,$Z144,MAX(Profiles!$C$2,BX$4-$W144))&gt;0),$EC144,0),0))))))</f>
        <v>0</v>
      </c>
      <c r="DW144" s="136">
        <f ca="1">IF(OR($Z144=0,SSSModel!$C$4="CF"),BY144,
IF(LEFT($V144,3)="ON_",
     IF(SSSModel!$C$4="RR",SUMPRODUCT(OFFSET($AC144,0,0,1,$CB$2),OFFSET(Profiles!$K$28,($Z144-1)*(Profiles!$I$26+1)+DW$4-SSSModel!$C$3+1,0,1,$CB$2)),
     IF(SSSModel!$C$4="ECC",$EA144*$EB144*SUMPRODUCT(OFFSET($AC144,0,MAX(0,DW$4-$DZ144-$CA$4+1),1,MIN($DZ144,DW$4-$CA$4+1)),OFFSET(Escalation!$K$24,($Y144-1)*(Escalation!$I$22+1)+DW$4-SSSModel!$C$3+1,MAX(0,DW$4-$DZ144-$CA$4+1),1,MIN($DZ144,DW$4-$CA$4+1))),
     IF(SSSModel!$C$4="PV",BY144*$EA144*(1+SSSModel!$C$2),
     IF(SSSModel!$C$4="FCR",$EC144*SUM(OFFSET($AC144,0,MAX(DW$4-$AC$4-$DZ144+1,0),1,MIN($DZ144,DW$4-$AC$4+1))),0)))),
SUM($AC144:$BZ144)*
     IF(SSSModel!$C$4="RR",OFFSET(Profiles!$K$2,$Z144,MAX(Profiles!$C$2,BY$4-$W144)),
     IF(SSSModel!$C$4="ECC",$EA144*$EB144*IF(MAX(Escalation!$C$2,BY$4-$W144)&gt;$DZ144-1,0,OFFSET(Escalation!$K$2,$Y144,MAX(Escalation!$C$2,BY$4-$W144))),
     IF(SSSModel!$C$4="PV",IF(DW$4=$W144,$EA144*(1+SSSModel!$C$2),0),
     IF(SSSModel!$C$4="FCR",IF(AND(DW$4&gt;=$W144,OFFSET(Profiles!$K$2,$Z144,MAX(Profiles!$C$2,BY$4-$W144))&gt;0),$EC144,0),0))))))</f>
        <v>0</v>
      </c>
      <c r="DX144" s="136">
        <f ca="1">IF(OR($Z144=0,SSSModel!$C$4="CF"),BZ144,
IF(LEFT($V144,3)="ON_",
     IF(SSSModel!$C$4="RR",SUMPRODUCT(OFFSET($AC144,0,0,1,$CB$2),OFFSET(Profiles!$K$28,($Z144-1)*(Profiles!$I$26+1)+DX$4-SSSModel!$C$3+1,0,1,$CB$2)),
     IF(SSSModel!$C$4="ECC",$EA144*$EB144*SUMPRODUCT(OFFSET($AC144,0,MAX(0,DX$4-$DZ144-$CA$4+1),1,MIN($DZ144,DX$4-$CA$4+1)),OFFSET(Escalation!$K$24,($Y144-1)*(Escalation!$I$22+1)+DX$4-SSSModel!$C$3+1,MAX(0,DX$4-$DZ144-$CA$4+1),1,MIN($DZ144,DX$4-$CA$4+1))),
     IF(SSSModel!$C$4="PV",BZ144*$EA144*(1+SSSModel!$C$2),
     IF(SSSModel!$C$4="FCR",$EC144*SUM(OFFSET($AC144,0,MAX(DX$4-$AC$4-$DZ144+1,0),1,MIN($DZ144,DX$4-$AC$4+1))),0)))),
SUM($AC144:$BZ144)*
     IF(SSSModel!$C$4="RR",OFFSET(Profiles!$K$2,$Z144,MAX(Profiles!$C$2,BZ$4-$W144)),
     IF(SSSModel!$C$4="ECC",$EA144*$EB144*IF(MAX(Escalation!$C$2,BZ$4-$W144)&gt;$DZ144-1,0,OFFSET(Escalation!$K$2,$Y144,MAX(Escalation!$C$2,BZ$4-$W144))),
     IF(SSSModel!$C$4="PV",IF(DX$4=$W144,$EA144*(1+SSSModel!$C$2),0),
     IF(SSSModel!$C$4="FCR",IF(AND(DX$4&gt;=$W144,OFFSET(Profiles!$K$2,$Z144,MAX(Profiles!$C$2,BZ$4-$W144))&gt;0),$EC144,0),0))))))</f>
        <v>0</v>
      </c>
      <c r="DY144" s="82">
        <f ca="1">IF($Y144=0,0,OFFSET(Escalation!$B$2,$Y144,0))</f>
        <v>0</v>
      </c>
      <c r="DZ144" s="80">
        <f ca="1">IF($Z144=0,0,COUNTIF(OFFSET(Profiles!$K$2,$Z144,0,1,50),"&gt;0"))</f>
        <v>0</v>
      </c>
      <c r="EA144" s="137">
        <f ca="1">IF($Z144=0,0,SUMPRODUCT(Profiles!$C$20:$BH$20,OFFSET(Profiles!$C$2,$Z144,0,1,Profiles!$B$1)))</f>
        <v>0</v>
      </c>
      <c r="EB144" s="24">
        <f>IF($Z144=0,0,((1-(1+DY144)/(1+SSSModel!$C$2))/(1-((1+DY144)/(1+SSSModel!$C$2))^DZ144))*(1+SSSModel!$C$2))</f>
        <v>0</v>
      </c>
      <c r="EC144" s="24">
        <f>IF($Z144=0,0,-PMT(SSSModel!$C$2,DZ144,EA144))</f>
        <v>0</v>
      </c>
    </row>
    <row r="145" spans="2:135" x14ac:dyDescent="0.35">
      <c r="C145" s="18">
        <f t="shared" si="18"/>
        <v>15</v>
      </c>
      <c r="D145" s="18">
        <f t="shared" si="19"/>
        <v>1</v>
      </c>
      <c r="E145" s="18">
        <f t="shared" ca="1" si="20"/>
        <v>1</v>
      </c>
      <c r="G145" s="25">
        <f ca="1">IF($E145=0,"",OFFSET(Resources!B$26,$E145,0))</f>
        <v>1</v>
      </c>
      <c r="H145" s="25" t="str">
        <f ca="1">IF($E145=0,"",OFFSET(Resources!C$26,$E145,0))</f>
        <v>NREL</v>
      </c>
      <c r="I145" s="25" t="str">
        <f ca="1">IF($E145=0,"",OFFSET(Resources!$E$26,$E145,0))</f>
        <v>SB SCCT (220 MW)</v>
      </c>
      <c r="J145" s="16">
        <v>1</v>
      </c>
      <c r="K145" s="16" t="s">
        <v>150</v>
      </c>
      <c r="L145" s="25" t="str">
        <f ca="1">OFFSET(Resources!$CG$24,0,$C145-1)</f>
        <v>Hourly Operating Cost</v>
      </c>
      <c r="M145" s="25" t="str">
        <f ca="1">OFFSET(Resources!$CG$25,0,$C145-1)</f>
        <v>O&amp;M</v>
      </c>
      <c r="N145" s="1">
        <v>1</v>
      </c>
      <c r="O145" s="7">
        <f ca="1">IF($E145=0,0,OFFSET(Resources!$CG$26,$E145,$C145-1))</f>
        <v>0</v>
      </c>
      <c r="P145" s="25" t="str">
        <f ca="1">OFFSET(Resources!$CG$26,0,$C145-1)</f>
        <v>$/Yr</v>
      </c>
      <c r="Q145" s="18">
        <f ca="1">IF($E145=0,0,OFFSET(GenAlts!$W$4,$E145,$D145-1))</f>
        <v>2032</v>
      </c>
      <c r="R145" s="1">
        <v>1</v>
      </c>
      <c r="S145">
        <f ca="1">IF($E145=0,"",OFFSET(Resources!$R$26,$E145,0))</f>
        <v>30</v>
      </c>
      <c r="T145" s="1"/>
      <c r="U145" s="25" t="str">
        <f ca="1">IF($E145=0,0,OFFSET(Resources!$AB$26,$E145,($C145-1)*Resources!$CI$20))</f>
        <v>SCCT_O&amp;M</v>
      </c>
      <c r="V145" s="1"/>
      <c r="W145">
        <f t="shared" ca="1" si="17"/>
        <v>2032</v>
      </c>
      <c r="X145">
        <f>IF(T145="",0,MATCH(T145,Profiles!$A$3:$A$22,0))</f>
        <v>0</v>
      </c>
      <c r="Y145" s="10">
        <f ca="1">IF(U145=0,0,MATCH(U145,Escalation!$A$3:$A$18,0))</f>
        <v>4</v>
      </c>
      <c r="Z145">
        <f>IF(V145="",0,MATCH(V145,Profiles!$A$3:$A$22,0))</f>
        <v>0</v>
      </c>
      <c r="AA145" s="8"/>
      <c r="AB145" s="8">
        <v>0</v>
      </c>
      <c r="AC145" s="72">
        <f ca="1">IF(OR(AC$4&lt;$Q145,AC$4&gt;$Q145+IF($S145="",1000,$S145)-1),0,IF(MOD(AC$4-$Q145,IF($R145="",1000,$R145))=0,$O145,0))*IF($Y145&gt;0,(1+INDEX(Escalation!$B$3:$B$18,$Y145,0))^(AC$4-SSSModel!$C$5),1)*IF($X145=0,1,OFFSET(Profiles!$K$2,$X145,MAX(Profiles!$C$2,AC$4-$Q145)))*IF($AA145=1,(1+SSSModel!#REF!),1)</f>
        <v>0</v>
      </c>
      <c r="AD145" s="72">
        <f ca="1">IF(OR(AD$4&lt;$Q145,AD$4&gt;$Q145+IF($S145="",1000,$S145)-1),0,IF(MOD(AD$4-$Q145,IF($R145="",1000,$R145))=0,$O145,0))*IF($Y145&gt;0,(1+INDEX(Escalation!$B$3:$B$18,$Y145,0))^(AD$4-SSSModel!$C$5),1)*IF($X145=0,1,OFFSET(Profiles!$K$2,$X145,MAX(Profiles!$C$2,AD$4-$Q145)))*IF($AA145=1,(1+SSSModel!#REF!),1)</f>
        <v>0</v>
      </c>
      <c r="AE145" s="72">
        <f ca="1">IF(OR(AE$4&lt;$Q145,AE$4&gt;$Q145+IF($S145="",1000,$S145)-1),0,IF(MOD(AE$4-$Q145,IF($R145="",1000,$R145))=0,$O145,0))*IF($Y145&gt;0,(1+INDEX(Escalation!$B$3:$B$18,$Y145,0))^(AE$4-SSSModel!$C$5),1)*IF($X145=0,1,OFFSET(Profiles!$K$2,$X145,MAX(Profiles!$C$2,AE$4-$Q145)))*IF($AA145=1,(1+SSSModel!#REF!),1)</f>
        <v>0</v>
      </c>
      <c r="AF145" s="72">
        <f ca="1">IF(OR(AF$4&lt;$Q145,AF$4&gt;$Q145+IF($S145="",1000,$S145)-1),0,IF(MOD(AF$4-$Q145,IF($R145="",1000,$R145))=0,$O145,0))*IF($Y145&gt;0,(1+INDEX(Escalation!$B$3:$B$18,$Y145,0))^(AF$4-SSSModel!$C$5),1)*IF($X145=0,1,OFFSET(Profiles!$K$2,$X145,MAX(Profiles!$C$2,AF$4-$Q145)))*IF($AA145=1,(1+SSSModel!#REF!),1)</f>
        <v>0</v>
      </c>
      <c r="AG145" s="72">
        <f ca="1">IF(OR(AG$4&lt;$Q145,AG$4&gt;$Q145+IF($S145="",1000,$S145)-1),0,IF(MOD(AG$4-$Q145,IF($R145="",1000,$R145))=0,$O145,0))*IF($Y145&gt;0,(1+INDEX(Escalation!$B$3:$B$18,$Y145,0))^(AG$4-SSSModel!$C$5),1)*IF($X145=0,1,OFFSET(Profiles!$K$2,$X145,MAX(Profiles!$C$2,AG$4-$Q145)))*IF($AA145=1,(1+SSSModel!#REF!),1)</f>
        <v>0</v>
      </c>
      <c r="AH145" s="72">
        <f ca="1">IF(OR(AH$4&lt;$Q145,AH$4&gt;$Q145+IF($S145="",1000,$S145)-1),0,IF(MOD(AH$4-$Q145,IF($R145="",1000,$R145))=0,$O145,0))*IF($Y145&gt;0,(1+INDEX(Escalation!$B$3:$B$18,$Y145,0))^(AH$4-SSSModel!$C$5),1)*IF($X145=0,1,OFFSET(Profiles!$K$2,$X145,MAX(Profiles!$C$2,AH$4-$Q145)))*IF($AA145=1,(1+SSSModel!#REF!),1)</f>
        <v>0</v>
      </c>
      <c r="AI145" s="72">
        <f ca="1">IF(OR(AI$4&lt;$Q145,AI$4&gt;$Q145+IF($S145="",1000,$S145)-1),0,IF(MOD(AI$4-$Q145,IF($R145="",1000,$R145))=0,$O145,0))*IF($Y145&gt;0,(1+INDEX(Escalation!$B$3:$B$18,$Y145,0))^(AI$4-SSSModel!$C$5),1)*IF($X145=0,1,OFFSET(Profiles!$K$2,$X145,MAX(Profiles!$C$2,AI$4-$Q145)))*IF($AA145=1,(1+SSSModel!#REF!),1)</f>
        <v>0</v>
      </c>
      <c r="AJ145" s="72">
        <f ca="1">IF(OR(AJ$4&lt;$Q145,AJ$4&gt;$Q145+IF($S145="",1000,$S145)-1),0,IF(MOD(AJ$4-$Q145,IF($R145="",1000,$R145))=0,$O145,0))*IF($Y145&gt;0,(1+INDEX(Escalation!$B$3:$B$18,$Y145,0))^(AJ$4-SSSModel!$C$5),1)*IF($X145=0,1,OFFSET(Profiles!$K$2,$X145,MAX(Profiles!$C$2,AJ$4-$Q145)))*IF($AA145=1,(1+SSSModel!#REF!),1)</f>
        <v>0</v>
      </c>
      <c r="AK145" s="72">
        <f ca="1">IF(OR(AK$4&lt;$Q145,AK$4&gt;$Q145+IF($S145="",1000,$S145)-1),0,IF(MOD(AK$4-$Q145,IF($R145="",1000,$R145))=0,$O145,0))*IF($Y145&gt;0,(1+INDEX(Escalation!$B$3:$B$18,$Y145,0))^(AK$4-SSSModel!$C$5),1)*IF($X145=0,1,OFFSET(Profiles!$K$2,$X145,MAX(Profiles!$C$2,AK$4-$Q145)))*IF($AA145=1,(1+SSSModel!#REF!),1)</f>
        <v>0</v>
      </c>
      <c r="AL145" s="72">
        <f ca="1">IF(OR(AL$4&lt;$Q145,AL$4&gt;$Q145+IF($S145="",1000,$S145)-1),0,IF(MOD(AL$4-$Q145,IF($R145="",1000,$R145))=0,$O145,0))*IF($Y145&gt;0,(1+INDEX(Escalation!$B$3:$B$18,$Y145,0))^(AL$4-SSSModel!$C$5),1)*IF($X145=0,1,OFFSET(Profiles!$K$2,$X145,MAX(Profiles!$C$2,AL$4-$Q145)))*IF($AA145=1,(1+SSSModel!#REF!),1)</f>
        <v>0</v>
      </c>
      <c r="AM145" s="72">
        <f ca="1">IF(OR(AM$4&lt;$Q145,AM$4&gt;$Q145+IF($S145="",1000,$S145)-1),0,IF(MOD(AM$4-$Q145,IF($R145="",1000,$R145))=0,$O145,0))*IF($Y145&gt;0,(1+INDEX(Escalation!$B$3:$B$18,$Y145,0))^(AM$4-SSSModel!$C$5),1)*IF($X145=0,1,OFFSET(Profiles!$K$2,$X145,MAX(Profiles!$C$2,AM$4-$Q145)))*IF($AA145=1,(1+SSSModel!#REF!),1)</f>
        <v>0</v>
      </c>
      <c r="AN145" s="72">
        <f ca="1">IF(OR(AN$4&lt;$Q145,AN$4&gt;$Q145+IF($S145="",1000,$S145)-1),0,IF(MOD(AN$4-$Q145,IF($R145="",1000,$R145))=0,$O145,0))*IF($Y145&gt;0,(1+INDEX(Escalation!$B$3:$B$18,$Y145,0))^(AN$4-SSSModel!$C$5),1)*IF($X145=0,1,OFFSET(Profiles!$K$2,$X145,MAX(Profiles!$C$2,AN$4-$Q145)))*IF($AA145=1,(1+SSSModel!#REF!),1)</f>
        <v>0</v>
      </c>
      <c r="AO145" s="72">
        <f ca="1">IF(OR(AO$4&lt;$Q145,AO$4&gt;$Q145+IF($S145="",1000,$S145)-1),0,IF(MOD(AO$4-$Q145,IF($R145="",1000,$R145))=0,$O145,0))*IF($Y145&gt;0,(1+INDEX(Escalation!$B$3:$B$18,$Y145,0))^(AO$4-SSSModel!$C$5),1)*IF($X145=0,1,OFFSET(Profiles!$K$2,$X145,MAX(Profiles!$C$2,AO$4-$Q145)))*IF($AA145=1,(1+SSSModel!#REF!),1)</f>
        <v>0</v>
      </c>
      <c r="AP145" s="72">
        <f ca="1">IF(OR(AP$4&lt;$Q145,AP$4&gt;$Q145+IF($S145="",1000,$S145)-1),0,IF(MOD(AP$4-$Q145,IF($R145="",1000,$R145))=0,$O145,0))*IF($Y145&gt;0,(1+INDEX(Escalation!$B$3:$B$18,$Y145,0))^(AP$4-SSSModel!$C$5),1)*IF($X145=0,1,OFFSET(Profiles!$K$2,$X145,MAX(Profiles!$C$2,AP$4-$Q145)))*IF($AA145=1,(1+SSSModel!#REF!),1)</f>
        <v>0</v>
      </c>
      <c r="AQ145" s="72">
        <f ca="1">IF(OR(AQ$4&lt;$Q145,AQ$4&gt;$Q145+IF($S145="",1000,$S145)-1),0,IF(MOD(AQ$4-$Q145,IF($R145="",1000,$R145))=0,$O145,0))*IF($Y145&gt;0,(1+INDEX(Escalation!$B$3:$B$18,$Y145,0))^(AQ$4-SSSModel!$C$5),1)*IF($X145=0,1,OFFSET(Profiles!$K$2,$X145,MAX(Profiles!$C$2,AQ$4-$Q145)))*IF($AA145=1,(1+SSSModel!#REF!),1)</f>
        <v>0</v>
      </c>
      <c r="AR145" s="72">
        <f ca="1">IF(OR(AR$4&lt;$Q145,AR$4&gt;$Q145+IF($S145="",1000,$S145)-1),0,IF(MOD(AR$4-$Q145,IF($R145="",1000,$R145))=0,$O145,0))*IF($Y145&gt;0,(1+INDEX(Escalation!$B$3:$B$18,$Y145,0))^(AR$4-SSSModel!$C$5),1)*IF($X145=0,1,OFFSET(Profiles!$K$2,$X145,MAX(Profiles!$C$2,AR$4-$Q145)))*IF($AA145=1,(1+SSSModel!#REF!),1)</f>
        <v>0</v>
      </c>
      <c r="AS145" s="72">
        <f ca="1">IF(OR(AS$4&lt;$Q145,AS$4&gt;$Q145+IF($S145="",1000,$S145)-1),0,IF(MOD(AS$4-$Q145,IF($R145="",1000,$R145))=0,$O145,0))*IF($Y145&gt;0,(1+INDEX(Escalation!$B$3:$B$18,$Y145,0))^(AS$4-SSSModel!$C$5),1)*IF($X145=0,1,OFFSET(Profiles!$K$2,$X145,MAX(Profiles!$C$2,AS$4-$Q145)))*IF($AA145=1,(1+SSSModel!#REF!),1)</f>
        <v>0</v>
      </c>
      <c r="AT145" s="72">
        <f ca="1">IF(OR(AT$4&lt;$Q145,AT$4&gt;$Q145+IF($S145="",1000,$S145)-1),0,IF(MOD(AT$4-$Q145,IF($R145="",1000,$R145))=0,$O145,0))*IF($Y145&gt;0,(1+INDEX(Escalation!$B$3:$B$18,$Y145,0))^(AT$4-SSSModel!$C$5),1)*IF($X145=0,1,OFFSET(Profiles!$K$2,$X145,MAX(Profiles!$C$2,AT$4-$Q145)))*IF($AA145=1,(1+SSSModel!#REF!),1)</f>
        <v>0</v>
      </c>
      <c r="AU145" s="72">
        <f ca="1">IF(OR(AU$4&lt;$Q145,AU$4&gt;$Q145+IF($S145="",1000,$S145)-1),0,IF(MOD(AU$4-$Q145,IF($R145="",1000,$R145))=0,$O145,0))*IF($Y145&gt;0,(1+INDEX(Escalation!$B$3:$B$18,$Y145,0))^(AU$4-SSSModel!$C$5),1)*IF($X145=0,1,OFFSET(Profiles!$K$2,$X145,MAX(Profiles!$C$2,AU$4-$Q145)))*IF($AA145=1,(1+SSSModel!#REF!),1)</f>
        <v>0</v>
      </c>
      <c r="AV145" s="72">
        <f ca="1">IF(OR(AV$4&lt;$Q145,AV$4&gt;$Q145+IF($S145="",1000,$S145)-1),0,IF(MOD(AV$4-$Q145,IF($R145="",1000,$R145))=0,$O145,0))*IF($Y145&gt;0,(1+INDEX(Escalation!$B$3:$B$18,$Y145,0))^(AV$4-SSSModel!$C$5),1)*IF($X145=0,1,OFFSET(Profiles!$K$2,$X145,MAX(Profiles!$C$2,AV$4-$Q145)))*IF($AA145=1,(1+SSSModel!#REF!),1)</f>
        <v>0</v>
      </c>
      <c r="AW145" s="72">
        <f ca="1">IF(OR(AW$4&lt;$Q145,AW$4&gt;$Q145+IF($S145="",1000,$S145)-1),0,IF(MOD(AW$4-$Q145,IF($R145="",1000,$R145))=0,$O145,0))*IF($Y145&gt;0,(1+INDEX(Escalation!$B$3:$B$18,$Y145,0))^(AW$4-SSSModel!$C$5),1)*IF($X145=0,1,OFFSET(Profiles!$K$2,$X145,MAX(Profiles!$C$2,AW$4-$Q145)))*IF($AA145=1,(1+SSSModel!#REF!),1)</f>
        <v>0</v>
      </c>
      <c r="AX145" s="72">
        <f ca="1">IF(OR(AX$4&lt;$Q145,AX$4&gt;$Q145+IF($S145="",1000,$S145)-1),0,IF(MOD(AX$4-$Q145,IF($R145="",1000,$R145))=0,$O145,0))*IF($Y145&gt;0,(1+INDEX(Escalation!$B$3:$B$18,$Y145,0))^(AX$4-SSSModel!$C$5),1)*IF($X145=0,1,OFFSET(Profiles!$K$2,$X145,MAX(Profiles!$C$2,AX$4-$Q145)))*IF($AA145=1,(1+SSSModel!#REF!),1)</f>
        <v>0</v>
      </c>
      <c r="AY145" s="72">
        <f ca="1">IF(OR(AY$4&lt;$Q145,AY$4&gt;$Q145+IF($S145="",1000,$S145)-1),0,IF(MOD(AY$4-$Q145,IF($R145="",1000,$R145))=0,$O145,0))*IF($Y145&gt;0,(1+INDEX(Escalation!$B$3:$B$18,$Y145,0))^(AY$4-SSSModel!$C$5),1)*IF($X145=0,1,OFFSET(Profiles!$K$2,$X145,MAX(Profiles!$C$2,AY$4-$Q145)))*IF($AA145=1,(1+SSSModel!#REF!),1)</f>
        <v>0</v>
      </c>
      <c r="AZ145" s="72">
        <f ca="1">IF(OR(AZ$4&lt;$Q145,AZ$4&gt;$Q145+IF($S145="",1000,$S145)-1),0,IF(MOD(AZ$4-$Q145,IF($R145="",1000,$R145))=0,$O145,0))*IF($Y145&gt;0,(1+INDEX(Escalation!$B$3:$B$18,$Y145,0))^(AZ$4-SSSModel!$C$5),1)*IF($X145=0,1,OFFSET(Profiles!$K$2,$X145,MAX(Profiles!$C$2,AZ$4-$Q145)))*IF($AA145=1,(1+SSSModel!#REF!),1)</f>
        <v>0</v>
      </c>
      <c r="BA145" s="72">
        <f ca="1">IF(OR(BA$4&lt;$Q145,BA$4&gt;$Q145+IF($S145="",1000,$S145)-1),0,IF(MOD(BA$4-$Q145,IF($R145="",1000,$R145))=0,$O145,0))*IF($Y145&gt;0,(1+INDEX(Escalation!$B$3:$B$18,$Y145,0))^(BA$4-SSSModel!$C$5),1)*IF($X145=0,1,OFFSET(Profiles!$K$2,$X145,MAX(Profiles!$C$2,BA$4-$Q145)))*IF($AA145=1,(1+SSSModel!#REF!),1)</f>
        <v>0</v>
      </c>
      <c r="BB145" s="72">
        <f ca="1">IF(OR(BB$4&lt;$Q145,BB$4&gt;$Q145+IF($S145="",1000,$S145)-1),0,IF(MOD(BB$4-$Q145,IF($R145="",1000,$R145))=0,$O145,0))*IF($Y145&gt;0,(1+INDEX(Escalation!$B$3:$B$18,$Y145,0))^(BB$4-SSSModel!$C$5),1)*IF($X145=0,1,OFFSET(Profiles!$K$2,$X145,MAX(Profiles!$C$2,BB$4-$Q145)))*IF($AA145=1,(1+SSSModel!#REF!),1)</f>
        <v>0</v>
      </c>
      <c r="BC145" s="72">
        <f ca="1">IF(OR(BC$4&lt;$Q145,BC$4&gt;$Q145+IF($S145="",1000,$S145)-1),0,IF(MOD(BC$4-$Q145,IF($R145="",1000,$R145))=0,$O145,0))*IF($Y145&gt;0,(1+INDEX(Escalation!$B$3:$B$18,$Y145,0))^(BC$4-SSSModel!$C$5),1)*IF($X145=0,1,OFFSET(Profiles!$K$2,$X145,MAX(Profiles!$C$2,BC$4-$Q145)))*IF($AA145=1,(1+SSSModel!#REF!),1)</f>
        <v>0</v>
      </c>
      <c r="BD145" s="72">
        <f ca="1">IF(OR(BD$4&lt;$Q145,BD$4&gt;$Q145+IF($S145="",1000,$S145)-1),0,IF(MOD(BD$4-$Q145,IF($R145="",1000,$R145))=0,$O145,0))*IF($Y145&gt;0,(1+INDEX(Escalation!$B$3:$B$18,$Y145,0))^(BD$4-SSSModel!$C$5),1)*IF($X145=0,1,OFFSET(Profiles!$K$2,$X145,MAX(Profiles!$C$2,BD$4-$Q145)))*IF($AA145=1,(1+SSSModel!#REF!),1)</f>
        <v>0</v>
      </c>
      <c r="BE145" s="72">
        <f ca="1">IF(OR(BE$4&lt;$Q145,BE$4&gt;$Q145+IF($S145="",1000,$S145)-1),0,IF(MOD(BE$4-$Q145,IF($R145="",1000,$R145))=0,$O145,0))*IF($Y145&gt;0,(1+INDEX(Escalation!$B$3:$B$18,$Y145,0))^(BE$4-SSSModel!$C$5),1)*IF($X145=0,1,OFFSET(Profiles!$K$2,$X145,MAX(Profiles!$C$2,BE$4-$Q145)))*IF($AA145=1,(1+SSSModel!#REF!),1)</f>
        <v>0</v>
      </c>
      <c r="BF145" s="72">
        <f ca="1">IF(OR(BF$4&lt;$Q145,BF$4&gt;$Q145+IF($S145="",1000,$S145)-1),0,IF(MOD(BF$4-$Q145,IF($R145="",1000,$R145))=0,$O145,0))*IF($Y145&gt;0,(1+INDEX(Escalation!$B$3:$B$18,$Y145,0))^(BF$4-SSSModel!$C$5),1)*IF($X145=0,1,OFFSET(Profiles!$K$2,$X145,MAX(Profiles!$C$2,BF$4-$Q145)))*IF($AA145=1,(1+SSSModel!#REF!),1)</f>
        <v>0</v>
      </c>
      <c r="BG145" s="72">
        <f ca="1">IF(OR(BG$4&lt;$Q145,BG$4&gt;$Q145+IF($S145="",1000,$S145)-1),0,IF(MOD(BG$4-$Q145,IF($R145="",1000,$R145))=0,$O145,0))*IF($Y145&gt;0,(1+INDEX(Escalation!$B$3:$B$18,$Y145,0))^(BG$4-SSSModel!$C$5),1)*IF($X145=0,1,OFFSET(Profiles!$K$2,$X145,MAX(Profiles!$C$2,BG$4-$Q145)))*IF($AA145=1,(1+SSSModel!#REF!),1)</f>
        <v>0</v>
      </c>
      <c r="BH145" s="72">
        <f ca="1">IF(OR(BH$4&lt;$Q145,BH$4&gt;$Q145+IF($S145="",1000,$S145)-1),0,IF(MOD(BH$4-$Q145,IF($R145="",1000,$R145))=0,$O145,0))*IF($Y145&gt;0,(1+INDEX(Escalation!$B$3:$B$18,$Y145,0))^(BH$4-SSSModel!$C$5),1)*IF($X145=0,1,OFFSET(Profiles!$K$2,$X145,MAX(Profiles!$C$2,BH$4-$Q145)))*IF($AA145=1,(1+SSSModel!#REF!),1)</f>
        <v>0</v>
      </c>
      <c r="BI145" s="72">
        <f ca="1">IF(OR(BI$4&lt;$Q145,BI$4&gt;$Q145+IF($S145="",1000,$S145)-1),0,IF(MOD(BI$4-$Q145,IF($R145="",1000,$R145))=0,$O145,0))*IF($Y145&gt;0,(1+INDEX(Escalation!$B$3:$B$18,$Y145,0))^(BI$4-SSSModel!$C$5),1)*IF($X145=0,1,OFFSET(Profiles!$K$2,$X145,MAX(Profiles!$C$2,BI$4-$Q145)))*IF($AA145=1,(1+SSSModel!#REF!),1)</f>
        <v>0</v>
      </c>
      <c r="BJ145" s="72">
        <f ca="1">IF(OR(BJ$4&lt;$Q145,BJ$4&gt;$Q145+IF($S145="",1000,$S145)-1),0,IF(MOD(BJ$4-$Q145,IF($R145="",1000,$R145))=0,$O145,0))*IF($Y145&gt;0,(1+INDEX(Escalation!$B$3:$B$18,$Y145,0))^(BJ$4-SSSModel!$C$5),1)*IF($X145=0,1,OFFSET(Profiles!$K$2,$X145,MAX(Profiles!$C$2,BJ$4-$Q145)))*IF($AA145=1,(1+SSSModel!#REF!),1)</f>
        <v>0</v>
      </c>
      <c r="BK145" s="72">
        <f ca="1">IF(OR(BK$4&lt;$Q145,BK$4&gt;$Q145+IF($S145="",1000,$S145)-1),0,IF(MOD(BK$4-$Q145,IF($R145="",1000,$R145))=0,$O145,0))*IF($Y145&gt;0,(1+INDEX(Escalation!$B$3:$B$18,$Y145,0))^(BK$4-SSSModel!$C$5),1)*IF($X145=0,1,OFFSET(Profiles!$K$2,$X145,MAX(Profiles!$C$2,BK$4-$Q145)))*IF($AA145=1,(1+SSSModel!#REF!),1)</f>
        <v>0</v>
      </c>
      <c r="BL145" s="72">
        <f ca="1">IF(OR(BL$4&lt;$Q145,BL$4&gt;$Q145+IF($S145="",1000,$S145)-1),0,IF(MOD(BL$4-$Q145,IF($R145="",1000,$R145))=0,$O145,0))*IF($Y145&gt;0,(1+INDEX(Escalation!$B$3:$B$18,$Y145,0))^(BL$4-SSSModel!$C$5),1)*IF($X145=0,1,OFFSET(Profiles!$K$2,$X145,MAX(Profiles!$C$2,BL$4-$Q145)))*IF($AA145=1,(1+SSSModel!#REF!),1)</f>
        <v>0</v>
      </c>
      <c r="BM145" s="72">
        <f ca="1">IF(OR(BM$4&lt;$Q145,BM$4&gt;$Q145+IF($S145="",1000,$S145)-1),0,IF(MOD(BM$4-$Q145,IF($R145="",1000,$R145))=0,$O145,0))*IF($Y145&gt;0,(1+INDEX(Escalation!$B$3:$B$18,$Y145,0))^(BM$4-SSSModel!$C$5),1)*IF($X145=0,1,OFFSET(Profiles!$K$2,$X145,MAX(Profiles!$C$2,BM$4-$Q145)))*IF($AA145=1,(1+SSSModel!#REF!),1)</f>
        <v>0</v>
      </c>
      <c r="BN145" s="72">
        <f ca="1">IF(OR(BN$4&lt;$Q145,BN$4&gt;$Q145+IF($S145="",1000,$S145)-1),0,IF(MOD(BN$4-$Q145,IF($R145="",1000,$R145))=0,$O145,0))*IF($Y145&gt;0,(1+INDEX(Escalation!$B$3:$B$18,$Y145,0))^(BN$4-SSSModel!$C$5),1)*IF($X145=0,1,OFFSET(Profiles!$K$2,$X145,MAX(Profiles!$C$2,BN$4-$Q145)))*IF($AA145=1,(1+SSSModel!#REF!),1)</f>
        <v>0</v>
      </c>
      <c r="BO145" s="72">
        <f ca="1">IF(OR(BO$4&lt;$Q145,BO$4&gt;$Q145+IF($S145="",1000,$S145)-1),0,IF(MOD(BO$4-$Q145,IF($R145="",1000,$R145))=0,$O145,0))*IF($Y145&gt;0,(1+INDEX(Escalation!$B$3:$B$18,$Y145,0))^(BO$4-SSSModel!$C$5),1)*IF($X145=0,1,OFFSET(Profiles!$K$2,$X145,MAX(Profiles!$C$2,BO$4-$Q145)))*IF($AA145=1,(1+SSSModel!#REF!),1)</f>
        <v>0</v>
      </c>
      <c r="BP145" s="72">
        <f ca="1">IF(OR(BP$4&lt;$Q145,BP$4&gt;$Q145+IF($S145="",1000,$S145)-1),0,IF(MOD(BP$4-$Q145,IF($R145="",1000,$R145))=0,$O145,0))*IF($Y145&gt;0,(1+INDEX(Escalation!$B$3:$B$18,$Y145,0))^(BP$4-SSSModel!$C$5),1)*IF($X145=0,1,OFFSET(Profiles!$K$2,$X145,MAX(Profiles!$C$2,BP$4-$Q145)))*IF($AA145=1,(1+SSSModel!#REF!),1)</f>
        <v>0</v>
      </c>
      <c r="BQ145" s="72">
        <f ca="1">IF(OR(BQ$4&lt;$Q145,BQ$4&gt;$Q145+IF($S145="",1000,$S145)-1),0,IF(MOD(BQ$4-$Q145,IF($R145="",1000,$R145))=0,$O145,0))*IF($Y145&gt;0,(1+INDEX(Escalation!$B$3:$B$18,$Y145,0))^(BQ$4-SSSModel!$C$5),1)*IF($X145=0,1,OFFSET(Profiles!$K$2,$X145,MAX(Profiles!$C$2,BQ$4-$Q145)))*IF($AA145=1,(1+SSSModel!#REF!),1)</f>
        <v>0</v>
      </c>
      <c r="BR145" s="72">
        <f ca="1">IF(OR(BR$4&lt;$Q145,BR$4&gt;$Q145+IF($S145="",1000,$S145)-1),0,IF(MOD(BR$4-$Q145,IF($R145="",1000,$R145))=0,$O145,0))*IF($Y145&gt;0,(1+INDEX(Escalation!$B$3:$B$18,$Y145,0))^(BR$4-SSSModel!$C$5),1)*IF($X145=0,1,OFFSET(Profiles!$K$2,$X145,MAX(Profiles!$C$2,BR$4-$Q145)))*IF($AA145=1,(1+SSSModel!#REF!),1)</f>
        <v>0</v>
      </c>
      <c r="BS145" s="72">
        <f ca="1">IF(OR(BS$4&lt;$Q145,BS$4&gt;$Q145+IF($S145="",1000,$S145)-1),0,IF(MOD(BS$4-$Q145,IF($R145="",1000,$R145))=0,$O145,0))*IF($Y145&gt;0,(1+INDEX(Escalation!$B$3:$B$18,$Y145,0))^(BS$4-SSSModel!$C$5),1)*IF($X145=0,1,OFFSET(Profiles!$K$2,$X145,MAX(Profiles!$C$2,BS$4-$Q145)))*IF($AA145=1,(1+SSSModel!#REF!),1)</f>
        <v>0</v>
      </c>
      <c r="BT145" s="72">
        <f ca="1">IF(OR(BT$4&lt;$Q145,BT$4&gt;$Q145+IF($S145="",1000,$S145)-1),0,IF(MOD(BT$4-$Q145,IF($R145="",1000,$R145))=0,$O145,0))*IF($Y145&gt;0,(1+INDEX(Escalation!$B$3:$B$18,$Y145,0))^(BT$4-SSSModel!$C$5),1)*IF($X145=0,1,OFFSET(Profiles!$K$2,$X145,MAX(Profiles!$C$2,BT$4-$Q145)))*IF($AA145=1,(1+SSSModel!#REF!),1)</f>
        <v>0</v>
      </c>
      <c r="BU145" s="72">
        <f ca="1">IF(OR(BU$4&lt;$Q145,BU$4&gt;$Q145+IF($S145="",1000,$S145)-1),0,IF(MOD(BU$4-$Q145,IF($R145="",1000,$R145))=0,$O145,0))*IF($Y145&gt;0,(1+INDEX(Escalation!$B$3:$B$18,$Y145,0))^(BU$4-SSSModel!$C$5),1)*IF($X145=0,1,OFFSET(Profiles!$K$2,$X145,MAX(Profiles!$C$2,BU$4-$Q145)))*IF($AA145=1,(1+SSSModel!#REF!),1)</f>
        <v>0</v>
      </c>
      <c r="BV145" s="72">
        <f ca="1">IF(OR(BV$4&lt;$Q145,BV$4&gt;$Q145+IF($S145="",1000,$S145)-1),0,IF(MOD(BV$4-$Q145,IF($R145="",1000,$R145))=0,$O145,0))*IF($Y145&gt;0,(1+INDEX(Escalation!$B$3:$B$18,$Y145,0))^(BV$4-SSSModel!$C$5),1)*IF($X145=0,1,OFFSET(Profiles!$K$2,$X145,MAX(Profiles!$C$2,BV$4-$Q145)))*IF($AA145=1,(1+SSSModel!#REF!),1)</f>
        <v>0</v>
      </c>
      <c r="BW145" s="72">
        <f ca="1">IF(OR(BW$4&lt;$Q145,BW$4&gt;$Q145+IF($S145="",1000,$S145)-1),0,IF(MOD(BW$4-$Q145,IF($R145="",1000,$R145))=0,$O145,0))*IF($Y145&gt;0,(1+INDEX(Escalation!$B$3:$B$18,$Y145,0))^(BW$4-SSSModel!$C$5),1)*IF($X145=0,1,OFFSET(Profiles!$K$2,$X145,MAX(Profiles!$C$2,BW$4-$Q145)))*IF($AA145=1,(1+SSSModel!#REF!),1)</f>
        <v>0</v>
      </c>
      <c r="BX145" s="72">
        <f ca="1">IF(OR(BX$4&lt;$Q145,BX$4&gt;$Q145+IF($S145="",1000,$S145)-1),0,IF(MOD(BX$4-$Q145,IF($R145="",1000,$R145))=0,$O145,0))*IF($Y145&gt;0,(1+INDEX(Escalation!$B$3:$B$18,$Y145,0))^(BX$4-SSSModel!$C$5),1)*IF($X145=0,1,OFFSET(Profiles!$K$2,$X145,MAX(Profiles!$C$2,BX$4-$Q145)))*IF($AA145=1,(1+SSSModel!#REF!),1)</f>
        <v>0</v>
      </c>
      <c r="BY145" s="72">
        <f ca="1">IF(OR(BY$4&lt;$Q145,BY$4&gt;$Q145+IF($S145="",1000,$S145)-1),0,IF(MOD(BY$4-$Q145,IF($R145="",1000,$R145))=0,$O145,0))*IF($Y145&gt;0,(1+INDEX(Escalation!$B$3:$B$18,$Y145,0))^(BY$4-SSSModel!$C$5),1)*IF($X145=0,1,OFFSET(Profiles!$K$2,$X145,MAX(Profiles!$C$2,BY$4-$Q145)))*IF($AA145=1,(1+SSSModel!#REF!),1)</f>
        <v>0</v>
      </c>
      <c r="BZ145" s="72">
        <f ca="1">IF(OR(BZ$4&lt;$Q145,BZ$4&gt;$Q145+IF($S145="",1000,$S145)-1),0,IF(MOD(BZ$4-$Q145,IF($R145="",1000,$R145))=0,$O145,0))*IF($Y145&gt;0,(1+INDEX(Escalation!$B$3:$B$18,$Y145,0))^(BZ$4-SSSModel!$C$5),1)*IF($X145=0,1,OFFSET(Profiles!$K$2,$X145,MAX(Profiles!$C$2,BZ$4-$Q145)))*IF($AA145=1,(1+SSSModel!#REF!),1)</f>
        <v>0</v>
      </c>
      <c r="CA145" s="134">
        <f ca="1">IF(OR($Z145=0,SSSModel!$C$4="CF"),AC145,
IF(LEFT($V145,3)="ON_",
     IF(SSSModel!$C$4="RR",SUMPRODUCT(OFFSET($AC145,0,0,1,$CB$2),OFFSET(Profiles!$K$28,($Z145-1)*(Profiles!$I$26+1)+CA$4-SSSModel!$C$3+1,0,1,$CB$2)),
     IF(SSSModel!$C$4="ECC",$EA145*$EB145*SUMPRODUCT(OFFSET($AC145,0,MAX(0,CA$4-$DZ145-$CA$4+1),1,MIN($DZ145,CA$4-$CA$4+1)),OFFSET(Escalation!$K$24,($Y145-1)*(Escalation!$I$22+1)+CA$4-SSSModel!$C$3+1,MAX(0,CA$4-$DZ145-$CA$4+1),1,MIN($DZ145,CA$4-$CA$4+1))),
     IF(SSSModel!$C$4="PV",AC145*$EA145*(1+SSSModel!$C$2),
     IF(SSSModel!$C$4="FCR",$EC145*SUM(OFFSET($AC145,0,MAX(CA$4-$AC$4-$DZ145+1,0),1,MIN($DZ145,CA$4-$AC$4+1))),0)))),
SUM($AC145:$BZ145)*
     IF(SSSModel!$C$4="RR",OFFSET(Profiles!$K$2,$Z145,MAX(Profiles!$C$2,AC$4-$W145)),
     IF(SSSModel!$C$4="ECC",$EA145*$EB145*IF(MAX(Escalation!$C$2,AC$4-$W145)&gt;$DZ145-1,0,OFFSET(Escalation!$K$2,$Y145,MAX(Escalation!$C$2,AC$4-$W145))),
     IF(SSSModel!$C$4="PV",IF(CA$4=$W145,$EA145*(1+SSSModel!$C$2),0),
     IF(SSSModel!$C$4="FCR",IF(AND(CA$4&gt;=$W145,OFFSET(Profiles!$K$2,$Z145,MAX(Profiles!$C$2,AC$4-$W145))&gt;0),$EC145,0),0))))))</f>
        <v>0</v>
      </c>
      <c r="CB145" s="135">
        <f ca="1">IF(OR($Z145=0,SSSModel!$C$4="CF"),AD145,
IF(LEFT($V145,3)="ON_",
     IF(SSSModel!$C$4="RR",SUMPRODUCT(OFFSET($AC145,0,0,1,$CB$2),OFFSET(Profiles!$K$28,($Z145-1)*(Profiles!$I$26+1)+CB$4-SSSModel!$C$3+1,0,1,$CB$2)),
     IF(SSSModel!$C$4="ECC",$EA145*$EB145*SUMPRODUCT(OFFSET($AC145,0,MAX(0,CB$4-$DZ145-$CA$4+1),1,MIN($DZ145,CB$4-$CA$4+1)),OFFSET(Escalation!$K$24,($Y145-1)*(Escalation!$I$22+1)+CB$4-SSSModel!$C$3+1,MAX(0,CB$4-$DZ145-$CA$4+1),1,MIN($DZ145,CB$4-$CA$4+1))),
     IF(SSSModel!$C$4="PV",AD145*$EA145*(1+SSSModel!$C$2),
     IF(SSSModel!$C$4="FCR",$EC145*SUM(OFFSET($AC145,0,MAX(CB$4-$AC$4-$DZ145+1,0),1,MIN($DZ145,CB$4-$AC$4+1))),0)))),
SUM($AC145:$BZ145)*
     IF(SSSModel!$C$4="RR",OFFSET(Profiles!$K$2,$Z145,MAX(Profiles!$C$2,AD$4-$W145)),
     IF(SSSModel!$C$4="ECC",$EA145*$EB145*IF(MAX(Escalation!$C$2,AD$4-$W145)&gt;$DZ145-1,0,OFFSET(Escalation!$K$2,$Y145,MAX(Escalation!$C$2,AD$4-$W145))),
     IF(SSSModel!$C$4="PV",IF(CB$4=$W145,$EA145*(1+SSSModel!$C$2),0),
     IF(SSSModel!$C$4="FCR",IF(AND(CB$4&gt;=$W145,OFFSET(Profiles!$K$2,$Z145,MAX(Profiles!$C$2,AD$4-$W145))&gt;0),$EC145,0),0))))))</f>
        <v>0</v>
      </c>
      <c r="CC145" s="135">
        <f ca="1">IF(OR($Z145=0,SSSModel!$C$4="CF"),AE145,
IF(LEFT($V145,3)="ON_",
     IF(SSSModel!$C$4="RR",SUMPRODUCT(OFFSET($AC145,0,0,1,$CB$2),OFFSET(Profiles!$K$28,($Z145-1)*(Profiles!$I$26+1)+CC$4-SSSModel!$C$3+1,0,1,$CB$2)),
     IF(SSSModel!$C$4="ECC",$EA145*$EB145*SUMPRODUCT(OFFSET($AC145,0,MAX(0,CC$4-$DZ145-$CA$4+1),1,MIN($DZ145,CC$4-$CA$4+1)),OFFSET(Escalation!$K$24,($Y145-1)*(Escalation!$I$22+1)+CC$4-SSSModel!$C$3+1,MAX(0,CC$4-$DZ145-$CA$4+1),1,MIN($DZ145,CC$4-$CA$4+1))),
     IF(SSSModel!$C$4="PV",AE145*$EA145*(1+SSSModel!$C$2),
     IF(SSSModel!$C$4="FCR",$EC145*SUM(OFFSET($AC145,0,MAX(CC$4-$AC$4-$DZ145+1,0),1,MIN($DZ145,CC$4-$AC$4+1))),0)))),
SUM($AC145:$BZ145)*
     IF(SSSModel!$C$4="RR",OFFSET(Profiles!$K$2,$Z145,MAX(Profiles!$C$2,AE$4-$W145)),
     IF(SSSModel!$C$4="ECC",$EA145*$EB145*IF(MAX(Escalation!$C$2,AE$4-$W145)&gt;$DZ145-1,0,OFFSET(Escalation!$K$2,$Y145,MAX(Escalation!$C$2,AE$4-$W145))),
     IF(SSSModel!$C$4="PV",IF(CC$4=$W145,$EA145*(1+SSSModel!$C$2),0),
     IF(SSSModel!$C$4="FCR",IF(AND(CC$4&gt;=$W145,OFFSET(Profiles!$K$2,$Z145,MAX(Profiles!$C$2,AE$4-$W145))&gt;0),$EC145,0),0))))))</f>
        <v>0</v>
      </c>
      <c r="CD145" s="135">
        <f ca="1">IF(OR($Z145=0,SSSModel!$C$4="CF"),AF145,
IF(LEFT($V145,3)="ON_",
     IF(SSSModel!$C$4="RR",SUMPRODUCT(OFFSET($AC145,0,0,1,$CB$2),OFFSET(Profiles!$K$28,($Z145-1)*(Profiles!$I$26+1)+CD$4-SSSModel!$C$3+1,0,1,$CB$2)),
     IF(SSSModel!$C$4="ECC",$EA145*$EB145*SUMPRODUCT(OFFSET($AC145,0,MAX(0,CD$4-$DZ145-$CA$4+1),1,MIN($DZ145,CD$4-$CA$4+1)),OFFSET(Escalation!$K$24,($Y145-1)*(Escalation!$I$22+1)+CD$4-SSSModel!$C$3+1,MAX(0,CD$4-$DZ145-$CA$4+1),1,MIN($DZ145,CD$4-$CA$4+1))),
     IF(SSSModel!$C$4="PV",AF145*$EA145*(1+SSSModel!$C$2),
     IF(SSSModel!$C$4="FCR",$EC145*SUM(OFFSET($AC145,0,MAX(CD$4-$AC$4-$DZ145+1,0),1,MIN($DZ145,CD$4-$AC$4+1))),0)))),
SUM($AC145:$BZ145)*
     IF(SSSModel!$C$4="RR",OFFSET(Profiles!$K$2,$Z145,MAX(Profiles!$C$2,AF$4-$W145)),
     IF(SSSModel!$C$4="ECC",$EA145*$EB145*IF(MAX(Escalation!$C$2,AF$4-$W145)&gt;$DZ145-1,0,OFFSET(Escalation!$K$2,$Y145,MAX(Escalation!$C$2,AF$4-$W145))),
     IF(SSSModel!$C$4="PV",IF(CD$4=$W145,$EA145*(1+SSSModel!$C$2),0),
     IF(SSSModel!$C$4="FCR",IF(AND(CD$4&gt;=$W145,OFFSET(Profiles!$K$2,$Z145,MAX(Profiles!$C$2,AF$4-$W145))&gt;0),$EC145,0),0))))))</f>
        <v>0</v>
      </c>
      <c r="CE145" s="135">
        <f ca="1">IF(OR($Z145=0,SSSModel!$C$4="CF"),AG145,
IF(LEFT($V145,3)="ON_",
     IF(SSSModel!$C$4="RR",SUMPRODUCT(OFFSET($AC145,0,0,1,$CB$2),OFFSET(Profiles!$K$28,($Z145-1)*(Profiles!$I$26+1)+CE$4-SSSModel!$C$3+1,0,1,$CB$2)),
     IF(SSSModel!$C$4="ECC",$EA145*$EB145*SUMPRODUCT(OFFSET($AC145,0,MAX(0,CE$4-$DZ145-$CA$4+1),1,MIN($DZ145,CE$4-$CA$4+1)),OFFSET(Escalation!$K$24,($Y145-1)*(Escalation!$I$22+1)+CE$4-SSSModel!$C$3+1,MAX(0,CE$4-$DZ145-$CA$4+1),1,MIN($DZ145,CE$4-$CA$4+1))),
     IF(SSSModel!$C$4="PV",AG145*$EA145*(1+SSSModel!$C$2),
     IF(SSSModel!$C$4="FCR",$EC145*SUM(OFFSET($AC145,0,MAX(CE$4-$AC$4-$DZ145+1,0),1,MIN($DZ145,CE$4-$AC$4+1))),0)))),
SUM($AC145:$BZ145)*
     IF(SSSModel!$C$4="RR",OFFSET(Profiles!$K$2,$Z145,MAX(Profiles!$C$2,AG$4-$W145)),
     IF(SSSModel!$C$4="ECC",$EA145*$EB145*IF(MAX(Escalation!$C$2,AG$4-$W145)&gt;$DZ145-1,0,OFFSET(Escalation!$K$2,$Y145,MAX(Escalation!$C$2,AG$4-$W145))),
     IF(SSSModel!$C$4="PV",IF(CE$4=$W145,$EA145*(1+SSSModel!$C$2),0),
     IF(SSSModel!$C$4="FCR",IF(AND(CE$4&gt;=$W145,OFFSET(Profiles!$K$2,$Z145,MAX(Profiles!$C$2,AG$4-$W145))&gt;0),$EC145,0),0))))))</f>
        <v>0</v>
      </c>
      <c r="CF145" s="135">
        <f ca="1">IF(OR($Z145=0,SSSModel!$C$4="CF"),AH145,
IF(LEFT($V145,3)="ON_",
     IF(SSSModel!$C$4="RR",SUMPRODUCT(OFFSET($AC145,0,0,1,$CB$2),OFFSET(Profiles!$K$28,($Z145-1)*(Profiles!$I$26+1)+CF$4-SSSModel!$C$3+1,0,1,$CB$2)),
     IF(SSSModel!$C$4="ECC",$EA145*$EB145*SUMPRODUCT(OFFSET($AC145,0,MAX(0,CF$4-$DZ145-$CA$4+1),1,MIN($DZ145,CF$4-$CA$4+1)),OFFSET(Escalation!$K$24,($Y145-1)*(Escalation!$I$22+1)+CF$4-SSSModel!$C$3+1,MAX(0,CF$4-$DZ145-$CA$4+1),1,MIN($DZ145,CF$4-$CA$4+1))),
     IF(SSSModel!$C$4="PV",AH145*$EA145*(1+SSSModel!$C$2),
     IF(SSSModel!$C$4="FCR",$EC145*SUM(OFFSET($AC145,0,MAX(CF$4-$AC$4-$DZ145+1,0),1,MIN($DZ145,CF$4-$AC$4+1))),0)))),
SUM($AC145:$BZ145)*
     IF(SSSModel!$C$4="RR",OFFSET(Profiles!$K$2,$Z145,MAX(Profiles!$C$2,AH$4-$W145)),
     IF(SSSModel!$C$4="ECC",$EA145*$EB145*IF(MAX(Escalation!$C$2,AH$4-$W145)&gt;$DZ145-1,0,OFFSET(Escalation!$K$2,$Y145,MAX(Escalation!$C$2,AH$4-$W145))),
     IF(SSSModel!$C$4="PV",IF(CF$4=$W145,$EA145*(1+SSSModel!$C$2),0),
     IF(SSSModel!$C$4="FCR",IF(AND(CF$4&gt;=$W145,OFFSET(Profiles!$K$2,$Z145,MAX(Profiles!$C$2,AH$4-$W145))&gt;0),$EC145,0),0))))))</f>
        <v>0</v>
      </c>
      <c r="CG145" s="135">
        <f ca="1">IF(OR($Z145=0,SSSModel!$C$4="CF"),AI145,
IF(LEFT($V145,3)="ON_",
     IF(SSSModel!$C$4="RR",SUMPRODUCT(OFFSET($AC145,0,0,1,$CB$2),OFFSET(Profiles!$K$28,($Z145-1)*(Profiles!$I$26+1)+CG$4-SSSModel!$C$3+1,0,1,$CB$2)),
     IF(SSSModel!$C$4="ECC",$EA145*$EB145*SUMPRODUCT(OFFSET($AC145,0,MAX(0,CG$4-$DZ145-$CA$4+1),1,MIN($DZ145,CG$4-$CA$4+1)),OFFSET(Escalation!$K$24,($Y145-1)*(Escalation!$I$22+1)+CG$4-SSSModel!$C$3+1,MAX(0,CG$4-$DZ145-$CA$4+1),1,MIN($DZ145,CG$4-$CA$4+1))),
     IF(SSSModel!$C$4="PV",AI145*$EA145*(1+SSSModel!$C$2),
     IF(SSSModel!$C$4="FCR",$EC145*SUM(OFFSET($AC145,0,MAX(CG$4-$AC$4-$DZ145+1,0),1,MIN($DZ145,CG$4-$AC$4+1))),0)))),
SUM($AC145:$BZ145)*
     IF(SSSModel!$C$4="RR",OFFSET(Profiles!$K$2,$Z145,MAX(Profiles!$C$2,AI$4-$W145)),
     IF(SSSModel!$C$4="ECC",$EA145*$EB145*IF(MAX(Escalation!$C$2,AI$4-$W145)&gt;$DZ145-1,0,OFFSET(Escalation!$K$2,$Y145,MAX(Escalation!$C$2,AI$4-$W145))),
     IF(SSSModel!$C$4="PV",IF(CG$4=$W145,$EA145*(1+SSSModel!$C$2),0),
     IF(SSSModel!$C$4="FCR",IF(AND(CG$4&gt;=$W145,OFFSET(Profiles!$K$2,$Z145,MAX(Profiles!$C$2,AI$4-$W145))&gt;0),$EC145,0),0))))))</f>
        <v>0</v>
      </c>
      <c r="CH145" s="135">
        <f ca="1">IF(OR($Z145=0,SSSModel!$C$4="CF"),AJ145,
IF(LEFT($V145,3)="ON_",
     IF(SSSModel!$C$4="RR",SUMPRODUCT(OFFSET($AC145,0,0,1,$CB$2),OFFSET(Profiles!$K$28,($Z145-1)*(Profiles!$I$26+1)+CH$4-SSSModel!$C$3+1,0,1,$CB$2)),
     IF(SSSModel!$C$4="ECC",$EA145*$EB145*SUMPRODUCT(OFFSET($AC145,0,MAX(0,CH$4-$DZ145-$CA$4+1),1,MIN($DZ145,CH$4-$CA$4+1)),OFFSET(Escalation!$K$24,($Y145-1)*(Escalation!$I$22+1)+CH$4-SSSModel!$C$3+1,MAX(0,CH$4-$DZ145-$CA$4+1),1,MIN($DZ145,CH$4-$CA$4+1))),
     IF(SSSModel!$C$4="PV",AJ145*$EA145*(1+SSSModel!$C$2),
     IF(SSSModel!$C$4="FCR",$EC145*SUM(OFFSET($AC145,0,MAX(CH$4-$AC$4-$DZ145+1,0),1,MIN($DZ145,CH$4-$AC$4+1))),0)))),
SUM($AC145:$BZ145)*
     IF(SSSModel!$C$4="RR",OFFSET(Profiles!$K$2,$Z145,MAX(Profiles!$C$2,AJ$4-$W145)),
     IF(SSSModel!$C$4="ECC",$EA145*$EB145*IF(MAX(Escalation!$C$2,AJ$4-$W145)&gt;$DZ145-1,0,OFFSET(Escalation!$K$2,$Y145,MAX(Escalation!$C$2,AJ$4-$W145))),
     IF(SSSModel!$C$4="PV",IF(CH$4=$W145,$EA145*(1+SSSModel!$C$2),0),
     IF(SSSModel!$C$4="FCR",IF(AND(CH$4&gt;=$W145,OFFSET(Profiles!$K$2,$Z145,MAX(Profiles!$C$2,AJ$4-$W145))&gt;0),$EC145,0),0))))))</f>
        <v>0</v>
      </c>
      <c r="CI145" s="135">
        <f ca="1">IF(OR($Z145=0,SSSModel!$C$4="CF"),AK145,
IF(LEFT($V145,3)="ON_",
     IF(SSSModel!$C$4="RR",SUMPRODUCT(OFFSET($AC145,0,0,1,$CB$2),OFFSET(Profiles!$K$28,($Z145-1)*(Profiles!$I$26+1)+CI$4-SSSModel!$C$3+1,0,1,$CB$2)),
     IF(SSSModel!$C$4="ECC",$EA145*$EB145*SUMPRODUCT(OFFSET($AC145,0,MAX(0,CI$4-$DZ145-$CA$4+1),1,MIN($DZ145,CI$4-$CA$4+1)),OFFSET(Escalation!$K$24,($Y145-1)*(Escalation!$I$22+1)+CI$4-SSSModel!$C$3+1,MAX(0,CI$4-$DZ145-$CA$4+1),1,MIN($DZ145,CI$4-$CA$4+1))),
     IF(SSSModel!$C$4="PV",AK145*$EA145*(1+SSSModel!$C$2),
     IF(SSSModel!$C$4="FCR",$EC145*SUM(OFFSET($AC145,0,MAX(CI$4-$AC$4-$DZ145+1,0),1,MIN($DZ145,CI$4-$AC$4+1))),0)))),
SUM($AC145:$BZ145)*
     IF(SSSModel!$C$4="RR",OFFSET(Profiles!$K$2,$Z145,MAX(Profiles!$C$2,AK$4-$W145)),
     IF(SSSModel!$C$4="ECC",$EA145*$EB145*IF(MAX(Escalation!$C$2,AK$4-$W145)&gt;$DZ145-1,0,OFFSET(Escalation!$K$2,$Y145,MAX(Escalation!$C$2,AK$4-$W145))),
     IF(SSSModel!$C$4="PV",IF(CI$4=$W145,$EA145*(1+SSSModel!$C$2),0),
     IF(SSSModel!$C$4="FCR",IF(AND(CI$4&gt;=$W145,OFFSET(Profiles!$K$2,$Z145,MAX(Profiles!$C$2,AK$4-$W145))&gt;0),$EC145,0),0))))))</f>
        <v>0</v>
      </c>
      <c r="CJ145" s="135">
        <f ca="1">IF(OR($Z145=0,SSSModel!$C$4="CF"),AL145,
IF(LEFT($V145,3)="ON_",
     IF(SSSModel!$C$4="RR",SUMPRODUCT(OFFSET($AC145,0,0,1,$CB$2),OFFSET(Profiles!$K$28,($Z145-1)*(Profiles!$I$26+1)+CJ$4-SSSModel!$C$3+1,0,1,$CB$2)),
     IF(SSSModel!$C$4="ECC",$EA145*$EB145*SUMPRODUCT(OFFSET($AC145,0,MAX(0,CJ$4-$DZ145-$CA$4+1),1,MIN($DZ145,CJ$4-$CA$4+1)),OFFSET(Escalation!$K$24,($Y145-1)*(Escalation!$I$22+1)+CJ$4-SSSModel!$C$3+1,MAX(0,CJ$4-$DZ145-$CA$4+1),1,MIN($DZ145,CJ$4-$CA$4+1))),
     IF(SSSModel!$C$4="PV",AL145*$EA145*(1+SSSModel!$C$2),
     IF(SSSModel!$C$4="FCR",$EC145*SUM(OFFSET($AC145,0,MAX(CJ$4-$AC$4-$DZ145+1,0),1,MIN($DZ145,CJ$4-$AC$4+1))),0)))),
SUM($AC145:$BZ145)*
     IF(SSSModel!$C$4="RR",OFFSET(Profiles!$K$2,$Z145,MAX(Profiles!$C$2,AL$4-$W145)),
     IF(SSSModel!$C$4="ECC",$EA145*$EB145*IF(MAX(Escalation!$C$2,AL$4-$W145)&gt;$DZ145-1,0,OFFSET(Escalation!$K$2,$Y145,MAX(Escalation!$C$2,AL$4-$W145))),
     IF(SSSModel!$C$4="PV",IF(CJ$4=$W145,$EA145*(1+SSSModel!$C$2),0),
     IF(SSSModel!$C$4="FCR",IF(AND(CJ$4&gt;=$W145,OFFSET(Profiles!$K$2,$Z145,MAX(Profiles!$C$2,AL$4-$W145))&gt;0),$EC145,0),0))))))</f>
        <v>0</v>
      </c>
      <c r="CK145" s="135">
        <f ca="1">IF(OR($Z145=0,SSSModel!$C$4="CF"),AM145,
IF(LEFT($V145,3)="ON_",
     IF(SSSModel!$C$4="RR",SUMPRODUCT(OFFSET($AC145,0,0,1,$CB$2),OFFSET(Profiles!$K$28,($Z145-1)*(Profiles!$I$26+1)+CK$4-SSSModel!$C$3+1,0,1,$CB$2)),
     IF(SSSModel!$C$4="ECC",$EA145*$EB145*SUMPRODUCT(OFFSET($AC145,0,MAX(0,CK$4-$DZ145-$CA$4+1),1,MIN($DZ145,CK$4-$CA$4+1)),OFFSET(Escalation!$K$24,($Y145-1)*(Escalation!$I$22+1)+CK$4-SSSModel!$C$3+1,MAX(0,CK$4-$DZ145-$CA$4+1),1,MIN($DZ145,CK$4-$CA$4+1))),
     IF(SSSModel!$C$4="PV",AM145*$EA145*(1+SSSModel!$C$2),
     IF(SSSModel!$C$4="FCR",$EC145*SUM(OFFSET($AC145,0,MAX(CK$4-$AC$4-$DZ145+1,0),1,MIN($DZ145,CK$4-$AC$4+1))),0)))),
SUM($AC145:$BZ145)*
     IF(SSSModel!$C$4="RR",OFFSET(Profiles!$K$2,$Z145,MAX(Profiles!$C$2,AM$4-$W145)),
     IF(SSSModel!$C$4="ECC",$EA145*$EB145*IF(MAX(Escalation!$C$2,AM$4-$W145)&gt;$DZ145-1,0,OFFSET(Escalation!$K$2,$Y145,MAX(Escalation!$C$2,AM$4-$W145))),
     IF(SSSModel!$C$4="PV",IF(CK$4=$W145,$EA145*(1+SSSModel!$C$2),0),
     IF(SSSModel!$C$4="FCR",IF(AND(CK$4&gt;=$W145,OFFSET(Profiles!$K$2,$Z145,MAX(Profiles!$C$2,AM$4-$W145))&gt;0),$EC145,0),0))))))</f>
        <v>0</v>
      </c>
      <c r="CL145" s="135">
        <f ca="1">IF(OR($Z145=0,SSSModel!$C$4="CF"),AN145,
IF(LEFT($V145,3)="ON_",
     IF(SSSModel!$C$4="RR",SUMPRODUCT(OFFSET($AC145,0,0,1,$CB$2),OFFSET(Profiles!$K$28,($Z145-1)*(Profiles!$I$26+1)+CL$4-SSSModel!$C$3+1,0,1,$CB$2)),
     IF(SSSModel!$C$4="ECC",$EA145*$EB145*SUMPRODUCT(OFFSET($AC145,0,MAX(0,CL$4-$DZ145-$CA$4+1),1,MIN($DZ145,CL$4-$CA$4+1)),OFFSET(Escalation!$K$24,($Y145-1)*(Escalation!$I$22+1)+CL$4-SSSModel!$C$3+1,MAX(0,CL$4-$DZ145-$CA$4+1),1,MIN($DZ145,CL$4-$CA$4+1))),
     IF(SSSModel!$C$4="PV",AN145*$EA145*(1+SSSModel!$C$2),
     IF(SSSModel!$C$4="FCR",$EC145*SUM(OFFSET($AC145,0,MAX(CL$4-$AC$4-$DZ145+1,0),1,MIN($DZ145,CL$4-$AC$4+1))),0)))),
SUM($AC145:$BZ145)*
     IF(SSSModel!$C$4="RR",OFFSET(Profiles!$K$2,$Z145,MAX(Profiles!$C$2,AN$4-$W145)),
     IF(SSSModel!$C$4="ECC",$EA145*$EB145*IF(MAX(Escalation!$C$2,AN$4-$W145)&gt;$DZ145-1,0,OFFSET(Escalation!$K$2,$Y145,MAX(Escalation!$C$2,AN$4-$W145))),
     IF(SSSModel!$C$4="PV",IF(CL$4=$W145,$EA145*(1+SSSModel!$C$2),0),
     IF(SSSModel!$C$4="FCR",IF(AND(CL$4&gt;=$W145,OFFSET(Profiles!$K$2,$Z145,MAX(Profiles!$C$2,AN$4-$W145))&gt;0),$EC145,0),0))))))</f>
        <v>0</v>
      </c>
      <c r="CM145" s="135">
        <f ca="1">IF(OR($Z145=0,SSSModel!$C$4="CF"),AO145,
IF(LEFT($V145,3)="ON_",
     IF(SSSModel!$C$4="RR",SUMPRODUCT(OFFSET($AC145,0,0,1,$CB$2),OFFSET(Profiles!$K$28,($Z145-1)*(Profiles!$I$26+1)+CM$4-SSSModel!$C$3+1,0,1,$CB$2)),
     IF(SSSModel!$C$4="ECC",$EA145*$EB145*SUMPRODUCT(OFFSET($AC145,0,MAX(0,CM$4-$DZ145-$CA$4+1),1,MIN($DZ145,CM$4-$CA$4+1)),OFFSET(Escalation!$K$24,($Y145-1)*(Escalation!$I$22+1)+CM$4-SSSModel!$C$3+1,MAX(0,CM$4-$DZ145-$CA$4+1),1,MIN($DZ145,CM$4-$CA$4+1))),
     IF(SSSModel!$C$4="PV",AO145*$EA145*(1+SSSModel!$C$2),
     IF(SSSModel!$C$4="FCR",$EC145*SUM(OFFSET($AC145,0,MAX(CM$4-$AC$4-$DZ145+1,0),1,MIN($DZ145,CM$4-$AC$4+1))),0)))),
SUM($AC145:$BZ145)*
     IF(SSSModel!$C$4="RR",OFFSET(Profiles!$K$2,$Z145,MAX(Profiles!$C$2,AO$4-$W145)),
     IF(SSSModel!$C$4="ECC",$EA145*$EB145*IF(MAX(Escalation!$C$2,AO$4-$W145)&gt;$DZ145-1,0,OFFSET(Escalation!$K$2,$Y145,MAX(Escalation!$C$2,AO$4-$W145))),
     IF(SSSModel!$C$4="PV",IF(CM$4=$W145,$EA145*(1+SSSModel!$C$2),0),
     IF(SSSModel!$C$4="FCR",IF(AND(CM$4&gt;=$W145,OFFSET(Profiles!$K$2,$Z145,MAX(Profiles!$C$2,AO$4-$W145))&gt;0),$EC145,0),0))))))</f>
        <v>0</v>
      </c>
      <c r="CN145" s="135">
        <f ca="1">IF(OR($Z145=0,SSSModel!$C$4="CF"),AP145,
IF(LEFT($V145,3)="ON_",
     IF(SSSModel!$C$4="RR",SUMPRODUCT(OFFSET($AC145,0,0,1,$CB$2),OFFSET(Profiles!$K$28,($Z145-1)*(Profiles!$I$26+1)+CN$4-SSSModel!$C$3+1,0,1,$CB$2)),
     IF(SSSModel!$C$4="ECC",$EA145*$EB145*SUMPRODUCT(OFFSET($AC145,0,MAX(0,CN$4-$DZ145-$CA$4+1),1,MIN($DZ145,CN$4-$CA$4+1)),OFFSET(Escalation!$K$24,($Y145-1)*(Escalation!$I$22+1)+CN$4-SSSModel!$C$3+1,MAX(0,CN$4-$DZ145-$CA$4+1),1,MIN($DZ145,CN$4-$CA$4+1))),
     IF(SSSModel!$C$4="PV",AP145*$EA145*(1+SSSModel!$C$2),
     IF(SSSModel!$C$4="FCR",$EC145*SUM(OFFSET($AC145,0,MAX(CN$4-$AC$4-$DZ145+1,0),1,MIN($DZ145,CN$4-$AC$4+1))),0)))),
SUM($AC145:$BZ145)*
     IF(SSSModel!$C$4="RR",OFFSET(Profiles!$K$2,$Z145,MAX(Profiles!$C$2,AP$4-$W145)),
     IF(SSSModel!$C$4="ECC",$EA145*$EB145*IF(MAX(Escalation!$C$2,AP$4-$W145)&gt;$DZ145-1,0,OFFSET(Escalation!$K$2,$Y145,MAX(Escalation!$C$2,AP$4-$W145))),
     IF(SSSModel!$C$4="PV",IF(CN$4=$W145,$EA145*(1+SSSModel!$C$2),0),
     IF(SSSModel!$C$4="FCR",IF(AND(CN$4&gt;=$W145,OFFSET(Profiles!$K$2,$Z145,MAX(Profiles!$C$2,AP$4-$W145))&gt;0),$EC145,0),0))))))</f>
        <v>0</v>
      </c>
      <c r="CO145" s="135">
        <f ca="1">IF(OR($Z145=0,SSSModel!$C$4="CF"),AQ145,
IF(LEFT($V145,3)="ON_",
     IF(SSSModel!$C$4="RR",SUMPRODUCT(OFFSET($AC145,0,0,1,$CB$2),OFFSET(Profiles!$K$28,($Z145-1)*(Profiles!$I$26+1)+CO$4-SSSModel!$C$3+1,0,1,$CB$2)),
     IF(SSSModel!$C$4="ECC",$EA145*$EB145*SUMPRODUCT(OFFSET($AC145,0,MAX(0,CO$4-$DZ145-$CA$4+1),1,MIN($DZ145,CO$4-$CA$4+1)),OFFSET(Escalation!$K$24,($Y145-1)*(Escalation!$I$22+1)+CO$4-SSSModel!$C$3+1,MAX(0,CO$4-$DZ145-$CA$4+1),1,MIN($DZ145,CO$4-$CA$4+1))),
     IF(SSSModel!$C$4="PV",AQ145*$EA145*(1+SSSModel!$C$2),
     IF(SSSModel!$C$4="FCR",$EC145*SUM(OFFSET($AC145,0,MAX(CO$4-$AC$4-$DZ145+1,0),1,MIN($DZ145,CO$4-$AC$4+1))),0)))),
SUM($AC145:$BZ145)*
     IF(SSSModel!$C$4="RR",OFFSET(Profiles!$K$2,$Z145,MAX(Profiles!$C$2,AQ$4-$W145)),
     IF(SSSModel!$C$4="ECC",$EA145*$EB145*IF(MAX(Escalation!$C$2,AQ$4-$W145)&gt;$DZ145-1,0,OFFSET(Escalation!$K$2,$Y145,MAX(Escalation!$C$2,AQ$4-$W145))),
     IF(SSSModel!$C$4="PV",IF(CO$4=$W145,$EA145*(1+SSSModel!$C$2),0),
     IF(SSSModel!$C$4="FCR",IF(AND(CO$4&gt;=$W145,OFFSET(Profiles!$K$2,$Z145,MAX(Profiles!$C$2,AQ$4-$W145))&gt;0),$EC145,0),0))))))</f>
        <v>0</v>
      </c>
      <c r="CP145" s="135">
        <f ca="1">IF(OR($Z145=0,SSSModel!$C$4="CF"),AR145,
IF(LEFT($V145,3)="ON_",
     IF(SSSModel!$C$4="RR",SUMPRODUCT(OFFSET($AC145,0,0,1,$CB$2),OFFSET(Profiles!$K$28,($Z145-1)*(Profiles!$I$26+1)+CP$4-SSSModel!$C$3+1,0,1,$CB$2)),
     IF(SSSModel!$C$4="ECC",$EA145*$EB145*SUMPRODUCT(OFFSET($AC145,0,MAX(0,CP$4-$DZ145-$CA$4+1),1,MIN($DZ145,CP$4-$CA$4+1)),OFFSET(Escalation!$K$24,($Y145-1)*(Escalation!$I$22+1)+CP$4-SSSModel!$C$3+1,MAX(0,CP$4-$DZ145-$CA$4+1),1,MIN($DZ145,CP$4-$CA$4+1))),
     IF(SSSModel!$C$4="PV",AR145*$EA145*(1+SSSModel!$C$2),
     IF(SSSModel!$C$4="FCR",$EC145*SUM(OFFSET($AC145,0,MAX(CP$4-$AC$4-$DZ145+1,0),1,MIN($DZ145,CP$4-$AC$4+1))),0)))),
SUM($AC145:$BZ145)*
     IF(SSSModel!$C$4="RR",OFFSET(Profiles!$K$2,$Z145,MAX(Profiles!$C$2,AR$4-$W145)),
     IF(SSSModel!$C$4="ECC",$EA145*$EB145*IF(MAX(Escalation!$C$2,AR$4-$W145)&gt;$DZ145-1,0,OFFSET(Escalation!$K$2,$Y145,MAX(Escalation!$C$2,AR$4-$W145))),
     IF(SSSModel!$C$4="PV",IF(CP$4=$W145,$EA145*(1+SSSModel!$C$2),0),
     IF(SSSModel!$C$4="FCR",IF(AND(CP$4&gt;=$W145,OFFSET(Profiles!$K$2,$Z145,MAX(Profiles!$C$2,AR$4-$W145))&gt;0),$EC145,0),0))))))</f>
        <v>0</v>
      </c>
      <c r="CQ145" s="135">
        <f ca="1">IF(OR($Z145=0,SSSModel!$C$4="CF"),AS145,
IF(LEFT($V145,3)="ON_",
     IF(SSSModel!$C$4="RR",SUMPRODUCT(OFFSET($AC145,0,0,1,$CB$2),OFFSET(Profiles!$K$28,($Z145-1)*(Profiles!$I$26+1)+CQ$4-SSSModel!$C$3+1,0,1,$CB$2)),
     IF(SSSModel!$C$4="ECC",$EA145*$EB145*SUMPRODUCT(OFFSET($AC145,0,MAX(0,CQ$4-$DZ145-$CA$4+1),1,MIN($DZ145,CQ$4-$CA$4+1)),OFFSET(Escalation!$K$24,($Y145-1)*(Escalation!$I$22+1)+CQ$4-SSSModel!$C$3+1,MAX(0,CQ$4-$DZ145-$CA$4+1),1,MIN($DZ145,CQ$4-$CA$4+1))),
     IF(SSSModel!$C$4="PV",AS145*$EA145*(1+SSSModel!$C$2),
     IF(SSSModel!$C$4="FCR",$EC145*SUM(OFFSET($AC145,0,MAX(CQ$4-$AC$4-$DZ145+1,0),1,MIN($DZ145,CQ$4-$AC$4+1))),0)))),
SUM($AC145:$BZ145)*
     IF(SSSModel!$C$4="RR",OFFSET(Profiles!$K$2,$Z145,MAX(Profiles!$C$2,AS$4-$W145)),
     IF(SSSModel!$C$4="ECC",$EA145*$EB145*IF(MAX(Escalation!$C$2,AS$4-$W145)&gt;$DZ145-1,0,OFFSET(Escalation!$K$2,$Y145,MAX(Escalation!$C$2,AS$4-$W145))),
     IF(SSSModel!$C$4="PV",IF(CQ$4=$W145,$EA145*(1+SSSModel!$C$2),0),
     IF(SSSModel!$C$4="FCR",IF(AND(CQ$4&gt;=$W145,OFFSET(Profiles!$K$2,$Z145,MAX(Profiles!$C$2,AS$4-$W145))&gt;0),$EC145,0),0))))))</f>
        <v>0</v>
      </c>
      <c r="CR145" s="135">
        <f ca="1">IF(OR($Z145=0,SSSModel!$C$4="CF"),AT145,
IF(LEFT($V145,3)="ON_",
     IF(SSSModel!$C$4="RR",SUMPRODUCT(OFFSET($AC145,0,0,1,$CB$2),OFFSET(Profiles!$K$28,($Z145-1)*(Profiles!$I$26+1)+CR$4-SSSModel!$C$3+1,0,1,$CB$2)),
     IF(SSSModel!$C$4="ECC",$EA145*$EB145*SUMPRODUCT(OFFSET($AC145,0,MAX(0,CR$4-$DZ145-$CA$4+1),1,MIN($DZ145,CR$4-$CA$4+1)),OFFSET(Escalation!$K$24,($Y145-1)*(Escalation!$I$22+1)+CR$4-SSSModel!$C$3+1,MAX(0,CR$4-$DZ145-$CA$4+1),1,MIN($DZ145,CR$4-$CA$4+1))),
     IF(SSSModel!$C$4="PV",AT145*$EA145*(1+SSSModel!$C$2),
     IF(SSSModel!$C$4="FCR",$EC145*SUM(OFFSET($AC145,0,MAX(CR$4-$AC$4-$DZ145+1,0),1,MIN($DZ145,CR$4-$AC$4+1))),0)))),
SUM($AC145:$BZ145)*
     IF(SSSModel!$C$4="RR",OFFSET(Profiles!$K$2,$Z145,MAX(Profiles!$C$2,AT$4-$W145)),
     IF(SSSModel!$C$4="ECC",$EA145*$EB145*IF(MAX(Escalation!$C$2,AT$4-$W145)&gt;$DZ145-1,0,OFFSET(Escalation!$K$2,$Y145,MAX(Escalation!$C$2,AT$4-$W145))),
     IF(SSSModel!$C$4="PV",IF(CR$4=$W145,$EA145*(1+SSSModel!$C$2),0),
     IF(SSSModel!$C$4="FCR",IF(AND(CR$4&gt;=$W145,OFFSET(Profiles!$K$2,$Z145,MAX(Profiles!$C$2,AT$4-$W145))&gt;0),$EC145,0),0))))))</f>
        <v>0</v>
      </c>
      <c r="CS145" s="135">
        <f ca="1">IF(OR($Z145=0,SSSModel!$C$4="CF"),AU145,
IF(LEFT($V145,3)="ON_",
     IF(SSSModel!$C$4="RR",SUMPRODUCT(OFFSET($AC145,0,0,1,$CB$2),OFFSET(Profiles!$K$28,($Z145-1)*(Profiles!$I$26+1)+CS$4-SSSModel!$C$3+1,0,1,$CB$2)),
     IF(SSSModel!$C$4="ECC",$EA145*$EB145*SUMPRODUCT(OFFSET($AC145,0,MAX(0,CS$4-$DZ145-$CA$4+1),1,MIN($DZ145,CS$4-$CA$4+1)),OFFSET(Escalation!$K$24,($Y145-1)*(Escalation!$I$22+1)+CS$4-SSSModel!$C$3+1,MAX(0,CS$4-$DZ145-$CA$4+1),1,MIN($DZ145,CS$4-$CA$4+1))),
     IF(SSSModel!$C$4="PV",AU145*$EA145*(1+SSSModel!$C$2),
     IF(SSSModel!$C$4="FCR",$EC145*SUM(OFFSET($AC145,0,MAX(CS$4-$AC$4-$DZ145+1,0),1,MIN($DZ145,CS$4-$AC$4+1))),0)))),
SUM($AC145:$BZ145)*
     IF(SSSModel!$C$4="RR",OFFSET(Profiles!$K$2,$Z145,MAX(Profiles!$C$2,AU$4-$W145)),
     IF(SSSModel!$C$4="ECC",$EA145*$EB145*IF(MAX(Escalation!$C$2,AU$4-$W145)&gt;$DZ145-1,0,OFFSET(Escalation!$K$2,$Y145,MAX(Escalation!$C$2,AU$4-$W145))),
     IF(SSSModel!$C$4="PV",IF(CS$4=$W145,$EA145*(1+SSSModel!$C$2),0),
     IF(SSSModel!$C$4="FCR",IF(AND(CS$4&gt;=$W145,OFFSET(Profiles!$K$2,$Z145,MAX(Profiles!$C$2,AU$4-$W145))&gt;0),$EC145,0),0))))))</f>
        <v>0</v>
      </c>
      <c r="CT145" s="135">
        <f ca="1">IF(OR($Z145=0,SSSModel!$C$4="CF"),AV145,
IF(LEFT($V145,3)="ON_",
     IF(SSSModel!$C$4="RR",SUMPRODUCT(OFFSET($AC145,0,0,1,$CB$2),OFFSET(Profiles!$K$28,($Z145-1)*(Profiles!$I$26+1)+CT$4-SSSModel!$C$3+1,0,1,$CB$2)),
     IF(SSSModel!$C$4="ECC",$EA145*$EB145*SUMPRODUCT(OFFSET($AC145,0,MAX(0,CT$4-$DZ145-$CA$4+1),1,MIN($DZ145,CT$4-$CA$4+1)),OFFSET(Escalation!$K$24,($Y145-1)*(Escalation!$I$22+1)+CT$4-SSSModel!$C$3+1,MAX(0,CT$4-$DZ145-$CA$4+1),1,MIN($DZ145,CT$4-$CA$4+1))),
     IF(SSSModel!$C$4="PV",AV145*$EA145*(1+SSSModel!$C$2),
     IF(SSSModel!$C$4="FCR",$EC145*SUM(OFFSET($AC145,0,MAX(CT$4-$AC$4-$DZ145+1,0),1,MIN($DZ145,CT$4-$AC$4+1))),0)))),
SUM($AC145:$BZ145)*
     IF(SSSModel!$C$4="RR",OFFSET(Profiles!$K$2,$Z145,MAX(Profiles!$C$2,AV$4-$W145)),
     IF(SSSModel!$C$4="ECC",$EA145*$EB145*IF(MAX(Escalation!$C$2,AV$4-$W145)&gt;$DZ145-1,0,OFFSET(Escalation!$K$2,$Y145,MAX(Escalation!$C$2,AV$4-$W145))),
     IF(SSSModel!$C$4="PV",IF(CT$4=$W145,$EA145*(1+SSSModel!$C$2),0),
     IF(SSSModel!$C$4="FCR",IF(AND(CT$4&gt;=$W145,OFFSET(Profiles!$K$2,$Z145,MAX(Profiles!$C$2,AV$4-$W145))&gt;0),$EC145,0),0))))))</f>
        <v>0</v>
      </c>
      <c r="CU145" s="135">
        <f ca="1">IF(OR($Z145=0,SSSModel!$C$4="CF"),AW145,
IF(LEFT($V145,3)="ON_",
     IF(SSSModel!$C$4="RR",SUMPRODUCT(OFFSET($AC145,0,0,1,$CB$2),OFFSET(Profiles!$K$28,($Z145-1)*(Profiles!$I$26+1)+CU$4-SSSModel!$C$3+1,0,1,$CB$2)),
     IF(SSSModel!$C$4="ECC",$EA145*$EB145*SUMPRODUCT(OFFSET($AC145,0,MAX(0,CU$4-$DZ145-$CA$4+1),1,MIN($DZ145,CU$4-$CA$4+1)),OFFSET(Escalation!$K$24,($Y145-1)*(Escalation!$I$22+1)+CU$4-SSSModel!$C$3+1,MAX(0,CU$4-$DZ145-$CA$4+1),1,MIN($DZ145,CU$4-$CA$4+1))),
     IF(SSSModel!$C$4="PV",AW145*$EA145*(1+SSSModel!$C$2),
     IF(SSSModel!$C$4="FCR",$EC145*SUM(OFFSET($AC145,0,MAX(CU$4-$AC$4-$DZ145+1,0),1,MIN($DZ145,CU$4-$AC$4+1))),0)))),
SUM($AC145:$BZ145)*
     IF(SSSModel!$C$4="RR",OFFSET(Profiles!$K$2,$Z145,MAX(Profiles!$C$2,AW$4-$W145)),
     IF(SSSModel!$C$4="ECC",$EA145*$EB145*IF(MAX(Escalation!$C$2,AW$4-$W145)&gt;$DZ145-1,0,OFFSET(Escalation!$K$2,$Y145,MAX(Escalation!$C$2,AW$4-$W145))),
     IF(SSSModel!$C$4="PV",IF(CU$4=$W145,$EA145*(1+SSSModel!$C$2),0),
     IF(SSSModel!$C$4="FCR",IF(AND(CU$4&gt;=$W145,OFFSET(Profiles!$K$2,$Z145,MAX(Profiles!$C$2,AW$4-$W145))&gt;0),$EC145,0),0))))))</f>
        <v>0</v>
      </c>
      <c r="CV145" s="135">
        <f ca="1">IF(OR($Z145=0,SSSModel!$C$4="CF"),AX145,
IF(LEFT($V145,3)="ON_",
     IF(SSSModel!$C$4="RR",SUMPRODUCT(OFFSET($AC145,0,0,1,$CB$2),OFFSET(Profiles!$K$28,($Z145-1)*(Profiles!$I$26+1)+CV$4-SSSModel!$C$3+1,0,1,$CB$2)),
     IF(SSSModel!$C$4="ECC",$EA145*$EB145*SUMPRODUCT(OFFSET($AC145,0,MAX(0,CV$4-$DZ145-$CA$4+1),1,MIN($DZ145,CV$4-$CA$4+1)),OFFSET(Escalation!$K$24,($Y145-1)*(Escalation!$I$22+1)+CV$4-SSSModel!$C$3+1,MAX(0,CV$4-$DZ145-$CA$4+1),1,MIN($DZ145,CV$4-$CA$4+1))),
     IF(SSSModel!$C$4="PV",AX145*$EA145*(1+SSSModel!$C$2),
     IF(SSSModel!$C$4="FCR",$EC145*SUM(OFFSET($AC145,0,MAX(CV$4-$AC$4-$DZ145+1,0),1,MIN($DZ145,CV$4-$AC$4+1))),0)))),
SUM($AC145:$BZ145)*
     IF(SSSModel!$C$4="RR",OFFSET(Profiles!$K$2,$Z145,MAX(Profiles!$C$2,AX$4-$W145)),
     IF(SSSModel!$C$4="ECC",$EA145*$EB145*IF(MAX(Escalation!$C$2,AX$4-$W145)&gt;$DZ145-1,0,OFFSET(Escalation!$K$2,$Y145,MAX(Escalation!$C$2,AX$4-$W145))),
     IF(SSSModel!$C$4="PV",IF(CV$4=$W145,$EA145*(1+SSSModel!$C$2),0),
     IF(SSSModel!$C$4="FCR",IF(AND(CV$4&gt;=$W145,OFFSET(Profiles!$K$2,$Z145,MAX(Profiles!$C$2,AX$4-$W145))&gt;0),$EC145,0),0))))))</f>
        <v>0</v>
      </c>
      <c r="CW145" s="135">
        <f ca="1">IF(OR($Z145=0,SSSModel!$C$4="CF"),AY145,
IF(LEFT($V145,3)="ON_",
     IF(SSSModel!$C$4="RR",SUMPRODUCT(OFFSET($AC145,0,0,1,$CB$2),OFFSET(Profiles!$K$28,($Z145-1)*(Profiles!$I$26+1)+CW$4-SSSModel!$C$3+1,0,1,$CB$2)),
     IF(SSSModel!$C$4="ECC",$EA145*$EB145*SUMPRODUCT(OFFSET($AC145,0,MAX(0,CW$4-$DZ145-$CA$4+1),1,MIN($DZ145,CW$4-$CA$4+1)),OFFSET(Escalation!$K$24,($Y145-1)*(Escalation!$I$22+1)+CW$4-SSSModel!$C$3+1,MAX(0,CW$4-$DZ145-$CA$4+1),1,MIN($DZ145,CW$4-$CA$4+1))),
     IF(SSSModel!$C$4="PV",AY145*$EA145*(1+SSSModel!$C$2),
     IF(SSSModel!$C$4="FCR",$EC145*SUM(OFFSET($AC145,0,MAX(CW$4-$AC$4-$DZ145+1,0),1,MIN($DZ145,CW$4-$AC$4+1))),0)))),
SUM($AC145:$BZ145)*
     IF(SSSModel!$C$4="RR",OFFSET(Profiles!$K$2,$Z145,MAX(Profiles!$C$2,AY$4-$W145)),
     IF(SSSModel!$C$4="ECC",$EA145*$EB145*IF(MAX(Escalation!$C$2,AY$4-$W145)&gt;$DZ145-1,0,OFFSET(Escalation!$K$2,$Y145,MAX(Escalation!$C$2,AY$4-$W145))),
     IF(SSSModel!$C$4="PV",IF(CW$4=$W145,$EA145*(1+SSSModel!$C$2),0),
     IF(SSSModel!$C$4="FCR",IF(AND(CW$4&gt;=$W145,OFFSET(Profiles!$K$2,$Z145,MAX(Profiles!$C$2,AY$4-$W145))&gt;0),$EC145,0),0))))))</f>
        <v>0</v>
      </c>
      <c r="CX145" s="135">
        <f ca="1">IF(OR($Z145=0,SSSModel!$C$4="CF"),AZ145,
IF(LEFT($V145,3)="ON_",
     IF(SSSModel!$C$4="RR",SUMPRODUCT(OFFSET($AC145,0,0,1,$CB$2),OFFSET(Profiles!$K$28,($Z145-1)*(Profiles!$I$26+1)+CX$4-SSSModel!$C$3+1,0,1,$CB$2)),
     IF(SSSModel!$C$4="ECC",$EA145*$EB145*SUMPRODUCT(OFFSET($AC145,0,MAX(0,CX$4-$DZ145-$CA$4+1),1,MIN($DZ145,CX$4-$CA$4+1)),OFFSET(Escalation!$K$24,($Y145-1)*(Escalation!$I$22+1)+CX$4-SSSModel!$C$3+1,MAX(0,CX$4-$DZ145-$CA$4+1),1,MIN($DZ145,CX$4-$CA$4+1))),
     IF(SSSModel!$C$4="PV",AZ145*$EA145*(1+SSSModel!$C$2),
     IF(SSSModel!$C$4="FCR",$EC145*SUM(OFFSET($AC145,0,MAX(CX$4-$AC$4-$DZ145+1,0),1,MIN($DZ145,CX$4-$AC$4+1))),0)))),
SUM($AC145:$BZ145)*
     IF(SSSModel!$C$4="RR",OFFSET(Profiles!$K$2,$Z145,MAX(Profiles!$C$2,AZ$4-$W145)),
     IF(SSSModel!$C$4="ECC",$EA145*$EB145*IF(MAX(Escalation!$C$2,AZ$4-$W145)&gt;$DZ145-1,0,OFFSET(Escalation!$K$2,$Y145,MAX(Escalation!$C$2,AZ$4-$W145))),
     IF(SSSModel!$C$4="PV",IF(CX$4=$W145,$EA145*(1+SSSModel!$C$2),0),
     IF(SSSModel!$C$4="FCR",IF(AND(CX$4&gt;=$W145,OFFSET(Profiles!$K$2,$Z145,MAX(Profiles!$C$2,AZ$4-$W145))&gt;0),$EC145,0),0))))))</f>
        <v>0</v>
      </c>
      <c r="CY145" s="135">
        <f ca="1">IF(OR($Z145=0,SSSModel!$C$4="CF"),BA145,
IF(LEFT($V145,3)="ON_",
     IF(SSSModel!$C$4="RR",SUMPRODUCT(OFFSET($AC145,0,0,1,$CB$2),OFFSET(Profiles!$K$28,($Z145-1)*(Profiles!$I$26+1)+CY$4-SSSModel!$C$3+1,0,1,$CB$2)),
     IF(SSSModel!$C$4="ECC",$EA145*$EB145*SUMPRODUCT(OFFSET($AC145,0,MAX(0,CY$4-$DZ145-$CA$4+1),1,MIN($DZ145,CY$4-$CA$4+1)),OFFSET(Escalation!$K$24,($Y145-1)*(Escalation!$I$22+1)+CY$4-SSSModel!$C$3+1,MAX(0,CY$4-$DZ145-$CA$4+1),1,MIN($DZ145,CY$4-$CA$4+1))),
     IF(SSSModel!$C$4="PV",BA145*$EA145*(1+SSSModel!$C$2),
     IF(SSSModel!$C$4="FCR",$EC145*SUM(OFFSET($AC145,0,MAX(CY$4-$AC$4-$DZ145+1,0),1,MIN($DZ145,CY$4-$AC$4+1))),0)))),
SUM($AC145:$BZ145)*
     IF(SSSModel!$C$4="RR",OFFSET(Profiles!$K$2,$Z145,MAX(Profiles!$C$2,BA$4-$W145)),
     IF(SSSModel!$C$4="ECC",$EA145*$EB145*IF(MAX(Escalation!$C$2,BA$4-$W145)&gt;$DZ145-1,0,OFFSET(Escalation!$K$2,$Y145,MAX(Escalation!$C$2,BA$4-$W145))),
     IF(SSSModel!$C$4="PV",IF(CY$4=$W145,$EA145*(1+SSSModel!$C$2),0),
     IF(SSSModel!$C$4="FCR",IF(AND(CY$4&gt;=$W145,OFFSET(Profiles!$K$2,$Z145,MAX(Profiles!$C$2,BA$4-$W145))&gt;0),$EC145,0),0))))))</f>
        <v>0</v>
      </c>
      <c r="CZ145" s="135">
        <f ca="1">IF(OR($Z145=0,SSSModel!$C$4="CF"),BB145,
IF(LEFT($V145,3)="ON_",
     IF(SSSModel!$C$4="RR",SUMPRODUCT(OFFSET($AC145,0,0,1,$CB$2),OFFSET(Profiles!$K$28,($Z145-1)*(Profiles!$I$26+1)+CZ$4-SSSModel!$C$3+1,0,1,$CB$2)),
     IF(SSSModel!$C$4="ECC",$EA145*$EB145*SUMPRODUCT(OFFSET($AC145,0,MAX(0,CZ$4-$DZ145-$CA$4+1),1,MIN($DZ145,CZ$4-$CA$4+1)),OFFSET(Escalation!$K$24,($Y145-1)*(Escalation!$I$22+1)+CZ$4-SSSModel!$C$3+1,MAX(0,CZ$4-$DZ145-$CA$4+1),1,MIN($DZ145,CZ$4-$CA$4+1))),
     IF(SSSModel!$C$4="PV",BB145*$EA145*(1+SSSModel!$C$2),
     IF(SSSModel!$C$4="FCR",$EC145*SUM(OFFSET($AC145,0,MAX(CZ$4-$AC$4-$DZ145+1,0),1,MIN($DZ145,CZ$4-$AC$4+1))),0)))),
SUM($AC145:$BZ145)*
     IF(SSSModel!$C$4="RR",OFFSET(Profiles!$K$2,$Z145,MAX(Profiles!$C$2,BB$4-$W145)),
     IF(SSSModel!$C$4="ECC",$EA145*$EB145*IF(MAX(Escalation!$C$2,BB$4-$W145)&gt;$DZ145-1,0,OFFSET(Escalation!$K$2,$Y145,MAX(Escalation!$C$2,BB$4-$W145))),
     IF(SSSModel!$C$4="PV",IF(CZ$4=$W145,$EA145*(1+SSSModel!$C$2),0),
     IF(SSSModel!$C$4="FCR",IF(AND(CZ$4&gt;=$W145,OFFSET(Profiles!$K$2,$Z145,MAX(Profiles!$C$2,BB$4-$W145))&gt;0),$EC145,0),0))))))</f>
        <v>0</v>
      </c>
      <c r="DA145" s="135">
        <f ca="1">IF(OR($Z145=0,SSSModel!$C$4="CF"),BC145,
IF(LEFT($V145,3)="ON_",
     IF(SSSModel!$C$4="RR",SUMPRODUCT(OFFSET($AC145,0,0,1,$CB$2),OFFSET(Profiles!$K$28,($Z145-1)*(Profiles!$I$26+1)+DA$4-SSSModel!$C$3+1,0,1,$CB$2)),
     IF(SSSModel!$C$4="ECC",$EA145*$EB145*SUMPRODUCT(OFFSET($AC145,0,MAX(0,DA$4-$DZ145-$CA$4+1),1,MIN($DZ145,DA$4-$CA$4+1)),OFFSET(Escalation!$K$24,($Y145-1)*(Escalation!$I$22+1)+DA$4-SSSModel!$C$3+1,MAX(0,DA$4-$DZ145-$CA$4+1),1,MIN($DZ145,DA$4-$CA$4+1))),
     IF(SSSModel!$C$4="PV",BC145*$EA145*(1+SSSModel!$C$2),
     IF(SSSModel!$C$4="FCR",$EC145*SUM(OFFSET($AC145,0,MAX(DA$4-$AC$4-$DZ145+1,0),1,MIN($DZ145,DA$4-$AC$4+1))),0)))),
SUM($AC145:$BZ145)*
     IF(SSSModel!$C$4="RR",OFFSET(Profiles!$K$2,$Z145,MAX(Profiles!$C$2,BC$4-$W145)),
     IF(SSSModel!$C$4="ECC",$EA145*$EB145*IF(MAX(Escalation!$C$2,BC$4-$W145)&gt;$DZ145-1,0,OFFSET(Escalation!$K$2,$Y145,MAX(Escalation!$C$2,BC$4-$W145))),
     IF(SSSModel!$C$4="PV",IF(DA$4=$W145,$EA145*(1+SSSModel!$C$2),0),
     IF(SSSModel!$C$4="FCR",IF(AND(DA$4&gt;=$W145,OFFSET(Profiles!$K$2,$Z145,MAX(Profiles!$C$2,BC$4-$W145))&gt;0),$EC145,0),0))))))</f>
        <v>0</v>
      </c>
      <c r="DB145" s="135">
        <f ca="1">IF(OR($Z145=0,SSSModel!$C$4="CF"),BD145,
IF(LEFT($V145,3)="ON_",
     IF(SSSModel!$C$4="RR",SUMPRODUCT(OFFSET($AC145,0,0,1,$CB$2),OFFSET(Profiles!$K$28,($Z145-1)*(Profiles!$I$26+1)+DB$4-SSSModel!$C$3+1,0,1,$CB$2)),
     IF(SSSModel!$C$4="ECC",$EA145*$EB145*SUMPRODUCT(OFFSET($AC145,0,MAX(0,DB$4-$DZ145-$CA$4+1),1,MIN($DZ145,DB$4-$CA$4+1)),OFFSET(Escalation!$K$24,($Y145-1)*(Escalation!$I$22+1)+DB$4-SSSModel!$C$3+1,MAX(0,DB$4-$DZ145-$CA$4+1),1,MIN($DZ145,DB$4-$CA$4+1))),
     IF(SSSModel!$C$4="PV",BD145*$EA145*(1+SSSModel!$C$2),
     IF(SSSModel!$C$4="FCR",$EC145*SUM(OFFSET($AC145,0,MAX(DB$4-$AC$4-$DZ145+1,0),1,MIN($DZ145,DB$4-$AC$4+1))),0)))),
SUM($AC145:$BZ145)*
     IF(SSSModel!$C$4="RR",OFFSET(Profiles!$K$2,$Z145,MAX(Profiles!$C$2,BD$4-$W145)),
     IF(SSSModel!$C$4="ECC",$EA145*$EB145*IF(MAX(Escalation!$C$2,BD$4-$W145)&gt;$DZ145-1,0,OFFSET(Escalation!$K$2,$Y145,MAX(Escalation!$C$2,BD$4-$W145))),
     IF(SSSModel!$C$4="PV",IF(DB$4=$W145,$EA145*(1+SSSModel!$C$2),0),
     IF(SSSModel!$C$4="FCR",IF(AND(DB$4&gt;=$W145,OFFSET(Profiles!$K$2,$Z145,MAX(Profiles!$C$2,BD$4-$W145))&gt;0),$EC145,0),0))))))</f>
        <v>0</v>
      </c>
      <c r="DC145" s="135">
        <f ca="1">IF(OR($Z145=0,SSSModel!$C$4="CF"),BE145,
IF(LEFT($V145,3)="ON_",
     IF(SSSModel!$C$4="RR",SUMPRODUCT(OFFSET($AC145,0,0,1,$CB$2),OFFSET(Profiles!$K$28,($Z145-1)*(Profiles!$I$26+1)+DC$4-SSSModel!$C$3+1,0,1,$CB$2)),
     IF(SSSModel!$C$4="ECC",$EA145*$EB145*SUMPRODUCT(OFFSET($AC145,0,MAX(0,DC$4-$DZ145-$CA$4+1),1,MIN($DZ145,DC$4-$CA$4+1)),OFFSET(Escalation!$K$24,($Y145-1)*(Escalation!$I$22+1)+DC$4-SSSModel!$C$3+1,MAX(0,DC$4-$DZ145-$CA$4+1),1,MIN($DZ145,DC$4-$CA$4+1))),
     IF(SSSModel!$C$4="PV",BE145*$EA145*(1+SSSModel!$C$2),
     IF(SSSModel!$C$4="FCR",$EC145*SUM(OFFSET($AC145,0,MAX(DC$4-$AC$4-$DZ145+1,0),1,MIN($DZ145,DC$4-$AC$4+1))),0)))),
SUM($AC145:$BZ145)*
     IF(SSSModel!$C$4="RR",OFFSET(Profiles!$K$2,$Z145,MAX(Profiles!$C$2,BE$4-$W145)),
     IF(SSSModel!$C$4="ECC",$EA145*$EB145*IF(MAX(Escalation!$C$2,BE$4-$W145)&gt;$DZ145-1,0,OFFSET(Escalation!$K$2,$Y145,MAX(Escalation!$C$2,BE$4-$W145))),
     IF(SSSModel!$C$4="PV",IF(DC$4=$W145,$EA145*(1+SSSModel!$C$2),0),
     IF(SSSModel!$C$4="FCR",IF(AND(DC$4&gt;=$W145,OFFSET(Profiles!$K$2,$Z145,MAX(Profiles!$C$2,BE$4-$W145))&gt;0),$EC145,0),0))))))</f>
        <v>0</v>
      </c>
      <c r="DD145" s="135">
        <f ca="1">IF(OR($Z145=0,SSSModel!$C$4="CF"),BF145,
IF(LEFT($V145,3)="ON_",
     IF(SSSModel!$C$4="RR",SUMPRODUCT(OFFSET($AC145,0,0,1,$CB$2),OFFSET(Profiles!$K$28,($Z145-1)*(Profiles!$I$26+1)+DD$4-SSSModel!$C$3+1,0,1,$CB$2)),
     IF(SSSModel!$C$4="ECC",$EA145*$EB145*SUMPRODUCT(OFFSET($AC145,0,MAX(0,DD$4-$DZ145-$CA$4+1),1,MIN($DZ145,DD$4-$CA$4+1)),OFFSET(Escalation!$K$24,($Y145-1)*(Escalation!$I$22+1)+DD$4-SSSModel!$C$3+1,MAX(0,DD$4-$DZ145-$CA$4+1),1,MIN($DZ145,DD$4-$CA$4+1))),
     IF(SSSModel!$C$4="PV",BF145*$EA145*(1+SSSModel!$C$2),
     IF(SSSModel!$C$4="FCR",$EC145*SUM(OFFSET($AC145,0,MAX(DD$4-$AC$4-$DZ145+1,0),1,MIN($DZ145,DD$4-$AC$4+1))),0)))),
SUM($AC145:$BZ145)*
     IF(SSSModel!$C$4="RR",OFFSET(Profiles!$K$2,$Z145,MAX(Profiles!$C$2,BF$4-$W145)),
     IF(SSSModel!$C$4="ECC",$EA145*$EB145*IF(MAX(Escalation!$C$2,BF$4-$W145)&gt;$DZ145-1,0,OFFSET(Escalation!$K$2,$Y145,MAX(Escalation!$C$2,BF$4-$W145))),
     IF(SSSModel!$C$4="PV",IF(DD$4=$W145,$EA145*(1+SSSModel!$C$2),0),
     IF(SSSModel!$C$4="FCR",IF(AND(DD$4&gt;=$W145,OFFSET(Profiles!$K$2,$Z145,MAX(Profiles!$C$2,BF$4-$W145))&gt;0),$EC145,0),0))))))</f>
        <v>0</v>
      </c>
      <c r="DE145" s="135">
        <f ca="1">IF(OR($Z145=0,SSSModel!$C$4="CF"),BG145,
IF(LEFT($V145,3)="ON_",
     IF(SSSModel!$C$4="RR",SUMPRODUCT(OFFSET($AC145,0,0,1,$CB$2),OFFSET(Profiles!$K$28,($Z145-1)*(Profiles!$I$26+1)+DE$4-SSSModel!$C$3+1,0,1,$CB$2)),
     IF(SSSModel!$C$4="ECC",$EA145*$EB145*SUMPRODUCT(OFFSET($AC145,0,MAX(0,DE$4-$DZ145-$CA$4+1),1,MIN($DZ145,DE$4-$CA$4+1)),OFFSET(Escalation!$K$24,($Y145-1)*(Escalation!$I$22+1)+DE$4-SSSModel!$C$3+1,MAX(0,DE$4-$DZ145-$CA$4+1),1,MIN($DZ145,DE$4-$CA$4+1))),
     IF(SSSModel!$C$4="PV",BG145*$EA145*(1+SSSModel!$C$2),
     IF(SSSModel!$C$4="FCR",$EC145*SUM(OFFSET($AC145,0,MAX(DE$4-$AC$4-$DZ145+1,0),1,MIN($DZ145,DE$4-$AC$4+1))),0)))),
SUM($AC145:$BZ145)*
     IF(SSSModel!$C$4="RR",OFFSET(Profiles!$K$2,$Z145,MAX(Profiles!$C$2,BG$4-$W145)),
     IF(SSSModel!$C$4="ECC",$EA145*$EB145*IF(MAX(Escalation!$C$2,BG$4-$W145)&gt;$DZ145-1,0,OFFSET(Escalation!$K$2,$Y145,MAX(Escalation!$C$2,BG$4-$W145))),
     IF(SSSModel!$C$4="PV",IF(DE$4=$W145,$EA145*(1+SSSModel!$C$2),0),
     IF(SSSModel!$C$4="FCR",IF(AND(DE$4&gt;=$W145,OFFSET(Profiles!$K$2,$Z145,MAX(Profiles!$C$2,BG$4-$W145))&gt;0),$EC145,0),0))))))</f>
        <v>0</v>
      </c>
      <c r="DF145" s="135">
        <f ca="1">IF(OR($Z145=0,SSSModel!$C$4="CF"),BH145,
IF(LEFT($V145,3)="ON_",
     IF(SSSModel!$C$4="RR",SUMPRODUCT(OFFSET($AC145,0,0,1,$CB$2),OFFSET(Profiles!$K$28,($Z145-1)*(Profiles!$I$26+1)+DF$4-SSSModel!$C$3+1,0,1,$CB$2)),
     IF(SSSModel!$C$4="ECC",$EA145*$EB145*SUMPRODUCT(OFFSET($AC145,0,MAX(0,DF$4-$DZ145-$CA$4+1),1,MIN($DZ145,DF$4-$CA$4+1)),OFFSET(Escalation!$K$24,($Y145-1)*(Escalation!$I$22+1)+DF$4-SSSModel!$C$3+1,MAX(0,DF$4-$DZ145-$CA$4+1),1,MIN($DZ145,DF$4-$CA$4+1))),
     IF(SSSModel!$C$4="PV",BH145*$EA145*(1+SSSModel!$C$2),
     IF(SSSModel!$C$4="FCR",$EC145*SUM(OFFSET($AC145,0,MAX(DF$4-$AC$4-$DZ145+1,0),1,MIN($DZ145,DF$4-$AC$4+1))),0)))),
SUM($AC145:$BZ145)*
     IF(SSSModel!$C$4="RR",OFFSET(Profiles!$K$2,$Z145,MAX(Profiles!$C$2,BH$4-$W145)),
     IF(SSSModel!$C$4="ECC",$EA145*$EB145*IF(MAX(Escalation!$C$2,BH$4-$W145)&gt;$DZ145-1,0,OFFSET(Escalation!$K$2,$Y145,MAX(Escalation!$C$2,BH$4-$W145))),
     IF(SSSModel!$C$4="PV",IF(DF$4=$W145,$EA145*(1+SSSModel!$C$2),0),
     IF(SSSModel!$C$4="FCR",IF(AND(DF$4&gt;=$W145,OFFSET(Profiles!$K$2,$Z145,MAX(Profiles!$C$2,BH$4-$W145))&gt;0),$EC145,0),0))))))</f>
        <v>0</v>
      </c>
      <c r="DG145" s="135">
        <f ca="1">IF(OR($Z145=0,SSSModel!$C$4="CF"),BI145,
IF(LEFT($V145,3)="ON_",
     IF(SSSModel!$C$4="RR",SUMPRODUCT(OFFSET($AC145,0,0,1,$CB$2),OFFSET(Profiles!$K$28,($Z145-1)*(Profiles!$I$26+1)+DG$4-SSSModel!$C$3+1,0,1,$CB$2)),
     IF(SSSModel!$C$4="ECC",$EA145*$EB145*SUMPRODUCT(OFFSET($AC145,0,MAX(0,DG$4-$DZ145-$CA$4+1),1,MIN($DZ145,DG$4-$CA$4+1)),OFFSET(Escalation!$K$24,($Y145-1)*(Escalation!$I$22+1)+DG$4-SSSModel!$C$3+1,MAX(0,DG$4-$DZ145-$CA$4+1),1,MIN($DZ145,DG$4-$CA$4+1))),
     IF(SSSModel!$C$4="PV",BI145*$EA145*(1+SSSModel!$C$2),
     IF(SSSModel!$C$4="FCR",$EC145*SUM(OFFSET($AC145,0,MAX(DG$4-$AC$4-$DZ145+1,0),1,MIN($DZ145,DG$4-$AC$4+1))),0)))),
SUM($AC145:$BZ145)*
     IF(SSSModel!$C$4="RR",OFFSET(Profiles!$K$2,$Z145,MAX(Profiles!$C$2,BI$4-$W145)),
     IF(SSSModel!$C$4="ECC",$EA145*$EB145*IF(MAX(Escalation!$C$2,BI$4-$W145)&gt;$DZ145-1,0,OFFSET(Escalation!$K$2,$Y145,MAX(Escalation!$C$2,BI$4-$W145))),
     IF(SSSModel!$C$4="PV",IF(DG$4=$W145,$EA145*(1+SSSModel!$C$2),0),
     IF(SSSModel!$C$4="FCR",IF(AND(DG$4&gt;=$W145,OFFSET(Profiles!$K$2,$Z145,MAX(Profiles!$C$2,BI$4-$W145))&gt;0),$EC145,0),0))))))</f>
        <v>0</v>
      </c>
      <c r="DH145" s="135">
        <f ca="1">IF(OR($Z145=0,SSSModel!$C$4="CF"),BJ145,
IF(LEFT($V145,3)="ON_",
     IF(SSSModel!$C$4="RR",SUMPRODUCT(OFFSET($AC145,0,0,1,$CB$2),OFFSET(Profiles!$K$28,($Z145-1)*(Profiles!$I$26+1)+DH$4-SSSModel!$C$3+1,0,1,$CB$2)),
     IF(SSSModel!$C$4="ECC",$EA145*$EB145*SUMPRODUCT(OFFSET($AC145,0,MAX(0,DH$4-$DZ145-$CA$4+1),1,MIN($DZ145,DH$4-$CA$4+1)),OFFSET(Escalation!$K$24,($Y145-1)*(Escalation!$I$22+1)+DH$4-SSSModel!$C$3+1,MAX(0,DH$4-$DZ145-$CA$4+1),1,MIN($DZ145,DH$4-$CA$4+1))),
     IF(SSSModel!$C$4="PV",BJ145*$EA145*(1+SSSModel!$C$2),
     IF(SSSModel!$C$4="FCR",$EC145*SUM(OFFSET($AC145,0,MAX(DH$4-$AC$4-$DZ145+1,0),1,MIN($DZ145,DH$4-$AC$4+1))),0)))),
SUM($AC145:$BZ145)*
     IF(SSSModel!$C$4="RR",OFFSET(Profiles!$K$2,$Z145,MAX(Profiles!$C$2,BJ$4-$W145)),
     IF(SSSModel!$C$4="ECC",$EA145*$EB145*IF(MAX(Escalation!$C$2,BJ$4-$W145)&gt;$DZ145-1,0,OFFSET(Escalation!$K$2,$Y145,MAX(Escalation!$C$2,BJ$4-$W145))),
     IF(SSSModel!$C$4="PV",IF(DH$4=$W145,$EA145*(1+SSSModel!$C$2),0),
     IF(SSSModel!$C$4="FCR",IF(AND(DH$4&gt;=$W145,OFFSET(Profiles!$K$2,$Z145,MAX(Profiles!$C$2,BJ$4-$W145))&gt;0),$EC145,0),0))))))</f>
        <v>0</v>
      </c>
      <c r="DI145" s="135">
        <f ca="1">IF(OR($Z145=0,SSSModel!$C$4="CF"),BK145,
IF(LEFT($V145,3)="ON_",
     IF(SSSModel!$C$4="RR",SUMPRODUCT(OFFSET($AC145,0,0,1,$CB$2),OFFSET(Profiles!$K$28,($Z145-1)*(Profiles!$I$26+1)+DI$4-SSSModel!$C$3+1,0,1,$CB$2)),
     IF(SSSModel!$C$4="ECC",$EA145*$EB145*SUMPRODUCT(OFFSET($AC145,0,MAX(0,DI$4-$DZ145-$CA$4+1),1,MIN($DZ145,DI$4-$CA$4+1)),OFFSET(Escalation!$K$24,($Y145-1)*(Escalation!$I$22+1)+DI$4-SSSModel!$C$3+1,MAX(0,DI$4-$DZ145-$CA$4+1),1,MIN($DZ145,DI$4-$CA$4+1))),
     IF(SSSModel!$C$4="PV",BK145*$EA145*(1+SSSModel!$C$2),
     IF(SSSModel!$C$4="FCR",$EC145*SUM(OFFSET($AC145,0,MAX(DI$4-$AC$4-$DZ145+1,0),1,MIN($DZ145,DI$4-$AC$4+1))),0)))),
SUM($AC145:$BZ145)*
     IF(SSSModel!$C$4="RR",OFFSET(Profiles!$K$2,$Z145,MAX(Profiles!$C$2,BK$4-$W145)),
     IF(SSSModel!$C$4="ECC",$EA145*$EB145*IF(MAX(Escalation!$C$2,BK$4-$W145)&gt;$DZ145-1,0,OFFSET(Escalation!$K$2,$Y145,MAX(Escalation!$C$2,BK$4-$W145))),
     IF(SSSModel!$C$4="PV",IF(DI$4=$W145,$EA145*(1+SSSModel!$C$2),0),
     IF(SSSModel!$C$4="FCR",IF(AND(DI$4&gt;=$W145,OFFSET(Profiles!$K$2,$Z145,MAX(Profiles!$C$2,BK$4-$W145))&gt;0),$EC145,0),0))))))</f>
        <v>0</v>
      </c>
      <c r="DJ145" s="135">
        <f ca="1">IF(OR($Z145=0,SSSModel!$C$4="CF"),BL145,
IF(LEFT($V145,3)="ON_",
     IF(SSSModel!$C$4="RR",SUMPRODUCT(OFFSET($AC145,0,0,1,$CB$2),OFFSET(Profiles!$K$28,($Z145-1)*(Profiles!$I$26+1)+DJ$4-SSSModel!$C$3+1,0,1,$CB$2)),
     IF(SSSModel!$C$4="ECC",$EA145*$EB145*SUMPRODUCT(OFFSET($AC145,0,MAX(0,DJ$4-$DZ145-$CA$4+1),1,MIN($DZ145,DJ$4-$CA$4+1)),OFFSET(Escalation!$K$24,($Y145-1)*(Escalation!$I$22+1)+DJ$4-SSSModel!$C$3+1,MAX(0,DJ$4-$DZ145-$CA$4+1),1,MIN($DZ145,DJ$4-$CA$4+1))),
     IF(SSSModel!$C$4="PV",BL145*$EA145*(1+SSSModel!$C$2),
     IF(SSSModel!$C$4="FCR",$EC145*SUM(OFFSET($AC145,0,MAX(DJ$4-$AC$4-$DZ145+1,0),1,MIN($DZ145,DJ$4-$AC$4+1))),0)))),
SUM($AC145:$BZ145)*
     IF(SSSModel!$C$4="RR",OFFSET(Profiles!$K$2,$Z145,MAX(Profiles!$C$2,BL$4-$W145)),
     IF(SSSModel!$C$4="ECC",$EA145*$EB145*IF(MAX(Escalation!$C$2,BL$4-$W145)&gt;$DZ145-1,0,OFFSET(Escalation!$K$2,$Y145,MAX(Escalation!$C$2,BL$4-$W145))),
     IF(SSSModel!$C$4="PV",IF(DJ$4=$W145,$EA145*(1+SSSModel!$C$2),0),
     IF(SSSModel!$C$4="FCR",IF(AND(DJ$4&gt;=$W145,OFFSET(Profiles!$K$2,$Z145,MAX(Profiles!$C$2,BL$4-$W145))&gt;0),$EC145,0),0))))))</f>
        <v>0</v>
      </c>
      <c r="DK145" s="135">
        <f ca="1">IF(OR($Z145=0,SSSModel!$C$4="CF"),BM145,
IF(LEFT($V145,3)="ON_",
     IF(SSSModel!$C$4="RR",SUMPRODUCT(OFFSET($AC145,0,0,1,$CB$2),OFFSET(Profiles!$K$28,($Z145-1)*(Profiles!$I$26+1)+DK$4-SSSModel!$C$3+1,0,1,$CB$2)),
     IF(SSSModel!$C$4="ECC",$EA145*$EB145*SUMPRODUCT(OFFSET($AC145,0,MAX(0,DK$4-$DZ145-$CA$4+1),1,MIN($DZ145,DK$4-$CA$4+1)),OFFSET(Escalation!$K$24,($Y145-1)*(Escalation!$I$22+1)+DK$4-SSSModel!$C$3+1,MAX(0,DK$4-$DZ145-$CA$4+1),1,MIN($DZ145,DK$4-$CA$4+1))),
     IF(SSSModel!$C$4="PV",BM145*$EA145*(1+SSSModel!$C$2),
     IF(SSSModel!$C$4="FCR",$EC145*SUM(OFFSET($AC145,0,MAX(DK$4-$AC$4-$DZ145+1,0),1,MIN($DZ145,DK$4-$AC$4+1))),0)))),
SUM($AC145:$BZ145)*
     IF(SSSModel!$C$4="RR",OFFSET(Profiles!$K$2,$Z145,MAX(Profiles!$C$2,BM$4-$W145)),
     IF(SSSModel!$C$4="ECC",$EA145*$EB145*IF(MAX(Escalation!$C$2,BM$4-$W145)&gt;$DZ145-1,0,OFFSET(Escalation!$K$2,$Y145,MAX(Escalation!$C$2,BM$4-$W145))),
     IF(SSSModel!$C$4="PV",IF(DK$4=$W145,$EA145*(1+SSSModel!$C$2),0),
     IF(SSSModel!$C$4="FCR",IF(AND(DK$4&gt;=$W145,OFFSET(Profiles!$K$2,$Z145,MAX(Profiles!$C$2,BM$4-$W145))&gt;0),$EC145,0),0))))))</f>
        <v>0</v>
      </c>
      <c r="DL145" s="135">
        <f ca="1">IF(OR($Z145=0,SSSModel!$C$4="CF"),BN145,
IF(LEFT($V145,3)="ON_",
     IF(SSSModel!$C$4="RR",SUMPRODUCT(OFFSET($AC145,0,0,1,$CB$2),OFFSET(Profiles!$K$28,($Z145-1)*(Profiles!$I$26+1)+DL$4-SSSModel!$C$3+1,0,1,$CB$2)),
     IF(SSSModel!$C$4="ECC",$EA145*$EB145*SUMPRODUCT(OFFSET($AC145,0,MAX(0,DL$4-$DZ145-$CA$4+1),1,MIN($DZ145,DL$4-$CA$4+1)),OFFSET(Escalation!$K$24,($Y145-1)*(Escalation!$I$22+1)+DL$4-SSSModel!$C$3+1,MAX(0,DL$4-$DZ145-$CA$4+1),1,MIN($DZ145,DL$4-$CA$4+1))),
     IF(SSSModel!$C$4="PV",BN145*$EA145*(1+SSSModel!$C$2),
     IF(SSSModel!$C$4="FCR",$EC145*SUM(OFFSET($AC145,0,MAX(DL$4-$AC$4-$DZ145+1,0),1,MIN($DZ145,DL$4-$AC$4+1))),0)))),
SUM($AC145:$BZ145)*
     IF(SSSModel!$C$4="RR",OFFSET(Profiles!$K$2,$Z145,MAX(Profiles!$C$2,BN$4-$W145)),
     IF(SSSModel!$C$4="ECC",$EA145*$EB145*IF(MAX(Escalation!$C$2,BN$4-$W145)&gt;$DZ145-1,0,OFFSET(Escalation!$K$2,$Y145,MAX(Escalation!$C$2,BN$4-$W145))),
     IF(SSSModel!$C$4="PV",IF(DL$4=$W145,$EA145*(1+SSSModel!$C$2),0),
     IF(SSSModel!$C$4="FCR",IF(AND(DL$4&gt;=$W145,OFFSET(Profiles!$K$2,$Z145,MAX(Profiles!$C$2,BN$4-$W145))&gt;0),$EC145,0),0))))))</f>
        <v>0</v>
      </c>
      <c r="DM145" s="135">
        <f ca="1">IF(OR($Z145=0,SSSModel!$C$4="CF"),BO145,
IF(LEFT($V145,3)="ON_",
     IF(SSSModel!$C$4="RR",SUMPRODUCT(OFFSET($AC145,0,0,1,$CB$2),OFFSET(Profiles!$K$28,($Z145-1)*(Profiles!$I$26+1)+DM$4-SSSModel!$C$3+1,0,1,$CB$2)),
     IF(SSSModel!$C$4="ECC",$EA145*$EB145*SUMPRODUCT(OFFSET($AC145,0,MAX(0,DM$4-$DZ145-$CA$4+1),1,MIN($DZ145,DM$4-$CA$4+1)),OFFSET(Escalation!$K$24,($Y145-1)*(Escalation!$I$22+1)+DM$4-SSSModel!$C$3+1,MAX(0,DM$4-$DZ145-$CA$4+1),1,MIN($DZ145,DM$4-$CA$4+1))),
     IF(SSSModel!$C$4="PV",BO145*$EA145*(1+SSSModel!$C$2),
     IF(SSSModel!$C$4="FCR",$EC145*SUM(OFFSET($AC145,0,MAX(DM$4-$AC$4-$DZ145+1,0),1,MIN($DZ145,DM$4-$AC$4+1))),0)))),
SUM($AC145:$BZ145)*
     IF(SSSModel!$C$4="RR",OFFSET(Profiles!$K$2,$Z145,MAX(Profiles!$C$2,BO$4-$W145)),
     IF(SSSModel!$C$4="ECC",$EA145*$EB145*IF(MAX(Escalation!$C$2,BO$4-$W145)&gt;$DZ145-1,0,OFFSET(Escalation!$K$2,$Y145,MAX(Escalation!$C$2,BO$4-$W145))),
     IF(SSSModel!$C$4="PV",IF(DM$4=$W145,$EA145*(1+SSSModel!$C$2),0),
     IF(SSSModel!$C$4="FCR",IF(AND(DM$4&gt;=$W145,OFFSET(Profiles!$K$2,$Z145,MAX(Profiles!$C$2,BO$4-$W145))&gt;0),$EC145,0),0))))))</f>
        <v>0</v>
      </c>
      <c r="DN145" s="135">
        <f ca="1">IF(OR($Z145=0,SSSModel!$C$4="CF"),BP145,
IF(LEFT($V145,3)="ON_",
     IF(SSSModel!$C$4="RR",SUMPRODUCT(OFFSET($AC145,0,0,1,$CB$2),OFFSET(Profiles!$K$28,($Z145-1)*(Profiles!$I$26+1)+DN$4-SSSModel!$C$3+1,0,1,$CB$2)),
     IF(SSSModel!$C$4="ECC",$EA145*$EB145*SUMPRODUCT(OFFSET($AC145,0,MAX(0,DN$4-$DZ145-$CA$4+1),1,MIN($DZ145,DN$4-$CA$4+1)),OFFSET(Escalation!$K$24,($Y145-1)*(Escalation!$I$22+1)+DN$4-SSSModel!$C$3+1,MAX(0,DN$4-$DZ145-$CA$4+1),1,MIN($DZ145,DN$4-$CA$4+1))),
     IF(SSSModel!$C$4="PV",BP145*$EA145*(1+SSSModel!$C$2),
     IF(SSSModel!$C$4="FCR",$EC145*SUM(OFFSET($AC145,0,MAX(DN$4-$AC$4-$DZ145+1,0),1,MIN($DZ145,DN$4-$AC$4+1))),0)))),
SUM($AC145:$BZ145)*
     IF(SSSModel!$C$4="RR",OFFSET(Profiles!$K$2,$Z145,MAX(Profiles!$C$2,BP$4-$W145)),
     IF(SSSModel!$C$4="ECC",$EA145*$EB145*IF(MAX(Escalation!$C$2,BP$4-$W145)&gt;$DZ145-1,0,OFFSET(Escalation!$K$2,$Y145,MAX(Escalation!$C$2,BP$4-$W145))),
     IF(SSSModel!$C$4="PV",IF(DN$4=$W145,$EA145*(1+SSSModel!$C$2),0),
     IF(SSSModel!$C$4="FCR",IF(AND(DN$4&gt;=$W145,OFFSET(Profiles!$K$2,$Z145,MAX(Profiles!$C$2,BP$4-$W145))&gt;0),$EC145,0),0))))))</f>
        <v>0</v>
      </c>
      <c r="DO145" s="135">
        <f ca="1">IF(OR($Z145=0,SSSModel!$C$4="CF"),BQ145,
IF(LEFT($V145,3)="ON_",
     IF(SSSModel!$C$4="RR",SUMPRODUCT(OFFSET($AC145,0,0,1,$CB$2),OFFSET(Profiles!$K$28,($Z145-1)*(Profiles!$I$26+1)+DO$4-SSSModel!$C$3+1,0,1,$CB$2)),
     IF(SSSModel!$C$4="ECC",$EA145*$EB145*SUMPRODUCT(OFFSET($AC145,0,MAX(0,DO$4-$DZ145-$CA$4+1),1,MIN($DZ145,DO$4-$CA$4+1)),OFFSET(Escalation!$K$24,($Y145-1)*(Escalation!$I$22+1)+DO$4-SSSModel!$C$3+1,MAX(0,DO$4-$DZ145-$CA$4+1),1,MIN($DZ145,DO$4-$CA$4+1))),
     IF(SSSModel!$C$4="PV",BQ145*$EA145*(1+SSSModel!$C$2),
     IF(SSSModel!$C$4="FCR",$EC145*SUM(OFFSET($AC145,0,MAX(DO$4-$AC$4-$DZ145+1,0),1,MIN($DZ145,DO$4-$AC$4+1))),0)))),
SUM($AC145:$BZ145)*
     IF(SSSModel!$C$4="RR",OFFSET(Profiles!$K$2,$Z145,MAX(Profiles!$C$2,BQ$4-$W145)),
     IF(SSSModel!$C$4="ECC",$EA145*$EB145*IF(MAX(Escalation!$C$2,BQ$4-$W145)&gt;$DZ145-1,0,OFFSET(Escalation!$K$2,$Y145,MAX(Escalation!$C$2,BQ$4-$W145))),
     IF(SSSModel!$C$4="PV",IF(DO$4=$W145,$EA145*(1+SSSModel!$C$2),0),
     IF(SSSModel!$C$4="FCR",IF(AND(DO$4&gt;=$W145,OFFSET(Profiles!$K$2,$Z145,MAX(Profiles!$C$2,BQ$4-$W145))&gt;0),$EC145,0),0))))))</f>
        <v>0</v>
      </c>
      <c r="DP145" s="135">
        <f ca="1">IF(OR($Z145=0,SSSModel!$C$4="CF"),BR145,
IF(LEFT($V145,3)="ON_",
     IF(SSSModel!$C$4="RR",SUMPRODUCT(OFFSET($AC145,0,0,1,$CB$2),OFFSET(Profiles!$K$28,($Z145-1)*(Profiles!$I$26+1)+DP$4-SSSModel!$C$3+1,0,1,$CB$2)),
     IF(SSSModel!$C$4="ECC",$EA145*$EB145*SUMPRODUCT(OFFSET($AC145,0,MAX(0,DP$4-$DZ145-$CA$4+1),1,MIN($DZ145,DP$4-$CA$4+1)),OFFSET(Escalation!$K$24,($Y145-1)*(Escalation!$I$22+1)+DP$4-SSSModel!$C$3+1,MAX(0,DP$4-$DZ145-$CA$4+1),1,MIN($DZ145,DP$4-$CA$4+1))),
     IF(SSSModel!$C$4="PV",BR145*$EA145*(1+SSSModel!$C$2),
     IF(SSSModel!$C$4="FCR",$EC145*SUM(OFFSET($AC145,0,MAX(DP$4-$AC$4-$DZ145+1,0),1,MIN($DZ145,DP$4-$AC$4+1))),0)))),
SUM($AC145:$BZ145)*
     IF(SSSModel!$C$4="RR",OFFSET(Profiles!$K$2,$Z145,MAX(Profiles!$C$2,BR$4-$W145)),
     IF(SSSModel!$C$4="ECC",$EA145*$EB145*IF(MAX(Escalation!$C$2,BR$4-$W145)&gt;$DZ145-1,0,OFFSET(Escalation!$K$2,$Y145,MAX(Escalation!$C$2,BR$4-$W145))),
     IF(SSSModel!$C$4="PV",IF(DP$4=$W145,$EA145*(1+SSSModel!$C$2),0),
     IF(SSSModel!$C$4="FCR",IF(AND(DP$4&gt;=$W145,OFFSET(Profiles!$K$2,$Z145,MAX(Profiles!$C$2,BR$4-$W145))&gt;0),$EC145,0),0))))))</f>
        <v>0</v>
      </c>
      <c r="DQ145" s="135">
        <f ca="1">IF(OR($Z145=0,SSSModel!$C$4="CF"),BS145,
IF(LEFT($V145,3)="ON_",
     IF(SSSModel!$C$4="RR",SUMPRODUCT(OFFSET($AC145,0,0,1,$CB$2),OFFSET(Profiles!$K$28,($Z145-1)*(Profiles!$I$26+1)+DQ$4-SSSModel!$C$3+1,0,1,$CB$2)),
     IF(SSSModel!$C$4="ECC",$EA145*$EB145*SUMPRODUCT(OFFSET($AC145,0,MAX(0,DQ$4-$DZ145-$CA$4+1),1,MIN($DZ145,DQ$4-$CA$4+1)),OFFSET(Escalation!$K$24,($Y145-1)*(Escalation!$I$22+1)+DQ$4-SSSModel!$C$3+1,MAX(0,DQ$4-$DZ145-$CA$4+1),1,MIN($DZ145,DQ$4-$CA$4+1))),
     IF(SSSModel!$C$4="PV",BS145*$EA145*(1+SSSModel!$C$2),
     IF(SSSModel!$C$4="FCR",$EC145*SUM(OFFSET($AC145,0,MAX(DQ$4-$AC$4-$DZ145+1,0),1,MIN($DZ145,DQ$4-$AC$4+1))),0)))),
SUM($AC145:$BZ145)*
     IF(SSSModel!$C$4="RR",OFFSET(Profiles!$K$2,$Z145,MAX(Profiles!$C$2,BS$4-$W145)),
     IF(SSSModel!$C$4="ECC",$EA145*$EB145*IF(MAX(Escalation!$C$2,BS$4-$W145)&gt;$DZ145-1,0,OFFSET(Escalation!$K$2,$Y145,MAX(Escalation!$C$2,BS$4-$W145))),
     IF(SSSModel!$C$4="PV",IF(DQ$4=$W145,$EA145*(1+SSSModel!$C$2),0),
     IF(SSSModel!$C$4="FCR",IF(AND(DQ$4&gt;=$W145,OFFSET(Profiles!$K$2,$Z145,MAX(Profiles!$C$2,BS$4-$W145))&gt;0),$EC145,0),0))))))</f>
        <v>0</v>
      </c>
      <c r="DR145" s="135">
        <f ca="1">IF(OR($Z145=0,SSSModel!$C$4="CF"),BT145,
IF(LEFT($V145,3)="ON_",
     IF(SSSModel!$C$4="RR",SUMPRODUCT(OFFSET($AC145,0,0,1,$CB$2),OFFSET(Profiles!$K$28,($Z145-1)*(Profiles!$I$26+1)+DR$4-SSSModel!$C$3+1,0,1,$CB$2)),
     IF(SSSModel!$C$4="ECC",$EA145*$EB145*SUMPRODUCT(OFFSET($AC145,0,MAX(0,DR$4-$DZ145-$CA$4+1),1,MIN($DZ145,DR$4-$CA$4+1)),OFFSET(Escalation!$K$24,($Y145-1)*(Escalation!$I$22+1)+DR$4-SSSModel!$C$3+1,MAX(0,DR$4-$DZ145-$CA$4+1),1,MIN($DZ145,DR$4-$CA$4+1))),
     IF(SSSModel!$C$4="PV",BT145*$EA145*(1+SSSModel!$C$2),
     IF(SSSModel!$C$4="FCR",$EC145*SUM(OFFSET($AC145,0,MAX(DR$4-$AC$4-$DZ145+1,0),1,MIN($DZ145,DR$4-$AC$4+1))),0)))),
SUM($AC145:$BZ145)*
     IF(SSSModel!$C$4="RR",OFFSET(Profiles!$K$2,$Z145,MAX(Profiles!$C$2,BT$4-$W145)),
     IF(SSSModel!$C$4="ECC",$EA145*$EB145*IF(MAX(Escalation!$C$2,BT$4-$W145)&gt;$DZ145-1,0,OFFSET(Escalation!$K$2,$Y145,MAX(Escalation!$C$2,BT$4-$W145))),
     IF(SSSModel!$C$4="PV",IF(DR$4=$W145,$EA145*(1+SSSModel!$C$2),0),
     IF(SSSModel!$C$4="FCR",IF(AND(DR$4&gt;=$W145,OFFSET(Profiles!$K$2,$Z145,MAX(Profiles!$C$2,BT$4-$W145))&gt;0),$EC145,0),0))))))</f>
        <v>0</v>
      </c>
      <c r="DS145" s="135">
        <f ca="1">IF(OR($Z145=0,SSSModel!$C$4="CF"),BU145,
IF(LEFT($V145,3)="ON_",
     IF(SSSModel!$C$4="RR",SUMPRODUCT(OFFSET($AC145,0,0,1,$CB$2),OFFSET(Profiles!$K$28,($Z145-1)*(Profiles!$I$26+1)+DS$4-SSSModel!$C$3+1,0,1,$CB$2)),
     IF(SSSModel!$C$4="ECC",$EA145*$EB145*SUMPRODUCT(OFFSET($AC145,0,MAX(0,DS$4-$DZ145-$CA$4+1),1,MIN($DZ145,DS$4-$CA$4+1)),OFFSET(Escalation!$K$24,($Y145-1)*(Escalation!$I$22+1)+DS$4-SSSModel!$C$3+1,MAX(0,DS$4-$DZ145-$CA$4+1),1,MIN($DZ145,DS$4-$CA$4+1))),
     IF(SSSModel!$C$4="PV",BU145*$EA145*(1+SSSModel!$C$2),
     IF(SSSModel!$C$4="FCR",$EC145*SUM(OFFSET($AC145,0,MAX(DS$4-$AC$4-$DZ145+1,0),1,MIN($DZ145,DS$4-$AC$4+1))),0)))),
SUM($AC145:$BZ145)*
     IF(SSSModel!$C$4="RR",OFFSET(Profiles!$K$2,$Z145,MAX(Profiles!$C$2,BU$4-$W145)),
     IF(SSSModel!$C$4="ECC",$EA145*$EB145*IF(MAX(Escalation!$C$2,BU$4-$W145)&gt;$DZ145-1,0,OFFSET(Escalation!$K$2,$Y145,MAX(Escalation!$C$2,BU$4-$W145))),
     IF(SSSModel!$C$4="PV",IF(DS$4=$W145,$EA145*(1+SSSModel!$C$2),0),
     IF(SSSModel!$C$4="FCR",IF(AND(DS$4&gt;=$W145,OFFSET(Profiles!$K$2,$Z145,MAX(Profiles!$C$2,BU$4-$W145))&gt;0),$EC145,0),0))))))</f>
        <v>0</v>
      </c>
      <c r="DT145" s="135">
        <f ca="1">IF(OR($Z145=0,SSSModel!$C$4="CF"),BV145,
IF(LEFT($V145,3)="ON_",
     IF(SSSModel!$C$4="RR",SUMPRODUCT(OFFSET($AC145,0,0,1,$CB$2),OFFSET(Profiles!$K$28,($Z145-1)*(Profiles!$I$26+1)+DT$4-SSSModel!$C$3+1,0,1,$CB$2)),
     IF(SSSModel!$C$4="ECC",$EA145*$EB145*SUMPRODUCT(OFFSET($AC145,0,MAX(0,DT$4-$DZ145-$CA$4+1),1,MIN($DZ145,DT$4-$CA$4+1)),OFFSET(Escalation!$K$24,($Y145-1)*(Escalation!$I$22+1)+DT$4-SSSModel!$C$3+1,MAX(0,DT$4-$DZ145-$CA$4+1),1,MIN($DZ145,DT$4-$CA$4+1))),
     IF(SSSModel!$C$4="PV",BV145*$EA145*(1+SSSModel!$C$2),
     IF(SSSModel!$C$4="FCR",$EC145*SUM(OFFSET($AC145,0,MAX(DT$4-$AC$4-$DZ145+1,0),1,MIN($DZ145,DT$4-$AC$4+1))),0)))),
SUM($AC145:$BZ145)*
     IF(SSSModel!$C$4="RR",OFFSET(Profiles!$K$2,$Z145,MAX(Profiles!$C$2,BV$4-$W145)),
     IF(SSSModel!$C$4="ECC",$EA145*$EB145*IF(MAX(Escalation!$C$2,BV$4-$W145)&gt;$DZ145-1,0,OFFSET(Escalation!$K$2,$Y145,MAX(Escalation!$C$2,BV$4-$W145))),
     IF(SSSModel!$C$4="PV",IF(DT$4=$W145,$EA145*(1+SSSModel!$C$2),0),
     IF(SSSModel!$C$4="FCR",IF(AND(DT$4&gt;=$W145,OFFSET(Profiles!$K$2,$Z145,MAX(Profiles!$C$2,BV$4-$W145))&gt;0),$EC145,0),0))))))</f>
        <v>0</v>
      </c>
      <c r="DU145" s="135">
        <f ca="1">IF(OR($Z145=0,SSSModel!$C$4="CF"),BW145,
IF(LEFT($V145,3)="ON_",
     IF(SSSModel!$C$4="RR",SUMPRODUCT(OFFSET($AC145,0,0,1,$CB$2),OFFSET(Profiles!$K$28,($Z145-1)*(Profiles!$I$26+1)+DU$4-SSSModel!$C$3+1,0,1,$CB$2)),
     IF(SSSModel!$C$4="ECC",$EA145*$EB145*SUMPRODUCT(OFFSET($AC145,0,MAX(0,DU$4-$DZ145-$CA$4+1),1,MIN($DZ145,DU$4-$CA$4+1)),OFFSET(Escalation!$K$24,($Y145-1)*(Escalation!$I$22+1)+DU$4-SSSModel!$C$3+1,MAX(0,DU$4-$DZ145-$CA$4+1),1,MIN($DZ145,DU$4-$CA$4+1))),
     IF(SSSModel!$C$4="PV",BW145*$EA145*(1+SSSModel!$C$2),
     IF(SSSModel!$C$4="FCR",$EC145*SUM(OFFSET($AC145,0,MAX(DU$4-$AC$4-$DZ145+1,0),1,MIN($DZ145,DU$4-$AC$4+1))),0)))),
SUM($AC145:$BZ145)*
     IF(SSSModel!$C$4="RR",OFFSET(Profiles!$K$2,$Z145,MAX(Profiles!$C$2,BW$4-$W145)),
     IF(SSSModel!$C$4="ECC",$EA145*$EB145*IF(MAX(Escalation!$C$2,BW$4-$W145)&gt;$DZ145-1,0,OFFSET(Escalation!$K$2,$Y145,MAX(Escalation!$C$2,BW$4-$W145))),
     IF(SSSModel!$C$4="PV",IF(DU$4=$W145,$EA145*(1+SSSModel!$C$2),0),
     IF(SSSModel!$C$4="FCR",IF(AND(DU$4&gt;=$W145,OFFSET(Profiles!$K$2,$Z145,MAX(Profiles!$C$2,BW$4-$W145))&gt;0),$EC145,0),0))))))</f>
        <v>0</v>
      </c>
      <c r="DV145" s="136">
        <f ca="1">IF(OR($Z145=0,SSSModel!$C$4="CF"),BX145,
IF(LEFT($V145,3)="ON_",
     IF(SSSModel!$C$4="RR",SUMPRODUCT(OFFSET($AC145,0,0,1,$CB$2),OFFSET(Profiles!$K$28,($Z145-1)*(Profiles!$I$26+1)+DV$4-SSSModel!$C$3+1,0,1,$CB$2)),
     IF(SSSModel!$C$4="ECC",$EA145*$EB145*SUMPRODUCT(OFFSET($AC145,0,MAX(0,DV$4-$DZ145-$CA$4+1),1,MIN($DZ145,DV$4-$CA$4+1)),OFFSET(Escalation!$K$24,($Y145-1)*(Escalation!$I$22+1)+DV$4-SSSModel!$C$3+1,MAX(0,DV$4-$DZ145-$CA$4+1),1,MIN($DZ145,DV$4-$CA$4+1))),
     IF(SSSModel!$C$4="PV",BX145*$EA145*(1+SSSModel!$C$2),
     IF(SSSModel!$C$4="FCR",$EC145*SUM(OFFSET($AC145,0,MAX(DV$4-$AC$4-$DZ145+1,0),1,MIN($DZ145,DV$4-$AC$4+1))),0)))),
SUM($AC145:$BZ145)*
     IF(SSSModel!$C$4="RR",OFFSET(Profiles!$K$2,$Z145,MAX(Profiles!$C$2,BX$4-$W145)),
     IF(SSSModel!$C$4="ECC",$EA145*$EB145*IF(MAX(Escalation!$C$2,BX$4-$W145)&gt;$DZ145-1,0,OFFSET(Escalation!$K$2,$Y145,MAX(Escalation!$C$2,BX$4-$W145))),
     IF(SSSModel!$C$4="PV",IF(DV$4=$W145,$EA145*(1+SSSModel!$C$2),0),
     IF(SSSModel!$C$4="FCR",IF(AND(DV$4&gt;=$W145,OFFSET(Profiles!$K$2,$Z145,MAX(Profiles!$C$2,BX$4-$W145))&gt;0),$EC145,0),0))))))</f>
        <v>0</v>
      </c>
      <c r="DW145" s="136">
        <f ca="1">IF(OR($Z145=0,SSSModel!$C$4="CF"),BY145,
IF(LEFT($V145,3)="ON_",
     IF(SSSModel!$C$4="RR",SUMPRODUCT(OFFSET($AC145,0,0,1,$CB$2),OFFSET(Profiles!$K$28,($Z145-1)*(Profiles!$I$26+1)+DW$4-SSSModel!$C$3+1,0,1,$CB$2)),
     IF(SSSModel!$C$4="ECC",$EA145*$EB145*SUMPRODUCT(OFFSET($AC145,0,MAX(0,DW$4-$DZ145-$CA$4+1),1,MIN($DZ145,DW$4-$CA$4+1)),OFFSET(Escalation!$K$24,($Y145-1)*(Escalation!$I$22+1)+DW$4-SSSModel!$C$3+1,MAX(0,DW$4-$DZ145-$CA$4+1),1,MIN($DZ145,DW$4-$CA$4+1))),
     IF(SSSModel!$C$4="PV",BY145*$EA145*(1+SSSModel!$C$2),
     IF(SSSModel!$C$4="FCR",$EC145*SUM(OFFSET($AC145,0,MAX(DW$4-$AC$4-$DZ145+1,0),1,MIN($DZ145,DW$4-$AC$4+1))),0)))),
SUM($AC145:$BZ145)*
     IF(SSSModel!$C$4="RR",OFFSET(Profiles!$K$2,$Z145,MAX(Profiles!$C$2,BY$4-$W145)),
     IF(SSSModel!$C$4="ECC",$EA145*$EB145*IF(MAX(Escalation!$C$2,BY$4-$W145)&gt;$DZ145-1,0,OFFSET(Escalation!$K$2,$Y145,MAX(Escalation!$C$2,BY$4-$W145))),
     IF(SSSModel!$C$4="PV",IF(DW$4=$W145,$EA145*(1+SSSModel!$C$2),0),
     IF(SSSModel!$C$4="FCR",IF(AND(DW$4&gt;=$W145,OFFSET(Profiles!$K$2,$Z145,MAX(Profiles!$C$2,BY$4-$W145))&gt;0),$EC145,0),0))))))</f>
        <v>0</v>
      </c>
      <c r="DX145" s="136">
        <f ca="1">IF(OR($Z145=0,SSSModel!$C$4="CF"),BZ145,
IF(LEFT($V145,3)="ON_",
     IF(SSSModel!$C$4="RR",SUMPRODUCT(OFFSET($AC145,0,0,1,$CB$2),OFFSET(Profiles!$K$28,($Z145-1)*(Profiles!$I$26+1)+DX$4-SSSModel!$C$3+1,0,1,$CB$2)),
     IF(SSSModel!$C$4="ECC",$EA145*$EB145*SUMPRODUCT(OFFSET($AC145,0,MAX(0,DX$4-$DZ145-$CA$4+1),1,MIN($DZ145,DX$4-$CA$4+1)),OFFSET(Escalation!$K$24,($Y145-1)*(Escalation!$I$22+1)+DX$4-SSSModel!$C$3+1,MAX(0,DX$4-$DZ145-$CA$4+1),1,MIN($DZ145,DX$4-$CA$4+1))),
     IF(SSSModel!$C$4="PV",BZ145*$EA145*(1+SSSModel!$C$2),
     IF(SSSModel!$C$4="FCR",$EC145*SUM(OFFSET($AC145,0,MAX(DX$4-$AC$4-$DZ145+1,0),1,MIN($DZ145,DX$4-$AC$4+1))),0)))),
SUM($AC145:$BZ145)*
     IF(SSSModel!$C$4="RR",OFFSET(Profiles!$K$2,$Z145,MAX(Profiles!$C$2,BZ$4-$W145)),
     IF(SSSModel!$C$4="ECC",$EA145*$EB145*IF(MAX(Escalation!$C$2,BZ$4-$W145)&gt;$DZ145-1,0,OFFSET(Escalation!$K$2,$Y145,MAX(Escalation!$C$2,BZ$4-$W145))),
     IF(SSSModel!$C$4="PV",IF(DX$4=$W145,$EA145*(1+SSSModel!$C$2),0),
     IF(SSSModel!$C$4="FCR",IF(AND(DX$4&gt;=$W145,OFFSET(Profiles!$K$2,$Z145,MAX(Profiles!$C$2,BZ$4-$W145))&gt;0),$EC145,0),0))))))</f>
        <v>0</v>
      </c>
      <c r="DY145" s="82">
        <f ca="1">IF($Y145=0,0,OFFSET(Escalation!$B$2,$Y145,0))</f>
        <v>0.02</v>
      </c>
      <c r="DZ145" s="80">
        <f ca="1">IF($Z145=0,0,COUNTIF(OFFSET(Profiles!$K$2,$Z145,0,1,50),"&gt;0"))</f>
        <v>0</v>
      </c>
      <c r="EA145" s="137">
        <f ca="1">IF($Z145=0,0,SUMPRODUCT(Profiles!$C$20:$BH$20,OFFSET(Profiles!$C$2,$Z145,0,1,Profiles!$B$1)))</f>
        <v>0</v>
      </c>
      <c r="EB145" s="24">
        <f>IF($Z145=0,0,((1-(1+DY145)/(1+SSSModel!$C$2))/(1-((1+DY145)/(1+SSSModel!$C$2))^DZ145))*(1+SSSModel!$C$2))</f>
        <v>0</v>
      </c>
      <c r="EC145" s="24">
        <f>IF($Z145=0,0,-PMT(SSSModel!$C$2,DZ145,EA145))</f>
        <v>0</v>
      </c>
    </row>
    <row r="146" spans="2:135" x14ac:dyDescent="0.35">
      <c r="C146" s="18">
        <f t="shared" si="18"/>
        <v>15</v>
      </c>
      <c r="D146" s="18">
        <f t="shared" si="19"/>
        <v>2</v>
      </c>
      <c r="E146" s="18">
        <f t="shared" ca="1" si="20"/>
        <v>0</v>
      </c>
      <c r="G146" s="25" t="str">
        <f ca="1">IF($E146=0,"",OFFSET(Resources!B$26,$E146,0))</f>
        <v/>
      </c>
      <c r="H146" s="25" t="str">
        <f ca="1">IF($E146=0,"",OFFSET(Resources!C$26,$E146,0))</f>
        <v/>
      </c>
      <c r="I146" s="25" t="str">
        <f ca="1">IF($E146=0,"",OFFSET(Resources!$E$26,$E146,0))</f>
        <v/>
      </c>
      <c r="J146" s="16">
        <v>1</v>
      </c>
      <c r="K146" s="16" t="s">
        <v>150</v>
      </c>
      <c r="L146" s="25" t="str">
        <f ca="1">OFFSET(Resources!$CG$24,0,$C146-1)</f>
        <v>Hourly Operating Cost</v>
      </c>
      <c r="M146" s="25" t="str">
        <f ca="1">OFFSET(Resources!$CG$25,0,$C146-1)</f>
        <v>O&amp;M</v>
      </c>
      <c r="N146" s="1">
        <v>1</v>
      </c>
      <c r="O146" s="7">
        <f ca="1">IF($E146=0,0,OFFSET(Resources!$CG$26,$E146,$C146-1))</f>
        <v>0</v>
      </c>
      <c r="P146" s="25" t="str">
        <f ca="1">OFFSET(Resources!$CG$26,0,$C146-1)</f>
        <v>$/Yr</v>
      </c>
      <c r="Q146" s="18">
        <f ca="1">IF($E146=0,0,OFFSET(GenAlts!$W$4,$E146,$D146-1))</f>
        <v>0</v>
      </c>
      <c r="R146" s="1">
        <v>1</v>
      </c>
      <c r="S146" t="str">
        <f ca="1">IF($E146=0,"",OFFSET(Resources!$R$26,$E146,0))</f>
        <v/>
      </c>
      <c r="T146" s="1"/>
      <c r="U146" s="25">
        <f ca="1">IF($E146=0,0,OFFSET(Resources!$AB$26,$E146,($C146-1)*Resources!$CI$20))</f>
        <v>0</v>
      </c>
      <c r="V146" s="1"/>
      <c r="W146">
        <f t="shared" ca="1" si="17"/>
        <v>0</v>
      </c>
      <c r="X146">
        <f>IF(T146="",0,MATCH(T146,Profiles!$A$3:$A$22,0))</f>
        <v>0</v>
      </c>
      <c r="Y146" s="10">
        <f ca="1">IF(U146=0,0,MATCH(U146,Escalation!$A$3:$A$18,0))</f>
        <v>0</v>
      </c>
      <c r="Z146">
        <f>IF(V146="",0,MATCH(V146,Profiles!$A$3:$A$22,0))</f>
        <v>0</v>
      </c>
      <c r="AA146" s="8"/>
      <c r="AB146" s="8">
        <v>0</v>
      </c>
      <c r="AC146" s="72">
        <f ca="1">IF(OR(AC$4&lt;$Q146,AC$4&gt;$Q146+IF($S146="",1000,$S146)-1),0,IF(MOD(AC$4-$Q146,IF($R146="",1000,$R146))=0,$O146,0))*IF($Y146&gt;0,(1+INDEX(Escalation!$B$3:$B$18,$Y146,0))^(AC$4-SSSModel!$C$5),1)*IF($X146=0,1,OFFSET(Profiles!$K$2,$X146,MAX(Profiles!$C$2,AC$4-$Q146)))*IF($AA146=1,(1+SSSModel!#REF!),1)</f>
        <v>0</v>
      </c>
      <c r="AD146" s="72">
        <f ca="1">IF(OR(AD$4&lt;$Q146,AD$4&gt;$Q146+IF($S146="",1000,$S146)-1),0,IF(MOD(AD$4-$Q146,IF($R146="",1000,$R146))=0,$O146,0))*IF($Y146&gt;0,(1+INDEX(Escalation!$B$3:$B$18,$Y146,0))^(AD$4-SSSModel!$C$5),1)*IF($X146=0,1,OFFSET(Profiles!$K$2,$X146,MAX(Profiles!$C$2,AD$4-$Q146)))*IF($AA146=1,(1+SSSModel!#REF!),1)</f>
        <v>0</v>
      </c>
      <c r="AE146" s="72">
        <f ca="1">IF(OR(AE$4&lt;$Q146,AE$4&gt;$Q146+IF($S146="",1000,$S146)-1),0,IF(MOD(AE$4-$Q146,IF($R146="",1000,$R146))=0,$O146,0))*IF($Y146&gt;0,(1+INDEX(Escalation!$B$3:$B$18,$Y146,0))^(AE$4-SSSModel!$C$5),1)*IF($X146=0,1,OFFSET(Profiles!$K$2,$X146,MAX(Profiles!$C$2,AE$4-$Q146)))*IF($AA146=1,(1+SSSModel!#REF!),1)</f>
        <v>0</v>
      </c>
      <c r="AF146" s="72">
        <f ca="1">IF(OR(AF$4&lt;$Q146,AF$4&gt;$Q146+IF($S146="",1000,$S146)-1),0,IF(MOD(AF$4-$Q146,IF($R146="",1000,$R146))=0,$O146,0))*IF($Y146&gt;0,(1+INDEX(Escalation!$B$3:$B$18,$Y146,0))^(AF$4-SSSModel!$C$5),1)*IF($X146=0,1,OFFSET(Profiles!$K$2,$X146,MAX(Profiles!$C$2,AF$4-$Q146)))*IF($AA146=1,(1+SSSModel!#REF!),1)</f>
        <v>0</v>
      </c>
      <c r="AG146" s="72">
        <f ca="1">IF(OR(AG$4&lt;$Q146,AG$4&gt;$Q146+IF($S146="",1000,$S146)-1),0,IF(MOD(AG$4-$Q146,IF($R146="",1000,$R146))=0,$O146,0))*IF($Y146&gt;0,(1+INDEX(Escalation!$B$3:$B$18,$Y146,0))^(AG$4-SSSModel!$C$5),1)*IF($X146=0,1,OFFSET(Profiles!$K$2,$X146,MAX(Profiles!$C$2,AG$4-$Q146)))*IF($AA146=1,(1+SSSModel!#REF!),1)</f>
        <v>0</v>
      </c>
      <c r="AH146" s="72">
        <f ca="1">IF(OR(AH$4&lt;$Q146,AH$4&gt;$Q146+IF($S146="",1000,$S146)-1),0,IF(MOD(AH$4-$Q146,IF($R146="",1000,$R146))=0,$O146,0))*IF($Y146&gt;0,(1+INDEX(Escalation!$B$3:$B$18,$Y146,0))^(AH$4-SSSModel!$C$5),1)*IF($X146=0,1,OFFSET(Profiles!$K$2,$X146,MAX(Profiles!$C$2,AH$4-$Q146)))*IF($AA146=1,(1+SSSModel!#REF!),1)</f>
        <v>0</v>
      </c>
      <c r="AI146" s="72">
        <f ca="1">IF(OR(AI$4&lt;$Q146,AI$4&gt;$Q146+IF($S146="",1000,$S146)-1),0,IF(MOD(AI$4-$Q146,IF($R146="",1000,$R146))=0,$O146,0))*IF($Y146&gt;0,(1+INDEX(Escalation!$B$3:$B$18,$Y146,0))^(AI$4-SSSModel!$C$5),1)*IF($X146=0,1,OFFSET(Profiles!$K$2,$X146,MAX(Profiles!$C$2,AI$4-$Q146)))*IF($AA146=1,(1+SSSModel!#REF!),1)</f>
        <v>0</v>
      </c>
      <c r="AJ146" s="72">
        <f ca="1">IF(OR(AJ$4&lt;$Q146,AJ$4&gt;$Q146+IF($S146="",1000,$S146)-1),0,IF(MOD(AJ$4-$Q146,IF($R146="",1000,$R146))=0,$O146,0))*IF($Y146&gt;0,(1+INDEX(Escalation!$B$3:$B$18,$Y146,0))^(AJ$4-SSSModel!$C$5),1)*IF($X146=0,1,OFFSET(Profiles!$K$2,$X146,MAX(Profiles!$C$2,AJ$4-$Q146)))*IF($AA146=1,(1+SSSModel!#REF!),1)</f>
        <v>0</v>
      </c>
      <c r="AK146" s="72">
        <f ca="1">IF(OR(AK$4&lt;$Q146,AK$4&gt;$Q146+IF($S146="",1000,$S146)-1),0,IF(MOD(AK$4-$Q146,IF($R146="",1000,$R146))=0,$O146,0))*IF($Y146&gt;0,(1+INDEX(Escalation!$B$3:$B$18,$Y146,0))^(AK$4-SSSModel!$C$5),1)*IF($X146=0,1,OFFSET(Profiles!$K$2,$X146,MAX(Profiles!$C$2,AK$4-$Q146)))*IF($AA146=1,(1+SSSModel!#REF!),1)</f>
        <v>0</v>
      </c>
      <c r="AL146" s="72">
        <f ca="1">IF(OR(AL$4&lt;$Q146,AL$4&gt;$Q146+IF($S146="",1000,$S146)-1),0,IF(MOD(AL$4-$Q146,IF($R146="",1000,$R146))=0,$O146,0))*IF($Y146&gt;0,(1+INDEX(Escalation!$B$3:$B$18,$Y146,0))^(AL$4-SSSModel!$C$5),1)*IF($X146=0,1,OFFSET(Profiles!$K$2,$X146,MAX(Profiles!$C$2,AL$4-$Q146)))*IF($AA146=1,(1+SSSModel!#REF!),1)</f>
        <v>0</v>
      </c>
      <c r="AM146" s="72">
        <f ca="1">IF(OR(AM$4&lt;$Q146,AM$4&gt;$Q146+IF($S146="",1000,$S146)-1),0,IF(MOD(AM$4-$Q146,IF($R146="",1000,$R146))=0,$O146,0))*IF($Y146&gt;0,(1+INDEX(Escalation!$B$3:$B$18,$Y146,0))^(AM$4-SSSModel!$C$5),1)*IF($X146=0,1,OFFSET(Profiles!$K$2,$X146,MAX(Profiles!$C$2,AM$4-$Q146)))*IF($AA146=1,(1+SSSModel!#REF!),1)</f>
        <v>0</v>
      </c>
      <c r="AN146" s="72">
        <f ca="1">IF(OR(AN$4&lt;$Q146,AN$4&gt;$Q146+IF($S146="",1000,$S146)-1),0,IF(MOD(AN$4-$Q146,IF($R146="",1000,$R146))=0,$O146,0))*IF($Y146&gt;0,(1+INDEX(Escalation!$B$3:$B$18,$Y146,0))^(AN$4-SSSModel!$C$5),1)*IF($X146=0,1,OFFSET(Profiles!$K$2,$X146,MAX(Profiles!$C$2,AN$4-$Q146)))*IF($AA146=1,(1+SSSModel!#REF!),1)</f>
        <v>0</v>
      </c>
      <c r="AO146" s="72">
        <f ca="1">IF(OR(AO$4&lt;$Q146,AO$4&gt;$Q146+IF($S146="",1000,$S146)-1),0,IF(MOD(AO$4-$Q146,IF($R146="",1000,$R146))=0,$O146,0))*IF($Y146&gt;0,(1+INDEX(Escalation!$B$3:$B$18,$Y146,0))^(AO$4-SSSModel!$C$5),1)*IF($X146=0,1,OFFSET(Profiles!$K$2,$X146,MAX(Profiles!$C$2,AO$4-$Q146)))*IF($AA146=1,(1+SSSModel!#REF!),1)</f>
        <v>0</v>
      </c>
      <c r="AP146" s="72">
        <f ca="1">IF(OR(AP$4&lt;$Q146,AP$4&gt;$Q146+IF($S146="",1000,$S146)-1),0,IF(MOD(AP$4-$Q146,IF($R146="",1000,$R146))=0,$O146,0))*IF($Y146&gt;0,(1+INDEX(Escalation!$B$3:$B$18,$Y146,0))^(AP$4-SSSModel!$C$5),1)*IF($X146=0,1,OFFSET(Profiles!$K$2,$X146,MAX(Profiles!$C$2,AP$4-$Q146)))*IF($AA146=1,(1+SSSModel!#REF!),1)</f>
        <v>0</v>
      </c>
      <c r="AQ146" s="72">
        <f ca="1">IF(OR(AQ$4&lt;$Q146,AQ$4&gt;$Q146+IF($S146="",1000,$S146)-1),0,IF(MOD(AQ$4-$Q146,IF($R146="",1000,$R146))=0,$O146,0))*IF($Y146&gt;0,(1+INDEX(Escalation!$B$3:$B$18,$Y146,0))^(AQ$4-SSSModel!$C$5),1)*IF($X146=0,1,OFFSET(Profiles!$K$2,$X146,MAX(Profiles!$C$2,AQ$4-$Q146)))*IF($AA146=1,(1+SSSModel!#REF!),1)</f>
        <v>0</v>
      </c>
      <c r="AR146" s="72">
        <f ca="1">IF(OR(AR$4&lt;$Q146,AR$4&gt;$Q146+IF($S146="",1000,$S146)-1),0,IF(MOD(AR$4-$Q146,IF($R146="",1000,$R146))=0,$O146,0))*IF($Y146&gt;0,(1+INDEX(Escalation!$B$3:$B$18,$Y146,0))^(AR$4-SSSModel!$C$5),1)*IF($X146=0,1,OFFSET(Profiles!$K$2,$X146,MAX(Profiles!$C$2,AR$4-$Q146)))*IF($AA146=1,(1+SSSModel!#REF!),1)</f>
        <v>0</v>
      </c>
      <c r="AS146" s="72">
        <f ca="1">IF(OR(AS$4&lt;$Q146,AS$4&gt;$Q146+IF($S146="",1000,$S146)-1),0,IF(MOD(AS$4-$Q146,IF($R146="",1000,$R146))=0,$O146,0))*IF($Y146&gt;0,(1+INDEX(Escalation!$B$3:$B$18,$Y146,0))^(AS$4-SSSModel!$C$5),1)*IF($X146=0,1,OFFSET(Profiles!$K$2,$X146,MAX(Profiles!$C$2,AS$4-$Q146)))*IF($AA146=1,(1+SSSModel!#REF!),1)</f>
        <v>0</v>
      </c>
      <c r="AT146" s="72">
        <f ca="1">IF(OR(AT$4&lt;$Q146,AT$4&gt;$Q146+IF($S146="",1000,$S146)-1),0,IF(MOD(AT$4-$Q146,IF($R146="",1000,$R146))=0,$O146,0))*IF($Y146&gt;0,(1+INDEX(Escalation!$B$3:$B$18,$Y146,0))^(AT$4-SSSModel!$C$5),1)*IF($X146=0,1,OFFSET(Profiles!$K$2,$X146,MAX(Profiles!$C$2,AT$4-$Q146)))*IF($AA146=1,(1+SSSModel!#REF!),1)</f>
        <v>0</v>
      </c>
      <c r="AU146" s="72">
        <f ca="1">IF(OR(AU$4&lt;$Q146,AU$4&gt;$Q146+IF($S146="",1000,$S146)-1),0,IF(MOD(AU$4-$Q146,IF($R146="",1000,$R146))=0,$O146,0))*IF($Y146&gt;0,(1+INDEX(Escalation!$B$3:$B$18,$Y146,0))^(AU$4-SSSModel!$C$5),1)*IF($X146=0,1,OFFSET(Profiles!$K$2,$X146,MAX(Profiles!$C$2,AU$4-$Q146)))*IF($AA146=1,(1+SSSModel!#REF!),1)</f>
        <v>0</v>
      </c>
      <c r="AV146" s="72">
        <f ca="1">IF(OR(AV$4&lt;$Q146,AV$4&gt;$Q146+IF($S146="",1000,$S146)-1),0,IF(MOD(AV$4-$Q146,IF($R146="",1000,$R146))=0,$O146,0))*IF($Y146&gt;0,(1+INDEX(Escalation!$B$3:$B$18,$Y146,0))^(AV$4-SSSModel!$C$5),1)*IF($X146=0,1,OFFSET(Profiles!$K$2,$X146,MAX(Profiles!$C$2,AV$4-$Q146)))*IF($AA146=1,(1+SSSModel!#REF!),1)</f>
        <v>0</v>
      </c>
      <c r="AW146" s="72">
        <f ca="1">IF(OR(AW$4&lt;$Q146,AW$4&gt;$Q146+IF($S146="",1000,$S146)-1),0,IF(MOD(AW$4-$Q146,IF($R146="",1000,$R146))=0,$O146,0))*IF($Y146&gt;0,(1+INDEX(Escalation!$B$3:$B$18,$Y146,0))^(AW$4-SSSModel!$C$5),1)*IF($X146=0,1,OFFSET(Profiles!$K$2,$X146,MAX(Profiles!$C$2,AW$4-$Q146)))*IF($AA146=1,(1+SSSModel!#REF!),1)</f>
        <v>0</v>
      </c>
      <c r="AX146" s="72">
        <f ca="1">IF(OR(AX$4&lt;$Q146,AX$4&gt;$Q146+IF($S146="",1000,$S146)-1),0,IF(MOD(AX$4-$Q146,IF($R146="",1000,$R146))=0,$O146,0))*IF($Y146&gt;0,(1+INDEX(Escalation!$B$3:$B$18,$Y146,0))^(AX$4-SSSModel!$C$5),1)*IF($X146=0,1,OFFSET(Profiles!$K$2,$X146,MAX(Profiles!$C$2,AX$4-$Q146)))*IF($AA146=1,(1+SSSModel!#REF!),1)</f>
        <v>0</v>
      </c>
      <c r="AY146" s="72">
        <f ca="1">IF(OR(AY$4&lt;$Q146,AY$4&gt;$Q146+IF($S146="",1000,$S146)-1),0,IF(MOD(AY$4-$Q146,IF($R146="",1000,$R146))=0,$O146,0))*IF($Y146&gt;0,(1+INDEX(Escalation!$B$3:$B$18,$Y146,0))^(AY$4-SSSModel!$C$5),1)*IF($X146=0,1,OFFSET(Profiles!$K$2,$X146,MAX(Profiles!$C$2,AY$4-$Q146)))*IF($AA146=1,(1+SSSModel!#REF!),1)</f>
        <v>0</v>
      </c>
      <c r="AZ146" s="72">
        <f ca="1">IF(OR(AZ$4&lt;$Q146,AZ$4&gt;$Q146+IF($S146="",1000,$S146)-1),0,IF(MOD(AZ$4-$Q146,IF($R146="",1000,$R146))=0,$O146,0))*IF($Y146&gt;0,(1+INDEX(Escalation!$B$3:$B$18,$Y146,0))^(AZ$4-SSSModel!$C$5),1)*IF($X146=0,1,OFFSET(Profiles!$K$2,$X146,MAX(Profiles!$C$2,AZ$4-$Q146)))*IF($AA146=1,(1+SSSModel!#REF!),1)</f>
        <v>0</v>
      </c>
      <c r="BA146" s="72">
        <f ca="1">IF(OR(BA$4&lt;$Q146,BA$4&gt;$Q146+IF($S146="",1000,$S146)-1),0,IF(MOD(BA$4-$Q146,IF($R146="",1000,$R146))=0,$O146,0))*IF($Y146&gt;0,(1+INDEX(Escalation!$B$3:$B$18,$Y146,0))^(BA$4-SSSModel!$C$5),1)*IF($X146=0,1,OFFSET(Profiles!$K$2,$X146,MAX(Profiles!$C$2,BA$4-$Q146)))*IF($AA146=1,(1+SSSModel!#REF!),1)</f>
        <v>0</v>
      </c>
      <c r="BB146" s="72">
        <f ca="1">IF(OR(BB$4&lt;$Q146,BB$4&gt;$Q146+IF($S146="",1000,$S146)-1),0,IF(MOD(BB$4-$Q146,IF($R146="",1000,$R146))=0,$O146,0))*IF($Y146&gt;0,(1+INDEX(Escalation!$B$3:$B$18,$Y146,0))^(BB$4-SSSModel!$C$5),1)*IF($X146=0,1,OFFSET(Profiles!$K$2,$X146,MAX(Profiles!$C$2,BB$4-$Q146)))*IF($AA146=1,(1+SSSModel!#REF!),1)</f>
        <v>0</v>
      </c>
      <c r="BC146" s="72">
        <f ca="1">IF(OR(BC$4&lt;$Q146,BC$4&gt;$Q146+IF($S146="",1000,$S146)-1),0,IF(MOD(BC$4-$Q146,IF($R146="",1000,$R146))=0,$O146,0))*IF($Y146&gt;0,(1+INDEX(Escalation!$B$3:$B$18,$Y146,0))^(BC$4-SSSModel!$C$5),1)*IF($X146=0,1,OFFSET(Profiles!$K$2,$X146,MAX(Profiles!$C$2,BC$4-$Q146)))*IF($AA146=1,(1+SSSModel!#REF!),1)</f>
        <v>0</v>
      </c>
      <c r="BD146" s="72">
        <f ca="1">IF(OR(BD$4&lt;$Q146,BD$4&gt;$Q146+IF($S146="",1000,$S146)-1),0,IF(MOD(BD$4-$Q146,IF($R146="",1000,$R146))=0,$O146,0))*IF($Y146&gt;0,(1+INDEX(Escalation!$B$3:$B$18,$Y146,0))^(BD$4-SSSModel!$C$5),1)*IF($X146=0,1,OFFSET(Profiles!$K$2,$X146,MAX(Profiles!$C$2,BD$4-$Q146)))*IF($AA146=1,(1+SSSModel!#REF!),1)</f>
        <v>0</v>
      </c>
      <c r="BE146" s="72">
        <f ca="1">IF(OR(BE$4&lt;$Q146,BE$4&gt;$Q146+IF($S146="",1000,$S146)-1),0,IF(MOD(BE$4-$Q146,IF($R146="",1000,$R146))=0,$O146,0))*IF($Y146&gt;0,(1+INDEX(Escalation!$B$3:$B$18,$Y146,0))^(BE$4-SSSModel!$C$5),1)*IF($X146=0,1,OFFSET(Profiles!$K$2,$X146,MAX(Profiles!$C$2,BE$4-$Q146)))*IF($AA146=1,(1+SSSModel!#REF!),1)</f>
        <v>0</v>
      </c>
      <c r="BF146" s="72">
        <f ca="1">IF(OR(BF$4&lt;$Q146,BF$4&gt;$Q146+IF($S146="",1000,$S146)-1),0,IF(MOD(BF$4-$Q146,IF($R146="",1000,$R146))=0,$O146,0))*IF($Y146&gt;0,(1+INDEX(Escalation!$B$3:$B$18,$Y146,0))^(BF$4-SSSModel!$C$5),1)*IF($X146=0,1,OFFSET(Profiles!$K$2,$X146,MAX(Profiles!$C$2,BF$4-$Q146)))*IF($AA146=1,(1+SSSModel!#REF!),1)</f>
        <v>0</v>
      </c>
      <c r="BG146" s="72">
        <f ca="1">IF(OR(BG$4&lt;$Q146,BG$4&gt;$Q146+IF($S146="",1000,$S146)-1),0,IF(MOD(BG$4-$Q146,IF($R146="",1000,$R146))=0,$O146,0))*IF($Y146&gt;0,(1+INDEX(Escalation!$B$3:$B$18,$Y146,0))^(BG$4-SSSModel!$C$5),1)*IF($X146=0,1,OFFSET(Profiles!$K$2,$X146,MAX(Profiles!$C$2,BG$4-$Q146)))*IF($AA146=1,(1+SSSModel!#REF!),1)</f>
        <v>0</v>
      </c>
      <c r="BH146" s="72">
        <f ca="1">IF(OR(BH$4&lt;$Q146,BH$4&gt;$Q146+IF($S146="",1000,$S146)-1),0,IF(MOD(BH$4-$Q146,IF($R146="",1000,$R146))=0,$O146,0))*IF($Y146&gt;0,(1+INDEX(Escalation!$B$3:$B$18,$Y146,0))^(BH$4-SSSModel!$C$5),1)*IF($X146=0,1,OFFSET(Profiles!$K$2,$X146,MAX(Profiles!$C$2,BH$4-$Q146)))*IF($AA146=1,(1+SSSModel!#REF!),1)</f>
        <v>0</v>
      </c>
      <c r="BI146" s="72">
        <f ca="1">IF(OR(BI$4&lt;$Q146,BI$4&gt;$Q146+IF($S146="",1000,$S146)-1),0,IF(MOD(BI$4-$Q146,IF($R146="",1000,$R146))=0,$O146,0))*IF($Y146&gt;0,(1+INDEX(Escalation!$B$3:$B$18,$Y146,0))^(BI$4-SSSModel!$C$5),1)*IF($X146=0,1,OFFSET(Profiles!$K$2,$X146,MAX(Profiles!$C$2,BI$4-$Q146)))*IF($AA146=1,(1+SSSModel!#REF!),1)</f>
        <v>0</v>
      </c>
      <c r="BJ146" s="72">
        <f ca="1">IF(OR(BJ$4&lt;$Q146,BJ$4&gt;$Q146+IF($S146="",1000,$S146)-1),0,IF(MOD(BJ$4-$Q146,IF($R146="",1000,$R146))=0,$O146,0))*IF($Y146&gt;0,(1+INDEX(Escalation!$B$3:$B$18,$Y146,0))^(BJ$4-SSSModel!$C$5),1)*IF($X146=0,1,OFFSET(Profiles!$K$2,$X146,MAX(Profiles!$C$2,BJ$4-$Q146)))*IF($AA146=1,(1+SSSModel!#REF!),1)</f>
        <v>0</v>
      </c>
      <c r="BK146" s="72">
        <f ca="1">IF(OR(BK$4&lt;$Q146,BK$4&gt;$Q146+IF($S146="",1000,$S146)-1),0,IF(MOD(BK$4-$Q146,IF($R146="",1000,$R146))=0,$O146,0))*IF($Y146&gt;0,(1+INDEX(Escalation!$B$3:$B$18,$Y146,0))^(BK$4-SSSModel!$C$5),1)*IF($X146=0,1,OFFSET(Profiles!$K$2,$X146,MAX(Profiles!$C$2,BK$4-$Q146)))*IF($AA146=1,(1+SSSModel!#REF!),1)</f>
        <v>0</v>
      </c>
      <c r="BL146" s="72">
        <f ca="1">IF(OR(BL$4&lt;$Q146,BL$4&gt;$Q146+IF($S146="",1000,$S146)-1),0,IF(MOD(BL$4-$Q146,IF($R146="",1000,$R146))=0,$O146,0))*IF($Y146&gt;0,(1+INDEX(Escalation!$B$3:$B$18,$Y146,0))^(BL$4-SSSModel!$C$5),1)*IF($X146=0,1,OFFSET(Profiles!$K$2,$X146,MAX(Profiles!$C$2,BL$4-$Q146)))*IF($AA146=1,(1+SSSModel!#REF!),1)</f>
        <v>0</v>
      </c>
      <c r="BM146" s="72">
        <f ca="1">IF(OR(BM$4&lt;$Q146,BM$4&gt;$Q146+IF($S146="",1000,$S146)-1),0,IF(MOD(BM$4-$Q146,IF($R146="",1000,$R146))=0,$O146,0))*IF($Y146&gt;0,(1+INDEX(Escalation!$B$3:$B$18,$Y146,0))^(BM$4-SSSModel!$C$5),1)*IF($X146=0,1,OFFSET(Profiles!$K$2,$X146,MAX(Profiles!$C$2,BM$4-$Q146)))*IF($AA146=1,(1+SSSModel!#REF!),1)</f>
        <v>0</v>
      </c>
      <c r="BN146" s="72">
        <f ca="1">IF(OR(BN$4&lt;$Q146,BN$4&gt;$Q146+IF($S146="",1000,$S146)-1),0,IF(MOD(BN$4-$Q146,IF($R146="",1000,$R146))=0,$O146,0))*IF($Y146&gt;0,(1+INDEX(Escalation!$B$3:$B$18,$Y146,0))^(BN$4-SSSModel!$C$5),1)*IF($X146=0,1,OFFSET(Profiles!$K$2,$X146,MAX(Profiles!$C$2,BN$4-$Q146)))*IF($AA146=1,(1+SSSModel!#REF!),1)</f>
        <v>0</v>
      </c>
      <c r="BO146" s="72">
        <f ca="1">IF(OR(BO$4&lt;$Q146,BO$4&gt;$Q146+IF($S146="",1000,$S146)-1),0,IF(MOD(BO$4-$Q146,IF($R146="",1000,$R146))=0,$O146,0))*IF($Y146&gt;0,(1+INDEX(Escalation!$B$3:$B$18,$Y146,0))^(BO$4-SSSModel!$C$5),1)*IF($X146=0,1,OFFSET(Profiles!$K$2,$X146,MAX(Profiles!$C$2,BO$4-$Q146)))*IF($AA146=1,(1+SSSModel!#REF!),1)</f>
        <v>0</v>
      </c>
      <c r="BP146" s="72">
        <f ca="1">IF(OR(BP$4&lt;$Q146,BP$4&gt;$Q146+IF($S146="",1000,$S146)-1),0,IF(MOD(BP$4-$Q146,IF($R146="",1000,$R146))=0,$O146,0))*IF($Y146&gt;0,(1+INDEX(Escalation!$B$3:$B$18,$Y146,0))^(BP$4-SSSModel!$C$5),1)*IF($X146=0,1,OFFSET(Profiles!$K$2,$X146,MAX(Profiles!$C$2,BP$4-$Q146)))*IF($AA146=1,(1+SSSModel!#REF!),1)</f>
        <v>0</v>
      </c>
      <c r="BQ146" s="72">
        <f ca="1">IF(OR(BQ$4&lt;$Q146,BQ$4&gt;$Q146+IF($S146="",1000,$S146)-1),0,IF(MOD(BQ$4-$Q146,IF($R146="",1000,$R146))=0,$O146,0))*IF($Y146&gt;0,(1+INDEX(Escalation!$B$3:$B$18,$Y146,0))^(BQ$4-SSSModel!$C$5),1)*IF($X146=0,1,OFFSET(Profiles!$K$2,$X146,MAX(Profiles!$C$2,BQ$4-$Q146)))*IF($AA146=1,(1+SSSModel!#REF!),1)</f>
        <v>0</v>
      </c>
      <c r="BR146" s="72">
        <f ca="1">IF(OR(BR$4&lt;$Q146,BR$4&gt;$Q146+IF($S146="",1000,$S146)-1),0,IF(MOD(BR$4-$Q146,IF($R146="",1000,$R146))=0,$O146,0))*IF($Y146&gt;0,(1+INDEX(Escalation!$B$3:$B$18,$Y146,0))^(BR$4-SSSModel!$C$5),1)*IF($X146=0,1,OFFSET(Profiles!$K$2,$X146,MAX(Profiles!$C$2,BR$4-$Q146)))*IF($AA146=1,(1+SSSModel!#REF!),1)</f>
        <v>0</v>
      </c>
      <c r="BS146" s="72">
        <f ca="1">IF(OR(BS$4&lt;$Q146,BS$4&gt;$Q146+IF($S146="",1000,$S146)-1),0,IF(MOD(BS$4-$Q146,IF($R146="",1000,$R146))=0,$O146,0))*IF($Y146&gt;0,(1+INDEX(Escalation!$B$3:$B$18,$Y146,0))^(BS$4-SSSModel!$C$5),1)*IF($X146=0,1,OFFSET(Profiles!$K$2,$X146,MAX(Profiles!$C$2,BS$4-$Q146)))*IF($AA146=1,(1+SSSModel!#REF!),1)</f>
        <v>0</v>
      </c>
      <c r="BT146" s="72">
        <f ca="1">IF(OR(BT$4&lt;$Q146,BT$4&gt;$Q146+IF($S146="",1000,$S146)-1),0,IF(MOD(BT$4-$Q146,IF($R146="",1000,$R146))=0,$O146,0))*IF($Y146&gt;0,(1+INDEX(Escalation!$B$3:$B$18,$Y146,0))^(BT$4-SSSModel!$C$5),1)*IF($X146=0,1,OFFSET(Profiles!$K$2,$X146,MAX(Profiles!$C$2,BT$4-$Q146)))*IF($AA146=1,(1+SSSModel!#REF!),1)</f>
        <v>0</v>
      </c>
      <c r="BU146" s="72">
        <f ca="1">IF(OR(BU$4&lt;$Q146,BU$4&gt;$Q146+IF($S146="",1000,$S146)-1),0,IF(MOD(BU$4-$Q146,IF($R146="",1000,$R146))=0,$O146,0))*IF($Y146&gt;0,(1+INDEX(Escalation!$B$3:$B$18,$Y146,0))^(BU$4-SSSModel!$C$5),1)*IF($X146=0,1,OFFSET(Profiles!$K$2,$X146,MAX(Profiles!$C$2,BU$4-$Q146)))*IF($AA146=1,(1+SSSModel!#REF!),1)</f>
        <v>0</v>
      </c>
      <c r="BV146" s="72">
        <f ca="1">IF(OR(BV$4&lt;$Q146,BV$4&gt;$Q146+IF($S146="",1000,$S146)-1),0,IF(MOD(BV$4-$Q146,IF($R146="",1000,$R146))=0,$O146,0))*IF($Y146&gt;0,(1+INDEX(Escalation!$B$3:$B$18,$Y146,0))^(BV$4-SSSModel!$C$5),1)*IF($X146=0,1,OFFSET(Profiles!$K$2,$X146,MAX(Profiles!$C$2,BV$4-$Q146)))*IF($AA146=1,(1+SSSModel!#REF!),1)</f>
        <v>0</v>
      </c>
      <c r="BW146" s="72">
        <f ca="1">IF(OR(BW$4&lt;$Q146,BW$4&gt;$Q146+IF($S146="",1000,$S146)-1),0,IF(MOD(BW$4-$Q146,IF($R146="",1000,$R146))=0,$O146,0))*IF($Y146&gt;0,(1+INDEX(Escalation!$B$3:$B$18,$Y146,0))^(BW$4-SSSModel!$C$5),1)*IF($X146=0,1,OFFSET(Profiles!$K$2,$X146,MAX(Profiles!$C$2,BW$4-$Q146)))*IF($AA146=1,(1+SSSModel!#REF!),1)</f>
        <v>0</v>
      </c>
      <c r="BX146" s="72">
        <f ca="1">IF(OR(BX$4&lt;$Q146,BX$4&gt;$Q146+IF($S146="",1000,$S146)-1),0,IF(MOD(BX$4-$Q146,IF($R146="",1000,$R146))=0,$O146,0))*IF($Y146&gt;0,(1+INDEX(Escalation!$B$3:$B$18,$Y146,0))^(BX$4-SSSModel!$C$5),1)*IF($X146=0,1,OFFSET(Profiles!$K$2,$X146,MAX(Profiles!$C$2,BX$4-$Q146)))*IF($AA146=1,(1+SSSModel!#REF!),1)</f>
        <v>0</v>
      </c>
      <c r="BY146" s="72">
        <f ca="1">IF(OR(BY$4&lt;$Q146,BY$4&gt;$Q146+IF($S146="",1000,$S146)-1),0,IF(MOD(BY$4-$Q146,IF($R146="",1000,$R146))=0,$O146,0))*IF($Y146&gt;0,(1+INDEX(Escalation!$B$3:$B$18,$Y146,0))^(BY$4-SSSModel!$C$5),1)*IF($X146=0,1,OFFSET(Profiles!$K$2,$X146,MAX(Profiles!$C$2,BY$4-$Q146)))*IF($AA146=1,(1+SSSModel!#REF!),1)</f>
        <v>0</v>
      </c>
      <c r="BZ146" s="72">
        <f ca="1">IF(OR(BZ$4&lt;$Q146,BZ$4&gt;$Q146+IF($S146="",1000,$S146)-1),0,IF(MOD(BZ$4-$Q146,IF($R146="",1000,$R146))=0,$O146,0))*IF($Y146&gt;0,(1+INDEX(Escalation!$B$3:$B$18,$Y146,0))^(BZ$4-SSSModel!$C$5),1)*IF($X146=0,1,OFFSET(Profiles!$K$2,$X146,MAX(Profiles!$C$2,BZ$4-$Q146)))*IF($AA146=1,(1+SSSModel!#REF!),1)</f>
        <v>0</v>
      </c>
      <c r="CA146" s="134">
        <f ca="1">IF(OR($Z146=0,SSSModel!$C$4="CF"),AC146,
IF(LEFT($V146,3)="ON_",
     IF(SSSModel!$C$4="RR",SUMPRODUCT(OFFSET($AC146,0,0,1,$CB$2),OFFSET(Profiles!$K$28,($Z146-1)*(Profiles!$I$26+1)+CA$4-SSSModel!$C$3+1,0,1,$CB$2)),
     IF(SSSModel!$C$4="ECC",$EA146*$EB146*SUMPRODUCT(OFFSET($AC146,0,MAX(0,CA$4-$DZ146-$CA$4+1),1,MIN($DZ146,CA$4-$CA$4+1)),OFFSET(Escalation!$K$24,($Y146-1)*(Escalation!$I$22+1)+CA$4-SSSModel!$C$3+1,MAX(0,CA$4-$DZ146-$CA$4+1),1,MIN($DZ146,CA$4-$CA$4+1))),
     IF(SSSModel!$C$4="PV",AC146*$EA146*(1+SSSModel!$C$2),
     IF(SSSModel!$C$4="FCR",$EC146*SUM(OFFSET($AC146,0,MAX(CA$4-$AC$4-$DZ146+1,0),1,MIN($DZ146,CA$4-$AC$4+1))),0)))),
SUM($AC146:$BZ146)*
     IF(SSSModel!$C$4="RR",OFFSET(Profiles!$K$2,$Z146,MAX(Profiles!$C$2,AC$4-$W146)),
     IF(SSSModel!$C$4="ECC",$EA146*$EB146*IF(MAX(Escalation!$C$2,AC$4-$W146)&gt;$DZ146-1,0,OFFSET(Escalation!$K$2,$Y146,MAX(Escalation!$C$2,AC$4-$W146))),
     IF(SSSModel!$C$4="PV",IF(CA$4=$W146,$EA146*(1+SSSModel!$C$2),0),
     IF(SSSModel!$C$4="FCR",IF(AND(CA$4&gt;=$W146,OFFSET(Profiles!$K$2,$Z146,MAX(Profiles!$C$2,AC$4-$W146))&gt;0),$EC146,0),0))))))</f>
        <v>0</v>
      </c>
      <c r="CB146" s="135">
        <f ca="1">IF(OR($Z146=0,SSSModel!$C$4="CF"),AD146,
IF(LEFT($V146,3)="ON_",
     IF(SSSModel!$C$4="RR",SUMPRODUCT(OFFSET($AC146,0,0,1,$CB$2),OFFSET(Profiles!$K$28,($Z146-1)*(Profiles!$I$26+1)+CB$4-SSSModel!$C$3+1,0,1,$CB$2)),
     IF(SSSModel!$C$4="ECC",$EA146*$EB146*SUMPRODUCT(OFFSET($AC146,0,MAX(0,CB$4-$DZ146-$CA$4+1),1,MIN($DZ146,CB$4-$CA$4+1)),OFFSET(Escalation!$K$24,($Y146-1)*(Escalation!$I$22+1)+CB$4-SSSModel!$C$3+1,MAX(0,CB$4-$DZ146-$CA$4+1),1,MIN($DZ146,CB$4-$CA$4+1))),
     IF(SSSModel!$C$4="PV",AD146*$EA146*(1+SSSModel!$C$2),
     IF(SSSModel!$C$4="FCR",$EC146*SUM(OFFSET($AC146,0,MAX(CB$4-$AC$4-$DZ146+1,0),1,MIN($DZ146,CB$4-$AC$4+1))),0)))),
SUM($AC146:$BZ146)*
     IF(SSSModel!$C$4="RR",OFFSET(Profiles!$K$2,$Z146,MAX(Profiles!$C$2,AD$4-$W146)),
     IF(SSSModel!$C$4="ECC",$EA146*$EB146*IF(MAX(Escalation!$C$2,AD$4-$W146)&gt;$DZ146-1,0,OFFSET(Escalation!$K$2,$Y146,MAX(Escalation!$C$2,AD$4-$W146))),
     IF(SSSModel!$C$4="PV",IF(CB$4=$W146,$EA146*(1+SSSModel!$C$2),0),
     IF(SSSModel!$C$4="FCR",IF(AND(CB$4&gt;=$W146,OFFSET(Profiles!$K$2,$Z146,MAX(Profiles!$C$2,AD$4-$W146))&gt;0),$EC146,0),0))))))</f>
        <v>0</v>
      </c>
      <c r="CC146" s="135">
        <f ca="1">IF(OR($Z146=0,SSSModel!$C$4="CF"),AE146,
IF(LEFT($V146,3)="ON_",
     IF(SSSModel!$C$4="RR",SUMPRODUCT(OFFSET($AC146,0,0,1,$CB$2),OFFSET(Profiles!$K$28,($Z146-1)*(Profiles!$I$26+1)+CC$4-SSSModel!$C$3+1,0,1,$CB$2)),
     IF(SSSModel!$C$4="ECC",$EA146*$EB146*SUMPRODUCT(OFFSET($AC146,0,MAX(0,CC$4-$DZ146-$CA$4+1),1,MIN($DZ146,CC$4-$CA$4+1)),OFFSET(Escalation!$K$24,($Y146-1)*(Escalation!$I$22+1)+CC$4-SSSModel!$C$3+1,MAX(0,CC$4-$DZ146-$CA$4+1),1,MIN($DZ146,CC$4-$CA$4+1))),
     IF(SSSModel!$C$4="PV",AE146*$EA146*(1+SSSModel!$C$2),
     IF(SSSModel!$C$4="FCR",$EC146*SUM(OFFSET($AC146,0,MAX(CC$4-$AC$4-$DZ146+1,0),1,MIN($DZ146,CC$4-$AC$4+1))),0)))),
SUM($AC146:$BZ146)*
     IF(SSSModel!$C$4="RR",OFFSET(Profiles!$K$2,$Z146,MAX(Profiles!$C$2,AE$4-$W146)),
     IF(SSSModel!$C$4="ECC",$EA146*$EB146*IF(MAX(Escalation!$C$2,AE$4-$W146)&gt;$DZ146-1,0,OFFSET(Escalation!$K$2,$Y146,MAX(Escalation!$C$2,AE$4-$W146))),
     IF(SSSModel!$C$4="PV",IF(CC$4=$W146,$EA146*(1+SSSModel!$C$2),0),
     IF(SSSModel!$C$4="FCR",IF(AND(CC$4&gt;=$W146,OFFSET(Profiles!$K$2,$Z146,MAX(Profiles!$C$2,AE$4-$W146))&gt;0),$EC146,0),0))))))</f>
        <v>0</v>
      </c>
      <c r="CD146" s="135">
        <f ca="1">IF(OR($Z146=0,SSSModel!$C$4="CF"),AF146,
IF(LEFT($V146,3)="ON_",
     IF(SSSModel!$C$4="RR",SUMPRODUCT(OFFSET($AC146,0,0,1,$CB$2),OFFSET(Profiles!$K$28,($Z146-1)*(Profiles!$I$26+1)+CD$4-SSSModel!$C$3+1,0,1,$CB$2)),
     IF(SSSModel!$C$4="ECC",$EA146*$EB146*SUMPRODUCT(OFFSET($AC146,0,MAX(0,CD$4-$DZ146-$CA$4+1),1,MIN($DZ146,CD$4-$CA$4+1)),OFFSET(Escalation!$K$24,($Y146-1)*(Escalation!$I$22+1)+CD$4-SSSModel!$C$3+1,MAX(0,CD$4-$DZ146-$CA$4+1),1,MIN($DZ146,CD$4-$CA$4+1))),
     IF(SSSModel!$C$4="PV",AF146*$EA146*(1+SSSModel!$C$2),
     IF(SSSModel!$C$4="FCR",$EC146*SUM(OFFSET($AC146,0,MAX(CD$4-$AC$4-$DZ146+1,0),1,MIN($DZ146,CD$4-$AC$4+1))),0)))),
SUM($AC146:$BZ146)*
     IF(SSSModel!$C$4="RR",OFFSET(Profiles!$K$2,$Z146,MAX(Profiles!$C$2,AF$4-$W146)),
     IF(SSSModel!$C$4="ECC",$EA146*$EB146*IF(MAX(Escalation!$C$2,AF$4-$W146)&gt;$DZ146-1,0,OFFSET(Escalation!$K$2,$Y146,MAX(Escalation!$C$2,AF$4-$W146))),
     IF(SSSModel!$C$4="PV",IF(CD$4=$W146,$EA146*(1+SSSModel!$C$2),0),
     IF(SSSModel!$C$4="FCR",IF(AND(CD$4&gt;=$W146,OFFSET(Profiles!$K$2,$Z146,MAX(Profiles!$C$2,AF$4-$W146))&gt;0),$EC146,0),0))))))</f>
        <v>0</v>
      </c>
      <c r="CE146" s="135">
        <f ca="1">IF(OR($Z146=0,SSSModel!$C$4="CF"),AG146,
IF(LEFT($V146,3)="ON_",
     IF(SSSModel!$C$4="RR",SUMPRODUCT(OFFSET($AC146,0,0,1,$CB$2),OFFSET(Profiles!$K$28,($Z146-1)*(Profiles!$I$26+1)+CE$4-SSSModel!$C$3+1,0,1,$CB$2)),
     IF(SSSModel!$C$4="ECC",$EA146*$EB146*SUMPRODUCT(OFFSET($AC146,0,MAX(0,CE$4-$DZ146-$CA$4+1),1,MIN($DZ146,CE$4-$CA$4+1)),OFFSET(Escalation!$K$24,($Y146-1)*(Escalation!$I$22+1)+CE$4-SSSModel!$C$3+1,MAX(0,CE$4-$DZ146-$CA$4+1),1,MIN($DZ146,CE$4-$CA$4+1))),
     IF(SSSModel!$C$4="PV",AG146*$EA146*(1+SSSModel!$C$2),
     IF(SSSModel!$C$4="FCR",$EC146*SUM(OFFSET($AC146,0,MAX(CE$4-$AC$4-$DZ146+1,0),1,MIN($DZ146,CE$4-$AC$4+1))),0)))),
SUM($AC146:$BZ146)*
     IF(SSSModel!$C$4="RR",OFFSET(Profiles!$K$2,$Z146,MAX(Profiles!$C$2,AG$4-$W146)),
     IF(SSSModel!$C$4="ECC",$EA146*$EB146*IF(MAX(Escalation!$C$2,AG$4-$W146)&gt;$DZ146-1,0,OFFSET(Escalation!$K$2,$Y146,MAX(Escalation!$C$2,AG$4-$W146))),
     IF(SSSModel!$C$4="PV",IF(CE$4=$W146,$EA146*(1+SSSModel!$C$2),0),
     IF(SSSModel!$C$4="FCR",IF(AND(CE$4&gt;=$W146,OFFSET(Profiles!$K$2,$Z146,MAX(Profiles!$C$2,AG$4-$W146))&gt;0),$EC146,0),0))))))</f>
        <v>0</v>
      </c>
      <c r="CF146" s="135">
        <f ca="1">IF(OR($Z146=0,SSSModel!$C$4="CF"),AH146,
IF(LEFT($V146,3)="ON_",
     IF(SSSModel!$C$4="RR",SUMPRODUCT(OFFSET($AC146,0,0,1,$CB$2),OFFSET(Profiles!$K$28,($Z146-1)*(Profiles!$I$26+1)+CF$4-SSSModel!$C$3+1,0,1,$CB$2)),
     IF(SSSModel!$C$4="ECC",$EA146*$EB146*SUMPRODUCT(OFFSET($AC146,0,MAX(0,CF$4-$DZ146-$CA$4+1),1,MIN($DZ146,CF$4-$CA$4+1)),OFFSET(Escalation!$K$24,($Y146-1)*(Escalation!$I$22+1)+CF$4-SSSModel!$C$3+1,MAX(0,CF$4-$DZ146-$CA$4+1),1,MIN($DZ146,CF$4-$CA$4+1))),
     IF(SSSModel!$C$4="PV",AH146*$EA146*(1+SSSModel!$C$2),
     IF(SSSModel!$C$4="FCR",$EC146*SUM(OFFSET($AC146,0,MAX(CF$4-$AC$4-$DZ146+1,0),1,MIN($DZ146,CF$4-$AC$4+1))),0)))),
SUM($AC146:$BZ146)*
     IF(SSSModel!$C$4="RR",OFFSET(Profiles!$K$2,$Z146,MAX(Profiles!$C$2,AH$4-$W146)),
     IF(SSSModel!$C$4="ECC",$EA146*$EB146*IF(MAX(Escalation!$C$2,AH$4-$W146)&gt;$DZ146-1,0,OFFSET(Escalation!$K$2,$Y146,MAX(Escalation!$C$2,AH$4-$W146))),
     IF(SSSModel!$C$4="PV",IF(CF$4=$W146,$EA146*(1+SSSModel!$C$2),0),
     IF(SSSModel!$C$4="FCR",IF(AND(CF$4&gt;=$W146,OFFSET(Profiles!$K$2,$Z146,MAX(Profiles!$C$2,AH$4-$W146))&gt;0),$EC146,0),0))))))</f>
        <v>0</v>
      </c>
      <c r="CG146" s="135">
        <f ca="1">IF(OR($Z146=0,SSSModel!$C$4="CF"),AI146,
IF(LEFT($V146,3)="ON_",
     IF(SSSModel!$C$4="RR",SUMPRODUCT(OFFSET($AC146,0,0,1,$CB$2),OFFSET(Profiles!$K$28,($Z146-1)*(Profiles!$I$26+1)+CG$4-SSSModel!$C$3+1,0,1,$CB$2)),
     IF(SSSModel!$C$4="ECC",$EA146*$EB146*SUMPRODUCT(OFFSET($AC146,0,MAX(0,CG$4-$DZ146-$CA$4+1),1,MIN($DZ146,CG$4-$CA$4+1)),OFFSET(Escalation!$K$24,($Y146-1)*(Escalation!$I$22+1)+CG$4-SSSModel!$C$3+1,MAX(0,CG$4-$DZ146-$CA$4+1),1,MIN($DZ146,CG$4-$CA$4+1))),
     IF(SSSModel!$C$4="PV",AI146*$EA146*(1+SSSModel!$C$2),
     IF(SSSModel!$C$4="FCR",$EC146*SUM(OFFSET($AC146,0,MAX(CG$4-$AC$4-$DZ146+1,0),1,MIN($DZ146,CG$4-$AC$4+1))),0)))),
SUM($AC146:$BZ146)*
     IF(SSSModel!$C$4="RR",OFFSET(Profiles!$K$2,$Z146,MAX(Profiles!$C$2,AI$4-$W146)),
     IF(SSSModel!$C$4="ECC",$EA146*$EB146*IF(MAX(Escalation!$C$2,AI$4-$W146)&gt;$DZ146-1,0,OFFSET(Escalation!$K$2,$Y146,MAX(Escalation!$C$2,AI$4-$W146))),
     IF(SSSModel!$C$4="PV",IF(CG$4=$W146,$EA146*(1+SSSModel!$C$2),0),
     IF(SSSModel!$C$4="FCR",IF(AND(CG$4&gt;=$W146,OFFSET(Profiles!$K$2,$Z146,MAX(Profiles!$C$2,AI$4-$W146))&gt;0),$EC146,0),0))))))</f>
        <v>0</v>
      </c>
      <c r="CH146" s="135">
        <f ca="1">IF(OR($Z146=0,SSSModel!$C$4="CF"),AJ146,
IF(LEFT($V146,3)="ON_",
     IF(SSSModel!$C$4="RR",SUMPRODUCT(OFFSET($AC146,0,0,1,$CB$2),OFFSET(Profiles!$K$28,($Z146-1)*(Profiles!$I$26+1)+CH$4-SSSModel!$C$3+1,0,1,$CB$2)),
     IF(SSSModel!$C$4="ECC",$EA146*$EB146*SUMPRODUCT(OFFSET($AC146,0,MAX(0,CH$4-$DZ146-$CA$4+1),1,MIN($DZ146,CH$4-$CA$4+1)),OFFSET(Escalation!$K$24,($Y146-1)*(Escalation!$I$22+1)+CH$4-SSSModel!$C$3+1,MAX(0,CH$4-$DZ146-$CA$4+1),1,MIN($DZ146,CH$4-$CA$4+1))),
     IF(SSSModel!$C$4="PV",AJ146*$EA146*(1+SSSModel!$C$2),
     IF(SSSModel!$C$4="FCR",$EC146*SUM(OFFSET($AC146,0,MAX(CH$4-$AC$4-$DZ146+1,0),1,MIN($DZ146,CH$4-$AC$4+1))),0)))),
SUM($AC146:$BZ146)*
     IF(SSSModel!$C$4="RR",OFFSET(Profiles!$K$2,$Z146,MAX(Profiles!$C$2,AJ$4-$W146)),
     IF(SSSModel!$C$4="ECC",$EA146*$EB146*IF(MAX(Escalation!$C$2,AJ$4-$W146)&gt;$DZ146-1,0,OFFSET(Escalation!$K$2,$Y146,MAX(Escalation!$C$2,AJ$4-$W146))),
     IF(SSSModel!$C$4="PV",IF(CH$4=$W146,$EA146*(1+SSSModel!$C$2),0),
     IF(SSSModel!$C$4="FCR",IF(AND(CH$4&gt;=$W146,OFFSET(Profiles!$K$2,$Z146,MAX(Profiles!$C$2,AJ$4-$W146))&gt;0),$EC146,0),0))))))</f>
        <v>0</v>
      </c>
      <c r="CI146" s="135">
        <f ca="1">IF(OR($Z146=0,SSSModel!$C$4="CF"),AK146,
IF(LEFT($V146,3)="ON_",
     IF(SSSModel!$C$4="RR",SUMPRODUCT(OFFSET($AC146,0,0,1,$CB$2),OFFSET(Profiles!$K$28,($Z146-1)*(Profiles!$I$26+1)+CI$4-SSSModel!$C$3+1,0,1,$CB$2)),
     IF(SSSModel!$C$4="ECC",$EA146*$EB146*SUMPRODUCT(OFFSET($AC146,0,MAX(0,CI$4-$DZ146-$CA$4+1),1,MIN($DZ146,CI$4-$CA$4+1)),OFFSET(Escalation!$K$24,($Y146-1)*(Escalation!$I$22+1)+CI$4-SSSModel!$C$3+1,MAX(0,CI$4-$DZ146-$CA$4+1),1,MIN($DZ146,CI$4-$CA$4+1))),
     IF(SSSModel!$C$4="PV",AK146*$EA146*(1+SSSModel!$C$2),
     IF(SSSModel!$C$4="FCR",$EC146*SUM(OFFSET($AC146,0,MAX(CI$4-$AC$4-$DZ146+1,0),1,MIN($DZ146,CI$4-$AC$4+1))),0)))),
SUM($AC146:$BZ146)*
     IF(SSSModel!$C$4="RR",OFFSET(Profiles!$K$2,$Z146,MAX(Profiles!$C$2,AK$4-$W146)),
     IF(SSSModel!$C$4="ECC",$EA146*$EB146*IF(MAX(Escalation!$C$2,AK$4-$W146)&gt;$DZ146-1,0,OFFSET(Escalation!$K$2,$Y146,MAX(Escalation!$C$2,AK$4-$W146))),
     IF(SSSModel!$C$4="PV",IF(CI$4=$W146,$EA146*(1+SSSModel!$C$2),0),
     IF(SSSModel!$C$4="FCR",IF(AND(CI$4&gt;=$W146,OFFSET(Profiles!$K$2,$Z146,MAX(Profiles!$C$2,AK$4-$W146))&gt;0),$EC146,0),0))))))</f>
        <v>0</v>
      </c>
      <c r="CJ146" s="135">
        <f ca="1">IF(OR($Z146=0,SSSModel!$C$4="CF"),AL146,
IF(LEFT($V146,3)="ON_",
     IF(SSSModel!$C$4="RR",SUMPRODUCT(OFFSET($AC146,0,0,1,$CB$2),OFFSET(Profiles!$K$28,($Z146-1)*(Profiles!$I$26+1)+CJ$4-SSSModel!$C$3+1,0,1,$CB$2)),
     IF(SSSModel!$C$4="ECC",$EA146*$EB146*SUMPRODUCT(OFFSET($AC146,0,MAX(0,CJ$4-$DZ146-$CA$4+1),1,MIN($DZ146,CJ$4-$CA$4+1)),OFFSET(Escalation!$K$24,($Y146-1)*(Escalation!$I$22+1)+CJ$4-SSSModel!$C$3+1,MAX(0,CJ$4-$DZ146-$CA$4+1),1,MIN($DZ146,CJ$4-$CA$4+1))),
     IF(SSSModel!$C$4="PV",AL146*$EA146*(1+SSSModel!$C$2),
     IF(SSSModel!$C$4="FCR",$EC146*SUM(OFFSET($AC146,0,MAX(CJ$4-$AC$4-$DZ146+1,0),1,MIN($DZ146,CJ$4-$AC$4+1))),0)))),
SUM($AC146:$BZ146)*
     IF(SSSModel!$C$4="RR",OFFSET(Profiles!$K$2,$Z146,MAX(Profiles!$C$2,AL$4-$W146)),
     IF(SSSModel!$C$4="ECC",$EA146*$EB146*IF(MAX(Escalation!$C$2,AL$4-$W146)&gt;$DZ146-1,0,OFFSET(Escalation!$K$2,$Y146,MAX(Escalation!$C$2,AL$4-$W146))),
     IF(SSSModel!$C$4="PV",IF(CJ$4=$W146,$EA146*(1+SSSModel!$C$2),0),
     IF(SSSModel!$C$4="FCR",IF(AND(CJ$4&gt;=$W146,OFFSET(Profiles!$K$2,$Z146,MAX(Profiles!$C$2,AL$4-$W146))&gt;0),$EC146,0),0))))))</f>
        <v>0</v>
      </c>
      <c r="CK146" s="135">
        <f ca="1">IF(OR($Z146=0,SSSModel!$C$4="CF"),AM146,
IF(LEFT($V146,3)="ON_",
     IF(SSSModel!$C$4="RR",SUMPRODUCT(OFFSET($AC146,0,0,1,$CB$2),OFFSET(Profiles!$K$28,($Z146-1)*(Profiles!$I$26+1)+CK$4-SSSModel!$C$3+1,0,1,$CB$2)),
     IF(SSSModel!$C$4="ECC",$EA146*$EB146*SUMPRODUCT(OFFSET($AC146,0,MAX(0,CK$4-$DZ146-$CA$4+1),1,MIN($DZ146,CK$4-$CA$4+1)),OFFSET(Escalation!$K$24,($Y146-1)*(Escalation!$I$22+1)+CK$4-SSSModel!$C$3+1,MAX(0,CK$4-$DZ146-$CA$4+1),1,MIN($DZ146,CK$4-$CA$4+1))),
     IF(SSSModel!$C$4="PV",AM146*$EA146*(1+SSSModel!$C$2),
     IF(SSSModel!$C$4="FCR",$EC146*SUM(OFFSET($AC146,0,MAX(CK$4-$AC$4-$DZ146+1,0),1,MIN($DZ146,CK$4-$AC$4+1))),0)))),
SUM($AC146:$BZ146)*
     IF(SSSModel!$C$4="RR",OFFSET(Profiles!$K$2,$Z146,MAX(Profiles!$C$2,AM$4-$W146)),
     IF(SSSModel!$C$4="ECC",$EA146*$EB146*IF(MAX(Escalation!$C$2,AM$4-$W146)&gt;$DZ146-1,0,OFFSET(Escalation!$K$2,$Y146,MAX(Escalation!$C$2,AM$4-$W146))),
     IF(SSSModel!$C$4="PV",IF(CK$4=$W146,$EA146*(1+SSSModel!$C$2),0),
     IF(SSSModel!$C$4="FCR",IF(AND(CK$4&gt;=$W146,OFFSET(Profiles!$K$2,$Z146,MAX(Profiles!$C$2,AM$4-$W146))&gt;0),$EC146,0),0))))))</f>
        <v>0</v>
      </c>
      <c r="CL146" s="135">
        <f ca="1">IF(OR($Z146=0,SSSModel!$C$4="CF"),AN146,
IF(LEFT($V146,3)="ON_",
     IF(SSSModel!$C$4="RR",SUMPRODUCT(OFFSET($AC146,0,0,1,$CB$2),OFFSET(Profiles!$K$28,($Z146-1)*(Profiles!$I$26+1)+CL$4-SSSModel!$C$3+1,0,1,$CB$2)),
     IF(SSSModel!$C$4="ECC",$EA146*$EB146*SUMPRODUCT(OFFSET($AC146,0,MAX(0,CL$4-$DZ146-$CA$4+1),1,MIN($DZ146,CL$4-$CA$4+1)),OFFSET(Escalation!$K$24,($Y146-1)*(Escalation!$I$22+1)+CL$4-SSSModel!$C$3+1,MAX(0,CL$4-$DZ146-$CA$4+1),1,MIN($DZ146,CL$4-$CA$4+1))),
     IF(SSSModel!$C$4="PV",AN146*$EA146*(1+SSSModel!$C$2),
     IF(SSSModel!$C$4="FCR",$EC146*SUM(OFFSET($AC146,0,MAX(CL$4-$AC$4-$DZ146+1,0),1,MIN($DZ146,CL$4-$AC$4+1))),0)))),
SUM($AC146:$BZ146)*
     IF(SSSModel!$C$4="RR",OFFSET(Profiles!$K$2,$Z146,MAX(Profiles!$C$2,AN$4-$W146)),
     IF(SSSModel!$C$4="ECC",$EA146*$EB146*IF(MAX(Escalation!$C$2,AN$4-$W146)&gt;$DZ146-1,0,OFFSET(Escalation!$K$2,$Y146,MAX(Escalation!$C$2,AN$4-$W146))),
     IF(SSSModel!$C$4="PV",IF(CL$4=$W146,$EA146*(1+SSSModel!$C$2),0),
     IF(SSSModel!$C$4="FCR",IF(AND(CL$4&gt;=$W146,OFFSET(Profiles!$K$2,$Z146,MAX(Profiles!$C$2,AN$4-$W146))&gt;0),$EC146,0),0))))))</f>
        <v>0</v>
      </c>
      <c r="CM146" s="135">
        <f ca="1">IF(OR($Z146=0,SSSModel!$C$4="CF"),AO146,
IF(LEFT($V146,3)="ON_",
     IF(SSSModel!$C$4="RR",SUMPRODUCT(OFFSET($AC146,0,0,1,$CB$2),OFFSET(Profiles!$K$28,($Z146-1)*(Profiles!$I$26+1)+CM$4-SSSModel!$C$3+1,0,1,$CB$2)),
     IF(SSSModel!$C$4="ECC",$EA146*$EB146*SUMPRODUCT(OFFSET($AC146,0,MAX(0,CM$4-$DZ146-$CA$4+1),1,MIN($DZ146,CM$4-$CA$4+1)),OFFSET(Escalation!$K$24,($Y146-1)*(Escalation!$I$22+1)+CM$4-SSSModel!$C$3+1,MAX(0,CM$4-$DZ146-$CA$4+1),1,MIN($DZ146,CM$4-$CA$4+1))),
     IF(SSSModel!$C$4="PV",AO146*$EA146*(1+SSSModel!$C$2),
     IF(SSSModel!$C$4="FCR",$EC146*SUM(OFFSET($AC146,0,MAX(CM$4-$AC$4-$DZ146+1,0),1,MIN($DZ146,CM$4-$AC$4+1))),0)))),
SUM($AC146:$BZ146)*
     IF(SSSModel!$C$4="RR",OFFSET(Profiles!$K$2,$Z146,MAX(Profiles!$C$2,AO$4-$W146)),
     IF(SSSModel!$C$4="ECC",$EA146*$EB146*IF(MAX(Escalation!$C$2,AO$4-$W146)&gt;$DZ146-1,0,OFFSET(Escalation!$K$2,$Y146,MAX(Escalation!$C$2,AO$4-$W146))),
     IF(SSSModel!$C$4="PV",IF(CM$4=$W146,$EA146*(1+SSSModel!$C$2),0),
     IF(SSSModel!$C$4="FCR",IF(AND(CM$4&gt;=$W146,OFFSET(Profiles!$K$2,$Z146,MAX(Profiles!$C$2,AO$4-$W146))&gt;0),$EC146,0),0))))))</f>
        <v>0</v>
      </c>
      <c r="CN146" s="135">
        <f ca="1">IF(OR($Z146=0,SSSModel!$C$4="CF"),AP146,
IF(LEFT($V146,3)="ON_",
     IF(SSSModel!$C$4="RR",SUMPRODUCT(OFFSET($AC146,0,0,1,$CB$2),OFFSET(Profiles!$K$28,($Z146-1)*(Profiles!$I$26+1)+CN$4-SSSModel!$C$3+1,0,1,$CB$2)),
     IF(SSSModel!$C$4="ECC",$EA146*$EB146*SUMPRODUCT(OFFSET($AC146,0,MAX(0,CN$4-$DZ146-$CA$4+1),1,MIN($DZ146,CN$4-$CA$4+1)),OFFSET(Escalation!$K$24,($Y146-1)*(Escalation!$I$22+1)+CN$4-SSSModel!$C$3+1,MAX(0,CN$4-$DZ146-$CA$4+1),1,MIN($DZ146,CN$4-$CA$4+1))),
     IF(SSSModel!$C$4="PV",AP146*$EA146*(1+SSSModel!$C$2),
     IF(SSSModel!$C$4="FCR",$EC146*SUM(OFFSET($AC146,0,MAX(CN$4-$AC$4-$DZ146+1,0),1,MIN($DZ146,CN$4-$AC$4+1))),0)))),
SUM($AC146:$BZ146)*
     IF(SSSModel!$C$4="RR",OFFSET(Profiles!$K$2,$Z146,MAX(Profiles!$C$2,AP$4-$W146)),
     IF(SSSModel!$C$4="ECC",$EA146*$EB146*IF(MAX(Escalation!$C$2,AP$4-$W146)&gt;$DZ146-1,0,OFFSET(Escalation!$K$2,$Y146,MAX(Escalation!$C$2,AP$4-$W146))),
     IF(SSSModel!$C$4="PV",IF(CN$4=$W146,$EA146*(1+SSSModel!$C$2),0),
     IF(SSSModel!$C$4="FCR",IF(AND(CN$4&gt;=$W146,OFFSET(Profiles!$K$2,$Z146,MAX(Profiles!$C$2,AP$4-$W146))&gt;0),$EC146,0),0))))))</f>
        <v>0</v>
      </c>
      <c r="CO146" s="135">
        <f ca="1">IF(OR($Z146=0,SSSModel!$C$4="CF"),AQ146,
IF(LEFT($V146,3)="ON_",
     IF(SSSModel!$C$4="RR",SUMPRODUCT(OFFSET($AC146,0,0,1,$CB$2),OFFSET(Profiles!$K$28,($Z146-1)*(Profiles!$I$26+1)+CO$4-SSSModel!$C$3+1,0,1,$CB$2)),
     IF(SSSModel!$C$4="ECC",$EA146*$EB146*SUMPRODUCT(OFFSET($AC146,0,MAX(0,CO$4-$DZ146-$CA$4+1),1,MIN($DZ146,CO$4-$CA$4+1)),OFFSET(Escalation!$K$24,($Y146-1)*(Escalation!$I$22+1)+CO$4-SSSModel!$C$3+1,MAX(0,CO$4-$DZ146-$CA$4+1),1,MIN($DZ146,CO$4-$CA$4+1))),
     IF(SSSModel!$C$4="PV",AQ146*$EA146*(1+SSSModel!$C$2),
     IF(SSSModel!$C$4="FCR",$EC146*SUM(OFFSET($AC146,0,MAX(CO$4-$AC$4-$DZ146+1,0),1,MIN($DZ146,CO$4-$AC$4+1))),0)))),
SUM($AC146:$BZ146)*
     IF(SSSModel!$C$4="RR",OFFSET(Profiles!$K$2,$Z146,MAX(Profiles!$C$2,AQ$4-$W146)),
     IF(SSSModel!$C$4="ECC",$EA146*$EB146*IF(MAX(Escalation!$C$2,AQ$4-$W146)&gt;$DZ146-1,0,OFFSET(Escalation!$K$2,$Y146,MAX(Escalation!$C$2,AQ$4-$W146))),
     IF(SSSModel!$C$4="PV",IF(CO$4=$W146,$EA146*(1+SSSModel!$C$2),0),
     IF(SSSModel!$C$4="FCR",IF(AND(CO$4&gt;=$W146,OFFSET(Profiles!$K$2,$Z146,MAX(Profiles!$C$2,AQ$4-$W146))&gt;0),$EC146,0),0))))))</f>
        <v>0</v>
      </c>
      <c r="CP146" s="135">
        <f ca="1">IF(OR($Z146=0,SSSModel!$C$4="CF"),AR146,
IF(LEFT($V146,3)="ON_",
     IF(SSSModel!$C$4="RR",SUMPRODUCT(OFFSET($AC146,0,0,1,$CB$2),OFFSET(Profiles!$K$28,($Z146-1)*(Profiles!$I$26+1)+CP$4-SSSModel!$C$3+1,0,1,$CB$2)),
     IF(SSSModel!$C$4="ECC",$EA146*$EB146*SUMPRODUCT(OFFSET($AC146,0,MAX(0,CP$4-$DZ146-$CA$4+1),1,MIN($DZ146,CP$4-$CA$4+1)),OFFSET(Escalation!$K$24,($Y146-1)*(Escalation!$I$22+1)+CP$4-SSSModel!$C$3+1,MAX(0,CP$4-$DZ146-$CA$4+1),1,MIN($DZ146,CP$4-$CA$4+1))),
     IF(SSSModel!$C$4="PV",AR146*$EA146*(1+SSSModel!$C$2),
     IF(SSSModel!$C$4="FCR",$EC146*SUM(OFFSET($AC146,0,MAX(CP$4-$AC$4-$DZ146+1,0),1,MIN($DZ146,CP$4-$AC$4+1))),0)))),
SUM($AC146:$BZ146)*
     IF(SSSModel!$C$4="RR",OFFSET(Profiles!$K$2,$Z146,MAX(Profiles!$C$2,AR$4-$W146)),
     IF(SSSModel!$C$4="ECC",$EA146*$EB146*IF(MAX(Escalation!$C$2,AR$4-$W146)&gt;$DZ146-1,0,OFFSET(Escalation!$K$2,$Y146,MAX(Escalation!$C$2,AR$4-$W146))),
     IF(SSSModel!$C$4="PV",IF(CP$4=$W146,$EA146*(1+SSSModel!$C$2),0),
     IF(SSSModel!$C$4="FCR",IF(AND(CP$4&gt;=$W146,OFFSET(Profiles!$K$2,$Z146,MAX(Profiles!$C$2,AR$4-$W146))&gt;0),$EC146,0),0))))))</f>
        <v>0</v>
      </c>
      <c r="CQ146" s="135">
        <f ca="1">IF(OR($Z146=0,SSSModel!$C$4="CF"),AS146,
IF(LEFT($V146,3)="ON_",
     IF(SSSModel!$C$4="RR",SUMPRODUCT(OFFSET($AC146,0,0,1,$CB$2),OFFSET(Profiles!$K$28,($Z146-1)*(Profiles!$I$26+1)+CQ$4-SSSModel!$C$3+1,0,1,$CB$2)),
     IF(SSSModel!$C$4="ECC",$EA146*$EB146*SUMPRODUCT(OFFSET($AC146,0,MAX(0,CQ$4-$DZ146-$CA$4+1),1,MIN($DZ146,CQ$4-$CA$4+1)),OFFSET(Escalation!$K$24,($Y146-1)*(Escalation!$I$22+1)+CQ$4-SSSModel!$C$3+1,MAX(0,CQ$4-$DZ146-$CA$4+1),1,MIN($DZ146,CQ$4-$CA$4+1))),
     IF(SSSModel!$C$4="PV",AS146*$EA146*(1+SSSModel!$C$2),
     IF(SSSModel!$C$4="FCR",$EC146*SUM(OFFSET($AC146,0,MAX(CQ$4-$AC$4-$DZ146+1,0),1,MIN($DZ146,CQ$4-$AC$4+1))),0)))),
SUM($AC146:$BZ146)*
     IF(SSSModel!$C$4="RR",OFFSET(Profiles!$K$2,$Z146,MAX(Profiles!$C$2,AS$4-$W146)),
     IF(SSSModel!$C$4="ECC",$EA146*$EB146*IF(MAX(Escalation!$C$2,AS$4-$W146)&gt;$DZ146-1,0,OFFSET(Escalation!$K$2,$Y146,MAX(Escalation!$C$2,AS$4-$W146))),
     IF(SSSModel!$C$4="PV",IF(CQ$4=$W146,$EA146*(1+SSSModel!$C$2),0),
     IF(SSSModel!$C$4="FCR",IF(AND(CQ$4&gt;=$W146,OFFSET(Profiles!$K$2,$Z146,MAX(Profiles!$C$2,AS$4-$W146))&gt;0),$EC146,0),0))))))</f>
        <v>0</v>
      </c>
      <c r="CR146" s="135">
        <f ca="1">IF(OR($Z146=0,SSSModel!$C$4="CF"),AT146,
IF(LEFT($V146,3)="ON_",
     IF(SSSModel!$C$4="RR",SUMPRODUCT(OFFSET($AC146,0,0,1,$CB$2),OFFSET(Profiles!$K$28,($Z146-1)*(Profiles!$I$26+1)+CR$4-SSSModel!$C$3+1,0,1,$CB$2)),
     IF(SSSModel!$C$4="ECC",$EA146*$EB146*SUMPRODUCT(OFFSET($AC146,0,MAX(0,CR$4-$DZ146-$CA$4+1),1,MIN($DZ146,CR$4-$CA$4+1)),OFFSET(Escalation!$K$24,($Y146-1)*(Escalation!$I$22+1)+CR$4-SSSModel!$C$3+1,MAX(0,CR$4-$DZ146-$CA$4+1),1,MIN($DZ146,CR$4-$CA$4+1))),
     IF(SSSModel!$C$4="PV",AT146*$EA146*(1+SSSModel!$C$2),
     IF(SSSModel!$C$4="FCR",$EC146*SUM(OFFSET($AC146,0,MAX(CR$4-$AC$4-$DZ146+1,0),1,MIN($DZ146,CR$4-$AC$4+1))),0)))),
SUM($AC146:$BZ146)*
     IF(SSSModel!$C$4="RR",OFFSET(Profiles!$K$2,$Z146,MAX(Profiles!$C$2,AT$4-$W146)),
     IF(SSSModel!$C$4="ECC",$EA146*$EB146*IF(MAX(Escalation!$C$2,AT$4-$W146)&gt;$DZ146-1,0,OFFSET(Escalation!$K$2,$Y146,MAX(Escalation!$C$2,AT$4-$W146))),
     IF(SSSModel!$C$4="PV",IF(CR$4=$W146,$EA146*(1+SSSModel!$C$2),0),
     IF(SSSModel!$C$4="FCR",IF(AND(CR$4&gt;=$W146,OFFSET(Profiles!$K$2,$Z146,MAX(Profiles!$C$2,AT$4-$W146))&gt;0),$EC146,0),0))))))</f>
        <v>0</v>
      </c>
      <c r="CS146" s="135">
        <f ca="1">IF(OR($Z146=0,SSSModel!$C$4="CF"),AU146,
IF(LEFT($V146,3)="ON_",
     IF(SSSModel!$C$4="RR",SUMPRODUCT(OFFSET($AC146,0,0,1,$CB$2),OFFSET(Profiles!$K$28,($Z146-1)*(Profiles!$I$26+1)+CS$4-SSSModel!$C$3+1,0,1,$CB$2)),
     IF(SSSModel!$C$4="ECC",$EA146*$EB146*SUMPRODUCT(OFFSET($AC146,0,MAX(0,CS$4-$DZ146-$CA$4+1),1,MIN($DZ146,CS$4-$CA$4+1)),OFFSET(Escalation!$K$24,($Y146-1)*(Escalation!$I$22+1)+CS$4-SSSModel!$C$3+1,MAX(0,CS$4-$DZ146-$CA$4+1),1,MIN($DZ146,CS$4-$CA$4+1))),
     IF(SSSModel!$C$4="PV",AU146*$EA146*(1+SSSModel!$C$2),
     IF(SSSModel!$C$4="FCR",$EC146*SUM(OFFSET($AC146,0,MAX(CS$4-$AC$4-$DZ146+1,0),1,MIN($DZ146,CS$4-$AC$4+1))),0)))),
SUM($AC146:$BZ146)*
     IF(SSSModel!$C$4="RR",OFFSET(Profiles!$K$2,$Z146,MAX(Profiles!$C$2,AU$4-$W146)),
     IF(SSSModel!$C$4="ECC",$EA146*$EB146*IF(MAX(Escalation!$C$2,AU$4-$W146)&gt;$DZ146-1,0,OFFSET(Escalation!$K$2,$Y146,MAX(Escalation!$C$2,AU$4-$W146))),
     IF(SSSModel!$C$4="PV",IF(CS$4=$W146,$EA146*(1+SSSModel!$C$2),0),
     IF(SSSModel!$C$4="FCR",IF(AND(CS$4&gt;=$W146,OFFSET(Profiles!$K$2,$Z146,MAX(Profiles!$C$2,AU$4-$W146))&gt;0),$EC146,0),0))))))</f>
        <v>0</v>
      </c>
      <c r="CT146" s="135">
        <f ca="1">IF(OR($Z146=0,SSSModel!$C$4="CF"),AV146,
IF(LEFT($V146,3)="ON_",
     IF(SSSModel!$C$4="RR",SUMPRODUCT(OFFSET($AC146,0,0,1,$CB$2),OFFSET(Profiles!$K$28,($Z146-1)*(Profiles!$I$26+1)+CT$4-SSSModel!$C$3+1,0,1,$CB$2)),
     IF(SSSModel!$C$4="ECC",$EA146*$EB146*SUMPRODUCT(OFFSET($AC146,0,MAX(0,CT$4-$DZ146-$CA$4+1),1,MIN($DZ146,CT$4-$CA$4+1)),OFFSET(Escalation!$K$24,($Y146-1)*(Escalation!$I$22+1)+CT$4-SSSModel!$C$3+1,MAX(0,CT$4-$DZ146-$CA$4+1),1,MIN($DZ146,CT$4-$CA$4+1))),
     IF(SSSModel!$C$4="PV",AV146*$EA146*(1+SSSModel!$C$2),
     IF(SSSModel!$C$4="FCR",$EC146*SUM(OFFSET($AC146,0,MAX(CT$4-$AC$4-$DZ146+1,0),1,MIN($DZ146,CT$4-$AC$4+1))),0)))),
SUM($AC146:$BZ146)*
     IF(SSSModel!$C$4="RR",OFFSET(Profiles!$K$2,$Z146,MAX(Profiles!$C$2,AV$4-$W146)),
     IF(SSSModel!$C$4="ECC",$EA146*$EB146*IF(MAX(Escalation!$C$2,AV$4-$W146)&gt;$DZ146-1,0,OFFSET(Escalation!$K$2,$Y146,MAX(Escalation!$C$2,AV$4-$W146))),
     IF(SSSModel!$C$4="PV",IF(CT$4=$W146,$EA146*(1+SSSModel!$C$2),0),
     IF(SSSModel!$C$4="FCR",IF(AND(CT$4&gt;=$W146,OFFSET(Profiles!$K$2,$Z146,MAX(Profiles!$C$2,AV$4-$W146))&gt;0),$EC146,0),0))))))</f>
        <v>0</v>
      </c>
      <c r="CU146" s="135">
        <f ca="1">IF(OR($Z146=0,SSSModel!$C$4="CF"),AW146,
IF(LEFT($V146,3)="ON_",
     IF(SSSModel!$C$4="RR",SUMPRODUCT(OFFSET($AC146,0,0,1,$CB$2),OFFSET(Profiles!$K$28,($Z146-1)*(Profiles!$I$26+1)+CU$4-SSSModel!$C$3+1,0,1,$CB$2)),
     IF(SSSModel!$C$4="ECC",$EA146*$EB146*SUMPRODUCT(OFFSET($AC146,0,MAX(0,CU$4-$DZ146-$CA$4+1),1,MIN($DZ146,CU$4-$CA$4+1)),OFFSET(Escalation!$K$24,($Y146-1)*(Escalation!$I$22+1)+CU$4-SSSModel!$C$3+1,MAX(0,CU$4-$DZ146-$CA$4+1),1,MIN($DZ146,CU$4-$CA$4+1))),
     IF(SSSModel!$C$4="PV",AW146*$EA146*(1+SSSModel!$C$2),
     IF(SSSModel!$C$4="FCR",$EC146*SUM(OFFSET($AC146,0,MAX(CU$4-$AC$4-$DZ146+1,0),1,MIN($DZ146,CU$4-$AC$4+1))),0)))),
SUM($AC146:$BZ146)*
     IF(SSSModel!$C$4="RR",OFFSET(Profiles!$K$2,$Z146,MAX(Profiles!$C$2,AW$4-$W146)),
     IF(SSSModel!$C$4="ECC",$EA146*$EB146*IF(MAX(Escalation!$C$2,AW$4-$W146)&gt;$DZ146-1,0,OFFSET(Escalation!$K$2,$Y146,MAX(Escalation!$C$2,AW$4-$W146))),
     IF(SSSModel!$C$4="PV",IF(CU$4=$W146,$EA146*(1+SSSModel!$C$2),0),
     IF(SSSModel!$C$4="FCR",IF(AND(CU$4&gt;=$W146,OFFSET(Profiles!$K$2,$Z146,MAX(Profiles!$C$2,AW$4-$W146))&gt;0),$EC146,0),0))))))</f>
        <v>0</v>
      </c>
      <c r="CV146" s="135">
        <f ca="1">IF(OR($Z146=0,SSSModel!$C$4="CF"),AX146,
IF(LEFT($V146,3)="ON_",
     IF(SSSModel!$C$4="RR",SUMPRODUCT(OFFSET($AC146,0,0,1,$CB$2),OFFSET(Profiles!$K$28,($Z146-1)*(Profiles!$I$26+1)+CV$4-SSSModel!$C$3+1,0,1,$CB$2)),
     IF(SSSModel!$C$4="ECC",$EA146*$EB146*SUMPRODUCT(OFFSET($AC146,0,MAX(0,CV$4-$DZ146-$CA$4+1),1,MIN($DZ146,CV$4-$CA$4+1)),OFFSET(Escalation!$K$24,($Y146-1)*(Escalation!$I$22+1)+CV$4-SSSModel!$C$3+1,MAX(0,CV$4-$DZ146-$CA$4+1),1,MIN($DZ146,CV$4-$CA$4+1))),
     IF(SSSModel!$C$4="PV",AX146*$EA146*(1+SSSModel!$C$2),
     IF(SSSModel!$C$4="FCR",$EC146*SUM(OFFSET($AC146,0,MAX(CV$4-$AC$4-$DZ146+1,0),1,MIN($DZ146,CV$4-$AC$4+1))),0)))),
SUM($AC146:$BZ146)*
     IF(SSSModel!$C$4="RR",OFFSET(Profiles!$K$2,$Z146,MAX(Profiles!$C$2,AX$4-$W146)),
     IF(SSSModel!$C$4="ECC",$EA146*$EB146*IF(MAX(Escalation!$C$2,AX$4-$W146)&gt;$DZ146-1,0,OFFSET(Escalation!$K$2,$Y146,MAX(Escalation!$C$2,AX$4-$W146))),
     IF(SSSModel!$C$4="PV",IF(CV$4=$W146,$EA146*(1+SSSModel!$C$2),0),
     IF(SSSModel!$C$4="FCR",IF(AND(CV$4&gt;=$W146,OFFSET(Profiles!$K$2,$Z146,MAX(Profiles!$C$2,AX$4-$W146))&gt;0),$EC146,0),0))))))</f>
        <v>0</v>
      </c>
      <c r="CW146" s="135">
        <f ca="1">IF(OR($Z146=0,SSSModel!$C$4="CF"),AY146,
IF(LEFT($V146,3)="ON_",
     IF(SSSModel!$C$4="RR",SUMPRODUCT(OFFSET($AC146,0,0,1,$CB$2),OFFSET(Profiles!$K$28,($Z146-1)*(Profiles!$I$26+1)+CW$4-SSSModel!$C$3+1,0,1,$CB$2)),
     IF(SSSModel!$C$4="ECC",$EA146*$EB146*SUMPRODUCT(OFFSET($AC146,0,MAX(0,CW$4-$DZ146-$CA$4+1),1,MIN($DZ146,CW$4-$CA$4+1)),OFFSET(Escalation!$K$24,($Y146-1)*(Escalation!$I$22+1)+CW$4-SSSModel!$C$3+1,MAX(0,CW$4-$DZ146-$CA$4+1),1,MIN($DZ146,CW$4-$CA$4+1))),
     IF(SSSModel!$C$4="PV",AY146*$EA146*(1+SSSModel!$C$2),
     IF(SSSModel!$C$4="FCR",$EC146*SUM(OFFSET($AC146,0,MAX(CW$4-$AC$4-$DZ146+1,0),1,MIN($DZ146,CW$4-$AC$4+1))),0)))),
SUM($AC146:$BZ146)*
     IF(SSSModel!$C$4="RR",OFFSET(Profiles!$K$2,$Z146,MAX(Profiles!$C$2,AY$4-$W146)),
     IF(SSSModel!$C$4="ECC",$EA146*$EB146*IF(MAX(Escalation!$C$2,AY$4-$W146)&gt;$DZ146-1,0,OFFSET(Escalation!$K$2,$Y146,MAX(Escalation!$C$2,AY$4-$W146))),
     IF(SSSModel!$C$4="PV",IF(CW$4=$W146,$EA146*(1+SSSModel!$C$2),0),
     IF(SSSModel!$C$4="FCR",IF(AND(CW$4&gt;=$W146,OFFSET(Profiles!$K$2,$Z146,MAX(Profiles!$C$2,AY$4-$W146))&gt;0),$EC146,0),0))))))</f>
        <v>0</v>
      </c>
      <c r="CX146" s="135">
        <f ca="1">IF(OR($Z146=0,SSSModel!$C$4="CF"),AZ146,
IF(LEFT($V146,3)="ON_",
     IF(SSSModel!$C$4="RR",SUMPRODUCT(OFFSET($AC146,0,0,1,$CB$2),OFFSET(Profiles!$K$28,($Z146-1)*(Profiles!$I$26+1)+CX$4-SSSModel!$C$3+1,0,1,$CB$2)),
     IF(SSSModel!$C$4="ECC",$EA146*$EB146*SUMPRODUCT(OFFSET($AC146,0,MAX(0,CX$4-$DZ146-$CA$4+1),1,MIN($DZ146,CX$4-$CA$4+1)),OFFSET(Escalation!$K$24,($Y146-1)*(Escalation!$I$22+1)+CX$4-SSSModel!$C$3+1,MAX(0,CX$4-$DZ146-$CA$4+1),1,MIN($DZ146,CX$4-$CA$4+1))),
     IF(SSSModel!$C$4="PV",AZ146*$EA146*(1+SSSModel!$C$2),
     IF(SSSModel!$C$4="FCR",$EC146*SUM(OFFSET($AC146,0,MAX(CX$4-$AC$4-$DZ146+1,0),1,MIN($DZ146,CX$4-$AC$4+1))),0)))),
SUM($AC146:$BZ146)*
     IF(SSSModel!$C$4="RR",OFFSET(Profiles!$K$2,$Z146,MAX(Profiles!$C$2,AZ$4-$W146)),
     IF(SSSModel!$C$4="ECC",$EA146*$EB146*IF(MAX(Escalation!$C$2,AZ$4-$W146)&gt;$DZ146-1,0,OFFSET(Escalation!$K$2,$Y146,MAX(Escalation!$C$2,AZ$4-$W146))),
     IF(SSSModel!$C$4="PV",IF(CX$4=$W146,$EA146*(1+SSSModel!$C$2),0),
     IF(SSSModel!$C$4="FCR",IF(AND(CX$4&gt;=$W146,OFFSET(Profiles!$K$2,$Z146,MAX(Profiles!$C$2,AZ$4-$W146))&gt;0),$EC146,0),0))))))</f>
        <v>0</v>
      </c>
      <c r="CY146" s="135">
        <f ca="1">IF(OR($Z146=0,SSSModel!$C$4="CF"),BA146,
IF(LEFT($V146,3)="ON_",
     IF(SSSModel!$C$4="RR",SUMPRODUCT(OFFSET($AC146,0,0,1,$CB$2),OFFSET(Profiles!$K$28,($Z146-1)*(Profiles!$I$26+1)+CY$4-SSSModel!$C$3+1,0,1,$CB$2)),
     IF(SSSModel!$C$4="ECC",$EA146*$EB146*SUMPRODUCT(OFFSET($AC146,0,MAX(0,CY$4-$DZ146-$CA$4+1),1,MIN($DZ146,CY$4-$CA$4+1)),OFFSET(Escalation!$K$24,($Y146-1)*(Escalation!$I$22+1)+CY$4-SSSModel!$C$3+1,MAX(0,CY$4-$DZ146-$CA$4+1),1,MIN($DZ146,CY$4-$CA$4+1))),
     IF(SSSModel!$C$4="PV",BA146*$EA146*(1+SSSModel!$C$2),
     IF(SSSModel!$C$4="FCR",$EC146*SUM(OFFSET($AC146,0,MAX(CY$4-$AC$4-$DZ146+1,0),1,MIN($DZ146,CY$4-$AC$4+1))),0)))),
SUM($AC146:$BZ146)*
     IF(SSSModel!$C$4="RR",OFFSET(Profiles!$K$2,$Z146,MAX(Profiles!$C$2,BA$4-$W146)),
     IF(SSSModel!$C$4="ECC",$EA146*$EB146*IF(MAX(Escalation!$C$2,BA$4-$W146)&gt;$DZ146-1,0,OFFSET(Escalation!$K$2,$Y146,MAX(Escalation!$C$2,BA$4-$W146))),
     IF(SSSModel!$C$4="PV",IF(CY$4=$W146,$EA146*(1+SSSModel!$C$2),0),
     IF(SSSModel!$C$4="FCR",IF(AND(CY$4&gt;=$W146,OFFSET(Profiles!$K$2,$Z146,MAX(Profiles!$C$2,BA$4-$W146))&gt;0),$EC146,0),0))))))</f>
        <v>0</v>
      </c>
      <c r="CZ146" s="135">
        <f ca="1">IF(OR($Z146=0,SSSModel!$C$4="CF"),BB146,
IF(LEFT($V146,3)="ON_",
     IF(SSSModel!$C$4="RR",SUMPRODUCT(OFFSET($AC146,0,0,1,$CB$2),OFFSET(Profiles!$K$28,($Z146-1)*(Profiles!$I$26+1)+CZ$4-SSSModel!$C$3+1,0,1,$CB$2)),
     IF(SSSModel!$C$4="ECC",$EA146*$EB146*SUMPRODUCT(OFFSET($AC146,0,MAX(0,CZ$4-$DZ146-$CA$4+1),1,MIN($DZ146,CZ$4-$CA$4+1)),OFFSET(Escalation!$K$24,($Y146-1)*(Escalation!$I$22+1)+CZ$4-SSSModel!$C$3+1,MAX(0,CZ$4-$DZ146-$CA$4+1),1,MIN($DZ146,CZ$4-$CA$4+1))),
     IF(SSSModel!$C$4="PV",BB146*$EA146*(1+SSSModel!$C$2),
     IF(SSSModel!$C$4="FCR",$EC146*SUM(OFFSET($AC146,0,MAX(CZ$4-$AC$4-$DZ146+1,0),1,MIN($DZ146,CZ$4-$AC$4+1))),0)))),
SUM($AC146:$BZ146)*
     IF(SSSModel!$C$4="RR",OFFSET(Profiles!$K$2,$Z146,MAX(Profiles!$C$2,BB$4-$W146)),
     IF(SSSModel!$C$4="ECC",$EA146*$EB146*IF(MAX(Escalation!$C$2,BB$4-$W146)&gt;$DZ146-1,0,OFFSET(Escalation!$K$2,$Y146,MAX(Escalation!$C$2,BB$4-$W146))),
     IF(SSSModel!$C$4="PV",IF(CZ$4=$W146,$EA146*(1+SSSModel!$C$2),0),
     IF(SSSModel!$C$4="FCR",IF(AND(CZ$4&gt;=$W146,OFFSET(Profiles!$K$2,$Z146,MAX(Profiles!$C$2,BB$4-$W146))&gt;0),$EC146,0),0))))))</f>
        <v>0</v>
      </c>
      <c r="DA146" s="135">
        <f ca="1">IF(OR($Z146=0,SSSModel!$C$4="CF"),BC146,
IF(LEFT($V146,3)="ON_",
     IF(SSSModel!$C$4="RR",SUMPRODUCT(OFFSET($AC146,0,0,1,$CB$2),OFFSET(Profiles!$K$28,($Z146-1)*(Profiles!$I$26+1)+DA$4-SSSModel!$C$3+1,0,1,$CB$2)),
     IF(SSSModel!$C$4="ECC",$EA146*$EB146*SUMPRODUCT(OFFSET($AC146,0,MAX(0,DA$4-$DZ146-$CA$4+1),1,MIN($DZ146,DA$4-$CA$4+1)),OFFSET(Escalation!$K$24,($Y146-1)*(Escalation!$I$22+1)+DA$4-SSSModel!$C$3+1,MAX(0,DA$4-$DZ146-$CA$4+1),1,MIN($DZ146,DA$4-$CA$4+1))),
     IF(SSSModel!$C$4="PV",BC146*$EA146*(1+SSSModel!$C$2),
     IF(SSSModel!$C$4="FCR",$EC146*SUM(OFFSET($AC146,0,MAX(DA$4-$AC$4-$DZ146+1,0),1,MIN($DZ146,DA$4-$AC$4+1))),0)))),
SUM($AC146:$BZ146)*
     IF(SSSModel!$C$4="RR",OFFSET(Profiles!$K$2,$Z146,MAX(Profiles!$C$2,BC$4-$W146)),
     IF(SSSModel!$C$4="ECC",$EA146*$EB146*IF(MAX(Escalation!$C$2,BC$4-$W146)&gt;$DZ146-1,0,OFFSET(Escalation!$K$2,$Y146,MAX(Escalation!$C$2,BC$4-$W146))),
     IF(SSSModel!$C$4="PV",IF(DA$4=$W146,$EA146*(1+SSSModel!$C$2),0),
     IF(SSSModel!$C$4="FCR",IF(AND(DA$4&gt;=$W146,OFFSET(Profiles!$K$2,$Z146,MAX(Profiles!$C$2,BC$4-$W146))&gt;0),$EC146,0),0))))))</f>
        <v>0</v>
      </c>
      <c r="DB146" s="135">
        <f ca="1">IF(OR($Z146=0,SSSModel!$C$4="CF"),BD146,
IF(LEFT($V146,3)="ON_",
     IF(SSSModel!$C$4="RR",SUMPRODUCT(OFFSET($AC146,0,0,1,$CB$2),OFFSET(Profiles!$K$28,($Z146-1)*(Profiles!$I$26+1)+DB$4-SSSModel!$C$3+1,0,1,$CB$2)),
     IF(SSSModel!$C$4="ECC",$EA146*$EB146*SUMPRODUCT(OFFSET($AC146,0,MAX(0,DB$4-$DZ146-$CA$4+1),1,MIN($DZ146,DB$4-$CA$4+1)),OFFSET(Escalation!$K$24,($Y146-1)*(Escalation!$I$22+1)+DB$4-SSSModel!$C$3+1,MAX(0,DB$4-$DZ146-$CA$4+1),1,MIN($DZ146,DB$4-$CA$4+1))),
     IF(SSSModel!$C$4="PV",BD146*$EA146*(1+SSSModel!$C$2),
     IF(SSSModel!$C$4="FCR",$EC146*SUM(OFFSET($AC146,0,MAX(DB$4-$AC$4-$DZ146+1,0),1,MIN($DZ146,DB$4-$AC$4+1))),0)))),
SUM($AC146:$BZ146)*
     IF(SSSModel!$C$4="RR",OFFSET(Profiles!$K$2,$Z146,MAX(Profiles!$C$2,BD$4-$W146)),
     IF(SSSModel!$C$4="ECC",$EA146*$EB146*IF(MAX(Escalation!$C$2,BD$4-$W146)&gt;$DZ146-1,0,OFFSET(Escalation!$K$2,$Y146,MAX(Escalation!$C$2,BD$4-$W146))),
     IF(SSSModel!$C$4="PV",IF(DB$4=$W146,$EA146*(1+SSSModel!$C$2),0),
     IF(SSSModel!$C$4="FCR",IF(AND(DB$4&gt;=$W146,OFFSET(Profiles!$K$2,$Z146,MAX(Profiles!$C$2,BD$4-$W146))&gt;0),$EC146,0),0))))))</f>
        <v>0</v>
      </c>
      <c r="DC146" s="135">
        <f ca="1">IF(OR($Z146=0,SSSModel!$C$4="CF"),BE146,
IF(LEFT($V146,3)="ON_",
     IF(SSSModel!$C$4="RR",SUMPRODUCT(OFFSET($AC146,0,0,1,$CB$2),OFFSET(Profiles!$K$28,($Z146-1)*(Profiles!$I$26+1)+DC$4-SSSModel!$C$3+1,0,1,$CB$2)),
     IF(SSSModel!$C$4="ECC",$EA146*$EB146*SUMPRODUCT(OFFSET($AC146,0,MAX(0,DC$4-$DZ146-$CA$4+1),1,MIN($DZ146,DC$4-$CA$4+1)),OFFSET(Escalation!$K$24,($Y146-1)*(Escalation!$I$22+1)+DC$4-SSSModel!$C$3+1,MAX(0,DC$4-$DZ146-$CA$4+1),1,MIN($DZ146,DC$4-$CA$4+1))),
     IF(SSSModel!$C$4="PV",BE146*$EA146*(1+SSSModel!$C$2),
     IF(SSSModel!$C$4="FCR",$EC146*SUM(OFFSET($AC146,0,MAX(DC$4-$AC$4-$DZ146+1,0),1,MIN($DZ146,DC$4-$AC$4+1))),0)))),
SUM($AC146:$BZ146)*
     IF(SSSModel!$C$4="RR",OFFSET(Profiles!$K$2,$Z146,MAX(Profiles!$C$2,BE$4-$W146)),
     IF(SSSModel!$C$4="ECC",$EA146*$EB146*IF(MAX(Escalation!$C$2,BE$4-$W146)&gt;$DZ146-1,0,OFFSET(Escalation!$K$2,$Y146,MAX(Escalation!$C$2,BE$4-$W146))),
     IF(SSSModel!$C$4="PV",IF(DC$4=$W146,$EA146*(1+SSSModel!$C$2),0),
     IF(SSSModel!$C$4="FCR",IF(AND(DC$4&gt;=$W146,OFFSET(Profiles!$K$2,$Z146,MAX(Profiles!$C$2,BE$4-$W146))&gt;0),$EC146,0),0))))))</f>
        <v>0</v>
      </c>
      <c r="DD146" s="135">
        <f ca="1">IF(OR($Z146=0,SSSModel!$C$4="CF"),BF146,
IF(LEFT($V146,3)="ON_",
     IF(SSSModel!$C$4="RR",SUMPRODUCT(OFFSET($AC146,0,0,1,$CB$2),OFFSET(Profiles!$K$28,($Z146-1)*(Profiles!$I$26+1)+DD$4-SSSModel!$C$3+1,0,1,$CB$2)),
     IF(SSSModel!$C$4="ECC",$EA146*$EB146*SUMPRODUCT(OFFSET($AC146,0,MAX(0,DD$4-$DZ146-$CA$4+1),1,MIN($DZ146,DD$4-$CA$4+1)),OFFSET(Escalation!$K$24,($Y146-1)*(Escalation!$I$22+1)+DD$4-SSSModel!$C$3+1,MAX(0,DD$4-$DZ146-$CA$4+1),1,MIN($DZ146,DD$4-$CA$4+1))),
     IF(SSSModel!$C$4="PV",BF146*$EA146*(1+SSSModel!$C$2),
     IF(SSSModel!$C$4="FCR",$EC146*SUM(OFFSET($AC146,0,MAX(DD$4-$AC$4-$DZ146+1,0),1,MIN($DZ146,DD$4-$AC$4+1))),0)))),
SUM($AC146:$BZ146)*
     IF(SSSModel!$C$4="RR",OFFSET(Profiles!$K$2,$Z146,MAX(Profiles!$C$2,BF$4-$W146)),
     IF(SSSModel!$C$4="ECC",$EA146*$EB146*IF(MAX(Escalation!$C$2,BF$4-$W146)&gt;$DZ146-1,0,OFFSET(Escalation!$K$2,$Y146,MAX(Escalation!$C$2,BF$4-$W146))),
     IF(SSSModel!$C$4="PV",IF(DD$4=$W146,$EA146*(1+SSSModel!$C$2),0),
     IF(SSSModel!$C$4="FCR",IF(AND(DD$4&gt;=$W146,OFFSET(Profiles!$K$2,$Z146,MAX(Profiles!$C$2,BF$4-$W146))&gt;0),$EC146,0),0))))))</f>
        <v>0</v>
      </c>
      <c r="DE146" s="135">
        <f ca="1">IF(OR($Z146=0,SSSModel!$C$4="CF"),BG146,
IF(LEFT($V146,3)="ON_",
     IF(SSSModel!$C$4="RR",SUMPRODUCT(OFFSET($AC146,0,0,1,$CB$2),OFFSET(Profiles!$K$28,($Z146-1)*(Profiles!$I$26+1)+DE$4-SSSModel!$C$3+1,0,1,$CB$2)),
     IF(SSSModel!$C$4="ECC",$EA146*$EB146*SUMPRODUCT(OFFSET($AC146,0,MAX(0,DE$4-$DZ146-$CA$4+1),1,MIN($DZ146,DE$4-$CA$4+1)),OFFSET(Escalation!$K$24,($Y146-1)*(Escalation!$I$22+1)+DE$4-SSSModel!$C$3+1,MAX(0,DE$4-$DZ146-$CA$4+1),1,MIN($DZ146,DE$4-$CA$4+1))),
     IF(SSSModel!$C$4="PV",BG146*$EA146*(1+SSSModel!$C$2),
     IF(SSSModel!$C$4="FCR",$EC146*SUM(OFFSET($AC146,0,MAX(DE$4-$AC$4-$DZ146+1,0),1,MIN($DZ146,DE$4-$AC$4+1))),0)))),
SUM($AC146:$BZ146)*
     IF(SSSModel!$C$4="RR",OFFSET(Profiles!$K$2,$Z146,MAX(Profiles!$C$2,BG$4-$W146)),
     IF(SSSModel!$C$4="ECC",$EA146*$EB146*IF(MAX(Escalation!$C$2,BG$4-$W146)&gt;$DZ146-1,0,OFFSET(Escalation!$K$2,$Y146,MAX(Escalation!$C$2,BG$4-$W146))),
     IF(SSSModel!$C$4="PV",IF(DE$4=$W146,$EA146*(1+SSSModel!$C$2),0),
     IF(SSSModel!$C$4="FCR",IF(AND(DE$4&gt;=$W146,OFFSET(Profiles!$K$2,$Z146,MAX(Profiles!$C$2,BG$4-$W146))&gt;0),$EC146,0),0))))))</f>
        <v>0</v>
      </c>
      <c r="DF146" s="135">
        <f ca="1">IF(OR($Z146=0,SSSModel!$C$4="CF"),BH146,
IF(LEFT($V146,3)="ON_",
     IF(SSSModel!$C$4="RR",SUMPRODUCT(OFFSET($AC146,0,0,1,$CB$2),OFFSET(Profiles!$K$28,($Z146-1)*(Profiles!$I$26+1)+DF$4-SSSModel!$C$3+1,0,1,$CB$2)),
     IF(SSSModel!$C$4="ECC",$EA146*$EB146*SUMPRODUCT(OFFSET($AC146,0,MAX(0,DF$4-$DZ146-$CA$4+1),1,MIN($DZ146,DF$4-$CA$4+1)),OFFSET(Escalation!$K$24,($Y146-1)*(Escalation!$I$22+1)+DF$4-SSSModel!$C$3+1,MAX(0,DF$4-$DZ146-$CA$4+1),1,MIN($DZ146,DF$4-$CA$4+1))),
     IF(SSSModel!$C$4="PV",BH146*$EA146*(1+SSSModel!$C$2),
     IF(SSSModel!$C$4="FCR",$EC146*SUM(OFFSET($AC146,0,MAX(DF$4-$AC$4-$DZ146+1,0),1,MIN($DZ146,DF$4-$AC$4+1))),0)))),
SUM($AC146:$BZ146)*
     IF(SSSModel!$C$4="RR",OFFSET(Profiles!$K$2,$Z146,MAX(Profiles!$C$2,BH$4-$W146)),
     IF(SSSModel!$C$4="ECC",$EA146*$EB146*IF(MAX(Escalation!$C$2,BH$4-$W146)&gt;$DZ146-1,0,OFFSET(Escalation!$K$2,$Y146,MAX(Escalation!$C$2,BH$4-$W146))),
     IF(SSSModel!$C$4="PV",IF(DF$4=$W146,$EA146*(1+SSSModel!$C$2),0),
     IF(SSSModel!$C$4="FCR",IF(AND(DF$4&gt;=$W146,OFFSET(Profiles!$K$2,$Z146,MAX(Profiles!$C$2,BH$4-$W146))&gt;0),$EC146,0),0))))))</f>
        <v>0</v>
      </c>
      <c r="DG146" s="135">
        <f ca="1">IF(OR($Z146=0,SSSModel!$C$4="CF"),BI146,
IF(LEFT($V146,3)="ON_",
     IF(SSSModel!$C$4="RR",SUMPRODUCT(OFFSET($AC146,0,0,1,$CB$2),OFFSET(Profiles!$K$28,($Z146-1)*(Profiles!$I$26+1)+DG$4-SSSModel!$C$3+1,0,1,$CB$2)),
     IF(SSSModel!$C$4="ECC",$EA146*$EB146*SUMPRODUCT(OFFSET($AC146,0,MAX(0,DG$4-$DZ146-$CA$4+1),1,MIN($DZ146,DG$4-$CA$4+1)),OFFSET(Escalation!$K$24,($Y146-1)*(Escalation!$I$22+1)+DG$4-SSSModel!$C$3+1,MAX(0,DG$4-$DZ146-$CA$4+1),1,MIN($DZ146,DG$4-$CA$4+1))),
     IF(SSSModel!$C$4="PV",BI146*$EA146*(1+SSSModel!$C$2),
     IF(SSSModel!$C$4="FCR",$EC146*SUM(OFFSET($AC146,0,MAX(DG$4-$AC$4-$DZ146+1,0),1,MIN($DZ146,DG$4-$AC$4+1))),0)))),
SUM($AC146:$BZ146)*
     IF(SSSModel!$C$4="RR",OFFSET(Profiles!$K$2,$Z146,MAX(Profiles!$C$2,BI$4-$W146)),
     IF(SSSModel!$C$4="ECC",$EA146*$EB146*IF(MAX(Escalation!$C$2,BI$4-$W146)&gt;$DZ146-1,0,OFFSET(Escalation!$K$2,$Y146,MAX(Escalation!$C$2,BI$4-$W146))),
     IF(SSSModel!$C$4="PV",IF(DG$4=$W146,$EA146*(1+SSSModel!$C$2),0),
     IF(SSSModel!$C$4="FCR",IF(AND(DG$4&gt;=$W146,OFFSET(Profiles!$K$2,$Z146,MAX(Profiles!$C$2,BI$4-$W146))&gt;0),$EC146,0),0))))))</f>
        <v>0</v>
      </c>
      <c r="DH146" s="135">
        <f ca="1">IF(OR($Z146=0,SSSModel!$C$4="CF"),BJ146,
IF(LEFT($V146,3)="ON_",
     IF(SSSModel!$C$4="RR",SUMPRODUCT(OFFSET($AC146,0,0,1,$CB$2),OFFSET(Profiles!$K$28,($Z146-1)*(Profiles!$I$26+1)+DH$4-SSSModel!$C$3+1,0,1,$CB$2)),
     IF(SSSModel!$C$4="ECC",$EA146*$EB146*SUMPRODUCT(OFFSET($AC146,0,MAX(0,DH$4-$DZ146-$CA$4+1),1,MIN($DZ146,DH$4-$CA$4+1)),OFFSET(Escalation!$K$24,($Y146-1)*(Escalation!$I$22+1)+DH$4-SSSModel!$C$3+1,MAX(0,DH$4-$DZ146-$CA$4+1),1,MIN($DZ146,DH$4-$CA$4+1))),
     IF(SSSModel!$C$4="PV",BJ146*$EA146*(1+SSSModel!$C$2),
     IF(SSSModel!$C$4="FCR",$EC146*SUM(OFFSET($AC146,0,MAX(DH$4-$AC$4-$DZ146+1,0),1,MIN($DZ146,DH$4-$AC$4+1))),0)))),
SUM($AC146:$BZ146)*
     IF(SSSModel!$C$4="RR",OFFSET(Profiles!$K$2,$Z146,MAX(Profiles!$C$2,BJ$4-$W146)),
     IF(SSSModel!$C$4="ECC",$EA146*$EB146*IF(MAX(Escalation!$C$2,BJ$4-$W146)&gt;$DZ146-1,0,OFFSET(Escalation!$K$2,$Y146,MAX(Escalation!$C$2,BJ$4-$W146))),
     IF(SSSModel!$C$4="PV",IF(DH$4=$W146,$EA146*(1+SSSModel!$C$2),0),
     IF(SSSModel!$C$4="FCR",IF(AND(DH$4&gt;=$W146,OFFSET(Profiles!$K$2,$Z146,MAX(Profiles!$C$2,BJ$4-$W146))&gt;0),$EC146,0),0))))))</f>
        <v>0</v>
      </c>
      <c r="DI146" s="135">
        <f ca="1">IF(OR($Z146=0,SSSModel!$C$4="CF"),BK146,
IF(LEFT($V146,3)="ON_",
     IF(SSSModel!$C$4="RR",SUMPRODUCT(OFFSET($AC146,0,0,1,$CB$2),OFFSET(Profiles!$K$28,($Z146-1)*(Profiles!$I$26+1)+DI$4-SSSModel!$C$3+1,0,1,$CB$2)),
     IF(SSSModel!$C$4="ECC",$EA146*$EB146*SUMPRODUCT(OFFSET($AC146,0,MAX(0,DI$4-$DZ146-$CA$4+1),1,MIN($DZ146,DI$4-$CA$4+1)),OFFSET(Escalation!$K$24,($Y146-1)*(Escalation!$I$22+1)+DI$4-SSSModel!$C$3+1,MAX(0,DI$4-$DZ146-$CA$4+1),1,MIN($DZ146,DI$4-$CA$4+1))),
     IF(SSSModel!$C$4="PV",BK146*$EA146*(1+SSSModel!$C$2),
     IF(SSSModel!$C$4="FCR",$EC146*SUM(OFFSET($AC146,0,MAX(DI$4-$AC$4-$DZ146+1,0),1,MIN($DZ146,DI$4-$AC$4+1))),0)))),
SUM($AC146:$BZ146)*
     IF(SSSModel!$C$4="RR",OFFSET(Profiles!$K$2,$Z146,MAX(Profiles!$C$2,BK$4-$W146)),
     IF(SSSModel!$C$4="ECC",$EA146*$EB146*IF(MAX(Escalation!$C$2,BK$4-$W146)&gt;$DZ146-1,0,OFFSET(Escalation!$K$2,$Y146,MAX(Escalation!$C$2,BK$4-$W146))),
     IF(SSSModel!$C$4="PV",IF(DI$4=$W146,$EA146*(1+SSSModel!$C$2),0),
     IF(SSSModel!$C$4="FCR",IF(AND(DI$4&gt;=$W146,OFFSET(Profiles!$K$2,$Z146,MAX(Profiles!$C$2,BK$4-$W146))&gt;0),$EC146,0),0))))))</f>
        <v>0</v>
      </c>
      <c r="DJ146" s="135">
        <f ca="1">IF(OR($Z146=0,SSSModel!$C$4="CF"),BL146,
IF(LEFT($V146,3)="ON_",
     IF(SSSModel!$C$4="RR",SUMPRODUCT(OFFSET($AC146,0,0,1,$CB$2),OFFSET(Profiles!$K$28,($Z146-1)*(Profiles!$I$26+1)+DJ$4-SSSModel!$C$3+1,0,1,$CB$2)),
     IF(SSSModel!$C$4="ECC",$EA146*$EB146*SUMPRODUCT(OFFSET($AC146,0,MAX(0,DJ$4-$DZ146-$CA$4+1),1,MIN($DZ146,DJ$4-$CA$4+1)),OFFSET(Escalation!$K$24,($Y146-1)*(Escalation!$I$22+1)+DJ$4-SSSModel!$C$3+1,MAX(0,DJ$4-$DZ146-$CA$4+1),1,MIN($DZ146,DJ$4-$CA$4+1))),
     IF(SSSModel!$C$4="PV",BL146*$EA146*(1+SSSModel!$C$2),
     IF(SSSModel!$C$4="FCR",$EC146*SUM(OFFSET($AC146,0,MAX(DJ$4-$AC$4-$DZ146+1,0),1,MIN($DZ146,DJ$4-$AC$4+1))),0)))),
SUM($AC146:$BZ146)*
     IF(SSSModel!$C$4="RR",OFFSET(Profiles!$K$2,$Z146,MAX(Profiles!$C$2,BL$4-$W146)),
     IF(SSSModel!$C$4="ECC",$EA146*$EB146*IF(MAX(Escalation!$C$2,BL$4-$W146)&gt;$DZ146-1,0,OFFSET(Escalation!$K$2,$Y146,MAX(Escalation!$C$2,BL$4-$W146))),
     IF(SSSModel!$C$4="PV",IF(DJ$4=$W146,$EA146*(1+SSSModel!$C$2),0),
     IF(SSSModel!$C$4="FCR",IF(AND(DJ$4&gt;=$W146,OFFSET(Profiles!$K$2,$Z146,MAX(Profiles!$C$2,BL$4-$W146))&gt;0),$EC146,0),0))))))</f>
        <v>0</v>
      </c>
      <c r="DK146" s="135">
        <f ca="1">IF(OR($Z146=0,SSSModel!$C$4="CF"),BM146,
IF(LEFT($V146,3)="ON_",
     IF(SSSModel!$C$4="RR",SUMPRODUCT(OFFSET($AC146,0,0,1,$CB$2),OFFSET(Profiles!$K$28,($Z146-1)*(Profiles!$I$26+1)+DK$4-SSSModel!$C$3+1,0,1,$CB$2)),
     IF(SSSModel!$C$4="ECC",$EA146*$EB146*SUMPRODUCT(OFFSET($AC146,0,MAX(0,DK$4-$DZ146-$CA$4+1),1,MIN($DZ146,DK$4-$CA$4+1)),OFFSET(Escalation!$K$24,($Y146-1)*(Escalation!$I$22+1)+DK$4-SSSModel!$C$3+1,MAX(0,DK$4-$DZ146-$CA$4+1),1,MIN($DZ146,DK$4-$CA$4+1))),
     IF(SSSModel!$C$4="PV",BM146*$EA146*(1+SSSModel!$C$2),
     IF(SSSModel!$C$4="FCR",$EC146*SUM(OFFSET($AC146,0,MAX(DK$4-$AC$4-$DZ146+1,0),1,MIN($DZ146,DK$4-$AC$4+1))),0)))),
SUM($AC146:$BZ146)*
     IF(SSSModel!$C$4="RR",OFFSET(Profiles!$K$2,$Z146,MAX(Profiles!$C$2,BM$4-$W146)),
     IF(SSSModel!$C$4="ECC",$EA146*$EB146*IF(MAX(Escalation!$C$2,BM$4-$W146)&gt;$DZ146-1,0,OFFSET(Escalation!$K$2,$Y146,MAX(Escalation!$C$2,BM$4-$W146))),
     IF(SSSModel!$C$4="PV",IF(DK$4=$W146,$EA146*(1+SSSModel!$C$2),0),
     IF(SSSModel!$C$4="FCR",IF(AND(DK$4&gt;=$W146,OFFSET(Profiles!$K$2,$Z146,MAX(Profiles!$C$2,BM$4-$W146))&gt;0),$EC146,0),0))))))</f>
        <v>0</v>
      </c>
      <c r="DL146" s="135">
        <f ca="1">IF(OR($Z146=0,SSSModel!$C$4="CF"),BN146,
IF(LEFT($V146,3)="ON_",
     IF(SSSModel!$C$4="RR",SUMPRODUCT(OFFSET($AC146,0,0,1,$CB$2),OFFSET(Profiles!$K$28,($Z146-1)*(Profiles!$I$26+1)+DL$4-SSSModel!$C$3+1,0,1,$CB$2)),
     IF(SSSModel!$C$4="ECC",$EA146*$EB146*SUMPRODUCT(OFFSET($AC146,0,MAX(0,DL$4-$DZ146-$CA$4+1),1,MIN($DZ146,DL$4-$CA$4+1)),OFFSET(Escalation!$K$24,($Y146-1)*(Escalation!$I$22+1)+DL$4-SSSModel!$C$3+1,MAX(0,DL$4-$DZ146-$CA$4+1),1,MIN($DZ146,DL$4-$CA$4+1))),
     IF(SSSModel!$C$4="PV",BN146*$EA146*(1+SSSModel!$C$2),
     IF(SSSModel!$C$4="FCR",$EC146*SUM(OFFSET($AC146,0,MAX(DL$4-$AC$4-$DZ146+1,0),1,MIN($DZ146,DL$4-$AC$4+1))),0)))),
SUM($AC146:$BZ146)*
     IF(SSSModel!$C$4="RR",OFFSET(Profiles!$K$2,$Z146,MAX(Profiles!$C$2,BN$4-$W146)),
     IF(SSSModel!$C$4="ECC",$EA146*$EB146*IF(MAX(Escalation!$C$2,BN$4-$W146)&gt;$DZ146-1,0,OFFSET(Escalation!$K$2,$Y146,MAX(Escalation!$C$2,BN$4-$W146))),
     IF(SSSModel!$C$4="PV",IF(DL$4=$W146,$EA146*(1+SSSModel!$C$2),0),
     IF(SSSModel!$C$4="FCR",IF(AND(DL$4&gt;=$W146,OFFSET(Profiles!$K$2,$Z146,MAX(Profiles!$C$2,BN$4-$W146))&gt;0),$EC146,0),0))))))</f>
        <v>0</v>
      </c>
      <c r="DM146" s="135">
        <f ca="1">IF(OR($Z146=0,SSSModel!$C$4="CF"),BO146,
IF(LEFT($V146,3)="ON_",
     IF(SSSModel!$C$4="RR",SUMPRODUCT(OFFSET($AC146,0,0,1,$CB$2),OFFSET(Profiles!$K$28,($Z146-1)*(Profiles!$I$26+1)+DM$4-SSSModel!$C$3+1,0,1,$CB$2)),
     IF(SSSModel!$C$4="ECC",$EA146*$EB146*SUMPRODUCT(OFFSET($AC146,0,MAX(0,DM$4-$DZ146-$CA$4+1),1,MIN($DZ146,DM$4-$CA$4+1)),OFFSET(Escalation!$K$24,($Y146-1)*(Escalation!$I$22+1)+DM$4-SSSModel!$C$3+1,MAX(0,DM$4-$DZ146-$CA$4+1),1,MIN($DZ146,DM$4-$CA$4+1))),
     IF(SSSModel!$C$4="PV",BO146*$EA146*(1+SSSModel!$C$2),
     IF(SSSModel!$C$4="FCR",$EC146*SUM(OFFSET($AC146,0,MAX(DM$4-$AC$4-$DZ146+1,0),1,MIN($DZ146,DM$4-$AC$4+1))),0)))),
SUM($AC146:$BZ146)*
     IF(SSSModel!$C$4="RR",OFFSET(Profiles!$K$2,$Z146,MAX(Profiles!$C$2,BO$4-$W146)),
     IF(SSSModel!$C$4="ECC",$EA146*$EB146*IF(MAX(Escalation!$C$2,BO$4-$W146)&gt;$DZ146-1,0,OFFSET(Escalation!$K$2,$Y146,MAX(Escalation!$C$2,BO$4-$W146))),
     IF(SSSModel!$C$4="PV",IF(DM$4=$W146,$EA146*(1+SSSModel!$C$2),0),
     IF(SSSModel!$C$4="FCR",IF(AND(DM$4&gt;=$W146,OFFSET(Profiles!$K$2,$Z146,MAX(Profiles!$C$2,BO$4-$W146))&gt;0),$EC146,0),0))))))</f>
        <v>0</v>
      </c>
      <c r="DN146" s="135">
        <f ca="1">IF(OR($Z146=0,SSSModel!$C$4="CF"),BP146,
IF(LEFT($V146,3)="ON_",
     IF(SSSModel!$C$4="RR",SUMPRODUCT(OFFSET($AC146,0,0,1,$CB$2),OFFSET(Profiles!$K$28,($Z146-1)*(Profiles!$I$26+1)+DN$4-SSSModel!$C$3+1,0,1,$CB$2)),
     IF(SSSModel!$C$4="ECC",$EA146*$EB146*SUMPRODUCT(OFFSET($AC146,0,MAX(0,DN$4-$DZ146-$CA$4+1),1,MIN($DZ146,DN$4-$CA$4+1)),OFFSET(Escalation!$K$24,($Y146-1)*(Escalation!$I$22+1)+DN$4-SSSModel!$C$3+1,MAX(0,DN$4-$DZ146-$CA$4+1),1,MIN($DZ146,DN$4-$CA$4+1))),
     IF(SSSModel!$C$4="PV",BP146*$EA146*(1+SSSModel!$C$2),
     IF(SSSModel!$C$4="FCR",$EC146*SUM(OFFSET($AC146,0,MAX(DN$4-$AC$4-$DZ146+1,0),1,MIN($DZ146,DN$4-$AC$4+1))),0)))),
SUM($AC146:$BZ146)*
     IF(SSSModel!$C$4="RR",OFFSET(Profiles!$K$2,$Z146,MAX(Profiles!$C$2,BP$4-$W146)),
     IF(SSSModel!$C$4="ECC",$EA146*$EB146*IF(MAX(Escalation!$C$2,BP$4-$W146)&gt;$DZ146-1,0,OFFSET(Escalation!$K$2,$Y146,MAX(Escalation!$C$2,BP$4-$W146))),
     IF(SSSModel!$C$4="PV",IF(DN$4=$W146,$EA146*(1+SSSModel!$C$2),0),
     IF(SSSModel!$C$4="FCR",IF(AND(DN$4&gt;=$W146,OFFSET(Profiles!$K$2,$Z146,MAX(Profiles!$C$2,BP$4-$W146))&gt;0),$EC146,0),0))))))</f>
        <v>0</v>
      </c>
      <c r="DO146" s="135">
        <f ca="1">IF(OR($Z146=0,SSSModel!$C$4="CF"),BQ146,
IF(LEFT($V146,3)="ON_",
     IF(SSSModel!$C$4="RR",SUMPRODUCT(OFFSET($AC146,0,0,1,$CB$2),OFFSET(Profiles!$K$28,($Z146-1)*(Profiles!$I$26+1)+DO$4-SSSModel!$C$3+1,0,1,$CB$2)),
     IF(SSSModel!$C$4="ECC",$EA146*$EB146*SUMPRODUCT(OFFSET($AC146,0,MAX(0,DO$4-$DZ146-$CA$4+1),1,MIN($DZ146,DO$4-$CA$4+1)),OFFSET(Escalation!$K$24,($Y146-1)*(Escalation!$I$22+1)+DO$4-SSSModel!$C$3+1,MAX(0,DO$4-$DZ146-$CA$4+1),1,MIN($DZ146,DO$4-$CA$4+1))),
     IF(SSSModel!$C$4="PV",BQ146*$EA146*(1+SSSModel!$C$2),
     IF(SSSModel!$C$4="FCR",$EC146*SUM(OFFSET($AC146,0,MAX(DO$4-$AC$4-$DZ146+1,0),1,MIN($DZ146,DO$4-$AC$4+1))),0)))),
SUM($AC146:$BZ146)*
     IF(SSSModel!$C$4="RR",OFFSET(Profiles!$K$2,$Z146,MAX(Profiles!$C$2,BQ$4-$W146)),
     IF(SSSModel!$C$4="ECC",$EA146*$EB146*IF(MAX(Escalation!$C$2,BQ$4-$W146)&gt;$DZ146-1,0,OFFSET(Escalation!$K$2,$Y146,MAX(Escalation!$C$2,BQ$4-$W146))),
     IF(SSSModel!$C$4="PV",IF(DO$4=$W146,$EA146*(1+SSSModel!$C$2),0),
     IF(SSSModel!$C$4="FCR",IF(AND(DO$4&gt;=$W146,OFFSET(Profiles!$K$2,$Z146,MAX(Profiles!$C$2,BQ$4-$W146))&gt;0),$EC146,0),0))))))</f>
        <v>0</v>
      </c>
      <c r="DP146" s="135">
        <f ca="1">IF(OR($Z146=0,SSSModel!$C$4="CF"),BR146,
IF(LEFT($V146,3)="ON_",
     IF(SSSModel!$C$4="RR",SUMPRODUCT(OFFSET($AC146,0,0,1,$CB$2),OFFSET(Profiles!$K$28,($Z146-1)*(Profiles!$I$26+1)+DP$4-SSSModel!$C$3+1,0,1,$CB$2)),
     IF(SSSModel!$C$4="ECC",$EA146*$EB146*SUMPRODUCT(OFFSET($AC146,0,MAX(0,DP$4-$DZ146-$CA$4+1),1,MIN($DZ146,DP$4-$CA$4+1)),OFFSET(Escalation!$K$24,($Y146-1)*(Escalation!$I$22+1)+DP$4-SSSModel!$C$3+1,MAX(0,DP$4-$DZ146-$CA$4+1),1,MIN($DZ146,DP$4-$CA$4+1))),
     IF(SSSModel!$C$4="PV",BR146*$EA146*(1+SSSModel!$C$2),
     IF(SSSModel!$C$4="FCR",$EC146*SUM(OFFSET($AC146,0,MAX(DP$4-$AC$4-$DZ146+1,0),1,MIN($DZ146,DP$4-$AC$4+1))),0)))),
SUM($AC146:$BZ146)*
     IF(SSSModel!$C$4="RR",OFFSET(Profiles!$K$2,$Z146,MAX(Profiles!$C$2,BR$4-$W146)),
     IF(SSSModel!$C$4="ECC",$EA146*$EB146*IF(MAX(Escalation!$C$2,BR$4-$W146)&gt;$DZ146-1,0,OFFSET(Escalation!$K$2,$Y146,MAX(Escalation!$C$2,BR$4-$W146))),
     IF(SSSModel!$C$4="PV",IF(DP$4=$W146,$EA146*(1+SSSModel!$C$2),0),
     IF(SSSModel!$C$4="FCR",IF(AND(DP$4&gt;=$W146,OFFSET(Profiles!$K$2,$Z146,MAX(Profiles!$C$2,BR$4-$W146))&gt;0),$EC146,0),0))))))</f>
        <v>0</v>
      </c>
      <c r="DQ146" s="135">
        <f ca="1">IF(OR($Z146=0,SSSModel!$C$4="CF"),BS146,
IF(LEFT($V146,3)="ON_",
     IF(SSSModel!$C$4="RR",SUMPRODUCT(OFFSET($AC146,0,0,1,$CB$2),OFFSET(Profiles!$K$28,($Z146-1)*(Profiles!$I$26+1)+DQ$4-SSSModel!$C$3+1,0,1,$CB$2)),
     IF(SSSModel!$C$4="ECC",$EA146*$EB146*SUMPRODUCT(OFFSET($AC146,0,MAX(0,DQ$4-$DZ146-$CA$4+1),1,MIN($DZ146,DQ$4-$CA$4+1)),OFFSET(Escalation!$K$24,($Y146-1)*(Escalation!$I$22+1)+DQ$4-SSSModel!$C$3+1,MAX(0,DQ$4-$DZ146-$CA$4+1),1,MIN($DZ146,DQ$4-$CA$4+1))),
     IF(SSSModel!$C$4="PV",BS146*$EA146*(1+SSSModel!$C$2),
     IF(SSSModel!$C$4="FCR",$EC146*SUM(OFFSET($AC146,0,MAX(DQ$4-$AC$4-$DZ146+1,0),1,MIN($DZ146,DQ$4-$AC$4+1))),0)))),
SUM($AC146:$BZ146)*
     IF(SSSModel!$C$4="RR",OFFSET(Profiles!$K$2,$Z146,MAX(Profiles!$C$2,BS$4-$W146)),
     IF(SSSModel!$C$4="ECC",$EA146*$EB146*IF(MAX(Escalation!$C$2,BS$4-$W146)&gt;$DZ146-1,0,OFFSET(Escalation!$K$2,$Y146,MAX(Escalation!$C$2,BS$4-$W146))),
     IF(SSSModel!$C$4="PV",IF(DQ$4=$W146,$EA146*(1+SSSModel!$C$2),0),
     IF(SSSModel!$C$4="FCR",IF(AND(DQ$4&gt;=$W146,OFFSET(Profiles!$K$2,$Z146,MAX(Profiles!$C$2,BS$4-$W146))&gt;0),$EC146,0),0))))))</f>
        <v>0</v>
      </c>
      <c r="DR146" s="135">
        <f ca="1">IF(OR($Z146=0,SSSModel!$C$4="CF"),BT146,
IF(LEFT($V146,3)="ON_",
     IF(SSSModel!$C$4="RR",SUMPRODUCT(OFFSET($AC146,0,0,1,$CB$2),OFFSET(Profiles!$K$28,($Z146-1)*(Profiles!$I$26+1)+DR$4-SSSModel!$C$3+1,0,1,$CB$2)),
     IF(SSSModel!$C$4="ECC",$EA146*$EB146*SUMPRODUCT(OFFSET($AC146,0,MAX(0,DR$4-$DZ146-$CA$4+1),1,MIN($DZ146,DR$4-$CA$4+1)),OFFSET(Escalation!$K$24,($Y146-1)*(Escalation!$I$22+1)+DR$4-SSSModel!$C$3+1,MAX(0,DR$4-$DZ146-$CA$4+1),1,MIN($DZ146,DR$4-$CA$4+1))),
     IF(SSSModel!$C$4="PV",BT146*$EA146*(1+SSSModel!$C$2),
     IF(SSSModel!$C$4="FCR",$EC146*SUM(OFFSET($AC146,0,MAX(DR$4-$AC$4-$DZ146+1,0),1,MIN($DZ146,DR$4-$AC$4+1))),0)))),
SUM($AC146:$BZ146)*
     IF(SSSModel!$C$4="RR",OFFSET(Profiles!$K$2,$Z146,MAX(Profiles!$C$2,BT$4-$W146)),
     IF(SSSModel!$C$4="ECC",$EA146*$EB146*IF(MAX(Escalation!$C$2,BT$4-$W146)&gt;$DZ146-1,0,OFFSET(Escalation!$K$2,$Y146,MAX(Escalation!$C$2,BT$4-$W146))),
     IF(SSSModel!$C$4="PV",IF(DR$4=$W146,$EA146*(1+SSSModel!$C$2),0),
     IF(SSSModel!$C$4="FCR",IF(AND(DR$4&gt;=$W146,OFFSET(Profiles!$K$2,$Z146,MAX(Profiles!$C$2,BT$4-$W146))&gt;0),$EC146,0),0))))))</f>
        <v>0</v>
      </c>
      <c r="DS146" s="135">
        <f ca="1">IF(OR($Z146=0,SSSModel!$C$4="CF"),BU146,
IF(LEFT($V146,3)="ON_",
     IF(SSSModel!$C$4="RR",SUMPRODUCT(OFFSET($AC146,0,0,1,$CB$2),OFFSET(Profiles!$K$28,($Z146-1)*(Profiles!$I$26+1)+DS$4-SSSModel!$C$3+1,0,1,$CB$2)),
     IF(SSSModel!$C$4="ECC",$EA146*$EB146*SUMPRODUCT(OFFSET($AC146,0,MAX(0,DS$4-$DZ146-$CA$4+1),1,MIN($DZ146,DS$4-$CA$4+1)),OFFSET(Escalation!$K$24,($Y146-1)*(Escalation!$I$22+1)+DS$4-SSSModel!$C$3+1,MAX(0,DS$4-$DZ146-$CA$4+1),1,MIN($DZ146,DS$4-$CA$4+1))),
     IF(SSSModel!$C$4="PV",BU146*$EA146*(1+SSSModel!$C$2),
     IF(SSSModel!$C$4="FCR",$EC146*SUM(OFFSET($AC146,0,MAX(DS$4-$AC$4-$DZ146+1,0),1,MIN($DZ146,DS$4-$AC$4+1))),0)))),
SUM($AC146:$BZ146)*
     IF(SSSModel!$C$4="RR",OFFSET(Profiles!$K$2,$Z146,MAX(Profiles!$C$2,BU$4-$W146)),
     IF(SSSModel!$C$4="ECC",$EA146*$EB146*IF(MAX(Escalation!$C$2,BU$4-$W146)&gt;$DZ146-1,0,OFFSET(Escalation!$K$2,$Y146,MAX(Escalation!$C$2,BU$4-$W146))),
     IF(SSSModel!$C$4="PV",IF(DS$4=$W146,$EA146*(1+SSSModel!$C$2),0),
     IF(SSSModel!$C$4="FCR",IF(AND(DS$4&gt;=$W146,OFFSET(Profiles!$K$2,$Z146,MAX(Profiles!$C$2,BU$4-$W146))&gt;0),$EC146,0),0))))))</f>
        <v>0</v>
      </c>
      <c r="DT146" s="135">
        <f ca="1">IF(OR($Z146=0,SSSModel!$C$4="CF"),BV146,
IF(LEFT($V146,3)="ON_",
     IF(SSSModel!$C$4="RR",SUMPRODUCT(OFFSET($AC146,0,0,1,$CB$2),OFFSET(Profiles!$K$28,($Z146-1)*(Profiles!$I$26+1)+DT$4-SSSModel!$C$3+1,0,1,$CB$2)),
     IF(SSSModel!$C$4="ECC",$EA146*$EB146*SUMPRODUCT(OFFSET($AC146,0,MAX(0,DT$4-$DZ146-$CA$4+1),1,MIN($DZ146,DT$4-$CA$4+1)),OFFSET(Escalation!$K$24,($Y146-1)*(Escalation!$I$22+1)+DT$4-SSSModel!$C$3+1,MAX(0,DT$4-$DZ146-$CA$4+1),1,MIN($DZ146,DT$4-$CA$4+1))),
     IF(SSSModel!$C$4="PV",BV146*$EA146*(1+SSSModel!$C$2),
     IF(SSSModel!$C$4="FCR",$EC146*SUM(OFFSET($AC146,0,MAX(DT$4-$AC$4-$DZ146+1,0),1,MIN($DZ146,DT$4-$AC$4+1))),0)))),
SUM($AC146:$BZ146)*
     IF(SSSModel!$C$4="RR",OFFSET(Profiles!$K$2,$Z146,MAX(Profiles!$C$2,BV$4-$W146)),
     IF(SSSModel!$C$4="ECC",$EA146*$EB146*IF(MAX(Escalation!$C$2,BV$4-$W146)&gt;$DZ146-1,0,OFFSET(Escalation!$K$2,$Y146,MAX(Escalation!$C$2,BV$4-$W146))),
     IF(SSSModel!$C$4="PV",IF(DT$4=$W146,$EA146*(1+SSSModel!$C$2),0),
     IF(SSSModel!$C$4="FCR",IF(AND(DT$4&gt;=$W146,OFFSET(Profiles!$K$2,$Z146,MAX(Profiles!$C$2,BV$4-$W146))&gt;0),$EC146,0),0))))))</f>
        <v>0</v>
      </c>
      <c r="DU146" s="135">
        <f ca="1">IF(OR($Z146=0,SSSModel!$C$4="CF"),BW146,
IF(LEFT($V146,3)="ON_",
     IF(SSSModel!$C$4="RR",SUMPRODUCT(OFFSET($AC146,0,0,1,$CB$2),OFFSET(Profiles!$K$28,($Z146-1)*(Profiles!$I$26+1)+DU$4-SSSModel!$C$3+1,0,1,$CB$2)),
     IF(SSSModel!$C$4="ECC",$EA146*$EB146*SUMPRODUCT(OFFSET($AC146,0,MAX(0,DU$4-$DZ146-$CA$4+1),1,MIN($DZ146,DU$4-$CA$4+1)),OFFSET(Escalation!$K$24,($Y146-1)*(Escalation!$I$22+1)+DU$4-SSSModel!$C$3+1,MAX(0,DU$4-$DZ146-$CA$4+1),1,MIN($DZ146,DU$4-$CA$4+1))),
     IF(SSSModel!$C$4="PV",BW146*$EA146*(1+SSSModel!$C$2),
     IF(SSSModel!$C$4="FCR",$EC146*SUM(OFFSET($AC146,0,MAX(DU$4-$AC$4-$DZ146+1,0),1,MIN($DZ146,DU$4-$AC$4+1))),0)))),
SUM($AC146:$BZ146)*
     IF(SSSModel!$C$4="RR",OFFSET(Profiles!$K$2,$Z146,MAX(Profiles!$C$2,BW$4-$W146)),
     IF(SSSModel!$C$4="ECC",$EA146*$EB146*IF(MAX(Escalation!$C$2,BW$4-$W146)&gt;$DZ146-1,0,OFFSET(Escalation!$K$2,$Y146,MAX(Escalation!$C$2,BW$4-$W146))),
     IF(SSSModel!$C$4="PV",IF(DU$4=$W146,$EA146*(1+SSSModel!$C$2),0),
     IF(SSSModel!$C$4="FCR",IF(AND(DU$4&gt;=$W146,OFFSET(Profiles!$K$2,$Z146,MAX(Profiles!$C$2,BW$4-$W146))&gt;0),$EC146,0),0))))))</f>
        <v>0</v>
      </c>
      <c r="DV146" s="136">
        <f ca="1">IF(OR($Z146=0,SSSModel!$C$4="CF"),BX146,
IF(LEFT($V146,3)="ON_",
     IF(SSSModel!$C$4="RR",SUMPRODUCT(OFFSET($AC146,0,0,1,$CB$2),OFFSET(Profiles!$K$28,($Z146-1)*(Profiles!$I$26+1)+DV$4-SSSModel!$C$3+1,0,1,$CB$2)),
     IF(SSSModel!$C$4="ECC",$EA146*$EB146*SUMPRODUCT(OFFSET($AC146,0,MAX(0,DV$4-$DZ146-$CA$4+1),1,MIN($DZ146,DV$4-$CA$4+1)),OFFSET(Escalation!$K$24,($Y146-1)*(Escalation!$I$22+1)+DV$4-SSSModel!$C$3+1,MAX(0,DV$4-$DZ146-$CA$4+1),1,MIN($DZ146,DV$4-$CA$4+1))),
     IF(SSSModel!$C$4="PV",BX146*$EA146*(1+SSSModel!$C$2),
     IF(SSSModel!$C$4="FCR",$EC146*SUM(OFFSET($AC146,0,MAX(DV$4-$AC$4-$DZ146+1,0),1,MIN($DZ146,DV$4-$AC$4+1))),0)))),
SUM($AC146:$BZ146)*
     IF(SSSModel!$C$4="RR",OFFSET(Profiles!$K$2,$Z146,MAX(Profiles!$C$2,BX$4-$W146)),
     IF(SSSModel!$C$4="ECC",$EA146*$EB146*IF(MAX(Escalation!$C$2,BX$4-$W146)&gt;$DZ146-1,0,OFFSET(Escalation!$K$2,$Y146,MAX(Escalation!$C$2,BX$4-$W146))),
     IF(SSSModel!$C$4="PV",IF(DV$4=$W146,$EA146*(1+SSSModel!$C$2),0),
     IF(SSSModel!$C$4="FCR",IF(AND(DV$4&gt;=$W146,OFFSET(Profiles!$K$2,$Z146,MAX(Profiles!$C$2,BX$4-$W146))&gt;0),$EC146,0),0))))))</f>
        <v>0</v>
      </c>
      <c r="DW146" s="136">
        <f ca="1">IF(OR($Z146=0,SSSModel!$C$4="CF"),BY146,
IF(LEFT($V146,3)="ON_",
     IF(SSSModel!$C$4="RR",SUMPRODUCT(OFFSET($AC146,0,0,1,$CB$2),OFFSET(Profiles!$K$28,($Z146-1)*(Profiles!$I$26+1)+DW$4-SSSModel!$C$3+1,0,1,$CB$2)),
     IF(SSSModel!$C$4="ECC",$EA146*$EB146*SUMPRODUCT(OFFSET($AC146,0,MAX(0,DW$4-$DZ146-$CA$4+1),1,MIN($DZ146,DW$4-$CA$4+1)),OFFSET(Escalation!$K$24,($Y146-1)*(Escalation!$I$22+1)+DW$4-SSSModel!$C$3+1,MAX(0,DW$4-$DZ146-$CA$4+1),1,MIN($DZ146,DW$4-$CA$4+1))),
     IF(SSSModel!$C$4="PV",BY146*$EA146*(1+SSSModel!$C$2),
     IF(SSSModel!$C$4="FCR",$EC146*SUM(OFFSET($AC146,0,MAX(DW$4-$AC$4-$DZ146+1,0),1,MIN($DZ146,DW$4-$AC$4+1))),0)))),
SUM($AC146:$BZ146)*
     IF(SSSModel!$C$4="RR",OFFSET(Profiles!$K$2,$Z146,MAX(Profiles!$C$2,BY$4-$W146)),
     IF(SSSModel!$C$4="ECC",$EA146*$EB146*IF(MAX(Escalation!$C$2,BY$4-$W146)&gt;$DZ146-1,0,OFFSET(Escalation!$K$2,$Y146,MAX(Escalation!$C$2,BY$4-$W146))),
     IF(SSSModel!$C$4="PV",IF(DW$4=$W146,$EA146*(1+SSSModel!$C$2),0),
     IF(SSSModel!$C$4="FCR",IF(AND(DW$4&gt;=$W146,OFFSET(Profiles!$K$2,$Z146,MAX(Profiles!$C$2,BY$4-$W146))&gt;0),$EC146,0),0))))))</f>
        <v>0</v>
      </c>
      <c r="DX146" s="136">
        <f ca="1">IF(OR($Z146=0,SSSModel!$C$4="CF"),BZ146,
IF(LEFT($V146,3)="ON_",
     IF(SSSModel!$C$4="RR",SUMPRODUCT(OFFSET($AC146,0,0,1,$CB$2),OFFSET(Profiles!$K$28,($Z146-1)*(Profiles!$I$26+1)+DX$4-SSSModel!$C$3+1,0,1,$CB$2)),
     IF(SSSModel!$C$4="ECC",$EA146*$EB146*SUMPRODUCT(OFFSET($AC146,0,MAX(0,DX$4-$DZ146-$CA$4+1),1,MIN($DZ146,DX$4-$CA$4+1)),OFFSET(Escalation!$K$24,($Y146-1)*(Escalation!$I$22+1)+DX$4-SSSModel!$C$3+1,MAX(0,DX$4-$DZ146-$CA$4+1),1,MIN($DZ146,DX$4-$CA$4+1))),
     IF(SSSModel!$C$4="PV",BZ146*$EA146*(1+SSSModel!$C$2),
     IF(SSSModel!$C$4="FCR",$EC146*SUM(OFFSET($AC146,0,MAX(DX$4-$AC$4-$DZ146+1,0),1,MIN($DZ146,DX$4-$AC$4+1))),0)))),
SUM($AC146:$BZ146)*
     IF(SSSModel!$C$4="RR",OFFSET(Profiles!$K$2,$Z146,MAX(Profiles!$C$2,BZ$4-$W146)),
     IF(SSSModel!$C$4="ECC",$EA146*$EB146*IF(MAX(Escalation!$C$2,BZ$4-$W146)&gt;$DZ146-1,0,OFFSET(Escalation!$K$2,$Y146,MAX(Escalation!$C$2,BZ$4-$W146))),
     IF(SSSModel!$C$4="PV",IF(DX$4=$W146,$EA146*(1+SSSModel!$C$2),0),
     IF(SSSModel!$C$4="FCR",IF(AND(DX$4&gt;=$W146,OFFSET(Profiles!$K$2,$Z146,MAX(Profiles!$C$2,BZ$4-$W146))&gt;0),$EC146,0),0))))))</f>
        <v>0</v>
      </c>
      <c r="DY146" s="82">
        <f ca="1">IF($Y146=0,0,OFFSET(Escalation!$B$2,$Y146,0))</f>
        <v>0</v>
      </c>
      <c r="DZ146" s="80">
        <f ca="1">IF($Z146=0,0,COUNTIF(OFFSET(Profiles!$K$2,$Z146,0,1,50),"&gt;0"))</f>
        <v>0</v>
      </c>
      <c r="EA146" s="137">
        <f ca="1">IF($Z146=0,0,SUMPRODUCT(Profiles!$C$20:$BH$20,OFFSET(Profiles!$C$2,$Z146,0,1,Profiles!$B$1)))</f>
        <v>0</v>
      </c>
      <c r="EB146" s="24">
        <f>IF($Z146=0,0,((1-(1+DY146)/(1+SSSModel!$C$2))/(1-((1+DY146)/(1+SSSModel!$C$2))^DZ146))*(1+SSSModel!$C$2))</f>
        <v>0</v>
      </c>
      <c r="EC146" s="24">
        <f>IF($Z146=0,0,-PMT(SSSModel!$C$2,DZ146,EA146))</f>
        <v>0</v>
      </c>
    </row>
    <row r="147" spans="2:135" x14ac:dyDescent="0.35">
      <c r="C147" s="18">
        <f t="shared" si="18"/>
        <v>15</v>
      </c>
      <c r="D147" s="18">
        <f t="shared" si="19"/>
        <v>3</v>
      </c>
      <c r="E147" s="18">
        <f t="shared" ca="1" si="20"/>
        <v>0</v>
      </c>
      <c r="G147" s="25" t="str">
        <f ca="1">IF($E147=0,"",OFFSET(Resources!B$26,$E147,0))</f>
        <v/>
      </c>
      <c r="H147" s="25" t="str">
        <f ca="1">IF($E147=0,"",OFFSET(Resources!C$26,$E147,0))</f>
        <v/>
      </c>
      <c r="I147" s="25" t="str">
        <f ca="1">IF($E147=0,"",OFFSET(Resources!$E$26,$E147,0))</f>
        <v/>
      </c>
      <c r="J147" s="16">
        <v>1</v>
      </c>
      <c r="K147" s="16" t="s">
        <v>150</v>
      </c>
      <c r="L147" s="25" t="str">
        <f ca="1">OFFSET(Resources!$CG$24,0,$C147-1)</f>
        <v>Hourly Operating Cost</v>
      </c>
      <c r="M147" s="25" t="str">
        <f ca="1">OFFSET(Resources!$CG$25,0,$C147-1)</f>
        <v>O&amp;M</v>
      </c>
      <c r="N147" s="1">
        <v>1</v>
      </c>
      <c r="O147" s="7">
        <f ca="1">IF($E147=0,0,OFFSET(Resources!$CG$26,$E147,$C147-1))</f>
        <v>0</v>
      </c>
      <c r="P147" s="25" t="str">
        <f ca="1">OFFSET(Resources!$CG$26,0,$C147-1)</f>
        <v>$/Yr</v>
      </c>
      <c r="Q147" s="18">
        <f ca="1">IF($E147=0,0,OFFSET(GenAlts!$W$4,$E147,$D147-1))</f>
        <v>0</v>
      </c>
      <c r="R147" s="1">
        <v>1</v>
      </c>
      <c r="S147" t="str">
        <f ca="1">IF($E147=0,"",OFFSET(Resources!$R$26,$E147,0))</f>
        <v/>
      </c>
      <c r="T147" s="1"/>
      <c r="U147" s="25">
        <f ca="1">IF($E147=0,0,OFFSET(Resources!$AB$26,$E147,($C147-1)*Resources!$CI$20))</f>
        <v>0</v>
      </c>
      <c r="V147" s="1"/>
      <c r="W147">
        <f t="shared" ca="1" si="17"/>
        <v>0</v>
      </c>
      <c r="X147">
        <f>IF(T147="",0,MATCH(T147,Profiles!$A$3:$A$22,0))</f>
        <v>0</v>
      </c>
      <c r="Y147" s="10">
        <f ca="1">IF(U147=0,0,MATCH(U147,Escalation!$A$3:$A$18,0))</f>
        <v>0</v>
      </c>
      <c r="Z147">
        <f>IF(V147="",0,MATCH(V147,Profiles!$A$3:$A$22,0))</f>
        <v>0</v>
      </c>
      <c r="AA147" s="8"/>
      <c r="AB147" s="8">
        <v>0</v>
      </c>
      <c r="AC147" s="72">
        <f ca="1">IF(OR(AC$4&lt;$Q147,AC$4&gt;$Q147+IF($S147="",1000,$S147)-1),0,IF(MOD(AC$4-$Q147,IF($R147="",1000,$R147))=0,$O147,0))*IF($Y147&gt;0,(1+INDEX(Escalation!$B$3:$B$18,$Y147,0))^(AC$4-SSSModel!$C$5),1)*IF($X147=0,1,OFFSET(Profiles!$K$2,$X147,MAX(Profiles!$C$2,AC$4-$Q147)))*IF($AA147=1,(1+SSSModel!#REF!),1)</f>
        <v>0</v>
      </c>
      <c r="AD147" s="72">
        <f ca="1">IF(OR(AD$4&lt;$Q147,AD$4&gt;$Q147+IF($S147="",1000,$S147)-1),0,IF(MOD(AD$4-$Q147,IF($R147="",1000,$R147))=0,$O147,0))*IF($Y147&gt;0,(1+INDEX(Escalation!$B$3:$B$18,$Y147,0))^(AD$4-SSSModel!$C$5),1)*IF($X147=0,1,OFFSET(Profiles!$K$2,$X147,MAX(Profiles!$C$2,AD$4-$Q147)))*IF($AA147=1,(1+SSSModel!#REF!),1)</f>
        <v>0</v>
      </c>
      <c r="AE147" s="72">
        <f ca="1">IF(OR(AE$4&lt;$Q147,AE$4&gt;$Q147+IF($S147="",1000,$S147)-1),0,IF(MOD(AE$4-$Q147,IF($R147="",1000,$R147))=0,$O147,0))*IF($Y147&gt;0,(1+INDEX(Escalation!$B$3:$B$18,$Y147,0))^(AE$4-SSSModel!$C$5),1)*IF($X147=0,1,OFFSET(Profiles!$K$2,$X147,MAX(Profiles!$C$2,AE$4-$Q147)))*IF($AA147=1,(1+SSSModel!#REF!),1)</f>
        <v>0</v>
      </c>
      <c r="AF147" s="72">
        <f ca="1">IF(OR(AF$4&lt;$Q147,AF$4&gt;$Q147+IF($S147="",1000,$S147)-1),0,IF(MOD(AF$4-$Q147,IF($R147="",1000,$R147))=0,$O147,0))*IF($Y147&gt;0,(1+INDEX(Escalation!$B$3:$B$18,$Y147,0))^(AF$4-SSSModel!$C$5),1)*IF($X147=0,1,OFFSET(Profiles!$K$2,$X147,MAX(Profiles!$C$2,AF$4-$Q147)))*IF($AA147=1,(1+SSSModel!#REF!),1)</f>
        <v>0</v>
      </c>
      <c r="AG147" s="72">
        <f ca="1">IF(OR(AG$4&lt;$Q147,AG$4&gt;$Q147+IF($S147="",1000,$S147)-1),0,IF(MOD(AG$4-$Q147,IF($R147="",1000,$R147))=0,$O147,0))*IF($Y147&gt;0,(1+INDEX(Escalation!$B$3:$B$18,$Y147,0))^(AG$4-SSSModel!$C$5),1)*IF($X147=0,1,OFFSET(Profiles!$K$2,$X147,MAX(Profiles!$C$2,AG$4-$Q147)))*IF($AA147=1,(1+SSSModel!#REF!),1)</f>
        <v>0</v>
      </c>
      <c r="AH147" s="72">
        <f ca="1">IF(OR(AH$4&lt;$Q147,AH$4&gt;$Q147+IF($S147="",1000,$S147)-1),0,IF(MOD(AH$4-$Q147,IF($R147="",1000,$R147))=0,$O147,0))*IF($Y147&gt;0,(1+INDEX(Escalation!$B$3:$B$18,$Y147,0))^(AH$4-SSSModel!$C$5),1)*IF($X147=0,1,OFFSET(Profiles!$K$2,$X147,MAX(Profiles!$C$2,AH$4-$Q147)))*IF($AA147=1,(1+SSSModel!#REF!),1)</f>
        <v>0</v>
      </c>
      <c r="AI147" s="72">
        <f ca="1">IF(OR(AI$4&lt;$Q147,AI$4&gt;$Q147+IF($S147="",1000,$S147)-1),0,IF(MOD(AI$4-$Q147,IF($R147="",1000,$R147))=0,$O147,0))*IF($Y147&gt;0,(1+INDEX(Escalation!$B$3:$B$18,$Y147,0))^(AI$4-SSSModel!$C$5),1)*IF($X147=0,1,OFFSET(Profiles!$K$2,$X147,MAX(Profiles!$C$2,AI$4-$Q147)))*IF($AA147=1,(1+SSSModel!#REF!),1)</f>
        <v>0</v>
      </c>
      <c r="AJ147" s="72">
        <f ca="1">IF(OR(AJ$4&lt;$Q147,AJ$4&gt;$Q147+IF($S147="",1000,$S147)-1),0,IF(MOD(AJ$4-$Q147,IF($R147="",1000,$R147))=0,$O147,0))*IF($Y147&gt;0,(1+INDEX(Escalation!$B$3:$B$18,$Y147,0))^(AJ$4-SSSModel!$C$5),1)*IF($X147=0,1,OFFSET(Profiles!$K$2,$X147,MAX(Profiles!$C$2,AJ$4-$Q147)))*IF($AA147=1,(1+SSSModel!#REF!),1)</f>
        <v>0</v>
      </c>
      <c r="AK147" s="72">
        <f ca="1">IF(OR(AK$4&lt;$Q147,AK$4&gt;$Q147+IF($S147="",1000,$S147)-1),0,IF(MOD(AK$4-$Q147,IF($R147="",1000,$R147))=0,$O147,0))*IF($Y147&gt;0,(1+INDEX(Escalation!$B$3:$B$18,$Y147,0))^(AK$4-SSSModel!$C$5),1)*IF($X147=0,1,OFFSET(Profiles!$K$2,$X147,MAX(Profiles!$C$2,AK$4-$Q147)))*IF($AA147=1,(1+SSSModel!#REF!),1)</f>
        <v>0</v>
      </c>
      <c r="AL147" s="72">
        <f ca="1">IF(OR(AL$4&lt;$Q147,AL$4&gt;$Q147+IF($S147="",1000,$S147)-1),0,IF(MOD(AL$4-$Q147,IF($R147="",1000,$R147))=0,$O147,0))*IF($Y147&gt;0,(1+INDEX(Escalation!$B$3:$B$18,$Y147,0))^(AL$4-SSSModel!$C$5),1)*IF($X147=0,1,OFFSET(Profiles!$K$2,$X147,MAX(Profiles!$C$2,AL$4-$Q147)))*IF($AA147=1,(1+SSSModel!#REF!),1)</f>
        <v>0</v>
      </c>
      <c r="AM147" s="72">
        <f ca="1">IF(OR(AM$4&lt;$Q147,AM$4&gt;$Q147+IF($S147="",1000,$S147)-1),0,IF(MOD(AM$4-$Q147,IF($R147="",1000,$R147))=0,$O147,0))*IF($Y147&gt;0,(1+INDEX(Escalation!$B$3:$B$18,$Y147,0))^(AM$4-SSSModel!$C$5),1)*IF($X147=0,1,OFFSET(Profiles!$K$2,$X147,MAX(Profiles!$C$2,AM$4-$Q147)))*IF($AA147=1,(1+SSSModel!#REF!),1)</f>
        <v>0</v>
      </c>
      <c r="AN147" s="72">
        <f ca="1">IF(OR(AN$4&lt;$Q147,AN$4&gt;$Q147+IF($S147="",1000,$S147)-1),0,IF(MOD(AN$4-$Q147,IF($R147="",1000,$R147))=0,$O147,0))*IF($Y147&gt;0,(1+INDEX(Escalation!$B$3:$B$18,$Y147,0))^(AN$4-SSSModel!$C$5),1)*IF($X147=0,1,OFFSET(Profiles!$K$2,$X147,MAX(Profiles!$C$2,AN$4-$Q147)))*IF($AA147=1,(1+SSSModel!#REF!),1)</f>
        <v>0</v>
      </c>
      <c r="AO147" s="72">
        <f ca="1">IF(OR(AO$4&lt;$Q147,AO$4&gt;$Q147+IF($S147="",1000,$S147)-1),0,IF(MOD(AO$4-$Q147,IF($R147="",1000,$R147))=0,$O147,0))*IF($Y147&gt;0,(1+INDEX(Escalation!$B$3:$B$18,$Y147,0))^(AO$4-SSSModel!$C$5),1)*IF($X147=0,1,OFFSET(Profiles!$K$2,$X147,MAX(Profiles!$C$2,AO$4-$Q147)))*IF($AA147=1,(1+SSSModel!#REF!),1)</f>
        <v>0</v>
      </c>
      <c r="AP147" s="72">
        <f ca="1">IF(OR(AP$4&lt;$Q147,AP$4&gt;$Q147+IF($S147="",1000,$S147)-1),0,IF(MOD(AP$4-$Q147,IF($R147="",1000,$R147))=0,$O147,0))*IF($Y147&gt;0,(1+INDEX(Escalation!$B$3:$B$18,$Y147,0))^(AP$4-SSSModel!$C$5),1)*IF($X147=0,1,OFFSET(Profiles!$K$2,$X147,MAX(Profiles!$C$2,AP$4-$Q147)))*IF($AA147=1,(1+SSSModel!#REF!),1)</f>
        <v>0</v>
      </c>
      <c r="AQ147" s="72">
        <f ca="1">IF(OR(AQ$4&lt;$Q147,AQ$4&gt;$Q147+IF($S147="",1000,$S147)-1),0,IF(MOD(AQ$4-$Q147,IF($R147="",1000,$R147))=0,$O147,0))*IF($Y147&gt;0,(1+INDEX(Escalation!$B$3:$B$18,$Y147,0))^(AQ$4-SSSModel!$C$5),1)*IF($X147=0,1,OFFSET(Profiles!$K$2,$X147,MAX(Profiles!$C$2,AQ$4-$Q147)))*IF($AA147=1,(1+SSSModel!#REF!),1)</f>
        <v>0</v>
      </c>
      <c r="AR147" s="72">
        <f ca="1">IF(OR(AR$4&lt;$Q147,AR$4&gt;$Q147+IF($S147="",1000,$S147)-1),0,IF(MOD(AR$4-$Q147,IF($R147="",1000,$R147))=0,$O147,0))*IF($Y147&gt;0,(1+INDEX(Escalation!$B$3:$B$18,$Y147,0))^(AR$4-SSSModel!$C$5),1)*IF($X147=0,1,OFFSET(Profiles!$K$2,$X147,MAX(Profiles!$C$2,AR$4-$Q147)))*IF($AA147=1,(1+SSSModel!#REF!),1)</f>
        <v>0</v>
      </c>
      <c r="AS147" s="72">
        <f ca="1">IF(OR(AS$4&lt;$Q147,AS$4&gt;$Q147+IF($S147="",1000,$S147)-1),0,IF(MOD(AS$4-$Q147,IF($R147="",1000,$R147))=0,$O147,0))*IF($Y147&gt;0,(1+INDEX(Escalation!$B$3:$B$18,$Y147,0))^(AS$4-SSSModel!$C$5),1)*IF($X147=0,1,OFFSET(Profiles!$K$2,$X147,MAX(Profiles!$C$2,AS$4-$Q147)))*IF($AA147=1,(1+SSSModel!#REF!),1)</f>
        <v>0</v>
      </c>
      <c r="AT147" s="72">
        <f ca="1">IF(OR(AT$4&lt;$Q147,AT$4&gt;$Q147+IF($S147="",1000,$S147)-1),0,IF(MOD(AT$4-$Q147,IF($R147="",1000,$R147))=0,$O147,0))*IF($Y147&gt;0,(1+INDEX(Escalation!$B$3:$B$18,$Y147,0))^(AT$4-SSSModel!$C$5),1)*IF($X147=0,1,OFFSET(Profiles!$K$2,$X147,MAX(Profiles!$C$2,AT$4-$Q147)))*IF($AA147=1,(1+SSSModel!#REF!),1)</f>
        <v>0</v>
      </c>
      <c r="AU147" s="72">
        <f ca="1">IF(OR(AU$4&lt;$Q147,AU$4&gt;$Q147+IF($S147="",1000,$S147)-1),0,IF(MOD(AU$4-$Q147,IF($R147="",1000,$R147))=0,$O147,0))*IF($Y147&gt;0,(1+INDEX(Escalation!$B$3:$B$18,$Y147,0))^(AU$4-SSSModel!$C$5),1)*IF($X147=0,1,OFFSET(Profiles!$K$2,$X147,MAX(Profiles!$C$2,AU$4-$Q147)))*IF($AA147=1,(1+SSSModel!#REF!),1)</f>
        <v>0</v>
      </c>
      <c r="AV147" s="72">
        <f ca="1">IF(OR(AV$4&lt;$Q147,AV$4&gt;$Q147+IF($S147="",1000,$S147)-1),0,IF(MOD(AV$4-$Q147,IF($R147="",1000,$R147))=0,$O147,0))*IF($Y147&gt;0,(1+INDEX(Escalation!$B$3:$B$18,$Y147,0))^(AV$4-SSSModel!$C$5),1)*IF($X147=0,1,OFFSET(Profiles!$K$2,$X147,MAX(Profiles!$C$2,AV$4-$Q147)))*IF($AA147=1,(1+SSSModel!#REF!),1)</f>
        <v>0</v>
      </c>
      <c r="AW147" s="72">
        <f ca="1">IF(OR(AW$4&lt;$Q147,AW$4&gt;$Q147+IF($S147="",1000,$S147)-1),0,IF(MOD(AW$4-$Q147,IF($R147="",1000,$R147))=0,$O147,0))*IF($Y147&gt;0,(1+INDEX(Escalation!$B$3:$B$18,$Y147,0))^(AW$4-SSSModel!$C$5),1)*IF($X147=0,1,OFFSET(Profiles!$K$2,$X147,MAX(Profiles!$C$2,AW$4-$Q147)))*IF($AA147=1,(1+SSSModel!#REF!),1)</f>
        <v>0</v>
      </c>
      <c r="AX147" s="72">
        <f ca="1">IF(OR(AX$4&lt;$Q147,AX$4&gt;$Q147+IF($S147="",1000,$S147)-1),0,IF(MOD(AX$4-$Q147,IF($R147="",1000,$R147))=0,$O147,0))*IF($Y147&gt;0,(1+INDEX(Escalation!$B$3:$B$18,$Y147,0))^(AX$4-SSSModel!$C$5),1)*IF($X147=0,1,OFFSET(Profiles!$K$2,$X147,MAX(Profiles!$C$2,AX$4-$Q147)))*IF($AA147=1,(1+SSSModel!#REF!),1)</f>
        <v>0</v>
      </c>
      <c r="AY147" s="72">
        <f ca="1">IF(OR(AY$4&lt;$Q147,AY$4&gt;$Q147+IF($S147="",1000,$S147)-1),0,IF(MOD(AY$4-$Q147,IF($R147="",1000,$R147))=0,$O147,0))*IF($Y147&gt;0,(1+INDEX(Escalation!$B$3:$B$18,$Y147,0))^(AY$4-SSSModel!$C$5),1)*IF($X147=0,1,OFFSET(Profiles!$K$2,$X147,MAX(Profiles!$C$2,AY$4-$Q147)))*IF($AA147=1,(1+SSSModel!#REF!),1)</f>
        <v>0</v>
      </c>
      <c r="AZ147" s="72">
        <f ca="1">IF(OR(AZ$4&lt;$Q147,AZ$4&gt;$Q147+IF($S147="",1000,$S147)-1),0,IF(MOD(AZ$4-$Q147,IF($R147="",1000,$R147))=0,$O147,0))*IF($Y147&gt;0,(1+INDEX(Escalation!$B$3:$B$18,$Y147,0))^(AZ$4-SSSModel!$C$5),1)*IF($X147=0,1,OFFSET(Profiles!$K$2,$X147,MAX(Profiles!$C$2,AZ$4-$Q147)))*IF($AA147=1,(1+SSSModel!#REF!),1)</f>
        <v>0</v>
      </c>
      <c r="BA147" s="72">
        <f ca="1">IF(OR(BA$4&lt;$Q147,BA$4&gt;$Q147+IF($S147="",1000,$S147)-1),0,IF(MOD(BA$4-$Q147,IF($R147="",1000,$R147))=0,$O147,0))*IF($Y147&gt;0,(1+INDEX(Escalation!$B$3:$B$18,$Y147,0))^(BA$4-SSSModel!$C$5),1)*IF($X147=0,1,OFFSET(Profiles!$K$2,$X147,MAX(Profiles!$C$2,BA$4-$Q147)))*IF($AA147=1,(1+SSSModel!#REF!),1)</f>
        <v>0</v>
      </c>
      <c r="BB147" s="72">
        <f ca="1">IF(OR(BB$4&lt;$Q147,BB$4&gt;$Q147+IF($S147="",1000,$S147)-1),0,IF(MOD(BB$4-$Q147,IF($R147="",1000,$R147))=0,$O147,0))*IF($Y147&gt;0,(1+INDEX(Escalation!$B$3:$B$18,$Y147,0))^(BB$4-SSSModel!$C$5),1)*IF($X147=0,1,OFFSET(Profiles!$K$2,$X147,MAX(Profiles!$C$2,BB$4-$Q147)))*IF($AA147=1,(1+SSSModel!#REF!),1)</f>
        <v>0</v>
      </c>
      <c r="BC147" s="72">
        <f ca="1">IF(OR(BC$4&lt;$Q147,BC$4&gt;$Q147+IF($S147="",1000,$S147)-1),0,IF(MOD(BC$4-$Q147,IF($R147="",1000,$R147))=0,$O147,0))*IF($Y147&gt;0,(1+INDEX(Escalation!$B$3:$B$18,$Y147,0))^(BC$4-SSSModel!$C$5),1)*IF($X147=0,1,OFFSET(Profiles!$K$2,$X147,MAX(Profiles!$C$2,BC$4-$Q147)))*IF($AA147=1,(1+SSSModel!#REF!),1)</f>
        <v>0</v>
      </c>
      <c r="BD147" s="72">
        <f ca="1">IF(OR(BD$4&lt;$Q147,BD$4&gt;$Q147+IF($S147="",1000,$S147)-1),0,IF(MOD(BD$4-$Q147,IF($R147="",1000,$R147))=0,$O147,0))*IF($Y147&gt;0,(1+INDEX(Escalation!$B$3:$B$18,$Y147,0))^(BD$4-SSSModel!$C$5),1)*IF($X147=0,1,OFFSET(Profiles!$K$2,$X147,MAX(Profiles!$C$2,BD$4-$Q147)))*IF($AA147=1,(1+SSSModel!#REF!),1)</f>
        <v>0</v>
      </c>
      <c r="BE147" s="72">
        <f ca="1">IF(OR(BE$4&lt;$Q147,BE$4&gt;$Q147+IF($S147="",1000,$S147)-1),0,IF(MOD(BE$4-$Q147,IF($R147="",1000,$R147))=0,$O147,0))*IF($Y147&gt;0,(1+INDEX(Escalation!$B$3:$B$18,$Y147,0))^(BE$4-SSSModel!$C$5),1)*IF($X147=0,1,OFFSET(Profiles!$K$2,$X147,MAX(Profiles!$C$2,BE$4-$Q147)))*IF($AA147=1,(1+SSSModel!#REF!),1)</f>
        <v>0</v>
      </c>
      <c r="BF147" s="72">
        <f ca="1">IF(OR(BF$4&lt;$Q147,BF$4&gt;$Q147+IF($S147="",1000,$S147)-1),0,IF(MOD(BF$4-$Q147,IF($R147="",1000,$R147))=0,$O147,0))*IF($Y147&gt;0,(1+INDEX(Escalation!$B$3:$B$18,$Y147,0))^(BF$4-SSSModel!$C$5),1)*IF($X147=0,1,OFFSET(Profiles!$K$2,$X147,MAX(Profiles!$C$2,BF$4-$Q147)))*IF($AA147=1,(1+SSSModel!#REF!),1)</f>
        <v>0</v>
      </c>
      <c r="BG147" s="72">
        <f ca="1">IF(OR(BG$4&lt;$Q147,BG$4&gt;$Q147+IF($S147="",1000,$S147)-1),0,IF(MOD(BG$4-$Q147,IF($R147="",1000,$R147))=0,$O147,0))*IF($Y147&gt;0,(1+INDEX(Escalation!$B$3:$B$18,$Y147,0))^(BG$4-SSSModel!$C$5),1)*IF($X147=0,1,OFFSET(Profiles!$K$2,$X147,MAX(Profiles!$C$2,BG$4-$Q147)))*IF($AA147=1,(1+SSSModel!#REF!),1)</f>
        <v>0</v>
      </c>
      <c r="BH147" s="72">
        <f ca="1">IF(OR(BH$4&lt;$Q147,BH$4&gt;$Q147+IF($S147="",1000,$S147)-1),0,IF(MOD(BH$4-$Q147,IF($R147="",1000,$R147))=0,$O147,0))*IF($Y147&gt;0,(1+INDEX(Escalation!$B$3:$B$18,$Y147,0))^(BH$4-SSSModel!$C$5),1)*IF($X147=0,1,OFFSET(Profiles!$K$2,$X147,MAX(Profiles!$C$2,BH$4-$Q147)))*IF($AA147=1,(1+SSSModel!#REF!),1)</f>
        <v>0</v>
      </c>
      <c r="BI147" s="72">
        <f ca="1">IF(OR(BI$4&lt;$Q147,BI$4&gt;$Q147+IF($S147="",1000,$S147)-1),0,IF(MOD(BI$4-$Q147,IF($R147="",1000,$R147))=0,$O147,0))*IF($Y147&gt;0,(1+INDEX(Escalation!$B$3:$B$18,$Y147,0))^(BI$4-SSSModel!$C$5),1)*IF($X147=0,1,OFFSET(Profiles!$K$2,$X147,MAX(Profiles!$C$2,BI$4-$Q147)))*IF($AA147=1,(1+SSSModel!#REF!),1)</f>
        <v>0</v>
      </c>
      <c r="BJ147" s="72">
        <f ca="1">IF(OR(BJ$4&lt;$Q147,BJ$4&gt;$Q147+IF($S147="",1000,$S147)-1),0,IF(MOD(BJ$4-$Q147,IF($R147="",1000,$R147))=0,$O147,0))*IF($Y147&gt;0,(1+INDEX(Escalation!$B$3:$B$18,$Y147,0))^(BJ$4-SSSModel!$C$5),1)*IF($X147=0,1,OFFSET(Profiles!$K$2,$X147,MAX(Profiles!$C$2,BJ$4-$Q147)))*IF($AA147=1,(1+SSSModel!#REF!),1)</f>
        <v>0</v>
      </c>
      <c r="BK147" s="72">
        <f ca="1">IF(OR(BK$4&lt;$Q147,BK$4&gt;$Q147+IF($S147="",1000,$S147)-1),0,IF(MOD(BK$4-$Q147,IF($R147="",1000,$R147))=0,$O147,0))*IF($Y147&gt;0,(1+INDEX(Escalation!$B$3:$B$18,$Y147,0))^(BK$4-SSSModel!$C$5),1)*IF($X147=0,1,OFFSET(Profiles!$K$2,$X147,MAX(Profiles!$C$2,BK$4-$Q147)))*IF($AA147=1,(1+SSSModel!#REF!),1)</f>
        <v>0</v>
      </c>
      <c r="BL147" s="72">
        <f ca="1">IF(OR(BL$4&lt;$Q147,BL$4&gt;$Q147+IF($S147="",1000,$S147)-1),0,IF(MOD(BL$4-$Q147,IF($R147="",1000,$R147))=0,$O147,0))*IF($Y147&gt;0,(1+INDEX(Escalation!$B$3:$B$18,$Y147,0))^(BL$4-SSSModel!$C$5),1)*IF($X147=0,1,OFFSET(Profiles!$K$2,$X147,MAX(Profiles!$C$2,BL$4-$Q147)))*IF($AA147=1,(1+SSSModel!#REF!),1)</f>
        <v>0</v>
      </c>
      <c r="BM147" s="72">
        <f ca="1">IF(OR(BM$4&lt;$Q147,BM$4&gt;$Q147+IF($S147="",1000,$S147)-1),0,IF(MOD(BM$4-$Q147,IF($R147="",1000,$R147))=0,$O147,0))*IF($Y147&gt;0,(1+INDEX(Escalation!$B$3:$B$18,$Y147,0))^(BM$4-SSSModel!$C$5),1)*IF($X147=0,1,OFFSET(Profiles!$K$2,$X147,MAX(Profiles!$C$2,BM$4-$Q147)))*IF($AA147=1,(1+SSSModel!#REF!),1)</f>
        <v>0</v>
      </c>
      <c r="BN147" s="72">
        <f ca="1">IF(OR(BN$4&lt;$Q147,BN$4&gt;$Q147+IF($S147="",1000,$S147)-1),0,IF(MOD(BN$4-$Q147,IF($R147="",1000,$R147))=0,$O147,0))*IF($Y147&gt;0,(1+INDEX(Escalation!$B$3:$B$18,$Y147,0))^(BN$4-SSSModel!$C$5),1)*IF($X147=0,1,OFFSET(Profiles!$K$2,$X147,MAX(Profiles!$C$2,BN$4-$Q147)))*IF($AA147=1,(1+SSSModel!#REF!),1)</f>
        <v>0</v>
      </c>
      <c r="BO147" s="72">
        <f ca="1">IF(OR(BO$4&lt;$Q147,BO$4&gt;$Q147+IF($S147="",1000,$S147)-1),0,IF(MOD(BO$4-$Q147,IF($R147="",1000,$R147))=0,$O147,0))*IF($Y147&gt;0,(1+INDEX(Escalation!$B$3:$B$18,$Y147,0))^(BO$4-SSSModel!$C$5),1)*IF($X147=0,1,OFFSET(Profiles!$K$2,$X147,MAX(Profiles!$C$2,BO$4-$Q147)))*IF($AA147=1,(1+SSSModel!#REF!),1)</f>
        <v>0</v>
      </c>
      <c r="BP147" s="72">
        <f ca="1">IF(OR(BP$4&lt;$Q147,BP$4&gt;$Q147+IF($S147="",1000,$S147)-1),0,IF(MOD(BP$4-$Q147,IF($R147="",1000,$R147))=0,$O147,0))*IF($Y147&gt;0,(1+INDEX(Escalation!$B$3:$B$18,$Y147,0))^(BP$4-SSSModel!$C$5),1)*IF($X147=0,1,OFFSET(Profiles!$K$2,$X147,MAX(Profiles!$C$2,BP$4-$Q147)))*IF($AA147=1,(1+SSSModel!#REF!),1)</f>
        <v>0</v>
      </c>
      <c r="BQ147" s="72">
        <f ca="1">IF(OR(BQ$4&lt;$Q147,BQ$4&gt;$Q147+IF($S147="",1000,$S147)-1),0,IF(MOD(BQ$4-$Q147,IF($R147="",1000,$R147))=0,$O147,0))*IF($Y147&gt;0,(1+INDEX(Escalation!$B$3:$B$18,$Y147,0))^(BQ$4-SSSModel!$C$5),1)*IF($X147=0,1,OFFSET(Profiles!$K$2,$X147,MAX(Profiles!$C$2,BQ$4-$Q147)))*IF($AA147=1,(1+SSSModel!#REF!),1)</f>
        <v>0</v>
      </c>
      <c r="BR147" s="72">
        <f ca="1">IF(OR(BR$4&lt;$Q147,BR$4&gt;$Q147+IF($S147="",1000,$S147)-1),0,IF(MOD(BR$4-$Q147,IF($R147="",1000,$R147))=0,$O147,0))*IF($Y147&gt;0,(1+INDEX(Escalation!$B$3:$B$18,$Y147,0))^(BR$4-SSSModel!$C$5),1)*IF($X147=0,1,OFFSET(Profiles!$K$2,$X147,MAX(Profiles!$C$2,BR$4-$Q147)))*IF($AA147=1,(1+SSSModel!#REF!),1)</f>
        <v>0</v>
      </c>
      <c r="BS147" s="72">
        <f ca="1">IF(OR(BS$4&lt;$Q147,BS$4&gt;$Q147+IF($S147="",1000,$S147)-1),0,IF(MOD(BS$4-$Q147,IF($R147="",1000,$R147))=0,$O147,0))*IF($Y147&gt;0,(1+INDEX(Escalation!$B$3:$B$18,$Y147,0))^(BS$4-SSSModel!$C$5),1)*IF($X147=0,1,OFFSET(Profiles!$K$2,$X147,MAX(Profiles!$C$2,BS$4-$Q147)))*IF($AA147=1,(1+SSSModel!#REF!),1)</f>
        <v>0</v>
      </c>
      <c r="BT147" s="72">
        <f ca="1">IF(OR(BT$4&lt;$Q147,BT$4&gt;$Q147+IF($S147="",1000,$S147)-1),0,IF(MOD(BT$4-$Q147,IF($R147="",1000,$R147))=0,$O147,0))*IF($Y147&gt;0,(1+INDEX(Escalation!$B$3:$B$18,$Y147,0))^(BT$4-SSSModel!$C$5),1)*IF($X147=0,1,OFFSET(Profiles!$K$2,$X147,MAX(Profiles!$C$2,BT$4-$Q147)))*IF($AA147=1,(1+SSSModel!#REF!),1)</f>
        <v>0</v>
      </c>
      <c r="BU147" s="72">
        <f ca="1">IF(OR(BU$4&lt;$Q147,BU$4&gt;$Q147+IF($S147="",1000,$S147)-1),0,IF(MOD(BU$4-$Q147,IF($R147="",1000,$R147))=0,$O147,0))*IF($Y147&gt;0,(1+INDEX(Escalation!$B$3:$B$18,$Y147,0))^(BU$4-SSSModel!$C$5),1)*IF($X147=0,1,OFFSET(Profiles!$K$2,$X147,MAX(Profiles!$C$2,BU$4-$Q147)))*IF($AA147=1,(1+SSSModel!#REF!),1)</f>
        <v>0</v>
      </c>
      <c r="BV147" s="72">
        <f ca="1">IF(OR(BV$4&lt;$Q147,BV$4&gt;$Q147+IF($S147="",1000,$S147)-1),0,IF(MOD(BV$4-$Q147,IF($R147="",1000,$R147))=0,$O147,0))*IF($Y147&gt;0,(1+INDEX(Escalation!$B$3:$B$18,$Y147,0))^(BV$4-SSSModel!$C$5),1)*IF($X147=0,1,OFFSET(Profiles!$K$2,$X147,MAX(Profiles!$C$2,BV$4-$Q147)))*IF($AA147=1,(1+SSSModel!#REF!),1)</f>
        <v>0</v>
      </c>
      <c r="BW147" s="72">
        <f ca="1">IF(OR(BW$4&lt;$Q147,BW$4&gt;$Q147+IF($S147="",1000,$S147)-1),0,IF(MOD(BW$4-$Q147,IF($R147="",1000,$R147))=0,$O147,0))*IF($Y147&gt;0,(1+INDEX(Escalation!$B$3:$B$18,$Y147,0))^(BW$4-SSSModel!$C$5),1)*IF($X147=0,1,OFFSET(Profiles!$K$2,$X147,MAX(Profiles!$C$2,BW$4-$Q147)))*IF($AA147=1,(1+SSSModel!#REF!),1)</f>
        <v>0</v>
      </c>
      <c r="BX147" s="72">
        <f ca="1">IF(OR(BX$4&lt;$Q147,BX$4&gt;$Q147+IF($S147="",1000,$S147)-1),0,IF(MOD(BX$4-$Q147,IF($R147="",1000,$R147))=0,$O147,0))*IF($Y147&gt;0,(1+INDEX(Escalation!$B$3:$B$18,$Y147,0))^(BX$4-SSSModel!$C$5),1)*IF($X147=0,1,OFFSET(Profiles!$K$2,$X147,MAX(Profiles!$C$2,BX$4-$Q147)))*IF($AA147=1,(1+SSSModel!#REF!),1)</f>
        <v>0</v>
      </c>
      <c r="BY147" s="72">
        <f ca="1">IF(OR(BY$4&lt;$Q147,BY$4&gt;$Q147+IF($S147="",1000,$S147)-1),0,IF(MOD(BY$4-$Q147,IF($R147="",1000,$R147))=0,$O147,0))*IF($Y147&gt;0,(1+INDEX(Escalation!$B$3:$B$18,$Y147,0))^(BY$4-SSSModel!$C$5),1)*IF($X147=0,1,OFFSET(Profiles!$K$2,$X147,MAX(Profiles!$C$2,BY$4-$Q147)))*IF($AA147=1,(1+SSSModel!#REF!),1)</f>
        <v>0</v>
      </c>
      <c r="BZ147" s="72">
        <f ca="1">IF(OR(BZ$4&lt;$Q147,BZ$4&gt;$Q147+IF($S147="",1000,$S147)-1),0,IF(MOD(BZ$4-$Q147,IF($R147="",1000,$R147))=0,$O147,0))*IF($Y147&gt;0,(1+INDEX(Escalation!$B$3:$B$18,$Y147,0))^(BZ$4-SSSModel!$C$5),1)*IF($X147=0,1,OFFSET(Profiles!$K$2,$X147,MAX(Profiles!$C$2,BZ$4-$Q147)))*IF($AA147=1,(1+SSSModel!#REF!),1)</f>
        <v>0</v>
      </c>
      <c r="CA147" s="134">
        <f ca="1">IF(OR($Z147=0,SSSModel!$C$4="CF"),AC147,
IF(LEFT($V147,3)="ON_",
     IF(SSSModel!$C$4="RR",SUMPRODUCT(OFFSET($AC147,0,0,1,$CB$2),OFFSET(Profiles!$K$28,($Z147-1)*(Profiles!$I$26+1)+CA$4-SSSModel!$C$3+1,0,1,$CB$2)),
     IF(SSSModel!$C$4="ECC",$EA147*$EB147*SUMPRODUCT(OFFSET($AC147,0,MAX(0,CA$4-$DZ147-$CA$4+1),1,MIN($DZ147,CA$4-$CA$4+1)),OFFSET(Escalation!$K$24,($Y147-1)*(Escalation!$I$22+1)+CA$4-SSSModel!$C$3+1,MAX(0,CA$4-$DZ147-$CA$4+1),1,MIN($DZ147,CA$4-$CA$4+1))),
     IF(SSSModel!$C$4="PV",AC147*$EA147*(1+SSSModel!$C$2),
     IF(SSSModel!$C$4="FCR",$EC147*SUM(OFFSET($AC147,0,MAX(CA$4-$AC$4-$DZ147+1,0),1,MIN($DZ147,CA$4-$AC$4+1))),0)))),
SUM($AC147:$BZ147)*
     IF(SSSModel!$C$4="RR",OFFSET(Profiles!$K$2,$Z147,MAX(Profiles!$C$2,AC$4-$W147)),
     IF(SSSModel!$C$4="ECC",$EA147*$EB147*IF(MAX(Escalation!$C$2,AC$4-$W147)&gt;$DZ147-1,0,OFFSET(Escalation!$K$2,$Y147,MAX(Escalation!$C$2,AC$4-$W147))),
     IF(SSSModel!$C$4="PV",IF(CA$4=$W147,$EA147*(1+SSSModel!$C$2),0),
     IF(SSSModel!$C$4="FCR",IF(AND(CA$4&gt;=$W147,OFFSET(Profiles!$K$2,$Z147,MAX(Profiles!$C$2,AC$4-$W147))&gt;0),$EC147,0),0))))))</f>
        <v>0</v>
      </c>
      <c r="CB147" s="135">
        <f ca="1">IF(OR($Z147=0,SSSModel!$C$4="CF"),AD147,
IF(LEFT($V147,3)="ON_",
     IF(SSSModel!$C$4="RR",SUMPRODUCT(OFFSET($AC147,0,0,1,$CB$2),OFFSET(Profiles!$K$28,($Z147-1)*(Profiles!$I$26+1)+CB$4-SSSModel!$C$3+1,0,1,$CB$2)),
     IF(SSSModel!$C$4="ECC",$EA147*$EB147*SUMPRODUCT(OFFSET($AC147,0,MAX(0,CB$4-$DZ147-$CA$4+1),1,MIN($DZ147,CB$4-$CA$4+1)),OFFSET(Escalation!$K$24,($Y147-1)*(Escalation!$I$22+1)+CB$4-SSSModel!$C$3+1,MAX(0,CB$4-$DZ147-$CA$4+1),1,MIN($DZ147,CB$4-$CA$4+1))),
     IF(SSSModel!$C$4="PV",AD147*$EA147*(1+SSSModel!$C$2),
     IF(SSSModel!$C$4="FCR",$EC147*SUM(OFFSET($AC147,0,MAX(CB$4-$AC$4-$DZ147+1,0),1,MIN($DZ147,CB$4-$AC$4+1))),0)))),
SUM($AC147:$BZ147)*
     IF(SSSModel!$C$4="RR",OFFSET(Profiles!$K$2,$Z147,MAX(Profiles!$C$2,AD$4-$W147)),
     IF(SSSModel!$C$4="ECC",$EA147*$EB147*IF(MAX(Escalation!$C$2,AD$4-$W147)&gt;$DZ147-1,0,OFFSET(Escalation!$K$2,$Y147,MAX(Escalation!$C$2,AD$4-$W147))),
     IF(SSSModel!$C$4="PV",IF(CB$4=$W147,$EA147*(1+SSSModel!$C$2),0),
     IF(SSSModel!$C$4="FCR",IF(AND(CB$4&gt;=$W147,OFFSET(Profiles!$K$2,$Z147,MAX(Profiles!$C$2,AD$4-$W147))&gt;0),$EC147,0),0))))))</f>
        <v>0</v>
      </c>
      <c r="CC147" s="135">
        <f ca="1">IF(OR($Z147=0,SSSModel!$C$4="CF"),AE147,
IF(LEFT($V147,3)="ON_",
     IF(SSSModel!$C$4="RR",SUMPRODUCT(OFFSET($AC147,0,0,1,$CB$2),OFFSET(Profiles!$K$28,($Z147-1)*(Profiles!$I$26+1)+CC$4-SSSModel!$C$3+1,0,1,$CB$2)),
     IF(SSSModel!$C$4="ECC",$EA147*$EB147*SUMPRODUCT(OFFSET($AC147,0,MAX(0,CC$4-$DZ147-$CA$4+1),1,MIN($DZ147,CC$4-$CA$4+1)),OFFSET(Escalation!$K$24,($Y147-1)*(Escalation!$I$22+1)+CC$4-SSSModel!$C$3+1,MAX(0,CC$4-$DZ147-$CA$4+1),1,MIN($DZ147,CC$4-$CA$4+1))),
     IF(SSSModel!$C$4="PV",AE147*$EA147*(1+SSSModel!$C$2),
     IF(SSSModel!$C$4="FCR",$EC147*SUM(OFFSET($AC147,0,MAX(CC$4-$AC$4-$DZ147+1,0),1,MIN($DZ147,CC$4-$AC$4+1))),0)))),
SUM($AC147:$BZ147)*
     IF(SSSModel!$C$4="RR",OFFSET(Profiles!$K$2,$Z147,MAX(Profiles!$C$2,AE$4-$W147)),
     IF(SSSModel!$C$4="ECC",$EA147*$EB147*IF(MAX(Escalation!$C$2,AE$4-$W147)&gt;$DZ147-1,0,OFFSET(Escalation!$K$2,$Y147,MAX(Escalation!$C$2,AE$4-$W147))),
     IF(SSSModel!$C$4="PV",IF(CC$4=$W147,$EA147*(1+SSSModel!$C$2),0),
     IF(SSSModel!$C$4="FCR",IF(AND(CC$4&gt;=$W147,OFFSET(Profiles!$K$2,$Z147,MAX(Profiles!$C$2,AE$4-$W147))&gt;0),$EC147,0),0))))))</f>
        <v>0</v>
      </c>
      <c r="CD147" s="135">
        <f ca="1">IF(OR($Z147=0,SSSModel!$C$4="CF"),AF147,
IF(LEFT($V147,3)="ON_",
     IF(SSSModel!$C$4="RR",SUMPRODUCT(OFFSET($AC147,0,0,1,$CB$2),OFFSET(Profiles!$K$28,($Z147-1)*(Profiles!$I$26+1)+CD$4-SSSModel!$C$3+1,0,1,$CB$2)),
     IF(SSSModel!$C$4="ECC",$EA147*$EB147*SUMPRODUCT(OFFSET($AC147,0,MAX(0,CD$4-$DZ147-$CA$4+1),1,MIN($DZ147,CD$4-$CA$4+1)),OFFSET(Escalation!$K$24,($Y147-1)*(Escalation!$I$22+1)+CD$4-SSSModel!$C$3+1,MAX(0,CD$4-$DZ147-$CA$4+1),1,MIN($DZ147,CD$4-$CA$4+1))),
     IF(SSSModel!$C$4="PV",AF147*$EA147*(1+SSSModel!$C$2),
     IF(SSSModel!$C$4="FCR",$EC147*SUM(OFFSET($AC147,0,MAX(CD$4-$AC$4-$DZ147+1,0),1,MIN($DZ147,CD$4-$AC$4+1))),0)))),
SUM($AC147:$BZ147)*
     IF(SSSModel!$C$4="RR",OFFSET(Profiles!$K$2,$Z147,MAX(Profiles!$C$2,AF$4-$W147)),
     IF(SSSModel!$C$4="ECC",$EA147*$EB147*IF(MAX(Escalation!$C$2,AF$4-$W147)&gt;$DZ147-1,0,OFFSET(Escalation!$K$2,$Y147,MAX(Escalation!$C$2,AF$4-$W147))),
     IF(SSSModel!$C$4="PV",IF(CD$4=$W147,$EA147*(1+SSSModel!$C$2),0),
     IF(SSSModel!$C$4="FCR",IF(AND(CD$4&gt;=$W147,OFFSET(Profiles!$K$2,$Z147,MAX(Profiles!$C$2,AF$4-$W147))&gt;0),$EC147,0),0))))))</f>
        <v>0</v>
      </c>
      <c r="CE147" s="135">
        <f ca="1">IF(OR($Z147=0,SSSModel!$C$4="CF"),AG147,
IF(LEFT($V147,3)="ON_",
     IF(SSSModel!$C$4="RR",SUMPRODUCT(OFFSET($AC147,0,0,1,$CB$2),OFFSET(Profiles!$K$28,($Z147-1)*(Profiles!$I$26+1)+CE$4-SSSModel!$C$3+1,0,1,$CB$2)),
     IF(SSSModel!$C$4="ECC",$EA147*$EB147*SUMPRODUCT(OFFSET($AC147,0,MAX(0,CE$4-$DZ147-$CA$4+1),1,MIN($DZ147,CE$4-$CA$4+1)),OFFSET(Escalation!$K$24,($Y147-1)*(Escalation!$I$22+1)+CE$4-SSSModel!$C$3+1,MAX(0,CE$4-$DZ147-$CA$4+1),1,MIN($DZ147,CE$4-$CA$4+1))),
     IF(SSSModel!$C$4="PV",AG147*$EA147*(1+SSSModel!$C$2),
     IF(SSSModel!$C$4="FCR",$EC147*SUM(OFFSET($AC147,0,MAX(CE$4-$AC$4-$DZ147+1,0),1,MIN($DZ147,CE$4-$AC$4+1))),0)))),
SUM($AC147:$BZ147)*
     IF(SSSModel!$C$4="RR",OFFSET(Profiles!$K$2,$Z147,MAX(Profiles!$C$2,AG$4-$W147)),
     IF(SSSModel!$C$4="ECC",$EA147*$EB147*IF(MAX(Escalation!$C$2,AG$4-$W147)&gt;$DZ147-1,0,OFFSET(Escalation!$K$2,$Y147,MAX(Escalation!$C$2,AG$4-$W147))),
     IF(SSSModel!$C$4="PV",IF(CE$4=$W147,$EA147*(1+SSSModel!$C$2),0),
     IF(SSSModel!$C$4="FCR",IF(AND(CE$4&gt;=$W147,OFFSET(Profiles!$K$2,$Z147,MAX(Profiles!$C$2,AG$4-$W147))&gt;0),$EC147,0),0))))))</f>
        <v>0</v>
      </c>
      <c r="CF147" s="135">
        <f ca="1">IF(OR($Z147=0,SSSModel!$C$4="CF"),AH147,
IF(LEFT($V147,3)="ON_",
     IF(SSSModel!$C$4="RR",SUMPRODUCT(OFFSET($AC147,0,0,1,$CB$2),OFFSET(Profiles!$K$28,($Z147-1)*(Profiles!$I$26+1)+CF$4-SSSModel!$C$3+1,0,1,$CB$2)),
     IF(SSSModel!$C$4="ECC",$EA147*$EB147*SUMPRODUCT(OFFSET($AC147,0,MAX(0,CF$4-$DZ147-$CA$4+1),1,MIN($DZ147,CF$4-$CA$4+1)),OFFSET(Escalation!$K$24,($Y147-1)*(Escalation!$I$22+1)+CF$4-SSSModel!$C$3+1,MAX(0,CF$4-$DZ147-$CA$4+1),1,MIN($DZ147,CF$4-$CA$4+1))),
     IF(SSSModel!$C$4="PV",AH147*$EA147*(1+SSSModel!$C$2),
     IF(SSSModel!$C$4="FCR",$EC147*SUM(OFFSET($AC147,0,MAX(CF$4-$AC$4-$DZ147+1,0),1,MIN($DZ147,CF$4-$AC$4+1))),0)))),
SUM($AC147:$BZ147)*
     IF(SSSModel!$C$4="RR",OFFSET(Profiles!$K$2,$Z147,MAX(Profiles!$C$2,AH$4-$W147)),
     IF(SSSModel!$C$4="ECC",$EA147*$EB147*IF(MAX(Escalation!$C$2,AH$4-$W147)&gt;$DZ147-1,0,OFFSET(Escalation!$K$2,$Y147,MAX(Escalation!$C$2,AH$4-$W147))),
     IF(SSSModel!$C$4="PV",IF(CF$4=$W147,$EA147*(1+SSSModel!$C$2),0),
     IF(SSSModel!$C$4="FCR",IF(AND(CF$4&gt;=$W147,OFFSET(Profiles!$K$2,$Z147,MAX(Profiles!$C$2,AH$4-$W147))&gt;0),$EC147,0),0))))))</f>
        <v>0</v>
      </c>
      <c r="CG147" s="135">
        <f ca="1">IF(OR($Z147=0,SSSModel!$C$4="CF"),AI147,
IF(LEFT($V147,3)="ON_",
     IF(SSSModel!$C$4="RR",SUMPRODUCT(OFFSET($AC147,0,0,1,$CB$2),OFFSET(Profiles!$K$28,($Z147-1)*(Profiles!$I$26+1)+CG$4-SSSModel!$C$3+1,0,1,$CB$2)),
     IF(SSSModel!$C$4="ECC",$EA147*$EB147*SUMPRODUCT(OFFSET($AC147,0,MAX(0,CG$4-$DZ147-$CA$4+1),1,MIN($DZ147,CG$4-$CA$4+1)),OFFSET(Escalation!$K$24,($Y147-1)*(Escalation!$I$22+1)+CG$4-SSSModel!$C$3+1,MAX(0,CG$4-$DZ147-$CA$4+1),1,MIN($DZ147,CG$4-$CA$4+1))),
     IF(SSSModel!$C$4="PV",AI147*$EA147*(1+SSSModel!$C$2),
     IF(SSSModel!$C$4="FCR",$EC147*SUM(OFFSET($AC147,0,MAX(CG$4-$AC$4-$DZ147+1,0),1,MIN($DZ147,CG$4-$AC$4+1))),0)))),
SUM($AC147:$BZ147)*
     IF(SSSModel!$C$4="RR",OFFSET(Profiles!$K$2,$Z147,MAX(Profiles!$C$2,AI$4-$W147)),
     IF(SSSModel!$C$4="ECC",$EA147*$EB147*IF(MAX(Escalation!$C$2,AI$4-$W147)&gt;$DZ147-1,0,OFFSET(Escalation!$K$2,$Y147,MAX(Escalation!$C$2,AI$4-$W147))),
     IF(SSSModel!$C$4="PV",IF(CG$4=$W147,$EA147*(1+SSSModel!$C$2),0),
     IF(SSSModel!$C$4="FCR",IF(AND(CG$4&gt;=$W147,OFFSET(Profiles!$K$2,$Z147,MAX(Profiles!$C$2,AI$4-$W147))&gt;0),$EC147,0),0))))))</f>
        <v>0</v>
      </c>
      <c r="CH147" s="135">
        <f ca="1">IF(OR($Z147=0,SSSModel!$C$4="CF"),AJ147,
IF(LEFT($V147,3)="ON_",
     IF(SSSModel!$C$4="RR",SUMPRODUCT(OFFSET($AC147,0,0,1,$CB$2),OFFSET(Profiles!$K$28,($Z147-1)*(Profiles!$I$26+1)+CH$4-SSSModel!$C$3+1,0,1,$CB$2)),
     IF(SSSModel!$C$4="ECC",$EA147*$EB147*SUMPRODUCT(OFFSET($AC147,0,MAX(0,CH$4-$DZ147-$CA$4+1),1,MIN($DZ147,CH$4-$CA$4+1)),OFFSET(Escalation!$K$24,($Y147-1)*(Escalation!$I$22+1)+CH$4-SSSModel!$C$3+1,MAX(0,CH$4-$DZ147-$CA$4+1),1,MIN($DZ147,CH$4-$CA$4+1))),
     IF(SSSModel!$C$4="PV",AJ147*$EA147*(1+SSSModel!$C$2),
     IF(SSSModel!$C$4="FCR",$EC147*SUM(OFFSET($AC147,0,MAX(CH$4-$AC$4-$DZ147+1,0),1,MIN($DZ147,CH$4-$AC$4+1))),0)))),
SUM($AC147:$BZ147)*
     IF(SSSModel!$C$4="RR",OFFSET(Profiles!$K$2,$Z147,MAX(Profiles!$C$2,AJ$4-$W147)),
     IF(SSSModel!$C$4="ECC",$EA147*$EB147*IF(MAX(Escalation!$C$2,AJ$4-$W147)&gt;$DZ147-1,0,OFFSET(Escalation!$K$2,$Y147,MAX(Escalation!$C$2,AJ$4-$W147))),
     IF(SSSModel!$C$4="PV",IF(CH$4=$W147,$EA147*(1+SSSModel!$C$2),0),
     IF(SSSModel!$C$4="FCR",IF(AND(CH$4&gt;=$W147,OFFSET(Profiles!$K$2,$Z147,MAX(Profiles!$C$2,AJ$4-$W147))&gt;0),$EC147,0),0))))))</f>
        <v>0</v>
      </c>
      <c r="CI147" s="135">
        <f ca="1">IF(OR($Z147=0,SSSModel!$C$4="CF"),AK147,
IF(LEFT($V147,3)="ON_",
     IF(SSSModel!$C$4="RR",SUMPRODUCT(OFFSET($AC147,0,0,1,$CB$2),OFFSET(Profiles!$K$28,($Z147-1)*(Profiles!$I$26+1)+CI$4-SSSModel!$C$3+1,0,1,$CB$2)),
     IF(SSSModel!$C$4="ECC",$EA147*$EB147*SUMPRODUCT(OFFSET($AC147,0,MAX(0,CI$4-$DZ147-$CA$4+1),1,MIN($DZ147,CI$4-$CA$4+1)),OFFSET(Escalation!$K$24,($Y147-1)*(Escalation!$I$22+1)+CI$4-SSSModel!$C$3+1,MAX(0,CI$4-$DZ147-$CA$4+1),1,MIN($DZ147,CI$4-$CA$4+1))),
     IF(SSSModel!$C$4="PV",AK147*$EA147*(1+SSSModel!$C$2),
     IF(SSSModel!$C$4="FCR",$EC147*SUM(OFFSET($AC147,0,MAX(CI$4-$AC$4-$DZ147+1,0),1,MIN($DZ147,CI$4-$AC$4+1))),0)))),
SUM($AC147:$BZ147)*
     IF(SSSModel!$C$4="RR",OFFSET(Profiles!$K$2,$Z147,MAX(Profiles!$C$2,AK$4-$W147)),
     IF(SSSModel!$C$4="ECC",$EA147*$EB147*IF(MAX(Escalation!$C$2,AK$4-$W147)&gt;$DZ147-1,0,OFFSET(Escalation!$K$2,$Y147,MAX(Escalation!$C$2,AK$4-$W147))),
     IF(SSSModel!$C$4="PV",IF(CI$4=$W147,$EA147*(1+SSSModel!$C$2),0),
     IF(SSSModel!$C$4="FCR",IF(AND(CI$4&gt;=$W147,OFFSET(Profiles!$K$2,$Z147,MAX(Profiles!$C$2,AK$4-$W147))&gt;0),$EC147,0),0))))))</f>
        <v>0</v>
      </c>
      <c r="CJ147" s="135">
        <f ca="1">IF(OR($Z147=0,SSSModel!$C$4="CF"),AL147,
IF(LEFT($V147,3)="ON_",
     IF(SSSModel!$C$4="RR",SUMPRODUCT(OFFSET($AC147,0,0,1,$CB$2),OFFSET(Profiles!$K$28,($Z147-1)*(Profiles!$I$26+1)+CJ$4-SSSModel!$C$3+1,0,1,$CB$2)),
     IF(SSSModel!$C$4="ECC",$EA147*$EB147*SUMPRODUCT(OFFSET($AC147,0,MAX(0,CJ$4-$DZ147-$CA$4+1),1,MIN($DZ147,CJ$4-$CA$4+1)),OFFSET(Escalation!$K$24,($Y147-1)*(Escalation!$I$22+1)+CJ$4-SSSModel!$C$3+1,MAX(0,CJ$4-$DZ147-$CA$4+1),1,MIN($DZ147,CJ$4-$CA$4+1))),
     IF(SSSModel!$C$4="PV",AL147*$EA147*(1+SSSModel!$C$2),
     IF(SSSModel!$C$4="FCR",$EC147*SUM(OFFSET($AC147,0,MAX(CJ$4-$AC$4-$DZ147+1,0),1,MIN($DZ147,CJ$4-$AC$4+1))),0)))),
SUM($AC147:$BZ147)*
     IF(SSSModel!$C$4="RR",OFFSET(Profiles!$K$2,$Z147,MAX(Profiles!$C$2,AL$4-$W147)),
     IF(SSSModel!$C$4="ECC",$EA147*$EB147*IF(MAX(Escalation!$C$2,AL$4-$W147)&gt;$DZ147-1,0,OFFSET(Escalation!$K$2,$Y147,MAX(Escalation!$C$2,AL$4-$W147))),
     IF(SSSModel!$C$4="PV",IF(CJ$4=$W147,$EA147*(1+SSSModel!$C$2),0),
     IF(SSSModel!$C$4="FCR",IF(AND(CJ$4&gt;=$W147,OFFSET(Profiles!$K$2,$Z147,MAX(Profiles!$C$2,AL$4-$W147))&gt;0),$EC147,0),0))))))</f>
        <v>0</v>
      </c>
      <c r="CK147" s="135">
        <f ca="1">IF(OR($Z147=0,SSSModel!$C$4="CF"),AM147,
IF(LEFT($V147,3)="ON_",
     IF(SSSModel!$C$4="RR",SUMPRODUCT(OFFSET($AC147,0,0,1,$CB$2),OFFSET(Profiles!$K$28,($Z147-1)*(Profiles!$I$26+1)+CK$4-SSSModel!$C$3+1,0,1,$CB$2)),
     IF(SSSModel!$C$4="ECC",$EA147*$EB147*SUMPRODUCT(OFFSET($AC147,0,MAX(0,CK$4-$DZ147-$CA$4+1),1,MIN($DZ147,CK$4-$CA$4+1)),OFFSET(Escalation!$K$24,($Y147-1)*(Escalation!$I$22+1)+CK$4-SSSModel!$C$3+1,MAX(0,CK$4-$DZ147-$CA$4+1),1,MIN($DZ147,CK$4-$CA$4+1))),
     IF(SSSModel!$C$4="PV",AM147*$EA147*(1+SSSModel!$C$2),
     IF(SSSModel!$C$4="FCR",$EC147*SUM(OFFSET($AC147,0,MAX(CK$4-$AC$4-$DZ147+1,0),1,MIN($DZ147,CK$4-$AC$4+1))),0)))),
SUM($AC147:$BZ147)*
     IF(SSSModel!$C$4="RR",OFFSET(Profiles!$K$2,$Z147,MAX(Profiles!$C$2,AM$4-$W147)),
     IF(SSSModel!$C$4="ECC",$EA147*$EB147*IF(MAX(Escalation!$C$2,AM$4-$W147)&gt;$DZ147-1,0,OFFSET(Escalation!$K$2,$Y147,MAX(Escalation!$C$2,AM$4-$W147))),
     IF(SSSModel!$C$4="PV",IF(CK$4=$W147,$EA147*(1+SSSModel!$C$2),0),
     IF(SSSModel!$C$4="FCR",IF(AND(CK$4&gt;=$W147,OFFSET(Profiles!$K$2,$Z147,MAX(Profiles!$C$2,AM$4-$W147))&gt;0),$EC147,0),0))))))</f>
        <v>0</v>
      </c>
      <c r="CL147" s="135">
        <f ca="1">IF(OR($Z147=0,SSSModel!$C$4="CF"),AN147,
IF(LEFT($V147,3)="ON_",
     IF(SSSModel!$C$4="RR",SUMPRODUCT(OFFSET($AC147,0,0,1,$CB$2),OFFSET(Profiles!$K$28,($Z147-1)*(Profiles!$I$26+1)+CL$4-SSSModel!$C$3+1,0,1,$CB$2)),
     IF(SSSModel!$C$4="ECC",$EA147*$EB147*SUMPRODUCT(OFFSET($AC147,0,MAX(0,CL$4-$DZ147-$CA$4+1),1,MIN($DZ147,CL$4-$CA$4+1)),OFFSET(Escalation!$K$24,($Y147-1)*(Escalation!$I$22+1)+CL$4-SSSModel!$C$3+1,MAX(0,CL$4-$DZ147-$CA$4+1),1,MIN($DZ147,CL$4-$CA$4+1))),
     IF(SSSModel!$C$4="PV",AN147*$EA147*(1+SSSModel!$C$2),
     IF(SSSModel!$C$4="FCR",$EC147*SUM(OFFSET($AC147,0,MAX(CL$4-$AC$4-$DZ147+1,0),1,MIN($DZ147,CL$4-$AC$4+1))),0)))),
SUM($AC147:$BZ147)*
     IF(SSSModel!$C$4="RR",OFFSET(Profiles!$K$2,$Z147,MAX(Profiles!$C$2,AN$4-$W147)),
     IF(SSSModel!$C$4="ECC",$EA147*$EB147*IF(MAX(Escalation!$C$2,AN$4-$W147)&gt;$DZ147-1,0,OFFSET(Escalation!$K$2,$Y147,MAX(Escalation!$C$2,AN$4-$W147))),
     IF(SSSModel!$C$4="PV",IF(CL$4=$W147,$EA147*(1+SSSModel!$C$2),0),
     IF(SSSModel!$C$4="FCR",IF(AND(CL$4&gt;=$W147,OFFSET(Profiles!$K$2,$Z147,MAX(Profiles!$C$2,AN$4-$W147))&gt;0),$EC147,0),0))))))</f>
        <v>0</v>
      </c>
      <c r="CM147" s="135">
        <f ca="1">IF(OR($Z147=0,SSSModel!$C$4="CF"),AO147,
IF(LEFT($V147,3)="ON_",
     IF(SSSModel!$C$4="RR",SUMPRODUCT(OFFSET($AC147,0,0,1,$CB$2),OFFSET(Profiles!$K$28,($Z147-1)*(Profiles!$I$26+1)+CM$4-SSSModel!$C$3+1,0,1,$CB$2)),
     IF(SSSModel!$C$4="ECC",$EA147*$EB147*SUMPRODUCT(OFFSET($AC147,0,MAX(0,CM$4-$DZ147-$CA$4+1),1,MIN($DZ147,CM$4-$CA$4+1)),OFFSET(Escalation!$K$24,($Y147-1)*(Escalation!$I$22+1)+CM$4-SSSModel!$C$3+1,MAX(0,CM$4-$DZ147-$CA$4+1),1,MIN($DZ147,CM$4-$CA$4+1))),
     IF(SSSModel!$C$4="PV",AO147*$EA147*(1+SSSModel!$C$2),
     IF(SSSModel!$C$4="FCR",$EC147*SUM(OFFSET($AC147,0,MAX(CM$4-$AC$4-$DZ147+1,0),1,MIN($DZ147,CM$4-$AC$4+1))),0)))),
SUM($AC147:$BZ147)*
     IF(SSSModel!$C$4="RR",OFFSET(Profiles!$K$2,$Z147,MAX(Profiles!$C$2,AO$4-$W147)),
     IF(SSSModel!$C$4="ECC",$EA147*$EB147*IF(MAX(Escalation!$C$2,AO$4-$W147)&gt;$DZ147-1,0,OFFSET(Escalation!$K$2,$Y147,MAX(Escalation!$C$2,AO$4-$W147))),
     IF(SSSModel!$C$4="PV",IF(CM$4=$W147,$EA147*(1+SSSModel!$C$2),0),
     IF(SSSModel!$C$4="FCR",IF(AND(CM$4&gt;=$W147,OFFSET(Profiles!$K$2,$Z147,MAX(Profiles!$C$2,AO$4-$W147))&gt;0),$EC147,0),0))))))</f>
        <v>0</v>
      </c>
      <c r="CN147" s="135">
        <f ca="1">IF(OR($Z147=0,SSSModel!$C$4="CF"),AP147,
IF(LEFT($V147,3)="ON_",
     IF(SSSModel!$C$4="RR",SUMPRODUCT(OFFSET($AC147,0,0,1,$CB$2),OFFSET(Profiles!$K$28,($Z147-1)*(Profiles!$I$26+1)+CN$4-SSSModel!$C$3+1,0,1,$CB$2)),
     IF(SSSModel!$C$4="ECC",$EA147*$EB147*SUMPRODUCT(OFFSET($AC147,0,MAX(0,CN$4-$DZ147-$CA$4+1),1,MIN($DZ147,CN$4-$CA$4+1)),OFFSET(Escalation!$K$24,($Y147-1)*(Escalation!$I$22+1)+CN$4-SSSModel!$C$3+1,MAX(0,CN$4-$DZ147-$CA$4+1),1,MIN($DZ147,CN$4-$CA$4+1))),
     IF(SSSModel!$C$4="PV",AP147*$EA147*(1+SSSModel!$C$2),
     IF(SSSModel!$C$4="FCR",$EC147*SUM(OFFSET($AC147,0,MAX(CN$4-$AC$4-$DZ147+1,0),1,MIN($DZ147,CN$4-$AC$4+1))),0)))),
SUM($AC147:$BZ147)*
     IF(SSSModel!$C$4="RR",OFFSET(Profiles!$K$2,$Z147,MAX(Profiles!$C$2,AP$4-$W147)),
     IF(SSSModel!$C$4="ECC",$EA147*$EB147*IF(MAX(Escalation!$C$2,AP$4-$W147)&gt;$DZ147-1,0,OFFSET(Escalation!$K$2,$Y147,MAX(Escalation!$C$2,AP$4-$W147))),
     IF(SSSModel!$C$4="PV",IF(CN$4=$W147,$EA147*(1+SSSModel!$C$2),0),
     IF(SSSModel!$C$4="FCR",IF(AND(CN$4&gt;=$W147,OFFSET(Profiles!$K$2,$Z147,MAX(Profiles!$C$2,AP$4-$W147))&gt;0),$EC147,0),0))))))</f>
        <v>0</v>
      </c>
      <c r="CO147" s="135">
        <f ca="1">IF(OR($Z147=0,SSSModel!$C$4="CF"),AQ147,
IF(LEFT($V147,3)="ON_",
     IF(SSSModel!$C$4="RR",SUMPRODUCT(OFFSET($AC147,0,0,1,$CB$2),OFFSET(Profiles!$K$28,($Z147-1)*(Profiles!$I$26+1)+CO$4-SSSModel!$C$3+1,0,1,$CB$2)),
     IF(SSSModel!$C$4="ECC",$EA147*$EB147*SUMPRODUCT(OFFSET($AC147,0,MAX(0,CO$4-$DZ147-$CA$4+1),1,MIN($DZ147,CO$4-$CA$4+1)),OFFSET(Escalation!$K$24,($Y147-1)*(Escalation!$I$22+1)+CO$4-SSSModel!$C$3+1,MAX(0,CO$4-$DZ147-$CA$4+1),1,MIN($DZ147,CO$4-$CA$4+1))),
     IF(SSSModel!$C$4="PV",AQ147*$EA147*(1+SSSModel!$C$2),
     IF(SSSModel!$C$4="FCR",$EC147*SUM(OFFSET($AC147,0,MAX(CO$4-$AC$4-$DZ147+1,0),1,MIN($DZ147,CO$4-$AC$4+1))),0)))),
SUM($AC147:$BZ147)*
     IF(SSSModel!$C$4="RR",OFFSET(Profiles!$K$2,$Z147,MAX(Profiles!$C$2,AQ$4-$W147)),
     IF(SSSModel!$C$4="ECC",$EA147*$EB147*IF(MAX(Escalation!$C$2,AQ$4-$W147)&gt;$DZ147-1,0,OFFSET(Escalation!$K$2,$Y147,MAX(Escalation!$C$2,AQ$4-$W147))),
     IF(SSSModel!$C$4="PV",IF(CO$4=$W147,$EA147*(1+SSSModel!$C$2),0),
     IF(SSSModel!$C$4="FCR",IF(AND(CO$4&gt;=$W147,OFFSET(Profiles!$K$2,$Z147,MAX(Profiles!$C$2,AQ$4-$W147))&gt;0),$EC147,0),0))))))</f>
        <v>0</v>
      </c>
      <c r="CP147" s="135">
        <f ca="1">IF(OR($Z147=0,SSSModel!$C$4="CF"),AR147,
IF(LEFT($V147,3)="ON_",
     IF(SSSModel!$C$4="RR",SUMPRODUCT(OFFSET($AC147,0,0,1,$CB$2),OFFSET(Profiles!$K$28,($Z147-1)*(Profiles!$I$26+1)+CP$4-SSSModel!$C$3+1,0,1,$CB$2)),
     IF(SSSModel!$C$4="ECC",$EA147*$EB147*SUMPRODUCT(OFFSET($AC147,0,MAX(0,CP$4-$DZ147-$CA$4+1),1,MIN($DZ147,CP$4-$CA$4+1)),OFFSET(Escalation!$K$24,($Y147-1)*(Escalation!$I$22+1)+CP$4-SSSModel!$C$3+1,MAX(0,CP$4-$DZ147-$CA$4+1),1,MIN($DZ147,CP$4-$CA$4+1))),
     IF(SSSModel!$C$4="PV",AR147*$EA147*(1+SSSModel!$C$2),
     IF(SSSModel!$C$4="FCR",$EC147*SUM(OFFSET($AC147,0,MAX(CP$4-$AC$4-$DZ147+1,0),1,MIN($DZ147,CP$4-$AC$4+1))),0)))),
SUM($AC147:$BZ147)*
     IF(SSSModel!$C$4="RR",OFFSET(Profiles!$K$2,$Z147,MAX(Profiles!$C$2,AR$4-$W147)),
     IF(SSSModel!$C$4="ECC",$EA147*$EB147*IF(MAX(Escalation!$C$2,AR$4-$W147)&gt;$DZ147-1,0,OFFSET(Escalation!$K$2,$Y147,MAX(Escalation!$C$2,AR$4-$W147))),
     IF(SSSModel!$C$4="PV",IF(CP$4=$W147,$EA147*(1+SSSModel!$C$2),0),
     IF(SSSModel!$C$4="FCR",IF(AND(CP$4&gt;=$W147,OFFSET(Profiles!$K$2,$Z147,MAX(Profiles!$C$2,AR$4-$W147))&gt;0),$EC147,0),0))))))</f>
        <v>0</v>
      </c>
      <c r="CQ147" s="135">
        <f ca="1">IF(OR($Z147=0,SSSModel!$C$4="CF"),AS147,
IF(LEFT($V147,3)="ON_",
     IF(SSSModel!$C$4="RR",SUMPRODUCT(OFFSET($AC147,0,0,1,$CB$2),OFFSET(Profiles!$K$28,($Z147-1)*(Profiles!$I$26+1)+CQ$4-SSSModel!$C$3+1,0,1,$CB$2)),
     IF(SSSModel!$C$4="ECC",$EA147*$EB147*SUMPRODUCT(OFFSET($AC147,0,MAX(0,CQ$4-$DZ147-$CA$4+1),1,MIN($DZ147,CQ$4-$CA$4+1)),OFFSET(Escalation!$K$24,($Y147-1)*(Escalation!$I$22+1)+CQ$4-SSSModel!$C$3+1,MAX(0,CQ$4-$DZ147-$CA$4+1),1,MIN($DZ147,CQ$4-$CA$4+1))),
     IF(SSSModel!$C$4="PV",AS147*$EA147*(1+SSSModel!$C$2),
     IF(SSSModel!$C$4="FCR",$EC147*SUM(OFFSET($AC147,0,MAX(CQ$4-$AC$4-$DZ147+1,0),1,MIN($DZ147,CQ$4-$AC$4+1))),0)))),
SUM($AC147:$BZ147)*
     IF(SSSModel!$C$4="RR",OFFSET(Profiles!$K$2,$Z147,MAX(Profiles!$C$2,AS$4-$W147)),
     IF(SSSModel!$C$4="ECC",$EA147*$EB147*IF(MAX(Escalation!$C$2,AS$4-$W147)&gt;$DZ147-1,0,OFFSET(Escalation!$K$2,$Y147,MAX(Escalation!$C$2,AS$4-$W147))),
     IF(SSSModel!$C$4="PV",IF(CQ$4=$W147,$EA147*(1+SSSModel!$C$2),0),
     IF(SSSModel!$C$4="FCR",IF(AND(CQ$4&gt;=$W147,OFFSET(Profiles!$K$2,$Z147,MAX(Profiles!$C$2,AS$4-$W147))&gt;0),$EC147,0),0))))))</f>
        <v>0</v>
      </c>
      <c r="CR147" s="135">
        <f ca="1">IF(OR($Z147=0,SSSModel!$C$4="CF"),AT147,
IF(LEFT($V147,3)="ON_",
     IF(SSSModel!$C$4="RR",SUMPRODUCT(OFFSET($AC147,0,0,1,$CB$2),OFFSET(Profiles!$K$28,($Z147-1)*(Profiles!$I$26+1)+CR$4-SSSModel!$C$3+1,0,1,$CB$2)),
     IF(SSSModel!$C$4="ECC",$EA147*$EB147*SUMPRODUCT(OFFSET($AC147,0,MAX(0,CR$4-$DZ147-$CA$4+1),1,MIN($DZ147,CR$4-$CA$4+1)),OFFSET(Escalation!$K$24,($Y147-1)*(Escalation!$I$22+1)+CR$4-SSSModel!$C$3+1,MAX(0,CR$4-$DZ147-$CA$4+1),1,MIN($DZ147,CR$4-$CA$4+1))),
     IF(SSSModel!$C$4="PV",AT147*$EA147*(1+SSSModel!$C$2),
     IF(SSSModel!$C$4="FCR",$EC147*SUM(OFFSET($AC147,0,MAX(CR$4-$AC$4-$DZ147+1,0),1,MIN($DZ147,CR$4-$AC$4+1))),0)))),
SUM($AC147:$BZ147)*
     IF(SSSModel!$C$4="RR",OFFSET(Profiles!$K$2,$Z147,MAX(Profiles!$C$2,AT$4-$W147)),
     IF(SSSModel!$C$4="ECC",$EA147*$EB147*IF(MAX(Escalation!$C$2,AT$4-$W147)&gt;$DZ147-1,0,OFFSET(Escalation!$K$2,$Y147,MAX(Escalation!$C$2,AT$4-$W147))),
     IF(SSSModel!$C$4="PV",IF(CR$4=$W147,$EA147*(1+SSSModel!$C$2),0),
     IF(SSSModel!$C$4="FCR",IF(AND(CR$4&gt;=$W147,OFFSET(Profiles!$K$2,$Z147,MAX(Profiles!$C$2,AT$4-$W147))&gt;0),$EC147,0),0))))))</f>
        <v>0</v>
      </c>
      <c r="CS147" s="135">
        <f ca="1">IF(OR($Z147=0,SSSModel!$C$4="CF"),AU147,
IF(LEFT($V147,3)="ON_",
     IF(SSSModel!$C$4="RR",SUMPRODUCT(OFFSET($AC147,0,0,1,$CB$2),OFFSET(Profiles!$K$28,($Z147-1)*(Profiles!$I$26+1)+CS$4-SSSModel!$C$3+1,0,1,$CB$2)),
     IF(SSSModel!$C$4="ECC",$EA147*$EB147*SUMPRODUCT(OFFSET($AC147,0,MAX(0,CS$4-$DZ147-$CA$4+1),1,MIN($DZ147,CS$4-$CA$4+1)),OFFSET(Escalation!$K$24,($Y147-1)*(Escalation!$I$22+1)+CS$4-SSSModel!$C$3+1,MAX(0,CS$4-$DZ147-$CA$4+1),1,MIN($DZ147,CS$4-$CA$4+1))),
     IF(SSSModel!$C$4="PV",AU147*$EA147*(1+SSSModel!$C$2),
     IF(SSSModel!$C$4="FCR",$EC147*SUM(OFFSET($AC147,0,MAX(CS$4-$AC$4-$DZ147+1,0),1,MIN($DZ147,CS$4-$AC$4+1))),0)))),
SUM($AC147:$BZ147)*
     IF(SSSModel!$C$4="RR",OFFSET(Profiles!$K$2,$Z147,MAX(Profiles!$C$2,AU$4-$W147)),
     IF(SSSModel!$C$4="ECC",$EA147*$EB147*IF(MAX(Escalation!$C$2,AU$4-$W147)&gt;$DZ147-1,0,OFFSET(Escalation!$K$2,$Y147,MAX(Escalation!$C$2,AU$4-$W147))),
     IF(SSSModel!$C$4="PV",IF(CS$4=$W147,$EA147*(1+SSSModel!$C$2),0),
     IF(SSSModel!$C$4="FCR",IF(AND(CS$4&gt;=$W147,OFFSET(Profiles!$K$2,$Z147,MAX(Profiles!$C$2,AU$4-$W147))&gt;0),$EC147,0),0))))))</f>
        <v>0</v>
      </c>
      <c r="CT147" s="135">
        <f ca="1">IF(OR($Z147=0,SSSModel!$C$4="CF"),AV147,
IF(LEFT($V147,3)="ON_",
     IF(SSSModel!$C$4="RR",SUMPRODUCT(OFFSET($AC147,0,0,1,$CB$2),OFFSET(Profiles!$K$28,($Z147-1)*(Profiles!$I$26+1)+CT$4-SSSModel!$C$3+1,0,1,$CB$2)),
     IF(SSSModel!$C$4="ECC",$EA147*$EB147*SUMPRODUCT(OFFSET($AC147,0,MAX(0,CT$4-$DZ147-$CA$4+1),1,MIN($DZ147,CT$4-$CA$4+1)),OFFSET(Escalation!$K$24,($Y147-1)*(Escalation!$I$22+1)+CT$4-SSSModel!$C$3+1,MAX(0,CT$4-$DZ147-$CA$4+1),1,MIN($DZ147,CT$4-$CA$4+1))),
     IF(SSSModel!$C$4="PV",AV147*$EA147*(1+SSSModel!$C$2),
     IF(SSSModel!$C$4="FCR",$EC147*SUM(OFFSET($AC147,0,MAX(CT$4-$AC$4-$DZ147+1,0),1,MIN($DZ147,CT$4-$AC$4+1))),0)))),
SUM($AC147:$BZ147)*
     IF(SSSModel!$C$4="RR",OFFSET(Profiles!$K$2,$Z147,MAX(Profiles!$C$2,AV$4-$W147)),
     IF(SSSModel!$C$4="ECC",$EA147*$EB147*IF(MAX(Escalation!$C$2,AV$4-$W147)&gt;$DZ147-1,0,OFFSET(Escalation!$K$2,$Y147,MAX(Escalation!$C$2,AV$4-$W147))),
     IF(SSSModel!$C$4="PV",IF(CT$4=$W147,$EA147*(1+SSSModel!$C$2),0),
     IF(SSSModel!$C$4="FCR",IF(AND(CT$4&gt;=$W147,OFFSET(Profiles!$K$2,$Z147,MAX(Profiles!$C$2,AV$4-$W147))&gt;0),$EC147,0),0))))))</f>
        <v>0</v>
      </c>
      <c r="CU147" s="135">
        <f ca="1">IF(OR($Z147=0,SSSModel!$C$4="CF"),AW147,
IF(LEFT($V147,3)="ON_",
     IF(SSSModel!$C$4="RR",SUMPRODUCT(OFFSET($AC147,0,0,1,$CB$2),OFFSET(Profiles!$K$28,($Z147-1)*(Profiles!$I$26+1)+CU$4-SSSModel!$C$3+1,0,1,$CB$2)),
     IF(SSSModel!$C$4="ECC",$EA147*$EB147*SUMPRODUCT(OFFSET($AC147,0,MAX(0,CU$4-$DZ147-$CA$4+1),1,MIN($DZ147,CU$4-$CA$4+1)),OFFSET(Escalation!$K$24,($Y147-1)*(Escalation!$I$22+1)+CU$4-SSSModel!$C$3+1,MAX(0,CU$4-$DZ147-$CA$4+1),1,MIN($DZ147,CU$4-$CA$4+1))),
     IF(SSSModel!$C$4="PV",AW147*$EA147*(1+SSSModel!$C$2),
     IF(SSSModel!$C$4="FCR",$EC147*SUM(OFFSET($AC147,0,MAX(CU$4-$AC$4-$DZ147+1,0),1,MIN($DZ147,CU$4-$AC$4+1))),0)))),
SUM($AC147:$BZ147)*
     IF(SSSModel!$C$4="RR",OFFSET(Profiles!$K$2,$Z147,MAX(Profiles!$C$2,AW$4-$W147)),
     IF(SSSModel!$C$4="ECC",$EA147*$EB147*IF(MAX(Escalation!$C$2,AW$4-$W147)&gt;$DZ147-1,0,OFFSET(Escalation!$K$2,$Y147,MAX(Escalation!$C$2,AW$4-$W147))),
     IF(SSSModel!$C$4="PV",IF(CU$4=$W147,$EA147*(1+SSSModel!$C$2),0),
     IF(SSSModel!$C$4="FCR",IF(AND(CU$4&gt;=$W147,OFFSET(Profiles!$K$2,$Z147,MAX(Profiles!$C$2,AW$4-$W147))&gt;0),$EC147,0),0))))))</f>
        <v>0</v>
      </c>
      <c r="CV147" s="135">
        <f ca="1">IF(OR($Z147=0,SSSModel!$C$4="CF"),AX147,
IF(LEFT($V147,3)="ON_",
     IF(SSSModel!$C$4="RR",SUMPRODUCT(OFFSET($AC147,0,0,1,$CB$2),OFFSET(Profiles!$K$28,($Z147-1)*(Profiles!$I$26+1)+CV$4-SSSModel!$C$3+1,0,1,$CB$2)),
     IF(SSSModel!$C$4="ECC",$EA147*$EB147*SUMPRODUCT(OFFSET($AC147,0,MAX(0,CV$4-$DZ147-$CA$4+1),1,MIN($DZ147,CV$4-$CA$4+1)),OFFSET(Escalation!$K$24,($Y147-1)*(Escalation!$I$22+1)+CV$4-SSSModel!$C$3+1,MAX(0,CV$4-$DZ147-$CA$4+1),1,MIN($DZ147,CV$4-$CA$4+1))),
     IF(SSSModel!$C$4="PV",AX147*$EA147*(1+SSSModel!$C$2),
     IF(SSSModel!$C$4="FCR",$EC147*SUM(OFFSET($AC147,0,MAX(CV$4-$AC$4-$DZ147+1,0),1,MIN($DZ147,CV$4-$AC$4+1))),0)))),
SUM($AC147:$BZ147)*
     IF(SSSModel!$C$4="RR",OFFSET(Profiles!$K$2,$Z147,MAX(Profiles!$C$2,AX$4-$W147)),
     IF(SSSModel!$C$4="ECC",$EA147*$EB147*IF(MAX(Escalation!$C$2,AX$4-$W147)&gt;$DZ147-1,0,OFFSET(Escalation!$K$2,$Y147,MAX(Escalation!$C$2,AX$4-$W147))),
     IF(SSSModel!$C$4="PV",IF(CV$4=$W147,$EA147*(1+SSSModel!$C$2),0),
     IF(SSSModel!$C$4="FCR",IF(AND(CV$4&gt;=$W147,OFFSET(Profiles!$K$2,$Z147,MAX(Profiles!$C$2,AX$4-$W147))&gt;0),$EC147,0),0))))))</f>
        <v>0</v>
      </c>
      <c r="CW147" s="135">
        <f ca="1">IF(OR($Z147=0,SSSModel!$C$4="CF"),AY147,
IF(LEFT($V147,3)="ON_",
     IF(SSSModel!$C$4="RR",SUMPRODUCT(OFFSET($AC147,0,0,1,$CB$2),OFFSET(Profiles!$K$28,($Z147-1)*(Profiles!$I$26+1)+CW$4-SSSModel!$C$3+1,0,1,$CB$2)),
     IF(SSSModel!$C$4="ECC",$EA147*$EB147*SUMPRODUCT(OFFSET($AC147,0,MAX(0,CW$4-$DZ147-$CA$4+1),1,MIN($DZ147,CW$4-$CA$4+1)),OFFSET(Escalation!$K$24,($Y147-1)*(Escalation!$I$22+1)+CW$4-SSSModel!$C$3+1,MAX(0,CW$4-$DZ147-$CA$4+1),1,MIN($DZ147,CW$4-$CA$4+1))),
     IF(SSSModel!$C$4="PV",AY147*$EA147*(1+SSSModel!$C$2),
     IF(SSSModel!$C$4="FCR",$EC147*SUM(OFFSET($AC147,0,MAX(CW$4-$AC$4-$DZ147+1,0),1,MIN($DZ147,CW$4-$AC$4+1))),0)))),
SUM($AC147:$BZ147)*
     IF(SSSModel!$C$4="RR",OFFSET(Profiles!$K$2,$Z147,MAX(Profiles!$C$2,AY$4-$W147)),
     IF(SSSModel!$C$4="ECC",$EA147*$EB147*IF(MAX(Escalation!$C$2,AY$4-$W147)&gt;$DZ147-1,0,OFFSET(Escalation!$K$2,$Y147,MAX(Escalation!$C$2,AY$4-$W147))),
     IF(SSSModel!$C$4="PV",IF(CW$4=$W147,$EA147*(1+SSSModel!$C$2),0),
     IF(SSSModel!$C$4="FCR",IF(AND(CW$4&gt;=$W147,OFFSET(Profiles!$K$2,$Z147,MAX(Profiles!$C$2,AY$4-$W147))&gt;0),$EC147,0),0))))))</f>
        <v>0</v>
      </c>
      <c r="CX147" s="135">
        <f ca="1">IF(OR($Z147=0,SSSModel!$C$4="CF"),AZ147,
IF(LEFT($V147,3)="ON_",
     IF(SSSModel!$C$4="RR",SUMPRODUCT(OFFSET($AC147,0,0,1,$CB$2),OFFSET(Profiles!$K$28,($Z147-1)*(Profiles!$I$26+1)+CX$4-SSSModel!$C$3+1,0,1,$CB$2)),
     IF(SSSModel!$C$4="ECC",$EA147*$EB147*SUMPRODUCT(OFFSET($AC147,0,MAX(0,CX$4-$DZ147-$CA$4+1),1,MIN($DZ147,CX$4-$CA$4+1)),OFFSET(Escalation!$K$24,($Y147-1)*(Escalation!$I$22+1)+CX$4-SSSModel!$C$3+1,MAX(0,CX$4-$DZ147-$CA$4+1),1,MIN($DZ147,CX$4-$CA$4+1))),
     IF(SSSModel!$C$4="PV",AZ147*$EA147*(1+SSSModel!$C$2),
     IF(SSSModel!$C$4="FCR",$EC147*SUM(OFFSET($AC147,0,MAX(CX$4-$AC$4-$DZ147+1,0),1,MIN($DZ147,CX$4-$AC$4+1))),0)))),
SUM($AC147:$BZ147)*
     IF(SSSModel!$C$4="RR",OFFSET(Profiles!$K$2,$Z147,MAX(Profiles!$C$2,AZ$4-$W147)),
     IF(SSSModel!$C$4="ECC",$EA147*$EB147*IF(MAX(Escalation!$C$2,AZ$4-$W147)&gt;$DZ147-1,0,OFFSET(Escalation!$K$2,$Y147,MAX(Escalation!$C$2,AZ$4-$W147))),
     IF(SSSModel!$C$4="PV",IF(CX$4=$W147,$EA147*(1+SSSModel!$C$2),0),
     IF(SSSModel!$C$4="FCR",IF(AND(CX$4&gt;=$W147,OFFSET(Profiles!$K$2,$Z147,MAX(Profiles!$C$2,AZ$4-$W147))&gt;0),$EC147,0),0))))))</f>
        <v>0</v>
      </c>
      <c r="CY147" s="135">
        <f ca="1">IF(OR($Z147=0,SSSModel!$C$4="CF"),BA147,
IF(LEFT($V147,3)="ON_",
     IF(SSSModel!$C$4="RR",SUMPRODUCT(OFFSET($AC147,0,0,1,$CB$2),OFFSET(Profiles!$K$28,($Z147-1)*(Profiles!$I$26+1)+CY$4-SSSModel!$C$3+1,0,1,$CB$2)),
     IF(SSSModel!$C$4="ECC",$EA147*$EB147*SUMPRODUCT(OFFSET($AC147,0,MAX(0,CY$4-$DZ147-$CA$4+1),1,MIN($DZ147,CY$4-$CA$4+1)),OFFSET(Escalation!$K$24,($Y147-1)*(Escalation!$I$22+1)+CY$4-SSSModel!$C$3+1,MAX(0,CY$4-$DZ147-$CA$4+1),1,MIN($DZ147,CY$4-$CA$4+1))),
     IF(SSSModel!$C$4="PV",BA147*$EA147*(1+SSSModel!$C$2),
     IF(SSSModel!$C$4="FCR",$EC147*SUM(OFFSET($AC147,0,MAX(CY$4-$AC$4-$DZ147+1,0),1,MIN($DZ147,CY$4-$AC$4+1))),0)))),
SUM($AC147:$BZ147)*
     IF(SSSModel!$C$4="RR",OFFSET(Profiles!$K$2,$Z147,MAX(Profiles!$C$2,BA$4-$W147)),
     IF(SSSModel!$C$4="ECC",$EA147*$EB147*IF(MAX(Escalation!$C$2,BA$4-$W147)&gt;$DZ147-1,0,OFFSET(Escalation!$K$2,$Y147,MAX(Escalation!$C$2,BA$4-$W147))),
     IF(SSSModel!$C$4="PV",IF(CY$4=$W147,$EA147*(1+SSSModel!$C$2),0),
     IF(SSSModel!$C$4="FCR",IF(AND(CY$4&gt;=$W147,OFFSET(Profiles!$K$2,$Z147,MAX(Profiles!$C$2,BA$4-$W147))&gt;0),$EC147,0),0))))))</f>
        <v>0</v>
      </c>
      <c r="CZ147" s="135">
        <f ca="1">IF(OR($Z147=0,SSSModel!$C$4="CF"),BB147,
IF(LEFT($V147,3)="ON_",
     IF(SSSModel!$C$4="RR",SUMPRODUCT(OFFSET($AC147,0,0,1,$CB$2),OFFSET(Profiles!$K$28,($Z147-1)*(Profiles!$I$26+1)+CZ$4-SSSModel!$C$3+1,0,1,$CB$2)),
     IF(SSSModel!$C$4="ECC",$EA147*$EB147*SUMPRODUCT(OFFSET($AC147,0,MAX(0,CZ$4-$DZ147-$CA$4+1),1,MIN($DZ147,CZ$4-$CA$4+1)),OFFSET(Escalation!$K$24,($Y147-1)*(Escalation!$I$22+1)+CZ$4-SSSModel!$C$3+1,MAX(0,CZ$4-$DZ147-$CA$4+1),1,MIN($DZ147,CZ$4-$CA$4+1))),
     IF(SSSModel!$C$4="PV",BB147*$EA147*(1+SSSModel!$C$2),
     IF(SSSModel!$C$4="FCR",$EC147*SUM(OFFSET($AC147,0,MAX(CZ$4-$AC$4-$DZ147+1,0),1,MIN($DZ147,CZ$4-$AC$4+1))),0)))),
SUM($AC147:$BZ147)*
     IF(SSSModel!$C$4="RR",OFFSET(Profiles!$K$2,$Z147,MAX(Profiles!$C$2,BB$4-$W147)),
     IF(SSSModel!$C$4="ECC",$EA147*$EB147*IF(MAX(Escalation!$C$2,BB$4-$W147)&gt;$DZ147-1,0,OFFSET(Escalation!$K$2,$Y147,MAX(Escalation!$C$2,BB$4-$W147))),
     IF(SSSModel!$C$4="PV",IF(CZ$4=$W147,$EA147*(1+SSSModel!$C$2),0),
     IF(SSSModel!$C$4="FCR",IF(AND(CZ$4&gt;=$W147,OFFSET(Profiles!$K$2,$Z147,MAX(Profiles!$C$2,BB$4-$W147))&gt;0),$EC147,0),0))))))</f>
        <v>0</v>
      </c>
      <c r="DA147" s="135">
        <f ca="1">IF(OR($Z147=0,SSSModel!$C$4="CF"),BC147,
IF(LEFT($V147,3)="ON_",
     IF(SSSModel!$C$4="RR",SUMPRODUCT(OFFSET($AC147,0,0,1,$CB$2),OFFSET(Profiles!$K$28,($Z147-1)*(Profiles!$I$26+1)+DA$4-SSSModel!$C$3+1,0,1,$CB$2)),
     IF(SSSModel!$C$4="ECC",$EA147*$EB147*SUMPRODUCT(OFFSET($AC147,0,MAX(0,DA$4-$DZ147-$CA$4+1),1,MIN($DZ147,DA$4-$CA$4+1)),OFFSET(Escalation!$K$24,($Y147-1)*(Escalation!$I$22+1)+DA$4-SSSModel!$C$3+1,MAX(0,DA$4-$DZ147-$CA$4+1),1,MIN($DZ147,DA$4-$CA$4+1))),
     IF(SSSModel!$C$4="PV",BC147*$EA147*(1+SSSModel!$C$2),
     IF(SSSModel!$C$4="FCR",$EC147*SUM(OFFSET($AC147,0,MAX(DA$4-$AC$4-$DZ147+1,0),1,MIN($DZ147,DA$4-$AC$4+1))),0)))),
SUM($AC147:$BZ147)*
     IF(SSSModel!$C$4="RR",OFFSET(Profiles!$K$2,$Z147,MAX(Profiles!$C$2,BC$4-$W147)),
     IF(SSSModel!$C$4="ECC",$EA147*$EB147*IF(MAX(Escalation!$C$2,BC$4-$W147)&gt;$DZ147-1,0,OFFSET(Escalation!$K$2,$Y147,MAX(Escalation!$C$2,BC$4-$W147))),
     IF(SSSModel!$C$4="PV",IF(DA$4=$W147,$EA147*(1+SSSModel!$C$2),0),
     IF(SSSModel!$C$4="FCR",IF(AND(DA$4&gt;=$W147,OFFSET(Profiles!$K$2,$Z147,MAX(Profiles!$C$2,BC$4-$W147))&gt;0),$EC147,0),0))))))</f>
        <v>0</v>
      </c>
      <c r="DB147" s="135">
        <f ca="1">IF(OR($Z147=0,SSSModel!$C$4="CF"),BD147,
IF(LEFT($V147,3)="ON_",
     IF(SSSModel!$C$4="RR",SUMPRODUCT(OFFSET($AC147,0,0,1,$CB$2),OFFSET(Profiles!$K$28,($Z147-1)*(Profiles!$I$26+1)+DB$4-SSSModel!$C$3+1,0,1,$CB$2)),
     IF(SSSModel!$C$4="ECC",$EA147*$EB147*SUMPRODUCT(OFFSET($AC147,0,MAX(0,DB$4-$DZ147-$CA$4+1),1,MIN($DZ147,DB$4-$CA$4+1)),OFFSET(Escalation!$K$24,($Y147-1)*(Escalation!$I$22+1)+DB$4-SSSModel!$C$3+1,MAX(0,DB$4-$DZ147-$CA$4+1),1,MIN($DZ147,DB$4-$CA$4+1))),
     IF(SSSModel!$C$4="PV",BD147*$EA147*(1+SSSModel!$C$2),
     IF(SSSModel!$C$4="FCR",$EC147*SUM(OFFSET($AC147,0,MAX(DB$4-$AC$4-$DZ147+1,0),1,MIN($DZ147,DB$4-$AC$4+1))),0)))),
SUM($AC147:$BZ147)*
     IF(SSSModel!$C$4="RR",OFFSET(Profiles!$K$2,$Z147,MAX(Profiles!$C$2,BD$4-$W147)),
     IF(SSSModel!$C$4="ECC",$EA147*$EB147*IF(MAX(Escalation!$C$2,BD$4-$W147)&gt;$DZ147-1,0,OFFSET(Escalation!$K$2,$Y147,MAX(Escalation!$C$2,BD$4-$W147))),
     IF(SSSModel!$C$4="PV",IF(DB$4=$W147,$EA147*(1+SSSModel!$C$2),0),
     IF(SSSModel!$C$4="FCR",IF(AND(DB$4&gt;=$W147,OFFSET(Profiles!$K$2,$Z147,MAX(Profiles!$C$2,BD$4-$W147))&gt;0),$EC147,0),0))))))</f>
        <v>0</v>
      </c>
      <c r="DC147" s="135">
        <f ca="1">IF(OR($Z147=0,SSSModel!$C$4="CF"),BE147,
IF(LEFT($V147,3)="ON_",
     IF(SSSModel!$C$4="RR",SUMPRODUCT(OFFSET($AC147,0,0,1,$CB$2),OFFSET(Profiles!$K$28,($Z147-1)*(Profiles!$I$26+1)+DC$4-SSSModel!$C$3+1,0,1,$CB$2)),
     IF(SSSModel!$C$4="ECC",$EA147*$EB147*SUMPRODUCT(OFFSET($AC147,0,MAX(0,DC$4-$DZ147-$CA$4+1),1,MIN($DZ147,DC$4-$CA$4+1)),OFFSET(Escalation!$K$24,($Y147-1)*(Escalation!$I$22+1)+DC$4-SSSModel!$C$3+1,MAX(0,DC$4-$DZ147-$CA$4+1),1,MIN($DZ147,DC$4-$CA$4+1))),
     IF(SSSModel!$C$4="PV",BE147*$EA147*(1+SSSModel!$C$2),
     IF(SSSModel!$C$4="FCR",$EC147*SUM(OFFSET($AC147,0,MAX(DC$4-$AC$4-$DZ147+1,0),1,MIN($DZ147,DC$4-$AC$4+1))),0)))),
SUM($AC147:$BZ147)*
     IF(SSSModel!$C$4="RR",OFFSET(Profiles!$K$2,$Z147,MAX(Profiles!$C$2,BE$4-$W147)),
     IF(SSSModel!$C$4="ECC",$EA147*$EB147*IF(MAX(Escalation!$C$2,BE$4-$W147)&gt;$DZ147-1,0,OFFSET(Escalation!$K$2,$Y147,MAX(Escalation!$C$2,BE$4-$W147))),
     IF(SSSModel!$C$4="PV",IF(DC$4=$W147,$EA147*(1+SSSModel!$C$2),0),
     IF(SSSModel!$C$4="FCR",IF(AND(DC$4&gt;=$W147,OFFSET(Profiles!$K$2,$Z147,MAX(Profiles!$C$2,BE$4-$W147))&gt;0),$EC147,0),0))))))</f>
        <v>0</v>
      </c>
      <c r="DD147" s="135">
        <f ca="1">IF(OR($Z147=0,SSSModel!$C$4="CF"),BF147,
IF(LEFT($V147,3)="ON_",
     IF(SSSModel!$C$4="RR",SUMPRODUCT(OFFSET($AC147,0,0,1,$CB$2),OFFSET(Profiles!$K$28,($Z147-1)*(Profiles!$I$26+1)+DD$4-SSSModel!$C$3+1,0,1,$CB$2)),
     IF(SSSModel!$C$4="ECC",$EA147*$EB147*SUMPRODUCT(OFFSET($AC147,0,MAX(0,DD$4-$DZ147-$CA$4+1),1,MIN($DZ147,DD$4-$CA$4+1)),OFFSET(Escalation!$K$24,($Y147-1)*(Escalation!$I$22+1)+DD$4-SSSModel!$C$3+1,MAX(0,DD$4-$DZ147-$CA$4+1),1,MIN($DZ147,DD$4-$CA$4+1))),
     IF(SSSModel!$C$4="PV",BF147*$EA147*(1+SSSModel!$C$2),
     IF(SSSModel!$C$4="FCR",$EC147*SUM(OFFSET($AC147,0,MAX(DD$4-$AC$4-$DZ147+1,0),1,MIN($DZ147,DD$4-$AC$4+1))),0)))),
SUM($AC147:$BZ147)*
     IF(SSSModel!$C$4="RR",OFFSET(Profiles!$K$2,$Z147,MAX(Profiles!$C$2,BF$4-$W147)),
     IF(SSSModel!$C$4="ECC",$EA147*$EB147*IF(MAX(Escalation!$C$2,BF$4-$W147)&gt;$DZ147-1,0,OFFSET(Escalation!$K$2,$Y147,MAX(Escalation!$C$2,BF$4-$W147))),
     IF(SSSModel!$C$4="PV",IF(DD$4=$W147,$EA147*(1+SSSModel!$C$2),0),
     IF(SSSModel!$C$4="FCR",IF(AND(DD$4&gt;=$W147,OFFSET(Profiles!$K$2,$Z147,MAX(Profiles!$C$2,BF$4-$W147))&gt;0),$EC147,0),0))))))</f>
        <v>0</v>
      </c>
      <c r="DE147" s="135">
        <f ca="1">IF(OR($Z147=0,SSSModel!$C$4="CF"),BG147,
IF(LEFT($V147,3)="ON_",
     IF(SSSModel!$C$4="RR",SUMPRODUCT(OFFSET($AC147,0,0,1,$CB$2),OFFSET(Profiles!$K$28,($Z147-1)*(Profiles!$I$26+1)+DE$4-SSSModel!$C$3+1,0,1,$CB$2)),
     IF(SSSModel!$C$4="ECC",$EA147*$EB147*SUMPRODUCT(OFFSET($AC147,0,MAX(0,DE$4-$DZ147-$CA$4+1),1,MIN($DZ147,DE$4-$CA$4+1)),OFFSET(Escalation!$K$24,($Y147-1)*(Escalation!$I$22+1)+DE$4-SSSModel!$C$3+1,MAX(0,DE$4-$DZ147-$CA$4+1),1,MIN($DZ147,DE$4-$CA$4+1))),
     IF(SSSModel!$C$4="PV",BG147*$EA147*(1+SSSModel!$C$2),
     IF(SSSModel!$C$4="FCR",$EC147*SUM(OFFSET($AC147,0,MAX(DE$4-$AC$4-$DZ147+1,0),1,MIN($DZ147,DE$4-$AC$4+1))),0)))),
SUM($AC147:$BZ147)*
     IF(SSSModel!$C$4="RR",OFFSET(Profiles!$K$2,$Z147,MAX(Profiles!$C$2,BG$4-$W147)),
     IF(SSSModel!$C$4="ECC",$EA147*$EB147*IF(MAX(Escalation!$C$2,BG$4-$W147)&gt;$DZ147-1,0,OFFSET(Escalation!$K$2,$Y147,MAX(Escalation!$C$2,BG$4-$W147))),
     IF(SSSModel!$C$4="PV",IF(DE$4=$W147,$EA147*(1+SSSModel!$C$2),0),
     IF(SSSModel!$C$4="FCR",IF(AND(DE$4&gt;=$W147,OFFSET(Profiles!$K$2,$Z147,MAX(Profiles!$C$2,BG$4-$W147))&gt;0),$EC147,0),0))))))</f>
        <v>0</v>
      </c>
      <c r="DF147" s="135">
        <f ca="1">IF(OR($Z147=0,SSSModel!$C$4="CF"),BH147,
IF(LEFT($V147,3)="ON_",
     IF(SSSModel!$C$4="RR",SUMPRODUCT(OFFSET($AC147,0,0,1,$CB$2),OFFSET(Profiles!$K$28,($Z147-1)*(Profiles!$I$26+1)+DF$4-SSSModel!$C$3+1,0,1,$CB$2)),
     IF(SSSModel!$C$4="ECC",$EA147*$EB147*SUMPRODUCT(OFFSET($AC147,0,MAX(0,DF$4-$DZ147-$CA$4+1),1,MIN($DZ147,DF$4-$CA$4+1)),OFFSET(Escalation!$K$24,($Y147-1)*(Escalation!$I$22+1)+DF$4-SSSModel!$C$3+1,MAX(0,DF$4-$DZ147-$CA$4+1),1,MIN($DZ147,DF$4-$CA$4+1))),
     IF(SSSModel!$C$4="PV",BH147*$EA147*(1+SSSModel!$C$2),
     IF(SSSModel!$C$4="FCR",$EC147*SUM(OFFSET($AC147,0,MAX(DF$4-$AC$4-$DZ147+1,0),1,MIN($DZ147,DF$4-$AC$4+1))),0)))),
SUM($AC147:$BZ147)*
     IF(SSSModel!$C$4="RR",OFFSET(Profiles!$K$2,$Z147,MAX(Profiles!$C$2,BH$4-$W147)),
     IF(SSSModel!$C$4="ECC",$EA147*$EB147*IF(MAX(Escalation!$C$2,BH$4-$W147)&gt;$DZ147-1,0,OFFSET(Escalation!$K$2,$Y147,MAX(Escalation!$C$2,BH$4-$W147))),
     IF(SSSModel!$C$4="PV",IF(DF$4=$W147,$EA147*(1+SSSModel!$C$2),0),
     IF(SSSModel!$C$4="FCR",IF(AND(DF$4&gt;=$W147,OFFSET(Profiles!$K$2,$Z147,MAX(Profiles!$C$2,BH$4-$W147))&gt;0),$EC147,0),0))))))</f>
        <v>0</v>
      </c>
      <c r="DG147" s="135">
        <f ca="1">IF(OR($Z147=0,SSSModel!$C$4="CF"),BI147,
IF(LEFT($V147,3)="ON_",
     IF(SSSModel!$C$4="RR",SUMPRODUCT(OFFSET($AC147,0,0,1,$CB$2),OFFSET(Profiles!$K$28,($Z147-1)*(Profiles!$I$26+1)+DG$4-SSSModel!$C$3+1,0,1,$CB$2)),
     IF(SSSModel!$C$4="ECC",$EA147*$EB147*SUMPRODUCT(OFFSET($AC147,0,MAX(0,DG$4-$DZ147-$CA$4+1),1,MIN($DZ147,DG$4-$CA$4+1)),OFFSET(Escalation!$K$24,($Y147-1)*(Escalation!$I$22+1)+DG$4-SSSModel!$C$3+1,MAX(0,DG$4-$DZ147-$CA$4+1),1,MIN($DZ147,DG$4-$CA$4+1))),
     IF(SSSModel!$C$4="PV",BI147*$EA147*(1+SSSModel!$C$2),
     IF(SSSModel!$C$4="FCR",$EC147*SUM(OFFSET($AC147,0,MAX(DG$4-$AC$4-$DZ147+1,0),1,MIN($DZ147,DG$4-$AC$4+1))),0)))),
SUM($AC147:$BZ147)*
     IF(SSSModel!$C$4="RR",OFFSET(Profiles!$K$2,$Z147,MAX(Profiles!$C$2,BI$4-$W147)),
     IF(SSSModel!$C$4="ECC",$EA147*$EB147*IF(MAX(Escalation!$C$2,BI$4-$W147)&gt;$DZ147-1,0,OFFSET(Escalation!$K$2,$Y147,MAX(Escalation!$C$2,BI$4-$W147))),
     IF(SSSModel!$C$4="PV",IF(DG$4=$W147,$EA147*(1+SSSModel!$C$2),0),
     IF(SSSModel!$C$4="FCR",IF(AND(DG$4&gt;=$W147,OFFSET(Profiles!$K$2,$Z147,MAX(Profiles!$C$2,BI$4-$W147))&gt;0),$EC147,0),0))))))</f>
        <v>0</v>
      </c>
      <c r="DH147" s="135">
        <f ca="1">IF(OR($Z147=0,SSSModel!$C$4="CF"),BJ147,
IF(LEFT($V147,3)="ON_",
     IF(SSSModel!$C$4="RR",SUMPRODUCT(OFFSET($AC147,0,0,1,$CB$2),OFFSET(Profiles!$K$28,($Z147-1)*(Profiles!$I$26+1)+DH$4-SSSModel!$C$3+1,0,1,$CB$2)),
     IF(SSSModel!$C$4="ECC",$EA147*$EB147*SUMPRODUCT(OFFSET($AC147,0,MAX(0,DH$4-$DZ147-$CA$4+1),1,MIN($DZ147,DH$4-$CA$4+1)),OFFSET(Escalation!$K$24,($Y147-1)*(Escalation!$I$22+1)+DH$4-SSSModel!$C$3+1,MAX(0,DH$4-$DZ147-$CA$4+1),1,MIN($DZ147,DH$4-$CA$4+1))),
     IF(SSSModel!$C$4="PV",BJ147*$EA147*(1+SSSModel!$C$2),
     IF(SSSModel!$C$4="FCR",$EC147*SUM(OFFSET($AC147,0,MAX(DH$4-$AC$4-$DZ147+1,0),1,MIN($DZ147,DH$4-$AC$4+1))),0)))),
SUM($AC147:$BZ147)*
     IF(SSSModel!$C$4="RR",OFFSET(Profiles!$K$2,$Z147,MAX(Profiles!$C$2,BJ$4-$W147)),
     IF(SSSModel!$C$4="ECC",$EA147*$EB147*IF(MAX(Escalation!$C$2,BJ$4-$W147)&gt;$DZ147-1,0,OFFSET(Escalation!$K$2,$Y147,MAX(Escalation!$C$2,BJ$4-$W147))),
     IF(SSSModel!$C$4="PV",IF(DH$4=$W147,$EA147*(1+SSSModel!$C$2),0),
     IF(SSSModel!$C$4="FCR",IF(AND(DH$4&gt;=$W147,OFFSET(Profiles!$K$2,$Z147,MAX(Profiles!$C$2,BJ$4-$W147))&gt;0),$EC147,0),0))))))</f>
        <v>0</v>
      </c>
      <c r="DI147" s="135">
        <f ca="1">IF(OR($Z147=0,SSSModel!$C$4="CF"),BK147,
IF(LEFT($V147,3)="ON_",
     IF(SSSModel!$C$4="RR",SUMPRODUCT(OFFSET($AC147,0,0,1,$CB$2),OFFSET(Profiles!$K$28,($Z147-1)*(Profiles!$I$26+1)+DI$4-SSSModel!$C$3+1,0,1,$CB$2)),
     IF(SSSModel!$C$4="ECC",$EA147*$EB147*SUMPRODUCT(OFFSET($AC147,0,MAX(0,DI$4-$DZ147-$CA$4+1),1,MIN($DZ147,DI$4-$CA$4+1)),OFFSET(Escalation!$K$24,($Y147-1)*(Escalation!$I$22+1)+DI$4-SSSModel!$C$3+1,MAX(0,DI$4-$DZ147-$CA$4+1),1,MIN($DZ147,DI$4-$CA$4+1))),
     IF(SSSModel!$C$4="PV",BK147*$EA147*(1+SSSModel!$C$2),
     IF(SSSModel!$C$4="FCR",$EC147*SUM(OFFSET($AC147,0,MAX(DI$4-$AC$4-$DZ147+1,0),1,MIN($DZ147,DI$4-$AC$4+1))),0)))),
SUM($AC147:$BZ147)*
     IF(SSSModel!$C$4="RR",OFFSET(Profiles!$K$2,$Z147,MAX(Profiles!$C$2,BK$4-$W147)),
     IF(SSSModel!$C$4="ECC",$EA147*$EB147*IF(MAX(Escalation!$C$2,BK$4-$W147)&gt;$DZ147-1,0,OFFSET(Escalation!$K$2,$Y147,MAX(Escalation!$C$2,BK$4-$W147))),
     IF(SSSModel!$C$4="PV",IF(DI$4=$W147,$EA147*(1+SSSModel!$C$2),0),
     IF(SSSModel!$C$4="FCR",IF(AND(DI$4&gt;=$W147,OFFSET(Profiles!$K$2,$Z147,MAX(Profiles!$C$2,BK$4-$W147))&gt;0),$EC147,0),0))))))</f>
        <v>0</v>
      </c>
      <c r="DJ147" s="135">
        <f ca="1">IF(OR($Z147=0,SSSModel!$C$4="CF"),BL147,
IF(LEFT($V147,3)="ON_",
     IF(SSSModel!$C$4="RR",SUMPRODUCT(OFFSET($AC147,0,0,1,$CB$2),OFFSET(Profiles!$K$28,($Z147-1)*(Profiles!$I$26+1)+DJ$4-SSSModel!$C$3+1,0,1,$CB$2)),
     IF(SSSModel!$C$4="ECC",$EA147*$EB147*SUMPRODUCT(OFFSET($AC147,0,MAX(0,DJ$4-$DZ147-$CA$4+1),1,MIN($DZ147,DJ$4-$CA$4+1)),OFFSET(Escalation!$K$24,($Y147-1)*(Escalation!$I$22+1)+DJ$4-SSSModel!$C$3+1,MAX(0,DJ$4-$DZ147-$CA$4+1),1,MIN($DZ147,DJ$4-$CA$4+1))),
     IF(SSSModel!$C$4="PV",BL147*$EA147*(1+SSSModel!$C$2),
     IF(SSSModel!$C$4="FCR",$EC147*SUM(OFFSET($AC147,0,MAX(DJ$4-$AC$4-$DZ147+1,0),1,MIN($DZ147,DJ$4-$AC$4+1))),0)))),
SUM($AC147:$BZ147)*
     IF(SSSModel!$C$4="RR",OFFSET(Profiles!$K$2,$Z147,MAX(Profiles!$C$2,BL$4-$W147)),
     IF(SSSModel!$C$4="ECC",$EA147*$EB147*IF(MAX(Escalation!$C$2,BL$4-$W147)&gt;$DZ147-1,0,OFFSET(Escalation!$K$2,$Y147,MAX(Escalation!$C$2,BL$4-$W147))),
     IF(SSSModel!$C$4="PV",IF(DJ$4=$W147,$EA147*(1+SSSModel!$C$2),0),
     IF(SSSModel!$C$4="FCR",IF(AND(DJ$4&gt;=$W147,OFFSET(Profiles!$K$2,$Z147,MAX(Profiles!$C$2,BL$4-$W147))&gt;0),$EC147,0),0))))))</f>
        <v>0</v>
      </c>
      <c r="DK147" s="135">
        <f ca="1">IF(OR($Z147=0,SSSModel!$C$4="CF"),BM147,
IF(LEFT($V147,3)="ON_",
     IF(SSSModel!$C$4="RR",SUMPRODUCT(OFFSET($AC147,0,0,1,$CB$2),OFFSET(Profiles!$K$28,($Z147-1)*(Profiles!$I$26+1)+DK$4-SSSModel!$C$3+1,0,1,$CB$2)),
     IF(SSSModel!$C$4="ECC",$EA147*$EB147*SUMPRODUCT(OFFSET($AC147,0,MAX(0,DK$4-$DZ147-$CA$4+1),1,MIN($DZ147,DK$4-$CA$4+1)),OFFSET(Escalation!$K$24,($Y147-1)*(Escalation!$I$22+1)+DK$4-SSSModel!$C$3+1,MAX(0,DK$4-$DZ147-$CA$4+1),1,MIN($DZ147,DK$4-$CA$4+1))),
     IF(SSSModel!$C$4="PV",BM147*$EA147*(1+SSSModel!$C$2),
     IF(SSSModel!$C$4="FCR",$EC147*SUM(OFFSET($AC147,0,MAX(DK$4-$AC$4-$DZ147+1,0),1,MIN($DZ147,DK$4-$AC$4+1))),0)))),
SUM($AC147:$BZ147)*
     IF(SSSModel!$C$4="RR",OFFSET(Profiles!$K$2,$Z147,MAX(Profiles!$C$2,BM$4-$W147)),
     IF(SSSModel!$C$4="ECC",$EA147*$EB147*IF(MAX(Escalation!$C$2,BM$4-$W147)&gt;$DZ147-1,0,OFFSET(Escalation!$K$2,$Y147,MAX(Escalation!$C$2,BM$4-$W147))),
     IF(SSSModel!$C$4="PV",IF(DK$4=$W147,$EA147*(1+SSSModel!$C$2),0),
     IF(SSSModel!$C$4="FCR",IF(AND(DK$4&gt;=$W147,OFFSET(Profiles!$K$2,$Z147,MAX(Profiles!$C$2,BM$4-$W147))&gt;0),$EC147,0),0))))))</f>
        <v>0</v>
      </c>
      <c r="DL147" s="135">
        <f ca="1">IF(OR($Z147=0,SSSModel!$C$4="CF"),BN147,
IF(LEFT($V147,3)="ON_",
     IF(SSSModel!$C$4="RR",SUMPRODUCT(OFFSET($AC147,0,0,1,$CB$2),OFFSET(Profiles!$K$28,($Z147-1)*(Profiles!$I$26+1)+DL$4-SSSModel!$C$3+1,0,1,$CB$2)),
     IF(SSSModel!$C$4="ECC",$EA147*$EB147*SUMPRODUCT(OFFSET($AC147,0,MAX(0,DL$4-$DZ147-$CA$4+1),1,MIN($DZ147,DL$4-$CA$4+1)),OFFSET(Escalation!$K$24,($Y147-1)*(Escalation!$I$22+1)+DL$4-SSSModel!$C$3+1,MAX(0,DL$4-$DZ147-$CA$4+1),1,MIN($DZ147,DL$4-$CA$4+1))),
     IF(SSSModel!$C$4="PV",BN147*$EA147*(1+SSSModel!$C$2),
     IF(SSSModel!$C$4="FCR",$EC147*SUM(OFFSET($AC147,0,MAX(DL$4-$AC$4-$DZ147+1,0),1,MIN($DZ147,DL$4-$AC$4+1))),0)))),
SUM($AC147:$BZ147)*
     IF(SSSModel!$C$4="RR",OFFSET(Profiles!$K$2,$Z147,MAX(Profiles!$C$2,BN$4-$W147)),
     IF(SSSModel!$C$4="ECC",$EA147*$EB147*IF(MAX(Escalation!$C$2,BN$4-$W147)&gt;$DZ147-1,0,OFFSET(Escalation!$K$2,$Y147,MAX(Escalation!$C$2,BN$4-$W147))),
     IF(SSSModel!$C$4="PV",IF(DL$4=$W147,$EA147*(1+SSSModel!$C$2),0),
     IF(SSSModel!$C$4="FCR",IF(AND(DL$4&gt;=$W147,OFFSET(Profiles!$K$2,$Z147,MAX(Profiles!$C$2,BN$4-$W147))&gt;0),$EC147,0),0))))))</f>
        <v>0</v>
      </c>
      <c r="DM147" s="135">
        <f ca="1">IF(OR($Z147=0,SSSModel!$C$4="CF"),BO147,
IF(LEFT($V147,3)="ON_",
     IF(SSSModel!$C$4="RR",SUMPRODUCT(OFFSET($AC147,0,0,1,$CB$2),OFFSET(Profiles!$K$28,($Z147-1)*(Profiles!$I$26+1)+DM$4-SSSModel!$C$3+1,0,1,$CB$2)),
     IF(SSSModel!$C$4="ECC",$EA147*$EB147*SUMPRODUCT(OFFSET($AC147,0,MAX(0,DM$4-$DZ147-$CA$4+1),1,MIN($DZ147,DM$4-$CA$4+1)),OFFSET(Escalation!$K$24,($Y147-1)*(Escalation!$I$22+1)+DM$4-SSSModel!$C$3+1,MAX(0,DM$4-$DZ147-$CA$4+1),1,MIN($DZ147,DM$4-$CA$4+1))),
     IF(SSSModel!$C$4="PV",BO147*$EA147*(1+SSSModel!$C$2),
     IF(SSSModel!$C$4="FCR",$EC147*SUM(OFFSET($AC147,0,MAX(DM$4-$AC$4-$DZ147+1,0),1,MIN($DZ147,DM$4-$AC$4+1))),0)))),
SUM($AC147:$BZ147)*
     IF(SSSModel!$C$4="RR",OFFSET(Profiles!$K$2,$Z147,MAX(Profiles!$C$2,BO$4-$W147)),
     IF(SSSModel!$C$4="ECC",$EA147*$EB147*IF(MAX(Escalation!$C$2,BO$4-$W147)&gt;$DZ147-1,0,OFFSET(Escalation!$K$2,$Y147,MAX(Escalation!$C$2,BO$4-$W147))),
     IF(SSSModel!$C$4="PV",IF(DM$4=$W147,$EA147*(1+SSSModel!$C$2),0),
     IF(SSSModel!$C$4="FCR",IF(AND(DM$4&gt;=$W147,OFFSET(Profiles!$K$2,$Z147,MAX(Profiles!$C$2,BO$4-$W147))&gt;0),$EC147,0),0))))))</f>
        <v>0</v>
      </c>
      <c r="DN147" s="135">
        <f ca="1">IF(OR($Z147=0,SSSModel!$C$4="CF"),BP147,
IF(LEFT($V147,3)="ON_",
     IF(SSSModel!$C$4="RR",SUMPRODUCT(OFFSET($AC147,0,0,1,$CB$2),OFFSET(Profiles!$K$28,($Z147-1)*(Profiles!$I$26+1)+DN$4-SSSModel!$C$3+1,0,1,$CB$2)),
     IF(SSSModel!$C$4="ECC",$EA147*$EB147*SUMPRODUCT(OFFSET($AC147,0,MAX(0,DN$4-$DZ147-$CA$4+1),1,MIN($DZ147,DN$4-$CA$4+1)),OFFSET(Escalation!$K$24,($Y147-1)*(Escalation!$I$22+1)+DN$4-SSSModel!$C$3+1,MAX(0,DN$4-$DZ147-$CA$4+1),1,MIN($DZ147,DN$4-$CA$4+1))),
     IF(SSSModel!$C$4="PV",BP147*$EA147*(1+SSSModel!$C$2),
     IF(SSSModel!$C$4="FCR",$EC147*SUM(OFFSET($AC147,0,MAX(DN$4-$AC$4-$DZ147+1,0),1,MIN($DZ147,DN$4-$AC$4+1))),0)))),
SUM($AC147:$BZ147)*
     IF(SSSModel!$C$4="RR",OFFSET(Profiles!$K$2,$Z147,MAX(Profiles!$C$2,BP$4-$W147)),
     IF(SSSModel!$C$4="ECC",$EA147*$EB147*IF(MAX(Escalation!$C$2,BP$4-$W147)&gt;$DZ147-1,0,OFFSET(Escalation!$K$2,$Y147,MAX(Escalation!$C$2,BP$4-$W147))),
     IF(SSSModel!$C$4="PV",IF(DN$4=$W147,$EA147*(1+SSSModel!$C$2),0),
     IF(SSSModel!$C$4="FCR",IF(AND(DN$4&gt;=$W147,OFFSET(Profiles!$K$2,$Z147,MAX(Profiles!$C$2,BP$4-$W147))&gt;0),$EC147,0),0))))))</f>
        <v>0</v>
      </c>
      <c r="DO147" s="135">
        <f ca="1">IF(OR($Z147=0,SSSModel!$C$4="CF"),BQ147,
IF(LEFT($V147,3)="ON_",
     IF(SSSModel!$C$4="RR",SUMPRODUCT(OFFSET($AC147,0,0,1,$CB$2),OFFSET(Profiles!$K$28,($Z147-1)*(Profiles!$I$26+1)+DO$4-SSSModel!$C$3+1,0,1,$CB$2)),
     IF(SSSModel!$C$4="ECC",$EA147*$EB147*SUMPRODUCT(OFFSET($AC147,0,MAX(0,DO$4-$DZ147-$CA$4+1),1,MIN($DZ147,DO$4-$CA$4+1)),OFFSET(Escalation!$K$24,($Y147-1)*(Escalation!$I$22+1)+DO$4-SSSModel!$C$3+1,MAX(0,DO$4-$DZ147-$CA$4+1),1,MIN($DZ147,DO$4-$CA$4+1))),
     IF(SSSModel!$C$4="PV",BQ147*$EA147*(1+SSSModel!$C$2),
     IF(SSSModel!$C$4="FCR",$EC147*SUM(OFFSET($AC147,0,MAX(DO$4-$AC$4-$DZ147+1,0),1,MIN($DZ147,DO$4-$AC$4+1))),0)))),
SUM($AC147:$BZ147)*
     IF(SSSModel!$C$4="RR",OFFSET(Profiles!$K$2,$Z147,MAX(Profiles!$C$2,BQ$4-$W147)),
     IF(SSSModel!$C$4="ECC",$EA147*$EB147*IF(MAX(Escalation!$C$2,BQ$4-$W147)&gt;$DZ147-1,0,OFFSET(Escalation!$K$2,$Y147,MAX(Escalation!$C$2,BQ$4-$W147))),
     IF(SSSModel!$C$4="PV",IF(DO$4=$W147,$EA147*(1+SSSModel!$C$2),0),
     IF(SSSModel!$C$4="FCR",IF(AND(DO$4&gt;=$W147,OFFSET(Profiles!$K$2,$Z147,MAX(Profiles!$C$2,BQ$4-$W147))&gt;0),$EC147,0),0))))))</f>
        <v>0</v>
      </c>
      <c r="DP147" s="135">
        <f ca="1">IF(OR($Z147=0,SSSModel!$C$4="CF"),BR147,
IF(LEFT($V147,3)="ON_",
     IF(SSSModel!$C$4="RR",SUMPRODUCT(OFFSET($AC147,0,0,1,$CB$2),OFFSET(Profiles!$K$28,($Z147-1)*(Profiles!$I$26+1)+DP$4-SSSModel!$C$3+1,0,1,$CB$2)),
     IF(SSSModel!$C$4="ECC",$EA147*$EB147*SUMPRODUCT(OFFSET($AC147,0,MAX(0,DP$4-$DZ147-$CA$4+1),1,MIN($DZ147,DP$4-$CA$4+1)),OFFSET(Escalation!$K$24,($Y147-1)*(Escalation!$I$22+1)+DP$4-SSSModel!$C$3+1,MAX(0,DP$4-$DZ147-$CA$4+1),1,MIN($DZ147,DP$4-$CA$4+1))),
     IF(SSSModel!$C$4="PV",BR147*$EA147*(1+SSSModel!$C$2),
     IF(SSSModel!$C$4="FCR",$EC147*SUM(OFFSET($AC147,0,MAX(DP$4-$AC$4-$DZ147+1,0),1,MIN($DZ147,DP$4-$AC$4+1))),0)))),
SUM($AC147:$BZ147)*
     IF(SSSModel!$C$4="RR",OFFSET(Profiles!$K$2,$Z147,MAX(Profiles!$C$2,BR$4-$W147)),
     IF(SSSModel!$C$4="ECC",$EA147*$EB147*IF(MAX(Escalation!$C$2,BR$4-$W147)&gt;$DZ147-1,0,OFFSET(Escalation!$K$2,$Y147,MAX(Escalation!$C$2,BR$4-$W147))),
     IF(SSSModel!$C$4="PV",IF(DP$4=$W147,$EA147*(1+SSSModel!$C$2),0),
     IF(SSSModel!$C$4="FCR",IF(AND(DP$4&gt;=$W147,OFFSET(Profiles!$K$2,$Z147,MAX(Profiles!$C$2,BR$4-$W147))&gt;0),$EC147,0),0))))))</f>
        <v>0</v>
      </c>
      <c r="DQ147" s="135">
        <f ca="1">IF(OR($Z147=0,SSSModel!$C$4="CF"),BS147,
IF(LEFT($V147,3)="ON_",
     IF(SSSModel!$C$4="RR",SUMPRODUCT(OFFSET($AC147,0,0,1,$CB$2),OFFSET(Profiles!$K$28,($Z147-1)*(Profiles!$I$26+1)+DQ$4-SSSModel!$C$3+1,0,1,$CB$2)),
     IF(SSSModel!$C$4="ECC",$EA147*$EB147*SUMPRODUCT(OFFSET($AC147,0,MAX(0,DQ$4-$DZ147-$CA$4+1),1,MIN($DZ147,DQ$4-$CA$4+1)),OFFSET(Escalation!$K$24,($Y147-1)*(Escalation!$I$22+1)+DQ$4-SSSModel!$C$3+1,MAX(0,DQ$4-$DZ147-$CA$4+1),1,MIN($DZ147,DQ$4-$CA$4+1))),
     IF(SSSModel!$C$4="PV",BS147*$EA147*(1+SSSModel!$C$2),
     IF(SSSModel!$C$4="FCR",$EC147*SUM(OFFSET($AC147,0,MAX(DQ$4-$AC$4-$DZ147+1,0),1,MIN($DZ147,DQ$4-$AC$4+1))),0)))),
SUM($AC147:$BZ147)*
     IF(SSSModel!$C$4="RR",OFFSET(Profiles!$K$2,$Z147,MAX(Profiles!$C$2,BS$4-$W147)),
     IF(SSSModel!$C$4="ECC",$EA147*$EB147*IF(MAX(Escalation!$C$2,BS$4-$W147)&gt;$DZ147-1,0,OFFSET(Escalation!$K$2,$Y147,MAX(Escalation!$C$2,BS$4-$W147))),
     IF(SSSModel!$C$4="PV",IF(DQ$4=$W147,$EA147*(1+SSSModel!$C$2),0),
     IF(SSSModel!$C$4="FCR",IF(AND(DQ$4&gt;=$W147,OFFSET(Profiles!$K$2,$Z147,MAX(Profiles!$C$2,BS$4-$W147))&gt;0),$EC147,0),0))))))</f>
        <v>0</v>
      </c>
      <c r="DR147" s="135">
        <f ca="1">IF(OR($Z147=0,SSSModel!$C$4="CF"),BT147,
IF(LEFT($V147,3)="ON_",
     IF(SSSModel!$C$4="RR",SUMPRODUCT(OFFSET($AC147,0,0,1,$CB$2),OFFSET(Profiles!$K$28,($Z147-1)*(Profiles!$I$26+1)+DR$4-SSSModel!$C$3+1,0,1,$CB$2)),
     IF(SSSModel!$C$4="ECC",$EA147*$EB147*SUMPRODUCT(OFFSET($AC147,0,MAX(0,DR$4-$DZ147-$CA$4+1),1,MIN($DZ147,DR$4-$CA$4+1)),OFFSET(Escalation!$K$24,($Y147-1)*(Escalation!$I$22+1)+DR$4-SSSModel!$C$3+1,MAX(0,DR$4-$DZ147-$CA$4+1),1,MIN($DZ147,DR$4-$CA$4+1))),
     IF(SSSModel!$C$4="PV",BT147*$EA147*(1+SSSModel!$C$2),
     IF(SSSModel!$C$4="FCR",$EC147*SUM(OFFSET($AC147,0,MAX(DR$4-$AC$4-$DZ147+1,0),1,MIN($DZ147,DR$4-$AC$4+1))),0)))),
SUM($AC147:$BZ147)*
     IF(SSSModel!$C$4="RR",OFFSET(Profiles!$K$2,$Z147,MAX(Profiles!$C$2,BT$4-$W147)),
     IF(SSSModel!$C$4="ECC",$EA147*$EB147*IF(MAX(Escalation!$C$2,BT$4-$W147)&gt;$DZ147-1,0,OFFSET(Escalation!$K$2,$Y147,MAX(Escalation!$C$2,BT$4-$W147))),
     IF(SSSModel!$C$4="PV",IF(DR$4=$W147,$EA147*(1+SSSModel!$C$2),0),
     IF(SSSModel!$C$4="FCR",IF(AND(DR$4&gt;=$W147,OFFSET(Profiles!$K$2,$Z147,MAX(Profiles!$C$2,BT$4-$W147))&gt;0),$EC147,0),0))))))</f>
        <v>0</v>
      </c>
      <c r="DS147" s="135">
        <f ca="1">IF(OR($Z147=0,SSSModel!$C$4="CF"),BU147,
IF(LEFT($V147,3)="ON_",
     IF(SSSModel!$C$4="RR",SUMPRODUCT(OFFSET($AC147,0,0,1,$CB$2),OFFSET(Profiles!$K$28,($Z147-1)*(Profiles!$I$26+1)+DS$4-SSSModel!$C$3+1,0,1,$CB$2)),
     IF(SSSModel!$C$4="ECC",$EA147*$EB147*SUMPRODUCT(OFFSET($AC147,0,MAX(0,DS$4-$DZ147-$CA$4+1),1,MIN($DZ147,DS$4-$CA$4+1)),OFFSET(Escalation!$K$24,($Y147-1)*(Escalation!$I$22+1)+DS$4-SSSModel!$C$3+1,MAX(0,DS$4-$DZ147-$CA$4+1),1,MIN($DZ147,DS$4-$CA$4+1))),
     IF(SSSModel!$C$4="PV",BU147*$EA147*(1+SSSModel!$C$2),
     IF(SSSModel!$C$4="FCR",$EC147*SUM(OFFSET($AC147,0,MAX(DS$4-$AC$4-$DZ147+1,0),1,MIN($DZ147,DS$4-$AC$4+1))),0)))),
SUM($AC147:$BZ147)*
     IF(SSSModel!$C$4="RR",OFFSET(Profiles!$K$2,$Z147,MAX(Profiles!$C$2,BU$4-$W147)),
     IF(SSSModel!$C$4="ECC",$EA147*$EB147*IF(MAX(Escalation!$C$2,BU$4-$W147)&gt;$DZ147-1,0,OFFSET(Escalation!$K$2,$Y147,MAX(Escalation!$C$2,BU$4-$W147))),
     IF(SSSModel!$C$4="PV",IF(DS$4=$W147,$EA147*(1+SSSModel!$C$2),0),
     IF(SSSModel!$C$4="FCR",IF(AND(DS$4&gt;=$W147,OFFSET(Profiles!$K$2,$Z147,MAX(Profiles!$C$2,BU$4-$W147))&gt;0),$EC147,0),0))))))</f>
        <v>0</v>
      </c>
      <c r="DT147" s="135">
        <f ca="1">IF(OR($Z147=0,SSSModel!$C$4="CF"),BV147,
IF(LEFT($V147,3)="ON_",
     IF(SSSModel!$C$4="RR",SUMPRODUCT(OFFSET($AC147,0,0,1,$CB$2),OFFSET(Profiles!$K$28,($Z147-1)*(Profiles!$I$26+1)+DT$4-SSSModel!$C$3+1,0,1,$CB$2)),
     IF(SSSModel!$C$4="ECC",$EA147*$EB147*SUMPRODUCT(OFFSET($AC147,0,MAX(0,DT$4-$DZ147-$CA$4+1),1,MIN($DZ147,DT$4-$CA$4+1)),OFFSET(Escalation!$K$24,($Y147-1)*(Escalation!$I$22+1)+DT$4-SSSModel!$C$3+1,MAX(0,DT$4-$DZ147-$CA$4+1),1,MIN($DZ147,DT$4-$CA$4+1))),
     IF(SSSModel!$C$4="PV",BV147*$EA147*(1+SSSModel!$C$2),
     IF(SSSModel!$C$4="FCR",$EC147*SUM(OFFSET($AC147,0,MAX(DT$4-$AC$4-$DZ147+1,0),1,MIN($DZ147,DT$4-$AC$4+1))),0)))),
SUM($AC147:$BZ147)*
     IF(SSSModel!$C$4="RR",OFFSET(Profiles!$K$2,$Z147,MAX(Profiles!$C$2,BV$4-$W147)),
     IF(SSSModel!$C$4="ECC",$EA147*$EB147*IF(MAX(Escalation!$C$2,BV$4-$W147)&gt;$DZ147-1,0,OFFSET(Escalation!$K$2,$Y147,MAX(Escalation!$C$2,BV$4-$W147))),
     IF(SSSModel!$C$4="PV",IF(DT$4=$W147,$EA147*(1+SSSModel!$C$2),0),
     IF(SSSModel!$C$4="FCR",IF(AND(DT$4&gt;=$W147,OFFSET(Profiles!$K$2,$Z147,MAX(Profiles!$C$2,BV$4-$W147))&gt;0),$EC147,0),0))))))</f>
        <v>0</v>
      </c>
      <c r="DU147" s="135">
        <f ca="1">IF(OR($Z147=0,SSSModel!$C$4="CF"),BW147,
IF(LEFT($V147,3)="ON_",
     IF(SSSModel!$C$4="RR",SUMPRODUCT(OFFSET($AC147,0,0,1,$CB$2),OFFSET(Profiles!$K$28,($Z147-1)*(Profiles!$I$26+1)+DU$4-SSSModel!$C$3+1,0,1,$CB$2)),
     IF(SSSModel!$C$4="ECC",$EA147*$EB147*SUMPRODUCT(OFFSET($AC147,0,MAX(0,DU$4-$DZ147-$CA$4+1),1,MIN($DZ147,DU$4-$CA$4+1)),OFFSET(Escalation!$K$24,($Y147-1)*(Escalation!$I$22+1)+DU$4-SSSModel!$C$3+1,MAX(0,DU$4-$DZ147-$CA$4+1),1,MIN($DZ147,DU$4-$CA$4+1))),
     IF(SSSModel!$C$4="PV",BW147*$EA147*(1+SSSModel!$C$2),
     IF(SSSModel!$C$4="FCR",$EC147*SUM(OFFSET($AC147,0,MAX(DU$4-$AC$4-$DZ147+1,0),1,MIN($DZ147,DU$4-$AC$4+1))),0)))),
SUM($AC147:$BZ147)*
     IF(SSSModel!$C$4="RR",OFFSET(Profiles!$K$2,$Z147,MAX(Profiles!$C$2,BW$4-$W147)),
     IF(SSSModel!$C$4="ECC",$EA147*$EB147*IF(MAX(Escalation!$C$2,BW$4-$W147)&gt;$DZ147-1,0,OFFSET(Escalation!$K$2,$Y147,MAX(Escalation!$C$2,BW$4-$W147))),
     IF(SSSModel!$C$4="PV",IF(DU$4=$W147,$EA147*(1+SSSModel!$C$2),0),
     IF(SSSModel!$C$4="FCR",IF(AND(DU$4&gt;=$W147,OFFSET(Profiles!$K$2,$Z147,MAX(Profiles!$C$2,BW$4-$W147))&gt;0),$EC147,0),0))))))</f>
        <v>0</v>
      </c>
      <c r="DV147" s="136">
        <f ca="1">IF(OR($Z147=0,SSSModel!$C$4="CF"),BX147,
IF(LEFT($V147,3)="ON_",
     IF(SSSModel!$C$4="RR",SUMPRODUCT(OFFSET($AC147,0,0,1,$CB$2),OFFSET(Profiles!$K$28,($Z147-1)*(Profiles!$I$26+1)+DV$4-SSSModel!$C$3+1,0,1,$CB$2)),
     IF(SSSModel!$C$4="ECC",$EA147*$EB147*SUMPRODUCT(OFFSET($AC147,0,MAX(0,DV$4-$DZ147-$CA$4+1),1,MIN($DZ147,DV$4-$CA$4+1)),OFFSET(Escalation!$K$24,($Y147-1)*(Escalation!$I$22+1)+DV$4-SSSModel!$C$3+1,MAX(0,DV$4-$DZ147-$CA$4+1),1,MIN($DZ147,DV$4-$CA$4+1))),
     IF(SSSModel!$C$4="PV",BX147*$EA147*(1+SSSModel!$C$2),
     IF(SSSModel!$C$4="FCR",$EC147*SUM(OFFSET($AC147,0,MAX(DV$4-$AC$4-$DZ147+1,0),1,MIN($DZ147,DV$4-$AC$4+1))),0)))),
SUM($AC147:$BZ147)*
     IF(SSSModel!$C$4="RR",OFFSET(Profiles!$K$2,$Z147,MAX(Profiles!$C$2,BX$4-$W147)),
     IF(SSSModel!$C$4="ECC",$EA147*$EB147*IF(MAX(Escalation!$C$2,BX$4-$W147)&gt;$DZ147-1,0,OFFSET(Escalation!$K$2,$Y147,MAX(Escalation!$C$2,BX$4-$W147))),
     IF(SSSModel!$C$4="PV",IF(DV$4=$W147,$EA147*(1+SSSModel!$C$2),0),
     IF(SSSModel!$C$4="FCR",IF(AND(DV$4&gt;=$W147,OFFSET(Profiles!$K$2,$Z147,MAX(Profiles!$C$2,BX$4-$W147))&gt;0),$EC147,0),0))))))</f>
        <v>0</v>
      </c>
      <c r="DW147" s="136">
        <f ca="1">IF(OR($Z147=0,SSSModel!$C$4="CF"),BY147,
IF(LEFT($V147,3)="ON_",
     IF(SSSModel!$C$4="RR",SUMPRODUCT(OFFSET($AC147,0,0,1,$CB$2),OFFSET(Profiles!$K$28,($Z147-1)*(Profiles!$I$26+1)+DW$4-SSSModel!$C$3+1,0,1,$CB$2)),
     IF(SSSModel!$C$4="ECC",$EA147*$EB147*SUMPRODUCT(OFFSET($AC147,0,MAX(0,DW$4-$DZ147-$CA$4+1),1,MIN($DZ147,DW$4-$CA$4+1)),OFFSET(Escalation!$K$24,($Y147-1)*(Escalation!$I$22+1)+DW$4-SSSModel!$C$3+1,MAX(0,DW$4-$DZ147-$CA$4+1),1,MIN($DZ147,DW$4-$CA$4+1))),
     IF(SSSModel!$C$4="PV",BY147*$EA147*(1+SSSModel!$C$2),
     IF(SSSModel!$C$4="FCR",$EC147*SUM(OFFSET($AC147,0,MAX(DW$4-$AC$4-$DZ147+1,0),1,MIN($DZ147,DW$4-$AC$4+1))),0)))),
SUM($AC147:$BZ147)*
     IF(SSSModel!$C$4="RR",OFFSET(Profiles!$K$2,$Z147,MAX(Profiles!$C$2,BY$4-$W147)),
     IF(SSSModel!$C$4="ECC",$EA147*$EB147*IF(MAX(Escalation!$C$2,BY$4-$W147)&gt;$DZ147-1,0,OFFSET(Escalation!$K$2,$Y147,MAX(Escalation!$C$2,BY$4-$W147))),
     IF(SSSModel!$C$4="PV",IF(DW$4=$W147,$EA147*(1+SSSModel!$C$2),0),
     IF(SSSModel!$C$4="FCR",IF(AND(DW$4&gt;=$W147,OFFSET(Profiles!$K$2,$Z147,MAX(Profiles!$C$2,BY$4-$W147))&gt;0),$EC147,0),0))))))</f>
        <v>0</v>
      </c>
      <c r="DX147" s="136">
        <f ca="1">IF(OR($Z147=0,SSSModel!$C$4="CF"),BZ147,
IF(LEFT($V147,3)="ON_",
     IF(SSSModel!$C$4="RR",SUMPRODUCT(OFFSET($AC147,0,0,1,$CB$2),OFFSET(Profiles!$K$28,($Z147-1)*(Profiles!$I$26+1)+DX$4-SSSModel!$C$3+1,0,1,$CB$2)),
     IF(SSSModel!$C$4="ECC",$EA147*$EB147*SUMPRODUCT(OFFSET($AC147,0,MAX(0,DX$4-$DZ147-$CA$4+1),1,MIN($DZ147,DX$4-$CA$4+1)),OFFSET(Escalation!$K$24,($Y147-1)*(Escalation!$I$22+1)+DX$4-SSSModel!$C$3+1,MAX(0,DX$4-$DZ147-$CA$4+1),1,MIN($DZ147,DX$4-$CA$4+1))),
     IF(SSSModel!$C$4="PV",BZ147*$EA147*(1+SSSModel!$C$2),
     IF(SSSModel!$C$4="FCR",$EC147*SUM(OFFSET($AC147,0,MAX(DX$4-$AC$4-$DZ147+1,0),1,MIN($DZ147,DX$4-$AC$4+1))),0)))),
SUM($AC147:$BZ147)*
     IF(SSSModel!$C$4="RR",OFFSET(Profiles!$K$2,$Z147,MAX(Profiles!$C$2,BZ$4-$W147)),
     IF(SSSModel!$C$4="ECC",$EA147*$EB147*IF(MAX(Escalation!$C$2,BZ$4-$W147)&gt;$DZ147-1,0,OFFSET(Escalation!$K$2,$Y147,MAX(Escalation!$C$2,BZ$4-$W147))),
     IF(SSSModel!$C$4="PV",IF(DX$4=$W147,$EA147*(1+SSSModel!$C$2),0),
     IF(SSSModel!$C$4="FCR",IF(AND(DX$4&gt;=$W147,OFFSET(Profiles!$K$2,$Z147,MAX(Profiles!$C$2,BZ$4-$W147))&gt;0),$EC147,0),0))))))</f>
        <v>0</v>
      </c>
      <c r="DY147" s="82">
        <f ca="1">IF($Y147=0,0,OFFSET(Escalation!$B$2,$Y147,0))</f>
        <v>0</v>
      </c>
      <c r="DZ147" s="80">
        <f ca="1">IF($Z147=0,0,COUNTIF(OFFSET(Profiles!$K$2,$Z147,0,1,50),"&gt;0"))</f>
        <v>0</v>
      </c>
      <c r="EA147" s="137">
        <f ca="1">IF($Z147=0,0,SUMPRODUCT(Profiles!$C$20:$BH$20,OFFSET(Profiles!$C$2,$Z147,0,1,Profiles!$B$1)))</f>
        <v>0</v>
      </c>
      <c r="EB147" s="24">
        <f>IF($Z147=0,0,((1-(1+DY147)/(1+SSSModel!$C$2))/(1-((1+DY147)/(1+SSSModel!$C$2))^DZ147))*(1+SSSModel!$C$2))</f>
        <v>0</v>
      </c>
      <c r="EC147" s="24">
        <f>IF($Z147=0,0,-PMT(SSSModel!$C$2,DZ147,EA147))</f>
        <v>0</v>
      </c>
    </row>
    <row r="148" spans="2:135" x14ac:dyDescent="0.35">
      <c r="C148" s="18">
        <f t="shared" si="18"/>
        <v>15</v>
      </c>
      <c r="D148" s="18">
        <f t="shared" si="19"/>
        <v>4</v>
      </c>
      <c r="E148" s="18">
        <f t="shared" ca="1" si="20"/>
        <v>0</v>
      </c>
      <c r="G148" s="25" t="str">
        <f ca="1">IF($E148=0,"",OFFSET(Resources!B$26,$E148,0))</f>
        <v/>
      </c>
      <c r="H148" s="25" t="str">
        <f ca="1">IF($E148=0,"",OFFSET(Resources!C$26,$E148,0))</f>
        <v/>
      </c>
      <c r="I148" s="25" t="str">
        <f ca="1">IF($E148=0,"",OFFSET(Resources!$E$26,$E148,0))</f>
        <v/>
      </c>
      <c r="J148" s="16">
        <v>1</v>
      </c>
      <c r="K148" s="16" t="s">
        <v>150</v>
      </c>
      <c r="L148" s="25" t="str">
        <f ca="1">OFFSET(Resources!$CG$24,0,$C148-1)</f>
        <v>Hourly Operating Cost</v>
      </c>
      <c r="M148" s="25" t="str">
        <f ca="1">OFFSET(Resources!$CG$25,0,$C148-1)</f>
        <v>O&amp;M</v>
      </c>
      <c r="N148" s="1">
        <v>1</v>
      </c>
      <c r="O148" s="7">
        <f ca="1">IF($E148=0,0,OFFSET(Resources!$CG$26,$E148,$C148-1))</f>
        <v>0</v>
      </c>
      <c r="P148" s="25" t="str">
        <f ca="1">OFFSET(Resources!$CG$26,0,$C148-1)</f>
        <v>$/Yr</v>
      </c>
      <c r="Q148" s="18">
        <f ca="1">IF($E148=0,0,OFFSET(GenAlts!$W$4,$E148,$D148-1))</f>
        <v>0</v>
      </c>
      <c r="R148" s="1">
        <v>1</v>
      </c>
      <c r="S148" t="str">
        <f ca="1">IF($E148=0,"",OFFSET(Resources!$R$26,$E148,0))</f>
        <v/>
      </c>
      <c r="T148" s="1"/>
      <c r="U148" s="25">
        <f ca="1">IF($E148=0,0,OFFSET(Resources!$AB$26,$E148,($C148-1)*Resources!$CI$20))</f>
        <v>0</v>
      </c>
      <c r="V148" s="1"/>
      <c r="W148">
        <f t="shared" ca="1" si="17"/>
        <v>0</v>
      </c>
      <c r="X148">
        <f>IF(T148="",0,MATCH(T148,Profiles!$A$3:$A$22,0))</f>
        <v>0</v>
      </c>
      <c r="Y148" s="10">
        <f ca="1">IF(U148=0,0,MATCH(U148,Escalation!$A$3:$A$18,0))</f>
        <v>0</v>
      </c>
      <c r="Z148">
        <f>IF(V148="",0,MATCH(V148,Profiles!$A$3:$A$22,0))</f>
        <v>0</v>
      </c>
      <c r="AA148" s="8"/>
      <c r="AB148" s="8">
        <v>0</v>
      </c>
      <c r="AC148" s="72">
        <f ca="1">IF(OR(AC$4&lt;$Q148,AC$4&gt;$Q148+IF($S148="",1000,$S148)-1),0,IF(MOD(AC$4-$Q148,IF($R148="",1000,$R148))=0,$O148,0))*IF($Y148&gt;0,(1+INDEX(Escalation!$B$3:$B$18,$Y148,0))^(AC$4-SSSModel!$C$5),1)*IF($X148=0,1,OFFSET(Profiles!$K$2,$X148,MAX(Profiles!$C$2,AC$4-$Q148)))*IF($AA148=1,(1+SSSModel!#REF!),1)</f>
        <v>0</v>
      </c>
      <c r="AD148" s="72">
        <f ca="1">IF(OR(AD$4&lt;$Q148,AD$4&gt;$Q148+IF($S148="",1000,$S148)-1),0,IF(MOD(AD$4-$Q148,IF($R148="",1000,$R148))=0,$O148,0))*IF($Y148&gt;0,(1+INDEX(Escalation!$B$3:$B$18,$Y148,0))^(AD$4-SSSModel!$C$5),1)*IF($X148=0,1,OFFSET(Profiles!$K$2,$X148,MAX(Profiles!$C$2,AD$4-$Q148)))*IF($AA148=1,(1+SSSModel!#REF!),1)</f>
        <v>0</v>
      </c>
      <c r="AE148" s="72">
        <f ca="1">IF(OR(AE$4&lt;$Q148,AE$4&gt;$Q148+IF($S148="",1000,$S148)-1),0,IF(MOD(AE$4-$Q148,IF($R148="",1000,$R148))=0,$O148,0))*IF($Y148&gt;0,(1+INDEX(Escalation!$B$3:$B$18,$Y148,0))^(AE$4-SSSModel!$C$5),1)*IF($X148=0,1,OFFSET(Profiles!$K$2,$X148,MAX(Profiles!$C$2,AE$4-$Q148)))*IF($AA148=1,(1+SSSModel!#REF!),1)</f>
        <v>0</v>
      </c>
      <c r="AF148" s="72">
        <f ca="1">IF(OR(AF$4&lt;$Q148,AF$4&gt;$Q148+IF($S148="",1000,$S148)-1),0,IF(MOD(AF$4-$Q148,IF($R148="",1000,$R148))=0,$O148,0))*IF($Y148&gt;0,(1+INDEX(Escalation!$B$3:$B$18,$Y148,0))^(AF$4-SSSModel!$C$5),1)*IF($X148=0,1,OFFSET(Profiles!$K$2,$X148,MAX(Profiles!$C$2,AF$4-$Q148)))*IF($AA148=1,(1+SSSModel!#REF!),1)</f>
        <v>0</v>
      </c>
      <c r="AG148" s="72">
        <f ca="1">IF(OR(AG$4&lt;$Q148,AG$4&gt;$Q148+IF($S148="",1000,$S148)-1),0,IF(MOD(AG$4-$Q148,IF($R148="",1000,$R148))=0,$O148,0))*IF($Y148&gt;0,(1+INDEX(Escalation!$B$3:$B$18,$Y148,0))^(AG$4-SSSModel!$C$5),1)*IF($X148=0,1,OFFSET(Profiles!$K$2,$X148,MAX(Profiles!$C$2,AG$4-$Q148)))*IF($AA148=1,(1+SSSModel!#REF!),1)</f>
        <v>0</v>
      </c>
      <c r="AH148" s="72">
        <f ca="1">IF(OR(AH$4&lt;$Q148,AH$4&gt;$Q148+IF($S148="",1000,$S148)-1),0,IF(MOD(AH$4-$Q148,IF($R148="",1000,$R148))=0,$O148,0))*IF($Y148&gt;0,(1+INDEX(Escalation!$B$3:$B$18,$Y148,0))^(AH$4-SSSModel!$C$5),1)*IF($X148=0,1,OFFSET(Profiles!$K$2,$X148,MAX(Profiles!$C$2,AH$4-$Q148)))*IF($AA148=1,(1+SSSModel!#REF!),1)</f>
        <v>0</v>
      </c>
      <c r="AI148" s="72">
        <f ca="1">IF(OR(AI$4&lt;$Q148,AI$4&gt;$Q148+IF($S148="",1000,$S148)-1),0,IF(MOD(AI$4-$Q148,IF($R148="",1000,$R148))=0,$O148,0))*IF($Y148&gt;0,(1+INDEX(Escalation!$B$3:$B$18,$Y148,0))^(AI$4-SSSModel!$C$5),1)*IF($X148=0,1,OFFSET(Profiles!$K$2,$X148,MAX(Profiles!$C$2,AI$4-$Q148)))*IF($AA148=1,(1+SSSModel!#REF!),1)</f>
        <v>0</v>
      </c>
      <c r="AJ148" s="72">
        <f ca="1">IF(OR(AJ$4&lt;$Q148,AJ$4&gt;$Q148+IF($S148="",1000,$S148)-1),0,IF(MOD(AJ$4-$Q148,IF($R148="",1000,$R148))=0,$O148,0))*IF($Y148&gt;0,(1+INDEX(Escalation!$B$3:$B$18,$Y148,0))^(AJ$4-SSSModel!$C$5),1)*IF($X148=0,1,OFFSET(Profiles!$K$2,$X148,MAX(Profiles!$C$2,AJ$4-$Q148)))*IF($AA148=1,(1+SSSModel!#REF!),1)</f>
        <v>0</v>
      </c>
      <c r="AK148" s="72">
        <f ca="1">IF(OR(AK$4&lt;$Q148,AK$4&gt;$Q148+IF($S148="",1000,$S148)-1),0,IF(MOD(AK$4-$Q148,IF($R148="",1000,$R148))=0,$O148,0))*IF($Y148&gt;0,(1+INDEX(Escalation!$B$3:$B$18,$Y148,0))^(AK$4-SSSModel!$C$5),1)*IF($X148=0,1,OFFSET(Profiles!$K$2,$X148,MAX(Profiles!$C$2,AK$4-$Q148)))*IF($AA148=1,(1+SSSModel!#REF!),1)</f>
        <v>0</v>
      </c>
      <c r="AL148" s="72">
        <f ca="1">IF(OR(AL$4&lt;$Q148,AL$4&gt;$Q148+IF($S148="",1000,$S148)-1),0,IF(MOD(AL$4-$Q148,IF($R148="",1000,$R148))=0,$O148,0))*IF($Y148&gt;0,(1+INDEX(Escalation!$B$3:$B$18,$Y148,0))^(AL$4-SSSModel!$C$5),1)*IF($X148=0,1,OFFSET(Profiles!$K$2,$X148,MAX(Profiles!$C$2,AL$4-$Q148)))*IF($AA148=1,(1+SSSModel!#REF!),1)</f>
        <v>0</v>
      </c>
      <c r="AM148" s="72">
        <f ca="1">IF(OR(AM$4&lt;$Q148,AM$4&gt;$Q148+IF($S148="",1000,$S148)-1),0,IF(MOD(AM$4-$Q148,IF($R148="",1000,$R148))=0,$O148,0))*IF($Y148&gt;0,(1+INDEX(Escalation!$B$3:$B$18,$Y148,0))^(AM$4-SSSModel!$C$5),1)*IF($X148=0,1,OFFSET(Profiles!$K$2,$X148,MAX(Profiles!$C$2,AM$4-$Q148)))*IF($AA148=1,(1+SSSModel!#REF!),1)</f>
        <v>0</v>
      </c>
      <c r="AN148" s="72">
        <f ca="1">IF(OR(AN$4&lt;$Q148,AN$4&gt;$Q148+IF($S148="",1000,$S148)-1),0,IF(MOD(AN$4-$Q148,IF($R148="",1000,$R148))=0,$O148,0))*IF($Y148&gt;0,(1+INDEX(Escalation!$B$3:$B$18,$Y148,0))^(AN$4-SSSModel!$C$5),1)*IF($X148=0,1,OFFSET(Profiles!$K$2,$X148,MAX(Profiles!$C$2,AN$4-$Q148)))*IF($AA148=1,(1+SSSModel!#REF!),1)</f>
        <v>0</v>
      </c>
      <c r="AO148" s="72">
        <f ca="1">IF(OR(AO$4&lt;$Q148,AO$4&gt;$Q148+IF($S148="",1000,$S148)-1),0,IF(MOD(AO$4-$Q148,IF($R148="",1000,$R148))=0,$O148,0))*IF($Y148&gt;0,(1+INDEX(Escalation!$B$3:$B$18,$Y148,0))^(AO$4-SSSModel!$C$5),1)*IF($X148=0,1,OFFSET(Profiles!$K$2,$X148,MAX(Profiles!$C$2,AO$4-$Q148)))*IF($AA148=1,(1+SSSModel!#REF!),1)</f>
        <v>0</v>
      </c>
      <c r="AP148" s="72">
        <f ca="1">IF(OR(AP$4&lt;$Q148,AP$4&gt;$Q148+IF($S148="",1000,$S148)-1),0,IF(MOD(AP$4-$Q148,IF($R148="",1000,$R148))=0,$O148,0))*IF($Y148&gt;0,(1+INDEX(Escalation!$B$3:$B$18,$Y148,0))^(AP$4-SSSModel!$C$5),1)*IF($X148=0,1,OFFSET(Profiles!$K$2,$X148,MAX(Profiles!$C$2,AP$4-$Q148)))*IF($AA148=1,(1+SSSModel!#REF!),1)</f>
        <v>0</v>
      </c>
      <c r="AQ148" s="72">
        <f ca="1">IF(OR(AQ$4&lt;$Q148,AQ$4&gt;$Q148+IF($S148="",1000,$S148)-1),0,IF(MOD(AQ$4-$Q148,IF($R148="",1000,$R148))=0,$O148,0))*IF($Y148&gt;0,(1+INDEX(Escalation!$B$3:$B$18,$Y148,0))^(AQ$4-SSSModel!$C$5),1)*IF($X148=0,1,OFFSET(Profiles!$K$2,$X148,MAX(Profiles!$C$2,AQ$4-$Q148)))*IF($AA148=1,(1+SSSModel!#REF!),1)</f>
        <v>0</v>
      </c>
      <c r="AR148" s="72">
        <f ca="1">IF(OR(AR$4&lt;$Q148,AR$4&gt;$Q148+IF($S148="",1000,$S148)-1),0,IF(MOD(AR$4-$Q148,IF($R148="",1000,$R148))=0,$O148,0))*IF($Y148&gt;0,(1+INDEX(Escalation!$B$3:$B$18,$Y148,0))^(AR$4-SSSModel!$C$5),1)*IF($X148=0,1,OFFSET(Profiles!$K$2,$X148,MAX(Profiles!$C$2,AR$4-$Q148)))*IF($AA148=1,(1+SSSModel!#REF!),1)</f>
        <v>0</v>
      </c>
      <c r="AS148" s="72">
        <f ca="1">IF(OR(AS$4&lt;$Q148,AS$4&gt;$Q148+IF($S148="",1000,$S148)-1),0,IF(MOD(AS$4-$Q148,IF($R148="",1000,$R148))=0,$O148,0))*IF($Y148&gt;0,(1+INDEX(Escalation!$B$3:$B$18,$Y148,0))^(AS$4-SSSModel!$C$5),1)*IF($X148=0,1,OFFSET(Profiles!$K$2,$X148,MAX(Profiles!$C$2,AS$4-$Q148)))*IF($AA148=1,(1+SSSModel!#REF!),1)</f>
        <v>0</v>
      </c>
      <c r="AT148" s="72">
        <f ca="1">IF(OR(AT$4&lt;$Q148,AT$4&gt;$Q148+IF($S148="",1000,$S148)-1),0,IF(MOD(AT$4-$Q148,IF($R148="",1000,$R148))=0,$O148,0))*IF($Y148&gt;0,(1+INDEX(Escalation!$B$3:$B$18,$Y148,0))^(AT$4-SSSModel!$C$5),1)*IF($X148=0,1,OFFSET(Profiles!$K$2,$X148,MAX(Profiles!$C$2,AT$4-$Q148)))*IF($AA148=1,(1+SSSModel!#REF!),1)</f>
        <v>0</v>
      </c>
      <c r="AU148" s="72">
        <f ca="1">IF(OR(AU$4&lt;$Q148,AU$4&gt;$Q148+IF($S148="",1000,$S148)-1),0,IF(MOD(AU$4-$Q148,IF($R148="",1000,$R148))=0,$O148,0))*IF($Y148&gt;0,(1+INDEX(Escalation!$B$3:$B$18,$Y148,0))^(AU$4-SSSModel!$C$5),1)*IF($X148=0,1,OFFSET(Profiles!$K$2,$X148,MAX(Profiles!$C$2,AU$4-$Q148)))*IF($AA148=1,(1+SSSModel!#REF!),1)</f>
        <v>0</v>
      </c>
      <c r="AV148" s="72">
        <f ca="1">IF(OR(AV$4&lt;$Q148,AV$4&gt;$Q148+IF($S148="",1000,$S148)-1),0,IF(MOD(AV$4-$Q148,IF($R148="",1000,$R148))=0,$O148,0))*IF($Y148&gt;0,(1+INDEX(Escalation!$B$3:$B$18,$Y148,0))^(AV$4-SSSModel!$C$5),1)*IF($X148=0,1,OFFSET(Profiles!$K$2,$X148,MAX(Profiles!$C$2,AV$4-$Q148)))*IF($AA148=1,(1+SSSModel!#REF!),1)</f>
        <v>0</v>
      </c>
      <c r="AW148" s="72">
        <f ca="1">IF(OR(AW$4&lt;$Q148,AW$4&gt;$Q148+IF($S148="",1000,$S148)-1),0,IF(MOD(AW$4-$Q148,IF($R148="",1000,$R148))=0,$O148,0))*IF($Y148&gt;0,(1+INDEX(Escalation!$B$3:$B$18,$Y148,0))^(AW$4-SSSModel!$C$5),1)*IF($X148=0,1,OFFSET(Profiles!$K$2,$X148,MAX(Profiles!$C$2,AW$4-$Q148)))*IF($AA148=1,(1+SSSModel!#REF!),1)</f>
        <v>0</v>
      </c>
      <c r="AX148" s="72">
        <f ca="1">IF(OR(AX$4&lt;$Q148,AX$4&gt;$Q148+IF($S148="",1000,$S148)-1),0,IF(MOD(AX$4-$Q148,IF($R148="",1000,$R148))=0,$O148,0))*IF($Y148&gt;0,(1+INDEX(Escalation!$B$3:$B$18,$Y148,0))^(AX$4-SSSModel!$C$5),1)*IF($X148=0,1,OFFSET(Profiles!$K$2,$X148,MAX(Profiles!$C$2,AX$4-$Q148)))*IF($AA148=1,(1+SSSModel!#REF!),1)</f>
        <v>0</v>
      </c>
      <c r="AY148" s="72">
        <f ca="1">IF(OR(AY$4&lt;$Q148,AY$4&gt;$Q148+IF($S148="",1000,$S148)-1),0,IF(MOD(AY$4-$Q148,IF($R148="",1000,$R148))=0,$O148,0))*IF($Y148&gt;0,(1+INDEX(Escalation!$B$3:$B$18,$Y148,0))^(AY$4-SSSModel!$C$5),1)*IF($X148=0,1,OFFSET(Profiles!$K$2,$X148,MAX(Profiles!$C$2,AY$4-$Q148)))*IF($AA148=1,(1+SSSModel!#REF!),1)</f>
        <v>0</v>
      </c>
      <c r="AZ148" s="72">
        <f ca="1">IF(OR(AZ$4&lt;$Q148,AZ$4&gt;$Q148+IF($S148="",1000,$S148)-1),0,IF(MOD(AZ$4-$Q148,IF($R148="",1000,$R148))=0,$O148,0))*IF($Y148&gt;0,(1+INDEX(Escalation!$B$3:$B$18,$Y148,0))^(AZ$4-SSSModel!$C$5),1)*IF($X148=0,1,OFFSET(Profiles!$K$2,$X148,MAX(Profiles!$C$2,AZ$4-$Q148)))*IF($AA148=1,(1+SSSModel!#REF!),1)</f>
        <v>0</v>
      </c>
      <c r="BA148" s="72">
        <f ca="1">IF(OR(BA$4&lt;$Q148,BA$4&gt;$Q148+IF($S148="",1000,$S148)-1),0,IF(MOD(BA$4-$Q148,IF($R148="",1000,$R148))=0,$O148,0))*IF($Y148&gt;0,(1+INDEX(Escalation!$B$3:$B$18,$Y148,0))^(BA$4-SSSModel!$C$5),1)*IF($X148=0,1,OFFSET(Profiles!$K$2,$X148,MAX(Profiles!$C$2,BA$4-$Q148)))*IF($AA148=1,(1+SSSModel!#REF!),1)</f>
        <v>0</v>
      </c>
      <c r="BB148" s="72">
        <f ca="1">IF(OR(BB$4&lt;$Q148,BB$4&gt;$Q148+IF($S148="",1000,$S148)-1),0,IF(MOD(BB$4-$Q148,IF($R148="",1000,$R148))=0,$O148,0))*IF($Y148&gt;0,(1+INDEX(Escalation!$B$3:$B$18,$Y148,0))^(BB$4-SSSModel!$C$5),1)*IF($X148=0,1,OFFSET(Profiles!$K$2,$X148,MAX(Profiles!$C$2,BB$4-$Q148)))*IF($AA148=1,(1+SSSModel!#REF!),1)</f>
        <v>0</v>
      </c>
      <c r="BC148" s="72">
        <f ca="1">IF(OR(BC$4&lt;$Q148,BC$4&gt;$Q148+IF($S148="",1000,$S148)-1),0,IF(MOD(BC$4-$Q148,IF($R148="",1000,$R148))=0,$O148,0))*IF($Y148&gt;0,(1+INDEX(Escalation!$B$3:$B$18,$Y148,0))^(BC$4-SSSModel!$C$5),1)*IF($X148=0,1,OFFSET(Profiles!$K$2,$X148,MAX(Profiles!$C$2,BC$4-$Q148)))*IF($AA148=1,(1+SSSModel!#REF!),1)</f>
        <v>0</v>
      </c>
      <c r="BD148" s="72">
        <f ca="1">IF(OR(BD$4&lt;$Q148,BD$4&gt;$Q148+IF($S148="",1000,$S148)-1),0,IF(MOD(BD$4-$Q148,IF($R148="",1000,$R148))=0,$O148,0))*IF($Y148&gt;0,(1+INDEX(Escalation!$B$3:$B$18,$Y148,0))^(BD$4-SSSModel!$C$5),1)*IF($X148=0,1,OFFSET(Profiles!$K$2,$X148,MAX(Profiles!$C$2,BD$4-$Q148)))*IF($AA148=1,(1+SSSModel!#REF!),1)</f>
        <v>0</v>
      </c>
      <c r="BE148" s="72">
        <f ca="1">IF(OR(BE$4&lt;$Q148,BE$4&gt;$Q148+IF($S148="",1000,$S148)-1),0,IF(MOD(BE$4-$Q148,IF($R148="",1000,$R148))=0,$O148,0))*IF($Y148&gt;0,(1+INDEX(Escalation!$B$3:$B$18,$Y148,0))^(BE$4-SSSModel!$C$5),1)*IF($X148=0,1,OFFSET(Profiles!$K$2,$X148,MAX(Profiles!$C$2,BE$4-$Q148)))*IF($AA148=1,(1+SSSModel!#REF!),1)</f>
        <v>0</v>
      </c>
      <c r="BF148" s="72">
        <f ca="1">IF(OR(BF$4&lt;$Q148,BF$4&gt;$Q148+IF($S148="",1000,$S148)-1),0,IF(MOD(BF$4-$Q148,IF($R148="",1000,$R148))=0,$O148,0))*IF($Y148&gt;0,(1+INDEX(Escalation!$B$3:$B$18,$Y148,0))^(BF$4-SSSModel!$C$5),1)*IF($X148=0,1,OFFSET(Profiles!$K$2,$X148,MAX(Profiles!$C$2,BF$4-$Q148)))*IF($AA148=1,(1+SSSModel!#REF!),1)</f>
        <v>0</v>
      </c>
      <c r="BG148" s="72">
        <f ca="1">IF(OR(BG$4&lt;$Q148,BG$4&gt;$Q148+IF($S148="",1000,$S148)-1),0,IF(MOD(BG$4-$Q148,IF($R148="",1000,$R148))=0,$O148,0))*IF($Y148&gt;0,(1+INDEX(Escalation!$B$3:$B$18,$Y148,0))^(BG$4-SSSModel!$C$5),1)*IF($X148=0,1,OFFSET(Profiles!$K$2,$X148,MAX(Profiles!$C$2,BG$4-$Q148)))*IF($AA148=1,(1+SSSModel!#REF!),1)</f>
        <v>0</v>
      </c>
      <c r="BH148" s="72">
        <f ca="1">IF(OR(BH$4&lt;$Q148,BH$4&gt;$Q148+IF($S148="",1000,$S148)-1),0,IF(MOD(BH$4-$Q148,IF($R148="",1000,$R148))=0,$O148,0))*IF($Y148&gt;0,(1+INDEX(Escalation!$B$3:$B$18,$Y148,0))^(BH$4-SSSModel!$C$5),1)*IF($X148=0,1,OFFSET(Profiles!$K$2,$X148,MAX(Profiles!$C$2,BH$4-$Q148)))*IF($AA148=1,(1+SSSModel!#REF!),1)</f>
        <v>0</v>
      </c>
      <c r="BI148" s="72">
        <f ca="1">IF(OR(BI$4&lt;$Q148,BI$4&gt;$Q148+IF($S148="",1000,$S148)-1),0,IF(MOD(BI$4-$Q148,IF($R148="",1000,$R148))=0,$O148,0))*IF($Y148&gt;0,(1+INDEX(Escalation!$B$3:$B$18,$Y148,0))^(BI$4-SSSModel!$C$5),1)*IF($X148=0,1,OFFSET(Profiles!$K$2,$X148,MAX(Profiles!$C$2,BI$4-$Q148)))*IF($AA148=1,(1+SSSModel!#REF!),1)</f>
        <v>0</v>
      </c>
      <c r="BJ148" s="72">
        <f ca="1">IF(OR(BJ$4&lt;$Q148,BJ$4&gt;$Q148+IF($S148="",1000,$S148)-1),0,IF(MOD(BJ$4-$Q148,IF($R148="",1000,$R148))=0,$O148,0))*IF($Y148&gt;0,(1+INDEX(Escalation!$B$3:$B$18,$Y148,0))^(BJ$4-SSSModel!$C$5),1)*IF($X148=0,1,OFFSET(Profiles!$K$2,$X148,MAX(Profiles!$C$2,BJ$4-$Q148)))*IF($AA148=1,(1+SSSModel!#REF!),1)</f>
        <v>0</v>
      </c>
      <c r="BK148" s="72">
        <f ca="1">IF(OR(BK$4&lt;$Q148,BK$4&gt;$Q148+IF($S148="",1000,$S148)-1),0,IF(MOD(BK$4-$Q148,IF($R148="",1000,$R148))=0,$O148,0))*IF($Y148&gt;0,(1+INDEX(Escalation!$B$3:$B$18,$Y148,0))^(BK$4-SSSModel!$C$5),1)*IF($X148=0,1,OFFSET(Profiles!$K$2,$X148,MAX(Profiles!$C$2,BK$4-$Q148)))*IF($AA148=1,(1+SSSModel!#REF!),1)</f>
        <v>0</v>
      </c>
      <c r="BL148" s="72">
        <f ca="1">IF(OR(BL$4&lt;$Q148,BL$4&gt;$Q148+IF($S148="",1000,$S148)-1),0,IF(MOD(BL$4-$Q148,IF($R148="",1000,$R148))=0,$O148,0))*IF($Y148&gt;0,(1+INDEX(Escalation!$B$3:$B$18,$Y148,0))^(BL$4-SSSModel!$C$5),1)*IF($X148=0,1,OFFSET(Profiles!$K$2,$X148,MAX(Profiles!$C$2,BL$4-$Q148)))*IF($AA148=1,(1+SSSModel!#REF!),1)</f>
        <v>0</v>
      </c>
      <c r="BM148" s="72">
        <f ca="1">IF(OR(BM$4&lt;$Q148,BM$4&gt;$Q148+IF($S148="",1000,$S148)-1),0,IF(MOD(BM$4-$Q148,IF($R148="",1000,$R148))=0,$O148,0))*IF($Y148&gt;0,(1+INDEX(Escalation!$B$3:$B$18,$Y148,0))^(BM$4-SSSModel!$C$5),1)*IF($X148=0,1,OFFSET(Profiles!$K$2,$X148,MAX(Profiles!$C$2,BM$4-$Q148)))*IF($AA148=1,(1+SSSModel!#REF!),1)</f>
        <v>0</v>
      </c>
      <c r="BN148" s="72">
        <f ca="1">IF(OR(BN$4&lt;$Q148,BN$4&gt;$Q148+IF($S148="",1000,$S148)-1),0,IF(MOD(BN$4-$Q148,IF($R148="",1000,$R148))=0,$O148,0))*IF($Y148&gt;0,(1+INDEX(Escalation!$B$3:$B$18,$Y148,0))^(BN$4-SSSModel!$C$5),1)*IF($X148=0,1,OFFSET(Profiles!$K$2,$X148,MAX(Profiles!$C$2,BN$4-$Q148)))*IF($AA148=1,(1+SSSModel!#REF!),1)</f>
        <v>0</v>
      </c>
      <c r="BO148" s="72">
        <f ca="1">IF(OR(BO$4&lt;$Q148,BO$4&gt;$Q148+IF($S148="",1000,$S148)-1),0,IF(MOD(BO$4-$Q148,IF($R148="",1000,$R148))=0,$O148,0))*IF($Y148&gt;0,(1+INDEX(Escalation!$B$3:$B$18,$Y148,0))^(BO$4-SSSModel!$C$5),1)*IF($X148=0,1,OFFSET(Profiles!$K$2,$X148,MAX(Profiles!$C$2,BO$4-$Q148)))*IF($AA148=1,(1+SSSModel!#REF!),1)</f>
        <v>0</v>
      </c>
      <c r="BP148" s="72">
        <f ca="1">IF(OR(BP$4&lt;$Q148,BP$4&gt;$Q148+IF($S148="",1000,$S148)-1),0,IF(MOD(BP$4-$Q148,IF($R148="",1000,$R148))=0,$O148,0))*IF($Y148&gt;0,(1+INDEX(Escalation!$B$3:$B$18,$Y148,0))^(BP$4-SSSModel!$C$5),1)*IF($X148=0,1,OFFSET(Profiles!$K$2,$X148,MAX(Profiles!$C$2,BP$4-$Q148)))*IF($AA148=1,(1+SSSModel!#REF!),1)</f>
        <v>0</v>
      </c>
      <c r="BQ148" s="72">
        <f ca="1">IF(OR(BQ$4&lt;$Q148,BQ$4&gt;$Q148+IF($S148="",1000,$S148)-1),0,IF(MOD(BQ$4-$Q148,IF($R148="",1000,$R148))=0,$O148,0))*IF($Y148&gt;0,(1+INDEX(Escalation!$B$3:$B$18,$Y148,0))^(BQ$4-SSSModel!$C$5),1)*IF($X148=0,1,OFFSET(Profiles!$K$2,$X148,MAX(Profiles!$C$2,BQ$4-$Q148)))*IF($AA148=1,(1+SSSModel!#REF!),1)</f>
        <v>0</v>
      </c>
      <c r="BR148" s="72">
        <f ca="1">IF(OR(BR$4&lt;$Q148,BR$4&gt;$Q148+IF($S148="",1000,$S148)-1),0,IF(MOD(BR$4-$Q148,IF($R148="",1000,$R148))=0,$O148,0))*IF($Y148&gt;0,(1+INDEX(Escalation!$B$3:$B$18,$Y148,0))^(BR$4-SSSModel!$C$5),1)*IF($X148=0,1,OFFSET(Profiles!$K$2,$X148,MAX(Profiles!$C$2,BR$4-$Q148)))*IF($AA148=1,(1+SSSModel!#REF!),1)</f>
        <v>0</v>
      </c>
      <c r="BS148" s="72">
        <f ca="1">IF(OR(BS$4&lt;$Q148,BS$4&gt;$Q148+IF($S148="",1000,$S148)-1),0,IF(MOD(BS$4-$Q148,IF($R148="",1000,$R148))=0,$O148,0))*IF($Y148&gt;0,(1+INDEX(Escalation!$B$3:$B$18,$Y148,0))^(BS$4-SSSModel!$C$5),1)*IF($X148=0,1,OFFSET(Profiles!$K$2,$X148,MAX(Profiles!$C$2,BS$4-$Q148)))*IF($AA148=1,(1+SSSModel!#REF!),1)</f>
        <v>0</v>
      </c>
      <c r="BT148" s="72">
        <f ca="1">IF(OR(BT$4&lt;$Q148,BT$4&gt;$Q148+IF($S148="",1000,$S148)-1),0,IF(MOD(BT$4-$Q148,IF($R148="",1000,$R148))=0,$O148,0))*IF($Y148&gt;0,(1+INDEX(Escalation!$B$3:$B$18,$Y148,0))^(BT$4-SSSModel!$C$5),1)*IF($X148=0,1,OFFSET(Profiles!$K$2,$X148,MAX(Profiles!$C$2,BT$4-$Q148)))*IF($AA148=1,(1+SSSModel!#REF!),1)</f>
        <v>0</v>
      </c>
      <c r="BU148" s="72">
        <f ca="1">IF(OR(BU$4&lt;$Q148,BU$4&gt;$Q148+IF($S148="",1000,$S148)-1),0,IF(MOD(BU$4-$Q148,IF($R148="",1000,$R148))=0,$O148,0))*IF($Y148&gt;0,(1+INDEX(Escalation!$B$3:$B$18,$Y148,0))^(BU$4-SSSModel!$C$5),1)*IF($X148=0,1,OFFSET(Profiles!$K$2,$X148,MAX(Profiles!$C$2,BU$4-$Q148)))*IF($AA148=1,(1+SSSModel!#REF!),1)</f>
        <v>0</v>
      </c>
      <c r="BV148" s="72">
        <f ca="1">IF(OR(BV$4&lt;$Q148,BV$4&gt;$Q148+IF($S148="",1000,$S148)-1),0,IF(MOD(BV$4-$Q148,IF($R148="",1000,$R148))=0,$O148,0))*IF($Y148&gt;0,(1+INDEX(Escalation!$B$3:$B$18,$Y148,0))^(BV$4-SSSModel!$C$5),1)*IF($X148=0,1,OFFSET(Profiles!$K$2,$X148,MAX(Profiles!$C$2,BV$4-$Q148)))*IF($AA148=1,(1+SSSModel!#REF!),1)</f>
        <v>0</v>
      </c>
      <c r="BW148" s="72">
        <f ca="1">IF(OR(BW$4&lt;$Q148,BW$4&gt;$Q148+IF($S148="",1000,$S148)-1),0,IF(MOD(BW$4-$Q148,IF($R148="",1000,$R148))=0,$O148,0))*IF($Y148&gt;0,(1+INDEX(Escalation!$B$3:$B$18,$Y148,0))^(BW$4-SSSModel!$C$5),1)*IF($X148=0,1,OFFSET(Profiles!$K$2,$X148,MAX(Profiles!$C$2,BW$4-$Q148)))*IF($AA148=1,(1+SSSModel!#REF!),1)</f>
        <v>0</v>
      </c>
      <c r="BX148" s="72">
        <f ca="1">IF(OR(BX$4&lt;$Q148,BX$4&gt;$Q148+IF($S148="",1000,$S148)-1),0,IF(MOD(BX$4-$Q148,IF($R148="",1000,$R148))=0,$O148,0))*IF($Y148&gt;0,(1+INDEX(Escalation!$B$3:$B$18,$Y148,0))^(BX$4-SSSModel!$C$5),1)*IF($X148=0,1,OFFSET(Profiles!$K$2,$X148,MAX(Profiles!$C$2,BX$4-$Q148)))*IF($AA148=1,(1+SSSModel!#REF!),1)</f>
        <v>0</v>
      </c>
      <c r="BY148" s="72">
        <f ca="1">IF(OR(BY$4&lt;$Q148,BY$4&gt;$Q148+IF($S148="",1000,$S148)-1),0,IF(MOD(BY$4-$Q148,IF($R148="",1000,$R148))=0,$O148,0))*IF($Y148&gt;0,(1+INDEX(Escalation!$B$3:$B$18,$Y148,0))^(BY$4-SSSModel!$C$5),1)*IF($X148=0,1,OFFSET(Profiles!$K$2,$X148,MAX(Profiles!$C$2,BY$4-$Q148)))*IF($AA148=1,(1+SSSModel!#REF!),1)</f>
        <v>0</v>
      </c>
      <c r="BZ148" s="72">
        <f ca="1">IF(OR(BZ$4&lt;$Q148,BZ$4&gt;$Q148+IF($S148="",1000,$S148)-1),0,IF(MOD(BZ$4-$Q148,IF($R148="",1000,$R148))=0,$O148,0))*IF($Y148&gt;0,(1+INDEX(Escalation!$B$3:$B$18,$Y148,0))^(BZ$4-SSSModel!$C$5),1)*IF($X148=0,1,OFFSET(Profiles!$K$2,$X148,MAX(Profiles!$C$2,BZ$4-$Q148)))*IF($AA148=1,(1+SSSModel!#REF!),1)</f>
        <v>0</v>
      </c>
      <c r="CA148" s="134">
        <f ca="1">IF(OR($Z148=0,SSSModel!$C$4="CF"),AC148,
IF(LEFT($V148,3)="ON_",
     IF(SSSModel!$C$4="RR",SUMPRODUCT(OFFSET($AC148,0,0,1,$CB$2),OFFSET(Profiles!$K$28,($Z148-1)*(Profiles!$I$26+1)+CA$4-SSSModel!$C$3+1,0,1,$CB$2)),
     IF(SSSModel!$C$4="ECC",$EA148*$EB148*SUMPRODUCT(OFFSET($AC148,0,MAX(0,CA$4-$DZ148-$CA$4+1),1,MIN($DZ148,CA$4-$CA$4+1)),OFFSET(Escalation!$K$24,($Y148-1)*(Escalation!$I$22+1)+CA$4-SSSModel!$C$3+1,MAX(0,CA$4-$DZ148-$CA$4+1),1,MIN($DZ148,CA$4-$CA$4+1))),
     IF(SSSModel!$C$4="PV",AC148*$EA148*(1+SSSModel!$C$2),
     IF(SSSModel!$C$4="FCR",$EC148*SUM(OFFSET($AC148,0,MAX(CA$4-$AC$4-$DZ148+1,0),1,MIN($DZ148,CA$4-$AC$4+1))),0)))),
SUM($AC148:$BZ148)*
     IF(SSSModel!$C$4="RR",OFFSET(Profiles!$K$2,$Z148,MAX(Profiles!$C$2,AC$4-$W148)),
     IF(SSSModel!$C$4="ECC",$EA148*$EB148*IF(MAX(Escalation!$C$2,AC$4-$W148)&gt;$DZ148-1,0,OFFSET(Escalation!$K$2,$Y148,MAX(Escalation!$C$2,AC$4-$W148))),
     IF(SSSModel!$C$4="PV",IF(CA$4=$W148,$EA148*(1+SSSModel!$C$2),0),
     IF(SSSModel!$C$4="FCR",IF(AND(CA$4&gt;=$W148,OFFSET(Profiles!$K$2,$Z148,MAX(Profiles!$C$2,AC$4-$W148))&gt;0),$EC148,0),0))))))</f>
        <v>0</v>
      </c>
      <c r="CB148" s="135">
        <f ca="1">IF(OR($Z148=0,SSSModel!$C$4="CF"),AD148,
IF(LEFT($V148,3)="ON_",
     IF(SSSModel!$C$4="RR",SUMPRODUCT(OFFSET($AC148,0,0,1,$CB$2),OFFSET(Profiles!$K$28,($Z148-1)*(Profiles!$I$26+1)+CB$4-SSSModel!$C$3+1,0,1,$CB$2)),
     IF(SSSModel!$C$4="ECC",$EA148*$EB148*SUMPRODUCT(OFFSET($AC148,0,MAX(0,CB$4-$DZ148-$CA$4+1),1,MIN($DZ148,CB$4-$CA$4+1)),OFFSET(Escalation!$K$24,($Y148-1)*(Escalation!$I$22+1)+CB$4-SSSModel!$C$3+1,MAX(0,CB$4-$DZ148-$CA$4+1),1,MIN($DZ148,CB$4-$CA$4+1))),
     IF(SSSModel!$C$4="PV",AD148*$EA148*(1+SSSModel!$C$2),
     IF(SSSModel!$C$4="FCR",$EC148*SUM(OFFSET($AC148,0,MAX(CB$4-$AC$4-$DZ148+1,0),1,MIN($DZ148,CB$4-$AC$4+1))),0)))),
SUM($AC148:$BZ148)*
     IF(SSSModel!$C$4="RR",OFFSET(Profiles!$K$2,$Z148,MAX(Profiles!$C$2,AD$4-$W148)),
     IF(SSSModel!$C$4="ECC",$EA148*$EB148*IF(MAX(Escalation!$C$2,AD$4-$W148)&gt;$DZ148-1,0,OFFSET(Escalation!$K$2,$Y148,MAX(Escalation!$C$2,AD$4-$W148))),
     IF(SSSModel!$C$4="PV",IF(CB$4=$W148,$EA148*(1+SSSModel!$C$2),0),
     IF(SSSModel!$C$4="FCR",IF(AND(CB$4&gt;=$W148,OFFSET(Profiles!$K$2,$Z148,MAX(Profiles!$C$2,AD$4-$W148))&gt;0),$EC148,0),0))))))</f>
        <v>0</v>
      </c>
      <c r="CC148" s="135">
        <f ca="1">IF(OR($Z148=0,SSSModel!$C$4="CF"),AE148,
IF(LEFT($V148,3)="ON_",
     IF(SSSModel!$C$4="RR",SUMPRODUCT(OFFSET($AC148,0,0,1,$CB$2),OFFSET(Profiles!$K$28,($Z148-1)*(Profiles!$I$26+1)+CC$4-SSSModel!$C$3+1,0,1,$CB$2)),
     IF(SSSModel!$C$4="ECC",$EA148*$EB148*SUMPRODUCT(OFFSET($AC148,0,MAX(0,CC$4-$DZ148-$CA$4+1),1,MIN($DZ148,CC$4-$CA$4+1)),OFFSET(Escalation!$K$24,($Y148-1)*(Escalation!$I$22+1)+CC$4-SSSModel!$C$3+1,MAX(0,CC$4-$DZ148-$CA$4+1),1,MIN($DZ148,CC$4-$CA$4+1))),
     IF(SSSModel!$C$4="PV",AE148*$EA148*(1+SSSModel!$C$2),
     IF(SSSModel!$C$4="FCR",$EC148*SUM(OFFSET($AC148,0,MAX(CC$4-$AC$4-$DZ148+1,0),1,MIN($DZ148,CC$4-$AC$4+1))),0)))),
SUM($AC148:$BZ148)*
     IF(SSSModel!$C$4="RR",OFFSET(Profiles!$K$2,$Z148,MAX(Profiles!$C$2,AE$4-$W148)),
     IF(SSSModel!$C$4="ECC",$EA148*$EB148*IF(MAX(Escalation!$C$2,AE$4-$W148)&gt;$DZ148-1,0,OFFSET(Escalation!$K$2,$Y148,MAX(Escalation!$C$2,AE$4-$W148))),
     IF(SSSModel!$C$4="PV",IF(CC$4=$W148,$EA148*(1+SSSModel!$C$2),0),
     IF(SSSModel!$C$4="FCR",IF(AND(CC$4&gt;=$W148,OFFSET(Profiles!$K$2,$Z148,MAX(Profiles!$C$2,AE$4-$W148))&gt;0),$EC148,0),0))))))</f>
        <v>0</v>
      </c>
      <c r="CD148" s="135">
        <f ca="1">IF(OR($Z148=0,SSSModel!$C$4="CF"),AF148,
IF(LEFT($V148,3)="ON_",
     IF(SSSModel!$C$4="RR",SUMPRODUCT(OFFSET($AC148,0,0,1,$CB$2),OFFSET(Profiles!$K$28,($Z148-1)*(Profiles!$I$26+1)+CD$4-SSSModel!$C$3+1,0,1,$CB$2)),
     IF(SSSModel!$C$4="ECC",$EA148*$EB148*SUMPRODUCT(OFFSET($AC148,0,MAX(0,CD$4-$DZ148-$CA$4+1),1,MIN($DZ148,CD$4-$CA$4+1)),OFFSET(Escalation!$K$24,($Y148-1)*(Escalation!$I$22+1)+CD$4-SSSModel!$C$3+1,MAX(0,CD$4-$DZ148-$CA$4+1),1,MIN($DZ148,CD$4-$CA$4+1))),
     IF(SSSModel!$C$4="PV",AF148*$EA148*(1+SSSModel!$C$2),
     IF(SSSModel!$C$4="FCR",$EC148*SUM(OFFSET($AC148,0,MAX(CD$4-$AC$4-$DZ148+1,0),1,MIN($DZ148,CD$4-$AC$4+1))),0)))),
SUM($AC148:$BZ148)*
     IF(SSSModel!$C$4="RR",OFFSET(Profiles!$K$2,$Z148,MAX(Profiles!$C$2,AF$4-$W148)),
     IF(SSSModel!$C$4="ECC",$EA148*$EB148*IF(MAX(Escalation!$C$2,AF$4-$W148)&gt;$DZ148-1,0,OFFSET(Escalation!$K$2,$Y148,MAX(Escalation!$C$2,AF$4-$W148))),
     IF(SSSModel!$C$4="PV",IF(CD$4=$W148,$EA148*(1+SSSModel!$C$2),0),
     IF(SSSModel!$C$4="FCR",IF(AND(CD$4&gt;=$W148,OFFSET(Profiles!$K$2,$Z148,MAX(Profiles!$C$2,AF$4-$W148))&gt;0),$EC148,0),0))))))</f>
        <v>0</v>
      </c>
      <c r="CE148" s="135">
        <f ca="1">IF(OR($Z148=0,SSSModel!$C$4="CF"),AG148,
IF(LEFT($V148,3)="ON_",
     IF(SSSModel!$C$4="RR",SUMPRODUCT(OFFSET($AC148,0,0,1,$CB$2),OFFSET(Profiles!$K$28,($Z148-1)*(Profiles!$I$26+1)+CE$4-SSSModel!$C$3+1,0,1,$CB$2)),
     IF(SSSModel!$C$4="ECC",$EA148*$EB148*SUMPRODUCT(OFFSET($AC148,0,MAX(0,CE$4-$DZ148-$CA$4+1),1,MIN($DZ148,CE$4-$CA$4+1)),OFFSET(Escalation!$K$24,($Y148-1)*(Escalation!$I$22+1)+CE$4-SSSModel!$C$3+1,MAX(0,CE$4-$DZ148-$CA$4+1),1,MIN($DZ148,CE$4-$CA$4+1))),
     IF(SSSModel!$C$4="PV",AG148*$EA148*(1+SSSModel!$C$2),
     IF(SSSModel!$C$4="FCR",$EC148*SUM(OFFSET($AC148,0,MAX(CE$4-$AC$4-$DZ148+1,0),1,MIN($DZ148,CE$4-$AC$4+1))),0)))),
SUM($AC148:$BZ148)*
     IF(SSSModel!$C$4="RR",OFFSET(Profiles!$K$2,$Z148,MAX(Profiles!$C$2,AG$4-$W148)),
     IF(SSSModel!$C$4="ECC",$EA148*$EB148*IF(MAX(Escalation!$C$2,AG$4-$W148)&gt;$DZ148-1,0,OFFSET(Escalation!$K$2,$Y148,MAX(Escalation!$C$2,AG$4-$W148))),
     IF(SSSModel!$C$4="PV",IF(CE$4=$W148,$EA148*(1+SSSModel!$C$2),0),
     IF(SSSModel!$C$4="FCR",IF(AND(CE$4&gt;=$W148,OFFSET(Profiles!$K$2,$Z148,MAX(Profiles!$C$2,AG$4-$W148))&gt;0),$EC148,0),0))))))</f>
        <v>0</v>
      </c>
      <c r="CF148" s="135">
        <f ca="1">IF(OR($Z148=0,SSSModel!$C$4="CF"),AH148,
IF(LEFT($V148,3)="ON_",
     IF(SSSModel!$C$4="RR",SUMPRODUCT(OFFSET($AC148,0,0,1,$CB$2),OFFSET(Profiles!$K$28,($Z148-1)*(Profiles!$I$26+1)+CF$4-SSSModel!$C$3+1,0,1,$CB$2)),
     IF(SSSModel!$C$4="ECC",$EA148*$EB148*SUMPRODUCT(OFFSET($AC148,0,MAX(0,CF$4-$DZ148-$CA$4+1),1,MIN($DZ148,CF$4-$CA$4+1)),OFFSET(Escalation!$K$24,($Y148-1)*(Escalation!$I$22+1)+CF$4-SSSModel!$C$3+1,MAX(0,CF$4-$DZ148-$CA$4+1),1,MIN($DZ148,CF$4-$CA$4+1))),
     IF(SSSModel!$C$4="PV",AH148*$EA148*(1+SSSModel!$C$2),
     IF(SSSModel!$C$4="FCR",$EC148*SUM(OFFSET($AC148,0,MAX(CF$4-$AC$4-$DZ148+1,0),1,MIN($DZ148,CF$4-$AC$4+1))),0)))),
SUM($AC148:$BZ148)*
     IF(SSSModel!$C$4="RR",OFFSET(Profiles!$K$2,$Z148,MAX(Profiles!$C$2,AH$4-$W148)),
     IF(SSSModel!$C$4="ECC",$EA148*$EB148*IF(MAX(Escalation!$C$2,AH$4-$W148)&gt;$DZ148-1,0,OFFSET(Escalation!$K$2,$Y148,MAX(Escalation!$C$2,AH$4-$W148))),
     IF(SSSModel!$C$4="PV",IF(CF$4=$W148,$EA148*(1+SSSModel!$C$2),0),
     IF(SSSModel!$C$4="FCR",IF(AND(CF$4&gt;=$W148,OFFSET(Profiles!$K$2,$Z148,MAX(Profiles!$C$2,AH$4-$W148))&gt;0),$EC148,0),0))))))</f>
        <v>0</v>
      </c>
      <c r="CG148" s="135">
        <f ca="1">IF(OR($Z148=0,SSSModel!$C$4="CF"),AI148,
IF(LEFT($V148,3)="ON_",
     IF(SSSModel!$C$4="RR",SUMPRODUCT(OFFSET($AC148,0,0,1,$CB$2),OFFSET(Profiles!$K$28,($Z148-1)*(Profiles!$I$26+1)+CG$4-SSSModel!$C$3+1,0,1,$CB$2)),
     IF(SSSModel!$C$4="ECC",$EA148*$EB148*SUMPRODUCT(OFFSET($AC148,0,MAX(0,CG$4-$DZ148-$CA$4+1),1,MIN($DZ148,CG$4-$CA$4+1)),OFFSET(Escalation!$K$24,($Y148-1)*(Escalation!$I$22+1)+CG$4-SSSModel!$C$3+1,MAX(0,CG$4-$DZ148-$CA$4+1),1,MIN($DZ148,CG$4-$CA$4+1))),
     IF(SSSModel!$C$4="PV",AI148*$EA148*(1+SSSModel!$C$2),
     IF(SSSModel!$C$4="FCR",$EC148*SUM(OFFSET($AC148,0,MAX(CG$4-$AC$4-$DZ148+1,0),1,MIN($DZ148,CG$4-$AC$4+1))),0)))),
SUM($AC148:$BZ148)*
     IF(SSSModel!$C$4="RR",OFFSET(Profiles!$K$2,$Z148,MAX(Profiles!$C$2,AI$4-$W148)),
     IF(SSSModel!$C$4="ECC",$EA148*$EB148*IF(MAX(Escalation!$C$2,AI$4-$W148)&gt;$DZ148-1,0,OFFSET(Escalation!$K$2,$Y148,MAX(Escalation!$C$2,AI$4-$W148))),
     IF(SSSModel!$C$4="PV",IF(CG$4=$W148,$EA148*(1+SSSModel!$C$2),0),
     IF(SSSModel!$C$4="FCR",IF(AND(CG$4&gt;=$W148,OFFSET(Profiles!$K$2,$Z148,MAX(Profiles!$C$2,AI$4-$W148))&gt;0),$EC148,0),0))))))</f>
        <v>0</v>
      </c>
      <c r="CH148" s="135">
        <f ca="1">IF(OR($Z148=0,SSSModel!$C$4="CF"),AJ148,
IF(LEFT($V148,3)="ON_",
     IF(SSSModel!$C$4="RR",SUMPRODUCT(OFFSET($AC148,0,0,1,$CB$2),OFFSET(Profiles!$K$28,($Z148-1)*(Profiles!$I$26+1)+CH$4-SSSModel!$C$3+1,0,1,$CB$2)),
     IF(SSSModel!$C$4="ECC",$EA148*$EB148*SUMPRODUCT(OFFSET($AC148,0,MAX(0,CH$4-$DZ148-$CA$4+1),1,MIN($DZ148,CH$4-$CA$4+1)),OFFSET(Escalation!$K$24,($Y148-1)*(Escalation!$I$22+1)+CH$4-SSSModel!$C$3+1,MAX(0,CH$4-$DZ148-$CA$4+1),1,MIN($DZ148,CH$4-$CA$4+1))),
     IF(SSSModel!$C$4="PV",AJ148*$EA148*(1+SSSModel!$C$2),
     IF(SSSModel!$C$4="FCR",$EC148*SUM(OFFSET($AC148,0,MAX(CH$4-$AC$4-$DZ148+1,0),1,MIN($DZ148,CH$4-$AC$4+1))),0)))),
SUM($AC148:$BZ148)*
     IF(SSSModel!$C$4="RR",OFFSET(Profiles!$K$2,$Z148,MAX(Profiles!$C$2,AJ$4-$W148)),
     IF(SSSModel!$C$4="ECC",$EA148*$EB148*IF(MAX(Escalation!$C$2,AJ$4-$W148)&gt;$DZ148-1,0,OFFSET(Escalation!$K$2,$Y148,MAX(Escalation!$C$2,AJ$4-$W148))),
     IF(SSSModel!$C$4="PV",IF(CH$4=$W148,$EA148*(1+SSSModel!$C$2),0),
     IF(SSSModel!$C$4="FCR",IF(AND(CH$4&gt;=$W148,OFFSET(Profiles!$K$2,$Z148,MAX(Profiles!$C$2,AJ$4-$W148))&gt;0),$EC148,0),0))))))</f>
        <v>0</v>
      </c>
      <c r="CI148" s="135">
        <f ca="1">IF(OR($Z148=0,SSSModel!$C$4="CF"),AK148,
IF(LEFT($V148,3)="ON_",
     IF(SSSModel!$C$4="RR",SUMPRODUCT(OFFSET($AC148,0,0,1,$CB$2),OFFSET(Profiles!$K$28,($Z148-1)*(Profiles!$I$26+1)+CI$4-SSSModel!$C$3+1,0,1,$CB$2)),
     IF(SSSModel!$C$4="ECC",$EA148*$EB148*SUMPRODUCT(OFFSET($AC148,0,MAX(0,CI$4-$DZ148-$CA$4+1),1,MIN($DZ148,CI$4-$CA$4+1)),OFFSET(Escalation!$K$24,($Y148-1)*(Escalation!$I$22+1)+CI$4-SSSModel!$C$3+1,MAX(0,CI$4-$DZ148-$CA$4+1),1,MIN($DZ148,CI$4-$CA$4+1))),
     IF(SSSModel!$C$4="PV",AK148*$EA148*(1+SSSModel!$C$2),
     IF(SSSModel!$C$4="FCR",$EC148*SUM(OFFSET($AC148,0,MAX(CI$4-$AC$4-$DZ148+1,0),1,MIN($DZ148,CI$4-$AC$4+1))),0)))),
SUM($AC148:$BZ148)*
     IF(SSSModel!$C$4="RR",OFFSET(Profiles!$K$2,$Z148,MAX(Profiles!$C$2,AK$4-$W148)),
     IF(SSSModel!$C$4="ECC",$EA148*$EB148*IF(MAX(Escalation!$C$2,AK$4-$W148)&gt;$DZ148-1,0,OFFSET(Escalation!$K$2,$Y148,MAX(Escalation!$C$2,AK$4-$W148))),
     IF(SSSModel!$C$4="PV",IF(CI$4=$W148,$EA148*(1+SSSModel!$C$2),0),
     IF(SSSModel!$C$4="FCR",IF(AND(CI$4&gt;=$W148,OFFSET(Profiles!$K$2,$Z148,MAX(Profiles!$C$2,AK$4-$W148))&gt;0),$EC148,0),0))))))</f>
        <v>0</v>
      </c>
      <c r="CJ148" s="135">
        <f ca="1">IF(OR($Z148=0,SSSModel!$C$4="CF"),AL148,
IF(LEFT($V148,3)="ON_",
     IF(SSSModel!$C$4="RR",SUMPRODUCT(OFFSET($AC148,0,0,1,$CB$2),OFFSET(Profiles!$K$28,($Z148-1)*(Profiles!$I$26+1)+CJ$4-SSSModel!$C$3+1,0,1,$CB$2)),
     IF(SSSModel!$C$4="ECC",$EA148*$EB148*SUMPRODUCT(OFFSET($AC148,0,MAX(0,CJ$4-$DZ148-$CA$4+1),1,MIN($DZ148,CJ$4-$CA$4+1)),OFFSET(Escalation!$K$24,($Y148-1)*(Escalation!$I$22+1)+CJ$4-SSSModel!$C$3+1,MAX(0,CJ$4-$DZ148-$CA$4+1),1,MIN($DZ148,CJ$4-$CA$4+1))),
     IF(SSSModel!$C$4="PV",AL148*$EA148*(1+SSSModel!$C$2),
     IF(SSSModel!$C$4="FCR",$EC148*SUM(OFFSET($AC148,0,MAX(CJ$4-$AC$4-$DZ148+1,0),1,MIN($DZ148,CJ$4-$AC$4+1))),0)))),
SUM($AC148:$BZ148)*
     IF(SSSModel!$C$4="RR",OFFSET(Profiles!$K$2,$Z148,MAX(Profiles!$C$2,AL$4-$W148)),
     IF(SSSModel!$C$4="ECC",$EA148*$EB148*IF(MAX(Escalation!$C$2,AL$4-$W148)&gt;$DZ148-1,0,OFFSET(Escalation!$K$2,$Y148,MAX(Escalation!$C$2,AL$4-$W148))),
     IF(SSSModel!$C$4="PV",IF(CJ$4=$W148,$EA148*(1+SSSModel!$C$2),0),
     IF(SSSModel!$C$4="FCR",IF(AND(CJ$4&gt;=$W148,OFFSET(Profiles!$K$2,$Z148,MAX(Profiles!$C$2,AL$4-$W148))&gt;0),$EC148,0),0))))))</f>
        <v>0</v>
      </c>
      <c r="CK148" s="135">
        <f ca="1">IF(OR($Z148=0,SSSModel!$C$4="CF"),AM148,
IF(LEFT($V148,3)="ON_",
     IF(SSSModel!$C$4="RR",SUMPRODUCT(OFFSET($AC148,0,0,1,$CB$2),OFFSET(Profiles!$K$28,($Z148-1)*(Profiles!$I$26+1)+CK$4-SSSModel!$C$3+1,0,1,$CB$2)),
     IF(SSSModel!$C$4="ECC",$EA148*$EB148*SUMPRODUCT(OFFSET($AC148,0,MAX(0,CK$4-$DZ148-$CA$4+1),1,MIN($DZ148,CK$4-$CA$4+1)),OFFSET(Escalation!$K$24,($Y148-1)*(Escalation!$I$22+1)+CK$4-SSSModel!$C$3+1,MAX(0,CK$4-$DZ148-$CA$4+1),1,MIN($DZ148,CK$4-$CA$4+1))),
     IF(SSSModel!$C$4="PV",AM148*$EA148*(1+SSSModel!$C$2),
     IF(SSSModel!$C$4="FCR",$EC148*SUM(OFFSET($AC148,0,MAX(CK$4-$AC$4-$DZ148+1,0),1,MIN($DZ148,CK$4-$AC$4+1))),0)))),
SUM($AC148:$BZ148)*
     IF(SSSModel!$C$4="RR",OFFSET(Profiles!$K$2,$Z148,MAX(Profiles!$C$2,AM$4-$W148)),
     IF(SSSModel!$C$4="ECC",$EA148*$EB148*IF(MAX(Escalation!$C$2,AM$4-$W148)&gt;$DZ148-1,0,OFFSET(Escalation!$K$2,$Y148,MAX(Escalation!$C$2,AM$4-$W148))),
     IF(SSSModel!$C$4="PV",IF(CK$4=$W148,$EA148*(1+SSSModel!$C$2),0),
     IF(SSSModel!$C$4="FCR",IF(AND(CK$4&gt;=$W148,OFFSET(Profiles!$K$2,$Z148,MAX(Profiles!$C$2,AM$4-$W148))&gt;0),$EC148,0),0))))))</f>
        <v>0</v>
      </c>
      <c r="CL148" s="135">
        <f ca="1">IF(OR($Z148=0,SSSModel!$C$4="CF"),AN148,
IF(LEFT($V148,3)="ON_",
     IF(SSSModel!$C$4="RR",SUMPRODUCT(OFFSET($AC148,0,0,1,$CB$2),OFFSET(Profiles!$K$28,($Z148-1)*(Profiles!$I$26+1)+CL$4-SSSModel!$C$3+1,0,1,$CB$2)),
     IF(SSSModel!$C$4="ECC",$EA148*$EB148*SUMPRODUCT(OFFSET($AC148,0,MAX(0,CL$4-$DZ148-$CA$4+1),1,MIN($DZ148,CL$4-$CA$4+1)),OFFSET(Escalation!$K$24,($Y148-1)*(Escalation!$I$22+1)+CL$4-SSSModel!$C$3+1,MAX(0,CL$4-$DZ148-$CA$4+1),1,MIN($DZ148,CL$4-$CA$4+1))),
     IF(SSSModel!$C$4="PV",AN148*$EA148*(1+SSSModel!$C$2),
     IF(SSSModel!$C$4="FCR",$EC148*SUM(OFFSET($AC148,0,MAX(CL$4-$AC$4-$DZ148+1,0),1,MIN($DZ148,CL$4-$AC$4+1))),0)))),
SUM($AC148:$BZ148)*
     IF(SSSModel!$C$4="RR",OFFSET(Profiles!$K$2,$Z148,MAX(Profiles!$C$2,AN$4-$W148)),
     IF(SSSModel!$C$4="ECC",$EA148*$EB148*IF(MAX(Escalation!$C$2,AN$4-$W148)&gt;$DZ148-1,0,OFFSET(Escalation!$K$2,$Y148,MAX(Escalation!$C$2,AN$4-$W148))),
     IF(SSSModel!$C$4="PV",IF(CL$4=$W148,$EA148*(1+SSSModel!$C$2),0),
     IF(SSSModel!$C$4="FCR",IF(AND(CL$4&gt;=$W148,OFFSET(Profiles!$K$2,$Z148,MAX(Profiles!$C$2,AN$4-$W148))&gt;0),$EC148,0),0))))))</f>
        <v>0</v>
      </c>
      <c r="CM148" s="135">
        <f ca="1">IF(OR($Z148=0,SSSModel!$C$4="CF"),AO148,
IF(LEFT($V148,3)="ON_",
     IF(SSSModel!$C$4="RR",SUMPRODUCT(OFFSET($AC148,0,0,1,$CB$2),OFFSET(Profiles!$K$28,($Z148-1)*(Profiles!$I$26+1)+CM$4-SSSModel!$C$3+1,0,1,$CB$2)),
     IF(SSSModel!$C$4="ECC",$EA148*$EB148*SUMPRODUCT(OFFSET($AC148,0,MAX(0,CM$4-$DZ148-$CA$4+1),1,MIN($DZ148,CM$4-$CA$4+1)),OFFSET(Escalation!$K$24,($Y148-1)*(Escalation!$I$22+1)+CM$4-SSSModel!$C$3+1,MAX(0,CM$4-$DZ148-$CA$4+1),1,MIN($DZ148,CM$4-$CA$4+1))),
     IF(SSSModel!$C$4="PV",AO148*$EA148*(1+SSSModel!$C$2),
     IF(SSSModel!$C$4="FCR",$EC148*SUM(OFFSET($AC148,0,MAX(CM$4-$AC$4-$DZ148+1,0),1,MIN($DZ148,CM$4-$AC$4+1))),0)))),
SUM($AC148:$BZ148)*
     IF(SSSModel!$C$4="RR",OFFSET(Profiles!$K$2,$Z148,MAX(Profiles!$C$2,AO$4-$W148)),
     IF(SSSModel!$C$4="ECC",$EA148*$EB148*IF(MAX(Escalation!$C$2,AO$4-$W148)&gt;$DZ148-1,0,OFFSET(Escalation!$K$2,$Y148,MAX(Escalation!$C$2,AO$4-$W148))),
     IF(SSSModel!$C$4="PV",IF(CM$4=$W148,$EA148*(1+SSSModel!$C$2),0),
     IF(SSSModel!$C$4="FCR",IF(AND(CM$4&gt;=$W148,OFFSET(Profiles!$K$2,$Z148,MAX(Profiles!$C$2,AO$4-$W148))&gt;0),$EC148,0),0))))))</f>
        <v>0</v>
      </c>
      <c r="CN148" s="135">
        <f ca="1">IF(OR($Z148=0,SSSModel!$C$4="CF"),AP148,
IF(LEFT($V148,3)="ON_",
     IF(SSSModel!$C$4="RR",SUMPRODUCT(OFFSET($AC148,0,0,1,$CB$2),OFFSET(Profiles!$K$28,($Z148-1)*(Profiles!$I$26+1)+CN$4-SSSModel!$C$3+1,0,1,$CB$2)),
     IF(SSSModel!$C$4="ECC",$EA148*$EB148*SUMPRODUCT(OFFSET($AC148,0,MAX(0,CN$4-$DZ148-$CA$4+1),1,MIN($DZ148,CN$4-$CA$4+1)),OFFSET(Escalation!$K$24,($Y148-1)*(Escalation!$I$22+1)+CN$4-SSSModel!$C$3+1,MAX(0,CN$4-$DZ148-$CA$4+1),1,MIN($DZ148,CN$4-$CA$4+1))),
     IF(SSSModel!$C$4="PV",AP148*$EA148*(1+SSSModel!$C$2),
     IF(SSSModel!$C$4="FCR",$EC148*SUM(OFFSET($AC148,0,MAX(CN$4-$AC$4-$DZ148+1,0),1,MIN($DZ148,CN$4-$AC$4+1))),0)))),
SUM($AC148:$BZ148)*
     IF(SSSModel!$C$4="RR",OFFSET(Profiles!$K$2,$Z148,MAX(Profiles!$C$2,AP$4-$W148)),
     IF(SSSModel!$C$4="ECC",$EA148*$EB148*IF(MAX(Escalation!$C$2,AP$4-$W148)&gt;$DZ148-1,0,OFFSET(Escalation!$K$2,$Y148,MAX(Escalation!$C$2,AP$4-$W148))),
     IF(SSSModel!$C$4="PV",IF(CN$4=$W148,$EA148*(1+SSSModel!$C$2),0),
     IF(SSSModel!$C$4="FCR",IF(AND(CN$4&gt;=$W148,OFFSET(Profiles!$K$2,$Z148,MAX(Profiles!$C$2,AP$4-$W148))&gt;0),$EC148,0),0))))))</f>
        <v>0</v>
      </c>
      <c r="CO148" s="135">
        <f ca="1">IF(OR($Z148=0,SSSModel!$C$4="CF"),AQ148,
IF(LEFT($V148,3)="ON_",
     IF(SSSModel!$C$4="RR",SUMPRODUCT(OFFSET($AC148,0,0,1,$CB$2),OFFSET(Profiles!$K$28,($Z148-1)*(Profiles!$I$26+1)+CO$4-SSSModel!$C$3+1,0,1,$CB$2)),
     IF(SSSModel!$C$4="ECC",$EA148*$EB148*SUMPRODUCT(OFFSET($AC148,0,MAX(0,CO$4-$DZ148-$CA$4+1),1,MIN($DZ148,CO$4-$CA$4+1)),OFFSET(Escalation!$K$24,($Y148-1)*(Escalation!$I$22+1)+CO$4-SSSModel!$C$3+1,MAX(0,CO$4-$DZ148-$CA$4+1),1,MIN($DZ148,CO$4-$CA$4+1))),
     IF(SSSModel!$C$4="PV",AQ148*$EA148*(1+SSSModel!$C$2),
     IF(SSSModel!$C$4="FCR",$EC148*SUM(OFFSET($AC148,0,MAX(CO$4-$AC$4-$DZ148+1,0),1,MIN($DZ148,CO$4-$AC$4+1))),0)))),
SUM($AC148:$BZ148)*
     IF(SSSModel!$C$4="RR",OFFSET(Profiles!$K$2,$Z148,MAX(Profiles!$C$2,AQ$4-$W148)),
     IF(SSSModel!$C$4="ECC",$EA148*$EB148*IF(MAX(Escalation!$C$2,AQ$4-$W148)&gt;$DZ148-1,0,OFFSET(Escalation!$K$2,$Y148,MAX(Escalation!$C$2,AQ$4-$W148))),
     IF(SSSModel!$C$4="PV",IF(CO$4=$W148,$EA148*(1+SSSModel!$C$2),0),
     IF(SSSModel!$C$4="FCR",IF(AND(CO$4&gt;=$W148,OFFSET(Profiles!$K$2,$Z148,MAX(Profiles!$C$2,AQ$4-$W148))&gt;0),$EC148,0),0))))))</f>
        <v>0</v>
      </c>
      <c r="CP148" s="135">
        <f ca="1">IF(OR($Z148=0,SSSModel!$C$4="CF"),AR148,
IF(LEFT($V148,3)="ON_",
     IF(SSSModel!$C$4="RR",SUMPRODUCT(OFFSET($AC148,0,0,1,$CB$2),OFFSET(Profiles!$K$28,($Z148-1)*(Profiles!$I$26+1)+CP$4-SSSModel!$C$3+1,0,1,$CB$2)),
     IF(SSSModel!$C$4="ECC",$EA148*$EB148*SUMPRODUCT(OFFSET($AC148,0,MAX(0,CP$4-$DZ148-$CA$4+1),1,MIN($DZ148,CP$4-$CA$4+1)),OFFSET(Escalation!$K$24,($Y148-1)*(Escalation!$I$22+1)+CP$4-SSSModel!$C$3+1,MAX(0,CP$4-$DZ148-$CA$4+1),1,MIN($DZ148,CP$4-$CA$4+1))),
     IF(SSSModel!$C$4="PV",AR148*$EA148*(1+SSSModel!$C$2),
     IF(SSSModel!$C$4="FCR",$EC148*SUM(OFFSET($AC148,0,MAX(CP$4-$AC$4-$DZ148+1,0),1,MIN($DZ148,CP$4-$AC$4+1))),0)))),
SUM($AC148:$BZ148)*
     IF(SSSModel!$C$4="RR",OFFSET(Profiles!$K$2,$Z148,MAX(Profiles!$C$2,AR$4-$W148)),
     IF(SSSModel!$C$4="ECC",$EA148*$EB148*IF(MAX(Escalation!$C$2,AR$4-$W148)&gt;$DZ148-1,0,OFFSET(Escalation!$K$2,$Y148,MAX(Escalation!$C$2,AR$4-$W148))),
     IF(SSSModel!$C$4="PV",IF(CP$4=$W148,$EA148*(1+SSSModel!$C$2),0),
     IF(SSSModel!$C$4="FCR",IF(AND(CP$4&gt;=$W148,OFFSET(Profiles!$K$2,$Z148,MAX(Profiles!$C$2,AR$4-$W148))&gt;0),$EC148,0),0))))))</f>
        <v>0</v>
      </c>
      <c r="CQ148" s="135">
        <f ca="1">IF(OR($Z148=0,SSSModel!$C$4="CF"),AS148,
IF(LEFT($V148,3)="ON_",
     IF(SSSModel!$C$4="RR",SUMPRODUCT(OFFSET($AC148,0,0,1,$CB$2),OFFSET(Profiles!$K$28,($Z148-1)*(Profiles!$I$26+1)+CQ$4-SSSModel!$C$3+1,0,1,$CB$2)),
     IF(SSSModel!$C$4="ECC",$EA148*$EB148*SUMPRODUCT(OFFSET($AC148,0,MAX(0,CQ$4-$DZ148-$CA$4+1),1,MIN($DZ148,CQ$4-$CA$4+1)),OFFSET(Escalation!$K$24,($Y148-1)*(Escalation!$I$22+1)+CQ$4-SSSModel!$C$3+1,MAX(0,CQ$4-$DZ148-$CA$4+1),1,MIN($DZ148,CQ$4-$CA$4+1))),
     IF(SSSModel!$C$4="PV",AS148*$EA148*(1+SSSModel!$C$2),
     IF(SSSModel!$C$4="FCR",$EC148*SUM(OFFSET($AC148,0,MAX(CQ$4-$AC$4-$DZ148+1,0),1,MIN($DZ148,CQ$4-$AC$4+1))),0)))),
SUM($AC148:$BZ148)*
     IF(SSSModel!$C$4="RR",OFFSET(Profiles!$K$2,$Z148,MAX(Profiles!$C$2,AS$4-$W148)),
     IF(SSSModel!$C$4="ECC",$EA148*$EB148*IF(MAX(Escalation!$C$2,AS$4-$W148)&gt;$DZ148-1,0,OFFSET(Escalation!$K$2,$Y148,MAX(Escalation!$C$2,AS$4-$W148))),
     IF(SSSModel!$C$4="PV",IF(CQ$4=$W148,$EA148*(1+SSSModel!$C$2),0),
     IF(SSSModel!$C$4="FCR",IF(AND(CQ$4&gt;=$W148,OFFSET(Profiles!$K$2,$Z148,MAX(Profiles!$C$2,AS$4-$W148))&gt;0),$EC148,0),0))))))</f>
        <v>0</v>
      </c>
      <c r="CR148" s="135">
        <f ca="1">IF(OR($Z148=0,SSSModel!$C$4="CF"),AT148,
IF(LEFT($V148,3)="ON_",
     IF(SSSModel!$C$4="RR",SUMPRODUCT(OFFSET($AC148,0,0,1,$CB$2),OFFSET(Profiles!$K$28,($Z148-1)*(Profiles!$I$26+1)+CR$4-SSSModel!$C$3+1,0,1,$CB$2)),
     IF(SSSModel!$C$4="ECC",$EA148*$EB148*SUMPRODUCT(OFFSET($AC148,0,MAX(0,CR$4-$DZ148-$CA$4+1),1,MIN($DZ148,CR$4-$CA$4+1)),OFFSET(Escalation!$K$24,($Y148-1)*(Escalation!$I$22+1)+CR$4-SSSModel!$C$3+1,MAX(0,CR$4-$DZ148-$CA$4+1),1,MIN($DZ148,CR$4-$CA$4+1))),
     IF(SSSModel!$C$4="PV",AT148*$EA148*(1+SSSModel!$C$2),
     IF(SSSModel!$C$4="FCR",$EC148*SUM(OFFSET($AC148,0,MAX(CR$4-$AC$4-$DZ148+1,0),1,MIN($DZ148,CR$4-$AC$4+1))),0)))),
SUM($AC148:$BZ148)*
     IF(SSSModel!$C$4="RR",OFFSET(Profiles!$K$2,$Z148,MAX(Profiles!$C$2,AT$4-$W148)),
     IF(SSSModel!$C$4="ECC",$EA148*$EB148*IF(MAX(Escalation!$C$2,AT$4-$W148)&gt;$DZ148-1,0,OFFSET(Escalation!$K$2,$Y148,MAX(Escalation!$C$2,AT$4-$W148))),
     IF(SSSModel!$C$4="PV",IF(CR$4=$W148,$EA148*(1+SSSModel!$C$2),0),
     IF(SSSModel!$C$4="FCR",IF(AND(CR$4&gt;=$W148,OFFSET(Profiles!$K$2,$Z148,MAX(Profiles!$C$2,AT$4-$W148))&gt;0),$EC148,0),0))))))</f>
        <v>0</v>
      </c>
      <c r="CS148" s="135">
        <f ca="1">IF(OR($Z148=0,SSSModel!$C$4="CF"),AU148,
IF(LEFT($V148,3)="ON_",
     IF(SSSModel!$C$4="RR",SUMPRODUCT(OFFSET($AC148,0,0,1,$CB$2),OFFSET(Profiles!$K$28,($Z148-1)*(Profiles!$I$26+1)+CS$4-SSSModel!$C$3+1,0,1,$CB$2)),
     IF(SSSModel!$C$4="ECC",$EA148*$EB148*SUMPRODUCT(OFFSET($AC148,0,MAX(0,CS$4-$DZ148-$CA$4+1),1,MIN($DZ148,CS$4-$CA$4+1)),OFFSET(Escalation!$K$24,($Y148-1)*(Escalation!$I$22+1)+CS$4-SSSModel!$C$3+1,MAX(0,CS$4-$DZ148-$CA$4+1),1,MIN($DZ148,CS$4-$CA$4+1))),
     IF(SSSModel!$C$4="PV",AU148*$EA148*(1+SSSModel!$C$2),
     IF(SSSModel!$C$4="FCR",$EC148*SUM(OFFSET($AC148,0,MAX(CS$4-$AC$4-$DZ148+1,0),1,MIN($DZ148,CS$4-$AC$4+1))),0)))),
SUM($AC148:$BZ148)*
     IF(SSSModel!$C$4="RR",OFFSET(Profiles!$K$2,$Z148,MAX(Profiles!$C$2,AU$4-$W148)),
     IF(SSSModel!$C$4="ECC",$EA148*$EB148*IF(MAX(Escalation!$C$2,AU$4-$W148)&gt;$DZ148-1,0,OFFSET(Escalation!$K$2,$Y148,MAX(Escalation!$C$2,AU$4-$W148))),
     IF(SSSModel!$C$4="PV",IF(CS$4=$W148,$EA148*(1+SSSModel!$C$2),0),
     IF(SSSModel!$C$4="FCR",IF(AND(CS$4&gt;=$W148,OFFSET(Profiles!$K$2,$Z148,MAX(Profiles!$C$2,AU$4-$W148))&gt;0),$EC148,0),0))))))</f>
        <v>0</v>
      </c>
      <c r="CT148" s="135">
        <f ca="1">IF(OR($Z148=0,SSSModel!$C$4="CF"),AV148,
IF(LEFT($V148,3)="ON_",
     IF(SSSModel!$C$4="RR",SUMPRODUCT(OFFSET($AC148,0,0,1,$CB$2),OFFSET(Profiles!$K$28,($Z148-1)*(Profiles!$I$26+1)+CT$4-SSSModel!$C$3+1,0,1,$CB$2)),
     IF(SSSModel!$C$4="ECC",$EA148*$EB148*SUMPRODUCT(OFFSET($AC148,0,MAX(0,CT$4-$DZ148-$CA$4+1),1,MIN($DZ148,CT$4-$CA$4+1)),OFFSET(Escalation!$K$24,($Y148-1)*(Escalation!$I$22+1)+CT$4-SSSModel!$C$3+1,MAX(0,CT$4-$DZ148-$CA$4+1),1,MIN($DZ148,CT$4-$CA$4+1))),
     IF(SSSModel!$C$4="PV",AV148*$EA148*(1+SSSModel!$C$2),
     IF(SSSModel!$C$4="FCR",$EC148*SUM(OFFSET($AC148,0,MAX(CT$4-$AC$4-$DZ148+1,0),1,MIN($DZ148,CT$4-$AC$4+1))),0)))),
SUM($AC148:$BZ148)*
     IF(SSSModel!$C$4="RR",OFFSET(Profiles!$K$2,$Z148,MAX(Profiles!$C$2,AV$4-$W148)),
     IF(SSSModel!$C$4="ECC",$EA148*$EB148*IF(MAX(Escalation!$C$2,AV$4-$W148)&gt;$DZ148-1,0,OFFSET(Escalation!$K$2,$Y148,MAX(Escalation!$C$2,AV$4-$W148))),
     IF(SSSModel!$C$4="PV",IF(CT$4=$W148,$EA148*(1+SSSModel!$C$2),0),
     IF(SSSModel!$C$4="FCR",IF(AND(CT$4&gt;=$W148,OFFSET(Profiles!$K$2,$Z148,MAX(Profiles!$C$2,AV$4-$W148))&gt;0),$EC148,0),0))))))</f>
        <v>0</v>
      </c>
      <c r="CU148" s="135">
        <f ca="1">IF(OR($Z148=0,SSSModel!$C$4="CF"),AW148,
IF(LEFT($V148,3)="ON_",
     IF(SSSModel!$C$4="RR",SUMPRODUCT(OFFSET($AC148,0,0,1,$CB$2),OFFSET(Profiles!$K$28,($Z148-1)*(Profiles!$I$26+1)+CU$4-SSSModel!$C$3+1,0,1,$CB$2)),
     IF(SSSModel!$C$4="ECC",$EA148*$EB148*SUMPRODUCT(OFFSET($AC148,0,MAX(0,CU$4-$DZ148-$CA$4+1),1,MIN($DZ148,CU$4-$CA$4+1)),OFFSET(Escalation!$K$24,($Y148-1)*(Escalation!$I$22+1)+CU$4-SSSModel!$C$3+1,MAX(0,CU$4-$DZ148-$CA$4+1),1,MIN($DZ148,CU$4-$CA$4+1))),
     IF(SSSModel!$C$4="PV",AW148*$EA148*(1+SSSModel!$C$2),
     IF(SSSModel!$C$4="FCR",$EC148*SUM(OFFSET($AC148,0,MAX(CU$4-$AC$4-$DZ148+1,0),1,MIN($DZ148,CU$4-$AC$4+1))),0)))),
SUM($AC148:$BZ148)*
     IF(SSSModel!$C$4="RR",OFFSET(Profiles!$K$2,$Z148,MAX(Profiles!$C$2,AW$4-$W148)),
     IF(SSSModel!$C$4="ECC",$EA148*$EB148*IF(MAX(Escalation!$C$2,AW$4-$W148)&gt;$DZ148-1,0,OFFSET(Escalation!$K$2,$Y148,MAX(Escalation!$C$2,AW$4-$W148))),
     IF(SSSModel!$C$4="PV",IF(CU$4=$W148,$EA148*(1+SSSModel!$C$2),0),
     IF(SSSModel!$C$4="FCR",IF(AND(CU$4&gt;=$W148,OFFSET(Profiles!$K$2,$Z148,MAX(Profiles!$C$2,AW$4-$W148))&gt;0),$EC148,0),0))))))</f>
        <v>0</v>
      </c>
      <c r="CV148" s="135">
        <f ca="1">IF(OR($Z148=0,SSSModel!$C$4="CF"),AX148,
IF(LEFT($V148,3)="ON_",
     IF(SSSModel!$C$4="RR",SUMPRODUCT(OFFSET($AC148,0,0,1,$CB$2),OFFSET(Profiles!$K$28,($Z148-1)*(Profiles!$I$26+1)+CV$4-SSSModel!$C$3+1,0,1,$CB$2)),
     IF(SSSModel!$C$4="ECC",$EA148*$EB148*SUMPRODUCT(OFFSET($AC148,0,MAX(0,CV$4-$DZ148-$CA$4+1),1,MIN($DZ148,CV$4-$CA$4+1)),OFFSET(Escalation!$K$24,($Y148-1)*(Escalation!$I$22+1)+CV$4-SSSModel!$C$3+1,MAX(0,CV$4-$DZ148-$CA$4+1),1,MIN($DZ148,CV$4-$CA$4+1))),
     IF(SSSModel!$C$4="PV",AX148*$EA148*(1+SSSModel!$C$2),
     IF(SSSModel!$C$4="FCR",$EC148*SUM(OFFSET($AC148,0,MAX(CV$4-$AC$4-$DZ148+1,0),1,MIN($DZ148,CV$4-$AC$4+1))),0)))),
SUM($AC148:$BZ148)*
     IF(SSSModel!$C$4="RR",OFFSET(Profiles!$K$2,$Z148,MAX(Profiles!$C$2,AX$4-$W148)),
     IF(SSSModel!$C$4="ECC",$EA148*$EB148*IF(MAX(Escalation!$C$2,AX$4-$W148)&gt;$DZ148-1,0,OFFSET(Escalation!$K$2,$Y148,MAX(Escalation!$C$2,AX$4-$W148))),
     IF(SSSModel!$C$4="PV",IF(CV$4=$W148,$EA148*(1+SSSModel!$C$2),0),
     IF(SSSModel!$C$4="FCR",IF(AND(CV$4&gt;=$W148,OFFSET(Profiles!$K$2,$Z148,MAX(Profiles!$C$2,AX$4-$W148))&gt;0),$EC148,0),0))))))</f>
        <v>0</v>
      </c>
      <c r="CW148" s="135">
        <f ca="1">IF(OR($Z148=0,SSSModel!$C$4="CF"),AY148,
IF(LEFT($V148,3)="ON_",
     IF(SSSModel!$C$4="RR",SUMPRODUCT(OFFSET($AC148,0,0,1,$CB$2),OFFSET(Profiles!$K$28,($Z148-1)*(Profiles!$I$26+1)+CW$4-SSSModel!$C$3+1,0,1,$CB$2)),
     IF(SSSModel!$C$4="ECC",$EA148*$EB148*SUMPRODUCT(OFFSET($AC148,0,MAX(0,CW$4-$DZ148-$CA$4+1),1,MIN($DZ148,CW$4-$CA$4+1)),OFFSET(Escalation!$K$24,($Y148-1)*(Escalation!$I$22+1)+CW$4-SSSModel!$C$3+1,MAX(0,CW$4-$DZ148-$CA$4+1),1,MIN($DZ148,CW$4-$CA$4+1))),
     IF(SSSModel!$C$4="PV",AY148*$EA148*(1+SSSModel!$C$2),
     IF(SSSModel!$C$4="FCR",$EC148*SUM(OFFSET($AC148,0,MAX(CW$4-$AC$4-$DZ148+1,0),1,MIN($DZ148,CW$4-$AC$4+1))),0)))),
SUM($AC148:$BZ148)*
     IF(SSSModel!$C$4="RR",OFFSET(Profiles!$K$2,$Z148,MAX(Profiles!$C$2,AY$4-$W148)),
     IF(SSSModel!$C$4="ECC",$EA148*$EB148*IF(MAX(Escalation!$C$2,AY$4-$W148)&gt;$DZ148-1,0,OFFSET(Escalation!$K$2,$Y148,MAX(Escalation!$C$2,AY$4-$W148))),
     IF(SSSModel!$C$4="PV",IF(CW$4=$W148,$EA148*(1+SSSModel!$C$2),0),
     IF(SSSModel!$C$4="FCR",IF(AND(CW$4&gt;=$W148,OFFSET(Profiles!$K$2,$Z148,MAX(Profiles!$C$2,AY$4-$W148))&gt;0),$EC148,0),0))))))</f>
        <v>0</v>
      </c>
      <c r="CX148" s="135">
        <f ca="1">IF(OR($Z148=0,SSSModel!$C$4="CF"),AZ148,
IF(LEFT($V148,3)="ON_",
     IF(SSSModel!$C$4="RR",SUMPRODUCT(OFFSET($AC148,0,0,1,$CB$2),OFFSET(Profiles!$K$28,($Z148-1)*(Profiles!$I$26+1)+CX$4-SSSModel!$C$3+1,0,1,$CB$2)),
     IF(SSSModel!$C$4="ECC",$EA148*$EB148*SUMPRODUCT(OFFSET($AC148,0,MAX(0,CX$4-$DZ148-$CA$4+1),1,MIN($DZ148,CX$4-$CA$4+1)),OFFSET(Escalation!$K$24,($Y148-1)*(Escalation!$I$22+1)+CX$4-SSSModel!$C$3+1,MAX(0,CX$4-$DZ148-$CA$4+1),1,MIN($DZ148,CX$4-$CA$4+1))),
     IF(SSSModel!$C$4="PV",AZ148*$EA148*(1+SSSModel!$C$2),
     IF(SSSModel!$C$4="FCR",$EC148*SUM(OFFSET($AC148,0,MAX(CX$4-$AC$4-$DZ148+1,0),1,MIN($DZ148,CX$4-$AC$4+1))),0)))),
SUM($AC148:$BZ148)*
     IF(SSSModel!$C$4="RR",OFFSET(Profiles!$K$2,$Z148,MAX(Profiles!$C$2,AZ$4-$W148)),
     IF(SSSModel!$C$4="ECC",$EA148*$EB148*IF(MAX(Escalation!$C$2,AZ$4-$W148)&gt;$DZ148-1,0,OFFSET(Escalation!$K$2,$Y148,MAX(Escalation!$C$2,AZ$4-$W148))),
     IF(SSSModel!$C$4="PV",IF(CX$4=$W148,$EA148*(1+SSSModel!$C$2),0),
     IF(SSSModel!$C$4="FCR",IF(AND(CX$4&gt;=$W148,OFFSET(Profiles!$K$2,$Z148,MAX(Profiles!$C$2,AZ$4-$W148))&gt;0),$EC148,0),0))))))</f>
        <v>0</v>
      </c>
      <c r="CY148" s="135">
        <f ca="1">IF(OR($Z148=0,SSSModel!$C$4="CF"),BA148,
IF(LEFT($V148,3)="ON_",
     IF(SSSModel!$C$4="RR",SUMPRODUCT(OFFSET($AC148,0,0,1,$CB$2),OFFSET(Profiles!$K$28,($Z148-1)*(Profiles!$I$26+1)+CY$4-SSSModel!$C$3+1,0,1,$CB$2)),
     IF(SSSModel!$C$4="ECC",$EA148*$EB148*SUMPRODUCT(OFFSET($AC148,0,MAX(0,CY$4-$DZ148-$CA$4+1),1,MIN($DZ148,CY$4-$CA$4+1)),OFFSET(Escalation!$K$24,($Y148-1)*(Escalation!$I$22+1)+CY$4-SSSModel!$C$3+1,MAX(0,CY$4-$DZ148-$CA$4+1),1,MIN($DZ148,CY$4-$CA$4+1))),
     IF(SSSModel!$C$4="PV",BA148*$EA148*(1+SSSModel!$C$2),
     IF(SSSModel!$C$4="FCR",$EC148*SUM(OFFSET($AC148,0,MAX(CY$4-$AC$4-$DZ148+1,0),1,MIN($DZ148,CY$4-$AC$4+1))),0)))),
SUM($AC148:$BZ148)*
     IF(SSSModel!$C$4="RR",OFFSET(Profiles!$K$2,$Z148,MAX(Profiles!$C$2,BA$4-$W148)),
     IF(SSSModel!$C$4="ECC",$EA148*$EB148*IF(MAX(Escalation!$C$2,BA$4-$W148)&gt;$DZ148-1,0,OFFSET(Escalation!$K$2,$Y148,MAX(Escalation!$C$2,BA$4-$W148))),
     IF(SSSModel!$C$4="PV",IF(CY$4=$W148,$EA148*(1+SSSModel!$C$2),0),
     IF(SSSModel!$C$4="FCR",IF(AND(CY$4&gt;=$W148,OFFSET(Profiles!$K$2,$Z148,MAX(Profiles!$C$2,BA$4-$W148))&gt;0),$EC148,0),0))))))</f>
        <v>0</v>
      </c>
      <c r="CZ148" s="135">
        <f ca="1">IF(OR($Z148=0,SSSModel!$C$4="CF"),BB148,
IF(LEFT($V148,3)="ON_",
     IF(SSSModel!$C$4="RR",SUMPRODUCT(OFFSET($AC148,0,0,1,$CB$2),OFFSET(Profiles!$K$28,($Z148-1)*(Profiles!$I$26+1)+CZ$4-SSSModel!$C$3+1,0,1,$CB$2)),
     IF(SSSModel!$C$4="ECC",$EA148*$EB148*SUMPRODUCT(OFFSET($AC148,0,MAX(0,CZ$4-$DZ148-$CA$4+1),1,MIN($DZ148,CZ$4-$CA$4+1)),OFFSET(Escalation!$K$24,($Y148-1)*(Escalation!$I$22+1)+CZ$4-SSSModel!$C$3+1,MAX(0,CZ$4-$DZ148-$CA$4+1),1,MIN($DZ148,CZ$4-$CA$4+1))),
     IF(SSSModel!$C$4="PV",BB148*$EA148*(1+SSSModel!$C$2),
     IF(SSSModel!$C$4="FCR",$EC148*SUM(OFFSET($AC148,0,MAX(CZ$4-$AC$4-$DZ148+1,0),1,MIN($DZ148,CZ$4-$AC$4+1))),0)))),
SUM($AC148:$BZ148)*
     IF(SSSModel!$C$4="RR",OFFSET(Profiles!$K$2,$Z148,MAX(Profiles!$C$2,BB$4-$W148)),
     IF(SSSModel!$C$4="ECC",$EA148*$EB148*IF(MAX(Escalation!$C$2,BB$4-$W148)&gt;$DZ148-1,0,OFFSET(Escalation!$K$2,$Y148,MAX(Escalation!$C$2,BB$4-$W148))),
     IF(SSSModel!$C$4="PV",IF(CZ$4=$W148,$EA148*(1+SSSModel!$C$2),0),
     IF(SSSModel!$C$4="FCR",IF(AND(CZ$4&gt;=$W148,OFFSET(Profiles!$K$2,$Z148,MAX(Profiles!$C$2,BB$4-$W148))&gt;0),$EC148,0),0))))))</f>
        <v>0</v>
      </c>
      <c r="DA148" s="135">
        <f ca="1">IF(OR($Z148=0,SSSModel!$C$4="CF"),BC148,
IF(LEFT($V148,3)="ON_",
     IF(SSSModel!$C$4="RR",SUMPRODUCT(OFFSET($AC148,0,0,1,$CB$2),OFFSET(Profiles!$K$28,($Z148-1)*(Profiles!$I$26+1)+DA$4-SSSModel!$C$3+1,0,1,$CB$2)),
     IF(SSSModel!$C$4="ECC",$EA148*$EB148*SUMPRODUCT(OFFSET($AC148,0,MAX(0,DA$4-$DZ148-$CA$4+1),1,MIN($DZ148,DA$4-$CA$4+1)),OFFSET(Escalation!$K$24,($Y148-1)*(Escalation!$I$22+1)+DA$4-SSSModel!$C$3+1,MAX(0,DA$4-$DZ148-$CA$4+1),1,MIN($DZ148,DA$4-$CA$4+1))),
     IF(SSSModel!$C$4="PV",BC148*$EA148*(1+SSSModel!$C$2),
     IF(SSSModel!$C$4="FCR",$EC148*SUM(OFFSET($AC148,0,MAX(DA$4-$AC$4-$DZ148+1,0),1,MIN($DZ148,DA$4-$AC$4+1))),0)))),
SUM($AC148:$BZ148)*
     IF(SSSModel!$C$4="RR",OFFSET(Profiles!$K$2,$Z148,MAX(Profiles!$C$2,BC$4-$W148)),
     IF(SSSModel!$C$4="ECC",$EA148*$EB148*IF(MAX(Escalation!$C$2,BC$4-$W148)&gt;$DZ148-1,0,OFFSET(Escalation!$K$2,$Y148,MAX(Escalation!$C$2,BC$4-$W148))),
     IF(SSSModel!$C$4="PV",IF(DA$4=$W148,$EA148*(1+SSSModel!$C$2),0),
     IF(SSSModel!$C$4="FCR",IF(AND(DA$4&gt;=$W148,OFFSET(Profiles!$K$2,$Z148,MAX(Profiles!$C$2,BC$4-$W148))&gt;0),$EC148,0),0))))))</f>
        <v>0</v>
      </c>
      <c r="DB148" s="135">
        <f ca="1">IF(OR($Z148=0,SSSModel!$C$4="CF"),BD148,
IF(LEFT($V148,3)="ON_",
     IF(SSSModel!$C$4="RR",SUMPRODUCT(OFFSET($AC148,0,0,1,$CB$2),OFFSET(Profiles!$K$28,($Z148-1)*(Profiles!$I$26+1)+DB$4-SSSModel!$C$3+1,0,1,$CB$2)),
     IF(SSSModel!$C$4="ECC",$EA148*$EB148*SUMPRODUCT(OFFSET($AC148,0,MAX(0,DB$4-$DZ148-$CA$4+1),1,MIN($DZ148,DB$4-$CA$4+1)),OFFSET(Escalation!$K$24,($Y148-1)*(Escalation!$I$22+1)+DB$4-SSSModel!$C$3+1,MAX(0,DB$4-$DZ148-$CA$4+1),1,MIN($DZ148,DB$4-$CA$4+1))),
     IF(SSSModel!$C$4="PV",BD148*$EA148*(1+SSSModel!$C$2),
     IF(SSSModel!$C$4="FCR",$EC148*SUM(OFFSET($AC148,0,MAX(DB$4-$AC$4-$DZ148+1,0),1,MIN($DZ148,DB$4-$AC$4+1))),0)))),
SUM($AC148:$BZ148)*
     IF(SSSModel!$C$4="RR",OFFSET(Profiles!$K$2,$Z148,MAX(Profiles!$C$2,BD$4-$W148)),
     IF(SSSModel!$C$4="ECC",$EA148*$EB148*IF(MAX(Escalation!$C$2,BD$4-$W148)&gt;$DZ148-1,0,OFFSET(Escalation!$K$2,$Y148,MAX(Escalation!$C$2,BD$4-$W148))),
     IF(SSSModel!$C$4="PV",IF(DB$4=$W148,$EA148*(1+SSSModel!$C$2),0),
     IF(SSSModel!$C$4="FCR",IF(AND(DB$4&gt;=$W148,OFFSET(Profiles!$K$2,$Z148,MAX(Profiles!$C$2,BD$4-$W148))&gt;0),$EC148,0),0))))))</f>
        <v>0</v>
      </c>
      <c r="DC148" s="135">
        <f ca="1">IF(OR($Z148=0,SSSModel!$C$4="CF"),BE148,
IF(LEFT($V148,3)="ON_",
     IF(SSSModel!$C$4="RR",SUMPRODUCT(OFFSET($AC148,0,0,1,$CB$2),OFFSET(Profiles!$K$28,($Z148-1)*(Profiles!$I$26+1)+DC$4-SSSModel!$C$3+1,0,1,$CB$2)),
     IF(SSSModel!$C$4="ECC",$EA148*$EB148*SUMPRODUCT(OFFSET($AC148,0,MAX(0,DC$4-$DZ148-$CA$4+1),1,MIN($DZ148,DC$4-$CA$4+1)),OFFSET(Escalation!$K$24,($Y148-1)*(Escalation!$I$22+1)+DC$4-SSSModel!$C$3+1,MAX(0,DC$4-$DZ148-$CA$4+1),1,MIN($DZ148,DC$4-$CA$4+1))),
     IF(SSSModel!$C$4="PV",BE148*$EA148*(1+SSSModel!$C$2),
     IF(SSSModel!$C$4="FCR",$EC148*SUM(OFFSET($AC148,0,MAX(DC$4-$AC$4-$DZ148+1,0),1,MIN($DZ148,DC$4-$AC$4+1))),0)))),
SUM($AC148:$BZ148)*
     IF(SSSModel!$C$4="RR",OFFSET(Profiles!$K$2,$Z148,MAX(Profiles!$C$2,BE$4-$W148)),
     IF(SSSModel!$C$4="ECC",$EA148*$EB148*IF(MAX(Escalation!$C$2,BE$4-$W148)&gt;$DZ148-1,0,OFFSET(Escalation!$K$2,$Y148,MAX(Escalation!$C$2,BE$4-$W148))),
     IF(SSSModel!$C$4="PV",IF(DC$4=$W148,$EA148*(1+SSSModel!$C$2),0),
     IF(SSSModel!$C$4="FCR",IF(AND(DC$4&gt;=$W148,OFFSET(Profiles!$K$2,$Z148,MAX(Profiles!$C$2,BE$4-$W148))&gt;0),$EC148,0),0))))))</f>
        <v>0</v>
      </c>
      <c r="DD148" s="135">
        <f ca="1">IF(OR($Z148=0,SSSModel!$C$4="CF"),BF148,
IF(LEFT($V148,3)="ON_",
     IF(SSSModel!$C$4="RR",SUMPRODUCT(OFFSET($AC148,0,0,1,$CB$2),OFFSET(Profiles!$K$28,($Z148-1)*(Profiles!$I$26+1)+DD$4-SSSModel!$C$3+1,0,1,$CB$2)),
     IF(SSSModel!$C$4="ECC",$EA148*$EB148*SUMPRODUCT(OFFSET($AC148,0,MAX(0,DD$4-$DZ148-$CA$4+1),1,MIN($DZ148,DD$4-$CA$4+1)),OFFSET(Escalation!$K$24,($Y148-1)*(Escalation!$I$22+1)+DD$4-SSSModel!$C$3+1,MAX(0,DD$4-$DZ148-$CA$4+1),1,MIN($DZ148,DD$4-$CA$4+1))),
     IF(SSSModel!$C$4="PV",BF148*$EA148*(1+SSSModel!$C$2),
     IF(SSSModel!$C$4="FCR",$EC148*SUM(OFFSET($AC148,0,MAX(DD$4-$AC$4-$DZ148+1,0),1,MIN($DZ148,DD$4-$AC$4+1))),0)))),
SUM($AC148:$BZ148)*
     IF(SSSModel!$C$4="RR",OFFSET(Profiles!$K$2,$Z148,MAX(Profiles!$C$2,BF$4-$W148)),
     IF(SSSModel!$C$4="ECC",$EA148*$EB148*IF(MAX(Escalation!$C$2,BF$4-$W148)&gt;$DZ148-1,0,OFFSET(Escalation!$K$2,$Y148,MAX(Escalation!$C$2,BF$4-$W148))),
     IF(SSSModel!$C$4="PV",IF(DD$4=$W148,$EA148*(1+SSSModel!$C$2),0),
     IF(SSSModel!$C$4="FCR",IF(AND(DD$4&gt;=$W148,OFFSET(Profiles!$K$2,$Z148,MAX(Profiles!$C$2,BF$4-$W148))&gt;0),$EC148,0),0))))))</f>
        <v>0</v>
      </c>
      <c r="DE148" s="135">
        <f ca="1">IF(OR($Z148=0,SSSModel!$C$4="CF"),BG148,
IF(LEFT($V148,3)="ON_",
     IF(SSSModel!$C$4="RR",SUMPRODUCT(OFFSET($AC148,0,0,1,$CB$2),OFFSET(Profiles!$K$28,($Z148-1)*(Profiles!$I$26+1)+DE$4-SSSModel!$C$3+1,0,1,$CB$2)),
     IF(SSSModel!$C$4="ECC",$EA148*$EB148*SUMPRODUCT(OFFSET($AC148,0,MAX(0,DE$4-$DZ148-$CA$4+1),1,MIN($DZ148,DE$4-$CA$4+1)),OFFSET(Escalation!$K$24,($Y148-1)*(Escalation!$I$22+1)+DE$4-SSSModel!$C$3+1,MAX(0,DE$4-$DZ148-$CA$4+1),1,MIN($DZ148,DE$4-$CA$4+1))),
     IF(SSSModel!$C$4="PV",BG148*$EA148*(1+SSSModel!$C$2),
     IF(SSSModel!$C$4="FCR",$EC148*SUM(OFFSET($AC148,0,MAX(DE$4-$AC$4-$DZ148+1,0),1,MIN($DZ148,DE$4-$AC$4+1))),0)))),
SUM($AC148:$BZ148)*
     IF(SSSModel!$C$4="RR",OFFSET(Profiles!$K$2,$Z148,MAX(Profiles!$C$2,BG$4-$W148)),
     IF(SSSModel!$C$4="ECC",$EA148*$EB148*IF(MAX(Escalation!$C$2,BG$4-$W148)&gt;$DZ148-1,0,OFFSET(Escalation!$K$2,$Y148,MAX(Escalation!$C$2,BG$4-$W148))),
     IF(SSSModel!$C$4="PV",IF(DE$4=$W148,$EA148*(1+SSSModel!$C$2),0),
     IF(SSSModel!$C$4="FCR",IF(AND(DE$4&gt;=$W148,OFFSET(Profiles!$K$2,$Z148,MAX(Profiles!$C$2,BG$4-$W148))&gt;0),$EC148,0),0))))))</f>
        <v>0</v>
      </c>
      <c r="DF148" s="135">
        <f ca="1">IF(OR($Z148=0,SSSModel!$C$4="CF"),BH148,
IF(LEFT($V148,3)="ON_",
     IF(SSSModel!$C$4="RR",SUMPRODUCT(OFFSET($AC148,0,0,1,$CB$2),OFFSET(Profiles!$K$28,($Z148-1)*(Profiles!$I$26+1)+DF$4-SSSModel!$C$3+1,0,1,$CB$2)),
     IF(SSSModel!$C$4="ECC",$EA148*$EB148*SUMPRODUCT(OFFSET($AC148,0,MAX(0,DF$4-$DZ148-$CA$4+1),1,MIN($DZ148,DF$4-$CA$4+1)),OFFSET(Escalation!$K$24,($Y148-1)*(Escalation!$I$22+1)+DF$4-SSSModel!$C$3+1,MAX(0,DF$4-$DZ148-$CA$4+1),1,MIN($DZ148,DF$4-$CA$4+1))),
     IF(SSSModel!$C$4="PV",BH148*$EA148*(1+SSSModel!$C$2),
     IF(SSSModel!$C$4="FCR",$EC148*SUM(OFFSET($AC148,0,MAX(DF$4-$AC$4-$DZ148+1,0),1,MIN($DZ148,DF$4-$AC$4+1))),0)))),
SUM($AC148:$BZ148)*
     IF(SSSModel!$C$4="RR",OFFSET(Profiles!$K$2,$Z148,MAX(Profiles!$C$2,BH$4-$W148)),
     IF(SSSModel!$C$4="ECC",$EA148*$EB148*IF(MAX(Escalation!$C$2,BH$4-$W148)&gt;$DZ148-1,0,OFFSET(Escalation!$K$2,$Y148,MAX(Escalation!$C$2,BH$4-$W148))),
     IF(SSSModel!$C$4="PV",IF(DF$4=$W148,$EA148*(1+SSSModel!$C$2),0),
     IF(SSSModel!$C$4="FCR",IF(AND(DF$4&gt;=$W148,OFFSET(Profiles!$K$2,$Z148,MAX(Profiles!$C$2,BH$4-$W148))&gt;0),$EC148,0),0))))))</f>
        <v>0</v>
      </c>
      <c r="DG148" s="135">
        <f ca="1">IF(OR($Z148=0,SSSModel!$C$4="CF"),BI148,
IF(LEFT($V148,3)="ON_",
     IF(SSSModel!$C$4="RR",SUMPRODUCT(OFFSET($AC148,0,0,1,$CB$2),OFFSET(Profiles!$K$28,($Z148-1)*(Profiles!$I$26+1)+DG$4-SSSModel!$C$3+1,0,1,$CB$2)),
     IF(SSSModel!$C$4="ECC",$EA148*$EB148*SUMPRODUCT(OFFSET($AC148,0,MAX(0,DG$4-$DZ148-$CA$4+1),1,MIN($DZ148,DG$4-$CA$4+1)),OFFSET(Escalation!$K$24,($Y148-1)*(Escalation!$I$22+1)+DG$4-SSSModel!$C$3+1,MAX(0,DG$4-$DZ148-$CA$4+1),1,MIN($DZ148,DG$4-$CA$4+1))),
     IF(SSSModel!$C$4="PV",BI148*$EA148*(1+SSSModel!$C$2),
     IF(SSSModel!$C$4="FCR",$EC148*SUM(OFFSET($AC148,0,MAX(DG$4-$AC$4-$DZ148+1,0),1,MIN($DZ148,DG$4-$AC$4+1))),0)))),
SUM($AC148:$BZ148)*
     IF(SSSModel!$C$4="RR",OFFSET(Profiles!$K$2,$Z148,MAX(Profiles!$C$2,BI$4-$W148)),
     IF(SSSModel!$C$4="ECC",$EA148*$EB148*IF(MAX(Escalation!$C$2,BI$4-$W148)&gt;$DZ148-1,0,OFFSET(Escalation!$K$2,$Y148,MAX(Escalation!$C$2,BI$4-$W148))),
     IF(SSSModel!$C$4="PV",IF(DG$4=$W148,$EA148*(1+SSSModel!$C$2),0),
     IF(SSSModel!$C$4="FCR",IF(AND(DG$4&gt;=$W148,OFFSET(Profiles!$K$2,$Z148,MAX(Profiles!$C$2,BI$4-$W148))&gt;0),$EC148,0),0))))))</f>
        <v>0</v>
      </c>
      <c r="DH148" s="135">
        <f ca="1">IF(OR($Z148=0,SSSModel!$C$4="CF"),BJ148,
IF(LEFT($V148,3)="ON_",
     IF(SSSModel!$C$4="RR",SUMPRODUCT(OFFSET($AC148,0,0,1,$CB$2),OFFSET(Profiles!$K$28,($Z148-1)*(Profiles!$I$26+1)+DH$4-SSSModel!$C$3+1,0,1,$CB$2)),
     IF(SSSModel!$C$4="ECC",$EA148*$EB148*SUMPRODUCT(OFFSET($AC148,0,MAX(0,DH$4-$DZ148-$CA$4+1),1,MIN($DZ148,DH$4-$CA$4+1)),OFFSET(Escalation!$K$24,($Y148-1)*(Escalation!$I$22+1)+DH$4-SSSModel!$C$3+1,MAX(0,DH$4-$DZ148-$CA$4+1),1,MIN($DZ148,DH$4-$CA$4+1))),
     IF(SSSModel!$C$4="PV",BJ148*$EA148*(1+SSSModel!$C$2),
     IF(SSSModel!$C$4="FCR",$EC148*SUM(OFFSET($AC148,0,MAX(DH$4-$AC$4-$DZ148+1,0),1,MIN($DZ148,DH$4-$AC$4+1))),0)))),
SUM($AC148:$BZ148)*
     IF(SSSModel!$C$4="RR",OFFSET(Profiles!$K$2,$Z148,MAX(Profiles!$C$2,BJ$4-$W148)),
     IF(SSSModel!$C$4="ECC",$EA148*$EB148*IF(MAX(Escalation!$C$2,BJ$4-$W148)&gt;$DZ148-1,0,OFFSET(Escalation!$K$2,$Y148,MAX(Escalation!$C$2,BJ$4-$W148))),
     IF(SSSModel!$C$4="PV",IF(DH$4=$W148,$EA148*(1+SSSModel!$C$2),0),
     IF(SSSModel!$C$4="FCR",IF(AND(DH$4&gt;=$W148,OFFSET(Profiles!$K$2,$Z148,MAX(Profiles!$C$2,BJ$4-$W148))&gt;0),$EC148,0),0))))))</f>
        <v>0</v>
      </c>
      <c r="DI148" s="135">
        <f ca="1">IF(OR($Z148=0,SSSModel!$C$4="CF"),BK148,
IF(LEFT($V148,3)="ON_",
     IF(SSSModel!$C$4="RR",SUMPRODUCT(OFFSET($AC148,0,0,1,$CB$2),OFFSET(Profiles!$K$28,($Z148-1)*(Profiles!$I$26+1)+DI$4-SSSModel!$C$3+1,0,1,$CB$2)),
     IF(SSSModel!$C$4="ECC",$EA148*$EB148*SUMPRODUCT(OFFSET($AC148,0,MAX(0,DI$4-$DZ148-$CA$4+1),1,MIN($DZ148,DI$4-$CA$4+1)),OFFSET(Escalation!$K$24,($Y148-1)*(Escalation!$I$22+1)+DI$4-SSSModel!$C$3+1,MAX(0,DI$4-$DZ148-$CA$4+1),1,MIN($DZ148,DI$4-$CA$4+1))),
     IF(SSSModel!$C$4="PV",BK148*$EA148*(1+SSSModel!$C$2),
     IF(SSSModel!$C$4="FCR",$EC148*SUM(OFFSET($AC148,0,MAX(DI$4-$AC$4-$DZ148+1,0),1,MIN($DZ148,DI$4-$AC$4+1))),0)))),
SUM($AC148:$BZ148)*
     IF(SSSModel!$C$4="RR",OFFSET(Profiles!$K$2,$Z148,MAX(Profiles!$C$2,BK$4-$W148)),
     IF(SSSModel!$C$4="ECC",$EA148*$EB148*IF(MAX(Escalation!$C$2,BK$4-$W148)&gt;$DZ148-1,0,OFFSET(Escalation!$K$2,$Y148,MAX(Escalation!$C$2,BK$4-$W148))),
     IF(SSSModel!$C$4="PV",IF(DI$4=$W148,$EA148*(1+SSSModel!$C$2),0),
     IF(SSSModel!$C$4="FCR",IF(AND(DI$4&gt;=$W148,OFFSET(Profiles!$K$2,$Z148,MAX(Profiles!$C$2,BK$4-$W148))&gt;0),$EC148,0),0))))))</f>
        <v>0</v>
      </c>
      <c r="DJ148" s="135">
        <f ca="1">IF(OR($Z148=0,SSSModel!$C$4="CF"),BL148,
IF(LEFT($V148,3)="ON_",
     IF(SSSModel!$C$4="RR",SUMPRODUCT(OFFSET($AC148,0,0,1,$CB$2),OFFSET(Profiles!$K$28,($Z148-1)*(Profiles!$I$26+1)+DJ$4-SSSModel!$C$3+1,0,1,$CB$2)),
     IF(SSSModel!$C$4="ECC",$EA148*$EB148*SUMPRODUCT(OFFSET($AC148,0,MAX(0,DJ$4-$DZ148-$CA$4+1),1,MIN($DZ148,DJ$4-$CA$4+1)),OFFSET(Escalation!$K$24,($Y148-1)*(Escalation!$I$22+1)+DJ$4-SSSModel!$C$3+1,MAX(0,DJ$4-$DZ148-$CA$4+1),1,MIN($DZ148,DJ$4-$CA$4+1))),
     IF(SSSModel!$C$4="PV",BL148*$EA148*(1+SSSModel!$C$2),
     IF(SSSModel!$C$4="FCR",$EC148*SUM(OFFSET($AC148,0,MAX(DJ$4-$AC$4-$DZ148+1,0),1,MIN($DZ148,DJ$4-$AC$4+1))),0)))),
SUM($AC148:$BZ148)*
     IF(SSSModel!$C$4="RR",OFFSET(Profiles!$K$2,$Z148,MAX(Profiles!$C$2,BL$4-$W148)),
     IF(SSSModel!$C$4="ECC",$EA148*$EB148*IF(MAX(Escalation!$C$2,BL$4-$W148)&gt;$DZ148-1,0,OFFSET(Escalation!$K$2,$Y148,MAX(Escalation!$C$2,BL$4-$W148))),
     IF(SSSModel!$C$4="PV",IF(DJ$4=$W148,$EA148*(1+SSSModel!$C$2),0),
     IF(SSSModel!$C$4="FCR",IF(AND(DJ$4&gt;=$W148,OFFSET(Profiles!$K$2,$Z148,MAX(Profiles!$C$2,BL$4-$W148))&gt;0),$EC148,0),0))))))</f>
        <v>0</v>
      </c>
      <c r="DK148" s="135">
        <f ca="1">IF(OR($Z148=0,SSSModel!$C$4="CF"),BM148,
IF(LEFT($V148,3)="ON_",
     IF(SSSModel!$C$4="RR",SUMPRODUCT(OFFSET($AC148,0,0,1,$CB$2),OFFSET(Profiles!$K$28,($Z148-1)*(Profiles!$I$26+1)+DK$4-SSSModel!$C$3+1,0,1,$CB$2)),
     IF(SSSModel!$C$4="ECC",$EA148*$EB148*SUMPRODUCT(OFFSET($AC148,0,MAX(0,DK$4-$DZ148-$CA$4+1),1,MIN($DZ148,DK$4-$CA$4+1)),OFFSET(Escalation!$K$24,($Y148-1)*(Escalation!$I$22+1)+DK$4-SSSModel!$C$3+1,MAX(0,DK$4-$DZ148-$CA$4+1),1,MIN($DZ148,DK$4-$CA$4+1))),
     IF(SSSModel!$C$4="PV",BM148*$EA148*(1+SSSModel!$C$2),
     IF(SSSModel!$C$4="FCR",$EC148*SUM(OFFSET($AC148,0,MAX(DK$4-$AC$4-$DZ148+1,0),1,MIN($DZ148,DK$4-$AC$4+1))),0)))),
SUM($AC148:$BZ148)*
     IF(SSSModel!$C$4="RR",OFFSET(Profiles!$K$2,$Z148,MAX(Profiles!$C$2,BM$4-$W148)),
     IF(SSSModel!$C$4="ECC",$EA148*$EB148*IF(MAX(Escalation!$C$2,BM$4-$W148)&gt;$DZ148-1,0,OFFSET(Escalation!$K$2,$Y148,MAX(Escalation!$C$2,BM$4-$W148))),
     IF(SSSModel!$C$4="PV",IF(DK$4=$W148,$EA148*(1+SSSModel!$C$2),0),
     IF(SSSModel!$C$4="FCR",IF(AND(DK$4&gt;=$W148,OFFSET(Profiles!$K$2,$Z148,MAX(Profiles!$C$2,BM$4-$W148))&gt;0),$EC148,0),0))))))</f>
        <v>0</v>
      </c>
      <c r="DL148" s="135">
        <f ca="1">IF(OR($Z148=0,SSSModel!$C$4="CF"),BN148,
IF(LEFT($V148,3)="ON_",
     IF(SSSModel!$C$4="RR",SUMPRODUCT(OFFSET($AC148,0,0,1,$CB$2),OFFSET(Profiles!$K$28,($Z148-1)*(Profiles!$I$26+1)+DL$4-SSSModel!$C$3+1,0,1,$CB$2)),
     IF(SSSModel!$C$4="ECC",$EA148*$EB148*SUMPRODUCT(OFFSET($AC148,0,MAX(0,DL$4-$DZ148-$CA$4+1),1,MIN($DZ148,DL$4-$CA$4+1)),OFFSET(Escalation!$K$24,($Y148-1)*(Escalation!$I$22+1)+DL$4-SSSModel!$C$3+1,MAX(0,DL$4-$DZ148-$CA$4+1),1,MIN($DZ148,DL$4-$CA$4+1))),
     IF(SSSModel!$C$4="PV",BN148*$EA148*(1+SSSModel!$C$2),
     IF(SSSModel!$C$4="FCR",$EC148*SUM(OFFSET($AC148,0,MAX(DL$4-$AC$4-$DZ148+1,0),1,MIN($DZ148,DL$4-$AC$4+1))),0)))),
SUM($AC148:$BZ148)*
     IF(SSSModel!$C$4="RR",OFFSET(Profiles!$K$2,$Z148,MAX(Profiles!$C$2,BN$4-$W148)),
     IF(SSSModel!$C$4="ECC",$EA148*$EB148*IF(MAX(Escalation!$C$2,BN$4-$W148)&gt;$DZ148-1,0,OFFSET(Escalation!$K$2,$Y148,MAX(Escalation!$C$2,BN$4-$W148))),
     IF(SSSModel!$C$4="PV",IF(DL$4=$W148,$EA148*(1+SSSModel!$C$2),0),
     IF(SSSModel!$C$4="FCR",IF(AND(DL$4&gt;=$W148,OFFSET(Profiles!$K$2,$Z148,MAX(Profiles!$C$2,BN$4-$W148))&gt;0),$EC148,0),0))))))</f>
        <v>0</v>
      </c>
      <c r="DM148" s="135">
        <f ca="1">IF(OR($Z148=0,SSSModel!$C$4="CF"),BO148,
IF(LEFT($V148,3)="ON_",
     IF(SSSModel!$C$4="RR",SUMPRODUCT(OFFSET($AC148,0,0,1,$CB$2),OFFSET(Profiles!$K$28,($Z148-1)*(Profiles!$I$26+1)+DM$4-SSSModel!$C$3+1,0,1,$CB$2)),
     IF(SSSModel!$C$4="ECC",$EA148*$EB148*SUMPRODUCT(OFFSET($AC148,0,MAX(0,DM$4-$DZ148-$CA$4+1),1,MIN($DZ148,DM$4-$CA$4+1)),OFFSET(Escalation!$K$24,($Y148-1)*(Escalation!$I$22+1)+DM$4-SSSModel!$C$3+1,MAX(0,DM$4-$DZ148-$CA$4+1),1,MIN($DZ148,DM$4-$CA$4+1))),
     IF(SSSModel!$C$4="PV",BO148*$EA148*(1+SSSModel!$C$2),
     IF(SSSModel!$C$4="FCR",$EC148*SUM(OFFSET($AC148,0,MAX(DM$4-$AC$4-$DZ148+1,0),1,MIN($DZ148,DM$4-$AC$4+1))),0)))),
SUM($AC148:$BZ148)*
     IF(SSSModel!$C$4="RR",OFFSET(Profiles!$K$2,$Z148,MAX(Profiles!$C$2,BO$4-$W148)),
     IF(SSSModel!$C$4="ECC",$EA148*$EB148*IF(MAX(Escalation!$C$2,BO$4-$W148)&gt;$DZ148-1,0,OFFSET(Escalation!$K$2,$Y148,MAX(Escalation!$C$2,BO$4-$W148))),
     IF(SSSModel!$C$4="PV",IF(DM$4=$W148,$EA148*(1+SSSModel!$C$2),0),
     IF(SSSModel!$C$4="FCR",IF(AND(DM$4&gt;=$W148,OFFSET(Profiles!$K$2,$Z148,MAX(Profiles!$C$2,BO$4-$W148))&gt;0),$EC148,0),0))))))</f>
        <v>0</v>
      </c>
      <c r="DN148" s="135">
        <f ca="1">IF(OR($Z148=0,SSSModel!$C$4="CF"),BP148,
IF(LEFT($V148,3)="ON_",
     IF(SSSModel!$C$4="RR",SUMPRODUCT(OFFSET($AC148,0,0,1,$CB$2),OFFSET(Profiles!$K$28,($Z148-1)*(Profiles!$I$26+1)+DN$4-SSSModel!$C$3+1,0,1,$CB$2)),
     IF(SSSModel!$C$4="ECC",$EA148*$EB148*SUMPRODUCT(OFFSET($AC148,0,MAX(0,DN$4-$DZ148-$CA$4+1),1,MIN($DZ148,DN$4-$CA$4+1)),OFFSET(Escalation!$K$24,($Y148-1)*(Escalation!$I$22+1)+DN$4-SSSModel!$C$3+1,MAX(0,DN$4-$DZ148-$CA$4+1),1,MIN($DZ148,DN$4-$CA$4+1))),
     IF(SSSModel!$C$4="PV",BP148*$EA148*(1+SSSModel!$C$2),
     IF(SSSModel!$C$4="FCR",$EC148*SUM(OFFSET($AC148,0,MAX(DN$4-$AC$4-$DZ148+1,0),1,MIN($DZ148,DN$4-$AC$4+1))),0)))),
SUM($AC148:$BZ148)*
     IF(SSSModel!$C$4="RR",OFFSET(Profiles!$K$2,$Z148,MAX(Profiles!$C$2,BP$4-$W148)),
     IF(SSSModel!$C$4="ECC",$EA148*$EB148*IF(MAX(Escalation!$C$2,BP$4-$W148)&gt;$DZ148-1,0,OFFSET(Escalation!$K$2,$Y148,MAX(Escalation!$C$2,BP$4-$W148))),
     IF(SSSModel!$C$4="PV",IF(DN$4=$W148,$EA148*(1+SSSModel!$C$2),0),
     IF(SSSModel!$C$4="FCR",IF(AND(DN$4&gt;=$W148,OFFSET(Profiles!$K$2,$Z148,MAX(Profiles!$C$2,BP$4-$W148))&gt;0),$EC148,0),0))))))</f>
        <v>0</v>
      </c>
      <c r="DO148" s="135">
        <f ca="1">IF(OR($Z148=0,SSSModel!$C$4="CF"),BQ148,
IF(LEFT($V148,3)="ON_",
     IF(SSSModel!$C$4="RR",SUMPRODUCT(OFFSET($AC148,0,0,1,$CB$2),OFFSET(Profiles!$K$28,($Z148-1)*(Profiles!$I$26+1)+DO$4-SSSModel!$C$3+1,0,1,$CB$2)),
     IF(SSSModel!$C$4="ECC",$EA148*$EB148*SUMPRODUCT(OFFSET($AC148,0,MAX(0,DO$4-$DZ148-$CA$4+1),1,MIN($DZ148,DO$4-$CA$4+1)),OFFSET(Escalation!$K$24,($Y148-1)*(Escalation!$I$22+1)+DO$4-SSSModel!$C$3+1,MAX(0,DO$4-$DZ148-$CA$4+1),1,MIN($DZ148,DO$4-$CA$4+1))),
     IF(SSSModel!$C$4="PV",BQ148*$EA148*(1+SSSModel!$C$2),
     IF(SSSModel!$C$4="FCR",$EC148*SUM(OFFSET($AC148,0,MAX(DO$4-$AC$4-$DZ148+1,0),1,MIN($DZ148,DO$4-$AC$4+1))),0)))),
SUM($AC148:$BZ148)*
     IF(SSSModel!$C$4="RR",OFFSET(Profiles!$K$2,$Z148,MAX(Profiles!$C$2,BQ$4-$W148)),
     IF(SSSModel!$C$4="ECC",$EA148*$EB148*IF(MAX(Escalation!$C$2,BQ$4-$W148)&gt;$DZ148-1,0,OFFSET(Escalation!$K$2,$Y148,MAX(Escalation!$C$2,BQ$4-$W148))),
     IF(SSSModel!$C$4="PV",IF(DO$4=$W148,$EA148*(1+SSSModel!$C$2),0),
     IF(SSSModel!$C$4="FCR",IF(AND(DO$4&gt;=$W148,OFFSET(Profiles!$K$2,$Z148,MAX(Profiles!$C$2,BQ$4-$W148))&gt;0),$EC148,0),0))))))</f>
        <v>0</v>
      </c>
      <c r="DP148" s="135">
        <f ca="1">IF(OR($Z148=0,SSSModel!$C$4="CF"),BR148,
IF(LEFT($V148,3)="ON_",
     IF(SSSModel!$C$4="RR",SUMPRODUCT(OFFSET($AC148,0,0,1,$CB$2),OFFSET(Profiles!$K$28,($Z148-1)*(Profiles!$I$26+1)+DP$4-SSSModel!$C$3+1,0,1,$CB$2)),
     IF(SSSModel!$C$4="ECC",$EA148*$EB148*SUMPRODUCT(OFFSET($AC148,0,MAX(0,DP$4-$DZ148-$CA$4+1),1,MIN($DZ148,DP$4-$CA$4+1)),OFFSET(Escalation!$K$24,($Y148-1)*(Escalation!$I$22+1)+DP$4-SSSModel!$C$3+1,MAX(0,DP$4-$DZ148-$CA$4+1),1,MIN($DZ148,DP$4-$CA$4+1))),
     IF(SSSModel!$C$4="PV",BR148*$EA148*(1+SSSModel!$C$2),
     IF(SSSModel!$C$4="FCR",$EC148*SUM(OFFSET($AC148,0,MAX(DP$4-$AC$4-$DZ148+1,0),1,MIN($DZ148,DP$4-$AC$4+1))),0)))),
SUM($AC148:$BZ148)*
     IF(SSSModel!$C$4="RR",OFFSET(Profiles!$K$2,$Z148,MAX(Profiles!$C$2,BR$4-$W148)),
     IF(SSSModel!$C$4="ECC",$EA148*$EB148*IF(MAX(Escalation!$C$2,BR$4-$W148)&gt;$DZ148-1,0,OFFSET(Escalation!$K$2,$Y148,MAX(Escalation!$C$2,BR$4-$W148))),
     IF(SSSModel!$C$4="PV",IF(DP$4=$W148,$EA148*(1+SSSModel!$C$2),0),
     IF(SSSModel!$C$4="FCR",IF(AND(DP$4&gt;=$W148,OFFSET(Profiles!$K$2,$Z148,MAX(Profiles!$C$2,BR$4-$W148))&gt;0),$EC148,0),0))))))</f>
        <v>0</v>
      </c>
      <c r="DQ148" s="135">
        <f ca="1">IF(OR($Z148=0,SSSModel!$C$4="CF"),BS148,
IF(LEFT($V148,3)="ON_",
     IF(SSSModel!$C$4="RR",SUMPRODUCT(OFFSET($AC148,0,0,1,$CB$2),OFFSET(Profiles!$K$28,($Z148-1)*(Profiles!$I$26+1)+DQ$4-SSSModel!$C$3+1,0,1,$CB$2)),
     IF(SSSModel!$C$4="ECC",$EA148*$EB148*SUMPRODUCT(OFFSET($AC148,0,MAX(0,DQ$4-$DZ148-$CA$4+1),1,MIN($DZ148,DQ$4-$CA$4+1)),OFFSET(Escalation!$K$24,($Y148-1)*(Escalation!$I$22+1)+DQ$4-SSSModel!$C$3+1,MAX(0,DQ$4-$DZ148-$CA$4+1),1,MIN($DZ148,DQ$4-$CA$4+1))),
     IF(SSSModel!$C$4="PV",BS148*$EA148*(1+SSSModel!$C$2),
     IF(SSSModel!$C$4="FCR",$EC148*SUM(OFFSET($AC148,0,MAX(DQ$4-$AC$4-$DZ148+1,0),1,MIN($DZ148,DQ$4-$AC$4+1))),0)))),
SUM($AC148:$BZ148)*
     IF(SSSModel!$C$4="RR",OFFSET(Profiles!$K$2,$Z148,MAX(Profiles!$C$2,BS$4-$W148)),
     IF(SSSModel!$C$4="ECC",$EA148*$EB148*IF(MAX(Escalation!$C$2,BS$4-$W148)&gt;$DZ148-1,0,OFFSET(Escalation!$K$2,$Y148,MAX(Escalation!$C$2,BS$4-$W148))),
     IF(SSSModel!$C$4="PV",IF(DQ$4=$W148,$EA148*(1+SSSModel!$C$2),0),
     IF(SSSModel!$C$4="FCR",IF(AND(DQ$4&gt;=$W148,OFFSET(Profiles!$K$2,$Z148,MAX(Profiles!$C$2,BS$4-$W148))&gt;0),$EC148,0),0))))))</f>
        <v>0</v>
      </c>
      <c r="DR148" s="135">
        <f ca="1">IF(OR($Z148=0,SSSModel!$C$4="CF"),BT148,
IF(LEFT($V148,3)="ON_",
     IF(SSSModel!$C$4="RR",SUMPRODUCT(OFFSET($AC148,0,0,1,$CB$2),OFFSET(Profiles!$K$28,($Z148-1)*(Profiles!$I$26+1)+DR$4-SSSModel!$C$3+1,0,1,$CB$2)),
     IF(SSSModel!$C$4="ECC",$EA148*$EB148*SUMPRODUCT(OFFSET($AC148,0,MAX(0,DR$4-$DZ148-$CA$4+1),1,MIN($DZ148,DR$4-$CA$4+1)),OFFSET(Escalation!$K$24,($Y148-1)*(Escalation!$I$22+1)+DR$4-SSSModel!$C$3+1,MAX(0,DR$4-$DZ148-$CA$4+1),1,MIN($DZ148,DR$4-$CA$4+1))),
     IF(SSSModel!$C$4="PV",BT148*$EA148*(1+SSSModel!$C$2),
     IF(SSSModel!$C$4="FCR",$EC148*SUM(OFFSET($AC148,0,MAX(DR$4-$AC$4-$DZ148+1,0),1,MIN($DZ148,DR$4-$AC$4+1))),0)))),
SUM($AC148:$BZ148)*
     IF(SSSModel!$C$4="RR",OFFSET(Profiles!$K$2,$Z148,MAX(Profiles!$C$2,BT$4-$W148)),
     IF(SSSModel!$C$4="ECC",$EA148*$EB148*IF(MAX(Escalation!$C$2,BT$4-$W148)&gt;$DZ148-1,0,OFFSET(Escalation!$K$2,$Y148,MAX(Escalation!$C$2,BT$4-$W148))),
     IF(SSSModel!$C$4="PV",IF(DR$4=$W148,$EA148*(1+SSSModel!$C$2),0),
     IF(SSSModel!$C$4="FCR",IF(AND(DR$4&gt;=$W148,OFFSET(Profiles!$K$2,$Z148,MAX(Profiles!$C$2,BT$4-$W148))&gt;0),$EC148,0),0))))))</f>
        <v>0</v>
      </c>
      <c r="DS148" s="135">
        <f ca="1">IF(OR($Z148=0,SSSModel!$C$4="CF"),BU148,
IF(LEFT($V148,3)="ON_",
     IF(SSSModel!$C$4="RR",SUMPRODUCT(OFFSET($AC148,0,0,1,$CB$2),OFFSET(Profiles!$K$28,($Z148-1)*(Profiles!$I$26+1)+DS$4-SSSModel!$C$3+1,0,1,$CB$2)),
     IF(SSSModel!$C$4="ECC",$EA148*$EB148*SUMPRODUCT(OFFSET($AC148,0,MAX(0,DS$4-$DZ148-$CA$4+1),1,MIN($DZ148,DS$4-$CA$4+1)),OFFSET(Escalation!$K$24,($Y148-1)*(Escalation!$I$22+1)+DS$4-SSSModel!$C$3+1,MAX(0,DS$4-$DZ148-$CA$4+1),1,MIN($DZ148,DS$4-$CA$4+1))),
     IF(SSSModel!$C$4="PV",BU148*$EA148*(1+SSSModel!$C$2),
     IF(SSSModel!$C$4="FCR",$EC148*SUM(OFFSET($AC148,0,MAX(DS$4-$AC$4-$DZ148+1,0),1,MIN($DZ148,DS$4-$AC$4+1))),0)))),
SUM($AC148:$BZ148)*
     IF(SSSModel!$C$4="RR",OFFSET(Profiles!$K$2,$Z148,MAX(Profiles!$C$2,BU$4-$W148)),
     IF(SSSModel!$C$4="ECC",$EA148*$EB148*IF(MAX(Escalation!$C$2,BU$4-$W148)&gt;$DZ148-1,0,OFFSET(Escalation!$K$2,$Y148,MAX(Escalation!$C$2,BU$4-$W148))),
     IF(SSSModel!$C$4="PV",IF(DS$4=$W148,$EA148*(1+SSSModel!$C$2),0),
     IF(SSSModel!$C$4="FCR",IF(AND(DS$4&gt;=$W148,OFFSET(Profiles!$K$2,$Z148,MAX(Profiles!$C$2,BU$4-$W148))&gt;0),$EC148,0),0))))))</f>
        <v>0</v>
      </c>
      <c r="DT148" s="135">
        <f ca="1">IF(OR($Z148=0,SSSModel!$C$4="CF"),BV148,
IF(LEFT($V148,3)="ON_",
     IF(SSSModel!$C$4="RR",SUMPRODUCT(OFFSET($AC148,0,0,1,$CB$2),OFFSET(Profiles!$K$28,($Z148-1)*(Profiles!$I$26+1)+DT$4-SSSModel!$C$3+1,0,1,$CB$2)),
     IF(SSSModel!$C$4="ECC",$EA148*$EB148*SUMPRODUCT(OFFSET($AC148,0,MAX(0,DT$4-$DZ148-$CA$4+1),1,MIN($DZ148,DT$4-$CA$4+1)),OFFSET(Escalation!$K$24,($Y148-1)*(Escalation!$I$22+1)+DT$4-SSSModel!$C$3+1,MAX(0,DT$4-$DZ148-$CA$4+1),1,MIN($DZ148,DT$4-$CA$4+1))),
     IF(SSSModel!$C$4="PV",BV148*$EA148*(1+SSSModel!$C$2),
     IF(SSSModel!$C$4="FCR",$EC148*SUM(OFFSET($AC148,0,MAX(DT$4-$AC$4-$DZ148+1,0),1,MIN($DZ148,DT$4-$AC$4+1))),0)))),
SUM($AC148:$BZ148)*
     IF(SSSModel!$C$4="RR",OFFSET(Profiles!$K$2,$Z148,MAX(Profiles!$C$2,BV$4-$W148)),
     IF(SSSModel!$C$4="ECC",$EA148*$EB148*IF(MAX(Escalation!$C$2,BV$4-$W148)&gt;$DZ148-1,0,OFFSET(Escalation!$K$2,$Y148,MAX(Escalation!$C$2,BV$4-$W148))),
     IF(SSSModel!$C$4="PV",IF(DT$4=$W148,$EA148*(1+SSSModel!$C$2),0),
     IF(SSSModel!$C$4="FCR",IF(AND(DT$4&gt;=$W148,OFFSET(Profiles!$K$2,$Z148,MAX(Profiles!$C$2,BV$4-$W148))&gt;0),$EC148,0),0))))))</f>
        <v>0</v>
      </c>
      <c r="DU148" s="135">
        <f ca="1">IF(OR($Z148=0,SSSModel!$C$4="CF"),BW148,
IF(LEFT($V148,3)="ON_",
     IF(SSSModel!$C$4="RR",SUMPRODUCT(OFFSET($AC148,0,0,1,$CB$2),OFFSET(Profiles!$K$28,($Z148-1)*(Profiles!$I$26+1)+DU$4-SSSModel!$C$3+1,0,1,$CB$2)),
     IF(SSSModel!$C$4="ECC",$EA148*$EB148*SUMPRODUCT(OFFSET($AC148,0,MAX(0,DU$4-$DZ148-$CA$4+1),1,MIN($DZ148,DU$4-$CA$4+1)),OFFSET(Escalation!$K$24,($Y148-1)*(Escalation!$I$22+1)+DU$4-SSSModel!$C$3+1,MAX(0,DU$4-$DZ148-$CA$4+1),1,MIN($DZ148,DU$4-$CA$4+1))),
     IF(SSSModel!$C$4="PV",BW148*$EA148*(1+SSSModel!$C$2),
     IF(SSSModel!$C$4="FCR",$EC148*SUM(OFFSET($AC148,0,MAX(DU$4-$AC$4-$DZ148+1,0),1,MIN($DZ148,DU$4-$AC$4+1))),0)))),
SUM($AC148:$BZ148)*
     IF(SSSModel!$C$4="RR",OFFSET(Profiles!$K$2,$Z148,MAX(Profiles!$C$2,BW$4-$W148)),
     IF(SSSModel!$C$4="ECC",$EA148*$EB148*IF(MAX(Escalation!$C$2,BW$4-$W148)&gt;$DZ148-1,0,OFFSET(Escalation!$K$2,$Y148,MAX(Escalation!$C$2,BW$4-$W148))),
     IF(SSSModel!$C$4="PV",IF(DU$4=$W148,$EA148*(1+SSSModel!$C$2),0),
     IF(SSSModel!$C$4="FCR",IF(AND(DU$4&gt;=$W148,OFFSET(Profiles!$K$2,$Z148,MAX(Profiles!$C$2,BW$4-$W148))&gt;0),$EC148,0),0))))))</f>
        <v>0</v>
      </c>
      <c r="DV148" s="136">
        <f ca="1">IF(OR($Z148=0,SSSModel!$C$4="CF"),BX148,
IF(LEFT($V148,3)="ON_",
     IF(SSSModel!$C$4="RR",SUMPRODUCT(OFFSET($AC148,0,0,1,$CB$2),OFFSET(Profiles!$K$28,($Z148-1)*(Profiles!$I$26+1)+DV$4-SSSModel!$C$3+1,0,1,$CB$2)),
     IF(SSSModel!$C$4="ECC",$EA148*$EB148*SUMPRODUCT(OFFSET($AC148,0,MAX(0,DV$4-$DZ148-$CA$4+1),1,MIN($DZ148,DV$4-$CA$4+1)),OFFSET(Escalation!$K$24,($Y148-1)*(Escalation!$I$22+1)+DV$4-SSSModel!$C$3+1,MAX(0,DV$4-$DZ148-$CA$4+1),1,MIN($DZ148,DV$4-$CA$4+1))),
     IF(SSSModel!$C$4="PV",BX148*$EA148*(1+SSSModel!$C$2),
     IF(SSSModel!$C$4="FCR",$EC148*SUM(OFFSET($AC148,0,MAX(DV$4-$AC$4-$DZ148+1,0),1,MIN($DZ148,DV$4-$AC$4+1))),0)))),
SUM($AC148:$BZ148)*
     IF(SSSModel!$C$4="RR",OFFSET(Profiles!$K$2,$Z148,MAX(Profiles!$C$2,BX$4-$W148)),
     IF(SSSModel!$C$4="ECC",$EA148*$EB148*IF(MAX(Escalation!$C$2,BX$4-$W148)&gt;$DZ148-1,0,OFFSET(Escalation!$K$2,$Y148,MAX(Escalation!$C$2,BX$4-$W148))),
     IF(SSSModel!$C$4="PV",IF(DV$4=$W148,$EA148*(1+SSSModel!$C$2),0),
     IF(SSSModel!$C$4="FCR",IF(AND(DV$4&gt;=$W148,OFFSET(Profiles!$K$2,$Z148,MAX(Profiles!$C$2,BX$4-$W148))&gt;0),$EC148,0),0))))))</f>
        <v>0</v>
      </c>
      <c r="DW148" s="136">
        <f ca="1">IF(OR($Z148=0,SSSModel!$C$4="CF"),BY148,
IF(LEFT($V148,3)="ON_",
     IF(SSSModel!$C$4="RR",SUMPRODUCT(OFFSET($AC148,0,0,1,$CB$2),OFFSET(Profiles!$K$28,($Z148-1)*(Profiles!$I$26+1)+DW$4-SSSModel!$C$3+1,0,1,$CB$2)),
     IF(SSSModel!$C$4="ECC",$EA148*$EB148*SUMPRODUCT(OFFSET($AC148,0,MAX(0,DW$4-$DZ148-$CA$4+1),1,MIN($DZ148,DW$4-$CA$4+1)),OFFSET(Escalation!$K$24,($Y148-1)*(Escalation!$I$22+1)+DW$4-SSSModel!$C$3+1,MAX(0,DW$4-$DZ148-$CA$4+1),1,MIN($DZ148,DW$4-$CA$4+1))),
     IF(SSSModel!$C$4="PV",BY148*$EA148*(1+SSSModel!$C$2),
     IF(SSSModel!$C$4="FCR",$EC148*SUM(OFFSET($AC148,0,MAX(DW$4-$AC$4-$DZ148+1,0),1,MIN($DZ148,DW$4-$AC$4+1))),0)))),
SUM($AC148:$BZ148)*
     IF(SSSModel!$C$4="RR",OFFSET(Profiles!$K$2,$Z148,MAX(Profiles!$C$2,BY$4-$W148)),
     IF(SSSModel!$C$4="ECC",$EA148*$EB148*IF(MAX(Escalation!$C$2,BY$4-$W148)&gt;$DZ148-1,0,OFFSET(Escalation!$K$2,$Y148,MAX(Escalation!$C$2,BY$4-$W148))),
     IF(SSSModel!$C$4="PV",IF(DW$4=$W148,$EA148*(1+SSSModel!$C$2),0),
     IF(SSSModel!$C$4="FCR",IF(AND(DW$4&gt;=$W148,OFFSET(Profiles!$K$2,$Z148,MAX(Profiles!$C$2,BY$4-$W148))&gt;0),$EC148,0),0))))))</f>
        <v>0</v>
      </c>
      <c r="DX148" s="136">
        <f ca="1">IF(OR($Z148=0,SSSModel!$C$4="CF"),BZ148,
IF(LEFT($V148,3)="ON_",
     IF(SSSModel!$C$4="RR",SUMPRODUCT(OFFSET($AC148,0,0,1,$CB$2),OFFSET(Profiles!$K$28,($Z148-1)*(Profiles!$I$26+1)+DX$4-SSSModel!$C$3+1,0,1,$CB$2)),
     IF(SSSModel!$C$4="ECC",$EA148*$EB148*SUMPRODUCT(OFFSET($AC148,0,MAX(0,DX$4-$DZ148-$CA$4+1),1,MIN($DZ148,DX$4-$CA$4+1)),OFFSET(Escalation!$K$24,($Y148-1)*(Escalation!$I$22+1)+DX$4-SSSModel!$C$3+1,MAX(0,DX$4-$DZ148-$CA$4+1),1,MIN($DZ148,DX$4-$CA$4+1))),
     IF(SSSModel!$C$4="PV",BZ148*$EA148*(1+SSSModel!$C$2),
     IF(SSSModel!$C$4="FCR",$EC148*SUM(OFFSET($AC148,0,MAX(DX$4-$AC$4-$DZ148+1,0),1,MIN($DZ148,DX$4-$AC$4+1))),0)))),
SUM($AC148:$BZ148)*
     IF(SSSModel!$C$4="RR",OFFSET(Profiles!$K$2,$Z148,MAX(Profiles!$C$2,BZ$4-$W148)),
     IF(SSSModel!$C$4="ECC",$EA148*$EB148*IF(MAX(Escalation!$C$2,BZ$4-$W148)&gt;$DZ148-1,0,OFFSET(Escalation!$K$2,$Y148,MAX(Escalation!$C$2,BZ$4-$W148))),
     IF(SSSModel!$C$4="PV",IF(DX$4=$W148,$EA148*(1+SSSModel!$C$2),0),
     IF(SSSModel!$C$4="FCR",IF(AND(DX$4&gt;=$W148,OFFSET(Profiles!$K$2,$Z148,MAX(Profiles!$C$2,BZ$4-$W148))&gt;0),$EC148,0),0))))))</f>
        <v>0</v>
      </c>
      <c r="DY148" s="82">
        <f ca="1">IF($Y148=0,0,OFFSET(Escalation!$B$2,$Y148,0))</f>
        <v>0</v>
      </c>
      <c r="DZ148" s="80">
        <f ca="1">IF($Z148=0,0,COUNTIF(OFFSET(Profiles!$K$2,$Z148,0,1,50),"&gt;0"))</f>
        <v>0</v>
      </c>
      <c r="EA148" s="137">
        <f ca="1">IF($Z148=0,0,SUMPRODUCT(Profiles!$C$20:$BH$20,OFFSET(Profiles!$C$2,$Z148,0,1,Profiles!$B$1)))</f>
        <v>0</v>
      </c>
      <c r="EB148" s="24">
        <f>IF($Z148=0,0,((1-(1+DY148)/(1+SSSModel!$C$2))/(1-((1+DY148)/(1+SSSModel!$C$2))^DZ148))*(1+SSSModel!$C$2))</f>
        <v>0</v>
      </c>
      <c r="EC148" s="24">
        <f>IF($Z148=0,0,-PMT(SSSModel!$C$2,DZ148,EA148))</f>
        <v>0</v>
      </c>
    </row>
    <row r="149" spans="2:135" x14ac:dyDescent="0.35">
      <c r="C149" s="18">
        <f t="shared" si="18"/>
        <v>15</v>
      </c>
      <c r="D149" s="18">
        <f t="shared" si="19"/>
        <v>5</v>
      </c>
      <c r="E149" s="18">
        <f t="shared" ca="1" si="20"/>
        <v>0</v>
      </c>
      <c r="G149" s="25" t="str">
        <f ca="1">IF($E149=0,"",OFFSET(Resources!B$26,$E149,0))</f>
        <v/>
      </c>
      <c r="H149" s="25" t="str">
        <f ca="1">IF($E149=0,"",OFFSET(Resources!C$26,$E149,0))</f>
        <v/>
      </c>
      <c r="I149" s="25" t="str">
        <f ca="1">IF($E149=0,"",OFFSET(Resources!$E$26,$E149,0))</f>
        <v/>
      </c>
      <c r="J149" s="16">
        <v>1</v>
      </c>
      <c r="K149" s="16" t="s">
        <v>150</v>
      </c>
      <c r="L149" s="25" t="str">
        <f ca="1">OFFSET(Resources!$CG$24,0,$C149-1)</f>
        <v>Hourly Operating Cost</v>
      </c>
      <c r="M149" s="25" t="str">
        <f ca="1">OFFSET(Resources!$CG$25,0,$C149-1)</f>
        <v>O&amp;M</v>
      </c>
      <c r="N149" s="1">
        <v>1</v>
      </c>
      <c r="O149" s="7">
        <f ca="1">IF($E149=0,0,OFFSET(Resources!$CG$26,$E149,$C149-1))</f>
        <v>0</v>
      </c>
      <c r="P149" s="25" t="str">
        <f ca="1">OFFSET(Resources!$CG$26,0,$C149-1)</f>
        <v>$/Yr</v>
      </c>
      <c r="Q149" s="18">
        <f ca="1">IF($E149=0,0,OFFSET(GenAlts!$W$4,$E149,$D149-1))</f>
        <v>0</v>
      </c>
      <c r="R149" s="1">
        <v>1</v>
      </c>
      <c r="S149" t="str">
        <f ca="1">IF($E149=0,"",OFFSET(Resources!$R$26,$E149,0))</f>
        <v/>
      </c>
      <c r="T149" s="1"/>
      <c r="U149" s="25">
        <f ca="1">IF($E149=0,0,OFFSET(Resources!$AB$26,$E149,($C149-1)*Resources!$CI$20))</f>
        <v>0</v>
      </c>
      <c r="V149" s="1"/>
      <c r="W149">
        <f t="shared" ca="1" si="17"/>
        <v>0</v>
      </c>
      <c r="X149">
        <f>IF(T149="",0,MATCH(T149,Profiles!$A$3:$A$22,0))</f>
        <v>0</v>
      </c>
      <c r="Y149" s="10">
        <f ca="1">IF(U149=0,0,MATCH(U149,Escalation!$A$3:$A$18,0))</f>
        <v>0</v>
      </c>
      <c r="Z149">
        <f>IF(V149="",0,MATCH(V149,Profiles!$A$3:$A$22,0))</f>
        <v>0</v>
      </c>
      <c r="AA149" s="8"/>
      <c r="AB149" s="8">
        <v>0</v>
      </c>
      <c r="AC149" s="72">
        <f ca="1">IF(OR(AC$4&lt;$Q149,AC$4&gt;$Q149+IF($S149="",1000,$S149)-1),0,IF(MOD(AC$4-$Q149,IF($R149="",1000,$R149))=0,$O149,0))*IF($Y149&gt;0,(1+INDEX(Escalation!$B$3:$B$18,$Y149,0))^(AC$4-SSSModel!$C$5),1)*IF($X149=0,1,OFFSET(Profiles!$K$2,$X149,MAX(Profiles!$C$2,AC$4-$Q149)))*IF($AA149=1,(1+SSSModel!#REF!),1)</f>
        <v>0</v>
      </c>
      <c r="AD149" s="72">
        <f ca="1">IF(OR(AD$4&lt;$Q149,AD$4&gt;$Q149+IF($S149="",1000,$S149)-1),0,IF(MOD(AD$4-$Q149,IF($R149="",1000,$R149))=0,$O149,0))*IF($Y149&gt;0,(1+INDEX(Escalation!$B$3:$B$18,$Y149,0))^(AD$4-SSSModel!$C$5),1)*IF($X149=0,1,OFFSET(Profiles!$K$2,$X149,MAX(Profiles!$C$2,AD$4-$Q149)))*IF($AA149=1,(1+SSSModel!#REF!),1)</f>
        <v>0</v>
      </c>
      <c r="AE149" s="72">
        <f ca="1">IF(OR(AE$4&lt;$Q149,AE$4&gt;$Q149+IF($S149="",1000,$S149)-1),0,IF(MOD(AE$4-$Q149,IF($R149="",1000,$R149))=0,$O149,0))*IF($Y149&gt;0,(1+INDEX(Escalation!$B$3:$B$18,$Y149,0))^(AE$4-SSSModel!$C$5),1)*IF($X149=0,1,OFFSET(Profiles!$K$2,$X149,MAX(Profiles!$C$2,AE$4-$Q149)))*IF($AA149=1,(1+SSSModel!#REF!),1)</f>
        <v>0</v>
      </c>
      <c r="AF149" s="72">
        <f ca="1">IF(OR(AF$4&lt;$Q149,AF$4&gt;$Q149+IF($S149="",1000,$S149)-1),0,IF(MOD(AF$4-$Q149,IF($R149="",1000,$R149))=0,$O149,0))*IF($Y149&gt;0,(1+INDEX(Escalation!$B$3:$B$18,$Y149,0))^(AF$4-SSSModel!$C$5),1)*IF($X149=0,1,OFFSET(Profiles!$K$2,$X149,MAX(Profiles!$C$2,AF$4-$Q149)))*IF($AA149=1,(1+SSSModel!#REF!),1)</f>
        <v>0</v>
      </c>
      <c r="AG149" s="72">
        <f ca="1">IF(OR(AG$4&lt;$Q149,AG$4&gt;$Q149+IF($S149="",1000,$S149)-1),0,IF(MOD(AG$4-$Q149,IF($R149="",1000,$R149))=0,$O149,0))*IF($Y149&gt;0,(1+INDEX(Escalation!$B$3:$B$18,$Y149,0))^(AG$4-SSSModel!$C$5),1)*IF($X149=0,1,OFFSET(Profiles!$K$2,$X149,MAX(Profiles!$C$2,AG$4-$Q149)))*IF($AA149=1,(1+SSSModel!#REF!),1)</f>
        <v>0</v>
      </c>
      <c r="AH149" s="72">
        <f ca="1">IF(OR(AH$4&lt;$Q149,AH$4&gt;$Q149+IF($S149="",1000,$S149)-1),0,IF(MOD(AH$4-$Q149,IF($R149="",1000,$R149))=0,$O149,0))*IF($Y149&gt;0,(1+INDEX(Escalation!$B$3:$B$18,$Y149,0))^(AH$4-SSSModel!$C$5),1)*IF($X149=0,1,OFFSET(Profiles!$K$2,$X149,MAX(Profiles!$C$2,AH$4-$Q149)))*IF($AA149=1,(1+SSSModel!#REF!),1)</f>
        <v>0</v>
      </c>
      <c r="AI149" s="72">
        <f ca="1">IF(OR(AI$4&lt;$Q149,AI$4&gt;$Q149+IF($S149="",1000,$S149)-1),0,IF(MOD(AI$4-$Q149,IF($R149="",1000,$R149))=0,$O149,0))*IF($Y149&gt;0,(1+INDEX(Escalation!$B$3:$B$18,$Y149,0))^(AI$4-SSSModel!$C$5),1)*IF($X149=0,1,OFFSET(Profiles!$K$2,$X149,MAX(Profiles!$C$2,AI$4-$Q149)))*IF($AA149=1,(1+SSSModel!#REF!),1)</f>
        <v>0</v>
      </c>
      <c r="AJ149" s="72">
        <f ca="1">IF(OR(AJ$4&lt;$Q149,AJ$4&gt;$Q149+IF($S149="",1000,$S149)-1),0,IF(MOD(AJ$4-$Q149,IF($R149="",1000,$R149))=0,$O149,0))*IF($Y149&gt;0,(1+INDEX(Escalation!$B$3:$B$18,$Y149,0))^(AJ$4-SSSModel!$C$5),1)*IF($X149=0,1,OFFSET(Profiles!$K$2,$X149,MAX(Profiles!$C$2,AJ$4-$Q149)))*IF($AA149=1,(1+SSSModel!#REF!),1)</f>
        <v>0</v>
      </c>
      <c r="AK149" s="72">
        <f ca="1">IF(OR(AK$4&lt;$Q149,AK$4&gt;$Q149+IF($S149="",1000,$S149)-1),0,IF(MOD(AK$4-$Q149,IF($R149="",1000,$R149))=0,$O149,0))*IF($Y149&gt;0,(1+INDEX(Escalation!$B$3:$B$18,$Y149,0))^(AK$4-SSSModel!$C$5),1)*IF($X149=0,1,OFFSET(Profiles!$K$2,$X149,MAX(Profiles!$C$2,AK$4-$Q149)))*IF($AA149=1,(1+SSSModel!#REF!),1)</f>
        <v>0</v>
      </c>
      <c r="AL149" s="72">
        <f ca="1">IF(OR(AL$4&lt;$Q149,AL$4&gt;$Q149+IF($S149="",1000,$S149)-1),0,IF(MOD(AL$4-$Q149,IF($R149="",1000,$R149))=0,$O149,0))*IF($Y149&gt;0,(1+INDEX(Escalation!$B$3:$B$18,$Y149,0))^(AL$4-SSSModel!$C$5),1)*IF($X149=0,1,OFFSET(Profiles!$K$2,$X149,MAX(Profiles!$C$2,AL$4-$Q149)))*IF($AA149=1,(1+SSSModel!#REF!),1)</f>
        <v>0</v>
      </c>
      <c r="AM149" s="72">
        <f ca="1">IF(OR(AM$4&lt;$Q149,AM$4&gt;$Q149+IF($S149="",1000,$S149)-1),0,IF(MOD(AM$4-$Q149,IF($R149="",1000,$R149))=0,$O149,0))*IF($Y149&gt;0,(1+INDEX(Escalation!$B$3:$B$18,$Y149,0))^(AM$4-SSSModel!$C$5),1)*IF($X149=0,1,OFFSET(Profiles!$K$2,$X149,MAX(Profiles!$C$2,AM$4-$Q149)))*IF($AA149=1,(1+SSSModel!#REF!),1)</f>
        <v>0</v>
      </c>
      <c r="AN149" s="72">
        <f ca="1">IF(OR(AN$4&lt;$Q149,AN$4&gt;$Q149+IF($S149="",1000,$S149)-1),0,IF(MOD(AN$4-$Q149,IF($R149="",1000,$R149))=0,$O149,0))*IF($Y149&gt;0,(1+INDEX(Escalation!$B$3:$B$18,$Y149,0))^(AN$4-SSSModel!$C$5),1)*IF($X149=0,1,OFFSET(Profiles!$K$2,$X149,MAX(Profiles!$C$2,AN$4-$Q149)))*IF($AA149=1,(1+SSSModel!#REF!),1)</f>
        <v>0</v>
      </c>
      <c r="AO149" s="72">
        <f ca="1">IF(OR(AO$4&lt;$Q149,AO$4&gt;$Q149+IF($S149="",1000,$S149)-1),0,IF(MOD(AO$4-$Q149,IF($R149="",1000,$R149))=0,$O149,0))*IF($Y149&gt;0,(1+INDEX(Escalation!$B$3:$B$18,$Y149,0))^(AO$4-SSSModel!$C$5),1)*IF($X149=0,1,OFFSET(Profiles!$K$2,$X149,MAX(Profiles!$C$2,AO$4-$Q149)))*IF($AA149=1,(1+SSSModel!#REF!),1)</f>
        <v>0</v>
      </c>
      <c r="AP149" s="72">
        <f ca="1">IF(OR(AP$4&lt;$Q149,AP$4&gt;$Q149+IF($S149="",1000,$S149)-1),0,IF(MOD(AP$4-$Q149,IF($R149="",1000,$R149))=0,$O149,0))*IF($Y149&gt;0,(1+INDEX(Escalation!$B$3:$B$18,$Y149,0))^(AP$4-SSSModel!$C$5),1)*IF($X149=0,1,OFFSET(Profiles!$K$2,$X149,MAX(Profiles!$C$2,AP$4-$Q149)))*IF($AA149=1,(1+SSSModel!#REF!),1)</f>
        <v>0</v>
      </c>
      <c r="AQ149" s="72">
        <f ca="1">IF(OR(AQ$4&lt;$Q149,AQ$4&gt;$Q149+IF($S149="",1000,$S149)-1),0,IF(MOD(AQ$4-$Q149,IF($R149="",1000,$R149))=0,$O149,0))*IF($Y149&gt;0,(1+INDEX(Escalation!$B$3:$B$18,$Y149,0))^(AQ$4-SSSModel!$C$5),1)*IF($X149=0,1,OFFSET(Profiles!$K$2,$X149,MAX(Profiles!$C$2,AQ$4-$Q149)))*IF($AA149=1,(1+SSSModel!#REF!),1)</f>
        <v>0</v>
      </c>
      <c r="AR149" s="72">
        <f ca="1">IF(OR(AR$4&lt;$Q149,AR$4&gt;$Q149+IF($S149="",1000,$S149)-1),0,IF(MOD(AR$4-$Q149,IF($R149="",1000,$R149))=0,$O149,0))*IF($Y149&gt;0,(1+INDEX(Escalation!$B$3:$B$18,$Y149,0))^(AR$4-SSSModel!$C$5),1)*IF($X149=0,1,OFFSET(Profiles!$K$2,$X149,MAX(Profiles!$C$2,AR$4-$Q149)))*IF($AA149=1,(1+SSSModel!#REF!),1)</f>
        <v>0</v>
      </c>
      <c r="AS149" s="72">
        <f ca="1">IF(OR(AS$4&lt;$Q149,AS$4&gt;$Q149+IF($S149="",1000,$S149)-1),0,IF(MOD(AS$4-$Q149,IF($R149="",1000,$R149))=0,$O149,0))*IF($Y149&gt;0,(1+INDEX(Escalation!$B$3:$B$18,$Y149,0))^(AS$4-SSSModel!$C$5),1)*IF($X149=0,1,OFFSET(Profiles!$K$2,$X149,MAX(Profiles!$C$2,AS$4-$Q149)))*IF($AA149=1,(1+SSSModel!#REF!),1)</f>
        <v>0</v>
      </c>
      <c r="AT149" s="72">
        <f ca="1">IF(OR(AT$4&lt;$Q149,AT$4&gt;$Q149+IF($S149="",1000,$S149)-1),0,IF(MOD(AT$4-$Q149,IF($R149="",1000,$R149))=0,$O149,0))*IF($Y149&gt;0,(1+INDEX(Escalation!$B$3:$B$18,$Y149,0))^(AT$4-SSSModel!$C$5),1)*IF($X149=0,1,OFFSET(Profiles!$K$2,$X149,MAX(Profiles!$C$2,AT$4-$Q149)))*IF($AA149=1,(1+SSSModel!#REF!),1)</f>
        <v>0</v>
      </c>
      <c r="AU149" s="72">
        <f ca="1">IF(OR(AU$4&lt;$Q149,AU$4&gt;$Q149+IF($S149="",1000,$S149)-1),0,IF(MOD(AU$4-$Q149,IF($R149="",1000,$R149))=0,$O149,0))*IF($Y149&gt;0,(1+INDEX(Escalation!$B$3:$B$18,$Y149,0))^(AU$4-SSSModel!$C$5),1)*IF($X149=0,1,OFFSET(Profiles!$K$2,$X149,MAX(Profiles!$C$2,AU$4-$Q149)))*IF($AA149=1,(1+SSSModel!#REF!),1)</f>
        <v>0</v>
      </c>
      <c r="AV149" s="72">
        <f ca="1">IF(OR(AV$4&lt;$Q149,AV$4&gt;$Q149+IF($S149="",1000,$S149)-1),0,IF(MOD(AV$4-$Q149,IF($R149="",1000,$R149))=0,$O149,0))*IF($Y149&gt;0,(1+INDEX(Escalation!$B$3:$B$18,$Y149,0))^(AV$4-SSSModel!$C$5),1)*IF($X149=0,1,OFFSET(Profiles!$K$2,$X149,MAX(Profiles!$C$2,AV$4-$Q149)))*IF($AA149=1,(1+SSSModel!#REF!),1)</f>
        <v>0</v>
      </c>
      <c r="AW149" s="72">
        <f ca="1">IF(OR(AW$4&lt;$Q149,AW$4&gt;$Q149+IF($S149="",1000,$S149)-1),0,IF(MOD(AW$4-$Q149,IF($R149="",1000,$R149))=0,$O149,0))*IF($Y149&gt;0,(1+INDEX(Escalation!$B$3:$B$18,$Y149,0))^(AW$4-SSSModel!$C$5),1)*IF($X149=0,1,OFFSET(Profiles!$K$2,$X149,MAX(Profiles!$C$2,AW$4-$Q149)))*IF($AA149=1,(1+SSSModel!#REF!),1)</f>
        <v>0</v>
      </c>
      <c r="AX149" s="72">
        <f ca="1">IF(OR(AX$4&lt;$Q149,AX$4&gt;$Q149+IF($S149="",1000,$S149)-1),0,IF(MOD(AX$4-$Q149,IF($R149="",1000,$R149))=0,$O149,0))*IF($Y149&gt;0,(1+INDEX(Escalation!$B$3:$B$18,$Y149,0))^(AX$4-SSSModel!$C$5),1)*IF($X149=0,1,OFFSET(Profiles!$K$2,$X149,MAX(Profiles!$C$2,AX$4-$Q149)))*IF($AA149=1,(1+SSSModel!#REF!),1)</f>
        <v>0</v>
      </c>
      <c r="AY149" s="72">
        <f ca="1">IF(OR(AY$4&lt;$Q149,AY$4&gt;$Q149+IF($S149="",1000,$S149)-1),0,IF(MOD(AY$4-$Q149,IF($R149="",1000,$R149))=0,$O149,0))*IF($Y149&gt;0,(1+INDEX(Escalation!$B$3:$B$18,$Y149,0))^(AY$4-SSSModel!$C$5),1)*IF($X149=0,1,OFFSET(Profiles!$K$2,$X149,MAX(Profiles!$C$2,AY$4-$Q149)))*IF($AA149=1,(1+SSSModel!#REF!),1)</f>
        <v>0</v>
      </c>
      <c r="AZ149" s="72">
        <f ca="1">IF(OR(AZ$4&lt;$Q149,AZ$4&gt;$Q149+IF($S149="",1000,$S149)-1),0,IF(MOD(AZ$4-$Q149,IF($R149="",1000,$R149))=0,$O149,0))*IF($Y149&gt;0,(1+INDEX(Escalation!$B$3:$B$18,$Y149,0))^(AZ$4-SSSModel!$C$5),1)*IF($X149=0,1,OFFSET(Profiles!$K$2,$X149,MAX(Profiles!$C$2,AZ$4-$Q149)))*IF($AA149=1,(1+SSSModel!#REF!),1)</f>
        <v>0</v>
      </c>
      <c r="BA149" s="72">
        <f ca="1">IF(OR(BA$4&lt;$Q149,BA$4&gt;$Q149+IF($S149="",1000,$S149)-1),0,IF(MOD(BA$4-$Q149,IF($R149="",1000,$R149))=0,$O149,0))*IF($Y149&gt;0,(1+INDEX(Escalation!$B$3:$B$18,$Y149,0))^(BA$4-SSSModel!$C$5),1)*IF($X149=0,1,OFFSET(Profiles!$K$2,$X149,MAX(Profiles!$C$2,BA$4-$Q149)))*IF($AA149=1,(1+SSSModel!#REF!),1)</f>
        <v>0</v>
      </c>
      <c r="BB149" s="72">
        <f ca="1">IF(OR(BB$4&lt;$Q149,BB$4&gt;$Q149+IF($S149="",1000,$S149)-1),0,IF(MOD(BB$4-$Q149,IF($R149="",1000,$R149))=0,$O149,0))*IF($Y149&gt;0,(1+INDEX(Escalation!$B$3:$B$18,$Y149,0))^(BB$4-SSSModel!$C$5),1)*IF($X149=0,1,OFFSET(Profiles!$K$2,$X149,MAX(Profiles!$C$2,BB$4-$Q149)))*IF($AA149=1,(1+SSSModel!#REF!),1)</f>
        <v>0</v>
      </c>
      <c r="BC149" s="72">
        <f ca="1">IF(OR(BC$4&lt;$Q149,BC$4&gt;$Q149+IF($S149="",1000,$S149)-1),0,IF(MOD(BC$4-$Q149,IF($R149="",1000,$R149))=0,$O149,0))*IF($Y149&gt;0,(1+INDEX(Escalation!$B$3:$B$18,$Y149,0))^(BC$4-SSSModel!$C$5),1)*IF($X149=0,1,OFFSET(Profiles!$K$2,$X149,MAX(Profiles!$C$2,BC$4-$Q149)))*IF($AA149=1,(1+SSSModel!#REF!),1)</f>
        <v>0</v>
      </c>
      <c r="BD149" s="72">
        <f ca="1">IF(OR(BD$4&lt;$Q149,BD$4&gt;$Q149+IF($S149="",1000,$S149)-1),0,IF(MOD(BD$4-$Q149,IF($R149="",1000,$R149))=0,$O149,0))*IF($Y149&gt;0,(1+INDEX(Escalation!$B$3:$B$18,$Y149,0))^(BD$4-SSSModel!$C$5),1)*IF($X149=0,1,OFFSET(Profiles!$K$2,$X149,MAX(Profiles!$C$2,BD$4-$Q149)))*IF($AA149=1,(1+SSSModel!#REF!),1)</f>
        <v>0</v>
      </c>
      <c r="BE149" s="72">
        <f ca="1">IF(OR(BE$4&lt;$Q149,BE$4&gt;$Q149+IF($S149="",1000,$S149)-1),0,IF(MOD(BE$4-$Q149,IF($R149="",1000,$R149))=0,$O149,0))*IF($Y149&gt;0,(1+INDEX(Escalation!$B$3:$B$18,$Y149,0))^(BE$4-SSSModel!$C$5),1)*IF($X149=0,1,OFFSET(Profiles!$K$2,$X149,MAX(Profiles!$C$2,BE$4-$Q149)))*IF($AA149=1,(1+SSSModel!#REF!),1)</f>
        <v>0</v>
      </c>
      <c r="BF149" s="72">
        <f ca="1">IF(OR(BF$4&lt;$Q149,BF$4&gt;$Q149+IF($S149="",1000,$S149)-1),0,IF(MOD(BF$4-$Q149,IF($R149="",1000,$R149))=0,$O149,0))*IF($Y149&gt;0,(1+INDEX(Escalation!$B$3:$B$18,$Y149,0))^(BF$4-SSSModel!$C$5),1)*IF($X149=0,1,OFFSET(Profiles!$K$2,$X149,MAX(Profiles!$C$2,BF$4-$Q149)))*IF($AA149=1,(1+SSSModel!#REF!),1)</f>
        <v>0</v>
      </c>
      <c r="BG149" s="72">
        <f ca="1">IF(OR(BG$4&lt;$Q149,BG$4&gt;$Q149+IF($S149="",1000,$S149)-1),0,IF(MOD(BG$4-$Q149,IF($R149="",1000,$R149))=0,$O149,0))*IF($Y149&gt;0,(1+INDEX(Escalation!$B$3:$B$18,$Y149,0))^(BG$4-SSSModel!$C$5),1)*IF($X149=0,1,OFFSET(Profiles!$K$2,$X149,MAX(Profiles!$C$2,BG$4-$Q149)))*IF($AA149=1,(1+SSSModel!#REF!),1)</f>
        <v>0</v>
      </c>
      <c r="BH149" s="72">
        <f ca="1">IF(OR(BH$4&lt;$Q149,BH$4&gt;$Q149+IF($S149="",1000,$S149)-1),0,IF(MOD(BH$4-$Q149,IF($R149="",1000,$R149))=0,$O149,0))*IF($Y149&gt;0,(1+INDEX(Escalation!$B$3:$B$18,$Y149,0))^(BH$4-SSSModel!$C$5),1)*IF($X149=0,1,OFFSET(Profiles!$K$2,$X149,MAX(Profiles!$C$2,BH$4-$Q149)))*IF($AA149=1,(1+SSSModel!#REF!),1)</f>
        <v>0</v>
      </c>
      <c r="BI149" s="72">
        <f ca="1">IF(OR(BI$4&lt;$Q149,BI$4&gt;$Q149+IF($S149="",1000,$S149)-1),0,IF(MOD(BI$4-$Q149,IF($R149="",1000,$R149))=0,$O149,0))*IF($Y149&gt;0,(1+INDEX(Escalation!$B$3:$B$18,$Y149,0))^(BI$4-SSSModel!$C$5),1)*IF($X149=0,1,OFFSET(Profiles!$K$2,$X149,MAX(Profiles!$C$2,BI$4-$Q149)))*IF($AA149=1,(1+SSSModel!#REF!),1)</f>
        <v>0</v>
      </c>
      <c r="BJ149" s="72">
        <f ca="1">IF(OR(BJ$4&lt;$Q149,BJ$4&gt;$Q149+IF($S149="",1000,$S149)-1),0,IF(MOD(BJ$4-$Q149,IF($R149="",1000,$R149))=0,$O149,0))*IF($Y149&gt;0,(1+INDEX(Escalation!$B$3:$B$18,$Y149,0))^(BJ$4-SSSModel!$C$5),1)*IF($X149=0,1,OFFSET(Profiles!$K$2,$X149,MAX(Profiles!$C$2,BJ$4-$Q149)))*IF($AA149=1,(1+SSSModel!#REF!),1)</f>
        <v>0</v>
      </c>
      <c r="BK149" s="72">
        <f ca="1">IF(OR(BK$4&lt;$Q149,BK$4&gt;$Q149+IF($S149="",1000,$S149)-1),0,IF(MOD(BK$4-$Q149,IF($R149="",1000,$R149))=0,$O149,0))*IF($Y149&gt;0,(1+INDEX(Escalation!$B$3:$B$18,$Y149,0))^(BK$4-SSSModel!$C$5),1)*IF($X149=0,1,OFFSET(Profiles!$K$2,$X149,MAX(Profiles!$C$2,BK$4-$Q149)))*IF($AA149=1,(1+SSSModel!#REF!),1)</f>
        <v>0</v>
      </c>
      <c r="BL149" s="72">
        <f ca="1">IF(OR(BL$4&lt;$Q149,BL$4&gt;$Q149+IF($S149="",1000,$S149)-1),0,IF(MOD(BL$4-$Q149,IF($R149="",1000,$R149))=0,$O149,0))*IF($Y149&gt;0,(1+INDEX(Escalation!$B$3:$B$18,$Y149,0))^(BL$4-SSSModel!$C$5),1)*IF($X149=0,1,OFFSET(Profiles!$K$2,$X149,MAX(Profiles!$C$2,BL$4-$Q149)))*IF($AA149=1,(1+SSSModel!#REF!),1)</f>
        <v>0</v>
      </c>
      <c r="BM149" s="72">
        <f ca="1">IF(OR(BM$4&lt;$Q149,BM$4&gt;$Q149+IF($S149="",1000,$S149)-1),0,IF(MOD(BM$4-$Q149,IF($R149="",1000,$R149))=0,$O149,0))*IF($Y149&gt;0,(1+INDEX(Escalation!$B$3:$B$18,$Y149,0))^(BM$4-SSSModel!$C$5),1)*IF($X149=0,1,OFFSET(Profiles!$K$2,$X149,MAX(Profiles!$C$2,BM$4-$Q149)))*IF($AA149=1,(1+SSSModel!#REF!),1)</f>
        <v>0</v>
      </c>
      <c r="BN149" s="72">
        <f ca="1">IF(OR(BN$4&lt;$Q149,BN$4&gt;$Q149+IF($S149="",1000,$S149)-1),0,IF(MOD(BN$4-$Q149,IF($R149="",1000,$R149))=0,$O149,0))*IF($Y149&gt;0,(1+INDEX(Escalation!$B$3:$B$18,$Y149,0))^(BN$4-SSSModel!$C$5),1)*IF($X149=0,1,OFFSET(Profiles!$K$2,$X149,MAX(Profiles!$C$2,BN$4-$Q149)))*IF($AA149=1,(1+SSSModel!#REF!),1)</f>
        <v>0</v>
      </c>
      <c r="BO149" s="72">
        <f ca="1">IF(OR(BO$4&lt;$Q149,BO$4&gt;$Q149+IF($S149="",1000,$S149)-1),0,IF(MOD(BO$4-$Q149,IF($R149="",1000,$R149))=0,$O149,0))*IF($Y149&gt;0,(1+INDEX(Escalation!$B$3:$B$18,$Y149,0))^(BO$4-SSSModel!$C$5),1)*IF($X149=0,1,OFFSET(Profiles!$K$2,$X149,MAX(Profiles!$C$2,BO$4-$Q149)))*IF($AA149=1,(1+SSSModel!#REF!),1)</f>
        <v>0</v>
      </c>
      <c r="BP149" s="72">
        <f ca="1">IF(OR(BP$4&lt;$Q149,BP$4&gt;$Q149+IF($S149="",1000,$S149)-1),0,IF(MOD(BP$4-$Q149,IF($R149="",1000,$R149))=0,$O149,0))*IF($Y149&gt;0,(1+INDEX(Escalation!$B$3:$B$18,$Y149,0))^(BP$4-SSSModel!$C$5),1)*IF($X149=0,1,OFFSET(Profiles!$K$2,$X149,MAX(Profiles!$C$2,BP$4-$Q149)))*IF($AA149=1,(1+SSSModel!#REF!),1)</f>
        <v>0</v>
      </c>
      <c r="BQ149" s="72">
        <f ca="1">IF(OR(BQ$4&lt;$Q149,BQ$4&gt;$Q149+IF($S149="",1000,$S149)-1),0,IF(MOD(BQ$4-$Q149,IF($R149="",1000,$R149))=0,$O149,0))*IF($Y149&gt;0,(1+INDEX(Escalation!$B$3:$B$18,$Y149,0))^(BQ$4-SSSModel!$C$5),1)*IF($X149=0,1,OFFSET(Profiles!$K$2,$X149,MAX(Profiles!$C$2,BQ$4-$Q149)))*IF($AA149=1,(1+SSSModel!#REF!),1)</f>
        <v>0</v>
      </c>
      <c r="BR149" s="72">
        <f ca="1">IF(OR(BR$4&lt;$Q149,BR$4&gt;$Q149+IF($S149="",1000,$S149)-1),0,IF(MOD(BR$4-$Q149,IF($R149="",1000,$R149))=0,$O149,0))*IF($Y149&gt;0,(1+INDEX(Escalation!$B$3:$B$18,$Y149,0))^(BR$4-SSSModel!$C$5),1)*IF($X149=0,1,OFFSET(Profiles!$K$2,$X149,MAX(Profiles!$C$2,BR$4-$Q149)))*IF($AA149=1,(1+SSSModel!#REF!),1)</f>
        <v>0</v>
      </c>
      <c r="BS149" s="72">
        <f ca="1">IF(OR(BS$4&lt;$Q149,BS$4&gt;$Q149+IF($S149="",1000,$S149)-1),0,IF(MOD(BS$4-$Q149,IF($R149="",1000,$R149))=0,$O149,0))*IF($Y149&gt;0,(1+INDEX(Escalation!$B$3:$B$18,$Y149,0))^(BS$4-SSSModel!$C$5),1)*IF($X149=0,1,OFFSET(Profiles!$K$2,$X149,MAX(Profiles!$C$2,BS$4-$Q149)))*IF($AA149=1,(1+SSSModel!#REF!),1)</f>
        <v>0</v>
      </c>
      <c r="BT149" s="72">
        <f ca="1">IF(OR(BT$4&lt;$Q149,BT$4&gt;$Q149+IF($S149="",1000,$S149)-1),0,IF(MOD(BT$4-$Q149,IF($R149="",1000,$R149))=0,$O149,0))*IF($Y149&gt;0,(1+INDEX(Escalation!$B$3:$B$18,$Y149,0))^(BT$4-SSSModel!$C$5),1)*IF($X149=0,1,OFFSET(Profiles!$K$2,$X149,MAX(Profiles!$C$2,BT$4-$Q149)))*IF($AA149=1,(1+SSSModel!#REF!),1)</f>
        <v>0</v>
      </c>
      <c r="BU149" s="72">
        <f ca="1">IF(OR(BU$4&lt;$Q149,BU$4&gt;$Q149+IF($S149="",1000,$S149)-1),0,IF(MOD(BU$4-$Q149,IF($R149="",1000,$R149))=0,$O149,0))*IF($Y149&gt;0,(1+INDEX(Escalation!$B$3:$B$18,$Y149,0))^(BU$4-SSSModel!$C$5),1)*IF($X149=0,1,OFFSET(Profiles!$K$2,$X149,MAX(Profiles!$C$2,BU$4-$Q149)))*IF($AA149=1,(1+SSSModel!#REF!),1)</f>
        <v>0</v>
      </c>
      <c r="BV149" s="72">
        <f ca="1">IF(OR(BV$4&lt;$Q149,BV$4&gt;$Q149+IF($S149="",1000,$S149)-1),0,IF(MOD(BV$4-$Q149,IF($R149="",1000,$R149))=0,$O149,0))*IF($Y149&gt;0,(1+INDEX(Escalation!$B$3:$B$18,$Y149,0))^(BV$4-SSSModel!$C$5),1)*IF($X149=0,1,OFFSET(Profiles!$K$2,$X149,MAX(Profiles!$C$2,BV$4-$Q149)))*IF($AA149=1,(1+SSSModel!#REF!),1)</f>
        <v>0</v>
      </c>
      <c r="BW149" s="72">
        <f ca="1">IF(OR(BW$4&lt;$Q149,BW$4&gt;$Q149+IF($S149="",1000,$S149)-1),0,IF(MOD(BW$4-$Q149,IF($R149="",1000,$R149))=0,$O149,0))*IF($Y149&gt;0,(1+INDEX(Escalation!$B$3:$B$18,$Y149,0))^(BW$4-SSSModel!$C$5),1)*IF($X149=0,1,OFFSET(Profiles!$K$2,$X149,MAX(Profiles!$C$2,BW$4-$Q149)))*IF($AA149=1,(1+SSSModel!#REF!),1)</f>
        <v>0</v>
      </c>
      <c r="BX149" s="72">
        <f ca="1">IF(OR(BX$4&lt;$Q149,BX$4&gt;$Q149+IF($S149="",1000,$S149)-1),0,IF(MOD(BX$4-$Q149,IF($R149="",1000,$R149))=0,$O149,0))*IF($Y149&gt;0,(1+INDEX(Escalation!$B$3:$B$18,$Y149,0))^(BX$4-SSSModel!$C$5),1)*IF($X149=0,1,OFFSET(Profiles!$K$2,$X149,MAX(Profiles!$C$2,BX$4-$Q149)))*IF($AA149=1,(1+SSSModel!#REF!),1)</f>
        <v>0</v>
      </c>
      <c r="BY149" s="72">
        <f ca="1">IF(OR(BY$4&lt;$Q149,BY$4&gt;$Q149+IF($S149="",1000,$S149)-1),0,IF(MOD(BY$4-$Q149,IF($R149="",1000,$R149))=0,$O149,0))*IF($Y149&gt;0,(1+INDEX(Escalation!$B$3:$B$18,$Y149,0))^(BY$4-SSSModel!$C$5),1)*IF($X149=0,1,OFFSET(Profiles!$K$2,$X149,MAX(Profiles!$C$2,BY$4-$Q149)))*IF($AA149=1,(1+SSSModel!#REF!),1)</f>
        <v>0</v>
      </c>
      <c r="BZ149" s="72">
        <f ca="1">IF(OR(BZ$4&lt;$Q149,BZ$4&gt;$Q149+IF($S149="",1000,$S149)-1),0,IF(MOD(BZ$4-$Q149,IF($R149="",1000,$R149))=0,$O149,0))*IF($Y149&gt;0,(1+INDEX(Escalation!$B$3:$B$18,$Y149,0))^(BZ$4-SSSModel!$C$5),1)*IF($X149=0,1,OFFSET(Profiles!$K$2,$X149,MAX(Profiles!$C$2,BZ$4-$Q149)))*IF($AA149=1,(1+SSSModel!#REF!),1)</f>
        <v>0</v>
      </c>
      <c r="CA149" s="134">
        <f ca="1">IF(OR($Z149=0,SSSModel!$C$4="CF"),AC149,
IF(LEFT($V149,3)="ON_",
     IF(SSSModel!$C$4="RR",SUMPRODUCT(OFFSET($AC149,0,0,1,$CB$2),OFFSET(Profiles!$K$28,($Z149-1)*(Profiles!$I$26+1)+CA$4-SSSModel!$C$3+1,0,1,$CB$2)),
     IF(SSSModel!$C$4="ECC",$EA149*$EB149*SUMPRODUCT(OFFSET($AC149,0,MAX(0,CA$4-$DZ149-$CA$4+1),1,MIN($DZ149,CA$4-$CA$4+1)),OFFSET(Escalation!$K$24,($Y149-1)*(Escalation!$I$22+1)+CA$4-SSSModel!$C$3+1,MAX(0,CA$4-$DZ149-$CA$4+1),1,MIN($DZ149,CA$4-$CA$4+1))),
     IF(SSSModel!$C$4="PV",AC149*$EA149*(1+SSSModel!$C$2),
     IF(SSSModel!$C$4="FCR",$EC149*SUM(OFFSET($AC149,0,MAX(CA$4-$AC$4-$DZ149+1,0),1,MIN($DZ149,CA$4-$AC$4+1))),0)))),
SUM($AC149:$BZ149)*
     IF(SSSModel!$C$4="RR",OFFSET(Profiles!$K$2,$Z149,MAX(Profiles!$C$2,AC$4-$W149)),
     IF(SSSModel!$C$4="ECC",$EA149*$EB149*IF(MAX(Escalation!$C$2,AC$4-$W149)&gt;$DZ149-1,0,OFFSET(Escalation!$K$2,$Y149,MAX(Escalation!$C$2,AC$4-$W149))),
     IF(SSSModel!$C$4="PV",IF(CA$4=$W149,$EA149*(1+SSSModel!$C$2),0),
     IF(SSSModel!$C$4="FCR",IF(AND(CA$4&gt;=$W149,OFFSET(Profiles!$K$2,$Z149,MAX(Profiles!$C$2,AC$4-$W149))&gt;0),$EC149,0),0))))))</f>
        <v>0</v>
      </c>
      <c r="CB149" s="135">
        <f ca="1">IF(OR($Z149=0,SSSModel!$C$4="CF"),AD149,
IF(LEFT($V149,3)="ON_",
     IF(SSSModel!$C$4="RR",SUMPRODUCT(OFFSET($AC149,0,0,1,$CB$2),OFFSET(Profiles!$K$28,($Z149-1)*(Profiles!$I$26+1)+CB$4-SSSModel!$C$3+1,0,1,$CB$2)),
     IF(SSSModel!$C$4="ECC",$EA149*$EB149*SUMPRODUCT(OFFSET($AC149,0,MAX(0,CB$4-$DZ149-$CA$4+1),1,MIN($DZ149,CB$4-$CA$4+1)),OFFSET(Escalation!$K$24,($Y149-1)*(Escalation!$I$22+1)+CB$4-SSSModel!$C$3+1,MAX(0,CB$4-$DZ149-$CA$4+1),1,MIN($DZ149,CB$4-$CA$4+1))),
     IF(SSSModel!$C$4="PV",AD149*$EA149*(1+SSSModel!$C$2),
     IF(SSSModel!$C$4="FCR",$EC149*SUM(OFFSET($AC149,0,MAX(CB$4-$AC$4-$DZ149+1,0),1,MIN($DZ149,CB$4-$AC$4+1))),0)))),
SUM($AC149:$BZ149)*
     IF(SSSModel!$C$4="RR",OFFSET(Profiles!$K$2,$Z149,MAX(Profiles!$C$2,AD$4-$W149)),
     IF(SSSModel!$C$4="ECC",$EA149*$EB149*IF(MAX(Escalation!$C$2,AD$4-$W149)&gt;$DZ149-1,0,OFFSET(Escalation!$K$2,$Y149,MAX(Escalation!$C$2,AD$4-$W149))),
     IF(SSSModel!$C$4="PV",IF(CB$4=$W149,$EA149*(1+SSSModel!$C$2),0),
     IF(SSSModel!$C$4="FCR",IF(AND(CB$4&gt;=$W149,OFFSET(Profiles!$K$2,$Z149,MAX(Profiles!$C$2,AD$4-$W149))&gt;0),$EC149,0),0))))))</f>
        <v>0</v>
      </c>
      <c r="CC149" s="135">
        <f ca="1">IF(OR($Z149=0,SSSModel!$C$4="CF"),AE149,
IF(LEFT($V149,3)="ON_",
     IF(SSSModel!$C$4="RR",SUMPRODUCT(OFFSET($AC149,0,0,1,$CB$2),OFFSET(Profiles!$K$28,($Z149-1)*(Profiles!$I$26+1)+CC$4-SSSModel!$C$3+1,0,1,$CB$2)),
     IF(SSSModel!$C$4="ECC",$EA149*$EB149*SUMPRODUCT(OFFSET($AC149,0,MAX(0,CC$4-$DZ149-$CA$4+1),1,MIN($DZ149,CC$4-$CA$4+1)),OFFSET(Escalation!$K$24,($Y149-1)*(Escalation!$I$22+1)+CC$4-SSSModel!$C$3+1,MAX(0,CC$4-$DZ149-$CA$4+1),1,MIN($DZ149,CC$4-$CA$4+1))),
     IF(SSSModel!$C$4="PV",AE149*$EA149*(1+SSSModel!$C$2),
     IF(SSSModel!$C$4="FCR",$EC149*SUM(OFFSET($AC149,0,MAX(CC$4-$AC$4-$DZ149+1,0),1,MIN($DZ149,CC$4-$AC$4+1))),0)))),
SUM($AC149:$BZ149)*
     IF(SSSModel!$C$4="RR",OFFSET(Profiles!$K$2,$Z149,MAX(Profiles!$C$2,AE$4-$W149)),
     IF(SSSModel!$C$4="ECC",$EA149*$EB149*IF(MAX(Escalation!$C$2,AE$4-$W149)&gt;$DZ149-1,0,OFFSET(Escalation!$K$2,$Y149,MAX(Escalation!$C$2,AE$4-$W149))),
     IF(SSSModel!$C$4="PV",IF(CC$4=$W149,$EA149*(1+SSSModel!$C$2),0),
     IF(SSSModel!$C$4="FCR",IF(AND(CC$4&gt;=$W149,OFFSET(Profiles!$K$2,$Z149,MAX(Profiles!$C$2,AE$4-$W149))&gt;0),$EC149,0),0))))))</f>
        <v>0</v>
      </c>
      <c r="CD149" s="135">
        <f ca="1">IF(OR($Z149=0,SSSModel!$C$4="CF"),AF149,
IF(LEFT($V149,3)="ON_",
     IF(SSSModel!$C$4="RR",SUMPRODUCT(OFFSET($AC149,0,0,1,$CB$2),OFFSET(Profiles!$K$28,($Z149-1)*(Profiles!$I$26+1)+CD$4-SSSModel!$C$3+1,0,1,$CB$2)),
     IF(SSSModel!$C$4="ECC",$EA149*$EB149*SUMPRODUCT(OFFSET($AC149,0,MAX(0,CD$4-$DZ149-$CA$4+1),1,MIN($DZ149,CD$4-$CA$4+1)),OFFSET(Escalation!$K$24,($Y149-1)*(Escalation!$I$22+1)+CD$4-SSSModel!$C$3+1,MAX(0,CD$4-$DZ149-$CA$4+1),1,MIN($DZ149,CD$4-$CA$4+1))),
     IF(SSSModel!$C$4="PV",AF149*$EA149*(1+SSSModel!$C$2),
     IF(SSSModel!$C$4="FCR",$EC149*SUM(OFFSET($AC149,0,MAX(CD$4-$AC$4-$DZ149+1,0),1,MIN($DZ149,CD$4-$AC$4+1))),0)))),
SUM($AC149:$BZ149)*
     IF(SSSModel!$C$4="RR",OFFSET(Profiles!$K$2,$Z149,MAX(Profiles!$C$2,AF$4-$W149)),
     IF(SSSModel!$C$4="ECC",$EA149*$EB149*IF(MAX(Escalation!$C$2,AF$4-$W149)&gt;$DZ149-1,0,OFFSET(Escalation!$K$2,$Y149,MAX(Escalation!$C$2,AF$4-$W149))),
     IF(SSSModel!$C$4="PV",IF(CD$4=$W149,$EA149*(1+SSSModel!$C$2),0),
     IF(SSSModel!$C$4="FCR",IF(AND(CD$4&gt;=$W149,OFFSET(Profiles!$K$2,$Z149,MAX(Profiles!$C$2,AF$4-$W149))&gt;0),$EC149,0),0))))))</f>
        <v>0</v>
      </c>
      <c r="CE149" s="135">
        <f ca="1">IF(OR($Z149=0,SSSModel!$C$4="CF"),AG149,
IF(LEFT($V149,3)="ON_",
     IF(SSSModel!$C$4="RR",SUMPRODUCT(OFFSET($AC149,0,0,1,$CB$2),OFFSET(Profiles!$K$28,($Z149-1)*(Profiles!$I$26+1)+CE$4-SSSModel!$C$3+1,0,1,$CB$2)),
     IF(SSSModel!$C$4="ECC",$EA149*$EB149*SUMPRODUCT(OFFSET($AC149,0,MAX(0,CE$4-$DZ149-$CA$4+1),1,MIN($DZ149,CE$4-$CA$4+1)),OFFSET(Escalation!$K$24,($Y149-1)*(Escalation!$I$22+1)+CE$4-SSSModel!$C$3+1,MAX(0,CE$4-$DZ149-$CA$4+1),1,MIN($DZ149,CE$4-$CA$4+1))),
     IF(SSSModel!$C$4="PV",AG149*$EA149*(1+SSSModel!$C$2),
     IF(SSSModel!$C$4="FCR",$EC149*SUM(OFFSET($AC149,0,MAX(CE$4-$AC$4-$DZ149+1,0),1,MIN($DZ149,CE$4-$AC$4+1))),0)))),
SUM($AC149:$BZ149)*
     IF(SSSModel!$C$4="RR",OFFSET(Profiles!$K$2,$Z149,MAX(Profiles!$C$2,AG$4-$W149)),
     IF(SSSModel!$C$4="ECC",$EA149*$EB149*IF(MAX(Escalation!$C$2,AG$4-$W149)&gt;$DZ149-1,0,OFFSET(Escalation!$K$2,$Y149,MAX(Escalation!$C$2,AG$4-$W149))),
     IF(SSSModel!$C$4="PV",IF(CE$4=$W149,$EA149*(1+SSSModel!$C$2),0),
     IF(SSSModel!$C$4="FCR",IF(AND(CE$4&gt;=$W149,OFFSET(Profiles!$K$2,$Z149,MAX(Profiles!$C$2,AG$4-$W149))&gt;0),$EC149,0),0))))))</f>
        <v>0</v>
      </c>
      <c r="CF149" s="135">
        <f ca="1">IF(OR($Z149=0,SSSModel!$C$4="CF"),AH149,
IF(LEFT($V149,3)="ON_",
     IF(SSSModel!$C$4="RR",SUMPRODUCT(OFFSET($AC149,0,0,1,$CB$2),OFFSET(Profiles!$K$28,($Z149-1)*(Profiles!$I$26+1)+CF$4-SSSModel!$C$3+1,0,1,$CB$2)),
     IF(SSSModel!$C$4="ECC",$EA149*$EB149*SUMPRODUCT(OFFSET($AC149,0,MAX(0,CF$4-$DZ149-$CA$4+1),1,MIN($DZ149,CF$4-$CA$4+1)),OFFSET(Escalation!$K$24,($Y149-1)*(Escalation!$I$22+1)+CF$4-SSSModel!$C$3+1,MAX(0,CF$4-$DZ149-$CA$4+1),1,MIN($DZ149,CF$4-$CA$4+1))),
     IF(SSSModel!$C$4="PV",AH149*$EA149*(1+SSSModel!$C$2),
     IF(SSSModel!$C$4="FCR",$EC149*SUM(OFFSET($AC149,0,MAX(CF$4-$AC$4-$DZ149+1,0),1,MIN($DZ149,CF$4-$AC$4+1))),0)))),
SUM($AC149:$BZ149)*
     IF(SSSModel!$C$4="RR",OFFSET(Profiles!$K$2,$Z149,MAX(Profiles!$C$2,AH$4-$W149)),
     IF(SSSModel!$C$4="ECC",$EA149*$EB149*IF(MAX(Escalation!$C$2,AH$4-$W149)&gt;$DZ149-1,0,OFFSET(Escalation!$K$2,$Y149,MAX(Escalation!$C$2,AH$4-$W149))),
     IF(SSSModel!$C$4="PV",IF(CF$4=$W149,$EA149*(1+SSSModel!$C$2),0),
     IF(SSSModel!$C$4="FCR",IF(AND(CF$4&gt;=$W149,OFFSET(Profiles!$K$2,$Z149,MAX(Profiles!$C$2,AH$4-$W149))&gt;0),$EC149,0),0))))))</f>
        <v>0</v>
      </c>
      <c r="CG149" s="135">
        <f ca="1">IF(OR($Z149=0,SSSModel!$C$4="CF"),AI149,
IF(LEFT($V149,3)="ON_",
     IF(SSSModel!$C$4="RR",SUMPRODUCT(OFFSET($AC149,0,0,1,$CB$2),OFFSET(Profiles!$K$28,($Z149-1)*(Profiles!$I$26+1)+CG$4-SSSModel!$C$3+1,0,1,$CB$2)),
     IF(SSSModel!$C$4="ECC",$EA149*$EB149*SUMPRODUCT(OFFSET($AC149,0,MAX(0,CG$4-$DZ149-$CA$4+1),1,MIN($DZ149,CG$4-$CA$4+1)),OFFSET(Escalation!$K$24,($Y149-1)*(Escalation!$I$22+1)+CG$4-SSSModel!$C$3+1,MAX(0,CG$4-$DZ149-$CA$4+1),1,MIN($DZ149,CG$4-$CA$4+1))),
     IF(SSSModel!$C$4="PV",AI149*$EA149*(1+SSSModel!$C$2),
     IF(SSSModel!$C$4="FCR",$EC149*SUM(OFFSET($AC149,0,MAX(CG$4-$AC$4-$DZ149+1,0),1,MIN($DZ149,CG$4-$AC$4+1))),0)))),
SUM($AC149:$BZ149)*
     IF(SSSModel!$C$4="RR",OFFSET(Profiles!$K$2,$Z149,MAX(Profiles!$C$2,AI$4-$W149)),
     IF(SSSModel!$C$4="ECC",$EA149*$EB149*IF(MAX(Escalation!$C$2,AI$4-$W149)&gt;$DZ149-1,0,OFFSET(Escalation!$K$2,$Y149,MAX(Escalation!$C$2,AI$4-$W149))),
     IF(SSSModel!$C$4="PV",IF(CG$4=$W149,$EA149*(1+SSSModel!$C$2),0),
     IF(SSSModel!$C$4="FCR",IF(AND(CG$4&gt;=$W149,OFFSET(Profiles!$K$2,$Z149,MAX(Profiles!$C$2,AI$4-$W149))&gt;0),$EC149,0),0))))))</f>
        <v>0</v>
      </c>
      <c r="CH149" s="135">
        <f ca="1">IF(OR($Z149=0,SSSModel!$C$4="CF"),AJ149,
IF(LEFT($V149,3)="ON_",
     IF(SSSModel!$C$4="RR",SUMPRODUCT(OFFSET($AC149,0,0,1,$CB$2),OFFSET(Profiles!$K$28,($Z149-1)*(Profiles!$I$26+1)+CH$4-SSSModel!$C$3+1,0,1,$CB$2)),
     IF(SSSModel!$C$4="ECC",$EA149*$EB149*SUMPRODUCT(OFFSET($AC149,0,MAX(0,CH$4-$DZ149-$CA$4+1),1,MIN($DZ149,CH$4-$CA$4+1)),OFFSET(Escalation!$K$24,($Y149-1)*(Escalation!$I$22+1)+CH$4-SSSModel!$C$3+1,MAX(0,CH$4-$DZ149-$CA$4+1),1,MIN($DZ149,CH$4-$CA$4+1))),
     IF(SSSModel!$C$4="PV",AJ149*$EA149*(1+SSSModel!$C$2),
     IF(SSSModel!$C$4="FCR",$EC149*SUM(OFFSET($AC149,0,MAX(CH$4-$AC$4-$DZ149+1,0),1,MIN($DZ149,CH$4-$AC$4+1))),0)))),
SUM($AC149:$BZ149)*
     IF(SSSModel!$C$4="RR",OFFSET(Profiles!$K$2,$Z149,MAX(Profiles!$C$2,AJ$4-$W149)),
     IF(SSSModel!$C$4="ECC",$EA149*$EB149*IF(MAX(Escalation!$C$2,AJ$4-$W149)&gt;$DZ149-1,0,OFFSET(Escalation!$K$2,$Y149,MAX(Escalation!$C$2,AJ$4-$W149))),
     IF(SSSModel!$C$4="PV",IF(CH$4=$W149,$EA149*(1+SSSModel!$C$2),0),
     IF(SSSModel!$C$4="FCR",IF(AND(CH$4&gt;=$W149,OFFSET(Profiles!$K$2,$Z149,MAX(Profiles!$C$2,AJ$4-$W149))&gt;0),$EC149,0),0))))))</f>
        <v>0</v>
      </c>
      <c r="CI149" s="135">
        <f ca="1">IF(OR($Z149=0,SSSModel!$C$4="CF"),AK149,
IF(LEFT($V149,3)="ON_",
     IF(SSSModel!$C$4="RR",SUMPRODUCT(OFFSET($AC149,0,0,1,$CB$2),OFFSET(Profiles!$K$28,($Z149-1)*(Profiles!$I$26+1)+CI$4-SSSModel!$C$3+1,0,1,$CB$2)),
     IF(SSSModel!$C$4="ECC",$EA149*$EB149*SUMPRODUCT(OFFSET($AC149,0,MAX(0,CI$4-$DZ149-$CA$4+1),1,MIN($DZ149,CI$4-$CA$4+1)),OFFSET(Escalation!$K$24,($Y149-1)*(Escalation!$I$22+1)+CI$4-SSSModel!$C$3+1,MAX(0,CI$4-$DZ149-$CA$4+1),1,MIN($DZ149,CI$4-$CA$4+1))),
     IF(SSSModel!$C$4="PV",AK149*$EA149*(1+SSSModel!$C$2),
     IF(SSSModel!$C$4="FCR",$EC149*SUM(OFFSET($AC149,0,MAX(CI$4-$AC$4-$DZ149+1,0),1,MIN($DZ149,CI$4-$AC$4+1))),0)))),
SUM($AC149:$BZ149)*
     IF(SSSModel!$C$4="RR",OFFSET(Profiles!$K$2,$Z149,MAX(Profiles!$C$2,AK$4-$W149)),
     IF(SSSModel!$C$4="ECC",$EA149*$EB149*IF(MAX(Escalation!$C$2,AK$4-$W149)&gt;$DZ149-1,0,OFFSET(Escalation!$K$2,$Y149,MAX(Escalation!$C$2,AK$4-$W149))),
     IF(SSSModel!$C$4="PV",IF(CI$4=$W149,$EA149*(1+SSSModel!$C$2),0),
     IF(SSSModel!$C$4="FCR",IF(AND(CI$4&gt;=$W149,OFFSET(Profiles!$K$2,$Z149,MAX(Profiles!$C$2,AK$4-$W149))&gt;0),$EC149,0),0))))))</f>
        <v>0</v>
      </c>
      <c r="CJ149" s="135">
        <f ca="1">IF(OR($Z149=0,SSSModel!$C$4="CF"),AL149,
IF(LEFT($V149,3)="ON_",
     IF(SSSModel!$C$4="RR",SUMPRODUCT(OFFSET($AC149,0,0,1,$CB$2),OFFSET(Profiles!$K$28,($Z149-1)*(Profiles!$I$26+1)+CJ$4-SSSModel!$C$3+1,0,1,$CB$2)),
     IF(SSSModel!$C$4="ECC",$EA149*$EB149*SUMPRODUCT(OFFSET($AC149,0,MAX(0,CJ$4-$DZ149-$CA$4+1),1,MIN($DZ149,CJ$4-$CA$4+1)),OFFSET(Escalation!$K$24,($Y149-1)*(Escalation!$I$22+1)+CJ$4-SSSModel!$C$3+1,MAX(0,CJ$4-$DZ149-$CA$4+1),1,MIN($DZ149,CJ$4-$CA$4+1))),
     IF(SSSModel!$C$4="PV",AL149*$EA149*(1+SSSModel!$C$2),
     IF(SSSModel!$C$4="FCR",$EC149*SUM(OFFSET($AC149,0,MAX(CJ$4-$AC$4-$DZ149+1,0),1,MIN($DZ149,CJ$4-$AC$4+1))),0)))),
SUM($AC149:$BZ149)*
     IF(SSSModel!$C$4="RR",OFFSET(Profiles!$K$2,$Z149,MAX(Profiles!$C$2,AL$4-$W149)),
     IF(SSSModel!$C$4="ECC",$EA149*$EB149*IF(MAX(Escalation!$C$2,AL$4-$W149)&gt;$DZ149-1,0,OFFSET(Escalation!$K$2,$Y149,MAX(Escalation!$C$2,AL$4-$W149))),
     IF(SSSModel!$C$4="PV",IF(CJ$4=$W149,$EA149*(1+SSSModel!$C$2),0),
     IF(SSSModel!$C$4="FCR",IF(AND(CJ$4&gt;=$W149,OFFSET(Profiles!$K$2,$Z149,MAX(Profiles!$C$2,AL$4-$W149))&gt;0),$EC149,0),0))))))</f>
        <v>0</v>
      </c>
      <c r="CK149" s="135">
        <f ca="1">IF(OR($Z149=0,SSSModel!$C$4="CF"),AM149,
IF(LEFT($V149,3)="ON_",
     IF(SSSModel!$C$4="RR",SUMPRODUCT(OFFSET($AC149,0,0,1,$CB$2),OFFSET(Profiles!$K$28,($Z149-1)*(Profiles!$I$26+1)+CK$4-SSSModel!$C$3+1,0,1,$CB$2)),
     IF(SSSModel!$C$4="ECC",$EA149*$EB149*SUMPRODUCT(OFFSET($AC149,0,MAX(0,CK$4-$DZ149-$CA$4+1),1,MIN($DZ149,CK$4-$CA$4+1)),OFFSET(Escalation!$K$24,($Y149-1)*(Escalation!$I$22+1)+CK$4-SSSModel!$C$3+1,MAX(0,CK$4-$DZ149-$CA$4+1),1,MIN($DZ149,CK$4-$CA$4+1))),
     IF(SSSModel!$C$4="PV",AM149*$EA149*(1+SSSModel!$C$2),
     IF(SSSModel!$C$4="FCR",$EC149*SUM(OFFSET($AC149,0,MAX(CK$4-$AC$4-$DZ149+1,0),1,MIN($DZ149,CK$4-$AC$4+1))),0)))),
SUM($AC149:$BZ149)*
     IF(SSSModel!$C$4="RR",OFFSET(Profiles!$K$2,$Z149,MAX(Profiles!$C$2,AM$4-$W149)),
     IF(SSSModel!$C$4="ECC",$EA149*$EB149*IF(MAX(Escalation!$C$2,AM$4-$W149)&gt;$DZ149-1,0,OFFSET(Escalation!$K$2,$Y149,MAX(Escalation!$C$2,AM$4-$W149))),
     IF(SSSModel!$C$4="PV",IF(CK$4=$W149,$EA149*(1+SSSModel!$C$2),0),
     IF(SSSModel!$C$4="FCR",IF(AND(CK$4&gt;=$W149,OFFSET(Profiles!$K$2,$Z149,MAX(Profiles!$C$2,AM$4-$W149))&gt;0),$EC149,0),0))))))</f>
        <v>0</v>
      </c>
      <c r="CL149" s="135">
        <f ca="1">IF(OR($Z149=0,SSSModel!$C$4="CF"),AN149,
IF(LEFT($V149,3)="ON_",
     IF(SSSModel!$C$4="RR",SUMPRODUCT(OFFSET($AC149,0,0,1,$CB$2),OFFSET(Profiles!$K$28,($Z149-1)*(Profiles!$I$26+1)+CL$4-SSSModel!$C$3+1,0,1,$CB$2)),
     IF(SSSModel!$C$4="ECC",$EA149*$EB149*SUMPRODUCT(OFFSET($AC149,0,MAX(0,CL$4-$DZ149-$CA$4+1),1,MIN($DZ149,CL$4-$CA$4+1)),OFFSET(Escalation!$K$24,($Y149-1)*(Escalation!$I$22+1)+CL$4-SSSModel!$C$3+1,MAX(0,CL$4-$DZ149-$CA$4+1),1,MIN($DZ149,CL$4-$CA$4+1))),
     IF(SSSModel!$C$4="PV",AN149*$EA149*(1+SSSModel!$C$2),
     IF(SSSModel!$C$4="FCR",$EC149*SUM(OFFSET($AC149,0,MAX(CL$4-$AC$4-$DZ149+1,0),1,MIN($DZ149,CL$4-$AC$4+1))),0)))),
SUM($AC149:$BZ149)*
     IF(SSSModel!$C$4="RR",OFFSET(Profiles!$K$2,$Z149,MAX(Profiles!$C$2,AN$4-$W149)),
     IF(SSSModel!$C$4="ECC",$EA149*$EB149*IF(MAX(Escalation!$C$2,AN$4-$W149)&gt;$DZ149-1,0,OFFSET(Escalation!$K$2,$Y149,MAX(Escalation!$C$2,AN$4-$W149))),
     IF(SSSModel!$C$4="PV",IF(CL$4=$W149,$EA149*(1+SSSModel!$C$2),0),
     IF(SSSModel!$C$4="FCR",IF(AND(CL$4&gt;=$W149,OFFSET(Profiles!$K$2,$Z149,MAX(Profiles!$C$2,AN$4-$W149))&gt;0),$EC149,0),0))))))</f>
        <v>0</v>
      </c>
      <c r="CM149" s="135">
        <f ca="1">IF(OR($Z149=0,SSSModel!$C$4="CF"),AO149,
IF(LEFT($V149,3)="ON_",
     IF(SSSModel!$C$4="RR",SUMPRODUCT(OFFSET($AC149,0,0,1,$CB$2),OFFSET(Profiles!$K$28,($Z149-1)*(Profiles!$I$26+1)+CM$4-SSSModel!$C$3+1,0,1,$CB$2)),
     IF(SSSModel!$C$4="ECC",$EA149*$EB149*SUMPRODUCT(OFFSET($AC149,0,MAX(0,CM$4-$DZ149-$CA$4+1),1,MIN($DZ149,CM$4-$CA$4+1)),OFFSET(Escalation!$K$24,($Y149-1)*(Escalation!$I$22+1)+CM$4-SSSModel!$C$3+1,MAX(0,CM$4-$DZ149-$CA$4+1),1,MIN($DZ149,CM$4-$CA$4+1))),
     IF(SSSModel!$C$4="PV",AO149*$EA149*(1+SSSModel!$C$2),
     IF(SSSModel!$C$4="FCR",$EC149*SUM(OFFSET($AC149,0,MAX(CM$4-$AC$4-$DZ149+1,0),1,MIN($DZ149,CM$4-$AC$4+1))),0)))),
SUM($AC149:$BZ149)*
     IF(SSSModel!$C$4="RR",OFFSET(Profiles!$K$2,$Z149,MAX(Profiles!$C$2,AO$4-$W149)),
     IF(SSSModel!$C$4="ECC",$EA149*$EB149*IF(MAX(Escalation!$C$2,AO$4-$W149)&gt;$DZ149-1,0,OFFSET(Escalation!$K$2,$Y149,MAX(Escalation!$C$2,AO$4-$W149))),
     IF(SSSModel!$C$4="PV",IF(CM$4=$W149,$EA149*(1+SSSModel!$C$2),0),
     IF(SSSModel!$C$4="FCR",IF(AND(CM$4&gt;=$W149,OFFSET(Profiles!$K$2,$Z149,MAX(Profiles!$C$2,AO$4-$W149))&gt;0),$EC149,0),0))))))</f>
        <v>0</v>
      </c>
      <c r="CN149" s="135">
        <f ca="1">IF(OR($Z149=0,SSSModel!$C$4="CF"),AP149,
IF(LEFT($V149,3)="ON_",
     IF(SSSModel!$C$4="RR",SUMPRODUCT(OFFSET($AC149,0,0,1,$CB$2),OFFSET(Profiles!$K$28,($Z149-1)*(Profiles!$I$26+1)+CN$4-SSSModel!$C$3+1,0,1,$CB$2)),
     IF(SSSModel!$C$4="ECC",$EA149*$EB149*SUMPRODUCT(OFFSET($AC149,0,MAX(0,CN$4-$DZ149-$CA$4+1),1,MIN($DZ149,CN$4-$CA$4+1)),OFFSET(Escalation!$K$24,($Y149-1)*(Escalation!$I$22+1)+CN$4-SSSModel!$C$3+1,MAX(0,CN$4-$DZ149-$CA$4+1),1,MIN($DZ149,CN$4-$CA$4+1))),
     IF(SSSModel!$C$4="PV",AP149*$EA149*(1+SSSModel!$C$2),
     IF(SSSModel!$C$4="FCR",$EC149*SUM(OFFSET($AC149,0,MAX(CN$4-$AC$4-$DZ149+1,0),1,MIN($DZ149,CN$4-$AC$4+1))),0)))),
SUM($AC149:$BZ149)*
     IF(SSSModel!$C$4="RR",OFFSET(Profiles!$K$2,$Z149,MAX(Profiles!$C$2,AP$4-$W149)),
     IF(SSSModel!$C$4="ECC",$EA149*$EB149*IF(MAX(Escalation!$C$2,AP$4-$W149)&gt;$DZ149-1,0,OFFSET(Escalation!$K$2,$Y149,MAX(Escalation!$C$2,AP$4-$W149))),
     IF(SSSModel!$C$4="PV",IF(CN$4=$W149,$EA149*(1+SSSModel!$C$2),0),
     IF(SSSModel!$C$4="FCR",IF(AND(CN$4&gt;=$W149,OFFSET(Profiles!$K$2,$Z149,MAX(Profiles!$C$2,AP$4-$W149))&gt;0),$EC149,0),0))))))</f>
        <v>0</v>
      </c>
      <c r="CO149" s="135">
        <f ca="1">IF(OR($Z149=0,SSSModel!$C$4="CF"),AQ149,
IF(LEFT($V149,3)="ON_",
     IF(SSSModel!$C$4="RR",SUMPRODUCT(OFFSET($AC149,0,0,1,$CB$2),OFFSET(Profiles!$K$28,($Z149-1)*(Profiles!$I$26+1)+CO$4-SSSModel!$C$3+1,0,1,$CB$2)),
     IF(SSSModel!$C$4="ECC",$EA149*$EB149*SUMPRODUCT(OFFSET($AC149,0,MAX(0,CO$4-$DZ149-$CA$4+1),1,MIN($DZ149,CO$4-$CA$4+1)),OFFSET(Escalation!$K$24,($Y149-1)*(Escalation!$I$22+1)+CO$4-SSSModel!$C$3+1,MAX(0,CO$4-$DZ149-$CA$4+1),1,MIN($DZ149,CO$4-$CA$4+1))),
     IF(SSSModel!$C$4="PV",AQ149*$EA149*(1+SSSModel!$C$2),
     IF(SSSModel!$C$4="FCR",$EC149*SUM(OFFSET($AC149,0,MAX(CO$4-$AC$4-$DZ149+1,0),1,MIN($DZ149,CO$4-$AC$4+1))),0)))),
SUM($AC149:$BZ149)*
     IF(SSSModel!$C$4="RR",OFFSET(Profiles!$K$2,$Z149,MAX(Profiles!$C$2,AQ$4-$W149)),
     IF(SSSModel!$C$4="ECC",$EA149*$EB149*IF(MAX(Escalation!$C$2,AQ$4-$W149)&gt;$DZ149-1,0,OFFSET(Escalation!$K$2,$Y149,MAX(Escalation!$C$2,AQ$4-$W149))),
     IF(SSSModel!$C$4="PV",IF(CO$4=$W149,$EA149*(1+SSSModel!$C$2),0),
     IF(SSSModel!$C$4="FCR",IF(AND(CO$4&gt;=$W149,OFFSET(Profiles!$K$2,$Z149,MAX(Profiles!$C$2,AQ$4-$W149))&gt;0),$EC149,0),0))))))</f>
        <v>0</v>
      </c>
      <c r="CP149" s="135">
        <f ca="1">IF(OR($Z149=0,SSSModel!$C$4="CF"),AR149,
IF(LEFT($V149,3)="ON_",
     IF(SSSModel!$C$4="RR",SUMPRODUCT(OFFSET($AC149,0,0,1,$CB$2),OFFSET(Profiles!$K$28,($Z149-1)*(Profiles!$I$26+1)+CP$4-SSSModel!$C$3+1,0,1,$CB$2)),
     IF(SSSModel!$C$4="ECC",$EA149*$EB149*SUMPRODUCT(OFFSET($AC149,0,MAX(0,CP$4-$DZ149-$CA$4+1),1,MIN($DZ149,CP$4-$CA$4+1)),OFFSET(Escalation!$K$24,($Y149-1)*(Escalation!$I$22+1)+CP$4-SSSModel!$C$3+1,MAX(0,CP$4-$DZ149-$CA$4+1),1,MIN($DZ149,CP$4-$CA$4+1))),
     IF(SSSModel!$C$4="PV",AR149*$EA149*(1+SSSModel!$C$2),
     IF(SSSModel!$C$4="FCR",$EC149*SUM(OFFSET($AC149,0,MAX(CP$4-$AC$4-$DZ149+1,0),1,MIN($DZ149,CP$4-$AC$4+1))),0)))),
SUM($AC149:$BZ149)*
     IF(SSSModel!$C$4="RR",OFFSET(Profiles!$K$2,$Z149,MAX(Profiles!$C$2,AR$4-$W149)),
     IF(SSSModel!$C$4="ECC",$EA149*$EB149*IF(MAX(Escalation!$C$2,AR$4-$W149)&gt;$DZ149-1,0,OFFSET(Escalation!$K$2,$Y149,MAX(Escalation!$C$2,AR$4-$W149))),
     IF(SSSModel!$C$4="PV",IF(CP$4=$W149,$EA149*(1+SSSModel!$C$2),0),
     IF(SSSModel!$C$4="FCR",IF(AND(CP$4&gt;=$W149,OFFSET(Profiles!$K$2,$Z149,MAX(Profiles!$C$2,AR$4-$W149))&gt;0),$EC149,0),0))))))</f>
        <v>0</v>
      </c>
      <c r="CQ149" s="135">
        <f ca="1">IF(OR($Z149=0,SSSModel!$C$4="CF"),AS149,
IF(LEFT($V149,3)="ON_",
     IF(SSSModel!$C$4="RR",SUMPRODUCT(OFFSET($AC149,0,0,1,$CB$2),OFFSET(Profiles!$K$28,($Z149-1)*(Profiles!$I$26+1)+CQ$4-SSSModel!$C$3+1,0,1,$CB$2)),
     IF(SSSModel!$C$4="ECC",$EA149*$EB149*SUMPRODUCT(OFFSET($AC149,0,MAX(0,CQ$4-$DZ149-$CA$4+1),1,MIN($DZ149,CQ$4-$CA$4+1)),OFFSET(Escalation!$K$24,($Y149-1)*(Escalation!$I$22+1)+CQ$4-SSSModel!$C$3+1,MAX(0,CQ$4-$DZ149-$CA$4+1),1,MIN($DZ149,CQ$4-$CA$4+1))),
     IF(SSSModel!$C$4="PV",AS149*$EA149*(1+SSSModel!$C$2),
     IF(SSSModel!$C$4="FCR",$EC149*SUM(OFFSET($AC149,0,MAX(CQ$4-$AC$4-$DZ149+1,0),1,MIN($DZ149,CQ$4-$AC$4+1))),0)))),
SUM($AC149:$BZ149)*
     IF(SSSModel!$C$4="RR",OFFSET(Profiles!$K$2,$Z149,MAX(Profiles!$C$2,AS$4-$W149)),
     IF(SSSModel!$C$4="ECC",$EA149*$EB149*IF(MAX(Escalation!$C$2,AS$4-$W149)&gt;$DZ149-1,0,OFFSET(Escalation!$K$2,$Y149,MAX(Escalation!$C$2,AS$4-$W149))),
     IF(SSSModel!$C$4="PV",IF(CQ$4=$W149,$EA149*(1+SSSModel!$C$2),0),
     IF(SSSModel!$C$4="FCR",IF(AND(CQ$4&gt;=$W149,OFFSET(Profiles!$K$2,$Z149,MAX(Profiles!$C$2,AS$4-$W149))&gt;0),$EC149,0),0))))))</f>
        <v>0</v>
      </c>
      <c r="CR149" s="135">
        <f ca="1">IF(OR($Z149=0,SSSModel!$C$4="CF"),AT149,
IF(LEFT($V149,3)="ON_",
     IF(SSSModel!$C$4="RR",SUMPRODUCT(OFFSET($AC149,0,0,1,$CB$2),OFFSET(Profiles!$K$28,($Z149-1)*(Profiles!$I$26+1)+CR$4-SSSModel!$C$3+1,0,1,$CB$2)),
     IF(SSSModel!$C$4="ECC",$EA149*$EB149*SUMPRODUCT(OFFSET($AC149,0,MAX(0,CR$4-$DZ149-$CA$4+1),1,MIN($DZ149,CR$4-$CA$4+1)),OFFSET(Escalation!$K$24,($Y149-1)*(Escalation!$I$22+1)+CR$4-SSSModel!$C$3+1,MAX(0,CR$4-$DZ149-$CA$4+1),1,MIN($DZ149,CR$4-$CA$4+1))),
     IF(SSSModel!$C$4="PV",AT149*$EA149*(1+SSSModel!$C$2),
     IF(SSSModel!$C$4="FCR",$EC149*SUM(OFFSET($AC149,0,MAX(CR$4-$AC$4-$DZ149+1,0),1,MIN($DZ149,CR$4-$AC$4+1))),0)))),
SUM($AC149:$BZ149)*
     IF(SSSModel!$C$4="RR",OFFSET(Profiles!$K$2,$Z149,MAX(Profiles!$C$2,AT$4-$W149)),
     IF(SSSModel!$C$4="ECC",$EA149*$EB149*IF(MAX(Escalation!$C$2,AT$4-$W149)&gt;$DZ149-1,0,OFFSET(Escalation!$K$2,$Y149,MAX(Escalation!$C$2,AT$4-$W149))),
     IF(SSSModel!$C$4="PV",IF(CR$4=$W149,$EA149*(1+SSSModel!$C$2),0),
     IF(SSSModel!$C$4="FCR",IF(AND(CR$4&gt;=$W149,OFFSET(Profiles!$K$2,$Z149,MAX(Profiles!$C$2,AT$4-$W149))&gt;0),$EC149,0),0))))))</f>
        <v>0</v>
      </c>
      <c r="CS149" s="135">
        <f ca="1">IF(OR($Z149=0,SSSModel!$C$4="CF"),AU149,
IF(LEFT($V149,3)="ON_",
     IF(SSSModel!$C$4="RR",SUMPRODUCT(OFFSET($AC149,0,0,1,$CB$2),OFFSET(Profiles!$K$28,($Z149-1)*(Profiles!$I$26+1)+CS$4-SSSModel!$C$3+1,0,1,$CB$2)),
     IF(SSSModel!$C$4="ECC",$EA149*$EB149*SUMPRODUCT(OFFSET($AC149,0,MAX(0,CS$4-$DZ149-$CA$4+1),1,MIN($DZ149,CS$4-$CA$4+1)),OFFSET(Escalation!$K$24,($Y149-1)*(Escalation!$I$22+1)+CS$4-SSSModel!$C$3+1,MAX(0,CS$4-$DZ149-$CA$4+1),1,MIN($DZ149,CS$4-$CA$4+1))),
     IF(SSSModel!$C$4="PV",AU149*$EA149*(1+SSSModel!$C$2),
     IF(SSSModel!$C$4="FCR",$EC149*SUM(OFFSET($AC149,0,MAX(CS$4-$AC$4-$DZ149+1,0),1,MIN($DZ149,CS$4-$AC$4+1))),0)))),
SUM($AC149:$BZ149)*
     IF(SSSModel!$C$4="RR",OFFSET(Profiles!$K$2,$Z149,MAX(Profiles!$C$2,AU$4-$W149)),
     IF(SSSModel!$C$4="ECC",$EA149*$EB149*IF(MAX(Escalation!$C$2,AU$4-$W149)&gt;$DZ149-1,0,OFFSET(Escalation!$K$2,$Y149,MAX(Escalation!$C$2,AU$4-$W149))),
     IF(SSSModel!$C$4="PV",IF(CS$4=$W149,$EA149*(1+SSSModel!$C$2),0),
     IF(SSSModel!$C$4="FCR",IF(AND(CS$4&gt;=$W149,OFFSET(Profiles!$K$2,$Z149,MAX(Profiles!$C$2,AU$4-$W149))&gt;0),$EC149,0),0))))))</f>
        <v>0</v>
      </c>
      <c r="CT149" s="135">
        <f ca="1">IF(OR($Z149=0,SSSModel!$C$4="CF"),AV149,
IF(LEFT($V149,3)="ON_",
     IF(SSSModel!$C$4="RR",SUMPRODUCT(OFFSET($AC149,0,0,1,$CB$2),OFFSET(Profiles!$K$28,($Z149-1)*(Profiles!$I$26+1)+CT$4-SSSModel!$C$3+1,0,1,$CB$2)),
     IF(SSSModel!$C$4="ECC",$EA149*$EB149*SUMPRODUCT(OFFSET($AC149,0,MAX(0,CT$4-$DZ149-$CA$4+1),1,MIN($DZ149,CT$4-$CA$4+1)),OFFSET(Escalation!$K$24,($Y149-1)*(Escalation!$I$22+1)+CT$4-SSSModel!$C$3+1,MAX(0,CT$4-$DZ149-$CA$4+1),1,MIN($DZ149,CT$4-$CA$4+1))),
     IF(SSSModel!$C$4="PV",AV149*$EA149*(1+SSSModel!$C$2),
     IF(SSSModel!$C$4="FCR",$EC149*SUM(OFFSET($AC149,0,MAX(CT$4-$AC$4-$DZ149+1,0),1,MIN($DZ149,CT$4-$AC$4+1))),0)))),
SUM($AC149:$BZ149)*
     IF(SSSModel!$C$4="RR",OFFSET(Profiles!$K$2,$Z149,MAX(Profiles!$C$2,AV$4-$W149)),
     IF(SSSModel!$C$4="ECC",$EA149*$EB149*IF(MAX(Escalation!$C$2,AV$4-$W149)&gt;$DZ149-1,0,OFFSET(Escalation!$K$2,$Y149,MAX(Escalation!$C$2,AV$4-$W149))),
     IF(SSSModel!$C$4="PV",IF(CT$4=$W149,$EA149*(1+SSSModel!$C$2),0),
     IF(SSSModel!$C$4="FCR",IF(AND(CT$4&gt;=$W149,OFFSET(Profiles!$K$2,$Z149,MAX(Profiles!$C$2,AV$4-$W149))&gt;0),$EC149,0),0))))))</f>
        <v>0</v>
      </c>
      <c r="CU149" s="135">
        <f ca="1">IF(OR($Z149=0,SSSModel!$C$4="CF"),AW149,
IF(LEFT($V149,3)="ON_",
     IF(SSSModel!$C$4="RR",SUMPRODUCT(OFFSET($AC149,0,0,1,$CB$2),OFFSET(Profiles!$K$28,($Z149-1)*(Profiles!$I$26+1)+CU$4-SSSModel!$C$3+1,0,1,$CB$2)),
     IF(SSSModel!$C$4="ECC",$EA149*$EB149*SUMPRODUCT(OFFSET($AC149,0,MAX(0,CU$4-$DZ149-$CA$4+1),1,MIN($DZ149,CU$4-$CA$4+1)),OFFSET(Escalation!$K$24,($Y149-1)*(Escalation!$I$22+1)+CU$4-SSSModel!$C$3+1,MAX(0,CU$4-$DZ149-$CA$4+1),1,MIN($DZ149,CU$4-$CA$4+1))),
     IF(SSSModel!$C$4="PV",AW149*$EA149*(1+SSSModel!$C$2),
     IF(SSSModel!$C$4="FCR",$EC149*SUM(OFFSET($AC149,0,MAX(CU$4-$AC$4-$DZ149+1,0),1,MIN($DZ149,CU$4-$AC$4+1))),0)))),
SUM($AC149:$BZ149)*
     IF(SSSModel!$C$4="RR",OFFSET(Profiles!$K$2,$Z149,MAX(Profiles!$C$2,AW$4-$W149)),
     IF(SSSModel!$C$4="ECC",$EA149*$EB149*IF(MAX(Escalation!$C$2,AW$4-$W149)&gt;$DZ149-1,0,OFFSET(Escalation!$K$2,$Y149,MAX(Escalation!$C$2,AW$4-$W149))),
     IF(SSSModel!$C$4="PV",IF(CU$4=$W149,$EA149*(1+SSSModel!$C$2),0),
     IF(SSSModel!$C$4="FCR",IF(AND(CU$4&gt;=$W149,OFFSET(Profiles!$K$2,$Z149,MAX(Profiles!$C$2,AW$4-$W149))&gt;0),$EC149,0),0))))))</f>
        <v>0</v>
      </c>
      <c r="CV149" s="135">
        <f ca="1">IF(OR($Z149=0,SSSModel!$C$4="CF"),AX149,
IF(LEFT($V149,3)="ON_",
     IF(SSSModel!$C$4="RR",SUMPRODUCT(OFFSET($AC149,0,0,1,$CB$2),OFFSET(Profiles!$K$28,($Z149-1)*(Profiles!$I$26+1)+CV$4-SSSModel!$C$3+1,0,1,$CB$2)),
     IF(SSSModel!$C$4="ECC",$EA149*$EB149*SUMPRODUCT(OFFSET($AC149,0,MAX(0,CV$4-$DZ149-$CA$4+1),1,MIN($DZ149,CV$4-$CA$4+1)),OFFSET(Escalation!$K$24,($Y149-1)*(Escalation!$I$22+1)+CV$4-SSSModel!$C$3+1,MAX(0,CV$4-$DZ149-$CA$4+1),1,MIN($DZ149,CV$4-$CA$4+1))),
     IF(SSSModel!$C$4="PV",AX149*$EA149*(1+SSSModel!$C$2),
     IF(SSSModel!$C$4="FCR",$EC149*SUM(OFFSET($AC149,0,MAX(CV$4-$AC$4-$DZ149+1,0),1,MIN($DZ149,CV$4-$AC$4+1))),0)))),
SUM($AC149:$BZ149)*
     IF(SSSModel!$C$4="RR",OFFSET(Profiles!$K$2,$Z149,MAX(Profiles!$C$2,AX$4-$W149)),
     IF(SSSModel!$C$4="ECC",$EA149*$EB149*IF(MAX(Escalation!$C$2,AX$4-$W149)&gt;$DZ149-1,0,OFFSET(Escalation!$K$2,$Y149,MAX(Escalation!$C$2,AX$4-$W149))),
     IF(SSSModel!$C$4="PV",IF(CV$4=$W149,$EA149*(1+SSSModel!$C$2),0),
     IF(SSSModel!$C$4="FCR",IF(AND(CV$4&gt;=$W149,OFFSET(Profiles!$K$2,$Z149,MAX(Profiles!$C$2,AX$4-$W149))&gt;0),$EC149,0),0))))))</f>
        <v>0</v>
      </c>
      <c r="CW149" s="135">
        <f ca="1">IF(OR($Z149=0,SSSModel!$C$4="CF"),AY149,
IF(LEFT($V149,3)="ON_",
     IF(SSSModel!$C$4="RR",SUMPRODUCT(OFFSET($AC149,0,0,1,$CB$2),OFFSET(Profiles!$K$28,($Z149-1)*(Profiles!$I$26+1)+CW$4-SSSModel!$C$3+1,0,1,$CB$2)),
     IF(SSSModel!$C$4="ECC",$EA149*$EB149*SUMPRODUCT(OFFSET($AC149,0,MAX(0,CW$4-$DZ149-$CA$4+1),1,MIN($DZ149,CW$4-$CA$4+1)),OFFSET(Escalation!$K$24,($Y149-1)*(Escalation!$I$22+1)+CW$4-SSSModel!$C$3+1,MAX(0,CW$4-$DZ149-$CA$4+1),1,MIN($DZ149,CW$4-$CA$4+1))),
     IF(SSSModel!$C$4="PV",AY149*$EA149*(1+SSSModel!$C$2),
     IF(SSSModel!$C$4="FCR",$EC149*SUM(OFFSET($AC149,0,MAX(CW$4-$AC$4-$DZ149+1,0),1,MIN($DZ149,CW$4-$AC$4+1))),0)))),
SUM($AC149:$BZ149)*
     IF(SSSModel!$C$4="RR",OFFSET(Profiles!$K$2,$Z149,MAX(Profiles!$C$2,AY$4-$W149)),
     IF(SSSModel!$C$4="ECC",$EA149*$EB149*IF(MAX(Escalation!$C$2,AY$4-$W149)&gt;$DZ149-1,0,OFFSET(Escalation!$K$2,$Y149,MAX(Escalation!$C$2,AY$4-$W149))),
     IF(SSSModel!$C$4="PV",IF(CW$4=$W149,$EA149*(1+SSSModel!$C$2),0),
     IF(SSSModel!$C$4="FCR",IF(AND(CW$4&gt;=$W149,OFFSET(Profiles!$K$2,$Z149,MAX(Profiles!$C$2,AY$4-$W149))&gt;0),$EC149,0),0))))))</f>
        <v>0</v>
      </c>
      <c r="CX149" s="135">
        <f ca="1">IF(OR($Z149=0,SSSModel!$C$4="CF"),AZ149,
IF(LEFT($V149,3)="ON_",
     IF(SSSModel!$C$4="RR",SUMPRODUCT(OFFSET($AC149,0,0,1,$CB$2),OFFSET(Profiles!$K$28,($Z149-1)*(Profiles!$I$26+1)+CX$4-SSSModel!$C$3+1,0,1,$CB$2)),
     IF(SSSModel!$C$4="ECC",$EA149*$EB149*SUMPRODUCT(OFFSET($AC149,0,MAX(0,CX$4-$DZ149-$CA$4+1),1,MIN($DZ149,CX$4-$CA$4+1)),OFFSET(Escalation!$K$24,($Y149-1)*(Escalation!$I$22+1)+CX$4-SSSModel!$C$3+1,MAX(0,CX$4-$DZ149-$CA$4+1),1,MIN($DZ149,CX$4-$CA$4+1))),
     IF(SSSModel!$C$4="PV",AZ149*$EA149*(1+SSSModel!$C$2),
     IF(SSSModel!$C$4="FCR",$EC149*SUM(OFFSET($AC149,0,MAX(CX$4-$AC$4-$DZ149+1,0),1,MIN($DZ149,CX$4-$AC$4+1))),0)))),
SUM($AC149:$BZ149)*
     IF(SSSModel!$C$4="RR",OFFSET(Profiles!$K$2,$Z149,MAX(Profiles!$C$2,AZ$4-$W149)),
     IF(SSSModel!$C$4="ECC",$EA149*$EB149*IF(MAX(Escalation!$C$2,AZ$4-$W149)&gt;$DZ149-1,0,OFFSET(Escalation!$K$2,$Y149,MAX(Escalation!$C$2,AZ$4-$W149))),
     IF(SSSModel!$C$4="PV",IF(CX$4=$W149,$EA149*(1+SSSModel!$C$2),0),
     IF(SSSModel!$C$4="FCR",IF(AND(CX$4&gt;=$W149,OFFSET(Profiles!$K$2,$Z149,MAX(Profiles!$C$2,AZ$4-$W149))&gt;0),$EC149,0),0))))))</f>
        <v>0</v>
      </c>
      <c r="CY149" s="135">
        <f ca="1">IF(OR($Z149=0,SSSModel!$C$4="CF"),BA149,
IF(LEFT($V149,3)="ON_",
     IF(SSSModel!$C$4="RR",SUMPRODUCT(OFFSET($AC149,0,0,1,$CB$2),OFFSET(Profiles!$K$28,($Z149-1)*(Profiles!$I$26+1)+CY$4-SSSModel!$C$3+1,0,1,$CB$2)),
     IF(SSSModel!$C$4="ECC",$EA149*$EB149*SUMPRODUCT(OFFSET($AC149,0,MAX(0,CY$4-$DZ149-$CA$4+1),1,MIN($DZ149,CY$4-$CA$4+1)),OFFSET(Escalation!$K$24,($Y149-1)*(Escalation!$I$22+1)+CY$4-SSSModel!$C$3+1,MAX(0,CY$4-$DZ149-$CA$4+1),1,MIN($DZ149,CY$4-$CA$4+1))),
     IF(SSSModel!$C$4="PV",BA149*$EA149*(1+SSSModel!$C$2),
     IF(SSSModel!$C$4="FCR",$EC149*SUM(OFFSET($AC149,0,MAX(CY$4-$AC$4-$DZ149+1,0),1,MIN($DZ149,CY$4-$AC$4+1))),0)))),
SUM($AC149:$BZ149)*
     IF(SSSModel!$C$4="RR",OFFSET(Profiles!$K$2,$Z149,MAX(Profiles!$C$2,BA$4-$W149)),
     IF(SSSModel!$C$4="ECC",$EA149*$EB149*IF(MAX(Escalation!$C$2,BA$4-$W149)&gt;$DZ149-1,0,OFFSET(Escalation!$K$2,$Y149,MAX(Escalation!$C$2,BA$4-$W149))),
     IF(SSSModel!$C$4="PV",IF(CY$4=$W149,$EA149*(1+SSSModel!$C$2),0),
     IF(SSSModel!$C$4="FCR",IF(AND(CY$4&gt;=$W149,OFFSET(Profiles!$K$2,$Z149,MAX(Profiles!$C$2,BA$4-$W149))&gt;0),$EC149,0),0))))))</f>
        <v>0</v>
      </c>
      <c r="CZ149" s="135">
        <f ca="1">IF(OR($Z149=0,SSSModel!$C$4="CF"),BB149,
IF(LEFT($V149,3)="ON_",
     IF(SSSModel!$C$4="RR",SUMPRODUCT(OFFSET($AC149,0,0,1,$CB$2),OFFSET(Profiles!$K$28,($Z149-1)*(Profiles!$I$26+1)+CZ$4-SSSModel!$C$3+1,0,1,$CB$2)),
     IF(SSSModel!$C$4="ECC",$EA149*$EB149*SUMPRODUCT(OFFSET($AC149,0,MAX(0,CZ$4-$DZ149-$CA$4+1),1,MIN($DZ149,CZ$4-$CA$4+1)),OFFSET(Escalation!$K$24,($Y149-1)*(Escalation!$I$22+1)+CZ$4-SSSModel!$C$3+1,MAX(0,CZ$4-$DZ149-$CA$4+1),1,MIN($DZ149,CZ$4-$CA$4+1))),
     IF(SSSModel!$C$4="PV",BB149*$EA149*(1+SSSModel!$C$2),
     IF(SSSModel!$C$4="FCR",$EC149*SUM(OFFSET($AC149,0,MAX(CZ$4-$AC$4-$DZ149+1,0),1,MIN($DZ149,CZ$4-$AC$4+1))),0)))),
SUM($AC149:$BZ149)*
     IF(SSSModel!$C$4="RR",OFFSET(Profiles!$K$2,$Z149,MAX(Profiles!$C$2,BB$4-$W149)),
     IF(SSSModel!$C$4="ECC",$EA149*$EB149*IF(MAX(Escalation!$C$2,BB$4-$W149)&gt;$DZ149-1,0,OFFSET(Escalation!$K$2,$Y149,MAX(Escalation!$C$2,BB$4-$W149))),
     IF(SSSModel!$C$4="PV",IF(CZ$4=$W149,$EA149*(1+SSSModel!$C$2),0),
     IF(SSSModel!$C$4="FCR",IF(AND(CZ$4&gt;=$W149,OFFSET(Profiles!$K$2,$Z149,MAX(Profiles!$C$2,BB$4-$W149))&gt;0),$EC149,0),0))))))</f>
        <v>0</v>
      </c>
      <c r="DA149" s="135">
        <f ca="1">IF(OR($Z149=0,SSSModel!$C$4="CF"),BC149,
IF(LEFT($V149,3)="ON_",
     IF(SSSModel!$C$4="RR",SUMPRODUCT(OFFSET($AC149,0,0,1,$CB$2),OFFSET(Profiles!$K$28,($Z149-1)*(Profiles!$I$26+1)+DA$4-SSSModel!$C$3+1,0,1,$CB$2)),
     IF(SSSModel!$C$4="ECC",$EA149*$EB149*SUMPRODUCT(OFFSET($AC149,0,MAX(0,DA$4-$DZ149-$CA$4+1),1,MIN($DZ149,DA$4-$CA$4+1)),OFFSET(Escalation!$K$24,($Y149-1)*(Escalation!$I$22+1)+DA$4-SSSModel!$C$3+1,MAX(0,DA$4-$DZ149-$CA$4+1),1,MIN($DZ149,DA$4-$CA$4+1))),
     IF(SSSModel!$C$4="PV",BC149*$EA149*(1+SSSModel!$C$2),
     IF(SSSModel!$C$4="FCR",$EC149*SUM(OFFSET($AC149,0,MAX(DA$4-$AC$4-$DZ149+1,0),1,MIN($DZ149,DA$4-$AC$4+1))),0)))),
SUM($AC149:$BZ149)*
     IF(SSSModel!$C$4="RR",OFFSET(Profiles!$K$2,$Z149,MAX(Profiles!$C$2,BC$4-$W149)),
     IF(SSSModel!$C$4="ECC",$EA149*$EB149*IF(MAX(Escalation!$C$2,BC$4-$W149)&gt;$DZ149-1,0,OFFSET(Escalation!$K$2,$Y149,MAX(Escalation!$C$2,BC$4-$W149))),
     IF(SSSModel!$C$4="PV",IF(DA$4=$W149,$EA149*(1+SSSModel!$C$2),0),
     IF(SSSModel!$C$4="FCR",IF(AND(DA$4&gt;=$W149,OFFSET(Profiles!$K$2,$Z149,MAX(Profiles!$C$2,BC$4-$W149))&gt;0),$EC149,0),0))))))</f>
        <v>0</v>
      </c>
      <c r="DB149" s="135">
        <f ca="1">IF(OR($Z149=0,SSSModel!$C$4="CF"),BD149,
IF(LEFT($V149,3)="ON_",
     IF(SSSModel!$C$4="RR",SUMPRODUCT(OFFSET($AC149,0,0,1,$CB$2),OFFSET(Profiles!$K$28,($Z149-1)*(Profiles!$I$26+1)+DB$4-SSSModel!$C$3+1,0,1,$CB$2)),
     IF(SSSModel!$C$4="ECC",$EA149*$EB149*SUMPRODUCT(OFFSET($AC149,0,MAX(0,DB$4-$DZ149-$CA$4+1),1,MIN($DZ149,DB$4-$CA$4+1)),OFFSET(Escalation!$K$24,($Y149-1)*(Escalation!$I$22+1)+DB$4-SSSModel!$C$3+1,MAX(0,DB$4-$DZ149-$CA$4+1),1,MIN($DZ149,DB$4-$CA$4+1))),
     IF(SSSModel!$C$4="PV",BD149*$EA149*(1+SSSModel!$C$2),
     IF(SSSModel!$C$4="FCR",$EC149*SUM(OFFSET($AC149,0,MAX(DB$4-$AC$4-$DZ149+1,0),1,MIN($DZ149,DB$4-$AC$4+1))),0)))),
SUM($AC149:$BZ149)*
     IF(SSSModel!$C$4="RR",OFFSET(Profiles!$K$2,$Z149,MAX(Profiles!$C$2,BD$4-$W149)),
     IF(SSSModel!$C$4="ECC",$EA149*$EB149*IF(MAX(Escalation!$C$2,BD$4-$W149)&gt;$DZ149-1,0,OFFSET(Escalation!$K$2,$Y149,MAX(Escalation!$C$2,BD$4-$W149))),
     IF(SSSModel!$C$4="PV",IF(DB$4=$W149,$EA149*(1+SSSModel!$C$2),0),
     IF(SSSModel!$C$4="FCR",IF(AND(DB$4&gt;=$W149,OFFSET(Profiles!$K$2,$Z149,MAX(Profiles!$C$2,BD$4-$W149))&gt;0),$EC149,0),0))))))</f>
        <v>0</v>
      </c>
      <c r="DC149" s="135">
        <f ca="1">IF(OR($Z149=0,SSSModel!$C$4="CF"),BE149,
IF(LEFT($V149,3)="ON_",
     IF(SSSModel!$C$4="RR",SUMPRODUCT(OFFSET($AC149,0,0,1,$CB$2),OFFSET(Profiles!$K$28,($Z149-1)*(Profiles!$I$26+1)+DC$4-SSSModel!$C$3+1,0,1,$CB$2)),
     IF(SSSModel!$C$4="ECC",$EA149*$EB149*SUMPRODUCT(OFFSET($AC149,0,MAX(0,DC$4-$DZ149-$CA$4+1),1,MIN($DZ149,DC$4-$CA$4+1)),OFFSET(Escalation!$K$24,($Y149-1)*(Escalation!$I$22+1)+DC$4-SSSModel!$C$3+1,MAX(0,DC$4-$DZ149-$CA$4+1),1,MIN($DZ149,DC$4-$CA$4+1))),
     IF(SSSModel!$C$4="PV",BE149*$EA149*(1+SSSModel!$C$2),
     IF(SSSModel!$C$4="FCR",$EC149*SUM(OFFSET($AC149,0,MAX(DC$4-$AC$4-$DZ149+1,0),1,MIN($DZ149,DC$4-$AC$4+1))),0)))),
SUM($AC149:$BZ149)*
     IF(SSSModel!$C$4="RR",OFFSET(Profiles!$K$2,$Z149,MAX(Profiles!$C$2,BE$4-$W149)),
     IF(SSSModel!$C$4="ECC",$EA149*$EB149*IF(MAX(Escalation!$C$2,BE$4-$W149)&gt;$DZ149-1,0,OFFSET(Escalation!$K$2,$Y149,MAX(Escalation!$C$2,BE$4-$W149))),
     IF(SSSModel!$C$4="PV",IF(DC$4=$W149,$EA149*(1+SSSModel!$C$2),0),
     IF(SSSModel!$C$4="FCR",IF(AND(DC$4&gt;=$W149,OFFSET(Profiles!$K$2,$Z149,MAX(Profiles!$C$2,BE$4-$W149))&gt;0),$EC149,0),0))))))</f>
        <v>0</v>
      </c>
      <c r="DD149" s="135">
        <f ca="1">IF(OR($Z149=0,SSSModel!$C$4="CF"),BF149,
IF(LEFT($V149,3)="ON_",
     IF(SSSModel!$C$4="RR",SUMPRODUCT(OFFSET($AC149,0,0,1,$CB$2),OFFSET(Profiles!$K$28,($Z149-1)*(Profiles!$I$26+1)+DD$4-SSSModel!$C$3+1,0,1,$CB$2)),
     IF(SSSModel!$C$4="ECC",$EA149*$EB149*SUMPRODUCT(OFFSET($AC149,0,MAX(0,DD$4-$DZ149-$CA$4+1),1,MIN($DZ149,DD$4-$CA$4+1)),OFFSET(Escalation!$K$24,($Y149-1)*(Escalation!$I$22+1)+DD$4-SSSModel!$C$3+1,MAX(0,DD$4-$DZ149-$CA$4+1),1,MIN($DZ149,DD$4-$CA$4+1))),
     IF(SSSModel!$C$4="PV",BF149*$EA149*(1+SSSModel!$C$2),
     IF(SSSModel!$C$4="FCR",$EC149*SUM(OFFSET($AC149,0,MAX(DD$4-$AC$4-$DZ149+1,0),1,MIN($DZ149,DD$4-$AC$4+1))),0)))),
SUM($AC149:$BZ149)*
     IF(SSSModel!$C$4="RR",OFFSET(Profiles!$K$2,$Z149,MAX(Profiles!$C$2,BF$4-$W149)),
     IF(SSSModel!$C$4="ECC",$EA149*$EB149*IF(MAX(Escalation!$C$2,BF$4-$W149)&gt;$DZ149-1,0,OFFSET(Escalation!$K$2,$Y149,MAX(Escalation!$C$2,BF$4-$W149))),
     IF(SSSModel!$C$4="PV",IF(DD$4=$W149,$EA149*(1+SSSModel!$C$2),0),
     IF(SSSModel!$C$4="FCR",IF(AND(DD$4&gt;=$W149,OFFSET(Profiles!$K$2,$Z149,MAX(Profiles!$C$2,BF$4-$W149))&gt;0),$EC149,0),0))))))</f>
        <v>0</v>
      </c>
      <c r="DE149" s="135">
        <f ca="1">IF(OR($Z149=0,SSSModel!$C$4="CF"),BG149,
IF(LEFT($V149,3)="ON_",
     IF(SSSModel!$C$4="RR",SUMPRODUCT(OFFSET($AC149,0,0,1,$CB$2),OFFSET(Profiles!$K$28,($Z149-1)*(Profiles!$I$26+1)+DE$4-SSSModel!$C$3+1,0,1,$CB$2)),
     IF(SSSModel!$C$4="ECC",$EA149*$EB149*SUMPRODUCT(OFFSET($AC149,0,MAX(0,DE$4-$DZ149-$CA$4+1),1,MIN($DZ149,DE$4-$CA$4+1)),OFFSET(Escalation!$K$24,($Y149-1)*(Escalation!$I$22+1)+DE$4-SSSModel!$C$3+1,MAX(0,DE$4-$DZ149-$CA$4+1),1,MIN($DZ149,DE$4-$CA$4+1))),
     IF(SSSModel!$C$4="PV",BG149*$EA149*(1+SSSModel!$C$2),
     IF(SSSModel!$C$4="FCR",$EC149*SUM(OFFSET($AC149,0,MAX(DE$4-$AC$4-$DZ149+1,0),1,MIN($DZ149,DE$4-$AC$4+1))),0)))),
SUM($AC149:$BZ149)*
     IF(SSSModel!$C$4="RR",OFFSET(Profiles!$K$2,$Z149,MAX(Profiles!$C$2,BG$4-$W149)),
     IF(SSSModel!$C$4="ECC",$EA149*$EB149*IF(MAX(Escalation!$C$2,BG$4-$W149)&gt;$DZ149-1,0,OFFSET(Escalation!$K$2,$Y149,MAX(Escalation!$C$2,BG$4-$W149))),
     IF(SSSModel!$C$4="PV",IF(DE$4=$W149,$EA149*(1+SSSModel!$C$2),0),
     IF(SSSModel!$C$4="FCR",IF(AND(DE$4&gt;=$W149,OFFSET(Profiles!$K$2,$Z149,MAX(Profiles!$C$2,BG$4-$W149))&gt;0),$EC149,0),0))))))</f>
        <v>0</v>
      </c>
      <c r="DF149" s="135">
        <f ca="1">IF(OR($Z149=0,SSSModel!$C$4="CF"),BH149,
IF(LEFT($V149,3)="ON_",
     IF(SSSModel!$C$4="RR",SUMPRODUCT(OFFSET($AC149,0,0,1,$CB$2),OFFSET(Profiles!$K$28,($Z149-1)*(Profiles!$I$26+1)+DF$4-SSSModel!$C$3+1,0,1,$CB$2)),
     IF(SSSModel!$C$4="ECC",$EA149*$EB149*SUMPRODUCT(OFFSET($AC149,0,MAX(0,DF$4-$DZ149-$CA$4+1),1,MIN($DZ149,DF$4-$CA$4+1)),OFFSET(Escalation!$K$24,($Y149-1)*(Escalation!$I$22+1)+DF$4-SSSModel!$C$3+1,MAX(0,DF$4-$DZ149-$CA$4+1),1,MIN($DZ149,DF$4-$CA$4+1))),
     IF(SSSModel!$C$4="PV",BH149*$EA149*(1+SSSModel!$C$2),
     IF(SSSModel!$C$4="FCR",$EC149*SUM(OFFSET($AC149,0,MAX(DF$4-$AC$4-$DZ149+1,0),1,MIN($DZ149,DF$4-$AC$4+1))),0)))),
SUM($AC149:$BZ149)*
     IF(SSSModel!$C$4="RR",OFFSET(Profiles!$K$2,$Z149,MAX(Profiles!$C$2,BH$4-$W149)),
     IF(SSSModel!$C$4="ECC",$EA149*$EB149*IF(MAX(Escalation!$C$2,BH$4-$W149)&gt;$DZ149-1,0,OFFSET(Escalation!$K$2,$Y149,MAX(Escalation!$C$2,BH$4-$W149))),
     IF(SSSModel!$C$4="PV",IF(DF$4=$W149,$EA149*(1+SSSModel!$C$2),0),
     IF(SSSModel!$C$4="FCR",IF(AND(DF$4&gt;=$W149,OFFSET(Profiles!$K$2,$Z149,MAX(Profiles!$C$2,BH$4-$W149))&gt;0),$EC149,0),0))))))</f>
        <v>0</v>
      </c>
      <c r="DG149" s="135">
        <f ca="1">IF(OR($Z149=0,SSSModel!$C$4="CF"),BI149,
IF(LEFT($V149,3)="ON_",
     IF(SSSModel!$C$4="RR",SUMPRODUCT(OFFSET($AC149,0,0,1,$CB$2),OFFSET(Profiles!$K$28,($Z149-1)*(Profiles!$I$26+1)+DG$4-SSSModel!$C$3+1,0,1,$CB$2)),
     IF(SSSModel!$C$4="ECC",$EA149*$EB149*SUMPRODUCT(OFFSET($AC149,0,MAX(0,DG$4-$DZ149-$CA$4+1),1,MIN($DZ149,DG$4-$CA$4+1)),OFFSET(Escalation!$K$24,($Y149-1)*(Escalation!$I$22+1)+DG$4-SSSModel!$C$3+1,MAX(0,DG$4-$DZ149-$CA$4+1),1,MIN($DZ149,DG$4-$CA$4+1))),
     IF(SSSModel!$C$4="PV",BI149*$EA149*(1+SSSModel!$C$2),
     IF(SSSModel!$C$4="FCR",$EC149*SUM(OFFSET($AC149,0,MAX(DG$4-$AC$4-$DZ149+1,0),1,MIN($DZ149,DG$4-$AC$4+1))),0)))),
SUM($AC149:$BZ149)*
     IF(SSSModel!$C$4="RR",OFFSET(Profiles!$K$2,$Z149,MAX(Profiles!$C$2,BI$4-$W149)),
     IF(SSSModel!$C$4="ECC",$EA149*$EB149*IF(MAX(Escalation!$C$2,BI$4-$W149)&gt;$DZ149-1,0,OFFSET(Escalation!$K$2,$Y149,MAX(Escalation!$C$2,BI$4-$W149))),
     IF(SSSModel!$C$4="PV",IF(DG$4=$W149,$EA149*(1+SSSModel!$C$2),0),
     IF(SSSModel!$C$4="FCR",IF(AND(DG$4&gt;=$W149,OFFSET(Profiles!$K$2,$Z149,MAX(Profiles!$C$2,BI$4-$W149))&gt;0),$EC149,0),0))))))</f>
        <v>0</v>
      </c>
      <c r="DH149" s="135">
        <f ca="1">IF(OR($Z149=0,SSSModel!$C$4="CF"),BJ149,
IF(LEFT($V149,3)="ON_",
     IF(SSSModel!$C$4="RR",SUMPRODUCT(OFFSET($AC149,0,0,1,$CB$2),OFFSET(Profiles!$K$28,($Z149-1)*(Profiles!$I$26+1)+DH$4-SSSModel!$C$3+1,0,1,$CB$2)),
     IF(SSSModel!$C$4="ECC",$EA149*$EB149*SUMPRODUCT(OFFSET($AC149,0,MAX(0,DH$4-$DZ149-$CA$4+1),1,MIN($DZ149,DH$4-$CA$4+1)),OFFSET(Escalation!$K$24,($Y149-1)*(Escalation!$I$22+1)+DH$4-SSSModel!$C$3+1,MAX(0,DH$4-$DZ149-$CA$4+1),1,MIN($DZ149,DH$4-$CA$4+1))),
     IF(SSSModel!$C$4="PV",BJ149*$EA149*(1+SSSModel!$C$2),
     IF(SSSModel!$C$4="FCR",$EC149*SUM(OFFSET($AC149,0,MAX(DH$4-$AC$4-$DZ149+1,0),1,MIN($DZ149,DH$4-$AC$4+1))),0)))),
SUM($AC149:$BZ149)*
     IF(SSSModel!$C$4="RR",OFFSET(Profiles!$K$2,$Z149,MAX(Profiles!$C$2,BJ$4-$W149)),
     IF(SSSModel!$C$4="ECC",$EA149*$EB149*IF(MAX(Escalation!$C$2,BJ$4-$W149)&gt;$DZ149-1,0,OFFSET(Escalation!$K$2,$Y149,MAX(Escalation!$C$2,BJ$4-$W149))),
     IF(SSSModel!$C$4="PV",IF(DH$4=$W149,$EA149*(1+SSSModel!$C$2),0),
     IF(SSSModel!$C$4="FCR",IF(AND(DH$4&gt;=$W149,OFFSET(Profiles!$K$2,$Z149,MAX(Profiles!$C$2,BJ$4-$W149))&gt;0),$EC149,0),0))))))</f>
        <v>0</v>
      </c>
      <c r="DI149" s="135">
        <f ca="1">IF(OR($Z149=0,SSSModel!$C$4="CF"),BK149,
IF(LEFT($V149,3)="ON_",
     IF(SSSModel!$C$4="RR",SUMPRODUCT(OFFSET($AC149,0,0,1,$CB$2),OFFSET(Profiles!$K$28,($Z149-1)*(Profiles!$I$26+1)+DI$4-SSSModel!$C$3+1,0,1,$CB$2)),
     IF(SSSModel!$C$4="ECC",$EA149*$EB149*SUMPRODUCT(OFFSET($AC149,0,MAX(0,DI$4-$DZ149-$CA$4+1),1,MIN($DZ149,DI$4-$CA$4+1)),OFFSET(Escalation!$K$24,($Y149-1)*(Escalation!$I$22+1)+DI$4-SSSModel!$C$3+1,MAX(0,DI$4-$DZ149-$CA$4+1),1,MIN($DZ149,DI$4-$CA$4+1))),
     IF(SSSModel!$C$4="PV",BK149*$EA149*(1+SSSModel!$C$2),
     IF(SSSModel!$C$4="FCR",$EC149*SUM(OFFSET($AC149,0,MAX(DI$4-$AC$4-$DZ149+1,0),1,MIN($DZ149,DI$4-$AC$4+1))),0)))),
SUM($AC149:$BZ149)*
     IF(SSSModel!$C$4="RR",OFFSET(Profiles!$K$2,$Z149,MAX(Profiles!$C$2,BK$4-$W149)),
     IF(SSSModel!$C$4="ECC",$EA149*$EB149*IF(MAX(Escalation!$C$2,BK$4-$W149)&gt;$DZ149-1,0,OFFSET(Escalation!$K$2,$Y149,MAX(Escalation!$C$2,BK$4-$W149))),
     IF(SSSModel!$C$4="PV",IF(DI$4=$W149,$EA149*(1+SSSModel!$C$2),0),
     IF(SSSModel!$C$4="FCR",IF(AND(DI$4&gt;=$W149,OFFSET(Profiles!$K$2,$Z149,MAX(Profiles!$C$2,BK$4-$W149))&gt;0),$EC149,0),0))))))</f>
        <v>0</v>
      </c>
      <c r="DJ149" s="135">
        <f ca="1">IF(OR($Z149=0,SSSModel!$C$4="CF"),BL149,
IF(LEFT($V149,3)="ON_",
     IF(SSSModel!$C$4="RR",SUMPRODUCT(OFFSET($AC149,0,0,1,$CB$2),OFFSET(Profiles!$K$28,($Z149-1)*(Profiles!$I$26+1)+DJ$4-SSSModel!$C$3+1,0,1,$CB$2)),
     IF(SSSModel!$C$4="ECC",$EA149*$EB149*SUMPRODUCT(OFFSET($AC149,0,MAX(0,DJ$4-$DZ149-$CA$4+1),1,MIN($DZ149,DJ$4-$CA$4+1)),OFFSET(Escalation!$K$24,($Y149-1)*(Escalation!$I$22+1)+DJ$4-SSSModel!$C$3+1,MAX(0,DJ$4-$DZ149-$CA$4+1),1,MIN($DZ149,DJ$4-$CA$4+1))),
     IF(SSSModel!$C$4="PV",BL149*$EA149*(1+SSSModel!$C$2),
     IF(SSSModel!$C$4="FCR",$EC149*SUM(OFFSET($AC149,0,MAX(DJ$4-$AC$4-$DZ149+1,0),1,MIN($DZ149,DJ$4-$AC$4+1))),0)))),
SUM($AC149:$BZ149)*
     IF(SSSModel!$C$4="RR",OFFSET(Profiles!$K$2,$Z149,MAX(Profiles!$C$2,BL$4-$W149)),
     IF(SSSModel!$C$4="ECC",$EA149*$EB149*IF(MAX(Escalation!$C$2,BL$4-$W149)&gt;$DZ149-1,0,OFFSET(Escalation!$K$2,$Y149,MAX(Escalation!$C$2,BL$4-$W149))),
     IF(SSSModel!$C$4="PV",IF(DJ$4=$W149,$EA149*(1+SSSModel!$C$2),0),
     IF(SSSModel!$C$4="FCR",IF(AND(DJ$4&gt;=$W149,OFFSET(Profiles!$K$2,$Z149,MAX(Profiles!$C$2,BL$4-$W149))&gt;0),$EC149,0),0))))))</f>
        <v>0</v>
      </c>
      <c r="DK149" s="135">
        <f ca="1">IF(OR($Z149=0,SSSModel!$C$4="CF"),BM149,
IF(LEFT($V149,3)="ON_",
     IF(SSSModel!$C$4="RR",SUMPRODUCT(OFFSET($AC149,0,0,1,$CB$2),OFFSET(Profiles!$K$28,($Z149-1)*(Profiles!$I$26+1)+DK$4-SSSModel!$C$3+1,0,1,$CB$2)),
     IF(SSSModel!$C$4="ECC",$EA149*$EB149*SUMPRODUCT(OFFSET($AC149,0,MAX(0,DK$4-$DZ149-$CA$4+1),1,MIN($DZ149,DK$4-$CA$4+1)),OFFSET(Escalation!$K$24,($Y149-1)*(Escalation!$I$22+1)+DK$4-SSSModel!$C$3+1,MAX(0,DK$4-$DZ149-$CA$4+1),1,MIN($DZ149,DK$4-$CA$4+1))),
     IF(SSSModel!$C$4="PV",BM149*$EA149*(1+SSSModel!$C$2),
     IF(SSSModel!$C$4="FCR",$EC149*SUM(OFFSET($AC149,0,MAX(DK$4-$AC$4-$DZ149+1,0),1,MIN($DZ149,DK$4-$AC$4+1))),0)))),
SUM($AC149:$BZ149)*
     IF(SSSModel!$C$4="RR",OFFSET(Profiles!$K$2,$Z149,MAX(Profiles!$C$2,BM$4-$W149)),
     IF(SSSModel!$C$4="ECC",$EA149*$EB149*IF(MAX(Escalation!$C$2,BM$4-$W149)&gt;$DZ149-1,0,OFFSET(Escalation!$K$2,$Y149,MAX(Escalation!$C$2,BM$4-$W149))),
     IF(SSSModel!$C$4="PV",IF(DK$4=$W149,$EA149*(1+SSSModel!$C$2),0),
     IF(SSSModel!$C$4="FCR",IF(AND(DK$4&gt;=$W149,OFFSET(Profiles!$K$2,$Z149,MAX(Profiles!$C$2,BM$4-$W149))&gt;0),$EC149,0),0))))))</f>
        <v>0</v>
      </c>
      <c r="DL149" s="135">
        <f ca="1">IF(OR($Z149=0,SSSModel!$C$4="CF"),BN149,
IF(LEFT($V149,3)="ON_",
     IF(SSSModel!$C$4="RR",SUMPRODUCT(OFFSET($AC149,0,0,1,$CB$2),OFFSET(Profiles!$K$28,($Z149-1)*(Profiles!$I$26+1)+DL$4-SSSModel!$C$3+1,0,1,$CB$2)),
     IF(SSSModel!$C$4="ECC",$EA149*$EB149*SUMPRODUCT(OFFSET($AC149,0,MAX(0,DL$4-$DZ149-$CA$4+1),1,MIN($DZ149,DL$4-$CA$4+1)),OFFSET(Escalation!$K$24,($Y149-1)*(Escalation!$I$22+1)+DL$4-SSSModel!$C$3+1,MAX(0,DL$4-$DZ149-$CA$4+1),1,MIN($DZ149,DL$4-$CA$4+1))),
     IF(SSSModel!$C$4="PV",BN149*$EA149*(1+SSSModel!$C$2),
     IF(SSSModel!$C$4="FCR",$EC149*SUM(OFFSET($AC149,0,MAX(DL$4-$AC$4-$DZ149+1,0),1,MIN($DZ149,DL$4-$AC$4+1))),0)))),
SUM($AC149:$BZ149)*
     IF(SSSModel!$C$4="RR",OFFSET(Profiles!$K$2,$Z149,MAX(Profiles!$C$2,BN$4-$W149)),
     IF(SSSModel!$C$4="ECC",$EA149*$EB149*IF(MAX(Escalation!$C$2,BN$4-$W149)&gt;$DZ149-1,0,OFFSET(Escalation!$K$2,$Y149,MAX(Escalation!$C$2,BN$4-$W149))),
     IF(SSSModel!$C$4="PV",IF(DL$4=$W149,$EA149*(1+SSSModel!$C$2),0),
     IF(SSSModel!$C$4="FCR",IF(AND(DL$4&gt;=$W149,OFFSET(Profiles!$K$2,$Z149,MAX(Profiles!$C$2,BN$4-$W149))&gt;0),$EC149,0),0))))))</f>
        <v>0</v>
      </c>
      <c r="DM149" s="135">
        <f ca="1">IF(OR($Z149=0,SSSModel!$C$4="CF"),BO149,
IF(LEFT($V149,3)="ON_",
     IF(SSSModel!$C$4="RR",SUMPRODUCT(OFFSET($AC149,0,0,1,$CB$2),OFFSET(Profiles!$K$28,($Z149-1)*(Profiles!$I$26+1)+DM$4-SSSModel!$C$3+1,0,1,$CB$2)),
     IF(SSSModel!$C$4="ECC",$EA149*$EB149*SUMPRODUCT(OFFSET($AC149,0,MAX(0,DM$4-$DZ149-$CA$4+1),1,MIN($DZ149,DM$4-$CA$4+1)),OFFSET(Escalation!$K$24,($Y149-1)*(Escalation!$I$22+1)+DM$4-SSSModel!$C$3+1,MAX(0,DM$4-$DZ149-$CA$4+1),1,MIN($DZ149,DM$4-$CA$4+1))),
     IF(SSSModel!$C$4="PV",BO149*$EA149*(1+SSSModel!$C$2),
     IF(SSSModel!$C$4="FCR",$EC149*SUM(OFFSET($AC149,0,MAX(DM$4-$AC$4-$DZ149+1,0),1,MIN($DZ149,DM$4-$AC$4+1))),0)))),
SUM($AC149:$BZ149)*
     IF(SSSModel!$C$4="RR",OFFSET(Profiles!$K$2,$Z149,MAX(Profiles!$C$2,BO$4-$W149)),
     IF(SSSModel!$C$4="ECC",$EA149*$EB149*IF(MAX(Escalation!$C$2,BO$4-$W149)&gt;$DZ149-1,0,OFFSET(Escalation!$K$2,$Y149,MAX(Escalation!$C$2,BO$4-$W149))),
     IF(SSSModel!$C$4="PV",IF(DM$4=$W149,$EA149*(1+SSSModel!$C$2),0),
     IF(SSSModel!$C$4="FCR",IF(AND(DM$4&gt;=$W149,OFFSET(Profiles!$K$2,$Z149,MAX(Profiles!$C$2,BO$4-$W149))&gt;0),$EC149,0),0))))))</f>
        <v>0</v>
      </c>
      <c r="DN149" s="135">
        <f ca="1">IF(OR($Z149=0,SSSModel!$C$4="CF"),BP149,
IF(LEFT($V149,3)="ON_",
     IF(SSSModel!$C$4="RR",SUMPRODUCT(OFFSET($AC149,0,0,1,$CB$2),OFFSET(Profiles!$K$28,($Z149-1)*(Profiles!$I$26+1)+DN$4-SSSModel!$C$3+1,0,1,$CB$2)),
     IF(SSSModel!$C$4="ECC",$EA149*$EB149*SUMPRODUCT(OFFSET($AC149,0,MAX(0,DN$4-$DZ149-$CA$4+1),1,MIN($DZ149,DN$4-$CA$4+1)),OFFSET(Escalation!$K$24,($Y149-1)*(Escalation!$I$22+1)+DN$4-SSSModel!$C$3+1,MAX(0,DN$4-$DZ149-$CA$4+1),1,MIN($DZ149,DN$4-$CA$4+1))),
     IF(SSSModel!$C$4="PV",BP149*$EA149*(1+SSSModel!$C$2),
     IF(SSSModel!$C$4="FCR",$EC149*SUM(OFFSET($AC149,0,MAX(DN$4-$AC$4-$DZ149+1,0),1,MIN($DZ149,DN$4-$AC$4+1))),0)))),
SUM($AC149:$BZ149)*
     IF(SSSModel!$C$4="RR",OFFSET(Profiles!$K$2,$Z149,MAX(Profiles!$C$2,BP$4-$W149)),
     IF(SSSModel!$C$4="ECC",$EA149*$EB149*IF(MAX(Escalation!$C$2,BP$4-$W149)&gt;$DZ149-1,0,OFFSET(Escalation!$K$2,$Y149,MAX(Escalation!$C$2,BP$4-$W149))),
     IF(SSSModel!$C$4="PV",IF(DN$4=$W149,$EA149*(1+SSSModel!$C$2),0),
     IF(SSSModel!$C$4="FCR",IF(AND(DN$4&gt;=$W149,OFFSET(Profiles!$K$2,$Z149,MAX(Profiles!$C$2,BP$4-$W149))&gt;0),$EC149,0),0))))))</f>
        <v>0</v>
      </c>
      <c r="DO149" s="135">
        <f ca="1">IF(OR($Z149=0,SSSModel!$C$4="CF"),BQ149,
IF(LEFT($V149,3)="ON_",
     IF(SSSModel!$C$4="RR",SUMPRODUCT(OFFSET($AC149,0,0,1,$CB$2),OFFSET(Profiles!$K$28,($Z149-1)*(Profiles!$I$26+1)+DO$4-SSSModel!$C$3+1,0,1,$CB$2)),
     IF(SSSModel!$C$4="ECC",$EA149*$EB149*SUMPRODUCT(OFFSET($AC149,0,MAX(0,DO$4-$DZ149-$CA$4+1),1,MIN($DZ149,DO$4-$CA$4+1)),OFFSET(Escalation!$K$24,($Y149-1)*(Escalation!$I$22+1)+DO$4-SSSModel!$C$3+1,MAX(0,DO$4-$DZ149-$CA$4+1),1,MIN($DZ149,DO$4-$CA$4+1))),
     IF(SSSModel!$C$4="PV",BQ149*$EA149*(1+SSSModel!$C$2),
     IF(SSSModel!$C$4="FCR",$EC149*SUM(OFFSET($AC149,0,MAX(DO$4-$AC$4-$DZ149+1,0),1,MIN($DZ149,DO$4-$AC$4+1))),0)))),
SUM($AC149:$BZ149)*
     IF(SSSModel!$C$4="RR",OFFSET(Profiles!$K$2,$Z149,MAX(Profiles!$C$2,BQ$4-$W149)),
     IF(SSSModel!$C$4="ECC",$EA149*$EB149*IF(MAX(Escalation!$C$2,BQ$4-$W149)&gt;$DZ149-1,0,OFFSET(Escalation!$K$2,$Y149,MAX(Escalation!$C$2,BQ$4-$W149))),
     IF(SSSModel!$C$4="PV",IF(DO$4=$W149,$EA149*(1+SSSModel!$C$2),0),
     IF(SSSModel!$C$4="FCR",IF(AND(DO$4&gt;=$W149,OFFSET(Profiles!$K$2,$Z149,MAX(Profiles!$C$2,BQ$4-$W149))&gt;0),$EC149,0),0))))))</f>
        <v>0</v>
      </c>
      <c r="DP149" s="135">
        <f ca="1">IF(OR($Z149=0,SSSModel!$C$4="CF"),BR149,
IF(LEFT($V149,3)="ON_",
     IF(SSSModel!$C$4="RR",SUMPRODUCT(OFFSET($AC149,0,0,1,$CB$2),OFFSET(Profiles!$K$28,($Z149-1)*(Profiles!$I$26+1)+DP$4-SSSModel!$C$3+1,0,1,$CB$2)),
     IF(SSSModel!$C$4="ECC",$EA149*$EB149*SUMPRODUCT(OFFSET($AC149,0,MAX(0,DP$4-$DZ149-$CA$4+1),1,MIN($DZ149,DP$4-$CA$4+1)),OFFSET(Escalation!$K$24,($Y149-1)*(Escalation!$I$22+1)+DP$4-SSSModel!$C$3+1,MAX(0,DP$4-$DZ149-$CA$4+1),1,MIN($DZ149,DP$4-$CA$4+1))),
     IF(SSSModel!$C$4="PV",BR149*$EA149*(1+SSSModel!$C$2),
     IF(SSSModel!$C$4="FCR",$EC149*SUM(OFFSET($AC149,0,MAX(DP$4-$AC$4-$DZ149+1,0),1,MIN($DZ149,DP$4-$AC$4+1))),0)))),
SUM($AC149:$BZ149)*
     IF(SSSModel!$C$4="RR",OFFSET(Profiles!$K$2,$Z149,MAX(Profiles!$C$2,BR$4-$W149)),
     IF(SSSModel!$C$4="ECC",$EA149*$EB149*IF(MAX(Escalation!$C$2,BR$4-$W149)&gt;$DZ149-1,0,OFFSET(Escalation!$K$2,$Y149,MAX(Escalation!$C$2,BR$4-$W149))),
     IF(SSSModel!$C$4="PV",IF(DP$4=$W149,$EA149*(1+SSSModel!$C$2),0),
     IF(SSSModel!$C$4="FCR",IF(AND(DP$4&gt;=$W149,OFFSET(Profiles!$K$2,$Z149,MAX(Profiles!$C$2,BR$4-$W149))&gt;0),$EC149,0),0))))))</f>
        <v>0</v>
      </c>
      <c r="DQ149" s="135">
        <f ca="1">IF(OR($Z149=0,SSSModel!$C$4="CF"),BS149,
IF(LEFT($V149,3)="ON_",
     IF(SSSModel!$C$4="RR",SUMPRODUCT(OFFSET($AC149,0,0,1,$CB$2),OFFSET(Profiles!$K$28,($Z149-1)*(Profiles!$I$26+1)+DQ$4-SSSModel!$C$3+1,0,1,$CB$2)),
     IF(SSSModel!$C$4="ECC",$EA149*$EB149*SUMPRODUCT(OFFSET($AC149,0,MAX(0,DQ$4-$DZ149-$CA$4+1),1,MIN($DZ149,DQ$4-$CA$4+1)),OFFSET(Escalation!$K$24,($Y149-1)*(Escalation!$I$22+1)+DQ$4-SSSModel!$C$3+1,MAX(0,DQ$4-$DZ149-$CA$4+1),1,MIN($DZ149,DQ$4-$CA$4+1))),
     IF(SSSModel!$C$4="PV",BS149*$EA149*(1+SSSModel!$C$2),
     IF(SSSModel!$C$4="FCR",$EC149*SUM(OFFSET($AC149,0,MAX(DQ$4-$AC$4-$DZ149+1,0),1,MIN($DZ149,DQ$4-$AC$4+1))),0)))),
SUM($AC149:$BZ149)*
     IF(SSSModel!$C$4="RR",OFFSET(Profiles!$K$2,$Z149,MAX(Profiles!$C$2,BS$4-$W149)),
     IF(SSSModel!$C$4="ECC",$EA149*$EB149*IF(MAX(Escalation!$C$2,BS$4-$W149)&gt;$DZ149-1,0,OFFSET(Escalation!$K$2,$Y149,MAX(Escalation!$C$2,BS$4-$W149))),
     IF(SSSModel!$C$4="PV",IF(DQ$4=$W149,$EA149*(1+SSSModel!$C$2),0),
     IF(SSSModel!$C$4="FCR",IF(AND(DQ$4&gt;=$W149,OFFSET(Profiles!$K$2,$Z149,MAX(Profiles!$C$2,BS$4-$W149))&gt;0),$EC149,0),0))))))</f>
        <v>0</v>
      </c>
      <c r="DR149" s="135">
        <f ca="1">IF(OR($Z149=0,SSSModel!$C$4="CF"),BT149,
IF(LEFT($V149,3)="ON_",
     IF(SSSModel!$C$4="RR",SUMPRODUCT(OFFSET($AC149,0,0,1,$CB$2),OFFSET(Profiles!$K$28,($Z149-1)*(Profiles!$I$26+1)+DR$4-SSSModel!$C$3+1,0,1,$CB$2)),
     IF(SSSModel!$C$4="ECC",$EA149*$EB149*SUMPRODUCT(OFFSET($AC149,0,MAX(0,DR$4-$DZ149-$CA$4+1),1,MIN($DZ149,DR$4-$CA$4+1)),OFFSET(Escalation!$K$24,($Y149-1)*(Escalation!$I$22+1)+DR$4-SSSModel!$C$3+1,MAX(0,DR$4-$DZ149-$CA$4+1),1,MIN($DZ149,DR$4-$CA$4+1))),
     IF(SSSModel!$C$4="PV",BT149*$EA149*(1+SSSModel!$C$2),
     IF(SSSModel!$C$4="FCR",$EC149*SUM(OFFSET($AC149,0,MAX(DR$4-$AC$4-$DZ149+1,0),1,MIN($DZ149,DR$4-$AC$4+1))),0)))),
SUM($AC149:$BZ149)*
     IF(SSSModel!$C$4="RR",OFFSET(Profiles!$K$2,$Z149,MAX(Profiles!$C$2,BT$4-$W149)),
     IF(SSSModel!$C$4="ECC",$EA149*$EB149*IF(MAX(Escalation!$C$2,BT$4-$W149)&gt;$DZ149-1,0,OFFSET(Escalation!$K$2,$Y149,MAX(Escalation!$C$2,BT$4-$W149))),
     IF(SSSModel!$C$4="PV",IF(DR$4=$W149,$EA149*(1+SSSModel!$C$2),0),
     IF(SSSModel!$C$4="FCR",IF(AND(DR$4&gt;=$W149,OFFSET(Profiles!$K$2,$Z149,MAX(Profiles!$C$2,BT$4-$W149))&gt;0),$EC149,0),0))))))</f>
        <v>0</v>
      </c>
      <c r="DS149" s="135">
        <f ca="1">IF(OR($Z149=0,SSSModel!$C$4="CF"),BU149,
IF(LEFT($V149,3)="ON_",
     IF(SSSModel!$C$4="RR",SUMPRODUCT(OFFSET($AC149,0,0,1,$CB$2),OFFSET(Profiles!$K$28,($Z149-1)*(Profiles!$I$26+1)+DS$4-SSSModel!$C$3+1,0,1,$CB$2)),
     IF(SSSModel!$C$4="ECC",$EA149*$EB149*SUMPRODUCT(OFFSET($AC149,0,MAX(0,DS$4-$DZ149-$CA$4+1),1,MIN($DZ149,DS$4-$CA$4+1)),OFFSET(Escalation!$K$24,($Y149-1)*(Escalation!$I$22+1)+DS$4-SSSModel!$C$3+1,MAX(0,DS$4-$DZ149-$CA$4+1),1,MIN($DZ149,DS$4-$CA$4+1))),
     IF(SSSModel!$C$4="PV",BU149*$EA149*(1+SSSModel!$C$2),
     IF(SSSModel!$C$4="FCR",$EC149*SUM(OFFSET($AC149,0,MAX(DS$4-$AC$4-$DZ149+1,0),1,MIN($DZ149,DS$4-$AC$4+1))),0)))),
SUM($AC149:$BZ149)*
     IF(SSSModel!$C$4="RR",OFFSET(Profiles!$K$2,$Z149,MAX(Profiles!$C$2,BU$4-$W149)),
     IF(SSSModel!$C$4="ECC",$EA149*$EB149*IF(MAX(Escalation!$C$2,BU$4-$W149)&gt;$DZ149-1,0,OFFSET(Escalation!$K$2,$Y149,MAX(Escalation!$C$2,BU$4-$W149))),
     IF(SSSModel!$C$4="PV",IF(DS$4=$W149,$EA149*(1+SSSModel!$C$2),0),
     IF(SSSModel!$C$4="FCR",IF(AND(DS$4&gt;=$W149,OFFSET(Profiles!$K$2,$Z149,MAX(Profiles!$C$2,BU$4-$W149))&gt;0),$EC149,0),0))))))</f>
        <v>0</v>
      </c>
      <c r="DT149" s="135">
        <f ca="1">IF(OR($Z149=0,SSSModel!$C$4="CF"),BV149,
IF(LEFT($V149,3)="ON_",
     IF(SSSModel!$C$4="RR",SUMPRODUCT(OFFSET($AC149,0,0,1,$CB$2),OFFSET(Profiles!$K$28,($Z149-1)*(Profiles!$I$26+1)+DT$4-SSSModel!$C$3+1,0,1,$CB$2)),
     IF(SSSModel!$C$4="ECC",$EA149*$EB149*SUMPRODUCT(OFFSET($AC149,0,MAX(0,DT$4-$DZ149-$CA$4+1),1,MIN($DZ149,DT$4-$CA$4+1)),OFFSET(Escalation!$K$24,($Y149-1)*(Escalation!$I$22+1)+DT$4-SSSModel!$C$3+1,MAX(0,DT$4-$DZ149-$CA$4+1),1,MIN($DZ149,DT$4-$CA$4+1))),
     IF(SSSModel!$C$4="PV",BV149*$EA149*(1+SSSModel!$C$2),
     IF(SSSModel!$C$4="FCR",$EC149*SUM(OFFSET($AC149,0,MAX(DT$4-$AC$4-$DZ149+1,0),1,MIN($DZ149,DT$4-$AC$4+1))),0)))),
SUM($AC149:$BZ149)*
     IF(SSSModel!$C$4="RR",OFFSET(Profiles!$K$2,$Z149,MAX(Profiles!$C$2,BV$4-$W149)),
     IF(SSSModel!$C$4="ECC",$EA149*$EB149*IF(MAX(Escalation!$C$2,BV$4-$W149)&gt;$DZ149-1,0,OFFSET(Escalation!$K$2,$Y149,MAX(Escalation!$C$2,BV$4-$W149))),
     IF(SSSModel!$C$4="PV",IF(DT$4=$W149,$EA149*(1+SSSModel!$C$2),0),
     IF(SSSModel!$C$4="FCR",IF(AND(DT$4&gt;=$W149,OFFSET(Profiles!$K$2,$Z149,MAX(Profiles!$C$2,BV$4-$W149))&gt;0),$EC149,0),0))))))</f>
        <v>0</v>
      </c>
      <c r="DU149" s="135">
        <f ca="1">IF(OR($Z149=0,SSSModel!$C$4="CF"),BW149,
IF(LEFT($V149,3)="ON_",
     IF(SSSModel!$C$4="RR",SUMPRODUCT(OFFSET($AC149,0,0,1,$CB$2),OFFSET(Profiles!$K$28,($Z149-1)*(Profiles!$I$26+1)+DU$4-SSSModel!$C$3+1,0,1,$CB$2)),
     IF(SSSModel!$C$4="ECC",$EA149*$EB149*SUMPRODUCT(OFFSET($AC149,0,MAX(0,DU$4-$DZ149-$CA$4+1),1,MIN($DZ149,DU$4-$CA$4+1)),OFFSET(Escalation!$K$24,($Y149-1)*(Escalation!$I$22+1)+DU$4-SSSModel!$C$3+1,MAX(0,DU$4-$DZ149-$CA$4+1),1,MIN($DZ149,DU$4-$CA$4+1))),
     IF(SSSModel!$C$4="PV",BW149*$EA149*(1+SSSModel!$C$2),
     IF(SSSModel!$C$4="FCR",$EC149*SUM(OFFSET($AC149,0,MAX(DU$4-$AC$4-$DZ149+1,0),1,MIN($DZ149,DU$4-$AC$4+1))),0)))),
SUM($AC149:$BZ149)*
     IF(SSSModel!$C$4="RR",OFFSET(Profiles!$K$2,$Z149,MAX(Profiles!$C$2,BW$4-$W149)),
     IF(SSSModel!$C$4="ECC",$EA149*$EB149*IF(MAX(Escalation!$C$2,BW$4-$W149)&gt;$DZ149-1,0,OFFSET(Escalation!$K$2,$Y149,MAX(Escalation!$C$2,BW$4-$W149))),
     IF(SSSModel!$C$4="PV",IF(DU$4=$W149,$EA149*(1+SSSModel!$C$2),0),
     IF(SSSModel!$C$4="FCR",IF(AND(DU$4&gt;=$W149,OFFSET(Profiles!$K$2,$Z149,MAX(Profiles!$C$2,BW$4-$W149))&gt;0),$EC149,0),0))))))</f>
        <v>0</v>
      </c>
      <c r="DV149" s="136">
        <f ca="1">IF(OR($Z149=0,SSSModel!$C$4="CF"),BX149,
IF(LEFT($V149,3)="ON_",
     IF(SSSModel!$C$4="RR",SUMPRODUCT(OFFSET($AC149,0,0,1,$CB$2),OFFSET(Profiles!$K$28,($Z149-1)*(Profiles!$I$26+1)+DV$4-SSSModel!$C$3+1,0,1,$CB$2)),
     IF(SSSModel!$C$4="ECC",$EA149*$EB149*SUMPRODUCT(OFFSET($AC149,0,MAX(0,DV$4-$DZ149-$CA$4+1),1,MIN($DZ149,DV$4-$CA$4+1)),OFFSET(Escalation!$K$24,($Y149-1)*(Escalation!$I$22+1)+DV$4-SSSModel!$C$3+1,MAX(0,DV$4-$DZ149-$CA$4+1),1,MIN($DZ149,DV$4-$CA$4+1))),
     IF(SSSModel!$C$4="PV",BX149*$EA149*(1+SSSModel!$C$2),
     IF(SSSModel!$C$4="FCR",$EC149*SUM(OFFSET($AC149,0,MAX(DV$4-$AC$4-$DZ149+1,0),1,MIN($DZ149,DV$4-$AC$4+1))),0)))),
SUM($AC149:$BZ149)*
     IF(SSSModel!$C$4="RR",OFFSET(Profiles!$K$2,$Z149,MAX(Profiles!$C$2,BX$4-$W149)),
     IF(SSSModel!$C$4="ECC",$EA149*$EB149*IF(MAX(Escalation!$C$2,BX$4-$W149)&gt;$DZ149-1,0,OFFSET(Escalation!$K$2,$Y149,MAX(Escalation!$C$2,BX$4-$W149))),
     IF(SSSModel!$C$4="PV",IF(DV$4=$W149,$EA149*(1+SSSModel!$C$2),0),
     IF(SSSModel!$C$4="FCR",IF(AND(DV$4&gt;=$W149,OFFSET(Profiles!$K$2,$Z149,MAX(Profiles!$C$2,BX$4-$W149))&gt;0),$EC149,0),0))))))</f>
        <v>0</v>
      </c>
      <c r="DW149" s="136">
        <f ca="1">IF(OR($Z149=0,SSSModel!$C$4="CF"),BY149,
IF(LEFT($V149,3)="ON_",
     IF(SSSModel!$C$4="RR",SUMPRODUCT(OFFSET($AC149,0,0,1,$CB$2),OFFSET(Profiles!$K$28,($Z149-1)*(Profiles!$I$26+1)+DW$4-SSSModel!$C$3+1,0,1,$CB$2)),
     IF(SSSModel!$C$4="ECC",$EA149*$EB149*SUMPRODUCT(OFFSET($AC149,0,MAX(0,DW$4-$DZ149-$CA$4+1),1,MIN($DZ149,DW$4-$CA$4+1)),OFFSET(Escalation!$K$24,($Y149-1)*(Escalation!$I$22+1)+DW$4-SSSModel!$C$3+1,MAX(0,DW$4-$DZ149-$CA$4+1),1,MIN($DZ149,DW$4-$CA$4+1))),
     IF(SSSModel!$C$4="PV",BY149*$EA149*(1+SSSModel!$C$2),
     IF(SSSModel!$C$4="FCR",$EC149*SUM(OFFSET($AC149,0,MAX(DW$4-$AC$4-$DZ149+1,0),1,MIN($DZ149,DW$4-$AC$4+1))),0)))),
SUM($AC149:$BZ149)*
     IF(SSSModel!$C$4="RR",OFFSET(Profiles!$K$2,$Z149,MAX(Profiles!$C$2,BY$4-$W149)),
     IF(SSSModel!$C$4="ECC",$EA149*$EB149*IF(MAX(Escalation!$C$2,BY$4-$W149)&gt;$DZ149-1,0,OFFSET(Escalation!$K$2,$Y149,MAX(Escalation!$C$2,BY$4-$W149))),
     IF(SSSModel!$C$4="PV",IF(DW$4=$W149,$EA149*(1+SSSModel!$C$2),0),
     IF(SSSModel!$C$4="FCR",IF(AND(DW$4&gt;=$W149,OFFSET(Profiles!$K$2,$Z149,MAX(Profiles!$C$2,BY$4-$W149))&gt;0),$EC149,0),0))))))</f>
        <v>0</v>
      </c>
      <c r="DX149" s="136">
        <f ca="1">IF(OR($Z149=0,SSSModel!$C$4="CF"),BZ149,
IF(LEFT($V149,3)="ON_",
     IF(SSSModel!$C$4="RR",SUMPRODUCT(OFFSET($AC149,0,0,1,$CB$2),OFFSET(Profiles!$K$28,($Z149-1)*(Profiles!$I$26+1)+DX$4-SSSModel!$C$3+1,0,1,$CB$2)),
     IF(SSSModel!$C$4="ECC",$EA149*$EB149*SUMPRODUCT(OFFSET($AC149,0,MAX(0,DX$4-$DZ149-$CA$4+1),1,MIN($DZ149,DX$4-$CA$4+1)),OFFSET(Escalation!$K$24,($Y149-1)*(Escalation!$I$22+1)+DX$4-SSSModel!$C$3+1,MAX(0,DX$4-$DZ149-$CA$4+1),1,MIN($DZ149,DX$4-$CA$4+1))),
     IF(SSSModel!$C$4="PV",BZ149*$EA149*(1+SSSModel!$C$2),
     IF(SSSModel!$C$4="FCR",$EC149*SUM(OFFSET($AC149,0,MAX(DX$4-$AC$4-$DZ149+1,0),1,MIN($DZ149,DX$4-$AC$4+1))),0)))),
SUM($AC149:$BZ149)*
     IF(SSSModel!$C$4="RR",OFFSET(Profiles!$K$2,$Z149,MAX(Profiles!$C$2,BZ$4-$W149)),
     IF(SSSModel!$C$4="ECC",$EA149*$EB149*IF(MAX(Escalation!$C$2,BZ$4-$W149)&gt;$DZ149-1,0,OFFSET(Escalation!$K$2,$Y149,MAX(Escalation!$C$2,BZ$4-$W149))),
     IF(SSSModel!$C$4="PV",IF(DX$4=$W149,$EA149*(1+SSSModel!$C$2),0),
     IF(SSSModel!$C$4="FCR",IF(AND(DX$4&gt;=$W149,OFFSET(Profiles!$K$2,$Z149,MAX(Profiles!$C$2,BZ$4-$W149))&gt;0),$EC149,0),0))))))</f>
        <v>0</v>
      </c>
      <c r="DY149" s="82">
        <f ca="1">IF($Y149=0,0,OFFSET(Escalation!$B$2,$Y149,0))</f>
        <v>0</v>
      </c>
      <c r="DZ149" s="80">
        <f ca="1">IF($Z149=0,0,COUNTIF(OFFSET(Profiles!$K$2,$Z149,0,1,50),"&gt;0"))</f>
        <v>0</v>
      </c>
      <c r="EA149" s="137">
        <f ca="1">IF($Z149=0,0,SUMPRODUCT(Profiles!$C$20:$BH$20,OFFSET(Profiles!$C$2,$Z149,0,1,Profiles!$B$1)))</f>
        <v>0</v>
      </c>
      <c r="EB149" s="24">
        <f>IF($Z149=0,0,((1-(1+DY149)/(1+SSSModel!$C$2))/(1-((1+DY149)/(1+SSSModel!$C$2))^DZ149))*(1+SSSModel!$C$2))</f>
        <v>0</v>
      </c>
      <c r="EC149" s="24">
        <f>IF($Z149=0,0,-PMT(SSSModel!$C$2,DZ149,EA149))</f>
        <v>0</v>
      </c>
    </row>
    <row r="150" spans="2:135" x14ac:dyDescent="0.35">
      <c r="C150" s="18">
        <f t="shared" si="18"/>
        <v>15</v>
      </c>
      <c r="D150" s="18">
        <f t="shared" si="19"/>
        <v>6</v>
      </c>
      <c r="E150" s="18">
        <f t="shared" ca="1" si="20"/>
        <v>0</v>
      </c>
      <c r="G150" s="25" t="str">
        <f ca="1">IF($E150=0,"",OFFSET(Resources!B$26,$E150,0))</f>
        <v/>
      </c>
      <c r="H150" s="25" t="str">
        <f ca="1">IF($E150=0,"",OFFSET(Resources!C$26,$E150,0))</f>
        <v/>
      </c>
      <c r="I150" s="25" t="str">
        <f ca="1">IF($E150=0,"",OFFSET(Resources!$E$26,$E150,0))</f>
        <v/>
      </c>
      <c r="J150" s="16">
        <v>1</v>
      </c>
      <c r="K150" s="16" t="s">
        <v>150</v>
      </c>
      <c r="L150" s="25" t="str">
        <f ca="1">OFFSET(Resources!$CG$24,0,$C150-1)</f>
        <v>Hourly Operating Cost</v>
      </c>
      <c r="M150" s="25" t="str">
        <f ca="1">OFFSET(Resources!$CG$25,0,$C150-1)</f>
        <v>O&amp;M</v>
      </c>
      <c r="N150" s="1">
        <v>1</v>
      </c>
      <c r="O150" s="7">
        <f ca="1">IF($E150=0,0,OFFSET(Resources!$CG$26,$E150,$C150-1))</f>
        <v>0</v>
      </c>
      <c r="P150" s="25" t="str">
        <f ca="1">OFFSET(Resources!$CG$26,0,$C150-1)</f>
        <v>$/Yr</v>
      </c>
      <c r="Q150" s="18">
        <f ca="1">IF($E150=0,0,OFFSET(GenAlts!$W$4,$E150,$D150-1))</f>
        <v>0</v>
      </c>
      <c r="R150" s="1">
        <v>1</v>
      </c>
      <c r="S150" t="str">
        <f ca="1">IF($E150=0,"",OFFSET(Resources!$R$26,$E150,0))</f>
        <v/>
      </c>
      <c r="T150" s="1"/>
      <c r="U150" s="25">
        <f ca="1">IF($E150=0,0,OFFSET(Resources!$AB$26,$E150,($C150-1)*Resources!$CI$20))</f>
        <v>0</v>
      </c>
      <c r="V150" s="1"/>
      <c r="W150">
        <f t="shared" ca="1" si="17"/>
        <v>0</v>
      </c>
      <c r="X150">
        <f>IF(T150="",0,MATCH(T150,Profiles!$A$3:$A$22,0))</f>
        <v>0</v>
      </c>
      <c r="Y150" s="10">
        <f ca="1">IF(U150=0,0,MATCH(U150,Escalation!$A$3:$A$18,0))</f>
        <v>0</v>
      </c>
      <c r="Z150">
        <f>IF(V150="",0,MATCH(V150,Profiles!$A$3:$A$22,0))</f>
        <v>0</v>
      </c>
      <c r="AA150" s="8"/>
      <c r="AB150" s="8">
        <v>0</v>
      </c>
      <c r="AC150" s="72">
        <f ca="1">IF(OR(AC$4&lt;$Q150,AC$4&gt;$Q150+IF($S150="",1000,$S150)-1),0,IF(MOD(AC$4-$Q150,IF($R150="",1000,$R150))=0,$O150,0))*IF($Y150&gt;0,(1+INDEX(Escalation!$B$3:$B$18,$Y150,0))^(AC$4-SSSModel!$C$5),1)*IF($X150=0,1,OFFSET(Profiles!$K$2,$X150,MAX(Profiles!$C$2,AC$4-$Q150)))*IF($AA150=1,(1+SSSModel!#REF!),1)</f>
        <v>0</v>
      </c>
      <c r="AD150" s="72">
        <f ca="1">IF(OR(AD$4&lt;$Q150,AD$4&gt;$Q150+IF($S150="",1000,$S150)-1),0,IF(MOD(AD$4-$Q150,IF($R150="",1000,$R150))=0,$O150,0))*IF($Y150&gt;0,(1+INDEX(Escalation!$B$3:$B$18,$Y150,0))^(AD$4-SSSModel!$C$5),1)*IF($X150=0,1,OFFSET(Profiles!$K$2,$X150,MAX(Profiles!$C$2,AD$4-$Q150)))*IF($AA150=1,(1+SSSModel!#REF!),1)</f>
        <v>0</v>
      </c>
      <c r="AE150" s="72">
        <f ca="1">IF(OR(AE$4&lt;$Q150,AE$4&gt;$Q150+IF($S150="",1000,$S150)-1),0,IF(MOD(AE$4-$Q150,IF($R150="",1000,$R150))=0,$O150,0))*IF($Y150&gt;0,(1+INDEX(Escalation!$B$3:$B$18,$Y150,0))^(AE$4-SSSModel!$C$5),1)*IF($X150=0,1,OFFSET(Profiles!$K$2,$X150,MAX(Profiles!$C$2,AE$4-$Q150)))*IF($AA150=1,(1+SSSModel!#REF!),1)</f>
        <v>0</v>
      </c>
      <c r="AF150" s="72">
        <f ca="1">IF(OR(AF$4&lt;$Q150,AF$4&gt;$Q150+IF($S150="",1000,$S150)-1),0,IF(MOD(AF$4-$Q150,IF($R150="",1000,$R150))=0,$O150,0))*IF($Y150&gt;0,(1+INDEX(Escalation!$B$3:$B$18,$Y150,0))^(AF$4-SSSModel!$C$5),1)*IF($X150=0,1,OFFSET(Profiles!$K$2,$X150,MAX(Profiles!$C$2,AF$4-$Q150)))*IF($AA150=1,(1+SSSModel!#REF!),1)</f>
        <v>0</v>
      </c>
      <c r="AG150" s="72">
        <f ca="1">IF(OR(AG$4&lt;$Q150,AG$4&gt;$Q150+IF($S150="",1000,$S150)-1),0,IF(MOD(AG$4-$Q150,IF($R150="",1000,$R150))=0,$O150,0))*IF($Y150&gt;0,(1+INDEX(Escalation!$B$3:$B$18,$Y150,0))^(AG$4-SSSModel!$C$5),1)*IF($X150=0,1,OFFSET(Profiles!$K$2,$X150,MAX(Profiles!$C$2,AG$4-$Q150)))*IF($AA150=1,(1+SSSModel!#REF!),1)</f>
        <v>0</v>
      </c>
      <c r="AH150" s="72">
        <f ca="1">IF(OR(AH$4&lt;$Q150,AH$4&gt;$Q150+IF($S150="",1000,$S150)-1),0,IF(MOD(AH$4-$Q150,IF($R150="",1000,$R150))=0,$O150,0))*IF($Y150&gt;0,(1+INDEX(Escalation!$B$3:$B$18,$Y150,0))^(AH$4-SSSModel!$C$5),1)*IF($X150=0,1,OFFSET(Profiles!$K$2,$X150,MAX(Profiles!$C$2,AH$4-$Q150)))*IF($AA150=1,(1+SSSModel!#REF!),1)</f>
        <v>0</v>
      </c>
      <c r="AI150" s="72">
        <f ca="1">IF(OR(AI$4&lt;$Q150,AI$4&gt;$Q150+IF($S150="",1000,$S150)-1),0,IF(MOD(AI$4-$Q150,IF($R150="",1000,$R150))=0,$O150,0))*IF($Y150&gt;0,(1+INDEX(Escalation!$B$3:$B$18,$Y150,0))^(AI$4-SSSModel!$C$5),1)*IF($X150=0,1,OFFSET(Profiles!$K$2,$X150,MAX(Profiles!$C$2,AI$4-$Q150)))*IF($AA150=1,(1+SSSModel!#REF!),1)</f>
        <v>0</v>
      </c>
      <c r="AJ150" s="72">
        <f ca="1">IF(OR(AJ$4&lt;$Q150,AJ$4&gt;$Q150+IF($S150="",1000,$S150)-1),0,IF(MOD(AJ$4-$Q150,IF($R150="",1000,$R150))=0,$O150,0))*IF($Y150&gt;0,(1+INDEX(Escalation!$B$3:$B$18,$Y150,0))^(AJ$4-SSSModel!$C$5),1)*IF($X150=0,1,OFFSET(Profiles!$K$2,$X150,MAX(Profiles!$C$2,AJ$4-$Q150)))*IF($AA150=1,(1+SSSModel!#REF!),1)</f>
        <v>0</v>
      </c>
      <c r="AK150" s="72">
        <f ca="1">IF(OR(AK$4&lt;$Q150,AK$4&gt;$Q150+IF($S150="",1000,$S150)-1),0,IF(MOD(AK$4-$Q150,IF($R150="",1000,$R150))=0,$O150,0))*IF($Y150&gt;0,(1+INDEX(Escalation!$B$3:$B$18,$Y150,0))^(AK$4-SSSModel!$C$5),1)*IF($X150=0,1,OFFSET(Profiles!$K$2,$X150,MAX(Profiles!$C$2,AK$4-$Q150)))*IF($AA150=1,(1+SSSModel!#REF!),1)</f>
        <v>0</v>
      </c>
      <c r="AL150" s="72">
        <f ca="1">IF(OR(AL$4&lt;$Q150,AL$4&gt;$Q150+IF($S150="",1000,$S150)-1),0,IF(MOD(AL$4-$Q150,IF($R150="",1000,$R150))=0,$O150,0))*IF($Y150&gt;0,(1+INDEX(Escalation!$B$3:$B$18,$Y150,0))^(AL$4-SSSModel!$C$5),1)*IF($X150=0,1,OFFSET(Profiles!$K$2,$X150,MAX(Profiles!$C$2,AL$4-$Q150)))*IF($AA150=1,(1+SSSModel!#REF!),1)</f>
        <v>0</v>
      </c>
      <c r="AM150" s="72">
        <f ca="1">IF(OR(AM$4&lt;$Q150,AM$4&gt;$Q150+IF($S150="",1000,$S150)-1),0,IF(MOD(AM$4-$Q150,IF($R150="",1000,$R150))=0,$O150,0))*IF($Y150&gt;0,(1+INDEX(Escalation!$B$3:$B$18,$Y150,0))^(AM$4-SSSModel!$C$5),1)*IF($X150=0,1,OFFSET(Profiles!$K$2,$X150,MAX(Profiles!$C$2,AM$4-$Q150)))*IF($AA150=1,(1+SSSModel!#REF!),1)</f>
        <v>0</v>
      </c>
      <c r="AN150" s="72">
        <f ca="1">IF(OR(AN$4&lt;$Q150,AN$4&gt;$Q150+IF($S150="",1000,$S150)-1),0,IF(MOD(AN$4-$Q150,IF($R150="",1000,$R150))=0,$O150,0))*IF($Y150&gt;0,(1+INDEX(Escalation!$B$3:$B$18,$Y150,0))^(AN$4-SSSModel!$C$5),1)*IF($X150=0,1,OFFSET(Profiles!$K$2,$X150,MAX(Profiles!$C$2,AN$4-$Q150)))*IF($AA150=1,(1+SSSModel!#REF!),1)</f>
        <v>0</v>
      </c>
      <c r="AO150" s="72">
        <f ca="1">IF(OR(AO$4&lt;$Q150,AO$4&gt;$Q150+IF($S150="",1000,$S150)-1),0,IF(MOD(AO$4-$Q150,IF($R150="",1000,$R150))=0,$O150,0))*IF($Y150&gt;0,(1+INDEX(Escalation!$B$3:$B$18,$Y150,0))^(AO$4-SSSModel!$C$5),1)*IF($X150=0,1,OFFSET(Profiles!$K$2,$X150,MAX(Profiles!$C$2,AO$4-$Q150)))*IF($AA150=1,(1+SSSModel!#REF!),1)</f>
        <v>0</v>
      </c>
      <c r="AP150" s="72">
        <f ca="1">IF(OR(AP$4&lt;$Q150,AP$4&gt;$Q150+IF($S150="",1000,$S150)-1),0,IF(MOD(AP$4-$Q150,IF($R150="",1000,$R150))=0,$O150,0))*IF($Y150&gt;0,(1+INDEX(Escalation!$B$3:$B$18,$Y150,0))^(AP$4-SSSModel!$C$5),1)*IF($X150=0,1,OFFSET(Profiles!$K$2,$X150,MAX(Profiles!$C$2,AP$4-$Q150)))*IF($AA150=1,(1+SSSModel!#REF!),1)</f>
        <v>0</v>
      </c>
      <c r="AQ150" s="72">
        <f ca="1">IF(OR(AQ$4&lt;$Q150,AQ$4&gt;$Q150+IF($S150="",1000,$S150)-1),0,IF(MOD(AQ$4-$Q150,IF($R150="",1000,$R150))=0,$O150,0))*IF($Y150&gt;0,(1+INDEX(Escalation!$B$3:$B$18,$Y150,0))^(AQ$4-SSSModel!$C$5),1)*IF($X150=0,1,OFFSET(Profiles!$K$2,$X150,MAX(Profiles!$C$2,AQ$4-$Q150)))*IF($AA150=1,(1+SSSModel!#REF!),1)</f>
        <v>0</v>
      </c>
      <c r="AR150" s="72">
        <f ca="1">IF(OR(AR$4&lt;$Q150,AR$4&gt;$Q150+IF($S150="",1000,$S150)-1),0,IF(MOD(AR$4-$Q150,IF($R150="",1000,$R150))=0,$O150,0))*IF($Y150&gt;0,(1+INDEX(Escalation!$B$3:$B$18,$Y150,0))^(AR$4-SSSModel!$C$5),1)*IF($X150=0,1,OFFSET(Profiles!$K$2,$X150,MAX(Profiles!$C$2,AR$4-$Q150)))*IF($AA150=1,(1+SSSModel!#REF!),1)</f>
        <v>0</v>
      </c>
      <c r="AS150" s="72">
        <f ca="1">IF(OR(AS$4&lt;$Q150,AS$4&gt;$Q150+IF($S150="",1000,$S150)-1),0,IF(MOD(AS$4-$Q150,IF($R150="",1000,$R150))=0,$O150,0))*IF($Y150&gt;0,(1+INDEX(Escalation!$B$3:$B$18,$Y150,0))^(AS$4-SSSModel!$C$5),1)*IF($X150=0,1,OFFSET(Profiles!$K$2,$X150,MAX(Profiles!$C$2,AS$4-$Q150)))*IF($AA150=1,(1+SSSModel!#REF!),1)</f>
        <v>0</v>
      </c>
      <c r="AT150" s="72">
        <f ca="1">IF(OR(AT$4&lt;$Q150,AT$4&gt;$Q150+IF($S150="",1000,$S150)-1),0,IF(MOD(AT$4-$Q150,IF($R150="",1000,$R150))=0,$O150,0))*IF($Y150&gt;0,(1+INDEX(Escalation!$B$3:$B$18,$Y150,0))^(AT$4-SSSModel!$C$5),1)*IF($X150=0,1,OFFSET(Profiles!$K$2,$X150,MAX(Profiles!$C$2,AT$4-$Q150)))*IF($AA150=1,(1+SSSModel!#REF!),1)</f>
        <v>0</v>
      </c>
      <c r="AU150" s="72">
        <f ca="1">IF(OR(AU$4&lt;$Q150,AU$4&gt;$Q150+IF($S150="",1000,$S150)-1),0,IF(MOD(AU$4-$Q150,IF($R150="",1000,$R150))=0,$O150,0))*IF($Y150&gt;0,(1+INDEX(Escalation!$B$3:$B$18,$Y150,0))^(AU$4-SSSModel!$C$5),1)*IF($X150=0,1,OFFSET(Profiles!$K$2,$X150,MAX(Profiles!$C$2,AU$4-$Q150)))*IF($AA150=1,(1+SSSModel!#REF!),1)</f>
        <v>0</v>
      </c>
      <c r="AV150" s="72">
        <f ca="1">IF(OR(AV$4&lt;$Q150,AV$4&gt;$Q150+IF($S150="",1000,$S150)-1),0,IF(MOD(AV$4-$Q150,IF($R150="",1000,$R150))=0,$O150,0))*IF($Y150&gt;0,(1+INDEX(Escalation!$B$3:$B$18,$Y150,0))^(AV$4-SSSModel!$C$5),1)*IF($X150=0,1,OFFSET(Profiles!$K$2,$X150,MAX(Profiles!$C$2,AV$4-$Q150)))*IF($AA150=1,(1+SSSModel!#REF!),1)</f>
        <v>0</v>
      </c>
      <c r="AW150" s="72">
        <f ca="1">IF(OR(AW$4&lt;$Q150,AW$4&gt;$Q150+IF($S150="",1000,$S150)-1),0,IF(MOD(AW$4-$Q150,IF($R150="",1000,$R150))=0,$O150,0))*IF($Y150&gt;0,(1+INDEX(Escalation!$B$3:$B$18,$Y150,0))^(AW$4-SSSModel!$C$5),1)*IF($X150=0,1,OFFSET(Profiles!$K$2,$X150,MAX(Profiles!$C$2,AW$4-$Q150)))*IF($AA150=1,(1+SSSModel!#REF!),1)</f>
        <v>0</v>
      </c>
      <c r="AX150" s="72">
        <f ca="1">IF(OR(AX$4&lt;$Q150,AX$4&gt;$Q150+IF($S150="",1000,$S150)-1),0,IF(MOD(AX$4-$Q150,IF($R150="",1000,$R150))=0,$O150,0))*IF($Y150&gt;0,(1+INDEX(Escalation!$B$3:$B$18,$Y150,0))^(AX$4-SSSModel!$C$5),1)*IF($X150=0,1,OFFSET(Profiles!$K$2,$X150,MAX(Profiles!$C$2,AX$4-$Q150)))*IF($AA150=1,(1+SSSModel!#REF!),1)</f>
        <v>0</v>
      </c>
      <c r="AY150" s="72">
        <f ca="1">IF(OR(AY$4&lt;$Q150,AY$4&gt;$Q150+IF($S150="",1000,$S150)-1),0,IF(MOD(AY$4-$Q150,IF($R150="",1000,$R150))=0,$O150,0))*IF($Y150&gt;0,(1+INDEX(Escalation!$B$3:$B$18,$Y150,0))^(AY$4-SSSModel!$C$5),1)*IF($X150=0,1,OFFSET(Profiles!$K$2,$X150,MAX(Profiles!$C$2,AY$4-$Q150)))*IF($AA150=1,(1+SSSModel!#REF!),1)</f>
        <v>0</v>
      </c>
      <c r="AZ150" s="72">
        <f ca="1">IF(OR(AZ$4&lt;$Q150,AZ$4&gt;$Q150+IF($S150="",1000,$S150)-1),0,IF(MOD(AZ$4-$Q150,IF($R150="",1000,$R150))=0,$O150,0))*IF($Y150&gt;0,(1+INDEX(Escalation!$B$3:$B$18,$Y150,0))^(AZ$4-SSSModel!$C$5),1)*IF($X150=0,1,OFFSET(Profiles!$K$2,$X150,MAX(Profiles!$C$2,AZ$4-$Q150)))*IF($AA150=1,(1+SSSModel!#REF!),1)</f>
        <v>0</v>
      </c>
      <c r="BA150" s="72">
        <f ca="1">IF(OR(BA$4&lt;$Q150,BA$4&gt;$Q150+IF($S150="",1000,$S150)-1),0,IF(MOD(BA$4-$Q150,IF($R150="",1000,$R150))=0,$O150,0))*IF($Y150&gt;0,(1+INDEX(Escalation!$B$3:$B$18,$Y150,0))^(BA$4-SSSModel!$C$5),1)*IF($X150=0,1,OFFSET(Profiles!$K$2,$X150,MAX(Profiles!$C$2,BA$4-$Q150)))*IF($AA150=1,(1+SSSModel!#REF!),1)</f>
        <v>0</v>
      </c>
      <c r="BB150" s="72">
        <f ca="1">IF(OR(BB$4&lt;$Q150,BB$4&gt;$Q150+IF($S150="",1000,$S150)-1),0,IF(MOD(BB$4-$Q150,IF($R150="",1000,$R150))=0,$O150,0))*IF($Y150&gt;0,(1+INDEX(Escalation!$B$3:$B$18,$Y150,0))^(BB$4-SSSModel!$C$5),1)*IF($X150=0,1,OFFSET(Profiles!$K$2,$X150,MAX(Profiles!$C$2,BB$4-$Q150)))*IF($AA150=1,(1+SSSModel!#REF!),1)</f>
        <v>0</v>
      </c>
      <c r="BC150" s="72">
        <f ca="1">IF(OR(BC$4&lt;$Q150,BC$4&gt;$Q150+IF($S150="",1000,$S150)-1),0,IF(MOD(BC$4-$Q150,IF($R150="",1000,$R150))=0,$O150,0))*IF($Y150&gt;0,(1+INDEX(Escalation!$B$3:$B$18,$Y150,0))^(BC$4-SSSModel!$C$5),1)*IF($X150=0,1,OFFSET(Profiles!$K$2,$X150,MAX(Profiles!$C$2,BC$4-$Q150)))*IF($AA150=1,(1+SSSModel!#REF!),1)</f>
        <v>0</v>
      </c>
      <c r="BD150" s="72">
        <f ca="1">IF(OR(BD$4&lt;$Q150,BD$4&gt;$Q150+IF($S150="",1000,$S150)-1),0,IF(MOD(BD$4-$Q150,IF($R150="",1000,$R150))=0,$O150,0))*IF($Y150&gt;0,(1+INDEX(Escalation!$B$3:$B$18,$Y150,0))^(BD$4-SSSModel!$C$5),1)*IF($X150=0,1,OFFSET(Profiles!$K$2,$X150,MAX(Profiles!$C$2,BD$4-$Q150)))*IF($AA150=1,(1+SSSModel!#REF!),1)</f>
        <v>0</v>
      </c>
      <c r="BE150" s="72">
        <f ca="1">IF(OR(BE$4&lt;$Q150,BE$4&gt;$Q150+IF($S150="",1000,$S150)-1),0,IF(MOD(BE$4-$Q150,IF($R150="",1000,$R150))=0,$O150,0))*IF($Y150&gt;0,(1+INDEX(Escalation!$B$3:$B$18,$Y150,0))^(BE$4-SSSModel!$C$5),1)*IF($X150=0,1,OFFSET(Profiles!$K$2,$X150,MAX(Profiles!$C$2,BE$4-$Q150)))*IF($AA150=1,(1+SSSModel!#REF!),1)</f>
        <v>0</v>
      </c>
      <c r="BF150" s="72">
        <f ca="1">IF(OR(BF$4&lt;$Q150,BF$4&gt;$Q150+IF($S150="",1000,$S150)-1),0,IF(MOD(BF$4-$Q150,IF($R150="",1000,$R150))=0,$O150,0))*IF($Y150&gt;0,(1+INDEX(Escalation!$B$3:$B$18,$Y150,0))^(BF$4-SSSModel!$C$5),1)*IF($X150=0,1,OFFSET(Profiles!$K$2,$X150,MAX(Profiles!$C$2,BF$4-$Q150)))*IF($AA150=1,(1+SSSModel!#REF!),1)</f>
        <v>0</v>
      </c>
      <c r="BG150" s="72">
        <f ca="1">IF(OR(BG$4&lt;$Q150,BG$4&gt;$Q150+IF($S150="",1000,$S150)-1),0,IF(MOD(BG$4-$Q150,IF($R150="",1000,$R150))=0,$O150,0))*IF($Y150&gt;0,(1+INDEX(Escalation!$B$3:$B$18,$Y150,0))^(BG$4-SSSModel!$C$5),1)*IF($X150=0,1,OFFSET(Profiles!$K$2,$X150,MAX(Profiles!$C$2,BG$4-$Q150)))*IF($AA150=1,(1+SSSModel!#REF!),1)</f>
        <v>0</v>
      </c>
      <c r="BH150" s="72">
        <f ca="1">IF(OR(BH$4&lt;$Q150,BH$4&gt;$Q150+IF($S150="",1000,$S150)-1),0,IF(MOD(BH$4-$Q150,IF($R150="",1000,$R150))=0,$O150,0))*IF($Y150&gt;0,(1+INDEX(Escalation!$B$3:$B$18,$Y150,0))^(BH$4-SSSModel!$C$5),1)*IF($X150=0,1,OFFSET(Profiles!$K$2,$X150,MAX(Profiles!$C$2,BH$4-$Q150)))*IF($AA150=1,(1+SSSModel!#REF!),1)</f>
        <v>0</v>
      </c>
      <c r="BI150" s="72">
        <f ca="1">IF(OR(BI$4&lt;$Q150,BI$4&gt;$Q150+IF($S150="",1000,$S150)-1),0,IF(MOD(BI$4-$Q150,IF($R150="",1000,$R150))=0,$O150,0))*IF($Y150&gt;0,(1+INDEX(Escalation!$B$3:$B$18,$Y150,0))^(BI$4-SSSModel!$C$5),1)*IF($X150=0,1,OFFSET(Profiles!$K$2,$X150,MAX(Profiles!$C$2,BI$4-$Q150)))*IF($AA150=1,(1+SSSModel!#REF!),1)</f>
        <v>0</v>
      </c>
      <c r="BJ150" s="72">
        <f ca="1">IF(OR(BJ$4&lt;$Q150,BJ$4&gt;$Q150+IF($S150="",1000,$S150)-1),0,IF(MOD(BJ$4-$Q150,IF($R150="",1000,$R150))=0,$O150,0))*IF($Y150&gt;0,(1+INDEX(Escalation!$B$3:$B$18,$Y150,0))^(BJ$4-SSSModel!$C$5),1)*IF($X150=0,1,OFFSET(Profiles!$K$2,$X150,MAX(Profiles!$C$2,BJ$4-$Q150)))*IF($AA150=1,(1+SSSModel!#REF!),1)</f>
        <v>0</v>
      </c>
      <c r="BK150" s="72">
        <f ca="1">IF(OR(BK$4&lt;$Q150,BK$4&gt;$Q150+IF($S150="",1000,$S150)-1),0,IF(MOD(BK$4-$Q150,IF($R150="",1000,$R150))=0,$O150,0))*IF($Y150&gt;0,(1+INDEX(Escalation!$B$3:$B$18,$Y150,0))^(BK$4-SSSModel!$C$5),1)*IF($X150=0,1,OFFSET(Profiles!$K$2,$X150,MAX(Profiles!$C$2,BK$4-$Q150)))*IF($AA150=1,(1+SSSModel!#REF!),1)</f>
        <v>0</v>
      </c>
      <c r="BL150" s="72">
        <f ca="1">IF(OR(BL$4&lt;$Q150,BL$4&gt;$Q150+IF($S150="",1000,$S150)-1),0,IF(MOD(BL$4-$Q150,IF($R150="",1000,$R150))=0,$O150,0))*IF($Y150&gt;0,(1+INDEX(Escalation!$B$3:$B$18,$Y150,0))^(BL$4-SSSModel!$C$5),1)*IF($X150=0,1,OFFSET(Profiles!$K$2,$X150,MAX(Profiles!$C$2,BL$4-$Q150)))*IF($AA150=1,(1+SSSModel!#REF!),1)</f>
        <v>0</v>
      </c>
      <c r="BM150" s="72">
        <f ca="1">IF(OR(BM$4&lt;$Q150,BM$4&gt;$Q150+IF($S150="",1000,$S150)-1),0,IF(MOD(BM$4-$Q150,IF($R150="",1000,$R150))=0,$O150,0))*IF($Y150&gt;0,(1+INDEX(Escalation!$B$3:$B$18,$Y150,0))^(BM$4-SSSModel!$C$5),1)*IF($X150=0,1,OFFSET(Profiles!$K$2,$X150,MAX(Profiles!$C$2,BM$4-$Q150)))*IF($AA150=1,(1+SSSModel!#REF!),1)</f>
        <v>0</v>
      </c>
      <c r="BN150" s="72">
        <f ca="1">IF(OR(BN$4&lt;$Q150,BN$4&gt;$Q150+IF($S150="",1000,$S150)-1),0,IF(MOD(BN$4-$Q150,IF($R150="",1000,$R150))=0,$O150,0))*IF($Y150&gt;0,(1+INDEX(Escalation!$B$3:$B$18,$Y150,0))^(BN$4-SSSModel!$C$5),1)*IF($X150=0,1,OFFSET(Profiles!$K$2,$X150,MAX(Profiles!$C$2,BN$4-$Q150)))*IF($AA150=1,(1+SSSModel!#REF!),1)</f>
        <v>0</v>
      </c>
      <c r="BO150" s="72">
        <f ca="1">IF(OR(BO$4&lt;$Q150,BO$4&gt;$Q150+IF($S150="",1000,$S150)-1),0,IF(MOD(BO$4-$Q150,IF($R150="",1000,$R150))=0,$O150,0))*IF($Y150&gt;0,(1+INDEX(Escalation!$B$3:$B$18,$Y150,0))^(BO$4-SSSModel!$C$5),1)*IF($X150=0,1,OFFSET(Profiles!$K$2,$X150,MAX(Profiles!$C$2,BO$4-$Q150)))*IF($AA150=1,(1+SSSModel!#REF!),1)</f>
        <v>0</v>
      </c>
      <c r="BP150" s="72">
        <f ca="1">IF(OR(BP$4&lt;$Q150,BP$4&gt;$Q150+IF($S150="",1000,$S150)-1),0,IF(MOD(BP$4-$Q150,IF($R150="",1000,$R150))=0,$O150,0))*IF($Y150&gt;0,(1+INDEX(Escalation!$B$3:$B$18,$Y150,0))^(BP$4-SSSModel!$C$5),1)*IF($X150=0,1,OFFSET(Profiles!$K$2,$X150,MAX(Profiles!$C$2,BP$4-$Q150)))*IF($AA150=1,(1+SSSModel!#REF!),1)</f>
        <v>0</v>
      </c>
      <c r="BQ150" s="72">
        <f ca="1">IF(OR(BQ$4&lt;$Q150,BQ$4&gt;$Q150+IF($S150="",1000,$S150)-1),0,IF(MOD(BQ$4-$Q150,IF($R150="",1000,$R150))=0,$O150,0))*IF($Y150&gt;0,(1+INDEX(Escalation!$B$3:$B$18,$Y150,0))^(BQ$4-SSSModel!$C$5),1)*IF($X150=0,1,OFFSET(Profiles!$K$2,$X150,MAX(Profiles!$C$2,BQ$4-$Q150)))*IF($AA150=1,(1+SSSModel!#REF!),1)</f>
        <v>0</v>
      </c>
      <c r="BR150" s="72">
        <f ca="1">IF(OR(BR$4&lt;$Q150,BR$4&gt;$Q150+IF($S150="",1000,$S150)-1),0,IF(MOD(BR$4-$Q150,IF($R150="",1000,$R150))=0,$O150,0))*IF($Y150&gt;0,(1+INDEX(Escalation!$B$3:$B$18,$Y150,0))^(BR$4-SSSModel!$C$5),1)*IF($X150=0,1,OFFSET(Profiles!$K$2,$X150,MAX(Profiles!$C$2,BR$4-$Q150)))*IF($AA150=1,(1+SSSModel!#REF!),1)</f>
        <v>0</v>
      </c>
      <c r="BS150" s="72">
        <f ca="1">IF(OR(BS$4&lt;$Q150,BS$4&gt;$Q150+IF($S150="",1000,$S150)-1),0,IF(MOD(BS$4-$Q150,IF($R150="",1000,$R150))=0,$O150,0))*IF($Y150&gt;0,(1+INDEX(Escalation!$B$3:$B$18,$Y150,0))^(BS$4-SSSModel!$C$5),1)*IF($X150=0,1,OFFSET(Profiles!$K$2,$X150,MAX(Profiles!$C$2,BS$4-$Q150)))*IF($AA150=1,(1+SSSModel!#REF!),1)</f>
        <v>0</v>
      </c>
      <c r="BT150" s="72">
        <f ca="1">IF(OR(BT$4&lt;$Q150,BT$4&gt;$Q150+IF($S150="",1000,$S150)-1),0,IF(MOD(BT$4-$Q150,IF($R150="",1000,$R150))=0,$O150,0))*IF($Y150&gt;0,(1+INDEX(Escalation!$B$3:$B$18,$Y150,0))^(BT$4-SSSModel!$C$5),1)*IF($X150=0,1,OFFSET(Profiles!$K$2,$X150,MAX(Profiles!$C$2,BT$4-$Q150)))*IF($AA150=1,(1+SSSModel!#REF!),1)</f>
        <v>0</v>
      </c>
      <c r="BU150" s="72">
        <f ca="1">IF(OR(BU$4&lt;$Q150,BU$4&gt;$Q150+IF($S150="",1000,$S150)-1),0,IF(MOD(BU$4-$Q150,IF($R150="",1000,$R150))=0,$O150,0))*IF($Y150&gt;0,(1+INDEX(Escalation!$B$3:$B$18,$Y150,0))^(BU$4-SSSModel!$C$5),1)*IF($X150=0,1,OFFSET(Profiles!$K$2,$X150,MAX(Profiles!$C$2,BU$4-$Q150)))*IF($AA150=1,(1+SSSModel!#REF!),1)</f>
        <v>0</v>
      </c>
      <c r="BV150" s="72">
        <f ca="1">IF(OR(BV$4&lt;$Q150,BV$4&gt;$Q150+IF($S150="",1000,$S150)-1),0,IF(MOD(BV$4-$Q150,IF($R150="",1000,$R150))=0,$O150,0))*IF($Y150&gt;0,(1+INDEX(Escalation!$B$3:$B$18,$Y150,0))^(BV$4-SSSModel!$C$5),1)*IF($X150=0,1,OFFSET(Profiles!$K$2,$X150,MAX(Profiles!$C$2,BV$4-$Q150)))*IF($AA150=1,(1+SSSModel!#REF!),1)</f>
        <v>0</v>
      </c>
      <c r="BW150" s="72">
        <f ca="1">IF(OR(BW$4&lt;$Q150,BW$4&gt;$Q150+IF($S150="",1000,$S150)-1),0,IF(MOD(BW$4-$Q150,IF($R150="",1000,$R150))=0,$O150,0))*IF($Y150&gt;0,(1+INDEX(Escalation!$B$3:$B$18,$Y150,0))^(BW$4-SSSModel!$C$5),1)*IF($X150=0,1,OFFSET(Profiles!$K$2,$X150,MAX(Profiles!$C$2,BW$4-$Q150)))*IF($AA150=1,(1+SSSModel!#REF!),1)</f>
        <v>0</v>
      </c>
      <c r="BX150" s="72">
        <f ca="1">IF(OR(BX$4&lt;$Q150,BX$4&gt;$Q150+IF($S150="",1000,$S150)-1),0,IF(MOD(BX$4-$Q150,IF($R150="",1000,$R150))=0,$O150,0))*IF($Y150&gt;0,(1+INDEX(Escalation!$B$3:$B$18,$Y150,0))^(BX$4-SSSModel!$C$5),1)*IF($X150=0,1,OFFSET(Profiles!$K$2,$X150,MAX(Profiles!$C$2,BX$4-$Q150)))*IF($AA150=1,(1+SSSModel!#REF!),1)</f>
        <v>0</v>
      </c>
      <c r="BY150" s="72">
        <f ca="1">IF(OR(BY$4&lt;$Q150,BY$4&gt;$Q150+IF($S150="",1000,$S150)-1),0,IF(MOD(BY$4-$Q150,IF($R150="",1000,$R150))=0,$O150,0))*IF($Y150&gt;0,(1+INDEX(Escalation!$B$3:$B$18,$Y150,0))^(BY$4-SSSModel!$C$5),1)*IF($X150=0,1,OFFSET(Profiles!$K$2,$X150,MAX(Profiles!$C$2,BY$4-$Q150)))*IF($AA150=1,(1+SSSModel!#REF!),1)</f>
        <v>0</v>
      </c>
      <c r="BZ150" s="72">
        <f ca="1">IF(OR(BZ$4&lt;$Q150,BZ$4&gt;$Q150+IF($S150="",1000,$S150)-1),0,IF(MOD(BZ$4-$Q150,IF($R150="",1000,$R150))=0,$O150,0))*IF($Y150&gt;0,(1+INDEX(Escalation!$B$3:$B$18,$Y150,0))^(BZ$4-SSSModel!$C$5),1)*IF($X150=0,1,OFFSET(Profiles!$K$2,$X150,MAX(Profiles!$C$2,BZ$4-$Q150)))*IF($AA150=1,(1+SSSModel!#REF!),1)</f>
        <v>0</v>
      </c>
      <c r="CA150" s="134">
        <f ca="1">IF(OR($Z150=0,SSSModel!$C$4="CF"),AC150,
IF(LEFT($V150,3)="ON_",
     IF(SSSModel!$C$4="RR",SUMPRODUCT(OFFSET($AC150,0,0,1,$CB$2),OFFSET(Profiles!$K$28,($Z150-1)*(Profiles!$I$26+1)+CA$4-SSSModel!$C$3+1,0,1,$CB$2)),
     IF(SSSModel!$C$4="ECC",$EA150*$EB150*SUMPRODUCT(OFFSET($AC150,0,MAX(0,CA$4-$DZ150-$CA$4+1),1,MIN($DZ150,CA$4-$CA$4+1)),OFFSET(Escalation!$K$24,($Y150-1)*(Escalation!$I$22+1)+CA$4-SSSModel!$C$3+1,MAX(0,CA$4-$DZ150-$CA$4+1),1,MIN($DZ150,CA$4-$CA$4+1))),
     IF(SSSModel!$C$4="PV",AC150*$EA150*(1+SSSModel!$C$2),
     IF(SSSModel!$C$4="FCR",$EC150*SUM(OFFSET($AC150,0,MAX(CA$4-$AC$4-$DZ150+1,0),1,MIN($DZ150,CA$4-$AC$4+1))),0)))),
SUM($AC150:$BZ150)*
     IF(SSSModel!$C$4="RR",OFFSET(Profiles!$K$2,$Z150,MAX(Profiles!$C$2,AC$4-$W150)),
     IF(SSSModel!$C$4="ECC",$EA150*$EB150*IF(MAX(Escalation!$C$2,AC$4-$W150)&gt;$DZ150-1,0,OFFSET(Escalation!$K$2,$Y150,MAX(Escalation!$C$2,AC$4-$W150))),
     IF(SSSModel!$C$4="PV",IF(CA$4=$W150,$EA150*(1+SSSModel!$C$2),0),
     IF(SSSModel!$C$4="FCR",IF(AND(CA$4&gt;=$W150,OFFSET(Profiles!$K$2,$Z150,MAX(Profiles!$C$2,AC$4-$W150))&gt;0),$EC150,0),0))))))</f>
        <v>0</v>
      </c>
      <c r="CB150" s="135">
        <f ca="1">IF(OR($Z150=0,SSSModel!$C$4="CF"),AD150,
IF(LEFT($V150,3)="ON_",
     IF(SSSModel!$C$4="RR",SUMPRODUCT(OFFSET($AC150,0,0,1,$CB$2),OFFSET(Profiles!$K$28,($Z150-1)*(Profiles!$I$26+1)+CB$4-SSSModel!$C$3+1,0,1,$CB$2)),
     IF(SSSModel!$C$4="ECC",$EA150*$EB150*SUMPRODUCT(OFFSET($AC150,0,MAX(0,CB$4-$DZ150-$CA$4+1),1,MIN($DZ150,CB$4-$CA$4+1)),OFFSET(Escalation!$K$24,($Y150-1)*(Escalation!$I$22+1)+CB$4-SSSModel!$C$3+1,MAX(0,CB$4-$DZ150-$CA$4+1),1,MIN($DZ150,CB$4-$CA$4+1))),
     IF(SSSModel!$C$4="PV",AD150*$EA150*(1+SSSModel!$C$2),
     IF(SSSModel!$C$4="FCR",$EC150*SUM(OFFSET($AC150,0,MAX(CB$4-$AC$4-$DZ150+1,0),1,MIN($DZ150,CB$4-$AC$4+1))),0)))),
SUM($AC150:$BZ150)*
     IF(SSSModel!$C$4="RR",OFFSET(Profiles!$K$2,$Z150,MAX(Profiles!$C$2,AD$4-$W150)),
     IF(SSSModel!$C$4="ECC",$EA150*$EB150*IF(MAX(Escalation!$C$2,AD$4-$W150)&gt;$DZ150-1,0,OFFSET(Escalation!$K$2,$Y150,MAX(Escalation!$C$2,AD$4-$W150))),
     IF(SSSModel!$C$4="PV",IF(CB$4=$W150,$EA150*(1+SSSModel!$C$2),0),
     IF(SSSModel!$C$4="FCR",IF(AND(CB$4&gt;=$W150,OFFSET(Profiles!$K$2,$Z150,MAX(Profiles!$C$2,AD$4-$W150))&gt;0),$EC150,0),0))))))</f>
        <v>0</v>
      </c>
      <c r="CC150" s="135">
        <f ca="1">IF(OR($Z150=0,SSSModel!$C$4="CF"),AE150,
IF(LEFT($V150,3)="ON_",
     IF(SSSModel!$C$4="RR",SUMPRODUCT(OFFSET($AC150,0,0,1,$CB$2),OFFSET(Profiles!$K$28,($Z150-1)*(Profiles!$I$26+1)+CC$4-SSSModel!$C$3+1,0,1,$CB$2)),
     IF(SSSModel!$C$4="ECC",$EA150*$EB150*SUMPRODUCT(OFFSET($AC150,0,MAX(0,CC$4-$DZ150-$CA$4+1),1,MIN($DZ150,CC$4-$CA$4+1)),OFFSET(Escalation!$K$24,($Y150-1)*(Escalation!$I$22+1)+CC$4-SSSModel!$C$3+1,MAX(0,CC$4-$DZ150-$CA$4+1),1,MIN($DZ150,CC$4-$CA$4+1))),
     IF(SSSModel!$C$4="PV",AE150*$EA150*(1+SSSModel!$C$2),
     IF(SSSModel!$C$4="FCR",$EC150*SUM(OFFSET($AC150,0,MAX(CC$4-$AC$4-$DZ150+1,0),1,MIN($DZ150,CC$4-$AC$4+1))),0)))),
SUM($AC150:$BZ150)*
     IF(SSSModel!$C$4="RR",OFFSET(Profiles!$K$2,$Z150,MAX(Profiles!$C$2,AE$4-$W150)),
     IF(SSSModel!$C$4="ECC",$EA150*$EB150*IF(MAX(Escalation!$C$2,AE$4-$W150)&gt;$DZ150-1,0,OFFSET(Escalation!$K$2,$Y150,MAX(Escalation!$C$2,AE$4-$W150))),
     IF(SSSModel!$C$4="PV",IF(CC$4=$W150,$EA150*(1+SSSModel!$C$2),0),
     IF(SSSModel!$C$4="FCR",IF(AND(CC$4&gt;=$W150,OFFSET(Profiles!$K$2,$Z150,MAX(Profiles!$C$2,AE$4-$W150))&gt;0),$EC150,0),0))))))</f>
        <v>0</v>
      </c>
      <c r="CD150" s="135">
        <f ca="1">IF(OR($Z150=0,SSSModel!$C$4="CF"),AF150,
IF(LEFT($V150,3)="ON_",
     IF(SSSModel!$C$4="RR",SUMPRODUCT(OFFSET($AC150,0,0,1,$CB$2),OFFSET(Profiles!$K$28,($Z150-1)*(Profiles!$I$26+1)+CD$4-SSSModel!$C$3+1,0,1,$CB$2)),
     IF(SSSModel!$C$4="ECC",$EA150*$EB150*SUMPRODUCT(OFFSET($AC150,0,MAX(0,CD$4-$DZ150-$CA$4+1),1,MIN($DZ150,CD$4-$CA$4+1)),OFFSET(Escalation!$K$24,($Y150-1)*(Escalation!$I$22+1)+CD$4-SSSModel!$C$3+1,MAX(0,CD$4-$DZ150-$CA$4+1),1,MIN($DZ150,CD$4-$CA$4+1))),
     IF(SSSModel!$C$4="PV",AF150*$EA150*(1+SSSModel!$C$2),
     IF(SSSModel!$C$4="FCR",$EC150*SUM(OFFSET($AC150,0,MAX(CD$4-$AC$4-$DZ150+1,0),1,MIN($DZ150,CD$4-$AC$4+1))),0)))),
SUM($AC150:$BZ150)*
     IF(SSSModel!$C$4="RR",OFFSET(Profiles!$K$2,$Z150,MAX(Profiles!$C$2,AF$4-$W150)),
     IF(SSSModel!$C$4="ECC",$EA150*$EB150*IF(MAX(Escalation!$C$2,AF$4-$W150)&gt;$DZ150-1,0,OFFSET(Escalation!$K$2,$Y150,MAX(Escalation!$C$2,AF$4-$W150))),
     IF(SSSModel!$C$4="PV",IF(CD$4=$W150,$EA150*(1+SSSModel!$C$2),0),
     IF(SSSModel!$C$4="FCR",IF(AND(CD$4&gt;=$W150,OFFSET(Profiles!$K$2,$Z150,MAX(Profiles!$C$2,AF$4-$W150))&gt;0),$EC150,0),0))))))</f>
        <v>0</v>
      </c>
      <c r="CE150" s="135">
        <f ca="1">IF(OR($Z150=0,SSSModel!$C$4="CF"),AG150,
IF(LEFT($V150,3)="ON_",
     IF(SSSModel!$C$4="RR",SUMPRODUCT(OFFSET($AC150,0,0,1,$CB$2),OFFSET(Profiles!$K$28,($Z150-1)*(Profiles!$I$26+1)+CE$4-SSSModel!$C$3+1,0,1,$CB$2)),
     IF(SSSModel!$C$4="ECC",$EA150*$EB150*SUMPRODUCT(OFFSET($AC150,0,MAX(0,CE$4-$DZ150-$CA$4+1),1,MIN($DZ150,CE$4-$CA$4+1)),OFFSET(Escalation!$K$24,($Y150-1)*(Escalation!$I$22+1)+CE$4-SSSModel!$C$3+1,MAX(0,CE$4-$DZ150-$CA$4+1),1,MIN($DZ150,CE$4-$CA$4+1))),
     IF(SSSModel!$C$4="PV",AG150*$EA150*(1+SSSModel!$C$2),
     IF(SSSModel!$C$4="FCR",$EC150*SUM(OFFSET($AC150,0,MAX(CE$4-$AC$4-$DZ150+1,0),1,MIN($DZ150,CE$4-$AC$4+1))),0)))),
SUM($AC150:$BZ150)*
     IF(SSSModel!$C$4="RR",OFFSET(Profiles!$K$2,$Z150,MAX(Profiles!$C$2,AG$4-$W150)),
     IF(SSSModel!$C$4="ECC",$EA150*$EB150*IF(MAX(Escalation!$C$2,AG$4-$W150)&gt;$DZ150-1,0,OFFSET(Escalation!$K$2,$Y150,MAX(Escalation!$C$2,AG$4-$W150))),
     IF(SSSModel!$C$4="PV",IF(CE$4=$W150,$EA150*(1+SSSModel!$C$2),0),
     IF(SSSModel!$C$4="FCR",IF(AND(CE$4&gt;=$W150,OFFSET(Profiles!$K$2,$Z150,MAX(Profiles!$C$2,AG$4-$W150))&gt;0),$EC150,0),0))))))</f>
        <v>0</v>
      </c>
      <c r="CF150" s="135">
        <f ca="1">IF(OR($Z150=0,SSSModel!$C$4="CF"),AH150,
IF(LEFT($V150,3)="ON_",
     IF(SSSModel!$C$4="RR",SUMPRODUCT(OFFSET($AC150,0,0,1,$CB$2),OFFSET(Profiles!$K$28,($Z150-1)*(Profiles!$I$26+1)+CF$4-SSSModel!$C$3+1,0,1,$CB$2)),
     IF(SSSModel!$C$4="ECC",$EA150*$EB150*SUMPRODUCT(OFFSET($AC150,0,MAX(0,CF$4-$DZ150-$CA$4+1),1,MIN($DZ150,CF$4-$CA$4+1)),OFFSET(Escalation!$K$24,($Y150-1)*(Escalation!$I$22+1)+CF$4-SSSModel!$C$3+1,MAX(0,CF$4-$DZ150-$CA$4+1),1,MIN($DZ150,CF$4-$CA$4+1))),
     IF(SSSModel!$C$4="PV",AH150*$EA150*(1+SSSModel!$C$2),
     IF(SSSModel!$C$4="FCR",$EC150*SUM(OFFSET($AC150,0,MAX(CF$4-$AC$4-$DZ150+1,0),1,MIN($DZ150,CF$4-$AC$4+1))),0)))),
SUM($AC150:$BZ150)*
     IF(SSSModel!$C$4="RR",OFFSET(Profiles!$K$2,$Z150,MAX(Profiles!$C$2,AH$4-$W150)),
     IF(SSSModel!$C$4="ECC",$EA150*$EB150*IF(MAX(Escalation!$C$2,AH$4-$W150)&gt;$DZ150-1,0,OFFSET(Escalation!$K$2,$Y150,MAX(Escalation!$C$2,AH$4-$W150))),
     IF(SSSModel!$C$4="PV",IF(CF$4=$W150,$EA150*(1+SSSModel!$C$2),0),
     IF(SSSModel!$C$4="FCR",IF(AND(CF$4&gt;=$W150,OFFSET(Profiles!$K$2,$Z150,MAX(Profiles!$C$2,AH$4-$W150))&gt;0),$EC150,0),0))))))</f>
        <v>0</v>
      </c>
      <c r="CG150" s="135">
        <f ca="1">IF(OR($Z150=0,SSSModel!$C$4="CF"),AI150,
IF(LEFT($V150,3)="ON_",
     IF(SSSModel!$C$4="RR",SUMPRODUCT(OFFSET($AC150,0,0,1,$CB$2),OFFSET(Profiles!$K$28,($Z150-1)*(Profiles!$I$26+1)+CG$4-SSSModel!$C$3+1,0,1,$CB$2)),
     IF(SSSModel!$C$4="ECC",$EA150*$EB150*SUMPRODUCT(OFFSET($AC150,0,MAX(0,CG$4-$DZ150-$CA$4+1),1,MIN($DZ150,CG$4-$CA$4+1)),OFFSET(Escalation!$K$24,($Y150-1)*(Escalation!$I$22+1)+CG$4-SSSModel!$C$3+1,MAX(0,CG$4-$DZ150-$CA$4+1),1,MIN($DZ150,CG$4-$CA$4+1))),
     IF(SSSModel!$C$4="PV",AI150*$EA150*(1+SSSModel!$C$2),
     IF(SSSModel!$C$4="FCR",$EC150*SUM(OFFSET($AC150,0,MAX(CG$4-$AC$4-$DZ150+1,0),1,MIN($DZ150,CG$4-$AC$4+1))),0)))),
SUM($AC150:$BZ150)*
     IF(SSSModel!$C$4="RR",OFFSET(Profiles!$K$2,$Z150,MAX(Profiles!$C$2,AI$4-$W150)),
     IF(SSSModel!$C$4="ECC",$EA150*$EB150*IF(MAX(Escalation!$C$2,AI$4-$W150)&gt;$DZ150-1,0,OFFSET(Escalation!$K$2,$Y150,MAX(Escalation!$C$2,AI$4-$W150))),
     IF(SSSModel!$C$4="PV",IF(CG$4=$W150,$EA150*(1+SSSModel!$C$2),0),
     IF(SSSModel!$C$4="FCR",IF(AND(CG$4&gt;=$W150,OFFSET(Profiles!$K$2,$Z150,MAX(Profiles!$C$2,AI$4-$W150))&gt;0),$EC150,0),0))))))</f>
        <v>0</v>
      </c>
      <c r="CH150" s="135">
        <f ca="1">IF(OR($Z150=0,SSSModel!$C$4="CF"),AJ150,
IF(LEFT($V150,3)="ON_",
     IF(SSSModel!$C$4="RR",SUMPRODUCT(OFFSET($AC150,0,0,1,$CB$2),OFFSET(Profiles!$K$28,($Z150-1)*(Profiles!$I$26+1)+CH$4-SSSModel!$C$3+1,0,1,$CB$2)),
     IF(SSSModel!$C$4="ECC",$EA150*$EB150*SUMPRODUCT(OFFSET($AC150,0,MAX(0,CH$4-$DZ150-$CA$4+1),1,MIN($DZ150,CH$4-$CA$4+1)),OFFSET(Escalation!$K$24,($Y150-1)*(Escalation!$I$22+1)+CH$4-SSSModel!$C$3+1,MAX(0,CH$4-$DZ150-$CA$4+1),1,MIN($DZ150,CH$4-$CA$4+1))),
     IF(SSSModel!$C$4="PV",AJ150*$EA150*(1+SSSModel!$C$2),
     IF(SSSModel!$C$4="FCR",$EC150*SUM(OFFSET($AC150,0,MAX(CH$4-$AC$4-$DZ150+1,0),1,MIN($DZ150,CH$4-$AC$4+1))),0)))),
SUM($AC150:$BZ150)*
     IF(SSSModel!$C$4="RR",OFFSET(Profiles!$K$2,$Z150,MAX(Profiles!$C$2,AJ$4-$W150)),
     IF(SSSModel!$C$4="ECC",$EA150*$EB150*IF(MAX(Escalation!$C$2,AJ$4-$W150)&gt;$DZ150-1,0,OFFSET(Escalation!$K$2,$Y150,MAX(Escalation!$C$2,AJ$4-$W150))),
     IF(SSSModel!$C$4="PV",IF(CH$4=$W150,$EA150*(1+SSSModel!$C$2),0),
     IF(SSSModel!$C$4="FCR",IF(AND(CH$4&gt;=$W150,OFFSET(Profiles!$K$2,$Z150,MAX(Profiles!$C$2,AJ$4-$W150))&gt;0),$EC150,0),0))))))</f>
        <v>0</v>
      </c>
      <c r="CI150" s="135">
        <f ca="1">IF(OR($Z150=0,SSSModel!$C$4="CF"),AK150,
IF(LEFT($V150,3)="ON_",
     IF(SSSModel!$C$4="RR",SUMPRODUCT(OFFSET($AC150,0,0,1,$CB$2),OFFSET(Profiles!$K$28,($Z150-1)*(Profiles!$I$26+1)+CI$4-SSSModel!$C$3+1,0,1,$CB$2)),
     IF(SSSModel!$C$4="ECC",$EA150*$EB150*SUMPRODUCT(OFFSET($AC150,0,MAX(0,CI$4-$DZ150-$CA$4+1),1,MIN($DZ150,CI$4-$CA$4+1)),OFFSET(Escalation!$K$24,($Y150-1)*(Escalation!$I$22+1)+CI$4-SSSModel!$C$3+1,MAX(0,CI$4-$DZ150-$CA$4+1),1,MIN($DZ150,CI$4-$CA$4+1))),
     IF(SSSModel!$C$4="PV",AK150*$EA150*(1+SSSModel!$C$2),
     IF(SSSModel!$C$4="FCR",$EC150*SUM(OFFSET($AC150,0,MAX(CI$4-$AC$4-$DZ150+1,0),1,MIN($DZ150,CI$4-$AC$4+1))),0)))),
SUM($AC150:$BZ150)*
     IF(SSSModel!$C$4="RR",OFFSET(Profiles!$K$2,$Z150,MAX(Profiles!$C$2,AK$4-$W150)),
     IF(SSSModel!$C$4="ECC",$EA150*$EB150*IF(MAX(Escalation!$C$2,AK$4-$W150)&gt;$DZ150-1,0,OFFSET(Escalation!$K$2,$Y150,MAX(Escalation!$C$2,AK$4-$W150))),
     IF(SSSModel!$C$4="PV",IF(CI$4=$W150,$EA150*(1+SSSModel!$C$2),0),
     IF(SSSModel!$C$4="FCR",IF(AND(CI$4&gt;=$W150,OFFSET(Profiles!$K$2,$Z150,MAX(Profiles!$C$2,AK$4-$W150))&gt;0),$EC150,0),0))))))</f>
        <v>0</v>
      </c>
      <c r="CJ150" s="135">
        <f ca="1">IF(OR($Z150=0,SSSModel!$C$4="CF"),AL150,
IF(LEFT($V150,3)="ON_",
     IF(SSSModel!$C$4="RR",SUMPRODUCT(OFFSET($AC150,0,0,1,$CB$2),OFFSET(Profiles!$K$28,($Z150-1)*(Profiles!$I$26+1)+CJ$4-SSSModel!$C$3+1,0,1,$CB$2)),
     IF(SSSModel!$C$4="ECC",$EA150*$EB150*SUMPRODUCT(OFFSET($AC150,0,MAX(0,CJ$4-$DZ150-$CA$4+1),1,MIN($DZ150,CJ$4-$CA$4+1)),OFFSET(Escalation!$K$24,($Y150-1)*(Escalation!$I$22+1)+CJ$4-SSSModel!$C$3+1,MAX(0,CJ$4-$DZ150-$CA$4+1),1,MIN($DZ150,CJ$4-$CA$4+1))),
     IF(SSSModel!$C$4="PV",AL150*$EA150*(1+SSSModel!$C$2),
     IF(SSSModel!$C$4="FCR",$EC150*SUM(OFFSET($AC150,0,MAX(CJ$4-$AC$4-$DZ150+1,0),1,MIN($DZ150,CJ$4-$AC$4+1))),0)))),
SUM($AC150:$BZ150)*
     IF(SSSModel!$C$4="RR",OFFSET(Profiles!$K$2,$Z150,MAX(Profiles!$C$2,AL$4-$W150)),
     IF(SSSModel!$C$4="ECC",$EA150*$EB150*IF(MAX(Escalation!$C$2,AL$4-$W150)&gt;$DZ150-1,0,OFFSET(Escalation!$K$2,$Y150,MAX(Escalation!$C$2,AL$4-$W150))),
     IF(SSSModel!$C$4="PV",IF(CJ$4=$W150,$EA150*(1+SSSModel!$C$2),0),
     IF(SSSModel!$C$4="FCR",IF(AND(CJ$4&gt;=$W150,OFFSET(Profiles!$K$2,$Z150,MAX(Profiles!$C$2,AL$4-$W150))&gt;0),$EC150,0),0))))))</f>
        <v>0</v>
      </c>
      <c r="CK150" s="135">
        <f ca="1">IF(OR($Z150=0,SSSModel!$C$4="CF"),AM150,
IF(LEFT($V150,3)="ON_",
     IF(SSSModel!$C$4="RR",SUMPRODUCT(OFFSET($AC150,0,0,1,$CB$2),OFFSET(Profiles!$K$28,($Z150-1)*(Profiles!$I$26+1)+CK$4-SSSModel!$C$3+1,0,1,$CB$2)),
     IF(SSSModel!$C$4="ECC",$EA150*$EB150*SUMPRODUCT(OFFSET($AC150,0,MAX(0,CK$4-$DZ150-$CA$4+1),1,MIN($DZ150,CK$4-$CA$4+1)),OFFSET(Escalation!$K$24,($Y150-1)*(Escalation!$I$22+1)+CK$4-SSSModel!$C$3+1,MAX(0,CK$4-$DZ150-$CA$4+1),1,MIN($DZ150,CK$4-$CA$4+1))),
     IF(SSSModel!$C$4="PV",AM150*$EA150*(1+SSSModel!$C$2),
     IF(SSSModel!$C$4="FCR",$EC150*SUM(OFFSET($AC150,0,MAX(CK$4-$AC$4-$DZ150+1,0),1,MIN($DZ150,CK$4-$AC$4+1))),0)))),
SUM($AC150:$BZ150)*
     IF(SSSModel!$C$4="RR",OFFSET(Profiles!$K$2,$Z150,MAX(Profiles!$C$2,AM$4-$W150)),
     IF(SSSModel!$C$4="ECC",$EA150*$EB150*IF(MAX(Escalation!$C$2,AM$4-$W150)&gt;$DZ150-1,0,OFFSET(Escalation!$K$2,$Y150,MAX(Escalation!$C$2,AM$4-$W150))),
     IF(SSSModel!$C$4="PV",IF(CK$4=$W150,$EA150*(1+SSSModel!$C$2),0),
     IF(SSSModel!$C$4="FCR",IF(AND(CK$4&gt;=$W150,OFFSET(Profiles!$K$2,$Z150,MAX(Profiles!$C$2,AM$4-$W150))&gt;0),$EC150,0),0))))))</f>
        <v>0</v>
      </c>
      <c r="CL150" s="135">
        <f ca="1">IF(OR($Z150=0,SSSModel!$C$4="CF"),AN150,
IF(LEFT($V150,3)="ON_",
     IF(SSSModel!$C$4="RR",SUMPRODUCT(OFFSET($AC150,0,0,1,$CB$2),OFFSET(Profiles!$K$28,($Z150-1)*(Profiles!$I$26+1)+CL$4-SSSModel!$C$3+1,0,1,$CB$2)),
     IF(SSSModel!$C$4="ECC",$EA150*$EB150*SUMPRODUCT(OFFSET($AC150,0,MAX(0,CL$4-$DZ150-$CA$4+1),1,MIN($DZ150,CL$4-$CA$4+1)),OFFSET(Escalation!$K$24,($Y150-1)*(Escalation!$I$22+1)+CL$4-SSSModel!$C$3+1,MAX(0,CL$4-$DZ150-$CA$4+1),1,MIN($DZ150,CL$4-$CA$4+1))),
     IF(SSSModel!$C$4="PV",AN150*$EA150*(1+SSSModel!$C$2),
     IF(SSSModel!$C$4="FCR",$EC150*SUM(OFFSET($AC150,0,MAX(CL$4-$AC$4-$DZ150+1,0),1,MIN($DZ150,CL$4-$AC$4+1))),0)))),
SUM($AC150:$BZ150)*
     IF(SSSModel!$C$4="RR",OFFSET(Profiles!$K$2,$Z150,MAX(Profiles!$C$2,AN$4-$W150)),
     IF(SSSModel!$C$4="ECC",$EA150*$EB150*IF(MAX(Escalation!$C$2,AN$4-$W150)&gt;$DZ150-1,0,OFFSET(Escalation!$K$2,$Y150,MAX(Escalation!$C$2,AN$4-$W150))),
     IF(SSSModel!$C$4="PV",IF(CL$4=$W150,$EA150*(1+SSSModel!$C$2),0),
     IF(SSSModel!$C$4="FCR",IF(AND(CL$4&gt;=$W150,OFFSET(Profiles!$K$2,$Z150,MAX(Profiles!$C$2,AN$4-$W150))&gt;0),$EC150,0),0))))))</f>
        <v>0</v>
      </c>
      <c r="CM150" s="135">
        <f ca="1">IF(OR($Z150=0,SSSModel!$C$4="CF"),AO150,
IF(LEFT($V150,3)="ON_",
     IF(SSSModel!$C$4="RR",SUMPRODUCT(OFFSET($AC150,0,0,1,$CB$2),OFFSET(Profiles!$K$28,($Z150-1)*(Profiles!$I$26+1)+CM$4-SSSModel!$C$3+1,0,1,$CB$2)),
     IF(SSSModel!$C$4="ECC",$EA150*$EB150*SUMPRODUCT(OFFSET($AC150,0,MAX(0,CM$4-$DZ150-$CA$4+1),1,MIN($DZ150,CM$4-$CA$4+1)),OFFSET(Escalation!$K$24,($Y150-1)*(Escalation!$I$22+1)+CM$4-SSSModel!$C$3+1,MAX(0,CM$4-$DZ150-$CA$4+1),1,MIN($DZ150,CM$4-$CA$4+1))),
     IF(SSSModel!$C$4="PV",AO150*$EA150*(1+SSSModel!$C$2),
     IF(SSSModel!$C$4="FCR",$EC150*SUM(OFFSET($AC150,0,MAX(CM$4-$AC$4-$DZ150+1,0),1,MIN($DZ150,CM$4-$AC$4+1))),0)))),
SUM($AC150:$BZ150)*
     IF(SSSModel!$C$4="RR",OFFSET(Profiles!$K$2,$Z150,MAX(Profiles!$C$2,AO$4-$W150)),
     IF(SSSModel!$C$4="ECC",$EA150*$EB150*IF(MAX(Escalation!$C$2,AO$4-$W150)&gt;$DZ150-1,0,OFFSET(Escalation!$K$2,$Y150,MAX(Escalation!$C$2,AO$4-$W150))),
     IF(SSSModel!$C$4="PV",IF(CM$4=$W150,$EA150*(1+SSSModel!$C$2),0),
     IF(SSSModel!$C$4="FCR",IF(AND(CM$4&gt;=$W150,OFFSET(Profiles!$K$2,$Z150,MAX(Profiles!$C$2,AO$4-$W150))&gt;0),$EC150,0),0))))))</f>
        <v>0</v>
      </c>
      <c r="CN150" s="135">
        <f ca="1">IF(OR($Z150=0,SSSModel!$C$4="CF"),AP150,
IF(LEFT($V150,3)="ON_",
     IF(SSSModel!$C$4="RR",SUMPRODUCT(OFFSET($AC150,0,0,1,$CB$2),OFFSET(Profiles!$K$28,($Z150-1)*(Profiles!$I$26+1)+CN$4-SSSModel!$C$3+1,0,1,$CB$2)),
     IF(SSSModel!$C$4="ECC",$EA150*$EB150*SUMPRODUCT(OFFSET($AC150,0,MAX(0,CN$4-$DZ150-$CA$4+1),1,MIN($DZ150,CN$4-$CA$4+1)),OFFSET(Escalation!$K$24,($Y150-1)*(Escalation!$I$22+1)+CN$4-SSSModel!$C$3+1,MAX(0,CN$4-$DZ150-$CA$4+1),1,MIN($DZ150,CN$4-$CA$4+1))),
     IF(SSSModel!$C$4="PV",AP150*$EA150*(1+SSSModel!$C$2),
     IF(SSSModel!$C$4="FCR",$EC150*SUM(OFFSET($AC150,0,MAX(CN$4-$AC$4-$DZ150+1,0),1,MIN($DZ150,CN$4-$AC$4+1))),0)))),
SUM($AC150:$BZ150)*
     IF(SSSModel!$C$4="RR",OFFSET(Profiles!$K$2,$Z150,MAX(Profiles!$C$2,AP$4-$W150)),
     IF(SSSModel!$C$4="ECC",$EA150*$EB150*IF(MAX(Escalation!$C$2,AP$4-$W150)&gt;$DZ150-1,0,OFFSET(Escalation!$K$2,$Y150,MAX(Escalation!$C$2,AP$4-$W150))),
     IF(SSSModel!$C$4="PV",IF(CN$4=$W150,$EA150*(1+SSSModel!$C$2),0),
     IF(SSSModel!$C$4="FCR",IF(AND(CN$4&gt;=$W150,OFFSET(Profiles!$K$2,$Z150,MAX(Profiles!$C$2,AP$4-$W150))&gt;0),$EC150,0),0))))))</f>
        <v>0</v>
      </c>
      <c r="CO150" s="135">
        <f ca="1">IF(OR($Z150=0,SSSModel!$C$4="CF"),AQ150,
IF(LEFT($V150,3)="ON_",
     IF(SSSModel!$C$4="RR",SUMPRODUCT(OFFSET($AC150,0,0,1,$CB$2),OFFSET(Profiles!$K$28,($Z150-1)*(Profiles!$I$26+1)+CO$4-SSSModel!$C$3+1,0,1,$CB$2)),
     IF(SSSModel!$C$4="ECC",$EA150*$EB150*SUMPRODUCT(OFFSET($AC150,0,MAX(0,CO$4-$DZ150-$CA$4+1),1,MIN($DZ150,CO$4-$CA$4+1)),OFFSET(Escalation!$K$24,($Y150-1)*(Escalation!$I$22+1)+CO$4-SSSModel!$C$3+1,MAX(0,CO$4-$DZ150-$CA$4+1),1,MIN($DZ150,CO$4-$CA$4+1))),
     IF(SSSModel!$C$4="PV",AQ150*$EA150*(1+SSSModel!$C$2),
     IF(SSSModel!$C$4="FCR",$EC150*SUM(OFFSET($AC150,0,MAX(CO$4-$AC$4-$DZ150+1,0),1,MIN($DZ150,CO$4-$AC$4+1))),0)))),
SUM($AC150:$BZ150)*
     IF(SSSModel!$C$4="RR",OFFSET(Profiles!$K$2,$Z150,MAX(Profiles!$C$2,AQ$4-$W150)),
     IF(SSSModel!$C$4="ECC",$EA150*$EB150*IF(MAX(Escalation!$C$2,AQ$4-$W150)&gt;$DZ150-1,0,OFFSET(Escalation!$K$2,$Y150,MAX(Escalation!$C$2,AQ$4-$W150))),
     IF(SSSModel!$C$4="PV",IF(CO$4=$W150,$EA150*(1+SSSModel!$C$2),0),
     IF(SSSModel!$C$4="FCR",IF(AND(CO$4&gt;=$W150,OFFSET(Profiles!$K$2,$Z150,MAX(Profiles!$C$2,AQ$4-$W150))&gt;0),$EC150,0),0))))))</f>
        <v>0</v>
      </c>
      <c r="CP150" s="135">
        <f ca="1">IF(OR($Z150=0,SSSModel!$C$4="CF"),AR150,
IF(LEFT($V150,3)="ON_",
     IF(SSSModel!$C$4="RR",SUMPRODUCT(OFFSET($AC150,0,0,1,$CB$2),OFFSET(Profiles!$K$28,($Z150-1)*(Profiles!$I$26+1)+CP$4-SSSModel!$C$3+1,0,1,$CB$2)),
     IF(SSSModel!$C$4="ECC",$EA150*$EB150*SUMPRODUCT(OFFSET($AC150,0,MAX(0,CP$4-$DZ150-$CA$4+1),1,MIN($DZ150,CP$4-$CA$4+1)),OFFSET(Escalation!$K$24,($Y150-1)*(Escalation!$I$22+1)+CP$4-SSSModel!$C$3+1,MAX(0,CP$4-$DZ150-$CA$4+1),1,MIN($DZ150,CP$4-$CA$4+1))),
     IF(SSSModel!$C$4="PV",AR150*$EA150*(1+SSSModel!$C$2),
     IF(SSSModel!$C$4="FCR",$EC150*SUM(OFFSET($AC150,0,MAX(CP$4-$AC$4-$DZ150+1,0),1,MIN($DZ150,CP$4-$AC$4+1))),0)))),
SUM($AC150:$BZ150)*
     IF(SSSModel!$C$4="RR",OFFSET(Profiles!$K$2,$Z150,MAX(Profiles!$C$2,AR$4-$W150)),
     IF(SSSModel!$C$4="ECC",$EA150*$EB150*IF(MAX(Escalation!$C$2,AR$4-$W150)&gt;$DZ150-1,0,OFFSET(Escalation!$K$2,$Y150,MAX(Escalation!$C$2,AR$4-$W150))),
     IF(SSSModel!$C$4="PV",IF(CP$4=$W150,$EA150*(1+SSSModel!$C$2),0),
     IF(SSSModel!$C$4="FCR",IF(AND(CP$4&gt;=$W150,OFFSET(Profiles!$K$2,$Z150,MAX(Profiles!$C$2,AR$4-$W150))&gt;0),$EC150,0),0))))))</f>
        <v>0</v>
      </c>
      <c r="CQ150" s="135">
        <f ca="1">IF(OR($Z150=0,SSSModel!$C$4="CF"),AS150,
IF(LEFT($V150,3)="ON_",
     IF(SSSModel!$C$4="RR",SUMPRODUCT(OFFSET($AC150,0,0,1,$CB$2),OFFSET(Profiles!$K$28,($Z150-1)*(Profiles!$I$26+1)+CQ$4-SSSModel!$C$3+1,0,1,$CB$2)),
     IF(SSSModel!$C$4="ECC",$EA150*$EB150*SUMPRODUCT(OFFSET($AC150,0,MAX(0,CQ$4-$DZ150-$CA$4+1),1,MIN($DZ150,CQ$4-$CA$4+1)),OFFSET(Escalation!$K$24,($Y150-1)*(Escalation!$I$22+1)+CQ$4-SSSModel!$C$3+1,MAX(0,CQ$4-$DZ150-$CA$4+1),1,MIN($DZ150,CQ$4-$CA$4+1))),
     IF(SSSModel!$C$4="PV",AS150*$EA150*(1+SSSModel!$C$2),
     IF(SSSModel!$C$4="FCR",$EC150*SUM(OFFSET($AC150,0,MAX(CQ$4-$AC$4-$DZ150+1,0),1,MIN($DZ150,CQ$4-$AC$4+1))),0)))),
SUM($AC150:$BZ150)*
     IF(SSSModel!$C$4="RR",OFFSET(Profiles!$K$2,$Z150,MAX(Profiles!$C$2,AS$4-$W150)),
     IF(SSSModel!$C$4="ECC",$EA150*$EB150*IF(MAX(Escalation!$C$2,AS$4-$W150)&gt;$DZ150-1,0,OFFSET(Escalation!$K$2,$Y150,MAX(Escalation!$C$2,AS$4-$W150))),
     IF(SSSModel!$C$4="PV",IF(CQ$4=$W150,$EA150*(1+SSSModel!$C$2),0),
     IF(SSSModel!$C$4="FCR",IF(AND(CQ$4&gt;=$W150,OFFSET(Profiles!$K$2,$Z150,MAX(Profiles!$C$2,AS$4-$W150))&gt;0),$EC150,0),0))))))</f>
        <v>0</v>
      </c>
      <c r="CR150" s="135">
        <f ca="1">IF(OR($Z150=0,SSSModel!$C$4="CF"),AT150,
IF(LEFT($V150,3)="ON_",
     IF(SSSModel!$C$4="RR",SUMPRODUCT(OFFSET($AC150,0,0,1,$CB$2),OFFSET(Profiles!$K$28,($Z150-1)*(Profiles!$I$26+1)+CR$4-SSSModel!$C$3+1,0,1,$CB$2)),
     IF(SSSModel!$C$4="ECC",$EA150*$EB150*SUMPRODUCT(OFFSET($AC150,0,MAX(0,CR$4-$DZ150-$CA$4+1),1,MIN($DZ150,CR$4-$CA$4+1)),OFFSET(Escalation!$K$24,($Y150-1)*(Escalation!$I$22+1)+CR$4-SSSModel!$C$3+1,MAX(0,CR$4-$DZ150-$CA$4+1),1,MIN($DZ150,CR$4-$CA$4+1))),
     IF(SSSModel!$C$4="PV",AT150*$EA150*(1+SSSModel!$C$2),
     IF(SSSModel!$C$4="FCR",$EC150*SUM(OFFSET($AC150,0,MAX(CR$4-$AC$4-$DZ150+1,0),1,MIN($DZ150,CR$4-$AC$4+1))),0)))),
SUM($AC150:$BZ150)*
     IF(SSSModel!$C$4="RR",OFFSET(Profiles!$K$2,$Z150,MAX(Profiles!$C$2,AT$4-$W150)),
     IF(SSSModel!$C$4="ECC",$EA150*$EB150*IF(MAX(Escalation!$C$2,AT$4-$W150)&gt;$DZ150-1,0,OFFSET(Escalation!$K$2,$Y150,MAX(Escalation!$C$2,AT$4-$W150))),
     IF(SSSModel!$C$4="PV",IF(CR$4=$W150,$EA150*(1+SSSModel!$C$2),0),
     IF(SSSModel!$C$4="FCR",IF(AND(CR$4&gt;=$W150,OFFSET(Profiles!$K$2,$Z150,MAX(Profiles!$C$2,AT$4-$W150))&gt;0),$EC150,0),0))))))</f>
        <v>0</v>
      </c>
      <c r="CS150" s="135">
        <f ca="1">IF(OR($Z150=0,SSSModel!$C$4="CF"),AU150,
IF(LEFT($V150,3)="ON_",
     IF(SSSModel!$C$4="RR",SUMPRODUCT(OFFSET($AC150,0,0,1,$CB$2),OFFSET(Profiles!$K$28,($Z150-1)*(Profiles!$I$26+1)+CS$4-SSSModel!$C$3+1,0,1,$CB$2)),
     IF(SSSModel!$C$4="ECC",$EA150*$EB150*SUMPRODUCT(OFFSET($AC150,0,MAX(0,CS$4-$DZ150-$CA$4+1),1,MIN($DZ150,CS$4-$CA$4+1)),OFFSET(Escalation!$K$24,($Y150-1)*(Escalation!$I$22+1)+CS$4-SSSModel!$C$3+1,MAX(0,CS$4-$DZ150-$CA$4+1),1,MIN($DZ150,CS$4-$CA$4+1))),
     IF(SSSModel!$C$4="PV",AU150*$EA150*(1+SSSModel!$C$2),
     IF(SSSModel!$C$4="FCR",$EC150*SUM(OFFSET($AC150,0,MAX(CS$4-$AC$4-$DZ150+1,0),1,MIN($DZ150,CS$4-$AC$4+1))),0)))),
SUM($AC150:$BZ150)*
     IF(SSSModel!$C$4="RR",OFFSET(Profiles!$K$2,$Z150,MAX(Profiles!$C$2,AU$4-$W150)),
     IF(SSSModel!$C$4="ECC",$EA150*$EB150*IF(MAX(Escalation!$C$2,AU$4-$W150)&gt;$DZ150-1,0,OFFSET(Escalation!$K$2,$Y150,MAX(Escalation!$C$2,AU$4-$W150))),
     IF(SSSModel!$C$4="PV",IF(CS$4=$W150,$EA150*(1+SSSModel!$C$2),0),
     IF(SSSModel!$C$4="FCR",IF(AND(CS$4&gt;=$W150,OFFSET(Profiles!$K$2,$Z150,MAX(Profiles!$C$2,AU$4-$W150))&gt;0),$EC150,0),0))))))</f>
        <v>0</v>
      </c>
      <c r="CT150" s="135">
        <f ca="1">IF(OR($Z150=0,SSSModel!$C$4="CF"),AV150,
IF(LEFT($V150,3)="ON_",
     IF(SSSModel!$C$4="RR",SUMPRODUCT(OFFSET($AC150,0,0,1,$CB$2),OFFSET(Profiles!$K$28,($Z150-1)*(Profiles!$I$26+1)+CT$4-SSSModel!$C$3+1,0,1,$CB$2)),
     IF(SSSModel!$C$4="ECC",$EA150*$EB150*SUMPRODUCT(OFFSET($AC150,0,MAX(0,CT$4-$DZ150-$CA$4+1),1,MIN($DZ150,CT$4-$CA$4+1)),OFFSET(Escalation!$K$24,($Y150-1)*(Escalation!$I$22+1)+CT$4-SSSModel!$C$3+1,MAX(0,CT$4-$DZ150-$CA$4+1),1,MIN($DZ150,CT$4-$CA$4+1))),
     IF(SSSModel!$C$4="PV",AV150*$EA150*(1+SSSModel!$C$2),
     IF(SSSModel!$C$4="FCR",$EC150*SUM(OFFSET($AC150,0,MAX(CT$4-$AC$4-$DZ150+1,0),1,MIN($DZ150,CT$4-$AC$4+1))),0)))),
SUM($AC150:$BZ150)*
     IF(SSSModel!$C$4="RR",OFFSET(Profiles!$K$2,$Z150,MAX(Profiles!$C$2,AV$4-$W150)),
     IF(SSSModel!$C$4="ECC",$EA150*$EB150*IF(MAX(Escalation!$C$2,AV$4-$W150)&gt;$DZ150-1,0,OFFSET(Escalation!$K$2,$Y150,MAX(Escalation!$C$2,AV$4-$W150))),
     IF(SSSModel!$C$4="PV",IF(CT$4=$W150,$EA150*(1+SSSModel!$C$2),0),
     IF(SSSModel!$C$4="FCR",IF(AND(CT$4&gt;=$W150,OFFSET(Profiles!$K$2,$Z150,MAX(Profiles!$C$2,AV$4-$W150))&gt;0),$EC150,0),0))))))</f>
        <v>0</v>
      </c>
      <c r="CU150" s="135">
        <f ca="1">IF(OR($Z150=0,SSSModel!$C$4="CF"),AW150,
IF(LEFT($V150,3)="ON_",
     IF(SSSModel!$C$4="RR",SUMPRODUCT(OFFSET($AC150,0,0,1,$CB$2),OFFSET(Profiles!$K$28,($Z150-1)*(Profiles!$I$26+1)+CU$4-SSSModel!$C$3+1,0,1,$CB$2)),
     IF(SSSModel!$C$4="ECC",$EA150*$EB150*SUMPRODUCT(OFFSET($AC150,0,MAX(0,CU$4-$DZ150-$CA$4+1),1,MIN($DZ150,CU$4-$CA$4+1)),OFFSET(Escalation!$K$24,($Y150-1)*(Escalation!$I$22+1)+CU$4-SSSModel!$C$3+1,MAX(0,CU$4-$DZ150-$CA$4+1),1,MIN($DZ150,CU$4-$CA$4+1))),
     IF(SSSModel!$C$4="PV",AW150*$EA150*(1+SSSModel!$C$2),
     IF(SSSModel!$C$4="FCR",$EC150*SUM(OFFSET($AC150,0,MAX(CU$4-$AC$4-$DZ150+1,0),1,MIN($DZ150,CU$4-$AC$4+1))),0)))),
SUM($AC150:$BZ150)*
     IF(SSSModel!$C$4="RR",OFFSET(Profiles!$K$2,$Z150,MAX(Profiles!$C$2,AW$4-$W150)),
     IF(SSSModel!$C$4="ECC",$EA150*$EB150*IF(MAX(Escalation!$C$2,AW$4-$W150)&gt;$DZ150-1,0,OFFSET(Escalation!$K$2,$Y150,MAX(Escalation!$C$2,AW$4-$W150))),
     IF(SSSModel!$C$4="PV",IF(CU$4=$W150,$EA150*(1+SSSModel!$C$2),0),
     IF(SSSModel!$C$4="FCR",IF(AND(CU$4&gt;=$W150,OFFSET(Profiles!$K$2,$Z150,MAX(Profiles!$C$2,AW$4-$W150))&gt;0),$EC150,0),0))))))</f>
        <v>0</v>
      </c>
      <c r="CV150" s="135">
        <f ca="1">IF(OR($Z150=0,SSSModel!$C$4="CF"),AX150,
IF(LEFT($V150,3)="ON_",
     IF(SSSModel!$C$4="RR",SUMPRODUCT(OFFSET($AC150,0,0,1,$CB$2),OFFSET(Profiles!$K$28,($Z150-1)*(Profiles!$I$26+1)+CV$4-SSSModel!$C$3+1,0,1,$CB$2)),
     IF(SSSModel!$C$4="ECC",$EA150*$EB150*SUMPRODUCT(OFFSET($AC150,0,MAX(0,CV$4-$DZ150-$CA$4+1),1,MIN($DZ150,CV$4-$CA$4+1)),OFFSET(Escalation!$K$24,($Y150-1)*(Escalation!$I$22+1)+CV$4-SSSModel!$C$3+1,MAX(0,CV$4-$DZ150-$CA$4+1),1,MIN($DZ150,CV$4-$CA$4+1))),
     IF(SSSModel!$C$4="PV",AX150*$EA150*(1+SSSModel!$C$2),
     IF(SSSModel!$C$4="FCR",$EC150*SUM(OFFSET($AC150,0,MAX(CV$4-$AC$4-$DZ150+1,0),1,MIN($DZ150,CV$4-$AC$4+1))),0)))),
SUM($AC150:$BZ150)*
     IF(SSSModel!$C$4="RR",OFFSET(Profiles!$K$2,$Z150,MAX(Profiles!$C$2,AX$4-$W150)),
     IF(SSSModel!$C$4="ECC",$EA150*$EB150*IF(MAX(Escalation!$C$2,AX$4-$W150)&gt;$DZ150-1,0,OFFSET(Escalation!$K$2,$Y150,MAX(Escalation!$C$2,AX$4-$W150))),
     IF(SSSModel!$C$4="PV",IF(CV$4=$W150,$EA150*(1+SSSModel!$C$2),0),
     IF(SSSModel!$C$4="FCR",IF(AND(CV$4&gt;=$W150,OFFSET(Profiles!$K$2,$Z150,MAX(Profiles!$C$2,AX$4-$W150))&gt;0),$EC150,0),0))))))</f>
        <v>0</v>
      </c>
      <c r="CW150" s="135">
        <f ca="1">IF(OR($Z150=0,SSSModel!$C$4="CF"),AY150,
IF(LEFT($V150,3)="ON_",
     IF(SSSModel!$C$4="RR",SUMPRODUCT(OFFSET($AC150,0,0,1,$CB$2),OFFSET(Profiles!$K$28,($Z150-1)*(Profiles!$I$26+1)+CW$4-SSSModel!$C$3+1,0,1,$CB$2)),
     IF(SSSModel!$C$4="ECC",$EA150*$EB150*SUMPRODUCT(OFFSET($AC150,0,MAX(0,CW$4-$DZ150-$CA$4+1),1,MIN($DZ150,CW$4-$CA$4+1)),OFFSET(Escalation!$K$24,($Y150-1)*(Escalation!$I$22+1)+CW$4-SSSModel!$C$3+1,MAX(0,CW$4-$DZ150-$CA$4+1),1,MIN($DZ150,CW$4-$CA$4+1))),
     IF(SSSModel!$C$4="PV",AY150*$EA150*(1+SSSModel!$C$2),
     IF(SSSModel!$C$4="FCR",$EC150*SUM(OFFSET($AC150,0,MAX(CW$4-$AC$4-$DZ150+1,0),1,MIN($DZ150,CW$4-$AC$4+1))),0)))),
SUM($AC150:$BZ150)*
     IF(SSSModel!$C$4="RR",OFFSET(Profiles!$K$2,$Z150,MAX(Profiles!$C$2,AY$4-$W150)),
     IF(SSSModel!$C$4="ECC",$EA150*$EB150*IF(MAX(Escalation!$C$2,AY$4-$W150)&gt;$DZ150-1,0,OFFSET(Escalation!$K$2,$Y150,MAX(Escalation!$C$2,AY$4-$W150))),
     IF(SSSModel!$C$4="PV",IF(CW$4=$W150,$EA150*(1+SSSModel!$C$2),0),
     IF(SSSModel!$C$4="FCR",IF(AND(CW$4&gt;=$W150,OFFSET(Profiles!$K$2,$Z150,MAX(Profiles!$C$2,AY$4-$W150))&gt;0),$EC150,0),0))))))</f>
        <v>0</v>
      </c>
      <c r="CX150" s="135">
        <f ca="1">IF(OR($Z150=0,SSSModel!$C$4="CF"),AZ150,
IF(LEFT($V150,3)="ON_",
     IF(SSSModel!$C$4="RR",SUMPRODUCT(OFFSET($AC150,0,0,1,$CB$2),OFFSET(Profiles!$K$28,($Z150-1)*(Profiles!$I$26+1)+CX$4-SSSModel!$C$3+1,0,1,$CB$2)),
     IF(SSSModel!$C$4="ECC",$EA150*$EB150*SUMPRODUCT(OFFSET($AC150,0,MAX(0,CX$4-$DZ150-$CA$4+1),1,MIN($DZ150,CX$4-$CA$4+1)),OFFSET(Escalation!$K$24,($Y150-1)*(Escalation!$I$22+1)+CX$4-SSSModel!$C$3+1,MAX(0,CX$4-$DZ150-$CA$4+1),1,MIN($DZ150,CX$4-$CA$4+1))),
     IF(SSSModel!$C$4="PV",AZ150*$EA150*(1+SSSModel!$C$2),
     IF(SSSModel!$C$4="FCR",$EC150*SUM(OFFSET($AC150,0,MAX(CX$4-$AC$4-$DZ150+1,0),1,MIN($DZ150,CX$4-$AC$4+1))),0)))),
SUM($AC150:$BZ150)*
     IF(SSSModel!$C$4="RR",OFFSET(Profiles!$K$2,$Z150,MAX(Profiles!$C$2,AZ$4-$W150)),
     IF(SSSModel!$C$4="ECC",$EA150*$EB150*IF(MAX(Escalation!$C$2,AZ$4-$W150)&gt;$DZ150-1,0,OFFSET(Escalation!$K$2,$Y150,MAX(Escalation!$C$2,AZ$4-$W150))),
     IF(SSSModel!$C$4="PV",IF(CX$4=$W150,$EA150*(1+SSSModel!$C$2),0),
     IF(SSSModel!$C$4="FCR",IF(AND(CX$4&gt;=$W150,OFFSET(Profiles!$K$2,$Z150,MAX(Profiles!$C$2,AZ$4-$W150))&gt;0),$EC150,0),0))))))</f>
        <v>0</v>
      </c>
      <c r="CY150" s="135">
        <f ca="1">IF(OR($Z150=0,SSSModel!$C$4="CF"),BA150,
IF(LEFT($V150,3)="ON_",
     IF(SSSModel!$C$4="RR",SUMPRODUCT(OFFSET($AC150,0,0,1,$CB$2),OFFSET(Profiles!$K$28,($Z150-1)*(Profiles!$I$26+1)+CY$4-SSSModel!$C$3+1,0,1,$CB$2)),
     IF(SSSModel!$C$4="ECC",$EA150*$EB150*SUMPRODUCT(OFFSET($AC150,0,MAX(0,CY$4-$DZ150-$CA$4+1),1,MIN($DZ150,CY$4-$CA$4+1)),OFFSET(Escalation!$K$24,($Y150-1)*(Escalation!$I$22+1)+CY$4-SSSModel!$C$3+1,MAX(0,CY$4-$DZ150-$CA$4+1),1,MIN($DZ150,CY$4-$CA$4+1))),
     IF(SSSModel!$C$4="PV",BA150*$EA150*(1+SSSModel!$C$2),
     IF(SSSModel!$C$4="FCR",$EC150*SUM(OFFSET($AC150,0,MAX(CY$4-$AC$4-$DZ150+1,0),1,MIN($DZ150,CY$4-$AC$4+1))),0)))),
SUM($AC150:$BZ150)*
     IF(SSSModel!$C$4="RR",OFFSET(Profiles!$K$2,$Z150,MAX(Profiles!$C$2,BA$4-$W150)),
     IF(SSSModel!$C$4="ECC",$EA150*$EB150*IF(MAX(Escalation!$C$2,BA$4-$W150)&gt;$DZ150-1,0,OFFSET(Escalation!$K$2,$Y150,MAX(Escalation!$C$2,BA$4-$W150))),
     IF(SSSModel!$C$4="PV",IF(CY$4=$W150,$EA150*(1+SSSModel!$C$2),0),
     IF(SSSModel!$C$4="FCR",IF(AND(CY$4&gt;=$W150,OFFSET(Profiles!$K$2,$Z150,MAX(Profiles!$C$2,BA$4-$W150))&gt;0),$EC150,0),0))))))</f>
        <v>0</v>
      </c>
      <c r="CZ150" s="135">
        <f ca="1">IF(OR($Z150=0,SSSModel!$C$4="CF"),BB150,
IF(LEFT($V150,3)="ON_",
     IF(SSSModel!$C$4="RR",SUMPRODUCT(OFFSET($AC150,0,0,1,$CB$2),OFFSET(Profiles!$K$28,($Z150-1)*(Profiles!$I$26+1)+CZ$4-SSSModel!$C$3+1,0,1,$CB$2)),
     IF(SSSModel!$C$4="ECC",$EA150*$EB150*SUMPRODUCT(OFFSET($AC150,0,MAX(0,CZ$4-$DZ150-$CA$4+1),1,MIN($DZ150,CZ$4-$CA$4+1)),OFFSET(Escalation!$K$24,($Y150-1)*(Escalation!$I$22+1)+CZ$4-SSSModel!$C$3+1,MAX(0,CZ$4-$DZ150-$CA$4+1),1,MIN($DZ150,CZ$4-$CA$4+1))),
     IF(SSSModel!$C$4="PV",BB150*$EA150*(1+SSSModel!$C$2),
     IF(SSSModel!$C$4="FCR",$EC150*SUM(OFFSET($AC150,0,MAX(CZ$4-$AC$4-$DZ150+1,0),1,MIN($DZ150,CZ$4-$AC$4+1))),0)))),
SUM($AC150:$BZ150)*
     IF(SSSModel!$C$4="RR",OFFSET(Profiles!$K$2,$Z150,MAX(Profiles!$C$2,BB$4-$W150)),
     IF(SSSModel!$C$4="ECC",$EA150*$EB150*IF(MAX(Escalation!$C$2,BB$4-$W150)&gt;$DZ150-1,0,OFFSET(Escalation!$K$2,$Y150,MAX(Escalation!$C$2,BB$4-$W150))),
     IF(SSSModel!$C$4="PV",IF(CZ$4=$W150,$EA150*(1+SSSModel!$C$2),0),
     IF(SSSModel!$C$4="FCR",IF(AND(CZ$4&gt;=$W150,OFFSET(Profiles!$K$2,$Z150,MAX(Profiles!$C$2,BB$4-$W150))&gt;0),$EC150,0),0))))))</f>
        <v>0</v>
      </c>
      <c r="DA150" s="135">
        <f ca="1">IF(OR($Z150=0,SSSModel!$C$4="CF"),BC150,
IF(LEFT($V150,3)="ON_",
     IF(SSSModel!$C$4="RR",SUMPRODUCT(OFFSET($AC150,0,0,1,$CB$2),OFFSET(Profiles!$K$28,($Z150-1)*(Profiles!$I$26+1)+DA$4-SSSModel!$C$3+1,0,1,$CB$2)),
     IF(SSSModel!$C$4="ECC",$EA150*$EB150*SUMPRODUCT(OFFSET($AC150,0,MAX(0,DA$4-$DZ150-$CA$4+1),1,MIN($DZ150,DA$4-$CA$4+1)),OFFSET(Escalation!$K$24,($Y150-1)*(Escalation!$I$22+1)+DA$4-SSSModel!$C$3+1,MAX(0,DA$4-$DZ150-$CA$4+1),1,MIN($DZ150,DA$4-$CA$4+1))),
     IF(SSSModel!$C$4="PV",BC150*$EA150*(1+SSSModel!$C$2),
     IF(SSSModel!$C$4="FCR",$EC150*SUM(OFFSET($AC150,0,MAX(DA$4-$AC$4-$DZ150+1,0),1,MIN($DZ150,DA$4-$AC$4+1))),0)))),
SUM($AC150:$BZ150)*
     IF(SSSModel!$C$4="RR",OFFSET(Profiles!$K$2,$Z150,MAX(Profiles!$C$2,BC$4-$W150)),
     IF(SSSModel!$C$4="ECC",$EA150*$EB150*IF(MAX(Escalation!$C$2,BC$4-$W150)&gt;$DZ150-1,0,OFFSET(Escalation!$K$2,$Y150,MAX(Escalation!$C$2,BC$4-$W150))),
     IF(SSSModel!$C$4="PV",IF(DA$4=$W150,$EA150*(1+SSSModel!$C$2),0),
     IF(SSSModel!$C$4="FCR",IF(AND(DA$4&gt;=$W150,OFFSET(Profiles!$K$2,$Z150,MAX(Profiles!$C$2,BC$4-$W150))&gt;0),$EC150,0),0))))))</f>
        <v>0</v>
      </c>
      <c r="DB150" s="135">
        <f ca="1">IF(OR($Z150=0,SSSModel!$C$4="CF"),BD150,
IF(LEFT($V150,3)="ON_",
     IF(SSSModel!$C$4="RR",SUMPRODUCT(OFFSET($AC150,0,0,1,$CB$2),OFFSET(Profiles!$K$28,($Z150-1)*(Profiles!$I$26+1)+DB$4-SSSModel!$C$3+1,0,1,$CB$2)),
     IF(SSSModel!$C$4="ECC",$EA150*$EB150*SUMPRODUCT(OFFSET($AC150,0,MAX(0,DB$4-$DZ150-$CA$4+1),1,MIN($DZ150,DB$4-$CA$4+1)),OFFSET(Escalation!$K$24,($Y150-1)*(Escalation!$I$22+1)+DB$4-SSSModel!$C$3+1,MAX(0,DB$4-$DZ150-$CA$4+1),1,MIN($DZ150,DB$4-$CA$4+1))),
     IF(SSSModel!$C$4="PV",BD150*$EA150*(1+SSSModel!$C$2),
     IF(SSSModel!$C$4="FCR",$EC150*SUM(OFFSET($AC150,0,MAX(DB$4-$AC$4-$DZ150+1,0),1,MIN($DZ150,DB$4-$AC$4+1))),0)))),
SUM($AC150:$BZ150)*
     IF(SSSModel!$C$4="RR",OFFSET(Profiles!$K$2,$Z150,MAX(Profiles!$C$2,BD$4-$W150)),
     IF(SSSModel!$C$4="ECC",$EA150*$EB150*IF(MAX(Escalation!$C$2,BD$4-$W150)&gt;$DZ150-1,0,OFFSET(Escalation!$K$2,$Y150,MAX(Escalation!$C$2,BD$4-$W150))),
     IF(SSSModel!$C$4="PV",IF(DB$4=$W150,$EA150*(1+SSSModel!$C$2),0),
     IF(SSSModel!$C$4="FCR",IF(AND(DB$4&gt;=$W150,OFFSET(Profiles!$K$2,$Z150,MAX(Profiles!$C$2,BD$4-$W150))&gt;0),$EC150,0),0))))))</f>
        <v>0</v>
      </c>
      <c r="DC150" s="135">
        <f ca="1">IF(OR($Z150=0,SSSModel!$C$4="CF"),BE150,
IF(LEFT($V150,3)="ON_",
     IF(SSSModel!$C$4="RR",SUMPRODUCT(OFFSET($AC150,0,0,1,$CB$2),OFFSET(Profiles!$K$28,($Z150-1)*(Profiles!$I$26+1)+DC$4-SSSModel!$C$3+1,0,1,$CB$2)),
     IF(SSSModel!$C$4="ECC",$EA150*$EB150*SUMPRODUCT(OFFSET($AC150,0,MAX(0,DC$4-$DZ150-$CA$4+1),1,MIN($DZ150,DC$4-$CA$4+1)),OFFSET(Escalation!$K$24,($Y150-1)*(Escalation!$I$22+1)+DC$4-SSSModel!$C$3+1,MAX(0,DC$4-$DZ150-$CA$4+1),1,MIN($DZ150,DC$4-$CA$4+1))),
     IF(SSSModel!$C$4="PV",BE150*$EA150*(1+SSSModel!$C$2),
     IF(SSSModel!$C$4="FCR",$EC150*SUM(OFFSET($AC150,0,MAX(DC$4-$AC$4-$DZ150+1,0),1,MIN($DZ150,DC$4-$AC$4+1))),0)))),
SUM($AC150:$BZ150)*
     IF(SSSModel!$C$4="RR",OFFSET(Profiles!$K$2,$Z150,MAX(Profiles!$C$2,BE$4-$W150)),
     IF(SSSModel!$C$4="ECC",$EA150*$EB150*IF(MAX(Escalation!$C$2,BE$4-$W150)&gt;$DZ150-1,0,OFFSET(Escalation!$K$2,$Y150,MAX(Escalation!$C$2,BE$4-$W150))),
     IF(SSSModel!$C$4="PV",IF(DC$4=$W150,$EA150*(1+SSSModel!$C$2),0),
     IF(SSSModel!$C$4="FCR",IF(AND(DC$4&gt;=$W150,OFFSET(Profiles!$K$2,$Z150,MAX(Profiles!$C$2,BE$4-$W150))&gt;0),$EC150,0),0))))))</f>
        <v>0</v>
      </c>
      <c r="DD150" s="135">
        <f ca="1">IF(OR($Z150=0,SSSModel!$C$4="CF"),BF150,
IF(LEFT($V150,3)="ON_",
     IF(SSSModel!$C$4="RR",SUMPRODUCT(OFFSET($AC150,0,0,1,$CB$2),OFFSET(Profiles!$K$28,($Z150-1)*(Profiles!$I$26+1)+DD$4-SSSModel!$C$3+1,0,1,$CB$2)),
     IF(SSSModel!$C$4="ECC",$EA150*$EB150*SUMPRODUCT(OFFSET($AC150,0,MAX(0,DD$4-$DZ150-$CA$4+1),1,MIN($DZ150,DD$4-$CA$4+1)),OFFSET(Escalation!$K$24,($Y150-1)*(Escalation!$I$22+1)+DD$4-SSSModel!$C$3+1,MAX(0,DD$4-$DZ150-$CA$4+1),1,MIN($DZ150,DD$4-$CA$4+1))),
     IF(SSSModel!$C$4="PV",BF150*$EA150*(1+SSSModel!$C$2),
     IF(SSSModel!$C$4="FCR",$EC150*SUM(OFFSET($AC150,0,MAX(DD$4-$AC$4-$DZ150+1,0),1,MIN($DZ150,DD$4-$AC$4+1))),0)))),
SUM($AC150:$BZ150)*
     IF(SSSModel!$C$4="RR",OFFSET(Profiles!$K$2,$Z150,MAX(Profiles!$C$2,BF$4-$W150)),
     IF(SSSModel!$C$4="ECC",$EA150*$EB150*IF(MAX(Escalation!$C$2,BF$4-$W150)&gt;$DZ150-1,0,OFFSET(Escalation!$K$2,$Y150,MAX(Escalation!$C$2,BF$4-$W150))),
     IF(SSSModel!$C$4="PV",IF(DD$4=$W150,$EA150*(1+SSSModel!$C$2),0),
     IF(SSSModel!$C$4="FCR",IF(AND(DD$4&gt;=$W150,OFFSET(Profiles!$K$2,$Z150,MAX(Profiles!$C$2,BF$4-$W150))&gt;0),$EC150,0),0))))))</f>
        <v>0</v>
      </c>
      <c r="DE150" s="135">
        <f ca="1">IF(OR($Z150=0,SSSModel!$C$4="CF"),BG150,
IF(LEFT($V150,3)="ON_",
     IF(SSSModel!$C$4="RR",SUMPRODUCT(OFFSET($AC150,0,0,1,$CB$2),OFFSET(Profiles!$K$28,($Z150-1)*(Profiles!$I$26+1)+DE$4-SSSModel!$C$3+1,0,1,$CB$2)),
     IF(SSSModel!$C$4="ECC",$EA150*$EB150*SUMPRODUCT(OFFSET($AC150,0,MAX(0,DE$4-$DZ150-$CA$4+1),1,MIN($DZ150,DE$4-$CA$4+1)),OFFSET(Escalation!$K$24,($Y150-1)*(Escalation!$I$22+1)+DE$4-SSSModel!$C$3+1,MAX(0,DE$4-$DZ150-$CA$4+1),1,MIN($DZ150,DE$4-$CA$4+1))),
     IF(SSSModel!$C$4="PV",BG150*$EA150*(1+SSSModel!$C$2),
     IF(SSSModel!$C$4="FCR",$EC150*SUM(OFFSET($AC150,0,MAX(DE$4-$AC$4-$DZ150+1,0),1,MIN($DZ150,DE$4-$AC$4+1))),0)))),
SUM($AC150:$BZ150)*
     IF(SSSModel!$C$4="RR",OFFSET(Profiles!$K$2,$Z150,MAX(Profiles!$C$2,BG$4-$W150)),
     IF(SSSModel!$C$4="ECC",$EA150*$EB150*IF(MAX(Escalation!$C$2,BG$4-$W150)&gt;$DZ150-1,0,OFFSET(Escalation!$K$2,$Y150,MAX(Escalation!$C$2,BG$4-$W150))),
     IF(SSSModel!$C$4="PV",IF(DE$4=$W150,$EA150*(1+SSSModel!$C$2),0),
     IF(SSSModel!$C$4="FCR",IF(AND(DE$4&gt;=$W150,OFFSET(Profiles!$K$2,$Z150,MAX(Profiles!$C$2,BG$4-$W150))&gt;0),$EC150,0),0))))))</f>
        <v>0</v>
      </c>
      <c r="DF150" s="135">
        <f ca="1">IF(OR($Z150=0,SSSModel!$C$4="CF"),BH150,
IF(LEFT($V150,3)="ON_",
     IF(SSSModel!$C$4="RR",SUMPRODUCT(OFFSET($AC150,0,0,1,$CB$2),OFFSET(Profiles!$K$28,($Z150-1)*(Profiles!$I$26+1)+DF$4-SSSModel!$C$3+1,0,1,$CB$2)),
     IF(SSSModel!$C$4="ECC",$EA150*$EB150*SUMPRODUCT(OFFSET($AC150,0,MAX(0,DF$4-$DZ150-$CA$4+1),1,MIN($DZ150,DF$4-$CA$4+1)),OFFSET(Escalation!$K$24,($Y150-1)*(Escalation!$I$22+1)+DF$4-SSSModel!$C$3+1,MAX(0,DF$4-$DZ150-$CA$4+1),1,MIN($DZ150,DF$4-$CA$4+1))),
     IF(SSSModel!$C$4="PV",BH150*$EA150*(1+SSSModel!$C$2),
     IF(SSSModel!$C$4="FCR",$EC150*SUM(OFFSET($AC150,0,MAX(DF$4-$AC$4-$DZ150+1,0),1,MIN($DZ150,DF$4-$AC$4+1))),0)))),
SUM($AC150:$BZ150)*
     IF(SSSModel!$C$4="RR",OFFSET(Profiles!$K$2,$Z150,MAX(Profiles!$C$2,BH$4-$W150)),
     IF(SSSModel!$C$4="ECC",$EA150*$EB150*IF(MAX(Escalation!$C$2,BH$4-$W150)&gt;$DZ150-1,0,OFFSET(Escalation!$K$2,$Y150,MAX(Escalation!$C$2,BH$4-$W150))),
     IF(SSSModel!$C$4="PV",IF(DF$4=$W150,$EA150*(1+SSSModel!$C$2),0),
     IF(SSSModel!$C$4="FCR",IF(AND(DF$4&gt;=$W150,OFFSET(Profiles!$K$2,$Z150,MAX(Profiles!$C$2,BH$4-$W150))&gt;0),$EC150,0),0))))))</f>
        <v>0</v>
      </c>
      <c r="DG150" s="135">
        <f ca="1">IF(OR($Z150=0,SSSModel!$C$4="CF"),BI150,
IF(LEFT($V150,3)="ON_",
     IF(SSSModel!$C$4="RR",SUMPRODUCT(OFFSET($AC150,0,0,1,$CB$2),OFFSET(Profiles!$K$28,($Z150-1)*(Profiles!$I$26+1)+DG$4-SSSModel!$C$3+1,0,1,$CB$2)),
     IF(SSSModel!$C$4="ECC",$EA150*$EB150*SUMPRODUCT(OFFSET($AC150,0,MAX(0,DG$4-$DZ150-$CA$4+1),1,MIN($DZ150,DG$4-$CA$4+1)),OFFSET(Escalation!$K$24,($Y150-1)*(Escalation!$I$22+1)+DG$4-SSSModel!$C$3+1,MAX(0,DG$4-$DZ150-$CA$4+1),1,MIN($DZ150,DG$4-$CA$4+1))),
     IF(SSSModel!$C$4="PV",BI150*$EA150*(1+SSSModel!$C$2),
     IF(SSSModel!$C$4="FCR",$EC150*SUM(OFFSET($AC150,0,MAX(DG$4-$AC$4-$DZ150+1,0),1,MIN($DZ150,DG$4-$AC$4+1))),0)))),
SUM($AC150:$BZ150)*
     IF(SSSModel!$C$4="RR",OFFSET(Profiles!$K$2,$Z150,MAX(Profiles!$C$2,BI$4-$W150)),
     IF(SSSModel!$C$4="ECC",$EA150*$EB150*IF(MAX(Escalation!$C$2,BI$4-$W150)&gt;$DZ150-1,0,OFFSET(Escalation!$K$2,$Y150,MAX(Escalation!$C$2,BI$4-$W150))),
     IF(SSSModel!$C$4="PV",IF(DG$4=$W150,$EA150*(1+SSSModel!$C$2),0),
     IF(SSSModel!$C$4="FCR",IF(AND(DG$4&gt;=$W150,OFFSET(Profiles!$K$2,$Z150,MAX(Profiles!$C$2,BI$4-$W150))&gt;0),$EC150,0),0))))))</f>
        <v>0</v>
      </c>
      <c r="DH150" s="135">
        <f ca="1">IF(OR($Z150=0,SSSModel!$C$4="CF"),BJ150,
IF(LEFT($V150,3)="ON_",
     IF(SSSModel!$C$4="RR",SUMPRODUCT(OFFSET($AC150,0,0,1,$CB$2),OFFSET(Profiles!$K$28,($Z150-1)*(Profiles!$I$26+1)+DH$4-SSSModel!$C$3+1,0,1,$CB$2)),
     IF(SSSModel!$C$4="ECC",$EA150*$EB150*SUMPRODUCT(OFFSET($AC150,0,MAX(0,DH$4-$DZ150-$CA$4+1),1,MIN($DZ150,DH$4-$CA$4+1)),OFFSET(Escalation!$K$24,($Y150-1)*(Escalation!$I$22+1)+DH$4-SSSModel!$C$3+1,MAX(0,DH$4-$DZ150-$CA$4+1),1,MIN($DZ150,DH$4-$CA$4+1))),
     IF(SSSModel!$C$4="PV",BJ150*$EA150*(1+SSSModel!$C$2),
     IF(SSSModel!$C$4="FCR",$EC150*SUM(OFFSET($AC150,0,MAX(DH$4-$AC$4-$DZ150+1,0),1,MIN($DZ150,DH$4-$AC$4+1))),0)))),
SUM($AC150:$BZ150)*
     IF(SSSModel!$C$4="RR",OFFSET(Profiles!$K$2,$Z150,MAX(Profiles!$C$2,BJ$4-$W150)),
     IF(SSSModel!$C$4="ECC",$EA150*$EB150*IF(MAX(Escalation!$C$2,BJ$4-$W150)&gt;$DZ150-1,0,OFFSET(Escalation!$K$2,$Y150,MAX(Escalation!$C$2,BJ$4-$W150))),
     IF(SSSModel!$C$4="PV",IF(DH$4=$W150,$EA150*(1+SSSModel!$C$2),0),
     IF(SSSModel!$C$4="FCR",IF(AND(DH$4&gt;=$W150,OFFSET(Profiles!$K$2,$Z150,MAX(Profiles!$C$2,BJ$4-$W150))&gt;0),$EC150,0),0))))))</f>
        <v>0</v>
      </c>
      <c r="DI150" s="135">
        <f ca="1">IF(OR($Z150=0,SSSModel!$C$4="CF"),BK150,
IF(LEFT($V150,3)="ON_",
     IF(SSSModel!$C$4="RR",SUMPRODUCT(OFFSET($AC150,0,0,1,$CB$2),OFFSET(Profiles!$K$28,($Z150-1)*(Profiles!$I$26+1)+DI$4-SSSModel!$C$3+1,0,1,$CB$2)),
     IF(SSSModel!$C$4="ECC",$EA150*$EB150*SUMPRODUCT(OFFSET($AC150,0,MAX(0,DI$4-$DZ150-$CA$4+1),1,MIN($DZ150,DI$4-$CA$4+1)),OFFSET(Escalation!$K$24,($Y150-1)*(Escalation!$I$22+1)+DI$4-SSSModel!$C$3+1,MAX(0,DI$4-$DZ150-$CA$4+1),1,MIN($DZ150,DI$4-$CA$4+1))),
     IF(SSSModel!$C$4="PV",BK150*$EA150*(1+SSSModel!$C$2),
     IF(SSSModel!$C$4="FCR",$EC150*SUM(OFFSET($AC150,0,MAX(DI$4-$AC$4-$DZ150+1,0),1,MIN($DZ150,DI$4-$AC$4+1))),0)))),
SUM($AC150:$BZ150)*
     IF(SSSModel!$C$4="RR",OFFSET(Profiles!$K$2,$Z150,MAX(Profiles!$C$2,BK$4-$W150)),
     IF(SSSModel!$C$4="ECC",$EA150*$EB150*IF(MAX(Escalation!$C$2,BK$4-$W150)&gt;$DZ150-1,0,OFFSET(Escalation!$K$2,$Y150,MAX(Escalation!$C$2,BK$4-$W150))),
     IF(SSSModel!$C$4="PV",IF(DI$4=$W150,$EA150*(1+SSSModel!$C$2),0),
     IF(SSSModel!$C$4="FCR",IF(AND(DI$4&gt;=$W150,OFFSET(Profiles!$K$2,$Z150,MAX(Profiles!$C$2,BK$4-$W150))&gt;0),$EC150,0),0))))))</f>
        <v>0</v>
      </c>
      <c r="DJ150" s="135">
        <f ca="1">IF(OR($Z150=0,SSSModel!$C$4="CF"),BL150,
IF(LEFT($V150,3)="ON_",
     IF(SSSModel!$C$4="RR",SUMPRODUCT(OFFSET($AC150,0,0,1,$CB$2),OFFSET(Profiles!$K$28,($Z150-1)*(Profiles!$I$26+1)+DJ$4-SSSModel!$C$3+1,0,1,$CB$2)),
     IF(SSSModel!$C$4="ECC",$EA150*$EB150*SUMPRODUCT(OFFSET($AC150,0,MAX(0,DJ$4-$DZ150-$CA$4+1),1,MIN($DZ150,DJ$4-$CA$4+1)),OFFSET(Escalation!$K$24,($Y150-1)*(Escalation!$I$22+1)+DJ$4-SSSModel!$C$3+1,MAX(0,DJ$4-$DZ150-$CA$4+1),1,MIN($DZ150,DJ$4-$CA$4+1))),
     IF(SSSModel!$C$4="PV",BL150*$EA150*(1+SSSModel!$C$2),
     IF(SSSModel!$C$4="FCR",$EC150*SUM(OFFSET($AC150,0,MAX(DJ$4-$AC$4-$DZ150+1,0),1,MIN($DZ150,DJ$4-$AC$4+1))),0)))),
SUM($AC150:$BZ150)*
     IF(SSSModel!$C$4="RR",OFFSET(Profiles!$K$2,$Z150,MAX(Profiles!$C$2,BL$4-$W150)),
     IF(SSSModel!$C$4="ECC",$EA150*$EB150*IF(MAX(Escalation!$C$2,BL$4-$W150)&gt;$DZ150-1,0,OFFSET(Escalation!$K$2,$Y150,MAX(Escalation!$C$2,BL$4-$W150))),
     IF(SSSModel!$C$4="PV",IF(DJ$4=$W150,$EA150*(1+SSSModel!$C$2),0),
     IF(SSSModel!$C$4="FCR",IF(AND(DJ$4&gt;=$W150,OFFSET(Profiles!$K$2,$Z150,MAX(Profiles!$C$2,BL$4-$W150))&gt;0),$EC150,0),0))))))</f>
        <v>0</v>
      </c>
      <c r="DK150" s="135">
        <f ca="1">IF(OR($Z150=0,SSSModel!$C$4="CF"),BM150,
IF(LEFT($V150,3)="ON_",
     IF(SSSModel!$C$4="RR",SUMPRODUCT(OFFSET($AC150,0,0,1,$CB$2),OFFSET(Profiles!$K$28,($Z150-1)*(Profiles!$I$26+1)+DK$4-SSSModel!$C$3+1,0,1,$CB$2)),
     IF(SSSModel!$C$4="ECC",$EA150*$EB150*SUMPRODUCT(OFFSET($AC150,0,MAX(0,DK$4-$DZ150-$CA$4+1),1,MIN($DZ150,DK$4-$CA$4+1)),OFFSET(Escalation!$K$24,($Y150-1)*(Escalation!$I$22+1)+DK$4-SSSModel!$C$3+1,MAX(0,DK$4-$DZ150-$CA$4+1),1,MIN($DZ150,DK$4-$CA$4+1))),
     IF(SSSModel!$C$4="PV",BM150*$EA150*(1+SSSModel!$C$2),
     IF(SSSModel!$C$4="FCR",$EC150*SUM(OFFSET($AC150,0,MAX(DK$4-$AC$4-$DZ150+1,0),1,MIN($DZ150,DK$4-$AC$4+1))),0)))),
SUM($AC150:$BZ150)*
     IF(SSSModel!$C$4="RR",OFFSET(Profiles!$K$2,$Z150,MAX(Profiles!$C$2,BM$4-$W150)),
     IF(SSSModel!$C$4="ECC",$EA150*$EB150*IF(MAX(Escalation!$C$2,BM$4-$W150)&gt;$DZ150-1,0,OFFSET(Escalation!$K$2,$Y150,MAX(Escalation!$C$2,BM$4-$W150))),
     IF(SSSModel!$C$4="PV",IF(DK$4=$W150,$EA150*(1+SSSModel!$C$2),0),
     IF(SSSModel!$C$4="FCR",IF(AND(DK$4&gt;=$W150,OFFSET(Profiles!$K$2,$Z150,MAX(Profiles!$C$2,BM$4-$W150))&gt;0),$EC150,0),0))))))</f>
        <v>0</v>
      </c>
      <c r="DL150" s="135">
        <f ca="1">IF(OR($Z150=0,SSSModel!$C$4="CF"),BN150,
IF(LEFT($V150,3)="ON_",
     IF(SSSModel!$C$4="RR",SUMPRODUCT(OFFSET($AC150,0,0,1,$CB$2),OFFSET(Profiles!$K$28,($Z150-1)*(Profiles!$I$26+1)+DL$4-SSSModel!$C$3+1,0,1,$CB$2)),
     IF(SSSModel!$C$4="ECC",$EA150*$EB150*SUMPRODUCT(OFFSET($AC150,0,MAX(0,DL$4-$DZ150-$CA$4+1),1,MIN($DZ150,DL$4-$CA$4+1)),OFFSET(Escalation!$K$24,($Y150-1)*(Escalation!$I$22+1)+DL$4-SSSModel!$C$3+1,MAX(0,DL$4-$DZ150-$CA$4+1),1,MIN($DZ150,DL$4-$CA$4+1))),
     IF(SSSModel!$C$4="PV",BN150*$EA150*(1+SSSModel!$C$2),
     IF(SSSModel!$C$4="FCR",$EC150*SUM(OFFSET($AC150,0,MAX(DL$4-$AC$4-$DZ150+1,0),1,MIN($DZ150,DL$4-$AC$4+1))),0)))),
SUM($AC150:$BZ150)*
     IF(SSSModel!$C$4="RR",OFFSET(Profiles!$K$2,$Z150,MAX(Profiles!$C$2,BN$4-$W150)),
     IF(SSSModel!$C$4="ECC",$EA150*$EB150*IF(MAX(Escalation!$C$2,BN$4-$W150)&gt;$DZ150-1,0,OFFSET(Escalation!$K$2,$Y150,MAX(Escalation!$C$2,BN$4-$W150))),
     IF(SSSModel!$C$4="PV",IF(DL$4=$W150,$EA150*(1+SSSModel!$C$2),0),
     IF(SSSModel!$C$4="FCR",IF(AND(DL$4&gt;=$W150,OFFSET(Profiles!$K$2,$Z150,MAX(Profiles!$C$2,BN$4-$W150))&gt;0),$EC150,0),0))))))</f>
        <v>0</v>
      </c>
      <c r="DM150" s="135">
        <f ca="1">IF(OR($Z150=0,SSSModel!$C$4="CF"),BO150,
IF(LEFT($V150,3)="ON_",
     IF(SSSModel!$C$4="RR",SUMPRODUCT(OFFSET($AC150,0,0,1,$CB$2),OFFSET(Profiles!$K$28,($Z150-1)*(Profiles!$I$26+1)+DM$4-SSSModel!$C$3+1,0,1,$CB$2)),
     IF(SSSModel!$C$4="ECC",$EA150*$EB150*SUMPRODUCT(OFFSET($AC150,0,MAX(0,DM$4-$DZ150-$CA$4+1),1,MIN($DZ150,DM$4-$CA$4+1)),OFFSET(Escalation!$K$24,($Y150-1)*(Escalation!$I$22+1)+DM$4-SSSModel!$C$3+1,MAX(0,DM$4-$DZ150-$CA$4+1),1,MIN($DZ150,DM$4-$CA$4+1))),
     IF(SSSModel!$C$4="PV",BO150*$EA150*(1+SSSModel!$C$2),
     IF(SSSModel!$C$4="FCR",$EC150*SUM(OFFSET($AC150,0,MAX(DM$4-$AC$4-$DZ150+1,0),1,MIN($DZ150,DM$4-$AC$4+1))),0)))),
SUM($AC150:$BZ150)*
     IF(SSSModel!$C$4="RR",OFFSET(Profiles!$K$2,$Z150,MAX(Profiles!$C$2,BO$4-$W150)),
     IF(SSSModel!$C$4="ECC",$EA150*$EB150*IF(MAX(Escalation!$C$2,BO$4-$W150)&gt;$DZ150-1,0,OFFSET(Escalation!$K$2,$Y150,MAX(Escalation!$C$2,BO$4-$W150))),
     IF(SSSModel!$C$4="PV",IF(DM$4=$W150,$EA150*(1+SSSModel!$C$2),0),
     IF(SSSModel!$C$4="FCR",IF(AND(DM$4&gt;=$W150,OFFSET(Profiles!$K$2,$Z150,MAX(Profiles!$C$2,BO$4-$W150))&gt;0),$EC150,0),0))))))</f>
        <v>0</v>
      </c>
      <c r="DN150" s="135">
        <f ca="1">IF(OR($Z150=0,SSSModel!$C$4="CF"),BP150,
IF(LEFT($V150,3)="ON_",
     IF(SSSModel!$C$4="RR",SUMPRODUCT(OFFSET($AC150,0,0,1,$CB$2),OFFSET(Profiles!$K$28,($Z150-1)*(Profiles!$I$26+1)+DN$4-SSSModel!$C$3+1,0,1,$CB$2)),
     IF(SSSModel!$C$4="ECC",$EA150*$EB150*SUMPRODUCT(OFFSET($AC150,0,MAX(0,DN$4-$DZ150-$CA$4+1),1,MIN($DZ150,DN$4-$CA$4+1)),OFFSET(Escalation!$K$24,($Y150-1)*(Escalation!$I$22+1)+DN$4-SSSModel!$C$3+1,MAX(0,DN$4-$DZ150-$CA$4+1),1,MIN($DZ150,DN$4-$CA$4+1))),
     IF(SSSModel!$C$4="PV",BP150*$EA150*(1+SSSModel!$C$2),
     IF(SSSModel!$C$4="FCR",$EC150*SUM(OFFSET($AC150,0,MAX(DN$4-$AC$4-$DZ150+1,0),1,MIN($DZ150,DN$4-$AC$4+1))),0)))),
SUM($AC150:$BZ150)*
     IF(SSSModel!$C$4="RR",OFFSET(Profiles!$K$2,$Z150,MAX(Profiles!$C$2,BP$4-$W150)),
     IF(SSSModel!$C$4="ECC",$EA150*$EB150*IF(MAX(Escalation!$C$2,BP$4-$W150)&gt;$DZ150-1,0,OFFSET(Escalation!$K$2,$Y150,MAX(Escalation!$C$2,BP$4-$W150))),
     IF(SSSModel!$C$4="PV",IF(DN$4=$W150,$EA150*(1+SSSModel!$C$2),0),
     IF(SSSModel!$C$4="FCR",IF(AND(DN$4&gt;=$W150,OFFSET(Profiles!$K$2,$Z150,MAX(Profiles!$C$2,BP$4-$W150))&gt;0),$EC150,0),0))))))</f>
        <v>0</v>
      </c>
      <c r="DO150" s="135">
        <f ca="1">IF(OR($Z150=0,SSSModel!$C$4="CF"),BQ150,
IF(LEFT($V150,3)="ON_",
     IF(SSSModel!$C$4="RR",SUMPRODUCT(OFFSET($AC150,0,0,1,$CB$2),OFFSET(Profiles!$K$28,($Z150-1)*(Profiles!$I$26+1)+DO$4-SSSModel!$C$3+1,0,1,$CB$2)),
     IF(SSSModel!$C$4="ECC",$EA150*$EB150*SUMPRODUCT(OFFSET($AC150,0,MAX(0,DO$4-$DZ150-$CA$4+1),1,MIN($DZ150,DO$4-$CA$4+1)),OFFSET(Escalation!$K$24,($Y150-1)*(Escalation!$I$22+1)+DO$4-SSSModel!$C$3+1,MAX(0,DO$4-$DZ150-$CA$4+1),1,MIN($DZ150,DO$4-$CA$4+1))),
     IF(SSSModel!$C$4="PV",BQ150*$EA150*(1+SSSModel!$C$2),
     IF(SSSModel!$C$4="FCR",$EC150*SUM(OFFSET($AC150,0,MAX(DO$4-$AC$4-$DZ150+1,0),1,MIN($DZ150,DO$4-$AC$4+1))),0)))),
SUM($AC150:$BZ150)*
     IF(SSSModel!$C$4="RR",OFFSET(Profiles!$K$2,$Z150,MAX(Profiles!$C$2,BQ$4-$W150)),
     IF(SSSModel!$C$4="ECC",$EA150*$EB150*IF(MAX(Escalation!$C$2,BQ$4-$W150)&gt;$DZ150-1,0,OFFSET(Escalation!$K$2,$Y150,MAX(Escalation!$C$2,BQ$4-$W150))),
     IF(SSSModel!$C$4="PV",IF(DO$4=$W150,$EA150*(1+SSSModel!$C$2),0),
     IF(SSSModel!$C$4="FCR",IF(AND(DO$4&gt;=$W150,OFFSET(Profiles!$K$2,$Z150,MAX(Profiles!$C$2,BQ$4-$W150))&gt;0),$EC150,0),0))))))</f>
        <v>0</v>
      </c>
      <c r="DP150" s="135">
        <f ca="1">IF(OR($Z150=0,SSSModel!$C$4="CF"),BR150,
IF(LEFT($V150,3)="ON_",
     IF(SSSModel!$C$4="RR",SUMPRODUCT(OFFSET($AC150,0,0,1,$CB$2),OFFSET(Profiles!$K$28,($Z150-1)*(Profiles!$I$26+1)+DP$4-SSSModel!$C$3+1,0,1,$CB$2)),
     IF(SSSModel!$C$4="ECC",$EA150*$EB150*SUMPRODUCT(OFFSET($AC150,0,MAX(0,DP$4-$DZ150-$CA$4+1),1,MIN($DZ150,DP$4-$CA$4+1)),OFFSET(Escalation!$K$24,($Y150-1)*(Escalation!$I$22+1)+DP$4-SSSModel!$C$3+1,MAX(0,DP$4-$DZ150-$CA$4+1),1,MIN($DZ150,DP$4-$CA$4+1))),
     IF(SSSModel!$C$4="PV",BR150*$EA150*(1+SSSModel!$C$2),
     IF(SSSModel!$C$4="FCR",$EC150*SUM(OFFSET($AC150,0,MAX(DP$4-$AC$4-$DZ150+1,0),1,MIN($DZ150,DP$4-$AC$4+1))),0)))),
SUM($AC150:$BZ150)*
     IF(SSSModel!$C$4="RR",OFFSET(Profiles!$K$2,$Z150,MAX(Profiles!$C$2,BR$4-$W150)),
     IF(SSSModel!$C$4="ECC",$EA150*$EB150*IF(MAX(Escalation!$C$2,BR$4-$W150)&gt;$DZ150-1,0,OFFSET(Escalation!$K$2,$Y150,MAX(Escalation!$C$2,BR$4-$W150))),
     IF(SSSModel!$C$4="PV",IF(DP$4=$W150,$EA150*(1+SSSModel!$C$2),0),
     IF(SSSModel!$C$4="FCR",IF(AND(DP$4&gt;=$W150,OFFSET(Profiles!$K$2,$Z150,MAX(Profiles!$C$2,BR$4-$W150))&gt;0),$EC150,0),0))))))</f>
        <v>0</v>
      </c>
      <c r="DQ150" s="135">
        <f ca="1">IF(OR($Z150=0,SSSModel!$C$4="CF"),BS150,
IF(LEFT($V150,3)="ON_",
     IF(SSSModel!$C$4="RR",SUMPRODUCT(OFFSET($AC150,0,0,1,$CB$2),OFFSET(Profiles!$K$28,($Z150-1)*(Profiles!$I$26+1)+DQ$4-SSSModel!$C$3+1,0,1,$CB$2)),
     IF(SSSModel!$C$4="ECC",$EA150*$EB150*SUMPRODUCT(OFFSET($AC150,0,MAX(0,DQ$4-$DZ150-$CA$4+1),1,MIN($DZ150,DQ$4-$CA$4+1)),OFFSET(Escalation!$K$24,($Y150-1)*(Escalation!$I$22+1)+DQ$4-SSSModel!$C$3+1,MAX(0,DQ$4-$DZ150-$CA$4+1),1,MIN($DZ150,DQ$4-$CA$4+1))),
     IF(SSSModel!$C$4="PV",BS150*$EA150*(1+SSSModel!$C$2),
     IF(SSSModel!$C$4="FCR",$EC150*SUM(OFFSET($AC150,0,MAX(DQ$4-$AC$4-$DZ150+1,0),1,MIN($DZ150,DQ$4-$AC$4+1))),0)))),
SUM($AC150:$BZ150)*
     IF(SSSModel!$C$4="RR",OFFSET(Profiles!$K$2,$Z150,MAX(Profiles!$C$2,BS$4-$W150)),
     IF(SSSModel!$C$4="ECC",$EA150*$EB150*IF(MAX(Escalation!$C$2,BS$4-$W150)&gt;$DZ150-1,0,OFFSET(Escalation!$K$2,$Y150,MAX(Escalation!$C$2,BS$4-$W150))),
     IF(SSSModel!$C$4="PV",IF(DQ$4=$W150,$EA150*(1+SSSModel!$C$2),0),
     IF(SSSModel!$C$4="FCR",IF(AND(DQ$4&gt;=$W150,OFFSET(Profiles!$K$2,$Z150,MAX(Profiles!$C$2,BS$4-$W150))&gt;0),$EC150,0),0))))))</f>
        <v>0</v>
      </c>
      <c r="DR150" s="135">
        <f ca="1">IF(OR($Z150=0,SSSModel!$C$4="CF"),BT150,
IF(LEFT($V150,3)="ON_",
     IF(SSSModel!$C$4="RR",SUMPRODUCT(OFFSET($AC150,0,0,1,$CB$2),OFFSET(Profiles!$K$28,($Z150-1)*(Profiles!$I$26+1)+DR$4-SSSModel!$C$3+1,0,1,$CB$2)),
     IF(SSSModel!$C$4="ECC",$EA150*$EB150*SUMPRODUCT(OFFSET($AC150,0,MAX(0,DR$4-$DZ150-$CA$4+1),1,MIN($DZ150,DR$4-$CA$4+1)),OFFSET(Escalation!$K$24,($Y150-1)*(Escalation!$I$22+1)+DR$4-SSSModel!$C$3+1,MAX(0,DR$4-$DZ150-$CA$4+1),1,MIN($DZ150,DR$4-$CA$4+1))),
     IF(SSSModel!$C$4="PV",BT150*$EA150*(1+SSSModel!$C$2),
     IF(SSSModel!$C$4="FCR",$EC150*SUM(OFFSET($AC150,0,MAX(DR$4-$AC$4-$DZ150+1,0),1,MIN($DZ150,DR$4-$AC$4+1))),0)))),
SUM($AC150:$BZ150)*
     IF(SSSModel!$C$4="RR",OFFSET(Profiles!$K$2,$Z150,MAX(Profiles!$C$2,BT$4-$W150)),
     IF(SSSModel!$C$4="ECC",$EA150*$EB150*IF(MAX(Escalation!$C$2,BT$4-$W150)&gt;$DZ150-1,0,OFFSET(Escalation!$K$2,$Y150,MAX(Escalation!$C$2,BT$4-$W150))),
     IF(SSSModel!$C$4="PV",IF(DR$4=$W150,$EA150*(1+SSSModel!$C$2),0),
     IF(SSSModel!$C$4="FCR",IF(AND(DR$4&gt;=$W150,OFFSET(Profiles!$K$2,$Z150,MAX(Profiles!$C$2,BT$4-$W150))&gt;0),$EC150,0),0))))))</f>
        <v>0</v>
      </c>
      <c r="DS150" s="135">
        <f ca="1">IF(OR($Z150=0,SSSModel!$C$4="CF"),BU150,
IF(LEFT($V150,3)="ON_",
     IF(SSSModel!$C$4="RR",SUMPRODUCT(OFFSET($AC150,0,0,1,$CB$2),OFFSET(Profiles!$K$28,($Z150-1)*(Profiles!$I$26+1)+DS$4-SSSModel!$C$3+1,0,1,$CB$2)),
     IF(SSSModel!$C$4="ECC",$EA150*$EB150*SUMPRODUCT(OFFSET($AC150,0,MAX(0,DS$4-$DZ150-$CA$4+1),1,MIN($DZ150,DS$4-$CA$4+1)),OFFSET(Escalation!$K$24,($Y150-1)*(Escalation!$I$22+1)+DS$4-SSSModel!$C$3+1,MAX(0,DS$4-$DZ150-$CA$4+1),1,MIN($DZ150,DS$4-$CA$4+1))),
     IF(SSSModel!$C$4="PV",BU150*$EA150*(1+SSSModel!$C$2),
     IF(SSSModel!$C$4="FCR",$EC150*SUM(OFFSET($AC150,0,MAX(DS$4-$AC$4-$DZ150+1,0),1,MIN($DZ150,DS$4-$AC$4+1))),0)))),
SUM($AC150:$BZ150)*
     IF(SSSModel!$C$4="RR",OFFSET(Profiles!$K$2,$Z150,MAX(Profiles!$C$2,BU$4-$W150)),
     IF(SSSModel!$C$4="ECC",$EA150*$EB150*IF(MAX(Escalation!$C$2,BU$4-$W150)&gt;$DZ150-1,0,OFFSET(Escalation!$K$2,$Y150,MAX(Escalation!$C$2,BU$4-$W150))),
     IF(SSSModel!$C$4="PV",IF(DS$4=$W150,$EA150*(1+SSSModel!$C$2),0),
     IF(SSSModel!$C$4="FCR",IF(AND(DS$4&gt;=$W150,OFFSET(Profiles!$K$2,$Z150,MAX(Profiles!$C$2,BU$4-$W150))&gt;0),$EC150,0),0))))))</f>
        <v>0</v>
      </c>
      <c r="DT150" s="135">
        <f ca="1">IF(OR($Z150=0,SSSModel!$C$4="CF"),BV150,
IF(LEFT($V150,3)="ON_",
     IF(SSSModel!$C$4="RR",SUMPRODUCT(OFFSET($AC150,0,0,1,$CB$2),OFFSET(Profiles!$K$28,($Z150-1)*(Profiles!$I$26+1)+DT$4-SSSModel!$C$3+1,0,1,$CB$2)),
     IF(SSSModel!$C$4="ECC",$EA150*$EB150*SUMPRODUCT(OFFSET($AC150,0,MAX(0,DT$4-$DZ150-$CA$4+1),1,MIN($DZ150,DT$4-$CA$4+1)),OFFSET(Escalation!$K$24,($Y150-1)*(Escalation!$I$22+1)+DT$4-SSSModel!$C$3+1,MAX(0,DT$4-$DZ150-$CA$4+1),1,MIN($DZ150,DT$4-$CA$4+1))),
     IF(SSSModel!$C$4="PV",BV150*$EA150*(1+SSSModel!$C$2),
     IF(SSSModel!$C$4="FCR",$EC150*SUM(OFFSET($AC150,0,MAX(DT$4-$AC$4-$DZ150+1,0),1,MIN($DZ150,DT$4-$AC$4+1))),0)))),
SUM($AC150:$BZ150)*
     IF(SSSModel!$C$4="RR",OFFSET(Profiles!$K$2,$Z150,MAX(Profiles!$C$2,BV$4-$W150)),
     IF(SSSModel!$C$4="ECC",$EA150*$EB150*IF(MAX(Escalation!$C$2,BV$4-$W150)&gt;$DZ150-1,0,OFFSET(Escalation!$K$2,$Y150,MAX(Escalation!$C$2,BV$4-$W150))),
     IF(SSSModel!$C$4="PV",IF(DT$4=$W150,$EA150*(1+SSSModel!$C$2),0),
     IF(SSSModel!$C$4="FCR",IF(AND(DT$4&gt;=$W150,OFFSET(Profiles!$K$2,$Z150,MAX(Profiles!$C$2,BV$4-$W150))&gt;0),$EC150,0),0))))))</f>
        <v>0</v>
      </c>
      <c r="DU150" s="135">
        <f ca="1">IF(OR($Z150=0,SSSModel!$C$4="CF"),BW150,
IF(LEFT($V150,3)="ON_",
     IF(SSSModel!$C$4="RR",SUMPRODUCT(OFFSET($AC150,0,0,1,$CB$2),OFFSET(Profiles!$K$28,($Z150-1)*(Profiles!$I$26+1)+DU$4-SSSModel!$C$3+1,0,1,$CB$2)),
     IF(SSSModel!$C$4="ECC",$EA150*$EB150*SUMPRODUCT(OFFSET($AC150,0,MAX(0,DU$4-$DZ150-$CA$4+1),1,MIN($DZ150,DU$4-$CA$4+1)),OFFSET(Escalation!$K$24,($Y150-1)*(Escalation!$I$22+1)+DU$4-SSSModel!$C$3+1,MAX(0,DU$4-$DZ150-$CA$4+1),1,MIN($DZ150,DU$4-$CA$4+1))),
     IF(SSSModel!$C$4="PV",BW150*$EA150*(1+SSSModel!$C$2),
     IF(SSSModel!$C$4="FCR",$EC150*SUM(OFFSET($AC150,0,MAX(DU$4-$AC$4-$DZ150+1,0),1,MIN($DZ150,DU$4-$AC$4+1))),0)))),
SUM($AC150:$BZ150)*
     IF(SSSModel!$C$4="RR",OFFSET(Profiles!$K$2,$Z150,MAX(Profiles!$C$2,BW$4-$W150)),
     IF(SSSModel!$C$4="ECC",$EA150*$EB150*IF(MAX(Escalation!$C$2,BW$4-$W150)&gt;$DZ150-1,0,OFFSET(Escalation!$K$2,$Y150,MAX(Escalation!$C$2,BW$4-$W150))),
     IF(SSSModel!$C$4="PV",IF(DU$4=$W150,$EA150*(1+SSSModel!$C$2),0),
     IF(SSSModel!$C$4="FCR",IF(AND(DU$4&gt;=$W150,OFFSET(Profiles!$K$2,$Z150,MAX(Profiles!$C$2,BW$4-$W150))&gt;0),$EC150,0),0))))))</f>
        <v>0</v>
      </c>
      <c r="DV150" s="136">
        <f ca="1">IF(OR($Z150=0,SSSModel!$C$4="CF"),BX150,
IF(LEFT($V150,3)="ON_",
     IF(SSSModel!$C$4="RR",SUMPRODUCT(OFFSET($AC150,0,0,1,$CB$2),OFFSET(Profiles!$K$28,($Z150-1)*(Profiles!$I$26+1)+DV$4-SSSModel!$C$3+1,0,1,$CB$2)),
     IF(SSSModel!$C$4="ECC",$EA150*$EB150*SUMPRODUCT(OFFSET($AC150,0,MAX(0,DV$4-$DZ150-$CA$4+1),1,MIN($DZ150,DV$4-$CA$4+1)),OFFSET(Escalation!$K$24,($Y150-1)*(Escalation!$I$22+1)+DV$4-SSSModel!$C$3+1,MAX(0,DV$4-$DZ150-$CA$4+1),1,MIN($DZ150,DV$4-$CA$4+1))),
     IF(SSSModel!$C$4="PV",BX150*$EA150*(1+SSSModel!$C$2),
     IF(SSSModel!$C$4="FCR",$EC150*SUM(OFFSET($AC150,0,MAX(DV$4-$AC$4-$DZ150+1,0),1,MIN($DZ150,DV$4-$AC$4+1))),0)))),
SUM($AC150:$BZ150)*
     IF(SSSModel!$C$4="RR",OFFSET(Profiles!$K$2,$Z150,MAX(Profiles!$C$2,BX$4-$W150)),
     IF(SSSModel!$C$4="ECC",$EA150*$EB150*IF(MAX(Escalation!$C$2,BX$4-$W150)&gt;$DZ150-1,0,OFFSET(Escalation!$K$2,$Y150,MAX(Escalation!$C$2,BX$4-$W150))),
     IF(SSSModel!$C$4="PV",IF(DV$4=$W150,$EA150*(1+SSSModel!$C$2),0),
     IF(SSSModel!$C$4="FCR",IF(AND(DV$4&gt;=$W150,OFFSET(Profiles!$K$2,$Z150,MAX(Profiles!$C$2,BX$4-$W150))&gt;0),$EC150,0),0))))))</f>
        <v>0</v>
      </c>
      <c r="DW150" s="136">
        <f ca="1">IF(OR($Z150=0,SSSModel!$C$4="CF"),BY150,
IF(LEFT($V150,3)="ON_",
     IF(SSSModel!$C$4="RR",SUMPRODUCT(OFFSET($AC150,0,0,1,$CB$2),OFFSET(Profiles!$K$28,($Z150-1)*(Profiles!$I$26+1)+DW$4-SSSModel!$C$3+1,0,1,$CB$2)),
     IF(SSSModel!$C$4="ECC",$EA150*$EB150*SUMPRODUCT(OFFSET($AC150,0,MAX(0,DW$4-$DZ150-$CA$4+1),1,MIN($DZ150,DW$4-$CA$4+1)),OFFSET(Escalation!$K$24,($Y150-1)*(Escalation!$I$22+1)+DW$4-SSSModel!$C$3+1,MAX(0,DW$4-$DZ150-$CA$4+1),1,MIN($DZ150,DW$4-$CA$4+1))),
     IF(SSSModel!$C$4="PV",BY150*$EA150*(1+SSSModel!$C$2),
     IF(SSSModel!$C$4="FCR",$EC150*SUM(OFFSET($AC150,0,MAX(DW$4-$AC$4-$DZ150+1,0),1,MIN($DZ150,DW$4-$AC$4+1))),0)))),
SUM($AC150:$BZ150)*
     IF(SSSModel!$C$4="RR",OFFSET(Profiles!$K$2,$Z150,MAX(Profiles!$C$2,BY$4-$W150)),
     IF(SSSModel!$C$4="ECC",$EA150*$EB150*IF(MAX(Escalation!$C$2,BY$4-$W150)&gt;$DZ150-1,0,OFFSET(Escalation!$K$2,$Y150,MAX(Escalation!$C$2,BY$4-$W150))),
     IF(SSSModel!$C$4="PV",IF(DW$4=$W150,$EA150*(1+SSSModel!$C$2),0),
     IF(SSSModel!$C$4="FCR",IF(AND(DW$4&gt;=$W150,OFFSET(Profiles!$K$2,$Z150,MAX(Profiles!$C$2,BY$4-$W150))&gt;0),$EC150,0),0))))))</f>
        <v>0</v>
      </c>
      <c r="DX150" s="136">
        <f ca="1">IF(OR($Z150=0,SSSModel!$C$4="CF"),BZ150,
IF(LEFT($V150,3)="ON_",
     IF(SSSModel!$C$4="RR",SUMPRODUCT(OFFSET($AC150,0,0,1,$CB$2),OFFSET(Profiles!$K$28,($Z150-1)*(Profiles!$I$26+1)+DX$4-SSSModel!$C$3+1,0,1,$CB$2)),
     IF(SSSModel!$C$4="ECC",$EA150*$EB150*SUMPRODUCT(OFFSET($AC150,0,MAX(0,DX$4-$DZ150-$CA$4+1),1,MIN($DZ150,DX$4-$CA$4+1)),OFFSET(Escalation!$K$24,($Y150-1)*(Escalation!$I$22+1)+DX$4-SSSModel!$C$3+1,MAX(0,DX$4-$DZ150-$CA$4+1),1,MIN($DZ150,DX$4-$CA$4+1))),
     IF(SSSModel!$C$4="PV",BZ150*$EA150*(1+SSSModel!$C$2),
     IF(SSSModel!$C$4="FCR",$EC150*SUM(OFFSET($AC150,0,MAX(DX$4-$AC$4-$DZ150+1,0),1,MIN($DZ150,DX$4-$AC$4+1))),0)))),
SUM($AC150:$BZ150)*
     IF(SSSModel!$C$4="RR",OFFSET(Profiles!$K$2,$Z150,MAX(Profiles!$C$2,BZ$4-$W150)),
     IF(SSSModel!$C$4="ECC",$EA150*$EB150*IF(MAX(Escalation!$C$2,BZ$4-$W150)&gt;$DZ150-1,0,OFFSET(Escalation!$K$2,$Y150,MAX(Escalation!$C$2,BZ$4-$W150))),
     IF(SSSModel!$C$4="PV",IF(DX$4=$W150,$EA150*(1+SSSModel!$C$2),0),
     IF(SSSModel!$C$4="FCR",IF(AND(DX$4&gt;=$W150,OFFSET(Profiles!$K$2,$Z150,MAX(Profiles!$C$2,BZ$4-$W150))&gt;0),$EC150,0),0))))))</f>
        <v>0</v>
      </c>
      <c r="DY150" s="82">
        <f ca="1">IF($Y150=0,0,OFFSET(Escalation!$B$2,$Y150,0))</f>
        <v>0</v>
      </c>
      <c r="DZ150" s="80">
        <f ca="1">IF($Z150=0,0,COUNTIF(OFFSET(Profiles!$K$2,$Z150,0,1,50),"&gt;0"))</f>
        <v>0</v>
      </c>
      <c r="EA150" s="137">
        <f ca="1">IF($Z150=0,0,SUMPRODUCT(Profiles!$C$20:$BH$20,OFFSET(Profiles!$C$2,$Z150,0,1,Profiles!$B$1)))</f>
        <v>0</v>
      </c>
      <c r="EB150" s="24">
        <f>IF($Z150=0,0,((1-(1+DY150)/(1+SSSModel!$C$2))/(1-((1+DY150)/(1+SSSModel!$C$2))^DZ150))*(1+SSSModel!$C$2))</f>
        <v>0</v>
      </c>
      <c r="EC150" s="24">
        <f>IF($Z150=0,0,-PMT(SSSModel!$C$2,DZ150,EA150))</f>
        <v>0</v>
      </c>
    </row>
    <row r="151" spans="2:135" x14ac:dyDescent="0.35">
      <c r="C151" s="18">
        <f t="shared" si="18"/>
        <v>15</v>
      </c>
      <c r="D151" s="18">
        <f t="shared" si="19"/>
        <v>7</v>
      </c>
      <c r="E151" s="18">
        <f t="shared" ca="1" si="20"/>
        <v>0</v>
      </c>
      <c r="G151" s="25" t="str">
        <f ca="1">IF($E151=0,"",OFFSET(Resources!B$26,$E151,0))</f>
        <v/>
      </c>
      <c r="H151" s="25" t="str">
        <f ca="1">IF($E151=0,"",OFFSET(Resources!C$26,$E151,0))</f>
        <v/>
      </c>
      <c r="I151" s="25" t="str">
        <f ca="1">IF($E151=0,"",OFFSET(Resources!$E$26,$E151,0))</f>
        <v/>
      </c>
      <c r="J151" s="16">
        <v>1</v>
      </c>
      <c r="K151" s="16" t="s">
        <v>150</v>
      </c>
      <c r="L151" s="25" t="str">
        <f ca="1">OFFSET(Resources!$CG$24,0,$C151-1)</f>
        <v>Hourly Operating Cost</v>
      </c>
      <c r="M151" s="25" t="str">
        <f ca="1">OFFSET(Resources!$CG$25,0,$C151-1)</f>
        <v>O&amp;M</v>
      </c>
      <c r="N151" s="1">
        <v>1</v>
      </c>
      <c r="O151" s="7">
        <f ca="1">IF($E151=0,0,OFFSET(Resources!$CG$26,$E151,$C151-1))</f>
        <v>0</v>
      </c>
      <c r="P151" s="25" t="str">
        <f ca="1">OFFSET(Resources!$CG$26,0,$C151-1)</f>
        <v>$/Yr</v>
      </c>
      <c r="Q151" s="18">
        <f ca="1">IF($E151=0,0,OFFSET(GenAlts!$W$4,$E151,$D151-1))</f>
        <v>0</v>
      </c>
      <c r="R151" s="1">
        <v>1</v>
      </c>
      <c r="S151" t="str">
        <f ca="1">IF($E151=0,"",OFFSET(Resources!$R$26,$E151,0))</f>
        <v/>
      </c>
      <c r="T151" s="1"/>
      <c r="U151" s="25">
        <f ca="1">IF($E151=0,0,OFFSET(Resources!$AB$26,$E151,($C151-1)*Resources!$CI$20))</f>
        <v>0</v>
      </c>
      <c r="V151" s="1"/>
      <c r="W151">
        <f t="shared" ca="1" si="17"/>
        <v>0</v>
      </c>
      <c r="X151">
        <f>IF(T151="",0,MATCH(T151,Profiles!$A$3:$A$22,0))</f>
        <v>0</v>
      </c>
      <c r="Y151" s="10">
        <f ca="1">IF(U151=0,0,MATCH(U151,Escalation!$A$3:$A$18,0))</f>
        <v>0</v>
      </c>
      <c r="Z151">
        <f>IF(V151="",0,MATCH(V151,Profiles!$A$3:$A$22,0))</f>
        <v>0</v>
      </c>
      <c r="AA151" s="8"/>
      <c r="AB151" s="8">
        <v>0</v>
      </c>
      <c r="AC151" s="72">
        <f ca="1">IF(OR(AC$4&lt;$Q151,AC$4&gt;$Q151+IF($S151="",1000,$S151)-1),0,IF(MOD(AC$4-$Q151,IF($R151="",1000,$R151))=0,$O151,0))*IF($Y151&gt;0,(1+INDEX(Escalation!$B$3:$B$18,$Y151,0))^(AC$4-SSSModel!$C$5),1)*IF($X151=0,1,OFFSET(Profiles!$K$2,$X151,MAX(Profiles!$C$2,AC$4-$Q151)))*IF($AA151=1,(1+SSSModel!#REF!),1)</f>
        <v>0</v>
      </c>
      <c r="AD151" s="72">
        <f ca="1">IF(OR(AD$4&lt;$Q151,AD$4&gt;$Q151+IF($S151="",1000,$S151)-1),0,IF(MOD(AD$4-$Q151,IF($R151="",1000,$R151))=0,$O151,0))*IF($Y151&gt;0,(1+INDEX(Escalation!$B$3:$B$18,$Y151,0))^(AD$4-SSSModel!$C$5),1)*IF($X151=0,1,OFFSET(Profiles!$K$2,$X151,MAX(Profiles!$C$2,AD$4-$Q151)))*IF($AA151=1,(1+SSSModel!#REF!),1)</f>
        <v>0</v>
      </c>
      <c r="AE151" s="72">
        <f ca="1">IF(OR(AE$4&lt;$Q151,AE$4&gt;$Q151+IF($S151="",1000,$S151)-1),0,IF(MOD(AE$4-$Q151,IF($R151="",1000,$R151))=0,$O151,0))*IF($Y151&gt;0,(1+INDEX(Escalation!$B$3:$B$18,$Y151,0))^(AE$4-SSSModel!$C$5),1)*IF($X151=0,1,OFFSET(Profiles!$K$2,$X151,MAX(Profiles!$C$2,AE$4-$Q151)))*IF($AA151=1,(1+SSSModel!#REF!),1)</f>
        <v>0</v>
      </c>
      <c r="AF151" s="72">
        <f ca="1">IF(OR(AF$4&lt;$Q151,AF$4&gt;$Q151+IF($S151="",1000,$S151)-1),0,IF(MOD(AF$4-$Q151,IF($R151="",1000,$R151))=0,$O151,0))*IF($Y151&gt;0,(1+INDEX(Escalation!$B$3:$B$18,$Y151,0))^(AF$4-SSSModel!$C$5),1)*IF($X151=0,1,OFFSET(Profiles!$K$2,$X151,MAX(Profiles!$C$2,AF$4-$Q151)))*IF($AA151=1,(1+SSSModel!#REF!),1)</f>
        <v>0</v>
      </c>
      <c r="AG151" s="72">
        <f ca="1">IF(OR(AG$4&lt;$Q151,AG$4&gt;$Q151+IF($S151="",1000,$S151)-1),0,IF(MOD(AG$4-$Q151,IF($R151="",1000,$R151))=0,$O151,0))*IF($Y151&gt;0,(1+INDEX(Escalation!$B$3:$B$18,$Y151,0))^(AG$4-SSSModel!$C$5),1)*IF($X151=0,1,OFFSET(Profiles!$K$2,$X151,MAX(Profiles!$C$2,AG$4-$Q151)))*IF($AA151=1,(1+SSSModel!#REF!),1)</f>
        <v>0</v>
      </c>
      <c r="AH151" s="72">
        <f ca="1">IF(OR(AH$4&lt;$Q151,AH$4&gt;$Q151+IF($S151="",1000,$S151)-1),0,IF(MOD(AH$4-$Q151,IF($R151="",1000,$R151))=0,$O151,0))*IF($Y151&gt;0,(1+INDEX(Escalation!$B$3:$B$18,$Y151,0))^(AH$4-SSSModel!$C$5),1)*IF($X151=0,1,OFFSET(Profiles!$K$2,$X151,MAX(Profiles!$C$2,AH$4-$Q151)))*IF($AA151=1,(1+SSSModel!#REF!),1)</f>
        <v>0</v>
      </c>
      <c r="AI151" s="72">
        <f ca="1">IF(OR(AI$4&lt;$Q151,AI$4&gt;$Q151+IF($S151="",1000,$S151)-1),0,IF(MOD(AI$4-$Q151,IF($R151="",1000,$R151))=0,$O151,0))*IF($Y151&gt;0,(1+INDEX(Escalation!$B$3:$B$18,$Y151,0))^(AI$4-SSSModel!$C$5),1)*IF($X151=0,1,OFFSET(Profiles!$K$2,$X151,MAX(Profiles!$C$2,AI$4-$Q151)))*IF($AA151=1,(1+SSSModel!#REF!),1)</f>
        <v>0</v>
      </c>
      <c r="AJ151" s="72">
        <f ca="1">IF(OR(AJ$4&lt;$Q151,AJ$4&gt;$Q151+IF($S151="",1000,$S151)-1),0,IF(MOD(AJ$4-$Q151,IF($R151="",1000,$R151))=0,$O151,0))*IF($Y151&gt;0,(1+INDEX(Escalation!$B$3:$B$18,$Y151,0))^(AJ$4-SSSModel!$C$5),1)*IF($X151=0,1,OFFSET(Profiles!$K$2,$X151,MAX(Profiles!$C$2,AJ$4-$Q151)))*IF($AA151=1,(1+SSSModel!#REF!),1)</f>
        <v>0</v>
      </c>
      <c r="AK151" s="72">
        <f ca="1">IF(OR(AK$4&lt;$Q151,AK$4&gt;$Q151+IF($S151="",1000,$S151)-1),0,IF(MOD(AK$4-$Q151,IF($R151="",1000,$R151))=0,$O151,0))*IF($Y151&gt;0,(1+INDEX(Escalation!$B$3:$B$18,$Y151,0))^(AK$4-SSSModel!$C$5),1)*IF($X151=0,1,OFFSET(Profiles!$K$2,$X151,MAX(Profiles!$C$2,AK$4-$Q151)))*IF($AA151=1,(1+SSSModel!#REF!),1)</f>
        <v>0</v>
      </c>
      <c r="AL151" s="72">
        <f ca="1">IF(OR(AL$4&lt;$Q151,AL$4&gt;$Q151+IF($S151="",1000,$S151)-1),0,IF(MOD(AL$4-$Q151,IF($R151="",1000,$R151))=0,$O151,0))*IF($Y151&gt;0,(1+INDEX(Escalation!$B$3:$B$18,$Y151,0))^(AL$4-SSSModel!$C$5),1)*IF($X151=0,1,OFFSET(Profiles!$K$2,$X151,MAX(Profiles!$C$2,AL$4-$Q151)))*IF($AA151=1,(1+SSSModel!#REF!),1)</f>
        <v>0</v>
      </c>
      <c r="AM151" s="72">
        <f ca="1">IF(OR(AM$4&lt;$Q151,AM$4&gt;$Q151+IF($S151="",1000,$S151)-1),0,IF(MOD(AM$4-$Q151,IF($R151="",1000,$R151))=0,$O151,0))*IF($Y151&gt;0,(1+INDEX(Escalation!$B$3:$B$18,$Y151,0))^(AM$4-SSSModel!$C$5),1)*IF($X151=0,1,OFFSET(Profiles!$K$2,$X151,MAX(Profiles!$C$2,AM$4-$Q151)))*IF($AA151=1,(1+SSSModel!#REF!),1)</f>
        <v>0</v>
      </c>
      <c r="AN151" s="72">
        <f ca="1">IF(OR(AN$4&lt;$Q151,AN$4&gt;$Q151+IF($S151="",1000,$S151)-1),0,IF(MOD(AN$4-$Q151,IF($R151="",1000,$R151))=0,$O151,0))*IF($Y151&gt;0,(1+INDEX(Escalation!$B$3:$B$18,$Y151,0))^(AN$4-SSSModel!$C$5),1)*IF($X151=0,1,OFFSET(Profiles!$K$2,$X151,MAX(Profiles!$C$2,AN$4-$Q151)))*IF($AA151=1,(1+SSSModel!#REF!),1)</f>
        <v>0</v>
      </c>
      <c r="AO151" s="72">
        <f ca="1">IF(OR(AO$4&lt;$Q151,AO$4&gt;$Q151+IF($S151="",1000,$S151)-1),0,IF(MOD(AO$4-$Q151,IF($R151="",1000,$R151))=0,$O151,0))*IF($Y151&gt;0,(1+INDEX(Escalation!$B$3:$B$18,$Y151,0))^(AO$4-SSSModel!$C$5),1)*IF($X151=0,1,OFFSET(Profiles!$K$2,$X151,MAX(Profiles!$C$2,AO$4-$Q151)))*IF($AA151=1,(1+SSSModel!#REF!),1)</f>
        <v>0</v>
      </c>
      <c r="AP151" s="72">
        <f ca="1">IF(OR(AP$4&lt;$Q151,AP$4&gt;$Q151+IF($S151="",1000,$S151)-1),0,IF(MOD(AP$4-$Q151,IF($R151="",1000,$R151))=0,$O151,0))*IF($Y151&gt;0,(1+INDEX(Escalation!$B$3:$B$18,$Y151,0))^(AP$4-SSSModel!$C$5),1)*IF($X151=0,1,OFFSET(Profiles!$K$2,$X151,MAX(Profiles!$C$2,AP$4-$Q151)))*IF($AA151=1,(1+SSSModel!#REF!),1)</f>
        <v>0</v>
      </c>
      <c r="AQ151" s="72">
        <f ca="1">IF(OR(AQ$4&lt;$Q151,AQ$4&gt;$Q151+IF($S151="",1000,$S151)-1),0,IF(MOD(AQ$4-$Q151,IF($R151="",1000,$R151))=0,$O151,0))*IF($Y151&gt;0,(1+INDEX(Escalation!$B$3:$B$18,$Y151,0))^(AQ$4-SSSModel!$C$5),1)*IF($X151=0,1,OFFSET(Profiles!$K$2,$X151,MAX(Profiles!$C$2,AQ$4-$Q151)))*IF($AA151=1,(1+SSSModel!#REF!),1)</f>
        <v>0</v>
      </c>
      <c r="AR151" s="72">
        <f ca="1">IF(OR(AR$4&lt;$Q151,AR$4&gt;$Q151+IF($S151="",1000,$S151)-1),0,IF(MOD(AR$4-$Q151,IF($R151="",1000,$R151))=0,$O151,0))*IF($Y151&gt;0,(1+INDEX(Escalation!$B$3:$B$18,$Y151,0))^(AR$4-SSSModel!$C$5),1)*IF($X151=0,1,OFFSET(Profiles!$K$2,$X151,MAX(Profiles!$C$2,AR$4-$Q151)))*IF($AA151=1,(1+SSSModel!#REF!),1)</f>
        <v>0</v>
      </c>
      <c r="AS151" s="72">
        <f ca="1">IF(OR(AS$4&lt;$Q151,AS$4&gt;$Q151+IF($S151="",1000,$S151)-1),0,IF(MOD(AS$4-$Q151,IF($R151="",1000,$R151))=0,$O151,0))*IF($Y151&gt;0,(1+INDEX(Escalation!$B$3:$B$18,$Y151,0))^(AS$4-SSSModel!$C$5),1)*IF($X151=0,1,OFFSET(Profiles!$K$2,$X151,MAX(Profiles!$C$2,AS$4-$Q151)))*IF($AA151=1,(1+SSSModel!#REF!),1)</f>
        <v>0</v>
      </c>
      <c r="AT151" s="72">
        <f ca="1">IF(OR(AT$4&lt;$Q151,AT$4&gt;$Q151+IF($S151="",1000,$S151)-1),0,IF(MOD(AT$4-$Q151,IF($R151="",1000,$R151))=0,$O151,0))*IF($Y151&gt;0,(1+INDEX(Escalation!$B$3:$B$18,$Y151,0))^(AT$4-SSSModel!$C$5),1)*IF($X151=0,1,OFFSET(Profiles!$K$2,$X151,MAX(Profiles!$C$2,AT$4-$Q151)))*IF($AA151=1,(1+SSSModel!#REF!),1)</f>
        <v>0</v>
      </c>
      <c r="AU151" s="72">
        <f ca="1">IF(OR(AU$4&lt;$Q151,AU$4&gt;$Q151+IF($S151="",1000,$S151)-1),0,IF(MOD(AU$4-$Q151,IF($R151="",1000,$R151))=0,$O151,0))*IF($Y151&gt;0,(1+INDEX(Escalation!$B$3:$B$18,$Y151,0))^(AU$4-SSSModel!$C$5),1)*IF($X151=0,1,OFFSET(Profiles!$K$2,$X151,MAX(Profiles!$C$2,AU$4-$Q151)))*IF($AA151=1,(1+SSSModel!#REF!),1)</f>
        <v>0</v>
      </c>
      <c r="AV151" s="72">
        <f ca="1">IF(OR(AV$4&lt;$Q151,AV$4&gt;$Q151+IF($S151="",1000,$S151)-1),0,IF(MOD(AV$4-$Q151,IF($R151="",1000,$R151))=0,$O151,0))*IF($Y151&gt;0,(1+INDEX(Escalation!$B$3:$B$18,$Y151,0))^(AV$4-SSSModel!$C$5),1)*IF($X151=0,1,OFFSET(Profiles!$K$2,$X151,MAX(Profiles!$C$2,AV$4-$Q151)))*IF($AA151=1,(1+SSSModel!#REF!),1)</f>
        <v>0</v>
      </c>
      <c r="AW151" s="72">
        <f ca="1">IF(OR(AW$4&lt;$Q151,AW$4&gt;$Q151+IF($S151="",1000,$S151)-1),0,IF(MOD(AW$4-$Q151,IF($R151="",1000,$R151))=0,$O151,0))*IF($Y151&gt;0,(1+INDEX(Escalation!$B$3:$B$18,$Y151,0))^(AW$4-SSSModel!$C$5),1)*IF($X151=0,1,OFFSET(Profiles!$K$2,$X151,MAX(Profiles!$C$2,AW$4-$Q151)))*IF($AA151=1,(1+SSSModel!#REF!),1)</f>
        <v>0</v>
      </c>
      <c r="AX151" s="72">
        <f ca="1">IF(OR(AX$4&lt;$Q151,AX$4&gt;$Q151+IF($S151="",1000,$S151)-1),0,IF(MOD(AX$4-$Q151,IF($R151="",1000,$R151))=0,$O151,0))*IF($Y151&gt;0,(1+INDEX(Escalation!$B$3:$B$18,$Y151,0))^(AX$4-SSSModel!$C$5),1)*IF($X151=0,1,OFFSET(Profiles!$K$2,$X151,MAX(Profiles!$C$2,AX$4-$Q151)))*IF($AA151=1,(1+SSSModel!#REF!),1)</f>
        <v>0</v>
      </c>
      <c r="AY151" s="72">
        <f ca="1">IF(OR(AY$4&lt;$Q151,AY$4&gt;$Q151+IF($S151="",1000,$S151)-1),0,IF(MOD(AY$4-$Q151,IF($R151="",1000,$R151))=0,$O151,0))*IF($Y151&gt;0,(1+INDEX(Escalation!$B$3:$B$18,$Y151,0))^(AY$4-SSSModel!$C$5),1)*IF($X151=0,1,OFFSET(Profiles!$K$2,$X151,MAX(Profiles!$C$2,AY$4-$Q151)))*IF($AA151=1,(1+SSSModel!#REF!),1)</f>
        <v>0</v>
      </c>
      <c r="AZ151" s="72">
        <f ca="1">IF(OR(AZ$4&lt;$Q151,AZ$4&gt;$Q151+IF($S151="",1000,$S151)-1),0,IF(MOD(AZ$4-$Q151,IF($R151="",1000,$R151))=0,$O151,0))*IF($Y151&gt;0,(1+INDEX(Escalation!$B$3:$B$18,$Y151,0))^(AZ$4-SSSModel!$C$5),1)*IF($X151=0,1,OFFSET(Profiles!$K$2,$X151,MAX(Profiles!$C$2,AZ$4-$Q151)))*IF($AA151=1,(1+SSSModel!#REF!),1)</f>
        <v>0</v>
      </c>
      <c r="BA151" s="72">
        <f ca="1">IF(OR(BA$4&lt;$Q151,BA$4&gt;$Q151+IF($S151="",1000,$S151)-1),0,IF(MOD(BA$4-$Q151,IF($R151="",1000,$R151))=0,$O151,0))*IF($Y151&gt;0,(1+INDEX(Escalation!$B$3:$B$18,$Y151,0))^(BA$4-SSSModel!$C$5),1)*IF($X151=0,1,OFFSET(Profiles!$K$2,$X151,MAX(Profiles!$C$2,BA$4-$Q151)))*IF($AA151=1,(1+SSSModel!#REF!),1)</f>
        <v>0</v>
      </c>
      <c r="BB151" s="72">
        <f ca="1">IF(OR(BB$4&lt;$Q151,BB$4&gt;$Q151+IF($S151="",1000,$S151)-1),0,IF(MOD(BB$4-$Q151,IF($R151="",1000,$R151))=0,$O151,0))*IF($Y151&gt;0,(1+INDEX(Escalation!$B$3:$B$18,$Y151,0))^(BB$4-SSSModel!$C$5),1)*IF($X151=0,1,OFFSET(Profiles!$K$2,$X151,MAX(Profiles!$C$2,BB$4-$Q151)))*IF($AA151=1,(1+SSSModel!#REF!),1)</f>
        <v>0</v>
      </c>
      <c r="BC151" s="72">
        <f ca="1">IF(OR(BC$4&lt;$Q151,BC$4&gt;$Q151+IF($S151="",1000,$S151)-1),0,IF(MOD(BC$4-$Q151,IF($R151="",1000,$R151))=0,$O151,0))*IF($Y151&gt;0,(1+INDEX(Escalation!$B$3:$B$18,$Y151,0))^(BC$4-SSSModel!$C$5),1)*IF($X151=0,1,OFFSET(Profiles!$K$2,$X151,MAX(Profiles!$C$2,BC$4-$Q151)))*IF($AA151=1,(1+SSSModel!#REF!),1)</f>
        <v>0</v>
      </c>
      <c r="BD151" s="72">
        <f ca="1">IF(OR(BD$4&lt;$Q151,BD$4&gt;$Q151+IF($S151="",1000,$S151)-1),0,IF(MOD(BD$4-$Q151,IF($R151="",1000,$R151))=0,$O151,0))*IF($Y151&gt;0,(1+INDEX(Escalation!$B$3:$B$18,$Y151,0))^(BD$4-SSSModel!$C$5),1)*IF($X151=0,1,OFFSET(Profiles!$K$2,$X151,MAX(Profiles!$C$2,BD$4-$Q151)))*IF($AA151=1,(1+SSSModel!#REF!),1)</f>
        <v>0</v>
      </c>
      <c r="BE151" s="72">
        <f ca="1">IF(OR(BE$4&lt;$Q151,BE$4&gt;$Q151+IF($S151="",1000,$S151)-1),0,IF(MOD(BE$4-$Q151,IF($R151="",1000,$R151))=0,$O151,0))*IF($Y151&gt;0,(1+INDEX(Escalation!$B$3:$B$18,$Y151,0))^(BE$4-SSSModel!$C$5),1)*IF($X151=0,1,OFFSET(Profiles!$K$2,$X151,MAX(Profiles!$C$2,BE$4-$Q151)))*IF($AA151=1,(1+SSSModel!#REF!),1)</f>
        <v>0</v>
      </c>
      <c r="BF151" s="72">
        <f ca="1">IF(OR(BF$4&lt;$Q151,BF$4&gt;$Q151+IF($S151="",1000,$S151)-1),0,IF(MOD(BF$4-$Q151,IF($R151="",1000,$R151))=0,$O151,0))*IF($Y151&gt;0,(1+INDEX(Escalation!$B$3:$B$18,$Y151,0))^(BF$4-SSSModel!$C$5),1)*IF($X151=0,1,OFFSET(Profiles!$K$2,$X151,MAX(Profiles!$C$2,BF$4-$Q151)))*IF($AA151=1,(1+SSSModel!#REF!),1)</f>
        <v>0</v>
      </c>
      <c r="BG151" s="72">
        <f ca="1">IF(OR(BG$4&lt;$Q151,BG$4&gt;$Q151+IF($S151="",1000,$S151)-1),0,IF(MOD(BG$4-$Q151,IF($R151="",1000,$R151))=0,$O151,0))*IF($Y151&gt;0,(1+INDEX(Escalation!$B$3:$B$18,$Y151,0))^(BG$4-SSSModel!$C$5),1)*IF($X151=0,1,OFFSET(Profiles!$K$2,$X151,MAX(Profiles!$C$2,BG$4-$Q151)))*IF($AA151=1,(1+SSSModel!#REF!),1)</f>
        <v>0</v>
      </c>
      <c r="BH151" s="72">
        <f ca="1">IF(OR(BH$4&lt;$Q151,BH$4&gt;$Q151+IF($S151="",1000,$S151)-1),0,IF(MOD(BH$4-$Q151,IF($R151="",1000,$R151))=0,$O151,0))*IF($Y151&gt;0,(1+INDEX(Escalation!$B$3:$B$18,$Y151,0))^(BH$4-SSSModel!$C$5),1)*IF($X151=0,1,OFFSET(Profiles!$K$2,$X151,MAX(Profiles!$C$2,BH$4-$Q151)))*IF($AA151=1,(1+SSSModel!#REF!),1)</f>
        <v>0</v>
      </c>
      <c r="BI151" s="72">
        <f ca="1">IF(OR(BI$4&lt;$Q151,BI$4&gt;$Q151+IF($S151="",1000,$S151)-1),0,IF(MOD(BI$4-$Q151,IF($R151="",1000,$R151))=0,$O151,0))*IF($Y151&gt;0,(1+INDEX(Escalation!$B$3:$B$18,$Y151,0))^(BI$4-SSSModel!$C$5),1)*IF($X151=0,1,OFFSET(Profiles!$K$2,$X151,MAX(Profiles!$C$2,BI$4-$Q151)))*IF($AA151=1,(1+SSSModel!#REF!),1)</f>
        <v>0</v>
      </c>
      <c r="BJ151" s="72">
        <f ca="1">IF(OR(BJ$4&lt;$Q151,BJ$4&gt;$Q151+IF($S151="",1000,$S151)-1),0,IF(MOD(BJ$4-$Q151,IF($R151="",1000,$R151))=0,$O151,0))*IF($Y151&gt;0,(1+INDEX(Escalation!$B$3:$B$18,$Y151,0))^(BJ$4-SSSModel!$C$5),1)*IF($X151=0,1,OFFSET(Profiles!$K$2,$X151,MAX(Profiles!$C$2,BJ$4-$Q151)))*IF($AA151=1,(1+SSSModel!#REF!),1)</f>
        <v>0</v>
      </c>
      <c r="BK151" s="72">
        <f ca="1">IF(OR(BK$4&lt;$Q151,BK$4&gt;$Q151+IF($S151="",1000,$S151)-1),0,IF(MOD(BK$4-$Q151,IF($R151="",1000,$R151))=0,$O151,0))*IF($Y151&gt;0,(1+INDEX(Escalation!$B$3:$B$18,$Y151,0))^(BK$4-SSSModel!$C$5),1)*IF($X151=0,1,OFFSET(Profiles!$K$2,$X151,MAX(Profiles!$C$2,BK$4-$Q151)))*IF($AA151=1,(1+SSSModel!#REF!),1)</f>
        <v>0</v>
      </c>
      <c r="BL151" s="72">
        <f ca="1">IF(OR(BL$4&lt;$Q151,BL$4&gt;$Q151+IF($S151="",1000,$S151)-1),0,IF(MOD(BL$4-$Q151,IF($R151="",1000,$R151))=0,$O151,0))*IF($Y151&gt;0,(1+INDEX(Escalation!$B$3:$B$18,$Y151,0))^(BL$4-SSSModel!$C$5),1)*IF($X151=0,1,OFFSET(Profiles!$K$2,$X151,MAX(Profiles!$C$2,BL$4-$Q151)))*IF($AA151=1,(1+SSSModel!#REF!),1)</f>
        <v>0</v>
      </c>
      <c r="BM151" s="72">
        <f ca="1">IF(OR(BM$4&lt;$Q151,BM$4&gt;$Q151+IF($S151="",1000,$S151)-1),0,IF(MOD(BM$4-$Q151,IF($R151="",1000,$R151))=0,$O151,0))*IF($Y151&gt;0,(1+INDEX(Escalation!$B$3:$B$18,$Y151,0))^(BM$4-SSSModel!$C$5),1)*IF($X151=0,1,OFFSET(Profiles!$K$2,$X151,MAX(Profiles!$C$2,BM$4-$Q151)))*IF($AA151=1,(1+SSSModel!#REF!),1)</f>
        <v>0</v>
      </c>
      <c r="BN151" s="72">
        <f ca="1">IF(OR(BN$4&lt;$Q151,BN$4&gt;$Q151+IF($S151="",1000,$S151)-1),0,IF(MOD(BN$4-$Q151,IF($R151="",1000,$R151))=0,$O151,0))*IF($Y151&gt;0,(1+INDEX(Escalation!$B$3:$B$18,$Y151,0))^(BN$4-SSSModel!$C$5),1)*IF($X151=0,1,OFFSET(Profiles!$K$2,$X151,MAX(Profiles!$C$2,BN$4-$Q151)))*IF($AA151=1,(1+SSSModel!#REF!),1)</f>
        <v>0</v>
      </c>
      <c r="BO151" s="72">
        <f ca="1">IF(OR(BO$4&lt;$Q151,BO$4&gt;$Q151+IF($S151="",1000,$S151)-1),0,IF(MOD(BO$4-$Q151,IF($R151="",1000,$R151))=0,$O151,0))*IF($Y151&gt;0,(1+INDEX(Escalation!$B$3:$B$18,$Y151,0))^(BO$4-SSSModel!$C$5),1)*IF($X151=0,1,OFFSET(Profiles!$K$2,$X151,MAX(Profiles!$C$2,BO$4-$Q151)))*IF($AA151=1,(1+SSSModel!#REF!),1)</f>
        <v>0</v>
      </c>
      <c r="BP151" s="72">
        <f ca="1">IF(OR(BP$4&lt;$Q151,BP$4&gt;$Q151+IF($S151="",1000,$S151)-1),0,IF(MOD(BP$4-$Q151,IF($R151="",1000,$R151))=0,$O151,0))*IF($Y151&gt;0,(1+INDEX(Escalation!$B$3:$B$18,$Y151,0))^(BP$4-SSSModel!$C$5),1)*IF($X151=0,1,OFFSET(Profiles!$K$2,$X151,MAX(Profiles!$C$2,BP$4-$Q151)))*IF($AA151=1,(1+SSSModel!#REF!),1)</f>
        <v>0</v>
      </c>
      <c r="BQ151" s="72">
        <f ca="1">IF(OR(BQ$4&lt;$Q151,BQ$4&gt;$Q151+IF($S151="",1000,$S151)-1),0,IF(MOD(BQ$4-$Q151,IF($R151="",1000,$R151))=0,$O151,0))*IF($Y151&gt;0,(1+INDEX(Escalation!$B$3:$B$18,$Y151,0))^(BQ$4-SSSModel!$C$5),1)*IF($X151=0,1,OFFSET(Profiles!$K$2,$X151,MAX(Profiles!$C$2,BQ$4-$Q151)))*IF($AA151=1,(1+SSSModel!#REF!),1)</f>
        <v>0</v>
      </c>
      <c r="BR151" s="72">
        <f ca="1">IF(OR(BR$4&lt;$Q151,BR$4&gt;$Q151+IF($S151="",1000,$S151)-1),0,IF(MOD(BR$4-$Q151,IF($R151="",1000,$R151))=0,$O151,0))*IF($Y151&gt;0,(1+INDEX(Escalation!$B$3:$B$18,$Y151,0))^(BR$4-SSSModel!$C$5),1)*IF($X151=0,1,OFFSET(Profiles!$K$2,$X151,MAX(Profiles!$C$2,BR$4-$Q151)))*IF($AA151=1,(1+SSSModel!#REF!),1)</f>
        <v>0</v>
      </c>
      <c r="BS151" s="72">
        <f ca="1">IF(OR(BS$4&lt;$Q151,BS$4&gt;$Q151+IF($S151="",1000,$S151)-1),0,IF(MOD(BS$4-$Q151,IF($R151="",1000,$R151))=0,$O151,0))*IF($Y151&gt;0,(1+INDEX(Escalation!$B$3:$B$18,$Y151,0))^(BS$4-SSSModel!$C$5),1)*IF($X151=0,1,OFFSET(Profiles!$K$2,$X151,MAX(Profiles!$C$2,BS$4-$Q151)))*IF($AA151=1,(1+SSSModel!#REF!),1)</f>
        <v>0</v>
      </c>
      <c r="BT151" s="72">
        <f ca="1">IF(OR(BT$4&lt;$Q151,BT$4&gt;$Q151+IF($S151="",1000,$S151)-1),0,IF(MOD(BT$4-$Q151,IF($R151="",1000,$R151))=0,$O151,0))*IF($Y151&gt;0,(1+INDEX(Escalation!$B$3:$B$18,$Y151,0))^(BT$4-SSSModel!$C$5),1)*IF($X151=0,1,OFFSET(Profiles!$K$2,$X151,MAX(Profiles!$C$2,BT$4-$Q151)))*IF($AA151=1,(1+SSSModel!#REF!),1)</f>
        <v>0</v>
      </c>
      <c r="BU151" s="72">
        <f ca="1">IF(OR(BU$4&lt;$Q151,BU$4&gt;$Q151+IF($S151="",1000,$S151)-1),0,IF(MOD(BU$4-$Q151,IF($R151="",1000,$R151))=0,$O151,0))*IF($Y151&gt;0,(1+INDEX(Escalation!$B$3:$B$18,$Y151,0))^(BU$4-SSSModel!$C$5),1)*IF($X151=0,1,OFFSET(Profiles!$K$2,$X151,MAX(Profiles!$C$2,BU$4-$Q151)))*IF($AA151=1,(1+SSSModel!#REF!),1)</f>
        <v>0</v>
      </c>
      <c r="BV151" s="72">
        <f ca="1">IF(OR(BV$4&lt;$Q151,BV$4&gt;$Q151+IF($S151="",1000,$S151)-1),0,IF(MOD(BV$4-$Q151,IF($R151="",1000,$R151))=0,$O151,0))*IF($Y151&gt;0,(1+INDEX(Escalation!$B$3:$B$18,$Y151,0))^(BV$4-SSSModel!$C$5),1)*IF($X151=0,1,OFFSET(Profiles!$K$2,$X151,MAX(Profiles!$C$2,BV$4-$Q151)))*IF($AA151=1,(1+SSSModel!#REF!),1)</f>
        <v>0</v>
      </c>
      <c r="BW151" s="72">
        <f ca="1">IF(OR(BW$4&lt;$Q151,BW$4&gt;$Q151+IF($S151="",1000,$S151)-1),0,IF(MOD(BW$4-$Q151,IF($R151="",1000,$R151))=0,$O151,0))*IF($Y151&gt;0,(1+INDEX(Escalation!$B$3:$B$18,$Y151,0))^(BW$4-SSSModel!$C$5),1)*IF($X151=0,1,OFFSET(Profiles!$K$2,$X151,MAX(Profiles!$C$2,BW$4-$Q151)))*IF($AA151=1,(1+SSSModel!#REF!),1)</f>
        <v>0</v>
      </c>
      <c r="BX151" s="72">
        <f ca="1">IF(OR(BX$4&lt;$Q151,BX$4&gt;$Q151+IF($S151="",1000,$S151)-1),0,IF(MOD(BX$4-$Q151,IF($R151="",1000,$R151))=0,$O151,0))*IF($Y151&gt;0,(1+INDEX(Escalation!$B$3:$B$18,$Y151,0))^(BX$4-SSSModel!$C$5),1)*IF($X151=0,1,OFFSET(Profiles!$K$2,$X151,MAX(Profiles!$C$2,BX$4-$Q151)))*IF($AA151=1,(1+SSSModel!#REF!),1)</f>
        <v>0</v>
      </c>
      <c r="BY151" s="72">
        <f ca="1">IF(OR(BY$4&lt;$Q151,BY$4&gt;$Q151+IF($S151="",1000,$S151)-1),0,IF(MOD(BY$4-$Q151,IF($R151="",1000,$R151))=0,$O151,0))*IF($Y151&gt;0,(1+INDEX(Escalation!$B$3:$B$18,$Y151,0))^(BY$4-SSSModel!$C$5),1)*IF($X151=0,1,OFFSET(Profiles!$K$2,$X151,MAX(Profiles!$C$2,BY$4-$Q151)))*IF($AA151=1,(1+SSSModel!#REF!),1)</f>
        <v>0</v>
      </c>
      <c r="BZ151" s="72">
        <f ca="1">IF(OR(BZ$4&lt;$Q151,BZ$4&gt;$Q151+IF($S151="",1000,$S151)-1),0,IF(MOD(BZ$4-$Q151,IF($R151="",1000,$R151))=0,$O151,0))*IF($Y151&gt;0,(1+INDEX(Escalation!$B$3:$B$18,$Y151,0))^(BZ$4-SSSModel!$C$5),1)*IF($X151=0,1,OFFSET(Profiles!$K$2,$X151,MAX(Profiles!$C$2,BZ$4-$Q151)))*IF($AA151=1,(1+SSSModel!#REF!),1)</f>
        <v>0</v>
      </c>
      <c r="CA151" s="134">
        <f ca="1">IF(OR($Z151=0,SSSModel!$C$4="CF"),AC151,
IF(LEFT($V151,3)="ON_",
     IF(SSSModel!$C$4="RR",SUMPRODUCT(OFFSET($AC151,0,0,1,$CB$2),OFFSET(Profiles!$K$28,($Z151-1)*(Profiles!$I$26+1)+CA$4-SSSModel!$C$3+1,0,1,$CB$2)),
     IF(SSSModel!$C$4="ECC",$EA151*$EB151*SUMPRODUCT(OFFSET($AC151,0,MAX(0,CA$4-$DZ151-$CA$4+1),1,MIN($DZ151,CA$4-$CA$4+1)),OFFSET(Escalation!$K$24,($Y151-1)*(Escalation!$I$22+1)+CA$4-SSSModel!$C$3+1,MAX(0,CA$4-$DZ151-$CA$4+1),1,MIN($DZ151,CA$4-$CA$4+1))),
     IF(SSSModel!$C$4="PV",AC151*$EA151*(1+SSSModel!$C$2),
     IF(SSSModel!$C$4="FCR",$EC151*SUM(OFFSET($AC151,0,MAX(CA$4-$AC$4-$DZ151+1,0),1,MIN($DZ151,CA$4-$AC$4+1))),0)))),
SUM($AC151:$BZ151)*
     IF(SSSModel!$C$4="RR",OFFSET(Profiles!$K$2,$Z151,MAX(Profiles!$C$2,AC$4-$W151)),
     IF(SSSModel!$C$4="ECC",$EA151*$EB151*IF(MAX(Escalation!$C$2,AC$4-$W151)&gt;$DZ151-1,0,OFFSET(Escalation!$K$2,$Y151,MAX(Escalation!$C$2,AC$4-$W151))),
     IF(SSSModel!$C$4="PV",IF(CA$4=$W151,$EA151*(1+SSSModel!$C$2),0),
     IF(SSSModel!$C$4="FCR",IF(AND(CA$4&gt;=$W151,OFFSET(Profiles!$K$2,$Z151,MAX(Profiles!$C$2,AC$4-$W151))&gt;0),$EC151,0),0))))))</f>
        <v>0</v>
      </c>
      <c r="CB151" s="135">
        <f ca="1">IF(OR($Z151=0,SSSModel!$C$4="CF"),AD151,
IF(LEFT($V151,3)="ON_",
     IF(SSSModel!$C$4="RR",SUMPRODUCT(OFFSET($AC151,0,0,1,$CB$2),OFFSET(Profiles!$K$28,($Z151-1)*(Profiles!$I$26+1)+CB$4-SSSModel!$C$3+1,0,1,$CB$2)),
     IF(SSSModel!$C$4="ECC",$EA151*$EB151*SUMPRODUCT(OFFSET($AC151,0,MAX(0,CB$4-$DZ151-$CA$4+1),1,MIN($DZ151,CB$4-$CA$4+1)),OFFSET(Escalation!$K$24,($Y151-1)*(Escalation!$I$22+1)+CB$4-SSSModel!$C$3+1,MAX(0,CB$4-$DZ151-$CA$4+1),1,MIN($DZ151,CB$4-$CA$4+1))),
     IF(SSSModel!$C$4="PV",AD151*$EA151*(1+SSSModel!$C$2),
     IF(SSSModel!$C$4="FCR",$EC151*SUM(OFFSET($AC151,0,MAX(CB$4-$AC$4-$DZ151+1,0),1,MIN($DZ151,CB$4-$AC$4+1))),0)))),
SUM($AC151:$BZ151)*
     IF(SSSModel!$C$4="RR",OFFSET(Profiles!$K$2,$Z151,MAX(Profiles!$C$2,AD$4-$W151)),
     IF(SSSModel!$C$4="ECC",$EA151*$EB151*IF(MAX(Escalation!$C$2,AD$4-$W151)&gt;$DZ151-1,0,OFFSET(Escalation!$K$2,$Y151,MAX(Escalation!$C$2,AD$4-$W151))),
     IF(SSSModel!$C$4="PV",IF(CB$4=$W151,$EA151*(1+SSSModel!$C$2),0),
     IF(SSSModel!$C$4="FCR",IF(AND(CB$4&gt;=$W151,OFFSET(Profiles!$K$2,$Z151,MAX(Profiles!$C$2,AD$4-$W151))&gt;0),$EC151,0),0))))))</f>
        <v>0</v>
      </c>
      <c r="CC151" s="135">
        <f ca="1">IF(OR($Z151=0,SSSModel!$C$4="CF"),AE151,
IF(LEFT($V151,3)="ON_",
     IF(SSSModel!$C$4="RR",SUMPRODUCT(OFFSET($AC151,0,0,1,$CB$2),OFFSET(Profiles!$K$28,($Z151-1)*(Profiles!$I$26+1)+CC$4-SSSModel!$C$3+1,0,1,$CB$2)),
     IF(SSSModel!$C$4="ECC",$EA151*$EB151*SUMPRODUCT(OFFSET($AC151,0,MAX(0,CC$4-$DZ151-$CA$4+1),1,MIN($DZ151,CC$4-$CA$4+1)),OFFSET(Escalation!$K$24,($Y151-1)*(Escalation!$I$22+1)+CC$4-SSSModel!$C$3+1,MAX(0,CC$4-$DZ151-$CA$4+1),1,MIN($DZ151,CC$4-$CA$4+1))),
     IF(SSSModel!$C$4="PV",AE151*$EA151*(1+SSSModel!$C$2),
     IF(SSSModel!$C$4="FCR",$EC151*SUM(OFFSET($AC151,0,MAX(CC$4-$AC$4-$DZ151+1,0),1,MIN($DZ151,CC$4-$AC$4+1))),0)))),
SUM($AC151:$BZ151)*
     IF(SSSModel!$C$4="RR",OFFSET(Profiles!$K$2,$Z151,MAX(Profiles!$C$2,AE$4-$W151)),
     IF(SSSModel!$C$4="ECC",$EA151*$EB151*IF(MAX(Escalation!$C$2,AE$4-$W151)&gt;$DZ151-1,0,OFFSET(Escalation!$K$2,$Y151,MAX(Escalation!$C$2,AE$4-$W151))),
     IF(SSSModel!$C$4="PV",IF(CC$4=$W151,$EA151*(1+SSSModel!$C$2),0),
     IF(SSSModel!$C$4="FCR",IF(AND(CC$4&gt;=$W151,OFFSET(Profiles!$K$2,$Z151,MAX(Profiles!$C$2,AE$4-$W151))&gt;0),$EC151,0),0))))))</f>
        <v>0</v>
      </c>
      <c r="CD151" s="135">
        <f ca="1">IF(OR($Z151=0,SSSModel!$C$4="CF"),AF151,
IF(LEFT($V151,3)="ON_",
     IF(SSSModel!$C$4="RR",SUMPRODUCT(OFFSET($AC151,0,0,1,$CB$2),OFFSET(Profiles!$K$28,($Z151-1)*(Profiles!$I$26+1)+CD$4-SSSModel!$C$3+1,0,1,$CB$2)),
     IF(SSSModel!$C$4="ECC",$EA151*$EB151*SUMPRODUCT(OFFSET($AC151,0,MAX(0,CD$4-$DZ151-$CA$4+1),1,MIN($DZ151,CD$4-$CA$4+1)),OFFSET(Escalation!$K$24,($Y151-1)*(Escalation!$I$22+1)+CD$4-SSSModel!$C$3+1,MAX(0,CD$4-$DZ151-$CA$4+1),1,MIN($DZ151,CD$4-$CA$4+1))),
     IF(SSSModel!$C$4="PV",AF151*$EA151*(1+SSSModel!$C$2),
     IF(SSSModel!$C$4="FCR",$EC151*SUM(OFFSET($AC151,0,MAX(CD$4-$AC$4-$DZ151+1,0),1,MIN($DZ151,CD$4-$AC$4+1))),0)))),
SUM($AC151:$BZ151)*
     IF(SSSModel!$C$4="RR",OFFSET(Profiles!$K$2,$Z151,MAX(Profiles!$C$2,AF$4-$W151)),
     IF(SSSModel!$C$4="ECC",$EA151*$EB151*IF(MAX(Escalation!$C$2,AF$4-$W151)&gt;$DZ151-1,0,OFFSET(Escalation!$K$2,$Y151,MAX(Escalation!$C$2,AF$4-$W151))),
     IF(SSSModel!$C$4="PV",IF(CD$4=$W151,$EA151*(1+SSSModel!$C$2),0),
     IF(SSSModel!$C$4="FCR",IF(AND(CD$4&gt;=$W151,OFFSET(Profiles!$K$2,$Z151,MAX(Profiles!$C$2,AF$4-$W151))&gt;0),$EC151,0),0))))))</f>
        <v>0</v>
      </c>
      <c r="CE151" s="135">
        <f ca="1">IF(OR($Z151=0,SSSModel!$C$4="CF"),AG151,
IF(LEFT($V151,3)="ON_",
     IF(SSSModel!$C$4="RR",SUMPRODUCT(OFFSET($AC151,0,0,1,$CB$2),OFFSET(Profiles!$K$28,($Z151-1)*(Profiles!$I$26+1)+CE$4-SSSModel!$C$3+1,0,1,$CB$2)),
     IF(SSSModel!$C$4="ECC",$EA151*$EB151*SUMPRODUCT(OFFSET($AC151,0,MAX(0,CE$4-$DZ151-$CA$4+1),1,MIN($DZ151,CE$4-$CA$4+1)),OFFSET(Escalation!$K$24,($Y151-1)*(Escalation!$I$22+1)+CE$4-SSSModel!$C$3+1,MAX(0,CE$4-$DZ151-$CA$4+1),1,MIN($DZ151,CE$4-$CA$4+1))),
     IF(SSSModel!$C$4="PV",AG151*$EA151*(1+SSSModel!$C$2),
     IF(SSSModel!$C$4="FCR",$EC151*SUM(OFFSET($AC151,0,MAX(CE$4-$AC$4-$DZ151+1,0),1,MIN($DZ151,CE$4-$AC$4+1))),0)))),
SUM($AC151:$BZ151)*
     IF(SSSModel!$C$4="RR",OFFSET(Profiles!$K$2,$Z151,MAX(Profiles!$C$2,AG$4-$W151)),
     IF(SSSModel!$C$4="ECC",$EA151*$EB151*IF(MAX(Escalation!$C$2,AG$4-$W151)&gt;$DZ151-1,0,OFFSET(Escalation!$K$2,$Y151,MAX(Escalation!$C$2,AG$4-$W151))),
     IF(SSSModel!$C$4="PV",IF(CE$4=$W151,$EA151*(1+SSSModel!$C$2),0),
     IF(SSSModel!$C$4="FCR",IF(AND(CE$4&gt;=$W151,OFFSET(Profiles!$K$2,$Z151,MAX(Profiles!$C$2,AG$4-$W151))&gt;0),$EC151,0),0))))))</f>
        <v>0</v>
      </c>
      <c r="CF151" s="135">
        <f ca="1">IF(OR($Z151=0,SSSModel!$C$4="CF"),AH151,
IF(LEFT($V151,3)="ON_",
     IF(SSSModel!$C$4="RR",SUMPRODUCT(OFFSET($AC151,0,0,1,$CB$2),OFFSET(Profiles!$K$28,($Z151-1)*(Profiles!$I$26+1)+CF$4-SSSModel!$C$3+1,0,1,$CB$2)),
     IF(SSSModel!$C$4="ECC",$EA151*$EB151*SUMPRODUCT(OFFSET($AC151,0,MAX(0,CF$4-$DZ151-$CA$4+1),1,MIN($DZ151,CF$4-$CA$4+1)),OFFSET(Escalation!$K$24,($Y151-1)*(Escalation!$I$22+1)+CF$4-SSSModel!$C$3+1,MAX(0,CF$4-$DZ151-$CA$4+1),1,MIN($DZ151,CF$4-$CA$4+1))),
     IF(SSSModel!$C$4="PV",AH151*$EA151*(1+SSSModel!$C$2),
     IF(SSSModel!$C$4="FCR",$EC151*SUM(OFFSET($AC151,0,MAX(CF$4-$AC$4-$DZ151+1,0),1,MIN($DZ151,CF$4-$AC$4+1))),0)))),
SUM($AC151:$BZ151)*
     IF(SSSModel!$C$4="RR",OFFSET(Profiles!$K$2,$Z151,MAX(Profiles!$C$2,AH$4-$W151)),
     IF(SSSModel!$C$4="ECC",$EA151*$EB151*IF(MAX(Escalation!$C$2,AH$4-$W151)&gt;$DZ151-1,0,OFFSET(Escalation!$K$2,$Y151,MAX(Escalation!$C$2,AH$4-$W151))),
     IF(SSSModel!$C$4="PV",IF(CF$4=$W151,$EA151*(1+SSSModel!$C$2),0),
     IF(SSSModel!$C$4="FCR",IF(AND(CF$4&gt;=$W151,OFFSET(Profiles!$K$2,$Z151,MAX(Profiles!$C$2,AH$4-$W151))&gt;0),$EC151,0),0))))))</f>
        <v>0</v>
      </c>
      <c r="CG151" s="135">
        <f ca="1">IF(OR($Z151=0,SSSModel!$C$4="CF"),AI151,
IF(LEFT($V151,3)="ON_",
     IF(SSSModel!$C$4="RR",SUMPRODUCT(OFFSET($AC151,0,0,1,$CB$2),OFFSET(Profiles!$K$28,($Z151-1)*(Profiles!$I$26+1)+CG$4-SSSModel!$C$3+1,0,1,$CB$2)),
     IF(SSSModel!$C$4="ECC",$EA151*$EB151*SUMPRODUCT(OFFSET($AC151,0,MAX(0,CG$4-$DZ151-$CA$4+1),1,MIN($DZ151,CG$4-$CA$4+1)),OFFSET(Escalation!$K$24,($Y151-1)*(Escalation!$I$22+1)+CG$4-SSSModel!$C$3+1,MAX(0,CG$4-$DZ151-$CA$4+1),1,MIN($DZ151,CG$4-$CA$4+1))),
     IF(SSSModel!$C$4="PV",AI151*$EA151*(1+SSSModel!$C$2),
     IF(SSSModel!$C$4="FCR",$EC151*SUM(OFFSET($AC151,0,MAX(CG$4-$AC$4-$DZ151+1,0),1,MIN($DZ151,CG$4-$AC$4+1))),0)))),
SUM($AC151:$BZ151)*
     IF(SSSModel!$C$4="RR",OFFSET(Profiles!$K$2,$Z151,MAX(Profiles!$C$2,AI$4-$W151)),
     IF(SSSModel!$C$4="ECC",$EA151*$EB151*IF(MAX(Escalation!$C$2,AI$4-$W151)&gt;$DZ151-1,0,OFFSET(Escalation!$K$2,$Y151,MAX(Escalation!$C$2,AI$4-$W151))),
     IF(SSSModel!$C$4="PV",IF(CG$4=$W151,$EA151*(1+SSSModel!$C$2),0),
     IF(SSSModel!$C$4="FCR",IF(AND(CG$4&gt;=$W151,OFFSET(Profiles!$K$2,$Z151,MAX(Profiles!$C$2,AI$4-$W151))&gt;0),$EC151,0),0))))))</f>
        <v>0</v>
      </c>
      <c r="CH151" s="135">
        <f ca="1">IF(OR($Z151=0,SSSModel!$C$4="CF"),AJ151,
IF(LEFT($V151,3)="ON_",
     IF(SSSModel!$C$4="RR",SUMPRODUCT(OFFSET($AC151,0,0,1,$CB$2),OFFSET(Profiles!$K$28,($Z151-1)*(Profiles!$I$26+1)+CH$4-SSSModel!$C$3+1,0,1,$CB$2)),
     IF(SSSModel!$C$4="ECC",$EA151*$EB151*SUMPRODUCT(OFFSET($AC151,0,MAX(0,CH$4-$DZ151-$CA$4+1),1,MIN($DZ151,CH$4-$CA$4+1)),OFFSET(Escalation!$K$24,($Y151-1)*(Escalation!$I$22+1)+CH$4-SSSModel!$C$3+1,MAX(0,CH$4-$DZ151-$CA$4+1),1,MIN($DZ151,CH$4-$CA$4+1))),
     IF(SSSModel!$C$4="PV",AJ151*$EA151*(1+SSSModel!$C$2),
     IF(SSSModel!$C$4="FCR",$EC151*SUM(OFFSET($AC151,0,MAX(CH$4-$AC$4-$DZ151+1,0),1,MIN($DZ151,CH$4-$AC$4+1))),0)))),
SUM($AC151:$BZ151)*
     IF(SSSModel!$C$4="RR",OFFSET(Profiles!$K$2,$Z151,MAX(Profiles!$C$2,AJ$4-$W151)),
     IF(SSSModel!$C$4="ECC",$EA151*$EB151*IF(MAX(Escalation!$C$2,AJ$4-$W151)&gt;$DZ151-1,0,OFFSET(Escalation!$K$2,$Y151,MAX(Escalation!$C$2,AJ$4-$W151))),
     IF(SSSModel!$C$4="PV",IF(CH$4=$W151,$EA151*(1+SSSModel!$C$2),0),
     IF(SSSModel!$C$4="FCR",IF(AND(CH$4&gt;=$W151,OFFSET(Profiles!$K$2,$Z151,MAX(Profiles!$C$2,AJ$4-$W151))&gt;0),$EC151,0),0))))))</f>
        <v>0</v>
      </c>
      <c r="CI151" s="135">
        <f ca="1">IF(OR($Z151=0,SSSModel!$C$4="CF"),AK151,
IF(LEFT($V151,3)="ON_",
     IF(SSSModel!$C$4="RR",SUMPRODUCT(OFFSET($AC151,0,0,1,$CB$2),OFFSET(Profiles!$K$28,($Z151-1)*(Profiles!$I$26+1)+CI$4-SSSModel!$C$3+1,0,1,$CB$2)),
     IF(SSSModel!$C$4="ECC",$EA151*$EB151*SUMPRODUCT(OFFSET($AC151,0,MAX(0,CI$4-$DZ151-$CA$4+1),1,MIN($DZ151,CI$4-$CA$4+1)),OFFSET(Escalation!$K$24,($Y151-1)*(Escalation!$I$22+1)+CI$4-SSSModel!$C$3+1,MAX(0,CI$4-$DZ151-$CA$4+1),1,MIN($DZ151,CI$4-$CA$4+1))),
     IF(SSSModel!$C$4="PV",AK151*$EA151*(1+SSSModel!$C$2),
     IF(SSSModel!$C$4="FCR",$EC151*SUM(OFFSET($AC151,0,MAX(CI$4-$AC$4-$DZ151+1,0),1,MIN($DZ151,CI$4-$AC$4+1))),0)))),
SUM($AC151:$BZ151)*
     IF(SSSModel!$C$4="RR",OFFSET(Profiles!$K$2,$Z151,MAX(Profiles!$C$2,AK$4-$W151)),
     IF(SSSModel!$C$4="ECC",$EA151*$EB151*IF(MAX(Escalation!$C$2,AK$4-$W151)&gt;$DZ151-1,0,OFFSET(Escalation!$K$2,$Y151,MAX(Escalation!$C$2,AK$4-$W151))),
     IF(SSSModel!$C$4="PV",IF(CI$4=$W151,$EA151*(1+SSSModel!$C$2),0),
     IF(SSSModel!$C$4="FCR",IF(AND(CI$4&gt;=$W151,OFFSET(Profiles!$K$2,$Z151,MAX(Profiles!$C$2,AK$4-$W151))&gt;0),$EC151,0),0))))))</f>
        <v>0</v>
      </c>
      <c r="CJ151" s="135">
        <f ca="1">IF(OR($Z151=0,SSSModel!$C$4="CF"),AL151,
IF(LEFT($V151,3)="ON_",
     IF(SSSModel!$C$4="RR",SUMPRODUCT(OFFSET($AC151,0,0,1,$CB$2),OFFSET(Profiles!$K$28,($Z151-1)*(Profiles!$I$26+1)+CJ$4-SSSModel!$C$3+1,0,1,$CB$2)),
     IF(SSSModel!$C$4="ECC",$EA151*$EB151*SUMPRODUCT(OFFSET($AC151,0,MAX(0,CJ$4-$DZ151-$CA$4+1),1,MIN($DZ151,CJ$4-$CA$4+1)),OFFSET(Escalation!$K$24,($Y151-1)*(Escalation!$I$22+1)+CJ$4-SSSModel!$C$3+1,MAX(0,CJ$4-$DZ151-$CA$4+1),1,MIN($DZ151,CJ$4-$CA$4+1))),
     IF(SSSModel!$C$4="PV",AL151*$EA151*(1+SSSModel!$C$2),
     IF(SSSModel!$C$4="FCR",$EC151*SUM(OFFSET($AC151,0,MAX(CJ$4-$AC$4-$DZ151+1,0),1,MIN($DZ151,CJ$4-$AC$4+1))),0)))),
SUM($AC151:$BZ151)*
     IF(SSSModel!$C$4="RR",OFFSET(Profiles!$K$2,$Z151,MAX(Profiles!$C$2,AL$4-$W151)),
     IF(SSSModel!$C$4="ECC",$EA151*$EB151*IF(MAX(Escalation!$C$2,AL$4-$W151)&gt;$DZ151-1,0,OFFSET(Escalation!$K$2,$Y151,MAX(Escalation!$C$2,AL$4-$W151))),
     IF(SSSModel!$C$4="PV",IF(CJ$4=$W151,$EA151*(1+SSSModel!$C$2),0),
     IF(SSSModel!$C$4="FCR",IF(AND(CJ$4&gt;=$W151,OFFSET(Profiles!$K$2,$Z151,MAX(Profiles!$C$2,AL$4-$W151))&gt;0),$EC151,0),0))))))</f>
        <v>0</v>
      </c>
      <c r="CK151" s="135">
        <f ca="1">IF(OR($Z151=0,SSSModel!$C$4="CF"),AM151,
IF(LEFT($V151,3)="ON_",
     IF(SSSModel!$C$4="RR",SUMPRODUCT(OFFSET($AC151,0,0,1,$CB$2),OFFSET(Profiles!$K$28,($Z151-1)*(Profiles!$I$26+1)+CK$4-SSSModel!$C$3+1,0,1,$CB$2)),
     IF(SSSModel!$C$4="ECC",$EA151*$EB151*SUMPRODUCT(OFFSET($AC151,0,MAX(0,CK$4-$DZ151-$CA$4+1),1,MIN($DZ151,CK$4-$CA$4+1)),OFFSET(Escalation!$K$24,($Y151-1)*(Escalation!$I$22+1)+CK$4-SSSModel!$C$3+1,MAX(0,CK$4-$DZ151-$CA$4+1),1,MIN($DZ151,CK$4-$CA$4+1))),
     IF(SSSModel!$C$4="PV",AM151*$EA151*(1+SSSModel!$C$2),
     IF(SSSModel!$C$4="FCR",$EC151*SUM(OFFSET($AC151,0,MAX(CK$4-$AC$4-$DZ151+1,0),1,MIN($DZ151,CK$4-$AC$4+1))),0)))),
SUM($AC151:$BZ151)*
     IF(SSSModel!$C$4="RR",OFFSET(Profiles!$K$2,$Z151,MAX(Profiles!$C$2,AM$4-$W151)),
     IF(SSSModel!$C$4="ECC",$EA151*$EB151*IF(MAX(Escalation!$C$2,AM$4-$W151)&gt;$DZ151-1,0,OFFSET(Escalation!$K$2,$Y151,MAX(Escalation!$C$2,AM$4-$W151))),
     IF(SSSModel!$C$4="PV",IF(CK$4=$W151,$EA151*(1+SSSModel!$C$2),0),
     IF(SSSModel!$C$4="FCR",IF(AND(CK$4&gt;=$W151,OFFSET(Profiles!$K$2,$Z151,MAX(Profiles!$C$2,AM$4-$W151))&gt;0),$EC151,0),0))))))</f>
        <v>0</v>
      </c>
      <c r="CL151" s="135">
        <f ca="1">IF(OR($Z151=0,SSSModel!$C$4="CF"),AN151,
IF(LEFT($V151,3)="ON_",
     IF(SSSModel!$C$4="RR",SUMPRODUCT(OFFSET($AC151,0,0,1,$CB$2),OFFSET(Profiles!$K$28,($Z151-1)*(Profiles!$I$26+1)+CL$4-SSSModel!$C$3+1,0,1,$CB$2)),
     IF(SSSModel!$C$4="ECC",$EA151*$EB151*SUMPRODUCT(OFFSET($AC151,0,MAX(0,CL$4-$DZ151-$CA$4+1),1,MIN($DZ151,CL$4-$CA$4+1)),OFFSET(Escalation!$K$24,($Y151-1)*(Escalation!$I$22+1)+CL$4-SSSModel!$C$3+1,MAX(0,CL$4-$DZ151-$CA$4+1),1,MIN($DZ151,CL$4-$CA$4+1))),
     IF(SSSModel!$C$4="PV",AN151*$EA151*(1+SSSModel!$C$2),
     IF(SSSModel!$C$4="FCR",$EC151*SUM(OFFSET($AC151,0,MAX(CL$4-$AC$4-$DZ151+1,0),1,MIN($DZ151,CL$4-$AC$4+1))),0)))),
SUM($AC151:$BZ151)*
     IF(SSSModel!$C$4="RR",OFFSET(Profiles!$K$2,$Z151,MAX(Profiles!$C$2,AN$4-$W151)),
     IF(SSSModel!$C$4="ECC",$EA151*$EB151*IF(MAX(Escalation!$C$2,AN$4-$W151)&gt;$DZ151-1,0,OFFSET(Escalation!$K$2,$Y151,MAX(Escalation!$C$2,AN$4-$W151))),
     IF(SSSModel!$C$4="PV",IF(CL$4=$W151,$EA151*(1+SSSModel!$C$2),0),
     IF(SSSModel!$C$4="FCR",IF(AND(CL$4&gt;=$W151,OFFSET(Profiles!$K$2,$Z151,MAX(Profiles!$C$2,AN$4-$W151))&gt;0),$EC151,0),0))))))</f>
        <v>0</v>
      </c>
      <c r="CM151" s="135">
        <f ca="1">IF(OR($Z151=0,SSSModel!$C$4="CF"),AO151,
IF(LEFT($V151,3)="ON_",
     IF(SSSModel!$C$4="RR",SUMPRODUCT(OFFSET($AC151,0,0,1,$CB$2),OFFSET(Profiles!$K$28,($Z151-1)*(Profiles!$I$26+1)+CM$4-SSSModel!$C$3+1,0,1,$CB$2)),
     IF(SSSModel!$C$4="ECC",$EA151*$EB151*SUMPRODUCT(OFFSET($AC151,0,MAX(0,CM$4-$DZ151-$CA$4+1),1,MIN($DZ151,CM$4-$CA$4+1)),OFFSET(Escalation!$K$24,($Y151-1)*(Escalation!$I$22+1)+CM$4-SSSModel!$C$3+1,MAX(0,CM$4-$DZ151-$CA$4+1),1,MIN($DZ151,CM$4-$CA$4+1))),
     IF(SSSModel!$C$4="PV",AO151*$EA151*(1+SSSModel!$C$2),
     IF(SSSModel!$C$4="FCR",$EC151*SUM(OFFSET($AC151,0,MAX(CM$4-$AC$4-$DZ151+1,0),1,MIN($DZ151,CM$4-$AC$4+1))),0)))),
SUM($AC151:$BZ151)*
     IF(SSSModel!$C$4="RR",OFFSET(Profiles!$K$2,$Z151,MAX(Profiles!$C$2,AO$4-$W151)),
     IF(SSSModel!$C$4="ECC",$EA151*$EB151*IF(MAX(Escalation!$C$2,AO$4-$W151)&gt;$DZ151-1,0,OFFSET(Escalation!$K$2,$Y151,MAX(Escalation!$C$2,AO$4-$W151))),
     IF(SSSModel!$C$4="PV",IF(CM$4=$W151,$EA151*(1+SSSModel!$C$2),0),
     IF(SSSModel!$C$4="FCR",IF(AND(CM$4&gt;=$W151,OFFSET(Profiles!$K$2,$Z151,MAX(Profiles!$C$2,AO$4-$W151))&gt;0),$EC151,0),0))))))</f>
        <v>0</v>
      </c>
      <c r="CN151" s="135">
        <f ca="1">IF(OR($Z151=0,SSSModel!$C$4="CF"),AP151,
IF(LEFT($V151,3)="ON_",
     IF(SSSModel!$C$4="RR",SUMPRODUCT(OFFSET($AC151,0,0,1,$CB$2),OFFSET(Profiles!$K$28,($Z151-1)*(Profiles!$I$26+1)+CN$4-SSSModel!$C$3+1,0,1,$CB$2)),
     IF(SSSModel!$C$4="ECC",$EA151*$EB151*SUMPRODUCT(OFFSET($AC151,0,MAX(0,CN$4-$DZ151-$CA$4+1),1,MIN($DZ151,CN$4-$CA$4+1)),OFFSET(Escalation!$K$24,($Y151-1)*(Escalation!$I$22+1)+CN$4-SSSModel!$C$3+1,MAX(0,CN$4-$DZ151-$CA$4+1),1,MIN($DZ151,CN$4-$CA$4+1))),
     IF(SSSModel!$C$4="PV",AP151*$EA151*(1+SSSModel!$C$2),
     IF(SSSModel!$C$4="FCR",$EC151*SUM(OFFSET($AC151,0,MAX(CN$4-$AC$4-$DZ151+1,0),1,MIN($DZ151,CN$4-$AC$4+1))),0)))),
SUM($AC151:$BZ151)*
     IF(SSSModel!$C$4="RR",OFFSET(Profiles!$K$2,$Z151,MAX(Profiles!$C$2,AP$4-$W151)),
     IF(SSSModel!$C$4="ECC",$EA151*$EB151*IF(MAX(Escalation!$C$2,AP$4-$W151)&gt;$DZ151-1,0,OFFSET(Escalation!$K$2,$Y151,MAX(Escalation!$C$2,AP$4-$W151))),
     IF(SSSModel!$C$4="PV",IF(CN$4=$W151,$EA151*(1+SSSModel!$C$2),0),
     IF(SSSModel!$C$4="FCR",IF(AND(CN$4&gt;=$W151,OFFSET(Profiles!$K$2,$Z151,MAX(Profiles!$C$2,AP$4-$W151))&gt;0),$EC151,0),0))))))</f>
        <v>0</v>
      </c>
      <c r="CO151" s="135">
        <f ca="1">IF(OR($Z151=0,SSSModel!$C$4="CF"),AQ151,
IF(LEFT($V151,3)="ON_",
     IF(SSSModel!$C$4="RR",SUMPRODUCT(OFFSET($AC151,0,0,1,$CB$2),OFFSET(Profiles!$K$28,($Z151-1)*(Profiles!$I$26+1)+CO$4-SSSModel!$C$3+1,0,1,$CB$2)),
     IF(SSSModel!$C$4="ECC",$EA151*$EB151*SUMPRODUCT(OFFSET($AC151,0,MAX(0,CO$4-$DZ151-$CA$4+1),1,MIN($DZ151,CO$4-$CA$4+1)),OFFSET(Escalation!$K$24,($Y151-1)*(Escalation!$I$22+1)+CO$4-SSSModel!$C$3+1,MAX(0,CO$4-$DZ151-$CA$4+1),1,MIN($DZ151,CO$4-$CA$4+1))),
     IF(SSSModel!$C$4="PV",AQ151*$EA151*(1+SSSModel!$C$2),
     IF(SSSModel!$C$4="FCR",$EC151*SUM(OFFSET($AC151,0,MAX(CO$4-$AC$4-$DZ151+1,0),1,MIN($DZ151,CO$4-$AC$4+1))),0)))),
SUM($AC151:$BZ151)*
     IF(SSSModel!$C$4="RR",OFFSET(Profiles!$K$2,$Z151,MAX(Profiles!$C$2,AQ$4-$W151)),
     IF(SSSModel!$C$4="ECC",$EA151*$EB151*IF(MAX(Escalation!$C$2,AQ$4-$W151)&gt;$DZ151-1,0,OFFSET(Escalation!$K$2,$Y151,MAX(Escalation!$C$2,AQ$4-$W151))),
     IF(SSSModel!$C$4="PV",IF(CO$4=$W151,$EA151*(1+SSSModel!$C$2),0),
     IF(SSSModel!$C$4="FCR",IF(AND(CO$4&gt;=$W151,OFFSET(Profiles!$K$2,$Z151,MAX(Profiles!$C$2,AQ$4-$W151))&gt;0),$EC151,0),0))))))</f>
        <v>0</v>
      </c>
      <c r="CP151" s="135">
        <f ca="1">IF(OR($Z151=0,SSSModel!$C$4="CF"),AR151,
IF(LEFT($V151,3)="ON_",
     IF(SSSModel!$C$4="RR",SUMPRODUCT(OFFSET($AC151,0,0,1,$CB$2),OFFSET(Profiles!$K$28,($Z151-1)*(Profiles!$I$26+1)+CP$4-SSSModel!$C$3+1,0,1,$CB$2)),
     IF(SSSModel!$C$4="ECC",$EA151*$EB151*SUMPRODUCT(OFFSET($AC151,0,MAX(0,CP$4-$DZ151-$CA$4+1),1,MIN($DZ151,CP$4-$CA$4+1)),OFFSET(Escalation!$K$24,($Y151-1)*(Escalation!$I$22+1)+CP$4-SSSModel!$C$3+1,MAX(0,CP$4-$DZ151-$CA$4+1),1,MIN($DZ151,CP$4-$CA$4+1))),
     IF(SSSModel!$C$4="PV",AR151*$EA151*(1+SSSModel!$C$2),
     IF(SSSModel!$C$4="FCR",$EC151*SUM(OFFSET($AC151,0,MAX(CP$4-$AC$4-$DZ151+1,0),1,MIN($DZ151,CP$4-$AC$4+1))),0)))),
SUM($AC151:$BZ151)*
     IF(SSSModel!$C$4="RR",OFFSET(Profiles!$K$2,$Z151,MAX(Profiles!$C$2,AR$4-$W151)),
     IF(SSSModel!$C$4="ECC",$EA151*$EB151*IF(MAX(Escalation!$C$2,AR$4-$W151)&gt;$DZ151-1,0,OFFSET(Escalation!$K$2,$Y151,MAX(Escalation!$C$2,AR$4-$W151))),
     IF(SSSModel!$C$4="PV",IF(CP$4=$W151,$EA151*(1+SSSModel!$C$2),0),
     IF(SSSModel!$C$4="FCR",IF(AND(CP$4&gt;=$W151,OFFSET(Profiles!$K$2,$Z151,MAX(Profiles!$C$2,AR$4-$W151))&gt;0),$EC151,0),0))))))</f>
        <v>0</v>
      </c>
      <c r="CQ151" s="135">
        <f ca="1">IF(OR($Z151=0,SSSModel!$C$4="CF"),AS151,
IF(LEFT($V151,3)="ON_",
     IF(SSSModel!$C$4="RR",SUMPRODUCT(OFFSET($AC151,0,0,1,$CB$2),OFFSET(Profiles!$K$28,($Z151-1)*(Profiles!$I$26+1)+CQ$4-SSSModel!$C$3+1,0,1,$CB$2)),
     IF(SSSModel!$C$4="ECC",$EA151*$EB151*SUMPRODUCT(OFFSET($AC151,0,MAX(0,CQ$4-$DZ151-$CA$4+1),1,MIN($DZ151,CQ$4-$CA$4+1)),OFFSET(Escalation!$K$24,($Y151-1)*(Escalation!$I$22+1)+CQ$4-SSSModel!$C$3+1,MAX(0,CQ$4-$DZ151-$CA$4+1),1,MIN($DZ151,CQ$4-$CA$4+1))),
     IF(SSSModel!$C$4="PV",AS151*$EA151*(1+SSSModel!$C$2),
     IF(SSSModel!$C$4="FCR",$EC151*SUM(OFFSET($AC151,0,MAX(CQ$4-$AC$4-$DZ151+1,0),1,MIN($DZ151,CQ$4-$AC$4+1))),0)))),
SUM($AC151:$BZ151)*
     IF(SSSModel!$C$4="RR",OFFSET(Profiles!$K$2,$Z151,MAX(Profiles!$C$2,AS$4-$W151)),
     IF(SSSModel!$C$4="ECC",$EA151*$EB151*IF(MAX(Escalation!$C$2,AS$4-$W151)&gt;$DZ151-1,0,OFFSET(Escalation!$K$2,$Y151,MAX(Escalation!$C$2,AS$4-$W151))),
     IF(SSSModel!$C$4="PV",IF(CQ$4=$W151,$EA151*(1+SSSModel!$C$2),0),
     IF(SSSModel!$C$4="FCR",IF(AND(CQ$4&gt;=$W151,OFFSET(Profiles!$K$2,$Z151,MAX(Profiles!$C$2,AS$4-$W151))&gt;0),$EC151,0),0))))))</f>
        <v>0</v>
      </c>
      <c r="CR151" s="135">
        <f ca="1">IF(OR($Z151=0,SSSModel!$C$4="CF"),AT151,
IF(LEFT($V151,3)="ON_",
     IF(SSSModel!$C$4="RR",SUMPRODUCT(OFFSET($AC151,0,0,1,$CB$2),OFFSET(Profiles!$K$28,($Z151-1)*(Profiles!$I$26+1)+CR$4-SSSModel!$C$3+1,0,1,$CB$2)),
     IF(SSSModel!$C$4="ECC",$EA151*$EB151*SUMPRODUCT(OFFSET($AC151,0,MAX(0,CR$4-$DZ151-$CA$4+1),1,MIN($DZ151,CR$4-$CA$4+1)),OFFSET(Escalation!$K$24,($Y151-1)*(Escalation!$I$22+1)+CR$4-SSSModel!$C$3+1,MAX(0,CR$4-$DZ151-$CA$4+1),1,MIN($DZ151,CR$4-$CA$4+1))),
     IF(SSSModel!$C$4="PV",AT151*$EA151*(1+SSSModel!$C$2),
     IF(SSSModel!$C$4="FCR",$EC151*SUM(OFFSET($AC151,0,MAX(CR$4-$AC$4-$DZ151+1,0),1,MIN($DZ151,CR$4-$AC$4+1))),0)))),
SUM($AC151:$BZ151)*
     IF(SSSModel!$C$4="RR",OFFSET(Profiles!$K$2,$Z151,MAX(Profiles!$C$2,AT$4-$W151)),
     IF(SSSModel!$C$4="ECC",$EA151*$EB151*IF(MAX(Escalation!$C$2,AT$4-$W151)&gt;$DZ151-1,0,OFFSET(Escalation!$K$2,$Y151,MAX(Escalation!$C$2,AT$4-$W151))),
     IF(SSSModel!$C$4="PV",IF(CR$4=$W151,$EA151*(1+SSSModel!$C$2),0),
     IF(SSSModel!$C$4="FCR",IF(AND(CR$4&gt;=$W151,OFFSET(Profiles!$K$2,$Z151,MAX(Profiles!$C$2,AT$4-$W151))&gt;0),$EC151,0),0))))))</f>
        <v>0</v>
      </c>
      <c r="CS151" s="135">
        <f ca="1">IF(OR($Z151=0,SSSModel!$C$4="CF"),AU151,
IF(LEFT($V151,3)="ON_",
     IF(SSSModel!$C$4="RR",SUMPRODUCT(OFFSET($AC151,0,0,1,$CB$2),OFFSET(Profiles!$K$28,($Z151-1)*(Profiles!$I$26+1)+CS$4-SSSModel!$C$3+1,0,1,$CB$2)),
     IF(SSSModel!$C$4="ECC",$EA151*$EB151*SUMPRODUCT(OFFSET($AC151,0,MAX(0,CS$4-$DZ151-$CA$4+1),1,MIN($DZ151,CS$4-$CA$4+1)),OFFSET(Escalation!$K$24,($Y151-1)*(Escalation!$I$22+1)+CS$4-SSSModel!$C$3+1,MAX(0,CS$4-$DZ151-$CA$4+1),1,MIN($DZ151,CS$4-$CA$4+1))),
     IF(SSSModel!$C$4="PV",AU151*$EA151*(1+SSSModel!$C$2),
     IF(SSSModel!$C$4="FCR",$EC151*SUM(OFFSET($AC151,0,MAX(CS$4-$AC$4-$DZ151+1,0),1,MIN($DZ151,CS$4-$AC$4+1))),0)))),
SUM($AC151:$BZ151)*
     IF(SSSModel!$C$4="RR",OFFSET(Profiles!$K$2,$Z151,MAX(Profiles!$C$2,AU$4-$W151)),
     IF(SSSModel!$C$4="ECC",$EA151*$EB151*IF(MAX(Escalation!$C$2,AU$4-$W151)&gt;$DZ151-1,0,OFFSET(Escalation!$K$2,$Y151,MAX(Escalation!$C$2,AU$4-$W151))),
     IF(SSSModel!$C$4="PV",IF(CS$4=$W151,$EA151*(1+SSSModel!$C$2),0),
     IF(SSSModel!$C$4="FCR",IF(AND(CS$4&gt;=$W151,OFFSET(Profiles!$K$2,$Z151,MAX(Profiles!$C$2,AU$4-$W151))&gt;0),$EC151,0),0))))))</f>
        <v>0</v>
      </c>
      <c r="CT151" s="135">
        <f ca="1">IF(OR($Z151=0,SSSModel!$C$4="CF"),AV151,
IF(LEFT($V151,3)="ON_",
     IF(SSSModel!$C$4="RR",SUMPRODUCT(OFFSET($AC151,0,0,1,$CB$2),OFFSET(Profiles!$K$28,($Z151-1)*(Profiles!$I$26+1)+CT$4-SSSModel!$C$3+1,0,1,$CB$2)),
     IF(SSSModel!$C$4="ECC",$EA151*$EB151*SUMPRODUCT(OFFSET($AC151,0,MAX(0,CT$4-$DZ151-$CA$4+1),1,MIN($DZ151,CT$4-$CA$4+1)),OFFSET(Escalation!$K$24,($Y151-1)*(Escalation!$I$22+1)+CT$4-SSSModel!$C$3+1,MAX(0,CT$4-$DZ151-$CA$4+1),1,MIN($DZ151,CT$4-$CA$4+1))),
     IF(SSSModel!$C$4="PV",AV151*$EA151*(1+SSSModel!$C$2),
     IF(SSSModel!$C$4="FCR",$EC151*SUM(OFFSET($AC151,0,MAX(CT$4-$AC$4-$DZ151+1,0),1,MIN($DZ151,CT$4-$AC$4+1))),0)))),
SUM($AC151:$BZ151)*
     IF(SSSModel!$C$4="RR",OFFSET(Profiles!$K$2,$Z151,MAX(Profiles!$C$2,AV$4-$W151)),
     IF(SSSModel!$C$4="ECC",$EA151*$EB151*IF(MAX(Escalation!$C$2,AV$4-$W151)&gt;$DZ151-1,0,OFFSET(Escalation!$K$2,$Y151,MAX(Escalation!$C$2,AV$4-$W151))),
     IF(SSSModel!$C$4="PV",IF(CT$4=$W151,$EA151*(1+SSSModel!$C$2),0),
     IF(SSSModel!$C$4="FCR",IF(AND(CT$4&gt;=$W151,OFFSET(Profiles!$K$2,$Z151,MAX(Profiles!$C$2,AV$4-$W151))&gt;0),$EC151,0),0))))))</f>
        <v>0</v>
      </c>
      <c r="CU151" s="135">
        <f ca="1">IF(OR($Z151=0,SSSModel!$C$4="CF"),AW151,
IF(LEFT($V151,3)="ON_",
     IF(SSSModel!$C$4="RR",SUMPRODUCT(OFFSET($AC151,0,0,1,$CB$2),OFFSET(Profiles!$K$28,($Z151-1)*(Profiles!$I$26+1)+CU$4-SSSModel!$C$3+1,0,1,$CB$2)),
     IF(SSSModel!$C$4="ECC",$EA151*$EB151*SUMPRODUCT(OFFSET($AC151,0,MAX(0,CU$4-$DZ151-$CA$4+1),1,MIN($DZ151,CU$4-$CA$4+1)),OFFSET(Escalation!$K$24,($Y151-1)*(Escalation!$I$22+1)+CU$4-SSSModel!$C$3+1,MAX(0,CU$4-$DZ151-$CA$4+1),1,MIN($DZ151,CU$4-$CA$4+1))),
     IF(SSSModel!$C$4="PV",AW151*$EA151*(1+SSSModel!$C$2),
     IF(SSSModel!$C$4="FCR",$EC151*SUM(OFFSET($AC151,0,MAX(CU$4-$AC$4-$DZ151+1,0),1,MIN($DZ151,CU$4-$AC$4+1))),0)))),
SUM($AC151:$BZ151)*
     IF(SSSModel!$C$4="RR",OFFSET(Profiles!$K$2,$Z151,MAX(Profiles!$C$2,AW$4-$W151)),
     IF(SSSModel!$C$4="ECC",$EA151*$EB151*IF(MAX(Escalation!$C$2,AW$4-$W151)&gt;$DZ151-1,0,OFFSET(Escalation!$K$2,$Y151,MAX(Escalation!$C$2,AW$4-$W151))),
     IF(SSSModel!$C$4="PV",IF(CU$4=$W151,$EA151*(1+SSSModel!$C$2),0),
     IF(SSSModel!$C$4="FCR",IF(AND(CU$4&gt;=$W151,OFFSET(Profiles!$K$2,$Z151,MAX(Profiles!$C$2,AW$4-$W151))&gt;0),$EC151,0),0))))))</f>
        <v>0</v>
      </c>
      <c r="CV151" s="135">
        <f ca="1">IF(OR($Z151=0,SSSModel!$C$4="CF"),AX151,
IF(LEFT($V151,3)="ON_",
     IF(SSSModel!$C$4="RR",SUMPRODUCT(OFFSET($AC151,0,0,1,$CB$2),OFFSET(Profiles!$K$28,($Z151-1)*(Profiles!$I$26+1)+CV$4-SSSModel!$C$3+1,0,1,$CB$2)),
     IF(SSSModel!$C$4="ECC",$EA151*$EB151*SUMPRODUCT(OFFSET($AC151,0,MAX(0,CV$4-$DZ151-$CA$4+1),1,MIN($DZ151,CV$4-$CA$4+1)),OFFSET(Escalation!$K$24,($Y151-1)*(Escalation!$I$22+1)+CV$4-SSSModel!$C$3+1,MAX(0,CV$4-$DZ151-$CA$4+1),1,MIN($DZ151,CV$4-$CA$4+1))),
     IF(SSSModel!$C$4="PV",AX151*$EA151*(1+SSSModel!$C$2),
     IF(SSSModel!$C$4="FCR",$EC151*SUM(OFFSET($AC151,0,MAX(CV$4-$AC$4-$DZ151+1,0),1,MIN($DZ151,CV$4-$AC$4+1))),0)))),
SUM($AC151:$BZ151)*
     IF(SSSModel!$C$4="RR",OFFSET(Profiles!$K$2,$Z151,MAX(Profiles!$C$2,AX$4-$W151)),
     IF(SSSModel!$C$4="ECC",$EA151*$EB151*IF(MAX(Escalation!$C$2,AX$4-$W151)&gt;$DZ151-1,0,OFFSET(Escalation!$K$2,$Y151,MAX(Escalation!$C$2,AX$4-$W151))),
     IF(SSSModel!$C$4="PV",IF(CV$4=$W151,$EA151*(1+SSSModel!$C$2),0),
     IF(SSSModel!$C$4="FCR",IF(AND(CV$4&gt;=$W151,OFFSET(Profiles!$K$2,$Z151,MAX(Profiles!$C$2,AX$4-$W151))&gt;0),$EC151,0),0))))))</f>
        <v>0</v>
      </c>
      <c r="CW151" s="135">
        <f ca="1">IF(OR($Z151=0,SSSModel!$C$4="CF"),AY151,
IF(LEFT($V151,3)="ON_",
     IF(SSSModel!$C$4="RR",SUMPRODUCT(OFFSET($AC151,0,0,1,$CB$2),OFFSET(Profiles!$K$28,($Z151-1)*(Profiles!$I$26+1)+CW$4-SSSModel!$C$3+1,0,1,$CB$2)),
     IF(SSSModel!$C$4="ECC",$EA151*$EB151*SUMPRODUCT(OFFSET($AC151,0,MAX(0,CW$4-$DZ151-$CA$4+1),1,MIN($DZ151,CW$4-$CA$4+1)),OFFSET(Escalation!$K$24,($Y151-1)*(Escalation!$I$22+1)+CW$4-SSSModel!$C$3+1,MAX(0,CW$4-$DZ151-$CA$4+1),1,MIN($DZ151,CW$4-$CA$4+1))),
     IF(SSSModel!$C$4="PV",AY151*$EA151*(1+SSSModel!$C$2),
     IF(SSSModel!$C$4="FCR",$EC151*SUM(OFFSET($AC151,0,MAX(CW$4-$AC$4-$DZ151+1,0),1,MIN($DZ151,CW$4-$AC$4+1))),0)))),
SUM($AC151:$BZ151)*
     IF(SSSModel!$C$4="RR",OFFSET(Profiles!$K$2,$Z151,MAX(Profiles!$C$2,AY$4-$W151)),
     IF(SSSModel!$C$4="ECC",$EA151*$EB151*IF(MAX(Escalation!$C$2,AY$4-$W151)&gt;$DZ151-1,0,OFFSET(Escalation!$K$2,$Y151,MAX(Escalation!$C$2,AY$4-$W151))),
     IF(SSSModel!$C$4="PV",IF(CW$4=$W151,$EA151*(1+SSSModel!$C$2),0),
     IF(SSSModel!$C$4="FCR",IF(AND(CW$4&gt;=$W151,OFFSET(Profiles!$K$2,$Z151,MAX(Profiles!$C$2,AY$4-$W151))&gt;0),$EC151,0),0))))))</f>
        <v>0</v>
      </c>
      <c r="CX151" s="135">
        <f ca="1">IF(OR($Z151=0,SSSModel!$C$4="CF"),AZ151,
IF(LEFT($V151,3)="ON_",
     IF(SSSModel!$C$4="RR",SUMPRODUCT(OFFSET($AC151,0,0,1,$CB$2),OFFSET(Profiles!$K$28,($Z151-1)*(Profiles!$I$26+1)+CX$4-SSSModel!$C$3+1,0,1,$CB$2)),
     IF(SSSModel!$C$4="ECC",$EA151*$EB151*SUMPRODUCT(OFFSET($AC151,0,MAX(0,CX$4-$DZ151-$CA$4+1),1,MIN($DZ151,CX$4-$CA$4+1)),OFFSET(Escalation!$K$24,($Y151-1)*(Escalation!$I$22+1)+CX$4-SSSModel!$C$3+1,MAX(0,CX$4-$DZ151-$CA$4+1),1,MIN($DZ151,CX$4-$CA$4+1))),
     IF(SSSModel!$C$4="PV",AZ151*$EA151*(1+SSSModel!$C$2),
     IF(SSSModel!$C$4="FCR",$EC151*SUM(OFFSET($AC151,0,MAX(CX$4-$AC$4-$DZ151+1,0),1,MIN($DZ151,CX$4-$AC$4+1))),0)))),
SUM($AC151:$BZ151)*
     IF(SSSModel!$C$4="RR",OFFSET(Profiles!$K$2,$Z151,MAX(Profiles!$C$2,AZ$4-$W151)),
     IF(SSSModel!$C$4="ECC",$EA151*$EB151*IF(MAX(Escalation!$C$2,AZ$4-$W151)&gt;$DZ151-1,0,OFFSET(Escalation!$K$2,$Y151,MAX(Escalation!$C$2,AZ$4-$W151))),
     IF(SSSModel!$C$4="PV",IF(CX$4=$W151,$EA151*(1+SSSModel!$C$2),0),
     IF(SSSModel!$C$4="FCR",IF(AND(CX$4&gt;=$W151,OFFSET(Profiles!$K$2,$Z151,MAX(Profiles!$C$2,AZ$4-$W151))&gt;0),$EC151,0),0))))))</f>
        <v>0</v>
      </c>
      <c r="CY151" s="135">
        <f ca="1">IF(OR($Z151=0,SSSModel!$C$4="CF"),BA151,
IF(LEFT($V151,3)="ON_",
     IF(SSSModel!$C$4="RR",SUMPRODUCT(OFFSET($AC151,0,0,1,$CB$2),OFFSET(Profiles!$K$28,($Z151-1)*(Profiles!$I$26+1)+CY$4-SSSModel!$C$3+1,0,1,$CB$2)),
     IF(SSSModel!$C$4="ECC",$EA151*$EB151*SUMPRODUCT(OFFSET($AC151,0,MAX(0,CY$4-$DZ151-$CA$4+1),1,MIN($DZ151,CY$4-$CA$4+1)),OFFSET(Escalation!$K$24,($Y151-1)*(Escalation!$I$22+1)+CY$4-SSSModel!$C$3+1,MAX(0,CY$4-$DZ151-$CA$4+1),1,MIN($DZ151,CY$4-$CA$4+1))),
     IF(SSSModel!$C$4="PV",BA151*$EA151*(1+SSSModel!$C$2),
     IF(SSSModel!$C$4="FCR",$EC151*SUM(OFFSET($AC151,0,MAX(CY$4-$AC$4-$DZ151+1,0),1,MIN($DZ151,CY$4-$AC$4+1))),0)))),
SUM($AC151:$BZ151)*
     IF(SSSModel!$C$4="RR",OFFSET(Profiles!$K$2,$Z151,MAX(Profiles!$C$2,BA$4-$W151)),
     IF(SSSModel!$C$4="ECC",$EA151*$EB151*IF(MAX(Escalation!$C$2,BA$4-$W151)&gt;$DZ151-1,0,OFFSET(Escalation!$K$2,$Y151,MAX(Escalation!$C$2,BA$4-$W151))),
     IF(SSSModel!$C$4="PV",IF(CY$4=$W151,$EA151*(1+SSSModel!$C$2),0),
     IF(SSSModel!$C$4="FCR",IF(AND(CY$4&gt;=$W151,OFFSET(Profiles!$K$2,$Z151,MAX(Profiles!$C$2,BA$4-$W151))&gt;0),$EC151,0),0))))))</f>
        <v>0</v>
      </c>
      <c r="CZ151" s="135">
        <f ca="1">IF(OR($Z151=0,SSSModel!$C$4="CF"),BB151,
IF(LEFT($V151,3)="ON_",
     IF(SSSModel!$C$4="RR",SUMPRODUCT(OFFSET($AC151,0,0,1,$CB$2),OFFSET(Profiles!$K$28,($Z151-1)*(Profiles!$I$26+1)+CZ$4-SSSModel!$C$3+1,0,1,$CB$2)),
     IF(SSSModel!$C$4="ECC",$EA151*$EB151*SUMPRODUCT(OFFSET($AC151,0,MAX(0,CZ$4-$DZ151-$CA$4+1),1,MIN($DZ151,CZ$4-$CA$4+1)),OFFSET(Escalation!$K$24,($Y151-1)*(Escalation!$I$22+1)+CZ$4-SSSModel!$C$3+1,MAX(0,CZ$4-$DZ151-$CA$4+1),1,MIN($DZ151,CZ$4-$CA$4+1))),
     IF(SSSModel!$C$4="PV",BB151*$EA151*(1+SSSModel!$C$2),
     IF(SSSModel!$C$4="FCR",$EC151*SUM(OFFSET($AC151,0,MAX(CZ$4-$AC$4-$DZ151+1,0),1,MIN($DZ151,CZ$4-$AC$4+1))),0)))),
SUM($AC151:$BZ151)*
     IF(SSSModel!$C$4="RR",OFFSET(Profiles!$K$2,$Z151,MAX(Profiles!$C$2,BB$4-$W151)),
     IF(SSSModel!$C$4="ECC",$EA151*$EB151*IF(MAX(Escalation!$C$2,BB$4-$W151)&gt;$DZ151-1,0,OFFSET(Escalation!$K$2,$Y151,MAX(Escalation!$C$2,BB$4-$W151))),
     IF(SSSModel!$C$4="PV",IF(CZ$4=$W151,$EA151*(1+SSSModel!$C$2),0),
     IF(SSSModel!$C$4="FCR",IF(AND(CZ$4&gt;=$W151,OFFSET(Profiles!$K$2,$Z151,MAX(Profiles!$C$2,BB$4-$W151))&gt;0),$EC151,0),0))))))</f>
        <v>0</v>
      </c>
      <c r="DA151" s="135">
        <f ca="1">IF(OR($Z151=0,SSSModel!$C$4="CF"),BC151,
IF(LEFT($V151,3)="ON_",
     IF(SSSModel!$C$4="RR",SUMPRODUCT(OFFSET($AC151,0,0,1,$CB$2),OFFSET(Profiles!$K$28,($Z151-1)*(Profiles!$I$26+1)+DA$4-SSSModel!$C$3+1,0,1,$CB$2)),
     IF(SSSModel!$C$4="ECC",$EA151*$EB151*SUMPRODUCT(OFFSET($AC151,0,MAX(0,DA$4-$DZ151-$CA$4+1),1,MIN($DZ151,DA$4-$CA$4+1)),OFFSET(Escalation!$K$24,($Y151-1)*(Escalation!$I$22+1)+DA$4-SSSModel!$C$3+1,MAX(0,DA$4-$DZ151-$CA$4+1),1,MIN($DZ151,DA$4-$CA$4+1))),
     IF(SSSModel!$C$4="PV",BC151*$EA151*(1+SSSModel!$C$2),
     IF(SSSModel!$C$4="FCR",$EC151*SUM(OFFSET($AC151,0,MAX(DA$4-$AC$4-$DZ151+1,0),1,MIN($DZ151,DA$4-$AC$4+1))),0)))),
SUM($AC151:$BZ151)*
     IF(SSSModel!$C$4="RR",OFFSET(Profiles!$K$2,$Z151,MAX(Profiles!$C$2,BC$4-$W151)),
     IF(SSSModel!$C$4="ECC",$EA151*$EB151*IF(MAX(Escalation!$C$2,BC$4-$W151)&gt;$DZ151-1,0,OFFSET(Escalation!$K$2,$Y151,MAX(Escalation!$C$2,BC$4-$W151))),
     IF(SSSModel!$C$4="PV",IF(DA$4=$W151,$EA151*(1+SSSModel!$C$2),0),
     IF(SSSModel!$C$4="FCR",IF(AND(DA$4&gt;=$W151,OFFSET(Profiles!$K$2,$Z151,MAX(Profiles!$C$2,BC$4-$W151))&gt;0),$EC151,0),0))))))</f>
        <v>0</v>
      </c>
      <c r="DB151" s="135">
        <f ca="1">IF(OR($Z151=0,SSSModel!$C$4="CF"),BD151,
IF(LEFT($V151,3)="ON_",
     IF(SSSModel!$C$4="RR",SUMPRODUCT(OFFSET($AC151,0,0,1,$CB$2),OFFSET(Profiles!$K$28,($Z151-1)*(Profiles!$I$26+1)+DB$4-SSSModel!$C$3+1,0,1,$CB$2)),
     IF(SSSModel!$C$4="ECC",$EA151*$EB151*SUMPRODUCT(OFFSET($AC151,0,MAX(0,DB$4-$DZ151-$CA$4+1),1,MIN($DZ151,DB$4-$CA$4+1)),OFFSET(Escalation!$K$24,($Y151-1)*(Escalation!$I$22+1)+DB$4-SSSModel!$C$3+1,MAX(0,DB$4-$DZ151-$CA$4+1),1,MIN($DZ151,DB$4-$CA$4+1))),
     IF(SSSModel!$C$4="PV",BD151*$EA151*(1+SSSModel!$C$2),
     IF(SSSModel!$C$4="FCR",$EC151*SUM(OFFSET($AC151,0,MAX(DB$4-$AC$4-$DZ151+1,0),1,MIN($DZ151,DB$4-$AC$4+1))),0)))),
SUM($AC151:$BZ151)*
     IF(SSSModel!$C$4="RR",OFFSET(Profiles!$K$2,$Z151,MAX(Profiles!$C$2,BD$4-$W151)),
     IF(SSSModel!$C$4="ECC",$EA151*$EB151*IF(MAX(Escalation!$C$2,BD$4-$W151)&gt;$DZ151-1,0,OFFSET(Escalation!$K$2,$Y151,MAX(Escalation!$C$2,BD$4-$W151))),
     IF(SSSModel!$C$4="PV",IF(DB$4=$W151,$EA151*(1+SSSModel!$C$2),0),
     IF(SSSModel!$C$4="FCR",IF(AND(DB$4&gt;=$W151,OFFSET(Profiles!$K$2,$Z151,MAX(Profiles!$C$2,BD$4-$W151))&gt;0),$EC151,0),0))))))</f>
        <v>0</v>
      </c>
      <c r="DC151" s="135">
        <f ca="1">IF(OR($Z151=0,SSSModel!$C$4="CF"),BE151,
IF(LEFT($V151,3)="ON_",
     IF(SSSModel!$C$4="RR",SUMPRODUCT(OFFSET($AC151,0,0,1,$CB$2),OFFSET(Profiles!$K$28,($Z151-1)*(Profiles!$I$26+1)+DC$4-SSSModel!$C$3+1,0,1,$CB$2)),
     IF(SSSModel!$C$4="ECC",$EA151*$EB151*SUMPRODUCT(OFFSET($AC151,0,MAX(0,DC$4-$DZ151-$CA$4+1),1,MIN($DZ151,DC$4-$CA$4+1)),OFFSET(Escalation!$K$24,($Y151-1)*(Escalation!$I$22+1)+DC$4-SSSModel!$C$3+1,MAX(0,DC$4-$DZ151-$CA$4+1),1,MIN($DZ151,DC$4-$CA$4+1))),
     IF(SSSModel!$C$4="PV",BE151*$EA151*(1+SSSModel!$C$2),
     IF(SSSModel!$C$4="FCR",$EC151*SUM(OFFSET($AC151,0,MAX(DC$4-$AC$4-$DZ151+1,0),1,MIN($DZ151,DC$4-$AC$4+1))),0)))),
SUM($AC151:$BZ151)*
     IF(SSSModel!$C$4="RR",OFFSET(Profiles!$K$2,$Z151,MAX(Profiles!$C$2,BE$4-$W151)),
     IF(SSSModel!$C$4="ECC",$EA151*$EB151*IF(MAX(Escalation!$C$2,BE$4-$W151)&gt;$DZ151-1,0,OFFSET(Escalation!$K$2,$Y151,MAX(Escalation!$C$2,BE$4-$W151))),
     IF(SSSModel!$C$4="PV",IF(DC$4=$W151,$EA151*(1+SSSModel!$C$2),0),
     IF(SSSModel!$C$4="FCR",IF(AND(DC$4&gt;=$W151,OFFSET(Profiles!$K$2,$Z151,MAX(Profiles!$C$2,BE$4-$W151))&gt;0),$EC151,0),0))))))</f>
        <v>0</v>
      </c>
      <c r="DD151" s="135">
        <f ca="1">IF(OR($Z151=0,SSSModel!$C$4="CF"),BF151,
IF(LEFT($V151,3)="ON_",
     IF(SSSModel!$C$4="RR",SUMPRODUCT(OFFSET($AC151,0,0,1,$CB$2),OFFSET(Profiles!$K$28,($Z151-1)*(Profiles!$I$26+1)+DD$4-SSSModel!$C$3+1,0,1,$CB$2)),
     IF(SSSModel!$C$4="ECC",$EA151*$EB151*SUMPRODUCT(OFFSET($AC151,0,MAX(0,DD$4-$DZ151-$CA$4+1),1,MIN($DZ151,DD$4-$CA$4+1)),OFFSET(Escalation!$K$24,($Y151-1)*(Escalation!$I$22+1)+DD$4-SSSModel!$C$3+1,MAX(0,DD$4-$DZ151-$CA$4+1),1,MIN($DZ151,DD$4-$CA$4+1))),
     IF(SSSModel!$C$4="PV",BF151*$EA151*(1+SSSModel!$C$2),
     IF(SSSModel!$C$4="FCR",$EC151*SUM(OFFSET($AC151,0,MAX(DD$4-$AC$4-$DZ151+1,0),1,MIN($DZ151,DD$4-$AC$4+1))),0)))),
SUM($AC151:$BZ151)*
     IF(SSSModel!$C$4="RR",OFFSET(Profiles!$K$2,$Z151,MAX(Profiles!$C$2,BF$4-$W151)),
     IF(SSSModel!$C$4="ECC",$EA151*$EB151*IF(MAX(Escalation!$C$2,BF$4-$W151)&gt;$DZ151-1,0,OFFSET(Escalation!$K$2,$Y151,MAX(Escalation!$C$2,BF$4-$W151))),
     IF(SSSModel!$C$4="PV",IF(DD$4=$W151,$EA151*(1+SSSModel!$C$2),0),
     IF(SSSModel!$C$4="FCR",IF(AND(DD$4&gt;=$W151,OFFSET(Profiles!$K$2,$Z151,MAX(Profiles!$C$2,BF$4-$W151))&gt;0),$EC151,0),0))))))</f>
        <v>0</v>
      </c>
      <c r="DE151" s="135">
        <f ca="1">IF(OR($Z151=0,SSSModel!$C$4="CF"),BG151,
IF(LEFT($V151,3)="ON_",
     IF(SSSModel!$C$4="RR",SUMPRODUCT(OFFSET($AC151,0,0,1,$CB$2),OFFSET(Profiles!$K$28,($Z151-1)*(Profiles!$I$26+1)+DE$4-SSSModel!$C$3+1,0,1,$CB$2)),
     IF(SSSModel!$C$4="ECC",$EA151*$EB151*SUMPRODUCT(OFFSET($AC151,0,MAX(0,DE$4-$DZ151-$CA$4+1),1,MIN($DZ151,DE$4-$CA$4+1)),OFFSET(Escalation!$K$24,($Y151-1)*(Escalation!$I$22+1)+DE$4-SSSModel!$C$3+1,MAX(0,DE$4-$DZ151-$CA$4+1),1,MIN($DZ151,DE$4-$CA$4+1))),
     IF(SSSModel!$C$4="PV",BG151*$EA151*(1+SSSModel!$C$2),
     IF(SSSModel!$C$4="FCR",$EC151*SUM(OFFSET($AC151,0,MAX(DE$4-$AC$4-$DZ151+1,0),1,MIN($DZ151,DE$4-$AC$4+1))),0)))),
SUM($AC151:$BZ151)*
     IF(SSSModel!$C$4="RR",OFFSET(Profiles!$K$2,$Z151,MAX(Profiles!$C$2,BG$4-$W151)),
     IF(SSSModel!$C$4="ECC",$EA151*$EB151*IF(MAX(Escalation!$C$2,BG$4-$W151)&gt;$DZ151-1,0,OFFSET(Escalation!$K$2,$Y151,MAX(Escalation!$C$2,BG$4-$W151))),
     IF(SSSModel!$C$4="PV",IF(DE$4=$W151,$EA151*(1+SSSModel!$C$2),0),
     IF(SSSModel!$C$4="FCR",IF(AND(DE$4&gt;=$W151,OFFSET(Profiles!$K$2,$Z151,MAX(Profiles!$C$2,BG$4-$W151))&gt;0),$EC151,0),0))))))</f>
        <v>0</v>
      </c>
      <c r="DF151" s="135">
        <f ca="1">IF(OR($Z151=0,SSSModel!$C$4="CF"),BH151,
IF(LEFT($V151,3)="ON_",
     IF(SSSModel!$C$4="RR",SUMPRODUCT(OFFSET($AC151,0,0,1,$CB$2),OFFSET(Profiles!$K$28,($Z151-1)*(Profiles!$I$26+1)+DF$4-SSSModel!$C$3+1,0,1,$CB$2)),
     IF(SSSModel!$C$4="ECC",$EA151*$EB151*SUMPRODUCT(OFFSET($AC151,0,MAX(0,DF$4-$DZ151-$CA$4+1),1,MIN($DZ151,DF$4-$CA$4+1)),OFFSET(Escalation!$K$24,($Y151-1)*(Escalation!$I$22+1)+DF$4-SSSModel!$C$3+1,MAX(0,DF$4-$DZ151-$CA$4+1),1,MIN($DZ151,DF$4-$CA$4+1))),
     IF(SSSModel!$C$4="PV",BH151*$EA151*(1+SSSModel!$C$2),
     IF(SSSModel!$C$4="FCR",$EC151*SUM(OFFSET($AC151,0,MAX(DF$4-$AC$4-$DZ151+1,0),1,MIN($DZ151,DF$4-$AC$4+1))),0)))),
SUM($AC151:$BZ151)*
     IF(SSSModel!$C$4="RR",OFFSET(Profiles!$K$2,$Z151,MAX(Profiles!$C$2,BH$4-$W151)),
     IF(SSSModel!$C$4="ECC",$EA151*$EB151*IF(MAX(Escalation!$C$2,BH$4-$W151)&gt;$DZ151-1,0,OFFSET(Escalation!$K$2,$Y151,MAX(Escalation!$C$2,BH$4-$W151))),
     IF(SSSModel!$C$4="PV",IF(DF$4=$W151,$EA151*(1+SSSModel!$C$2),0),
     IF(SSSModel!$C$4="FCR",IF(AND(DF$4&gt;=$W151,OFFSET(Profiles!$K$2,$Z151,MAX(Profiles!$C$2,BH$4-$W151))&gt;0),$EC151,0),0))))))</f>
        <v>0</v>
      </c>
      <c r="DG151" s="135">
        <f ca="1">IF(OR($Z151=0,SSSModel!$C$4="CF"),BI151,
IF(LEFT($V151,3)="ON_",
     IF(SSSModel!$C$4="RR",SUMPRODUCT(OFFSET($AC151,0,0,1,$CB$2),OFFSET(Profiles!$K$28,($Z151-1)*(Profiles!$I$26+1)+DG$4-SSSModel!$C$3+1,0,1,$CB$2)),
     IF(SSSModel!$C$4="ECC",$EA151*$EB151*SUMPRODUCT(OFFSET($AC151,0,MAX(0,DG$4-$DZ151-$CA$4+1),1,MIN($DZ151,DG$4-$CA$4+1)),OFFSET(Escalation!$K$24,($Y151-1)*(Escalation!$I$22+1)+DG$4-SSSModel!$C$3+1,MAX(0,DG$4-$DZ151-$CA$4+1),1,MIN($DZ151,DG$4-$CA$4+1))),
     IF(SSSModel!$C$4="PV",BI151*$EA151*(1+SSSModel!$C$2),
     IF(SSSModel!$C$4="FCR",$EC151*SUM(OFFSET($AC151,0,MAX(DG$4-$AC$4-$DZ151+1,0),1,MIN($DZ151,DG$4-$AC$4+1))),0)))),
SUM($AC151:$BZ151)*
     IF(SSSModel!$C$4="RR",OFFSET(Profiles!$K$2,$Z151,MAX(Profiles!$C$2,BI$4-$W151)),
     IF(SSSModel!$C$4="ECC",$EA151*$EB151*IF(MAX(Escalation!$C$2,BI$4-$W151)&gt;$DZ151-1,0,OFFSET(Escalation!$K$2,$Y151,MAX(Escalation!$C$2,BI$4-$W151))),
     IF(SSSModel!$C$4="PV",IF(DG$4=$W151,$EA151*(1+SSSModel!$C$2),0),
     IF(SSSModel!$C$4="FCR",IF(AND(DG$4&gt;=$W151,OFFSET(Profiles!$K$2,$Z151,MAX(Profiles!$C$2,BI$4-$W151))&gt;0),$EC151,0),0))))))</f>
        <v>0</v>
      </c>
      <c r="DH151" s="135">
        <f ca="1">IF(OR($Z151=0,SSSModel!$C$4="CF"),BJ151,
IF(LEFT($V151,3)="ON_",
     IF(SSSModel!$C$4="RR",SUMPRODUCT(OFFSET($AC151,0,0,1,$CB$2),OFFSET(Profiles!$K$28,($Z151-1)*(Profiles!$I$26+1)+DH$4-SSSModel!$C$3+1,0,1,$CB$2)),
     IF(SSSModel!$C$4="ECC",$EA151*$EB151*SUMPRODUCT(OFFSET($AC151,0,MAX(0,DH$4-$DZ151-$CA$4+1),1,MIN($DZ151,DH$4-$CA$4+1)),OFFSET(Escalation!$K$24,($Y151-1)*(Escalation!$I$22+1)+DH$4-SSSModel!$C$3+1,MAX(0,DH$4-$DZ151-$CA$4+1),1,MIN($DZ151,DH$4-$CA$4+1))),
     IF(SSSModel!$C$4="PV",BJ151*$EA151*(1+SSSModel!$C$2),
     IF(SSSModel!$C$4="FCR",$EC151*SUM(OFFSET($AC151,0,MAX(DH$4-$AC$4-$DZ151+1,0),1,MIN($DZ151,DH$4-$AC$4+1))),0)))),
SUM($AC151:$BZ151)*
     IF(SSSModel!$C$4="RR",OFFSET(Profiles!$K$2,$Z151,MAX(Profiles!$C$2,BJ$4-$W151)),
     IF(SSSModel!$C$4="ECC",$EA151*$EB151*IF(MAX(Escalation!$C$2,BJ$4-$W151)&gt;$DZ151-1,0,OFFSET(Escalation!$K$2,$Y151,MAX(Escalation!$C$2,BJ$4-$W151))),
     IF(SSSModel!$C$4="PV",IF(DH$4=$W151,$EA151*(1+SSSModel!$C$2),0),
     IF(SSSModel!$C$4="FCR",IF(AND(DH$4&gt;=$W151,OFFSET(Profiles!$K$2,$Z151,MAX(Profiles!$C$2,BJ$4-$W151))&gt;0),$EC151,0),0))))))</f>
        <v>0</v>
      </c>
      <c r="DI151" s="135">
        <f ca="1">IF(OR($Z151=0,SSSModel!$C$4="CF"),BK151,
IF(LEFT($V151,3)="ON_",
     IF(SSSModel!$C$4="RR",SUMPRODUCT(OFFSET($AC151,0,0,1,$CB$2),OFFSET(Profiles!$K$28,($Z151-1)*(Profiles!$I$26+1)+DI$4-SSSModel!$C$3+1,0,1,$CB$2)),
     IF(SSSModel!$C$4="ECC",$EA151*$EB151*SUMPRODUCT(OFFSET($AC151,0,MAX(0,DI$4-$DZ151-$CA$4+1),1,MIN($DZ151,DI$4-$CA$4+1)),OFFSET(Escalation!$K$24,($Y151-1)*(Escalation!$I$22+1)+DI$4-SSSModel!$C$3+1,MAX(0,DI$4-$DZ151-$CA$4+1),1,MIN($DZ151,DI$4-$CA$4+1))),
     IF(SSSModel!$C$4="PV",BK151*$EA151*(1+SSSModel!$C$2),
     IF(SSSModel!$C$4="FCR",$EC151*SUM(OFFSET($AC151,0,MAX(DI$4-$AC$4-$DZ151+1,0),1,MIN($DZ151,DI$4-$AC$4+1))),0)))),
SUM($AC151:$BZ151)*
     IF(SSSModel!$C$4="RR",OFFSET(Profiles!$K$2,$Z151,MAX(Profiles!$C$2,BK$4-$W151)),
     IF(SSSModel!$C$4="ECC",$EA151*$EB151*IF(MAX(Escalation!$C$2,BK$4-$W151)&gt;$DZ151-1,0,OFFSET(Escalation!$K$2,$Y151,MAX(Escalation!$C$2,BK$4-$W151))),
     IF(SSSModel!$C$4="PV",IF(DI$4=$W151,$EA151*(1+SSSModel!$C$2),0),
     IF(SSSModel!$C$4="FCR",IF(AND(DI$4&gt;=$W151,OFFSET(Profiles!$K$2,$Z151,MAX(Profiles!$C$2,BK$4-$W151))&gt;0),$EC151,0),0))))))</f>
        <v>0</v>
      </c>
      <c r="DJ151" s="135">
        <f ca="1">IF(OR($Z151=0,SSSModel!$C$4="CF"),BL151,
IF(LEFT($V151,3)="ON_",
     IF(SSSModel!$C$4="RR",SUMPRODUCT(OFFSET($AC151,0,0,1,$CB$2),OFFSET(Profiles!$K$28,($Z151-1)*(Profiles!$I$26+1)+DJ$4-SSSModel!$C$3+1,0,1,$CB$2)),
     IF(SSSModel!$C$4="ECC",$EA151*$EB151*SUMPRODUCT(OFFSET($AC151,0,MAX(0,DJ$4-$DZ151-$CA$4+1),1,MIN($DZ151,DJ$4-$CA$4+1)),OFFSET(Escalation!$K$24,($Y151-1)*(Escalation!$I$22+1)+DJ$4-SSSModel!$C$3+1,MAX(0,DJ$4-$DZ151-$CA$4+1),1,MIN($DZ151,DJ$4-$CA$4+1))),
     IF(SSSModel!$C$4="PV",BL151*$EA151*(1+SSSModel!$C$2),
     IF(SSSModel!$C$4="FCR",$EC151*SUM(OFFSET($AC151,0,MAX(DJ$4-$AC$4-$DZ151+1,0),1,MIN($DZ151,DJ$4-$AC$4+1))),0)))),
SUM($AC151:$BZ151)*
     IF(SSSModel!$C$4="RR",OFFSET(Profiles!$K$2,$Z151,MAX(Profiles!$C$2,BL$4-$W151)),
     IF(SSSModel!$C$4="ECC",$EA151*$EB151*IF(MAX(Escalation!$C$2,BL$4-$W151)&gt;$DZ151-1,0,OFFSET(Escalation!$K$2,$Y151,MAX(Escalation!$C$2,BL$4-$W151))),
     IF(SSSModel!$C$4="PV",IF(DJ$4=$W151,$EA151*(1+SSSModel!$C$2),0),
     IF(SSSModel!$C$4="FCR",IF(AND(DJ$4&gt;=$W151,OFFSET(Profiles!$K$2,$Z151,MAX(Profiles!$C$2,BL$4-$W151))&gt;0),$EC151,0),0))))))</f>
        <v>0</v>
      </c>
      <c r="DK151" s="135">
        <f ca="1">IF(OR($Z151=0,SSSModel!$C$4="CF"),BM151,
IF(LEFT($V151,3)="ON_",
     IF(SSSModel!$C$4="RR",SUMPRODUCT(OFFSET($AC151,0,0,1,$CB$2),OFFSET(Profiles!$K$28,($Z151-1)*(Profiles!$I$26+1)+DK$4-SSSModel!$C$3+1,0,1,$CB$2)),
     IF(SSSModel!$C$4="ECC",$EA151*$EB151*SUMPRODUCT(OFFSET($AC151,0,MAX(0,DK$4-$DZ151-$CA$4+1),1,MIN($DZ151,DK$4-$CA$4+1)),OFFSET(Escalation!$K$24,($Y151-1)*(Escalation!$I$22+1)+DK$4-SSSModel!$C$3+1,MAX(0,DK$4-$DZ151-$CA$4+1),1,MIN($DZ151,DK$4-$CA$4+1))),
     IF(SSSModel!$C$4="PV",BM151*$EA151*(1+SSSModel!$C$2),
     IF(SSSModel!$C$4="FCR",$EC151*SUM(OFFSET($AC151,0,MAX(DK$4-$AC$4-$DZ151+1,0),1,MIN($DZ151,DK$4-$AC$4+1))),0)))),
SUM($AC151:$BZ151)*
     IF(SSSModel!$C$4="RR",OFFSET(Profiles!$K$2,$Z151,MAX(Profiles!$C$2,BM$4-$W151)),
     IF(SSSModel!$C$4="ECC",$EA151*$EB151*IF(MAX(Escalation!$C$2,BM$4-$W151)&gt;$DZ151-1,0,OFFSET(Escalation!$K$2,$Y151,MAX(Escalation!$C$2,BM$4-$W151))),
     IF(SSSModel!$C$4="PV",IF(DK$4=$W151,$EA151*(1+SSSModel!$C$2),0),
     IF(SSSModel!$C$4="FCR",IF(AND(DK$4&gt;=$W151,OFFSET(Profiles!$K$2,$Z151,MAX(Profiles!$C$2,BM$4-$W151))&gt;0),$EC151,0),0))))))</f>
        <v>0</v>
      </c>
      <c r="DL151" s="135">
        <f ca="1">IF(OR($Z151=0,SSSModel!$C$4="CF"),BN151,
IF(LEFT($V151,3)="ON_",
     IF(SSSModel!$C$4="RR",SUMPRODUCT(OFFSET($AC151,0,0,1,$CB$2),OFFSET(Profiles!$K$28,($Z151-1)*(Profiles!$I$26+1)+DL$4-SSSModel!$C$3+1,0,1,$CB$2)),
     IF(SSSModel!$C$4="ECC",$EA151*$EB151*SUMPRODUCT(OFFSET($AC151,0,MAX(0,DL$4-$DZ151-$CA$4+1),1,MIN($DZ151,DL$4-$CA$4+1)),OFFSET(Escalation!$K$24,($Y151-1)*(Escalation!$I$22+1)+DL$4-SSSModel!$C$3+1,MAX(0,DL$4-$DZ151-$CA$4+1),1,MIN($DZ151,DL$4-$CA$4+1))),
     IF(SSSModel!$C$4="PV",BN151*$EA151*(1+SSSModel!$C$2),
     IF(SSSModel!$C$4="FCR",$EC151*SUM(OFFSET($AC151,0,MAX(DL$4-$AC$4-$DZ151+1,0),1,MIN($DZ151,DL$4-$AC$4+1))),0)))),
SUM($AC151:$BZ151)*
     IF(SSSModel!$C$4="RR",OFFSET(Profiles!$K$2,$Z151,MAX(Profiles!$C$2,BN$4-$W151)),
     IF(SSSModel!$C$4="ECC",$EA151*$EB151*IF(MAX(Escalation!$C$2,BN$4-$W151)&gt;$DZ151-1,0,OFFSET(Escalation!$K$2,$Y151,MAX(Escalation!$C$2,BN$4-$W151))),
     IF(SSSModel!$C$4="PV",IF(DL$4=$W151,$EA151*(1+SSSModel!$C$2),0),
     IF(SSSModel!$C$4="FCR",IF(AND(DL$4&gt;=$W151,OFFSET(Profiles!$K$2,$Z151,MAX(Profiles!$C$2,BN$4-$W151))&gt;0),$EC151,0),0))))))</f>
        <v>0</v>
      </c>
      <c r="DM151" s="135">
        <f ca="1">IF(OR($Z151=0,SSSModel!$C$4="CF"),BO151,
IF(LEFT($V151,3)="ON_",
     IF(SSSModel!$C$4="RR",SUMPRODUCT(OFFSET($AC151,0,0,1,$CB$2),OFFSET(Profiles!$K$28,($Z151-1)*(Profiles!$I$26+1)+DM$4-SSSModel!$C$3+1,0,1,$CB$2)),
     IF(SSSModel!$C$4="ECC",$EA151*$EB151*SUMPRODUCT(OFFSET($AC151,0,MAX(0,DM$4-$DZ151-$CA$4+1),1,MIN($DZ151,DM$4-$CA$4+1)),OFFSET(Escalation!$K$24,($Y151-1)*(Escalation!$I$22+1)+DM$4-SSSModel!$C$3+1,MAX(0,DM$4-$DZ151-$CA$4+1),1,MIN($DZ151,DM$4-$CA$4+1))),
     IF(SSSModel!$C$4="PV",BO151*$EA151*(1+SSSModel!$C$2),
     IF(SSSModel!$C$4="FCR",$EC151*SUM(OFFSET($AC151,0,MAX(DM$4-$AC$4-$DZ151+1,0),1,MIN($DZ151,DM$4-$AC$4+1))),0)))),
SUM($AC151:$BZ151)*
     IF(SSSModel!$C$4="RR",OFFSET(Profiles!$K$2,$Z151,MAX(Profiles!$C$2,BO$4-$W151)),
     IF(SSSModel!$C$4="ECC",$EA151*$EB151*IF(MAX(Escalation!$C$2,BO$4-$W151)&gt;$DZ151-1,0,OFFSET(Escalation!$K$2,$Y151,MAX(Escalation!$C$2,BO$4-$W151))),
     IF(SSSModel!$C$4="PV",IF(DM$4=$W151,$EA151*(1+SSSModel!$C$2),0),
     IF(SSSModel!$C$4="FCR",IF(AND(DM$4&gt;=$W151,OFFSET(Profiles!$K$2,$Z151,MAX(Profiles!$C$2,BO$4-$W151))&gt;0),$EC151,0),0))))))</f>
        <v>0</v>
      </c>
      <c r="DN151" s="135">
        <f ca="1">IF(OR($Z151=0,SSSModel!$C$4="CF"),BP151,
IF(LEFT($V151,3)="ON_",
     IF(SSSModel!$C$4="RR",SUMPRODUCT(OFFSET($AC151,0,0,1,$CB$2),OFFSET(Profiles!$K$28,($Z151-1)*(Profiles!$I$26+1)+DN$4-SSSModel!$C$3+1,0,1,$CB$2)),
     IF(SSSModel!$C$4="ECC",$EA151*$EB151*SUMPRODUCT(OFFSET($AC151,0,MAX(0,DN$4-$DZ151-$CA$4+1),1,MIN($DZ151,DN$4-$CA$4+1)),OFFSET(Escalation!$K$24,($Y151-1)*(Escalation!$I$22+1)+DN$4-SSSModel!$C$3+1,MAX(0,DN$4-$DZ151-$CA$4+1),1,MIN($DZ151,DN$4-$CA$4+1))),
     IF(SSSModel!$C$4="PV",BP151*$EA151*(1+SSSModel!$C$2),
     IF(SSSModel!$C$4="FCR",$EC151*SUM(OFFSET($AC151,0,MAX(DN$4-$AC$4-$DZ151+1,0),1,MIN($DZ151,DN$4-$AC$4+1))),0)))),
SUM($AC151:$BZ151)*
     IF(SSSModel!$C$4="RR",OFFSET(Profiles!$K$2,$Z151,MAX(Profiles!$C$2,BP$4-$W151)),
     IF(SSSModel!$C$4="ECC",$EA151*$EB151*IF(MAX(Escalation!$C$2,BP$4-$W151)&gt;$DZ151-1,0,OFFSET(Escalation!$K$2,$Y151,MAX(Escalation!$C$2,BP$4-$W151))),
     IF(SSSModel!$C$4="PV",IF(DN$4=$W151,$EA151*(1+SSSModel!$C$2),0),
     IF(SSSModel!$C$4="FCR",IF(AND(DN$4&gt;=$W151,OFFSET(Profiles!$K$2,$Z151,MAX(Profiles!$C$2,BP$4-$W151))&gt;0),$EC151,0),0))))))</f>
        <v>0</v>
      </c>
      <c r="DO151" s="135">
        <f ca="1">IF(OR($Z151=0,SSSModel!$C$4="CF"),BQ151,
IF(LEFT($V151,3)="ON_",
     IF(SSSModel!$C$4="RR",SUMPRODUCT(OFFSET($AC151,0,0,1,$CB$2),OFFSET(Profiles!$K$28,($Z151-1)*(Profiles!$I$26+1)+DO$4-SSSModel!$C$3+1,0,1,$CB$2)),
     IF(SSSModel!$C$4="ECC",$EA151*$EB151*SUMPRODUCT(OFFSET($AC151,0,MAX(0,DO$4-$DZ151-$CA$4+1),1,MIN($DZ151,DO$4-$CA$4+1)),OFFSET(Escalation!$K$24,($Y151-1)*(Escalation!$I$22+1)+DO$4-SSSModel!$C$3+1,MAX(0,DO$4-$DZ151-$CA$4+1),1,MIN($DZ151,DO$4-$CA$4+1))),
     IF(SSSModel!$C$4="PV",BQ151*$EA151*(1+SSSModel!$C$2),
     IF(SSSModel!$C$4="FCR",$EC151*SUM(OFFSET($AC151,0,MAX(DO$4-$AC$4-$DZ151+1,0),1,MIN($DZ151,DO$4-$AC$4+1))),0)))),
SUM($AC151:$BZ151)*
     IF(SSSModel!$C$4="RR",OFFSET(Profiles!$K$2,$Z151,MAX(Profiles!$C$2,BQ$4-$W151)),
     IF(SSSModel!$C$4="ECC",$EA151*$EB151*IF(MAX(Escalation!$C$2,BQ$4-$W151)&gt;$DZ151-1,0,OFFSET(Escalation!$K$2,$Y151,MAX(Escalation!$C$2,BQ$4-$W151))),
     IF(SSSModel!$C$4="PV",IF(DO$4=$W151,$EA151*(1+SSSModel!$C$2),0),
     IF(SSSModel!$C$4="FCR",IF(AND(DO$4&gt;=$W151,OFFSET(Profiles!$K$2,$Z151,MAX(Profiles!$C$2,BQ$4-$W151))&gt;0),$EC151,0),0))))))</f>
        <v>0</v>
      </c>
      <c r="DP151" s="135">
        <f ca="1">IF(OR($Z151=0,SSSModel!$C$4="CF"),BR151,
IF(LEFT($V151,3)="ON_",
     IF(SSSModel!$C$4="RR",SUMPRODUCT(OFFSET($AC151,0,0,1,$CB$2),OFFSET(Profiles!$K$28,($Z151-1)*(Profiles!$I$26+1)+DP$4-SSSModel!$C$3+1,0,1,$CB$2)),
     IF(SSSModel!$C$4="ECC",$EA151*$EB151*SUMPRODUCT(OFFSET($AC151,0,MAX(0,DP$4-$DZ151-$CA$4+1),1,MIN($DZ151,DP$4-$CA$4+1)),OFFSET(Escalation!$K$24,($Y151-1)*(Escalation!$I$22+1)+DP$4-SSSModel!$C$3+1,MAX(0,DP$4-$DZ151-$CA$4+1),1,MIN($DZ151,DP$4-$CA$4+1))),
     IF(SSSModel!$C$4="PV",BR151*$EA151*(1+SSSModel!$C$2),
     IF(SSSModel!$C$4="FCR",$EC151*SUM(OFFSET($AC151,0,MAX(DP$4-$AC$4-$DZ151+1,0),1,MIN($DZ151,DP$4-$AC$4+1))),0)))),
SUM($AC151:$BZ151)*
     IF(SSSModel!$C$4="RR",OFFSET(Profiles!$K$2,$Z151,MAX(Profiles!$C$2,BR$4-$W151)),
     IF(SSSModel!$C$4="ECC",$EA151*$EB151*IF(MAX(Escalation!$C$2,BR$4-$W151)&gt;$DZ151-1,0,OFFSET(Escalation!$K$2,$Y151,MAX(Escalation!$C$2,BR$4-$W151))),
     IF(SSSModel!$C$4="PV",IF(DP$4=$W151,$EA151*(1+SSSModel!$C$2),0),
     IF(SSSModel!$C$4="FCR",IF(AND(DP$4&gt;=$W151,OFFSET(Profiles!$K$2,$Z151,MAX(Profiles!$C$2,BR$4-$W151))&gt;0),$EC151,0),0))))))</f>
        <v>0</v>
      </c>
      <c r="DQ151" s="135">
        <f ca="1">IF(OR($Z151=0,SSSModel!$C$4="CF"),BS151,
IF(LEFT($V151,3)="ON_",
     IF(SSSModel!$C$4="RR",SUMPRODUCT(OFFSET($AC151,0,0,1,$CB$2),OFFSET(Profiles!$K$28,($Z151-1)*(Profiles!$I$26+1)+DQ$4-SSSModel!$C$3+1,0,1,$CB$2)),
     IF(SSSModel!$C$4="ECC",$EA151*$EB151*SUMPRODUCT(OFFSET($AC151,0,MAX(0,DQ$4-$DZ151-$CA$4+1),1,MIN($DZ151,DQ$4-$CA$4+1)),OFFSET(Escalation!$K$24,($Y151-1)*(Escalation!$I$22+1)+DQ$4-SSSModel!$C$3+1,MAX(0,DQ$4-$DZ151-$CA$4+1),1,MIN($DZ151,DQ$4-$CA$4+1))),
     IF(SSSModel!$C$4="PV",BS151*$EA151*(1+SSSModel!$C$2),
     IF(SSSModel!$C$4="FCR",$EC151*SUM(OFFSET($AC151,0,MAX(DQ$4-$AC$4-$DZ151+1,0),1,MIN($DZ151,DQ$4-$AC$4+1))),0)))),
SUM($AC151:$BZ151)*
     IF(SSSModel!$C$4="RR",OFFSET(Profiles!$K$2,$Z151,MAX(Profiles!$C$2,BS$4-$W151)),
     IF(SSSModel!$C$4="ECC",$EA151*$EB151*IF(MAX(Escalation!$C$2,BS$4-$W151)&gt;$DZ151-1,0,OFFSET(Escalation!$K$2,$Y151,MAX(Escalation!$C$2,BS$4-$W151))),
     IF(SSSModel!$C$4="PV",IF(DQ$4=$W151,$EA151*(1+SSSModel!$C$2),0),
     IF(SSSModel!$C$4="FCR",IF(AND(DQ$4&gt;=$W151,OFFSET(Profiles!$K$2,$Z151,MAX(Profiles!$C$2,BS$4-$W151))&gt;0),$EC151,0),0))))))</f>
        <v>0</v>
      </c>
      <c r="DR151" s="135">
        <f ca="1">IF(OR($Z151=0,SSSModel!$C$4="CF"),BT151,
IF(LEFT($V151,3)="ON_",
     IF(SSSModel!$C$4="RR",SUMPRODUCT(OFFSET($AC151,0,0,1,$CB$2),OFFSET(Profiles!$K$28,($Z151-1)*(Profiles!$I$26+1)+DR$4-SSSModel!$C$3+1,0,1,$CB$2)),
     IF(SSSModel!$C$4="ECC",$EA151*$EB151*SUMPRODUCT(OFFSET($AC151,0,MAX(0,DR$4-$DZ151-$CA$4+1),1,MIN($DZ151,DR$4-$CA$4+1)),OFFSET(Escalation!$K$24,($Y151-1)*(Escalation!$I$22+1)+DR$4-SSSModel!$C$3+1,MAX(0,DR$4-$DZ151-$CA$4+1),1,MIN($DZ151,DR$4-$CA$4+1))),
     IF(SSSModel!$C$4="PV",BT151*$EA151*(1+SSSModel!$C$2),
     IF(SSSModel!$C$4="FCR",$EC151*SUM(OFFSET($AC151,0,MAX(DR$4-$AC$4-$DZ151+1,0),1,MIN($DZ151,DR$4-$AC$4+1))),0)))),
SUM($AC151:$BZ151)*
     IF(SSSModel!$C$4="RR",OFFSET(Profiles!$K$2,$Z151,MAX(Profiles!$C$2,BT$4-$W151)),
     IF(SSSModel!$C$4="ECC",$EA151*$EB151*IF(MAX(Escalation!$C$2,BT$4-$W151)&gt;$DZ151-1,0,OFFSET(Escalation!$K$2,$Y151,MAX(Escalation!$C$2,BT$4-$W151))),
     IF(SSSModel!$C$4="PV",IF(DR$4=$W151,$EA151*(1+SSSModel!$C$2),0),
     IF(SSSModel!$C$4="FCR",IF(AND(DR$4&gt;=$W151,OFFSET(Profiles!$K$2,$Z151,MAX(Profiles!$C$2,BT$4-$W151))&gt;0),$EC151,0),0))))))</f>
        <v>0</v>
      </c>
      <c r="DS151" s="135">
        <f ca="1">IF(OR($Z151=0,SSSModel!$C$4="CF"),BU151,
IF(LEFT($V151,3)="ON_",
     IF(SSSModel!$C$4="RR",SUMPRODUCT(OFFSET($AC151,0,0,1,$CB$2),OFFSET(Profiles!$K$28,($Z151-1)*(Profiles!$I$26+1)+DS$4-SSSModel!$C$3+1,0,1,$CB$2)),
     IF(SSSModel!$C$4="ECC",$EA151*$EB151*SUMPRODUCT(OFFSET($AC151,0,MAX(0,DS$4-$DZ151-$CA$4+1),1,MIN($DZ151,DS$4-$CA$4+1)),OFFSET(Escalation!$K$24,($Y151-1)*(Escalation!$I$22+1)+DS$4-SSSModel!$C$3+1,MAX(0,DS$4-$DZ151-$CA$4+1),1,MIN($DZ151,DS$4-$CA$4+1))),
     IF(SSSModel!$C$4="PV",BU151*$EA151*(1+SSSModel!$C$2),
     IF(SSSModel!$C$4="FCR",$EC151*SUM(OFFSET($AC151,0,MAX(DS$4-$AC$4-$DZ151+1,0),1,MIN($DZ151,DS$4-$AC$4+1))),0)))),
SUM($AC151:$BZ151)*
     IF(SSSModel!$C$4="RR",OFFSET(Profiles!$K$2,$Z151,MAX(Profiles!$C$2,BU$4-$W151)),
     IF(SSSModel!$C$4="ECC",$EA151*$EB151*IF(MAX(Escalation!$C$2,BU$4-$W151)&gt;$DZ151-1,0,OFFSET(Escalation!$K$2,$Y151,MAX(Escalation!$C$2,BU$4-$W151))),
     IF(SSSModel!$C$4="PV",IF(DS$4=$W151,$EA151*(1+SSSModel!$C$2),0),
     IF(SSSModel!$C$4="FCR",IF(AND(DS$4&gt;=$W151,OFFSET(Profiles!$K$2,$Z151,MAX(Profiles!$C$2,BU$4-$W151))&gt;0),$EC151,0),0))))))</f>
        <v>0</v>
      </c>
      <c r="DT151" s="135">
        <f ca="1">IF(OR($Z151=0,SSSModel!$C$4="CF"),BV151,
IF(LEFT($V151,3)="ON_",
     IF(SSSModel!$C$4="RR",SUMPRODUCT(OFFSET($AC151,0,0,1,$CB$2),OFFSET(Profiles!$K$28,($Z151-1)*(Profiles!$I$26+1)+DT$4-SSSModel!$C$3+1,0,1,$CB$2)),
     IF(SSSModel!$C$4="ECC",$EA151*$EB151*SUMPRODUCT(OFFSET($AC151,0,MAX(0,DT$4-$DZ151-$CA$4+1),1,MIN($DZ151,DT$4-$CA$4+1)),OFFSET(Escalation!$K$24,($Y151-1)*(Escalation!$I$22+1)+DT$4-SSSModel!$C$3+1,MAX(0,DT$4-$DZ151-$CA$4+1),1,MIN($DZ151,DT$4-$CA$4+1))),
     IF(SSSModel!$C$4="PV",BV151*$EA151*(1+SSSModel!$C$2),
     IF(SSSModel!$C$4="FCR",$EC151*SUM(OFFSET($AC151,0,MAX(DT$4-$AC$4-$DZ151+1,0),1,MIN($DZ151,DT$4-$AC$4+1))),0)))),
SUM($AC151:$BZ151)*
     IF(SSSModel!$C$4="RR",OFFSET(Profiles!$K$2,$Z151,MAX(Profiles!$C$2,BV$4-$W151)),
     IF(SSSModel!$C$4="ECC",$EA151*$EB151*IF(MAX(Escalation!$C$2,BV$4-$W151)&gt;$DZ151-1,0,OFFSET(Escalation!$K$2,$Y151,MAX(Escalation!$C$2,BV$4-$W151))),
     IF(SSSModel!$C$4="PV",IF(DT$4=$W151,$EA151*(1+SSSModel!$C$2),0),
     IF(SSSModel!$C$4="FCR",IF(AND(DT$4&gt;=$W151,OFFSET(Profiles!$K$2,$Z151,MAX(Profiles!$C$2,BV$4-$W151))&gt;0),$EC151,0),0))))))</f>
        <v>0</v>
      </c>
      <c r="DU151" s="135">
        <f ca="1">IF(OR($Z151=0,SSSModel!$C$4="CF"),BW151,
IF(LEFT($V151,3)="ON_",
     IF(SSSModel!$C$4="RR",SUMPRODUCT(OFFSET($AC151,0,0,1,$CB$2),OFFSET(Profiles!$K$28,($Z151-1)*(Profiles!$I$26+1)+DU$4-SSSModel!$C$3+1,0,1,$CB$2)),
     IF(SSSModel!$C$4="ECC",$EA151*$EB151*SUMPRODUCT(OFFSET($AC151,0,MAX(0,DU$4-$DZ151-$CA$4+1),1,MIN($DZ151,DU$4-$CA$4+1)),OFFSET(Escalation!$K$24,($Y151-1)*(Escalation!$I$22+1)+DU$4-SSSModel!$C$3+1,MAX(0,DU$4-$DZ151-$CA$4+1),1,MIN($DZ151,DU$4-$CA$4+1))),
     IF(SSSModel!$C$4="PV",BW151*$EA151*(1+SSSModel!$C$2),
     IF(SSSModel!$C$4="FCR",$EC151*SUM(OFFSET($AC151,0,MAX(DU$4-$AC$4-$DZ151+1,0),1,MIN($DZ151,DU$4-$AC$4+1))),0)))),
SUM($AC151:$BZ151)*
     IF(SSSModel!$C$4="RR",OFFSET(Profiles!$K$2,$Z151,MAX(Profiles!$C$2,BW$4-$W151)),
     IF(SSSModel!$C$4="ECC",$EA151*$EB151*IF(MAX(Escalation!$C$2,BW$4-$W151)&gt;$DZ151-1,0,OFFSET(Escalation!$K$2,$Y151,MAX(Escalation!$C$2,BW$4-$W151))),
     IF(SSSModel!$C$4="PV",IF(DU$4=$W151,$EA151*(1+SSSModel!$C$2),0),
     IF(SSSModel!$C$4="FCR",IF(AND(DU$4&gt;=$W151,OFFSET(Profiles!$K$2,$Z151,MAX(Profiles!$C$2,BW$4-$W151))&gt;0),$EC151,0),0))))))</f>
        <v>0</v>
      </c>
      <c r="DV151" s="136">
        <f ca="1">IF(OR($Z151=0,SSSModel!$C$4="CF"),BX151,
IF(LEFT($V151,3)="ON_",
     IF(SSSModel!$C$4="RR",SUMPRODUCT(OFFSET($AC151,0,0,1,$CB$2),OFFSET(Profiles!$K$28,($Z151-1)*(Profiles!$I$26+1)+DV$4-SSSModel!$C$3+1,0,1,$CB$2)),
     IF(SSSModel!$C$4="ECC",$EA151*$EB151*SUMPRODUCT(OFFSET($AC151,0,MAX(0,DV$4-$DZ151-$CA$4+1),1,MIN($DZ151,DV$4-$CA$4+1)),OFFSET(Escalation!$K$24,($Y151-1)*(Escalation!$I$22+1)+DV$4-SSSModel!$C$3+1,MAX(0,DV$4-$DZ151-$CA$4+1),1,MIN($DZ151,DV$4-$CA$4+1))),
     IF(SSSModel!$C$4="PV",BX151*$EA151*(1+SSSModel!$C$2),
     IF(SSSModel!$C$4="FCR",$EC151*SUM(OFFSET($AC151,0,MAX(DV$4-$AC$4-$DZ151+1,0),1,MIN($DZ151,DV$4-$AC$4+1))),0)))),
SUM($AC151:$BZ151)*
     IF(SSSModel!$C$4="RR",OFFSET(Profiles!$K$2,$Z151,MAX(Profiles!$C$2,BX$4-$W151)),
     IF(SSSModel!$C$4="ECC",$EA151*$EB151*IF(MAX(Escalation!$C$2,BX$4-$W151)&gt;$DZ151-1,0,OFFSET(Escalation!$K$2,$Y151,MAX(Escalation!$C$2,BX$4-$W151))),
     IF(SSSModel!$C$4="PV",IF(DV$4=$W151,$EA151*(1+SSSModel!$C$2),0),
     IF(SSSModel!$C$4="FCR",IF(AND(DV$4&gt;=$W151,OFFSET(Profiles!$K$2,$Z151,MAX(Profiles!$C$2,BX$4-$W151))&gt;0),$EC151,0),0))))))</f>
        <v>0</v>
      </c>
      <c r="DW151" s="136">
        <f ca="1">IF(OR($Z151=0,SSSModel!$C$4="CF"),BY151,
IF(LEFT($V151,3)="ON_",
     IF(SSSModel!$C$4="RR",SUMPRODUCT(OFFSET($AC151,0,0,1,$CB$2),OFFSET(Profiles!$K$28,($Z151-1)*(Profiles!$I$26+1)+DW$4-SSSModel!$C$3+1,0,1,$CB$2)),
     IF(SSSModel!$C$4="ECC",$EA151*$EB151*SUMPRODUCT(OFFSET($AC151,0,MAX(0,DW$4-$DZ151-$CA$4+1),1,MIN($DZ151,DW$4-$CA$4+1)),OFFSET(Escalation!$K$24,($Y151-1)*(Escalation!$I$22+1)+DW$4-SSSModel!$C$3+1,MAX(0,DW$4-$DZ151-$CA$4+1),1,MIN($DZ151,DW$4-$CA$4+1))),
     IF(SSSModel!$C$4="PV",BY151*$EA151*(1+SSSModel!$C$2),
     IF(SSSModel!$C$4="FCR",$EC151*SUM(OFFSET($AC151,0,MAX(DW$4-$AC$4-$DZ151+1,0),1,MIN($DZ151,DW$4-$AC$4+1))),0)))),
SUM($AC151:$BZ151)*
     IF(SSSModel!$C$4="RR",OFFSET(Profiles!$K$2,$Z151,MAX(Profiles!$C$2,BY$4-$W151)),
     IF(SSSModel!$C$4="ECC",$EA151*$EB151*IF(MAX(Escalation!$C$2,BY$4-$W151)&gt;$DZ151-1,0,OFFSET(Escalation!$K$2,$Y151,MAX(Escalation!$C$2,BY$4-$W151))),
     IF(SSSModel!$C$4="PV",IF(DW$4=$W151,$EA151*(1+SSSModel!$C$2),0),
     IF(SSSModel!$C$4="FCR",IF(AND(DW$4&gt;=$W151,OFFSET(Profiles!$K$2,$Z151,MAX(Profiles!$C$2,BY$4-$W151))&gt;0),$EC151,0),0))))))</f>
        <v>0</v>
      </c>
      <c r="DX151" s="136">
        <f ca="1">IF(OR($Z151=0,SSSModel!$C$4="CF"),BZ151,
IF(LEFT($V151,3)="ON_",
     IF(SSSModel!$C$4="RR",SUMPRODUCT(OFFSET($AC151,0,0,1,$CB$2),OFFSET(Profiles!$K$28,($Z151-1)*(Profiles!$I$26+1)+DX$4-SSSModel!$C$3+1,0,1,$CB$2)),
     IF(SSSModel!$C$4="ECC",$EA151*$EB151*SUMPRODUCT(OFFSET($AC151,0,MAX(0,DX$4-$DZ151-$CA$4+1),1,MIN($DZ151,DX$4-$CA$4+1)),OFFSET(Escalation!$K$24,($Y151-1)*(Escalation!$I$22+1)+DX$4-SSSModel!$C$3+1,MAX(0,DX$4-$DZ151-$CA$4+1),1,MIN($DZ151,DX$4-$CA$4+1))),
     IF(SSSModel!$C$4="PV",BZ151*$EA151*(1+SSSModel!$C$2),
     IF(SSSModel!$C$4="FCR",$EC151*SUM(OFFSET($AC151,0,MAX(DX$4-$AC$4-$DZ151+1,0),1,MIN($DZ151,DX$4-$AC$4+1))),0)))),
SUM($AC151:$BZ151)*
     IF(SSSModel!$C$4="RR",OFFSET(Profiles!$K$2,$Z151,MAX(Profiles!$C$2,BZ$4-$W151)),
     IF(SSSModel!$C$4="ECC",$EA151*$EB151*IF(MAX(Escalation!$C$2,BZ$4-$W151)&gt;$DZ151-1,0,OFFSET(Escalation!$K$2,$Y151,MAX(Escalation!$C$2,BZ$4-$W151))),
     IF(SSSModel!$C$4="PV",IF(DX$4=$W151,$EA151*(1+SSSModel!$C$2),0),
     IF(SSSModel!$C$4="FCR",IF(AND(DX$4&gt;=$W151,OFFSET(Profiles!$K$2,$Z151,MAX(Profiles!$C$2,BZ$4-$W151))&gt;0),$EC151,0),0))))))</f>
        <v>0</v>
      </c>
      <c r="DY151" s="82">
        <f ca="1">IF($Y151=0,0,OFFSET(Escalation!$B$2,$Y151,0))</f>
        <v>0</v>
      </c>
      <c r="DZ151" s="80">
        <f ca="1">IF($Z151=0,0,COUNTIF(OFFSET(Profiles!$K$2,$Z151,0,1,50),"&gt;0"))</f>
        <v>0</v>
      </c>
      <c r="EA151" s="137">
        <f ca="1">IF($Z151=0,0,SUMPRODUCT(Profiles!$C$20:$BH$20,OFFSET(Profiles!$C$2,$Z151,0,1,Profiles!$B$1)))</f>
        <v>0</v>
      </c>
      <c r="EB151" s="24">
        <f>IF($Z151=0,0,((1-(1+DY151)/(1+SSSModel!$C$2))/(1-((1+DY151)/(1+SSSModel!$C$2))^DZ151))*(1+SSSModel!$C$2))</f>
        <v>0</v>
      </c>
      <c r="EC151" s="24">
        <f>IF($Z151=0,0,-PMT(SSSModel!$C$2,DZ151,EA151))</f>
        <v>0</v>
      </c>
    </row>
    <row r="152" spans="2:135" x14ac:dyDescent="0.35">
      <c r="C152" s="18">
        <f t="shared" si="18"/>
        <v>15</v>
      </c>
      <c r="D152" s="18">
        <f t="shared" si="19"/>
        <v>8</v>
      </c>
      <c r="E152" s="18">
        <f t="shared" ca="1" si="20"/>
        <v>0</v>
      </c>
      <c r="G152" s="25" t="str">
        <f ca="1">IF($E152=0,"",OFFSET(Resources!B$26,$E152,0))</f>
        <v/>
      </c>
      <c r="H152" s="25" t="str">
        <f ca="1">IF($E152=0,"",OFFSET(Resources!C$26,$E152,0))</f>
        <v/>
      </c>
      <c r="I152" s="25" t="str">
        <f ca="1">IF($E152=0,"",OFFSET(Resources!$E$26,$E152,0))</f>
        <v/>
      </c>
      <c r="J152" s="16">
        <v>1</v>
      </c>
      <c r="K152" s="16" t="s">
        <v>150</v>
      </c>
      <c r="L152" s="25" t="str">
        <f ca="1">OFFSET(Resources!$CG$24,0,$C152-1)</f>
        <v>Hourly Operating Cost</v>
      </c>
      <c r="M152" s="25" t="str">
        <f ca="1">OFFSET(Resources!$CG$25,0,$C152-1)</f>
        <v>O&amp;M</v>
      </c>
      <c r="N152" s="1">
        <v>1</v>
      </c>
      <c r="O152" s="7">
        <f ca="1">IF($E152=0,0,OFFSET(Resources!$CG$26,$E152,$C152-1))</f>
        <v>0</v>
      </c>
      <c r="P152" s="25" t="str">
        <f ca="1">OFFSET(Resources!$CG$26,0,$C152-1)</f>
        <v>$/Yr</v>
      </c>
      <c r="Q152" s="18">
        <f ca="1">IF($E152=0,0,OFFSET(GenAlts!$W$4,$E152,$D152-1))</f>
        <v>0</v>
      </c>
      <c r="R152" s="1">
        <v>1</v>
      </c>
      <c r="S152" t="str">
        <f ca="1">IF($E152=0,"",OFFSET(Resources!$R$26,$E152,0))</f>
        <v/>
      </c>
      <c r="T152" s="1"/>
      <c r="U152" s="25">
        <f ca="1">IF($E152=0,0,OFFSET(Resources!$AB$26,$E152,($C152-1)*Resources!$CI$20))</f>
        <v>0</v>
      </c>
      <c r="V152" s="1"/>
      <c r="W152">
        <f t="shared" ca="1" si="17"/>
        <v>0</v>
      </c>
      <c r="X152">
        <f>IF(T152="",0,MATCH(T152,Profiles!$A$3:$A$22,0))</f>
        <v>0</v>
      </c>
      <c r="Y152" s="10">
        <f ca="1">IF(U152=0,0,MATCH(U152,Escalation!$A$3:$A$18,0))</f>
        <v>0</v>
      </c>
      <c r="Z152">
        <f>IF(V152="",0,MATCH(V152,Profiles!$A$3:$A$22,0))</f>
        <v>0</v>
      </c>
      <c r="AA152" s="8"/>
      <c r="AB152" s="8">
        <v>0</v>
      </c>
      <c r="AC152" s="72">
        <f ca="1">IF(OR(AC$4&lt;$Q152,AC$4&gt;$Q152+IF($S152="",1000,$S152)-1),0,IF(MOD(AC$4-$Q152,IF($R152="",1000,$R152))=0,$O152,0))*IF($Y152&gt;0,(1+INDEX(Escalation!$B$3:$B$18,$Y152,0))^(AC$4-SSSModel!$C$5),1)*IF($X152=0,1,OFFSET(Profiles!$K$2,$X152,MAX(Profiles!$C$2,AC$4-$Q152)))*IF($AA152=1,(1+SSSModel!#REF!),1)</f>
        <v>0</v>
      </c>
      <c r="AD152" s="72">
        <f ca="1">IF(OR(AD$4&lt;$Q152,AD$4&gt;$Q152+IF($S152="",1000,$S152)-1),0,IF(MOD(AD$4-$Q152,IF($R152="",1000,$R152))=0,$O152,0))*IF($Y152&gt;0,(1+INDEX(Escalation!$B$3:$B$18,$Y152,0))^(AD$4-SSSModel!$C$5),1)*IF($X152=0,1,OFFSET(Profiles!$K$2,$X152,MAX(Profiles!$C$2,AD$4-$Q152)))*IF($AA152=1,(1+SSSModel!#REF!),1)</f>
        <v>0</v>
      </c>
      <c r="AE152" s="72">
        <f ca="1">IF(OR(AE$4&lt;$Q152,AE$4&gt;$Q152+IF($S152="",1000,$S152)-1),0,IF(MOD(AE$4-$Q152,IF($R152="",1000,$R152))=0,$O152,0))*IF($Y152&gt;0,(1+INDEX(Escalation!$B$3:$B$18,$Y152,0))^(AE$4-SSSModel!$C$5),1)*IF($X152=0,1,OFFSET(Profiles!$K$2,$X152,MAX(Profiles!$C$2,AE$4-$Q152)))*IF($AA152=1,(1+SSSModel!#REF!),1)</f>
        <v>0</v>
      </c>
      <c r="AF152" s="72">
        <f ca="1">IF(OR(AF$4&lt;$Q152,AF$4&gt;$Q152+IF($S152="",1000,$S152)-1),0,IF(MOD(AF$4-$Q152,IF($R152="",1000,$R152))=0,$O152,0))*IF($Y152&gt;0,(1+INDEX(Escalation!$B$3:$B$18,$Y152,0))^(AF$4-SSSModel!$C$5),1)*IF($X152=0,1,OFFSET(Profiles!$K$2,$X152,MAX(Profiles!$C$2,AF$4-$Q152)))*IF($AA152=1,(1+SSSModel!#REF!),1)</f>
        <v>0</v>
      </c>
      <c r="AG152" s="72">
        <f ca="1">IF(OR(AG$4&lt;$Q152,AG$4&gt;$Q152+IF($S152="",1000,$S152)-1),0,IF(MOD(AG$4-$Q152,IF($R152="",1000,$R152))=0,$O152,0))*IF($Y152&gt;0,(1+INDEX(Escalation!$B$3:$B$18,$Y152,0))^(AG$4-SSSModel!$C$5),1)*IF($X152=0,1,OFFSET(Profiles!$K$2,$X152,MAX(Profiles!$C$2,AG$4-$Q152)))*IF($AA152=1,(1+SSSModel!#REF!),1)</f>
        <v>0</v>
      </c>
      <c r="AH152" s="72">
        <f ca="1">IF(OR(AH$4&lt;$Q152,AH$4&gt;$Q152+IF($S152="",1000,$S152)-1),0,IF(MOD(AH$4-$Q152,IF($R152="",1000,$R152))=0,$O152,0))*IF($Y152&gt;0,(1+INDEX(Escalation!$B$3:$B$18,$Y152,0))^(AH$4-SSSModel!$C$5),1)*IF($X152=0,1,OFFSET(Profiles!$K$2,$X152,MAX(Profiles!$C$2,AH$4-$Q152)))*IF($AA152=1,(1+SSSModel!#REF!),1)</f>
        <v>0</v>
      </c>
      <c r="AI152" s="72">
        <f ca="1">IF(OR(AI$4&lt;$Q152,AI$4&gt;$Q152+IF($S152="",1000,$S152)-1),0,IF(MOD(AI$4-$Q152,IF($R152="",1000,$R152))=0,$O152,0))*IF($Y152&gt;0,(1+INDEX(Escalation!$B$3:$B$18,$Y152,0))^(AI$4-SSSModel!$C$5),1)*IF($X152=0,1,OFFSET(Profiles!$K$2,$X152,MAX(Profiles!$C$2,AI$4-$Q152)))*IF($AA152=1,(1+SSSModel!#REF!),1)</f>
        <v>0</v>
      </c>
      <c r="AJ152" s="72">
        <f ca="1">IF(OR(AJ$4&lt;$Q152,AJ$4&gt;$Q152+IF($S152="",1000,$S152)-1),0,IF(MOD(AJ$4-$Q152,IF($R152="",1000,$R152))=0,$O152,0))*IF($Y152&gt;0,(1+INDEX(Escalation!$B$3:$B$18,$Y152,0))^(AJ$4-SSSModel!$C$5),1)*IF($X152=0,1,OFFSET(Profiles!$K$2,$X152,MAX(Profiles!$C$2,AJ$4-$Q152)))*IF($AA152=1,(1+SSSModel!#REF!),1)</f>
        <v>0</v>
      </c>
      <c r="AK152" s="72">
        <f ca="1">IF(OR(AK$4&lt;$Q152,AK$4&gt;$Q152+IF($S152="",1000,$S152)-1),0,IF(MOD(AK$4-$Q152,IF($R152="",1000,$R152))=0,$O152,0))*IF($Y152&gt;0,(1+INDEX(Escalation!$B$3:$B$18,$Y152,0))^(AK$4-SSSModel!$C$5),1)*IF($X152=0,1,OFFSET(Profiles!$K$2,$X152,MAX(Profiles!$C$2,AK$4-$Q152)))*IF($AA152=1,(1+SSSModel!#REF!),1)</f>
        <v>0</v>
      </c>
      <c r="AL152" s="72">
        <f ca="1">IF(OR(AL$4&lt;$Q152,AL$4&gt;$Q152+IF($S152="",1000,$S152)-1),0,IF(MOD(AL$4-$Q152,IF($R152="",1000,$R152))=0,$O152,0))*IF($Y152&gt;0,(1+INDEX(Escalation!$B$3:$B$18,$Y152,0))^(AL$4-SSSModel!$C$5),1)*IF($X152=0,1,OFFSET(Profiles!$K$2,$X152,MAX(Profiles!$C$2,AL$4-$Q152)))*IF($AA152=1,(1+SSSModel!#REF!),1)</f>
        <v>0</v>
      </c>
      <c r="AM152" s="72">
        <f ca="1">IF(OR(AM$4&lt;$Q152,AM$4&gt;$Q152+IF($S152="",1000,$S152)-1),0,IF(MOD(AM$4-$Q152,IF($R152="",1000,$R152))=0,$O152,0))*IF($Y152&gt;0,(1+INDEX(Escalation!$B$3:$B$18,$Y152,0))^(AM$4-SSSModel!$C$5),1)*IF($X152=0,1,OFFSET(Profiles!$K$2,$X152,MAX(Profiles!$C$2,AM$4-$Q152)))*IF($AA152=1,(1+SSSModel!#REF!),1)</f>
        <v>0</v>
      </c>
      <c r="AN152" s="72">
        <f ca="1">IF(OR(AN$4&lt;$Q152,AN$4&gt;$Q152+IF($S152="",1000,$S152)-1),0,IF(MOD(AN$4-$Q152,IF($R152="",1000,$R152))=0,$O152,0))*IF($Y152&gt;0,(1+INDEX(Escalation!$B$3:$B$18,$Y152,0))^(AN$4-SSSModel!$C$5),1)*IF($X152=0,1,OFFSET(Profiles!$K$2,$X152,MAX(Profiles!$C$2,AN$4-$Q152)))*IF($AA152=1,(1+SSSModel!#REF!),1)</f>
        <v>0</v>
      </c>
      <c r="AO152" s="72">
        <f ca="1">IF(OR(AO$4&lt;$Q152,AO$4&gt;$Q152+IF($S152="",1000,$S152)-1),0,IF(MOD(AO$4-$Q152,IF($R152="",1000,$R152))=0,$O152,0))*IF($Y152&gt;0,(1+INDEX(Escalation!$B$3:$B$18,$Y152,0))^(AO$4-SSSModel!$C$5),1)*IF($X152=0,1,OFFSET(Profiles!$K$2,$X152,MAX(Profiles!$C$2,AO$4-$Q152)))*IF($AA152=1,(1+SSSModel!#REF!),1)</f>
        <v>0</v>
      </c>
      <c r="AP152" s="72">
        <f ca="1">IF(OR(AP$4&lt;$Q152,AP$4&gt;$Q152+IF($S152="",1000,$S152)-1),0,IF(MOD(AP$4-$Q152,IF($R152="",1000,$R152))=0,$O152,0))*IF($Y152&gt;0,(1+INDEX(Escalation!$B$3:$B$18,$Y152,0))^(AP$4-SSSModel!$C$5),1)*IF($X152=0,1,OFFSET(Profiles!$K$2,$X152,MAX(Profiles!$C$2,AP$4-$Q152)))*IF($AA152=1,(1+SSSModel!#REF!),1)</f>
        <v>0</v>
      </c>
      <c r="AQ152" s="72">
        <f ca="1">IF(OR(AQ$4&lt;$Q152,AQ$4&gt;$Q152+IF($S152="",1000,$S152)-1),0,IF(MOD(AQ$4-$Q152,IF($R152="",1000,$R152))=0,$O152,0))*IF($Y152&gt;0,(1+INDEX(Escalation!$B$3:$B$18,$Y152,0))^(AQ$4-SSSModel!$C$5),1)*IF($X152=0,1,OFFSET(Profiles!$K$2,$X152,MAX(Profiles!$C$2,AQ$4-$Q152)))*IF($AA152=1,(1+SSSModel!#REF!),1)</f>
        <v>0</v>
      </c>
      <c r="AR152" s="72">
        <f ca="1">IF(OR(AR$4&lt;$Q152,AR$4&gt;$Q152+IF($S152="",1000,$S152)-1),0,IF(MOD(AR$4-$Q152,IF($R152="",1000,$R152))=0,$O152,0))*IF($Y152&gt;0,(1+INDEX(Escalation!$B$3:$B$18,$Y152,0))^(AR$4-SSSModel!$C$5),1)*IF($X152=0,1,OFFSET(Profiles!$K$2,$X152,MAX(Profiles!$C$2,AR$4-$Q152)))*IF($AA152=1,(1+SSSModel!#REF!),1)</f>
        <v>0</v>
      </c>
      <c r="AS152" s="72">
        <f ca="1">IF(OR(AS$4&lt;$Q152,AS$4&gt;$Q152+IF($S152="",1000,$S152)-1),0,IF(MOD(AS$4-$Q152,IF($R152="",1000,$R152))=0,$O152,0))*IF($Y152&gt;0,(1+INDEX(Escalation!$B$3:$B$18,$Y152,0))^(AS$4-SSSModel!$C$5),1)*IF($X152=0,1,OFFSET(Profiles!$K$2,$X152,MAX(Profiles!$C$2,AS$4-$Q152)))*IF($AA152=1,(1+SSSModel!#REF!),1)</f>
        <v>0</v>
      </c>
      <c r="AT152" s="72">
        <f ca="1">IF(OR(AT$4&lt;$Q152,AT$4&gt;$Q152+IF($S152="",1000,$S152)-1),0,IF(MOD(AT$4-$Q152,IF($R152="",1000,$R152))=0,$O152,0))*IF($Y152&gt;0,(1+INDEX(Escalation!$B$3:$B$18,$Y152,0))^(AT$4-SSSModel!$C$5),1)*IF($X152=0,1,OFFSET(Profiles!$K$2,$X152,MAX(Profiles!$C$2,AT$4-$Q152)))*IF($AA152=1,(1+SSSModel!#REF!),1)</f>
        <v>0</v>
      </c>
      <c r="AU152" s="72">
        <f ca="1">IF(OR(AU$4&lt;$Q152,AU$4&gt;$Q152+IF($S152="",1000,$S152)-1),0,IF(MOD(AU$4-$Q152,IF($R152="",1000,$R152))=0,$O152,0))*IF($Y152&gt;0,(1+INDEX(Escalation!$B$3:$B$18,$Y152,0))^(AU$4-SSSModel!$C$5),1)*IF($X152=0,1,OFFSET(Profiles!$K$2,$X152,MAX(Profiles!$C$2,AU$4-$Q152)))*IF($AA152=1,(1+SSSModel!#REF!),1)</f>
        <v>0</v>
      </c>
      <c r="AV152" s="72">
        <f ca="1">IF(OR(AV$4&lt;$Q152,AV$4&gt;$Q152+IF($S152="",1000,$S152)-1),0,IF(MOD(AV$4-$Q152,IF($R152="",1000,$R152))=0,$O152,0))*IF($Y152&gt;0,(1+INDEX(Escalation!$B$3:$B$18,$Y152,0))^(AV$4-SSSModel!$C$5),1)*IF($X152=0,1,OFFSET(Profiles!$K$2,$X152,MAX(Profiles!$C$2,AV$4-$Q152)))*IF($AA152=1,(1+SSSModel!#REF!),1)</f>
        <v>0</v>
      </c>
      <c r="AW152" s="72">
        <f ca="1">IF(OR(AW$4&lt;$Q152,AW$4&gt;$Q152+IF($S152="",1000,$S152)-1),0,IF(MOD(AW$4-$Q152,IF($R152="",1000,$R152))=0,$O152,0))*IF($Y152&gt;0,(1+INDEX(Escalation!$B$3:$B$18,$Y152,0))^(AW$4-SSSModel!$C$5),1)*IF($X152=0,1,OFFSET(Profiles!$K$2,$X152,MAX(Profiles!$C$2,AW$4-$Q152)))*IF($AA152=1,(1+SSSModel!#REF!),1)</f>
        <v>0</v>
      </c>
      <c r="AX152" s="72">
        <f ca="1">IF(OR(AX$4&lt;$Q152,AX$4&gt;$Q152+IF($S152="",1000,$S152)-1),0,IF(MOD(AX$4-$Q152,IF($R152="",1000,$R152))=0,$O152,0))*IF($Y152&gt;0,(1+INDEX(Escalation!$B$3:$B$18,$Y152,0))^(AX$4-SSSModel!$C$5),1)*IF($X152=0,1,OFFSET(Profiles!$K$2,$X152,MAX(Profiles!$C$2,AX$4-$Q152)))*IF($AA152=1,(1+SSSModel!#REF!),1)</f>
        <v>0</v>
      </c>
      <c r="AY152" s="72">
        <f ca="1">IF(OR(AY$4&lt;$Q152,AY$4&gt;$Q152+IF($S152="",1000,$S152)-1),0,IF(MOD(AY$4-$Q152,IF($R152="",1000,$R152))=0,$O152,0))*IF($Y152&gt;0,(1+INDEX(Escalation!$B$3:$B$18,$Y152,0))^(AY$4-SSSModel!$C$5),1)*IF($X152=0,1,OFFSET(Profiles!$K$2,$X152,MAX(Profiles!$C$2,AY$4-$Q152)))*IF($AA152=1,(1+SSSModel!#REF!),1)</f>
        <v>0</v>
      </c>
      <c r="AZ152" s="72">
        <f ca="1">IF(OR(AZ$4&lt;$Q152,AZ$4&gt;$Q152+IF($S152="",1000,$S152)-1),0,IF(MOD(AZ$4-$Q152,IF($R152="",1000,$R152))=0,$O152,0))*IF($Y152&gt;0,(1+INDEX(Escalation!$B$3:$B$18,$Y152,0))^(AZ$4-SSSModel!$C$5),1)*IF($X152=0,1,OFFSET(Profiles!$K$2,$X152,MAX(Profiles!$C$2,AZ$4-$Q152)))*IF($AA152=1,(1+SSSModel!#REF!),1)</f>
        <v>0</v>
      </c>
      <c r="BA152" s="72">
        <f ca="1">IF(OR(BA$4&lt;$Q152,BA$4&gt;$Q152+IF($S152="",1000,$S152)-1),0,IF(MOD(BA$4-$Q152,IF($R152="",1000,$R152))=0,$O152,0))*IF($Y152&gt;0,(1+INDEX(Escalation!$B$3:$B$18,$Y152,0))^(BA$4-SSSModel!$C$5),1)*IF($X152=0,1,OFFSET(Profiles!$K$2,$X152,MAX(Profiles!$C$2,BA$4-$Q152)))*IF($AA152=1,(1+SSSModel!#REF!),1)</f>
        <v>0</v>
      </c>
      <c r="BB152" s="72">
        <f ca="1">IF(OR(BB$4&lt;$Q152,BB$4&gt;$Q152+IF($S152="",1000,$S152)-1),0,IF(MOD(BB$4-$Q152,IF($R152="",1000,$R152))=0,$O152,0))*IF($Y152&gt;0,(1+INDEX(Escalation!$B$3:$B$18,$Y152,0))^(BB$4-SSSModel!$C$5),1)*IF($X152=0,1,OFFSET(Profiles!$K$2,$X152,MAX(Profiles!$C$2,BB$4-$Q152)))*IF($AA152=1,(1+SSSModel!#REF!),1)</f>
        <v>0</v>
      </c>
      <c r="BC152" s="72">
        <f ca="1">IF(OR(BC$4&lt;$Q152,BC$4&gt;$Q152+IF($S152="",1000,$S152)-1),0,IF(MOD(BC$4-$Q152,IF($R152="",1000,$R152))=0,$O152,0))*IF($Y152&gt;0,(1+INDEX(Escalation!$B$3:$B$18,$Y152,0))^(BC$4-SSSModel!$C$5),1)*IF($X152=0,1,OFFSET(Profiles!$K$2,$X152,MAX(Profiles!$C$2,BC$4-$Q152)))*IF($AA152=1,(1+SSSModel!#REF!),1)</f>
        <v>0</v>
      </c>
      <c r="BD152" s="72">
        <f ca="1">IF(OR(BD$4&lt;$Q152,BD$4&gt;$Q152+IF($S152="",1000,$S152)-1),0,IF(MOD(BD$4-$Q152,IF($R152="",1000,$R152))=0,$O152,0))*IF($Y152&gt;0,(1+INDEX(Escalation!$B$3:$B$18,$Y152,0))^(BD$4-SSSModel!$C$5),1)*IF($X152=0,1,OFFSET(Profiles!$K$2,$X152,MAX(Profiles!$C$2,BD$4-$Q152)))*IF($AA152=1,(1+SSSModel!#REF!),1)</f>
        <v>0</v>
      </c>
      <c r="BE152" s="72">
        <f ca="1">IF(OR(BE$4&lt;$Q152,BE$4&gt;$Q152+IF($S152="",1000,$S152)-1),0,IF(MOD(BE$4-$Q152,IF($R152="",1000,$R152))=0,$O152,0))*IF($Y152&gt;0,(1+INDEX(Escalation!$B$3:$B$18,$Y152,0))^(BE$4-SSSModel!$C$5),1)*IF($X152=0,1,OFFSET(Profiles!$K$2,$X152,MAX(Profiles!$C$2,BE$4-$Q152)))*IF($AA152=1,(1+SSSModel!#REF!),1)</f>
        <v>0</v>
      </c>
      <c r="BF152" s="72">
        <f ca="1">IF(OR(BF$4&lt;$Q152,BF$4&gt;$Q152+IF($S152="",1000,$S152)-1),0,IF(MOD(BF$4-$Q152,IF($R152="",1000,$R152))=0,$O152,0))*IF($Y152&gt;0,(1+INDEX(Escalation!$B$3:$B$18,$Y152,0))^(BF$4-SSSModel!$C$5),1)*IF($X152=0,1,OFFSET(Profiles!$K$2,$X152,MAX(Profiles!$C$2,BF$4-$Q152)))*IF($AA152=1,(1+SSSModel!#REF!),1)</f>
        <v>0</v>
      </c>
      <c r="BG152" s="72">
        <f ca="1">IF(OR(BG$4&lt;$Q152,BG$4&gt;$Q152+IF($S152="",1000,$S152)-1),0,IF(MOD(BG$4-$Q152,IF($R152="",1000,$R152))=0,$O152,0))*IF($Y152&gt;0,(1+INDEX(Escalation!$B$3:$B$18,$Y152,0))^(BG$4-SSSModel!$C$5),1)*IF($X152=0,1,OFFSET(Profiles!$K$2,$X152,MAX(Profiles!$C$2,BG$4-$Q152)))*IF($AA152=1,(1+SSSModel!#REF!),1)</f>
        <v>0</v>
      </c>
      <c r="BH152" s="72">
        <f ca="1">IF(OR(BH$4&lt;$Q152,BH$4&gt;$Q152+IF($S152="",1000,$S152)-1),0,IF(MOD(BH$4-$Q152,IF($R152="",1000,$R152))=0,$O152,0))*IF($Y152&gt;0,(1+INDEX(Escalation!$B$3:$B$18,$Y152,0))^(BH$4-SSSModel!$C$5),1)*IF($X152=0,1,OFFSET(Profiles!$K$2,$X152,MAX(Profiles!$C$2,BH$4-$Q152)))*IF($AA152=1,(1+SSSModel!#REF!),1)</f>
        <v>0</v>
      </c>
      <c r="BI152" s="72">
        <f ca="1">IF(OR(BI$4&lt;$Q152,BI$4&gt;$Q152+IF($S152="",1000,$S152)-1),0,IF(MOD(BI$4-$Q152,IF($R152="",1000,$R152))=0,$O152,0))*IF($Y152&gt;0,(1+INDEX(Escalation!$B$3:$B$18,$Y152,0))^(BI$4-SSSModel!$C$5),1)*IF($X152=0,1,OFFSET(Profiles!$K$2,$X152,MAX(Profiles!$C$2,BI$4-$Q152)))*IF($AA152=1,(1+SSSModel!#REF!),1)</f>
        <v>0</v>
      </c>
      <c r="BJ152" s="72">
        <f ca="1">IF(OR(BJ$4&lt;$Q152,BJ$4&gt;$Q152+IF($S152="",1000,$S152)-1),0,IF(MOD(BJ$4-$Q152,IF($R152="",1000,$R152))=0,$O152,0))*IF($Y152&gt;0,(1+INDEX(Escalation!$B$3:$B$18,$Y152,0))^(BJ$4-SSSModel!$C$5),1)*IF($X152=0,1,OFFSET(Profiles!$K$2,$X152,MAX(Profiles!$C$2,BJ$4-$Q152)))*IF($AA152=1,(1+SSSModel!#REF!),1)</f>
        <v>0</v>
      </c>
      <c r="BK152" s="72">
        <f ca="1">IF(OR(BK$4&lt;$Q152,BK$4&gt;$Q152+IF($S152="",1000,$S152)-1),0,IF(MOD(BK$4-$Q152,IF($R152="",1000,$R152))=0,$O152,0))*IF($Y152&gt;0,(1+INDEX(Escalation!$B$3:$B$18,$Y152,0))^(BK$4-SSSModel!$C$5),1)*IF($X152=0,1,OFFSET(Profiles!$K$2,$X152,MAX(Profiles!$C$2,BK$4-$Q152)))*IF($AA152=1,(1+SSSModel!#REF!),1)</f>
        <v>0</v>
      </c>
      <c r="BL152" s="72">
        <f ca="1">IF(OR(BL$4&lt;$Q152,BL$4&gt;$Q152+IF($S152="",1000,$S152)-1),0,IF(MOD(BL$4-$Q152,IF($R152="",1000,$R152))=0,$O152,0))*IF($Y152&gt;0,(1+INDEX(Escalation!$B$3:$B$18,$Y152,0))^(BL$4-SSSModel!$C$5),1)*IF($X152=0,1,OFFSET(Profiles!$K$2,$X152,MAX(Profiles!$C$2,BL$4-$Q152)))*IF($AA152=1,(1+SSSModel!#REF!),1)</f>
        <v>0</v>
      </c>
      <c r="BM152" s="72">
        <f ca="1">IF(OR(BM$4&lt;$Q152,BM$4&gt;$Q152+IF($S152="",1000,$S152)-1),0,IF(MOD(BM$4-$Q152,IF($R152="",1000,$R152))=0,$O152,0))*IF($Y152&gt;0,(1+INDEX(Escalation!$B$3:$B$18,$Y152,0))^(BM$4-SSSModel!$C$5),1)*IF($X152=0,1,OFFSET(Profiles!$K$2,$X152,MAX(Profiles!$C$2,BM$4-$Q152)))*IF($AA152=1,(1+SSSModel!#REF!),1)</f>
        <v>0</v>
      </c>
      <c r="BN152" s="72">
        <f ca="1">IF(OR(BN$4&lt;$Q152,BN$4&gt;$Q152+IF($S152="",1000,$S152)-1),0,IF(MOD(BN$4-$Q152,IF($R152="",1000,$R152))=0,$O152,0))*IF($Y152&gt;0,(1+INDEX(Escalation!$B$3:$B$18,$Y152,0))^(BN$4-SSSModel!$C$5),1)*IF($X152=0,1,OFFSET(Profiles!$K$2,$X152,MAX(Profiles!$C$2,BN$4-$Q152)))*IF($AA152=1,(1+SSSModel!#REF!),1)</f>
        <v>0</v>
      </c>
      <c r="BO152" s="72">
        <f ca="1">IF(OR(BO$4&lt;$Q152,BO$4&gt;$Q152+IF($S152="",1000,$S152)-1),0,IF(MOD(BO$4-$Q152,IF($R152="",1000,$R152))=0,$O152,0))*IF($Y152&gt;0,(1+INDEX(Escalation!$B$3:$B$18,$Y152,0))^(BO$4-SSSModel!$C$5),1)*IF($X152=0,1,OFFSET(Profiles!$K$2,$X152,MAX(Profiles!$C$2,BO$4-$Q152)))*IF($AA152=1,(1+SSSModel!#REF!),1)</f>
        <v>0</v>
      </c>
      <c r="BP152" s="72">
        <f ca="1">IF(OR(BP$4&lt;$Q152,BP$4&gt;$Q152+IF($S152="",1000,$S152)-1),0,IF(MOD(BP$4-$Q152,IF($R152="",1000,$R152))=0,$O152,0))*IF($Y152&gt;0,(1+INDEX(Escalation!$B$3:$B$18,$Y152,0))^(BP$4-SSSModel!$C$5),1)*IF($X152=0,1,OFFSET(Profiles!$K$2,$X152,MAX(Profiles!$C$2,BP$4-$Q152)))*IF($AA152=1,(1+SSSModel!#REF!),1)</f>
        <v>0</v>
      </c>
      <c r="BQ152" s="72">
        <f ca="1">IF(OR(BQ$4&lt;$Q152,BQ$4&gt;$Q152+IF($S152="",1000,$S152)-1),0,IF(MOD(BQ$4-$Q152,IF($R152="",1000,$R152))=0,$O152,0))*IF($Y152&gt;0,(1+INDEX(Escalation!$B$3:$B$18,$Y152,0))^(BQ$4-SSSModel!$C$5),1)*IF($X152=0,1,OFFSET(Profiles!$K$2,$X152,MAX(Profiles!$C$2,BQ$4-$Q152)))*IF($AA152=1,(1+SSSModel!#REF!),1)</f>
        <v>0</v>
      </c>
      <c r="BR152" s="72">
        <f ca="1">IF(OR(BR$4&lt;$Q152,BR$4&gt;$Q152+IF($S152="",1000,$S152)-1),0,IF(MOD(BR$4-$Q152,IF($R152="",1000,$R152))=0,$O152,0))*IF($Y152&gt;0,(1+INDEX(Escalation!$B$3:$B$18,$Y152,0))^(BR$4-SSSModel!$C$5),1)*IF($X152=0,1,OFFSET(Profiles!$K$2,$X152,MAX(Profiles!$C$2,BR$4-$Q152)))*IF($AA152=1,(1+SSSModel!#REF!),1)</f>
        <v>0</v>
      </c>
      <c r="BS152" s="72">
        <f ca="1">IF(OR(BS$4&lt;$Q152,BS$4&gt;$Q152+IF($S152="",1000,$S152)-1),0,IF(MOD(BS$4-$Q152,IF($R152="",1000,$R152))=0,$O152,0))*IF($Y152&gt;0,(1+INDEX(Escalation!$B$3:$B$18,$Y152,0))^(BS$4-SSSModel!$C$5),1)*IF($X152=0,1,OFFSET(Profiles!$K$2,$X152,MAX(Profiles!$C$2,BS$4-$Q152)))*IF($AA152=1,(1+SSSModel!#REF!),1)</f>
        <v>0</v>
      </c>
      <c r="BT152" s="72">
        <f ca="1">IF(OR(BT$4&lt;$Q152,BT$4&gt;$Q152+IF($S152="",1000,$S152)-1),0,IF(MOD(BT$4-$Q152,IF($R152="",1000,$R152))=0,$O152,0))*IF($Y152&gt;0,(1+INDEX(Escalation!$B$3:$B$18,$Y152,0))^(BT$4-SSSModel!$C$5),1)*IF($X152=0,1,OFFSET(Profiles!$K$2,$X152,MAX(Profiles!$C$2,BT$4-$Q152)))*IF($AA152=1,(1+SSSModel!#REF!),1)</f>
        <v>0</v>
      </c>
      <c r="BU152" s="72">
        <f ca="1">IF(OR(BU$4&lt;$Q152,BU$4&gt;$Q152+IF($S152="",1000,$S152)-1),0,IF(MOD(BU$4-$Q152,IF($R152="",1000,$R152))=0,$O152,0))*IF($Y152&gt;0,(1+INDEX(Escalation!$B$3:$B$18,$Y152,0))^(BU$4-SSSModel!$C$5),1)*IF($X152=0,1,OFFSET(Profiles!$K$2,$X152,MAX(Profiles!$C$2,BU$4-$Q152)))*IF($AA152=1,(1+SSSModel!#REF!),1)</f>
        <v>0</v>
      </c>
      <c r="BV152" s="72">
        <f ca="1">IF(OR(BV$4&lt;$Q152,BV$4&gt;$Q152+IF($S152="",1000,$S152)-1),0,IF(MOD(BV$4-$Q152,IF($R152="",1000,$R152))=0,$O152,0))*IF($Y152&gt;0,(1+INDEX(Escalation!$B$3:$B$18,$Y152,0))^(BV$4-SSSModel!$C$5),1)*IF($X152=0,1,OFFSET(Profiles!$K$2,$X152,MAX(Profiles!$C$2,BV$4-$Q152)))*IF($AA152=1,(1+SSSModel!#REF!),1)</f>
        <v>0</v>
      </c>
      <c r="BW152" s="72">
        <f ca="1">IF(OR(BW$4&lt;$Q152,BW$4&gt;$Q152+IF($S152="",1000,$S152)-1),0,IF(MOD(BW$4-$Q152,IF($R152="",1000,$R152))=0,$O152,0))*IF($Y152&gt;0,(1+INDEX(Escalation!$B$3:$B$18,$Y152,0))^(BW$4-SSSModel!$C$5),1)*IF($X152=0,1,OFFSET(Profiles!$K$2,$X152,MAX(Profiles!$C$2,BW$4-$Q152)))*IF($AA152=1,(1+SSSModel!#REF!),1)</f>
        <v>0</v>
      </c>
      <c r="BX152" s="72">
        <f ca="1">IF(OR(BX$4&lt;$Q152,BX$4&gt;$Q152+IF($S152="",1000,$S152)-1),0,IF(MOD(BX$4-$Q152,IF($R152="",1000,$R152))=0,$O152,0))*IF($Y152&gt;0,(1+INDEX(Escalation!$B$3:$B$18,$Y152,0))^(BX$4-SSSModel!$C$5),1)*IF($X152=0,1,OFFSET(Profiles!$K$2,$X152,MAX(Profiles!$C$2,BX$4-$Q152)))*IF($AA152=1,(1+SSSModel!#REF!),1)</f>
        <v>0</v>
      </c>
      <c r="BY152" s="72">
        <f ca="1">IF(OR(BY$4&lt;$Q152,BY$4&gt;$Q152+IF($S152="",1000,$S152)-1),0,IF(MOD(BY$4-$Q152,IF($R152="",1000,$R152))=0,$O152,0))*IF($Y152&gt;0,(1+INDEX(Escalation!$B$3:$B$18,$Y152,0))^(BY$4-SSSModel!$C$5),1)*IF($X152=0,1,OFFSET(Profiles!$K$2,$X152,MAX(Profiles!$C$2,BY$4-$Q152)))*IF($AA152=1,(1+SSSModel!#REF!),1)</f>
        <v>0</v>
      </c>
      <c r="BZ152" s="72">
        <f ca="1">IF(OR(BZ$4&lt;$Q152,BZ$4&gt;$Q152+IF($S152="",1000,$S152)-1),0,IF(MOD(BZ$4-$Q152,IF($R152="",1000,$R152))=0,$O152,0))*IF($Y152&gt;0,(1+INDEX(Escalation!$B$3:$B$18,$Y152,0))^(BZ$4-SSSModel!$C$5),1)*IF($X152=0,1,OFFSET(Profiles!$K$2,$X152,MAX(Profiles!$C$2,BZ$4-$Q152)))*IF($AA152=1,(1+SSSModel!#REF!),1)</f>
        <v>0</v>
      </c>
      <c r="CA152" s="134">
        <f ca="1">IF(OR($Z152=0,SSSModel!$C$4="CF"),AC152,
IF(LEFT($V152,3)="ON_",
     IF(SSSModel!$C$4="RR",SUMPRODUCT(OFFSET($AC152,0,0,1,$CB$2),OFFSET(Profiles!$K$28,($Z152-1)*(Profiles!$I$26+1)+CA$4-SSSModel!$C$3+1,0,1,$CB$2)),
     IF(SSSModel!$C$4="ECC",$EA152*$EB152*SUMPRODUCT(OFFSET($AC152,0,MAX(0,CA$4-$DZ152-$CA$4+1),1,MIN($DZ152,CA$4-$CA$4+1)),OFFSET(Escalation!$K$24,($Y152-1)*(Escalation!$I$22+1)+CA$4-SSSModel!$C$3+1,MAX(0,CA$4-$DZ152-$CA$4+1),1,MIN($DZ152,CA$4-$CA$4+1))),
     IF(SSSModel!$C$4="PV",AC152*$EA152*(1+SSSModel!$C$2),
     IF(SSSModel!$C$4="FCR",$EC152*SUM(OFFSET($AC152,0,MAX(CA$4-$AC$4-$DZ152+1,0),1,MIN($DZ152,CA$4-$AC$4+1))),0)))),
SUM($AC152:$BZ152)*
     IF(SSSModel!$C$4="RR",OFFSET(Profiles!$K$2,$Z152,MAX(Profiles!$C$2,AC$4-$W152)),
     IF(SSSModel!$C$4="ECC",$EA152*$EB152*IF(MAX(Escalation!$C$2,AC$4-$W152)&gt;$DZ152-1,0,OFFSET(Escalation!$K$2,$Y152,MAX(Escalation!$C$2,AC$4-$W152))),
     IF(SSSModel!$C$4="PV",IF(CA$4=$W152,$EA152*(1+SSSModel!$C$2),0),
     IF(SSSModel!$C$4="FCR",IF(AND(CA$4&gt;=$W152,OFFSET(Profiles!$K$2,$Z152,MAX(Profiles!$C$2,AC$4-$W152))&gt;0),$EC152,0),0))))))</f>
        <v>0</v>
      </c>
      <c r="CB152" s="135">
        <f ca="1">IF(OR($Z152=0,SSSModel!$C$4="CF"),AD152,
IF(LEFT($V152,3)="ON_",
     IF(SSSModel!$C$4="RR",SUMPRODUCT(OFFSET($AC152,0,0,1,$CB$2),OFFSET(Profiles!$K$28,($Z152-1)*(Profiles!$I$26+1)+CB$4-SSSModel!$C$3+1,0,1,$CB$2)),
     IF(SSSModel!$C$4="ECC",$EA152*$EB152*SUMPRODUCT(OFFSET($AC152,0,MAX(0,CB$4-$DZ152-$CA$4+1),1,MIN($DZ152,CB$4-$CA$4+1)),OFFSET(Escalation!$K$24,($Y152-1)*(Escalation!$I$22+1)+CB$4-SSSModel!$C$3+1,MAX(0,CB$4-$DZ152-$CA$4+1),1,MIN($DZ152,CB$4-$CA$4+1))),
     IF(SSSModel!$C$4="PV",AD152*$EA152*(1+SSSModel!$C$2),
     IF(SSSModel!$C$4="FCR",$EC152*SUM(OFFSET($AC152,0,MAX(CB$4-$AC$4-$DZ152+1,0),1,MIN($DZ152,CB$4-$AC$4+1))),0)))),
SUM($AC152:$BZ152)*
     IF(SSSModel!$C$4="RR",OFFSET(Profiles!$K$2,$Z152,MAX(Profiles!$C$2,AD$4-$W152)),
     IF(SSSModel!$C$4="ECC",$EA152*$EB152*IF(MAX(Escalation!$C$2,AD$4-$W152)&gt;$DZ152-1,0,OFFSET(Escalation!$K$2,$Y152,MAX(Escalation!$C$2,AD$4-$W152))),
     IF(SSSModel!$C$4="PV",IF(CB$4=$W152,$EA152*(1+SSSModel!$C$2),0),
     IF(SSSModel!$C$4="FCR",IF(AND(CB$4&gt;=$W152,OFFSET(Profiles!$K$2,$Z152,MAX(Profiles!$C$2,AD$4-$W152))&gt;0),$EC152,0),0))))))</f>
        <v>0</v>
      </c>
      <c r="CC152" s="135">
        <f ca="1">IF(OR($Z152=0,SSSModel!$C$4="CF"),AE152,
IF(LEFT($V152,3)="ON_",
     IF(SSSModel!$C$4="RR",SUMPRODUCT(OFFSET($AC152,0,0,1,$CB$2),OFFSET(Profiles!$K$28,($Z152-1)*(Profiles!$I$26+1)+CC$4-SSSModel!$C$3+1,0,1,$CB$2)),
     IF(SSSModel!$C$4="ECC",$EA152*$EB152*SUMPRODUCT(OFFSET($AC152,0,MAX(0,CC$4-$DZ152-$CA$4+1),1,MIN($DZ152,CC$4-$CA$4+1)),OFFSET(Escalation!$K$24,($Y152-1)*(Escalation!$I$22+1)+CC$4-SSSModel!$C$3+1,MAX(0,CC$4-$DZ152-$CA$4+1),1,MIN($DZ152,CC$4-$CA$4+1))),
     IF(SSSModel!$C$4="PV",AE152*$EA152*(1+SSSModel!$C$2),
     IF(SSSModel!$C$4="FCR",$EC152*SUM(OFFSET($AC152,0,MAX(CC$4-$AC$4-$DZ152+1,0),1,MIN($DZ152,CC$4-$AC$4+1))),0)))),
SUM($AC152:$BZ152)*
     IF(SSSModel!$C$4="RR",OFFSET(Profiles!$K$2,$Z152,MAX(Profiles!$C$2,AE$4-$W152)),
     IF(SSSModel!$C$4="ECC",$EA152*$EB152*IF(MAX(Escalation!$C$2,AE$4-$W152)&gt;$DZ152-1,0,OFFSET(Escalation!$K$2,$Y152,MAX(Escalation!$C$2,AE$4-$W152))),
     IF(SSSModel!$C$4="PV",IF(CC$4=$W152,$EA152*(1+SSSModel!$C$2),0),
     IF(SSSModel!$C$4="FCR",IF(AND(CC$4&gt;=$W152,OFFSET(Profiles!$K$2,$Z152,MAX(Profiles!$C$2,AE$4-$W152))&gt;0),$EC152,0),0))))))</f>
        <v>0</v>
      </c>
      <c r="CD152" s="135">
        <f ca="1">IF(OR($Z152=0,SSSModel!$C$4="CF"),AF152,
IF(LEFT($V152,3)="ON_",
     IF(SSSModel!$C$4="RR",SUMPRODUCT(OFFSET($AC152,0,0,1,$CB$2),OFFSET(Profiles!$K$28,($Z152-1)*(Profiles!$I$26+1)+CD$4-SSSModel!$C$3+1,0,1,$CB$2)),
     IF(SSSModel!$C$4="ECC",$EA152*$EB152*SUMPRODUCT(OFFSET($AC152,0,MAX(0,CD$4-$DZ152-$CA$4+1),1,MIN($DZ152,CD$4-$CA$4+1)),OFFSET(Escalation!$K$24,($Y152-1)*(Escalation!$I$22+1)+CD$4-SSSModel!$C$3+1,MAX(0,CD$4-$DZ152-$CA$4+1),1,MIN($DZ152,CD$4-$CA$4+1))),
     IF(SSSModel!$C$4="PV",AF152*$EA152*(1+SSSModel!$C$2),
     IF(SSSModel!$C$4="FCR",$EC152*SUM(OFFSET($AC152,0,MAX(CD$4-$AC$4-$DZ152+1,0),1,MIN($DZ152,CD$4-$AC$4+1))),0)))),
SUM($AC152:$BZ152)*
     IF(SSSModel!$C$4="RR",OFFSET(Profiles!$K$2,$Z152,MAX(Profiles!$C$2,AF$4-$W152)),
     IF(SSSModel!$C$4="ECC",$EA152*$EB152*IF(MAX(Escalation!$C$2,AF$4-$W152)&gt;$DZ152-1,0,OFFSET(Escalation!$K$2,$Y152,MAX(Escalation!$C$2,AF$4-$W152))),
     IF(SSSModel!$C$4="PV",IF(CD$4=$W152,$EA152*(1+SSSModel!$C$2),0),
     IF(SSSModel!$C$4="FCR",IF(AND(CD$4&gt;=$W152,OFFSET(Profiles!$K$2,$Z152,MAX(Profiles!$C$2,AF$4-$W152))&gt;0),$EC152,0),0))))))</f>
        <v>0</v>
      </c>
      <c r="CE152" s="135">
        <f ca="1">IF(OR($Z152=0,SSSModel!$C$4="CF"),AG152,
IF(LEFT($V152,3)="ON_",
     IF(SSSModel!$C$4="RR",SUMPRODUCT(OFFSET($AC152,0,0,1,$CB$2),OFFSET(Profiles!$K$28,($Z152-1)*(Profiles!$I$26+1)+CE$4-SSSModel!$C$3+1,0,1,$CB$2)),
     IF(SSSModel!$C$4="ECC",$EA152*$EB152*SUMPRODUCT(OFFSET($AC152,0,MAX(0,CE$4-$DZ152-$CA$4+1),1,MIN($DZ152,CE$4-$CA$4+1)),OFFSET(Escalation!$K$24,($Y152-1)*(Escalation!$I$22+1)+CE$4-SSSModel!$C$3+1,MAX(0,CE$4-$DZ152-$CA$4+1),1,MIN($DZ152,CE$4-$CA$4+1))),
     IF(SSSModel!$C$4="PV",AG152*$EA152*(1+SSSModel!$C$2),
     IF(SSSModel!$C$4="FCR",$EC152*SUM(OFFSET($AC152,0,MAX(CE$4-$AC$4-$DZ152+1,0),1,MIN($DZ152,CE$4-$AC$4+1))),0)))),
SUM($AC152:$BZ152)*
     IF(SSSModel!$C$4="RR",OFFSET(Profiles!$K$2,$Z152,MAX(Profiles!$C$2,AG$4-$W152)),
     IF(SSSModel!$C$4="ECC",$EA152*$EB152*IF(MAX(Escalation!$C$2,AG$4-$W152)&gt;$DZ152-1,0,OFFSET(Escalation!$K$2,$Y152,MAX(Escalation!$C$2,AG$4-$W152))),
     IF(SSSModel!$C$4="PV",IF(CE$4=$W152,$EA152*(1+SSSModel!$C$2),0),
     IF(SSSModel!$C$4="FCR",IF(AND(CE$4&gt;=$W152,OFFSET(Profiles!$K$2,$Z152,MAX(Profiles!$C$2,AG$4-$W152))&gt;0),$EC152,0),0))))))</f>
        <v>0</v>
      </c>
      <c r="CF152" s="135">
        <f ca="1">IF(OR($Z152=0,SSSModel!$C$4="CF"),AH152,
IF(LEFT($V152,3)="ON_",
     IF(SSSModel!$C$4="RR",SUMPRODUCT(OFFSET($AC152,0,0,1,$CB$2),OFFSET(Profiles!$K$28,($Z152-1)*(Profiles!$I$26+1)+CF$4-SSSModel!$C$3+1,0,1,$CB$2)),
     IF(SSSModel!$C$4="ECC",$EA152*$EB152*SUMPRODUCT(OFFSET($AC152,0,MAX(0,CF$4-$DZ152-$CA$4+1),1,MIN($DZ152,CF$4-$CA$4+1)),OFFSET(Escalation!$K$24,($Y152-1)*(Escalation!$I$22+1)+CF$4-SSSModel!$C$3+1,MAX(0,CF$4-$DZ152-$CA$4+1),1,MIN($DZ152,CF$4-$CA$4+1))),
     IF(SSSModel!$C$4="PV",AH152*$EA152*(1+SSSModel!$C$2),
     IF(SSSModel!$C$4="FCR",$EC152*SUM(OFFSET($AC152,0,MAX(CF$4-$AC$4-$DZ152+1,0),1,MIN($DZ152,CF$4-$AC$4+1))),0)))),
SUM($AC152:$BZ152)*
     IF(SSSModel!$C$4="RR",OFFSET(Profiles!$K$2,$Z152,MAX(Profiles!$C$2,AH$4-$W152)),
     IF(SSSModel!$C$4="ECC",$EA152*$EB152*IF(MAX(Escalation!$C$2,AH$4-$W152)&gt;$DZ152-1,0,OFFSET(Escalation!$K$2,$Y152,MAX(Escalation!$C$2,AH$4-$W152))),
     IF(SSSModel!$C$4="PV",IF(CF$4=$W152,$EA152*(1+SSSModel!$C$2),0),
     IF(SSSModel!$C$4="FCR",IF(AND(CF$4&gt;=$W152,OFFSET(Profiles!$K$2,$Z152,MAX(Profiles!$C$2,AH$4-$W152))&gt;0),$EC152,0),0))))))</f>
        <v>0</v>
      </c>
      <c r="CG152" s="135">
        <f ca="1">IF(OR($Z152=0,SSSModel!$C$4="CF"),AI152,
IF(LEFT($V152,3)="ON_",
     IF(SSSModel!$C$4="RR",SUMPRODUCT(OFFSET($AC152,0,0,1,$CB$2),OFFSET(Profiles!$K$28,($Z152-1)*(Profiles!$I$26+1)+CG$4-SSSModel!$C$3+1,0,1,$CB$2)),
     IF(SSSModel!$C$4="ECC",$EA152*$EB152*SUMPRODUCT(OFFSET($AC152,0,MAX(0,CG$4-$DZ152-$CA$4+1),1,MIN($DZ152,CG$4-$CA$4+1)),OFFSET(Escalation!$K$24,($Y152-1)*(Escalation!$I$22+1)+CG$4-SSSModel!$C$3+1,MAX(0,CG$4-$DZ152-$CA$4+1),1,MIN($DZ152,CG$4-$CA$4+1))),
     IF(SSSModel!$C$4="PV",AI152*$EA152*(1+SSSModel!$C$2),
     IF(SSSModel!$C$4="FCR",$EC152*SUM(OFFSET($AC152,0,MAX(CG$4-$AC$4-$DZ152+1,0),1,MIN($DZ152,CG$4-$AC$4+1))),0)))),
SUM($AC152:$BZ152)*
     IF(SSSModel!$C$4="RR",OFFSET(Profiles!$K$2,$Z152,MAX(Profiles!$C$2,AI$4-$W152)),
     IF(SSSModel!$C$4="ECC",$EA152*$EB152*IF(MAX(Escalation!$C$2,AI$4-$W152)&gt;$DZ152-1,0,OFFSET(Escalation!$K$2,$Y152,MAX(Escalation!$C$2,AI$4-$W152))),
     IF(SSSModel!$C$4="PV",IF(CG$4=$W152,$EA152*(1+SSSModel!$C$2),0),
     IF(SSSModel!$C$4="FCR",IF(AND(CG$4&gt;=$W152,OFFSET(Profiles!$K$2,$Z152,MAX(Profiles!$C$2,AI$4-$W152))&gt;0),$EC152,0),0))))))</f>
        <v>0</v>
      </c>
      <c r="CH152" s="135">
        <f ca="1">IF(OR($Z152=0,SSSModel!$C$4="CF"),AJ152,
IF(LEFT($V152,3)="ON_",
     IF(SSSModel!$C$4="RR",SUMPRODUCT(OFFSET($AC152,0,0,1,$CB$2),OFFSET(Profiles!$K$28,($Z152-1)*(Profiles!$I$26+1)+CH$4-SSSModel!$C$3+1,0,1,$CB$2)),
     IF(SSSModel!$C$4="ECC",$EA152*$EB152*SUMPRODUCT(OFFSET($AC152,0,MAX(0,CH$4-$DZ152-$CA$4+1),1,MIN($DZ152,CH$4-$CA$4+1)),OFFSET(Escalation!$K$24,($Y152-1)*(Escalation!$I$22+1)+CH$4-SSSModel!$C$3+1,MAX(0,CH$4-$DZ152-$CA$4+1),1,MIN($DZ152,CH$4-$CA$4+1))),
     IF(SSSModel!$C$4="PV",AJ152*$EA152*(1+SSSModel!$C$2),
     IF(SSSModel!$C$4="FCR",$EC152*SUM(OFFSET($AC152,0,MAX(CH$4-$AC$4-$DZ152+1,0),1,MIN($DZ152,CH$4-$AC$4+1))),0)))),
SUM($AC152:$BZ152)*
     IF(SSSModel!$C$4="RR",OFFSET(Profiles!$K$2,$Z152,MAX(Profiles!$C$2,AJ$4-$W152)),
     IF(SSSModel!$C$4="ECC",$EA152*$EB152*IF(MAX(Escalation!$C$2,AJ$4-$W152)&gt;$DZ152-1,0,OFFSET(Escalation!$K$2,$Y152,MAX(Escalation!$C$2,AJ$4-$W152))),
     IF(SSSModel!$C$4="PV",IF(CH$4=$W152,$EA152*(1+SSSModel!$C$2),0),
     IF(SSSModel!$C$4="FCR",IF(AND(CH$4&gt;=$W152,OFFSET(Profiles!$K$2,$Z152,MAX(Profiles!$C$2,AJ$4-$W152))&gt;0),$EC152,0),0))))))</f>
        <v>0</v>
      </c>
      <c r="CI152" s="135">
        <f ca="1">IF(OR($Z152=0,SSSModel!$C$4="CF"),AK152,
IF(LEFT($V152,3)="ON_",
     IF(SSSModel!$C$4="RR",SUMPRODUCT(OFFSET($AC152,0,0,1,$CB$2),OFFSET(Profiles!$K$28,($Z152-1)*(Profiles!$I$26+1)+CI$4-SSSModel!$C$3+1,0,1,$CB$2)),
     IF(SSSModel!$C$4="ECC",$EA152*$EB152*SUMPRODUCT(OFFSET($AC152,0,MAX(0,CI$4-$DZ152-$CA$4+1),1,MIN($DZ152,CI$4-$CA$4+1)),OFFSET(Escalation!$K$24,($Y152-1)*(Escalation!$I$22+1)+CI$4-SSSModel!$C$3+1,MAX(0,CI$4-$DZ152-$CA$4+1),1,MIN($DZ152,CI$4-$CA$4+1))),
     IF(SSSModel!$C$4="PV",AK152*$EA152*(1+SSSModel!$C$2),
     IF(SSSModel!$C$4="FCR",$EC152*SUM(OFFSET($AC152,0,MAX(CI$4-$AC$4-$DZ152+1,0),1,MIN($DZ152,CI$4-$AC$4+1))),0)))),
SUM($AC152:$BZ152)*
     IF(SSSModel!$C$4="RR",OFFSET(Profiles!$K$2,$Z152,MAX(Profiles!$C$2,AK$4-$W152)),
     IF(SSSModel!$C$4="ECC",$EA152*$EB152*IF(MAX(Escalation!$C$2,AK$4-$W152)&gt;$DZ152-1,0,OFFSET(Escalation!$K$2,$Y152,MAX(Escalation!$C$2,AK$4-$W152))),
     IF(SSSModel!$C$4="PV",IF(CI$4=$W152,$EA152*(1+SSSModel!$C$2),0),
     IF(SSSModel!$C$4="FCR",IF(AND(CI$4&gt;=$W152,OFFSET(Profiles!$K$2,$Z152,MAX(Profiles!$C$2,AK$4-$W152))&gt;0),$EC152,0),0))))))</f>
        <v>0</v>
      </c>
      <c r="CJ152" s="135">
        <f ca="1">IF(OR($Z152=0,SSSModel!$C$4="CF"),AL152,
IF(LEFT($V152,3)="ON_",
     IF(SSSModel!$C$4="RR",SUMPRODUCT(OFFSET($AC152,0,0,1,$CB$2),OFFSET(Profiles!$K$28,($Z152-1)*(Profiles!$I$26+1)+CJ$4-SSSModel!$C$3+1,0,1,$CB$2)),
     IF(SSSModel!$C$4="ECC",$EA152*$EB152*SUMPRODUCT(OFFSET($AC152,0,MAX(0,CJ$4-$DZ152-$CA$4+1),1,MIN($DZ152,CJ$4-$CA$4+1)),OFFSET(Escalation!$K$24,($Y152-1)*(Escalation!$I$22+1)+CJ$4-SSSModel!$C$3+1,MAX(0,CJ$4-$DZ152-$CA$4+1),1,MIN($DZ152,CJ$4-$CA$4+1))),
     IF(SSSModel!$C$4="PV",AL152*$EA152*(1+SSSModel!$C$2),
     IF(SSSModel!$C$4="FCR",$EC152*SUM(OFFSET($AC152,0,MAX(CJ$4-$AC$4-$DZ152+1,0),1,MIN($DZ152,CJ$4-$AC$4+1))),0)))),
SUM($AC152:$BZ152)*
     IF(SSSModel!$C$4="RR",OFFSET(Profiles!$K$2,$Z152,MAX(Profiles!$C$2,AL$4-$W152)),
     IF(SSSModel!$C$4="ECC",$EA152*$EB152*IF(MAX(Escalation!$C$2,AL$4-$W152)&gt;$DZ152-1,0,OFFSET(Escalation!$K$2,$Y152,MAX(Escalation!$C$2,AL$4-$W152))),
     IF(SSSModel!$C$4="PV",IF(CJ$4=$W152,$EA152*(1+SSSModel!$C$2),0),
     IF(SSSModel!$C$4="FCR",IF(AND(CJ$4&gt;=$W152,OFFSET(Profiles!$K$2,$Z152,MAX(Profiles!$C$2,AL$4-$W152))&gt;0),$EC152,0),0))))))</f>
        <v>0</v>
      </c>
      <c r="CK152" s="135">
        <f ca="1">IF(OR($Z152=0,SSSModel!$C$4="CF"),AM152,
IF(LEFT($V152,3)="ON_",
     IF(SSSModel!$C$4="RR",SUMPRODUCT(OFFSET($AC152,0,0,1,$CB$2),OFFSET(Profiles!$K$28,($Z152-1)*(Profiles!$I$26+1)+CK$4-SSSModel!$C$3+1,0,1,$CB$2)),
     IF(SSSModel!$C$4="ECC",$EA152*$EB152*SUMPRODUCT(OFFSET($AC152,0,MAX(0,CK$4-$DZ152-$CA$4+1),1,MIN($DZ152,CK$4-$CA$4+1)),OFFSET(Escalation!$K$24,($Y152-1)*(Escalation!$I$22+1)+CK$4-SSSModel!$C$3+1,MAX(0,CK$4-$DZ152-$CA$4+1),1,MIN($DZ152,CK$4-$CA$4+1))),
     IF(SSSModel!$C$4="PV",AM152*$EA152*(1+SSSModel!$C$2),
     IF(SSSModel!$C$4="FCR",$EC152*SUM(OFFSET($AC152,0,MAX(CK$4-$AC$4-$DZ152+1,0),1,MIN($DZ152,CK$4-$AC$4+1))),0)))),
SUM($AC152:$BZ152)*
     IF(SSSModel!$C$4="RR",OFFSET(Profiles!$K$2,$Z152,MAX(Profiles!$C$2,AM$4-$W152)),
     IF(SSSModel!$C$4="ECC",$EA152*$EB152*IF(MAX(Escalation!$C$2,AM$4-$W152)&gt;$DZ152-1,0,OFFSET(Escalation!$K$2,$Y152,MAX(Escalation!$C$2,AM$4-$W152))),
     IF(SSSModel!$C$4="PV",IF(CK$4=$W152,$EA152*(1+SSSModel!$C$2),0),
     IF(SSSModel!$C$4="FCR",IF(AND(CK$4&gt;=$W152,OFFSET(Profiles!$K$2,$Z152,MAX(Profiles!$C$2,AM$4-$W152))&gt;0),$EC152,0),0))))))</f>
        <v>0</v>
      </c>
      <c r="CL152" s="135">
        <f ca="1">IF(OR($Z152=0,SSSModel!$C$4="CF"),AN152,
IF(LEFT($V152,3)="ON_",
     IF(SSSModel!$C$4="RR",SUMPRODUCT(OFFSET($AC152,0,0,1,$CB$2),OFFSET(Profiles!$K$28,($Z152-1)*(Profiles!$I$26+1)+CL$4-SSSModel!$C$3+1,0,1,$CB$2)),
     IF(SSSModel!$C$4="ECC",$EA152*$EB152*SUMPRODUCT(OFFSET($AC152,0,MAX(0,CL$4-$DZ152-$CA$4+1),1,MIN($DZ152,CL$4-$CA$4+1)),OFFSET(Escalation!$K$24,($Y152-1)*(Escalation!$I$22+1)+CL$4-SSSModel!$C$3+1,MAX(0,CL$4-$DZ152-$CA$4+1),1,MIN($DZ152,CL$4-$CA$4+1))),
     IF(SSSModel!$C$4="PV",AN152*$EA152*(1+SSSModel!$C$2),
     IF(SSSModel!$C$4="FCR",$EC152*SUM(OFFSET($AC152,0,MAX(CL$4-$AC$4-$DZ152+1,0),1,MIN($DZ152,CL$4-$AC$4+1))),0)))),
SUM($AC152:$BZ152)*
     IF(SSSModel!$C$4="RR",OFFSET(Profiles!$K$2,$Z152,MAX(Profiles!$C$2,AN$4-$W152)),
     IF(SSSModel!$C$4="ECC",$EA152*$EB152*IF(MAX(Escalation!$C$2,AN$4-$W152)&gt;$DZ152-1,0,OFFSET(Escalation!$K$2,$Y152,MAX(Escalation!$C$2,AN$4-$W152))),
     IF(SSSModel!$C$4="PV",IF(CL$4=$W152,$EA152*(1+SSSModel!$C$2),0),
     IF(SSSModel!$C$4="FCR",IF(AND(CL$4&gt;=$W152,OFFSET(Profiles!$K$2,$Z152,MAX(Profiles!$C$2,AN$4-$W152))&gt;0),$EC152,0),0))))))</f>
        <v>0</v>
      </c>
      <c r="CM152" s="135">
        <f ca="1">IF(OR($Z152=0,SSSModel!$C$4="CF"),AO152,
IF(LEFT($V152,3)="ON_",
     IF(SSSModel!$C$4="RR",SUMPRODUCT(OFFSET($AC152,0,0,1,$CB$2),OFFSET(Profiles!$K$28,($Z152-1)*(Profiles!$I$26+1)+CM$4-SSSModel!$C$3+1,0,1,$CB$2)),
     IF(SSSModel!$C$4="ECC",$EA152*$EB152*SUMPRODUCT(OFFSET($AC152,0,MAX(0,CM$4-$DZ152-$CA$4+1),1,MIN($DZ152,CM$4-$CA$4+1)),OFFSET(Escalation!$K$24,($Y152-1)*(Escalation!$I$22+1)+CM$4-SSSModel!$C$3+1,MAX(0,CM$4-$DZ152-$CA$4+1),1,MIN($DZ152,CM$4-$CA$4+1))),
     IF(SSSModel!$C$4="PV",AO152*$EA152*(1+SSSModel!$C$2),
     IF(SSSModel!$C$4="FCR",$EC152*SUM(OFFSET($AC152,0,MAX(CM$4-$AC$4-$DZ152+1,0),1,MIN($DZ152,CM$4-$AC$4+1))),0)))),
SUM($AC152:$BZ152)*
     IF(SSSModel!$C$4="RR",OFFSET(Profiles!$K$2,$Z152,MAX(Profiles!$C$2,AO$4-$W152)),
     IF(SSSModel!$C$4="ECC",$EA152*$EB152*IF(MAX(Escalation!$C$2,AO$4-$W152)&gt;$DZ152-1,0,OFFSET(Escalation!$K$2,$Y152,MAX(Escalation!$C$2,AO$4-$W152))),
     IF(SSSModel!$C$4="PV",IF(CM$4=$W152,$EA152*(1+SSSModel!$C$2),0),
     IF(SSSModel!$C$4="FCR",IF(AND(CM$4&gt;=$W152,OFFSET(Profiles!$K$2,$Z152,MAX(Profiles!$C$2,AO$4-$W152))&gt;0),$EC152,0),0))))))</f>
        <v>0</v>
      </c>
      <c r="CN152" s="135">
        <f ca="1">IF(OR($Z152=0,SSSModel!$C$4="CF"),AP152,
IF(LEFT($V152,3)="ON_",
     IF(SSSModel!$C$4="RR",SUMPRODUCT(OFFSET($AC152,0,0,1,$CB$2),OFFSET(Profiles!$K$28,($Z152-1)*(Profiles!$I$26+1)+CN$4-SSSModel!$C$3+1,0,1,$CB$2)),
     IF(SSSModel!$C$4="ECC",$EA152*$EB152*SUMPRODUCT(OFFSET($AC152,0,MAX(0,CN$4-$DZ152-$CA$4+1),1,MIN($DZ152,CN$4-$CA$4+1)),OFFSET(Escalation!$K$24,($Y152-1)*(Escalation!$I$22+1)+CN$4-SSSModel!$C$3+1,MAX(0,CN$4-$DZ152-$CA$4+1),1,MIN($DZ152,CN$4-$CA$4+1))),
     IF(SSSModel!$C$4="PV",AP152*$EA152*(1+SSSModel!$C$2),
     IF(SSSModel!$C$4="FCR",$EC152*SUM(OFFSET($AC152,0,MAX(CN$4-$AC$4-$DZ152+1,0),1,MIN($DZ152,CN$4-$AC$4+1))),0)))),
SUM($AC152:$BZ152)*
     IF(SSSModel!$C$4="RR",OFFSET(Profiles!$K$2,$Z152,MAX(Profiles!$C$2,AP$4-$W152)),
     IF(SSSModel!$C$4="ECC",$EA152*$EB152*IF(MAX(Escalation!$C$2,AP$4-$W152)&gt;$DZ152-1,0,OFFSET(Escalation!$K$2,$Y152,MAX(Escalation!$C$2,AP$4-$W152))),
     IF(SSSModel!$C$4="PV",IF(CN$4=$W152,$EA152*(1+SSSModel!$C$2),0),
     IF(SSSModel!$C$4="FCR",IF(AND(CN$4&gt;=$W152,OFFSET(Profiles!$K$2,$Z152,MAX(Profiles!$C$2,AP$4-$W152))&gt;0),$EC152,0),0))))))</f>
        <v>0</v>
      </c>
      <c r="CO152" s="135">
        <f ca="1">IF(OR($Z152=0,SSSModel!$C$4="CF"),AQ152,
IF(LEFT($V152,3)="ON_",
     IF(SSSModel!$C$4="RR",SUMPRODUCT(OFFSET($AC152,0,0,1,$CB$2),OFFSET(Profiles!$K$28,($Z152-1)*(Profiles!$I$26+1)+CO$4-SSSModel!$C$3+1,0,1,$CB$2)),
     IF(SSSModel!$C$4="ECC",$EA152*$EB152*SUMPRODUCT(OFFSET($AC152,0,MAX(0,CO$4-$DZ152-$CA$4+1),1,MIN($DZ152,CO$4-$CA$4+1)),OFFSET(Escalation!$K$24,($Y152-1)*(Escalation!$I$22+1)+CO$4-SSSModel!$C$3+1,MAX(0,CO$4-$DZ152-$CA$4+1),1,MIN($DZ152,CO$4-$CA$4+1))),
     IF(SSSModel!$C$4="PV",AQ152*$EA152*(1+SSSModel!$C$2),
     IF(SSSModel!$C$4="FCR",$EC152*SUM(OFFSET($AC152,0,MAX(CO$4-$AC$4-$DZ152+1,0),1,MIN($DZ152,CO$4-$AC$4+1))),0)))),
SUM($AC152:$BZ152)*
     IF(SSSModel!$C$4="RR",OFFSET(Profiles!$K$2,$Z152,MAX(Profiles!$C$2,AQ$4-$W152)),
     IF(SSSModel!$C$4="ECC",$EA152*$EB152*IF(MAX(Escalation!$C$2,AQ$4-$W152)&gt;$DZ152-1,0,OFFSET(Escalation!$K$2,$Y152,MAX(Escalation!$C$2,AQ$4-$W152))),
     IF(SSSModel!$C$4="PV",IF(CO$4=$W152,$EA152*(1+SSSModel!$C$2),0),
     IF(SSSModel!$C$4="FCR",IF(AND(CO$4&gt;=$W152,OFFSET(Profiles!$K$2,$Z152,MAX(Profiles!$C$2,AQ$4-$W152))&gt;0),$EC152,0),0))))))</f>
        <v>0</v>
      </c>
      <c r="CP152" s="135">
        <f ca="1">IF(OR($Z152=0,SSSModel!$C$4="CF"),AR152,
IF(LEFT($V152,3)="ON_",
     IF(SSSModel!$C$4="RR",SUMPRODUCT(OFFSET($AC152,0,0,1,$CB$2),OFFSET(Profiles!$K$28,($Z152-1)*(Profiles!$I$26+1)+CP$4-SSSModel!$C$3+1,0,1,$CB$2)),
     IF(SSSModel!$C$4="ECC",$EA152*$EB152*SUMPRODUCT(OFFSET($AC152,0,MAX(0,CP$4-$DZ152-$CA$4+1),1,MIN($DZ152,CP$4-$CA$4+1)),OFFSET(Escalation!$K$24,($Y152-1)*(Escalation!$I$22+1)+CP$4-SSSModel!$C$3+1,MAX(0,CP$4-$DZ152-$CA$4+1),1,MIN($DZ152,CP$4-$CA$4+1))),
     IF(SSSModel!$C$4="PV",AR152*$EA152*(1+SSSModel!$C$2),
     IF(SSSModel!$C$4="FCR",$EC152*SUM(OFFSET($AC152,0,MAX(CP$4-$AC$4-$DZ152+1,0),1,MIN($DZ152,CP$4-$AC$4+1))),0)))),
SUM($AC152:$BZ152)*
     IF(SSSModel!$C$4="RR",OFFSET(Profiles!$K$2,$Z152,MAX(Profiles!$C$2,AR$4-$W152)),
     IF(SSSModel!$C$4="ECC",$EA152*$EB152*IF(MAX(Escalation!$C$2,AR$4-$W152)&gt;$DZ152-1,0,OFFSET(Escalation!$K$2,$Y152,MAX(Escalation!$C$2,AR$4-$W152))),
     IF(SSSModel!$C$4="PV",IF(CP$4=$W152,$EA152*(1+SSSModel!$C$2),0),
     IF(SSSModel!$C$4="FCR",IF(AND(CP$4&gt;=$W152,OFFSET(Profiles!$K$2,$Z152,MAX(Profiles!$C$2,AR$4-$W152))&gt;0),$EC152,0),0))))))</f>
        <v>0</v>
      </c>
      <c r="CQ152" s="135">
        <f ca="1">IF(OR($Z152=0,SSSModel!$C$4="CF"),AS152,
IF(LEFT($V152,3)="ON_",
     IF(SSSModel!$C$4="RR",SUMPRODUCT(OFFSET($AC152,0,0,1,$CB$2),OFFSET(Profiles!$K$28,($Z152-1)*(Profiles!$I$26+1)+CQ$4-SSSModel!$C$3+1,0,1,$CB$2)),
     IF(SSSModel!$C$4="ECC",$EA152*$EB152*SUMPRODUCT(OFFSET($AC152,0,MAX(0,CQ$4-$DZ152-$CA$4+1),1,MIN($DZ152,CQ$4-$CA$4+1)),OFFSET(Escalation!$K$24,($Y152-1)*(Escalation!$I$22+1)+CQ$4-SSSModel!$C$3+1,MAX(0,CQ$4-$DZ152-$CA$4+1),1,MIN($DZ152,CQ$4-$CA$4+1))),
     IF(SSSModel!$C$4="PV",AS152*$EA152*(1+SSSModel!$C$2),
     IF(SSSModel!$C$4="FCR",$EC152*SUM(OFFSET($AC152,0,MAX(CQ$4-$AC$4-$DZ152+1,0),1,MIN($DZ152,CQ$4-$AC$4+1))),0)))),
SUM($AC152:$BZ152)*
     IF(SSSModel!$C$4="RR",OFFSET(Profiles!$K$2,$Z152,MAX(Profiles!$C$2,AS$4-$W152)),
     IF(SSSModel!$C$4="ECC",$EA152*$EB152*IF(MAX(Escalation!$C$2,AS$4-$W152)&gt;$DZ152-1,0,OFFSET(Escalation!$K$2,$Y152,MAX(Escalation!$C$2,AS$4-$W152))),
     IF(SSSModel!$C$4="PV",IF(CQ$4=$W152,$EA152*(1+SSSModel!$C$2),0),
     IF(SSSModel!$C$4="FCR",IF(AND(CQ$4&gt;=$W152,OFFSET(Profiles!$K$2,$Z152,MAX(Profiles!$C$2,AS$4-$W152))&gt;0),$EC152,0),0))))))</f>
        <v>0</v>
      </c>
      <c r="CR152" s="135">
        <f ca="1">IF(OR($Z152=0,SSSModel!$C$4="CF"),AT152,
IF(LEFT($V152,3)="ON_",
     IF(SSSModel!$C$4="RR",SUMPRODUCT(OFFSET($AC152,0,0,1,$CB$2),OFFSET(Profiles!$K$28,($Z152-1)*(Profiles!$I$26+1)+CR$4-SSSModel!$C$3+1,0,1,$CB$2)),
     IF(SSSModel!$C$4="ECC",$EA152*$EB152*SUMPRODUCT(OFFSET($AC152,0,MAX(0,CR$4-$DZ152-$CA$4+1),1,MIN($DZ152,CR$4-$CA$4+1)),OFFSET(Escalation!$K$24,($Y152-1)*(Escalation!$I$22+1)+CR$4-SSSModel!$C$3+1,MAX(0,CR$4-$DZ152-$CA$4+1),1,MIN($DZ152,CR$4-$CA$4+1))),
     IF(SSSModel!$C$4="PV",AT152*$EA152*(1+SSSModel!$C$2),
     IF(SSSModel!$C$4="FCR",$EC152*SUM(OFFSET($AC152,0,MAX(CR$4-$AC$4-$DZ152+1,0),1,MIN($DZ152,CR$4-$AC$4+1))),0)))),
SUM($AC152:$BZ152)*
     IF(SSSModel!$C$4="RR",OFFSET(Profiles!$K$2,$Z152,MAX(Profiles!$C$2,AT$4-$W152)),
     IF(SSSModel!$C$4="ECC",$EA152*$EB152*IF(MAX(Escalation!$C$2,AT$4-$W152)&gt;$DZ152-1,0,OFFSET(Escalation!$K$2,$Y152,MAX(Escalation!$C$2,AT$4-$W152))),
     IF(SSSModel!$C$4="PV",IF(CR$4=$W152,$EA152*(1+SSSModel!$C$2),0),
     IF(SSSModel!$C$4="FCR",IF(AND(CR$4&gt;=$W152,OFFSET(Profiles!$K$2,$Z152,MAX(Profiles!$C$2,AT$4-$W152))&gt;0),$EC152,0),0))))))</f>
        <v>0</v>
      </c>
      <c r="CS152" s="135">
        <f ca="1">IF(OR($Z152=0,SSSModel!$C$4="CF"),AU152,
IF(LEFT($V152,3)="ON_",
     IF(SSSModel!$C$4="RR",SUMPRODUCT(OFFSET($AC152,0,0,1,$CB$2),OFFSET(Profiles!$K$28,($Z152-1)*(Profiles!$I$26+1)+CS$4-SSSModel!$C$3+1,0,1,$CB$2)),
     IF(SSSModel!$C$4="ECC",$EA152*$EB152*SUMPRODUCT(OFFSET($AC152,0,MAX(0,CS$4-$DZ152-$CA$4+1),1,MIN($DZ152,CS$4-$CA$4+1)),OFFSET(Escalation!$K$24,($Y152-1)*(Escalation!$I$22+1)+CS$4-SSSModel!$C$3+1,MAX(0,CS$4-$DZ152-$CA$4+1),1,MIN($DZ152,CS$4-$CA$4+1))),
     IF(SSSModel!$C$4="PV",AU152*$EA152*(1+SSSModel!$C$2),
     IF(SSSModel!$C$4="FCR",$EC152*SUM(OFFSET($AC152,0,MAX(CS$4-$AC$4-$DZ152+1,0),1,MIN($DZ152,CS$4-$AC$4+1))),0)))),
SUM($AC152:$BZ152)*
     IF(SSSModel!$C$4="RR",OFFSET(Profiles!$K$2,$Z152,MAX(Profiles!$C$2,AU$4-$W152)),
     IF(SSSModel!$C$4="ECC",$EA152*$EB152*IF(MAX(Escalation!$C$2,AU$4-$W152)&gt;$DZ152-1,0,OFFSET(Escalation!$K$2,$Y152,MAX(Escalation!$C$2,AU$4-$W152))),
     IF(SSSModel!$C$4="PV",IF(CS$4=$W152,$EA152*(1+SSSModel!$C$2),0),
     IF(SSSModel!$C$4="FCR",IF(AND(CS$4&gt;=$W152,OFFSET(Profiles!$K$2,$Z152,MAX(Profiles!$C$2,AU$4-$W152))&gt;0),$EC152,0),0))))))</f>
        <v>0</v>
      </c>
      <c r="CT152" s="135">
        <f ca="1">IF(OR($Z152=0,SSSModel!$C$4="CF"),AV152,
IF(LEFT($V152,3)="ON_",
     IF(SSSModel!$C$4="RR",SUMPRODUCT(OFFSET($AC152,0,0,1,$CB$2),OFFSET(Profiles!$K$28,($Z152-1)*(Profiles!$I$26+1)+CT$4-SSSModel!$C$3+1,0,1,$CB$2)),
     IF(SSSModel!$C$4="ECC",$EA152*$EB152*SUMPRODUCT(OFFSET($AC152,0,MAX(0,CT$4-$DZ152-$CA$4+1),1,MIN($DZ152,CT$4-$CA$4+1)),OFFSET(Escalation!$K$24,($Y152-1)*(Escalation!$I$22+1)+CT$4-SSSModel!$C$3+1,MAX(0,CT$4-$DZ152-$CA$4+1),1,MIN($DZ152,CT$4-$CA$4+1))),
     IF(SSSModel!$C$4="PV",AV152*$EA152*(1+SSSModel!$C$2),
     IF(SSSModel!$C$4="FCR",$EC152*SUM(OFFSET($AC152,0,MAX(CT$4-$AC$4-$DZ152+1,0),1,MIN($DZ152,CT$4-$AC$4+1))),0)))),
SUM($AC152:$BZ152)*
     IF(SSSModel!$C$4="RR",OFFSET(Profiles!$K$2,$Z152,MAX(Profiles!$C$2,AV$4-$W152)),
     IF(SSSModel!$C$4="ECC",$EA152*$EB152*IF(MAX(Escalation!$C$2,AV$4-$W152)&gt;$DZ152-1,0,OFFSET(Escalation!$K$2,$Y152,MAX(Escalation!$C$2,AV$4-$W152))),
     IF(SSSModel!$C$4="PV",IF(CT$4=$W152,$EA152*(1+SSSModel!$C$2),0),
     IF(SSSModel!$C$4="FCR",IF(AND(CT$4&gt;=$W152,OFFSET(Profiles!$K$2,$Z152,MAX(Profiles!$C$2,AV$4-$W152))&gt;0),$EC152,0),0))))))</f>
        <v>0</v>
      </c>
      <c r="CU152" s="135">
        <f ca="1">IF(OR($Z152=0,SSSModel!$C$4="CF"),AW152,
IF(LEFT($V152,3)="ON_",
     IF(SSSModel!$C$4="RR",SUMPRODUCT(OFFSET($AC152,0,0,1,$CB$2),OFFSET(Profiles!$K$28,($Z152-1)*(Profiles!$I$26+1)+CU$4-SSSModel!$C$3+1,0,1,$CB$2)),
     IF(SSSModel!$C$4="ECC",$EA152*$EB152*SUMPRODUCT(OFFSET($AC152,0,MAX(0,CU$4-$DZ152-$CA$4+1),1,MIN($DZ152,CU$4-$CA$4+1)),OFFSET(Escalation!$K$24,($Y152-1)*(Escalation!$I$22+1)+CU$4-SSSModel!$C$3+1,MAX(0,CU$4-$DZ152-$CA$4+1),1,MIN($DZ152,CU$4-$CA$4+1))),
     IF(SSSModel!$C$4="PV",AW152*$EA152*(1+SSSModel!$C$2),
     IF(SSSModel!$C$4="FCR",$EC152*SUM(OFFSET($AC152,0,MAX(CU$4-$AC$4-$DZ152+1,0),1,MIN($DZ152,CU$4-$AC$4+1))),0)))),
SUM($AC152:$BZ152)*
     IF(SSSModel!$C$4="RR",OFFSET(Profiles!$K$2,$Z152,MAX(Profiles!$C$2,AW$4-$W152)),
     IF(SSSModel!$C$4="ECC",$EA152*$EB152*IF(MAX(Escalation!$C$2,AW$4-$W152)&gt;$DZ152-1,0,OFFSET(Escalation!$K$2,$Y152,MAX(Escalation!$C$2,AW$4-$W152))),
     IF(SSSModel!$C$4="PV",IF(CU$4=$W152,$EA152*(1+SSSModel!$C$2),0),
     IF(SSSModel!$C$4="FCR",IF(AND(CU$4&gt;=$W152,OFFSET(Profiles!$K$2,$Z152,MAX(Profiles!$C$2,AW$4-$W152))&gt;0),$EC152,0),0))))))</f>
        <v>0</v>
      </c>
      <c r="CV152" s="135">
        <f ca="1">IF(OR($Z152=0,SSSModel!$C$4="CF"),AX152,
IF(LEFT($V152,3)="ON_",
     IF(SSSModel!$C$4="RR",SUMPRODUCT(OFFSET($AC152,0,0,1,$CB$2),OFFSET(Profiles!$K$28,($Z152-1)*(Profiles!$I$26+1)+CV$4-SSSModel!$C$3+1,0,1,$CB$2)),
     IF(SSSModel!$C$4="ECC",$EA152*$EB152*SUMPRODUCT(OFFSET($AC152,0,MAX(0,CV$4-$DZ152-$CA$4+1),1,MIN($DZ152,CV$4-$CA$4+1)),OFFSET(Escalation!$K$24,($Y152-1)*(Escalation!$I$22+1)+CV$4-SSSModel!$C$3+1,MAX(0,CV$4-$DZ152-$CA$4+1),1,MIN($DZ152,CV$4-$CA$4+1))),
     IF(SSSModel!$C$4="PV",AX152*$EA152*(1+SSSModel!$C$2),
     IF(SSSModel!$C$4="FCR",$EC152*SUM(OFFSET($AC152,0,MAX(CV$4-$AC$4-$DZ152+1,0),1,MIN($DZ152,CV$4-$AC$4+1))),0)))),
SUM($AC152:$BZ152)*
     IF(SSSModel!$C$4="RR",OFFSET(Profiles!$K$2,$Z152,MAX(Profiles!$C$2,AX$4-$W152)),
     IF(SSSModel!$C$4="ECC",$EA152*$EB152*IF(MAX(Escalation!$C$2,AX$4-$W152)&gt;$DZ152-1,0,OFFSET(Escalation!$K$2,$Y152,MAX(Escalation!$C$2,AX$4-$W152))),
     IF(SSSModel!$C$4="PV",IF(CV$4=$W152,$EA152*(1+SSSModel!$C$2),0),
     IF(SSSModel!$C$4="FCR",IF(AND(CV$4&gt;=$W152,OFFSET(Profiles!$K$2,$Z152,MAX(Profiles!$C$2,AX$4-$W152))&gt;0),$EC152,0),0))))))</f>
        <v>0</v>
      </c>
      <c r="CW152" s="135">
        <f ca="1">IF(OR($Z152=0,SSSModel!$C$4="CF"),AY152,
IF(LEFT($V152,3)="ON_",
     IF(SSSModel!$C$4="RR",SUMPRODUCT(OFFSET($AC152,0,0,1,$CB$2),OFFSET(Profiles!$K$28,($Z152-1)*(Profiles!$I$26+1)+CW$4-SSSModel!$C$3+1,0,1,$CB$2)),
     IF(SSSModel!$C$4="ECC",$EA152*$EB152*SUMPRODUCT(OFFSET($AC152,0,MAX(0,CW$4-$DZ152-$CA$4+1),1,MIN($DZ152,CW$4-$CA$4+1)),OFFSET(Escalation!$K$24,($Y152-1)*(Escalation!$I$22+1)+CW$4-SSSModel!$C$3+1,MAX(0,CW$4-$DZ152-$CA$4+1),1,MIN($DZ152,CW$4-$CA$4+1))),
     IF(SSSModel!$C$4="PV",AY152*$EA152*(1+SSSModel!$C$2),
     IF(SSSModel!$C$4="FCR",$EC152*SUM(OFFSET($AC152,0,MAX(CW$4-$AC$4-$DZ152+1,0),1,MIN($DZ152,CW$4-$AC$4+1))),0)))),
SUM($AC152:$BZ152)*
     IF(SSSModel!$C$4="RR",OFFSET(Profiles!$K$2,$Z152,MAX(Profiles!$C$2,AY$4-$W152)),
     IF(SSSModel!$C$4="ECC",$EA152*$EB152*IF(MAX(Escalation!$C$2,AY$4-$W152)&gt;$DZ152-1,0,OFFSET(Escalation!$K$2,$Y152,MAX(Escalation!$C$2,AY$4-$W152))),
     IF(SSSModel!$C$4="PV",IF(CW$4=$W152,$EA152*(1+SSSModel!$C$2),0),
     IF(SSSModel!$C$4="FCR",IF(AND(CW$4&gt;=$W152,OFFSET(Profiles!$K$2,$Z152,MAX(Profiles!$C$2,AY$4-$W152))&gt;0),$EC152,0),0))))))</f>
        <v>0</v>
      </c>
      <c r="CX152" s="135">
        <f ca="1">IF(OR($Z152=0,SSSModel!$C$4="CF"),AZ152,
IF(LEFT($V152,3)="ON_",
     IF(SSSModel!$C$4="RR",SUMPRODUCT(OFFSET($AC152,0,0,1,$CB$2),OFFSET(Profiles!$K$28,($Z152-1)*(Profiles!$I$26+1)+CX$4-SSSModel!$C$3+1,0,1,$CB$2)),
     IF(SSSModel!$C$4="ECC",$EA152*$EB152*SUMPRODUCT(OFFSET($AC152,0,MAX(0,CX$4-$DZ152-$CA$4+1),1,MIN($DZ152,CX$4-$CA$4+1)),OFFSET(Escalation!$K$24,($Y152-1)*(Escalation!$I$22+1)+CX$4-SSSModel!$C$3+1,MAX(0,CX$4-$DZ152-$CA$4+1),1,MIN($DZ152,CX$4-$CA$4+1))),
     IF(SSSModel!$C$4="PV",AZ152*$EA152*(1+SSSModel!$C$2),
     IF(SSSModel!$C$4="FCR",$EC152*SUM(OFFSET($AC152,0,MAX(CX$4-$AC$4-$DZ152+1,0),1,MIN($DZ152,CX$4-$AC$4+1))),0)))),
SUM($AC152:$BZ152)*
     IF(SSSModel!$C$4="RR",OFFSET(Profiles!$K$2,$Z152,MAX(Profiles!$C$2,AZ$4-$W152)),
     IF(SSSModel!$C$4="ECC",$EA152*$EB152*IF(MAX(Escalation!$C$2,AZ$4-$W152)&gt;$DZ152-1,0,OFFSET(Escalation!$K$2,$Y152,MAX(Escalation!$C$2,AZ$4-$W152))),
     IF(SSSModel!$C$4="PV",IF(CX$4=$W152,$EA152*(1+SSSModel!$C$2),0),
     IF(SSSModel!$C$4="FCR",IF(AND(CX$4&gt;=$W152,OFFSET(Profiles!$K$2,$Z152,MAX(Profiles!$C$2,AZ$4-$W152))&gt;0),$EC152,0),0))))))</f>
        <v>0</v>
      </c>
      <c r="CY152" s="135">
        <f ca="1">IF(OR($Z152=0,SSSModel!$C$4="CF"),BA152,
IF(LEFT($V152,3)="ON_",
     IF(SSSModel!$C$4="RR",SUMPRODUCT(OFFSET($AC152,0,0,1,$CB$2),OFFSET(Profiles!$K$28,($Z152-1)*(Profiles!$I$26+1)+CY$4-SSSModel!$C$3+1,0,1,$CB$2)),
     IF(SSSModel!$C$4="ECC",$EA152*$EB152*SUMPRODUCT(OFFSET($AC152,0,MAX(0,CY$4-$DZ152-$CA$4+1),1,MIN($DZ152,CY$4-$CA$4+1)),OFFSET(Escalation!$K$24,($Y152-1)*(Escalation!$I$22+1)+CY$4-SSSModel!$C$3+1,MAX(0,CY$4-$DZ152-$CA$4+1),1,MIN($DZ152,CY$4-$CA$4+1))),
     IF(SSSModel!$C$4="PV",BA152*$EA152*(1+SSSModel!$C$2),
     IF(SSSModel!$C$4="FCR",$EC152*SUM(OFFSET($AC152,0,MAX(CY$4-$AC$4-$DZ152+1,0),1,MIN($DZ152,CY$4-$AC$4+1))),0)))),
SUM($AC152:$BZ152)*
     IF(SSSModel!$C$4="RR",OFFSET(Profiles!$K$2,$Z152,MAX(Profiles!$C$2,BA$4-$W152)),
     IF(SSSModel!$C$4="ECC",$EA152*$EB152*IF(MAX(Escalation!$C$2,BA$4-$W152)&gt;$DZ152-1,0,OFFSET(Escalation!$K$2,$Y152,MAX(Escalation!$C$2,BA$4-$W152))),
     IF(SSSModel!$C$4="PV",IF(CY$4=$W152,$EA152*(1+SSSModel!$C$2),0),
     IF(SSSModel!$C$4="FCR",IF(AND(CY$4&gt;=$W152,OFFSET(Profiles!$K$2,$Z152,MAX(Profiles!$C$2,BA$4-$W152))&gt;0),$EC152,0),0))))))</f>
        <v>0</v>
      </c>
      <c r="CZ152" s="135">
        <f ca="1">IF(OR($Z152=0,SSSModel!$C$4="CF"),BB152,
IF(LEFT($V152,3)="ON_",
     IF(SSSModel!$C$4="RR",SUMPRODUCT(OFFSET($AC152,0,0,1,$CB$2),OFFSET(Profiles!$K$28,($Z152-1)*(Profiles!$I$26+1)+CZ$4-SSSModel!$C$3+1,0,1,$CB$2)),
     IF(SSSModel!$C$4="ECC",$EA152*$EB152*SUMPRODUCT(OFFSET($AC152,0,MAX(0,CZ$4-$DZ152-$CA$4+1),1,MIN($DZ152,CZ$4-$CA$4+1)),OFFSET(Escalation!$K$24,($Y152-1)*(Escalation!$I$22+1)+CZ$4-SSSModel!$C$3+1,MAX(0,CZ$4-$DZ152-$CA$4+1),1,MIN($DZ152,CZ$4-$CA$4+1))),
     IF(SSSModel!$C$4="PV",BB152*$EA152*(1+SSSModel!$C$2),
     IF(SSSModel!$C$4="FCR",$EC152*SUM(OFFSET($AC152,0,MAX(CZ$4-$AC$4-$DZ152+1,0),1,MIN($DZ152,CZ$4-$AC$4+1))),0)))),
SUM($AC152:$BZ152)*
     IF(SSSModel!$C$4="RR",OFFSET(Profiles!$K$2,$Z152,MAX(Profiles!$C$2,BB$4-$W152)),
     IF(SSSModel!$C$4="ECC",$EA152*$EB152*IF(MAX(Escalation!$C$2,BB$4-$W152)&gt;$DZ152-1,0,OFFSET(Escalation!$K$2,$Y152,MAX(Escalation!$C$2,BB$4-$W152))),
     IF(SSSModel!$C$4="PV",IF(CZ$4=$W152,$EA152*(1+SSSModel!$C$2),0),
     IF(SSSModel!$C$4="FCR",IF(AND(CZ$4&gt;=$W152,OFFSET(Profiles!$K$2,$Z152,MAX(Profiles!$C$2,BB$4-$W152))&gt;0),$EC152,0),0))))))</f>
        <v>0</v>
      </c>
      <c r="DA152" s="135">
        <f ca="1">IF(OR($Z152=0,SSSModel!$C$4="CF"),BC152,
IF(LEFT($V152,3)="ON_",
     IF(SSSModel!$C$4="RR",SUMPRODUCT(OFFSET($AC152,0,0,1,$CB$2),OFFSET(Profiles!$K$28,($Z152-1)*(Profiles!$I$26+1)+DA$4-SSSModel!$C$3+1,0,1,$CB$2)),
     IF(SSSModel!$C$4="ECC",$EA152*$EB152*SUMPRODUCT(OFFSET($AC152,0,MAX(0,DA$4-$DZ152-$CA$4+1),1,MIN($DZ152,DA$4-$CA$4+1)),OFFSET(Escalation!$K$24,($Y152-1)*(Escalation!$I$22+1)+DA$4-SSSModel!$C$3+1,MAX(0,DA$4-$DZ152-$CA$4+1),1,MIN($DZ152,DA$4-$CA$4+1))),
     IF(SSSModel!$C$4="PV",BC152*$EA152*(1+SSSModel!$C$2),
     IF(SSSModel!$C$4="FCR",$EC152*SUM(OFFSET($AC152,0,MAX(DA$4-$AC$4-$DZ152+1,0),1,MIN($DZ152,DA$4-$AC$4+1))),0)))),
SUM($AC152:$BZ152)*
     IF(SSSModel!$C$4="RR",OFFSET(Profiles!$K$2,$Z152,MAX(Profiles!$C$2,BC$4-$W152)),
     IF(SSSModel!$C$4="ECC",$EA152*$EB152*IF(MAX(Escalation!$C$2,BC$4-$W152)&gt;$DZ152-1,0,OFFSET(Escalation!$K$2,$Y152,MAX(Escalation!$C$2,BC$4-$W152))),
     IF(SSSModel!$C$4="PV",IF(DA$4=$W152,$EA152*(1+SSSModel!$C$2),0),
     IF(SSSModel!$C$4="FCR",IF(AND(DA$4&gt;=$W152,OFFSET(Profiles!$K$2,$Z152,MAX(Profiles!$C$2,BC$4-$W152))&gt;0),$EC152,0),0))))))</f>
        <v>0</v>
      </c>
      <c r="DB152" s="135">
        <f ca="1">IF(OR($Z152=0,SSSModel!$C$4="CF"),BD152,
IF(LEFT($V152,3)="ON_",
     IF(SSSModel!$C$4="RR",SUMPRODUCT(OFFSET($AC152,0,0,1,$CB$2),OFFSET(Profiles!$K$28,($Z152-1)*(Profiles!$I$26+1)+DB$4-SSSModel!$C$3+1,0,1,$CB$2)),
     IF(SSSModel!$C$4="ECC",$EA152*$EB152*SUMPRODUCT(OFFSET($AC152,0,MAX(0,DB$4-$DZ152-$CA$4+1),1,MIN($DZ152,DB$4-$CA$4+1)),OFFSET(Escalation!$K$24,($Y152-1)*(Escalation!$I$22+1)+DB$4-SSSModel!$C$3+1,MAX(0,DB$4-$DZ152-$CA$4+1),1,MIN($DZ152,DB$4-$CA$4+1))),
     IF(SSSModel!$C$4="PV",BD152*$EA152*(1+SSSModel!$C$2),
     IF(SSSModel!$C$4="FCR",$EC152*SUM(OFFSET($AC152,0,MAX(DB$4-$AC$4-$DZ152+1,0),1,MIN($DZ152,DB$4-$AC$4+1))),0)))),
SUM($AC152:$BZ152)*
     IF(SSSModel!$C$4="RR",OFFSET(Profiles!$K$2,$Z152,MAX(Profiles!$C$2,BD$4-$W152)),
     IF(SSSModel!$C$4="ECC",$EA152*$EB152*IF(MAX(Escalation!$C$2,BD$4-$W152)&gt;$DZ152-1,0,OFFSET(Escalation!$K$2,$Y152,MAX(Escalation!$C$2,BD$4-$W152))),
     IF(SSSModel!$C$4="PV",IF(DB$4=$W152,$EA152*(1+SSSModel!$C$2),0),
     IF(SSSModel!$C$4="FCR",IF(AND(DB$4&gt;=$W152,OFFSET(Profiles!$K$2,$Z152,MAX(Profiles!$C$2,BD$4-$W152))&gt;0),$EC152,0),0))))))</f>
        <v>0</v>
      </c>
      <c r="DC152" s="135">
        <f ca="1">IF(OR($Z152=0,SSSModel!$C$4="CF"),BE152,
IF(LEFT($V152,3)="ON_",
     IF(SSSModel!$C$4="RR",SUMPRODUCT(OFFSET($AC152,0,0,1,$CB$2),OFFSET(Profiles!$K$28,($Z152-1)*(Profiles!$I$26+1)+DC$4-SSSModel!$C$3+1,0,1,$CB$2)),
     IF(SSSModel!$C$4="ECC",$EA152*$EB152*SUMPRODUCT(OFFSET($AC152,0,MAX(0,DC$4-$DZ152-$CA$4+1),1,MIN($DZ152,DC$4-$CA$4+1)),OFFSET(Escalation!$K$24,($Y152-1)*(Escalation!$I$22+1)+DC$4-SSSModel!$C$3+1,MAX(0,DC$4-$DZ152-$CA$4+1),1,MIN($DZ152,DC$4-$CA$4+1))),
     IF(SSSModel!$C$4="PV",BE152*$EA152*(1+SSSModel!$C$2),
     IF(SSSModel!$C$4="FCR",$EC152*SUM(OFFSET($AC152,0,MAX(DC$4-$AC$4-$DZ152+1,0),1,MIN($DZ152,DC$4-$AC$4+1))),0)))),
SUM($AC152:$BZ152)*
     IF(SSSModel!$C$4="RR",OFFSET(Profiles!$K$2,$Z152,MAX(Profiles!$C$2,BE$4-$W152)),
     IF(SSSModel!$C$4="ECC",$EA152*$EB152*IF(MAX(Escalation!$C$2,BE$4-$W152)&gt;$DZ152-1,0,OFFSET(Escalation!$K$2,$Y152,MAX(Escalation!$C$2,BE$4-$W152))),
     IF(SSSModel!$C$4="PV",IF(DC$4=$W152,$EA152*(1+SSSModel!$C$2),0),
     IF(SSSModel!$C$4="FCR",IF(AND(DC$4&gt;=$W152,OFFSET(Profiles!$K$2,$Z152,MAX(Profiles!$C$2,BE$4-$W152))&gt;0),$EC152,0),0))))))</f>
        <v>0</v>
      </c>
      <c r="DD152" s="135">
        <f ca="1">IF(OR($Z152=0,SSSModel!$C$4="CF"),BF152,
IF(LEFT($V152,3)="ON_",
     IF(SSSModel!$C$4="RR",SUMPRODUCT(OFFSET($AC152,0,0,1,$CB$2),OFFSET(Profiles!$K$28,($Z152-1)*(Profiles!$I$26+1)+DD$4-SSSModel!$C$3+1,0,1,$CB$2)),
     IF(SSSModel!$C$4="ECC",$EA152*$EB152*SUMPRODUCT(OFFSET($AC152,0,MAX(0,DD$4-$DZ152-$CA$4+1),1,MIN($DZ152,DD$4-$CA$4+1)),OFFSET(Escalation!$K$24,($Y152-1)*(Escalation!$I$22+1)+DD$4-SSSModel!$C$3+1,MAX(0,DD$4-$DZ152-$CA$4+1),1,MIN($DZ152,DD$4-$CA$4+1))),
     IF(SSSModel!$C$4="PV",BF152*$EA152*(1+SSSModel!$C$2),
     IF(SSSModel!$C$4="FCR",$EC152*SUM(OFFSET($AC152,0,MAX(DD$4-$AC$4-$DZ152+1,0),1,MIN($DZ152,DD$4-$AC$4+1))),0)))),
SUM($AC152:$BZ152)*
     IF(SSSModel!$C$4="RR",OFFSET(Profiles!$K$2,$Z152,MAX(Profiles!$C$2,BF$4-$W152)),
     IF(SSSModel!$C$4="ECC",$EA152*$EB152*IF(MAX(Escalation!$C$2,BF$4-$W152)&gt;$DZ152-1,0,OFFSET(Escalation!$K$2,$Y152,MAX(Escalation!$C$2,BF$4-$W152))),
     IF(SSSModel!$C$4="PV",IF(DD$4=$W152,$EA152*(1+SSSModel!$C$2),0),
     IF(SSSModel!$C$4="FCR",IF(AND(DD$4&gt;=$W152,OFFSET(Profiles!$K$2,$Z152,MAX(Profiles!$C$2,BF$4-$W152))&gt;0),$EC152,0),0))))))</f>
        <v>0</v>
      </c>
      <c r="DE152" s="135">
        <f ca="1">IF(OR($Z152=0,SSSModel!$C$4="CF"),BG152,
IF(LEFT($V152,3)="ON_",
     IF(SSSModel!$C$4="RR",SUMPRODUCT(OFFSET($AC152,0,0,1,$CB$2),OFFSET(Profiles!$K$28,($Z152-1)*(Profiles!$I$26+1)+DE$4-SSSModel!$C$3+1,0,1,$CB$2)),
     IF(SSSModel!$C$4="ECC",$EA152*$EB152*SUMPRODUCT(OFFSET($AC152,0,MAX(0,DE$4-$DZ152-$CA$4+1),1,MIN($DZ152,DE$4-$CA$4+1)),OFFSET(Escalation!$K$24,($Y152-1)*(Escalation!$I$22+1)+DE$4-SSSModel!$C$3+1,MAX(0,DE$4-$DZ152-$CA$4+1),1,MIN($DZ152,DE$4-$CA$4+1))),
     IF(SSSModel!$C$4="PV",BG152*$EA152*(1+SSSModel!$C$2),
     IF(SSSModel!$C$4="FCR",$EC152*SUM(OFFSET($AC152,0,MAX(DE$4-$AC$4-$DZ152+1,0),1,MIN($DZ152,DE$4-$AC$4+1))),0)))),
SUM($AC152:$BZ152)*
     IF(SSSModel!$C$4="RR",OFFSET(Profiles!$K$2,$Z152,MAX(Profiles!$C$2,BG$4-$W152)),
     IF(SSSModel!$C$4="ECC",$EA152*$EB152*IF(MAX(Escalation!$C$2,BG$4-$W152)&gt;$DZ152-1,0,OFFSET(Escalation!$K$2,$Y152,MAX(Escalation!$C$2,BG$4-$W152))),
     IF(SSSModel!$C$4="PV",IF(DE$4=$W152,$EA152*(1+SSSModel!$C$2),0),
     IF(SSSModel!$C$4="FCR",IF(AND(DE$4&gt;=$W152,OFFSET(Profiles!$K$2,$Z152,MAX(Profiles!$C$2,BG$4-$W152))&gt;0),$EC152,0),0))))))</f>
        <v>0</v>
      </c>
      <c r="DF152" s="135">
        <f ca="1">IF(OR($Z152=0,SSSModel!$C$4="CF"),BH152,
IF(LEFT($V152,3)="ON_",
     IF(SSSModel!$C$4="RR",SUMPRODUCT(OFFSET($AC152,0,0,1,$CB$2),OFFSET(Profiles!$K$28,($Z152-1)*(Profiles!$I$26+1)+DF$4-SSSModel!$C$3+1,0,1,$CB$2)),
     IF(SSSModel!$C$4="ECC",$EA152*$EB152*SUMPRODUCT(OFFSET($AC152,0,MAX(0,DF$4-$DZ152-$CA$4+1),1,MIN($DZ152,DF$4-$CA$4+1)),OFFSET(Escalation!$K$24,($Y152-1)*(Escalation!$I$22+1)+DF$4-SSSModel!$C$3+1,MAX(0,DF$4-$DZ152-$CA$4+1),1,MIN($DZ152,DF$4-$CA$4+1))),
     IF(SSSModel!$C$4="PV",BH152*$EA152*(1+SSSModel!$C$2),
     IF(SSSModel!$C$4="FCR",$EC152*SUM(OFFSET($AC152,0,MAX(DF$4-$AC$4-$DZ152+1,0),1,MIN($DZ152,DF$4-$AC$4+1))),0)))),
SUM($AC152:$BZ152)*
     IF(SSSModel!$C$4="RR",OFFSET(Profiles!$K$2,$Z152,MAX(Profiles!$C$2,BH$4-$W152)),
     IF(SSSModel!$C$4="ECC",$EA152*$EB152*IF(MAX(Escalation!$C$2,BH$4-$W152)&gt;$DZ152-1,0,OFFSET(Escalation!$K$2,$Y152,MAX(Escalation!$C$2,BH$4-$W152))),
     IF(SSSModel!$C$4="PV",IF(DF$4=$W152,$EA152*(1+SSSModel!$C$2),0),
     IF(SSSModel!$C$4="FCR",IF(AND(DF$4&gt;=$W152,OFFSET(Profiles!$K$2,$Z152,MAX(Profiles!$C$2,BH$4-$W152))&gt;0),$EC152,0),0))))))</f>
        <v>0</v>
      </c>
      <c r="DG152" s="135">
        <f ca="1">IF(OR($Z152=0,SSSModel!$C$4="CF"),BI152,
IF(LEFT($V152,3)="ON_",
     IF(SSSModel!$C$4="RR",SUMPRODUCT(OFFSET($AC152,0,0,1,$CB$2),OFFSET(Profiles!$K$28,($Z152-1)*(Profiles!$I$26+1)+DG$4-SSSModel!$C$3+1,0,1,$CB$2)),
     IF(SSSModel!$C$4="ECC",$EA152*$EB152*SUMPRODUCT(OFFSET($AC152,0,MAX(0,DG$4-$DZ152-$CA$4+1),1,MIN($DZ152,DG$4-$CA$4+1)),OFFSET(Escalation!$K$24,($Y152-1)*(Escalation!$I$22+1)+DG$4-SSSModel!$C$3+1,MAX(0,DG$4-$DZ152-$CA$4+1),1,MIN($DZ152,DG$4-$CA$4+1))),
     IF(SSSModel!$C$4="PV",BI152*$EA152*(1+SSSModel!$C$2),
     IF(SSSModel!$C$4="FCR",$EC152*SUM(OFFSET($AC152,0,MAX(DG$4-$AC$4-$DZ152+1,0),1,MIN($DZ152,DG$4-$AC$4+1))),0)))),
SUM($AC152:$BZ152)*
     IF(SSSModel!$C$4="RR",OFFSET(Profiles!$K$2,$Z152,MAX(Profiles!$C$2,BI$4-$W152)),
     IF(SSSModel!$C$4="ECC",$EA152*$EB152*IF(MAX(Escalation!$C$2,BI$4-$W152)&gt;$DZ152-1,0,OFFSET(Escalation!$K$2,$Y152,MAX(Escalation!$C$2,BI$4-$W152))),
     IF(SSSModel!$C$4="PV",IF(DG$4=$W152,$EA152*(1+SSSModel!$C$2),0),
     IF(SSSModel!$C$4="FCR",IF(AND(DG$4&gt;=$W152,OFFSET(Profiles!$K$2,$Z152,MAX(Profiles!$C$2,BI$4-$W152))&gt;0),$EC152,0),0))))))</f>
        <v>0</v>
      </c>
      <c r="DH152" s="135">
        <f ca="1">IF(OR($Z152=0,SSSModel!$C$4="CF"),BJ152,
IF(LEFT($V152,3)="ON_",
     IF(SSSModel!$C$4="RR",SUMPRODUCT(OFFSET($AC152,0,0,1,$CB$2),OFFSET(Profiles!$K$28,($Z152-1)*(Profiles!$I$26+1)+DH$4-SSSModel!$C$3+1,0,1,$CB$2)),
     IF(SSSModel!$C$4="ECC",$EA152*$EB152*SUMPRODUCT(OFFSET($AC152,0,MAX(0,DH$4-$DZ152-$CA$4+1),1,MIN($DZ152,DH$4-$CA$4+1)),OFFSET(Escalation!$K$24,($Y152-1)*(Escalation!$I$22+1)+DH$4-SSSModel!$C$3+1,MAX(0,DH$4-$DZ152-$CA$4+1),1,MIN($DZ152,DH$4-$CA$4+1))),
     IF(SSSModel!$C$4="PV",BJ152*$EA152*(1+SSSModel!$C$2),
     IF(SSSModel!$C$4="FCR",$EC152*SUM(OFFSET($AC152,0,MAX(DH$4-$AC$4-$DZ152+1,0),1,MIN($DZ152,DH$4-$AC$4+1))),0)))),
SUM($AC152:$BZ152)*
     IF(SSSModel!$C$4="RR",OFFSET(Profiles!$K$2,$Z152,MAX(Profiles!$C$2,BJ$4-$W152)),
     IF(SSSModel!$C$4="ECC",$EA152*$EB152*IF(MAX(Escalation!$C$2,BJ$4-$W152)&gt;$DZ152-1,0,OFFSET(Escalation!$K$2,$Y152,MAX(Escalation!$C$2,BJ$4-$W152))),
     IF(SSSModel!$C$4="PV",IF(DH$4=$W152,$EA152*(1+SSSModel!$C$2),0),
     IF(SSSModel!$C$4="FCR",IF(AND(DH$4&gt;=$W152,OFFSET(Profiles!$K$2,$Z152,MAX(Profiles!$C$2,BJ$4-$W152))&gt;0),$EC152,0),0))))))</f>
        <v>0</v>
      </c>
      <c r="DI152" s="135">
        <f ca="1">IF(OR($Z152=0,SSSModel!$C$4="CF"),BK152,
IF(LEFT($V152,3)="ON_",
     IF(SSSModel!$C$4="RR",SUMPRODUCT(OFFSET($AC152,0,0,1,$CB$2),OFFSET(Profiles!$K$28,($Z152-1)*(Profiles!$I$26+1)+DI$4-SSSModel!$C$3+1,0,1,$CB$2)),
     IF(SSSModel!$C$4="ECC",$EA152*$EB152*SUMPRODUCT(OFFSET($AC152,0,MAX(0,DI$4-$DZ152-$CA$4+1),1,MIN($DZ152,DI$4-$CA$4+1)),OFFSET(Escalation!$K$24,($Y152-1)*(Escalation!$I$22+1)+DI$4-SSSModel!$C$3+1,MAX(0,DI$4-$DZ152-$CA$4+1),1,MIN($DZ152,DI$4-$CA$4+1))),
     IF(SSSModel!$C$4="PV",BK152*$EA152*(1+SSSModel!$C$2),
     IF(SSSModel!$C$4="FCR",$EC152*SUM(OFFSET($AC152,0,MAX(DI$4-$AC$4-$DZ152+1,0),1,MIN($DZ152,DI$4-$AC$4+1))),0)))),
SUM($AC152:$BZ152)*
     IF(SSSModel!$C$4="RR",OFFSET(Profiles!$K$2,$Z152,MAX(Profiles!$C$2,BK$4-$W152)),
     IF(SSSModel!$C$4="ECC",$EA152*$EB152*IF(MAX(Escalation!$C$2,BK$4-$W152)&gt;$DZ152-1,0,OFFSET(Escalation!$K$2,$Y152,MAX(Escalation!$C$2,BK$4-$W152))),
     IF(SSSModel!$C$4="PV",IF(DI$4=$W152,$EA152*(1+SSSModel!$C$2),0),
     IF(SSSModel!$C$4="FCR",IF(AND(DI$4&gt;=$W152,OFFSET(Profiles!$K$2,$Z152,MAX(Profiles!$C$2,BK$4-$W152))&gt;0),$EC152,0),0))))))</f>
        <v>0</v>
      </c>
      <c r="DJ152" s="135">
        <f ca="1">IF(OR($Z152=0,SSSModel!$C$4="CF"),BL152,
IF(LEFT($V152,3)="ON_",
     IF(SSSModel!$C$4="RR",SUMPRODUCT(OFFSET($AC152,0,0,1,$CB$2),OFFSET(Profiles!$K$28,($Z152-1)*(Profiles!$I$26+1)+DJ$4-SSSModel!$C$3+1,0,1,$CB$2)),
     IF(SSSModel!$C$4="ECC",$EA152*$EB152*SUMPRODUCT(OFFSET($AC152,0,MAX(0,DJ$4-$DZ152-$CA$4+1),1,MIN($DZ152,DJ$4-$CA$4+1)),OFFSET(Escalation!$K$24,($Y152-1)*(Escalation!$I$22+1)+DJ$4-SSSModel!$C$3+1,MAX(0,DJ$4-$DZ152-$CA$4+1),1,MIN($DZ152,DJ$4-$CA$4+1))),
     IF(SSSModel!$C$4="PV",BL152*$EA152*(1+SSSModel!$C$2),
     IF(SSSModel!$C$4="FCR",$EC152*SUM(OFFSET($AC152,0,MAX(DJ$4-$AC$4-$DZ152+1,0),1,MIN($DZ152,DJ$4-$AC$4+1))),0)))),
SUM($AC152:$BZ152)*
     IF(SSSModel!$C$4="RR",OFFSET(Profiles!$K$2,$Z152,MAX(Profiles!$C$2,BL$4-$W152)),
     IF(SSSModel!$C$4="ECC",$EA152*$EB152*IF(MAX(Escalation!$C$2,BL$4-$W152)&gt;$DZ152-1,0,OFFSET(Escalation!$K$2,$Y152,MAX(Escalation!$C$2,BL$4-$W152))),
     IF(SSSModel!$C$4="PV",IF(DJ$4=$W152,$EA152*(1+SSSModel!$C$2),0),
     IF(SSSModel!$C$4="FCR",IF(AND(DJ$4&gt;=$W152,OFFSET(Profiles!$K$2,$Z152,MAX(Profiles!$C$2,BL$4-$W152))&gt;0),$EC152,0),0))))))</f>
        <v>0</v>
      </c>
      <c r="DK152" s="135">
        <f ca="1">IF(OR($Z152=0,SSSModel!$C$4="CF"),BM152,
IF(LEFT($V152,3)="ON_",
     IF(SSSModel!$C$4="RR",SUMPRODUCT(OFFSET($AC152,0,0,1,$CB$2),OFFSET(Profiles!$K$28,($Z152-1)*(Profiles!$I$26+1)+DK$4-SSSModel!$C$3+1,0,1,$CB$2)),
     IF(SSSModel!$C$4="ECC",$EA152*$EB152*SUMPRODUCT(OFFSET($AC152,0,MAX(0,DK$4-$DZ152-$CA$4+1),1,MIN($DZ152,DK$4-$CA$4+1)),OFFSET(Escalation!$K$24,($Y152-1)*(Escalation!$I$22+1)+DK$4-SSSModel!$C$3+1,MAX(0,DK$4-$DZ152-$CA$4+1),1,MIN($DZ152,DK$4-$CA$4+1))),
     IF(SSSModel!$C$4="PV",BM152*$EA152*(1+SSSModel!$C$2),
     IF(SSSModel!$C$4="FCR",$EC152*SUM(OFFSET($AC152,0,MAX(DK$4-$AC$4-$DZ152+1,0),1,MIN($DZ152,DK$4-$AC$4+1))),0)))),
SUM($AC152:$BZ152)*
     IF(SSSModel!$C$4="RR",OFFSET(Profiles!$K$2,$Z152,MAX(Profiles!$C$2,BM$4-$W152)),
     IF(SSSModel!$C$4="ECC",$EA152*$EB152*IF(MAX(Escalation!$C$2,BM$4-$W152)&gt;$DZ152-1,0,OFFSET(Escalation!$K$2,$Y152,MAX(Escalation!$C$2,BM$4-$W152))),
     IF(SSSModel!$C$4="PV",IF(DK$4=$W152,$EA152*(1+SSSModel!$C$2),0),
     IF(SSSModel!$C$4="FCR",IF(AND(DK$4&gt;=$W152,OFFSET(Profiles!$K$2,$Z152,MAX(Profiles!$C$2,BM$4-$W152))&gt;0),$EC152,0),0))))))</f>
        <v>0</v>
      </c>
      <c r="DL152" s="135">
        <f ca="1">IF(OR($Z152=0,SSSModel!$C$4="CF"),BN152,
IF(LEFT($V152,3)="ON_",
     IF(SSSModel!$C$4="RR",SUMPRODUCT(OFFSET($AC152,0,0,1,$CB$2),OFFSET(Profiles!$K$28,($Z152-1)*(Profiles!$I$26+1)+DL$4-SSSModel!$C$3+1,0,1,$CB$2)),
     IF(SSSModel!$C$4="ECC",$EA152*$EB152*SUMPRODUCT(OFFSET($AC152,0,MAX(0,DL$4-$DZ152-$CA$4+1),1,MIN($DZ152,DL$4-$CA$4+1)),OFFSET(Escalation!$K$24,($Y152-1)*(Escalation!$I$22+1)+DL$4-SSSModel!$C$3+1,MAX(0,DL$4-$DZ152-$CA$4+1),1,MIN($DZ152,DL$4-$CA$4+1))),
     IF(SSSModel!$C$4="PV",BN152*$EA152*(1+SSSModel!$C$2),
     IF(SSSModel!$C$4="FCR",$EC152*SUM(OFFSET($AC152,0,MAX(DL$4-$AC$4-$DZ152+1,0),1,MIN($DZ152,DL$4-$AC$4+1))),0)))),
SUM($AC152:$BZ152)*
     IF(SSSModel!$C$4="RR",OFFSET(Profiles!$K$2,$Z152,MAX(Profiles!$C$2,BN$4-$W152)),
     IF(SSSModel!$C$4="ECC",$EA152*$EB152*IF(MAX(Escalation!$C$2,BN$4-$W152)&gt;$DZ152-1,0,OFFSET(Escalation!$K$2,$Y152,MAX(Escalation!$C$2,BN$4-$W152))),
     IF(SSSModel!$C$4="PV",IF(DL$4=$W152,$EA152*(1+SSSModel!$C$2),0),
     IF(SSSModel!$C$4="FCR",IF(AND(DL$4&gt;=$W152,OFFSET(Profiles!$K$2,$Z152,MAX(Profiles!$C$2,BN$4-$W152))&gt;0),$EC152,0),0))))))</f>
        <v>0</v>
      </c>
      <c r="DM152" s="135">
        <f ca="1">IF(OR($Z152=0,SSSModel!$C$4="CF"),BO152,
IF(LEFT($V152,3)="ON_",
     IF(SSSModel!$C$4="RR",SUMPRODUCT(OFFSET($AC152,0,0,1,$CB$2),OFFSET(Profiles!$K$28,($Z152-1)*(Profiles!$I$26+1)+DM$4-SSSModel!$C$3+1,0,1,$CB$2)),
     IF(SSSModel!$C$4="ECC",$EA152*$EB152*SUMPRODUCT(OFFSET($AC152,0,MAX(0,DM$4-$DZ152-$CA$4+1),1,MIN($DZ152,DM$4-$CA$4+1)),OFFSET(Escalation!$K$24,($Y152-1)*(Escalation!$I$22+1)+DM$4-SSSModel!$C$3+1,MAX(0,DM$4-$DZ152-$CA$4+1),1,MIN($DZ152,DM$4-$CA$4+1))),
     IF(SSSModel!$C$4="PV",BO152*$EA152*(1+SSSModel!$C$2),
     IF(SSSModel!$C$4="FCR",$EC152*SUM(OFFSET($AC152,0,MAX(DM$4-$AC$4-$DZ152+1,0),1,MIN($DZ152,DM$4-$AC$4+1))),0)))),
SUM($AC152:$BZ152)*
     IF(SSSModel!$C$4="RR",OFFSET(Profiles!$K$2,$Z152,MAX(Profiles!$C$2,BO$4-$W152)),
     IF(SSSModel!$C$4="ECC",$EA152*$EB152*IF(MAX(Escalation!$C$2,BO$4-$W152)&gt;$DZ152-1,0,OFFSET(Escalation!$K$2,$Y152,MAX(Escalation!$C$2,BO$4-$W152))),
     IF(SSSModel!$C$4="PV",IF(DM$4=$W152,$EA152*(1+SSSModel!$C$2),0),
     IF(SSSModel!$C$4="FCR",IF(AND(DM$4&gt;=$W152,OFFSET(Profiles!$K$2,$Z152,MAX(Profiles!$C$2,BO$4-$W152))&gt;0),$EC152,0),0))))))</f>
        <v>0</v>
      </c>
      <c r="DN152" s="135">
        <f ca="1">IF(OR($Z152=0,SSSModel!$C$4="CF"),BP152,
IF(LEFT($V152,3)="ON_",
     IF(SSSModel!$C$4="RR",SUMPRODUCT(OFFSET($AC152,0,0,1,$CB$2),OFFSET(Profiles!$K$28,($Z152-1)*(Profiles!$I$26+1)+DN$4-SSSModel!$C$3+1,0,1,$CB$2)),
     IF(SSSModel!$C$4="ECC",$EA152*$EB152*SUMPRODUCT(OFFSET($AC152,0,MAX(0,DN$4-$DZ152-$CA$4+1),1,MIN($DZ152,DN$4-$CA$4+1)),OFFSET(Escalation!$K$24,($Y152-1)*(Escalation!$I$22+1)+DN$4-SSSModel!$C$3+1,MAX(0,DN$4-$DZ152-$CA$4+1),1,MIN($DZ152,DN$4-$CA$4+1))),
     IF(SSSModel!$C$4="PV",BP152*$EA152*(1+SSSModel!$C$2),
     IF(SSSModel!$C$4="FCR",$EC152*SUM(OFFSET($AC152,0,MAX(DN$4-$AC$4-$DZ152+1,0),1,MIN($DZ152,DN$4-$AC$4+1))),0)))),
SUM($AC152:$BZ152)*
     IF(SSSModel!$C$4="RR",OFFSET(Profiles!$K$2,$Z152,MAX(Profiles!$C$2,BP$4-$W152)),
     IF(SSSModel!$C$4="ECC",$EA152*$EB152*IF(MAX(Escalation!$C$2,BP$4-$W152)&gt;$DZ152-1,0,OFFSET(Escalation!$K$2,$Y152,MAX(Escalation!$C$2,BP$4-$W152))),
     IF(SSSModel!$C$4="PV",IF(DN$4=$W152,$EA152*(1+SSSModel!$C$2),0),
     IF(SSSModel!$C$4="FCR",IF(AND(DN$4&gt;=$W152,OFFSET(Profiles!$K$2,$Z152,MAX(Profiles!$C$2,BP$4-$W152))&gt;0),$EC152,0),0))))))</f>
        <v>0</v>
      </c>
      <c r="DO152" s="135">
        <f ca="1">IF(OR($Z152=0,SSSModel!$C$4="CF"),BQ152,
IF(LEFT($V152,3)="ON_",
     IF(SSSModel!$C$4="RR",SUMPRODUCT(OFFSET($AC152,0,0,1,$CB$2),OFFSET(Profiles!$K$28,($Z152-1)*(Profiles!$I$26+1)+DO$4-SSSModel!$C$3+1,0,1,$CB$2)),
     IF(SSSModel!$C$4="ECC",$EA152*$EB152*SUMPRODUCT(OFFSET($AC152,0,MAX(0,DO$4-$DZ152-$CA$4+1),1,MIN($DZ152,DO$4-$CA$4+1)),OFFSET(Escalation!$K$24,($Y152-1)*(Escalation!$I$22+1)+DO$4-SSSModel!$C$3+1,MAX(0,DO$4-$DZ152-$CA$4+1),1,MIN($DZ152,DO$4-$CA$4+1))),
     IF(SSSModel!$C$4="PV",BQ152*$EA152*(1+SSSModel!$C$2),
     IF(SSSModel!$C$4="FCR",$EC152*SUM(OFFSET($AC152,0,MAX(DO$4-$AC$4-$DZ152+1,0),1,MIN($DZ152,DO$4-$AC$4+1))),0)))),
SUM($AC152:$BZ152)*
     IF(SSSModel!$C$4="RR",OFFSET(Profiles!$K$2,$Z152,MAX(Profiles!$C$2,BQ$4-$W152)),
     IF(SSSModel!$C$4="ECC",$EA152*$EB152*IF(MAX(Escalation!$C$2,BQ$4-$W152)&gt;$DZ152-1,0,OFFSET(Escalation!$K$2,$Y152,MAX(Escalation!$C$2,BQ$4-$W152))),
     IF(SSSModel!$C$4="PV",IF(DO$4=$W152,$EA152*(1+SSSModel!$C$2),0),
     IF(SSSModel!$C$4="FCR",IF(AND(DO$4&gt;=$W152,OFFSET(Profiles!$K$2,$Z152,MAX(Profiles!$C$2,BQ$4-$W152))&gt;0),$EC152,0),0))))))</f>
        <v>0</v>
      </c>
      <c r="DP152" s="135">
        <f ca="1">IF(OR($Z152=0,SSSModel!$C$4="CF"),BR152,
IF(LEFT($V152,3)="ON_",
     IF(SSSModel!$C$4="RR",SUMPRODUCT(OFFSET($AC152,0,0,1,$CB$2),OFFSET(Profiles!$K$28,($Z152-1)*(Profiles!$I$26+1)+DP$4-SSSModel!$C$3+1,0,1,$CB$2)),
     IF(SSSModel!$C$4="ECC",$EA152*$EB152*SUMPRODUCT(OFFSET($AC152,0,MAX(0,DP$4-$DZ152-$CA$4+1),1,MIN($DZ152,DP$4-$CA$4+1)),OFFSET(Escalation!$K$24,($Y152-1)*(Escalation!$I$22+1)+DP$4-SSSModel!$C$3+1,MAX(0,DP$4-$DZ152-$CA$4+1),1,MIN($DZ152,DP$4-$CA$4+1))),
     IF(SSSModel!$C$4="PV",BR152*$EA152*(1+SSSModel!$C$2),
     IF(SSSModel!$C$4="FCR",$EC152*SUM(OFFSET($AC152,0,MAX(DP$4-$AC$4-$DZ152+1,0),1,MIN($DZ152,DP$4-$AC$4+1))),0)))),
SUM($AC152:$BZ152)*
     IF(SSSModel!$C$4="RR",OFFSET(Profiles!$K$2,$Z152,MAX(Profiles!$C$2,BR$4-$W152)),
     IF(SSSModel!$C$4="ECC",$EA152*$EB152*IF(MAX(Escalation!$C$2,BR$4-$W152)&gt;$DZ152-1,0,OFFSET(Escalation!$K$2,$Y152,MAX(Escalation!$C$2,BR$4-$W152))),
     IF(SSSModel!$C$4="PV",IF(DP$4=$W152,$EA152*(1+SSSModel!$C$2),0),
     IF(SSSModel!$C$4="FCR",IF(AND(DP$4&gt;=$W152,OFFSET(Profiles!$K$2,$Z152,MAX(Profiles!$C$2,BR$4-$W152))&gt;0),$EC152,0),0))))))</f>
        <v>0</v>
      </c>
      <c r="DQ152" s="135">
        <f ca="1">IF(OR($Z152=0,SSSModel!$C$4="CF"),BS152,
IF(LEFT($V152,3)="ON_",
     IF(SSSModel!$C$4="RR",SUMPRODUCT(OFFSET($AC152,0,0,1,$CB$2),OFFSET(Profiles!$K$28,($Z152-1)*(Profiles!$I$26+1)+DQ$4-SSSModel!$C$3+1,0,1,$CB$2)),
     IF(SSSModel!$C$4="ECC",$EA152*$EB152*SUMPRODUCT(OFFSET($AC152,0,MAX(0,DQ$4-$DZ152-$CA$4+1),1,MIN($DZ152,DQ$4-$CA$4+1)),OFFSET(Escalation!$K$24,($Y152-1)*(Escalation!$I$22+1)+DQ$4-SSSModel!$C$3+1,MAX(0,DQ$4-$DZ152-$CA$4+1),1,MIN($DZ152,DQ$4-$CA$4+1))),
     IF(SSSModel!$C$4="PV",BS152*$EA152*(1+SSSModel!$C$2),
     IF(SSSModel!$C$4="FCR",$EC152*SUM(OFFSET($AC152,0,MAX(DQ$4-$AC$4-$DZ152+1,0),1,MIN($DZ152,DQ$4-$AC$4+1))),0)))),
SUM($AC152:$BZ152)*
     IF(SSSModel!$C$4="RR",OFFSET(Profiles!$K$2,$Z152,MAX(Profiles!$C$2,BS$4-$W152)),
     IF(SSSModel!$C$4="ECC",$EA152*$EB152*IF(MAX(Escalation!$C$2,BS$4-$W152)&gt;$DZ152-1,0,OFFSET(Escalation!$K$2,$Y152,MAX(Escalation!$C$2,BS$4-$W152))),
     IF(SSSModel!$C$4="PV",IF(DQ$4=$W152,$EA152*(1+SSSModel!$C$2),0),
     IF(SSSModel!$C$4="FCR",IF(AND(DQ$4&gt;=$W152,OFFSET(Profiles!$K$2,$Z152,MAX(Profiles!$C$2,BS$4-$W152))&gt;0),$EC152,0),0))))))</f>
        <v>0</v>
      </c>
      <c r="DR152" s="135">
        <f ca="1">IF(OR($Z152=0,SSSModel!$C$4="CF"),BT152,
IF(LEFT($V152,3)="ON_",
     IF(SSSModel!$C$4="RR",SUMPRODUCT(OFFSET($AC152,0,0,1,$CB$2),OFFSET(Profiles!$K$28,($Z152-1)*(Profiles!$I$26+1)+DR$4-SSSModel!$C$3+1,0,1,$CB$2)),
     IF(SSSModel!$C$4="ECC",$EA152*$EB152*SUMPRODUCT(OFFSET($AC152,0,MAX(0,DR$4-$DZ152-$CA$4+1),1,MIN($DZ152,DR$4-$CA$4+1)),OFFSET(Escalation!$K$24,($Y152-1)*(Escalation!$I$22+1)+DR$4-SSSModel!$C$3+1,MAX(0,DR$4-$DZ152-$CA$4+1),1,MIN($DZ152,DR$4-$CA$4+1))),
     IF(SSSModel!$C$4="PV",BT152*$EA152*(1+SSSModel!$C$2),
     IF(SSSModel!$C$4="FCR",$EC152*SUM(OFFSET($AC152,0,MAX(DR$4-$AC$4-$DZ152+1,0),1,MIN($DZ152,DR$4-$AC$4+1))),0)))),
SUM($AC152:$BZ152)*
     IF(SSSModel!$C$4="RR",OFFSET(Profiles!$K$2,$Z152,MAX(Profiles!$C$2,BT$4-$W152)),
     IF(SSSModel!$C$4="ECC",$EA152*$EB152*IF(MAX(Escalation!$C$2,BT$4-$W152)&gt;$DZ152-1,0,OFFSET(Escalation!$K$2,$Y152,MAX(Escalation!$C$2,BT$4-$W152))),
     IF(SSSModel!$C$4="PV",IF(DR$4=$W152,$EA152*(1+SSSModel!$C$2),0),
     IF(SSSModel!$C$4="FCR",IF(AND(DR$4&gt;=$W152,OFFSET(Profiles!$K$2,$Z152,MAX(Profiles!$C$2,BT$4-$W152))&gt;0),$EC152,0),0))))))</f>
        <v>0</v>
      </c>
      <c r="DS152" s="135">
        <f ca="1">IF(OR($Z152=0,SSSModel!$C$4="CF"),BU152,
IF(LEFT($V152,3)="ON_",
     IF(SSSModel!$C$4="RR",SUMPRODUCT(OFFSET($AC152,0,0,1,$CB$2),OFFSET(Profiles!$K$28,($Z152-1)*(Profiles!$I$26+1)+DS$4-SSSModel!$C$3+1,0,1,$CB$2)),
     IF(SSSModel!$C$4="ECC",$EA152*$EB152*SUMPRODUCT(OFFSET($AC152,0,MAX(0,DS$4-$DZ152-$CA$4+1),1,MIN($DZ152,DS$4-$CA$4+1)),OFFSET(Escalation!$K$24,($Y152-1)*(Escalation!$I$22+1)+DS$4-SSSModel!$C$3+1,MAX(0,DS$4-$DZ152-$CA$4+1),1,MIN($DZ152,DS$4-$CA$4+1))),
     IF(SSSModel!$C$4="PV",BU152*$EA152*(1+SSSModel!$C$2),
     IF(SSSModel!$C$4="FCR",$EC152*SUM(OFFSET($AC152,0,MAX(DS$4-$AC$4-$DZ152+1,0),1,MIN($DZ152,DS$4-$AC$4+1))),0)))),
SUM($AC152:$BZ152)*
     IF(SSSModel!$C$4="RR",OFFSET(Profiles!$K$2,$Z152,MAX(Profiles!$C$2,BU$4-$W152)),
     IF(SSSModel!$C$4="ECC",$EA152*$EB152*IF(MAX(Escalation!$C$2,BU$4-$W152)&gt;$DZ152-1,0,OFFSET(Escalation!$K$2,$Y152,MAX(Escalation!$C$2,BU$4-$W152))),
     IF(SSSModel!$C$4="PV",IF(DS$4=$W152,$EA152*(1+SSSModel!$C$2),0),
     IF(SSSModel!$C$4="FCR",IF(AND(DS$4&gt;=$W152,OFFSET(Profiles!$K$2,$Z152,MAX(Profiles!$C$2,BU$4-$W152))&gt;0),$EC152,0),0))))))</f>
        <v>0</v>
      </c>
      <c r="DT152" s="135">
        <f ca="1">IF(OR($Z152=0,SSSModel!$C$4="CF"),BV152,
IF(LEFT($V152,3)="ON_",
     IF(SSSModel!$C$4="RR",SUMPRODUCT(OFFSET($AC152,0,0,1,$CB$2),OFFSET(Profiles!$K$28,($Z152-1)*(Profiles!$I$26+1)+DT$4-SSSModel!$C$3+1,0,1,$CB$2)),
     IF(SSSModel!$C$4="ECC",$EA152*$EB152*SUMPRODUCT(OFFSET($AC152,0,MAX(0,DT$4-$DZ152-$CA$4+1),1,MIN($DZ152,DT$4-$CA$4+1)),OFFSET(Escalation!$K$24,($Y152-1)*(Escalation!$I$22+1)+DT$4-SSSModel!$C$3+1,MAX(0,DT$4-$DZ152-$CA$4+1),1,MIN($DZ152,DT$4-$CA$4+1))),
     IF(SSSModel!$C$4="PV",BV152*$EA152*(1+SSSModel!$C$2),
     IF(SSSModel!$C$4="FCR",$EC152*SUM(OFFSET($AC152,0,MAX(DT$4-$AC$4-$DZ152+1,0),1,MIN($DZ152,DT$4-$AC$4+1))),0)))),
SUM($AC152:$BZ152)*
     IF(SSSModel!$C$4="RR",OFFSET(Profiles!$K$2,$Z152,MAX(Profiles!$C$2,BV$4-$W152)),
     IF(SSSModel!$C$4="ECC",$EA152*$EB152*IF(MAX(Escalation!$C$2,BV$4-$W152)&gt;$DZ152-1,0,OFFSET(Escalation!$K$2,$Y152,MAX(Escalation!$C$2,BV$4-$W152))),
     IF(SSSModel!$C$4="PV",IF(DT$4=$W152,$EA152*(1+SSSModel!$C$2),0),
     IF(SSSModel!$C$4="FCR",IF(AND(DT$4&gt;=$W152,OFFSET(Profiles!$K$2,$Z152,MAX(Profiles!$C$2,BV$4-$W152))&gt;0),$EC152,0),0))))))</f>
        <v>0</v>
      </c>
      <c r="DU152" s="135">
        <f ca="1">IF(OR($Z152=0,SSSModel!$C$4="CF"),BW152,
IF(LEFT($V152,3)="ON_",
     IF(SSSModel!$C$4="RR",SUMPRODUCT(OFFSET($AC152,0,0,1,$CB$2),OFFSET(Profiles!$K$28,($Z152-1)*(Profiles!$I$26+1)+DU$4-SSSModel!$C$3+1,0,1,$CB$2)),
     IF(SSSModel!$C$4="ECC",$EA152*$EB152*SUMPRODUCT(OFFSET($AC152,0,MAX(0,DU$4-$DZ152-$CA$4+1),1,MIN($DZ152,DU$4-$CA$4+1)),OFFSET(Escalation!$K$24,($Y152-1)*(Escalation!$I$22+1)+DU$4-SSSModel!$C$3+1,MAX(0,DU$4-$DZ152-$CA$4+1),1,MIN($DZ152,DU$4-$CA$4+1))),
     IF(SSSModel!$C$4="PV",BW152*$EA152*(1+SSSModel!$C$2),
     IF(SSSModel!$C$4="FCR",$EC152*SUM(OFFSET($AC152,0,MAX(DU$4-$AC$4-$DZ152+1,0),1,MIN($DZ152,DU$4-$AC$4+1))),0)))),
SUM($AC152:$BZ152)*
     IF(SSSModel!$C$4="RR",OFFSET(Profiles!$K$2,$Z152,MAX(Profiles!$C$2,BW$4-$W152)),
     IF(SSSModel!$C$4="ECC",$EA152*$EB152*IF(MAX(Escalation!$C$2,BW$4-$W152)&gt;$DZ152-1,0,OFFSET(Escalation!$K$2,$Y152,MAX(Escalation!$C$2,BW$4-$W152))),
     IF(SSSModel!$C$4="PV",IF(DU$4=$W152,$EA152*(1+SSSModel!$C$2),0),
     IF(SSSModel!$C$4="FCR",IF(AND(DU$4&gt;=$W152,OFFSET(Profiles!$K$2,$Z152,MAX(Profiles!$C$2,BW$4-$W152))&gt;0),$EC152,0),0))))))</f>
        <v>0</v>
      </c>
      <c r="DV152" s="136">
        <f ca="1">IF(OR($Z152=0,SSSModel!$C$4="CF"),BX152,
IF(LEFT($V152,3)="ON_",
     IF(SSSModel!$C$4="RR",SUMPRODUCT(OFFSET($AC152,0,0,1,$CB$2),OFFSET(Profiles!$K$28,($Z152-1)*(Profiles!$I$26+1)+DV$4-SSSModel!$C$3+1,0,1,$CB$2)),
     IF(SSSModel!$C$4="ECC",$EA152*$EB152*SUMPRODUCT(OFFSET($AC152,0,MAX(0,DV$4-$DZ152-$CA$4+1),1,MIN($DZ152,DV$4-$CA$4+1)),OFFSET(Escalation!$K$24,($Y152-1)*(Escalation!$I$22+1)+DV$4-SSSModel!$C$3+1,MAX(0,DV$4-$DZ152-$CA$4+1),1,MIN($DZ152,DV$4-$CA$4+1))),
     IF(SSSModel!$C$4="PV",BX152*$EA152*(1+SSSModel!$C$2),
     IF(SSSModel!$C$4="FCR",$EC152*SUM(OFFSET($AC152,0,MAX(DV$4-$AC$4-$DZ152+1,0),1,MIN($DZ152,DV$4-$AC$4+1))),0)))),
SUM($AC152:$BZ152)*
     IF(SSSModel!$C$4="RR",OFFSET(Profiles!$K$2,$Z152,MAX(Profiles!$C$2,BX$4-$W152)),
     IF(SSSModel!$C$4="ECC",$EA152*$EB152*IF(MAX(Escalation!$C$2,BX$4-$W152)&gt;$DZ152-1,0,OFFSET(Escalation!$K$2,$Y152,MAX(Escalation!$C$2,BX$4-$W152))),
     IF(SSSModel!$C$4="PV",IF(DV$4=$W152,$EA152*(1+SSSModel!$C$2),0),
     IF(SSSModel!$C$4="FCR",IF(AND(DV$4&gt;=$W152,OFFSET(Profiles!$K$2,$Z152,MAX(Profiles!$C$2,BX$4-$W152))&gt;0),$EC152,0),0))))))</f>
        <v>0</v>
      </c>
      <c r="DW152" s="136">
        <f ca="1">IF(OR($Z152=0,SSSModel!$C$4="CF"),BY152,
IF(LEFT($V152,3)="ON_",
     IF(SSSModel!$C$4="RR",SUMPRODUCT(OFFSET($AC152,0,0,1,$CB$2),OFFSET(Profiles!$K$28,($Z152-1)*(Profiles!$I$26+1)+DW$4-SSSModel!$C$3+1,0,1,$CB$2)),
     IF(SSSModel!$C$4="ECC",$EA152*$EB152*SUMPRODUCT(OFFSET($AC152,0,MAX(0,DW$4-$DZ152-$CA$4+1),1,MIN($DZ152,DW$4-$CA$4+1)),OFFSET(Escalation!$K$24,($Y152-1)*(Escalation!$I$22+1)+DW$4-SSSModel!$C$3+1,MAX(0,DW$4-$DZ152-$CA$4+1),1,MIN($DZ152,DW$4-$CA$4+1))),
     IF(SSSModel!$C$4="PV",BY152*$EA152*(1+SSSModel!$C$2),
     IF(SSSModel!$C$4="FCR",$EC152*SUM(OFFSET($AC152,0,MAX(DW$4-$AC$4-$DZ152+1,0),1,MIN($DZ152,DW$4-$AC$4+1))),0)))),
SUM($AC152:$BZ152)*
     IF(SSSModel!$C$4="RR",OFFSET(Profiles!$K$2,$Z152,MAX(Profiles!$C$2,BY$4-$W152)),
     IF(SSSModel!$C$4="ECC",$EA152*$EB152*IF(MAX(Escalation!$C$2,BY$4-$W152)&gt;$DZ152-1,0,OFFSET(Escalation!$K$2,$Y152,MAX(Escalation!$C$2,BY$4-$W152))),
     IF(SSSModel!$C$4="PV",IF(DW$4=$W152,$EA152*(1+SSSModel!$C$2),0),
     IF(SSSModel!$C$4="FCR",IF(AND(DW$4&gt;=$W152,OFFSET(Profiles!$K$2,$Z152,MAX(Profiles!$C$2,BY$4-$W152))&gt;0),$EC152,0),0))))))</f>
        <v>0</v>
      </c>
      <c r="DX152" s="136">
        <f ca="1">IF(OR($Z152=0,SSSModel!$C$4="CF"),BZ152,
IF(LEFT($V152,3)="ON_",
     IF(SSSModel!$C$4="RR",SUMPRODUCT(OFFSET($AC152,0,0,1,$CB$2),OFFSET(Profiles!$K$28,($Z152-1)*(Profiles!$I$26+1)+DX$4-SSSModel!$C$3+1,0,1,$CB$2)),
     IF(SSSModel!$C$4="ECC",$EA152*$EB152*SUMPRODUCT(OFFSET($AC152,0,MAX(0,DX$4-$DZ152-$CA$4+1),1,MIN($DZ152,DX$4-$CA$4+1)),OFFSET(Escalation!$K$24,($Y152-1)*(Escalation!$I$22+1)+DX$4-SSSModel!$C$3+1,MAX(0,DX$4-$DZ152-$CA$4+1),1,MIN($DZ152,DX$4-$CA$4+1))),
     IF(SSSModel!$C$4="PV",BZ152*$EA152*(1+SSSModel!$C$2),
     IF(SSSModel!$C$4="FCR",$EC152*SUM(OFFSET($AC152,0,MAX(DX$4-$AC$4-$DZ152+1,0),1,MIN($DZ152,DX$4-$AC$4+1))),0)))),
SUM($AC152:$BZ152)*
     IF(SSSModel!$C$4="RR",OFFSET(Profiles!$K$2,$Z152,MAX(Profiles!$C$2,BZ$4-$W152)),
     IF(SSSModel!$C$4="ECC",$EA152*$EB152*IF(MAX(Escalation!$C$2,BZ$4-$W152)&gt;$DZ152-1,0,OFFSET(Escalation!$K$2,$Y152,MAX(Escalation!$C$2,BZ$4-$W152))),
     IF(SSSModel!$C$4="PV",IF(DX$4=$W152,$EA152*(1+SSSModel!$C$2),0),
     IF(SSSModel!$C$4="FCR",IF(AND(DX$4&gt;=$W152,OFFSET(Profiles!$K$2,$Z152,MAX(Profiles!$C$2,BZ$4-$W152))&gt;0),$EC152,0),0))))))</f>
        <v>0</v>
      </c>
      <c r="DY152" s="82">
        <f ca="1">IF($Y152=0,0,OFFSET(Escalation!$B$2,$Y152,0))</f>
        <v>0</v>
      </c>
      <c r="DZ152" s="80">
        <f ca="1">IF($Z152=0,0,COUNTIF(OFFSET(Profiles!$K$2,$Z152,0,1,50),"&gt;0"))</f>
        <v>0</v>
      </c>
      <c r="EA152" s="137">
        <f ca="1">IF($Z152=0,0,SUMPRODUCT(Profiles!$C$20:$BH$20,OFFSET(Profiles!$C$2,$Z152,0,1,Profiles!$B$1)))</f>
        <v>0</v>
      </c>
      <c r="EB152" s="24">
        <f>IF($Z152=0,0,((1-(1+DY152)/(1+SSSModel!$C$2))/(1-((1+DY152)/(1+SSSModel!$C$2))^DZ152))*(1+SSSModel!$C$2))</f>
        <v>0</v>
      </c>
      <c r="EC152" s="24">
        <f>IF($Z152=0,0,-PMT(SSSModel!$C$2,DZ152,EA152))</f>
        <v>0</v>
      </c>
    </row>
    <row r="153" spans="2:135" x14ac:dyDescent="0.35">
      <c r="C153" s="18">
        <f t="shared" si="18"/>
        <v>15</v>
      </c>
      <c r="D153" s="18">
        <f t="shared" si="19"/>
        <v>9</v>
      </c>
      <c r="E153" s="18">
        <f t="shared" ca="1" si="20"/>
        <v>0</v>
      </c>
      <c r="G153" s="25" t="str">
        <f ca="1">IF($E153=0,"",OFFSET(Resources!B$26,$E153,0))</f>
        <v/>
      </c>
      <c r="H153" s="25" t="str">
        <f ca="1">IF($E153=0,"",OFFSET(Resources!C$26,$E153,0))</f>
        <v/>
      </c>
      <c r="I153" s="25" t="str">
        <f ca="1">IF($E153=0,"",OFFSET(Resources!$E$26,$E153,0))</f>
        <v/>
      </c>
      <c r="J153" s="16">
        <v>1</v>
      </c>
      <c r="K153" s="16" t="s">
        <v>150</v>
      </c>
      <c r="L153" s="25" t="str">
        <f ca="1">OFFSET(Resources!$CG$24,0,$C153-1)</f>
        <v>Hourly Operating Cost</v>
      </c>
      <c r="M153" s="25" t="str">
        <f ca="1">OFFSET(Resources!$CG$25,0,$C153-1)</f>
        <v>O&amp;M</v>
      </c>
      <c r="N153" s="1">
        <v>1</v>
      </c>
      <c r="O153" s="7">
        <f ca="1">IF($E153=0,0,OFFSET(Resources!$CG$26,$E153,$C153-1))</f>
        <v>0</v>
      </c>
      <c r="P153" s="25" t="str">
        <f ca="1">OFFSET(Resources!$CG$26,0,$C153-1)</f>
        <v>$/Yr</v>
      </c>
      <c r="Q153" s="18">
        <f ca="1">IF($E153=0,0,OFFSET(GenAlts!$W$4,$E153,$D153-1))</f>
        <v>0</v>
      </c>
      <c r="R153" s="1">
        <v>1</v>
      </c>
      <c r="S153" t="str">
        <f ca="1">IF($E153=0,"",OFFSET(Resources!$R$26,$E153,0))</f>
        <v/>
      </c>
      <c r="T153" s="1"/>
      <c r="U153" s="25">
        <f ca="1">IF($E153=0,0,OFFSET(Resources!$AB$26,$E153,($C153-1)*Resources!$CI$20))</f>
        <v>0</v>
      </c>
      <c r="V153" s="1"/>
      <c r="W153">
        <f t="shared" ca="1" si="17"/>
        <v>0</v>
      </c>
      <c r="X153">
        <f>IF(T153="",0,MATCH(T153,Profiles!$A$3:$A$22,0))</f>
        <v>0</v>
      </c>
      <c r="Y153" s="10">
        <f ca="1">IF(U153=0,0,MATCH(U153,Escalation!$A$3:$A$18,0))</f>
        <v>0</v>
      </c>
      <c r="Z153">
        <f>IF(V153="",0,MATCH(V153,Profiles!$A$3:$A$22,0))</f>
        <v>0</v>
      </c>
      <c r="AA153" s="8"/>
      <c r="AB153" s="8">
        <v>0</v>
      </c>
      <c r="AC153" s="72">
        <f ca="1">IF(OR(AC$4&lt;$Q153,AC$4&gt;$Q153+IF($S153="",1000,$S153)-1),0,IF(MOD(AC$4-$Q153,IF($R153="",1000,$R153))=0,$O153,0))*IF($Y153&gt;0,(1+INDEX(Escalation!$B$3:$B$18,$Y153,0))^(AC$4-SSSModel!$C$5),1)*IF($X153=0,1,OFFSET(Profiles!$K$2,$X153,MAX(Profiles!$C$2,AC$4-$Q153)))*IF($AA153=1,(1+SSSModel!#REF!),1)</f>
        <v>0</v>
      </c>
      <c r="AD153" s="72">
        <f ca="1">IF(OR(AD$4&lt;$Q153,AD$4&gt;$Q153+IF($S153="",1000,$S153)-1),0,IF(MOD(AD$4-$Q153,IF($R153="",1000,$R153))=0,$O153,0))*IF($Y153&gt;0,(1+INDEX(Escalation!$B$3:$B$18,$Y153,0))^(AD$4-SSSModel!$C$5),1)*IF($X153=0,1,OFFSET(Profiles!$K$2,$X153,MAX(Profiles!$C$2,AD$4-$Q153)))*IF($AA153=1,(1+SSSModel!#REF!),1)</f>
        <v>0</v>
      </c>
      <c r="AE153" s="72">
        <f ca="1">IF(OR(AE$4&lt;$Q153,AE$4&gt;$Q153+IF($S153="",1000,$S153)-1),0,IF(MOD(AE$4-$Q153,IF($R153="",1000,$R153))=0,$O153,0))*IF($Y153&gt;0,(1+INDEX(Escalation!$B$3:$B$18,$Y153,0))^(AE$4-SSSModel!$C$5),1)*IF($X153=0,1,OFFSET(Profiles!$K$2,$X153,MAX(Profiles!$C$2,AE$4-$Q153)))*IF($AA153=1,(1+SSSModel!#REF!),1)</f>
        <v>0</v>
      </c>
      <c r="AF153" s="72">
        <f ca="1">IF(OR(AF$4&lt;$Q153,AF$4&gt;$Q153+IF($S153="",1000,$S153)-1),0,IF(MOD(AF$4-$Q153,IF($R153="",1000,$R153))=0,$O153,0))*IF($Y153&gt;0,(1+INDEX(Escalation!$B$3:$B$18,$Y153,0))^(AF$4-SSSModel!$C$5),1)*IF($X153=0,1,OFFSET(Profiles!$K$2,$X153,MAX(Profiles!$C$2,AF$4-$Q153)))*IF($AA153=1,(1+SSSModel!#REF!),1)</f>
        <v>0</v>
      </c>
      <c r="AG153" s="72">
        <f ca="1">IF(OR(AG$4&lt;$Q153,AG$4&gt;$Q153+IF($S153="",1000,$S153)-1),0,IF(MOD(AG$4-$Q153,IF($R153="",1000,$R153))=0,$O153,0))*IF($Y153&gt;0,(1+INDEX(Escalation!$B$3:$B$18,$Y153,0))^(AG$4-SSSModel!$C$5),1)*IF($X153=0,1,OFFSET(Profiles!$K$2,$X153,MAX(Profiles!$C$2,AG$4-$Q153)))*IF($AA153=1,(1+SSSModel!#REF!),1)</f>
        <v>0</v>
      </c>
      <c r="AH153" s="72">
        <f ca="1">IF(OR(AH$4&lt;$Q153,AH$4&gt;$Q153+IF($S153="",1000,$S153)-1),0,IF(MOD(AH$4-$Q153,IF($R153="",1000,$R153))=0,$O153,0))*IF($Y153&gt;0,(1+INDEX(Escalation!$B$3:$B$18,$Y153,0))^(AH$4-SSSModel!$C$5),1)*IF($X153=0,1,OFFSET(Profiles!$K$2,$X153,MAX(Profiles!$C$2,AH$4-$Q153)))*IF($AA153=1,(1+SSSModel!#REF!),1)</f>
        <v>0</v>
      </c>
      <c r="AI153" s="72">
        <f ca="1">IF(OR(AI$4&lt;$Q153,AI$4&gt;$Q153+IF($S153="",1000,$S153)-1),0,IF(MOD(AI$4-$Q153,IF($R153="",1000,$R153))=0,$O153,0))*IF($Y153&gt;0,(1+INDEX(Escalation!$B$3:$B$18,$Y153,0))^(AI$4-SSSModel!$C$5),1)*IF($X153=0,1,OFFSET(Profiles!$K$2,$X153,MAX(Profiles!$C$2,AI$4-$Q153)))*IF($AA153=1,(1+SSSModel!#REF!),1)</f>
        <v>0</v>
      </c>
      <c r="AJ153" s="72">
        <f ca="1">IF(OR(AJ$4&lt;$Q153,AJ$4&gt;$Q153+IF($S153="",1000,$S153)-1),0,IF(MOD(AJ$4-$Q153,IF($R153="",1000,$R153))=0,$O153,0))*IF($Y153&gt;0,(1+INDEX(Escalation!$B$3:$B$18,$Y153,0))^(AJ$4-SSSModel!$C$5),1)*IF($X153=0,1,OFFSET(Profiles!$K$2,$X153,MAX(Profiles!$C$2,AJ$4-$Q153)))*IF($AA153=1,(1+SSSModel!#REF!),1)</f>
        <v>0</v>
      </c>
      <c r="AK153" s="72">
        <f ca="1">IF(OR(AK$4&lt;$Q153,AK$4&gt;$Q153+IF($S153="",1000,$S153)-1),0,IF(MOD(AK$4-$Q153,IF($R153="",1000,$R153))=0,$O153,0))*IF($Y153&gt;0,(1+INDEX(Escalation!$B$3:$B$18,$Y153,0))^(AK$4-SSSModel!$C$5),1)*IF($X153=0,1,OFFSET(Profiles!$K$2,$X153,MAX(Profiles!$C$2,AK$4-$Q153)))*IF($AA153=1,(1+SSSModel!#REF!),1)</f>
        <v>0</v>
      </c>
      <c r="AL153" s="72">
        <f ca="1">IF(OR(AL$4&lt;$Q153,AL$4&gt;$Q153+IF($S153="",1000,$S153)-1),0,IF(MOD(AL$4-$Q153,IF($R153="",1000,$R153))=0,$O153,0))*IF($Y153&gt;0,(1+INDEX(Escalation!$B$3:$B$18,$Y153,0))^(AL$4-SSSModel!$C$5),1)*IF($X153=0,1,OFFSET(Profiles!$K$2,$X153,MAX(Profiles!$C$2,AL$4-$Q153)))*IF($AA153=1,(1+SSSModel!#REF!),1)</f>
        <v>0</v>
      </c>
      <c r="AM153" s="72">
        <f ca="1">IF(OR(AM$4&lt;$Q153,AM$4&gt;$Q153+IF($S153="",1000,$S153)-1),0,IF(MOD(AM$4-$Q153,IF($R153="",1000,$R153))=0,$O153,0))*IF($Y153&gt;0,(1+INDEX(Escalation!$B$3:$B$18,$Y153,0))^(AM$4-SSSModel!$C$5),1)*IF($X153=0,1,OFFSET(Profiles!$K$2,$X153,MAX(Profiles!$C$2,AM$4-$Q153)))*IF($AA153=1,(1+SSSModel!#REF!),1)</f>
        <v>0</v>
      </c>
      <c r="AN153" s="72">
        <f ca="1">IF(OR(AN$4&lt;$Q153,AN$4&gt;$Q153+IF($S153="",1000,$S153)-1),0,IF(MOD(AN$4-$Q153,IF($R153="",1000,$R153))=0,$O153,0))*IF($Y153&gt;0,(1+INDEX(Escalation!$B$3:$B$18,$Y153,0))^(AN$4-SSSModel!$C$5),1)*IF($X153=0,1,OFFSET(Profiles!$K$2,$X153,MAX(Profiles!$C$2,AN$4-$Q153)))*IF($AA153=1,(1+SSSModel!#REF!),1)</f>
        <v>0</v>
      </c>
      <c r="AO153" s="72">
        <f ca="1">IF(OR(AO$4&lt;$Q153,AO$4&gt;$Q153+IF($S153="",1000,$S153)-1),0,IF(MOD(AO$4-$Q153,IF($R153="",1000,$R153))=0,$O153,0))*IF($Y153&gt;0,(1+INDEX(Escalation!$B$3:$B$18,$Y153,0))^(AO$4-SSSModel!$C$5),1)*IF($X153=0,1,OFFSET(Profiles!$K$2,$X153,MAX(Profiles!$C$2,AO$4-$Q153)))*IF($AA153=1,(1+SSSModel!#REF!),1)</f>
        <v>0</v>
      </c>
      <c r="AP153" s="72">
        <f ca="1">IF(OR(AP$4&lt;$Q153,AP$4&gt;$Q153+IF($S153="",1000,$S153)-1),0,IF(MOD(AP$4-$Q153,IF($R153="",1000,$R153))=0,$O153,0))*IF($Y153&gt;0,(1+INDEX(Escalation!$B$3:$B$18,$Y153,0))^(AP$4-SSSModel!$C$5),1)*IF($X153=0,1,OFFSET(Profiles!$K$2,$X153,MAX(Profiles!$C$2,AP$4-$Q153)))*IF($AA153=1,(1+SSSModel!#REF!),1)</f>
        <v>0</v>
      </c>
      <c r="AQ153" s="72">
        <f ca="1">IF(OR(AQ$4&lt;$Q153,AQ$4&gt;$Q153+IF($S153="",1000,$S153)-1),0,IF(MOD(AQ$4-$Q153,IF($R153="",1000,$R153))=0,$O153,0))*IF($Y153&gt;0,(1+INDEX(Escalation!$B$3:$B$18,$Y153,0))^(AQ$4-SSSModel!$C$5),1)*IF($X153=0,1,OFFSET(Profiles!$K$2,$X153,MAX(Profiles!$C$2,AQ$4-$Q153)))*IF($AA153=1,(1+SSSModel!#REF!),1)</f>
        <v>0</v>
      </c>
      <c r="AR153" s="72">
        <f ca="1">IF(OR(AR$4&lt;$Q153,AR$4&gt;$Q153+IF($S153="",1000,$S153)-1),0,IF(MOD(AR$4-$Q153,IF($R153="",1000,$R153))=0,$O153,0))*IF($Y153&gt;0,(1+INDEX(Escalation!$B$3:$B$18,$Y153,0))^(AR$4-SSSModel!$C$5),1)*IF($X153=0,1,OFFSET(Profiles!$K$2,$X153,MAX(Profiles!$C$2,AR$4-$Q153)))*IF($AA153=1,(1+SSSModel!#REF!),1)</f>
        <v>0</v>
      </c>
      <c r="AS153" s="72">
        <f ca="1">IF(OR(AS$4&lt;$Q153,AS$4&gt;$Q153+IF($S153="",1000,$S153)-1),0,IF(MOD(AS$4-$Q153,IF($R153="",1000,$R153))=0,$O153,0))*IF($Y153&gt;0,(1+INDEX(Escalation!$B$3:$B$18,$Y153,0))^(AS$4-SSSModel!$C$5),1)*IF($X153=0,1,OFFSET(Profiles!$K$2,$X153,MAX(Profiles!$C$2,AS$4-$Q153)))*IF($AA153=1,(1+SSSModel!#REF!),1)</f>
        <v>0</v>
      </c>
      <c r="AT153" s="72">
        <f ca="1">IF(OR(AT$4&lt;$Q153,AT$4&gt;$Q153+IF($S153="",1000,$S153)-1),0,IF(MOD(AT$4-$Q153,IF($R153="",1000,$R153))=0,$O153,0))*IF($Y153&gt;0,(1+INDEX(Escalation!$B$3:$B$18,$Y153,0))^(AT$4-SSSModel!$C$5),1)*IF($X153=0,1,OFFSET(Profiles!$K$2,$X153,MAX(Profiles!$C$2,AT$4-$Q153)))*IF($AA153=1,(1+SSSModel!#REF!),1)</f>
        <v>0</v>
      </c>
      <c r="AU153" s="72">
        <f ca="1">IF(OR(AU$4&lt;$Q153,AU$4&gt;$Q153+IF($S153="",1000,$S153)-1),0,IF(MOD(AU$4-$Q153,IF($R153="",1000,$R153))=0,$O153,0))*IF($Y153&gt;0,(1+INDEX(Escalation!$B$3:$B$18,$Y153,0))^(AU$4-SSSModel!$C$5),1)*IF($X153=0,1,OFFSET(Profiles!$K$2,$X153,MAX(Profiles!$C$2,AU$4-$Q153)))*IF($AA153=1,(1+SSSModel!#REF!),1)</f>
        <v>0</v>
      </c>
      <c r="AV153" s="72">
        <f ca="1">IF(OR(AV$4&lt;$Q153,AV$4&gt;$Q153+IF($S153="",1000,$S153)-1),0,IF(MOD(AV$4-$Q153,IF($R153="",1000,$R153))=0,$O153,0))*IF($Y153&gt;0,(1+INDEX(Escalation!$B$3:$B$18,$Y153,0))^(AV$4-SSSModel!$C$5),1)*IF($X153=0,1,OFFSET(Profiles!$K$2,$X153,MAX(Profiles!$C$2,AV$4-$Q153)))*IF($AA153=1,(1+SSSModel!#REF!),1)</f>
        <v>0</v>
      </c>
      <c r="AW153" s="72">
        <f ca="1">IF(OR(AW$4&lt;$Q153,AW$4&gt;$Q153+IF($S153="",1000,$S153)-1),0,IF(MOD(AW$4-$Q153,IF($R153="",1000,$R153))=0,$O153,0))*IF($Y153&gt;0,(1+INDEX(Escalation!$B$3:$B$18,$Y153,0))^(AW$4-SSSModel!$C$5),1)*IF($X153=0,1,OFFSET(Profiles!$K$2,$X153,MAX(Profiles!$C$2,AW$4-$Q153)))*IF($AA153=1,(1+SSSModel!#REF!),1)</f>
        <v>0</v>
      </c>
      <c r="AX153" s="72">
        <f ca="1">IF(OR(AX$4&lt;$Q153,AX$4&gt;$Q153+IF($S153="",1000,$S153)-1),0,IF(MOD(AX$4-$Q153,IF($R153="",1000,$R153))=0,$O153,0))*IF($Y153&gt;0,(1+INDEX(Escalation!$B$3:$B$18,$Y153,0))^(AX$4-SSSModel!$C$5),1)*IF($X153=0,1,OFFSET(Profiles!$K$2,$X153,MAX(Profiles!$C$2,AX$4-$Q153)))*IF($AA153=1,(1+SSSModel!#REF!),1)</f>
        <v>0</v>
      </c>
      <c r="AY153" s="72">
        <f ca="1">IF(OR(AY$4&lt;$Q153,AY$4&gt;$Q153+IF($S153="",1000,$S153)-1),0,IF(MOD(AY$4-$Q153,IF($R153="",1000,$R153))=0,$O153,0))*IF($Y153&gt;0,(1+INDEX(Escalation!$B$3:$B$18,$Y153,0))^(AY$4-SSSModel!$C$5),1)*IF($X153=0,1,OFFSET(Profiles!$K$2,$X153,MAX(Profiles!$C$2,AY$4-$Q153)))*IF($AA153=1,(1+SSSModel!#REF!),1)</f>
        <v>0</v>
      </c>
      <c r="AZ153" s="72">
        <f ca="1">IF(OR(AZ$4&lt;$Q153,AZ$4&gt;$Q153+IF($S153="",1000,$S153)-1),0,IF(MOD(AZ$4-$Q153,IF($R153="",1000,$R153))=0,$O153,0))*IF($Y153&gt;0,(1+INDEX(Escalation!$B$3:$B$18,$Y153,0))^(AZ$4-SSSModel!$C$5),1)*IF($X153=0,1,OFFSET(Profiles!$K$2,$X153,MAX(Profiles!$C$2,AZ$4-$Q153)))*IF($AA153=1,(1+SSSModel!#REF!),1)</f>
        <v>0</v>
      </c>
      <c r="BA153" s="72">
        <f ca="1">IF(OR(BA$4&lt;$Q153,BA$4&gt;$Q153+IF($S153="",1000,$S153)-1),0,IF(MOD(BA$4-$Q153,IF($R153="",1000,$R153))=0,$O153,0))*IF($Y153&gt;0,(1+INDEX(Escalation!$B$3:$B$18,$Y153,0))^(BA$4-SSSModel!$C$5),1)*IF($X153=0,1,OFFSET(Profiles!$K$2,$X153,MAX(Profiles!$C$2,BA$4-$Q153)))*IF($AA153=1,(1+SSSModel!#REF!),1)</f>
        <v>0</v>
      </c>
      <c r="BB153" s="72">
        <f ca="1">IF(OR(BB$4&lt;$Q153,BB$4&gt;$Q153+IF($S153="",1000,$S153)-1),0,IF(MOD(BB$4-$Q153,IF($R153="",1000,$R153))=0,$O153,0))*IF($Y153&gt;0,(1+INDEX(Escalation!$B$3:$B$18,$Y153,0))^(BB$4-SSSModel!$C$5),1)*IF($X153=0,1,OFFSET(Profiles!$K$2,$X153,MAX(Profiles!$C$2,BB$4-$Q153)))*IF($AA153=1,(1+SSSModel!#REF!),1)</f>
        <v>0</v>
      </c>
      <c r="BC153" s="72">
        <f ca="1">IF(OR(BC$4&lt;$Q153,BC$4&gt;$Q153+IF($S153="",1000,$S153)-1),0,IF(MOD(BC$4-$Q153,IF($R153="",1000,$R153))=0,$O153,0))*IF($Y153&gt;0,(1+INDEX(Escalation!$B$3:$B$18,$Y153,0))^(BC$4-SSSModel!$C$5),1)*IF($X153=0,1,OFFSET(Profiles!$K$2,$X153,MAX(Profiles!$C$2,BC$4-$Q153)))*IF($AA153=1,(1+SSSModel!#REF!),1)</f>
        <v>0</v>
      </c>
      <c r="BD153" s="72">
        <f ca="1">IF(OR(BD$4&lt;$Q153,BD$4&gt;$Q153+IF($S153="",1000,$S153)-1),0,IF(MOD(BD$4-$Q153,IF($R153="",1000,$R153))=0,$O153,0))*IF($Y153&gt;0,(1+INDEX(Escalation!$B$3:$B$18,$Y153,0))^(BD$4-SSSModel!$C$5),1)*IF($X153=0,1,OFFSET(Profiles!$K$2,$X153,MAX(Profiles!$C$2,BD$4-$Q153)))*IF($AA153=1,(1+SSSModel!#REF!),1)</f>
        <v>0</v>
      </c>
      <c r="BE153" s="72">
        <f ca="1">IF(OR(BE$4&lt;$Q153,BE$4&gt;$Q153+IF($S153="",1000,$S153)-1),0,IF(MOD(BE$4-$Q153,IF($R153="",1000,$R153))=0,$O153,0))*IF($Y153&gt;0,(1+INDEX(Escalation!$B$3:$B$18,$Y153,0))^(BE$4-SSSModel!$C$5),1)*IF($X153=0,1,OFFSET(Profiles!$K$2,$X153,MAX(Profiles!$C$2,BE$4-$Q153)))*IF($AA153=1,(1+SSSModel!#REF!),1)</f>
        <v>0</v>
      </c>
      <c r="BF153" s="72">
        <f ca="1">IF(OR(BF$4&lt;$Q153,BF$4&gt;$Q153+IF($S153="",1000,$S153)-1),0,IF(MOD(BF$4-$Q153,IF($R153="",1000,$R153))=0,$O153,0))*IF($Y153&gt;0,(1+INDEX(Escalation!$B$3:$B$18,$Y153,0))^(BF$4-SSSModel!$C$5),1)*IF($X153=0,1,OFFSET(Profiles!$K$2,$X153,MAX(Profiles!$C$2,BF$4-$Q153)))*IF($AA153=1,(1+SSSModel!#REF!),1)</f>
        <v>0</v>
      </c>
      <c r="BG153" s="72">
        <f ca="1">IF(OR(BG$4&lt;$Q153,BG$4&gt;$Q153+IF($S153="",1000,$S153)-1),0,IF(MOD(BG$4-$Q153,IF($R153="",1000,$R153))=0,$O153,0))*IF($Y153&gt;0,(1+INDEX(Escalation!$B$3:$B$18,$Y153,0))^(BG$4-SSSModel!$C$5),1)*IF($X153=0,1,OFFSET(Profiles!$K$2,$X153,MAX(Profiles!$C$2,BG$4-$Q153)))*IF($AA153=1,(1+SSSModel!#REF!),1)</f>
        <v>0</v>
      </c>
      <c r="BH153" s="72">
        <f ca="1">IF(OR(BH$4&lt;$Q153,BH$4&gt;$Q153+IF($S153="",1000,$S153)-1),0,IF(MOD(BH$4-$Q153,IF($R153="",1000,$R153))=0,$O153,0))*IF($Y153&gt;0,(1+INDEX(Escalation!$B$3:$B$18,$Y153,0))^(BH$4-SSSModel!$C$5),1)*IF($X153=0,1,OFFSET(Profiles!$K$2,$X153,MAX(Profiles!$C$2,BH$4-$Q153)))*IF($AA153=1,(1+SSSModel!#REF!),1)</f>
        <v>0</v>
      </c>
      <c r="BI153" s="72">
        <f ca="1">IF(OR(BI$4&lt;$Q153,BI$4&gt;$Q153+IF($S153="",1000,$S153)-1),0,IF(MOD(BI$4-$Q153,IF($R153="",1000,$R153))=0,$O153,0))*IF($Y153&gt;0,(1+INDEX(Escalation!$B$3:$B$18,$Y153,0))^(BI$4-SSSModel!$C$5),1)*IF($X153=0,1,OFFSET(Profiles!$K$2,$X153,MAX(Profiles!$C$2,BI$4-$Q153)))*IF($AA153=1,(1+SSSModel!#REF!),1)</f>
        <v>0</v>
      </c>
      <c r="BJ153" s="72">
        <f ca="1">IF(OR(BJ$4&lt;$Q153,BJ$4&gt;$Q153+IF($S153="",1000,$S153)-1),0,IF(MOD(BJ$4-$Q153,IF($R153="",1000,$R153))=0,$O153,0))*IF($Y153&gt;0,(1+INDEX(Escalation!$B$3:$B$18,$Y153,0))^(BJ$4-SSSModel!$C$5),1)*IF($X153=0,1,OFFSET(Profiles!$K$2,$X153,MAX(Profiles!$C$2,BJ$4-$Q153)))*IF($AA153=1,(1+SSSModel!#REF!),1)</f>
        <v>0</v>
      </c>
      <c r="BK153" s="72">
        <f ca="1">IF(OR(BK$4&lt;$Q153,BK$4&gt;$Q153+IF($S153="",1000,$S153)-1),0,IF(MOD(BK$4-$Q153,IF($R153="",1000,$R153))=0,$O153,0))*IF($Y153&gt;0,(1+INDEX(Escalation!$B$3:$B$18,$Y153,0))^(BK$4-SSSModel!$C$5),1)*IF($X153=0,1,OFFSET(Profiles!$K$2,$X153,MAX(Profiles!$C$2,BK$4-$Q153)))*IF($AA153=1,(1+SSSModel!#REF!),1)</f>
        <v>0</v>
      </c>
      <c r="BL153" s="72">
        <f ca="1">IF(OR(BL$4&lt;$Q153,BL$4&gt;$Q153+IF($S153="",1000,$S153)-1),0,IF(MOD(BL$4-$Q153,IF($R153="",1000,$R153))=0,$O153,0))*IF($Y153&gt;0,(1+INDEX(Escalation!$B$3:$B$18,$Y153,0))^(BL$4-SSSModel!$C$5),1)*IF($X153=0,1,OFFSET(Profiles!$K$2,$X153,MAX(Profiles!$C$2,BL$4-$Q153)))*IF($AA153=1,(1+SSSModel!#REF!),1)</f>
        <v>0</v>
      </c>
      <c r="BM153" s="72">
        <f ca="1">IF(OR(BM$4&lt;$Q153,BM$4&gt;$Q153+IF($S153="",1000,$S153)-1),0,IF(MOD(BM$4-$Q153,IF($R153="",1000,$R153))=0,$O153,0))*IF($Y153&gt;0,(1+INDEX(Escalation!$B$3:$B$18,$Y153,0))^(BM$4-SSSModel!$C$5),1)*IF($X153=0,1,OFFSET(Profiles!$K$2,$X153,MAX(Profiles!$C$2,BM$4-$Q153)))*IF($AA153=1,(1+SSSModel!#REF!),1)</f>
        <v>0</v>
      </c>
      <c r="BN153" s="72">
        <f ca="1">IF(OR(BN$4&lt;$Q153,BN$4&gt;$Q153+IF($S153="",1000,$S153)-1),0,IF(MOD(BN$4-$Q153,IF($R153="",1000,$R153))=0,$O153,0))*IF($Y153&gt;0,(1+INDEX(Escalation!$B$3:$B$18,$Y153,0))^(BN$4-SSSModel!$C$5),1)*IF($X153=0,1,OFFSET(Profiles!$K$2,$X153,MAX(Profiles!$C$2,BN$4-$Q153)))*IF($AA153=1,(1+SSSModel!#REF!),1)</f>
        <v>0</v>
      </c>
      <c r="BO153" s="72">
        <f ca="1">IF(OR(BO$4&lt;$Q153,BO$4&gt;$Q153+IF($S153="",1000,$S153)-1),0,IF(MOD(BO$4-$Q153,IF($R153="",1000,$R153))=0,$O153,0))*IF($Y153&gt;0,(1+INDEX(Escalation!$B$3:$B$18,$Y153,0))^(BO$4-SSSModel!$C$5),1)*IF($X153=0,1,OFFSET(Profiles!$K$2,$X153,MAX(Profiles!$C$2,BO$4-$Q153)))*IF($AA153=1,(1+SSSModel!#REF!),1)</f>
        <v>0</v>
      </c>
      <c r="BP153" s="72">
        <f ca="1">IF(OR(BP$4&lt;$Q153,BP$4&gt;$Q153+IF($S153="",1000,$S153)-1),0,IF(MOD(BP$4-$Q153,IF($R153="",1000,$R153))=0,$O153,0))*IF($Y153&gt;0,(1+INDEX(Escalation!$B$3:$B$18,$Y153,0))^(BP$4-SSSModel!$C$5),1)*IF($X153=0,1,OFFSET(Profiles!$K$2,$X153,MAX(Profiles!$C$2,BP$4-$Q153)))*IF($AA153=1,(1+SSSModel!#REF!),1)</f>
        <v>0</v>
      </c>
      <c r="BQ153" s="72">
        <f ca="1">IF(OR(BQ$4&lt;$Q153,BQ$4&gt;$Q153+IF($S153="",1000,$S153)-1),0,IF(MOD(BQ$4-$Q153,IF($R153="",1000,$R153))=0,$O153,0))*IF($Y153&gt;0,(1+INDEX(Escalation!$B$3:$B$18,$Y153,0))^(BQ$4-SSSModel!$C$5),1)*IF($X153=0,1,OFFSET(Profiles!$K$2,$X153,MAX(Profiles!$C$2,BQ$4-$Q153)))*IF($AA153=1,(1+SSSModel!#REF!),1)</f>
        <v>0</v>
      </c>
      <c r="BR153" s="72">
        <f ca="1">IF(OR(BR$4&lt;$Q153,BR$4&gt;$Q153+IF($S153="",1000,$S153)-1),0,IF(MOD(BR$4-$Q153,IF($R153="",1000,$R153))=0,$O153,0))*IF($Y153&gt;0,(1+INDEX(Escalation!$B$3:$B$18,$Y153,0))^(BR$4-SSSModel!$C$5),1)*IF($X153=0,1,OFFSET(Profiles!$K$2,$X153,MAX(Profiles!$C$2,BR$4-$Q153)))*IF($AA153=1,(1+SSSModel!#REF!),1)</f>
        <v>0</v>
      </c>
      <c r="BS153" s="72">
        <f ca="1">IF(OR(BS$4&lt;$Q153,BS$4&gt;$Q153+IF($S153="",1000,$S153)-1),0,IF(MOD(BS$4-$Q153,IF($R153="",1000,$R153))=0,$O153,0))*IF($Y153&gt;0,(1+INDEX(Escalation!$B$3:$B$18,$Y153,0))^(BS$4-SSSModel!$C$5),1)*IF($X153=0,1,OFFSET(Profiles!$K$2,$X153,MAX(Profiles!$C$2,BS$4-$Q153)))*IF($AA153=1,(1+SSSModel!#REF!),1)</f>
        <v>0</v>
      </c>
      <c r="BT153" s="72">
        <f ca="1">IF(OR(BT$4&lt;$Q153,BT$4&gt;$Q153+IF($S153="",1000,$S153)-1),0,IF(MOD(BT$4-$Q153,IF($R153="",1000,$R153))=0,$O153,0))*IF($Y153&gt;0,(1+INDEX(Escalation!$B$3:$B$18,$Y153,0))^(BT$4-SSSModel!$C$5),1)*IF($X153=0,1,OFFSET(Profiles!$K$2,$X153,MAX(Profiles!$C$2,BT$4-$Q153)))*IF($AA153=1,(1+SSSModel!#REF!),1)</f>
        <v>0</v>
      </c>
      <c r="BU153" s="72">
        <f ca="1">IF(OR(BU$4&lt;$Q153,BU$4&gt;$Q153+IF($S153="",1000,$S153)-1),0,IF(MOD(BU$4-$Q153,IF($R153="",1000,$R153))=0,$O153,0))*IF($Y153&gt;0,(1+INDEX(Escalation!$B$3:$B$18,$Y153,0))^(BU$4-SSSModel!$C$5),1)*IF($X153=0,1,OFFSET(Profiles!$K$2,$X153,MAX(Profiles!$C$2,BU$4-$Q153)))*IF($AA153=1,(1+SSSModel!#REF!),1)</f>
        <v>0</v>
      </c>
      <c r="BV153" s="72">
        <f ca="1">IF(OR(BV$4&lt;$Q153,BV$4&gt;$Q153+IF($S153="",1000,$S153)-1),0,IF(MOD(BV$4-$Q153,IF($R153="",1000,$R153))=0,$O153,0))*IF($Y153&gt;0,(1+INDEX(Escalation!$B$3:$B$18,$Y153,0))^(BV$4-SSSModel!$C$5),1)*IF($X153=0,1,OFFSET(Profiles!$K$2,$X153,MAX(Profiles!$C$2,BV$4-$Q153)))*IF($AA153=1,(1+SSSModel!#REF!),1)</f>
        <v>0</v>
      </c>
      <c r="BW153" s="72">
        <f ca="1">IF(OR(BW$4&lt;$Q153,BW$4&gt;$Q153+IF($S153="",1000,$S153)-1),0,IF(MOD(BW$4-$Q153,IF($R153="",1000,$R153))=0,$O153,0))*IF($Y153&gt;0,(1+INDEX(Escalation!$B$3:$B$18,$Y153,0))^(BW$4-SSSModel!$C$5),1)*IF($X153=0,1,OFFSET(Profiles!$K$2,$X153,MAX(Profiles!$C$2,BW$4-$Q153)))*IF($AA153=1,(1+SSSModel!#REF!),1)</f>
        <v>0</v>
      </c>
      <c r="BX153" s="72">
        <f ca="1">IF(OR(BX$4&lt;$Q153,BX$4&gt;$Q153+IF($S153="",1000,$S153)-1),0,IF(MOD(BX$4-$Q153,IF($R153="",1000,$R153))=0,$O153,0))*IF($Y153&gt;0,(1+INDEX(Escalation!$B$3:$B$18,$Y153,0))^(BX$4-SSSModel!$C$5),1)*IF($X153=0,1,OFFSET(Profiles!$K$2,$X153,MAX(Profiles!$C$2,BX$4-$Q153)))*IF($AA153=1,(1+SSSModel!#REF!),1)</f>
        <v>0</v>
      </c>
      <c r="BY153" s="72">
        <f ca="1">IF(OR(BY$4&lt;$Q153,BY$4&gt;$Q153+IF($S153="",1000,$S153)-1),0,IF(MOD(BY$4-$Q153,IF($R153="",1000,$R153))=0,$O153,0))*IF($Y153&gt;0,(1+INDEX(Escalation!$B$3:$B$18,$Y153,0))^(BY$4-SSSModel!$C$5),1)*IF($X153=0,1,OFFSET(Profiles!$K$2,$X153,MAX(Profiles!$C$2,BY$4-$Q153)))*IF($AA153=1,(1+SSSModel!#REF!),1)</f>
        <v>0</v>
      </c>
      <c r="BZ153" s="72">
        <f ca="1">IF(OR(BZ$4&lt;$Q153,BZ$4&gt;$Q153+IF($S153="",1000,$S153)-1),0,IF(MOD(BZ$4-$Q153,IF($R153="",1000,$R153))=0,$O153,0))*IF($Y153&gt;0,(1+INDEX(Escalation!$B$3:$B$18,$Y153,0))^(BZ$4-SSSModel!$C$5),1)*IF($X153=0,1,OFFSET(Profiles!$K$2,$X153,MAX(Profiles!$C$2,BZ$4-$Q153)))*IF($AA153=1,(1+SSSModel!#REF!),1)</f>
        <v>0</v>
      </c>
      <c r="CA153" s="134">
        <f ca="1">IF(OR($Z153=0,SSSModel!$C$4="CF"),AC153,
IF(LEFT($V153,3)="ON_",
     IF(SSSModel!$C$4="RR",SUMPRODUCT(OFFSET($AC153,0,0,1,$CB$2),OFFSET(Profiles!$K$28,($Z153-1)*(Profiles!$I$26+1)+CA$4-SSSModel!$C$3+1,0,1,$CB$2)),
     IF(SSSModel!$C$4="ECC",$EA153*$EB153*SUMPRODUCT(OFFSET($AC153,0,MAX(0,CA$4-$DZ153-$CA$4+1),1,MIN($DZ153,CA$4-$CA$4+1)),OFFSET(Escalation!$K$24,($Y153-1)*(Escalation!$I$22+1)+CA$4-SSSModel!$C$3+1,MAX(0,CA$4-$DZ153-$CA$4+1),1,MIN($DZ153,CA$4-$CA$4+1))),
     IF(SSSModel!$C$4="PV",AC153*$EA153*(1+SSSModel!$C$2),
     IF(SSSModel!$C$4="FCR",$EC153*SUM(OFFSET($AC153,0,MAX(CA$4-$AC$4-$DZ153+1,0),1,MIN($DZ153,CA$4-$AC$4+1))),0)))),
SUM($AC153:$BZ153)*
     IF(SSSModel!$C$4="RR",OFFSET(Profiles!$K$2,$Z153,MAX(Profiles!$C$2,AC$4-$W153)),
     IF(SSSModel!$C$4="ECC",$EA153*$EB153*IF(MAX(Escalation!$C$2,AC$4-$W153)&gt;$DZ153-1,0,OFFSET(Escalation!$K$2,$Y153,MAX(Escalation!$C$2,AC$4-$W153))),
     IF(SSSModel!$C$4="PV",IF(CA$4=$W153,$EA153*(1+SSSModel!$C$2),0),
     IF(SSSModel!$C$4="FCR",IF(AND(CA$4&gt;=$W153,OFFSET(Profiles!$K$2,$Z153,MAX(Profiles!$C$2,AC$4-$W153))&gt;0),$EC153,0),0))))))</f>
        <v>0</v>
      </c>
      <c r="CB153" s="135">
        <f ca="1">IF(OR($Z153=0,SSSModel!$C$4="CF"),AD153,
IF(LEFT($V153,3)="ON_",
     IF(SSSModel!$C$4="RR",SUMPRODUCT(OFFSET($AC153,0,0,1,$CB$2),OFFSET(Profiles!$K$28,($Z153-1)*(Profiles!$I$26+1)+CB$4-SSSModel!$C$3+1,0,1,$CB$2)),
     IF(SSSModel!$C$4="ECC",$EA153*$EB153*SUMPRODUCT(OFFSET($AC153,0,MAX(0,CB$4-$DZ153-$CA$4+1),1,MIN($DZ153,CB$4-$CA$4+1)),OFFSET(Escalation!$K$24,($Y153-1)*(Escalation!$I$22+1)+CB$4-SSSModel!$C$3+1,MAX(0,CB$4-$DZ153-$CA$4+1),1,MIN($DZ153,CB$4-$CA$4+1))),
     IF(SSSModel!$C$4="PV",AD153*$EA153*(1+SSSModel!$C$2),
     IF(SSSModel!$C$4="FCR",$EC153*SUM(OFFSET($AC153,0,MAX(CB$4-$AC$4-$DZ153+1,0),1,MIN($DZ153,CB$4-$AC$4+1))),0)))),
SUM($AC153:$BZ153)*
     IF(SSSModel!$C$4="RR",OFFSET(Profiles!$K$2,$Z153,MAX(Profiles!$C$2,AD$4-$W153)),
     IF(SSSModel!$C$4="ECC",$EA153*$EB153*IF(MAX(Escalation!$C$2,AD$4-$W153)&gt;$DZ153-1,0,OFFSET(Escalation!$K$2,$Y153,MAX(Escalation!$C$2,AD$4-$W153))),
     IF(SSSModel!$C$4="PV",IF(CB$4=$W153,$EA153*(1+SSSModel!$C$2),0),
     IF(SSSModel!$C$4="FCR",IF(AND(CB$4&gt;=$W153,OFFSET(Profiles!$K$2,$Z153,MAX(Profiles!$C$2,AD$4-$W153))&gt;0),$EC153,0),0))))))</f>
        <v>0</v>
      </c>
      <c r="CC153" s="135">
        <f ca="1">IF(OR($Z153=0,SSSModel!$C$4="CF"),AE153,
IF(LEFT($V153,3)="ON_",
     IF(SSSModel!$C$4="RR",SUMPRODUCT(OFFSET($AC153,0,0,1,$CB$2),OFFSET(Profiles!$K$28,($Z153-1)*(Profiles!$I$26+1)+CC$4-SSSModel!$C$3+1,0,1,$CB$2)),
     IF(SSSModel!$C$4="ECC",$EA153*$EB153*SUMPRODUCT(OFFSET($AC153,0,MAX(0,CC$4-$DZ153-$CA$4+1),1,MIN($DZ153,CC$4-$CA$4+1)),OFFSET(Escalation!$K$24,($Y153-1)*(Escalation!$I$22+1)+CC$4-SSSModel!$C$3+1,MAX(0,CC$4-$DZ153-$CA$4+1),1,MIN($DZ153,CC$4-$CA$4+1))),
     IF(SSSModel!$C$4="PV",AE153*$EA153*(1+SSSModel!$C$2),
     IF(SSSModel!$C$4="FCR",$EC153*SUM(OFFSET($AC153,0,MAX(CC$4-$AC$4-$DZ153+1,0),1,MIN($DZ153,CC$4-$AC$4+1))),0)))),
SUM($AC153:$BZ153)*
     IF(SSSModel!$C$4="RR",OFFSET(Profiles!$K$2,$Z153,MAX(Profiles!$C$2,AE$4-$W153)),
     IF(SSSModel!$C$4="ECC",$EA153*$EB153*IF(MAX(Escalation!$C$2,AE$4-$W153)&gt;$DZ153-1,0,OFFSET(Escalation!$K$2,$Y153,MAX(Escalation!$C$2,AE$4-$W153))),
     IF(SSSModel!$C$4="PV",IF(CC$4=$W153,$EA153*(1+SSSModel!$C$2),0),
     IF(SSSModel!$C$4="FCR",IF(AND(CC$4&gt;=$W153,OFFSET(Profiles!$K$2,$Z153,MAX(Profiles!$C$2,AE$4-$W153))&gt;0),$EC153,0),0))))))</f>
        <v>0</v>
      </c>
      <c r="CD153" s="135">
        <f ca="1">IF(OR($Z153=0,SSSModel!$C$4="CF"),AF153,
IF(LEFT($V153,3)="ON_",
     IF(SSSModel!$C$4="RR",SUMPRODUCT(OFFSET($AC153,0,0,1,$CB$2),OFFSET(Profiles!$K$28,($Z153-1)*(Profiles!$I$26+1)+CD$4-SSSModel!$C$3+1,0,1,$CB$2)),
     IF(SSSModel!$C$4="ECC",$EA153*$EB153*SUMPRODUCT(OFFSET($AC153,0,MAX(0,CD$4-$DZ153-$CA$4+1),1,MIN($DZ153,CD$4-$CA$4+1)),OFFSET(Escalation!$K$24,($Y153-1)*(Escalation!$I$22+1)+CD$4-SSSModel!$C$3+1,MAX(0,CD$4-$DZ153-$CA$4+1),1,MIN($DZ153,CD$4-$CA$4+1))),
     IF(SSSModel!$C$4="PV",AF153*$EA153*(1+SSSModel!$C$2),
     IF(SSSModel!$C$4="FCR",$EC153*SUM(OFFSET($AC153,0,MAX(CD$4-$AC$4-$DZ153+1,0),1,MIN($DZ153,CD$4-$AC$4+1))),0)))),
SUM($AC153:$BZ153)*
     IF(SSSModel!$C$4="RR",OFFSET(Profiles!$K$2,$Z153,MAX(Profiles!$C$2,AF$4-$W153)),
     IF(SSSModel!$C$4="ECC",$EA153*$EB153*IF(MAX(Escalation!$C$2,AF$4-$W153)&gt;$DZ153-1,0,OFFSET(Escalation!$K$2,$Y153,MAX(Escalation!$C$2,AF$4-$W153))),
     IF(SSSModel!$C$4="PV",IF(CD$4=$W153,$EA153*(1+SSSModel!$C$2),0),
     IF(SSSModel!$C$4="FCR",IF(AND(CD$4&gt;=$W153,OFFSET(Profiles!$K$2,$Z153,MAX(Profiles!$C$2,AF$4-$W153))&gt;0),$EC153,0),0))))))</f>
        <v>0</v>
      </c>
      <c r="CE153" s="135">
        <f ca="1">IF(OR($Z153=0,SSSModel!$C$4="CF"),AG153,
IF(LEFT($V153,3)="ON_",
     IF(SSSModel!$C$4="RR",SUMPRODUCT(OFFSET($AC153,0,0,1,$CB$2),OFFSET(Profiles!$K$28,($Z153-1)*(Profiles!$I$26+1)+CE$4-SSSModel!$C$3+1,0,1,$CB$2)),
     IF(SSSModel!$C$4="ECC",$EA153*$EB153*SUMPRODUCT(OFFSET($AC153,0,MAX(0,CE$4-$DZ153-$CA$4+1),1,MIN($DZ153,CE$4-$CA$4+1)),OFFSET(Escalation!$K$24,($Y153-1)*(Escalation!$I$22+1)+CE$4-SSSModel!$C$3+1,MAX(0,CE$4-$DZ153-$CA$4+1),1,MIN($DZ153,CE$4-$CA$4+1))),
     IF(SSSModel!$C$4="PV",AG153*$EA153*(1+SSSModel!$C$2),
     IF(SSSModel!$C$4="FCR",$EC153*SUM(OFFSET($AC153,0,MAX(CE$4-$AC$4-$DZ153+1,0),1,MIN($DZ153,CE$4-$AC$4+1))),0)))),
SUM($AC153:$BZ153)*
     IF(SSSModel!$C$4="RR",OFFSET(Profiles!$K$2,$Z153,MAX(Profiles!$C$2,AG$4-$W153)),
     IF(SSSModel!$C$4="ECC",$EA153*$EB153*IF(MAX(Escalation!$C$2,AG$4-$W153)&gt;$DZ153-1,0,OFFSET(Escalation!$K$2,$Y153,MAX(Escalation!$C$2,AG$4-$W153))),
     IF(SSSModel!$C$4="PV",IF(CE$4=$W153,$EA153*(1+SSSModel!$C$2),0),
     IF(SSSModel!$C$4="FCR",IF(AND(CE$4&gt;=$W153,OFFSET(Profiles!$K$2,$Z153,MAX(Profiles!$C$2,AG$4-$W153))&gt;0),$EC153,0),0))))))</f>
        <v>0</v>
      </c>
      <c r="CF153" s="135">
        <f ca="1">IF(OR($Z153=0,SSSModel!$C$4="CF"),AH153,
IF(LEFT($V153,3)="ON_",
     IF(SSSModel!$C$4="RR",SUMPRODUCT(OFFSET($AC153,0,0,1,$CB$2),OFFSET(Profiles!$K$28,($Z153-1)*(Profiles!$I$26+1)+CF$4-SSSModel!$C$3+1,0,1,$CB$2)),
     IF(SSSModel!$C$4="ECC",$EA153*$EB153*SUMPRODUCT(OFFSET($AC153,0,MAX(0,CF$4-$DZ153-$CA$4+1),1,MIN($DZ153,CF$4-$CA$4+1)),OFFSET(Escalation!$K$24,($Y153-1)*(Escalation!$I$22+1)+CF$4-SSSModel!$C$3+1,MAX(0,CF$4-$DZ153-$CA$4+1),1,MIN($DZ153,CF$4-$CA$4+1))),
     IF(SSSModel!$C$4="PV",AH153*$EA153*(1+SSSModel!$C$2),
     IF(SSSModel!$C$4="FCR",$EC153*SUM(OFFSET($AC153,0,MAX(CF$4-$AC$4-$DZ153+1,0),1,MIN($DZ153,CF$4-$AC$4+1))),0)))),
SUM($AC153:$BZ153)*
     IF(SSSModel!$C$4="RR",OFFSET(Profiles!$K$2,$Z153,MAX(Profiles!$C$2,AH$4-$W153)),
     IF(SSSModel!$C$4="ECC",$EA153*$EB153*IF(MAX(Escalation!$C$2,AH$4-$W153)&gt;$DZ153-1,0,OFFSET(Escalation!$K$2,$Y153,MAX(Escalation!$C$2,AH$4-$W153))),
     IF(SSSModel!$C$4="PV",IF(CF$4=$W153,$EA153*(1+SSSModel!$C$2),0),
     IF(SSSModel!$C$4="FCR",IF(AND(CF$4&gt;=$W153,OFFSET(Profiles!$K$2,$Z153,MAX(Profiles!$C$2,AH$4-$W153))&gt;0),$EC153,0),0))))))</f>
        <v>0</v>
      </c>
      <c r="CG153" s="135">
        <f ca="1">IF(OR($Z153=0,SSSModel!$C$4="CF"),AI153,
IF(LEFT($V153,3)="ON_",
     IF(SSSModel!$C$4="RR",SUMPRODUCT(OFFSET($AC153,0,0,1,$CB$2),OFFSET(Profiles!$K$28,($Z153-1)*(Profiles!$I$26+1)+CG$4-SSSModel!$C$3+1,0,1,$CB$2)),
     IF(SSSModel!$C$4="ECC",$EA153*$EB153*SUMPRODUCT(OFFSET($AC153,0,MAX(0,CG$4-$DZ153-$CA$4+1),1,MIN($DZ153,CG$4-$CA$4+1)),OFFSET(Escalation!$K$24,($Y153-1)*(Escalation!$I$22+1)+CG$4-SSSModel!$C$3+1,MAX(0,CG$4-$DZ153-$CA$4+1),1,MIN($DZ153,CG$4-$CA$4+1))),
     IF(SSSModel!$C$4="PV",AI153*$EA153*(1+SSSModel!$C$2),
     IF(SSSModel!$C$4="FCR",$EC153*SUM(OFFSET($AC153,0,MAX(CG$4-$AC$4-$DZ153+1,0),1,MIN($DZ153,CG$4-$AC$4+1))),0)))),
SUM($AC153:$BZ153)*
     IF(SSSModel!$C$4="RR",OFFSET(Profiles!$K$2,$Z153,MAX(Profiles!$C$2,AI$4-$W153)),
     IF(SSSModel!$C$4="ECC",$EA153*$EB153*IF(MAX(Escalation!$C$2,AI$4-$W153)&gt;$DZ153-1,0,OFFSET(Escalation!$K$2,$Y153,MAX(Escalation!$C$2,AI$4-$W153))),
     IF(SSSModel!$C$4="PV",IF(CG$4=$W153,$EA153*(1+SSSModel!$C$2),0),
     IF(SSSModel!$C$4="FCR",IF(AND(CG$4&gt;=$W153,OFFSET(Profiles!$K$2,$Z153,MAX(Profiles!$C$2,AI$4-$W153))&gt;0),$EC153,0),0))))))</f>
        <v>0</v>
      </c>
      <c r="CH153" s="135">
        <f ca="1">IF(OR($Z153=0,SSSModel!$C$4="CF"),AJ153,
IF(LEFT($V153,3)="ON_",
     IF(SSSModel!$C$4="RR",SUMPRODUCT(OFFSET($AC153,0,0,1,$CB$2),OFFSET(Profiles!$K$28,($Z153-1)*(Profiles!$I$26+1)+CH$4-SSSModel!$C$3+1,0,1,$CB$2)),
     IF(SSSModel!$C$4="ECC",$EA153*$EB153*SUMPRODUCT(OFFSET($AC153,0,MAX(0,CH$4-$DZ153-$CA$4+1),1,MIN($DZ153,CH$4-$CA$4+1)),OFFSET(Escalation!$K$24,($Y153-1)*(Escalation!$I$22+1)+CH$4-SSSModel!$C$3+1,MAX(0,CH$4-$DZ153-$CA$4+1),1,MIN($DZ153,CH$4-$CA$4+1))),
     IF(SSSModel!$C$4="PV",AJ153*$EA153*(1+SSSModel!$C$2),
     IF(SSSModel!$C$4="FCR",$EC153*SUM(OFFSET($AC153,0,MAX(CH$4-$AC$4-$DZ153+1,0),1,MIN($DZ153,CH$4-$AC$4+1))),0)))),
SUM($AC153:$BZ153)*
     IF(SSSModel!$C$4="RR",OFFSET(Profiles!$K$2,$Z153,MAX(Profiles!$C$2,AJ$4-$W153)),
     IF(SSSModel!$C$4="ECC",$EA153*$EB153*IF(MAX(Escalation!$C$2,AJ$4-$W153)&gt;$DZ153-1,0,OFFSET(Escalation!$K$2,$Y153,MAX(Escalation!$C$2,AJ$4-$W153))),
     IF(SSSModel!$C$4="PV",IF(CH$4=$W153,$EA153*(1+SSSModel!$C$2),0),
     IF(SSSModel!$C$4="FCR",IF(AND(CH$4&gt;=$W153,OFFSET(Profiles!$K$2,$Z153,MAX(Profiles!$C$2,AJ$4-$W153))&gt;0),$EC153,0),0))))))</f>
        <v>0</v>
      </c>
      <c r="CI153" s="135">
        <f ca="1">IF(OR($Z153=0,SSSModel!$C$4="CF"),AK153,
IF(LEFT($V153,3)="ON_",
     IF(SSSModel!$C$4="RR",SUMPRODUCT(OFFSET($AC153,0,0,1,$CB$2),OFFSET(Profiles!$K$28,($Z153-1)*(Profiles!$I$26+1)+CI$4-SSSModel!$C$3+1,0,1,$CB$2)),
     IF(SSSModel!$C$4="ECC",$EA153*$EB153*SUMPRODUCT(OFFSET($AC153,0,MAX(0,CI$4-$DZ153-$CA$4+1),1,MIN($DZ153,CI$4-$CA$4+1)),OFFSET(Escalation!$K$24,($Y153-1)*(Escalation!$I$22+1)+CI$4-SSSModel!$C$3+1,MAX(0,CI$4-$DZ153-$CA$4+1),1,MIN($DZ153,CI$4-$CA$4+1))),
     IF(SSSModel!$C$4="PV",AK153*$EA153*(1+SSSModel!$C$2),
     IF(SSSModel!$C$4="FCR",$EC153*SUM(OFFSET($AC153,0,MAX(CI$4-$AC$4-$DZ153+1,0),1,MIN($DZ153,CI$4-$AC$4+1))),0)))),
SUM($AC153:$BZ153)*
     IF(SSSModel!$C$4="RR",OFFSET(Profiles!$K$2,$Z153,MAX(Profiles!$C$2,AK$4-$W153)),
     IF(SSSModel!$C$4="ECC",$EA153*$EB153*IF(MAX(Escalation!$C$2,AK$4-$W153)&gt;$DZ153-1,0,OFFSET(Escalation!$K$2,$Y153,MAX(Escalation!$C$2,AK$4-$W153))),
     IF(SSSModel!$C$4="PV",IF(CI$4=$W153,$EA153*(1+SSSModel!$C$2),0),
     IF(SSSModel!$C$4="FCR",IF(AND(CI$4&gt;=$W153,OFFSET(Profiles!$K$2,$Z153,MAX(Profiles!$C$2,AK$4-$W153))&gt;0),$EC153,0),0))))))</f>
        <v>0</v>
      </c>
      <c r="CJ153" s="135">
        <f ca="1">IF(OR($Z153=0,SSSModel!$C$4="CF"),AL153,
IF(LEFT($V153,3)="ON_",
     IF(SSSModel!$C$4="RR",SUMPRODUCT(OFFSET($AC153,0,0,1,$CB$2),OFFSET(Profiles!$K$28,($Z153-1)*(Profiles!$I$26+1)+CJ$4-SSSModel!$C$3+1,0,1,$CB$2)),
     IF(SSSModel!$C$4="ECC",$EA153*$EB153*SUMPRODUCT(OFFSET($AC153,0,MAX(0,CJ$4-$DZ153-$CA$4+1),1,MIN($DZ153,CJ$4-$CA$4+1)),OFFSET(Escalation!$K$24,($Y153-1)*(Escalation!$I$22+1)+CJ$4-SSSModel!$C$3+1,MAX(0,CJ$4-$DZ153-$CA$4+1),1,MIN($DZ153,CJ$4-$CA$4+1))),
     IF(SSSModel!$C$4="PV",AL153*$EA153*(1+SSSModel!$C$2),
     IF(SSSModel!$C$4="FCR",$EC153*SUM(OFFSET($AC153,0,MAX(CJ$4-$AC$4-$DZ153+1,0),1,MIN($DZ153,CJ$4-$AC$4+1))),0)))),
SUM($AC153:$BZ153)*
     IF(SSSModel!$C$4="RR",OFFSET(Profiles!$K$2,$Z153,MAX(Profiles!$C$2,AL$4-$W153)),
     IF(SSSModel!$C$4="ECC",$EA153*$EB153*IF(MAX(Escalation!$C$2,AL$4-$W153)&gt;$DZ153-1,0,OFFSET(Escalation!$K$2,$Y153,MAX(Escalation!$C$2,AL$4-$W153))),
     IF(SSSModel!$C$4="PV",IF(CJ$4=$W153,$EA153*(1+SSSModel!$C$2),0),
     IF(SSSModel!$C$4="FCR",IF(AND(CJ$4&gt;=$W153,OFFSET(Profiles!$K$2,$Z153,MAX(Profiles!$C$2,AL$4-$W153))&gt;0),$EC153,0),0))))))</f>
        <v>0</v>
      </c>
      <c r="CK153" s="135">
        <f ca="1">IF(OR($Z153=0,SSSModel!$C$4="CF"),AM153,
IF(LEFT($V153,3)="ON_",
     IF(SSSModel!$C$4="RR",SUMPRODUCT(OFFSET($AC153,0,0,1,$CB$2),OFFSET(Profiles!$K$28,($Z153-1)*(Profiles!$I$26+1)+CK$4-SSSModel!$C$3+1,0,1,$CB$2)),
     IF(SSSModel!$C$4="ECC",$EA153*$EB153*SUMPRODUCT(OFFSET($AC153,0,MAX(0,CK$4-$DZ153-$CA$4+1),1,MIN($DZ153,CK$4-$CA$4+1)),OFFSET(Escalation!$K$24,($Y153-1)*(Escalation!$I$22+1)+CK$4-SSSModel!$C$3+1,MAX(0,CK$4-$DZ153-$CA$4+1),1,MIN($DZ153,CK$4-$CA$4+1))),
     IF(SSSModel!$C$4="PV",AM153*$EA153*(1+SSSModel!$C$2),
     IF(SSSModel!$C$4="FCR",$EC153*SUM(OFFSET($AC153,0,MAX(CK$4-$AC$4-$DZ153+1,0),1,MIN($DZ153,CK$4-$AC$4+1))),0)))),
SUM($AC153:$BZ153)*
     IF(SSSModel!$C$4="RR",OFFSET(Profiles!$K$2,$Z153,MAX(Profiles!$C$2,AM$4-$W153)),
     IF(SSSModel!$C$4="ECC",$EA153*$EB153*IF(MAX(Escalation!$C$2,AM$4-$W153)&gt;$DZ153-1,0,OFFSET(Escalation!$K$2,$Y153,MAX(Escalation!$C$2,AM$4-$W153))),
     IF(SSSModel!$C$4="PV",IF(CK$4=$W153,$EA153*(1+SSSModel!$C$2),0),
     IF(SSSModel!$C$4="FCR",IF(AND(CK$4&gt;=$W153,OFFSET(Profiles!$K$2,$Z153,MAX(Profiles!$C$2,AM$4-$W153))&gt;0),$EC153,0),0))))))</f>
        <v>0</v>
      </c>
      <c r="CL153" s="135">
        <f ca="1">IF(OR($Z153=0,SSSModel!$C$4="CF"),AN153,
IF(LEFT($V153,3)="ON_",
     IF(SSSModel!$C$4="RR",SUMPRODUCT(OFFSET($AC153,0,0,1,$CB$2),OFFSET(Profiles!$K$28,($Z153-1)*(Profiles!$I$26+1)+CL$4-SSSModel!$C$3+1,0,1,$CB$2)),
     IF(SSSModel!$C$4="ECC",$EA153*$EB153*SUMPRODUCT(OFFSET($AC153,0,MAX(0,CL$4-$DZ153-$CA$4+1),1,MIN($DZ153,CL$4-$CA$4+1)),OFFSET(Escalation!$K$24,($Y153-1)*(Escalation!$I$22+1)+CL$4-SSSModel!$C$3+1,MAX(0,CL$4-$DZ153-$CA$4+1),1,MIN($DZ153,CL$4-$CA$4+1))),
     IF(SSSModel!$C$4="PV",AN153*$EA153*(1+SSSModel!$C$2),
     IF(SSSModel!$C$4="FCR",$EC153*SUM(OFFSET($AC153,0,MAX(CL$4-$AC$4-$DZ153+1,0),1,MIN($DZ153,CL$4-$AC$4+1))),0)))),
SUM($AC153:$BZ153)*
     IF(SSSModel!$C$4="RR",OFFSET(Profiles!$K$2,$Z153,MAX(Profiles!$C$2,AN$4-$W153)),
     IF(SSSModel!$C$4="ECC",$EA153*$EB153*IF(MAX(Escalation!$C$2,AN$4-$W153)&gt;$DZ153-1,0,OFFSET(Escalation!$K$2,$Y153,MAX(Escalation!$C$2,AN$4-$W153))),
     IF(SSSModel!$C$4="PV",IF(CL$4=$W153,$EA153*(1+SSSModel!$C$2),0),
     IF(SSSModel!$C$4="FCR",IF(AND(CL$4&gt;=$W153,OFFSET(Profiles!$K$2,$Z153,MAX(Profiles!$C$2,AN$4-$W153))&gt;0),$EC153,0),0))))))</f>
        <v>0</v>
      </c>
      <c r="CM153" s="135">
        <f ca="1">IF(OR($Z153=0,SSSModel!$C$4="CF"),AO153,
IF(LEFT($V153,3)="ON_",
     IF(SSSModel!$C$4="RR",SUMPRODUCT(OFFSET($AC153,0,0,1,$CB$2),OFFSET(Profiles!$K$28,($Z153-1)*(Profiles!$I$26+1)+CM$4-SSSModel!$C$3+1,0,1,$CB$2)),
     IF(SSSModel!$C$4="ECC",$EA153*$EB153*SUMPRODUCT(OFFSET($AC153,0,MAX(0,CM$4-$DZ153-$CA$4+1),1,MIN($DZ153,CM$4-$CA$4+1)),OFFSET(Escalation!$K$24,($Y153-1)*(Escalation!$I$22+1)+CM$4-SSSModel!$C$3+1,MAX(0,CM$4-$DZ153-$CA$4+1),1,MIN($DZ153,CM$4-$CA$4+1))),
     IF(SSSModel!$C$4="PV",AO153*$EA153*(1+SSSModel!$C$2),
     IF(SSSModel!$C$4="FCR",$EC153*SUM(OFFSET($AC153,0,MAX(CM$4-$AC$4-$DZ153+1,0),1,MIN($DZ153,CM$4-$AC$4+1))),0)))),
SUM($AC153:$BZ153)*
     IF(SSSModel!$C$4="RR",OFFSET(Profiles!$K$2,$Z153,MAX(Profiles!$C$2,AO$4-$W153)),
     IF(SSSModel!$C$4="ECC",$EA153*$EB153*IF(MAX(Escalation!$C$2,AO$4-$W153)&gt;$DZ153-1,0,OFFSET(Escalation!$K$2,$Y153,MAX(Escalation!$C$2,AO$4-$W153))),
     IF(SSSModel!$C$4="PV",IF(CM$4=$W153,$EA153*(1+SSSModel!$C$2),0),
     IF(SSSModel!$C$4="FCR",IF(AND(CM$4&gt;=$W153,OFFSET(Profiles!$K$2,$Z153,MAX(Profiles!$C$2,AO$4-$W153))&gt;0),$EC153,0),0))))))</f>
        <v>0</v>
      </c>
      <c r="CN153" s="135">
        <f ca="1">IF(OR($Z153=0,SSSModel!$C$4="CF"),AP153,
IF(LEFT($V153,3)="ON_",
     IF(SSSModel!$C$4="RR",SUMPRODUCT(OFFSET($AC153,0,0,1,$CB$2),OFFSET(Profiles!$K$28,($Z153-1)*(Profiles!$I$26+1)+CN$4-SSSModel!$C$3+1,0,1,$CB$2)),
     IF(SSSModel!$C$4="ECC",$EA153*$EB153*SUMPRODUCT(OFFSET($AC153,0,MAX(0,CN$4-$DZ153-$CA$4+1),1,MIN($DZ153,CN$4-$CA$4+1)),OFFSET(Escalation!$K$24,($Y153-1)*(Escalation!$I$22+1)+CN$4-SSSModel!$C$3+1,MAX(0,CN$4-$DZ153-$CA$4+1),1,MIN($DZ153,CN$4-$CA$4+1))),
     IF(SSSModel!$C$4="PV",AP153*$EA153*(1+SSSModel!$C$2),
     IF(SSSModel!$C$4="FCR",$EC153*SUM(OFFSET($AC153,0,MAX(CN$4-$AC$4-$DZ153+1,0),1,MIN($DZ153,CN$4-$AC$4+1))),0)))),
SUM($AC153:$BZ153)*
     IF(SSSModel!$C$4="RR",OFFSET(Profiles!$K$2,$Z153,MAX(Profiles!$C$2,AP$4-$W153)),
     IF(SSSModel!$C$4="ECC",$EA153*$EB153*IF(MAX(Escalation!$C$2,AP$4-$W153)&gt;$DZ153-1,0,OFFSET(Escalation!$K$2,$Y153,MAX(Escalation!$C$2,AP$4-$W153))),
     IF(SSSModel!$C$4="PV",IF(CN$4=$W153,$EA153*(1+SSSModel!$C$2),0),
     IF(SSSModel!$C$4="FCR",IF(AND(CN$4&gt;=$W153,OFFSET(Profiles!$K$2,$Z153,MAX(Profiles!$C$2,AP$4-$W153))&gt;0),$EC153,0),0))))))</f>
        <v>0</v>
      </c>
      <c r="CO153" s="135">
        <f ca="1">IF(OR($Z153=0,SSSModel!$C$4="CF"),AQ153,
IF(LEFT($V153,3)="ON_",
     IF(SSSModel!$C$4="RR",SUMPRODUCT(OFFSET($AC153,0,0,1,$CB$2),OFFSET(Profiles!$K$28,($Z153-1)*(Profiles!$I$26+1)+CO$4-SSSModel!$C$3+1,0,1,$CB$2)),
     IF(SSSModel!$C$4="ECC",$EA153*$EB153*SUMPRODUCT(OFFSET($AC153,0,MAX(0,CO$4-$DZ153-$CA$4+1),1,MIN($DZ153,CO$4-$CA$4+1)),OFFSET(Escalation!$K$24,($Y153-1)*(Escalation!$I$22+1)+CO$4-SSSModel!$C$3+1,MAX(0,CO$4-$DZ153-$CA$4+1),1,MIN($DZ153,CO$4-$CA$4+1))),
     IF(SSSModel!$C$4="PV",AQ153*$EA153*(1+SSSModel!$C$2),
     IF(SSSModel!$C$4="FCR",$EC153*SUM(OFFSET($AC153,0,MAX(CO$4-$AC$4-$DZ153+1,0),1,MIN($DZ153,CO$4-$AC$4+1))),0)))),
SUM($AC153:$BZ153)*
     IF(SSSModel!$C$4="RR",OFFSET(Profiles!$K$2,$Z153,MAX(Profiles!$C$2,AQ$4-$W153)),
     IF(SSSModel!$C$4="ECC",$EA153*$EB153*IF(MAX(Escalation!$C$2,AQ$4-$W153)&gt;$DZ153-1,0,OFFSET(Escalation!$K$2,$Y153,MAX(Escalation!$C$2,AQ$4-$W153))),
     IF(SSSModel!$C$4="PV",IF(CO$4=$W153,$EA153*(1+SSSModel!$C$2),0),
     IF(SSSModel!$C$4="FCR",IF(AND(CO$4&gt;=$W153,OFFSET(Profiles!$K$2,$Z153,MAX(Profiles!$C$2,AQ$4-$W153))&gt;0),$EC153,0),0))))))</f>
        <v>0</v>
      </c>
      <c r="CP153" s="135">
        <f ca="1">IF(OR($Z153=0,SSSModel!$C$4="CF"),AR153,
IF(LEFT($V153,3)="ON_",
     IF(SSSModel!$C$4="RR",SUMPRODUCT(OFFSET($AC153,0,0,1,$CB$2),OFFSET(Profiles!$K$28,($Z153-1)*(Profiles!$I$26+1)+CP$4-SSSModel!$C$3+1,0,1,$CB$2)),
     IF(SSSModel!$C$4="ECC",$EA153*$EB153*SUMPRODUCT(OFFSET($AC153,0,MAX(0,CP$4-$DZ153-$CA$4+1),1,MIN($DZ153,CP$4-$CA$4+1)),OFFSET(Escalation!$K$24,($Y153-1)*(Escalation!$I$22+1)+CP$4-SSSModel!$C$3+1,MAX(0,CP$4-$DZ153-$CA$4+1),1,MIN($DZ153,CP$4-$CA$4+1))),
     IF(SSSModel!$C$4="PV",AR153*$EA153*(1+SSSModel!$C$2),
     IF(SSSModel!$C$4="FCR",$EC153*SUM(OFFSET($AC153,0,MAX(CP$4-$AC$4-$DZ153+1,0),1,MIN($DZ153,CP$4-$AC$4+1))),0)))),
SUM($AC153:$BZ153)*
     IF(SSSModel!$C$4="RR",OFFSET(Profiles!$K$2,$Z153,MAX(Profiles!$C$2,AR$4-$W153)),
     IF(SSSModel!$C$4="ECC",$EA153*$EB153*IF(MAX(Escalation!$C$2,AR$4-$W153)&gt;$DZ153-1,0,OFFSET(Escalation!$K$2,$Y153,MAX(Escalation!$C$2,AR$4-$W153))),
     IF(SSSModel!$C$4="PV",IF(CP$4=$W153,$EA153*(1+SSSModel!$C$2),0),
     IF(SSSModel!$C$4="FCR",IF(AND(CP$4&gt;=$W153,OFFSET(Profiles!$K$2,$Z153,MAX(Profiles!$C$2,AR$4-$W153))&gt;0),$EC153,0),0))))))</f>
        <v>0</v>
      </c>
      <c r="CQ153" s="135">
        <f ca="1">IF(OR($Z153=0,SSSModel!$C$4="CF"),AS153,
IF(LEFT($V153,3)="ON_",
     IF(SSSModel!$C$4="RR",SUMPRODUCT(OFFSET($AC153,0,0,1,$CB$2),OFFSET(Profiles!$K$28,($Z153-1)*(Profiles!$I$26+1)+CQ$4-SSSModel!$C$3+1,0,1,$CB$2)),
     IF(SSSModel!$C$4="ECC",$EA153*$EB153*SUMPRODUCT(OFFSET($AC153,0,MAX(0,CQ$4-$DZ153-$CA$4+1),1,MIN($DZ153,CQ$4-$CA$4+1)),OFFSET(Escalation!$K$24,($Y153-1)*(Escalation!$I$22+1)+CQ$4-SSSModel!$C$3+1,MAX(0,CQ$4-$DZ153-$CA$4+1),1,MIN($DZ153,CQ$4-$CA$4+1))),
     IF(SSSModel!$C$4="PV",AS153*$EA153*(1+SSSModel!$C$2),
     IF(SSSModel!$C$4="FCR",$EC153*SUM(OFFSET($AC153,0,MAX(CQ$4-$AC$4-$DZ153+1,0),1,MIN($DZ153,CQ$4-$AC$4+1))),0)))),
SUM($AC153:$BZ153)*
     IF(SSSModel!$C$4="RR",OFFSET(Profiles!$K$2,$Z153,MAX(Profiles!$C$2,AS$4-$W153)),
     IF(SSSModel!$C$4="ECC",$EA153*$EB153*IF(MAX(Escalation!$C$2,AS$4-$W153)&gt;$DZ153-1,0,OFFSET(Escalation!$K$2,$Y153,MAX(Escalation!$C$2,AS$4-$W153))),
     IF(SSSModel!$C$4="PV",IF(CQ$4=$W153,$EA153*(1+SSSModel!$C$2),0),
     IF(SSSModel!$C$4="FCR",IF(AND(CQ$4&gt;=$W153,OFFSET(Profiles!$K$2,$Z153,MAX(Profiles!$C$2,AS$4-$W153))&gt;0),$EC153,0),0))))))</f>
        <v>0</v>
      </c>
      <c r="CR153" s="135">
        <f ca="1">IF(OR($Z153=0,SSSModel!$C$4="CF"),AT153,
IF(LEFT($V153,3)="ON_",
     IF(SSSModel!$C$4="RR",SUMPRODUCT(OFFSET($AC153,0,0,1,$CB$2),OFFSET(Profiles!$K$28,($Z153-1)*(Profiles!$I$26+1)+CR$4-SSSModel!$C$3+1,0,1,$CB$2)),
     IF(SSSModel!$C$4="ECC",$EA153*$EB153*SUMPRODUCT(OFFSET($AC153,0,MAX(0,CR$4-$DZ153-$CA$4+1),1,MIN($DZ153,CR$4-$CA$4+1)),OFFSET(Escalation!$K$24,($Y153-1)*(Escalation!$I$22+1)+CR$4-SSSModel!$C$3+1,MAX(0,CR$4-$DZ153-$CA$4+1),1,MIN($DZ153,CR$4-$CA$4+1))),
     IF(SSSModel!$C$4="PV",AT153*$EA153*(1+SSSModel!$C$2),
     IF(SSSModel!$C$4="FCR",$EC153*SUM(OFFSET($AC153,0,MAX(CR$4-$AC$4-$DZ153+1,0),1,MIN($DZ153,CR$4-$AC$4+1))),0)))),
SUM($AC153:$BZ153)*
     IF(SSSModel!$C$4="RR",OFFSET(Profiles!$K$2,$Z153,MAX(Profiles!$C$2,AT$4-$W153)),
     IF(SSSModel!$C$4="ECC",$EA153*$EB153*IF(MAX(Escalation!$C$2,AT$4-$W153)&gt;$DZ153-1,0,OFFSET(Escalation!$K$2,$Y153,MAX(Escalation!$C$2,AT$4-$W153))),
     IF(SSSModel!$C$4="PV",IF(CR$4=$W153,$EA153*(1+SSSModel!$C$2),0),
     IF(SSSModel!$C$4="FCR",IF(AND(CR$4&gt;=$W153,OFFSET(Profiles!$K$2,$Z153,MAX(Profiles!$C$2,AT$4-$W153))&gt;0),$EC153,0),0))))))</f>
        <v>0</v>
      </c>
      <c r="CS153" s="135">
        <f ca="1">IF(OR($Z153=0,SSSModel!$C$4="CF"),AU153,
IF(LEFT($V153,3)="ON_",
     IF(SSSModel!$C$4="RR",SUMPRODUCT(OFFSET($AC153,0,0,1,$CB$2),OFFSET(Profiles!$K$28,($Z153-1)*(Profiles!$I$26+1)+CS$4-SSSModel!$C$3+1,0,1,$CB$2)),
     IF(SSSModel!$C$4="ECC",$EA153*$EB153*SUMPRODUCT(OFFSET($AC153,0,MAX(0,CS$4-$DZ153-$CA$4+1),1,MIN($DZ153,CS$4-$CA$4+1)),OFFSET(Escalation!$K$24,($Y153-1)*(Escalation!$I$22+1)+CS$4-SSSModel!$C$3+1,MAX(0,CS$4-$DZ153-$CA$4+1),1,MIN($DZ153,CS$4-$CA$4+1))),
     IF(SSSModel!$C$4="PV",AU153*$EA153*(1+SSSModel!$C$2),
     IF(SSSModel!$C$4="FCR",$EC153*SUM(OFFSET($AC153,0,MAX(CS$4-$AC$4-$DZ153+1,0),1,MIN($DZ153,CS$4-$AC$4+1))),0)))),
SUM($AC153:$BZ153)*
     IF(SSSModel!$C$4="RR",OFFSET(Profiles!$K$2,$Z153,MAX(Profiles!$C$2,AU$4-$W153)),
     IF(SSSModel!$C$4="ECC",$EA153*$EB153*IF(MAX(Escalation!$C$2,AU$4-$W153)&gt;$DZ153-1,0,OFFSET(Escalation!$K$2,$Y153,MAX(Escalation!$C$2,AU$4-$W153))),
     IF(SSSModel!$C$4="PV",IF(CS$4=$W153,$EA153*(1+SSSModel!$C$2),0),
     IF(SSSModel!$C$4="FCR",IF(AND(CS$4&gt;=$W153,OFFSET(Profiles!$K$2,$Z153,MAX(Profiles!$C$2,AU$4-$W153))&gt;0),$EC153,0),0))))))</f>
        <v>0</v>
      </c>
      <c r="CT153" s="135">
        <f ca="1">IF(OR($Z153=0,SSSModel!$C$4="CF"),AV153,
IF(LEFT($V153,3)="ON_",
     IF(SSSModel!$C$4="RR",SUMPRODUCT(OFFSET($AC153,0,0,1,$CB$2),OFFSET(Profiles!$K$28,($Z153-1)*(Profiles!$I$26+1)+CT$4-SSSModel!$C$3+1,0,1,$CB$2)),
     IF(SSSModel!$C$4="ECC",$EA153*$EB153*SUMPRODUCT(OFFSET($AC153,0,MAX(0,CT$4-$DZ153-$CA$4+1),1,MIN($DZ153,CT$4-$CA$4+1)),OFFSET(Escalation!$K$24,($Y153-1)*(Escalation!$I$22+1)+CT$4-SSSModel!$C$3+1,MAX(0,CT$4-$DZ153-$CA$4+1),1,MIN($DZ153,CT$4-$CA$4+1))),
     IF(SSSModel!$C$4="PV",AV153*$EA153*(1+SSSModel!$C$2),
     IF(SSSModel!$C$4="FCR",$EC153*SUM(OFFSET($AC153,0,MAX(CT$4-$AC$4-$DZ153+1,0),1,MIN($DZ153,CT$4-$AC$4+1))),0)))),
SUM($AC153:$BZ153)*
     IF(SSSModel!$C$4="RR",OFFSET(Profiles!$K$2,$Z153,MAX(Profiles!$C$2,AV$4-$W153)),
     IF(SSSModel!$C$4="ECC",$EA153*$EB153*IF(MAX(Escalation!$C$2,AV$4-$W153)&gt;$DZ153-1,0,OFFSET(Escalation!$K$2,$Y153,MAX(Escalation!$C$2,AV$4-$W153))),
     IF(SSSModel!$C$4="PV",IF(CT$4=$W153,$EA153*(1+SSSModel!$C$2),0),
     IF(SSSModel!$C$4="FCR",IF(AND(CT$4&gt;=$W153,OFFSET(Profiles!$K$2,$Z153,MAX(Profiles!$C$2,AV$4-$W153))&gt;0),$EC153,0),0))))))</f>
        <v>0</v>
      </c>
      <c r="CU153" s="135">
        <f ca="1">IF(OR($Z153=0,SSSModel!$C$4="CF"),AW153,
IF(LEFT($V153,3)="ON_",
     IF(SSSModel!$C$4="RR",SUMPRODUCT(OFFSET($AC153,0,0,1,$CB$2),OFFSET(Profiles!$K$28,($Z153-1)*(Profiles!$I$26+1)+CU$4-SSSModel!$C$3+1,0,1,$CB$2)),
     IF(SSSModel!$C$4="ECC",$EA153*$EB153*SUMPRODUCT(OFFSET($AC153,0,MAX(0,CU$4-$DZ153-$CA$4+1),1,MIN($DZ153,CU$4-$CA$4+1)),OFFSET(Escalation!$K$24,($Y153-1)*(Escalation!$I$22+1)+CU$4-SSSModel!$C$3+1,MAX(0,CU$4-$DZ153-$CA$4+1),1,MIN($DZ153,CU$4-$CA$4+1))),
     IF(SSSModel!$C$4="PV",AW153*$EA153*(1+SSSModel!$C$2),
     IF(SSSModel!$C$4="FCR",$EC153*SUM(OFFSET($AC153,0,MAX(CU$4-$AC$4-$DZ153+1,0),1,MIN($DZ153,CU$4-$AC$4+1))),0)))),
SUM($AC153:$BZ153)*
     IF(SSSModel!$C$4="RR",OFFSET(Profiles!$K$2,$Z153,MAX(Profiles!$C$2,AW$4-$W153)),
     IF(SSSModel!$C$4="ECC",$EA153*$EB153*IF(MAX(Escalation!$C$2,AW$4-$W153)&gt;$DZ153-1,0,OFFSET(Escalation!$K$2,$Y153,MAX(Escalation!$C$2,AW$4-$W153))),
     IF(SSSModel!$C$4="PV",IF(CU$4=$W153,$EA153*(1+SSSModel!$C$2),0),
     IF(SSSModel!$C$4="FCR",IF(AND(CU$4&gt;=$W153,OFFSET(Profiles!$K$2,$Z153,MAX(Profiles!$C$2,AW$4-$W153))&gt;0),$EC153,0),0))))))</f>
        <v>0</v>
      </c>
      <c r="CV153" s="135">
        <f ca="1">IF(OR($Z153=0,SSSModel!$C$4="CF"),AX153,
IF(LEFT($V153,3)="ON_",
     IF(SSSModel!$C$4="RR",SUMPRODUCT(OFFSET($AC153,0,0,1,$CB$2),OFFSET(Profiles!$K$28,($Z153-1)*(Profiles!$I$26+1)+CV$4-SSSModel!$C$3+1,0,1,$CB$2)),
     IF(SSSModel!$C$4="ECC",$EA153*$EB153*SUMPRODUCT(OFFSET($AC153,0,MAX(0,CV$4-$DZ153-$CA$4+1),1,MIN($DZ153,CV$4-$CA$4+1)),OFFSET(Escalation!$K$24,($Y153-1)*(Escalation!$I$22+1)+CV$4-SSSModel!$C$3+1,MAX(0,CV$4-$DZ153-$CA$4+1),1,MIN($DZ153,CV$4-$CA$4+1))),
     IF(SSSModel!$C$4="PV",AX153*$EA153*(1+SSSModel!$C$2),
     IF(SSSModel!$C$4="FCR",$EC153*SUM(OFFSET($AC153,0,MAX(CV$4-$AC$4-$DZ153+1,0),1,MIN($DZ153,CV$4-$AC$4+1))),0)))),
SUM($AC153:$BZ153)*
     IF(SSSModel!$C$4="RR",OFFSET(Profiles!$K$2,$Z153,MAX(Profiles!$C$2,AX$4-$W153)),
     IF(SSSModel!$C$4="ECC",$EA153*$EB153*IF(MAX(Escalation!$C$2,AX$4-$W153)&gt;$DZ153-1,0,OFFSET(Escalation!$K$2,$Y153,MAX(Escalation!$C$2,AX$4-$W153))),
     IF(SSSModel!$C$4="PV",IF(CV$4=$W153,$EA153*(1+SSSModel!$C$2),0),
     IF(SSSModel!$C$4="FCR",IF(AND(CV$4&gt;=$W153,OFFSET(Profiles!$K$2,$Z153,MAX(Profiles!$C$2,AX$4-$W153))&gt;0),$EC153,0),0))))))</f>
        <v>0</v>
      </c>
      <c r="CW153" s="135">
        <f ca="1">IF(OR($Z153=0,SSSModel!$C$4="CF"),AY153,
IF(LEFT($V153,3)="ON_",
     IF(SSSModel!$C$4="RR",SUMPRODUCT(OFFSET($AC153,0,0,1,$CB$2),OFFSET(Profiles!$K$28,($Z153-1)*(Profiles!$I$26+1)+CW$4-SSSModel!$C$3+1,0,1,$CB$2)),
     IF(SSSModel!$C$4="ECC",$EA153*$EB153*SUMPRODUCT(OFFSET($AC153,0,MAX(0,CW$4-$DZ153-$CA$4+1),1,MIN($DZ153,CW$4-$CA$4+1)),OFFSET(Escalation!$K$24,($Y153-1)*(Escalation!$I$22+1)+CW$4-SSSModel!$C$3+1,MAX(0,CW$4-$DZ153-$CA$4+1),1,MIN($DZ153,CW$4-$CA$4+1))),
     IF(SSSModel!$C$4="PV",AY153*$EA153*(1+SSSModel!$C$2),
     IF(SSSModel!$C$4="FCR",$EC153*SUM(OFFSET($AC153,0,MAX(CW$4-$AC$4-$DZ153+1,0),1,MIN($DZ153,CW$4-$AC$4+1))),0)))),
SUM($AC153:$BZ153)*
     IF(SSSModel!$C$4="RR",OFFSET(Profiles!$K$2,$Z153,MAX(Profiles!$C$2,AY$4-$W153)),
     IF(SSSModel!$C$4="ECC",$EA153*$EB153*IF(MAX(Escalation!$C$2,AY$4-$W153)&gt;$DZ153-1,0,OFFSET(Escalation!$K$2,$Y153,MAX(Escalation!$C$2,AY$4-$W153))),
     IF(SSSModel!$C$4="PV",IF(CW$4=$W153,$EA153*(1+SSSModel!$C$2),0),
     IF(SSSModel!$C$4="FCR",IF(AND(CW$4&gt;=$W153,OFFSET(Profiles!$K$2,$Z153,MAX(Profiles!$C$2,AY$4-$W153))&gt;0),$EC153,0),0))))))</f>
        <v>0</v>
      </c>
      <c r="CX153" s="135">
        <f ca="1">IF(OR($Z153=0,SSSModel!$C$4="CF"),AZ153,
IF(LEFT($V153,3)="ON_",
     IF(SSSModel!$C$4="RR",SUMPRODUCT(OFFSET($AC153,0,0,1,$CB$2),OFFSET(Profiles!$K$28,($Z153-1)*(Profiles!$I$26+1)+CX$4-SSSModel!$C$3+1,0,1,$CB$2)),
     IF(SSSModel!$C$4="ECC",$EA153*$EB153*SUMPRODUCT(OFFSET($AC153,0,MAX(0,CX$4-$DZ153-$CA$4+1),1,MIN($DZ153,CX$4-$CA$4+1)),OFFSET(Escalation!$K$24,($Y153-1)*(Escalation!$I$22+1)+CX$4-SSSModel!$C$3+1,MAX(0,CX$4-$DZ153-$CA$4+1),1,MIN($DZ153,CX$4-$CA$4+1))),
     IF(SSSModel!$C$4="PV",AZ153*$EA153*(1+SSSModel!$C$2),
     IF(SSSModel!$C$4="FCR",$EC153*SUM(OFFSET($AC153,0,MAX(CX$4-$AC$4-$DZ153+1,0),1,MIN($DZ153,CX$4-$AC$4+1))),0)))),
SUM($AC153:$BZ153)*
     IF(SSSModel!$C$4="RR",OFFSET(Profiles!$K$2,$Z153,MAX(Profiles!$C$2,AZ$4-$W153)),
     IF(SSSModel!$C$4="ECC",$EA153*$EB153*IF(MAX(Escalation!$C$2,AZ$4-$W153)&gt;$DZ153-1,0,OFFSET(Escalation!$K$2,$Y153,MAX(Escalation!$C$2,AZ$4-$W153))),
     IF(SSSModel!$C$4="PV",IF(CX$4=$W153,$EA153*(1+SSSModel!$C$2),0),
     IF(SSSModel!$C$4="FCR",IF(AND(CX$4&gt;=$W153,OFFSET(Profiles!$K$2,$Z153,MAX(Profiles!$C$2,AZ$4-$W153))&gt;0),$EC153,0),0))))))</f>
        <v>0</v>
      </c>
      <c r="CY153" s="135">
        <f ca="1">IF(OR($Z153=0,SSSModel!$C$4="CF"),BA153,
IF(LEFT($V153,3)="ON_",
     IF(SSSModel!$C$4="RR",SUMPRODUCT(OFFSET($AC153,0,0,1,$CB$2),OFFSET(Profiles!$K$28,($Z153-1)*(Profiles!$I$26+1)+CY$4-SSSModel!$C$3+1,0,1,$CB$2)),
     IF(SSSModel!$C$4="ECC",$EA153*$EB153*SUMPRODUCT(OFFSET($AC153,0,MAX(0,CY$4-$DZ153-$CA$4+1),1,MIN($DZ153,CY$4-$CA$4+1)),OFFSET(Escalation!$K$24,($Y153-1)*(Escalation!$I$22+1)+CY$4-SSSModel!$C$3+1,MAX(0,CY$4-$DZ153-$CA$4+1),1,MIN($DZ153,CY$4-$CA$4+1))),
     IF(SSSModel!$C$4="PV",BA153*$EA153*(1+SSSModel!$C$2),
     IF(SSSModel!$C$4="FCR",$EC153*SUM(OFFSET($AC153,0,MAX(CY$4-$AC$4-$DZ153+1,0),1,MIN($DZ153,CY$4-$AC$4+1))),0)))),
SUM($AC153:$BZ153)*
     IF(SSSModel!$C$4="RR",OFFSET(Profiles!$K$2,$Z153,MAX(Profiles!$C$2,BA$4-$W153)),
     IF(SSSModel!$C$4="ECC",$EA153*$EB153*IF(MAX(Escalation!$C$2,BA$4-$W153)&gt;$DZ153-1,0,OFFSET(Escalation!$K$2,$Y153,MAX(Escalation!$C$2,BA$4-$W153))),
     IF(SSSModel!$C$4="PV",IF(CY$4=$W153,$EA153*(1+SSSModel!$C$2),0),
     IF(SSSModel!$C$4="FCR",IF(AND(CY$4&gt;=$W153,OFFSET(Profiles!$K$2,$Z153,MAX(Profiles!$C$2,BA$4-$W153))&gt;0),$EC153,0),0))))))</f>
        <v>0</v>
      </c>
      <c r="CZ153" s="135">
        <f ca="1">IF(OR($Z153=0,SSSModel!$C$4="CF"),BB153,
IF(LEFT($V153,3)="ON_",
     IF(SSSModel!$C$4="RR",SUMPRODUCT(OFFSET($AC153,0,0,1,$CB$2),OFFSET(Profiles!$K$28,($Z153-1)*(Profiles!$I$26+1)+CZ$4-SSSModel!$C$3+1,0,1,$CB$2)),
     IF(SSSModel!$C$4="ECC",$EA153*$EB153*SUMPRODUCT(OFFSET($AC153,0,MAX(0,CZ$4-$DZ153-$CA$4+1),1,MIN($DZ153,CZ$4-$CA$4+1)),OFFSET(Escalation!$K$24,($Y153-1)*(Escalation!$I$22+1)+CZ$4-SSSModel!$C$3+1,MAX(0,CZ$4-$DZ153-$CA$4+1),1,MIN($DZ153,CZ$4-$CA$4+1))),
     IF(SSSModel!$C$4="PV",BB153*$EA153*(1+SSSModel!$C$2),
     IF(SSSModel!$C$4="FCR",$EC153*SUM(OFFSET($AC153,0,MAX(CZ$4-$AC$4-$DZ153+1,0),1,MIN($DZ153,CZ$4-$AC$4+1))),0)))),
SUM($AC153:$BZ153)*
     IF(SSSModel!$C$4="RR",OFFSET(Profiles!$K$2,$Z153,MAX(Profiles!$C$2,BB$4-$W153)),
     IF(SSSModel!$C$4="ECC",$EA153*$EB153*IF(MAX(Escalation!$C$2,BB$4-$W153)&gt;$DZ153-1,0,OFFSET(Escalation!$K$2,$Y153,MAX(Escalation!$C$2,BB$4-$W153))),
     IF(SSSModel!$C$4="PV",IF(CZ$4=$W153,$EA153*(1+SSSModel!$C$2),0),
     IF(SSSModel!$C$4="FCR",IF(AND(CZ$4&gt;=$W153,OFFSET(Profiles!$K$2,$Z153,MAX(Profiles!$C$2,BB$4-$W153))&gt;0),$EC153,0),0))))))</f>
        <v>0</v>
      </c>
      <c r="DA153" s="135">
        <f ca="1">IF(OR($Z153=0,SSSModel!$C$4="CF"),BC153,
IF(LEFT($V153,3)="ON_",
     IF(SSSModel!$C$4="RR",SUMPRODUCT(OFFSET($AC153,0,0,1,$CB$2),OFFSET(Profiles!$K$28,($Z153-1)*(Profiles!$I$26+1)+DA$4-SSSModel!$C$3+1,0,1,$CB$2)),
     IF(SSSModel!$C$4="ECC",$EA153*$EB153*SUMPRODUCT(OFFSET($AC153,0,MAX(0,DA$4-$DZ153-$CA$4+1),1,MIN($DZ153,DA$4-$CA$4+1)),OFFSET(Escalation!$K$24,($Y153-1)*(Escalation!$I$22+1)+DA$4-SSSModel!$C$3+1,MAX(0,DA$4-$DZ153-$CA$4+1),1,MIN($DZ153,DA$4-$CA$4+1))),
     IF(SSSModel!$C$4="PV",BC153*$EA153*(1+SSSModel!$C$2),
     IF(SSSModel!$C$4="FCR",$EC153*SUM(OFFSET($AC153,0,MAX(DA$4-$AC$4-$DZ153+1,0),1,MIN($DZ153,DA$4-$AC$4+1))),0)))),
SUM($AC153:$BZ153)*
     IF(SSSModel!$C$4="RR",OFFSET(Profiles!$K$2,$Z153,MAX(Profiles!$C$2,BC$4-$W153)),
     IF(SSSModel!$C$4="ECC",$EA153*$EB153*IF(MAX(Escalation!$C$2,BC$4-$W153)&gt;$DZ153-1,0,OFFSET(Escalation!$K$2,$Y153,MAX(Escalation!$C$2,BC$4-$W153))),
     IF(SSSModel!$C$4="PV",IF(DA$4=$W153,$EA153*(1+SSSModel!$C$2),0),
     IF(SSSModel!$C$4="FCR",IF(AND(DA$4&gt;=$W153,OFFSET(Profiles!$K$2,$Z153,MAX(Profiles!$C$2,BC$4-$W153))&gt;0),$EC153,0),0))))))</f>
        <v>0</v>
      </c>
      <c r="DB153" s="135">
        <f ca="1">IF(OR($Z153=0,SSSModel!$C$4="CF"),BD153,
IF(LEFT($V153,3)="ON_",
     IF(SSSModel!$C$4="RR",SUMPRODUCT(OFFSET($AC153,0,0,1,$CB$2),OFFSET(Profiles!$K$28,($Z153-1)*(Profiles!$I$26+1)+DB$4-SSSModel!$C$3+1,0,1,$CB$2)),
     IF(SSSModel!$C$4="ECC",$EA153*$EB153*SUMPRODUCT(OFFSET($AC153,0,MAX(0,DB$4-$DZ153-$CA$4+1),1,MIN($DZ153,DB$4-$CA$4+1)),OFFSET(Escalation!$K$24,($Y153-1)*(Escalation!$I$22+1)+DB$4-SSSModel!$C$3+1,MAX(0,DB$4-$DZ153-$CA$4+1),1,MIN($DZ153,DB$4-$CA$4+1))),
     IF(SSSModel!$C$4="PV",BD153*$EA153*(1+SSSModel!$C$2),
     IF(SSSModel!$C$4="FCR",$EC153*SUM(OFFSET($AC153,0,MAX(DB$4-$AC$4-$DZ153+1,0),1,MIN($DZ153,DB$4-$AC$4+1))),0)))),
SUM($AC153:$BZ153)*
     IF(SSSModel!$C$4="RR",OFFSET(Profiles!$K$2,$Z153,MAX(Profiles!$C$2,BD$4-$W153)),
     IF(SSSModel!$C$4="ECC",$EA153*$EB153*IF(MAX(Escalation!$C$2,BD$4-$W153)&gt;$DZ153-1,0,OFFSET(Escalation!$K$2,$Y153,MAX(Escalation!$C$2,BD$4-$W153))),
     IF(SSSModel!$C$4="PV",IF(DB$4=$W153,$EA153*(1+SSSModel!$C$2),0),
     IF(SSSModel!$C$4="FCR",IF(AND(DB$4&gt;=$W153,OFFSET(Profiles!$K$2,$Z153,MAX(Profiles!$C$2,BD$4-$W153))&gt;0),$EC153,0),0))))))</f>
        <v>0</v>
      </c>
      <c r="DC153" s="135">
        <f ca="1">IF(OR($Z153=0,SSSModel!$C$4="CF"),BE153,
IF(LEFT($V153,3)="ON_",
     IF(SSSModel!$C$4="RR",SUMPRODUCT(OFFSET($AC153,0,0,1,$CB$2),OFFSET(Profiles!$K$28,($Z153-1)*(Profiles!$I$26+1)+DC$4-SSSModel!$C$3+1,0,1,$CB$2)),
     IF(SSSModel!$C$4="ECC",$EA153*$EB153*SUMPRODUCT(OFFSET($AC153,0,MAX(0,DC$4-$DZ153-$CA$4+1),1,MIN($DZ153,DC$4-$CA$4+1)),OFFSET(Escalation!$K$24,($Y153-1)*(Escalation!$I$22+1)+DC$4-SSSModel!$C$3+1,MAX(0,DC$4-$DZ153-$CA$4+1),1,MIN($DZ153,DC$4-$CA$4+1))),
     IF(SSSModel!$C$4="PV",BE153*$EA153*(1+SSSModel!$C$2),
     IF(SSSModel!$C$4="FCR",$EC153*SUM(OFFSET($AC153,0,MAX(DC$4-$AC$4-$DZ153+1,0),1,MIN($DZ153,DC$4-$AC$4+1))),0)))),
SUM($AC153:$BZ153)*
     IF(SSSModel!$C$4="RR",OFFSET(Profiles!$K$2,$Z153,MAX(Profiles!$C$2,BE$4-$W153)),
     IF(SSSModel!$C$4="ECC",$EA153*$EB153*IF(MAX(Escalation!$C$2,BE$4-$W153)&gt;$DZ153-1,0,OFFSET(Escalation!$K$2,$Y153,MAX(Escalation!$C$2,BE$4-$W153))),
     IF(SSSModel!$C$4="PV",IF(DC$4=$W153,$EA153*(1+SSSModel!$C$2),0),
     IF(SSSModel!$C$4="FCR",IF(AND(DC$4&gt;=$W153,OFFSET(Profiles!$K$2,$Z153,MAX(Profiles!$C$2,BE$4-$W153))&gt;0),$EC153,0),0))))))</f>
        <v>0</v>
      </c>
      <c r="DD153" s="135">
        <f ca="1">IF(OR($Z153=0,SSSModel!$C$4="CF"),BF153,
IF(LEFT($V153,3)="ON_",
     IF(SSSModel!$C$4="RR",SUMPRODUCT(OFFSET($AC153,0,0,1,$CB$2),OFFSET(Profiles!$K$28,($Z153-1)*(Profiles!$I$26+1)+DD$4-SSSModel!$C$3+1,0,1,$CB$2)),
     IF(SSSModel!$C$4="ECC",$EA153*$EB153*SUMPRODUCT(OFFSET($AC153,0,MAX(0,DD$4-$DZ153-$CA$4+1),1,MIN($DZ153,DD$4-$CA$4+1)),OFFSET(Escalation!$K$24,($Y153-1)*(Escalation!$I$22+1)+DD$4-SSSModel!$C$3+1,MAX(0,DD$4-$DZ153-$CA$4+1),1,MIN($DZ153,DD$4-$CA$4+1))),
     IF(SSSModel!$C$4="PV",BF153*$EA153*(1+SSSModel!$C$2),
     IF(SSSModel!$C$4="FCR",$EC153*SUM(OFFSET($AC153,0,MAX(DD$4-$AC$4-$DZ153+1,0),1,MIN($DZ153,DD$4-$AC$4+1))),0)))),
SUM($AC153:$BZ153)*
     IF(SSSModel!$C$4="RR",OFFSET(Profiles!$K$2,$Z153,MAX(Profiles!$C$2,BF$4-$W153)),
     IF(SSSModel!$C$4="ECC",$EA153*$EB153*IF(MAX(Escalation!$C$2,BF$4-$W153)&gt;$DZ153-1,0,OFFSET(Escalation!$K$2,$Y153,MAX(Escalation!$C$2,BF$4-$W153))),
     IF(SSSModel!$C$4="PV",IF(DD$4=$W153,$EA153*(1+SSSModel!$C$2),0),
     IF(SSSModel!$C$4="FCR",IF(AND(DD$4&gt;=$W153,OFFSET(Profiles!$K$2,$Z153,MAX(Profiles!$C$2,BF$4-$W153))&gt;0),$EC153,0),0))))))</f>
        <v>0</v>
      </c>
      <c r="DE153" s="135">
        <f ca="1">IF(OR($Z153=0,SSSModel!$C$4="CF"),BG153,
IF(LEFT($V153,3)="ON_",
     IF(SSSModel!$C$4="RR",SUMPRODUCT(OFFSET($AC153,0,0,1,$CB$2),OFFSET(Profiles!$K$28,($Z153-1)*(Profiles!$I$26+1)+DE$4-SSSModel!$C$3+1,0,1,$CB$2)),
     IF(SSSModel!$C$4="ECC",$EA153*$EB153*SUMPRODUCT(OFFSET($AC153,0,MAX(0,DE$4-$DZ153-$CA$4+1),1,MIN($DZ153,DE$4-$CA$4+1)),OFFSET(Escalation!$K$24,($Y153-1)*(Escalation!$I$22+1)+DE$4-SSSModel!$C$3+1,MAX(0,DE$4-$DZ153-$CA$4+1),1,MIN($DZ153,DE$4-$CA$4+1))),
     IF(SSSModel!$C$4="PV",BG153*$EA153*(1+SSSModel!$C$2),
     IF(SSSModel!$C$4="FCR",$EC153*SUM(OFFSET($AC153,0,MAX(DE$4-$AC$4-$DZ153+1,0),1,MIN($DZ153,DE$4-$AC$4+1))),0)))),
SUM($AC153:$BZ153)*
     IF(SSSModel!$C$4="RR",OFFSET(Profiles!$K$2,$Z153,MAX(Profiles!$C$2,BG$4-$W153)),
     IF(SSSModel!$C$4="ECC",$EA153*$EB153*IF(MAX(Escalation!$C$2,BG$4-$W153)&gt;$DZ153-1,0,OFFSET(Escalation!$K$2,$Y153,MAX(Escalation!$C$2,BG$4-$W153))),
     IF(SSSModel!$C$4="PV",IF(DE$4=$W153,$EA153*(1+SSSModel!$C$2),0),
     IF(SSSModel!$C$4="FCR",IF(AND(DE$4&gt;=$W153,OFFSET(Profiles!$K$2,$Z153,MAX(Profiles!$C$2,BG$4-$W153))&gt;0),$EC153,0),0))))))</f>
        <v>0</v>
      </c>
      <c r="DF153" s="135">
        <f ca="1">IF(OR($Z153=0,SSSModel!$C$4="CF"),BH153,
IF(LEFT($V153,3)="ON_",
     IF(SSSModel!$C$4="RR",SUMPRODUCT(OFFSET($AC153,0,0,1,$CB$2),OFFSET(Profiles!$K$28,($Z153-1)*(Profiles!$I$26+1)+DF$4-SSSModel!$C$3+1,0,1,$CB$2)),
     IF(SSSModel!$C$4="ECC",$EA153*$EB153*SUMPRODUCT(OFFSET($AC153,0,MAX(0,DF$4-$DZ153-$CA$4+1),1,MIN($DZ153,DF$4-$CA$4+1)),OFFSET(Escalation!$K$24,($Y153-1)*(Escalation!$I$22+1)+DF$4-SSSModel!$C$3+1,MAX(0,DF$4-$DZ153-$CA$4+1),1,MIN($DZ153,DF$4-$CA$4+1))),
     IF(SSSModel!$C$4="PV",BH153*$EA153*(1+SSSModel!$C$2),
     IF(SSSModel!$C$4="FCR",$EC153*SUM(OFFSET($AC153,0,MAX(DF$4-$AC$4-$DZ153+1,0),1,MIN($DZ153,DF$4-$AC$4+1))),0)))),
SUM($AC153:$BZ153)*
     IF(SSSModel!$C$4="RR",OFFSET(Profiles!$K$2,$Z153,MAX(Profiles!$C$2,BH$4-$W153)),
     IF(SSSModel!$C$4="ECC",$EA153*$EB153*IF(MAX(Escalation!$C$2,BH$4-$W153)&gt;$DZ153-1,0,OFFSET(Escalation!$K$2,$Y153,MAX(Escalation!$C$2,BH$4-$W153))),
     IF(SSSModel!$C$4="PV",IF(DF$4=$W153,$EA153*(1+SSSModel!$C$2),0),
     IF(SSSModel!$C$4="FCR",IF(AND(DF$4&gt;=$W153,OFFSET(Profiles!$K$2,$Z153,MAX(Profiles!$C$2,BH$4-$W153))&gt;0),$EC153,0),0))))))</f>
        <v>0</v>
      </c>
      <c r="DG153" s="135">
        <f ca="1">IF(OR($Z153=0,SSSModel!$C$4="CF"),BI153,
IF(LEFT($V153,3)="ON_",
     IF(SSSModel!$C$4="RR",SUMPRODUCT(OFFSET($AC153,0,0,1,$CB$2),OFFSET(Profiles!$K$28,($Z153-1)*(Profiles!$I$26+1)+DG$4-SSSModel!$C$3+1,0,1,$CB$2)),
     IF(SSSModel!$C$4="ECC",$EA153*$EB153*SUMPRODUCT(OFFSET($AC153,0,MAX(0,DG$4-$DZ153-$CA$4+1),1,MIN($DZ153,DG$4-$CA$4+1)),OFFSET(Escalation!$K$24,($Y153-1)*(Escalation!$I$22+1)+DG$4-SSSModel!$C$3+1,MAX(0,DG$4-$DZ153-$CA$4+1),1,MIN($DZ153,DG$4-$CA$4+1))),
     IF(SSSModel!$C$4="PV",BI153*$EA153*(1+SSSModel!$C$2),
     IF(SSSModel!$C$4="FCR",$EC153*SUM(OFFSET($AC153,0,MAX(DG$4-$AC$4-$DZ153+1,0),1,MIN($DZ153,DG$4-$AC$4+1))),0)))),
SUM($AC153:$BZ153)*
     IF(SSSModel!$C$4="RR",OFFSET(Profiles!$K$2,$Z153,MAX(Profiles!$C$2,BI$4-$W153)),
     IF(SSSModel!$C$4="ECC",$EA153*$EB153*IF(MAX(Escalation!$C$2,BI$4-$W153)&gt;$DZ153-1,0,OFFSET(Escalation!$K$2,$Y153,MAX(Escalation!$C$2,BI$4-$W153))),
     IF(SSSModel!$C$4="PV",IF(DG$4=$W153,$EA153*(1+SSSModel!$C$2),0),
     IF(SSSModel!$C$4="FCR",IF(AND(DG$4&gt;=$W153,OFFSET(Profiles!$K$2,$Z153,MAX(Profiles!$C$2,BI$4-$W153))&gt;0),$EC153,0),0))))))</f>
        <v>0</v>
      </c>
      <c r="DH153" s="135">
        <f ca="1">IF(OR($Z153=0,SSSModel!$C$4="CF"),BJ153,
IF(LEFT($V153,3)="ON_",
     IF(SSSModel!$C$4="RR",SUMPRODUCT(OFFSET($AC153,0,0,1,$CB$2),OFFSET(Profiles!$K$28,($Z153-1)*(Profiles!$I$26+1)+DH$4-SSSModel!$C$3+1,0,1,$CB$2)),
     IF(SSSModel!$C$4="ECC",$EA153*$EB153*SUMPRODUCT(OFFSET($AC153,0,MAX(0,DH$4-$DZ153-$CA$4+1),1,MIN($DZ153,DH$4-$CA$4+1)),OFFSET(Escalation!$K$24,($Y153-1)*(Escalation!$I$22+1)+DH$4-SSSModel!$C$3+1,MAX(0,DH$4-$DZ153-$CA$4+1),1,MIN($DZ153,DH$4-$CA$4+1))),
     IF(SSSModel!$C$4="PV",BJ153*$EA153*(1+SSSModel!$C$2),
     IF(SSSModel!$C$4="FCR",$EC153*SUM(OFFSET($AC153,0,MAX(DH$4-$AC$4-$DZ153+1,0),1,MIN($DZ153,DH$4-$AC$4+1))),0)))),
SUM($AC153:$BZ153)*
     IF(SSSModel!$C$4="RR",OFFSET(Profiles!$K$2,$Z153,MAX(Profiles!$C$2,BJ$4-$W153)),
     IF(SSSModel!$C$4="ECC",$EA153*$EB153*IF(MAX(Escalation!$C$2,BJ$4-$W153)&gt;$DZ153-1,0,OFFSET(Escalation!$K$2,$Y153,MAX(Escalation!$C$2,BJ$4-$W153))),
     IF(SSSModel!$C$4="PV",IF(DH$4=$W153,$EA153*(1+SSSModel!$C$2),0),
     IF(SSSModel!$C$4="FCR",IF(AND(DH$4&gt;=$W153,OFFSET(Profiles!$K$2,$Z153,MAX(Profiles!$C$2,BJ$4-$W153))&gt;0),$EC153,0),0))))))</f>
        <v>0</v>
      </c>
      <c r="DI153" s="135">
        <f ca="1">IF(OR($Z153=0,SSSModel!$C$4="CF"),BK153,
IF(LEFT($V153,3)="ON_",
     IF(SSSModel!$C$4="RR",SUMPRODUCT(OFFSET($AC153,0,0,1,$CB$2),OFFSET(Profiles!$K$28,($Z153-1)*(Profiles!$I$26+1)+DI$4-SSSModel!$C$3+1,0,1,$CB$2)),
     IF(SSSModel!$C$4="ECC",$EA153*$EB153*SUMPRODUCT(OFFSET($AC153,0,MAX(0,DI$4-$DZ153-$CA$4+1),1,MIN($DZ153,DI$4-$CA$4+1)),OFFSET(Escalation!$K$24,($Y153-1)*(Escalation!$I$22+1)+DI$4-SSSModel!$C$3+1,MAX(0,DI$4-$DZ153-$CA$4+1),1,MIN($DZ153,DI$4-$CA$4+1))),
     IF(SSSModel!$C$4="PV",BK153*$EA153*(1+SSSModel!$C$2),
     IF(SSSModel!$C$4="FCR",$EC153*SUM(OFFSET($AC153,0,MAX(DI$4-$AC$4-$DZ153+1,0),1,MIN($DZ153,DI$4-$AC$4+1))),0)))),
SUM($AC153:$BZ153)*
     IF(SSSModel!$C$4="RR",OFFSET(Profiles!$K$2,$Z153,MAX(Profiles!$C$2,BK$4-$W153)),
     IF(SSSModel!$C$4="ECC",$EA153*$EB153*IF(MAX(Escalation!$C$2,BK$4-$W153)&gt;$DZ153-1,0,OFFSET(Escalation!$K$2,$Y153,MAX(Escalation!$C$2,BK$4-$W153))),
     IF(SSSModel!$C$4="PV",IF(DI$4=$W153,$EA153*(1+SSSModel!$C$2),0),
     IF(SSSModel!$C$4="FCR",IF(AND(DI$4&gt;=$W153,OFFSET(Profiles!$K$2,$Z153,MAX(Profiles!$C$2,BK$4-$W153))&gt;0),$EC153,0),0))))))</f>
        <v>0</v>
      </c>
      <c r="DJ153" s="135">
        <f ca="1">IF(OR($Z153=0,SSSModel!$C$4="CF"),BL153,
IF(LEFT($V153,3)="ON_",
     IF(SSSModel!$C$4="RR",SUMPRODUCT(OFFSET($AC153,0,0,1,$CB$2),OFFSET(Profiles!$K$28,($Z153-1)*(Profiles!$I$26+1)+DJ$4-SSSModel!$C$3+1,0,1,$CB$2)),
     IF(SSSModel!$C$4="ECC",$EA153*$EB153*SUMPRODUCT(OFFSET($AC153,0,MAX(0,DJ$4-$DZ153-$CA$4+1),1,MIN($DZ153,DJ$4-$CA$4+1)),OFFSET(Escalation!$K$24,($Y153-1)*(Escalation!$I$22+1)+DJ$4-SSSModel!$C$3+1,MAX(0,DJ$4-$DZ153-$CA$4+1),1,MIN($DZ153,DJ$4-$CA$4+1))),
     IF(SSSModel!$C$4="PV",BL153*$EA153*(1+SSSModel!$C$2),
     IF(SSSModel!$C$4="FCR",$EC153*SUM(OFFSET($AC153,0,MAX(DJ$4-$AC$4-$DZ153+1,0),1,MIN($DZ153,DJ$4-$AC$4+1))),0)))),
SUM($AC153:$BZ153)*
     IF(SSSModel!$C$4="RR",OFFSET(Profiles!$K$2,$Z153,MAX(Profiles!$C$2,BL$4-$W153)),
     IF(SSSModel!$C$4="ECC",$EA153*$EB153*IF(MAX(Escalation!$C$2,BL$4-$W153)&gt;$DZ153-1,0,OFFSET(Escalation!$K$2,$Y153,MAX(Escalation!$C$2,BL$4-$W153))),
     IF(SSSModel!$C$4="PV",IF(DJ$4=$W153,$EA153*(1+SSSModel!$C$2),0),
     IF(SSSModel!$C$4="FCR",IF(AND(DJ$4&gt;=$W153,OFFSET(Profiles!$K$2,$Z153,MAX(Profiles!$C$2,BL$4-$W153))&gt;0),$EC153,0),0))))))</f>
        <v>0</v>
      </c>
      <c r="DK153" s="135">
        <f ca="1">IF(OR($Z153=0,SSSModel!$C$4="CF"),BM153,
IF(LEFT($V153,3)="ON_",
     IF(SSSModel!$C$4="RR",SUMPRODUCT(OFFSET($AC153,0,0,1,$CB$2),OFFSET(Profiles!$K$28,($Z153-1)*(Profiles!$I$26+1)+DK$4-SSSModel!$C$3+1,0,1,$CB$2)),
     IF(SSSModel!$C$4="ECC",$EA153*$EB153*SUMPRODUCT(OFFSET($AC153,0,MAX(0,DK$4-$DZ153-$CA$4+1),1,MIN($DZ153,DK$4-$CA$4+1)),OFFSET(Escalation!$K$24,($Y153-1)*(Escalation!$I$22+1)+DK$4-SSSModel!$C$3+1,MAX(0,DK$4-$DZ153-$CA$4+1),1,MIN($DZ153,DK$4-$CA$4+1))),
     IF(SSSModel!$C$4="PV",BM153*$EA153*(1+SSSModel!$C$2),
     IF(SSSModel!$C$4="FCR",$EC153*SUM(OFFSET($AC153,0,MAX(DK$4-$AC$4-$DZ153+1,0),1,MIN($DZ153,DK$4-$AC$4+1))),0)))),
SUM($AC153:$BZ153)*
     IF(SSSModel!$C$4="RR",OFFSET(Profiles!$K$2,$Z153,MAX(Profiles!$C$2,BM$4-$W153)),
     IF(SSSModel!$C$4="ECC",$EA153*$EB153*IF(MAX(Escalation!$C$2,BM$4-$W153)&gt;$DZ153-1,0,OFFSET(Escalation!$K$2,$Y153,MAX(Escalation!$C$2,BM$4-$W153))),
     IF(SSSModel!$C$4="PV",IF(DK$4=$W153,$EA153*(1+SSSModel!$C$2),0),
     IF(SSSModel!$C$4="FCR",IF(AND(DK$4&gt;=$W153,OFFSET(Profiles!$K$2,$Z153,MAX(Profiles!$C$2,BM$4-$W153))&gt;0),$EC153,0),0))))))</f>
        <v>0</v>
      </c>
      <c r="DL153" s="135">
        <f ca="1">IF(OR($Z153=0,SSSModel!$C$4="CF"),BN153,
IF(LEFT($V153,3)="ON_",
     IF(SSSModel!$C$4="RR",SUMPRODUCT(OFFSET($AC153,0,0,1,$CB$2),OFFSET(Profiles!$K$28,($Z153-1)*(Profiles!$I$26+1)+DL$4-SSSModel!$C$3+1,0,1,$CB$2)),
     IF(SSSModel!$C$4="ECC",$EA153*$EB153*SUMPRODUCT(OFFSET($AC153,0,MAX(0,DL$4-$DZ153-$CA$4+1),1,MIN($DZ153,DL$4-$CA$4+1)),OFFSET(Escalation!$K$24,($Y153-1)*(Escalation!$I$22+1)+DL$4-SSSModel!$C$3+1,MAX(0,DL$4-$DZ153-$CA$4+1),1,MIN($DZ153,DL$4-$CA$4+1))),
     IF(SSSModel!$C$4="PV",BN153*$EA153*(1+SSSModel!$C$2),
     IF(SSSModel!$C$4="FCR",$EC153*SUM(OFFSET($AC153,0,MAX(DL$4-$AC$4-$DZ153+1,0),1,MIN($DZ153,DL$4-$AC$4+1))),0)))),
SUM($AC153:$BZ153)*
     IF(SSSModel!$C$4="RR",OFFSET(Profiles!$K$2,$Z153,MAX(Profiles!$C$2,BN$4-$W153)),
     IF(SSSModel!$C$4="ECC",$EA153*$EB153*IF(MAX(Escalation!$C$2,BN$4-$W153)&gt;$DZ153-1,0,OFFSET(Escalation!$K$2,$Y153,MAX(Escalation!$C$2,BN$4-$W153))),
     IF(SSSModel!$C$4="PV",IF(DL$4=$W153,$EA153*(1+SSSModel!$C$2),0),
     IF(SSSModel!$C$4="FCR",IF(AND(DL$4&gt;=$W153,OFFSET(Profiles!$K$2,$Z153,MAX(Profiles!$C$2,BN$4-$W153))&gt;0),$EC153,0),0))))))</f>
        <v>0</v>
      </c>
      <c r="DM153" s="135">
        <f ca="1">IF(OR($Z153=0,SSSModel!$C$4="CF"),BO153,
IF(LEFT($V153,3)="ON_",
     IF(SSSModel!$C$4="RR",SUMPRODUCT(OFFSET($AC153,0,0,1,$CB$2),OFFSET(Profiles!$K$28,($Z153-1)*(Profiles!$I$26+1)+DM$4-SSSModel!$C$3+1,0,1,$CB$2)),
     IF(SSSModel!$C$4="ECC",$EA153*$EB153*SUMPRODUCT(OFFSET($AC153,0,MAX(0,DM$4-$DZ153-$CA$4+1),1,MIN($DZ153,DM$4-$CA$4+1)),OFFSET(Escalation!$K$24,($Y153-1)*(Escalation!$I$22+1)+DM$4-SSSModel!$C$3+1,MAX(0,DM$4-$DZ153-$CA$4+1),1,MIN($DZ153,DM$4-$CA$4+1))),
     IF(SSSModel!$C$4="PV",BO153*$EA153*(1+SSSModel!$C$2),
     IF(SSSModel!$C$4="FCR",$EC153*SUM(OFFSET($AC153,0,MAX(DM$4-$AC$4-$DZ153+1,0),1,MIN($DZ153,DM$4-$AC$4+1))),0)))),
SUM($AC153:$BZ153)*
     IF(SSSModel!$C$4="RR",OFFSET(Profiles!$K$2,$Z153,MAX(Profiles!$C$2,BO$4-$W153)),
     IF(SSSModel!$C$4="ECC",$EA153*$EB153*IF(MAX(Escalation!$C$2,BO$4-$W153)&gt;$DZ153-1,0,OFFSET(Escalation!$K$2,$Y153,MAX(Escalation!$C$2,BO$4-$W153))),
     IF(SSSModel!$C$4="PV",IF(DM$4=$W153,$EA153*(1+SSSModel!$C$2),0),
     IF(SSSModel!$C$4="FCR",IF(AND(DM$4&gt;=$W153,OFFSET(Profiles!$K$2,$Z153,MAX(Profiles!$C$2,BO$4-$W153))&gt;0),$EC153,0),0))))))</f>
        <v>0</v>
      </c>
      <c r="DN153" s="135">
        <f ca="1">IF(OR($Z153=0,SSSModel!$C$4="CF"),BP153,
IF(LEFT($V153,3)="ON_",
     IF(SSSModel!$C$4="RR",SUMPRODUCT(OFFSET($AC153,0,0,1,$CB$2),OFFSET(Profiles!$K$28,($Z153-1)*(Profiles!$I$26+1)+DN$4-SSSModel!$C$3+1,0,1,$CB$2)),
     IF(SSSModel!$C$4="ECC",$EA153*$EB153*SUMPRODUCT(OFFSET($AC153,0,MAX(0,DN$4-$DZ153-$CA$4+1),1,MIN($DZ153,DN$4-$CA$4+1)),OFFSET(Escalation!$K$24,($Y153-1)*(Escalation!$I$22+1)+DN$4-SSSModel!$C$3+1,MAX(0,DN$4-$DZ153-$CA$4+1),1,MIN($DZ153,DN$4-$CA$4+1))),
     IF(SSSModel!$C$4="PV",BP153*$EA153*(1+SSSModel!$C$2),
     IF(SSSModel!$C$4="FCR",$EC153*SUM(OFFSET($AC153,0,MAX(DN$4-$AC$4-$DZ153+1,0),1,MIN($DZ153,DN$4-$AC$4+1))),0)))),
SUM($AC153:$BZ153)*
     IF(SSSModel!$C$4="RR",OFFSET(Profiles!$K$2,$Z153,MAX(Profiles!$C$2,BP$4-$W153)),
     IF(SSSModel!$C$4="ECC",$EA153*$EB153*IF(MAX(Escalation!$C$2,BP$4-$W153)&gt;$DZ153-1,0,OFFSET(Escalation!$K$2,$Y153,MAX(Escalation!$C$2,BP$4-$W153))),
     IF(SSSModel!$C$4="PV",IF(DN$4=$W153,$EA153*(1+SSSModel!$C$2),0),
     IF(SSSModel!$C$4="FCR",IF(AND(DN$4&gt;=$W153,OFFSET(Profiles!$K$2,$Z153,MAX(Profiles!$C$2,BP$4-$W153))&gt;0),$EC153,0),0))))))</f>
        <v>0</v>
      </c>
      <c r="DO153" s="135">
        <f ca="1">IF(OR($Z153=0,SSSModel!$C$4="CF"),BQ153,
IF(LEFT($V153,3)="ON_",
     IF(SSSModel!$C$4="RR",SUMPRODUCT(OFFSET($AC153,0,0,1,$CB$2),OFFSET(Profiles!$K$28,($Z153-1)*(Profiles!$I$26+1)+DO$4-SSSModel!$C$3+1,0,1,$CB$2)),
     IF(SSSModel!$C$4="ECC",$EA153*$EB153*SUMPRODUCT(OFFSET($AC153,0,MAX(0,DO$4-$DZ153-$CA$4+1),1,MIN($DZ153,DO$4-$CA$4+1)),OFFSET(Escalation!$K$24,($Y153-1)*(Escalation!$I$22+1)+DO$4-SSSModel!$C$3+1,MAX(0,DO$4-$DZ153-$CA$4+1),1,MIN($DZ153,DO$4-$CA$4+1))),
     IF(SSSModel!$C$4="PV",BQ153*$EA153*(1+SSSModel!$C$2),
     IF(SSSModel!$C$4="FCR",$EC153*SUM(OFFSET($AC153,0,MAX(DO$4-$AC$4-$DZ153+1,0),1,MIN($DZ153,DO$4-$AC$4+1))),0)))),
SUM($AC153:$BZ153)*
     IF(SSSModel!$C$4="RR",OFFSET(Profiles!$K$2,$Z153,MAX(Profiles!$C$2,BQ$4-$W153)),
     IF(SSSModel!$C$4="ECC",$EA153*$EB153*IF(MAX(Escalation!$C$2,BQ$4-$W153)&gt;$DZ153-1,0,OFFSET(Escalation!$K$2,$Y153,MAX(Escalation!$C$2,BQ$4-$W153))),
     IF(SSSModel!$C$4="PV",IF(DO$4=$W153,$EA153*(1+SSSModel!$C$2),0),
     IF(SSSModel!$C$4="FCR",IF(AND(DO$4&gt;=$W153,OFFSET(Profiles!$K$2,$Z153,MAX(Profiles!$C$2,BQ$4-$W153))&gt;0),$EC153,0),0))))))</f>
        <v>0</v>
      </c>
      <c r="DP153" s="135">
        <f ca="1">IF(OR($Z153=0,SSSModel!$C$4="CF"),BR153,
IF(LEFT($V153,3)="ON_",
     IF(SSSModel!$C$4="RR",SUMPRODUCT(OFFSET($AC153,0,0,1,$CB$2),OFFSET(Profiles!$K$28,($Z153-1)*(Profiles!$I$26+1)+DP$4-SSSModel!$C$3+1,0,1,$CB$2)),
     IF(SSSModel!$C$4="ECC",$EA153*$EB153*SUMPRODUCT(OFFSET($AC153,0,MAX(0,DP$4-$DZ153-$CA$4+1),1,MIN($DZ153,DP$4-$CA$4+1)),OFFSET(Escalation!$K$24,($Y153-1)*(Escalation!$I$22+1)+DP$4-SSSModel!$C$3+1,MAX(0,DP$4-$DZ153-$CA$4+1),1,MIN($DZ153,DP$4-$CA$4+1))),
     IF(SSSModel!$C$4="PV",BR153*$EA153*(1+SSSModel!$C$2),
     IF(SSSModel!$C$4="FCR",$EC153*SUM(OFFSET($AC153,0,MAX(DP$4-$AC$4-$DZ153+1,0),1,MIN($DZ153,DP$4-$AC$4+1))),0)))),
SUM($AC153:$BZ153)*
     IF(SSSModel!$C$4="RR",OFFSET(Profiles!$K$2,$Z153,MAX(Profiles!$C$2,BR$4-$W153)),
     IF(SSSModel!$C$4="ECC",$EA153*$EB153*IF(MAX(Escalation!$C$2,BR$4-$W153)&gt;$DZ153-1,0,OFFSET(Escalation!$K$2,$Y153,MAX(Escalation!$C$2,BR$4-$W153))),
     IF(SSSModel!$C$4="PV",IF(DP$4=$W153,$EA153*(1+SSSModel!$C$2),0),
     IF(SSSModel!$C$4="FCR",IF(AND(DP$4&gt;=$W153,OFFSET(Profiles!$K$2,$Z153,MAX(Profiles!$C$2,BR$4-$W153))&gt;0),$EC153,0),0))))))</f>
        <v>0</v>
      </c>
      <c r="DQ153" s="135">
        <f ca="1">IF(OR($Z153=0,SSSModel!$C$4="CF"),BS153,
IF(LEFT($V153,3)="ON_",
     IF(SSSModel!$C$4="RR",SUMPRODUCT(OFFSET($AC153,0,0,1,$CB$2),OFFSET(Profiles!$K$28,($Z153-1)*(Profiles!$I$26+1)+DQ$4-SSSModel!$C$3+1,0,1,$CB$2)),
     IF(SSSModel!$C$4="ECC",$EA153*$EB153*SUMPRODUCT(OFFSET($AC153,0,MAX(0,DQ$4-$DZ153-$CA$4+1),1,MIN($DZ153,DQ$4-$CA$4+1)),OFFSET(Escalation!$K$24,($Y153-1)*(Escalation!$I$22+1)+DQ$4-SSSModel!$C$3+1,MAX(0,DQ$4-$DZ153-$CA$4+1),1,MIN($DZ153,DQ$4-$CA$4+1))),
     IF(SSSModel!$C$4="PV",BS153*$EA153*(1+SSSModel!$C$2),
     IF(SSSModel!$C$4="FCR",$EC153*SUM(OFFSET($AC153,0,MAX(DQ$4-$AC$4-$DZ153+1,0),1,MIN($DZ153,DQ$4-$AC$4+1))),0)))),
SUM($AC153:$BZ153)*
     IF(SSSModel!$C$4="RR",OFFSET(Profiles!$K$2,$Z153,MAX(Profiles!$C$2,BS$4-$W153)),
     IF(SSSModel!$C$4="ECC",$EA153*$EB153*IF(MAX(Escalation!$C$2,BS$4-$W153)&gt;$DZ153-1,0,OFFSET(Escalation!$K$2,$Y153,MAX(Escalation!$C$2,BS$4-$W153))),
     IF(SSSModel!$C$4="PV",IF(DQ$4=$W153,$EA153*(1+SSSModel!$C$2),0),
     IF(SSSModel!$C$4="FCR",IF(AND(DQ$4&gt;=$W153,OFFSET(Profiles!$K$2,$Z153,MAX(Profiles!$C$2,BS$4-$W153))&gt;0),$EC153,0),0))))))</f>
        <v>0</v>
      </c>
      <c r="DR153" s="135">
        <f ca="1">IF(OR($Z153=0,SSSModel!$C$4="CF"),BT153,
IF(LEFT($V153,3)="ON_",
     IF(SSSModel!$C$4="RR",SUMPRODUCT(OFFSET($AC153,0,0,1,$CB$2),OFFSET(Profiles!$K$28,($Z153-1)*(Profiles!$I$26+1)+DR$4-SSSModel!$C$3+1,0,1,$CB$2)),
     IF(SSSModel!$C$4="ECC",$EA153*$EB153*SUMPRODUCT(OFFSET($AC153,0,MAX(0,DR$4-$DZ153-$CA$4+1),1,MIN($DZ153,DR$4-$CA$4+1)),OFFSET(Escalation!$K$24,($Y153-1)*(Escalation!$I$22+1)+DR$4-SSSModel!$C$3+1,MAX(0,DR$4-$DZ153-$CA$4+1),1,MIN($DZ153,DR$4-$CA$4+1))),
     IF(SSSModel!$C$4="PV",BT153*$EA153*(1+SSSModel!$C$2),
     IF(SSSModel!$C$4="FCR",$EC153*SUM(OFFSET($AC153,0,MAX(DR$4-$AC$4-$DZ153+1,0),1,MIN($DZ153,DR$4-$AC$4+1))),0)))),
SUM($AC153:$BZ153)*
     IF(SSSModel!$C$4="RR",OFFSET(Profiles!$K$2,$Z153,MAX(Profiles!$C$2,BT$4-$W153)),
     IF(SSSModel!$C$4="ECC",$EA153*$EB153*IF(MAX(Escalation!$C$2,BT$4-$W153)&gt;$DZ153-1,0,OFFSET(Escalation!$K$2,$Y153,MAX(Escalation!$C$2,BT$4-$W153))),
     IF(SSSModel!$C$4="PV",IF(DR$4=$W153,$EA153*(1+SSSModel!$C$2),0),
     IF(SSSModel!$C$4="FCR",IF(AND(DR$4&gt;=$W153,OFFSET(Profiles!$K$2,$Z153,MAX(Profiles!$C$2,BT$4-$W153))&gt;0),$EC153,0),0))))))</f>
        <v>0</v>
      </c>
      <c r="DS153" s="135">
        <f ca="1">IF(OR($Z153=0,SSSModel!$C$4="CF"),BU153,
IF(LEFT($V153,3)="ON_",
     IF(SSSModel!$C$4="RR",SUMPRODUCT(OFFSET($AC153,0,0,1,$CB$2),OFFSET(Profiles!$K$28,($Z153-1)*(Profiles!$I$26+1)+DS$4-SSSModel!$C$3+1,0,1,$CB$2)),
     IF(SSSModel!$C$4="ECC",$EA153*$EB153*SUMPRODUCT(OFFSET($AC153,0,MAX(0,DS$4-$DZ153-$CA$4+1),1,MIN($DZ153,DS$4-$CA$4+1)),OFFSET(Escalation!$K$24,($Y153-1)*(Escalation!$I$22+1)+DS$4-SSSModel!$C$3+1,MAX(0,DS$4-$DZ153-$CA$4+1),1,MIN($DZ153,DS$4-$CA$4+1))),
     IF(SSSModel!$C$4="PV",BU153*$EA153*(1+SSSModel!$C$2),
     IF(SSSModel!$C$4="FCR",$EC153*SUM(OFFSET($AC153,0,MAX(DS$4-$AC$4-$DZ153+1,0),1,MIN($DZ153,DS$4-$AC$4+1))),0)))),
SUM($AC153:$BZ153)*
     IF(SSSModel!$C$4="RR",OFFSET(Profiles!$K$2,$Z153,MAX(Profiles!$C$2,BU$4-$W153)),
     IF(SSSModel!$C$4="ECC",$EA153*$EB153*IF(MAX(Escalation!$C$2,BU$4-$W153)&gt;$DZ153-1,0,OFFSET(Escalation!$K$2,$Y153,MAX(Escalation!$C$2,BU$4-$W153))),
     IF(SSSModel!$C$4="PV",IF(DS$4=$W153,$EA153*(1+SSSModel!$C$2),0),
     IF(SSSModel!$C$4="FCR",IF(AND(DS$4&gt;=$W153,OFFSET(Profiles!$K$2,$Z153,MAX(Profiles!$C$2,BU$4-$W153))&gt;0),$EC153,0),0))))))</f>
        <v>0</v>
      </c>
      <c r="DT153" s="135">
        <f ca="1">IF(OR($Z153=0,SSSModel!$C$4="CF"),BV153,
IF(LEFT($V153,3)="ON_",
     IF(SSSModel!$C$4="RR",SUMPRODUCT(OFFSET($AC153,0,0,1,$CB$2),OFFSET(Profiles!$K$28,($Z153-1)*(Profiles!$I$26+1)+DT$4-SSSModel!$C$3+1,0,1,$CB$2)),
     IF(SSSModel!$C$4="ECC",$EA153*$EB153*SUMPRODUCT(OFFSET($AC153,0,MAX(0,DT$4-$DZ153-$CA$4+1),1,MIN($DZ153,DT$4-$CA$4+1)),OFFSET(Escalation!$K$24,($Y153-1)*(Escalation!$I$22+1)+DT$4-SSSModel!$C$3+1,MAX(0,DT$4-$DZ153-$CA$4+1),1,MIN($DZ153,DT$4-$CA$4+1))),
     IF(SSSModel!$C$4="PV",BV153*$EA153*(1+SSSModel!$C$2),
     IF(SSSModel!$C$4="FCR",$EC153*SUM(OFFSET($AC153,0,MAX(DT$4-$AC$4-$DZ153+1,0),1,MIN($DZ153,DT$4-$AC$4+1))),0)))),
SUM($AC153:$BZ153)*
     IF(SSSModel!$C$4="RR",OFFSET(Profiles!$K$2,$Z153,MAX(Profiles!$C$2,BV$4-$W153)),
     IF(SSSModel!$C$4="ECC",$EA153*$EB153*IF(MAX(Escalation!$C$2,BV$4-$W153)&gt;$DZ153-1,0,OFFSET(Escalation!$K$2,$Y153,MAX(Escalation!$C$2,BV$4-$W153))),
     IF(SSSModel!$C$4="PV",IF(DT$4=$W153,$EA153*(1+SSSModel!$C$2),0),
     IF(SSSModel!$C$4="FCR",IF(AND(DT$4&gt;=$W153,OFFSET(Profiles!$K$2,$Z153,MAX(Profiles!$C$2,BV$4-$W153))&gt;0),$EC153,0),0))))))</f>
        <v>0</v>
      </c>
      <c r="DU153" s="135">
        <f ca="1">IF(OR($Z153=0,SSSModel!$C$4="CF"),BW153,
IF(LEFT($V153,3)="ON_",
     IF(SSSModel!$C$4="RR",SUMPRODUCT(OFFSET($AC153,0,0,1,$CB$2),OFFSET(Profiles!$K$28,($Z153-1)*(Profiles!$I$26+1)+DU$4-SSSModel!$C$3+1,0,1,$CB$2)),
     IF(SSSModel!$C$4="ECC",$EA153*$EB153*SUMPRODUCT(OFFSET($AC153,0,MAX(0,DU$4-$DZ153-$CA$4+1),1,MIN($DZ153,DU$4-$CA$4+1)),OFFSET(Escalation!$K$24,($Y153-1)*(Escalation!$I$22+1)+DU$4-SSSModel!$C$3+1,MAX(0,DU$4-$DZ153-$CA$4+1),1,MIN($DZ153,DU$4-$CA$4+1))),
     IF(SSSModel!$C$4="PV",BW153*$EA153*(1+SSSModel!$C$2),
     IF(SSSModel!$C$4="FCR",$EC153*SUM(OFFSET($AC153,0,MAX(DU$4-$AC$4-$DZ153+1,0),1,MIN($DZ153,DU$4-$AC$4+1))),0)))),
SUM($AC153:$BZ153)*
     IF(SSSModel!$C$4="RR",OFFSET(Profiles!$K$2,$Z153,MAX(Profiles!$C$2,BW$4-$W153)),
     IF(SSSModel!$C$4="ECC",$EA153*$EB153*IF(MAX(Escalation!$C$2,BW$4-$W153)&gt;$DZ153-1,0,OFFSET(Escalation!$K$2,$Y153,MAX(Escalation!$C$2,BW$4-$W153))),
     IF(SSSModel!$C$4="PV",IF(DU$4=$W153,$EA153*(1+SSSModel!$C$2),0),
     IF(SSSModel!$C$4="FCR",IF(AND(DU$4&gt;=$W153,OFFSET(Profiles!$K$2,$Z153,MAX(Profiles!$C$2,BW$4-$W153))&gt;0),$EC153,0),0))))))</f>
        <v>0</v>
      </c>
      <c r="DV153" s="136">
        <f ca="1">IF(OR($Z153=0,SSSModel!$C$4="CF"),BX153,
IF(LEFT($V153,3)="ON_",
     IF(SSSModel!$C$4="RR",SUMPRODUCT(OFFSET($AC153,0,0,1,$CB$2),OFFSET(Profiles!$K$28,($Z153-1)*(Profiles!$I$26+1)+DV$4-SSSModel!$C$3+1,0,1,$CB$2)),
     IF(SSSModel!$C$4="ECC",$EA153*$EB153*SUMPRODUCT(OFFSET($AC153,0,MAX(0,DV$4-$DZ153-$CA$4+1),1,MIN($DZ153,DV$4-$CA$4+1)),OFFSET(Escalation!$K$24,($Y153-1)*(Escalation!$I$22+1)+DV$4-SSSModel!$C$3+1,MAX(0,DV$4-$DZ153-$CA$4+1),1,MIN($DZ153,DV$4-$CA$4+1))),
     IF(SSSModel!$C$4="PV",BX153*$EA153*(1+SSSModel!$C$2),
     IF(SSSModel!$C$4="FCR",$EC153*SUM(OFFSET($AC153,0,MAX(DV$4-$AC$4-$DZ153+1,0),1,MIN($DZ153,DV$4-$AC$4+1))),0)))),
SUM($AC153:$BZ153)*
     IF(SSSModel!$C$4="RR",OFFSET(Profiles!$K$2,$Z153,MAX(Profiles!$C$2,BX$4-$W153)),
     IF(SSSModel!$C$4="ECC",$EA153*$EB153*IF(MAX(Escalation!$C$2,BX$4-$W153)&gt;$DZ153-1,0,OFFSET(Escalation!$K$2,$Y153,MAX(Escalation!$C$2,BX$4-$W153))),
     IF(SSSModel!$C$4="PV",IF(DV$4=$W153,$EA153*(1+SSSModel!$C$2),0),
     IF(SSSModel!$C$4="FCR",IF(AND(DV$4&gt;=$W153,OFFSET(Profiles!$K$2,$Z153,MAX(Profiles!$C$2,BX$4-$W153))&gt;0),$EC153,0),0))))))</f>
        <v>0</v>
      </c>
      <c r="DW153" s="136">
        <f ca="1">IF(OR($Z153=0,SSSModel!$C$4="CF"),BY153,
IF(LEFT($V153,3)="ON_",
     IF(SSSModel!$C$4="RR",SUMPRODUCT(OFFSET($AC153,0,0,1,$CB$2),OFFSET(Profiles!$K$28,($Z153-1)*(Profiles!$I$26+1)+DW$4-SSSModel!$C$3+1,0,1,$CB$2)),
     IF(SSSModel!$C$4="ECC",$EA153*$EB153*SUMPRODUCT(OFFSET($AC153,0,MAX(0,DW$4-$DZ153-$CA$4+1),1,MIN($DZ153,DW$4-$CA$4+1)),OFFSET(Escalation!$K$24,($Y153-1)*(Escalation!$I$22+1)+DW$4-SSSModel!$C$3+1,MAX(0,DW$4-$DZ153-$CA$4+1),1,MIN($DZ153,DW$4-$CA$4+1))),
     IF(SSSModel!$C$4="PV",BY153*$EA153*(1+SSSModel!$C$2),
     IF(SSSModel!$C$4="FCR",$EC153*SUM(OFFSET($AC153,0,MAX(DW$4-$AC$4-$DZ153+1,0),1,MIN($DZ153,DW$4-$AC$4+1))),0)))),
SUM($AC153:$BZ153)*
     IF(SSSModel!$C$4="RR",OFFSET(Profiles!$K$2,$Z153,MAX(Profiles!$C$2,BY$4-$W153)),
     IF(SSSModel!$C$4="ECC",$EA153*$EB153*IF(MAX(Escalation!$C$2,BY$4-$W153)&gt;$DZ153-1,0,OFFSET(Escalation!$K$2,$Y153,MAX(Escalation!$C$2,BY$4-$W153))),
     IF(SSSModel!$C$4="PV",IF(DW$4=$W153,$EA153*(1+SSSModel!$C$2),0),
     IF(SSSModel!$C$4="FCR",IF(AND(DW$4&gt;=$W153,OFFSET(Profiles!$K$2,$Z153,MAX(Profiles!$C$2,BY$4-$W153))&gt;0),$EC153,0),0))))))</f>
        <v>0</v>
      </c>
      <c r="DX153" s="136">
        <f ca="1">IF(OR($Z153=0,SSSModel!$C$4="CF"),BZ153,
IF(LEFT($V153,3)="ON_",
     IF(SSSModel!$C$4="RR",SUMPRODUCT(OFFSET($AC153,0,0,1,$CB$2),OFFSET(Profiles!$K$28,($Z153-1)*(Profiles!$I$26+1)+DX$4-SSSModel!$C$3+1,0,1,$CB$2)),
     IF(SSSModel!$C$4="ECC",$EA153*$EB153*SUMPRODUCT(OFFSET($AC153,0,MAX(0,DX$4-$DZ153-$CA$4+1),1,MIN($DZ153,DX$4-$CA$4+1)),OFFSET(Escalation!$K$24,($Y153-1)*(Escalation!$I$22+1)+DX$4-SSSModel!$C$3+1,MAX(0,DX$4-$DZ153-$CA$4+1),1,MIN($DZ153,DX$4-$CA$4+1))),
     IF(SSSModel!$C$4="PV",BZ153*$EA153*(1+SSSModel!$C$2),
     IF(SSSModel!$C$4="FCR",$EC153*SUM(OFFSET($AC153,0,MAX(DX$4-$AC$4-$DZ153+1,0),1,MIN($DZ153,DX$4-$AC$4+1))),0)))),
SUM($AC153:$BZ153)*
     IF(SSSModel!$C$4="RR",OFFSET(Profiles!$K$2,$Z153,MAX(Profiles!$C$2,BZ$4-$W153)),
     IF(SSSModel!$C$4="ECC",$EA153*$EB153*IF(MAX(Escalation!$C$2,BZ$4-$W153)&gt;$DZ153-1,0,OFFSET(Escalation!$K$2,$Y153,MAX(Escalation!$C$2,BZ$4-$W153))),
     IF(SSSModel!$C$4="PV",IF(DX$4=$W153,$EA153*(1+SSSModel!$C$2),0),
     IF(SSSModel!$C$4="FCR",IF(AND(DX$4&gt;=$W153,OFFSET(Profiles!$K$2,$Z153,MAX(Profiles!$C$2,BZ$4-$W153))&gt;0),$EC153,0),0))))))</f>
        <v>0</v>
      </c>
      <c r="DY153" s="82">
        <f ca="1">IF($Y153=0,0,OFFSET(Escalation!$B$2,$Y153,0))</f>
        <v>0</v>
      </c>
      <c r="DZ153" s="80">
        <f ca="1">IF($Z153=0,0,COUNTIF(OFFSET(Profiles!$K$2,$Z153,0,1,50),"&gt;0"))</f>
        <v>0</v>
      </c>
      <c r="EA153" s="137">
        <f ca="1">IF($Z153=0,0,SUMPRODUCT(Profiles!$C$20:$BH$20,OFFSET(Profiles!$C$2,$Z153,0,1,Profiles!$B$1)))</f>
        <v>0</v>
      </c>
      <c r="EB153" s="24">
        <f>IF($Z153=0,0,((1-(1+DY153)/(1+SSSModel!$C$2))/(1-((1+DY153)/(1+SSSModel!$C$2))^DZ153))*(1+SSSModel!$C$2))</f>
        <v>0</v>
      </c>
      <c r="EC153" s="24">
        <f>IF($Z153=0,0,-PMT(SSSModel!$C$2,DZ153,EA153))</f>
        <v>0</v>
      </c>
    </row>
    <row r="154" spans="2:135" x14ac:dyDescent="0.35">
      <c r="C154" s="18">
        <f t="shared" si="18"/>
        <v>15</v>
      </c>
      <c r="D154" s="18">
        <f t="shared" si="19"/>
        <v>10</v>
      </c>
      <c r="E154" s="18">
        <f t="shared" ca="1" si="20"/>
        <v>0</v>
      </c>
      <c r="G154" s="25" t="str">
        <f ca="1">IF($E154=0,"",OFFSET(Resources!B$26,$E154,0))</f>
        <v/>
      </c>
      <c r="H154" s="25" t="str">
        <f ca="1">IF($E154=0,"",OFFSET(Resources!C$26,$E154,0))</f>
        <v/>
      </c>
      <c r="I154" s="25" t="str">
        <f ca="1">IF($E154=0,"",OFFSET(Resources!$E$26,$E154,0))</f>
        <v/>
      </c>
      <c r="J154" s="16">
        <v>1</v>
      </c>
      <c r="K154" s="16" t="s">
        <v>150</v>
      </c>
      <c r="L154" s="25" t="str">
        <f ca="1">OFFSET(Resources!$CG$24,0,$C154-1)</f>
        <v>Hourly Operating Cost</v>
      </c>
      <c r="M154" s="25" t="str">
        <f ca="1">OFFSET(Resources!$CG$25,0,$C154-1)</f>
        <v>O&amp;M</v>
      </c>
      <c r="N154" s="1">
        <v>1</v>
      </c>
      <c r="O154" s="7">
        <f ca="1">IF($E154=0,0,OFFSET(Resources!$CG$26,$E154,$C154-1))</f>
        <v>0</v>
      </c>
      <c r="P154" s="25" t="str">
        <f ca="1">OFFSET(Resources!$CG$26,0,$C154-1)</f>
        <v>$/Yr</v>
      </c>
      <c r="Q154" s="18">
        <f ca="1">IF($E154=0,0,OFFSET(GenAlts!$W$4,$E154,$D154-1))</f>
        <v>0</v>
      </c>
      <c r="R154" s="1">
        <v>1</v>
      </c>
      <c r="S154" t="str">
        <f ca="1">IF($E154=0,"",OFFSET(Resources!$R$26,$E154,0))</f>
        <v/>
      </c>
      <c r="T154" s="1"/>
      <c r="U154" s="25">
        <f ca="1">IF($E154=0,0,OFFSET(Resources!$AB$26,$E154,($C154-1)*Resources!$CI$20))</f>
        <v>0</v>
      </c>
      <c r="V154" s="1"/>
      <c r="W154">
        <f t="shared" ca="1" si="17"/>
        <v>0</v>
      </c>
      <c r="X154">
        <f>IF(T154="",0,MATCH(T154,Profiles!$A$3:$A$22,0))</f>
        <v>0</v>
      </c>
      <c r="Y154" s="10">
        <f ca="1">IF(U154=0,0,MATCH(U154,Escalation!$A$3:$A$18,0))</f>
        <v>0</v>
      </c>
      <c r="Z154">
        <f>IF(V154="",0,MATCH(V154,Profiles!$A$3:$A$22,0))</f>
        <v>0</v>
      </c>
      <c r="AA154" s="8"/>
      <c r="AB154" s="8">
        <v>0</v>
      </c>
      <c r="AC154" s="72">
        <f ca="1">IF(OR(AC$4&lt;$Q154,AC$4&gt;$Q154+IF($S154="",1000,$S154)-1),0,IF(MOD(AC$4-$Q154,IF($R154="",1000,$R154))=0,$O154,0))*IF($Y154&gt;0,(1+INDEX(Escalation!$B$3:$B$18,$Y154,0))^(AC$4-SSSModel!$C$5),1)*IF($X154=0,1,OFFSET(Profiles!$K$2,$X154,MAX(Profiles!$C$2,AC$4-$Q154)))*IF($AA154=1,(1+SSSModel!#REF!),1)</f>
        <v>0</v>
      </c>
      <c r="AD154" s="72">
        <f ca="1">IF(OR(AD$4&lt;$Q154,AD$4&gt;$Q154+IF($S154="",1000,$S154)-1),0,IF(MOD(AD$4-$Q154,IF($R154="",1000,$R154))=0,$O154,0))*IF($Y154&gt;0,(1+INDEX(Escalation!$B$3:$B$18,$Y154,0))^(AD$4-SSSModel!$C$5),1)*IF($X154=0,1,OFFSET(Profiles!$K$2,$X154,MAX(Profiles!$C$2,AD$4-$Q154)))*IF($AA154=1,(1+SSSModel!#REF!),1)</f>
        <v>0</v>
      </c>
      <c r="AE154" s="72">
        <f ca="1">IF(OR(AE$4&lt;$Q154,AE$4&gt;$Q154+IF($S154="",1000,$S154)-1),0,IF(MOD(AE$4-$Q154,IF($R154="",1000,$R154))=0,$O154,0))*IF($Y154&gt;0,(1+INDEX(Escalation!$B$3:$B$18,$Y154,0))^(AE$4-SSSModel!$C$5),1)*IF($X154=0,1,OFFSET(Profiles!$K$2,$X154,MAX(Profiles!$C$2,AE$4-$Q154)))*IF($AA154=1,(1+SSSModel!#REF!),1)</f>
        <v>0</v>
      </c>
      <c r="AF154" s="72">
        <f ca="1">IF(OR(AF$4&lt;$Q154,AF$4&gt;$Q154+IF($S154="",1000,$S154)-1),0,IF(MOD(AF$4-$Q154,IF($R154="",1000,$R154))=0,$O154,0))*IF($Y154&gt;0,(1+INDEX(Escalation!$B$3:$B$18,$Y154,0))^(AF$4-SSSModel!$C$5),1)*IF($X154=0,1,OFFSET(Profiles!$K$2,$X154,MAX(Profiles!$C$2,AF$4-$Q154)))*IF($AA154=1,(1+SSSModel!#REF!),1)</f>
        <v>0</v>
      </c>
      <c r="AG154" s="72">
        <f ca="1">IF(OR(AG$4&lt;$Q154,AG$4&gt;$Q154+IF($S154="",1000,$S154)-1),0,IF(MOD(AG$4-$Q154,IF($R154="",1000,$R154))=0,$O154,0))*IF($Y154&gt;0,(1+INDEX(Escalation!$B$3:$B$18,$Y154,0))^(AG$4-SSSModel!$C$5),1)*IF($X154=0,1,OFFSET(Profiles!$K$2,$X154,MAX(Profiles!$C$2,AG$4-$Q154)))*IF($AA154=1,(1+SSSModel!#REF!),1)</f>
        <v>0</v>
      </c>
      <c r="AH154" s="72">
        <f ca="1">IF(OR(AH$4&lt;$Q154,AH$4&gt;$Q154+IF($S154="",1000,$S154)-1),0,IF(MOD(AH$4-$Q154,IF($R154="",1000,$R154))=0,$O154,0))*IF($Y154&gt;0,(1+INDEX(Escalation!$B$3:$B$18,$Y154,0))^(AH$4-SSSModel!$C$5),1)*IF($X154=0,1,OFFSET(Profiles!$K$2,$X154,MAX(Profiles!$C$2,AH$4-$Q154)))*IF($AA154=1,(1+SSSModel!#REF!),1)</f>
        <v>0</v>
      </c>
      <c r="AI154" s="72">
        <f ca="1">IF(OR(AI$4&lt;$Q154,AI$4&gt;$Q154+IF($S154="",1000,$S154)-1),0,IF(MOD(AI$4-$Q154,IF($R154="",1000,$R154))=0,$O154,0))*IF($Y154&gt;0,(1+INDEX(Escalation!$B$3:$B$18,$Y154,0))^(AI$4-SSSModel!$C$5),1)*IF($X154=0,1,OFFSET(Profiles!$K$2,$X154,MAX(Profiles!$C$2,AI$4-$Q154)))*IF($AA154=1,(1+SSSModel!#REF!),1)</f>
        <v>0</v>
      </c>
      <c r="AJ154" s="72">
        <f ca="1">IF(OR(AJ$4&lt;$Q154,AJ$4&gt;$Q154+IF($S154="",1000,$S154)-1),0,IF(MOD(AJ$4-$Q154,IF($R154="",1000,$R154))=0,$O154,0))*IF($Y154&gt;0,(1+INDEX(Escalation!$B$3:$B$18,$Y154,0))^(AJ$4-SSSModel!$C$5),1)*IF($X154=0,1,OFFSET(Profiles!$K$2,$X154,MAX(Profiles!$C$2,AJ$4-$Q154)))*IF($AA154=1,(1+SSSModel!#REF!),1)</f>
        <v>0</v>
      </c>
      <c r="AK154" s="72">
        <f ca="1">IF(OR(AK$4&lt;$Q154,AK$4&gt;$Q154+IF($S154="",1000,$S154)-1),0,IF(MOD(AK$4-$Q154,IF($R154="",1000,$R154))=0,$O154,0))*IF($Y154&gt;0,(1+INDEX(Escalation!$B$3:$B$18,$Y154,0))^(AK$4-SSSModel!$C$5),1)*IF($X154=0,1,OFFSET(Profiles!$K$2,$X154,MAX(Profiles!$C$2,AK$4-$Q154)))*IF($AA154=1,(1+SSSModel!#REF!),1)</f>
        <v>0</v>
      </c>
      <c r="AL154" s="72">
        <f ca="1">IF(OR(AL$4&lt;$Q154,AL$4&gt;$Q154+IF($S154="",1000,$S154)-1),0,IF(MOD(AL$4-$Q154,IF($R154="",1000,$R154))=0,$O154,0))*IF($Y154&gt;0,(1+INDEX(Escalation!$B$3:$B$18,$Y154,0))^(AL$4-SSSModel!$C$5),1)*IF($X154=0,1,OFFSET(Profiles!$K$2,$X154,MAX(Profiles!$C$2,AL$4-$Q154)))*IF($AA154=1,(1+SSSModel!#REF!),1)</f>
        <v>0</v>
      </c>
      <c r="AM154" s="72">
        <f ca="1">IF(OR(AM$4&lt;$Q154,AM$4&gt;$Q154+IF($S154="",1000,$S154)-1),0,IF(MOD(AM$4-$Q154,IF($R154="",1000,$R154))=0,$O154,0))*IF($Y154&gt;0,(1+INDEX(Escalation!$B$3:$B$18,$Y154,0))^(AM$4-SSSModel!$C$5),1)*IF($X154=0,1,OFFSET(Profiles!$K$2,$X154,MAX(Profiles!$C$2,AM$4-$Q154)))*IF($AA154=1,(1+SSSModel!#REF!),1)</f>
        <v>0</v>
      </c>
      <c r="AN154" s="72">
        <f ca="1">IF(OR(AN$4&lt;$Q154,AN$4&gt;$Q154+IF($S154="",1000,$S154)-1),0,IF(MOD(AN$4-$Q154,IF($R154="",1000,$R154))=0,$O154,0))*IF($Y154&gt;0,(1+INDEX(Escalation!$B$3:$B$18,$Y154,0))^(AN$4-SSSModel!$C$5),1)*IF($X154=0,1,OFFSET(Profiles!$K$2,$X154,MAX(Profiles!$C$2,AN$4-$Q154)))*IF($AA154=1,(1+SSSModel!#REF!),1)</f>
        <v>0</v>
      </c>
      <c r="AO154" s="72">
        <f ca="1">IF(OR(AO$4&lt;$Q154,AO$4&gt;$Q154+IF($S154="",1000,$S154)-1),0,IF(MOD(AO$4-$Q154,IF($R154="",1000,$R154))=0,$O154,0))*IF($Y154&gt;0,(1+INDEX(Escalation!$B$3:$B$18,$Y154,0))^(AO$4-SSSModel!$C$5),1)*IF($X154=0,1,OFFSET(Profiles!$K$2,$X154,MAX(Profiles!$C$2,AO$4-$Q154)))*IF($AA154=1,(1+SSSModel!#REF!),1)</f>
        <v>0</v>
      </c>
      <c r="AP154" s="72">
        <f ca="1">IF(OR(AP$4&lt;$Q154,AP$4&gt;$Q154+IF($S154="",1000,$S154)-1),0,IF(MOD(AP$4-$Q154,IF($R154="",1000,$R154))=0,$O154,0))*IF($Y154&gt;0,(1+INDEX(Escalation!$B$3:$B$18,$Y154,0))^(AP$4-SSSModel!$C$5),1)*IF($X154=0,1,OFFSET(Profiles!$K$2,$X154,MAX(Profiles!$C$2,AP$4-$Q154)))*IF($AA154=1,(1+SSSModel!#REF!),1)</f>
        <v>0</v>
      </c>
      <c r="AQ154" s="72">
        <f ca="1">IF(OR(AQ$4&lt;$Q154,AQ$4&gt;$Q154+IF($S154="",1000,$S154)-1),0,IF(MOD(AQ$4-$Q154,IF($R154="",1000,$R154))=0,$O154,0))*IF($Y154&gt;0,(1+INDEX(Escalation!$B$3:$B$18,$Y154,0))^(AQ$4-SSSModel!$C$5),1)*IF($X154=0,1,OFFSET(Profiles!$K$2,$X154,MAX(Profiles!$C$2,AQ$4-$Q154)))*IF($AA154=1,(1+SSSModel!#REF!),1)</f>
        <v>0</v>
      </c>
      <c r="AR154" s="72">
        <f ca="1">IF(OR(AR$4&lt;$Q154,AR$4&gt;$Q154+IF($S154="",1000,$S154)-1),0,IF(MOD(AR$4-$Q154,IF($R154="",1000,$R154))=0,$O154,0))*IF($Y154&gt;0,(1+INDEX(Escalation!$B$3:$B$18,$Y154,0))^(AR$4-SSSModel!$C$5),1)*IF($X154=0,1,OFFSET(Profiles!$K$2,$X154,MAX(Profiles!$C$2,AR$4-$Q154)))*IF($AA154=1,(1+SSSModel!#REF!),1)</f>
        <v>0</v>
      </c>
      <c r="AS154" s="72">
        <f ca="1">IF(OR(AS$4&lt;$Q154,AS$4&gt;$Q154+IF($S154="",1000,$S154)-1),0,IF(MOD(AS$4-$Q154,IF($R154="",1000,$R154))=0,$O154,0))*IF($Y154&gt;0,(1+INDEX(Escalation!$B$3:$B$18,$Y154,0))^(AS$4-SSSModel!$C$5),1)*IF($X154=0,1,OFFSET(Profiles!$K$2,$X154,MAX(Profiles!$C$2,AS$4-$Q154)))*IF($AA154=1,(1+SSSModel!#REF!),1)</f>
        <v>0</v>
      </c>
      <c r="AT154" s="72">
        <f ca="1">IF(OR(AT$4&lt;$Q154,AT$4&gt;$Q154+IF($S154="",1000,$S154)-1),0,IF(MOD(AT$4-$Q154,IF($R154="",1000,$R154))=0,$O154,0))*IF($Y154&gt;0,(1+INDEX(Escalation!$B$3:$B$18,$Y154,0))^(AT$4-SSSModel!$C$5),1)*IF($X154=0,1,OFFSET(Profiles!$K$2,$X154,MAX(Profiles!$C$2,AT$4-$Q154)))*IF($AA154=1,(1+SSSModel!#REF!),1)</f>
        <v>0</v>
      </c>
      <c r="AU154" s="72">
        <f ca="1">IF(OR(AU$4&lt;$Q154,AU$4&gt;$Q154+IF($S154="",1000,$S154)-1),0,IF(MOD(AU$4-$Q154,IF($R154="",1000,$R154))=0,$O154,0))*IF($Y154&gt;0,(1+INDEX(Escalation!$B$3:$B$18,$Y154,0))^(AU$4-SSSModel!$C$5),1)*IF($X154=0,1,OFFSET(Profiles!$K$2,$X154,MAX(Profiles!$C$2,AU$4-$Q154)))*IF($AA154=1,(1+SSSModel!#REF!),1)</f>
        <v>0</v>
      </c>
      <c r="AV154" s="72">
        <f ca="1">IF(OR(AV$4&lt;$Q154,AV$4&gt;$Q154+IF($S154="",1000,$S154)-1),0,IF(MOD(AV$4-$Q154,IF($R154="",1000,$R154))=0,$O154,0))*IF($Y154&gt;0,(1+INDEX(Escalation!$B$3:$B$18,$Y154,0))^(AV$4-SSSModel!$C$5),1)*IF($X154=0,1,OFFSET(Profiles!$K$2,$X154,MAX(Profiles!$C$2,AV$4-$Q154)))*IF($AA154=1,(1+SSSModel!#REF!),1)</f>
        <v>0</v>
      </c>
      <c r="AW154" s="72">
        <f ca="1">IF(OR(AW$4&lt;$Q154,AW$4&gt;$Q154+IF($S154="",1000,$S154)-1),0,IF(MOD(AW$4-$Q154,IF($R154="",1000,$R154))=0,$O154,0))*IF($Y154&gt;0,(1+INDEX(Escalation!$B$3:$B$18,$Y154,0))^(AW$4-SSSModel!$C$5),1)*IF($X154=0,1,OFFSET(Profiles!$K$2,$X154,MAX(Profiles!$C$2,AW$4-$Q154)))*IF($AA154=1,(1+SSSModel!#REF!),1)</f>
        <v>0</v>
      </c>
      <c r="AX154" s="72">
        <f ca="1">IF(OR(AX$4&lt;$Q154,AX$4&gt;$Q154+IF($S154="",1000,$S154)-1),0,IF(MOD(AX$4-$Q154,IF($R154="",1000,$R154))=0,$O154,0))*IF($Y154&gt;0,(1+INDEX(Escalation!$B$3:$B$18,$Y154,0))^(AX$4-SSSModel!$C$5),1)*IF($X154=0,1,OFFSET(Profiles!$K$2,$X154,MAX(Profiles!$C$2,AX$4-$Q154)))*IF($AA154=1,(1+SSSModel!#REF!),1)</f>
        <v>0</v>
      </c>
      <c r="AY154" s="72">
        <f ca="1">IF(OR(AY$4&lt;$Q154,AY$4&gt;$Q154+IF($S154="",1000,$S154)-1),0,IF(MOD(AY$4-$Q154,IF($R154="",1000,$R154))=0,$O154,0))*IF($Y154&gt;0,(1+INDEX(Escalation!$B$3:$B$18,$Y154,0))^(AY$4-SSSModel!$C$5),1)*IF($X154=0,1,OFFSET(Profiles!$K$2,$X154,MAX(Profiles!$C$2,AY$4-$Q154)))*IF($AA154=1,(1+SSSModel!#REF!),1)</f>
        <v>0</v>
      </c>
      <c r="AZ154" s="72">
        <f ca="1">IF(OR(AZ$4&lt;$Q154,AZ$4&gt;$Q154+IF($S154="",1000,$S154)-1),0,IF(MOD(AZ$4-$Q154,IF($R154="",1000,$R154))=0,$O154,0))*IF($Y154&gt;0,(1+INDEX(Escalation!$B$3:$B$18,$Y154,0))^(AZ$4-SSSModel!$C$5),1)*IF($X154=0,1,OFFSET(Profiles!$K$2,$X154,MAX(Profiles!$C$2,AZ$4-$Q154)))*IF($AA154=1,(1+SSSModel!#REF!),1)</f>
        <v>0</v>
      </c>
      <c r="BA154" s="72">
        <f ca="1">IF(OR(BA$4&lt;$Q154,BA$4&gt;$Q154+IF($S154="",1000,$S154)-1),0,IF(MOD(BA$4-$Q154,IF($R154="",1000,$R154))=0,$O154,0))*IF($Y154&gt;0,(1+INDEX(Escalation!$B$3:$B$18,$Y154,0))^(BA$4-SSSModel!$C$5),1)*IF($X154=0,1,OFFSET(Profiles!$K$2,$X154,MAX(Profiles!$C$2,BA$4-$Q154)))*IF($AA154=1,(1+SSSModel!#REF!),1)</f>
        <v>0</v>
      </c>
      <c r="BB154" s="72">
        <f ca="1">IF(OR(BB$4&lt;$Q154,BB$4&gt;$Q154+IF($S154="",1000,$S154)-1),0,IF(MOD(BB$4-$Q154,IF($R154="",1000,$R154))=0,$O154,0))*IF($Y154&gt;0,(1+INDEX(Escalation!$B$3:$B$18,$Y154,0))^(BB$4-SSSModel!$C$5),1)*IF($X154=0,1,OFFSET(Profiles!$K$2,$X154,MAX(Profiles!$C$2,BB$4-$Q154)))*IF($AA154=1,(1+SSSModel!#REF!),1)</f>
        <v>0</v>
      </c>
      <c r="BC154" s="72">
        <f ca="1">IF(OR(BC$4&lt;$Q154,BC$4&gt;$Q154+IF($S154="",1000,$S154)-1),0,IF(MOD(BC$4-$Q154,IF($R154="",1000,$R154))=0,$O154,0))*IF($Y154&gt;0,(1+INDEX(Escalation!$B$3:$B$18,$Y154,0))^(BC$4-SSSModel!$C$5),1)*IF($X154=0,1,OFFSET(Profiles!$K$2,$X154,MAX(Profiles!$C$2,BC$4-$Q154)))*IF($AA154=1,(1+SSSModel!#REF!),1)</f>
        <v>0</v>
      </c>
      <c r="BD154" s="72">
        <f ca="1">IF(OR(BD$4&lt;$Q154,BD$4&gt;$Q154+IF($S154="",1000,$S154)-1),0,IF(MOD(BD$4-$Q154,IF($R154="",1000,$R154))=0,$O154,0))*IF($Y154&gt;0,(1+INDEX(Escalation!$B$3:$B$18,$Y154,0))^(BD$4-SSSModel!$C$5),1)*IF($X154=0,1,OFFSET(Profiles!$K$2,$X154,MAX(Profiles!$C$2,BD$4-$Q154)))*IF($AA154=1,(1+SSSModel!#REF!),1)</f>
        <v>0</v>
      </c>
      <c r="BE154" s="72">
        <f ca="1">IF(OR(BE$4&lt;$Q154,BE$4&gt;$Q154+IF($S154="",1000,$S154)-1),0,IF(MOD(BE$4-$Q154,IF($R154="",1000,$R154))=0,$O154,0))*IF($Y154&gt;0,(1+INDEX(Escalation!$B$3:$B$18,$Y154,0))^(BE$4-SSSModel!$C$5),1)*IF($X154=0,1,OFFSET(Profiles!$K$2,$X154,MAX(Profiles!$C$2,BE$4-$Q154)))*IF($AA154=1,(1+SSSModel!#REF!),1)</f>
        <v>0</v>
      </c>
      <c r="BF154" s="72">
        <f ca="1">IF(OR(BF$4&lt;$Q154,BF$4&gt;$Q154+IF($S154="",1000,$S154)-1),0,IF(MOD(BF$4-$Q154,IF($R154="",1000,$R154))=0,$O154,0))*IF($Y154&gt;0,(1+INDEX(Escalation!$B$3:$B$18,$Y154,0))^(BF$4-SSSModel!$C$5),1)*IF($X154=0,1,OFFSET(Profiles!$K$2,$X154,MAX(Profiles!$C$2,BF$4-$Q154)))*IF($AA154=1,(1+SSSModel!#REF!),1)</f>
        <v>0</v>
      </c>
      <c r="BG154" s="72">
        <f ca="1">IF(OR(BG$4&lt;$Q154,BG$4&gt;$Q154+IF($S154="",1000,$S154)-1),0,IF(MOD(BG$4-$Q154,IF($R154="",1000,$R154))=0,$O154,0))*IF($Y154&gt;0,(1+INDEX(Escalation!$B$3:$B$18,$Y154,0))^(BG$4-SSSModel!$C$5),1)*IF($X154=0,1,OFFSET(Profiles!$K$2,$X154,MAX(Profiles!$C$2,BG$4-$Q154)))*IF($AA154=1,(1+SSSModel!#REF!),1)</f>
        <v>0</v>
      </c>
      <c r="BH154" s="72">
        <f ca="1">IF(OR(BH$4&lt;$Q154,BH$4&gt;$Q154+IF($S154="",1000,$S154)-1),0,IF(MOD(BH$4-$Q154,IF($R154="",1000,$R154))=0,$O154,0))*IF($Y154&gt;0,(1+INDEX(Escalation!$B$3:$B$18,$Y154,0))^(BH$4-SSSModel!$C$5),1)*IF($X154=0,1,OFFSET(Profiles!$K$2,$X154,MAX(Profiles!$C$2,BH$4-$Q154)))*IF($AA154=1,(1+SSSModel!#REF!),1)</f>
        <v>0</v>
      </c>
      <c r="BI154" s="72">
        <f ca="1">IF(OR(BI$4&lt;$Q154,BI$4&gt;$Q154+IF($S154="",1000,$S154)-1),0,IF(MOD(BI$4-$Q154,IF($R154="",1000,$R154))=0,$O154,0))*IF($Y154&gt;0,(1+INDEX(Escalation!$B$3:$B$18,$Y154,0))^(BI$4-SSSModel!$C$5),1)*IF($X154=0,1,OFFSET(Profiles!$K$2,$X154,MAX(Profiles!$C$2,BI$4-$Q154)))*IF($AA154=1,(1+SSSModel!#REF!),1)</f>
        <v>0</v>
      </c>
      <c r="BJ154" s="72">
        <f ca="1">IF(OR(BJ$4&lt;$Q154,BJ$4&gt;$Q154+IF($S154="",1000,$S154)-1),0,IF(MOD(BJ$4-$Q154,IF($R154="",1000,$R154))=0,$O154,0))*IF($Y154&gt;0,(1+INDEX(Escalation!$B$3:$B$18,$Y154,0))^(BJ$4-SSSModel!$C$5),1)*IF($X154=0,1,OFFSET(Profiles!$K$2,$X154,MAX(Profiles!$C$2,BJ$4-$Q154)))*IF($AA154=1,(1+SSSModel!#REF!),1)</f>
        <v>0</v>
      </c>
      <c r="BK154" s="72">
        <f ca="1">IF(OR(BK$4&lt;$Q154,BK$4&gt;$Q154+IF($S154="",1000,$S154)-1),0,IF(MOD(BK$4-$Q154,IF($R154="",1000,$R154))=0,$O154,0))*IF($Y154&gt;0,(1+INDEX(Escalation!$B$3:$B$18,$Y154,0))^(BK$4-SSSModel!$C$5),1)*IF($X154=0,1,OFFSET(Profiles!$K$2,$X154,MAX(Profiles!$C$2,BK$4-$Q154)))*IF($AA154=1,(1+SSSModel!#REF!),1)</f>
        <v>0</v>
      </c>
      <c r="BL154" s="72">
        <f ca="1">IF(OR(BL$4&lt;$Q154,BL$4&gt;$Q154+IF($S154="",1000,$S154)-1),0,IF(MOD(BL$4-$Q154,IF($R154="",1000,$R154))=0,$O154,0))*IF($Y154&gt;0,(1+INDEX(Escalation!$B$3:$B$18,$Y154,0))^(BL$4-SSSModel!$C$5),1)*IF($X154=0,1,OFFSET(Profiles!$K$2,$X154,MAX(Profiles!$C$2,BL$4-$Q154)))*IF($AA154=1,(1+SSSModel!#REF!),1)</f>
        <v>0</v>
      </c>
      <c r="BM154" s="72">
        <f ca="1">IF(OR(BM$4&lt;$Q154,BM$4&gt;$Q154+IF($S154="",1000,$S154)-1),0,IF(MOD(BM$4-$Q154,IF($R154="",1000,$R154))=0,$O154,0))*IF($Y154&gt;0,(1+INDEX(Escalation!$B$3:$B$18,$Y154,0))^(BM$4-SSSModel!$C$5),1)*IF($X154=0,1,OFFSET(Profiles!$K$2,$X154,MAX(Profiles!$C$2,BM$4-$Q154)))*IF($AA154=1,(1+SSSModel!#REF!),1)</f>
        <v>0</v>
      </c>
      <c r="BN154" s="72">
        <f ca="1">IF(OR(BN$4&lt;$Q154,BN$4&gt;$Q154+IF($S154="",1000,$S154)-1),0,IF(MOD(BN$4-$Q154,IF($R154="",1000,$R154))=0,$O154,0))*IF($Y154&gt;0,(1+INDEX(Escalation!$B$3:$B$18,$Y154,0))^(BN$4-SSSModel!$C$5),1)*IF($X154=0,1,OFFSET(Profiles!$K$2,$X154,MAX(Profiles!$C$2,BN$4-$Q154)))*IF($AA154=1,(1+SSSModel!#REF!),1)</f>
        <v>0</v>
      </c>
      <c r="BO154" s="72">
        <f ca="1">IF(OR(BO$4&lt;$Q154,BO$4&gt;$Q154+IF($S154="",1000,$S154)-1),0,IF(MOD(BO$4-$Q154,IF($R154="",1000,$R154))=0,$O154,0))*IF($Y154&gt;0,(1+INDEX(Escalation!$B$3:$B$18,$Y154,0))^(BO$4-SSSModel!$C$5),1)*IF($X154=0,1,OFFSET(Profiles!$K$2,$X154,MAX(Profiles!$C$2,BO$4-$Q154)))*IF($AA154=1,(1+SSSModel!#REF!),1)</f>
        <v>0</v>
      </c>
      <c r="BP154" s="72">
        <f ca="1">IF(OR(BP$4&lt;$Q154,BP$4&gt;$Q154+IF($S154="",1000,$S154)-1),0,IF(MOD(BP$4-$Q154,IF($R154="",1000,$R154))=0,$O154,0))*IF($Y154&gt;0,(1+INDEX(Escalation!$B$3:$B$18,$Y154,0))^(BP$4-SSSModel!$C$5),1)*IF($X154=0,1,OFFSET(Profiles!$K$2,$X154,MAX(Profiles!$C$2,BP$4-$Q154)))*IF($AA154=1,(1+SSSModel!#REF!),1)</f>
        <v>0</v>
      </c>
      <c r="BQ154" s="72">
        <f ca="1">IF(OR(BQ$4&lt;$Q154,BQ$4&gt;$Q154+IF($S154="",1000,$S154)-1),0,IF(MOD(BQ$4-$Q154,IF($R154="",1000,$R154))=0,$O154,0))*IF($Y154&gt;0,(1+INDEX(Escalation!$B$3:$B$18,$Y154,0))^(BQ$4-SSSModel!$C$5),1)*IF($X154=0,1,OFFSET(Profiles!$K$2,$X154,MAX(Profiles!$C$2,BQ$4-$Q154)))*IF($AA154=1,(1+SSSModel!#REF!),1)</f>
        <v>0</v>
      </c>
      <c r="BR154" s="72">
        <f ca="1">IF(OR(BR$4&lt;$Q154,BR$4&gt;$Q154+IF($S154="",1000,$S154)-1),0,IF(MOD(BR$4-$Q154,IF($R154="",1000,$R154))=0,$O154,0))*IF($Y154&gt;0,(1+INDEX(Escalation!$B$3:$B$18,$Y154,0))^(BR$4-SSSModel!$C$5),1)*IF($X154=0,1,OFFSET(Profiles!$K$2,$X154,MAX(Profiles!$C$2,BR$4-$Q154)))*IF($AA154=1,(1+SSSModel!#REF!),1)</f>
        <v>0</v>
      </c>
      <c r="BS154" s="72">
        <f ca="1">IF(OR(BS$4&lt;$Q154,BS$4&gt;$Q154+IF($S154="",1000,$S154)-1),0,IF(MOD(BS$4-$Q154,IF($R154="",1000,$R154))=0,$O154,0))*IF($Y154&gt;0,(1+INDEX(Escalation!$B$3:$B$18,$Y154,0))^(BS$4-SSSModel!$C$5),1)*IF($X154=0,1,OFFSET(Profiles!$K$2,$X154,MAX(Profiles!$C$2,BS$4-$Q154)))*IF($AA154=1,(1+SSSModel!#REF!),1)</f>
        <v>0</v>
      </c>
      <c r="BT154" s="72">
        <f ca="1">IF(OR(BT$4&lt;$Q154,BT$4&gt;$Q154+IF($S154="",1000,$S154)-1),0,IF(MOD(BT$4-$Q154,IF($R154="",1000,$R154))=0,$O154,0))*IF($Y154&gt;0,(1+INDEX(Escalation!$B$3:$B$18,$Y154,0))^(BT$4-SSSModel!$C$5),1)*IF($X154=0,1,OFFSET(Profiles!$K$2,$X154,MAX(Profiles!$C$2,BT$4-$Q154)))*IF($AA154=1,(1+SSSModel!#REF!),1)</f>
        <v>0</v>
      </c>
      <c r="BU154" s="72">
        <f ca="1">IF(OR(BU$4&lt;$Q154,BU$4&gt;$Q154+IF($S154="",1000,$S154)-1),0,IF(MOD(BU$4-$Q154,IF($R154="",1000,$R154))=0,$O154,0))*IF($Y154&gt;0,(1+INDEX(Escalation!$B$3:$B$18,$Y154,0))^(BU$4-SSSModel!$C$5),1)*IF($X154=0,1,OFFSET(Profiles!$K$2,$X154,MAX(Profiles!$C$2,BU$4-$Q154)))*IF($AA154=1,(1+SSSModel!#REF!),1)</f>
        <v>0</v>
      </c>
      <c r="BV154" s="72">
        <f ca="1">IF(OR(BV$4&lt;$Q154,BV$4&gt;$Q154+IF($S154="",1000,$S154)-1),0,IF(MOD(BV$4-$Q154,IF($R154="",1000,$R154))=0,$O154,0))*IF($Y154&gt;0,(1+INDEX(Escalation!$B$3:$B$18,$Y154,0))^(BV$4-SSSModel!$C$5),1)*IF($X154=0,1,OFFSET(Profiles!$K$2,$X154,MAX(Profiles!$C$2,BV$4-$Q154)))*IF($AA154=1,(1+SSSModel!#REF!),1)</f>
        <v>0</v>
      </c>
      <c r="BW154" s="72">
        <f ca="1">IF(OR(BW$4&lt;$Q154,BW$4&gt;$Q154+IF($S154="",1000,$S154)-1),0,IF(MOD(BW$4-$Q154,IF($R154="",1000,$R154))=0,$O154,0))*IF($Y154&gt;0,(1+INDEX(Escalation!$B$3:$B$18,$Y154,0))^(BW$4-SSSModel!$C$5),1)*IF($X154=0,1,OFFSET(Profiles!$K$2,$X154,MAX(Profiles!$C$2,BW$4-$Q154)))*IF($AA154=1,(1+SSSModel!#REF!),1)</f>
        <v>0</v>
      </c>
      <c r="BX154" s="72">
        <f ca="1">IF(OR(BX$4&lt;$Q154,BX$4&gt;$Q154+IF($S154="",1000,$S154)-1),0,IF(MOD(BX$4-$Q154,IF($R154="",1000,$R154))=0,$O154,0))*IF($Y154&gt;0,(1+INDEX(Escalation!$B$3:$B$18,$Y154,0))^(BX$4-SSSModel!$C$5),1)*IF($X154=0,1,OFFSET(Profiles!$K$2,$X154,MAX(Profiles!$C$2,BX$4-$Q154)))*IF($AA154=1,(1+SSSModel!#REF!),1)</f>
        <v>0</v>
      </c>
      <c r="BY154" s="72">
        <f ca="1">IF(OR(BY$4&lt;$Q154,BY$4&gt;$Q154+IF($S154="",1000,$S154)-1),0,IF(MOD(BY$4-$Q154,IF($R154="",1000,$R154))=0,$O154,0))*IF($Y154&gt;0,(1+INDEX(Escalation!$B$3:$B$18,$Y154,0))^(BY$4-SSSModel!$C$5),1)*IF($X154=0,1,OFFSET(Profiles!$K$2,$X154,MAX(Profiles!$C$2,BY$4-$Q154)))*IF($AA154=1,(1+SSSModel!#REF!),1)</f>
        <v>0</v>
      </c>
      <c r="BZ154" s="72">
        <f ca="1">IF(OR(BZ$4&lt;$Q154,BZ$4&gt;$Q154+IF($S154="",1000,$S154)-1),0,IF(MOD(BZ$4-$Q154,IF($R154="",1000,$R154))=0,$O154,0))*IF($Y154&gt;0,(1+INDEX(Escalation!$B$3:$B$18,$Y154,0))^(BZ$4-SSSModel!$C$5),1)*IF($X154=0,1,OFFSET(Profiles!$K$2,$X154,MAX(Profiles!$C$2,BZ$4-$Q154)))*IF($AA154=1,(1+SSSModel!#REF!),1)</f>
        <v>0</v>
      </c>
      <c r="CA154" s="134">
        <f ca="1">IF(OR($Z154=0,SSSModel!$C$4="CF"),AC154,
IF(LEFT($V154,3)="ON_",
     IF(SSSModel!$C$4="RR",SUMPRODUCT(OFFSET($AC154,0,0,1,$CB$2),OFFSET(Profiles!$K$28,($Z154-1)*(Profiles!$I$26+1)+CA$4-SSSModel!$C$3+1,0,1,$CB$2)),
     IF(SSSModel!$C$4="ECC",$EA154*$EB154*SUMPRODUCT(OFFSET($AC154,0,MAX(0,CA$4-$DZ154-$CA$4+1),1,MIN($DZ154,CA$4-$CA$4+1)),OFFSET(Escalation!$K$24,($Y154-1)*(Escalation!$I$22+1)+CA$4-SSSModel!$C$3+1,MAX(0,CA$4-$DZ154-$CA$4+1),1,MIN($DZ154,CA$4-$CA$4+1))),
     IF(SSSModel!$C$4="PV",AC154*$EA154*(1+SSSModel!$C$2),
     IF(SSSModel!$C$4="FCR",$EC154*SUM(OFFSET($AC154,0,MAX(CA$4-$AC$4-$DZ154+1,0),1,MIN($DZ154,CA$4-$AC$4+1))),0)))),
SUM($AC154:$BZ154)*
     IF(SSSModel!$C$4="RR",OFFSET(Profiles!$K$2,$Z154,MAX(Profiles!$C$2,AC$4-$W154)),
     IF(SSSModel!$C$4="ECC",$EA154*$EB154*IF(MAX(Escalation!$C$2,AC$4-$W154)&gt;$DZ154-1,0,OFFSET(Escalation!$K$2,$Y154,MAX(Escalation!$C$2,AC$4-$W154))),
     IF(SSSModel!$C$4="PV",IF(CA$4=$W154,$EA154*(1+SSSModel!$C$2),0),
     IF(SSSModel!$C$4="FCR",IF(AND(CA$4&gt;=$W154,OFFSET(Profiles!$K$2,$Z154,MAX(Profiles!$C$2,AC$4-$W154))&gt;0),$EC154,0),0))))))</f>
        <v>0</v>
      </c>
      <c r="CB154" s="135">
        <f ca="1">IF(OR($Z154=0,SSSModel!$C$4="CF"),AD154,
IF(LEFT($V154,3)="ON_",
     IF(SSSModel!$C$4="RR",SUMPRODUCT(OFFSET($AC154,0,0,1,$CB$2),OFFSET(Profiles!$K$28,($Z154-1)*(Profiles!$I$26+1)+CB$4-SSSModel!$C$3+1,0,1,$CB$2)),
     IF(SSSModel!$C$4="ECC",$EA154*$EB154*SUMPRODUCT(OFFSET($AC154,0,MAX(0,CB$4-$DZ154-$CA$4+1),1,MIN($DZ154,CB$4-$CA$4+1)),OFFSET(Escalation!$K$24,($Y154-1)*(Escalation!$I$22+1)+CB$4-SSSModel!$C$3+1,MAX(0,CB$4-$DZ154-$CA$4+1),1,MIN($DZ154,CB$4-$CA$4+1))),
     IF(SSSModel!$C$4="PV",AD154*$EA154*(1+SSSModel!$C$2),
     IF(SSSModel!$C$4="FCR",$EC154*SUM(OFFSET($AC154,0,MAX(CB$4-$AC$4-$DZ154+1,0),1,MIN($DZ154,CB$4-$AC$4+1))),0)))),
SUM($AC154:$BZ154)*
     IF(SSSModel!$C$4="RR",OFFSET(Profiles!$K$2,$Z154,MAX(Profiles!$C$2,AD$4-$W154)),
     IF(SSSModel!$C$4="ECC",$EA154*$EB154*IF(MAX(Escalation!$C$2,AD$4-$W154)&gt;$DZ154-1,0,OFFSET(Escalation!$K$2,$Y154,MAX(Escalation!$C$2,AD$4-$W154))),
     IF(SSSModel!$C$4="PV",IF(CB$4=$W154,$EA154*(1+SSSModel!$C$2),0),
     IF(SSSModel!$C$4="FCR",IF(AND(CB$4&gt;=$W154,OFFSET(Profiles!$K$2,$Z154,MAX(Profiles!$C$2,AD$4-$W154))&gt;0),$EC154,0),0))))))</f>
        <v>0</v>
      </c>
      <c r="CC154" s="135">
        <f ca="1">IF(OR($Z154=0,SSSModel!$C$4="CF"),AE154,
IF(LEFT($V154,3)="ON_",
     IF(SSSModel!$C$4="RR",SUMPRODUCT(OFFSET($AC154,0,0,1,$CB$2),OFFSET(Profiles!$K$28,($Z154-1)*(Profiles!$I$26+1)+CC$4-SSSModel!$C$3+1,0,1,$CB$2)),
     IF(SSSModel!$C$4="ECC",$EA154*$EB154*SUMPRODUCT(OFFSET($AC154,0,MAX(0,CC$4-$DZ154-$CA$4+1),1,MIN($DZ154,CC$4-$CA$4+1)),OFFSET(Escalation!$K$24,($Y154-1)*(Escalation!$I$22+1)+CC$4-SSSModel!$C$3+1,MAX(0,CC$4-$DZ154-$CA$4+1),1,MIN($DZ154,CC$4-$CA$4+1))),
     IF(SSSModel!$C$4="PV",AE154*$EA154*(1+SSSModel!$C$2),
     IF(SSSModel!$C$4="FCR",$EC154*SUM(OFFSET($AC154,0,MAX(CC$4-$AC$4-$DZ154+1,0),1,MIN($DZ154,CC$4-$AC$4+1))),0)))),
SUM($AC154:$BZ154)*
     IF(SSSModel!$C$4="RR",OFFSET(Profiles!$K$2,$Z154,MAX(Profiles!$C$2,AE$4-$W154)),
     IF(SSSModel!$C$4="ECC",$EA154*$EB154*IF(MAX(Escalation!$C$2,AE$4-$W154)&gt;$DZ154-1,0,OFFSET(Escalation!$K$2,$Y154,MAX(Escalation!$C$2,AE$4-$W154))),
     IF(SSSModel!$C$4="PV",IF(CC$4=$W154,$EA154*(1+SSSModel!$C$2),0),
     IF(SSSModel!$C$4="FCR",IF(AND(CC$4&gt;=$W154,OFFSET(Profiles!$K$2,$Z154,MAX(Profiles!$C$2,AE$4-$W154))&gt;0),$EC154,0),0))))))</f>
        <v>0</v>
      </c>
      <c r="CD154" s="135">
        <f ca="1">IF(OR($Z154=0,SSSModel!$C$4="CF"),AF154,
IF(LEFT($V154,3)="ON_",
     IF(SSSModel!$C$4="RR",SUMPRODUCT(OFFSET($AC154,0,0,1,$CB$2),OFFSET(Profiles!$K$28,($Z154-1)*(Profiles!$I$26+1)+CD$4-SSSModel!$C$3+1,0,1,$CB$2)),
     IF(SSSModel!$C$4="ECC",$EA154*$EB154*SUMPRODUCT(OFFSET($AC154,0,MAX(0,CD$4-$DZ154-$CA$4+1),1,MIN($DZ154,CD$4-$CA$4+1)),OFFSET(Escalation!$K$24,($Y154-1)*(Escalation!$I$22+1)+CD$4-SSSModel!$C$3+1,MAX(0,CD$4-$DZ154-$CA$4+1),1,MIN($DZ154,CD$4-$CA$4+1))),
     IF(SSSModel!$C$4="PV",AF154*$EA154*(1+SSSModel!$C$2),
     IF(SSSModel!$C$4="FCR",$EC154*SUM(OFFSET($AC154,0,MAX(CD$4-$AC$4-$DZ154+1,0),1,MIN($DZ154,CD$4-$AC$4+1))),0)))),
SUM($AC154:$BZ154)*
     IF(SSSModel!$C$4="RR",OFFSET(Profiles!$K$2,$Z154,MAX(Profiles!$C$2,AF$4-$W154)),
     IF(SSSModel!$C$4="ECC",$EA154*$EB154*IF(MAX(Escalation!$C$2,AF$4-$W154)&gt;$DZ154-1,0,OFFSET(Escalation!$K$2,$Y154,MAX(Escalation!$C$2,AF$4-$W154))),
     IF(SSSModel!$C$4="PV",IF(CD$4=$W154,$EA154*(1+SSSModel!$C$2),0),
     IF(SSSModel!$C$4="FCR",IF(AND(CD$4&gt;=$W154,OFFSET(Profiles!$K$2,$Z154,MAX(Profiles!$C$2,AF$4-$W154))&gt;0),$EC154,0),0))))))</f>
        <v>0</v>
      </c>
      <c r="CE154" s="135">
        <f ca="1">IF(OR($Z154=0,SSSModel!$C$4="CF"),AG154,
IF(LEFT($V154,3)="ON_",
     IF(SSSModel!$C$4="RR",SUMPRODUCT(OFFSET($AC154,0,0,1,$CB$2),OFFSET(Profiles!$K$28,($Z154-1)*(Profiles!$I$26+1)+CE$4-SSSModel!$C$3+1,0,1,$CB$2)),
     IF(SSSModel!$C$4="ECC",$EA154*$EB154*SUMPRODUCT(OFFSET($AC154,0,MAX(0,CE$4-$DZ154-$CA$4+1),1,MIN($DZ154,CE$4-$CA$4+1)),OFFSET(Escalation!$K$24,($Y154-1)*(Escalation!$I$22+1)+CE$4-SSSModel!$C$3+1,MAX(0,CE$4-$DZ154-$CA$4+1),1,MIN($DZ154,CE$4-$CA$4+1))),
     IF(SSSModel!$C$4="PV",AG154*$EA154*(1+SSSModel!$C$2),
     IF(SSSModel!$C$4="FCR",$EC154*SUM(OFFSET($AC154,0,MAX(CE$4-$AC$4-$DZ154+1,0),1,MIN($DZ154,CE$4-$AC$4+1))),0)))),
SUM($AC154:$BZ154)*
     IF(SSSModel!$C$4="RR",OFFSET(Profiles!$K$2,$Z154,MAX(Profiles!$C$2,AG$4-$W154)),
     IF(SSSModel!$C$4="ECC",$EA154*$EB154*IF(MAX(Escalation!$C$2,AG$4-$W154)&gt;$DZ154-1,0,OFFSET(Escalation!$K$2,$Y154,MAX(Escalation!$C$2,AG$4-$W154))),
     IF(SSSModel!$C$4="PV",IF(CE$4=$W154,$EA154*(1+SSSModel!$C$2),0),
     IF(SSSModel!$C$4="FCR",IF(AND(CE$4&gt;=$W154,OFFSET(Profiles!$K$2,$Z154,MAX(Profiles!$C$2,AG$4-$W154))&gt;0),$EC154,0),0))))))</f>
        <v>0</v>
      </c>
      <c r="CF154" s="135">
        <f ca="1">IF(OR($Z154=0,SSSModel!$C$4="CF"),AH154,
IF(LEFT($V154,3)="ON_",
     IF(SSSModel!$C$4="RR",SUMPRODUCT(OFFSET($AC154,0,0,1,$CB$2),OFFSET(Profiles!$K$28,($Z154-1)*(Profiles!$I$26+1)+CF$4-SSSModel!$C$3+1,0,1,$CB$2)),
     IF(SSSModel!$C$4="ECC",$EA154*$EB154*SUMPRODUCT(OFFSET($AC154,0,MAX(0,CF$4-$DZ154-$CA$4+1),1,MIN($DZ154,CF$4-$CA$4+1)),OFFSET(Escalation!$K$24,($Y154-1)*(Escalation!$I$22+1)+CF$4-SSSModel!$C$3+1,MAX(0,CF$4-$DZ154-$CA$4+1),1,MIN($DZ154,CF$4-$CA$4+1))),
     IF(SSSModel!$C$4="PV",AH154*$EA154*(1+SSSModel!$C$2),
     IF(SSSModel!$C$4="FCR",$EC154*SUM(OFFSET($AC154,0,MAX(CF$4-$AC$4-$DZ154+1,0),1,MIN($DZ154,CF$4-$AC$4+1))),0)))),
SUM($AC154:$BZ154)*
     IF(SSSModel!$C$4="RR",OFFSET(Profiles!$K$2,$Z154,MAX(Profiles!$C$2,AH$4-$W154)),
     IF(SSSModel!$C$4="ECC",$EA154*$EB154*IF(MAX(Escalation!$C$2,AH$4-$W154)&gt;$DZ154-1,0,OFFSET(Escalation!$K$2,$Y154,MAX(Escalation!$C$2,AH$4-$W154))),
     IF(SSSModel!$C$4="PV",IF(CF$4=$W154,$EA154*(1+SSSModel!$C$2),0),
     IF(SSSModel!$C$4="FCR",IF(AND(CF$4&gt;=$W154,OFFSET(Profiles!$K$2,$Z154,MAX(Profiles!$C$2,AH$4-$W154))&gt;0),$EC154,0),0))))))</f>
        <v>0</v>
      </c>
      <c r="CG154" s="135">
        <f ca="1">IF(OR($Z154=0,SSSModel!$C$4="CF"),AI154,
IF(LEFT($V154,3)="ON_",
     IF(SSSModel!$C$4="RR",SUMPRODUCT(OFFSET($AC154,0,0,1,$CB$2),OFFSET(Profiles!$K$28,($Z154-1)*(Profiles!$I$26+1)+CG$4-SSSModel!$C$3+1,0,1,$CB$2)),
     IF(SSSModel!$C$4="ECC",$EA154*$EB154*SUMPRODUCT(OFFSET($AC154,0,MAX(0,CG$4-$DZ154-$CA$4+1),1,MIN($DZ154,CG$4-$CA$4+1)),OFFSET(Escalation!$K$24,($Y154-1)*(Escalation!$I$22+1)+CG$4-SSSModel!$C$3+1,MAX(0,CG$4-$DZ154-$CA$4+1),1,MIN($DZ154,CG$4-$CA$4+1))),
     IF(SSSModel!$C$4="PV",AI154*$EA154*(1+SSSModel!$C$2),
     IF(SSSModel!$C$4="FCR",$EC154*SUM(OFFSET($AC154,0,MAX(CG$4-$AC$4-$DZ154+1,0),1,MIN($DZ154,CG$4-$AC$4+1))),0)))),
SUM($AC154:$BZ154)*
     IF(SSSModel!$C$4="RR",OFFSET(Profiles!$K$2,$Z154,MAX(Profiles!$C$2,AI$4-$W154)),
     IF(SSSModel!$C$4="ECC",$EA154*$EB154*IF(MAX(Escalation!$C$2,AI$4-$W154)&gt;$DZ154-1,0,OFFSET(Escalation!$K$2,$Y154,MAX(Escalation!$C$2,AI$4-$W154))),
     IF(SSSModel!$C$4="PV",IF(CG$4=$W154,$EA154*(1+SSSModel!$C$2),0),
     IF(SSSModel!$C$4="FCR",IF(AND(CG$4&gt;=$W154,OFFSET(Profiles!$K$2,$Z154,MAX(Profiles!$C$2,AI$4-$W154))&gt;0),$EC154,0),0))))))</f>
        <v>0</v>
      </c>
      <c r="CH154" s="135">
        <f ca="1">IF(OR($Z154=0,SSSModel!$C$4="CF"),AJ154,
IF(LEFT($V154,3)="ON_",
     IF(SSSModel!$C$4="RR",SUMPRODUCT(OFFSET($AC154,0,0,1,$CB$2),OFFSET(Profiles!$K$28,($Z154-1)*(Profiles!$I$26+1)+CH$4-SSSModel!$C$3+1,0,1,$CB$2)),
     IF(SSSModel!$C$4="ECC",$EA154*$EB154*SUMPRODUCT(OFFSET($AC154,0,MAX(0,CH$4-$DZ154-$CA$4+1),1,MIN($DZ154,CH$4-$CA$4+1)),OFFSET(Escalation!$K$24,($Y154-1)*(Escalation!$I$22+1)+CH$4-SSSModel!$C$3+1,MAX(0,CH$4-$DZ154-$CA$4+1),1,MIN($DZ154,CH$4-$CA$4+1))),
     IF(SSSModel!$C$4="PV",AJ154*$EA154*(1+SSSModel!$C$2),
     IF(SSSModel!$C$4="FCR",$EC154*SUM(OFFSET($AC154,0,MAX(CH$4-$AC$4-$DZ154+1,0),1,MIN($DZ154,CH$4-$AC$4+1))),0)))),
SUM($AC154:$BZ154)*
     IF(SSSModel!$C$4="RR",OFFSET(Profiles!$K$2,$Z154,MAX(Profiles!$C$2,AJ$4-$W154)),
     IF(SSSModel!$C$4="ECC",$EA154*$EB154*IF(MAX(Escalation!$C$2,AJ$4-$W154)&gt;$DZ154-1,0,OFFSET(Escalation!$K$2,$Y154,MAX(Escalation!$C$2,AJ$4-$W154))),
     IF(SSSModel!$C$4="PV",IF(CH$4=$W154,$EA154*(1+SSSModel!$C$2),0),
     IF(SSSModel!$C$4="FCR",IF(AND(CH$4&gt;=$W154,OFFSET(Profiles!$K$2,$Z154,MAX(Profiles!$C$2,AJ$4-$W154))&gt;0),$EC154,0),0))))))</f>
        <v>0</v>
      </c>
      <c r="CI154" s="135">
        <f ca="1">IF(OR($Z154=0,SSSModel!$C$4="CF"),AK154,
IF(LEFT($V154,3)="ON_",
     IF(SSSModel!$C$4="RR",SUMPRODUCT(OFFSET($AC154,0,0,1,$CB$2),OFFSET(Profiles!$K$28,($Z154-1)*(Profiles!$I$26+1)+CI$4-SSSModel!$C$3+1,0,1,$CB$2)),
     IF(SSSModel!$C$4="ECC",$EA154*$EB154*SUMPRODUCT(OFFSET($AC154,0,MAX(0,CI$4-$DZ154-$CA$4+1),1,MIN($DZ154,CI$4-$CA$4+1)),OFFSET(Escalation!$K$24,($Y154-1)*(Escalation!$I$22+1)+CI$4-SSSModel!$C$3+1,MAX(0,CI$4-$DZ154-$CA$4+1),1,MIN($DZ154,CI$4-$CA$4+1))),
     IF(SSSModel!$C$4="PV",AK154*$EA154*(1+SSSModel!$C$2),
     IF(SSSModel!$C$4="FCR",$EC154*SUM(OFFSET($AC154,0,MAX(CI$4-$AC$4-$DZ154+1,0),1,MIN($DZ154,CI$4-$AC$4+1))),0)))),
SUM($AC154:$BZ154)*
     IF(SSSModel!$C$4="RR",OFFSET(Profiles!$K$2,$Z154,MAX(Profiles!$C$2,AK$4-$W154)),
     IF(SSSModel!$C$4="ECC",$EA154*$EB154*IF(MAX(Escalation!$C$2,AK$4-$W154)&gt;$DZ154-1,0,OFFSET(Escalation!$K$2,$Y154,MAX(Escalation!$C$2,AK$4-$W154))),
     IF(SSSModel!$C$4="PV",IF(CI$4=$W154,$EA154*(1+SSSModel!$C$2),0),
     IF(SSSModel!$C$4="FCR",IF(AND(CI$4&gt;=$W154,OFFSET(Profiles!$K$2,$Z154,MAX(Profiles!$C$2,AK$4-$W154))&gt;0),$EC154,0),0))))))</f>
        <v>0</v>
      </c>
      <c r="CJ154" s="135">
        <f ca="1">IF(OR($Z154=0,SSSModel!$C$4="CF"),AL154,
IF(LEFT($V154,3)="ON_",
     IF(SSSModel!$C$4="RR",SUMPRODUCT(OFFSET($AC154,0,0,1,$CB$2),OFFSET(Profiles!$K$28,($Z154-1)*(Profiles!$I$26+1)+CJ$4-SSSModel!$C$3+1,0,1,$CB$2)),
     IF(SSSModel!$C$4="ECC",$EA154*$EB154*SUMPRODUCT(OFFSET($AC154,0,MAX(0,CJ$4-$DZ154-$CA$4+1),1,MIN($DZ154,CJ$4-$CA$4+1)),OFFSET(Escalation!$K$24,($Y154-1)*(Escalation!$I$22+1)+CJ$4-SSSModel!$C$3+1,MAX(0,CJ$4-$DZ154-$CA$4+1),1,MIN($DZ154,CJ$4-$CA$4+1))),
     IF(SSSModel!$C$4="PV",AL154*$EA154*(1+SSSModel!$C$2),
     IF(SSSModel!$C$4="FCR",$EC154*SUM(OFFSET($AC154,0,MAX(CJ$4-$AC$4-$DZ154+1,0),1,MIN($DZ154,CJ$4-$AC$4+1))),0)))),
SUM($AC154:$BZ154)*
     IF(SSSModel!$C$4="RR",OFFSET(Profiles!$K$2,$Z154,MAX(Profiles!$C$2,AL$4-$W154)),
     IF(SSSModel!$C$4="ECC",$EA154*$EB154*IF(MAX(Escalation!$C$2,AL$4-$W154)&gt;$DZ154-1,0,OFFSET(Escalation!$K$2,$Y154,MAX(Escalation!$C$2,AL$4-$W154))),
     IF(SSSModel!$C$4="PV",IF(CJ$4=$W154,$EA154*(1+SSSModel!$C$2),0),
     IF(SSSModel!$C$4="FCR",IF(AND(CJ$4&gt;=$W154,OFFSET(Profiles!$K$2,$Z154,MAX(Profiles!$C$2,AL$4-$W154))&gt;0),$EC154,0),0))))))</f>
        <v>0</v>
      </c>
      <c r="CK154" s="135">
        <f ca="1">IF(OR($Z154=0,SSSModel!$C$4="CF"),AM154,
IF(LEFT($V154,3)="ON_",
     IF(SSSModel!$C$4="RR",SUMPRODUCT(OFFSET($AC154,0,0,1,$CB$2),OFFSET(Profiles!$K$28,($Z154-1)*(Profiles!$I$26+1)+CK$4-SSSModel!$C$3+1,0,1,$CB$2)),
     IF(SSSModel!$C$4="ECC",$EA154*$EB154*SUMPRODUCT(OFFSET($AC154,0,MAX(0,CK$4-$DZ154-$CA$4+1),1,MIN($DZ154,CK$4-$CA$4+1)),OFFSET(Escalation!$K$24,($Y154-1)*(Escalation!$I$22+1)+CK$4-SSSModel!$C$3+1,MAX(0,CK$4-$DZ154-$CA$4+1),1,MIN($DZ154,CK$4-$CA$4+1))),
     IF(SSSModel!$C$4="PV",AM154*$EA154*(1+SSSModel!$C$2),
     IF(SSSModel!$C$4="FCR",$EC154*SUM(OFFSET($AC154,0,MAX(CK$4-$AC$4-$DZ154+1,0),1,MIN($DZ154,CK$4-$AC$4+1))),0)))),
SUM($AC154:$BZ154)*
     IF(SSSModel!$C$4="RR",OFFSET(Profiles!$K$2,$Z154,MAX(Profiles!$C$2,AM$4-$W154)),
     IF(SSSModel!$C$4="ECC",$EA154*$EB154*IF(MAX(Escalation!$C$2,AM$4-$W154)&gt;$DZ154-1,0,OFFSET(Escalation!$K$2,$Y154,MAX(Escalation!$C$2,AM$4-$W154))),
     IF(SSSModel!$C$4="PV",IF(CK$4=$W154,$EA154*(1+SSSModel!$C$2),0),
     IF(SSSModel!$C$4="FCR",IF(AND(CK$4&gt;=$W154,OFFSET(Profiles!$K$2,$Z154,MAX(Profiles!$C$2,AM$4-$W154))&gt;0),$EC154,0),0))))))</f>
        <v>0</v>
      </c>
      <c r="CL154" s="135">
        <f ca="1">IF(OR($Z154=0,SSSModel!$C$4="CF"),AN154,
IF(LEFT($V154,3)="ON_",
     IF(SSSModel!$C$4="RR",SUMPRODUCT(OFFSET($AC154,0,0,1,$CB$2),OFFSET(Profiles!$K$28,($Z154-1)*(Profiles!$I$26+1)+CL$4-SSSModel!$C$3+1,0,1,$CB$2)),
     IF(SSSModel!$C$4="ECC",$EA154*$EB154*SUMPRODUCT(OFFSET($AC154,0,MAX(0,CL$4-$DZ154-$CA$4+1),1,MIN($DZ154,CL$4-$CA$4+1)),OFFSET(Escalation!$K$24,($Y154-1)*(Escalation!$I$22+1)+CL$4-SSSModel!$C$3+1,MAX(0,CL$4-$DZ154-$CA$4+1),1,MIN($DZ154,CL$4-$CA$4+1))),
     IF(SSSModel!$C$4="PV",AN154*$EA154*(1+SSSModel!$C$2),
     IF(SSSModel!$C$4="FCR",$EC154*SUM(OFFSET($AC154,0,MAX(CL$4-$AC$4-$DZ154+1,0),1,MIN($DZ154,CL$4-$AC$4+1))),0)))),
SUM($AC154:$BZ154)*
     IF(SSSModel!$C$4="RR",OFFSET(Profiles!$K$2,$Z154,MAX(Profiles!$C$2,AN$4-$W154)),
     IF(SSSModel!$C$4="ECC",$EA154*$EB154*IF(MAX(Escalation!$C$2,AN$4-$W154)&gt;$DZ154-1,0,OFFSET(Escalation!$K$2,$Y154,MAX(Escalation!$C$2,AN$4-$W154))),
     IF(SSSModel!$C$4="PV",IF(CL$4=$W154,$EA154*(1+SSSModel!$C$2),0),
     IF(SSSModel!$C$4="FCR",IF(AND(CL$4&gt;=$W154,OFFSET(Profiles!$K$2,$Z154,MAX(Profiles!$C$2,AN$4-$W154))&gt;0),$EC154,0),0))))))</f>
        <v>0</v>
      </c>
      <c r="CM154" s="135">
        <f ca="1">IF(OR($Z154=0,SSSModel!$C$4="CF"),AO154,
IF(LEFT($V154,3)="ON_",
     IF(SSSModel!$C$4="RR",SUMPRODUCT(OFFSET($AC154,0,0,1,$CB$2),OFFSET(Profiles!$K$28,($Z154-1)*(Profiles!$I$26+1)+CM$4-SSSModel!$C$3+1,0,1,$CB$2)),
     IF(SSSModel!$C$4="ECC",$EA154*$EB154*SUMPRODUCT(OFFSET($AC154,0,MAX(0,CM$4-$DZ154-$CA$4+1),1,MIN($DZ154,CM$4-$CA$4+1)),OFFSET(Escalation!$K$24,($Y154-1)*(Escalation!$I$22+1)+CM$4-SSSModel!$C$3+1,MAX(0,CM$4-$DZ154-$CA$4+1),1,MIN($DZ154,CM$4-$CA$4+1))),
     IF(SSSModel!$C$4="PV",AO154*$EA154*(1+SSSModel!$C$2),
     IF(SSSModel!$C$4="FCR",$EC154*SUM(OFFSET($AC154,0,MAX(CM$4-$AC$4-$DZ154+1,0),1,MIN($DZ154,CM$4-$AC$4+1))),0)))),
SUM($AC154:$BZ154)*
     IF(SSSModel!$C$4="RR",OFFSET(Profiles!$K$2,$Z154,MAX(Profiles!$C$2,AO$4-$W154)),
     IF(SSSModel!$C$4="ECC",$EA154*$EB154*IF(MAX(Escalation!$C$2,AO$4-$W154)&gt;$DZ154-1,0,OFFSET(Escalation!$K$2,$Y154,MAX(Escalation!$C$2,AO$4-$W154))),
     IF(SSSModel!$C$4="PV",IF(CM$4=$W154,$EA154*(1+SSSModel!$C$2),0),
     IF(SSSModel!$C$4="FCR",IF(AND(CM$4&gt;=$W154,OFFSET(Profiles!$K$2,$Z154,MAX(Profiles!$C$2,AO$4-$W154))&gt;0),$EC154,0),0))))))</f>
        <v>0</v>
      </c>
      <c r="CN154" s="135">
        <f ca="1">IF(OR($Z154=0,SSSModel!$C$4="CF"),AP154,
IF(LEFT($V154,3)="ON_",
     IF(SSSModel!$C$4="RR",SUMPRODUCT(OFFSET($AC154,0,0,1,$CB$2),OFFSET(Profiles!$K$28,($Z154-1)*(Profiles!$I$26+1)+CN$4-SSSModel!$C$3+1,0,1,$CB$2)),
     IF(SSSModel!$C$4="ECC",$EA154*$EB154*SUMPRODUCT(OFFSET($AC154,0,MAX(0,CN$4-$DZ154-$CA$4+1),1,MIN($DZ154,CN$4-$CA$4+1)),OFFSET(Escalation!$K$24,($Y154-1)*(Escalation!$I$22+1)+CN$4-SSSModel!$C$3+1,MAX(0,CN$4-$DZ154-$CA$4+1),1,MIN($DZ154,CN$4-$CA$4+1))),
     IF(SSSModel!$C$4="PV",AP154*$EA154*(1+SSSModel!$C$2),
     IF(SSSModel!$C$4="FCR",$EC154*SUM(OFFSET($AC154,0,MAX(CN$4-$AC$4-$DZ154+1,0),1,MIN($DZ154,CN$4-$AC$4+1))),0)))),
SUM($AC154:$BZ154)*
     IF(SSSModel!$C$4="RR",OFFSET(Profiles!$K$2,$Z154,MAX(Profiles!$C$2,AP$4-$W154)),
     IF(SSSModel!$C$4="ECC",$EA154*$EB154*IF(MAX(Escalation!$C$2,AP$4-$W154)&gt;$DZ154-1,0,OFFSET(Escalation!$K$2,$Y154,MAX(Escalation!$C$2,AP$4-$W154))),
     IF(SSSModel!$C$4="PV",IF(CN$4=$W154,$EA154*(1+SSSModel!$C$2),0),
     IF(SSSModel!$C$4="FCR",IF(AND(CN$4&gt;=$W154,OFFSET(Profiles!$K$2,$Z154,MAX(Profiles!$C$2,AP$4-$W154))&gt;0),$EC154,0),0))))))</f>
        <v>0</v>
      </c>
      <c r="CO154" s="135">
        <f ca="1">IF(OR($Z154=0,SSSModel!$C$4="CF"),AQ154,
IF(LEFT($V154,3)="ON_",
     IF(SSSModel!$C$4="RR",SUMPRODUCT(OFFSET($AC154,0,0,1,$CB$2),OFFSET(Profiles!$K$28,($Z154-1)*(Profiles!$I$26+1)+CO$4-SSSModel!$C$3+1,0,1,$CB$2)),
     IF(SSSModel!$C$4="ECC",$EA154*$EB154*SUMPRODUCT(OFFSET($AC154,0,MAX(0,CO$4-$DZ154-$CA$4+1),1,MIN($DZ154,CO$4-$CA$4+1)),OFFSET(Escalation!$K$24,($Y154-1)*(Escalation!$I$22+1)+CO$4-SSSModel!$C$3+1,MAX(0,CO$4-$DZ154-$CA$4+1),1,MIN($DZ154,CO$4-$CA$4+1))),
     IF(SSSModel!$C$4="PV",AQ154*$EA154*(1+SSSModel!$C$2),
     IF(SSSModel!$C$4="FCR",$EC154*SUM(OFFSET($AC154,0,MAX(CO$4-$AC$4-$DZ154+1,0),1,MIN($DZ154,CO$4-$AC$4+1))),0)))),
SUM($AC154:$BZ154)*
     IF(SSSModel!$C$4="RR",OFFSET(Profiles!$K$2,$Z154,MAX(Profiles!$C$2,AQ$4-$W154)),
     IF(SSSModel!$C$4="ECC",$EA154*$EB154*IF(MAX(Escalation!$C$2,AQ$4-$W154)&gt;$DZ154-1,0,OFFSET(Escalation!$K$2,$Y154,MAX(Escalation!$C$2,AQ$4-$W154))),
     IF(SSSModel!$C$4="PV",IF(CO$4=$W154,$EA154*(1+SSSModel!$C$2),0),
     IF(SSSModel!$C$4="FCR",IF(AND(CO$4&gt;=$W154,OFFSET(Profiles!$K$2,$Z154,MAX(Profiles!$C$2,AQ$4-$W154))&gt;0),$EC154,0),0))))))</f>
        <v>0</v>
      </c>
      <c r="CP154" s="135">
        <f ca="1">IF(OR($Z154=0,SSSModel!$C$4="CF"),AR154,
IF(LEFT($V154,3)="ON_",
     IF(SSSModel!$C$4="RR",SUMPRODUCT(OFFSET($AC154,0,0,1,$CB$2),OFFSET(Profiles!$K$28,($Z154-1)*(Profiles!$I$26+1)+CP$4-SSSModel!$C$3+1,0,1,$CB$2)),
     IF(SSSModel!$C$4="ECC",$EA154*$EB154*SUMPRODUCT(OFFSET($AC154,0,MAX(0,CP$4-$DZ154-$CA$4+1),1,MIN($DZ154,CP$4-$CA$4+1)),OFFSET(Escalation!$K$24,($Y154-1)*(Escalation!$I$22+1)+CP$4-SSSModel!$C$3+1,MAX(0,CP$4-$DZ154-$CA$4+1),1,MIN($DZ154,CP$4-$CA$4+1))),
     IF(SSSModel!$C$4="PV",AR154*$EA154*(1+SSSModel!$C$2),
     IF(SSSModel!$C$4="FCR",$EC154*SUM(OFFSET($AC154,0,MAX(CP$4-$AC$4-$DZ154+1,0),1,MIN($DZ154,CP$4-$AC$4+1))),0)))),
SUM($AC154:$BZ154)*
     IF(SSSModel!$C$4="RR",OFFSET(Profiles!$K$2,$Z154,MAX(Profiles!$C$2,AR$4-$W154)),
     IF(SSSModel!$C$4="ECC",$EA154*$EB154*IF(MAX(Escalation!$C$2,AR$4-$W154)&gt;$DZ154-1,0,OFFSET(Escalation!$K$2,$Y154,MAX(Escalation!$C$2,AR$4-$W154))),
     IF(SSSModel!$C$4="PV",IF(CP$4=$W154,$EA154*(1+SSSModel!$C$2),0),
     IF(SSSModel!$C$4="FCR",IF(AND(CP$4&gt;=$W154,OFFSET(Profiles!$K$2,$Z154,MAX(Profiles!$C$2,AR$4-$W154))&gt;0),$EC154,0),0))))))</f>
        <v>0</v>
      </c>
      <c r="CQ154" s="135">
        <f ca="1">IF(OR($Z154=0,SSSModel!$C$4="CF"),AS154,
IF(LEFT($V154,3)="ON_",
     IF(SSSModel!$C$4="RR",SUMPRODUCT(OFFSET($AC154,0,0,1,$CB$2),OFFSET(Profiles!$K$28,($Z154-1)*(Profiles!$I$26+1)+CQ$4-SSSModel!$C$3+1,0,1,$CB$2)),
     IF(SSSModel!$C$4="ECC",$EA154*$EB154*SUMPRODUCT(OFFSET($AC154,0,MAX(0,CQ$4-$DZ154-$CA$4+1),1,MIN($DZ154,CQ$4-$CA$4+1)),OFFSET(Escalation!$K$24,($Y154-1)*(Escalation!$I$22+1)+CQ$4-SSSModel!$C$3+1,MAX(0,CQ$4-$DZ154-$CA$4+1),1,MIN($DZ154,CQ$4-$CA$4+1))),
     IF(SSSModel!$C$4="PV",AS154*$EA154*(1+SSSModel!$C$2),
     IF(SSSModel!$C$4="FCR",$EC154*SUM(OFFSET($AC154,0,MAX(CQ$4-$AC$4-$DZ154+1,0),1,MIN($DZ154,CQ$4-$AC$4+1))),0)))),
SUM($AC154:$BZ154)*
     IF(SSSModel!$C$4="RR",OFFSET(Profiles!$K$2,$Z154,MAX(Profiles!$C$2,AS$4-$W154)),
     IF(SSSModel!$C$4="ECC",$EA154*$EB154*IF(MAX(Escalation!$C$2,AS$4-$W154)&gt;$DZ154-1,0,OFFSET(Escalation!$K$2,$Y154,MAX(Escalation!$C$2,AS$4-$W154))),
     IF(SSSModel!$C$4="PV",IF(CQ$4=$W154,$EA154*(1+SSSModel!$C$2),0),
     IF(SSSModel!$C$4="FCR",IF(AND(CQ$4&gt;=$W154,OFFSET(Profiles!$K$2,$Z154,MAX(Profiles!$C$2,AS$4-$W154))&gt;0),$EC154,0),0))))))</f>
        <v>0</v>
      </c>
      <c r="CR154" s="135">
        <f ca="1">IF(OR($Z154=0,SSSModel!$C$4="CF"),AT154,
IF(LEFT($V154,3)="ON_",
     IF(SSSModel!$C$4="RR",SUMPRODUCT(OFFSET($AC154,0,0,1,$CB$2),OFFSET(Profiles!$K$28,($Z154-1)*(Profiles!$I$26+1)+CR$4-SSSModel!$C$3+1,0,1,$CB$2)),
     IF(SSSModel!$C$4="ECC",$EA154*$EB154*SUMPRODUCT(OFFSET($AC154,0,MAX(0,CR$4-$DZ154-$CA$4+1),1,MIN($DZ154,CR$4-$CA$4+1)),OFFSET(Escalation!$K$24,($Y154-1)*(Escalation!$I$22+1)+CR$4-SSSModel!$C$3+1,MAX(0,CR$4-$DZ154-$CA$4+1),1,MIN($DZ154,CR$4-$CA$4+1))),
     IF(SSSModel!$C$4="PV",AT154*$EA154*(1+SSSModel!$C$2),
     IF(SSSModel!$C$4="FCR",$EC154*SUM(OFFSET($AC154,0,MAX(CR$4-$AC$4-$DZ154+1,0),1,MIN($DZ154,CR$4-$AC$4+1))),0)))),
SUM($AC154:$BZ154)*
     IF(SSSModel!$C$4="RR",OFFSET(Profiles!$K$2,$Z154,MAX(Profiles!$C$2,AT$4-$W154)),
     IF(SSSModel!$C$4="ECC",$EA154*$EB154*IF(MAX(Escalation!$C$2,AT$4-$W154)&gt;$DZ154-1,0,OFFSET(Escalation!$K$2,$Y154,MAX(Escalation!$C$2,AT$4-$W154))),
     IF(SSSModel!$C$4="PV",IF(CR$4=$W154,$EA154*(1+SSSModel!$C$2),0),
     IF(SSSModel!$C$4="FCR",IF(AND(CR$4&gt;=$W154,OFFSET(Profiles!$K$2,$Z154,MAX(Profiles!$C$2,AT$4-$W154))&gt;0),$EC154,0),0))))))</f>
        <v>0</v>
      </c>
      <c r="CS154" s="135">
        <f ca="1">IF(OR($Z154=0,SSSModel!$C$4="CF"),AU154,
IF(LEFT($V154,3)="ON_",
     IF(SSSModel!$C$4="RR",SUMPRODUCT(OFFSET($AC154,0,0,1,$CB$2),OFFSET(Profiles!$K$28,($Z154-1)*(Profiles!$I$26+1)+CS$4-SSSModel!$C$3+1,0,1,$CB$2)),
     IF(SSSModel!$C$4="ECC",$EA154*$EB154*SUMPRODUCT(OFFSET($AC154,0,MAX(0,CS$4-$DZ154-$CA$4+1),1,MIN($DZ154,CS$4-$CA$4+1)),OFFSET(Escalation!$K$24,($Y154-1)*(Escalation!$I$22+1)+CS$4-SSSModel!$C$3+1,MAX(0,CS$4-$DZ154-$CA$4+1),1,MIN($DZ154,CS$4-$CA$4+1))),
     IF(SSSModel!$C$4="PV",AU154*$EA154*(1+SSSModel!$C$2),
     IF(SSSModel!$C$4="FCR",$EC154*SUM(OFFSET($AC154,0,MAX(CS$4-$AC$4-$DZ154+1,0),1,MIN($DZ154,CS$4-$AC$4+1))),0)))),
SUM($AC154:$BZ154)*
     IF(SSSModel!$C$4="RR",OFFSET(Profiles!$K$2,$Z154,MAX(Profiles!$C$2,AU$4-$W154)),
     IF(SSSModel!$C$4="ECC",$EA154*$EB154*IF(MAX(Escalation!$C$2,AU$4-$W154)&gt;$DZ154-1,0,OFFSET(Escalation!$K$2,$Y154,MAX(Escalation!$C$2,AU$4-$W154))),
     IF(SSSModel!$C$4="PV",IF(CS$4=$W154,$EA154*(1+SSSModel!$C$2),0),
     IF(SSSModel!$C$4="FCR",IF(AND(CS$4&gt;=$W154,OFFSET(Profiles!$K$2,$Z154,MAX(Profiles!$C$2,AU$4-$W154))&gt;0),$EC154,0),0))))))</f>
        <v>0</v>
      </c>
      <c r="CT154" s="135">
        <f ca="1">IF(OR($Z154=0,SSSModel!$C$4="CF"),AV154,
IF(LEFT($V154,3)="ON_",
     IF(SSSModel!$C$4="RR",SUMPRODUCT(OFFSET($AC154,0,0,1,$CB$2),OFFSET(Profiles!$K$28,($Z154-1)*(Profiles!$I$26+1)+CT$4-SSSModel!$C$3+1,0,1,$CB$2)),
     IF(SSSModel!$C$4="ECC",$EA154*$EB154*SUMPRODUCT(OFFSET($AC154,0,MAX(0,CT$4-$DZ154-$CA$4+1),1,MIN($DZ154,CT$4-$CA$4+1)),OFFSET(Escalation!$K$24,($Y154-1)*(Escalation!$I$22+1)+CT$4-SSSModel!$C$3+1,MAX(0,CT$4-$DZ154-$CA$4+1),1,MIN($DZ154,CT$4-$CA$4+1))),
     IF(SSSModel!$C$4="PV",AV154*$EA154*(1+SSSModel!$C$2),
     IF(SSSModel!$C$4="FCR",$EC154*SUM(OFFSET($AC154,0,MAX(CT$4-$AC$4-$DZ154+1,0),1,MIN($DZ154,CT$4-$AC$4+1))),0)))),
SUM($AC154:$BZ154)*
     IF(SSSModel!$C$4="RR",OFFSET(Profiles!$K$2,$Z154,MAX(Profiles!$C$2,AV$4-$W154)),
     IF(SSSModel!$C$4="ECC",$EA154*$EB154*IF(MAX(Escalation!$C$2,AV$4-$W154)&gt;$DZ154-1,0,OFFSET(Escalation!$K$2,$Y154,MAX(Escalation!$C$2,AV$4-$W154))),
     IF(SSSModel!$C$4="PV",IF(CT$4=$W154,$EA154*(1+SSSModel!$C$2),0),
     IF(SSSModel!$C$4="FCR",IF(AND(CT$4&gt;=$W154,OFFSET(Profiles!$K$2,$Z154,MAX(Profiles!$C$2,AV$4-$W154))&gt;0),$EC154,0),0))))))</f>
        <v>0</v>
      </c>
      <c r="CU154" s="135">
        <f ca="1">IF(OR($Z154=0,SSSModel!$C$4="CF"),AW154,
IF(LEFT($V154,3)="ON_",
     IF(SSSModel!$C$4="RR",SUMPRODUCT(OFFSET($AC154,0,0,1,$CB$2),OFFSET(Profiles!$K$28,($Z154-1)*(Profiles!$I$26+1)+CU$4-SSSModel!$C$3+1,0,1,$CB$2)),
     IF(SSSModel!$C$4="ECC",$EA154*$EB154*SUMPRODUCT(OFFSET($AC154,0,MAX(0,CU$4-$DZ154-$CA$4+1),1,MIN($DZ154,CU$4-$CA$4+1)),OFFSET(Escalation!$K$24,($Y154-1)*(Escalation!$I$22+1)+CU$4-SSSModel!$C$3+1,MAX(0,CU$4-$DZ154-$CA$4+1),1,MIN($DZ154,CU$4-$CA$4+1))),
     IF(SSSModel!$C$4="PV",AW154*$EA154*(1+SSSModel!$C$2),
     IF(SSSModel!$C$4="FCR",$EC154*SUM(OFFSET($AC154,0,MAX(CU$4-$AC$4-$DZ154+1,0),1,MIN($DZ154,CU$4-$AC$4+1))),0)))),
SUM($AC154:$BZ154)*
     IF(SSSModel!$C$4="RR",OFFSET(Profiles!$K$2,$Z154,MAX(Profiles!$C$2,AW$4-$W154)),
     IF(SSSModel!$C$4="ECC",$EA154*$EB154*IF(MAX(Escalation!$C$2,AW$4-$W154)&gt;$DZ154-1,0,OFFSET(Escalation!$K$2,$Y154,MAX(Escalation!$C$2,AW$4-$W154))),
     IF(SSSModel!$C$4="PV",IF(CU$4=$W154,$EA154*(1+SSSModel!$C$2),0),
     IF(SSSModel!$C$4="FCR",IF(AND(CU$4&gt;=$W154,OFFSET(Profiles!$K$2,$Z154,MAX(Profiles!$C$2,AW$4-$W154))&gt;0),$EC154,0),0))))))</f>
        <v>0</v>
      </c>
      <c r="CV154" s="135">
        <f ca="1">IF(OR($Z154=0,SSSModel!$C$4="CF"),AX154,
IF(LEFT($V154,3)="ON_",
     IF(SSSModel!$C$4="RR",SUMPRODUCT(OFFSET($AC154,0,0,1,$CB$2),OFFSET(Profiles!$K$28,($Z154-1)*(Profiles!$I$26+1)+CV$4-SSSModel!$C$3+1,0,1,$CB$2)),
     IF(SSSModel!$C$4="ECC",$EA154*$EB154*SUMPRODUCT(OFFSET($AC154,0,MAX(0,CV$4-$DZ154-$CA$4+1),1,MIN($DZ154,CV$4-$CA$4+1)),OFFSET(Escalation!$K$24,($Y154-1)*(Escalation!$I$22+1)+CV$4-SSSModel!$C$3+1,MAX(0,CV$4-$DZ154-$CA$4+1),1,MIN($DZ154,CV$4-$CA$4+1))),
     IF(SSSModel!$C$4="PV",AX154*$EA154*(1+SSSModel!$C$2),
     IF(SSSModel!$C$4="FCR",$EC154*SUM(OFFSET($AC154,0,MAX(CV$4-$AC$4-$DZ154+1,0),1,MIN($DZ154,CV$4-$AC$4+1))),0)))),
SUM($AC154:$BZ154)*
     IF(SSSModel!$C$4="RR",OFFSET(Profiles!$K$2,$Z154,MAX(Profiles!$C$2,AX$4-$W154)),
     IF(SSSModel!$C$4="ECC",$EA154*$EB154*IF(MAX(Escalation!$C$2,AX$4-$W154)&gt;$DZ154-1,0,OFFSET(Escalation!$K$2,$Y154,MAX(Escalation!$C$2,AX$4-$W154))),
     IF(SSSModel!$C$4="PV",IF(CV$4=$W154,$EA154*(1+SSSModel!$C$2),0),
     IF(SSSModel!$C$4="FCR",IF(AND(CV$4&gt;=$W154,OFFSET(Profiles!$K$2,$Z154,MAX(Profiles!$C$2,AX$4-$W154))&gt;0),$EC154,0),0))))))</f>
        <v>0</v>
      </c>
      <c r="CW154" s="135">
        <f ca="1">IF(OR($Z154=0,SSSModel!$C$4="CF"),AY154,
IF(LEFT($V154,3)="ON_",
     IF(SSSModel!$C$4="RR",SUMPRODUCT(OFFSET($AC154,0,0,1,$CB$2),OFFSET(Profiles!$K$28,($Z154-1)*(Profiles!$I$26+1)+CW$4-SSSModel!$C$3+1,0,1,$CB$2)),
     IF(SSSModel!$C$4="ECC",$EA154*$EB154*SUMPRODUCT(OFFSET($AC154,0,MAX(0,CW$4-$DZ154-$CA$4+1),1,MIN($DZ154,CW$4-$CA$4+1)),OFFSET(Escalation!$K$24,($Y154-1)*(Escalation!$I$22+1)+CW$4-SSSModel!$C$3+1,MAX(0,CW$4-$DZ154-$CA$4+1),1,MIN($DZ154,CW$4-$CA$4+1))),
     IF(SSSModel!$C$4="PV",AY154*$EA154*(1+SSSModel!$C$2),
     IF(SSSModel!$C$4="FCR",$EC154*SUM(OFFSET($AC154,0,MAX(CW$4-$AC$4-$DZ154+1,0),1,MIN($DZ154,CW$4-$AC$4+1))),0)))),
SUM($AC154:$BZ154)*
     IF(SSSModel!$C$4="RR",OFFSET(Profiles!$K$2,$Z154,MAX(Profiles!$C$2,AY$4-$W154)),
     IF(SSSModel!$C$4="ECC",$EA154*$EB154*IF(MAX(Escalation!$C$2,AY$4-$W154)&gt;$DZ154-1,0,OFFSET(Escalation!$K$2,$Y154,MAX(Escalation!$C$2,AY$4-$W154))),
     IF(SSSModel!$C$4="PV",IF(CW$4=$W154,$EA154*(1+SSSModel!$C$2),0),
     IF(SSSModel!$C$4="FCR",IF(AND(CW$4&gt;=$W154,OFFSET(Profiles!$K$2,$Z154,MAX(Profiles!$C$2,AY$4-$W154))&gt;0),$EC154,0),0))))))</f>
        <v>0</v>
      </c>
      <c r="CX154" s="135">
        <f ca="1">IF(OR($Z154=0,SSSModel!$C$4="CF"),AZ154,
IF(LEFT($V154,3)="ON_",
     IF(SSSModel!$C$4="RR",SUMPRODUCT(OFFSET($AC154,0,0,1,$CB$2),OFFSET(Profiles!$K$28,($Z154-1)*(Profiles!$I$26+1)+CX$4-SSSModel!$C$3+1,0,1,$CB$2)),
     IF(SSSModel!$C$4="ECC",$EA154*$EB154*SUMPRODUCT(OFFSET($AC154,0,MAX(0,CX$4-$DZ154-$CA$4+1),1,MIN($DZ154,CX$4-$CA$4+1)),OFFSET(Escalation!$K$24,($Y154-1)*(Escalation!$I$22+1)+CX$4-SSSModel!$C$3+1,MAX(0,CX$4-$DZ154-$CA$4+1),1,MIN($DZ154,CX$4-$CA$4+1))),
     IF(SSSModel!$C$4="PV",AZ154*$EA154*(1+SSSModel!$C$2),
     IF(SSSModel!$C$4="FCR",$EC154*SUM(OFFSET($AC154,0,MAX(CX$4-$AC$4-$DZ154+1,0),1,MIN($DZ154,CX$4-$AC$4+1))),0)))),
SUM($AC154:$BZ154)*
     IF(SSSModel!$C$4="RR",OFFSET(Profiles!$K$2,$Z154,MAX(Profiles!$C$2,AZ$4-$W154)),
     IF(SSSModel!$C$4="ECC",$EA154*$EB154*IF(MAX(Escalation!$C$2,AZ$4-$W154)&gt;$DZ154-1,0,OFFSET(Escalation!$K$2,$Y154,MAX(Escalation!$C$2,AZ$4-$W154))),
     IF(SSSModel!$C$4="PV",IF(CX$4=$W154,$EA154*(1+SSSModel!$C$2),0),
     IF(SSSModel!$C$4="FCR",IF(AND(CX$4&gt;=$W154,OFFSET(Profiles!$K$2,$Z154,MAX(Profiles!$C$2,AZ$4-$W154))&gt;0),$EC154,0),0))))))</f>
        <v>0</v>
      </c>
      <c r="CY154" s="135">
        <f ca="1">IF(OR($Z154=0,SSSModel!$C$4="CF"),BA154,
IF(LEFT($V154,3)="ON_",
     IF(SSSModel!$C$4="RR",SUMPRODUCT(OFFSET($AC154,0,0,1,$CB$2),OFFSET(Profiles!$K$28,($Z154-1)*(Profiles!$I$26+1)+CY$4-SSSModel!$C$3+1,0,1,$CB$2)),
     IF(SSSModel!$C$4="ECC",$EA154*$EB154*SUMPRODUCT(OFFSET($AC154,0,MAX(0,CY$4-$DZ154-$CA$4+1),1,MIN($DZ154,CY$4-$CA$4+1)),OFFSET(Escalation!$K$24,($Y154-1)*(Escalation!$I$22+1)+CY$4-SSSModel!$C$3+1,MAX(0,CY$4-$DZ154-$CA$4+1),1,MIN($DZ154,CY$4-$CA$4+1))),
     IF(SSSModel!$C$4="PV",BA154*$EA154*(1+SSSModel!$C$2),
     IF(SSSModel!$C$4="FCR",$EC154*SUM(OFFSET($AC154,0,MAX(CY$4-$AC$4-$DZ154+1,0),1,MIN($DZ154,CY$4-$AC$4+1))),0)))),
SUM($AC154:$BZ154)*
     IF(SSSModel!$C$4="RR",OFFSET(Profiles!$K$2,$Z154,MAX(Profiles!$C$2,BA$4-$W154)),
     IF(SSSModel!$C$4="ECC",$EA154*$EB154*IF(MAX(Escalation!$C$2,BA$4-$W154)&gt;$DZ154-1,0,OFFSET(Escalation!$K$2,$Y154,MAX(Escalation!$C$2,BA$4-$W154))),
     IF(SSSModel!$C$4="PV",IF(CY$4=$W154,$EA154*(1+SSSModel!$C$2),0),
     IF(SSSModel!$C$4="FCR",IF(AND(CY$4&gt;=$W154,OFFSET(Profiles!$K$2,$Z154,MAX(Profiles!$C$2,BA$4-$W154))&gt;0),$EC154,0),0))))))</f>
        <v>0</v>
      </c>
      <c r="CZ154" s="135">
        <f ca="1">IF(OR($Z154=0,SSSModel!$C$4="CF"),BB154,
IF(LEFT($V154,3)="ON_",
     IF(SSSModel!$C$4="RR",SUMPRODUCT(OFFSET($AC154,0,0,1,$CB$2),OFFSET(Profiles!$K$28,($Z154-1)*(Profiles!$I$26+1)+CZ$4-SSSModel!$C$3+1,0,1,$CB$2)),
     IF(SSSModel!$C$4="ECC",$EA154*$EB154*SUMPRODUCT(OFFSET($AC154,0,MAX(0,CZ$4-$DZ154-$CA$4+1),1,MIN($DZ154,CZ$4-$CA$4+1)),OFFSET(Escalation!$K$24,($Y154-1)*(Escalation!$I$22+1)+CZ$4-SSSModel!$C$3+1,MAX(0,CZ$4-$DZ154-$CA$4+1),1,MIN($DZ154,CZ$4-$CA$4+1))),
     IF(SSSModel!$C$4="PV",BB154*$EA154*(1+SSSModel!$C$2),
     IF(SSSModel!$C$4="FCR",$EC154*SUM(OFFSET($AC154,0,MAX(CZ$4-$AC$4-$DZ154+1,0),1,MIN($DZ154,CZ$4-$AC$4+1))),0)))),
SUM($AC154:$BZ154)*
     IF(SSSModel!$C$4="RR",OFFSET(Profiles!$K$2,$Z154,MAX(Profiles!$C$2,BB$4-$W154)),
     IF(SSSModel!$C$4="ECC",$EA154*$EB154*IF(MAX(Escalation!$C$2,BB$4-$W154)&gt;$DZ154-1,0,OFFSET(Escalation!$K$2,$Y154,MAX(Escalation!$C$2,BB$4-$W154))),
     IF(SSSModel!$C$4="PV",IF(CZ$4=$W154,$EA154*(1+SSSModel!$C$2),0),
     IF(SSSModel!$C$4="FCR",IF(AND(CZ$4&gt;=$W154,OFFSET(Profiles!$K$2,$Z154,MAX(Profiles!$C$2,BB$4-$W154))&gt;0),$EC154,0),0))))))</f>
        <v>0</v>
      </c>
      <c r="DA154" s="135">
        <f ca="1">IF(OR($Z154=0,SSSModel!$C$4="CF"),BC154,
IF(LEFT($V154,3)="ON_",
     IF(SSSModel!$C$4="RR",SUMPRODUCT(OFFSET($AC154,0,0,1,$CB$2),OFFSET(Profiles!$K$28,($Z154-1)*(Profiles!$I$26+1)+DA$4-SSSModel!$C$3+1,0,1,$CB$2)),
     IF(SSSModel!$C$4="ECC",$EA154*$EB154*SUMPRODUCT(OFFSET($AC154,0,MAX(0,DA$4-$DZ154-$CA$4+1),1,MIN($DZ154,DA$4-$CA$4+1)),OFFSET(Escalation!$K$24,($Y154-1)*(Escalation!$I$22+1)+DA$4-SSSModel!$C$3+1,MAX(0,DA$4-$DZ154-$CA$4+1),1,MIN($DZ154,DA$4-$CA$4+1))),
     IF(SSSModel!$C$4="PV",BC154*$EA154*(1+SSSModel!$C$2),
     IF(SSSModel!$C$4="FCR",$EC154*SUM(OFFSET($AC154,0,MAX(DA$4-$AC$4-$DZ154+1,0),1,MIN($DZ154,DA$4-$AC$4+1))),0)))),
SUM($AC154:$BZ154)*
     IF(SSSModel!$C$4="RR",OFFSET(Profiles!$K$2,$Z154,MAX(Profiles!$C$2,BC$4-$W154)),
     IF(SSSModel!$C$4="ECC",$EA154*$EB154*IF(MAX(Escalation!$C$2,BC$4-$W154)&gt;$DZ154-1,0,OFFSET(Escalation!$K$2,$Y154,MAX(Escalation!$C$2,BC$4-$W154))),
     IF(SSSModel!$C$4="PV",IF(DA$4=$W154,$EA154*(1+SSSModel!$C$2),0),
     IF(SSSModel!$C$4="FCR",IF(AND(DA$4&gt;=$W154,OFFSET(Profiles!$K$2,$Z154,MAX(Profiles!$C$2,BC$4-$W154))&gt;0),$EC154,0),0))))))</f>
        <v>0</v>
      </c>
      <c r="DB154" s="135">
        <f ca="1">IF(OR($Z154=0,SSSModel!$C$4="CF"),BD154,
IF(LEFT($V154,3)="ON_",
     IF(SSSModel!$C$4="RR",SUMPRODUCT(OFFSET($AC154,0,0,1,$CB$2),OFFSET(Profiles!$K$28,($Z154-1)*(Profiles!$I$26+1)+DB$4-SSSModel!$C$3+1,0,1,$CB$2)),
     IF(SSSModel!$C$4="ECC",$EA154*$EB154*SUMPRODUCT(OFFSET($AC154,0,MAX(0,DB$4-$DZ154-$CA$4+1),1,MIN($DZ154,DB$4-$CA$4+1)),OFFSET(Escalation!$K$24,($Y154-1)*(Escalation!$I$22+1)+DB$4-SSSModel!$C$3+1,MAX(0,DB$4-$DZ154-$CA$4+1),1,MIN($DZ154,DB$4-$CA$4+1))),
     IF(SSSModel!$C$4="PV",BD154*$EA154*(1+SSSModel!$C$2),
     IF(SSSModel!$C$4="FCR",$EC154*SUM(OFFSET($AC154,0,MAX(DB$4-$AC$4-$DZ154+1,0),1,MIN($DZ154,DB$4-$AC$4+1))),0)))),
SUM($AC154:$BZ154)*
     IF(SSSModel!$C$4="RR",OFFSET(Profiles!$K$2,$Z154,MAX(Profiles!$C$2,BD$4-$W154)),
     IF(SSSModel!$C$4="ECC",$EA154*$EB154*IF(MAX(Escalation!$C$2,BD$4-$W154)&gt;$DZ154-1,0,OFFSET(Escalation!$K$2,$Y154,MAX(Escalation!$C$2,BD$4-$W154))),
     IF(SSSModel!$C$4="PV",IF(DB$4=$W154,$EA154*(1+SSSModel!$C$2),0),
     IF(SSSModel!$C$4="FCR",IF(AND(DB$4&gt;=$W154,OFFSET(Profiles!$K$2,$Z154,MAX(Profiles!$C$2,BD$4-$W154))&gt;0),$EC154,0),0))))))</f>
        <v>0</v>
      </c>
      <c r="DC154" s="135">
        <f ca="1">IF(OR($Z154=0,SSSModel!$C$4="CF"),BE154,
IF(LEFT($V154,3)="ON_",
     IF(SSSModel!$C$4="RR",SUMPRODUCT(OFFSET($AC154,0,0,1,$CB$2),OFFSET(Profiles!$K$28,($Z154-1)*(Profiles!$I$26+1)+DC$4-SSSModel!$C$3+1,0,1,$CB$2)),
     IF(SSSModel!$C$4="ECC",$EA154*$EB154*SUMPRODUCT(OFFSET($AC154,0,MAX(0,DC$4-$DZ154-$CA$4+1),1,MIN($DZ154,DC$4-$CA$4+1)),OFFSET(Escalation!$K$24,($Y154-1)*(Escalation!$I$22+1)+DC$4-SSSModel!$C$3+1,MAX(0,DC$4-$DZ154-$CA$4+1),1,MIN($DZ154,DC$4-$CA$4+1))),
     IF(SSSModel!$C$4="PV",BE154*$EA154*(1+SSSModel!$C$2),
     IF(SSSModel!$C$4="FCR",$EC154*SUM(OFFSET($AC154,0,MAX(DC$4-$AC$4-$DZ154+1,0),1,MIN($DZ154,DC$4-$AC$4+1))),0)))),
SUM($AC154:$BZ154)*
     IF(SSSModel!$C$4="RR",OFFSET(Profiles!$K$2,$Z154,MAX(Profiles!$C$2,BE$4-$W154)),
     IF(SSSModel!$C$4="ECC",$EA154*$EB154*IF(MAX(Escalation!$C$2,BE$4-$W154)&gt;$DZ154-1,0,OFFSET(Escalation!$K$2,$Y154,MAX(Escalation!$C$2,BE$4-$W154))),
     IF(SSSModel!$C$4="PV",IF(DC$4=$W154,$EA154*(1+SSSModel!$C$2),0),
     IF(SSSModel!$C$4="FCR",IF(AND(DC$4&gt;=$W154,OFFSET(Profiles!$K$2,$Z154,MAX(Profiles!$C$2,BE$4-$W154))&gt;0),$EC154,0),0))))))</f>
        <v>0</v>
      </c>
      <c r="DD154" s="135">
        <f ca="1">IF(OR($Z154=0,SSSModel!$C$4="CF"),BF154,
IF(LEFT($V154,3)="ON_",
     IF(SSSModel!$C$4="RR",SUMPRODUCT(OFFSET($AC154,0,0,1,$CB$2),OFFSET(Profiles!$K$28,($Z154-1)*(Profiles!$I$26+1)+DD$4-SSSModel!$C$3+1,0,1,$CB$2)),
     IF(SSSModel!$C$4="ECC",$EA154*$EB154*SUMPRODUCT(OFFSET($AC154,0,MAX(0,DD$4-$DZ154-$CA$4+1),1,MIN($DZ154,DD$4-$CA$4+1)),OFFSET(Escalation!$K$24,($Y154-1)*(Escalation!$I$22+1)+DD$4-SSSModel!$C$3+1,MAX(0,DD$4-$DZ154-$CA$4+1),1,MIN($DZ154,DD$4-$CA$4+1))),
     IF(SSSModel!$C$4="PV",BF154*$EA154*(1+SSSModel!$C$2),
     IF(SSSModel!$C$4="FCR",$EC154*SUM(OFFSET($AC154,0,MAX(DD$4-$AC$4-$DZ154+1,0),1,MIN($DZ154,DD$4-$AC$4+1))),0)))),
SUM($AC154:$BZ154)*
     IF(SSSModel!$C$4="RR",OFFSET(Profiles!$K$2,$Z154,MAX(Profiles!$C$2,BF$4-$W154)),
     IF(SSSModel!$C$4="ECC",$EA154*$EB154*IF(MAX(Escalation!$C$2,BF$4-$W154)&gt;$DZ154-1,0,OFFSET(Escalation!$K$2,$Y154,MAX(Escalation!$C$2,BF$4-$W154))),
     IF(SSSModel!$C$4="PV",IF(DD$4=$W154,$EA154*(1+SSSModel!$C$2),0),
     IF(SSSModel!$C$4="FCR",IF(AND(DD$4&gt;=$W154,OFFSET(Profiles!$K$2,$Z154,MAX(Profiles!$C$2,BF$4-$W154))&gt;0),$EC154,0),0))))))</f>
        <v>0</v>
      </c>
      <c r="DE154" s="135">
        <f ca="1">IF(OR($Z154=0,SSSModel!$C$4="CF"),BG154,
IF(LEFT($V154,3)="ON_",
     IF(SSSModel!$C$4="RR",SUMPRODUCT(OFFSET($AC154,0,0,1,$CB$2),OFFSET(Profiles!$K$28,($Z154-1)*(Profiles!$I$26+1)+DE$4-SSSModel!$C$3+1,0,1,$CB$2)),
     IF(SSSModel!$C$4="ECC",$EA154*$EB154*SUMPRODUCT(OFFSET($AC154,0,MAX(0,DE$4-$DZ154-$CA$4+1),1,MIN($DZ154,DE$4-$CA$4+1)),OFFSET(Escalation!$K$24,($Y154-1)*(Escalation!$I$22+1)+DE$4-SSSModel!$C$3+1,MAX(0,DE$4-$DZ154-$CA$4+1),1,MIN($DZ154,DE$4-$CA$4+1))),
     IF(SSSModel!$C$4="PV",BG154*$EA154*(1+SSSModel!$C$2),
     IF(SSSModel!$C$4="FCR",$EC154*SUM(OFFSET($AC154,0,MAX(DE$4-$AC$4-$DZ154+1,0),1,MIN($DZ154,DE$4-$AC$4+1))),0)))),
SUM($AC154:$BZ154)*
     IF(SSSModel!$C$4="RR",OFFSET(Profiles!$K$2,$Z154,MAX(Profiles!$C$2,BG$4-$W154)),
     IF(SSSModel!$C$4="ECC",$EA154*$EB154*IF(MAX(Escalation!$C$2,BG$4-$W154)&gt;$DZ154-1,0,OFFSET(Escalation!$K$2,$Y154,MAX(Escalation!$C$2,BG$4-$W154))),
     IF(SSSModel!$C$4="PV",IF(DE$4=$W154,$EA154*(1+SSSModel!$C$2),0),
     IF(SSSModel!$C$4="FCR",IF(AND(DE$4&gt;=$W154,OFFSET(Profiles!$K$2,$Z154,MAX(Profiles!$C$2,BG$4-$W154))&gt;0),$EC154,0),0))))))</f>
        <v>0</v>
      </c>
      <c r="DF154" s="135">
        <f ca="1">IF(OR($Z154=0,SSSModel!$C$4="CF"),BH154,
IF(LEFT($V154,3)="ON_",
     IF(SSSModel!$C$4="RR",SUMPRODUCT(OFFSET($AC154,0,0,1,$CB$2),OFFSET(Profiles!$K$28,($Z154-1)*(Profiles!$I$26+1)+DF$4-SSSModel!$C$3+1,0,1,$CB$2)),
     IF(SSSModel!$C$4="ECC",$EA154*$EB154*SUMPRODUCT(OFFSET($AC154,0,MAX(0,DF$4-$DZ154-$CA$4+1),1,MIN($DZ154,DF$4-$CA$4+1)),OFFSET(Escalation!$K$24,($Y154-1)*(Escalation!$I$22+1)+DF$4-SSSModel!$C$3+1,MAX(0,DF$4-$DZ154-$CA$4+1),1,MIN($DZ154,DF$4-$CA$4+1))),
     IF(SSSModel!$C$4="PV",BH154*$EA154*(1+SSSModel!$C$2),
     IF(SSSModel!$C$4="FCR",$EC154*SUM(OFFSET($AC154,0,MAX(DF$4-$AC$4-$DZ154+1,0),1,MIN($DZ154,DF$4-$AC$4+1))),0)))),
SUM($AC154:$BZ154)*
     IF(SSSModel!$C$4="RR",OFFSET(Profiles!$K$2,$Z154,MAX(Profiles!$C$2,BH$4-$W154)),
     IF(SSSModel!$C$4="ECC",$EA154*$EB154*IF(MAX(Escalation!$C$2,BH$4-$W154)&gt;$DZ154-1,0,OFFSET(Escalation!$K$2,$Y154,MAX(Escalation!$C$2,BH$4-$W154))),
     IF(SSSModel!$C$4="PV",IF(DF$4=$W154,$EA154*(1+SSSModel!$C$2),0),
     IF(SSSModel!$C$4="FCR",IF(AND(DF$4&gt;=$W154,OFFSET(Profiles!$K$2,$Z154,MAX(Profiles!$C$2,BH$4-$W154))&gt;0),$EC154,0),0))))))</f>
        <v>0</v>
      </c>
      <c r="DG154" s="135">
        <f ca="1">IF(OR($Z154=0,SSSModel!$C$4="CF"),BI154,
IF(LEFT($V154,3)="ON_",
     IF(SSSModel!$C$4="RR",SUMPRODUCT(OFFSET($AC154,0,0,1,$CB$2),OFFSET(Profiles!$K$28,($Z154-1)*(Profiles!$I$26+1)+DG$4-SSSModel!$C$3+1,0,1,$CB$2)),
     IF(SSSModel!$C$4="ECC",$EA154*$EB154*SUMPRODUCT(OFFSET($AC154,0,MAX(0,DG$4-$DZ154-$CA$4+1),1,MIN($DZ154,DG$4-$CA$4+1)),OFFSET(Escalation!$K$24,($Y154-1)*(Escalation!$I$22+1)+DG$4-SSSModel!$C$3+1,MAX(0,DG$4-$DZ154-$CA$4+1),1,MIN($DZ154,DG$4-$CA$4+1))),
     IF(SSSModel!$C$4="PV",BI154*$EA154*(1+SSSModel!$C$2),
     IF(SSSModel!$C$4="FCR",$EC154*SUM(OFFSET($AC154,0,MAX(DG$4-$AC$4-$DZ154+1,0),1,MIN($DZ154,DG$4-$AC$4+1))),0)))),
SUM($AC154:$BZ154)*
     IF(SSSModel!$C$4="RR",OFFSET(Profiles!$K$2,$Z154,MAX(Profiles!$C$2,BI$4-$W154)),
     IF(SSSModel!$C$4="ECC",$EA154*$EB154*IF(MAX(Escalation!$C$2,BI$4-$W154)&gt;$DZ154-1,0,OFFSET(Escalation!$K$2,$Y154,MAX(Escalation!$C$2,BI$4-$W154))),
     IF(SSSModel!$C$4="PV",IF(DG$4=$W154,$EA154*(1+SSSModel!$C$2),0),
     IF(SSSModel!$C$4="FCR",IF(AND(DG$4&gt;=$W154,OFFSET(Profiles!$K$2,$Z154,MAX(Profiles!$C$2,BI$4-$W154))&gt;0),$EC154,0),0))))))</f>
        <v>0</v>
      </c>
      <c r="DH154" s="135">
        <f ca="1">IF(OR($Z154=0,SSSModel!$C$4="CF"),BJ154,
IF(LEFT($V154,3)="ON_",
     IF(SSSModel!$C$4="RR",SUMPRODUCT(OFFSET($AC154,0,0,1,$CB$2),OFFSET(Profiles!$K$28,($Z154-1)*(Profiles!$I$26+1)+DH$4-SSSModel!$C$3+1,0,1,$CB$2)),
     IF(SSSModel!$C$4="ECC",$EA154*$EB154*SUMPRODUCT(OFFSET($AC154,0,MAX(0,DH$4-$DZ154-$CA$4+1),1,MIN($DZ154,DH$4-$CA$4+1)),OFFSET(Escalation!$K$24,($Y154-1)*(Escalation!$I$22+1)+DH$4-SSSModel!$C$3+1,MAX(0,DH$4-$DZ154-$CA$4+1),1,MIN($DZ154,DH$4-$CA$4+1))),
     IF(SSSModel!$C$4="PV",BJ154*$EA154*(1+SSSModel!$C$2),
     IF(SSSModel!$C$4="FCR",$EC154*SUM(OFFSET($AC154,0,MAX(DH$4-$AC$4-$DZ154+1,0),1,MIN($DZ154,DH$4-$AC$4+1))),0)))),
SUM($AC154:$BZ154)*
     IF(SSSModel!$C$4="RR",OFFSET(Profiles!$K$2,$Z154,MAX(Profiles!$C$2,BJ$4-$W154)),
     IF(SSSModel!$C$4="ECC",$EA154*$EB154*IF(MAX(Escalation!$C$2,BJ$4-$W154)&gt;$DZ154-1,0,OFFSET(Escalation!$K$2,$Y154,MAX(Escalation!$C$2,BJ$4-$W154))),
     IF(SSSModel!$C$4="PV",IF(DH$4=$W154,$EA154*(1+SSSModel!$C$2),0),
     IF(SSSModel!$C$4="FCR",IF(AND(DH$4&gt;=$W154,OFFSET(Profiles!$K$2,$Z154,MAX(Profiles!$C$2,BJ$4-$W154))&gt;0),$EC154,0),0))))))</f>
        <v>0</v>
      </c>
      <c r="DI154" s="135">
        <f ca="1">IF(OR($Z154=0,SSSModel!$C$4="CF"),BK154,
IF(LEFT($V154,3)="ON_",
     IF(SSSModel!$C$4="RR",SUMPRODUCT(OFFSET($AC154,0,0,1,$CB$2),OFFSET(Profiles!$K$28,($Z154-1)*(Profiles!$I$26+1)+DI$4-SSSModel!$C$3+1,0,1,$CB$2)),
     IF(SSSModel!$C$4="ECC",$EA154*$EB154*SUMPRODUCT(OFFSET($AC154,0,MAX(0,DI$4-$DZ154-$CA$4+1),1,MIN($DZ154,DI$4-$CA$4+1)),OFFSET(Escalation!$K$24,($Y154-1)*(Escalation!$I$22+1)+DI$4-SSSModel!$C$3+1,MAX(0,DI$4-$DZ154-$CA$4+1),1,MIN($DZ154,DI$4-$CA$4+1))),
     IF(SSSModel!$C$4="PV",BK154*$EA154*(1+SSSModel!$C$2),
     IF(SSSModel!$C$4="FCR",$EC154*SUM(OFFSET($AC154,0,MAX(DI$4-$AC$4-$DZ154+1,0),1,MIN($DZ154,DI$4-$AC$4+1))),0)))),
SUM($AC154:$BZ154)*
     IF(SSSModel!$C$4="RR",OFFSET(Profiles!$K$2,$Z154,MAX(Profiles!$C$2,BK$4-$W154)),
     IF(SSSModel!$C$4="ECC",$EA154*$EB154*IF(MAX(Escalation!$C$2,BK$4-$W154)&gt;$DZ154-1,0,OFFSET(Escalation!$K$2,$Y154,MAX(Escalation!$C$2,BK$4-$W154))),
     IF(SSSModel!$C$4="PV",IF(DI$4=$W154,$EA154*(1+SSSModel!$C$2),0),
     IF(SSSModel!$C$4="FCR",IF(AND(DI$4&gt;=$W154,OFFSET(Profiles!$K$2,$Z154,MAX(Profiles!$C$2,BK$4-$W154))&gt;0),$EC154,0),0))))))</f>
        <v>0</v>
      </c>
      <c r="DJ154" s="135">
        <f ca="1">IF(OR($Z154=0,SSSModel!$C$4="CF"),BL154,
IF(LEFT($V154,3)="ON_",
     IF(SSSModel!$C$4="RR",SUMPRODUCT(OFFSET($AC154,0,0,1,$CB$2),OFFSET(Profiles!$K$28,($Z154-1)*(Profiles!$I$26+1)+DJ$4-SSSModel!$C$3+1,0,1,$CB$2)),
     IF(SSSModel!$C$4="ECC",$EA154*$EB154*SUMPRODUCT(OFFSET($AC154,0,MAX(0,DJ$4-$DZ154-$CA$4+1),1,MIN($DZ154,DJ$4-$CA$4+1)),OFFSET(Escalation!$K$24,($Y154-1)*(Escalation!$I$22+1)+DJ$4-SSSModel!$C$3+1,MAX(0,DJ$4-$DZ154-$CA$4+1),1,MIN($DZ154,DJ$4-$CA$4+1))),
     IF(SSSModel!$C$4="PV",BL154*$EA154*(1+SSSModel!$C$2),
     IF(SSSModel!$C$4="FCR",$EC154*SUM(OFFSET($AC154,0,MAX(DJ$4-$AC$4-$DZ154+1,0),1,MIN($DZ154,DJ$4-$AC$4+1))),0)))),
SUM($AC154:$BZ154)*
     IF(SSSModel!$C$4="RR",OFFSET(Profiles!$K$2,$Z154,MAX(Profiles!$C$2,BL$4-$W154)),
     IF(SSSModel!$C$4="ECC",$EA154*$EB154*IF(MAX(Escalation!$C$2,BL$4-$W154)&gt;$DZ154-1,0,OFFSET(Escalation!$K$2,$Y154,MAX(Escalation!$C$2,BL$4-$W154))),
     IF(SSSModel!$C$4="PV",IF(DJ$4=$W154,$EA154*(1+SSSModel!$C$2),0),
     IF(SSSModel!$C$4="FCR",IF(AND(DJ$4&gt;=$W154,OFFSET(Profiles!$K$2,$Z154,MAX(Profiles!$C$2,BL$4-$W154))&gt;0),$EC154,0),0))))))</f>
        <v>0</v>
      </c>
      <c r="DK154" s="135">
        <f ca="1">IF(OR($Z154=0,SSSModel!$C$4="CF"),BM154,
IF(LEFT($V154,3)="ON_",
     IF(SSSModel!$C$4="RR",SUMPRODUCT(OFFSET($AC154,0,0,1,$CB$2),OFFSET(Profiles!$K$28,($Z154-1)*(Profiles!$I$26+1)+DK$4-SSSModel!$C$3+1,0,1,$CB$2)),
     IF(SSSModel!$C$4="ECC",$EA154*$EB154*SUMPRODUCT(OFFSET($AC154,0,MAX(0,DK$4-$DZ154-$CA$4+1),1,MIN($DZ154,DK$4-$CA$4+1)),OFFSET(Escalation!$K$24,($Y154-1)*(Escalation!$I$22+1)+DK$4-SSSModel!$C$3+1,MAX(0,DK$4-$DZ154-$CA$4+1),1,MIN($DZ154,DK$4-$CA$4+1))),
     IF(SSSModel!$C$4="PV",BM154*$EA154*(1+SSSModel!$C$2),
     IF(SSSModel!$C$4="FCR",$EC154*SUM(OFFSET($AC154,0,MAX(DK$4-$AC$4-$DZ154+1,0),1,MIN($DZ154,DK$4-$AC$4+1))),0)))),
SUM($AC154:$BZ154)*
     IF(SSSModel!$C$4="RR",OFFSET(Profiles!$K$2,$Z154,MAX(Profiles!$C$2,BM$4-$W154)),
     IF(SSSModel!$C$4="ECC",$EA154*$EB154*IF(MAX(Escalation!$C$2,BM$4-$W154)&gt;$DZ154-1,0,OFFSET(Escalation!$K$2,$Y154,MAX(Escalation!$C$2,BM$4-$W154))),
     IF(SSSModel!$C$4="PV",IF(DK$4=$W154,$EA154*(1+SSSModel!$C$2),0),
     IF(SSSModel!$C$4="FCR",IF(AND(DK$4&gt;=$W154,OFFSET(Profiles!$K$2,$Z154,MAX(Profiles!$C$2,BM$4-$W154))&gt;0),$EC154,0),0))))))</f>
        <v>0</v>
      </c>
      <c r="DL154" s="135">
        <f ca="1">IF(OR($Z154=0,SSSModel!$C$4="CF"),BN154,
IF(LEFT($V154,3)="ON_",
     IF(SSSModel!$C$4="RR",SUMPRODUCT(OFFSET($AC154,0,0,1,$CB$2),OFFSET(Profiles!$K$28,($Z154-1)*(Profiles!$I$26+1)+DL$4-SSSModel!$C$3+1,0,1,$CB$2)),
     IF(SSSModel!$C$4="ECC",$EA154*$EB154*SUMPRODUCT(OFFSET($AC154,0,MAX(0,DL$4-$DZ154-$CA$4+1),1,MIN($DZ154,DL$4-$CA$4+1)),OFFSET(Escalation!$K$24,($Y154-1)*(Escalation!$I$22+1)+DL$4-SSSModel!$C$3+1,MAX(0,DL$4-$DZ154-$CA$4+1),1,MIN($DZ154,DL$4-$CA$4+1))),
     IF(SSSModel!$C$4="PV",BN154*$EA154*(1+SSSModel!$C$2),
     IF(SSSModel!$C$4="FCR",$EC154*SUM(OFFSET($AC154,0,MAX(DL$4-$AC$4-$DZ154+1,0),1,MIN($DZ154,DL$4-$AC$4+1))),0)))),
SUM($AC154:$BZ154)*
     IF(SSSModel!$C$4="RR",OFFSET(Profiles!$K$2,$Z154,MAX(Profiles!$C$2,BN$4-$W154)),
     IF(SSSModel!$C$4="ECC",$EA154*$EB154*IF(MAX(Escalation!$C$2,BN$4-$W154)&gt;$DZ154-1,0,OFFSET(Escalation!$K$2,$Y154,MAX(Escalation!$C$2,BN$4-$W154))),
     IF(SSSModel!$C$4="PV",IF(DL$4=$W154,$EA154*(1+SSSModel!$C$2),0),
     IF(SSSModel!$C$4="FCR",IF(AND(DL$4&gt;=$W154,OFFSET(Profiles!$K$2,$Z154,MAX(Profiles!$C$2,BN$4-$W154))&gt;0),$EC154,0),0))))))</f>
        <v>0</v>
      </c>
      <c r="DM154" s="135">
        <f ca="1">IF(OR($Z154=0,SSSModel!$C$4="CF"),BO154,
IF(LEFT($V154,3)="ON_",
     IF(SSSModel!$C$4="RR",SUMPRODUCT(OFFSET($AC154,0,0,1,$CB$2),OFFSET(Profiles!$K$28,($Z154-1)*(Profiles!$I$26+1)+DM$4-SSSModel!$C$3+1,0,1,$CB$2)),
     IF(SSSModel!$C$4="ECC",$EA154*$EB154*SUMPRODUCT(OFFSET($AC154,0,MAX(0,DM$4-$DZ154-$CA$4+1),1,MIN($DZ154,DM$4-$CA$4+1)),OFFSET(Escalation!$K$24,($Y154-1)*(Escalation!$I$22+1)+DM$4-SSSModel!$C$3+1,MAX(0,DM$4-$DZ154-$CA$4+1),1,MIN($DZ154,DM$4-$CA$4+1))),
     IF(SSSModel!$C$4="PV",BO154*$EA154*(1+SSSModel!$C$2),
     IF(SSSModel!$C$4="FCR",$EC154*SUM(OFFSET($AC154,0,MAX(DM$4-$AC$4-$DZ154+1,0),1,MIN($DZ154,DM$4-$AC$4+1))),0)))),
SUM($AC154:$BZ154)*
     IF(SSSModel!$C$4="RR",OFFSET(Profiles!$K$2,$Z154,MAX(Profiles!$C$2,BO$4-$W154)),
     IF(SSSModel!$C$4="ECC",$EA154*$EB154*IF(MAX(Escalation!$C$2,BO$4-$W154)&gt;$DZ154-1,0,OFFSET(Escalation!$K$2,$Y154,MAX(Escalation!$C$2,BO$4-$W154))),
     IF(SSSModel!$C$4="PV",IF(DM$4=$W154,$EA154*(1+SSSModel!$C$2),0),
     IF(SSSModel!$C$4="FCR",IF(AND(DM$4&gt;=$W154,OFFSET(Profiles!$K$2,$Z154,MAX(Profiles!$C$2,BO$4-$W154))&gt;0),$EC154,0),0))))))</f>
        <v>0</v>
      </c>
      <c r="DN154" s="135">
        <f ca="1">IF(OR($Z154=0,SSSModel!$C$4="CF"),BP154,
IF(LEFT($V154,3)="ON_",
     IF(SSSModel!$C$4="RR",SUMPRODUCT(OFFSET($AC154,0,0,1,$CB$2),OFFSET(Profiles!$K$28,($Z154-1)*(Profiles!$I$26+1)+DN$4-SSSModel!$C$3+1,0,1,$CB$2)),
     IF(SSSModel!$C$4="ECC",$EA154*$EB154*SUMPRODUCT(OFFSET($AC154,0,MAX(0,DN$4-$DZ154-$CA$4+1),1,MIN($DZ154,DN$4-$CA$4+1)),OFFSET(Escalation!$K$24,($Y154-1)*(Escalation!$I$22+1)+DN$4-SSSModel!$C$3+1,MAX(0,DN$4-$DZ154-$CA$4+1),1,MIN($DZ154,DN$4-$CA$4+1))),
     IF(SSSModel!$C$4="PV",BP154*$EA154*(1+SSSModel!$C$2),
     IF(SSSModel!$C$4="FCR",$EC154*SUM(OFFSET($AC154,0,MAX(DN$4-$AC$4-$DZ154+1,0),1,MIN($DZ154,DN$4-$AC$4+1))),0)))),
SUM($AC154:$BZ154)*
     IF(SSSModel!$C$4="RR",OFFSET(Profiles!$K$2,$Z154,MAX(Profiles!$C$2,BP$4-$W154)),
     IF(SSSModel!$C$4="ECC",$EA154*$EB154*IF(MAX(Escalation!$C$2,BP$4-$W154)&gt;$DZ154-1,0,OFFSET(Escalation!$K$2,$Y154,MAX(Escalation!$C$2,BP$4-$W154))),
     IF(SSSModel!$C$4="PV",IF(DN$4=$W154,$EA154*(1+SSSModel!$C$2),0),
     IF(SSSModel!$C$4="FCR",IF(AND(DN$4&gt;=$W154,OFFSET(Profiles!$K$2,$Z154,MAX(Profiles!$C$2,BP$4-$W154))&gt;0),$EC154,0),0))))))</f>
        <v>0</v>
      </c>
      <c r="DO154" s="135">
        <f ca="1">IF(OR($Z154=0,SSSModel!$C$4="CF"),BQ154,
IF(LEFT($V154,3)="ON_",
     IF(SSSModel!$C$4="RR",SUMPRODUCT(OFFSET($AC154,0,0,1,$CB$2),OFFSET(Profiles!$K$28,($Z154-1)*(Profiles!$I$26+1)+DO$4-SSSModel!$C$3+1,0,1,$CB$2)),
     IF(SSSModel!$C$4="ECC",$EA154*$EB154*SUMPRODUCT(OFFSET($AC154,0,MAX(0,DO$4-$DZ154-$CA$4+1),1,MIN($DZ154,DO$4-$CA$4+1)),OFFSET(Escalation!$K$24,($Y154-1)*(Escalation!$I$22+1)+DO$4-SSSModel!$C$3+1,MAX(0,DO$4-$DZ154-$CA$4+1),1,MIN($DZ154,DO$4-$CA$4+1))),
     IF(SSSModel!$C$4="PV",BQ154*$EA154*(1+SSSModel!$C$2),
     IF(SSSModel!$C$4="FCR",$EC154*SUM(OFFSET($AC154,0,MAX(DO$4-$AC$4-$DZ154+1,0),1,MIN($DZ154,DO$4-$AC$4+1))),0)))),
SUM($AC154:$BZ154)*
     IF(SSSModel!$C$4="RR",OFFSET(Profiles!$K$2,$Z154,MAX(Profiles!$C$2,BQ$4-$W154)),
     IF(SSSModel!$C$4="ECC",$EA154*$EB154*IF(MAX(Escalation!$C$2,BQ$4-$W154)&gt;$DZ154-1,0,OFFSET(Escalation!$K$2,$Y154,MAX(Escalation!$C$2,BQ$4-$W154))),
     IF(SSSModel!$C$4="PV",IF(DO$4=$W154,$EA154*(1+SSSModel!$C$2),0),
     IF(SSSModel!$C$4="FCR",IF(AND(DO$4&gt;=$W154,OFFSET(Profiles!$K$2,$Z154,MAX(Profiles!$C$2,BQ$4-$W154))&gt;0),$EC154,0),0))))))</f>
        <v>0</v>
      </c>
      <c r="DP154" s="135">
        <f ca="1">IF(OR($Z154=0,SSSModel!$C$4="CF"),BR154,
IF(LEFT($V154,3)="ON_",
     IF(SSSModel!$C$4="RR",SUMPRODUCT(OFFSET($AC154,0,0,1,$CB$2),OFFSET(Profiles!$K$28,($Z154-1)*(Profiles!$I$26+1)+DP$4-SSSModel!$C$3+1,0,1,$CB$2)),
     IF(SSSModel!$C$4="ECC",$EA154*$EB154*SUMPRODUCT(OFFSET($AC154,0,MAX(0,DP$4-$DZ154-$CA$4+1),1,MIN($DZ154,DP$4-$CA$4+1)),OFFSET(Escalation!$K$24,($Y154-1)*(Escalation!$I$22+1)+DP$4-SSSModel!$C$3+1,MAX(0,DP$4-$DZ154-$CA$4+1),1,MIN($DZ154,DP$4-$CA$4+1))),
     IF(SSSModel!$C$4="PV",BR154*$EA154*(1+SSSModel!$C$2),
     IF(SSSModel!$C$4="FCR",$EC154*SUM(OFFSET($AC154,0,MAX(DP$4-$AC$4-$DZ154+1,0),1,MIN($DZ154,DP$4-$AC$4+1))),0)))),
SUM($AC154:$BZ154)*
     IF(SSSModel!$C$4="RR",OFFSET(Profiles!$K$2,$Z154,MAX(Profiles!$C$2,BR$4-$W154)),
     IF(SSSModel!$C$4="ECC",$EA154*$EB154*IF(MAX(Escalation!$C$2,BR$4-$W154)&gt;$DZ154-1,0,OFFSET(Escalation!$K$2,$Y154,MAX(Escalation!$C$2,BR$4-$W154))),
     IF(SSSModel!$C$4="PV",IF(DP$4=$W154,$EA154*(1+SSSModel!$C$2),0),
     IF(SSSModel!$C$4="FCR",IF(AND(DP$4&gt;=$W154,OFFSET(Profiles!$K$2,$Z154,MAX(Profiles!$C$2,BR$4-$W154))&gt;0),$EC154,0),0))))))</f>
        <v>0</v>
      </c>
      <c r="DQ154" s="135">
        <f ca="1">IF(OR($Z154=0,SSSModel!$C$4="CF"),BS154,
IF(LEFT($V154,3)="ON_",
     IF(SSSModel!$C$4="RR",SUMPRODUCT(OFFSET($AC154,0,0,1,$CB$2),OFFSET(Profiles!$K$28,($Z154-1)*(Profiles!$I$26+1)+DQ$4-SSSModel!$C$3+1,0,1,$CB$2)),
     IF(SSSModel!$C$4="ECC",$EA154*$EB154*SUMPRODUCT(OFFSET($AC154,0,MAX(0,DQ$4-$DZ154-$CA$4+1),1,MIN($DZ154,DQ$4-$CA$4+1)),OFFSET(Escalation!$K$24,($Y154-1)*(Escalation!$I$22+1)+DQ$4-SSSModel!$C$3+1,MAX(0,DQ$4-$DZ154-$CA$4+1),1,MIN($DZ154,DQ$4-$CA$4+1))),
     IF(SSSModel!$C$4="PV",BS154*$EA154*(1+SSSModel!$C$2),
     IF(SSSModel!$C$4="FCR",$EC154*SUM(OFFSET($AC154,0,MAX(DQ$4-$AC$4-$DZ154+1,0),1,MIN($DZ154,DQ$4-$AC$4+1))),0)))),
SUM($AC154:$BZ154)*
     IF(SSSModel!$C$4="RR",OFFSET(Profiles!$K$2,$Z154,MAX(Profiles!$C$2,BS$4-$W154)),
     IF(SSSModel!$C$4="ECC",$EA154*$EB154*IF(MAX(Escalation!$C$2,BS$4-$W154)&gt;$DZ154-1,0,OFFSET(Escalation!$K$2,$Y154,MAX(Escalation!$C$2,BS$4-$W154))),
     IF(SSSModel!$C$4="PV",IF(DQ$4=$W154,$EA154*(1+SSSModel!$C$2),0),
     IF(SSSModel!$C$4="FCR",IF(AND(DQ$4&gt;=$W154,OFFSET(Profiles!$K$2,$Z154,MAX(Profiles!$C$2,BS$4-$W154))&gt;0),$EC154,0),0))))))</f>
        <v>0</v>
      </c>
      <c r="DR154" s="135">
        <f ca="1">IF(OR($Z154=0,SSSModel!$C$4="CF"),BT154,
IF(LEFT($V154,3)="ON_",
     IF(SSSModel!$C$4="RR",SUMPRODUCT(OFFSET($AC154,0,0,1,$CB$2),OFFSET(Profiles!$K$28,($Z154-1)*(Profiles!$I$26+1)+DR$4-SSSModel!$C$3+1,0,1,$CB$2)),
     IF(SSSModel!$C$4="ECC",$EA154*$EB154*SUMPRODUCT(OFFSET($AC154,0,MAX(0,DR$4-$DZ154-$CA$4+1),1,MIN($DZ154,DR$4-$CA$4+1)),OFFSET(Escalation!$K$24,($Y154-1)*(Escalation!$I$22+1)+DR$4-SSSModel!$C$3+1,MAX(0,DR$4-$DZ154-$CA$4+1),1,MIN($DZ154,DR$4-$CA$4+1))),
     IF(SSSModel!$C$4="PV",BT154*$EA154*(1+SSSModel!$C$2),
     IF(SSSModel!$C$4="FCR",$EC154*SUM(OFFSET($AC154,0,MAX(DR$4-$AC$4-$DZ154+1,0),1,MIN($DZ154,DR$4-$AC$4+1))),0)))),
SUM($AC154:$BZ154)*
     IF(SSSModel!$C$4="RR",OFFSET(Profiles!$K$2,$Z154,MAX(Profiles!$C$2,BT$4-$W154)),
     IF(SSSModel!$C$4="ECC",$EA154*$EB154*IF(MAX(Escalation!$C$2,BT$4-$W154)&gt;$DZ154-1,0,OFFSET(Escalation!$K$2,$Y154,MAX(Escalation!$C$2,BT$4-$W154))),
     IF(SSSModel!$C$4="PV",IF(DR$4=$W154,$EA154*(1+SSSModel!$C$2),0),
     IF(SSSModel!$C$4="FCR",IF(AND(DR$4&gt;=$W154,OFFSET(Profiles!$K$2,$Z154,MAX(Profiles!$C$2,BT$4-$W154))&gt;0),$EC154,0),0))))))</f>
        <v>0</v>
      </c>
      <c r="DS154" s="135">
        <f ca="1">IF(OR($Z154=0,SSSModel!$C$4="CF"),BU154,
IF(LEFT($V154,3)="ON_",
     IF(SSSModel!$C$4="RR",SUMPRODUCT(OFFSET($AC154,0,0,1,$CB$2),OFFSET(Profiles!$K$28,($Z154-1)*(Profiles!$I$26+1)+DS$4-SSSModel!$C$3+1,0,1,$CB$2)),
     IF(SSSModel!$C$4="ECC",$EA154*$EB154*SUMPRODUCT(OFFSET($AC154,0,MAX(0,DS$4-$DZ154-$CA$4+1),1,MIN($DZ154,DS$4-$CA$4+1)),OFFSET(Escalation!$K$24,($Y154-1)*(Escalation!$I$22+1)+DS$4-SSSModel!$C$3+1,MAX(0,DS$4-$DZ154-$CA$4+1),1,MIN($DZ154,DS$4-$CA$4+1))),
     IF(SSSModel!$C$4="PV",BU154*$EA154*(1+SSSModel!$C$2),
     IF(SSSModel!$C$4="FCR",$EC154*SUM(OFFSET($AC154,0,MAX(DS$4-$AC$4-$DZ154+1,0),1,MIN($DZ154,DS$4-$AC$4+1))),0)))),
SUM($AC154:$BZ154)*
     IF(SSSModel!$C$4="RR",OFFSET(Profiles!$K$2,$Z154,MAX(Profiles!$C$2,BU$4-$W154)),
     IF(SSSModel!$C$4="ECC",$EA154*$EB154*IF(MAX(Escalation!$C$2,BU$4-$W154)&gt;$DZ154-1,0,OFFSET(Escalation!$K$2,$Y154,MAX(Escalation!$C$2,BU$4-$W154))),
     IF(SSSModel!$C$4="PV",IF(DS$4=$W154,$EA154*(1+SSSModel!$C$2),0),
     IF(SSSModel!$C$4="FCR",IF(AND(DS$4&gt;=$W154,OFFSET(Profiles!$K$2,$Z154,MAX(Profiles!$C$2,BU$4-$W154))&gt;0),$EC154,0),0))))))</f>
        <v>0</v>
      </c>
      <c r="DT154" s="135">
        <f ca="1">IF(OR($Z154=0,SSSModel!$C$4="CF"),BV154,
IF(LEFT($V154,3)="ON_",
     IF(SSSModel!$C$4="RR",SUMPRODUCT(OFFSET($AC154,0,0,1,$CB$2),OFFSET(Profiles!$K$28,($Z154-1)*(Profiles!$I$26+1)+DT$4-SSSModel!$C$3+1,0,1,$CB$2)),
     IF(SSSModel!$C$4="ECC",$EA154*$EB154*SUMPRODUCT(OFFSET($AC154,0,MAX(0,DT$4-$DZ154-$CA$4+1),1,MIN($DZ154,DT$4-$CA$4+1)),OFFSET(Escalation!$K$24,($Y154-1)*(Escalation!$I$22+1)+DT$4-SSSModel!$C$3+1,MAX(0,DT$4-$DZ154-$CA$4+1),1,MIN($DZ154,DT$4-$CA$4+1))),
     IF(SSSModel!$C$4="PV",BV154*$EA154*(1+SSSModel!$C$2),
     IF(SSSModel!$C$4="FCR",$EC154*SUM(OFFSET($AC154,0,MAX(DT$4-$AC$4-$DZ154+1,0),1,MIN($DZ154,DT$4-$AC$4+1))),0)))),
SUM($AC154:$BZ154)*
     IF(SSSModel!$C$4="RR",OFFSET(Profiles!$K$2,$Z154,MAX(Profiles!$C$2,BV$4-$W154)),
     IF(SSSModel!$C$4="ECC",$EA154*$EB154*IF(MAX(Escalation!$C$2,BV$4-$W154)&gt;$DZ154-1,0,OFFSET(Escalation!$K$2,$Y154,MAX(Escalation!$C$2,BV$4-$W154))),
     IF(SSSModel!$C$4="PV",IF(DT$4=$W154,$EA154*(1+SSSModel!$C$2),0),
     IF(SSSModel!$C$4="FCR",IF(AND(DT$4&gt;=$W154,OFFSET(Profiles!$K$2,$Z154,MAX(Profiles!$C$2,BV$4-$W154))&gt;0),$EC154,0),0))))))</f>
        <v>0</v>
      </c>
      <c r="DU154" s="135">
        <f ca="1">IF(OR($Z154=0,SSSModel!$C$4="CF"),BW154,
IF(LEFT($V154,3)="ON_",
     IF(SSSModel!$C$4="RR",SUMPRODUCT(OFFSET($AC154,0,0,1,$CB$2),OFFSET(Profiles!$K$28,($Z154-1)*(Profiles!$I$26+1)+DU$4-SSSModel!$C$3+1,0,1,$CB$2)),
     IF(SSSModel!$C$4="ECC",$EA154*$EB154*SUMPRODUCT(OFFSET($AC154,0,MAX(0,DU$4-$DZ154-$CA$4+1),1,MIN($DZ154,DU$4-$CA$4+1)),OFFSET(Escalation!$K$24,($Y154-1)*(Escalation!$I$22+1)+DU$4-SSSModel!$C$3+1,MAX(0,DU$4-$DZ154-$CA$4+1),1,MIN($DZ154,DU$4-$CA$4+1))),
     IF(SSSModel!$C$4="PV",BW154*$EA154*(1+SSSModel!$C$2),
     IF(SSSModel!$C$4="FCR",$EC154*SUM(OFFSET($AC154,0,MAX(DU$4-$AC$4-$DZ154+1,0),1,MIN($DZ154,DU$4-$AC$4+1))),0)))),
SUM($AC154:$BZ154)*
     IF(SSSModel!$C$4="RR",OFFSET(Profiles!$K$2,$Z154,MAX(Profiles!$C$2,BW$4-$W154)),
     IF(SSSModel!$C$4="ECC",$EA154*$EB154*IF(MAX(Escalation!$C$2,BW$4-$W154)&gt;$DZ154-1,0,OFFSET(Escalation!$K$2,$Y154,MAX(Escalation!$C$2,BW$4-$W154))),
     IF(SSSModel!$C$4="PV",IF(DU$4=$W154,$EA154*(1+SSSModel!$C$2),0),
     IF(SSSModel!$C$4="FCR",IF(AND(DU$4&gt;=$W154,OFFSET(Profiles!$K$2,$Z154,MAX(Profiles!$C$2,BW$4-$W154))&gt;0),$EC154,0),0))))))</f>
        <v>0</v>
      </c>
      <c r="DV154" s="136">
        <f ca="1">IF(OR($Z154=0,SSSModel!$C$4="CF"),BX154,
IF(LEFT($V154,3)="ON_",
     IF(SSSModel!$C$4="RR",SUMPRODUCT(OFFSET($AC154,0,0,1,$CB$2),OFFSET(Profiles!$K$28,($Z154-1)*(Profiles!$I$26+1)+DV$4-SSSModel!$C$3+1,0,1,$CB$2)),
     IF(SSSModel!$C$4="ECC",$EA154*$EB154*SUMPRODUCT(OFFSET($AC154,0,MAX(0,DV$4-$DZ154-$CA$4+1),1,MIN($DZ154,DV$4-$CA$4+1)),OFFSET(Escalation!$K$24,($Y154-1)*(Escalation!$I$22+1)+DV$4-SSSModel!$C$3+1,MAX(0,DV$4-$DZ154-$CA$4+1),1,MIN($DZ154,DV$4-$CA$4+1))),
     IF(SSSModel!$C$4="PV",BX154*$EA154*(1+SSSModel!$C$2),
     IF(SSSModel!$C$4="FCR",$EC154*SUM(OFFSET($AC154,0,MAX(DV$4-$AC$4-$DZ154+1,0),1,MIN($DZ154,DV$4-$AC$4+1))),0)))),
SUM($AC154:$BZ154)*
     IF(SSSModel!$C$4="RR",OFFSET(Profiles!$K$2,$Z154,MAX(Profiles!$C$2,BX$4-$W154)),
     IF(SSSModel!$C$4="ECC",$EA154*$EB154*IF(MAX(Escalation!$C$2,BX$4-$W154)&gt;$DZ154-1,0,OFFSET(Escalation!$K$2,$Y154,MAX(Escalation!$C$2,BX$4-$W154))),
     IF(SSSModel!$C$4="PV",IF(DV$4=$W154,$EA154*(1+SSSModel!$C$2),0),
     IF(SSSModel!$C$4="FCR",IF(AND(DV$4&gt;=$W154,OFFSET(Profiles!$K$2,$Z154,MAX(Profiles!$C$2,BX$4-$W154))&gt;0),$EC154,0),0))))))</f>
        <v>0</v>
      </c>
      <c r="DW154" s="136">
        <f ca="1">IF(OR($Z154=0,SSSModel!$C$4="CF"),BY154,
IF(LEFT($V154,3)="ON_",
     IF(SSSModel!$C$4="RR",SUMPRODUCT(OFFSET($AC154,0,0,1,$CB$2),OFFSET(Profiles!$K$28,($Z154-1)*(Profiles!$I$26+1)+DW$4-SSSModel!$C$3+1,0,1,$CB$2)),
     IF(SSSModel!$C$4="ECC",$EA154*$EB154*SUMPRODUCT(OFFSET($AC154,0,MAX(0,DW$4-$DZ154-$CA$4+1),1,MIN($DZ154,DW$4-$CA$4+1)),OFFSET(Escalation!$K$24,($Y154-1)*(Escalation!$I$22+1)+DW$4-SSSModel!$C$3+1,MAX(0,DW$4-$DZ154-$CA$4+1),1,MIN($DZ154,DW$4-$CA$4+1))),
     IF(SSSModel!$C$4="PV",BY154*$EA154*(1+SSSModel!$C$2),
     IF(SSSModel!$C$4="FCR",$EC154*SUM(OFFSET($AC154,0,MAX(DW$4-$AC$4-$DZ154+1,0),1,MIN($DZ154,DW$4-$AC$4+1))),0)))),
SUM($AC154:$BZ154)*
     IF(SSSModel!$C$4="RR",OFFSET(Profiles!$K$2,$Z154,MAX(Profiles!$C$2,BY$4-$W154)),
     IF(SSSModel!$C$4="ECC",$EA154*$EB154*IF(MAX(Escalation!$C$2,BY$4-$W154)&gt;$DZ154-1,0,OFFSET(Escalation!$K$2,$Y154,MAX(Escalation!$C$2,BY$4-$W154))),
     IF(SSSModel!$C$4="PV",IF(DW$4=$W154,$EA154*(1+SSSModel!$C$2),0),
     IF(SSSModel!$C$4="FCR",IF(AND(DW$4&gt;=$W154,OFFSET(Profiles!$K$2,$Z154,MAX(Profiles!$C$2,BY$4-$W154))&gt;0),$EC154,0),0))))))</f>
        <v>0</v>
      </c>
      <c r="DX154" s="136">
        <f ca="1">IF(OR($Z154=0,SSSModel!$C$4="CF"),BZ154,
IF(LEFT($V154,3)="ON_",
     IF(SSSModel!$C$4="RR",SUMPRODUCT(OFFSET($AC154,0,0,1,$CB$2),OFFSET(Profiles!$K$28,($Z154-1)*(Profiles!$I$26+1)+DX$4-SSSModel!$C$3+1,0,1,$CB$2)),
     IF(SSSModel!$C$4="ECC",$EA154*$EB154*SUMPRODUCT(OFFSET($AC154,0,MAX(0,DX$4-$DZ154-$CA$4+1),1,MIN($DZ154,DX$4-$CA$4+1)),OFFSET(Escalation!$K$24,($Y154-1)*(Escalation!$I$22+1)+DX$4-SSSModel!$C$3+1,MAX(0,DX$4-$DZ154-$CA$4+1),1,MIN($DZ154,DX$4-$CA$4+1))),
     IF(SSSModel!$C$4="PV",BZ154*$EA154*(1+SSSModel!$C$2),
     IF(SSSModel!$C$4="FCR",$EC154*SUM(OFFSET($AC154,0,MAX(DX$4-$AC$4-$DZ154+1,0),1,MIN($DZ154,DX$4-$AC$4+1))),0)))),
SUM($AC154:$BZ154)*
     IF(SSSModel!$C$4="RR",OFFSET(Profiles!$K$2,$Z154,MAX(Profiles!$C$2,BZ$4-$W154)),
     IF(SSSModel!$C$4="ECC",$EA154*$EB154*IF(MAX(Escalation!$C$2,BZ$4-$W154)&gt;$DZ154-1,0,OFFSET(Escalation!$K$2,$Y154,MAX(Escalation!$C$2,BZ$4-$W154))),
     IF(SSSModel!$C$4="PV",IF(DX$4=$W154,$EA154*(1+SSSModel!$C$2),0),
     IF(SSSModel!$C$4="FCR",IF(AND(DX$4&gt;=$W154,OFFSET(Profiles!$K$2,$Z154,MAX(Profiles!$C$2,BZ$4-$W154))&gt;0),$EC154,0),0))))))</f>
        <v>0</v>
      </c>
      <c r="DY154" s="82">
        <f ca="1">IF($Y154=0,0,OFFSET(Escalation!$B$2,$Y154,0))</f>
        <v>0</v>
      </c>
      <c r="DZ154" s="80">
        <f ca="1">IF($Z154=0,0,COUNTIF(OFFSET(Profiles!$K$2,$Z154,0,1,50),"&gt;0"))</f>
        <v>0</v>
      </c>
      <c r="EA154" s="137">
        <f ca="1">IF($Z154=0,0,SUMPRODUCT(Profiles!$C$20:$BH$20,OFFSET(Profiles!$C$2,$Z154,0,1,Profiles!$B$1)))</f>
        <v>0</v>
      </c>
      <c r="EB154" s="24">
        <f>IF($Z154=0,0,((1-(1+DY154)/(1+SSSModel!$C$2))/(1-((1+DY154)/(1+SSSModel!$C$2))^DZ154))*(1+SSSModel!$C$2))</f>
        <v>0</v>
      </c>
      <c r="EC154" s="24">
        <f>IF($Z154=0,0,-PMT(SSSModel!$C$2,DZ154,EA154))</f>
        <v>0</v>
      </c>
    </row>
    <row r="155" spans="2:135" x14ac:dyDescent="0.35">
      <c r="B155" s="18"/>
      <c r="C155" s="18"/>
      <c r="D155" s="18"/>
      <c r="E155" s="18"/>
      <c r="G155" s="1"/>
      <c r="I155" s="25"/>
      <c r="J155" s="1"/>
      <c r="K155" s="1" t="s">
        <v>0</v>
      </c>
      <c r="L155" s="16"/>
      <c r="M155" s="16"/>
      <c r="N155" s="1"/>
      <c r="O155" s="13"/>
      <c r="P155" s="1"/>
      <c r="Q155" s="13"/>
      <c r="R155" s="13"/>
      <c r="S155" s="10"/>
      <c r="T155" s="13"/>
      <c r="U155" s="73"/>
      <c r="V155" s="13"/>
      <c r="AA155" s="8"/>
      <c r="AB155" s="8"/>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c r="CA155" s="102"/>
      <c r="CB155" s="93"/>
      <c r="CC155" s="105"/>
      <c r="CD155" s="105"/>
      <c r="CE155" s="105"/>
      <c r="CF155" s="105"/>
      <c r="CG155" s="105"/>
      <c r="CH155" s="105"/>
      <c r="CI155" s="105"/>
      <c r="CJ155" s="105"/>
      <c r="CK155" s="105"/>
      <c r="CL155" s="105"/>
      <c r="CM155" s="105"/>
      <c r="CN155" s="105"/>
      <c r="CO155" s="105"/>
      <c r="CP155" s="105"/>
      <c r="CQ155" s="105"/>
      <c r="CR155" s="105"/>
      <c r="CS155" s="105"/>
      <c r="CT155" s="105"/>
      <c r="CU155" s="105"/>
      <c r="CV155" s="105"/>
      <c r="CW155" s="105"/>
      <c r="CX155" s="105"/>
      <c r="CY155" s="105"/>
      <c r="CZ155" s="105"/>
      <c r="DA155" s="105"/>
      <c r="DB155" s="105"/>
      <c r="DC155" s="105"/>
      <c r="DD155" s="105"/>
      <c r="DE155" s="105"/>
      <c r="DF155" s="105"/>
      <c r="DG155" s="105"/>
      <c r="DH155" s="105"/>
      <c r="DI155" s="105"/>
      <c r="DJ155" s="105"/>
      <c r="DK155" s="105"/>
      <c r="DL155" s="105"/>
      <c r="DM155" s="105"/>
      <c r="DN155" s="105"/>
      <c r="DO155" s="105"/>
      <c r="DP155" s="105"/>
      <c r="DQ155" s="105"/>
      <c r="DR155" s="105"/>
      <c r="DS155" s="105"/>
      <c r="DT155" s="105"/>
      <c r="DU155" s="105"/>
      <c r="DV155" s="105"/>
      <c r="DW155" s="105"/>
      <c r="DX155" s="105"/>
      <c r="DY155" s="82"/>
      <c r="DZ155" s="80"/>
      <c r="EA155" s="81"/>
      <c r="EB155" s="24"/>
      <c r="EC155" s="24"/>
    </row>
    <row r="156" spans="2:135" x14ac:dyDescent="0.35">
      <c r="B156" s="18"/>
      <c r="C156" s="18"/>
      <c r="D156" s="18"/>
      <c r="E156" s="18"/>
      <c r="G156" s="1"/>
      <c r="I156" s="25"/>
      <c r="J156" s="1"/>
      <c r="K156" s="1" t="s">
        <v>0</v>
      </c>
      <c r="L156" s="16"/>
      <c r="M156" s="16"/>
      <c r="N156" s="1"/>
      <c r="O156" s="13"/>
      <c r="P156" s="1"/>
      <c r="Q156" s="13"/>
      <c r="R156" s="13"/>
      <c r="S156" s="10"/>
      <c r="T156" s="13"/>
      <c r="U156" s="73"/>
      <c r="V156" s="13"/>
      <c r="AA156" s="8"/>
      <c r="AB156" s="8"/>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c r="CA156" s="102"/>
      <c r="CB156" s="93"/>
      <c r="CC156" s="105"/>
      <c r="CD156" s="105"/>
      <c r="CE156" s="105"/>
      <c r="CF156" s="105"/>
      <c r="CG156" s="105"/>
      <c r="CH156" s="105"/>
      <c r="CI156" s="105"/>
      <c r="CJ156" s="105"/>
      <c r="CK156" s="105"/>
      <c r="CL156" s="105"/>
      <c r="CM156" s="105"/>
      <c r="CN156" s="105"/>
      <c r="CO156" s="105"/>
      <c r="CP156" s="105"/>
      <c r="CQ156" s="105"/>
      <c r="CR156" s="105"/>
      <c r="CS156" s="105"/>
      <c r="CT156" s="105"/>
      <c r="CU156" s="105"/>
      <c r="CV156" s="105"/>
      <c r="CW156" s="105"/>
      <c r="CX156" s="105"/>
      <c r="CY156" s="105"/>
      <c r="CZ156" s="105"/>
      <c r="DA156" s="105"/>
      <c r="DB156" s="105"/>
      <c r="DC156" s="105"/>
      <c r="DD156" s="10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82"/>
      <c r="DZ156" s="80"/>
      <c r="EA156" s="81"/>
      <c r="EB156" s="24"/>
      <c r="EC156" s="24"/>
    </row>
    <row r="157" spans="2:135" x14ac:dyDescent="0.35">
      <c r="B157" s="18"/>
      <c r="C157" s="18"/>
      <c r="D157" s="18"/>
      <c r="E157" s="18"/>
      <c r="G157" s="1"/>
      <c r="I157" s="25"/>
      <c r="J157" s="1"/>
      <c r="K157" s="1" t="s">
        <v>0</v>
      </c>
      <c r="L157" s="16"/>
      <c r="M157" s="16"/>
      <c r="N157" s="1"/>
      <c r="O157" s="13"/>
      <c r="P157" s="1"/>
      <c r="Q157" s="13"/>
      <c r="R157" s="13"/>
      <c r="S157" s="10"/>
      <c r="T157" s="13"/>
      <c r="U157" s="73"/>
      <c r="V157" s="13"/>
      <c r="AA157" s="8"/>
      <c r="AB157" s="8"/>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c r="CA157" s="102"/>
      <c r="CB157" s="93"/>
      <c r="CC157" s="105"/>
      <c r="CD157" s="105"/>
      <c r="CE157" s="105"/>
      <c r="CF157" s="105"/>
      <c r="CG157" s="105"/>
      <c r="CH157" s="105"/>
      <c r="CI157" s="105"/>
      <c r="CJ157" s="105"/>
      <c r="CK157" s="105"/>
      <c r="CL157" s="105"/>
      <c r="CM157" s="105"/>
      <c r="CN157" s="105"/>
      <c r="CO157" s="105"/>
      <c r="CP157" s="105"/>
      <c r="CQ157" s="105"/>
      <c r="CR157" s="105"/>
      <c r="CS157" s="105"/>
      <c r="CT157" s="105"/>
      <c r="CU157" s="105"/>
      <c r="CV157" s="105"/>
      <c r="CW157" s="105"/>
      <c r="CX157" s="105"/>
      <c r="CY157" s="105"/>
      <c r="CZ157" s="105"/>
      <c r="DA157" s="105"/>
      <c r="DB157" s="105"/>
      <c r="DC157" s="105"/>
      <c r="DD157" s="10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82"/>
      <c r="DZ157" s="80"/>
      <c r="EA157" s="81"/>
      <c r="EB157" s="24"/>
      <c r="EC157" s="24"/>
    </row>
    <row r="158" spans="2:135" s="90" customFormat="1" x14ac:dyDescent="0.35">
      <c r="C158" s="87"/>
      <c r="D158" s="87"/>
      <c r="E158" s="87"/>
      <c r="G158" s="88"/>
      <c r="I158" s="88"/>
      <c r="J158" s="88"/>
      <c r="K158" s="89"/>
      <c r="L158" s="89"/>
      <c r="M158" s="89"/>
      <c r="N158" s="86"/>
      <c r="O158" s="86"/>
      <c r="P158" s="86"/>
      <c r="Q158" s="86"/>
      <c r="R158" s="86"/>
      <c r="T158" s="86"/>
      <c r="U158" s="88"/>
      <c r="V158" s="86"/>
      <c r="AA158" s="91"/>
      <c r="AB158" s="91"/>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A158" s="104"/>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c r="DG158" s="93"/>
      <c r="DH158" s="93"/>
      <c r="DI158" s="93"/>
      <c r="DJ158" s="93"/>
      <c r="DK158" s="93"/>
      <c r="DL158" s="93"/>
      <c r="DM158" s="93"/>
      <c r="DN158" s="93"/>
      <c r="DO158" s="93"/>
      <c r="DP158" s="93"/>
      <c r="DQ158" s="93"/>
      <c r="DR158" s="93"/>
      <c r="DS158" s="93"/>
      <c r="DT158" s="93"/>
      <c r="DU158" s="93"/>
      <c r="DV158" s="93"/>
      <c r="DW158" s="93"/>
      <c r="DX158" s="93"/>
      <c r="DY158" s="94"/>
      <c r="DZ158" s="95"/>
      <c r="EA158" s="96"/>
      <c r="EB158" s="97"/>
      <c r="EC158" s="97"/>
    </row>
    <row r="159" spans="2:135" x14ac:dyDescent="0.35">
      <c r="C159" s="18" t="s">
        <v>141</v>
      </c>
      <c r="D159" s="18"/>
      <c r="E159" s="18"/>
      <c r="G159" s="25"/>
      <c r="I159" s="25"/>
      <c r="J159" s="25"/>
      <c r="K159" s="16"/>
      <c r="L159" s="16"/>
      <c r="M159" s="16"/>
      <c r="N159" s="1"/>
      <c r="O159" s="13"/>
      <c r="P159" s="13"/>
      <c r="Q159" s="13"/>
      <c r="R159" s="13"/>
      <c r="S159" s="10"/>
      <c r="T159" s="13"/>
      <c r="U159" s="73"/>
      <c r="V159" s="13"/>
      <c r="AA159" s="8"/>
      <c r="AB159" s="8"/>
      <c r="AC159" s="18" t="s">
        <v>142</v>
      </c>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90"/>
      <c r="DI159" s="90"/>
      <c r="DJ159" s="90"/>
      <c r="DK159" s="90"/>
      <c r="DL159" s="90"/>
      <c r="DM159" s="90"/>
      <c r="DN159" s="90"/>
      <c r="DO159" s="90"/>
      <c r="DP159" s="90"/>
      <c r="DQ159" s="90"/>
      <c r="DR159" s="90"/>
      <c r="DS159" s="90"/>
      <c r="DT159" s="90"/>
      <c r="DU159" s="90"/>
      <c r="DV159" s="90"/>
      <c r="DW159" s="90"/>
      <c r="DX159" s="90"/>
      <c r="DY159" s="90"/>
      <c r="DZ159" s="90"/>
      <c r="EA159" s="90"/>
      <c r="EB159" s="90"/>
      <c r="EC159" s="90"/>
      <c r="ED159" s="90"/>
      <c r="EE159" s="90"/>
    </row>
    <row r="160" spans="2:135" ht="43.5" x14ac:dyDescent="0.35">
      <c r="C160" s="12" t="s">
        <v>48</v>
      </c>
      <c r="D160" s="12" t="s">
        <v>74</v>
      </c>
      <c r="E160" s="12" t="s">
        <v>78</v>
      </c>
      <c r="G160" s="12" t="s">
        <v>131</v>
      </c>
      <c r="H160" s="12" t="s">
        <v>128</v>
      </c>
      <c r="I160" s="12" t="s">
        <v>129</v>
      </c>
      <c r="J160" s="12"/>
      <c r="K160" s="12" t="s">
        <v>13</v>
      </c>
      <c r="L160" s="12" t="s">
        <v>76</v>
      </c>
      <c r="M160" s="12" t="s">
        <v>49</v>
      </c>
      <c r="N160" s="33" t="s">
        <v>17</v>
      </c>
      <c r="O160" s="3" t="s">
        <v>18</v>
      </c>
      <c r="P160" s="12" t="s">
        <v>19</v>
      </c>
      <c r="Q160" s="3" t="s">
        <v>20</v>
      </c>
      <c r="R160" s="3" t="s">
        <v>21</v>
      </c>
      <c r="S160" s="3" t="s">
        <v>22</v>
      </c>
      <c r="T160" s="43" t="s">
        <v>23</v>
      </c>
      <c r="U160" s="43" t="s">
        <v>24</v>
      </c>
      <c r="V160" s="43" t="s">
        <v>25</v>
      </c>
      <c r="W160" s="12" t="s">
        <v>26</v>
      </c>
      <c r="X160" s="12" t="s">
        <v>27</v>
      </c>
      <c r="Y160" s="12" t="s">
        <v>28</v>
      </c>
      <c r="Z160" s="12" t="s">
        <v>29</v>
      </c>
      <c r="AA160" s="12" t="s">
        <v>30</v>
      </c>
      <c r="AB160" s="12" t="s">
        <v>31</v>
      </c>
      <c r="AC160" s="39">
        <f>SSSModel!$C$3</f>
        <v>2023</v>
      </c>
      <c r="AD160" s="26">
        <f t="shared" ref="AD160:BI160" si="21">AC160+1</f>
        <v>2024</v>
      </c>
      <c r="AE160" s="26">
        <f t="shared" si="21"/>
        <v>2025</v>
      </c>
      <c r="AF160" s="26">
        <f t="shared" si="21"/>
        <v>2026</v>
      </c>
      <c r="AG160" s="26">
        <f t="shared" si="21"/>
        <v>2027</v>
      </c>
      <c r="AH160" s="26">
        <f t="shared" si="21"/>
        <v>2028</v>
      </c>
      <c r="AI160" s="26">
        <f t="shared" si="21"/>
        <v>2029</v>
      </c>
      <c r="AJ160" s="26">
        <f t="shared" si="21"/>
        <v>2030</v>
      </c>
      <c r="AK160" s="26">
        <f t="shared" si="21"/>
        <v>2031</v>
      </c>
      <c r="AL160" s="26">
        <f t="shared" si="21"/>
        <v>2032</v>
      </c>
      <c r="AM160" s="26">
        <f t="shared" si="21"/>
        <v>2033</v>
      </c>
      <c r="AN160" s="26">
        <f t="shared" si="21"/>
        <v>2034</v>
      </c>
      <c r="AO160" s="26">
        <f t="shared" si="21"/>
        <v>2035</v>
      </c>
      <c r="AP160" s="26">
        <f t="shared" si="21"/>
        <v>2036</v>
      </c>
      <c r="AQ160" s="26">
        <f t="shared" si="21"/>
        <v>2037</v>
      </c>
      <c r="AR160" s="26">
        <f t="shared" si="21"/>
        <v>2038</v>
      </c>
      <c r="AS160" s="26">
        <f t="shared" si="21"/>
        <v>2039</v>
      </c>
      <c r="AT160" s="26">
        <f t="shared" si="21"/>
        <v>2040</v>
      </c>
      <c r="AU160" s="26">
        <f t="shared" si="21"/>
        <v>2041</v>
      </c>
      <c r="AV160" s="26">
        <f t="shared" si="21"/>
        <v>2042</v>
      </c>
      <c r="AW160" s="26">
        <f t="shared" si="21"/>
        <v>2043</v>
      </c>
      <c r="AX160" s="26">
        <f t="shared" si="21"/>
        <v>2044</v>
      </c>
      <c r="AY160" s="26">
        <f t="shared" si="21"/>
        <v>2045</v>
      </c>
      <c r="AZ160" s="26">
        <f t="shared" si="21"/>
        <v>2046</v>
      </c>
      <c r="BA160" s="26">
        <f t="shared" si="21"/>
        <v>2047</v>
      </c>
      <c r="BB160" s="26">
        <f t="shared" si="21"/>
        <v>2048</v>
      </c>
      <c r="BC160" s="26">
        <f t="shared" si="21"/>
        <v>2049</v>
      </c>
      <c r="BD160" s="26">
        <f t="shared" si="21"/>
        <v>2050</v>
      </c>
      <c r="BE160" s="26">
        <f t="shared" si="21"/>
        <v>2051</v>
      </c>
      <c r="BF160" s="26">
        <f t="shared" si="21"/>
        <v>2052</v>
      </c>
      <c r="BG160" s="26">
        <f t="shared" si="21"/>
        <v>2053</v>
      </c>
      <c r="BH160" s="26">
        <f t="shared" si="21"/>
        <v>2054</v>
      </c>
      <c r="BI160" s="26">
        <f t="shared" si="21"/>
        <v>2055</v>
      </c>
      <c r="BJ160" s="26">
        <f t="shared" ref="BJ160:BZ160" si="22">BI160+1</f>
        <v>2056</v>
      </c>
      <c r="BK160" s="26">
        <f t="shared" si="22"/>
        <v>2057</v>
      </c>
      <c r="BL160" s="26">
        <f t="shared" si="22"/>
        <v>2058</v>
      </c>
      <c r="BM160" s="26">
        <f t="shared" si="22"/>
        <v>2059</v>
      </c>
      <c r="BN160" s="26">
        <f t="shared" si="22"/>
        <v>2060</v>
      </c>
      <c r="BO160" s="26">
        <f t="shared" si="22"/>
        <v>2061</v>
      </c>
      <c r="BP160" s="26">
        <f t="shared" si="22"/>
        <v>2062</v>
      </c>
      <c r="BQ160" s="26">
        <f t="shared" si="22"/>
        <v>2063</v>
      </c>
      <c r="BR160" s="26">
        <f t="shared" si="22"/>
        <v>2064</v>
      </c>
      <c r="BS160" s="26">
        <f t="shared" si="22"/>
        <v>2065</v>
      </c>
      <c r="BT160" s="26">
        <f t="shared" si="22"/>
        <v>2066</v>
      </c>
      <c r="BU160" s="26">
        <f t="shared" si="22"/>
        <v>2067</v>
      </c>
      <c r="BV160" s="26">
        <f t="shared" si="22"/>
        <v>2068</v>
      </c>
      <c r="BW160" s="26">
        <f t="shared" si="22"/>
        <v>2069</v>
      </c>
      <c r="BX160" s="26">
        <f t="shared" si="22"/>
        <v>2070</v>
      </c>
      <c r="BY160" s="26">
        <f t="shared" si="22"/>
        <v>2071</v>
      </c>
      <c r="BZ160" s="26">
        <f t="shared" si="22"/>
        <v>2072</v>
      </c>
      <c r="CA160" s="98"/>
      <c r="CB160" s="98"/>
      <c r="CC160" s="98"/>
      <c r="CD160" s="98"/>
      <c r="CE160" s="98"/>
      <c r="CF160" s="98"/>
      <c r="CG160" s="98"/>
      <c r="CH160" s="98"/>
      <c r="CI160" s="98"/>
      <c r="CJ160" s="98"/>
      <c r="CK160" s="98"/>
      <c r="CL160" s="98"/>
      <c r="CM160" s="98"/>
      <c r="CN160" s="98"/>
      <c r="CO160" s="98"/>
      <c r="CP160" s="98"/>
      <c r="CQ160" s="98"/>
      <c r="CR160" s="98"/>
      <c r="CS160" s="98"/>
      <c r="CT160" s="98"/>
      <c r="CU160" s="98"/>
      <c r="CV160" s="98"/>
      <c r="CW160" s="98"/>
      <c r="CX160" s="98"/>
      <c r="CY160" s="98"/>
      <c r="CZ160" s="98"/>
      <c r="DA160" s="98"/>
      <c r="DB160" s="98"/>
      <c r="DC160" s="98"/>
      <c r="DD160" s="98"/>
      <c r="DE160" s="98"/>
      <c r="DF160" s="98"/>
      <c r="DG160" s="98"/>
      <c r="DH160" s="98"/>
      <c r="DI160" s="98"/>
      <c r="DJ160" s="98"/>
      <c r="DK160" s="98"/>
      <c r="DL160" s="98"/>
      <c r="DM160" s="98"/>
      <c r="DN160" s="98"/>
      <c r="DO160" s="98"/>
      <c r="DP160" s="98"/>
      <c r="DQ160" s="98"/>
      <c r="DR160" s="98"/>
      <c r="DS160" s="98"/>
      <c r="DT160" s="98"/>
      <c r="DU160" s="98"/>
      <c r="DV160" s="98"/>
      <c r="DW160" s="98"/>
      <c r="DX160" s="98"/>
      <c r="DY160" s="93"/>
      <c r="DZ160" s="90"/>
      <c r="EA160" s="90"/>
      <c r="EB160" s="90"/>
      <c r="EC160" s="90"/>
      <c r="ED160" s="90"/>
      <c r="EE160" s="90"/>
    </row>
    <row r="161" spans="3:135" x14ac:dyDescent="0.35">
      <c r="C161" s="18"/>
      <c r="D161" s="27">
        <f t="shared" ref="D161:E170" si="23">D5</f>
        <v>1</v>
      </c>
      <c r="E161" s="27">
        <f t="shared" ca="1" si="23"/>
        <v>1</v>
      </c>
      <c r="G161" s="25"/>
      <c r="H161" s="25" t="str">
        <f ca="1">IF($E161=0,"",OFFSET(Resources!C$26,$E161,0))</f>
        <v>NREL</v>
      </c>
      <c r="I161" s="25" t="str">
        <f ca="1">IF($E161=0,"",OFFSET(Resources!$E$26,$E161,0))</f>
        <v>SB SCCT (220 MW)</v>
      </c>
      <c r="J161" s="16">
        <v>1</v>
      </c>
      <c r="K161" s="16" t="s">
        <v>150</v>
      </c>
      <c r="L161" s="16" t="s">
        <v>93</v>
      </c>
      <c r="M161" s="25"/>
      <c r="N161" s="1">
        <v>1</v>
      </c>
      <c r="O161" s="120">
        <f ca="1">IF($E161=0,0,OFFSET(Resources!$CV$26,$E161,0))</f>
        <v>289080</v>
      </c>
      <c r="P161" s="16" t="s">
        <v>95</v>
      </c>
      <c r="Q161" s="18">
        <f ca="1">IF($E161=0,0,OFFSET(GenAlts!$W$4,$E161,$D161-1))</f>
        <v>2032</v>
      </c>
      <c r="R161" s="1">
        <v>1</v>
      </c>
      <c r="S161">
        <f ca="1">IF($E161=0,"",OFFSET(Resources!$R$26,$E161,0))</f>
        <v>30</v>
      </c>
      <c r="T161" s="1"/>
      <c r="U161" s="123">
        <f ca="1">IF($E161=0,0,OFFSET(Resources!$N$26,$E161,0))</f>
        <v>0</v>
      </c>
      <c r="V161" s="1"/>
      <c r="W161">
        <f t="shared" ref="W161:W170" ca="1" si="24">Q161</f>
        <v>2032</v>
      </c>
      <c r="X161">
        <f>IF(T161="",0,MATCH(T161,Profiles!$A$3:$A$22,0))</f>
        <v>0</v>
      </c>
      <c r="Y161">
        <f ca="1">IF(U161=0,0,MATCH(U161,Escalation!$A$3:$A$17,0))</f>
        <v>0</v>
      </c>
      <c r="Z161">
        <f>IF(V161="",0,MATCH(V161,Profiles!$A$3:$A$22,0))</f>
        <v>0</v>
      </c>
      <c r="AA161" s="8"/>
      <c r="AB161" s="8">
        <v>0</v>
      </c>
      <c r="AC161" s="5">
        <f ca="1">IF(OR(AC$4&lt;$Q161,AC$4&gt;$Q161+IF($S161="",1000,$S161)-1),0,IF(MOD(AC$4-$Q161,IF($R161="",1000,$R161))=0,$O161,0))*IF($Y161&gt;0,(1+INDEX(Escalation!$B$3:$B$18,$Y161,0))^(AC$4-SSSModel!$C$5),1)*IF($X161=0,1,OFFSET(Profiles!$K$2,$X161,MAX(Profiles!$C$2,AC$4-$Q161)))*IF($AA161=1,(1+SSSModel!#REF!),1)</f>
        <v>0</v>
      </c>
      <c r="AD161" s="5">
        <f ca="1">IF(OR(AD$4&lt;$Q161,AD$4&gt;$Q161+IF($S161="",1000,$S161)-1),0,IF(MOD(AD$4-$Q161,IF($R161="",1000,$R161))=0,$O161,0))*IF($Y161&gt;0,(1+INDEX(Escalation!$B$3:$B$18,$Y161,0))^(AD$4-SSSModel!$C$5),1)*IF($X161=0,1,OFFSET(Profiles!$K$2,$X161,MAX(Profiles!$C$2,AD$4-$Q161)))*IF($AA161=1,(1+SSSModel!#REF!),1)</f>
        <v>0</v>
      </c>
      <c r="AE161" s="5">
        <f ca="1">IF(OR(AE$4&lt;$Q161,AE$4&gt;$Q161+IF($S161="",1000,$S161)-1),0,IF(MOD(AE$4-$Q161,IF($R161="",1000,$R161))=0,$O161,0))*IF($Y161&gt;0,(1+INDEX(Escalation!$B$3:$B$18,$Y161,0))^(AE$4-SSSModel!$C$5),1)*IF($X161=0,1,OFFSET(Profiles!$K$2,$X161,MAX(Profiles!$C$2,AE$4-$Q161)))*IF($AA161=1,(1+SSSModel!#REF!),1)</f>
        <v>0</v>
      </c>
      <c r="AF161" s="5">
        <f ca="1">IF(OR(AF$4&lt;$Q161,AF$4&gt;$Q161+IF($S161="",1000,$S161)-1),0,IF(MOD(AF$4-$Q161,IF($R161="",1000,$R161))=0,$O161,0))*IF($Y161&gt;0,(1+INDEX(Escalation!$B$3:$B$18,$Y161,0))^(AF$4-SSSModel!$C$5),1)*IF($X161=0,1,OFFSET(Profiles!$K$2,$X161,MAX(Profiles!$C$2,AF$4-$Q161)))*IF($AA161=1,(1+SSSModel!#REF!),1)</f>
        <v>0</v>
      </c>
      <c r="AG161" s="5">
        <f ca="1">IF(OR(AG$4&lt;$Q161,AG$4&gt;$Q161+IF($S161="",1000,$S161)-1),0,IF(MOD(AG$4-$Q161,IF($R161="",1000,$R161))=0,$O161,0))*IF($Y161&gt;0,(1+INDEX(Escalation!$B$3:$B$18,$Y161,0))^(AG$4-SSSModel!$C$5),1)*IF($X161=0,1,OFFSET(Profiles!$K$2,$X161,MAX(Profiles!$C$2,AG$4-$Q161)))*IF($AA161=1,(1+SSSModel!#REF!),1)</f>
        <v>0</v>
      </c>
      <c r="AH161" s="5">
        <f ca="1">IF(OR(AH$4&lt;$Q161,AH$4&gt;$Q161+IF($S161="",1000,$S161)-1),0,IF(MOD(AH$4-$Q161,IF($R161="",1000,$R161))=0,$O161,0))*IF($Y161&gt;0,(1+INDEX(Escalation!$B$3:$B$18,$Y161,0))^(AH$4-SSSModel!$C$5),1)*IF($X161=0,1,OFFSET(Profiles!$K$2,$X161,MAX(Profiles!$C$2,AH$4-$Q161)))*IF($AA161=1,(1+SSSModel!#REF!),1)</f>
        <v>0</v>
      </c>
      <c r="AI161" s="5">
        <f ca="1">IF(OR(AI$4&lt;$Q161,AI$4&gt;$Q161+IF($S161="",1000,$S161)-1),0,IF(MOD(AI$4-$Q161,IF($R161="",1000,$R161))=0,$O161,0))*IF($Y161&gt;0,(1+INDEX(Escalation!$B$3:$B$18,$Y161,0))^(AI$4-SSSModel!$C$5),1)*IF($X161=0,1,OFFSET(Profiles!$K$2,$X161,MAX(Profiles!$C$2,AI$4-$Q161)))*IF($AA161=1,(1+SSSModel!#REF!),1)</f>
        <v>0</v>
      </c>
      <c r="AJ161" s="5">
        <f ca="1">IF(OR(AJ$4&lt;$Q161,AJ$4&gt;$Q161+IF($S161="",1000,$S161)-1),0,IF(MOD(AJ$4-$Q161,IF($R161="",1000,$R161))=0,$O161,0))*IF($Y161&gt;0,(1+INDEX(Escalation!$B$3:$B$18,$Y161,0))^(AJ$4-SSSModel!$C$5),1)*IF($X161=0,1,OFFSET(Profiles!$K$2,$X161,MAX(Profiles!$C$2,AJ$4-$Q161)))*IF($AA161=1,(1+SSSModel!#REF!),1)</f>
        <v>0</v>
      </c>
      <c r="AK161" s="5">
        <f ca="1">IF(OR(AK$4&lt;$Q161,AK$4&gt;$Q161+IF($S161="",1000,$S161)-1),0,IF(MOD(AK$4-$Q161,IF($R161="",1000,$R161))=0,$O161,0))*IF($Y161&gt;0,(1+INDEX(Escalation!$B$3:$B$18,$Y161,0))^(AK$4-SSSModel!$C$5),1)*IF($X161=0,1,OFFSET(Profiles!$K$2,$X161,MAX(Profiles!$C$2,AK$4-$Q161)))*IF($AA161=1,(1+SSSModel!#REF!),1)</f>
        <v>0</v>
      </c>
      <c r="AL161" s="5">
        <f ca="1">IF(OR(AL$4&lt;$Q161,AL$4&gt;$Q161+IF($S161="",1000,$S161)-1),0,IF(MOD(AL$4-$Q161,IF($R161="",1000,$R161))=0,$O161,0))*IF($Y161&gt;0,(1+INDEX(Escalation!$B$3:$B$18,$Y161,0))^(AL$4-SSSModel!$C$5),1)*IF($X161=0,1,OFFSET(Profiles!$K$2,$X161,MAX(Profiles!$C$2,AL$4-$Q161)))*IF($AA161=1,(1+SSSModel!#REF!),1)</f>
        <v>289080</v>
      </c>
      <c r="AM161" s="5">
        <f ca="1">IF(OR(AM$4&lt;$Q161,AM$4&gt;$Q161+IF($S161="",1000,$S161)-1),0,IF(MOD(AM$4-$Q161,IF($R161="",1000,$R161))=0,$O161,0))*IF($Y161&gt;0,(1+INDEX(Escalation!$B$3:$B$18,$Y161,0))^(AM$4-SSSModel!$C$5),1)*IF($X161=0,1,OFFSET(Profiles!$K$2,$X161,MAX(Profiles!$C$2,AM$4-$Q161)))*IF($AA161=1,(1+SSSModel!#REF!),1)</f>
        <v>289080</v>
      </c>
      <c r="AN161" s="5">
        <f ca="1">IF(OR(AN$4&lt;$Q161,AN$4&gt;$Q161+IF($S161="",1000,$S161)-1),0,IF(MOD(AN$4-$Q161,IF($R161="",1000,$R161))=0,$O161,0))*IF($Y161&gt;0,(1+INDEX(Escalation!$B$3:$B$18,$Y161,0))^(AN$4-SSSModel!$C$5),1)*IF($X161=0,1,OFFSET(Profiles!$K$2,$X161,MAX(Profiles!$C$2,AN$4-$Q161)))*IF($AA161=1,(1+SSSModel!#REF!),1)</f>
        <v>289080</v>
      </c>
      <c r="AO161" s="5">
        <f ca="1">IF(OR(AO$4&lt;$Q161,AO$4&gt;$Q161+IF($S161="",1000,$S161)-1),0,IF(MOD(AO$4-$Q161,IF($R161="",1000,$R161))=0,$O161,0))*IF($Y161&gt;0,(1+INDEX(Escalation!$B$3:$B$18,$Y161,0))^(AO$4-SSSModel!$C$5),1)*IF($X161=0,1,OFFSET(Profiles!$K$2,$X161,MAX(Profiles!$C$2,AO$4-$Q161)))*IF($AA161=1,(1+SSSModel!#REF!),1)</f>
        <v>289080</v>
      </c>
      <c r="AP161" s="5">
        <f ca="1">IF(OR(AP$4&lt;$Q161,AP$4&gt;$Q161+IF($S161="",1000,$S161)-1),0,IF(MOD(AP$4-$Q161,IF($R161="",1000,$R161))=0,$O161,0))*IF($Y161&gt;0,(1+INDEX(Escalation!$B$3:$B$18,$Y161,0))^(AP$4-SSSModel!$C$5),1)*IF($X161=0,1,OFFSET(Profiles!$K$2,$X161,MAX(Profiles!$C$2,AP$4-$Q161)))*IF($AA161=1,(1+SSSModel!#REF!),1)</f>
        <v>289080</v>
      </c>
      <c r="AQ161" s="5">
        <f ca="1">IF(OR(AQ$4&lt;$Q161,AQ$4&gt;$Q161+IF($S161="",1000,$S161)-1),0,IF(MOD(AQ$4-$Q161,IF($R161="",1000,$R161))=0,$O161,0))*IF($Y161&gt;0,(1+INDEX(Escalation!$B$3:$B$18,$Y161,0))^(AQ$4-SSSModel!$C$5),1)*IF($X161=0,1,OFFSET(Profiles!$K$2,$X161,MAX(Profiles!$C$2,AQ$4-$Q161)))*IF($AA161=1,(1+SSSModel!#REF!),1)</f>
        <v>289080</v>
      </c>
      <c r="AR161" s="5">
        <f ca="1">IF(OR(AR$4&lt;$Q161,AR$4&gt;$Q161+IF($S161="",1000,$S161)-1),0,IF(MOD(AR$4-$Q161,IF($R161="",1000,$R161))=0,$O161,0))*IF($Y161&gt;0,(1+INDEX(Escalation!$B$3:$B$18,$Y161,0))^(AR$4-SSSModel!$C$5),1)*IF($X161=0,1,OFFSET(Profiles!$K$2,$X161,MAX(Profiles!$C$2,AR$4-$Q161)))*IF($AA161=1,(1+SSSModel!#REF!),1)</f>
        <v>289080</v>
      </c>
      <c r="AS161" s="5">
        <f ca="1">IF(OR(AS$4&lt;$Q161,AS$4&gt;$Q161+IF($S161="",1000,$S161)-1),0,IF(MOD(AS$4-$Q161,IF($R161="",1000,$R161))=0,$O161,0))*IF($Y161&gt;0,(1+INDEX(Escalation!$B$3:$B$18,$Y161,0))^(AS$4-SSSModel!$C$5),1)*IF($X161=0,1,OFFSET(Profiles!$K$2,$X161,MAX(Profiles!$C$2,AS$4-$Q161)))*IF($AA161=1,(1+SSSModel!#REF!),1)</f>
        <v>289080</v>
      </c>
      <c r="AT161" s="5">
        <f ca="1">IF(OR(AT$4&lt;$Q161,AT$4&gt;$Q161+IF($S161="",1000,$S161)-1),0,IF(MOD(AT$4-$Q161,IF($R161="",1000,$R161))=0,$O161,0))*IF($Y161&gt;0,(1+INDEX(Escalation!$B$3:$B$18,$Y161,0))^(AT$4-SSSModel!$C$5),1)*IF($X161=0,1,OFFSET(Profiles!$K$2,$X161,MAX(Profiles!$C$2,AT$4-$Q161)))*IF($AA161=1,(1+SSSModel!#REF!),1)</f>
        <v>289080</v>
      </c>
      <c r="AU161" s="5">
        <f ca="1">IF(OR(AU$4&lt;$Q161,AU$4&gt;$Q161+IF($S161="",1000,$S161)-1),0,IF(MOD(AU$4-$Q161,IF($R161="",1000,$R161))=0,$O161,0))*IF($Y161&gt;0,(1+INDEX(Escalation!$B$3:$B$18,$Y161,0))^(AU$4-SSSModel!$C$5),1)*IF($X161=0,1,OFFSET(Profiles!$K$2,$X161,MAX(Profiles!$C$2,AU$4-$Q161)))*IF($AA161=1,(1+SSSModel!#REF!),1)</f>
        <v>289080</v>
      </c>
      <c r="AV161" s="5">
        <f ca="1">IF(OR(AV$4&lt;$Q161,AV$4&gt;$Q161+IF($S161="",1000,$S161)-1),0,IF(MOD(AV$4-$Q161,IF($R161="",1000,$R161))=0,$O161,0))*IF($Y161&gt;0,(1+INDEX(Escalation!$B$3:$B$18,$Y161,0))^(AV$4-SSSModel!$C$5),1)*IF($X161=0,1,OFFSET(Profiles!$K$2,$X161,MAX(Profiles!$C$2,AV$4-$Q161)))*IF($AA161=1,(1+SSSModel!#REF!),1)</f>
        <v>289080</v>
      </c>
      <c r="AW161" s="5">
        <f ca="1">IF(OR(AW$4&lt;$Q161,AW$4&gt;$Q161+IF($S161="",1000,$S161)-1),0,IF(MOD(AW$4-$Q161,IF($R161="",1000,$R161))=0,$O161,0))*IF($Y161&gt;0,(1+INDEX(Escalation!$B$3:$B$18,$Y161,0))^(AW$4-SSSModel!$C$5),1)*IF($X161=0,1,OFFSET(Profiles!$K$2,$X161,MAX(Profiles!$C$2,AW$4-$Q161)))*IF($AA161=1,(1+SSSModel!#REF!),1)</f>
        <v>289080</v>
      </c>
      <c r="AX161" s="5">
        <f ca="1">IF(OR(AX$4&lt;$Q161,AX$4&gt;$Q161+IF($S161="",1000,$S161)-1),0,IF(MOD(AX$4-$Q161,IF($R161="",1000,$R161))=0,$O161,0))*IF($Y161&gt;0,(1+INDEX(Escalation!$B$3:$B$18,$Y161,0))^(AX$4-SSSModel!$C$5),1)*IF($X161=0,1,OFFSET(Profiles!$K$2,$X161,MAX(Profiles!$C$2,AX$4-$Q161)))*IF($AA161=1,(1+SSSModel!#REF!),1)</f>
        <v>289080</v>
      </c>
      <c r="AY161" s="5">
        <f ca="1">IF(OR(AY$4&lt;$Q161,AY$4&gt;$Q161+IF($S161="",1000,$S161)-1),0,IF(MOD(AY$4-$Q161,IF($R161="",1000,$R161))=0,$O161,0))*IF($Y161&gt;0,(1+INDEX(Escalation!$B$3:$B$18,$Y161,0))^(AY$4-SSSModel!$C$5),1)*IF($X161=0,1,OFFSET(Profiles!$K$2,$X161,MAX(Profiles!$C$2,AY$4-$Q161)))*IF($AA161=1,(1+SSSModel!#REF!),1)</f>
        <v>289080</v>
      </c>
      <c r="AZ161" s="5">
        <f ca="1">IF(OR(AZ$4&lt;$Q161,AZ$4&gt;$Q161+IF($S161="",1000,$S161)-1),0,IF(MOD(AZ$4-$Q161,IF($R161="",1000,$R161))=0,$O161,0))*IF($Y161&gt;0,(1+INDEX(Escalation!$B$3:$B$18,$Y161,0))^(AZ$4-SSSModel!$C$5),1)*IF($X161=0,1,OFFSET(Profiles!$K$2,$X161,MAX(Profiles!$C$2,AZ$4-$Q161)))*IF($AA161=1,(1+SSSModel!#REF!),1)</f>
        <v>289080</v>
      </c>
      <c r="BA161" s="5">
        <f ca="1">IF(OR(BA$4&lt;$Q161,BA$4&gt;$Q161+IF($S161="",1000,$S161)-1),0,IF(MOD(BA$4-$Q161,IF($R161="",1000,$R161))=0,$O161,0))*IF($Y161&gt;0,(1+INDEX(Escalation!$B$3:$B$18,$Y161,0))^(BA$4-SSSModel!$C$5),1)*IF($X161=0,1,OFFSET(Profiles!$K$2,$X161,MAX(Profiles!$C$2,BA$4-$Q161)))*IF($AA161=1,(1+SSSModel!#REF!),1)</f>
        <v>289080</v>
      </c>
      <c r="BB161" s="5">
        <f ca="1">IF(OR(BB$4&lt;$Q161,BB$4&gt;$Q161+IF($S161="",1000,$S161)-1),0,IF(MOD(BB$4-$Q161,IF($R161="",1000,$R161))=0,$O161,0))*IF($Y161&gt;0,(1+INDEX(Escalation!$B$3:$B$18,$Y161,0))^(BB$4-SSSModel!$C$5),1)*IF($X161=0,1,OFFSET(Profiles!$K$2,$X161,MAX(Profiles!$C$2,BB$4-$Q161)))*IF($AA161=1,(1+SSSModel!#REF!),1)</f>
        <v>289080</v>
      </c>
      <c r="BC161" s="5">
        <f ca="1">IF(OR(BC$4&lt;$Q161,BC$4&gt;$Q161+IF($S161="",1000,$S161)-1),0,IF(MOD(BC$4-$Q161,IF($R161="",1000,$R161))=0,$O161,0))*IF($Y161&gt;0,(1+INDEX(Escalation!$B$3:$B$18,$Y161,0))^(BC$4-SSSModel!$C$5),1)*IF($X161=0,1,OFFSET(Profiles!$K$2,$X161,MAX(Profiles!$C$2,BC$4-$Q161)))*IF($AA161=1,(1+SSSModel!#REF!),1)</f>
        <v>289080</v>
      </c>
      <c r="BD161" s="5">
        <f ca="1">IF(OR(BD$4&lt;$Q161,BD$4&gt;$Q161+IF($S161="",1000,$S161)-1),0,IF(MOD(BD$4-$Q161,IF($R161="",1000,$R161))=0,$O161,0))*IF($Y161&gt;0,(1+INDEX(Escalation!$B$3:$B$18,$Y161,0))^(BD$4-SSSModel!$C$5),1)*IF($X161=0,1,OFFSET(Profiles!$K$2,$X161,MAX(Profiles!$C$2,BD$4-$Q161)))*IF($AA161=1,(1+SSSModel!#REF!),1)</f>
        <v>289080</v>
      </c>
      <c r="BE161" s="5">
        <f ca="1">IF(OR(BE$4&lt;$Q161,BE$4&gt;$Q161+IF($S161="",1000,$S161)-1),0,IF(MOD(BE$4-$Q161,IF($R161="",1000,$R161))=0,$O161,0))*IF($Y161&gt;0,(1+INDEX(Escalation!$B$3:$B$18,$Y161,0))^(BE$4-SSSModel!$C$5),1)*IF($X161=0,1,OFFSET(Profiles!$K$2,$X161,MAX(Profiles!$C$2,BE$4-$Q161)))*IF($AA161=1,(1+SSSModel!#REF!),1)</f>
        <v>289080</v>
      </c>
      <c r="BF161" s="5">
        <f ca="1">IF(OR(BF$4&lt;$Q161,BF$4&gt;$Q161+IF($S161="",1000,$S161)-1),0,IF(MOD(BF$4-$Q161,IF($R161="",1000,$R161))=0,$O161,0))*IF($Y161&gt;0,(1+INDEX(Escalation!$B$3:$B$18,$Y161,0))^(BF$4-SSSModel!$C$5),1)*IF($X161=0,1,OFFSET(Profiles!$K$2,$X161,MAX(Profiles!$C$2,BF$4-$Q161)))*IF($AA161=1,(1+SSSModel!#REF!),1)</f>
        <v>289080</v>
      </c>
      <c r="BG161" s="5">
        <f ca="1">IF(OR(BG$4&lt;$Q161,BG$4&gt;$Q161+IF($S161="",1000,$S161)-1),0,IF(MOD(BG$4-$Q161,IF($R161="",1000,$R161))=0,$O161,0))*IF($Y161&gt;0,(1+INDEX(Escalation!$B$3:$B$18,$Y161,0))^(BG$4-SSSModel!$C$5),1)*IF($X161=0,1,OFFSET(Profiles!$K$2,$X161,MAX(Profiles!$C$2,BG$4-$Q161)))*IF($AA161=1,(1+SSSModel!#REF!),1)</f>
        <v>289080</v>
      </c>
      <c r="BH161" s="5">
        <f ca="1">IF(OR(BH$4&lt;$Q161,BH$4&gt;$Q161+IF($S161="",1000,$S161)-1),0,IF(MOD(BH$4-$Q161,IF($R161="",1000,$R161))=0,$O161,0))*IF($Y161&gt;0,(1+INDEX(Escalation!$B$3:$B$18,$Y161,0))^(BH$4-SSSModel!$C$5),1)*IF($X161=0,1,OFFSET(Profiles!$K$2,$X161,MAX(Profiles!$C$2,BH$4-$Q161)))*IF($AA161=1,(1+SSSModel!#REF!),1)</f>
        <v>289080</v>
      </c>
      <c r="BI161" s="5">
        <f ca="1">IF(OR(BI$4&lt;$Q161,BI$4&gt;$Q161+IF($S161="",1000,$S161)-1),0,IF(MOD(BI$4-$Q161,IF($R161="",1000,$R161))=0,$O161,0))*IF($Y161&gt;0,(1+INDEX(Escalation!$B$3:$B$18,$Y161,0))^(BI$4-SSSModel!$C$5),1)*IF($X161=0,1,OFFSET(Profiles!$K$2,$X161,MAX(Profiles!$C$2,BI$4-$Q161)))*IF($AA161=1,(1+SSSModel!#REF!),1)</f>
        <v>289080</v>
      </c>
      <c r="BJ161" s="5">
        <f ca="1">IF(OR(BJ$4&lt;$Q161,BJ$4&gt;$Q161+IF($S161="",1000,$S161)-1),0,IF(MOD(BJ$4-$Q161,IF($R161="",1000,$R161))=0,$O161,0))*IF($Y161&gt;0,(1+INDEX(Escalation!$B$3:$B$18,$Y161,0))^(BJ$4-SSSModel!$C$5),1)*IF($X161=0,1,OFFSET(Profiles!$K$2,$X161,MAX(Profiles!$C$2,BJ$4-$Q161)))*IF($AA161=1,(1+SSSModel!#REF!),1)</f>
        <v>289080</v>
      </c>
      <c r="BK161" s="5">
        <f ca="1">IF(OR(BK$4&lt;$Q161,BK$4&gt;$Q161+IF($S161="",1000,$S161)-1),0,IF(MOD(BK$4-$Q161,IF($R161="",1000,$R161))=0,$O161,0))*IF($Y161&gt;0,(1+INDEX(Escalation!$B$3:$B$18,$Y161,0))^(BK$4-SSSModel!$C$5),1)*IF($X161=0,1,OFFSET(Profiles!$K$2,$X161,MAX(Profiles!$C$2,BK$4-$Q161)))*IF($AA161=1,(1+SSSModel!#REF!),1)</f>
        <v>289080</v>
      </c>
      <c r="BL161" s="5">
        <f ca="1">IF(OR(BL$4&lt;$Q161,BL$4&gt;$Q161+IF($S161="",1000,$S161)-1),0,IF(MOD(BL$4-$Q161,IF($R161="",1000,$R161))=0,$O161,0))*IF($Y161&gt;0,(1+INDEX(Escalation!$B$3:$B$18,$Y161,0))^(BL$4-SSSModel!$C$5),1)*IF($X161=0,1,OFFSET(Profiles!$K$2,$X161,MAX(Profiles!$C$2,BL$4-$Q161)))*IF($AA161=1,(1+SSSModel!#REF!),1)</f>
        <v>289080</v>
      </c>
      <c r="BM161" s="5">
        <f ca="1">IF(OR(BM$4&lt;$Q161,BM$4&gt;$Q161+IF($S161="",1000,$S161)-1),0,IF(MOD(BM$4-$Q161,IF($R161="",1000,$R161))=0,$O161,0))*IF($Y161&gt;0,(1+INDEX(Escalation!$B$3:$B$18,$Y161,0))^(BM$4-SSSModel!$C$5),1)*IF($X161=0,1,OFFSET(Profiles!$K$2,$X161,MAX(Profiles!$C$2,BM$4-$Q161)))*IF($AA161=1,(1+SSSModel!#REF!),1)</f>
        <v>289080</v>
      </c>
      <c r="BN161" s="5">
        <f ca="1">IF(OR(BN$4&lt;$Q161,BN$4&gt;$Q161+IF($S161="",1000,$S161)-1),0,IF(MOD(BN$4-$Q161,IF($R161="",1000,$R161))=0,$O161,0))*IF($Y161&gt;0,(1+INDEX(Escalation!$B$3:$B$18,$Y161,0))^(BN$4-SSSModel!$C$5),1)*IF($X161=0,1,OFFSET(Profiles!$K$2,$X161,MAX(Profiles!$C$2,BN$4-$Q161)))*IF($AA161=1,(1+SSSModel!#REF!),1)</f>
        <v>289080</v>
      </c>
      <c r="BO161" s="5">
        <f ca="1">IF(OR(BO$4&lt;$Q161,BO$4&gt;$Q161+IF($S161="",1000,$S161)-1),0,IF(MOD(BO$4-$Q161,IF($R161="",1000,$R161))=0,$O161,0))*IF($Y161&gt;0,(1+INDEX(Escalation!$B$3:$B$18,$Y161,0))^(BO$4-SSSModel!$C$5),1)*IF($X161=0,1,OFFSET(Profiles!$K$2,$X161,MAX(Profiles!$C$2,BO$4-$Q161)))*IF($AA161=1,(1+SSSModel!#REF!),1)</f>
        <v>289080</v>
      </c>
      <c r="BP161" s="5">
        <f ca="1">IF(OR(BP$4&lt;$Q161,BP$4&gt;$Q161+IF($S161="",1000,$S161)-1),0,IF(MOD(BP$4-$Q161,IF($R161="",1000,$R161))=0,$O161,0))*IF($Y161&gt;0,(1+INDEX(Escalation!$B$3:$B$18,$Y161,0))^(BP$4-SSSModel!$C$5),1)*IF($X161=0,1,OFFSET(Profiles!$K$2,$X161,MAX(Profiles!$C$2,BP$4-$Q161)))*IF($AA161=1,(1+SSSModel!#REF!),1)</f>
        <v>0</v>
      </c>
      <c r="BQ161" s="5">
        <f ca="1">IF(OR(BQ$4&lt;$Q161,BQ$4&gt;$Q161+IF($S161="",1000,$S161)-1),0,IF(MOD(BQ$4-$Q161,IF($R161="",1000,$R161))=0,$O161,0))*IF($Y161&gt;0,(1+INDEX(Escalation!$B$3:$B$18,$Y161,0))^(BQ$4-SSSModel!$C$5),1)*IF($X161=0,1,OFFSET(Profiles!$K$2,$X161,MAX(Profiles!$C$2,BQ$4-$Q161)))*IF($AA161=1,(1+SSSModel!#REF!),1)</f>
        <v>0</v>
      </c>
      <c r="BR161" s="5">
        <f ca="1">IF(OR(BR$4&lt;$Q161,BR$4&gt;$Q161+IF($S161="",1000,$S161)-1),0,IF(MOD(BR$4-$Q161,IF($R161="",1000,$R161))=0,$O161,0))*IF($Y161&gt;0,(1+INDEX(Escalation!$B$3:$B$18,$Y161,0))^(BR$4-SSSModel!$C$5),1)*IF($X161=0,1,OFFSET(Profiles!$K$2,$X161,MAX(Profiles!$C$2,BR$4-$Q161)))*IF($AA161=1,(1+SSSModel!#REF!),1)</f>
        <v>0</v>
      </c>
      <c r="BS161" s="5">
        <f ca="1">IF(OR(BS$4&lt;$Q161,BS$4&gt;$Q161+IF($S161="",1000,$S161)-1),0,IF(MOD(BS$4-$Q161,IF($R161="",1000,$R161))=0,$O161,0))*IF($Y161&gt;0,(1+INDEX(Escalation!$B$3:$B$18,$Y161,0))^(BS$4-SSSModel!$C$5),1)*IF($X161=0,1,OFFSET(Profiles!$K$2,$X161,MAX(Profiles!$C$2,BS$4-$Q161)))*IF($AA161=1,(1+SSSModel!#REF!),1)</f>
        <v>0</v>
      </c>
      <c r="BT161" s="5">
        <f ca="1">IF(OR(BT$4&lt;$Q161,BT$4&gt;$Q161+IF($S161="",1000,$S161)-1),0,IF(MOD(BT$4-$Q161,IF($R161="",1000,$R161))=0,$O161,0))*IF($Y161&gt;0,(1+INDEX(Escalation!$B$3:$B$18,$Y161,0))^(BT$4-SSSModel!$C$5),1)*IF($X161=0,1,OFFSET(Profiles!$K$2,$X161,MAX(Profiles!$C$2,BT$4-$Q161)))*IF($AA161=1,(1+SSSModel!#REF!),1)</f>
        <v>0</v>
      </c>
      <c r="BU161" s="5">
        <f ca="1">IF(OR(BU$4&lt;$Q161,BU$4&gt;$Q161+IF($S161="",1000,$S161)-1),0,IF(MOD(BU$4-$Q161,IF($R161="",1000,$R161))=0,$O161,0))*IF($Y161&gt;0,(1+INDEX(Escalation!$B$3:$B$18,$Y161,0))^(BU$4-SSSModel!$C$5),1)*IF($X161=0,1,OFFSET(Profiles!$K$2,$X161,MAX(Profiles!$C$2,BU$4-$Q161)))*IF($AA161=1,(1+SSSModel!#REF!),1)</f>
        <v>0</v>
      </c>
      <c r="BV161" s="5">
        <f ca="1">IF(OR(BV$4&lt;$Q161,BV$4&gt;$Q161+IF($S161="",1000,$S161)-1),0,IF(MOD(BV$4-$Q161,IF($R161="",1000,$R161))=0,$O161,0))*IF($Y161&gt;0,(1+INDEX(Escalation!$B$3:$B$18,$Y161,0))^(BV$4-SSSModel!$C$5),1)*IF($X161=0,1,OFFSET(Profiles!$K$2,$X161,MAX(Profiles!$C$2,BV$4-$Q161)))*IF($AA161=1,(1+SSSModel!#REF!),1)</f>
        <v>0</v>
      </c>
      <c r="BW161" s="5">
        <f ca="1">IF(OR(BW$4&lt;$Q161,BW$4&gt;$Q161+IF($S161="",1000,$S161)-1),0,IF(MOD(BW$4-$Q161,IF($R161="",1000,$R161))=0,$O161,0))*IF($Y161&gt;0,(1+INDEX(Escalation!$B$3:$B$18,$Y161,0))^(BW$4-SSSModel!$C$5),1)*IF($X161=0,1,OFFSET(Profiles!$K$2,$X161,MAX(Profiles!$C$2,BW$4-$Q161)))*IF($AA161=1,(1+SSSModel!#REF!),1)</f>
        <v>0</v>
      </c>
      <c r="BX161" s="5">
        <f ca="1">IF(OR(BX$4&lt;$Q161,BX$4&gt;$Q161+IF($S161="",1000,$S161)-1),0,IF(MOD(BX$4-$Q161,IF($R161="",1000,$R161))=0,$O161,0))*IF($Y161&gt;0,(1+INDEX(Escalation!$B$3:$B$18,$Y161,0))^(BX$4-SSSModel!$C$5),1)*IF($X161=0,1,OFFSET(Profiles!$K$2,$X161,MAX(Profiles!$C$2,BX$4-$Q161)))*IF($AA161=1,(1+SSSModel!#REF!),1)</f>
        <v>0</v>
      </c>
      <c r="BY161" s="5">
        <f ca="1">IF(OR(BY$4&lt;$Q161,BY$4&gt;$Q161+IF($S161="",1000,$S161)-1),0,IF(MOD(BY$4-$Q161,IF($R161="",1000,$R161))=0,$O161,0))*IF($Y161&gt;0,(1+INDEX(Escalation!$B$3:$B$18,$Y161,0))^(BY$4-SSSModel!$C$5),1)*IF($X161=0,1,OFFSET(Profiles!$K$2,$X161,MAX(Profiles!$C$2,BY$4-$Q161)))*IF($AA161=1,(1+SSSModel!#REF!),1)</f>
        <v>0</v>
      </c>
      <c r="BZ161" s="5">
        <f ca="1">IF(OR(BZ$4&lt;$Q161,BZ$4&gt;$Q161+IF($S161="",1000,$S161)-1),0,IF(MOD(BZ$4-$Q161,IF($R161="",1000,$R161))=0,$O161,0))*IF($Y161&gt;0,(1+INDEX(Escalation!$B$3:$B$18,$Y161,0))^(BZ$4-SSSModel!$C$5),1)*IF($X161=0,1,OFFSET(Profiles!$K$2,$X161,MAX(Profiles!$C$2,BZ$4-$Q161)))*IF($AA161=1,(1+SSSModel!#REF!),1)</f>
        <v>0</v>
      </c>
      <c r="CA161" s="93"/>
      <c r="CB161" s="93"/>
      <c r="CC161" s="93"/>
      <c r="CD161" s="93"/>
      <c r="CE161" s="93"/>
      <c r="CF161" s="93"/>
      <c r="CG161" s="93"/>
      <c r="CH161" s="93"/>
      <c r="CI161" s="93"/>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93"/>
      <c r="DY161" s="94"/>
      <c r="DZ161" s="95"/>
      <c r="EA161" s="96"/>
      <c r="EB161" s="97"/>
      <c r="EC161" s="97"/>
      <c r="ED161" s="90"/>
      <c r="EE161" s="90"/>
    </row>
    <row r="162" spans="3:135" x14ac:dyDescent="0.35">
      <c r="C162" s="18"/>
      <c r="D162" s="27">
        <f t="shared" si="23"/>
        <v>2</v>
      </c>
      <c r="E162" s="27">
        <f t="shared" ca="1" si="23"/>
        <v>0</v>
      </c>
      <c r="G162" s="25"/>
      <c r="H162" s="25" t="str">
        <f ca="1">IF($E162=0,"",OFFSET(Resources!C$26,$E162,0))</f>
        <v/>
      </c>
      <c r="I162" s="25" t="str">
        <f ca="1">IF($E162=0,"",OFFSET(Resources!$E$26,$E162,0))</f>
        <v/>
      </c>
      <c r="J162" s="16">
        <v>1</v>
      </c>
      <c r="K162" s="16" t="s">
        <v>150</v>
      </c>
      <c r="L162" s="16" t="s">
        <v>93</v>
      </c>
      <c r="M162" s="25"/>
      <c r="N162" s="1">
        <v>1</v>
      </c>
      <c r="O162" s="120">
        <f ca="1">IF($E162=0,0,OFFSET(Resources!$CV$26,$E162,0))</f>
        <v>0</v>
      </c>
      <c r="P162" s="16" t="s">
        <v>95</v>
      </c>
      <c r="Q162" s="18">
        <f ca="1">IF($E162=0,0,OFFSET(GenAlts!$W$4,$E162,$D162-1))</f>
        <v>0</v>
      </c>
      <c r="R162" s="1">
        <v>1</v>
      </c>
      <c r="S162" t="str">
        <f ca="1">IF($E162=0,"",OFFSET(Resources!$R$26,$E162,0))</f>
        <v/>
      </c>
      <c r="T162" s="1"/>
      <c r="U162" s="123">
        <f ca="1">IF($E162=0,0,OFFSET(Resources!$N$26,$E162,0))</f>
        <v>0</v>
      </c>
      <c r="V162" s="1"/>
      <c r="W162">
        <f t="shared" ca="1" si="24"/>
        <v>0</v>
      </c>
      <c r="X162">
        <f>IF(T162="",0,MATCH(T162,Profiles!$A$3:$A$22,0))</f>
        <v>0</v>
      </c>
      <c r="Y162">
        <f ca="1">IF(U162=0,0,MATCH(U162,Escalation!$A$3:$A$17,0))</f>
        <v>0</v>
      </c>
      <c r="Z162">
        <f>IF(V162="",0,MATCH(V162,Profiles!$A$3:$A$22,0))</f>
        <v>0</v>
      </c>
      <c r="AA162" s="8"/>
      <c r="AB162" s="8">
        <v>0</v>
      </c>
      <c r="AC162" s="5">
        <f ca="1">IF(OR(AC$4&lt;$Q162,AC$4&gt;$Q162+IF($S162="",1000,$S162)-1),0,IF(MOD(AC$4-$Q162,IF($R162="",1000,$R162))=0,$O162,0))*IF($Y162&gt;0,(1+INDEX(Escalation!$B$3:$B$18,$Y162,0))^(AC$4-SSSModel!$C$5),1)*IF($X162=0,1,OFFSET(Profiles!$K$2,$X162,MAX(Profiles!$C$2,AC$4-$Q162)))*IF($AA162=1,(1+SSSModel!#REF!),1)</f>
        <v>0</v>
      </c>
      <c r="AD162" s="5">
        <f ca="1">IF(OR(AD$4&lt;$Q162,AD$4&gt;$Q162+IF($S162="",1000,$S162)-1),0,IF(MOD(AD$4-$Q162,IF($R162="",1000,$R162))=0,$O162,0))*IF($Y162&gt;0,(1+INDEX(Escalation!$B$3:$B$18,$Y162,0))^(AD$4-SSSModel!$C$5),1)*IF($X162=0,1,OFFSET(Profiles!$K$2,$X162,MAX(Profiles!$C$2,AD$4-$Q162)))*IF($AA162=1,(1+SSSModel!#REF!),1)</f>
        <v>0</v>
      </c>
      <c r="AE162" s="5">
        <f ca="1">IF(OR(AE$4&lt;$Q162,AE$4&gt;$Q162+IF($S162="",1000,$S162)-1),0,IF(MOD(AE$4-$Q162,IF($R162="",1000,$R162))=0,$O162,0))*IF($Y162&gt;0,(1+INDEX(Escalation!$B$3:$B$18,$Y162,0))^(AE$4-SSSModel!$C$5),1)*IF($X162=0,1,OFFSET(Profiles!$K$2,$X162,MAX(Profiles!$C$2,AE$4-$Q162)))*IF($AA162=1,(1+SSSModel!#REF!),1)</f>
        <v>0</v>
      </c>
      <c r="AF162" s="5">
        <f ca="1">IF(OR(AF$4&lt;$Q162,AF$4&gt;$Q162+IF($S162="",1000,$S162)-1),0,IF(MOD(AF$4-$Q162,IF($R162="",1000,$R162))=0,$O162,0))*IF($Y162&gt;0,(1+INDEX(Escalation!$B$3:$B$18,$Y162,0))^(AF$4-SSSModel!$C$5),1)*IF($X162=0,1,OFFSET(Profiles!$K$2,$X162,MAX(Profiles!$C$2,AF$4-$Q162)))*IF($AA162=1,(1+SSSModel!#REF!),1)</f>
        <v>0</v>
      </c>
      <c r="AG162" s="5">
        <f ca="1">IF(OR(AG$4&lt;$Q162,AG$4&gt;$Q162+IF($S162="",1000,$S162)-1),0,IF(MOD(AG$4-$Q162,IF($R162="",1000,$R162))=0,$O162,0))*IF($Y162&gt;0,(1+INDEX(Escalation!$B$3:$B$18,$Y162,0))^(AG$4-SSSModel!$C$5),1)*IF($X162=0,1,OFFSET(Profiles!$K$2,$X162,MAX(Profiles!$C$2,AG$4-$Q162)))*IF($AA162=1,(1+SSSModel!#REF!),1)</f>
        <v>0</v>
      </c>
      <c r="AH162" s="5">
        <f ca="1">IF(OR(AH$4&lt;$Q162,AH$4&gt;$Q162+IF($S162="",1000,$S162)-1),0,IF(MOD(AH$4-$Q162,IF($R162="",1000,$R162))=0,$O162,0))*IF($Y162&gt;0,(1+INDEX(Escalation!$B$3:$B$18,$Y162,0))^(AH$4-SSSModel!$C$5),1)*IF($X162=0,1,OFFSET(Profiles!$K$2,$X162,MAX(Profiles!$C$2,AH$4-$Q162)))*IF($AA162=1,(1+SSSModel!#REF!),1)</f>
        <v>0</v>
      </c>
      <c r="AI162" s="5">
        <f ca="1">IF(OR(AI$4&lt;$Q162,AI$4&gt;$Q162+IF($S162="",1000,$S162)-1),0,IF(MOD(AI$4-$Q162,IF($R162="",1000,$R162))=0,$O162,0))*IF($Y162&gt;0,(1+INDEX(Escalation!$B$3:$B$18,$Y162,0))^(AI$4-SSSModel!$C$5),1)*IF($X162=0,1,OFFSET(Profiles!$K$2,$X162,MAX(Profiles!$C$2,AI$4-$Q162)))*IF($AA162=1,(1+SSSModel!#REF!),1)</f>
        <v>0</v>
      </c>
      <c r="AJ162" s="5">
        <f ca="1">IF(OR(AJ$4&lt;$Q162,AJ$4&gt;$Q162+IF($S162="",1000,$S162)-1),0,IF(MOD(AJ$4-$Q162,IF($R162="",1000,$R162))=0,$O162,0))*IF($Y162&gt;0,(1+INDEX(Escalation!$B$3:$B$18,$Y162,0))^(AJ$4-SSSModel!$C$5),1)*IF($X162=0,1,OFFSET(Profiles!$K$2,$X162,MAX(Profiles!$C$2,AJ$4-$Q162)))*IF($AA162=1,(1+SSSModel!#REF!),1)</f>
        <v>0</v>
      </c>
      <c r="AK162" s="5">
        <f ca="1">IF(OR(AK$4&lt;$Q162,AK$4&gt;$Q162+IF($S162="",1000,$S162)-1),0,IF(MOD(AK$4-$Q162,IF($R162="",1000,$R162))=0,$O162,0))*IF($Y162&gt;0,(1+INDEX(Escalation!$B$3:$B$18,$Y162,0))^(AK$4-SSSModel!$C$5),1)*IF($X162=0,1,OFFSET(Profiles!$K$2,$X162,MAX(Profiles!$C$2,AK$4-$Q162)))*IF($AA162=1,(1+SSSModel!#REF!),1)</f>
        <v>0</v>
      </c>
      <c r="AL162" s="5">
        <f ca="1">IF(OR(AL$4&lt;$Q162,AL$4&gt;$Q162+IF($S162="",1000,$S162)-1),0,IF(MOD(AL$4-$Q162,IF($R162="",1000,$R162))=0,$O162,0))*IF($Y162&gt;0,(1+INDEX(Escalation!$B$3:$B$18,$Y162,0))^(AL$4-SSSModel!$C$5),1)*IF($X162=0,1,OFFSET(Profiles!$K$2,$X162,MAX(Profiles!$C$2,AL$4-$Q162)))*IF($AA162=1,(1+SSSModel!#REF!),1)</f>
        <v>0</v>
      </c>
      <c r="AM162" s="5">
        <f ca="1">IF(OR(AM$4&lt;$Q162,AM$4&gt;$Q162+IF($S162="",1000,$S162)-1),0,IF(MOD(AM$4-$Q162,IF($R162="",1000,$R162))=0,$O162,0))*IF($Y162&gt;0,(1+INDEX(Escalation!$B$3:$B$18,$Y162,0))^(AM$4-SSSModel!$C$5),1)*IF($X162=0,1,OFFSET(Profiles!$K$2,$X162,MAX(Profiles!$C$2,AM$4-$Q162)))*IF($AA162=1,(1+SSSModel!#REF!),1)</f>
        <v>0</v>
      </c>
      <c r="AN162" s="5">
        <f ca="1">IF(OR(AN$4&lt;$Q162,AN$4&gt;$Q162+IF($S162="",1000,$S162)-1),0,IF(MOD(AN$4-$Q162,IF($R162="",1000,$R162))=0,$O162,0))*IF($Y162&gt;0,(1+INDEX(Escalation!$B$3:$B$18,$Y162,0))^(AN$4-SSSModel!$C$5),1)*IF($X162=0,1,OFFSET(Profiles!$K$2,$X162,MAX(Profiles!$C$2,AN$4-$Q162)))*IF($AA162=1,(1+SSSModel!#REF!),1)</f>
        <v>0</v>
      </c>
      <c r="AO162" s="5">
        <f ca="1">IF(OR(AO$4&lt;$Q162,AO$4&gt;$Q162+IF($S162="",1000,$S162)-1),0,IF(MOD(AO$4-$Q162,IF($R162="",1000,$R162))=0,$O162,0))*IF($Y162&gt;0,(1+INDEX(Escalation!$B$3:$B$18,$Y162,0))^(AO$4-SSSModel!$C$5),1)*IF($X162=0,1,OFFSET(Profiles!$K$2,$X162,MAX(Profiles!$C$2,AO$4-$Q162)))*IF($AA162=1,(1+SSSModel!#REF!),1)</f>
        <v>0</v>
      </c>
      <c r="AP162" s="5">
        <f ca="1">IF(OR(AP$4&lt;$Q162,AP$4&gt;$Q162+IF($S162="",1000,$S162)-1),0,IF(MOD(AP$4-$Q162,IF($R162="",1000,$R162))=0,$O162,0))*IF($Y162&gt;0,(1+INDEX(Escalation!$B$3:$B$18,$Y162,0))^(AP$4-SSSModel!$C$5),1)*IF($X162=0,1,OFFSET(Profiles!$K$2,$X162,MAX(Profiles!$C$2,AP$4-$Q162)))*IF($AA162=1,(1+SSSModel!#REF!),1)</f>
        <v>0</v>
      </c>
      <c r="AQ162" s="5">
        <f ca="1">IF(OR(AQ$4&lt;$Q162,AQ$4&gt;$Q162+IF($S162="",1000,$S162)-1),0,IF(MOD(AQ$4-$Q162,IF($R162="",1000,$R162))=0,$O162,0))*IF($Y162&gt;0,(1+INDEX(Escalation!$B$3:$B$18,$Y162,0))^(AQ$4-SSSModel!$C$5),1)*IF($X162=0,1,OFFSET(Profiles!$K$2,$X162,MAX(Profiles!$C$2,AQ$4-$Q162)))*IF($AA162=1,(1+SSSModel!#REF!),1)</f>
        <v>0</v>
      </c>
      <c r="AR162" s="5">
        <f ca="1">IF(OR(AR$4&lt;$Q162,AR$4&gt;$Q162+IF($S162="",1000,$S162)-1),0,IF(MOD(AR$4-$Q162,IF($R162="",1000,$R162))=0,$O162,0))*IF($Y162&gt;0,(1+INDEX(Escalation!$B$3:$B$18,$Y162,0))^(AR$4-SSSModel!$C$5),1)*IF($X162=0,1,OFFSET(Profiles!$K$2,$X162,MAX(Profiles!$C$2,AR$4-$Q162)))*IF($AA162=1,(1+SSSModel!#REF!),1)</f>
        <v>0</v>
      </c>
      <c r="AS162" s="5">
        <f ca="1">IF(OR(AS$4&lt;$Q162,AS$4&gt;$Q162+IF($S162="",1000,$S162)-1),0,IF(MOD(AS$4-$Q162,IF($R162="",1000,$R162))=0,$O162,0))*IF($Y162&gt;0,(1+INDEX(Escalation!$B$3:$B$18,$Y162,0))^(AS$4-SSSModel!$C$5),1)*IF($X162=0,1,OFFSET(Profiles!$K$2,$X162,MAX(Profiles!$C$2,AS$4-$Q162)))*IF($AA162=1,(1+SSSModel!#REF!),1)</f>
        <v>0</v>
      </c>
      <c r="AT162" s="5">
        <f ca="1">IF(OR(AT$4&lt;$Q162,AT$4&gt;$Q162+IF($S162="",1000,$S162)-1),0,IF(MOD(AT$4-$Q162,IF($R162="",1000,$R162))=0,$O162,0))*IF($Y162&gt;0,(1+INDEX(Escalation!$B$3:$B$18,$Y162,0))^(AT$4-SSSModel!$C$5),1)*IF($X162=0,1,OFFSET(Profiles!$K$2,$X162,MAX(Profiles!$C$2,AT$4-$Q162)))*IF($AA162=1,(1+SSSModel!#REF!),1)</f>
        <v>0</v>
      </c>
      <c r="AU162" s="5">
        <f ca="1">IF(OR(AU$4&lt;$Q162,AU$4&gt;$Q162+IF($S162="",1000,$S162)-1),0,IF(MOD(AU$4-$Q162,IF($R162="",1000,$R162))=0,$O162,0))*IF($Y162&gt;0,(1+INDEX(Escalation!$B$3:$B$18,$Y162,0))^(AU$4-SSSModel!$C$5),1)*IF($X162=0,1,OFFSET(Profiles!$K$2,$X162,MAX(Profiles!$C$2,AU$4-$Q162)))*IF($AA162=1,(1+SSSModel!#REF!),1)</f>
        <v>0</v>
      </c>
      <c r="AV162" s="5">
        <f ca="1">IF(OR(AV$4&lt;$Q162,AV$4&gt;$Q162+IF($S162="",1000,$S162)-1),0,IF(MOD(AV$4-$Q162,IF($R162="",1000,$R162))=0,$O162,0))*IF($Y162&gt;0,(1+INDEX(Escalation!$B$3:$B$18,$Y162,0))^(AV$4-SSSModel!$C$5),1)*IF($X162=0,1,OFFSET(Profiles!$K$2,$X162,MAX(Profiles!$C$2,AV$4-$Q162)))*IF($AA162=1,(1+SSSModel!#REF!),1)</f>
        <v>0</v>
      </c>
      <c r="AW162" s="5">
        <f ca="1">IF(OR(AW$4&lt;$Q162,AW$4&gt;$Q162+IF($S162="",1000,$S162)-1),0,IF(MOD(AW$4-$Q162,IF($R162="",1000,$R162))=0,$O162,0))*IF($Y162&gt;0,(1+INDEX(Escalation!$B$3:$B$18,$Y162,0))^(AW$4-SSSModel!$C$5),1)*IF($X162=0,1,OFFSET(Profiles!$K$2,$X162,MAX(Profiles!$C$2,AW$4-$Q162)))*IF($AA162=1,(1+SSSModel!#REF!),1)</f>
        <v>0</v>
      </c>
      <c r="AX162" s="5">
        <f ca="1">IF(OR(AX$4&lt;$Q162,AX$4&gt;$Q162+IF($S162="",1000,$S162)-1),0,IF(MOD(AX$4-$Q162,IF($R162="",1000,$R162))=0,$O162,0))*IF($Y162&gt;0,(1+INDEX(Escalation!$B$3:$B$18,$Y162,0))^(AX$4-SSSModel!$C$5),1)*IF($X162=0,1,OFFSET(Profiles!$K$2,$X162,MAX(Profiles!$C$2,AX$4-$Q162)))*IF($AA162=1,(1+SSSModel!#REF!),1)</f>
        <v>0</v>
      </c>
      <c r="AY162" s="5">
        <f ca="1">IF(OR(AY$4&lt;$Q162,AY$4&gt;$Q162+IF($S162="",1000,$S162)-1),0,IF(MOD(AY$4-$Q162,IF($R162="",1000,$R162))=0,$O162,0))*IF($Y162&gt;0,(1+INDEX(Escalation!$B$3:$B$18,$Y162,0))^(AY$4-SSSModel!$C$5),1)*IF($X162=0,1,OFFSET(Profiles!$K$2,$X162,MAX(Profiles!$C$2,AY$4-$Q162)))*IF($AA162=1,(1+SSSModel!#REF!),1)</f>
        <v>0</v>
      </c>
      <c r="AZ162" s="5">
        <f ca="1">IF(OR(AZ$4&lt;$Q162,AZ$4&gt;$Q162+IF($S162="",1000,$S162)-1),0,IF(MOD(AZ$4-$Q162,IF($R162="",1000,$R162))=0,$O162,0))*IF($Y162&gt;0,(1+INDEX(Escalation!$B$3:$B$18,$Y162,0))^(AZ$4-SSSModel!$C$5),1)*IF($X162=0,1,OFFSET(Profiles!$K$2,$X162,MAX(Profiles!$C$2,AZ$4-$Q162)))*IF($AA162=1,(1+SSSModel!#REF!),1)</f>
        <v>0</v>
      </c>
      <c r="BA162" s="5">
        <f ca="1">IF(OR(BA$4&lt;$Q162,BA$4&gt;$Q162+IF($S162="",1000,$S162)-1),0,IF(MOD(BA$4-$Q162,IF($R162="",1000,$R162))=0,$O162,0))*IF($Y162&gt;0,(1+INDEX(Escalation!$B$3:$B$18,$Y162,0))^(BA$4-SSSModel!$C$5),1)*IF($X162=0,1,OFFSET(Profiles!$K$2,$X162,MAX(Profiles!$C$2,BA$4-$Q162)))*IF($AA162=1,(1+SSSModel!#REF!),1)</f>
        <v>0</v>
      </c>
      <c r="BB162" s="5">
        <f ca="1">IF(OR(BB$4&lt;$Q162,BB$4&gt;$Q162+IF($S162="",1000,$S162)-1),0,IF(MOD(BB$4-$Q162,IF($R162="",1000,$R162))=0,$O162,0))*IF($Y162&gt;0,(1+INDEX(Escalation!$B$3:$B$18,$Y162,0))^(BB$4-SSSModel!$C$5),1)*IF($X162=0,1,OFFSET(Profiles!$K$2,$X162,MAX(Profiles!$C$2,BB$4-$Q162)))*IF($AA162=1,(1+SSSModel!#REF!),1)</f>
        <v>0</v>
      </c>
      <c r="BC162" s="5">
        <f ca="1">IF(OR(BC$4&lt;$Q162,BC$4&gt;$Q162+IF($S162="",1000,$S162)-1),0,IF(MOD(BC$4-$Q162,IF($R162="",1000,$R162))=0,$O162,0))*IF($Y162&gt;0,(1+INDEX(Escalation!$B$3:$B$18,$Y162,0))^(BC$4-SSSModel!$C$5),1)*IF($X162=0,1,OFFSET(Profiles!$K$2,$X162,MAX(Profiles!$C$2,BC$4-$Q162)))*IF($AA162=1,(1+SSSModel!#REF!),1)</f>
        <v>0</v>
      </c>
      <c r="BD162" s="5">
        <f ca="1">IF(OR(BD$4&lt;$Q162,BD$4&gt;$Q162+IF($S162="",1000,$S162)-1),0,IF(MOD(BD$4-$Q162,IF($R162="",1000,$R162))=0,$O162,0))*IF($Y162&gt;0,(1+INDEX(Escalation!$B$3:$B$18,$Y162,0))^(BD$4-SSSModel!$C$5),1)*IF($X162=0,1,OFFSET(Profiles!$K$2,$X162,MAX(Profiles!$C$2,BD$4-$Q162)))*IF($AA162=1,(1+SSSModel!#REF!),1)</f>
        <v>0</v>
      </c>
      <c r="BE162" s="5">
        <f ca="1">IF(OR(BE$4&lt;$Q162,BE$4&gt;$Q162+IF($S162="",1000,$S162)-1),0,IF(MOD(BE$4-$Q162,IF($R162="",1000,$R162))=0,$O162,0))*IF($Y162&gt;0,(1+INDEX(Escalation!$B$3:$B$18,$Y162,0))^(BE$4-SSSModel!$C$5),1)*IF($X162=0,1,OFFSET(Profiles!$K$2,$X162,MAX(Profiles!$C$2,BE$4-$Q162)))*IF($AA162=1,(1+SSSModel!#REF!),1)</f>
        <v>0</v>
      </c>
      <c r="BF162" s="5">
        <f ca="1">IF(OR(BF$4&lt;$Q162,BF$4&gt;$Q162+IF($S162="",1000,$S162)-1),0,IF(MOD(BF$4-$Q162,IF($R162="",1000,$R162))=0,$O162,0))*IF($Y162&gt;0,(1+INDEX(Escalation!$B$3:$B$18,$Y162,0))^(BF$4-SSSModel!$C$5),1)*IF($X162=0,1,OFFSET(Profiles!$K$2,$X162,MAX(Profiles!$C$2,BF$4-$Q162)))*IF($AA162=1,(1+SSSModel!#REF!),1)</f>
        <v>0</v>
      </c>
      <c r="BG162" s="5">
        <f ca="1">IF(OR(BG$4&lt;$Q162,BG$4&gt;$Q162+IF($S162="",1000,$S162)-1),0,IF(MOD(BG$4-$Q162,IF($R162="",1000,$R162))=0,$O162,0))*IF($Y162&gt;0,(1+INDEX(Escalation!$B$3:$B$18,$Y162,0))^(BG$4-SSSModel!$C$5),1)*IF($X162=0,1,OFFSET(Profiles!$K$2,$X162,MAX(Profiles!$C$2,BG$4-$Q162)))*IF($AA162=1,(1+SSSModel!#REF!),1)</f>
        <v>0</v>
      </c>
      <c r="BH162" s="5">
        <f ca="1">IF(OR(BH$4&lt;$Q162,BH$4&gt;$Q162+IF($S162="",1000,$S162)-1),0,IF(MOD(BH$4-$Q162,IF($R162="",1000,$R162))=0,$O162,0))*IF($Y162&gt;0,(1+INDEX(Escalation!$B$3:$B$18,$Y162,0))^(BH$4-SSSModel!$C$5),1)*IF($X162=0,1,OFFSET(Profiles!$K$2,$X162,MAX(Profiles!$C$2,BH$4-$Q162)))*IF($AA162=1,(1+SSSModel!#REF!),1)</f>
        <v>0</v>
      </c>
      <c r="BI162" s="5">
        <f ca="1">IF(OR(BI$4&lt;$Q162,BI$4&gt;$Q162+IF($S162="",1000,$S162)-1),0,IF(MOD(BI$4-$Q162,IF($R162="",1000,$R162))=0,$O162,0))*IF($Y162&gt;0,(1+INDEX(Escalation!$B$3:$B$18,$Y162,0))^(BI$4-SSSModel!$C$5),1)*IF($X162=0,1,OFFSET(Profiles!$K$2,$X162,MAX(Profiles!$C$2,BI$4-$Q162)))*IF($AA162=1,(1+SSSModel!#REF!),1)</f>
        <v>0</v>
      </c>
      <c r="BJ162" s="5">
        <f ca="1">IF(OR(BJ$4&lt;$Q162,BJ$4&gt;$Q162+IF($S162="",1000,$S162)-1),0,IF(MOD(BJ$4-$Q162,IF($R162="",1000,$R162))=0,$O162,0))*IF($Y162&gt;0,(1+INDEX(Escalation!$B$3:$B$18,$Y162,0))^(BJ$4-SSSModel!$C$5),1)*IF($X162=0,1,OFFSET(Profiles!$K$2,$X162,MAX(Profiles!$C$2,BJ$4-$Q162)))*IF($AA162=1,(1+SSSModel!#REF!),1)</f>
        <v>0</v>
      </c>
      <c r="BK162" s="5">
        <f ca="1">IF(OR(BK$4&lt;$Q162,BK$4&gt;$Q162+IF($S162="",1000,$S162)-1),0,IF(MOD(BK$4-$Q162,IF($R162="",1000,$R162))=0,$O162,0))*IF($Y162&gt;0,(1+INDEX(Escalation!$B$3:$B$18,$Y162,0))^(BK$4-SSSModel!$C$5),1)*IF($X162=0,1,OFFSET(Profiles!$K$2,$X162,MAX(Profiles!$C$2,BK$4-$Q162)))*IF($AA162=1,(1+SSSModel!#REF!),1)</f>
        <v>0</v>
      </c>
      <c r="BL162" s="5">
        <f ca="1">IF(OR(BL$4&lt;$Q162,BL$4&gt;$Q162+IF($S162="",1000,$S162)-1),0,IF(MOD(BL$4-$Q162,IF($R162="",1000,$R162))=0,$O162,0))*IF($Y162&gt;0,(1+INDEX(Escalation!$B$3:$B$18,$Y162,0))^(BL$4-SSSModel!$C$5),1)*IF($X162=0,1,OFFSET(Profiles!$K$2,$X162,MAX(Profiles!$C$2,BL$4-$Q162)))*IF($AA162=1,(1+SSSModel!#REF!),1)</f>
        <v>0</v>
      </c>
      <c r="BM162" s="5">
        <f ca="1">IF(OR(BM$4&lt;$Q162,BM$4&gt;$Q162+IF($S162="",1000,$S162)-1),0,IF(MOD(BM$4-$Q162,IF($R162="",1000,$R162))=0,$O162,0))*IF($Y162&gt;0,(1+INDEX(Escalation!$B$3:$B$18,$Y162,0))^(BM$4-SSSModel!$C$5),1)*IF($X162=0,1,OFFSET(Profiles!$K$2,$X162,MAX(Profiles!$C$2,BM$4-$Q162)))*IF($AA162=1,(1+SSSModel!#REF!),1)</f>
        <v>0</v>
      </c>
      <c r="BN162" s="5">
        <f ca="1">IF(OR(BN$4&lt;$Q162,BN$4&gt;$Q162+IF($S162="",1000,$S162)-1),0,IF(MOD(BN$4-$Q162,IF($R162="",1000,$R162))=0,$O162,0))*IF($Y162&gt;0,(1+INDEX(Escalation!$B$3:$B$18,$Y162,0))^(BN$4-SSSModel!$C$5),1)*IF($X162=0,1,OFFSET(Profiles!$K$2,$X162,MAX(Profiles!$C$2,BN$4-$Q162)))*IF($AA162=1,(1+SSSModel!#REF!),1)</f>
        <v>0</v>
      </c>
      <c r="BO162" s="5">
        <f ca="1">IF(OR(BO$4&lt;$Q162,BO$4&gt;$Q162+IF($S162="",1000,$S162)-1),0,IF(MOD(BO$4-$Q162,IF($R162="",1000,$R162))=0,$O162,0))*IF($Y162&gt;0,(1+INDEX(Escalation!$B$3:$B$18,$Y162,0))^(BO$4-SSSModel!$C$5),1)*IF($X162=0,1,OFFSET(Profiles!$K$2,$X162,MAX(Profiles!$C$2,BO$4-$Q162)))*IF($AA162=1,(1+SSSModel!#REF!),1)</f>
        <v>0</v>
      </c>
      <c r="BP162" s="5">
        <f ca="1">IF(OR(BP$4&lt;$Q162,BP$4&gt;$Q162+IF($S162="",1000,$S162)-1),0,IF(MOD(BP$4-$Q162,IF($R162="",1000,$R162))=0,$O162,0))*IF($Y162&gt;0,(1+INDEX(Escalation!$B$3:$B$18,$Y162,0))^(BP$4-SSSModel!$C$5),1)*IF($X162=0,1,OFFSET(Profiles!$K$2,$X162,MAX(Profiles!$C$2,BP$4-$Q162)))*IF($AA162=1,(1+SSSModel!#REF!),1)</f>
        <v>0</v>
      </c>
      <c r="BQ162" s="5">
        <f ca="1">IF(OR(BQ$4&lt;$Q162,BQ$4&gt;$Q162+IF($S162="",1000,$S162)-1),0,IF(MOD(BQ$4-$Q162,IF($R162="",1000,$R162))=0,$O162,0))*IF($Y162&gt;0,(1+INDEX(Escalation!$B$3:$B$18,$Y162,0))^(BQ$4-SSSModel!$C$5),1)*IF($X162=0,1,OFFSET(Profiles!$K$2,$X162,MAX(Profiles!$C$2,BQ$4-$Q162)))*IF($AA162=1,(1+SSSModel!#REF!),1)</f>
        <v>0</v>
      </c>
      <c r="BR162" s="5">
        <f ca="1">IF(OR(BR$4&lt;$Q162,BR$4&gt;$Q162+IF($S162="",1000,$S162)-1),0,IF(MOD(BR$4-$Q162,IF($R162="",1000,$R162))=0,$O162,0))*IF($Y162&gt;0,(1+INDEX(Escalation!$B$3:$B$18,$Y162,0))^(BR$4-SSSModel!$C$5),1)*IF($X162=0,1,OFFSET(Profiles!$K$2,$X162,MAX(Profiles!$C$2,BR$4-$Q162)))*IF($AA162=1,(1+SSSModel!#REF!),1)</f>
        <v>0</v>
      </c>
      <c r="BS162" s="5">
        <f ca="1">IF(OR(BS$4&lt;$Q162,BS$4&gt;$Q162+IF($S162="",1000,$S162)-1),0,IF(MOD(BS$4-$Q162,IF($R162="",1000,$R162))=0,$O162,0))*IF($Y162&gt;0,(1+INDEX(Escalation!$B$3:$B$18,$Y162,0))^(BS$4-SSSModel!$C$5),1)*IF($X162=0,1,OFFSET(Profiles!$K$2,$X162,MAX(Profiles!$C$2,BS$4-$Q162)))*IF($AA162=1,(1+SSSModel!#REF!),1)</f>
        <v>0</v>
      </c>
      <c r="BT162" s="5">
        <f ca="1">IF(OR(BT$4&lt;$Q162,BT$4&gt;$Q162+IF($S162="",1000,$S162)-1),0,IF(MOD(BT$4-$Q162,IF($R162="",1000,$R162))=0,$O162,0))*IF($Y162&gt;0,(1+INDEX(Escalation!$B$3:$B$18,$Y162,0))^(BT$4-SSSModel!$C$5),1)*IF($X162=0,1,OFFSET(Profiles!$K$2,$X162,MAX(Profiles!$C$2,BT$4-$Q162)))*IF($AA162=1,(1+SSSModel!#REF!),1)</f>
        <v>0</v>
      </c>
      <c r="BU162" s="5">
        <f ca="1">IF(OR(BU$4&lt;$Q162,BU$4&gt;$Q162+IF($S162="",1000,$S162)-1),0,IF(MOD(BU$4-$Q162,IF($R162="",1000,$R162))=0,$O162,0))*IF($Y162&gt;0,(1+INDEX(Escalation!$B$3:$B$18,$Y162,0))^(BU$4-SSSModel!$C$5),1)*IF($X162=0,1,OFFSET(Profiles!$K$2,$X162,MAX(Profiles!$C$2,BU$4-$Q162)))*IF($AA162=1,(1+SSSModel!#REF!),1)</f>
        <v>0</v>
      </c>
      <c r="BV162" s="5">
        <f ca="1">IF(OR(BV$4&lt;$Q162,BV$4&gt;$Q162+IF($S162="",1000,$S162)-1),0,IF(MOD(BV$4-$Q162,IF($R162="",1000,$R162))=0,$O162,0))*IF($Y162&gt;0,(1+INDEX(Escalation!$B$3:$B$18,$Y162,0))^(BV$4-SSSModel!$C$5),1)*IF($X162=0,1,OFFSET(Profiles!$K$2,$X162,MAX(Profiles!$C$2,BV$4-$Q162)))*IF($AA162=1,(1+SSSModel!#REF!),1)</f>
        <v>0</v>
      </c>
      <c r="BW162" s="5">
        <f ca="1">IF(OR(BW$4&lt;$Q162,BW$4&gt;$Q162+IF($S162="",1000,$S162)-1),0,IF(MOD(BW$4-$Q162,IF($R162="",1000,$R162))=0,$O162,0))*IF($Y162&gt;0,(1+INDEX(Escalation!$B$3:$B$18,$Y162,0))^(BW$4-SSSModel!$C$5),1)*IF($X162=0,1,OFFSET(Profiles!$K$2,$X162,MAX(Profiles!$C$2,BW$4-$Q162)))*IF($AA162=1,(1+SSSModel!#REF!),1)</f>
        <v>0</v>
      </c>
      <c r="BX162" s="5">
        <f ca="1">IF(OR(BX$4&lt;$Q162,BX$4&gt;$Q162+IF($S162="",1000,$S162)-1),0,IF(MOD(BX$4-$Q162,IF($R162="",1000,$R162))=0,$O162,0))*IF($Y162&gt;0,(1+INDEX(Escalation!$B$3:$B$18,$Y162,0))^(BX$4-SSSModel!$C$5),1)*IF($X162=0,1,OFFSET(Profiles!$K$2,$X162,MAX(Profiles!$C$2,BX$4-$Q162)))*IF($AA162=1,(1+SSSModel!#REF!),1)</f>
        <v>0</v>
      </c>
      <c r="BY162" s="5">
        <f ca="1">IF(OR(BY$4&lt;$Q162,BY$4&gt;$Q162+IF($S162="",1000,$S162)-1),0,IF(MOD(BY$4-$Q162,IF($R162="",1000,$R162))=0,$O162,0))*IF($Y162&gt;0,(1+INDEX(Escalation!$B$3:$B$18,$Y162,0))^(BY$4-SSSModel!$C$5),1)*IF($X162=0,1,OFFSET(Profiles!$K$2,$X162,MAX(Profiles!$C$2,BY$4-$Q162)))*IF($AA162=1,(1+SSSModel!#REF!),1)</f>
        <v>0</v>
      </c>
      <c r="BZ162" s="5">
        <f ca="1">IF(OR(BZ$4&lt;$Q162,BZ$4&gt;$Q162+IF($S162="",1000,$S162)-1),0,IF(MOD(BZ$4-$Q162,IF($R162="",1000,$R162))=0,$O162,0))*IF($Y162&gt;0,(1+INDEX(Escalation!$B$3:$B$18,$Y162,0))^(BZ$4-SSSModel!$C$5),1)*IF($X162=0,1,OFFSET(Profiles!$K$2,$X162,MAX(Profiles!$C$2,BZ$4-$Q162)))*IF($AA162=1,(1+SSSModel!#REF!),1)</f>
        <v>0</v>
      </c>
      <c r="CA162" s="93"/>
      <c r="CB162" s="93"/>
      <c r="CC162" s="93"/>
      <c r="CD162" s="93"/>
      <c r="CE162" s="93"/>
      <c r="CF162" s="93"/>
      <c r="CG162" s="93"/>
      <c r="CH162" s="93"/>
      <c r="CI162" s="93"/>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93"/>
      <c r="DF162" s="93"/>
      <c r="DG162" s="93"/>
      <c r="DH162" s="93"/>
      <c r="DI162" s="93"/>
      <c r="DJ162" s="93"/>
      <c r="DK162" s="93"/>
      <c r="DL162" s="93"/>
      <c r="DM162" s="93"/>
      <c r="DN162" s="93"/>
      <c r="DO162" s="93"/>
      <c r="DP162" s="93"/>
      <c r="DQ162" s="93"/>
      <c r="DR162" s="93"/>
      <c r="DS162" s="93"/>
      <c r="DT162" s="93"/>
      <c r="DU162" s="93"/>
      <c r="DV162" s="93"/>
      <c r="DW162" s="93"/>
      <c r="DX162" s="93"/>
      <c r="DY162" s="94"/>
      <c r="DZ162" s="95"/>
      <c r="EA162" s="96"/>
      <c r="EB162" s="97"/>
      <c r="EC162" s="97"/>
      <c r="ED162" s="90"/>
      <c r="EE162" s="90"/>
    </row>
    <row r="163" spans="3:135" x14ac:dyDescent="0.35">
      <c r="C163" s="18"/>
      <c r="D163" s="27">
        <f t="shared" si="23"/>
        <v>3</v>
      </c>
      <c r="E163" s="27">
        <f t="shared" ca="1" si="23"/>
        <v>0</v>
      </c>
      <c r="G163" s="25"/>
      <c r="H163" s="25" t="str">
        <f ca="1">IF($E163=0,"",OFFSET(Resources!C$26,$E163,0))</f>
        <v/>
      </c>
      <c r="I163" s="25" t="str">
        <f ca="1">IF($E163=0,"",OFFSET(Resources!$E$26,$E163,0))</f>
        <v/>
      </c>
      <c r="J163" s="16">
        <v>1</v>
      </c>
      <c r="K163" s="16" t="s">
        <v>150</v>
      </c>
      <c r="L163" s="16" t="s">
        <v>93</v>
      </c>
      <c r="M163" s="25"/>
      <c r="N163" s="1">
        <v>1</v>
      </c>
      <c r="O163" s="120">
        <f ca="1">IF($E163=0,0,OFFSET(Resources!$CV$26,$E163,0))</f>
        <v>0</v>
      </c>
      <c r="P163" s="16" t="s">
        <v>95</v>
      </c>
      <c r="Q163" s="18">
        <f ca="1">IF($E163=0,0,OFFSET(GenAlts!$W$4,$E163,$D163-1))</f>
        <v>0</v>
      </c>
      <c r="R163" s="1">
        <v>1</v>
      </c>
      <c r="S163" t="str">
        <f ca="1">IF($E163=0,"",OFFSET(Resources!$R$26,$E163,0))</f>
        <v/>
      </c>
      <c r="T163" s="1"/>
      <c r="U163" s="123">
        <f ca="1">IF($E163=0,0,OFFSET(Resources!$N$26,$E163,0))</f>
        <v>0</v>
      </c>
      <c r="V163" s="1"/>
      <c r="W163">
        <f t="shared" ca="1" si="24"/>
        <v>0</v>
      </c>
      <c r="X163">
        <f>IF(T163="",0,MATCH(T163,Profiles!$A$3:$A$22,0))</f>
        <v>0</v>
      </c>
      <c r="Y163">
        <f ca="1">IF(U163=0,0,MATCH(U163,Escalation!$A$3:$A$17,0))</f>
        <v>0</v>
      </c>
      <c r="Z163">
        <f>IF(V163="",0,MATCH(V163,Profiles!$A$3:$A$22,0))</f>
        <v>0</v>
      </c>
      <c r="AA163" s="8"/>
      <c r="AB163" s="8">
        <v>0</v>
      </c>
      <c r="AC163" s="5">
        <f ca="1">IF(OR(AC$4&lt;$Q163,AC$4&gt;$Q163+IF($S163="",1000,$S163)-1),0,IF(MOD(AC$4-$Q163,IF($R163="",1000,$R163))=0,$O163,0))*IF($Y163&gt;0,(1+INDEX(Escalation!$B$3:$B$18,$Y163,0))^(AC$4-SSSModel!$C$5),1)*IF($X163=0,1,OFFSET(Profiles!$K$2,$X163,MAX(Profiles!$C$2,AC$4-$Q163)))*IF($AA163=1,(1+SSSModel!#REF!),1)</f>
        <v>0</v>
      </c>
      <c r="AD163" s="5">
        <f ca="1">IF(OR(AD$4&lt;$Q163,AD$4&gt;$Q163+IF($S163="",1000,$S163)-1),0,IF(MOD(AD$4-$Q163,IF($R163="",1000,$R163))=0,$O163,0))*IF($Y163&gt;0,(1+INDEX(Escalation!$B$3:$B$18,$Y163,0))^(AD$4-SSSModel!$C$5),1)*IF($X163=0,1,OFFSET(Profiles!$K$2,$X163,MAX(Profiles!$C$2,AD$4-$Q163)))*IF($AA163=1,(1+SSSModel!#REF!),1)</f>
        <v>0</v>
      </c>
      <c r="AE163" s="5">
        <f ca="1">IF(OR(AE$4&lt;$Q163,AE$4&gt;$Q163+IF($S163="",1000,$S163)-1),0,IF(MOD(AE$4-$Q163,IF($R163="",1000,$R163))=0,$O163,0))*IF($Y163&gt;0,(1+INDEX(Escalation!$B$3:$B$18,$Y163,0))^(AE$4-SSSModel!$C$5),1)*IF($X163=0,1,OFFSET(Profiles!$K$2,$X163,MAX(Profiles!$C$2,AE$4-$Q163)))*IF($AA163=1,(1+SSSModel!#REF!),1)</f>
        <v>0</v>
      </c>
      <c r="AF163" s="5">
        <f ca="1">IF(OR(AF$4&lt;$Q163,AF$4&gt;$Q163+IF($S163="",1000,$S163)-1),0,IF(MOD(AF$4-$Q163,IF($R163="",1000,$R163))=0,$O163,0))*IF($Y163&gt;0,(1+INDEX(Escalation!$B$3:$B$18,$Y163,0))^(AF$4-SSSModel!$C$5),1)*IF($X163=0,1,OFFSET(Profiles!$K$2,$X163,MAX(Profiles!$C$2,AF$4-$Q163)))*IF($AA163=1,(1+SSSModel!#REF!),1)</f>
        <v>0</v>
      </c>
      <c r="AG163" s="5">
        <f ca="1">IF(OR(AG$4&lt;$Q163,AG$4&gt;$Q163+IF($S163="",1000,$S163)-1),0,IF(MOD(AG$4-$Q163,IF($R163="",1000,$R163))=0,$O163,0))*IF($Y163&gt;0,(1+INDEX(Escalation!$B$3:$B$18,$Y163,0))^(AG$4-SSSModel!$C$5),1)*IF($X163=0,1,OFFSET(Profiles!$K$2,$X163,MAX(Profiles!$C$2,AG$4-$Q163)))*IF($AA163=1,(1+SSSModel!#REF!),1)</f>
        <v>0</v>
      </c>
      <c r="AH163" s="5">
        <f ca="1">IF(OR(AH$4&lt;$Q163,AH$4&gt;$Q163+IF($S163="",1000,$S163)-1),0,IF(MOD(AH$4-$Q163,IF($R163="",1000,$R163))=0,$O163,0))*IF($Y163&gt;0,(1+INDEX(Escalation!$B$3:$B$18,$Y163,0))^(AH$4-SSSModel!$C$5),1)*IF($X163=0,1,OFFSET(Profiles!$K$2,$X163,MAX(Profiles!$C$2,AH$4-$Q163)))*IF($AA163=1,(1+SSSModel!#REF!),1)</f>
        <v>0</v>
      </c>
      <c r="AI163" s="5">
        <f ca="1">IF(OR(AI$4&lt;$Q163,AI$4&gt;$Q163+IF($S163="",1000,$S163)-1),0,IF(MOD(AI$4-$Q163,IF($R163="",1000,$R163))=0,$O163,0))*IF($Y163&gt;0,(1+INDEX(Escalation!$B$3:$B$18,$Y163,0))^(AI$4-SSSModel!$C$5),1)*IF($X163=0,1,OFFSET(Profiles!$K$2,$X163,MAX(Profiles!$C$2,AI$4-$Q163)))*IF($AA163=1,(1+SSSModel!#REF!),1)</f>
        <v>0</v>
      </c>
      <c r="AJ163" s="5">
        <f ca="1">IF(OR(AJ$4&lt;$Q163,AJ$4&gt;$Q163+IF($S163="",1000,$S163)-1),0,IF(MOD(AJ$4-$Q163,IF($R163="",1000,$R163))=0,$O163,0))*IF($Y163&gt;0,(1+INDEX(Escalation!$B$3:$B$18,$Y163,0))^(AJ$4-SSSModel!$C$5),1)*IF($X163=0,1,OFFSET(Profiles!$K$2,$X163,MAX(Profiles!$C$2,AJ$4-$Q163)))*IF($AA163=1,(1+SSSModel!#REF!),1)</f>
        <v>0</v>
      </c>
      <c r="AK163" s="5">
        <f ca="1">IF(OR(AK$4&lt;$Q163,AK$4&gt;$Q163+IF($S163="",1000,$S163)-1),0,IF(MOD(AK$4-$Q163,IF($R163="",1000,$R163))=0,$O163,0))*IF($Y163&gt;0,(1+INDEX(Escalation!$B$3:$B$18,$Y163,0))^(AK$4-SSSModel!$C$5),1)*IF($X163=0,1,OFFSET(Profiles!$K$2,$X163,MAX(Profiles!$C$2,AK$4-$Q163)))*IF($AA163=1,(1+SSSModel!#REF!),1)</f>
        <v>0</v>
      </c>
      <c r="AL163" s="5">
        <f ca="1">IF(OR(AL$4&lt;$Q163,AL$4&gt;$Q163+IF($S163="",1000,$S163)-1),0,IF(MOD(AL$4-$Q163,IF($R163="",1000,$R163))=0,$O163,0))*IF($Y163&gt;0,(1+INDEX(Escalation!$B$3:$B$18,$Y163,0))^(AL$4-SSSModel!$C$5),1)*IF($X163=0,1,OFFSET(Profiles!$K$2,$X163,MAX(Profiles!$C$2,AL$4-$Q163)))*IF($AA163=1,(1+SSSModel!#REF!),1)</f>
        <v>0</v>
      </c>
      <c r="AM163" s="5">
        <f ca="1">IF(OR(AM$4&lt;$Q163,AM$4&gt;$Q163+IF($S163="",1000,$S163)-1),0,IF(MOD(AM$4-$Q163,IF($R163="",1000,$R163))=0,$O163,0))*IF($Y163&gt;0,(1+INDEX(Escalation!$B$3:$B$18,$Y163,0))^(AM$4-SSSModel!$C$5),1)*IF($X163=0,1,OFFSET(Profiles!$K$2,$X163,MAX(Profiles!$C$2,AM$4-$Q163)))*IF($AA163=1,(1+SSSModel!#REF!),1)</f>
        <v>0</v>
      </c>
      <c r="AN163" s="5">
        <f ca="1">IF(OR(AN$4&lt;$Q163,AN$4&gt;$Q163+IF($S163="",1000,$S163)-1),0,IF(MOD(AN$4-$Q163,IF($R163="",1000,$R163))=0,$O163,0))*IF($Y163&gt;0,(1+INDEX(Escalation!$B$3:$B$18,$Y163,0))^(AN$4-SSSModel!$C$5),1)*IF($X163=0,1,OFFSET(Profiles!$K$2,$X163,MAX(Profiles!$C$2,AN$4-$Q163)))*IF($AA163=1,(1+SSSModel!#REF!),1)</f>
        <v>0</v>
      </c>
      <c r="AO163" s="5">
        <f ca="1">IF(OR(AO$4&lt;$Q163,AO$4&gt;$Q163+IF($S163="",1000,$S163)-1),0,IF(MOD(AO$4-$Q163,IF($R163="",1000,$R163))=0,$O163,0))*IF($Y163&gt;0,(1+INDEX(Escalation!$B$3:$B$18,$Y163,0))^(AO$4-SSSModel!$C$5),1)*IF($X163=0,1,OFFSET(Profiles!$K$2,$X163,MAX(Profiles!$C$2,AO$4-$Q163)))*IF($AA163=1,(1+SSSModel!#REF!),1)</f>
        <v>0</v>
      </c>
      <c r="AP163" s="5">
        <f ca="1">IF(OR(AP$4&lt;$Q163,AP$4&gt;$Q163+IF($S163="",1000,$S163)-1),0,IF(MOD(AP$4-$Q163,IF($R163="",1000,$R163))=0,$O163,0))*IF($Y163&gt;0,(1+INDEX(Escalation!$B$3:$B$18,$Y163,0))^(AP$4-SSSModel!$C$5),1)*IF($X163=0,1,OFFSET(Profiles!$K$2,$X163,MAX(Profiles!$C$2,AP$4-$Q163)))*IF($AA163=1,(1+SSSModel!#REF!),1)</f>
        <v>0</v>
      </c>
      <c r="AQ163" s="5">
        <f ca="1">IF(OR(AQ$4&lt;$Q163,AQ$4&gt;$Q163+IF($S163="",1000,$S163)-1),0,IF(MOD(AQ$4-$Q163,IF($R163="",1000,$R163))=0,$O163,0))*IF($Y163&gt;0,(1+INDEX(Escalation!$B$3:$B$18,$Y163,0))^(AQ$4-SSSModel!$C$5),1)*IF($X163=0,1,OFFSET(Profiles!$K$2,$X163,MAX(Profiles!$C$2,AQ$4-$Q163)))*IF($AA163=1,(1+SSSModel!#REF!),1)</f>
        <v>0</v>
      </c>
      <c r="AR163" s="5">
        <f ca="1">IF(OR(AR$4&lt;$Q163,AR$4&gt;$Q163+IF($S163="",1000,$S163)-1),0,IF(MOD(AR$4-$Q163,IF($R163="",1000,$R163))=0,$O163,0))*IF($Y163&gt;0,(1+INDEX(Escalation!$B$3:$B$18,$Y163,0))^(AR$4-SSSModel!$C$5),1)*IF($X163=0,1,OFFSET(Profiles!$K$2,$X163,MAX(Profiles!$C$2,AR$4-$Q163)))*IF($AA163=1,(1+SSSModel!#REF!),1)</f>
        <v>0</v>
      </c>
      <c r="AS163" s="5">
        <f ca="1">IF(OR(AS$4&lt;$Q163,AS$4&gt;$Q163+IF($S163="",1000,$S163)-1),0,IF(MOD(AS$4-$Q163,IF($R163="",1000,$R163))=0,$O163,0))*IF($Y163&gt;0,(1+INDEX(Escalation!$B$3:$B$18,$Y163,0))^(AS$4-SSSModel!$C$5),1)*IF($X163=0,1,OFFSET(Profiles!$K$2,$X163,MAX(Profiles!$C$2,AS$4-$Q163)))*IF($AA163=1,(1+SSSModel!#REF!),1)</f>
        <v>0</v>
      </c>
      <c r="AT163" s="5">
        <f ca="1">IF(OR(AT$4&lt;$Q163,AT$4&gt;$Q163+IF($S163="",1000,$S163)-1),0,IF(MOD(AT$4-$Q163,IF($R163="",1000,$R163))=0,$O163,0))*IF($Y163&gt;0,(1+INDEX(Escalation!$B$3:$B$18,$Y163,0))^(AT$4-SSSModel!$C$5),1)*IF($X163=0,1,OFFSET(Profiles!$K$2,$X163,MAX(Profiles!$C$2,AT$4-$Q163)))*IF($AA163=1,(1+SSSModel!#REF!),1)</f>
        <v>0</v>
      </c>
      <c r="AU163" s="5">
        <f ca="1">IF(OR(AU$4&lt;$Q163,AU$4&gt;$Q163+IF($S163="",1000,$S163)-1),0,IF(MOD(AU$4-$Q163,IF($R163="",1000,$R163))=0,$O163,0))*IF($Y163&gt;0,(1+INDEX(Escalation!$B$3:$B$18,$Y163,0))^(AU$4-SSSModel!$C$5),1)*IF($X163=0,1,OFFSET(Profiles!$K$2,$X163,MAX(Profiles!$C$2,AU$4-$Q163)))*IF($AA163=1,(1+SSSModel!#REF!),1)</f>
        <v>0</v>
      </c>
      <c r="AV163" s="5">
        <f ca="1">IF(OR(AV$4&lt;$Q163,AV$4&gt;$Q163+IF($S163="",1000,$S163)-1),0,IF(MOD(AV$4-$Q163,IF($R163="",1000,$R163))=0,$O163,0))*IF($Y163&gt;0,(1+INDEX(Escalation!$B$3:$B$18,$Y163,0))^(AV$4-SSSModel!$C$5),1)*IF($X163=0,1,OFFSET(Profiles!$K$2,$X163,MAX(Profiles!$C$2,AV$4-$Q163)))*IF($AA163=1,(1+SSSModel!#REF!),1)</f>
        <v>0</v>
      </c>
      <c r="AW163" s="5">
        <f ca="1">IF(OR(AW$4&lt;$Q163,AW$4&gt;$Q163+IF($S163="",1000,$S163)-1),0,IF(MOD(AW$4-$Q163,IF($R163="",1000,$R163))=0,$O163,0))*IF($Y163&gt;0,(1+INDEX(Escalation!$B$3:$B$18,$Y163,0))^(AW$4-SSSModel!$C$5),1)*IF($X163=0,1,OFFSET(Profiles!$K$2,$X163,MAX(Profiles!$C$2,AW$4-$Q163)))*IF($AA163=1,(1+SSSModel!#REF!),1)</f>
        <v>0</v>
      </c>
      <c r="AX163" s="5">
        <f ca="1">IF(OR(AX$4&lt;$Q163,AX$4&gt;$Q163+IF($S163="",1000,$S163)-1),0,IF(MOD(AX$4-$Q163,IF($R163="",1000,$R163))=0,$O163,0))*IF($Y163&gt;0,(1+INDEX(Escalation!$B$3:$B$18,$Y163,0))^(AX$4-SSSModel!$C$5),1)*IF($X163=0,1,OFFSET(Profiles!$K$2,$X163,MAX(Profiles!$C$2,AX$4-$Q163)))*IF($AA163=1,(1+SSSModel!#REF!),1)</f>
        <v>0</v>
      </c>
      <c r="AY163" s="5">
        <f ca="1">IF(OR(AY$4&lt;$Q163,AY$4&gt;$Q163+IF($S163="",1000,$S163)-1),0,IF(MOD(AY$4-$Q163,IF($R163="",1000,$R163))=0,$O163,0))*IF($Y163&gt;0,(1+INDEX(Escalation!$B$3:$B$18,$Y163,0))^(AY$4-SSSModel!$C$5),1)*IF($X163=0,1,OFFSET(Profiles!$K$2,$X163,MAX(Profiles!$C$2,AY$4-$Q163)))*IF($AA163=1,(1+SSSModel!#REF!),1)</f>
        <v>0</v>
      </c>
      <c r="AZ163" s="5">
        <f ca="1">IF(OR(AZ$4&lt;$Q163,AZ$4&gt;$Q163+IF($S163="",1000,$S163)-1),0,IF(MOD(AZ$4-$Q163,IF($R163="",1000,$R163))=0,$O163,0))*IF($Y163&gt;0,(1+INDEX(Escalation!$B$3:$B$18,$Y163,0))^(AZ$4-SSSModel!$C$5),1)*IF($X163=0,1,OFFSET(Profiles!$K$2,$X163,MAX(Profiles!$C$2,AZ$4-$Q163)))*IF($AA163=1,(1+SSSModel!#REF!),1)</f>
        <v>0</v>
      </c>
      <c r="BA163" s="5">
        <f ca="1">IF(OR(BA$4&lt;$Q163,BA$4&gt;$Q163+IF($S163="",1000,$S163)-1),0,IF(MOD(BA$4-$Q163,IF($R163="",1000,$R163))=0,$O163,0))*IF($Y163&gt;0,(1+INDEX(Escalation!$B$3:$B$18,$Y163,0))^(BA$4-SSSModel!$C$5),1)*IF($X163=0,1,OFFSET(Profiles!$K$2,$X163,MAX(Profiles!$C$2,BA$4-$Q163)))*IF($AA163=1,(1+SSSModel!#REF!),1)</f>
        <v>0</v>
      </c>
      <c r="BB163" s="5">
        <f ca="1">IF(OR(BB$4&lt;$Q163,BB$4&gt;$Q163+IF($S163="",1000,$S163)-1),0,IF(MOD(BB$4-$Q163,IF($R163="",1000,$R163))=0,$O163,0))*IF($Y163&gt;0,(1+INDEX(Escalation!$B$3:$B$18,$Y163,0))^(BB$4-SSSModel!$C$5),1)*IF($X163=0,1,OFFSET(Profiles!$K$2,$X163,MAX(Profiles!$C$2,BB$4-$Q163)))*IF($AA163=1,(1+SSSModel!#REF!),1)</f>
        <v>0</v>
      </c>
      <c r="BC163" s="5">
        <f ca="1">IF(OR(BC$4&lt;$Q163,BC$4&gt;$Q163+IF($S163="",1000,$S163)-1),0,IF(MOD(BC$4-$Q163,IF($R163="",1000,$R163))=0,$O163,0))*IF($Y163&gt;0,(1+INDEX(Escalation!$B$3:$B$18,$Y163,0))^(BC$4-SSSModel!$C$5),1)*IF($X163=0,1,OFFSET(Profiles!$K$2,$X163,MAX(Profiles!$C$2,BC$4-$Q163)))*IF($AA163=1,(1+SSSModel!#REF!),1)</f>
        <v>0</v>
      </c>
      <c r="BD163" s="5">
        <f ca="1">IF(OR(BD$4&lt;$Q163,BD$4&gt;$Q163+IF($S163="",1000,$S163)-1),0,IF(MOD(BD$4-$Q163,IF($R163="",1000,$R163))=0,$O163,0))*IF($Y163&gt;0,(1+INDEX(Escalation!$B$3:$B$18,$Y163,0))^(BD$4-SSSModel!$C$5),1)*IF($X163=0,1,OFFSET(Profiles!$K$2,$X163,MAX(Profiles!$C$2,BD$4-$Q163)))*IF($AA163=1,(1+SSSModel!#REF!),1)</f>
        <v>0</v>
      </c>
      <c r="BE163" s="5">
        <f ca="1">IF(OR(BE$4&lt;$Q163,BE$4&gt;$Q163+IF($S163="",1000,$S163)-1),0,IF(MOD(BE$4-$Q163,IF($R163="",1000,$R163))=0,$O163,0))*IF($Y163&gt;0,(1+INDEX(Escalation!$B$3:$B$18,$Y163,0))^(BE$4-SSSModel!$C$5),1)*IF($X163=0,1,OFFSET(Profiles!$K$2,$X163,MAX(Profiles!$C$2,BE$4-$Q163)))*IF($AA163=1,(1+SSSModel!#REF!),1)</f>
        <v>0</v>
      </c>
      <c r="BF163" s="5">
        <f ca="1">IF(OR(BF$4&lt;$Q163,BF$4&gt;$Q163+IF($S163="",1000,$S163)-1),0,IF(MOD(BF$4-$Q163,IF($R163="",1000,$R163))=0,$O163,0))*IF($Y163&gt;0,(1+INDEX(Escalation!$B$3:$B$18,$Y163,0))^(BF$4-SSSModel!$C$5),1)*IF($X163=0,1,OFFSET(Profiles!$K$2,$X163,MAX(Profiles!$C$2,BF$4-$Q163)))*IF($AA163=1,(1+SSSModel!#REF!),1)</f>
        <v>0</v>
      </c>
      <c r="BG163" s="5">
        <f ca="1">IF(OR(BG$4&lt;$Q163,BG$4&gt;$Q163+IF($S163="",1000,$S163)-1),0,IF(MOD(BG$4-$Q163,IF($R163="",1000,$R163))=0,$O163,0))*IF($Y163&gt;0,(1+INDEX(Escalation!$B$3:$B$18,$Y163,0))^(BG$4-SSSModel!$C$5),1)*IF($X163=0,1,OFFSET(Profiles!$K$2,$X163,MAX(Profiles!$C$2,BG$4-$Q163)))*IF($AA163=1,(1+SSSModel!#REF!),1)</f>
        <v>0</v>
      </c>
      <c r="BH163" s="5">
        <f ca="1">IF(OR(BH$4&lt;$Q163,BH$4&gt;$Q163+IF($S163="",1000,$S163)-1),0,IF(MOD(BH$4-$Q163,IF($R163="",1000,$R163))=0,$O163,0))*IF($Y163&gt;0,(1+INDEX(Escalation!$B$3:$B$18,$Y163,0))^(BH$4-SSSModel!$C$5),1)*IF($X163=0,1,OFFSET(Profiles!$K$2,$X163,MAX(Profiles!$C$2,BH$4-$Q163)))*IF($AA163=1,(1+SSSModel!#REF!),1)</f>
        <v>0</v>
      </c>
      <c r="BI163" s="5">
        <f ca="1">IF(OR(BI$4&lt;$Q163,BI$4&gt;$Q163+IF($S163="",1000,$S163)-1),0,IF(MOD(BI$4-$Q163,IF($R163="",1000,$R163))=0,$O163,0))*IF($Y163&gt;0,(1+INDEX(Escalation!$B$3:$B$18,$Y163,0))^(BI$4-SSSModel!$C$5),1)*IF($X163=0,1,OFFSET(Profiles!$K$2,$X163,MAX(Profiles!$C$2,BI$4-$Q163)))*IF($AA163=1,(1+SSSModel!#REF!),1)</f>
        <v>0</v>
      </c>
      <c r="BJ163" s="5">
        <f ca="1">IF(OR(BJ$4&lt;$Q163,BJ$4&gt;$Q163+IF($S163="",1000,$S163)-1),0,IF(MOD(BJ$4-$Q163,IF($R163="",1000,$R163))=0,$O163,0))*IF($Y163&gt;0,(1+INDEX(Escalation!$B$3:$B$18,$Y163,0))^(BJ$4-SSSModel!$C$5),1)*IF($X163=0,1,OFFSET(Profiles!$K$2,$X163,MAX(Profiles!$C$2,BJ$4-$Q163)))*IF($AA163=1,(1+SSSModel!#REF!),1)</f>
        <v>0</v>
      </c>
      <c r="BK163" s="5">
        <f ca="1">IF(OR(BK$4&lt;$Q163,BK$4&gt;$Q163+IF($S163="",1000,$S163)-1),0,IF(MOD(BK$4-$Q163,IF($R163="",1000,$R163))=0,$O163,0))*IF($Y163&gt;0,(1+INDEX(Escalation!$B$3:$B$18,$Y163,0))^(BK$4-SSSModel!$C$5),1)*IF($X163=0,1,OFFSET(Profiles!$K$2,$X163,MAX(Profiles!$C$2,BK$4-$Q163)))*IF($AA163=1,(1+SSSModel!#REF!),1)</f>
        <v>0</v>
      </c>
      <c r="BL163" s="5">
        <f ca="1">IF(OR(BL$4&lt;$Q163,BL$4&gt;$Q163+IF($S163="",1000,$S163)-1),0,IF(MOD(BL$4-$Q163,IF($R163="",1000,$R163))=0,$O163,0))*IF($Y163&gt;0,(1+INDEX(Escalation!$B$3:$B$18,$Y163,0))^(BL$4-SSSModel!$C$5),1)*IF($X163=0,1,OFFSET(Profiles!$K$2,$X163,MAX(Profiles!$C$2,BL$4-$Q163)))*IF($AA163=1,(1+SSSModel!#REF!),1)</f>
        <v>0</v>
      </c>
      <c r="BM163" s="5">
        <f ca="1">IF(OR(BM$4&lt;$Q163,BM$4&gt;$Q163+IF($S163="",1000,$S163)-1),0,IF(MOD(BM$4-$Q163,IF($R163="",1000,$R163))=0,$O163,0))*IF($Y163&gt;0,(1+INDEX(Escalation!$B$3:$B$18,$Y163,0))^(BM$4-SSSModel!$C$5),1)*IF($X163=0,1,OFFSET(Profiles!$K$2,$X163,MAX(Profiles!$C$2,BM$4-$Q163)))*IF($AA163=1,(1+SSSModel!#REF!),1)</f>
        <v>0</v>
      </c>
      <c r="BN163" s="5">
        <f ca="1">IF(OR(BN$4&lt;$Q163,BN$4&gt;$Q163+IF($S163="",1000,$S163)-1),0,IF(MOD(BN$4-$Q163,IF($R163="",1000,$R163))=0,$O163,0))*IF($Y163&gt;0,(1+INDEX(Escalation!$B$3:$B$18,$Y163,0))^(BN$4-SSSModel!$C$5),1)*IF($X163=0,1,OFFSET(Profiles!$K$2,$X163,MAX(Profiles!$C$2,BN$4-$Q163)))*IF($AA163=1,(1+SSSModel!#REF!),1)</f>
        <v>0</v>
      </c>
      <c r="BO163" s="5">
        <f ca="1">IF(OR(BO$4&lt;$Q163,BO$4&gt;$Q163+IF($S163="",1000,$S163)-1),0,IF(MOD(BO$4-$Q163,IF($R163="",1000,$R163))=0,$O163,0))*IF($Y163&gt;0,(1+INDEX(Escalation!$B$3:$B$18,$Y163,0))^(BO$4-SSSModel!$C$5),1)*IF($X163=0,1,OFFSET(Profiles!$K$2,$X163,MAX(Profiles!$C$2,BO$4-$Q163)))*IF($AA163=1,(1+SSSModel!#REF!),1)</f>
        <v>0</v>
      </c>
      <c r="BP163" s="5">
        <f ca="1">IF(OR(BP$4&lt;$Q163,BP$4&gt;$Q163+IF($S163="",1000,$S163)-1),0,IF(MOD(BP$4-$Q163,IF($R163="",1000,$R163))=0,$O163,0))*IF($Y163&gt;0,(1+INDEX(Escalation!$B$3:$B$18,$Y163,0))^(BP$4-SSSModel!$C$5),1)*IF($X163=0,1,OFFSET(Profiles!$K$2,$X163,MAX(Profiles!$C$2,BP$4-$Q163)))*IF($AA163=1,(1+SSSModel!#REF!),1)</f>
        <v>0</v>
      </c>
      <c r="BQ163" s="5">
        <f ca="1">IF(OR(BQ$4&lt;$Q163,BQ$4&gt;$Q163+IF($S163="",1000,$S163)-1),0,IF(MOD(BQ$4-$Q163,IF($R163="",1000,$R163))=0,$O163,0))*IF($Y163&gt;0,(1+INDEX(Escalation!$B$3:$B$18,$Y163,0))^(BQ$4-SSSModel!$C$5),1)*IF($X163=0,1,OFFSET(Profiles!$K$2,$X163,MAX(Profiles!$C$2,BQ$4-$Q163)))*IF($AA163=1,(1+SSSModel!#REF!),1)</f>
        <v>0</v>
      </c>
      <c r="BR163" s="5">
        <f ca="1">IF(OR(BR$4&lt;$Q163,BR$4&gt;$Q163+IF($S163="",1000,$S163)-1),0,IF(MOD(BR$4-$Q163,IF($R163="",1000,$R163))=0,$O163,0))*IF($Y163&gt;0,(1+INDEX(Escalation!$B$3:$B$18,$Y163,0))^(BR$4-SSSModel!$C$5),1)*IF($X163=0,1,OFFSET(Profiles!$K$2,$X163,MAX(Profiles!$C$2,BR$4-$Q163)))*IF($AA163=1,(1+SSSModel!#REF!),1)</f>
        <v>0</v>
      </c>
      <c r="BS163" s="5">
        <f ca="1">IF(OR(BS$4&lt;$Q163,BS$4&gt;$Q163+IF($S163="",1000,$S163)-1),0,IF(MOD(BS$4-$Q163,IF($R163="",1000,$R163))=0,$O163,0))*IF($Y163&gt;0,(1+INDEX(Escalation!$B$3:$B$18,$Y163,0))^(BS$4-SSSModel!$C$5),1)*IF($X163=0,1,OFFSET(Profiles!$K$2,$X163,MAX(Profiles!$C$2,BS$4-$Q163)))*IF($AA163=1,(1+SSSModel!#REF!),1)</f>
        <v>0</v>
      </c>
      <c r="BT163" s="5">
        <f ca="1">IF(OR(BT$4&lt;$Q163,BT$4&gt;$Q163+IF($S163="",1000,$S163)-1),0,IF(MOD(BT$4-$Q163,IF($R163="",1000,$R163))=0,$O163,0))*IF($Y163&gt;0,(1+INDEX(Escalation!$B$3:$B$18,$Y163,0))^(BT$4-SSSModel!$C$5),1)*IF($X163=0,1,OFFSET(Profiles!$K$2,$X163,MAX(Profiles!$C$2,BT$4-$Q163)))*IF($AA163=1,(1+SSSModel!#REF!),1)</f>
        <v>0</v>
      </c>
      <c r="BU163" s="5">
        <f ca="1">IF(OR(BU$4&lt;$Q163,BU$4&gt;$Q163+IF($S163="",1000,$S163)-1),0,IF(MOD(BU$4-$Q163,IF($R163="",1000,$R163))=0,$O163,0))*IF($Y163&gt;0,(1+INDEX(Escalation!$B$3:$B$18,$Y163,0))^(BU$4-SSSModel!$C$5),1)*IF($X163=0,1,OFFSET(Profiles!$K$2,$X163,MAX(Profiles!$C$2,BU$4-$Q163)))*IF($AA163=1,(1+SSSModel!#REF!),1)</f>
        <v>0</v>
      </c>
      <c r="BV163" s="5">
        <f ca="1">IF(OR(BV$4&lt;$Q163,BV$4&gt;$Q163+IF($S163="",1000,$S163)-1),0,IF(MOD(BV$4-$Q163,IF($R163="",1000,$R163))=0,$O163,0))*IF($Y163&gt;0,(1+INDEX(Escalation!$B$3:$B$18,$Y163,0))^(BV$4-SSSModel!$C$5),1)*IF($X163=0,1,OFFSET(Profiles!$K$2,$X163,MAX(Profiles!$C$2,BV$4-$Q163)))*IF($AA163=1,(1+SSSModel!#REF!),1)</f>
        <v>0</v>
      </c>
      <c r="BW163" s="5">
        <f ca="1">IF(OR(BW$4&lt;$Q163,BW$4&gt;$Q163+IF($S163="",1000,$S163)-1),0,IF(MOD(BW$4-$Q163,IF($R163="",1000,$R163))=0,$O163,0))*IF($Y163&gt;0,(1+INDEX(Escalation!$B$3:$B$18,$Y163,0))^(BW$4-SSSModel!$C$5),1)*IF($X163=0,1,OFFSET(Profiles!$K$2,$X163,MAX(Profiles!$C$2,BW$4-$Q163)))*IF($AA163=1,(1+SSSModel!#REF!),1)</f>
        <v>0</v>
      </c>
      <c r="BX163" s="5">
        <f ca="1">IF(OR(BX$4&lt;$Q163,BX$4&gt;$Q163+IF($S163="",1000,$S163)-1),0,IF(MOD(BX$4-$Q163,IF($R163="",1000,$R163))=0,$O163,0))*IF($Y163&gt;0,(1+INDEX(Escalation!$B$3:$B$18,$Y163,0))^(BX$4-SSSModel!$C$5),1)*IF($X163=0,1,OFFSET(Profiles!$K$2,$X163,MAX(Profiles!$C$2,BX$4-$Q163)))*IF($AA163=1,(1+SSSModel!#REF!),1)</f>
        <v>0</v>
      </c>
      <c r="BY163" s="5">
        <f ca="1">IF(OR(BY$4&lt;$Q163,BY$4&gt;$Q163+IF($S163="",1000,$S163)-1),0,IF(MOD(BY$4-$Q163,IF($R163="",1000,$R163))=0,$O163,0))*IF($Y163&gt;0,(1+INDEX(Escalation!$B$3:$B$18,$Y163,0))^(BY$4-SSSModel!$C$5),1)*IF($X163=0,1,OFFSET(Profiles!$K$2,$X163,MAX(Profiles!$C$2,BY$4-$Q163)))*IF($AA163=1,(1+SSSModel!#REF!),1)</f>
        <v>0</v>
      </c>
      <c r="BZ163" s="5">
        <f ca="1">IF(OR(BZ$4&lt;$Q163,BZ$4&gt;$Q163+IF($S163="",1000,$S163)-1),0,IF(MOD(BZ$4-$Q163,IF($R163="",1000,$R163))=0,$O163,0))*IF($Y163&gt;0,(1+INDEX(Escalation!$B$3:$B$18,$Y163,0))^(BZ$4-SSSModel!$C$5),1)*IF($X163=0,1,OFFSET(Profiles!$K$2,$X163,MAX(Profiles!$C$2,BZ$4-$Q163)))*IF($AA163=1,(1+SSSModel!#REF!),1)</f>
        <v>0</v>
      </c>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c r="DG163" s="93"/>
      <c r="DH163" s="93"/>
      <c r="DI163" s="93"/>
      <c r="DJ163" s="93"/>
      <c r="DK163" s="93"/>
      <c r="DL163" s="93"/>
      <c r="DM163" s="93"/>
      <c r="DN163" s="93"/>
      <c r="DO163" s="93"/>
      <c r="DP163" s="93"/>
      <c r="DQ163" s="93"/>
      <c r="DR163" s="93"/>
      <c r="DS163" s="93"/>
      <c r="DT163" s="93"/>
      <c r="DU163" s="93"/>
      <c r="DV163" s="93"/>
      <c r="DW163" s="93"/>
      <c r="DX163" s="93"/>
      <c r="DY163" s="94"/>
      <c r="DZ163" s="95"/>
      <c r="EA163" s="96"/>
      <c r="EB163" s="97"/>
      <c r="EC163" s="97"/>
      <c r="ED163" s="90"/>
      <c r="EE163" s="90"/>
    </row>
    <row r="164" spans="3:135" x14ac:dyDescent="0.35">
      <c r="C164" s="18"/>
      <c r="D164" s="27">
        <f t="shared" si="23"/>
        <v>4</v>
      </c>
      <c r="E164" s="27">
        <f t="shared" ca="1" si="23"/>
        <v>0</v>
      </c>
      <c r="G164" s="25"/>
      <c r="H164" s="25" t="str">
        <f ca="1">IF($E164=0,"",OFFSET(Resources!C$26,$E164,0))</f>
        <v/>
      </c>
      <c r="I164" s="25" t="str">
        <f ca="1">IF($E164=0,"",OFFSET(Resources!$E$26,$E164,0))</f>
        <v/>
      </c>
      <c r="J164" s="16">
        <v>1</v>
      </c>
      <c r="K164" s="16" t="s">
        <v>150</v>
      </c>
      <c r="L164" s="16" t="s">
        <v>93</v>
      </c>
      <c r="M164" s="25"/>
      <c r="N164" s="1">
        <v>1</v>
      </c>
      <c r="O164" s="120">
        <f ca="1">IF($E164=0,0,OFFSET(Resources!$CV$26,$E164,0))</f>
        <v>0</v>
      </c>
      <c r="P164" s="16" t="s">
        <v>95</v>
      </c>
      <c r="Q164" s="18">
        <f ca="1">IF($E164=0,0,OFFSET(GenAlts!$W$4,$E164,$D164-1))</f>
        <v>0</v>
      </c>
      <c r="R164" s="1">
        <v>1</v>
      </c>
      <c r="S164" t="str">
        <f ca="1">IF($E164=0,"",OFFSET(Resources!$R$26,$E164,0))</f>
        <v/>
      </c>
      <c r="T164" s="1"/>
      <c r="U164" s="123">
        <f ca="1">IF($E164=0,0,OFFSET(Resources!$N$26,$E164,0))</f>
        <v>0</v>
      </c>
      <c r="V164" s="1"/>
      <c r="W164">
        <f t="shared" ca="1" si="24"/>
        <v>0</v>
      </c>
      <c r="X164">
        <f>IF(T164="",0,MATCH(T164,Profiles!$A$3:$A$22,0))</f>
        <v>0</v>
      </c>
      <c r="Y164">
        <f ca="1">IF(U164=0,0,MATCH(U164,Escalation!$A$3:$A$17,0))</f>
        <v>0</v>
      </c>
      <c r="Z164">
        <f>IF(V164="",0,MATCH(V164,Profiles!$A$3:$A$22,0))</f>
        <v>0</v>
      </c>
      <c r="AA164" s="8"/>
      <c r="AB164" s="8">
        <v>0</v>
      </c>
      <c r="AC164" s="5">
        <f ca="1">IF(OR(AC$4&lt;$Q164,AC$4&gt;$Q164+IF($S164="",1000,$S164)-1),0,IF(MOD(AC$4-$Q164,IF($R164="",1000,$R164))=0,$O164,0))*IF($Y164&gt;0,(1+INDEX(Escalation!$B$3:$B$18,$Y164,0))^(AC$4-SSSModel!$C$5),1)*IF($X164=0,1,OFFSET(Profiles!$K$2,$X164,MAX(Profiles!$C$2,AC$4-$Q164)))*IF($AA164=1,(1+SSSModel!#REF!),1)</f>
        <v>0</v>
      </c>
      <c r="AD164" s="5">
        <f ca="1">IF(OR(AD$4&lt;$Q164,AD$4&gt;$Q164+IF($S164="",1000,$S164)-1),0,IF(MOD(AD$4-$Q164,IF($R164="",1000,$R164))=0,$O164,0))*IF($Y164&gt;0,(1+INDEX(Escalation!$B$3:$B$18,$Y164,0))^(AD$4-SSSModel!$C$5),1)*IF($X164=0,1,OFFSET(Profiles!$K$2,$X164,MAX(Profiles!$C$2,AD$4-$Q164)))*IF($AA164=1,(1+SSSModel!#REF!),1)</f>
        <v>0</v>
      </c>
      <c r="AE164" s="5">
        <f ca="1">IF(OR(AE$4&lt;$Q164,AE$4&gt;$Q164+IF($S164="",1000,$S164)-1),0,IF(MOD(AE$4-$Q164,IF($R164="",1000,$R164))=0,$O164,0))*IF($Y164&gt;0,(1+INDEX(Escalation!$B$3:$B$18,$Y164,0))^(AE$4-SSSModel!$C$5),1)*IF($X164=0,1,OFFSET(Profiles!$K$2,$X164,MAX(Profiles!$C$2,AE$4-$Q164)))*IF($AA164=1,(1+SSSModel!#REF!),1)</f>
        <v>0</v>
      </c>
      <c r="AF164" s="5">
        <f ca="1">IF(OR(AF$4&lt;$Q164,AF$4&gt;$Q164+IF($S164="",1000,$S164)-1),0,IF(MOD(AF$4-$Q164,IF($R164="",1000,$R164))=0,$O164,0))*IF($Y164&gt;0,(1+INDEX(Escalation!$B$3:$B$18,$Y164,0))^(AF$4-SSSModel!$C$5),1)*IF($X164=0,1,OFFSET(Profiles!$K$2,$X164,MAX(Profiles!$C$2,AF$4-$Q164)))*IF($AA164=1,(1+SSSModel!#REF!),1)</f>
        <v>0</v>
      </c>
      <c r="AG164" s="5">
        <f ca="1">IF(OR(AG$4&lt;$Q164,AG$4&gt;$Q164+IF($S164="",1000,$S164)-1),0,IF(MOD(AG$4-$Q164,IF($R164="",1000,$R164))=0,$O164,0))*IF($Y164&gt;0,(1+INDEX(Escalation!$B$3:$B$18,$Y164,0))^(AG$4-SSSModel!$C$5),1)*IF($X164=0,1,OFFSET(Profiles!$K$2,$X164,MAX(Profiles!$C$2,AG$4-$Q164)))*IF($AA164=1,(1+SSSModel!#REF!),1)</f>
        <v>0</v>
      </c>
      <c r="AH164" s="5">
        <f ca="1">IF(OR(AH$4&lt;$Q164,AH$4&gt;$Q164+IF($S164="",1000,$S164)-1),0,IF(MOD(AH$4-$Q164,IF($R164="",1000,$R164))=0,$O164,0))*IF($Y164&gt;0,(1+INDEX(Escalation!$B$3:$B$18,$Y164,0))^(AH$4-SSSModel!$C$5),1)*IF($X164=0,1,OFFSET(Profiles!$K$2,$X164,MAX(Profiles!$C$2,AH$4-$Q164)))*IF($AA164=1,(1+SSSModel!#REF!),1)</f>
        <v>0</v>
      </c>
      <c r="AI164" s="5">
        <f ca="1">IF(OR(AI$4&lt;$Q164,AI$4&gt;$Q164+IF($S164="",1000,$S164)-1),0,IF(MOD(AI$4-$Q164,IF($R164="",1000,$R164))=0,$O164,0))*IF($Y164&gt;0,(1+INDEX(Escalation!$B$3:$B$18,$Y164,0))^(AI$4-SSSModel!$C$5),1)*IF($X164=0,1,OFFSET(Profiles!$K$2,$X164,MAX(Profiles!$C$2,AI$4-$Q164)))*IF($AA164=1,(1+SSSModel!#REF!),1)</f>
        <v>0</v>
      </c>
      <c r="AJ164" s="5">
        <f ca="1">IF(OR(AJ$4&lt;$Q164,AJ$4&gt;$Q164+IF($S164="",1000,$S164)-1),0,IF(MOD(AJ$4-$Q164,IF($R164="",1000,$R164))=0,$O164,0))*IF($Y164&gt;0,(1+INDEX(Escalation!$B$3:$B$18,$Y164,0))^(AJ$4-SSSModel!$C$5),1)*IF($X164=0,1,OFFSET(Profiles!$K$2,$X164,MAX(Profiles!$C$2,AJ$4-$Q164)))*IF($AA164=1,(1+SSSModel!#REF!),1)</f>
        <v>0</v>
      </c>
      <c r="AK164" s="5">
        <f ca="1">IF(OR(AK$4&lt;$Q164,AK$4&gt;$Q164+IF($S164="",1000,$S164)-1),0,IF(MOD(AK$4-$Q164,IF($R164="",1000,$R164))=0,$O164,0))*IF($Y164&gt;0,(1+INDEX(Escalation!$B$3:$B$18,$Y164,0))^(AK$4-SSSModel!$C$5),1)*IF($X164=0,1,OFFSET(Profiles!$K$2,$X164,MAX(Profiles!$C$2,AK$4-$Q164)))*IF($AA164=1,(1+SSSModel!#REF!),1)</f>
        <v>0</v>
      </c>
      <c r="AL164" s="5">
        <f ca="1">IF(OR(AL$4&lt;$Q164,AL$4&gt;$Q164+IF($S164="",1000,$S164)-1),0,IF(MOD(AL$4-$Q164,IF($R164="",1000,$R164))=0,$O164,0))*IF($Y164&gt;0,(1+INDEX(Escalation!$B$3:$B$18,$Y164,0))^(AL$4-SSSModel!$C$5),1)*IF($X164=0,1,OFFSET(Profiles!$K$2,$X164,MAX(Profiles!$C$2,AL$4-$Q164)))*IF($AA164=1,(1+SSSModel!#REF!),1)</f>
        <v>0</v>
      </c>
      <c r="AM164" s="5">
        <f ca="1">IF(OR(AM$4&lt;$Q164,AM$4&gt;$Q164+IF($S164="",1000,$S164)-1),0,IF(MOD(AM$4-$Q164,IF($R164="",1000,$R164))=0,$O164,0))*IF($Y164&gt;0,(1+INDEX(Escalation!$B$3:$B$18,$Y164,0))^(AM$4-SSSModel!$C$5),1)*IF($X164=0,1,OFFSET(Profiles!$K$2,$X164,MAX(Profiles!$C$2,AM$4-$Q164)))*IF($AA164=1,(1+SSSModel!#REF!),1)</f>
        <v>0</v>
      </c>
      <c r="AN164" s="5">
        <f ca="1">IF(OR(AN$4&lt;$Q164,AN$4&gt;$Q164+IF($S164="",1000,$S164)-1),0,IF(MOD(AN$4-$Q164,IF($R164="",1000,$R164))=0,$O164,0))*IF($Y164&gt;0,(1+INDEX(Escalation!$B$3:$B$18,$Y164,0))^(AN$4-SSSModel!$C$5),1)*IF($X164=0,1,OFFSET(Profiles!$K$2,$X164,MAX(Profiles!$C$2,AN$4-$Q164)))*IF($AA164=1,(1+SSSModel!#REF!),1)</f>
        <v>0</v>
      </c>
      <c r="AO164" s="5">
        <f ca="1">IF(OR(AO$4&lt;$Q164,AO$4&gt;$Q164+IF($S164="",1000,$S164)-1),0,IF(MOD(AO$4-$Q164,IF($R164="",1000,$R164))=0,$O164,0))*IF($Y164&gt;0,(1+INDEX(Escalation!$B$3:$B$18,$Y164,0))^(AO$4-SSSModel!$C$5),1)*IF($X164=0,1,OFFSET(Profiles!$K$2,$X164,MAX(Profiles!$C$2,AO$4-$Q164)))*IF($AA164=1,(1+SSSModel!#REF!),1)</f>
        <v>0</v>
      </c>
      <c r="AP164" s="5">
        <f ca="1">IF(OR(AP$4&lt;$Q164,AP$4&gt;$Q164+IF($S164="",1000,$S164)-1),0,IF(MOD(AP$4-$Q164,IF($R164="",1000,$R164))=0,$O164,0))*IF($Y164&gt;0,(1+INDEX(Escalation!$B$3:$B$18,$Y164,0))^(AP$4-SSSModel!$C$5),1)*IF($X164=0,1,OFFSET(Profiles!$K$2,$X164,MAX(Profiles!$C$2,AP$4-$Q164)))*IF($AA164=1,(1+SSSModel!#REF!),1)</f>
        <v>0</v>
      </c>
      <c r="AQ164" s="5">
        <f ca="1">IF(OR(AQ$4&lt;$Q164,AQ$4&gt;$Q164+IF($S164="",1000,$S164)-1),0,IF(MOD(AQ$4-$Q164,IF($R164="",1000,$R164))=0,$O164,0))*IF($Y164&gt;0,(1+INDEX(Escalation!$B$3:$B$18,$Y164,0))^(AQ$4-SSSModel!$C$5),1)*IF($X164=0,1,OFFSET(Profiles!$K$2,$X164,MAX(Profiles!$C$2,AQ$4-$Q164)))*IF($AA164=1,(1+SSSModel!#REF!),1)</f>
        <v>0</v>
      </c>
      <c r="AR164" s="5">
        <f ca="1">IF(OR(AR$4&lt;$Q164,AR$4&gt;$Q164+IF($S164="",1000,$S164)-1),0,IF(MOD(AR$4-$Q164,IF($R164="",1000,$R164))=0,$O164,0))*IF($Y164&gt;0,(1+INDEX(Escalation!$B$3:$B$18,$Y164,0))^(AR$4-SSSModel!$C$5),1)*IF($X164=0,1,OFFSET(Profiles!$K$2,$X164,MAX(Profiles!$C$2,AR$4-$Q164)))*IF($AA164=1,(1+SSSModel!#REF!),1)</f>
        <v>0</v>
      </c>
      <c r="AS164" s="5">
        <f ca="1">IF(OR(AS$4&lt;$Q164,AS$4&gt;$Q164+IF($S164="",1000,$S164)-1),0,IF(MOD(AS$4-$Q164,IF($R164="",1000,$R164))=0,$O164,0))*IF($Y164&gt;0,(1+INDEX(Escalation!$B$3:$B$18,$Y164,0))^(AS$4-SSSModel!$C$5),1)*IF($X164=0,1,OFFSET(Profiles!$K$2,$X164,MAX(Profiles!$C$2,AS$4-$Q164)))*IF($AA164=1,(1+SSSModel!#REF!),1)</f>
        <v>0</v>
      </c>
      <c r="AT164" s="5">
        <f ca="1">IF(OR(AT$4&lt;$Q164,AT$4&gt;$Q164+IF($S164="",1000,$S164)-1),0,IF(MOD(AT$4-$Q164,IF($R164="",1000,$R164))=0,$O164,0))*IF($Y164&gt;0,(1+INDEX(Escalation!$B$3:$B$18,$Y164,0))^(AT$4-SSSModel!$C$5),1)*IF($X164=0,1,OFFSET(Profiles!$K$2,$X164,MAX(Profiles!$C$2,AT$4-$Q164)))*IF($AA164=1,(1+SSSModel!#REF!),1)</f>
        <v>0</v>
      </c>
      <c r="AU164" s="5">
        <f ca="1">IF(OR(AU$4&lt;$Q164,AU$4&gt;$Q164+IF($S164="",1000,$S164)-1),0,IF(MOD(AU$4-$Q164,IF($R164="",1000,$R164))=0,$O164,0))*IF($Y164&gt;0,(1+INDEX(Escalation!$B$3:$B$18,$Y164,0))^(AU$4-SSSModel!$C$5),1)*IF($X164=0,1,OFFSET(Profiles!$K$2,$X164,MAX(Profiles!$C$2,AU$4-$Q164)))*IF($AA164=1,(1+SSSModel!#REF!),1)</f>
        <v>0</v>
      </c>
      <c r="AV164" s="5">
        <f ca="1">IF(OR(AV$4&lt;$Q164,AV$4&gt;$Q164+IF($S164="",1000,$S164)-1),0,IF(MOD(AV$4-$Q164,IF($R164="",1000,$R164))=0,$O164,0))*IF($Y164&gt;0,(1+INDEX(Escalation!$B$3:$B$18,$Y164,0))^(AV$4-SSSModel!$C$5),1)*IF($X164=0,1,OFFSET(Profiles!$K$2,$X164,MAX(Profiles!$C$2,AV$4-$Q164)))*IF($AA164=1,(1+SSSModel!#REF!),1)</f>
        <v>0</v>
      </c>
      <c r="AW164" s="5">
        <f ca="1">IF(OR(AW$4&lt;$Q164,AW$4&gt;$Q164+IF($S164="",1000,$S164)-1),0,IF(MOD(AW$4-$Q164,IF($R164="",1000,$R164))=0,$O164,0))*IF($Y164&gt;0,(1+INDEX(Escalation!$B$3:$B$18,$Y164,0))^(AW$4-SSSModel!$C$5),1)*IF($X164=0,1,OFFSET(Profiles!$K$2,$X164,MAX(Profiles!$C$2,AW$4-$Q164)))*IF($AA164=1,(1+SSSModel!#REF!),1)</f>
        <v>0</v>
      </c>
      <c r="AX164" s="5">
        <f ca="1">IF(OR(AX$4&lt;$Q164,AX$4&gt;$Q164+IF($S164="",1000,$S164)-1),0,IF(MOD(AX$4-$Q164,IF($R164="",1000,$R164))=0,$O164,0))*IF($Y164&gt;0,(1+INDEX(Escalation!$B$3:$B$18,$Y164,0))^(AX$4-SSSModel!$C$5),1)*IF($X164=0,1,OFFSET(Profiles!$K$2,$X164,MAX(Profiles!$C$2,AX$4-$Q164)))*IF($AA164=1,(1+SSSModel!#REF!),1)</f>
        <v>0</v>
      </c>
      <c r="AY164" s="5">
        <f ca="1">IF(OR(AY$4&lt;$Q164,AY$4&gt;$Q164+IF($S164="",1000,$S164)-1),0,IF(MOD(AY$4-$Q164,IF($R164="",1000,$R164))=0,$O164,0))*IF($Y164&gt;0,(1+INDEX(Escalation!$B$3:$B$18,$Y164,0))^(AY$4-SSSModel!$C$5),1)*IF($X164=0,1,OFFSET(Profiles!$K$2,$X164,MAX(Profiles!$C$2,AY$4-$Q164)))*IF($AA164=1,(1+SSSModel!#REF!),1)</f>
        <v>0</v>
      </c>
      <c r="AZ164" s="5">
        <f ca="1">IF(OR(AZ$4&lt;$Q164,AZ$4&gt;$Q164+IF($S164="",1000,$S164)-1),0,IF(MOD(AZ$4-$Q164,IF($R164="",1000,$R164))=0,$O164,0))*IF($Y164&gt;0,(1+INDEX(Escalation!$B$3:$B$18,$Y164,0))^(AZ$4-SSSModel!$C$5),1)*IF($X164=0,1,OFFSET(Profiles!$K$2,$X164,MAX(Profiles!$C$2,AZ$4-$Q164)))*IF($AA164=1,(1+SSSModel!#REF!),1)</f>
        <v>0</v>
      </c>
      <c r="BA164" s="5">
        <f ca="1">IF(OR(BA$4&lt;$Q164,BA$4&gt;$Q164+IF($S164="",1000,$S164)-1),0,IF(MOD(BA$4-$Q164,IF($R164="",1000,$R164))=0,$O164,0))*IF($Y164&gt;0,(1+INDEX(Escalation!$B$3:$B$18,$Y164,0))^(BA$4-SSSModel!$C$5),1)*IF($X164=0,1,OFFSET(Profiles!$K$2,$X164,MAX(Profiles!$C$2,BA$4-$Q164)))*IF($AA164=1,(1+SSSModel!#REF!),1)</f>
        <v>0</v>
      </c>
      <c r="BB164" s="5">
        <f ca="1">IF(OR(BB$4&lt;$Q164,BB$4&gt;$Q164+IF($S164="",1000,$S164)-1),0,IF(MOD(BB$4-$Q164,IF($R164="",1000,$R164))=0,$O164,0))*IF($Y164&gt;0,(1+INDEX(Escalation!$B$3:$B$18,$Y164,0))^(BB$4-SSSModel!$C$5),1)*IF($X164=0,1,OFFSET(Profiles!$K$2,$X164,MAX(Profiles!$C$2,BB$4-$Q164)))*IF($AA164=1,(1+SSSModel!#REF!),1)</f>
        <v>0</v>
      </c>
      <c r="BC164" s="5">
        <f ca="1">IF(OR(BC$4&lt;$Q164,BC$4&gt;$Q164+IF($S164="",1000,$S164)-1),0,IF(MOD(BC$4-$Q164,IF($R164="",1000,$R164))=0,$O164,0))*IF($Y164&gt;0,(1+INDEX(Escalation!$B$3:$B$18,$Y164,0))^(BC$4-SSSModel!$C$5),1)*IF($X164=0,1,OFFSET(Profiles!$K$2,$X164,MAX(Profiles!$C$2,BC$4-$Q164)))*IF($AA164=1,(1+SSSModel!#REF!),1)</f>
        <v>0</v>
      </c>
      <c r="BD164" s="5">
        <f ca="1">IF(OR(BD$4&lt;$Q164,BD$4&gt;$Q164+IF($S164="",1000,$S164)-1),0,IF(MOD(BD$4-$Q164,IF($R164="",1000,$R164))=0,$O164,0))*IF($Y164&gt;0,(1+INDEX(Escalation!$B$3:$B$18,$Y164,0))^(BD$4-SSSModel!$C$5),1)*IF($X164=0,1,OFFSET(Profiles!$K$2,$X164,MAX(Profiles!$C$2,BD$4-$Q164)))*IF($AA164=1,(1+SSSModel!#REF!),1)</f>
        <v>0</v>
      </c>
      <c r="BE164" s="5">
        <f ca="1">IF(OR(BE$4&lt;$Q164,BE$4&gt;$Q164+IF($S164="",1000,$S164)-1),0,IF(MOD(BE$4-$Q164,IF($R164="",1000,$R164))=0,$O164,0))*IF($Y164&gt;0,(1+INDEX(Escalation!$B$3:$B$18,$Y164,0))^(BE$4-SSSModel!$C$5),1)*IF($X164=0,1,OFFSET(Profiles!$K$2,$X164,MAX(Profiles!$C$2,BE$4-$Q164)))*IF($AA164=1,(1+SSSModel!#REF!),1)</f>
        <v>0</v>
      </c>
      <c r="BF164" s="5">
        <f ca="1">IF(OR(BF$4&lt;$Q164,BF$4&gt;$Q164+IF($S164="",1000,$S164)-1),0,IF(MOD(BF$4-$Q164,IF($R164="",1000,$R164))=0,$O164,0))*IF($Y164&gt;0,(1+INDEX(Escalation!$B$3:$B$18,$Y164,0))^(BF$4-SSSModel!$C$5),1)*IF($X164=0,1,OFFSET(Profiles!$K$2,$X164,MAX(Profiles!$C$2,BF$4-$Q164)))*IF($AA164=1,(1+SSSModel!#REF!),1)</f>
        <v>0</v>
      </c>
      <c r="BG164" s="5">
        <f ca="1">IF(OR(BG$4&lt;$Q164,BG$4&gt;$Q164+IF($S164="",1000,$S164)-1),0,IF(MOD(BG$4-$Q164,IF($R164="",1000,$R164))=0,$O164,0))*IF($Y164&gt;0,(1+INDEX(Escalation!$B$3:$B$18,$Y164,0))^(BG$4-SSSModel!$C$5),1)*IF($X164=0,1,OFFSET(Profiles!$K$2,$X164,MAX(Profiles!$C$2,BG$4-$Q164)))*IF($AA164=1,(1+SSSModel!#REF!),1)</f>
        <v>0</v>
      </c>
      <c r="BH164" s="5">
        <f ca="1">IF(OR(BH$4&lt;$Q164,BH$4&gt;$Q164+IF($S164="",1000,$S164)-1),0,IF(MOD(BH$4-$Q164,IF($R164="",1000,$R164))=0,$O164,0))*IF($Y164&gt;0,(1+INDEX(Escalation!$B$3:$B$18,$Y164,0))^(BH$4-SSSModel!$C$5),1)*IF($X164=0,1,OFFSET(Profiles!$K$2,$X164,MAX(Profiles!$C$2,BH$4-$Q164)))*IF($AA164=1,(1+SSSModel!#REF!),1)</f>
        <v>0</v>
      </c>
      <c r="BI164" s="5">
        <f ca="1">IF(OR(BI$4&lt;$Q164,BI$4&gt;$Q164+IF($S164="",1000,$S164)-1),0,IF(MOD(BI$4-$Q164,IF($R164="",1000,$R164))=0,$O164,0))*IF($Y164&gt;0,(1+INDEX(Escalation!$B$3:$B$18,$Y164,0))^(BI$4-SSSModel!$C$5),1)*IF($X164=0,1,OFFSET(Profiles!$K$2,$X164,MAX(Profiles!$C$2,BI$4-$Q164)))*IF($AA164=1,(1+SSSModel!#REF!),1)</f>
        <v>0</v>
      </c>
      <c r="BJ164" s="5">
        <f ca="1">IF(OR(BJ$4&lt;$Q164,BJ$4&gt;$Q164+IF($S164="",1000,$S164)-1),0,IF(MOD(BJ$4-$Q164,IF($R164="",1000,$R164))=0,$O164,0))*IF($Y164&gt;0,(1+INDEX(Escalation!$B$3:$B$18,$Y164,0))^(BJ$4-SSSModel!$C$5),1)*IF($X164=0,1,OFFSET(Profiles!$K$2,$X164,MAX(Profiles!$C$2,BJ$4-$Q164)))*IF($AA164=1,(1+SSSModel!#REF!),1)</f>
        <v>0</v>
      </c>
      <c r="BK164" s="5">
        <f ca="1">IF(OR(BK$4&lt;$Q164,BK$4&gt;$Q164+IF($S164="",1000,$S164)-1),0,IF(MOD(BK$4-$Q164,IF($R164="",1000,$R164))=0,$O164,0))*IF($Y164&gt;0,(1+INDEX(Escalation!$B$3:$B$18,$Y164,0))^(BK$4-SSSModel!$C$5),1)*IF($X164=0,1,OFFSET(Profiles!$K$2,$X164,MAX(Profiles!$C$2,BK$4-$Q164)))*IF($AA164=1,(1+SSSModel!#REF!),1)</f>
        <v>0</v>
      </c>
      <c r="BL164" s="5">
        <f ca="1">IF(OR(BL$4&lt;$Q164,BL$4&gt;$Q164+IF($S164="",1000,$S164)-1),0,IF(MOD(BL$4-$Q164,IF($R164="",1000,$R164))=0,$O164,0))*IF($Y164&gt;0,(1+INDEX(Escalation!$B$3:$B$18,$Y164,0))^(BL$4-SSSModel!$C$5),1)*IF($X164=0,1,OFFSET(Profiles!$K$2,$X164,MAX(Profiles!$C$2,BL$4-$Q164)))*IF($AA164=1,(1+SSSModel!#REF!),1)</f>
        <v>0</v>
      </c>
      <c r="BM164" s="5">
        <f ca="1">IF(OR(BM$4&lt;$Q164,BM$4&gt;$Q164+IF($S164="",1000,$S164)-1),0,IF(MOD(BM$4-$Q164,IF($R164="",1000,$R164))=0,$O164,0))*IF($Y164&gt;0,(1+INDEX(Escalation!$B$3:$B$18,$Y164,0))^(BM$4-SSSModel!$C$5),1)*IF($X164=0,1,OFFSET(Profiles!$K$2,$X164,MAX(Profiles!$C$2,BM$4-$Q164)))*IF($AA164=1,(1+SSSModel!#REF!),1)</f>
        <v>0</v>
      </c>
      <c r="BN164" s="5">
        <f ca="1">IF(OR(BN$4&lt;$Q164,BN$4&gt;$Q164+IF($S164="",1000,$S164)-1),0,IF(MOD(BN$4-$Q164,IF($R164="",1000,$R164))=0,$O164,0))*IF($Y164&gt;0,(1+INDEX(Escalation!$B$3:$B$18,$Y164,0))^(BN$4-SSSModel!$C$5),1)*IF($X164=0,1,OFFSET(Profiles!$K$2,$X164,MAX(Profiles!$C$2,BN$4-$Q164)))*IF($AA164=1,(1+SSSModel!#REF!),1)</f>
        <v>0</v>
      </c>
      <c r="BO164" s="5">
        <f ca="1">IF(OR(BO$4&lt;$Q164,BO$4&gt;$Q164+IF($S164="",1000,$S164)-1),0,IF(MOD(BO$4-$Q164,IF($R164="",1000,$R164))=0,$O164,0))*IF($Y164&gt;0,(1+INDEX(Escalation!$B$3:$B$18,$Y164,0))^(BO$4-SSSModel!$C$5),1)*IF($X164=0,1,OFFSET(Profiles!$K$2,$X164,MAX(Profiles!$C$2,BO$4-$Q164)))*IF($AA164=1,(1+SSSModel!#REF!),1)</f>
        <v>0</v>
      </c>
      <c r="BP164" s="5">
        <f ca="1">IF(OR(BP$4&lt;$Q164,BP$4&gt;$Q164+IF($S164="",1000,$S164)-1),0,IF(MOD(BP$4-$Q164,IF($R164="",1000,$R164))=0,$O164,0))*IF($Y164&gt;0,(1+INDEX(Escalation!$B$3:$B$18,$Y164,0))^(BP$4-SSSModel!$C$5),1)*IF($X164=0,1,OFFSET(Profiles!$K$2,$X164,MAX(Profiles!$C$2,BP$4-$Q164)))*IF($AA164=1,(1+SSSModel!#REF!),1)</f>
        <v>0</v>
      </c>
      <c r="BQ164" s="5">
        <f ca="1">IF(OR(BQ$4&lt;$Q164,BQ$4&gt;$Q164+IF($S164="",1000,$S164)-1),0,IF(MOD(BQ$4-$Q164,IF($R164="",1000,$R164))=0,$O164,0))*IF($Y164&gt;0,(1+INDEX(Escalation!$B$3:$B$18,$Y164,0))^(BQ$4-SSSModel!$C$5),1)*IF($X164=0,1,OFFSET(Profiles!$K$2,$X164,MAX(Profiles!$C$2,BQ$4-$Q164)))*IF($AA164=1,(1+SSSModel!#REF!),1)</f>
        <v>0</v>
      </c>
      <c r="BR164" s="5">
        <f ca="1">IF(OR(BR$4&lt;$Q164,BR$4&gt;$Q164+IF($S164="",1000,$S164)-1),0,IF(MOD(BR$4-$Q164,IF($R164="",1000,$R164))=0,$O164,0))*IF($Y164&gt;0,(1+INDEX(Escalation!$B$3:$B$18,$Y164,0))^(BR$4-SSSModel!$C$5),1)*IF($X164=0,1,OFFSET(Profiles!$K$2,$X164,MAX(Profiles!$C$2,BR$4-$Q164)))*IF($AA164=1,(1+SSSModel!#REF!),1)</f>
        <v>0</v>
      </c>
      <c r="BS164" s="5">
        <f ca="1">IF(OR(BS$4&lt;$Q164,BS$4&gt;$Q164+IF($S164="",1000,$S164)-1),0,IF(MOD(BS$4-$Q164,IF($R164="",1000,$R164))=0,$O164,0))*IF($Y164&gt;0,(1+INDEX(Escalation!$B$3:$B$18,$Y164,0))^(BS$4-SSSModel!$C$5),1)*IF($X164=0,1,OFFSET(Profiles!$K$2,$X164,MAX(Profiles!$C$2,BS$4-$Q164)))*IF($AA164=1,(1+SSSModel!#REF!),1)</f>
        <v>0</v>
      </c>
      <c r="BT164" s="5">
        <f ca="1">IF(OR(BT$4&lt;$Q164,BT$4&gt;$Q164+IF($S164="",1000,$S164)-1),0,IF(MOD(BT$4-$Q164,IF($R164="",1000,$R164))=0,$O164,0))*IF($Y164&gt;0,(1+INDEX(Escalation!$B$3:$B$18,$Y164,0))^(BT$4-SSSModel!$C$5),1)*IF($X164=0,1,OFFSET(Profiles!$K$2,$X164,MAX(Profiles!$C$2,BT$4-$Q164)))*IF($AA164=1,(1+SSSModel!#REF!),1)</f>
        <v>0</v>
      </c>
      <c r="BU164" s="5">
        <f ca="1">IF(OR(BU$4&lt;$Q164,BU$4&gt;$Q164+IF($S164="",1000,$S164)-1),0,IF(MOD(BU$4-$Q164,IF($R164="",1000,$R164))=0,$O164,0))*IF($Y164&gt;0,(1+INDEX(Escalation!$B$3:$B$18,$Y164,0))^(BU$4-SSSModel!$C$5),1)*IF($X164=0,1,OFFSET(Profiles!$K$2,$X164,MAX(Profiles!$C$2,BU$4-$Q164)))*IF($AA164=1,(1+SSSModel!#REF!),1)</f>
        <v>0</v>
      </c>
      <c r="BV164" s="5">
        <f ca="1">IF(OR(BV$4&lt;$Q164,BV$4&gt;$Q164+IF($S164="",1000,$S164)-1),0,IF(MOD(BV$4-$Q164,IF($R164="",1000,$R164))=0,$O164,0))*IF($Y164&gt;0,(1+INDEX(Escalation!$B$3:$B$18,$Y164,0))^(BV$4-SSSModel!$C$5),1)*IF($X164=0,1,OFFSET(Profiles!$K$2,$X164,MAX(Profiles!$C$2,BV$4-$Q164)))*IF($AA164=1,(1+SSSModel!#REF!),1)</f>
        <v>0</v>
      </c>
      <c r="BW164" s="5">
        <f ca="1">IF(OR(BW$4&lt;$Q164,BW$4&gt;$Q164+IF($S164="",1000,$S164)-1),0,IF(MOD(BW$4-$Q164,IF($R164="",1000,$R164))=0,$O164,0))*IF($Y164&gt;0,(1+INDEX(Escalation!$B$3:$B$18,$Y164,0))^(BW$4-SSSModel!$C$5),1)*IF($X164=0,1,OFFSET(Profiles!$K$2,$X164,MAX(Profiles!$C$2,BW$4-$Q164)))*IF($AA164=1,(1+SSSModel!#REF!),1)</f>
        <v>0</v>
      </c>
      <c r="BX164" s="5">
        <f ca="1">IF(OR(BX$4&lt;$Q164,BX$4&gt;$Q164+IF($S164="",1000,$S164)-1),0,IF(MOD(BX$4-$Q164,IF($R164="",1000,$R164))=0,$O164,0))*IF($Y164&gt;0,(1+INDEX(Escalation!$B$3:$B$18,$Y164,0))^(BX$4-SSSModel!$C$5),1)*IF($X164=0,1,OFFSET(Profiles!$K$2,$X164,MAX(Profiles!$C$2,BX$4-$Q164)))*IF($AA164=1,(1+SSSModel!#REF!),1)</f>
        <v>0</v>
      </c>
      <c r="BY164" s="5">
        <f ca="1">IF(OR(BY$4&lt;$Q164,BY$4&gt;$Q164+IF($S164="",1000,$S164)-1),0,IF(MOD(BY$4-$Q164,IF($R164="",1000,$R164))=0,$O164,0))*IF($Y164&gt;0,(1+INDEX(Escalation!$B$3:$B$18,$Y164,0))^(BY$4-SSSModel!$C$5),1)*IF($X164=0,1,OFFSET(Profiles!$K$2,$X164,MAX(Profiles!$C$2,BY$4-$Q164)))*IF($AA164=1,(1+SSSModel!#REF!),1)</f>
        <v>0</v>
      </c>
      <c r="BZ164" s="5">
        <f ca="1">IF(OR(BZ$4&lt;$Q164,BZ$4&gt;$Q164+IF($S164="",1000,$S164)-1),0,IF(MOD(BZ$4-$Q164,IF($R164="",1000,$R164))=0,$O164,0))*IF($Y164&gt;0,(1+INDEX(Escalation!$B$3:$B$18,$Y164,0))^(BZ$4-SSSModel!$C$5),1)*IF($X164=0,1,OFFSET(Profiles!$K$2,$X164,MAX(Profiles!$C$2,BZ$4-$Q164)))*IF($AA164=1,(1+SSSModel!#REF!),1)</f>
        <v>0</v>
      </c>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c r="DG164" s="93"/>
      <c r="DH164" s="93"/>
      <c r="DI164" s="93"/>
      <c r="DJ164" s="93"/>
      <c r="DK164" s="93"/>
      <c r="DL164" s="93"/>
      <c r="DM164" s="93"/>
      <c r="DN164" s="93"/>
      <c r="DO164" s="93"/>
      <c r="DP164" s="93"/>
      <c r="DQ164" s="93"/>
      <c r="DR164" s="93"/>
      <c r="DS164" s="93"/>
      <c r="DT164" s="93"/>
      <c r="DU164" s="93"/>
      <c r="DV164" s="93"/>
      <c r="DW164" s="93"/>
      <c r="DX164" s="93"/>
      <c r="DY164" s="94"/>
      <c r="DZ164" s="95"/>
      <c r="EA164" s="96"/>
      <c r="EB164" s="97"/>
      <c r="EC164" s="97"/>
      <c r="ED164" s="90"/>
      <c r="EE164" s="90"/>
    </row>
    <row r="165" spans="3:135" x14ac:dyDescent="0.35">
      <c r="C165" s="18"/>
      <c r="D165" s="27">
        <f t="shared" si="23"/>
        <v>5</v>
      </c>
      <c r="E165" s="27">
        <f t="shared" ca="1" si="23"/>
        <v>0</v>
      </c>
      <c r="G165" s="25"/>
      <c r="H165" s="25" t="str">
        <f ca="1">IF($E165=0,"",OFFSET(Resources!C$26,$E165,0))</f>
        <v/>
      </c>
      <c r="I165" s="25" t="str">
        <f ca="1">IF($E165=0,"",OFFSET(Resources!$E$26,$E165,0))</f>
        <v/>
      </c>
      <c r="J165" s="16">
        <v>1</v>
      </c>
      <c r="K165" s="16" t="s">
        <v>150</v>
      </c>
      <c r="L165" s="16" t="s">
        <v>93</v>
      </c>
      <c r="M165" s="25"/>
      <c r="N165" s="1">
        <v>1</v>
      </c>
      <c r="O165" s="120">
        <f ca="1">IF($E165=0,0,OFFSET(Resources!$CV$26,$E165,0))</f>
        <v>0</v>
      </c>
      <c r="P165" s="16" t="s">
        <v>95</v>
      </c>
      <c r="Q165" s="18">
        <f ca="1">IF($E165=0,0,OFFSET(GenAlts!$W$4,$E165,$D165-1))</f>
        <v>0</v>
      </c>
      <c r="R165" s="1">
        <v>1</v>
      </c>
      <c r="S165" t="str">
        <f ca="1">IF($E165=0,"",OFFSET(Resources!$R$26,$E165,0))</f>
        <v/>
      </c>
      <c r="T165" s="1"/>
      <c r="U165" s="123">
        <f ca="1">IF($E165=0,0,OFFSET(Resources!$N$26,$E165,0))</f>
        <v>0</v>
      </c>
      <c r="V165" s="1"/>
      <c r="W165">
        <f t="shared" ca="1" si="24"/>
        <v>0</v>
      </c>
      <c r="X165">
        <f>IF(T165="",0,MATCH(T165,Profiles!$A$3:$A$22,0))</f>
        <v>0</v>
      </c>
      <c r="Y165">
        <f ca="1">IF(U165=0,0,MATCH(U165,Escalation!$A$3:$A$17,0))</f>
        <v>0</v>
      </c>
      <c r="Z165">
        <f>IF(V165="",0,MATCH(V165,Profiles!$A$3:$A$22,0))</f>
        <v>0</v>
      </c>
      <c r="AA165" s="8"/>
      <c r="AB165" s="8">
        <v>0</v>
      </c>
      <c r="AC165" s="5">
        <f ca="1">IF(OR(AC$4&lt;$Q165,AC$4&gt;$Q165+IF($S165="",1000,$S165)-1),0,IF(MOD(AC$4-$Q165,IF($R165="",1000,$R165))=0,$O165,0))*IF($Y165&gt;0,(1+INDEX(Escalation!$B$3:$B$18,$Y165,0))^(AC$4-SSSModel!$C$5),1)*IF($X165=0,1,OFFSET(Profiles!$K$2,$X165,MAX(Profiles!$C$2,AC$4-$Q165)))*IF($AA165=1,(1+SSSModel!#REF!),1)</f>
        <v>0</v>
      </c>
      <c r="AD165" s="5">
        <f ca="1">IF(OR(AD$4&lt;$Q165,AD$4&gt;$Q165+IF($S165="",1000,$S165)-1),0,IF(MOD(AD$4-$Q165,IF($R165="",1000,$R165))=0,$O165,0))*IF($Y165&gt;0,(1+INDEX(Escalation!$B$3:$B$18,$Y165,0))^(AD$4-SSSModel!$C$5),1)*IF($X165=0,1,OFFSET(Profiles!$K$2,$X165,MAX(Profiles!$C$2,AD$4-$Q165)))*IF($AA165=1,(1+SSSModel!#REF!),1)</f>
        <v>0</v>
      </c>
      <c r="AE165" s="5">
        <f ca="1">IF(OR(AE$4&lt;$Q165,AE$4&gt;$Q165+IF($S165="",1000,$S165)-1),0,IF(MOD(AE$4-$Q165,IF($R165="",1000,$R165))=0,$O165,0))*IF($Y165&gt;0,(1+INDEX(Escalation!$B$3:$B$18,$Y165,0))^(AE$4-SSSModel!$C$5),1)*IF($X165=0,1,OFFSET(Profiles!$K$2,$X165,MAX(Profiles!$C$2,AE$4-$Q165)))*IF($AA165=1,(1+SSSModel!#REF!),1)</f>
        <v>0</v>
      </c>
      <c r="AF165" s="5">
        <f ca="1">IF(OR(AF$4&lt;$Q165,AF$4&gt;$Q165+IF($S165="",1000,$S165)-1),0,IF(MOD(AF$4-$Q165,IF($R165="",1000,$R165))=0,$O165,0))*IF($Y165&gt;0,(1+INDEX(Escalation!$B$3:$B$18,$Y165,0))^(AF$4-SSSModel!$C$5),1)*IF($X165=0,1,OFFSET(Profiles!$K$2,$X165,MAX(Profiles!$C$2,AF$4-$Q165)))*IF($AA165=1,(1+SSSModel!#REF!),1)</f>
        <v>0</v>
      </c>
      <c r="AG165" s="5">
        <f ca="1">IF(OR(AG$4&lt;$Q165,AG$4&gt;$Q165+IF($S165="",1000,$S165)-1),0,IF(MOD(AG$4-$Q165,IF($R165="",1000,$R165))=0,$O165,0))*IF($Y165&gt;0,(1+INDEX(Escalation!$B$3:$B$18,$Y165,0))^(AG$4-SSSModel!$C$5),1)*IF($X165=0,1,OFFSET(Profiles!$K$2,$X165,MAX(Profiles!$C$2,AG$4-$Q165)))*IF($AA165=1,(1+SSSModel!#REF!),1)</f>
        <v>0</v>
      </c>
      <c r="AH165" s="5">
        <f ca="1">IF(OR(AH$4&lt;$Q165,AH$4&gt;$Q165+IF($S165="",1000,$S165)-1),0,IF(MOD(AH$4-$Q165,IF($R165="",1000,$R165))=0,$O165,0))*IF($Y165&gt;0,(1+INDEX(Escalation!$B$3:$B$18,$Y165,0))^(AH$4-SSSModel!$C$5),1)*IF($X165=0,1,OFFSET(Profiles!$K$2,$X165,MAX(Profiles!$C$2,AH$4-$Q165)))*IF($AA165=1,(1+SSSModel!#REF!),1)</f>
        <v>0</v>
      </c>
      <c r="AI165" s="5">
        <f ca="1">IF(OR(AI$4&lt;$Q165,AI$4&gt;$Q165+IF($S165="",1000,$S165)-1),0,IF(MOD(AI$4-$Q165,IF($R165="",1000,$R165))=0,$O165,0))*IF($Y165&gt;0,(1+INDEX(Escalation!$B$3:$B$18,$Y165,0))^(AI$4-SSSModel!$C$5),1)*IF($X165=0,1,OFFSET(Profiles!$K$2,$X165,MAX(Profiles!$C$2,AI$4-$Q165)))*IF($AA165=1,(1+SSSModel!#REF!),1)</f>
        <v>0</v>
      </c>
      <c r="AJ165" s="5">
        <f ca="1">IF(OR(AJ$4&lt;$Q165,AJ$4&gt;$Q165+IF($S165="",1000,$S165)-1),0,IF(MOD(AJ$4-$Q165,IF($R165="",1000,$R165))=0,$O165,0))*IF($Y165&gt;0,(1+INDEX(Escalation!$B$3:$B$18,$Y165,0))^(AJ$4-SSSModel!$C$5),1)*IF($X165=0,1,OFFSET(Profiles!$K$2,$X165,MAX(Profiles!$C$2,AJ$4-$Q165)))*IF($AA165=1,(1+SSSModel!#REF!),1)</f>
        <v>0</v>
      </c>
      <c r="AK165" s="5">
        <f ca="1">IF(OR(AK$4&lt;$Q165,AK$4&gt;$Q165+IF($S165="",1000,$S165)-1),0,IF(MOD(AK$4-$Q165,IF($R165="",1000,$R165))=0,$O165,0))*IF($Y165&gt;0,(1+INDEX(Escalation!$B$3:$B$18,$Y165,0))^(AK$4-SSSModel!$C$5),1)*IF($X165=0,1,OFFSET(Profiles!$K$2,$X165,MAX(Profiles!$C$2,AK$4-$Q165)))*IF($AA165=1,(1+SSSModel!#REF!),1)</f>
        <v>0</v>
      </c>
      <c r="AL165" s="5">
        <f ca="1">IF(OR(AL$4&lt;$Q165,AL$4&gt;$Q165+IF($S165="",1000,$S165)-1),0,IF(MOD(AL$4-$Q165,IF($R165="",1000,$R165))=0,$O165,0))*IF($Y165&gt;0,(1+INDEX(Escalation!$B$3:$B$18,$Y165,0))^(AL$4-SSSModel!$C$5),1)*IF($X165=0,1,OFFSET(Profiles!$K$2,$X165,MAX(Profiles!$C$2,AL$4-$Q165)))*IF($AA165=1,(1+SSSModel!#REF!),1)</f>
        <v>0</v>
      </c>
      <c r="AM165" s="5">
        <f ca="1">IF(OR(AM$4&lt;$Q165,AM$4&gt;$Q165+IF($S165="",1000,$S165)-1),0,IF(MOD(AM$4-$Q165,IF($R165="",1000,$R165))=0,$O165,0))*IF($Y165&gt;0,(1+INDEX(Escalation!$B$3:$B$18,$Y165,0))^(AM$4-SSSModel!$C$5),1)*IF($X165=0,1,OFFSET(Profiles!$K$2,$X165,MAX(Profiles!$C$2,AM$4-$Q165)))*IF($AA165=1,(1+SSSModel!#REF!),1)</f>
        <v>0</v>
      </c>
      <c r="AN165" s="5">
        <f ca="1">IF(OR(AN$4&lt;$Q165,AN$4&gt;$Q165+IF($S165="",1000,$S165)-1),0,IF(MOD(AN$4-$Q165,IF($R165="",1000,$R165))=0,$O165,0))*IF($Y165&gt;0,(1+INDEX(Escalation!$B$3:$B$18,$Y165,0))^(AN$4-SSSModel!$C$5),1)*IF($X165=0,1,OFFSET(Profiles!$K$2,$X165,MAX(Profiles!$C$2,AN$4-$Q165)))*IF($AA165=1,(1+SSSModel!#REF!),1)</f>
        <v>0</v>
      </c>
      <c r="AO165" s="5">
        <f ca="1">IF(OR(AO$4&lt;$Q165,AO$4&gt;$Q165+IF($S165="",1000,$S165)-1),0,IF(MOD(AO$4-$Q165,IF($R165="",1000,$R165))=0,$O165,0))*IF($Y165&gt;0,(1+INDEX(Escalation!$B$3:$B$18,$Y165,0))^(AO$4-SSSModel!$C$5),1)*IF($X165=0,1,OFFSET(Profiles!$K$2,$X165,MAX(Profiles!$C$2,AO$4-$Q165)))*IF($AA165=1,(1+SSSModel!#REF!),1)</f>
        <v>0</v>
      </c>
      <c r="AP165" s="5">
        <f ca="1">IF(OR(AP$4&lt;$Q165,AP$4&gt;$Q165+IF($S165="",1000,$S165)-1),0,IF(MOD(AP$4-$Q165,IF($R165="",1000,$R165))=0,$O165,0))*IF($Y165&gt;0,(1+INDEX(Escalation!$B$3:$B$18,$Y165,0))^(AP$4-SSSModel!$C$5),1)*IF($X165=0,1,OFFSET(Profiles!$K$2,$X165,MAX(Profiles!$C$2,AP$4-$Q165)))*IF($AA165=1,(1+SSSModel!#REF!),1)</f>
        <v>0</v>
      </c>
      <c r="AQ165" s="5">
        <f ca="1">IF(OR(AQ$4&lt;$Q165,AQ$4&gt;$Q165+IF($S165="",1000,$S165)-1),0,IF(MOD(AQ$4-$Q165,IF($R165="",1000,$R165))=0,$O165,0))*IF($Y165&gt;0,(1+INDEX(Escalation!$B$3:$B$18,$Y165,0))^(AQ$4-SSSModel!$C$5),1)*IF($X165=0,1,OFFSET(Profiles!$K$2,$X165,MAX(Profiles!$C$2,AQ$4-$Q165)))*IF($AA165=1,(1+SSSModel!#REF!),1)</f>
        <v>0</v>
      </c>
      <c r="AR165" s="5">
        <f ca="1">IF(OR(AR$4&lt;$Q165,AR$4&gt;$Q165+IF($S165="",1000,$S165)-1),0,IF(MOD(AR$4-$Q165,IF($R165="",1000,$R165))=0,$O165,0))*IF($Y165&gt;0,(1+INDEX(Escalation!$B$3:$B$18,$Y165,0))^(AR$4-SSSModel!$C$5),1)*IF($X165=0,1,OFFSET(Profiles!$K$2,$X165,MAX(Profiles!$C$2,AR$4-$Q165)))*IF($AA165=1,(1+SSSModel!#REF!),1)</f>
        <v>0</v>
      </c>
      <c r="AS165" s="5">
        <f ca="1">IF(OR(AS$4&lt;$Q165,AS$4&gt;$Q165+IF($S165="",1000,$S165)-1),0,IF(MOD(AS$4-$Q165,IF($R165="",1000,$R165))=0,$O165,0))*IF($Y165&gt;0,(1+INDEX(Escalation!$B$3:$B$18,$Y165,0))^(AS$4-SSSModel!$C$5),1)*IF($X165=0,1,OFFSET(Profiles!$K$2,$X165,MAX(Profiles!$C$2,AS$4-$Q165)))*IF($AA165=1,(1+SSSModel!#REF!),1)</f>
        <v>0</v>
      </c>
      <c r="AT165" s="5">
        <f ca="1">IF(OR(AT$4&lt;$Q165,AT$4&gt;$Q165+IF($S165="",1000,$S165)-1),0,IF(MOD(AT$4-$Q165,IF($R165="",1000,$R165))=0,$O165,0))*IF($Y165&gt;0,(1+INDEX(Escalation!$B$3:$B$18,$Y165,0))^(AT$4-SSSModel!$C$5),1)*IF($X165=0,1,OFFSET(Profiles!$K$2,$X165,MAX(Profiles!$C$2,AT$4-$Q165)))*IF($AA165=1,(1+SSSModel!#REF!),1)</f>
        <v>0</v>
      </c>
      <c r="AU165" s="5">
        <f ca="1">IF(OR(AU$4&lt;$Q165,AU$4&gt;$Q165+IF($S165="",1000,$S165)-1),0,IF(MOD(AU$4-$Q165,IF($R165="",1000,$R165))=0,$O165,0))*IF($Y165&gt;0,(1+INDEX(Escalation!$B$3:$B$18,$Y165,0))^(AU$4-SSSModel!$C$5),1)*IF($X165=0,1,OFFSET(Profiles!$K$2,$X165,MAX(Profiles!$C$2,AU$4-$Q165)))*IF($AA165=1,(1+SSSModel!#REF!),1)</f>
        <v>0</v>
      </c>
      <c r="AV165" s="5">
        <f ca="1">IF(OR(AV$4&lt;$Q165,AV$4&gt;$Q165+IF($S165="",1000,$S165)-1),0,IF(MOD(AV$4-$Q165,IF($R165="",1000,$R165))=0,$O165,0))*IF($Y165&gt;0,(1+INDEX(Escalation!$B$3:$B$18,$Y165,0))^(AV$4-SSSModel!$C$5),1)*IF($X165=0,1,OFFSET(Profiles!$K$2,$X165,MAX(Profiles!$C$2,AV$4-$Q165)))*IF($AA165=1,(1+SSSModel!#REF!),1)</f>
        <v>0</v>
      </c>
      <c r="AW165" s="5">
        <f ca="1">IF(OR(AW$4&lt;$Q165,AW$4&gt;$Q165+IF($S165="",1000,$S165)-1),0,IF(MOD(AW$4-$Q165,IF($R165="",1000,$R165))=0,$O165,0))*IF($Y165&gt;0,(1+INDEX(Escalation!$B$3:$B$18,$Y165,0))^(AW$4-SSSModel!$C$5),1)*IF($X165=0,1,OFFSET(Profiles!$K$2,$X165,MAX(Profiles!$C$2,AW$4-$Q165)))*IF($AA165=1,(1+SSSModel!#REF!),1)</f>
        <v>0</v>
      </c>
      <c r="AX165" s="5">
        <f ca="1">IF(OR(AX$4&lt;$Q165,AX$4&gt;$Q165+IF($S165="",1000,$S165)-1),0,IF(MOD(AX$4-$Q165,IF($R165="",1000,$R165))=0,$O165,0))*IF($Y165&gt;0,(1+INDEX(Escalation!$B$3:$B$18,$Y165,0))^(AX$4-SSSModel!$C$5),1)*IF($X165=0,1,OFFSET(Profiles!$K$2,$X165,MAX(Profiles!$C$2,AX$4-$Q165)))*IF($AA165=1,(1+SSSModel!#REF!),1)</f>
        <v>0</v>
      </c>
      <c r="AY165" s="5">
        <f ca="1">IF(OR(AY$4&lt;$Q165,AY$4&gt;$Q165+IF($S165="",1000,$S165)-1),0,IF(MOD(AY$4-$Q165,IF($R165="",1000,$R165))=0,$O165,0))*IF($Y165&gt;0,(1+INDEX(Escalation!$B$3:$B$18,$Y165,0))^(AY$4-SSSModel!$C$5),1)*IF($X165=0,1,OFFSET(Profiles!$K$2,$X165,MAX(Profiles!$C$2,AY$4-$Q165)))*IF($AA165=1,(1+SSSModel!#REF!),1)</f>
        <v>0</v>
      </c>
      <c r="AZ165" s="5">
        <f ca="1">IF(OR(AZ$4&lt;$Q165,AZ$4&gt;$Q165+IF($S165="",1000,$S165)-1),0,IF(MOD(AZ$4-$Q165,IF($R165="",1000,$R165))=0,$O165,0))*IF($Y165&gt;0,(1+INDEX(Escalation!$B$3:$B$18,$Y165,0))^(AZ$4-SSSModel!$C$5),1)*IF($X165=0,1,OFFSET(Profiles!$K$2,$X165,MAX(Profiles!$C$2,AZ$4-$Q165)))*IF($AA165=1,(1+SSSModel!#REF!),1)</f>
        <v>0</v>
      </c>
      <c r="BA165" s="5">
        <f ca="1">IF(OR(BA$4&lt;$Q165,BA$4&gt;$Q165+IF($S165="",1000,$S165)-1),0,IF(MOD(BA$4-$Q165,IF($R165="",1000,$R165))=0,$O165,0))*IF($Y165&gt;0,(1+INDEX(Escalation!$B$3:$B$18,$Y165,0))^(BA$4-SSSModel!$C$5),1)*IF($X165=0,1,OFFSET(Profiles!$K$2,$X165,MAX(Profiles!$C$2,BA$4-$Q165)))*IF($AA165=1,(1+SSSModel!#REF!),1)</f>
        <v>0</v>
      </c>
      <c r="BB165" s="5">
        <f ca="1">IF(OR(BB$4&lt;$Q165,BB$4&gt;$Q165+IF($S165="",1000,$S165)-1),0,IF(MOD(BB$4-$Q165,IF($R165="",1000,$R165))=0,$O165,0))*IF($Y165&gt;0,(1+INDEX(Escalation!$B$3:$B$18,$Y165,0))^(BB$4-SSSModel!$C$5),1)*IF($X165=0,1,OFFSET(Profiles!$K$2,$X165,MAX(Profiles!$C$2,BB$4-$Q165)))*IF($AA165=1,(1+SSSModel!#REF!),1)</f>
        <v>0</v>
      </c>
      <c r="BC165" s="5">
        <f ca="1">IF(OR(BC$4&lt;$Q165,BC$4&gt;$Q165+IF($S165="",1000,$S165)-1),0,IF(MOD(BC$4-$Q165,IF($R165="",1000,$R165))=0,$O165,0))*IF($Y165&gt;0,(1+INDEX(Escalation!$B$3:$B$18,$Y165,0))^(BC$4-SSSModel!$C$5),1)*IF($X165=0,1,OFFSET(Profiles!$K$2,$X165,MAX(Profiles!$C$2,BC$4-$Q165)))*IF($AA165=1,(1+SSSModel!#REF!),1)</f>
        <v>0</v>
      </c>
      <c r="BD165" s="5">
        <f ca="1">IF(OR(BD$4&lt;$Q165,BD$4&gt;$Q165+IF($S165="",1000,$S165)-1),0,IF(MOD(BD$4-$Q165,IF($R165="",1000,$R165))=0,$O165,0))*IF($Y165&gt;0,(1+INDEX(Escalation!$B$3:$B$18,$Y165,0))^(BD$4-SSSModel!$C$5),1)*IF($X165=0,1,OFFSET(Profiles!$K$2,$X165,MAX(Profiles!$C$2,BD$4-$Q165)))*IF($AA165=1,(1+SSSModel!#REF!),1)</f>
        <v>0</v>
      </c>
      <c r="BE165" s="5">
        <f ca="1">IF(OR(BE$4&lt;$Q165,BE$4&gt;$Q165+IF($S165="",1000,$S165)-1),0,IF(MOD(BE$4-$Q165,IF($R165="",1000,$R165))=0,$O165,0))*IF($Y165&gt;0,(1+INDEX(Escalation!$B$3:$B$18,$Y165,0))^(BE$4-SSSModel!$C$5),1)*IF($X165=0,1,OFFSET(Profiles!$K$2,$X165,MAX(Profiles!$C$2,BE$4-$Q165)))*IF($AA165=1,(1+SSSModel!#REF!),1)</f>
        <v>0</v>
      </c>
      <c r="BF165" s="5">
        <f ca="1">IF(OR(BF$4&lt;$Q165,BF$4&gt;$Q165+IF($S165="",1000,$S165)-1),0,IF(MOD(BF$4-$Q165,IF($R165="",1000,$R165))=0,$O165,0))*IF($Y165&gt;0,(1+INDEX(Escalation!$B$3:$B$18,$Y165,0))^(BF$4-SSSModel!$C$5),1)*IF($X165=0,1,OFFSET(Profiles!$K$2,$X165,MAX(Profiles!$C$2,BF$4-$Q165)))*IF($AA165=1,(1+SSSModel!#REF!),1)</f>
        <v>0</v>
      </c>
      <c r="BG165" s="5">
        <f ca="1">IF(OR(BG$4&lt;$Q165,BG$4&gt;$Q165+IF($S165="",1000,$S165)-1),0,IF(MOD(BG$4-$Q165,IF($R165="",1000,$R165))=0,$O165,0))*IF($Y165&gt;0,(1+INDEX(Escalation!$B$3:$B$18,$Y165,0))^(BG$4-SSSModel!$C$5),1)*IF($X165=0,1,OFFSET(Profiles!$K$2,$X165,MAX(Profiles!$C$2,BG$4-$Q165)))*IF($AA165=1,(1+SSSModel!#REF!),1)</f>
        <v>0</v>
      </c>
      <c r="BH165" s="5">
        <f ca="1">IF(OR(BH$4&lt;$Q165,BH$4&gt;$Q165+IF($S165="",1000,$S165)-1),0,IF(MOD(BH$4-$Q165,IF($R165="",1000,$R165))=0,$O165,0))*IF($Y165&gt;0,(1+INDEX(Escalation!$B$3:$B$18,$Y165,0))^(BH$4-SSSModel!$C$5),1)*IF($X165=0,1,OFFSET(Profiles!$K$2,$X165,MAX(Profiles!$C$2,BH$4-$Q165)))*IF($AA165=1,(1+SSSModel!#REF!),1)</f>
        <v>0</v>
      </c>
      <c r="BI165" s="5">
        <f ca="1">IF(OR(BI$4&lt;$Q165,BI$4&gt;$Q165+IF($S165="",1000,$S165)-1),0,IF(MOD(BI$4-$Q165,IF($R165="",1000,$R165))=0,$O165,0))*IF($Y165&gt;0,(1+INDEX(Escalation!$B$3:$B$18,$Y165,0))^(BI$4-SSSModel!$C$5),1)*IF($X165=0,1,OFFSET(Profiles!$K$2,$X165,MAX(Profiles!$C$2,BI$4-$Q165)))*IF($AA165=1,(1+SSSModel!#REF!),1)</f>
        <v>0</v>
      </c>
      <c r="BJ165" s="5">
        <f ca="1">IF(OR(BJ$4&lt;$Q165,BJ$4&gt;$Q165+IF($S165="",1000,$S165)-1),0,IF(MOD(BJ$4-$Q165,IF($R165="",1000,$R165))=0,$O165,0))*IF($Y165&gt;0,(1+INDEX(Escalation!$B$3:$B$18,$Y165,0))^(BJ$4-SSSModel!$C$5),1)*IF($X165=0,1,OFFSET(Profiles!$K$2,$X165,MAX(Profiles!$C$2,BJ$4-$Q165)))*IF($AA165=1,(1+SSSModel!#REF!),1)</f>
        <v>0</v>
      </c>
      <c r="BK165" s="5">
        <f ca="1">IF(OR(BK$4&lt;$Q165,BK$4&gt;$Q165+IF($S165="",1000,$S165)-1),0,IF(MOD(BK$4-$Q165,IF($R165="",1000,$R165))=0,$O165,0))*IF($Y165&gt;0,(1+INDEX(Escalation!$B$3:$B$18,$Y165,0))^(BK$4-SSSModel!$C$5),1)*IF($X165=0,1,OFFSET(Profiles!$K$2,$X165,MAX(Profiles!$C$2,BK$4-$Q165)))*IF($AA165=1,(1+SSSModel!#REF!),1)</f>
        <v>0</v>
      </c>
      <c r="BL165" s="5">
        <f ca="1">IF(OR(BL$4&lt;$Q165,BL$4&gt;$Q165+IF($S165="",1000,$S165)-1),0,IF(MOD(BL$4-$Q165,IF($R165="",1000,$R165))=0,$O165,0))*IF($Y165&gt;0,(1+INDEX(Escalation!$B$3:$B$18,$Y165,0))^(BL$4-SSSModel!$C$5),1)*IF($X165=0,1,OFFSET(Profiles!$K$2,$X165,MAX(Profiles!$C$2,BL$4-$Q165)))*IF($AA165=1,(1+SSSModel!#REF!),1)</f>
        <v>0</v>
      </c>
      <c r="BM165" s="5">
        <f ca="1">IF(OR(BM$4&lt;$Q165,BM$4&gt;$Q165+IF($S165="",1000,$S165)-1),0,IF(MOD(BM$4-$Q165,IF($R165="",1000,$R165))=0,$O165,0))*IF($Y165&gt;0,(1+INDEX(Escalation!$B$3:$B$18,$Y165,0))^(BM$4-SSSModel!$C$5),1)*IF($X165=0,1,OFFSET(Profiles!$K$2,$X165,MAX(Profiles!$C$2,BM$4-$Q165)))*IF($AA165=1,(1+SSSModel!#REF!),1)</f>
        <v>0</v>
      </c>
      <c r="BN165" s="5">
        <f ca="1">IF(OR(BN$4&lt;$Q165,BN$4&gt;$Q165+IF($S165="",1000,$S165)-1),0,IF(MOD(BN$4-$Q165,IF($R165="",1000,$R165))=0,$O165,0))*IF($Y165&gt;0,(1+INDEX(Escalation!$B$3:$B$18,$Y165,0))^(BN$4-SSSModel!$C$5),1)*IF($X165=0,1,OFFSET(Profiles!$K$2,$X165,MAX(Profiles!$C$2,BN$4-$Q165)))*IF($AA165=1,(1+SSSModel!#REF!),1)</f>
        <v>0</v>
      </c>
      <c r="BO165" s="5">
        <f ca="1">IF(OR(BO$4&lt;$Q165,BO$4&gt;$Q165+IF($S165="",1000,$S165)-1),0,IF(MOD(BO$4-$Q165,IF($R165="",1000,$R165))=0,$O165,0))*IF($Y165&gt;0,(1+INDEX(Escalation!$B$3:$B$18,$Y165,0))^(BO$4-SSSModel!$C$5),1)*IF($X165=0,1,OFFSET(Profiles!$K$2,$X165,MAX(Profiles!$C$2,BO$4-$Q165)))*IF($AA165=1,(1+SSSModel!#REF!),1)</f>
        <v>0</v>
      </c>
      <c r="BP165" s="5">
        <f ca="1">IF(OR(BP$4&lt;$Q165,BP$4&gt;$Q165+IF($S165="",1000,$S165)-1),0,IF(MOD(BP$4-$Q165,IF($R165="",1000,$R165))=0,$O165,0))*IF($Y165&gt;0,(1+INDEX(Escalation!$B$3:$B$18,$Y165,0))^(BP$4-SSSModel!$C$5),1)*IF($X165=0,1,OFFSET(Profiles!$K$2,$X165,MAX(Profiles!$C$2,BP$4-$Q165)))*IF($AA165=1,(1+SSSModel!#REF!),1)</f>
        <v>0</v>
      </c>
      <c r="BQ165" s="5">
        <f ca="1">IF(OR(BQ$4&lt;$Q165,BQ$4&gt;$Q165+IF($S165="",1000,$S165)-1),0,IF(MOD(BQ$4-$Q165,IF($R165="",1000,$R165))=0,$O165,0))*IF($Y165&gt;0,(1+INDEX(Escalation!$B$3:$B$18,$Y165,0))^(BQ$4-SSSModel!$C$5),1)*IF($X165=0,1,OFFSET(Profiles!$K$2,$X165,MAX(Profiles!$C$2,BQ$4-$Q165)))*IF($AA165=1,(1+SSSModel!#REF!),1)</f>
        <v>0</v>
      </c>
      <c r="BR165" s="5">
        <f ca="1">IF(OR(BR$4&lt;$Q165,BR$4&gt;$Q165+IF($S165="",1000,$S165)-1),0,IF(MOD(BR$4-$Q165,IF($R165="",1000,$R165))=0,$O165,0))*IF($Y165&gt;0,(1+INDEX(Escalation!$B$3:$B$18,$Y165,0))^(BR$4-SSSModel!$C$5),1)*IF($X165=0,1,OFFSET(Profiles!$K$2,$X165,MAX(Profiles!$C$2,BR$4-$Q165)))*IF($AA165=1,(1+SSSModel!#REF!),1)</f>
        <v>0</v>
      </c>
      <c r="BS165" s="5">
        <f ca="1">IF(OR(BS$4&lt;$Q165,BS$4&gt;$Q165+IF($S165="",1000,$S165)-1),0,IF(MOD(BS$4-$Q165,IF($R165="",1000,$R165))=0,$O165,0))*IF($Y165&gt;0,(1+INDEX(Escalation!$B$3:$B$18,$Y165,0))^(BS$4-SSSModel!$C$5),1)*IF($X165=0,1,OFFSET(Profiles!$K$2,$X165,MAX(Profiles!$C$2,BS$4-$Q165)))*IF($AA165=1,(1+SSSModel!#REF!),1)</f>
        <v>0</v>
      </c>
      <c r="BT165" s="5">
        <f ca="1">IF(OR(BT$4&lt;$Q165,BT$4&gt;$Q165+IF($S165="",1000,$S165)-1),0,IF(MOD(BT$4-$Q165,IF($R165="",1000,$R165))=0,$O165,0))*IF($Y165&gt;0,(1+INDEX(Escalation!$B$3:$B$18,$Y165,0))^(BT$4-SSSModel!$C$5),1)*IF($X165=0,1,OFFSET(Profiles!$K$2,$X165,MAX(Profiles!$C$2,BT$4-$Q165)))*IF($AA165=1,(1+SSSModel!#REF!),1)</f>
        <v>0</v>
      </c>
      <c r="BU165" s="5">
        <f ca="1">IF(OR(BU$4&lt;$Q165,BU$4&gt;$Q165+IF($S165="",1000,$S165)-1),0,IF(MOD(BU$4-$Q165,IF($R165="",1000,$R165))=0,$O165,0))*IF($Y165&gt;0,(1+INDEX(Escalation!$B$3:$B$18,$Y165,0))^(BU$4-SSSModel!$C$5),1)*IF($X165=0,1,OFFSET(Profiles!$K$2,$X165,MAX(Profiles!$C$2,BU$4-$Q165)))*IF($AA165=1,(1+SSSModel!#REF!),1)</f>
        <v>0</v>
      </c>
      <c r="BV165" s="5">
        <f ca="1">IF(OR(BV$4&lt;$Q165,BV$4&gt;$Q165+IF($S165="",1000,$S165)-1),0,IF(MOD(BV$4-$Q165,IF($R165="",1000,$R165))=0,$O165,0))*IF($Y165&gt;0,(1+INDEX(Escalation!$B$3:$B$18,$Y165,0))^(BV$4-SSSModel!$C$5),1)*IF($X165=0,1,OFFSET(Profiles!$K$2,$X165,MAX(Profiles!$C$2,BV$4-$Q165)))*IF($AA165=1,(1+SSSModel!#REF!),1)</f>
        <v>0</v>
      </c>
      <c r="BW165" s="5">
        <f ca="1">IF(OR(BW$4&lt;$Q165,BW$4&gt;$Q165+IF($S165="",1000,$S165)-1),0,IF(MOD(BW$4-$Q165,IF($R165="",1000,$R165))=0,$O165,0))*IF($Y165&gt;0,(1+INDEX(Escalation!$B$3:$B$18,$Y165,0))^(BW$4-SSSModel!$C$5),1)*IF($X165=0,1,OFFSET(Profiles!$K$2,$X165,MAX(Profiles!$C$2,BW$4-$Q165)))*IF($AA165=1,(1+SSSModel!#REF!),1)</f>
        <v>0</v>
      </c>
      <c r="BX165" s="5">
        <f ca="1">IF(OR(BX$4&lt;$Q165,BX$4&gt;$Q165+IF($S165="",1000,$S165)-1),0,IF(MOD(BX$4-$Q165,IF($R165="",1000,$R165))=0,$O165,0))*IF($Y165&gt;0,(1+INDEX(Escalation!$B$3:$B$18,$Y165,0))^(BX$4-SSSModel!$C$5),1)*IF($X165=0,1,OFFSET(Profiles!$K$2,$X165,MAX(Profiles!$C$2,BX$4-$Q165)))*IF($AA165=1,(1+SSSModel!#REF!),1)</f>
        <v>0</v>
      </c>
      <c r="BY165" s="5">
        <f ca="1">IF(OR(BY$4&lt;$Q165,BY$4&gt;$Q165+IF($S165="",1000,$S165)-1),0,IF(MOD(BY$4-$Q165,IF($R165="",1000,$R165))=0,$O165,0))*IF($Y165&gt;0,(1+INDEX(Escalation!$B$3:$B$18,$Y165,0))^(BY$4-SSSModel!$C$5),1)*IF($X165=0,1,OFFSET(Profiles!$K$2,$X165,MAX(Profiles!$C$2,BY$4-$Q165)))*IF($AA165=1,(1+SSSModel!#REF!),1)</f>
        <v>0</v>
      </c>
      <c r="BZ165" s="5">
        <f ca="1">IF(OR(BZ$4&lt;$Q165,BZ$4&gt;$Q165+IF($S165="",1000,$S165)-1),0,IF(MOD(BZ$4-$Q165,IF($R165="",1000,$R165))=0,$O165,0))*IF($Y165&gt;0,(1+INDEX(Escalation!$B$3:$B$18,$Y165,0))^(BZ$4-SSSModel!$C$5),1)*IF($X165=0,1,OFFSET(Profiles!$K$2,$X165,MAX(Profiles!$C$2,BZ$4-$Q165)))*IF($AA165=1,(1+SSSModel!#REF!),1)</f>
        <v>0</v>
      </c>
      <c r="CA165" s="93"/>
      <c r="CB165" s="93"/>
      <c r="CC165" s="93"/>
      <c r="CD165" s="93"/>
      <c r="CE165" s="93"/>
      <c r="CF165" s="93"/>
      <c r="CG165" s="93"/>
      <c r="CH165" s="93"/>
      <c r="CI165" s="93"/>
      <c r="CJ165" s="93"/>
      <c r="CK165" s="93"/>
      <c r="CL165" s="93"/>
      <c r="CM165" s="93"/>
      <c r="CN165" s="93"/>
      <c r="CO165" s="93"/>
      <c r="CP165" s="93"/>
      <c r="CQ165" s="93"/>
      <c r="CR165" s="93"/>
      <c r="CS165" s="93"/>
      <c r="CT165" s="93"/>
      <c r="CU165" s="93"/>
      <c r="CV165" s="93"/>
      <c r="CW165" s="93"/>
      <c r="CX165" s="93"/>
      <c r="CY165" s="93"/>
      <c r="CZ165" s="93"/>
      <c r="DA165" s="93"/>
      <c r="DB165" s="93"/>
      <c r="DC165" s="93"/>
      <c r="DD165" s="93"/>
      <c r="DE165" s="93"/>
      <c r="DF165" s="93"/>
      <c r="DG165" s="93"/>
      <c r="DH165" s="93"/>
      <c r="DI165" s="93"/>
      <c r="DJ165" s="93"/>
      <c r="DK165" s="93"/>
      <c r="DL165" s="93"/>
      <c r="DM165" s="93"/>
      <c r="DN165" s="93"/>
      <c r="DO165" s="93"/>
      <c r="DP165" s="93"/>
      <c r="DQ165" s="93"/>
      <c r="DR165" s="93"/>
      <c r="DS165" s="93"/>
      <c r="DT165" s="93"/>
      <c r="DU165" s="93"/>
      <c r="DV165" s="93"/>
      <c r="DW165" s="93"/>
      <c r="DX165" s="93"/>
      <c r="DY165" s="94"/>
      <c r="DZ165" s="95"/>
      <c r="EA165" s="96"/>
      <c r="EB165" s="97"/>
      <c r="EC165" s="97"/>
      <c r="ED165" s="90"/>
      <c r="EE165" s="90"/>
    </row>
    <row r="166" spans="3:135" x14ac:dyDescent="0.35">
      <c r="C166" s="18"/>
      <c r="D166" s="27">
        <f t="shared" si="23"/>
        <v>6</v>
      </c>
      <c r="E166" s="27">
        <f t="shared" ca="1" si="23"/>
        <v>0</v>
      </c>
      <c r="G166" s="25"/>
      <c r="H166" s="25" t="str">
        <f ca="1">IF($E166=0,"",OFFSET(Resources!C$26,$E166,0))</f>
        <v/>
      </c>
      <c r="I166" s="25" t="str">
        <f ca="1">IF($E166=0,"",OFFSET(Resources!$E$26,$E166,0))</f>
        <v/>
      </c>
      <c r="J166" s="16">
        <v>1</v>
      </c>
      <c r="K166" s="16" t="s">
        <v>150</v>
      </c>
      <c r="L166" s="16" t="s">
        <v>93</v>
      </c>
      <c r="M166" s="25"/>
      <c r="N166" s="1">
        <v>1</v>
      </c>
      <c r="O166" s="120">
        <f ca="1">IF($E166=0,0,OFFSET(Resources!$CV$26,$E166,0))</f>
        <v>0</v>
      </c>
      <c r="P166" s="16" t="s">
        <v>95</v>
      </c>
      <c r="Q166" s="18">
        <f ca="1">IF($E166=0,0,OFFSET(GenAlts!$W$4,$E166,$D166-1))</f>
        <v>0</v>
      </c>
      <c r="R166" s="1">
        <v>1</v>
      </c>
      <c r="S166" t="str">
        <f ca="1">IF($E166=0,"",OFFSET(Resources!$R$26,$E166,0))</f>
        <v/>
      </c>
      <c r="T166" s="1"/>
      <c r="U166" s="123">
        <f ca="1">IF($E166=0,0,OFFSET(Resources!$N$26,$E166,0))</f>
        <v>0</v>
      </c>
      <c r="V166" s="1"/>
      <c r="W166">
        <f t="shared" ca="1" si="24"/>
        <v>0</v>
      </c>
      <c r="X166">
        <f>IF(T166="",0,MATCH(T166,Profiles!$A$3:$A$22,0))</f>
        <v>0</v>
      </c>
      <c r="Y166">
        <f ca="1">IF(U166=0,0,MATCH(U166,Escalation!$A$3:$A$17,0))</f>
        <v>0</v>
      </c>
      <c r="Z166">
        <f>IF(V166="",0,MATCH(V166,Profiles!$A$3:$A$22,0))</f>
        <v>0</v>
      </c>
      <c r="AA166" s="8"/>
      <c r="AB166" s="8">
        <v>0</v>
      </c>
      <c r="AC166" s="5">
        <f ca="1">IF(OR(AC$4&lt;$Q166,AC$4&gt;$Q166+IF($S166="",1000,$S166)-1),0,IF(MOD(AC$4-$Q166,IF($R166="",1000,$R166))=0,$O166,0))*IF($Y166&gt;0,(1+INDEX(Escalation!$B$3:$B$18,$Y166,0))^(AC$4-SSSModel!$C$5),1)*IF($X166=0,1,OFFSET(Profiles!$K$2,$X166,MAX(Profiles!$C$2,AC$4-$Q166)))*IF($AA166=1,(1+SSSModel!#REF!),1)</f>
        <v>0</v>
      </c>
      <c r="AD166" s="5">
        <f ca="1">IF(OR(AD$4&lt;$Q166,AD$4&gt;$Q166+IF($S166="",1000,$S166)-1),0,IF(MOD(AD$4-$Q166,IF($R166="",1000,$R166))=0,$O166,0))*IF($Y166&gt;0,(1+INDEX(Escalation!$B$3:$B$18,$Y166,0))^(AD$4-SSSModel!$C$5),1)*IF($X166=0,1,OFFSET(Profiles!$K$2,$X166,MAX(Profiles!$C$2,AD$4-$Q166)))*IF($AA166=1,(1+SSSModel!#REF!),1)</f>
        <v>0</v>
      </c>
      <c r="AE166" s="5">
        <f ca="1">IF(OR(AE$4&lt;$Q166,AE$4&gt;$Q166+IF($S166="",1000,$S166)-1),0,IF(MOD(AE$4-$Q166,IF($R166="",1000,$R166))=0,$O166,0))*IF($Y166&gt;0,(1+INDEX(Escalation!$B$3:$B$18,$Y166,0))^(AE$4-SSSModel!$C$5),1)*IF($X166=0,1,OFFSET(Profiles!$K$2,$X166,MAX(Profiles!$C$2,AE$4-$Q166)))*IF($AA166=1,(1+SSSModel!#REF!),1)</f>
        <v>0</v>
      </c>
      <c r="AF166" s="5">
        <f ca="1">IF(OR(AF$4&lt;$Q166,AF$4&gt;$Q166+IF($S166="",1000,$S166)-1),0,IF(MOD(AF$4-$Q166,IF($R166="",1000,$R166))=0,$O166,0))*IF($Y166&gt;0,(1+INDEX(Escalation!$B$3:$B$18,$Y166,0))^(AF$4-SSSModel!$C$5),1)*IF($X166=0,1,OFFSET(Profiles!$K$2,$X166,MAX(Profiles!$C$2,AF$4-$Q166)))*IF($AA166=1,(1+SSSModel!#REF!),1)</f>
        <v>0</v>
      </c>
      <c r="AG166" s="5">
        <f ca="1">IF(OR(AG$4&lt;$Q166,AG$4&gt;$Q166+IF($S166="",1000,$S166)-1),0,IF(MOD(AG$4-$Q166,IF($R166="",1000,$R166))=0,$O166,0))*IF($Y166&gt;0,(1+INDEX(Escalation!$B$3:$B$18,$Y166,0))^(AG$4-SSSModel!$C$5),1)*IF($X166=0,1,OFFSET(Profiles!$K$2,$X166,MAX(Profiles!$C$2,AG$4-$Q166)))*IF($AA166=1,(1+SSSModel!#REF!),1)</f>
        <v>0</v>
      </c>
      <c r="AH166" s="5">
        <f ca="1">IF(OR(AH$4&lt;$Q166,AH$4&gt;$Q166+IF($S166="",1000,$S166)-1),0,IF(MOD(AH$4-$Q166,IF($R166="",1000,$R166))=0,$O166,0))*IF($Y166&gt;0,(1+INDEX(Escalation!$B$3:$B$18,$Y166,0))^(AH$4-SSSModel!$C$5),1)*IF($X166=0,1,OFFSET(Profiles!$K$2,$X166,MAX(Profiles!$C$2,AH$4-$Q166)))*IF($AA166=1,(1+SSSModel!#REF!),1)</f>
        <v>0</v>
      </c>
      <c r="AI166" s="5">
        <f ca="1">IF(OR(AI$4&lt;$Q166,AI$4&gt;$Q166+IF($S166="",1000,$S166)-1),0,IF(MOD(AI$4-$Q166,IF($R166="",1000,$R166))=0,$O166,0))*IF($Y166&gt;0,(1+INDEX(Escalation!$B$3:$B$18,$Y166,0))^(AI$4-SSSModel!$C$5),1)*IF($X166=0,1,OFFSET(Profiles!$K$2,$X166,MAX(Profiles!$C$2,AI$4-$Q166)))*IF($AA166=1,(1+SSSModel!#REF!),1)</f>
        <v>0</v>
      </c>
      <c r="AJ166" s="5">
        <f ca="1">IF(OR(AJ$4&lt;$Q166,AJ$4&gt;$Q166+IF($S166="",1000,$S166)-1),0,IF(MOD(AJ$4-$Q166,IF($R166="",1000,$R166))=0,$O166,0))*IF($Y166&gt;0,(1+INDEX(Escalation!$B$3:$B$18,$Y166,0))^(AJ$4-SSSModel!$C$5),1)*IF($X166=0,1,OFFSET(Profiles!$K$2,$X166,MAX(Profiles!$C$2,AJ$4-$Q166)))*IF($AA166=1,(1+SSSModel!#REF!),1)</f>
        <v>0</v>
      </c>
      <c r="AK166" s="5">
        <f ca="1">IF(OR(AK$4&lt;$Q166,AK$4&gt;$Q166+IF($S166="",1000,$S166)-1),0,IF(MOD(AK$4-$Q166,IF($R166="",1000,$R166))=0,$O166,0))*IF($Y166&gt;0,(1+INDEX(Escalation!$B$3:$B$18,$Y166,0))^(AK$4-SSSModel!$C$5),1)*IF($X166=0,1,OFFSET(Profiles!$K$2,$X166,MAX(Profiles!$C$2,AK$4-$Q166)))*IF($AA166=1,(1+SSSModel!#REF!),1)</f>
        <v>0</v>
      </c>
      <c r="AL166" s="5">
        <f ca="1">IF(OR(AL$4&lt;$Q166,AL$4&gt;$Q166+IF($S166="",1000,$S166)-1),0,IF(MOD(AL$4-$Q166,IF($R166="",1000,$R166))=0,$O166,0))*IF($Y166&gt;0,(1+INDEX(Escalation!$B$3:$B$18,$Y166,0))^(AL$4-SSSModel!$C$5),1)*IF($X166=0,1,OFFSET(Profiles!$K$2,$X166,MAX(Profiles!$C$2,AL$4-$Q166)))*IF($AA166=1,(1+SSSModel!#REF!),1)</f>
        <v>0</v>
      </c>
      <c r="AM166" s="5">
        <f ca="1">IF(OR(AM$4&lt;$Q166,AM$4&gt;$Q166+IF($S166="",1000,$S166)-1),0,IF(MOD(AM$4-$Q166,IF($R166="",1000,$R166))=0,$O166,0))*IF($Y166&gt;0,(1+INDEX(Escalation!$B$3:$B$18,$Y166,0))^(AM$4-SSSModel!$C$5),1)*IF($X166=0,1,OFFSET(Profiles!$K$2,$X166,MAX(Profiles!$C$2,AM$4-$Q166)))*IF($AA166=1,(1+SSSModel!#REF!),1)</f>
        <v>0</v>
      </c>
      <c r="AN166" s="5">
        <f ca="1">IF(OR(AN$4&lt;$Q166,AN$4&gt;$Q166+IF($S166="",1000,$S166)-1),0,IF(MOD(AN$4-$Q166,IF($R166="",1000,$R166))=0,$O166,0))*IF($Y166&gt;0,(1+INDEX(Escalation!$B$3:$B$18,$Y166,0))^(AN$4-SSSModel!$C$5),1)*IF($X166=0,1,OFFSET(Profiles!$K$2,$X166,MAX(Profiles!$C$2,AN$4-$Q166)))*IF($AA166=1,(1+SSSModel!#REF!),1)</f>
        <v>0</v>
      </c>
      <c r="AO166" s="5">
        <f ca="1">IF(OR(AO$4&lt;$Q166,AO$4&gt;$Q166+IF($S166="",1000,$S166)-1),0,IF(MOD(AO$4-$Q166,IF($R166="",1000,$R166))=0,$O166,0))*IF($Y166&gt;0,(1+INDEX(Escalation!$B$3:$B$18,$Y166,0))^(AO$4-SSSModel!$C$5),1)*IF($X166=0,1,OFFSET(Profiles!$K$2,$X166,MAX(Profiles!$C$2,AO$4-$Q166)))*IF($AA166=1,(1+SSSModel!#REF!),1)</f>
        <v>0</v>
      </c>
      <c r="AP166" s="5">
        <f ca="1">IF(OR(AP$4&lt;$Q166,AP$4&gt;$Q166+IF($S166="",1000,$S166)-1),0,IF(MOD(AP$4-$Q166,IF($R166="",1000,$R166))=0,$O166,0))*IF($Y166&gt;0,(1+INDEX(Escalation!$B$3:$B$18,$Y166,0))^(AP$4-SSSModel!$C$5),1)*IF($X166=0,1,OFFSET(Profiles!$K$2,$X166,MAX(Profiles!$C$2,AP$4-$Q166)))*IF($AA166=1,(1+SSSModel!#REF!),1)</f>
        <v>0</v>
      </c>
      <c r="AQ166" s="5">
        <f ca="1">IF(OR(AQ$4&lt;$Q166,AQ$4&gt;$Q166+IF($S166="",1000,$S166)-1),0,IF(MOD(AQ$4-$Q166,IF($R166="",1000,$R166))=0,$O166,0))*IF($Y166&gt;0,(1+INDEX(Escalation!$B$3:$B$18,$Y166,0))^(AQ$4-SSSModel!$C$5),1)*IF($X166=0,1,OFFSET(Profiles!$K$2,$X166,MAX(Profiles!$C$2,AQ$4-$Q166)))*IF($AA166=1,(1+SSSModel!#REF!),1)</f>
        <v>0</v>
      </c>
      <c r="AR166" s="5">
        <f ca="1">IF(OR(AR$4&lt;$Q166,AR$4&gt;$Q166+IF($S166="",1000,$S166)-1),0,IF(MOD(AR$4-$Q166,IF($R166="",1000,$R166))=0,$O166,0))*IF($Y166&gt;0,(1+INDEX(Escalation!$B$3:$B$18,$Y166,0))^(AR$4-SSSModel!$C$5),1)*IF($X166=0,1,OFFSET(Profiles!$K$2,$X166,MAX(Profiles!$C$2,AR$4-$Q166)))*IF($AA166=1,(1+SSSModel!#REF!),1)</f>
        <v>0</v>
      </c>
      <c r="AS166" s="5">
        <f ca="1">IF(OR(AS$4&lt;$Q166,AS$4&gt;$Q166+IF($S166="",1000,$S166)-1),0,IF(MOD(AS$4-$Q166,IF($R166="",1000,$R166))=0,$O166,0))*IF($Y166&gt;0,(1+INDEX(Escalation!$B$3:$B$18,$Y166,0))^(AS$4-SSSModel!$C$5),1)*IF($X166=0,1,OFFSET(Profiles!$K$2,$X166,MAX(Profiles!$C$2,AS$4-$Q166)))*IF($AA166=1,(1+SSSModel!#REF!),1)</f>
        <v>0</v>
      </c>
      <c r="AT166" s="5">
        <f ca="1">IF(OR(AT$4&lt;$Q166,AT$4&gt;$Q166+IF($S166="",1000,$S166)-1),0,IF(MOD(AT$4-$Q166,IF($R166="",1000,$R166))=0,$O166,0))*IF($Y166&gt;0,(1+INDEX(Escalation!$B$3:$B$18,$Y166,0))^(AT$4-SSSModel!$C$5),1)*IF($X166=0,1,OFFSET(Profiles!$K$2,$X166,MAX(Profiles!$C$2,AT$4-$Q166)))*IF($AA166=1,(1+SSSModel!#REF!),1)</f>
        <v>0</v>
      </c>
      <c r="AU166" s="5">
        <f ca="1">IF(OR(AU$4&lt;$Q166,AU$4&gt;$Q166+IF($S166="",1000,$S166)-1),0,IF(MOD(AU$4-$Q166,IF($R166="",1000,$R166))=0,$O166,0))*IF($Y166&gt;0,(1+INDEX(Escalation!$B$3:$B$18,$Y166,0))^(AU$4-SSSModel!$C$5),1)*IF($X166=0,1,OFFSET(Profiles!$K$2,$X166,MAX(Profiles!$C$2,AU$4-$Q166)))*IF($AA166=1,(1+SSSModel!#REF!),1)</f>
        <v>0</v>
      </c>
      <c r="AV166" s="5">
        <f ca="1">IF(OR(AV$4&lt;$Q166,AV$4&gt;$Q166+IF($S166="",1000,$S166)-1),0,IF(MOD(AV$4-$Q166,IF($R166="",1000,$R166))=0,$O166,0))*IF($Y166&gt;0,(1+INDEX(Escalation!$B$3:$B$18,$Y166,0))^(AV$4-SSSModel!$C$5),1)*IF($X166=0,1,OFFSET(Profiles!$K$2,$X166,MAX(Profiles!$C$2,AV$4-$Q166)))*IF($AA166=1,(1+SSSModel!#REF!),1)</f>
        <v>0</v>
      </c>
      <c r="AW166" s="5">
        <f ca="1">IF(OR(AW$4&lt;$Q166,AW$4&gt;$Q166+IF($S166="",1000,$S166)-1),0,IF(MOD(AW$4-$Q166,IF($R166="",1000,$R166))=0,$O166,0))*IF($Y166&gt;0,(1+INDEX(Escalation!$B$3:$B$18,$Y166,0))^(AW$4-SSSModel!$C$5),1)*IF($X166=0,1,OFFSET(Profiles!$K$2,$X166,MAX(Profiles!$C$2,AW$4-$Q166)))*IF($AA166=1,(1+SSSModel!#REF!),1)</f>
        <v>0</v>
      </c>
      <c r="AX166" s="5">
        <f ca="1">IF(OR(AX$4&lt;$Q166,AX$4&gt;$Q166+IF($S166="",1000,$S166)-1),0,IF(MOD(AX$4-$Q166,IF($R166="",1000,$R166))=0,$O166,0))*IF($Y166&gt;0,(1+INDEX(Escalation!$B$3:$B$18,$Y166,0))^(AX$4-SSSModel!$C$5),1)*IF($X166=0,1,OFFSET(Profiles!$K$2,$X166,MAX(Profiles!$C$2,AX$4-$Q166)))*IF($AA166=1,(1+SSSModel!#REF!),1)</f>
        <v>0</v>
      </c>
      <c r="AY166" s="5">
        <f ca="1">IF(OR(AY$4&lt;$Q166,AY$4&gt;$Q166+IF($S166="",1000,$S166)-1),0,IF(MOD(AY$4-$Q166,IF($R166="",1000,$R166))=0,$O166,0))*IF($Y166&gt;0,(1+INDEX(Escalation!$B$3:$B$18,$Y166,0))^(AY$4-SSSModel!$C$5),1)*IF($X166=0,1,OFFSET(Profiles!$K$2,$X166,MAX(Profiles!$C$2,AY$4-$Q166)))*IF($AA166=1,(1+SSSModel!#REF!),1)</f>
        <v>0</v>
      </c>
      <c r="AZ166" s="5">
        <f ca="1">IF(OR(AZ$4&lt;$Q166,AZ$4&gt;$Q166+IF($S166="",1000,$S166)-1),0,IF(MOD(AZ$4-$Q166,IF($R166="",1000,$R166))=0,$O166,0))*IF($Y166&gt;0,(1+INDEX(Escalation!$B$3:$B$18,$Y166,0))^(AZ$4-SSSModel!$C$5),1)*IF($X166=0,1,OFFSET(Profiles!$K$2,$X166,MAX(Profiles!$C$2,AZ$4-$Q166)))*IF($AA166=1,(1+SSSModel!#REF!),1)</f>
        <v>0</v>
      </c>
      <c r="BA166" s="5">
        <f ca="1">IF(OR(BA$4&lt;$Q166,BA$4&gt;$Q166+IF($S166="",1000,$S166)-1),0,IF(MOD(BA$4-$Q166,IF($R166="",1000,$R166))=0,$O166,0))*IF($Y166&gt;0,(1+INDEX(Escalation!$B$3:$B$18,$Y166,0))^(BA$4-SSSModel!$C$5),1)*IF($X166=0,1,OFFSET(Profiles!$K$2,$X166,MAX(Profiles!$C$2,BA$4-$Q166)))*IF($AA166=1,(1+SSSModel!#REF!),1)</f>
        <v>0</v>
      </c>
      <c r="BB166" s="5">
        <f ca="1">IF(OR(BB$4&lt;$Q166,BB$4&gt;$Q166+IF($S166="",1000,$S166)-1),0,IF(MOD(BB$4-$Q166,IF($R166="",1000,$R166))=0,$O166,0))*IF($Y166&gt;0,(1+INDEX(Escalation!$B$3:$B$18,$Y166,0))^(BB$4-SSSModel!$C$5),1)*IF($X166=0,1,OFFSET(Profiles!$K$2,$X166,MAX(Profiles!$C$2,BB$4-$Q166)))*IF($AA166=1,(1+SSSModel!#REF!),1)</f>
        <v>0</v>
      </c>
      <c r="BC166" s="5">
        <f ca="1">IF(OR(BC$4&lt;$Q166,BC$4&gt;$Q166+IF($S166="",1000,$S166)-1),0,IF(MOD(BC$4-$Q166,IF($R166="",1000,$R166))=0,$O166,0))*IF($Y166&gt;0,(1+INDEX(Escalation!$B$3:$B$18,$Y166,0))^(BC$4-SSSModel!$C$5),1)*IF($X166=0,1,OFFSET(Profiles!$K$2,$X166,MAX(Profiles!$C$2,BC$4-$Q166)))*IF($AA166=1,(1+SSSModel!#REF!),1)</f>
        <v>0</v>
      </c>
      <c r="BD166" s="5">
        <f ca="1">IF(OR(BD$4&lt;$Q166,BD$4&gt;$Q166+IF($S166="",1000,$S166)-1),0,IF(MOD(BD$4-$Q166,IF($R166="",1000,$R166))=0,$O166,0))*IF($Y166&gt;0,(1+INDEX(Escalation!$B$3:$B$18,$Y166,0))^(BD$4-SSSModel!$C$5),1)*IF($X166=0,1,OFFSET(Profiles!$K$2,$X166,MAX(Profiles!$C$2,BD$4-$Q166)))*IF($AA166=1,(1+SSSModel!#REF!),1)</f>
        <v>0</v>
      </c>
      <c r="BE166" s="5">
        <f ca="1">IF(OR(BE$4&lt;$Q166,BE$4&gt;$Q166+IF($S166="",1000,$S166)-1),0,IF(MOD(BE$4-$Q166,IF($R166="",1000,$R166))=0,$O166,0))*IF($Y166&gt;0,(1+INDEX(Escalation!$B$3:$B$18,$Y166,0))^(BE$4-SSSModel!$C$5),1)*IF($X166=0,1,OFFSET(Profiles!$K$2,$X166,MAX(Profiles!$C$2,BE$4-$Q166)))*IF($AA166=1,(1+SSSModel!#REF!),1)</f>
        <v>0</v>
      </c>
      <c r="BF166" s="5">
        <f ca="1">IF(OR(BF$4&lt;$Q166,BF$4&gt;$Q166+IF($S166="",1000,$S166)-1),0,IF(MOD(BF$4-$Q166,IF($R166="",1000,$R166))=0,$O166,0))*IF($Y166&gt;0,(1+INDEX(Escalation!$B$3:$B$18,$Y166,0))^(BF$4-SSSModel!$C$5),1)*IF($X166=0,1,OFFSET(Profiles!$K$2,$X166,MAX(Profiles!$C$2,BF$4-$Q166)))*IF($AA166=1,(1+SSSModel!#REF!),1)</f>
        <v>0</v>
      </c>
      <c r="BG166" s="5">
        <f ca="1">IF(OR(BG$4&lt;$Q166,BG$4&gt;$Q166+IF($S166="",1000,$S166)-1),0,IF(MOD(BG$4-$Q166,IF($R166="",1000,$R166))=0,$O166,0))*IF($Y166&gt;0,(1+INDEX(Escalation!$B$3:$B$18,$Y166,0))^(BG$4-SSSModel!$C$5),1)*IF($X166=0,1,OFFSET(Profiles!$K$2,$X166,MAX(Profiles!$C$2,BG$4-$Q166)))*IF($AA166=1,(1+SSSModel!#REF!),1)</f>
        <v>0</v>
      </c>
      <c r="BH166" s="5">
        <f ca="1">IF(OR(BH$4&lt;$Q166,BH$4&gt;$Q166+IF($S166="",1000,$S166)-1),0,IF(MOD(BH$4-$Q166,IF($R166="",1000,$R166))=0,$O166,0))*IF($Y166&gt;0,(1+INDEX(Escalation!$B$3:$B$18,$Y166,0))^(BH$4-SSSModel!$C$5),1)*IF($X166=0,1,OFFSET(Profiles!$K$2,$X166,MAX(Profiles!$C$2,BH$4-$Q166)))*IF($AA166=1,(1+SSSModel!#REF!),1)</f>
        <v>0</v>
      </c>
      <c r="BI166" s="5">
        <f ca="1">IF(OR(BI$4&lt;$Q166,BI$4&gt;$Q166+IF($S166="",1000,$S166)-1),0,IF(MOD(BI$4-$Q166,IF($R166="",1000,$R166))=0,$O166,0))*IF($Y166&gt;0,(1+INDEX(Escalation!$B$3:$B$18,$Y166,0))^(BI$4-SSSModel!$C$5),1)*IF($X166=0,1,OFFSET(Profiles!$K$2,$X166,MAX(Profiles!$C$2,BI$4-$Q166)))*IF($AA166=1,(1+SSSModel!#REF!),1)</f>
        <v>0</v>
      </c>
      <c r="BJ166" s="5">
        <f ca="1">IF(OR(BJ$4&lt;$Q166,BJ$4&gt;$Q166+IF($S166="",1000,$S166)-1),0,IF(MOD(BJ$4-$Q166,IF($R166="",1000,$R166))=0,$O166,0))*IF($Y166&gt;0,(1+INDEX(Escalation!$B$3:$B$18,$Y166,0))^(BJ$4-SSSModel!$C$5),1)*IF($X166=0,1,OFFSET(Profiles!$K$2,$X166,MAX(Profiles!$C$2,BJ$4-$Q166)))*IF($AA166=1,(1+SSSModel!#REF!),1)</f>
        <v>0</v>
      </c>
      <c r="BK166" s="5">
        <f ca="1">IF(OR(BK$4&lt;$Q166,BK$4&gt;$Q166+IF($S166="",1000,$S166)-1),0,IF(MOD(BK$4-$Q166,IF($R166="",1000,$R166))=0,$O166,0))*IF($Y166&gt;0,(1+INDEX(Escalation!$B$3:$B$18,$Y166,0))^(BK$4-SSSModel!$C$5),1)*IF($X166=0,1,OFFSET(Profiles!$K$2,$X166,MAX(Profiles!$C$2,BK$4-$Q166)))*IF($AA166=1,(1+SSSModel!#REF!),1)</f>
        <v>0</v>
      </c>
      <c r="BL166" s="5">
        <f ca="1">IF(OR(BL$4&lt;$Q166,BL$4&gt;$Q166+IF($S166="",1000,$S166)-1),0,IF(MOD(BL$4-$Q166,IF($R166="",1000,$R166))=0,$O166,0))*IF($Y166&gt;0,(1+INDEX(Escalation!$B$3:$B$18,$Y166,0))^(BL$4-SSSModel!$C$5),1)*IF($X166=0,1,OFFSET(Profiles!$K$2,$X166,MAX(Profiles!$C$2,BL$4-$Q166)))*IF($AA166=1,(1+SSSModel!#REF!),1)</f>
        <v>0</v>
      </c>
      <c r="BM166" s="5">
        <f ca="1">IF(OR(BM$4&lt;$Q166,BM$4&gt;$Q166+IF($S166="",1000,$S166)-1),0,IF(MOD(BM$4-$Q166,IF($R166="",1000,$R166))=0,$O166,0))*IF($Y166&gt;0,(1+INDEX(Escalation!$B$3:$B$18,$Y166,0))^(BM$4-SSSModel!$C$5),1)*IF($X166=0,1,OFFSET(Profiles!$K$2,$X166,MAX(Profiles!$C$2,BM$4-$Q166)))*IF($AA166=1,(1+SSSModel!#REF!),1)</f>
        <v>0</v>
      </c>
      <c r="BN166" s="5">
        <f ca="1">IF(OR(BN$4&lt;$Q166,BN$4&gt;$Q166+IF($S166="",1000,$S166)-1),0,IF(MOD(BN$4-$Q166,IF($R166="",1000,$R166))=0,$O166,0))*IF($Y166&gt;0,(1+INDEX(Escalation!$B$3:$B$18,$Y166,0))^(BN$4-SSSModel!$C$5),1)*IF($X166=0,1,OFFSET(Profiles!$K$2,$X166,MAX(Profiles!$C$2,BN$4-$Q166)))*IF($AA166=1,(1+SSSModel!#REF!),1)</f>
        <v>0</v>
      </c>
      <c r="BO166" s="5">
        <f ca="1">IF(OR(BO$4&lt;$Q166,BO$4&gt;$Q166+IF($S166="",1000,$S166)-1),0,IF(MOD(BO$4-$Q166,IF($R166="",1000,$R166))=0,$O166,0))*IF($Y166&gt;0,(1+INDEX(Escalation!$B$3:$B$18,$Y166,0))^(BO$4-SSSModel!$C$5),1)*IF($X166=0,1,OFFSET(Profiles!$K$2,$X166,MAX(Profiles!$C$2,BO$4-$Q166)))*IF($AA166=1,(1+SSSModel!#REF!),1)</f>
        <v>0</v>
      </c>
      <c r="BP166" s="5">
        <f ca="1">IF(OR(BP$4&lt;$Q166,BP$4&gt;$Q166+IF($S166="",1000,$S166)-1),0,IF(MOD(BP$4-$Q166,IF($R166="",1000,$R166))=0,$O166,0))*IF($Y166&gt;0,(1+INDEX(Escalation!$B$3:$B$18,$Y166,0))^(BP$4-SSSModel!$C$5),1)*IF($X166=0,1,OFFSET(Profiles!$K$2,$X166,MAX(Profiles!$C$2,BP$4-$Q166)))*IF($AA166=1,(1+SSSModel!#REF!),1)</f>
        <v>0</v>
      </c>
      <c r="BQ166" s="5">
        <f ca="1">IF(OR(BQ$4&lt;$Q166,BQ$4&gt;$Q166+IF($S166="",1000,$S166)-1),0,IF(MOD(BQ$4-$Q166,IF($R166="",1000,$R166))=0,$O166,0))*IF($Y166&gt;0,(1+INDEX(Escalation!$B$3:$B$18,$Y166,0))^(BQ$4-SSSModel!$C$5),1)*IF($X166=0,1,OFFSET(Profiles!$K$2,$X166,MAX(Profiles!$C$2,BQ$4-$Q166)))*IF($AA166=1,(1+SSSModel!#REF!),1)</f>
        <v>0</v>
      </c>
      <c r="BR166" s="5">
        <f ca="1">IF(OR(BR$4&lt;$Q166,BR$4&gt;$Q166+IF($S166="",1000,$S166)-1),0,IF(MOD(BR$4-$Q166,IF($R166="",1000,$R166))=0,$O166,0))*IF($Y166&gt;0,(1+INDEX(Escalation!$B$3:$B$18,$Y166,0))^(BR$4-SSSModel!$C$5),1)*IF($X166=0,1,OFFSET(Profiles!$K$2,$X166,MAX(Profiles!$C$2,BR$4-$Q166)))*IF($AA166=1,(1+SSSModel!#REF!),1)</f>
        <v>0</v>
      </c>
      <c r="BS166" s="5">
        <f ca="1">IF(OR(BS$4&lt;$Q166,BS$4&gt;$Q166+IF($S166="",1000,$S166)-1),0,IF(MOD(BS$4-$Q166,IF($R166="",1000,$R166))=0,$O166,0))*IF($Y166&gt;0,(1+INDEX(Escalation!$B$3:$B$18,$Y166,0))^(BS$4-SSSModel!$C$5),1)*IF($X166=0,1,OFFSET(Profiles!$K$2,$X166,MAX(Profiles!$C$2,BS$4-$Q166)))*IF($AA166=1,(1+SSSModel!#REF!),1)</f>
        <v>0</v>
      </c>
      <c r="BT166" s="5">
        <f ca="1">IF(OR(BT$4&lt;$Q166,BT$4&gt;$Q166+IF($S166="",1000,$S166)-1),0,IF(MOD(BT$4-$Q166,IF($R166="",1000,$R166))=0,$O166,0))*IF($Y166&gt;0,(1+INDEX(Escalation!$B$3:$B$18,$Y166,0))^(BT$4-SSSModel!$C$5),1)*IF($X166=0,1,OFFSET(Profiles!$K$2,$X166,MAX(Profiles!$C$2,BT$4-$Q166)))*IF($AA166=1,(1+SSSModel!#REF!),1)</f>
        <v>0</v>
      </c>
      <c r="BU166" s="5">
        <f ca="1">IF(OR(BU$4&lt;$Q166,BU$4&gt;$Q166+IF($S166="",1000,$S166)-1),0,IF(MOD(BU$4-$Q166,IF($R166="",1000,$R166))=0,$O166,0))*IF($Y166&gt;0,(1+INDEX(Escalation!$B$3:$B$18,$Y166,0))^(BU$4-SSSModel!$C$5),1)*IF($X166=0,1,OFFSET(Profiles!$K$2,$X166,MAX(Profiles!$C$2,BU$4-$Q166)))*IF($AA166=1,(1+SSSModel!#REF!),1)</f>
        <v>0</v>
      </c>
      <c r="BV166" s="5">
        <f ca="1">IF(OR(BV$4&lt;$Q166,BV$4&gt;$Q166+IF($S166="",1000,$S166)-1),0,IF(MOD(BV$4-$Q166,IF($R166="",1000,$R166))=0,$O166,0))*IF($Y166&gt;0,(1+INDEX(Escalation!$B$3:$B$18,$Y166,0))^(BV$4-SSSModel!$C$5),1)*IF($X166=0,1,OFFSET(Profiles!$K$2,$X166,MAX(Profiles!$C$2,BV$4-$Q166)))*IF($AA166=1,(1+SSSModel!#REF!),1)</f>
        <v>0</v>
      </c>
      <c r="BW166" s="5">
        <f ca="1">IF(OR(BW$4&lt;$Q166,BW$4&gt;$Q166+IF($S166="",1000,$S166)-1),0,IF(MOD(BW$4-$Q166,IF($R166="",1000,$R166))=0,$O166,0))*IF($Y166&gt;0,(1+INDEX(Escalation!$B$3:$B$18,$Y166,0))^(BW$4-SSSModel!$C$5),1)*IF($X166=0,1,OFFSET(Profiles!$K$2,$X166,MAX(Profiles!$C$2,BW$4-$Q166)))*IF($AA166=1,(1+SSSModel!#REF!),1)</f>
        <v>0</v>
      </c>
      <c r="BX166" s="5">
        <f ca="1">IF(OR(BX$4&lt;$Q166,BX$4&gt;$Q166+IF($S166="",1000,$S166)-1),0,IF(MOD(BX$4-$Q166,IF($R166="",1000,$R166))=0,$O166,0))*IF($Y166&gt;0,(1+INDEX(Escalation!$B$3:$B$18,$Y166,0))^(BX$4-SSSModel!$C$5),1)*IF($X166=0,1,OFFSET(Profiles!$K$2,$X166,MAX(Profiles!$C$2,BX$4-$Q166)))*IF($AA166=1,(1+SSSModel!#REF!),1)</f>
        <v>0</v>
      </c>
      <c r="BY166" s="5">
        <f ca="1">IF(OR(BY$4&lt;$Q166,BY$4&gt;$Q166+IF($S166="",1000,$S166)-1),0,IF(MOD(BY$4-$Q166,IF($R166="",1000,$R166))=0,$O166,0))*IF($Y166&gt;0,(1+INDEX(Escalation!$B$3:$B$18,$Y166,0))^(BY$4-SSSModel!$C$5),1)*IF($X166=0,1,OFFSET(Profiles!$K$2,$X166,MAX(Profiles!$C$2,BY$4-$Q166)))*IF($AA166=1,(1+SSSModel!#REF!),1)</f>
        <v>0</v>
      </c>
      <c r="BZ166" s="5">
        <f ca="1">IF(OR(BZ$4&lt;$Q166,BZ$4&gt;$Q166+IF($S166="",1000,$S166)-1),0,IF(MOD(BZ$4-$Q166,IF($R166="",1000,$R166))=0,$O166,0))*IF($Y166&gt;0,(1+INDEX(Escalation!$B$3:$B$18,$Y166,0))^(BZ$4-SSSModel!$C$5),1)*IF($X166=0,1,OFFSET(Profiles!$K$2,$X166,MAX(Profiles!$C$2,BZ$4-$Q166)))*IF($AA166=1,(1+SSSModel!#REF!),1)</f>
        <v>0</v>
      </c>
      <c r="CA166" s="93"/>
      <c r="CB166" s="93"/>
      <c r="CC166" s="93"/>
      <c r="CD166" s="93"/>
      <c r="CE166" s="93"/>
      <c r="CF166" s="93"/>
      <c r="CG166" s="93"/>
      <c r="CH166" s="93"/>
      <c r="CI166" s="93"/>
      <c r="CJ166" s="93"/>
      <c r="CK166" s="93"/>
      <c r="CL166" s="93"/>
      <c r="CM166" s="93"/>
      <c r="CN166" s="93"/>
      <c r="CO166" s="93"/>
      <c r="CP166" s="93"/>
      <c r="CQ166" s="93"/>
      <c r="CR166" s="93"/>
      <c r="CS166" s="93"/>
      <c r="CT166" s="93"/>
      <c r="CU166" s="93"/>
      <c r="CV166" s="93"/>
      <c r="CW166" s="93"/>
      <c r="CX166" s="93"/>
      <c r="CY166" s="93"/>
      <c r="CZ166" s="93"/>
      <c r="DA166" s="93"/>
      <c r="DB166" s="93"/>
      <c r="DC166" s="93"/>
      <c r="DD166" s="93"/>
      <c r="DE166" s="93"/>
      <c r="DF166" s="93"/>
      <c r="DG166" s="93"/>
      <c r="DH166" s="93"/>
      <c r="DI166" s="93"/>
      <c r="DJ166" s="93"/>
      <c r="DK166" s="93"/>
      <c r="DL166" s="93"/>
      <c r="DM166" s="93"/>
      <c r="DN166" s="93"/>
      <c r="DO166" s="93"/>
      <c r="DP166" s="93"/>
      <c r="DQ166" s="93"/>
      <c r="DR166" s="93"/>
      <c r="DS166" s="93"/>
      <c r="DT166" s="93"/>
      <c r="DU166" s="93"/>
      <c r="DV166" s="93"/>
      <c r="DW166" s="93"/>
      <c r="DX166" s="93"/>
      <c r="DY166" s="94"/>
      <c r="DZ166" s="95"/>
      <c r="EA166" s="96"/>
      <c r="EB166" s="97"/>
      <c r="EC166" s="97"/>
      <c r="ED166" s="90"/>
      <c r="EE166" s="90"/>
    </row>
    <row r="167" spans="3:135" x14ac:dyDescent="0.35">
      <c r="C167" s="18"/>
      <c r="D167" s="27">
        <f t="shared" si="23"/>
        <v>7</v>
      </c>
      <c r="E167" s="27">
        <f t="shared" ca="1" si="23"/>
        <v>0</v>
      </c>
      <c r="G167" s="25"/>
      <c r="H167" s="25" t="str">
        <f ca="1">IF($E167=0,"",OFFSET(Resources!C$26,$E167,0))</f>
        <v/>
      </c>
      <c r="I167" s="25" t="str">
        <f ca="1">IF($E167=0,"",OFFSET(Resources!$E$26,$E167,0))</f>
        <v/>
      </c>
      <c r="J167" s="16">
        <v>1</v>
      </c>
      <c r="K167" s="16" t="s">
        <v>150</v>
      </c>
      <c r="L167" s="16" t="s">
        <v>93</v>
      </c>
      <c r="M167" s="25"/>
      <c r="N167" s="1">
        <v>1</v>
      </c>
      <c r="O167" s="120">
        <f ca="1">IF($E167=0,0,OFFSET(Resources!$CV$26,$E167,0))</f>
        <v>0</v>
      </c>
      <c r="P167" s="16" t="s">
        <v>95</v>
      </c>
      <c r="Q167" s="18">
        <f ca="1">IF($E167=0,0,OFFSET(GenAlts!$W$4,$E167,$D167-1))</f>
        <v>0</v>
      </c>
      <c r="R167" s="1">
        <v>1</v>
      </c>
      <c r="S167" t="str">
        <f ca="1">IF($E167=0,"",OFFSET(Resources!$R$26,$E167,0))</f>
        <v/>
      </c>
      <c r="T167" s="1"/>
      <c r="U167" s="123">
        <f ca="1">IF($E167=0,0,OFFSET(Resources!$N$26,$E167,0))</f>
        <v>0</v>
      </c>
      <c r="V167" s="1"/>
      <c r="W167">
        <f t="shared" ca="1" si="24"/>
        <v>0</v>
      </c>
      <c r="X167">
        <f>IF(T167="",0,MATCH(T167,Profiles!$A$3:$A$22,0))</f>
        <v>0</v>
      </c>
      <c r="Y167">
        <f ca="1">IF(U167=0,0,MATCH(U167,Escalation!$A$3:$A$17,0))</f>
        <v>0</v>
      </c>
      <c r="Z167">
        <f>IF(V167="",0,MATCH(V167,Profiles!$A$3:$A$22,0))</f>
        <v>0</v>
      </c>
      <c r="AA167" s="8"/>
      <c r="AB167" s="8">
        <v>0</v>
      </c>
      <c r="AC167" s="5">
        <f ca="1">IF(OR(AC$4&lt;$Q167,AC$4&gt;$Q167+IF($S167="",1000,$S167)-1),0,IF(MOD(AC$4-$Q167,IF($R167="",1000,$R167))=0,$O167,0))*IF($Y167&gt;0,(1+INDEX(Escalation!$B$3:$B$18,$Y167,0))^(AC$4-SSSModel!$C$5),1)*IF($X167=0,1,OFFSET(Profiles!$K$2,$X167,MAX(Profiles!$C$2,AC$4-$Q167)))*IF($AA167=1,(1+SSSModel!#REF!),1)</f>
        <v>0</v>
      </c>
      <c r="AD167" s="5">
        <f ca="1">IF(OR(AD$4&lt;$Q167,AD$4&gt;$Q167+IF($S167="",1000,$S167)-1),0,IF(MOD(AD$4-$Q167,IF($R167="",1000,$R167))=0,$O167,0))*IF($Y167&gt;0,(1+INDEX(Escalation!$B$3:$B$18,$Y167,0))^(AD$4-SSSModel!$C$5),1)*IF($X167=0,1,OFFSET(Profiles!$K$2,$X167,MAX(Profiles!$C$2,AD$4-$Q167)))*IF($AA167=1,(1+SSSModel!#REF!),1)</f>
        <v>0</v>
      </c>
      <c r="AE167" s="5">
        <f ca="1">IF(OR(AE$4&lt;$Q167,AE$4&gt;$Q167+IF($S167="",1000,$S167)-1),0,IF(MOD(AE$4-$Q167,IF($R167="",1000,$R167))=0,$O167,0))*IF($Y167&gt;0,(1+INDEX(Escalation!$B$3:$B$18,$Y167,0))^(AE$4-SSSModel!$C$5),1)*IF($X167=0,1,OFFSET(Profiles!$K$2,$X167,MAX(Profiles!$C$2,AE$4-$Q167)))*IF($AA167=1,(1+SSSModel!#REF!),1)</f>
        <v>0</v>
      </c>
      <c r="AF167" s="5">
        <f ca="1">IF(OR(AF$4&lt;$Q167,AF$4&gt;$Q167+IF($S167="",1000,$S167)-1),0,IF(MOD(AF$4-$Q167,IF($R167="",1000,$R167))=0,$O167,0))*IF($Y167&gt;0,(1+INDEX(Escalation!$B$3:$B$18,$Y167,0))^(AF$4-SSSModel!$C$5),1)*IF($X167=0,1,OFFSET(Profiles!$K$2,$X167,MAX(Profiles!$C$2,AF$4-$Q167)))*IF($AA167=1,(1+SSSModel!#REF!),1)</f>
        <v>0</v>
      </c>
      <c r="AG167" s="5">
        <f ca="1">IF(OR(AG$4&lt;$Q167,AG$4&gt;$Q167+IF($S167="",1000,$S167)-1),0,IF(MOD(AG$4-$Q167,IF($R167="",1000,$R167))=0,$O167,0))*IF($Y167&gt;0,(1+INDEX(Escalation!$B$3:$B$18,$Y167,0))^(AG$4-SSSModel!$C$5),1)*IF($X167=0,1,OFFSET(Profiles!$K$2,$X167,MAX(Profiles!$C$2,AG$4-$Q167)))*IF($AA167=1,(1+SSSModel!#REF!),1)</f>
        <v>0</v>
      </c>
      <c r="AH167" s="5">
        <f ca="1">IF(OR(AH$4&lt;$Q167,AH$4&gt;$Q167+IF($S167="",1000,$S167)-1),0,IF(MOD(AH$4-$Q167,IF($R167="",1000,$R167))=0,$O167,0))*IF($Y167&gt;0,(1+INDEX(Escalation!$B$3:$B$18,$Y167,0))^(AH$4-SSSModel!$C$5),1)*IF($X167=0,1,OFFSET(Profiles!$K$2,$X167,MAX(Profiles!$C$2,AH$4-$Q167)))*IF($AA167=1,(1+SSSModel!#REF!),1)</f>
        <v>0</v>
      </c>
      <c r="AI167" s="5">
        <f ca="1">IF(OR(AI$4&lt;$Q167,AI$4&gt;$Q167+IF($S167="",1000,$S167)-1),0,IF(MOD(AI$4-$Q167,IF($R167="",1000,$R167))=0,$O167,0))*IF($Y167&gt;0,(1+INDEX(Escalation!$B$3:$B$18,$Y167,0))^(AI$4-SSSModel!$C$5),1)*IF($X167=0,1,OFFSET(Profiles!$K$2,$X167,MAX(Profiles!$C$2,AI$4-$Q167)))*IF($AA167=1,(1+SSSModel!#REF!),1)</f>
        <v>0</v>
      </c>
      <c r="AJ167" s="5">
        <f ca="1">IF(OR(AJ$4&lt;$Q167,AJ$4&gt;$Q167+IF($S167="",1000,$S167)-1),0,IF(MOD(AJ$4-$Q167,IF($R167="",1000,$R167))=0,$O167,0))*IF($Y167&gt;0,(1+INDEX(Escalation!$B$3:$B$18,$Y167,0))^(AJ$4-SSSModel!$C$5),1)*IF($X167=0,1,OFFSET(Profiles!$K$2,$X167,MAX(Profiles!$C$2,AJ$4-$Q167)))*IF($AA167=1,(1+SSSModel!#REF!),1)</f>
        <v>0</v>
      </c>
      <c r="AK167" s="5">
        <f ca="1">IF(OR(AK$4&lt;$Q167,AK$4&gt;$Q167+IF($S167="",1000,$S167)-1),0,IF(MOD(AK$4-$Q167,IF($R167="",1000,$R167))=0,$O167,0))*IF($Y167&gt;0,(1+INDEX(Escalation!$B$3:$B$18,$Y167,0))^(AK$4-SSSModel!$C$5),1)*IF($X167=0,1,OFFSET(Profiles!$K$2,$X167,MAX(Profiles!$C$2,AK$4-$Q167)))*IF($AA167=1,(1+SSSModel!#REF!),1)</f>
        <v>0</v>
      </c>
      <c r="AL167" s="5">
        <f ca="1">IF(OR(AL$4&lt;$Q167,AL$4&gt;$Q167+IF($S167="",1000,$S167)-1),0,IF(MOD(AL$4-$Q167,IF($R167="",1000,$R167))=0,$O167,0))*IF($Y167&gt;0,(1+INDEX(Escalation!$B$3:$B$18,$Y167,0))^(AL$4-SSSModel!$C$5),1)*IF($X167=0,1,OFFSET(Profiles!$K$2,$X167,MAX(Profiles!$C$2,AL$4-$Q167)))*IF($AA167=1,(1+SSSModel!#REF!),1)</f>
        <v>0</v>
      </c>
      <c r="AM167" s="5">
        <f ca="1">IF(OR(AM$4&lt;$Q167,AM$4&gt;$Q167+IF($S167="",1000,$S167)-1),0,IF(MOD(AM$4-$Q167,IF($R167="",1000,$R167))=0,$O167,0))*IF($Y167&gt;0,(1+INDEX(Escalation!$B$3:$B$18,$Y167,0))^(AM$4-SSSModel!$C$5),1)*IF($X167=0,1,OFFSET(Profiles!$K$2,$X167,MAX(Profiles!$C$2,AM$4-$Q167)))*IF($AA167=1,(1+SSSModel!#REF!),1)</f>
        <v>0</v>
      </c>
      <c r="AN167" s="5">
        <f ca="1">IF(OR(AN$4&lt;$Q167,AN$4&gt;$Q167+IF($S167="",1000,$S167)-1),0,IF(MOD(AN$4-$Q167,IF($R167="",1000,$R167))=0,$O167,0))*IF($Y167&gt;0,(1+INDEX(Escalation!$B$3:$B$18,$Y167,0))^(AN$4-SSSModel!$C$5),1)*IF($X167=0,1,OFFSET(Profiles!$K$2,$X167,MAX(Profiles!$C$2,AN$4-$Q167)))*IF($AA167=1,(1+SSSModel!#REF!),1)</f>
        <v>0</v>
      </c>
      <c r="AO167" s="5">
        <f ca="1">IF(OR(AO$4&lt;$Q167,AO$4&gt;$Q167+IF($S167="",1000,$S167)-1),0,IF(MOD(AO$4-$Q167,IF($R167="",1000,$R167))=0,$O167,0))*IF($Y167&gt;0,(1+INDEX(Escalation!$B$3:$B$18,$Y167,0))^(AO$4-SSSModel!$C$5),1)*IF($X167=0,1,OFFSET(Profiles!$K$2,$X167,MAX(Profiles!$C$2,AO$4-$Q167)))*IF($AA167=1,(1+SSSModel!#REF!),1)</f>
        <v>0</v>
      </c>
      <c r="AP167" s="5">
        <f ca="1">IF(OR(AP$4&lt;$Q167,AP$4&gt;$Q167+IF($S167="",1000,$S167)-1),0,IF(MOD(AP$4-$Q167,IF($R167="",1000,$R167))=0,$O167,0))*IF($Y167&gt;0,(1+INDEX(Escalation!$B$3:$B$18,$Y167,0))^(AP$4-SSSModel!$C$5),1)*IF($X167=0,1,OFFSET(Profiles!$K$2,$X167,MAX(Profiles!$C$2,AP$4-$Q167)))*IF($AA167=1,(1+SSSModel!#REF!),1)</f>
        <v>0</v>
      </c>
      <c r="AQ167" s="5">
        <f ca="1">IF(OR(AQ$4&lt;$Q167,AQ$4&gt;$Q167+IF($S167="",1000,$S167)-1),0,IF(MOD(AQ$4-$Q167,IF($R167="",1000,$R167))=0,$O167,0))*IF($Y167&gt;0,(1+INDEX(Escalation!$B$3:$B$18,$Y167,0))^(AQ$4-SSSModel!$C$5),1)*IF($X167=0,1,OFFSET(Profiles!$K$2,$X167,MAX(Profiles!$C$2,AQ$4-$Q167)))*IF($AA167=1,(1+SSSModel!#REF!),1)</f>
        <v>0</v>
      </c>
      <c r="AR167" s="5">
        <f ca="1">IF(OR(AR$4&lt;$Q167,AR$4&gt;$Q167+IF($S167="",1000,$S167)-1),0,IF(MOD(AR$4-$Q167,IF($R167="",1000,$R167))=0,$O167,0))*IF($Y167&gt;0,(1+INDEX(Escalation!$B$3:$B$18,$Y167,0))^(AR$4-SSSModel!$C$5),1)*IF($X167=0,1,OFFSET(Profiles!$K$2,$X167,MAX(Profiles!$C$2,AR$4-$Q167)))*IF($AA167=1,(1+SSSModel!#REF!),1)</f>
        <v>0</v>
      </c>
      <c r="AS167" s="5">
        <f ca="1">IF(OR(AS$4&lt;$Q167,AS$4&gt;$Q167+IF($S167="",1000,$S167)-1),0,IF(MOD(AS$4-$Q167,IF($R167="",1000,$R167))=0,$O167,0))*IF($Y167&gt;0,(1+INDEX(Escalation!$B$3:$B$18,$Y167,0))^(AS$4-SSSModel!$C$5),1)*IF($X167=0,1,OFFSET(Profiles!$K$2,$X167,MAX(Profiles!$C$2,AS$4-$Q167)))*IF($AA167=1,(1+SSSModel!#REF!),1)</f>
        <v>0</v>
      </c>
      <c r="AT167" s="5">
        <f ca="1">IF(OR(AT$4&lt;$Q167,AT$4&gt;$Q167+IF($S167="",1000,$S167)-1),0,IF(MOD(AT$4-$Q167,IF($R167="",1000,$R167))=0,$O167,0))*IF($Y167&gt;0,(1+INDEX(Escalation!$B$3:$B$18,$Y167,0))^(AT$4-SSSModel!$C$5),1)*IF($X167=0,1,OFFSET(Profiles!$K$2,$X167,MAX(Profiles!$C$2,AT$4-$Q167)))*IF($AA167=1,(1+SSSModel!#REF!),1)</f>
        <v>0</v>
      </c>
      <c r="AU167" s="5">
        <f ca="1">IF(OR(AU$4&lt;$Q167,AU$4&gt;$Q167+IF($S167="",1000,$S167)-1),0,IF(MOD(AU$4-$Q167,IF($R167="",1000,$R167))=0,$O167,0))*IF($Y167&gt;0,(1+INDEX(Escalation!$B$3:$B$18,$Y167,0))^(AU$4-SSSModel!$C$5),1)*IF($X167=0,1,OFFSET(Profiles!$K$2,$X167,MAX(Profiles!$C$2,AU$4-$Q167)))*IF($AA167=1,(1+SSSModel!#REF!),1)</f>
        <v>0</v>
      </c>
      <c r="AV167" s="5">
        <f ca="1">IF(OR(AV$4&lt;$Q167,AV$4&gt;$Q167+IF($S167="",1000,$S167)-1),0,IF(MOD(AV$4-$Q167,IF($R167="",1000,$R167))=0,$O167,0))*IF($Y167&gt;0,(1+INDEX(Escalation!$B$3:$B$18,$Y167,0))^(AV$4-SSSModel!$C$5),1)*IF($X167=0,1,OFFSET(Profiles!$K$2,$X167,MAX(Profiles!$C$2,AV$4-$Q167)))*IF($AA167=1,(1+SSSModel!#REF!),1)</f>
        <v>0</v>
      </c>
      <c r="AW167" s="5">
        <f ca="1">IF(OR(AW$4&lt;$Q167,AW$4&gt;$Q167+IF($S167="",1000,$S167)-1),0,IF(MOD(AW$4-$Q167,IF($R167="",1000,$R167))=0,$O167,0))*IF($Y167&gt;0,(1+INDEX(Escalation!$B$3:$B$18,$Y167,0))^(AW$4-SSSModel!$C$5),1)*IF($X167=0,1,OFFSET(Profiles!$K$2,$X167,MAX(Profiles!$C$2,AW$4-$Q167)))*IF($AA167=1,(1+SSSModel!#REF!),1)</f>
        <v>0</v>
      </c>
      <c r="AX167" s="5">
        <f ca="1">IF(OR(AX$4&lt;$Q167,AX$4&gt;$Q167+IF($S167="",1000,$S167)-1),0,IF(MOD(AX$4-$Q167,IF($R167="",1000,$R167))=0,$O167,0))*IF($Y167&gt;0,(1+INDEX(Escalation!$B$3:$B$18,$Y167,0))^(AX$4-SSSModel!$C$5),1)*IF($X167=0,1,OFFSET(Profiles!$K$2,$X167,MAX(Profiles!$C$2,AX$4-$Q167)))*IF($AA167=1,(1+SSSModel!#REF!),1)</f>
        <v>0</v>
      </c>
      <c r="AY167" s="5">
        <f ca="1">IF(OR(AY$4&lt;$Q167,AY$4&gt;$Q167+IF($S167="",1000,$S167)-1),0,IF(MOD(AY$4-$Q167,IF($R167="",1000,$R167))=0,$O167,0))*IF($Y167&gt;0,(1+INDEX(Escalation!$B$3:$B$18,$Y167,0))^(AY$4-SSSModel!$C$5),1)*IF($X167=0,1,OFFSET(Profiles!$K$2,$X167,MAX(Profiles!$C$2,AY$4-$Q167)))*IF($AA167=1,(1+SSSModel!#REF!),1)</f>
        <v>0</v>
      </c>
      <c r="AZ167" s="5">
        <f ca="1">IF(OR(AZ$4&lt;$Q167,AZ$4&gt;$Q167+IF($S167="",1000,$S167)-1),0,IF(MOD(AZ$4-$Q167,IF($R167="",1000,$R167))=0,$O167,0))*IF($Y167&gt;0,(1+INDEX(Escalation!$B$3:$B$18,$Y167,0))^(AZ$4-SSSModel!$C$5),1)*IF($X167=0,1,OFFSET(Profiles!$K$2,$X167,MAX(Profiles!$C$2,AZ$4-$Q167)))*IF($AA167=1,(1+SSSModel!#REF!),1)</f>
        <v>0</v>
      </c>
      <c r="BA167" s="5">
        <f ca="1">IF(OR(BA$4&lt;$Q167,BA$4&gt;$Q167+IF($S167="",1000,$S167)-1),0,IF(MOD(BA$4-$Q167,IF($R167="",1000,$R167))=0,$O167,0))*IF($Y167&gt;0,(1+INDEX(Escalation!$B$3:$B$18,$Y167,0))^(BA$4-SSSModel!$C$5),1)*IF($X167=0,1,OFFSET(Profiles!$K$2,$X167,MAX(Profiles!$C$2,BA$4-$Q167)))*IF($AA167=1,(1+SSSModel!#REF!),1)</f>
        <v>0</v>
      </c>
      <c r="BB167" s="5">
        <f ca="1">IF(OR(BB$4&lt;$Q167,BB$4&gt;$Q167+IF($S167="",1000,$S167)-1),0,IF(MOD(BB$4-$Q167,IF($R167="",1000,$R167))=0,$O167,0))*IF($Y167&gt;0,(1+INDEX(Escalation!$B$3:$B$18,$Y167,0))^(BB$4-SSSModel!$C$5),1)*IF($X167=0,1,OFFSET(Profiles!$K$2,$X167,MAX(Profiles!$C$2,BB$4-$Q167)))*IF($AA167=1,(1+SSSModel!#REF!),1)</f>
        <v>0</v>
      </c>
      <c r="BC167" s="5">
        <f ca="1">IF(OR(BC$4&lt;$Q167,BC$4&gt;$Q167+IF($S167="",1000,$S167)-1),0,IF(MOD(BC$4-$Q167,IF($R167="",1000,$R167))=0,$O167,0))*IF($Y167&gt;0,(1+INDEX(Escalation!$B$3:$B$18,$Y167,0))^(BC$4-SSSModel!$C$5),1)*IF($X167=0,1,OFFSET(Profiles!$K$2,$X167,MAX(Profiles!$C$2,BC$4-$Q167)))*IF($AA167=1,(1+SSSModel!#REF!),1)</f>
        <v>0</v>
      </c>
      <c r="BD167" s="5">
        <f ca="1">IF(OR(BD$4&lt;$Q167,BD$4&gt;$Q167+IF($S167="",1000,$S167)-1),0,IF(MOD(BD$4-$Q167,IF($R167="",1000,$R167))=0,$O167,0))*IF($Y167&gt;0,(1+INDEX(Escalation!$B$3:$B$18,$Y167,0))^(BD$4-SSSModel!$C$5),1)*IF($X167=0,1,OFFSET(Profiles!$K$2,$X167,MAX(Profiles!$C$2,BD$4-$Q167)))*IF($AA167=1,(1+SSSModel!#REF!),1)</f>
        <v>0</v>
      </c>
      <c r="BE167" s="5">
        <f ca="1">IF(OR(BE$4&lt;$Q167,BE$4&gt;$Q167+IF($S167="",1000,$S167)-1),0,IF(MOD(BE$4-$Q167,IF($R167="",1000,$R167))=0,$O167,0))*IF($Y167&gt;0,(1+INDEX(Escalation!$B$3:$B$18,$Y167,0))^(BE$4-SSSModel!$C$5),1)*IF($X167=0,1,OFFSET(Profiles!$K$2,$X167,MAX(Profiles!$C$2,BE$4-$Q167)))*IF($AA167=1,(1+SSSModel!#REF!),1)</f>
        <v>0</v>
      </c>
      <c r="BF167" s="5">
        <f ca="1">IF(OR(BF$4&lt;$Q167,BF$4&gt;$Q167+IF($S167="",1000,$S167)-1),0,IF(MOD(BF$4-$Q167,IF($R167="",1000,$R167))=0,$O167,0))*IF($Y167&gt;0,(1+INDEX(Escalation!$B$3:$B$18,$Y167,0))^(BF$4-SSSModel!$C$5),1)*IF($X167=0,1,OFFSET(Profiles!$K$2,$X167,MAX(Profiles!$C$2,BF$4-$Q167)))*IF($AA167=1,(1+SSSModel!#REF!),1)</f>
        <v>0</v>
      </c>
      <c r="BG167" s="5">
        <f ca="1">IF(OR(BG$4&lt;$Q167,BG$4&gt;$Q167+IF($S167="",1000,$S167)-1),0,IF(MOD(BG$4-$Q167,IF($R167="",1000,$R167))=0,$O167,0))*IF($Y167&gt;0,(1+INDEX(Escalation!$B$3:$B$18,$Y167,0))^(BG$4-SSSModel!$C$5),1)*IF($X167=0,1,OFFSET(Profiles!$K$2,$X167,MAX(Profiles!$C$2,BG$4-$Q167)))*IF($AA167=1,(1+SSSModel!#REF!),1)</f>
        <v>0</v>
      </c>
      <c r="BH167" s="5">
        <f ca="1">IF(OR(BH$4&lt;$Q167,BH$4&gt;$Q167+IF($S167="",1000,$S167)-1),0,IF(MOD(BH$4-$Q167,IF($R167="",1000,$R167))=0,$O167,0))*IF($Y167&gt;0,(1+INDEX(Escalation!$B$3:$B$18,$Y167,0))^(BH$4-SSSModel!$C$5),1)*IF($X167=0,1,OFFSET(Profiles!$K$2,$X167,MAX(Profiles!$C$2,BH$4-$Q167)))*IF($AA167=1,(1+SSSModel!#REF!),1)</f>
        <v>0</v>
      </c>
      <c r="BI167" s="5">
        <f ca="1">IF(OR(BI$4&lt;$Q167,BI$4&gt;$Q167+IF($S167="",1000,$S167)-1),0,IF(MOD(BI$4-$Q167,IF($R167="",1000,$R167))=0,$O167,0))*IF($Y167&gt;0,(1+INDEX(Escalation!$B$3:$B$18,$Y167,0))^(BI$4-SSSModel!$C$5),1)*IF($X167=0,1,OFFSET(Profiles!$K$2,$X167,MAX(Profiles!$C$2,BI$4-$Q167)))*IF($AA167=1,(1+SSSModel!#REF!),1)</f>
        <v>0</v>
      </c>
      <c r="BJ167" s="5">
        <f ca="1">IF(OR(BJ$4&lt;$Q167,BJ$4&gt;$Q167+IF($S167="",1000,$S167)-1),0,IF(MOD(BJ$4-$Q167,IF($R167="",1000,$R167))=0,$O167,0))*IF($Y167&gt;0,(1+INDEX(Escalation!$B$3:$B$18,$Y167,0))^(BJ$4-SSSModel!$C$5),1)*IF($X167=0,1,OFFSET(Profiles!$K$2,$X167,MAX(Profiles!$C$2,BJ$4-$Q167)))*IF($AA167=1,(1+SSSModel!#REF!),1)</f>
        <v>0</v>
      </c>
      <c r="BK167" s="5">
        <f ca="1">IF(OR(BK$4&lt;$Q167,BK$4&gt;$Q167+IF($S167="",1000,$S167)-1),0,IF(MOD(BK$4-$Q167,IF($R167="",1000,$R167))=0,$O167,0))*IF($Y167&gt;0,(1+INDEX(Escalation!$B$3:$B$18,$Y167,0))^(BK$4-SSSModel!$C$5),1)*IF($X167=0,1,OFFSET(Profiles!$K$2,$X167,MAX(Profiles!$C$2,BK$4-$Q167)))*IF($AA167=1,(1+SSSModel!#REF!),1)</f>
        <v>0</v>
      </c>
      <c r="BL167" s="5">
        <f ca="1">IF(OR(BL$4&lt;$Q167,BL$4&gt;$Q167+IF($S167="",1000,$S167)-1),0,IF(MOD(BL$4-$Q167,IF($R167="",1000,$R167))=0,$O167,0))*IF($Y167&gt;0,(1+INDEX(Escalation!$B$3:$B$18,$Y167,0))^(BL$4-SSSModel!$C$5),1)*IF($X167=0,1,OFFSET(Profiles!$K$2,$X167,MAX(Profiles!$C$2,BL$4-$Q167)))*IF($AA167=1,(1+SSSModel!#REF!),1)</f>
        <v>0</v>
      </c>
      <c r="BM167" s="5">
        <f ca="1">IF(OR(BM$4&lt;$Q167,BM$4&gt;$Q167+IF($S167="",1000,$S167)-1),0,IF(MOD(BM$4-$Q167,IF($R167="",1000,$R167))=0,$O167,0))*IF($Y167&gt;0,(1+INDEX(Escalation!$B$3:$B$18,$Y167,0))^(BM$4-SSSModel!$C$5),1)*IF($X167=0,1,OFFSET(Profiles!$K$2,$X167,MAX(Profiles!$C$2,BM$4-$Q167)))*IF($AA167=1,(1+SSSModel!#REF!),1)</f>
        <v>0</v>
      </c>
      <c r="BN167" s="5">
        <f ca="1">IF(OR(BN$4&lt;$Q167,BN$4&gt;$Q167+IF($S167="",1000,$S167)-1),0,IF(MOD(BN$4-$Q167,IF($R167="",1000,$R167))=0,$O167,0))*IF($Y167&gt;0,(1+INDEX(Escalation!$B$3:$B$18,$Y167,0))^(BN$4-SSSModel!$C$5),1)*IF($X167=0,1,OFFSET(Profiles!$K$2,$X167,MAX(Profiles!$C$2,BN$4-$Q167)))*IF($AA167=1,(1+SSSModel!#REF!),1)</f>
        <v>0</v>
      </c>
      <c r="BO167" s="5">
        <f ca="1">IF(OR(BO$4&lt;$Q167,BO$4&gt;$Q167+IF($S167="",1000,$S167)-1),0,IF(MOD(BO$4-$Q167,IF($R167="",1000,$R167))=0,$O167,0))*IF($Y167&gt;0,(1+INDEX(Escalation!$B$3:$B$18,$Y167,0))^(BO$4-SSSModel!$C$5),1)*IF($X167=0,1,OFFSET(Profiles!$K$2,$X167,MAX(Profiles!$C$2,BO$4-$Q167)))*IF($AA167=1,(1+SSSModel!#REF!),1)</f>
        <v>0</v>
      </c>
      <c r="BP167" s="5">
        <f ca="1">IF(OR(BP$4&lt;$Q167,BP$4&gt;$Q167+IF($S167="",1000,$S167)-1),0,IF(MOD(BP$4-$Q167,IF($R167="",1000,$R167))=0,$O167,0))*IF($Y167&gt;0,(1+INDEX(Escalation!$B$3:$B$18,$Y167,0))^(BP$4-SSSModel!$C$5),1)*IF($X167=0,1,OFFSET(Profiles!$K$2,$X167,MAX(Profiles!$C$2,BP$4-$Q167)))*IF($AA167=1,(1+SSSModel!#REF!),1)</f>
        <v>0</v>
      </c>
      <c r="BQ167" s="5">
        <f ca="1">IF(OR(BQ$4&lt;$Q167,BQ$4&gt;$Q167+IF($S167="",1000,$S167)-1),0,IF(MOD(BQ$4-$Q167,IF($R167="",1000,$R167))=0,$O167,0))*IF($Y167&gt;0,(1+INDEX(Escalation!$B$3:$B$18,$Y167,0))^(BQ$4-SSSModel!$C$5),1)*IF($X167=0,1,OFFSET(Profiles!$K$2,$X167,MAX(Profiles!$C$2,BQ$4-$Q167)))*IF($AA167=1,(1+SSSModel!#REF!),1)</f>
        <v>0</v>
      </c>
      <c r="BR167" s="5">
        <f ca="1">IF(OR(BR$4&lt;$Q167,BR$4&gt;$Q167+IF($S167="",1000,$S167)-1),0,IF(MOD(BR$4-$Q167,IF($R167="",1000,$R167))=0,$O167,0))*IF($Y167&gt;0,(1+INDEX(Escalation!$B$3:$B$18,$Y167,0))^(BR$4-SSSModel!$C$5),1)*IF($X167=0,1,OFFSET(Profiles!$K$2,$X167,MAX(Profiles!$C$2,BR$4-$Q167)))*IF($AA167=1,(1+SSSModel!#REF!),1)</f>
        <v>0</v>
      </c>
      <c r="BS167" s="5">
        <f ca="1">IF(OR(BS$4&lt;$Q167,BS$4&gt;$Q167+IF($S167="",1000,$S167)-1),0,IF(MOD(BS$4-$Q167,IF($R167="",1000,$R167))=0,$O167,0))*IF($Y167&gt;0,(1+INDEX(Escalation!$B$3:$B$18,$Y167,0))^(BS$4-SSSModel!$C$5),1)*IF($X167=0,1,OFFSET(Profiles!$K$2,$X167,MAX(Profiles!$C$2,BS$4-$Q167)))*IF($AA167=1,(1+SSSModel!#REF!),1)</f>
        <v>0</v>
      </c>
      <c r="BT167" s="5">
        <f ca="1">IF(OR(BT$4&lt;$Q167,BT$4&gt;$Q167+IF($S167="",1000,$S167)-1),0,IF(MOD(BT$4-$Q167,IF($R167="",1000,$R167))=0,$O167,0))*IF($Y167&gt;0,(1+INDEX(Escalation!$B$3:$B$18,$Y167,0))^(BT$4-SSSModel!$C$5),1)*IF($X167=0,1,OFFSET(Profiles!$K$2,$X167,MAX(Profiles!$C$2,BT$4-$Q167)))*IF($AA167=1,(1+SSSModel!#REF!),1)</f>
        <v>0</v>
      </c>
      <c r="BU167" s="5">
        <f ca="1">IF(OR(BU$4&lt;$Q167,BU$4&gt;$Q167+IF($S167="",1000,$S167)-1),0,IF(MOD(BU$4-$Q167,IF($R167="",1000,$R167))=0,$O167,0))*IF($Y167&gt;0,(1+INDEX(Escalation!$B$3:$B$18,$Y167,0))^(BU$4-SSSModel!$C$5),1)*IF($X167=0,1,OFFSET(Profiles!$K$2,$X167,MAX(Profiles!$C$2,BU$4-$Q167)))*IF($AA167=1,(1+SSSModel!#REF!),1)</f>
        <v>0</v>
      </c>
      <c r="BV167" s="5">
        <f ca="1">IF(OR(BV$4&lt;$Q167,BV$4&gt;$Q167+IF($S167="",1000,$S167)-1),0,IF(MOD(BV$4-$Q167,IF($R167="",1000,$R167))=0,$O167,0))*IF($Y167&gt;0,(1+INDEX(Escalation!$B$3:$B$18,$Y167,0))^(BV$4-SSSModel!$C$5),1)*IF($X167=0,1,OFFSET(Profiles!$K$2,$X167,MAX(Profiles!$C$2,BV$4-$Q167)))*IF($AA167=1,(1+SSSModel!#REF!),1)</f>
        <v>0</v>
      </c>
      <c r="BW167" s="5">
        <f ca="1">IF(OR(BW$4&lt;$Q167,BW$4&gt;$Q167+IF($S167="",1000,$S167)-1),0,IF(MOD(BW$4-$Q167,IF($R167="",1000,$R167))=0,$O167,0))*IF($Y167&gt;0,(1+INDEX(Escalation!$B$3:$B$18,$Y167,0))^(BW$4-SSSModel!$C$5),1)*IF($X167=0,1,OFFSET(Profiles!$K$2,$X167,MAX(Profiles!$C$2,BW$4-$Q167)))*IF($AA167=1,(1+SSSModel!#REF!),1)</f>
        <v>0</v>
      </c>
      <c r="BX167" s="5">
        <f ca="1">IF(OR(BX$4&lt;$Q167,BX$4&gt;$Q167+IF($S167="",1000,$S167)-1),0,IF(MOD(BX$4-$Q167,IF($R167="",1000,$R167))=0,$O167,0))*IF($Y167&gt;0,(1+INDEX(Escalation!$B$3:$B$18,$Y167,0))^(BX$4-SSSModel!$C$5),1)*IF($X167=0,1,OFFSET(Profiles!$K$2,$X167,MAX(Profiles!$C$2,BX$4-$Q167)))*IF($AA167=1,(1+SSSModel!#REF!),1)</f>
        <v>0</v>
      </c>
      <c r="BY167" s="5">
        <f ca="1">IF(OR(BY$4&lt;$Q167,BY$4&gt;$Q167+IF($S167="",1000,$S167)-1),0,IF(MOD(BY$4-$Q167,IF($R167="",1000,$R167))=0,$O167,0))*IF($Y167&gt;0,(1+INDEX(Escalation!$B$3:$B$18,$Y167,0))^(BY$4-SSSModel!$C$5),1)*IF($X167=0,1,OFFSET(Profiles!$K$2,$X167,MAX(Profiles!$C$2,BY$4-$Q167)))*IF($AA167=1,(1+SSSModel!#REF!),1)</f>
        <v>0</v>
      </c>
      <c r="BZ167" s="5">
        <f ca="1">IF(OR(BZ$4&lt;$Q167,BZ$4&gt;$Q167+IF($S167="",1000,$S167)-1),0,IF(MOD(BZ$4-$Q167,IF($R167="",1000,$R167))=0,$O167,0))*IF($Y167&gt;0,(1+INDEX(Escalation!$B$3:$B$18,$Y167,0))^(BZ$4-SSSModel!$C$5),1)*IF($X167=0,1,OFFSET(Profiles!$K$2,$X167,MAX(Profiles!$C$2,BZ$4-$Q167)))*IF($AA167=1,(1+SSSModel!#REF!),1)</f>
        <v>0</v>
      </c>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93"/>
      <c r="CZ167" s="93"/>
      <c r="DA167" s="93"/>
      <c r="DB167" s="93"/>
      <c r="DC167" s="93"/>
      <c r="DD167" s="93"/>
      <c r="DE167" s="93"/>
      <c r="DF167" s="93"/>
      <c r="DG167" s="93"/>
      <c r="DH167" s="93"/>
      <c r="DI167" s="93"/>
      <c r="DJ167" s="93"/>
      <c r="DK167" s="93"/>
      <c r="DL167" s="93"/>
      <c r="DM167" s="93"/>
      <c r="DN167" s="93"/>
      <c r="DO167" s="93"/>
      <c r="DP167" s="93"/>
      <c r="DQ167" s="93"/>
      <c r="DR167" s="93"/>
      <c r="DS167" s="93"/>
      <c r="DT167" s="93"/>
      <c r="DU167" s="93"/>
      <c r="DV167" s="93"/>
      <c r="DW167" s="93"/>
      <c r="DX167" s="93"/>
      <c r="DY167" s="94"/>
      <c r="DZ167" s="95"/>
      <c r="EA167" s="96"/>
      <c r="EB167" s="97"/>
      <c r="EC167" s="97"/>
      <c r="ED167" s="90"/>
      <c r="EE167" s="90"/>
    </row>
    <row r="168" spans="3:135" x14ac:dyDescent="0.35">
      <c r="C168" s="18"/>
      <c r="D168" s="27">
        <f t="shared" si="23"/>
        <v>8</v>
      </c>
      <c r="E168" s="27">
        <f t="shared" ca="1" si="23"/>
        <v>0</v>
      </c>
      <c r="G168" s="25"/>
      <c r="H168" s="25" t="str">
        <f ca="1">IF($E168=0,"",OFFSET(Resources!C$26,$E168,0))</f>
        <v/>
      </c>
      <c r="I168" s="25" t="str">
        <f ca="1">IF($E168=0,"",OFFSET(Resources!$E$26,$E168,0))</f>
        <v/>
      </c>
      <c r="J168" s="16">
        <v>1</v>
      </c>
      <c r="K168" s="16" t="s">
        <v>150</v>
      </c>
      <c r="L168" s="16" t="s">
        <v>93</v>
      </c>
      <c r="M168" s="25"/>
      <c r="N168" s="1">
        <v>1</v>
      </c>
      <c r="O168" s="120">
        <f ca="1">IF($E168=0,0,OFFSET(Resources!$CV$26,$E168,0))</f>
        <v>0</v>
      </c>
      <c r="P168" s="16" t="s">
        <v>95</v>
      </c>
      <c r="Q168" s="18">
        <f ca="1">IF($E168=0,0,OFFSET(GenAlts!$W$4,$E168,$D168-1))</f>
        <v>0</v>
      </c>
      <c r="R168" s="1">
        <v>1</v>
      </c>
      <c r="S168" t="str">
        <f ca="1">IF($E168=0,"",OFFSET(Resources!$R$26,$E168,0))</f>
        <v/>
      </c>
      <c r="T168" s="1"/>
      <c r="U168" s="123">
        <f ca="1">IF($E168=0,0,OFFSET(Resources!$N$26,$E168,0))</f>
        <v>0</v>
      </c>
      <c r="V168" s="1"/>
      <c r="W168">
        <f t="shared" ca="1" si="24"/>
        <v>0</v>
      </c>
      <c r="X168">
        <f>IF(T168="",0,MATCH(T168,Profiles!$A$3:$A$22,0))</f>
        <v>0</v>
      </c>
      <c r="Y168">
        <f ca="1">IF(U168=0,0,MATCH(U168,Escalation!$A$3:$A$17,0))</f>
        <v>0</v>
      </c>
      <c r="Z168">
        <f>IF(V168="",0,MATCH(V168,Profiles!$A$3:$A$22,0))</f>
        <v>0</v>
      </c>
      <c r="AA168" s="8"/>
      <c r="AB168" s="8">
        <v>0</v>
      </c>
      <c r="AC168" s="5">
        <f ca="1">IF(OR(AC$4&lt;$Q168,AC$4&gt;$Q168+IF($S168="",1000,$S168)-1),0,IF(MOD(AC$4-$Q168,IF($R168="",1000,$R168))=0,$O168,0))*IF($Y168&gt;0,(1+INDEX(Escalation!$B$3:$B$18,$Y168,0))^(AC$4-SSSModel!$C$5),1)*IF($X168=0,1,OFFSET(Profiles!$K$2,$X168,MAX(Profiles!$C$2,AC$4-$Q168)))*IF($AA168=1,(1+SSSModel!#REF!),1)</f>
        <v>0</v>
      </c>
      <c r="AD168" s="5">
        <f ca="1">IF(OR(AD$4&lt;$Q168,AD$4&gt;$Q168+IF($S168="",1000,$S168)-1),0,IF(MOD(AD$4-$Q168,IF($R168="",1000,$R168))=0,$O168,0))*IF($Y168&gt;0,(1+INDEX(Escalation!$B$3:$B$18,$Y168,0))^(AD$4-SSSModel!$C$5),1)*IF($X168=0,1,OFFSET(Profiles!$K$2,$X168,MAX(Profiles!$C$2,AD$4-$Q168)))*IF($AA168=1,(1+SSSModel!#REF!),1)</f>
        <v>0</v>
      </c>
      <c r="AE168" s="5">
        <f ca="1">IF(OR(AE$4&lt;$Q168,AE$4&gt;$Q168+IF($S168="",1000,$S168)-1),0,IF(MOD(AE$4-$Q168,IF($R168="",1000,$R168))=0,$O168,0))*IF($Y168&gt;0,(1+INDEX(Escalation!$B$3:$B$18,$Y168,0))^(AE$4-SSSModel!$C$5),1)*IF($X168=0,1,OFFSET(Profiles!$K$2,$X168,MAX(Profiles!$C$2,AE$4-$Q168)))*IF($AA168=1,(1+SSSModel!#REF!),1)</f>
        <v>0</v>
      </c>
      <c r="AF168" s="5">
        <f ca="1">IF(OR(AF$4&lt;$Q168,AF$4&gt;$Q168+IF($S168="",1000,$S168)-1),0,IF(MOD(AF$4-$Q168,IF($R168="",1000,$R168))=0,$O168,0))*IF($Y168&gt;0,(1+INDEX(Escalation!$B$3:$B$18,$Y168,0))^(AF$4-SSSModel!$C$5),1)*IF($X168=0,1,OFFSET(Profiles!$K$2,$X168,MAX(Profiles!$C$2,AF$4-$Q168)))*IF($AA168=1,(1+SSSModel!#REF!),1)</f>
        <v>0</v>
      </c>
      <c r="AG168" s="5">
        <f ca="1">IF(OR(AG$4&lt;$Q168,AG$4&gt;$Q168+IF($S168="",1000,$S168)-1),0,IF(MOD(AG$4-$Q168,IF($R168="",1000,$R168))=0,$O168,0))*IF($Y168&gt;0,(1+INDEX(Escalation!$B$3:$B$18,$Y168,0))^(AG$4-SSSModel!$C$5),1)*IF($X168=0,1,OFFSET(Profiles!$K$2,$X168,MAX(Profiles!$C$2,AG$4-$Q168)))*IF($AA168=1,(1+SSSModel!#REF!),1)</f>
        <v>0</v>
      </c>
      <c r="AH168" s="5">
        <f ca="1">IF(OR(AH$4&lt;$Q168,AH$4&gt;$Q168+IF($S168="",1000,$S168)-1),0,IF(MOD(AH$4-$Q168,IF($R168="",1000,$R168))=0,$O168,0))*IF($Y168&gt;0,(1+INDEX(Escalation!$B$3:$B$18,$Y168,0))^(AH$4-SSSModel!$C$5),1)*IF($X168=0,1,OFFSET(Profiles!$K$2,$X168,MAX(Profiles!$C$2,AH$4-$Q168)))*IF($AA168=1,(1+SSSModel!#REF!),1)</f>
        <v>0</v>
      </c>
      <c r="AI168" s="5">
        <f ca="1">IF(OR(AI$4&lt;$Q168,AI$4&gt;$Q168+IF($S168="",1000,$S168)-1),0,IF(MOD(AI$4-$Q168,IF($R168="",1000,$R168))=0,$O168,0))*IF($Y168&gt;0,(1+INDEX(Escalation!$B$3:$B$18,$Y168,0))^(AI$4-SSSModel!$C$5),1)*IF($X168=0,1,OFFSET(Profiles!$K$2,$X168,MAX(Profiles!$C$2,AI$4-$Q168)))*IF($AA168=1,(1+SSSModel!#REF!),1)</f>
        <v>0</v>
      </c>
      <c r="AJ168" s="5">
        <f ca="1">IF(OR(AJ$4&lt;$Q168,AJ$4&gt;$Q168+IF($S168="",1000,$S168)-1),0,IF(MOD(AJ$4-$Q168,IF($R168="",1000,$R168))=0,$O168,0))*IF($Y168&gt;0,(1+INDEX(Escalation!$B$3:$B$18,$Y168,0))^(AJ$4-SSSModel!$C$5),1)*IF($X168=0,1,OFFSET(Profiles!$K$2,$X168,MAX(Profiles!$C$2,AJ$4-$Q168)))*IF($AA168=1,(1+SSSModel!#REF!),1)</f>
        <v>0</v>
      </c>
      <c r="AK168" s="5">
        <f ca="1">IF(OR(AK$4&lt;$Q168,AK$4&gt;$Q168+IF($S168="",1000,$S168)-1),0,IF(MOD(AK$4-$Q168,IF($R168="",1000,$R168))=0,$O168,0))*IF($Y168&gt;0,(1+INDEX(Escalation!$B$3:$B$18,$Y168,0))^(AK$4-SSSModel!$C$5),1)*IF($X168=0,1,OFFSET(Profiles!$K$2,$X168,MAX(Profiles!$C$2,AK$4-$Q168)))*IF($AA168=1,(1+SSSModel!#REF!),1)</f>
        <v>0</v>
      </c>
      <c r="AL168" s="5">
        <f ca="1">IF(OR(AL$4&lt;$Q168,AL$4&gt;$Q168+IF($S168="",1000,$S168)-1),0,IF(MOD(AL$4-$Q168,IF($R168="",1000,$R168))=0,$O168,0))*IF($Y168&gt;0,(1+INDEX(Escalation!$B$3:$B$18,$Y168,0))^(AL$4-SSSModel!$C$5),1)*IF($X168=0,1,OFFSET(Profiles!$K$2,$X168,MAX(Profiles!$C$2,AL$4-$Q168)))*IF($AA168=1,(1+SSSModel!#REF!),1)</f>
        <v>0</v>
      </c>
      <c r="AM168" s="5">
        <f ca="1">IF(OR(AM$4&lt;$Q168,AM$4&gt;$Q168+IF($S168="",1000,$S168)-1),0,IF(MOD(AM$4-$Q168,IF($R168="",1000,$R168))=0,$O168,0))*IF($Y168&gt;0,(1+INDEX(Escalation!$B$3:$B$18,$Y168,0))^(AM$4-SSSModel!$C$5),1)*IF($X168=0,1,OFFSET(Profiles!$K$2,$X168,MAX(Profiles!$C$2,AM$4-$Q168)))*IF($AA168=1,(1+SSSModel!#REF!),1)</f>
        <v>0</v>
      </c>
      <c r="AN168" s="5">
        <f ca="1">IF(OR(AN$4&lt;$Q168,AN$4&gt;$Q168+IF($S168="",1000,$S168)-1),0,IF(MOD(AN$4-$Q168,IF($R168="",1000,$R168))=0,$O168,0))*IF($Y168&gt;0,(1+INDEX(Escalation!$B$3:$B$18,$Y168,0))^(AN$4-SSSModel!$C$5),1)*IF($X168=0,1,OFFSET(Profiles!$K$2,$X168,MAX(Profiles!$C$2,AN$4-$Q168)))*IF($AA168=1,(1+SSSModel!#REF!),1)</f>
        <v>0</v>
      </c>
      <c r="AO168" s="5">
        <f ca="1">IF(OR(AO$4&lt;$Q168,AO$4&gt;$Q168+IF($S168="",1000,$S168)-1),0,IF(MOD(AO$4-$Q168,IF($R168="",1000,$R168))=0,$O168,0))*IF($Y168&gt;0,(1+INDEX(Escalation!$B$3:$B$18,$Y168,0))^(AO$4-SSSModel!$C$5),1)*IF($X168=0,1,OFFSET(Profiles!$K$2,$X168,MAX(Profiles!$C$2,AO$4-$Q168)))*IF($AA168=1,(1+SSSModel!#REF!),1)</f>
        <v>0</v>
      </c>
      <c r="AP168" s="5">
        <f ca="1">IF(OR(AP$4&lt;$Q168,AP$4&gt;$Q168+IF($S168="",1000,$S168)-1),0,IF(MOD(AP$4-$Q168,IF($R168="",1000,$R168))=0,$O168,0))*IF($Y168&gt;0,(1+INDEX(Escalation!$B$3:$B$18,$Y168,0))^(AP$4-SSSModel!$C$5),1)*IF($X168=0,1,OFFSET(Profiles!$K$2,$X168,MAX(Profiles!$C$2,AP$4-$Q168)))*IF($AA168=1,(1+SSSModel!#REF!),1)</f>
        <v>0</v>
      </c>
      <c r="AQ168" s="5">
        <f ca="1">IF(OR(AQ$4&lt;$Q168,AQ$4&gt;$Q168+IF($S168="",1000,$S168)-1),0,IF(MOD(AQ$4-$Q168,IF($R168="",1000,$R168))=0,$O168,0))*IF($Y168&gt;0,(1+INDEX(Escalation!$B$3:$B$18,$Y168,0))^(AQ$4-SSSModel!$C$5),1)*IF($X168=0,1,OFFSET(Profiles!$K$2,$X168,MAX(Profiles!$C$2,AQ$4-$Q168)))*IF($AA168=1,(1+SSSModel!#REF!),1)</f>
        <v>0</v>
      </c>
      <c r="AR168" s="5">
        <f ca="1">IF(OR(AR$4&lt;$Q168,AR$4&gt;$Q168+IF($S168="",1000,$S168)-1),0,IF(MOD(AR$4-$Q168,IF($R168="",1000,$R168))=0,$O168,0))*IF($Y168&gt;0,(1+INDEX(Escalation!$B$3:$B$18,$Y168,0))^(AR$4-SSSModel!$C$5),1)*IF($X168=0,1,OFFSET(Profiles!$K$2,$X168,MAX(Profiles!$C$2,AR$4-$Q168)))*IF($AA168=1,(1+SSSModel!#REF!),1)</f>
        <v>0</v>
      </c>
      <c r="AS168" s="5">
        <f ca="1">IF(OR(AS$4&lt;$Q168,AS$4&gt;$Q168+IF($S168="",1000,$S168)-1),0,IF(MOD(AS$4-$Q168,IF($R168="",1000,$R168))=0,$O168,0))*IF($Y168&gt;0,(1+INDEX(Escalation!$B$3:$B$18,$Y168,0))^(AS$4-SSSModel!$C$5),1)*IF($X168=0,1,OFFSET(Profiles!$K$2,$X168,MAX(Profiles!$C$2,AS$4-$Q168)))*IF($AA168=1,(1+SSSModel!#REF!),1)</f>
        <v>0</v>
      </c>
      <c r="AT168" s="5">
        <f ca="1">IF(OR(AT$4&lt;$Q168,AT$4&gt;$Q168+IF($S168="",1000,$S168)-1),0,IF(MOD(AT$4-$Q168,IF($R168="",1000,$R168))=0,$O168,0))*IF($Y168&gt;0,(1+INDEX(Escalation!$B$3:$B$18,$Y168,0))^(AT$4-SSSModel!$C$5),1)*IF($X168=0,1,OFFSET(Profiles!$K$2,$X168,MAX(Profiles!$C$2,AT$4-$Q168)))*IF($AA168=1,(1+SSSModel!#REF!),1)</f>
        <v>0</v>
      </c>
      <c r="AU168" s="5">
        <f ca="1">IF(OR(AU$4&lt;$Q168,AU$4&gt;$Q168+IF($S168="",1000,$S168)-1),0,IF(MOD(AU$4-$Q168,IF($R168="",1000,$R168))=0,$O168,0))*IF($Y168&gt;0,(1+INDEX(Escalation!$B$3:$B$18,$Y168,0))^(AU$4-SSSModel!$C$5),1)*IF($X168=0,1,OFFSET(Profiles!$K$2,$X168,MAX(Profiles!$C$2,AU$4-$Q168)))*IF($AA168=1,(1+SSSModel!#REF!),1)</f>
        <v>0</v>
      </c>
      <c r="AV168" s="5">
        <f ca="1">IF(OR(AV$4&lt;$Q168,AV$4&gt;$Q168+IF($S168="",1000,$S168)-1),0,IF(MOD(AV$4-$Q168,IF($R168="",1000,$R168))=0,$O168,0))*IF($Y168&gt;0,(1+INDEX(Escalation!$B$3:$B$18,$Y168,0))^(AV$4-SSSModel!$C$5),1)*IF($X168=0,1,OFFSET(Profiles!$K$2,$X168,MAX(Profiles!$C$2,AV$4-$Q168)))*IF($AA168=1,(1+SSSModel!#REF!),1)</f>
        <v>0</v>
      </c>
      <c r="AW168" s="5">
        <f ca="1">IF(OR(AW$4&lt;$Q168,AW$4&gt;$Q168+IF($S168="",1000,$S168)-1),0,IF(MOD(AW$4-$Q168,IF($R168="",1000,$R168))=0,$O168,0))*IF($Y168&gt;0,(1+INDEX(Escalation!$B$3:$B$18,$Y168,0))^(AW$4-SSSModel!$C$5),1)*IF($X168=0,1,OFFSET(Profiles!$K$2,$X168,MAX(Profiles!$C$2,AW$4-$Q168)))*IF($AA168=1,(1+SSSModel!#REF!),1)</f>
        <v>0</v>
      </c>
      <c r="AX168" s="5">
        <f ca="1">IF(OR(AX$4&lt;$Q168,AX$4&gt;$Q168+IF($S168="",1000,$S168)-1),0,IF(MOD(AX$4-$Q168,IF($R168="",1000,$R168))=0,$O168,0))*IF($Y168&gt;0,(1+INDEX(Escalation!$B$3:$B$18,$Y168,0))^(AX$4-SSSModel!$C$5),1)*IF($X168=0,1,OFFSET(Profiles!$K$2,$X168,MAX(Profiles!$C$2,AX$4-$Q168)))*IF($AA168=1,(1+SSSModel!#REF!),1)</f>
        <v>0</v>
      </c>
      <c r="AY168" s="5">
        <f ca="1">IF(OR(AY$4&lt;$Q168,AY$4&gt;$Q168+IF($S168="",1000,$S168)-1),0,IF(MOD(AY$4-$Q168,IF($R168="",1000,$R168))=0,$O168,0))*IF($Y168&gt;0,(1+INDEX(Escalation!$B$3:$B$18,$Y168,0))^(AY$4-SSSModel!$C$5),1)*IF($X168=0,1,OFFSET(Profiles!$K$2,$X168,MAX(Profiles!$C$2,AY$4-$Q168)))*IF($AA168=1,(1+SSSModel!#REF!),1)</f>
        <v>0</v>
      </c>
      <c r="AZ168" s="5">
        <f ca="1">IF(OR(AZ$4&lt;$Q168,AZ$4&gt;$Q168+IF($S168="",1000,$S168)-1),0,IF(MOD(AZ$4-$Q168,IF($R168="",1000,$R168))=0,$O168,0))*IF($Y168&gt;0,(1+INDEX(Escalation!$B$3:$B$18,$Y168,0))^(AZ$4-SSSModel!$C$5),1)*IF($X168=0,1,OFFSET(Profiles!$K$2,$X168,MAX(Profiles!$C$2,AZ$4-$Q168)))*IF($AA168=1,(1+SSSModel!#REF!),1)</f>
        <v>0</v>
      </c>
      <c r="BA168" s="5">
        <f ca="1">IF(OR(BA$4&lt;$Q168,BA$4&gt;$Q168+IF($S168="",1000,$S168)-1),0,IF(MOD(BA$4-$Q168,IF($R168="",1000,$R168))=0,$O168,0))*IF($Y168&gt;0,(1+INDEX(Escalation!$B$3:$B$18,$Y168,0))^(BA$4-SSSModel!$C$5),1)*IF($X168=0,1,OFFSET(Profiles!$K$2,$X168,MAX(Profiles!$C$2,BA$4-$Q168)))*IF($AA168=1,(1+SSSModel!#REF!),1)</f>
        <v>0</v>
      </c>
      <c r="BB168" s="5">
        <f ca="1">IF(OR(BB$4&lt;$Q168,BB$4&gt;$Q168+IF($S168="",1000,$S168)-1),0,IF(MOD(BB$4-$Q168,IF($R168="",1000,$R168))=0,$O168,0))*IF($Y168&gt;0,(1+INDEX(Escalation!$B$3:$B$18,$Y168,0))^(BB$4-SSSModel!$C$5),1)*IF($X168=0,1,OFFSET(Profiles!$K$2,$X168,MAX(Profiles!$C$2,BB$4-$Q168)))*IF($AA168=1,(1+SSSModel!#REF!),1)</f>
        <v>0</v>
      </c>
      <c r="BC168" s="5">
        <f ca="1">IF(OR(BC$4&lt;$Q168,BC$4&gt;$Q168+IF($S168="",1000,$S168)-1),0,IF(MOD(BC$4-$Q168,IF($R168="",1000,$R168))=0,$O168,0))*IF($Y168&gt;0,(1+INDEX(Escalation!$B$3:$B$18,$Y168,0))^(BC$4-SSSModel!$C$5),1)*IF($X168=0,1,OFFSET(Profiles!$K$2,$X168,MAX(Profiles!$C$2,BC$4-$Q168)))*IF($AA168=1,(1+SSSModel!#REF!),1)</f>
        <v>0</v>
      </c>
      <c r="BD168" s="5">
        <f ca="1">IF(OR(BD$4&lt;$Q168,BD$4&gt;$Q168+IF($S168="",1000,$S168)-1),0,IF(MOD(BD$4-$Q168,IF($R168="",1000,$R168))=0,$O168,0))*IF($Y168&gt;0,(1+INDEX(Escalation!$B$3:$B$18,$Y168,0))^(BD$4-SSSModel!$C$5),1)*IF($X168=0,1,OFFSET(Profiles!$K$2,$X168,MAX(Profiles!$C$2,BD$4-$Q168)))*IF($AA168=1,(1+SSSModel!#REF!),1)</f>
        <v>0</v>
      </c>
      <c r="BE168" s="5">
        <f ca="1">IF(OR(BE$4&lt;$Q168,BE$4&gt;$Q168+IF($S168="",1000,$S168)-1),0,IF(MOD(BE$4-$Q168,IF($R168="",1000,$R168))=0,$O168,0))*IF($Y168&gt;0,(1+INDEX(Escalation!$B$3:$B$18,$Y168,0))^(BE$4-SSSModel!$C$5),1)*IF($X168=0,1,OFFSET(Profiles!$K$2,$X168,MAX(Profiles!$C$2,BE$4-$Q168)))*IF($AA168=1,(1+SSSModel!#REF!),1)</f>
        <v>0</v>
      </c>
      <c r="BF168" s="5">
        <f ca="1">IF(OR(BF$4&lt;$Q168,BF$4&gt;$Q168+IF($S168="",1000,$S168)-1),0,IF(MOD(BF$4-$Q168,IF($R168="",1000,$R168))=0,$O168,0))*IF($Y168&gt;0,(1+INDEX(Escalation!$B$3:$B$18,$Y168,0))^(BF$4-SSSModel!$C$5),1)*IF($X168=0,1,OFFSET(Profiles!$K$2,$X168,MAX(Profiles!$C$2,BF$4-$Q168)))*IF($AA168=1,(1+SSSModel!#REF!),1)</f>
        <v>0</v>
      </c>
      <c r="BG168" s="5">
        <f ca="1">IF(OR(BG$4&lt;$Q168,BG$4&gt;$Q168+IF($S168="",1000,$S168)-1),0,IF(MOD(BG$4-$Q168,IF($R168="",1000,$R168))=0,$O168,0))*IF($Y168&gt;0,(1+INDEX(Escalation!$B$3:$B$18,$Y168,0))^(BG$4-SSSModel!$C$5),1)*IF($X168=0,1,OFFSET(Profiles!$K$2,$X168,MAX(Profiles!$C$2,BG$4-$Q168)))*IF($AA168=1,(1+SSSModel!#REF!),1)</f>
        <v>0</v>
      </c>
      <c r="BH168" s="5">
        <f ca="1">IF(OR(BH$4&lt;$Q168,BH$4&gt;$Q168+IF($S168="",1000,$S168)-1),0,IF(MOD(BH$4-$Q168,IF($R168="",1000,$R168))=0,$O168,0))*IF($Y168&gt;0,(1+INDEX(Escalation!$B$3:$B$18,$Y168,0))^(BH$4-SSSModel!$C$5),1)*IF($X168=0,1,OFFSET(Profiles!$K$2,$X168,MAX(Profiles!$C$2,BH$4-$Q168)))*IF($AA168=1,(1+SSSModel!#REF!),1)</f>
        <v>0</v>
      </c>
      <c r="BI168" s="5">
        <f ca="1">IF(OR(BI$4&lt;$Q168,BI$4&gt;$Q168+IF($S168="",1000,$S168)-1),0,IF(MOD(BI$4-$Q168,IF($R168="",1000,$R168))=0,$O168,0))*IF($Y168&gt;0,(1+INDEX(Escalation!$B$3:$B$18,$Y168,0))^(BI$4-SSSModel!$C$5),1)*IF($X168=0,1,OFFSET(Profiles!$K$2,$X168,MAX(Profiles!$C$2,BI$4-$Q168)))*IF($AA168=1,(1+SSSModel!#REF!),1)</f>
        <v>0</v>
      </c>
      <c r="BJ168" s="5">
        <f ca="1">IF(OR(BJ$4&lt;$Q168,BJ$4&gt;$Q168+IF($S168="",1000,$S168)-1),0,IF(MOD(BJ$4-$Q168,IF($R168="",1000,$R168))=0,$O168,0))*IF($Y168&gt;0,(1+INDEX(Escalation!$B$3:$B$18,$Y168,0))^(BJ$4-SSSModel!$C$5),1)*IF($X168=0,1,OFFSET(Profiles!$K$2,$X168,MAX(Profiles!$C$2,BJ$4-$Q168)))*IF($AA168=1,(1+SSSModel!#REF!),1)</f>
        <v>0</v>
      </c>
      <c r="BK168" s="5">
        <f ca="1">IF(OR(BK$4&lt;$Q168,BK$4&gt;$Q168+IF($S168="",1000,$S168)-1),0,IF(MOD(BK$4-$Q168,IF($R168="",1000,$R168))=0,$O168,0))*IF($Y168&gt;0,(1+INDEX(Escalation!$B$3:$B$18,$Y168,0))^(BK$4-SSSModel!$C$5),1)*IF($X168=0,1,OFFSET(Profiles!$K$2,$X168,MAX(Profiles!$C$2,BK$4-$Q168)))*IF($AA168=1,(1+SSSModel!#REF!),1)</f>
        <v>0</v>
      </c>
      <c r="BL168" s="5">
        <f ca="1">IF(OR(BL$4&lt;$Q168,BL$4&gt;$Q168+IF($S168="",1000,$S168)-1),0,IF(MOD(BL$4-$Q168,IF($R168="",1000,$R168))=0,$O168,0))*IF($Y168&gt;0,(1+INDEX(Escalation!$B$3:$B$18,$Y168,0))^(BL$4-SSSModel!$C$5),1)*IF($X168=0,1,OFFSET(Profiles!$K$2,$X168,MAX(Profiles!$C$2,BL$4-$Q168)))*IF($AA168=1,(1+SSSModel!#REF!),1)</f>
        <v>0</v>
      </c>
      <c r="BM168" s="5">
        <f ca="1">IF(OR(BM$4&lt;$Q168,BM$4&gt;$Q168+IF($S168="",1000,$S168)-1),0,IF(MOD(BM$4-$Q168,IF($R168="",1000,$R168))=0,$O168,0))*IF($Y168&gt;0,(1+INDEX(Escalation!$B$3:$B$18,$Y168,0))^(BM$4-SSSModel!$C$5),1)*IF($X168=0,1,OFFSET(Profiles!$K$2,$X168,MAX(Profiles!$C$2,BM$4-$Q168)))*IF($AA168=1,(1+SSSModel!#REF!),1)</f>
        <v>0</v>
      </c>
      <c r="BN168" s="5">
        <f ca="1">IF(OR(BN$4&lt;$Q168,BN$4&gt;$Q168+IF($S168="",1000,$S168)-1),0,IF(MOD(BN$4-$Q168,IF($R168="",1000,$R168))=0,$O168,0))*IF($Y168&gt;0,(1+INDEX(Escalation!$B$3:$B$18,$Y168,0))^(BN$4-SSSModel!$C$5),1)*IF($X168=0,1,OFFSET(Profiles!$K$2,$X168,MAX(Profiles!$C$2,BN$4-$Q168)))*IF($AA168=1,(1+SSSModel!#REF!),1)</f>
        <v>0</v>
      </c>
      <c r="BO168" s="5">
        <f ca="1">IF(OR(BO$4&lt;$Q168,BO$4&gt;$Q168+IF($S168="",1000,$S168)-1),0,IF(MOD(BO$4-$Q168,IF($R168="",1000,$R168))=0,$O168,0))*IF($Y168&gt;0,(1+INDEX(Escalation!$B$3:$B$18,$Y168,0))^(BO$4-SSSModel!$C$5),1)*IF($X168=0,1,OFFSET(Profiles!$K$2,$X168,MAX(Profiles!$C$2,BO$4-$Q168)))*IF($AA168=1,(1+SSSModel!#REF!),1)</f>
        <v>0</v>
      </c>
      <c r="BP168" s="5">
        <f ca="1">IF(OR(BP$4&lt;$Q168,BP$4&gt;$Q168+IF($S168="",1000,$S168)-1),0,IF(MOD(BP$4-$Q168,IF($R168="",1000,$R168))=0,$O168,0))*IF($Y168&gt;0,(1+INDEX(Escalation!$B$3:$B$18,$Y168,0))^(BP$4-SSSModel!$C$5),1)*IF($X168=0,1,OFFSET(Profiles!$K$2,$X168,MAX(Profiles!$C$2,BP$4-$Q168)))*IF($AA168=1,(1+SSSModel!#REF!),1)</f>
        <v>0</v>
      </c>
      <c r="BQ168" s="5">
        <f ca="1">IF(OR(BQ$4&lt;$Q168,BQ$4&gt;$Q168+IF($S168="",1000,$S168)-1),0,IF(MOD(BQ$4-$Q168,IF($R168="",1000,$R168))=0,$O168,0))*IF($Y168&gt;0,(1+INDEX(Escalation!$B$3:$B$18,$Y168,0))^(BQ$4-SSSModel!$C$5),1)*IF($X168=0,1,OFFSET(Profiles!$K$2,$X168,MAX(Profiles!$C$2,BQ$4-$Q168)))*IF($AA168=1,(1+SSSModel!#REF!),1)</f>
        <v>0</v>
      </c>
      <c r="BR168" s="5">
        <f ca="1">IF(OR(BR$4&lt;$Q168,BR$4&gt;$Q168+IF($S168="",1000,$S168)-1),0,IF(MOD(BR$4-$Q168,IF($R168="",1000,$R168))=0,$O168,0))*IF($Y168&gt;0,(1+INDEX(Escalation!$B$3:$B$18,$Y168,0))^(BR$4-SSSModel!$C$5),1)*IF($X168=0,1,OFFSET(Profiles!$K$2,$X168,MAX(Profiles!$C$2,BR$4-$Q168)))*IF($AA168=1,(1+SSSModel!#REF!),1)</f>
        <v>0</v>
      </c>
      <c r="BS168" s="5">
        <f ca="1">IF(OR(BS$4&lt;$Q168,BS$4&gt;$Q168+IF($S168="",1000,$S168)-1),0,IF(MOD(BS$4-$Q168,IF($R168="",1000,$R168))=0,$O168,0))*IF($Y168&gt;0,(1+INDEX(Escalation!$B$3:$B$18,$Y168,0))^(BS$4-SSSModel!$C$5),1)*IF($X168=0,1,OFFSET(Profiles!$K$2,$X168,MAX(Profiles!$C$2,BS$4-$Q168)))*IF($AA168=1,(1+SSSModel!#REF!),1)</f>
        <v>0</v>
      </c>
      <c r="BT168" s="5">
        <f ca="1">IF(OR(BT$4&lt;$Q168,BT$4&gt;$Q168+IF($S168="",1000,$S168)-1),0,IF(MOD(BT$4-$Q168,IF($R168="",1000,$R168))=0,$O168,0))*IF($Y168&gt;0,(1+INDEX(Escalation!$B$3:$B$18,$Y168,0))^(BT$4-SSSModel!$C$5),1)*IF($X168=0,1,OFFSET(Profiles!$K$2,$X168,MAX(Profiles!$C$2,BT$4-$Q168)))*IF($AA168=1,(1+SSSModel!#REF!),1)</f>
        <v>0</v>
      </c>
      <c r="BU168" s="5">
        <f ca="1">IF(OR(BU$4&lt;$Q168,BU$4&gt;$Q168+IF($S168="",1000,$S168)-1),0,IF(MOD(BU$4-$Q168,IF($R168="",1000,$R168))=0,$O168,0))*IF($Y168&gt;0,(1+INDEX(Escalation!$B$3:$B$18,$Y168,0))^(BU$4-SSSModel!$C$5),1)*IF($X168=0,1,OFFSET(Profiles!$K$2,$X168,MAX(Profiles!$C$2,BU$4-$Q168)))*IF($AA168=1,(1+SSSModel!#REF!),1)</f>
        <v>0</v>
      </c>
      <c r="BV168" s="5">
        <f ca="1">IF(OR(BV$4&lt;$Q168,BV$4&gt;$Q168+IF($S168="",1000,$S168)-1),0,IF(MOD(BV$4-$Q168,IF($R168="",1000,$R168))=0,$O168,0))*IF($Y168&gt;0,(1+INDEX(Escalation!$B$3:$B$18,$Y168,0))^(BV$4-SSSModel!$C$5),1)*IF($X168=0,1,OFFSET(Profiles!$K$2,$X168,MAX(Profiles!$C$2,BV$4-$Q168)))*IF($AA168=1,(1+SSSModel!#REF!),1)</f>
        <v>0</v>
      </c>
      <c r="BW168" s="5">
        <f ca="1">IF(OR(BW$4&lt;$Q168,BW$4&gt;$Q168+IF($S168="",1000,$S168)-1),0,IF(MOD(BW$4-$Q168,IF($R168="",1000,$R168))=0,$O168,0))*IF($Y168&gt;0,(1+INDEX(Escalation!$B$3:$B$18,$Y168,0))^(BW$4-SSSModel!$C$5),1)*IF($X168=0,1,OFFSET(Profiles!$K$2,$X168,MAX(Profiles!$C$2,BW$4-$Q168)))*IF($AA168=1,(1+SSSModel!#REF!),1)</f>
        <v>0</v>
      </c>
      <c r="BX168" s="5">
        <f ca="1">IF(OR(BX$4&lt;$Q168,BX$4&gt;$Q168+IF($S168="",1000,$S168)-1),0,IF(MOD(BX$4-$Q168,IF($R168="",1000,$R168))=0,$O168,0))*IF($Y168&gt;0,(1+INDEX(Escalation!$B$3:$B$18,$Y168,0))^(BX$4-SSSModel!$C$5),1)*IF($X168=0,1,OFFSET(Profiles!$K$2,$X168,MAX(Profiles!$C$2,BX$4-$Q168)))*IF($AA168=1,(1+SSSModel!#REF!),1)</f>
        <v>0</v>
      </c>
      <c r="BY168" s="5">
        <f ca="1">IF(OR(BY$4&lt;$Q168,BY$4&gt;$Q168+IF($S168="",1000,$S168)-1),0,IF(MOD(BY$4-$Q168,IF($R168="",1000,$R168))=0,$O168,0))*IF($Y168&gt;0,(1+INDEX(Escalation!$B$3:$B$18,$Y168,0))^(BY$4-SSSModel!$C$5),1)*IF($X168=0,1,OFFSET(Profiles!$K$2,$X168,MAX(Profiles!$C$2,BY$4-$Q168)))*IF($AA168=1,(1+SSSModel!#REF!),1)</f>
        <v>0</v>
      </c>
      <c r="BZ168" s="5">
        <f ca="1">IF(OR(BZ$4&lt;$Q168,BZ$4&gt;$Q168+IF($S168="",1000,$S168)-1),0,IF(MOD(BZ$4-$Q168,IF($R168="",1000,$R168))=0,$O168,0))*IF($Y168&gt;0,(1+INDEX(Escalation!$B$3:$B$18,$Y168,0))^(BZ$4-SSSModel!$C$5),1)*IF($X168=0,1,OFFSET(Profiles!$K$2,$X168,MAX(Profiles!$C$2,BZ$4-$Q168)))*IF($AA168=1,(1+SSSModel!#REF!),1)</f>
        <v>0</v>
      </c>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c r="CY168" s="93"/>
      <c r="CZ168" s="93"/>
      <c r="DA168" s="93"/>
      <c r="DB168" s="93"/>
      <c r="DC168" s="93"/>
      <c r="DD168" s="93"/>
      <c r="DE168" s="93"/>
      <c r="DF168" s="93"/>
      <c r="DG168" s="93"/>
      <c r="DH168" s="93"/>
      <c r="DI168" s="93"/>
      <c r="DJ168" s="93"/>
      <c r="DK168" s="93"/>
      <c r="DL168" s="93"/>
      <c r="DM168" s="93"/>
      <c r="DN168" s="93"/>
      <c r="DO168" s="93"/>
      <c r="DP168" s="93"/>
      <c r="DQ168" s="93"/>
      <c r="DR168" s="93"/>
      <c r="DS168" s="93"/>
      <c r="DT168" s="93"/>
      <c r="DU168" s="93"/>
      <c r="DV168" s="93"/>
      <c r="DW168" s="93"/>
      <c r="DX168" s="93"/>
      <c r="DY168" s="94"/>
      <c r="DZ168" s="95"/>
      <c r="EA168" s="96"/>
      <c r="EB168" s="97"/>
      <c r="EC168" s="97"/>
      <c r="ED168" s="90"/>
      <c r="EE168" s="90"/>
    </row>
    <row r="169" spans="3:135" x14ac:dyDescent="0.35">
      <c r="C169" s="18"/>
      <c r="D169" s="27">
        <f t="shared" si="23"/>
        <v>9</v>
      </c>
      <c r="E169" s="27">
        <f t="shared" ca="1" si="23"/>
        <v>0</v>
      </c>
      <c r="G169" s="25"/>
      <c r="H169" s="25" t="str">
        <f ca="1">IF($E169=0,"",OFFSET(Resources!C$26,$E169,0))</f>
        <v/>
      </c>
      <c r="I169" s="25" t="str">
        <f ca="1">IF($E169=0,"",OFFSET(Resources!$E$26,$E169,0))</f>
        <v/>
      </c>
      <c r="J169" s="16">
        <v>1</v>
      </c>
      <c r="K169" s="16" t="s">
        <v>150</v>
      </c>
      <c r="L169" s="16" t="s">
        <v>93</v>
      </c>
      <c r="M169" s="25"/>
      <c r="N169" s="1">
        <v>1</v>
      </c>
      <c r="O169" s="120">
        <f ca="1">IF($E169=0,0,OFFSET(Resources!$CV$26,$E169,0))</f>
        <v>0</v>
      </c>
      <c r="P169" s="16" t="s">
        <v>95</v>
      </c>
      <c r="Q169" s="18">
        <f ca="1">IF($E169=0,0,OFFSET(GenAlts!$W$4,$E169,$D169-1))</f>
        <v>0</v>
      </c>
      <c r="R169" s="1">
        <v>1</v>
      </c>
      <c r="S169" t="str">
        <f ca="1">IF($E169=0,"",OFFSET(Resources!$R$26,$E169,0))</f>
        <v/>
      </c>
      <c r="T169" s="1"/>
      <c r="U169" s="123">
        <f ca="1">IF($E169=0,0,OFFSET(Resources!$N$26,$E169,0))</f>
        <v>0</v>
      </c>
      <c r="V169" s="1"/>
      <c r="W169">
        <f t="shared" ca="1" si="24"/>
        <v>0</v>
      </c>
      <c r="X169">
        <f>IF(T169="",0,MATCH(T169,Profiles!$A$3:$A$22,0))</f>
        <v>0</v>
      </c>
      <c r="Y169">
        <f ca="1">IF(U169=0,0,MATCH(U169,Escalation!$A$3:$A$17,0))</f>
        <v>0</v>
      </c>
      <c r="Z169">
        <f>IF(V169="",0,MATCH(V169,Profiles!$A$3:$A$22,0))</f>
        <v>0</v>
      </c>
      <c r="AA169" s="8"/>
      <c r="AB169" s="8">
        <v>0</v>
      </c>
      <c r="AC169" s="5">
        <f ca="1">IF(OR(AC$4&lt;$Q169,AC$4&gt;$Q169+IF($S169="",1000,$S169)-1),0,IF(MOD(AC$4-$Q169,IF($R169="",1000,$R169))=0,$O169,0))*IF($Y169&gt;0,(1+INDEX(Escalation!$B$3:$B$18,$Y169,0))^(AC$4-SSSModel!$C$5),1)*IF($X169=0,1,OFFSET(Profiles!$K$2,$X169,MAX(Profiles!$C$2,AC$4-$Q169)))*IF($AA169=1,(1+SSSModel!#REF!),1)</f>
        <v>0</v>
      </c>
      <c r="AD169" s="5">
        <f ca="1">IF(OR(AD$4&lt;$Q169,AD$4&gt;$Q169+IF($S169="",1000,$S169)-1),0,IF(MOD(AD$4-$Q169,IF($R169="",1000,$R169))=0,$O169,0))*IF($Y169&gt;0,(1+INDEX(Escalation!$B$3:$B$18,$Y169,0))^(AD$4-SSSModel!$C$5),1)*IF($X169=0,1,OFFSET(Profiles!$K$2,$X169,MAX(Profiles!$C$2,AD$4-$Q169)))*IF($AA169=1,(1+SSSModel!#REF!),1)</f>
        <v>0</v>
      </c>
      <c r="AE169" s="5">
        <f ca="1">IF(OR(AE$4&lt;$Q169,AE$4&gt;$Q169+IF($S169="",1000,$S169)-1),0,IF(MOD(AE$4-$Q169,IF($R169="",1000,$R169))=0,$O169,0))*IF($Y169&gt;0,(1+INDEX(Escalation!$B$3:$B$18,$Y169,0))^(AE$4-SSSModel!$C$5),1)*IF($X169=0,1,OFFSET(Profiles!$K$2,$X169,MAX(Profiles!$C$2,AE$4-$Q169)))*IF($AA169=1,(1+SSSModel!#REF!),1)</f>
        <v>0</v>
      </c>
      <c r="AF169" s="5">
        <f ca="1">IF(OR(AF$4&lt;$Q169,AF$4&gt;$Q169+IF($S169="",1000,$S169)-1),0,IF(MOD(AF$4-$Q169,IF($R169="",1000,$R169))=0,$O169,0))*IF($Y169&gt;0,(1+INDEX(Escalation!$B$3:$B$18,$Y169,0))^(AF$4-SSSModel!$C$5),1)*IF($X169=0,1,OFFSET(Profiles!$K$2,$X169,MAX(Profiles!$C$2,AF$4-$Q169)))*IF($AA169=1,(1+SSSModel!#REF!),1)</f>
        <v>0</v>
      </c>
      <c r="AG169" s="5">
        <f ca="1">IF(OR(AG$4&lt;$Q169,AG$4&gt;$Q169+IF($S169="",1000,$S169)-1),0,IF(MOD(AG$4-$Q169,IF($R169="",1000,$R169))=0,$O169,0))*IF($Y169&gt;0,(1+INDEX(Escalation!$B$3:$B$18,$Y169,0))^(AG$4-SSSModel!$C$5),1)*IF($X169=0,1,OFFSET(Profiles!$K$2,$X169,MAX(Profiles!$C$2,AG$4-$Q169)))*IF($AA169=1,(1+SSSModel!#REF!),1)</f>
        <v>0</v>
      </c>
      <c r="AH169" s="5">
        <f ca="1">IF(OR(AH$4&lt;$Q169,AH$4&gt;$Q169+IF($S169="",1000,$S169)-1),0,IF(MOD(AH$4-$Q169,IF($R169="",1000,$R169))=0,$O169,0))*IF($Y169&gt;0,(1+INDEX(Escalation!$B$3:$B$18,$Y169,0))^(AH$4-SSSModel!$C$5),1)*IF($X169=0,1,OFFSET(Profiles!$K$2,$X169,MAX(Profiles!$C$2,AH$4-$Q169)))*IF($AA169=1,(1+SSSModel!#REF!),1)</f>
        <v>0</v>
      </c>
      <c r="AI169" s="5">
        <f ca="1">IF(OR(AI$4&lt;$Q169,AI$4&gt;$Q169+IF($S169="",1000,$S169)-1),0,IF(MOD(AI$4-$Q169,IF($R169="",1000,$R169))=0,$O169,0))*IF($Y169&gt;0,(1+INDEX(Escalation!$B$3:$B$18,$Y169,0))^(AI$4-SSSModel!$C$5),1)*IF($X169=0,1,OFFSET(Profiles!$K$2,$X169,MAX(Profiles!$C$2,AI$4-$Q169)))*IF($AA169=1,(1+SSSModel!#REF!),1)</f>
        <v>0</v>
      </c>
      <c r="AJ169" s="5">
        <f ca="1">IF(OR(AJ$4&lt;$Q169,AJ$4&gt;$Q169+IF($S169="",1000,$S169)-1),0,IF(MOD(AJ$4-$Q169,IF($R169="",1000,$R169))=0,$O169,0))*IF($Y169&gt;0,(1+INDEX(Escalation!$B$3:$B$18,$Y169,0))^(AJ$4-SSSModel!$C$5),1)*IF($X169=0,1,OFFSET(Profiles!$K$2,$X169,MAX(Profiles!$C$2,AJ$4-$Q169)))*IF($AA169=1,(1+SSSModel!#REF!),1)</f>
        <v>0</v>
      </c>
      <c r="AK169" s="5">
        <f ca="1">IF(OR(AK$4&lt;$Q169,AK$4&gt;$Q169+IF($S169="",1000,$S169)-1),0,IF(MOD(AK$4-$Q169,IF($R169="",1000,$R169))=0,$O169,0))*IF($Y169&gt;0,(1+INDEX(Escalation!$B$3:$B$18,$Y169,0))^(AK$4-SSSModel!$C$5),1)*IF($X169=0,1,OFFSET(Profiles!$K$2,$X169,MAX(Profiles!$C$2,AK$4-$Q169)))*IF($AA169=1,(1+SSSModel!#REF!),1)</f>
        <v>0</v>
      </c>
      <c r="AL169" s="5">
        <f ca="1">IF(OR(AL$4&lt;$Q169,AL$4&gt;$Q169+IF($S169="",1000,$S169)-1),0,IF(MOD(AL$4-$Q169,IF($R169="",1000,$R169))=0,$O169,0))*IF($Y169&gt;0,(1+INDEX(Escalation!$B$3:$B$18,$Y169,0))^(AL$4-SSSModel!$C$5),1)*IF($X169=0,1,OFFSET(Profiles!$K$2,$X169,MAX(Profiles!$C$2,AL$4-$Q169)))*IF($AA169=1,(1+SSSModel!#REF!),1)</f>
        <v>0</v>
      </c>
      <c r="AM169" s="5">
        <f ca="1">IF(OR(AM$4&lt;$Q169,AM$4&gt;$Q169+IF($S169="",1000,$S169)-1),0,IF(MOD(AM$4-$Q169,IF($R169="",1000,$R169))=0,$O169,0))*IF($Y169&gt;0,(1+INDEX(Escalation!$B$3:$B$18,$Y169,0))^(AM$4-SSSModel!$C$5),1)*IF($X169=0,1,OFFSET(Profiles!$K$2,$X169,MAX(Profiles!$C$2,AM$4-$Q169)))*IF($AA169=1,(1+SSSModel!#REF!),1)</f>
        <v>0</v>
      </c>
      <c r="AN169" s="5">
        <f ca="1">IF(OR(AN$4&lt;$Q169,AN$4&gt;$Q169+IF($S169="",1000,$S169)-1),0,IF(MOD(AN$4-$Q169,IF($R169="",1000,$R169))=0,$O169,0))*IF($Y169&gt;0,(1+INDEX(Escalation!$B$3:$B$18,$Y169,0))^(AN$4-SSSModel!$C$5),1)*IF($X169=0,1,OFFSET(Profiles!$K$2,$X169,MAX(Profiles!$C$2,AN$4-$Q169)))*IF($AA169=1,(1+SSSModel!#REF!),1)</f>
        <v>0</v>
      </c>
      <c r="AO169" s="5">
        <f ca="1">IF(OR(AO$4&lt;$Q169,AO$4&gt;$Q169+IF($S169="",1000,$S169)-1),0,IF(MOD(AO$4-$Q169,IF($R169="",1000,$R169))=0,$O169,0))*IF($Y169&gt;0,(1+INDEX(Escalation!$B$3:$B$18,$Y169,0))^(AO$4-SSSModel!$C$5),1)*IF($X169=0,1,OFFSET(Profiles!$K$2,$X169,MAX(Profiles!$C$2,AO$4-$Q169)))*IF($AA169=1,(1+SSSModel!#REF!),1)</f>
        <v>0</v>
      </c>
      <c r="AP169" s="5">
        <f ca="1">IF(OR(AP$4&lt;$Q169,AP$4&gt;$Q169+IF($S169="",1000,$S169)-1),0,IF(MOD(AP$4-$Q169,IF($R169="",1000,$R169))=0,$O169,0))*IF($Y169&gt;0,(1+INDEX(Escalation!$B$3:$B$18,$Y169,0))^(AP$4-SSSModel!$C$5),1)*IF($X169=0,1,OFFSET(Profiles!$K$2,$X169,MAX(Profiles!$C$2,AP$4-$Q169)))*IF($AA169=1,(1+SSSModel!#REF!),1)</f>
        <v>0</v>
      </c>
      <c r="AQ169" s="5">
        <f ca="1">IF(OR(AQ$4&lt;$Q169,AQ$4&gt;$Q169+IF($S169="",1000,$S169)-1),0,IF(MOD(AQ$4-$Q169,IF($R169="",1000,$R169))=0,$O169,0))*IF($Y169&gt;0,(1+INDEX(Escalation!$B$3:$B$18,$Y169,0))^(AQ$4-SSSModel!$C$5),1)*IF($X169=0,1,OFFSET(Profiles!$K$2,$X169,MAX(Profiles!$C$2,AQ$4-$Q169)))*IF($AA169=1,(1+SSSModel!#REF!),1)</f>
        <v>0</v>
      </c>
      <c r="AR169" s="5">
        <f ca="1">IF(OR(AR$4&lt;$Q169,AR$4&gt;$Q169+IF($S169="",1000,$S169)-1),0,IF(MOD(AR$4-$Q169,IF($R169="",1000,$R169))=0,$O169,0))*IF($Y169&gt;0,(1+INDEX(Escalation!$B$3:$B$18,$Y169,0))^(AR$4-SSSModel!$C$5),1)*IF($X169=0,1,OFFSET(Profiles!$K$2,$X169,MAX(Profiles!$C$2,AR$4-$Q169)))*IF($AA169=1,(1+SSSModel!#REF!),1)</f>
        <v>0</v>
      </c>
      <c r="AS169" s="5">
        <f ca="1">IF(OR(AS$4&lt;$Q169,AS$4&gt;$Q169+IF($S169="",1000,$S169)-1),0,IF(MOD(AS$4-$Q169,IF($R169="",1000,$R169))=0,$O169,0))*IF($Y169&gt;0,(1+INDEX(Escalation!$B$3:$B$18,$Y169,0))^(AS$4-SSSModel!$C$5),1)*IF($X169=0,1,OFFSET(Profiles!$K$2,$X169,MAX(Profiles!$C$2,AS$4-$Q169)))*IF($AA169=1,(1+SSSModel!#REF!),1)</f>
        <v>0</v>
      </c>
      <c r="AT169" s="5">
        <f ca="1">IF(OR(AT$4&lt;$Q169,AT$4&gt;$Q169+IF($S169="",1000,$S169)-1),0,IF(MOD(AT$4-$Q169,IF($R169="",1000,$R169))=0,$O169,0))*IF($Y169&gt;0,(1+INDEX(Escalation!$B$3:$B$18,$Y169,0))^(AT$4-SSSModel!$C$5),1)*IF($X169=0,1,OFFSET(Profiles!$K$2,$X169,MAX(Profiles!$C$2,AT$4-$Q169)))*IF($AA169=1,(1+SSSModel!#REF!),1)</f>
        <v>0</v>
      </c>
      <c r="AU169" s="5">
        <f ca="1">IF(OR(AU$4&lt;$Q169,AU$4&gt;$Q169+IF($S169="",1000,$S169)-1),0,IF(MOD(AU$4-$Q169,IF($R169="",1000,$R169))=0,$O169,0))*IF($Y169&gt;0,(1+INDEX(Escalation!$B$3:$B$18,$Y169,0))^(AU$4-SSSModel!$C$5),1)*IF($X169=0,1,OFFSET(Profiles!$K$2,$X169,MAX(Profiles!$C$2,AU$4-$Q169)))*IF($AA169=1,(1+SSSModel!#REF!),1)</f>
        <v>0</v>
      </c>
      <c r="AV169" s="5">
        <f ca="1">IF(OR(AV$4&lt;$Q169,AV$4&gt;$Q169+IF($S169="",1000,$S169)-1),0,IF(MOD(AV$4-$Q169,IF($R169="",1000,$R169))=0,$O169,0))*IF($Y169&gt;0,(1+INDEX(Escalation!$B$3:$B$18,$Y169,0))^(AV$4-SSSModel!$C$5),1)*IF($X169=0,1,OFFSET(Profiles!$K$2,$X169,MAX(Profiles!$C$2,AV$4-$Q169)))*IF($AA169=1,(1+SSSModel!#REF!),1)</f>
        <v>0</v>
      </c>
      <c r="AW169" s="5">
        <f ca="1">IF(OR(AW$4&lt;$Q169,AW$4&gt;$Q169+IF($S169="",1000,$S169)-1),0,IF(MOD(AW$4-$Q169,IF($R169="",1000,$R169))=0,$O169,0))*IF($Y169&gt;0,(1+INDEX(Escalation!$B$3:$B$18,$Y169,0))^(AW$4-SSSModel!$C$5),1)*IF($X169=0,1,OFFSET(Profiles!$K$2,$X169,MAX(Profiles!$C$2,AW$4-$Q169)))*IF($AA169=1,(1+SSSModel!#REF!),1)</f>
        <v>0</v>
      </c>
      <c r="AX169" s="5">
        <f ca="1">IF(OR(AX$4&lt;$Q169,AX$4&gt;$Q169+IF($S169="",1000,$S169)-1),0,IF(MOD(AX$4-$Q169,IF($R169="",1000,$R169))=0,$O169,0))*IF($Y169&gt;0,(1+INDEX(Escalation!$B$3:$B$18,$Y169,0))^(AX$4-SSSModel!$C$5),1)*IF($X169=0,1,OFFSET(Profiles!$K$2,$X169,MAX(Profiles!$C$2,AX$4-$Q169)))*IF($AA169=1,(1+SSSModel!#REF!),1)</f>
        <v>0</v>
      </c>
      <c r="AY169" s="5">
        <f ca="1">IF(OR(AY$4&lt;$Q169,AY$4&gt;$Q169+IF($S169="",1000,$S169)-1),0,IF(MOD(AY$4-$Q169,IF($R169="",1000,$R169))=0,$O169,0))*IF($Y169&gt;0,(1+INDEX(Escalation!$B$3:$B$18,$Y169,0))^(AY$4-SSSModel!$C$5),1)*IF($X169=0,1,OFFSET(Profiles!$K$2,$X169,MAX(Profiles!$C$2,AY$4-$Q169)))*IF($AA169=1,(1+SSSModel!#REF!),1)</f>
        <v>0</v>
      </c>
      <c r="AZ169" s="5">
        <f ca="1">IF(OR(AZ$4&lt;$Q169,AZ$4&gt;$Q169+IF($S169="",1000,$S169)-1),0,IF(MOD(AZ$4-$Q169,IF($R169="",1000,$R169))=0,$O169,0))*IF($Y169&gt;0,(1+INDEX(Escalation!$B$3:$B$18,$Y169,0))^(AZ$4-SSSModel!$C$5),1)*IF($X169=0,1,OFFSET(Profiles!$K$2,$X169,MAX(Profiles!$C$2,AZ$4-$Q169)))*IF($AA169=1,(1+SSSModel!#REF!),1)</f>
        <v>0</v>
      </c>
      <c r="BA169" s="5">
        <f ca="1">IF(OR(BA$4&lt;$Q169,BA$4&gt;$Q169+IF($S169="",1000,$S169)-1),0,IF(MOD(BA$4-$Q169,IF($R169="",1000,$R169))=0,$O169,0))*IF($Y169&gt;0,(1+INDEX(Escalation!$B$3:$B$18,$Y169,0))^(BA$4-SSSModel!$C$5),1)*IF($X169=0,1,OFFSET(Profiles!$K$2,$X169,MAX(Profiles!$C$2,BA$4-$Q169)))*IF($AA169=1,(1+SSSModel!#REF!),1)</f>
        <v>0</v>
      </c>
      <c r="BB169" s="5">
        <f ca="1">IF(OR(BB$4&lt;$Q169,BB$4&gt;$Q169+IF($S169="",1000,$S169)-1),0,IF(MOD(BB$4-$Q169,IF($R169="",1000,$R169))=0,$O169,0))*IF($Y169&gt;0,(1+INDEX(Escalation!$B$3:$B$18,$Y169,0))^(BB$4-SSSModel!$C$5),1)*IF($X169=0,1,OFFSET(Profiles!$K$2,$X169,MAX(Profiles!$C$2,BB$4-$Q169)))*IF($AA169=1,(1+SSSModel!#REF!),1)</f>
        <v>0</v>
      </c>
      <c r="BC169" s="5">
        <f ca="1">IF(OR(BC$4&lt;$Q169,BC$4&gt;$Q169+IF($S169="",1000,$S169)-1),0,IF(MOD(BC$4-$Q169,IF($R169="",1000,$R169))=0,$O169,0))*IF($Y169&gt;0,(1+INDEX(Escalation!$B$3:$B$18,$Y169,0))^(BC$4-SSSModel!$C$5),1)*IF($X169=0,1,OFFSET(Profiles!$K$2,$X169,MAX(Profiles!$C$2,BC$4-$Q169)))*IF($AA169=1,(1+SSSModel!#REF!),1)</f>
        <v>0</v>
      </c>
      <c r="BD169" s="5">
        <f ca="1">IF(OR(BD$4&lt;$Q169,BD$4&gt;$Q169+IF($S169="",1000,$S169)-1),0,IF(MOD(BD$4-$Q169,IF($R169="",1000,$R169))=0,$O169,0))*IF($Y169&gt;0,(1+INDEX(Escalation!$B$3:$B$18,$Y169,0))^(BD$4-SSSModel!$C$5),1)*IF($X169=0,1,OFFSET(Profiles!$K$2,$X169,MAX(Profiles!$C$2,BD$4-$Q169)))*IF($AA169=1,(1+SSSModel!#REF!),1)</f>
        <v>0</v>
      </c>
      <c r="BE169" s="5">
        <f ca="1">IF(OR(BE$4&lt;$Q169,BE$4&gt;$Q169+IF($S169="",1000,$S169)-1),0,IF(MOD(BE$4-$Q169,IF($R169="",1000,$R169))=0,$O169,0))*IF($Y169&gt;0,(1+INDEX(Escalation!$B$3:$B$18,$Y169,0))^(BE$4-SSSModel!$C$5),1)*IF($X169=0,1,OFFSET(Profiles!$K$2,$X169,MAX(Profiles!$C$2,BE$4-$Q169)))*IF($AA169=1,(1+SSSModel!#REF!),1)</f>
        <v>0</v>
      </c>
      <c r="BF169" s="5">
        <f ca="1">IF(OR(BF$4&lt;$Q169,BF$4&gt;$Q169+IF($S169="",1000,$S169)-1),0,IF(MOD(BF$4-$Q169,IF($R169="",1000,$R169))=0,$O169,0))*IF($Y169&gt;0,(1+INDEX(Escalation!$B$3:$B$18,$Y169,0))^(BF$4-SSSModel!$C$5),1)*IF($X169=0,1,OFFSET(Profiles!$K$2,$X169,MAX(Profiles!$C$2,BF$4-$Q169)))*IF($AA169=1,(1+SSSModel!#REF!),1)</f>
        <v>0</v>
      </c>
      <c r="BG169" s="5">
        <f ca="1">IF(OR(BG$4&lt;$Q169,BG$4&gt;$Q169+IF($S169="",1000,$S169)-1),0,IF(MOD(BG$4-$Q169,IF($R169="",1000,$R169))=0,$O169,0))*IF($Y169&gt;0,(1+INDEX(Escalation!$B$3:$B$18,$Y169,0))^(BG$4-SSSModel!$C$5),1)*IF($X169=0,1,OFFSET(Profiles!$K$2,$X169,MAX(Profiles!$C$2,BG$4-$Q169)))*IF($AA169=1,(1+SSSModel!#REF!),1)</f>
        <v>0</v>
      </c>
      <c r="BH169" s="5">
        <f ca="1">IF(OR(BH$4&lt;$Q169,BH$4&gt;$Q169+IF($S169="",1000,$S169)-1),0,IF(MOD(BH$4-$Q169,IF($R169="",1000,$R169))=0,$O169,0))*IF($Y169&gt;0,(1+INDEX(Escalation!$B$3:$B$18,$Y169,0))^(BH$4-SSSModel!$C$5),1)*IF($X169=0,1,OFFSET(Profiles!$K$2,$X169,MAX(Profiles!$C$2,BH$4-$Q169)))*IF($AA169=1,(1+SSSModel!#REF!),1)</f>
        <v>0</v>
      </c>
      <c r="BI169" s="5">
        <f ca="1">IF(OR(BI$4&lt;$Q169,BI$4&gt;$Q169+IF($S169="",1000,$S169)-1),0,IF(MOD(BI$4-$Q169,IF($R169="",1000,$R169))=0,$O169,0))*IF($Y169&gt;0,(1+INDEX(Escalation!$B$3:$B$18,$Y169,0))^(BI$4-SSSModel!$C$5),1)*IF($X169=0,1,OFFSET(Profiles!$K$2,$X169,MAX(Profiles!$C$2,BI$4-$Q169)))*IF($AA169=1,(1+SSSModel!#REF!),1)</f>
        <v>0</v>
      </c>
      <c r="BJ169" s="5">
        <f ca="1">IF(OR(BJ$4&lt;$Q169,BJ$4&gt;$Q169+IF($S169="",1000,$S169)-1),0,IF(MOD(BJ$4-$Q169,IF($R169="",1000,$R169))=0,$O169,0))*IF($Y169&gt;0,(1+INDEX(Escalation!$B$3:$B$18,$Y169,0))^(BJ$4-SSSModel!$C$5),1)*IF($X169=0,1,OFFSET(Profiles!$K$2,$X169,MAX(Profiles!$C$2,BJ$4-$Q169)))*IF($AA169=1,(1+SSSModel!#REF!),1)</f>
        <v>0</v>
      </c>
      <c r="BK169" s="5">
        <f ca="1">IF(OR(BK$4&lt;$Q169,BK$4&gt;$Q169+IF($S169="",1000,$S169)-1),0,IF(MOD(BK$4-$Q169,IF($R169="",1000,$R169))=0,$O169,0))*IF($Y169&gt;0,(1+INDEX(Escalation!$B$3:$B$18,$Y169,0))^(BK$4-SSSModel!$C$5),1)*IF($X169=0,1,OFFSET(Profiles!$K$2,$X169,MAX(Profiles!$C$2,BK$4-$Q169)))*IF($AA169=1,(1+SSSModel!#REF!),1)</f>
        <v>0</v>
      </c>
      <c r="BL169" s="5">
        <f ca="1">IF(OR(BL$4&lt;$Q169,BL$4&gt;$Q169+IF($S169="",1000,$S169)-1),0,IF(MOD(BL$4-$Q169,IF($R169="",1000,$R169))=0,$O169,0))*IF($Y169&gt;0,(1+INDEX(Escalation!$B$3:$B$18,$Y169,0))^(BL$4-SSSModel!$C$5),1)*IF($X169=0,1,OFFSET(Profiles!$K$2,$X169,MAX(Profiles!$C$2,BL$4-$Q169)))*IF($AA169=1,(1+SSSModel!#REF!),1)</f>
        <v>0</v>
      </c>
      <c r="BM169" s="5">
        <f ca="1">IF(OR(BM$4&lt;$Q169,BM$4&gt;$Q169+IF($S169="",1000,$S169)-1),0,IF(MOD(BM$4-$Q169,IF($R169="",1000,$R169))=0,$O169,0))*IF($Y169&gt;0,(1+INDEX(Escalation!$B$3:$B$18,$Y169,0))^(BM$4-SSSModel!$C$5),1)*IF($X169=0,1,OFFSET(Profiles!$K$2,$X169,MAX(Profiles!$C$2,BM$4-$Q169)))*IF($AA169=1,(1+SSSModel!#REF!),1)</f>
        <v>0</v>
      </c>
      <c r="BN169" s="5">
        <f ca="1">IF(OR(BN$4&lt;$Q169,BN$4&gt;$Q169+IF($S169="",1000,$S169)-1),0,IF(MOD(BN$4-$Q169,IF($R169="",1000,$R169))=0,$O169,0))*IF($Y169&gt;0,(1+INDEX(Escalation!$B$3:$B$18,$Y169,0))^(BN$4-SSSModel!$C$5),1)*IF($X169=0,1,OFFSET(Profiles!$K$2,$X169,MAX(Profiles!$C$2,BN$4-$Q169)))*IF($AA169=1,(1+SSSModel!#REF!),1)</f>
        <v>0</v>
      </c>
      <c r="BO169" s="5">
        <f ca="1">IF(OR(BO$4&lt;$Q169,BO$4&gt;$Q169+IF($S169="",1000,$S169)-1),0,IF(MOD(BO$4-$Q169,IF($R169="",1000,$R169))=0,$O169,0))*IF($Y169&gt;0,(1+INDEX(Escalation!$B$3:$B$18,$Y169,0))^(BO$4-SSSModel!$C$5),1)*IF($X169=0,1,OFFSET(Profiles!$K$2,$X169,MAX(Profiles!$C$2,BO$4-$Q169)))*IF($AA169=1,(1+SSSModel!#REF!),1)</f>
        <v>0</v>
      </c>
      <c r="BP169" s="5">
        <f ca="1">IF(OR(BP$4&lt;$Q169,BP$4&gt;$Q169+IF($S169="",1000,$S169)-1),0,IF(MOD(BP$4-$Q169,IF($R169="",1000,$R169))=0,$O169,0))*IF($Y169&gt;0,(1+INDEX(Escalation!$B$3:$B$18,$Y169,0))^(BP$4-SSSModel!$C$5),1)*IF($X169=0,1,OFFSET(Profiles!$K$2,$X169,MAX(Profiles!$C$2,BP$4-$Q169)))*IF($AA169=1,(1+SSSModel!#REF!),1)</f>
        <v>0</v>
      </c>
      <c r="BQ169" s="5">
        <f ca="1">IF(OR(BQ$4&lt;$Q169,BQ$4&gt;$Q169+IF($S169="",1000,$S169)-1),0,IF(MOD(BQ$4-$Q169,IF($R169="",1000,$R169))=0,$O169,0))*IF($Y169&gt;0,(1+INDEX(Escalation!$B$3:$B$18,$Y169,0))^(BQ$4-SSSModel!$C$5),1)*IF($X169=0,1,OFFSET(Profiles!$K$2,$X169,MAX(Profiles!$C$2,BQ$4-$Q169)))*IF($AA169=1,(1+SSSModel!#REF!),1)</f>
        <v>0</v>
      </c>
      <c r="BR169" s="5">
        <f ca="1">IF(OR(BR$4&lt;$Q169,BR$4&gt;$Q169+IF($S169="",1000,$S169)-1),0,IF(MOD(BR$4-$Q169,IF($R169="",1000,$R169))=0,$O169,0))*IF($Y169&gt;0,(1+INDEX(Escalation!$B$3:$B$18,$Y169,0))^(BR$4-SSSModel!$C$5),1)*IF($X169=0,1,OFFSET(Profiles!$K$2,$X169,MAX(Profiles!$C$2,BR$4-$Q169)))*IF($AA169=1,(1+SSSModel!#REF!),1)</f>
        <v>0</v>
      </c>
      <c r="BS169" s="5">
        <f ca="1">IF(OR(BS$4&lt;$Q169,BS$4&gt;$Q169+IF($S169="",1000,$S169)-1),0,IF(MOD(BS$4-$Q169,IF($R169="",1000,$R169))=0,$O169,0))*IF($Y169&gt;0,(1+INDEX(Escalation!$B$3:$B$18,$Y169,0))^(BS$4-SSSModel!$C$5),1)*IF($X169=0,1,OFFSET(Profiles!$K$2,$X169,MAX(Profiles!$C$2,BS$4-$Q169)))*IF($AA169=1,(1+SSSModel!#REF!),1)</f>
        <v>0</v>
      </c>
      <c r="BT169" s="5">
        <f ca="1">IF(OR(BT$4&lt;$Q169,BT$4&gt;$Q169+IF($S169="",1000,$S169)-1),0,IF(MOD(BT$4-$Q169,IF($R169="",1000,$R169))=0,$O169,0))*IF($Y169&gt;0,(1+INDEX(Escalation!$B$3:$B$18,$Y169,0))^(BT$4-SSSModel!$C$5),1)*IF($X169=0,1,OFFSET(Profiles!$K$2,$X169,MAX(Profiles!$C$2,BT$4-$Q169)))*IF($AA169=1,(1+SSSModel!#REF!),1)</f>
        <v>0</v>
      </c>
      <c r="BU169" s="5">
        <f ca="1">IF(OR(BU$4&lt;$Q169,BU$4&gt;$Q169+IF($S169="",1000,$S169)-1),0,IF(MOD(BU$4-$Q169,IF($R169="",1000,$R169))=0,$O169,0))*IF($Y169&gt;0,(1+INDEX(Escalation!$B$3:$B$18,$Y169,0))^(BU$4-SSSModel!$C$5),1)*IF($X169=0,1,OFFSET(Profiles!$K$2,$X169,MAX(Profiles!$C$2,BU$4-$Q169)))*IF($AA169=1,(1+SSSModel!#REF!),1)</f>
        <v>0</v>
      </c>
      <c r="BV169" s="5">
        <f ca="1">IF(OR(BV$4&lt;$Q169,BV$4&gt;$Q169+IF($S169="",1000,$S169)-1),0,IF(MOD(BV$4-$Q169,IF($R169="",1000,$R169))=0,$O169,0))*IF($Y169&gt;0,(1+INDEX(Escalation!$B$3:$B$18,$Y169,0))^(BV$4-SSSModel!$C$5),1)*IF($X169=0,1,OFFSET(Profiles!$K$2,$X169,MAX(Profiles!$C$2,BV$4-$Q169)))*IF($AA169=1,(1+SSSModel!#REF!),1)</f>
        <v>0</v>
      </c>
      <c r="BW169" s="5">
        <f ca="1">IF(OR(BW$4&lt;$Q169,BW$4&gt;$Q169+IF($S169="",1000,$S169)-1),0,IF(MOD(BW$4-$Q169,IF($R169="",1000,$R169))=0,$O169,0))*IF($Y169&gt;0,(1+INDEX(Escalation!$B$3:$B$18,$Y169,0))^(BW$4-SSSModel!$C$5),1)*IF($X169=0,1,OFFSET(Profiles!$K$2,$X169,MAX(Profiles!$C$2,BW$4-$Q169)))*IF($AA169=1,(1+SSSModel!#REF!),1)</f>
        <v>0</v>
      </c>
      <c r="BX169" s="5">
        <f ca="1">IF(OR(BX$4&lt;$Q169,BX$4&gt;$Q169+IF($S169="",1000,$S169)-1),0,IF(MOD(BX$4-$Q169,IF($R169="",1000,$R169))=0,$O169,0))*IF($Y169&gt;0,(1+INDEX(Escalation!$B$3:$B$18,$Y169,0))^(BX$4-SSSModel!$C$5),1)*IF($X169=0,1,OFFSET(Profiles!$K$2,$X169,MAX(Profiles!$C$2,BX$4-$Q169)))*IF($AA169=1,(1+SSSModel!#REF!),1)</f>
        <v>0</v>
      </c>
      <c r="BY169" s="5">
        <f ca="1">IF(OR(BY$4&lt;$Q169,BY$4&gt;$Q169+IF($S169="",1000,$S169)-1),0,IF(MOD(BY$4-$Q169,IF($R169="",1000,$R169))=0,$O169,0))*IF($Y169&gt;0,(1+INDEX(Escalation!$B$3:$B$18,$Y169,0))^(BY$4-SSSModel!$C$5),1)*IF($X169=0,1,OFFSET(Profiles!$K$2,$X169,MAX(Profiles!$C$2,BY$4-$Q169)))*IF($AA169=1,(1+SSSModel!#REF!),1)</f>
        <v>0</v>
      </c>
      <c r="BZ169" s="5">
        <f ca="1">IF(OR(BZ$4&lt;$Q169,BZ$4&gt;$Q169+IF($S169="",1000,$S169)-1),0,IF(MOD(BZ$4-$Q169,IF($R169="",1000,$R169))=0,$O169,0))*IF($Y169&gt;0,(1+INDEX(Escalation!$B$3:$B$18,$Y169,0))^(BZ$4-SSSModel!$C$5),1)*IF($X169=0,1,OFFSET(Profiles!$K$2,$X169,MAX(Profiles!$C$2,BZ$4-$Q169)))*IF($AA169=1,(1+SSSModel!#REF!),1)</f>
        <v>0</v>
      </c>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4"/>
      <c r="DZ169" s="95"/>
      <c r="EA169" s="96"/>
      <c r="EB169" s="97"/>
      <c r="EC169" s="97"/>
      <c r="ED169" s="90"/>
      <c r="EE169" s="90"/>
    </row>
    <row r="170" spans="3:135" x14ac:dyDescent="0.35">
      <c r="C170" s="18"/>
      <c r="D170" s="27">
        <f t="shared" si="23"/>
        <v>10</v>
      </c>
      <c r="E170" s="27">
        <f t="shared" ca="1" si="23"/>
        <v>0</v>
      </c>
      <c r="G170" s="25"/>
      <c r="H170" s="25" t="str">
        <f ca="1">IF($E170=0,"",OFFSET(Resources!C$26,$E170,0))</f>
        <v/>
      </c>
      <c r="I170" s="25" t="str">
        <f ca="1">IF($E170=0,"",OFFSET(Resources!$E$26,$E170,0))</f>
        <v/>
      </c>
      <c r="J170" s="16">
        <v>1</v>
      </c>
      <c r="K170" s="16" t="s">
        <v>150</v>
      </c>
      <c r="L170" s="16" t="s">
        <v>93</v>
      </c>
      <c r="M170" s="25"/>
      <c r="N170" s="1">
        <v>1</v>
      </c>
      <c r="O170" s="120">
        <f ca="1">IF($E170=0,0,OFFSET(Resources!$CV$26,$E170,0))</f>
        <v>0</v>
      </c>
      <c r="P170" s="16" t="s">
        <v>95</v>
      </c>
      <c r="Q170" s="18">
        <f ca="1">IF($E170=0,0,OFFSET(GenAlts!$W$4,$E170,$D170-1))</f>
        <v>0</v>
      </c>
      <c r="R170" s="1">
        <v>1</v>
      </c>
      <c r="S170" t="str">
        <f ca="1">IF($E170=0,"",OFFSET(Resources!$R$26,$E170,0))</f>
        <v/>
      </c>
      <c r="T170" s="1"/>
      <c r="U170" s="123">
        <f ca="1">IF($E170=0,0,OFFSET(Resources!$N$26,$E170,0))</f>
        <v>0</v>
      </c>
      <c r="V170" s="1"/>
      <c r="W170">
        <f t="shared" ca="1" si="24"/>
        <v>0</v>
      </c>
      <c r="X170">
        <f>IF(T170="",0,MATCH(T170,Profiles!$A$3:$A$22,0))</f>
        <v>0</v>
      </c>
      <c r="Y170">
        <f ca="1">IF(U170=0,0,MATCH(U170,Escalation!$A$3:$A$17,0))</f>
        <v>0</v>
      </c>
      <c r="Z170">
        <f>IF(V170="",0,MATCH(V170,Profiles!$A$3:$A$22,0))</f>
        <v>0</v>
      </c>
      <c r="AA170" s="8"/>
      <c r="AB170" s="8">
        <v>0</v>
      </c>
      <c r="AC170" s="5">
        <f ca="1">IF(OR(AC$4&lt;$Q170,AC$4&gt;$Q170+IF($S170="",1000,$S170)-1),0,IF(MOD(AC$4-$Q170,IF($R170="",1000,$R170))=0,$O170,0))*IF($Y170&gt;0,(1+INDEX(Escalation!$B$3:$B$18,$Y170,0))^(AC$4-SSSModel!$C$5),1)*IF($X170=0,1,OFFSET(Profiles!$K$2,$X170,MAX(Profiles!$C$2,AC$4-$Q170)))*IF($AA170=1,(1+SSSModel!#REF!),1)</f>
        <v>0</v>
      </c>
      <c r="AD170" s="5">
        <f ca="1">IF(OR(AD$4&lt;$Q170,AD$4&gt;$Q170+IF($S170="",1000,$S170)-1),0,IF(MOD(AD$4-$Q170,IF($R170="",1000,$R170))=0,$O170,0))*IF($Y170&gt;0,(1+INDEX(Escalation!$B$3:$B$18,$Y170,0))^(AD$4-SSSModel!$C$5),1)*IF($X170=0,1,OFFSET(Profiles!$K$2,$X170,MAX(Profiles!$C$2,AD$4-$Q170)))*IF($AA170=1,(1+SSSModel!#REF!),1)</f>
        <v>0</v>
      </c>
      <c r="AE170" s="5">
        <f ca="1">IF(OR(AE$4&lt;$Q170,AE$4&gt;$Q170+IF($S170="",1000,$S170)-1),0,IF(MOD(AE$4-$Q170,IF($R170="",1000,$R170))=0,$O170,0))*IF($Y170&gt;0,(1+INDEX(Escalation!$B$3:$B$18,$Y170,0))^(AE$4-SSSModel!$C$5),1)*IF($X170=0,1,OFFSET(Profiles!$K$2,$X170,MAX(Profiles!$C$2,AE$4-$Q170)))*IF($AA170=1,(1+SSSModel!#REF!),1)</f>
        <v>0</v>
      </c>
      <c r="AF170" s="5">
        <f ca="1">IF(OR(AF$4&lt;$Q170,AF$4&gt;$Q170+IF($S170="",1000,$S170)-1),0,IF(MOD(AF$4-$Q170,IF($R170="",1000,$R170))=0,$O170,0))*IF($Y170&gt;0,(1+INDEX(Escalation!$B$3:$B$18,$Y170,0))^(AF$4-SSSModel!$C$5),1)*IF($X170=0,1,OFFSET(Profiles!$K$2,$X170,MAX(Profiles!$C$2,AF$4-$Q170)))*IF($AA170=1,(1+SSSModel!#REF!),1)</f>
        <v>0</v>
      </c>
      <c r="AG170" s="5">
        <f ca="1">IF(OR(AG$4&lt;$Q170,AG$4&gt;$Q170+IF($S170="",1000,$S170)-1),0,IF(MOD(AG$4-$Q170,IF($R170="",1000,$R170))=0,$O170,0))*IF($Y170&gt;0,(1+INDEX(Escalation!$B$3:$B$18,$Y170,0))^(AG$4-SSSModel!$C$5),1)*IF($X170=0,1,OFFSET(Profiles!$K$2,$X170,MAX(Profiles!$C$2,AG$4-$Q170)))*IF($AA170=1,(1+SSSModel!#REF!),1)</f>
        <v>0</v>
      </c>
      <c r="AH170" s="5">
        <f ca="1">IF(OR(AH$4&lt;$Q170,AH$4&gt;$Q170+IF($S170="",1000,$S170)-1),0,IF(MOD(AH$4-$Q170,IF($R170="",1000,$R170))=0,$O170,0))*IF($Y170&gt;0,(1+INDEX(Escalation!$B$3:$B$18,$Y170,0))^(AH$4-SSSModel!$C$5),1)*IF($X170=0,1,OFFSET(Profiles!$K$2,$X170,MAX(Profiles!$C$2,AH$4-$Q170)))*IF($AA170=1,(1+SSSModel!#REF!),1)</f>
        <v>0</v>
      </c>
      <c r="AI170" s="5">
        <f ca="1">IF(OR(AI$4&lt;$Q170,AI$4&gt;$Q170+IF($S170="",1000,$S170)-1),0,IF(MOD(AI$4-$Q170,IF($R170="",1000,$R170))=0,$O170,0))*IF($Y170&gt;0,(1+INDEX(Escalation!$B$3:$B$18,$Y170,0))^(AI$4-SSSModel!$C$5),1)*IF($X170=0,1,OFFSET(Profiles!$K$2,$X170,MAX(Profiles!$C$2,AI$4-$Q170)))*IF($AA170=1,(1+SSSModel!#REF!),1)</f>
        <v>0</v>
      </c>
      <c r="AJ170" s="5">
        <f ca="1">IF(OR(AJ$4&lt;$Q170,AJ$4&gt;$Q170+IF($S170="",1000,$S170)-1),0,IF(MOD(AJ$4-$Q170,IF($R170="",1000,$R170))=0,$O170,0))*IF($Y170&gt;0,(1+INDEX(Escalation!$B$3:$B$18,$Y170,0))^(AJ$4-SSSModel!$C$5),1)*IF($X170=0,1,OFFSET(Profiles!$K$2,$X170,MAX(Profiles!$C$2,AJ$4-$Q170)))*IF($AA170=1,(1+SSSModel!#REF!),1)</f>
        <v>0</v>
      </c>
      <c r="AK170" s="5">
        <f ca="1">IF(OR(AK$4&lt;$Q170,AK$4&gt;$Q170+IF($S170="",1000,$S170)-1),0,IF(MOD(AK$4-$Q170,IF($R170="",1000,$R170))=0,$O170,0))*IF($Y170&gt;0,(1+INDEX(Escalation!$B$3:$B$18,$Y170,0))^(AK$4-SSSModel!$C$5),1)*IF($X170=0,1,OFFSET(Profiles!$K$2,$X170,MAX(Profiles!$C$2,AK$4-$Q170)))*IF($AA170=1,(1+SSSModel!#REF!),1)</f>
        <v>0</v>
      </c>
      <c r="AL170" s="5">
        <f ca="1">IF(OR(AL$4&lt;$Q170,AL$4&gt;$Q170+IF($S170="",1000,$S170)-1),0,IF(MOD(AL$4-$Q170,IF($R170="",1000,$R170))=0,$O170,0))*IF($Y170&gt;0,(1+INDEX(Escalation!$B$3:$B$18,$Y170,0))^(AL$4-SSSModel!$C$5),1)*IF($X170=0,1,OFFSET(Profiles!$K$2,$X170,MAX(Profiles!$C$2,AL$4-$Q170)))*IF($AA170=1,(1+SSSModel!#REF!),1)</f>
        <v>0</v>
      </c>
      <c r="AM170" s="5">
        <f ca="1">IF(OR(AM$4&lt;$Q170,AM$4&gt;$Q170+IF($S170="",1000,$S170)-1),0,IF(MOD(AM$4-$Q170,IF($R170="",1000,$R170))=0,$O170,0))*IF($Y170&gt;0,(1+INDEX(Escalation!$B$3:$B$18,$Y170,0))^(AM$4-SSSModel!$C$5),1)*IF($X170=0,1,OFFSET(Profiles!$K$2,$X170,MAX(Profiles!$C$2,AM$4-$Q170)))*IF($AA170=1,(1+SSSModel!#REF!),1)</f>
        <v>0</v>
      </c>
      <c r="AN170" s="5">
        <f ca="1">IF(OR(AN$4&lt;$Q170,AN$4&gt;$Q170+IF($S170="",1000,$S170)-1),0,IF(MOD(AN$4-$Q170,IF($R170="",1000,$R170))=0,$O170,0))*IF($Y170&gt;0,(1+INDEX(Escalation!$B$3:$B$18,$Y170,0))^(AN$4-SSSModel!$C$5),1)*IF($X170=0,1,OFFSET(Profiles!$K$2,$X170,MAX(Profiles!$C$2,AN$4-$Q170)))*IF($AA170=1,(1+SSSModel!#REF!),1)</f>
        <v>0</v>
      </c>
      <c r="AO170" s="5">
        <f ca="1">IF(OR(AO$4&lt;$Q170,AO$4&gt;$Q170+IF($S170="",1000,$S170)-1),0,IF(MOD(AO$4-$Q170,IF($R170="",1000,$R170))=0,$O170,0))*IF($Y170&gt;0,(1+INDEX(Escalation!$B$3:$B$18,$Y170,0))^(AO$4-SSSModel!$C$5),1)*IF($X170=0,1,OFFSET(Profiles!$K$2,$X170,MAX(Profiles!$C$2,AO$4-$Q170)))*IF($AA170=1,(1+SSSModel!#REF!),1)</f>
        <v>0</v>
      </c>
      <c r="AP170" s="5">
        <f ca="1">IF(OR(AP$4&lt;$Q170,AP$4&gt;$Q170+IF($S170="",1000,$S170)-1),0,IF(MOD(AP$4-$Q170,IF($R170="",1000,$R170))=0,$O170,0))*IF($Y170&gt;0,(1+INDEX(Escalation!$B$3:$B$18,$Y170,0))^(AP$4-SSSModel!$C$5),1)*IF($X170=0,1,OFFSET(Profiles!$K$2,$X170,MAX(Profiles!$C$2,AP$4-$Q170)))*IF($AA170=1,(1+SSSModel!#REF!),1)</f>
        <v>0</v>
      </c>
      <c r="AQ170" s="5">
        <f ca="1">IF(OR(AQ$4&lt;$Q170,AQ$4&gt;$Q170+IF($S170="",1000,$S170)-1),0,IF(MOD(AQ$4-$Q170,IF($R170="",1000,$R170))=0,$O170,0))*IF($Y170&gt;0,(1+INDEX(Escalation!$B$3:$B$18,$Y170,0))^(AQ$4-SSSModel!$C$5),1)*IF($X170=0,1,OFFSET(Profiles!$K$2,$X170,MAX(Profiles!$C$2,AQ$4-$Q170)))*IF($AA170=1,(1+SSSModel!#REF!),1)</f>
        <v>0</v>
      </c>
      <c r="AR170" s="5">
        <f ca="1">IF(OR(AR$4&lt;$Q170,AR$4&gt;$Q170+IF($S170="",1000,$S170)-1),0,IF(MOD(AR$4-$Q170,IF($R170="",1000,$R170))=0,$O170,0))*IF($Y170&gt;0,(1+INDEX(Escalation!$B$3:$B$18,$Y170,0))^(AR$4-SSSModel!$C$5),1)*IF($X170=0,1,OFFSET(Profiles!$K$2,$X170,MAX(Profiles!$C$2,AR$4-$Q170)))*IF($AA170=1,(1+SSSModel!#REF!),1)</f>
        <v>0</v>
      </c>
      <c r="AS170" s="5">
        <f ca="1">IF(OR(AS$4&lt;$Q170,AS$4&gt;$Q170+IF($S170="",1000,$S170)-1),0,IF(MOD(AS$4-$Q170,IF($R170="",1000,$R170))=0,$O170,0))*IF($Y170&gt;0,(1+INDEX(Escalation!$B$3:$B$18,$Y170,0))^(AS$4-SSSModel!$C$5),1)*IF($X170=0,1,OFFSET(Profiles!$K$2,$X170,MAX(Profiles!$C$2,AS$4-$Q170)))*IF($AA170=1,(1+SSSModel!#REF!),1)</f>
        <v>0</v>
      </c>
      <c r="AT170" s="5">
        <f ca="1">IF(OR(AT$4&lt;$Q170,AT$4&gt;$Q170+IF($S170="",1000,$S170)-1),0,IF(MOD(AT$4-$Q170,IF($R170="",1000,$R170))=0,$O170,0))*IF($Y170&gt;0,(1+INDEX(Escalation!$B$3:$B$18,$Y170,0))^(AT$4-SSSModel!$C$5),1)*IF($X170=0,1,OFFSET(Profiles!$K$2,$X170,MAX(Profiles!$C$2,AT$4-$Q170)))*IF($AA170=1,(1+SSSModel!#REF!),1)</f>
        <v>0</v>
      </c>
      <c r="AU170" s="5">
        <f ca="1">IF(OR(AU$4&lt;$Q170,AU$4&gt;$Q170+IF($S170="",1000,$S170)-1),0,IF(MOD(AU$4-$Q170,IF($R170="",1000,$R170))=0,$O170,0))*IF($Y170&gt;0,(1+INDEX(Escalation!$B$3:$B$18,$Y170,0))^(AU$4-SSSModel!$C$5),1)*IF($X170=0,1,OFFSET(Profiles!$K$2,$X170,MAX(Profiles!$C$2,AU$4-$Q170)))*IF($AA170=1,(1+SSSModel!#REF!),1)</f>
        <v>0</v>
      </c>
      <c r="AV170" s="5">
        <f ca="1">IF(OR(AV$4&lt;$Q170,AV$4&gt;$Q170+IF($S170="",1000,$S170)-1),0,IF(MOD(AV$4-$Q170,IF($R170="",1000,$R170))=0,$O170,0))*IF($Y170&gt;0,(1+INDEX(Escalation!$B$3:$B$18,$Y170,0))^(AV$4-SSSModel!$C$5),1)*IF($X170=0,1,OFFSET(Profiles!$K$2,$X170,MAX(Profiles!$C$2,AV$4-$Q170)))*IF($AA170=1,(1+SSSModel!#REF!),1)</f>
        <v>0</v>
      </c>
      <c r="AW170" s="5">
        <f ca="1">IF(OR(AW$4&lt;$Q170,AW$4&gt;$Q170+IF($S170="",1000,$S170)-1),0,IF(MOD(AW$4-$Q170,IF($R170="",1000,$R170))=0,$O170,0))*IF($Y170&gt;0,(1+INDEX(Escalation!$B$3:$B$18,$Y170,0))^(AW$4-SSSModel!$C$5),1)*IF($X170=0,1,OFFSET(Profiles!$K$2,$X170,MAX(Profiles!$C$2,AW$4-$Q170)))*IF($AA170=1,(1+SSSModel!#REF!),1)</f>
        <v>0</v>
      </c>
      <c r="AX170" s="5">
        <f ca="1">IF(OR(AX$4&lt;$Q170,AX$4&gt;$Q170+IF($S170="",1000,$S170)-1),0,IF(MOD(AX$4-$Q170,IF($R170="",1000,$R170))=0,$O170,0))*IF($Y170&gt;0,(1+INDEX(Escalation!$B$3:$B$18,$Y170,0))^(AX$4-SSSModel!$C$5),1)*IF($X170=0,1,OFFSET(Profiles!$K$2,$X170,MAX(Profiles!$C$2,AX$4-$Q170)))*IF($AA170=1,(1+SSSModel!#REF!),1)</f>
        <v>0</v>
      </c>
      <c r="AY170" s="5">
        <f ca="1">IF(OR(AY$4&lt;$Q170,AY$4&gt;$Q170+IF($S170="",1000,$S170)-1),0,IF(MOD(AY$4-$Q170,IF($R170="",1000,$R170))=0,$O170,0))*IF($Y170&gt;0,(1+INDEX(Escalation!$B$3:$B$18,$Y170,0))^(AY$4-SSSModel!$C$5),1)*IF($X170=0,1,OFFSET(Profiles!$K$2,$X170,MAX(Profiles!$C$2,AY$4-$Q170)))*IF($AA170=1,(1+SSSModel!#REF!),1)</f>
        <v>0</v>
      </c>
      <c r="AZ170" s="5">
        <f ca="1">IF(OR(AZ$4&lt;$Q170,AZ$4&gt;$Q170+IF($S170="",1000,$S170)-1),0,IF(MOD(AZ$4-$Q170,IF($R170="",1000,$R170))=0,$O170,0))*IF($Y170&gt;0,(1+INDEX(Escalation!$B$3:$B$18,$Y170,0))^(AZ$4-SSSModel!$C$5),1)*IF($X170=0,1,OFFSET(Profiles!$K$2,$X170,MAX(Profiles!$C$2,AZ$4-$Q170)))*IF($AA170=1,(1+SSSModel!#REF!),1)</f>
        <v>0</v>
      </c>
      <c r="BA170" s="5">
        <f ca="1">IF(OR(BA$4&lt;$Q170,BA$4&gt;$Q170+IF($S170="",1000,$S170)-1),0,IF(MOD(BA$4-$Q170,IF($R170="",1000,$R170))=0,$O170,0))*IF($Y170&gt;0,(1+INDEX(Escalation!$B$3:$B$18,$Y170,0))^(BA$4-SSSModel!$C$5),1)*IF($X170=0,1,OFFSET(Profiles!$K$2,$X170,MAX(Profiles!$C$2,BA$4-$Q170)))*IF($AA170=1,(1+SSSModel!#REF!),1)</f>
        <v>0</v>
      </c>
      <c r="BB170" s="5">
        <f ca="1">IF(OR(BB$4&lt;$Q170,BB$4&gt;$Q170+IF($S170="",1000,$S170)-1),0,IF(MOD(BB$4-$Q170,IF($R170="",1000,$R170))=0,$O170,0))*IF($Y170&gt;0,(1+INDEX(Escalation!$B$3:$B$18,$Y170,0))^(BB$4-SSSModel!$C$5),1)*IF($X170=0,1,OFFSET(Profiles!$K$2,$X170,MAX(Profiles!$C$2,BB$4-$Q170)))*IF($AA170=1,(1+SSSModel!#REF!),1)</f>
        <v>0</v>
      </c>
      <c r="BC170" s="5">
        <f ca="1">IF(OR(BC$4&lt;$Q170,BC$4&gt;$Q170+IF($S170="",1000,$S170)-1),0,IF(MOD(BC$4-$Q170,IF($R170="",1000,$R170))=0,$O170,0))*IF($Y170&gt;0,(1+INDEX(Escalation!$B$3:$B$18,$Y170,0))^(BC$4-SSSModel!$C$5),1)*IF($X170=0,1,OFFSET(Profiles!$K$2,$X170,MAX(Profiles!$C$2,BC$4-$Q170)))*IF($AA170=1,(1+SSSModel!#REF!),1)</f>
        <v>0</v>
      </c>
      <c r="BD170" s="5">
        <f ca="1">IF(OR(BD$4&lt;$Q170,BD$4&gt;$Q170+IF($S170="",1000,$S170)-1),0,IF(MOD(BD$4-$Q170,IF($R170="",1000,$R170))=0,$O170,0))*IF($Y170&gt;0,(1+INDEX(Escalation!$B$3:$B$18,$Y170,0))^(BD$4-SSSModel!$C$5),1)*IF($X170=0,1,OFFSET(Profiles!$K$2,$X170,MAX(Profiles!$C$2,BD$4-$Q170)))*IF($AA170=1,(1+SSSModel!#REF!),1)</f>
        <v>0</v>
      </c>
      <c r="BE170" s="5">
        <f ca="1">IF(OR(BE$4&lt;$Q170,BE$4&gt;$Q170+IF($S170="",1000,$S170)-1),0,IF(MOD(BE$4-$Q170,IF($R170="",1000,$R170))=0,$O170,0))*IF($Y170&gt;0,(1+INDEX(Escalation!$B$3:$B$18,$Y170,0))^(BE$4-SSSModel!$C$5),1)*IF($X170=0,1,OFFSET(Profiles!$K$2,$X170,MAX(Profiles!$C$2,BE$4-$Q170)))*IF($AA170=1,(1+SSSModel!#REF!),1)</f>
        <v>0</v>
      </c>
      <c r="BF170" s="5">
        <f ca="1">IF(OR(BF$4&lt;$Q170,BF$4&gt;$Q170+IF($S170="",1000,$S170)-1),0,IF(MOD(BF$4-$Q170,IF($R170="",1000,$R170))=0,$O170,0))*IF($Y170&gt;0,(1+INDEX(Escalation!$B$3:$B$18,$Y170,0))^(BF$4-SSSModel!$C$5),1)*IF($X170=0,1,OFFSET(Profiles!$K$2,$X170,MAX(Profiles!$C$2,BF$4-$Q170)))*IF($AA170=1,(1+SSSModel!#REF!),1)</f>
        <v>0</v>
      </c>
      <c r="BG170" s="5">
        <f ca="1">IF(OR(BG$4&lt;$Q170,BG$4&gt;$Q170+IF($S170="",1000,$S170)-1),0,IF(MOD(BG$4-$Q170,IF($R170="",1000,$R170))=0,$O170,0))*IF($Y170&gt;0,(1+INDEX(Escalation!$B$3:$B$18,$Y170,0))^(BG$4-SSSModel!$C$5),1)*IF($X170=0,1,OFFSET(Profiles!$K$2,$X170,MAX(Profiles!$C$2,BG$4-$Q170)))*IF($AA170=1,(1+SSSModel!#REF!),1)</f>
        <v>0</v>
      </c>
      <c r="BH170" s="5">
        <f ca="1">IF(OR(BH$4&lt;$Q170,BH$4&gt;$Q170+IF($S170="",1000,$S170)-1),0,IF(MOD(BH$4-$Q170,IF($R170="",1000,$R170))=0,$O170,0))*IF($Y170&gt;0,(1+INDEX(Escalation!$B$3:$B$18,$Y170,0))^(BH$4-SSSModel!$C$5),1)*IF($X170=0,1,OFFSET(Profiles!$K$2,$X170,MAX(Profiles!$C$2,BH$4-$Q170)))*IF($AA170=1,(1+SSSModel!#REF!),1)</f>
        <v>0</v>
      </c>
      <c r="BI170" s="5">
        <f ca="1">IF(OR(BI$4&lt;$Q170,BI$4&gt;$Q170+IF($S170="",1000,$S170)-1),0,IF(MOD(BI$4-$Q170,IF($R170="",1000,$R170))=0,$O170,0))*IF($Y170&gt;0,(1+INDEX(Escalation!$B$3:$B$18,$Y170,0))^(BI$4-SSSModel!$C$5),1)*IF($X170=0,1,OFFSET(Profiles!$K$2,$X170,MAX(Profiles!$C$2,BI$4-$Q170)))*IF($AA170=1,(1+SSSModel!#REF!),1)</f>
        <v>0</v>
      </c>
      <c r="BJ170" s="5">
        <f ca="1">IF(OR(BJ$4&lt;$Q170,BJ$4&gt;$Q170+IF($S170="",1000,$S170)-1),0,IF(MOD(BJ$4-$Q170,IF($R170="",1000,$R170))=0,$O170,0))*IF($Y170&gt;0,(1+INDEX(Escalation!$B$3:$B$18,$Y170,0))^(BJ$4-SSSModel!$C$5),1)*IF($X170=0,1,OFFSET(Profiles!$K$2,$X170,MAX(Profiles!$C$2,BJ$4-$Q170)))*IF($AA170=1,(1+SSSModel!#REF!),1)</f>
        <v>0</v>
      </c>
      <c r="BK170" s="5">
        <f ca="1">IF(OR(BK$4&lt;$Q170,BK$4&gt;$Q170+IF($S170="",1000,$S170)-1),0,IF(MOD(BK$4-$Q170,IF($R170="",1000,$R170))=0,$O170,0))*IF($Y170&gt;0,(1+INDEX(Escalation!$B$3:$B$18,$Y170,0))^(BK$4-SSSModel!$C$5),1)*IF($X170=0,1,OFFSET(Profiles!$K$2,$X170,MAX(Profiles!$C$2,BK$4-$Q170)))*IF($AA170=1,(1+SSSModel!#REF!),1)</f>
        <v>0</v>
      </c>
      <c r="BL170" s="5">
        <f ca="1">IF(OR(BL$4&lt;$Q170,BL$4&gt;$Q170+IF($S170="",1000,$S170)-1),0,IF(MOD(BL$4-$Q170,IF($R170="",1000,$R170))=0,$O170,0))*IF($Y170&gt;0,(1+INDEX(Escalation!$B$3:$B$18,$Y170,0))^(BL$4-SSSModel!$C$5),1)*IF($X170=0,1,OFFSET(Profiles!$K$2,$X170,MAX(Profiles!$C$2,BL$4-$Q170)))*IF($AA170=1,(1+SSSModel!#REF!),1)</f>
        <v>0</v>
      </c>
      <c r="BM170" s="5">
        <f ca="1">IF(OR(BM$4&lt;$Q170,BM$4&gt;$Q170+IF($S170="",1000,$S170)-1),0,IF(MOD(BM$4-$Q170,IF($R170="",1000,$R170))=0,$O170,0))*IF($Y170&gt;0,(1+INDEX(Escalation!$B$3:$B$18,$Y170,0))^(BM$4-SSSModel!$C$5),1)*IF($X170=0,1,OFFSET(Profiles!$K$2,$X170,MAX(Profiles!$C$2,BM$4-$Q170)))*IF($AA170=1,(1+SSSModel!#REF!),1)</f>
        <v>0</v>
      </c>
      <c r="BN170" s="5">
        <f ca="1">IF(OR(BN$4&lt;$Q170,BN$4&gt;$Q170+IF($S170="",1000,$S170)-1),0,IF(MOD(BN$4-$Q170,IF($R170="",1000,$R170))=0,$O170,0))*IF($Y170&gt;0,(1+INDEX(Escalation!$B$3:$B$18,$Y170,0))^(BN$4-SSSModel!$C$5),1)*IF($X170=0,1,OFFSET(Profiles!$K$2,$X170,MAX(Profiles!$C$2,BN$4-$Q170)))*IF($AA170=1,(1+SSSModel!#REF!),1)</f>
        <v>0</v>
      </c>
      <c r="BO170" s="5">
        <f ca="1">IF(OR(BO$4&lt;$Q170,BO$4&gt;$Q170+IF($S170="",1000,$S170)-1),0,IF(MOD(BO$4-$Q170,IF($R170="",1000,$R170))=0,$O170,0))*IF($Y170&gt;0,(1+INDEX(Escalation!$B$3:$B$18,$Y170,0))^(BO$4-SSSModel!$C$5),1)*IF($X170=0,1,OFFSET(Profiles!$K$2,$X170,MAX(Profiles!$C$2,BO$4-$Q170)))*IF($AA170=1,(1+SSSModel!#REF!),1)</f>
        <v>0</v>
      </c>
      <c r="BP170" s="5">
        <f ca="1">IF(OR(BP$4&lt;$Q170,BP$4&gt;$Q170+IF($S170="",1000,$S170)-1),0,IF(MOD(BP$4-$Q170,IF($R170="",1000,$R170))=0,$O170,0))*IF($Y170&gt;0,(1+INDEX(Escalation!$B$3:$B$18,$Y170,0))^(BP$4-SSSModel!$C$5),1)*IF($X170=0,1,OFFSET(Profiles!$K$2,$X170,MAX(Profiles!$C$2,BP$4-$Q170)))*IF($AA170=1,(1+SSSModel!#REF!),1)</f>
        <v>0</v>
      </c>
      <c r="BQ170" s="5">
        <f ca="1">IF(OR(BQ$4&lt;$Q170,BQ$4&gt;$Q170+IF($S170="",1000,$S170)-1),0,IF(MOD(BQ$4-$Q170,IF($R170="",1000,$R170))=0,$O170,0))*IF($Y170&gt;0,(1+INDEX(Escalation!$B$3:$B$18,$Y170,0))^(BQ$4-SSSModel!$C$5),1)*IF($X170=0,1,OFFSET(Profiles!$K$2,$X170,MAX(Profiles!$C$2,BQ$4-$Q170)))*IF($AA170=1,(1+SSSModel!#REF!),1)</f>
        <v>0</v>
      </c>
      <c r="BR170" s="5">
        <f ca="1">IF(OR(BR$4&lt;$Q170,BR$4&gt;$Q170+IF($S170="",1000,$S170)-1),0,IF(MOD(BR$4-$Q170,IF($R170="",1000,$R170))=0,$O170,0))*IF($Y170&gt;0,(1+INDEX(Escalation!$B$3:$B$18,$Y170,0))^(BR$4-SSSModel!$C$5),1)*IF($X170=0,1,OFFSET(Profiles!$K$2,$X170,MAX(Profiles!$C$2,BR$4-$Q170)))*IF($AA170=1,(1+SSSModel!#REF!),1)</f>
        <v>0</v>
      </c>
      <c r="BS170" s="5">
        <f ca="1">IF(OR(BS$4&lt;$Q170,BS$4&gt;$Q170+IF($S170="",1000,$S170)-1),0,IF(MOD(BS$4-$Q170,IF($R170="",1000,$R170))=0,$O170,0))*IF($Y170&gt;0,(1+INDEX(Escalation!$B$3:$B$18,$Y170,0))^(BS$4-SSSModel!$C$5),1)*IF($X170=0,1,OFFSET(Profiles!$K$2,$X170,MAX(Profiles!$C$2,BS$4-$Q170)))*IF($AA170=1,(1+SSSModel!#REF!),1)</f>
        <v>0</v>
      </c>
      <c r="BT170" s="5">
        <f ca="1">IF(OR(BT$4&lt;$Q170,BT$4&gt;$Q170+IF($S170="",1000,$S170)-1),0,IF(MOD(BT$4-$Q170,IF($R170="",1000,$R170))=0,$O170,0))*IF($Y170&gt;0,(1+INDEX(Escalation!$B$3:$B$18,$Y170,0))^(BT$4-SSSModel!$C$5),1)*IF($X170=0,1,OFFSET(Profiles!$K$2,$X170,MAX(Profiles!$C$2,BT$4-$Q170)))*IF($AA170=1,(1+SSSModel!#REF!),1)</f>
        <v>0</v>
      </c>
      <c r="BU170" s="5">
        <f ca="1">IF(OR(BU$4&lt;$Q170,BU$4&gt;$Q170+IF($S170="",1000,$S170)-1),0,IF(MOD(BU$4-$Q170,IF($R170="",1000,$R170))=0,$O170,0))*IF($Y170&gt;0,(1+INDEX(Escalation!$B$3:$B$18,$Y170,0))^(BU$4-SSSModel!$C$5),1)*IF($X170=0,1,OFFSET(Profiles!$K$2,$X170,MAX(Profiles!$C$2,BU$4-$Q170)))*IF($AA170=1,(1+SSSModel!#REF!),1)</f>
        <v>0</v>
      </c>
      <c r="BV170" s="5">
        <f ca="1">IF(OR(BV$4&lt;$Q170,BV$4&gt;$Q170+IF($S170="",1000,$S170)-1),0,IF(MOD(BV$4-$Q170,IF($R170="",1000,$R170))=0,$O170,0))*IF($Y170&gt;0,(1+INDEX(Escalation!$B$3:$B$18,$Y170,0))^(BV$4-SSSModel!$C$5),1)*IF($X170=0,1,OFFSET(Profiles!$K$2,$X170,MAX(Profiles!$C$2,BV$4-$Q170)))*IF($AA170=1,(1+SSSModel!#REF!),1)</f>
        <v>0</v>
      </c>
      <c r="BW170" s="5">
        <f ca="1">IF(OR(BW$4&lt;$Q170,BW$4&gt;$Q170+IF($S170="",1000,$S170)-1),0,IF(MOD(BW$4-$Q170,IF($R170="",1000,$R170))=0,$O170,0))*IF($Y170&gt;0,(1+INDEX(Escalation!$B$3:$B$18,$Y170,0))^(BW$4-SSSModel!$C$5),1)*IF($X170=0,1,OFFSET(Profiles!$K$2,$X170,MAX(Profiles!$C$2,BW$4-$Q170)))*IF($AA170=1,(1+SSSModel!#REF!),1)</f>
        <v>0</v>
      </c>
      <c r="BX170" s="5">
        <f ca="1">IF(OR(BX$4&lt;$Q170,BX$4&gt;$Q170+IF($S170="",1000,$S170)-1),0,IF(MOD(BX$4-$Q170,IF($R170="",1000,$R170))=0,$O170,0))*IF($Y170&gt;0,(1+INDEX(Escalation!$B$3:$B$18,$Y170,0))^(BX$4-SSSModel!$C$5),1)*IF($X170=0,1,OFFSET(Profiles!$K$2,$X170,MAX(Profiles!$C$2,BX$4-$Q170)))*IF($AA170=1,(1+SSSModel!#REF!),1)</f>
        <v>0</v>
      </c>
      <c r="BY170" s="5">
        <f ca="1">IF(OR(BY$4&lt;$Q170,BY$4&gt;$Q170+IF($S170="",1000,$S170)-1),0,IF(MOD(BY$4-$Q170,IF($R170="",1000,$R170))=0,$O170,0))*IF($Y170&gt;0,(1+INDEX(Escalation!$B$3:$B$18,$Y170,0))^(BY$4-SSSModel!$C$5),1)*IF($X170=0,1,OFFSET(Profiles!$K$2,$X170,MAX(Profiles!$C$2,BY$4-$Q170)))*IF($AA170=1,(1+SSSModel!#REF!),1)</f>
        <v>0</v>
      </c>
      <c r="BZ170" s="5">
        <f ca="1">IF(OR(BZ$4&lt;$Q170,BZ$4&gt;$Q170+IF($S170="",1000,$S170)-1),0,IF(MOD(BZ$4-$Q170,IF($R170="",1000,$R170))=0,$O170,0))*IF($Y170&gt;0,(1+INDEX(Escalation!$B$3:$B$18,$Y170,0))^(BZ$4-SSSModel!$C$5),1)*IF($X170=0,1,OFFSET(Profiles!$K$2,$X170,MAX(Profiles!$C$2,BZ$4-$Q170)))*IF($AA170=1,(1+SSSModel!#REF!),1)</f>
        <v>0</v>
      </c>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4"/>
      <c r="DZ170" s="95"/>
      <c r="EA170" s="96"/>
      <c r="EB170" s="97"/>
      <c r="EC170" s="97"/>
      <c r="ED170" s="90"/>
      <c r="EE170" s="90"/>
    </row>
    <row r="171" spans="3:135" x14ac:dyDescent="0.35">
      <c r="C171" s="18"/>
      <c r="D171" s="18">
        <f>D161</f>
        <v>1</v>
      </c>
      <c r="E171" s="18">
        <f ca="1">E161</f>
        <v>1</v>
      </c>
      <c r="G171" s="25"/>
      <c r="H171" s="25" t="str">
        <f ca="1">IF($E171=0,"",OFFSET(Resources!C$26,$E171,0))</f>
        <v>NREL</v>
      </c>
      <c r="I171" s="25" t="str">
        <f ca="1">IF($E171=0,"",OFFSET(Resources!$E$26,$E171,0))</f>
        <v>SB SCCT (220 MW)</v>
      </c>
      <c r="J171" s="16">
        <v>1</v>
      </c>
      <c r="K171" s="16" t="s">
        <v>150</v>
      </c>
      <c r="L171" s="16" t="s">
        <v>54</v>
      </c>
      <c r="M171" s="25"/>
      <c r="N171" s="1">
        <v>1</v>
      </c>
      <c r="O171" s="68">
        <f ca="1">IF($E171=0,0,OFFSET(Resources!$U$26,$E171,0))</f>
        <v>220</v>
      </c>
      <c r="P171" s="16" t="s">
        <v>95</v>
      </c>
      <c r="Q171" s="18">
        <f ca="1">IF($E171=0,0,OFFSET(GenAlts!$W$4,$E171,$D171-1))</f>
        <v>2032</v>
      </c>
      <c r="R171" s="1">
        <v>1</v>
      </c>
      <c r="S171">
        <f ca="1">IF($E171=0,"",OFFSET(Resources!$R$26,$E171,0))</f>
        <v>30</v>
      </c>
      <c r="T171" s="1"/>
      <c r="U171" s="25"/>
      <c r="V171" s="1"/>
      <c r="W171">
        <f t="shared" ref="W171:W180" ca="1" si="25">Q171</f>
        <v>2032</v>
      </c>
      <c r="X171">
        <f>IF(T171="",0,MATCH(T171,Profiles!$A$3:$A$22,0))</f>
        <v>0</v>
      </c>
      <c r="Y171">
        <f>IF(U171=0,0,MATCH(U171,Escalation!$A$3:$A$17,0))</f>
        <v>0</v>
      </c>
      <c r="Z171">
        <f>IF(V171="",0,MATCH(V171,Profiles!$A$3:$A$22,0))</f>
        <v>0</v>
      </c>
      <c r="AA171" s="8"/>
      <c r="AB171" s="8">
        <v>0</v>
      </c>
      <c r="AC171" s="5">
        <f ca="1">IF(OR(AC$4&lt;$Q171,AC$4&gt;$Q171+IF($S171="",1000,$S171)-1),0,IF(MOD(AC$4-$Q171,IF($R171="",1000,$R171))=0,$O171,0))*IF($Y171&gt;0,(1+INDEX(Escalation!$B$3:$B$18,$Y171,0))^(AC$4-SSSModel!$C$5),1)*IF($X171=0,1,OFFSET(Profiles!$K$2,$X171,MAX(Profiles!$C$2,AC$4-$Q171)))*IF($AA171=1,(1+SSSModel!#REF!),1)</f>
        <v>0</v>
      </c>
      <c r="AD171" s="5">
        <f ca="1">IF(OR(AD$4&lt;$Q171,AD$4&gt;$Q171+IF($S171="",1000,$S171)-1),0,IF(MOD(AD$4-$Q171,IF($R171="",1000,$R171))=0,$O171,0))*IF($Y171&gt;0,(1+INDEX(Escalation!$B$3:$B$18,$Y171,0))^(AD$4-SSSModel!$C$5),1)*IF($X171=0,1,OFFSET(Profiles!$K$2,$X171,MAX(Profiles!$C$2,AD$4-$Q171)))*IF($AA171=1,(1+SSSModel!#REF!),1)</f>
        <v>0</v>
      </c>
      <c r="AE171" s="5">
        <f ca="1">IF(OR(AE$4&lt;$Q171,AE$4&gt;$Q171+IF($S171="",1000,$S171)-1),0,IF(MOD(AE$4-$Q171,IF($R171="",1000,$R171))=0,$O171,0))*IF($Y171&gt;0,(1+INDEX(Escalation!$B$3:$B$18,$Y171,0))^(AE$4-SSSModel!$C$5),1)*IF($X171=0,1,OFFSET(Profiles!$K$2,$X171,MAX(Profiles!$C$2,AE$4-$Q171)))*IF($AA171=1,(1+SSSModel!#REF!),1)</f>
        <v>0</v>
      </c>
      <c r="AF171" s="5">
        <f ca="1">IF(OR(AF$4&lt;$Q171,AF$4&gt;$Q171+IF($S171="",1000,$S171)-1),0,IF(MOD(AF$4-$Q171,IF($R171="",1000,$R171))=0,$O171,0))*IF($Y171&gt;0,(1+INDEX(Escalation!$B$3:$B$18,$Y171,0))^(AF$4-SSSModel!$C$5),1)*IF($X171=0,1,OFFSET(Profiles!$K$2,$X171,MAX(Profiles!$C$2,AF$4-$Q171)))*IF($AA171=1,(1+SSSModel!#REF!),1)</f>
        <v>0</v>
      </c>
      <c r="AG171" s="5">
        <f ca="1">IF(OR(AG$4&lt;$Q171,AG$4&gt;$Q171+IF($S171="",1000,$S171)-1),0,IF(MOD(AG$4-$Q171,IF($R171="",1000,$R171))=0,$O171,0))*IF($Y171&gt;0,(1+INDEX(Escalation!$B$3:$B$18,$Y171,0))^(AG$4-SSSModel!$C$5),1)*IF($X171=0,1,OFFSET(Profiles!$K$2,$X171,MAX(Profiles!$C$2,AG$4-$Q171)))*IF($AA171=1,(1+SSSModel!#REF!),1)</f>
        <v>0</v>
      </c>
      <c r="AH171" s="5">
        <f ca="1">IF(OR(AH$4&lt;$Q171,AH$4&gt;$Q171+IF($S171="",1000,$S171)-1),0,IF(MOD(AH$4-$Q171,IF($R171="",1000,$R171))=0,$O171,0))*IF($Y171&gt;0,(1+INDEX(Escalation!$B$3:$B$18,$Y171,0))^(AH$4-SSSModel!$C$5),1)*IF($X171=0,1,OFFSET(Profiles!$K$2,$X171,MAX(Profiles!$C$2,AH$4-$Q171)))*IF($AA171=1,(1+SSSModel!#REF!),1)</f>
        <v>0</v>
      </c>
      <c r="AI171" s="5">
        <f ca="1">IF(OR(AI$4&lt;$Q171,AI$4&gt;$Q171+IF($S171="",1000,$S171)-1),0,IF(MOD(AI$4-$Q171,IF($R171="",1000,$R171))=0,$O171,0))*IF($Y171&gt;0,(1+INDEX(Escalation!$B$3:$B$18,$Y171,0))^(AI$4-SSSModel!$C$5),1)*IF($X171=0,1,OFFSET(Profiles!$K$2,$X171,MAX(Profiles!$C$2,AI$4-$Q171)))*IF($AA171=1,(1+SSSModel!#REF!),1)</f>
        <v>0</v>
      </c>
      <c r="AJ171" s="5">
        <f ca="1">IF(OR(AJ$4&lt;$Q171,AJ$4&gt;$Q171+IF($S171="",1000,$S171)-1),0,IF(MOD(AJ$4-$Q171,IF($R171="",1000,$R171))=0,$O171,0))*IF($Y171&gt;0,(1+INDEX(Escalation!$B$3:$B$18,$Y171,0))^(AJ$4-SSSModel!$C$5),1)*IF($X171=0,1,OFFSET(Profiles!$K$2,$X171,MAX(Profiles!$C$2,AJ$4-$Q171)))*IF($AA171=1,(1+SSSModel!#REF!),1)</f>
        <v>0</v>
      </c>
      <c r="AK171" s="5">
        <f ca="1">IF(OR(AK$4&lt;$Q171,AK$4&gt;$Q171+IF($S171="",1000,$S171)-1),0,IF(MOD(AK$4-$Q171,IF($R171="",1000,$R171))=0,$O171,0))*IF($Y171&gt;0,(1+INDEX(Escalation!$B$3:$B$18,$Y171,0))^(AK$4-SSSModel!$C$5),1)*IF($X171=0,1,OFFSET(Profiles!$K$2,$X171,MAX(Profiles!$C$2,AK$4-$Q171)))*IF($AA171=1,(1+SSSModel!#REF!),1)</f>
        <v>0</v>
      </c>
      <c r="AL171" s="5">
        <f ca="1">IF(OR(AL$4&lt;$Q171,AL$4&gt;$Q171+IF($S171="",1000,$S171)-1),0,IF(MOD(AL$4-$Q171,IF($R171="",1000,$R171))=0,$O171,0))*IF($Y171&gt;0,(1+INDEX(Escalation!$B$3:$B$18,$Y171,0))^(AL$4-SSSModel!$C$5),1)*IF($X171=0,1,OFFSET(Profiles!$K$2,$X171,MAX(Profiles!$C$2,AL$4-$Q171)))*IF($AA171=1,(1+SSSModel!#REF!),1)</f>
        <v>220</v>
      </c>
      <c r="AM171" s="5">
        <f ca="1">IF(OR(AM$4&lt;$Q171,AM$4&gt;$Q171+IF($S171="",1000,$S171)-1),0,IF(MOD(AM$4-$Q171,IF($R171="",1000,$R171))=0,$O171,0))*IF($Y171&gt;0,(1+INDEX(Escalation!$B$3:$B$18,$Y171,0))^(AM$4-SSSModel!$C$5),1)*IF($X171=0,1,OFFSET(Profiles!$K$2,$X171,MAX(Profiles!$C$2,AM$4-$Q171)))*IF($AA171=1,(1+SSSModel!#REF!),1)</f>
        <v>220</v>
      </c>
      <c r="AN171" s="5">
        <f ca="1">IF(OR(AN$4&lt;$Q171,AN$4&gt;$Q171+IF($S171="",1000,$S171)-1),0,IF(MOD(AN$4-$Q171,IF($R171="",1000,$R171))=0,$O171,0))*IF($Y171&gt;0,(1+INDEX(Escalation!$B$3:$B$18,$Y171,0))^(AN$4-SSSModel!$C$5),1)*IF($X171=0,1,OFFSET(Profiles!$K$2,$X171,MAX(Profiles!$C$2,AN$4-$Q171)))*IF($AA171=1,(1+SSSModel!#REF!),1)</f>
        <v>220</v>
      </c>
      <c r="AO171" s="5">
        <f ca="1">IF(OR(AO$4&lt;$Q171,AO$4&gt;$Q171+IF($S171="",1000,$S171)-1),0,IF(MOD(AO$4-$Q171,IF($R171="",1000,$R171))=0,$O171,0))*IF($Y171&gt;0,(1+INDEX(Escalation!$B$3:$B$18,$Y171,0))^(AO$4-SSSModel!$C$5),1)*IF($X171=0,1,OFFSET(Profiles!$K$2,$X171,MAX(Profiles!$C$2,AO$4-$Q171)))*IF($AA171=1,(1+SSSModel!#REF!),1)</f>
        <v>220</v>
      </c>
      <c r="AP171" s="5">
        <f ca="1">IF(OR(AP$4&lt;$Q171,AP$4&gt;$Q171+IF($S171="",1000,$S171)-1),0,IF(MOD(AP$4-$Q171,IF($R171="",1000,$R171))=0,$O171,0))*IF($Y171&gt;0,(1+INDEX(Escalation!$B$3:$B$18,$Y171,0))^(AP$4-SSSModel!$C$5),1)*IF($X171=0,1,OFFSET(Profiles!$K$2,$X171,MAX(Profiles!$C$2,AP$4-$Q171)))*IF($AA171=1,(1+SSSModel!#REF!),1)</f>
        <v>220</v>
      </c>
      <c r="AQ171" s="5">
        <f ca="1">IF(OR(AQ$4&lt;$Q171,AQ$4&gt;$Q171+IF($S171="",1000,$S171)-1),0,IF(MOD(AQ$4-$Q171,IF($R171="",1000,$R171))=0,$O171,0))*IF($Y171&gt;0,(1+INDEX(Escalation!$B$3:$B$18,$Y171,0))^(AQ$4-SSSModel!$C$5),1)*IF($X171=0,1,OFFSET(Profiles!$K$2,$X171,MAX(Profiles!$C$2,AQ$4-$Q171)))*IF($AA171=1,(1+SSSModel!#REF!),1)</f>
        <v>220</v>
      </c>
      <c r="AR171" s="5">
        <f ca="1">IF(OR(AR$4&lt;$Q171,AR$4&gt;$Q171+IF($S171="",1000,$S171)-1),0,IF(MOD(AR$4-$Q171,IF($R171="",1000,$R171))=0,$O171,0))*IF($Y171&gt;0,(1+INDEX(Escalation!$B$3:$B$18,$Y171,0))^(AR$4-SSSModel!$C$5),1)*IF($X171=0,1,OFFSET(Profiles!$K$2,$X171,MAX(Profiles!$C$2,AR$4-$Q171)))*IF($AA171=1,(1+SSSModel!#REF!),1)</f>
        <v>220</v>
      </c>
      <c r="AS171" s="5">
        <f ca="1">IF(OR(AS$4&lt;$Q171,AS$4&gt;$Q171+IF($S171="",1000,$S171)-1),0,IF(MOD(AS$4-$Q171,IF($R171="",1000,$R171))=0,$O171,0))*IF($Y171&gt;0,(1+INDEX(Escalation!$B$3:$B$18,$Y171,0))^(AS$4-SSSModel!$C$5),1)*IF($X171=0,1,OFFSET(Profiles!$K$2,$X171,MAX(Profiles!$C$2,AS$4-$Q171)))*IF($AA171=1,(1+SSSModel!#REF!),1)</f>
        <v>220</v>
      </c>
      <c r="AT171" s="5">
        <f ca="1">IF(OR(AT$4&lt;$Q171,AT$4&gt;$Q171+IF($S171="",1000,$S171)-1),0,IF(MOD(AT$4-$Q171,IF($R171="",1000,$R171))=0,$O171,0))*IF($Y171&gt;0,(1+INDEX(Escalation!$B$3:$B$18,$Y171,0))^(AT$4-SSSModel!$C$5),1)*IF($X171=0,1,OFFSET(Profiles!$K$2,$X171,MAX(Profiles!$C$2,AT$4-$Q171)))*IF($AA171=1,(1+SSSModel!#REF!),1)</f>
        <v>220</v>
      </c>
      <c r="AU171" s="5">
        <f ca="1">IF(OR(AU$4&lt;$Q171,AU$4&gt;$Q171+IF($S171="",1000,$S171)-1),0,IF(MOD(AU$4-$Q171,IF($R171="",1000,$R171))=0,$O171,0))*IF($Y171&gt;0,(1+INDEX(Escalation!$B$3:$B$18,$Y171,0))^(AU$4-SSSModel!$C$5),1)*IF($X171=0,1,OFFSET(Profiles!$K$2,$X171,MAX(Profiles!$C$2,AU$4-$Q171)))*IF($AA171=1,(1+SSSModel!#REF!),1)</f>
        <v>220</v>
      </c>
      <c r="AV171" s="5">
        <f ca="1">IF(OR(AV$4&lt;$Q171,AV$4&gt;$Q171+IF($S171="",1000,$S171)-1),0,IF(MOD(AV$4-$Q171,IF($R171="",1000,$R171))=0,$O171,0))*IF($Y171&gt;0,(1+INDEX(Escalation!$B$3:$B$18,$Y171,0))^(AV$4-SSSModel!$C$5),1)*IF($X171=0,1,OFFSET(Profiles!$K$2,$X171,MAX(Profiles!$C$2,AV$4-$Q171)))*IF($AA171=1,(1+SSSModel!#REF!),1)</f>
        <v>220</v>
      </c>
      <c r="AW171" s="5">
        <f ca="1">IF(OR(AW$4&lt;$Q171,AW$4&gt;$Q171+IF($S171="",1000,$S171)-1),0,IF(MOD(AW$4-$Q171,IF($R171="",1000,$R171))=0,$O171,0))*IF($Y171&gt;0,(1+INDEX(Escalation!$B$3:$B$18,$Y171,0))^(AW$4-SSSModel!$C$5),1)*IF($X171=0,1,OFFSET(Profiles!$K$2,$X171,MAX(Profiles!$C$2,AW$4-$Q171)))*IF($AA171=1,(1+SSSModel!#REF!),1)</f>
        <v>220</v>
      </c>
      <c r="AX171" s="5">
        <f ca="1">IF(OR(AX$4&lt;$Q171,AX$4&gt;$Q171+IF($S171="",1000,$S171)-1),0,IF(MOD(AX$4-$Q171,IF($R171="",1000,$R171))=0,$O171,0))*IF($Y171&gt;0,(1+INDEX(Escalation!$B$3:$B$18,$Y171,0))^(AX$4-SSSModel!$C$5),1)*IF($X171=0,1,OFFSET(Profiles!$K$2,$X171,MAX(Profiles!$C$2,AX$4-$Q171)))*IF($AA171=1,(1+SSSModel!#REF!),1)</f>
        <v>220</v>
      </c>
      <c r="AY171" s="5">
        <f ca="1">IF(OR(AY$4&lt;$Q171,AY$4&gt;$Q171+IF($S171="",1000,$S171)-1),0,IF(MOD(AY$4-$Q171,IF($R171="",1000,$R171))=0,$O171,0))*IF($Y171&gt;0,(1+INDEX(Escalation!$B$3:$B$18,$Y171,0))^(AY$4-SSSModel!$C$5),1)*IF($X171=0,1,OFFSET(Profiles!$K$2,$X171,MAX(Profiles!$C$2,AY$4-$Q171)))*IF($AA171=1,(1+SSSModel!#REF!),1)</f>
        <v>220</v>
      </c>
      <c r="AZ171" s="5">
        <f ca="1">IF(OR(AZ$4&lt;$Q171,AZ$4&gt;$Q171+IF($S171="",1000,$S171)-1),0,IF(MOD(AZ$4-$Q171,IF($R171="",1000,$R171))=0,$O171,0))*IF($Y171&gt;0,(1+INDEX(Escalation!$B$3:$B$18,$Y171,0))^(AZ$4-SSSModel!$C$5),1)*IF($X171=0,1,OFFSET(Profiles!$K$2,$X171,MAX(Profiles!$C$2,AZ$4-$Q171)))*IF($AA171=1,(1+SSSModel!#REF!),1)</f>
        <v>220</v>
      </c>
      <c r="BA171" s="5">
        <f ca="1">IF(OR(BA$4&lt;$Q171,BA$4&gt;$Q171+IF($S171="",1000,$S171)-1),0,IF(MOD(BA$4-$Q171,IF($R171="",1000,$R171))=0,$O171,0))*IF($Y171&gt;0,(1+INDEX(Escalation!$B$3:$B$18,$Y171,0))^(BA$4-SSSModel!$C$5),1)*IF($X171=0,1,OFFSET(Profiles!$K$2,$X171,MAX(Profiles!$C$2,BA$4-$Q171)))*IF($AA171=1,(1+SSSModel!#REF!),1)</f>
        <v>220</v>
      </c>
      <c r="BB171" s="5">
        <f ca="1">IF(OR(BB$4&lt;$Q171,BB$4&gt;$Q171+IF($S171="",1000,$S171)-1),0,IF(MOD(BB$4-$Q171,IF($R171="",1000,$R171))=0,$O171,0))*IF($Y171&gt;0,(1+INDEX(Escalation!$B$3:$B$18,$Y171,0))^(BB$4-SSSModel!$C$5),1)*IF($X171=0,1,OFFSET(Profiles!$K$2,$X171,MAX(Profiles!$C$2,BB$4-$Q171)))*IF($AA171=1,(1+SSSModel!#REF!),1)</f>
        <v>220</v>
      </c>
      <c r="BC171" s="5">
        <f ca="1">IF(OR(BC$4&lt;$Q171,BC$4&gt;$Q171+IF($S171="",1000,$S171)-1),0,IF(MOD(BC$4-$Q171,IF($R171="",1000,$R171))=0,$O171,0))*IF($Y171&gt;0,(1+INDEX(Escalation!$B$3:$B$18,$Y171,0))^(BC$4-SSSModel!$C$5),1)*IF($X171=0,1,OFFSET(Profiles!$K$2,$X171,MAX(Profiles!$C$2,BC$4-$Q171)))*IF($AA171=1,(1+SSSModel!#REF!),1)</f>
        <v>220</v>
      </c>
      <c r="BD171" s="5">
        <f ca="1">IF(OR(BD$4&lt;$Q171,BD$4&gt;$Q171+IF($S171="",1000,$S171)-1),0,IF(MOD(BD$4-$Q171,IF($R171="",1000,$R171))=0,$O171,0))*IF($Y171&gt;0,(1+INDEX(Escalation!$B$3:$B$18,$Y171,0))^(BD$4-SSSModel!$C$5),1)*IF($X171=0,1,OFFSET(Profiles!$K$2,$X171,MAX(Profiles!$C$2,BD$4-$Q171)))*IF($AA171=1,(1+SSSModel!#REF!),1)</f>
        <v>220</v>
      </c>
      <c r="BE171" s="5">
        <f ca="1">IF(OR(BE$4&lt;$Q171,BE$4&gt;$Q171+IF($S171="",1000,$S171)-1),0,IF(MOD(BE$4-$Q171,IF($R171="",1000,$R171))=0,$O171,0))*IF($Y171&gt;0,(1+INDEX(Escalation!$B$3:$B$18,$Y171,0))^(BE$4-SSSModel!$C$5),1)*IF($X171=0,1,OFFSET(Profiles!$K$2,$X171,MAX(Profiles!$C$2,BE$4-$Q171)))*IF($AA171=1,(1+SSSModel!#REF!),1)</f>
        <v>220</v>
      </c>
      <c r="BF171" s="5">
        <f ca="1">IF(OR(BF$4&lt;$Q171,BF$4&gt;$Q171+IF($S171="",1000,$S171)-1),0,IF(MOD(BF$4-$Q171,IF($R171="",1000,$R171))=0,$O171,0))*IF($Y171&gt;0,(1+INDEX(Escalation!$B$3:$B$18,$Y171,0))^(BF$4-SSSModel!$C$5),1)*IF($X171=0,1,OFFSET(Profiles!$K$2,$X171,MAX(Profiles!$C$2,BF$4-$Q171)))*IF($AA171=1,(1+SSSModel!#REF!),1)</f>
        <v>220</v>
      </c>
      <c r="BG171" s="5">
        <f ca="1">IF(OR(BG$4&lt;$Q171,BG$4&gt;$Q171+IF($S171="",1000,$S171)-1),0,IF(MOD(BG$4-$Q171,IF($R171="",1000,$R171))=0,$O171,0))*IF($Y171&gt;0,(1+INDEX(Escalation!$B$3:$B$18,$Y171,0))^(BG$4-SSSModel!$C$5),1)*IF($X171=0,1,OFFSET(Profiles!$K$2,$X171,MAX(Profiles!$C$2,BG$4-$Q171)))*IF($AA171=1,(1+SSSModel!#REF!),1)</f>
        <v>220</v>
      </c>
      <c r="BH171" s="5">
        <f ca="1">IF(OR(BH$4&lt;$Q171,BH$4&gt;$Q171+IF($S171="",1000,$S171)-1),0,IF(MOD(BH$4-$Q171,IF($R171="",1000,$R171))=0,$O171,0))*IF($Y171&gt;0,(1+INDEX(Escalation!$B$3:$B$18,$Y171,0))^(BH$4-SSSModel!$C$5),1)*IF($X171=0,1,OFFSET(Profiles!$K$2,$X171,MAX(Profiles!$C$2,BH$4-$Q171)))*IF($AA171=1,(1+SSSModel!#REF!),1)</f>
        <v>220</v>
      </c>
      <c r="BI171" s="5">
        <f ca="1">IF(OR(BI$4&lt;$Q171,BI$4&gt;$Q171+IF($S171="",1000,$S171)-1),0,IF(MOD(BI$4-$Q171,IF($R171="",1000,$R171))=0,$O171,0))*IF($Y171&gt;0,(1+INDEX(Escalation!$B$3:$B$18,$Y171,0))^(BI$4-SSSModel!$C$5),1)*IF($X171=0,1,OFFSET(Profiles!$K$2,$X171,MAX(Profiles!$C$2,BI$4-$Q171)))*IF($AA171=1,(1+SSSModel!#REF!),1)</f>
        <v>220</v>
      </c>
      <c r="BJ171" s="5">
        <f ca="1">IF(OR(BJ$4&lt;$Q171,BJ$4&gt;$Q171+IF($S171="",1000,$S171)-1),0,IF(MOD(BJ$4-$Q171,IF($R171="",1000,$R171))=0,$O171,0))*IF($Y171&gt;0,(1+INDEX(Escalation!$B$3:$B$18,$Y171,0))^(BJ$4-SSSModel!$C$5),1)*IF($X171=0,1,OFFSET(Profiles!$K$2,$X171,MAX(Profiles!$C$2,BJ$4-$Q171)))*IF($AA171=1,(1+SSSModel!#REF!),1)</f>
        <v>220</v>
      </c>
      <c r="BK171" s="5">
        <f ca="1">IF(OR(BK$4&lt;$Q171,BK$4&gt;$Q171+IF($S171="",1000,$S171)-1),0,IF(MOD(BK$4-$Q171,IF($R171="",1000,$R171))=0,$O171,0))*IF($Y171&gt;0,(1+INDEX(Escalation!$B$3:$B$18,$Y171,0))^(BK$4-SSSModel!$C$5),1)*IF($X171=0,1,OFFSET(Profiles!$K$2,$X171,MAX(Profiles!$C$2,BK$4-$Q171)))*IF($AA171=1,(1+SSSModel!#REF!),1)</f>
        <v>220</v>
      </c>
      <c r="BL171" s="5">
        <f ca="1">IF(OR(BL$4&lt;$Q171,BL$4&gt;$Q171+IF($S171="",1000,$S171)-1),0,IF(MOD(BL$4-$Q171,IF($R171="",1000,$R171))=0,$O171,0))*IF($Y171&gt;0,(1+INDEX(Escalation!$B$3:$B$18,$Y171,0))^(BL$4-SSSModel!$C$5),1)*IF($X171=0,1,OFFSET(Profiles!$K$2,$X171,MAX(Profiles!$C$2,BL$4-$Q171)))*IF($AA171=1,(1+SSSModel!#REF!),1)</f>
        <v>220</v>
      </c>
      <c r="BM171" s="5">
        <f ca="1">IF(OR(BM$4&lt;$Q171,BM$4&gt;$Q171+IF($S171="",1000,$S171)-1),0,IF(MOD(BM$4-$Q171,IF($R171="",1000,$R171))=0,$O171,0))*IF($Y171&gt;0,(1+INDEX(Escalation!$B$3:$B$18,$Y171,0))^(BM$4-SSSModel!$C$5),1)*IF($X171=0,1,OFFSET(Profiles!$K$2,$X171,MAX(Profiles!$C$2,BM$4-$Q171)))*IF($AA171=1,(1+SSSModel!#REF!),1)</f>
        <v>220</v>
      </c>
      <c r="BN171" s="5">
        <f ca="1">IF(OR(BN$4&lt;$Q171,BN$4&gt;$Q171+IF($S171="",1000,$S171)-1),0,IF(MOD(BN$4-$Q171,IF($R171="",1000,$R171))=0,$O171,0))*IF($Y171&gt;0,(1+INDEX(Escalation!$B$3:$B$18,$Y171,0))^(BN$4-SSSModel!$C$5),1)*IF($X171=0,1,OFFSET(Profiles!$K$2,$X171,MAX(Profiles!$C$2,BN$4-$Q171)))*IF($AA171=1,(1+SSSModel!#REF!),1)</f>
        <v>220</v>
      </c>
      <c r="BO171" s="5">
        <f ca="1">IF(OR(BO$4&lt;$Q171,BO$4&gt;$Q171+IF($S171="",1000,$S171)-1),0,IF(MOD(BO$4-$Q171,IF($R171="",1000,$R171))=0,$O171,0))*IF($Y171&gt;0,(1+INDEX(Escalation!$B$3:$B$18,$Y171,0))^(BO$4-SSSModel!$C$5),1)*IF($X171=0,1,OFFSET(Profiles!$K$2,$X171,MAX(Profiles!$C$2,BO$4-$Q171)))*IF($AA171=1,(1+SSSModel!#REF!),1)</f>
        <v>220</v>
      </c>
      <c r="BP171" s="5">
        <f ca="1">IF(OR(BP$4&lt;$Q171,BP$4&gt;$Q171+IF($S171="",1000,$S171)-1),0,IF(MOD(BP$4-$Q171,IF($R171="",1000,$R171))=0,$O171,0))*IF($Y171&gt;0,(1+INDEX(Escalation!$B$3:$B$18,$Y171,0))^(BP$4-SSSModel!$C$5),1)*IF($X171=0,1,OFFSET(Profiles!$K$2,$X171,MAX(Profiles!$C$2,BP$4-$Q171)))*IF($AA171=1,(1+SSSModel!#REF!),1)</f>
        <v>0</v>
      </c>
      <c r="BQ171" s="5">
        <f ca="1">IF(OR(BQ$4&lt;$Q171,BQ$4&gt;$Q171+IF($S171="",1000,$S171)-1),0,IF(MOD(BQ$4-$Q171,IF($R171="",1000,$R171))=0,$O171,0))*IF($Y171&gt;0,(1+INDEX(Escalation!$B$3:$B$18,$Y171,0))^(BQ$4-SSSModel!$C$5),1)*IF($X171=0,1,OFFSET(Profiles!$K$2,$X171,MAX(Profiles!$C$2,BQ$4-$Q171)))*IF($AA171=1,(1+SSSModel!#REF!),1)</f>
        <v>0</v>
      </c>
      <c r="BR171" s="5">
        <f ca="1">IF(OR(BR$4&lt;$Q171,BR$4&gt;$Q171+IF($S171="",1000,$S171)-1),0,IF(MOD(BR$4-$Q171,IF($R171="",1000,$R171))=0,$O171,0))*IF($Y171&gt;0,(1+INDEX(Escalation!$B$3:$B$18,$Y171,0))^(BR$4-SSSModel!$C$5),1)*IF($X171=0,1,OFFSET(Profiles!$K$2,$X171,MAX(Profiles!$C$2,BR$4-$Q171)))*IF($AA171=1,(1+SSSModel!#REF!),1)</f>
        <v>0</v>
      </c>
      <c r="BS171" s="5">
        <f ca="1">IF(OR(BS$4&lt;$Q171,BS$4&gt;$Q171+IF($S171="",1000,$S171)-1),0,IF(MOD(BS$4-$Q171,IF($R171="",1000,$R171))=0,$O171,0))*IF($Y171&gt;0,(1+INDEX(Escalation!$B$3:$B$18,$Y171,0))^(BS$4-SSSModel!$C$5),1)*IF($X171=0,1,OFFSET(Profiles!$K$2,$X171,MAX(Profiles!$C$2,BS$4-$Q171)))*IF($AA171=1,(1+SSSModel!#REF!),1)</f>
        <v>0</v>
      </c>
      <c r="BT171" s="5">
        <f ca="1">IF(OR(BT$4&lt;$Q171,BT$4&gt;$Q171+IF($S171="",1000,$S171)-1),0,IF(MOD(BT$4-$Q171,IF($R171="",1000,$R171))=0,$O171,0))*IF($Y171&gt;0,(1+INDEX(Escalation!$B$3:$B$18,$Y171,0))^(BT$4-SSSModel!$C$5),1)*IF($X171=0,1,OFFSET(Profiles!$K$2,$X171,MAX(Profiles!$C$2,BT$4-$Q171)))*IF($AA171=1,(1+SSSModel!#REF!),1)</f>
        <v>0</v>
      </c>
      <c r="BU171" s="5">
        <f ca="1">IF(OR(BU$4&lt;$Q171,BU$4&gt;$Q171+IF($S171="",1000,$S171)-1),0,IF(MOD(BU$4-$Q171,IF($R171="",1000,$R171))=0,$O171,0))*IF($Y171&gt;0,(1+INDEX(Escalation!$B$3:$B$18,$Y171,0))^(BU$4-SSSModel!$C$5),1)*IF($X171=0,1,OFFSET(Profiles!$K$2,$X171,MAX(Profiles!$C$2,BU$4-$Q171)))*IF($AA171=1,(1+SSSModel!#REF!),1)</f>
        <v>0</v>
      </c>
      <c r="BV171" s="5">
        <f ca="1">IF(OR(BV$4&lt;$Q171,BV$4&gt;$Q171+IF($S171="",1000,$S171)-1),0,IF(MOD(BV$4-$Q171,IF($R171="",1000,$R171))=0,$O171,0))*IF($Y171&gt;0,(1+INDEX(Escalation!$B$3:$B$18,$Y171,0))^(BV$4-SSSModel!$C$5),1)*IF($X171=0,1,OFFSET(Profiles!$K$2,$X171,MAX(Profiles!$C$2,BV$4-$Q171)))*IF($AA171=1,(1+SSSModel!#REF!),1)</f>
        <v>0</v>
      </c>
      <c r="BW171" s="5">
        <f ca="1">IF(OR(BW$4&lt;$Q171,BW$4&gt;$Q171+IF($S171="",1000,$S171)-1),0,IF(MOD(BW$4-$Q171,IF($R171="",1000,$R171))=0,$O171,0))*IF($Y171&gt;0,(1+INDEX(Escalation!$B$3:$B$18,$Y171,0))^(BW$4-SSSModel!$C$5),1)*IF($X171=0,1,OFFSET(Profiles!$K$2,$X171,MAX(Profiles!$C$2,BW$4-$Q171)))*IF($AA171=1,(1+SSSModel!#REF!),1)</f>
        <v>0</v>
      </c>
      <c r="BX171" s="5">
        <f ca="1">IF(OR(BX$4&lt;$Q171,BX$4&gt;$Q171+IF($S171="",1000,$S171)-1),0,IF(MOD(BX$4-$Q171,IF($R171="",1000,$R171))=0,$O171,0))*IF($Y171&gt;0,(1+INDEX(Escalation!$B$3:$B$18,$Y171,0))^(BX$4-SSSModel!$C$5),1)*IF($X171=0,1,OFFSET(Profiles!$K$2,$X171,MAX(Profiles!$C$2,BX$4-$Q171)))*IF($AA171=1,(1+SSSModel!#REF!),1)</f>
        <v>0</v>
      </c>
      <c r="BY171" s="5">
        <f ca="1">IF(OR(BY$4&lt;$Q171,BY$4&gt;$Q171+IF($S171="",1000,$S171)-1),0,IF(MOD(BY$4-$Q171,IF($R171="",1000,$R171))=0,$O171,0))*IF($Y171&gt;0,(1+INDEX(Escalation!$B$3:$B$18,$Y171,0))^(BY$4-SSSModel!$C$5),1)*IF($X171=0,1,OFFSET(Profiles!$K$2,$X171,MAX(Profiles!$C$2,BY$4-$Q171)))*IF($AA171=1,(1+SSSModel!#REF!),1)</f>
        <v>0</v>
      </c>
      <c r="BZ171" s="5">
        <f ca="1">IF(OR(BZ$4&lt;$Q171,BZ$4&gt;$Q171+IF($S171="",1000,$S171)-1),0,IF(MOD(BZ$4-$Q171,IF($R171="",1000,$R171))=0,$O171,0))*IF($Y171&gt;0,(1+INDEX(Escalation!$B$3:$B$18,$Y171,0))^(BZ$4-SSSModel!$C$5),1)*IF($X171=0,1,OFFSET(Profiles!$K$2,$X171,MAX(Profiles!$C$2,BZ$4-$Q171)))*IF($AA171=1,(1+SSSModel!#REF!),1)</f>
        <v>0</v>
      </c>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c r="CY171" s="93"/>
      <c r="CZ171" s="93"/>
      <c r="DA171" s="93"/>
      <c r="DB171" s="93"/>
      <c r="DC171" s="93"/>
      <c r="DD171" s="93"/>
      <c r="DE171" s="93"/>
      <c r="DF171" s="93"/>
      <c r="DG171" s="93"/>
      <c r="DH171" s="93"/>
      <c r="DI171" s="93"/>
      <c r="DJ171" s="93"/>
      <c r="DK171" s="93"/>
      <c r="DL171" s="93"/>
      <c r="DM171" s="93"/>
      <c r="DN171" s="93"/>
      <c r="DO171" s="93"/>
      <c r="DP171" s="93"/>
      <c r="DQ171" s="93"/>
      <c r="DR171" s="93"/>
      <c r="DS171" s="93"/>
      <c r="DT171" s="93"/>
      <c r="DU171" s="93"/>
      <c r="DV171" s="93"/>
      <c r="DW171" s="93"/>
      <c r="DX171" s="93"/>
      <c r="DY171" s="94"/>
      <c r="DZ171" s="95"/>
      <c r="EA171" s="96"/>
      <c r="EB171" s="97"/>
      <c r="EC171" s="97"/>
      <c r="ED171" s="90"/>
      <c r="EE171" s="90"/>
    </row>
    <row r="172" spans="3:135" x14ac:dyDescent="0.35">
      <c r="C172" s="18"/>
      <c r="D172" s="18">
        <f t="shared" ref="D172:E180" si="26">D162</f>
        <v>2</v>
      </c>
      <c r="E172" s="18">
        <f t="shared" ca="1" si="26"/>
        <v>0</v>
      </c>
      <c r="G172" s="25"/>
      <c r="H172" s="25" t="str">
        <f ca="1">IF($E172=0,"",OFFSET(Resources!C$26,$E172,0))</f>
        <v/>
      </c>
      <c r="I172" s="25" t="str">
        <f ca="1">IF($E172=0,"",OFFSET(Resources!$E$26,$E172,0))</f>
        <v/>
      </c>
      <c r="J172" s="16">
        <v>1</v>
      </c>
      <c r="K172" s="16" t="s">
        <v>150</v>
      </c>
      <c r="L172" s="16" t="s">
        <v>54</v>
      </c>
      <c r="M172" s="25"/>
      <c r="N172" s="1">
        <v>1</v>
      </c>
      <c r="O172" s="68">
        <f ca="1">IF($E172=0,0,OFFSET(Resources!$U$26,$E172,0))</f>
        <v>0</v>
      </c>
      <c r="P172" s="16" t="s">
        <v>95</v>
      </c>
      <c r="Q172" s="18">
        <f ca="1">IF($E172=0,0,OFFSET(GenAlts!$W$4,$E172,$D172-1))</f>
        <v>0</v>
      </c>
      <c r="R172" s="1">
        <v>1</v>
      </c>
      <c r="S172" t="str">
        <f ca="1">IF($E172=0,"",OFFSET(Resources!$R$26,$E172,0))</f>
        <v/>
      </c>
      <c r="T172" s="1"/>
      <c r="U172" s="25"/>
      <c r="V172" s="1"/>
      <c r="W172">
        <f t="shared" ca="1" si="25"/>
        <v>0</v>
      </c>
      <c r="X172">
        <f>IF(T172="",0,MATCH(T172,Profiles!$A$3:$A$22,0))</f>
        <v>0</v>
      </c>
      <c r="Y172">
        <f>IF(U172=0,0,MATCH(U172,Escalation!$A$3:$A$17,0))</f>
        <v>0</v>
      </c>
      <c r="Z172">
        <f>IF(V172="",0,MATCH(V172,Profiles!$A$3:$A$22,0))</f>
        <v>0</v>
      </c>
      <c r="AA172" s="8"/>
      <c r="AB172" s="8">
        <v>0</v>
      </c>
      <c r="AC172" s="5">
        <f ca="1">IF(OR(AC$4&lt;$Q172,AC$4&gt;$Q172+IF($S172="",1000,$S172)-1),0,IF(MOD(AC$4-$Q172,IF($R172="",1000,$R172))=0,$O172,0))*IF($Y172&gt;0,(1+INDEX(Escalation!$B$3:$B$18,$Y172,0))^(AC$4-SSSModel!$C$5),1)*IF($X172=0,1,OFFSET(Profiles!$K$2,$X172,MAX(Profiles!$C$2,AC$4-$Q172)))*IF($AA172=1,(1+SSSModel!#REF!),1)</f>
        <v>0</v>
      </c>
      <c r="AD172" s="5">
        <f ca="1">IF(OR(AD$4&lt;$Q172,AD$4&gt;$Q172+IF($S172="",1000,$S172)-1),0,IF(MOD(AD$4-$Q172,IF($R172="",1000,$R172))=0,$O172,0))*IF($Y172&gt;0,(1+INDEX(Escalation!$B$3:$B$18,$Y172,0))^(AD$4-SSSModel!$C$5),1)*IF($X172=0,1,OFFSET(Profiles!$K$2,$X172,MAX(Profiles!$C$2,AD$4-$Q172)))*IF($AA172=1,(1+SSSModel!#REF!),1)</f>
        <v>0</v>
      </c>
      <c r="AE172" s="5">
        <f ca="1">IF(OR(AE$4&lt;$Q172,AE$4&gt;$Q172+IF($S172="",1000,$S172)-1),0,IF(MOD(AE$4-$Q172,IF($R172="",1000,$R172))=0,$O172,0))*IF($Y172&gt;0,(1+INDEX(Escalation!$B$3:$B$18,$Y172,0))^(AE$4-SSSModel!$C$5),1)*IF($X172=0,1,OFFSET(Profiles!$K$2,$X172,MAX(Profiles!$C$2,AE$4-$Q172)))*IF($AA172=1,(1+SSSModel!#REF!),1)</f>
        <v>0</v>
      </c>
      <c r="AF172" s="5">
        <f ca="1">IF(OR(AF$4&lt;$Q172,AF$4&gt;$Q172+IF($S172="",1000,$S172)-1),0,IF(MOD(AF$4-$Q172,IF($R172="",1000,$R172))=0,$O172,0))*IF($Y172&gt;0,(1+INDEX(Escalation!$B$3:$B$18,$Y172,0))^(AF$4-SSSModel!$C$5),1)*IF($X172=0,1,OFFSET(Profiles!$K$2,$X172,MAX(Profiles!$C$2,AF$4-$Q172)))*IF($AA172=1,(1+SSSModel!#REF!),1)</f>
        <v>0</v>
      </c>
      <c r="AG172" s="5">
        <f ca="1">IF(OR(AG$4&lt;$Q172,AG$4&gt;$Q172+IF($S172="",1000,$S172)-1),0,IF(MOD(AG$4-$Q172,IF($R172="",1000,$R172))=0,$O172,0))*IF($Y172&gt;0,(1+INDEX(Escalation!$B$3:$B$18,$Y172,0))^(AG$4-SSSModel!$C$5),1)*IF($X172=0,1,OFFSET(Profiles!$K$2,$X172,MAX(Profiles!$C$2,AG$4-$Q172)))*IF($AA172=1,(1+SSSModel!#REF!),1)</f>
        <v>0</v>
      </c>
      <c r="AH172" s="5">
        <f ca="1">IF(OR(AH$4&lt;$Q172,AH$4&gt;$Q172+IF($S172="",1000,$S172)-1),0,IF(MOD(AH$4-$Q172,IF($R172="",1000,$R172))=0,$O172,0))*IF($Y172&gt;0,(1+INDEX(Escalation!$B$3:$B$18,$Y172,0))^(AH$4-SSSModel!$C$5),1)*IF($X172=0,1,OFFSET(Profiles!$K$2,$X172,MAX(Profiles!$C$2,AH$4-$Q172)))*IF($AA172=1,(1+SSSModel!#REF!),1)</f>
        <v>0</v>
      </c>
      <c r="AI172" s="5">
        <f ca="1">IF(OR(AI$4&lt;$Q172,AI$4&gt;$Q172+IF($S172="",1000,$S172)-1),0,IF(MOD(AI$4-$Q172,IF($R172="",1000,$R172))=0,$O172,0))*IF($Y172&gt;0,(1+INDEX(Escalation!$B$3:$B$18,$Y172,0))^(AI$4-SSSModel!$C$5),1)*IF($X172=0,1,OFFSET(Profiles!$K$2,$X172,MAX(Profiles!$C$2,AI$4-$Q172)))*IF($AA172=1,(1+SSSModel!#REF!),1)</f>
        <v>0</v>
      </c>
      <c r="AJ172" s="5">
        <f ca="1">IF(OR(AJ$4&lt;$Q172,AJ$4&gt;$Q172+IF($S172="",1000,$S172)-1),0,IF(MOD(AJ$4-$Q172,IF($R172="",1000,$R172))=0,$O172,0))*IF($Y172&gt;0,(1+INDEX(Escalation!$B$3:$B$18,$Y172,0))^(AJ$4-SSSModel!$C$5),1)*IF($X172=0,1,OFFSET(Profiles!$K$2,$X172,MAX(Profiles!$C$2,AJ$4-$Q172)))*IF($AA172=1,(1+SSSModel!#REF!),1)</f>
        <v>0</v>
      </c>
      <c r="AK172" s="5">
        <f ca="1">IF(OR(AK$4&lt;$Q172,AK$4&gt;$Q172+IF($S172="",1000,$S172)-1),0,IF(MOD(AK$4-$Q172,IF($R172="",1000,$R172))=0,$O172,0))*IF($Y172&gt;0,(1+INDEX(Escalation!$B$3:$B$18,$Y172,0))^(AK$4-SSSModel!$C$5),1)*IF($X172=0,1,OFFSET(Profiles!$K$2,$X172,MAX(Profiles!$C$2,AK$4-$Q172)))*IF($AA172=1,(1+SSSModel!#REF!),1)</f>
        <v>0</v>
      </c>
      <c r="AL172" s="5">
        <f ca="1">IF(OR(AL$4&lt;$Q172,AL$4&gt;$Q172+IF($S172="",1000,$S172)-1),0,IF(MOD(AL$4-$Q172,IF($R172="",1000,$R172))=0,$O172,0))*IF($Y172&gt;0,(1+INDEX(Escalation!$B$3:$B$18,$Y172,0))^(AL$4-SSSModel!$C$5),1)*IF($X172=0,1,OFFSET(Profiles!$K$2,$X172,MAX(Profiles!$C$2,AL$4-$Q172)))*IF($AA172=1,(1+SSSModel!#REF!),1)</f>
        <v>0</v>
      </c>
      <c r="AM172" s="5">
        <f ca="1">IF(OR(AM$4&lt;$Q172,AM$4&gt;$Q172+IF($S172="",1000,$S172)-1),0,IF(MOD(AM$4-$Q172,IF($R172="",1000,$R172))=0,$O172,0))*IF($Y172&gt;0,(1+INDEX(Escalation!$B$3:$B$18,$Y172,0))^(AM$4-SSSModel!$C$5),1)*IF($X172=0,1,OFFSET(Profiles!$K$2,$X172,MAX(Profiles!$C$2,AM$4-$Q172)))*IF($AA172=1,(1+SSSModel!#REF!),1)</f>
        <v>0</v>
      </c>
      <c r="AN172" s="5">
        <f ca="1">IF(OR(AN$4&lt;$Q172,AN$4&gt;$Q172+IF($S172="",1000,$S172)-1),0,IF(MOD(AN$4-$Q172,IF($R172="",1000,$R172))=0,$O172,0))*IF($Y172&gt;0,(1+INDEX(Escalation!$B$3:$B$18,$Y172,0))^(AN$4-SSSModel!$C$5),1)*IF($X172=0,1,OFFSET(Profiles!$K$2,$X172,MAX(Profiles!$C$2,AN$4-$Q172)))*IF($AA172=1,(1+SSSModel!#REF!),1)</f>
        <v>0</v>
      </c>
      <c r="AO172" s="5">
        <f ca="1">IF(OR(AO$4&lt;$Q172,AO$4&gt;$Q172+IF($S172="",1000,$S172)-1),0,IF(MOD(AO$4-$Q172,IF($R172="",1000,$R172))=0,$O172,0))*IF($Y172&gt;0,(1+INDEX(Escalation!$B$3:$B$18,$Y172,0))^(AO$4-SSSModel!$C$5),1)*IF($X172=0,1,OFFSET(Profiles!$K$2,$X172,MAX(Profiles!$C$2,AO$4-$Q172)))*IF($AA172=1,(1+SSSModel!#REF!),1)</f>
        <v>0</v>
      </c>
      <c r="AP172" s="5">
        <f ca="1">IF(OR(AP$4&lt;$Q172,AP$4&gt;$Q172+IF($S172="",1000,$S172)-1),0,IF(MOD(AP$4-$Q172,IF($R172="",1000,$R172))=0,$O172,0))*IF($Y172&gt;0,(1+INDEX(Escalation!$B$3:$B$18,$Y172,0))^(AP$4-SSSModel!$C$5),1)*IF($X172=0,1,OFFSET(Profiles!$K$2,$X172,MAX(Profiles!$C$2,AP$4-$Q172)))*IF($AA172=1,(1+SSSModel!#REF!),1)</f>
        <v>0</v>
      </c>
      <c r="AQ172" s="5">
        <f ca="1">IF(OR(AQ$4&lt;$Q172,AQ$4&gt;$Q172+IF($S172="",1000,$S172)-1),0,IF(MOD(AQ$4-$Q172,IF($R172="",1000,$R172))=0,$O172,0))*IF($Y172&gt;0,(1+INDEX(Escalation!$B$3:$B$18,$Y172,0))^(AQ$4-SSSModel!$C$5),1)*IF($X172=0,1,OFFSET(Profiles!$K$2,$X172,MAX(Profiles!$C$2,AQ$4-$Q172)))*IF($AA172=1,(1+SSSModel!#REF!),1)</f>
        <v>0</v>
      </c>
      <c r="AR172" s="5">
        <f ca="1">IF(OR(AR$4&lt;$Q172,AR$4&gt;$Q172+IF($S172="",1000,$S172)-1),0,IF(MOD(AR$4-$Q172,IF($R172="",1000,$R172))=0,$O172,0))*IF($Y172&gt;0,(1+INDEX(Escalation!$B$3:$B$18,$Y172,0))^(AR$4-SSSModel!$C$5),1)*IF($X172=0,1,OFFSET(Profiles!$K$2,$X172,MAX(Profiles!$C$2,AR$4-$Q172)))*IF($AA172=1,(1+SSSModel!#REF!),1)</f>
        <v>0</v>
      </c>
      <c r="AS172" s="5">
        <f ca="1">IF(OR(AS$4&lt;$Q172,AS$4&gt;$Q172+IF($S172="",1000,$S172)-1),0,IF(MOD(AS$4-$Q172,IF($R172="",1000,$R172))=0,$O172,0))*IF($Y172&gt;0,(1+INDEX(Escalation!$B$3:$B$18,$Y172,0))^(AS$4-SSSModel!$C$5),1)*IF($X172=0,1,OFFSET(Profiles!$K$2,$X172,MAX(Profiles!$C$2,AS$4-$Q172)))*IF($AA172=1,(1+SSSModel!#REF!),1)</f>
        <v>0</v>
      </c>
      <c r="AT172" s="5">
        <f ca="1">IF(OR(AT$4&lt;$Q172,AT$4&gt;$Q172+IF($S172="",1000,$S172)-1),0,IF(MOD(AT$4-$Q172,IF($R172="",1000,$R172))=0,$O172,0))*IF($Y172&gt;0,(1+INDEX(Escalation!$B$3:$B$18,$Y172,0))^(AT$4-SSSModel!$C$5),1)*IF($X172=0,1,OFFSET(Profiles!$K$2,$X172,MAX(Profiles!$C$2,AT$4-$Q172)))*IF($AA172=1,(1+SSSModel!#REF!),1)</f>
        <v>0</v>
      </c>
      <c r="AU172" s="5">
        <f ca="1">IF(OR(AU$4&lt;$Q172,AU$4&gt;$Q172+IF($S172="",1000,$S172)-1),0,IF(MOD(AU$4-$Q172,IF($R172="",1000,$R172))=0,$O172,0))*IF($Y172&gt;0,(1+INDEX(Escalation!$B$3:$B$18,$Y172,0))^(AU$4-SSSModel!$C$5),1)*IF($X172=0,1,OFFSET(Profiles!$K$2,$X172,MAX(Profiles!$C$2,AU$4-$Q172)))*IF($AA172=1,(1+SSSModel!#REF!),1)</f>
        <v>0</v>
      </c>
      <c r="AV172" s="5">
        <f ca="1">IF(OR(AV$4&lt;$Q172,AV$4&gt;$Q172+IF($S172="",1000,$S172)-1),0,IF(MOD(AV$4-$Q172,IF($R172="",1000,$R172))=0,$O172,0))*IF($Y172&gt;0,(1+INDEX(Escalation!$B$3:$B$18,$Y172,0))^(AV$4-SSSModel!$C$5),1)*IF($X172=0,1,OFFSET(Profiles!$K$2,$X172,MAX(Profiles!$C$2,AV$4-$Q172)))*IF($AA172=1,(1+SSSModel!#REF!),1)</f>
        <v>0</v>
      </c>
      <c r="AW172" s="5">
        <f ca="1">IF(OR(AW$4&lt;$Q172,AW$4&gt;$Q172+IF($S172="",1000,$S172)-1),0,IF(MOD(AW$4-$Q172,IF($R172="",1000,$R172))=0,$O172,0))*IF($Y172&gt;0,(1+INDEX(Escalation!$B$3:$B$18,$Y172,0))^(AW$4-SSSModel!$C$5),1)*IF($X172=0,1,OFFSET(Profiles!$K$2,$X172,MAX(Profiles!$C$2,AW$4-$Q172)))*IF($AA172=1,(1+SSSModel!#REF!),1)</f>
        <v>0</v>
      </c>
      <c r="AX172" s="5">
        <f ca="1">IF(OR(AX$4&lt;$Q172,AX$4&gt;$Q172+IF($S172="",1000,$S172)-1),0,IF(MOD(AX$4-$Q172,IF($R172="",1000,$R172))=0,$O172,0))*IF($Y172&gt;0,(1+INDEX(Escalation!$B$3:$B$18,$Y172,0))^(AX$4-SSSModel!$C$5),1)*IF($X172=0,1,OFFSET(Profiles!$K$2,$X172,MAX(Profiles!$C$2,AX$4-$Q172)))*IF($AA172=1,(1+SSSModel!#REF!),1)</f>
        <v>0</v>
      </c>
      <c r="AY172" s="5">
        <f ca="1">IF(OR(AY$4&lt;$Q172,AY$4&gt;$Q172+IF($S172="",1000,$S172)-1),0,IF(MOD(AY$4-$Q172,IF($R172="",1000,$R172))=0,$O172,0))*IF($Y172&gt;0,(1+INDEX(Escalation!$B$3:$B$18,$Y172,0))^(AY$4-SSSModel!$C$5),1)*IF($X172=0,1,OFFSET(Profiles!$K$2,$X172,MAX(Profiles!$C$2,AY$4-$Q172)))*IF($AA172=1,(1+SSSModel!#REF!),1)</f>
        <v>0</v>
      </c>
      <c r="AZ172" s="5">
        <f ca="1">IF(OR(AZ$4&lt;$Q172,AZ$4&gt;$Q172+IF($S172="",1000,$S172)-1),0,IF(MOD(AZ$4-$Q172,IF($R172="",1000,$R172))=0,$O172,0))*IF($Y172&gt;0,(1+INDEX(Escalation!$B$3:$B$18,$Y172,0))^(AZ$4-SSSModel!$C$5),1)*IF($X172=0,1,OFFSET(Profiles!$K$2,$X172,MAX(Profiles!$C$2,AZ$4-$Q172)))*IF($AA172=1,(1+SSSModel!#REF!),1)</f>
        <v>0</v>
      </c>
      <c r="BA172" s="5">
        <f ca="1">IF(OR(BA$4&lt;$Q172,BA$4&gt;$Q172+IF($S172="",1000,$S172)-1),0,IF(MOD(BA$4-$Q172,IF($R172="",1000,$R172))=0,$O172,0))*IF($Y172&gt;0,(1+INDEX(Escalation!$B$3:$B$18,$Y172,0))^(BA$4-SSSModel!$C$5),1)*IF($X172=0,1,OFFSET(Profiles!$K$2,$X172,MAX(Profiles!$C$2,BA$4-$Q172)))*IF($AA172=1,(1+SSSModel!#REF!),1)</f>
        <v>0</v>
      </c>
      <c r="BB172" s="5">
        <f ca="1">IF(OR(BB$4&lt;$Q172,BB$4&gt;$Q172+IF($S172="",1000,$S172)-1),0,IF(MOD(BB$4-$Q172,IF($R172="",1000,$R172))=0,$O172,0))*IF($Y172&gt;0,(1+INDEX(Escalation!$B$3:$B$18,$Y172,0))^(BB$4-SSSModel!$C$5),1)*IF($X172=0,1,OFFSET(Profiles!$K$2,$X172,MAX(Profiles!$C$2,BB$4-$Q172)))*IF($AA172=1,(1+SSSModel!#REF!),1)</f>
        <v>0</v>
      </c>
      <c r="BC172" s="5">
        <f ca="1">IF(OR(BC$4&lt;$Q172,BC$4&gt;$Q172+IF($S172="",1000,$S172)-1),0,IF(MOD(BC$4-$Q172,IF($R172="",1000,$R172))=0,$O172,0))*IF($Y172&gt;0,(1+INDEX(Escalation!$B$3:$B$18,$Y172,0))^(BC$4-SSSModel!$C$5),1)*IF($X172=0,1,OFFSET(Profiles!$K$2,$X172,MAX(Profiles!$C$2,BC$4-$Q172)))*IF($AA172=1,(1+SSSModel!#REF!),1)</f>
        <v>0</v>
      </c>
      <c r="BD172" s="5">
        <f ca="1">IF(OR(BD$4&lt;$Q172,BD$4&gt;$Q172+IF($S172="",1000,$S172)-1),0,IF(MOD(BD$4-$Q172,IF($R172="",1000,$R172))=0,$O172,0))*IF($Y172&gt;0,(1+INDEX(Escalation!$B$3:$B$18,$Y172,0))^(BD$4-SSSModel!$C$5),1)*IF($X172=0,1,OFFSET(Profiles!$K$2,$X172,MAX(Profiles!$C$2,BD$4-$Q172)))*IF($AA172=1,(1+SSSModel!#REF!),1)</f>
        <v>0</v>
      </c>
      <c r="BE172" s="5">
        <f ca="1">IF(OR(BE$4&lt;$Q172,BE$4&gt;$Q172+IF($S172="",1000,$S172)-1),0,IF(MOD(BE$4-$Q172,IF($R172="",1000,$R172))=0,$O172,0))*IF($Y172&gt;0,(1+INDEX(Escalation!$B$3:$B$18,$Y172,0))^(BE$4-SSSModel!$C$5),1)*IF($X172=0,1,OFFSET(Profiles!$K$2,$X172,MAX(Profiles!$C$2,BE$4-$Q172)))*IF($AA172=1,(1+SSSModel!#REF!),1)</f>
        <v>0</v>
      </c>
      <c r="BF172" s="5">
        <f ca="1">IF(OR(BF$4&lt;$Q172,BF$4&gt;$Q172+IF($S172="",1000,$S172)-1),0,IF(MOD(BF$4-$Q172,IF($R172="",1000,$R172))=0,$O172,0))*IF($Y172&gt;0,(1+INDEX(Escalation!$B$3:$B$18,$Y172,0))^(BF$4-SSSModel!$C$5),1)*IF($X172=0,1,OFFSET(Profiles!$K$2,$X172,MAX(Profiles!$C$2,BF$4-$Q172)))*IF($AA172=1,(1+SSSModel!#REF!),1)</f>
        <v>0</v>
      </c>
      <c r="BG172" s="5">
        <f ca="1">IF(OR(BG$4&lt;$Q172,BG$4&gt;$Q172+IF($S172="",1000,$S172)-1),0,IF(MOD(BG$4-$Q172,IF($R172="",1000,$R172))=0,$O172,0))*IF($Y172&gt;0,(1+INDEX(Escalation!$B$3:$B$18,$Y172,0))^(BG$4-SSSModel!$C$5),1)*IF($X172=0,1,OFFSET(Profiles!$K$2,$X172,MAX(Profiles!$C$2,BG$4-$Q172)))*IF($AA172=1,(1+SSSModel!#REF!),1)</f>
        <v>0</v>
      </c>
      <c r="BH172" s="5">
        <f ca="1">IF(OR(BH$4&lt;$Q172,BH$4&gt;$Q172+IF($S172="",1000,$S172)-1),0,IF(MOD(BH$4-$Q172,IF($R172="",1000,$R172))=0,$O172,0))*IF($Y172&gt;0,(1+INDEX(Escalation!$B$3:$B$18,$Y172,0))^(BH$4-SSSModel!$C$5),1)*IF($X172=0,1,OFFSET(Profiles!$K$2,$X172,MAX(Profiles!$C$2,BH$4-$Q172)))*IF($AA172=1,(1+SSSModel!#REF!),1)</f>
        <v>0</v>
      </c>
      <c r="BI172" s="5">
        <f ca="1">IF(OR(BI$4&lt;$Q172,BI$4&gt;$Q172+IF($S172="",1000,$S172)-1),0,IF(MOD(BI$4-$Q172,IF($R172="",1000,$R172))=0,$O172,0))*IF($Y172&gt;0,(1+INDEX(Escalation!$B$3:$B$18,$Y172,0))^(BI$4-SSSModel!$C$5),1)*IF($X172=0,1,OFFSET(Profiles!$K$2,$X172,MAX(Profiles!$C$2,BI$4-$Q172)))*IF($AA172=1,(1+SSSModel!#REF!),1)</f>
        <v>0</v>
      </c>
      <c r="BJ172" s="5">
        <f ca="1">IF(OR(BJ$4&lt;$Q172,BJ$4&gt;$Q172+IF($S172="",1000,$S172)-1),0,IF(MOD(BJ$4-$Q172,IF($R172="",1000,$R172))=0,$O172,0))*IF($Y172&gt;0,(1+INDEX(Escalation!$B$3:$B$18,$Y172,0))^(BJ$4-SSSModel!$C$5),1)*IF($X172=0,1,OFFSET(Profiles!$K$2,$X172,MAX(Profiles!$C$2,BJ$4-$Q172)))*IF($AA172=1,(1+SSSModel!#REF!),1)</f>
        <v>0</v>
      </c>
      <c r="BK172" s="5">
        <f ca="1">IF(OR(BK$4&lt;$Q172,BK$4&gt;$Q172+IF($S172="",1000,$S172)-1),0,IF(MOD(BK$4-$Q172,IF($R172="",1000,$R172))=0,$O172,0))*IF($Y172&gt;0,(1+INDEX(Escalation!$B$3:$B$18,$Y172,0))^(BK$4-SSSModel!$C$5),1)*IF($X172=0,1,OFFSET(Profiles!$K$2,$X172,MAX(Profiles!$C$2,BK$4-$Q172)))*IF($AA172=1,(1+SSSModel!#REF!),1)</f>
        <v>0</v>
      </c>
      <c r="BL172" s="5">
        <f ca="1">IF(OR(BL$4&lt;$Q172,BL$4&gt;$Q172+IF($S172="",1000,$S172)-1),0,IF(MOD(BL$4-$Q172,IF($R172="",1000,$R172))=0,$O172,0))*IF($Y172&gt;0,(1+INDEX(Escalation!$B$3:$B$18,$Y172,0))^(BL$4-SSSModel!$C$5),1)*IF($X172=0,1,OFFSET(Profiles!$K$2,$X172,MAX(Profiles!$C$2,BL$4-$Q172)))*IF($AA172=1,(1+SSSModel!#REF!),1)</f>
        <v>0</v>
      </c>
      <c r="BM172" s="5">
        <f ca="1">IF(OR(BM$4&lt;$Q172,BM$4&gt;$Q172+IF($S172="",1000,$S172)-1),0,IF(MOD(BM$4-$Q172,IF($R172="",1000,$R172))=0,$O172,0))*IF($Y172&gt;0,(1+INDEX(Escalation!$B$3:$B$18,$Y172,0))^(BM$4-SSSModel!$C$5),1)*IF($X172=0,1,OFFSET(Profiles!$K$2,$X172,MAX(Profiles!$C$2,BM$4-$Q172)))*IF($AA172=1,(1+SSSModel!#REF!),1)</f>
        <v>0</v>
      </c>
      <c r="BN172" s="5">
        <f ca="1">IF(OR(BN$4&lt;$Q172,BN$4&gt;$Q172+IF($S172="",1000,$S172)-1),0,IF(MOD(BN$4-$Q172,IF($R172="",1000,$R172))=0,$O172,0))*IF($Y172&gt;0,(1+INDEX(Escalation!$B$3:$B$18,$Y172,0))^(BN$4-SSSModel!$C$5),1)*IF($X172=0,1,OFFSET(Profiles!$K$2,$X172,MAX(Profiles!$C$2,BN$4-$Q172)))*IF($AA172=1,(1+SSSModel!#REF!),1)</f>
        <v>0</v>
      </c>
      <c r="BO172" s="5">
        <f ca="1">IF(OR(BO$4&lt;$Q172,BO$4&gt;$Q172+IF($S172="",1000,$S172)-1),0,IF(MOD(BO$4-$Q172,IF($R172="",1000,$R172))=0,$O172,0))*IF($Y172&gt;0,(1+INDEX(Escalation!$B$3:$B$18,$Y172,0))^(BO$4-SSSModel!$C$5),1)*IF($X172=0,1,OFFSET(Profiles!$K$2,$X172,MAX(Profiles!$C$2,BO$4-$Q172)))*IF($AA172=1,(1+SSSModel!#REF!),1)</f>
        <v>0</v>
      </c>
      <c r="BP172" s="5">
        <f ca="1">IF(OR(BP$4&lt;$Q172,BP$4&gt;$Q172+IF($S172="",1000,$S172)-1),0,IF(MOD(BP$4-$Q172,IF($R172="",1000,$R172))=0,$O172,0))*IF($Y172&gt;0,(1+INDEX(Escalation!$B$3:$B$18,$Y172,0))^(BP$4-SSSModel!$C$5),1)*IF($X172=0,1,OFFSET(Profiles!$K$2,$X172,MAX(Profiles!$C$2,BP$4-$Q172)))*IF($AA172=1,(1+SSSModel!#REF!),1)</f>
        <v>0</v>
      </c>
      <c r="BQ172" s="5">
        <f ca="1">IF(OR(BQ$4&lt;$Q172,BQ$4&gt;$Q172+IF($S172="",1000,$S172)-1),0,IF(MOD(BQ$4-$Q172,IF($R172="",1000,$R172))=0,$O172,0))*IF($Y172&gt;0,(1+INDEX(Escalation!$B$3:$B$18,$Y172,0))^(BQ$4-SSSModel!$C$5),1)*IF($X172=0,1,OFFSET(Profiles!$K$2,$X172,MAX(Profiles!$C$2,BQ$4-$Q172)))*IF($AA172=1,(1+SSSModel!#REF!),1)</f>
        <v>0</v>
      </c>
      <c r="BR172" s="5">
        <f ca="1">IF(OR(BR$4&lt;$Q172,BR$4&gt;$Q172+IF($S172="",1000,$S172)-1),0,IF(MOD(BR$4-$Q172,IF($R172="",1000,$R172))=0,$O172,0))*IF($Y172&gt;0,(1+INDEX(Escalation!$B$3:$B$18,$Y172,0))^(BR$4-SSSModel!$C$5),1)*IF($X172=0,1,OFFSET(Profiles!$K$2,$X172,MAX(Profiles!$C$2,BR$4-$Q172)))*IF($AA172=1,(1+SSSModel!#REF!),1)</f>
        <v>0</v>
      </c>
      <c r="BS172" s="5">
        <f ca="1">IF(OR(BS$4&lt;$Q172,BS$4&gt;$Q172+IF($S172="",1000,$S172)-1),0,IF(MOD(BS$4-$Q172,IF($R172="",1000,$R172))=0,$O172,0))*IF($Y172&gt;0,(1+INDEX(Escalation!$B$3:$B$18,$Y172,0))^(BS$4-SSSModel!$C$5),1)*IF($X172=0,1,OFFSET(Profiles!$K$2,$X172,MAX(Profiles!$C$2,BS$4-$Q172)))*IF($AA172=1,(1+SSSModel!#REF!),1)</f>
        <v>0</v>
      </c>
      <c r="BT172" s="5">
        <f ca="1">IF(OR(BT$4&lt;$Q172,BT$4&gt;$Q172+IF($S172="",1000,$S172)-1),0,IF(MOD(BT$4-$Q172,IF($R172="",1000,$R172))=0,$O172,0))*IF($Y172&gt;0,(1+INDEX(Escalation!$B$3:$B$18,$Y172,0))^(BT$4-SSSModel!$C$5),1)*IF($X172=0,1,OFFSET(Profiles!$K$2,$X172,MAX(Profiles!$C$2,BT$4-$Q172)))*IF($AA172=1,(1+SSSModel!#REF!),1)</f>
        <v>0</v>
      </c>
      <c r="BU172" s="5">
        <f ca="1">IF(OR(BU$4&lt;$Q172,BU$4&gt;$Q172+IF($S172="",1000,$S172)-1),0,IF(MOD(BU$4-$Q172,IF($R172="",1000,$R172))=0,$O172,0))*IF($Y172&gt;0,(1+INDEX(Escalation!$B$3:$B$18,$Y172,0))^(BU$4-SSSModel!$C$5),1)*IF($X172=0,1,OFFSET(Profiles!$K$2,$X172,MAX(Profiles!$C$2,BU$4-$Q172)))*IF($AA172=1,(1+SSSModel!#REF!),1)</f>
        <v>0</v>
      </c>
      <c r="BV172" s="5">
        <f ca="1">IF(OR(BV$4&lt;$Q172,BV$4&gt;$Q172+IF($S172="",1000,$S172)-1),0,IF(MOD(BV$4-$Q172,IF($R172="",1000,$R172))=0,$O172,0))*IF($Y172&gt;0,(1+INDEX(Escalation!$B$3:$B$18,$Y172,0))^(BV$4-SSSModel!$C$5),1)*IF($X172=0,1,OFFSET(Profiles!$K$2,$X172,MAX(Profiles!$C$2,BV$4-$Q172)))*IF($AA172=1,(1+SSSModel!#REF!),1)</f>
        <v>0</v>
      </c>
      <c r="BW172" s="5">
        <f ca="1">IF(OR(BW$4&lt;$Q172,BW$4&gt;$Q172+IF($S172="",1000,$S172)-1),0,IF(MOD(BW$4-$Q172,IF($R172="",1000,$R172))=0,$O172,0))*IF($Y172&gt;0,(1+INDEX(Escalation!$B$3:$B$18,$Y172,0))^(BW$4-SSSModel!$C$5),1)*IF($X172=0,1,OFFSET(Profiles!$K$2,$X172,MAX(Profiles!$C$2,BW$4-$Q172)))*IF($AA172=1,(1+SSSModel!#REF!),1)</f>
        <v>0</v>
      </c>
      <c r="BX172" s="5">
        <f ca="1">IF(OR(BX$4&lt;$Q172,BX$4&gt;$Q172+IF($S172="",1000,$S172)-1),0,IF(MOD(BX$4-$Q172,IF($R172="",1000,$R172))=0,$O172,0))*IF($Y172&gt;0,(1+INDEX(Escalation!$B$3:$B$18,$Y172,0))^(BX$4-SSSModel!$C$5),1)*IF($X172=0,1,OFFSET(Profiles!$K$2,$X172,MAX(Profiles!$C$2,BX$4-$Q172)))*IF($AA172=1,(1+SSSModel!#REF!),1)</f>
        <v>0</v>
      </c>
      <c r="BY172" s="5">
        <f ca="1">IF(OR(BY$4&lt;$Q172,BY$4&gt;$Q172+IF($S172="",1000,$S172)-1),0,IF(MOD(BY$4-$Q172,IF($R172="",1000,$R172))=0,$O172,0))*IF($Y172&gt;0,(1+INDEX(Escalation!$B$3:$B$18,$Y172,0))^(BY$4-SSSModel!$C$5),1)*IF($X172=0,1,OFFSET(Profiles!$K$2,$X172,MAX(Profiles!$C$2,BY$4-$Q172)))*IF($AA172=1,(1+SSSModel!#REF!),1)</f>
        <v>0</v>
      </c>
      <c r="BZ172" s="5">
        <f ca="1">IF(OR(BZ$4&lt;$Q172,BZ$4&gt;$Q172+IF($S172="",1000,$S172)-1),0,IF(MOD(BZ$4-$Q172,IF($R172="",1000,$R172))=0,$O172,0))*IF($Y172&gt;0,(1+INDEX(Escalation!$B$3:$B$18,$Y172,0))^(BZ$4-SSSModel!$C$5),1)*IF($X172=0,1,OFFSET(Profiles!$K$2,$X172,MAX(Profiles!$C$2,BZ$4-$Q172)))*IF($AA172=1,(1+SSSModel!#REF!),1)</f>
        <v>0</v>
      </c>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c r="CY172" s="93"/>
      <c r="CZ172" s="93"/>
      <c r="DA172" s="93"/>
      <c r="DB172" s="93"/>
      <c r="DC172" s="93"/>
      <c r="DD172" s="93"/>
      <c r="DE172" s="93"/>
      <c r="DF172" s="93"/>
      <c r="DG172" s="93"/>
      <c r="DH172" s="93"/>
      <c r="DI172" s="93"/>
      <c r="DJ172" s="93"/>
      <c r="DK172" s="93"/>
      <c r="DL172" s="93"/>
      <c r="DM172" s="93"/>
      <c r="DN172" s="93"/>
      <c r="DO172" s="93"/>
      <c r="DP172" s="93"/>
      <c r="DQ172" s="93"/>
      <c r="DR172" s="93"/>
      <c r="DS172" s="93"/>
      <c r="DT172" s="93"/>
      <c r="DU172" s="93"/>
      <c r="DV172" s="93"/>
      <c r="DW172" s="93"/>
      <c r="DX172" s="93"/>
      <c r="DY172" s="94"/>
      <c r="DZ172" s="95"/>
      <c r="EA172" s="96"/>
      <c r="EB172" s="97"/>
      <c r="EC172" s="97"/>
      <c r="ED172" s="90"/>
      <c r="EE172" s="90"/>
    </row>
    <row r="173" spans="3:135" x14ac:dyDescent="0.35">
      <c r="C173" s="18"/>
      <c r="D173" s="18">
        <f t="shared" si="26"/>
        <v>3</v>
      </c>
      <c r="E173" s="18">
        <f t="shared" ca="1" si="26"/>
        <v>0</v>
      </c>
      <c r="G173" s="25"/>
      <c r="H173" s="25" t="str">
        <f ca="1">IF($E173=0,"",OFFSET(Resources!C$26,$E173,0))</f>
        <v/>
      </c>
      <c r="I173" s="25" t="str">
        <f ca="1">IF($E173=0,"",OFFSET(Resources!$E$26,$E173,0))</f>
        <v/>
      </c>
      <c r="J173" s="16">
        <v>1</v>
      </c>
      <c r="K173" s="16" t="s">
        <v>150</v>
      </c>
      <c r="L173" s="16" t="s">
        <v>54</v>
      </c>
      <c r="M173" s="25"/>
      <c r="N173" s="1">
        <v>1</v>
      </c>
      <c r="O173" s="68">
        <f ca="1">IF($E173=0,0,OFFSET(Resources!$U$26,$E173,0))</f>
        <v>0</v>
      </c>
      <c r="P173" s="16" t="s">
        <v>95</v>
      </c>
      <c r="Q173" s="18">
        <f ca="1">IF($E173=0,0,OFFSET(GenAlts!$W$4,$E173,$D173-1))</f>
        <v>0</v>
      </c>
      <c r="R173" s="1">
        <v>1</v>
      </c>
      <c r="S173" t="str">
        <f ca="1">IF($E173=0,"",OFFSET(Resources!$R$26,$E173,0))</f>
        <v/>
      </c>
      <c r="T173" s="1"/>
      <c r="U173" s="25"/>
      <c r="V173" s="1"/>
      <c r="W173">
        <f t="shared" ca="1" si="25"/>
        <v>0</v>
      </c>
      <c r="X173">
        <f>IF(T173="",0,MATCH(T173,Profiles!$A$3:$A$22,0))</f>
        <v>0</v>
      </c>
      <c r="Y173">
        <f>IF(U173=0,0,MATCH(U173,Escalation!$A$3:$A$17,0))</f>
        <v>0</v>
      </c>
      <c r="Z173">
        <f>IF(V173="",0,MATCH(V173,Profiles!$A$3:$A$22,0))</f>
        <v>0</v>
      </c>
      <c r="AA173" s="8"/>
      <c r="AB173" s="8">
        <v>0</v>
      </c>
      <c r="AC173" s="5">
        <f ca="1">IF(OR(AC$4&lt;$Q173,AC$4&gt;$Q173+IF($S173="",1000,$S173)-1),0,IF(MOD(AC$4-$Q173,IF($R173="",1000,$R173))=0,$O173,0))*IF($Y173&gt;0,(1+INDEX(Escalation!$B$3:$B$18,$Y173,0))^(AC$4-SSSModel!$C$5),1)*IF($X173=0,1,OFFSET(Profiles!$K$2,$X173,MAX(Profiles!$C$2,AC$4-$Q173)))*IF($AA173=1,(1+SSSModel!#REF!),1)</f>
        <v>0</v>
      </c>
      <c r="AD173" s="5">
        <f ca="1">IF(OR(AD$4&lt;$Q173,AD$4&gt;$Q173+IF($S173="",1000,$S173)-1),0,IF(MOD(AD$4-$Q173,IF($R173="",1000,$R173))=0,$O173,0))*IF($Y173&gt;0,(1+INDEX(Escalation!$B$3:$B$18,$Y173,0))^(AD$4-SSSModel!$C$5),1)*IF($X173=0,1,OFFSET(Profiles!$K$2,$X173,MAX(Profiles!$C$2,AD$4-$Q173)))*IF($AA173=1,(1+SSSModel!#REF!),1)</f>
        <v>0</v>
      </c>
      <c r="AE173" s="5">
        <f ca="1">IF(OR(AE$4&lt;$Q173,AE$4&gt;$Q173+IF($S173="",1000,$S173)-1),0,IF(MOD(AE$4-$Q173,IF($R173="",1000,$R173))=0,$O173,0))*IF($Y173&gt;0,(1+INDEX(Escalation!$B$3:$B$18,$Y173,0))^(AE$4-SSSModel!$C$5),1)*IF($X173=0,1,OFFSET(Profiles!$K$2,$X173,MAX(Profiles!$C$2,AE$4-$Q173)))*IF($AA173=1,(1+SSSModel!#REF!),1)</f>
        <v>0</v>
      </c>
      <c r="AF173" s="5">
        <f ca="1">IF(OR(AF$4&lt;$Q173,AF$4&gt;$Q173+IF($S173="",1000,$S173)-1),0,IF(MOD(AF$4-$Q173,IF($R173="",1000,$R173))=0,$O173,0))*IF($Y173&gt;0,(1+INDEX(Escalation!$B$3:$B$18,$Y173,0))^(AF$4-SSSModel!$C$5),1)*IF($X173=0,1,OFFSET(Profiles!$K$2,$X173,MAX(Profiles!$C$2,AF$4-$Q173)))*IF($AA173=1,(1+SSSModel!#REF!),1)</f>
        <v>0</v>
      </c>
      <c r="AG173" s="5">
        <f ca="1">IF(OR(AG$4&lt;$Q173,AG$4&gt;$Q173+IF($S173="",1000,$S173)-1),0,IF(MOD(AG$4-$Q173,IF($R173="",1000,$R173))=0,$O173,0))*IF($Y173&gt;0,(1+INDEX(Escalation!$B$3:$B$18,$Y173,0))^(AG$4-SSSModel!$C$5),1)*IF($X173=0,1,OFFSET(Profiles!$K$2,$X173,MAX(Profiles!$C$2,AG$4-$Q173)))*IF($AA173=1,(1+SSSModel!#REF!),1)</f>
        <v>0</v>
      </c>
      <c r="AH173" s="5">
        <f ca="1">IF(OR(AH$4&lt;$Q173,AH$4&gt;$Q173+IF($S173="",1000,$S173)-1),0,IF(MOD(AH$4-$Q173,IF($R173="",1000,$R173))=0,$O173,0))*IF($Y173&gt;0,(1+INDEX(Escalation!$B$3:$B$18,$Y173,0))^(AH$4-SSSModel!$C$5),1)*IF($X173=0,1,OFFSET(Profiles!$K$2,$X173,MAX(Profiles!$C$2,AH$4-$Q173)))*IF($AA173=1,(1+SSSModel!#REF!),1)</f>
        <v>0</v>
      </c>
      <c r="AI173" s="5">
        <f ca="1">IF(OR(AI$4&lt;$Q173,AI$4&gt;$Q173+IF($S173="",1000,$S173)-1),0,IF(MOD(AI$4-$Q173,IF($R173="",1000,$R173))=0,$O173,0))*IF($Y173&gt;0,(1+INDEX(Escalation!$B$3:$B$18,$Y173,0))^(AI$4-SSSModel!$C$5),1)*IF($X173=0,1,OFFSET(Profiles!$K$2,$X173,MAX(Profiles!$C$2,AI$4-$Q173)))*IF($AA173=1,(1+SSSModel!#REF!),1)</f>
        <v>0</v>
      </c>
      <c r="AJ173" s="5">
        <f ca="1">IF(OR(AJ$4&lt;$Q173,AJ$4&gt;$Q173+IF($S173="",1000,$S173)-1),0,IF(MOD(AJ$4-$Q173,IF($R173="",1000,$R173))=0,$O173,0))*IF($Y173&gt;0,(1+INDEX(Escalation!$B$3:$B$18,$Y173,0))^(AJ$4-SSSModel!$C$5),1)*IF($X173=0,1,OFFSET(Profiles!$K$2,$X173,MAX(Profiles!$C$2,AJ$4-$Q173)))*IF($AA173=1,(1+SSSModel!#REF!),1)</f>
        <v>0</v>
      </c>
      <c r="AK173" s="5">
        <f ca="1">IF(OR(AK$4&lt;$Q173,AK$4&gt;$Q173+IF($S173="",1000,$S173)-1),0,IF(MOD(AK$4-$Q173,IF($R173="",1000,$R173))=0,$O173,0))*IF($Y173&gt;0,(1+INDEX(Escalation!$B$3:$B$18,$Y173,0))^(AK$4-SSSModel!$C$5),1)*IF($X173=0,1,OFFSET(Profiles!$K$2,$X173,MAX(Profiles!$C$2,AK$4-$Q173)))*IF($AA173=1,(1+SSSModel!#REF!),1)</f>
        <v>0</v>
      </c>
      <c r="AL173" s="5">
        <f ca="1">IF(OR(AL$4&lt;$Q173,AL$4&gt;$Q173+IF($S173="",1000,$S173)-1),0,IF(MOD(AL$4-$Q173,IF($R173="",1000,$R173))=0,$O173,0))*IF($Y173&gt;0,(1+INDEX(Escalation!$B$3:$B$18,$Y173,0))^(AL$4-SSSModel!$C$5),1)*IF($X173=0,1,OFFSET(Profiles!$K$2,$X173,MAX(Profiles!$C$2,AL$4-$Q173)))*IF($AA173=1,(1+SSSModel!#REF!),1)</f>
        <v>0</v>
      </c>
      <c r="AM173" s="5">
        <f ca="1">IF(OR(AM$4&lt;$Q173,AM$4&gt;$Q173+IF($S173="",1000,$S173)-1),0,IF(MOD(AM$4-$Q173,IF($R173="",1000,$R173))=0,$O173,0))*IF($Y173&gt;0,(1+INDEX(Escalation!$B$3:$B$18,$Y173,0))^(AM$4-SSSModel!$C$5),1)*IF($X173=0,1,OFFSET(Profiles!$K$2,$X173,MAX(Profiles!$C$2,AM$4-$Q173)))*IF($AA173=1,(1+SSSModel!#REF!),1)</f>
        <v>0</v>
      </c>
      <c r="AN173" s="5">
        <f ca="1">IF(OR(AN$4&lt;$Q173,AN$4&gt;$Q173+IF($S173="",1000,$S173)-1),0,IF(MOD(AN$4-$Q173,IF($R173="",1000,$R173))=0,$O173,0))*IF($Y173&gt;0,(1+INDEX(Escalation!$B$3:$B$18,$Y173,0))^(AN$4-SSSModel!$C$5),1)*IF($X173=0,1,OFFSET(Profiles!$K$2,$X173,MAX(Profiles!$C$2,AN$4-$Q173)))*IF($AA173=1,(1+SSSModel!#REF!),1)</f>
        <v>0</v>
      </c>
      <c r="AO173" s="5">
        <f ca="1">IF(OR(AO$4&lt;$Q173,AO$4&gt;$Q173+IF($S173="",1000,$S173)-1),0,IF(MOD(AO$4-$Q173,IF($R173="",1000,$R173))=0,$O173,0))*IF($Y173&gt;0,(1+INDEX(Escalation!$B$3:$B$18,$Y173,0))^(AO$4-SSSModel!$C$5),1)*IF($X173=0,1,OFFSET(Profiles!$K$2,$X173,MAX(Profiles!$C$2,AO$4-$Q173)))*IF($AA173=1,(1+SSSModel!#REF!),1)</f>
        <v>0</v>
      </c>
      <c r="AP173" s="5">
        <f ca="1">IF(OR(AP$4&lt;$Q173,AP$4&gt;$Q173+IF($S173="",1000,$S173)-1),0,IF(MOD(AP$4-$Q173,IF($R173="",1000,$R173))=0,$O173,0))*IF($Y173&gt;0,(1+INDEX(Escalation!$B$3:$B$18,$Y173,0))^(AP$4-SSSModel!$C$5),1)*IF($X173=0,1,OFFSET(Profiles!$K$2,$X173,MAX(Profiles!$C$2,AP$4-$Q173)))*IF($AA173=1,(1+SSSModel!#REF!),1)</f>
        <v>0</v>
      </c>
      <c r="AQ173" s="5">
        <f ca="1">IF(OR(AQ$4&lt;$Q173,AQ$4&gt;$Q173+IF($S173="",1000,$S173)-1),0,IF(MOD(AQ$4-$Q173,IF($R173="",1000,$R173))=0,$O173,0))*IF($Y173&gt;0,(1+INDEX(Escalation!$B$3:$B$18,$Y173,0))^(AQ$4-SSSModel!$C$5),1)*IF($X173=0,1,OFFSET(Profiles!$K$2,$X173,MAX(Profiles!$C$2,AQ$4-$Q173)))*IF($AA173=1,(1+SSSModel!#REF!),1)</f>
        <v>0</v>
      </c>
      <c r="AR173" s="5">
        <f ca="1">IF(OR(AR$4&lt;$Q173,AR$4&gt;$Q173+IF($S173="",1000,$S173)-1),0,IF(MOD(AR$4-$Q173,IF($R173="",1000,$R173))=0,$O173,0))*IF($Y173&gt;0,(1+INDEX(Escalation!$B$3:$B$18,$Y173,0))^(AR$4-SSSModel!$C$5),1)*IF($X173=0,1,OFFSET(Profiles!$K$2,$X173,MAX(Profiles!$C$2,AR$4-$Q173)))*IF($AA173=1,(1+SSSModel!#REF!),1)</f>
        <v>0</v>
      </c>
      <c r="AS173" s="5">
        <f ca="1">IF(OR(AS$4&lt;$Q173,AS$4&gt;$Q173+IF($S173="",1000,$S173)-1),0,IF(MOD(AS$4-$Q173,IF($R173="",1000,$R173))=0,$O173,0))*IF($Y173&gt;0,(1+INDEX(Escalation!$B$3:$B$18,$Y173,0))^(AS$4-SSSModel!$C$5),1)*IF($X173=0,1,OFFSET(Profiles!$K$2,$X173,MAX(Profiles!$C$2,AS$4-$Q173)))*IF($AA173=1,(1+SSSModel!#REF!),1)</f>
        <v>0</v>
      </c>
      <c r="AT173" s="5">
        <f ca="1">IF(OR(AT$4&lt;$Q173,AT$4&gt;$Q173+IF($S173="",1000,$S173)-1),0,IF(MOD(AT$4-$Q173,IF($R173="",1000,$R173))=0,$O173,0))*IF($Y173&gt;0,(1+INDEX(Escalation!$B$3:$B$18,$Y173,0))^(AT$4-SSSModel!$C$5),1)*IF($X173=0,1,OFFSET(Profiles!$K$2,$X173,MAX(Profiles!$C$2,AT$4-$Q173)))*IF($AA173=1,(1+SSSModel!#REF!),1)</f>
        <v>0</v>
      </c>
      <c r="AU173" s="5">
        <f ca="1">IF(OR(AU$4&lt;$Q173,AU$4&gt;$Q173+IF($S173="",1000,$S173)-1),0,IF(MOD(AU$4-$Q173,IF($R173="",1000,$R173))=0,$O173,0))*IF($Y173&gt;0,(1+INDEX(Escalation!$B$3:$B$18,$Y173,0))^(AU$4-SSSModel!$C$5),1)*IF($X173=0,1,OFFSET(Profiles!$K$2,$X173,MAX(Profiles!$C$2,AU$4-$Q173)))*IF($AA173=1,(1+SSSModel!#REF!),1)</f>
        <v>0</v>
      </c>
      <c r="AV173" s="5">
        <f ca="1">IF(OR(AV$4&lt;$Q173,AV$4&gt;$Q173+IF($S173="",1000,$S173)-1),0,IF(MOD(AV$4-$Q173,IF($R173="",1000,$R173))=0,$O173,0))*IF($Y173&gt;0,(1+INDEX(Escalation!$B$3:$B$18,$Y173,0))^(AV$4-SSSModel!$C$5),1)*IF($X173=0,1,OFFSET(Profiles!$K$2,$X173,MAX(Profiles!$C$2,AV$4-$Q173)))*IF($AA173=1,(1+SSSModel!#REF!),1)</f>
        <v>0</v>
      </c>
      <c r="AW173" s="5">
        <f ca="1">IF(OR(AW$4&lt;$Q173,AW$4&gt;$Q173+IF($S173="",1000,$S173)-1),0,IF(MOD(AW$4-$Q173,IF($R173="",1000,$R173))=0,$O173,0))*IF($Y173&gt;0,(1+INDEX(Escalation!$B$3:$B$18,$Y173,0))^(AW$4-SSSModel!$C$5),1)*IF($X173=0,1,OFFSET(Profiles!$K$2,$X173,MAX(Profiles!$C$2,AW$4-$Q173)))*IF($AA173=1,(1+SSSModel!#REF!),1)</f>
        <v>0</v>
      </c>
      <c r="AX173" s="5">
        <f ca="1">IF(OR(AX$4&lt;$Q173,AX$4&gt;$Q173+IF($S173="",1000,$S173)-1),0,IF(MOD(AX$4-$Q173,IF($R173="",1000,$R173))=0,$O173,0))*IF($Y173&gt;0,(1+INDEX(Escalation!$B$3:$B$18,$Y173,0))^(AX$4-SSSModel!$C$5),1)*IF($X173=0,1,OFFSET(Profiles!$K$2,$X173,MAX(Profiles!$C$2,AX$4-$Q173)))*IF($AA173=1,(1+SSSModel!#REF!),1)</f>
        <v>0</v>
      </c>
      <c r="AY173" s="5">
        <f ca="1">IF(OR(AY$4&lt;$Q173,AY$4&gt;$Q173+IF($S173="",1000,$S173)-1),0,IF(MOD(AY$4-$Q173,IF($R173="",1000,$R173))=0,$O173,0))*IF($Y173&gt;0,(1+INDEX(Escalation!$B$3:$B$18,$Y173,0))^(AY$4-SSSModel!$C$5),1)*IF($X173=0,1,OFFSET(Profiles!$K$2,$X173,MAX(Profiles!$C$2,AY$4-$Q173)))*IF($AA173=1,(1+SSSModel!#REF!),1)</f>
        <v>0</v>
      </c>
      <c r="AZ173" s="5">
        <f ca="1">IF(OR(AZ$4&lt;$Q173,AZ$4&gt;$Q173+IF($S173="",1000,$S173)-1),0,IF(MOD(AZ$4-$Q173,IF($R173="",1000,$R173))=0,$O173,0))*IF($Y173&gt;0,(1+INDEX(Escalation!$B$3:$B$18,$Y173,0))^(AZ$4-SSSModel!$C$5),1)*IF($X173=0,1,OFFSET(Profiles!$K$2,$X173,MAX(Profiles!$C$2,AZ$4-$Q173)))*IF($AA173=1,(1+SSSModel!#REF!),1)</f>
        <v>0</v>
      </c>
      <c r="BA173" s="5">
        <f ca="1">IF(OR(BA$4&lt;$Q173,BA$4&gt;$Q173+IF($S173="",1000,$S173)-1),0,IF(MOD(BA$4-$Q173,IF($R173="",1000,$R173))=0,$O173,0))*IF($Y173&gt;0,(1+INDEX(Escalation!$B$3:$B$18,$Y173,0))^(BA$4-SSSModel!$C$5),1)*IF($X173=0,1,OFFSET(Profiles!$K$2,$X173,MAX(Profiles!$C$2,BA$4-$Q173)))*IF($AA173=1,(1+SSSModel!#REF!),1)</f>
        <v>0</v>
      </c>
      <c r="BB173" s="5">
        <f ca="1">IF(OR(BB$4&lt;$Q173,BB$4&gt;$Q173+IF($S173="",1000,$S173)-1),0,IF(MOD(BB$4-$Q173,IF($R173="",1000,$R173))=0,$O173,0))*IF($Y173&gt;0,(1+INDEX(Escalation!$B$3:$B$18,$Y173,0))^(BB$4-SSSModel!$C$5),1)*IF($X173=0,1,OFFSET(Profiles!$K$2,$X173,MAX(Profiles!$C$2,BB$4-$Q173)))*IF($AA173=1,(1+SSSModel!#REF!),1)</f>
        <v>0</v>
      </c>
      <c r="BC173" s="5">
        <f ca="1">IF(OR(BC$4&lt;$Q173,BC$4&gt;$Q173+IF($S173="",1000,$S173)-1),0,IF(MOD(BC$4-$Q173,IF($R173="",1000,$R173))=0,$O173,0))*IF($Y173&gt;0,(1+INDEX(Escalation!$B$3:$B$18,$Y173,0))^(BC$4-SSSModel!$C$5),1)*IF($X173=0,1,OFFSET(Profiles!$K$2,$X173,MAX(Profiles!$C$2,BC$4-$Q173)))*IF($AA173=1,(1+SSSModel!#REF!),1)</f>
        <v>0</v>
      </c>
      <c r="BD173" s="5">
        <f ca="1">IF(OR(BD$4&lt;$Q173,BD$4&gt;$Q173+IF($S173="",1000,$S173)-1),0,IF(MOD(BD$4-$Q173,IF($R173="",1000,$R173))=0,$O173,0))*IF($Y173&gt;0,(1+INDEX(Escalation!$B$3:$B$18,$Y173,0))^(BD$4-SSSModel!$C$5),1)*IF($X173=0,1,OFFSET(Profiles!$K$2,$X173,MAX(Profiles!$C$2,BD$4-$Q173)))*IF($AA173=1,(1+SSSModel!#REF!),1)</f>
        <v>0</v>
      </c>
      <c r="BE173" s="5">
        <f ca="1">IF(OR(BE$4&lt;$Q173,BE$4&gt;$Q173+IF($S173="",1000,$S173)-1),0,IF(MOD(BE$4-$Q173,IF($R173="",1000,$R173))=0,$O173,0))*IF($Y173&gt;0,(1+INDEX(Escalation!$B$3:$B$18,$Y173,0))^(BE$4-SSSModel!$C$5),1)*IF($X173=0,1,OFFSET(Profiles!$K$2,$X173,MAX(Profiles!$C$2,BE$4-$Q173)))*IF($AA173=1,(1+SSSModel!#REF!),1)</f>
        <v>0</v>
      </c>
      <c r="BF173" s="5">
        <f ca="1">IF(OR(BF$4&lt;$Q173,BF$4&gt;$Q173+IF($S173="",1000,$S173)-1),0,IF(MOD(BF$4-$Q173,IF($R173="",1000,$R173))=0,$O173,0))*IF($Y173&gt;0,(1+INDEX(Escalation!$B$3:$B$18,$Y173,0))^(BF$4-SSSModel!$C$5),1)*IF($X173=0,1,OFFSET(Profiles!$K$2,$X173,MAX(Profiles!$C$2,BF$4-$Q173)))*IF($AA173=1,(1+SSSModel!#REF!),1)</f>
        <v>0</v>
      </c>
      <c r="BG173" s="5">
        <f ca="1">IF(OR(BG$4&lt;$Q173,BG$4&gt;$Q173+IF($S173="",1000,$S173)-1),0,IF(MOD(BG$4-$Q173,IF($R173="",1000,$R173))=0,$O173,0))*IF($Y173&gt;0,(1+INDEX(Escalation!$B$3:$B$18,$Y173,0))^(BG$4-SSSModel!$C$5),1)*IF($X173=0,1,OFFSET(Profiles!$K$2,$X173,MAX(Profiles!$C$2,BG$4-$Q173)))*IF($AA173=1,(1+SSSModel!#REF!),1)</f>
        <v>0</v>
      </c>
      <c r="BH173" s="5">
        <f ca="1">IF(OR(BH$4&lt;$Q173,BH$4&gt;$Q173+IF($S173="",1000,$S173)-1),0,IF(MOD(BH$4-$Q173,IF($R173="",1000,$R173))=0,$O173,0))*IF($Y173&gt;0,(1+INDEX(Escalation!$B$3:$B$18,$Y173,0))^(BH$4-SSSModel!$C$5),1)*IF($X173=0,1,OFFSET(Profiles!$K$2,$X173,MAX(Profiles!$C$2,BH$4-$Q173)))*IF($AA173=1,(1+SSSModel!#REF!),1)</f>
        <v>0</v>
      </c>
      <c r="BI173" s="5">
        <f ca="1">IF(OR(BI$4&lt;$Q173,BI$4&gt;$Q173+IF($S173="",1000,$S173)-1),0,IF(MOD(BI$4-$Q173,IF($R173="",1000,$R173))=0,$O173,0))*IF($Y173&gt;0,(1+INDEX(Escalation!$B$3:$B$18,$Y173,0))^(BI$4-SSSModel!$C$5),1)*IF($X173=0,1,OFFSET(Profiles!$K$2,$X173,MAX(Profiles!$C$2,BI$4-$Q173)))*IF($AA173=1,(1+SSSModel!#REF!),1)</f>
        <v>0</v>
      </c>
      <c r="BJ173" s="5">
        <f ca="1">IF(OR(BJ$4&lt;$Q173,BJ$4&gt;$Q173+IF($S173="",1000,$S173)-1),0,IF(MOD(BJ$4-$Q173,IF($R173="",1000,$R173))=0,$O173,0))*IF($Y173&gt;0,(1+INDEX(Escalation!$B$3:$B$18,$Y173,0))^(BJ$4-SSSModel!$C$5),1)*IF($X173=0,1,OFFSET(Profiles!$K$2,$X173,MAX(Profiles!$C$2,BJ$4-$Q173)))*IF($AA173=1,(1+SSSModel!#REF!),1)</f>
        <v>0</v>
      </c>
      <c r="BK173" s="5">
        <f ca="1">IF(OR(BK$4&lt;$Q173,BK$4&gt;$Q173+IF($S173="",1000,$S173)-1),0,IF(MOD(BK$4-$Q173,IF($R173="",1000,$R173))=0,$O173,0))*IF($Y173&gt;0,(1+INDEX(Escalation!$B$3:$B$18,$Y173,0))^(BK$4-SSSModel!$C$5),1)*IF($X173=0,1,OFFSET(Profiles!$K$2,$X173,MAX(Profiles!$C$2,BK$4-$Q173)))*IF($AA173=1,(1+SSSModel!#REF!),1)</f>
        <v>0</v>
      </c>
      <c r="BL173" s="5">
        <f ca="1">IF(OR(BL$4&lt;$Q173,BL$4&gt;$Q173+IF($S173="",1000,$S173)-1),0,IF(MOD(BL$4-$Q173,IF($R173="",1000,$R173))=0,$O173,0))*IF($Y173&gt;0,(1+INDEX(Escalation!$B$3:$B$18,$Y173,0))^(BL$4-SSSModel!$C$5),1)*IF($X173=0,1,OFFSET(Profiles!$K$2,$X173,MAX(Profiles!$C$2,BL$4-$Q173)))*IF($AA173=1,(1+SSSModel!#REF!),1)</f>
        <v>0</v>
      </c>
      <c r="BM173" s="5">
        <f ca="1">IF(OR(BM$4&lt;$Q173,BM$4&gt;$Q173+IF($S173="",1000,$S173)-1),0,IF(MOD(BM$4-$Q173,IF($R173="",1000,$R173))=0,$O173,0))*IF($Y173&gt;0,(1+INDEX(Escalation!$B$3:$B$18,$Y173,0))^(BM$4-SSSModel!$C$5),1)*IF($X173=0,1,OFFSET(Profiles!$K$2,$X173,MAX(Profiles!$C$2,BM$4-$Q173)))*IF($AA173=1,(1+SSSModel!#REF!),1)</f>
        <v>0</v>
      </c>
      <c r="BN173" s="5">
        <f ca="1">IF(OR(BN$4&lt;$Q173,BN$4&gt;$Q173+IF($S173="",1000,$S173)-1),0,IF(MOD(BN$4-$Q173,IF($R173="",1000,$R173))=0,$O173,0))*IF($Y173&gt;0,(1+INDEX(Escalation!$B$3:$B$18,$Y173,0))^(BN$4-SSSModel!$C$5),1)*IF($X173=0,1,OFFSET(Profiles!$K$2,$X173,MAX(Profiles!$C$2,BN$4-$Q173)))*IF($AA173=1,(1+SSSModel!#REF!),1)</f>
        <v>0</v>
      </c>
      <c r="BO173" s="5">
        <f ca="1">IF(OR(BO$4&lt;$Q173,BO$4&gt;$Q173+IF($S173="",1000,$S173)-1),0,IF(MOD(BO$4-$Q173,IF($R173="",1000,$R173))=0,$O173,0))*IF($Y173&gt;0,(1+INDEX(Escalation!$B$3:$B$18,$Y173,0))^(BO$4-SSSModel!$C$5),1)*IF($X173=0,1,OFFSET(Profiles!$K$2,$X173,MAX(Profiles!$C$2,BO$4-$Q173)))*IF($AA173=1,(1+SSSModel!#REF!),1)</f>
        <v>0</v>
      </c>
      <c r="BP173" s="5">
        <f ca="1">IF(OR(BP$4&lt;$Q173,BP$4&gt;$Q173+IF($S173="",1000,$S173)-1),0,IF(MOD(BP$4-$Q173,IF($R173="",1000,$R173))=0,$O173,0))*IF($Y173&gt;0,(1+INDEX(Escalation!$B$3:$B$18,$Y173,0))^(BP$4-SSSModel!$C$5),1)*IF($X173=0,1,OFFSET(Profiles!$K$2,$X173,MAX(Profiles!$C$2,BP$4-$Q173)))*IF($AA173=1,(1+SSSModel!#REF!),1)</f>
        <v>0</v>
      </c>
      <c r="BQ173" s="5">
        <f ca="1">IF(OR(BQ$4&lt;$Q173,BQ$4&gt;$Q173+IF($S173="",1000,$S173)-1),0,IF(MOD(BQ$4-$Q173,IF($R173="",1000,$R173))=0,$O173,0))*IF($Y173&gt;0,(1+INDEX(Escalation!$B$3:$B$18,$Y173,0))^(BQ$4-SSSModel!$C$5),1)*IF($X173=0,1,OFFSET(Profiles!$K$2,$X173,MAX(Profiles!$C$2,BQ$4-$Q173)))*IF($AA173=1,(1+SSSModel!#REF!),1)</f>
        <v>0</v>
      </c>
      <c r="BR173" s="5">
        <f ca="1">IF(OR(BR$4&lt;$Q173,BR$4&gt;$Q173+IF($S173="",1000,$S173)-1),0,IF(MOD(BR$4-$Q173,IF($R173="",1000,$R173))=0,$O173,0))*IF($Y173&gt;0,(1+INDEX(Escalation!$B$3:$B$18,$Y173,0))^(BR$4-SSSModel!$C$5),1)*IF($X173=0,1,OFFSET(Profiles!$K$2,$X173,MAX(Profiles!$C$2,BR$4-$Q173)))*IF($AA173=1,(1+SSSModel!#REF!),1)</f>
        <v>0</v>
      </c>
      <c r="BS173" s="5">
        <f ca="1">IF(OR(BS$4&lt;$Q173,BS$4&gt;$Q173+IF($S173="",1000,$S173)-1),0,IF(MOD(BS$4-$Q173,IF($R173="",1000,$R173))=0,$O173,0))*IF($Y173&gt;0,(1+INDEX(Escalation!$B$3:$B$18,$Y173,0))^(BS$4-SSSModel!$C$5),1)*IF($X173=0,1,OFFSET(Profiles!$K$2,$X173,MAX(Profiles!$C$2,BS$4-$Q173)))*IF($AA173=1,(1+SSSModel!#REF!),1)</f>
        <v>0</v>
      </c>
      <c r="BT173" s="5">
        <f ca="1">IF(OR(BT$4&lt;$Q173,BT$4&gt;$Q173+IF($S173="",1000,$S173)-1),0,IF(MOD(BT$4-$Q173,IF($R173="",1000,$R173))=0,$O173,0))*IF($Y173&gt;0,(1+INDEX(Escalation!$B$3:$B$18,$Y173,0))^(BT$4-SSSModel!$C$5),1)*IF($X173=0,1,OFFSET(Profiles!$K$2,$X173,MAX(Profiles!$C$2,BT$4-$Q173)))*IF($AA173=1,(1+SSSModel!#REF!),1)</f>
        <v>0</v>
      </c>
      <c r="BU173" s="5">
        <f ca="1">IF(OR(BU$4&lt;$Q173,BU$4&gt;$Q173+IF($S173="",1000,$S173)-1),0,IF(MOD(BU$4-$Q173,IF($R173="",1000,$R173))=0,$O173,0))*IF($Y173&gt;0,(1+INDEX(Escalation!$B$3:$B$18,$Y173,0))^(BU$4-SSSModel!$C$5),1)*IF($X173=0,1,OFFSET(Profiles!$K$2,$X173,MAX(Profiles!$C$2,BU$4-$Q173)))*IF($AA173=1,(1+SSSModel!#REF!),1)</f>
        <v>0</v>
      </c>
      <c r="BV173" s="5">
        <f ca="1">IF(OR(BV$4&lt;$Q173,BV$4&gt;$Q173+IF($S173="",1000,$S173)-1),0,IF(MOD(BV$4-$Q173,IF($R173="",1000,$R173))=0,$O173,0))*IF($Y173&gt;0,(1+INDEX(Escalation!$B$3:$B$18,$Y173,0))^(BV$4-SSSModel!$C$5),1)*IF($X173=0,1,OFFSET(Profiles!$K$2,$X173,MAX(Profiles!$C$2,BV$4-$Q173)))*IF($AA173=1,(1+SSSModel!#REF!),1)</f>
        <v>0</v>
      </c>
      <c r="BW173" s="5">
        <f ca="1">IF(OR(BW$4&lt;$Q173,BW$4&gt;$Q173+IF($S173="",1000,$S173)-1),0,IF(MOD(BW$4-$Q173,IF($R173="",1000,$R173))=0,$O173,0))*IF($Y173&gt;0,(1+INDEX(Escalation!$B$3:$B$18,$Y173,0))^(BW$4-SSSModel!$C$5),1)*IF($X173=0,1,OFFSET(Profiles!$K$2,$X173,MAX(Profiles!$C$2,BW$4-$Q173)))*IF($AA173=1,(1+SSSModel!#REF!),1)</f>
        <v>0</v>
      </c>
      <c r="BX173" s="5">
        <f ca="1">IF(OR(BX$4&lt;$Q173,BX$4&gt;$Q173+IF($S173="",1000,$S173)-1),0,IF(MOD(BX$4-$Q173,IF($R173="",1000,$R173))=0,$O173,0))*IF($Y173&gt;0,(1+INDEX(Escalation!$B$3:$B$18,$Y173,0))^(BX$4-SSSModel!$C$5),1)*IF($X173=0,1,OFFSET(Profiles!$K$2,$X173,MAX(Profiles!$C$2,BX$4-$Q173)))*IF($AA173=1,(1+SSSModel!#REF!),1)</f>
        <v>0</v>
      </c>
      <c r="BY173" s="5">
        <f ca="1">IF(OR(BY$4&lt;$Q173,BY$4&gt;$Q173+IF($S173="",1000,$S173)-1),0,IF(MOD(BY$4-$Q173,IF($R173="",1000,$R173))=0,$O173,0))*IF($Y173&gt;0,(1+INDEX(Escalation!$B$3:$B$18,$Y173,0))^(BY$4-SSSModel!$C$5),1)*IF($X173=0,1,OFFSET(Profiles!$K$2,$X173,MAX(Profiles!$C$2,BY$4-$Q173)))*IF($AA173=1,(1+SSSModel!#REF!),1)</f>
        <v>0</v>
      </c>
      <c r="BZ173" s="5">
        <f ca="1">IF(OR(BZ$4&lt;$Q173,BZ$4&gt;$Q173+IF($S173="",1000,$S173)-1),0,IF(MOD(BZ$4-$Q173,IF($R173="",1000,$R173))=0,$O173,0))*IF($Y173&gt;0,(1+INDEX(Escalation!$B$3:$B$18,$Y173,0))^(BZ$4-SSSModel!$C$5),1)*IF($X173=0,1,OFFSET(Profiles!$K$2,$X173,MAX(Profiles!$C$2,BZ$4-$Q173)))*IF($AA173=1,(1+SSSModel!#REF!),1)</f>
        <v>0</v>
      </c>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V173" s="93"/>
      <c r="DW173" s="93"/>
      <c r="DX173" s="93"/>
      <c r="DY173" s="94"/>
      <c r="DZ173" s="95"/>
      <c r="EA173" s="96"/>
      <c r="EB173" s="97"/>
      <c r="EC173" s="97"/>
      <c r="ED173" s="90"/>
      <c r="EE173" s="90"/>
    </row>
    <row r="174" spans="3:135" x14ac:dyDescent="0.35">
      <c r="C174" s="18"/>
      <c r="D174" s="18">
        <f t="shared" si="26"/>
        <v>4</v>
      </c>
      <c r="E174" s="18">
        <f t="shared" ca="1" si="26"/>
        <v>0</v>
      </c>
      <c r="G174" s="25"/>
      <c r="H174" s="25" t="str">
        <f ca="1">IF($E174=0,"",OFFSET(Resources!C$26,$E174,0))</f>
        <v/>
      </c>
      <c r="I174" s="25" t="str">
        <f ca="1">IF($E174=0,"",OFFSET(Resources!$E$26,$E174,0))</f>
        <v/>
      </c>
      <c r="J174" s="16">
        <v>1</v>
      </c>
      <c r="K174" s="16" t="s">
        <v>150</v>
      </c>
      <c r="L174" s="16" t="s">
        <v>54</v>
      </c>
      <c r="M174" s="25"/>
      <c r="N174" s="1">
        <v>1</v>
      </c>
      <c r="O174" s="68">
        <f ca="1">IF($E174=0,0,OFFSET(Resources!$U$26,$E174,0))</f>
        <v>0</v>
      </c>
      <c r="P174" s="16" t="s">
        <v>95</v>
      </c>
      <c r="Q174" s="18">
        <f ca="1">IF($E174=0,0,OFFSET(GenAlts!$W$4,$E174,$D174-1))</f>
        <v>0</v>
      </c>
      <c r="R174" s="1">
        <v>1</v>
      </c>
      <c r="S174" t="str">
        <f ca="1">IF($E174=0,"",OFFSET(Resources!$R$26,$E174,0))</f>
        <v/>
      </c>
      <c r="T174" s="1"/>
      <c r="U174" s="25"/>
      <c r="V174" s="1"/>
      <c r="W174">
        <f t="shared" ca="1" si="25"/>
        <v>0</v>
      </c>
      <c r="X174">
        <f>IF(T174="",0,MATCH(T174,Profiles!$A$3:$A$22,0))</f>
        <v>0</v>
      </c>
      <c r="Y174">
        <f>IF(U174=0,0,MATCH(U174,Escalation!$A$3:$A$17,0))</f>
        <v>0</v>
      </c>
      <c r="Z174">
        <f>IF(V174="",0,MATCH(V174,Profiles!$A$3:$A$22,0))</f>
        <v>0</v>
      </c>
      <c r="AA174" s="8"/>
      <c r="AB174" s="8">
        <v>0</v>
      </c>
      <c r="AC174" s="5">
        <f ca="1">IF(OR(AC$4&lt;$Q174,AC$4&gt;$Q174+IF($S174="",1000,$S174)-1),0,IF(MOD(AC$4-$Q174,IF($R174="",1000,$R174))=0,$O174,0))*IF($Y174&gt;0,(1+INDEX(Escalation!$B$3:$B$18,$Y174,0))^(AC$4-SSSModel!$C$5),1)*IF($X174=0,1,OFFSET(Profiles!$K$2,$X174,MAX(Profiles!$C$2,AC$4-$Q174)))*IF($AA174=1,(1+SSSModel!#REF!),1)</f>
        <v>0</v>
      </c>
      <c r="AD174" s="5">
        <f ca="1">IF(OR(AD$4&lt;$Q174,AD$4&gt;$Q174+IF($S174="",1000,$S174)-1),0,IF(MOD(AD$4-$Q174,IF($R174="",1000,$R174))=0,$O174,0))*IF($Y174&gt;0,(1+INDEX(Escalation!$B$3:$B$18,$Y174,0))^(AD$4-SSSModel!$C$5),1)*IF($X174=0,1,OFFSET(Profiles!$K$2,$X174,MAX(Profiles!$C$2,AD$4-$Q174)))*IF($AA174=1,(1+SSSModel!#REF!),1)</f>
        <v>0</v>
      </c>
      <c r="AE174" s="5">
        <f ca="1">IF(OR(AE$4&lt;$Q174,AE$4&gt;$Q174+IF($S174="",1000,$S174)-1),0,IF(MOD(AE$4-$Q174,IF($R174="",1000,$R174))=0,$O174,0))*IF($Y174&gt;0,(1+INDEX(Escalation!$B$3:$B$18,$Y174,0))^(AE$4-SSSModel!$C$5),1)*IF($X174=0,1,OFFSET(Profiles!$K$2,$X174,MAX(Profiles!$C$2,AE$4-$Q174)))*IF($AA174=1,(1+SSSModel!#REF!),1)</f>
        <v>0</v>
      </c>
      <c r="AF174" s="5">
        <f ca="1">IF(OR(AF$4&lt;$Q174,AF$4&gt;$Q174+IF($S174="",1000,$S174)-1),0,IF(MOD(AF$4-$Q174,IF($R174="",1000,$R174))=0,$O174,0))*IF($Y174&gt;0,(1+INDEX(Escalation!$B$3:$B$18,$Y174,0))^(AF$4-SSSModel!$C$5),1)*IF($X174=0,1,OFFSET(Profiles!$K$2,$X174,MAX(Profiles!$C$2,AF$4-$Q174)))*IF($AA174=1,(1+SSSModel!#REF!),1)</f>
        <v>0</v>
      </c>
      <c r="AG174" s="5">
        <f ca="1">IF(OR(AG$4&lt;$Q174,AG$4&gt;$Q174+IF($S174="",1000,$S174)-1),0,IF(MOD(AG$4-$Q174,IF($R174="",1000,$R174))=0,$O174,0))*IF($Y174&gt;0,(1+INDEX(Escalation!$B$3:$B$18,$Y174,0))^(AG$4-SSSModel!$C$5),1)*IF($X174=0,1,OFFSET(Profiles!$K$2,$X174,MAX(Profiles!$C$2,AG$4-$Q174)))*IF($AA174=1,(1+SSSModel!#REF!),1)</f>
        <v>0</v>
      </c>
      <c r="AH174" s="5">
        <f ca="1">IF(OR(AH$4&lt;$Q174,AH$4&gt;$Q174+IF($S174="",1000,$S174)-1),0,IF(MOD(AH$4-$Q174,IF($R174="",1000,$R174))=0,$O174,0))*IF($Y174&gt;0,(1+INDEX(Escalation!$B$3:$B$18,$Y174,0))^(AH$4-SSSModel!$C$5),1)*IF($X174=0,1,OFFSET(Profiles!$K$2,$X174,MAX(Profiles!$C$2,AH$4-$Q174)))*IF($AA174=1,(1+SSSModel!#REF!),1)</f>
        <v>0</v>
      </c>
      <c r="AI174" s="5">
        <f ca="1">IF(OR(AI$4&lt;$Q174,AI$4&gt;$Q174+IF($S174="",1000,$S174)-1),0,IF(MOD(AI$4-$Q174,IF($R174="",1000,$R174))=0,$O174,0))*IF($Y174&gt;0,(1+INDEX(Escalation!$B$3:$B$18,$Y174,0))^(AI$4-SSSModel!$C$5),1)*IF($X174=0,1,OFFSET(Profiles!$K$2,$X174,MAX(Profiles!$C$2,AI$4-$Q174)))*IF($AA174=1,(1+SSSModel!#REF!),1)</f>
        <v>0</v>
      </c>
      <c r="AJ174" s="5">
        <f ca="1">IF(OR(AJ$4&lt;$Q174,AJ$4&gt;$Q174+IF($S174="",1000,$S174)-1),0,IF(MOD(AJ$4-$Q174,IF($R174="",1000,$R174))=0,$O174,0))*IF($Y174&gt;0,(1+INDEX(Escalation!$B$3:$B$18,$Y174,0))^(AJ$4-SSSModel!$C$5),1)*IF($X174=0,1,OFFSET(Profiles!$K$2,$X174,MAX(Profiles!$C$2,AJ$4-$Q174)))*IF($AA174=1,(1+SSSModel!#REF!),1)</f>
        <v>0</v>
      </c>
      <c r="AK174" s="5">
        <f ca="1">IF(OR(AK$4&lt;$Q174,AK$4&gt;$Q174+IF($S174="",1000,$S174)-1),0,IF(MOD(AK$4-$Q174,IF($R174="",1000,$R174))=0,$O174,0))*IF($Y174&gt;0,(1+INDEX(Escalation!$B$3:$B$18,$Y174,0))^(AK$4-SSSModel!$C$5),1)*IF($X174=0,1,OFFSET(Profiles!$K$2,$X174,MAX(Profiles!$C$2,AK$4-$Q174)))*IF($AA174=1,(1+SSSModel!#REF!),1)</f>
        <v>0</v>
      </c>
      <c r="AL174" s="5">
        <f ca="1">IF(OR(AL$4&lt;$Q174,AL$4&gt;$Q174+IF($S174="",1000,$S174)-1),0,IF(MOD(AL$4-$Q174,IF($R174="",1000,$R174))=0,$O174,0))*IF($Y174&gt;0,(1+INDEX(Escalation!$B$3:$B$18,$Y174,0))^(AL$4-SSSModel!$C$5),1)*IF($X174=0,1,OFFSET(Profiles!$K$2,$X174,MAX(Profiles!$C$2,AL$4-$Q174)))*IF($AA174=1,(1+SSSModel!#REF!),1)</f>
        <v>0</v>
      </c>
      <c r="AM174" s="5">
        <f ca="1">IF(OR(AM$4&lt;$Q174,AM$4&gt;$Q174+IF($S174="",1000,$S174)-1),0,IF(MOD(AM$4-$Q174,IF($R174="",1000,$R174))=0,$O174,0))*IF($Y174&gt;0,(1+INDEX(Escalation!$B$3:$B$18,$Y174,0))^(AM$4-SSSModel!$C$5),1)*IF($X174=0,1,OFFSET(Profiles!$K$2,$X174,MAX(Profiles!$C$2,AM$4-$Q174)))*IF($AA174=1,(1+SSSModel!#REF!),1)</f>
        <v>0</v>
      </c>
      <c r="AN174" s="5">
        <f ca="1">IF(OR(AN$4&lt;$Q174,AN$4&gt;$Q174+IF($S174="",1000,$S174)-1),0,IF(MOD(AN$4-$Q174,IF($R174="",1000,$R174))=0,$O174,0))*IF($Y174&gt;0,(1+INDEX(Escalation!$B$3:$B$18,$Y174,0))^(AN$4-SSSModel!$C$5),1)*IF($X174=0,1,OFFSET(Profiles!$K$2,$X174,MAX(Profiles!$C$2,AN$4-$Q174)))*IF($AA174=1,(1+SSSModel!#REF!),1)</f>
        <v>0</v>
      </c>
      <c r="AO174" s="5">
        <f ca="1">IF(OR(AO$4&lt;$Q174,AO$4&gt;$Q174+IF($S174="",1000,$S174)-1),0,IF(MOD(AO$4-$Q174,IF($R174="",1000,$R174))=0,$O174,0))*IF($Y174&gt;0,(1+INDEX(Escalation!$B$3:$B$18,$Y174,0))^(AO$4-SSSModel!$C$5),1)*IF($X174=0,1,OFFSET(Profiles!$K$2,$X174,MAX(Profiles!$C$2,AO$4-$Q174)))*IF($AA174=1,(1+SSSModel!#REF!),1)</f>
        <v>0</v>
      </c>
      <c r="AP174" s="5">
        <f ca="1">IF(OR(AP$4&lt;$Q174,AP$4&gt;$Q174+IF($S174="",1000,$S174)-1),0,IF(MOD(AP$4-$Q174,IF($R174="",1000,$R174))=0,$O174,0))*IF($Y174&gt;0,(1+INDEX(Escalation!$B$3:$B$18,$Y174,0))^(AP$4-SSSModel!$C$5),1)*IF($X174=0,1,OFFSET(Profiles!$K$2,$X174,MAX(Profiles!$C$2,AP$4-$Q174)))*IF($AA174=1,(1+SSSModel!#REF!),1)</f>
        <v>0</v>
      </c>
      <c r="AQ174" s="5">
        <f ca="1">IF(OR(AQ$4&lt;$Q174,AQ$4&gt;$Q174+IF($S174="",1000,$S174)-1),0,IF(MOD(AQ$4-$Q174,IF($R174="",1000,$R174))=0,$O174,0))*IF($Y174&gt;0,(1+INDEX(Escalation!$B$3:$B$18,$Y174,0))^(AQ$4-SSSModel!$C$5),1)*IF($X174=0,1,OFFSET(Profiles!$K$2,$X174,MAX(Profiles!$C$2,AQ$4-$Q174)))*IF($AA174=1,(1+SSSModel!#REF!),1)</f>
        <v>0</v>
      </c>
      <c r="AR174" s="5">
        <f ca="1">IF(OR(AR$4&lt;$Q174,AR$4&gt;$Q174+IF($S174="",1000,$S174)-1),0,IF(MOD(AR$4-$Q174,IF($R174="",1000,$R174))=0,$O174,0))*IF($Y174&gt;0,(1+INDEX(Escalation!$B$3:$B$18,$Y174,0))^(AR$4-SSSModel!$C$5),1)*IF($X174=0,1,OFFSET(Profiles!$K$2,$X174,MAX(Profiles!$C$2,AR$4-$Q174)))*IF($AA174=1,(1+SSSModel!#REF!),1)</f>
        <v>0</v>
      </c>
      <c r="AS174" s="5">
        <f ca="1">IF(OR(AS$4&lt;$Q174,AS$4&gt;$Q174+IF($S174="",1000,$S174)-1),0,IF(MOD(AS$4-$Q174,IF($R174="",1000,$R174))=0,$O174,0))*IF($Y174&gt;0,(1+INDEX(Escalation!$B$3:$B$18,$Y174,0))^(AS$4-SSSModel!$C$5),1)*IF($X174=0,1,OFFSET(Profiles!$K$2,$X174,MAX(Profiles!$C$2,AS$4-$Q174)))*IF($AA174=1,(1+SSSModel!#REF!),1)</f>
        <v>0</v>
      </c>
      <c r="AT174" s="5">
        <f ca="1">IF(OR(AT$4&lt;$Q174,AT$4&gt;$Q174+IF($S174="",1000,$S174)-1),0,IF(MOD(AT$4-$Q174,IF($R174="",1000,$R174))=0,$O174,0))*IF($Y174&gt;0,(1+INDEX(Escalation!$B$3:$B$18,$Y174,0))^(AT$4-SSSModel!$C$5),1)*IF($X174=0,1,OFFSET(Profiles!$K$2,$X174,MAX(Profiles!$C$2,AT$4-$Q174)))*IF($AA174=1,(1+SSSModel!#REF!),1)</f>
        <v>0</v>
      </c>
      <c r="AU174" s="5">
        <f ca="1">IF(OR(AU$4&lt;$Q174,AU$4&gt;$Q174+IF($S174="",1000,$S174)-1),0,IF(MOD(AU$4-$Q174,IF($R174="",1000,$R174))=0,$O174,0))*IF($Y174&gt;0,(1+INDEX(Escalation!$B$3:$B$18,$Y174,0))^(AU$4-SSSModel!$C$5),1)*IF($X174=0,1,OFFSET(Profiles!$K$2,$X174,MAX(Profiles!$C$2,AU$4-$Q174)))*IF($AA174=1,(1+SSSModel!#REF!),1)</f>
        <v>0</v>
      </c>
      <c r="AV174" s="5">
        <f ca="1">IF(OR(AV$4&lt;$Q174,AV$4&gt;$Q174+IF($S174="",1000,$S174)-1),0,IF(MOD(AV$4-$Q174,IF($R174="",1000,$R174))=0,$O174,0))*IF($Y174&gt;0,(1+INDEX(Escalation!$B$3:$B$18,$Y174,0))^(AV$4-SSSModel!$C$5),1)*IF($X174=0,1,OFFSET(Profiles!$K$2,$X174,MAX(Profiles!$C$2,AV$4-$Q174)))*IF($AA174=1,(1+SSSModel!#REF!),1)</f>
        <v>0</v>
      </c>
      <c r="AW174" s="5">
        <f ca="1">IF(OR(AW$4&lt;$Q174,AW$4&gt;$Q174+IF($S174="",1000,$S174)-1),0,IF(MOD(AW$4-$Q174,IF($R174="",1000,$R174))=0,$O174,0))*IF($Y174&gt;0,(1+INDEX(Escalation!$B$3:$B$18,$Y174,0))^(AW$4-SSSModel!$C$5),1)*IF($X174=0,1,OFFSET(Profiles!$K$2,$X174,MAX(Profiles!$C$2,AW$4-$Q174)))*IF($AA174=1,(1+SSSModel!#REF!),1)</f>
        <v>0</v>
      </c>
      <c r="AX174" s="5">
        <f ca="1">IF(OR(AX$4&lt;$Q174,AX$4&gt;$Q174+IF($S174="",1000,$S174)-1),0,IF(MOD(AX$4-$Q174,IF($R174="",1000,$R174))=0,$O174,0))*IF($Y174&gt;0,(1+INDEX(Escalation!$B$3:$B$18,$Y174,0))^(AX$4-SSSModel!$C$5),1)*IF($X174=0,1,OFFSET(Profiles!$K$2,$X174,MAX(Profiles!$C$2,AX$4-$Q174)))*IF($AA174=1,(1+SSSModel!#REF!),1)</f>
        <v>0</v>
      </c>
      <c r="AY174" s="5">
        <f ca="1">IF(OR(AY$4&lt;$Q174,AY$4&gt;$Q174+IF($S174="",1000,$S174)-1),0,IF(MOD(AY$4-$Q174,IF($R174="",1000,$R174))=0,$O174,0))*IF($Y174&gt;0,(1+INDEX(Escalation!$B$3:$B$18,$Y174,0))^(AY$4-SSSModel!$C$5),1)*IF($X174=0,1,OFFSET(Profiles!$K$2,$X174,MAX(Profiles!$C$2,AY$4-$Q174)))*IF($AA174=1,(1+SSSModel!#REF!),1)</f>
        <v>0</v>
      </c>
      <c r="AZ174" s="5">
        <f ca="1">IF(OR(AZ$4&lt;$Q174,AZ$4&gt;$Q174+IF($S174="",1000,$S174)-1),0,IF(MOD(AZ$4-$Q174,IF($R174="",1000,$R174))=0,$O174,0))*IF($Y174&gt;0,(1+INDEX(Escalation!$B$3:$B$18,$Y174,0))^(AZ$4-SSSModel!$C$5),1)*IF($X174=0,1,OFFSET(Profiles!$K$2,$X174,MAX(Profiles!$C$2,AZ$4-$Q174)))*IF($AA174=1,(1+SSSModel!#REF!),1)</f>
        <v>0</v>
      </c>
      <c r="BA174" s="5">
        <f ca="1">IF(OR(BA$4&lt;$Q174,BA$4&gt;$Q174+IF($S174="",1000,$S174)-1),0,IF(MOD(BA$4-$Q174,IF($R174="",1000,$R174))=0,$O174,0))*IF($Y174&gt;0,(1+INDEX(Escalation!$B$3:$B$18,$Y174,0))^(BA$4-SSSModel!$C$5),1)*IF($X174=0,1,OFFSET(Profiles!$K$2,$X174,MAX(Profiles!$C$2,BA$4-$Q174)))*IF($AA174=1,(1+SSSModel!#REF!),1)</f>
        <v>0</v>
      </c>
      <c r="BB174" s="5">
        <f ca="1">IF(OR(BB$4&lt;$Q174,BB$4&gt;$Q174+IF($S174="",1000,$S174)-1),0,IF(MOD(BB$4-$Q174,IF($R174="",1000,$R174))=0,$O174,0))*IF($Y174&gt;0,(1+INDEX(Escalation!$B$3:$B$18,$Y174,0))^(BB$4-SSSModel!$C$5),1)*IF($X174=0,1,OFFSET(Profiles!$K$2,$X174,MAX(Profiles!$C$2,BB$4-$Q174)))*IF($AA174=1,(1+SSSModel!#REF!),1)</f>
        <v>0</v>
      </c>
      <c r="BC174" s="5">
        <f ca="1">IF(OR(BC$4&lt;$Q174,BC$4&gt;$Q174+IF($S174="",1000,$S174)-1),0,IF(MOD(BC$4-$Q174,IF($R174="",1000,$R174))=0,$O174,0))*IF($Y174&gt;0,(1+INDEX(Escalation!$B$3:$B$18,$Y174,0))^(BC$4-SSSModel!$C$5),1)*IF($X174=0,1,OFFSET(Profiles!$K$2,$X174,MAX(Profiles!$C$2,BC$4-$Q174)))*IF($AA174=1,(1+SSSModel!#REF!),1)</f>
        <v>0</v>
      </c>
      <c r="BD174" s="5">
        <f ca="1">IF(OR(BD$4&lt;$Q174,BD$4&gt;$Q174+IF($S174="",1000,$S174)-1),0,IF(MOD(BD$4-$Q174,IF($R174="",1000,$R174))=0,$O174,0))*IF($Y174&gt;0,(1+INDEX(Escalation!$B$3:$B$18,$Y174,0))^(BD$4-SSSModel!$C$5),1)*IF($X174=0,1,OFFSET(Profiles!$K$2,$X174,MAX(Profiles!$C$2,BD$4-$Q174)))*IF($AA174=1,(1+SSSModel!#REF!),1)</f>
        <v>0</v>
      </c>
      <c r="BE174" s="5">
        <f ca="1">IF(OR(BE$4&lt;$Q174,BE$4&gt;$Q174+IF($S174="",1000,$S174)-1),0,IF(MOD(BE$4-$Q174,IF($R174="",1000,$R174))=0,$O174,0))*IF($Y174&gt;0,(1+INDEX(Escalation!$B$3:$B$18,$Y174,0))^(BE$4-SSSModel!$C$5),1)*IF($X174=0,1,OFFSET(Profiles!$K$2,$X174,MAX(Profiles!$C$2,BE$4-$Q174)))*IF($AA174=1,(1+SSSModel!#REF!),1)</f>
        <v>0</v>
      </c>
      <c r="BF174" s="5">
        <f ca="1">IF(OR(BF$4&lt;$Q174,BF$4&gt;$Q174+IF($S174="",1000,$S174)-1),0,IF(MOD(BF$4-$Q174,IF($R174="",1000,$R174))=0,$O174,0))*IF($Y174&gt;0,(1+INDEX(Escalation!$B$3:$B$18,$Y174,0))^(BF$4-SSSModel!$C$5),1)*IF($X174=0,1,OFFSET(Profiles!$K$2,$X174,MAX(Profiles!$C$2,BF$4-$Q174)))*IF($AA174=1,(1+SSSModel!#REF!),1)</f>
        <v>0</v>
      </c>
      <c r="BG174" s="5">
        <f ca="1">IF(OR(BG$4&lt;$Q174,BG$4&gt;$Q174+IF($S174="",1000,$S174)-1),0,IF(MOD(BG$4-$Q174,IF($R174="",1000,$R174))=0,$O174,0))*IF($Y174&gt;0,(1+INDEX(Escalation!$B$3:$B$18,$Y174,0))^(BG$4-SSSModel!$C$5),1)*IF($X174=0,1,OFFSET(Profiles!$K$2,$X174,MAX(Profiles!$C$2,BG$4-$Q174)))*IF($AA174=1,(1+SSSModel!#REF!),1)</f>
        <v>0</v>
      </c>
      <c r="BH174" s="5">
        <f ca="1">IF(OR(BH$4&lt;$Q174,BH$4&gt;$Q174+IF($S174="",1000,$S174)-1),0,IF(MOD(BH$4-$Q174,IF($R174="",1000,$R174))=0,$O174,0))*IF($Y174&gt;0,(1+INDEX(Escalation!$B$3:$B$18,$Y174,0))^(BH$4-SSSModel!$C$5),1)*IF($X174=0,1,OFFSET(Profiles!$K$2,$X174,MAX(Profiles!$C$2,BH$4-$Q174)))*IF($AA174=1,(1+SSSModel!#REF!),1)</f>
        <v>0</v>
      </c>
      <c r="BI174" s="5">
        <f ca="1">IF(OR(BI$4&lt;$Q174,BI$4&gt;$Q174+IF($S174="",1000,$S174)-1),0,IF(MOD(BI$4-$Q174,IF($R174="",1000,$R174))=0,$O174,0))*IF($Y174&gt;0,(1+INDEX(Escalation!$B$3:$B$18,$Y174,0))^(BI$4-SSSModel!$C$5),1)*IF($X174=0,1,OFFSET(Profiles!$K$2,$X174,MAX(Profiles!$C$2,BI$4-$Q174)))*IF($AA174=1,(1+SSSModel!#REF!),1)</f>
        <v>0</v>
      </c>
      <c r="BJ174" s="5">
        <f ca="1">IF(OR(BJ$4&lt;$Q174,BJ$4&gt;$Q174+IF($S174="",1000,$S174)-1),0,IF(MOD(BJ$4-$Q174,IF($R174="",1000,$R174))=0,$O174,0))*IF($Y174&gt;0,(1+INDEX(Escalation!$B$3:$B$18,$Y174,0))^(BJ$4-SSSModel!$C$5),1)*IF($X174=0,1,OFFSET(Profiles!$K$2,$X174,MAX(Profiles!$C$2,BJ$4-$Q174)))*IF($AA174=1,(1+SSSModel!#REF!),1)</f>
        <v>0</v>
      </c>
      <c r="BK174" s="5">
        <f ca="1">IF(OR(BK$4&lt;$Q174,BK$4&gt;$Q174+IF($S174="",1000,$S174)-1),0,IF(MOD(BK$4-$Q174,IF($R174="",1000,$R174))=0,$O174,0))*IF($Y174&gt;0,(1+INDEX(Escalation!$B$3:$B$18,$Y174,0))^(BK$4-SSSModel!$C$5),1)*IF($X174=0,1,OFFSET(Profiles!$K$2,$X174,MAX(Profiles!$C$2,BK$4-$Q174)))*IF($AA174=1,(1+SSSModel!#REF!),1)</f>
        <v>0</v>
      </c>
      <c r="BL174" s="5">
        <f ca="1">IF(OR(BL$4&lt;$Q174,BL$4&gt;$Q174+IF($S174="",1000,$S174)-1),0,IF(MOD(BL$4-$Q174,IF($R174="",1000,$R174))=0,$O174,0))*IF($Y174&gt;0,(1+INDEX(Escalation!$B$3:$B$18,$Y174,0))^(BL$4-SSSModel!$C$5),1)*IF($X174=0,1,OFFSET(Profiles!$K$2,$X174,MAX(Profiles!$C$2,BL$4-$Q174)))*IF($AA174=1,(1+SSSModel!#REF!),1)</f>
        <v>0</v>
      </c>
      <c r="BM174" s="5">
        <f ca="1">IF(OR(BM$4&lt;$Q174,BM$4&gt;$Q174+IF($S174="",1000,$S174)-1),0,IF(MOD(BM$4-$Q174,IF($R174="",1000,$R174))=0,$O174,0))*IF($Y174&gt;0,(1+INDEX(Escalation!$B$3:$B$18,$Y174,0))^(BM$4-SSSModel!$C$5),1)*IF($X174=0,1,OFFSET(Profiles!$K$2,$X174,MAX(Profiles!$C$2,BM$4-$Q174)))*IF($AA174=1,(1+SSSModel!#REF!),1)</f>
        <v>0</v>
      </c>
      <c r="BN174" s="5">
        <f ca="1">IF(OR(BN$4&lt;$Q174,BN$4&gt;$Q174+IF($S174="",1000,$S174)-1),0,IF(MOD(BN$4-$Q174,IF($R174="",1000,$R174))=0,$O174,0))*IF($Y174&gt;0,(1+INDEX(Escalation!$B$3:$B$18,$Y174,0))^(BN$4-SSSModel!$C$5),1)*IF($X174=0,1,OFFSET(Profiles!$K$2,$X174,MAX(Profiles!$C$2,BN$4-$Q174)))*IF($AA174=1,(1+SSSModel!#REF!),1)</f>
        <v>0</v>
      </c>
      <c r="BO174" s="5">
        <f ca="1">IF(OR(BO$4&lt;$Q174,BO$4&gt;$Q174+IF($S174="",1000,$S174)-1),0,IF(MOD(BO$4-$Q174,IF($R174="",1000,$R174))=0,$O174,0))*IF($Y174&gt;0,(1+INDEX(Escalation!$B$3:$B$18,$Y174,0))^(BO$4-SSSModel!$C$5),1)*IF($X174=0,1,OFFSET(Profiles!$K$2,$X174,MAX(Profiles!$C$2,BO$4-$Q174)))*IF($AA174=1,(1+SSSModel!#REF!),1)</f>
        <v>0</v>
      </c>
      <c r="BP174" s="5">
        <f ca="1">IF(OR(BP$4&lt;$Q174,BP$4&gt;$Q174+IF($S174="",1000,$S174)-1),0,IF(MOD(BP$4-$Q174,IF($R174="",1000,$R174))=0,$O174,0))*IF($Y174&gt;0,(1+INDEX(Escalation!$B$3:$B$18,$Y174,0))^(BP$4-SSSModel!$C$5),1)*IF($X174=0,1,OFFSET(Profiles!$K$2,$X174,MAX(Profiles!$C$2,BP$4-$Q174)))*IF($AA174=1,(1+SSSModel!#REF!),1)</f>
        <v>0</v>
      </c>
      <c r="BQ174" s="5">
        <f ca="1">IF(OR(BQ$4&lt;$Q174,BQ$4&gt;$Q174+IF($S174="",1000,$S174)-1),0,IF(MOD(BQ$4-$Q174,IF($R174="",1000,$R174))=0,$O174,0))*IF($Y174&gt;0,(1+INDEX(Escalation!$B$3:$B$18,$Y174,0))^(BQ$4-SSSModel!$C$5),1)*IF($X174=0,1,OFFSET(Profiles!$K$2,$X174,MAX(Profiles!$C$2,BQ$4-$Q174)))*IF($AA174=1,(1+SSSModel!#REF!),1)</f>
        <v>0</v>
      </c>
      <c r="BR174" s="5">
        <f ca="1">IF(OR(BR$4&lt;$Q174,BR$4&gt;$Q174+IF($S174="",1000,$S174)-1),0,IF(MOD(BR$4-$Q174,IF($R174="",1000,$R174))=0,$O174,0))*IF($Y174&gt;0,(1+INDEX(Escalation!$B$3:$B$18,$Y174,0))^(BR$4-SSSModel!$C$5),1)*IF($X174=0,1,OFFSET(Profiles!$K$2,$X174,MAX(Profiles!$C$2,BR$4-$Q174)))*IF($AA174=1,(1+SSSModel!#REF!),1)</f>
        <v>0</v>
      </c>
      <c r="BS174" s="5">
        <f ca="1">IF(OR(BS$4&lt;$Q174,BS$4&gt;$Q174+IF($S174="",1000,$S174)-1),0,IF(MOD(BS$4-$Q174,IF($R174="",1000,$R174))=0,$O174,0))*IF($Y174&gt;0,(1+INDEX(Escalation!$B$3:$B$18,$Y174,0))^(BS$4-SSSModel!$C$5),1)*IF($X174=0,1,OFFSET(Profiles!$K$2,$X174,MAX(Profiles!$C$2,BS$4-$Q174)))*IF($AA174=1,(1+SSSModel!#REF!),1)</f>
        <v>0</v>
      </c>
      <c r="BT174" s="5">
        <f ca="1">IF(OR(BT$4&lt;$Q174,BT$4&gt;$Q174+IF($S174="",1000,$S174)-1),0,IF(MOD(BT$4-$Q174,IF($R174="",1000,$R174))=0,$O174,0))*IF($Y174&gt;0,(1+INDEX(Escalation!$B$3:$B$18,$Y174,0))^(BT$4-SSSModel!$C$5),1)*IF($X174=0,1,OFFSET(Profiles!$K$2,$X174,MAX(Profiles!$C$2,BT$4-$Q174)))*IF($AA174=1,(1+SSSModel!#REF!),1)</f>
        <v>0</v>
      </c>
      <c r="BU174" s="5">
        <f ca="1">IF(OR(BU$4&lt;$Q174,BU$4&gt;$Q174+IF($S174="",1000,$S174)-1),0,IF(MOD(BU$4-$Q174,IF($R174="",1000,$R174))=0,$O174,0))*IF($Y174&gt;0,(1+INDEX(Escalation!$B$3:$B$18,$Y174,0))^(BU$4-SSSModel!$C$5),1)*IF($X174=0,1,OFFSET(Profiles!$K$2,$X174,MAX(Profiles!$C$2,BU$4-$Q174)))*IF($AA174=1,(1+SSSModel!#REF!),1)</f>
        <v>0</v>
      </c>
      <c r="BV174" s="5">
        <f ca="1">IF(OR(BV$4&lt;$Q174,BV$4&gt;$Q174+IF($S174="",1000,$S174)-1),0,IF(MOD(BV$4-$Q174,IF($R174="",1000,$R174))=0,$O174,0))*IF($Y174&gt;0,(1+INDEX(Escalation!$B$3:$B$18,$Y174,0))^(BV$4-SSSModel!$C$5),1)*IF($X174=0,1,OFFSET(Profiles!$K$2,$X174,MAX(Profiles!$C$2,BV$4-$Q174)))*IF($AA174=1,(1+SSSModel!#REF!),1)</f>
        <v>0</v>
      </c>
      <c r="BW174" s="5">
        <f ca="1">IF(OR(BW$4&lt;$Q174,BW$4&gt;$Q174+IF($S174="",1000,$S174)-1),0,IF(MOD(BW$4-$Q174,IF($R174="",1000,$R174))=0,$O174,0))*IF($Y174&gt;0,(1+INDEX(Escalation!$B$3:$B$18,$Y174,0))^(BW$4-SSSModel!$C$5),1)*IF($X174=0,1,OFFSET(Profiles!$K$2,$X174,MAX(Profiles!$C$2,BW$4-$Q174)))*IF($AA174=1,(1+SSSModel!#REF!),1)</f>
        <v>0</v>
      </c>
      <c r="BX174" s="5">
        <f ca="1">IF(OR(BX$4&lt;$Q174,BX$4&gt;$Q174+IF($S174="",1000,$S174)-1),0,IF(MOD(BX$4-$Q174,IF($R174="",1000,$R174))=0,$O174,0))*IF($Y174&gt;0,(1+INDEX(Escalation!$B$3:$B$18,$Y174,0))^(BX$4-SSSModel!$C$5),1)*IF($X174=0,1,OFFSET(Profiles!$K$2,$X174,MAX(Profiles!$C$2,BX$4-$Q174)))*IF($AA174=1,(1+SSSModel!#REF!),1)</f>
        <v>0</v>
      </c>
      <c r="BY174" s="5">
        <f ca="1">IF(OR(BY$4&lt;$Q174,BY$4&gt;$Q174+IF($S174="",1000,$S174)-1),0,IF(MOD(BY$4-$Q174,IF($R174="",1000,$R174))=0,$O174,0))*IF($Y174&gt;0,(1+INDEX(Escalation!$B$3:$B$18,$Y174,0))^(BY$4-SSSModel!$C$5),1)*IF($X174=0,1,OFFSET(Profiles!$K$2,$X174,MAX(Profiles!$C$2,BY$4-$Q174)))*IF($AA174=1,(1+SSSModel!#REF!),1)</f>
        <v>0</v>
      </c>
      <c r="BZ174" s="5">
        <f ca="1">IF(OR(BZ$4&lt;$Q174,BZ$4&gt;$Q174+IF($S174="",1000,$S174)-1),0,IF(MOD(BZ$4-$Q174,IF($R174="",1000,$R174))=0,$O174,0))*IF($Y174&gt;0,(1+INDEX(Escalation!$B$3:$B$18,$Y174,0))^(BZ$4-SSSModel!$C$5),1)*IF($X174=0,1,OFFSET(Profiles!$K$2,$X174,MAX(Profiles!$C$2,BZ$4-$Q174)))*IF($AA174=1,(1+SSSModel!#REF!),1)</f>
        <v>0</v>
      </c>
      <c r="CA174" s="93"/>
      <c r="CB174" s="93"/>
      <c r="CC174" s="93"/>
      <c r="CD174" s="93"/>
      <c r="CE174" s="93"/>
      <c r="CF174" s="93"/>
      <c r="CG174" s="93"/>
      <c r="CH174" s="93"/>
      <c r="CI174" s="93"/>
      <c r="CJ174" s="93"/>
      <c r="CK174" s="93"/>
      <c r="CL174" s="93"/>
      <c r="CM174" s="93"/>
      <c r="CN174" s="93"/>
      <c r="CO174" s="93"/>
      <c r="CP174" s="93"/>
      <c r="CQ174" s="93"/>
      <c r="CR174" s="93"/>
      <c r="CS174" s="93"/>
      <c r="CT174" s="93"/>
      <c r="CU174" s="93"/>
      <c r="CV174" s="93"/>
      <c r="CW174" s="93"/>
      <c r="CX174" s="93"/>
      <c r="CY174" s="93"/>
      <c r="CZ174" s="93"/>
      <c r="DA174" s="93"/>
      <c r="DB174" s="93"/>
      <c r="DC174" s="93"/>
      <c r="DD174" s="93"/>
      <c r="DE174" s="93"/>
      <c r="DF174" s="93"/>
      <c r="DG174" s="93"/>
      <c r="DH174" s="93"/>
      <c r="DI174" s="93"/>
      <c r="DJ174" s="93"/>
      <c r="DK174" s="93"/>
      <c r="DL174" s="93"/>
      <c r="DM174" s="93"/>
      <c r="DN174" s="93"/>
      <c r="DO174" s="93"/>
      <c r="DP174" s="93"/>
      <c r="DQ174" s="93"/>
      <c r="DR174" s="93"/>
      <c r="DS174" s="93"/>
      <c r="DT174" s="93"/>
      <c r="DU174" s="93"/>
      <c r="DV174" s="93"/>
      <c r="DW174" s="93"/>
      <c r="DX174" s="93"/>
      <c r="DY174" s="94"/>
      <c r="DZ174" s="95"/>
      <c r="EA174" s="96"/>
      <c r="EB174" s="97"/>
      <c r="EC174" s="97"/>
      <c r="ED174" s="90"/>
      <c r="EE174" s="90"/>
    </row>
    <row r="175" spans="3:135" x14ac:dyDescent="0.35">
      <c r="C175" s="18"/>
      <c r="D175" s="18">
        <f t="shared" si="26"/>
        <v>5</v>
      </c>
      <c r="E175" s="18">
        <f t="shared" ca="1" si="26"/>
        <v>0</v>
      </c>
      <c r="G175" s="25"/>
      <c r="H175" s="25" t="str">
        <f ca="1">IF($E175=0,"",OFFSET(Resources!C$26,$E175,0))</f>
        <v/>
      </c>
      <c r="I175" s="25" t="str">
        <f ca="1">IF($E175=0,"",OFFSET(Resources!$E$26,$E175,0))</f>
        <v/>
      </c>
      <c r="J175" s="16">
        <v>1</v>
      </c>
      <c r="K175" s="16" t="s">
        <v>150</v>
      </c>
      <c r="L175" s="16" t="s">
        <v>54</v>
      </c>
      <c r="M175" s="25"/>
      <c r="N175" s="1">
        <v>1</v>
      </c>
      <c r="O175" s="68">
        <f ca="1">IF($E175=0,0,OFFSET(Resources!$U$26,$E175,0))</f>
        <v>0</v>
      </c>
      <c r="P175" s="16" t="s">
        <v>95</v>
      </c>
      <c r="Q175" s="18">
        <f ca="1">IF($E175=0,0,OFFSET(GenAlts!$W$4,$E175,$D175-1))</f>
        <v>0</v>
      </c>
      <c r="R175" s="1">
        <v>1</v>
      </c>
      <c r="S175" t="str">
        <f ca="1">IF($E175=0,"",OFFSET(Resources!$R$26,$E175,0))</f>
        <v/>
      </c>
      <c r="T175" s="1"/>
      <c r="U175" s="25"/>
      <c r="V175" s="1"/>
      <c r="W175">
        <f t="shared" ca="1" si="25"/>
        <v>0</v>
      </c>
      <c r="X175">
        <f>IF(T175="",0,MATCH(T175,Profiles!$A$3:$A$22,0))</f>
        <v>0</v>
      </c>
      <c r="Y175">
        <f>IF(U175=0,0,MATCH(U175,Escalation!$A$3:$A$17,0))</f>
        <v>0</v>
      </c>
      <c r="Z175">
        <f>IF(V175="",0,MATCH(V175,Profiles!$A$3:$A$22,0))</f>
        <v>0</v>
      </c>
      <c r="AA175" s="8"/>
      <c r="AB175" s="8">
        <v>0</v>
      </c>
      <c r="AC175" s="5">
        <f ca="1">IF(OR(AC$4&lt;$Q175,AC$4&gt;$Q175+IF($S175="",1000,$S175)-1),0,IF(MOD(AC$4-$Q175,IF($R175="",1000,$R175))=0,$O175,0))*IF($Y175&gt;0,(1+INDEX(Escalation!$B$3:$B$18,$Y175,0))^(AC$4-SSSModel!$C$5),1)*IF($X175=0,1,OFFSET(Profiles!$K$2,$X175,MAX(Profiles!$C$2,AC$4-$Q175)))*IF($AA175=1,(1+SSSModel!#REF!),1)</f>
        <v>0</v>
      </c>
      <c r="AD175" s="5">
        <f ca="1">IF(OR(AD$4&lt;$Q175,AD$4&gt;$Q175+IF($S175="",1000,$S175)-1),0,IF(MOD(AD$4-$Q175,IF($R175="",1000,$R175))=0,$O175,0))*IF($Y175&gt;0,(1+INDEX(Escalation!$B$3:$B$18,$Y175,0))^(AD$4-SSSModel!$C$5),1)*IF($X175=0,1,OFFSET(Profiles!$K$2,$X175,MAX(Profiles!$C$2,AD$4-$Q175)))*IF($AA175=1,(1+SSSModel!#REF!),1)</f>
        <v>0</v>
      </c>
      <c r="AE175" s="5">
        <f ca="1">IF(OR(AE$4&lt;$Q175,AE$4&gt;$Q175+IF($S175="",1000,$S175)-1),0,IF(MOD(AE$4-$Q175,IF($R175="",1000,$R175))=0,$O175,0))*IF($Y175&gt;0,(1+INDEX(Escalation!$B$3:$B$18,$Y175,0))^(AE$4-SSSModel!$C$5),1)*IF($X175=0,1,OFFSET(Profiles!$K$2,$X175,MAX(Profiles!$C$2,AE$4-$Q175)))*IF($AA175=1,(1+SSSModel!#REF!),1)</f>
        <v>0</v>
      </c>
      <c r="AF175" s="5">
        <f ca="1">IF(OR(AF$4&lt;$Q175,AF$4&gt;$Q175+IF($S175="",1000,$S175)-1),0,IF(MOD(AF$4-$Q175,IF($R175="",1000,$R175))=0,$O175,0))*IF($Y175&gt;0,(1+INDEX(Escalation!$B$3:$B$18,$Y175,0))^(AF$4-SSSModel!$C$5),1)*IF($X175=0,1,OFFSET(Profiles!$K$2,$X175,MAX(Profiles!$C$2,AF$4-$Q175)))*IF($AA175=1,(1+SSSModel!#REF!),1)</f>
        <v>0</v>
      </c>
      <c r="AG175" s="5">
        <f ca="1">IF(OR(AG$4&lt;$Q175,AG$4&gt;$Q175+IF($S175="",1000,$S175)-1),0,IF(MOD(AG$4-$Q175,IF($R175="",1000,$R175))=0,$O175,0))*IF($Y175&gt;0,(1+INDEX(Escalation!$B$3:$B$18,$Y175,0))^(AG$4-SSSModel!$C$5),1)*IF($X175=0,1,OFFSET(Profiles!$K$2,$X175,MAX(Profiles!$C$2,AG$4-$Q175)))*IF($AA175=1,(1+SSSModel!#REF!),1)</f>
        <v>0</v>
      </c>
      <c r="AH175" s="5">
        <f ca="1">IF(OR(AH$4&lt;$Q175,AH$4&gt;$Q175+IF($S175="",1000,$S175)-1),0,IF(MOD(AH$4-$Q175,IF($R175="",1000,$R175))=0,$O175,0))*IF($Y175&gt;0,(1+INDEX(Escalation!$B$3:$B$18,$Y175,0))^(AH$4-SSSModel!$C$5),1)*IF($X175=0,1,OFFSET(Profiles!$K$2,$X175,MAX(Profiles!$C$2,AH$4-$Q175)))*IF($AA175=1,(1+SSSModel!#REF!),1)</f>
        <v>0</v>
      </c>
      <c r="AI175" s="5">
        <f ca="1">IF(OR(AI$4&lt;$Q175,AI$4&gt;$Q175+IF($S175="",1000,$S175)-1),0,IF(MOD(AI$4-$Q175,IF($R175="",1000,$R175))=0,$O175,0))*IF($Y175&gt;0,(1+INDEX(Escalation!$B$3:$B$18,$Y175,0))^(AI$4-SSSModel!$C$5),1)*IF($X175=0,1,OFFSET(Profiles!$K$2,$X175,MAX(Profiles!$C$2,AI$4-$Q175)))*IF($AA175=1,(1+SSSModel!#REF!),1)</f>
        <v>0</v>
      </c>
      <c r="AJ175" s="5">
        <f ca="1">IF(OR(AJ$4&lt;$Q175,AJ$4&gt;$Q175+IF($S175="",1000,$S175)-1),0,IF(MOD(AJ$4-$Q175,IF($R175="",1000,$R175))=0,$O175,0))*IF($Y175&gt;0,(1+INDEX(Escalation!$B$3:$B$18,$Y175,0))^(AJ$4-SSSModel!$C$5),1)*IF($X175=0,1,OFFSET(Profiles!$K$2,$X175,MAX(Profiles!$C$2,AJ$4-$Q175)))*IF($AA175=1,(1+SSSModel!#REF!),1)</f>
        <v>0</v>
      </c>
      <c r="AK175" s="5">
        <f ca="1">IF(OR(AK$4&lt;$Q175,AK$4&gt;$Q175+IF($S175="",1000,$S175)-1),0,IF(MOD(AK$4-$Q175,IF($R175="",1000,$R175))=0,$O175,0))*IF($Y175&gt;0,(1+INDEX(Escalation!$B$3:$B$18,$Y175,0))^(AK$4-SSSModel!$C$5),1)*IF($X175=0,1,OFFSET(Profiles!$K$2,$X175,MAX(Profiles!$C$2,AK$4-$Q175)))*IF($AA175=1,(1+SSSModel!#REF!),1)</f>
        <v>0</v>
      </c>
      <c r="AL175" s="5">
        <f ca="1">IF(OR(AL$4&lt;$Q175,AL$4&gt;$Q175+IF($S175="",1000,$S175)-1),0,IF(MOD(AL$4-$Q175,IF($R175="",1000,$R175))=0,$O175,0))*IF($Y175&gt;0,(1+INDEX(Escalation!$B$3:$B$18,$Y175,0))^(AL$4-SSSModel!$C$5),1)*IF($X175=0,1,OFFSET(Profiles!$K$2,$X175,MAX(Profiles!$C$2,AL$4-$Q175)))*IF($AA175=1,(1+SSSModel!#REF!),1)</f>
        <v>0</v>
      </c>
      <c r="AM175" s="5">
        <f ca="1">IF(OR(AM$4&lt;$Q175,AM$4&gt;$Q175+IF($S175="",1000,$S175)-1),0,IF(MOD(AM$4-$Q175,IF($R175="",1000,$R175))=0,$O175,0))*IF($Y175&gt;0,(1+INDEX(Escalation!$B$3:$B$18,$Y175,0))^(AM$4-SSSModel!$C$5),1)*IF($X175=0,1,OFFSET(Profiles!$K$2,$X175,MAX(Profiles!$C$2,AM$4-$Q175)))*IF($AA175=1,(1+SSSModel!#REF!),1)</f>
        <v>0</v>
      </c>
      <c r="AN175" s="5">
        <f ca="1">IF(OR(AN$4&lt;$Q175,AN$4&gt;$Q175+IF($S175="",1000,$S175)-1),0,IF(MOD(AN$4-$Q175,IF($R175="",1000,$R175))=0,$O175,0))*IF($Y175&gt;0,(1+INDEX(Escalation!$B$3:$B$18,$Y175,0))^(AN$4-SSSModel!$C$5),1)*IF($X175=0,1,OFFSET(Profiles!$K$2,$X175,MAX(Profiles!$C$2,AN$4-$Q175)))*IF($AA175=1,(1+SSSModel!#REF!),1)</f>
        <v>0</v>
      </c>
      <c r="AO175" s="5">
        <f ca="1">IF(OR(AO$4&lt;$Q175,AO$4&gt;$Q175+IF($S175="",1000,$S175)-1),0,IF(MOD(AO$4-$Q175,IF($R175="",1000,$R175))=0,$O175,0))*IF($Y175&gt;0,(1+INDEX(Escalation!$B$3:$B$18,$Y175,0))^(AO$4-SSSModel!$C$5),1)*IF($X175=0,1,OFFSET(Profiles!$K$2,$X175,MAX(Profiles!$C$2,AO$4-$Q175)))*IF($AA175=1,(1+SSSModel!#REF!),1)</f>
        <v>0</v>
      </c>
      <c r="AP175" s="5">
        <f ca="1">IF(OR(AP$4&lt;$Q175,AP$4&gt;$Q175+IF($S175="",1000,$S175)-1),0,IF(MOD(AP$4-$Q175,IF($R175="",1000,$R175))=0,$O175,0))*IF($Y175&gt;0,(1+INDEX(Escalation!$B$3:$B$18,$Y175,0))^(AP$4-SSSModel!$C$5),1)*IF($X175=0,1,OFFSET(Profiles!$K$2,$X175,MAX(Profiles!$C$2,AP$4-$Q175)))*IF($AA175=1,(1+SSSModel!#REF!),1)</f>
        <v>0</v>
      </c>
      <c r="AQ175" s="5">
        <f ca="1">IF(OR(AQ$4&lt;$Q175,AQ$4&gt;$Q175+IF($S175="",1000,$S175)-1),0,IF(MOD(AQ$4-$Q175,IF($R175="",1000,$R175))=0,$O175,0))*IF($Y175&gt;0,(1+INDEX(Escalation!$B$3:$B$18,$Y175,0))^(AQ$4-SSSModel!$C$5),1)*IF($X175=0,1,OFFSET(Profiles!$K$2,$X175,MAX(Profiles!$C$2,AQ$4-$Q175)))*IF($AA175=1,(1+SSSModel!#REF!),1)</f>
        <v>0</v>
      </c>
      <c r="AR175" s="5">
        <f ca="1">IF(OR(AR$4&lt;$Q175,AR$4&gt;$Q175+IF($S175="",1000,$S175)-1),0,IF(MOD(AR$4-$Q175,IF($R175="",1000,$R175))=0,$O175,0))*IF($Y175&gt;0,(1+INDEX(Escalation!$B$3:$B$18,$Y175,0))^(AR$4-SSSModel!$C$5),1)*IF($X175=0,1,OFFSET(Profiles!$K$2,$X175,MAX(Profiles!$C$2,AR$4-$Q175)))*IF($AA175=1,(1+SSSModel!#REF!),1)</f>
        <v>0</v>
      </c>
      <c r="AS175" s="5">
        <f ca="1">IF(OR(AS$4&lt;$Q175,AS$4&gt;$Q175+IF($S175="",1000,$S175)-1),0,IF(MOD(AS$4-$Q175,IF($R175="",1000,$R175))=0,$O175,0))*IF($Y175&gt;0,(1+INDEX(Escalation!$B$3:$B$18,$Y175,0))^(AS$4-SSSModel!$C$5),1)*IF($X175=0,1,OFFSET(Profiles!$K$2,$X175,MAX(Profiles!$C$2,AS$4-$Q175)))*IF($AA175=1,(1+SSSModel!#REF!),1)</f>
        <v>0</v>
      </c>
      <c r="AT175" s="5">
        <f ca="1">IF(OR(AT$4&lt;$Q175,AT$4&gt;$Q175+IF($S175="",1000,$S175)-1),0,IF(MOD(AT$4-$Q175,IF($R175="",1000,$R175))=0,$O175,0))*IF($Y175&gt;0,(1+INDEX(Escalation!$B$3:$B$18,$Y175,0))^(AT$4-SSSModel!$C$5),1)*IF($X175=0,1,OFFSET(Profiles!$K$2,$X175,MAX(Profiles!$C$2,AT$4-$Q175)))*IF($AA175=1,(1+SSSModel!#REF!),1)</f>
        <v>0</v>
      </c>
      <c r="AU175" s="5">
        <f ca="1">IF(OR(AU$4&lt;$Q175,AU$4&gt;$Q175+IF($S175="",1000,$S175)-1),0,IF(MOD(AU$4-$Q175,IF($R175="",1000,$R175))=0,$O175,0))*IF($Y175&gt;0,(1+INDEX(Escalation!$B$3:$B$18,$Y175,0))^(AU$4-SSSModel!$C$5),1)*IF($X175=0,1,OFFSET(Profiles!$K$2,$X175,MAX(Profiles!$C$2,AU$4-$Q175)))*IF($AA175=1,(1+SSSModel!#REF!),1)</f>
        <v>0</v>
      </c>
      <c r="AV175" s="5">
        <f ca="1">IF(OR(AV$4&lt;$Q175,AV$4&gt;$Q175+IF($S175="",1000,$S175)-1),0,IF(MOD(AV$4-$Q175,IF($R175="",1000,$R175))=0,$O175,0))*IF($Y175&gt;0,(1+INDEX(Escalation!$B$3:$B$18,$Y175,0))^(AV$4-SSSModel!$C$5),1)*IF($X175=0,1,OFFSET(Profiles!$K$2,$X175,MAX(Profiles!$C$2,AV$4-$Q175)))*IF($AA175=1,(1+SSSModel!#REF!),1)</f>
        <v>0</v>
      </c>
      <c r="AW175" s="5">
        <f ca="1">IF(OR(AW$4&lt;$Q175,AW$4&gt;$Q175+IF($S175="",1000,$S175)-1),0,IF(MOD(AW$4-$Q175,IF($R175="",1000,$R175))=0,$O175,0))*IF($Y175&gt;0,(1+INDEX(Escalation!$B$3:$B$18,$Y175,0))^(AW$4-SSSModel!$C$5),1)*IF($X175=0,1,OFFSET(Profiles!$K$2,$X175,MAX(Profiles!$C$2,AW$4-$Q175)))*IF($AA175=1,(1+SSSModel!#REF!),1)</f>
        <v>0</v>
      </c>
      <c r="AX175" s="5">
        <f ca="1">IF(OR(AX$4&lt;$Q175,AX$4&gt;$Q175+IF($S175="",1000,$S175)-1),0,IF(MOD(AX$4-$Q175,IF($R175="",1000,$R175))=0,$O175,0))*IF($Y175&gt;0,(1+INDEX(Escalation!$B$3:$B$18,$Y175,0))^(AX$4-SSSModel!$C$5),1)*IF($X175=0,1,OFFSET(Profiles!$K$2,$X175,MAX(Profiles!$C$2,AX$4-$Q175)))*IF($AA175=1,(1+SSSModel!#REF!),1)</f>
        <v>0</v>
      </c>
      <c r="AY175" s="5">
        <f ca="1">IF(OR(AY$4&lt;$Q175,AY$4&gt;$Q175+IF($S175="",1000,$S175)-1),0,IF(MOD(AY$4-$Q175,IF($R175="",1000,$R175))=0,$O175,0))*IF($Y175&gt;0,(1+INDEX(Escalation!$B$3:$B$18,$Y175,0))^(AY$4-SSSModel!$C$5),1)*IF($X175=0,1,OFFSET(Profiles!$K$2,$X175,MAX(Profiles!$C$2,AY$4-$Q175)))*IF($AA175=1,(1+SSSModel!#REF!),1)</f>
        <v>0</v>
      </c>
      <c r="AZ175" s="5">
        <f ca="1">IF(OR(AZ$4&lt;$Q175,AZ$4&gt;$Q175+IF($S175="",1000,$S175)-1),0,IF(MOD(AZ$4-$Q175,IF($R175="",1000,$R175))=0,$O175,0))*IF($Y175&gt;0,(1+INDEX(Escalation!$B$3:$B$18,$Y175,0))^(AZ$4-SSSModel!$C$5),1)*IF($X175=0,1,OFFSET(Profiles!$K$2,$X175,MAX(Profiles!$C$2,AZ$4-$Q175)))*IF($AA175=1,(1+SSSModel!#REF!),1)</f>
        <v>0</v>
      </c>
      <c r="BA175" s="5">
        <f ca="1">IF(OR(BA$4&lt;$Q175,BA$4&gt;$Q175+IF($S175="",1000,$S175)-1),0,IF(MOD(BA$4-$Q175,IF($R175="",1000,$R175))=0,$O175,0))*IF($Y175&gt;0,(1+INDEX(Escalation!$B$3:$B$18,$Y175,0))^(BA$4-SSSModel!$C$5),1)*IF($X175=0,1,OFFSET(Profiles!$K$2,$X175,MAX(Profiles!$C$2,BA$4-$Q175)))*IF($AA175=1,(1+SSSModel!#REF!),1)</f>
        <v>0</v>
      </c>
      <c r="BB175" s="5">
        <f ca="1">IF(OR(BB$4&lt;$Q175,BB$4&gt;$Q175+IF($S175="",1000,$S175)-1),0,IF(MOD(BB$4-$Q175,IF($R175="",1000,$R175))=0,$O175,0))*IF($Y175&gt;0,(1+INDEX(Escalation!$B$3:$B$18,$Y175,0))^(BB$4-SSSModel!$C$5),1)*IF($X175=0,1,OFFSET(Profiles!$K$2,$X175,MAX(Profiles!$C$2,BB$4-$Q175)))*IF($AA175=1,(1+SSSModel!#REF!),1)</f>
        <v>0</v>
      </c>
      <c r="BC175" s="5">
        <f ca="1">IF(OR(BC$4&lt;$Q175,BC$4&gt;$Q175+IF($S175="",1000,$S175)-1),0,IF(MOD(BC$4-$Q175,IF($R175="",1000,$R175))=0,$O175,0))*IF($Y175&gt;0,(1+INDEX(Escalation!$B$3:$B$18,$Y175,0))^(BC$4-SSSModel!$C$5),1)*IF($X175=0,1,OFFSET(Profiles!$K$2,$X175,MAX(Profiles!$C$2,BC$4-$Q175)))*IF($AA175=1,(1+SSSModel!#REF!),1)</f>
        <v>0</v>
      </c>
      <c r="BD175" s="5">
        <f ca="1">IF(OR(BD$4&lt;$Q175,BD$4&gt;$Q175+IF($S175="",1000,$S175)-1),0,IF(MOD(BD$4-$Q175,IF($R175="",1000,$R175))=0,$O175,0))*IF($Y175&gt;0,(1+INDEX(Escalation!$B$3:$B$18,$Y175,0))^(BD$4-SSSModel!$C$5),1)*IF($X175=0,1,OFFSET(Profiles!$K$2,$X175,MAX(Profiles!$C$2,BD$4-$Q175)))*IF($AA175=1,(1+SSSModel!#REF!),1)</f>
        <v>0</v>
      </c>
      <c r="BE175" s="5">
        <f ca="1">IF(OR(BE$4&lt;$Q175,BE$4&gt;$Q175+IF($S175="",1000,$S175)-1),0,IF(MOD(BE$4-$Q175,IF($R175="",1000,$R175))=0,$O175,0))*IF($Y175&gt;0,(1+INDEX(Escalation!$B$3:$B$18,$Y175,0))^(BE$4-SSSModel!$C$5),1)*IF($X175=0,1,OFFSET(Profiles!$K$2,$X175,MAX(Profiles!$C$2,BE$4-$Q175)))*IF($AA175=1,(1+SSSModel!#REF!),1)</f>
        <v>0</v>
      </c>
      <c r="BF175" s="5">
        <f ca="1">IF(OR(BF$4&lt;$Q175,BF$4&gt;$Q175+IF($S175="",1000,$S175)-1),0,IF(MOD(BF$4-$Q175,IF($R175="",1000,$R175))=0,$O175,0))*IF($Y175&gt;0,(1+INDEX(Escalation!$B$3:$B$18,$Y175,0))^(BF$4-SSSModel!$C$5),1)*IF($X175=0,1,OFFSET(Profiles!$K$2,$X175,MAX(Profiles!$C$2,BF$4-$Q175)))*IF($AA175=1,(1+SSSModel!#REF!),1)</f>
        <v>0</v>
      </c>
      <c r="BG175" s="5">
        <f ca="1">IF(OR(BG$4&lt;$Q175,BG$4&gt;$Q175+IF($S175="",1000,$S175)-1),0,IF(MOD(BG$4-$Q175,IF($R175="",1000,$R175))=0,$O175,0))*IF($Y175&gt;0,(1+INDEX(Escalation!$B$3:$B$18,$Y175,0))^(BG$4-SSSModel!$C$5),1)*IF($X175=0,1,OFFSET(Profiles!$K$2,$X175,MAX(Profiles!$C$2,BG$4-$Q175)))*IF($AA175=1,(1+SSSModel!#REF!),1)</f>
        <v>0</v>
      </c>
      <c r="BH175" s="5">
        <f ca="1">IF(OR(BH$4&lt;$Q175,BH$4&gt;$Q175+IF($S175="",1000,$S175)-1),0,IF(MOD(BH$4-$Q175,IF($R175="",1000,$R175))=0,$O175,0))*IF($Y175&gt;0,(1+INDEX(Escalation!$B$3:$B$18,$Y175,0))^(BH$4-SSSModel!$C$5),1)*IF($X175=0,1,OFFSET(Profiles!$K$2,$X175,MAX(Profiles!$C$2,BH$4-$Q175)))*IF($AA175=1,(1+SSSModel!#REF!),1)</f>
        <v>0</v>
      </c>
      <c r="BI175" s="5">
        <f ca="1">IF(OR(BI$4&lt;$Q175,BI$4&gt;$Q175+IF($S175="",1000,$S175)-1),0,IF(MOD(BI$4-$Q175,IF($R175="",1000,$R175))=0,$O175,0))*IF($Y175&gt;0,(1+INDEX(Escalation!$B$3:$B$18,$Y175,0))^(BI$4-SSSModel!$C$5),1)*IF($X175=0,1,OFFSET(Profiles!$K$2,$X175,MAX(Profiles!$C$2,BI$4-$Q175)))*IF($AA175=1,(1+SSSModel!#REF!),1)</f>
        <v>0</v>
      </c>
      <c r="BJ175" s="5">
        <f ca="1">IF(OR(BJ$4&lt;$Q175,BJ$4&gt;$Q175+IF($S175="",1000,$S175)-1),0,IF(MOD(BJ$4-$Q175,IF($R175="",1000,$R175))=0,$O175,0))*IF($Y175&gt;0,(1+INDEX(Escalation!$B$3:$B$18,$Y175,0))^(BJ$4-SSSModel!$C$5),1)*IF($X175=0,1,OFFSET(Profiles!$K$2,$X175,MAX(Profiles!$C$2,BJ$4-$Q175)))*IF($AA175=1,(1+SSSModel!#REF!),1)</f>
        <v>0</v>
      </c>
      <c r="BK175" s="5">
        <f ca="1">IF(OR(BK$4&lt;$Q175,BK$4&gt;$Q175+IF($S175="",1000,$S175)-1),0,IF(MOD(BK$4-$Q175,IF($R175="",1000,$R175))=0,$O175,0))*IF($Y175&gt;0,(1+INDEX(Escalation!$B$3:$B$18,$Y175,0))^(BK$4-SSSModel!$C$5),1)*IF($X175=0,1,OFFSET(Profiles!$K$2,$X175,MAX(Profiles!$C$2,BK$4-$Q175)))*IF($AA175=1,(1+SSSModel!#REF!),1)</f>
        <v>0</v>
      </c>
      <c r="BL175" s="5">
        <f ca="1">IF(OR(BL$4&lt;$Q175,BL$4&gt;$Q175+IF($S175="",1000,$S175)-1),0,IF(MOD(BL$4-$Q175,IF($R175="",1000,$R175))=0,$O175,0))*IF($Y175&gt;0,(1+INDEX(Escalation!$B$3:$B$18,$Y175,0))^(BL$4-SSSModel!$C$5),1)*IF($X175=0,1,OFFSET(Profiles!$K$2,$X175,MAX(Profiles!$C$2,BL$4-$Q175)))*IF($AA175=1,(1+SSSModel!#REF!),1)</f>
        <v>0</v>
      </c>
      <c r="BM175" s="5">
        <f ca="1">IF(OR(BM$4&lt;$Q175,BM$4&gt;$Q175+IF($S175="",1000,$S175)-1),0,IF(MOD(BM$4-$Q175,IF($R175="",1000,$R175))=0,$O175,0))*IF($Y175&gt;0,(1+INDEX(Escalation!$B$3:$B$18,$Y175,0))^(BM$4-SSSModel!$C$5),1)*IF($X175=0,1,OFFSET(Profiles!$K$2,$X175,MAX(Profiles!$C$2,BM$4-$Q175)))*IF($AA175=1,(1+SSSModel!#REF!),1)</f>
        <v>0</v>
      </c>
      <c r="BN175" s="5">
        <f ca="1">IF(OR(BN$4&lt;$Q175,BN$4&gt;$Q175+IF($S175="",1000,$S175)-1),0,IF(MOD(BN$4-$Q175,IF($R175="",1000,$R175))=0,$O175,0))*IF($Y175&gt;0,(1+INDEX(Escalation!$B$3:$B$18,$Y175,0))^(BN$4-SSSModel!$C$5),1)*IF($X175=0,1,OFFSET(Profiles!$K$2,$X175,MAX(Profiles!$C$2,BN$4-$Q175)))*IF($AA175=1,(1+SSSModel!#REF!),1)</f>
        <v>0</v>
      </c>
      <c r="BO175" s="5">
        <f ca="1">IF(OR(BO$4&lt;$Q175,BO$4&gt;$Q175+IF($S175="",1000,$S175)-1),0,IF(MOD(BO$4-$Q175,IF($R175="",1000,$R175))=0,$O175,0))*IF($Y175&gt;0,(1+INDEX(Escalation!$B$3:$B$18,$Y175,0))^(BO$4-SSSModel!$C$5),1)*IF($X175=0,1,OFFSET(Profiles!$K$2,$X175,MAX(Profiles!$C$2,BO$4-$Q175)))*IF($AA175=1,(1+SSSModel!#REF!),1)</f>
        <v>0</v>
      </c>
      <c r="BP175" s="5">
        <f ca="1">IF(OR(BP$4&lt;$Q175,BP$4&gt;$Q175+IF($S175="",1000,$S175)-1),0,IF(MOD(BP$4-$Q175,IF($R175="",1000,$R175))=0,$O175,0))*IF($Y175&gt;0,(1+INDEX(Escalation!$B$3:$B$18,$Y175,0))^(BP$4-SSSModel!$C$5),1)*IF($X175=0,1,OFFSET(Profiles!$K$2,$X175,MAX(Profiles!$C$2,BP$4-$Q175)))*IF($AA175=1,(1+SSSModel!#REF!),1)</f>
        <v>0</v>
      </c>
      <c r="BQ175" s="5">
        <f ca="1">IF(OR(BQ$4&lt;$Q175,BQ$4&gt;$Q175+IF($S175="",1000,$S175)-1),0,IF(MOD(BQ$4-$Q175,IF($R175="",1000,$R175))=0,$O175,0))*IF($Y175&gt;0,(1+INDEX(Escalation!$B$3:$B$18,$Y175,0))^(BQ$4-SSSModel!$C$5),1)*IF($X175=0,1,OFFSET(Profiles!$K$2,$X175,MAX(Profiles!$C$2,BQ$4-$Q175)))*IF($AA175=1,(1+SSSModel!#REF!),1)</f>
        <v>0</v>
      </c>
      <c r="BR175" s="5">
        <f ca="1">IF(OR(BR$4&lt;$Q175,BR$4&gt;$Q175+IF($S175="",1000,$S175)-1),0,IF(MOD(BR$4-$Q175,IF($R175="",1000,$R175))=0,$O175,0))*IF($Y175&gt;0,(1+INDEX(Escalation!$B$3:$B$18,$Y175,0))^(BR$4-SSSModel!$C$5),1)*IF($X175=0,1,OFFSET(Profiles!$K$2,$X175,MAX(Profiles!$C$2,BR$4-$Q175)))*IF($AA175=1,(1+SSSModel!#REF!),1)</f>
        <v>0</v>
      </c>
      <c r="BS175" s="5">
        <f ca="1">IF(OR(BS$4&lt;$Q175,BS$4&gt;$Q175+IF($S175="",1000,$S175)-1),0,IF(MOD(BS$4-$Q175,IF($R175="",1000,$R175))=0,$O175,0))*IF($Y175&gt;0,(1+INDEX(Escalation!$B$3:$B$18,$Y175,0))^(BS$4-SSSModel!$C$5),1)*IF($X175=0,1,OFFSET(Profiles!$K$2,$X175,MAX(Profiles!$C$2,BS$4-$Q175)))*IF($AA175=1,(1+SSSModel!#REF!),1)</f>
        <v>0</v>
      </c>
      <c r="BT175" s="5">
        <f ca="1">IF(OR(BT$4&lt;$Q175,BT$4&gt;$Q175+IF($S175="",1000,$S175)-1),0,IF(MOD(BT$4-$Q175,IF($R175="",1000,$R175))=0,$O175,0))*IF($Y175&gt;0,(1+INDEX(Escalation!$B$3:$B$18,$Y175,0))^(BT$4-SSSModel!$C$5),1)*IF($X175=0,1,OFFSET(Profiles!$K$2,$X175,MAX(Profiles!$C$2,BT$4-$Q175)))*IF($AA175=1,(1+SSSModel!#REF!),1)</f>
        <v>0</v>
      </c>
      <c r="BU175" s="5">
        <f ca="1">IF(OR(BU$4&lt;$Q175,BU$4&gt;$Q175+IF($S175="",1000,$S175)-1),0,IF(MOD(BU$4-$Q175,IF($R175="",1000,$R175))=0,$O175,0))*IF($Y175&gt;0,(1+INDEX(Escalation!$B$3:$B$18,$Y175,0))^(BU$4-SSSModel!$C$5),1)*IF($X175=0,1,OFFSET(Profiles!$K$2,$X175,MAX(Profiles!$C$2,BU$4-$Q175)))*IF($AA175=1,(1+SSSModel!#REF!),1)</f>
        <v>0</v>
      </c>
      <c r="BV175" s="5">
        <f ca="1">IF(OR(BV$4&lt;$Q175,BV$4&gt;$Q175+IF($S175="",1000,$S175)-1),0,IF(MOD(BV$4-$Q175,IF($R175="",1000,$R175))=0,$O175,0))*IF($Y175&gt;0,(1+INDEX(Escalation!$B$3:$B$18,$Y175,0))^(BV$4-SSSModel!$C$5),1)*IF($X175=0,1,OFFSET(Profiles!$K$2,$X175,MAX(Profiles!$C$2,BV$4-$Q175)))*IF($AA175=1,(1+SSSModel!#REF!),1)</f>
        <v>0</v>
      </c>
      <c r="BW175" s="5">
        <f ca="1">IF(OR(BW$4&lt;$Q175,BW$4&gt;$Q175+IF($S175="",1000,$S175)-1),0,IF(MOD(BW$4-$Q175,IF($R175="",1000,$R175))=0,$O175,0))*IF($Y175&gt;0,(1+INDEX(Escalation!$B$3:$B$18,$Y175,0))^(BW$4-SSSModel!$C$5),1)*IF($X175=0,1,OFFSET(Profiles!$K$2,$X175,MAX(Profiles!$C$2,BW$4-$Q175)))*IF($AA175=1,(1+SSSModel!#REF!),1)</f>
        <v>0</v>
      </c>
      <c r="BX175" s="5">
        <f ca="1">IF(OR(BX$4&lt;$Q175,BX$4&gt;$Q175+IF($S175="",1000,$S175)-1),0,IF(MOD(BX$4-$Q175,IF($R175="",1000,$R175))=0,$O175,0))*IF($Y175&gt;0,(1+INDEX(Escalation!$B$3:$B$18,$Y175,0))^(BX$4-SSSModel!$C$5),1)*IF($X175=0,1,OFFSET(Profiles!$K$2,$X175,MAX(Profiles!$C$2,BX$4-$Q175)))*IF($AA175=1,(1+SSSModel!#REF!),1)</f>
        <v>0</v>
      </c>
      <c r="BY175" s="5">
        <f ca="1">IF(OR(BY$4&lt;$Q175,BY$4&gt;$Q175+IF($S175="",1000,$S175)-1),0,IF(MOD(BY$4-$Q175,IF($R175="",1000,$R175))=0,$O175,0))*IF($Y175&gt;0,(1+INDEX(Escalation!$B$3:$B$18,$Y175,0))^(BY$4-SSSModel!$C$5),1)*IF($X175=0,1,OFFSET(Profiles!$K$2,$X175,MAX(Profiles!$C$2,BY$4-$Q175)))*IF($AA175=1,(1+SSSModel!#REF!),1)</f>
        <v>0</v>
      </c>
      <c r="BZ175" s="5">
        <f ca="1">IF(OR(BZ$4&lt;$Q175,BZ$4&gt;$Q175+IF($S175="",1000,$S175)-1),0,IF(MOD(BZ$4-$Q175,IF($R175="",1000,$R175))=0,$O175,0))*IF($Y175&gt;0,(1+INDEX(Escalation!$B$3:$B$18,$Y175,0))^(BZ$4-SSSModel!$C$5),1)*IF($X175=0,1,OFFSET(Profiles!$K$2,$X175,MAX(Profiles!$C$2,BZ$4-$Q175)))*IF($AA175=1,(1+SSSModel!#REF!),1)</f>
        <v>0</v>
      </c>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93"/>
      <c r="DV175" s="93"/>
      <c r="DW175" s="93"/>
      <c r="DX175" s="93"/>
      <c r="DY175" s="94"/>
      <c r="DZ175" s="95"/>
      <c r="EA175" s="96"/>
      <c r="EB175" s="97"/>
      <c r="EC175" s="97"/>
      <c r="ED175" s="90"/>
      <c r="EE175" s="90"/>
    </row>
    <row r="176" spans="3:135" x14ac:dyDescent="0.35">
      <c r="C176" s="18"/>
      <c r="D176" s="18">
        <f t="shared" si="26"/>
        <v>6</v>
      </c>
      <c r="E176" s="18">
        <f t="shared" ca="1" si="26"/>
        <v>0</v>
      </c>
      <c r="G176" s="25"/>
      <c r="H176" s="25" t="str">
        <f ca="1">IF($E176=0,"",OFFSET(Resources!C$26,$E176,0))</f>
        <v/>
      </c>
      <c r="I176" s="25" t="str">
        <f ca="1">IF($E176=0,"",OFFSET(Resources!$E$26,$E176,0))</f>
        <v/>
      </c>
      <c r="J176" s="16">
        <v>1</v>
      </c>
      <c r="K176" s="16" t="s">
        <v>150</v>
      </c>
      <c r="L176" s="16" t="s">
        <v>54</v>
      </c>
      <c r="M176" s="25"/>
      <c r="N176" s="1">
        <v>1</v>
      </c>
      <c r="O176" s="68">
        <f ca="1">IF($E176=0,0,OFFSET(Resources!$U$26,$E176,0))</f>
        <v>0</v>
      </c>
      <c r="P176" s="16" t="s">
        <v>95</v>
      </c>
      <c r="Q176" s="18">
        <f ca="1">IF($E176=0,0,OFFSET(GenAlts!$W$4,$E176,$D176-1))</f>
        <v>0</v>
      </c>
      <c r="R176" s="1">
        <v>1</v>
      </c>
      <c r="S176" t="str">
        <f ca="1">IF($E176=0,"",OFFSET(Resources!$R$26,$E176,0))</f>
        <v/>
      </c>
      <c r="T176" s="1"/>
      <c r="U176" s="25"/>
      <c r="V176" s="1"/>
      <c r="W176">
        <f t="shared" ca="1" si="25"/>
        <v>0</v>
      </c>
      <c r="X176">
        <f>IF(T176="",0,MATCH(T176,Profiles!$A$3:$A$22,0))</f>
        <v>0</v>
      </c>
      <c r="Y176">
        <f>IF(U176=0,0,MATCH(U176,Escalation!$A$3:$A$17,0))</f>
        <v>0</v>
      </c>
      <c r="Z176">
        <f>IF(V176="",0,MATCH(V176,Profiles!$A$3:$A$22,0))</f>
        <v>0</v>
      </c>
      <c r="AA176" s="8"/>
      <c r="AB176" s="8">
        <v>0</v>
      </c>
      <c r="AC176" s="5">
        <f ca="1">IF(OR(AC$4&lt;$Q176,AC$4&gt;$Q176+IF($S176="",1000,$S176)-1),0,IF(MOD(AC$4-$Q176,IF($R176="",1000,$R176))=0,$O176,0))*IF($Y176&gt;0,(1+INDEX(Escalation!$B$3:$B$18,$Y176,0))^(AC$4-SSSModel!$C$5),1)*IF($X176=0,1,OFFSET(Profiles!$K$2,$X176,MAX(Profiles!$C$2,AC$4-$Q176)))*IF($AA176=1,(1+SSSModel!#REF!),1)</f>
        <v>0</v>
      </c>
      <c r="AD176" s="5">
        <f ca="1">IF(OR(AD$4&lt;$Q176,AD$4&gt;$Q176+IF($S176="",1000,$S176)-1),0,IF(MOD(AD$4-$Q176,IF($R176="",1000,$R176))=0,$O176,0))*IF($Y176&gt;0,(1+INDEX(Escalation!$B$3:$B$18,$Y176,0))^(AD$4-SSSModel!$C$5),1)*IF($X176=0,1,OFFSET(Profiles!$K$2,$X176,MAX(Profiles!$C$2,AD$4-$Q176)))*IF($AA176=1,(1+SSSModel!#REF!),1)</f>
        <v>0</v>
      </c>
      <c r="AE176" s="5">
        <f ca="1">IF(OR(AE$4&lt;$Q176,AE$4&gt;$Q176+IF($S176="",1000,$S176)-1),0,IF(MOD(AE$4-$Q176,IF($R176="",1000,$R176))=0,$O176,0))*IF($Y176&gt;0,(1+INDEX(Escalation!$B$3:$B$18,$Y176,0))^(AE$4-SSSModel!$C$5),1)*IF($X176=0,1,OFFSET(Profiles!$K$2,$X176,MAX(Profiles!$C$2,AE$4-$Q176)))*IF($AA176=1,(1+SSSModel!#REF!),1)</f>
        <v>0</v>
      </c>
      <c r="AF176" s="5">
        <f ca="1">IF(OR(AF$4&lt;$Q176,AF$4&gt;$Q176+IF($S176="",1000,$S176)-1),0,IF(MOD(AF$4-$Q176,IF($R176="",1000,$R176))=0,$O176,0))*IF($Y176&gt;0,(1+INDEX(Escalation!$B$3:$B$18,$Y176,0))^(AF$4-SSSModel!$C$5),1)*IF($X176=0,1,OFFSET(Profiles!$K$2,$X176,MAX(Profiles!$C$2,AF$4-$Q176)))*IF($AA176=1,(1+SSSModel!#REF!),1)</f>
        <v>0</v>
      </c>
      <c r="AG176" s="5">
        <f ca="1">IF(OR(AG$4&lt;$Q176,AG$4&gt;$Q176+IF($S176="",1000,$S176)-1),0,IF(MOD(AG$4-$Q176,IF($R176="",1000,$R176))=0,$O176,0))*IF($Y176&gt;0,(1+INDEX(Escalation!$B$3:$B$18,$Y176,0))^(AG$4-SSSModel!$C$5),1)*IF($X176=0,1,OFFSET(Profiles!$K$2,$X176,MAX(Profiles!$C$2,AG$4-$Q176)))*IF($AA176=1,(1+SSSModel!#REF!),1)</f>
        <v>0</v>
      </c>
      <c r="AH176" s="5">
        <f ca="1">IF(OR(AH$4&lt;$Q176,AH$4&gt;$Q176+IF($S176="",1000,$S176)-1),0,IF(MOD(AH$4-$Q176,IF($R176="",1000,$R176))=0,$O176,0))*IF($Y176&gt;0,(1+INDEX(Escalation!$B$3:$B$18,$Y176,0))^(AH$4-SSSModel!$C$5),1)*IF($X176=0,1,OFFSET(Profiles!$K$2,$X176,MAX(Profiles!$C$2,AH$4-$Q176)))*IF($AA176=1,(1+SSSModel!#REF!),1)</f>
        <v>0</v>
      </c>
      <c r="AI176" s="5">
        <f ca="1">IF(OR(AI$4&lt;$Q176,AI$4&gt;$Q176+IF($S176="",1000,$S176)-1),0,IF(MOD(AI$4-$Q176,IF($R176="",1000,$R176))=0,$O176,0))*IF($Y176&gt;0,(1+INDEX(Escalation!$B$3:$B$18,$Y176,0))^(AI$4-SSSModel!$C$5),1)*IF($X176=0,1,OFFSET(Profiles!$K$2,$X176,MAX(Profiles!$C$2,AI$4-$Q176)))*IF($AA176=1,(1+SSSModel!#REF!),1)</f>
        <v>0</v>
      </c>
      <c r="AJ176" s="5">
        <f ca="1">IF(OR(AJ$4&lt;$Q176,AJ$4&gt;$Q176+IF($S176="",1000,$S176)-1),0,IF(MOD(AJ$4-$Q176,IF($R176="",1000,$R176))=0,$O176,0))*IF($Y176&gt;0,(1+INDEX(Escalation!$B$3:$B$18,$Y176,0))^(AJ$4-SSSModel!$C$5),1)*IF($X176=0,1,OFFSET(Profiles!$K$2,$X176,MAX(Profiles!$C$2,AJ$4-$Q176)))*IF($AA176=1,(1+SSSModel!#REF!),1)</f>
        <v>0</v>
      </c>
      <c r="AK176" s="5">
        <f ca="1">IF(OR(AK$4&lt;$Q176,AK$4&gt;$Q176+IF($S176="",1000,$S176)-1),0,IF(MOD(AK$4-$Q176,IF($R176="",1000,$R176))=0,$O176,0))*IF($Y176&gt;0,(1+INDEX(Escalation!$B$3:$B$18,$Y176,0))^(AK$4-SSSModel!$C$5),1)*IF($X176=0,1,OFFSET(Profiles!$K$2,$X176,MAX(Profiles!$C$2,AK$4-$Q176)))*IF($AA176=1,(1+SSSModel!#REF!),1)</f>
        <v>0</v>
      </c>
      <c r="AL176" s="5">
        <f ca="1">IF(OR(AL$4&lt;$Q176,AL$4&gt;$Q176+IF($S176="",1000,$S176)-1),0,IF(MOD(AL$4-$Q176,IF($R176="",1000,$R176))=0,$O176,0))*IF($Y176&gt;0,(1+INDEX(Escalation!$B$3:$B$18,$Y176,0))^(AL$4-SSSModel!$C$5),1)*IF($X176=0,1,OFFSET(Profiles!$K$2,$X176,MAX(Profiles!$C$2,AL$4-$Q176)))*IF($AA176=1,(1+SSSModel!#REF!),1)</f>
        <v>0</v>
      </c>
      <c r="AM176" s="5">
        <f ca="1">IF(OR(AM$4&lt;$Q176,AM$4&gt;$Q176+IF($S176="",1000,$S176)-1),0,IF(MOD(AM$4-$Q176,IF($R176="",1000,$R176))=0,$O176,0))*IF($Y176&gt;0,(1+INDEX(Escalation!$B$3:$B$18,$Y176,0))^(AM$4-SSSModel!$C$5),1)*IF($X176=0,1,OFFSET(Profiles!$K$2,$X176,MAX(Profiles!$C$2,AM$4-$Q176)))*IF($AA176=1,(1+SSSModel!#REF!),1)</f>
        <v>0</v>
      </c>
      <c r="AN176" s="5">
        <f ca="1">IF(OR(AN$4&lt;$Q176,AN$4&gt;$Q176+IF($S176="",1000,$S176)-1),0,IF(MOD(AN$4-$Q176,IF($R176="",1000,$R176))=0,$O176,0))*IF($Y176&gt;0,(1+INDEX(Escalation!$B$3:$B$18,$Y176,0))^(AN$4-SSSModel!$C$5),1)*IF($X176=0,1,OFFSET(Profiles!$K$2,$X176,MAX(Profiles!$C$2,AN$4-$Q176)))*IF($AA176=1,(1+SSSModel!#REF!),1)</f>
        <v>0</v>
      </c>
      <c r="AO176" s="5">
        <f ca="1">IF(OR(AO$4&lt;$Q176,AO$4&gt;$Q176+IF($S176="",1000,$S176)-1),0,IF(MOD(AO$4-$Q176,IF($R176="",1000,$R176))=0,$O176,0))*IF($Y176&gt;0,(1+INDEX(Escalation!$B$3:$B$18,$Y176,0))^(AO$4-SSSModel!$C$5),1)*IF($X176=0,1,OFFSET(Profiles!$K$2,$X176,MAX(Profiles!$C$2,AO$4-$Q176)))*IF($AA176=1,(1+SSSModel!#REF!),1)</f>
        <v>0</v>
      </c>
      <c r="AP176" s="5">
        <f ca="1">IF(OR(AP$4&lt;$Q176,AP$4&gt;$Q176+IF($S176="",1000,$S176)-1),0,IF(MOD(AP$4-$Q176,IF($R176="",1000,$R176))=0,$O176,0))*IF($Y176&gt;0,(1+INDEX(Escalation!$B$3:$B$18,$Y176,0))^(AP$4-SSSModel!$C$5),1)*IF($X176=0,1,OFFSET(Profiles!$K$2,$X176,MAX(Profiles!$C$2,AP$4-$Q176)))*IF($AA176=1,(1+SSSModel!#REF!),1)</f>
        <v>0</v>
      </c>
      <c r="AQ176" s="5">
        <f ca="1">IF(OR(AQ$4&lt;$Q176,AQ$4&gt;$Q176+IF($S176="",1000,$S176)-1),0,IF(MOD(AQ$4-$Q176,IF($R176="",1000,$R176))=0,$O176,0))*IF($Y176&gt;0,(1+INDEX(Escalation!$B$3:$B$18,$Y176,0))^(AQ$4-SSSModel!$C$5),1)*IF($X176=0,1,OFFSET(Profiles!$K$2,$X176,MAX(Profiles!$C$2,AQ$4-$Q176)))*IF($AA176=1,(1+SSSModel!#REF!),1)</f>
        <v>0</v>
      </c>
      <c r="AR176" s="5">
        <f ca="1">IF(OR(AR$4&lt;$Q176,AR$4&gt;$Q176+IF($S176="",1000,$S176)-1),0,IF(MOD(AR$4-$Q176,IF($R176="",1000,$R176))=0,$O176,0))*IF($Y176&gt;0,(1+INDEX(Escalation!$B$3:$B$18,$Y176,0))^(AR$4-SSSModel!$C$5),1)*IF($X176=0,1,OFFSET(Profiles!$K$2,$X176,MAX(Profiles!$C$2,AR$4-$Q176)))*IF($AA176=1,(1+SSSModel!#REF!),1)</f>
        <v>0</v>
      </c>
      <c r="AS176" s="5">
        <f ca="1">IF(OR(AS$4&lt;$Q176,AS$4&gt;$Q176+IF($S176="",1000,$S176)-1),0,IF(MOD(AS$4-$Q176,IF($R176="",1000,$R176))=0,$O176,0))*IF($Y176&gt;0,(1+INDEX(Escalation!$B$3:$B$18,$Y176,0))^(AS$4-SSSModel!$C$5),1)*IF($X176=0,1,OFFSET(Profiles!$K$2,$X176,MAX(Profiles!$C$2,AS$4-$Q176)))*IF($AA176=1,(1+SSSModel!#REF!),1)</f>
        <v>0</v>
      </c>
      <c r="AT176" s="5">
        <f ca="1">IF(OR(AT$4&lt;$Q176,AT$4&gt;$Q176+IF($S176="",1000,$S176)-1),0,IF(MOD(AT$4-$Q176,IF($R176="",1000,$R176))=0,$O176,0))*IF($Y176&gt;0,(1+INDEX(Escalation!$B$3:$B$18,$Y176,0))^(AT$4-SSSModel!$C$5),1)*IF($X176=0,1,OFFSET(Profiles!$K$2,$X176,MAX(Profiles!$C$2,AT$4-$Q176)))*IF($AA176=1,(1+SSSModel!#REF!),1)</f>
        <v>0</v>
      </c>
      <c r="AU176" s="5">
        <f ca="1">IF(OR(AU$4&lt;$Q176,AU$4&gt;$Q176+IF($S176="",1000,$S176)-1),0,IF(MOD(AU$4-$Q176,IF($R176="",1000,$R176))=0,$O176,0))*IF($Y176&gt;0,(1+INDEX(Escalation!$B$3:$B$18,$Y176,0))^(AU$4-SSSModel!$C$5),1)*IF($X176=0,1,OFFSET(Profiles!$K$2,$X176,MAX(Profiles!$C$2,AU$4-$Q176)))*IF($AA176=1,(1+SSSModel!#REF!),1)</f>
        <v>0</v>
      </c>
      <c r="AV176" s="5">
        <f ca="1">IF(OR(AV$4&lt;$Q176,AV$4&gt;$Q176+IF($S176="",1000,$S176)-1),0,IF(MOD(AV$4-$Q176,IF($R176="",1000,$R176))=0,$O176,0))*IF($Y176&gt;0,(1+INDEX(Escalation!$B$3:$B$18,$Y176,0))^(AV$4-SSSModel!$C$5),1)*IF($X176=0,1,OFFSET(Profiles!$K$2,$X176,MAX(Profiles!$C$2,AV$4-$Q176)))*IF($AA176=1,(1+SSSModel!#REF!),1)</f>
        <v>0</v>
      </c>
      <c r="AW176" s="5">
        <f ca="1">IF(OR(AW$4&lt;$Q176,AW$4&gt;$Q176+IF($S176="",1000,$S176)-1),0,IF(MOD(AW$4-$Q176,IF($R176="",1000,$R176))=0,$O176,0))*IF($Y176&gt;0,(1+INDEX(Escalation!$B$3:$B$18,$Y176,0))^(AW$4-SSSModel!$C$5),1)*IF($X176=0,1,OFFSET(Profiles!$K$2,$X176,MAX(Profiles!$C$2,AW$4-$Q176)))*IF($AA176=1,(1+SSSModel!#REF!),1)</f>
        <v>0</v>
      </c>
      <c r="AX176" s="5">
        <f ca="1">IF(OR(AX$4&lt;$Q176,AX$4&gt;$Q176+IF($S176="",1000,$S176)-1),0,IF(MOD(AX$4-$Q176,IF($R176="",1000,$R176))=0,$O176,0))*IF($Y176&gt;0,(1+INDEX(Escalation!$B$3:$B$18,$Y176,0))^(AX$4-SSSModel!$C$5),1)*IF($X176=0,1,OFFSET(Profiles!$K$2,$X176,MAX(Profiles!$C$2,AX$4-$Q176)))*IF($AA176=1,(1+SSSModel!#REF!),1)</f>
        <v>0</v>
      </c>
      <c r="AY176" s="5">
        <f ca="1">IF(OR(AY$4&lt;$Q176,AY$4&gt;$Q176+IF($S176="",1000,$S176)-1),0,IF(MOD(AY$4-$Q176,IF($R176="",1000,$R176))=0,$O176,0))*IF($Y176&gt;0,(1+INDEX(Escalation!$B$3:$B$18,$Y176,0))^(AY$4-SSSModel!$C$5),1)*IF($X176=0,1,OFFSET(Profiles!$K$2,$X176,MAX(Profiles!$C$2,AY$4-$Q176)))*IF($AA176=1,(1+SSSModel!#REF!),1)</f>
        <v>0</v>
      </c>
      <c r="AZ176" s="5">
        <f ca="1">IF(OR(AZ$4&lt;$Q176,AZ$4&gt;$Q176+IF($S176="",1000,$S176)-1),0,IF(MOD(AZ$4-$Q176,IF($R176="",1000,$R176))=0,$O176,0))*IF($Y176&gt;0,(1+INDEX(Escalation!$B$3:$B$18,$Y176,0))^(AZ$4-SSSModel!$C$5),1)*IF($X176=0,1,OFFSET(Profiles!$K$2,$X176,MAX(Profiles!$C$2,AZ$4-$Q176)))*IF($AA176=1,(1+SSSModel!#REF!),1)</f>
        <v>0</v>
      </c>
      <c r="BA176" s="5">
        <f ca="1">IF(OR(BA$4&lt;$Q176,BA$4&gt;$Q176+IF($S176="",1000,$S176)-1),0,IF(MOD(BA$4-$Q176,IF($R176="",1000,$R176))=0,$O176,0))*IF($Y176&gt;0,(1+INDEX(Escalation!$B$3:$B$18,$Y176,0))^(BA$4-SSSModel!$C$5),1)*IF($X176=0,1,OFFSET(Profiles!$K$2,$X176,MAX(Profiles!$C$2,BA$4-$Q176)))*IF($AA176=1,(1+SSSModel!#REF!),1)</f>
        <v>0</v>
      </c>
      <c r="BB176" s="5">
        <f ca="1">IF(OR(BB$4&lt;$Q176,BB$4&gt;$Q176+IF($S176="",1000,$S176)-1),0,IF(MOD(BB$4-$Q176,IF($R176="",1000,$R176))=0,$O176,0))*IF($Y176&gt;0,(1+INDEX(Escalation!$B$3:$B$18,$Y176,0))^(BB$4-SSSModel!$C$5),1)*IF($X176=0,1,OFFSET(Profiles!$K$2,$X176,MAX(Profiles!$C$2,BB$4-$Q176)))*IF($AA176=1,(1+SSSModel!#REF!),1)</f>
        <v>0</v>
      </c>
      <c r="BC176" s="5">
        <f ca="1">IF(OR(BC$4&lt;$Q176,BC$4&gt;$Q176+IF($S176="",1000,$S176)-1),0,IF(MOD(BC$4-$Q176,IF($R176="",1000,$R176))=0,$O176,0))*IF($Y176&gt;0,(1+INDEX(Escalation!$B$3:$B$18,$Y176,0))^(BC$4-SSSModel!$C$5),1)*IF($X176=0,1,OFFSET(Profiles!$K$2,$X176,MAX(Profiles!$C$2,BC$4-$Q176)))*IF($AA176=1,(1+SSSModel!#REF!),1)</f>
        <v>0</v>
      </c>
      <c r="BD176" s="5">
        <f ca="1">IF(OR(BD$4&lt;$Q176,BD$4&gt;$Q176+IF($S176="",1000,$S176)-1),0,IF(MOD(BD$4-$Q176,IF($R176="",1000,$R176))=0,$O176,0))*IF($Y176&gt;0,(1+INDEX(Escalation!$B$3:$B$18,$Y176,0))^(BD$4-SSSModel!$C$5),1)*IF($X176=0,1,OFFSET(Profiles!$K$2,$X176,MAX(Profiles!$C$2,BD$4-$Q176)))*IF($AA176=1,(1+SSSModel!#REF!),1)</f>
        <v>0</v>
      </c>
      <c r="BE176" s="5">
        <f ca="1">IF(OR(BE$4&lt;$Q176,BE$4&gt;$Q176+IF($S176="",1000,$S176)-1),0,IF(MOD(BE$4-$Q176,IF($R176="",1000,$R176))=0,$O176,0))*IF($Y176&gt;0,(1+INDEX(Escalation!$B$3:$B$18,$Y176,0))^(BE$4-SSSModel!$C$5),1)*IF($X176=0,1,OFFSET(Profiles!$K$2,$X176,MAX(Profiles!$C$2,BE$4-$Q176)))*IF($AA176=1,(1+SSSModel!#REF!),1)</f>
        <v>0</v>
      </c>
      <c r="BF176" s="5">
        <f ca="1">IF(OR(BF$4&lt;$Q176,BF$4&gt;$Q176+IF($S176="",1000,$S176)-1),0,IF(MOD(BF$4-$Q176,IF($R176="",1000,$R176))=0,$O176,0))*IF($Y176&gt;0,(1+INDEX(Escalation!$B$3:$B$18,$Y176,0))^(BF$4-SSSModel!$C$5),1)*IF($X176=0,1,OFFSET(Profiles!$K$2,$X176,MAX(Profiles!$C$2,BF$4-$Q176)))*IF($AA176=1,(1+SSSModel!#REF!),1)</f>
        <v>0</v>
      </c>
      <c r="BG176" s="5">
        <f ca="1">IF(OR(BG$4&lt;$Q176,BG$4&gt;$Q176+IF($S176="",1000,$S176)-1),0,IF(MOD(BG$4-$Q176,IF($R176="",1000,$R176))=0,$O176,0))*IF($Y176&gt;0,(1+INDEX(Escalation!$B$3:$B$18,$Y176,0))^(BG$4-SSSModel!$C$5),1)*IF($X176=0,1,OFFSET(Profiles!$K$2,$X176,MAX(Profiles!$C$2,BG$4-$Q176)))*IF($AA176=1,(1+SSSModel!#REF!),1)</f>
        <v>0</v>
      </c>
      <c r="BH176" s="5">
        <f ca="1">IF(OR(BH$4&lt;$Q176,BH$4&gt;$Q176+IF($S176="",1000,$S176)-1),0,IF(MOD(BH$4-$Q176,IF($R176="",1000,$R176))=0,$O176,0))*IF($Y176&gt;0,(1+INDEX(Escalation!$B$3:$B$18,$Y176,0))^(BH$4-SSSModel!$C$5),1)*IF($X176=0,1,OFFSET(Profiles!$K$2,$X176,MAX(Profiles!$C$2,BH$4-$Q176)))*IF($AA176=1,(1+SSSModel!#REF!),1)</f>
        <v>0</v>
      </c>
      <c r="BI176" s="5">
        <f ca="1">IF(OR(BI$4&lt;$Q176,BI$4&gt;$Q176+IF($S176="",1000,$S176)-1),0,IF(MOD(BI$4-$Q176,IF($R176="",1000,$R176))=0,$O176,0))*IF($Y176&gt;0,(1+INDEX(Escalation!$B$3:$B$18,$Y176,0))^(BI$4-SSSModel!$C$5),1)*IF($X176=0,1,OFFSET(Profiles!$K$2,$X176,MAX(Profiles!$C$2,BI$4-$Q176)))*IF($AA176=1,(1+SSSModel!#REF!),1)</f>
        <v>0</v>
      </c>
      <c r="BJ176" s="5">
        <f ca="1">IF(OR(BJ$4&lt;$Q176,BJ$4&gt;$Q176+IF($S176="",1000,$S176)-1),0,IF(MOD(BJ$4-$Q176,IF($R176="",1000,$R176))=0,$O176,0))*IF($Y176&gt;0,(1+INDEX(Escalation!$B$3:$B$18,$Y176,0))^(BJ$4-SSSModel!$C$5),1)*IF($X176=0,1,OFFSET(Profiles!$K$2,$X176,MAX(Profiles!$C$2,BJ$4-$Q176)))*IF($AA176=1,(1+SSSModel!#REF!),1)</f>
        <v>0</v>
      </c>
      <c r="BK176" s="5">
        <f ca="1">IF(OR(BK$4&lt;$Q176,BK$4&gt;$Q176+IF($S176="",1000,$S176)-1),0,IF(MOD(BK$4-$Q176,IF($R176="",1000,$R176))=0,$O176,0))*IF($Y176&gt;0,(1+INDEX(Escalation!$B$3:$B$18,$Y176,0))^(BK$4-SSSModel!$C$5),1)*IF($X176=0,1,OFFSET(Profiles!$K$2,$X176,MAX(Profiles!$C$2,BK$4-$Q176)))*IF($AA176=1,(1+SSSModel!#REF!),1)</f>
        <v>0</v>
      </c>
      <c r="BL176" s="5">
        <f ca="1">IF(OR(BL$4&lt;$Q176,BL$4&gt;$Q176+IF($S176="",1000,$S176)-1),0,IF(MOD(BL$4-$Q176,IF($R176="",1000,$R176))=0,$O176,0))*IF($Y176&gt;0,(1+INDEX(Escalation!$B$3:$B$18,$Y176,0))^(BL$4-SSSModel!$C$5),1)*IF($X176=0,1,OFFSET(Profiles!$K$2,$X176,MAX(Profiles!$C$2,BL$4-$Q176)))*IF($AA176=1,(1+SSSModel!#REF!),1)</f>
        <v>0</v>
      </c>
      <c r="BM176" s="5">
        <f ca="1">IF(OR(BM$4&lt;$Q176,BM$4&gt;$Q176+IF($S176="",1000,$S176)-1),0,IF(MOD(BM$4-$Q176,IF($R176="",1000,$R176))=0,$O176,0))*IF($Y176&gt;0,(1+INDEX(Escalation!$B$3:$B$18,$Y176,0))^(BM$4-SSSModel!$C$5),1)*IF($X176=0,1,OFFSET(Profiles!$K$2,$X176,MAX(Profiles!$C$2,BM$4-$Q176)))*IF($AA176=1,(1+SSSModel!#REF!),1)</f>
        <v>0</v>
      </c>
      <c r="BN176" s="5">
        <f ca="1">IF(OR(BN$4&lt;$Q176,BN$4&gt;$Q176+IF($S176="",1000,$S176)-1),0,IF(MOD(BN$4-$Q176,IF($R176="",1000,$R176))=0,$O176,0))*IF($Y176&gt;0,(1+INDEX(Escalation!$B$3:$B$18,$Y176,0))^(BN$4-SSSModel!$C$5),1)*IF($X176=0,1,OFFSET(Profiles!$K$2,$X176,MAX(Profiles!$C$2,BN$4-$Q176)))*IF($AA176=1,(1+SSSModel!#REF!),1)</f>
        <v>0</v>
      </c>
      <c r="BO176" s="5">
        <f ca="1">IF(OR(BO$4&lt;$Q176,BO$4&gt;$Q176+IF($S176="",1000,$S176)-1),0,IF(MOD(BO$4-$Q176,IF($R176="",1000,$R176))=0,$O176,0))*IF($Y176&gt;0,(1+INDEX(Escalation!$B$3:$B$18,$Y176,0))^(BO$4-SSSModel!$C$5),1)*IF($X176=0,1,OFFSET(Profiles!$K$2,$X176,MAX(Profiles!$C$2,BO$4-$Q176)))*IF($AA176=1,(1+SSSModel!#REF!),1)</f>
        <v>0</v>
      </c>
      <c r="BP176" s="5">
        <f ca="1">IF(OR(BP$4&lt;$Q176,BP$4&gt;$Q176+IF($S176="",1000,$S176)-1),0,IF(MOD(BP$4-$Q176,IF($R176="",1000,$R176))=0,$O176,0))*IF($Y176&gt;0,(1+INDEX(Escalation!$B$3:$B$18,$Y176,0))^(BP$4-SSSModel!$C$5),1)*IF($X176=0,1,OFFSET(Profiles!$K$2,$X176,MAX(Profiles!$C$2,BP$4-$Q176)))*IF($AA176=1,(1+SSSModel!#REF!),1)</f>
        <v>0</v>
      </c>
      <c r="BQ176" s="5">
        <f ca="1">IF(OR(BQ$4&lt;$Q176,BQ$4&gt;$Q176+IF($S176="",1000,$S176)-1),0,IF(MOD(BQ$4-$Q176,IF($R176="",1000,$R176))=0,$O176,0))*IF($Y176&gt;0,(1+INDEX(Escalation!$B$3:$B$18,$Y176,0))^(BQ$4-SSSModel!$C$5),1)*IF($X176=0,1,OFFSET(Profiles!$K$2,$X176,MAX(Profiles!$C$2,BQ$4-$Q176)))*IF($AA176=1,(1+SSSModel!#REF!),1)</f>
        <v>0</v>
      </c>
      <c r="BR176" s="5">
        <f ca="1">IF(OR(BR$4&lt;$Q176,BR$4&gt;$Q176+IF($S176="",1000,$S176)-1),0,IF(MOD(BR$4-$Q176,IF($R176="",1000,$R176))=0,$O176,0))*IF($Y176&gt;0,(1+INDEX(Escalation!$B$3:$B$18,$Y176,0))^(BR$4-SSSModel!$C$5),1)*IF($X176=0,1,OFFSET(Profiles!$K$2,$X176,MAX(Profiles!$C$2,BR$4-$Q176)))*IF($AA176=1,(1+SSSModel!#REF!),1)</f>
        <v>0</v>
      </c>
      <c r="BS176" s="5">
        <f ca="1">IF(OR(BS$4&lt;$Q176,BS$4&gt;$Q176+IF($S176="",1000,$S176)-1),0,IF(MOD(BS$4-$Q176,IF($R176="",1000,$R176))=0,$O176,0))*IF($Y176&gt;0,(1+INDEX(Escalation!$B$3:$B$18,$Y176,0))^(BS$4-SSSModel!$C$5),1)*IF($X176=0,1,OFFSET(Profiles!$K$2,$X176,MAX(Profiles!$C$2,BS$4-$Q176)))*IF($AA176=1,(1+SSSModel!#REF!),1)</f>
        <v>0</v>
      </c>
      <c r="BT176" s="5">
        <f ca="1">IF(OR(BT$4&lt;$Q176,BT$4&gt;$Q176+IF($S176="",1000,$S176)-1),0,IF(MOD(BT$4-$Q176,IF($R176="",1000,$R176))=0,$O176,0))*IF($Y176&gt;0,(1+INDEX(Escalation!$B$3:$B$18,$Y176,0))^(BT$4-SSSModel!$C$5),1)*IF($X176=0,1,OFFSET(Profiles!$K$2,$X176,MAX(Profiles!$C$2,BT$4-$Q176)))*IF($AA176=1,(1+SSSModel!#REF!),1)</f>
        <v>0</v>
      </c>
      <c r="BU176" s="5">
        <f ca="1">IF(OR(BU$4&lt;$Q176,BU$4&gt;$Q176+IF($S176="",1000,$S176)-1),0,IF(MOD(BU$4-$Q176,IF($R176="",1000,$R176))=0,$O176,0))*IF($Y176&gt;0,(1+INDEX(Escalation!$B$3:$B$18,$Y176,0))^(BU$4-SSSModel!$C$5),1)*IF($X176=0,1,OFFSET(Profiles!$K$2,$X176,MAX(Profiles!$C$2,BU$4-$Q176)))*IF($AA176=1,(1+SSSModel!#REF!),1)</f>
        <v>0</v>
      </c>
      <c r="BV176" s="5">
        <f ca="1">IF(OR(BV$4&lt;$Q176,BV$4&gt;$Q176+IF($S176="",1000,$S176)-1),0,IF(MOD(BV$4-$Q176,IF($R176="",1000,$R176))=0,$O176,0))*IF($Y176&gt;0,(1+INDEX(Escalation!$B$3:$B$18,$Y176,0))^(BV$4-SSSModel!$C$5),1)*IF($X176=0,1,OFFSET(Profiles!$K$2,$X176,MAX(Profiles!$C$2,BV$4-$Q176)))*IF($AA176=1,(1+SSSModel!#REF!),1)</f>
        <v>0</v>
      </c>
      <c r="BW176" s="5">
        <f ca="1">IF(OR(BW$4&lt;$Q176,BW$4&gt;$Q176+IF($S176="",1000,$S176)-1),0,IF(MOD(BW$4-$Q176,IF($R176="",1000,$R176))=0,$O176,0))*IF($Y176&gt;0,(1+INDEX(Escalation!$B$3:$B$18,$Y176,0))^(BW$4-SSSModel!$C$5),1)*IF($X176=0,1,OFFSET(Profiles!$K$2,$X176,MAX(Profiles!$C$2,BW$4-$Q176)))*IF($AA176=1,(1+SSSModel!#REF!),1)</f>
        <v>0</v>
      </c>
      <c r="BX176" s="5">
        <f ca="1">IF(OR(BX$4&lt;$Q176,BX$4&gt;$Q176+IF($S176="",1000,$S176)-1),0,IF(MOD(BX$4-$Q176,IF($R176="",1000,$R176))=0,$O176,0))*IF($Y176&gt;0,(1+INDEX(Escalation!$B$3:$B$18,$Y176,0))^(BX$4-SSSModel!$C$5),1)*IF($X176=0,1,OFFSET(Profiles!$K$2,$X176,MAX(Profiles!$C$2,BX$4-$Q176)))*IF($AA176=1,(1+SSSModel!#REF!),1)</f>
        <v>0</v>
      </c>
      <c r="BY176" s="5">
        <f ca="1">IF(OR(BY$4&lt;$Q176,BY$4&gt;$Q176+IF($S176="",1000,$S176)-1),0,IF(MOD(BY$4-$Q176,IF($R176="",1000,$R176))=0,$O176,0))*IF($Y176&gt;0,(1+INDEX(Escalation!$B$3:$B$18,$Y176,0))^(BY$4-SSSModel!$C$5),1)*IF($X176=0,1,OFFSET(Profiles!$K$2,$X176,MAX(Profiles!$C$2,BY$4-$Q176)))*IF($AA176=1,(1+SSSModel!#REF!),1)</f>
        <v>0</v>
      </c>
      <c r="BZ176" s="5">
        <f ca="1">IF(OR(BZ$4&lt;$Q176,BZ$4&gt;$Q176+IF($S176="",1000,$S176)-1),0,IF(MOD(BZ$4-$Q176,IF($R176="",1000,$R176))=0,$O176,0))*IF($Y176&gt;0,(1+INDEX(Escalation!$B$3:$B$18,$Y176,0))^(BZ$4-SSSModel!$C$5),1)*IF($X176=0,1,OFFSET(Profiles!$K$2,$X176,MAX(Profiles!$C$2,BZ$4-$Q176)))*IF($AA176=1,(1+SSSModel!#REF!),1)</f>
        <v>0</v>
      </c>
      <c r="CA176" s="93"/>
      <c r="CB176" s="93"/>
      <c r="CC176" s="93"/>
      <c r="CD176" s="93"/>
      <c r="CE176" s="93"/>
      <c r="CF176" s="93"/>
      <c r="CG176" s="93"/>
      <c r="CH176" s="93"/>
      <c r="CI176" s="93"/>
      <c r="CJ176" s="93"/>
      <c r="CK176" s="93"/>
      <c r="CL176" s="93"/>
      <c r="CM176" s="93"/>
      <c r="CN176" s="93"/>
      <c r="CO176" s="93"/>
      <c r="CP176" s="93"/>
      <c r="CQ176" s="93"/>
      <c r="CR176" s="93"/>
      <c r="CS176" s="93"/>
      <c r="CT176" s="93"/>
      <c r="CU176" s="93"/>
      <c r="CV176" s="93"/>
      <c r="CW176" s="93"/>
      <c r="CX176" s="93"/>
      <c r="CY176" s="93"/>
      <c r="CZ176" s="93"/>
      <c r="DA176" s="93"/>
      <c r="DB176" s="93"/>
      <c r="DC176" s="93"/>
      <c r="DD176" s="93"/>
      <c r="DE176" s="93"/>
      <c r="DF176" s="93"/>
      <c r="DG176" s="93"/>
      <c r="DH176" s="93"/>
      <c r="DI176" s="93"/>
      <c r="DJ176" s="93"/>
      <c r="DK176" s="93"/>
      <c r="DL176" s="93"/>
      <c r="DM176" s="93"/>
      <c r="DN176" s="93"/>
      <c r="DO176" s="93"/>
      <c r="DP176" s="93"/>
      <c r="DQ176" s="93"/>
      <c r="DR176" s="93"/>
      <c r="DS176" s="93"/>
      <c r="DT176" s="93"/>
      <c r="DU176" s="93"/>
      <c r="DV176" s="93"/>
      <c r="DW176" s="93"/>
      <c r="DX176" s="93"/>
      <c r="DY176" s="94"/>
      <c r="DZ176" s="95"/>
      <c r="EA176" s="96"/>
      <c r="EB176" s="97"/>
      <c r="EC176" s="97"/>
      <c r="ED176" s="90"/>
      <c r="EE176" s="90"/>
    </row>
    <row r="177" spans="3:135" x14ac:dyDescent="0.35">
      <c r="C177" s="18"/>
      <c r="D177" s="18">
        <f t="shared" si="26"/>
        <v>7</v>
      </c>
      <c r="E177" s="18">
        <f t="shared" ca="1" si="26"/>
        <v>0</v>
      </c>
      <c r="G177" s="25"/>
      <c r="H177" s="25" t="str">
        <f ca="1">IF($E177=0,"",OFFSET(Resources!C$26,$E177,0))</f>
        <v/>
      </c>
      <c r="I177" s="25" t="str">
        <f ca="1">IF($E177=0,"",OFFSET(Resources!$E$26,$E177,0))</f>
        <v/>
      </c>
      <c r="J177" s="16">
        <v>1</v>
      </c>
      <c r="K177" s="16" t="s">
        <v>150</v>
      </c>
      <c r="L177" s="16" t="s">
        <v>54</v>
      </c>
      <c r="M177" s="25"/>
      <c r="N177" s="1">
        <v>1</v>
      </c>
      <c r="O177" s="68">
        <f ca="1">IF($E177=0,0,OFFSET(Resources!$U$26,$E177,0))</f>
        <v>0</v>
      </c>
      <c r="P177" s="16" t="s">
        <v>95</v>
      </c>
      <c r="Q177" s="18">
        <f ca="1">IF($E177=0,0,OFFSET(GenAlts!$W$4,$E177,$D177-1))</f>
        <v>0</v>
      </c>
      <c r="R177" s="1">
        <v>1</v>
      </c>
      <c r="S177" t="str">
        <f ca="1">IF($E177=0,"",OFFSET(Resources!$R$26,$E177,0))</f>
        <v/>
      </c>
      <c r="T177" s="1"/>
      <c r="U177" s="25"/>
      <c r="V177" s="1"/>
      <c r="W177">
        <f t="shared" ca="1" si="25"/>
        <v>0</v>
      </c>
      <c r="X177">
        <f>IF(T177="",0,MATCH(T177,Profiles!$A$3:$A$22,0))</f>
        <v>0</v>
      </c>
      <c r="Y177">
        <f>IF(U177=0,0,MATCH(U177,Escalation!$A$3:$A$17,0))</f>
        <v>0</v>
      </c>
      <c r="Z177">
        <f>IF(V177="",0,MATCH(V177,Profiles!$A$3:$A$22,0))</f>
        <v>0</v>
      </c>
      <c r="AA177" s="8"/>
      <c r="AB177" s="8">
        <v>0</v>
      </c>
      <c r="AC177" s="5">
        <f ca="1">IF(OR(AC$4&lt;$Q177,AC$4&gt;$Q177+IF($S177="",1000,$S177)-1),0,IF(MOD(AC$4-$Q177,IF($R177="",1000,$R177))=0,$O177,0))*IF($Y177&gt;0,(1+INDEX(Escalation!$B$3:$B$18,$Y177,0))^(AC$4-SSSModel!$C$5),1)*IF($X177=0,1,OFFSET(Profiles!$K$2,$X177,MAX(Profiles!$C$2,AC$4-$Q177)))*IF($AA177=1,(1+SSSModel!#REF!),1)</f>
        <v>0</v>
      </c>
      <c r="AD177" s="5">
        <f ca="1">IF(OR(AD$4&lt;$Q177,AD$4&gt;$Q177+IF($S177="",1000,$S177)-1),0,IF(MOD(AD$4-$Q177,IF($R177="",1000,$R177))=0,$O177,0))*IF($Y177&gt;0,(1+INDEX(Escalation!$B$3:$B$18,$Y177,0))^(AD$4-SSSModel!$C$5),1)*IF($X177=0,1,OFFSET(Profiles!$K$2,$X177,MAX(Profiles!$C$2,AD$4-$Q177)))*IF($AA177=1,(1+SSSModel!#REF!),1)</f>
        <v>0</v>
      </c>
      <c r="AE177" s="5">
        <f ca="1">IF(OR(AE$4&lt;$Q177,AE$4&gt;$Q177+IF($S177="",1000,$S177)-1),0,IF(MOD(AE$4-$Q177,IF($R177="",1000,$R177))=0,$O177,0))*IF($Y177&gt;0,(1+INDEX(Escalation!$B$3:$B$18,$Y177,0))^(AE$4-SSSModel!$C$5),1)*IF($X177=0,1,OFFSET(Profiles!$K$2,$X177,MAX(Profiles!$C$2,AE$4-$Q177)))*IF($AA177=1,(1+SSSModel!#REF!),1)</f>
        <v>0</v>
      </c>
      <c r="AF177" s="5">
        <f ca="1">IF(OR(AF$4&lt;$Q177,AF$4&gt;$Q177+IF($S177="",1000,$S177)-1),0,IF(MOD(AF$4-$Q177,IF($R177="",1000,$R177))=0,$O177,0))*IF($Y177&gt;0,(1+INDEX(Escalation!$B$3:$B$18,$Y177,0))^(AF$4-SSSModel!$C$5),1)*IF($X177=0,1,OFFSET(Profiles!$K$2,$X177,MAX(Profiles!$C$2,AF$4-$Q177)))*IF($AA177=1,(1+SSSModel!#REF!),1)</f>
        <v>0</v>
      </c>
      <c r="AG177" s="5">
        <f ca="1">IF(OR(AG$4&lt;$Q177,AG$4&gt;$Q177+IF($S177="",1000,$S177)-1),0,IF(MOD(AG$4-$Q177,IF($R177="",1000,$R177))=0,$O177,0))*IF($Y177&gt;0,(1+INDEX(Escalation!$B$3:$B$18,$Y177,0))^(AG$4-SSSModel!$C$5),1)*IF($X177=0,1,OFFSET(Profiles!$K$2,$X177,MAX(Profiles!$C$2,AG$4-$Q177)))*IF($AA177=1,(1+SSSModel!#REF!),1)</f>
        <v>0</v>
      </c>
      <c r="AH177" s="5">
        <f ca="1">IF(OR(AH$4&lt;$Q177,AH$4&gt;$Q177+IF($S177="",1000,$S177)-1),0,IF(MOD(AH$4-$Q177,IF($R177="",1000,$R177))=0,$O177,0))*IF($Y177&gt;0,(1+INDEX(Escalation!$B$3:$B$18,$Y177,0))^(AH$4-SSSModel!$C$5),1)*IF($X177=0,1,OFFSET(Profiles!$K$2,$X177,MAX(Profiles!$C$2,AH$4-$Q177)))*IF($AA177=1,(1+SSSModel!#REF!),1)</f>
        <v>0</v>
      </c>
      <c r="AI177" s="5">
        <f ca="1">IF(OR(AI$4&lt;$Q177,AI$4&gt;$Q177+IF($S177="",1000,$S177)-1),0,IF(MOD(AI$4-$Q177,IF($R177="",1000,$R177))=0,$O177,0))*IF($Y177&gt;0,(1+INDEX(Escalation!$B$3:$B$18,$Y177,0))^(AI$4-SSSModel!$C$5),1)*IF($X177=0,1,OFFSET(Profiles!$K$2,$X177,MAX(Profiles!$C$2,AI$4-$Q177)))*IF($AA177=1,(1+SSSModel!#REF!),1)</f>
        <v>0</v>
      </c>
      <c r="AJ177" s="5">
        <f ca="1">IF(OR(AJ$4&lt;$Q177,AJ$4&gt;$Q177+IF($S177="",1000,$S177)-1),0,IF(MOD(AJ$4-$Q177,IF($R177="",1000,$R177))=0,$O177,0))*IF($Y177&gt;0,(1+INDEX(Escalation!$B$3:$B$18,$Y177,0))^(AJ$4-SSSModel!$C$5),1)*IF($X177=0,1,OFFSET(Profiles!$K$2,$X177,MAX(Profiles!$C$2,AJ$4-$Q177)))*IF($AA177=1,(1+SSSModel!#REF!),1)</f>
        <v>0</v>
      </c>
      <c r="AK177" s="5">
        <f ca="1">IF(OR(AK$4&lt;$Q177,AK$4&gt;$Q177+IF($S177="",1000,$S177)-1),0,IF(MOD(AK$4-$Q177,IF($R177="",1000,$R177))=0,$O177,0))*IF($Y177&gt;0,(1+INDEX(Escalation!$B$3:$B$18,$Y177,0))^(AK$4-SSSModel!$C$5),1)*IF($X177=0,1,OFFSET(Profiles!$K$2,$X177,MAX(Profiles!$C$2,AK$4-$Q177)))*IF($AA177=1,(1+SSSModel!#REF!),1)</f>
        <v>0</v>
      </c>
      <c r="AL177" s="5">
        <f ca="1">IF(OR(AL$4&lt;$Q177,AL$4&gt;$Q177+IF($S177="",1000,$S177)-1),0,IF(MOD(AL$4-$Q177,IF($R177="",1000,$R177))=0,$O177,0))*IF($Y177&gt;0,(1+INDEX(Escalation!$B$3:$B$18,$Y177,0))^(AL$4-SSSModel!$C$5),1)*IF($X177=0,1,OFFSET(Profiles!$K$2,$X177,MAX(Profiles!$C$2,AL$4-$Q177)))*IF($AA177=1,(1+SSSModel!#REF!),1)</f>
        <v>0</v>
      </c>
      <c r="AM177" s="5">
        <f ca="1">IF(OR(AM$4&lt;$Q177,AM$4&gt;$Q177+IF($S177="",1000,$S177)-1),0,IF(MOD(AM$4-$Q177,IF($R177="",1000,$R177))=0,$O177,0))*IF($Y177&gt;0,(1+INDEX(Escalation!$B$3:$B$18,$Y177,0))^(AM$4-SSSModel!$C$5),1)*IF($X177=0,1,OFFSET(Profiles!$K$2,$X177,MAX(Profiles!$C$2,AM$4-$Q177)))*IF($AA177=1,(1+SSSModel!#REF!),1)</f>
        <v>0</v>
      </c>
      <c r="AN177" s="5">
        <f ca="1">IF(OR(AN$4&lt;$Q177,AN$4&gt;$Q177+IF($S177="",1000,$S177)-1),0,IF(MOD(AN$4-$Q177,IF($R177="",1000,$R177))=0,$O177,0))*IF($Y177&gt;0,(1+INDEX(Escalation!$B$3:$B$18,$Y177,0))^(AN$4-SSSModel!$C$5),1)*IF($X177=0,1,OFFSET(Profiles!$K$2,$X177,MAX(Profiles!$C$2,AN$4-$Q177)))*IF($AA177=1,(1+SSSModel!#REF!),1)</f>
        <v>0</v>
      </c>
      <c r="AO177" s="5">
        <f ca="1">IF(OR(AO$4&lt;$Q177,AO$4&gt;$Q177+IF($S177="",1000,$S177)-1),0,IF(MOD(AO$4-$Q177,IF($R177="",1000,$R177))=0,$O177,0))*IF($Y177&gt;0,(1+INDEX(Escalation!$B$3:$B$18,$Y177,0))^(AO$4-SSSModel!$C$5),1)*IF($X177=0,1,OFFSET(Profiles!$K$2,$X177,MAX(Profiles!$C$2,AO$4-$Q177)))*IF($AA177=1,(1+SSSModel!#REF!),1)</f>
        <v>0</v>
      </c>
      <c r="AP177" s="5">
        <f ca="1">IF(OR(AP$4&lt;$Q177,AP$4&gt;$Q177+IF($S177="",1000,$S177)-1),0,IF(MOD(AP$4-$Q177,IF($R177="",1000,$R177))=0,$O177,0))*IF($Y177&gt;0,(1+INDEX(Escalation!$B$3:$B$18,$Y177,0))^(AP$4-SSSModel!$C$5),1)*IF($X177=0,1,OFFSET(Profiles!$K$2,$X177,MAX(Profiles!$C$2,AP$4-$Q177)))*IF($AA177=1,(1+SSSModel!#REF!),1)</f>
        <v>0</v>
      </c>
      <c r="AQ177" s="5">
        <f ca="1">IF(OR(AQ$4&lt;$Q177,AQ$4&gt;$Q177+IF($S177="",1000,$S177)-1),0,IF(MOD(AQ$4-$Q177,IF($R177="",1000,$R177))=0,$O177,0))*IF($Y177&gt;0,(1+INDEX(Escalation!$B$3:$B$18,$Y177,0))^(AQ$4-SSSModel!$C$5),1)*IF($X177=0,1,OFFSET(Profiles!$K$2,$X177,MAX(Profiles!$C$2,AQ$4-$Q177)))*IF($AA177=1,(1+SSSModel!#REF!),1)</f>
        <v>0</v>
      </c>
      <c r="AR177" s="5">
        <f ca="1">IF(OR(AR$4&lt;$Q177,AR$4&gt;$Q177+IF($S177="",1000,$S177)-1),0,IF(MOD(AR$4-$Q177,IF($R177="",1000,$R177))=0,$O177,0))*IF($Y177&gt;0,(1+INDEX(Escalation!$B$3:$B$18,$Y177,0))^(AR$4-SSSModel!$C$5),1)*IF($X177=0,1,OFFSET(Profiles!$K$2,$X177,MAX(Profiles!$C$2,AR$4-$Q177)))*IF($AA177=1,(1+SSSModel!#REF!),1)</f>
        <v>0</v>
      </c>
      <c r="AS177" s="5">
        <f ca="1">IF(OR(AS$4&lt;$Q177,AS$4&gt;$Q177+IF($S177="",1000,$S177)-1),0,IF(MOD(AS$4-$Q177,IF($R177="",1000,$R177))=0,$O177,0))*IF($Y177&gt;0,(1+INDEX(Escalation!$B$3:$B$18,$Y177,0))^(AS$4-SSSModel!$C$5),1)*IF($X177=0,1,OFFSET(Profiles!$K$2,$X177,MAX(Profiles!$C$2,AS$4-$Q177)))*IF($AA177=1,(1+SSSModel!#REF!),1)</f>
        <v>0</v>
      </c>
      <c r="AT177" s="5">
        <f ca="1">IF(OR(AT$4&lt;$Q177,AT$4&gt;$Q177+IF($S177="",1000,$S177)-1),0,IF(MOD(AT$4-$Q177,IF($R177="",1000,$R177))=0,$O177,0))*IF($Y177&gt;0,(1+INDEX(Escalation!$B$3:$B$18,$Y177,0))^(AT$4-SSSModel!$C$5),1)*IF($X177=0,1,OFFSET(Profiles!$K$2,$X177,MAX(Profiles!$C$2,AT$4-$Q177)))*IF($AA177=1,(1+SSSModel!#REF!),1)</f>
        <v>0</v>
      </c>
      <c r="AU177" s="5">
        <f ca="1">IF(OR(AU$4&lt;$Q177,AU$4&gt;$Q177+IF($S177="",1000,$S177)-1),0,IF(MOD(AU$4-$Q177,IF($R177="",1000,$R177))=0,$O177,0))*IF($Y177&gt;0,(1+INDEX(Escalation!$B$3:$B$18,$Y177,0))^(AU$4-SSSModel!$C$5),1)*IF($X177=0,1,OFFSET(Profiles!$K$2,$X177,MAX(Profiles!$C$2,AU$4-$Q177)))*IF($AA177=1,(1+SSSModel!#REF!),1)</f>
        <v>0</v>
      </c>
      <c r="AV177" s="5">
        <f ca="1">IF(OR(AV$4&lt;$Q177,AV$4&gt;$Q177+IF($S177="",1000,$S177)-1),0,IF(MOD(AV$4-$Q177,IF($R177="",1000,$R177))=0,$O177,0))*IF($Y177&gt;0,(1+INDEX(Escalation!$B$3:$B$18,$Y177,0))^(AV$4-SSSModel!$C$5),1)*IF($X177=0,1,OFFSET(Profiles!$K$2,$X177,MAX(Profiles!$C$2,AV$4-$Q177)))*IF($AA177=1,(1+SSSModel!#REF!),1)</f>
        <v>0</v>
      </c>
      <c r="AW177" s="5">
        <f ca="1">IF(OR(AW$4&lt;$Q177,AW$4&gt;$Q177+IF($S177="",1000,$S177)-1),0,IF(MOD(AW$4-$Q177,IF($R177="",1000,$R177))=0,$O177,0))*IF($Y177&gt;0,(1+INDEX(Escalation!$B$3:$B$18,$Y177,0))^(AW$4-SSSModel!$C$5),1)*IF($X177=0,1,OFFSET(Profiles!$K$2,$X177,MAX(Profiles!$C$2,AW$4-$Q177)))*IF($AA177=1,(1+SSSModel!#REF!),1)</f>
        <v>0</v>
      </c>
      <c r="AX177" s="5">
        <f ca="1">IF(OR(AX$4&lt;$Q177,AX$4&gt;$Q177+IF($S177="",1000,$S177)-1),0,IF(MOD(AX$4-$Q177,IF($R177="",1000,$R177))=0,$O177,0))*IF($Y177&gt;0,(1+INDEX(Escalation!$B$3:$B$18,$Y177,0))^(AX$4-SSSModel!$C$5),1)*IF($X177=0,1,OFFSET(Profiles!$K$2,$X177,MAX(Profiles!$C$2,AX$4-$Q177)))*IF($AA177=1,(1+SSSModel!#REF!),1)</f>
        <v>0</v>
      </c>
      <c r="AY177" s="5">
        <f ca="1">IF(OR(AY$4&lt;$Q177,AY$4&gt;$Q177+IF($S177="",1000,$S177)-1),0,IF(MOD(AY$4-$Q177,IF($R177="",1000,$R177))=0,$O177,0))*IF($Y177&gt;0,(1+INDEX(Escalation!$B$3:$B$18,$Y177,0))^(AY$4-SSSModel!$C$5),1)*IF($X177=0,1,OFFSET(Profiles!$K$2,$X177,MAX(Profiles!$C$2,AY$4-$Q177)))*IF($AA177=1,(1+SSSModel!#REF!),1)</f>
        <v>0</v>
      </c>
      <c r="AZ177" s="5">
        <f ca="1">IF(OR(AZ$4&lt;$Q177,AZ$4&gt;$Q177+IF($S177="",1000,$S177)-1),0,IF(MOD(AZ$4-$Q177,IF($R177="",1000,$R177))=0,$O177,0))*IF($Y177&gt;0,(1+INDEX(Escalation!$B$3:$B$18,$Y177,0))^(AZ$4-SSSModel!$C$5),1)*IF($X177=0,1,OFFSET(Profiles!$K$2,$X177,MAX(Profiles!$C$2,AZ$4-$Q177)))*IF($AA177=1,(1+SSSModel!#REF!),1)</f>
        <v>0</v>
      </c>
      <c r="BA177" s="5">
        <f ca="1">IF(OR(BA$4&lt;$Q177,BA$4&gt;$Q177+IF($S177="",1000,$S177)-1),0,IF(MOD(BA$4-$Q177,IF($R177="",1000,$R177))=0,$O177,0))*IF($Y177&gt;0,(1+INDEX(Escalation!$B$3:$B$18,$Y177,0))^(BA$4-SSSModel!$C$5),1)*IF($X177=0,1,OFFSET(Profiles!$K$2,$X177,MAX(Profiles!$C$2,BA$4-$Q177)))*IF($AA177=1,(1+SSSModel!#REF!),1)</f>
        <v>0</v>
      </c>
      <c r="BB177" s="5">
        <f ca="1">IF(OR(BB$4&lt;$Q177,BB$4&gt;$Q177+IF($S177="",1000,$S177)-1),0,IF(MOD(BB$4-$Q177,IF($R177="",1000,$R177))=0,$O177,0))*IF($Y177&gt;0,(1+INDEX(Escalation!$B$3:$B$18,$Y177,0))^(BB$4-SSSModel!$C$5),1)*IF($X177=0,1,OFFSET(Profiles!$K$2,$X177,MAX(Profiles!$C$2,BB$4-$Q177)))*IF($AA177=1,(1+SSSModel!#REF!),1)</f>
        <v>0</v>
      </c>
      <c r="BC177" s="5">
        <f ca="1">IF(OR(BC$4&lt;$Q177,BC$4&gt;$Q177+IF($S177="",1000,$S177)-1),0,IF(MOD(BC$4-$Q177,IF($R177="",1000,$R177))=0,$O177,0))*IF($Y177&gt;0,(1+INDEX(Escalation!$B$3:$B$18,$Y177,0))^(BC$4-SSSModel!$C$5),1)*IF($X177=0,1,OFFSET(Profiles!$K$2,$X177,MAX(Profiles!$C$2,BC$4-$Q177)))*IF($AA177=1,(1+SSSModel!#REF!),1)</f>
        <v>0</v>
      </c>
      <c r="BD177" s="5">
        <f ca="1">IF(OR(BD$4&lt;$Q177,BD$4&gt;$Q177+IF($S177="",1000,$S177)-1),0,IF(MOD(BD$4-$Q177,IF($R177="",1000,$R177))=0,$O177,0))*IF($Y177&gt;0,(1+INDEX(Escalation!$B$3:$B$18,$Y177,0))^(BD$4-SSSModel!$C$5),1)*IF($X177=0,1,OFFSET(Profiles!$K$2,$X177,MAX(Profiles!$C$2,BD$4-$Q177)))*IF($AA177=1,(1+SSSModel!#REF!),1)</f>
        <v>0</v>
      </c>
      <c r="BE177" s="5">
        <f ca="1">IF(OR(BE$4&lt;$Q177,BE$4&gt;$Q177+IF($S177="",1000,$S177)-1),0,IF(MOD(BE$4-$Q177,IF($R177="",1000,$R177))=0,$O177,0))*IF($Y177&gt;0,(1+INDEX(Escalation!$B$3:$B$18,$Y177,0))^(BE$4-SSSModel!$C$5),1)*IF($X177=0,1,OFFSET(Profiles!$K$2,$X177,MAX(Profiles!$C$2,BE$4-$Q177)))*IF($AA177=1,(1+SSSModel!#REF!),1)</f>
        <v>0</v>
      </c>
      <c r="BF177" s="5">
        <f ca="1">IF(OR(BF$4&lt;$Q177,BF$4&gt;$Q177+IF($S177="",1000,$S177)-1),0,IF(MOD(BF$4-$Q177,IF($R177="",1000,$R177))=0,$O177,0))*IF($Y177&gt;0,(1+INDEX(Escalation!$B$3:$B$18,$Y177,0))^(BF$4-SSSModel!$C$5),1)*IF($X177=0,1,OFFSET(Profiles!$K$2,$X177,MAX(Profiles!$C$2,BF$4-$Q177)))*IF($AA177=1,(1+SSSModel!#REF!),1)</f>
        <v>0</v>
      </c>
      <c r="BG177" s="5">
        <f ca="1">IF(OR(BG$4&lt;$Q177,BG$4&gt;$Q177+IF($S177="",1000,$S177)-1),0,IF(MOD(BG$4-$Q177,IF($R177="",1000,$R177))=0,$O177,0))*IF($Y177&gt;0,(1+INDEX(Escalation!$B$3:$B$18,$Y177,0))^(BG$4-SSSModel!$C$5),1)*IF($X177=0,1,OFFSET(Profiles!$K$2,$X177,MAX(Profiles!$C$2,BG$4-$Q177)))*IF($AA177=1,(1+SSSModel!#REF!),1)</f>
        <v>0</v>
      </c>
      <c r="BH177" s="5">
        <f ca="1">IF(OR(BH$4&lt;$Q177,BH$4&gt;$Q177+IF($S177="",1000,$S177)-1),0,IF(MOD(BH$4-$Q177,IF($R177="",1000,$R177))=0,$O177,0))*IF($Y177&gt;0,(1+INDEX(Escalation!$B$3:$B$18,$Y177,0))^(BH$4-SSSModel!$C$5),1)*IF($X177=0,1,OFFSET(Profiles!$K$2,$X177,MAX(Profiles!$C$2,BH$4-$Q177)))*IF($AA177=1,(1+SSSModel!#REF!),1)</f>
        <v>0</v>
      </c>
      <c r="BI177" s="5">
        <f ca="1">IF(OR(BI$4&lt;$Q177,BI$4&gt;$Q177+IF($S177="",1000,$S177)-1),0,IF(MOD(BI$4-$Q177,IF($R177="",1000,$R177))=0,$O177,0))*IF($Y177&gt;0,(1+INDEX(Escalation!$B$3:$B$18,$Y177,0))^(BI$4-SSSModel!$C$5),1)*IF($X177=0,1,OFFSET(Profiles!$K$2,$X177,MAX(Profiles!$C$2,BI$4-$Q177)))*IF($AA177=1,(1+SSSModel!#REF!),1)</f>
        <v>0</v>
      </c>
      <c r="BJ177" s="5">
        <f ca="1">IF(OR(BJ$4&lt;$Q177,BJ$4&gt;$Q177+IF($S177="",1000,$S177)-1),0,IF(MOD(BJ$4-$Q177,IF($R177="",1000,$R177))=0,$O177,0))*IF($Y177&gt;0,(1+INDEX(Escalation!$B$3:$B$18,$Y177,0))^(BJ$4-SSSModel!$C$5),1)*IF($X177=0,1,OFFSET(Profiles!$K$2,$X177,MAX(Profiles!$C$2,BJ$4-$Q177)))*IF($AA177=1,(1+SSSModel!#REF!),1)</f>
        <v>0</v>
      </c>
      <c r="BK177" s="5">
        <f ca="1">IF(OR(BK$4&lt;$Q177,BK$4&gt;$Q177+IF($S177="",1000,$S177)-1),0,IF(MOD(BK$4-$Q177,IF($R177="",1000,$R177))=0,$O177,0))*IF($Y177&gt;0,(1+INDEX(Escalation!$B$3:$B$18,$Y177,0))^(BK$4-SSSModel!$C$5),1)*IF($X177=0,1,OFFSET(Profiles!$K$2,$X177,MAX(Profiles!$C$2,BK$4-$Q177)))*IF($AA177=1,(1+SSSModel!#REF!),1)</f>
        <v>0</v>
      </c>
      <c r="BL177" s="5">
        <f ca="1">IF(OR(BL$4&lt;$Q177,BL$4&gt;$Q177+IF($S177="",1000,$S177)-1),0,IF(MOD(BL$4-$Q177,IF($R177="",1000,$R177))=0,$O177,0))*IF($Y177&gt;0,(1+INDEX(Escalation!$B$3:$B$18,$Y177,0))^(BL$4-SSSModel!$C$5),1)*IF($X177=0,1,OFFSET(Profiles!$K$2,$X177,MAX(Profiles!$C$2,BL$4-$Q177)))*IF($AA177=1,(1+SSSModel!#REF!),1)</f>
        <v>0</v>
      </c>
      <c r="BM177" s="5">
        <f ca="1">IF(OR(BM$4&lt;$Q177,BM$4&gt;$Q177+IF($S177="",1000,$S177)-1),0,IF(MOD(BM$4-$Q177,IF($R177="",1000,$R177))=0,$O177,0))*IF($Y177&gt;0,(1+INDEX(Escalation!$B$3:$B$18,$Y177,0))^(BM$4-SSSModel!$C$5),1)*IF($X177=0,1,OFFSET(Profiles!$K$2,$X177,MAX(Profiles!$C$2,BM$4-$Q177)))*IF($AA177=1,(1+SSSModel!#REF!),1)</f>
        <v>0</v>
      </c>
      <c r="BN177" s="5">
        <f ca="1">IF(OR(BN$4&lt;$Q177,BN$4&gt;$Q177+IF($S177="",1000,$S177)-1),0,IF(MOD(BN$4-$Q177,IF($R177="",1000,$R177))=0,$O177,0))*IF($Y177&gt;0,(1+INDEX(Escalation!$B$3:$B$18,$Y177,0))^(BN$4-SSSModel!$C$5),1)*IF($X177=0,1,OFFSET(Profiles!$K$2,$X177,MAX(Profiles!$C$2,BN$4-$Q177)))*IF($AA177=1,(1+SSSModel!#REF!),1)</f>
        <v>0</v>
      </c>
      <c r="BO177" s="5">
        <f ca="1">IF(OR(BO$4&lt;$Q177,BO$4&gt;$Q177+IF($S177="",1000,$S177)-1),0,IF(MOD(BO$4-$Q177,IF($R177="",1000,$R177))=0,$O177,0))*IF($Y177&gt;0,(1+INDEX(Escalation!$B$3:$B$18,$Y177,0))^(BO$4-SSSModel!$C$5),1)*IF($X177=0,1,OFFSET(Profiles!$K$2,$X177,MAX(Profiles!$C$2,BO$4-$Q177)))*IF($AA177=1,(1+SSSModel!#REF!),1)</f>
        <v>0</v>
      </c>
      <c r="BP177" s="5">
        <f ca="1">IF(OR(BP$4&lt;$Q177,BP$4&gt;$Q177+IF($S177="",1000,$S177)-1),0,IF(MOD(BP$4-$Q177,IF($R177="",1000,$R177))=0,$O177,0))*IF($Y177&gt;0,(1+INDEX(Escalation!$B$3:$B$18,$Y177,0))^(BP$4-SSSModel!$C$5),1)*IF($X177=0,1,OFFSET(Profiles!$K$2,$X177,MAX(Profiles!$C$2,BP$4-$Q177)))*IF($AA177=1,(1+SSSModel!#REF!),1)</f>
        <v>0</v>
      </c>
      <c r="BQ177" s="5">
        <f ca="1">IF(OR(BQ$4&lt;$Q177,BQ$4&gt;$Q177+IF($S177="",1000,$S177)-1),0,IF(MOD(BQ$4-$Q177,IF($R177="",1000,$R177))=0,$O177,0))*IF($Y177&gt;0,(1+INDEX(Escalation!$B$3:$B$18,$Y177,0))^(BQ$4-SSSModel!$C$5),1)*IF($X177=0,1,OFFSET(Profiles!$K$2,$X177,MAX(Profiles!$C$2,BQ$4-$Q177)))*IF($AA177=1,(1+SSSModel!#REF!),1)</f>
        <v>0</v>
      </c>
      <c r="BR177" s="5">
        <f ca="1">IF(OR(BR$4&lt;$Q177,BR$4&gt;$Q177+IF($S177="",1000,$S177)-1),0,IF(MOD(BR$4-$Q177,IF($R177="",1000,$R177))=0,$O177,0))*IF($Y177&gt;0,(1+INDEX(Escalation!$B$3:$B$18,$Y177,0))^(BR$4-SSSModel!$C$5),1)*IF($X177=0,1,OFFSET(Profiles!$K$2,$X177,MAX(Profiles!$C$2,BR$4-$Q177)))*IF($AA177=1,(1+SSSModel!#REF!),1)</f>
        <v>0</v>
      </c>
      <c r="BS177" s="5">
        <f ca="1">IF(OR(BS$4&lt;$Q177,BS$4&gt;$Q177+IF($S177="",1000,$S177)-1),0,IF(MOD(BS$4-$Q177,IF($R177="",1000,$R177))=0,$O177,0))*IF($Y177&gt;0,(1+INDEX(Escalation!$B$3:$B$18,$Y177,0))^(BS$4-SSSModel!$C$5),1)*IF($X177=0,1,OFFSET(Profiles!$K$2,$X177,MAX(Profiles!$C$2,BS$4-$Q177)))*IF($AA177=1,(1+SSSModel!#REF!),1)</f>
        <v>0</v>
      </c>
      <c r="BT177" s="5">
        <f ca="1">IF(OR(BT$4&lt;$Q177,BT$4&gt;$Q177+IF($S177="",1000,$S177)-1),0,IF(MOD(BT$4-$Q177,IF($R177="",1000,$R177))=0,$O177,0))*IF($Y177&gt;0,(1+INDEX(Escalation!$B$3:$B$18,$Y177,0))^(BT$4-SSSModel!$C$5),1)*IF($X177=0,1,OFFSET(Profiles!$K$2,$X177,MAX(Profiles!$C$2,BT$4-$Q177)))*IF($AA177=1,(1+SSSModel!#REF!),1)</f>
        <v>0</v>
      </c>
      <c r="BU177" s="5">
        <f ca="1">IF(OR(BU$4&lt;$Q177,BU$4&gt;$Q177+IF($S177="",1000,$S177)-1),0,IF(MOD(BU$4-$Q177,IF($R177="",1000,$R177))=0,$O177,0))*IF($Y177&gt;0,(1+INDEX(Escalation!$B$3:$B$18,$Y177,0))^(BU$4-SSSModel!$C$5),1)*IF($X177=0,1,OFFSET(Profiles!$K$2,$X177,MAX(Profiles!$C$2,BU$4-$Q177)))*IF($AA177=1,(1+SSSModel!#REF!),1)</f>
        <v>0</v>
      </c>
      <c r="BV177" s="5">
        <f ca="1">IF(OR(BV$4&lt;$Q177,BV$4&gt;$Q177+IF($S177="",1000,$S177)-1),0,IF(MOD(BV$4-$Q177,IF($R177="",1000,$R177))=0,$O177,0))*IF($Y177&gt;0,(1+INDEX(Escalation!$B$3:$B$18,$Y177,0))^(BV$4-SSSModel!$C$5),1)*IF($X177=0,1,OFFSET(Profiles!$K$2,$X177,MAX(Profiles!$C$2,BV$4-$Q177)))*IF($AA177=1,(1+SSSModel!#REF!),1)</f>
        <v>0</v>
      </c>
      <c r="BW177" s="5">
        <f ca="1">IF(OR(BW$4&lt;$Q177,BW$4&gt;$Q177+IF($S177="",1000,$S177)-1),0,IF(MOD(BW$4-$Q177,IF($R177="",1000,$R177))=0,$O177,0))*IF($Y177&gt;0,(1+INDEX(Escalation!$B$3:$B$18,$Y177,0))^(BW$4-SSSModel!$C$5),1)*IF($X177=0,1,OFFSET(Profiles!$K$2,$X177,MAX(Profiles!$C$2,BW$4-$Q177)))*IF($AA177=1,(1+SSSModel!#REF!),1)</f>
        <v>0</v>
      </c>
      <c r="BX177" s="5">
        <f ca="1">IF(OR(BX$4&lt;$Q177,BX$4&gt;$Q177+IF($S177="",1000,$S177)-1),0,IF(MOD(BX$4-$Q177,IF($R177="",1000,$R177))=0,$O177,0))*IF($Y177&gt;0,(1+INDEX(Escalation!$B$3:$B$18,$Y177,0))^(BX$4-SSSModel!$C$5),1)*IF($X177=0,1,OFFSET(Profiles!$K$2,$X177,MAX(Profiles!$C$2,BX$4-$Q177)))*IF($AA177=1,(1+SSSModel!#REF!),1)</f>
        <v>0</v>
      </c>
      <c r="BY177" s="5">
        <f ca="1">IF(OR(BY$4&lt;$Q177,BY$4&gt;$Q177+IF($S177="",1000,$S177)-1),0,IF(MOD(BY$4-$Q177,IF($R177="",1000,$R177))=0,$O177,0))*IF($Y177&gt;0,(1+INDEX(Escalation!$B$3:$B$18,$Y177,0))^(BY$4-SSSModel!$C$5),1)*IF($X177=0,1,OFFSET(Profiles!$K$2,$X177,MAX(Profiles!$C$2,BY$4-$Q177)))*IF($AA177=1,(1+SSSModel!#REF!),1)</f>
        <v>0</v>
      </c>
      <c r="BZ177" s="5">
        <f ca="1">IF(OR(BZ$4&lt;$Q177,BZ$4&gt;$Q177+IF($S177="",1000,$S177)-1),0,IF(MOD(BZ$4-$Q177,IF($R177="",1000,$R177))=0,$O177,0))*IF($Y177&gt;0,(1+INDEX(Escalation!$B$3:$B$18,$Y177,0))^(BZ$4-SSSModel!$C$5),1)*IF($X177=0,1,OFFSET(Profiles!$K$2,$X177,MAX(Profiles!$C$2,BZ$4-$Q177)))*IF($AA177=1,(1+SSSModel!#REF!),1)</f>
        <v>0</v>
      </c>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c r="CY177" s="93"/>
      <c r="CZ177" s="93"/>
      <c r="DA177" s="93"/>
      <c r="DB177" s="93"/>
      <c r="DC177" s="93"/>
      <c r="DD177" s="93"/>
      <c r="DE177" s="93"/>
      <c r="DF177" s="93"/>
      <c r="DG177" s="93"/>
      <c r="DH177" s="93"/>
      <c r="DI177" s="93"/>
      <c r="DJ177" s="93"/>
      <c r="DK177" s="93"/>
      <c r="DL177" s="93"/>
      <c r="DM177" s="93"/>
      <c r="DN177" s="93"/>
      <c r="DO177" s="93"/>
      <c r="DP177" s="93"/>
      <c r="DQ177" s="93"/>
      <c r="DR177" s="93"/>
      <c r="DS177" s="93"/>
      <c r="DT177" s="93"/>
      <c r="DU177" s="93"/>
      <c r="DV177" s="93"/>
      <c r="DW177" s="93"/>
      <c r="DX177" s="93"/>
      <c r="DY177" s="94"/>
      <c r="DZ177" s="95"/>
      <c r="EA177" s="96"/>
      <c r="EB177" s="97"/>
      <c r="EC177" s="97"/>
      <c r="ED177" s="90"/>
      <c r="EE177" s="90"/>
    </row>
    <row r="178" spans="3:135" x14ac:dyDescent="0.35">
      <c r="C178" s="18"/>
      <c r="D178" s="18">
        <f t="shared" si="26"/>
        <v>8</v>
      </c>
      <c r="E178" s="18">
        <f t="shared" ca="1" si="26"/>
        <v>0</v>
      </c>
      <c r="G178" s="25"/>
      <c r="H178" s="25" t="str">
        <f ca="1">IF($E178=0,"",OFFSET(Resources!C$26,$E178,0))</f>
        <v/>
      </c>
      <c r="I178" s="25" t="str">
        <f ca="1">IF($E178=0,"",OFFSET(Resources!$E$26,$E178,0))</f>
        <v/>
      </c>
      <c r="J178" s="16">
        <v>1</v>
      </c>
      <c r="K178" s="16" t="s">
        <v>150</v>
      </c>
      <c r="L178" s="16" t="s">
        <v>54</v>
      </c>
      <c r="M178" s="25"/>
      <c r="N178" s="1">
        <v>1</v>
      </c>
      <c r="O178" s="68">
        <f ca="1">IF($E178=0,0,OFFSET(Resources!$U$26,$E178,0))</f>
        <v>0</v>
      </c>
      <c r="P178" s="16" t="s">
        <v>95</v>
      </c>
      <c r="Q178" s="18">
        <f ca="1">IF($E178=0,0,OFFSET(GenAlts!$W$4,$E178,$D178-1))</f>
        <v>0</v>
      </c>
      <c r="R178" s="1">
        <v>1</v>
      </c>
      <c r="S178" t="str">
        <f ca="1">IF($E178=0,"",OFFSET(Resources!$R$26,$E178,0))</f>
        <v/>
      </c>
      <c r="T178" s="1"/>
      <c r="U178" s="25"/>
      <c r="V178" s="1"/>
      <c r="W178">
        <f t="shared" ca="1" si="25"/>
        <v>0</v>
      </c>
      <c r="X178">
        <f>IF(T178="",0,MATCH(T178,Profiles!$A$3:$A$22,0))</f>
        <v>0</v>
      </c>
      <c r="Y178">
        <f>IF(U178=0,0,MATCH(U178,Escalation!$A$3:$A$17,0))</f>
        <v>0</v>
      </c>
      <c r="Z178">
        <f>IF(V178="",0,MATCH(V178,Profiles!$A$3:$A$22,0))</f>
        <v>0</v>
      </c>
      <c r="AA178" s="8"/>
      <c r="AB178" s="8">
        <v>0</v>
      </c>
      <c r="AC178" s="5">
        <f ca="1">IF(OR(AC$4&lt;$Q178,AC$4&gt;$Q178+IF($S178="",1000,$S178)-1),0,IF(MOD(AC$4-$Q178,IF($R178="",1000,$R178))=0,$O178,0))*IF($Y178&gt;0,(1+INDEX(Escalation!$B$3:$B$18,$Y178,0))^(AC$4-SSSModel!$C$5),1)*IF($X178=0,1,OFFSET(Profiles!$K$2,$X178,MAX(Profiles!$C$2,AC$4-$Q178)))*IF($AA178=1,(1+SSSModel!#REF!),1)</f>
        <v>0</v>
      </c>
      <c r="AD178" s="5">
        <f ca="1">IF(OR(AD$4&lt;$Q178,AD$4&gt;$Q178+IF($S178="",1000,$S178)-1),0,IF(MOD(AD$4-$Q178,IF($R178="",1000,$R178))=0,$O178,0))*IF($Y178&gt;0,(1+INDEX(Escalation!$B$3:$B$18,$Y178,0))^(AD$4-SSSModel!$C$5),1)*IF($X178=0,1,OFFSET(Profiles!$K$2,$X178,MAX(Profiles!$C$2,AD$4-$Q178)))*IF($AA178=1,(1+SSSModel!#REF!),1)</f>
        <v>0</v>
      </c>
      <c r="AE178" s="5">
        <f ca="1">IF(OR(AE$4&lt;$Q178,AE$4&gt;$Q178+IF($S178="",1000,$S178)-1),0,IF(MOD(AE$4-$Q178,IF($R178="",1000,$R178))=0,$O178,0))*IF($Y178&gt;0,(1+INDEX(Escalation!$B$3:$B$18,$Y178,0))^(AE$4-SSSModel!$C$5),1)*IF($X178=0,1,OFFSET(Profiles!$K$2,$X178,MAX(Profiles!$C$2,AE$4-$Q178)))*IF($AA178=1,(1+SSSModel!#REF!),1)</f>
        <v>0</v>
      </c>
      <c r="AF178" s="5">
        <f ca="1">IF(OR(AF$4&lt;$Q178,AF$4&gt;$Q178+IF($S178="",1000,$S178)-1),0,IF(MOD(AF$4-$Q178,IF($R178="",1000,$R178))=0,$O178,0))*IF($Y178&gt;0,(1+INDEX(Escalation!$B$3:$B$18,$Y178,0))^(AF$4-SSSModel!$C$5),1)*IF($X178=0,1,OFFSET(Profiles!$K$2,$X178,MAX(Profiles!$C$2,AF$4-$Q178)))*IF($AA178=1,(1+SSSModel!#REF!),1)</f>
        <v>0</v>
      </c>
      <c r="AG178" s="5">
        <f ca="1">IF(OR(AG$4&lt;$Q178,AG$4&gt;$Q178+IF($S178="",1000,$S178)-1),0,IF(MOD(AG$4-$Q178,IF($R178="",1000,$R178))=0,$O178,0))*IF($Y178&gt;0,(1+INDEX(Escalation!$B$3:$B$18,$Y178,0))^(AG$4-SSSModel!$C$5),1)*IF($X178=0,1,OFFSET(Profiles!$K$2,$X178,MAX(Profiles!$C$2,AG$4-$Q178)))*IF($AA178=1,(1+SSSModel!#REF!),1)</f>
        <v>0</v>
      </c>
      <c r="AH178" s="5">
        <f ca="1">IF(OR(AH$4&lt;$Q178,AH$4&gt;$Q178+IF($S178="",1000,$S178)-1),0,IF(MOD(AH$4-$Q178,IF($R178="",1000,$R178))=0,$O178,0))*IF($Y178&gt;0,(1+INDEX(Escalation!$B$3:$B$18,$Y178,0))^(AH$4-SSSModel!$C$5),1)*IF($X178=0,1,OFFSET(Profiles!$K$2,$X178,MAX(Profiles!$C$2,AH$4-$Q178)))*IF($AA178=1,(1+SSSModel!#REF!),1)</f>
        <v>0</v>
      </c>
      <c r="AI178" s="5">
        <f ca="1">IF(OR(AI$4&lt;$Q178,AI$4&gt;$Q178+IF($S178="",1000,$S178)-1),0,IF(MOD(AI$4-$Q178,IF($R178="",1000,$R178))=0,$O178,0))*IF($Y178&gt;0,(1+INDEX(Escalation!$B$3:$B$18,$Y178,0))^(AI$4-SSSModel!$C$5),1)*IF($X178=0,1,OFFSET(Profiles!$K$2,$X178,MAX(Profiles!$C$2,AI$4-$Q178)))*IF($AA178=1,(1+SSSModel!#REF!),1)</f>
        <v>0</v>
      </c>
      <c r="AJ178" s="5">
        <f ca="1">IF(OR(AJ$4&lt;$Q178,AJ$4&gt;$Q178+IF($S178="",1000,$S178)-1),0,IF(MOD(AJ$4-$Q178,IF($R178="",1000,$R178))=0,$O178,0))*IF($Y178&gt;0,(1+INDEX(Escalation!$B$3:$B$18,$Y178,0))^(AJ$4-SSSModel!$C$5),1)*IF($X178=0,1,OFFSET(Profiles!$K$2,$X178,MAX(Profiles!$C$2,AJ$4-$Q178)))*IF($AA178=1,(1+SSSModel!#REF!),1)</f>
        <v>0</v>
      </c>
      <c r="AK178" s="5">
        <f ca="1">IF(OR(AK$4&lt;$Q178,AK$4&gt;$Q178+IF($S178="",1000,$S178)-1),0,IF(MOD(AK$4-$Q178,IF($R178="",1000,$R178))=0,$O178,0))*IF($Y178&gt;0,(1+INDEX(Escalation!$B$3:$B$18,$Y178,0))^(AK$4-SSSModel!$C$5),1)*IF($X178=0,1,OFFSET(Profiles!$K$2,$X178,MAX(Profiles!$C$2,AK$4-$Q178)))*IF($AA178=1,(1+SSSModel!#REF!),1)</f>
        <v>0</v>
      </c>
      <c r="AL178" s="5">
        <f ca="1">IF(OR(AL$4&lt;$Q178,AL$4&gt;$Q178+IF($S178="",1000,$S178)-1),0,IF(MOD(AL$4-$Q178,IF($R178="",1000,$R178))=0,$O178,0))*IF($Y178&gt;0,(1+INDEX(Escalation!$B$3:$B$18,$Y178,0))^(AL$4-SSSModel!$C$5),1)*IF($X178=0,1,OFFSET(Profiles!$K$2,$X178,MAX(Profiles!$C$2,AL$4-$Q178)))*IF($AA178=1,(1+SSSModel!#REF!),1)</f>
        <v>0</v>
      </c>
      <c r="AM178" s="5">
        <f ca="1">IF(OR(AM$4&lt;$Q178,AM$4&gt;$Q178+IF($S178="",1000,$S178)-1),0,IF(MOD(AM$4-$Q178,IF($R178="",1000,$R178))=0,$O178,0))*IF($Y178&gt;0,(1+INDEX(Escalation!$B$3:$B$18,$Y178,0))^(AM$4-SSSModel!$C$5),1)*IF($X178=0,1,OFFSET(Profiles!$K$2,$X178,MAX(Profiles!$C$2,AM$4-$Q178)))*IF($AA178=1,(1+SSSModel!#REF!),1)</f>
        <v>0</v>
      </c>
      <c r="AN178" s="5">
        <f ca="1">IF(OR(AN$4&lt;$Q178,AN$4&gt;$Q178+IF($S178="",1000,$S178)-1),0,IF(MOD(AN$4-$Q178,IF($R178="",1000,$R178))=0,$O178,0))*IF($Y178&gt;0,(1+INDEX(Escalation!$B$3:$B$18,$Y178,0))^(AN$4-SSSModel!$C$5),1)*IF($X178=0,1,OFFSET(Profiles!$K$2,$X178,MAX(Profiles!$C$2,AN$4-$Q178)))*IF($AA178=1,(1+SSSModel!#REF!),1)</f>
        <v>0</v>
      </c>
      <c r="AO178" s="5">
        <f ca="1">IF(OR(AO$4&lt;$Q178,AO$4&gt;$Q178+IF($S178="",1000,$S178)-1),0,IF(MOD(AO$4-$Q178,IF($R178="",1000,$R178))=0,$O178,0))*IF($Y178&gt;0,(1+INDEX(Escalation!$B$3:$B$18,$Y178,0))^(AO$4-SSSModel!$C$5),1)*IF($X178=0,1,OFFSET(Profiles!$K$2,$X178,MAX(Profiles!$C$2,AO$4-$Q178)))*IF($AA178=1,(1+SSSModel!#REF!),1)</f>
        <v>0</v>
      </c>
      <c r="AP178" s="5">
        <f ca="1">IF(OR(AP$4&lt;$Q178,AP$4&gt;$Q178+IF($S178="",1000,$S178)-1),0,IF(MOD(AP$4-$Q178,IF($R178="",1000,$R178))=0,$O178,0))*IF($Y178&gt;0,(1+INDEX(Escalation!$B$3:$B$18,$Y178,0))^(AP$4-SSSModel!$C$5),1)*IF($X178=0,1,OFFSET(Profiles!$K$2,$X178,MAX(Profiles!$C$2,AP$4-$Q178)))*IF($AA178=1,(1+SSSModel!#REF!),1)</f>
        <v>0</v>
      </c>
      <c r="AQ178" s="5">
        <f ca="1">IF(OR(AQ$4&lt;$Q178,AQ$4&gt;$Q178+IF($S178="",1000,$S178)-1),0,IF(MOD(AQ$4-$Q178,IF($R178="",1000,$R178))=0,$O178,0))*IF($Y178&gt;0,(1+INDEX(Escalation!$B$3:$B$18,$Y178,0))^(AQ$4-SSSModel!$C$5),1)*IF($X178=0,1,OFFSET(Profiles!$K$2,$X178,MAX(Profiles!$C$2,AQ$4-$Q178)))*IF($AA178=1,(1+SSSModel!#REF!),1)</f>
        <v>0</v>
      </c>
      <c r="AR178" s="5">
        <f ca="1">IF(OR(AR$4&lt;$Q178,AR$4&gt;$Q178+IF($S178="",1000,$S178)-1),0,IF(MOD(AR$4-$Q178,IF($R178="",1000,$R178))=0,$O178,0))*IF($Y178&gt;0,(1+INDEX(Escalation!$B$3:$B$18,$Y178,0))^(AR$4-SSSModel!$C$5),1)*IF($X178=0,1,OFFSET(Profiles!$K$2,$X178,MAX(Profiles!$C$2,AR$4-$Q178)))*IF($AA178=1,(1+SSSModel!#REF!),1)</f>
        <v>0</v>
      </c>
      <c r="AS178" s="5">
        <f ca="1">IF(OR(AS$4&lt;$Q178,AS$4&gt;$Q178+IF($S178="",1000,$S178)-1),0,IF(MOD(AS$4-$Q178,IF($R178="",1000,$R178))=0,$O178,0))*IF($Y178&gt;0,(1+INDEX(Escalation!$B$3:$B$18,$Y178,0))^(AS$4-SSSModel!$C$5),1)*IF($X178=0,1,OFFSET(Profiles!$K$2,$X178,MAX(Profiles!$C$2,AS$4-$Q178)))*IF($AA178=1,(1+SSSModel!#REF!),1)</f>
        <v>0</v>
      </c>
      <c r="AT178" s="5">
        <f ca="1">IF(OR(AT$4&lt;$Q178,AT$4&gt;$Q178+IF($S178="",1000,$S178)-1),0,IF(MOD(AT$4-$Q178,IF($R178="",1000,$R178))=0,$O178,0))*IF($Y178&gt;0,(1+INDEX(Escalation!$B$3:$B$18,$Y178,0))^(AT$4-SSSModel!$C$5),1)*IF($X178=0,1,OFFSET(Profiles!$K$2,$X178,MAX(Profiles!$C$2,AT$4-$Q178)))*IF($AA178=1,(1+SSSModel!#REF!),1)</f>
        <v>0</v>
      </c>
      <c r="AU178" s="5">
        <f ca="1">IF(OR(AU$4&lt;$Q178,AU$4&gt;$Q178+IF($S178="",1000,$S178)-1),0,IF(MOD(AU$4-$Q178,IF($R178="",1000,$R178))=0,$O178,0))*IF($Y178&gt;0,(1+INDEX(Escalation!$B$3:$B$18,$Y178,0))^(AU$4-SSSModel!$C$5),1)*IF($X178=0,1,OFFSET(Profiles!$K$2,$X178,MAX(Profiles!$C$2,AU$4-$Q178)))*IF($AA178=1,(1+SSSModel!#REF!),1)</f>
        <v>0</v>
      </c>
      <c r="AV178" s="5">
        <f ca="1">IF(OR(AV$4&lt;$Q178,AV$4&gt;$Q178+IF($S178="",1000,$S178)-1),0,IF(MOD(AV$4-$Q178,IF($R178="",1000,$R178))=0,$O178,0))*IF($Y178&gt;0,(1+INDEX(Escalation!$B$3:$B$18,$Y178,0))^(AV$4-SSSModel!$C$5),1)*IF($X178=0,1,OFFSET(Profiles!$K$2,$X178,MAX(Profiles!$C$2,AV$4-$Q178)))*IF($AA178=1,(1+SSSModel!#REF!),1)</f>
        <v>0</v>
      </c>
      <c r="AW178" s="5">
        <f ca="1">IF(OR(AW$4&lt;$Q178,AW$4&gt;$Q178+IF($S178="",1000,$S178)-1),0,IF(MOD(AW$4-$Q178,IF($R178="",1000,$R178))=0,$O178,0))*IF($Y178&gt;0,(1+INDEX(Escalation!$B$3:$B$18,$Y178,0))^(AW$4-SSSModel!$C$5),1)*IF($X178=0,1,OFFSET(Profiles!$K$2,$X178,MAX(Profiles!$C$2,AW$4-$Q178)))*IF($AA178=1,(1+SSSModel!#REF!),1)</f>
        <v>0</v>
      </c>
      <c r="AX178" s="5">
        <f ca="1">IF(OR(AX$4&lt;$Q178,AX$4&gt;$Q178+IF($S178="",1000,$S178)-1),0,IF(MOD(AX$4-$Q178,IF($R178="",1000,$R178))=0,$O178,0))*IF($Y178&gt;0,(1+INDEX(Escalation!$B$3:$B$18,$Y178,0))^(AX$4-SSSModel!$C$5),1)*IF($X178=0,1,OFFSET(Profiles!$K$2,$X178,MAX(Profiles!$C$2,AX$4-$Q178)))*IF($AA178=1,(1+SSSModel!#REF!),1)</f>
        <v>0</v>
      </c>
      <c r="AY178" s="5">
        <f ca="1">IF(OR(AY$4&lt;$Q178,AY$4&gt;$Q178+IF($S178="",1000,$S178)-1),0,IF(MOD(AY$4-$Q178,IF($R178="",1000,$R178))=0,$O178,0))*IF($Y178&gt;0,(1+INDEX(Escalation!$B$3:$B$18,$Y178,0))^(AY$4-SSSModel!$C$5),1)*IF($X178=0,1,OFFSET(Profiles!$K$2,$X178,MAX(Profiles!$C$2,AY$4-$Q178)))*IF($AA178=1,(1+SSSModel!#REF!),1)</f>
        <v>0</v>
      </c>
      <c r="AZ178" s="5">
        <f ca="1">IF(OR(AZ$4&lt;$Q178,AZ$4&gt;$Q178+IF($S178="",1000,$S178)-1),0,IF(MOD(AZ$4-$Q178,IF($R178="",1000,$R178))=0,$O178,0))*IF($Y178&gt;0,(1+INDEX(Escalation!$B$3:$B$18,$Y178,0))^(AZ$4-SSSModel!$C$5),1)*IF($X178=0,1,OFFSET(Profiles!$K$2,$X178,MAX(Profiles!$C$2,AZ$4-$Q178)))*IF($AA178=1,(1+SSSModel!#REF!),1)</f>
        <v>0</v>
      </c>
      <c r="BA178" s="5">
        <f ca="1">IF(OR(BA$4&lt;$Q178,BA$4&gt;$Q178+IF($S178="",1000,$S178)-1),0,IF(MOD(BA$4-$Q178,IF($R178="",1000,$R178))=0,$O178,0))*IF($Y178&gt;0,(1+INDEX(Escalation!$B$3:$B$18,$Y178,0))^(BA$4-SSSModel!$C$5),1)*IF($X178=0,1,OFFSET(Profiles!$K$2,$X178,MAX(Profiles!$C$2,BA$4-$Q178)))*IF($AA178=1,(1+SSSModel!#REF!),1)</f>
        <v>0</v>
      </c>
      <c r="BB178" s="5">
        <f ca="1">IF(OR(BB$4&lt;$Q178,BB$4&gt;$Q178+IF($S178="",1000,$S178)-1),0,IF(MOD(BB$4-$Q178,IF($R178="",1000,$R178))=0,$O178,0))*IF($Y178&gt;0,(1+INDEX(Escalation!$B$3:$B$18,$Y178,0))^(BB$4-SSSModel!$C$5),1)*IF($X178=0,1,OFFSET(Profiles!$K$2,$X178,MAX(Profiles!$C$2,BB$4-$Q178)))*IF($AA178=1,(1+SSSModel!#REF!),1)</f>
        <v>0</v>
      </c>
      <c r="BC178" s="5">
        <f ca="1">IF(OR(BC$4&lt;$Q178,BC$4&gt;$Q178+IF($S178="",1000,$S178)-1),0,IF(MOD(BC$4-$Q178,IF($R178="",1000,$R178))=0,$O178,0))*IF($Y178&gt;0,(1+INDEX(Escalation!$B$3:$B$18,$Y178,0))^(BC$4-SSSModel!$C$5),1)*IF($X178=0,1,OFFSET(Profiles!$K$2,$X178,MAX(Profiles!$C$2,BC$4-$Q178)))*IF($AA178=1,(1+SSSModel!#REF!),1)</f>
        <v>0</v>
      </c>
      <c r="BD178" s="5">
        <f ca="1">IF(OR(BD$4&lt;$Q178,BD$4&gt;$Q178+IF($S178="",1000,$S178)-1),0,IF(MOD(BD$4-$Q178,IF($R178="",1000,$R178))=0,$O178,0))*IF($Y178&gt;0,(1+INDEX(Escalation!$B$3:$B$18,$Y178,0))^(BD$4-SSSModel!$C$5),1)*IF($X178=0,1,OFFSET(Profiles!$K$2,$X178,MAX(Profiles!$C$2,BD$4-$Q178)))*IF($AA178=1,(1+SSSModel!#REF!),1)</f>
        <v>0</v>
      </c>
      <c r="BE178" s="5">
        <f ca="1">IF(OR(BE$4&lt;$Q178,BE$4&gt;$Q178+IF($S178="",1000,$S178)-1),0,IF(MOD(BE$4-$Q178,IF($R178="",1000,$R178))=0,$O178,0))*IF($Y178&gt;0,(1+INDEX(Escalation!$B$3:$B$18,$Y178,0))^(BE$4-SSSModel!$C$5),1)*IF($X178=0,1,OFFSET(Profiles!$K$2,$X178,MAX(Profiles!$C$2,BE$4-$Q178)))*IF($AA178=1,(1+SSSModel!#REF!),1)</f>
        <v>0</v>
      </c>
      <c r="BF178" s="5">
        <f ca="1">IF(OR(BF$4&lt;$Q178,BF$4&gt;$Q178+IF($S178="",1000,$S178)-1),0,IF(MOD(BF$4-$Q178,IF($R178="",1000,$R178))=0,$O178,0))*IF($Y178&gt;0,(1+INDEX(Escalation!$B$3:$B$18,$Y178,0))^(BF$4-SSSModel!$C$5),1)*IF($X178=0,1,OFFSET(Profiles!$K$2,$X178,MAX(Profiles!$C$2,BF$4-$Q178)))*IF($AA178=1,(1+SSSModel!#REF!),1)</f>
        <v>0</v>
      </c>
      <c r="BG178" s="5">
        <f ca="1">IF(OR(BG$4&lt;$Q178,BG$4&gt;$Q178+IF($S178="",1000,$S178)-1),0,IF(MOD(BG$4-$Q178,IF($R178="",1000,$R178))=0,$O178,0))*IF($Y178&gt;0,(1+INDEX(Escalation!$B$3:$B$18,$Y178,0))^(BG$4-SSSModel!$C$5),1)*IF($X178=0,1,OFFSET(Profiles!$K$2,$X178,MAX(Profiles!$C$2,BG$4-$Q178)))*IF($AA178=1,(1+SSSModel!#REF!),1)</f>
        <v>0</v>
      </c>
      <c r="BH178" s="5">
        <f ca="1">IF(OR(BH$4&lt;$Q178,BH$4&gt;$Q178+IF($S178="",1000,$S178)-1),0,IF(MOD(BH$4-$Q178,IF($R178="",1000,$R178))=0,$O178,0))*IF($Y178&gt;0,(1+INDEX(Escalation!$B$3:$B$18,$Y178,0))^(BH$4-SSSModel!$C$5),1)*IF($X178=0,1,OFFSET(Profiles!$K$2,$X178,MAX(Profiles!$C$2,BH$4-$Q178)))*IF($AA178=1,(1+SSSModel!#REF!),1)</f>
        <v>0</v>
      </c>
      <c r="BI178" s="5">
        <f ca="1">IF(OR(BI$4&lt;$Q178,BI$4&gt;$Q178+IF($S178="",1000,$S178)-1),0,IF(MOD(BI$4-$Q178,IF($R178="",1000,$R178))=0,$O178,0))*IF($Y178&gt;0,(1+INDEX(Escalation!$B$3:$B$18,$Y178,0))^(BI$4-SSSModel!$C$5),1)*IF($X178=0,1,OFFSET(Profiles!$K$2,$X178,MAX(Profiles!$C$2,BI$4-$Q178)))*IF($AA178=1,(1+SSSModel!#REF!),1)</f>
        <v>0</v>
      </c>
      <c r="BJ178" s="5">
        <f ca="1">IF(OR(BJ$4&lt;$Q178,BJ$4&gt;$Q178+IF($S178="",1000,$S178)-1),0,IF(MOD(BJ$4-$Q178,IF($R178="",1000,$R178))=0,$O178,0))*IF($Y178&gt;0,(1+INDEX(Escalation!$B$3:$B$18,$Y178,0))^(BJ$4-SSSModel!$C$5),1)*IF($X178=0,1,OFFSET(Profiles!$K$2,$X178,MAX(Profiles!$C$2,BJ$4-$Q178)))*IF($AA178=1,(1+SSSModel!#REF!),1)</f>
        <v>0</v>
      </c>
      <c r="BK178" s="5">
        <f ca="1">IF(OR(BK$4&lt;$Q178,BK$4&gt;$Q178+IF($S178="",1000,$S178)-1),0,IF(MOD(BK$4-$Q178,IF($R178="",1000,$R178))=0,$O178,0))*IF($Y178&gt;0,(1+INDEX(Escalation!$B$3:$B$18,$Y178,0))^(BK$4-SSSModel!$C$5),1)*IF($X178=0,1,OFFSET(Profiles!$K$2,$X178,MAX(Profiles!$C$2,BK$4-$Q178)))*IF($AA178=1,(1+SSSModel!#REF!),1)</f>
        <v>0</v>
      </c>
      <c r="BL178" s="5">
        <f ca="1">IF(OR(BL$4&lt;$Q178,BL$4&gt;$Q178+IF($S178="",1000,$S178)-1),0,IF(MOD(BL$4-$Q178,IF($R178="",1000,$R178))=0,$O178,0))*IF($Y178&gt;0,(1+INDEX(Escalation!$B$3:$B$18,$Y178,0))^(BL$4-SSSModel!$C$5),1)*IF($X178=0,1,OFFSET(Profiles!$K$2,$X178,MAX(Profiles!$C$2,BL$4-$Q178)))*IF($AA178=1,(1+SSSModel!#REF!),1)</f>
        <v>0</v>
      </c>
      <c r="BM178" s="5">
        <f ca="1">IF(OR(BM$4&lt;$Q178,BM$4&gt;$Q178+IF($S178="",1000,$S178)-1),0,IF(MOD(BM$4-$Q178,IF($R178="",1000,$R178))=0,$O178,0))*IF($Y178&gt;0,(1+INDEX(Escalation!$B$3:$B$18,$Y178,0))^(BM$4-SSSModel!$C$5),1)*IF($X178=0,1,OFFSET(Profiles!$K$2,$X178,MAX(Profiles!$C$2,BM$4-$Q178)))*IF($AA178=1,(1+SSSModel!#REF!),1)</f>
        <v>0</v>
      </c>
      <c r="BN178" s="5">
        <f ca="1">IF(OR(BN$4&lt;$Q178,BN$4&gt;$Q178+IF($S178="",1000,$S178)-1),0,IF(MOD(BN$4-$Q178,IF($R178="",1000,$R178))=0,$O178,0))*IF($Y178&gt;0,(1+INDEX(Escalation!$B$3:$B$18,$Y178,0))^(BN$4-SSSModel!$C$5),1)*IF($X178=0,1,OFFSET(Profiles!$K$2,$X178,MAX(Profiles!$C$2,BN$4-$Q178)))*IF($AA178=1,(1+SSSModel!#REF!),1)</f>
        <v>0</v>
      </c>
      <c r="BO178" s="5">
        <f ca="1">IF(OR(BO$4&lt;$Q178,BO$4&gt;$Q178+IF($S178="",1000,$S178)-1),0,IF(MOD(BO$4-$Q178,IF($R178="",1000,$R178))=0,$O178,0))*IF($Y178&gt;0,(1+INDEX(Escalation!$B$3:$B$18,$Y178,0))^(BO$4-SSSModel!$C$5),1)*IF($X178=0,1,OFFSET(Profiles!$K$2,$X178,MAX(Profiles!$C$2,BO$4-$Q178)))*IF($AA178=1,(1+SSSModel!#REF!),1)</f>
        <v>0</v>
      </c>
      <c r="BP178" s="5">
        <f ca="1">IF(OR(BP$4&lt;$Q178,BP$4&gt;$Q178+IF($S178="",1000,$S178)-1),0,IF(MOD(BP$4-$Q178,IF($R178="",1000,$R178))=0,$O178,0))*IF($Y178&gt;0,(1+INDEX(Escalation!$B$3:$B$18,$Y178,0))^(BP$4-SSSModel!$C$5),1)*IF($X178=0,1,OFFSET(Profiles!$K$2,$X178,MAX(Profiles!$C$2,BP$4-$Q178)))*IF($AA178=1,(1+SSSModel!#REF!),1)</f>
        <v>0</v>
      </c>
      <c r="BQ178" s="5">
        <f ca="1">IF(OR(BQ$4&lt;$Q178,BQ$4&gt;$Q178+IF($S178="",1000,$S178)-1),0,IF(MOD(BQ$4-$Q178,IF($R178="",1000,$R178))=0,$O178,0))*IF($Y178&gt;0,(1+INDEX(Escalation!$B$3:$B$18,$Y178,0))^(BQ$4-SSSModel!$C$5),1)*IF($X178=0,1,OFFSET(Profiles!$K$2,$X178,MAX(Profiles!$C$2,BQ$4-$Q178)))*IF($AA178=1,(1+SSSModel!#REF!),1)</f>
        <v>0</v>
      </c>
      <c r="BR178" s="5">
        <f ca="1">IF(OR(BR$4&lt;$Q178,BR$4&gt;$Q178+IF($S178="",1000,$S178)-1),0,IF(MOD(BR$4-$Q178,IF($R178="",1000,$R178))=0,$O178,0))*IF($Y178&gt;0,(1+INDEX(Escalation!$B$3:$B$18,$Y178,0))^(BR$4-SSSModel!$C$5),1)*IF($X178=0,1,OFFSET(Profiles!$K$2,$X178,MAX(Profiles!$C$2,BR$4-$Q178)))*IF($AA178=1,(1+SSSModel!#REF!),1)</f>
        <v>0</v>
      </c>
      <c r="BS178" s="5">
        <f ca="1">IF(OR(BS$4&lt;$Q178,BS$4&gt;$Q178+IF($S178="",1000,$S178)-1),0,IF(MOD(BS$4-$Q178,IF($R178="",1000,$R178))=0,$O178,0))*IF($Y178&gt;0,(1+INDEX(Escalation!$B$3:$B$18,$Y178,0))^(BS$4-SSSModel!$C$5),1)*IF($X178=0,1,OFFSET(Profiles!$K$2,$X178,MAX(Profiles!$C$2,BS$4-$Q178)))*IF($AA178=1,(1+SSSModel!#REF!),1)</f>
        <v>0</v>
      </c>
      <c r="BT178" s="5">
        <f ca="1">IF(OR(BT$4&lt;$Q178,BT$4&gt;$Q178+IF($S178="",1000,$S178)-1),0,IF(MOD(BT$4-$Q178,IF($R178="",1000,$R178))=0,$O178,0))*IF($Y178&gt;0,(1+INDEX(Escalation!$B$3:$B$18,$Y178,0))^(BT$4-SSSModel!$C$5),1)*IF($X178=0,1,OFFSET(Profiles!$K$2,$X178,MAX(Profiles!$C$2,BT$4-$Q178)))*IF($AA178=1,(1+SSSModel!#REF!),1)</f>
        <v>0</v>
      </c>
      <c r="BU178" s="5">
        <f ca="1">IF(OR(BU$4&lt;$Q178,BU$4&gt;$Q178+IF($S178="",1000,$S178)-1),0,IF(MOD(BU$4-$Q178,IF($R178="",1000,$R178))=0,$O178,0))*IF($Y178&gt;0,(1+INDEX(Escalation!$B$3:$B$18,$Y178,0))^(BU$4-SSSModel!$C$5),1)*IF($X178=0,1,OFFSET(Profiles!$K$2,$X178,MAX(Profiles!$C$2,BU$4-$Q178)))*IF($AA178=1,(1+SSSModel!#REF!),1)</f>
        <v>0</v>
      </c>
      <c r="BV178" s="5">
        <f ca="1">IF(OR(BV$4&lt;$Q178,BV$4&gt;$Q178+IF($S178="",1000,$S178)-1),0,IF(MOD(BV$4-$Q178,IF($R178="",1000,$R178))=0,$O178,0))*IF($Y178&gt;0,(1+INDEX(Escalation!$B$3:$B$18,$Y178,0))^(BV$4-SSSModel!$C$5),1)*IF($X178=0,1,OFFSET(Profiles!$K$2,$X178,MAX(Profiles!$C$2,BV$4-$Q178)))*IF($AA178=1,(1+SSSModel!#REF!),1)</f>
        <v>0</v>
      </c>
      <c r="BW178" s="5">
        <f ca="1">IF(OR(BW$4&lt;$Q178,BW$4&gt;$Q178+IF($S178="",1000,$S178)-1),0,IF(MOD(BW$4-$Q178,IF($R178="",1000,$R178))=0,$O178,0))*IF($Y178&gt;0,(1+INDEX(Escalation!$B$3:$B$18,$Y178,0))^(BW$4-SSSModel!$C$5),1)*IF($X178=0,1,OFFSET(Profiles!$K$2,$X178,MAX(Profiles!$C$2,BW$4-$Q178)))*IF($AA178=1,(1+SSSModel!#REF!),1)</f>
        <v>0</v>
      </c>
      <c r="BX178" s="5">
        <f ca="1">IF(OR(BX$4&lt;$Q178,BX$4&gt;$Q178+IF($S178="",1000,$S178)-1),0,IF(MOD(BX$4-$Q178,IF($R178="",1000,$R178))=0,$O178,0))*IF($Y178&gt;0,(1+INDEX(Escalation!$B$3:$B$18,$Y178,0))^(BX$4-SSSModel!$C$5),1)*IF($X178=0,1,OFFSET(Profiles!$K$2,$X178,MAX(Profiles!$C$2,BX$4-$Q178)))*IF($AA178=1,(1+SSSModel!#REF!),1)</f>
        <v>0</v>
      </c>
      <c r="BY178" s="5">
        <f ca="1">IF(OR(BY$4&lt;$Q178,BY$4&gt;$Q178+IF($S178="",1000,$S178)-1),0,IF(MOD(BY$4-$Q178,IF($R178="",1000,$R178))=0,$O178,0))*IF($Y178&gt;0,(1+INDEX(Escalation!$B$3:$B$18,$Y178,0))^(BY$4-SSSModel!$C$5),1)*IF($X178=0,1,OFFSET(Profiles!$K$2,$X178,MAX(Profiles!$C$2,BY$4-$Q178)))*IF($AA178=1,(1+SSSModel!#REF!),1)</f>
        <v>0</v>
      </c>
      <c r="BZ178" s="5">
        <f ca="1">IF(OR(BZ$4&lt;$Q178,BZ$4&gt;$Q178+IF($S178="",1000,$S178)-1),0,IF(MOD(BZ$4-$Q178,IF($R178="",1000,$R178))=0,$O178,0))*IF($Y178&gt;0,(1+INDEX(Escalation!$B$3:$B$18,$Y178,0))^(BZ$4-SSSModel!$C$5),1)*IF($X178=0,1,OFFSET(Profiles!$K$2,$X178,MAX(Profiles!$C$2,BZ$4-$Q178)))*IF($AA178=1,(1+SSSModel!#REF!),1)</f>
        <v>0</v>
      </c>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c r="CY178" s="93"/>
      <c r="CZ178" s="93"/>
      <c r="DA178" s="93"/>
      <c r="DB178" s="93"/>
      <c r="DC178" s="93"/>
      <c r="DD178" s="93"/>
      <c r="DE178" s="93"/>
      <c r="DF178" s="93"/>
      <c r="DG178" s="93"/>
      <c r="DH178" s="93"/>
      <c r="DI178" s="93"/>
      <c r="DJ178" s="93"/>
      <c r="DK178" s="93"/>
      <c r="DL178" s="93"/>
      <c r="DM178" s="93"/>
      <c r="DN178" s="93"/>
      <c r="DO178" s="93"/>
      <c r="DP178" s="93"/>
      <c r="DQ178" s="93"/>
      <c r="DR178" s="93"/>
      <c r="DS178" s="93"/>
      <c r="DT178" s="93"/>
      <c r="DU178" s="93"/>
      <c r="DV178" s="93"/>
      <c r="DW178" s="93"/>
      <c r="DX178" s="93"/>
      <c r="DY178" s="94"/>
      <c r="DZ178" s="95"/>
      <c r="EA178" s="96"/>
      <c r="EB178" s="97"/>
      <c r="EC178" s="97"/>
      <c r="ED178" s="90"/>
      <c r="EE178" s="90"/>
    </row>
    <row r="179" spans="3:135" x14ac:dyDescent="0.35">
      <c r="C179" s="18"/>
      <c r="D179" s="18">
        <f t="shared" si="26"/>
        <v>9</v>
      </c>
      <c r="E179" s="18">
        <f t="shared" ca="1" si="26"/>
        <v>0</v>
      </c>
      <c r="G179" s="25"/>
      <c r="H179" s="25" t="str">
        <f ca="1">IF($E179=0,"",OFFSET(Resources!C$26,$E179,0))</f>
        <v/>
      </c>
      <c r="I179" s="25" t="str">
        <f ca="1">IF($E179=0,"",OFFSET(Resources!$E$26,$E179,0))</f>
        <v/>
      </c>
      <c r="J179" s="16">
        <v>1</v>
      </c>
      <c r="K179" s="16" t="s">
        <v>150</v>
      </c>
      <c r="L179" s="16" t="s">
        <v>54</v>
      </c>
      <c r="M179" s="25"/>
      <c r="N179" s="1">
        <v>1</v>
      </c>
      <c r="O179" s="68">
        <f ca="1">IF($E179=0,0,OFFSET(Resources!$U$26,$E179,0))</f>
        <v>0</v>
      </c>
      <c r="P179" s="16" t="s">
        <v>95</v>
      </c>
      <c r="Q179" s="18">
        <f ca="1">IF($E179=0,0,OFFSET(GenAlts!$W$4,$E179,$D179-1))</f>
        <v>0</v>
      </c>
      <c r="R179" s="1">
        <v>1</v>
      </c>
      <c r="S179" t="str">
        <f ca="1">IF($E179=0,"",OFFSET(Resources!$R$26,$E179,0))</f>
        <v/>
      </c>
      <c r="T179" s="1"/>
      <c r="U179" s="25"/>
      <c r="V179" s="1"/>
      <c r="W179">
        <f t="shared" ca="1" si="25"/>
        <v>0</v>
      </c>
      <c r="X179">
        <f>IF(T179="",0,MATCH(T179,Profiles!$A$3:$A$22,0))</f>
        <v>0</v>
      </c>
      <c r="Y179">
        <f>IF(U179=0,0,MATCH(U179,Escalation!$A$3:$A$17,0))</f>
        <v>0</v>
      </c>
      <c r="Z179">
        <f>IF(V179="",0,MATCH(V179,Profiles!$A$3:$A$22,0))</f>
        <v>0</v>
      </c>
      <c r="AA179" s="8"/>
      <c r="AB179" s="8">
        <v>0</v>
      </c>
      <c r="AC179" s="5">
        <f ca="1">IF(OR(AC$4&lt;$Q179,AC$4&gt;$Q179+IF($S179="",1000,$S179)-1),0,IF(MOD(AC$4-$Q179,IF($R179="",1000,$R179))=0,$O179,0))*IF($Y179&gt;0,(1+INDEX(Escalation!$B$3:$B$18,$Y179,0))^(AC$4-SSSModel!$C$5),1)*IF($X179=0,1,OFFSET(Profiles!$K$2,$X179,MAX(Profiles!$C$2,AC$4-$Q179)))*IF($AA179=1,(1+SSSModel!#REF!),1)</f>
        <v>0</v>
      </c>
      <c r="AD179" s="5">
        <f ca="1">IF(OR(AD$4&lt;$Q179,AD$4&gt;$Q179+IF($S179="",1000,$S179)-1),0,IF(MOD(AD$4-$Q179,IF($R179="",1000,$R179))=0,$O179,0))*IF($Y179&gt;0,(1+INDEX(Escalation!$B$3:$B$18,$Y179,0))^(AD$4-SSSModel!$C$5),1)*IF($X179=0,1,OFFSET(Profiles!$K$2,$X179,MAX(Profiles!$C$2,AD$4-$Q179)))*IF($AA179=1,(1+SSSModel!#REF!),1)</f>
        <v>0</v>
      </c>
      <c r="AE179" s="5">
        <f ca="1">IF(OR(AE$4&lt;$Q179,AE$4&gt;$Q179+IF($S179="",1000,$S179)-1),0,IF(MOD(AE$4-$Q179,IF($R179="",1000,$R179))=0,$O179,0))*IF($Y179&gt;0,(1+INDEX(Escalation!$B$3:$B$18,$Y179,0))^(AE$4-SSSModel!$C$5),1)*IF($X179=0,1,OFFSET(Profiles!$K$2,$X179,MAX(Profiles!$C$2,AE$4-$Q179)))*IF($AA179=1,(1+SSSModel!#REF!),1)</f>
        <v>0</v>
      </c>
      <c r="AF179" s="5">
        <f ca="1">IF(OR(AF$4&lt;$Q179,AF$4&gt;$Q179+IF($S179="",1000,$S179)-1),0,IF(MOD(AF$4-$Q179,IF($R179="",1000,$R179))=0,$O179,0))*IF($Y179&gt;0,(1+INDEX(Escalation!$B$3:$B$18,$Y179,0))^(AF$4-SSSModel!$C$5),1)*IF($X179=0,1,OFFSET(Profiles!$K$2,$X179,MAX(Profiles!$C$2,AF$4-$Q179)))*IF($AA179=1,(1+SSSModel!#REF!),1)</f>
        <v>0</v>
      </c>
      <c r="AG179" s="5">
        <f ca="1">IF(OR(AG$4&lt;$Q179,AG$4&gt;$Q179+IF($S179="",1000,$S179)-1),0,IF(MOD(AG$4-$Q179,IF($R179="",1000,$R179))=0,$O179,0))*IF($Y179&gt;0,(1+INDEX(Escalation!$B$3:$B$18,$Y179,0))^(AG$4-SSSModel!$C$5),1)*IF($X179=0,1,OFFSET(Profiles!$K$2,$X179,MAX(Profiles!$C$2,AG$4-$Q179)))*IF($AA179=1,(1+SSSModel!#REF!),1)</f>
        <v>0</v>
      </c>
      <c r="AH179" s="5">
        <f ca="1">IF(OR(AH$4&lt;$Q179,AH$4&gt;$Q179+IF($S179="",1000,$S179)-1),0,IF(MOD(AH$4-$Q179,IF($R179="",1000,$R179))=0,$O179,0))*IF($Y179&gt;0,(1+INDEX(Escalation!$B$3:$B$18,$Y179,0))^(AH$4-SSSModel!$C$5),1)*IF($X179=0,1,OFFSET(Profiles!$K$2,$X179,MAX(Profiles!$C$2,AH$4-$Q179)))*IF($AA179=1,(1+SSSModel!#REF!),1)</f>
        <v>0</v>
      </c>
      <c r="AI179" s="5">
        <f ca="1">IF(OR(AI$4&lt;$Q179,AI$4&gt;$Q179+IF($S179="",1000,$S179)-1),0,IF(MOD(AI$4-$Q179,IF($R179="",1000,$R179))=0,$O179,0))*IF($Y179&gt;0,(1+INDEX(Escalation!$B$3:$B$18,$Y179,0))^(AI$4-SSSModel!$C$5),1)*IF($X179=0,1,OFFSET(Profiles!$K$2,$X179,MAX(Profiles!$C$2,AI$4-$Q179)))*IF($AA179=1,(1+SSSModel!#REF!),1)</f>
        <v>0</v>
      </c>
      <c r="AJ179" s="5">
        <f ca="1">IF(OR(AJ$4&lt;$Q179,AJ$4&gt;$Q179+IF($S179="",1000,$S179)-1),0,IF(MOD(AJ$4-$Q179,IF($R179="",1000,$R179))=0,$O179,0))*IF($Y179&gt;0,(1+INDEX(Escalation!$B$3:$B$18,$Y179,0))^(AJ$4-SSSModel!$C$5),1)*IF($X179=0,1,OFFSET(Profiles!$K$2,$X179,MAX(Profiles!$C$2,AJ$4-$Q179)))*IF($AA179=1,(1+SSSModel!#REF!),1)</f>
        <v>0</v>
      </c>
      <c r="AK179" s="5">
        <f ca="1">IF(OR(AK$4&lt;$Q179,AK$4&gt;$Q179+IF($S179="",1000,$S179)-1),0,IF(MOD(AK$4-$Q179,IF($R179="",1000,$R179))=0,$O179,0))*IF($Y179&gt;0,(1+INDEX(Escalation!$B$3:$B$18,$Y179,0))^(AK$4-SSSModel!$C$5),1)*IF($X179=0,1,OFFSET(Profiles!$K$2,$X179,MAX(Profiles!$C$2,AK$4-$Q179)))*IF($AA179=1,(1+SSSModel!#REF!),1)</f>
        <v>0</v>
      </c>
      <c r="AL179" s="5">
        <f ca="1">IF(OR(AL$4&lt;$Q179,AL$4&gt;$Q179+IF($S179="",1000,$S179)-1),0,IF(MOD(AL$4-$Q179,IF($R179="",1000,$R179))=0,$O179,0))*IF($Y179&gt;0,(1+INDEX(Escalation!$B$3:$B$18,$Y179,0))^(AL$4-SSSModel!$C$5),1)*IF($X179=0,1,OFFSET(Profiles!$K$2,$X179,MAX(Profiles!$C$2,AL$4-$Q179)))*IF($AA179=1,(1+SSSModel!#REF!),1)</f>
        <v>0</v>
      </c>
      <c r="AM179" s="5">
        <f ca="1">IF(OR(AM$4&lt;$Q179,AM$4&gt;$Q179+IF($S179="",1000,$S179)-1),0,IF(MOD(AM$4-$Q179,IF($R179="",1000,$R179))=0,$O179,0))*IF($Y179&gt;0,(1+INDEX(Escalation!$B$3:$B$18,$Y179,0))^(AM$4-SSSModel!$C$5),1)*IF($X179=0,1,OFFSET(Profiles!$K$2,$X179,MAX(Profiles!$C$2,AM$4-$Q179)))*IF($AA179=1,(1+SSSModel!#REF!),1)</f>
        <v>0</v>
      </c>
      <c r="AN179" s="5">
        <f ca="1">IF(OR(AN$4&lt;$Q179,AN$4&gt;$Q179+IF($S179="",1000,$S179)-1),0,IF(MOD(AN$4-$Q179,IF($R179="",1000,$R179))=0,$O179,0))*IF($Y179&gt;0,(1+INDEX(Escalation!$B$3:$B$18,$Y179,0))^(AN$4-SSSModel!$C$5),1)*IF($X179=0,1,OFFSET(Profiles!$K$2,$X179,MAX(Profiles!$C$2,AN$4-$Q179)))*IF($AA179=1,(1+SSSModel!#REF!),1)</f>
        <v>0</v>
      </c>
      <c r="AO179" s="5">
        <f ca="1">IF(OR(AO$4&lt;$Q179,AO$4&gt;$Q179+IF($S179="",1000,$S179)-1),0,IF(MOD(AO$4-$Q179,IF($R179="",1000,$R179))=0,$O179,0))*IF($Y179&gt;0,(1+INDEX(Escalation!$B$3:$B$18,$Y179,0))^(AO$4-SSSModel!$C$5),1)*IF($X179=0,1,OFFSET(Profiles!$K$2,$X179,MAX(Profiles!$C$2,AO$4-$Q179)))*IF($AA179=1,(1+SSSModel!#REF!),1)</f>
        <v>0</v>
      </c>
      <c r="AP179" s="5">
        <f ca="1">IF(OR(AP$4&lt;$Q179,AP$4&gt;$Q179+IF($S179="",1000,$S179)-1),0,IF(MOD(AP$4-$Q179,IF($R179="",1000,$R179))=0,$O179,0))*IF($Y179&gt;0,(1+INDEX(Escalation!$B$3:$B$18,$Y179,0))^(AP$4-SSSModel!$C$5),1)*IF($X179=0,1,OFFSET(Profiles!$K$2,$X179,MAX(Profiles!$C$2,AP$4-$Q179)))*IF($AA179=1,(1+SSSModel!#REF!),1)</f>
        <v>0</v>
      </c>
      <c r="AQ179" s="5">
        <f ca="1">IF(OR(AQ$4&lt;$Q179,AQ$4&gt;$Q179+IF($S179="",1000,$S179)-1),0,IF(MOD(AQ$4-$Q179,IF($R179="",1000,$R179))=0,$O179,0))*IF($Y179&gt;0,(1+INDEX(Escalation!$B$3:$B$18,$Y179,0))^(AQ$4-SSSModel!$C$5),1)*IF($X179=0,1,OFFSET(Profiles!$K$2,$X179,MAX(Profiles!$C$2,AQ$4-$Q179)))*IF($AA179=1,(1+SSSModel!#REF!),1)</f>
        <v>0</v>
      </c>
      <c r="AR179" s="5">
        <f ca="1">IF(OR(AR$4&lt;$Q179,AR$4&gt;$Q179+IF($S179="",1000,$S179)-1),0,IF(MOD(AR$4-$Q179,IF($R179="",1000,$R179))=0,$O179,0))*IF($Y179&gt;0,(1+INDEX(Escalation!$B$3:$B$18,$Y179,0))^(AR$4-SSSModel!$C$5),1)*IF($X179=0,1,OFFSET(Profiles!$K$2,$X179,MAX(Profiles!$C$2,AR$4-$Q179)))*IF($AA179=1,(1+SSSModel!#REF!),1)</f>
        <v>0</v>
      </c>
      <c r="AS179" s="5">
        <f ca="1">IF(OR(AS$4&lt;$Q179,AS$4&gt;$Q179+IF($S179="",1000,$S179)-1),0,IF(MOD(AS$4-$Q179,IF($R179="",1000,$R179))=0,$O179,0))*IF($Y179&gt;0,(1+INDEX(Escalation!$B$3:$B$18,$Y179,0))^(AS$4-SSSModel!$C$5),1)*IF($X179=0,1,OFFSET(Profiles!$K$2,$X179,MAX(Profiles!$C$2,AS$4-$Q179)))*IF($AA179=1,(1+SSSModel!#REF!),1)</f>
        <v>0</v>
      </c>
      <c r="AT179" s="5">
        <f ca="1">IF(OR(AT$4&lt;$Q179,AT$4&gt;$Q179+IF($S179="",1000,$S179)-1),0,IF(MOD(AT$4-$Q179,IF($R179="",1000,$R179))=0,$O179,0))*IF($Y179&gt;0,(1+INDEX(Escalation!$B$3:$B$18,$Y179,0))^(AT$4-SSSModel!$C$5),1)*IF($X179=0,1,OFFSET(Profiles!$K$2,$X179,MAX(Profiles!$C$2,AT$4-$Q179)))*IF($AA179=1,(1+SSSModel!#REF!),1)</f>
        <v>0</v>
      </c>
      <c r="AU179" s="5">
        <f ca="1">IF(OR(AU$4&lt;$Q179,AU$4&gt;$Q179+IF($S179="",1000,$S179)-1),0,IF(MOD(AU$4-$Q179,IF($R179="",1000,$R179))=0,$O179,0))*IF($Y179&gt;0,(1+INDEX(Escalation!$B$3:$B$18,$Y179,0))^(AU$4-SSSModel!$C$5),1)*IF($X179=0,1,OFFSET(Profiles!$K$2,$X179,MAX(Profiles!$C$2,AU$4-$Q179)))*IF($AA179=1,(1+SSSModel!#REF!),1)</f>
        <v>0</v>
      </c>
      <c r="AV179" s="5">
        <f ca="1">IF(OR(AV$4&lt;$Q179,AV$4&gt;$Q179+IF($S179="",1000,$S179)-1),0,IF(MOD(AV$4-$Q179,IF($R179="",1000,$R179))=0,$O179,0))*IF($Y179&gt;0,(1+INDEX(Escalation!$B$3:$B$18,$Y179,0))^(AV$4-SSSModel!$C$5),1)*IF($X179=0,1,OFFSET(Profiles!$K$2,$X179,MAX(Profiles!$C$2,AV$4-$Q179)))*IF($AA179=1,(1+SSSModel!#REF!),1)</f>
        <v>0</v>
      </c>
      <c r="AW179" s="5">
        <f ca="1">IF(OR(AW$4&lt;$Q179,AW$4&gt;$Q179+IF($S179="",1000,$S179)-1),0,IF(MOD(AW$4-$Q179,IF($R179="",1000,$R179))=0,$O179,0))*IF($Y179&gt;0,(1+INDEX(Escalation!$B$3:$B$18,$Y179,0))^(AW$4-SSSModel!$C$5),1)*IF($X179=0,1,OFFSET(Profiles!$K$2,$X179,MAX(Profiles!$C$2,AW$4-$Q179)))*IF($AA179=1,(1+SSSModel!#REF!),1)</f>
        <v>0</v>
      </c>
      <c r="AX179" s="5">
        <f ca="1">IF(OR(AX$4&lt;$Q179,AX$4&gt;$Q179+IF($S179="",1000,$S179)-1),0,IF(MOD(AX$4-$Q179,IF($R179="",1000,$R179))=0,$O179,0))*IF($Y179&gt;0,(1+INDEX(Escalation!$B$3:$B$18,$Y179,0))^(AX$4-SSSModel!$C$5),1)*IF($X179=0,1,OFFSET(Profiles!$K$2,$X179,MAX(Profiles!$C$2,AX$4-$Q179)))*IF($AA179=1,(1+SSSModel!#REF!),1)</f>
        <v>0</v>
      </c>
      <c r="AY179" s="5">
        <f ca="1">IF(OR(AY$4&lt;$Q179,AY$4&gt;$Q179+IF($S179="",1000,$S179)-1),0,IF(MOD(AY$4-$Q179,IF($R179="",1000,$R179))=0,$O179,0))*IF($Y179&gt;0,(1+INDEX(Escalation!$B$3:$B$18,$Y179,0))^(AY$4-SSSModel!$C$5),1)*IF($X179=0,1,OFFSET(Profiles!$K$2,$X179,MAX(Profiles!$C$2,AY$4-$Q179)))*IF($AA179=1,(1+SSSModel!#REF!),1)</f>
        <v>0</v>
      </c>
      <c r="AZ179" s="5">
        <f ca="1">IF(OR(AZ$4&lt;$Q179,AZ$4&gt;$Q179+IF($S179="",1000,$S179)-1),0,IF(MOD(AZ$4-$Q179,IF($R179="",1000,$R179))=0,$O179,0))*IF($Y179&gt;0,(1+INDEX(Escalation!$B$3:$B$18,$Y179,0))^(AZ$4-SSSModel!$C$5),1)*IF($X179=0,1,OFFSET(Profiles!$K$2,$X179,MAX(Profiles!$C$2,AZ$4-$Q179)))*IF($AA179=1,(1+SSSModel!#REF!),1)</f>
        <v>0</v>
      </c>
      <c r="BA179" s="5">
        <f ca="1">IF(OR(BA$4&lt;$Q179,BA$4&gt;$Q179+IF($S179="",1000,$S179)-1),0,IF(MOD(BA$4-$Q179,IF($R179="",1000,$R179))=0,$O179,0))*IF($Y179&gt;0,(1+INDEX(Escalation!$B$3:$B$18,$Y179,0))^(BA$4-SSSModel!$C$5),1)*IF($X179=0,1,OFFSET(Profiles!$K$2,$X179,MAX(Profiles!$C$2,BA$4-$Q179)))*IF($AA179=1,(1+SSSModel!#REF!),1)</f>
        <v>0</v>
      </c>
      <c r="BB179" s="5">
        <f ca="1">IF(OR(BB$4&lt;$Q179,BB$4&gt;$Q179+IF($S179="",1000,$S179)-1),0,IF(MOD(BB$4-$Q179,IF($R179="",1000,$R179))=0,$O179,0))*IF($Y179&gt;0,(1+INDEX(Escalation!$B$3:$B$18,$Y179,0))^(BB$4-SSSModel!$C$5),1)*IF($X179=0,1,OFFSET(Profiles!$K$2,$X179,MAX(Profiles!$C$2,BB$4-$Q179)))*IF($AA179=1,(1+SSSModel!#REF!),1)</f>
        <v>0</v>
      </c>
      <c r="BC179" s="5">
        <f ca="1">IF(OR(BC$4&lt;$Q179,BC$4&gt;$Q179+IF($S179="",1000,$S179)-1),0,IF(MOD(BC$4-$Q179,IF($R179="",1000,$R179))=0,$O179,0))*IF($Y179&gt;0,(1+INDEX(Escalation!$B$3:$B$18,$Y179,0))^(BC$4-SSSModel!$C$5),1)*IF($X179=0,1,OFFSET(Profiles!$K$2,$X179,MAX(Profiles!$C$2,BC$4-$Q179)))*IF($AA179=1,(1+SSSModel!#REF!),1)</f>
        <v>0</v>
      </c>
      <c r="BD179" s="5">
        <f ca="1">IF(OR(BD$4&lt;$Q179,BD$4&gt;$Q179+IF($S179="",1000,$S179)-1),0,IF(MOD(BD$4-$Q179,IF($R179="",1000,$R179))=0,$O179,0))*IF($Y179&gt;0,(1+INDEX(Escalation!$B$3:$B$18,$Y179,0))^(BD$4-SSSModel!$C$5),1)*IF($X179=0,1,OFFSET(Profiles!$K$2,$X179,MAX(Profiles!$C$2,BD$4-$Q179)))*IF($AA179=1,(1+SSSModel!#REF!),1)</f>
        <v>0</v>
      </c>
      <c r="BE179" s="5">
        <f ca="1">IF(OR(BE$4&lt;$Q179,BE$4&gt;$Q179+IF($S179="",1000,$S179)-1),0,IF(MOD(BE$4-$Q179,IF($R179="",1000,$R179))=0,$O179,0))*IF($Y179&gt;0,(1+INDEX(Escalation!$B$3:$B$18,$Y179,0))^(BE$4-SSSModel!$C$5),1)*IF($X179=0,1,OFFSET(Profiles!$K$2,$X179,MAX(Profiles!$C$2,BE$4-$Q179)))*IF($AA179=1,(1+SSSModel!#REF!),1)</f>
        <v>0</v>
      </c>
      <c r="BF179" s="5">
        <f ca="1">IF(OR(BF$4&lt;$Q179,BF$4&gt;$Q179+IF($S179="",1000,$S179)-1),0,IF(MOD(BF$4-$Q179,IF($R179="",1000,$R179))=0,$O179,0))*IF($Y179&gt;0,(1+INDEX(Escalation!$B$3:$B$18,$Y179,0))^(BF$4-SSSModel!$C$5),1)*IF($X179=0,1,OFFSET(Profiles!$K$2,$X179,MAX(Profiles!$C$2,BF$4-$Q179)))*IF($AA179=1,(1+SSSModel!#REF!),1)</f>
        <v>0</v>
      </c>
      <c r="BG179" s="5">
        <f ca="1">IF(OR(BG$4&lt;$Q179,BG$4&gt;$Q179+IF($S179="",1000,$S179)-1),0,IF(MOD(BG$4-$Q179,IF($R179="",1000,$R179))=0,$O179,0))*IF($Y179&gt;0,(1+INDEX(Escalation!$B$3:$B$18,$Y179,0))^(BG$4-SSSModel!$C$5),1)*IF($X179=0,1,OFFSET(Profiles!$K$2,$X179,MAX(Profiles!$C$2,BG$4-$Q179)))*IF($AA179=1,(1+SSSModel!#REF!),1)</f>
        <v>0</v>
      </c>
      <c r="BH179" s="5">
        <f ca="1">IF(OR(BH$4&lt;$Q179,BH$4&gt;$Q179+IF($S179="",1000,$S179)-1),0,IF(MOD(BH$4-$Q179,IF($R179="",1000,$R179))=0,$O179,0))*IF($Y179&gt;0,(1+INDEX(Escalation!$B$3:$B$18,$Y179,0))^(BH$4-SSSModel!$C$5),1)*IF($X179=0,1,OFFSET(Profiles!$K$2,$X179,MAX(Profiles!$C$2,BH$4-$Q179)))*IF($AA179=1,(1+SSSModel!#REF!),1)</f>
        <v>0</v>
      </c>
      <c r="BI179" s="5">
        <f ca="1">IF(OR(BI$4&lt;$Q179,BI$4&gt;$Q179+IF($S179="",1000,$S179)-1),0,IF(MOD(BI$4-$Q179,IF($R179="",1000,$R179))=0,$O179,0))*IF($Y179&gt;0,(1+INDEX(Escalation!$B$3:$B$18,$Y179,0))^(BI$4-SSSModel!$C$5),1)*IF($X179=0,1,OFFSET(Profiles!$K$2,$X179,MAX(Profiles!$C$2,BI$4-$Q179)))*IF($AA179=1,(1+SSSModel!#REF!),1)</f>
        <v>0</v>
      </c>
      <c r="BJ179" s="5">
        <f ca="1">IF(OR(BJ$4&lt;$Q179,BJ$4&gt;$Q179+IF($S179="",1000,$S179)-1),0,IF(MOD(BJ$4-$Q179,IF($R179="",1000,$R179))=0,$O179,0))*IF($Y179&gt;0,(1+INDEX(Escalation!$B$3:$B$18,$Y179,0))^(BJ$4-SSSModel!$C$5),1)*IF($X179=0,1,OFFSET(Profiles!$K$2,$X179,MAX(Profiles!$C$2,BJ$4-$Q179)))*IF($AA179=1,(1+SSSModel!#REF!),1)</f>
        <v>0</v>
      </c>
      <c r="BK179" s="5">
        <f ca="1">IF(OR(BK$4&lt;$Q179,BK$4&gt;$Q179+IF($S179="",1000,$S179)-1),0,IF(MOD(BK$4-$Q179,IF($R179="",1000,$R179))=0,$O179,0))*IF($Y179&gt;0,(1+INDEX(Escalation!$B$3:$B$18,$Y179,0))^(BK$4-SSSModel!$C$5),1)*IF($X179=0,1,OFFSET(Profiles!$K$2,$X179,MAX(Profiles!$C$2,BK$4-$Q179)))*IF($AA179=1,(1+SSSModel!#REF!),1)</f>
        <v>0</v>
      </c>
      <c r="BL179" s="5">
        <f ca="1">IF(OR(BL$4&lt;$Q179,BL$4&gt;$Q179+IF($S179="",1000,$S179)-1),0,IF(MOD(BL$4-$Q179,IF($R179="",1000,$R179))=0,$O179,0))*IF($Y179&gt;0,(1+INDEX(Escalation!$B$3:$B$18,$Y179,0))^(BL$4-SSSModel!$C$5),1)*IF($X179=0,1,OFFSET(Profiles!$K$2,$X179,MAX(Profiles!$C$2,BL$4-$Q179)))*IF($AA179=1,(1+SSSModel!#REF!),1)</f>
        <v>0</v>
      </c>
      <c r="BM179" s="5">
        <f ca="1">IF(OR(BM$4&lt;$Q179,BM$4&gt;$Q179+IF($S179="",1000,$S179)-1),0,IF(MOD(BM$4-$Q179,IF($R179="",1000,$R179))=0,$O179,0))*IF($Y179&gt;0,(1+INDEX(Escalation!$B$3:$B$18,$Y179,0))^(BM$4-SSSModel!$C$5),1)*IF($X179=0,1,OFFSET(Profiles!$K$2,$X179,MAX(Profiles!$C$2,BM$4-$Q179)))*IF($AA179=1,(1+SSSModel!#REF!),1)</f>
        <v>0</v>
      </c>
      <c r="BN179" s="5">
        <f ca="1">IF(OR(BN$4&lt;$Q179,BN$4&gt;$Q179+IF($S179="",1000,$S179)-1),0,IF(MOD(BN$4-$Q179,IF($R179="",1000,$R179))=0,$O179,0))*IF($Y179&gt;0,(1+INDEX(Escalation!$B$3:$B$18,$Y179,0))^(BN$4-SSSModel!$C$5),1)*IF($X179=0,1,OFFSET(Profiles!$K$2,$X179,MAX(Profiles!$C$2,BN$4-$Q179)))*IF($AA179=1,(1+SSSModel!#REF!),1)</f>
        <v>0</v>
      </c>
      <c r="BO179" s="5">
        <f ca="1">IF(OR(BO$4&lt;$Q179,BO$4&gt;$Q179+IF($S179="",1000,$S179)-1),0,IF(MOD(BO$4-$Q179,IF($R179="",1000,$R179))=0,$O179,0))*IF($Y179&gt;0,(1+INDEX(Escalation!$B$3:$B$18,$Y179,0))^(BO$4-SSSModel!$C$5),1)*IF($X179=0,1,OFFSET(Profiles!$K$2,$X179,MAX(Profiles!$C$2,BO$4-$Q179)))*IF($AA179=1,(1+SSSModel!#REF!),1)</f>
        <v>0</v>
      </c>
      <c r="BP179" s="5">
        <f ca="1">IF(OR(BP$4&lt;$Q179,BP$4&gt;$Q179+IF($S179="",1000,$S179)-1),0,IF(MOD(BP$4-$Q179,IF($R179="",1000,$R179))=0,$O179,0))*IF($Y179&gt;0,(1+INDEX(Escalation!$B$3:$B$18,$Y179,0))^(BP$4-SSSModel!$C$5),1)*IF($X179=0,1,OFFSET(Profiles!$K$2,$X179,MAX(Profiles!$C$2,BP$4-$Q179)))*IF($AA179=1,(1+SSSModel!#REF!),1)</f>
        <v>0</v>
      </c>
      <c r="BQ179" s="5">
        <f ca="1">IF(OR(BQ$4&lt;$Q179,BQ$4&gt;$Q179+IF($S179="",1000,$S179)-1),0,IF(MOD(BQ$4-$Q179,IF($R179="",1000,$R179))=0,$O179,0))*IF($Y179&gt;0,(1+INDEX(Escalation!$B$3:$B$18,$Y179,0))^(BQ$4-SSSModel!$C$5),1)*IF($X179=0,1,OFFSET(Profiles!$K$2,$X179,MAX(Profiles!$C$2,BQ$4-$Q179)))*IF($AA179=1,(1+SSSModel!#REF!),1)</f>
        <v>0</v>
      </c>
      <c r="BR179" s="5">
        <f ca="1">IF(OR(BR$4&lt;$Q179,BR$4&gt;$Q179+IF($S179="",1000,$S179)-1),0,IF(MOD(BR$4-$Q179,IF($R179="",1000,$R179))=0,$O179,0))*IF($Y179&gt;0,(1+INDEX(Escalation!$B$3:$B$18,$Y179,0))^(BR$4-SSSModel!$C$5),1)*IF($X179=0,1,OFFSET(Profiles!$K$2,$X179,MAX(Profiles!$C$2,BR$4-$Q179)))*IF($AA179=1,(1+SSSModel!#REF!),1)</f>
        <v>0</v>
      </c>
      <c r="BS179" s="5">
        <f ca="1">IF(OR(BS$4&lt;$Q179,BS$4&gt;$Q179+IF($S179="",1000,$S179)-1),0,IF(MOD(BS$4-$Q179,IF($R179="",1000,$R179))=0,$O179,0))*IF($Y179&gt;0,(1+INDEX(Escalation!$B$3:$B$18,$Y179,0))^(BS$4-SSSModel!$C$5),1)*IF($X179=0,1,OFFSET(Profiles!$K$2,$X179,MAX(Profiles!$C$2,BS$4-$Q179)))*IF($AA179=1,(1+SSSModel!#REF!),1)</f>
        <v>0</v>
      </c>
      <c r="BT179" s="5">
        <f ca="1">IF(OR(BT$4&lt;$Q179,BT$4&gt;$Q179+IF($S179="",1000,$S179)-1),0,IF(MOD(BT$4-$Q179,IF($R179="",1000,$R179))=0,$O179,0))*IF($Y179&gt;0,(1+INDEX(Escalation!$B$3:$B$18,$Y179,0))^(BT$4-SSSModel!$C$5),1)*IF($X179=0,1,OFFSET(Profiles!$K$2,$X179,MAX(Profiles!$C$2,BT$4-$Q179)))*IF($AA179=1,(1+SSSModel!#REF!),1)</f>
        <v>0</v>
      </c>
      <c r="BU179" s="5">
        <f ca="1">IF(OR(BU$4&lt;$Q179,BU$4&gt;$Q179+IF($S179="",1000,$S179)-1),0,IF(MOD(BU$4-$Q179,IF($R179="",1000,$R179))=0,$O179,0))*IF($Y179&gt;0,(1+INDEX(Escalation!$B$3:$B$18,$Y179,0))^(BU$4-SSSModel!$C$5),1)*IF($X179=0,1,OFFSET(Profiles!$K$2,$X179,MAX(Profiles!$C$2,BU$4-$Q179)))*IF($AA179=1,(1+SSSModel!#REF!),1)</f>
        <v>0</v>
      </c>
      <c r="BV179" s="5">
        <f ca="1">IF(OR(BV$4&lt;$Q179,BV$4&gt;$Q179+IF($S179="",1000,$S179)-1),0,IF(MOD(BV$4-$Q179,IF($R179="",1000,$R179))=0,$O179,0))*IF($Y179&gt;0,(1+INDEX(Escalation!$B$3:$B$18,$Y179,0))^(BV$4-SSSModel!$C$5),1)*IF($X179=0,1,OFFSET(Profiles!$K$2,$X179,MAX(Profiles!$C$2,BV$4-$Q179)))*IF($AA179=1,(1+SSSModel!#REF!),1)</f>
        <v>0</v>
      </c>
      <c r="BW179" s="5">
        <f ca="1">IF(OR(BW$4&lt;$Q179,BW$4&gt;$Q179+IF($S179="",1000,$S179)-1),0,IF(MOD(BW$4-$Q179,IF($R179="",1000,$R179))=0,$O179,0))*IF($Y179&gt;0,(1+INDEX(Escalation!$B$3:$B$18,$Y179,0))^(BW$4-SSSModel!$C$5),1)*IF($X179=0,1,OFFSET(Profiles!$K$2,$X179,MAX(Profiles!$C$2,BW$4-$Q179)))*IF($AA179=1,(1+SSSModel!#REF!),1)</f>
        <v>0</v>
      </c>
      <c r="BX179" s="5">
        <f ca="1">IF(OR(BX$4&lt;$Q179,BX$4&gt;$Q179+IF($S179="",1000,$S179)-1),0,IF(MOD(BX$4-$Q179,IF($R179="",1000,$R179))=0,$O179,0))*IF($Y179&gt;0,(1+INDEX(Escalation!$B$3:$B$18,$Y179,0))^(BX$4-SSSModel!$C$5),1)*IF($X179=0,1,OFFSET(Profiles!$K$2,$X179,MAX(Profiles!$C$2,BX$4-$Q179)))*IF($AA179=1,(1+SSSModel!#REF!),1)</f>
        <v>0</v>
      </c>
      <c r="BY179" s="5">
        <f ca="1">IF(OR(BY$4&lt;$Q179,BY$4&gt;$Q179+IF($S179="",1000,$S179)-1),0,IF(MOD(BY$4-$Q179,IF($R179="",1000,$R179))=0,$O179,0))*IF($Y179&gt;0,(1+INDEX(Escalation!$B$3:$B$18,$Y179,0))^(BY$4-SSSModel!$C$5),1)*IF($X179=0,1,OFFSET(Profiles!$K$2,$X179,MAX(Profiles!$C$2,BY$4-$Q179)))*IF($AA179=1,(1+SSSModel!#REF!),1)</f>
        <v>0</v>
      </c>
      <c r="BZ179" s="5">
        <f ca="1">IF(OR(BZ$4&lt;$Q179,BZ$4&gt;$Q179+IF($S179="",1000,$S179)-1),0,IF(MOD(BZ$4-$Q179,IF($R179="",1000,$R179))=0,$O179,0))*IF($Y179&gt;0,(1+INDEX(Escalation!$B$3:$B$18,$Y179,0))^(BZ$4-SSSModel!$C$5),1)*IF($X179=0,1,OFFSET(Profiles!$K$2,$X179,MAX(Profiles!$C$2,BZ$4-$Q179)))*IF($AA179=1,(1+SSSModel!#REF!),1)</f>
        <v>0</v>
      </c>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4"/>
      <c r="DZ179" s="95"/>
      <c r="EA179" s="96"/>
      <c r="EB179" s="97"/>
      <c r="EC179" s="97"/>
      <c r="ED179" s="90"/>
      <c r="EE179" s="90"/>
    </row>
    <row r="180" spans="3:135" x14ac:dyDescent="0.35">
      <c r="C180" s="18"/>
      <c r="D180" s="18">
        <f t="shared" si="26"/>
        <v>10</v>
      </c>
      <c r="E180" s="18">
        <f t="shared" ca="1" si="26"/>
        <v>0</v>
      </c>
      <c r="G180" s="25"/>
      <c r="H180" s="25" t="str">
        <f ca="1">IF($E180=0,"",OFFSET(Resources!C$26,$E180,0))</f>
        <v/>
      </c>
      <c r="I180" s="25" t="str">
        <f ca="1">IF($E180=0,"",OFFSET(Resources!$E$26,$E180,0))</f>
        <v/>
      </c>
      <c r="J180" s="16">
        <v>1</v>
      </c>
      <c r="K180" s="16" t="s">
        <v>150</v>
      </c>
      <c r="L180" s="16" t="s">
        <v>54</v>
      </c>
      <c r="M180" s="25"/>
      <c r="N180" s="1">
        <v>1</v>
      </c>
      <c r="O180" s="68">
        <f ca="1">IF($E180=0,0,OFFSET(Resources!$U$26,$E180,0))</f>
        <v>0</v>
      </c>
      <c r="P180" s="16" t="s">
        <v>95</v>
      </c>
      <c r="Q180" s="18">
        <f ca="1">IF($E180=0,0,OFFSET(GenAlts!$W$4,$E180,$D180-1))</f>
        <v>0</v>
      </c>
      <c r="R180" s="1">
        <v>1</v>
      </c>
      <c r="S180" t="str">
        <f ca="1">IF($E180=0,"",OFFSET(Resources!$R$26,$E180,0))</f>
        <v/>
      </c>
      <c r="T180" s="1"/>
      <c r="U180" s="25"/>
      <c r="V180" s="1"/>
      <c r="W180">
        <f t="shared" ca="1" si="25"/>
        <v>0</v>
      </c>
      <c r="X180">
        <f>IF(T180="",0,MATCH(T180,Profiles!$A$3:$A$22,0))</f>
        <v>0</v>
      </c>
      <c r="Y180">
        <f>IF(U180=0,0,MATCH(U180,Escalation!$A$3:$A$17,0))</f>
        <v>0</v>
      </c>
      <c r="Z180">
        <f>IF(V180="",0,MATCH(V180,Profiles!$A$3:$A$22,0))</f>
        <v>0</v>
      </c>
      <c r="AA180" s="8"/>
      <c r="AB180" s="8">
        <v>0</v>
      </c>
      <c r="AC180" s="5">
        <f ca="1">IF(OR(AC$4&lt;$Q180,AC$4&gt;$Q180+IF($S180="",1000,$S180)-1),0,IF(MOD(AC$4-$Q180,IF($R180="",1000,$R180))=0,$O180,0))*IF($Y180&gt;0,(1+INDEX(Escalation!$B$3:$B$18,$Y180,0))^(AC$4-SSSModel!$C$5),1)*IF($X180=0,1,OFFSET(Profiles!$K$2,$X180,MAX(Profiles!$C$2,AC$4-$Q180)))*IF($AA180=1,(1+SSSModel!#REF!),1)</f>
        <v>0</v>
      </c>
      <c r="AD180" s="5">
        <f ca="1">IF(OR(AD$4&lt;$Q180,AD$4&gt;$Q180+IF($S180="",1000,$S180)-1),0,IF(MOD(AD$4-$Q180,IF($R180="",1000,$R180))=0,$O180,0))*IF($Y180&gt;0,(1+INDEX(Escalation!$B$3:$B$18,$Y180,0))^(AD$4-SSSModel!$C$5),1)*IF($X180=0,1,OFFSET(Profiles!$K$2,$X180,MAX(Profiles!$C$2,AD$4-$Q180)))*IF($AA180=1,(1+SSSModel!#REF!),1)</f>
        <v>0</v>
      </c>
      <c r="AE180" s="5">
        <f ca="1">IF(OR(AE$4&lt;$Q180,AE$4&gt;$Q180+IF($S180="",1000,$S180)-1),0,IF(MOD(AE$4-$Q180,IF($R180="",1000,$R180))=0,$O180,0))*IF($Y180&gt;0,(1+INDEX(Escalation!$B$3:$B$18,$Y180,0))^(AE$4-SSSModel!$C$5),1)*IF($X180=0,1,OFFSET(Profiles!$K$2,$X180,MAX(Profiles!$C$2,AE$4-$Q180)))*IF($AA180=1,(1+SSSModel!#REF!),1)</f>
        <v>0</v>
      </c>
      <c r="AF180" s="5">
        <f ca="1">IF(OR(AF$4&lt;$Q180,AF$4&gt;$Q180+IF($S180="",1000,$S180)-1),0,IF(MOD(AF$4-$Q180,IF($R180="",1000,$R180))=0,$O180,0))*IF($Y180&gt;0,(1+INDEX(Escalation!$B$3:$B$18,$Y180,0))^(AF$4-SSSModel!$C$5),1)*IF($X180=0,1,OFFSET(Profiles!$K$2,$X180,MAX(Profiles!$C$2,AF$4-$Q180)))*IF($AA180=1,(1+SSSModel!#REF!),1)</f>
        <v>0</v>
      </c>
      <c r="AG180" s="5">
        <f ca="1">IF(OR(AG$4&lt;$Q180,AG$4&gt;$Q180+IF($S180="",1000,$S180)-1),0,IF(MOD(AG$4-$Q180,IF($R180="",1000,$R180))=0,$O180,0))*IF($Y180&gt;0,(1+INDEX(Escalation!$B$3:$B$18,$Y180,0))^(AG$4-SSSModel!$C$5),1)*IF($X180=0,1,OFFSET(Profiles!$K$2,$X180,MAX(Profiles!$C$2,AG$4-$Q180)))*IF($AA180=1,(1+SSSModel!#REF!),1)</f>
        <v>0</v>
      </c>
      <c r="AH180" s="5">
        <f ca="1">IF(OR(AH$4&lt;$Q180,AH$4&gt;$Q180+IF($S180="",1000,$S180)-1),0,IF(MOD(AH$4-$Q180,IF($R180="",1000,$R180))=0,$O180,0))*IF($Y180&gt;0,(1+INDEX(Escalation!$B$3:$B$18,$Y180,0))^(AH$4-SSSModel!$C$5),1)*IF($X180=0,1,OFFSET(Profiles!$K$2,$X180,MAX(Profiles!$C$2,AH$4-$Q180)))*IF($AA180=1,(1+SSSModel!#REF!),1)</f>
        <v>0</v>
      </c>
      <c r="AI180" s="5">
        <f ca="1">IF(OR(AI$4&lt;$Q180,AI$4&gt;$Q180+IF($S180="",1000,$S180)-1),0,IF(MOD(AI$4-$Q180,IF($R180="",1000,$R180))=0,$O180,0))*IF($Y180&gt;0,(1+INDEX(Escalation!$B$3:$B$18,$Y180,0))^(AI$4-SSSModel!$C$5),1)*IF($X180=0,1,OFFSET(Profiles!$K$2,$X180,MAX(Profiles!$C$2,AI$4-$Q180)))*IF($AA180=1,(1+SSSModel!#REF!),1)</f>
        <v>0</v>
      </c>
      <c r="AJ180" s="5">
        <f ca="1">IF(OR(AJ$4&lt;$Q180,AJ$4&gt;$Q180+IF($S180="",1000,$S180)-1),0,IF(MOD(AJ$4-$Q180,IF($R180="",1000,$R180))=0,$O180,0))*IF($Y180&gt;0,(1+INDEX(Escalation!$B$3:$B$18,$Y180,0))^(AJ$4-SSSModel!$C$5),1)*IF($X180=0,1,OFFSET(Profiles!$K$2,$X180,MAX(Profiles!$C$2,AJ$4-$Q180)))*IF($AA180=1,(1+SSSModel!#REF!),1)</f>
        <v>0</v>
      </c>
      <c r="AK180" s="5">
        <f ca="1">IF(OR(AK$4&lt;$Q180,AK$4&gt;$Q180+IF($S180="",1000,$S180)-1),0,IF(MOD(AK$4-$Q180,IF($R180="",1000,$R180))=0,$O180,0))*IF($Y180&gt;0,(1+INDEX(Escalation!$B$3:$B$18,$Y180,0))^(AK$4-SSSModel!$C$5),1)*IF($X180=0,1,OFFSET(Profiles!$K$2,$X180,MAX(Profiles!$C$2,AK$4-$Q180)))*IF($AA180=1,(1+SSSModel!#REF!),1)</f>
        <v>0</v>
      </c>
      <c r="AL180" s="5">
        <f ca="1">IF(OR(AL$4&lt;$Q180,AL$4&gt;$Q180+IF($S180="",1000,$S180)-1),0,IF(MOD(AL$4-$Q180,IF($R180="",1000,$R180))=0,$O180,0))*IF($Y180&gt;0,(1+INDEX(Escalation!$B$3:$B$18,$Y180,0))^(AL$4-SSSModel!$C$5),1)*IF($X180=0,1,OFFSET(Profiles!$K$2,$X180,MAX(Profiles!$C$2,AL$4-$Q180)))*IF($AA180=1,(1+SSSModel!#REF!),1)</f>
        <v>0</v>
      </c>
      <c r="AM180" s="5">
        <f ca="1">IF(OR(AM$4&lt;$Q180,AM$4&gt;$Q180+IF($S180="",1000,$S180)-1),0,IF(MOD(AM$4-$Q180,IF($R180="",1000,$R180))=0,$O180,0))*IF($Y180&gt;0,(1+INDEX(Escalation!$B$3:$B$18,$Y180,0))^(AM$4-SSSModel!$C$5),1)*IF($X180=0,1,OFFSET(Profiles!$K$2,$X180,MAX(Profiles!$C$2,AM$4-$Q180)))*IF($AA180=1,(1+SSSModel!#REF!),1)</f>
        <v>0</v>
      </c>
      <c r="AN180" s="5">
        <f ca="1">IF(OR(AN$4&lt;$Q180,AN$4&gt;$Q180+IF($S180="",1000,$S180)-1),0,IF(MOD(AN$4-$Q180,IF($R180="",1000,$R180))=0,$O180,0))*IF($Y180&gt;0,(1+INDEX(Escalation!$B$3:$B$18,$Y180,0))^(AN$4-SSSModel!$C$5),1)*IF($X180=0,1,OFFSET(Profiles!$K$2,$X180,MAX(Profiles!$C$2,AN$4-$Q180)))*IF($AA180=1,(1+SSSModel!#REF!),1)</f>
        <v>0</v>
      </c>
      <c r="AO180" s="5">
        <f ca="1">IF(OR(AO$4&lt;$Q180,AO$4&gt;$Q180+IF($S180="",1000,$S180)-1),0,IF(MOD(AO$4-$Q180,IF($R180="",1000,$R180))=0,$O180,0))*IF($Y180&gt;0,(1+INDEX(Escalation!$B$3:$B$18,$Y180,0))^(AO$4-SSSModel!$C$5),1)*IF($X180=0,1,OFFSET(Profiles!$K$2,$X180,MAX(Profiles!$C$2,AO$4-$Q180)))*IF($AA180=1,(1+SSSModel!#REF!),1)</f>
        <v>0</v>
      </c>
      <c r="AP180" s="5">
        <f ca="1">IF(OR(AP$4&lt;$Q180,AP$4&gt;$Q180+IF($S180="",1000,$S180)-1),0,IF(MOD(AP$4-$Q180,IF($R180="",1000,$R180))=0,$O180,0))*IF($Y180&gt;0,(1+INDEX(Escalation!$B$3:$B$18,$Y180,0))^(AP$4-SSSModel!$C$5),1)*IF($X180=0,1,OFFSET(Profiles!$K$2,$X180,MAX(Profiles!$C$2,AP$4-$Q180)))*IF($AA180=1,(1+SSSModel!#REF!),1)</f>
        <v>0</v>
      </c>
      <c r="AQ180" s="5">
        <f ca="1">IF(OR(AQ$4&lt;$Q180,AQ$4&gt;$Q180+IF($S180="",1000,$S180)-1),0,IF(MOD(AQ$4-$Q180,IF($R180="",1000,$R180))=0,$O180,0))*IF($Y180&gt;0,(1+INDEX(Escalation!$B$3:$B$18,$Y180,0))^(AQ$4-SSSModel!$C$5),1)*IF($X180=0,1,OFFSET(Profiles!$K$2,$X180,MAX(Profiles!$C$2,AQ$4-$Q180)))*IF($AA180=1,(1+SSSModel!#REF!),1)</f>
        <v>0</v>
      </c>
      <c r="AR180" s="5">
        <f ca="1">IF(OR(AR$4&lt;$Q180,AR$4&gt;$Q180+IF($S180="",1000,$S180)-1),0,IF(MOD(AR$4-$Q180,IF($R180="",1000,$R180))=0,$O180,0))*IF($Y180&gt;0,(1+INDEX(Escalation!$B$3:$B$18,$Y180,0))^(AR$4-SSSModel!$C$5),1)*IF($X180=0,1,OFFSET(Profiles!$K$2,$X180,MAX(Profiles!$C$2,AR$4-$Q180)))*IF($AA180=1,(1+SSSModel!#REF!),1)</f>
        <v>0</v>
      </c>
      <c r="AS180" s="5">
        <f ca="1">IF(OR(AS$4&lt;$Q180,AS$4&gt;$Q180+IF($S180="",1000,$S180)-1),0,IF(MOD(AS$4-$Q180,IF($R180="",1000,$R180))=0,$O180,0))*IF($Y180&gt;0,(1+INDEX(Escalation!$B$3:$B$18,$Y180,0))^(AS$4-SSSModel!$C$5),1)*IF($X180=0,1,OFFSET(Profiles!$K$2,$X180,MAX(Profiles!$C$2,AS$4-$Q180)))*IF($AA180=1,(1+SSSModel!#REF!),1)</f>
        <v>0</v>
      </c>
      <c r="AT180" s="5">
        <f ca="1">IF(OR(AT$4&lt;$Q180,AT$4&gt;$Q180+IF($S180="",1000,$S180)-1),0,IF(MOD(AT$4-$Q180,IF($R180="",1000,$R180))=0,$O180,0))*IF($Y180&gt;0,(1+INDEX(Escalation!$B$3:$B$18,$Y180,0))^(AT$4-SSSModel!$C$5),1)*IF($X180=0,1,OFFSET(Profiles!$K$2,$X180,MAX(Profiles!$C$2,AT$4-$Q180)))*IF($AA180=1,(1+SSSModel!#REF!),1)</f>
        <v>0</v>
      </c>
      <c r="AU180" s="5">
        <f ca="1">IF(OR(AU$4&lt;$Q180,AU$4&gt;$Q180+IF($S180="",1000,$S180)-1),0,IF(MOD(AU$4-$Q180,IF($R180="",1000,$R180))=0,$O180,0))*IF($Y180&gt;0,(1+INDEX(Escalation!$B$3:$B$18,$Y180,0))^(AU$4-SSSModel!$C$5),1)*IF($X180=0,1,OFFSET(Profiles!$K$2,$X180,MAX(Profiles!$C$2,AU$4-$Q180)))*IF($AA180=1,(1+SSSModel!#REF!),1)</f>
        <v>0</v>
      </c>
      <c r="AV180" s="5">
        <f ca="1">IF(OR(AV$4&lt;$Q180,AV$4&gt;$Q180+IF($S180="",1000,$S180)-1),0,IF(MOD(AV$4-$Q180,IF($R180="",1000,$R180))=0,$O180,0))*IF($Y180&gt;0,(1+INDEX(Escalation!$B$3:$B$18,$Y180,0))^(AV$4-SSSModel!$C$5),1)*IF($X180=0,1,OFFSET(Profiles!$K$2,$X180,MAX(Profiles!$C$2,AV$4-$Q180)))*IF($AA180=1,(1+SSSModel!#REF!),1)</f>
        <v>0</v>
      </c>
      <c r="AW180" s="5">
        <f ca="1">IF(OR(AW$4&lt;$Q180,AW$4&gt;$Q180+IF($S180="",1000,$S180)-1),0,IF(MOD(AW$4-$Q180,IF($R180="",1000,$R180))=0,$O180,0))*IF($Y180&gt;0,(1+INDEX(Escalation!$B$3:$B$18,$Y180,0))^(AW$4-SSSModel!$C$5),1)*IF($X180=0,1,OFFSET(Profiles!$K$2,$X180,MAX(Profiles!$C$2,AW$4-$Q180)))*IF($AA180=1,(1+SSSModel!#REF!),1)</f>
        <v>0</v>
      </c>
      <c r="AX180" s="5">
        <f ca="1">IF(OR(AX$4&lt;$Q180,AX$4&gt;$Q180+IF($S180="",1000,$S180)-1),0,IF(MOD(AX$4-$Q180,IF($R180="",1000,$R180))=0,$O180,0))*IF($Y180&gt;0,(1+INDEX(Escalation!$B$3:$B$18,$Y180,0))^(AX$4-SSSModel!$C$5),1)*IF($X180=0,1,OFFSET(Profiles!$K$2,$X180,MAX(Profiles!$C$2,AX$4-$Q180)))*IF($AA180=1,(1+SSSModel!#REF!),1)</f>
        <v>0</v>
      </c>
      <c r="AY180" s="5">
        <f ca="1">IF(OR(AY$4&lt;$Q180,AY$4&gt;$Q180+IF($S180="",1000,$S180)-1),0,IF(MOD(AY$4-$Q180,IF($R180="",1000,$R180))=0,$O180,0))*IF($Y180&gt;0,(1+INDEX(Escalation!$B$3:$B$18,$Y180,0))^(AY$4-SSSModel!$C$5),1)*IF($X180=0,1,OFFSET(Profiles!$K$2,$X180,MAX(Profiles!$C$2,AY$4-$Q180)))*IF($AA180=1,(1+SSSModel!#REF!),1)</f>
        <v>0</v>
      </c>
      <c r="AZ180" s="5">
        <f ca="1">IF(OR(AZ$4&lt;$Q180,AZ$4&gt;$Q180+IF($S180="",1000,$S180)-1),0,IF(MOD(AZ$4-$Q180,IF($R180="",1000,$R180))=0,$O180,0))*IF($Y180&gt;0,(1+INDEX(Escalation!$B$3:$B$18,$Y180,0))^(AZ$4-SSSModel!$C$5),1)*IF($X180=0,1,OFFSET(Profiles!$K$2,$X180,MAX(Profiles!$C$2,AZ$4-$Q180)))*IF($AA180=1,(1+SSSModel!#REF!),1)</f>
        <v>0</v>
      </c>
      <c r="BA180" s="5">
        <f ca="1">IF(OR(BA$4&lt;$Q180,BA$4&gt;$Q180+IF($S180="",1000,$S180)-1),0,IF(MOD(BA$4-$Q180,IF($R180="",1000,$R180))=0,$O180,0))*IF($Y180&gt;0,(1+INDEX(Escalation!$B$3:$B$18,$Y180,0))^(BA$4-SSSModel!$C$5),1)*IF($X180=0,1,OFFSET(Profiles!$K$2,$X180,MAX(Profiles!$C$2,BA$4-$Q180)))*IF($AA180=1,(1+SSSModel!#REF!),1)</f>
        <v>0</v>
      </c>
      <c r="BB180" s="5">
        <f ca="1">IF(OR(BB$4&lt;$Q180,BB$4&gt;$Q180+IF($S180="",1000,$S180)-1),0,IF(MOD(BB$4-$Q180,IF($R180="",1000,$R180))=0,$O180,0))*IF($Y180&gt;0,(1+INDEX(Escalation!$B$3:$B$18,$Y180,0))^(BB$4-SSSModel!$C$5),1)*IF($X180=0,1,OFFSET(Profiles!$K$2,$X180,MAX(Profiles!$C$2,BB$4-$Q180)))*IF($AA180=1,(1+SSSModel!#REF!),1)</f>
        <v>0</v>
      </c>
      <c r="BC180" s="5">
        <f ca="1">IF(OR(BC$4&lt;$Q180,BC$4&gt;$Q180+IF($S180="",1000,$S180)-1),0,IF(MOD(BC$4-$Q180,IF($R180="",1000,$R180))=0,$O180,0))*IF($Y180&gt;0,(1+INDEX(Escalation!$B$3:$B$18,$Y180,0))^(BC$4-SSSModel!$C$5),1)*IF($X180=0,1,OFFSET(Profiles!$K$2,$X180,MAX(Profiles!$C$2,BC$4-$Q180)))*IF($AA180=1,(1+SSSModel!#REF!),1)</f>
        <v>0</v>
      </c>
      <c r="BD180" s="5">
        <f ca="1">IF(OR(BD$4&lt;$Q180,BD$4&gt;$Q180+IF($S180="",1000,$S180)-1),0,IF(MOD(BD$4-$Q180,IF($R180="",1000,$R180))=0,$O180,0))*IF($Y180&gt;0,(1+INDEX(Escalation!$B$3:$B$18,$Y180,0))^(BD$4-SSSModel!$C$5),1)*IF($X180=0,1,OFFSET(Profiles!$K$2,$X180,MAX(Profiles!$C$2,BD$4-$Q180)))*IF($AA180=1,(1+SSSModel!#REF!),1)</f>
        <v>0</v>
      </c>
      <c r="BE180" s="5">
        <f ca="1">IF(OR(BE$4&lt;$Q180,BE$4&gt;$Q180+IF($S180="",1000,$S180)-1),0,IF(MOD(BE$4-$Q180,IF($R180="",1000,$R180))=0,$O180,0))*IF($Y180&gt;0,(1+INDEX(Escalation!$B$3:$B$18,$Y180,0))^(BE$4-SSSModel!$C$5),1)*IF($X180=0,1,OFFSET(Profiles!$K$2,$X180,MAX(Profiles!$C$2,BE$4-$Q180)))*IF($AA180=1,(1+SSSModel!#REF!),1)</f>
        <v>0</v>
      </c>
      <c r="BF180" s="5">
        <f ca="1">IF(OR(BF$4&lt;$Q180,BF$4&gt;$Q180+IF($S180="",1000,$S180)-1),0,IF(MOD(BF$4-$Q180,IF($R180="",1000,$R180))=0,$O180,0))*IF($Y180&gt;0,(1+INDEX(Escalation!$B$3:$B$18,$Y180,0))^(BF$4-SSSModel!$C$5),1)*IF($X180=0,1,OFFSET(Profiles!$K$2,$X180,MAX(Profiles!$C$2,BF$4-$Q180)))*IF($AA180=1,(1+SSSModel!#REF!),1)</f>
        <v>0</v>
      </c>
      <c r="BG180" s="5">
        <f ca="1">IF(OR(BG$4&lt;$Q180,BG$4&gt;$Q180+IF($S180="",1000,$S180)-1),0,IF(MOD(BG$4-$Q180,IF($R180="",1000,$R180))=0,$O180,0))*IF($Y180&gt;0,(1+INDEX(Escalation!$B$3:$B$18,$Y180,0))^(BG$4-SSSModel!$C$5),1)*IF($X180=0,1,OFFSET(Profiles!$K$2,$X180,MAX(Profiles!$C$2,BG$4-$Q180)))*IF($AA180=1,(1+SSSModel!#REF!),1)</f>
        <v>0</v>
      </c>
      <c r="BH180" s="5">
        <f ca="1">IF(OR(BH$4&lt;$Q180,BH$4&gt;$Q180+IF($S180="",1000,$S180)-1),0,IF(MOD(BH$4-$Q180,IF($R180="",1000,$R180))=0,$O180,0))*IF($Y180&gt;0,(1+INDEX(Escalation!$B$3:$B$18,$Y180,0))^(BH$4-SSSModel!$C$5),1)*IF($X180=0,1,OFFSET(Profiles!$K$2,$X180,MAX(Profiles!$C$2,BH$4-$Q180)))*IF($AA180=1,(1+SSSModel!#REF!),1)</f>
        <v>0</v>
      </c>
      <c r="BI180" s="5">
        <f ca="1">IF(OR(BI$4&lt;$Q180,BI$4&gt;$Q180+IF($S180="",1000,$S180)-1),0,IF(MOD(BI$4-$Q180,IF($R180="",1000,$R180))=0,$O180,0))*IF($Y180&gt;0,(1+INDEX(Escalation!$B$3:$B$18,$Y180,0))^(BI$4-SSSModel!$C$5),1)*IF($X180=0,1,OFFSET(Profiles!$K$2,$X180,MAX(Profiles!$C$2,BI$4-$Q180)))*IF($AA180=1,(1+SSSModel!#REF!),1)</f>
        <v>0</v>
      </c>
      <c r="BJ180" s="5">
        <f ca="1">IF(OR(BJ$4&lt;$Q180,BJ$4&gt;$Q180+IF($S180="",1000,$S180)-1),0,IF(MOD(BJ$4-$Q180,IF($R180="",1000,$R180))=0,$O180,0))*IF($Y180&gt;0,(1+INDEX(Escalation!$B$3:$B$18,$Y180,0))^(BJ$4-SSSModel!$C$5),1)*IF($X180=0,1,OFFSET(Profiles!$K$2,$X180,MAX(Profiles!$C$2,BJ$4-$Q180)))*IF($AA180=1,(1+SSSModel!#REF!),1)</f>
        <v>0</v>
      </c>
      <c r="BK180" s="5">
        <f ca="1">IF(OR(BK$4&lt;$Q180,BK$4&gt;$Q180+IF($S180="",1000,$S180)-1),0,IF(MOD(BK$4-$Q180,IF($R180="",1000,$R180))=0,$O180,0))*IF($Y180&gt;0,(1+INDEX(Escalation!$B$3:$B$18,$Y180,0))^(BK$4-SSSModel!$C$5),1)*IF($X180=0,1,OFFSET(Profiles!$K$2,$X180,MAX(Profiles!$C$2,BK$4-$Q180)))*IF($AA180=1,(1+SSSModel!#REF!),1)</f>
        <v>0</v>
      </c>
      <c r="BL180" s="5">
        <f ca="1">IF(OR(BL$4&lt;$Q180,BL$4&gt;$Q180+IF($S180="",1000,$S180)-1),0,IF(MOD(BL$4-$Q180,IF($R180="",1000,$R180))=0,$O180,0))*IF($Y180&gt;0,(1+INDEX(Escalation!$B$3:$B$18,$Y180,0))^(BL$4-SSSModel!$C$5),1)*IF($X180=0,1,OFFSET(Profiles!$K$2,$X180,MAX(Profiles!$C$2,BL$4-$Q180)))*IF($AA180=1,(1+SSSModel!#REF!),1)</f>
        <v>0</v>
      </c>
      <c r="BM180" s="5">
        <f ca="1">IF(OR(BM$4&lt;$Q180,BM$4&gt;$Q180+IF($S180="",1000,$S180)-1),0,IF(MOD(BM$4-$Q180,IF($R180="",1000,$R180))=0,$O180,0))*IF($Y180&gt;0,(1+INDEX(Escalation!$B$3:$B$18,$Y180,0))^(BM$4-SSSModel!$C$5),1)*IF($X180=0,1,OFFSET(Profiles!$K$2,$X180,MAX(Profiles!$C$2,BM$4-$Q180)))*IF($AA180=1,(1+SSSModel!#REF!),1)</f>
        <v>0</v>
      </c>
      <c r="BN180" s="5">
        <f ca="1">IF(OR(BN$4&lt;$Q180,BN$4&gt;$Q180+IF($S180="",1000,$S180)-1),0,IF(MOD(BN$4-$Q180,IF($R180="",1000,$R180))=0,$O180,0))*IF($Y180&gt;0,(1+INDEX(Escalation!$B$3:$B$18,$Y180,0))^(BN$4-SSSModel!$C$5),1)*IF($X180=0,1,OFFSET(Profiles!$K$2,$X180,MAX(Profiles!$C$2,BN$4-$Q180)))*IF($AA180=1,(1+SSSModel!#REF!),1)</f>
        <v>0</v>
      </c>
      <c r="BO180" s="5">
        <f ca="1">IF(OR(BO$4&lt;$Q180,BO$4&gt;$Q180+IF($S180="",1000,$S180)-1),0,IF(MOD(BO$4-$Q180,IF($R180="",1000,$R180))=0,$O180,0))*IF($Y180&gt;0,(1+INDEX(Escalation!$B$3:$B$18,$Y180,0))^(BO$4-SSSModel!$C$5),1)*IF($X180=0,1,OFFSET(Profiles!$K$2,$X180,MAX(Profiles!$C$2,BO$4-$Q180)))*IF($AA180=1,(1+SSSModel!#REF!),1)</f>
        <v>0</v>
      </c>
      <c r="BP180" s="5">
        <f ca="1">IF(OR(BP$4&lt;$Q180,BP$4&gt;$Q180+IF($S180="",1000,$S180)-1),0,IF(MOD(BP$4-$Q180,IF($R180="",1000,$R180))=0,$O180,0))*IF($Y180&gt;0,(1+INDEX(Escalation!$B$3:$B$18,$Y180,0))^(BP$4-SSSModel!$C$5),1)*IF($X180=0,1,OFFSET(Profiles!$K$2,$X180,MAX(Profiles!$C$2,BP$4-$Q180)))*IF($AA180=1,(1+SSSModel!#REF!),1)</f>
        <v>0</v>
      </c>
      <c r="BQ180" s="5">
        <f ca="1">IF(OR(BQ$4&lt;$Q180,BQ$4&gt;$Q180+IF($S180="",1000,$S180)-1),0,IF(MOD(BQ$4-$Q180,IF($R180="",1000,$R180))=0,$O180,0))*IF($Y180&gt;0,(1+INDEX(Escalation!$B$3:$B$18,$Y180,0))^(BQ$4-SSSModel!$C$5),1)*IF($X180=0,1,OFFSET(Profiles!$K$2,$X180,MAX(Profiles!$C$2,BQ$4-$Q180)))*IF($AA180=1,(1+SSSModel!#REF!),1)</f>
        <v>0</v>
      </c>
      <c r="BR180" s="5">
        <f ca="1">IF(OR(BR$4&lt;$Q180,BR$4&gt;$Q180+IF($S180="",1000,$S180)-1),0,IF(MOD(BR$4-$Q180,IF($R180="",1000,$R180))=0,$O180,0))*IF($Y180&gt;0,(1+INDEX(Escalation!$B$3:$B$18,$Y180,0))^(BR$4-SSSModel!$C$5),1)*IF($X180=0,1,OFFSET(Profiles!$K$2,$X180,MAX(Profiles!$C$2,BR$4-$Q180)))*IF($AA180=1,(1+SSSModel!#REF!),1)</f>
        <v>0</v>
      </c>
      <c r="BS180" s="5">
        <f ca="1">IF(OR(BS$4&lt;$Q180,BS$4&gt;$Q180+IF($S180="",1000,$S180)-1),0,IF(MOD(BS$4-$Q180,IF($R180="",1000,$R180))=0,$O180,0))*IF($Y180&gt;0,(1+INDEX(Escalation!$B$3:$B$18,$Y180,0))^(BS$4-SSSModel!$C$5),1)*IF($X180=0,1,OFFSET(Profiles!$K$2,$X180,MAX(Profiles!$C$2,BS$4-$Q180)))*IF($AA180=1,(1+SSSModel!#REF!),1)</f>
        <v>0</v>
      </c>
      <c r="BT180" s="5">
        <f ca="1">IF(OR(BT$4&lt;$Q180,BT$4&gt;$Q180+IF($S180="",1000,$S180)-1),0,IF(MOD(BT$4-$Q180,IF($R180="",1000,$R180))=0,$O180,0))*IF($Y180&gt;0,(1+INDEX(Escalation!$B$3:$B$18,$Y180,0))^(BT$4-SSSModel!$C$5),1)*IF($X180=0,1,OFFSET(Profiles!$K$2,$X180,MAX(Profiles!$C$2,BT$4-$Q180)))*IF($AA180=1,(1+SSSModel!#REF!),1)</f>
        <v>0</v>
      </c>
      <c r="BU180" s="5">
        <f ca="1">IF(OR(BU$4&lt;$Q180,BU$4&gt;$Q180+IF($S180="",1000,$S180)-1),0,IF(MOD(BU$4-$Q180,IF($R180="",1000,$R180))=0,$O180,0))*IF($Y180&gt;0,(1+INDEX(Escalation!$B$3:$B$18,$Y180,0))^(BU$4-SSSModel!$C$5),1)*IF($X180=0,1,OFFSET(Profiles!$K$2,$X180,MAX(Profiles!$C$2,BU$4-$Q180)))*IF($AA180=1,(1+SSSModel!#REF!),1)</f>
        <v>0</v>
      </c>
      <c r="BV180" s="5">
        <f ca="1">IF(OR(BV$4&lt;$Q180,BV$4&gt;$Q180+IF($S180="",1000,$S180)-1),0,IF(MOD(BV$4-$Q180,IF($R180="",1000,$R180))=0,$O180,0))*IF($Y180&gt;0,(1+INDEX(Escalation!$B$3:$B$18,$Y180,0))^(BV$4-SSSModel!$C$5),1)*IF($X180=0,1,OFFSET(Profiles!$K$2,$X180,MAX(Profiles!$C$2,BV$4-$Q180)))*IF($AA180=1,(1+SSSModel!#REF!),1)</f>
        <v>0</v>
      </c>
      <c r="BW180" s="5">
        <f ca="1">IF(OR(BW$4&lt;$Q180,BW$4&gt;$Q180+IF($S180="",1000,$S180)-1),0,IF(MOD(BW$4-$Q180,IF($R180="",1000,$R180))=0,$O180,0))*IF($Y180&gt;0,(1+INDEX(Escalation!$B$3:$B$18,$Y180,0))^(BW$4-SSSModel!$C$5),1)*IF($X180=0,1,OFFSET(Profiles!$K$2,$X180,MAX(Profiles!$C$2,BW$4-$Q180)))*IF($AA180=1,(1+SSSModel!#REF!),1)</f>
        <v>0</v>
      </c>
      <c r="BX180" s="5">
        <f ca="1">IF(OR(BX$4&lt;$Q180,BX$4&gt;$Q180+IF($S180="",1000,$S180)-1),0,IF(MOD(BX$4-$Q180,IF($R180="",1000,$R180))=0,$O180,0))*IF($Y180&gt;0,(1+INDEX(Escalation!$B$3:$B$18,$Y180,0))^(BX$4-SSSModel!$C$5),1)*IF($X180=0,1,OFFSET(Profiles!$K$2,$X180,MAX(Profiles!$C$2,BX$4-$Q180)))*IF($AA180=1,(1+SSSModel!#REF!),1)</f>
        <v>0</v>
      </c>
      <c r="BY180" s="5">
        <f ca="1">IF(OR(BY$4&lt;$Q180,BY$4&gt;$Q180+IF($S180="",1000,$S180)-1),0,IF(MOD(BY$4-$Q180,IF($R180="",1000,$R180))=0,$O180,0))*IF($Y180&gt;0,(1+INDEX(Escalation!$B$3:$B$18,$Y180,0))^(BY$4-SSSModel!$C$5),1)*IF($X180=0,1,OFFSET(Profiles!$K$2,$X180,MAX(Profiles!$C$2,BY$4-$Q180)))*IF($AA180=1,(1+SSSModel!#REF!),1)</f>
        <v>0</v>
      </c>
      <c r="BZ180" s="5">
        <f ca="1">IF(OR(BZ$4&lt;$Q180,BZ$4&gt;$Q180+IF($S180="",1000,$S180)-1),0,IF(MOD(BZ$4-$Q180,IF($R180="",1000,$R180))=0,$O180,0))*IF($Y180&gt;0,(1+INDEX(Escalation!$B$3:$B$18,$Y180,0))^(BZ$4-SSSModel!$C$5),1)*IF($X180=0,1,OFFSET(Profiles!$K$2,$X180,MAX(Profiles!$C$2,BZ$4-$Q180)))*IF($AA180=1,(1+SSSModel!#REF!),1)</f>
        <v>0</v>
      </c>
      <c r="CA180" s="93"/>
      <c r="CB180" s="93"/>
      <c r="CC180" s="93"/>
      <c r="CD180" s="93"/>
      <c r="CE180" s="93"/>
      <c r="CF180" s="93"/>
      <c r="CG180" s="93"/>
      <c r="CH180" s="93"/>
      <c r="CI180" s="93"/>
      <c r="CJ180" s="93"/>
      <c r="CK180" s="93"/>
      <c r="CL180" s="93"/>
      <c r="CM180" s="93"/>
      <c r="CN180" s="93"/>
      <c r="CO180" s="93"/>
      <c r="CP180" s="93"/>
      <c r="CQ180" s="93"/>
      <c r="CR180" s="93"/>
      <c r="CS180" s="93"/>
      <c r="CT180" s="93"/>
      <c r="CU180" s="93"/>
      <c r="CV180" s="93"/>
      <c r="CW180" s="93"/>
      <c r="CX180" s="93"/>
      <c r="CY180" s="93"/>
      <c r="CZ180" s="93"/>
      <c r="DA180" s="93"/>
      <c r="DB180" s="93"/>
      <c r="DC180" s="93"/>
      <c r="DD180" s="93"/>
      <c r="DE180" s="93"/>
      <c r="DF180" s="93"/>
      <c r="DG180" s="93"/>
      <c r="DH180" s="93"/>
      <c r="DI180" s="93"/>
      <c r="DJ180" s="93"/>
      <c r="DK180" s="93"/>
      <c r="DL180" s="93"/>
      <c r="DM180" s="93"/>
      <c r="DN180" s="93"/>
      <c r="DO180" s="93"/>
      <c r="DP180" s="93"/>
      <c r="DQ180" s="93"/>
      <c r="DR180" s="93"/>
      <c r="DS180" s="93"/>
      <c r="DT180" s="93"/>
      <c r="DU180" s="93"/>
      <c r="DV180" s="93"/>
      <c r="DW180" s="93"/>
      <c r="DX180" s="93"/>
      <c r="DY180" s="94"/>
      <c r="DZ180" s="95"/>
      <c r="EA180" s="96"/>
      <c r="EB180" s="97"/>
      <c r="EC180" s="97"/>
      <c r="ED180" s="90"/>
      <c r="EE180" s="90"/>
    </row>
    <row r="181" spans="3:135" x14ac:dyDescent="0.35">
      <c r="C181" s="18"/>
      <c r="D181" s="18">
        <f>D171</f>
        <v>1</v>
      </c>
      <c r="E181" s="18">
        <f ca="1">E171</f>
        <v>1</v>
      </c>
      <c r="G181" s="25"/>
      <c r="H181" s="25" t="str">
        <f ca="1">IF($E181=0,"",OFFSET(Resources!C$26,$E181,0))</f>
        <v>NREL</v>
      </c>
      <c r="I181" s="25" t="str">
        <f ca="1">IF($E181=0,"",OFFSET(Resources!$E$26,$E181,0))</f>
        <v>SB SCCT (220 MW)</v>
      </c>
      <c r="J181" s="16">
        <v>1</v>
      </c>
      <c r="K181" s="16" t="s">
        <v>150</v>
      </c>
      <c r="L181" s="16" t="s">
        <v>193</v>
      </c>
      <c r="M181" s="25"/>
      <c r="N181" s="1">
        <v>1</v>
      </c>
      <c r="O181" s="120">
        <f ca="1">IF($E181=0,0,OFFSET(Resources!$K$26,$E181,0)*OFFSET(Resources!$L$26,$E181,0))</f>
        <v>0</v>
      </c>
      <c r="P181" s="16" t="s">
        <v>95</v>
      </c>
      <c r="Q181" s="18">
        <f ca="1">IF($E181=0,0,OFFSET(GenAlts!$W$4,$E181,$D181-1))</f>
        <v>2032</v>
      </c>
      <c r="R181" s="1">
        <v>1</v>
      </c>
      <c r="S181">
        <f ca="1">IF($E181=0,"",OFFSET(Resources!$R$26,$E181,0))</f>
        <v>30</v>
      </c>
      <c r="T181" s="1"/>
      <c r="U181" s="25"/>
      <c r="V181" s="1"/>
      <c r="W181">
        <f t="shared" ref="W181:W190" ca="1" si="27">Q181</f>
        <v>2032</v>
      </c>
      <c r="X181">
        <f>IF(T181="",0,MATCH(T181,Profiles!$A$3:$A$22,0))</f>
        <v>0</v>
      </c>
      <c r="Y181">
        <f>IF(U181=0,0,MATCH(U181,Escalation!$A$3:$A$17,0))</f>
        <v>0</v>
      </c>
      <c r="Z181">
        <f>IF(V181="",0,MATCH(V181,Profiles!$A$3:$A$22,0))</f>
        <v>0</v>
      </c>
      <c r="AA181" s="8"/>
      <c r="AB181" s="8">
        <v>0</v>
      </c>
      <c r="AC181" s="5">
        <f ca="1">IF(OR(AC$4&lt;$Q181,AC$4&gt;$Q181+IF($S181="",1000,$S181)-1),0,IF(MOD(AC$4-$Q181,IF($R181="",1000,$R181))=0,$O181,0))*IF($Y181&gt;0,(1+INDEX(Escalation!$B$3:$B$18,$Y181,0))^(AC$4-SSSModel!$C$5),1)*IF($X181=0,1,OFFSET(Profiles!$K$2,$X181,MAX(Profiles!$C$2,AC$4-$Q181)))*IF($AA181=1,(1+SSSModel!#REF!),1)</f>
        <v>0</v>
      </c>
      <c r="AD181" s="5">
        <f ca="1">IF(OR(AD$4&lt;$Q181,AD$4&gt;$Q181+IF($S181="",1000,$S181)-1),0,IF(MOD(AD$4-$Q181,IF($R181="",1000,$R181))=0,$O181,0))*IF($Y181&gt;0,(1+INDEX(Escalation!$B$3:$B$18,$Y181,0))^(AD$4-SSSModel!$C$5),1)*IF($X181=0,1,OFFSET(Profiles!$K$2,$X181,MAX(Profiles!$C$2,AD$4-$Q181)))*IF($AA181=1,(1+SSSModel!#REF!),1)</f>
        <v>0</v>
      </c>
      <c r="AE181" s="5">
        <f ca="1">IF(OR(AE$4&lt;$Q181,AE$4&gt;$Q181+IF($S181="",1000,$S181)-1),0,IF(MOD(AE$4-$Q181,IF($R181="",1000,$R181))=0,$O181,0))*IF($Y181&gt;0,(1+INDEX(Escalation!$B$3:$B$18,$Y181,0))^(AE$4-SSSModel!$C$5),1)*IF($X181=0,1,OFFSET(Profiles!$K$2,$X181,MAX(Profiles!$C$2,AE$4-$Q181)))*IF($AA181=1,(1+SSSModel!#REF!),1)</f>
        <v>0</v>
      </c>
      <c r="AF181" s="5">
        <f ca="1">IF(OR(AF$4&lt;$Q181,AF$4&gt;$Q181+IF($S181="",1000,$S181)-1),0,IF(MOD(AF$4-$Q181,IF($R181="",1000,$R181))=0,$O181,0))*IF($Y181&gt;0,(1+INDEX(Escalation!$B$3:$B$18,$Y181,0))^(AF$4-SSSModel!$C$5),1)*IF($X181=0,1,OFFSET(Profiles!$K$2,$X181,MAX(Profiles!$C$2,AF$4-$Q181)))*IF($AA181=1,(1+SSSModel!#REF!),1)</f>
        <v>0</v>
      </c>
      <c r="AG181" s="5">
        <f ca="1">IF(OR(AG$4&lt;$Q181,AG$4&gt;$Q181+IF($S181="",1000,$S181)-1),0,IF(MOD(AG$4-$Q181,IF($R181="",1000,$R181))=0,$O181,0))*IF($Y181&gt;0,(1+INDEX(Escalation!$B$3:$B$18,$Y181,0))^(AG$4-SSSModel!$C$5),1)*IF($X181=0,1,OFFSET(Profiles!$K$2,$X181,MAX(Profiles!$C$2,AG$4-$Q181)))*IF($AA181=1,(1+SSSModel!#REF!),1)</f>
        <v>0</v>
      </c>
      <c r="AH181" s="5">
        <f ca="1">IF(OR(AH$4&lt;$Q181,AH$4&gt;$Q181+IF($S181="",1000,$S181)-1),0,IF(MOD(AH$4-$Q181,IF($R181="",1000,$R181))=0,$O181,0))*IF($Y181&gt;0,(1+INDEX(Escalation!$B$3:$B$18,$Y181,0))^(AH$4-SSSModel!$C$5),1)*IF($X181=0,1,OFFSET(Profiles!$K$2,$X181,MAX(Profiles!$C$2,AH$4-$Q181)))*IF($AA181=1,(1+SSSModel!#REF!),1)</f>
        <v>0</v>
      </c>
      <c r="AI181" s="5">
        <f ca="1">IF(OR(AI$4&lt;$Q181,AI$4&gt;$Q181+IF($S181="",1000,$S181)-1),0,IF(MOD(AI$4-$Q181,IF($R181="",1000,$R181))=0,$O181,0))*IF($Y181&gt;0,(1+INDEX(Escalation!$B$3:$B$18,$Y181,0))^(AI$4-SSSModel!$C$5),1)*IF($X181=0,1,OFFSET(Profiles!$K$2,$X181,MAX(Profiles!$C$2,AI$4-$Q181)))*IF($AA181=1,(1+SSSModel!#REF!),1)</f>
        <v>0</v>
      </c>
      <c r="AJ181" s="5">
        <f ca="1">IF(OR(AJ$4&lt;$Q181,AJ$4&gt;$Q181+IF($S181="",1000,$S181)-1),0,IF(MOD(AJ$4-$Q181,IF($R181="",1000,$R181))=0,$O181,0))*IF($Y181&gt;0,(1+INDEX(Escalation!$B$3:$B$18,$Y181,0))^(AJ$4-SSSModel!$C$5),1)*IF($X181=0,1,OFFSET(Profiles!$K$2,$X181,MAX(Profiles!$C$2,AJ$4-$Q181)))*IF($AA181=1,(1+SSSModel!#REF!),1)</f>
        <v>0</v>
      </c>
      <c r="AK181" s="5">
        <f ca="1">IF(OR(AK$4&lt;$Q181,AK$4&gt;$Q181+IF($S181="",1000,$S181)-1),0,IF(MOD(AK$4-$Q181,IF($R181="",1000,$R181))=0,$O181,0))*IF($Y181&gt;0,(1+INDEX(Escalation!$B$3:$B$18,$Y181,0))^(AK$4-SSSModel!$C$5),1)*IF($X181=0,1,OFFSET(Profiles!$K$2,$X181,MAX(Profiles!$C$2,AK$4-$Q181)))*IF($AA181=1,(1+SSSModel!#REF!),1)</f>
        <v>0</v>
      </c>
      <c r="AL181" s="5">
        <f ca="1">IF(OR(AL$4&lt;$Q181,AL$4&gt;$Q181+IF($S181="",1000,$S181)-1),0,IF(MOD(AL$4-$Q181,IF($R181="",1000,$R181))=0,$O181,0))*IF($Y181&gt;0,(1+INDEX(Escalation!$B$3:$B$18,$Y181,0))^(AL$4-SSSModel!$C$5),1)*IF($X181=0,1,OFFSET(Profiles!$K$2,$X181,MAX(Profiles!$C$2,AL$4-$Q181)))*IF($AA181=1,(1+SSSModel!#REF!),1)</f>
        <v>0</v>
      </c>
      <c r="AM181" s="5">
        <f ca="1">IF(OR(AM$4&lt;$Q181,AM$4&gt;$Q181+IF($S181="",1000,$S181)-1),0,IF(MOD(AM$4-$Q181,IF($R181="",1000,$R181))=0,$O181,0))*IF($Y181&gt;0,(1+INDEX(Escalation!$B$3:$B$18,$Y181,0))^(AM$4-SSSModel!$C$5),1)*IF($X181=0,1,OFFSET(Profiles!$K$2,$X181,MAX(Profiles!$C$2,AM$4-$Q181)))*IF($AA181=1,(1+SSSModel!#REF!),1)</f>
        <v>0</v>
      </c>
      <c r="AN181" s="5">
        <f ca="1">IF(OR(AN$4&lt;$Q181,AN$4&gt;$Q181+IF($S181="",1000,$S181)-1),0,IF(MOD(AN$4-$Q181,IF($R181="",1000,$R181))=0,$O181,0))*IF($Y181&gt;0,(1+INDEX(Escalation!$B$3:$B$18,$Y181,0))^(AN$4-SSSModel!$C$5),1)*IF($X181=0,1,OFFSET(Profiles!$K$2,$X181,MAX(Profiles!$C$2,AN$4-$Q181)))*IF($AA181=1,(1+SSSModel!#REF!),1)</f>
        <v>0</v>
      </c>
      <c r="AO181" s="5">
        <f ca="1">IF(OR(AO$4&lt;$Q181,AO$4&gt;$Q181+IF($S181="",1000,$S181)-1),0,IF(MOD(AO$4-$Q181,IF($R181="",1000,$R181))=0,$O181,0))*IF($Y181&gt;0,(1+INDEX(Escalation!$B$3:$B$18,$Y181,0))^(AO$4-SSSModel!$C$5),1)*IF($X181=0,1,OFFSET(Profiles!$K$2,$X181,MAX(Profiles!$C$2,AO$4-$Q181)))*IF($AA181=1,(1+SSSModel!#REF!),1)</f>
        <v>0</v>
      </c>
      <c r="AP181" s="5">
        <f ca="1">IF(OR(AP$4&lt;$Q181,AP$4&gt;$Q181+IF($S181="",1000,$S181)-1),0,IF(MOD(AP$4-$Q181,IF($R181="",1000,$R181))=0,$O181,0))*IF($Y181&gt;0,(1+INDEX(Escalation!$B$3:$B$18,$Y181,0))^(AP$4-SSSModel!$C$5),1)*IF($X181=0,1,OFFSET(Profiles!$K$2,$X181,MAX(Profiles!$C$2,AP$4-$Q181)))*IF($AA181=1,(1+SSSModel!#REF!),1)</f>
        <v>0</v>
      </c>
      <c r="AQ181" s="5">
        <f ca="1">IF(OR(AQ$4&lt;$Q181,AQ$4&gt;$Q181+IF($S181="",1000,$S181)-1),0,IF(MOD(AQ$4-$Q181,IF($R181="",1000,$R181))=0,$O181,0))*IF($Y181&gt;0,(1+INDEX(Escalation!$B$3:$B$18,$Y181,0))^(AQ$4-SSSModel!$C$5),1)*IF($X181=0,1,OFFSET(Profiles!$K$2,$X181,MAX(Profiles!$C$2,AQ$4-$Q181)))*IF($AA181=1,(1+SSSModel!#REF!),1)</f>
        <v>0</v>
      </c>
      <c r="AR181" s="5">
        <f ca="1">IF(OR(AR$4&lt;$Q181,AR$4&gt;$Q181+IF($S181="",1000,$S181)-1),0,IF(MOD(AR$4-$Q181,IF($R181="",1000,$R181))=0,$O181,0))*IF($Y181&gt;0,(1+INDEX(Escalation!$B$3:$B$18,$Y181,0))^(AR$4-SSSModel!$C$5),1)*IF($X181=0,1,OFFSET(Profiles!$K$2,$X181,MAX(Profiles!$C$2,AR$4-$Q181)))*IF($AA181=1,(1+SSSModel!#REF!),1)</f>
        <v>0</v>
      </c>
      <c r="AS181" s="5">
        <f ca="1">IF(OR(AS$4&lt;$Q181,AS$4&gt;$Q181+IF($S181="",1000,$S181)-1),0,IF(MOD(AS$4-$Q181,IF($R181="",1000,$R181))=0,$O181,0))*IF($Y181&gt;0,(1+INDEX(Escalation!$B$3:$B$18,$Y181,0))^(AS$4-SSSModel!$C$5),1)*IF($X181=0,1,OFFSET(Profiles!$K$2,$X181,MAX(Profiles!$C$2,AS$4-$Q181)))*IF($AA181=1,(1+SSSModel!#REF!),1)</f>
        <v>0</v>
      </c>
      <c r="AT181" s="5">
        <f ca="1">IF(OR(AT$4&lt;$Q181,AT$4&gt;$Q181+IF($S181="",1000,$S181)-1),0,IF(MOD(AT$4-$Q181,IF($R181="",1000,$R181))=0,$O181,0))*IF($Y181&gt;0,(1+INDEX(Escalation!$B$3:$B$18,$Y181,0))^(AT$4-SSSModel!$C$5),1)*IF($X181=0,1,OFFSET(Profiles!$K$2,$X181,MAX(Profiles!$C$2,AT$4-$Q181)))*IF($AA181=1,(1+SSSModel!#REF!),1)</f>
        <v>0</v>
      </c>
      <c r="AU181" s="5">
        <f ca="1">IF(OR(AU$4&lt;$Q181,AU$4&gt;$Q181+IF($S181="",1000,$S181)-1),0,IF(MOD(AU$4-$Q181,IF($R181="",1000,$R181))=0,$O181,0))*IF($Y181&gt;0,(1+INDEX(Escalation!$B$3:$B$18,$Y181,0))^(AU$4-SSSModel!$C$5),1)*IF($X181=0,1,OFFSET(Profiles!$K$2,$X181,MAX(Profiles!$C$2,AU$4-$Q181)))*IF($AA181=1,(1+SSSModel!#REF!),1)</f>
        <v>0</v>
      </c>
      <c r="AV181" s="5">
        <f ca="1">IF(OR(AV$4&lt;$Q181,AV$4&gt;$Q181+IF($S181="",1000,$S181)-1),0,IF(MOD(AV$4-$Q181,IF($R181="",1000,$R181))=0,$O181,0))*IF($Y181&gt;0,(1+INDEX(Escalation!$B$3:$B$18,$Y181,0))^(AV$4-SSSModel!$C$5),1)*IF($X181=0,1,OFFSET(Profiles!$K$2,$X181,MAX(Profiles!$C$2,AV$4-$Q181)))*IF($AA181=1,(1+SSSModel!#REF!),1)</f>
        <v>0</v>
      </c>
      <c r="AW181" s="5">
        <f ca="1">IF(OR(AW$4&lt;$Q181,AW$4&gt;$Q181+IF($S181="",1000,$S181)-1),0,IF(MOD(AW$4-$Q181,IF($R181="",1000,$R181))=0,$O181,0))*IF($Y181&gt;0,(1+INDEX(Escalation!$B$3:$B$18,$Y181,0))^(AW$4-SSSModel!$C$5),1)*IF($X181=0,1,OFFSET(Profiles!$K$2,$X181,MAX(Profiles!$C$2,AW$4-$Q181)))*IF($AA181=1,(1+SSSModel!#REF!),1)</f>
        <v>0</v>
      </c>
      <c r="AX181" s="5">
        <f ca="1">IF(OR(AX$4&lt;$Q181,AX$4&gt;$Q181+IF($S181="",1000,$S181)-1),0,IF(MOD(AX$4-$Q181,IF($R181="",1000,$R181))=0,$O181,0))*IF($Y181&gt;0,(1+INDEX(Escalation!$B$3:$B$18,$Y181,0))^(AX$4-SSSModel!$C$5),1)*IF($X181=0,1,OFFSET(Profiles!$K$2,$X181,MAX(Profiles!$C$2,AX$4-$Q181)))*IF($AA181=1,(1+SSSModel!#REF!),1)</f>
        <v>0</v>
      </c>
      <c r="AY181" s="5">
        <f ca="1">IF(OR(AY$4&lt;$Q181,AY$4&gt;$Q181+IF($S181="",1000,$S181)-1),0,IF(MOD(AY$4-$Q181,IF($R181="",1000,$R181))=0,$O181,0))*IF($Y181&gt;0,(1+INDEX(Escalation!$B$3:$B$18,$Y181,0))^(AY$4-SSSModel!$C$5),1)*IF($X181=0,1,OFFSET(Profiles!$K$2,$X181,MAX(Profiles!$C$2,AY$4-$Q181)))*IF($AA181=1,(1+SSSModel!#REF!),1)</f>
        <v>0</v>
      </c>
      <c r="AZ181" s="5">
        <f ca="1">IF(OR(AZ$4&lt;$Q181,AZ$4&gt;$Q181+IF($S181="",1000,$S181)-1),0,IF(MOD(AZ$4-$Q181,IF($R181="",1000,$R181))=0,$O181,0))*IF($Y181&gt;0,(1+INDEX(Escalation!$B$3:$B$18,$Y181,0))^(AZ$4-SSSModel!$C$5),1)*IF($X181=0,1,OFFSET(Profiles!$K$2,$X181,MAX(Profiles!$C$2,AZ$4-$Q181)))*IF($AA181=1,(1+SSSModel!#REF!),1)</f>
        <v>0</v>
      </c>
      <c r="BA181" s="5">
        <f ca="1">IF(OR(BA$4&lt;$Q181,BA$4&gt;$Q181+IF($S181="",1000,$S181)-1),0,IF(MOD(BA$4-$Q181,IF($R181="",1000,$R181))=0,$O181,0))*IF($Y181&gt;0,(1+INDEX(Escalation!$B$3:$B$18,$Y181,0))^(BA$4-SSSModel!$C$5),1)*IF($X181=0,1,OFFSET(Profiles!$K$2,$X181,MAX(Profiles!$C$2,BA$4-$Q181)))*IF($AA181=1,(1+SSSModel!#REF!),1)</f>
        <v>0</v>
      </c>
      <c r="BB181" s="5">
        <f ca="1">IF(OR(BB$4&lt;$Q181,BB$4&gt;$Q181+IF($S181="",1000,$S181)-1),0,IF(MOD(BB$4-$Q181,IF($R181="",1000,$R181))=0,$O181,0))*IF($Y181&gt;0,(1+INDEX(Escalation!$B$3:$B$18,$Y181,0))^(BB$4-SSSModel!$C$5),1)*IF($X181=0,1,OFFSET(Profiles!$K$2,$X181,MAX(Profiles!$C$2,BB$4-$Q181)))*IF($AA181=1,(1+SSSModel!#REF!),1)</f>
        <v>0</v>
      </c>
      <c r="BC181" s="5">
        <f ca="1">IF(OR(BC$4&lt;$Q181,BC$4&gt;$Q181+IF($S181="",1000,$S181)-1),0,IF(MOD(BC$4-$Q181,IF($R181="",1000,$R181))=0,$O181,0))*IF($Y181&gt;0,(1+INDEX(Escalation!$B$3:$B$18,$Y181,0))^(BC$4-SSSModel!$C$5),1)*IF($X181=0,1,OFFSET(Profiles!$K$2,$X181,MAX(Profiles!$C$2,BC$4-$Q181)))*IF($AA181=1,(1+SSSModel!#REF!),1)</f>
        <v>0</v>
      </c>
      <c r="BD181" s="5">
        <f ca="1">IF(OR(BD$4&lt;$Q181,BD$4&gt;$Q181+IF($S181="",1000,$S181)-1),0,IF(MOD(BD$4-$Q181,IF($R181="",1000,$R181))=0,$O181,0))*IF($Y181&gt;0,(1+INDEX(Escalation!$B$3:$B$18,$Y181,0))^(BD$4-SSSModel!$C$5),1)*IF($X181=0,1,OFFSET(Profiles!$K$2,$X181,MAX(Profiles!$C$2,BD$4-$Q181)))*IF($AA181=1,(1+SSSModel!#REF!),1)</f>
        <v>0</v>
      </c>
      <c r="BE181" s="5">
        <f ca="1">IF(OR(BE$4&lt;$Q181,BE$4&gt;$Q181+IF($S181="",1000,$S181)-1),0,IF(MOD(BE$4-$Q181,IF($R181="",1000,$R181))=0,$O181,0))*IF($Y181&gt;0,(1+INDEX(Escalation!$B$3:$B$18,$Y181,0))^(BE$4-SSSModel!$C$5),1)*IF($X181=0,1,OFFSET(Profiles!$K$2,$X181,MAX(Profiles!$C$2,BE$4-$Q181)))*IF($AA181=1,(1+SSSModel!#REF!),1)</f>
        <v>0</v>
      </c>
      <c r="BF181" s="5">
        <f ca="1">IF(OR(BF$4&lt;$Q181,BF$4&gt;$Q181+IF($S181="",1000,$S181)-1),0,IF(MOD(BF$4-$Q181,IF($R181="",1000,$R181))=0,$O181,0))*IF($Y181&gt;0,(1+INDEX(Escalation!$B$3:$B$18,$Y181,0))^(BF$4-SSSModel!$C$5),1)*IF($X181=0,1,OFFSET(Profiles!$K$2,$X181,MAX(Profiles!$C$2,BF$4-$Q181)))*IF($AA181=1,(1+SSSModel!#REF!),1)</f>
        <v>0</v>
      </c>
      <c r="BG181" s="5">
        <f ca="1">IF(OR(BG$4&lt;$Q181,BG$4&gt;$Q181+IF($S181="",1000,$S181)-1),0,IF(MOD(BG$4-$Q181,IF($R181="",1000,$R181))=0,$O181,0))*IF($Y181&gt;0,(1+INDEX(Escalation!$B$3:$B$18,$Y181,0))^(BG$4-SSSModel!$C$5),1)*IF($X181=0,1,OFFSET(Profiles!$K$2,$X181,MAX(Profiles!$C$2,BG$4-$Q181)))*IF($AA181=1,(1+SSSModel!#REF!),1)</f>
        <v>0</v>
      </c>
      <c r="BH181" s="5">
        <f ca="1">IF(OR(BH$4&lt;$Q181,BH$4&gt;$Q181+IF($S181="",1000,$S181)-1),0,IF(MOD(BH$4-$Q181,IF($R181="",1000,$R181))=0,$O181,0))*IF($Y181&gt;0,(1+INDEX(Escalation!$B$3:$B$18,$Y181,0))^(BH$4-SSSModel!$C$5),1)*IF($X181=0,1,OFFSET(Profiles!$K$2,$X181,MAX(Profiles!$C$2,BH$4-$Q181)))*IF($AA181=1,(1+SSSModel!#REF!),1)</f>
        <v>0</v>
      </c>
      <c r="BI181" s="5">
        <f ca="1">IF(OR(BI$4&lt;$Q181,BI$4&gt;$Q181+IF($S181="",1000,$S181)-1),0,IF(MOD(BI$4-$Q181,IF($R181="",1000,$R181))=0,$O181,0))*IF($Y181&gt;0,(1+INDEX(Escalation!$B$3:$B$18,$Y181,0))^(BI$4-SSSModel!$C$5),1)*IF($X181=0,1,OFFSET(Profiles!$K$2,$X181,MAX(Profiles!$C$2,BI$4-$Q181)))*IF($AA181=1,(1+SSSModel!#REF!),1)</f>
        <v>0</v>
      </c>
      <c r="BJ181" s="5">
        <f ca="1">IF(OR(BJ$4&lt;$Q181,BJ$4&gt;$Q181+IF($S181="",1000,$S181)-1),0,IF(MOD(BJ$4-$Q181,IF($R181="",1000,$R181))=0,$O181,0))*IF($Y181&gt;0,(1+INDEX(Escalation!$B$3:$B$18,$Y181,0))^(BJ$4-SSSModel!$C$5),1)*IF($X181=0,1,OFFSET(Profiles!$K$2,$X181,MAX(Profiles!$C$2,BJ$4-$Q181)))*IF($AA181=1,(1+SSSModel!#REF!),1)</f>
        <v>0</v>
      </c>
      <c r="BK181" s="5">
        <f ca="1">IF(OR(BK$4&lt;$Q181,BK$4&gt;$Q181+IF($S181="",1000,$S181)-1),0,IF(MOD(BK$4-$Q181,IF($R181="",1000,$R181))=0,$O181,0))*IF($Y181&gt;0,(1+INDEX(Escalation!$B$3:$B$18,$Y181,0))^(BK$4-SSSModel!$C$5),1)*IF($X181=0,1,OFFSET(Profiles!$K$2,$X181,MAX(Profiles!$C$2,BK$4-$Q181)))*IF($AA181=1,(1+SSSModel!#REF!),1)</f>
        <v>0</v>
      </c>
      <c r="BL181" s="5">
        <f ca="1">IF(OR(BL$4&lt;$Q181,BL$4&gt;$Q181+IF($S181="",1000,$S181)-1),0,IF(MOD(BL$4-$Q181,IF($R181="",1000,$R181))=0,$O181,0))*IF($Y181&gt;0,(1+INDEX(Escalation!$B$3:$B$18,$Y181,0))^(BL$4-SSSModel!$C$5),1)*IF($X181=0,1,OFFSET(Profiles!$K$2,$X181,MAX(Profiles!$C$2,BL$4-$Q181)))*IF($AA181=1,(1+SSSModel!#REF!),1)</f>
        <v>0</v>
      </c>
      <c r="BM181" s="5">
        <f ca="1">IF(OR(BM$4&lt;$Q181,BM$4&gt;$Q181+IF($S181="",1000,$S181)-1),0,IF(MOD(BM$4-$Q181,IF($R181="",1000,$R181))=0,$O181,0))*IF($Y181&gt;0,(1+INDEX(Escalation!$B$3:$B$18,$Y181,0))^(BM$4-SSSModel!$C$5),1)*IF($X181=0,1,OFFSET(Profiles!$K$2,$X181,MAX(Profiles!$C$2,BM$4-$Q181)))*IF($AA181=1,(1+SSSModel!#REF!),1)</f>
        <v>0</v>
      </c>
      <c r="BN181" s="5">
        <f ca="1">IF(OR(BN$4&lt;$Q181,BN$4&gt;$Q181+IF($S181="",1000,$S181)-1),0,IF(MOD(BN$4-$Q181,IF($R181="",1000,$R181))=0,$O181,0))*IF($Y181&gt;0,(1+INDEX(Escalation!$B$3:$B$18,$Y181,0))^(BN$4-SSSModel!$C$5),1)*IF($X181=0,1,OFFSET(Profiles!$K$2,$X181,MAX(Profiles!$C$2,BN$4-$Q181)))*IF($AA181=1,(1+SSSModel!#REF!),1)</f>
        <v>0</v>
      </c>
      <c r="BO181" s="5">
        <f ca="1">IF(OR(BO$4&lt;$Q181,BO$4&gt;$Q181+IF($S181="",1000,$S181)-1),0,IF(MOD(BO$4-$Q181,IF($R181="",1000,$R181))=0,$O181,0))*IF($Y181&gt;0,(1+INDEX(Escalation!$B$3:$B$18,$Y181,0))^(BO$4-SSSModel!$C$5),1)*IF($X181=0,1,OFFSET(Profiles!$K$2,$X181,MAX(Profiles!$C$2,BO$4-$Q181)))*IF($AA181=1,(1+SSSModel!#REF!),1)</f>
        <v>0</v>
      </c>
      <c r="BP181" s="5">
        <f ca="1">IF(OR(BP$4&lt;$Q181,BP$4&gt;$Q181+IF($S181="",1000,$S181)-1),0,IF(MOD(BP$4-$Q181,IF($R181="",1000,$R181))=0,$O181,0))*IF($Y181&gt;0,(1+INDEX(Escalation!$B$3:$B$18,$Y181,0))^(BP$4-SSSModel!$C$5),1)*IF($X181=0,1,OFFSET(Profiles!$K$2,$X181,MAX(Profiles!$C$2,BP$4-$Q181)))*IF($AA181=1,(1+SSSModel!#REF!),1)</f>
        <v>0</v>
      </c>
      <c r="BQ181" s="5">
        <f ca="1">IF(OR(BQ$4&lt;$Q181,BQ$4&gt;$Q181+IF($S181="",1000,$S181)-1),0,IF(MOD(BQ$4-$Q181,IF($R181="",1000,$R181))=0,$O181,0))*IF($Y181&gt;0,(1+INDEX(Escalation!$B$3:$B$18,$Y181,0))^(BQ$4-SSSModel!$C$5),1)*IF($X181=0,1,OFFSET(Profiles!$K$2,$X181,MAX(Profiles!$C$2,BQ$4-$Q181)))*IF($AA181=1,(1+SSSModel!#REF!),1)</f>
        <v>0</v>
      </c>
      <c r="BR181" s="5">
        <f ca="1">IF(OR(BR$4&lt;$Q181,BR$4&gt;$Q181+IF($S181="",1000,$S181)-1),0,IF(MOD(BR$4-$Q181,IF($R181="",1000,$R181))=0,$O181,0))*IF($Y181&gt;0,(1+INDEX(Escalation!$B$3:$B$18,$Y181,0))^(BR$4-SSSModel!$C$5),1)*IF($X181=0,1,OFFSET(Profiles!$K$2,$X181,MAX(Profiles!$C$2,BR$4-$Q181)))*IF($AA181=1,(1+SSSModel!#REF!),1)</f>
        <v>0</v>
      </c>
      <c r="BS181" s="5">
        <f ca="1">IF(OR(BS$4&lt;$Q181,BS$4&gt;$Q181+IF($S181="",1000,$S181)-1),0,IF(MOD(BS$4-$Q181,IF($R181="",1000,$R181))=0,$O181,0))*IF($Y181&gt;0,(1+INDEX(Escalation!$B$3:$B$18,$Y181,0))^(BS$4-SSSModel!$C$5),1)*IF($X181=0,1,OFFSET(Profiles!$K$2,$X181,MAX(Profiles!$C$2,BS$4-$Q181)))*IF($AA181=1,(1+SSSModel!#REF!),1)</f>
        <v>0</v>
      </c>
      <c r="BT181" s="5">
        <f ca="1">IF(OR(BT$4&lt;$Q181,BT$4&gt;$Q181+IF($S181="",1000,$S181)-1),0,IF(MOD(BT$4-$Q181,IF($R181="",1000,$R181))=0,$O181,0))*IF($Y181&gt;0,(1+INDEX(Escalation!$B$3:$B$18,$Y181,0))^(BT$4-SSSModel!$C$5),1)*IF($X181=0,1,OFFSET(Profiles!$K$2,$X181,MAX(Profiles!$C$2,BT$4-$Q181)))*IF($AA181=1,(1+SSSModel!#REF!),1)</f>
        <v>0</v>
      </c>
      <c r="BU181" s="5">
        <f ca="1">IF(OR(BU$4&lt;$Q181,BU$4&gt;$Q181+IF($S181="",1000,$S181)-1),0,IF(MOD(BU$4-$Q181,IF($R181="",1000,$R181))=0,$O181,0))*IF($Y181&gt;0,(1+INDEX(Escalation!$B$3:$B$18,$Y181,0))^(BU$4-SSSModel!$C$5),1)*IF($X181=0,1,OFFSET(Profiles!$K$2,$X181,MAX(Profiles!$C$2,BU$4-$Q181)))*IF($AA181=1,(1+SSSModel!#REF!),1)</f>
        <v>0</v>
      </c>
      <c r="BV181" s="5">
        <f ca="1">IF(OR(BV$4&lt;$Q181,BV$4&gt;$Q181+IF($S181="",1000,$S181)-1),0,IF(MOD(BV$4-$Q181,IF($R181="",1000,$R181))=0,$O181,0))*IF($Y181&gt;0,(1+INDEX(Escalation!$B$3:$B$18,$Y181,0))^(BV$4-SSSModel!$C$5),1)*IF($X181=0,1,OFFSET(Profiles!$K$2,$X181,MAX(Profiles!$C$2,BV$4-$Q181)))*IF($AA181=1,(1+SSSModel!#REF!),1)</f>
        <v>0</v>
      </c>
      <c r="BW181" s="5">
        <f ca="1">IF(OR(BW$4&lt;$Q181,BW$4&gt;$Q181+IF($S181="",1000,$S181)-1),0,IF(MOD(BW$4-$Q181,IF($R181="",1000,$R181))=0,$O181,0))*IF($Y181&gt;0,(1+INDEX(Escalation!$B$3:$B$18,$Y181,0))^(BW$4-SSSModel!$C$5),1)*IF($X181=0,1,OFFSET(Profiles!$K$2,$X181,MAX(Profiles!$C$2,BW$4-$Q181)))*IF($AA181=1,(1+SSSModel!#REF!),1)</f>
        <v>0</v>
      </c>
      <c r="BX181" s="5">
        <f ca="1">IF(OR(BX$4&lt;$Q181,BX$4&gt;$Q181+IF($S181="",1000,$S181)-1),0,IF(MOD(BX$4-$Q181,IF($R181="",1000,$R181))=0,$O181,0))*IF($Y181&gt;0,(1+INDEX(Escalation!$B$3:$B$18,$Y181,0))^(BX$4-SSSModel!$C$5),1)*IF($X181=0,1,OFFSET(Profiles!$K$2,$X181,MAX(Profiles!$C$2,BX$4-$Q181)))*IF($AA181=1,(1+SSSModel!#REF!),1)</f>
        <v>0</v>
      </c>
      <c r="BY181" s="5">
        <f ca="1">IF(OR(BY$4&lt;$Q181,BY$4&gt;$Q181+IF($S181="",1000,$S181)-1),0,IF(MOD(BY$4-$Q181,IF($R181="",1000,$R181))=0,$O181,0))*IF($Y181&gt;0,(1+INDEX(Escalation!$B$3:$B$18,$Y181,0))^(BY$4-SSSModel!$C$5),1)*IF($X181=0,1,OFFSET(Profiles!$K$2,$X181,MAX(Profiles!$C$2,BY$4-$Q181)))*IF($AA181=1,(1+SSSModel!#REF!),1)</f>
        <v>0</v>
      </c>
      <c r="BZ181" s="5">
        <f ca="1">IF(OR(BZ$4&lt;$Q181,BZ$4&gt;$Q181+IF($S181="",1000,$S181)-1),0,IF(MOD(BZ$4-$Q181,IF($R181="",1000,$R181))=0,$O181,0))*IF($Y181&gt;0,(1+INDEX(Escalation!$B$3:$B$18,$Y181,0))^(BZ$4-SSSModel!$C$5),1)*IF($X181=0,1,OFFSET(Profiles!$K$2,$X181,MAX(Profiles!$C$2,BZ$4-$Q181)))*IF($AA181=1,(1+SSSModel!#REF!),1)</f>
        <v>0</v>
      </c>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c r="DG181" s="93"/>
      <c r="DH181" s="93"/>
      <c r="DI181" s="93"/>
      <c r="DJ181" s="93"/>
      <c r="DK181" s="93"/>
      <c r="DL181" s="93"/>
      <c r="DM181" s="93"/>
      <c r="DN181" s="93"/>
      <c r="DO181" s="93"/>
      <c r="DP181" s="93"/>
      <c r="DQ181" s="93"/>
      <c r="DR181" s="93"/>
      <c r="DS181" s="93"/>
      <c r="DT181" s="93"/>
      <c r="DU181" s="93"/>
      <c r="DV181" s="93"/>
      <c r="DW181" s="93"/>
      <c r="DX181" s="93"/>
      <c r="DY181" s="94"/>
      <c r="DZ181" s="95"/>
      <c r="EA181" s="96"/>
      <c r="EB181" s="97"/>
      <c r="EC181" s="97"/>
      <c r="ED181" s="90"/>
      <c r="EE181" s="90"/>
    </row>
    <row r="182" spans="3:135" x14ac:dyDescent="0.35">
      <c r="C182" s="18"/>
      <c r="D182" s="18">
        <f t="shared" ref="D182:E182" si="28">D172</f>
        <v>2</v>
      </c>
      <c r="E182" s="18">
        <f t="shared" ca="1" si="28"/>
        <v>0</v>
      </c>
      <c r="G182" s="25"/>
      <c r="H182" s="25" t="str">
        <f ca="1">IF($E182=0,"",OFFSET(Resources!C$26,$E182,0))</f>
        <v/>
      </c>
      <c r="I182" s="25" t="str">
        <f ca="1">IF($E182=0,"",OFFSET(Resources!$E$26,$E182,0))</f>
        <v/>
      </c>
      <c r="J182" s="16">
        <v>1</v>
      </c>
      <c r="K182" s="16" t="s">
        <v>150</v>
      </c>
      <c r="L182" s="16" t="s">
        <v>193</v>
      </c>
      <c r="M182" s="25"/>
      <c r="N182" s="1">
        <v>1</v>
      </c>
      <c r="O182" s="120">
        <f ca="1">IF($E182=0,0,OFFSET(Resources!$K$26,$E182,0)*OFFSET(Resources!$L$26,$E182,0))</f>
        <v>0</v>
      </c>
      <c r="P182" s="16" t="s">
        <v>95</v>
      </c>
      <c r="Q182" s="18">
        <f ca="1">IF($E182=0,0,OFFSET(GenAlts!$W$4,$E182,$D182-1))</f>
        <v>0</v>
      </c>
      <c r="R182" s="1">
        <v>1</v>
      </c>
      <c r="S182" t="str">
        <f ca="1">IF($E182=0,"",OFFSET(Resources!$R$26,$E182,0))</f>
        <v/>
      </c>
      <c r="T182" s="1"/>
      <c r="U182" s="25"/>
      <c r="V182" s="1"/>
      <c r="W182">
        <f t="shared" ca="1" si="27"/>
        <v>0</v>
      </c>
      <c r="X182">
        <f>IF(T182="",0,MATCH(T182,Profiles!$A$3:$A$22,0))</f>
        <v>0</v>
      </c>
      <c r="Y182">
        <f>IF(U182=0,0,MATCH(U182,Escalation!$A$3:$A$17,0))</f>
        <v>0</v>
      </c>
      <c r="Z182">
        <f>IF(V182="",0,MATCH(V182,Profiles!$A$3:$A$22,0))</f>
        <v>0</v>
      </c>
      <c r="AA182" s="8"/>
      <c r="AB182" s="8">
        <v>0</v>
      </c>
      <c r="AC182" s="5">
        <f ca="1">IF(OR(AC$4&lt;$Q182,AC$4&gt;$Q182+IF($S182="",1000,$S182)-1),0,IF(MOD(AC$4-$Q182,IF($R182="",1000,$R182))=0,$O182,0))*IF($Y182&gt;0,(1+INDEX(Escalation!$B$3:$B$18,$Y182,0))^(AC$4-SSSModel!$C$5),1)*IF($X182=0,1,OFFSET(Profiles!$K$2,$X182,MAX(Profiles!$C$2,AC$4-$Q182)))*IF($AA182=1,(1+SSSModel!#REF!),1)</f>
        <v>0</v>
      </c>
      <c r="AD182" s="5">
        <f ca="1">IF(OR(AD$4&lt;$Q182,AD$4&gt;$Q182+IF($S182="",1000,$S182)-1),0,IF(MOD(AD$4-$Q182,IF($R182="",1000,$R182))=0,$O182,0))*IF($Y182&gt;0,(1+INDEX(Escalation!$B$3:$B$18,$Y182,0))^(AD$4-SSSModel!$C$5),1)*IF($X182=0,1,OFFSET(Profiles!$K$2,$X182,MAX(Profiles!$C$2,AD$4-$Q182)))*IF($AA182=1,(1+SSSModel!#REF!),1)</f>
        <v>0</v>
      </c>
      <c r="AE182" s="5">
        <f ca="1">IF(OR(AE$4&lt;$Q182,AE$4&gt;$Q182+IF($S182="",1000,$S182)-1),0,IF(MOD(AE$4-$Q182,IF($R182="",1000,$R182))=0,$O182,0))*IF($Y182&gt;0,(1+INDEX(Escalation!$B$3:$B$18,$Y182,0))^(AE$4-SSSModel!$C$5),1)*IF($X182=0,1,OFFSET(Profiles!$K$2,$X182,MAX(Profiles!$C$2,AE$4-$Q182)))*IF($AA182=1,(1+SSSModel!#REF!),1)</f>
        <v>0</v>
      </c>
      <c r="AF182" s="5">
        <f ca="1">IF(OR(AF$4&lt;$Q182,AF$4&gt;$Q182+IF($S182="",1000,$S182)-1),0,IF(MOD(AF$4-$Q182,IF($R182="",1000,$R182))=0,$O182,0))*IF($Y182&gt;0,(1+INDEX(Escalation!$B$3:$B$18,$Y182,0))^(AF$4-SSSModel!$C$5),1)*IF($X182=0,1,OFFSET(Profiles!$K$2,$X182,MAX(Profiles!$C$2,AF$4-$Q182)))*IF($AA182=1,(1+SSSModel!#REF!),1)</f>
        <v>0</v>
      </c>
      <c r="AG182" s="5">
        <f ca="1">IF(OR(AG$4&lt;$Q182,AG$4&gt;$Q182+IF($S182="",1000,$S182)-1),0,IF(MOD(AG$4-$Q182,IF($R182="",1000,$R182))=0,$O182,0))*IF($Y182&gt;0,(1+INDEX(Escalation!$B$3:$B$18,$Y182,0))^(AG$4-SSSModel!$C$5),1)*IF($X182=0,1,OFFSET(Profiles!$K$2,$X182,MAX(Profiles!$C$2,AG$4-$Q182)))*IF($AA182=1,(1+SSSModel!#REF!),1)</f>
        <v>0</v>
      </c>
      <c r="AH182" s="5">
        <f ca="1">IF(OR(AH$4&lt;$Q182,AH$4&gt;$Q182+IF($S182="",1000,$S182)-1),0,IF(MOD(AH$4-$Q182,IF($R182="",1000,$R182))=0,$O182,0))*IF($Y182&gt;0,(1+INDEX(Escalation!$B$3:$B$18,$Y182,0))^(AH$4-SSSModel!$C$5),1)*IF($X182=0,1,OFFSET(Profiles!$K$2,$X182,MAX(Profiles!$C$2,AH$4-$Q182)))*IF($AA182=1,(1+SSSModel!#REF!),1)</f>
        <v>0</v>
      </c>
      <c r="AI182" s="5">
        <f ca="1">IF(OR(AI$4&lt;$Q182,AI$4&gt;$Q182+IF($S182="",1000,$S182)-1),0,IF(MOD(AI$4-$Q182,IF($R182="",1000,$R182))=0,$O182,0))*IF($Y182&gt;0,(1+INDEX(Escalation!$B$3:$B$18,$Y182,0))^(AI$4-SSSModel!$C$5),1)*IF($X182=0,1,OFFSET(Profiles!$K$2,$X182,MAX(Profiles!$C$2,AI$4-$Q182)))*IF($AA182=1,(1+SSSModel!#REF!),1)</f>
        <v>0</v>
      </c>
      <c r="AJ182" s="5">
        <f ca="1">IF(OR(AJ$4&lt;$Q182,AJ$4&gt;$Q182+IF($S182="",1000,$S182)-1),0,IF(MOD(AJ$4-$Q182,IF($R182="",1000,$R182))=0,$O182,0))*IF($Y182&gt;0,(1+INDEX(Escalation!$B$3:$B$18,$Y182,0))^(AJ$4-SSSModel!$C$5),1)*IF($X182=0,1,OFFSET(Profiles!$K$2,$X182,MAX(Profiles!$C$2,AJ$4-$Q182)))*IF($AA182=1,(1+SSSModel!#REF!),1)</f>
        <v>0</v>
      </c>
      <c r="AK182" s="5">
        <f ca="1">IF(OR(AK$4&lt;$Q182,AK$4&gt;$Q182+IF($S182="",1000,$S182)-1),0,IF(MOD(AK$4-$Q182,IF($R182="",1000,$R182))=0,$O182,0))*IF($Y182&gt;0,(1+INDEX(Escalation!$B$3:$B$18,$Y182,0))^(AK$4-SSSModel!$C$5),1)*IF($X182=0,1,OFFSET(Profiles!$K$2,$X182,MAX(Profiles!$C$2,AK$4-$Q182)))*IF($AA182=1,(1+SSSModel!#REF!),1)</f>
        <v>0</v>
      </c>
      <c r="AL182" s="5">
        <f ca="1">IF(OR(AL$4&lt;$Q182,AL$4&gt;$Q182+IF($S182="",1000,$S182)-1),0,IF(MOD(AL$4-$Q182,IF($R182="",1000,$R182))=0,$O182,0))*IF($Y182&gt;0,(1+INDEX(Escalation!$B$3:$B$18,$Y182,0))^(AL$4-SSSModel!$C$5),1)*IF($X182=0,1,OFFSET(Profiles!$K$2,$X182,MAX(Profiles!$C$2,AL$4-$Q182)))*IF($AA182=1,(1+SSSModel!#REF!),1)</f>
        <v>0</v>
      </c>
      <c r="AM182" s="5">
        <f ca="1">IF(OR(AM$4&lt;$Q182,AM$4&gt;$Q182+IF($S182="",1000,$S182)-1),0,IF(MOD(AM$4-$Q182,IF($R182="",1000,$R182))=0,$O182,0))*IF($Y182&gt;0,(1+INDEX(Escalation!$B$3:$B$18,$Y182,0))^(AM$4-SSSModel!$C$5),1)*IF($X182=0,1,OFFSET(Profiles!$K$2,$X182,MAX(Profiles!$C$2,AM$4-$Q182)))*IF($AA182=1,(1+SSSModel!#REF!),1)</f>
        <v>0</v>
      </c>
      <c r="AN182" s="5">
        <f ca="1">IF(OR(AN$4&lt;$Q182,AN$4&gt;$Q182+IF($S182="",1000,$S182)-1),0,IF(MOD(AN$4-$Q182,IF($R182="",1000,$R182))=0,$O182,0))*IF($Y182&gt;0,(1+INDEX(Escalation!$B$3:$B$18,$Y182,0))^(AN$4-SSSModel!$C$5),1)*IF($X182=0,1,OFFSET(Profiles!$K$2,$X182,MAX(Profiles!$C$2,AN$4-$Q182)))*IF($AA182=1,(1+SSSModel!#REF!),1)</f>
        <v>0</v>
      </c>
      <c r="AO182" s="5">
        <f ca="1">IF(OR(AO$4&lt;$Q182,AO$4&gt;$Q182+IF($S182="",1000,$S182)-1),0,IF(MOD(AO$4-$Q182,IF($R182="",1000,$R182))=0,$O182,0))*IF($Y182&gt;0,(1+INDEX(Escalation!$B$3:$B$18,$Y182,0))^(AO$4-SSSModel!$C$5),1)*IF($X182=0,1,OFFSET(Profiles!$K$2,$X182,MAX(Profiles!$C$2,AO$4-$Q182)))*IF($AA182=1,(1+SSSModel!#REF!),1)</f>
        <v>0</v>
      </c>
      <c r="AP182" s="5">
        <f ca="1">IF(OR(AP$4&lt;$Q182,AP$4&gt;$Q182+IF($S182="",1000,$S182)-1),0,IF(MOD(AP$4-$Q182,IF($R182="",1000,$R182))=0,$O182,0))*IF($Y182&gt;0,(1+INDEX(Escalation!$B$3:$B$18,$Y182,0))^(AP$4-SSSModel!$C$5),1)*IF($X182=0,1,OFFSET(Profiles!$K$2,$X182,MAX(Profiles!$C$2,AP$4-$Q182)))*IF($AA182=1,(1+SSSModel!#REF!),1)</f>
        <v>0</v>
      </c>
      <c r="AQ182" s="5">
        <f ca="1">IF(OR(AQ$4&lt;$Q182,AQ$4&gt;$Q182+IF($S182="",1000,$S182)-1),0,IF(MOD(AQ$4-$Q182,IF($R182="",1000,$R182))=0,$O182,0))*IF($Y182&gt;0,(1+INDEX(Escalation!$B$3:$B$18,$Y182,0))^(AQ$4-SSSModel!$C$5),1)*IF($X182=0,1,OFFSET(Profiles!$K$2,$X182,MAX(Profiles!$C$2,AQ$4-$Q182)))*IF($AA182=1,(1+SSSModel!#REF!),1)</f>
        <v>0</v>
      </c>
      <c r="AR182" s="5">
        <f ca="1">IF(OR(AR$4&lt;$Q182,AR$4&gt;$Q182+IF($S182="",1000,$S182)-1),0,IF(MOD(AR$4-$Q182,IF($R182="",1000,$R182))=0,$O182,0))*IF($Y182&gt;0,(1+INDEX(Escalation!$B$3:$B$18,$Y182,0))^(AR$4-SSSModel!$C$5),1)*IF($X182=0,1,OFFSET(Profiles!$K$2,$X182,MAX(Profiles!$C$2,AR$4-$Q182)))*IF($AA182=1,(1+SSSModel!#REF!),1)</f>
        <v>0</v>
      </c>
      <c r="AS182" s="5">
        <f ca="1">IF(OR(AS$4&lt;$Q182,AS$4&gt;$Q182+IF($S182="",1000,$S182)-1),0,IF(MOD(AS$4-$Q182,IF($R182="",1000,$R182))=0,$O182,0))*IF($Y182&gt;0,(1+INDEX(Escalation!$B$3:$B$18,$Y182,0))^(AS$4-SSSModel!$C$5),1)*IF($X182=0,1,OFFSET(Profiles!$K$2,$X182,MAX(Profiles!$C$2,AS$4-$Q182)))*IF($AA182=1,(1+SSSModel!#REF!),1)</f>
        <v>0</v>
      </c>
      <c r="AT182" s="5">
        <f ca="1">IF(OR(AT$4&lt;$Q182,AT$4&gt;$Q182+IF($S182="",1000,$S182)-1),0,IF(MOD(AT$4-$Q182,IF($R182="",1000,$R182))=0,$O182,0))*IF($Y182&gt;0,(1+INDEX(Escalation!$B$3:$B$18,$Y182,0))^(AT$4-SSSModel!$C$5),1)*IF($X182=0,1,OFFSET(Profiles!$K$2,$X182,MAX(Profiles!$C$2,AT$4-$Q182)))*IF($AA182=1,(1+SSSModel!#REF!),1)</f>
        <v>0</v>
      </c>
      <c r="AU182" s="5">
        <f ca="1">IF(OR(AU$4&lt;$Q182,AU$4&gt;$Q182+IF($S182="",1000,$S182)-1),0,IF(MOD(AU$4-$Q182,IF($R182="",1000,$R182))=0,$O182,0))*IF($Y182&gt;0,(1+INDEX(Escalation!$B$3:$B$18,$Y182,0))^(AU$4-SSSModel!$C$5),1)*IF($X182=0,1,OFFSET(Profiles!$K$2,$X182,MAX(Profiles!$C$2,AU$4-$Q182)))*IF($AA182=1,(1+SSSModel!#REF!),1)</f>
        <v>0</v>
      </c>
      <c r="AV182" s="5">
        <f ca="1">IF(OR(AV$4&lt;$Q182,AV$4&gt;$Q182+IF($S182="",1000,$S182)-1),0,IF(MOD(AV$4-$Q182,IF($R182="",1000,$R182))=0,$O182,0))*IF($Y182&gt;0,(1+INDEX(Escalation!$B$3:$B$18,$Y182,0))^(AV$4-SSSModel!$C$5),1)*IF($X182=0,1,OFFSET(Profiles!$K$2,$X182,MAX(Profiles!$C$2,AV$4-$Q182)))*IF($AA182=1,(1+SSSModel!#REF!),1)</f>
        <v>0</v>
      </c>
      <c r="AW182" s="5">
        <f ca="1">IF(OR(AW$4&lt;$Q182,AW$4&gt;$Q182+IF($S182="",1000,$S182)-1),0,IF(MOD(AW$4-$Q182,IF($R182="",1000,$R182))=0,$O182,0))*IF($Y182&gt;0,(1+INDEX(Escalation!$B$3:$B$18,$Y182,0))^(AW$4-SSSModel!$C$5),1)*IF($X182=0,1,OFFSET(Profiles!$K$2,$X182,MAX(Profiles!$C$2,AW$4-$Q182)))*IF($AA182=1,(1+SSSModel!#REF!),1)</f>
        <v>0</v>
      </c>
      <c r="AX182" s="5">
        <f ca="1">IF(OR(AX$4&lt;$Q182,AX$4&gt;$Q182+IF($S182="",1000,$S182)-1),0,IF(MOD(AX$4-$Q182,IF($R182="",1000,$R182))=0,$O182,0))*IF($Y182&gt;0,(1+INDEX(Escalation!$B$3:$B$18,$Y182,0))^(AX$4-SSSModel!$C$5),1)*IF($X182=0,1,OFFSET(Profiles!$K$2,$X182,MAX(Profiles!$C$2,AX$4-$Q182)))*IF($AA182=1,(1+SSSModel!#REF!),1)</f>
        <v>0</v>
      </c>
      <c r="AY182" s="5">
        <f ca="1">IF(OR(AY$4&lt;$Q182,AY$4&gt;$Q182+IF($S182="",1000,$S182)-1),0,IF(MOD(AY$4-$Q182,IF($R182="",1000,$R182))=0,$O182,0))*IF($Y182&gt;0,(1+INDEX(Escalation!$B$3:$B$18,$Y182,0))^(AY$4-SSSModel!$C$5),1)*IF($X182=0,1,OFFSET(Profiles!$K$2,$X182,MAX(Profiles!$C$2,AY$4-$Q182)))*IF($AA182=1,(1+SSSModel!#REF!),1)</f>
        <v>0</v>
      </c>
      <c r="AZ182" s="5">
        <f ca="1">IF(OR(AZ$4&lt;$Q182,AZ$4&gt;$Q182+IF($S182="",1000,$S182)-1),0,IF(MOD(AZ$4-$Q182,IF($R182="",1000,$R182))=0,$O182,0))*IF($Y182&gt;0,(1+INDEX(Escalation!$B$3:$B$18,$Y182,0))^(AZ$4-SSSModel!$C$5),1)*IF($X182=0,1,OFFSET(Profiles!$K$2,$X182,MAX(Profiles!$C$2,AZ$4-$Q182)))*IF($AA182=1,(1+SSSModel!#REF!),1)</f>
        <v>0</v>
      </c>
      <c r="BA182" s="5">
        <f ca="1">IF(OR(BA$4&lt;$Q182,BA$4&gt;$Q182+IF($S182="",1000,$S182)-1),0,IF(MOD(BA$4-$Q182,IF($R182="",1000,$R182))=0,$O182,0))*IF($Y182&gt;0,(1+INDEX(Escalation!$B$3:$B$18,$Y182,0))^(BA$4-SSSModel!$C$5),1)*IF($X182=0,1,OFFSET(Profiles!$K$2,$X182,MAX(Profiles!$C$2,BA$4-$Q182)))*IF($AA182=1,(1+SSSModel!#REF!),1)</f>
        <v>0</v>
      </c>
      <c r="BB182" s="5">
        <f ca="1">IF(OR(BB$4&lt;$Q182,BB$4&gt;$Q182+IF($S182="",1000,$S182)-1),0,IF(MOD(BB$4-$Q182,IF($R182="",1000,$R182))=0,$O182,0))*IF($Y182&gt;0,(1+INDEX(Escalation!$B$3:$B$18,$Y182,0))^(BB$4-SSSModel!$C$5),1)*IF($X182=0,1,OFFSET(Profiles!$K$2,$X182,MAX(Profiles!$C$2,BB$4-$Q182)))*IF($AA182=1,(1+SSSModel!#REF!),1)</f>
        <v>0</v>
      </c>
      <c r="BC182" s="5">
        <f ca="1">IF(OR(BC$4&lt;$Q182,BC$4&gt;$Q182+IF($S182="",1000,$S182)-1),0,IF(MOD(BC$4-$Q182,IF($R182="",1000,$R182))=0,$O182,0))*IF($Y182&gt;0,(1+INDEX(Escalation!$B$3:$B$18,$Y182,0))^(BC$4-SSSModel!$C$5),1)*IF($X182=0,1,OFFSET(Profiles!$K$2,$X182,MAX(Profiles!$C$2,BC$4-$Q182)))*IF($AA182=1,(1+SSSModel!#REF!),1)</f>
        <v>0</v>
      </c>
      <c r="BD182" s="5">
        <f ca="1">IF(OR(BD$4&lt;$Q182,BD$4&gt;$Q182+IF($S182="",1000,$S182)-1),0,IF(MOD(BD$4-$Q182,IF($R182="",1000,$R182))=0,$O182,0))*IF($Y182&gt;0,(1+INDEX(Escalation!$B$3:$B$18,$Y182,0))^(BD$4-SSSModel!$C$5),1)*IF($X182=0,1,OFFSET(Profiles!$K$2,$X182,MAX(Profiles!$C$2,BD$4-$Q182)))*IF($AA182=1,(1+SSSModel!#REF!),1)</f>
        <v>0</v>
      </c>
      <c r="BE182" s="5">
        <f ca="1">IF(OR(BE$4&lt;$Q182,BE$4&gt;$Q182+IF($S182="",1000,$S182)-1),0,IF(MOD(BE$4-$Q182,IF($R182="",1000,$R182))=0,$O182,0))*IF($Y182&gt;0,(1+INDEX(Escalation!$B$3:$B$18,$Y182,0))^(BE$4-SSSModel!$C$5),1)*IF($X182=0,1,OFFSET(Profiles!$K$2,$X182,MAX(Profiles!$C$2,BE$4-$Q182)))*IF($AA182=1,(1+SSSModel!#REF!),1)</f>
        <v>0</v>
      </c>
      <c r="BF182" s="5">
        <f ca="1">IF(OR(BF$4&lt;$Q182,BF$4&gt;$Q182+IF($S182="",1000,$S182)-1),0,IF(MOD(BF$4-$Q182,IF($R182="",1000,$R182))=0,$O182,0))*IF($Y182&gt;0,(1+INDEX(Escalation!$B$3:$B$18,$Y182,0))^(BF$4-SSSModel!$C$5),1)*IF($X182=0,1,OFFSET(Profiles!$K$2,$X182,MAX(Profiles!$C$2,BF$4-$Q182)))*IF($AA182=1,(1+SSSModel!#REF!),1)</f>
        <v>0</v>
      </c>
      <c r="BG182" s="5">
        <f ca="1">IF(OR(BG$4&lt;$Q182,BG$4&gt;$Q182+IF($S182="",1000,$S182)-1),0,IF(MOD(BG$4-$Q182,IF($R182="",1000,$R182))=0,$O182,0))*IF($Y182&gt;0,(1+INDEX(Escalation!$B$3:$B$18,$Y182,0))^(BG$4-SSSModel!$C$5),1)*IF($X182=0,1,OFFSET(Profiles!$K$2,$X182,MAX(Profiles!$C$2,BG$4-$Q182)))*IF($AA182=1,(1+SSSModel!#REF!),1)</f>
        <v>0</v>
      </c>
      <c r="BH182" s="5">
        <f ca="1">IF(OR(BH$4&lt;$Q182,BH$4&gt;$Q182+IF($S182="",1000,$S182)-1),0,IF(MOD(BH$4-$Q182,IF($R182="",1000,$R182))=0,$O182,0))*IF($Y182&gt;0,(1+INDEX(Escalation!$B$3:$B$18,$Y182,0))^(BH$4-SSSModel!$C$5),1)*IF($X182=0,1,OFFSET(Profiles!$K$2,$X182,MAX(Profiles!$C$2,BH$4-$Q182)))*IF($AA182=1,(1+SSSModel!#REF!),1)</f>
        <v>0</v>
      </c>
      <c r="BI182" s="5">
        <f ca="1">IF(OR(BI$4&lt;$Q182,BI$4&gt;$Q182+IF($S182="",1000,$S182)-1),0,IF(MOD(BI$4-$Q182,IF($R182="",1000,$R182))=0,$O182,0))*IF($Y182&gt;0,(1+INDEX(Escalation!$B$3:$B$18,$Y182,0))^(BI$4-SSSModel!$C$5),1)*IF($X182=0,1,OFFSET(Profiles!$K$2,$X182,MAX(Profiles!$C$2,BI$4-$Q182)))*IF($AA182=1,(1+SSSModel!#REF!),1)</f>
        <v>0</v>
      </c>
      <c r="BJ182" s="5">
        <f ca="1">IF(OR(BJ$4&lt;$Q182,BJ$4&gt;$Q182+IF($S182="",1000,$S182)-1),0,IF(MOD(BJ$4-$Q182,IF($R182="",1000,$R182))=0,$O182,0))*IF($Y182&gt;0,(1+INDEX(Escalation!$B$3:$B$18,$Y182,0))^(BJ$4-SSSModel!$C$5),1)*IF($X182=0,1,OFFSET(Profiles!$K$2,$X182,MAX(Profiles!$C$2,BJ$4-$Q182)))*IF($AA182=1,(1+SSSModel!#REF!),1)</f>
        <v>0</v>
      </c>
      <c r="BK182" s="5">
        <f ca="1">IF(OR(BK$4&lt;$Q182,BK$4&gt;$Q182+IF($S182="",1000,$S182)-1),0,IF(MOD(BK$4-$Q182,IF($R182="",1000,$R182))=0,$O182,0))*IF($Y182&gt;0,(1+INDEX(Escalation!$B$3:$B$18,$Y182,0))^(BK$4-SSSModel!$C$5),1)*IF($X182=0,1,OFFSET(Profiles!$K$2,$X182,MAX(Profiles!$C$2,BK$4-$Q182)))*IF($AA182=1,(1+SSSModel!#REF!),1)</f>
        <v>0</v>
      </c>
      <c r="BL182" s="5">
        <f ca="1">IF(OR(BL$4&lt;$Q182,BL$4&gt;$Q182+IF($S182="",1000,$S182)-1),0,IF(MOD(BL$4-$Q182,IF($R182="",1000,$R182))=0,$O182,0))*IF($Y182&gt;0,(1+INDEX(Escalation!$B$3:$B$18,$Y182,0))^(BL$4-SSSModel!$C$5),1)*IF($X182=0,1,OFFSET(Profiles!$K$2,$X182,MAX(Profiles!$C$2,BL$4-$Q182)))*IF($AA182=1,(1+SSSModel!#REF!),1)</f>
        <v>0</v>
      </c>
      <c r="BM182" s="5">
        <f ca="1">IF(OR(BM$4&lt;$Q182,BM$4&gt;$Q182+IF($S182="",1000,$S182)-1),0,IF(MOD(BM$4-$Q182,IF($R182="",1000,$R182))=0,$O182,0))*IF($Y182&gt;0,(1+INDEX(Escalation!$B$3:$B$18,$Y182,0))^(BM$4-SSSModel!$C$5),1)*IF($X182=0,1,OFFSET(Profiles!$K$2,$X182,MAX(Profiles!$C$2,BM$4-$Q182)))*IF($AA182=1,(1+SSSModel!#REF!),1)</f>
        <v>0</v>
      </c>
      <c r="BN182" s="5">
        <f ca="1">IF(OR(BN$4&lt;$Q182,BN$4&gt;$Q182+IF($S182="",1000,$S182)-1),0,IF(MOD(BN$4-$Q182,IF($R182="",1000,$R182))=0,$O182,0))*IF($Y182&gt;0,(1+INDEX(Escalation!$B$3:$B$18,$Y182,0))^(BN$4-SSSModel!$C$5),1)*IF($X182=0,1,OFFSET(Profiles!$K$2,$X182,MAX(Profiles!$C$2,BN$4-$Q182)))*IF($AA182=1,(1+SSSModel!#REF!),1)</f>
        <v>0</v>
      </c>
      <c r="BO182" s="5">
        <f ca="1">IF(OR(BO$4&lt;$Q182,BO$4&gt;$Q182+IF($S182="",1000,$S182)-1),0,IF(MOD(BO$4-$Q182,IF($R182="",1000,$R182))=0,$O182,0))*IF($Y182&gt;0,(1+INDEX(Escalation!$B$3:$B$18,$Y182,0))^(BO$4-SSSModel!$C$5),1)*IF($X182=0,1,OFFSET(Profiles!$K$2,$X182,MAX(Profiles!$C$2,BO$4-$Q182)))*IF($AA182=1,(1+SSSModel!#REF!),1)</f>
        <v>0</v>
      </c>
      <c r="BP182" s="5">
        <f ca="1">IF(OR(BP$4&lt;$Q182,BP$4&gt;$Q182+IF($S182="",1000,$S182)-1),0,IF(MOD(BP$4-$Q182,IF($R182="",1000,$R182))=0,$O182,0))*IF($Y182&gt;0,(1+INDEX(Escalation!$B$3:$B$18,$Y182,0))^(BP$4-SSSModel!$C$5),1)*IF($X182=0,1,OFFSET(Profiles!$K$2,$X182,MAX(Profiles!$C$2,BP$4-$Q182)))*IF($AA182=1,(1+SSSModel!#REF!),1)</f>
        <v>0</v>
      </c>
      <c r="BQ182" s="5">
        <f ca="1">IF(OR(BQ$4&lt;$Q182,BQ$4&gt;$Q182+IF($S182="",1000,$S182)-1),0,IF(MOD(BQ$4-$Q182,IF($R182="",1000,$R182))=0,$O182,0))*IF($Y182&gt;0,(1+INDEX(Escalation!$B$3:$B$18,$Y182,0))^(BQ$4-SSSModel!$C$5),1)*IF($X182=0,1,OFFSET(Profiles!$K$2,$X182,MAX(Profiles!$C$2,BQ$4-$Q182)))*IF($AA182=1,(1+SSSModel!#REF!),1)</f>
        <v>0</v>
      </c>
      <c r="BR182" s="5">
        <f ca="1">IF(OR(BR$4&lt;$Q182,BR$4&gt;$Q182+IF($S182="",1000,$S182)-1),0,IF(MOD(BR$4-$Q182,IF($R182="",1000,$R182))=0,$O182,0))*IF($Y182&gt;0,(1+INDEX(Escalation!$B$3:$B$18,$Y182,0))^(BR$4-SSSModel!$C$5),1)*IF($X182=0,1,OFFSET(Profiles!$K$2,$X182,MAX(Profiles!$C$2,BR$4-$Q182)))*IF($AA182=1,(1+SSSModel!#REF!),1)</f>
        <v>0</v>
      </c>
      <c r="BS182" s="5">
        <f ca="1">IF(OR(BS$4&lt;$Q182,BS$4&gt;$Q182+IF($S182="",1000,$S182)-1),0,IF(MOD(BS$4-$Q182,IF($R182="",1000,$R182))=0,$O182,0))*IF($Y182&gt;0,(1+INDEX(Escalation!$B$3:$B$18,$Y182,0))^(BS$4-SSSModel!$C$5),1)*IF($X182=0,1,OFFSET(Profiles!$K$2,$X182,MAX(Profiles!$C$2,BS$4-$Q182)))*IF($AA182=1,(1+SSSModel!#REF!),1)</f>
        <v>0</v>
      </c>
      <c r="BT182" s="5">
        <f ca="1">IF(OR(BT$4&lt;$Q182,BT$4&gt;$Q182+IF($S182="",1000,$S182)-1),0,IF(MOD(BT$4-$Q182,IF($R182="",1000,$R182))=0,$O182,0))*IF($Y182&gt;0,(1+INDEX(Escalation!$B$3:$B$18,$Y182,0))^(BT$4-SSSModel!$C$5),1)*IF($X182=0,1,OFFSET(Profiles!$K$2,$X182,MAX(Profiles!$C$2,BT$4-$Q182)))*IF($AA182=1,(1+SSSModel!#REF!),1)</f>
        <v>0</v>
      </c>
      <c r="BU182" s="5">
        <f ca="1">IF(OR(BU$4&lt;$Q182,BU$4&gt;$Q182+IF($S182="",1000,$S182)-1),0,IF(MOD(BU$4-$Q182,IF($R182="",1000,$R182))=0,$O182,0))*IF($Y182&gt;0,(1+INDEX(Escalation!$B$3:$B$18,$Y182,0))^(BU$4-SSSModel!$C$5),1)*IF($X182=0,1,OFFSET(Profiles!$K$2,$X182,MAX(Profiles!$C$2,BU$4-$Q182)))*IF($AA182=1,(1+SSSModel!#REF!),1)</f>
        <v>0</v>
      </c>
      <c r="BV182" s="5">
        <f ca="1">IF(OR(BV$4&lt;$Q182,BV$4&gt;$Q182+IF($S182="",1000,$S182)-1),0,IF(MOD(BV$4-$Q182,IF($R182="",1000,$R182))=0,$O182,0))*IF($Y182&gt;0,(1+INDEX(Escalation!$B$3:$B$18,$Y182,0))^(BV$4-SSSModel!$C$5),1)*IF($X182=0,1,OFFSET(Profiles!$K$2,$X182,MAX(Profiles!$C$2,BV$4-$Q182)))*IF($AA182=1,(1+SSSModel!#REF!),1)</f>
        <v>0</v>
      </c>
      <c r="BW182" s="5">
        <f ca="1">IF(OR(BW$4&lt;$Q182,BW$4&gt;$Q182+IF($S182="",1000,$S182)-1),0,IF(MOD(BW$4-$Q182,IF($R182="",1000,$R182))=0,$O182,0))*IF($Y182&gt;0,(1+INDEX(Escalation!$B$3:$B$18,$Y182,0))^(BW$4-SSSModel!$C$5),1)*IF($X182=0,1,OFFSET(Profiles!$K$2,$X182,MAX(Profiles!$C$2,BW$4-$Q182)))*IF($AA182=1,(1+SSSModel!#REF!),1)</f>
        <v>0</v>
      </c>
      <c r="BX182" s="5">
        <f ca="1">IF(OR(BX$4&lt;$Q182,BX$4&gt;$Q182+IF($S182="",1000,$S182)-1),0,IF(MOD(BX$4-$Q182,IF($R182="",1000,$R182))=0,$O182,0))*IF($Y182&gt;0,(1+INDEX(Escalation!$B$3:$B$18,$Y182,0))^(BX$4-SSSModel!$C$5),1)*IF($X182=0,1,OFFSET(Profiles!$K$2,$X182,MAX(Profiles!$C$2,BX$4-$Q182)))*IF($AA182=1,(1+SSSModel!#REF!),1)</f>
        <v>0</v>
      </c>
      <c r="BY182" s="5">
        <f ca="1">IF(OR(BY$4&lt;$Q182,BY$4&gt;$Q182+IF($S182="",1000,$S182)-1),0,IF(MOD(BY$4-$Q182,IF($R182="",1000,$R182))=0,$O182,0))*IF($Y182&gt;0,(1+INDEX(Escalation!$B$3:$B$18,$Y182,0))^(BY$4-SSSModel!$C$5),1)*IF($X182=0,1,OFFSET(Profiles!$K$2,$X182,MAX(Profiles!$C$2,BY$4-$Q182)))*IF($AA182=1,(1+SSSModel!#REF!),1)</f>
        <v>0</v>
      </c>
      <c r="BZ182" s="5">
        <f ca="1">IF(OR(BZ$4&lt;$Q182,BZ$4&gt;$Q182+IF($S182="",1000,$S182)-1),0,IF(MOD(BZ$4-$Q182,IF($R182="",1000,$R182))=0,$O182,0))*IF($Y182&gt;0,(1+INDEX(Escalation!$B$3:$B$18,$Y182,0))^(BZ$4-SSSModel!$C$5),1)*IF($X182=0,1,OFFSET(Profiles!$K$2,$X182,MAX(Profiles!$C$2,BZ$4-$Q182)))*IF($AA182=1,(1+SSSModel!#REF!),1)</f>
        <v>0</v>
      </c>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4"/>
      <c r="DZ182" s="95"/>
      <c r="EA182" s="96"/>
      <c r="EB182" s="97"/>
      <c r="EC182" s="97"/>
      <c r="ED182" s="90"/>
      <c r="EE182" s="90"/>
    </row>
    <row r="183" spans="3:135" x14ac:dyDescent="0.35">
      <c r="C183" s="18"/>
      <c r="D183" s="18">
        <f t="shared" ref="D183:E183" si="29">D173</f>
        <v>3</v>
      </c>
      <c r="E183" s="18">
        <f t="shared" ca="1" si="29"/>
        <v>0</v>
      </c>
      <c r="G183" s="25"/>
      <c r="H183" s="25" t="str">
        <f ca="1">IF($E183=0,"",OFFSET(Resources!C$26,$E183,0))</f>
        <v/>
      </c>
      <c r="I183" s="25" t="str">
        <f ca="1">IF($E183=0,"",OFFSET(Resources!$E$26,$E183,0))</f>
        <v/>
      </c>
      <c r="J183" s="16">
        <v>1</v>
      </c>
      <c r="K183" s="16" t="s">
        <v>150</v>
      </c>
      <c r="L183" s="16" t="s">
        <v>193</v>
      </c>
      <c r="M183" s="25"/>
      <c r="N183" s="1">
        <v>1</v>
      </c>
      <c r="O183" s="120">
        <f ca="1">IF($E183=0,0,OFFSET(Resources!$K$26,$E183,0)*OFFSET(Resources!$L$26,$E183,0))</f>
        <v>0</v>
      </c>
      <c r="P183" s="16" t="s">
        <v>95</v>
      </c>
      <c r="Q183" s="18">
        <f ca="1">IF($E183=0,0,OFFSET(GenAlts!$W$4,$E183,$D183-1))</f>
        <v>0</v>
      </c>
      <c r="R183" s="1">
        <v>1</v>
      </c>
      <c r="S183" t="str">
        <f ca="1">IF($E183=0,"",OFFSET(Resources!$R$26,$E183,0))</f>
        <v/>
      </c>
      <c r="T183" s="1"/>
      <c r="U183" s="25"/>
      <c r="V183" s="1"/>
      <c r="W183">
        <f t="shared" ca="1" si="27"/>
        <v>0</v>
      </c>
      <c r="X183">
        <f>IF(T183="",0,MATCH(T183,Profiles!$A$3:$A$22,0))</f>
        <v>0</v>
      </c>
      <c r="Y183">
        <f>IF(U183=0,0,MATCH(U183,Escalation!$A$3:$A$17,0))</f>
        <v>0</v>
      </c>
      <c r="Z183">
        <f>IF(V183="",0,MATCH(V183,Profiles!$A$3:$A$22,0))</f>
        <v>0</v>
      </c>
      <c r="AA183" s="8"/>
      <c r="AB183" s="8">
        <v>0</v>
      </c>
      <c r="AC183" s="5">
        <f ca="1">IF(OR(AC$4&lt;$Q183,AC$4&gt;$Q183+IF($S183="",1000,$S183)-1),0,IF(MOD(AC$4-$Q183,IF($R183="",1000,$R183))=0,$O183,0))*IF($Y183&gt;0,(1+INDEX(Escalation!$B$3:$B$18,$Y183,0))^(AC$4-SSSModel!$C$5),1)*IF($X183=0,1,OFFSET(Profiles!$K$2,$X183,MAX(Profiles!$C$2,AC$4-$Q183)))*IF($AA183=1,(1+SSSModel!#REF!),1)</f>
        <v>0</v>
      </c>
      <c r="AD183" s="5">
        <f ca="1">IF(OR(AD$4&lt;$Q183,AD$4&gt;$Q183+IF($S183="",1000,$S183)-1),0,IF(MOD(AD$4-$Q183,IF($R183="",1000,$R183))=0,$O183,0))*IF($Y183&gt;0,(1+INDEX(Escalation!$B$3:$B$18,$Y183,0))^(AD$4-SSSModel!$C$5),1)*IF($X183=0,1,OFFSET(Profiles!$K$2,$X183,MAX(Profiles!$C$2,AD$4-$Q183)))*IF($AA183=1,(1+SSSModel!#REF!),1)</f>
        <v>0</v>
      </c>
      <c r="AE183" s="5">
        <f ca="1">IF(OR(AE$4&lt;$Q183,AE$4&gt;$Q183+IF($S183="",1000,$S183)-1),0,IF(MOD(AE$4-$Q183,IF($R183="",1000,$R183))=0,$O183,0))*IF($Y183&gt;0,(1+INDEX(Escalation!$B$3:$B$18,$Y183,0))^(AE$4-SSSModel!$C$5),1)*IF($X183=0,1,OFFSET(Profiles!$K$2,$X183,MAX(Profiles!$C$2,AE$4-$Q183)))*IF($AA183=1,(1+SSSModel!#REF!),1)</f>
        <v>0</v>
      </c>
      <c r="AF183" s="5">
        <f ca="1">IF(OR(AF$4&lt;$Q183,AF$4&gt;$Q183+IF($S183="",1000,$S183)-1),0,IF(MOD(AF$4-$Q183,IF($R183="",1000,$R183))=0,$O183,0))*IF($Y183&gt;0,(1+INDEX(Escalation!$B$3:$B$18,$Y183,0))^(AF$4-SSSModel!$C$5),1)*IF($X183=0,1,OFFSET(Profiles!$K$2,$X183,MAX(Profiles!$C$2,AF$4-$Q183)))*IF($AA183=1,(1+SSSModel!#REF!),1)</f>
        <v>0</v>
      </c>
      <c r="AG183" s="5">
        <f ca="1">IF(OR(AG$4&lt;$Q183,AG$4&gt;$Q183+IF($S183="",1000,$S183)-1),0,IF(MOD(AG$4-$Q183,IF($R183="",1000,$R183))=0,$O183,0))*IF($Y183&gt;0,(1+INDEX(Escalation!$B$3:$B$18,$Y183,0))^(AG$4-SSSModel!$C$5),1)*IF($X183=0,1,OFFSET(Profiles!$K$2,$X183,MAX(Profiles!$C$2,AG$4-$Q183)))*IF($AA183=1,(1+SSSModel!#REF!),1)</f>
        <v>0</v>
      </c>
      <c r="AH183" s="5">
        <f ca="1">IF(OR(AH$4&lt;$Q183,AH$4&gt;$Q183+IF($S183="",1000,$S183)-1),0,IF(MOD(AH$4-$Q183,IF($R183="",1000,$R183))=0,$O183,0))*IF($Y183&gt;0,(1+INDEX(Escalation!$B$3:$B$18,$Y183,0))^(AH$4-SSSModel!$C$5),1)*IF($X183=0,1,OFFSET(Profiles!$K$2,$X183,MAX(Profiles!$C$2,AH$4-$Q183)))*IF($AA183=1,(1+SSSModel!#REF!),1)</f>
        <v>0</v>
      </c>
      <c r="AI183" s="5">
        <f ca="1">IF(OR(AI$4&lt;$Q183,AI$4&gt;$Q183+IF($S183="",1000,$S183)-1),0,IF(MOD(AI$4-$Q183,IF($R183="",1000,$R183))=0,$O183,0))*IF($Y183&gt;0,(1+INDEX(Escalation!$B$3:$B$18,$Y183,0))^(AI$4-SSSModel!$C$5),1)*IF($X183=0,1,OFFSET(Profiles!$K$2,$X183,MAX(Profiles!$C$2,AI$4-$Q183)))*IF($AA183=1,(1+SSSModel!#REF!),1)</f>
        <v>0</v>
      </c>
      <c r="AJ183" s="5">
        <f ca="1">IF(OR(AJ$4&lt;$Q183,AJ$4&gt;$Q183+IF($S183="",1000,$S183)-1),0,IF(MOD(AJ$4-$Q183,IF($R183="",1000,$R183))=0,$O183,0))*IF($Y183&gt;0,(1+INDEX(Escalation!$B$3:$B$18,$Y183,0))^(AJ$4-SSSModel!$C$5),1)*IF($X183=0,1,OFFSET(Profiles!$K$2,$X183,MAX(Profiles!$C$2,AJ$4-$Q183)))*IF($AA183=1,(1+SSSModel!#REF!),1)</f>
        <v>0</v>
      </c>
      <c r="AK183" s="5">
        <f ca="1">IF(OR(AK$4&lt;$Q183,AK$4&gt;$Q183+IF($S183="",1000,$S183)-1),0,IF(MOD(AK$4-$Q183,IF($R183="",1000,$R183))=0,$O183,0))*IF($Y183&gt;0,(1+INDEX(Escalation!$B$3:$B$18,$Y183,0))^(AK$4-SSSModel!$C$5),1)*IF($X183=0,1,OFFSET(Profiles!$K$2,$X183,MAX(Profiles!$C$2,AK$4-$Q183)))*IF($AA183=1,(1+SSSModel!#REF!),1)</f>
        <v>0</v>
      </c>
      <c r="AL183" s="5">
        <f ca="1">IF(OR(AL$4&lt;$Q183,AL$4&gt;$Q183+IF($S183="",1000,$S183)-1),0,IF(MOD(AL$4-$Q183,IF($R183="",1000,$R183))=0,$O183,0))*IF($Y183&gt;0,(1+INDEX(Escalation!$B$3:$B$18,$Y183,0))^(AL$4-SSSModel!$C$5),1)*IF($X183=0,1,OFFSET(Profiles!$K$2,$X183,MAX(Profiles!$C$2,AL$4-$Q183)))*IF($AA183=1,(1+SSSModel!#REF!),1)</f>
        <v>0</v>
      </c>
      <c r="AM183" s="5">
        <f ca="1">IF(OR(AM$4&lt;$Q183,AM$4&gt;$Q183+IF($S183="",1000,$S183)-1),0,IF(MOD(AM$4-$Q183,IF($R183="",1000,$R183))=0,$O183,0))*IF($Y183&gt;0,(1+INDEX(Escalation!$B$3:$B$18,$Y183,0))^(AM$4-SSSModel!$C$5),1)*IF($X183=0,1,OFFSET(Profiles!$K$2,$X183,MAX(Profiles!$C$2,AM$4-$Q183)))*IF($AA183=1,(1+SSSModel!#REF!),1)</f>
        <v>0</v>
      </c>
      <c r="AN183" s="5">
        <f ca="1">IF(OR(AN$4&lt;$Q183,AN$4&gt;$Q183+IF($S183="",1000,$S183)-1),0,IF(MOD(AN$4-$Q183,IF($R183="",1000,$R183))=0,$O183,0))*IF($Y183&gt;0,(1+INDEX(Escalation!$B$3:$B$18,$Y183,0))^(AN$4-SSSModel!$C$5),1)*IF($X183=0,1,OFFSET(Profiles!$K$2,$X183,MAX(Profiles!$C$2,AN$4-$Q183)))*IF($AA183=1,(1+SSSModel!#REF!),1)</f>
        <v>0</v>
      </c>
      <c r="AO183" s="5">
        <f ca="1">IF(OR(AO$4&lt;$Q183,AO$4&gt;$Q183+IF($S183="",1000,$S183)-1),0,IF(MOD(AO$4-$Q183,IF($R183="",1000,$R183))=0,$O183,0))*IF($Y183&gt;0,(1+INDEX(Escalation!$B$3:$B$18,$Y183,0))^(AO$4-SSSModel!$C$5),1)*IF($X183=0,1,OFFSET(Profiles!$K$2,$X183,MAX(Profiles!$C$2,AO$4-$Q183)))*IF($AA183=1,(1+SSSModel!#REF!),1)</f>
        <v>0</v>
      </c>
      <c r="AP183" s="5">
        <f ca="1">IF(OR(AP$4&lt;$Q183,AP$4&gt;$Q183+IF($S183="",1000,$S183)-1),0,IF(MOD(AP$4-$Q183,IF($R183="",1000,$R183))=0,$O183,0))*IF($Y183&gt;0,(1+INDEX(Escalation!$B$3:$B$18,$Y183,0))^(AP$4-SSSModel!$C$5),1)*IF($X183=0,1,OFFSET(Profiles!$K$2,$X183,MAX(Profiles!$C$2,AP$4-$Q183)))*IF($AA183=1,(1+SSSModel!#REF!),1)</f>
        <v>0</v>
      </c>
      <c r="AQ183" s="5">
        <f ca="1">IF(OR(AQ$4&lt;$Q183,AQ$4&gt;$Q183+IF($S183="",1000,$S183)-1),0,IF(MOD(AQ$4-$Q183,IF($R183="",1000,$R183))=0,$O183,0))*IF($Y183&gt;0,(1+INDEX(Escalation!$B$3:$B$18,$Y183,0))^(AQ$4-SSSModel!$C$5),1)*IF($X183=0,1,OFFSET(Profiles!$K$2,$X183,MAX(Profiles!$C$2,AQ$4-$Q183)))*IF($AA183=1,(1+SSSModel!#REF!),1)</f>
        <v>0</v>
      </c>
      <c r="AR183" s="5">
        <f ca="1">IF(OR(AR$4&lt;$Q183,AR$4&gt;$Q183+IF($S183="",1000,$S183)-1),0,IF(MOD(AR$4-$Q183,IF($R183="",1000,$R183))=0,$O183,0))*IF($Y183&gt;0,(1+INDEX(Escalation!$B$3:$B$18,$Y183,0))^(AR$4-SSSModel!$C$5),1)*IF($X183=0,1,OFFSET(Profiles!$K$2,$X183,MAX(Profiles!$C$2,AR$4-$Q183)))*IF($AA183=1,(1+SSSModel!#REF!),1)</f>
        <v>0</v>
      </c>
      <c r="AS183" s="5">
        <f ca="1">IF(OR(AS$4&lt;$Q183,AS$4&gt;$Q183+IF($S183="",1000,$S183)-1),0,IF(MOD(AS$4-$Q183,IF($R183="",1000,$R183))=0,$O183,0))*IF($Y183&gt;0,(1+INDEX(Escalation!$B$3:$B$18,$Y183,0))^(AS$4-SSSModel!$C$5),1)*IF($X183=0,1,OFFSET(Profiles!$K$2,$X183,MAX(Profiles!$C$2,AS$4-$Q183)))*IF($AA183=1,(1+SSSModel!#REF!),1)</f>
        <v>0</v>
      </c>
      <c r="AT183" s="5">
        <f ca="1">IF(OR(AT$4&lt;$Q183,AT$4&gt;$Q183+IF($S183="",1000,$S183)-1),0,IF(MOD(AT$4-$Q183,IF($R183="",1000,$R183))=0,$O183,0))*IF($Y183&gt;0,(1+INDEX(Escalation!$B$3:$B$18,$Y183,0))^(AT$4-SSSModel!$C$5),1)*IF($X183=0,1,OFFSET(Profiles!$K$2,$X183,MAX(Profiles!$C$2,AT$4-$Q183)))*IF($AA183=1,(1+SSSModel!#REF!),1)</f>
        <v>0</v>
      </c>
      <c r="AU183" s="5">
        <f ca="1">IF(OR(AU$4&lt;$Q183,AU$4&gt;$Q183+IF($S183="",1000,$S183)-1),0,IF(MOD(AU$4-$Q183,IF($R183="",1000,$R183))=0,$O183,0))*IF($Y183&gt;0,(1+INDEX(Escalation!$B$3:$B$18,$Y183,0))^(AU$4-SSSModel!$C$5),1)*IF($X183=0,1,OFFSET(Profiles!$K$2,$X183,MAX(Profiles!$C$2,AU$4-$Q183)))*IF($AA183=1,(1+SSSModel!#REF!),1)</f>
        <v>0</v>
      </c>
      <c r="AV183" s="5">
        <f ca="1">IF(OR(AV$4&lt;$Q183,AV$4&gt;$Q183+IF($S183="",1000,$S183)-1),0,IF(MOD(AV$4-$Q183,IF($R183="",1000,$R183))=0,$O183,0))*IF($Y183&gt;0,(1+INDEX(Escalation!$B$3:$B$18,$Y183,0))^(AV$4-SSSModel!$C$5),1)*IF($X183=0,1,OFFSET(Profiles!$K$2,$X183,MAX(Profiles!$C$2,AV$4-$Q183)))*IF($AA183=1,(1+SSSModel!#REF!),1)</f>
        <v>0</v>
      </c>
      <c r="AW183" s="5">
        <f ca="1">IF(OR(AW$4&lt;$Q183,AW$4&gt;$Q183+IF($S183="",1000,$S183)-1),0,IF(MOD(AW$4-$Q183,IF($R183="",1000,$R183))=0,$O183,0))*IF($Y183&gt;0,(1+INDEX(Escalation!$B$3:$B$18,$Y183,0))^(AW$4-SSSModel!$C$5),1)*IF($X183=0,1,OFFSET(Profiles!$K$2,$X183,MAX(Profiles!$C$2,AW$4-$Q183)))*IF($AA183=1,(1+SSSModel!#REF!),1)</f>
        <v>0</v>
      </c>
      <c r="AX183" s="5">
        <f ca="1">IF(OR(AX$4&lt;$Q183,AX$4&gt;$Q183+IF($S183="",1000,$S183)-1),0,IF(MOD(AX$4-$Q183,IF($R183="",1000,$R183))=0,$O183,0))*IF($Y183&gt;0,(1+INDEX(Escalation!$B$3:$B$18,$Y183,0))^(AX$4-SSSModel!$C$5),1)*IF($X183=0,1,OFFSET(Profiles!$K$2,$X183,MAX(Profiles!$C$2,AX$4-$Q183)))*IF($AA183=1,(1+SSSModel!#REF!),1)</f>
        <v>0</v>
      </c>
      <c r="AY183" s="5">
        <f ca="1">IF(OR(AY$4&lt;$Q183,AY$4&gt;$Q183+IF($S183="",1000,$S183)-1),0,IF(MOD(AY$4-$Q183,IF($R183="",1000,$R183))=0,$O183,0))*IF($Y183&gt;0,(1+INDEX(Escalation!$B$3:$B$18,$Y183,0))^(AY$4-SSSModel!$C$5),1)*IF($X183=0,1,OFFSET(Profiles!$K$2,$X183,MAX(Profiles!$C$2,AY$4-$Q183)))*IF($AA183=1,(1+SSSModel!#REF!),1)</f>
        <v>0</v>
      </c>
      <c r="AZ183" s="5">
        <f ca="1">IF(OR(AZ$4&lt;$Q183,AZ$4&gt;$Q183+IF($S183="",1000,$S183)-1),0,IF(MOD(AZ$4-$Q183,IF($R183="",1000,$R183))=0,$O183,0))*IF($Y183&gt;0,(1+INDEX(Escalation!$B$3:$B$18,$Y183,0))^(AZ$4-SSSModel!$C$5),1)*IF($X183=0,1,OFFSET(Profiles!$K$2,$X183,MAX(Profiles!$C$2,AZ$4-$Q183)))*IF($AA183=1,(1+SSSModel!#REF!),1)</f>
        <v>0</v>
      </c>
      <c r="BA183" s="5">
        <f ca="1">IF(OR(BA$4&lt;$Q183,BA$4&gt;$Q183+IF($S183="",1000,$S183)-1),0,IF(MOD(BA$4-$Q183,IF($R183="",1000,$R183))=0,$O183,0))*IF($Y183&gt;0,(1+INDEX(Escalation!$B$3:$B$18,$Y183,0))^(BA$4-SSSModel!$C$5),1)*IF($X183=0,1,OFFSET(Profiles!$K$2,$X183,MAX(Profiles!$C$2,BA$4-$Q183)))*IF($AA183=1,(1+SSSModel!#REF!),1)</f>
        <v>0</v>
      </c>
      <c r="BB183" s="5">
        <f ca="1">IF(OR(BB$4&lt;$Q183,BB$4&gt;$Q183+IF($S183="",1000,$S183)-1),0,IF(MOD(BB$4-$Q183,IF($R183="",1000,$R183))=0,$O183,0))*IF($Y183&gt;0,(1+INDEX(Escalation!$B$3:$B$18,$Y183,0))^(BB$4-SSSModel!$C$5),1)*IF($X183=0,1,OFFSET(Profiles!$K$2,$X183,MAX(Profiles!$C$2,BB$4-$Q183)))*IF($AA183=1,(1+SSSModel!#REF!),1)</f>
        <v>0</v>
      </c>
      <c r="BC183" s="5">
        <f ca="1">IF(OR(BC$4&lt;$Q183,BC$4&gt;$Q183+IF($S183="",1000,$S183)-1),0,IF(MOD(BC$4-$Q183,IF($R183="",1000,$R183))=0,$O183,0))*IF($Y183&gt;0,(1+INDEX(Escalation!$B$3:$B$18,$Y183,0))^(BC$4-SSSModel!$C$5),1)*IF($X183=0,1,OFFSET(Profiles!$K$2,$X183,MAX(Profiles!$C$2,BC$4-$Q183)))*IF($AA183=1,(1+SSSModel!#REF!),1)</f>
        <v>0</v>
      </c>
      <c r="BD183" s="5">
        <f ca="1">IF(OR(BD$4&lt;$Q183,BD$4&gt;$Q183+IF($S183="",1000,$S183)-1),0,IF(MOD(BD$4-$Q183,IF($R183="",1000,$R183))=0,$O183,0))*IF($Y183&gt;0,(1+INDEX(Escalation!$B$3:$B$18,$Y183,0))^(BD$4-SSSModel!$C$5),1)*IF($X183=0,1,OFFSET(Profiles!$K$2,$X183,MAX(Profiles!$C$2,BD$4-$Q183)))*IF($AA183=1,(1+SSSModel!#REF!),1)</f>
        <v>0</v>
      </c>
      <c r="BE183" s="5">
        <f ca="1">IF(OR(BE$4&lt;$Q183,BE$4&gt;$Q183+IF($S183="",1000,$S183)-1),0,IF(MOD(BE$4-$Q183,IF($R183="",1000,$R183))=0,$O183,0))*IF($Y183&gt;0,(1+INDEX(Escalation!$B$3:$B$18,$Y183,0))^(BE$4-SSSModel!$C$5),1)*IF($X183=0,1,OFFSET(Profiles!$K$2,$X183,MAX(Profiles!$C$2,BE$4-$Q183)))*IF($AA183=1,(1+SSSModel!#REF!),1)</f>
        <v>0</v>
      </c>
      <c r="BF183" s="5">
        <f ca="1">IF(OR(BF$4&lt;$Q183,BF$4&gt;$Q183+IF($S183="",1000,$S183)-1),0,IF(MOD(BF$4-$Q183,IF($R183="",1000,$R183))=0,$O183,0))*IF($Y183&gt;0,(1+INDEX(Escalation!$B$3:$B$18,$Y183,0))^(BF$4-SSSModel!$C$5),1)*IF($X183=0,1,OFFSET(Profiles!$K$2,$X183,MAX(Profiles!$C$2,BF$4-$Q183)))*IF($AA183=1,(1+SSSModel!#REF!),1)</f>
        <v>0</v>
      </c>
      <c r="BG183" s="5">
        <f ca="1">IF(OR(BG$4&lt;$Q183,BG$4&gt;$Q183+IF($S183="",1000,$S183)-1),0,IF(MOD(BG$4-$Q183,IF($R183="",1000,$R183))=0,$O183,0))*IF($Y183&gt;0,(1+INDEX(Escalation!$B$3:$B$18,$Y183,0))^(BG$4-SSSModel!$C$5),1)*IF($X183=0,1,OFFSET(Profiles!$K$2,$X183,MAX(Profiles!$C$2,BG$4-$Q183)))*IF($AA183=1,(1+SSSModel!#REF!),1)</f>
        <v>0</v>
      </c>
      <c r="BH183" s="5">
        <f ca="1">IF(OR(BH$4&lt;$Q183,BH$4&gt;$Q183+IF($S183="",1000,$S183)-1),0,IF(MOD(BH$4-$Q183,IF($R183="",1000,$R183))=0,$O183,0))*IF($Y183&gt;0,(1+INDEX(Escalation!$B$3:$B$18,$Y183,0))^(BH$4-SSSModel!$C$5),1)*IF($X183=0,1,OFFSET(Profiles!$K$2,$X183,MAX(Profiles!$C$2,BH$4-$Q183)))*IF($AA183=1,(1+SSSModel!#REF!),1)</f>
        <v>0</v>
      </c>
      <c r="BI183" s="5">
        <f ca="1">IF(OR(BI$4&lt;$Q183,BI$4&gt;$Q183+IF($S183="",1000,$S183)-1),0,IF(MOD(BI$4-$Q183,IF($R183="",1000,$R183))=0,$O183,0))*IF($Y183&gt;0,(1+INDEX(Escalation!$B$3:$B$18,$Y183,0))^(BI$4-SSSModel!$C$5),1)*IF($X183=0,1,OFFSET(Profiles!$K$2,$X183,MAX(Profiles!$C$2,BI$4-$Q183)))*IF($AA183=1,(1+SSSModel!#REF!),1)</f>
        <v>0</v>
      </c>
      <c r="BJ183" s="5">
        <f ca="1">IF(OR(BJ$4&lt;$Q183,BJ$4&gt;$Q183+IF($S183="",1000,$S183)-1),0,IF(MOD(BJ$4-$Q183,IF($R183="",1000,$R183))=0,$O183,0))*IF($Y183&gt;0,(1+INDEX(Escalation!$B$3:$B$18,$Y183,0))^(BJ$4-SSSModel!$C$5),1)*IF($X183=0,1,OFFSET(Profiles!$K$2,$X183,MAX(Profiles!$C$2,BJ$4-$Q183)))*IF($AA183=1,(1+SSSModel!#REF!),1)</f>
        <v>0</v>
      </c>
      <c r="BK183" s="5">
        <f ca="1">IF(OR(BK$4&lt;$Q183,BK$4&gt;$Q183+IF($S183="",1000,$S183)-1),0,IF(MOD(BK$4-$Q183,IF($R183="",1000,$R183))=0,$O183,0))*IF($Y183&gt;0,(1+INDEX(Escalation!$B$3:$B$18,$Y183,0))^(BK$4-SSSModel!$C$5),1)*IF($X183=0,1,OFFSET(Profiles!$K$2,$X183,MAX(Profiles!$C$2,BK$4-$Q183)))*IF($AA183=1,(1+SSSModel!#REF!),1)</f>
        <v>0</v>
      </c>
      <c r="BL183" s="5">
        <f ca="1">IF(OR(BL$4&lt;$Q183,BL$4&gt;$Q183+IF($S183="",1000,$S183)-1),0,IF(MOD(BL$4-$Q183,IF($R183="",1000,$R183))=0,$O183,0))*IF($Y183&gt;0,(1+INDEX(Escalation!$B$3:$B$18,$Y183,0))^(BL$4-SSSModel!$C$5),1)*IF($X183=0,1,OFFSET(Profiles!$K$2,$X183,MAX(Profiles!$C$2,BL$4-$Q183)))*IF($AA183=1,(1+SSSModel!#REF!),1)</f>
        <v>0</v>
      </c>
      <c r="BM183" s="5">
        <f ca="1">IF(OR(BM$4&lt;$Q183,BM$4&gt;$Q183+IF($S183="",1000,$S183)-1),0,IF(MOD(BM$4-$Q183,IF($R183="",1000,$R183))=0,$O183,0))*IF($Y183&gt;0,(1+INDEX(Escalation!$B$3:$B$18,$Y183,0))^(BM$4-SSSModel!$C$5),1)*IF($X183=0,1,OFFSET(Profiles!$K$2,$X183,MAX(Profiles!$C$2,BM$4-$Q183)))*IF($AA183=1,(1+SSSModel!#REF!),1)</f>
        <v>0</v>
      </c>
      <c r="BN183" s="5">
        <f ca="1">IF(OR(BN$4&lt;$Q183,BN$4&gt;$Q183+IF($S183="",1000,$S183)-1),0,IF(MOD(BN$4-$Q183,IF($R183="",1000,$R183))=0,$O183,0))*IF($Y183&gt;0,(1+INDEX(Escalation!$B$3:$B$18,$Y183,0))^(BN$4-SSSModel!$C$5),1)*IF($X183=0,1,OFFSET(Profiles!$K$2,$X183,MAX(Profiles!$C$2,BN$4-$Q183)))*IF($AA183=1,(1+SSSModel!#REF!),1)</f>
        <v>0</v>
      </c>
      <c r="BO183" s="5">
        <f ca="1">IF(OR(BO$4&lt;$Q183,BO$4&gt;$Q183+IF($S183="",1000,$S183)-1),0,IF(MOD(BO$4-$Q183,IF($R183="",1000,$R183))=0,$O183,0))*IF($Y183&gt;0,(1+INDEX(Escalation!$B$3:$B$18,$Y183,0))^(BO$4-SSSModel!$C$5),1)*IF($X183=0,1,OFFSET(Profiles!$K$2,$X183,MAX(Profiles!$C$2,BO$4-$Q183)))*IF($AA183=1,(1+SSSModel!#REF!),1)</f>
        <v>0</v>
      </c>
      <c r="BP183" s="5">
        <f ca="1">IF(OR(BP$4&lt;$Q183,BP$4&gt;$Q183+IF($S183="",1000,$S183)-1),0,IF(MOD(BP$4-$Q183,IF($R183="",1000,$R183))=0,$O183,0))*IF($Y183&gt;0,(1+INDEX(Escalation!$B$3:$B$18,$Y183,0))^(BP$4-SSSModel!$C$5),1)*IF($X183=0,1,OFFSET(Profiles!$K$2,$X183,MAX(Profiles!$C$2,BP$4-$Q183)))*IF($AA183=1,(1+SSSModel!#REF!),1)</f>
        <v>0</v>
      </c>
      <c r="BQ183" s="5">
        <f ca="1">IF(OR(BQ$4&lt;$Q183,BQ$4&gt;$Q183+IF($S183="",1000,$S183)-1),0,IF(MOD(BQ$4-$Q183,IF($R183="",1000,$R183))=0,$O183,0))*IF($Y183&gt;0,(1+INDEX(Escalation!$B$3:$B$18,$Y183,0))^(BQ$4-SSSModel!$C$5),1)*IF($X183=0,1,OFFSET(Profiles!$K$2,$X183,MAX(Profiles!$C$2,BQ$4-$Q183)))*IF($AA183=1,(1+SSSModel!#REF!),1)</f>
        <v>0</v>
      </c>
      <c r="BR183" s="5">
        <f ca="1">IF(OR(BR$4&lt;$Q183,BR$4&gt;$Q183+IF($S183="",1000,$S183)-1),0,IF(MOD(BR$4-$Q183,IF($R183="",1000,$R183))=0,$O183,0))*IF($Y183&gt;0,(1+INDEX(Escalation!$B$3:$B$18,$Y183,0))^(BR$4-SSSModel!$C$5),1)*IF($X183=0,1,OFFSET(Profiles!$K$2,$X183,MAX(Profiles!$C$2,BR$4-$Q183)))*IF($AA183=1,(1+SSSModel!#REF!),1)</f>
        <v>0</v>
      </c>
      <c r="BS183" s="5">
        <f ca="1">IF(OR(BS$4&lt;$Q183,BS$4&gt;$Q183+IF($S183="",1000,$S183)-1),0,IF(MOD(BS$4-$Q183,IF($R183="",1000,$R183))=0,$O183,0))*IF($Y183&gt;0,(1+INDEX(Escalation!$B$3:$B$18,$Y183,0))^(BS$4-SSSModel!$C$5),1)*IF($X183=0,1,OFFSET(Profiles!$K$2,$X183,MAX(Profiles!$C$2,BS$4-$Q183)))*IF($AA183=1,(1+SSSModel!#REF!),1)</f>
        <v>0</v>
      </c>
      <c r="BT183" s="5">
        <f ca="1">IF(OR(BT$4&lt;$Q183,BT$4&gt;$Q183+IF($S183="",1000,$S183)-1),0,IF(MOD(BT$4-$Q183,IF($R183="",1000,$R183))=0,$O183,0))*IF($Y183&gt;0,(1+INDEX(Escalation!$B$3:$B$18,$Y183,0))^(BT$4-SSSModel!$C$5),1)*IF($X183=0,1,OFFSET(Profiles!$K$2,$X183,MAX(Profiles!$C$2,BT$4-$Q183)))*IF($AA183=1,(1+SSSModel!#REF!),1)</f>
        <v>0</v>
      </c>
      <c r="BU183" s="5">
        <f ca="1">IF(OR(BU$4&lt;$Q183,BU$4&gt;$Q183+IF($S183="",1000,$S183)-1),0,IF(MOD(BU$4-$Q183,IF($R183="",1000,$R183))=0,$O183,0))*IF($Y183&gt;0,(1+INDEX(Escalation!$B$3:$B$18,$Y183,0))^(BU$4-SSSModel!$C$5),1)*IF($X183=0,1,OFFSET(Profiles!$K$2,$X183,MAX(Profiles!$C$2,BU$4-$Q183)))*IF($AA183=1,(1+SSSModel!#REF!),1)</f>
        <v>0</v>
      </c>
      <c r="BV183" s="5">
        <f ca="1">IF(OR(BV$4&lt;$Q183,BV$4&gt;$Q183+IF($S183="",1000,$S183)-1),0,IF(MOD(BV$4-$Q183,IF($R183="",1000,$R183))=0,$O183,0))*IF($Y183&gt;0,(1+INDEX(Escalation!$B$3:$B$18,$Y183,0))^(BV$4-SSSModel!$C$5),1)*IF($X183=0,1,OFFSET(Profiles!$K$2,$X183,MAX(Profiles!$C$2,BV$4-$Q183)))*IF($AA183=1,(1+SSSModel!#REF!),1)</f>
        <v>0</v>
      </c>
      <c r="BW183" s="5">
        <f ca="1">IF(OR(BW$4&lt;$Q183,BW$4&gt;$Q183+IF($S183="",1000,$S183)-1),0,IF(MOD(BW$4-$Q183,IF($R183="",1000,$R183))=0,$O183,0))*IF($Y183&gt;0,(1+INDEX(Escalation!$B$3:$B$18,$Y183,0))^(BW$4-SSSModel!$C$5),1)*IF($X183=0,1,OFFSET(Profiles!$K$2,$X183,MAX(Profiles!$C$2,BW$4-$Q183)))*IF($AA183=1,(1+SSSModel!#REF!),1)</f>
        <v>0</v>
      </c>
      <c r="BX183" s="5">
        <f ca="1">IF(OR(BX$4&lt;$Q183,BX$4&gt;$Q183+IF($S183="",1000,$S183)-1),0,IF(MOD(BX$4-$Q183,IF($R183="",1000,$R183))=0,$O183,0))*IF($Y183&gt;0,(1+INDEX(Escalation!$B$3:$B$18,$Y183,0))^(BX$4-SSSModel!$C$5),1)*IF($X183=0,1,OFFSET(Profiles!$K$2,$X183,MAX(Profiles!$C$2,BX$4-$Q183)))*IF($AA183=1,(1+SSSModel!#REF!),1)</f>
        <v>0</v>
      </c>
      <c r="BY183" s="5">
        <f ca="1">IF(OR(BY$4&lt;$Q183,BY$4&gt;$Q183+IF($S183="",1000,$S183)-1),0,IF(MOD(BY$4-$Q183,IF($R183="",1000,$R183))=0,$O183,0))*IF($Y183&gt;0,(1+INDEX(Escalation!$B$3:$B$18,$Y183,0))^(BY$4-SSSModel!$C$5),1)*IF($X183=0,1,OFFSET(Profiles!$K$2,$X183,MAX(Profiles!$C$2,BY$4-$Q183)))*IF($AA183=1,(1+SSSModel!#REF!),1)</f>
        <v>0</v>
      </c>
      <c r="BZ183" s="5">
        <f ca="1">IF(OR(BZ$4&lt;$Q183,BZ$4&gt;$Q183+IF($S183="",1000,$S183)-1),0,IF(MOD(BZ$4-$Q183,IF($R183="",1000,$R183))=0,$O183,0))*IF($Y183&gt;0,(1+INDEX(Escalation!$B$3:$B$18,$Y183,0))^(BZ$4-SSSModel!$C$5),1)*IF($X183=0,1,OFFSET(Profiles!$K$2,$X183,MAX(Profiles!$C$2,BZ$4-$Q183)))*IF($AA183=1,(1+SSSModel!#REF!),1)</f>
        <v>0</v>
      </c>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c r="CY183" s="93"/>
      <c r="CZ183" s="93"/>
      <c r="DA183" s="93"/>
      <c r="DB183" s="93"/>
      <c r="DC183" s="93"/>
      <c r="DD183" s="93"/>
      <c r="DE183" s="93"/>
      <c r="DF183" s="93"/>
      <c r="DG183" s="93"/>
      <c r="DH183" s="93"/>
      <c r="DI183" s="93"/>
      <c r="DJ183" s="93"/>
      <c r="DK183" s="93"/>
      <c r="DL183" s="93"/>
      <c r="DM183" s="93"/>
      <c r="DN183" s="93"/>
      <c r="DO183" s="93"/>
      <c r="DP183" s="93"/>
      <c r="DQ183" s="93"/>
      <c r="DR183" s="93"/>
      <c r="DS183" s="93"/>
      <c r="DT183" s="93"/>
      <c r="DU183" s="93"/>
      <c r="DV183" s="93"/>
      <c r="DW183" s="93"/>
      <c r="DX183" s="93"/>
      <c r="DY183" s="94"/>
      <c r="DZ183" s="95"/>
      <c r="EA183" s="96"/>
      <c r="EB183" s="97"/>
      <c r="EC183" s="97"/>
      <c r="ED183" s="90"/>
      <c r="EE183" s="90"/>
    </row>
    <row r="184" spans="3:135" x14ac:dyDescent="0.35">
      <c r="C184" s="18"/>
      <c r="D184" s="18">
        <f t="shared" ref="D184:E184" si="30">D174</f>
        <v>4</v>
      </c>
      <c r="E184" s="18">
        <f t="shared" ca="1" si="30"/>
        <v>0</v>
      </c>
      <c r="G184" s="25"/>
      <c r="H184" s="25" t="str">
        <f ca="1">IF($E184=0,"",OFFSET(Resources!C$26,$E184,0))</f>
        <v/>
      </c>
      <c r="I184" s="25" t="str">
        <f ca="1">IF($E184=0,"",OFFSET(Resources!$E$26,$E184,0))</f>
        <v/>
      </c>
      <c r="J184" s="16">
        <v>1</v>
      </c>
      <c r="K184" s="16" t="s">
        <v>150</v>
      </c>
      <c r="L184" s="16" t="s">
        <v>193</v>
      </c>
      <c r="M184" s="25"/>
      <c r="N184" s="1">
        <v>1</v>
      </c>
      <c r="O184" s="120">
        <f ca="1">IF($E184=0,0,OFFSET(Resources!$K$26,$E184,0)*OFFSET(Resources!$L$26,$E184,0))</f>
        <v>0</v>
      </c>
      <c r="P184" s="16" t="s">
        <v>95</v>
      </c>
      <c r="Q184" s="18">
        <f ca="1">IF($E184=0,0,OFFSET(GenAlts!$W$4,$E184,$D184-1))</f>
        <v>0</v>
      </c>
      <c r="R184" s="1">
        <v>1</v>
      </c>
      <c r="S184" t="str">
        <f ca="1">IF($E184=0,"",OFFSET(Resources!$R$26,$E184,0))</f>
        <v/>
      </c>
      <c r="T184" s="1"/>
      <c r="U184" s="25"/>
      <c r="V184" s="1"/>
      <c r="W184">
        <f t="shared" ca="1" si="27"/>
        <v>0</v>
      </c>
      <c r="X184">
        <f>IF(T184="",0,MATCH(T184,Profiles!$A$3:$A$22,0))</f>
        <v>0</v>
      </c>
      <c r="Y184">
        <f>IF(U184=0,0,MATCH(U184,Escalation!$A$3:$A$17,0))</f>
        <v>0</v>
      </c>
      <c r="Z184">
        <f>IF(V184="",0,MATCH(V184,Profiles!$A$3:$A$22,0))</f>
        <v>0</v>
      </c>
      <c r="AA184" s="8"/>
      <c r="AB184" s="8">
        <v>0</v>
      </c>
      <c r="AC184" s="5">
        <f ca="1">IF(OR(AC$4&lt;$Q184,AC$4&gt;$Q184+IF($S184="",1000,$S184)-1),0,IF(MOD(AC$4-$Q184,IF($R184="",1000,$R184))=0,$O184,0))*IF($Y184&gt;0,(1+INDEX(Escalation!$B$3:$B$18,$Y184,0))^(AC$4-SSSModel!$C$5),1)*IF($X184=0,1,OFFSET(Profiles!$K$2,$X184,MAX(Profiles!$C$2,AC$4-$Q184)))*IF($AA184=1,(1+SSSModel!#REF!),1)</f>
        <v>0</v>
      </c>
      <c r="AD184" s="5">
        <f ca="1">IF(OR(AD$4&lt;$Q184,AD$4&gt;$Q184+IF($S184="",1000,$S184)-1),0,IF(MOD(AD$4-$Q184,IF($R184="",1000,$R184))=0,$O184,0))*IF($Y184&gt;0,(1+INDEX(Escalation!$B$3:$B$18,$Y184,0))^(AD$4-SSSModel!$C$5),1)*IF($X184=0,1,OFFSET(Profiles!$K$2,$X184,MAX(Profiles!$C$2,AD$4-$Q184)))*IF($AA184=1,(1+SSSModel!#REF!),1)</f>
        <v>0</v>
      </c>
      <c r="AE184" s="5">
        <f ca="1">IF(OR(AE$4&lt;$Q184,AE$4&gt;$Q184+IF($S184="",1000,$S184)-1),0,IF(MOD(AE$4-$Q184,IF($R184="",1000,$R184))=0,$O184,0))*IF($Y184&gt;0,(1+INDEX(Escalation!$B$3:$B$18,$Y184,0))^(AE$4-SSSModel!$C$5),1)*IF($X184=0,1,OFFSET(Profiles!$K$2,$X184,MAX(Profiles!$C$2,AE$4-$Q184)))*IF($AA184=1,(1+SSSModel!#REF!),1)</f>
        <v>0</v>
      </c>
      <c r="AF184" s="5">
        <f ca="1">IF(OR(AF$4&lt;$Q184,AF$4&gt;$Q184+IF($S184="",1000,$S184)-1),0,IF(MOD(AF$4-$Q184,IF($R184="",1000,$R184))=0,$O184,0))*IF($Y184&gt;0,(1+INDEX(Escalation!$B$3:$B$18,$Y184,0))^(AF$4-SSSModel!$C$5),1)*IF($X184=0,1,OFFSET(Profiles!$K$2,$X184,MAX(Profiles!$C$2,AF$4-$Q184)))*IF($AA184=1,(1+SSSModel!#REF!),1)</f>
        <v>0</v>
      </c>
      <c r="AG184" s="5">
        <f ca="1">IF(OR(AG$4&lt;$Q184,AG$4&gt;$Q184+IF($S184="",1000,$S184)-1),0,IF(MOD(AG$4-$Q184,IF($R184="",1000,$R184))=0,$O184,0))*IF($Y184&gt;0,(1+INDEX(Escalation!$B$3:$B$18,$Y184,0))^(AG$4-SSSModel!$C$5),1)*IF($X184=0,1,OFFSET(Profiles!$K$2,$X184,MAX(Profiles!$C$2,AG$4-$Q184)))*IF($AA184=1,(1+SSSModel!#REF!),1)</f>
        <v>0</v>
      </c>
      <c r="AH184" s="5">
        <f ca="1">IF(OR(AH$4&lt;$Q184,AH$4&gt;$Q184+IF($S184="",1000,$S184)-1),0,IF(MOD(AH$4-$Q184,IF($R184="",1000,$R184))=0,$O184,0))*IF($Y184&gt;0,(1+INDEX(Escalation!$B$3:$B$18,$Y184,0))^(AH$4-SSSModel!$C$5),1)*IF($X184=0,1,OFFSET(Profiles!$K$2,$X184,MAX(Profiles!$C$2,AH$4-$Q184)))*IF($AA184=1,(1+SSSModel!#REF!),1)</f>
        <v>0</v>
      </c>
      <c r="AI184" s="5">
        <f ca="1">IF(OR(AI$4&lt;$Q184,AI$4&gt;$Q184+IF($S184="",1000,$S184)-1),0,IF(MOD(AI$4-$Q184,IF($R184="",1000,$R184))=0,$O184,0))*IF($Y184&gt;0,(1+INDEX(Escalation!$B$3:$B$18,$Y184,0))^(AI$4-SSSModel!$C$5),1)*IF($X184=0,1,OFFSET(Profiles!$K$2,$X184,MAX(Profiles!$C$2,AI$4-$Q184)))*IF($AA184=1,(1+SSSModel!#REF!),1)</f>
        <v>0</v>
      </c>
      <c r="AJ184" s="5">
        <f ca="1">IF(OR(AJ$4&lt;$Q184,AJ$4&gt;$Q184+IF($S184="",1000,$S184)-1),0,IF(MOD(AJ$4-$Q184,IF($R184="",1000,$R184))=0,$O184,0))*IF($Y184&gt;0,(1+INDEX(Escalation!$B$3:$B$18,$Y184,0))^(AJ$4-SSSModel!$C$5),1)*IF($X184=0,1,OFFSET(Profiles!$K$2,$X184,MAX(Profiles!$C$2,AJ$4-$Q184)))*IF($AA184=1,(1+SSSModel!#REF!),1)</f>
        <v>0</v>
      </c>
      <c r="AK184" s="5">
        <f ca="1">IF(OR(AK$4&lt;$Q184,AK$4&gt;$Q184+IF($S184="",1000,$S184)-1),0,IF(MOD(AK$4-$Q184,IF($R184="",1000,$R184))=0,$O184,0))*IF($Y184&gt;0,(1+INDEX(Escalation!$B$3:$B$18,$Y184,0))^(AK$4-SSSModel!$C$5),1)*IF($X184=0,1,OFFSET(Profiles!$K$2,$X184,MAX(Profiles!$C$2,AK$4-$Q184)))*IF($AA184=1,(1+SSSModel!#REF!),1)</f>
        <v>0</v>
      </c>
      <c r="AL184" s="5">
        <f ca="1">IF(OR(AL$4&lt;$Q184,AL$4&gt;$Q184+IF($S184="",1000,$S184)-1),0,IF(MOD(AL$4-$Q184,IF($R184="",1000,$R184))=0,$O184,0))*IF($Y184&gt;0,(1+INDEX(Escalation!$B$3:$B$18,$Y184,0))^(AL$4-SSSModel!$C$5),1)*IF($X184=0,1,OFFSET(Profiles!$K$2,$X184,MAX(Profiles!$C$2,AL$4-$Q184)))*IF($AA184=1,(1+SSSModel!#REF!),1)</f>
        <v>0</v>
      </c>
      <c r="AM184" s="5">
        <f ca="1">IF(OR(AM$4&lt;$Q184,AM$4&gt;$Q184+IF($S184="",1000,$S184)-1),0,IF(MOD(AM$4-$Q184,IF($R184="",1000,$R184))=0,$O184,0))*IF($Y184&gt;0,(1+INDEX(Escalation!$B$3:$B$18,$Y184,0))^(AM$4-SSSModel!$C$5),1)*IF($X184=0,1,OFFSET(Profiles!$K$2,$X184,MAX(Profiles!$C$2,AM$4-$Q184)))*IF($AA184=1,(1+SSSModel!#REF!),1)</f>
        <v>0</v>
      </c>
      <c r="AN184" s="5">
        <f ca="1">IF(OR(AN$4&lt;$Q184,AN$4&gt;$Q184+IF($S184="",1000,$S184)-1),0,IF(MOD(AN$4-$Q184,IF($R184="",1000,$R184))=0,$O184,0))*IF($Y184&gt;0,(1+INDEX(Escalation!$B$3:$B$18,$Y184,0))^(AN$4-SSSModel!$C$5),1)*IF($X184=0,1,OFFSET(Profiles!$K$2,$X184,MAX(Profiles!$C$2,AN$4-$Q184)))*IF($AA184=1,(1+SSSModel!#REF!),1)</f>
        <v>0</v>
      </c>
      <c r="AO184" s="5">
        <f ca="1">IF(OR(AO$4&lt;$Q184,AO$4&gt;$Q184+IF($S184="",1000,$S184)-1),0,IF(MOD(AO$4-$Q184,IF($R184="",1000,$R184))=0,$O184,0))*IF($Y184&gt;0,(1+INDEX(Escalation!$B$3:$B$18,$Y184,0))^(AO$4-SSSModel!$C$5),1)*IF($X184=0,1,OFFSET(Profiles!$K$2,$X184,MAX(Profiles!$C$2,AO$4-$Q184)))*IF($AA184=1,(1+SSSModel!#REF!),1)</f>
        <v>0</v>
      </c>
      <c r="AP184" s="5">
        <f ca="1">IF(OR(AP$4&lt;$Q184,AP$4&gt;$Q184+IF($S184="",1000,$S184)-1),0,IF(MOD(AP$4-$Q184,IF($R184="",1000,$R184))=0,$O184,0))*IF($Y184&gt;0,(1+INDEX(Escalation!$B$3:$B$18,$Y184,0))^(AP$4-SSSModel!$C$5),1)*IF($X184=0,1,OFFSET(Profiles!$K$2,$X184,MAX(Profiles!$C$2,AP$4-$Q184)))*IF($AA184=1,(1+SSSModel!#REF!),1)</f>
        <v>0</v>
      </c>
      <c r="AQ184" s="5">
        <f ca="1">IF(OR(AQ$4&lt;$Q184,AQ$4&gt;$Q184+IF($S184="",1000,$S184)-1),0,IF(MOD(AQ$4-$Q184,IF($R184="",1000,$R184))=0,$O184,0))*IF($Y184&gt;0,(1+INDEX(Escalation!$B$3:$B$18,$Y184,0))^(AQ$4-SSSModel!$C$5),1)*IF($X184=0,1,OFFSET(Profiles!$K$2,$X184,MAX(Profiles!$C$2,AQ$4-$Q184)))*IF($AA184=1,(1+SSSModel!#REF!),1)</f>
        <v>0</v>
      </c>
      <c r="AR184" s="5">
        <f ca="1">IF(OR(AR$4&lt;$Q184,AR$4&gt;$Q184+IF($S184="",1000,$S184)-1),0,IF(MOD(AR$4-$Q184,IF($R184="",1000,$R184))=0,$O184,0))*IF($Y184&gt;0,(1+INDEX(Escalation!$B$3:$B$18,$Y184,0))^(AR$4-SSSModel!$C$5),1)*IF($X184=0,1,OFFSET(Profiles!$K$2,$X184,MAX(Profiles!$C$2,AR$4-$Q184)))*IF($AA184=1,(1+SSSModel!#REF!),1)</f>
        <v>0</v>
      </c>
      <c r="AS184" s="5">
        <f ca="1">IF(OR(AS$4&lt;$Q184,AS$4&gt;$Q184+IF($S184="",1000,$S184)-1),0,IF(MOD(AS$4-$Q184,IF($R184="",1000,$R184))=0,$O184,0))*IF($Y184&gt;0,(1+INDEX(Escalation!$B$3:$B$18,$Y184,0))^(AS$4-SSSModel!$C$5),1)*IF($X184=0,1,OFFSET(Profiles!$K$2,$X184,MAX(Profiles!$C$2,AS$4-$Q184)))*IF($AA184=1,(1+SSSModel!#REF!),1)</f>
        <v>0</v>
      </c>
      <c r="AT184" s="5">
        <f ca="1">IF(OR(AT$4&lt;$Q184,AT$4&gt;$Q184+IF($S184="",1000,$S184)-1),0,IF(MOD(AT$4-$Q184,IF($R184="",1000,$R184))=0,$O184,0))*IF($Y184&gt;0,(1+INDEX(Escalation!$B$3:$B$18,$Y184,0))^(AT$4-SSSModel!$C$5),1)*IF($X184=0,1,OFFSET(Profiles!$K$2,$X184,MAX(Profiles!$C$2,AT$4-$Q184)))*IF($AA184=1,(1+SSSModel!#REF!),1)</f>
        <v>0</v>
      </c>
      <c r="AU184" s="5">
        <f ca="1">IF(OR(AU$4&lt;$Q184,AU$4&gt;$Q184+IF($S184="",1000,$S184)-1),0,IF(MOD(AU$4-$Q184,IF($R184="",1000,$R184))=0,$O184,0))*IF($Y184&gt;0,(1+INDEX(Escalation!$B$3:$B$18,$Y184,0))^(AU$4-SSSModel!$C$5),1)*IF($X184=0,1,OFFSET(Profiles!$K$2,$X184,MAX(Profiles!$C$2,AU$4-$Q184)))*IF($AA184=1,(1+SSSModel!#REF!),1)</f>
        <v>0</v>
      </c>
      <c r="AV184" s="5">
        <f ca="1">IF(OR(AV$4&lt;$Q184,AV$4&gt;$Q184+IF($S184="",1000,$S184)-1),0,IF(MOD(AV$4-$Q184,IF($R184="",1000,$R184))=0,$O184,0))*IF($Y184&gt;0,(1+INDEX(Escalation!$B$3:$B$18,$Y184,0))^(AV$4-SSSModel!$C$5),1)*IF($X184=0,1,OFFSET(Profiles!$K$2,$X184,MAX(Profiles!$C$2,AV$4-$Q184)))*IF($AA184=1,(1+SSSModel!#REF!),1)</f>
        <v>0</v>
      </c>
      <c r="AW184" s="5">
        <f ca="1">IF(OR(AW$4&lt;$Q184,AW$4&gt;$Q184+IF($S184="",1000,$S184)-1),0,IF(MOD(AW$4-$Q184,IF($R184="",1000,$R184))=0,$O184,0))*IF($Y184&gt;0,(1+INDEX(Escalation!$B$3:$B$18,$Y184,0))^(AW$4-SSSModel!$C$5),1)*IF($X184=0,1,OFFSET(Profiles!$K$2,$X184,MAX(Profiles!$C$2,AW$4-$Q184)))*IF($AA184=1,(1+SSSModel!#REF!),1)</f>
        <v>0</v>
      </c>
      <c r="AX184" s="5">
        <f ca="1">IF(OR(AX$4&lt;$Q184,AX$4&gt;$Q184+IF($S184="",1000,$S184)-1),0,IF(MOD(AX$4-$Q184,IF($R184="",1000,$R184))=0,$O184,0))*IF($Y184&gt;0,(1+INDEX(Escalation!$B$3:$B$18,$Y184,0))^(AX$4-SSSModel!$C$5),1)*IF($X184=0,1,OFFSET(Profiles!$K$2,$X184,MAX(Profiles!$C$2,AX$4-$Q184)))*IF($AA184=1,(1+SSSModel!#REF!),1)</f>
        <v>0</v>
      </c>
      <c r="AY184" s="5">
        <f ca="1">IF(OR(AY$4&lt;$Q184,AY$4&gt;$Q184+IF($S184="",1000,$S184)-1),0,IF(MOD(AY$4-$Q184,IF($R184="",1000,$R184))=0,$O184,0))*IF($Y184&gt;0,(1+INDEX(Escalation!$B$3:$B$18,$Y184,0))^(AY$4-SSSModel!$C$5),1)*IF($X184=0,1,OFFSET(Profiles!$K$2,$X184,MAX(Profiles!$C$2,AY$4-$Q184)))*IF($AA184=1,(1+SSSModel!#REF!),1)</f>
        <v>0</v>
      </c>
      <c r="AZ184" s="5">
        <f ca="1">IF(OR(AZ$4&lt;$Q184,AZ$4&gt;$Q184+IF($S184="",1000,$S184)-1),0,IF(MOD(AZ$4-$Q184,IF($R184="",1000,$R184))=0,$O184,0))*IF($Y184&gt;0,(1+INDEX(Escalation!$B$3:$B$18,$Y184,0))^(AZ$4-SSSModel!$C$5),1)*IF($X184=0,1,OFFSET(Profiles!$K$2,$X184,MAX(Profiles!$C$2,AZ$4-$Q184)))*IF($AA184=1,(1+SSSModel!#REF!),1)</f>
        <v>0</v>
      </c>
      <c r="BA184" s="5">
        <f ca="1">IF(OR(BA$4&lt;$Q184,BA$4&gt;$Q184+IF($S184="",1000,$S184)-1),0,IF(MOD(BA$4-$Q184,IF($R184="",1000,$R184))=0,$O184,0))*IF($Y184&gt;0,(1+INDEX(Escalation!$B$3:$B$18,$Y184,0))^(BA$4-SSSModel!$C$5),1)*IF($X184=0,1,OFFSET(Profiles!$K$2,$X184,MAX(Profiles!$C$2,BA$4-$Q184)))*IF($AA184=1,(1+SSSModel!#REF!),1)</f>
        <v>0</v>
      </c>
      <c r="BB184" s="5">
        <f ca="1">IF(OR(BB$4&lt;$Q184,BB$4&gt;$Q184+IF($S184="",1000,$S184)-1),0,IF(MOD(BB$4-$Q184,IF($R184="",1000,$R184))=0,$O184,0))*IF($Y184&gt;0,(1+INDEX(Escalation!$B$3:$B$18,$Y184,0))^(BB$4-SSSModel!$C$5),1)*IF($X184=0,1,OFFSET(Profiles!$K$2,$X184,MAX(Profiles!$C$2,BB$4-$Q184)))*IF($AA184=1,(1+SSSModel!#REF!),1)</f>
        <v>0</v>
      </c>
      <c r="BC184" s="5">
        <f ca="1">IF(OR(BC$4&lt;$Q184,BC$4&gt;$Q184+IF($S184="",1000,$S184)-1),0,IF(MOD(BC$4-$Q184,IF($R184="",1000,$R184))=0,$O184,0))*IF($Y184&gt;0,(1+INDEX(Escalation!$B$3:$B$18,$Y184,0))^(BC$4-SSSModel!$C$5),1)*IF($X184=0,1,OFFSET(Profiles!$K$2,$X184,MAX(Profiles!$C$2,BC$4-$Q184)))*IF($AA184=1,(1+SSSModel!#REF!),1)</f>
        <v>0</v>
      </c>
      <c r="BD184" s="5">
        <f ca="1">IF(OR(BD$4&lt;$Q184,BD$4&gt;$Q184+IF($S184="",1000,$S184)-1),0,IF(MOD(BD$4-$Q184,IF($R184="",1000,$R184))=0,$O184,0))*IF($Y184&gt;0,(1+INDEX(Escalation!$B$3:$B$18,$Y184,0))^(BD$4-SSSModel!$C$5),1)*IF($X184=0,1,OFFSET(Profiles!$K$2,$X184,MAX(Profiles!$C$2,BD$4-$Q184)))*IF($AA184=1,(1+SSSModel!#REF!),1)</f>
        <v>0</v>
      </c>
      <c r="BE184" s="5">
        <f ca="1">IF(OR(BE$4&lt;$Q184,BE$4&gt;$Q184+IF($S184="",1000,$S184)-1),0,IF(MOD(BE$4-$Q184,IF($R184="",1000,$R184))=0,$O184,0))*IF($Y184&gt;0,(1+INDEX(Escalation!$B$3:$B$18,$Y184,0))^(BE$4-SSSModel!$C$5),1)*IF($X184=0,1,OFFSET(Profiles!$K$2,$X184,MAX(Profiles!$C$2,BE$4-$Q184)))*IF($AA184=1,(1+SSSModel!#REF!),1)</f>
        <v>0</v>
      </c>
      <c r="BF184" s="5">
        <f ca="1">IF(OR(BF$4&lt;$Q184,BF$4&gt;$Q184+IF($S184="",1000,$S184)-1),0,IF(MOD(BF$4-$Q184,IF($R184="",1000,$R184))=0,$O184,0))*IF($Y184&gt;0,(1+INDEX(Escalation!$B$3:$B$18,$Y184,0))^(BF$4-SSSModel!$C$5),1)*IF($X184=0,1,OFFSET(Profiles!$K$2,$X184,MAX(Profiles!$C$2,BF$4-$Q184)))*IF($AA184=1,(1+SSSModel!#REF!),1)</f>
        <v>0</v>
      </c>
      <c r="BG184" s="5">
        <f ca="1">IF(OR(BG$4&lt;$Q184,BG$4&gt;$Q184+IF($S184="",1000,$S184)-1),0,IF(MOD(BG$4-$Q184,IF($R184="",1000,$R184))=0,$O184,0))*IF($Y184&gt;0,(1+INDEX(Escalation!$B$3:$B$18,$Y184,0))^(BG$4-SSSModel!$C$5),1)*IF($X184=0,1,OFFSET(Profiles!$K$2,$X184,MAX(Profiles!$C$2,BG$4-$Q184)))*IF($AA184=1,(1+SSSModel!#REF!),1)</f>
        <v>0</v>
      </c>
      <c r="BH184" s="5">
        <f ca="1">IF(OR(BH$4&lt;$Q184,BH$4&gt;$Q184+IF($S184="",1000,$S184)-1),0,IF(MOD(BH$4-$Q184,IF($R184="",1000,$R184))=0,$O184,0))*IF($Y184&gt;0,(1+INDEX(Escalation!$B$3:$B$18,$Y184,0))^(BH$4-SSSModel!$C$5),1)*IF($X184=0,1,OFFSET(Profiles!$K$2,$X184,MAX(Profiles!$C$2,BH$4-$Q184)))*IF($AA184=1,(1+SSSModel!#REF!),1)</f>
        <v>0</v>
      </c>
      <c r="BI184" s="5">
        <f ca="1">IF(OR(BI$4&lt;$Q184,BI$4&gt;$Q184+IF($S184="",1000,$S184)-1),0,IF(MOD(BI$4-$Q184,IF($R184="",1000,$R184))=0,$O184,0))*IF($Y184&gt;0,(1+INDEX(Escalation!$B$3:$B$18,$Y184,0))^(BI$4-SSSModel!$C$5),1)*IF($X184=0,1,OFFSET(Profiles!$K$2,$X184,MAX(Profiles!$C$2,BI$4-$Q184)))*IF($AA184=1,(1+SSSModel!#REF!),1)</f>
        <v>0</v>
      </c>
      <c r="BJ184" s="5">
        <f ca="1">IF(OR(BJ$4&lt;$Q184,BJ$4&gt;$Q184+IF($S184="",1000,$S184)-1),0,IF(MOD(BJ$4-$Q184,IF($R184="",1000,$R184))=0,$O184,0))*IF($Y184&gt;0,(1+INDEX(Escalation!$B$3:$B$18,$Y184,0))^(BJ$4-SSSModel!$C$5),1)*IF($X184=0,1,OFFSET(Profiles!$K$2,$X184,MAX(Profiles!$C$2,BJ$4-$Q184)))*IF($AA184=1,(1+SSSModel!#REF!),1)</f>
        <v>0</v>
      </c>
      <c r="BK184" s="5">
        <f ca="1">IF(OR(BK$4&lt;$Q184,BK$4&gt;$Q184+IF($S184="",1000,$S184)-1),0,IF(MOD(BK$4-$Q184,IF($R184="",1000,$R184))=0,$O184,0))*IF($Y184&gt;0,(1+INDEX(Escalation!$B$3:$B$18,$Y184,0))^(BK$4-SSSModel!$C$5),1)*IF($X184=0,1,OFFSET(Profiles!$K$2,$X184,MAX(Profiles!$C$2,BK$4-$Q184)))*IF($AA184=1,(1+SSSModel!#REF!),1)</f>
        <v>0</v>
      </c>
      <c r="BL184" s="5">
        <f ca="1">IF(OR(BL$4&lt;$Q184,BL$4&gt;$Q184+IF($S184="",1000,$S184)-1),0,IF(MOD(BL$4-$Q184,IF($R184="",1000,$R184))=0,$O184,0))*IF($Y184&gt;0,(1+INDEX(Escalation!$B$3:$B$18,$Y184,0))^(BL$4-SSSModel!$C$5),1)*IF($X184=0,1,OFFSET(Profiles!$K$2,$X184,MAX(Profiles!$C$2,BL$4-$Q184)))*IF($AA184=1,(1+SSSModel!#REF!),1)</f>
        <v>0</v>
      </c>
      <c r="BM184" s="5">
        <f ca="1">IF(OR(BM$4&lt;$Q184,BM$4&gt;$Q184+IF($S184="",1000,$S184)-1),0,IF(MOD(BM$4-$Q184,IF($R184="",1000,$R184))=0,$O184,0))*IF($Y184&gt;0,(1+INDEX(Escalation!$B$3:$B$18,$Y184,0))^(BM$4-SSSModel!$C$5),1)*IF($X184=0,1,OFFSET(Profiles!$K$2,$X184,MAX(Profiles!$C$2,BM$4-$Q184)))*IF($AA184=1,(1+SSSModel!#REF!),1)</f>
        <v>0</v>
      </c>
      <c r="BN184" s="5">
        <f ca="1">IF(OR(BN$4&lt;$Q184,BN$4&gt;$Q184+IF($S184="",1000,$S184)-1),0,IF(MOD(BN$4-$Q184,IF($R184="",1000,$R184))=0,$O184,0))*IF($Y184&gt;0,(1+INDEX(Escalation!$B$3:$B$18,$Y184,0))^(BN$4-SSSModel!$C$5),1)*IF($X184=0,1,OFFSET(Profiles!$K$2,$X184,MAX(Profiles!$C$2,BN$4-$Q184)))*IF($AA184=1,(1+SSSModel!#REF!),1)</f>
        <v>0</v>
      </c>
      <c r="BO184" s="5">
        <f ca="1">IF(OR(BO$4&lt;$Q184,BO$4&gt;$Q184+IF($S184="",1000,$S184)-1),0,IF(MOD(BO$4-$Q184,IF($R184="",1000,$R184))=0,$O184,0))*IF($Y184&gt;0,(1+INDEX(Escalation!$B$3:$B$18,$Y184,0))^(BO$4-SSSModel!$C$5),1)*IF($X184=0,1,OFFSET(Profiles!$K$2,$X184,MAX(Profiles!$C$2,BO$4-$Q184)))*IF($AA184=1,(1+SSSModel!#REF!),1)</f>
        <v>0</v>
      </c>
      <c r="BP184" s="5">
        <f ca="1">IF(OR(BP$4&lt;$Q184,BP$4&gt;$Q184+IF($S184="",1000,$S184)-1),0,IF(MOD(BP$4-$Q184,IF($R184="",1000,$R184))=0,$O184,0))*IF($Y184&gt;0,(1+INDEX(Escalation!$B$3:$B$18,$Y184,0))^(BP$4-SSSModel!$C$5),1)*IF($X184=0,1,OFFSET(Profiles!$K$2,$X184,MAX(Profiles!$C$2,BP$4-$Q184)))*IF($AA184=1,(1+SSSModel!#REF!),1)</f>
        <v>0</v>
      </c>
      <c r="BQ184" s="5">
        <f ca="1">IF(OR(BQ$4&lt;$Q184,BQ$4&gt;$Q184+IF($S184="",1000,$S184)-1),0,IF(MOD(BQ$4-$Q184,IF($R184="",1000,$R184))=0,$O184,0))*IF($Y184&gt;0,(1+INDEX(Escalation!$B$3:$B$18,$Y184,0))^(BQ$4-SSSModel!$C$5),1)*IF($X184=0,1,OFFSET(Profiles!$K$2,$X184,MAX(Profiles!$C$2,BQ$4-$Q184)))*IF($AA184=1,(1+SSSModel!#REF!),1)</f>
        <v>0</v>
      </c>
      <c r="BR184" s="5">
        <f ca="1">IF(OR(BR$4&lt;$Q184,BR$4&gt;$Q184+IF($S184="",1000,$S184)-1),0,IF(MOD(BR$4-$Q184,IF($R184="",1000,$R184))=0,$O184,0))*IF($Y184&gt;0,(1+INDEX(Escalation!$B$3:$B$18,$Y184,0))^(BR$4-SSSModel!$C$5),1)*IF($X184=0,1,OFFSET(Profiles!$K$2,$X184,MAX(Profiles!$C$2,BR$4-$Q184)))*IF($AA184=1,(1+SSSModel!#REF!),1)</f>
        <v>0</v>
      </c>
      <c r="BS184" s="5">
        <f ca="1">IF(OR(BS$4&lt;$Q184,BS$4&gt;$Q184+IF($S184="",1000,$S184)-1),0,IF(MOD(BS$4-$Q184,IF($R184="",1000,$R184))=0,$O184,0))*IF($Y184&gt;0,(1+INDEX(Escalation!$B$3:$B$18,$Y184,0))^(BS$4-SSSModel!$C$5),1)*IF($X184=0,1,OFFSET(Profiles!$K$2,$X184,MAX(Profiles!$C$2,BS$4-$Q184)))*IF($AA184=1,(1+SSSModel!#REF!),1)</f>
        <v>0</v>
      </c>
      <c r="BT184" s="5">
        <f ca="1">IF(OR(BT$4&lt;$Q184,BT$4&gt;$Q184+IF($S184="",1000,$S184)-1),0,IF(MOD(BT$4-$Q184,IF($R184="",1000,$R184))=0,$O184,0))*IF($Y184&gt;0,(1+INDEX(Escalation!$B$3:$B$18,$Y184,0))^(BT$4-SSSModel!$C$5),1)*IF($X184=0,1,OFFSET(Profiles!$K$2,$X184,MAX(Profiles!$C$2,BT$4-$Q184)))*IF($AA184=1,(1+SSSModel!#REF!),1)</f>
        <v>0</v>
      </c>
      <c r="BU184" s="5">
        <f ca="1">IF(OR(BU$4&lt;$Q184,BU$4&gt;$Q184+IF($S184="",1000,$S184)-1),0,IF(MOD(BU$4-$Q184,IF($R184="",1000,$R184))=0,$O184,0))*IF($Y184&gt;0,(1+INDEX(Escalation!$B$3:$B$18,$Y184,0))^(BU$4-SSSModel!$C$5),1)*IF($X184=0,1,OFFSET(Profiles!$K$2,$X184,MAX(Profiles!$C$2,BU$4-$Q184)))*IF($AA184=1,(1+SSSModel!#REF!),1)</f>
        <v>0</v>
      </c>
      <c r="BV184" s="5">
        <f ca="1">IF(OR(BV$4&lt;$Q184,BV$4&gt;$Q184+IF($S184="",1000,$S184)-1),0,IF(MOD(BV$4-$Q184,IF($R184="",1000,$R184))=0,$O184,0))*IF($Y184&gt;0,(1+INDEX(Escalation!$B$3:$B$18,$Y184,0))^(BV$4-SSSModel!$C$5),1)*IF($X184=0,1,OFFSET(Profiles!$K$2,$X184,MAX(Profiles!$C$2,BV$4-$Q184)))*IF($AA184=1,(1+SSSModel!#REF!),1)</f>
        <v>0</v>
      </c>
      <c r="BW184" s="5">
        <f ca="1">IF(OR(BW$4&lt;$Q184,BW$4&gt;$Q184+IF($S184="",1000,$S184)-1),0,IF(MOD(BW$4-$Q184,IF($R184="",1000,$R184))=0,$O184,0))*IF($Y184&gt;0,(1+INDEX(Escalation!$B$3:$B$18,$Y184,0))^(BW$4-SSSModel!$C$5),1)*IF($X184=0,1,OFFSET(Profiles!$K$2,$X184,MAX(Profiles!$C$2,BW$4-$Q184)))*IF($AA184=1,(1+SSSModel!#REF!),1)</f>
        <v>0</v>
      </c>
      <c r="BX184" s="5">
        <f ca="1">IF(OR(BX$4&lt;$Q184,BX$4&gt;$Q184+IF($S184="",1000,$S184)-1),0,IF(MOD(BX$4-$Q184,IF($R184="",1000,$R184))=0,$O184,0))*IF($Y184&gt;0,(1+INDEX(Escalation!$B$3:$B$18,$Y184,0))^(BX$4-SSSModel!$C$5),1)*IF($X184=0,1,OFFSET(Profiles!$K$2,$X184,MAX(Profiles!$C$2,BX$4-$Q184)))*IF($AA184=1,(1+SSSModel!#REF!),1)</f>
        <v>0</v>
      </c>
      <c r="BY184" s="5">
        <f ca="1">IF(OR(BY$4&lt;$Q184,BY$4&gt;$Q184+IF($S184="",1000,$S184)-1),0,IF(MOD(BY$4-$Q184,IF($R184="",1000,$R184))=0,$O184,0))*IF($Y184&gt;0,(1+INDEX(Escalation!$B$3:$B$18,$Y184,0))^(BY$4-SSSModel!$C$5),1)*IF($X184=0,1,OFFSET(Profiles!$K$2,$X184,MAX(Profiles!$C$2,BY$4-$Q184)))*IF($AA184=1,(1+SSSModel!#REF!),1)</f>
        <v>0</v>
      </c>
      <c r="BZ184" s="5">
        <f ca="1">IF(OR(BZ$4&lt;$Q184,BZ$4&gt;$Q184+IF($S184="",1000,$S184)-1),0,IF(MOD(BZ$4-$Q184,IF($R184="",1000,$R184))=0,$O184,0))*IF($Y184&gt;0,(1+INDEX(Escalation!$B$3:$B$18,$Y184,0))^(BZ$4-SSSModel!$C$5),1)*IF($X184=0,1,OFFSET(Profiles!$K$2,$X184,MAX(Profiles!$C$2,BZ$4-$Q184)))*IF($AA184=1,(1+SSSModel!#REF!),1)</f>
        <v>0</v>
      </c>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c r="CY184" s="93"/>
      <c r="CZ184" s="93"/>
      <c r="DA184" s="93"/>
      <c r="DB184" s="93"/>
      <c r="DC184" s="93"/>
      <c r="DD184" s="93"/>
      <c r="DE184" s="93"/>
      <c r="DF184" s="93"/>
      <c r="DG184" s="93"/>
      <c r="DH184" s="93"/>
      <c r="DI184" s="93"/>
      <c r="DJ184" s="93"/>
      <c r="DK184" s="93"/>
      <c r="DL184" s="93"/>
      <c r="DM184" s="93"/>
      <c r="DN184" s="93"/>
      <c r="DO184" s="93"/>
      <c r="DP184" s="93"/>
      <c r="DQ184" s="93"/>
      <c r="DR184" s="93"/>
      <c r="DS184" s="93"/>
      <c r="DT184" s="93"/>
      <c r="DU184" s="93"/>
      <c r="DV184" s="93"/>
      <c r="DW184" s="93"/>
      <c r="DX184" s="93"/>
      <c r="DY184" s="94"/>
      <c r="DZ184" s="95"/>
      <c r="EA184" s="96"/>
      <c r="EB184" s="97"/>
      <c r="EC184" s="97"/>
      <c r="ED184" s="90"/>
      <c r="EE184" s="90"/>
    </row>
    <row r="185" spans="3:135" x14ac:dyDescent="0.35">
      <c r="C185" s="18"/>
      <c r="D185" s="18">
        <f t="shared" ref="D185:E185" si="31">D175</f>
        <v>5</v>
      </c>
      <c r="E185" s="18">
        <f t="shared" ca="1" si="31"/>
        <v>0</v>
      </c>
      <c r="G185" s="25"/>
      <c r="H185" s="25" t="str">
        <f ca="1">IF($E185=0,"",OFFSET(Resources!C$26,$E185,0))</f>
        <v/>
      </c>
      <c r="I185" s="25" t="str">
        <f ca="1">IF($E185=0,"",OFFSET(Resources!$E$26,$E185,0))</f>
        <v/>
      </c>
      <c r="J185" s="16">
        <v>1</v>
      </c>
      <c r="K185" s="16" t="s">
        <v>150</v>
      </c>
      <c r="L185" s="16" t="s">
        <v>193</v>
      </c>
      <c r="M185" s="25"/>
      <c r="N185" s="1">
        <v>1</v>
      </c>
      <c r="O185" s="120">
        <f ca="1">IF($E185=0,0,OFFSET(Resources!$K$26,$E185,0)*OFFSET(Resources!$L$26,$E185,0))</f>
        <v>0</v>
      </c>
      <c r="P185" s="16" t="s">
        <v>95</v>
      </c>
      <c r="Q185" s="18">
        <f ca="1">IF($E185=0,0,OFFSET(GenAlts!$W$4,$E185,$D185-1))</f>
        <v>0</v>
      </c>
      <c r="R185" s="1">
        <v>1</v>
      </c>
      <c r="S185" t="str">
        <f ca="1">IF($E185=0,"",OFFSET(Resources!$R$26,$E185,0))</f>
        <v/>
      </c>
      <c r="T185" s="1"/>
      <c r="U185" s="25"/>
      <c r="V185" s="1"/>
      <c r="W185">
        <f t="shared" ca="1" si="27"/>
        <v>0</v>
      </c>
      <c r="X185">
        <f>IF(T185="",0,MATCH(T185,Profiles!$A$3:$A$22,0))</f>
        <v>0</v>
      </c>
      <c r="Y185">
        <f>IF(U185=0,0,MATCH(U185,Escalation!$A$3:$A$17,0))</f>
        <v>0</v>
      </c>
      <c r="Z185">
        <f>IF(V185="",0,MATCH(V185,Profiles!$A$3:$A$22,0))</f>
        <v>0</v>
      </c>
      <c r="AA185" s="8"/>
      <c r="AB185" s="8">
        <v>0</v>
      </c>
      <c r="AC185" s="5">
        <f ca="1">IF(OR(AC$4&lt;$Q185,AC$4&gt;$Q185+IF($S185="",1000,$S185)-1),0,IF(MOD(AC$4-$Q185,IF($R185="",1000,$R185))=0,$O185,0))*IF($Y185&gt;0,(1+INDEX(Escalation!$B$3:$B$18,$Y185,0))^(AC$4-SSSModel!$C$5),1)*IF($X185=0,1,OFFSET(Profiles!$K$2,$X185,MAX(Profiles!$C$2,AC$4-$Q185)))*IF($AA185=1,(1+SSSModel!#REF!),1)</f>
        <v>0</v>
      </c>
      <c r="AD185" s="5">
        <f ca="1">IF(OR(AD$4&lt;$Q185,AD$4&gt;$Q185+IF($S185="",1000,$S185)-1),0,IF(MOD(AD$4-$Q185,IF($R185="",1000,$R185))=0,$O185,0))*IF($Y185&gt;0,(1+INDEX(Escalation!$B$3:$B$18,$Y185,0))^(AD$4-SSSModel!$C$5),1)*IF($X185=0,1,OFFSET(Profiles!$K$2,$X185,MAX(Profiles!$C$2,AD$4-$Q185)))*IF($AA185=1,(1+SSSModel!#REF!),1)</f>
        <v>0</v>
      </c>
      <c r="AE185" s="5">
        <f ca="1">IF(OR(AE$4&lt;$Q185,AE$4&gt;$Q185+IF($S185="",1000,$S185)-1),0,IF(MOD(AE$4-$Q185,IF($R185="",1000,$R185))=0,$O185,0))*IF($Y185&gt;0,(1+INDEX(Escalation!$B$3:$B$18,$Y185,0))^(AE$4-SSSModel!$C$5),1)*IF($X185=0,1,OFFSET(Profiles!$K$2,$X185,MAX(Profiles!$C$2,AE$4-$Q185)))*IF($AA185=1,(1+SSSModel!#REF!),1)</f>
        <v>0</v>
      </c>
      <c r="AF185" s="5">
        <f ca="1">IF(OR(AF$4&lt;$Q185,AF$4&gt;$Q185+IF($S185="",1000,$S185)-1),0,IF(MOD(AF$4-$Q185,IF($R185="",1000,$R185))=0,$O185,0))*IF($Y185&gt;0,(1+INDEX(Escalation!$B$3:$B$18,$Y185,0))^(AF$4-SSSModel!$C$5),1)*IF($X185=0,1,OFFSET(Profiles!$K$2,$X185,MAX(Profiles!$C$2,AF$4-$Q185)))*IF($AA185=1,(1+SSSModel!#REF!),1)</f>
        <v>0</v>
      </c>
      <c r="AG185" s="5">
        <f ca="1">IF(OR(AG$4&lt;$Q185,AG$4&gt;$Q185+IF($S185="",1000,$S185)-1),0,IF(MOD(AG$4-$Q185,IF($R185="",1000,$R185))=0,$O185,0))*IF($Y185&gt;0,(1+INDEX(Escalation!$B$3:$B$18,$Y185,0))^(AG$4-SSSModel!$C$5),1)*IF($X185=0,1,OFFSET(Profiles!$K$2,$X185,MAX(Profiles!$C$2,AG$4-$Q185)))*IF($AA185=1,(1+SSSModel!#REF!),1)</f>
        <v>0</v>
      </c>
      <c r="AH185" s="5">
        <f ca="1">IF(OR(AH$4&lt;$Q185,AH$4&gt;$Q185+IF($S185="",1000,$S185)-1),0,IF(MOD(AH$4-$Q185,IF($R185="",1000,$R185))=0,$O185,0))*IF($Y185&gt;0,(1+INDEX(Escalation!$B$3:$B$18,$Y185,0))^(AH$4-SSSModel!$C$5),1)*IF($X185=0,1,OFFSET(Profiles!$K$2,$X185,MAX(Profiles!$C$2,AH$4-$Q185)))*IF($AA185=1,(1+SSSModel!#REF!),1)</f>
        <v>0</v>
      </c>
      <c r="AI185" s="5">
        <f ca="1">IF(OR(AI$4&lt;$Q185,AI$4&gt;$Q185+IF($S185="",1000,$S185)-1),0,IF(MOD(AI$4-$Q185,IF($R185="",1000,$R185))=0,$O185,0))*IF($Y185&gt;0,(1+INDEX(Escalation!$B$3:$B$18,$Y185,0))^(AI$4-SSSModel!$C$5),1)*IF($X185=0,1,OFFSET(Profiles!$K$2,$X185,MAX(Profiles!$C$2,AI$4-$Q185)))*IF($AA185=1,(1+SSSModel!#REF!),1)</f>
        <v>0</v>
      </c>
      <c r="AJ185" s="5">
        <f ca="1">IF(OR(AJ$4&lt;$Q185,AJ$4&gt;$Q185+IF($S185="",1000,$S185)-1),0,IF(MOD(AJ$4-$Q185,IF($R185="",1000,$R185))=0,$O185,0))*IF($Y185&gt;0,(1+INDEX(Escalation!$B$3:$B$18,$Y185,0))^(AJ$4-SSSModel!$C$5),1)*IF($X185=0,1,OFFSET(Profiles!$K$2,$X185,MAX(Profiles!$C$2,AJ$4-$Q185)))*IF($AA185=1,(1+SSSModel!#REF!),1)</f>
        <v>0</v>
      </c>
      <c r="AK185" s="5">
        <f ca="1">IF(OR(AK$4&lt;$Q185,AK$4&gt;$Q185+IF($S185="",1000,$S185)-1),0,IF(MOD(AK$4-$Q185,IF($R185="",1000,$R185))=0,$O185,0))*IF($Y185&gt;0,(1+INDEX(Escalation!$B$3:$B$18,$Y185,0))^(AK$4-SSSModel!$C$5),1)*IF($X185=0,1,OFFSET(Profiles!$K$2,$X185,MAX(Profiles!$C$2,AK$4-$Q185)))*IF($AA185=1,(1+SSSModel!#REF!),1)</f>
        <v>0</v>
      </c>
      <c r="AL185" s="5">
        <f ca="1">IF(OR(AL$4&lt;$Q185,AL$4&gt;$Q185+IF($S185="",1000,$S185)-1),0,IF(MOD(AL$4-$Q185,IF($R185="",1000,$R185))=0,$O185,0))*IF($Y185&gt;0,(1+INDEX(Escalation!$B$3:$B$18,$Y185,0))^(AL$4-SSSModel!$C$5),1)*IF($X185=0,1,OFFSET(Profiles!$K$2,$X185,MAX(Profiles!$C$2,AL$4-$Q185)))*IF($AA185=1,(1+SSSModel!#REF!),1)</f>
        <v>0</v>
      </c>
      <c r="AM185" s="5">
        <f ca="1">IF(OR(AM$4&lt;$Q185,AM$4&gt;$Q185+IF($S185="",1000,$S185)-1),0,IF(MOD(AM$4-$Q185,IF($R185="",1000,$R185))=0,$O185,0))*IF($Y185&gt;0,(1+INDEX(Escalation!$B$3:$B$18,$Y185,0))^(AM$4-SSSModel!$C$5),1)*IF($X185=0,1,OFFSET(Profiles!$K$2,$X185,MAX(Profiles!$C$2,AM$4-$Q185)))*IF($AA185=1,(1+SSSModel!#REF!),1)</f>
        <v>0</v>
      </c>
      <c r="AN185" s="5">
        <f ca="1">IF(OR(AN$4&lt;$Q185,AN$4&gt;$Q185+IF($S185="",1000,$S185)-1),0,IF(MOD(AN$4-$Q185,IF($R185="",1000,$R185))=0,$O185,0))*IF($Y185&gt;0,(1+INDEX(Escalation!$B$3:$B$18,$Y185,0))^(AN$4-SSSModel!$C$5),1)*IF($X185=0,1,OFFSET(Profiles!$K$2,$X185,MAX(Profiles!$C$2,AN$4-$Q185)))*IF($AA185=1,(1+SSSModel!#REF!),1)</f>
        <v>0</v>
      </c>
      <c r="AO185" s="5">
        <f ca="1">IF(OR(AO$4&lt;$Q185,AO$4&gt;$Q185+IF($S185="",1000,$S185)-1),0,IF(MOD(AO$4-$Q185,IF($R185="",1000,$R185))=0,$O185,0))*IF($Y185&gt;0,(1+INDEX(Escalation!$B$3:$B$18,$Y185,0))^(AO$4-SSSModel!$C$5),1)*IF($X185=0,1,OFFSET(Profiles!$K$2,$X185,MAX(Profiles!$C$2,AO$4-$Q185)))*IF($AA185=1,(1+SSSModel!#REF!),1)</f>
        <v>0</v>
      </c>
      <c r="AP185" s="5">
        <f ca="1">IF(OR(AP$4&lt;$Q185,AP$4&gt;$Q185+IF($S185="",1000,$S185)-1),0,IF(MOD(AP$4-$Q185,IF($R185="",1000,$R185))=0,$O185,0))*IF($Y185&gt;0,(1+INDEX(Escalation!$B$3:$B$18,$Y185,0))^(AP$4-SSSModel!$C$5),1)*IF($X185=0,1,OFFSET(Profiles!$K$2,$X185,MAX(Profiles!$C$2,AP$4-$Q185)))*IF($AA185=1,(1+SSSModel!#REF!),1)</f>
        <v>0</v>
      </c>
      <c r="AQ185" s="5">
        <f ca="1">IF(OR(AQ$4&lt;$Q185,AQ$4&gt;$Q185+IF($S185="",1000,$S185)-1),0,IF(MOD(AQ$4-$Q185,IF($R185="",1000,$R185))=0,$O185,0))*IF($Y185&gt;0,(1+INDEX(Escalation!$B$3:$B$18,$Y185,0))^(AQ$4-SSSModel!$C$5),1)*IF($X185=0,1,OFFSET(Profiles!$K$2,$X185,MAX(Profiles!$C$2,AQ$4-$Q185)))*IF($AA185=1,(1+SSSModel!#REF!),1)</f>
        <v>0</v>
      </c>
      <c r="AR185" s="5">
        <f ca="1">IF(OR(AR$4&lt;$Q185,AR$4&gt;$Q185+IF($S185="",1000,$S185)-1),0,IF(MOD(AR$4-$Q185,IF($R185="",1000,$R185))=0,$O185,0))*IF($Y185&gt;0,(1+INDEX(Escalation!$B$3:$B$18,$Y185,0))^(AR$4-SSSModel!$C$5),1)*IF($X185=0,1,OFFSET(Profiles!$K$2,$X185,MAX(Profiles!$C$2,AR$4-$Q185)))*IF($AA185=1,(1+SSSModel!#REF!),1)</f>
        <v>0</v>
      </c>
      <c r="AS185" s="5">
        <f ca="1">IF(OR(AS$4&lt;$Q185,AS$4&gt;$Q185+IF($S185="",1000,$S185)-1),0,IF(MOD(AS$4-$Q185,IF($R185="",1000,$R185))=0,$O185,0))*IF($Y185&gt;0,(1+INDEX(Escalation!$B$3:$B$18,$Y185,0))^(AS$4-SSSModel!$C$5),1)*IF($X185=0,1,OFFSET(Profiles!$K$2,$X185,MAX(Profiles!$C$2,AS$4-$Q185)))*IF($AA185=1,(1+SSSModel!#REF!),1)</f>
        <v>0</v>
      </c>
      <c r="AT185" s="5">
        <f ca="1">IF(OR(AT$4&lt;$Q185,AT$4&gt;$Q185+IF($S185="",1000,$S185)-1),0,IF(MOD(AT$4-$Q185,IF($R185="",1000,$R185))=0,$O185,0))*IF($Y185&gt;0,(1+INDEX(Escalation!$B$3:$B$18,$Y185,0))^(AT$4-SSSModel!$C$5),1)*IF($X185=0,1,OFFSET(Profiles!$K$2,$X185,MAX(Profiles!$C$2,AT$4-$Q185)))*IF($AA185=1,(1+SSSModel!#REF!),1)</f>
        <v>0</v>
      </c>
      <c r="AU185" s="5">
        <f ca="1">IF(OR(AU$4&lt;$Q185,AU$4&gt;$Q185+IF($S185="",1000,$S185)-1),0,IF(MOD(AU$4-$Q185,IF($R185="",1000,$R185))=0,$O185,0))*IF($Y185&gt;0,(1+INDEX(Escalation!$B$3:$B$18,$Y185,0))^(AU$4-SSSModel!$C$5),1)*IF($X185=0,1,OFFSET(Profiles!$K$2,$X185,MAX(Profiles!$C$2,AU$4-$Q185)))*IF($AA185=1,(1+SSSModel!#REF!),1)</f>
        <v>0</v>
      </c>
      <c r="AV185" s="5">
        <f ca="1">IF(OR(AV$4&lt;$Q185,AV$4&gt;$Q185+IF($S185="",1000,$S185)-1),0,IF(MOD(AV$4-$Q185,IF($R185="",1000,$R185))=0,$O185,0))*IF($Y185&gt;0,(1+INDEX(Escalation!$B$3:$B$18,$Y185,0))^(AV$4-SSSModel!$C$5),1)*IF($X185=0,1,OFFSET(Profiles!$K$2,$X185,MAX(Profiles!$C$2,AV$4-$Q185)))*IF($AA185=1,(1+SSSModel!#REF!),1)</f>
        <v>0</v>
      </c>
      <c r="AW185" s="5">
        <f ca="1">IF(OR(AW$4&lt;$Q185,AW$4&gt;$Q185+IF($S185="",1000,$S185)-1),0,IF(MOD(AW$4-$Q185,IF($R185="",1000,$R185))=0,$O185,0))*IF($Y185&gt;0,(1+INDEX(Escalation!$B$3:$B$18,$Y185,0))^(AW$4-SSSModel!$C$5),1)*IF($X185=0,1,OFFSET(Profiles!$K$2,$X185,MAX(Profiles!$C$2,AW$4-$Q185)))*IF($AA185=1,(1+SSSModel!#REF!),1)</f>
        <v>0</v>
      </c>
      <c r="AX185" s="5">
        <f ca="1">IF(OR(AX$4&lt;$Q185,AX$4&gt;$Q185+IF($S185="",1000,$S185)-1),0,IF(MOD(AX$4-$Q185,IF($R185="",1000,$R185))=0,$O185,0))*IF($Y185&gt;0,(1+INDEX(Escalation!$B$3:$B$18,$Y185,0))^(AX$4-SSSModel!$C$5),1)*IF($X185=0,1,OFFSET(Profiles!$K$2,$X185,MAX(Profiles!$C$2,AX$4-$Q185)))*IF($AA185=1,(1+SSSModel!#REF!),1)</f>
        <v>0</v>
      </c>
      <c r="AY185" s="5">
        <f ca="1">IF(OR(AY$4&lt;$Q185,AY$4&gt;$Q185+IF($S185="",1000,$S185)-1),0,IF(MOD(AY$4-$Q185,IF($R185="",1000,$R185))=0,$O185,0))*IF($Y185&gt;0,(1+INDEX(Escalation!$B$3:$B$18,$Y185,0))^(AY$4-SSSModel!$C$5),1)*IF($X185=0,1,OFFSET(Profiles!$K$2,$X185,MAX(Profiles!$C$2,AY$4-$Q185)))*IF($AA185=1,(1+SSSModel!#REF!),1)</f>
        <v>0</v>
      </c>
      <c r="AZ185" s="5">
        <f ca="1">IF(OR(AZ$4&lt;$Q185,AZ$4&gt;$Q185+IF($S185="",1000,$S185)-1),0,IF(MOD(AZ$4-$Q185,IF($R185="",1000,$R185))=0,$O185,0))*IF($Y185&gt;0,(1+INDEX(Escalation!$B$3:$B$18,$Y185,0))^(AZ$4-SSSModel!$C$5),1)*IF($X185=0,1,OFFSET(Profiles!$K$2,$X185,MAX(Profiles!$C$2,AZ$4-$Q185)))*IF($AA185=1,(1+SSSModel!#REF!),1)</f>
        <v>0</v>
      </c>
      <c r="BA185" s="5">
        <f ca="1">IF(OR(BA$4&lt;$Q185,BA$4&gt;$Q185+IF($S185="",1000,$S185)-1),0,IF(MOD(BA$4-$Q185,IF($R185="",1000,$R185))=0,$O185,0))*IF($Y185&gt;0,(1+INDEX(Escalation!$B$3:$B$18,$Y185,0))^(BA$4-SSSModel!$C$5),1)*IF($X185=0,1,OFFSET(Profiles!$K$2,$X185,MAX(Profiles!$C$2,BA$4-$Q185)))*IF($AA185=1,(1+SSSModel!#REF!),1)</f>
        <v>0</v>
      </c>
      <c r="BB185" s="5">
        <f ca="1">IF(OR(BB$4&lt;$Q185,BB$4&gt;$Q185+IF($S185="",1000,$S185)-1),0,IF(MOD(BB$4-$Q185,IF($R185="",1000,$R185))=0,$O185,0))*IF($Y185&gt;0,(1+INDEX(Escalation!$B$3:$B$18,$Y185,0))^(BB$4-SSSModel!$C$5),1)*IF($X185=0,1,OFFSET(Profiles!$K$2,$X185,MAX(Profiles!$C$2,BB$4-$Q185)))*IF($AA185=1,(1+SSSModel!#REF!),1)</f>
        <v>0</v>
      </c>
      <c r="BC185" s="5">
        <f ca="1">IF(OR(BC$4&lt;$Q185,BC$4&gt;$Q185+IF($S185="",1000,$S185)-1),0,IF(MOD(BC$4-$Q185,IF($R185="",1000,$R185))=0,$O185,0))*IF($Y185&gt;0,(1+INDEX(Escalation!$B$3:$B$18,$Y185,0))^(BC$4-SSSModel!$C$5),1)*IF($X185=0,1,OFFSET(Profiles!$K$2,$X185,MAX(Profiles!$C$2,BC$4-$Q185)))*IF($AA185=1,(1+SSSModel!#REF!),1)</f>
        <v>0</v>
      </c>
      <c r="BD185" s="5">
        <f ca="1">IF(OR(BD$4&lt;$Q185,BD$4&gt;$Q185+IF($S185="",1000,$S185)-1),0,IF(MOD(BD$4-$Q185,IF($R185="",1000,$R185))=0,$O185,0))*IF($Y185&gt;0,(1+INDEX(Escalation!$B$3:$B$18,$Y185,0))^(BD$4-SSSModel!$C$5),1)*IF($X185=0,1,OFFSET(Profiles!$K$2,$X185,MAX(Profiles!$C$2,BD$4-$Q185)))*IF($AA185=1,(1+SSSModel!#REF!),1)</f>
        <v>0</v>
      </c>
      <c r="BE185" s="5">
        <f ca="1">IF(OR(BE$4&lt;$Q185,BE$4&gt;$Q185+IF($S185="",1000,$S185)-1),0,IF(MOD(BE$4-$Q185,IF($R185="",1000,$R185))=0,$O185,0))*IF($Y185&gt;0,(1+INDEX(Escalation!$B$3:$B$18,$Y185,0))^(BE$4-SSSModel!$C$5),1)*IF($X185=0,1,OFFSET(Profiles!$K$2,$X185,MAX(Profiles!$C$2,BE$4-$Q185)))*IF($AA185=1,(1+SSSModel!#REF!),1)</f>
        <v>0</v>
      </c>
      <c r="BF185" s="5">
        <f ca="1">IF(OR(BF$4&lt;$Q185,BF$4&gt;$Q185+IF($S185="",1000,$S185)-1),0,IF(MOD(BF$4-$Q185,IF($R185="",1000,$R185))=0,$O185,0))*IF($Y185&gt;0,(1+INDEX(Escalation!$B$3:$B$18,$Y185,0))^(BF$4-SSSModel!$C$5),1)*IF($X185=0,1,OFFSET(Profiles!$K$2,$X185,MAX(Profiles!$C$2,BF$4-$Q185)))*IF($AA185=1,(1+SSSModel!#REF!),1)</f>
        <v>0</v>
      </c>
      <c r="BG185" s="5">
        <f ca="1">IF(OR(BG$4&lt;$Q185,BG$4&gt;$Q185+IF($S185="",1000,$S185)-1),0,IF(MOD(BG$4-$Q185,IF($R185="",1000,$R185))=0,$O185,0))*IF($Y185&gt;0,(1+INDEX(Escalation!$B$3:$B$18,$Y185,0))^(BG$4-SSSModel!$C$5),1)*IF($X185=0,1,OFFSET(Profiles!$K$2,$X185,MAX(Profiles!$C$2,BG$4-$Q185)))*IF($AA185=1,(1+SSSModel!#REF!),1)</f>
        <v>0</v>
      </c>
      <c r="BH185" s="5">
        <f ca="1">IF(OR(BH$4&lt;$Q185,BH$4&gt;$Q185+IF($S185="",1000,$S185)-1),0,IF(MOD(BH$4-$Q185,IF($R185="",1000,$R185))=0,$O185,0))*IF($Y185&gt;0,(1+INDEX(Escalation!$B$3:$B$18,$Y185,0))^(BH$4-SSSModel!$C$5),1)*IF($X185=0,1,OFFSET(Profiles!$K$2,$X185,MAX(Profiles!$C$2,BH$4-$Q185)))*IF($AA185=1,(1+SSSModel!#REF!),1)</f>
        <v>0</v>
      </c>
      <c r="BI185" s="5">
        <f ca="1">IF(OR(BI$4&lt;$Q185,BI$4&gt;$Q185+IF($S185="",1000,$S185)-1),0,IF(MOD(BI$4-$Q185,IF($R185="",1000,$R185))=0,$O185,0))*IF($Y185&gt;0,(1+INDEX(Escalation!$B$3:$B$18,$Y185,0))^(BI$4-SSSModel!$C$5),1)*IF($X185=0,1,OFFSET(Profiles!$K$2,$X185,MAX(Profiles!$C$2,BI$4-$Q185)))*IF($AA185=1,(1+SSSModel!#REF!),1)</f>
        <v>0</v>
      </c>
      <c r="BJ185" s="5">
        <f ca="1">IF(OR(BJ$4&lt;$Q185,BJ$4&gt;$Q185+IF($S185="",1000,$S185)-1),0,IF(MOD(BJ$4-$Q185,IF($R185="",1000,$R185))=0,$O185,0))*IF($Y185&gt;0,(1+INDEX(Escalation!$B$3:$B$18,$Y185,0))^(BJ$4-SSSModel!$C$5),1)*IF($X185=0,1,OFFSET(Profiles!$K$2,$X185,MAX(Profiles!$C$2,BJ$4-$Q185)))*IF($AA185=1,(1+SSSModel!#REF!),1)</f>
        <v>0</v>
      </c>
      <c r="BK185" s="5">
        <f ca="1">IF(OR(BK$4&lt;$Q185,BK$4&gt;$Q185+IF($S185="",1000,$S185)-1),0,IF(MOD(BK$4-$Q185,IF($R185="",1000,$R185))=0,$O185,0))*IF($Y185&gt;0,(1+INDEX(Escalation!$B$3:$B$18,$Y185,0))^(BK$4-SSSModel!$C$5),1)*IF($X185=0,1,OFFSET(Profiles!$K$2,$X185,MAX(Profiles!$C$2,BK$4-$Q185)))*IF($AA185=1,(1+SSSModel!#REF!),1)</f>
        <v>0</v>
      </c>
      <c r="BL185" s="5">
        <f ca="1">IF(OR(BL$4&lt;$Q185,BL$4&gt;$Q185+IF($S185="",1000,$S185)-1),0,IF(MOD(BL$4-$Q185,IF($R185="",1000,$R185))=0,$O185,0))*IF($Y185&gt;0,(1+INDEX(Escalation!$B$3:$B$18,$Y185,0))^(BL$4-SSSModel!$C$5),1)*IF($X185=0,1,OFFSET(Profiles!$K$2,$X185,MAX(Profiles!$C$2,BL$4-$Q185)))*IF($AA185=1,(1+SSSModel!#REF!),1)</f>
        <v>0</v>
      </c>
      <c r="BM185" s="5">
        <f ca="1">IF(OR(BM$4&lt;$Q185,BM$4&gt;$Q185+IF($S185="",1000,$S185)-1),0,IF(MOD(BM$4-$Q185,IF($R185="",1000,$R185))=0,$O185,0))*IF($Y185&gt;0,(1+INDEX(Escalation!$B$3:$B$18,$Y185,0))^(BM$4-SSSModel!$C$5),1)*IF($X185=0,1,OFFSET(Profiles!$K$2,$X185,MAX(Profiles!$C$2,BM$4-$Q185)))*IF($AA185=1,(1+SSSModel!#REF!),1)</f>
        <v>0</v>
      </c>
      <c r="BN185" s="5">
        <f ca="1">IF(OR(BN$4&lt;$Q185,BN$4&gt;$Q185+IF($S185="",1000,$S185)-1),0,IF(MOD(BN$4-$Q185,IF($R185="",1000,$R185))=0,$O185,0))*IF($Y185&gt;0,(1+INDEX(Escalation!$B$3:$B$18,$Y185,0))^(BN$4-SSSModel!$C$5),1)*IF($X185=0,1,OFFSET(Profiles!$K$2,$X185,MAX(Profiles!$C$2,BN$4-$Q185)))*IF($AA185=1,(1+SSSModel!#REF!),1)</f>
        <v>0</v>
      </c>
      <c r="BO185" s="5">
        <f ca="1">IF(OR(BO$4&lt;$Q185,BO$4&gt;$Q185+IF($S185="",1000,$S185)-1),0,IF(MOD(BO$4-$Q185,IF($R185="",1000,$R185))=0,$O185,0))*IF($Y185&gt;0,(1+INDEX(Escalation!$B$3:$B$18,$Y185,0))^(BO$4-SSSModel!$C$5),1)*IF($X185=0,1,OFFSET(Profiles!$K$2,$X185,MAX(Profiles!$C$2,BO$4-$Q185)))*IF($AA185=1,(1+SSSModel!#REF!),1)</f>
        <v>0</v>
      </c>
      <c r="BP185" s="5">
        <f ca="1">IF(OR(BP$4&lt;$Q185,BP$4&gt;$Q185+IF($S185="",1000,$S185)-1),0,IF(MOD(BP$4-$Q185,IF($R185="",1000,$R185))=0,$O185,0))*IF($Y185&gt;0,(1+INDEX(Escalation!$B$3:$B$18,$Y185,0))^(BP$4-SSSModel!$C$5),1)*IF($X185=0,1,OFFSET(Profiles!$K$2,$X185,MAX(Profiles!$C$2,BP$4-$Q185)))*IF($AA185=1,(1+SSSModel!#REF!),1)</f>
        <v>0</v>
      </c>
      <c r="BQ185" s="5">
        <f ca="1">IF(OR(BQ$4&lt;$Q185,BQ$4&gt;$Q185+IF($S185="",1000,$S185)-1),0,IF(MOD(BQ$4-$Q185,IF($R185="",1000,$R185))=0,$O185,0))*IF($Y185&gt;0,(1+INDEX(Escalation!$B$3:$B$18,$Y185,0))^(BQ$4-SSSModel!$C$5),1)*IF($X185=0,1,OFFSET(Profiles!$K$2,$X185,MAX(Profiles!$C$2,BQ$4-$Q185)))*IF($AA185=1,(1+SSSModel!#REF!),1)</f>
        <v>0</v>
      </c>
      <c r="BR185" s="5">
        <f ca="1">IF(OR(BR$4&lt;$Q185,BR$4&gt;$Q185+IF($S185="",1000,$S185)-1),0,IF(MOD(BR$4-$Q185,IF($R185="",1000,$R185))=0,$O185,0))*IF($Y185&gt;0,(1+INDEX(Escalation!$B$3:$B$18,$Y185,0))^(BR$4-SSSModel!$C$5),1)*IF($X185=0,1,OFFSET(Profiles!$K$2,$X185,MAX(Profiles!$C$2,BR$4-$Q185)))*IF($AA185=1,(1+SSSModel!#REF!),1)</f>
        <v>0</v>
      </c>
      <c r="BS185" s="5">
        <f ca="1">IF(OR(BS$4&lt;$Q185,BS$4&gt;$Q185+IF($S185="",1000,$S185)-1),0,IF(MOD(BS$4-$Q185,IF($R185="",1000,$R185))=0,$O185,0))*IF($Y185&gt;0,(1+INDEX(Escalation!$B$3:$B$18,$Y185,0))^(BS$4-SSSModel!$C$5),1)*IF($X185=0,1,OFFSET(Profiles!$K$2,$X185,MAX(Profiles!$C$2,BS$4-$Q185)))*IF($AA185=1,(1+SSSModel!#REF!),1)</f>
        <v>0</v>
      </c>
      <c r="BT185" s="5">
        <f ca="1">IF(OR(BT$4&lt;$Q185,BT$4&gt;$Q185+IF($S185="",1000,$S185)-1),0,IF(MOD(BT$4-$Q185,IF($R185="",1000,$R185))=0,$O185,0))*IF($Y185&gt;0,(1+INDEX(Escalation!$B$3:$B$18,$Y185,0))^(BT$4-SSSModel!$C$5),1)*IF($X185=0,1,OFFSET(Profiles!$K$2,$X185,MAX(Profiles!$C$2,BT$4-$Q185)))*IF($AA185=1,(1+SSSModel!#REF!),1)</f>
        <v>0</v>
      </c>
      <c r="BU185" s="5">
        <f ca="1">IF(OR(BU$4&lt;$Q185,BU$4&gt;$Q185+IF($S185="",1000,$S185)-1),0,IF(MOD(BU$4-$Q185,IF($R185="",1000,$R185))=0,$O185,0))*IF($Y185&gt;0,(1+INDEX(Escalation!$B$3:$B$18,$Y185,0))^(BU$4-SSSModel!$C$5),1)*IF($X185=0,1,OFFSET(Profiles!$K$2,$X185,MAX(Profiles!$C$2,BU$4-$Q185)))*IF($AA185=1,(1+SSSModel!#REF!),1)</f>
        <v>0</v>
      </c>
      <c r="BV185" s="5">
        <f ca="1">IF(OR(BV$4&lt;$Q185,BV$4&gt;$Q185+IF($S185="",1000,$S185)-1),0,IF(MOD(BV$4-$Q185,IF($R185="",1000,$R185))=0,$O185,0))*IF($Y185&gt;0,(1+INDEX(Escalation!$B$3:$B$18,$Y185,0))^(BV$4-SSSModel!$C$5),1)*IF($X185=0,1,OFFSET(Profiles!$K$2,$X185,MAX(Profiles!$C$2,BV$4-$Q185)))*IF($AA185=1,(1+SSSModel!#REF!),1)</f>
        <v>0</v>
      </c>
      <c r="BW185" s="5">
        <f ca="1">IF(OR(BW$4&lt;$Q185,BW$4&gt;$Q185+IF($S185="",1000,$S185)-1),0,IF(MOD(BW$4-$Q185,IF($R185="",1000,$R185))=0,$O185,0))*IF($Y185&gt;0,(1+INDEX(Escalation!$B$3:$B$18,$Y185,0))^(BW$4-SSSModel!$C$5),1)*IF($X185=0,1,OFFSET(Profiles!$K$2,$X185,MAX(Profiles!$C$2,BW$4-$Q185)))*IF($AA185=1,(1+SSSModel!#REF!),1)</f>
        <v>0</v>
      </c>
      <c r="BX185" s="5">
        <f ca="1">IF(OR(BX$4&lt;$Q185,BX$4&gt;$Q185+IF($S185="",1000,$S185)-1),0,IF(MOD(BX$4-$Q185,IF($R185="",1000,$R185))=0,$O185,0))*IF($Y185&gt;0,(1+INDEX(Escalation!$B$3:$B$18,$Y185,0))^(BX$4-SSSModel!$C$5),1)*IF($X185=0,1,OFFSET(Profiles!$K$2,$X185,MAX(Profiles!$C$2,BX$4-$Q185)))*IF($AA185=1,(1+SSSModel!#REF!),1)</f>
        <v>0</v>
      </c>
      <c r="BY185" s="5">
        <f ca="1">IF(OR(BY$4&lt;$Q185,BY$4&gt;$Q185+IF($S185="",1000,$S185)-1),0,IF(MOD(BY$4-$Q185,IF($R185="",1000,$R185))=0,$O185,0))*IF($Y185&gt;0,(1+INDEX(Escalation!$B$3:$B$18,$Y185,0))^(BY$4-SSSModel!$C$5),1)*IF($X185=0,1,OFFSET(Profiles!$K$2,$X185,MAX(Profiles!$C$2,BY$4-$Q185)))*IF($AA185=1,(1+SSSModel!#REF!),1)</f>
        <v>0</v>
      </c>
      <c r="BZ185" s="5">
        <f ca="1">IF(OR(BZ$4&lt;$Q185,BZ$4&gt;$Q185+IF($S185="",1000,$S185)-1),0,IF(MOD(BZ$4-$Q185,IF($R185="",1000,$R185))=0,$O185,0))*IF($Y185&gt;0,(1+INDEX(Escalation!$B$3:$B$18,$Y185,0))^(BZ$4-SSSModel!$C$5),1)*IF($X185=0,1,OFFSET(Profiles!$K$2,$X185,MAX(Profiles!$C$2,BZ$4-$Q185)))*IF($AA185=1,(1+SSSModel!#REF!),1)</f>
        <v>0</v>
      </c>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c r="CY185" s="93"/>
      <c r="CZ185" s="93"/>
      <c r="DA185" s="93"/>
      <c r="DB185" s="93"/>
      <c r="DC185" s="93"/>
      <c r="DD185" s="93"/>
      <c r="DE185" s="93"/>
      <c r="DF185" s="93"/>
      <c r="DG185" s="93"/>
      <c r="DH185" s="93"/>
      <c r="DI185" s="93"/>
      <c r="DJ185" s="93"/>
      <c r="DK185" s="93"/>
      <c r="DL185" s="93"/>
      <c r="DM185" s="93"/>
      <c r="DN185" s="93"/>
      <c r="DO185" s="93"/>
      <c r="DP185" s="93"/>
      <c r="DQ185" s="93"/>
      <c r="DR185" s="93"/>
      <c r="DS185" s="93"/>
      <c r="DT185" s="93"/>
      <c r="DU185" s="93"/>
      <c r="DV185" s="93"/>
      <c r="DW185" s="93"/>
      <c r="DX185" s="93"/>
      <c r="DY185" s="94"/>
      <c r="DZ185" s="95"/>
      <c r="EA185" s="96"/>
      <c r="EB185" s="97"/>
      <c r="EC185" s="97"/>
      <c r="ED185" s="90"/>
      <c r="EE185" s="90"/>
    </row>
    <row r="186" spans="3:135" x14ac:dyDescent="0.35">
      <c r="C186" s="18"/>
      <c r="D186" s="18">
        <f t="shared" ref="D186:E186" si="32">D176</f>
        <v>6</v>
      </c>
      <c r="E186" s="18">
        <f t="shared" ca="1" si="32"/>
        <v>0</v>
      </c>
      <c r="G186" s="25"/>
      <c r="H186" s="25" t="str">
        <f ca="1">IF($E186=0,"",OFFSET(Resources!C$26,$E186,0))</f>
        <v/>
      </c>
      <c r="I186" s="25" t="str">
        <f ca="1">IF($E186=0,"",OFFSET(Resources!$E$26,$E186,0))</f>
        <v/>
      </c>
      <c r="J186" s="16">
        <v>1</v>
      </c>
      <c r="K186" s="16" t="s">
        <v>150</v>
      </c>
      <c r="L186" s="16" t="s">
        <v>193</v>
      </c>
      <c r="M186" s="25"/>
      <c r="N186" s="1">
        <v>1</v>
      </c>
      <c r="O186" s="120">
        <f ca="1">IF($E186=0,0,OFFSET(Resources!$K$26,$E186,0)*OFFSET(Resources!$L$26,$E186,0))</f>
        <v>0</v>
      </c>
      <c r="P186" s="16" t="s">
        <v>95</v>
      </c>
      <c r="Q186" s="18">
        <f ca="1">IF($E186=0,0,OFFSET(GenAlts!$W$4,$E186,$D186-1))</f>
        <v>0</v>
      </c>
      <c r="R186" s="1">
        <v>1</v>
      </c>
      <c r="S186" t="str">
        <f ca="1">IF($E186=0,"",OFFSET(Resources!$R$26,$E186,0))</f>
        <v/>
      </c>
      <c r="T186" s="1"/>
      <c r="U186" s="25"/>
      <c r="V186" s="1"/>
      <c r="W186">
        <f t="shared" ca="1" si="27"/>
        <v>0</v>
      </c>
      <c r="X186">
        <f>IF(T186="",0,MATCH(T186,Profiles!$A$3:$A$22,0))</f>
        <v>0</v>
      </c>
      <c r="Y186">
        <f>IF(U186=0,0,MATCH(U186,Escalation!$A$3:$A$17,0))</f>
        <v>0</v>
      </c>
      <c r="Z186">
        <f>IF(V186="",0,MATCH(V186,Profiles!$A$3:$A$22,0))</f>
        <v>0</v>
      </c>
      <c r="AA186" s="8"/>
      <c r="AB186" s="8">
        <v>0</v>
      </c>
      <c r="AC186" s="5">
        <f ca="1">IF(OR(AC$4&lt;$Q186,AC$4&gt;$Q186+IF($S186="",1000,$S186)-1),0,IF(MOD(AC$4-$Q186,IF($R186="",1000,$R186))=0,$O186,0))*IF($Y186&gt;0,(1+INDEX(Escalation!$B$3:$B$18,$Y186,0))^(AC$4-SSSModel!$C$5),1)*IF($X186=0,1,OFFSET(Profiles!$K$2,$X186,MAX(Profiles!$C$2,AC$4-$Q186)))*IF($AA186=1,(1+SSSModel!#REF!),1)</f>
        <v>0</v>
      </c>
      <c r="AD186" s="5">
        <f ca="1">IF(OR(AD$4&lt;$Q186,AD$4&gt;$Q186+IF($S186="",1000,$S186)-1),0,IF(MOD(AD$4-$Q186,IF($R186="",1000,$R186))=0,$O186,0))*IF($Y186&gt;0,(1+INDEX(Escalation!$B$3:$B$18,$Y186,0))^(AD$4-SSSModel!$C$5),1)*IF($X186=0,1,OFFSET(Profiles!$K$2,$X186,MAX(Profiles!$C$2,AD$4-$Q186)))*IF($AA186=1,(1+SSSModel!#REF!),1)</f>
        <v>0</v>
      </c>
      <c r="AE186" s="5">
        <f ca="1">IF(OR(AE$4&lt;$Q186,AE$4&gt;$Q186+IF($S186="",1000,$S186)-1),0,IF(MOD(AE$4-$Q186,IF($R186="",1000,$R186))=0,$O186,0))*IF($Y186&gt;0,(1+INDEX(Escalation!$B$3:$B$18,$Y186,0))^(AE$4-SSSModel!$C$5),1)*IF($X186=0,1,OFFSET(Profiles!$K$2,$X186,MAX(Profiles!$C$2,AE$4-$Q186)))*IF($AA186=1,(1+SSSModel!#REF!),1)</f>
        <v>0</v>
      </c>
      <c r="AF186" s="5">
        <f ca="1">IF(OR(AF$4&lt;$Q186,AF$4&gt;$Q186+IF($S186="",1000,$S186)-1),0,IF(MOD(AF$4-$Q186,IF($R186="",1000,$R186))=0,$O186,0))*IF($Y186&gt;0,(1+INDEX(Escalation!$B$3:$B$18,$Y186,0))^(AF$4-SSSModel!$C$5),1)*IF($X186=0,1,OFFSET(Profiles!$K$2,$X186,MAX(Profiles!$C$2,AF$4-$Q186)))*IF($AA186=1,(1+SSSModel!#REF!),1)</f>
        <v>0</v>
      </c>
      <c r="AG186" s="5">
        <f ca="1">IF(OR(AG$4&lt;$Q186,AG$4&gt;$Q186+IF($S186="",1000,$S186)-1),0,IF(MOD(AG$4-$Q186,IF($R186="",1000,$R186))=0,$O186,0))*IF($Y186&gt;0,(1+INDEX(Escalation!$B$3:$B$18,$Y186,0))^(AG$4-SSSModel!$C$5),1)*IF($X186=0,1,OFFSET(Profiles!$K$2,$X186,MAX(Profiles!$C$2,AG$4-$Q186)))*IF($AA186=1,(1+SSSModel!#REF!),1)</f>
        <v>0</v>
      </c>
      <c r="AH186" s="5">
        <f ca="1">IF(OR(AH$4&lt;$Q186,AH$4&gt;$Q186+IF($S186="",1000,$S186)-1),0,IF(MOD(AH$4-$Q186,IF($R186="",1000,$R186))=0,$O186,0))*IF($Y186&gt;0,(1+INDEX(Escalation!$B$3:$B$18,$Y186,0))^(AH$4-SSSModel!$C$5),1)*IF($X186=0,1,OFFSET(Profiles!$K$2,$X186,MAX(Profiles!$C$2,AH$4-$Q186)))*IF($AA186=1,(1+SSSModel!#REF!),1)</f>
        <v>0</v>
      </c>
      <c r="AI186" s="5">
        <f ca="1">IF(OR(AI$4&lt;$Q186,AI$4&gt;$Q186+IF($S186="",1000,$S186)-1),0,IF(MOD(AI$4-$Q186,IF($R186="",1000,$R186))=0,$O186,0))*IF($Y186&gt;0,(1+INDEX(Escalation!$B$3:$B$18,$Y186,0))^(AI$4-SSSModel!$C$5),1)*IF($X186=0,1,OFFSET(Profiles!$K$2,$X186,MAX(Profiles!$C$2,AI$4-$Q186)))*IF($AA186=1,(1+SSSModel!#REF!),1)</f>
        <v>0</v>
      </c>
      <c r="AJ186" s="5">
        <f ca="1">IF(OR(AJ$4&lt;$Q186,AJ$4&gt;$Q186+IF($S186="",1000,$S186)-1),0,IF(MOD(AJ$4-$Q186,IF($R186="",1000,$R186))=0,$O186,0))*IF($Y186&gt;0,(1+INDEX(Escalation!$B$3:$B$18,$Y186,0))^(AJ$4-SSSModel!$C$5),1)*IF($X186=0,1,OFFSET(Profiles!$K$2,$X186,MAX(Profiles!$C$2,AJ$4-$Q186)))*IF($AA186=1,(1+SSSModel!#REF!),1)</f>
        <v>0</v>
      </c>
      <c r="AK186" s="5">
        <f ca="1">IF(OR(AK$4&lt;$Q186,AK$4&gt;$Q186+IF($S186="",1000,$S186)-1),0,IF(MOD(AK$4-$Q186,IF($R186="",1000,$R186))=0,$O186,0))*IF($Y186&gt;0,(1+INDEX(Escalation!$B$3:$B$18,$Y186,0))^(AK$4-SSSModel!$C$5),1)*IF($X186=0,1,OFFSET(Profiles!$K$2,$X186,MAX(Profiles!$C$2,AK$4-$Q186)))*IF($AA186=1,(1+SSSModel!#REF!),1)</f>
        <v>0</v>
      </c>
      <c r="AL186" s="5">
        <f ca="1">IF(OR(AL$4&lt;$Q186,AL$4&gt;$Q186+IF($S186="",1000,$S186)-1),0,IF(MOD(AL$4-$Q186,IF($R186="",1000,$R186))=0,$O186,0))*IF($Y186&gt;0,(1+INDEX(Escalation!$B$3:$B$18,$Y186,0))^(AL$4-SSSModel!$C$5),1)*IF($X186=0,1,OFFSET(Profiles!$K$2,$X186,MAX(Profiles!$C$2,AL$4-$Q186)))*IF($AA186=1,(1+SSSModel!#REF!),1)</f>
        <v>0</v>
      </c>
      <c r="AM186" s="5">
        <f ca="1">IF(OR(AM$4&lt;$Q186,AM$4&gt;$Q186+IF($S186="",1000,$S186)-1),0,IF(MOD(AM$4-$Q186,IF($R186="",1000,$R186))=0,$O186,0))*IF($Y186&gt;0,(1+INDEX(Escalation!$B$3:$B$18,$Y186,0))^(AM$4-SSSModel!$C$5),1)*IF($X186=0,1,OFFSET(Profiles!$K$2,$X186,MAX(Profiles!$C$2,AM$4-$Q186)))*IF($AA186=1,(1+SSSModel!#REF!),1)</f>
        <v>0</v>
      </c>
      <c r="AN186" s="5">
        <f ca="1">IF(OR(AN$4&lt;$Q186,AN$4&gt;$Q186+IF($S186="",1000,$S186)-1),0,IF(MOD(AN$4-$Q186,IF($R186="",1000,$R186))=0,$O186,0))*IF($Y186&gt;0,(1+INDEX(Escalation!$B$3:$B$18,$Y186,0))^(AN$4-SSSModel!$C$5),1)*IF($X186=0,1,OFFSET(Profiles!$K$2,$X186,MAX(Profiles!$C$2,AN$4-$Q186)))*IF($AA186=1,(1+SSSModel!#REF!),1)</f>
        <v>0</v>
      </c>
      <c r="AO186" s="5">
        <f ca="1">IF(OR(AO$4&lt;$Q186,AO$4&gt;$Q186+IF($S186="",1000,$S186)-1),0,IF(MOD(AO$4-$Q186,IF($R186="",1000,$R186))=0,$O186,0))*IF($Y186&gt;0,(1+INDEX(Escalation!$B$3:$B$18,$Y186,0))^(AO$4-SSSModel!$C$5),1)*IF($X186=0,1,OFFSET(Profiles!$K$2,$X186,MAX(Profiles!$C$2,AO$4-$Q186)))*IF($AA186=1,(1+SSSModel!#REF!),1)</f>
        <v>0</v>
      </c>
      <c r="AP186" s="5">
        <f ca="1">IF(OR(AP$4&lt;$Q186,AP$4&gt;$Q186+IF($S186="",1000,$S186)-1),0,IF(MOD(AP$4-$Q186,IF($R186="",1000,$R186))=0,$O186,0))*IF($Y186&gt;0,(1+INDEX(Escalation!$B$3:$B$18,$Y186,0))^(AP$4-SSSModel!$C$5),1)*IF($X186=0,1,OFFSET(Profiles!$K$2,$X186,MAX(Profiles!$C$2,AP$4-$Q186)))*IF($AA186=1,(1+SSSModel!#REF!),1)</f>
        <v>0</v>
      </c>
      <c r="AQ186" s="5">
        <f ca="1">IF(OR(AQ$4&lt;$Q186,AQ$4&gt;$Q186+IF($S186="",1000,$S186)-1),0,IF(MOD(AQ$4-$Q186,IF($R186="",1000,$R186))=0,$O186,0))*IF($Y186&gt;0,(1+INDEX(Escalation!$B$3:$B$18,$Y186,0))^(AQ$4-SSSModel!$C$5),1)*IF($X186=0,1,OFFSET(Profiles!$K$2,$X186,MAX(Profiles!$C$2,AQ$4-$Q186)))*IF($AA186=1,(1+SSSModel!#REF!),1)</f>
        <v>0</v>
      </c>
      <c r="AR186" s="5">
        <f ca="1">IF(OR(AR$4&lt;$Q186,AR$4&gt;$Q186+IF($S186="",1000,$S186)-1),0,IF(MOD(AR$4-$Q186,IF($R186="",1000,$R186))=0,$O186,0))*IF($Y186&gt;0,(1+INDEX(Escalation!$B$3:$B$18,$Y186,0))^(AR$4-SSSModel!$C$5),1)*IF($X186=0,1,OFFSET(Profiles!$K$2,$X186,MAX(Profiles!$C$2,AR$4-$Q186)))*IF($AA186=1,(1+SSSModel!#REF!),1)</f>
        <v>0</v>
      </c>
      <c r="AS186" s="5">
        <f ca="1">IF(OR(AS$4&lt;$Q186,AS$4&gt;$Q186+IF($S186="",1000,$S186)-1),0,IF(MOD(AS$4-$Q186,IF($R186="",1000,$R186))=0,$O186,0))*IF($Y186&gt;0,(1+INDEX(Escalation!$B$3:$B$18,$Y186,0))^(AS$4-SSSModel!$C$5),1)*IF($X186=0,1,OFFSET(Profiles!$K$2,$X186,MAX(Profiles!$C$2,AS$4-$Q186)))*IF($AA186=1,(1+SSSModel!#REF!),1)</f>
        <v>0</v>
      </c>
      <c r="AT186" s="5">
        <f ca="1">IF(OR(AT$4&lt;$Q186,AT$4&gt;$Q186+IF($S186="",1000,$S186)-1),0,IF(MOD(AT$4-$Q186,IF($R186="",1000,$R186))=0,$O186,0))*IF($Y186&gt;0,(1+INDEX(Escalation!$B$3:$B$18,$Y186,0))^(AT$4-SSSModel!$C$5),1)*IF($X186=0,1,OFFSET(Profiles!$K$2,$X186,MAX(Profiles!$C$2,AT$4-$Q186)))*IF($AA186=1,(1+SSSModel!#REF!),1)</f>
        <v>0</v>
      </c>
      <c r="AU186" s="5">
        <f ca="1">IF(OR(AU$4&lt;$Q186,AU$4&gt;$Q186+IF($S186="",1000,$S186)-1),0,IF(MOD(AU$4-$Q186,IF($R186="",1000,$R186))=0,$O186,0))*IF($Y186&gt;0,(1+INDEX(Escalation!$B$3:$B$18,$Y186,0))^(AU$4-SSSModel!$C$5),1)*IF($X186=0,1,OFFSET(Profiles!$K$2,$X186,MAX(Profiles!$C$2,AU$4-$Q186)))*IF($AA186=1,(1+SSSModel!#REF!),1)</f>
        <v>0</v>
      </c>
      <c r="AV186" s="5">
        <f ca="1">IF(OR(AV$4&lt;$Q186,AV$4&gt;$Q186+IF($S186="",1000,$S186)-1),0,IF(MOD(AV$4-$Q186,IF($R186="",1000,$R186))=0,$O186,0))*IF($Y186&gt;0,(1+INDEX(Escalation!$B$3:$B$18,$Y186,0))^(AV$4-SSSModel!$C$5),1)*IF($X186=0,1,OFFSET(Profiles!$K$2,$X186,MAX(Profiles!$C$2,AV$4-$Q186)))*IF($AA186=1,(1+SSSModel!#REF!),1)</f>
        <v>0</v>
      </c>
      <c r="AW186" s="5">
        <f ca="1">IF(OR(AW$4&lt;$Q186,AW$4&gt;$Q186+IF($S186="",1000,$S186)-1),0,IF(MOD(AW$4-$Q186,IF($R186="",1000,$R186))=0,$O186,0))*IF($Y186&gt;0,(1+INDEX(Escalation!$B$3:$B$18,$Y186,0))^(AW$4-SSSModel!$C$5),1)*IF($X186=0,1,OFFSET(Profiles!$K$2,$X186,MAX(Profiles!$C$2,AW$4-$Q186)))*IF($AA186=1,(1+SSSModel!#REF!),1)</f>
        <v>0</v>
      </c>
      <c r="AX186" s="5">
        <f ca="1">IF(OR(AX$4&lt;$Q186,AX$4&gt;$Q186+IF($S186="",1000,$S186)-1),0,IF(MOD(AX$4-$Q186,IF($R186="",1000,$R186))=0,$O186,0))*IF($Y186&gt;0,(1+INDEX(Escalation!$B$3:$B$18,$Y186,0))^(AX$4-SSSModel!$C$5),1)*IF($X186=0,1,OFFSET(Profiles!$K$2,$X186,MAX(Profiles!$C$2,AX$4-$Q186)))*IF($AA186=1,(1+SSSModel!#REF!),1)</f>
        <v>0</v>
      </c>
      <c r="AY186" s="5">
        <f ca="1">IF(OR(AY$4&lt;$Q186,AY$4&gt;$Q186+IF($S186="",1000,$S186)-1),0,IF(MOD(AY$4-$Q186,IF($R186="",1000,$R186))=0,$O186,0))*IF($Y186&gt;0,(1+INDEX(Escalation!$B$3:$B$18,$Y186,0))^(AY$4-SSSModel!$C$5),1)*IF($X186=0,1,OFFSET(Profiles!$K$2,$X186,MAX(Profiles!$C$2,AY$4-$Q186)))*IF($AA186=1,(1+SSSModel!#REF!),1)</f>
        <v>0</v>
      </c>
      <c r="AZ186" s="5">
        <f ca="1">IF(OR(AZ$4&lt;$Q186,AZ$4&gt;$Q186+IF($S186="",1000,$S186)-1),0,IF(MOD(AZ$4-$Q186,IF($R186="",1000,$R186))=0,$O186,0))*IF($Y186&gt;0,(1+INDEX(Escalation!$B$3:$B$18,$Y186,0))^(AZ$4-SSSModel!$C$5),1)*IF($X186=0,1,OFFSET(Profiles!$K$2,$X186,MAX(Profiles!$C$2,AZ$4-$Q186)))*IF($AA186=1,(1+SSSModel!#REF!),1)</f>
        <v>0</v>
      </c>
      <c r="BA186" s="5">
        <f ca="1">IF(OR(BA$4&lt;$Q186,BA$4&gt;$Q186+IF($S186="",1000,$S186)-1),0,IF(MOD(BA$4-$Q186,IF($R186="",1000,$R186))=0,$O186,0))*IF($Y186&gt;0,(1+INDEX(Escalation!$B$3:$B$18,$Y186,0))^(BA$4-SSSModel!$C$5),1)*IF($X186=0,1,OFFSET(Profiles!$K$2,$X186,MAX(Profiles!$C$2,BA$4-$Q186)))*IF($AA186=1,(1+SSSModel!#REF!),1)</f>
        <v>0</v>
      </c>
      <c r="BB186" s="5">
        <f ca="1">IF(OR(BB$4&lt;$Q186,BB$4&gt;$Q186+IF($S186="",1000,$S186)-1),0,IF(MOD(BB$4-$Q186,IF($R186="",1000,$R186))=0,$O186,0))*IF($Y186&gt;0,(1+INDEX(Escalation!$B$3:$B$18,$Y186,0))^(BB$4-SSSModel!$C$5),1)*IF($X186=0,1,OFFSET(Profiles!$K$2,$X186,MAX(Profiles!$C$2,BB$4-$Q186)))*IF($AA186=1,(1+SSSModel!#REF!),1)</f>
        <v>0</v>
      </c>
      <c r="BC186" s="5">
        <f ca="1">IF(OR(BC$4&lt;$Q186,BC$4&gt;$Q186+IF($S186="",1000,$S186)-1),0,IF(MOD(BC$4-$Q186,IF($R186="",1000,$R186))=0,$O186,0))*IF($Y186&gt;0,(1+INDEX(Escalation!$B$3:$B$18,$Y186,0))^(BC$4-SSSModel!$C$5),1)*IF($X186=0,1,OFFSET(Profiles!$K$2,$X186,MAX(Profiles!$C$2,BC$4-$Q186)))*IF($AA186=1,(1+SSSModel!#REF!),1)</f>
        <v>0</v>
      </c>
      <c r="BD186" s="5">
        <f ca="1">IF(OR(BD$4&lt;$Q186,BD$4&gt;$Q186+IF($S186="",1000,$S186)-1),0,IF(MOD(BD$4-$Q186,IF($R186="",1000,$R186))=0,$O186,0))*IF($Y186&gt;0,(1+INDEX(Escalation!$B$3:$B$18,$Y186,0))^(BD$4-SSSModel!$C$5),1)*IF($X186=0,1,OFFSET(Profiles!$K$2,$X186,MAX(Profiles!$C$2,BD$4-$Q186)))*IF($AA186=1,(1+SSSModel!#REF!),1)</f>
        <v>0</v>
      </c>
      <c r="BE186" s="5">
        <f ca="1">IF(OR(BE$4&lt;$Q186,BE$4&gt;$Q186+IF($S186="",1000,$S186)-1),0,IF(MOD(BE$4-$Q186,IF($R186="",1000,$R186))=0,$O186,0))*IF($Y186&gt;0,(1+INDEX(Escalation!$B$3:$B$18,$Y186,0))^(BE$4-SSSModel!$C$5),1)*IF($X186=0,1,OFFSET(Profiles!$K$2,$X186,MAX(Profiles!$C$2,BE$4-$Q186)))*IF($AA186=1,(1+SSSModel!#REF!),1)</f>
        <v>0</v>
      </c>
      <c r="BF186" s="5">
        <f ca="1">IF(OR(BF$4&lt;$Q186,BF$4&gt;$Q186+IF($S186="",1000,$S186)-1),0,IF(MOD(BF$4-$Q186,IF($R186="",1000,$R186))=0,$O186,0))*IF($Y186&gt;0,(1+INDEX(Escalation!$B$3:$B$18,$Y186,0))^(BF$4-SSSModel!$C$5),1)*IF($X186=0,1,OFFSET(Profiles!$K$2,$X186,MAX(Profiles!$C$2,BF$4-$Q186)))*IF($AA186=1,(1+SSSModel!#REF!),1)</f>
        <v>0</v>
      </c>
      <c r="BG186" s="5">
        <f ca="1">IF(OR(BG$4&lt;$Q186,BG$4&gt;$Q186+IF($S186="",1000,$S186)-1),0,IF(MOD(BG$4-$Q186,IF($R186="",1000,$R186))=0,$O186,0))*IF($Y186&gt;0,(1+INDEX(Escalation!$B$3:$B$18,$Y186,0))^(BG$4-SSSModel!$C$5),1)*IF($X186=0,1,OFFSET(Profiles!$K$2,$X186,MAX(Profiles!$C$2,BG$4-$Q186)))*IF($AA186=1,(1+SSSModel!#REF!),1)</f>
        <v>0</v>
      </c>
      <c r="BH186" s="5">
        <f ca="1">IF(OR(BH$4&lt;$Q186,BH$4&gt;$Q186+IF($S186="",1000,$S186)-1),0,IF(MOD(BH$4-$Q186,IF($R186="",1000,$R186))=0,$O186,0))*IF($Y186&gt;0,(1+INDEX(Escalation!$B$3:$B$18,$Y186,0))^(BH$4-SSSModel!$C$5),1)*IF($X186=0,1,OFFSET(Profiles!$K$2,$X186,MAX(Profiles!$C$2,BH$4-$Q186)))*IF($AA186=1,(1+SSSModel!#REF!),1)</f>
        <v>0</v>
      </c>
      <c r="BI186" s="5">
        <f ca="1">IF(OR(BI$4&lt;$Q186,BI$4&gt;$Q186+IF($S186="",1000,$S186)-1),0,IF(MOD(BI$4-$Q186,IF($R186="",1000,$R186))=0,$O186,0))*IF($Y186&gt;0,(1+INDEX(Escalation!$B$3:$B$18,$Y186,0))^(BI$4-SSSModel!$C$5),1)*IF($X186=0,1,OFFSET(Profiles!$K$2,$X186,MAX(Profiles!$C$2,BI$4-$Q186)))*IF($AA186=1,(1+SSSModel!#REF!),1)</f>
        <v>0</v>
      </c>
      <c r="BJ186" s="5">
        <f ca="1">IF(OR(BJ$4&lt;$Q186,BJ$4&gt;$Q186+IF($S186="",1000,$S186)-1),0,IF(MOD(BJ$4-$Q186,IF($R186="",1000,$R186))=0,$O186,0))*IF($Y186&gt;0,(1+INDEX(Escalation!$B$3:$B$18,$Y186,0))^(BJ$4-SSSModel!$C$5),1)*IF($X186=0,1,OFFSET(Profiles!$K$2,$X186,MAX(Profiles!$C$2,BJ$4-$Q186)))*IF($AA186=1,(1+SSSModel!#REF!),1)</f>
        <v>0</v>
      </c>
      <c r="BK186" s="5">
        <f ca="1">IF(OR(BK$4&lt;$Q186,BK$4&gt;$Q186+IF($S186="",1000,$S186)-1),0,IF(MOD(BK$4-$Q186,IF($R186="",1000,$R186))=0,$O186,0))*IF($Y186&gt;0,(1+INDEX(Escalation!$B$3:$B$18,$Y186,0))^(BK$4-SSSModel!$C$5),1)*IF($X186=0,1,OFFSET(Profiles!$K$2,$X186,MAX(Profiles!$C$2,BK$4-$Q186)))*IF($AA186=1,(1+SSSModel!#REF!),1)</f>
        <v>0</v>
      </c>
      <c r="BL186" s="5">
        <f ca="1">IF(OR(BL$4&lt;$Q186,BL$4&gt;$Q186+IF($S186="",1000,$S186)-1),0,IF(MOD(BL$4-$Q186,IF($R186="",1000,$R186))=0,$O186,0))*IF($Y186&gt;0,(1+INDEX(Escalation!$B$3:$B$18,$Y186,0))^(BL$4-SSSModel!$C$5),1)*IF($X186=0,1,OFFSET(Profiles!$K$2,$X186,MAX(Profiles!$C$2,BL$4-$Q186)))*IF($AA186=1,(1+SSSModel!#REF!),1)</f>
        <v>0</v>
      </c>
      <c r="BM186" s="5">
        <f ca="1">IF(OR(BM$4&lt;$Q186,BM$4&gt;$Q186+IF($S186="",1000,$S186)-1),0,IF(MOD(BM$4-$Q186,IF($R186="",1000,$R186))=0,$O186,0))*IF($Y186&gt;0,(1+INDEX(Escalation!$B$3:$B$18,$Y186,0))^(BM$4-SSSModel!$C$5),1)*IF($X186=0,1,OFFSET(Profiles!$K$2,$X186,MAX(Profiles!$C$2,BM$4-$Q186)))*IF($AA186=1,(1+SSSModel!#REF!),1)</f>
        <v>0</v>
      </c>
      <c r="BN186" s="5">
        <f ca="1">IF(OR(BN$4&lt;$Q186,BN$4&gt;$Q186+IF($S186="",1000,$S186)-1),0,IF(MOD(BN$4-$Q186,IF($R186="",1000,$R186))=0,$O186,0))*IF($Y186&gt;0,(1+INDEX(Escalation!$B$3:$B$18,$Y186,0))^(BN$4-SSSModel!$C$5),1)*IF($X186=0,1,OFFSET(Profiles!$K$2,$X186,MAX(Profiles!$C$2,BN$4-$Q186)))*IF($AA186=1,(1+SSSModel!#REF!),1)</f>
        <v>0</v>
      </c>
      <c r="BO186" s="5">
        <f ca="1">IF(OR(BO$4&lt;$Q186,BO$4&gt;$Q186+IF($S186="",1000,$S186)-1),0,IF(MOD(BO$4-$Q186,IF($R186="",1000,$R186))=0,$O186,0))*IF($Y186&gt;0,(1+INDEX(Escalation!$B$3:$B$18,$Y186,0))^(BO$4-SSSModel!$C$5),1)*IF($X186=0,1,OFFSET(Profiles!$K$2,$X186,MAX(Profiles!$C$2,BO$4-$Q186)))*IF($AA186=1,(1+SSSModel!#REF!),1)</f>
        <v>0</v>
      </c>
      <c r="BP186" s="5">
        <f ca="1">IF(OR(BP$4&lt;$Q186,BP$4&gt;$Q186+IF($S186="",1000,$S186)-1),0,IF(MOD(BP$4-$Q186,IF($R186="",1000,$R186))=0,$O186,0))*IF($Y186&gt;0,(1+INDEX(Escalation!$B$3:$B$18,$Y186,0))^(BP$4-SSSModel!$C$5),1)*IF($X186=0,1,OFFSET(Profiles!$K$2,$X186,MAX(Profiles!$C$2,BP$4-$Q186)))*IF($AA186=1,(1+SSSModel!#REF!),1)</f>
        <v>0</v>
      </c>
      <c r="BQ186" s="5">
        <f ca="1">IF(OR(BQ$4&lt;$Q186,BQ$4&gt;$Q186+IF($S186="",1000,$S186)-1),0,IF(MOD(BQ$4-$Q186,IF($R186="",1000,$R186))=0,$O186,0))*IF($Y186&gt;0,(1+INDEX(Escalation!$B$3:$B$18,$Y186,0))^(BQ$4-SSSModel!$C$5),1)*IF($X186=0,1,OFFSET(Profiles!$K$2,$X186,MAX(Profiles!$C$2,BQ$4-$Q186)))*IF($AA186=1,(1+SSSModel!#REF!),1)</f>
        <v>0</v>
      </c>
      <c r="BR186" s="5">
        <f ca="1">IF(OR(BR$4&lt;$Q186,BR$4&gt;$Q186+IF($S186="",1000,$S186)-1),0,IF(MOD(BR$4-$Q186,IF($R186="",1000,$R186))=0,$O186,0))*IF($Y186&gt;0,(1+INDEX(Escalation!$B$3:$B$18,$Y186,0))^(BR$4-SSSModel!$C$5),1)*IF($X186=0,1,OFFSET(Profiles!$K$2,$X186,MAX(Profiles!$C$2,BR$4-$Q186)))*IF($AA186=1,(1+SSSModel!#REF!),1)</f>
        <v>0</v>
      </c>
      <c r="BS186" s="5">
        <f ca="1">IF(OR(BS$4&lt;$Q186,BS$4&gt;$Q186+IF($S186="",1000,$S186)-1),0,IF(MOD(BS$4-$Q186,IF($R186="",1000,$R186))=0,$O186,0))*IF($Y186&gt;0,(1+INDEX(Escalation!$B$3:$B$18,$Y186,0))^(BS$4-SSSModel!$C$5),1)*IF($X186=0,1,OFFSET(Profiles!$K$2,$X186,MAX(Profiles!$C$2,BS$4-$Q186)))*IF($AA186=1,(1+SSSModel!#REF!),1)</f>
        <v>0</v>
      </c>
      <c r="BT186" s="5">
        <f ca="1">IF(OR(BT$4&lt;$Q186,BT$4&gt;$Q186+IF($S186="",1000,$S186)-1),0,IF(MOD(BT$4-$Q186,IF($R186="",1000,$R186))=0,$O186,0))*IF($Y186&gt;0,(1+INDEX(Escalation!$B$3:$B$18,$Y186,0))^(BT$4-SSSModel!$C$5),1)*IF($X186=0,1,OFFSET(Profiles!$K$2,$X186,MAX(Profiles!$C$2,BT$4-$Q186)))*IF($AA186=1,(1+SSSModel!#REF!),1)</f>
        <v>0</v>
      </c>
      <c r="BU186" s="5">
        <f ca="1">IF(OR(BU$4&lt;$Q186,BU$4&gt;$Q186+IF($S186="",1000,$S186)-1),0,IF(MOD(BU$4-$Q186,IF($R186="",1000,$R186))=0,$O186,0))*IF($Y186&gt;0,(1+INDEX(Escalation!$B$3:$B$18,$Y186,0))^(BU$4-SSSModel!$C$5),1)*IF($X186=0,1,OFFSET(Profiles!$K$2,$X186,MAX(Profiles!$C$2,BU$4-$Q186)))*IF($AA186=1,(1+SSSModel!#REF!),1)</f>
        <v>0</v>
      </c>
      <c r="BV186" s="5">
        <f ca="1">IF(OR(BV$4&lt;$Q186,BV$4&gt;$Q186+IF($S186="",1000,$S186)-1),0,IF(MOD(BV$4-$Q186,IF($R186="",1000,$R186))=0,$O186,0))*IF($Y186&gt;0,(1+INDEX(Escalation!$B$3:$B$18,$Y186,0))^(BV$4-SSSModel!$C$5),1)*IF($X186=0,1,OFFSET(Profiles!$K$2,$X186,MAX(Profiles!$C$2,BV$4-$Q186)))*IF($AA186=1,(1+SSSModel!#REF!),1)</f>
        <v>0</v>
      </c>
      <c r="BW186" s="5">
        <f ca="1">IF(OR(BW$4&lt;$Q186,BW$4&gt;$Q186+IF($S186="",1000,$S186)-1),0,IF(MOD(BW$4-$Q186,IF($R186="",1000,$R186))=0,$O186,0))*IF($Y186&gt;0,(1+INDEX(Escalation!$B$3:$B$18,$Y186,0))^(BW$4-SSSModel!$C$5),1)*IF($X186=0,1,OFFSET(Profiles!$K$2,$X186,MAX(Profiles!$C$2,BW$4-$Q186)))*IF($AA186=1,(1+SSSModel!#REF!),1)</f>
        <v>0</v>
      </c>
      <c r="BX186" s="5">
        <f ca="1">IF(OR(BX$4&lt;$Q186,BX$4&gt;$Q186+IF($S186="",1000,$S186)-1),0,IF(MOD(BX$4-$Q186,IF($R186="",1000,$R186))=0,$O186,0))*IF($Y186&gt;0,(1+INDEX(Escalation!$B$3:$B$18,$Y186,0))^(BX$4-SSSModel!$C$5),1)*IF($X186=0,1,OFFSET(Profiles!$K$2,$X186,MAX(Profiles!$C$2,BX$4-$Q186)))*IF($AA186=1,(1+SSSModel!#REF!),1)</f>
        <v>0</v>
      </c>
      <c r="BY186" s="5">
        <f ca="1">IF(OR(BY$4&lt;$Q186,BY$4&gt;$Q186+IF($S186="",1000,$S186)-1),0,IF(MOD(BY$4-$Q186,IF($R186="",1000,$R186))=0,$O186,0))*IF($Y186&gt;0,(1+INDEX(Escalation!$B$3:$B$18,$Y186,0))^(BY$4-SSSModel!$C$5),1)*IF($X186=0,1,OFFSET(Profiles!$K$2,$X186,MAX(Profiles!$C$2,BY$4-$Q186)))*IF($AA186=1,(1+SSSModel!#REF!),1)</f>
        <v>0</v>
      </c>
      <c r="BZ186" s="5">
        <f ca="1">IF(OR(BZ$4&lt;$Q186,BZ$4&gt;$Q186+IF($S186="",1000,$S186)-1),0,IF(MOD(BZ$4-$Q186,IF($R186="",1000,$R186))=0,$O186,0))*IF($Y186&gt;0,(1+INDEX(Escalation!$B$3:$B$18,$Y186,0))^(BZ$4-SSSModel!$C$5),1)*IF($X186=0,1,OFFSET(Profiles!$K$2,$X186,MAX(Profiles!$C$2,BZ$4-$Q186)))*IF($AA186=1,(1+SSSModel!#REF!),1)</f>
        <v>0</v>
      </c>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4"/>
      <c r="DZ186" s="95"/>
      <c r="EA186" s="96"/>
      <c r="EB186" s="97"/>
      <c r="EC186" s="97"/>
      <c r="ED186" s="90"/>
      <c r="EE186" s="90"/>
    </row>
    <row r="187" spans="3:135" x14ac:dyDescent="0.35">
      <c r="C187" s="18"/>
      <c r="D187" s="18">
        <f t="shared" ref="D187:E187" si="33">D177</f>
        <v>7</v>
      </c>
      <c r="E187" s="18">
        <f t="shared" ca="1" si="33"/>
        <v>0</v>
      </c>
      <c r="G187" s="25"/>
      <c r="H187" s="25" t="str">
        <f ca="1">IF($E187=0,"",OFFSET(Resources!C$26,$E187,0))</f>
        <v/>
      </c>
      <c r="I187" s="25" t="str">
        <f ca="1">IF($E187=0,"",OFFSET(Resources!$E$26,$E187,0))</f>
        <v/>
      </c>
      <c r="J187" s="16">
        <v>1</v>
      </c>
      <c r="K187" s="16" t="s">
        <v>150</v>
      </c>
      <c r="L187" s="16" t="s">
        <v>193</v>
      </c>
      <c r="M187" s="25"/>
      <c r="N187" s="1">
        <v>1</v>
      </c>
      <c r="O187" s="120">
        <f ca="1">IF($E187=0,0,OFFSET(Resources!$K$26,$E187,0)*OFFSET(Resources!$L$26,$E187,0))</f>
        <v>0</v>
      </c>
      <c r="P187" s="16" t="s">
        <v>95</v>
      </c>
      <c r="Q187" s="18">
        <f ca="1">IF($E187=0,0,OFFSET(GenAlts!$W$4,$E187,$D187-1))</f>
        <v>0</v>
      </c>
      <c r="R187" s="1">
        <v>1</v>
      </c>
      <c r="S187" t="str">
        <f ca="1">IF($E187=0,"",OFFSET(Resources!$R$26,$E187,0))</f>
        <v/>
      </c>
      <c r="T187" s="1"/>
      <c r="U187" s="25"/>
      <c r="V187" s="1"/>
      <c r="W187">
        <f t="shared" ca="1" si="27"/>
        <v>0</v>
      </c>
      <c r="X187">
        <f>IF(T187="",0,MATCH(T187,Profiles!$A$3:$A$22,0))</f>
        <v>0</v>
      </c>
      <c r="Y187">
        <f>IF(U187=0,0,MATCH(U187,Escalation!$A$3:$A$17,0))</f>
        <v>0</v>
      </c>
      <c r="Z187">
        <f>IF(V187="",0,MATCH(V187,Profiles!$A$3:$A$22,0))</f>
        <v>0</v>
      </c>
      <c r="AA187" s="8"/>
      <c r="AB187" s="8">
        <v>0</v>
      </c>
      <c r="AC187" s="5">
        <f ca="1">IF(OR(AC$4&lt;$Q187,AC$4&gt;$Q187+IF($S187="",1000,$S187)-1),0,IF(MOD(AC$4-$Q187,IF($R187="",1000,$R187))=0,$O187,0))*IF($Y187&gt;0,(1+INDEX(Escalation!$B$3:$B$18,$Y187,0))^(AC$4-SSSModel!$C$5),1)*IF($X187=0,1,OFFSET(Profiles!$K$2,$X187,MAX(Profiles!$C$2,AC$4-$Q187)))*IF($AA187=1,(1+SSSModel!#REF!),1)</f>
        <v>0</v>
      </c>
      <c r="AD187" s="5">
        <f ca="1">IF(OR(AD$4&lt;$Q187,AD$4&gt;$Q187+IF($S187="",1000,$S187)-1),0,IF(MOD(AD$4-$Q187,IF($R187="",1000,$R187))=0,$O187,0))*IF($Y187&gt;0,(1+INDEX(Escalation!$B$3:$B$18,$Y187,0))^(AD$4-SSSModel!$C$5),1)*IF($X187=0,1,OFFSET(Profiles!$K$2,$X187,MAX(Profiles!$C$2,AD$4-$Q187)))*IF($AA187=1,(1+SSSModel!#REF!),1)</f>
        <v>0</v>
      </c>
      <c r="AE187" s="5">
        <f ca="1">IF(OR(AE$4&lt;$Q187,AE$4&gt;$Q187+IF($S187="",1000,$S187)-1),0,IF(MOD(AE$4-$Q187,IF($R187="",1000,$R187))=0,$O187,0))*IF($Y187&gt;0,(1+INDEX(Escalation!$B$3:$B$18,$Y187,0))^(AE$4-SSSModel!$C$5),1)*IF($X187=0,1,OFFSET(Profiles!$K$2,$X187,MAX(Profiles!$C$2,AE$4-$Q187)))*IF($AA187=1,(1+SSSModel!#REF!),1)</f>
        <v>0</v>
      </c>
      <c r="AF187" s="5">
        <f ca="1">IF(OR(AF$4&lt;$Q187,AF$4&gt;$Q187+IF($S187="",1000,$S187)-1),0,IF(MOD(AF$4-$Q187,IF($R187="",1000,$R187))=0,$O187,0))*IF($Y187&gt;0,(1+INDEX(Escalation!$B$3:$B$18,$Y187,0))^(AF$4-SSSModel!$C$5),1)*IF($X187=0,1,OFFSET(Profiles!$K$2,$X187,MAX(Profiles!$C$2,AF$4-$Q187)))*IF($AA187=1,(1+SSSModel!#REF!),1)</f>
        <v>0</v>
      </c>
      <c r="AG187" s="5">
        <f ca="1">IF(OR(AG$4&lt;$Q187,AG$4&gt;$Q187+IF($S187="",1000,$S187)-1),0,IF(MOD(AG$4-$Q187,IF($R187="",1000,$R187))=0,$O187,0))*IF($Y187&gt;0,(1+INDEX(Escalation!$B$3:$B$18,$Y187,0))^(AG$4-SSSModel!$C$5),1)*IF($X187=0,1,OFFSET(Profiles!$K$2,$X187,MAX(Profiles!$C$2,AG$4-$Q187)))*IF($AA187=1,(1+SSSModel!#REF!),1)</f>
        <v>0</v>
      </c>
      <c r="AH187" s="5">
        <f ca="1">IF(OR(AH$4&lt;$Q187,AH$4&gt;$Q187+IF($S187="",1000,$S187)-1),0,IF(MOD(AH$4-$Q187,IF($R187="",1000,$R187))=0,$O187,0))*IF($Y187&gt;0,(1+INDEX(Escalation!$B$3:$B$18,$Y187,0))^(AH$4-SSSModel!$C$5),1)*IF($X187=0,1,OFFSET(Profiles!$K$2,$X187,MAX(Profiles!$C$2,AH$4-$Q187)))*IF($AA187=1,(1+SSSModel!#REF!),1)</f>
        <v>0</v>
      </c>
      <c r="AI187" s="5">
        <f ca="1">IF(OR(AI$4&lt;$Q187,AI$4&gt;$Q187+IF($S187="",1000,$S187)-1),0,IF(MOD(AI$4-$Q187,IF($R187="",1000,$R187))=0,$O187,0))*IF($Y187&gt;0,(1+INDEX(Escalation!$B$3:$B$18,$Y187,0))^(AI$4-SSSModel!$C$5),1)*IF($X187=0,1,OFFSET(Profiles!$K$2,$X187,MAX(Profiles!$C$2,AI$4-$Q187)))*IF($AA187=1,(1+SSSModel!#REF!),1)</f>
        <v>0</v>
      </c>
      <c r="AJ187" s="5">
        <f ca="1">IF(OR(AJ$4&lt;$Q187,AJ$4&gt;$Q187+IF($S187="",1000,$S187)-1),0,IF(MOD(AJ$4-$Q187,IF($R187="",1000,$R187))=0,$O187,0))*IF($Y187&gt;0,(1+INDEX(Escalation!$B$3:$B$18,$Y187,0))^(AJ$4-SSSModel!$C$5),1)*IF($X187=0,1,OFFSET(Profiles!$K$2,$X187,MAX(Profiles!$C$2,AJ$4-$Q187)))*IF($AA187=1,(1+SSSModel!#REF!),1)</f>
        <v>0</v>
      </c>
      <c r="AK187" s="5">
        <f ca="1">IF(OR(AK$4&lt;$Q187,AK$4&gt;$Q187+IF($S187="",1000,$S187)-1),0,IF(MOD(AK$4-$Q187,IF($R187="",1000,$R187))=0,$O187,0))*IF($Y187&gt;0,(1+INDEX(Escalation!$B$3:$B$18,$Y187,0))^(AK$4-SSSModel!$C$5),1)*IF($X187=0,1,OFFSET(Profiles!$K$2,$X187,MAX(Profiles!$C$2,AK$4-$Q187)))*IF($AA187=1,(1+SSSModel!#REF!),1)</f>
        <v>0</v>
      </c>
      <c r="AL187" s="5">
        <f ca="1">IF(OR(AL$4&lt;$Q187,AL$4&gt;$Q187+IF($S187="",1000,$S187)-1),0,IF(MOD(AL$4-$Q187,IF($R187="",1000,$R187))=0,$O187,0))*IF($Y187&gt;0,(1+INDEX(Escalation!$B$3:$B$18,$Y187,0))^(AL$4-SSSModel!$C$5),1)*IF($X187=0,1,OFFSET(Profiles!$K$2,$X187,MAX(Profiles!$C$2,AL$4-$Q187)))*IF($AA187=1,(1+SSSModel!#REF!),1)</f>
        <v>0</v>
      </c>
      <c r="AM187" s="5">
        <f ca="1">IF(OR(AM$4&lt;$Q187,AM$4&gt;$Q187+IF($S187="",1000,$S187)-1),0,IF(MOD(AM$4-$Q187,IF($R187="",1000,$R187))=0,$O187,0))*IF($Y187&gt;0,(1+INDEX(Escalation!$B$3:$B$18,$Y187,0))^(AM$4-SSSModel!$C$5),1)*IF($X187=0,1,OFFSET(Profiles!$K$2,$X187,MAX(Profiles!$C$2,AM$4-$Q187)))*IF($AA187=1,(1+SSSModel!#REF!),1)</f>
        <v>0</v>
      </c>
      <c r="AN187" s="5">
        <f ca="1">IF(OR(AN$4&lt;$Q187,AN$4&gt;$Q187+IF($S187="",1000,$S187)-1),0,IF(MOD(AN$4-$Q187,IF($R187="",1000,$R187))=0,$O187,0))*IF($Y187&gt;0,(1+INDEX(Escalation!$B$3:$B$18,$Y187,0))^(AN$4-SSSModel!$C$5),1)*IF($X187=0,1,OFFSET(Profiles!$K$2,$X187,MAX(Profiles!$C$2,AN$4-$Q187)))*IF($AA187=1,(1+SSSModel!#REF!),1)</f>
        <v>0</v>
      </c>
      <c r="AO187" s="5">
        <f ca="1">IF(OR(AO$4&lt;$Q187,AO$4&gt;$Q187+IF($S187="",1000,$S187)-1),0,IF(MOD(AO$4-$Q187,IF($R187="",1000,$R187))=0,$O187,0))*IF($Y187&gt;0,(1+INDEX(Escalation!$B$3:$B$18,$Y187,0))^(AO$4-SSSModel!$C$5),1)*IF($X187=0,1,OFFSET(Profiles!$K$2,$X187,MAX(Profiles!$C$2,AO$4-$Q187)))*IF($AA187=1,(1+SSSModel!#REF!),1)</f>
        <v>0</v>
      </c>
      <c r="AP187" s="5">
        <f ca="1">IF(OR(AP$4&lt;$Q187,AP$4&gt;$Q187+IF($S187="",1000,$S187)-1),0,IF(MOD(AP$4-$Q187,IF($R187="",1000,$R187))=0,$O187,0))*IF($Y187&gt;0,(1+INDEX(Escalation!$B$3:$B$18,$Y187,0))^(AP$4-SSSModel!$C$5),1)*IF($X187=0,1,OFFSET(Profiles!$K$2,$X187,MAX(Profiles!$C$2,AP$4-$Q187)))*IF($AA187=1,(1+SSSModel!#REF!),1)</f>
        <v>0</v>
      </c>
      <c r="AQ187" s="5">
        <f ca="1">IF(OR(AQ$4&lt;$Q187,AQ$4&gt;$Q187+IF($S187="",1000,$S187)-1),0,IF(MOD(AQ$4-$Q187,IF($R187="",1000,$R187))=0,$O187,0))*IF($Y187&gt;0,(1+INDEX(Escalation!$B$3:$B$18,$Y187,0))^(AQ$4-SSSModel!$C$5),1)*IF($X187=0,1,OFFSET(Profiles!$K$2,$X187,MAX(Profiles!$C$2,AQ$4-$Q187)))*IF($AA187=1,(1+SSSModel!#REF!),1)</f>
        <v>0</v>
      </c>
      <c r="AR187" s="5">
        <f ca="1">IF(OR(AR$4&lt;$Q187,AR$4&gt;$Q187+IF($S187="",1000,$S187)-1),0,IF(MOD(AR$4-$Q187,IF($R187="",1000,$R187))=0,$O187,0))*IF($Y187&gt;0,(1+INDEX(Escalation!$B$3:$B$18,$Y187,0))^(AR$4-SSSModel!$C$5),1)*IF($X187=0,1,OFFSET(Profiles!$K$2,$X187,MAX(Profiles!$C$2,AR$4-$Q187)))*IF($AA187=1,(1+SSSModel!#REF!),1)</f>
        <v>0</v>
      </c>
      <c r="AS187" s="5">
        <f ca="1">IF(OR(AS$4&lt;$Q187,AS$4&gt;$Q187+IF($S187="",1000,$S187)-1),0,IF(MOD(AS$4-$Q187,IF($R187="",1000,$R187))=0,$O187,0))*IF($Y187&gt;0,(1+INDEX(Escalation!$B$3:$B$18,$Y187,0))^(AS$4-SSSModel!$C$5),1)*IF($X187=0,1,OFFSET(Profiles!$K$2,$X187,MAX(Profiles!$C$2,AS$4-$Q187)))*IF($AA187=1,(1+SSSModel!#REF!),1)</f>
        <v>0</v>
      </c>
      <c r="AT187" s="5">
        <f ca="1">IF(OR(AT$4&lt;$Q187,AT$4&gt;$Q187+IF($S187="",1000,$S187)-1),0,IF(MOD(AT$4-$Q187,IF($R187="",1000,$R187))=0,$O187,0))*IF($Y187&gt;0,(1+INDEX(Escalation!$B$3:$B$18,$Y187,0))^(AT$4-SSSModel!$C$5),1)*IF($X187=0,1,OFFSET(Profiles!$K$2,$X187,MAX(Profiles!$C$2,AT$4-$Q187)))*IF($AA187=1,(1+SSSModel!#REF!),1)</f>
        <v>0</v>
      </c>
      <c r="AU187" s="5">
        <f ca="1">IF(OR(AU$4&lt;$Q187,AU$4&gt;$Q187+IF($S187="",1000,$S187)-1),0,IF(MOD(AU$4-$Q187,IF($R187="",1000,$R187))=0,$O187,0))*IF($Y187&gt;0,(1+INDEX(Escalation!$B$3:$B$18,$Y187,0))^(AU$4-SSSModel!$C$5),1)*IF($X187=0,1,OFFSET(Profiles!$K$2,$X187,MAX(Profiles!$C$2,AU$4-$Q187)))*IF($AA187=1,(1+SSSModel!#REF!),1)</f>
        <v>0</v>
      </c>
      <c r="AV187" s="5">
        <f ca="1">IF(OR(AV$4&lt;$Q187,AV$4&gt;$Q187+IF($S187="",1000,$S187)-1),0,IF(MOD(AV$4-$Q187,IF($R187="",1000,$R187))=0,$O187,0))*IF($Y187&gt;0,(1+INDEX(Escalation!$B$3:$B$18,$Y187,0))^(AV$4-SSSModel!$C$5),1)*IF($X187=0,1,OFFSET(Profiles!$K$2,$X187,MAX(Profiles!$C$2,AV$4-$Q187)))*IF($AA187=1,(1+SSSModel!#REF!),1)</f>
        <v>0</v>
      </c>
      <c r="AW187" s="5">
        <f ca="1">IF(OR(AW$4&lt;$Q187,AW$4&gt;$Q187+IF($S187="",1000,$S187)-1),0,IF(MOD(AW$4-$Q187,IF($R187="",1000,$R187))=0,$O187,0))*IF($Y187&gt;0,(1+INDEX(Escalation!$B$3:$B$18,$Y187,0))^(AW$4-SSSModel!$C$5),1)*IF($X187=0,1,OFFSET(Profiles!$K$2,$X187,MAX(Profiles!$C$2,AW$4-$Q187)))*IF($AA187=1,(1+SSSModel!#REF!),1)</f>
        <v>0</v>
      </c>
      <c r="AX187" s="5">
        <f ca="1">IF(OR(AX$4&lt;$Q187,AX$4&gt;$Q187+IF($S187="",1000,$S187)-1),0,IF(MOD(AX$4-$Q187,IF($R187="",1000,$R187))=0,$O187,0))*IF($Y187&gt;0,(1+INDEX(Escalation!$B$3:$B$18,$Y187,0))^(AX$4-SSSModel!$C$5),1)*IF($X187=0,1,OFFSET(Profiles!$K$2,$X187,MAX(Profiles!$C$2,AX$4-$Q187)))*IF($AA187=1,(1+SSSModel!#REF!),1)</f>
        <v>0</v>
      </c>
      <c r="AY187" s="5">
        <f ca="1">IF(OR(AY$4&lt;$Q187,AY$4&gt;$Q187+IF($S187="",1000,$S187)-1),0,IF(MOD(AY$4-$Q187,IF($R187="",1000,$R187))=0,$O187,0))*IF($Y187&gt;0,(1+INDEX(Escalation!$B$3:$B$18,$Y187,0))^(AY$4-SSSModel!$C$5),1)*IF($X187=0,1,OFFSET(Profiles!$K$2,$X187,MAX(Profiles!$C$2,AY$4-$Q187)))*IF($AA187=1,(1+SSSModel!#REF!),1)</f>
        <v>0</v>
      </c>
      <c r="AZ187" s="5">
        <f ca="1">IF(OR(AZ$4&lt;$Q187,AZ$4&gt;$Q187+IF($S187="",1000,$S187)-1),0,IF(MOD(AZ$4-$Q187,IF($R187="",1000,$R187))=0,$O187,0))*IF($Y187&gt;0,(1+INDEX(Escalation!$B$3:$B$18,$Y187,0))^(AZ$4-SSSModel!$C$5),1)*IF($X187=0,1,OFFSET(Profiles!$K$2,$X187,MAX(Profiles!$C$2,AZ$4-$Q187)))*IF($AA187=1,(1+SSSModel!#REF!),1)</f>
        <v>0</v>
      </c>
      <c r="BA187" s="5">
        <f ca="1">IF(OR(BA$4&lt;$Q187,BA$4&gt;$Q187+IF($S187="",1000,$S187)-1),0,IF(MOD(BA$4-$Q187,IF($R187="",1000,$R187))=0,$O187,0))*IF($Y187&gt;0,(1+INDEX(Escalation!$B$3:$B$18,$Y187,0))^(BA$4-SSSModel!$C$5),1)*IF($X187=0,1,OFFSET(Profiles!$K$2,$X187,MAX(Profiles!$C$2,BA$4-$Q187)))*IF($AA187=1,(1+SSSModel!#REF!),1)</f>
        <v>0</v>
      </c>
      <c r="BB187" s="5">
        <f ca="1">IF(OR(BB$4&lt;$Q187,BB$4&gt;$Q187+IF($S187="",1000,$S187)-1),0,IF(MOD(BB$4-$Q187,IF($R187="",1000,$R187))=0,$O187,0))*IF($Y187&gt;0,(1+INDEX(Escalation!$B$3:$B$18,$Y187,0))^(BB$4-SSSModel!$C$5),1)*IF($X187=0,1,OFFSET(Profiles!$K$2,$X187,MAX(Profiles!$C$2,BB$4-$Q187)))*IF($AA187=1,(1+SSSModel!#REF!),1)</f>
        <v>0</v>
      </c>
      <c r="BC187" s="5">
        <f ca="1">IF(OR(BC$4&lt;$Q187,BC$4&gt;$Q187+IF($S187="",1000,$S187)-1),0,IF(MOD(BC$4-$Q187,IF($R187="",1000,$R187))=0,$O187,0))*IF($Y187&gt;0,(1+INDEX(Escalation!$B$3:$B$18,$Y187,0))^(BC$4-SSSModel!$C$5),1)*IF($X187=0,1,OFFSET(Profiles!$K$2,$X187,MAX(Profiles!$C$2,BC$4-$Q187)))*IF($AA187=1,(1+SSSModel!#REF!),1)</f>
        <v>0</v>
      </c>
      <c r="BD187" s="5">
        <f ca="1">IF(OR(BD$4&lt;$Q187,BD$4&gt;$Q187+IF($S187="",1000,$S187)-1),0,IF(MOD(BD$4-$Q187,IF($R187="",1000,$R187))=0,$O187,0))*IF($Y187&gt;0,(1+INDEX(Escalation!$B$3:$B$18,$Y187,0))^(BD$4-SSSModel!$C$5),1)*IF($X187=0,1,OFFSET(Profiles!$K$2,$X187,MAX(Profiles!$C$2,BD$4-$Q187)))*IF($AA187=1,(1+SSSModel!#REF!),1)</f>
        <v>0</v>
      </c>
      <c r="BE187" s="5">
        <f ca="1">IF(OR(BE$4&lt;$Q187,BE$4&gt;$Q187+IF($S187="",1000,$S187)-1),0,IF(MOD(BE$4-$Q187,IF($R187="",1000,$R187))=0,$O187,0))*IF($Y187&gt;0,(1+INDEX(Escalation!$B$3:$B$18,$Y187,0))^(BE$4-SSSModel!$C$5),1)*IF($X187=0,1,OFFSET(Profiles!$K$2,$X187,MAX(Profiles!$C$2,BE$4-$Q187)))*IF($AA187=1,(1+SSSModel!#REF!),1)</f>
        <v>0</v>
      </c>
      <c r="BF187" s="5">
        <f ca="1">IF(OR(BF$4&lt;$Q187,BF$4&gt;$Q187+IF($S187="",1000,$S187)-1),0,IF(MOD(BF$4-$Q187,IF($R187="",1000,$R187))=0,$O187,0))*IF($Y187&gt;0,(1+INDEX(Escalation!$B$3:$B$18,$Y187,0))^(BF$4-SSSModel!$C$5),1)*IF($X187=0,1,OFFSET(Profiles!$K$2,$X187,MAX(Profiles!$C$2,BF$4-$Q187)))*IF($AA187=1,(1+SSSModel!#REF!),1)</f>
        <v>0</v>
      </c>
      <c r="BG187" s="5">
        <f ca="1">IF(OR(BG$4&lt;$Q187,BG$4&gt;$Q187+IF($S187="",1000,$S187)-1),0,IF(MOD(BG$4-$Q187,IF($R187="",1000,$R187))=0,$O187,0))*IF($Y187&gt;0,(1+INDEX(Escalation!$B$3:$B$18,$Y187,0))^(BG$4-SSSModel!$C$5),1)*IF($X187=0,1,OFFSET(Profiles!$K$2,$X187,MAX(Profiles!$C$2,BG$4-$Q187)))*IF($AA187=1,(1+SSSModel!#REF!),1)</f>
        <v>0</v>
      </c>
      <c r="BH187" s="5">
        <f ca="1">IF(OR(BH$4&lt;$Q187,BH$4&gt;$Q187+IF($S187="",1000,$S187)-1),0,IF(MOD(BH$4-$Q187,IF($R187="",1000,$R187))=0,$O187,0))*IF($Y187&gt;0,(1+INDEX(Escalation!$B$3:$B$18,$Y187,0))^(BH$4-SSSModel!$C$5),1)*IF($X187=0,1,OFFSET(Profiles!$K$2,$X187,MAX(Profiles!$C$2,BH$4-$Q187)))*IF($AA187=1,(1+SSSModel!#REF!),1)</f>
        <v>0</v>
      </c>
      <c r="BI187" s="5">
        <f ca="1">IF(OR(BI$4&lt;$Q187,BI$4&gt;$Q187+IF($S187="",1000,$S187)-1),0,IF(MOD(BI$4-$Q187,IF($R187="",1000,$R187))=0,$O187,0))*IF($Y187&gt;0,(1+INDEX(Escalation!$B$3:$B$18,$Y187,0))^(BI$4-SSSModel!$C$5),1)*IF($X187=0,1,OFFSET(Profiles!$K$2,$X187,MAX(Profiles!$C$2,BI$4-$Q187)))*IF($AA187=1,(1+SSSModel!#REF!),1)</f>
        <v>0</v>
      </c>
      <c r="BJ187" s="5">
        <f ca="1">IF(OR(BJ$4&lt;$Q187,BJ$4&gt;$Q187+IF($S187="",1000,$S187)-1),0,IF(MOD(BJ$4-$Q187,IF($R187="",1000,$R187))=0,$O187,0))*IF($Y187&gt;0,(1+INDEX(Escalation!$B$3:$B$18,$Y187,0))^(BJ$4-SSSModel!$C$5),1)*IF($X187=0,1,OFFSET(Profiles!$K$2,$X187,MAX(Profiles!$C$2,BJ$4-$Q187)))*IF($AA187=1,(1+SSSModel!#REF!),1)</f>
        <v>0</v>
      </c>
      <c r="BK187" s="5">
        <f ca="1">IF(OR(BK$4&lt;$Q187,BK$4&gt;$Q187+IF($S187="",1000,$S187)-1),0,IF(MOD(BK$4-$Q187,IF($R187="",1000,$R187))=0,$O187,0))*IF($Y187&gt;0,(1+INDEX(Escalation!$B$3:$B$18,$Y187,0))^(BK$4-SSSModel!$C$5),1)*IF($X187=0,1,OFFSET(Profiles!$K$2,$X187,MAX(Profiles!$C$2,BK$4-$Q187)))*IF($AA187=1,(1+SSSModel!#REF!),1)</f>
        <v>0</v>
      </c>
      <c r="BL187" s="5">
        <f ca="1">IF(OR(BL$4&lt;$Q187,BL$4&gt;$Q187+IF($S187="",1000,$S187)-1),0,IF(MOD(BL$4-$Q187,IF($R187="",1000,$R187))=0,$O187,0))*IF($Y187&gt;0,(1+INDEX(Escalation!$B$3:$B$18,$Y187,0))^(BL$4-SSSModel!$C$5),1)*IF($X187=0,1,OFFSET(Profiles!$K$2,$X187,MAX(Profiles!$C$2,BL$4-$Q187)))*IF($AA187=1,(1+SSSModel!#REF!),1)</f>
        <v>0</v>
      </c>
      <c r="BM187" s="5">
        <f ca="1">IF(OR(BM$4&lt;$Q187,BM$4&gt;$Q187+IF($S187="",1000,$S187)-1),0,IF(MOD(BM$4-$Q187,IF($R187="",1000,$R187))=0,$O187,0))*IF($Y187&gt;0,(1+INDEX(Escalation!$B$3:$B$18,$Y187,0))^(BM$4-SSSModel!$C$5),1)*IF($X187=0,1,OFFSET(Profiles!$K$2,$X187,MAX(Profiles!$C$2,BM$4-$Q187)))*IF($AA187=1,(1+SSSModel!#REF!),1)</f>
        <v>0</v>
      </c>
      <c r="BN187" s="5">
        <f ca="1">IF(OR(BN$4&lt;$Q187,BN$4&gt;$Q187+IF($S187="",1000,$S187)-1),0,IF(MOD(BN$4-$Q187,IF($R187="",1000,$R187))=0,$O187,0))*IF($Y187&gt;0,(1+INDEX(Escalation!$B$3:$B$18,$Y187,0))^(BN$4-SSSModel!$C$5),1)*IF($X187=0,1,OFFSET(Profiles!$K$2,$X187,MAX(Profiles!$C$2,BN$4-$Q187)))*IF($AA187=1,(1+SSSModel!#REF!),1)</f>
        <v>0</v>
      </c>
      <c r="BO187" s="5">
        <f ca="1">IF(OR(BO$4&lt;$Q187,BO$4&gt;$Q187+IF($S187="",1000,$S187)-1),0,IF(MOD(BO$4-$Q187,IF($R187="",1000,$R187))=0,$O187,0))*IF($Y187&gt;0,(1+INDEX(Escalation!$B$3:$B$18,$Y187,0))^(BO$4-SSSModel!$C$5),1)*IF($X187=0,1,OFFSET(Profiles!$K$2,$X187,MAX(Profiles!$C$2,BO$4-$Q187)))*IF($AA187=1,(1+SSSModel!#REF!),1)</f>
        <v>0</v>
      </c>
      <c r="BP187" s="5">
        <f ca="1">IF(OR(BP$4&lt;$Q187,BP$4&gt;$Q187+IF($S187="",1000,$S187)-1),0,IF(MOD(BP$4-$Q187,IF($R187="",1000,$R187))=0,$O187,0))*IF($Y187&gt;0,(1+INDEX(Escalation!$B$3:$B$18,$Y187,0))^(BP$4-SSSModel!$C$5),1)*IF($X187=0,1,OFFSET(Profiles!$K$2,$X187,MAX(Profiles!$C$2,BP$4-$Q187)))*IF($AA187=1,(1+SSSModel!#REF!),1)</f>
        <v>0</v>
      </c>
      <c r="BQ187" s="5">
        <f ca="1">IF(OR(BQ$4&lt;$Q187,BQ$4&gt;$Q187+IF($S187="",1000,$S187)-1),0,IF(MOD(BQ$4-$Q187,IF($R187="",1000,$R187))=0,$O187,0))*IF($Y187&gt;0,(1+INDEX(Escalation!$B$3:$B$18,$Y187,0))^(BQ$4-SSSModel!$C$5),1)*IF($X187=0,1,OFFSET(Profiles!$K$2,$X187,MAX(Profiles!$C$2,BQ$4-$Q187)))*IF($AA187=1,(1+SSSModel!#REF!),1)</f>
        <v>0</v>
      </c>
      <c r="BR187" s="5">
        <f ca="1">IF(OR(BR$4&lt;$Q187,BR$4&gt;$Q187+IF($S187="",1000,$S187)-1),0,IF(MOD(BR$4-$Q187,IF($R187="",1000,$R187))=0,$O187,0))*IF($Y187&gt;0,(1+INDEX(Escalation!$B$3:$B$18,$Y187,0))^(BR$4-SSSModel!$C$5),1)*IF($X187=0,1,OFFSET(Profiles!$K$2,$X187,MAX(Profiles!$C$2,BR$4-$Q187)))*IF($AA187=1,(1+SSSModel!#REF!),1)</f>
        <v>0</v>
      </c>
      <c r="BS187" s="5">
        <f ca="1">IF(OR(BS$4&lt;$Q187,BS$4&gt;$Q187+IF($S187="",1000,$S187)-1),0,IF(MOD(BS$4-$Q187,IF($R187="",1000,$R187))=0,$O187,0))*IF($Y187&gt;0,(1+INDEX(Escalation!$B$3:$B$18,$Y187,0))^(BS$4-SSSModel!$C$5),1)*IF($X187=0,1,OFFSET(Profiles!$K$2,$X187,MAX(Profiles!$C$2,BS$4-$Q187)))*IF($AA187=1,(1+SSSModel!#REF!),1)</f>
        <v>0</v>
      </c>
      <c r="BT187" s="5">
        <f ca="1">IF(OR(BT$4&lt;$Q187,BT$4&gt;$Q187+IF($S187="",1000,$S187)-1),0,IF(MOD(BT$4-$Q187,IF($R187="",1000,$R187))=0,$O187,0))*IF($Y187&gt;0,(1+INDEX(Escalation!$B$3:$B$18,$Y187,0))^(BT$4-SSSModel!$C$5),1)*IF($X187=0,1,OFFSET(Profiles!$K$2,$X187,MAX(Profiles!$C$2,BT$4-$Q187)))*IF($AA187=1,(1+SSSModel!#REF!),1)</f>
        <v>0</v>
      </c>
      <c r="BU187" s="5">
        <f ca="1">IF(OR(BU$4&lt;$Q187,BU$4&gt;$Q187+IF($S187="",1000,$S187)-1),0,IF(MOD(BU$4-$Q187,IF($R187="",1000,$R187))=0,$O187,0))*IF($Y187&gt;0,(1+INDEX(Escalation!$B$3:$B$18,$Y187,0))^(BU$4-SSSModel!$C$5),1)*IF($X187=0,1,OFFSET(Profiles!$K$2,$X187,MAX(Profiles!$C$2,BU$4-$Q187)))*IF($AA187=1,(1+SSSModel!#REF!),1)</f>
        <v>0</v>
      </c>
      <c r="BV187" s="5">
        <f ca="1">IF(OR(BV$4&lt;$Q187,BV$4&gt;$Q187+IF($S187="",1000,$S187)-1),0,IF(MOD(BV$4-$Q187,IF($R187="",1000,$R187))=0,$O187,0))*IF($Y187&gt;0,(1+INDEX(Escalation!$B$3:$B$18,$Y187,0))^(BV$4-SSSModel!$C$5),1)*IF($X187=0,1,OFFSET(Profiles!$K$2,$X187,MAX(Profiles!$C$2,BV$4-$Q187)))*IF($AA187=1,(1+SSSModel!#REF!),1)</f>
        <v>0</v>
      </c>
      <c r="BW187" s="5">
        <f ca="1">IF(OR(BW$4&lt;$Q187,BW$4&gt;$Q187+IF($S187="",1000,$S187)-1),0,IF(MOD(BW$4-$Q187,IF($R187="",1000,$R187))=0,$O187,0))*IF($Y187&gt;0,(1+INDEX(Escalation!$B$3:$B$18,$Y187,0))^(BW$4-SSSModel!$C$5),1)*IF($X187=0,1,OFFSET(Profiles!$K$2,$X187,MAX(Profiles!$C$2,BW$4-$Q187)))*IF($AA187=1,(1+SSSModel!#REF!),1)</f>
        <v>0</v>
      </c>
      <c r="BX187" s="5">
        <f ca="1">IF(OR(BX$4&lt;$Q187,BX$4&gt;$Q187+IF($S187="",1000,$S187)-1),0,IF(MOD(BX$4-$Q187,IF($R187="",1000,$R187))=0,$O187,0))*IF($Y187&gt;0,(1+INDEX(Escalation!$B$3:$B$18,$Y187,0))^(BX$4-SSSModel!$C$5),1)*IF($X187=0,1,OFFSET(Profiles!$K$2,$X187,MAX(Profiles!$C$2,BX$4-$Q187)))*IF($AA187=1,(1+SSSModel!#REF!),1)</f>
        <v>0</v>
      </c>
      <c r="BY187" s="5">
        <f ca="1">IF(OR(BY$4&lt;$Q187,BY$4&gt;$Q187+IF($S187="",1000,$S187)-1),0,IF(MOD(BY$4-$Q187,IF($R187="",1000,$R187))=0,$O187,0))*IF($Y187&gt;0,(1+INDEX(Escalation!$B$3:$B$18,$Y187,0))^(BY$4-SSSModel!$C$5),1)*IF($X187=0,1,OFFSET(Profiles!$K$2,$X187,MAX(Profiles!$C$2,BY$4-$Q187)))*IF($AA187=1,(1+SSSModel!#REF!),1)</f>
        <v>0</v>
      </c>
      <c r="BZ187" s="5">
        <f ca="1">IF(OR(BZ$4&lt;$Q187,BZ$4&gt;$Q187+IF($S187="",1000,$S187)-1),0,IF(MOD(BZ$4-$Q187,IF($R187="",1000,$R187))=0,$O187,0))*IF($Y187&gt;0,(1+INDEX(Escalation!$B$3:$B$18,$Y187,0))^(BZ$4-SSSModel!$C$5),1)*IF($X187=0,1,OFFSET(Profiles!$K$2,$X187,MAX(Profiles!$C$2,BZ$4-$Q187)))*IF($AA187=1,(1+SSSModel!#REF!),1)</f>
        <v>0</v>
      </c>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c r="CY187" s="93"/>
      <c r="CZ187" s="93"/>
      <c r="DA187" s="93"/>
      <c r="DB187" s="93"/>
      <c r="DC187" s="93"/>
      <c r="DD187" s="93"/>
      <c r="DE187" s="93"/>
      <c r="DF187" s="93"/>
      <c r="DG187" s="93"/>
      <c r="DH187" s="93"/>
      <c r="DI187" s="93"/>
      <c r="DJ187" s="93"/>
      <c r="DK187" s="93"/>
      <c r="DL187" s="93"/>
      <c r="DM187" s="93"/>
      <c r="DN187" s="93"/>
      <c r="DO187" s="93"/>
      <c r="DP187" s="93"/>
      <c r="DQ187" s="93"/>
      <c r="DR187" s="93"/>
      <c r="DS187" s="93"/>
      <c r="DT187" s="93"/>
      <c r="DU187" s="93"/>
      <c r="DV187" s="93"/>
      <c r="DW187" s="93"/>
      <c r="DX187" s="93"/>
      <c r="DY187" s="94"/>
      <c r="DZ187" s="95"/>
      <c r="EA187" s="96"/>
      <c r="EB187" s="97"/>
      <c r="EC187" s="97"/>
      <c r="ED187" s="90"/>
      <c r="EE187" s="90"/>
    </row>
    <row r="188" spans="3:135" x14ac:dyDescent="0.35">
      <c r="C188" s="18"/>
      <c r="D188" s="18">
        <f t="shared" ref="D188:E188" si="34">D178</f>
        <v>8</v>
      </c>
      <c r="E188" s="18">
        <f t="shared" ca="1" si="34"/>
        <v>0</v>
      </c>
      <c r="G188" s="25"/>
      <c r="H188" s="25" t="str">
        <f ca="1">IF($E188=0,"",OFFSET(Resources!C$26,$E188,0))</f>
        <v/>
      </c>
      <c r="I188" s="25" t="str">
        <f ca="1">IF($E188=0,"",OFFSET(Resources!$E$26,$E188,0))</f>
        <v/>
      </c>
      <c r="J188" s="16">
        <v>1</v>
      </c>
      <c r="K188" s="16" t="s">
        <v>150</v>
      </c>
      <c r="L188" s="16" t="s">
        <v>193</v>
      </c>
      <c r="M188" s="25"/>
      <c r="N188" s="1">
        <v>1</v>
      </c>
      <c r="O188" s="120">
        <f ca="1">IF($E188=0,0,OFFSET(Resources!$K$26,$E188,0)*OFFSET(Resources!$L$26,$E188,0))</f>
        <v>0</v>
      </c>
      <c r="P188" s="16" t="s">
        <v>95</v>
      </c>
      <c r="Q188" s="18">
        <f ca="1">IF($E188=0,0,OFFSET(GenAlts!$W$4,$E188,$D188-1))</f>
        <v>0</v>
      </c>
      <c r="R188" s="1">
        <v>1</v>
      </c>
      <c r="S188" t="str">
        <f ca="1">IF($E188=0,"",OFFSET(Resources!$R$26,$E188,0))</f>
        <v/>
      </c>
      <c r="T188" s="1"/>
      <c r="U188" s="25"/>
      <c r="V188" s="1"/>
      <c r="W188">
        <f t="shared" ca="1" si="27"/>
        <v>0</v>
      </c>
      <c r="X188">
        <f>IF(T188="",0,MATCH(T188,Profiles!$A$3:$A$22,0))</f>
        <v>0</v>
      </c>
      <c r="Y188">
        <f>IF(U188=0,0,MATCH(U188,Escalation!$A$3:$A$17,0))</f>
        <v>0</v>
      </c>
      <c r="Z188">
        <f>IF(V188="",0,MATCH(V188,Profiles!$A$3:$A$22,0))</f>
        <v>0</v>
      </c>
      <c r="AA188" s="8"/>
      <c r="AB188" s="8">
        <v>0</v>
      </c>
      <c r="AC188" s="5">
        <f ca="1">IF(OR(AC$4&lt;$Q188,AC$4&gt;$Q188+IF($S188="",1000,$S188)-1),0,IF(MOD(AC$4-$Q188,IF($R188="",1000,$R188))=0,$O188,0))*IF($Y188&gt;0,(1+INDEX(Escalation!$B$3:$B$18,$Y188,0))^(AC$4-SSSModel!$C$5),1)*IF($X188=0,1,OFFSET(Profiles!$K$2,$X188,MAX(Profiles!$C$2,AC$4-$Q188)))*IF($AA188=1,(1+SSSModel!#REF!),1)</f>
        <v>0</v>
      </c>
      <c r="AD188" s="5">
        <f ca="1">IF(OR(AD$4&lt;$Q188,AD$4&gt;$Q188+IF($S188="",1000,$S188)-1),0,IF(MOD(AD$4-$Q188,IF($R188="",1000,$R188))=0,$O188,0))*IF($Y188&gt;0,(1+INDEX(Escalation!$B$3:$B$18,$Y188,0))^(AD$4-SSSModel!$C$5),1)*IF($X188=0,1,OFFSET(Profiles!$K$2,$X188,MAX(Profiles!$C$2,AD$4-$Q188)))*IF($AA188=1,(1+SSSModel!#REF!),1)</f>
        <v>0</v>
      </c>
      <c r="AE188" s="5">
        <f ca="1">IF(OR(AE$4&lt;$Q188,AE$4&gt;$Q188+IF($S188="",1000,$S188)-1),0,IF(MOD(AE$4-$Q188,IF($R188="",1000,$R188))=0,$O188,0))*IF($Y188&gt;0,(1+INDEX(Escalation!$B$3:$B$18,$Y188,0))^(AE$4-SSSModel!$C$5),1)*IF($X188=0,1,OFFSET(Profiles!$K$2,$X188,MAX(Profiles!$C$2,AE$4-$Q188)))*IF($AA188=1,(1+SSSModel!#REF!),1)</f>
        <v>0</v>
      </c>
      <c r="AF188" s="5">
        <f ca="1">IF(OR(AF$4&lt;$Q188,AF$4&gt;$Q188+IF($S188="",1000,$S188)-1),0,IF(MOD(AF$4-$Q188,IF($R188="",1000,$R188))=0,$O188,0))*IF($Y188&gt;0,(1+INDEX(Escalation!$B$3:$B$18,$Y188,0))^(AF$4-SSSModel!$C$5),1)*IF($X188=0,1,OFFSET(Profiles!$K$2,$X188,MAX(Profiles!$C$2,AF$4-$Q188)))*IF($AA188=1,(1+SSSModel!#REF!),1)</f>
        <v>0</v>
      </c>
      <c r="AG188" s="5">
        <f ca="1">IF(OR(AG$4&lt;$Q188,AG$4&gt;$Q188+IF($S188="",1000,$S188)-1),0,IF(MOD(AG$4-$Q188,IF($R188="",1000,$R188))=0,$O188,0))*IF($Y188&gt;0,(1+INDEX(Escalation!$B$3:$B$18,$Y188,0))^(AG$4-SSSModel!$C$5),1)*IF($X188=0,1,OFFSET(Profiles!$K$2,$X188,MAX(Profiles!$C$2,AG$4-$Q188)))*IF($AA188=1,(1+SSSModel!#REF!),1)</f>
        <v>0</v>
      </c>
      <c r="AH188" s="5">
        <f ca="1">IF(OR(AH$4&lt;$Q188,AH$4&gt;$Q188+IF($S188="",1000,$S188)-1),0,IF(MOD(AH$4-$Q188,IF($R188="",1000,$R188))=0,$O188,0))*IF($Y188&gt;0,(1+INDEX(Escalation!$B$3:$B$18,$Y188,0))^(AH$4-SSSModel!$C$5),1)*IF($X188=0,1,OFFSET(Profiles!$K$2,$X188,MAX(Profiles!$C$2,AH$4-$Q188)))*IF($AA188=1,(1+SSSModel!#REF!),1)</f>
        <v>0</v>
      </c>
      <c r="AI188" s="5">
        <f ca="1">IF(OR(AI$4&lt;$Q188,AI$4&gt;$Q188+IF($S188="",1000,$S188)-1),0,IF(MOD(AI$4-$Q188,IF($R188="",1000,$R188))=0,$O188,0))*IF($Y188&gt;0,(1+INDEX(Escalation!$B$3:$B$18,$Y188,0))^(AI$4-SSSModel!$C$5),1)*IF($X188=0,1,OFFSET(Profiles!$K$2,$X188,MAX(Profiles!$C$2,AI$4-$Q188)))*IF($AA188=1,(1+SSSModel!#REF!),1)</f>
        <v>0</v>
      </c>
      <c r="AJ188" s="5">
        <f ca="1">IF(OR(AJ$4&lt;$Q188,AJ$4&gt;$Q188+IF($S188="",1000,$S188)-1),0,IF(MOD(AJ$4-$Q188,IF($R188="",1000,$R188))=0,$O188,0))*IF($Y188&gt;0,(1+INDEX(Escalation!$B$3:$B$18,$Y188,0))^(AJ$4-SSSModel!$C$5),1)*IF($X188=0,1,OFFSET(Profiles!$K$2,$X188,MAX(Profiles!$C$2,AJ$4-$Q188)))*IF($AA188=1,(1+SSSModel!#REF!),1)</f>
        <v>0</v>
      </c>
      <c r="AK188" s="5">
        <f ca="1">IF(OR(AK$4&lt;$Q188,AK$4&gt;$Q188+IF($S188="",1000,$S188)-1),0,IF(MOD(AK$4-$Q188,IF($R188="",1000,$R188))=0,$O188,0))*IF($Y188&gt;0,(1+INDEX(Escalation!$B$3:$B$18,$Y188,0))^(AK$4-SSSModel!$C$5),1)*IF($X188=0,1,OFFSET(Profiles!$K$2,$X188,MAX(Profiles!$C$2,AK$4-$Q188)))*IF($AA188=1,(1+SSSModel!#REF!),1)</f>
        <v>0</v>
      </c>
      <c r="AL188" s="5">
        <f ca="1">IF(OR(AL$4&lt;$Q188,AL$4&gt;$Q188+IF($S188="",1000,$S188)-1),0,IF(MOD(AL$4-$Q188,IF($R188="",1000,$R188))=0,$O188,0))*IF($Y188&gt;0,(1+INDEX(Escalation!$B$3:$B$18,$Y188,0))^(AL$4-SSSModel!$C$5),1)*IF($X188=0,1,OFFSET(Profiles!$K$2,$X188,MAX(Profiles!$C$2,AL$4-$Q188)))*IF($AA188=1,(1+SSSModel!#REF!),1)</f>
        <v>0</v>
      </c>
      <c r="AM188" s="5">
        <f ca="1">IF(OR(AM$4&lt;$Q188,AM$4&gt;$Q188+IF($S188="",1000,$S188)-1),0,IF(MOD(AM$4-$Q188,IF($R188="",1000,$R188))=0,$O188,0))*IF($Y188&gt;0,(1+INDEX(Escalation!$B$3:$B$18,$Y188,0))^(AM$4-SSSModel!$C$5),1)*IF($X188=0,1,OFFSET(Profiles!$K$2,$X188,MAX(Profiles!$C$2,AM$4-$Q188)))*IF($AA188=1,(1+SSSModel!#REF!),1)</f>
        <v>0</v>
      </c>
      <c r="AN188" s="5">
        <f ca="1">IF(OR(AN$4&lt;$Q188,AN$4&gt;$Q188+IF($S188="",1000,$S188)-1),0,IF(MOD(AN$4-$Q188,IF($R188="",1000,$R188))=0,$O188,0))*IF($Y188&gt;0,(1+INDEX(Escalation!$B$3:$B$18,$Y188,0))^(AN$4-SSSModel!$C$5),1)*IF($X188=0,1,OFFSET(Profiles!$K$2,$X188,MAX(Profiles!$C$2,AN$4-$Q188)))*IF($AA188=1,(1+SSSModel!#REF!),1)</f>
        <v>0</v>
      </c>
      <c r="AO188" s="5">
        <f ca="1">IF(OR(AO$4&lt;$Q188,AO$4&gt;$Q188+IF($S188="",1000,$S188)-1),0,IF(MOD(AO$4-$Q188,IF($R188="",1000,$R188))=0,$O188,0))*IF($Y188&gt;0,(1+INDEX(Escalation!$B$3:$B$18,$Y188,0))^(AO$4-SSSModel!$C$5),1)*IF($X188=0,1,OFFSET(Profiles!$K$2,$X188,MAX(Profiles!$C$2,AO$4-$Q188)))*IF($AA188=1,(1+SSSModel!#REF!),1)</f>
        <v>0</v>
      </c>
      <c r="AP188" s="5">
        <f ca="1">IF(OR(AP$4&lt;$Q188,AP$4&gt;$Q188+IF($S188="",1000,$S188)-1),0,IF(MOD(AP$4-$Q188,IF($R188="",1000,$R188))=0,$O188,0))*IF($Y188&gt;0,(1+INDEX(Escalation!$B$3:$B$18,$Y188,0))^(AP$4-SSSModel!$C$5),1)*IF($X188=0,1,OFFSET(Profiles!$K$2,$X188,MAX(Profiles!$C$2,AP$4-$Q188)))*IF($AA188=1,(1+SSSModel!#REF!),1)</f>
        <v>0</v>
      </c>
      <c r="AQ188" s="5">
        <f ca="1">IF(OR(AQ$4&lt;$Q188,AQ$4&gt;$Q188+IF($S188="",1000,$S188)-1),0,IF(MOD(AQ$4-$Q188,IF($R188="",1000,$R188))=0,$O188,0))*IF($Y188&gt;0,(1+INDEX(Escalation!$B$3:$B$18,$Y188,0))^(AQ$4-SSSModel!$C$5),1)*IF($X188=0,1,OFFSET(Profiles!$K$2,$X188,MAX(Profiles!$C$2,AQ$4-$Q188)))*IF($AA188=1,(1+SSSModel!#REF!),1)</f>
        <v>0</v>
      </c>
      <c r="AR188" s="5">
        <f ca="1">IF(OR(AR$4&lt;$Q188,AR$4&gt;$Q188+IF($S188="",1000,$S188)-1),0,IF(MOD(AR$4-$Q188,IF($R188="",1000,$R188))=0,$O188,0))*IF($Y188&gt;0,(1+INDEX(Escalation!$B$3:$B$18,$Y188,0))^(AR$4-SSSModel!$C$5),1)*IF($X188=0,1,OFFSET(Profiles!$K$2,$X188,MAX(Profiles!$C$2,AR$4-$Q188)))*IF($AA188=1,(1+SSSModel!#REF!),1)</f>
        <v>0</v>
      </c>
      <c r="AS188" s="5">
        <f ca="1">IF(OR(AS$4&lt;$Q188,AS$4&gt;$Q188+IF($S188="",1000,$S188)-1),0,IF(MOD(AS$4-$Q188,IF($R188="",1000,$R188))=0,$O188,0))*IF($Y188&gt;0,(1+INDEX(Escalation!$B$3:$B$18,$Y188,0))^(AS$4-SSSModel!$C$5),1)*IF($X188=0,1,OFFSET(Profiles!$K$2,$X188,MAX(Profiles!$C$2,AS$4-$Q188)))*IF($AA188=1,(1+SSSModel!#REF!),1)</f>
        <v>0</v>
      </c>
      <c r="AT188" s="5">
        <f ca="1">IF(OR(AT$4&lt;$Q188,AT$4&gt;$Q188+IF($S188="",1000,$S188)-1),0,IF(MOD(AT$4-$Q188,IF($R188="",1000,$R188))=0,$O188,0))*IF($Y188&gt;0,(1+INDEX(Escalation!$B$3:$B$18,$Y188,0))^(AT$4-SSSModel!$C$5),1)*IF($X188=0,1,OFFSET(Profiles!$K$2,$X188,MAX(Profiles!$C$2,AT$4-$Q188)))*IF($AA188=1,(1+SSSModel!#REF!),1)</f>
        <v>0</v>
      </c>
      <c r="AU188" s="5">
        <f ca="1">IF(OR(AU$4&lt;$Q188,AU$4&gt;$Q188+IF($S188="",1000,$S188)-1),0,IF(MOD(AU$4-$Q188,IF($R188="",1000,$R188))=0,$O188,0))*IF($Y188&gt;0,(1+INDEX(Escalation!$B$3:$B$18,$Y188,0))^(AU$4-SSSModel!$C$5),1)*IF($X188=0,1,OFFSET(Profiles!$K$2,$X188,MAX(Profiles!$C$2,AU$4-$Q188)))*IF($AA188=1,(1+SSSModel!#REF!),1)</f>
        <v>0</v>
      </c>
      <c r="AV188" s="5">
        <f ca="1">IF(OR(AV$4&lt;$Q188,AV$4&gt;$Q188+IF($S188="",1000,$S188)-1),0,IF(MOD(AV$4-$Q188,IF($R188="",1000,$R188))=0,$O188,0))*IF($Y188&gt;0,(1+INDEX(Escalation!$B$3:$B$18,$Y188,0))^(AV$4-SSSModel!$C$5),1)*IF($X188=0,1,OFFSET(Profiles!$K$2,$X188,MAX(Profiles!$C$2,AV$4-$Q188)))*IF($AA188=1,(1+SSSModel!#REF!),1)</f>
        <v>0</v>
      </c>
      <c r="AW188" s="5">
        <f ca="1">IF(OR(AW$4&lt;$Q188,AW$4&gt;$Q188+IF($S188="",1000,$S188)-1),0,IF(MOD(AW$4-$Q188,IF($R188="",1000,$R188))=0,$O188,0))*IF($Y188&gt;0,(1+INDEX(Escalation!$B$3:$B$18,$Y188,0))^(AW$4-SSSModel!$C$5),1)*IF($X188=0,1,OFFSET(Profiles!$K$2,$X188,MAX(Profiles!$C$2,AW$4-$Q188)))*IF($AA188=1,(1+SSSModel!#REF!),1)</f>
        <v>0</v>
      </c>
      <c r="AX188" s="5">
        <f ca="1">IF(OR(AX$4&lt;$Q188,AX$4&gt;$Q188+IF($S188="",1000,$S188)-1),0,IF(MOD(AX$4-$Q188,IF($R188="",1000,$R188))=0,$O188,0))*IF($Y188&gt;0,(1+INDEX(Escalation!$B$3:$B$18,$Y188,0))^(AX$4-SSSModel!$C$5),1)*IF($X188=0,1,OFFSET(Profiles!$K$2,$X188,MAX(Profiles!$C$2,AX$4-$Q188)))*IF($AA188=1,(1+SSSModel!#REF!),1)</f>
        <v>0</v>
      </c>
      <c r="AY188" s="5">
        <f ca="1">IF(OR(AY$4&lt;$Q188,AY$4&gt;$Q188+IF($S188="",1000,$S188)-1),0,IF(MOD(AY$4-$Q188,IF($R188="",1000,$R188))=0,$O188,0))*IF($Y188&gt;0,(1+INDEX(Escalation!$B$3:$B$18,$Y188,0))^(AY$4-SSSModel!$C$5),1)*IF($X188=0,1,OFFSET(Profiles!$K$2,$X188,MAX(Profiles!$C$2,AY$4-$Q188)))*IF($AA188=1,(1+SSSModel!#REF!),1)</f>
        <v>0</v>
      </c>
      <c r="AZ188" s="5">
        <f ca="1">IF(OR(AZ$4&lt;$Q188,AZ$4&gt;$Q188+IF($S188="",1000,$S188)-1),0,IF(MOD(AZ$4-$Q188,IF($R188="",1000,$R188))=0,$O188,0))*IF($Y188&gt;0,(1+INDEX(Escalation!$B$3:$B$18,$Y188,0))^(AZ$4-SSSModel!$C$5),1)*IF($X188=0,1,OFFSET(Profiles!$K$2,$X188,MAX(Profiles!$C$2,AZ$4-$Q188)))*IF($AA188=1,(1+SSSModel!#REF!),1)</f>
        <v>0</v>
      </c>
      <c r="BA188" s="5">
        <f ca="1">IF(OR(BA$4&lt;$Q188,BA$4&gt;$Q188+IF($S188="",1000,$S188)-1),0,IF(MOD(BA$4-$Q188,IF($R188="",1000,$R188))=0,$O188,0))*IF($Y188&gt;0,(1+INDEX(Escalation!$B$3:$B$18,$Y188,0))^(BA$4-SSSModel!$C$5),1)*IF($X188=0,1,OFFSET(Profiles!$K$2,$X188,MAX(Profiles!$C$2,BA$4-$Q188)))*IF($AA188=1,(1+SSSModel!#REF!),1)</f>
        <v>0</v>
      </c>
      <c r="BB188" s="5">
        <f ca="1">IF(OR(BB$4&lt;$Q188,BB$4&gt;$Q188+IF($S188="",1000,$S188)-1),0,IF(MOD(BB$4-$Q188,IF($R188="",1000,$R188))=0,$O188,0))*IF($Y188&gt;0,(1+INDEX(Escalation!$B$3:$B$18,$Y188,0))^(BB$4-SSSModel!$C$5),1)*IF($X188=0,1,OFFSET(Profiles!$K$2,$X188,MAX(Profiles!$C$2,BB$4-$Q188)))*IF($AA188=1,(1+SSSModel!#REF!),1)</f>
        <v>0</v>
      </c>
      <c r="BC188" s="5">
        <f ca="1">IF(OR(BC$4&lt;$Q188,BC$4&gt;$Q188+IF($S188="",1000,$S188)-1),0,IF(MOD(BC$4-$Q188,IF($R188="",1000,$R188))=0,$O188,0))*IF($Y188&gt;0,(1+INDEX(Escalation!$B$3:$B$18,$Y188,0))^(BC$4-SSSModel!$C$5),1)*IF($X188=0,1,OFFSET(Profiles!$K$2,$X188,MAX(Profiles!$C$2,BC$4-$Q188)))*IF($AA188=1,(1+SSSModel!#REF!),1)</f>
        <v>0</v>
      </c>
      <c r="BD188" s="5">
        <f ca="1">IF(OR(BD$4&lt;$Q188,BD$4&gt;$Q188+IF($S188="",1000,$S188)-1),0,IF(MOD(BD$4-$Q188,IF($R188="",1000,$R188))=0,$O188,0))*IF($Y188&gt;0,(1+INDEX(Escalation!$B$3:$B$18,$Y188,0))^(BD$4-SSSModel!$C$5),1)*IF($X188=0,1,OFFSET(Profiles!$K$2,$X188,MAX(Profiles!$C$2,BD$4-$Q188)))*IF($AA188=1,(1+SSSModel!#REF!),1)</f>
        <v>0</v>
      </c>
      <c r="BE188" s="5">
        <f ca="1">IF(OR(BE$4&lt;$Q188,BE$4&gt;$Q188+IF($S188="",1000,$S188)-1),0,IF(MOD(BE$4-$Q188,IF($R188="",1000,$R188))=0,$O188,0))*IF($Y188&gt;0,(1+INDEX(Escalation!$B$3:$B$18,$Y188,0))^(BE$4-SSSModel!$C$5),1)*IF($X188=0,1,OFFSET(Profiles!$K$2,$X188,MAX(Profiles!$C$2,BE$4-$Q188)))*IF($AA188=1,(1+SSSModel!#REF!),1)</f>
        <v>0</v>
      </c>
      <c r="BF188" s="5">
        <f ca="1">IF(OR(BF$4&lt;$Q188,BF$4&gt;$Q188+IF($S188="",1000,$S188)-1),0,IF(MOD(BF$4-$Q188,IF($R188="",1000,$R188))=0,$O188,0))*IF($Y188&gt;0,(1+INDEX(Escalation!$B$3:$B$18,$Y188,0))^(BF$4-SSSModel!$C$5),1)*IF($X188=0,1,OFFSET(Profiles!$K$2,$X188,MAX(Profiles!$C$2,BF$4-$Q188)))*IF($AA188=1,(1+SSSModel!#REF!),1)</f>
        <v>0</v>
      </c>
      <c r="BG188" s="5">
        <f ca="1">IF(OR(BG$4&lt;$Q188,BG$4&gt;$Q188+IF($S188="",1000,$S188)-1),0,IF(MOD(BG$4-$Q188,IF($R188="",1000,$R188))=0,$O188,0))*IF($Y188&gt;0,(1+INDEX(Escalation!$B$3:$B$18,$Y188,0))^(BG$4-SSSModel!$C$5),1)*IF($X188=0,1,OFFSET(Profiles!$K$2,$X188,MAX(Profiles!$C$2,BG$4-$Q188)))*IF($AA188=1,(1+SSSModel!#REF!),1)</f>
        <v>0</v>
      </c>
      <c r="BH188" s="5">
        <f ca="1">IF(OR(BH$4&lt;$Q188,BH$4&gt;$Q188+IF($S188="",1000,$S188)-1),0,IF(MOD(BH$4-$Q188,IF($R188="",1000,$R188))=0,$O188,0))*IF($Y188&gt;0,(1+INDEX(Escalation!$B$3:$B$18,$Y188,0))^(BH$4-SSSModel!$C$5),1)*IF($X188=0,1,OFFSET(Profiles!$K$2,$X188,MAX(Profiles!$C$2,BH$4-$Q188)))*IF($AA188=1,(1+SSSModel!#REF!),1)</f>
        <v>0</v>
      </c>
      <c r="BI188" s="5">
        <f ca="1">IF(OR(BI$4&lt;$Q188,BI$4&gt;$Q188+IF($S188="",1000,$S188)-1),0,IF(MOD(BI$4-$Q188,IF($R188="",1000,$R188))=0,$O188,0))*IF($Y188&gt;0,(1+INDEX(Escalation!$B$3:$B$18,$Y188,0))^(BI$4-SSSModel!$C$5),1)*IF($X188=0,1,OFFSET(Profiles!$K$2,$X188,MAX(Profiles!$C$2,BI$4-$Q188)))*IF($AA188=1,(1+SSSModel!#REF!),1)</f>
        <v>0</v>
      </c>
      <c r="BJ188" s="5">
        <f ca="1">IF(OR(BJ$4&lt;$Q188,BJ$4&gt;$Q188+IF($S188="",1000,$S188)-1),0,IF(MOD(BJ$4-$Q188,IF($R188="",1000,$R188))=0,$O188,0))*IF($Y188&gt;0,(1+INDEX(Escalation!$B$3:$B$18,$Y188,0))^(BJ$4-SSSModel!$C$5),1)*IF($X188=0,1,OFFSET(Profiles!$K$2,$X188,MAX(Profiles!$C$2,BJ$4-$Q188)))*IF($AA188=1,(1+SSSModel!#REF!),1)</f>
        <v>0</v>
      </c>
      <c r="BK188" s="5">
        <f ca="1">IF(OR(BK$4&lt;$Q188,BK$4&gt;$Q188+IF($S188="",1000,$S188)-1),0,IF(MOD(BK$4-$Q188,IF($R188="",1000,$R188))=0,$O188,0))*IF($Y188&gt;0,(1+INDEX(Escalation!$B$3:$B$18,$Y188,0))^(BK$4-SSSModel!$C$5),1)*IF($X188=0,1,OFFSET(Profiles!$K$2,$X188,MAX(Profiles!$C$2,BK$4-$Q188)))*IF($AA188=1,(1+SSSModel!#REF!),1)</f>
        <v>0</v>
      </c>
      <c r="BL188" s="5">
        <f ca="1">IF(OR(BL$4&lt;$Q188,BL$4&gt;$Q188+IF($S188="",1000,$S188)-1),0,IF(MOD(BL$4-$Q188,IF($R188="",1000,$R188))=0,$O188,0))*IF($Y188&gt;0,(1+INDEX(Escalation!$B$3:$B$18,$Y188,0))^(BL$4-SSSModel!$C$5),1)*IF($X188=0,1,OFFSET(Profiles!$K$2,$X188,MAX(Profiles!$C$2,BL$4-$Q188)))*IF($AA188=1,(1+SSSModel!#REF!),1)</f>
        <v>0</v>
      </c>
      <c r="BM188" s="5">
        <f ca="1">IF(OR(BM$4&lt;$Q188,BM$4&gt;$Q188+IF($S188="",1000,$S188)-1),0,IF(MOD(BM$4-$Q188,IF($R188="",1000,$R188))=0,$O188,0))*IF($Y188&gt;0,(1+INDEX(Escalation!$B$3:$B$18,$Y188,0))^(BM$4-SSSModel!$C$5),1)*IF($X188=0,1,OFFSET(Profiles!$K$2,$X188,MAX(Profiles!$C$2,BM$4-$Q188)))*IF($AA188=1,(1+SSSModel!#REF!),1)</f>
        <v>0</v>
      </c>
      <c r="BN188" s="5">
        <f ca="1">IF(OR(BN$4&lt;$Q188,BN$4&gt;$Q188+IF($S188="",1000,$S188)-1),0,IF(MOD(BN$4-$Q188,IF($R188="",1000,$R188))=0,$O188,0))*IF($Y188&gt;0,(1+INDEX(Escalation!$B$3:$B$18,$Y188,0))^(BN$4-SSSModel!$C$5),1)*IF($X188=0,1,OFFSET(Profiles!$K$2,$X188,MAX(Profiles!$C$2,BN$4-$Q188)))*IF($AA188=1,(1+SSSModel!#REF!),1)</f>
        <v>0</v>
      </c>
      <c r="BO188" s="5">
        <f ca="1">IF(OR(BO$4&lt;$Q188,BO$4&gt;$Q188+IF($S188="",1000,$S188)-1),0,IF(MOD(BO$4-$Q188,IF($R188="",1000,$R188))=0,$O188,0))*IF($Y188&gt;0,(1+INDEX(Escalation!$B$3:$B$18,$Y188,0))^(BO$4-SSSModel!$C$5),1)*IF($X188=0,1,OFFSET(Profiles!$K$2,$X188,MAX(Profiles!$C$2,BO$4-$Q188)))*IF($AA188=1,(1+SSSModel!#REF!),1)</f>
        <v>0</v>
      </c>
      <c r="BP188" s="5">
        <f ca="1">IF(OR(BP$4&lt;$Q188,BP$4&gt;$Q188+IF($S188="",1000,$S188)-1),0,IF(MOD(BP$4-$Q188,IF($R188="",1000,$R188))=0,$O188,0))*IF($Y188&gt;0,(1+INDEX(Escalation!$B$3:$B$18,$Y188,0))^(BP$4-SSSModel!$C$5),1)*IF($X188=0,1,OFFSET(Profiles!$K$2,$X188,MAX(Profiles!$C$2,BP$4-$Q188)))*IF($AA188=1,(1+SSSModel!#REF!),1)</f>
        <v>0</v>
      </c>
      <c r="BQ188" s="5">
        <f ca="1">IF(OR(BQ$4&lt;$Q188,BQ$4&gt;$Q188+IF($S188="",1000,$S188)-1),0,IF(MOD(BQ$4-$Q188,IF($R188="",1000,$R188))=0,$O188,0))*IF($Y188&gt;0,(1+INDEX(Escalation!$B$3:$B$18,$Y188,0))^(BQ$4-SSSModel!$C$5),1)*IF($X188=0,1,OFFSET(Profiles!$K$2,$X188,MAX(Profiles!$C$2,BQ$4-$Q188)))*IF($AA188=1,(1+SSSModel!#REF!),1)</f>
        <v>0</v>
      </c>
      <c r="BR188" s="5">
        <f ca="1">IF(OR(BR$4&lt;$Q188,BR$4&gt;$Q188+IF($S188="",1000,$S188)-1),0,IF(MOD(BR$4-$Q188,IF($R188="",1000,$R188))=0,$O188,0))*IF($Y188&gt;0,(1+INDEX(Escalation!$B$3:$B$18,$Y188,0))^(BR$4-SSSModel!$C$5),1)*IF($X188=0,1,OFFSET(Profiles!$K$2,$X188,MAX(Profiles!$C$2,BR$4-$Q188)))*IF($AA188=1,(1+SSSModel!#REF!),1)</f>
        <v>0</v>
      </c>
      <c r="BS188" s="5">
        <f ca="1">IF(OR(BS$4&lt;$Q188,BS$4&gt;$Q188+IF($S188="",1000,$S188)-1),0,IF(MOD(BS$4-$Q188,IF($R188="",1000,$R188))=0,$O188,0))*IF($Y188&gt;0,(1+INDEX(Escalation!$B$3:$B$18,$Y188,0))^(BS$4-SSSModel!$C$5),1)*IF($X188=0,1,OFFSET(Profiles!$K$2,$X188,MAX(Profiles!$C$2,BS$4-$Q188)))*IF($AA188=1,(1+SSSModel!#REF!),1)</f>
        <v>0</v>
      </c>
      <c r="BT188" s="5">
        <f ca="1">IF(OR(BT$4&lt;$Q188,BT$4&gt;$Q188+IF($S188="",1000,$S188)-1),0,IF(MOD(BT$4-$Q188,IF($R188="",1000,$R188))=0,$O188,0))*IF($Y188&gt;0,(1+INDEX(Escalation!$B$3:$B$18,$Y188,0))^(BT$4-SSSModel!$C$5),1)*IF($X188=0,1,OFFSET(Profiles!$K$2,$X188,MAX(Profiles!$C$2,BT$4-$Q188)))*IF($AA188=1,(1+SSSModel!#REF!),1)</f>
        <v>0</v>
      </c>
      <c r="BU188" s="5">
        <f ca="1">IF(OR(BU$4&lt;$Q188,BU$4&gt;$Q188+IF($S188="",1000,$S188)-1),0,IF(MOD(BU$4-$Q188,IF($R188="",1000,$R188))=0,$O188,0))*IF($Y188&gt;0,(1+INDEX(Escalation!$B$3:$B$18,$Y188,0))^(BU$4-SSSModel!$C$5),1)*IF($X188=0,1,OFFSET(Profiles!$K$2,$X188,MAX(Profiles!$C$2,BU$4-$Q188)))*IF($AA188=1,(1+SSSModel!#REF!),1)</f>
        <v>0</v>
      </c>
      <c r="BV188" s="5">
        <f ca="1">IF(OR(BV$4&lt;$Q188,BV$4&gt;$Q188+IF($S188="",1000,$S188)-1),0,IF(MOD(BV$4-$Q188,IF($R188="",1000,$R188))=0,$O188,0))*IF($Y188&gt;0,(1+INDEX(Escalation!$B$3:$B$18,$Y188,0))^(BV$4-SSSModel!$C$5),1)*IF($X188=0,1,OFFSET(Profiles!$K$2,$X188,MAX(Profiles!$C$2,BV$4-$Q188)))*IF($AA188=1,(1+SSSModel!#REF!),1)</f>
        <v>0</v>
      </c>
      <c r="BW188" s="5">
        <f ca="1">IF(OR(BW$4&lt;$Q188,BW$4&gt;$Q188+IF($S188="",1000,$S188)-1),0,IF(MOD(BW$4-$Q188,IF($R188="",1000,$R188))=0,$O188,0))*IF($Y188&gt;0,(1+INDEX(Escalation!$B$3:$B$18,$Y188,0))^(BW$4-SSSModel!$C$5),1)*IF($X188=0,1,OFFSET(Profiles!$K$2,$X188,MAX(Profiles!$C$2,BW$4-$Q188)))*IF($AA188=1,(1+SSSModel!#REF!),1)</f>
        <v>0</v>
      </c>
      <c r="BX188" s="5">
        <f ca="1">IF(OR(BX$4&lt;$Q188,BX$4&gt;$Q188+IF($S188="",1000,$S188)-1),0,IF(MOD(BX$4-$Q188,IF($R188="",1000,$R188))=0,$O188,0))*IF($Y188&gt;0,(1+INDEX(Escalation!$B$3:$B$18,$Y188,0))^(BX$4-SSSModel!$C$5),1)*IF($X188=0,1,OFFSET(Profiles!$K$2,$X188,MAX(Profiles!$C$2,BX$4-$Q188)))*IF($AA188=1,(1+SSSModel!#REF!),1)</f>
        <v>0</v>
      </c>
      <c r="BY188" s="5">
        <f ca="1">IF(OR(BY$4&lt;$Q188,BY$4&gt;$Q188+IF($S188="",1000,$S188)-1),0,IF(MOD(BY$4-$Q188,IF($R188="",1000,$R188))=0,$O188,0))*IF($Y188&gt;0,(1+INDEX(Escalation!$B$3:$B$18,$Y188,0))^(BY$4-SSSModel!$C$5),1)*IF($X188=0,1,OFFSET(Profiles!$K$2,$X188,MAX(Profiles!$C$2,BY$4-$Q188)))*IF($AA188=1,(1+SSSModel!#REF!),1)</f>
        <v>0</v>
      </c>
      <c r="BZ188" s="5">
        <f ca="1">IF(OR(BZ$4&lt;$Q188,BZ$4&gt;$Q188+IF($S188="",1000,$S188)-1),0,IF(MOD(BZ$4-$Q188,IF($R188="",1000,$R188))=0,$O188,0))*IF($Y188&gt;0,(1+INDEX(Escalation!$B$3:$B$18,$Y188,0))^(BZ$4-SSSModel!$C$5),1)*IF($X188=0,1,OFFSET(Profiles!$K$2,$X188,MAX(Profiles!$C$2,BZ$4-$Q188)))*IF($AA188=1,(1+SSSModel!#REF!),1)</f>
        <v>0</v>
      </c>
      <c r="CA188" s="93"/>
      <c r="CB188" s="93"/>
      <c r="CC188" s="93"/>
      <c r="CD188" s="93"/>
      <c r="CE188" s="93"/>
      <c r="CF188" s="93"/>
      <c r="CG188" s="93"/>
      <c r="CH188" s="93"/>
      <c r="CI188" s="93"/>
      <c r="CJ188" s="93"/>
      <c r="CK188" s="93"/>
      <c r="CL188" s="93"/>
      <c r="CM188" s="93"/>
      <c r="CN188" s="93"/>
      <c r="CO188" s="93"/>
      <c r="CP188" s="93"/>
      <c r="CQ188" s="93"/>
      <c r="CR188" s="93"/>
      <c r="CS188" s="93"/>
      <c r="CT188" s="93"/>
      <c r="CU188" s="93"/>
      <c r="CV188" s="93"/>
      <c r="CW188" s="93"/>
      <c r="CX188" s="93"/>
      <c r="CY188" s="93"/>
      <c r="CZ188" s="93"/>
      <c r="DA188" s="93"/>
      <c r="DB188" s="93"/>
      <c r="DC188" s="93"/>
      <c r="DD188" s="93"/>
      <c r="DE188" s="93"/>
      <c r="DF188" s="93"/>
      <c r="DG188" s="93"/>
      <c r="DH188" s="93"/>
      <c r="DI188" s="93"/>
      <c r="DJ188" s="93"/>
      <c r="DK188" s="93"/>
      <c r="DL188" s="93"/>
      <c r="DM188" s="93"/>
      <c r="DN188" s="93"/>
      <c r="DO188" s="93"/>
      <c r="DP188" s="93"/>
      <c r="DQ188" s="93"/>
      <c r="DR188" s="93"/>
      <c r="DS188" s="93"/>
      <c r="DT188" s="93"/>
      <c r="DU188" s="93"/>
      <c r="DV188" s="93"/>
      <c r="DW188" s="93"/>
      <c r="DX188" s="93"/>
      <c r="DY188" s="94"/>
      <c r="DZ188" s="95"/>
      <c r="EA188" s="96"/>
      <c r="EB188" s="97"/>
      <c r="EC188" s="97"/>
      <c r="ED188" s="90"/>
      <c r="EE188" s="90"/>
    </row>
    <row r="189" spans="3:135" x14ac:dyDescent="0.35">
      <c r="C189" s="18"/>
      <c r="D189" s="18">
        <f t="shared" ref="D189:E189" si="35">D179</f>
        <v>9</v>
      </c>
      <c r="E189" s="18">
        <f t="shared" ca="1" si="35"/>
        <v>0</v>
      </c>
      <c r="G189" s="25"/>
      <c r="H189" s="25" t="str">
        <f ca="1">IF($E189=0,"",OFFSET(Resources!C$26,$E189,0))</f>
        <v/>
      </c>
      <c r="I189" s="25" t="str">
        <f ca="1">IF($E189=0,"",OFFSET(Resources!$E$26,$E189,0))</f>
        <v/>
      </c>
      <c r="J189" s="16">
        <v>1</v>
      </c>
      <c r="K189" s="16" t="s">
        <v>150</v>
      </c>
      <c r="L189" s="16" t="s">
        <v>193</v>
      </c>
      <c r="M189" s="25"/>
      <c r="N189" s="1">
        <v>1</v>
      </c>
      <c r="O189" s="120">
        <f ca="1">IF($E189=0,0,OFFSET(Resources!$K$26,$E189,0)*OFFSET(Resources!$L$26,$E189,0))</f>
        <v>0</v>
      </c>
      <c r="P189" s="16" t="s">
        <v>95</v>
      </c>
      <c r="Q189" s="18">
        <f ca="1">IF($E189=0,0,OFFSET(GenAlts!$W$4,$E189,$D189-1))</f>
        <v>0</v>
      </c>
      <c r="R189" s="1">
        <v>1</v>
      </c>
      <c r="S189" t="str">
        <f ca="1">IF($E189=0,"",OFFSET(Resources!$R$26,$E189,0))</f>
        <v/>
      </c>
      <c r="T189" s="1"/>
      <c r="U189" s="25"/>
      <c r="V189" s="1"/>
      <c r="W189">
        <f t="shared" ca="1" si="27"/>
        <v>0</v>
      </c>
      <c r="X189">
        <f>IF(T189="",0,MATCH(T189,Profiles!$A$3:$A$22,0))</f>
        <v>0</v>
      </c>
      <c r="Y189">
        <f>IF(U189=0,0,MATCH(U189,Escalation!$A$3:$A$17,0))</f>
        <v>0</v>
      </c>
      <c r="Z189">
        <f>IF(V189="",0,MATCH(V189,Profiles!$A$3:$A$22,0))</f>
        <v>0</v>
      </c>
      <c r="AA189" s="8"/>
      <c r="AB189" s="8">
        <v>0</v>
      </c>
      <c r="AC189" s="5">
        <f ca="1">IF(OR(AC$4&lt;$Q189,AC$4&gt;$Q189+IF($S189="",1000,$S189)-1),0,IF(MOD(AC$4-$Q189,IF($R189="",1000,$R189))=0,$O189,0))*IF($Y189&gt;0,(1+INDEX(Escalation!$B$3:$B$18,$Y189,0))^(AC$4-SSSModel!$C$5),1)*IF($X189=0,1,OFFSET(Profiles!$K$2,$X189,MAX(Profiles!$C$2,AC$4-$Q189)))*IF($AA189=1,(1+SSSModel!#REF!),1)</f>
        <v>0</v>
      </c>
      <c r="AD189" s="5">
        <f ca="1">IF(OR(AD$4&lt;$Q189,AD$4&gt;$Q189+IF($S189="",1000,$S189)-1),0,IF(MOD(AD$4-$Q189,IF($R189="",1000,$R189))=0,$O189,0))*IF($Y189&gt;0,(1+INDEX(Escalation!$B$3:$B$18,$Y189,0))^(AD$4-SSSModel!$C$5),1)*IF($X189=0,1,OFFSET(Profiles!$K$2,$X189,MAX(Profiles!$C$2,AD$4-$Q189)))*IF($AA189=1,(1+SSSModel!#REF!),1)</f>
        <v>0</v>
      </c>
      <c r="AE189" s="5">
        <f ca="1">IF(OR(AE$4&lt;$Q189,AE$4&gt;$Q189+IF($S189="",1000,$S189)-1),0,IF(MOD(AE$4-$Q189,IF($R189="",1000,$R189))=0,$O189,0))*IF($Y189&gt;0,(1+INDEX(Escalation!$B$3:$B$18,$Y189,0))^(AE$4-SSSModel!$C$5),1)*IF($X189=0,1,OFFSET(Profiles!$K$2,$X189,MAX(Profiles!$C$2,AE$4-$Q189)))*IF($AA189=1,(1+SSSModel!#REF!),1)</f>
        <v>0</v>
      </c>
      <c r="AF189" s="5">
        <f ca="1">IF(OR(AF$4&lt;$Q189,AF$4&gt;$Q189+IF($S189="",1000,$S189)-1),0,IF(MOD(AF$4-$Q189,IF($R189="",1000,$R189))=0,$O189,0))*IF($Y189&gt;0,(1+INDEX(Escalation!$B$3:$B$18,$Y189,0))^(AF$4-SSSModel!$C$5),1)*IF($X189=0,1,OFFSET(Profiles!$K$2,$X189,MAX(Profiles!$C$2,AF$4-$Q189)))*IF($AA189=1,(1+SSSModel!#REF!),1)</f>
        <v>0</v>
      </c>
      <c r="AG189" s="5">
        <f ca="1">IF(OR(AG$4&lt;$Q189,AG$4&gt;$Q189+IF($S189="",1000,$S189)-1),0,IF(MOD(AG$4-$Q189,IF($R189="",1000,$R189))=0,$O189,0))*IF($Y189&gt;0,(1+INDEX(Escalation!$B$3:$B$18,$Y189,0))^(AG$4-SSSModel!$C$5),1)*IF($X189=0,1,OFFSET(Profiles!$K$2,$X189,MAX(Profiles!$C$2,AG$4-$Q189)))*IF($AA189=1,(1+SSSModel!#REF!),1)</f>
        <v>0</v>
      </c>
      <c r="AH189" s="5">
        <f ca="1">IF(OR(AH$4&lt;$Q189,AH$4&gt;$Q189+IF($S189="",1000,$S189)-1),0,IF(MOD(AH$4-$Q189,IF($R189="",1000,$R189))=0,$O189,0))*IF($Y189&gt;0,(1+INDEX(Escalation!$B$3:$B$18,$Y189,0))^(AH$4-SSSModel!$C$5),1)*IF($X189=0,1,OFFSET(Profiles!$K$2,$X189,MAX(Profiles!$C$2,AH$4-$Q189)))*IF($AA189=1,(1+SSSModel!#REF!),1)</f>
        <v>0</v>
      </c>
      <c r="AI189" s="5">
        <f ca="1">IF(OR(AI$4&lt;$Q189,AI$4&gt;$Q189+IF($S189="",1000,$S189)-1),0,IF(MOD(AI$4-$Q189,IF($R189="",1000,$R189))=0,$O189,0))*IF($Y189&gt;0,(1+INDEX(Escalation!$B$3:$B$18,$Y189,0))^(AI$4-SSSModel!$C$5),1)*IF($X189=0,1,OFFSET(Profiles!$K$2,$X189,MAX(Profiles!$C$2,AI$4-$Q189)))*IF($AA189=1,(1+SSSModel!#REF!),1)</f>
        <v>0</v>
      </c>
      <c r="AJ189" s="5">
        <f ca="1">IF(OR(AJ$4&lt;$Q189,AJ$4&gt;$Q189+IF($S189="",1000,$S189)-1),0,IF(MOD(AJ$4-$Q189,IF($R189="",1000,$R189))=0,$O189,0))*IF($Y189&gt;0,(1+INDEX(Escalation!$B$3:$B$18,$Y189,0))^(AJ$4-SSSModel!$C$5),1)*IF($X189=0,1,OFFSET(Profiles!$K$2,$X189,MAX(Profiles!$C$2,AJ$4-$Q189)))*IF($AA189=1,(1+SSSModel!#REF!),1)</f>
        <v>0</v>
      </c>
      <c r="AK189" s="5">
        <f ca="1">IF(OR(AK$4&lt;$Q189,AK$4&gt;$Q189+IF($S189="",1000,$S189)-1),0,IF(MOD(AK$4-$Q189,IF($R189="",1000,$R189))=0,$O189,0))*IF($Y189&gt;0,(1+INDEX(Escalation!$B$3:$B$18,$Y189,0))^(AK$4-SSSModel!$C$5),1)*IF($X189=0,1,OFFSET(Profiles!$K$2,$X189,MAX(Profiles!$C$2,AK$4-$Q189)))*IF($AA189=1,(1+SSSModel!#REF!),1)</f>
        <v>0</v>
      </c>
      <c r="AL189" s="5">
        <f ca="1">IF(OR(AL$4&lt;$Q189,AL$4&gt;$Q189+IF($S189="",1000,$S189)-1),0,IF(MOD(AL$4-$Q189,IF($R189="",1000,$R189))=0,$O189,0))*IF($Y189&gt;0,(1+INDEX(Escalation!$B$3:$B$18,$Y189,0))^(AL$4-SSSModel!$C$5),1)*IF($X189=0,1,OFFSET(Profiles!$K$2,$X189,MAX(Profiles!$C$2,AL$4-$Q189)))*IF($AA189=1,(1+SSSModel!#REF!),1)</f>
        <v>0</v>
      </c>
      <c r="AM189" s="5">
        <f ca="1">IF(OR(AM$4&lt;$Q189,AM$4&gt;$Q189+IF($S189="",1000,$S189)-1),0,IF(MOD(AM$4-$Q189,IF($R189="",1000,$R189))=0,$O189,0))*IF($Y189&gt;0,(1+INDEX(Escalation!$B$3:$B$18,$Y189,0))^(AM$4-SSSModel!$C$5),1)*IF($X189=0,1,OFFSET(Profiles!$K$2,$X189,MAX(Profiles!$C$2,AM$4-$Q189)))*IF($AA189=1,(1+SSSModel!#REF!),1)</f>
        <v>0</v>
      </c>
      <c r="AN189" s="5">
        <f ca="1">IF(OR(AN$4&lt;$Q189,AN$4&gt;$Q189+IF($S189="",1000,$S189)-1),0,IF(MOD(AN$4-$Q189,IF($R189="",1000,$R189))=0,$O189,0))*IF($Y189&gt;0,(1+INDEX(Escalation!$B$3:$B$18,$Y189,0))^(AN$4-SSSModel!$C$5),1)*IF($X189=0,1,OFFSET(Profiles!$K$2,$X189,MAX(Profiles!$C$2,AN$4-$Q189)))*IF($AA189=1,(1+SSSModel!#REF!),1)</f>
        <v>0</v>
      </c>
      <c r="AO189" s="5">
        <f ca="1">IF(OR(AO$4&lt;$Q189,AO$4&gt;$Q189+IF($S189="",1000,$S189)-1),0,IF(MOD(AO$4-$Q189,IF($R189="",1000,$R189))=0,$O189,0))*IF($Y189&gt;0,(1+INDEX(Escalation!$B$3:$B$18,$Y189,0))^(AO$4-SSSModel!$C$5),1)*IF($X189=0,1,OFFSET(Profiles!$K$2,$X189,MAX(Profiles!$C$2,AO$4-$Q189)))*IF($AA189=1,(1+SSSModel!#REF!),1)</f>
        <v>0</v>
      </c>
      <c r="AP189" s="5">
        <f ca="1">IF(OR(AP$4&lt;$Q189,AP$4&gt;$Q189+IF($S189="",1000,$S189)-1),0,IF(MOD(AP$4-$Q189,IF($R189="",1000,$R189))=0,$O189,0))*IF($Y189&gt;0,(1+INDEX(Escalation!$B$3:$B$18,$Y189,0))^(AP$4-SSSModel!$C$5),1)*IF($X189=0,1,OFFSET(Profiles!$K$2,$X189,MAX(Profiles!$C$2,AP$4-$Q189)))*IF($AA189=1,(1+SSSModel!#REF!),1)</f>
        <v>0</v>
      </c>
      <c r="AQ189" s="5">
        <f ca="1">IF(OR(AQ$4&lt;$Q189,AQ$4&gt;$Q189+IF($S189="",1000,$S189)-1),0,IF(MOD(AQ$4-$Q189,IF($R189="",1000,$R189))=0,$O189,0))*IF($Y189&gt;0,(1+INDEX(Escalation!$B$3:$B$18,$Y189,0))^(AQ$4-SSSModel!$C$5),1)*IF($X189=0,1,OFFSET(Profiles!$K$2,$X189,MAX(Profiles!$C$2,AQ$4-$Q189)))*IF($AA189=1,(1+SSSModel!#REF!),1)</f>
        <v>0</v>
      </c>
      <c r="AR189" s="5">
        <f ca="1">IF(OR(AR$4&lt;$Q189,AR$4&gt;$Q189+IF($S189="",1000,$S189)-1),0,IF(MOD(AR$4-$Q189,IF($R189="",1000,$R189))=0,$O189,0))*IF($Y189&gt;0,(1+INDEX(Escalation!$B$3:$B$18,$Y189,0))^(AR$4-SSSModel!$C$5),1)*IF($X189=0,1,OFFSET(Profiles!$K$2,$X189,MAX(Profiles!$C$2,AR$4-$Q189)))*IF($AA189=1,(1+SSSModel!#REF!),1)</f>
        <v>0</v>
      </c>
      <c r="AS189" s="5">
        <f ca="1">IF(OR(AS$4&lt;$Q189,AS$4&gt;$Q189+IF($S189="",1000,$S189)-1),0,IF(MOD(AS$4-$Q189,IF($R189="",1000,$R189))=0,$O189,0))*IF($Y189&gt;0,(1+INDEX(Escalation!$B$3:$B$18,$Y189,0))^(AS$4-SSSModel!$C$5),1)*IF($X189=0,1,OFFSET(Profiles!$K$2,$X189,MAX(Profiles!$C$2,AS$4-$Q189)))*IF($AA189=1,(1+SSSModel!#REF!),1)</f>
        <v>0</v>
      </c>
      <c r="AT189" s="5">
        <f ca="1">IF(OR(AT$4&lt;$Q189,AT$4&gt;$Q189+IF($S189="",1000,$S189)-1),0,IF(MOD(AT$4-$Q189,IF($R189="",1000,$R189))=0,$O189,0))*IF($Y189&gt;0,(1+INDEX(Escalation!$B$3:$B$18,$Y189,0))^(AT$4-SSSModel!$C$5),1)*IF($X189=0,1,OFFSET(Profiles!$K$2,$X189,MAX(Profiles!$C$2,AT$4-$Q189)))*IF($AA189=1,(1+SSSModel!#REF!),1)</f>
        <v>0</v>
      </c>
      <c r="AU189" s="5">
        <f ca="1">IF(OR(AU$4&lt;$Q189,AU$4&gt;$Q189+IF($S189="",1000,$S189)-1),0,IF(MOD(AU$4-$Q189,IF($R189="",1000,$R189))=0,$O189,0))*IF($Y189&gt;0,(1+INDEX(Escalation!$B$3:$B$18,$Y189,0))^(AU$4-SSSModel!$C$5),1)*IF($X189=0,1,OFFSET(Profiles!$K$2,$X189,MAX(Profiles!$C$2,AU$4-$Q189)))*IF($AA189=1,(1+SSSModel!#REF!),1)</f>
        <v>0</v>
      </c>
      <c r="AV189" s="5">
        <f ca="1">IF(OR(AV$4&lt;$Q189,AV$4&gt;$Q189+IF($S189="",1000,$S189)-1),0,IF(MOD(AV$4-$Q189,IF($R189="",1000,$R189))=0,$O189,0))*IF($Y189&gt;0,(1+INDEX(Escalation!$B$3:$B$18,$Y189,0))^(AV$4-SSSModel!$C$5),1)*IF($X189=0,1,OFFSET(Profiles!$K$2,$X189,MAX(Profiles!$C$2,AV$4-$Q189)))*IF($AA189=1,(1+SSSModel!#REF!),1)</f>
        <v>0</v>
      </c>
      <c r="AW189" s="5">
        <f ca="1">IF(OR(AW$4&lt;$Q189,AW$4&gt;$Q189+IF($S189="",1000,$S189)-1),0,IF(MOD(AW$4-$Q189,IF($R189="",1000,$R189))=0,$O189,0))*IF($Y189&gt;0,(1+INDEX(Escalation!$B$3:$B$18,$Y189,0))^(AW$4-SSSModel!$C$5),1)*IF($X189=0,1,OFFSET(Profiles!$K$2,$X189,MAX(Profiles!$C$2,AW$4-$Q189)))*IF($AA189=1,(1+SSSModel!#REF!),1)</f>
        <v>0</v>
      </c>
      <c r="AX189" s="5">
        <f ca="1">IF(OR(AX$4&lt;$Q189,AX$4&gt;$Q189+IF($S189="",1000,$S189)-1),0,IF(MOD(AX$4-$Q189,IF($R189="",1000,$R189))=0,$O189,0))*IF($Y189&gt;0,(1+INDEX(Escalation!$B$3:$B$18,$Y189,0))^(AX$4-SSSModel!$C$5),1)*IF($X189=0,1,OFFSET(Profiles!$K$2,$X189,MAX(Profiles!$C$2,AX$4-$Q189)))*IF($AA189=1,(1+SSSModel!#REF!),1)</f>
        <v>0</v>
      </c>
      <c r="AY189" s="5">
        <f ca="1">IF(OR(AY$4&lt;$Q189,AY$4&gt;$Q189+IF($S189="",1000,$S189)-1),0,IF(MOD(AY$4-$Q189,IF($R189="",1000,$R189))=0,$O189,0))*IF($Y189&gt;0,(1+INDEX(Escalation!$B$3:$B$18,$Y189,0))^(AY$4-SSSModel!$C$5),1)*IF($X189=0,1,OFFSET(Profiles!$K$2,$X189,MAX(Profiles!$C$2,AY$4-$Q189)))*IF($AA189=1,(1+SSSModel!#REF!),1)</f>
        <v>0</v>
      </c>
      <c r="AZ189" s="5">
        <f ca="1">IF(OR(AZ$4&lt;$Q189,AZ$4&gt;$Q189+IF($S189="",1000,$S189)-1),0,IF(MOD(AZ$4-$Q189,IF($R189="",1000,$R189))=0,$O189,0))*IF($Y189&gt;0,(1+INDEX(Escalation!$B$3:$B$18,$Y189,0))^(AZ$4-SSSModel!$C$5),1)*IF($X189=0,1,OFFSET(Profiles!$K$2,$X189,MAX(Profiles!$C$2,AZ$4-$Q189)))*IF($AA189=1,(1+SSSModel!#REF!),1)</f>
        <v>0</v>
      </c>
      <c r="BA189" s="5">
        <f ca="1">IF(OR(BA$4&lt;$Q189,BA$4&gt;$Q189+IF($S189="",1000,$S189)-1),0,IF(MOD(BA$4-$Q189,IF($R189="",1000,$R189))=0,$O189,0))*IF($Y189&gt;0,(1+INDEX(Escalation!$B$3:$B$18,$Y189,0))^(BA$4-SSSModel!$C$5),1)*IF($X189=0,1,OFFSET(Profiles!$K$2,$X189,MAX(Profiles!$C$2,BA$4-$Q189)))*IF($AA189=1,(1+SSSModel!#REF!),1)</f>
        <v>0</v>
      </c>
      <c r="BB189" s="5">
        <f ca="1">IF(OR(BB$4&lt;$Q189,BB$4&gt;$Q189+IF($S189="",1000,$S189)-1),0,IF(MOD(BB$4-$Q189,IF($R189="",1000,$R189))=0,$O189,0))*IF($Y189&gt;0,(1+INDEX(Escalation!$B$3:$B$18,$Y189,0))^(BB$4-SSSModel!$C$5),1)*IF($X189=0,1,OFFSET(Profiles!$K$2,$X189,MAX(Profiles!$C$2,BB$4-$Q189)))*IF($AA189=1,(1+SSSModel!#REF!),1)</f>
        <v>0</v>
      </c>
      <c r="BC189" s="5">
        <f ca="1">IF(OR(BC$4&lt;$Q189,BC$4&gt;$Q189+IF($S189="",1000,$S189)-1),0,IF(MOD(BC$4-$Q189,IF($R189="",1000,$R189))=0,$O189,0))*IF($Y189&gt;0,(1+INDEX(Escalation!$B$3:$B$18,$Y189,0))^(BC$4-SSSModel!$C$5),1)*IF($X189=0,1,OFFSET(Profiles!$K$2,$X189,MAX(Profiles!$C$2,BC$4-$Q189)))*IF($AA189=1,(1+SSSModel!#REF!),1)</f>
        <v>0</v>
      </c>
      <c r="BD189" s="5">
        <f ca="1">IF(OR(BD$4&lt;$Q189,BD$4&gt;$Q189+IF($S189="",1000,$S189)-1),0,IF(MOD(BD$4-$Q189,IF($R189="",1000,$R189))=0,$O189,0))*IF($Y189&gt;0,(1+INDEX(Escalation!$B$3:$B$18,$Y189,0))^(BD$4-SSSModel!$C$5),1)*IF($X189=0,1,OFFSET(Profiles!$K$2,$X189,MAX(Profiles!$C$2,BD$4-$Q189)))*IF($AA189=1,(1+SSSModel!#REF!),1)</f>
        <v>0</v>
      </c>
      <c r="BE189" s="5">
        <f ca="1">IF(OR(BE$4&lt;$Q189,BE$4&gt;$Q189+IF($S189="",1000,$S189)-1),0,IF(MOD(BE$4-$Q189,IF($R189="",1000,$R189))=0,$O189,0))*IF($Y189&gt;0,(1+INDEX(Escalation!$B$3:$B$18,$Y189,0))^(BE$4-SSSModel!$C$5),1)*IF($X189=0,1,OFFSET(Profiles!$K$2,$X189,MAX(Profiles!$C$2,BE$4-$Q189)))*IF($AA189=1,(1+SSSModel!#REF!),1)</f>
        <v>0</v>
      </c>
      <c r="BF189" s="5">
        <f ca="1">IF(OR(BF$4&lt;$Q189,BF$4&gt;$Q189+IF($S189="",1000,$S189)-1),0,IF(MOD(BF$4-$Q189,IF($R189="",1000,$R189))=0,$O189,0))*IF($Y189&gt;0,(1+INDEX(Escalation!$B$3:$B$18,$Y189,0))^(BF$4-SSSModel!$C$5),1)*IF($X189=0,1,OFFSET(Profiles!$K$2,$X189,MAX(Profiles!$C$2,BF$4-$Q189)))*IF($AA189=1,(1+SSSModel!#REF!),1)</f>
        <v>0</v>
      </c>
      <c r="BG189" s="5">
        <f ca="1">IF(OR(BG$4&lt;$Q189,BG$4&gt;$Q189+IF($S189="",1000,$S189)-1),0,IF(MOD(BG$4-$Q189,IF($R189="",1000,$R189))=0,$O189,0))*IF($Y189&gt;0,(1+INDEX(Escalation!$B$3:$B$18,$Y189,0))^(BG$4-SSSModel!$C$5),1)*IF($X189=0,1,OFFSET(Profiles!$K$2,$X189,MAX(Profiles!$C$2,BG$4-$Q189)))*IF($AA189=1,(1+SSSModel!#REF!),1)</f>
        <v>0</v>
      </c>
      <c r="BH189" s="5">
        <f ca="1">IF(OR(BH$4&lt;$Q189,BH$4&gt;$Q189+IF($S189="",1000,$S189)-1),0,IF(MOD(BH$4-$Q189,IF($R189="",1000,$R189))=0,$O189,0))*IF($Y189&gt;0,(1+INDEX(Escalation!$B$3:$B$18,$Y189,0))^(BH$4-SSSModel!$C$5),1)*IF($X189=0,1,OFFSET(Profiles!$K$2,$X189,MAX(Profiles!$C$2,BH$4-$Q189)))*IF($AA189=1,(1+SSSModel!#REF!),1)</f>
        <v>0</v>
      </c>
      <c r="BI189" s="5">
        <f ca="1">IF(OR(BI$4&lt;$Q189,BI$4&gt;$Q189+IF($S189="",1000,$S189)-1),0,IF(MOD(BI$4-$Q189,IF($R189="",1000,$R189))=0,$O189,0))*IF($Y189&gt;0,(1+INDEX(Escalation!$B$3:$B$18,$Y189,0))^(BI$4-SSSModel!$C$5),1)*IF($X189=0,1,OFFSET(Profiles!$K$2,$X189,MAX(Profiles!$C$2,BI$4-$Q189)))*IF($AA189=1,(1+SSSModel!#REF!),1)</f>
        <v>0</v>
      </c>
      <c r="BJ189" s="5">
        <f ca="1">IF(OR(BJ$4&lt;$Q189,BJ$4&gt;$Q189+IF($S189="",1000,$S189)-1),0,IF(MOD(BJ$4-$Q189,IF($R189="",1000,$R189))=0,$O189,0))*IF($Y189&gt;0,(1+INDEX(Escalation!$B$3:$B$18,$Y189,0))^(BJ$4-SSSModel!$C$5),1)*IF($X189=0,1,OFFSET(Profiles!$K$2,$X189,MAX(Profiles!$C$2,BJ$4-$Q189)))*IF($AA189=1,(1+SSSModel!#REF!),1)</f>
        <v>0</v>
      </c>
      <c r="BK189" s="5">
        <f ca="1">IF(OR(BK$4&lt;$Q189,BK$4&gt;$Q189+IF($S189="",1000,$S189)-1),0,IF(MOD(BK$4-$Q189,IF($R189="",1000,$R189))=0,$O189,0))*IF($Y189&gt;0,(1+INDEX(Escalation!$B$3:$B$18,$Y189,0))^(BK$4-SSSModel!$C$5),1)*IF($X189=0,1,OFFSET(Profiles!$K$2,$X189,MAX(Profiles!$C$2,BK$4-$Q189)))*IF($AA189=1,(1+SSSModel!#REF!),1)</f>
        <v>0</v>
      </c>
      <c r="BL189" s="5">
        <f ca="1">IF(OR(BL$4&lt;$Q189,BL$4&gt;$Q189+IF($S189="",1000,$S189)-1),0,IF(MOD(BL$4-$Q189,IF($R189="",1000,$R189))=0,$O189,0))*IF($Y189&gt;0,(1+INDEX(Escalation!$B$3:$B$18,$Y189,0))^(BL$4-SSSModel!$C$5),1)*IF($X189=0,1,OFFSET(Profiles!$K$2,$X189,MAX(Profiles!$C$2,BL$4-$Q189)))*IF($AA189=1,(1+SSSModel!#REF!),1)</f>
        <v>0</v>
      </c>
      <c r="BM189" s="5">
        <f ca="1">IF(OR(BM$4&lt;$Q189,BM$4&gt;$Q189+IF($S189="",1000,$S189)-1),0,IF(MOD(BM$4-$Q189,IF($R189="",1000,$R189))=0,$O189,0))*IF($Y189&gt;0,(1+INDEX(Escalation!$B$3:$B$18,$Y189,0))^(BM$4-SSSModel!$C$5),1)*IF($X189=0,1,OFFSET(Profiles!$K$2,$X189,MAX(Profiles!$C$2,BM$4-$Q189)))*IF($AA189=1,(1+SSSModel!#REF!),1)</f>
        <v>0</v>
      </c>
      <c r="BN189" s="5">
        <f ca="1">IF(OR(BN$4&lt;$Q189,BN$4&gt;$Q189+IF($S189="",1000,$S189)-1),0,IF(MOD(BN$4-$Q189,IF($R189="",1000,$R189))=0,$O189,0))*IF($Y189&gt;0,(1+INDEX(Escalation!$B$3:$B$18,$Y189,0))^(BN$4-SSSModel!$C$5),1)*IF($X189=0,1,OFFSET(Profiles!$K$2,$X189,MAX(Profiles!$C$2,BN$4-$Q189)))*IF($AA189=1,(1+SSSModel!#REF!),1)</f>
        <v>0</v>
      </c>
      <c r="BO189" s="5">
        <f ca="1">IF(OR(BO$4&lt;$Q189,BO$4&gt;$Q189+IF($S189="",1000,$S189)-1),0,IF(MOD(BO$4-$Q189,IF($R189="",1000,$R189))=0,$O189,0))*IF($Y189&gt;0,(1+INDEX(Escalation!$B$3:$B$18,$Y189,0))^(BO$4-SSSModel!$C$5),1)*IF($X189=0,1,OFFSET(Profiles!$K$2,$X189,MAX(Profiles!$C$2,BO$4-$Q189)))*IF($AA189=1,(1+SSSModel!#REF!),1)</f>
        <v>0</v>
      </c>
      <c r="BP189" s="5">
        <f ca="1">IF(OR(BP$4&lt;$Q189,BP$4&gt;$Q189+IF($S189="",1000,$S189)-1),0,IF(MOD(BP$4-$Q189,IF($R189="",1000,$R189))=0,$O189,0))*IF($Y189&gt;0,(1+INDEX(Escalation!$B$3:$B$18,$Y189,0))^(BP$4-SSSModel!$C$5),1)*IF($X189=0,1,OFFSET(Profiles!$K$2,$X189,MAX(Profiles!$C$2,BP$4-$Q189)))*IF($AA189=1,(1+SSSModel!#REF!),1)</f>
        <v>0</v>
      </c>
      <c r="BQ189" s="5">
        <f ca="1">IF(OR(BQ$4&lt;$Q189,BQ$4&gt;$Q189+IF($S189="",1000,$S189)-1),0,IF(MOD(BQ$4-$Q189,IF($R189="",1000,$R189))=0,$O189,0))*IF($Y189&gt;0,(1+INDEX(Escalation!$B$3:$B$18,$Y189,0))^(BQ$4-SSSModel!$C$5),1)*IF($X189=0,1,OFFSET(Profiles!$K$2,$X189,MAX(Profiles!$C$2,BQ$4-$Q189)))*IF($AA189=1,(1+SSSModel!#REF!),1)</f>
        <v>0</v>
      </c>
      <c r="BR189" s="5">
        <f ca="1">IF(OR(BR$4&lt;$Q189,BR$4&gt;$Q189+IF($S189="",1000,$S189)-1),0,IF(MOD(BR$4-$Q189,IF($R189="",1000,$R189))=0,$O189,0))*IF($Y189&gt;0,(1+INDEX(Escalation!$B$3:$B$18,$Y189,0))^(BR$4-SSSModel!$C$5),1)*IF($X189=0,1,OFFSET(Profiles!$K$2,$X189,MAX(Profiles!$C$2,BR$4-$Q189)))*IF($AA189=1,(1+SSSModel!#REF!),1)</f>
        <v>0</v>
      </c>
      <c r="BS189" s="5">
        <f ca="1">IF(OR(BS$4&lt;$Q189,BS$4&gt;$Q189+IF($S189="",1000,$S189)-1),0,IF(MOD(BS$4-$Q189,IF($R189="",1000,$R189))=0,$O189,0))*IF($Y189&gt;0,(1+INDEX(Escalation!$B$3:$B$18,$Y189,0))^(BS$4-SSSModel!$C$5),1)*IF($X189=0,1,OFFSET(Profiles!$K$2,$X189,MAX(Profiles!$C$2,BS$4-$Q189)))*IF($AA189=1,(1+SSSModel!#REF!),1)</f>
        <v>0</v>
      </c>
      <c r="BT189" s="5">
        <f ca="1">IF(OR(BT$4&lt;$Q189,BT$4&gt;$Q189+IF($S189="",1000,$S189)-1),0,IF(MOD(BT$4-$Q189,IF($R189="",1000,$R189))=0,$O189,0))*IF($Y189&gt;0,(1+INDEX(Escalation!$B$3:$B$18,$Y189,0))^(BT$4-SSSModel!$C$5),1)*IF($X189=0,1,OFFSET(Profiles!$K$2,$X189,MAX(Profiles!$C$2,BT$4-$Q189)))*IF($AA189=1,(1+SSSModel!#REF!),1)</f>
        <v>0</v>
      </c>
      <c r="BU189" s="5">
        <f ca="1">IF(OR(BU$4&lt;$Q189,BU$4&gt;$Q189+IF($S189="",1000,$S189)-1),0,IF(MOD(BU$4-$Q189,IF($R189="",1000,$R189))=0,$O189,0))*IF($Y189&gt;0,(1+INDEX(Escalation!$B$3:$B$18,$Y189,0))^(BU$4-SSSModel!$C$5),1)*IF($X189=0,1,OFFSET(Profiles!$K$2,$X189,MAX(Profiles!$C$2,BU$4-$Q189)))*IF($AA189=1,(1+SSSModel!#REF!),1)</f>
        <v>0</v>
      </c>
      <c r="BV189" s="5">
        <f ca="1">IF(OR(BV$4&lt;$Q189,BV$4&gt;$Q189+IF($S189="",1000,$S189)-1),0,IF(MOD(BV$4-$Q189,IF($R189="",1000,$R189))=0,$O189,0))*IF($Y189&gt;0,(1+INDEX(Escalation!$B$3:$B$18,$Y189,0))^(BV$4-SSSModel!$C$5),1)*IF($X189=0,1,OFFSET(Profiles!$K$2,$X189,MAX(Profiles!$C$2,BV$4-$Q189)))*IF($AA189=1,(1+SSSModel!#REF!),1)</f>
        <v>0</v>
      </c>
      <c r="BW189" s="5">
        <f ca="1">IF(OR(BW$4&lt;$Q189,BW$4&gt;$Q189+IF($S189="",1000,$S189)-1),0,IF(MOD(BW$4-$Q189,IF($R189="",1000,$R189))=0,$O189,0))*IF($Y189&gt;0,(1+INDEX(Escalation!$B$3:$B$18,$Y189,0))^(BW$4-SSSModel!$C$5),1)*IF($X189=0,1,OFFSET(Profiles!$K$2,$X189,MAX(Profiles!$C$2,BW$4-$Q189)))*IF($AA189=1,(1+SSSModel!#REF!),1)</f>
        <v>0</v>
      </c>
      <c r="BX189" s="5">
        <f ca="1">IF(OR(BX$4&lt;$Q189,BX$4&gt;$Q189+IF($S189="",1000,$S189)-1),0,IF(MOD(BX$4-$Q189,IF($R189="",1000,$R189))=0,$O189,0))*IF($Y189&gt;0,(1+INDEX(Escalation!$B$3:$B$18,$Y189,0))^(BX$4-SSSModel!$C$5),1)*IF($X189=0,1,OFFSET(Profiles!$K$2,$X189,MAX(Profiles!$C$2,BX$4-$Q189)))*IF($AA189=1,(1+SSSModel!#REF!),1)</f>
        <v>0</v>
      </c>
      <c r="BY189" s="5">
        <f ca="1">IF(OR(BY$4&lt;$Q189,BY$4&gt;$Q189+IF($S189="",1000,$S189)-1),0,IF(MOD(BY$4-$Q189,IF($R189="",1000,$R189))=0,$O189,0))*IF($Y189&gt;0,(1+INDEX(Escalation!$B$3:$B$18,$Y189,0))^(BY$4-SSSModel!$C$5),1)*IF($X189=0,1,OFFSET(Profiles!$K$2,$X189,MAX(Profiles!$C$2,BY$4-$Q189)))*IF($AA189=1,(1+SSSModel!#REF!),1)</f>
        <v>0</v>
      </c>
      <c r="BZ189" s="5">
        <f ca="1">IF(OR(BZ$4&lt;$Q189,BZ$4&gt;$Q189+IF($S189="",1000,$S189)-1),0,IF(MOD(BZ$4-$Q189,IF($R189="",1000,$R189))=0,$O189,0))*IF($Y189&gt;0,(1+INDEX(Escalation!$B$3:$B$18,$Y189,0))^(BZ$4-SSSModel!$C$5),1)*IF($X189=0,1,OFFSET(Profiles!$K$2,$X189,MAX(Profiles!$C$2,BZ$4-$Q189)))*IF($AA189=1,(1+SSSModel!#REF!),1)</f>
        <v>0</v>
      </c>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4"/>
      <c r="DZ189" s="95"/>
      <c r="EA189" s="96"/>
      <c r="EB189" s="97"/>
      <c r="EC189" s="97"/>
      <c r="ED189" s="90"/>
      <c r="EE189" s="90"/>
    </row>
    <row r="190" spans="3:135" x14ac:dyDescent="0.35">
      <c r="C190" s="18"/>
      <c r="D190" s="18">
        <f t="shared" ref="D190:E190" si="36">D180</f>
        <v>10</v>
      </c>
      <c r="E190" s="18">
        <f t="shared" ca="1" si="36"/>
        <v>0</v>
      </c>
      <c r="G190" s="25"/>
      <c r="H190" s="25" t="str">
        <f ca="1">IF($E190=0,"",OFFSET(Resources!C$26,$E190,0))</f>
        <v/>
      </c>
      <c r="I190" s="25" t="str">
        <f ca="1">IF($E190=0,"",OFFSET(Resources!$E$26,$E190,0))</f>
        <v/>
      </c>
      <c r="J190" s="16">
        <v>1</v>
      </c>
      <c r="K190" s="16" t="s">
        <v>150</v>
      </c>
      <c r="L190" s="16" t="s">
        <v>193</v>
      </c>
      <c r="M190" s="25"/>
      <c r="N190" s="1">
        <v>1</v>
      </c>
      <c r="O190" s="120">
        <f ca="1">IF($E190=0,0,OFFSET(Resources!$K$26,$E190,0)*OFFSET(Resources!$L$26,$E190,0))</f>
        <v>0</v>
      </c>
      <c r="P190" s="16" t="s">
        <v>95</v>
      </c>
      <c r="Q190" s="18">
        <f ca="1">IF($E190=0,0,OFFSET(GenAlts!$W$4,$E190,$D190-1))</f>
        <v>0</v>
      </c>
      <c r="R190" s="1">
        <v>1</v>
      </c>
      <c r="S190" t="str">
        <f ca="1">IF($E190=0,"",OFFSET(Resources!$R$26,$E190,0))</f>
        <v/>
      </c>
      <c r="T190" s="1"/>
      <c r="U190" s="25"/>
      <c r="V190" s="1"/>
      <c r="W190">
        <f t="shared" ca="1" si="27"/>
        <v>0</v>
      </c>
      <c r="X190">
        <f>IF(T190="",0,MATCH(T190,Profiles!$A$3:$A$22,0))</f>
        <v>0</v>
      </c>
      <c r="Y190">
        <f>IF(U190=0,0,MATCH(U190,Escalation!$A$3:$A$17,0))</f>
        <v>0</v>
      </c>
      <c r="Z190">
        <f>IF(V190="",0,MATCH(V190,Profiles!$A$3:$A$22,0))</f>
        <v>0</v>
      </c>
      <c r="AA190" s="8"/>
      <c r="AB190" s="8">
        <v>0</v>
      </c>
      <c r="AC190" s="5">
        <f ca="1">IF(OR(AC$4&lt;$Q190,AC$4&gt;$Q190+IF($S190="",1000,$S190)-1),0,IF(MOD(AC$4-$Q190,IF($R190="",1000,$R190))=0,$O190,0))*IF($Y190&gt;0,(1+INDEX(Escalation!$B$3:$B$18,$Y190,0))^(AC$4-SSSModel!$C$5),1)*IF($X190=0,1,OFFSET(Profiles!$K$2,$X190,MAX(Profiles!$C$2,AC$4-$Q190)))*IF($AA190=1,(1+SSSModel!#REF!),1)</f>
        <v>0</v>
      </c>
      <c r="AD190" s="5">
        <f ca="1">IF(OR(AD$4&lt;$Q190,AD$4&gt;$Q190+IF($S190="",1000,$S190)-1),0,IF(MOD(AD$4-$Q190,IF($R190="",1000,$R190))=0,$O190,0))*IF($Y190&gt;0,(1+INDEX(Escalation!$B$3:$B$18,$Y190,0))^(AD$4-SSSModel!$C$5),1)*IF($X190=0,1,OFFSET(Profiles!$K$2,$X190,MAX(Profiles!$C$2,AD$4-$Q190)))*IF($AA190=1,(1+SSSModel!#REF!),1)</f>
        <v>0</v>
      </c>
      <c r="AE190" s="5">
        <f ca="1">IF(OR(AE$4&lt;$Q190,AE$4&gt;$Q190+IF($S190="",1000,$S190)-1),0,IF(MOD(AE$4-$Q190,IF($R190="",1000,$R190))=0,$O190,0))*IF($Y190&gt;0,(1+INDEX(Escalation!$B$3:$B$18,$Y190,0))^(AE$4-SSSModel!$C$5),1)*IF($X190=0,1,OFFSET(Profiles!$K$2,$X190,MAX(Profiles!$C$2,AE$4-$Q190)))*IF($AA190=1,(1+SSSModel!#REF!),1)</f>
        <v>0</v>
      </c>
      <c r="AF190" s="5">
        <f ca="1">IF(OR(AF$4&lt;$Q190,AF$4&gt;$Q190+IF($S190="",1000,$S190)-1),0,IF(MOD(AF$4-$Q190,IF($R190="",1000,$R190))=0,$O190,0))*IF($Y190&gt;0,(1+INDEX(Escalation!$B$3:$B$18,$Y190,0))^(AF$4-SSSModel!$C$5),1)*IF($X190=0,1,OFFSET(Profiles!$K$2,$X190,MAX(Profiles!$C$2,AF$4-$Q190)))*IF($AA190=1,(1+SSSModel!#REF!),1)</f>
        <v>0</v>
      </c>
      <c r="AG190" s="5">
        <f ca="1">IF(OR(AG$4&lt;$Q190,AG$4&gt;$Q190+IF($S190="",1000,$S190)-1),0,IF(MOD(AG$4-$Q190,IF($R190="",1000,$R190))=0,$O190,0))*IF($Y190&gt;0,(1+INDEX(Escalation!$B$3:$B$18,$Y190,0))^(AG$4-SSSModel!$C$5),1)*IF($X190=0,1,OFFSET(Profiles!$K$2,$X190,MAX(Profiles!$C$2,AG$4-$Q190)))*IF($AA190=1,(1+SSSModel!#REF!),1)</f>
        <v>0</v>
      </c>
      <c r="AH190" s="5">
        <f ca="1">IF(OR(AH$4&lt;$Q190,AH$4&gt;$Q190+IF($S190="",1000,$S190)-1),0,IF(MOD(AH$4-$Q190,IF($R190="",1000,$R190))=0,$O190,0))*IF($Y190&gt;0,(1+INDEX(Escalation!$B$3:$B$18,$Y190,0))^(AH$4-SSSModel!$C$5),1)*IF($X190=0,1,OFFSET(Profiles!$K$2,$X190,MAX(Profiles!$C$2,AH$4-$Q190)))*IF($AA190=1,(1+SSSModel!#REF!),1)</f>
        <v>0</v>
      </c>
      <c r="AI190" s="5">
        <f ca="1">IF(OR(AI$4&lt;$Q190,AI$4&gt;$Q190+IF($S190="",1000,$S190)-1),0,IF(MOD(AI$4-$Q190,IF($R190="",1000,$R190))=0,$O190,0))*IF($Y190&gt;0,(1+INDEX(Escalation!$B$3:$B$18,$Y190,0))^(AI$4-SSSModel!$C$5),1)*IF($X190=0,1,OFFSET(Profiles!$K$2,$X190,MAX(Profiles!$C$2,AI$4-$Q190)))*IF($AA190=1,(1+SSSModel!#REF!),1)</f>
        <v>0</v>
      </c>
      <c r="AJ190" s="5">
        <f ca="1">IF(OR(AJ$4&lt;$Q190,AJ$4&gt;$Q190+IF($S190="",1000,$S190)-1),0,IF(MOD(AJ$4-$Q190,IF($R190="",1000,$R190))=0,$O190,0))*IF($Y190&gt;0,(1+INDEX(Escalation!$B$3:$B$18,$Y190,0))^(AJ$4-SSSModel!$C$5),1)*IF($X190=0,1,OFFSET(Profiles!$K$2,$X190,MAX(Profiles!$C$2,AJ$4-$Q190)))*IF($AA190=1,(1+SSSModel!#REF!),1)</f>
        <v>0</v>
      </c>
      <c r="AK190" s="5">
        <f ca="1">IF(OR(AK$4&lt;$Q190,AK$4&gt;$Q190+IF($S190="",1000,$S190)-1),0,IF(MOD(AK$4-$Q190,IF($R190="",1000,$R190))=0,$O190,0))*IF($Y190&gt;0,(1+INDEX(Escalation!$B$3:$B$18,$Y190,0))^(AK$4-SSSModel!$C$5),1)*IF($X190=0,1,OFFSET(Profiles!$K$2,$X190,MAX(Profiles!$C$2,AK$4-$Q190)))*IF($AA190=1,(1+SSSModel!#REF!),1)</f>
        <v>0</v>
      </c>
      <c r="AL190" s="5">
        <f ca="1">IF(OR(AL$4&lt;$Q190,AL$4&gt;$Q190+IF($S190="",1000,$S190)-1),0,IF(MOD(AL$4-$Q190,IF($R190="",1000,$R190))=0,$O190,0))*IF($Y190&gt;0,(1+INDEX(Escalation!$B$3:$B$18,$Y190,0))^(AL$4-SSSModel!$C$5),1)*IF($X190=0,1,OFFSET(Profiles!$K$2,$X190,MAX(Profiles!$C$2,AL$4-$Q190)))*IF($AA190=1,(1+SSSModel!#REF!),1)</f>
        <v>0</v>
      </c>
      <c r="AM190" s="5">
        <f ca="1">IF(OR(AM$4&lt;$Q190,AM$4&gt;$Q190+IF($S190="",1000,$S190)-1),0,IF(MOD(AM$4-$Q190,IF($R190="",1000,$R190))=0,$O190,0))*IF($Y190&gt;0,(1+INDEX(Escalation!$B$3:$B$18,$Y190,0))^(AM$4-SSSModel!$C$5),1)*IF($X190=0,1,OFFSET(Profiles!$K$2,$X190,MAX(Profiles!$C$2,AM$4-$Q190)))*IF($AA190=1,(1+SSSModel!#REF!),1)</f>
        <v>0</v>
      </c>
      <c r="AN190" s="5">
        <f ca="1">IF(OR(AN$4&lt;$Q190,AN$4&gt;$Q190+IF($S190="",1000,$S190)-1),0,IF(MOD(AN$4-$Q190,IF($R190="",1000,$R190))=0,$O190,0))*IF($Y190&gt;0,(1+INDEX(Escalation!$B$3:$B$18,$Y190,0))^(AN$4-SSSModel!$C$5),1)*IF($X190=0,1,OFFSET(Profiles!$K$2,$X190,MAX(Profiles!$C$2,AN$4-$Q190)))*IF($AA190=1,(1+SSSModel!#REF!),1)</f>
        <v>0</v>
      </c>
      <c r="AO190" s="5">
        <f ca="1">IF(OR(AO$4&lt;$Q190,AO$4&gt;$Q190+IF($S190="",1000,$S190)-1),0,IF(MOD(AO$4-$Q190,IF($R190="",1000,$R190))=0,$O190,0))*IF($Y190&gt;0,(1+INDEX(Escalation!$B$3:$B$18,$Y190,0))^(AO$4-SSSModel!$C$5),1)*IF($X190=0,1,OFFSET(Profiles!$K$2,$X190,MAX(Profiles!$C$2,AO$4-$Q190)))*IF($AA190=1,(1+SSSModel!#REF!),1)</f>
        <v>0</v>
      </c>
      <c r="AP190" s="5">
        <f ca="1">IF(OR(AP$4&lt;$Q190,AP$4&gt;$Q190+IF($S190="",1000,$S190)-1),0,IF(MOD(AP$4-$Q190,IF($R190="",1000,$R190))=0,$O190,0))*IF($Y190&gt;0,(1+INDEX(Escalation!$B$3:$B$18,$Y190,0))^(AP$4-SSSModel!$C$5),1)*IF($X190=0,1,OFFSET(Profiles!$K$2,$X190,MAX(Profiles!$C$2,AP$4-$Q190)))*IF($AA190=1,(1+SSSModel!#REF!),1)</f>
        <v>0</v>
      </c>
      <c r="AQ190" s="5">
        <f ca="1">IF(OR(AQ$4&lt;$Q190,AQ$4&gt;$Q190+IF($S190="",1000,$S190)-1),0,IF(MOD(AQ$4-$Q190,IF($R190="",1000,$R190))=0,$O190,0))*IF($Y190&gt;0,(1+INDEX(Escalation!$B$3:$B$18,$Y190,0))^(AQ$4-SSSModel!$C$5),1)*IF($X190=0,1,OFFSET(Profiles!$K$2,$X190,MAX(Profiles!$C$2,AQ$4-$Q190)))*IF($AA190=1,(1+SSSModel!#REF!),1)</f>
        <v>0</v>
      </c>
      <c r="AR190" s="5">
        <f ca="1">IF(OR(AR$4&lt;$Q190,AR$4&gt;$Q190+IF($S190="",1000,$S190)-1),0,IF(MOD(AR$4-$Q190,IF($R190="",1000,$R190))=0,$O190,0))*IF($Y190&gt;0,(1+INDEX(Escalation!$B$3:$B$18,$Y190,0))^(AR$4-SSSModel!$C$5),1)*IF($X190=0,1,OFFSET(Profiles!$K$2,$X190,MAX(Profiles!$C$2,AR$4-$Q190)))*IF($AA190=1,(1+SSSModel!#REF!),1)</f>
        <v>0</v>
      </c>
      <c r="AS190" s="5">
        <f ca="1">IF(OR(AS$4&lt;$Q190,AS$4&gt;$Q190+IF($S190="",1000,$S190)-1),0,IF(MOD(AS$4-$Q190,IF($R190="",1000,$R190))=0,$O190,0))*IF($Y190&gt;0,(1+INDEX(Escalation!$B$3:$B$18,$Y190,0))^(AS$4-SSSModel!$C$5),1)*IF($X190=0,1,OFFSET(Profiles!$K$2,$X190,MAX(Profiles!$C$2,AS$4-$Q190)))*IF($AA190=1,(1+SSSModel!#REF!),1)</f>
        <v>0</v>
      </c>
      <c r="AT190" s="5">
        <f ca="1">IF(OR(AT$4&lt;$Q190,AT$4&gt;$Q190+IF($S190="",1000,$S190)-1),0,IF(MOD(AT$4-$Q190,IF($R190="",1000,$R190))=0,$O190,0))*IF($Y190&gt;0,(1+INDEX(Escalation!$B$3:$B$18,$Y190,0))^(AT$4-SSSModel!$C$5),1)*IF($X190=0,1,OFFSET(Profiles!$K$2,$X190,MAX(Profiles!$C$2,AT$4-$Q190)))*IF($AA190=1,(1+SSSModel!#REF!),1)</f>
        <v>0</v>
      </c>
      <c r="AU190" s="5">
        <f ca="1">IF(OR(AU$4&lt;$Q190,AU$4&gt;$Q190+IF($S190="",1000,$S190)-1),0,IF(MOD(AU$4-$Q190,IF($R190="",1000,$R190))=0,$O190,0))*IF($Y190&gt;0,(1+INDEX(Escalation!$B$3:$B$18,$Y190,0))^(AU$4-SSSModel!$C$5),1)*IF($X190=0,1,OFFSET(Profiles!$K$2,$X190,MAX(Profiles!$C$2,AU$4-$Q190)))*IF($AA190=1,(1+SSSModel!#REF!),1)</f>
        <v>0</v>
      </c>
      <c r="AV190" s="5">
        <f ca="1">IF(OR(AV$4&lt;$Q190,AV$4&gt;$Q190+IF($S190="",1000,$S190)-1),0,IF(MOD(AV$4-$Q190,IF($R190="",1000,$R190))=0,$O190,0))*IF($Y190&gt;0,(1+INDEX(Escalation!$B$3:$B$18,$Y190,0))^(AV$4-SSSModel!$C$5),1)*IF($X190=0,1,OFFSET(Profiles!$K$2,$X190,MAX(Profiles!$C$2,AV$4-$Q190)))*IF($AA190=1,(1+SSSModel!#REF!),1)</f>
        <v>0</v>
      </c>
      <c r="AW190" s="5">
        <f ca="1">IF(OR(AW$4&lt;$Q190,AW$4&gt;$Q190+IF($S190="",1000,$S190)-1),0,IF(MOD(AW$4-$Q190,IF($R190="",1000,$R190))=0,$O190,0))*IF($Y190&gt;0,(1+INDEX(Escalation!$B$3:$B$18,$Y190,0))^(AW$4-SSSModel!$C$5),1)*IF($X190=0,1,OFFSET(Profiles!$K$2,$X190,MAX(Profiles!$C$2,AW$4-$Q190)))*IF($AA190=1,(1+SSSModel!#REF!),1)</f>
        <v>0</v>
      </c>
      <c r="AX190" s="5">
        <f ca="1">IF(OR(AX$4&lt;$Q190,AX$4&gt;$Q190+IF($S190="",1000,$S190)-1),0,IF(MOD(AX$4-$Q190,IF($R190="",1000,$R190))=0,$O190,0))*IF($Y190&gt;0,(1+INDEX(Escalation!$B$3:$B$18,$Y190,0))^(AX$4-SSSModel!$C$5),1)*IF($X190=0,1,OFFSET(Profiles!$K$2,$X190,MAX(Profiles!$C$2,AX$4-$Q190)))*IF($AA190=1,(1+SSSModel!#REF!),1)</f>
        <v>0</v>
      </c>
      <c r="AY190" s="5">
        <f ca="1">IF(OR(AY$4&lt;$Q190,AY$4&gt;$Q190+IF($S190="",1000,$S190)-1),0,IF(MOD(AY$4-$Q190,IF($R190="",1000,$R190))=0,$O190,0))*IF($Y190&gt;0,(1+INDEX(Escalation!$B$3:$B$18,$Y190,0))^(AY$4-SSSModel!$C$5),1)*IF($X190=0,1,OFFSET(Profiles!$K$2,$X190,MAX(Profiles!$C$2,AY$4-$Q190)))*IF($AA190=1,(1+SSSModel!#REF!),1)</f>
        <v>0</v>
      </c>
      <c r="AZ190" s="5">
        <f ca="1">IF(OR(AZ$4&lt;$Q190,AZ$4&gt;$Q190+IF($S190="",1000,$S190)-1),0,IF(MOD(AZ$4-$Q190,IF($R190="",1000,$R190))=0,$O190,0))*IF($Y190&gt;0,(1+INDEX(Escalation!$B$3:$B$18,$Y190,0))^(AZ$4-SSSModel!$C$5),1)*IF($X190=0,1,OFFSET(Profiles!$K$2,$X190,MAX(Profiles!$C$2,AZ$4-$Q190)))*IF($AA190=1,(1+SSSModel!#REF!),1)</f>
        <v>0</v>
      </c>
      <c r="BA190" s="5">
        <f ca="1">IF(OR(BA$4&lt;$Q190,BA$4&gt;$Q190+IF($S190="",1000,$S190)-1),0,IF(MOD(BA$4-$Q190,IF($R190="",1000,$R190))=0,$O190,0))*IF($Y190&gt;0,(1+INDEX(Escalation!$B$3:$B$18,$Y190,0))^(BA$4-SSSModel!$C$5),1)*IF($X190=0,1,OFFSET(Profiles!$K$2,$X190,MAX(Profiles!$C$2,BA$4-$Q190)))*IF($AA190=1,(1+SSSModel!#REF!),1)</f>
        <v>0</v>
      </c>
      <c r="BB190" s="5">
        <f ca="1">IF(OR(BB$4&lt;$Q190,BB$4&gt;$Q190+IF($S190="",1000,$S190)-1),0,IF(MOD(BB$4-$Q190,IF($R190="",1000,$R190))=0,$O190,0))*IF($Y190&gt;0,(1+INDEX(Escalation!$B$3:$B$18,$Y190,0))^(BB$4-SSSModel!$C$5),1)*IF($X190=0,1,OFFSET(Profiles!$K$2,$X190,MAX(Profiles!$C$2,BB$4-$Q190)))*IF($AA190=1,(1+SSSModel!#REF!),1)</f>
        <v>0</v>
      </c>
      <c r="BC190" s="5">
        <f ca="1">IF(OR(BC$4&lt;$Q190,BC$4&gt;$Q190+IF($S190="",1000,$S190)-1),0,IF(MOD(BC$4-$Q190,IF($R190="",1000,$R190))=0,$O190,0))*IF($Y190&gt;0,(1+INDEX(Escalation!$B$3:$B$18,$Y190,0))^(BC$4-SSSModel!$C$5),1)*IF($X190=0,1,OFFSET(Profiles!$K$2,$X190,MAX(Profiles!$C$2,BC$4-$Q190)))*IF($AA190=1,(1+SSSModel!#REF!),1)</f>
        <v>0</v>
      </c>
      <c r="BD190" s="5">
        <f ca="1">IF(OR(BD$4&lt;$Q190,BD$4&gt;$Q190+IF($S190="",1000,$S190)-1),0,IF(MOD(BD$4-$Q190,IF($R190="",1000,$R190))=0,$O190,0))*IF($Y190&gt;0,(1+INDEX(Escalation!$B$3:$B$18,$Y190,0))^(BD$4-SSSModel!$C$5),1)*IF($X190=0,1,OFFSET(Profiles!$K$2,$X190,MAX(Profiles!$C$2,BD$4-$Q190)))*IF($AA190=1,(1+SSSModel!#REF!),1)</f>
        <v>0</v>
      </c>
      <c r="BE190" s="5">
        <f ca="1">IF(OR(BE$4&lt;$Q190,BE$4&gt;$Q190+IF($S190="",1000,$S190)-1),0,IF(MOD(BE$4-$Q190,IF($R190="",1000,$R190))=0,$O190,0))*IF($Y190&gt;0,(1+INDEX(Escalation!$B$3:$B$18,$Y190,0))^(BE$4-SSSModel!$C$5),1)*IF($X190=0,1,OFFSET(Profiles!$K$2,$X190,MAX(Profiles!$C$2,BE$4-$Q190)))*IF($AA190=1,(1+SSSModel!#REF!),1)</f>
        <v>0</v>
      </c>
      <c r="BF190" s="5">
        <f ca="1">IF(OR(BF$4&lt;$Q190,BF$4&gt;$Q190+IF($S190="",1000,$S190)-1),0,IF(MOD(BF$4-$Q190,IF($R190="",1000,$R190))=0,$O190,0))*IF($Y190&gt;0,(1+INDEX(Escalation!$B$3:$B$18,$Y190,0))^(BF$4-SSSModel!$C$5),1)*IF($X190=0,1,OFFSET(Profiles!$K$2,$X190,MAX(Profiles!$C$2,BF$4-$Q190)))*IF($AA190=1,(1+SSSModel!#REF!),1)</f>
        <v>0</v>
      </c>
      <c r="BG190" s="5">
        <f ca="1">IF(OR(BG$4&lt;$Q190,BG$4&gt;$Q190+IF($S190="",1000,$S190)-1),0,IF(MOD(BG$4-$Q190,IF($R190="",1000,$R190))=0,$O190,0))*IF($Y190&gt;0,(1+INDEX(Escalation!$B$3:$B$18,$Y190,0))^(BG$4-SSSModel!$C$5),1)*IF($X190=0,1,OFFSET(Profiles!$K$2,$X190,MAX(Profiles!$C$2,BG$4-$Q190)))*IF($AA190=1,(1+SSSModel!#REF!),1)</f>
        <v>0</v>
      </c>
      <c r="BH190" s="5">
        <f ca="1">IF(OR(BH$4&lt;$Q190,BH$4&gt;$Q190+IF($S190="",1000,$S190)-1),0,IF(MOD(BH$4-$Q190,IF($R190="",1000,$R190))=0,$O190,0))*IF($Y190&gt;0,(1+INDEX(Escalation!$B$3:$B$18,$Y190,0))^(BH$4-SSSModel!$C$5),1)*IF($X190=0,1,OFFSET(Profiles!$K$2,$X190,MAX(Profiles!$C$2,BH$4-$Q190)))*IF($AA190=1,(1+SSSModel!#REF!),1)</f>
        <v>0</v>
      </c>
      <c r="BI190" s="5">
        <f ca="1">IF(OR(BI$4&lt;$Q190,BI$4&gt;$Q190+IF($S190="",1000,$S190)-1),0,IF(MOD(BI$4-$Q190,IF($R190="",1000,$R190))=0,$O190,0))*IF($Y190&gt;0,(1+INDEX(Escalation!$B$3:$B$18,$Y190,0))^(BI$4-SSSModel!$C$5),1)*IF($X190=0,1,OFFSET(Profiles!$K$2,$X190,MAX(Profiles!$C$2,BI$4-$Q190)))*IF($AA190=1,(1+SSSModel!#REF!),1)</f>
        <v>0</v>
      </c>
      <c r="BJ190" s="5">
        <f ca="1">IF(OR(BJ$4&lt;$Q190,BJ$4&gt;$Q190+IF($S190="",1000,$S190)-1),0,IF(MOD(BJ$4-$Q190,IF($R190="",1000,$R190))=0,$O190,0))*IF($Y190&gt;0,(1+INDEX(Escalation!$B$3:$B$18,$Y190,0))^(BJ$4-SSSModel!$C$5),1)*IF($X190=0,1,OFFSET(Profiles!$K$2,$X190,MAX(Profiles!$C$2,BJ$4-$Q190)))*IF($AA190=1,(1+SSSModel!#REF!),1)</f>
        <v>0</v>
      </c>
      <c r="BK190" s="5">
        <f ca="1">IF(OR(BK$4&lt;$Q190,BK$4&gt;$Q190+IF($S190="",1000,$S190)-1),0,IF(MOD(BK$4-$Q190,IF($R190="",1000,$R190))=0,$O190,0))*IF($Y190&gt;0,(1+INDEX(Escalation!$B$3:$B$18,$Y190,0))^(BK$4-SSSModel!$C$5),1)*IF($X190=0,1,OFFSET(Profiles!$K$2,$X190,MAX(Profiles!$C$2,BK$4-$Q190)))*IF($AA190=1,(1+SSSModel!#REF!),1)</f>
        <v>0</v>
      </c>
      <c r="BL190" s="5">
        <f ca="1">IF(OR(BL$4&lt;$Q190,BL$4&gt;$Q190+IF($S190="",1000,$S190)-1),0,IF(MOD(BL$4-$Q190,IF($R190="",1000,$R190))=0,$O190,0))*IF($Y190&gt;0,(1+INDEX(Escalation!$B$3:$B$18,$Y190,0))^(BL$4-SSSModel!$C$5),1)*IF($X190=0,1,OFFSET(Profiles!$K$2,$X190,MAX(Profiles!$C$2,BL$4-$Q190)))*IF($AA190=1,(1+SSSModel!#REF!),1)</f>
        <v>0</v>
      </c>
      <c r="BM190" s="5">
        <f ca="1">IF(OR(BM$4&lt;$Q190,BM$4&gt;$Q190+IF($S190="",1000,$S190)-1),0,IF(MOD(BM$4-$Q190,IF($R190="",1000,$R190))=0,$O190,0))*IF($Y190&gt;0,(1+INDEX(Escalation!$B$3:$B$18,$Y190,0))^(BM$4-SSSModel!$C$5),1)*IF($X190=0,1,OFFSET(Profiles!$K$2,$X190,MAX(Profiles!$C$2,BM$4-$Q190)))*IF($AA190=1,(1+SSSModel!#REF!),1)</f>
        <v>0</v>
      </c>
      <c r="BN190" s="5">
        <f ca="1">IF(OR(BN$4&lt;$Q190,BN$4&gt;$Q190+IF($S190="",1000,$S190)-1),0,IF(MOD(BN$4-$Q190,IF($R190="",1000,$R190))=0,$O190,0))*IF($Y190&gt;0,(1+INDEX(Escalation!$B$3:$B$18,$Y190,0))^(BN$4-SSSModel!$C$5),1)*IF($X190=0,1,OFFSET(Profiles!$K$2,$X190,MAX(Profiles!$C$2,BN$4-$Q190)))*IF($AA190=1,(1+SSSModel!#REF!),1)</f>
        <v>0</v>
      </c>
      <c r="BO190" s="5">
        <f ca="1">IF(OR(BO$4&lt;$Q190,BO$4&gt;$Q190+IF($S190="",1000,$S190)-1),0,IF(MOD(BO$4-$Q190,IF($R190="",1000,$R190))=0,$O190,0))*IF($Y190&gt;0,(1+INDEX(Escalation!$B$3:$B$18,$Y190,0))^(BO$4-SSSModel!$C$5),1)*IF($X190=0,1,OFFSET(Profiles!$K$2,$X190,MAX(Profiles!$C$2,BO$4-$Q190)))*IF($AA190=1,(1+SSSModel!#REF!),1)</f>
        <v>0</v>
      </c>
      <c r="BP190" s="5">
        <f ca="1">IF(OR(BP$4&lt;$Q190,BP$4&gt;$Q190+IF($S190="",1000,$S190)-1),0,IF(MOD(BP$4-$Q190,IF($R190="",1000,$R190))=0,$O190,0))*IF($Y190&gt;0,(1+INDEX(Escalation!$B$3:$B$18,$Y190,0))^(BP$4-SSSModel!$C$5),1)*IF($X190=0,1,OFFSET(Profiles!$K$2,$X190,MAX(Profiles!$C$2,BP$4-$Q190)))*IF($AA190=1,(1+SSSModel!#REF!),1)</f>
        <v>0</v>
      </c>
      <c r="BQ190" s="5">
        <f ca="1">IF(OR(BQ$4&lt;$Q190,BQ$4&gt;$Q190+IF($S190="",1000,$S190)-1),0,IF(MOD(BQ$4-$Q190,IF($R190="",1000,$R190))=0,$O190,0))*IF($Y190&gt;0,(1+INDEX(Escalation!$B$3:$B$18,$Y190,0))^(BQ$4-SSSModel!$C$5),1)*IF($X190=0,1,OFFSET(Profiles!$K$2,$X190,MAX(Profiles!$C$2,BQ$4-$Q190)))*IF($AA190=1,(1+SSSModel!#REF!),1)</f>
        <v>0</v>
      </c>
      <c r="BR190" s="5">
        <f ca="1">IF(OR(BR$4&lt;$Q190,BR$4&gt;$Q190+IF($S190="",1000,$S190)-1),0,IF(MOD(BR$4-$Q190,IF($R190="",1000,$R190))=0,$O190,0))*IF($Y190&gt;0,(1+INDEX(Escalation!$B$3:$B$18,$Y190,0))^(BR$4-SSSModel!$C$5),1)*IF($X190=0,1,OFFSET(Profiles!$K$2,$X190,MAX(Profiles!$C$2,BR$4-$Q190)))*IF($AA190=1,(1+SSSModel!#REF!),1)</f>
        <v>0</v>
      </c>
      <c r="BS190" s="5">
        <f ca="1">IF(OR(BS$4&lt;$Q190,BS$4&gt;$Q190+IF($S190="",1000,$S190)-1),0,IF(MOD(BS$4-$Q190,IF($R190="",1000,$R190))=0,$O190,0))*IF($Y190&gt;0,(1+INDEX(Escalation!$B$3:$B$18,$Y190,0))^(BS$4-SSSModel!$C$5),1)*IF($X190=0,1,OFFSET(Profiles!$K$2,$X190,MAX(Profiles!$C$2,BS$4-$Q190)))*IF($AA190=1,(1+SSSModel!#REF!),1)</f>
        <v>0</v>
      </c>
      <c r="BT190" s="5">
        <f ca="1">IF(OR(BT$4&lt;$Q190,BT$4&gt;$Q190+IF($S190="",1000,$S190)-1),0,IF(MOD(BT$4-$Q190,IF($R190="",1000,$R190))=0,$O190,0))*IF($Y190&gt;0,(1+INDEX(Escalation!$B$3:$B$18,$Y190,0))^(BT$4-SSSModel!$C$5),1)*IF($X190=0,1,OFFSET(Profiles!$K$2,$X190,MAX(Profiles!$C$2,BT$4-$Q190)))*IF($AA190=1,(1+SSSModel!#REF!),1)</f>
        <v>0</v>
      </c>
      <c r="BU190" s="5">
        <f ca="1">IF(OR(BU$4&lt;$Q190,BU$4&gt;$Q190+IF($S190="",1000,$S190)-1),0,IF(MOD(BU$4-$Q190,IF($R190="",1000,$R190))=0,$O190,0))*IF($Y190&gt;0,(1+INDEX(Escalation!$B$3:$B$18,$Y190,0))^(BU$4-SSSModel!$C$5),1)*IF($X190=0,1,OFFSET(Profiles!$K$2,$X190,MAX(Profiles!$C$2,BU$4-$Q190)))*IF($AA190=1,(1+SSSModel!#REF!),1)</f>
        <v>0</v>
      </c>
      <c r="BV190" s="5">
        <f ca="1">IF(OR(BV$4&lt;$Q190,BV$4&gt;$Q190+IF($S190="",1000,$S190)-1),0,IF(MOD(BV$4-$Q190,IF($R190="",1000,$R190))=0,$O190,0))*IF($Y190&gt;0,(1+INDEX(Escalation!$B$3:$B$18,$Y190,0))^(BV$4-SSSModel!$C$5),1)*IF($X190=0,1,OFFSET(Profiles!$K$2,$X190,MAX(Profiles!$C$2,BV$4-$Q190)))*IF($AA190=1,(1+SSSModel!#REF!),1)</f>
        <v>0</v>
      </c>
      <c r="BW190" s="5">
        <f ca="1">IF(OR(BW$4&lt;$Q190,BW$4&gt;$Q190+IF($S190="",1000,$S190)-1),0,IF(MOD(BW$4-$Q190,IF($R190="",1000,$R190))=0,$O190,0))*IF($Y190&gt;0,(1+INDEX(Escalation!$B$3:$B$18,$Y190,0))^(BW$4-SSSModel!$C$5),1)*IF($X190=0,1,OFFSET(Profiles!$K$2,$X190,MAX(Profiles!$C$2,BW$4-$Q190)))*IF($AA190=1,(1+SSSModel!#REF!),1)</f>
        <v>0</v>
      </c>
      <c r="BX190" s="5">
        <f ca="1">IF(OR(BX$4&lt;$Q190,BX$4&gt;$Q190+IF($S190="",1000,$S190)-1),0,IF(MOD(BX$4-$Q190,IF($R190="",1000,$R190))=0,$O190,0))*IF($Y190&gt;0,(1+INDEX(Escalation!$B$3:$B$18,$Y190,0))^(BX$4-SSSModel!$C$5),1)*IF($X190=0,1,OFFSET(Profiles!$K$2,$X190,MAX(Profiles!$C$2,BX$4-$Q190)))*IF($AA190=1,(1+SSSModel!#REF!),1)</f>
        <v>0</v>
      </c>
      <c r="BY190" s="5">
        <f ca="1">IF(OR(BY$4&lt;$Q190,BY$4&gt;$Q190+IF($S190="",1000,$S190)-1),0,IF(MOD(BY$4-$Q190,IF($R190="",1000,$R190))=0,$O190,0))*IF($Y190&gt;0,(1+INDEX(Escalation!$B$3:$B$18,$Y190,0))^(BY$4-SSSModel!$C$5),1)*IF($X190=0,1,OFFSET(Profiles!$K$2,$X190,MAX(Profiles!$C$2,BY$4-$Q190)))*IF($AA190=1,(1+SSSModel!#REF!),1)</f>
        <v>0</v>
      </c>
      <c r="BZ190" s="5">
        <f ca="1">IF(OR(BZ$4&lt;$Q190,BZ$4&gt;$Q190+IF($S190="",1000,$S190)-1),0,IF(MOD(BZ$4-$Q190,IF($R190="",1000,$R190))=0,$O190,0))*IF($Y190&gt;0,(1+INDEX(Escalation!$B$3:$B$18,$Y190,0))^(BZ$4-SSSModel!$C$5),1)*IF($X190=0,1,OFFSET(Profiles!$K$2,$X190,MAX(Profiles!$C$2,BZ$4-$Q190)))*IF($AA190=1,(1+SSSModel!#REF!),1)</f>
        <v>0</v>
      </c>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V190" s="93"/>
      <c r="DW190" s="93"/>
      <c r="DX190" s="93"/>
      <c r="DY190" s="94"/>
      <c r="DZ190" s="95"/>
      <c r="EA190" s="96"/>
      <c r="EB190" s="97"/>
      <c r="EC190" s="97"/>
      <c r="ED190" s="90"/>
      <c r="EE190" s="90"/>
    </row>
    <row r="191" spans="3:135" x14ac:dyDescent="0.35">
      <c r="E191" s="18"/>
      <c r="G191" s="1"/>
      <c r="H191" s="25"/>
      <c r="J191" s="1"/>
      <c r="K191" s="1" t="s">
        <v>0</v>
      </c>
      <c r="M191" s="25"/>
      <c r="Q191" s="18"/>
      <c r="R191" s="1">
        <v>1</v>
      </c>
      <c r="T191" s="1"/>
      <c r="U191" s="25"/>
      <c r="V191" s="1"/>
      <c r="W191">
        <f>Q191</f>
        <v>0</v>
      </c>
      <c r="X191">
        <f>IF(T191="",0,MATCH(T191,Profiles!$A$3:$A$22,0))</f>
        <v>0</v>
      </c>
      <c r="Y191">
        <f>IF(U191=0,0,MATCH(U191,Escalation!$A$3:$A$17,0))</f>
        <v>0</v>
      </c>
      <c r="Z191">
        <f>IF(V191="",0,MATCH(V191,Profiles!$A$3:$A$22,0))</f>
        <v>0</v>
      </c>
      <c r="AA191" s="8"/>
      <c r="AB191" s="8">
        <v>0</v>
      </c>
      <c r="AC191" s="5">
        <f ca="1">IF(OR(AC$4&lt;$Q191,AC$4&gt;$Q191+IF($S191="",1000,$S191)-1),0,IF(MOD(AC$4-$Q191,IF($R191="",1000,$R191))=0,$O191,0))*IF($Y191&gt;0,(1+INDEX(Escalation!$B$3:$B$18,$Y191,0))^(AC$4-SSSModel!$C$5),1)*IF($X191=0,1,OFFSET(Profiles!$K$2,$X191,MAX(Profiles!$C$2,AC$4-$Q191)))*IF($AA191=1,(1+SSSModel!#REF!),1)</f>
        <v>0</v>
      </c>
      <c r="AD191" s="5">
        <f ca="1">IF(OR(AD$4&lt;$Q191,AD$4&gt;$Q191+IF($S191="",1000,$S191)-1),0,IF(MOD(AD$4-$Q191,IF($R191="",1000,$R191))=0,$O191,0))*IF($Y191&gt;0,(1+INDEX(Escalation!$B$3:$B$18,$Y191,0))^(AD$4-SSSModel!$C$5),1)*IF($X191=0,1,OFFSET(Profiles!$K$2,$X191,MAX(Profiles!$C$2,AD$4-$Q191)))*IF($AA191=1,(1+SSSModel!#REF!),1)</f>
        <v>0</v>
      </c>
      <c r="AE191" s="5">
        <f ca="1">IF(OR(AE$4&lt;$Q191,AE$4&gt;$Q191+IF($S191="",1000,$S191)-1),0,IF(MOD(AE$4-$Q191,IF($R191="",1000,$R191))=0,$O191,0))*IF($Y191&gt;0,(1+INDEX(Escalation!$B$3:$B$18,$Y191,0))^(AE$4-SSSModel!$C$5),1)*IF($X191=0,1,OFFSET(Profiles!$K$2,$X191,MAX(Profiles!$C$2,AE$4-$Q191)))*IF($AA191=1,(1+SSSModel!#REF!),1)</f>
        <v>0</v>
      </c>
      <c r="AF191" s="5">
        <f ca="1">IF(OR(AF$4&lt;$Q191,AF$4&gt;$Q191+IF($S191="",1000,$S191)-1),0,IF(MOD(AF$4-$Q191,IF($R191="",1000,$R191))=0,$O191,0))*IF($Y191&gt;0,(1+INDEX(Escalation!$B$3:$B$18,$Y191,0))^(AF$4-SSSModel!$C$5),1)*IF($X191=0,1,OFFSET(Profiles!$K$2,$X191,MAX(Profiles!$C$2,AF$4-$Q191)))*IF($AA191=1,(1+SSSModel!#REF!),1)</f>
        <v>0</v>
      </c>
      <c r="AG191" s="5">
        <f ca="1">IF(OR(AG$4&lt;$Q191,AG$4&gt;$Q191+IF($S191="",1000,$S191)-1),0,IF(MOD(AG$4-$Q191,IF($R191="",1000,$R191))=0,$O191,0))*IF($Y191&gt;0,(1+INDEX(Escalation!$B$3:$B$18,$Y191,0))^(AG$4-SSSModel!$C$5),1)*IF($X191=0,1,OFFSET(Profiles!$K$2,$X191,MAX(Profiles!$C$2,AG$4-$Q191)))*IF($AA191=1,(1+SSSModel!#REF!),1)</f>
        <v>0</v>
      </c>
      <c r="AH191" s="5">
        <f ca="1">IF(OR(AH$4&lt;$Q191,AH$4&gt;$Q191+IF($S191="",1000,$S191)-1),0,IF(MOD(AH$4-$Q191,IF($R191="",1000,$R191))=0,$O191,0))*IF($Y191&gt;0,(1+INDEX(Escalation!$B$3:$B$18,$Y191,0))^(AH$4-SSSModel!$C$5),1)*IF($X191=0,1,OFFSET(Profiles!$K$2,$X191,MAX(Profiles!$C$2,AH$4-$Q191)))*IF($AA191=1,(1+SSSModel!#REF!),1)</f>
        <v>0</v>
      </c>
      <c r="AI191" s="5">
        <f ca="1">IF(OR(AI$4&lt;$Q191,AI$4&gt;$Q191+IF($S191="",1000,$S191)-1),0,IF(MOD(AI$4-$Q191,IF($R191="",1000,$R191))=0,$O191,0))*IF($Y191&gt;0,(1+INDEX(Escalation!$B$3:$B$18,$Y191,0))^(AI$4-SSSModel!$C$5),1)*IF($X191=0,1,OFFSET(Profiles!$K$2,$X191,MAX(Profiles!$C$2,AI$4-$Q191)))*IF($AA191=1,(1+SSSModel!#REF!),1)</f>
        <v>0</v>
      </c>
      <c r="AJ191" s="5">
        <f ca="1">IF(OR(AJ$4&lt;$Q191,AJ$4&gt;$Q191+IF($S191="",1000,$S191)-1),0,IF(MOD(AJ$4-$Q191,IF($R191="",1000,$R191))=0,$O191,0))*IF($Y191&gt;0,(1+INDEX(Escalation!$B$3:$B$18,$Y191,0))^(AJ$4-SSSModel!$C$5),1)*IF($X191=0,1,OFFSET(Profiles!$K$2,$X191,MAX(Profiles!$C$2,AJ$4-$Q191)))*IF($AA191=1,(1+SSSModel!#REF!),1)</f>
        <v>0</v>
      </c>
      <c r="AK191" s="5">
        <f ca="1">IF(OR(AK$4&lt;$Q191,AK$4&gt;$Q191+IF($S191="",1000,$S191)-1),0,IF(MOD(AK$4-$Q191,IF($R191="",1000,$R191))=0,$O191,0))*IF($Y191&gt;0,(1+INDEX(Escalation!$B$3:$B$18,$Y191,0))^(AK$4-SSSModel!$C$5),1)*IF($X191=0,1,OFFSET(Profiles!$K$2,$X191,MAX(Profiles!$C$2,AK$4-$Q191)))*IF($AA191=1,(1+SSSModel!#REF!),1)</f>
        <v>0</v>
      </c>
      <c r="AL191" s="5">
        <f ca="1">IF(OR(AL$4&lt;$Q191,AL$4&gt;$Q191+IF($S191="",1000,$S191)-1),0,IF(MOD(AL$4-$Q191,IF($R191="",1000,$R191))=0,$O191,0))*IF($Y191&gt;0,(1+INDEX(Escalation!$B$3:$B$18,$Y191,0))^(AL$4-SSSModel!$C$5),1)*IF($X191=0,1,OFFSET(Profiles!$K$2,$X191,MAX(Profiles!$C$2,AL$4-$Q191)))*IF($AA191=1,(1+SSSModel!#REF!),1)</f>
        <v>0</v>
      </c>
      <c r="AM191" s="5">
        <f ca="1">IF(OR(AM$4&lt;$Q191,AM$4&gt;$Q191+IF($S191="",1000,$S191)-1),0,IF(MOD(AM$4-$Q191,IF($R191="",1000,$R191))=0,$O191,0))*IF($Y191&gt;0,(1+INDEX(Escalation!$B$3:$B$18,$Y191,0))^(AM$4-SSSModel!$C$5),1)*IF($X191=0,1,OFFSET(Profiles!$K$2,$X191,MAX(Profiles!$C$2,AM$4-$Q191)))*IF($AA191=1,(1+SSSModel!#REF!),1)</f>
        <v>0</v>
      </c>
      <c r="AN191" s="5">
        <f ca="1">IF(OR(AN$4&lt;$Q191,AN$4&gt;$Q191+IF($S191="",1000,$S191)-1),0,IF(MOD(AN$4-$Q191,IF($R191="",1000,$R191))=0,$O191,0))*IF($Y191&gt;0,(1+INDEX(Escalation!$B$3:$B$18,$Y191,0))^(AN$4-SSSModel!$C$5),1)*IF($X191=0,1,OFFSET(Profiles!$K$2,$X191,MAX(Profiles!$C$2,AN$4-$Q191)))*IF($AA191=1,(1+SSSModel!#REF!),1)</f>
        <v>0</v>
      </c>
      <c r="AO191" s="5">
        <f ca="1">IF(OR(AO$4&lt;$Q191,AO$4&gt;$Q191+IF($S191="",1000,$S191)-1),0,IF(MOD(AO$4-$Q191,IF($R191="",1000,$R191))=0,$O191,0))*IF($Y191&gt;0,(1+INDEX(Escalation!$B$3:$B$18,$Y191,0))^(AO$4-SSSModel!$C$5),1)*IF($X191=0,1,OFFSET(Profiles!$K$2,$X191,MAX(Profiles!$C$2,AO$4-$Q191)))*IF($AA191=1,(1+SSSModel!#REF!),1)</f>
        <v>0</v>
      </c>
      <c r="AP191" s="5">
        <f ca="1">IF(OR(AP$4&lt;$Q191,AP$4&gt;$Q191+IF($S191="",1000,$S191)-1),0,IF(MOD(AP$4-$Q191,IF($R191="",1000,$R191))=0,$O191,0))*IF($Y191&gt;0,(1+INDEX(Escalation!$B$3:$B$18,$Y191,0))^(AP$4-SSSModel!$C$5),1)*IF($X191=0,1,OFFSET(Profiles!$K$2,$X191,MAX(Profiles!$C$2,AP$4-$Q191)))*IF($AA191=1,(1+SSSModel!#REF!),1)</f>
        <v>0</v>
      </c>
      <c r="AQ191" s="5">
        <f ca="1">IF(OR(AQ$4&lt;$Q191,AQ$4&gt;$Q191+IF($S191="",1000,$S191)-1),0,IF(MOD(AQ$4-$Q191,IF($R191="",1000,$R191))=0,$O191,0))*IF($Y191&gt;0,(1+INDEX(Escalation!$B$3:$B$18,$Y191,0))^(AQ$4-SSSModel!$C$5),1)*IF($X191=0,1,OFFSET(Profiles!$K$2,$X191,MAX(Profiles!$C$2,AQ$4-$Q191)))*IF($AA191=1,(1+SSSModel!#REF!),1)</f>
        <v>0</v>
      </c>
      <c r="AR191" s="5">
        <f ca="1">IF(OR(AR$4&lt;$Q191,AR$4&gt;$Q191+IF($S191="",1000,$S191)-1),0,IF(MOD(AR$4-$Q191,IF($R191="",1000,$R191))=0,$O191,0))*IF($Y191&gt;0,(1+INDEX(Escalation!$B$3:$B$18,$Y191,0))^(AR$4-SSSModel!$C$5),1)*IF($X191=0,1,OFFSET(Profiles!$K$2,$X191,MAX(Profiles!$C$2,AR$4-$Q191)))*IF($AA191=1,(1+SSSModel!#REF!),1)</f>
        <v>0</v>
      </c>
      <c r="AS191" s="5">
        <f ca="1">IF(OR(AS$4&lt;$Q191,AS$4&gt;$Q191+IF($S191="",1000,$S191)-1),0,IF(MOD(AS$4-$Q191,IF($R191="",1000,$R191))=0,$O191,0))*IF($Y191&gt;0,(1+INDEX(Escalation!$B$3:$B$18,$Y191,0))^(AS$4-SSSModel!$C$5),1)*IF($X191=0,1,OFFSET(Profiles!$K$2,$X191,MAX(Profiles!$C$2,AS$4-$Q191)))*IF($AA191=1,(1+SSSModel!#REF!),1)</f>
        <v>0</v>
      </c>
      <c r="AT191" s="5">
        <f ca="1">IF(OR(AT$4&lt;$Q191,AT$4&gt;$Q191+IF($S191="",1000,$S191)-1),0,IF(MOD(AT$4-$Q191,IF($R191="",1000,$R191))=0,$O191,0))*IF($Y191&gt;0,(1+INDEX(Escalation!$B$3:$B$18,$Y191,0))^(AT$4-SSSModel!$C$5),1)*IF($X191=0,1,OFFSET(Profiles!$K$2,$X191,MAX(Profiles!$C$2,AT$4-$Q191)))*IF($AA191=1,(1+SSSModel!#REF!),1)</f>
        <v>0</v>
      </c>
      <c r="AU191" s="5">
        <f ca="1">IF(OR(AU$4&lt;$Q191,AU$4&gt;$Q191+IF($S191="",1000,$S191)-1),0,IF(MOD(AU$4-$Q191,IF($R191="",1000,$R191))=0,$O191,0))*IF($Y191&gt;0,(1+INDEX(Escalation!$B$3:$B$18,$Y191,0))^(AU$4-SSSModel!$C$5),1)*IF($X191=0,1,OFFSET(Profiles!$K$2,$X191,MAX(Profiles!$C$2,AU$4-$Q191)))*IF($AA191=1,(1+SSSModel!#REF!),1)</f>
        <v>0</v>
      </c>
      <c r="AV191" s="5">
        <f ca="1">IF(OR(AV$4&lt;$Q191,AV$4&gt;$Q191+IF($S191="",1000,$S191)-1),0,IF(MOD(AV$4-$Q191,IF($R191="",1000,$R191))=0,$O191,0))*IF($Y191&gt;0,(1+INDEX(Escalation!$B$3:$B$18,$Y191,0))^(AV$4-SSSModel!$C$5),1)*IF($X191=0,1,OFFSET(Profiles!$K$2,$X191,MAX(Profiles!$C$2,AV$4-$Q191)))*IF($AA191=1,(1+SSSModel!#REF!),1)</f>
        <v>0</v>
      </c>
      <c r="AW191" s="5">
        <f ca="1">IF(OR(AW$4&lt;$Q191,AW$4&gt;$Q191+IF($S191="",1000,$S191)-1),0,IF(MOD(AW$4-$Q191,IF($R191="",1000,$R191))=0,$O191,0))*IF($Y191&gt;0,(1+INDEX(Escalation!$B$3:$B$18,$Y191,0))^(AW$4-SSSModel!$C$5),1)*IF($X191=0,1,OFFSET(Profiles!$K$2,$X191,MAX(Profiles!$C$2,AW$4-$Q191)))*IF($AA191=1,(1+SSSModel!#REF!),1)</f>
        <v>0</v>
      </c>
      <c r="AX191" s="5">
        <f ca="1">IF(OR(AX$4&lt;$Q191,AX$4&gt;$Q191+IF($S191="",1000,$S191)-1),0,IF(MOD(AX$4-$Q191,IF($R191="",1000,$R191))=0,$O191,0))*IF($Y191&gt;0,(1+INDEX(Escalation!$B$3:$B$18,$Y191,0))^(AX$4-SSSModel!$C$5),1)*IF($X191=0,1,OFFSET(Profiles!$K$2,$X191,MAX(Profiles!$C$2,AX$4-$Q191)))*IF($AA191=1,(1+SSSModel!#REF!),1)</f>
        <v>0</v>
      </c>
      <c r="AY191" s="5">
        <f ca="1">IF(OR(AY$4&lt;$Q191,AY$4&gt;$Q191+IF($S191="",1000,$S191)-1),0,IF(MOD(AY$4-$Q191,IF($R191="",1000,$R191))=0,$O191,0))*IF($Y191&gt;0,(1+INDEX(Escalation!$B$3:$B$18,$Y191,0))^(AY$4-SSSModel!$C$5),1)*IF($X191=0,1,OFFSET(Profiles!$K$2,$X191,MAX(Profiles!$C$2,AY$4-$Q191)))*IF($AA191=1,(1+SSSModel!#REF!),1)</f>
        <v>0</v>
      </c>
      <c r="AZ191" s="5">
        <f ca="1">IF(OR(AZ$4&lt;$Q191,AZ$4&gt;$Q191+IF($S191="",1000,$S191)-1),0,IF(MOD(AZ$4-$Q191,IF($R191="",1000,$R191))=0,$O191,0))*IF($Y191&gt;0,(1+INDEX(Escalation!$B$3:$B$18,$Y191,0))^(AZ$4-SSSModel!$C$5),1)*IF($X191=0,1,OFFSET(Profiles!$K$2,$X191,MAX(Profiles!$C$2,AZ$4-$Q191)))*IF($AA191=1,(1+SSSModel!#REF!),1)</f>
        <v>0</v>
      </c>
      <c r="BA191" s="5">
        <f ca="1">IF(OR(BA$4&lt;$Q191,BA$4&gt;$Q191+IF($S191="",1000,$S191)-1),0,IF(MOD(BA$4-$Q191,IF($R191="",1000,$R191))=0,$O191,0))*IF($Y191&gt;0,(1+INDEX(Escalation!$B$3:$B$18,$Y191,0))^(BA$4-SSSModel!$C$5),1)*IF($X191=0,1,OFFSET(Profiles!$K$2,$X191,MAX(Profiles!$C$2,BA$4-$Q191)))*IF($AA191=1,(1+SSSModel!#REF!),1)</f>
        <v>0</v>
      </c>
      <c r="BB191" s="5">
        <f ca="1">IF(OR(BB$4&lt;$Q191,BB$4&gt;$Q191+IF($S191="",1000,$S191)-1),0,IF(MOD(BB$4-$Q191,IF($R191="",1000,$R191))=0,$O191,0))*IF($Y191&gt;0,(1+INDEX(Escalation!$B$3:$B$18,$Y191,0))^(BB$4-SSSModel!$C$5),1)*IF($X191=0,1,OFFSET(Profiles!$K$2,$X191,MAX(Profiles!$C$2,BB$4-$Q191)))*IF($AA191=1,(1+SSSModel!#REF!),1)</f>
        <v>0</v>
      </c>
      <c r="BC191" s="5">
        <f ca="1">IF(OR(BC$4&lt;$Q191,BC$4&gt;$Q191+IF($S191="",1000,$S191)-1),0,IF(MOD(BC$4-$Q191,IF($R191="",1000,$R191))=0,$O191,0))*IF($Y191&gt;0,(1+INDEX(Escalation!$B$3:$B$18,$Y191,0))^(BC$4-SSSModel!$C$5),1)*IF($X191=0,1,OFFSET(Profiles!$K$2,$X191,MAX(Profiles!$C$2,BC$4-$Q191)))*IF($AA191=1,(1+SSSModel!#REF!),1)</f>
        <v>0</v>
      </c>
      <c r="BD191" s="5">
        <f ca="1">IF(OR(BD$4&lt;$Q191,BD$4&gt;$Q191+IF($S191="",1000,$S191)-1),0,IF(MOD(BD$4-$Q191,IF($R191="",1000,$R191))=0,$O191,0))*IF($Y191&gt;0,(1+INDEX(Escalation!$B$3:$B$18,$Y191,0))^(BD$4-SSSModel!$C$5),1)*IF($X191=0,1,OFFSET(Profiles!$K$2,$X191,MAX(Profiles!$C$2,BD$4-$Q191)))*IF($AA191=1,(1+SSSModel!#REF!),1)</f>
        <v>0</v>
      </c>
      <c r="BE191" s="5">
        <f ca="1">IF(OR(BE$4&lt;$Q191,BE$4&gt;$Q191+IF($S191="",1000,$S191)-1),0,IF(MOD(BE$4-$Q191,IF($R191="",1000,$R191))=0,$O191,0))*IF($Y191&gt;0,(1+INDEX(Escalation!$B$3:$B$18,$Y191,0))^(BE$4-SSSModel!$C$5),1)*IF($X191=0,1,OFFSET(Profiles!$K$2,$X191,MAX(Profiles!$C$2,BE$4-$Q191)))*IF($AA191=1,(1+SSSModel!#REF!),1)</f>
        <v>0</v>
      </c>
      <c r="BF191" s="5">
        <f ca="1">IF(OR(BF$4&lt;$Q191,BF$4&gt;$Q191+IF($S191="",1000,$S191)-1),0,IF(MOD(BF$4-$Q191,IF($R191="",1000,$R191))=0,$O191,0))*IF($Y191&gt;0,(1+INDEX(Escalation!$B$3:$B$18,$Y191,0))^(BF$4-SSSModel!$C$5),1)*IF($X191=0,1,OFFSET(Profiles!$K$2,$X191,MAX(Profiles!$C$2,BF$4-$Q191)))*IF($AA191=1,(1+SSSModel!#REF!),1)</f>
        <v>0</v>
      </c>
      <c r="BG191" s="5">
        <f ca="1">IF(OR(BG$4&lt;$Q191,BG$4&gt;$Q191+IF($S191="",1000,$S191)-1),0,IF(MOD(BG$4-$Q191,IF($R191="",1000,$R191))=0,$O191,0))*IF($Y191&gt;0,(1+INDEX(Escalation!$B$3:$B$18,$Y191,0))^(BG$4-SSSModel!$C$5),1)*IF($X191=0,1,OFFSET(Profiles!$K$2,$X191,MAX(Profiles!$C$2,BG$4-$Q191)))*IF($AA191=1,(1+SSSModel!#REF!),1)</f>
        <v>0</v>
      </c>
      <c r="BH191" s="5">
        <f ca="1">IF(OR(BH$4&lt;$Q191,BH$4&gt;$Q191+IF($S191="",1000,$S191)-1),0,IF(MOD(BH$4-$Q191,IF($R191="",1000,$R191))=0,$O191,0))*IF($Y191&gt;0,(1+INDEX(Escalation!$B$3:$B$18,$Y191,0))^(BH$4-SSSModel!$C$5),1)*IF($X191=0,1,OFFSET(Profiles!$K$2,$X191,MAX(Profiles!$C$2,BH$4-$Q191)))*IF($AA191=1,(1+SSSModel!#REF!),1)</f>
        <v>0</v>
      </c>
      <c r="BI191" s="5">
        <f ca="1">IF(OR(BI$4&lt;$Q191,BI$4&gt;$Q191+IF($S191="",1000,$S191)-1),0,IF(MOD(BI$4-$Q191,IF($R191="",1000,$R191))=0,$O191,0))*IF($Y191&gt;0,(1+INDEX(Escalation!$B$3:$B$18,$Y191,0))^(BI$4-SSSModel!$C$5),1)*IF($X191=0,1,OFFSET(Profiles!$K$2,$X191,MAX(Profiles!$C$2,BI$4-$Q191)))*IF($AA191=1,(1+SSSModel!#REF!),1)</f>
        <v>0</v>
      </c>
      <c r="BJ191" s="5">
        <f ca="1">IF(OR(BJ$4&lt;$Q191,BJ$4&gt;$Q191+IF($S191="",1000,$S191)-1),0,IF(MOD(BJ$4-$Q191,IF($R191="",1000,$R191))=0,$O191,0))*IF($Y191&gt;0,(1+INDEX(Escalation!$B$3:$B$18,$Y191,0))^(BJ$4-SSSModel!$C$5),1)*IF($X191=0,1,OFFSET(Profiles!$K$2,$X191,MAX(Profiles!$C$2,BJ$4-$Q191)))*IF($AA191=1,(1+SSSModel!#REF!),1)</f>
        <v>0</v>
      </c>
      <c r="BK191" s="5">
        <f ca="1">IF(OR(BK$4&lt;$Q191,BK$4&gt;$Q191+IF($S191="",1000,$S191)-1),0,IF(MOD(BK$4-$Q191,IF($R191="",1000,$R191))=0,$O191,0))*IF($Y191&gt;0,(1+INDEX(Escalation!$B$3:$B$18,$Y191,0))^(BK$4-SSSModel!$C$5),1)*IF($X191=0,1,OFFSET(Profiles!$K$2,$X191,MAX(Profiles!$C$2,BK$4-$Q191)))*IF($AA191=1,(1+SSSModel!#REF!),1)</f>
        <v>0</v>
      </c>
      <c r="BL191" s="5">
        <f ca="1">IF(OR(BL$4&lt;$Q191,BL$4&gt;$Q191+IF($S191="",1000,$S191)-1),0,IF(MOD(BL$4-$Q191,IF($R191="",1000,$R191))=0,$O191,0))*IF($Y191&gt;0,(1+INDEX(Escalation!$B$3:$B$18,$Y191,0))^(BL$4-SSSModel!$C$5),1)*IF($X191=0,1,OFFSET(Profiles!$K$2,$X191,MAX(Profiles!$C$2,BL$4-$Q191)))*IF($AA191=1,(1+SSSModel!#REF!),1)</f>
        <v>0</v>
      </c>
      <c r="BM191" s="5">
        <f ca="1">IF(OR(BM$4&lt;$Q191,BM$4&gt;$Q191+IF($S191="",1000,$S191)-1),0,IF(MOD(BM$4-$Q191,IF($R191="",1000,$R191))=0,$O191,0))*IF($Y191&gt;0,(1+INDEX(Escalation!$B$3:$B$18,$Y191,0))^(BM$4-SSSModel!$C$5),1)*IF($X191=0,1,OFFSET(Profiles!$K$2,$X191,MAX(Profiles!$C$2,BM$4-$Q191)))*IF($AA191=1,(1+SSSModel!#REF!),1)</f>
        <v>0</v>
      </c>
      <c r="BN191" s="5">
        <f ca="1">IF(OR(BN$4&lt;$Q191,BN$4&gt;$Q191+IF($S191="",1000,$S191)-1),0,IF(MOD(BN$4-$Q191,IF($R191="",1000,$R191))=0,$O191,0))*IF($Y191&gt;0,(1+INDEX(Escalation!$B$3:$B$18,$Y191,0))^(BN$4-SSSModel!$C$5),1)*IF($X191=0,1,OFFSET(Profiles!$K$2,$X191,MAX(Profiles!$C$2,BN$4-$Q191)))*IF($AA191=1,(1+SSSModel!#REF!),1)</f>
        <v>0</v>
      </c>
      <c r="BO191" s="5">
        <f ca="1">IF(OR(BO$4&lt;$Q191,BO$4&gt;$Q191+IF($S191="",1000,$S191)-1),0,IF(MOD(BO$4-$Q191,IF($R191="",1000,$R191))=0,$O191,0))*IF($Y191&gt;0,(1+INDEX(Escalation!$B$3:$B$18,$Y191,0))^(BO$4-SSSModel!$C$5),1)*IF($X191=0,1,OFFSET(Profiles!$K$2,$X191,MAX(Profiles!$C$2,BO$4-$Q191)))*IF($AA191=1,(1+SSSModel!#REF!),1)</f>
        <v>0</v>
      </c>
      <c r="BP191" s="5">
        <f ca="1">IF(OR(BP$4&lt;$Q191,BP$4&gt;$Q191+IF($S191="",1000,$S191)-1),0,IF(MOD(BP$4-$Q191,IF($R191="",1000,$R191))=0,$O191,0))*IF($Y191&gt;0,(1+INDEX(Escalation!$B$3:$B$18,$Y191,0))^(BP$4-SSSModel!$C$5),1)*IF($X191=0,1,OFFSET(Profiles!$K$2,$X191,MAX(Profiles!$C$2,BP$4-$Q191)))*IF($AA191=1,(1+SSSModel!#REF!),1)</f>
        <v>0</v>
      </c>
      <c r="BQ191" s="5">
        <f ca="1">IF(OR(BQ$4&lt;$Q191,BQ$4&gt;$Q191+IF($S191="",1000,$S191)-1),0,IF(MOD(BQ$4-$Q191,IF($R191="",1000,$R191))=0,$O191,0))*IF($Y191&gt;0,(1+INDEX(Escalation!$B$3:$B$18,$Y191,0))^(BQ$4-SSSModel!$C$5),1)*IF($X191=0,1,OFFSET(Profiles!$K$2,$X191,MAX(Profiles!$C$2,BQ$4-$Q191)))*IF($AA191=1,(1+SSSModel!#REF!),1)</f>
        <v>0</v>
      </c>
      <c r="BR191" s="5">
        <f ca="1">IF(OR(BR$4&lt;$Q191,BR$4&gt;$Q191+IF($S191="",1000,$S191)-1),0,IF(MOD(BR$4-$Q191,IF($R191="",1000,$R191))=0,$O191,0))*IF($Y191&gt;0,(1+INDEX(Escalation!$B$3:$B$18,$Y191,0))^(BR$4-SSSModel!$C$5),1)*IF($X191=0,1,OFFSET(Profiles!$K$2,$X191,MAX(Profiles!$C$2,BR$4-$Q191)))*IF($AA191=1,(1+SSSModel!#REF!),1)</f>
        <v>0</v>
      </c>
      <c r="BS191" s="5">
        <f ca="1">IF(OR(BS$4&lt;$Q191,BS$4&gt;$Q191+IF($S191="",1000,$S191)-1),0,IF(MOD(BS$4-$Q191,IF($R191="",1000,$R191))=0,$O191,0))*IF($Y191&gt;0,(1+INDEX(Escalation!$B$3:$B$18,$Y191,0))^(BS$4-SSSModel!$C$5),1)*IF($X191=0,1,OFFSET(Profiles!$K$2,$X191,MAX(Profiles!$C$2,BS$4-$Q191)))*IF($AA191=1,(1+SSSModel!#REF!),1)</f>
        <v>0</v>
      </c>
      <c r="BT191" s="5">
        <f ca="1">IF(OR(BT$4&lt;$Q191,BT$4&gt;$Q191+IF($S191="",1000,$S191)-1),0,IF(MOD(BT$4-$Q191,IF($R191="",1000,$R191))=0,$O191,0))*IF($Y191&gt;0,(1+INDEX(Escalation!$B$3:$B$18,$Y191,0))^(BT$4-SSSModel!$C$5),1)*IF($X191=0,1,OFFSET(Profiles!$K$2,$X191,MAX(Profiles!$C$2,BT$4-$Q191)))*IF($AA191=1,(1+SSSModel!#REF!),1)</f>
        <v>0</v>
      </c>
      <c r="BU191" s="5">
        <f ca="1">IF(OR(BU$4&lt;$Q191,BU$4&gt;$Q191+IF($S191="",1000,$S191)-1),0,IF(MOD(BU$4-$Q191,IF($R191="",1000,$R191))=0,$O191,0))*IF($Y191&gt;0,(1+INDEX(Escalation!$B$3:$B$18,$Y191,0))^(BU$4-SSSModel!$C$5),1)*IF($X191=0,1,OFFSET(Profiles!$K$2,$X191,MAX(Profiles!$C$2,BU$4-$Q191)))*IF($AA191=1,(1+SSSModel!#REF!),1)</f>
        <v>0</v>
      </c>
      <c r="BV191" s="5">
        <f ca="1">IF(OR(BV$4&lt;$Q191,BV$4&gt;$Q191+IF($S191="",1000,$S191)-1),0,IF(MOD(BV$4-$Q191,IF($R191="",1000,$R191))=0,$O191,0))*IF($Y191&gt;0,(1+INDEX(Escalation!$B$3:$B$18,$Y191,0))^(BV$4-SSSModel!$C$5),1)*IF($X191=0,1,OFFSET(Profiles!$K$2,$X191,MAX(Profiles!$C$2,BV$4-$Q191)))*IF($AA191=1,(1+SSSModel!#REF!),1)</f>
        <v>0</v>
      </c>
      <c r="BW191" s="5">
        <f ca="1">IF(OR(BW$4&lt;$Q191,BW$4&gt;$Q191+IF($S191="",1000,$S191)-1),0,IF(MOD(BW$4-$Q191,IF($R191="",1000,$R191))=0,$O191,0))*IF($Y191&gt;0,(1+INDEX(Escalation!$B$3:$B$18,$Y191,0))^(BW$4-SSSModel!$C$5),1)*IF($X191=0,1,OFFSET(Profiles!$K$2,$X191,MAX(Profiles!$C$2,BW$4-$Q191)))*IF($AA191=1,(1+SSSModel!#REF!),1)</f>
        <v>0</v>
      </c>
      <c r="BX191" s="5">
        <f ca="1">IF(OR(BX$4&lt;$Q191,BX$4&gt;$Q191+IF($S191="",1000,$S191)-1),0,IF(MOD(BX$4-$Q191,IF($R191="",1000,$R191))=0,$O191,0))*IF($Y191&gt;0,(1+INDEX(Escalation!$B$3:$B$18,$Y191,0))^(BX$4-SSSModel!$C$5),1)*IF($X191=0,1,OFFSET(Profiles!$K$2,$X191,MAX(Profiles!$C$2,BX$4-$Q191)))*IF($AA191=1,(1+SSSModel!#REF!),1)</f>
        <v>0</v>
      </c>
      <c r="BY191" s="5">
        <f ca="1">IF(OR(BY$4&lt;$Q191,BY$4&gt;$Q191+IF($S191="",1000,$S191)-1),0,IF(MOD(BY$4-$Q191,IF($R191="",1000,$R191))=0,$O191,0))*IF($Y191&gt;0,(1+INDEX(Escalation!$B$3:$B$18,$Y191,0))^(BY$4-SSSModel!$C$5),1)*IF($X191=0,1,OFFSET(Profiles!$K$2,$X191,MAX(Profiles!$C$2,BY$4-$Q191)))*IF($AA191=1,(1+SSSModel!#REF!),1)</f>
        <v>0</v>
      </c>
      <c r="BZ191" s="5">
        <f ca="1">IF(OR(BZ$4&lt;$Q191,BZ$4&gt;$Q191+IF($S191="",1000,$S191)-1),0,IF(MOD(BZ$4-$Q191,IF($R191="",1000,$R191))=0,$O191,0))*IF($Y191&gt;0,(1+INDEX(Escalation!$B$3:$B$18,$Y191,0))^(BZ$4-SSSModel!$C$5),1)*IF($X191=0,1,OFFSET(Profiles!$K$2,$X191,MAX(Profiles!$C$2,BZ$4-$Q191)))*IF($AA191=1,(1+SSSModel!#REF!),1)</f>
        <v>0</v>
      </c>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4"/>
      <c r="DZ191" s="95"/>
      <c r="EA191" s="96"/>
      <c r="EB191" s="97"/>
      <c r="EC191" s="97"/>
      <c r="ED191" s="90"/>
      <c r="EE191" s="90"/>
    </row>
    <row r="192" spans="3:135" x14ac:dyDescent="0.35">
      <c r="E192" s="18"/>
      <c r="G192" s="1"/>
      <c r="H192" s="25"/>
      <c r="J192" s="1"/>
      <c r="K192" s="1" t="s">
        <v>0</v>
      </c>
      <c r="L192" s="16"/>
      <c r="M192" s="25"/>
      <c r="N192" s="1">
        <v>1</v>
      </c>
      <c r="O192" s="13">
        <v>1</v>
      </c>
      <c r="Q192" s="1">
        <v>2025</v>
      </c>
      <c r="R192" s="1">
        <v>1</v>
      </c>
      <c r="T192" s="1"/>
      <c r="U192" s="25"/>
      <c r="V192" s="1"/>
      <c r="W192">
        <f>Q192</f>
        <v>2025</v>
      </c>
      <c r="X192">
        <f>IF(T192="",0,MATCH(T192,Profiles!$A$3:$A$22,0))</f>
        <v>0</v>
      </c>
      <c r="Y192">
        <f>IF(U192=0,0,MATCH(U192,Escalation!$A$3:$A$17,0))</f>
        <v>0</v>
      </c>
      <c r="Z192">
        <f>IF(V192="",0,MATCH(V192,Profiles!$A$3:$A$22,0))</f>
        <v>0</v>
      </c>
      <c r="AA192" s="8"/>
      <c r="AB192" s="8">
        <v>0</v>
      </c>
      <c r="AC192" s="45">
        <f ca="1">SUMIFS(INDEX(FixTime!$D$4:$BA$6,0,MATCH(AC$4,FixTime!$D$3:$BA$3,0)),FixTime!$A$4:$A$6,$K192,FixTime!$B$4:$B$6,$L192)*$O192*IF($T192="",1,OFFSET(Profiles!$K$2,$X192,MAX(Profiles!$C$2,AC$4-$Q192)))</f>
        <v>0</v>
      </c>
      <c r="AD192" s="45">
        <f ca="1">SUMIFS(INDEX(FixTime!$D$4:$BA$6,0,MATCH(AD$4,FixTime!$D$3:$BA$3,0)),FixTime!$A$4:$A$6,$K192,FixTime!$B$4:$B$6,$L192)*$O192*IF($T192="",1,OFFSET(Profiles!$K$2,$X192,MAX(Profiles!$C$2,AD$4-$Q192)))</f>
        <v>0</v>
      </c>
      <c r="AE192" s="45">
        <f ca="1">SUMIFS(INDEX(FixTime!$D$4:$BA$6,0,MATCH(AE$4,FixTime!$D$3:$BA$3,0)),FixTime!$A$4:$A$6,$K192,FixTime!$B$4:$B$6,$L192)*$O192*IF($T192="",1,OFFSET(Profiles!$K$2,$X192,MAX(Profiles!$C$2,AE$4-$Q192)))</f>
        <v>0</v>
      </c>
      <c r="AF192" s="45">
        <f ca="1">SUMIFS(INDEX(FixTime!$D$4:$BA$6,0,MATCH(AF$4,FixTime!$D$3:$BA$3,0)),FixTime!$A$4:$A$6,$K192,FixTime!$B$4:$B$6,$L192)*$O192*IF($T192="",1,OFFSET(Profiles!$K$2,$X192,MAX(Profiles!$C$2,AF$4-$Q192)))</f>
        <v>0</v>
      </c>
      <c r="AG192" s="45">
        <f ca="1">SUMIFS(INDEX(FixTime!$D$4:$BA$6,0,MATCH(AG$4,FixTime!$D$3:$BA$3,0)),FixTime!$A$4:$A$6,$K192,FixTime!$B$4:$B$6,$L192)*$O192*IF($T192="",1,OFFSET(Profiles!$K$2,$X192,MAX(Profiles!$C$2,AG$4-$Q192)))</f>
        <v>0</v>
      </c>
      <c r="AH192" s="45">
        <f ca="1">SUMIFS(INDEX(FixTime!$D$4:$BA$6,0,MATCH(AH$4,FixTime!$D$3:$BA$3,0)),FixTime!$A$4:$A$6,$K192,FixTime!$B$4:$B$6,$L192)*$O192*IF($T192="",1,OFFSET(Profiles!$K$2,$X192,MAX(Profiles!$C$2,AH$4-$Q192)))</f>
        <v>0</v>
      </c>
      <c r="AI192" s="45">
        <f ca="1">SUMIFS(INDEX(FixTime!$D$4:$BA$6,0,MATCH(AI$4,FixTime!$D$3:$BA$3,0)),FixTime!$A$4:$A$6,$K192,FixTime!$B$4:$B$6,$L192)*$O192*IF($T192="",1,OFFSET(Profiles!$K$2,$X192,MAX(Profiles!$C$2,AI$4-$Q192)))</f>
        <v>0</v>
      </c>
      <c r="AJ192" s="45">
        <f ca="1">SUMIFS(INDEX(FixTime!$D$4:$BA$6,0,MATCH(AJ$4,FixTime!$D$3:$BA$3,0)),FixTime!$A$4:$A$6,$K192,FixTime!$B$4:$B$6,$L192)*$O192*IF($T192="",1,OFFSET(Profiles!$K$2,$X192,MAX(Profiles!$C$2,AJ$4-$Q192)))</f>
        <v>0</v>
      </c>
      <c r="AK192" s="45">
        <f ca="1">SUMIFS(INDEX(FixTime!$D$4:$BA$6,0,MATCH(AK$4,FixTime!$D$3:$BA$3,0)),FixTime!$A$4:$A$6,$K192,FixTime!$B$4:$B$6,$L192)*$O192*IF($T192="",1,OFFSET(Profiles!$K$2,$X192,MAX(Profiles!$C$2,AK$4-$Q192)))</f>
        <v>0</v>
      </c>
      <c r="AL192" s="45">
        <f ca="1">SUMIFS(INDEX(FixTime!$D$4:$BA$6,0,MATCH(AL$4,FixTime!$D$3:$BA$3,0)),FixTime!$A$4:$A$6,$K192,FixTime!$B$4:$B$6,$L192)*$O192*IF($T192="",1,OFFSET(Profiles!$K$2,$X192,MAX(Profiles!$C$2,AL$4-$Q192)))</f>
        <v>0</v>
      </c>
      <c r="AM192" s="45">
        <f ca="1">SUMIFS(INDEX(FixTime!$D$4:$BA$6,0,MATCH(AM$4,FixTime!$D$3:$BA$3,0)),FixTime!$A$4:$A$6,$K192,FixTime!$B$4:$B$6,$L192)*$O192*IF($T192="",1,OFFSET(Profiles!$K$2,$X192,MAX(Profiles!$C$2,AM$4-$Q192)))</f>
        <v>0</v>
      </c>
      <c r="AN192" s="45">
        <f ca="1">SUMIFS(INDEX(FixTime!$D$4:$BA$6,0,MATCH(AN$4,FixTime!$D$3:$BA$3,0)),FixTime!$A$4:$A$6,$K192,FixTime!$B$4:$B$6,$L192)*$O192*IF($T192="",1,OFFSET(Profiles!$K$2,$X192,MAX(Profiles!$C$2,AN$4-$Q192)))</f>
        <v>0</v>
      </c>
      <c r="AO192" s="45">
        <f ca="1">SUMIFS(INDEX(FixTime!$D$4:$BA$6,0,MATCH(AO$4,FixTime!$D$3:$BA$3,0)),FixTime!$A$4:$A$6,$K192,FixTime!$B$4:$B$6,$L192)*$O192*IF($T192="",1,OFFSET(Profiles!$K$2,$X192,MAX(Profiles!$C$2,AO$4-$Q192)))</f>
        <v>0</v>
      </c>
      <c r="AP192" s="45">
        <f ca="1">SUMIFS(INDEX(FixTime!$D$4:$BA$6,0,MATCH(AP$4,FixTime!$D$3:$BA$3,0)),FixTime!$A$4:$A$6,$K192,FixTime!$B$4:$B$6,$L192)*$O192*IF($T192="",1,OFFSET(Profiles!$K$2,$X192,MAX(Profiles!$C$2,AP$4-$Q192)))</f>
        <v>0</v>
      </c>
      <c r="AQ192" s="45">
        <f ca="1">SUMIFS(INDEX(FixTime!$D$4:$BA$6,0,MATCH(AQ$4,FixTime!$D$3:$BA$3,0)),FixTime!$A$4:$A$6,$K192,FixTime!$B$4:$B$6,$L192)*$O192*IF($T192="",1,OFFSET(Profiles!$K$2,$X192,MAX(Profiles!$C$2,AQ$4-$Q192)))</f>
        <v>0</v>
      </c>
      <c r="AR192" s="45">
        <f ca="1">SUMIFS(INDEX(FixTime!$D$4:$BA$6,0,MATCH(AR$4,FixTime!$D$3:$BA$3,0)),FixTime!$A$4:$A$6,$K192,FixTime!$B$4:$B$6,$L192)*$O192*IF($T192="",1,OFFSET(Profiles!$K$2,$X192,MAX(Profiles!$C$2,AR$4-$Q192)))</f>
        <v>0</v>
      </c>
      <c r="AS192" s="45">
        <f ca="1">SUMIFS(INDEX(FixTime!$D$4:$BA$6,0,MATCH(AS$4,FixTime!$D$3:$BA$3,0)),FixTime!$A$4:$A$6,$K192,FixTime!$B$4:$B$6,$L192)*$O192*IF($T192="",1,OFFSET(Profiles!$K$2,$X192,MAX(Profiles!$C$2,AS$4-$Q192)))</f>
        <v>0</v>
      </c>
      <c r="AT192" s="45">
        <f ca="1">SUMIFS(INDEX(FixTime!$D$4:$BA$6,0,MATCH(AT$4,FixTime!$D$3:$BA$3,0)),FixTime!$A$4:$A$6,$K192,FixTime!$B$4:$B$6,$L192)*$O192*IF($T192="",1,OFFSET(Profiles!$K$2,$X192,MAX(Profiles!$C$2,AT$4-$Q192)))</f>
        <v>0</v>
      </c>
      <c r="AU192" s="45">
        <f ca="1">SUMIFS(INDEX(FixTime!$D$4:$BA$6,0,MATCH(AU$4,FixTime!$D$3:$BA$3,0)),FixTime!$A$4:$A$6,$K192,FixTime!$B$4:$B$6,$L192)*$O192*IF($T192="",1,OFFSET(Profiles!$K$2,$X192,MAX(Profiles!$C$2,AU$4-$Q192)))</f>
        <v>0</v>
      </c>
      <c r="AV192" s="45">
        <f ca="1">SUMIFS(INDEX(FixTime!$D$4:$BA$6,0,MATCH(AV$4,FixTime!$D$3:$BA$3,0)),FixTime!$A$4:$A$6,$K192,FixTime!$B$4:$B$6,$L192)*$O192*IF($T192="",1,OFFSET(Profiles!$K$2,$X192,MAX(Profiles!$C$2,AV$4-$Q192)))</f>
        <v>0</v>
      </c>
      <c r="AW192" s="45">
        <f ca="1">SUMIFS(INDEX(FixTime!$D$4:$BA$6,0,MATCH(AW$4,FixTime!$D$3:$BA$3,0)),FixTime!$A$4:$A$6,$K192,FixTime!$B$4:$B$6,$L192)*$O192*IF($T192="",1,OFFSET(Profiles!$K$2,$X192,MAX(Profiles!$C$2,AW$4-$Q192)))</f>
        <v>0</v>
      </c>
      <c r="AX192" s="45">
        <f ca="1">SUMIFS(INDEX(FixTime!$D$4:$BA$6,0,MATCH(AX$4,FixTime!$D$3:$BA$3,0)),FixTime!$A$4:$A$6,$K192,FixTime!$B$4:$B$6,$L192)*$O192*IF($T192="",1,OFFSET(Profiles!$K$2,$X192,MAX(Profiles!$C$2,AX$4-$Q192)))</f>
        <v>0</v>
      </c>
      <c r="AY192" s="45">
        <f ca="1">SUMIFS(INDEX(FixTime!$D$4:$BA$6,0,MATCH(AY$4,FixTime!$D$3:$BA$3,0)),FixTime!$A$4:$A$6,$K192,FixTime!$B$4:$B$6,$L192)*$O192*IF($T192="",1,OFFSET(Profiles!$K$2,$X192,MAX(Profiles!$C$2,AY$4-$Q192)))</f>
        <v>0</v>
      </c>
      <c r="AZ192" s="45">
        <f ca="1">SUMIFS(INDEX(FixTime!$D$4:$BA$6,0,MATCH(AZ$4,FixTime!$D$3:$BA$3,0)),FixTime!$A$4:$A$6,$K192,FixTime!$B$4:$B$6,$L192)*$O192*IF($T192="",1,OFFSET(Profiles!$K$2,$X192,MAX(Profiles!$C$2,AZ$4-$Q192)))</f>
        <v>0</v>
      </c>
      <c r="BA192" s="45">
        <f ca="1">SUMIFS(INDEX(FixTime!$D$4:$BA$6,0,MATCH(BA$4,FixTime!$D$3:$BA$3,0)),FixTime!$A$4:$A$6,$K192,FixTime!$B$4:$B$6,$L192)*$O192*IF($T192="",1,OFFSET(Profiles!$K$2,$X192,MAX(Profiles!$C$2,BA$4-$Q192)))</f>
        <v>0</v>
      </c>
      <c r="BB192" s="45">
        <f ca="1">SUMIFS(INDEX(FixTime!$D$4:$BA$6,0,MATCH(BB$4,FixTime!$D$3:$BA$3,0)),FixTime!$A$4:$A$6,$K192,FixTime!$B$4:$B$6,$L192)*$O192*IF($T192="",1,OFFSET(Profiles!$K$2,$X192,MAX(Profiles!$C$2,BB$4-$Q192)))</f>
        <v>0</v>
      </c>
      <c r="BC192" s="45">
        <f ca="1">SUMIFS(INDEX(FixTime!$D$4:$BA$6,0,MATCH(BC$4,FixTime!$D$3:$BA$3,0)),FixTime!$A$4:$A$6,$K192,FixTime!$B$4:$B$6,$L192)*$O192*IF($T192="",1,OFFSET(Profiles!$K$2,$X192,MAX(Profiles!$C$2,BC$4-$Q192)))</f>
        <v>0</v>
      </c>
      <c r="BD192" s="45">
        <f ca="1">SUMIFS(INDEX(FixTime!$D$4:$BA$6,0,MATCH(BD$4,FixTime!$D$3:$BA$3,0)),FixTime!$A$4:$A$6,$K192,FixTime!$B$4:$B$6,$L192)*$O192*IF($T192="",1,OFFSET(Profiles!$K$2,$X192,MAX(Profiles!$C$2,BD$4-$Q192)))</f>
        <v>0</v>
      </c>
      <c r="BE192" s="45">
        <f ca="1">SUMIFS(INDEX(FixTime!$D$4:$BA$6,0,MATCH(BE$4,FixTime!$D$3:$BA$3,0)),FixTime!$A$4:$A$6,$K192,FixTime!$B$4:$B$6,$L192)*$O192*IF($T192="",1,OFFSET(Profiles!$K$2,$X192,MAX(Profiles!$C$2,BE$4-$Q192)))</f>
        <v>0</v>
      </c>
      <c r="BF192" s="45">
        <f ca="1">SUMIFS(INDEX(FixTime!$D$4:$BA$6,0,MATCH(BF$4,FixTime!$D$3:$BA$3,0)),FixTime!$A$4:$A$6,$K192,FixTime!$B$4:$B$6,$L192)*$O192*IF($T192="",1,OFFSET(Profiles!$K$2,$X192,MAX(Profiles!$C$2,BF$4-$Q192)))</f>
        <v>0</v>
      </c>
      <c r="BG192" s="45">
        <f ca="1">SUMIFS(INDEX(FixTime!$D$4:$BA$6,0,MATCH(BG$4,FixTime!$D$3:$BA$3,0)),FixTime!$A$4:$A$6,$K192,FixTime!$B$4:$B$6,$L192)*$O192*IF($T192="",1,OFFSET(Profiles!$K$2,$X192,MAX(Profiles!$C$2,BG$4-$Q192)))</f>
        <v>0</v>
      </c>
      <c r="BH192" s="45">
        <f ca="1">SUMIFS(INDEX(FixTime!$D$4:$BA$6,0,MATCH(BH$4,FixTime!$D$3:$BA$3,0)),FixTime!$A$4:$A$6,$K192,FixTime!$B$4:$B$6,$L192)*$O192*IF($T192="",1,OFFSET(Profiles!$K$2,$X192,MAX(Profiles!$C$2,BH$4-$Q192)))</f>
        <v>0</v>
      </c>
      <c r="BI192" s="45">
        <f ca="1">SUMIFS(INDEX(FixTime!$D$4:$BA$6,0,MATCH(BI$4,FixTime!$D$3:$BA$3,0)),FixTime!$A$4:$A$6,$K192,FixTime!$B$4:$B$6,$L192)*$O192*IF($T192="",1,OFFSET(Profiles!$K$2,$X192,MAX(Profiles!$C$2,BI$4-$Q192)))</f>
        <v>0</v>
      </c>
      <c r="BJ192" s="45">
        <f ca="1">SUMIFS(INDEX(FixTime!$D$4:$BA$6,0,MATCH(BJ$4,FixTime!$D$3:$BA$3,0)),FixTime!$A$4:$A$6,$K192,FixTime!$B$4:$B$6,$L192)*$O192*IF($T192="",1,OFFSET(Profiles!$K$2,$X192,MAX(Profiles!$C$2,BJ$4-$Q192)))</f>
        <v>0</v>
      </c>
      <c r="BK192" s="45">
        <f ca="1">SUMIFS(INDEX(FixTime!$D$4:$BA$6,0,MATCH(BK$4,FixTime!$D$3:$BA$3,0)),FixTime!$A$4:$A$6,$K192,FixTime!$B$4:$B$6,$L192)*$O192*IF($T192="",1,OFFSET(Profiles!$K$2,$X192,MAX(Profiles!$C$2,BK$4-$Q192)))</f>
        <v>0</v>
      </c>
      <c r="BL192" s="45">
        <f ca="1">SUMIFS(INDEX(FixTime!$D$4:$BA$6,0,MATCH(BL$4,FixTime!$D$3:$BA$3,0)),FixTime!$A$4:$A$6,$K192,FixTime!$B$4:$B$6,$L192)*$O192*IF($T192="",1,OFFSET(Profiles!$K$2,$X192,MAX(Profiles!$C$2,BL$4-$Q192)))</f>
        <v>0</v>
      </c>
      <c r="BM192" s="45">
        <f ca="1">SUMIFS(INDEX(FixTime!$D$4:$BA$6,0,MATCH(BM$4,FixTime!$D$3:$BA$3,0)),FixTime!$A$4:$A$6,$K192,FixTime!$B$4:$B$6,$L192)*$O192*IF($T192="",1,OFFSET(Profiles!$K$2,$X192,MAX(Profiles!$C$2,BM$4-$Q192)))</f>
        <v>0</v>
      </c>
      <c r="BN192" s="45">
        <f ca="1">SUMIFS(INDEX(FixTime!$D$4:$BA$6,0,MATCH(BN$4,FixTime!$D$3:$BA$3,0)),FixTime!$A$4:$A$6,$K192,FixTime!$B$4:$B$6,$L192)*$O192*IF($T192="",1,OFFSET(Profiles!$K$2,$X192,MAX(Profiles!$C$2,BN$4-$Q192)))</f>
        <v>0</v>
      </c>
      <c r="BO192" s="45">
        <f ca="1">SUMIFS(INDEX(FixTime!$D$4:$BA$6,0,MATCH(BO$4,FixTime!$D$3:$BA$3,0)),FixTime!$A$4:$A$6,$K192,FixTime!$B$4:$B$6,$L192)*$O192*IF($T192="",1,OFFSET(Profiles!$K$2,$X192,MAX(Profiles!$C$2,BO$4-$Q192)))</f>
        <v>0</v>
      </c>
      <c r="BP192" s="45">
        <f ca="1">SUMIFS(INDEX(FixTime!$D$4:$BA$6,0,MATCH(BP$4,FixTime!$D$3:$BA$3,0)),FixTime!$A$4:$A$6,$K192,FixTime!$B$4:$B$6,$L192)*$O192*IF($T192="",1,OFFSET(Profiles!$K$2,$X192,MAX(Profiles!$C$2,BP$4-$Q192)))</f>
        <v>0</v>
      </c>
      <c r="BQ192" s="45">
        <f ca="1">SUMIFS(INDEX(FixTime!$D$4:$BA$6,0,MATCH(BQ$4,FixTime!$D$3:$BA$3,0)),FixTime!$A$4:$A$6,$K192,FixTime!$B$4:$B$6,$L192)*$O192*IF($T192="",1,OFFSET(Profiles!$K$2,$X192,MAX(Profiles!$C$2,BQ$4-$Q192)))</f>
        <v>0</v>
      </c>
      <c r="BR192" s="45">
        <f ca="1">SUMIFS(INDEX(FixTime!$D$4:$BA$6,0,MATCH(BR$4,FixTime!$D$3:$BA$3,0)),FixTime!$A$4:$A$6,$K192,FixTime!$B$4:$B$6,$L192)*$O192*IF($T192="",1,OFFSET(Profiles!$K$2,$X192,MAX(Profiles!$C$2,BR$4-$Q192)))</f>
        <v>0</v>
      </c>
      <c r="BS192" s="45">
        <f ca="1">SUMIFS(INDEX(FixTime!$D$4:$BA$6,0,MATCH(BS$4,FixTime!$D$3:$BA$3,0)),FixTime!$A$4:$A$6,$K192,FixTime!$B$4:$B$6,$L192)*$O192*IF($T192="",1,OFFSET(Profiles!$K$2,$X192,MAX(Profiles!$C$2,BS$4-$Q192)))</f>
        <v>0</v>
      </c>
      <c r="BT192" s="45">
        <f ca="1">SUMIFS(INDEX(FixTime!$D$4:$BA$6,0,MATCH(BT$4,FixTime!$D$3:$BA$3,0)),FixTime!$A$4:$A$6,$K192,FixTime!$B$4:$B$6,$L192)*$O192*IF($T192="",1,OFFSET(Profiles!$K$2,$X192,MAX(Profiles!$C$2,BT$4-$Q192)))</f>
        <v>0</v>
      </c>
      <c r="BU192" s="45">
        <f ca="1">SUMIFS(INDEX(FixTime!$D$4:$BA$6,0,MATCH(BU$4,FixTime!$D$3:$BA$3,0)),FixTime!$A$4:$A$6,$K192,FixTime!$B$4:$B$6,$L192)*$O192*IF($T192="",1,OFFSET(Profiles!$K$2,$X192,MAX(Profiles!$C$2,BU$4-$Q192)))</f>
        <v>0</v>
      </c>
      <c r="BV192" s="45">
        <f ca="1">SUMIFS(INDEX(FixTime!$D$4:$BA$6,0,MATCH(BV$4,FixTime!$D$3:$BA$3,0)),FixTime!$A$4:$A$6,$K192,FixTime!$B$4:$B$6,$L192)*$O192*IF($T192="",1,OFFSET(Profiles!$K$2,$X192,MAX(Profiles!$C$2,BV$4-$Q192)))</f>
        <v>0</v>
      </c>
      <c r="BW192" s="45">
        <f ca="1">SUMIFS(INDEX(FixTime!$D$4:$BA$6,0,MATCH(BW$4,FixTime!$D$3:$BA$3,0)),FixTime!$A$4:$A$6,$K192,FixTime!$B$4:$B$6,$L192)*$O192*IF($T192="",1,OFFSET(Profiles!$K$2,$X192,MAX(Profiles!$C$2,BW$4-$Q192)))</f>
        <v>0</v>
      </c>
      <c r="BX192" s="45">
        <f ca="1">SUMIFS(INDEX(FixTime!$D$4:$BA$6,0,MATCH(BX$4,FixTime!$D$3:$BA$3,0)),FixTime!$A$4:$A$6,$K192,FixTime!$B$4:$B$6,$L192)*$O192*IF($T192="",1,OFFSET(Profiles!$K$2,$X192,MAX(Profiles!$C$2,BX$4-$Q192)))</f>
        <v>0</v>
      </c>
      <c r="BY192" s="45" t="e">
        <f ca="1">SUMIFS(INDEX(FixTime!$D$4:$BA$6,0,MATCH(BY$4,FixTime!$D$3:$BA$3,0)),FixTime!$A$4:$A$6,$K192,FixTime!$B$4:$B$6,$L192)*$O192*IF($T192="",1,OFFSET(Profiles!$K$2,$X192,MAX(Profiles!$C$2,BY$4-$Q192)))</f>
        <v>#N/A</v>
      </c>
      <c r="BZ192" s="45" t="e">
        <f ca="1">SUMIFS(INDEX(FixTime!$D$4:$BA$6,0,MATCH(BZ$4,FixTime!$D$3:$BA$3,0)),FixTime!$A$4:$A$6,$K192,FixTime!$B$4:$B$6,$L192)*$O192*IF($T192="",1,OFFSET(Profiles!$K$2,$X192,MAX(Profiles!$C$2,BZ$4-$Q192)))</f>
        <v>#N/A</v>
      </c>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c r="DT192" s="93"/>
      <c r="DU192" s="93"/>
      <c r="DV192" s="93"/>
      <c r="DW192" s="93"/>
      <c r="DX192" s="93"/>
      <c r="DY192" s="94"/>
      <c r="DZ192" s="95"/>
      <c r="EA192" s="96"/>
      <c r="EB192" s="97"/>
      <c r="EC192" s="97"/>
      <c r="ED192" s="90"/>
      <c r="EE192" s="90"/>
    </row>
    <row r="193" spans="5:135" x14ac:dyDescent="0.35">
      <c r="E193" s="18"/>
      <c r="G193" s="1"/>
      <c r="H193" s="25"/>
      <c r="J193" s="1"/>
      <c r="K193" s="1" t="s">
        <v>0</v>
      </c>
      <c r="M193" s="25"/>
      <c r="Q193" s="18"/>
      <c r="R193" s="1">
        <v>1</v>
      </c>
      <c r="T193" s="1"/>
      <c r="U193" s="25"/>
      <c r="V193" s="1"/>
      <c r="W193">
        <f>Q193</f>
        <v>0</v>
      </c>
      <c r="X193">
        <f>IF(T193="",0,MATCH(T193,Profiles!$A$3:$A$22,0))</f>
        <v>0</v>
      </c>
      <c r="Y193">
        <f>IF(U193=0,0,MATCH(U193,Escalation!$A$3:$A$17,0))</f>
        <v>0</v>
      </c>
      <c r="Z193">
        <f>IF(V193="",0,MATCH(V193,Profiles!$A$3:$A$22,0))</f>
        <v>0</v>
      </c>
      <c r="AB193" s="8">
        <v>0</v>
      </c>
      <c r="AC193" s="6">
        <f ca="1">$O193*IF($Y193&gt;0,(1+INDEX(Escalation!$B$3:$B$18,$Y193,0))^($Q193-SSSModel!$C$5),1)*OFFSET(Profiles!$K$2,$X193,MAX(Profiles!$C$2,AC$4-$Q193))*IF($AA193=1,(1+SSSModel!#REF!),1)</f>
        <v>0</v>
      </c>
      <c r="AD193" s="6">
        <f ca="1">$O193*IF($Y193&gt;0,(1+INDEX(Escalation!$B$3:$B$18,$Y193,0))^($Q193-SSSModel!$C$5),1)*OFFSET(Profiles!$K$2,$X193,MAX(Profiles!$C$2,AD$4-$Q193))*IF($AA193=1,(1+SSSModel!#REF!),1)</f>
        <v>0</v>
      </c>
      <c r="AE193" s="6">
        <f ca="1">$O193*IF($Y193&gt;0,(1+INDEX(Escalation!$B$3:$B$18,$Y193,0))^($Q193-SSSModel!$C$5),1)*OFFSET(Profiles!$K$2,$X193,MAX(Profiles!$C$2,AE$4-$Q193))*IF($AA193=1,(1+SSSModel!#REF!),1)</f>
        <v>0</v>
      </c>
      <c r="AF193" s="6">
        <f ca="1">$O193*IF($Y193&gt;0,(1+INDEX(Escalation!$B$3:$B$18,$Y193,0))^($Q193-SSSModel!$C$5),1)*OFFSET(Profiles!$K$2,$X193,MAX(Profiles!$C$2,AF$4-$Q193))*IF($AA193=1,(1+SSSModel!#REF!),1)</f>
        <v>0</v>
      </c>
      <c r="AG193" s="6">
        <f ca="1">$O193*IF($Y193&gt;0,(1+INDEX(Escalation!$B$3:$B$18,$Y193,0))^($Q193-SSSModel!$C$5),1)*OFFSET(Profiles!$K$2,$X193,MAX(Profiles!$C$2,AG$4-$Q193))*IF($AA193=1,(1+SSSModel!#REF!),1)</f>
        <v>0</v>
      </c>
      <c r="AH193" s="6">
        <f ca="1">$O193*IF($Y193&gt;0,(1+INDEX(Escalation!$B$3:$B$18,$Y193,0))^($Q193-SSSModel!$C$5),1)*OFFSET(Profiles!$K$2,$X193,MAX(Profiles!$C$2,AH$4-$Q193))*IF($AA193=1,(1+SSSModel!#REF!),1)</f>
        <v>0</v>
      </c>
      <c r="AI193" s="6">
        <f ca="1">$O193*IF($Y193&gt;0,(1+INDEX(Escalation!$B$3:$B$18,$Y193,0))^($Q193-SSSModel!$C$5),1)*OFFSET(Profiles!$K$2,$X193,MAX(Profiles!$C$2,AI$4-$Q193))*IF($AA193=1,(1+SSSModel!#REF!),1)</f>
        <v>0</v>
      </c>
      <c r="AJ193" s="6">
        <f ca="1">$O193*IF($Y193&gt;0,(1+INDEX(Escalation!$B$3:$B$18,$Y193,0))^($Q193-SSSModel!$C$5),1)*OFFSET(Profiles!$K$2,$X193,MAX(Profiles!$C$2,AJ$4-$Q193))*IF($AA193=1,(1+SSSModel!#REF!),1)</f>
        <v>0</v>
      </c>
      <c r="AK193" s="6">
        <f ca="1">$O193*IF($Y193&gt;0,(1+INDEX(Escalation!$B$3:$B$18,$Y193,0))^($Q193-SSSModel!$C$5),1)*OFFSET(Profiles!$K$2,$X193,MAX(Profiles!$C$2,AK$4-$Q193))*IF($AA193=1,(1+SSSModel!#REF!),1)</f>
        <v>0</v>
      </c>
      <c r="AL193" s="6">
        <f ca="1">$O193*IF($Y193&gt;0,(1+INDEX(Escalation!$B$3:$B$18,$Y193,0))^($Q193-SSSModel!$C$5),1)*OFFSET(Profiles!$K$2,$X193,MAX(Profiles!$C$2,AL$4-$Q193))*IF($AA193=1,(1+SSSModel!#REF!),1)</f>
        <v>0</v>
      </c>
      <c r="AM193" s="6">
        <f ca="1">$O193*IF($Y193&gt;0,(1+INDEX(Escalation!$B$3:$B$18,$Y193,0))^($Q193-SSSModel!$C$5),1)*OFFSET(Profiles!$K$2,$X193,MAX(Profiles!$C$2,AM$4-$Q193))*IF($AA193=1,(1+SSSModel!#REF!),1)</f>
        <v>0</v>
      </c>
      <c r="AN193" s="6">
        <f ca="1">$O193*IF($Y193&gt;0,(1+INDEX(Escalation!$B$3:$B$18,$Y193,0))^($Q193-SSSModel!$C$5),1)*OFFSET(Profiles!$K$2,$X193,MAX(Profiles!$C$2,AN$4-$Q193))*IF($AA193=1,(1+SSSModel!#REF!),1)</f>
        <v>0</v>
      </c>
      <c r="AO193" s="6">
        <f ca="1">$O193*IF($Y193&gt;0,(1+INDEX(Escalation!$B$3:$B$18,$Y193,0))^($Q193-SSSModel!$C$5),1)*OFFSET(Profiles!$K$2,$X193,MAX(Profiles!$C$2,AO$4-$Q193))*IF($AA193=1,(1+SSSModel!#REF!),1)</f>
        <v>0</v>
      </c>
      <c r="AP193" s="6">
        <f ca="1">$O193*IF($Y193&gt;0,(1+INDEX(Escalation!$B$3:$B$18,$Y193,0))^($Q193-SSSModel!$C$5),1)*OFFSET(Profiles!$K$2,$X193,MAX(Profiles!$C$2,AP$4-$Q193))*IF($AA193=1,(1+SSSModel!#REF!),1)</f>
        <v>0</v>
      </c>
      <c r="AQ193" s="6">
        <f ca="1">$O193*IF($Y193&gt;0,(1+INDEX(Escalation!$B$3:$B$18,$Y193,0))^($Q193-SSSModel!$C$5),1)*OFFSET(Profiles!$K$2,$X193,MAX(Profiles!$C$2,AQ$4-$Q193))*IF($AA193=1,(1+SSSModel!#REF!),1)</f>
        <v>0</v>
      </c>
      <c r="AR193" s="6">
        <f ca="1">$O193*IF($Y193&gt;0,(1+INDEX(Escalation!$B$3:$B$18,$Y193,0))^($Q193-SSSModel!$C$5),1)*OFFSET(Profiles!$K$2,$X193,MAX(Profiles!$C$2,AR$4-$Q193))*IF($AA193=1,(1+SSSModel!#REF!),1)</f>
        <v>0</v>
      </c>
      <c r="AS193" s="6">
        <f ca="1">$O193*IF($Y193&gt;0,(1+INDEX(Escalation!$B$3:$B$18,$Y193,0))^($Q193-SSSModel!$C$5),1)*OFFSET(Profiles!$K$2,$X193,MAX(Profiles!$C$2,AS$4-$Q193))*IF($AA193=1,(1+SSSModel!#REF!),1)</f>
        <v>0</v>
      </c>
      <c r="AT193" s="6">
        <f ca="1">$O193*IF($Y193&gt;0,(1+INDEX(Escalation!$B$3:$B$18,$Y193,0))^($Q193-SSSModel!$C$5),1)*OFFSET(Profiles!$K$2,$X193,MAX(Profiles!$C$2,AT$4-$Q193))*IF($AA193=1,(1+SSSModel!#REF!),1)</f>
        <v>0</v>
      </c>
      <c r="AU193" s="6">
        <f ca="1">$O193*IF($Y193&gt;0,(1+INDEX(Escalation!$B$3:$B$18,$Y193,0))^($Q193-SSSModel!$C$5),1)*OFFSET(Profiles!$K$2,$X193,MAX(Profiles!$C$2,AU$4-$Q193))*IF($AA193=1,(1+SSSModel!#REF!),1)</f>
        <v>0</v>
      </c>
      <c r="AV193" s="6">
        <f ca="1">$O193*IF($Y193&gt;0,(1+INDEX(Escalation!$B$3:$B$18,$Y193,0))^($Q193-SSSModel!$C$5),1)*OFFSET(Profiles!$K$2,$X193,MAX(Profiles!$C$2,AV$4-$Q193))*IF($AA193=1,(1+SSSModel!#REF!),1)</f>
        <v>0</v>
      </c>
      <c r="AW193" s="6">
        <f ca="1">$O193*IF($Y193&gt;0,(1+INDEX(Escalation!$B$3:$B$18,$Y193,0))^($Q193-SSSModel!$C$5),1)*OFFSET(Profiles!$K$2,$X193,MAX(Profiles!$C$2,AW$4-$Q193))*IF($AA193=1,(1+SSSModel!#REF!),1)</f>
        <v>0</v>
      </c>
      <c r="AX193" s="6">
        <f ca="1">$O193*IF($Y193&gt;0,(1+INDEX(Escalation!$B$3:$B$18,$Y193,0))^($Q193-SSSModel!$C$5),1)*OFFSET(Profiles!$K$2,$X193,MAX(Profiles!$C$2,AX$4-$Q193))*IF($AA193=1,(1+SSSModel!#REF!),1)</f>
        <v>0</v>
      </c>
      <c r="AY193" s="6">
        <f ca="1">$O193*IF($Y193&gt;0,(1+INDEX(Escalation!$B$3:$B$18,$Y193,0))^($Q193-SSSModel!$C$5),1)*OFFSET(Profiles!$K$2,$X193,MAX(Profiles!$C$2,AY$4-$Q193))*IF($AA193=1,(1+SSSModel!#REF!),1)</f>
        <v>0</v>
      </c>
      <c r="AZ193" s="6">
        <f ca="1">$O193*IF($Y193&gt;0,(1+INDEX(Escalation!$B$3:$B$18,$Y193,0))^($Q193-SSSModel!$C$5),1)*OFFSET(Profiles!$K$2,$X193,MAX(Profiles!$C$2,AZ$4-$Q193))*IF($AA193=1,(1+SSSModel!#REF!),1)</f>
        <v>0</v>
      </c>
      <c r="BA193" s="6">
        <f ca="1">$O193*IF($Y193&gt;0,(1+INDEX(Escalation!$B$3:$B$18,$Y193,0))^($Q193-SSSModel!$C$5),1)*OFFSET(Profiles!$K$2,$X193,MAX(Profiles!$C$2,BA$4-$Q193))*IF($AA193=1,(1+SSSModel!#REF!),1)</f>
        <v>0</v>
      </c>
      <c r="BB193" s="6">
        <f ca="1">$O193*IF($Y193&gt;0,(1+INDEX(Escalation!$B$3:$B$18,$Y193,0))^($Q193-SSSModel!$C$5),1)*OFFSET(Profiles!$K$2,$X193,MAX(Profiles!$C$2,BB$4-$Q193))*IF($AA193=1,(1+SSSModel!#REF!),1)</f>
        <v>0</v>
      </c>
      <c r="BC193" s="6">
        <f ca="1">$O193*IF($Y193&gt;0,(1+INDEX(Escalation!$B$3:$B$18,$Y193,0))^($Q193-SSSModel!$C$5),1)*OFFSET(Profiles!$K$2,$X193,MAX(Profiles!$C$2,BC$4-$Q193))*IF($AA193=1,(1+SSSModel!#REF!),1)</f>
        <v>0</v>
      </c>
      <c r="BD193" s="6">
        <f ca="1">$O193*IF($Y193&gt;0,(1+INDEX(Escalation!$B$3:$B$18,$Y193,0))^($Q193-SSSModel!$C$5),1)*OFFSET(Profiles!$K$2,$X193,MAX(Profiles!$C$2,BD$4-$Q193))*IF($AA193=1,(1+SSSModel!#REF!),1)</f>
        <v>0</v>
      </c>
      <c r="BE193" s="6">
        <f ca="1">$O193*IF($Y193&gt;0,(1+INDEX(Escalation!$B$3:$B$18,$Y193,0))^($Q193-SSSModel!$C$5),1)*OFFSET(Profiles!$K$2,$X193,MAX(Profiles!$C$2,BE$4-$Q193))*IF($AA193=1,(1+SSSModel!#REF!),1)</f>
        <v>0</v>
      </c>
      <c r="BF193" s="6">
        <f ca="1">$O193*IF($Y193&gt;0,(1+INDEX(Escalation!$B$3:$B$18,$Y193,0))^($Q193-SSSModel!$C$5),1)*OFFSET(Profiles!$K$2,$X193,MAX(Profiles!$C$2,BF$4-$Q193))*IF($AA193=1,(1+SSSModel!#REF!),1)</f>
        <v>0</v>
      </c>
      <c r="BG193" s="6">
        <f ca="1">$O193*IF($Y193&gt;0,(1+INDEX(Escalation!$B$3:$B$18,$Y193,0))^($Q193-SSSModel!$C$5),1)*OFFSET(Profiles!$K$2,$X193,MAX(Profiles!$C$2,BG$4-$Q193))*IF($AA193=1,(1+SSSModel!#REF!),1)</f>
        <v>0</v>
      </c>
      <c r="BH193" s="6">
        <f ca="1">$O193*IF($Y193&gt;0,(1+INDEX(Escalation!$B$3:$B$18,$Y193,0))^($Q193-SSSModel!$C$5),1)*OFFSET(Profiles!$K$2,$X193,MAX(Profiles!$C$2,BH$4-$Q193))*IF($AA193=1,(1+SSSModel!#REF!),1)</f>
        <v>0</v>
      </c>
      <c r="BI193" s="6">
        <f ca="1">$O193*IF($Y193&gt;0,(1+INDEX(Escalation!$B$3:$B$18,$Y193,0))^($Q193-SSSModel!$C$5),1)*OFFSET(Profiles!$K$2,$X193,MAX(Profiles!$C$2,BI$4-$Q193))*IF($AA193=1,(1+SSSModel!#REF!),1)</f>
        <v>0</v>
      </c>
      <c r="BJ193" s="6">
        <f ca="1">$O193*IF($Y193&gt;0,(1+INDEX(Escalation!$B$3:$B$18,$Y193,0))^($Q193-SSSModel!$C$5),1)*OFFSET(Profiles!$K$2,$X193,MAX(Profiles!$C$2,BJ$4-$Q193))*IF($AA193=1,(1+SSSModel!#REF!),1)</f>
        <v>0</v>
      </c>
      <c r="BK193" s="6">
        <f ca="1">$O193*IF($Y193&gt;0,(1+INDEX(Escalation!$B$3:$B$18,$Y193,0))^($Q193-SSSModel!$C$5),1)*OFFSET(Profiles!$K$2,$X193,MAX(Profiles!$C$2,BK$4-$Q193))*IF($AA193=1,(1+SSSModel!#REF!),1)</f>
        <v>0</v>
      </c>
      <c r="BL193" s="6">
        <f ca="1">$O193*IF($Y193&gt;0,(1+INDEX(Escalation!$B$3:$B$18,$Y193,0))^($Q193-SSSModel!$C$5),1)*OFFSET(Profiles!$K$2,$X193,MAX(Profiles!$C$2,BL$4-$Q193))*IF($AA193=1,(1+SSSModel!#REF!),1)</f>
        <v>0</v>
      </c>
      <c r="BM193" s="6">
        <f ca="1">$O193*IF($Y193&gt;0,(1+INDEX(Escalation!$B$3:$B$18,$Y193,0))^($Q193-SSSModel!$C$5),1)*OFFSET(Profiles!$K$2,$X193,MAX(Profiles!$C$2,BM$4-$Q193))*IF($AA193=1,(1+SSSModel!#REF!),1)</f>
        <v>0</v>
      </c>
      <c r="BN193" s="6">
        <f ca="1">$O193*IF($Y193&gt;0,(1+INDEX(Escalation!$B$3:$B$18,$Y193,0))^($Q193-SSSModel!$C$5),1)*OFFSET(Profiles!$K$2,$X193,MAX(Profiles!$C$2,BN$4-$Q193))*IF($AA193=1,(1+SSSModel!#REF!),1)</f>
        <v>0</v>
      </c>
      <c r="BO193" s="6">
        <f ca="1">$O193*IF($Y193&gt;0,(1+INDEX(Escalation!$B$3:$B$18,$Y193,0))^($Q193-SSSModel!$C$5),1)*OFFSET(Profiles!$K$2,$X193,MAX(Profiles!$C$2,BO$4-$Q193))*IF($AA193=1,(1+SSSModel!#REF!),1)</f>
        <v>0</v>
      </c>
      <c r="BP193" s="6">
        <f ca="1">$O193*IF($Y193&gt;0,(1+INDEX(Escalation!$B$3:$B$18,$Y193,0))^($Q193-SSSModel!$C$5),1)*OFFSET(Profiles!$K$2,$X193,MAX(Profiles!$C$2,BP$4-$Q193))*IF($AA193=1,(1+SSSModel!#REF!),1)</f>
        <v>0</v>
      </c>
      <c r="BQ193" s="6">
        <f ca="1">$O193*IF($Y193&gt;0,(1+INDEX(Escalation!$B$3:$B$18,$Y193,0))^($Q193-SSSModel!$C$5),1)*OFFSET(Profiles!$K$2,$X193,MAX(Profiles!$C$2,BQ$4-$Q193))*IF($AA193=1,(1+SSSModel!#REF!),1)</f>
        <v>0</v>
      </c>
      <c r="BR193" s="6">
        <f ca="1">$O193*IF($Y193&gt;0,(1+INDEX(Escalation!$B$3:$B$18,$Y193,0))^($Q193-SSSModel!$C$5),1)*OFFSET(Profiles!$K$2,$X193,MAX(Profiles!$C$2,BR$4-$Q193))*IF($AA193=1,(1+SSSModel!#REF!),1)</f>
        <v>0</v>
      </c>
      <c r="BS193" s="6">
        <f ca="1">$O193*IF($Y193&gt;0,(1+INDEX(Escalation!$B$3:$B$18,$Y193,0))^($Q193-SSSModel!$C$5),1)*OFFSET(Profiles!$K$2,$X193,MAX(Profiles!$C$2,BS$4-$Q193))*IF($AA193=1,(1+SSSModel!#REF!),1)</f>
        <v>0</v>
      </c>
      <c r="BT193" s="6">
        <f ca="1">$O193*IF($Y193&gt;0,(1+INDEX(Escalation!$B$3:$B$18,$Y193,0))^($Q193-SSSModel!$C$5),1)*OFFSET(Profiles!$K$2,$X193,MAX(Profiles!$C$2,BT$4-$Q193))*IF($AA193=1,(1+SSSModel!#REF!),1)</f>
        <v>0</v>
      </c>
      <c r="BU193" s="6">
        <f ca="1">$O193*IF($Y193&gt;0,(1+INDEX(Escalation!$B$3:$B$18,$Y193,0))^($Q193-SSSModel!$C$5),1)*OFFSET(Profiles!$K$2,$X193,MAX(Profiles!$C$2,BU$4-$Q193))*IF($AA193=1,(1+SSSModel!#REF!),1)</f>
        <v>0</v>
      </c>
      <c r="BV193" s="6">
        <f ca="1">$O193*IF($Y193&gt;0,(1+INDEX(Escalation!$B$3:$B$18,$Y193,0))^($Q193-SSSModel!$C$5),1)*OFFSET(Profiles!$K$2,$X193,MAX(Profiles!$C$2,BV$4-$Q193))*IF($AA193=1,(1+SSSModel!#REF!),1)</f>
        <v>0</v>
      </c>
      <c r="BW193" s="6">
        <f ca="1">$O193*IF($Y193&gt;0,(1+INDEX(Escalation!$B$3:$B$18,$Y193,0))^($Q193-SSSModel!$C$5),1)*OFFSET(Profiles!$K$2,$X193,MAX(Profiles!$C$2,BW$4-$Q193))*IF($AA193=1,(1+SSSModel!#REF!),1)</f>
        <v>0</v>
      </c>
      <c r="BX193" s="6">
        <f ca="1">$O193*IF($Y193&gt;0,(1+INDEX(Escalation!$B$3:$B$18,$Y193,0))^($Q193-SSSModel!$C$5),1)*OFFSET(Profiles!$K$2,$X193,MAX(Profiles!$C$2,BX$4-$Q193))*IF($AA193=1,(1+SSSModel!#REF!),1)</f>
        <v>0</v>
      </c>
      <c r="BY193" s="6">
        <f ca="1">$O193*IF($Y193&gt;0,(1+INDEX(Escalation!$B$3:$B$18,$Y193,0))^($Q193-SSSModel!$C$5),1)*OFFSET(Profiles!$K$2,$X193,MAX(Profiles!$C$2,BY$4-$Q193))*IF($AA193=1,(1+SSSModel!#REF!),1)</f>
        <v>0</v>
      </c>
      <c r="BZ193" s="6">
        <f ca="1">$O193*IF($Y193&gt;0,(1+INDEX(Escalation!$B$3:$B$18,$Y193,0))^($Q193-SSSModel!$C$5),1)*OFFSET(Profiles!$K$2,$X193,MAX(Profiles!$C$2,BZ$4-$Q193))*IF($AA193=1,(1+SSSModel!#REF!),1)</f>
        <v>0</v>
      </c>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c r="DT193" s="93"/>
      <c r="DU193" s="93"/>
      <c r="DV193" s="93"/>
      <c r="DW193" s="93"/>
      <c r="DX193" s="93"/>
      <c r="DY193" s="94"/>
      <c r="DZ193" s="95"/>
      <c r="EA193" s="96"/>
      <c r="EB193" s="97"/>
      <c r="EC193" s="97"/>
      <c r="ED193" s="90"/>
      <c r="EE193" s="90"/>
    </row>
    <row r="194" spans="5:135" x14ac:dyDescent="0.35">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c r="DP194" s="90"/>
      <c r="DQ194" s="90"/>
      <c r="DR194" s="90"/>
      <c r="DS194" s="90"/>
      <c r="DT194" s="90"/>
      <c r="DU194" s="90"/>
      <c r="DV194" s="90"/>
      <c r="DW194" s="90"/>
      <c r="DX194" s="90"/>
      <c r="DY194" s="90"/>
      <c r="DZ194" s="90"/>
      <c r="EA194" s="90"/>
      <c r="EB194" s="90"/>
      <c r="EC194" s="90"/>
      <c r="ED194" s="90"/>
      <c r="EE194" s="90"/>
    </row>
  </sheetData>
  <autoFilter ref="A4:EC157" xr:uid="{CF2E78AF-6B61-40FF-9CEB-11ED334B14C2}"/>
  <pageMargins left="0.7" right="0.7" top="0.75" bottom="0.75" header="0.3" footer="0.3"/>
  <pageSetup orientation="portrait" horizontalDpi="1200" verticalDpi="1200" r:id="rId1"/>
  <headerFooter>
    <oddFooter>&amp;L&amp;1#&amp;"Calibri"&amp;14&amp;K000000Confidential</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A8D6E-86BD-4DA7-A49F-AD1722C8796B}">
  <dimension ref="A1:AF7"/>
  <sheetViews>
    <sheetView zoomScaleNormal="100" workbookViewId="0"/>
  </sheetViews>
  <sheetFormatPr defaultRowHeight="14.5" x14ac:dyDescent="0.35"/>
  <cols>
    <col min="1" max="1" width="4.81640625" bestFit="1" customWidth="1"/>
  </cols>
  <sheetData>
    <row r="1" spans="1:32" x14ac:dyDescent="0.35">
      <c r="B1" s="27"/>
    </row>
    <row r="3" spans="1:32" x14ac:dyDescent="0.35">
      <c r="C3" t="s">
        <v>148</v>
      </c>
      <c r="M3" t="s">
        <v>77</v>
      </c>
      <c r="W3" s="10" t="s">
        <v>75</v>
      </c>
      <c r="X3" s="10"/>
      <c r="Y3" s="10"/>
    </row>
    <row r="4" spans="1:32" x14ac:dyDescent="0.35">
      <c r="A4" t="s">
        <v>73</v>
      </c>
      <c r="B4" t="s">
        <v>76</v>
      </c>
      <c r="C4">
        <v>1</v>
      </c>
      <c r="D4">
        <v>2</v>
      </c>
      <c r="E4">
        <v>3</v>
      </c>
      <c r="F4">
        <v>4</v>
      </c>
      <c r="G4">
        <v>5</v>
      </c>
      <c r="H4">
        <v>6</v>
      </c>
      <c r="I4">
        <v>7</v>
      </c>
      <c r="J4">
        <v>8</v>
      </c>
      <c r="K4">
        <v>9</v>
      </c>
      <c r="L4">
        <v>10</v>
      </c>
      <c r="M4">
        <f>C4</f>
        <v>1</v>
      </c>
      <c r="N4">
        <f t="shared" ref="N4:AF4" si="0">D4</f>
        <v>2</v>
      </c>
      <c r="O4">
        <f t="shared" si="0"/>
        <v>3</v>
      </c>
      <c r="P4">
        <f t="shared" si="0"/>
        <v>4</v>
      </c>
      <c r="Q4">
        <f t="shared" si="0"/>
        <v>5</v>
      </c>
      <c r="R4">
        <f t="shared" si="0"/>
        <v>6</v>
      </c>
      <c r="S4">
        <f t="shared" si="0"/>
        <v>7</v>
      </c>
      <c r="T4">
        <f t="shared" si="0"/>
        <v>8</v>
      </c>
      <c r="U4">
        <f t="shared" si="0"/>
        <v>9</v>
      </c>
      <c r="V4">
        <f t="shared" si="0"/>
        <v>10</v>
      </c>
      <c r="W4" s="10">
        <f t="shared" si="0"/>
        <v>1</v>
      </c>
      <c r="X4" s="10">
        <f t="shared" si="0"/>
        <v>2</v>
      </c>
      <c r="Y4" s="10">
        <f t="shared" si="0"/>
        <v>3</v>
      </c>
      <c r="Z4">
        <f t="shared" si="0"/>
        <v>4</v>
      </c>
      <c r="AA4">
        <f t="shared" si="0"/>
        <v>5</v>
      </c>
      <c r="AB4">
        <f t="shared" si="0"/>
        <v>6</v>
      </c>
      <c r="AC4">
        <f t="shared" si="0"/>
        <v>7</v>
      </c>
      <c r="AD4">
        <f t="shared" si="0"/>
        <v>8</v>
      </c>
      <c r="AE4">
        <f t="shared" si="0"/>
        <v>9</v>
      </c>
      <c r="AF4">
        <f t="shared" si="0"/>
        <v>10</v>
      </c>
    </row>
    <row r="5" spans="1:32" x14ac:dyDescent="0.35">
      <c r="A5">
        <v>1</v>
      </c>
      <c r="B5" s="1"/>
      <c r="C5" s="32">
        <f>Resources!B27</f>
        <v>1</v>
      </c>
      <c r="D5" s="2"/>
      <c r="E5" s="2"/>
      <c r="F5" s="2"/>
      <c r="G5" s="2"/>
      <c r="H5" s="2"/>
      <c r="I5" s="2"/>
      <c r="J5" s="2"/>
      <c r="K5" s="2"/>
      <c r="L5" s="2"/>
      <c r="M5" s="2">
        <f>IF(C5="",0,MATCH(C5,Resources!$B$27:$B$29,0))</f>
        <v>1</v>
      </c>
      <c r="N5" s="2">
        <f>IF(D5="",0,MATCH(D5,Resources!$B$27:$B$29,0))</f>
        <v>0</v>
      </c>
      <c r="O5" s="2">
        <f>IF(E5="",0,MATCH(E5,Resources!$B$27:$B$29,0))</f>
        <v>0</v>
      </c>
      <c r="P5" s="2">
        <f>IF(F5="",0,MATCH(F5,Resources!$B$27:$B$29,0))</f>
        <v>0</v>
      </c>
      <c r="Q5" s="2">
        <f>IF(G5="",0,MATCH(G5,Resources!$B$27:$B$29,0))</f>
        <v>0</v>
      </c>
      <c r="R5" s="2">
        <f>IF(H5="",0,MATCH(H5,Resources!$B$27:$B$29,0))</f>
        <v>0</v>
      </c>
      <c r="S5" s="2">
        <f>IF(I5="",0,MATCH(I5,Resources!$B$27:$B$29,0))</f>
        <v>0</v>
      </c>
      <c r="T5" s="2">
        <f>IF(J5="",0,MATCH(J5,Resources!$B$27:$B$29,0))</f>
        <v>0</v>
      </c>
      <c r="U5" s="2">
        <f>IF(K5="",0,MATCH(K5,Resources!$B$27:$B$29,0))</f>
        <v>0</v>
      </c>
      <c r="V5" s="2">
        <f>IF(L5="",0,MATCH(L5,Resources!$B$27:$B$29,0))</f>
        <v>0</v>
      </c>
      <c r="W5" s="10">
        <f ca="1">IF(C5="",0,YEAR(OFFSET(Resources!$T$26,M5,0)))</f>
        <v>2032</v>
      </c>
      <c r="X5" s="10">
        <f ca="1">IF(D5="",0,YEAR(OFFSET(Resources!$T$26,N5,0)))</f>
        <v>0</v>
      </c>
      <c r="Y5" s="10">
        <f ca="1">IF(E5="",0,YEAR(OFFSET(Resources!$T$26,O5,0)))</f>
        <v>0</v>
      </c>
      <c r="Z5" s="10">
        <f ca="1">IF(F5="",0,YEAR(OFFSET(Resources!$T$26,P5,0)))</f>
        <v>0</v>
      </c>
      <c r="AA5" s="10">
        <f ca="1">IF(G5="",0,YEAR(OFFSET(Resources!$T$26,Q5,0)))</f>
        <v>0</v>
      </c>
      <c r="AB5" s="10">
        <f ca="1">IF(H5="",0,YEAR(OFFSET(Resources!$T$26,R5,0)))</f>
        <v>0</v>
      </c>
      <c r="AC5" s="10">
        <f ca="1">IF(I5="",0,YEAR(OFFSET(Resources!$T$26,S5,0)))</f>
        <v>0</v>
      </c>
      <c r="AD5" s="10">
        <f ca="1">IF(J5="",0,YEAR(OFFSET(Resources!$T$26,T5,0)))</f>
        <v>0</v>
      </c>
      <c r="AE5" s="10">
        <f ca="1">IF(K5="",0,YEAR(OFFSET(Resources!$T$26,U5,0)))</f>
        <v>0</v>
      </c>
      <c r="AF5" s="10">
        <f ca="1">IF(L5="",0,YEAR(OFFSET(Resources!$T$26,V5,0)))</f>
        <v>0</v>
      </c>
    </row>
    <row r="6" spans="1:32" x14ac:dyDescent="0.35">
      <c r="A6">
        <f>A5+1</f>
        <v>2</v>
      </c>
      <c r="B6" s="1"/>
      <c r="C6" s="32">
        <v>2</v>
      </c>
      <c r="D6" s="2"/>
      <c r="E6" s="2"/>
      <c r="F6" s="2"/>
      <c r="G6" s="2"/>
      <c r="H6" s="2"/>
      <c r="I6" s="2"/>
      <c r="J6" s="2"/>
      <c r="K6" s="2"/>
      <c r="L6" s="2"/>
      <c r="M6" s="2">
        <f>IF(C6="",0,MATCH(C6,Resources!$B$27:$B$29,0))</f>
        <v>2</v>
      </c>
      <c r="N6" s="2">
        <f>IF(D6="",0,MATCH(D6,Resources!$B$27:$B$29,0))</f>
        <v>0</v>
      </c>
      <c r="O6" s="2">
        <f>IF(E6="",0,MATCH(E6,Resources!$B$27:$B$29,0))</f>
        <v>0</v>
      </c>
      <c r="P6" s="2">
        <f>IF(F6="",0,MATCH(F6,Resources!$B$27:$B$29,0))</f>
        <v>0</v>
      </c>
      <c r="Q6" s="2">
        <f>IF(G6="",0,MATCH(G6,Resources!$B$27:$B$29,0))</f>
        <v>0</v>
      </c>
      <c r="R6" s="2">
        <f>IF(H6="",0,MATCH(H6,Resources!$B$27:$B$29,0))</f>
        <v>0</v>
      </c>
      <c r="S6" s="2">
        <f>IF(I6="",0,MATCH(I6,Resources!$B$27:$B$29,0))</f>
        <v>0</v>
      </c>
      <c r="T6" s="2">
        <f>IF(J6="",0,MATCH(J6,Resources!$B$27:$B$29,0))</f>
        <v>0</v>
      </c>
      <c r="U6" s="2">
        <f>IF(K6="",0,MATCH(K6,Resources!$B$27:$B$29,0))</f>
        <v>0</v>
      </c>
      <c r="V6" s="2">
        <f>IF(L6="",0,MATCH(L6,Resources!$B$27:$B$29,0))</f>
        <v>0</v>
      </c>
      <c r="W6" s="10">
        <f ca="1">IF(C6="",0,YEAR(OFFSET(Resources!$T$26,M6,0)))</f>
        <v>2032</v>
      </c>
      <c r="X6" s="10">
        <f ca="1">IF(D6="",0,YEAR(OFFSET(Resources!$T$26,N6,0)))</f>
        <v>0</v>
      </c>
      <c r="Y6" s="10">
        <f ca="1">IF(E6="",0,YEAR(OFFSET(Resources!$T$26,O6,0)))</f>
        <v>0</v>
      </c>
      <c r="Z6" s="10">
        <f ca="1">IF(F6="",0,YEAR(OFFSET(Resources!$T$26,P6,0)))</f>
        <v>0</v>
      </c>
      <c r="AA6" s="10">
        <f ca="1">IF(G6="",0,YEAR(OFFSET(Resources!$T$26,Q6,0)))</f>
        <v>0</v>
      </c>
      <c r="AB6" s="10">
        <f ca="1">IF(H6="",0,YEAR(OFFSET(Resources!$T$26,R6,0)))</f>
        <v>0</v>
      </c>
      <c r="AC6" s="10">
        <f ca="1">IF(I6="",0,YEAR(OFFSET(Resources!$T$26,S6,0)))</f>
        <v>0</v>
      </c>
      <c r="AD6" s="10">
        <f ca="1">IF(J6="",0,YEAR(OFFSET(Resources!$T$26,T6,0)))</f>
        <v>0</v>
      </c>
      <c r="AE6" s="10">
        <f ca="1">IF(K6="",0,YEAR(OFFSET(Resources!$T$26,U6,0)))</f>
        <v>0</v>
      </c>
      <c r="AF6" s="10">
        <f ca="1">IF(L6="",0,YEAR(OFFSET(Resources!$T$26,V6,0)))</f>
        <v>0</v>
      </c>
    </row>
    <row r="7" spans="1:32" x14ac:dyDescent="0.35">
      <c r="A7">
        <f>A6+1</f>
        <v>3</v>
      </c>
      <c r="B7" s="1"/>
      <c r="C7" s="32">
        <f>Resources!B29</f>
        <v>0</v>
      </c>
      <c r="D7" s="2"/>
      <c r="E7" s="2"/>
      <c r="F7" s="2"/>
      <c r="G7" s="2"/>
      <c r="H7" s="2"/>
      <c r="I7" s="2"/>
      <c r="J7" s="2"/>
      <c r="K7" s="2"/>
      <c r="L7" s="2"/>
      <c r="M7" s="2" t="e">
        <f>IF(C7="",0,MATCH(C7,Resources!$B$27:$B$29,0))</f>
        <v>#N/A</v>
      </c>
      <c r="N7" s="2">
        <f>IF(D7="",0,MATCH(D7,Resources!$B$27:$B$29,0))</f>
        <v>0</v>
      </c>
      <c r="O7" s="2">
        <f>IF(E7="",0,MATCH(E7,Resources!$B$27:$B$29,0))</f>
        <v>0</v>
      </c>
      <c r="P7" s="2">
        <f>IF(F7="",0,MATCH(F7,Resources!$B$27:$B$29,0))</f>
        <v>0</v>
      </c>
      <c r="Q7" s="2">
        <f>IF(G7="",0,MATCH(G7,Resources!$B$27:$B$29,0))</f>
        <v>0</v>
      </c>
      <c r="R7" s="2">
        <f>IF(H7="",0,MATCH(H7,Resources!$B$27:$B$29,0))</f>
        <v>0</v>
      </c>
      <c r="S7" s="2">
        <f>IF(I7="",0,MATCH(I7,Resources!$B$27:$B$29,0))</f>
        <v>0</v>
      </c>
      <c r="T7" s="2">
        <f>IF(J7="",0,MATCH(J7,Resources!$B$27:$B$29,0))</f>
        <v>0</v>
      </c>
      <c r="U7" s="2">
        <f>IF(K7="",0,MATCH(K7,Resources!$B$27:$B$29,0))</f>
        <v>0</v>
      </c>
      <c r="V7" s="2">
        <f>IF(L7="",0,MATCH(L7,Resources!$B$27:$B$29,0))</f>
        <v>0</v>
      </c>
      <c r="W7" s="10" t="e">
        <f ca="1">IF(C7="",0,YEAR(OFFSET(Resources!$T$26,M7,0)))</f>
        <v>#N/A</v>
      </c>
      <c r="X7" s="10">
        <f ca="1">IF(D7="",0,YEAR(OFFSET(Resources!$T$26,N7,0)))</f>
        <v>0</v>
      </c>
      <c r="Y7" s="10">
        <f ca="1">IF(E7="",0,YEAR(OFFSET(Resources!$T$26,O7,0)))</f>
        <v>0</v>
      </c>
      <c r="Z7" s="10">
        <f ca="1">IF(F7="",0,YEAR(OFFSET(Resources!$T$26,P7,0)))</f>
        <v>0</v>
      </c>
      <c r="AA7" s="10">
        <f ca="1">IF(G7="",0,YEAR(OFFSET(Resources!$T$26,Q7,0)))</f>
        <v>0</v>
      </c>
      <c r="AB7" s="10">
        <f ca="1">IF(H7="",0,YEAR(OFFSET(Resources!$T$26,R7,0)))</f>
        <v>0</v>
      </c>
      <c r="AC7" s="10">
        <f ca="1">IF(I7="",0,YEAR(OFFSET(Resources!$T$26,S7,0)))</f>
        <v>0</v>
      </c>
      <c r="AD7" s="10">
        <f ca="1">IF(J7="",0,YEAR(OFFSET(Resources!$T$26,T7,0)))</f>
        <v>0</v>
      </c>
      <c r="AE7" s="10">
        <f ca="1">IF(K7="",0,YEAR(OFFSET(Resources!$T$26,U7,0)))</f>
        <v>0</v>
      </c>
      <c r="AF7" s="10">
        <f ca="1">IF(L7="",0,YEAR(OFFSET(Resources!$T$26,V7,0)))</f>
        <v>0</v>
      </c>
    </row>
  </sheetData>
  <pageMargins left="0.7" right="0.7" top="0.75" bottom="0.75" header="0.3" footer="0.3"/>
  <pageSetup orientation="portrait" r:id="rId1"/>
  <headerFooter>
    <oddFooter>&amp;L&amp;1#&amp;"Calibri"&amp;14&amp;K000000Confidential</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F199F-844F-4312-BB82-AFA17352ED68}">
  <sheetPr>
    <pageSetUpPr fitToPage="1"/>
  </sheetPr>
  <dimension ref="A1:CV33"/>
  <sheetViews>
    <sheetView zoomScale="90" zoomScaleNormal="90" workbookViewId="0"/>
  </sheetViews>
  <sheetFormatPr defaultRowHeight="14.5" x14ac:dyDescent="0.35"/>
  <cols>
    <col min="1" max="2" width="5.54296875" customWidth="1"/>
    <col min="3" max="3" width="23.1796875" customWidth="1"/>
    <col min="4" max="4" width="16" customWidth="1"/>
    <col min="5" max="5" width="21.54296875" customWidth="1"/>
    <col min="6" max="6" width="22.26953125" customWidth="1"/>
    <col min="7" max="7" width="16.81640625" customWidth="1"/>
    <col min="8" max="8" width="15.453125" customWidth="1"/>
    <col min="9" max="9" width="53.26953125" customWidth="1"/>
    <col min="10" max="10" width="10.54296875" customWidth="1"/>
    <col min="11" max="12" width="10.81640625" customWidth="1"/>
    <col min="13" max="13" width="11.81640625" customWidth="1"/>
    <col min="14" max="14" width="11.81640625" style="10" customWidth="1"/>
    <col min="15" max="15" width="10.54296875" customWidth="1"/>
    <col min="16" max="16" width="17.1796875" bestFit="1" customWidth="1"/>
    <col min="17" max="17" width="11.81640625" customWidth="1"/>
    <col min="18" max="19" width="9" customWidth="1"/>
    <col min="20" max="21" width="10.54296875" customWidth="1"/>
    <col min="22" max="23" width="9" customWidth="1"/>
    <col min="24" max="24" width="11.81640625" style="10" customWidth="1"/>
    <col min="25" max="25" width="10.54296875" customWidth="1"/>
    <col min="26" max="26" width="14.453125" customWidth="1"/>
    <col min="27" max="29" width="10.54296875" customWidth="1"/>
    <col min="30" max="30" width="11.54296875" customWidth="1"/>
    <col min="31" max="33" width="11.453125" customWidth="1"/>
    <col min="34" max="34" width="12.7265625" customWidth="1"/>
    <col min="35" max="35" width="11.453125" customWidth="1"/>
    <col min="36" max="45" width="10.54296875" customWidth="1"/>
    <col min="46" max="46" width="12.453125" customWidth="1"/>
    <col min="47" max="53" width="10.54296875" customWidth="1"/>
    <col min="54" max="84" width="11.81640625" customWidth="1"/>
    <col min="85" max="85" width="13.81640625" customWidth="1"/>
    <col min="86" max="86" width="11.453125" bestFit="1" customWidth="1"/>
    <col min="87" max="87" width="11.81640625" bestFit="1" customWidth="1"/>
    <col min="88" max="89" width="10.453125" bestFit="1" customWidth="1"/>
    <col min="90" max="90" width="11.81640625" bestFit="1" customWidth="1"/>
    <col min="91" max="91" width="10.54296875" customWidth="1"/>
    <col min="92" max="94" width="11.81640625" bestFit="1" customWidth="1"/>
    <col min="95" max="95" width="12.1796875" customWidth="1"/>
    <col min="96" max="98" width="10.54296875" customWidth="1"/>
    <col min="99" max="99" width="10.54296875" bestFit="1" customWidth="1"/>
    <col min="100" max="100" width="10.7265625" customWidth="1"/>
  </cols>
  <sheetData>
    <row r="1" spans="1:54" ht="18.5" x14ac:dyDescent="0.45">
      <c r="A1" s="11" t="s">
        <v>99</v>
      </c>
      <c r="W1" t="s">
        <v>153</v>
      </c>
      <c r="X1" s="127">
        <f>SSSModel!$C$7</f>
        <v>1</v>
      </c>
      <c r="Y1" t="str">
        <f ca="1">OFFSET($E$26,X1,0)</f>
        <v>SB SCCT (220 MW)</v>
      </c>
    </row>
    <row r="2" spans="1:54" ht="14.5" customHeight="1" x14ac:dyDescent="0.35">
      <c r="X2" s="124" t="s">
        <v>166</v>
      </c>
      <c r="Y2" s="100">
        <f ca="1">SSSModel!C45</f>
        <v>120.85223262640662</v>
      </c>
    </row>
    <row r="3" spans="1:54" ht="14.5" customHeight="1" x14ac:dyDescent="0.35">
      <c r="Y3" s="27"/>
    </row>
    <row r="4" spans="1:54" ht="14.5" customHeight="1" x14ac:dyDescent="0.45">
      <c r="A4" s="11"/>
      <c r="Y4" s="18">
        <f>Detail!AC4</f>
        <v>2023</v>
      </c>
      <c r="Z4" s="18">
        <f>Detail!AD4</f>
        <v>2024</v>
      </c>
      <c r="AA4" s="18">
        <f>Detail!AE4</f>
        <v>2025</v>
      </c>
      <c r="AB4" s="18">
        <f>Detail!AF4</f>
        <v>2026</v>
      </c>
      <c r="AC4" s="18">
        <f>Detail!AG4</f>
        <v>2027</v>
      </c>
      <c r="AD4" s="18">
        <f>Detail!AH4</f>
        <v>2028</v>
      </c>
      <c r="AE4" s="18">
        <f>Detail!AI4</f>
        <v>2029</v>
      </c>
      <c r="AF4" s="18">
        <f>Detail!AJ4</f>
        <v>2030</v>
      </c>
      <c r="AG4" s="18">
        <f>Detail!AK4</f>
        <v>2031</v>
      </c>
      <c r="AH4" s="18">
        <f>Detail!AL4</f>
        <v>2032</v>
      </c>
      <c r="AI4" s="18">
        <f>Detail!AM4</f>
        <v>2033</v>
      </c>
      <c r="AJ4" s="18">
        <f>Detail!AN4</f>
        <v>2034</v>
      </c>
      <c r="AK4" s="18">
        <f>Detail!AO4</f>
        <v>2035</v>
      </c>
      <c r="AL4" s="18">
        <f>Detail!AP4</f>
        <v>2036</v>
      </c>
      <c r="AM4" s="18">
        <f>Detail!AQ4</f>
        <v>2037</v>
      </c>
      <c r="AN4" s="18">
        <f>Detail!AR4</f>
        <v>2038</v>
      </c>
      <c r="AO4" s="18">
        <f>Detail!AS4</f>
        <v>2039</v>
      </c>
      <c r="AP4" s="18">
        <f>Detail!AT4</f>
        <v>2040</v>
      </c>
      <c r="AQ4" s="18">
        <f>Detail!AU4</f>
        <v>2041</v>
      </c>
      <c r="AR4" s="18">
        <f>Detail!AV4</f>
        <v>2042</v>
      </c>
      <c r="AS4" s="18">
        <f>Detail!AW4</f>
        <v>2043</v>
      </c>
      <c r="AT4" s="18">
        <f>Detail!AX4</f>
        <v>2044</v>
      </c>
      <c r="AU4" s="18">
        <f>Detail!AY4</f>
        <v>2045</v>
      </c>
      <c r="AV4" s="18">
        <f>Detail!AZ4</f>
        <v>2046</v>
      </c>
      <c r="AW4" s="18">
        <f>Detail!BA4</f>
        <v>2047</v>
      </c>
      <c r="AX4" s="18">
        <f>Detail!BB4</f>
        <v>2048</v>
      </c>
      <c r="AY4" s="18">
        <f>Detail!BC4</f>
        <v>2049</v>
      </c>
      <c r="AZ4" s="18">
        <f>Detail!BD4</f>
        <v>2050</v>
      </c>
      <c r="BA4" s="18">
        <f>Detail!BE4</f>
        <v>2051</v>
      </c>
      <c r="BB4" s="18">
        <f>Detail!BF4</f>
        <v>2052</v>
      </c>
    </row>
    <row r="5" spans="1:54" ht="14.5" customHeight="1" x14ac:dyDescent="0.45">
      <c r="A5" s="11"/>
      <c r="X5" s="124" t="s">
        <v>86</v>
      </c>
      <c r="Y5" s="5">
        <f ca="1">SUM(Detail!AC5:AC14)</f>
        <v>0</v>
      </c>
      <c r="Z5" s="5">
        <f ca="1">SUM(Detail!AD5:AD14)</f>
        <v>0</v>
      </c>
      <c r="AA5" s="5">
        <f ca="1">SUM(Detail!AE5:AE14)</f>
        <v>0</v>
      </c>
      <c r="AB5" s="5">
        <f ca="1">SUM(Detail!AF5:AF14)</f>
        <v>0</v>
      </c>
      <c r="AC5" s="5">
        <f ca="1">SUM(Detail!AG5:AG14)</f>
        <v>0</v>
      </c>
      <c r="AD5" s="5">
        <f ca="1">SUM(Detail!AH5:AH14)</f>
        <v>0</v>
      </c>
      <c r="AE5" s="5">
        <f ca="1">SUM(Detail!AI5:AI14)</f>
        <v>0</v>
      </c>
      <c r="AF5" s="5">
        <f ca="1">SUM(Detail!AJ5:AJ14)</f>
        <v>0</v>
      </c>
      <c r="AG5" s="5">
        <f ca="1">SUM(Detail!AK5:AK14)</f>
        <v>0</v>
      </c>
      <c r="AH5" s="5">
        <f ca="1">SUM(Detail!AL5:AL14)</f>
        <v>252561649.76697206</v>
      </c>
      <c r="AI5" s="5">
        <f ca="1">SUM(Detail!AM5:AM14)</f>
        <v>0</v>
      </c>
      <c r="AJ5" s="5">
        <f ca="1">SUM(Detail!AN5:AN14)</f>
        <v>0</v>
      </c>
      <c r="AK5" s="5">
        <f ca="1">SUM(Detail!AO5:AO14)</f>
        <v>0</v>
      </c>
      <c r="AL5" s="5">
        <f ca="1">SUM(Detail!AP5:AP14)</f>
        <v>0</v>
      </c>
      <c r="AM5" s="5">
        <f ca="1">SUM(Detail!AQ5:AQ14)</f>
        <v>0</v>
      </c>
      <c r="AN5" s="5">
        <f ca="1">SUM(Detail!AR5:AR14)</f>
        <v>0</v>
      </c>
      <c r="AO5" s="5">
        <f ca="1">SUM(Detail!AS5:AS14)</f>
        <v>0</v>
      </c>
      <c r="AP5" s="5">
        <f ca="1">SUM(Detail!AT5:AT14)</f>
        <v>0</v>
      </c>
      <c r="AQ5" s="5">
        <f ca="1">SUM(Detail!AU5:AU14)</f>
        <v>0</v>
      </c>
      <c r="AR5" s="5">
        <f ca="1">SUM(Detail!AV5:AV14)</f>
        <v>0</v>
      </c>
      <c r="AS5" s="5">
        <f ca="1">SUM(Detail!AW5:AW14)</f>
        <v>0</v>
      </c>
      <c r="AT5" s="5">
        <f ca="1">SUM(Detail!AX5:AX14)</f>
        <v>0</v>
      </c>
      <c r="AU5" s="5">
        <f ca="1">SUM(Detail!AY5:AY14)</f>
        <v>0</v>
      </c>
      <c r="AV5" s="5">
        <f ca="1">SUM(Detail!AZ5:AZ14)</f>
        <v>0</v>
      </c>
      <c r="AW5" s="5">
        <f ca="1">SUM(Detail!BA5:BA14)</f>
        <v>0</v>
      </c>
      <c r="AX5" s="5">
        <f ca="1">SUM(Detail!BB5:BB14)</f>
        <v>0</v>
      </c>
      <c r="AY5" s="5">
        <f ca="1">SUM(Detail!BC5:BC14)</f>
        <v>0</v>
      </c>
      <c r="AZ5" s="5">
        <f ca="1">SUM(Detail!BD5:BD14)</f>
        <v>0</v>
      </c>
      <c r="BA5" s="5">
        <f ca="1">SUM(Detail!BE5:BE14)</f>
        <v>0</v>
      </c>
      <c r="BB5" s="5">
        <f ca="1">SUM(Detail!BF5:BF14)</f>
        <v>0</v>
      </c>
    </row>
    <row r="6" spans="1:54" ht="14.5" customHeight="1" x14ac:dyDescent="0.45">
      <c r="A6" s="11"/>
      <c r="X6" s="124" t="s">
        <v>87</v>
      </c>
      <c r="Y6" s="5">
        <f ca="1">SUM(Detail!AC15:AC24)</f>
        <v>0</v>
      </c>
      <c r="Z6" s="5">
        <f ca="1">SUM(Detail!AD15:AD24)</f>
        <v>0</v>
      </c>
      <c r="AA6" s="5">
        <f ca="1">SUM(Detail!AE15:AE24)</f>
        <v>0</v>
      </c>
      <c r="AB6" s="5">
        <f ca="1">SUM(Detail!AF15:AF24)</f>
        <v>0</v>
      </c>
      <c r="AC6" s="5">
        <f ca="1">SUM(Detail!AG15:AG24)</f>
        <v>0</v>
      </c>
      <c r="AD6" s="5">
        <f ca="1">SUM(Detail!AH15:AH24)</f>
        <v>0</v>
      </c>
      <c r="AE6" s="5">
        <f ca="1">SUM(Detail!AI15:AI24)</f>
        <v>0</v>
      </c>
      <c r="AF6" s="5">
        <f ca="1">SUM(Detail!AJ15:AJ24)</f>
        <v>0</v>
      </c>
      <c r="AG6" s="5">
        <f ca="1">SUM(Detail!AK15:AK24)</f>
        <v>0</v>
      </c>
      <c r="AH6" s="5">
        <f ca="1">SUM(Detail!AL15:AL24)</f>
        <v>0</v>
      </c>
      <c r="AI6" s="5">
        <f ca="1">SUM(Detail!AM15:AM24)</f>
        <v>0</v>
      </c>
      <c r="AJ6" s="5">
        <f ca="1">SUM(Detail!AN15:AN24)</f>
        <v>0</v>
      </c>
      <c r="AK6" s="5">
        <f ca="1">SUM(Detail!AO15:AO24)</f>
        <v>0</v>
      </c>
      <c r="AL6" s="5">
        <f ca="1">SUM(Detail!AP15:AP24)</f>
        <v>0</v>
      </c>
      <c r="AM6" s="5">
        <f ca="1">SUM(Detail!AQ15:AQ24)</f>
        <v>0</v>
      </c>
      <c r="AN6" s="5">
        <f ca="1">SUM(Detail!AR15:AR24)</f>
        <v>0</v>
      </c>
      <c r="AO6" s="5">
        <f ca="1">SUM(Detail!AS15:AS24)</f>
        <v>0</v>
      </c>
      <c r="AP6" s="5">
        <f ca="1">SUM(Detail!AT15:AT24)</f>
        <v>0</v>
      </c>
      <c r="AQ6" s="5">
        <f ca="1">SUM(Detail!AU15:AU24)</f>
        <v>0</v>
      </c>
      <c r="AR6" s="5">
        <f ca="1">SUM(Detail!AV15:AV24)</f>
        <v>0</v>
      </c>
      <c r="AS6" s="5">
        <f ca="1">SUM(Detail!AW15:AW24)</f>
        <v>0</v>
      </c>
      <c r="AT6" s="5">
        <f ca="1">SUM(Detail!AX15:AX24)</f>
        <v>0</v>
      </c>
      <c r="AU6" s="5">
        <f ca="1">SUM(Detail!AY15:AY24)</f>
        <v>0</v>
      </c>
      <c r="AV6" s="5">
        <f ca="1">SUM(Detail!AZ15:AZ24)</f>
        <v>0</v>
      </c>
      <c r="AW6" s="5">
        <f ca="1">SUM(Detail!BA15:BA24)</f>
        <v>0</v>
      </c>
      <c r="AX6" s="5">
        <f ca="1">SUM(Detail!BB15:BB24)</f>
        <v>0</v>
      </c>
      <c r="AY6" s="5">
        <f ca="1">SUM(Detail!BC15:BC24)</f>
        <v>0</v>
      </c>
      <c r="AZ6" s="5">
        <f ca="1">SUM(Detail!BD15:BD24)</f>
        <v>0</v>
      </c>
      <c r="BA6" s="5">
        <f ca="1">SUM(Detail!BE15:BE24)</f>
        <v>0</v>
      </c>
      <c r="BB6" s="5">
        <f ca="1">SUM(Detail!BF15:BF24)</f>
        <v>0</v>
      </c>
    </row>
    <row r="7" spans="1:54" ht="14.5" customHeight="1" x14ac:dyDescent="0.45">
      <c r="A7" s="11"/>
      <c r="X7" s="124" t="s">
        <v>43</v>
      </c>
      <c r="Y7" s="5">
        <f ca="1">SUM(Detail!AC25:AC34)</f>
        <v>0</v>
      </c>
      <c r="Z7" s="5">
        <f ca="1">SUM(Detail!AD25:AD34)</f>
        <v>0</v>
      </c>
      <c r="AA7" s="5">
        <f ca="1">SUM(Detail!AE25:AE34)</f>
        <v>0</v>
      </c>
      <c r="AB7" s="5">
        <f ca="1">SUM(Detail!AF25:AF34)</f>
        <v>0</v>
      </c>
      <c r="AC7" s="5">
        <f ca="1">SUM(Detail!AG25:AG34)</f>
        <v>0</v>
      </c>
      <c r="AD7" s="5">
        <f ca="1">SUM(Detail!AH25:AH34)</f>
        <v>0</v>
      </c>
      <c r="AE7" s="5">
        <f ca="1">SUM(Detail!AI25:AI34)</f>
        <v>0</v>
      </c>
      <c r="AF7" s="5">
        <f ca="1">SUM(Detail!AJ25:AJ34)</f>
        <v>0</v>
      </c>
      <c r="AG7" s="5">
        <f ca="1">SUM(Detail!AK25:AK34)</f>
        <v>0</v>
      </c>
      <c r="AH7" s="5">
        <f ca="1">SUM(Detail!AL25:AL34)</f>
        <v>0</v>
      </c>
      <c r="AI7" s="5">
        <f ca="1">SUM(Detail!AM25:AM34)</f>
        <v>0</v>
      </c>
      <c r="AJ7" s="5">
        <f ca="1">SUM(Detail!AN25:AN34)</f>
        <v>0</v>
      </c>
      <c r="AK7" s="5">
        <f ca="1">SUM(Detail!AO25:AO34)</f>
        <v>0</v>
      </c>
      <c r="AL7" s="5">
        <f ca="1">SUM(Detail!AP25:AP34)</f>
        <v>0</v>
      </c>
      <c r="AM7" s="5">
        <f ca="1">SUM(Detail!AQ25:AQ34)</f>
        <v>0</v>
      </c>
      <c r="AN7" s="5">
        <f ca="1">SUM(Detail!AR25:AR34)</f>
        <v>0</v>
      </c>
      <c r="AO7" s="5">
        <f ca="1">SUM(Detail!AS25:AS34)</f>
        <v>0</v>
      </c>
      <c r="AP7" s="5">
        <f ca="1">SUM(Detail!AT25:AT34)</f>
        <v>0</v>
      </c>
      <c r="AQ7" s="5">
        <f ca="1">SUM(Detail!AU25:AU34)</f>
        <v>0</v>
      </c>
      <c r="AR7" s="5">
        <f ca="1">SUM(Detail!AV25:AV34)</f>
        <v>0</v>
      </c>
      <c r="AS7" s="5">
        <f ca="1">SUM(Detail!AW25:AW34)</f>
        <v>0</v>
      </c>
      <c r="AT7" s="5">
        <f ca="1">SUM(Detail!AX25:AX34)</f>
        <v>0</v>
      </c>
      <c r="AU7" s="5">
        <f ca="1">SUM(Detail!AY25:AY34)</f>
        <v>0</v>
      </c>
      <c r="AV7" s="5">
        <f ca="1">SUM(Detail!AZ25:AZ34)</f>
        <v>0</v>
      </c>
      <c r="AW7" s="5">
        <f ca="1">SUM(Detail!BA25:BA34)</f>
        <v>0</v>
      </c>
      <c r="AX7" s="5">
        <f ca="1">SUM(Detail!BB25:BB34)</f>
        <v>0</v>
      </c>
      <c r="AY7" s="5">
        <f ca="1">SUM(Detail!BC25:BC34)</f>
        <v>0</v>
      </c>
      <c r="AZ7" s="5">
        <f ca="1">SUM(Detail!BD25:BD34)</f>
        <v>0</v>
      </c>
      <c r="BA7" s="5">
        <f ca="1">SUM(Detail!BE25:BE34)</f>
        <v>0</v>
      </c>
      <c r="BB7" s="5">
        <f ca="1">SUM(Detail!BF25:BF34)</f>
        <v>0</v>
      </c>
    </row>
    <row r="8" spans="1:54" ht="14.5" customHeight="1" x14ac:dyDescent="0.45">
      <c r="A8" s="11"/>
      <c r="X8" s="124" t="s">
        <v>61</v>
      </c>
      <c r="Y8" s="5">
        <f ca="1">SUM(Detail!AC35:AC44)</f>
        <v>0</v>
      </c>
      <c r="Z8" s="5">
        <f ca="1">SUM(Detail!AD35:AD44)</f>
        <v>0</v>
      </c>
      <c r="AA8" s="5">
        <f ca="1">SUM(Detail!AE35:AE44)</f>
        <v>0</v>
      </c>
      <c r="AB8" s="5">
        <f ca="1">SUM(Detail!AF35:AF44)</f>
        <v>0</v>
      </c>
      <c r="AC8" s="5">
        <f ca="1">SUM(Detail!AG35:AG44)</f>
        <v>0</v>
      </c>
      <c r="AD8" s="5">
        <f ca="1">SUM(Detail!AH35:AH44)</f>
        <v>0</v>
      </c>
      <c r="AE8" s="5">
        <f ca="1">SUM(Detail!AI35:AI44)</f>
        <v>0</v>
      </c>
      <c r="AF8" s="5">
        <f ca="1">SUM(Detail!AJ35:AJ44)</f>
        <v>0</v>
      </c>
      <c r="AG8" s="5">
        <f ca="1">SUM(Detail!AK35:AK44)</f>
        <v>0</v>
      </c>
      <c r="AH8" s="5">
        <f ca="1">SUM(Detail!AL35:AL44)</f>
        <v>0</v>
      </c>
      <c r="AI8" s="5">
        <f ca="1">SUM(Detail!AM35:AM44)</f>
        <v>0</v>
      </c>
      <c r="AJ8" s="5">
        <f ca="1">SUM(Detail!AN35:AN44)</f>
        <v>0</v>
      </c>
      <c r="AK8" s="5">
        <f ca="1">SUM(Detail!AO35:AO44)</f>
        <v>0</v>
      </c>
      <c r="AL8" s="5">
        <f ca="1">SUM(Detail!AP35:AP44)</f>
        <v>0</v>
      </c>
      <c r="AM8" s="5">
        <f ca="1">SUM(Detail!AQ35:AQ44)</f>
        <v>0</v>
      </c>
      <c r="AN8" s="5">
        <f ca="1">SUM(Detail!AR35:AR44)</f>
        <v>0</v>
      </c>
      <c r="AO8" s="5">
        <f ca="1">SUM(Detail!AS35:AS44)</f>
        <v>0</v>
      </c>
      <c r="AP8" s="5">
        <f ca="1">SUM(Detail!AT35:AT44)</f>
        <v>0</v>
      </c>
      <c r="AQ8" s="5">
        <f ca="1">SUM(Detail!AU35:AU44)</f>
        <v>0</v>
      </c>
      <c r="AR8" s="5">
        <f ca="1">SUM(Detail!AV35:AV44)</f>
        <v>0</v>
      </c>
      <c r="AS8" s="5">
        <f ca="1">SUM(Detail!AW35:AW44)</f>
        <v>0</v>
      </c>
      <c r="AT8" s="5">
        <f ca="1">SUM(Detail!AX35:AX44)</f>
        <v>0</v>
      </c>
      <c r="AU8" s="5">
        <f ca="1">SUM(Detail!AY35:AY44)</f>
        <v>0</v>
      </c>
      <c r="AV8" s="5">
        <f ca="1">SUM(Detail!AZ35:AZ44)</f>
        <v>0</v>
      </c>
      <c r="AW8" s="5">
        <f ca="1">SUM(Detail!BA35:BA44)</f>
        <v>0</v>
      </c>
      <c r="AX8" s="5">
        <f ca="1">SUM(Detail!BB35:BB44)</f>
        <v>0</v>
      </c>
      <c r="AY8" s="5">
        <f ca="1">SUM(Detail!BC35:BC44)</f>
        <v>0</v>
      </c>
      <c r="AZ8" s="5">
        <f ca="1">SUM(Detail!BD35:BD44)</f>
        <v>0</v>
      </c>
      <c r="BA8" s="5">
        <f ca="1">SUM(Detail!BE35:BE44)</f>
        <v>0</v>
      </c>
      <c r="BB8" s="5">
        <f ca="1">SUM(Detail!BF35:BF44)</f>
        <v>0</v>
      </c>
    </row>
    <row r="9" spans="1:54" ht="14.5" customHeight="1" x14ac:dyDescent="0.45">
      <c r="A9" s="11"/>
      <c r="X9" s="124" t="s">
        <v>56</v>
      </c>
      <c r="Y9" s="5">
        <f ca="1">SUM(Detail!AC45:AC54)</f>
        <v>0</v>
      </c>
      <c r="Z9" s="5">
        <f ca="1">SUM(Detail!AD45:AD54)</f>
        <v>0</v>
      </c>
      <c r="AA9" s="5">
        <f ca="1">SUM(Detail!AE45:AE54)</f>
        <v>0</v>
      </c>
      <c r="AB9" s="5">
        <f ca="1">SUM(Detail!AF45:AF54)</f>
        <v>0</v>
      </c>
      <c r="AC9" s="5">
        <f ca="1">SUM(Detail!AG45:AG54)</f>
        <v>0</v>
      </c>
      <c r="AD9" s="5">
        <f ca="1">SUM(Detail!AH45:AH54)</f>
        <v>0</v>
      </c>
      <c r="AE9" s="5">
        <f ca="1">SUM(Detail!AI45:AI54)</f>
        <v>0</v>
      </c>
      <c r="AF9" s="5">
        <f ca="1">SUM(Detail!AJ45:AJ54)</f>
        <v>0</v>
      </c>
      <c r="AG9" s="5">
        <f ca="1">SUM(Detail!AK45:AK54)</f>
        <v>0</v>
      </c>
      <c r="AH9" s="5">
        <f ca="1">SUM(Detail!AL45:AL54)</f>
        <v>0</v>
      </c>
      <c r="AI9" s="5">
        <f ca="1">SUM(Detail!AM45:AM54)</f>
        <v>0</v>
      </c>
      <c r="AJ9" s="5">
        <f ca="1">SUM(Detail!AN45:AN54)</f>
        <v>0</v>
      </c>
      <c r="AK9" s="5">
        <f ca="1">SUM(Detail!AO45:AO54)</f>
        <v>0</v>
      </c>
      <c r="AL9" s="5">
        <f ca="1">SUM(Detail!AP45:AP54)</f>
        <v>0</v>
      </c>
      <c r="AM9" s="5">
        <f ca="1">SUM(Detail!AQ45:AQ54)</f>
        <v>0</v>
      </c>
      <c r="AN9" s="5">
        <f ca="1">SUM(Detail!AR45:AR54)</f>
        <v>0</v>
      </c>
      <c r="AO9" s="5">
        <f ca="1">SUM(Detail!AS45:AS54)</f>
        <v>0</v>
      </c>
      <c r="AP9" s="5">
        <f ca="1">SUM(Detail!AT45:AT54)</f>
        <v>0</v>
      </c>
      <c r="AQ9" s="5">
        <f ca="1">SUM(Detail!AU45:AU54)</f>
        <v>0</v>
      </c>
      <c r="AR9" s="5">
        <f ca="1">SUM(Detail!AV45:AV54)</f>
        <v>0</v>
      </c>
      <c r="AS9" s="5">
        <f ca="1">SUM(Detail!AW45:AW54)</f>
        <v>0</v>
      </c>
      <c r="AT9" s="5">
        <f ca="1">SUM(Detail!AX45:AX54)</f>
        <v>0</v>
      </c>
      <c r="AU9" s="5">
        <f ca="1">SUM(Detail!AY45:AY54)</f>
        <v>0</v>
      </c>
      <c r="AV9" s="5">
        <f ca="1">SUM(Detail!AZ45:AZ54)</f>
        <v>0</v>
      </c>
      <c r="AW9" s="5">
        <f ca="1">SUM(Detail!BA45:BA54)</f>
        <v>0</v>
      </c>
      <c r="AX9" s="5">
        <f ca="1">SUM(Detail!BB45:BB54)</f>
        <v>0</v>
      </c>
      <c r="AY9" s="5">
        <f ca="1">SUM(Detail!BC45:BC54)</f>
        <v>0</v>
      </c>
      <c r="AZ9" s="5">
        <f ca="1">SUM(Detail!BD45:BD54)</f>
        <v>0</v>
      </c>
      <c r="BA9" s="5">
        <f ca="1">SUM(Detail!BE45:BE54)</f>
        <v>0</v>
      </c>
      <c r="BB9" s="5">
        <f ca="1">SUM(Detail!BF45:BF54)</f>
        <v>0</v>
      </c>
    </row>
    <row r="10" spans="1:54" ht="14.5" customHeight="1" x14ac:dyDescent="0.45">
      <c r="A10" s="11"/>
      <c r="X10" s="124" t="s">
        <v>62</v>
      </c>
      <c r="Y10" s="5">
        <f ca="1">SUM(Detail!AC55:AC64)</f>
        <v>0</v>
      </c>
      <c r="Z10" s="5">
        <f ca="1">SUM(Detail!AD55:AD64)</f>
        <v>0</v>
      </c>
      <c r="AA10" s="5">
        <f ca="1">SUM(Detail!AE55:AE64)</f>
        <v>0</v>
      </c>
      <c r="AB10" s="5">
        <f ca="1">SUM(Detail!AF55:AF64)</f>
        <v>0</v>
      </c>
      <c r="AC10" s="5">
        <f ca="1">SUM(Detail!AG55:AG64)</f>
        <v>0</v>
      </c>
      <c r="AD10" s="5">
        <f ca="1">SUM(Detail!AH55:AH64)</f>
        <v>0</v>
      </c>
      <c r="AE10" s="5">
        <f ca="1">SUM(Detail!AI55:AI64)</f>
        <v>0</v>
      </c>
      <c r="AF10" s="5">
        <f ca="1">SUM(Detail!AJ55:AJ64)</f>
        <v>0</v>
      </c>
      <c r="AG10" s="5">
        <f ca="1">SUM(Detail!AK55:AK64)</f>
        <v>0</v>
      </c>
      <c r="AH10" s="5">
        <f ca="1">SUM(Detail!AL55:AL64)</f>
        <v>6182057.0613382105</v>
      </c>
      <c r="AI10" s="5">
        <f ca="1">SUM(Detail!AM55:AM64)</f>
        <v>6305698.2025649752</v>
      </c>
      <c r="AJ10" s="5">
        <f ca="1">SUM(Detail!AN55:AN64)</f>
        <v>6431812.1666162731</v>
      </c>
      <c r="AK10" s="5">
        <f ca="1">SUM(Detail!AO55:AO64)</f>
        <v>6560448.4099485995</v>
      </c>
      <c r="AL10" s="5">
        <f ca="1">SUM(Detail!AP55:AP64)</f>
        <v>6691657.3781475713</v>
      </c>
      <c r="AM10" s="5">
        <f ca="1">SUM(Detail!AQ55:AQ64)</f>
        <v>6825490.5257105231</v>
      </c>
      <c r="AN10" s="5">
        <f ca="1">SUM(Detail!AR55:AR64)</f>
        <v>6962000.336224732</v>
      </c>
      <c r="AO10" s="5">
        <f ca="1">SUM(Detail!AS55:AS64)</f>
        <v>7101240.3429492284</v>
      </c>
      <c r="AP10" s="5">
        <f ca="1">SUM(Detail!AT55:AT64)</f>
        <v>7243265.1498082131</v>
      </c>
      <c r="AQ10" s="5">
        <f ca="1">SUM(Detail!AU55:AU64)</f>
        <v>7388130.4528043764</v>
      </c>
      <c r="AR10" s="5">
        <f ca="1">SUM(Detail!AV55:AV64)</f>
        <v>7535893.0618604636</v>
      </c>
      <c r="AS10" s="5">
        <f ca="1">SUM(Detail!AW55:AW64)</f>
        <v>7686610.9230976738</v>
      </c>
      <c r="AT10" s="5">
        <f ca="1">SUM(Detail!AX55:AX64)</f>
        <v>7840343.1415596269</v>
      </c>
      <c r="AU10" s="5">
        <f ca="1">SUM(Detail!AY55:AY64)</f>
        <v>7997150.0043908199</v>
      </c>
      <c r="AV10" s="5">
        <f ca="1">SUM(Detail!AZ55:AZ64)</f>
        <v>8157093.0044786343</v>
      </c>
      <c r="AW10" s="5">
        <f ca="1">SUM(Detail!BA55:BA64)</f>
        <v>8320234.8645682074</v>
      </c>
      <c r="AX10" s="5">
        <f ca="1">SUM(Detail!BB55:BB64)</f>
        <v>8486639.5618595723</v>
      </c>
      <c r="AY10" s="5">
        <f ca="1">SUM(Detail!BC55:BC64)</f>
        <v>8656372.3530967645</v>
      </c>
      <c r="AZ10" s="5">
        <f ca="1">SUM(Detail!BD55:BD64)</f>
        <v>8829499.8001586981</v>
      </c>
      <c r="BA10" s="5">
        <f ca="1">SUM(Detail!BE55:BE64)</f>
        <v>9006089.7961618733</v>
      </c>
      <c r="BB10" s="5">
        <f ca="1">SUM(Detail!BF55:BF64)</f>
        <v>9186211.59208511</v>
      </c>
    </row>
    <row r="11" spans="1:54" ht="14.5" customHeight="1" x14ac:dyDescent="0.45">
      <c r="A11" s="11"/>
      <c r="X11" s="124" t="s">
        <v>55</v>
      </c>
      <c r="Y11" s="5">
        <f ca="1">SUM(Detail!AC65:AC74)</f>
        <v>0</v>
      </c>
      <c r="Z11" s="5">
        <f ca="1">SUM(Detail!AD65:AD74)</f>
        <v>0</v>
      </c>
      <c r="AA11" s="5">
        <f ca="1">SUM(Detail!AE65:AE74)</f>
        <v>0</v>
      </c>
      <c r="AB11" s="5">
        <f ca="1">SUM(Detail!AF65:AF74)</f>
        <v>0</v>
      </c>
      <c r="AC11" s="5">
        <f ca="1">SUM(Detail!AG65:AG74)</f>
        <v>0</v>
      </c>
      <c r="AD11" s="5">
        <f ca="1">SUM(Detail!AH65:AH74)</f>
        <v>0</v>
      </c>
      <c r="AE11" s="5">
        <f ca="1">SUM(Detail!AI65:AI74)</f>
        <v>0</v>
      </c>
      <c r="AF11" s="5">
        <f ca="1">SUM(Detail!AJ65:AJ74)</f>
        <v>0</v>
      </c>
      <c r="AG11" s="5">
        <f ca="1">SUM(Detail!AK65:AK74)</f>
        <v>0</v>
      </c>
      <c r="AH11" s="5">
        <f ca="1">SUM(Detail!AL65:AL74)</f>
        <v>0</v>
      </c>
      <c r="AI11" s="5">
        <f ca="1">SUM(Detail!AM65:AM74)</f>
        <v>0</v>
      </c>
      <c r="AJ11" s="5">
        <f ca="1">SUM(Detail!AN65:AN74)</f>
        <v>0</v>
      </c>
      <c r="AK11" s="5">
        <f ca="1">SUM(Detail!AO65:AO74)</f>
        <v>0</v>
      </c>
      <c r="AL11" s="5">
        <f ca="1">SUM(Detail!AP65:AP74)</f>
        <v>0</v>
      </c>
      <c r="AM11" s="5">
        <f ca="1">SUM(Detail!AQ65:AQ74)</f>
        <v>0</v>
      </c>
      <c r="AN11" s="5">
        <f ca="1">SUM(Detail!AR65:AR74)</f>
        <v>0</v>
      </c>
      <c r="AO11" s="5">
        <f ca="1">SUM(Detail!AS65:AS74)</f>
        <v>0</v>
      </c>
      <c r="AP11" s="5">
        <f ca="1">SUM(Detail!AT65:AT74)</f>
        <v>0</v>
      </c>
      <c r="AQ11" s="5">
        <f ca="1">SUM(Detail!AU65:AU74)</f>
        <v>0</v>
      </c>
      <c r="AR11" s="5">
        <f ca="1">SUM(Detail!AV65:AV74)</f>
        <v>0</v>
      </c>
      <c r="AS11" s="5">
        <f ca="1">SUM(Detail!AW65:AW74)</f>
        <v>0</v>
      </c>
      <c r="AT11" s="5">
        <f ca="1">SUM(Detail!AX65:AX74)</f>
        <v>0</v>
      </c>
      <c r="AU11" s="5">
        <f ca="1">SUM(Detail!AY65:AY74)</f>
        <v>0</v>
      </c>
      <c r="AV11" s="5">
        <f ca="1">SUM(Detail!AZ65:AZ74)</f>
        <v>0</v>
      </c>
      <c r="AW11" s="5">
        <f ca="1">SUM(Detail!BA65:BA74)</f>
        <v>0</v>
      </c>
      <c r="AX11" s="5">
        <f ca="1">SUM(Detail!BB65:BB74)</f>
        <v>0</v>
      </c>
      <c r="AY11" s="5">
        <f ca="1">SUM(Detail!BC65:BC74)</f>
        <v>0</v>
      </c>
      <c r="AZ11" s="5">
        <f ca="1">SUM(Detail!BD65:BD74)</f>
        <v>0</v>
      </c>
      <c r="BA11" s="5">
        <f ca="1">SUM(Detail!BE65:BE74)</f>
        <v>0</v>
      </c>
      <c r="BB11" s="5">
        <f ca="1">SUM(Detail!BF65:BF74)</f>
        <v>0</v>
      </c>
    </row>
    <row r="12" spans="1:54" ht="14.5" customHeight="1" x14ac:dyDescent="0.45">
      <c r="A12" s="11"/>
      <c r="X12" s="124" t="s">
        <v>45</v>
      </c>
      <c r="Y12" s="5">
        <f ca="1">SUM(Detail!AC75:AC84)</f>
        <v>0</v>
      </c>
      <c r="Z12" s="5">
        <f ca="1">SUM(Detail!AD75:AD84)</f>
        <v>0</v>
      </c>
      <c r="AA12" s="5">
        <f ca="1">SUM(Detail!AE75:AE84)</f>
        <v>0</v>
      </c>
      <c r="AB12" s="5">
        <f ca="1">SUM(Detail!AF75:AF84)</f>
        <v>0</v>
      </c>
      <c r="AC12" s="5">
        <f ca="1">SUM(Detail!AG75:AG84)</f>
        <v>0</v>
      </c>
      <c r="AD12" s="5">
        <f ca="1">SUM(Detail!AH75:AH84)</f>
        <v>0</v>
      </c>
      <c r="AE12" s="5">
        <f ca="1">SUM(Detail!AI75:AI84)</f>
        <v>0</v>
      </c>
      <c r="AF12" s="5">
        <f ca="1">SUM(Detail!AJ75:AJ84)</f>
        <v>0</v>
      </c>
      <c r="AG12" s="5">
        <f ca="1">SUM(Detail!AK75:AK84)</f>
        <v>0</v>
      </c>
      <c r="AH12" s="5">
        <f ca="1">SUM(Detail!AL75:AL84)</f>
        <v>0</v>
      </c>
      <c r="AI12" s="5">
        <f ca="1">SUM(Detail!AM75:AM84)</f>
        <v>0</v>
      </c>
      <c r="AJ12" s="5">
        <f ca="1">SUM(Detail!AN75:AN84)</f>
        <v>0</v>
      </c>
      <c r="AK12" s="5">
        <f ca="1">SUM(Detail!AO75:AO84)</f>
        <v>0</v>
      </c>
      <c r="AL12" s="5">
        <f ca="1">SUM(Detail!AP75:AP84)</f>
        <v>0</v>
      </c>
      <c r="AM12" s="5">
        <f ca="1">SUM(Detail!AQ75:AQ84)</f>
        <v>0</v>
      </c>
      <c r="AN12" s="5">
        <f ca="1">SUM(Detail!AR75:AR84)</f>
        <v>0</v>
      </c>
      <c r="AO12" s="5">
        <f ca="1">SUM(Detail!AS75:AS84)</f>
        <v>0</v>
      </c>
      <c r="AP12" s="5">
        <f ca="1">SUM(Detail!AT75:AT84)</f>
        <v>0</v>
      </c>
      <c r="AQ12" s="5">
        <f ca="1">SUM(Detail!AU75:AU84)</f>
        <v>0</v>
      </c>
      <c r="AR12" s="5">
        <f ca="1">SUM(Detail!AV75:AV84)</f>
        <v>0</v>
      </c>
      <c r="AS12" s="5">
        <f ca="1">SUM(Detail!AW75:AW84)</f>
        <v>0</v>
      </c>
      <c r="AT12" s="5">
        <f ca="1">SUM(Detail!AX75:AX84)</f>
        <v>0</v>
      </c>
      <c r="AU12" s="5">
        <f ca="1">SUM(Detail!AY75:AY84)</f>
        <v>0</v>
      </c>
      <c r="AV12" s="5">
        <f ca="1">SUM(Detail!AZ75:AZ84)</f>
        <v>0</v>
      </c>
      <c r="AW12" s="5">
        <f ca="1">SUM(Detail!BA75:BA84)</f>
        <v>0</v>
      </c>
      <c r="AX12" s="5">
        <f ca="1">SUM(Detail!BB75:BB84)</f>
        <v>0</v>
      </c>
      <c r="AY12" s="5">
        <f ca="1">SUM(Detail!BC75:BC84)</f>
        <v>0</v>
      </c>
      <c r="AZ12" s="5">
        <f ca="1">SUM(Detail!BD75:BD84)</f>
        <v>0</v>
      </c>
      <c r="BA12" s="5">
        <f ca="1">SUM(Detail!BE75:BE84)</f>
        <v>0</v>
      </c>
      <c r="BB12" s="5">
        <f ca="1">SUM(Detail!BF75:BF84)</f>
        <v>0</v>
      </c>
    </row>
    <row r="13" spans="1:54" ht="14.5" customHeight="1" x14ac:dyDescent="0.45">
      <c r="A13" s="11"/>
      <c r="X13" s="124" t="s">
        <v>46</v>
      </c>
      <c r="Y13" s="5">
        <f ca="1">SUM(Detail!AC85:AC94)</f>
        <v>0</v>
      </c>
      <c r="Z13" s="5">
        <f ca="1">SUM(Detail!AD85:AD94)</f>
        <v>0</v>
      </c>
      <c r="AA13" s="5">
        <f ca="1">SUM(Detail!AE85:AE94)</f>
        <v>0</v>
      </c>
      <c r="AB13" s="5">
        <f ca="1">SUM(Detail!AF85:AF94)</f>
        <v>0</v>
      </c>
      <c r="AC13" s="5">
        <f ca="1">SUM(Detail!AG85:AG94)</f>
        <v>0</v>
      </c>
      <c r="AD13" s="5">
        <f ca="1">SUM(Detail!AH85:AH94)</f>
        <v>0</v>
      </c>
      <c r="AE13" s="5">
        <f ca="1">SUM(Detail!AI85:AI94)</f>
        <v>0</v>
      </c>
      <c r="AF13" s="5">
        <f ca="1">SUM(Detail!AJ85:AJ94)</f>
        <v>0</v>
      </c>
      <c r="AG13" s="5">
        <f ca="1">SUM(Detail!AK85:AK94)</f>
        <v>0</v>
      </c>
      <c r="AH13" s="5">
        <f ca="1">SUM(Detail!AL85:AL94)</f>
        <v>4977997.1134044724</v>
      </c>
      <c r="AI13" s="5">
        <f ca="1">SUM(Detail!AM85:AM94)</f>
        <v>5027777.0845385175</v>
      </c>
      <c r="AJ13" s="5">
        <f ca="1">SUM(Detail!AN85:AN94)</f>
        <v>5078054.8553839009</v>
      </c>
      <c r="AK13" s="5">
        <f ca="1">SUM(Detail!AO85:AO94)</f>
        <v>5128835.4039377403</v>
      </c>
      <c r="AL13" s="5">
        <f ca="1">SUM(Detail!AP85:AP94)</f>
        <v>5180123.7579771178</v>
      </c>
      <c r="AM13" s="5">
        <f ca="1">SUM(Detail!AQ85:AQ94)</f>
        <v>5231924.99555689</v>
      </c>
      <c r="AN13" s="5">
        <f ca="1">SUM(Detail!AR85:AR94)</f>
        <v>5284244.2455124576</v>
      </c>
      <c r="AO13" s="5">
        <f ca="1">SUM(Detail!AS85:AS94)</f>
        <v>5337086.6879675835</v>
      </c>
      <c r="AP13" s="5">
        <f ca="1">SUM(Detail!AT85:AT94)</f>
        <v>5390457.55484726</v>
      </c>
      <c r="AQ13" s="5">
        <f ca="1">SUM(Detail!AU85:AU94)</f>
        <v>5444362.1303957328</v>
      </c>
      <c r="AR13" s="5">
        <f ca="1">SUM(Detail!AV85:AV94)</f>
        <v>5498805.7516996888</v>
      </c>
      <c r="AS13" s="5">
        <f ca="1">SUM(Detail!AW85:AW94)</f>
        <v>5553793.8092166856</v>
      </c>
      <c r="AT13" s="5">
        <f ca="1">SUM(Detail!AX85:AX94)</f>
        <v>5609331.7473088522</v>
      </c>
      <c r="AU13" s="5">
        <f ca="1">SUM(Detail!AY85:AY94)</f>
        <v>5665425.0647819424</v>
      </c>
      <c r="AV13" s="5">
        <f ca="1">SUM(Detail!AZ85:AZ94)</f>
        <v>5722079.3154297601</v>
      </c>
      <c r="AW13" s="5">
        <f ca="1">SUM(Detail!BA85:BA94)</f>
        <v>5779300.1085840594</v>
      </c>
      <c r="AX13" s="5">
        <f ca="1">SUM(Detail!BB85:BB94)</f>
        <v>5837093.1096699005</v>
      </c>
      <c r="AY13" s="5">
        <f ca="1">SUM(Detail!BC85:BC94)</f>
        <v>5895464.0407665996</v>
      </c>
      <c r="AZ13" s="5">
        <f ca="1">SUM(Detail!BD85:BD94)</f>
        <v>5954418.6811742634</v>
      </c>
      <c r="BA13" s="5">
        <f ca="1">SUM(Detail!BE85:BE94)</f>
        <v>6013962.8679860067</v>
      </c>
      <c r="BB13" s="5">
        <f ca="1">SUM(Detail!BF85:BF94)</f>
        <v>6074102.496665867</v>
      </c>
    </row>
    <row r="14" spans="1:54" ht="14.5" customHeight="1" x14ac:dyDescent="0.45">
      <c r="A14" s="11"/>
      <c r="X14" s="124" t="s">
        <v>92</v>
      </c>
      <c r="Y14" s="5">
        <f ca="1">SUM(Detail!AC95:AC104)</f>
        <v>0</v>
      </c>
      <c r="Z14" s="5">
        <f ca="1">SUM(Detail!AD95:AD104)</f>
        <v>0</v>
      </c>
      <c r="AA14" s="5">
        <f ca="1">SUM(Detail!AE95:AE104)</f>
        <v>0</v>
      </c>
      <c r="AB14" s="5">
        <f ca="1">SUM(Detail!AF95:AF104)</f>
        <v>0</v>
      </c>
      <c r="AC14" s="5">
        <f ca="1">SUM(Detail!AG95:AG104)</f>
        <v>0</v>
      </c>
      <c r="AD14" s="5">
        <f ca="1">SUM(Detail!AH95:AH104)</f>
        <v>0</v>
      </c>
      <c r="AE14" s="5">
        <f ca="1">SUM(Detail!AI95:AI104)</f>
        <v>0</v>
      </c>
      <c r="AF14" s="5">
        <f ca="1">SUM(Detail!AJ95:AJ104)</f>
        <v>0</v>
      </c>
      <c r="AG14" s="5">
        <f ca="1">SUM(Detail!AK95:AK104)</f>
        <v>0</v>
      </c>
      <c r="AH14" s="5">
        <f ca="1">SUM(Detail!AL95:AL104)</f>
        <v>0</v>
      </c>
      <c r="AI14" s="5">
        <f ca="1">SUM(Detail!AM95:AM104)</f>
        <v>0</v>
      </c>
      <c r="AJ14" s="5">
        <f ca="1">SUM(Detail!AN95:AN104)</f>
        <v>0</v>
      </c>
      <c r="AK14" s="5">
        <f ca="1">SUM(Detail!AO95:AO104)</f>
        <v>0</v>
      </c>
      <c r="AL14" s="5">
        <f ca="1">SUM(Detail!AP95:AP104)</f>
        <v>0</v>
      </c>
      <c r="AM14" s="5">
        <f ca="1">SUM(Detail!AQ95:AQ104)</f>
        <v>0</v>
      </c>
      <c r="AN14" s="5">
        <f ca="1">SUM(Detail!AR95:AR104)</f>
        <v>0</v>
      </c>
      <c r="AO14" s="5">
        <f ca="1">SUM(Detail!AS95:AS104)</f>
        <v>0</v>
      </c>
      <c r="AP14" s="5">
        <f ca="1">SUM(Detail!AT95:AT104)</f>
        <v>0</v>
      </c>
      <c r="AQ14" s="5">
        <f ca="1">SUM(Detail!AU95:AU104)</f>
        <v>0</v>
      </c>
      <c r="AR14" s="5">
        <f ca="1">SUM(Detail!AV95:AV104)</f>
        <v>0</v>
      </c>
      <c r="AS14" s="5">
        <f ca="1">SUM(Detail!AW95:AW104)</f>
        <v>0</v>
      </c>
      <c r="AT14" s="5">
        <f ca="1">SUM(Detail!AX95:AX104)</f>
        <v>0</v>
      </c>
      <c r="AU14" s="5">
        <f ca="1">SUM(Detail!AY95:AY104)</f>
        <v>0</v>
      </c>
      <c r="AV14" s="5">
        <f ca="1">SUM(Detail!AZ95:AZ104)</f>
        <v>0</v>
      </c>
      <c r="AW14" s="5">
        <f ca="1">SUM(Detail!BA95:BA104)</f>
        <v>0</v>
      </c>
      <c r="AX14" s="5">
        <f ca="1">SUM(Detail!BB95:BB104)</f>
        <v>0</v>
      </c>
      <c r="AY14" s="5">
        <f ca="1">SUM(Detail!BC95:BC104)</f>
        <v>0</v>
      </c>
      <c r="AZ14" s="5">
        <f ca="1">SUM(Detail!BD95:BD104)</f>
        <v>0</v>
      </c>
      <c r="BA14" s="5">
        <f ca="1">SUM(Detail!BE95:BE104)</f>
        <v>0</v>
      </c>
      <c r="BB14" s="5">
        <f ca="1">SUM(Detail!BF95:BF104)</f>
        <v>0</v>
      </c>
    </row>
    <row r="15" spans="1:54" ht="14.5" customHeight="1" x14ac:dyDescent="0.45">
      <c r="A15" s="11"/>
      <c r="X15" s="124" t="s">
        <v>60</v>
      </c>
      <c r="Y15" s="5">
        <f ca="1">SUM(Detail!AC105:AC114)</f>
        <v>0</v>
      </c>
      <c r="Z15" s="5">
        <f ca="1">SUM(Detail!AD105:AD114)</f>
        <v>0</v>
      </c>
      <c r="AA15" s="5">
        <f ca="1">SUM(Detail!AE105:AE114)</f>
        <v>0</v>
      </c>
      <c r="AB15" s="5">
        <f ca="1">SUM(Detail!AF105:AF114)</f>
        <v>0</v>
      </c>
      <c r="AC15" s="5">
        <f ca="1">SUM(Detail!AG105:AG114)</f>
        <v>0</v>
      </c>
      <c r="AD15" s="5">
        <f ca="1">SUM(Detail!AH105:AH114)</f>
        <v>0</v>
      </c>
      <c r="AE15" s="5">
        <f ca="1">SUM(Detail!AI105:AI114)</f>
        <v>0</v>
      </c>
      <c r="AF15" s="5">
        <f ca="1">SUM(Detail!AJ105:AJ114)</f>
        <v>0</v>
      </c>
      <c r="AG15" s="5">
        <f ca="1">SUM(Detail!AK105:AK114)</f>
        <v>0</v>
      </c>
      <c r="AH15" s="5">
        <f ca="1">SUM(Detail!AL105:AL114)</f>
        <v>0</v>
      </c>
      <c r="AI15" s="5">
        <f ca="1">SUM(Detail!AM105:AM114)</f>
        <v>0</v>
      </c>
      <c r="AJ15" s="5">
        <f ca="1">SUM(Detail!AN105:AN114)</f>
        <v>0</v>
      </c>
      <c r="AK15" s="5">
        <f ca="1">SUM(Detail!AO105:AO114)</f>
        <v>0</v>
      </c>
      <c r="AL15" s="5">
        <f ca="1">SUM(Detail!AP105:AP114)</f>
        <v>0</v>
      </c>
      <c r="AM15" s="5">
        <f ca="1">SUM(Detail!AQ105:AQ114)</f>
        <v>0</v>
      </c>
      <c r="AN15" s="5">
        <f ca="1">SUM(Detail!AR105:AR114)</f>
        <v>0</v>
      </c>
      <c r="AO15" s="5">
        <f ca="1">SUM(Detail!AS105:AS114)</f>
        <v>0</v>
      </c>
      <c r="AP15" s="5">
        <f ca="1">SUM(Detail!AT105:AT114)</f>
        <v>0</v>
      </c>
      <c r="AQ15" s="5">
        <f ca="1">SUM(Detail!AU105:AU114)</f>
        <v>0</v>
      </c>
      <c r="AR15" s="5">
        <f ca="1">SUM(Detail!AV105:AV114)</f>
        <v>0</v>
      </c>
      <c r="AS15" s="5">
        <f ca="1">SUM(Detail!AW105:AW114)</f>
        <v>0</v>
      </c>
      <c r="AT15" s="5">
        <f ca="1">SUM(Detail!AX105:AX114)</f>
        <v>0</v>
      </c>
      <c r="AU15" s="5">
        <f ca="1">SUM(Detail!AY105:AY114)</f>
        <v>0</v>
      </c>
      <c r="AV15" s="5">
        <f ca="1">SUM(Detail!AZ105:AZ114)</f>
        <v>0</v>
      </c>
      <c r="AW15" s="5">
        <f ca="1">SUM(Detail!BA105:BA114)</f>
        <v>0</v>
      </c>
      <c r="AX15" s="5">
        <f ca="1">SUM(Detail!BB105:BB114)</f>
        <v>0</v>
      </c>
      <c r="AY15" s="5">
        <f ca="1">SUM(Detail!BC105:BC114)</f>
        <v>0</v>
      </c>
      <c r="AZ15" s="5">
        <f ca="1">SUM(Detail!BD105:BD114)</f>
        <v>0</v>
      </c>
      <c r="BA15" s="5">
        <f ca="1">SUM(Detail!BE105:BE114)</f>
        <v>0</v>
      </c>
      <c r="BB15" s="5">
        <f ca="1">SUM(Detail!BF105:BF114)</f>
        <v>0</v>
      </c>
    </row>
    <row r="16" spans="1:54" ht="14.5" customHeight="1" x14ac:dyDescent="0.45">
      <c r="A16" s="11"/>
      <c r="X16" s="124" t="s">
        <v>72</v>
      </c>
      <c r="Y16" s="5">
        <f ca="1">SUM(Detail!AC115:AC124)</f>
        <v>0</v>
      </c>
      <c r="Z16" s="5">
        <f ca="1">SUM(Detail!AD115:AD124)</f>
        <v>0</v>
      </c>
      <c r="AA16" s="5">
        <f ca="1">SUM(Detail!AE115:AE124)</f>
        <v>0</v>
      </c>
      <c r="AB16" s="5">
        <f ca="1">SUM(Detail!AF115:AF124)</f>
        <v>0</v>
      </c>
      <c r="AC16" s="5">
        <f ca="1">SUM(Detail!AG115:AG124)</f>
        <v>0</v>
      </c>
      <c r="AD16" s="5">
        <f ca="1">SUM(Detail!AH115:AH124)</f>
        <v>0</v>
      </c>
      <c r="AE16" s="5">
        <f ca="1">SUM(Detail!AI115:AI124)</f>
        <v>0</v>
      </c>
      <c r="AF16" s="5">
        <f ca="1">SUM(Detail!AJ115:AJ124)</f>
        <v>0</v>
      </c>
      <c r="AG16" s="5">
        <f ca="1">SUM(Detail!AK115:AK124)</f>
        <v>0</v>
      </c>
      <c r="AH16" s="5">
        <f ca="1">SUM(Detail!AL115:AL124)</f>
        <v>0</v>
      </c>
      <c r="AI16" s="5">
        <f ca="1">SUM(Detail!AM115:AM124)</f>
        <v>0</v>
      </c>
      <c r="AJ16" s="5">
        <f ca="1">SUM(Detail!AN115:AN124)</f>
        <v>0</v>
      </c>
      <c r="AK16" s="5">
        <f ca="1">SUM(Detail!AO115:AO124)</f>
        <v>0</v>
      </c>
      <c r="AL16" s="5">
        <f ca="1">SUM(Detail!AP115:AP124)</f>
        <v>0</v>
      </c>
      <c r="AM16" s="5">
        <f ca="1">SUM(Detail!AQ115:AQ124)</f>
        <v>0</v>
      </c>
      <c r="AN16" s="5">
        <f ca="1">SUM(Detail!AR115:AR124)</f>
        <v>0</v>
      </c>
      <c r="AO16" s="5">
        <f ca="1">SUM(Detail!AS115:AS124)</f>
        <v>0</v>
      </c>
      <c r="AP16" s="5">
        <f ca="1">SUM(Detail!AT115:AT124)</f>
        <v>0</v>
      </c>
      <c r="AQ16" s="5">
        <f ca="1">SUM(Detail!AU115:AU124)</f>
        <v>0</v>
      </c>
      <c r="AR16" s="5">
        <f ca="1">SUM(Detail!AV115:AV124)</f>
        <v>0</v>
      </c>
      <c r="AS16" s="5">
        <f ca="1">SUM(Detail!AW115:AW124)</f>
        <v>0</v>
      </c>
      <c r="AT16" s="5">
        <f ca="1">SUM(Detail!AX115:AX124)</f>
        <v>0</v>
      </c>
      <c r="AU16" s="5">
        <f ca="1">SUM(Detail!AY115:AY124)</f>
        <v>0</v>
      </c>
      <c r="AV16" s="5">
        <f ca="1">SUM(Detail!AZ115:AZ124)</f>
        <v>0</v>
      </c>
      <c r="AW16" s="5">
        <f ca="1">SUM(Detail!BA115:BA124)</f>
        <v>0</v>
      </c>
      <c r="AX16" s="5">
        <f ca="1">SUM(Detail!BB115:BB124)</f>
        <v>0</v>
      </c>
      <c r="AY16" s="5">
        <f ca="1">SUM(Detail!BC115:BC124)</f>
        <v>0</v>
      </c>
      <c r="AZ16" s="5">
        <f ca="1">SUM(Detail!BD115:BD124)</f>
        <v>0</v>
      </c>
      <c r="BA16" s="5">
        <f ca="1">SUM(Detail!BE115:BE124)</f>
        <v>0</v>
      </c>
      <c r="BB16" s="5">
        <f ca="1">SUM(Detail!BF115:BF124)</f>
        <v>0</v>
      </c>
    </row>
    <row r="17" spans="1:100" ht="14.5" customHeight="1" x14ac:dyDescent="0.45">
      <c r="A17" s="11"/>
      <c r="X17" s="124" t="s">
        <v>65</v>
      </c>
      <c r="Y17" s="5">
        <f ca="1">SUM(Detail!AC125:AC134)</f>
        <v>0</v>
      </c>
      <c r="Z17" s="5">
        <f ca="1">SUM(Detail!AD125:AD134)</f>
        <v>0</v>
      </c>
      <c r="AA17" s="5">
        <f ca="1">SUM(Detail!AE125:AE134)</f>
        <v>0</v>
      </c>
      <c r="AB17" s="5">
        <f ca="1">SUM(Detail!AF125:AF134)</f>
        <v>0</v>
      </c>
      <c r="AC17" s="5">
        <f ca="1">SUM(Detail!AG125:AG134)</f>
        <v>0</v>
      </c>
      <c r="AD17" s="5">
        <f ca="1">SUM(Detail!AH125:AH134)</f>
        <v>0</v>
      </c>
      <c r="AE17" s="5">
        <f ca="1">SUM(Detail!AI125:AI134)</f>
        <v>0</v>
      </c>
      <c r="AF17" s="5">
        <f ca="1">SUM(Detail!AJ125:AJ134)</f>
        <v>0</v>
      </c>
      <c r="AG17" s="5">
        <f ca="1">SUM(Detail!AK125:AK134)</f>
        <v>0</v>
      </c>
      <c r="AH17" s="5">
        <f ca="1">SUM(Detail!AL125:AL134)</f>
        <v>0</v>
      </c>
      <c r="AI17" s="5">
        <f ca="1">SUM(Detail!AM125:AM134)</f>
        <v>0</v>
      </c>
      <c r="AJ17" s="5">
        <f ca="1">SUM(Detail!AN125:AN134)</f>
        <v>0</v>
      </c>
      <c r="AK17" s="5">
        <f ca="1">SUM(Detail!AO125:AO134)</f>
        <v>0</v>
      </c>
      <c r="AL17" s="5">
        <f ca="1">SUM(Detail!AP125:AP134)</f>
        <v>0</v>
      </c>
      <c r="AM17" s="5">
        <f ca="1">SUM(Detail!AQ125:AQ134)</f>
        <v>0</v>
      </c>
      <c r="AN17" s="5">
        <f ca="1">SUM(Detail!AR125:AR134)</f>
        <v>0</v>
      </c>
      <c r="AO17" s="5">
        <f ca="1">SUM(Detail!AS125:AS134)</f>
        <v>0</v>
      </c>
      <c r="AP17" s="5">
        <f ca="1">SUM(Detail!AT125:AT134)</f>
        <v>0</v>
      </c>
      <c r="AQ17" s="5">
        <f ca="1">SUM(Detail!AU125:AU134)</f>
        <v>0</v>
      </c>
      <c r="AR17" s="5">
        <f ca="1">SUM(Detail!AV125:AV134)</f>
        <v>0</v>
      </c>
      <c r="AS17" s="5">
        <f ca="1">SUM(Detail!AW125:AW134)</f>
        <v>0</v>
      </c>
      <c r="AT17" s="5">
        <f ca="1">SUM(Detail!AX125:AX134)</f>
        <v>0</v>
      </c>
      <c r="AU17" s="5">
        <f ca="1">SUM(Detail!AY125:AY134)</f>
        <v>0</v>
      </c>
      <c r="AV17" s="5">
        <f ca="1">SUM(Detail!AZ125:AZ134)</f>
        <v>0</v>
      </c>
      <c r="AW17" s="5">
        <f ca="1">SUM(Detail!BA125:BA134)</f>
        <v>0</v>
      </c>
      <c r="AX17" s="5">
        <f ca="1">SUM(Detail!BB125:BB134)</f>
        <v>0</v>
      </c>
      <c r="AY17" s="5">
        <f ca="1">SUM(Detail!BC125:BC134)</f>
        <v>0</v>
      </c>
      <c r="AZ17" s="5">
        <f ca="1">SUM(Detail!BD125:BD134)</f>
        <v>0</v>
      </c>
      <c r="BA17" s="5">
        <f ca="1">SUM(Detail!BE125:BE134)</f>
        <v>0</v>
      </c>
      <c r="BB17" s="5">
        <f ca="1">SUM(Detail!BF125:BF134)</f>
        <v>0</v>
      </c>
    </row>
    <row r="18" spans="1:100" ht="14.5" customHeight="1" x14ac:dyDescent="0.45">
      <c r="A18" s="11"/>
      <c r="X18" s="124" t="s">
        <v>67</v>
      </c>
      <c r="Y18" s="5">
        <f ca="1">SUM(Detail!AC135:AC144)</f>
        <v>0</v>
      </c>
      <c r="Z18" s="5">
        <f ca="1">SUM(Detail!AD135:AD144)</f>
        <v>0</v>
      </c>
      <c r="AA18" s="5">
        <f ca="1">SUM(Detail!AE135:AE144)</f>
        <v>0</v>
      </c>
      <c r="AB18" s="5">
        <f ca="1">SUM(Detail!AF135:AF144)</f>
        <v>0</v>
      </c>
      <c r="AC18" s="5">
        <f ca="1">SUM(Detail!AG135:AG144)</f>
        <v>0</v>
      </c>
      <c r="AD18" s="5">
        <f ca="1">SUM(Detail!AH135:AH144)</f>
        <v>0</v>
      </c>
      <c r="AE18" s="5">
        <f ca="1">SUM(Detail!AI135:AI144)</f>
        <v>0</v>
      </c>
      <c r="AF18" s="5">
        <f ca="1">SUM(Detail!AJ135:AJ144)</f>
        <v>0</v>
      </c>
      <c r="AG18" s="5">
        <f ca="1">SUM(Detail!AK135:AK144)</f>
        <v>0</v>
      </c>
      <c r="AH18" s="5">
        <f ca="1">SUM(Detail!AL135:AL144)</f>
        <v>0</v>
      </c>
      <c r="AI18" s="5">
        <f ca="1">SUM(Detail!AM135:AM144)</f>
        <v>0</v>
      </c>
      <c r="AJ18" s="5">
        <f ca="1">SUM(Detail!AN135:AN144)</f>
        <v>0</v>
      </c>
      <c r="AK18" s="5">
        <f ca="1">SUM(Detail!AO135:AO144)</f>
        <v>0</v>
      </c>
      <c r="AL18" s="5">
        <f ca="1">SUM(Detail!AP135:AP144)</f>
        <v>0</v>
      </c>
      <c r="AM18" s="5">
        <f ca="1">SUM(Detail!AQ135:AQ144)</f>
        <v>0</v>
      </c>
      <c r="AN18" s="5">
        <f ca="1">SUM(Detail!AR135:AR144)</f>
        <v>0</v>
      </c>
      <c r="AO18" s="5">
        <f ca="1">SUM(Detail!AS135:AS144)</f>
        <v>0</v>
      </c>
      <c r="AP18" s="5">
        <f ca="1">SUM(Detail!AT135:AT144)</f>
        <v>0</v>
      </c>
      <c r="AQ18" s="5">
        <f ca="1">SUM(Detail!AU135:AU144)</f>
        <v>0</v>
      </c>
      <c r="AR18" s="5">
        <f ca="1">SUM(Detail!AV135:AV144)</f>
        <v>0</v>
      </c>
      <c r="AS18" s="5">
        <f ca="1">SUM(Detail!AW135:AW144)</f>
        <v>0</v>
      </c>
      <c r="AT18" s="5">
        <f ca="1">SUM(Detail!AX135:AX144)</f>
        <v>0</v>
      </c>
      <c r="AU18" s="5">
        <f ca="1">SUM(Detail!AY135:AY144)</f>
        <v>0</v>
      </c>
      <c r="AV18" s="5">
        <f ca="1">SUM(Detail!AZ135:AZ144)</f>
        <v>0</v>
      </c>
      <c r="AW18" s="5">
        <f ca="1">SUM(Detail!BA135:BA144)</f>
        <v>0</v>
      </c>
      <c r="AX18" s="5">
        <f ca="1">SUM(Detail!BB135:BB144)</f>
        <v>0</v>
      </c>
      <c r="AY18" s="5">
        <f ca="1">SUM(Detail!BC135:BC144)</f>
        <v>0</v>
      </c>
      <c r="AZ18" s="5">
        <f ca="1">SUM(Detail!BD135:BD144)</f>
        <v>0</v>
      </c>
      <c r="BA18" s="5">
        <f ca="1">SUM(Detail!BE135:BE144)</f>
        <v>0</v>
      </c>
      <c r="BB18" s="5">
        <f ca="1">SUM(Detail!BF135:BF144)</f>
        <v>0</v>
      </c>
    </row>
    <row r="19" spans="1:100" ht="14.5" customHeight="1" x14ac:dyDescent="0.45">
      <c r="A19" s="11"/>
      <c r="X19" s="124" t="s">
        <v>66</v>
      </c>
      <c r="Y19" s="5">
        <f ca="1">SUM(Detail!AC145:AC154)</f>
        <v>0</v>
      </c>
      <c r="Z19" s="5">
        <f ca="1">SUM(Detail!AD145:AD154)</f>
        <v>0</v>
      </c>
      <c r="AA19" s="5">
        <f ca="1">SUM(Detail!AE145:AE154)</f>
        <v>0</v>
      </c>
      <c r="AB19" s="5">
        <f ca="1">SUM(Detail!AF145:AF154)</f>
        <v>0</v>
      </c>
      <c r="AC19" s="5">
        <f ca="1">SUM(Detail!AG145:AG154)</f>
        <v>0</v>
      </c>
      <c r="AD19" s="5">
        <f ca="1">SUM(Detail!AH145:AH154)</f>
        <v>0</v>
      </c>
      <c r="AE19" s="5">
        <f ca="1">SUM(Detail!AI145:AI154)</f>
        <v>0</v>
      </c>
      <c r="AF19" s="5">
        <f ca="1">SUM(Detail!AJ145:AJ154)</f>
        <v>0</v>
      </c>
      <c r="AG19" s="5">
        <f ca="1">SUM(Detail!AK145:AK154)</f>
        <v>0</v>
      </c>
      <c r="AH19" s="5">
        <f ca="1">SUM(Detail!AL145:AL154)</f>
        <v>0</v>
      </c>
      <c r="AI19" s="5">
        <f ca="1">SUM(Detail!AM145:AM154)</f>
        <v>0</v>
      </c>
      <c r="AJ19" s="5">
        <f ca="1">SUM(Detail!AN145:AN154)</f>
        <v>0</v>
      </c>
      <c r="AK19" s="5">
        <f ca="1">SUM(Detail!AO145:AO154)</f>
        <v>0</v>
      </c>
      <c r="AL19" s="5">
        <f ca="1">SUM(Detail!AP145:AP154)</f>
        <v>0</v>
      </c>
      <c r="AM19" s="5">
        <f ca="1">SUM(Detail!AQ145:AQ154)</f>
        <v>0</v>
      </c>
      <c r="AN19" s="5">
        <f ca="1">SUM(Detail!AR145:AR154)</f>
        <v>0</v>
      </c>
      <c r="AO19" s="5">
        <f ca="1">SUM(Detail!AS145:AS154)</f>
        <v>0</v>
      </c>
      <c r="AP19" s="5">
        <f ca="1">SUM(Detail!AT145:AT154)</f>
        <v>0</v>
      </c>
      <c r="AQ19" s="5">
        <f ca="1">SUM(Detail!AU145:AU154)</f>
        <v>0</v>
      </c>
      <c r="AR19" s="5">
        <f ca="1">SUM(Detail!AV145:AV154)</f>
        <v>0</v>
      </c>
      <c r="AS19" s="5">
        <f ca="1">SUM(Detail!AW145:AW154)</f>
        <v>0</v>
      </c>
      <c r="AT19" s="5">
        <f ca="1">SUM(Detail!AX145:AX154)</f>
        <v>0</v>
      </c>
      <c r="AU19" s="5">
        <f ca="1">SUM(Detail!AY145:AY154)</f>
        <v>0</v>
      </c>
      <c r="AV19" s="5">
        <f ca="1">SUM(Detail!AZ145:AZ154)</f>
        <v>0</v>
      </c>
      <c r="AW19" s="5">
        <f ca="1">SUM(Detail!BA145:BA154)</f>
        <v>0</v>
      </c>
      <c r="AX19" s="5">
        <f ca="1">SUM(Detail!BB145:BB154)</f>
        <v>0</v>
      </c>
      <c r="AY19" s="5">
        <f ca="1">SUM(Detail!BC145:BC154)</f>
        <v>0</v>
      </c>
      <c r="AZ19" s="5">
        <f ca="1">SUM(Detail!BD145:BD154)</f>
        <v>0</v>
      </c>
      <c r="BA19" s="5">
        <f ca="1">SUM(Detail!BE145:BE154)</f>
        <v>0</v>
      </c>
      <c r="BB19" s="5">
        <f ca="1">SUM(Detail!BF145:BF154)</f>
        <v>0</v>
      </c>
    </row>
    <row r="20" spans="1:100" x14ac:dyDescent="0.35">
      <c r="CG20" t="s">
        <v>79</v>
      </c>
      <c r="CI20">
        <f>COUNTA(Y26:AB26)</f>
        <v>4</v>
      </c>
    </row>
    <row r="21" spans="1:100" x14ac:dyDescent="0.35">
      <c r="Y21" t="s">
        <v>63</v>
      </c>
      <c r="BI21" t="s">
        <v>64</v>
      </c>
      <c r="BJ21" s="10"/>
      <c r="BZ21" s="10"/>
      <c r="CA21" s="10"/>
      <c r="CB21" s="10"/>
      <c r="CC21" s="10"/>
      <c r="CD21" s="10"/>
      <c r="CG21" s="58" t="str">
        <f>SSSModel!$C$5&amp;"$"</f>
        <v>2023$</v>
      </c>
      <c r="CH21" s="58"/>
      <c r="CI21" s="58"/>
      <c r="CJ21" s="58"/>
      <c r="CK21" s="58"/>
      <c r="CL21" s="58"/>
      <c r="CM21" s="58"/>
      <c r="CN21" s="58"/>
      <c r="CO21" s="58"/>
      <c r="CP21" s="58"/>
      <c r="CQ21" s="58"/>
      <c r="CR21" s="58"/>
      <c r="CS21" s="58"/>
      <c r="CT21" s="58"/>
      <c r="CU21" s="58"/>
    </row>
    <row r="22" spans="1:100" x14ac:dyDescent="0.35">
      <c r="Y22" s="27" t="s">
        <v>130</v>
      </c>
    </row>
    <row r="23" spans="1:100" x14ac:dyDescent="0.35">
      <c r="D23" s="38"/>
      <c r="S23" s="65"/>
      <c r="T23" s="65"/>
      <c r="Y23" s="26">
        <v>1</v>
      </c>
      <c r="Z23" s="26"/>
      <c r="AA23" s="26"/>
      <c r="AB23" s="26"/>
      <c r="AC23" s="26">
        <f>Y23+1</f>
        <v>2</v>
      </c>
      <c r="AD23" s="26"/>
      <c r="AE23" s="26"/>
      <c r="AF23" s="26"/>
      <c r="AG23" s="26">
        <f>AC23+1</f>
        <v>3</v>
      </c>
      <c r="AH23" s="26"/>
      <c r="AI23" s="26"/>
      <c r="AJ23" s="26"/>
      <c r="AK23" s="26">
        <f>AG23+1</f>
        <v>4</v>
      </c>
      <c r="AL23" s="26"/>
      <c r="AM23" s="26"/>
      <c r="AN23" s="26"/>
      <c r="AO23" s="26">
        <f>AK23+1</f>
        <v>5</v>
      </c>
      <c r="AP23" s="26"/>
      <c r="AQ23" s="26"/>
      <c r="AR23" s="26"/>
      <c r="AS23" s="26">
        <f>AO23+1</f>
        <v>6</v>
      </c>
      <c r="AW23" s="26">
        <f>AS23+1</f>
        <v>7</v>
      </c>
      <c r="BA23" s="26">
        <f>AW23+1</f>
        <v>8</v>
      </c>
      <c r="BE23" s="26">
        <f>BA23+1</f>
        <v>9</v>
      </c>
      <c r="BI23" s="26">
        <f>BE23+1</f>
        <v>10</v>
      </c>
      <c r="BM23" s="26">
        <f>BI23+1</f>
        <v>11</v>
      </c>
      <c r="BQ23" s="26">
        <f>BM23+1</f>
        <v>12</v>
      </c>
      <c r="BU23" s="26">
        <f>BQ23+1</f>
        <v>13</v>
      </c>
      <c r="BY23" s="26">
        <f>BU23+1</f>
        <v>14</v>
      </c>
      <c r="CC23" s="26">
        <f>BY23+1</f>
        <v>15</v>
      </c>
      <c r="CG23">
        <v>1</v>
      </c>
      <c r="CH23" s="10">
        <f>CG23+1</f>
        <v>2</v>
      </c>
      <c r="CI23" s="10">
        <f>CH23+1</f>
        <v>3</v>
      </c>
      <c r="CJ23" s="10">
        <f>CI23+1</f>
        <v>4</v>
      </c>
      <c r="CK23" s="10">
        <f>CJ23+1</f>
        <v>5</v>
      </c>
      <c r="CL23" s="10">
        <f>CK23+1</f>
        <v>6</v>
      </c>
      <c r="CM23" s="10">
        <f t="shared" ref="CM23:CU23" si="0">CL23+1</f>
        <v>7</v>
      </c>
      <c r="CN23" s="10">
        <f t="shared" si="0"/>
        <v>8</v>
      </c>
      <c r="CO23" s="10">
        <f t="shared" si="0"/>
        <v>9</v>
      </c>
      <c r="CP23" s="10">
        <f t="shared" si="0"/>
        <v>10</v>
      </c>
      <c r="CQ23" s="10">
        <f t="shared" si="0"/>
        <v>11</v>
      </c>
      <c r="CR23" s="10">
        <f t="shared" si="0"/>
        <v>12</v>
      </c>
      <c r="CS23" s="10">
        <f t="shared" si="0"/>
        <v>13</v>
      </c>
      <c r="CT23" s="10">
        <f t="shared" si="0"/>
        <v>14</v>
      </c>
      <c r="CU23" s="10">
        <f t="shared" si="0"/>
        <v>15</v>
      </c>
    </row>
    <row r="24" spans="1:100" ht="43.5" x14ac:dyDescent="0.35">
      <c r="Y24" s="54" t="s">
        <v>108</v>
      </c>
      <c r="Z24" s="54"/>
      <c r="AA24" s="54"/>
      <c r="AB24" s="54"/>
      <c r="AC24" t="s">
        <v>109</v>
      </c>
      <c r="AG24" s="54" t="s">
        <v>43</v>
      </c>
      <c r="AH24" s="54"/>
      <c r="AI24" s="54"/>
      <c r="AJ24" s="54"/>
      <c r="AK24" t="s">
        <v>61</v>
      </c>
      <c r="AO24" s="54" t="s">
        <v>56</v>
      </c>
      <c r="AP24" s="54"/>
      <c r="AQ24" s="54"/>
      <c r="AR24" s="54"/>
      <c r="AS24" t="s">
        <v>62</v>
      </c>
      <c r="AW24" s="60" t="s">
        <v>55</v>
      </c>
      <c r="AX24" s="58"/>
      <c r="AY24" s="58"/>
      <c r="AZ24" s="58"/>
      <c r="BA24" t="s">
        <v>45</v>
      </c>
      <c r="BE24" s="60" t="s">
        <v>46</v>
      </c>
      <c r="BF24" s="58"/>
      <c r="BG24" s="58"/>
      <c r="BH24" s="58"/>
      <c r="BI24" t="s">
        <v>92</v>
      </c>
      <c r="BM24" s="60" t="s">
        <v>60</v>
      </c>
      <c r="BN24" s="58"/>
      <c r="BO24" s="58"/>
      <c r="BP24" s="58"/>
      <c r="BQ24" s="66" t="s">
        <v>72</v>
      </c>
      <c r="BR24" s="67"/>
      <c r="BS24" s="67"/>
      <c r="BT24" s="67"/>
      <c r="BU24" s="54" t="s">
        <v>65</v>
      </c>
      <c r="BV24" s="54"/>
      <c r="BW24" s="54"/>
      <c r="BX24" s="54"/>
      <c r="BY24" s="66" t="s">
        <v>67</v>
      </c>
      <c r="BZ24" s="67"/>
      <c r="CA24" s="67"/>
      <c r="CB24" s="67"/>
      <c r="CC24" s="54" t="s">
        <v>66</v>
      </c>
      <c r="CD24" s="54"/>
      <c r="CE24" s="54"/>
      <c r="CF24" s="54"/>
      <c r="CG24" s="36" t="str">
        <f ca="1">OFFSET($Y24,0,(CG$23-1)*$CI$20)</f>
        <v>Overnight Capital</v>
      </c>
      <c r="CH24" s="36" t="str">
        <f t="shared" ref="CH24:CL25" ca="1" si="1">OFFSET($Y24,0,(CH$23-1)*4)</f>
        <v>Capital w/ Profile</v>
      </c>
      <c r="CI24" s="36" t="str">
        <f t="shared" ca="1" si="1"/>
        <v>XM System Upgrades</v>
      </c>
      <c r="CJ24" s="36" t="str">
        <f t="shared" ca="1" si="1"/>
        <v>On-Going Capital #1</v>
      </c>
      <c r="CK24" s="36" t="str">
        <f t="shared" ca="1" si="1"/>
        <v>On-Going Capital #2</v>
      </c>
      <c r="CL24" s="36" t="str">
        <f t="shared" ca="1" si="1"/>
        <v>On-Going O&amp;M #1</v>
      </c>
      <c r="CM24" s="36" t="str">
        <f t="shared" ref="CM24:CU25" ca="1" si="2">OFFSET($Y24,0,(CM$23-1)*4)</f>
        <v>On-Going O&amp;M #2</v>
      </c>
      <c r="CN24" s="36" t="str">
        <f t="shared" ca="1" si="2"/>
        <v>On-Going XM</v>
      </c>
      <c r="CO24" s="36" t="str">
        <f t="shared" ca="1" si="2"/>
        <v>On-Going FGT</v>
      </c>
      <c r="CP24" s="36" t="str">
        <f t="shared" ca="1" si="2"/>
        <v>Annual Fuel Burn</v>
      </c>
      <c r="CQ24" s="36" t="str">
        <f t="shared" ca="1" si="2"/>
        <v>Energy Price</v>
      </c>
      <c r="CR24" s="36" t="str">
        <f t="shared" ca="1" si="2"/>
        <v>Variable O&amp;M</v>
      </c>
      <c r="CS24" s="36" t="str">
        <f t="shared" ca="1" si="2"/>
        <v>Start Cost</v>
      </c>
      <c r="CT24" s="36" t="str">
        <f t="shared" ca="1" si="2"/>
        <v>Start Fuel</v>
      </c>
      <c r="CU24" s="36" t="str">
        <f t="shared" ca="1" si="2"/>
        <v>Hourly Operating Cost</v>
      </c>
      <c r="CV24" s="36" t="s">
        <v>177</v>
      </c>
    </row>
    <row r="25" spans="1:100" x14ac:dyDescent="0.35">
      <c r="Y25" t="s">
        <v>2</v>
      </c>
      <c r="AC25" t="s">
        <v>2</v>
      </c>
      <c r="AG25" t="s">
        <v>2</v>
      </c>
      <c r="AK25" t="s">
        <v>2</v>
      </c>
      <c r="AO25" t="s">
        <v>2</v>
      </c>
      <c r="AS25" t="s">
        <v>14</v>
      </c>
      <c r="AW25" t="s">
        <v>14</v>
      </c>
      <c r="BA25" t="s">
        <v>14</v>
      </c>
      <c r="BE25" t="s">
        <v>14</v>
      </c>
      <c r="BI25" t="s">
        <v>14</v>
      </c>
      <c r="BM25" t="s">
        <v>14</v>
      </c>
      <c r="BQ25" s="10" t="s">
        <v>14</v>
      </c>
      <c r="BR25" s="10"/>
      <c r="BS25" s="10"/>
      <c r="BT25" s="10"/>
      <c r="BU25" s="10" t="s">
        <v>14</v>
      </c>
      <c r="BV25" s="10"/>
      <c r="BW25" s="10"/>
      <c r="BX25" s="10"/>
      <c r="BY25" s="10" t="s">
        <v>14</v>
      </c>
      <c r="BZ25" s="10"/>
      <c r="CA25" s="10"/>
      <c r="CB25" s="10"/>
      <c r="CC25" s="10" t="s">
        <v>14</v>
      </c>
      <c r="CD25" s="10"/>
      <c r="CE25" s="10"/>
      <c r="CF25" s="10"/>
      <c r="CG25" s="36" t="str">
        <f ca="1">OFFSET($Y25,0,(CG$23-1)*$CI$20)</f>
        <v>Capital</v>
      </c>
      <c r="CH25" s="36" t="str">
        <f t="shared" ca="1" si="1"/>
        <v>Capital</v>
      </c>
      <c r="CI25" s="36" t="str">
        <f t="shared" ca="1" si="1"/>
        <v>Capital</v>
      </c>
      <c r="CJ25" s="36" t="str">
        <f t="shared" ca="1" si="1"/>
        <v>Capital</v>
      </c>
      <c r="CK25" s="36" t="str">
        <f t="shared" ca="1" si="1"/>
        <v>Capital</v>
      </c>
      <c r="CL25" s="36" t="str">
        <f t="shared" ca="1" si="1"/>
        <v>O&amp;M</v>
      </c>
      <c r="CM25" s="36" t="str">
        <f t="shared" ca="1" si="2"/>
        <v>O&amp;M</v>
      </c>
      <c r="CN25" s="36" t="str">
        <f t="shared" ca="1" si="2"/>
        <v>O&amp;M</v>
      </c>
      <c r="CO25" s="36" t="str">
        <f t="shared" ca="1" si="2"/>
        <v>O&amp;M</v>
      </c>
      <c r="CP25" s="36" t="str">
        <f t="shared" ca="1" si="2"/>
        <v>O&amp;M</v>
      </c>
      <c r="CQ25" s="36" t="str">
        <f t="shared" ca="1" si="2"/>
        <v>O&amp;M</v>
      </c>
      <c r="CR25" s="36" t="str">
        <f t="shared" ca="1" si="2"/>
        <v>O&amp;M</v>
      </c>
      <c r="CS25" s="36" t="str">
        <f t="shared" ca="1" si="2"/>
        <v>O&amp;M</v>
      </c>
      <c r="CT25" s="36" t="str">
        <f t="shared" ca="1" si="2"/>
        <v>O&amp;M</v>
      </c>
      <c r="CU25" s="36" t="str">
        <f t="shared" ca="1" si="2"/>
        <v>O&amp;M</v>
      </c>
      <c r="CV25" s="2" t="s">
        <v>178</v>
      </c>
    </row>
    <row r="26" spans="1:100" ht="43.5" x14ac:dyDescent="0.35">
      <c r="A26" s="26" t="s">
        <v>96</v>
      </c>
      <c r="B26" s="12" t="s">
        <v>11</v>
      </c>
      <c r="C26" s="12" t="s">
        <v>42</v>
      </c>
      <c r="D26" s="12" t="s">
        <v>38</v>
      </c>
      <c r="E26" s="12" t="s">
        <v>39</v>
      </c>
      <c r="F26" s="12" t="s">
        <v>51</v>
      </c>
      <c r="G26" s="12" t="s">
        <v>58</v>
      </c>
      <c r="H26" s="12" t="s">
        <v>52</v>
      </c>
      <c r="I26" s="12" t="s">
        <v>159</v>
      </c>
      <c r="J26" s="12" t="s">
        <v>163</v>
      </c>
      <c r="K26" s="12" t="s">
        <v>164</v>
      </c>
      <c r="L26" s="12" t="s">
        <v>165</v>
      </c>
      <c r="M26" s="12" t="s">
        <v>53</v>
      </c>
      <c r="N26" s="114" t="s">
        <v>173</v>
      </c>
      <c r="O26" s="111" t="s">
        <v>57</v>
      </c>
      <c r="P26" s="12" t="s">
        <v>59</v>
      </c>
      <c r="Q26" s="12" t="s">
        <v>40</v>
      </c>
      <c r="R26" s="12" t="s">
        <v>41</v>
      </c>
      <c r="S26" s="12" t="s">
        <v>88</v>
      </c>
      <c r="T26" s="114" t="s">
        <v>170</v>
      </c>
      <c r="U26" s="12" t="s">
        <v>54</v>
      </c>
      <c r="V26" s="12" t="s">
        <v>89</v>
      </c>
      <c r="W26" s="12" t="s">
        <v>90</v>
      </c>
      <c r="X26" s="114" t="s">
        <v>176</v>
      </c>
      <c r="Y26" s="112" t="s">
        <v>249</v>
      </c>
      <c r="Z26" s="112" t="s">
        <v>138</v>
      </c>
      <c r="AA26" s="112" t="s">
        <v>34</v>
      </c>
      <c r="AB26" s="112" t="s">
        <v>44</v>
      </c>
      <c r="AC26" s="12" t="s">
        <v>32</v>
      </c>
      <c r="AD26" s="12" t="s">
        <v>138</v>
      </c>
      <c r="AE26" s="12" t="s">
        <v>34</v>
      </c>
      <c r="AF26" s="12" t="s">
        <v>44</v>
      </c>
      <c r="AG26" s="112" t="s">
        <v>0</v>
      </c>
      <c r="AH26" s="112" t="s">
        <v>138</v>
      </c>
      <c r="AI26" s="112" t="s">
        <v>34</v>
      </c>
      <c r="AJ26" s="112" t="s">
        <v>44</v>
      </c>
      <c r="AK26" s="12" t="s">
        <v>47</v>
      </c>
      <c r="AL26" s="12" t="s">
        <v>139</v>
      </c>
      <c r="AM26" s="12" t="s">
        <v>34</v>
      </c>
      <c r="AN26" s="12" t="s">
        <v>44</v>
      </c>
      <c r="AO26" s="112" t="s">
        <v>47</v>
      </c>
      <c r="AP26" s="112" t="s">
        <v>139</v>
      </c>
      <c r="AQ26" s="112" t="s">
        <v>34</v>
      </c>
      <c r="AR26" s="112" t="s">
        <v>44</v>
      </c>
      <c r="AS26" s="12" t="s">
        <v>47</v>
      </c>
      <c r="AT26" s="12" t="s">
        <v>139</v>
      </c>
      <c r="AU26" s="12" t="s">
        <v>34</v>
      </c>
      <c r="AV26" s="12" t="s">
        <v>44</v>
      </c>
      <c r="AW26" s="112" t="s">
        <v>47</v>
      </c>
      <c r="AX26" s="112" t="s">
        <v>139</v>
      </c>
      <c r="AY26" s="112" t="s">
        <v>34</v>
      </c>
      <c r="AZ26" s="112" t="s">
        <v>44</v>
      </c>
      <c r="BA26" s="12" t="s">
        <v>47</v>
      </c>
      <c r="BB26" s="12" t="s">
        <v>139</v>
      </c>
      <c r="BC26" s="12" t="s">
        <v>34</v>
      </c>
      <c r="BD26" s="12" t="s">
        <v>44</v>
      </c>
      <c r="BE26" s="112" t="s">
        <v>47</v>
      </c>
      <c r="BF26" s="112" t="s">
        <v>139</v>
      </c>
      <c r="BG26" s="112" t="s">
        <v>34</v>
      </c>
      <c r="BH26" s="112" t="s">
        <v>44</v>
      </c>
      <c r="BI26" s="12" t="s">
        <v>94</v>
      </c>
      <c r="BJ26" s="12" t="s">
        <v>140</v>
      </c>
      <c r="BK26" s="12" t="s">
        <v>34</v>
      </c>
      <c r="BL26" s="12" t="s">
        <v>44</v>
      </c>
      <c r="BM26" s="112" t="s">
        <v>68</v>
      </c>
      <c r="BN26" s="113" t="s">
        <v>139</v>
      </c>
      <c r="BO26" s="112" t="s">
        <v>34</v>
      </c>
      <c r="BP26" s="112" t="s">
        <v>44</v>
      </c>
      <c r="BQ26" s="114" t="s">
        <v>68</v>
      </c>
      <c r="BR26" s="115" t="s">
        <v>139</v>
      </c>
      <c r="BS26" s="114" t="s">
        <v>34</v>
      </c>
      <c r="BT26" s="114" t="s">
        <v>44</v>
      </c>
      <c r="BU26" s="112" t="s">
        <v>69</v>
      </c>
      <c r="BV26" s="112" t="s">
        <v>139</v>
      </c>
      <c r="BW26" s="112" t="s">
        <v>34</v>
      </c>
      <c r="BX26" s="112" t="s">
        <v>44</v>
      </c>
      <c r="BY26" s="114" t="s">
        <v>70</v>
      </c>
      <c r="BZ26" s="12" t="s">
        <v>140</v>
      </c>
      <c r="CA26" s="114" t="s">
        <v>34</v>
      </c>
      <c r="CB26" s="114" t="s">
        <v>44</v>
      </c>
      <c r="CC26" s="112" t="s">
        <v>71</v>
      </c>
      <c r="CD26" s="112" t="s">
        <v>139</v>
      </c>
      <c r="CE26" s="112" t="s">
        <v>34</v>
      </c>
      <c r="CF26" s="112" t="s">
        <v>44</v>
      </c>
      <c r="CG26" s="114" t="str">
        <f t="shared" ref="CG26:CU26" ca="1" si="3">OFFSET($Z26,0,(CG$23-1)*$CI$20)</f>
        <v>$</v>
      </c>
      <c r="CH26" s="114" t="str">
        <f t="shared" ca="1" si="3"/>
        <v>$</v>
      </c>
      <c r="CI26" s="114" t="str">
        <f t="shared" ca="1" si="3"/>
        <v>$</v>
      </c>
      <c r="CJ26" s="114" t="str">
        <f t="shared" ca="1" si="3"/>
        <v>$/Yr</v>
      </c>
      <c r="CK26" s="114" t="str">
        <f t="shared" ca="1" si="3"/>
        <v>$/Yr</v>
      </c>
      <c r="CL26" s="114" t="str">
        <f t="shared" ca="1" si="3"/>
        <v>$/Yr</v>
      </c>
      <c r="CM26" s="114" t="str">
        <f t="shared" ca="1" si="3"/>
        <v>$/Yr</v>
      </c>
      <c r="CN26" s="114" t="str">
        <f t="shared" ca="1" si="3"/>
        <v>$/Yr</v>
      </c>
      <c r="CO26" s="114" t="str">
        <f t="shared" ca="1" si="3"/>
        <v>$/Yr</v>
      </c>
      <c r="CP26" s="114" t="str">
        <f t="shared" ca="1" si="3"/>
        <v>mmBtu/Yr</v>
      </c>
      <c r="CQ26" s="114" t="str">
        <f t="shared" ca="1" si="3"/>
        <v>$/Yr</v>
      </c>
      <c r="CR26" s="114" t="str">
        <f t="shared" ca="1" si="3"/>
        <v>$/Yr</v>
      </c>
      <c r="CS26" s="114" t="str">
        <f t="shared" ca="1" si="3"/>
        <v>$/Yr</v>
      </c>
      <c r="CT26" s="114" t="str">
        <f t="shared" ca="1" si="3"/>
        <v>mmBtu/Yr</v>
      </c>
      <c r="CU26" s="114" t="str">
        <f t="shared" ca="1" si="3"/>
        <v>$/Yr</v>
      </c>
      <c r="CV26" s="2" t="s">
        <v>178</v>
      </c>
    </row>
    <row r="27" spans="1:100" x14ac:dyDescent="0.35">
      <c r="A27" s="16">
        <v>1</v>
      </c>
      <c r="B27" s="16">
        <v>1</v>
      </c>
      <c r="C27" s="1" t="s">
        <v>202</v>
      </c>
      <c r="D27" s="1" t="s">
        <v>4</v>
      </c>
      <c r="E27" s="1" t="s">
        <v>206</v>
      </c>
      <c r="F27" s="1" t="s">
        <v>203</v>
      </c>
      <c r="G27" s="1" t="s">
        <v>162</v>
      </c>
      <c r="H27" s="1" t="s">
        <v>160</v>
      </c>
      <c r="I27" s="1" t="s">
        <v>161</v>
      </c>
      <c r="J27" s="8">
        <v>220</v>
      </c>
      <c r="K27" s="1">
        <v>0</v>
      </c>
      <c r="L27" s="1"/>
      <c r="M27" s="1"/>
      <c r="N27" s="13"/>
      <c r="O27" s="14"/>
      <c r="P27" s="16" t="s">
        <v>97</v>
      </c>
      <c r="Q27" s="110">
        <v>48214</v>
      </c>
      <c r="R27" s="13">
        <v>30</v>
      </c>
      <c r="S27" s="31">
        <f ca="1">OFFSET(OpScenarios!B$2,MATCH($D27,OpScenarios!$A$3:$A$7,0),(SSSModel!$C$6-1)*3)</f>
        <v>0.15</v>
      </c>
      <c r="T27" s="119">
        <f>IF(SSSModel!$C$8=1,DATE(SSSModel!$C$9,1,1),DATE(IF(MONTH(Q27)&lt;=6,YEAR(Q27),YEAR(Q27)+1),1,1))</f>
        <v>48214</v>
      </c>
      <c r="U27" s="17">
        <f t="shared" ref="U27" si="4">J27*(1-M27)</f>
        <v>220</v>
      </c>
      <c r="V27" s="18">
        <f ca="1">OFFSET(OpScenarios!C$2,MATCH($D27,OpScenarios!$A$3:$A$7,0),(SSSModel!$C$6-1)*3)</f>
        <v>110</v>
      </c>
      <c r="W27" s="18">
        <f ca="1">OFFSET(OpScenarios!D$2,MATCH($D27,OpScenarios!$A$3:$A$7,0),(SSSModel!$C$6-1)*3)</f>
        <v>1314</v>
      </c>
      <c r="X27" s="68">
        <f ca="1">U27*S27*8760</f>
        <v>289080</v>
      </c>
      <c r="Y27" s="157">
        <f ca="1">OFFSET(NREL!$F$5,$AA$27-NREL!$A$5,0)</f>
        <v>1148.0074989407822</v>
      </c>
      <c r="Z27" s="157">
        <f ca="1">Y27*1000*U27</f>
        <v>252561649.76697206</v>
      </c>
      <c r="AA27" s="177">
        <f>YEAR(Q27)</f>
        <v>2032</v>
      </c>
      <c r="AB27" s="57" t="s">
        <v>101</v>
      </c>
      <c r="AC27" s="8"/>
      <c r="AD27" s="8"/>
      <c r="AE27">
        <f>$AA27</f>
        <v>2032</v>
      </c>
      <c r="AF27" s="2" t="str">
        <f>$AB27</f>
        <v>SCCT_Capital</v>
      </c>
      <c r="AG27" s="55"/>
      <c r="AH27" s="55"/>
      <c r="AI27" s="54">
        <f>$AA27</f>
        <v>2032</v>
      </c>
      <c r="AJ27" s="63" t="str">
        <f>$AB27</f>
        <v>SCCT_Capital</v>
      </c>
      <c r="AK27" s="8"/>
      <c r="AL27" s="7">
        <f t="shared" ref="AL27" si="5">AK27*$J27</f>
        <v>0</v>
      </c>
      <c r="AM27">
        <f>$AA27</f>
        <v>2032</v>
      </c>
      <c r="AN27" s="32" t="str">
        <f>$AB27</f>
        <v>SCCT_Capital</v>
      </c>
      <c r="AO27" s="55"/>
      <c r="AP27" s="59">
        <f t="shared" ref="AP27" si="6">AO27*$J27</f>
        <v>0</v>
      </c>
      <c r="AQ27" s="54">
        <f>$AA27</f>
        <v>2032</v>
      </c>
      <c r="AR27" s="63" t="str">
        <f>$AB27</f>
        <v>SCCT_Capital</v>
      </c>
      <c r="AS27" s="5">
        <f ca="1">OFFSET(NREL!$H$5,$AU$27-NREL!$A$5,0)*1000</f>
        <v>28100.259369719137</v>
      </c>
      <c r="AT27" s="7">
        <f ca="1">AS27*$U27</f>
        <v>6182057.0613382105</v>
      </c>
      <c r="AU27">
        <f>$AA27</f>
        <v>2032</v>
      </c>
      <c r="AV27" s="22" t="s">
        <v>205</v>
      </c>
      <c r="AW27" s="55"/>
      <c r="AX27" s="55">
        <v>0</v>
      </c>
      <c r="AY27" s="54">
        <f>$AA27</f>
        <v>2032</v>
      </c>
      <c r="AZ27" s="63" t="str">
        <f>$AV27</f>
        <v>SCCT_O&amp;M</v>
      </c>
      <c r="BA27" s="14"/>
      <c r="BB27" s="68">
        <f t="shared" ref="BB27" si="7">BA27*$J27</f>
        <v>0</v>
      </c>
      <c r="BC27">
        <f>$AA27</f>
        <v>2032</v>
      </c>
      <c r="BD27" s="22" t="s">
        <v>14</v>
      </c>
      <c r="BE27" s="59">
        <f>BF27/$U27</f>
        <v>20484.162942110888</v>
      </c>
      <c r="BF27" s="55">
        <f>10240000*1.1/19353.12*22207.82/631*U27</f>
        <v>4506515.8472643951</v>
      </c>
      <c r="BG27" s="56">
        <v>2022</v>
      </c>
      <c r="BH27" s="57" t="s">
        <v>250</v>
      </c>
      <c r="BI27" s="8"/>
      <c r="BJ27" s="68">
        <f ca="1">BI27*$X27/1000</f>
        <v>0</v>
      </c>
      <c r="BK27" s="13">
        <v>2021</v>
      </c>
      <c r="BL27" s="32"/>
      <c r="BM27" s="61"/>
      <c r="BN27" s="59">
        <f t="shared" ref="BN27" ca="1" si="8">BM27*$X27</f>
        <v>0</v>
      </c>
      <c r="BO27" s="54">
        <f>$AA27</f>
        <v>2032</v>
      </c>
      <c r="BP27" s="63" t="str">
        <f>$AV27</f>
        <v>SCCT_O&amp;M</v>
      </c>
      <c r="BQ27" s="109"/>
      <c r="BR27" s="68">
        <f t="shared" ref="BR27" ca="1" si="9">BQ27*$X27</f>
        <v>0</v>
      </c>
      <c r="BS27" s="10">
        <f>$AA27</f>
        <v>2032</v>
      </c>
      <c r="BT27" s="69" t="str">
        <f>$AV27</f>
        <v>SCCT_O&amp;M</v>
      </c>
      <c r="BU27" s="55"/>
      <c r="BV27" s="59">
        <f t="shared" ref="BV27" ca="1" si="10">$V27*BU27</f>
        <v>0</v>
      </c>
      <c r="BW27" s="54">
        <f>$AA27</f>
        <v>2032</v>
      </c>
      <c r="BX27" s="63" t="str">
        <f>$AV27</f>
        <v>SCCT_O&amp;M</v>
      </c>
      <c r="BY27" s="14"/>
      <c r="BZ27" s="68">
        <f t="shared" ref="BZ27" ca="1" si="11">BY27*$V27</f>
        <v>0</v>
      </c>
      <c r="CA27" s="10">
        <f>$AA27</f>
        <v>2032</v>
      </c>
      <c r="CB27" s="69" t="str">
        <f>$AV27</f>
        <v>SCCT_O&amp;M</v>
      </c>
      <c r="CC27" s="70"/>
      <c r="CD27" s="59">
        <f t="shared" ref="CD27" ca="1" si="12">$W27*CC27</f>
        <v>0</v>
      </c>
      <c r="CE27" s="54">
        <f>$AA27</f>
        <v>2032</v>
      </c>
      <c r="CF27" s="63" t="str">
        <f>$AV27</f>
        <v>SCCT_O&amp;M</v>
      </c>
      <c r="CG27" s="71" cm="1">
        <f t="array" aca="1" ref="CG27" ca="1">OFFSET($Z27,0,(CG$23-1)*$CI$20)*IF(OFFSET($AB27,0,(CG$23-1)*$CI$20)&lt;&gt;"",(1+INDEX(Escalation!$B$3:$B$18,MATCH(OFFSET($AB27,0,(CG$23-1)*$CI$20),Escalation!$A$3:$A$18,0),0))^(SSSModel!$C$5-OFFSET($AA27,0,(CG$23-1)*$CI$20)),1)</f>
        <v>229748245.53279176</v>
      </c>
      <c r="CH27" s="71" cm="1">
        <f t="array" aca="1" ref="CH27" ca="1">OFFSET($Z27,0,(CH$23-1)*$CI$20)*IF(OFFSET($AB27,0,(CH$23-1)*$CI$20)&lt;&gt;"",(1+INDEX(Escalation!$B$3:$B$18,MATCH(OFFSET($AB27,0,(CH$23-1)*$CI$20),Escalation!$A$3:$A$18,0),0))^(SSSModel!$C$5-OFFSET($AA27,0,(CH$23-1)*$CI$20)),1)</f>
        <v>0</v>
      </c>
      <c r="CI27" s="71" cm="1">
        <f t="array" aca="1" ref="CI27" ca="1">OFFSET($Z27,0,(CI$23-1)*$CI$20)*IF(OFFSET($AB27,0,(CI$23-1)*$CI$20)&lt;&gt;"",(1+INDEX(Escalation!$B$3:$B$18,MATCH(OFFSET($AB27,0,(CI$23-1)*$CI$20),Escalation!$A$3:$A$18,0),0))^(SSSModel!$C$5-OFFSET($AA27,0,(CI$23-1)*$CI$20)),1)</f>
        <v>0</v>
      </c>
      <c r="CJ27" s="71" cm="1">
        <f t="array" aca="1" ref="CJ27" ca="1">OFFSET($Z27,0,(CJ$23-1)*$CI$20)*IF(OFFSET($AB27,0,(CJ$23-1)*$CI$20)&lt;&gt;"",(1+INDEX(Escalation!$B$3:$B$18,MATCH(OFFSET($AB27,0,(CJ$23-1)*$CI$20),Escalation!$A$3:$A$18,0),0))^(SSSModel!$C$5-OFFSET($AA27,0,(CJ$23-1)*$CI$20)),1)</f>
        <v>0</v>
      </c>
      <c r="CK27" s="71" cm="1">
        <f t="array" aca="1" ref="CK27" ca="1">OFFSET($Z27,0,(CK$23-1)*$CI$20)*IF(OFFSET($AB27,0,(CK$23-1)*$CI$20)&lt;&gt;"",(1+INDEX(Escalation!$B$3:$B$18,MATCH(OFFSET($AB27,0,(CK$23-1)*$CI$20),Escalation!$A$3:$A$18,0),0))^(SSSModel!$C$5-OFFSET($AA27,0,(CK$23-1)*$CI$20)),1)</f>
        <v>0</v>
      </c>
      <c r="CL27" s="71" cm="1">
        <f t="array" aca="1" ref="CL27" ca="1">OFFSET($Z27,0,(CL$23-1)*$CI$20)*IF(OFFSET($AB27,0,(CL$23-1)*$CI$20)&lt;&gt;"",(1+INDEX(Escalation!$B$3:$B$18,MATCH(OFFSET($AB27,0,(CL$23-1)*$CI$20),Escalation!$A$3:$A$18,0),0))^(SSSModel!$C$5-OFFSET($AA27,0,(CL$23-1)*$CI$20)),1)</f>
        <v>5172868.8</v>
      </c>
      <c r="CM27" s="71" cm="1">
        <f t="array" aca="1" ref="CM27" ca="1">OFFSET($Z27,0,(CM$23-1)*$CI$20)*IF(OFFSET($AB27,0,(CM$23-1)*$CI$20)&lt;&gt;"",(1+INDEX(Escalation!$B$3:$B$18,MATCH(OFFSET($AB27,0,(CM$23-1)*$CI$20),Escalation!$A$3:$A$18,0),0))^(SSSModel!$C$5-OFFSET($AA27,0,(CM$23-1)*$CI$20)),1)</f>
        <v>0</v>
      </c>
      <c r="CN27" s="71" cm="1">
        <f t="array" aca="1" ref="CN27" ca="1">OFFSET($Z27,0,(CN$23-1)*$CI$20)*IF(OFFSET($AB27,0,(CN$23-1)*$CI$20)&lt;&gt;"",(1+INDEX(Escalation!$B$3:$B$18,MATCH(OFFSET($AB27,0,(CN$23-1)*$CI$20),Escalation!$A$3:$A$18,0),0))^(SSSModel!$C$5-OFFSET($AA27,0,(CN$23-1)*$CI$20)),1)</f>
        <v>0</v>
      </c>
      <c r="CO27" s="71" cm="1">
        <f t="array" aca="1" ref="CO27" ca="1">OFFSET($Z27,0,(CO$23-1)*$CI$20)*IF(OFFSET($AB27,0,(CO$23-1)*$CI$20)&lt;&gt;"",(1+INDEX(Escalation!$B$3:$B$18,MATCH(OFFSET($AB27,0,(CO$23-1)*$CI$20),Escalation!$A$3:$A$18,0),0))^(SSSModel!$C$5-OFFSET($AA27,0,(CO$23-1)*$CI$20)),1)</f>
        <v>4551581.0057370393</v>
      </c>
      <c r="CP27" s="71" cm="1">
        <f t="array" aca="1" ref="CP27" ca="1">OFFSET($Z27,0,(CP$23-1)*$CI$20)*IF(OFFSET($AB27,0,(CP$23-1)*$CI$20)&lt;&gt;"",(1+INDEX(Escalation!$B$3:$B$18,MATCH(OFFSET($AB27,0,(CP$23-1)*$CI$20),Escalation!$A$3:$A$18,0),0))^(SSSModel!$C$5-OFFSET($AA27,0,(CP$23-1)*$CI$20)),1)</f>
        <v>0</v>
      </c>
      <c r="CQ27" s="71" cm="1">
        <f t="array" aca="1" ref="CQ27" ca="1">OFFSET($Z27,0,(CQ$23-1)*$CI$20)*IF(OFFSET($AB27,0,(CQ$23-1)*$CI$20)&lt;&gt;"",(1+INDEX(Escalation!$B$3:$B$18,MATCH(OFFSET($AB27,0,(CQ$23-1)*$CI$20),Escalation!$A$3:$A$18,0),0))^(SSSModel!$C$5-OFFSET($AA27,0,(CQ$23-1)*$CI$20)),1)</f>
        <v>0</v>
      </c>
      <c r="CR27" s="71" cm="1">
        <f t="array" aca="1" ref="CR27" ca="1">OFFSET($Z27,0,(CR$23-1)*$CI$20)*IF(OFFSET($AB27,0,(CR$23-1)*$CI$20)&lt;&gt;"",(1+INDEX(Escalation!$B$3:$B$18,MATCH(OFFSET($AB27,0,(CR$23-1)*$CI$20),Escalation!$A$3:$A$18,0),0))^(SSSModel!$C$5-OFFSET($AA27,0,(CR$23-1)*$CI$20)),1)</f>
        <v>0</v>
      </c>
      <c r="CS27" s="71" cm="1">
        <f t="array" aca="1" ref="CS27" ca="1">OFFSET($Z27,0,(CS$23-1)*$CI$20)*IF(OFFSET($AB27,0,(CS$23-1)*$CI$20)&lt;&gt;"",(1+INDEX(Escalation!$B$3:$B$18,MATCH(OFFSET($AB27,0,(CS$23-1)*$CI$20),Escalation!$A$3:$A$18,0),0))^(SSSModel!$C$5-OFFSET($AA27,0,(CS$23-1)*$CI$20)),1)</f>
        <v>0</v>
      </c>
      <c r="CT27" s="71" cm="1">
        <f t="array" aca="1" ref="CT27" ca="1">OFFSET($Z27,0,(CT$23-1)*$CI$20)*IF(OFFSET($AB27,0,(CT$23-1)*$CI$20)&lt;&gt;"",(1+INDEX(Escalation!$B$3:$B$18,MATCH(OFFSET($AB27,0,(CT$23-1)*$CI$20),Escalation!$A$3:$A$18,0),0))^(SSSModel!$C$5-OFFSET($AA27,0,(CT$23-1)*$CI$20)),1)</f>
        <v>0</v>
      </c>
      <c r="CU27" s="71" cm="1">
        <f t="array" aca="1" ref="CU27" ca="1">OFFSET($Z27,0,(CU$23-1)*$CI$20)*IF(OFFSET($AB27,0,(CU$23-1)*$CI$20)&lt;&gt;"",(1+INDEX(Escalation!$B$3:$B$18,MATCH(OFFSET($AB27,0,(CU$23-1)*$CI$20),Escalation!$A$3:$A$18,0),0))^(SSSModel!$C$5-OFFSET($AA27,0,(CU$23-1)*$CI$20)),1)</f>
        <v>0</v>
      </c>
      <c r="CV27" s="71">
        <f ca="1">IF(N27="",X27,X27*(1+OFFSET(Escalation!$B$2,MATCH(N27,Escalation!$A$3:$A$18,0),0))^(SSSModel!$C$5-YEAR(T27)))</f>
        <v>289080</v>
      </c>
    </row>
    <row r="28" spans="1:100" x14ac:dyDescent="0.35">
      <c r="A28" s="16">
        <v>2</v>
      </c>
      <c r="B28" s="16">
        <v>2</v>
      </c>
      <c r="C28" s="1" t="s">
        <v>202</v>
      </c>
      <c r="D28" s="1" t="s">
        <v>3</v>
      </c>
      <c r="E28" s="1" t="s">
        <v>277</v>
      </c>
      <c r="F28" s="1" t="s">
        <v>203</v>
      </c>
      <c r="G28" s="1" t="s">
        <v>162</v>
      </c>
      <c r="H28" s="1" t="s">
        <v>160</v>
      </c>
      <c r="I28" s="1" t="s">
        <v>161</v>
      </c>
      <c r="J28" s="8">
        <v>631</v>
      </c>
      <c r="K28" s="1">
        <v>0</v>
      </c>
      <c r="L28" s="1"/>
      <c r="M28" s="1"/>
      <c r="N28" s="13"/>
      <c r="O28" s="14"/>
      <c r="P28" s="16" t="s">
        <v>97</v>
      </c>
      <c r="Q28" s="110">
        <v>48214</v>
      </c>
      <c r="R28" s="13">
        <v>40</v>
      </c>
      <c r="S28" s="31">
        <f ca="1">OFFSET(OpScenarios!B$2,MATCH($D28,OpScenarios!$A$3:$A$7,0),(SSSModel!$C$6-1)*3)</f>
        <v>0.85</v>
      </c>
      <c r="T28" s="119">
        <f>IF(SSSModel!$C$8=1,DATE(SSSModel!$C$9,1,1),DATE(IF(MONTH(Q28)&lt;=6,YEAR(Q28),YEAR(Q28)+1),1,1))</f>
        <v>48214</v>
      </c>
      <c r="U28" s="17">
        <f t="shared" ref="U28" si="13">J28*(1-M28)</f>
        <v>631</v>
      </c>
      <c r="V28" s="18">
        <f ca="1">OFFSET(OpScenarios!C$2,MATCH($D28,OpScenarios!$A$3:$A$7,0),(SSSModel!$C$6-1)*3)</f>
        <v>50</v>
      </c>
      <c r="W28" s="18">
        <f ca="1">OFFSET(OpScenarios!D$2,MATCH($D28,OpScenarios!$A$3:$A$7,0),(SSSModel!$C$6-1)*3)</f>
        <v>7446</v>
      </c>
      <c r="X28" s="68">
        <f ca="1">U28*S28*8760</f>
        <v>4698426</v>
      </c>
      <c r="Y28" s="157">
        <f ca="1">OFFSET(NREL!$G$5,$AA$27-NREL!$A$5,0)</f>
        <v>1268.241794562545</v>
      </c>
      <c r="Z28" s="157">
        <f ca="1">Y28*1000*U28</f>
        <v>800260572.36896586</v>
      </c>
      <c r="AA28" s="177">
        <f>YEAR(Q28)</f>
        <v>2032</v>
      </c>
      <c r="AB28" s="57" t="s">
        <v>100</v>
      </c>
      <c r="AC28" s="8"/>
      <c r="AD28" s="8"/>
      <c r="AE28">
        <f>$AA28</f>
        <v>2032</v>
      </c>
      <c r="AF28" s="2" t="str">
        <f>$AB28</f>
        <v>NGCC_Capital</v>
      </c>
      <c r="AG28" s="55"/>
      <c r="AH28" s="55"/>
      <c r="AI28" s="54">
        <f>$AA28</f>
        <v>2032</v>
      </c>
      <c r="AJ28" s="63" t="str">
        <f>$AB28</f>
        <v>NGCC_Capital</v>
      </c>
      <c r="AK28" s="8"/>
      <c r="AL28" s="7">
        <f t="shared" ref="AL28" si="14">AK28*$J28</f>
        <v>0</v>
      </c>
      <c r="AM28">
        <f>$AA28</f>
        <v>2032</v>
      </c>
      <c r="AN28" s="32" t="str">
        <f>$AB28</f>
        <v>NGCC_Capital</v>
      </c>
      <c r="AO28" s="55"/>
      <c r="AP28" s="59">
        <f t="shared" ref="AP28" si="15">AO28*$J28</f>
        <v>0</v>
      </c>
      <c r="AQ28" s="54">
        <f>$AA28</f>
        <v>2032</v>
      </c>
      <c r="AR28" s="63" t="str">
        <f>$AB28</f>
        <v>NGCC_Capital</v>
      </c>
      <c r="AS28" s="5">
        <f ca="1">OFFSET(NREL!$I$5,$AU$27-NREL!$A$5,0)*1000</f>
        <v>34938.818065889725</v>
      </c>
      <c r="AT28" s="7">
        <f ca="1">AS28*$U28</f>
        <v>22046394.199576415</v>
      </c>
      <c r="AU28">
        <f>$AA28</f>
        <v>2032</v>
      </c>
      <c r="AV28" s="22" t="s">
        <v>280</v>
      </c>
      <c r="AW28" s="55"/>
      <c r="AX28" s="55">
        <v>0</v>
      </c>
      <c r="AY28" s="54">
        <f>$AA28</f>
        <v>2032</v>
      </c>
      <c r="AZ28" s="63" t="str">
        <f>$AV28</f>
        <v>NGCC_O&amp;M</v>
      </c>
      <c r="BA28" s="14"/>
      <c r="BB28" s="68">
        <f t="shared" ref="BB28" si="16">BA28*$J28</f>
        <v>0</v>
      </c>
      <c r="BC28">
        <f>$AA28</f>
        <v>2032</v>
      </c>
      <c r="BD28" s="22" t="s">
        <v>14</v>
      </c>
      <c r="BE28" s="59">
        <f t="shared" ref="BE28" si="17">BF28/$U28</f>
        <v>17851.030110935022</v>
      </c>
      <c r="BF28" s="55">
        <f>10240000*1.1/631*U28</f>
        <v>11263999.999999998</v>
      </c>
      <c r="BG28" s="56">
        <v>2022</v>
      </c>
      <c r="BH28" s="57" t="s">
        <v>250</v>
      </c>
      <c r="BI28" s="8"/>
      <c r="BJ28" s="68">
        <f ca="1">BI28*$X28/1000</f>
        <v>0</v>
      </c>
      <c r="BK28" s="13">
        <v>2021</v>
      </c>
      <c r="BL28" s="32"/>
      <c r="BM28" s="61"/>
      <c r="BN28" s="59">
        <f t="shared" ref="BN28" ca="1" si="18">BM28*$X28</f>
        <v>0</v>
      </c>
      <c r="BO28" s="54">
        <f>$AA28</f>
        <v>2032</v>
      </c>
      <c r="BP28" s="63" t="str">
        <f>$AV28</f>
        <v>NGCC_O&amp;M</v>
      </c>
      <c r="BQ28" s="109"/>
      <c r="BR28" s="68">
        <f t="shared" ref="BR28" ca="1" si="19">BQ28*$X28</f>
        <v>0</v>
      </c>
      <c r="BS28" s="10">
        <f>$AA28</f>
        <v>2032</v>
      </c>
      <c r="BT28" s="69" t="str">
        <f>$AV28</f>
        <v>NGCC_O&amp;M</v>
      </c>
      <c r="BU28" s="55"/>
      <c r="BV28" s="59">
        <f t="shared" ref="BV28" ca="1" si="20">$V28*BU28</f>
        <v>0</v>
      </c>
      <c r="BW28" s="54">
        <f>$AA28</f>
        <v>2032</v>
      </c>
      <c r="BX28" s="63" t="str">
        <f>$AV28</f>
        <v>NGCC_O&amp;M</v>
      </c>
      <c r="BY28" s="14"/>
      <c r="BZ28" s="68">
        <f t="shared" ref="BZ28" ca="1" si="21">BY28*$V28</f>
        <v>0</v>
      </c>
      <c r="CA28" s="10">
        <f>$AA28</f>
        <v>2032</v>
      </c>
      <c r="CB28" s="69" t="str">
        <f>$AV28</f>
        <v>NGCC_O&amp;M</v>
      </c>
      <c r="CC28" s="70"/>
      <c r="CD28" s="59">
        <f t="shared" ref="CD28" ca="1" si="22">$W28*CC28</f>
        <v>0</v>
      </c>
      <c r="CE28" s="54">
        <f>$AA28</f>
        <v>2032</v>
      </c>
      <c r="CF28" s="63" t="str">
        <f>$AV28</f>
        <v>NGCC_O&amp;M</v>
      </c>
      <c r="CG28" s="71" cm="1">
        <f t="array" aca="1" ref="CG28" ca="1">OFFSET($Z28,0,(CG$23-1)*$CI$20)*IF(OFFSET($AB28,0,(CG$23-1)*$CI$20)&lt;&gt;"",(1+INDEX(Escalation!$B$3:$B$18,MATCH(OFFSET($AB28,0,(CG$23-1)*$CI$20),Escalation!$A$3:$A$18,0),0))^(SSSModel!$C$5-OFFSET($AA28,0,(CG$23-1)*$CI$20)),1)</f>
        <v>725710023.86535549</v>
      </c>
      <c r="CH28" s="71" cm="1">
        <f t="array" aca="1" ref="CH28" ca="1">OFFSET($Z28,0,(CH$23-1)*$CI$20)*IF(OFFSET($AB28,0,(CH$23-1)*$CI$20)&lt;&gt;"",(1+INDEX(Escalation!$B$3:$B$18,MATCH(OFFSET($AB28,0,(CH$23-1)*$CI$20),Escalation!$A$3:$A$18,0),0))^(SSSModel!$C$5-OFFSET($AA28,0,(CH$23-1)*$CI$20)),1)</f>
        <v>0</v>
      </c>
      <c r="CI28" s="71" cm="1">
        <f t="array" aca="1" ref="CI28" ca="1">OFFSET($Z28,0,(CI$23-1)*$CI$20)*IF(OFFSET($AB28,0,(CI$23-1)*$CI$20)&lt;&gt;"",(1+INDEX(Escalation!$B$3:$B$18,MATCH(OFFSET($AB28,0,(CI$23-1)*$CI$20),Escalation!$A$3:$A$18,0),0))^(SSSModel!$C$5-OFFSET($AA28,0,(CI$23-1)*$CI$20)),1)</f>
        <v>0</v>
      </c>
      <c r="CJ28" s="71" cm="1">
        <f t="array" aca="1" ref="CJ28" ca="1">OFFSET($Z28,0,(CJ$23-1)*$CI$20)*IF(OFFSET($AB28,0,(CJ$23-1)*$CI$20)&lt;&gt;"",(1+INDEX(Escalation!$B$3:$B$18,MATCH(OFFSET($AB28,0,(CJ$23-1)*$CI$20),Escalation!$A$3:$A$18,0),0))^(SSSModel!$C$5-OFFSET($AA28,0,(CJ$23-1)*$CI$20)),1)</f>
        <v>0</v>
      </c>
      <c r="CK28" s="71" cm="1">
        <f t="array" aca="1" ref="CK28" ca="1">OFFSET($Z28,0,(CK$23-1)*$CI$20)*IF(OFFSET($AB28,0,(CK$23-1)*$CI$20)&lt;&gt;"",(1+INDEX(Escalation!$B$3:$B$18,MATCH(OFFSET($AB28,0,(CK$23-1)*$CI$20),Escalation!$A$3:$A$18,0),0))^(SSSModel!$C$5-OFFSET($AA28,0,(CK$23-1)*$CI$20)),1)</f>
        <v>0</v>
      </c>
      <c r="CL28" s="71" cm="1">
        <f t="array" aca="1" ref="CL28" ca="1">OFFSET($Z28,0,(CL$23-1)*$CI$20)*IF(OFFSET($AB28,0,(CL$23-1)*$CI$20)&lt;&gt;"",(1+INDEX(Escalation!$B$3:$B$18,MATCH(OFFSET($AB28,0,(CL$23-1)*$CI$20),Escalation!$A$3:$A$18,0),0))^(SSSModel!$C$5-OFFSET($AA28,0,(CL$23-1)*$CI$20)),1)</f>
        <v>18447436.439999998</v>
      </c>
      <c r="CM28" s="71" cm="1">
        <f t="array" aca="1" ref="CM28" ca="1">OFFSET($Z28,0,(CM$23-1)*$CI$20)*IF(OFFSET($AB28,0,(CM$23-1)*$CI$20)&lt;&gt;"",(1+INDEX(Escalation!$B$3:$B$18,MATCH(OFFSET($AB28,0,(CM$23-1)*$CI$20),Escalation!$A$3:$A$18,0),0))^(SSSModel!$C$5-OFFSET($AA28,0,(CM$23-1)*$CI$20)),1)</f>
        <v>0</v>
      </c>
      <c r="CN28" s="71" cm="1">
        <f t="array" aca="1" ref="CN28" ca="1">OFFSET($Z28,0,(CN$23-1)*$CI$20)*IF(OFFSET($AB28,0,(CN$23-1)*$CI$20)&lt;&gt;"",(1+INDEX(Escalation!$B$3:$B$18,MATCH(OFFSET($AB28,0,(CN$23-1)*$CI$20),Escalation!$A$3:$A$18,0),0))^(SSSModel!$C$5-OFFSET($AA28,0,(CN$23-1)*$CI$20)),1)</f>
        <v>0</v>
      </c>
      <c r="CO28" s="71" cm="1">
        <f t="array" aca="1" ref="CO28" ca="1">OFFSET($Z28,0,(CO$23-1)*$CI$20)*IF(OFFSET($AB28,0,(CO$23-1)*$CI$20)&lt;&gt;"",(1+INDEX(Escalation!$B$3:$B$18,MATCH(OFFSET($AB28,0,(CO$23-1)*$CI$20),Escalation!$A$3:$A$18,0),0))^(SSSModel!$C$5-OFFSET($AA28,0,(CO$23-1)*$CI$20)),1)</f>
        <v>11376639.999999998</v>
      </c>
      <c r="CP28" s="71" cm="1">
        <f t="array" aca="1" ref="CP28" ca="1">OFFSET($Z28,0,(CP$23-1)*$CI$20)*IF(OFFSET($AB28,0,(CP$23-1)*$CI$20)&lt;&gt;"",(1+INDEX(Escalation!$B$3:$B$18,MATCH(OFFSET($AB28,0,(CP$23-1)*$CI$20),Escalation!$A$3:$A$18,0),0))^(SSSModel!$C$5-OFFSET($AA28,0,(CP$23-1)*$CI$20)),1)</f>
        <v>0</v>
      </c>
      <c r="CQ28" s="71" cm="1">
        <f t="array" aca="1" ref="CQ28" ca="1">OFFSET($Z28,0,(CQ$23-1)*$CI$20)*IF(OFFSET($AB28,0,(CQ$23-1)*$CI$20)&lt;&gt;"",(1+INDEX(Escalation!$B$3:$B$18,MATCH(OFFSET($AB28,0,(CQ$23-1)*$CI$20),Escalation!$A$3:$A$18,0),0))^(SSSModel!$C$5-OFFSET($AA28,0,(CQ$23-1)*$CI$20)),1)</f>
        <v>0</v>
      </c>
      <c r="CR28" s="71" cm="1">
        <f t="array" aca="1" ref="CR28" ca="1">OFFSET($Z28,0,(CR$23-1)*$CI$20)*IF(OFFSET($AB28,0,(CR$23-1)*$CI$20)&lt;&gt;"",(1+INDEX(Escalation!$B$3:$B$18,MATCH(OFFSET($AB28,0,(CR$23-1)*$CI$20),Escalation!$A$3:$A$18,0),0))^(SSSModel!$C$5-OFFSET($AA28,0,(CR$23-1)*$CI$20)),1)</f>
        <v>0</v>
      </c>
      <c r="CS28" s="71" cm="1">
        <f t="array" aca="1" ref="CS28" ca="1">OFFSET($Z28,0,(CS$23-1)*$CI$20)*IF(OFFSET($AB28,0,(CS$23-1)*$CI$20)&lt;&gt;"",(1+INDEX(Escalation!$B$3:$B$18,MATCH(OFFSET($AB28,0,(CS$23-1)*$CI$20),Escalation!$A$3:$A$18,0),0))^(SSSModel!$C$5-OFFSET($AA28,0,(CS$23-1)*$CI$20)),1)</f>
        <v>0</v>
      </c>
      <c r="CT28" s="71" cm="1">
        <f t="array" aca="1" ref="CT28" ca="1">OFFSET($Z28,0,(CT$23-1)*$CI$20)*IF(OFFSET($AB28,0,(CT$23-1)*$CI$20)&lt;&gt;"",(1+INDEX(Escalation!$B$3:$B$18,MATCH(OFFSET($AB28,0,(CT$23-1)*$CI$20),Escalation!$A$3:$A$18,0),0))^(SSSModel!$C$5-OFFSET($AA28,0,(CT$23-1)*$CI$20)),1)</f>
        <v>0</v>
      </c>
      <c r="CU28" s="71" cm="1">
        <f t="array" aca="1" ref="CU28" ca="1">OFFSET($Z28,0,(CU$23-1)*$CI$20)*IF(OFFSET($AB28,0,(CU$23-1)*$CI$20)&lt;&gt;"",(1+INDEX(Escalation!$B$3:$B$18,MATCH(OFFSET($AB28,0,(CU$23-1)*$CI$20),Escalation!$A$3:$A$18,0),0))^(SSSModel!$C$5-OFFSET($AA28,0,(CU$23-1)*$CI$20)),1)</f>
        <v>0</v>
      </c>
      <c r="CV28" s="71">
        <f ca="1">IF(N28="",X28,X28*(1+OFFSET(Escalation!$B$2,MATCH(N28,Escalation!$A$3:$A$18,0),0))^(SSSModel!$C$5-YEAR(T28)))</f>
        <v>4698426</v>
      </c>
    </row>
    <row r="29" spans="1:100" x14ac:dyDescent="0.35">
      <c r="A29" s="16">
        <v>4</v>
      </c>
      <c r="B29" s="16"/>
      <c r="C29" s="1" t="s">
        <v>0</v>
      </c>
      <c r="D29" s="1"/>
      <c r="E29" s="1"/>
      <c r="F29" s="1"/>
      <c r="G29" s="1"/>
      <c r="H29" s="1"/>
      <c r="I29" s="1"/>
      <c r="J29" s="8"/>
      <c r="K29" s="1"/>
      <c r="L29" s="1"/>
      <c r="M29" s="1"/>
      <c r="N29" s="13"/>
      <c r="O29" s="8"/>
      <c r="P29" s="1"/>
      <c r="Q29" s="62"/>
      <c r="R29" s="1"/>
      <c r="S29" s="47"/>
      <c r="T29" s="119"/>
      <c r="U29" s="17"/>
      <c r="V29" s="18"/>
      <c r="W29" s="18"/>
      <c r="X29" s="68"/>
      <c r="Y29" s="55"/>
      <c r="Z29" s="55"/>
      <c r="AA29" s="117"/>
      <c r="AB29" s="57"/>
      <c r="AC29" s="28"/>
      <c r="AD29" s="8"/>
      <c r="AF29" s="2"/>
      <c r="AG29" s="55"/>
      <c r="AH29" s="55"/>
      <c r="AI29" s="54"/>
      <c r="AJ29" s="63"/>
      <c r="AK29" s="8"/>
      <c r="AL29" s="7"/>
      <c r="AN29" s="32"/>
      <c r="AO29" s="55"/>
      <c r="AP29" s="59"/>
      <c r="AQ29" s="54"/>
      <c r="AR29" s="63"/>
      <c r="AS29" s="8"/>
      <c r="AT29" s="72"/>
      <c r="AV29" s="22"/>
      <c r="AW29" s="55"/>
      <c r="AX29" s="59"/>
      <c r="AY29" s="54"/>
      <c r="AZ29" s="63"/>
      <c r="BA29" s="14"/>
      <c r="BB29" s="68"/>
      <c r="BC29" s="1"/>
      <c r="BD29" s="22"/>
      <c r="BE29" s="55"/>
      <c r="BF29" s="59"/>
      <c r="BG29" s="54"/>
      <c r="BH29" s="57"/>
      <c r="BI29" s="8"/>
      <c r="BJ29" s="68"/>
      <c r="BK29" s="13"/>
      <c r="BL29" s="32"/>
      <c r="BM29" s="61"/>
      <c r="BN29" s="59"/>
      <c r="BO29" s="54"/>
      <c r="BP29" s="63"/>
      <c r="BQ29" s="14"/>
      <c r="BR29" s="68"/>
      <c r="BS29" s="10"/>
      <c r="BT29" s="69"/>
      <c r="BU29" s="55"/>
      <c r="BV29" s="59"/>
      <c r="BW29" s="54"/>
      <c r="BX29" s="63"/>
      <c r="BY29" s="14"/>
      <c r="BZ29" s="68"/>
      <c r="CA29" s="10"/>
      <c r="CB29" s="69"/>
      <c r="CC29" s="70"/>
      <c r="CD29" s="59"/>
      <c r="CE29" s="54"/>
      <c r="CF29" s="63"/>
      <c r="CG29" s="71"/>
      <c r="CH29" s="71"/>
      <c r="CI29" s="71"/>
      <c r="CJ29" s="71"/>
      <c r="CK29" s="71"/>
      <c r="CL29" s="71"/>
      <c r="CM29" s="71"/>
      <c r="CN29" s="71"/>
      <c r="CO29" s="71"/>
      <c r="CP29" s="71"/>
      <c r="CQ29" s="71"/>
      <c r="CR29" s="71"/>
      <c r="CS29" s="71"/>
      <c r="CT29" s="71"/>
      <c r="CU29" s="71"/>
      <c r="CV29" s="71"/>
    </row>
    <row r="31" spans="1:100" x14ac:dyDescent="0.35">
      <c r="A31" s="27" t="s">
        <v>180</v>
      </c>
      <c r="BE31" s="178">
        <f>BE27*(1+Escalation!$B$11)^(2032-BG27)/1000</f>
        <v>22.627259606383966</v>
      </c>
    </row>
    <row r="32" spans="1:100" x14ac:dyDescent="0.35">
      <c r="BE32" s="178">
        <f>BE28*(1+Escalation!$B$11)^(2032-BG28)/1000</f>
        <v>19.718642821920458</v>
      </c>
    </row>
    <row r="33" spans="57:57" x14ac:dyDescent="0.35">
      <c r="BE33" s="178"/>
    </row>
  </sheetData>
  <autoFilter ref="A26:CU29" xr:uid="{FFD73067-6689-4415-9D86-FAB65E3579FE}"/>
  <sortState xmlns:xlrd2="http://schemas.microsoft.com/office/spreadsheetml/2017/richdata2" ref="A27:CU29">
    <sortCondition ref="C27:C29"/>
  </sortState>
  <phoneticPr fontId="7" type="noConversion"/>
  <pageMargins left="0.7" right="0.7" top="0.75" bottom="0.75" header="0.3" footer="0.3"/>
  <pageSetup scale="28" fitToHeight="0" orientation="landscape" horizontalDpi="1200" verticalDpi="1200" r:id="rId1"/>
  <headerFooter>
    <oddFooter>&amp;R&amp;P&amp;L&amp;1#&amp;"Calibri"&amp;14&amp;K000000Confidential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8609" r:id="rId4" name="Spinner 1">
              <controlPr defaultSize="0" autoPict="0">
                <anchor moveWithCells="1" sizeWithCells="1">
                  <from>
                    <xdr:col>21</xdr:col>
                    <xdr:colOff>412750</xdr:colOff>
                    <xdr:row>0</xdr:row>
                    <xdr:rowOff>31750</xdr:rowOff>
                  </from>
                  <to>
                    <xdr:col>21</xdr:col>
                    <xdr:colOff>622300</xdr:colOff>
                    <xdr:row>0</xdr:row>
                    <xdr:rowOff>228600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412B8-616B-4BC8-9105-9BA6E6E4ECC6}">
  <dimension ref="A1:BI1146"/>
  <sheetViews>
    <sheetView workbookViewId="0"/>
  </sheetViews>
  <sheetFormatPr defaultRowHeight="14.5" x14ac:dyDescent="0.35"/>
  <cols>
    <col min="1" max="1" width="20.1796875" bestFit="1" customWidth="1"/>
  </cols>
  <sheetData>
    <row r="1" spans="1:61" x14ac:dyDescent="0.35">
      <c r="A1" s="27" t="s">
        <v>152</v>
      </c>
      <c r="B1" s="1"/>
      <c r="C1" s="10"/>
    </row>
    <row r="2" spans="1:61" ht="15" thickBot="1" x14ac:dyDescent="0.4">
      <c r="A2" t="s">
        <v>35</v>
      </c>
      <c r="B2" s="32" t="s">
        <v>36</v>
      </c>
      <c r="C2" s="1">
        <v>-8</v>
      </c>
      <c r="D2" s="1">
        <v>-7</v>
      </c>
      <c r="E2" s="1">
        <v>-6</v>
      </c>
      <c r="F2" s="1">
        <v>-5</v>
      </c>
      <c r="G2" s="1">
        <v>-4</v>
      </c>
      <c r="H2" s="1">
        <v>-3</v>
      </c>
      <c r="I2" s="1">
        <v>-2</v>
      </c>
      <c r="J2" s="1">
        <v>-1</v>
      </c>
      <c r="K2" s="1">
        <v>0</v>
      </c>
      <c r="L2" s="1">
        <v>1</v>
      </c>
      <c r="M2" s="1">
        <v>2</v>
      </c>
      <c r="N2" s="1">
        <v>3</v>
      </c>
      <c r="O2" s="1">
        <v>4</v>
      </c>
      <c r="P2" s="1">
        <v>5</v>
      </c>
      <c r="Q2" s="1">
        <v>6</v>
      </c>
      <c r="R2" s="1">
        <v>7</v>
      </c>
      <c r="S2" s="1">
        <v>8</v>
      </c>
      <c r="T2" s="1">
        <v>9</v>
      </c>
      <c r="U2" s="1">
        <v>10</v>
      </c>
      <c r="V2" s="1">
        <v>11</v>
      </c>
      <c r="W2" s="1">
        <v>12</v>
      </c>
      <c r="X2" s="1">
        <v>13</v>
      </c>
      <c r="Y2" s="1">
        <v>14</v>
      </c>
      <c r="Z2" s="1">
        <v>15</v>
      </c>
      <c r="AA2" s="1">
        <v>16</v>
      </c>
      <c r="AB2" s="1">
        <v>17</v>
      </c>
      <c r="AC2" s="1">
        <v>18</v>
      </c>
      <c r="AD2" s="1">
        <v>19</v>
      </c>
      <c r="AE2" s="1">
        <v>20</v>
      </c>
      <c r="AF2" s="1">
        <v>21</v>
      </c>
      <c r="AG2" s="1">
        <v>22</v>
      </c>
      <c r="AH2" s="1">
        <v>23</v>
      </c>
      <c r="AI2" s="1">
        <v>24</v>
      </c>
      <c r="AJ2" s="1">
        <v>25</v>
      </c>
      <c r="AK2" s="1">
        <v>26</v>
      </c>
      <c r="AL2" s="1">
        <v>27</v>
      </c>
      <c r="AM2" s="1">
        <v>28</v>
      </c>
      <c r="AN2" s="1">
        <v>29</v>
      </c>
      <c r="AO2" s="1">
        <v>30</v>
      </c>
      <c r="AP2" s="1">
        <v>31</v>
      </c>
      <c r="AQ2" s="1">
        <v>32</v>
      </c>
      <c r="AR2" s="1">
        <v>33</v>
      </c>
      <c r="AS2" s="1">
        <v>34</v>
      </c>
      <c r="AT2" s="1">
        <v>35</v>
      </c>
      <c r="AU2" s="1">
        <v>36</v>
      </c>
      <c r="AV2" s="1">
        <v>37</v>
      </c>
      <c r="AW2" s="1">
        <v>38</v>
      </c>
      <c r="AX2" s="1">
        <v>39</v>
      </c>
      <c r="AY2" s="1">
        <v>40</v>
      </c>
      <c r="AZ2" s="1">
        <v>41</v>
      </c>
      <c r="BA2" s="1">
        <v>42</v>
      </c>
      <c r="BB2" s="1">
        <v>43</v>
      </c>
      <c r="BC2" s="1">
        <v>44</v>
      </c>
      <c r="BD2" s="1">
        <v>45</v>
      </c>
      <c r="BE2" s="1">
        <v>46</v>
      </c>
      <c r="BF2" s="1">
        <v>47</v>
      </c>
      <c r="BG2" s="1">
        <v>48</v>
      </c>
      <c r="BH2" s="1">
        <v>49</v>
      </c>
      <c r="BI2" s="1">
        <v>50</v>
      </c>
    </row>
    <row r="3" spans="1:61" x14ac:dyDescent="0.35">
      <c r="A3" s="77" t="s">
        <v>100</v>
      </c>
      <c r="B3" s="179">
        <f>AVERAGE(NREL!$K$16:$K$34)</f>
        <v>1.0924448644926605E-2</v>
      </c>
      <c r="K3" s="76">
        <f>(1+$B3)^K$2</f>
        <v>1</v>
      </c>
      <c r="L3" s="76">
        <f t="shared" ref="L3:BI6" si="0">(1+$B3)^L$2</f>
        <v>1.0109244486449267</v>
      </c>
      <c r="M3" s="76">
        <f t="shared" si="0"/>
        <v>1.021968240868049</v>
      </c>
      <c r="N3" s="76">
        <f t="shared" si="0"/>
        <v>1.0331326804321581</v>
      </c>
      <c r="O3" s="76">
        <f t="shared" si="0"/>
        <v>1.0444190853429347</v>
      </c>
      <c r="P3" s="76">
        <f t="shared" si="0"/>
        <v>1.0558287880045449</v>
      </c>
      <c r="Q3" s="76">
        <f t="shared" si="0"/>
        <v>1.0673631353769357</v>
      </c>
      <c r="R3" s="76">
        <f t="shared" si="0"/>
        <v>1.0790234891348491</v>
      </c>
      <c r="S3" s="76">
        <f t="shared" si="0"/>
        <v>1.0908112258285723</v>
      </c>
      <c r="T3" s="76">
        <f t="shared" si="0"/>
        <v>1.1027277370464461</v>
      </c>
      <c r="U3" s="76">
        <f t="shared" si="0"/>
        <v>1.1147744295791462</v>
      </c>
      <c r="V3" s="76">
        <f t="shared" si="0"/>
        <v>1.126952725585761</v>
      </c>
      <c r="W3" s="76">
        <f t="shared" si="0"/>
        <v>1.1392640627616828</v>
      </c>
      <c r="X3" s="76">
        <f t="shared" si="0"/>
        <v>1.1517098945083335</v>
      </c>
      <c r="Y3" s="76">
        <f t="shared" si="0"/>
        <v>1.1642916901047435</v>
      </c>
      <c r="Z3" s="76">
        <f t="shared" si="0"/>
        <v>1.1770109348810078</v>
      </c>
      <c r="AA3" s="76">
        <f t="shared" si="0"/>
        <v>1.1898691303936324</v>
      </c>
      <c r="AB3" s="76">
        <f t="shared" si="0"/>
        <v>1.2028677946028012</v>
      </c>
      <c r="AC3" s="76">
        <f t="shared" si="0"/>
        <v>1.2160084620515759</v>
      </c>
      <c r="AD3" s="76">
        <f t="shared" si="0"/>
        <v>1.2292926840470544</v>
      </c>
      <c r="AE3" s="76">
        <f t="shared" si="0"/>
        <v>1.2427220288435106</v>
      </c>
      <c r="AF3" s="76">
        <f t="shared" si="0"/>
        <v>1.2562980818275307</v>
      </c>
      <c r="AG3" s="76">
        <f t="shared" si="0"/>
        <v>1.2700224457051754</v>
      </c>
      <c r="AH3" s="76">
        <f t="shared" si="0"/>
        <v>1.2838967406911861</v>
      </c>
      <c r="AI3" s="76">
        <f t="shared" si="0"/>
        <v>1.2979226047002554</v>
      </c>
      <c r="AJ3" s="76">
        <f t="shared" si="0"/>
        <v>1.3121016935403931</v>
      </c>
      <c r="AK3" s="76">
        <f t="shared" si="0"/>
        <v>1.3264356811083964</v>
      </c>
      <c r="AL3" s="76">
        <f t="shared" si="0"/>
        <v>1.3409262595874634</v>
      </c>
      <c r="AM3" s="76">
        <f t="shared" si="0"/>
        <v>1.3555751396469602</v>
      </c>
      <c r="AN3" s="76">
        <f t="shared" si="0"/>
        <v>1.370384050644373</v>
      </c>
      <c r="AO3" s="76">
        <f t="shared" si="0"/>
        <v>1.3853547408294637</v>
      </c>
      <c r="AP3" s="76">
        <f t="shared" si="0"/>
        <v>1.400488977550661</v>
      </c>
      <c r="AQ3" s="76">
        <f t="shared" si="0"/>
        <v>1.4157885474636991</v>
      </c>
      <c r="AR3" s="76">
        <f t="shared" si="0"/>
        <v>1.4312552567425416</v>
      </c>
      <c r="AS3" s="76">
        <f t="shared" si="0"/>
        <v>1.4468909312926068</v>
      </c>
      <c r="AT3" s="76">
        <f t="shared" si="0"/>
        <v>1.4626974169663232</v>
      </c>
      <c r="AU3" s="76">
        <f t="shared" si="0"/>
        <v>1.4786765797810386</v>
      </c>
      <c r="AV3" s="76">
        <f t="shared" si="0"/>
        <v>1.4948303061393124</v>
      </c>
      <c r="AW3" s="76">
        <f t="shared" si="0"/>
        <v>1.5111605030516115</v>
      </c>
      <c r="AX3" s="76">
        <f t="shared" si="0"/>
        <v>1.5276690983614405</v>
      </c>
      <c r="AY3" s="76">
        <f t="shared" si="0"/>
        <v>1.5443580409729314</v>
      </c>
      <c r="AZ3" s="76">
        <f t="shared" si="0"/>
        <v>1.56122930108092</v>
      </c>
      <c r="BA3" s="76">
        <f t="shared" si="0"/>
        <v>1.578284870403533</v>
      </c>
      <c r="BB3" s="76">
        <f t="shared" si="0"/>
        <v>1.5955267624173213</v>
      </c>
      <c r="BC3" s="76">
        <f t="shared" si="0"/>
        <v>1.6129570125949555</v>
      </c>
      <c r="BD3" s="76">
        <f t="shared" si="0"/>
        <v>1.6305776786455235</v>
      </c>
      <c r="BE3" s="76">
        <f t="shared" si="0"/>
        <v>1.6483908407574501</v>
      </c>
      <c r="BF3" s="76">
        <f t="shared" si="0"/>
        <v>1.6663986018440726</v>
      </c>
      <c r="BG3" s="76">
        <f t="shared" si="0"/>
        <v>1.6846030877918956</v>
      </c>
      <c r="BH3" s="76">
        <f t="shared" si="0"/>
        <v>1.7030064477115632</v>
      </c>
      <c r="BI3" s="76">
        <f t="shared" si="0"/>
        <v>1.7216108541915673</v>
      </c>
    </row>
    <row r="4" spans="1:61" x14ac:dyDescent="0.35">
      <c r="A4" s="78" t="s">
        <v>101</v>
      </c>
      <c r="B4" s="165">
        <f>AVERAGE(NREL!$J$16:$J$34)</f>
        <v>1.0574547431777607E-2</v>
      </c>
      <c r="K4" s="76">
        <f t="shared" ref="K4:Z18" si="1">(1+$B4)^K$2</f>
        <v>1</v>
      </c>
      <c r="L4" s="76">
        <f t="shared" si="1"/>
        <v>1.0105745474317775</v>
      </c>
      <c r="M4" s="76">
        <f t="shared" si="1"/>
        <v>1.0212609159169419</v>
      </c>
      <c r="N4" s="76">
        <f t="shared" si="1"/>
        <v>1.0320602879125262</v>
      </c>
      <c r="O4" s="76">
        <f t="shared" si="1"/>
        <v>1.0429738583795112</v>
      </c>
      <c r="P4" s="76">
        <f t="shared" si="1"/>
        <v>1.0540028349150494</v>
      </c>
      <c r="Q4" s="76">
        <f t="shared" si="1"/>
        <v>1.0651484378860865</v>
      </c>
      <c r="R4" s="76">
        <f t="shared" si="1"/>
        <v>1.0764119005643966</v>
      </c>
      <c r="S4" s="76">
        <f t="shared" si="1"/>
        <v>1.0877944692630446</v>
      </c>
      <c r="T4" s="76">
        <f t="shared" si="1"/>
        <v>1.0992974034742919</v>
      </c>
      <c r="U4" s="76">
        <f t="shared" si="1"/>
        <v>1.1109219760089606</v>
      </c>
      <c r="V4" s="76">
        <f t="shared" si="1"/>
        <v>1.1226694731372715</v>
      </c>
      <c r="W4" s="76">
        <f t="shared" si="1"/>
        <v>1.1345411947311701</v>
      </c>
      <c r="X4" s="76">
        <f t="shared" si="1"/>
        <v>1.1465384544081605</v>
      </c>
      <c r="Y4" s="76">
        <f t="shared" si="1"/>
        <v>1.1586625796766565</v>
      </c>
      <c r="Z4" s="76">
        <f t="shared" si="1"/>
        <v>1.170914912082873</v>
      </c>
      <c r="AA4" s="76">
        <f t="shared" si="0"/>
        <v>1.1832968073592689</v>
      </c>
      <c r="AB4" s="76">
        <f t="shared" si="0"/>
        <v>1.1958096355745604</v>
      </c>
      <c r="AC4" s="76">
        <f t="shared" si="0"/>
        <v>1.2084547812853201</v>
      </c>
      <c r="AD4" s="76">
        <f t="shared" si="0"/>
        <v>1.2212336436891802</v>
      </c>
      <c r="AE4" s="76">
        <f t="shared" si="0"/>
        <v>1.2341476367796538</v>
      </c>
      <c r="AF4" s="76">
        <f t="shared" si="0"/>
        <v>1.2471981895025965</v>
      </c>
      <c r="AG4" s="76">
        <f t="shared" si="0"/>
        <v>1.2603867459143188</v>
      </c>
      <c r="AH4" s="76">
        <f t="shared" si="0"/>
        <v>1.2737147653413734</v>
      </c>
      <c r="AI4" s="76">
        <f t="shared" si="0"/>
        <v>1.2871837225420311</v>
      </c>
      <c r="AJ4" s="76">
        <f t="shared" si="0"/>
        <v>1.3007951078694637</v>
      </c>
      <c r="AK4" s="76">
        <f t="shared" si="0"/>
        <v>1.3145504274366533</v>
      </c>
      <c r="AL4" s="76">
        <f t="shared" si="0"/>
        <v>1.3284512032830458</v>
      </c>
      <c r="AM4" s="76">
        <f t="shared" si="0"/>
        <v>1.3424989735429642</v>
      </c>
      <c r="AN4" s="76">
        <f t="shared" si="0"/>
        <v>1.3566952926158069</v>
      </c>
      <c r="AO4" s="76">
        <f t="shared" si="0"/>
        <v>1.3710417313380423</v>
      </c>
      <c r="AP4" s="76">
        <f t="shared" si="0"/>
        <v>1.3855398771570226</v>
      </c>
      <c r="AQ4" s="76">
        <f t="shared" si="0"/>
        <v>1.4001913343066388</v>
      </c>
      <c r="AR4" s="76">
        <f t="shared" si="0"/>
        <v>1.4149977239848281</v>
      </c>
      <c r="AS4" s="76">
        <f t="shared" si="0"/>
        <v>1.4299606845329629</v>
      </c>
      <c r="AT4" s="76">
        <f t="shared" si="0"/>
        <v>1.4450818716171339</v>
      </c>
      <c r="AU4" s="76">
        <f t="shared" si="0"/>
        <v>1.4603629584113511</v>
      </c>
      <c r="AV4" s="76">
        <f t="shared" si="0"/>
        <v>1.475805635782683</v>
      </c>
      <c r="AW4" s="76">
        <f t="shared" si="0"/>
        <v>1.4914116124783514</v>
      </c>
      <c r="AX4" s="76">
        <f t="shared" si="0"/>
        <v>1.5071826153148076</v>
      </c>
      <c r="AY4" s="76">
        <f t="shared" si="0"/>
        <v>1.5231203893688043</v>
      </c>
      <c r="AZ4" s="76">
        <f t="shared" si="0"/>
        <v>1.5392266981704923</v>
      </c>
      <c r="BA4" s="76">
        <f t="shared" si="0"/>
        <v>1.5555033238985543</v>
      </c>
      <c r="BB4" s="76">
        <f t="shared" si="0"/>
        <v>1.5719520675774072</v>
      </c>
      <c r="BC4" s="76">
        <f t="shared" si="0"/>
        <v>1.5885747492764852</v>
      </c>
      <c r="BD4" s="76">
        <f t="shared" si="0"/>
        <v>1.6053732083116337</v>
      </c>
      <c r="BE4" s="76">
        <f t="shared" si="0"/>
        <v>1.6223493034486298</v>
      </c>
      <c r="BF4" s="76">
        <f t="shared" si="0"/>
        <v>1.6395049131088586</v>
      </c>
      <c r="BG4" s="76">
        <f t="shared" si="0"/>
        <v>1.6568419355771604</v>
      </c>
      <c r="BH4" s="76">
        <f t="shared" si="0"/>
        <v>1.6743622892118792</v>
      </c>
      <c r="BI4" s="76">
        <f t="shared" si="0"/>
        <v>1.6920679126571296</v>
      </c>
    </row>
    <row r="5" spans="1:61" x14ac:dyDescent="0.35">
      <c r="A5" s="78" t="s">
        <v>280</v>
      </c>
      <c r="B5" s="167">
        <v>0.02</v>
      </c>
      <c r="K5" s="76">
        <f t="shared" si="1"/>
        <v>1</v>
      </c>
      <c r="L5" s="76">
        <f t="shared" si="0"/>
        <v>1.02</v>
      </c>
      <c r="M5" s="76">
        <f t="shared" si="0"/>
        <v>1.0404</v>
      </c>
      <c r="N5" s="76">
        <f t="shared" si="0"/>
        <v>1.0612079999999999</v>
      </c>
      <c r="O5" s="76">
        <f t="shared" si="0"/>
        <v>1.08243216</v>
      </c>
      <c r="P5" s="76">
        <f t="shared" si="0"/>
        <v>1.1040808032</v>
      </c>
      <c r="Q5" s="76">
        <f t="shared" si="0"/>
        <v>1.1261624192640001</v>
      </c>
      <c r="R5" s="76">
        <f t="shared" si="0"/>
        <v>1.1486856676492798</v>
      </c>
      <c r="S5" s="76">
        <f t="shared" si="0"/>
        <v>1.1716593810022655</v>
      </c>
      <c r="T5" s="76">
        <f t="shared" si="0"/>
        <v>1.1950925686223108</v>
      </c>
      <c r="U5" s="76">
        <f t="shared" si="0"/>
        <v>1.2189944199947571</v>
      </c>
      <c r="V5" s="76">
        <f t="shared" si="0"/>
        <v>1.243374308394652</v>
      </c>
      <c r="W5" s="76">
        <f t="shared" si="0"/>
        <v>1.2682417945625453</v>
      </c>
      <c r="X5" s="76">
        <f t="shared" si="0"/>
        <v>1.2936066304537961</v>
      </c>
      <c r="Y5" s="76">
        <f t="shared" si="0"/>
        <v>1.3194787630628722</v>
      </c>
      <c r="Z5" s="76">
        <f t="shared" si="0"/>
        <v>1.3458683383241292</v>
      </c>
      <c r="AA5" s="76">
        <f t="shared" si="0"/>
        <v>1.372785705090612</v>
      </c>
      <c r="AB5" s="76">
        <f t="shared" si="0"/>
        <v>1.4002414191924244</v>
      </c>
      <c r="AC5" s="76">
        <f t="shared" si="0"/>
        <v>1.4282462475762727</v>
      </c>
      <c r="AD5" s="76">
        <f t="shared" si="0"/>
        <v>1.4568111725277981</v>
      </c>
      <c r="AE5" s="76">
        <f t="shared" si="0"/>
        <v>1.4859473959783542</v>
      </c>
      <c r="AF5" s="76">
        <f t="shared" si="0"/>
        <v>1.5156663438979212</v>
      </c>
      <c r="AG5" s="76">
        <f t="shared" si="0"/>
        <v>1.5459796707758797</v>
      </c>
      <c r="AH5" s="76">
        <f t="shared" si="0"/>
        <v>1.576899264191397</v>
      </c>
      <c r="AI5" s="76">
        <f t="shared" si="0"/>
        <v>1.608437249475225</v>
      </c>
      <c r="AJ5" s="76">
        <f t="shared" si="0"/>
        <v>1.6406059944647295</v>
      </c>
      <c r="AK5" s="76">
        <f t="shared" si="0"/>
        <v>1.6734181143540243</v>
      </c>
      <c r="AL5" s="76">
        <f t="shared" si="0"/>
        <v>1.7068864766411045</v>
      </c>
      <c r="AM5" s="76">
        <f t="shared" si="0"/>
        <v>1.7410242061739269</v>
      </c>
      <c r="AN5" s="76">
        <f t="shared" si="0"/>
        <v>1.7758446902974052</v>
      </c>
      <c r="AO5" s="76">
        <f t="shared" si="0"/>
        <v>1.8113615841033535</v>
      </c>
      <c r="AP5" s="76">
        <f t="shared" si="0"/>
        <v>1.8475888157854201</v>
      </c>
      <c r="AQ5" s="76">
        <f t="shared" si="0"/>
        <v>1.8845405921011289</v>
      </c>
      <c r="AR5" s="76">
        <f t="shared" si="0"/>
        <v>1.9222314039431516</v>
      </c>
      <c r="AS5" s="76">
        <f t="shared" si="0"/>
        <v>1.9606760320220145</v>
      </c>
      <c r="AT5" s="76">
        <f t="shared" si="0"/>
        <v>1.9998895526624547</v>
      </c>
      <c r="AU5" s="76">
        <f t="shared" si="0"/>
        <v>2.0398873437157037</v>
      </c>
      <c r="AV5" s="76">
        <f t="shared" si="0"/>
        <v>2.080685090590018</v>
      </c>
      <c r="AW5" s="76">
        <f t="shared" si="0"/>
        <v>2.1222987924018186</v>
      </c>
      <c r="AX5" s="76">
        <f t="shared" si="0"/>
        <v>2.1647447682498542</v>
      </c>
      <c r="AY5" s="76">
        <f t="shared" si="0"/>
        <v>2.2080396636148518</v>
      </c>
      <c r="AZ5" s="76">
        <f t="shared" si="0"/>
        <v>2.2522004568871488</v>
      </c>
      <c r="BA5" s="76">
        <f t="shared" si="0"/>
        <v>2.2972444660248916</v>
      </c>
      <c r="BB5" s="76">
        <f t="shared" si="0"/>
        <v>2.3431893553453893</v>
      </c>
      <c r="BC5" s="76">
        <f t="shared" si="0"/>
        <v>2.3900531424522975</v>
      </c>
      <c r="BD5" s="76">
        <f t="shared" si="0"/>
        <v>2.4378542053013432</v>
      </c>
      <c r="BE5" s="76">
        <f t="shared" si="0"/>
        <v>2.4866112894073704</v>
      </c>
      <c r="BF5" s="76">
        <f t="shared" si="0"/>
        <v>2.5363435151955169</v>
      </c>
      <c r="BG5" s="76">
        <f t="shared" si="0"/>
        <v>2.5870703854994277</v>
      </c>
      <c r="BH5" s="76">
        <f t="shared" si="0"/>
        <v>2.6388117932094164</v>
      </c>
      <c r="BI5" s="76">
        <f t="shared" si="0"/>
        <v>2.6915880290736047</v>
      </c>
    </row>
    <row r="6" spans="1:61" x14ac:dyDescent="0.35">
      <c r="A6" s="78" t="s">
        <v>205</v>
      </c>
      <c r="B6" s="167">
        <v>0.02</v>
      </c>
      <c r="K6" s="76">
        <f t="shared" si="1"/>
        <v>1</v>
      </c>
      <c r="L6" s="76">
        <f t="shared" si="0"/>
        <v>1.02</v>
      </c>
      <c r="M6" s="76">
        <f t="shared" si="0"/>
        <v>1.0404</v>
      </c>
      <c r="N6" s="76">
        <f t="shared" si="0"/>
        <v>1.0612079999999999</v>
      </c>
      <c r="O6" s="76">
        <f t="shared" si="0"/>
        <v>1.08243216</v>
      </c>
      <c r="P6" s="76">
        <f t="shared" si="0"/>
        <v>1.1040808032</v>
      </c>
      <c r="Q6" s="76">
        <f t="shared" si="0"/>
        <v>1.1261624192640001</v>
      </c>
      <c r="R6" s="76">
        <f t="shared" si="0"/>
        <v>1.1486856676492798</v>
      </c>
      <c r="S6" s="76">
        <f t="shared" si="0"/>
        <v>1.1716593810022655</v>
      </c>
      <c r="T6" s="76">
        <f t="shared" si="0"/>
        <v>1.1950925686223108</v>
      </c>
      <c r="U6" s="76">
        <f t="shared" si="0"/>
        <v>1.2189944199947571</v>
      </c>
      <c r="V6" s="76">
        <f t="shared" si="0"/>
        <v>1.243374308394652</v>
      </c>
      <c r="W6" s="76">
        <f t="shared" si="0"/>
        <v>1.2682417945625453</v>
      </c>
      <c r="X6" s="76">
        <f t="shared" si="0"/>
        <v>1.2936066304537961</v>
      </c>
      <c r="Y6" s="76">
        <f t="shared" si="0"/>
        <v>1.3194787630628722</v>
      </c>
      <c r="Z6" s="76">
        <f t="shared" si="0"/>
        <v>1.3458683383241292</v>
      </c>
      <c r="AA6" s="76">
        <f t="shared" si="0"/>
        <v>1.372785705090612</v>
      </c>
      <c r="AB6" s="76">
        <f t="shared" si="0"/>
        <v>1.4002414191924244</v>
      </c>
      <c r="AC6" s="76">
        <f t="shared" si="0"/>
        <v>1.4282462475762727</v>
      </c>
      <c r="AD6" s="76">
        <f t="shared" si="0"/>
        <v>1.4568111725277981</v>
      </c>
      <c r="AE6" s="76">
        <f t="shared" si="0"/>
        <v>1.4859473959783542</v>
      </c>
      <c r="AF6" s="76">
        <f t="shared" si="0"/>
        <v>1.5156663438979212</v>
      </c>
      <c r="AG6" s="76">
        <f t="shared" si="0"/>
        <v>1.5459796707758797</v>
      </c>
      <c r="AH6" s="76">
        <f t="shared" si="0"/>
        <v>1.576899264191397</v>
      </c>
      <c r="AI6" s="76">
        <f t="shared" si="0"/>
        <v>1.608437249475225</v>
      </c>
      <c r="AJ6" s="76">
        <f t="shared" si="0"/>
        <v>1.6406059944647295</v>
      </c>
      <c r="AK6" s="76">
        <f t="shared" si="0"/>
        <v>1.6734181143540243</v>
      </c>
      <c r="AL6" s="76">
        <f t="shared" si="0"/>
        <v>1.7068864766411045</v>
      </c>
      <c r="AM6" s="76">
        <f t="shared" si="0"/>
        <v>1.7410242061739269</v>
      </c>
      <c r="AN6" s="76">
        <f t="shared" si="0"/>
        <v>1.7758446902974052</v>
      </c>
      <c r="AO6" s="76">
        <f t="shared" si="0"/>
        <v>1.8113615841033535</v>
      </c>
      <c r="AP6" s="76">
        <f t="shared" si="0"/>
        <v>1.8475888157854201</v>
      </c>
      <c r="AQ6" s="76">
        <f t="shared" si="0"/>
        <v>1.8845405921011289</v>
      </c>
      <c r="AR6" s="76">
        <f t="shared" si="0"/>
        <v>1.9222314039431516</v>
      </c>
      <c r="AS6" s="76">
        <f t="shared" si="0"/>
        <v>1.9606760320220145</v>
      </c>
      <c r="AT6" s="76">
        <f t="shared" si="0"/>
        <v>1.9998895526624547</v>
      </c>
      <c r="AU6" s="76">
        <f t="shared" si="0"/>
        <v>2.0398873437157037</v>
      </c>
      <c r="AV6" s="76">
        <f t="shared" si="0"/>
        <v>2.080685090590018</v>
      </c>
      <c r="AW6" s="76">
        <f t="shared" si="0"/>
        <v>2.1222987924018186</v>
      </c>
      <c r="AX6" s="76">
        <f t="shared" si="0"/>
        <v>2.1647447682498542</v>
      </c>
      <c r="AY6" s="76">
        <f t="shared" si="0"/>
        <v>2.2080396636148518</v>
      </c>
      <c r="AZ6" s="76">
        <f t="shared" si="0"/>
        <v>2.2522004568871488</v>
      </c>
      <c r="BA6" s="76">
        <f t="shared" si="0"/>
        <v>2.2972444660248916</v>
      </c>
      <c r="BB6" s="76">
        <f t="shared" si="0"/>
        <v>2.3431893553453893</v>
      </c>
      <c r="BC6" s="76">
        <f t="shared" si="0"/>
        <v>2.3900531424522975</v>
      </c>
      <c r="BD6" s="76">
        <f t="shared" si="0"/>
        <v>2.4378542053013432</v>
      </c>
      <c r="BE6" s="76">
        <f t="shared" si="0"/>
        <v>2.4866112894073704</v>
      </c>
      <c r="BF6" s="76">
        <f t="shared" si="0"/>
        <v>2.5363435151955169</v>
      </c>
      <c r="BG6" s="76">
        <f t="shared" si="0"/>
        <v>2.5870703854994277</v>
      </c>
      <c r="BH6" s="76">
        <f t="shared" si="0"/>
        <v>2.6388117932094164</v>
      </c>
      <c r="BI6" s="76">
        <f t="shared" si="0"/>
        <v>2.6915880290736047</v>
      </c>
    </row>
    <row r="7" spans="1:61" x14ac:dyDescent="0.35">
      <c r="A7" s="78" t="s">
        <v>2</v>
      </c>
      <c r="B7" s="166">
        <v>0.02</v>
      </c>
      <c r="K7" s="76">
        <f t="shared" si="1"/>
        <v>1</v>
      </c>
      <c r="L7" s="76">
        <f t="shared" ref="L7:BI11" si="2">(1+$B7)^L$2</f>
        <v>1.02</v>
      </c>
      <c r="M7" s="76">
        <f t="shared" si="2"/>
        <v>1.0404</v>
      </c>
      <c r="N7" s="76">
        <f t="shared" si="2"/>
        <v>1.0612079999999999</v>
      </c>
      <c r="O7" s="76">
        <f t="shared" si="2"/>
        <v>1.08243216</v>
      </c>
      <c r="P7" s="76">
        <f t="shared" si="2"/>
        <v>1.1040808032</v>
      </c>
      <c r="Q7" s="76">
        <f t="shared" si="2"/>
        <v>1.1261624192640001</v>
      </c>
      <c r="R7" s="76">
        <f t="shared" si="2"/>
        <v>1.1486856676492798</v>
      </c>
      <c r="S7" s="76">
        <f t="shared" si="2"/>
        <v>1.1716593810022655</v>
      </c>
      <c r="T7" s="76">
        <f t="shared" si="2"/>
        <v>1.1950925686223108</v>
      </c>
      <c r="U7" s="76">
        <f t="shared" si="2"/>
        <v>1.2189944199947571</v>
      </c>
      <c r="V7" s="76">
        <f t="shared" si="2"/>
        <v>1.243374308394652</v>
      </c>
      <c r="W7" s="76">
        <f t="shared" si="2"/>
        <v>1.2682417945625453</v>
      </c>
      <c r="X7" s="76">
        <f t="shared" si="2"/>
        <v>1.2936066304537961</v>
      </c>
      <c r="Y7" s="76">
        <f t="shared" si="2"/>
        <v>1.3194787630628722</v>
      </c>
      <c r="Z7" s="76">
        <f t="shared" si="2"/>
        <v>1.3458683383241292</v>
      </c>
      <c r="AA7" s="76">
        <f t="shared" si="2"/>
        <v>1.372785705090612</v>
      </c>
      <c r="AB7" s="76">
        <f t="shared" si="2"/>
        <v>1.4002414191924244</v>
      </c>
      <c r="AC7" s="76">
        <f t="shared" si="2"/>
        <v>1.4282462475762727</v>
      </c>
      <c r="AD7" s="76">
        <f t="shared" si="2"/>
        <v>1.4568111725277981</v>
      </c>
      <c r="AE7" s="76">
        <f t="shared" si="2"/>
        <v>1.4859473959783542</v>
      </c>
      <c r="AF7" s="76">
        <f t="shared" si="2"/>
        <v>1.5156663438979212</v>
      </c>
      <c r="AG7" s="76">
        <f t="shared" si="2"/>
        <v>1.5459796707758797</v>
      </c>
      <c r="AH7" s="76">
        <f t="shared" si="2"/>
        <v>1.576899264191397</v>
      </c>
      <c r="AI7" s="76">
        <f t="shared" si="2"/>
        <v>1.608437249475225</v>
      </c>
      <c r="AJ7" s="76">
        <f t="shared" si="2"/>
        <v>1.6406059944647295</v>
      </c>
      <c r="AK7" s="76">
        <f t="shared" si="2"/>
        <v>1.6734181143540243</v>
      </c>
      <c r="AL7" s="76">
        <f t="shared" si="2"/>
        <v>1.7068864766411045</v>
      </c>
      <c r="AM7" s="76">
        <f t="shared" si="2"/>
        <v>1.7410242061739269</v>
      </c>
      <c r="AN7" s="76">
        <f t="shared" si="2"/>
        <v>1.7758446902974052</v>
      </c>
      <c r="AO7" s="76">
        <f t="shared" si="2"/>
        <v>1.8113615841033535</v>
      </c>
      <c r="AP7" s="76">
        <f t="shared" si="2"/>
        <v>1.8475888157854201</v>
      </c>
      <c r="AQ7" s="76">
        <f t="shared" si="2"/>
        <v>1.8845405921011289</v>
      </c>
      <c r="AR7" s="76">
        <f t="shared" si="2"/>
        <v>1.9222314039431516</v>
      </c>
      <c r="AS7" s="76">
        <f t="shared" si="2"/>
        <v>1.9606760320220145</v>
      </c>
      <c r="AT7" s="76">
        <f t="shared" si="2"/>
        <v>1.9998895526624547</v>
      </c>
      <c r="AU7" s="76">
        <f t="shared" si="2"/>
        <v>2.0398873437157037</v>
      </c>
      <c r="AV7" s="76">
        <f t="shared" si="2"/>
        <v>2.080685090590018</v>
      </c>
      <c r="AW7" s="76">
        <f t="shared" si="2"/>
        <v>2.1222987924018186</v>
      </c>
      <c r="AX7" s="76">
        <f t="shared" si="2"/>
        <v>2.1647447682498542</v>
      </c>
      <c r="AY7" s="76">
        <f t="shared" si="2"/>
        <v>2.2080396636148518</v>
      </c>
      <c r="AZ7" s="76">
        <f t="shared" si="2"/>
        <v>2.2522004568871488</v>
      </c>
      <c r="BA7" s="76">
        <f t="shared" si="2"/>
        <v>2.2972444660248916</v>
      </c>
      <c r="BB7" s="76">
        <f t="shared" si="2"/>
        <v>2.3431893553453893</v>
      </c>
      <c r="BC7" s="76">
        <f t="shared" si="2"/>
        <v>2.3900531424522975</v>
      </c>
      <c r="BD7" s="76">
        <f t="shared" si="2"/>
        <v>2.4378542053013432</v>
      </c>
      <c r="BE7" s="76">
        <f t="shared" si="2"/>
        <v>2.4866112894073704</v>
      </c>
      <c r="BF7" s="76">
        <f t="shared" si="2"/>
        <v>2.5363435151955169</v>
      </c>
      <c r="BG7" s="76">
        <f t="shared" si="2"/>
        <v>2.5870703854994277</v>
      </c>
      <c r="BH7" s="76">
        <f t="shared" si="2"/>
        <v>2.6388117932094164</v>
      </c>
      <c r="BI7" s="76">
        <f t="shared" si="2"/>
        <v>2.6915880290736047</v>
      </c>
    </row>
    <row r="8" spans="1:61" x14ac:dyDescent="0.35">
      <c r="A8" s="125" t="s">
        <v>174</v>
      </c>
      <c r="B8" s="166">
        <v>-5.0000000000000001E-3</v>
      </c>
      <c r="K8" s="76">
        <f t="shared" si="1"/>
        <v>1</v>
      </c>
      <c r="L8" s="76">
        <f t="shared" si="2"/>
        <v>0.995</v>
      </c>
      <c r="M8" s="76">
        <f t="shared" si="2"/>
        <v>0.99002500000000004</v>
      </c>
      <c r="N8" s="76">
        <f t="shared" si="2"/>
        <v>0.98507487500000002</v>
      </c>
      <c r="O8" s="76">
        <f t="shared" si="2"/>
        <v>0.98014950062500006</v>
      </c>
      <c r="P8" s="76">
        <f t="shared" si="2"/>
        <v>0.97524875312187509</v>
      </c>
      <c r="Q8" s="76">
        <f t="shared" si="2"/>
        <v>0.97037250935626573</v>
      </c>
      <c r="R8" s="76">
        <f t="shared" si="2"/>
        <v>0.96552064680948435</v>
      </c>
      <c r="S8" s="76">
        <f t="shared" si="2"/>
        <v>0.96069304357543694</v>
      </c>
      <c r="T8" s="76">
        <f t="shared" si="2"/>
        <v>0.95588957835755972</v>
      </c>
      <c r="U8" s="76">
        <f t="shared" si="2"/>
        <v>0.95111013046577197</v>
      </c>
      <c r="V8" s="76">
        <f t="shared" si="2"/>
        <v>0.94635457981344306</v>
      </c>
      <c r="W8" s="76">
        <f t="shared" si="2"/>
        <v>0.94162280691437594</v>
      </c>
      <c r="X8" s="76">
        <f t="shared" si="2"/>
        <v>0.93691469287980411</v>
      </c>
      <c r="Y8" s="76">
        <f t="shared" si="2"/>
        <v>0.93223011941540512</v>
      </c>
      <c r="Z8" s="76">
        <f t="shared" si="2"/>
        <v>0.92756896881832807</v>
      </c>
      <c r="AA8" s="76">
        <f t="shared" si="2"/>
        <v>0.92293112397423638</v>
      </c>
      <c r="AB8" s="76">
        <f t="shared" si="2"/>
        <v>0.9183164683543652</v>
      </c>
      <c r="AC8" s="76">
        <f t="shared" si="2"/>
        <v>0.91372488601259338</v>
      </c>
      <c r="AD8" s="76">
        <f t="shared" si="2"/>
        <v>0.90915626158253038</v>
      </c>
      <c r="AE8" s="76">
        <f t="shared" si="2"/>
        <v>0.90461048027461777</v>
      </c>
      <c r="AF8" s="76">
        <f t="shared" si="2"/>
        <v>0.90008742787324469</v>
      </c>
      <c r="AG8" s="76">
        <f t="shared" si="2"/>
        <v>0.89558699073387849</v>
      </c>
      <c r="AH8" s="76">
        <f t="shared" si="2"/>
        <v>0.89110905578020905</v>
      </c>
      <c r="AI8" s="76">
        <f t="shared" si="2"/>
        <v>0.88665351050130803</v>
      </c>
      <c r="AJ8" s="76">
        <f t="shared" si="2"/>
        <v>0.88222024294880153</v>
      </c>
      <c r="AK8" s="76">
        <f t="shared" si="2"/>
        <v>0.87780914173405755</v>
      </c>
      <c r="AL8" s="76">
        <f t="shared" si="2"/>
        <v>0.87342009602538717</v>
      </c>
      <c r="AM8" s="76">
        <f t="shared" si="2"/>
        <v>0.86905299554526039</v>
      </c>
      <c r="AN8" s="76">
        <f t="shared" si="2"/>
        <v>0.86470773056753414</v>
      </c>
      <c r="AO8" s="76">
        <f t="shared" si="2"/>
        <v>0.86038419191469639</v>
      </c>
      <c r="AP8" s="76">
        <f t="shared" si="2"/>
        <v>0.8560822709551229</v>
      </c>
      <c r="AQ8" s="76">
        <f t="shared" si="2"/>
        <v>0.85180185960034727</v>
      </c>
      <c r="AR8" s="76">
        <f t="shared" si="2"/>
        <v>0.84754285030234555</v>
      </c>
      <c r="AS8" s="76">
        <f t="shared" si="2"/>
        <v>0.84330513605083379</v>
      </c>
      <c r="AT8" s="76">
        <f t="shared" si="2"/>
        <v>0.83908861037057969</v>
      </c>
      <c r="AU8" s="76">
        <f t="shared" si="2"/>
        <v>0.83489316731872676</v>
      </c>
      <c r="AV8" s="76">
        <f t="shared" si="2"/>
        <v>0.83071870148213323</v>
      </c>
      <c r="AW8" s="76">
        <f t="shared" si="2"/>
        <v>0.82656510797472249</v>
      </c>
      <c r="AX8" s="76">
        <f t="shared" si="2"/>
        <v>0.82243228243484889</v>
      </c>
      <c r="AY8" s="76">
        <f t="shared" si="2"/>
        <v>0.8183201210226746</v>
      </c>
      <c r="AZ8" s="76">
        <f t="shared" si="2"/>
        <v>0.81422852041756122</v>
      </c>
      <c r="BA8" s="76">
        <f t="shared" si="2"/>
        <v>0.81015737781547348</v>
      </c>
      <c r="BB8" s="76">
        <f t="shared" si="2"/>
        <v>0.80610659092639603</v>
      </c>
      <c r="BC8" s="76">
        <f t="shared" si="2"/>
        <v>0.80207605797176418</v>
      </c>
      <c r="BD8" s="76">
        <f t="shared" si="2"/>
        <v>0.79806567768190539</v>
      </c>
      <c r="BE8" s="76">
        <f t="shared" si="2"/>
        <v>0.79407534929349588</v>
      </c>
      <c r="BF8" s="76">
        <f t="shared" si="2"/>
        <v>0.79010497254702838</v>
      </c>
      <c r="BG8" s="76">
        <f t="shared" si="2"/>
        <v>0.78615444768429321</v>
      </c>
      <c r="BH8" s="76">
        <f t="shared" si="2"/>
        <v>0.78222367544587168</v>
      </c>
      <c r="BI8" s="76">
        <f t="shared" si="2"/>
        <v>0.77831255706864233</v>
      </c>
    </row>
    <row r="9" spans="1:61" x14ac:dyDescent="0.35">
      <c r="A9" s="125" t="s">
        <v>175</v>
      </c>
      <c r="B9" s="166">
        <v>-5.0000000000000001E-3</v>
      </c>
      <c r="K9" s="76">
        <f t="shared" si="1"/>
        <v>1</v>
      </c>
      <c r="L9" s="76">
        <f t="shared" si="2"/>
        <v>0.995</v>
      </c>
      <c r="M9" s="76">
        <f t="shared" si="2"/>
        <v>0.99002500000000004</v>
      </c>
      <c r="N9" s="76">
        <f t="shared" si="2"/>
        <v>0.98507487500000002</v>
      </c>
      <c r="O9" s="76">
        <f t="shared" si="2"/>
        <v>0.98014950062500006</v>
      </c>
      <c r="P9" s="76">
        <f t="shared" si="2"/>
        <v>0.97524875312187509</v>
      </c>
      <c r="Q9" s="76">
        <f t="shared" si="2"/>
        <v>0.97037250935626573</v>
      </c>
      <c r="R9" s="76">
        <f t="shared" si="2"/>
        <v>0.96552064680948435</v>
      </c>
      <c r="S9" s="76">
        <f t="shared" si="2"/>
        <v>0.96069304357543694</v>
      </c>
      <c r="T9" s="76">
        <f t="shared" si="2"/>
        <v>0.95588957835755972</v>
      </c>
      <c r="U9" s="76">
        <f t="shared" si="2"/>
        <v>0.95111013046577197</v>
      </c>
      <c r="V9" s="76">
        <f t="shared" si="2"/>
        <v>0.94635457981344306</v>
      </c>
      <c r="W9" s="76">
        <f t="shared" si="2"/>
        <v>0.94162280691437594</v>
      </c>
      <c r="X9" s="76">
        <f t="shared" si="2"/>
        <v>0.93691469287980411</v>
      </c>
      <c r="Y9" s="76">
        <f t="shared" si="2"/>
        <v>0.93223011941540512</v>
      </c>
      <c r="Z9" s="76">
        <f t="shared" si="2"/>
        <v>0.92756896881832807</v>
      </c>
      <c r="AA9" s="76">
        <f t="shared" si="2"/>
        <v>0.92293112397423638</v>
      </c>
      <c r="AB9" s="76">
        <f t="shared" si="2"/>
        <v>0.9183164683543652</v>
      </c>
      <c r="AC9" s="76">
        <f t="shared" si="2"/>
        <v>0.91372488601259338</v>
      </c>
      <c r="AD9" s="76">
        <f t="shared" si="2"/>
        <v>0.90915626158253038</v>
      </c>
      <c r="AE9" s="76">
        <f t="shared" si="2"/>
        <v>0.90461048027461777</v>
      </c>
      <c r="AF9" s="76">
        <f t="shared" si="2"/>
        <v>0.90008742787324469</v>
      </c>
      <c r="AG9" s="76">
        <f t="shared" si="2"/>
        <v>0.89558699073387849</v>
      </c>
      <c r="AH9" s="76">
        <f t="shared" si="2"/>
        <v>0.89110905578020905</v>
      </c>
      <c r="AI9" s="76">
        <f t="shared" si="2"/>
        <v>0.88665351050130803</v>
      </c>
      <c r="AJ9" s="76">
        <f t="shared" si="2"/>
        <v>0.88222024294880153</v>
      </c>
      <c r="AK9" s="76">
        <f t="shared" si="2"/>
        <v>0.87780914173405755</v>
      </c>
      <c r="AL9" s="76">
        <f t="shared" si="2"/>
        <v>0.87342009602538717</v>
      </c>
      <c r="AM9" s="76">
        <f t="shared" si="2"/>
        <v>0.86905299554526039</v>
      </c>
      <c r="AN9" s="76">
        <f t="shared" si="2"/>
        <v>0.86470773056753414</v>
      </c>
      <c r="AO9" s="76">
        <f t="shared" si="2"/>
        <v>0.86038419191469639</v>
      </c>
      <c r="AP9" s="76">
        <f t="shared" si="2"/>
        <v>0.8560822709551229</v>
      </c>
      <c r="AQ9" s="76">
        <f t="shared" si="2"/>
        <v>0.85180185960034727</v>
      </c>
      <c r="AR9" s="76">
        <f t="shared" si="2"/>
        <v>0.84754285030234555</v>
      </c>
      <c r="AS9" s="76">
        <f t="shared" si="2"/>
        <v>0.84330513605083379</v>
      </c>
      <c r="AT9" s="76">
        <f t="shared" si="2"/>
        <v>0.83908861037057969</v>
      </c>
      <c r="AU9" s="76">
        <f t="shared" si="2"/>
        <v>0.83489316731872676</v>
      </c>
      <c r="AV9" s="76">
        <f t="shared" si="2"/>
        <v>0.83071870148213323</v>
      </c>
      <c r="AW9" s="76">
        <f t="shared" si="2"/>
        <v>0.82656510797472249</v>
      </c>
      <c r="AX9" s="76">
        <f t="shared" si="2"/>
        <v>0.82243228243484889</v>
      </c>
      <c r="AY9" s="76">
        <f t="shared" si="2"/>
        <v>0.8183201210226746</v>
      </c>
      <c r="AZ9" s="76">
        <f t="shared" si="2"/>
        <v>0.81422852041756122</v>
      </c>
      <c r="BA9" s="76">
        <f t="shared" si="2"/>
        <v>0.81015737781547348</v>
      </c>
      <c r="BB9" s="76">
        <f t="shared" si="2"/>
        <v>0.80610659092639603</v>
      </c>
      <c r="BC9" s="76">
        <f t="shared" si="2"/>
        <v>0.80207605797176418</v>
      </c>
      <c r="BD9" s="76">
        <f t="shared" si="2"/>
        <v>0.79806567768190539</v>
      </c>
      <c r="BE9" s="76">
        <f t="shared" si="2"/>
        <v>0.79407534929349588</v>
      </c>
      <c r="BF9" s="76">
        <f t="shared" si="2"/>
        <v>0.79010497254702838</v>
      </c>
      <c r="BG9" s="76">
        <f t="shared" si="2"/>
        <v>0.78615444768429321</v>
      </c>
      <c r="BH9" s="76">
        <f t="shared" si="2"/>
        <v>0.78222367544587168</v>
      </c>
      <c r="BI9" s="76">
        <f t="shared" si="2"/>
        <v>0.77831255706864233</v>
      </c>
    </row>
    <row r="10" spans="1:61" x14ac:dyDescent="0.35">
      <c r="A10" s="78" t="s">
        <v>155</v>
      </c>
      <c r="B10" s="167">
        <v>0</v>
      </c>
      <c r="K10" s="76">
        <f t="shared" si="1"/>
        <v>1</v>
      </c>
      <c r="L10" s="76">
        <f t="shared" si="2"/>
        <v>1</v>
      </c>
      <c r="M10" s="76">
        <f t="shared" si="2"/>
        <v>1</v>
      </c>
      <c r="N10" s="76">
        <f t="shared" si="2"/>
        <v>1</v>
      </c>
      <c r="O10" s="76">
        <f t="shared" si="2"/>
        <v>1</v>
      </c>
      <c r="P10" s="76">
        <f t="shared" si="2"/>
        <v>1</v>
      </c>
      <c r="Q10" s="76">
        <f t="shared" si="2"/>
        <v>1</v>
      </c>
      <c r="R10" s="76">
        <f t="shared" si="2"/>
        <v>1</v>
      </c>
      <c r="S10" s="76">
        <f t="shared" si="2"/>
        <v>1</v>
      </c>
      <c r="T10" s="76">
        <f t="shared" si="2"/>
        <v>1</v>
      </c>
      <c r="U10" s="76">
        <f t="shared" si="2"/>
        <v>1</v>
      </c>
      <c r="V10" s="76">
        <f t="shared" si="2"/>
        <v>1</v>
      </c>
      <c r="W10" s="76">
        <f t="shared" si="2"/>
        <v>1</v>
      </c>
      <c r="X10" s="76">
        <f t="shared" si="2"/>
        <v>1</v>
      </c>
      <c r="Y10" s="76">
        <f t="shared" si="2"/>
        <v>1</v>
      </c>
      <c r="Z10" s="76">
        <f t="shared" si="2"/>
        <v>1</v>
      </c>
      <c r="AA10" s="76">
        <f t="shared" si="2"/>
        <v>1</v>
      </c>
      <c r="AB10" s="76">
        <f t="shared" si="2"/>
        <v>1</v>
      </c>
      <c r="AC10" s="76">
        <f t="shared" si="2"/>
        <v>1</v>
      </c>
      <c r="AD10" s="76">
        <f t="shared" si="2"/>
        <v>1</v>
      </c>
      <c r="AE10" s="76">
        <f t="shared" si="2"/>
        <v>1</v>
      </c>
      <c r="AF10" s="76">
        <f t="shared" si="2"/>
        <v>1</v>
      </c>
      <c r="AG10" s="76">
        <f t="shared" si="2"/>
        <v>1</v>
      </c>
      <c r="AH10" s="76">
        <f t="shared" si="2"/>
        <v>1</v>
      </c>
      <c r="AI10" s="76">
        <f t="shared" si="2"/>
        <v>1</v>
      </c>
      <c r="AJ10" s="76">
        <f t="shared" si="2"/>
        <v>1</v>
      </c>
      <c r="AK10" s="76">
        <f t="shared" si="2"/>
        <v>1</v>
      </c>
      <c r="AL10" s="76">
        <f t="shared" si="2"/>
        <v>1</v>
      </c>
      <c r="AM10" s="76">
        <f t="shared" si="2"/>
        <v>1</v>
      </c>
      <c r="AN10" s="76">
        <f t="shared" si="2"/>
        <v>1</v>
      </c>
      <c r="AO10" s="76">
        <f t="shared" si="2"/>
        <v>1</v>
      </c>
      <c r="AP10" s="76">
        <f t="shared" si="2"/>
        <v>1</v>
      </c>
      <c r="AQ10" s="76">
        <f t="shared" si="2"/>
        <v>1</v>
      </c>
      <c r="AR10" s="76">
        <f t="shared" si="2"/>
        <v>1</v>
      </c>
      <c r="AS10" s="76">
        <f t="shared" si="2"/>
        <v>1</v>
      </c>
      <c r="AT10" s="76">
        <f t="shared" si="2"/>
        <v>1</v>
      </c>
      <c r="AU10" s="76">
        <f t="shared" si="2"/>
        <v>1</v>
      </c>
      <c r="AV10" s="76">
        <f t="shared" si="2"/>
        <v>1</v>
      </c>
      <c r="AW10" s="76">
        <f t="shared" si="2"/>
        <v>1</v>
      </c>
      <c r="AX10" s="76">
        <f t="shared" si="2"/>
        <v>1</v>
      </c>
      <c r="AY10" s="76">
        <f t="shared" si="2"/>
        <v>1</v>
      </c>
      <c r="AZ10" s="76">
        <f t="shared" si="2"/>
        <v>1</v>
      </c>
      <c r="BA10" s="76">
        <f t="shared" si="2"/>
        <v>1</v>
      </c>
      <c r="BB10" s="76">
        <f t="shared" si="2"/>
        <v>1</v>
      </c>
      <c r="BC10" s="76">
        <f t="shared" si="2"/>
        <v>1</v>
      </c>
      <c r="BD10" s="76">
        <f t="shared" si="2"/>
        <v>1</v>
      </c>
      <c r="BE10" s="76">
        <f t="shared" si="2"/>
        <v>1</v>
      </c>
      <c r="BF10" s="76">
        <f t="shared" si="2"/>
        <v>1</v>
      </c>
      <c r="BG10" s="76">
        <f t="shared" si="2"/>
        <v>1</v>
      </c>
      <c r="BH10" s="76">
        <f t="shared" si="2"/>
        <v>1</v>
      </c>
      <c r="BI10" s="76">
        <f t="shared" si="2"/>
        <v>1</v>
      </c>
    </row>
    <row r="11" spans="1:61" x14ac:dyDescent="0.35">
      <c r="A11" s="78" t="s">
        <v>250</v>
      </c>
      <c r="B11" s="167">
        <v>0.01</v>
      </c>
      <c r="K11" s="76">
        <f t="shared" si="1"/>
        <v>1</v>
      </c>
      <c r="L11" s="76">
        <f t="shared" si="2"/>
        <v>1.01</v>
      </c>
      <c r="M11" s="76">
        <f t="shared" si="2"/>
        <v>1.0201</v>
      </c>
      <c r="N11" s="76">
        <f t="shared" si="2"/>
        <v>1.0303009999999999</v>
      </c>
      <c r="O11" s="76">
        <f t="shared" si="2"/>
        <v>1.04060401</v>
      </c>
      <c r="P11" s="76">
        <f t="shared" si="2"/>
        <v>1.0510100500999999</v>
      </c>
      <c r="Q11" s="76">
        <f t="shared" si="2"/>
        <v>1.0615201506010001</v>
      </c>
      <c r="R11" s="76">
        <f t="shared" si="2"/>
        <v>1.0721353521070098</v>
      </c>
      <c r="S11" s="76">
        <f t="shared" si="2"/>
        <v>1.0828567056280802</v>
      </c>
      <c r="T11" s="76">
        <f t="shared" si="2"/>
        <v>1.0936852726843611</v>
      </c>
      <c r="U11" s="76">
        <f t="shared" si="2"/>
        <v>1.1046221254112047</v>
      </c>
      <c r="V11" s="76">
        <f t="shared" si="2"/>
        <v>1.1156683466653166</v>
      </c>
      <c r="W11" s="76">
        <f t="shared" si="2"/>
        <v>1.1268250301319698</v>
      </c>
      <c r="X11" s="76">
        <f t="shared" si="2"/>
        <v>1.1380932804332895</v>
      </c>
      <c r="Y11" s="76">
        <f t="shared" si="2"/>
        <v>1.1494742132376226</v>
      </c>
      <c r="Z11" s="76">
        <f t="shared" si="2"/>
        <v>1.1609689553699984</v>
      </c>
      <c r="AA11" s="76">
        <f t="shared" si="2"/>
        <v>1.1725786449236988</v>
      </c>
      <c r="AB11" s="76">
        <f t="shared" si="2"/>
        <v>1.1843044313729358</v>
      </c>
      <c r="AC11" s="76">
        <f t="shared" si="2"/>
        <v>1.1961474756866652</v>
      </c>
      <c r="AD11" s="76">
        <f t="shared" si="2"/>
        <v>1.2081089504435316</v>
      </c>
      <c r="AE11" s="76">
        <f t="shared" si="2"/>
        <v>1.220190039947967</v>
      </c>
      <c r="AF11" s="76">
        <f t="shared" si="2"/>
        <v>1.2323919403474466</v>
      </c>
      <c r="AG11" s="76">
        <f t="shared" si="2"/>
        <v>1.2447158597509214</v>
      </c>
      <c r="AH11" s="76">
        <f t="shared" si="2"/>
        <v>1.2571630183484304</v>
      </c>
      <c r="AI11" s="76">
        <f t="shared" si="2"/>
        <v>1.269734648531915</v>
      </c>
      <c r="AJ11" s="76">
        <f t="shared" si="2"/>
        <v>1.2824319950172343</v>
      </c>
      <c r="AK11" s="76">
        <f t="shared" ref="L11:BI15" si="3">(1+$B11)^AK$2</f>
        <v>1.2952563149674066</v>
      </c>
      <c r="AL11" s="76">
        <f t="shared" si="3"/>
        <v>1.3082088781170802</v>
      </c>
      <c r="AM11" s="76">
        <f t="shared" si="3"/>
        <v>1.3212909668982511</v>
      </c>
      <c r="AN11" s="76">
        <f t="shared" si="3"/>
        <v>1.3345038765672337</v>
      </c>
      <c r="AO11" s="76">
        <f t="shared" si="3"/>
        <v>1.3478489153329063</v>
      </c>
      <c r="AP11" s="76">
        <f t="shared" si="3"/>
        <v>1.3613274044862349</v>
      </c>
      <c r="AQ11" s="76">
        <f t="shared" si="3"/>
        <v>1.3749406785310976</v>
      </c>
      <c r="AR11" s="76">
        <f t="shared" si="3"/>
        <v>1.3886900853164086</v>
      </c>
      <c r="AS11" s="76">
        <f t="shared" si="3"/>
        <v>1.4025769861695727</v>
      </c>
      <c r="AT11" s="76">
        <f t="shared" si="3"/>
        <v>1.4166027560312682</v>
      </c>
      <c r="AU11" s="76">
        <f t="shared" si="3"/>
        <v>1.430768783591581</v>
      </c>
      <c r="AV11" s="76">
        <f t="shared" si="3"/>
        <v>1.4450764714274968</v>
      </c>
      <c r="AW11" s="76">
        <f t="shared" si="3"/>
        <v>1.4595272361417719</v>
      </c>
      <c r="AX11" s="76">
        <f t="shared" si="3"/>
        <v>1.4741225085031893</v>
      </c>
      <c r="AY11" s="76">
        <f t="shared" si="3"/>
        <v>1.4888637335882215</v>
      </c>
      <c r="AZ11" s="76">
        <f t="shared" si="3"/>
        <v>1.5037523709241039</v>
      </c>
      <c r="BA11" s="76">
        <f t="shared" si="3"/>
        <v>1.5187898946333451</v>
      </c>
      <c r="BB11" s="76">
        <f t="shared" si="3"/>
        <v>1.5339777935796781</v>
      </c>
      <c r="BC11" s="76">
        <f t="shared" si="3"/>
        <v>1.549317571515475</v>
      </c>
      <c r="BD11" s="76">
        <f t="shared" si="3"/>
        <v>1.5648107472306299</v>
      </c>
      <c r="BE11" s="76">
        <f t="shared" si="3"/>
        <v>1.5804588547029363</v>
      </c>
      <c r="BF11" s="76">
        <f t="shared" si="3"/>
        <v>1.5962634432499652</v>
      </c>
      <c r="BG11" s="76">
        <f t="shared" si="3"/>
        <v>1.6122260776824653</v>
      </c>
      <c r="BH11" s="76">
        <f t="shared" si="3"/>
        <v>1.6283483384592901</v>
      </c>
      <c r="BI11" s="76">
        <f t="shared" si="3"/>
        <v>1.6446318218438831</v>
      </c>
    </row>
    <row r="12" spans="1:61" x14ac:dyDescent="0.35">
      <c r="A12" s="78" t="s">
        <v>156</v>
      </c>
      <c r="B12" s="167">
        <v>1.4999999999999999E-2</v>
      </c>
      <c r="K12" s="76">
        <f t="shared" si="1"/>
        <v>1</v>
      </c>
      <c r="L12" s="76">
        <f t="shared" si="3"/>
        <v>1.0149999999999999</v>
      </c>
      <c r="M12" s="76">
        <f t="shared" si="3"/>
        <v>1.0302249999999997</v>
      </c>
      <c r="N12" s="76">
        <f t="shared" si="3"/>
        <v>1.0456783749999996</v>
      </c>
      <c r="O12" s="76">
        <f t="shared" si="3"/>
        <v>1.0613635506249994</v>
      </c>
      <c r="P12" s="76">
        <f t="shared" si="3"/>
        <v>1.0772840038843743</v>
      </c>
      <c r="Q12" s="76">
        <f t="shared" si="3"/>
        <v>1.0934432639426397</v>
      </c>
      <c r="R12" s="76">
        <f t="shared" si="3"/>
        <v>1.1098449129017791</v>
      </c>
      <c r="S12" s="76">
        <f t="shared" si="3"/>
        <v>1.1264925865953057</v>
      </c>
      <c r="T12" s="76">
        <f t="shared" si="3"/>
        <v>1.1433899753942351</v>
      </c>
      <c r="U12" s="76">
        <f t="shared" si="3"/>
        <v>1.1605408250251485</v>
      </c>
      <c r="V12" s="76">
        <f t="shared" si="3"/>
        <v>1.1779489374005256</v>
      </c>
      <c r="W12" s="76">
        <f t="shared" si="3"/>
        <v>1.1956181714615333</v>
      </c>
      <c r="X12" s="76">
        <f t="shared" si="3"/>
        <v>1.2135524440334562</v>
      </c>
      <c r="Y12" s="76">
        <f t="shared" si="3"/>
        <v>1.2317557306939577</v>
      </c>
      <c r="Z12" s="76">
        <f t="shared" si="3"/>
        <v>1.2502320666543669</v>
      </c>
      <c r="AA12" s="76">
        <f t="shared" si="3"/>
        <v>1.2689855476541823</v>
      </c>
      <c r="AB12" s="76">
        <f t="shared" si="3"/>
        <v>1.2880203308689948</v>
      </c>
      <c r="AC12" s="76">
        <f t="shared" si="3"/>
        <v>1.3073406358320296</v>
      </c>
      <c r="AD12" s="76">
        <f t="shared" si="3"/>
        <v>1.32695074536951</v>
      </c>
      <c r="AE12" s="76">
        <f t="shared" si="3"/>
        <v>1.3468550065500522</v>
      </c>
      <c r="AF12" s="76">
        <f t="shared" si="3"/>
        <v>1.3670578316483029</v>
      </c>
      <c r="AG12" s="76">
        <f t="shared" si="3"/>
        <v>1.3875636991230271</v>
      </c>
      <c r="AH12" s="76">
        <f t="shared" si="3"/>
        <v>1.4083771546098725</v>
      </c>
      <c r="AI12" s="76">
        <f t="shared" si="3"/>
        <v>1.4295028119290203</v>
      </c>
      <c r="AJ12" s="76">
        <f t="shared" si="3"/>
        <v>1.4509453541079556</v>
      </c>
      <c r="AK12" s="76">
        <f t="shared" si="3"/>
        <v>1.4727095344195746</v>
      </c>
      <c r="AL12" s="76">
        <f t="shared" si="3"/>
        <v>1.4948001774358681</v>
      </c>
      <c r="AM12" s="76">
        <f t="shared" si="3"/>
        <v>1.5172221800974057</v>
      </c>
      <c r="AN12" s="76">
        <f t="shared" si="3"/>
        <v>1.5399805127988668</v>
      </c>
      <c r="AO12" s="76">
        <f t="shared" si="3"/>
        <v>1.5630802204908494</v>
      </c>
      <c r="AP12" s="76">
        <f t="shared" si="3"/>
        <v>1.586526423798212</v>
      </c>
      <c r="AQ12" s="76">
        <f t="shared" si="3"/>
        <v>1.6103243201551849</v>
      </c>
      <c r="AR12" s="76">
        <f t="shared" si="3"/>
        <v>1.6344791849575124</v>
      </c>
      <c r="AS12" s="76">
        <f t="shared" si="3"/>
        <v>1.6589963727318748</v>
      </c>
      <c r="AT12" s="76">
        <f t="shared" si="3"/>
        <v>1.6838813183228529</v>
      </c>
      <c r="AU12" s="76">
        <f t="shared" si="3"/>
        <v>1.7091395380976955</v>
      </c>
      <c r="AV12" s="76">
        <f t="shared" si="3"/>
        <v>1.7347766311691606</v>
      </c>
      <c r="AW12" s="76">
        <f t="shared" si="3"/>
        <v>1.7607982806366977</v>
      </c>
      <c r="AX12" s="76">
        <f t="shared" si="3"/>
        <v>1.7872102548462478</v>
      </c>
      <c r="AY12" s="76">
        <f t="shared" si="3"/>
        <v>1.8140184086689415</v>
      </c>
      <c r="AZ12" s="76">
        <f t="shared" si="3"/>
        <v>1.8412286847989754</v>
      </c>
      <c r="BA12" s="76">
        <f t="shared" si="3"/>
        <v>1.8688471150709598</v>
      </c>
      <c r="BB12" s="76">
        <f t="shared" si="3"/>
        <v>1.896879821797024</v>
      </c>
      <c r="BC12" s="76">
        <f t="shared" si="3"/>
        <v>1.9253330191239788</v>
      </c>
      <c r="BD12" s="76">
        <f t="shared" si="3"/>
        <v>1.9542130144108385</v>
      </c>
      <c r="BE12" s="76">
        <f t="shared" si="3"/>
        <v>1.9835262096270005</v>
      </c>
      <c r="BF12" s="76">
        <f t="shared" si="3"/>
        <v>2.0132791027714054</v>
      </c>
      <c r="BG12" s="76">
        <f t="shared" si="3"/>
        <v>2.0434782893129761</v>
      </c>
      <c r="BH12" s="76">
        <f t="shared" si="3"/>
        <v>2.0741304636526703</v>
      </c>
      <c r="BI12" s="76">
        <f t="shared" si="3"/>
        <v>2.1052424206074605</v>
      </c>
    </row>
    <row r="13" spans="1:61" x14ac:dyDescent="0.35">
      <c r="A13" s="78" t="s">
        <v>154</v>
      </c>
      <c r="B13" s="167">
        <v>0.02</v>
      </c>
      <c r="K13" s="76">
        <f t="shared" si="1"/>
        <v>1</v>
      </c>
      <c r="L13" s="76">
        <f t="shared" si="3"/>
        <v>1.02</v>
      </c>
      <c r="M13" s="76">
        <f t="shared" si="3"/>
        <v>1.0404</v>
      </c>
      <c r="N13" s="76">
        <f t="shared" si="3"/>
        <v>1.0612079999999999</v>
      </c>
      <c r="O13" s="76">
        <f t="shared" si="3"/>
        <v>1.08243216</v>
      </c>
      <c r="P13" s="76">
        <f t="shared" si="3"/>
        <v>1.1040808032</v>
      </c>
      <c r="Q13" s="76">
        <f t="shared" si="3"/>
        <v>1.1261624192640001</v>
      </c>
      <c r="R13" s="76">
        <f t="shared" si="3"/>
        <v>1.1486856676492798</v>
      </c>
      <c r="S13" s="76">
        <f t="shared" si="3"/>
        <v>1.1716593810022655</v>
      </c>
      <c r="T13" s="76">
        <f t="shared" si="3"/>
        <v>1.1950925686223108</v>
      </c>
      <c r="U13" s="76">
        <f t="shared" si="3"/>
        <v>1.2189944199947571</v>
      </c>
      <c r="V13" s="76">
        <f t="shared" si="3"/>
        <v>1.243374308394652</v>
      </c>
      <c r="W13" s="76">
        <f t="shared" si="3"/>
        <v>1.2682417945625453</v>
      </c>
      <c r="X13" s="76">
        <f t="shared" si="3"/>
        <v>1.2936066304537961</v>
      </c>
      <c r="Y13" s="76">
        <f t="shared" si="3"/>
        <v>1.3194787630628722</v>
      </c>
      <c r="Z13" s="76">
        <f t="shared" si="3"/>
        <v>1.3458683383241292</v>
      </c>
      <c r="AA13" s="76">
        <f t="shared" si="3"/>
        <v>1.372785705090612</v>
      </c>
      <c r="AB13" s="76">
        <f t="shared" si="3"/>
        <v>1.4002414191924244</v>
      </c>
      <c r="AC13" s="76">
        <f t="shared" si="3"/>
        <v>1.4282462475762727</v>
      </c>
      <c r="AD13" s="76">
        <f t="shared" si="3"/>
        <v>1.4568111725277981</v>
      </c>
      <c r="AE13" s="76">
        <f t="shared" si="3"/>
        <v>1.4859473959783542</v>
      </c>
      <c r="AF13" s="76">
        <f t="shared" si="3"/>
        <v>1.5156663438979212</v>
      </c>
      <c r="AG13" s="76">
        <f t="shared" si="3"/>
        <v>1.5459796707758797</v>
      </c>
      <c r="AH13" s="76">
        <f t="shared" si="3"/>
        <v>1.576899264191397</v>
      </c>
      <c r="AI13" s="76">
        <f t="shared" si="3"/>
        <v>1.608437249475225</v>
      </c>
      <c r="AJ13" s="76">
        <f t="shared" si="3"/>
        <v>1.6406059944647295</v>
      </c>
      <c r="AK13" s="76">
        <f t="shared" si="3"/>
        <v>1.6734181143540243</v>
      </c>
      <c r="AL13" s="76">
        <f t="shared" si="3"/>
        <v>1.7068864766411045</v>
      </c>
      <c r="AM13" s="76">
        <f t="shared" si="3"/>
        <v>1.7410242061739269</v>
      </c>
      <c r="AN13" s="76">
        <f t="shared" si="3"/>
        <v>1.7758446902974052</v>
      </c>
      <c r="AO13" s="76">
        <f t="shared" si="3"/>
        <v>1.8113615841033535</v>
      </c>
      <c r="AP13" s="76">
        <f t="shared" si="3"/>
        <v>1.8475888157854201</v>
      </c>
      <c r="AQ13" s="76">
        <f t="shared" si="3"/>
        <v>1.8845405921011289</v>
      </c>
      <c r="AR13" s="76">
        <f t="shared" si="3"/>
        <v>1.9222314039431516</v>
      </c>
      <c r="AS13" s="76">
        <f t="shared" si="3"/>
        <v>1.9606760320220145</v>
      </c>
      <c r="AT13" s="76">
        <f t="shared" si="3"/>
        <v>1.9998895526624547</v>
      </c>
      <c r="AU13" s="76">
        <f t="shared" si="3"/>
        <v>2.0398873437157037</v>
      </c>
      <c r="AV13" s="76">
        <f t="shared" si="3"/>
        <v>2.080685090590018</v>
      </c>
      <c r="AW13" s="76">
        <f t="shared" si="3"/>
        <v>2.1222987924018186</v>
      </c>
      <c r="AX13" s="76">
        <f t="shared" si="3"/>
        <v>2.1647447682498542</v>
      </c>
      <c r="AY13" s="76">
        <f t="shared" si="3"/>
        <v>2.2080396636148518</v>
      </c>
      <c r="AZ13" s="76">
        <f t="shared" si="3"/>
        <v>2.2522004568871488</v>
      </c>
      <c r="BA13" s="76">
        <f t="shared" si="3"/>
        <v>2.2972444660248916</v>
      </c>
      <c r="BB13" s="76">
        <f t="shared" si="3"/>
        <v>2.3431893553453893</v>
      </c>
      <c r="BC13" s="76">
        <f t="shared" si="3"/>
        <v>2.3900531424522975</v>
      </c>
      <c r="BD13" s="76">
        <f t="shared" si="3"/>
        <v>2.4378542053013432</v>
      </c>
      <c r="BE13" s="76">
        <f t="shared" si="3"/>
        <v>2.4866112894073704</v>
      </c>
      <c r="BF13" s="76">
        <f t="shared" si="3"/>
        <v>2.5363435151955169</v>
      </c>
      <c r="BG13" s="76">
        <f t="shared" si="3"/>
        <v>2.5870703854994277</v>
      </c>
      <c r="BH13" s="76">
        <f t="shared" si="3"/>
        <v>2.6388117932094164</v>
      </c>
      <c r="BI13" s="76">
        <f t="shared" si="3"/>
        <v>2.6915880290736047</v>
      </c>
    </row>
    <row r="14" spans="1:61" x14ac:dyDescent="0.35">
      <c r="A14" s="78" t="s">
        <v>157</v>
      </c>
      <c r="B14" s="167">
        <v>2.5000000000000001E-2</v>
      </c>
      <c r="K14" s="76">
        <f t="shared" si="1"/>
        <v>1</v>
      </c>
      <c r="L14" s="76">
        <f t="shared" si="3"/>
        <v>1.0249999999999999</v>
      </c>
      <c r="M14" s="76">
        <f t="shared" si="3"/>
        <v>1.0506249999999999</v>
      </c>
      <c r="N14" s="76">
        <f t="shared" si="3"/>
        <v>1.0768906249999999</v>
      </c>
      <c r="O14" s="76">
        <f t="shared" si="3"/>
        <v>1.1038128906249998</v>
      </c>
      <c r="P14" s="76">
        <f t="shared" si="3"/>
        <v>1.1314082128906247</v>
      </c>
      <c r="Q14" s="76">
        <f t="shared" si="3"/>
        <v>1.1596934182128902</v>
      </c>
      <c r="R14" s="76">
        <f t="shared" si="3"/>
        <v>1.1886857536682125</v>
      </c>
      <c r="S14" s="76">
        <f t="shared" si="3"/>
        <v>1.2184028975099177</v>
      </c>
      <c r="T14" s="76">
        <f t="shared" si="3"/>
        <v>1.2488629699476654</v>
      </c>
      <c r="U14" s="76">
        <f t="shared" si="3"/>
        <v>1.2800845441963571</v>
      </c>
      <c r="V14" s="76">
        <f t="shared" si="3"/>
        <v>1.312086657801266</v>
      </c>
      <c r="W14" s="76">
        <f t="shared" si="3"/>
        <v>1.3448888242462975</v>
      </c>
      <c r="X14" s="76">
        <f t="shared" si="3"/>
        <v>1.3785110448524549</v>
      </c>
      <c r="Y14" s="76">
        <f t="shared" si="3"/>
        <v>1.4129738209737661</v>
      </c>
      <c r="Z14" s="76">
        <f t="shared" si="3"/>
        <v>1.4482981664981105</v>
      </c>
      <c r="AA14" s="76">
        <f t="shared" si="3"/>
        <v>1.4845056206605631</v>
      </c>
      <c r="AB14" s="76">
        <f t="shared" si="3"/>
        <v>1.521618261177077</v>
      </c>
      <c r="AC14" s="76">
        <f t="shared" si="3"/>
        <v>1.559658717706504</v>
      </c>
      <c r="AD14" s="76">
        <f t="shared" si="3"/>
        <v>1.5986501856491666</v>
      </c>
      <c r="AE14" s="76">
        <f t="shared" si="3"/>
        <v>1.6386164402903955</v>
      </c>
      <c r="AF14" s="76">
        <f t="shared" si="3"/>
        <v>1.6795818512976552</v>
      </c>
      <c r="AG14" s="76">
        <f t="shared" si="3"/>
        <v>1.7215713975800966</v>
      </c>
      <c r="AH14" s="76">
        <f t="shared" si="3"/>
        <v>1.7646106825195991</v>
      </c>
      <c r="AI14" s="76">
        <f t="shared" si="3"/>
        <v>1.8087259495825889</v>
      </c>
      <c r="AJ14" s="76">
        <f t="shared" si="3"/>
        <v>1.8539440983221533</v>
      </c>
      <c r="AK14" s="76">
        <f t="shared" si="3"/>
        <v>1.9002927007802071</v>
      </c>
      <c r="AL14" s="76">
        <f t="shared" si="3"/>
        <v>1.9478000182997122</v>
      </c>
      <c r="AM14" s="76">
        <f t="shared" si="3"/>
        <v>1.9964950187572048</v>
      </c>
      <c r="AN14" s="76">
        <f t="shared" si="3"/>
        <v>2.0464073942261352</v>
      </c>
      <c r="AO14" s="76">
        <f t="shared" si="3"/>
        <v>2.097567579081788</v>
      </c>
      <c r="AP14" s="76">
        <f t="shared" si="3"/>
        <v>2.1500067685588333</v>
      </c>
      <c r="AQ14" s="76">
        <f t="shared" si="3"/>
        <v>2.2037569377728037</v>
      </c>
      <c r="AR14" s="76">
        <f t="shared" si="3"/>
        <v>2.2588508612171236</v>
      </c>
      <c r="AS14" s="76">
        <f t="shared" si="3"/>
        <v>2.3153221327475517</v>
      </c>
      <c r="AT14" s="76">
        <f t="shared" si="3"/>
        <v>2.3732051860662402</v>
      </c>
      <c r="AU14" s="76">
        <f t="shared" si="3"/>
        <v>2.4325353157178964</v>
      </c>
      <c r="AV14" s="76">
        <f t="shared" si="3"/>
        <v>2.4933486986108435</v>
      </c>
      <c r="AW14" s="76">
        <f t="shared" si="3"/>
        <v>2.555682416076114</v>
      </c>
      <c r="AX14" s="76">
        <f t="shared" si="3"/>
        <v>2.6195744764780171</v>
      </c>
      <c r="AY14" s="76">
        <f t="shared" si="3"/>
        <v>2.6850638383899672</v>
      </c>
      <c r="AZ14" s="76">
        <f t="shared" si="3"/>
        <v>2.7521904343497163</v>
      </c>
      <c r="BA14" s="76">
        <f t="shared" si="3"/>
        <v>2.8209951952084591</v>
      </c>
      <c r="BB14" s="76">
        <f t="shared" si="3"/>
        <v>2.8915200750886707</v>
      </c>
      <c r="BC14" s="76">
        <f t="shared" si="3"/>
        <v>2.9638080769658868</v>
      </c>
      <c r="BD14" s="76">
        <f t="shared" si="3"/>
        <v>3.0379032788900342</v>
      </c>
      <c r="BE14" s="76">
        <f t="shared" si="3"/>
        <v>3.1138508608622844</v>
      </c>
      <c r="BF14" s="76">
        <f t="shared" si="3"/>
        <v>3.1916971323838421</v>
      </c>
      <c r="BG14" s="76">
        <f t="shared" si="3"/>
        <v>3.2714895606934378</v>
      </c>
      <c r="BH14" s="76">
        <f t="shared" si="3"/>
        <v>3.3532767997107733</v>
      </c>
      <c r="BI14" s="76">
        <f t="shared" si="3"/>
        <v>3.4371087197035428</v>
      </c>
    </row>
    <row r="15" spans="1:61" x14ac:dyDescent="0.35">
      <c r="A15" s="78" t="s">
        <v>158</v>
      </c>
      <c r="B15" s="167">
        <v>0.03</v>
      </c>
      <c r="K15" s="76">
        <f t="shared" si="1"/>
        <v>1</v>
      </c>
      <c r="L15" s="76">
        <f t="shared" si="3"/>
        <v>1.03</v>
      </c>
      <c r="M15" s="76">
        <f t="shared" si="3"/>
        <v>1.0609</v>
      </c>
      <c r="N15" s="76">
        <f t="shared" si="3"/>
        <v>1.092727</v>
      </c>
      <c r="O15" s="76">
        <f t="shared" si="3"/>
        <v>1.1255088099999999</v>
      </c>
      <c r="P15" s="76">
        <f t="shared" si="3"/>
        <v>1.1592740742999998</v>
      </c>
      <c r="Q15" s="76">
        <f t="shared" si="3"/>
        <v>1.1940522965289999</v>
      </c>
      <c r="R15" s="76">
        <f t="shared" si="3"/>
        <v>1.22987386542487</v>
      </c>
      <c r="S15" s="76">
        <f t="shared" si="3"/>
        <v>1.2667700813876159</v>
      </c>
      <c r="T15" s="76">
        <f t="shared" si="3"/>
        <v>1.3047731838292445</v>
      </c>
      <c r="U15" s="76">
        <f t="shared" si="3"/>
        <v>1.3439163793441218</v>
      </c>
      <c r="V15" s="76">
        <f t="shared" si="3"/>
        <v>1.3842338707244455</v>
      </c>
      <c r="W15" s="76">
        <f t="shared" si="3"/>
        <v>1.4257608868461786</v>
      </c>
      <c r="X15" s="76">
        <f t="shared" si="3"/>
        <v>1.4685337134515639</v>
      </c>
      <c r="Y15" s="76">
        <f t="shared" si="3"/>
        <v>1.512589724855111</v>
      </c>
      <c r="Z15" s="76">
        <f t="shared" si="3"/>
        <v>1.5579674166007644</v>
      </c>
      <c r="AA15" s="76">
        <f t="shared" si="3"/>
        <v>1.6047064390987871</v>
      </c>
      <c r="AB15" s="76">
        <f t="shared" si="3"/>
        <v>1.6528476322717507</v>
      </c>
      <c r="AC15" s="76">
        <f t="shared" si="3"/>
        <v>1.7024330612399032</v>
      </c>
      <c r="AD15" s="76">
        <f t="shared" si="3"/>
        <v>1.7535060530771003</v>
      </c>
      <c r="AE15" s="76">
        <f t="shared" si="3"/>
        <v>1.8061112346694133</v>
      </c>
      <c r="AF15" s="76">
        <f t="shared" si="3"/>
        <v>1.8602945717094954</v>
      </c>
      <c r="AG15" s="76">
        <f t="shared" si="3"/>
        <v>1.9161034088607805</v>
      </c>
      <c r="AH15" s="76">
        <f t="shared" si="3"/>
        <v>1.973586511126604</v>
      </c>
      <c r="AI15" s="76">
        <f t="shared" si="3"/>
        <v>2.0327941064604018</v>
      </c>
      <c r="AJ15" s="76">
        <f t="shared" si="3"/>
        <v>2.0937779296542138</v>
      </c>
      <c r="AK15" s="76">
        <f t="shared" si="3"/>
        <v>2.1565912675438406</v>
      </c>
      <c r="AL15" s="76">
        <f t="shared" si="3"/>
        <v>2.2212890055701555</v>
      </c>
      <c r="AM15" s="76">
        <f t="shared" si="3"/>
        <v>2.2879276757372602</v>
      </c>
      <c r="AN15" s="76">
        <f t="shared" si="3"/>
        <v>2.3565655060093778</v>
      </c>
      <c r="AO15" s="76">
        <f t="shared" si="3"/>
        <v>2.4272624711896591</v>
      </c>
      <c r="AP15" s="76">
        <f t="shared" si="3"/>
        <v>2.5000803453253493</v>
      </c>
      <c r="AQ15" s="76">
        <f t="shared" si="3"/>
        <v>2.5750827556851092</v>
      </c>
      <c r="AR15" s="76">
        <f t="shared" si="3"/>
        <v>2.6523352383556626</v>
      </c>
      <c r="AS15" s="76">
        <f t="shared" si="3"/>
        <v>2.7319052955063321</v>
      </c>
      <c r="AT15" s="76">
        <f t="shared" si="3"/>
        <v>2.8138624543715225</v>
      </c>
      <c r="AU15" s="76">
        <f t="shared" si="3"/>
        <v>2.898278328002668</v>
      </c>
      <c r="AV15" s="76">
        <f t="shared" si="3"/>
        <v>2.9852266778427476</v>
      </c>
      <c r="AW15" s="76">
        <f t="shared" si="3"/>
        <v>3.0747834781780301</v>
      </c>
      <c r="AX15" s="76">
        <f t="shared" si="3"/>
        <v>3.1670269825233714</v>
      </c>
      <c r="AY15" s="76">
        <f t="shared" si="3"/>
        <v>3.262037791999072</v>
      </c>
      <c r="AZ15" s="76">
        <f t="shared" si="3"/>
        <v>3.3598989257590444</v>
      </c>
      <c r="BA15" s="76">
        <f t="shared" si="3"/>
        <v>3.4606958935318159</v>
      </c>
      <c r="BB15" s="76">
        <f t="shared" si="3"/>
        <v>3.5645167703377703</v>
      </c>
      <c r="BC15" s="76">
        <f t="shared" si="3"/>
        <v>3.6714522734479029</v>
      </c>
      <c r="BD15" s="76">
        <f t="shared" si="3"/>
        <v>3.78159584165134</v>
      </c>
      <c r="BE15" s="76">
        <f t="shared" si="3"/>
        <v>3.8950437169008802</v>
      </c>
      <c r="BF15" s="76">
        <f t="shared" si="3"/>
        <v>4.0118950284079071</v>
      </c>
      <c r="BG15" s="76">
        <f t="shared" si="3"/>
        <v>4.1322518792601439</v>
      </c>
      <c r="BH15" s="76">
        <f t="shared" si="3"/>
        <v>4.2562194356379477</v>
      </c>
      <c r="BI15" s="76">
        <f t="shared" si="3"/>
        <v>4.3839060187070862</v>
      </c>
    </row>
    <row r="16" spans="1:61" x14ac:dyDescent="0.35">
      <c r="A16" s="78" t="s">
        <v>151</v>
      </c>
      <c r="B16" s="167">
        <v>0.02</v>
      </c>
      <c r="K16" s="76">
        <f t="shared" si="1"/>
        <v>1</v>
      </c>
      <c r="L16" s="76">
        <f t="shared" ref="L16:BI17" si="4">(1+$B16)^L$2</f>
        <v>1.02</v>
      </c>
      <c r="M16" s="76">
        <f t="shared" si="4"/>
        <v>1.0404</v>
      </c>
      <c r="N16" s="76">
        <f t="shared" si="4"/>
        <v>1.0612079999999999</v>
      </c>
      <c r="O16" s="76">
        <f t="shared" si="4"/>
        <v>1.08243216</v>
      </c>
      <c r="P16" s="76">
        <f t="shared" si="4"/>
        <v>1.1040808032</v>
      </c>
      <c r="Q16" s="76">
        <f t="shared" si="4"/>
        <v>1.1261624192640001</v>
      </c>
      <c r="R16" s="76">
        <f t="shared" si="4"/>
        <v>1.1486856676492798</v>
      </c>
      <c r="S16" s="76">
        <f t="shared" si="4"/>
        <v>1.1716593810022655</v>
      </c>
      <c r="T16" s="76">
        <f t="shared" si="4"/>
        <v>1.1950925686223108</v>
      </c>
      <c r="U16" s="76">
        <f t="shared" si="4"/>
        <v>1.2189944199947571</v>
      </c>
      <c r="V16" s="76">
        <f t="shared" si="4"/>
        <v>1.243374308394652</v>
      </c>
      <c r="W16" s="76">
        <f t="shared" si="4"/>
        <v>1.2682417945625453</v>
      </c>
      <c r="X16" s="76">
        <f t="shared" si="4"/>
        <v>1.2936066304537961</v>
      </c>
      <c r="Y16" s="76">
        <f t="shared" si="4"/>
        <v>1.3194787630628722</v>
      </c>
      <c r="Z16" s="76">
        <f t="shared" si="4"/>
        <v>1.3458683383241292</v>
      </c>
      <c r="AA16" s="76">
        <f t="shared" si="4"/>
        <v>1.372785705090612</v>
      </c>
      <c r="AB16" s="76">
        <f t="shared" si="4"/>
        <v>1.4002414191924244</v>
      </c>
      <c r="AC16" s="76">
        <f t="shared" si="4"/>
        <v>1.4282462475762727</v>
      </c>
      <c r="AD16" s="76">
        <f t="shared" si="4"/>
        <v>1.4568111725277981</v>
      </c>
      <c r="AE16" s="76">
        <f t="shared" si="4"/>
        <v>1.4859473959783542</v>
      </c>
      <c r="AF16" s="76">
        <f t="shared" si="4"/>
        <v>1.5156663438979212</v>
      </c>
      <c r="AG16" s="76">
        <f t="shared" si="4"/>
        <v>1.5459796707758797</v>
      </c>
      <c r="AH16" s="76">
        <f t="shared" si="4"/>
        <v>1.576899264191397</v>
      </c>
      <c r="AI16" s="76">
        <f t="shared" si="4"/>
        <v>1.608437249475225</v>
      </c>
      <c r="AJ16" s="76">
        <f t="shared" si="4"/>
        <v>1.6406059944647295</v>
      </c>
      <c r="AK16" s="76">
        <f t="shared" si="4"/>
        <v>1.6734181143540243</v>
      </c>
      <c r="AL16" s="76">
        <f t="shared" si="4"/>
        <v>1.7068864766411045</v>
      </c>
      <c r="AM16" s="76">
        <f t="shared" si="4"/>
        <v>1.7410242061739269</v>
      </c>
      <c r="AN16" s="76">
        <f t="shared" si="4"/>
        <v>1.7758446902974052</v>
      </c>
      <c r="AO16" s="76">
        <f t="shared" si="4"/>
        <v>1.8113615841033535</v>
      </c>
      <c r="AP16" s="76">
        <f t="shared" si="4"/>
        <v>1.8475888157854201</v>
      </c>
      <c r="AQ16" s="76">
        <f t="shared" si="4"/>
        <v>1.8845405921011289</v>
      </c>
      <c r="AR16" s="76">
        <f t="shared" si="4"/>
        <v>1.9222314039431516</v>
      </c>
      <c r="AS16" s="76">
        <f t="shared" si="4"/>
        <v>1.9606760320220145</v>
      </c>
      <c r="AT16" s="76">
        <f t="shared" si="4"/>
        <v>1.9998895526624547</v>
      </c>
      <c r="AU16" s="76">
        <f t="shared" si="4"/>
        <v>2.0398873437157037</v>
      </c>
      <c r="AV16" s="76">
        <f t="shared" si="4"/>
        <v>2.080685090590018</v>
      </c>
      <c r="AW16" s="76">
        <f t="shared" si="4"/>
        <v>2.1222987924018186</v>
      </c>
      <c r="AX16" s="76">
        <f t="shared" si="4"/>
        <v>2.1647447682498542</v>
      </c>
      <c r="AY16" s="76">
        <f t="shared" si="4"/>
        <v>2.2080396636148518</v>
      </c>
      <c r="AZ16" s="76">
        <f t="shared" si="4"/>
        <v>2.2522004568871488</v>
      </c>
      <c r="BA16" s="76">
        <f t="shared" si="4"/>
        <v>2.2972444660248916</v>
      </c>
      <c r="BB16" s="76">
        <f t="shared" si="4"/>
        <v>2.3431893553453893</v>
      </c>
      <c r="BC16" s="76">
        <f t="shared" si="4"/>
        <v>2.3900531424522975</v>
      </c>
      <c r="BD16" s="76">
        <f t="shared" si="4"/>
        <v>2.4378542053013432</v>
      </c>
      <c r="BE16" s="76">
        <f t="shared" si="4"/>
        <v>2.4866112894073704</v>
      </c>
      <c r="BF16" s="76">
        <f t="shared" si="4"/>
        <v>2.5363435151955169</v>
      </c>
      <c r="BG16" s="76">
        <f t="shared" si="4"/>
        <v>2.5870703854994277</v>
      </c>
      <c r="BH16" s="76">
        <f t="shared" si="4"/>
        <v>2.6388117932094164</v>
      </c>
      <c r="BI16" s="76">
        <f t="shared" si="4"/>
        <v>2.6915880290736047</v>
      </c>
    </row>
    <row r="17" spans="1:61" x14ac:dyDescent="0.35">
      <c r="A17" s="78" t="s">
        <v>14</v>
      </c>
      <c r="B17" s="167">
        <v>0.02</v>
      </c>
      <c r="K17" s="76">
        <f t="shared" si="1"/>
        <v>1</v>
      </c>
      <c r="L17" s="76">
        <f t="shared" si="4"/>
        <v>1.02</v>
      </c>
      <c r="M17" s="76">
        <f t="shared" si="4"/>
        <v>1.0404</v>
      </c>
      <c r="N17" s="76">
        <f t="shared" si="4"/>
        <v>1.0612079999999999</v>
      </c>
      <c r="O17" s="76">
        <f t="shared" si="4"/>
        <v>1.08243216</v>
      </c>
      <c r="P17" s="76">
        <f t="shared" si="4"/>
        <v>1.1040808032</v>
      </c>
      <c r="Q17" s="76">
        <f t="shared" si="4"/>
        <v>1.1261624192640001</v>
      </c>
      <c r="R17" s="76">
        <f t="shared" si="4"/>
        <v>1.1486856676492798</v>
      </c>
      <c r="S17" s="76">
        <f t="shared" si="4"/>
        <v>1.1716593810022655</v>
      </c>
      <c r="T17" s="76">
        <f t="shared" si="4"/>
        <v>1.1950925686223108</v>
      </c>
      <c r="U17" s="76">
        <f t="shared" si="4"/>
        <v>1.2189944199947571</v>
      </c>
      <c r="V17" s="76">
        <f t="shared" si="4"/>
        <v>1.243374308394652</v>
      </c>
      <c r="W17" s="76">
        <f t="shared" si="4"/>
        <v>1.2682417945625453</v>
      </c>
      <c r="X17" s="76">
        <f t="shared" si="4"/>
        <v>1.2936066304537961</v>
      </c>
      <c r="Y17" s="76">
        <f t="shared" si="4"/>
        <v>1.3194787630628722</v>
      </c>
      <c r="Z17" s="76">
        <f t="shared" si="4"/>
        <v>1.3458683383241292</v>
      </c>
      <c r="AA17" s="76">
        <f t="shared" si="4"/>
        <v>1.372785705090612</v>
      </c>
      <c r="AB17" s="76">
        <f t="shared" si="4"/>
        <v>1.4002414191924244</v>
      </c>
      <c r="AC17" s="76">
        <f t="shared" si="4"/>
        <v>1.4282462475762727</v>
      </c>
      <c r="AD17" s="76">
        <f t="shared" si="4"/>
        <v>1.4568111725277981</v>
      </c>
      <c r="AE17" s="76">
        <f t="shared" si="4"/>
        <v>1.4859473959783542</v>
      </c>
      <c r="AF17" s="76">
        <f t="shared" si="4"/>
        <v>1.5156663438979212</v>
      </c>
      <c r="AG17" s="76">
        <f t="shared" si="4"/>
        <v>1.5459796707758797</v>
      </c>
      <c r="AH17" s="76">
        <f t="shared" si="4"/>
        <v>1.576899264191397</v>
      </c>
      <c r="AI17" s="76">
        <f t="shared" si="4"/>
        <v>1.608437249475225</v>
      </c>
      <c r="AJ17" s="76">
        <f t="shared" si="4"/>
        <v>1.6406059944647295</v>
      </c>
      <c r="AK17" s="76">
        <f t="shared" si="4"/>
        <v>1.6734181143540243</v>
      </c>
      <c r="AL17" s="76">
        <f t="shared" si="4"/>
        <v>1.7068864766411045</v>
      </c>
      <c r="AM17" s="76">
        <f t="shared" si="4"/>
        <v>1.7410242061739269</v>
      </c>
      <c r="AN17" s="76">
        <f t="shared" si="4"/>
        <v>1.7758446902974052</v>
      </c>
      <c r="AO17" s="76">
        <f t="shared" si="4"/>
        <v>1.8113615841033535</v>
      </c>
      <c r="AP17" s="76">
        <f t="shared" si="4"/>
        <v>1.8475888157854201</v>
      </c>
      <c r="AQ17" s="76">
        <f t="shared" si="4"/>
        <v>1.8845405921011289</v>
      </c>
      <c r="AR17" s="76">
        <f t="shared" si="4"/>
        <v>1.9222314039431516</v>
      </c>
      <c r="AS17" s="76">
        <f t="shared" si="4"/>
        <v>1.9606760320220145</v>
      </c>
      <c r="AT17" s="76">
        <f t="shared" si="4"/>
        <v>1.9998895526624547</v>
      </c>
      <c r="AU17" s="76">
        <f t="shared" ref="L17:BI18" si="5">(1+$B17)^AU$2</f>
        <v>2.0398873437157037</v>
      </c>
      <c r="AV17" s="76">
        <f t="shared" si="5"/>
        <v>2.080685090590018</v>
      </c>
      <c r="AW17" s="76">
        <f t="shared" si="5"/>
        <v>2.1222987924018186</v>
      </c>
      <c r="AX17" s="76">
        <f t="shared" si="5"/>
        <v>2.1647447682498542</v>
      </c>
      <c r="AY17" s="76">
        <f t="shared" si="5"/>
        <v>2.2080396636148518</v>
      </c>
      <c r="AZ17" s="76">
        <f t="shared" si="5"/>
        <v>2.2522004568871488</v>
      </c>
      <c r="BA17" s="76">
        <f t="shared" si="5"/>
        <v>2.2972444660248916</v>
      </c>
      <c r="BB17" s="76">
        <f t="shared" si="5"/>
        <v>2.3431893553453893</v>
      </c>
      <c r="BC17" s="76">
        <f t="shared" si="5"/>
        <v>2.3900531424522975</v>
      </c>
      <c r="BD17" s="76">
        <f t="shared" si="5"/>
        <v>2.4378542053013432</v>
      </c>
      <c r="BE17" s="76">
        <f t="shared" si="5"/>
        <v>2.4866112894073704</v>
      </c>
      <c r="BF17" s="76">
        <f t="shared" si="5"/>
        <v>2.5363435151955169</v>
      </c>
      <c r="BG17" s="76">
        <f t="shared" si="5"/>
        <v>2.5870703854994277</v>
      </c>
      <c r="BH17" s="76">
        <f t="shared" si="5"/>
        <v>2.6388117932094164</v>
      </c>
      <c r="BI17" s="76">
        <f t="shared" si="5"/>
        <v>2.6915880290736047</v>
      </c>
    </row>
    <row r="18" spans="1:61" ht="15" thickBot="1" x14ac:dyDescent="0.4">
      <c r="A18" s="79" t="s">
        <v>0</v>
      </c>
      <c r="B18" s="168"/>
      <c r="K18" s="76">
        <f t="shared" si="1"/>
        <v>1</v>
      </c>
      <c r="L18" s="76">
        <f t="shared" si="5"/>
        <v>1</v>
      </c>
      <c r="M18" s="76">
        <f t="shared" si="5"/>
        <v>1</v>
      </c>
      <c r="N18" s="76">
        <f t="shared" si="5"/>
        <v>1</v>
      </c>
      <c r="O18" s="76">
        <f t="shared" si="5"/>
        <v>1</v>
      </c>
      <c r="P18" s="76">
        <f t="shared" si="5"/>
        <v>1</v>
      </c>
      <c r="Q18" s="76">
        <f t="shared" si="5"/>
        <v>1</v>
      </c>
      <c r="R18" s="76">
        <f t="shared" si="5"/>
        <v>1</v>
      </c>
      <c r="S18" s="76">
        <f t="shared" si="5"/>
        <v>1</v>
      </c>
      <c r="T18" s="76">
        <f t="shared" si="5"/>
        <v>1</v>
      </c>
      <c r="U18" s="76">
        <f t="shared" si="5"/>
        <v>1</v>
      </c>
      <c r="V18" s="76">
        <f t="shared" si="5"/>
        <v>1</v>
      </c>
      <c r="W18" s="76">
        <f t="shared" si="5"/>
        <v>1</v>
      </c>
      <c r="X18" s="76">
        <f t="shared" si="5"/>
        <v>1</v>
      </c>
      <c r="Y18" s="76">
        <f t="shared" si="5"/>
        <v>1</v>
      </c>
      <c r="Z18" s="76">
        <f t="shared" si="5"/>
        <v>1</v>
      </c>
      <c r="AA18" s="76">
        <f t="shared" si="5"/>
        <v>1</v>
      </c>
      <c r="AB18" s="76">
        <f t="shared" si="5"/>
        <v>1</v>
      </c>
      <c r="AC18" s="76">
        <f t="shared" si="5"/>
        <v>1</v>
      </c>
      <c r="AD18" s="76">
        <f t="shared" si="5"/>
        <v>1</v>
      </c>
      <c r="AE18" s="76">
        <f t="shared" si="5"/>
        <v>1</v>
      </c>
      <c r="AF18" s="76">
        <f t="shared" si="5"/>
        <v>1</v>
      </c>
      <c r="AG18" s="76">
        <f t="shared" si="5"/>
        <v>1</v>
      </c>
      <c r="AH18" s="76">
        <f t="shared" si="5"/>
        <v>1</v>
      </c>
      <c r="AI18" s="76">
        <f t="shared" si="5"/>
        <v>1</v>
      </c>
      <c r="AJ18" s="76">
        <f t="shared" si="5"/>
        <v>1</v>
      </c>
      <c r="AK18" s="76">
        <f t="shared" si="5"/>
        <v>1</v>
      </c>
      <c r="AL18" s="76">
        <f t="shared" si="5"/>
        <v>1</v>
      </c>
      <c r="AM18" s="76">
        <f t="shared" si="5"/>
        <v>1</v>
      </c>
      <c r="AN18" s="76">
        <f t="shared" si="5"/>
        <v>1</v>
      </c>
      <c r="AO18" s="76">
        <f t="shared" si="5"/>
        <v>1</v>
      </c>
      <c r="AP18" s="76">
        <f t="shared" si="5"/>
        <v>1</v>
      </c>
      <c r="AQ18" s="76">
        <f t="shared" si="5"/>
        <v>1</v>
      </c>
      <c r="AR18" s="76">
        <f t="shared" si="5"/>
        <v>1</v>
      </c>
      <c r="AS18" s="76">
        <f t="shared" si="5"/>
        <v>1</v>
      </c>
      <c r="AT18" s="76">
        <f t="shared" si="5"/>
        <v>1</v>
      </c>
      <c r="AU18" s="76">
        <f t="shared" si="5"/>
        <v>1</v>
      </c>
      <c r="AV18" s="76">
        <f t="shared" si="5"/>
        <v>1</v>
      </c>
      <c r="AW18" s="76">
        <f t="shared" si="5"/>
        <v>1</v>
      </c>
      <c r="AX18" s="76">
        <f t="shared" si="5"/>
        <v>1</v>
      </c>
      <c r="AY18" s="76">
        <f t="shared" si="5"/>
        <v>1</v>
      </c>
      <c r="AZ18" s="76">
        <f t="shared" si="5"/>
        <v>1</v>
      </c>
      <c r="BA18" s="76">
        <f t="shared" si="5"/>
        <v>1</v>
      </c>
      <c r="BB18" s="76">
        <f t="shared" si="5"/>
        <v>1</v>
      </c>
      <c r="BC18" s="76">
        <f t="shared" si="5"/>
        <v>1</v>
      </c>
      <c r="BD18" s="76">
        <f t="shared" si="5"/>
        <v>1</v>
      </c>
      <c r="BE18" s="76">
        <f t="shared" si="5"/>
        <v>1</v>
      </c>
      <c r="BF18" s="76">
        <f t="shared" si="5"/>
        <v>1</v>
      </c>
      <c r="BG18" s="76">
        <f t="shared" si="5"/>
        <v>1</v>
      </c>
      <c r="BH18" s="76">
        <f t="shared" si="5"/>
        <v>1</v>
      </c>
      <c r="BI18" s="76">
        <f t="shared" si="5"/>
        <v>1</v>
      </c>
    </row>
    <row r="21" spans="1:61" x14ac:dyDescent="0.35">
      <c r="H21" s="18" t="s">
        <v>126</v>
      </c>
    </row>
    <row r="22" spans="1:61" x14ac:dyDescent="0.35">
      <c r="A22" s="107"/>
      <c r="B22" s="53"/>
      <c r="H22" s="32" t="s">
        <v>111</v>
      </c>
      <c r="I22" s="18">
        <f>COUNT(Detail!$AC$4:$BZ$4)</f>
        <v>50</v>
      </c>
    </row>
    <row r="23" spans="1:61" x14ac:dyDescent="0.35">
      <c r="A23" s="107"/>
      <c r="B23" s="53"/>
      <c r="K23" s="17">
        <f>SSSModel!$C$3</f>
        <v>2023</v>
      </c>
      <c r="L23" s="17">
        <f>K23+1</f>
        <v>2024</v>
      </c>
      <c r="M23" s="17">
        <f t="shared" ref="M23:O24" si="6">L23+1</f>
        <v>2025</v>
      </c>
      <c r="N23" s="17">
        <f t="shared" si="6"/>
        <v>2026</v>
      </c>
      <c r="O23" s="17">
        <f t="shared" si="6"/>
        <v>2027</v>
      </c>
      <c r="P23" s="17">
        <f t="shared" ref="P23:BH23" si="7">O23+1</f>
        <v>2028</v>
      </c>
      <c r="Q23" s="17">
        <f t="shared" si="7"/>
        <v>2029</v>
      </c>
      <c r="R23" s="17">
        <f t="shared" si="7"/>
        <v>2030</v>
      </c>
      <c r="S23" s="17">
        <f t="shared" si="7"/>
        <v>2031</v>
      </c>
      <c r="T23" s="17">
        <f t="shared" si="7"/>
        <v>2032</v>
      </c>
      <c r="U23" s="17">
        <f t="shared" si="7"/>
        <v>2033</v>
      </c>
      <c r="V23" s="17">
        <f t="shared" si="7"/>
        <v>2034</v>
      </c>
      <c r="W23" s="17">
        <f t="shared" si="7"/>
        <v>2035</v>
      </c>
      <c r="X23" s="17">
        <f t="shared" si="7"/>
        <v>2036</v>
      </c>
      <c r="Y23" s="17">
        <f t="shared" si="7"/>
        <v>2037</v>
      </c>
      <c r="Z23" s="17">
        <f t="shared" si="7"/>
        <v>2038</v>
      </c>
      <c r="AA23" s="17">
        <f t="shared" si="7"/>
        <v>2039</v>
      </c>
      <c r="AB23" s="17">
        <f t="shared" si="7"/>
        <v>2040</v>
      </c>
      <c r="AC23" s="17">
        <f t="shared" si="7"/>
        <v>2041</v>
      </c>
      <c r="AD23" s="17">
        <f t="shared" si="7"/>
        <v>2042</v>
      </c>
      <c r="AE23" s="17">
        <f t="shared" si="7"/>
        <v>2043</v>
      </c>
      <c r="AF23" s="17">
        <f t="shared" si="7"/>
        <v>2044</v>
      </c>
      <c r="AG23" s="17">
        <f t="shared" si="7"/>
        <v>2045</v>
      </c>
      <c r="AH23" s="17">
        <f t="shared" si="7"/>
        <v>2046</v>
      </c>
      <c r="AI23" s="17">
        <f t="shared" si="7"/>
        <v>2047</v>
      </c>
      <c r="AJ23" s="17">
        <f t="shared" si="7"/>
        <v>2048</v>
      </c>
      <c r="AK23" s="17">
        <f t="shared" si="7"/>
        <v>2049</v>
      </c>
      <c r="AL23" s="17">
        <f t="shared" si="7"/>
        <v>2050</v>
      </c>
      <c r="AM23" s="17">
        <f t="shared" si="7"/>
        <v>2051</v>
      </c>
      <c r="AN23" s="17">
        <f t="shared" si="7"/>
        <v>2052</v>
      </c>
      <c r="AO23" s="17">
        <f t="shared" si="7"/>
        <v>2053</v>
      </c>
      <c r="AP23" s="17">
        <f t="shared" si="7"/>
        <v>2054</v>
      </c>
      <c r="AQ23" s="17">
        <f t="shared" si="7"/>
        <v>2055</v>
      </c>
      <c r="AR23" s="17">
        <f t="shared" si="7"/>
        <v>2056</v>
      </c>
      <c r="AS23" s="17">
        <f t="shared" si="7"/>
        <v>2057</v>
      </c>
      <c r="AT23" s="17">
        <f t="shared" si="7"/>
        <v>2058</v>
      </c>
      <c r="AU23" s="17">
        <f t="shared" si="7"/>
        <v>2059</v>
      </c>
      <c r="AV23" s="17">
        <f t="shared" si="7"/>
        <v>2060</v>
      </c>
      <c r="AW23" s="17">
        <f t="shared" si="7"/>
        <v>2061</v>
      </c>
      <c r="AX23" s="17">
        <f t="shared" si="7"/>
        <v>2062</v>
      </c>
      <c r="AY23" s="17">
        <f t="shared" si="7"/>
        <v>2063</v>
      </c>
      <c r="AZ23" s="17">
        <f t="shared" si="7"/>
        <v>2064</v>
      </c>
      <c r="BA23" s="17">
        <f t="shared" si="7"/>
        <v>2065</v>
      </c>
      <c r="BB23" s="17">
        <f t="shared" si="7"/>
        <v>2066</v>
      </c>
      <c r="BC23" s="17">
        <f t="shared" si="7"/>
        <v>2067</v>
      </c>
      <c r="BD23" s="17">
        <f t="shared" si="7"/>
        <v>2068</v>
      </c>
      <c r="BE23" s="17">
        <f t="shared" si="7"/>
        <v>2069</v>
      </c>
      <c r="BF23" s="17">
        <f t="shared" si="7"/>
        <v>2070</v>
      </c>
      <c r="BG23" s="17">
        <f t="shared" si="7"/>
        <v>2071</v>
      </c>
      <c r="BH23" s="17">
        <f t="shared" si="7"/>
        <v>2072</v>
      </c>
    </row>
    <row r="24" spans="1:61" x14ac:dyDescent="0.35">
      <c r="A24" s="107"/>
      <c r="B24" s="53"/>
      <c r="I24" t="s">
        <v>33</v>
      </c>
      <c r="K24" s="27">
        <f>$K$2</f>
        <v>0</v>
      </c>
      <c r="L24" s="17">
        <f>K24+1</f>
        <v>1</v>
      </c>
      <c r="M24" s="17">
        <f t="shared" si="6"/>
        <v>2</v>
      </c>
      <c r="N24" s="17">
        <f t="shared" si="6"/>
        <v>3</v>
      </c>
      <c r="O24" s="17">
        <f t="shared" si="6"/>
        <v>4</v>
      </c>
      <c r="P24" s="17">
        <f t="shared" ref="P24:BH24" si="8">O24+1</f>
        <v>5</v>
      </c>
      <c r="Q24" s="17">
        <f t="shared" si="8"/>
        <v>6</v>
      </c>
      <c r="R24" s="17">
        <f t="shared" si="8"/>
        <v>7</v>
      </c>
      <c r="S24" s="17">
        <f t="shared" si="8"/>
        <v>8</v>
      </c>
      <c r="T24" s="17">
        <f t="shared" si="8"/>
        <v>9</v>
      </c>
      <c r="U24" s="17">
        <f t="shared" si="8"/>
        <v>10</v>
      </c>
      <c r="V24" s="17">
        <f t="shared" si="8"/>
        <v>11</v>
      </c>
      <c r="W24" s="17">
        <f t="shared" si="8"/>
        <v>12</v>
      </c>
      <c r="X24" s="17">
        <f t="shared" si="8"/>
        <v>13</v>
      </c>
      <c r="Y24" s="17">
        <f t="shared" si="8"/>
        <v>14</v>
      </c>
      <c r="Z24" s="17">
        <f t="shared" si="8"/>
        <v>15</v>
      </c>
      <c r="AA24" s="17">
        <f t="shared" si="8"/>
        <v>16</v>
      </c>
      <c r="AB24" s="17">
        <f t="shared" si="8"/>
        <v>17</v>
      </c>
      <c r="AC24" s="17">
        <f t="shared" si="8"/>
        <v>18</v>
      </c>
      <c r="AD24" s="17">
        <f t="shared" si="8"/>
        <v>19</v>
      </c>
      <c r="AE24" s="17">
        <f t="shared" si="8"/>
        <v>20</v>
      </c>
      <c r="AF24" s="17">
        <f t="shared" si="8"/>
        <v>21</v>
      </c>
      <c r="AG24" s="17">
        <f t="shared" si="8"/>
        <v>22</v>
      </c>
      <c r="AH24" s="17">
        <f t="shared" si="8"/>
        <v>23</v>
      </c>
      <c r="AI24" s="17">
        <f t="shared" si="8"/>
        <v>24</v>
      </c>
      <c r="AJ24" s="17">
        <f t="shared" si="8"/>
        <v>25</v>
      </c>
      <c r="AK24" s="17">
        <f t="shared" si="8"/>
        <v>26</v>
      </c>
      <c r="AL24" s="17">
        <f t="shared" si="8"/>
        <v>27</v>
      </c>
      <c r="AM24" s="17">
        <f t="shared" si="8"/>
        <v>28</v>
      </c>
      <c r="AN24" s="17">
        <f t="shared" si="8"/>
        <v>29</v>
      </c>
      <c r="AO24" s="17">
        <f t="shared" si="8"/>
        <v>30</v>
      </c>
      <c r="AP24" s="17">
        <f t="shared" si="8"/>
        <v>31</v>
      </c>
      <c r="AQ24" s="17">
        <f t="shared" si="8"/>
        <v>32</v>
      </c>
      <c r="AR24" s="17">
        <f t="shared" si="8"/>
        <v>33</v>
      </c>
      <c r="AS24" s="17">
        <f t="shared" si="8"/>
        <v>34</v>
      </c>
      <c r="AT24" s="17">
        <f t="shared" si="8"/>
        <v>35</v>
      </c>
      <c r="AU24" s="17">
        <f t="shared" si="8"/>
        <v>36</v>
      </c>
      <c r="AV24" s="17">
        <f t="shared" si="8"/>
        <v>37</v>
      </c>
      <c r="AW24" s="17">
        <f t="shared" si="8"/>
        <v>38</v>
      </c>
      <c r="AX24" s="17">
        <f t="shared" si="8"/>
        <v>39</v>
      </c>
      <c r="AY24" s="17">
        <f t="shared" si="8"/>
        <v>40</v>
      </c>
      <c r="AZ24" s="17">
        <f t="shared" si="8"/>
        <v>41</v>
      </c>
      <c r="BA24" s="17">
        <f t="shared" si="8"/>
        <v>42</v>
      </c>
      <c r="BB24" s="17">
        <f t="shared" si="8"/>
        <v>43</v>
      </c>
      <c r="BC24" s="17">
        <f t="shared" si="8"/>
        <v>44</v>
      </c>
      <c r="BD24" s="17">
        <f t="shared" si="8"/>
        <v>45</v>
      </c>
      <c r="BE24" s="17">
        <f t="shared" si="8"/>
        <v>46</v>
      </c>
      <c r="BF24" s="17">
        <f t="shared" si="8"/>
        <v>47</v>
      </c>
      <c r="BG24" s="17">
        <f t="shared" si="8"/>
        <v>48</v>
      </c>
      <c r="BH24" s="17">
        <f t="shared" si="8"/>
        <v>49</v>
      </c>
    </row>
    <row r="25" spans="1:61" x14ac:dyDescent="0.35">
      <c r="A25" s="107"/>
      <c r="B25" s="106"/>
      <c r="H25" s="2" t="str">
        <f t="shared" ref="H25:H88" si="9">INDEX($A$3:$A$18,I25,0)</f>
        <v>NGCC_Capital</v>
      </c>
      <c r="I25" s="1">
        <v>1</v>
      </c>
      <c r="J25" s="27">
        <f>$K$2</f>
        <v>0</v>
      </c>
      <c r="K25" s="18">
        <f t="shared" ref="K25:T34" ca="1" si="10">IF(K$24&gt;$J25,0,OFFSET($K$2,$I25,$J25-K$24))</f>
        <v>1</v>
      </c>
      <c r="L25" s="18">
        <f t="shared" ca="1" si="10"/>
        <v>0</v>
      </c>
      <c r="M25" s="18">
        <f t="shared" ca="1" si="10"/>
        <v>0</v>
      </c>
      <c r="N25" s="18">
        <f t="shared" ca="1" si="10"/>
        <v>0</v>
      </c>
      <c r="O25" s="18">
        <f t="shared" ca="1" si="10"/>
        <v>0</v>
      </c>
      <c r="P25" s="18">
        <f t="shared" ca="1" si="10"/>
        <v>0</v>
      </c>
      <c r="Q25" s="18">
        <f t="shared" ca="1" si="10"/>
        <v>0</v>
      </c>
      <c r="R25" s="18">
        <f t="shared" ca="1" si="10"/>
        <v>0</v>
      </c>
      <c r="S25" s="18">
        <f t="shared" ca="1" si="10"/>
        <v>0</v>
      </c>
      <c r="T25" s="18">
        <f t="shared" ca="1" si="10"/>
        <v>0</v>
      </c>
      <c r="U25" s="18">
        <f t="shared" ref="U25:AD34" ca="1" si="11">IF(U$24&gt;$J25,0,OFFSET($K$2,$I25,$J25-U$24))</f>
        <v>0</v>
      </c>
      <c r="V25" s="18">
        <f t="shared" ca="1" si="11"/>
        <v>0</v>
      </c>
      <c r="W25" s="18">
        <f t="shared" ca="1" si="11"/>
        <v>0</v>
      </c>
      <c r="X25" s="18">
        <f t="shared" ca="1" si="11"/>
        <v>0</v>
      </c>
      <c r="Y25" s="18">
        <f t="shared" ca="1" si="11"/>
        <v>0</v>
      </c>
      <c r="Z25" s="18">
        <f t="shared" ca="1" si="11"/>
        <v>0</v>
      </c>
      <c r="AA25" s="18">
        <f t="shared" ca="1" si="11"/>
        <v>0</v>
      </c>
      <c r="AB25" s="18">
        <f t="shared" ca="1" si="11"/>
        <v>0</v>
      </c>
      <c r="AC25" s="18">
        <f t="shared" ca="1" si="11"/>
        <v>0</v>
      </c>
      <c r="AD25" s="18">
        <f t="shared" ca="1" si="11"/>
        <v>0</v>
      </c>
      <c r="AE25" s="18">
        <f t="shared" ref="AE25:AN34" ca="1" si="12">IF(AE$24&gt;$J25,0,OFFSET($K$2,$I25,$J25-AE$24))</f>
        <v>0</v>
      </c>
      <c r="AF25" s="18">
        <f t="shared" ca="1" si="12"/>
        <v>0</v>
      </c>
      <c r="AG25" s="18">
        <f t="shared" ca="1" si="12"/>
        <v>0</v>
      </c>
      <c r="AH25" s="18">
        <f t="shared" ca="1" si="12"/>
        <v>0</v>
      </c>
      <c r="AI25" s="18">
        <f t="shared" ca="1" si="12"/>
        <v>0</v>
      </c>
      <c r="AJ25" s="18">
        <f t="shared" ca="1" si="12"/>
        <v>0</v>
      </c>
      <c r="AK25" s="18">
        <f t="shared" ca="1" si="12"/>
        <v>0</v>
      </c>
      <c r="AL25" s="18">
        <f t="shared" ca="1" si="12"/>
        <v>0</v>
      </c>
      <c r="AM25" s="18">
        <f t="shared" ca="1" si="12"/>
        <v>0</v>
      </c>
      <c r="AN25" s="18">
        <f t="shared" ca="1" si="12"/>
        <v>0</v>
      </c>
      <c r="AO25" s="18">
        <f t="shared" ref="AO25:AX34" ca="1" si="13">IF(AO$24&gt;$J25,0,OFFSET($K$2,$I25,$J25-AO$24))</f>
        <v>0</v>
      </c>
      <c r="AP25" s="18">
        <f t="shared" ca="1" si="13"/>
        <v>0</v>
      </c>
      <c r="AQ25" s="18">
        <f t="shared" ca="1" si="13"/>
        <v>0</v>
      </c>
      <c r="AR25" s="18">
        <f t="shared" ca="1" si="13"/>
        <v>0</v>
      </c>
      <c r="AS25" s="18">
        <f t="shared" ca="1" si="13"/>
        <v>0</v>
      </c>
      <c r="AT25" s="18">
        <f t="shared" ca="1" si="13"/>
        <v>0</v>
      </c>
      <c r="AU25" s="18">
        <f t="shared" ca="1" si="13"/>
        <v>0</v>
      </c>
      <c r="AV25" s="18">
        <f t="shared" ca="1" si="13"/>
        <v>0</v>
      </c>
      <c r="AW25" s="18">
        <f t="shared" ca="1" si="13"/>
        <v>0</v>
      </c>
      <c r="AX25" s="18">
        <f t="shared" ca="1" si="13"/>
        <v>0</v>
      </c>
      <c r="AY25" s="18">
        <f t="shared" ref="AY25:BH34" ca="1" si="14">IF(AY$24&gt;$J25,0,OFFSET($K$2,$I25,$J25-AY$24))</f>
        <v>0</v>
      </c>
      <c r="AZ25" s="18">
        <f t="shared" ca="1" si="14"/>
        <v>0</v>
      </c>
      <c r="BA25" s="18">
        <f t="shared" ca="1" si="14"/>
        <v>0</v>
      </c>
      <c r="BB25" s="18">
        <f t="shared" ca="1" si="14"/>
        <v>0</v>
      </c>
      <c r="BC25" s="18">
        <f t="shared" ca="1" si="14"/>
        <v>0</v>
      </c>
      <c r="BD25" s="18">
        <f t="shared" ca="1" si="14"/>
        <v>0</v>
      </c>
      <c r="BE25" s="18">
        <f t="shared" ca="1" si="14"/>
        <v>0</v>
      </c>
      <c r="BF25" s="18">
        <f t="shared" ca="1" si="14"/>
        <v>0</v>
      </c>
      <c r="BG25" s="18">
        <f t="shared" ca="1" si="14"/>
        <v>0</v>
      </c>
      <c r="BH25" s="18">
        <f t="shared" ca="1" si="14"/>
        <v>0</v>
      </c>
    </row>
    <row r="26" spans="1:61" x14ac:dyDescent="0.35">
      <c r="A26" s="107"/>
      <c r="B26" s="106"/>
      <c r="H26" s="2" t="str">
        <f t="shared" si="9"/>
        <v>NGCC_Capital</v>
      </c>
      <c r="I26">
        <f>IF(J25=$I$22,I25+1,I25)</f>
        <v>1</v>
      </c>
      <c r="J26">
        <f t="shared" ref="J26:J89" si="15">IF(J25+1&gt;$I$22,$K$2,J25+1)</f>
        <v>1</v>
      </c>
      <c r="K26" s="18">
        <f t="shared" ca="1" si="10"/>
        <v>1.0109244486449267</v>
      </c>
      <c r="L26" s="18">
        <f t="shared" ca="1" si="10"/>
        <v>1</v>
      </c>
      <c r="M26" s="18">
        <f t="shared" ca="1" si="10"/>
        <v>0</v>
      </c>
      <c r="N26" s="18">
        <f t="shared" ca="1" si="10"/>
        <v>0</v>
      </c>
      <c r="O26" s="18">
        <f t="shared" ca="1" si="10"/>
        <v>0</v>
      </c>
      <c r="P26" s="18">
        <f t="shared" ca="1" si="10"/>
        <v>0</v>
      </c>
      <c r="Q26" s="18">
        <f t="shared" ca="1" si="10"/>
        <v>0</v>
      </c>
      <c r="R26" s="18">
        <f t="shared" ca="1" si="10"/>
        <v>0</v>
      </c>
      <c r="S26" s="18">
        <f t="shared" ca="1" si="10"/>
        <v>0</v>
      </c>
      <c r="T26" s="18">
        <f t="shared" ca="1" si="10"/>
        <v>0</v>
      </c>
      <c r="U26" s="18">
        <f t="shared" ca="1" si="11"/>
        <v>0</v>
      </c>
      <c r="V26" s="18">
        <f t="shared" ca="1" si="11"/>
        <v>0</v>
      </c>
      <c r="W26" s="18">
        <f t="shared" ca="1" si="11"/>
        <v>0</v>
      </c>
      <c r="X26" s="18">
        <f t="shared" ca="1" si="11"/>
        <v>0</v>
      </c>
      <c r="Y26" s="18">
        <f t="shared" ca="1" si="11"/>
        <v>0</v>
      </c>
      <c r="Z26" s="18">
        <f t="shared" ca="1" si="11"/>
        <v>0</v>
      </c>
      <c r="AA26" s="18">
        <f t="shared" ca="1" si="11"/>
        <v>0</v>
      </c>
      <c r="AB26" s="18">
        <f t="shared" ca="1" si="11"/>
        <v>0</v>
      </c>
      <c r="AC26" s="18">
        <f t="shared" ca="1" si="11"/>
        <v>0</v>
      </c>
      <c r="AD26" s="18">
        <f t="shared" ca="1" si="11"/>
        <v>0</v>
      </c>
      <c r="AE26" s="18">
        <f t="shared" ca="1" si="12"/>
        <v>0</v>
      </c>
      <c r="AF26" s="18">
        <f t="shared" ca="1" si="12"/>
        <v>0</v>
      </c>
      <c r="AG26" s="18">
        <f t="shared" ca="1" si="12"/>
        <v>0</v>
      </c>
      <c r="AH26" s="18">
        <f t="shared" ca="1" si="12"/>
        <v>0</v>
      </c>
      <c r="AI26" s="18">
        <f t="shared" ca="1" si="12"/>
        <v>0</v>
      </c>
      <c r="AJ26" s="18">
        <f t="shared" ca="1" si="12"/>
        <v>0</v>
      </c>
      <c r="AK26" s="18">
        <f t="shared" ca="1" si="12"/>
        <v>0</v>
      </c>
      <c r="AL26" s="18">
        <f t="shared" ca="1" si="12"/>
        <v>0</v>
      </c>
      <c r="AM26" s="18">
        <f t="shared" ca="1" si="12"/>
        <v>0</v>
      </c>
      <c r="AN26" s="18">
        <f t="shared" ca="1" si="12"/>
        <v>0</v>
      </c>
      <c r="AO26" s="18">
        <f t="shared" ca="1" si="13"/>
        <v>0</v>
      </c>
      <c r="AP26" s="18">
        <f t="shared" ca="1" si="13"/>
        <v>0</v>
      </c>
      <c r="AQ26" s="18">
        <f t="shared" ca="1" si="13"/>
        <v>0</v>
      </c>
      <c r="AR26" s="18">
        <f t="shared" ca="1" si="13"/>
        <v>0</v>
      </c>
      <c r="AS26" s="18">
        <f t="shared" ca="1" si="13"/>
        <v>0</v>
      </c>
      <c r="AT26" s="18">
        <f t="shared" ca="1" si="13"/>
        <v>0</v>
      </c>
      <c r="AU26" s="18">
        <f t="shared" ca="1" si="13"/>
        <v>0</v>
      </c>
      <c r="AV26" s="18">
        <f t="shared" ca="1" si="13"/>
        <v>0</v>
      </c>
      <c r="AW26" s="18">
        <f t="shared" ca="1" si="13"/>
        <v>0</v>
      </c>
      <c r="AX26" s="18">
        <f t="shared" ca="1" si="13"/>
        <v>0</v>
      </c>
      <c r="AY26" s="18">
        <f t="shared" ca="1" si="14"/>
        <v>0</v>
      </c>
      <c r="AZ26" s="18">
        <f t="shared" ca="1" si="14"/>
        <v>0</v>
      </c>
      <c r="BA26" s="18">
        <f t="shared" ca="1" si="14"/>
        <v>0</v>
      </c>
      <c r="BB26" s="18">
        <f t="shared" ca="1" si="14"/>
        <v>0</v>
      </c>
      <c r="BC26" s="18">
        <f t="shared" ca="1" si="14"/>
        <v>0</v>
      </c>
      <c r="BD26" s="18">
        <f t="shared" ca="1" si="14"/>
        <v>0</v>
      </c>
      <c r="BE26" s="18">
        <f t="shared" ca="1" si="14"/>
        <v>0</v>
      </c>
      <c r="BF26" s="18">
        <f t="shared" ca="1" si="14"/>
        <v>0</v>
      </c>
      <c r="BG26" s="18">
        <f t="shared" ca="1" si="14"/>
        <v>0</v>
      </c>
      <c r="BH26" s="18">
        <f t="shared" ca="1" si="14"/>
        <v>0</v>
      </c>
    </row>
    <row r="27" spans="1:61" x14ac:dyDescent="0.35">
      <c r="A27" s="108"/>
      <c r="B27" s="108"/>
      <c r="H27" s="2" t="str">
        <f t="shared" si="9"/>
        <v>NGCC_Capital</v>
      </c>
      <c r="I27">
        <f>IF(J26=$I$22,I26+1,I26)</f>
        <v>1</v>
      </c>
      <c r="J27">
        <f t="shared" si="15"/>
        <v>2</v>
      </c>
      <c r="K27" s="18">
        <f t="shared" ca="1" si="10"/>
        <v>1.021968240868049</v>
      </c>
      <c r="L27" s="18">
        <f t="shared" ca="1" si="10"/>
        <v>1.0109244486449267</v>
      </c>
      <c r="M27" s="18">
        <f t="shared" ca="1" si="10"/>
        <v>1</v>
      </c>
      <c r="N27" s="18">
        <f t="shared" ca="1" si="10"/>
        <v>0</v>
      </c>
      <c r="O27" s="18">
        <f t="shared" ca="1" si="10"/>
        <v>0</v>
      </c>
      <c r="P27" s="18">
        <f t="shared" ca="1" si="10"/>
        <v>0</v>
      </c>
      <c r="Q27" s="18">
        <f t="shared" ca="1" si="10"/>
        <v>0</v>
      </c>
      <c r="R27" s="18">
        <f t="shared" ca="1" si="10"/>
        <v>0</v>
      </c>
      <c r="S27" s="18">
        <f t="shared" ca="1" si="10"/>
        <v>0</v>
      </c>
      <c r="T27" s="18">
        <f t="shared" ca="1" si="10"/>
        <v>0</v>
      </c>
      <c r="U27" s="18">
        <f t="shared" ca="1" si="11"/>
        <v>0</v>
      </c>
      <c r="V27" s="18">
        <f t="shared" ca="1" si="11"/>
        <v>0</v>
      </c>
      <c r="W27" s="18">
        <f t="shared" ca="1" si="11"/>
        <v>0</v>
      </c>
      <c r="X27" s="18">
        <f t="shared" ca="1" si="11"/>
        <v>0</v>
      </c>
      <c r="Y27" s="18">
        <f t="shared" ca="1" si="11"/>
        <v>0</v>
      </c>
      <c r="Z27" s="18">
        <f t="shared" ca="1" si="11"/>
        <v>0</v>
      </c>
      <c r="AA27" s="18">
        <f t="shared" ca="1" si="11"/>
        <v>0</v>
      </c>
      <c r="AB27" s="18">
        <f t="shared" ca="1" si="11"/>
        <v>0</v>
      </c>
      <c r="AC27" s="18">
        <f t="shared" ca="1" si="11"/>
        <v>0</v>
      </c>
      <c r="AD27" s="18">
        <f t="shared" ca="1" si="11"/>
        <v>0</v>
      </c>
      <c r="AE27" s="18">
        <f t="shared" ca="1" si="12"/>
        <v>0</v>
      </c>
      <c r="AF27" s="18">
        <f t="shared" ca="1" si="12"/>
        <v>0</v>
      </c>
      <c r="AG27" s="18">
        <f t="shared" ca="1" si="12"/>
        <v>0</v>
      </c>
      <c r="AH27" s="18">
        <f t="shared" ca="1" si="12"/>
        <v>0</v>
      </c>
      <c r="AI27" s="18">
        <f t="shared" ca="1" si="12"/>
        <v>0</v>
      </c>
      <c r="AJ27" s="18">
        <f t="shared" ca="1" si="12"/>
        <v>0</v>
      </c>
      <c r="AK27" s="18">
        <f t="shared" ca="1" si="12"/>
        <v>0</v>
      </c>
      <c r="AL27" s="18">
        <f t="shared" ca="1" si="12"/>
        <v>0</v>
      </c>
      <c r="AM27" s="18">
        <f t="shared" ca="1" si="12"/>
        <v>0</v>
      </c>
      <c r="AN27" s="18">
        <f t="shared" ca="1" si="12"/>
        <v>0</v>
      </c>
      <c r="AO27" s="18">
        <f t="shared" ca="1" si="13"/>
        <v>0</v>
      </c>
      <c r="AP27" s="18">
        <f t="shared" ca="1" si="13"/>
        <v>0</v>
      </c>
      <c r="AQ27" s="18">
        <f t="shared" ca="1" si="13"/>
        <v>0</v>
      </c>
      <c r="AR27" s="18">
        <f t="shared" ca="1" si="13"/>
        <v>0</v>
      </c>
      <c r="AS27" s="18">
        <f t="shared" ca="1" si="13"/>
        <v>0</v>
      </c>
      <c r="AT27" s="18">
        <f t="shared" ca="1" si="13"/>
        <v>0</v>
      </c>
      <c r="AU27" s="18">
        <f t="shared" ca="1" si="13"/>
        <v>0</v>
      </c>
      <c r="AV27" s="18">
        <f t="shared" ca="1" si="13"/>
        <v>0</v>
      </c>
      <c r="AW27" s="18">
        <f t="shared" ca="1" si="13"/>
        <v>0</v>
      </c>
      <c r="AX27" s="18">
        <f t="shared" ca="1" si="13"/>
        <v>0</v>
      </c>
      <c r="AY27" s="18">
        <f t="shared" ca="1" si="14"/>
        <v>0</v>
      </c>
      <c r="AZ27" s="18">
        <f t="shared" ca="1" si="14"/>
        <v>0</v>
      </c>
      <c r="BA27" s="18">
        <f t="shared" ca="1" si="14"/>
        <v>0</v>
      </c>
      <c r="BB27" s="18">
        <f t="shared" ca="1" si="14"/>
        <v>0</v>
      </c>
      <c r="BC27" s="18">
        <f t="shared" ca="1" si="14"/>
        <v>0</v>
      </c>
      <c r="BD27" s="18">
        <f t="shared" ca="1" si="14"/>
        <v>0</v>
      </c>
      <c r="BE27" s="18">
        <f t="shared" ca="1" si="14"/>
        <v>0</v>
      </c>
      <c r="BF27" s="18">
        <f t="shared" ca="1" si="14"/>
        <v>0</v>
      </c>
      <c r="BG27" s="18">
        <f t="shared" ca="1" si="14"/>
        <v>0</v>
      </c>
      <c r="BH27" s="18">
        <f t="shared" ca="1" si="14"/>
        <v>0</v>
      </c>
    </row>
    <row r="28" spans="1:61" x14ac:dyDescent="0.35">
      <c r="H28" s="2" t="str">
        <f t="shared" si="9"/>
        <v>NGCC_Capital</v>
      </c>
      <c r="I28">
        <f>IF(J27=$I$22,I27+1,I27)</f>
        <v>1</v>
      </c>
      <c r="J28">
        <f t="shared" si="15"/>
        <v>3</v>
      </c>
      <c r="K28" s="18">
        <f t="shared" ca="1" si="10"/>
        <v>1.0331326804321581</v>
      </c>
      <c r="L28" s="18">
        <f t="shared" ca="1" si="10"/>
        <v>1.021968240868049</v>
      </c>
      <c r="M28" s="18">
        <f t="shared" ca="1" si="10"/>
        <v>1.0109244486449267</v>
      </c>
      <c r="N28" s="18">
        <f t="shared" ca="1" si="10"/>
        <v>1</v>
      </c>
      <c r="O28" s="18">
        <f t="shared" ca="1" si="10"/>
        <v>0</v>
      </c>
      <c r="P28" s="18">
        <f t="shared" ca="1" si="10"/>
        <v>0</v>
      </c>
      <c r="Q28" s="18">
        <f t="shared" ca="1" si="10"/>
        <v>0</v>
      </c>
      <c r="R28" s="18">
        <f t="shared" ca="1" si="10"/>
        <v>0</v>
      </c>
      <c r="S28" s="18">
        <f t="shared" ca="1" si="10"/>
        <v>0</v>
      </c>
      <c r="T28" s="18">
        <f t="shared" ca="1" si="10"/>
        <v>0</v>
      </c>
      <c r="U28" s="18">
        <f t="shared" ca="1" si="11"/>
        <v>0</v>
      </c>
      <c r="V28" s="18">
        <f t="shared" ca="1" si="11"/>
        <v>0</v>
      </c>
      <c r="W28" s="18">
        <f t="shared" ca="1" si="11"/>
        <v>0</v>
      </c>
      <c r="X28" s="18">
        <f t="shared" ca="1" si="11"/>
        <v>0</v>
      </c>
      <c r="Y28" s="18">
        <f t="shared" ca="1" si="11"/>
        <v>0</v>
      </c>
      <c r="Z28" s="18">
        <f t="shared" ca="1" si="11"/>
        <v>0</v>
      </c>
      <c r="AA28" s="18">
        <f t="shared" ca="1" si="11"/>
        <v>0</v>
      </c>
      <c r="AB28" s="18">
        <f t="shared" ca="1" si="11"/>
        <v>0</v>
      </c>
      <c r="AC28" s="18">
        <f t="shared" ca="1" si="11"/>
        <v>0</v>
      </c>
      <c r="AD28" s="18">
        <f t="shared" ca="1" si="11"/>
        <v>0</v>
      </c>
      <c r="AE28" s="18">
        <f t="shared" ca="1" si="12"/>
        <v>0</v>
      </c>
      <c r="AF28" s="18">
        <f t="shared" ca="1" si="12"/>
        <v>0</v>
      </c>
      <c r="AG28" s="18">
        <f t="shared" ca="1" si="12"/>
        <v>0</v>
      </c>
      <c r="AH28" s="18">
        <f t="shared" ca="1" si="12"/>
        <v>0</v>
      </c>
      <c r="AI28" s="18">
        <f t="shared" ca="1" si="12"/>
        <v>0</v>
      </c>
      <c r="AJ28" s="18">
        <f t="shared" ca="1" si="12"/>
        <v>0</v>
      </c>
      <c r="AK28" s="18">
        <f t="shared" ca="1" si="12"/>
        <v>0</v>
      </c>
      <c r="AL28" s="18">
        <f t="shared" ca="1" si="12"/>
        <v>0</v>
      </c>
      <c r="AM28" s="18">
        <f t="shared" ca="1" si="12"/>
        <v>0</v>
      </c>
      <c r="AN28" s="18">
        <f t="shared" ca="1" si="12"/>
        <v>0</v>
      </c>
      <c r="AO28" s="18">
        <f t="shared" ca="1" si="13"/>
        <v>0</v>
      </c>
      <c r="AP28" s="18">
        <f t="shared" ca="1" si="13"/>
        <v>0</v>
      </c>
      <c r="AQ28" s="18">
        <f t="shared" ca="1" si="13"/>
        <v>0</v>
      </c>
      <c r="AR28" s="18">
        <f t="shared" ca="1" si="13"/>
        <v>0</v>
      </c>
      <c r="AS28" s="18">
        <f t="shared" ca="1" si="13"/>
        <v>0</v>
      </c>
      <c r="AT28" s="18">
        <f t="shared" ca="1" si="13"/>
        <v>0</v>
      </c>
      <c r="AU28" s="18">
        <f t="shared" ca="1" si="13"/>
        <v>0</v>
      </c>
      <c r="AV28" s="18">
        <f t="shared" ca="1" si="13"/>
        <v>0</v>
      </c>
      <c r="AW28" s="18">
        <f t="shared" ca="1" si="13"/>
        <v>0</v>
      </c>
      <c r="AX28" s="18">
        <f t="shared" ca="1" si="13"/>
        <v>0</v>
      </c>
      <c r="AY28" s="18">
        <f t="shared" ca="1" si="14"/>
        <v>0</v>
      </c>
      <c r="AZ28" s="18">
        <f t="shared" ca="1" si="14"/>
        <v>0</v>
      </c>
      <c r="BA28" s="18">
        <f t="shared" ca="1" si="14"/>
        <v>0</v>
      </c>
      <c r="BB28" s="18">
        <f t="shared" ca="1" si="14"/>
        <v>0</v>
      </c>
      <c r="BC28" s="18">
        <f t="shared" ca="1" si="14"/>
        <v>0</v>
      </c>
      <c r="BD28" s="18">
        <f t="shared" ca="1" si="14"/>
        <v>0</v>
      </c>
      <c r="BE28" s="18">
        <f t="shared" ca="1" si="14"/>
        <v>0</v>
      </c>
      <c r="BF28" s="18">
        <f t="shared" ca="1" si="14"/>
        <v>0</v>
      </c>
      <c r="BG28" s="18">
        <f t="shared" ca="1" si="14"/>
        <v>0</v>
      </c>
      <c r="BH28" s="18">
        <f t="shared" ca="1" si="14"/>
        <v>0</v>
      </c>
    </row>
    <row r="29" spans="1:61" x14ac:dyDescent="0.35">
      <c r="H29" s="2" t="str">
        <f t="shared" si="9"/>
        <v>NGCC_Capital</v>
      </c>
      <c r="I29">
        <f>IF(J28=$I$22,I28+1,I28)</f>
        <v>1</v>
      </c>
      <c r="J29">
        <f t="shared" si="15"/>
        <v>4</v>
      </c>
      <c r="K29" s="18">
        <f t="shared" ca="1" si="10"/>
        <v>1.0444190853429347</v>
      </c>
      <c r="L29" s="18">
        <f t="shared" ca="1" si="10"/>
        <v>1.0331326804321581</v>
      </c>
      <c r="M29" s="18">
        <f t="shared" ca="1" si="10"/>
        <v>1.021968240868049</v>
      </c>
      <c r="N29" s="18">
        <f t="shared" ca="1" si="10"/>
        <v>1.0109244486449267</v>
      </c>
      <c r="O29" s="18">
        <f t="shared" ca="1" si="10"/>
        <v>1</v>
      </c>
      <c r="P29" s="18">
        <f t="shared" ca="1" si="10"/>
        <v>0</v>
      </c>
      <c r="Q29" s="18">
        <f t="shared" ca="1" si="10"/>
        <v>0</v>
      </c>
      <c r="R29" s="18">
        <f t="shared" ca="1" si="10"/>
        <v>0</v>
      </c>
      <c r="S29" s="18">
        <f t="shared" ca="1" si="10"/>
        <v>0</v>
      </c>
      <c r="T29" s="18">
        <f t="shared" ca="1" si="10"/>
        <v>0</v>
      </c>
      <c r="U29" s="18">
        <f t="shared" ca="1" si="11"/>
        <v>0</v>
      </c>
      <c r="V29" s="18">
        <f t="shared" ca="1" si="11"/>
        <v>0</v>
      </c>
      <c r="W29" s="18">
        <f t="shared" ca="1" si="11"/>
        <v>0</v>
      </c>
      <c r="X29" s="18">
        <f t="shared" ca="1" si="11"/>
        <v>0</v>
      </c>
      <c r="Y29" s="18">
        <f t="shared" ca="1" si="11"/>
        <v>0</v>
      </c>
      <c r="Z29" s="18">
        <f t="shared" ca="1" si="11"/>
        <v>0</v>
      </c>
      <c r="AA29" s="18">
        <f t="shared" ca="1" si="11"/>
        <v>0</v>
      </c>
      <c r="AB29" s="18">
        <f t="shared" ca="1" si="11"/>
        <v>0</v>
      </c>
      <c r="AC29" s="18">
        <f t="shared" ca="1" si="11"/>
        <v>0</v>
      </c>
      <c r="AD29" s="18">
        <f t="shared" ca="1" si="11"/>
        <v>0</v>
      </c>
      <c r="AE29" s="18">
        <f t="shared" ca="1" si="12"/>
        <v>0</v>
      </c>
      <c r="AF29" s="18">
        <f t="shared" ca="1" si="12"/>
        <v>0</v>
      </c>
      <c r="AG29" s="18">
        <f t="shared" ca="1" si="12"/>
        <v>0</v>
      </c>
      <c r="AH29" s="18">
        <f t="shared" ca="1" si="12"/>
        <v>0</v>
      </c>
      <c r="AI29" s="18">
        <f t="shared" ca="1" si="12"/>
        <v>0</v>
      </c>
      <c r="AJ29" s="18">
        <f t="shared" ca="1" si="12"/>
        <v>0</v>
      </c>
      <c r="AK29" s="18">
        <f t="shared" ca="1" si="12"/>
        <v>0</v>
      </c>
      <c r="AL29" s="18">
        <f t="shared" ca="1" si="12"/>
        <v>0</v>
      </c>
      <c r="AM29" s="18">
        <f t="shared" ca="1" si="12"/>
        <v>0</v>
      </c>
      <c r="AN29" s="18">
        <f t="shared" ca="1" si="12"/>
        <v>0</v>
      </c>
      <c r="AO29" s="18">
        <f t="shared" ca="1" si="13"/>
        <v>0</v>
      </c>
      <c r="AP29" s="18">
        <f t="shared" ca="1" si="13"/>
        <v>0</v>
      </c>
      <c r="AQ29" s="18">
        <f t="shared" ca="1" si="13"/>
        <v>0</v>
      </c>
      <c r="AR29" s="18">
        <f t="shared" ca="1" si="13"/>
        <v>0</v>
      </c>
      <c r="AS29" s="18">
        <f t="shared" ca="1" si="13"/>
        <v>0</v>
      </c>
      <c r="AT29" s="18">
        <f t="shared" ca="1" si="13"/>
        <v>0</v>
      </c>
      <c r="AU29" s="18">
        <f t="shared" ca="1" si="13"/>
        <v>0</v>
      </c>
      <c r="AV29" s="18">
        <f t="shared" ca="1" si="13"/>
        <v>0</v>
      </c>
      <c r="AW29" s="18">
        <f t="shared" ca="1" si="13"/>
        <v>0</v>
      </c>
      <c r="AX29" s="18">
        <f t="shared" ca="1" si="13"/>
        <v>0</v>
      </c>
      <c r="AY29" s="18">
        <f t="shared" ca="1" si="14"/>
        <v>0</v>
      </c>
      <c r="AZ29" s="18">
        <f t="shared" ca="1" si="14"/>
        <v>0</v>
      </c>
      <c r="BA29" s="18">
        <f t="shared" ca="1" si="14"/>
        <v>0</v>
      </c>
      <c r="BB29" s="18">
        <f t="shared" ca="1" si="14"/>
        <v>0</v>
      </c>
      <c r="BC29" s="18">
        <f t="shared" ca="1" si="14"/>
        <v>0</v>
      </c>
      <c r="BD29" s="18">
        <f t="shared" ca="1" si="14"/>
        <v>0</v>
      </c>
      <c r="BE29" s="18">
        <f t="shared" ca="1" si="14"/>
        <v>0</v>
      </c>
      <c r="BF29" s="18">
        <f t="shared" ca="1" si="14"/>
        <v>0</v>
      </c>
      <c r="BG29" s="18">
        <f t="shared" ca="1" si="14"/>
        <v>0</v>
      </c>
      <c r="BH29" s="18">
        <f t="shared" ca="1" si="14"/>
        <v>0</v>
      </c>
    </row>
    <row r="30" spans="1:61" x14ac:dyDescent="0.35">
      <c r="H30" s="2" t="str">
        <f t="shared" si="9"/>
        <v>NGCC_Capital</v>
      </c>
      <c r="I30">
        <f>IF(J29=$I$22,I29+1,I29)</f>
        <v>1</v>
      </c>
      <c r="J30">
        <f t="shared" si="15"/>
        <v>5</v>
      </c>
      <c r="K30" s="18">
        <f t="shared" ca="1" si="10"/>
        <v>1.0558287880045449</v>
      </c>
      <c r="L30" s="18">
        <f t="shared" ca="1" si="10"/>
        <v>1.0444190853429347</v>
      </c>
      <c r="M30" s="18">
        <f t="shared" ca="1" si="10"/>
        <v>1.0331326804321581</v>
      </c>
      <c r="N30" s="18">
        <f t="shared" ca="1" si="10"/>
        <v>1.021968240868049</v>
      </c>
      <c r="O30" s="18">
        <f t="shared" ca="1" si="10"/>
        <v>1.0109244486449267</v>
      </c>
      <c r="P30" s="18">
        <f t="shared" ca="1" si="10"/>
        <v>1</v>
      </c>
      <c r="Q30" s="18">
        <f t="shared" ca="1" si="10"/>
        <v>0</v>
      </c>
      <c r="R30" s="18">
        <f t="shared" ca="1" si="10"/>
        <v>0</v>
      </c>
      <c r="S30" s="18">
        <f t="shared" ca="1" si="10"/>
        <v>0</v>
      </c>
      <c r="T30" s="18">
        <f t="shared" ca="1" si="10"/>
        <v>0</v>
      </c>
      <c r="U30" s="18">
        <f t="shared" ca="1" si="11"/>
        <v>0</v>
      </c>
      <c r="V30" s="18">
        <f t="shared" ca="1" si="11"/>
        <v>0</v>
      </c>
      <c r="W30" s="18">
        <f t="shared" ca="1" si="11"/>
        <v>0</v>
      </c>
      <c r="X30" s="18">
        <f t="shared" ca="1" si="11"/>
        <v>0</v>
      </c>
      <c r="Y30" s="18">
        <f t="shared" ca="1" si="11"/>
        <v>0</v>
      </c>
      <c r="Z30" s="18">
        <f t="shared" ca="1" si="11"/>
        <v>0</v>
      </c>
      <c r="AA30" s="18">
        <f t="shared" ca="1" si="11"/>
        <v>0</v>
      </c>
      <c r="AB30" s="18">
        <f t="shared" ca="1" si="11"/>
        <v>0</v>
      </c>
      <c r="AC30" s="18">
        <f t="shared" ca="1" si="11"/>
        <v>0</v>
      </c>
      <c r="AD30" s="18">
        <f t="shared" ca="1" si="11"/>
        <v>0</v>
      </c>
      <c r="AE30" s="18">
        <f t="shared" ca="1" si="12"/>
        <v>0</v>
      </c>
      <c r="AF30" s="18">
        <f t="shared" ca="1" si="12"/>
        <v>0</v>
      </c>
      <c r="AG30" s="18">
        <f t="shared" ca="1" si="12"/>
        <v>0</v>
      </c>
      <c r="AH30" s="18">
        <f t="shared" ca="1" si="12"/>
        <v>0</v>
      </c>
      <c r="AI30" s="18">
        <f t="shared" ca="1" si="12"/>
        <v>0</v>
      </c>
      <c r="AJ30" s="18">
        <f t="shared" ca="1" si="12"/>
        <v>0</v>
      </c>
      <c r="AK30" s="18">
        <f t="shared" ca="1" si="12"/>
        <v>0</v>
      </c>
      <c r="AL30" s="18">
        <f t="shared" ca="1" si="12"/>
        <v>0</v>
      </c>
      <c r="AM30" s="18">
        <f t="shared" ca="1" si="12"/>
        <v>0</v>
      </c>
      <c r="AN30" s="18">
        <f t="shared" ca="1" si="12"/>
        <v>0</v>
      </c>
      <c r="AO30" s="18">
        <f t="shared" ca="1" si="13"/>
        <v>0</v>
      </c>
      <c r="AP30" s="18">
        <f t="shared" ca="1" si="13"/>
        <v>0</v>
      </c>
      <c r="AQ30" s="18">
        <f t="shared" ca="1" si="13"/>
        <v>0</v>
      </c>
      <c r="AR30" s="18">
        <f t="shared" ca="1" si="13"/>
        <v>0</v>
      </c>
      <c r="AS30" s="18">
        <f t="shared" ca="1" si="13"/>
        <v>0</v>
      </c>
      <c r="AT30" s="18">
        <f t="shared" ca="1" si="13"/>
        <v>0</v>
      </c>
      <c r="AU30" s="18">
        <f t="shared" ca="1" si="13"/>
        <v>0</v>
      </c>
      <c r="AV30" s="18">
        <f t="shared" ca="1" si="13"/>
        <v>0</v>
      </c>
      <c r="AW30" s="18">
        <f t="shared" ca="1" si="13"/>
        <v>0</v>
      </c>
      <c r="AX30" s="18">
        <f t="shared" ca="1" si="13"/>
        <v>0</v>
      </c>
      <c r="AY30" s="18">
        <f t="shared" ca="1" si="14"/>
        <v>0</v>
      </c>
      <c r="AZ30" s="18">
        <f t="shared" ca="1" si="14"/>
        <v>0</v>
      </c>
      <c r="BA30" s="18">
        <f t="shared" ca="1" si="14"/>
        <v>0</v>
      </c>
      <c r="BB30" s="18">
        <f t="shared" ca="1" si="14"/>
        <v>0</v>
      </c>
      <c r="BC30" s="18">
        <f t="shared" ca="1" si="14"/>
        <v>0</v>
      </c>
      <c r="BD30" s="18">
        <f t="shared" ca="1" si="14"/>
        <v>0</v>
      </c>
      <c r="BE30" s="18">
        <f t="shared" ca="1" si="14"/>
        <v>0</v>
      </c>
      <c r="BF30" s="18">
        <f t="shared" ca="1" si="14"/>
        <v>0</v>
      </c>
      <c r="BG30" s="18">
        <f t="shared" ca="1" si="14"/>
        <v>0</v>
      </c>
      <c r="BH30" s="18">
        <f t="shared" ca="1" si="14"/>
        <v>0</v>
      </c>
    </row>
    <row r="31" spans="1:61" x14ac:dyDescent="0.35">
      <c r="H31" s="2" t="str">
        <f t="shared" si="9"/>
        <v>NGCC_Capital</v>
      </c>
      <c r="I31">
        <f t="shared" ref="I31:I94" si="16">IF(J30=$I$22,I30+1,I30)</f>
        <v>1</v>
      </c>
      <c r="J31">
        <f t="shared" si="15"/>
        <v>6</v>
      </c>
      <c r="K31" s="18">
        <f t="shared" ca="1" si="10"/>
        <v>1.0673631353769357</v>
      </c>
      <c r="L31" s="18">
        <f t="shared" ca="1" si="10"/>
        <v>1.0558287880045449</v>
      </c>
      <c r="M31" s="18">
        <f t="shared" ca="1" si="10"/>
        <v>1.0444190853429347</v>
      </c>
      <c r="N31" s="18">
        <f t="shared" ca="1" si="10"/>
        <v>1.0331326804321581</v>
      </c>
      <c r="O31" s="18">
        <f t="shared" ca="1" si="10"/>
        <v>1.021968240868049</v>
      </c>
      <c r="P31" s="18">
        <f t="shared" ca="1" si="10"/>
        <v>1.0109244486449267</v>
      </c>
      <c r="Q31" s="18">
        <f t="shared" ca="1" si="10"/>
        <v>1</v>
      </c>
      <c r="R31" s="18">
        <f t="shared" ca="1" si="10"/>
        <v>0</v>
      </c>
      <c r="S31" s="18">
        <f t="shared" ca="1" si="10"/>
        <v>0</v>
      </c>
      <c r="T31" s="18">
        <f t="shared" ca="1" si="10"/>
        <v>0</v>
      </c>
      <c r="U31" s="18">
        <f t="shared" ca="1" si="11"/>
        <v>0</v>
      </c>
      <c r="V31" s="18">
        <f t="shared" ca="1" si="11"/>
        <v>0</v>
      </c>
      <c r="W31" s="18">
        <f t="shared" ca="1" si="11"/>
        <v>0</v>
      </c>
      <c r="X31" s="18">
        <f t="shared" ca="1" si="11"/>
        <v>0</v>
      </c>
      <c r="Y31" s="18">
        <f t="shared" ca="1" si="11"/>
        <v>0</v>
      </c>
      <c r="Z31" s="18">
        <f t="shared" ca="1" si="11"/>
        <v>0</v>
      </c>
      <c r="AA31" s="18">
        <f t="shared" ca="1" si="11"/>
        <v>0</v>
      </c>
      <c r="AB31" s="18">
        <f t="shared" ca="1" si="11"/>
        <v>0</v>
      </c>
      <c r="AC31" s="18">
        <f t="shared" ca="1" si="11"/>
        <v>0</v>
      </c>
      <c r="AD31" s="18">
        <f t="shared" ca="1" si="11"/>
        <v>0</v>
      </c>
      <c r="AE31" s="18">
        <f t="shared" ca="1" si="12"/>
        <v>0</v>
      </c>
      <c r="AF31" s="18">
        <f t="shared" ca="1" si="12"/>
        <v>0</v>
      </c>
      <c r="AG31" s="18">
        <f t="shared" ca="1" si="12"/>
        <v>0</v>
      </c>
      <c r="AH31" s="18">
        <f t="shared" ca="1" si="12"/>
        <v>0</v>
      </c>
      <c r="AI31" s="18">
        <f t="shared" ca="1" si="12"/>
        <v>0</v>
      </c>
      <c r="AJ31" s="18">
        <f t="shared" ca="1" si="12"/>
        <v>0</v>
      </c>
      <c r="AK31" s="18">
        <f t="shared" ca="1" si="12"/>
        <v>0</v>
      </c>
      <c r="AL31" s="18">
        <f t="shared" ca="1" si="12"/>
        <v>0</v>
      </c>
      <c r="AM31" s="18">
        <f t="shared" ca="1" si="12"/>
        <v>0</v>
      </c>
      <c r="AN31" s="18">
        <f t="shared" ca="1" si="12"/>
        <v>0</v>
      </c>
      <c r="AO31" s="18">
        <f t="shared" ca="1" si="13"/>
        <v>0</v>
      </c>
      <c r="AP31" s="18">
        <f t="shared" ca="1" si="13"/>
        <v>0</v>
      </c>
      <c r="AQ31" s="18">
        <f t="shared" ca="1" si="13"/>
        <v>0</v>
      </c>
      <c r="AR31" s="18">
        <f t="shared" ca="1" si="13"/>
        <v>0</v>
      </c>
      <c r="AS31" s="18">
        <f t="shared" ca="1" si="13"/>
        <v>0</v>
      </c>
      <c r="AT31" s="18">
        <f t="shared" ca="1" si="13"/>
        <v>0</v>
      </c>
      <c r="AU31" s="18">
        <f t="shared" ca="1" si="13"/>
        <v>0</v>
      </c>
      <c r="AV31" s="18">
        <f t="shared" ca="1" si="13"/>
        <v>0</v>
      </c>
      <c r="AW31" s="18">
        <f t="shared" ca="1" si="13"/>
        <v>0</v>
      </c>
      <c r="AX31" s="18">
        <f t="shared" ca="1" si="13"/>
        <v>0</v>
      </c>
      <c r="AY31" s="18">
        <f t="shared" ca="1" si="14"/>
        <v>0</v>
      </c>
      <c r="AZ31" s="18">
        <f t="shared" ca="1" si="14"/>
        <v>0</v>
      </c>
      <c r="BA31" s="18">
        <f t="shared" ca="1" si="14"/>
        <v>0</v>
      </c>
      <c r="BB31" s="18">
        <f t="shared" ca="1" si="14"/>
        <v>0</v>
      </c>
      <c r="BC31" s="18">
        <f t="shared" ca="1" si="14"/>
        <v>0</v>
      </c>
      <c r="BD31" s="18">
        <f t="shared" ca="1" si="14"/>
        <v>0</v>
      </c>
      <c r="BE31" s="18">
        <f t="shared" ca="1" si="14"/>
        <v>0</v>
      </c>
      <c r="BF31" s="18">
        <f t="shared" ca="1" si="14"/>
        <v>0</v>
      </c>
      <c r="BG31" s="18">
        <f t="shared" ca="1" si="14"/>
        <v>0</v>
      </c>
      <c r="BH31" s="18">
        <f t="shared" ca="1" si="14"/>
        <v>0</v>
      </c>
    </row>
    <row r="32" spans="1:61" x14ac:dyDescent="0.35">
      <c r="H32" s="2" t="str">
        <f t="shared" si="9"/>
        <v>NGCC_Capital</v>
      </c>
      <c r="I32">
        <f t="shared" si="16"/>
        <v>1</v>
      </c>
      <c r="J32">
        <f t="shared" si="15"/>
        <v>7</v>
      </c>
      <c r="K32" s="18">
        <f t="shared" ca="1" si="10"/>
        <v>1.0790234891348491</v>
      </c>
      <c r="L32" s="18">
        <f t="shared" ca="1" si="10"/>
        <v>1.0673631353769357</v>
      </c>
      <c r="M32" s="18">
        <f t="shared" ca="1" si="10"/>
        <v>1.0558287880045449</v>
      </c>
      <c r="N32" s="18">
        <f t="shared" ca="1" si="10"/>
        <v>1.0444190853429347</v>
      </c>
      <c r="O32" s="18">
        <f t="shared" ca="1" si="10"/>
        <v>1.0331326804321581</v>
      </c>
      <c r="P32" s="18">
        <f t="shared" ca="1" si="10"/>
        <v>1.021968240868049</v>
      </c>
      <c r="Q32" s="18">
        <f t="shared" ca="1" si="10"/>
        <v>1.0109244486449267</v>
      </c>
      <c r="R32" s="18">
        <f t="shared" ca="1" si="10"/>
        <v>1</v>
      </c>
      <c r="S32" s="18">
        <f t="shared" ca="1" si="10"/>
        <v>0</v>
      </c>
      <c r="T32" s="18">
        <f t="shared" ca="1" si="10"/>
        <v>0</v>
      </c>
      <c r="U32" s="18">
        <f t="shared" ca="1" si="11"/>
        <v>0</v>
      </c>
      <c r="V32" s="18">
        <f t="shared" ca="1" si="11"/>
        <v>0</v>
      </c>
      <c r="W32" s="18">
        <f t="shared" ca="1" si="11"/>
        <v>0</v>
      </c>
      <c r="X32" s="18">
        <f t="shared" ca="1" si="11"/>
        <v>0</v>
      </c>
      <c r="Y32" s="18">
        <f t="shared" ca="1" si="11"/>
        <v>0</v>
      </c>
      <c r="Z32" s="18">
        <f t="shared" ca="1" si="11"/>
        <v>0</v>
      </c>
      <c r="AA32" s="18">
        <f t="shared" ca="1" si="11"/>
        <v>0</v>
      </c>
      <c r="AB32" s="18">
        <f t="shared" ca="1" si="11"/>
        <v>0</v>
      </c>
      <c r="AC32" s="18">
        <f t="shared" ca="1" si="11"/>
        <v>0</v>
      </c>
      <c r="AD32" s="18">
        <f t="shared" ca="1" si="11"/>
        <v>0</v>
      </c>
      <c r="AE32" s="18">
        <f t="shared" ca="1" si="12"/>
        <v>0</v>
      </c>
      <c r="AF32" s="18">
        <f t="shared" ca="1" si="12"/>
        <v>0</v>
      </c>
      <c r="AG32" s="18">
        <f t="shared" ca="1" si="12"/>
        <v>0</v>
      </c>
      <c r="AH32" s="18">
        <f t="shared" ca="1" si="12"/>
        <v>0</v>
      </c>
      <c r="AI32" s="18">
        <f t="shared" ca="1" si="12"/>
        <v>0</v>
      </c>
      <c r="AJ32" s="18">
        <f t="shared" ca="1" si="12"/>
        <v>0</v>
      </c>
      <c r="AK32" s="18">
        <f t="shared" ca="1" si="12"/>
        <v>0</v>
      </c>
      <c r="AL32" s="18">
        <f t="shared" ca="1" si="12"/>
        <v>0</v>
      </c>
      <c r="AM32" s="18">
        <f t="shared" ca="1" si="12"/>
        <v>0</v>
      </c>
      <c r="AN32" s="18">
        <f t="shared" ca="1" si="12"/>
        <v>0</v>
      </c>
      <c r="AO32" s="18">
        <f t="shared" ca="1" si="13"/>
        <v>0</v>
      </c>
      <c r="AP32" s="18">
        <f t="shared" ca="1" si="13"/>
        <v>0</v>
      </c>
      <c r="AQ32" s="18">
        <f t="shared" ca="1" si="13"/>
        <v>0</v>
      </c>
      <c r="AR32" s="18">
        <f t="shared" ca="1" si="13"/>
        <v>0</v>
      </c>
      <c r="AS32" s="18">
        <f t="shared" ca="1" si="13"/>
        <v>0</v>
      </c>
      <c r="AT32" s="18">
        <f t="shared" ca="1" si="13"/>
        <v>0</v>
      </c>
      <c r="AU32" s="18">
        <f t="shared" ca="1" si="13"/>
        <v>0</v>
      </c>
      <c r="AV32" s="18">
        <f t="shared" ca="1" si="13"/>
        <v>0</v>
      </c>
      <c r="AW32" s="18">
        <f t="shared" ca="1" si="13"/>
        <v>0</v>
      </c>
      <c r="AX32" s="18">
        <f t="shared" ca="1" si="13"/>
        <v>0</v>
      </c>
      <c r="AY32" s="18">
        <f t="shared" ca="1" si="14"/>
        <v>0</v>
      </c>
      <c r="AZ32" s="18">
        <f t="shared" ca="1" si="14"/>
        <v>0</v>
      </c>
      <c r="BA32" s="18">
        <f t="shared" ca="1" si="14"/>
        <v>0</v>
      </c>
      <c r="BB32" s="18">
        <f t="shared" ca="1" si="14"/>
        <v>0</v>
      </c>
      <c r="BC32" s="18">
        <f t="shared" ca="1" si="14"/>
        <v>0</v>
      </c>
      <c r="BD32" s="18">
        <f t="shared" ca="1" si="14"/>
        <v>0</v>
      </c>
      <c r="BE32" s="18">
        <f t="shared" ca="1" si="14"/>
        <v>0</v>
      </c>
      <c r="BF32" s="18">
        <f t="shared" ca="1" si="14"/>
        <v>0</v>
      </c>
      <c r="BG32" s="18">
        <f t="shared" ca="1" si="14"/>
        <v>0</v>
      </c>
      <c r="BH32" s="18">
        <f t="shared" ca="1" si="14"/>
        <v>0</v>
      </c>
    </row>
    <row r="33" spans="8:60" x14ac:dyDescent="0.35">
      <c r="H33" s="2" t="str">
        <f t="shared" si="9"/>
        <v>NGCC_Capital</v>
      </c>
      <c r="I33">
        <f t="shared" si="16"/>
        <v>1</v>
      </c>
      <c r="J33">
        <f t="shared" si="15"/>
        <v>8</v>
      </c>
      <c r="K33" s="18">
        <f t="shared" ca="1" si="10"/>
        <v>1.0908112258285723</v>
      </c>
      <c r="L33" s="18">
        <f t="shared" ca="1" si="10"/>
        <v>1.0790234891348491</v>
      </c>
      <c r="M33" s="18">
        <f t="shared" ca="1" si="10"/>
        <v>1.0673631353769357</v>
      </c>
      <c r="N33" s="18">
        <f t="shared" ca="1" si="10"/>
        <v>1.0558287880045449</v>
      </c>
      <c r="O33" s="18">
        <f t="shared" ca="1" si="10"/>
        <v>1.0444190853429347</v>
      </c>
      <c r="P33" s="18">
        <f t="shared" ca="1" si="10"/>
        <v>1.0331326804321581</v>
      </c>
      <c r="Q33" s="18">
        <f t="shared" ca="1" si="10"/>
        <v>1.021968240868049</v>
      </c>
      <c r="R33" s="18">
        <f t="shared" ca="1" si="10"/>
        <v>1.0109244486449267</v>
      </c>
      <c r="S33" s="18">
        <f t="shared" ca="1" si="10"/>
        <v>1</v>
      </c>
      <c r="T33" s="18">
        <f t="shared" ca="1" si="10"/>
        <v>0</v>
      </c>
      <c r="U33" s="18">
        <f t="shared" ca="1" si="11"/>
        <v>0</v>
      </c>
      <c r="V33" s="18">
        <f t="shared" ca="1" si="11"/>
        <v>0</v>
      </c>
      <c r="W33" s="18">
        <f t="shared" ca="1" si="11"/>
        <v>0</v>
      </c>
      <c r="X33" s="18">
        <f t="shared" ca="1" si="11"/>
        <v>0</v>
      </c>
      <c r="Y33" s="18">
        <f t="shared" ca="1" si="11"/>
        <v>0</v>
      </c>
      <c r="Z33" s="18">
        <f t="shared" ca="1" si="11"/>
        <v>0</v>
      </c>
      <c r="AA33" s="18">
        <f t="shared" ca="1" si="11"/>
        <v>0</v>
      </c>
      <c r="AB33" s="18">
        <f t="shared" ca="1" si="11"/>
        <v>0</v>
      </c>
      <c r="AC33" s="18">
        <f t="shared" ca="1" si="11"/>
        <v>0</v>
      </c>
      <c r="AD33" s="18">
        <f t="shared" ca="1" si="11"/>
        <v>0</v>
      </c>
      <c r="AE33" s="18">
        <f t="shared" ca="1" si="12"/>
        <v>0</v>
      </c>
      <c r="AF33" s="18">
        <f t="shared" ca="1" si="12"/>
        <v>0</v>
      </c>
      <c r="AG33" s="18">
        <f t="shared" ca="1" si="12"/>
        <v>0</v>
      </c>
      <c r="AH33" s="18">
        <f t="shared" ca="1" si="12"/>
        <v>0</v>
      </c>
      <c r="AI33" s="18">
        <f t="shared" ca="1" si="12"/>
        <v>0</v>
      </c>
      <c r="AJ33" s="18">
        <f t="shared" ca="1" si="12"/>
        <v>0</v>
      </c>
      <c r="AK33" s="18">
        <f t="shared" ca="1" si="12"/>
        <v>0</v>
      </c>
      <c r="AL33" s="18">
        <f t="shared" ca="1" si="12"/>
        <v>0</v>
      </c>
      <c r="AM33" s="18">
        <f t="shared" ca="1" si="12"/>
        <v>0</v>
      </c>
      <c r="AN33" s="18">
        <f t="shared" ca="1" si="12"/>
        <v>0</v>
      </c>
      <c r="AO33" s="18">
        <f t="shared" ca="1" si="13"/>
        <v>0</v>
      </c>
      <c r="AP33" s="18">
        <f t="shared" ca="1" si="13"/>
        <v>0</v>
      </c>
      <c r="AQ33" s="18">
        <f t="shared" ca="1" si="13"/>
        <v>0</v>
      </c>
      <c r="AR33" s="18">
        <f t="shared" ca="1" si="13"/>
        <v>0</v>
      </c>
      <c r="AS33" s="18">
        <f t="shared" ca="1" si="13"/>
        <v>0</v>
      </c>
      <c r="AT33" s="18">
        <f t="shared" ca="1" si="13"/>
        <v>0</v>
      </c>
      <c r="AU33" s="18">
        <f t="shared" ca="1" si="13"/>
        <v>0</v>
      </c>
      <c r="AV33" s="18">
        <f t="shared" ca="1" si="13"/>
        <v>0</v>
      </c>
      <c r="AW33" s="18">
        <f t="shared" ca="1" si="13"/>
        <v>0</v>
      </c>
      <c r="AX33" s="18">
        <f t="shared" ca="1" si="13"/>
        <v>0</v>
      </c>
      <c r="AY33" s="18">
        <f t="shared" ca="1" si="14"/>
        <v>0</v>
      </c>
      <c r="AZ33" s="18">
        <f t="shared" ca="1" si="14"/>
        <v>0</v>
      </c>
      <c r="BA33" s="18">
        <f t="shared" ca="1" si="14"/>
        <v>0</v>
      </c>
      <c r="BB33" s="18">
        <f t="shared" ca="1" si="14"/>
        <v>0</v>
      </c>
      <c r="BC33" s="18">
        <f t="shared" ca="1" si="14"/>
        <v>0</v>
      </c>
      <c r="BD33" s="18">
        <f t="shared" ca="1" si="14"/>
        <v>0</v>
      </c>
      <c r="BE33" s="18">
        <f t="shared" ca="1" si="14"/>
        <v>0</v>
      </c>
      <c r="BF33" s="18">
        <f t="shared" ca="1" si="14"/>
        <v>0</v>
      </c>
      <c r="BG33" s="18">
        <f t="shared" ca="1" si="14"/>
        <v>0</v>
      </c>
      <c r="BH33" s="18">
        <f t="shared" ca="1" si="14"/>
        <v>0</v>
      </c>
    </row>
    <row r="34" spans="8:60" x14ac:dyDescent="0.35">
      <c r="H34" s="2" t="str">
        <f t="shared" si="9"/>
        <v>NGCC_Capital</v>
      </c>
      <c r="I34">
        <f t="shared" si="16"/>
        <v>1</v>
      </c>
      <c r="J34">
        <f t="shared" si="15"/>
        <v>9</v>
      </c>
      <c r="K34" s="18">
        <f t="shared" ca="1" si="10"/>
        <v>1.1027277370464461</v>
      </c>
      <c r="L34" s="18">
        <f t="shared" ca="1" si="10"/>
        <v>1.0908112258285723</v>
      </c>
      <c r="M34" s="18">
        <f t="shared" ca="1" si="10"/>
        <v>1.0790234891348491</v>
      </c>
      <c r="N34" s="18">
        <f t="shared" ca="1" si="10"/>
        <v>1.0673631353769357</v>
      </c>
      <c r="O34" s="18">
        <f t="shared" ca="1" si="10"/>
        <v>1.0558287880045449</v>
      </c>
      <c r="P34" s="18">
        <f t="shared" ca="1" si="10"/>
        <v>1.0444190853429347</v>
      </c>
      <c r="Q34" s="18">
        <f t="shared" ca="1" si="10"/>
        <v>1.0331326804321581</v>
      </c>
      <c r="R34" s="18">
        <f t="shared" ca="1" si="10"/>
        <v>1.021968240868049</v>
      </c>
      <c r="S34" s="18">
        <f t="shared" ca="1" si="10"/>
        <v>1.0109244486449267</v>
      </c>
      <c r="T34" s="18">
        <f t="shared" ca="1" si="10"/>
        <v>1</v>
      </c>
      <c r="U34" s="18">
        <f t="shared" ca="1" si="11"/>
        <v>0</v>
      </c>
      <c r="V34" s="18">
        <f t="shared" ca="1" si="11"/>
        <v>0</v>
      </c>
      <c r="W34" s="18">
        <f t="shared" ca="1" si="11"/>
        <v>0</v>
      </c>
      <c r="X34" s="18">
        <f t="shared" ca="1" si="11"/>
        <v>0</v>
      </c>
      <c r="Y34" s="18">
        <f t="shared" ca="1" si="11"/>
        <v>0</v>
      </c>
      <c r="Z34" s="18">
        <f t="shared" ca="1" si="11"/>
        <v>0</v>
      </c>
      <c r="AA34" s="18">
        <f t="shared" ca="1" si="11"/>
        <v>0</v>
      </c>
      <c r="AB34" s="18">
        <f t="shared" ca="1" si="11"/>
        <v>0</v>
      </c>
      <c r="AC34" s="18">
        <f t="shared" ca="1" si="11"/>
        <v>0</v>
      </c>
      <c r="AD34" s="18">
        <f t="shared" ca="1" si="11"/>
        <v>0</v>
      </c>
      <c r="AE34" s="18">
        <f t="shared" ca="1" si="12"/>
        <v>0</v>
      </c>
      <c r="AF34" s="18">
        <f t="shared" ca="1" si="12"/>
        <v>0</v>
      </c>
      <c r="AG34" s="18">
        <f t="shared" ca="1" si="12"/>
        <v>0</v>
      </c>
      <c r="AH34" s="18">
        <f t="shared" ca="1" si="12"/>
        <v>0</v>
      </c>
      <c r="AI34" s="18">
        <f t="shared" ca="1" si="12"/>
        <v>0</v>
      </c>
      <c r="AJ34" s="18">
        <f t="shared" ca="1" si="12"/>
        <v>0</v>
      </c>
      <c r="AK34" s="18">
        <f t="shared" ca="1" si="12"/>
        <v>0</v>
      </c>
      <c r="AL34" s="18">
        <f t="shared" ca="1" si="12"/>
        <v>0</v>
      </c>
      <c r="AM34" s="18">
        <f t="shared" ca="1" si="12"/>
        <v>0</v>
      </c>
      <c r="AN34" s="18">
        <f t="shared" ca="1" si="12"/>
        <v>0</v>
      </c>
      <c r="AO34" s="18">
        <f t="shared" ca="1" si="13"/>
        <v>0</v>
      </c>
      <c r="AP34" s="18">
        <f t="shared" ca="1" si="13"/>
        <v>0</v>
      </c>
      <c r="AQ34" s="18">
        <f t="shared" ca="1" si="13"/>
        <v>0</v>
      </c>
      <c r="AR34" s="18">
        <f t="shared" ca="1" si="13"/>
        <v>0</v>
      </c>
      <c r="AS34" s="18">
        <f t="shared" ca="1" si="13"/>
        <v>0</v>
      </c>
      <c r="AT34" s="18">
        <f t="shared" ca="1" si="13"/>
        <v>0</v>
      </c>
      <c r="AU34" s="18">
        <f t="shared" ca="1" si="13"/>
        <v>0</v>
      </c>
      <c r="AV34" s="18">
        <f t="shared" ca="1" si="13"/>
        <v>0</v>
      </c>
      <c r="AW34" s="18">
        <f t="shared" ca="1" si="13"/>
        <v>0</v>
      </c>
      <c r="AX34" s="18">
        <f t="shared" ca="1" si="13"/>
        <v>0</v>
      </c>
      <c r="AY34" s="18">
        <f t="shared" ca="1" si="14"/>
        <v>0</v>
      </c>
      <c r="AZ34" s="18">
        <f t="shared" ca="1" si="14"/>
        <v>0</v>
      </c>
      <c r="BA34" s="18">
        <f t="shared" ca="1" si="14"/>
        <v>0</v>
      </c>
      <c r="BB34" s="18">
        <f t="shared" ca="1" si="14"/>
        <v>0</v>
      </c>
      <c r="BC34" s="18">
        <f t="shared" ca="1" si="14"/>
        <v>0</v>
      </c>
      <c r="BD34" s="18">
        <f t="shared" ca="1" si="14"/>
        <v>0</v>
      </c>
      <c r="BE34" s="18">
        <f t="shared" ca="1" si="14"/>
        <v>0</v>
      </c>
      <c r="BF34" s="18">
        <f t="shared" ca="1" si="14"/>
        <v>0</v>
      </c>
      <c r="BG34" s="18">
        <f t="shared" ca="1" si="14"/>
        <v>0</v>
      </c>
      <c r="BH34" s="18">
        <f t="shared" ca="1" si="14"/>
        <v>0</v>
      </c>
    </row>
    <row r="35" spans="8:60" x14ac:dyDescent="0.35">
      <c r="H35" s="2" t="str">
        <f t="shared" si="9"/>
        <v>NGCC_Capital</v>
      </c>
      <c r="I35">
        <f t="shared" si="16"/>
        <v>1</v>
      </c>
      <c r="J35">
        <f t="shared" si="15"/>
        <v>10</v>
      </c>
      <c r="K35" s="18">
        <f t="shared" ref="K35:T44" ca="1" si="17">IF(K$24&gt;$J35,0,OFFSET($K$2,$I35,$J35-K$24))</f>
        <v>1.1147744295791462</v>
      </c>
      <c r="L35" s="18">
        <f t="shared" ca="1" si="17"/>
        <v>1.1027277370464461</v>
      </c>
      <c r="M35" s="18">
        <f t="shared" ca="1" si="17"/>
        <v>1.0908112258285723</v>
      </c>
      <c r="N35" s="18">
        <f t="shared" ca="1" si="17"/>
        <v>1.0790234891348491</v>
      </c>
      <c r="O35" s="18">
        <f t="shared" ca="1" si="17"/>
        <v>1.0673631353769357</v>
      </c>
      <c r="P35" s="18">
        <f t="shared" ca="1" si="17"/>
        <v>1.0558287880045449</v>
      </c>
      <c r="Q35" s="18">
        <f t="shared" ca="1" si="17"/>
        <v>1.0444190853429347</v>
      </c>
      <c r="R35" s="18">
        <f t="shared" ca="1" si="17"/>
        <v>1.0331326804321581</v>
      </c>
      <c r="S35" s="18">
        <f t="shared" ca="1" si="17"/>
        <v>1.021968240868049</v>
      </c>
      <c r="T35" s="18">
        <f t="shared" ca="1" si="17"/>
        <v>1.0109244486449267</v>
      </c>
      <c r="U35" s="18">
        <f t="shared" ref="U35:AD44" ca="1" si="18">IF(U$24&gt;$J35,0,OFFSET($K$2,$I35,$J35-U$24))</f>
        <v>1</v>
      </c>
      <c r="V35" s="18">
        <f t="shared" ca="1" si="18"/>
        <v>0</v>
      </c>
      <c r="W35" s="18">
        <f t="shared" ca="1" si="18"/>
        <v>0</v>
      </c>
      <c r="X35" s="18">
        <f t="shared" ca="1" si="18"/>
        <v>0</v>
      </c>
      <c r="Y35" s="18">
        <f t="shared" ca="1" si="18"/>
        <v>0</v>
      </c>
      <c r="Z35" s="18">
        <f t="shared" ca="1" si="18"/>
        <v>0</v>
      </c>
      <c r="AA35" s="18">
        <f t="shared" ca="1" si="18"/>
        <v>0</v>
      </c>
      <c r="AB35" s="18">
        <f t="shared" ca="1" si="18"/>
        <v>0</v>
      </c>
      <c r="AC35" s="18">
        <f t="shared" ca="1" si="18"/>
        <v>0</v>
      </c>
      <c r="AD35" s="18">
        <f t="shared" ca="1" si="18"/>
        <v>0</v>
      </c>
      <c r="AE35" s="18">
        <f t="shared" ref="AE35:AN44" ca="1" si="19">IF(AE$24&gt;$J35,0,OFFSET($K$2,$I35,$J35-AE$24))</f>
        <v>0</v>
      </c>
      <c r="AF35" s="18">
        <f t="shared" ca="1" si="19"/>
        <v>0</v>
      </c>
      <c r="AG35" s="18">
        <f t="shared" ca="1" si="19"/>
        <v>0</v>
      </c>
      <c r="AH35" s="18">
        <f t="shared" ca="1" si="19"/>
        <v>0</v>
      </c>
      <c r="AI35" s="18">
        <f t="shared" ca="1" si="19"/>
        <v>0</v>
      </c>
      <c r="AJ35" s="18">
        <f t="shared" ca="1" si="19"/>
        <v>0</v>
      </c>
      <c r="AK35" s="18">
        <f t="shared" ca="1" si="19"/>
        <v>0</v>
      </c>
      <c r="AL35" s="18">
        <f t="shared" ca="1" si="19"/>
        <v>0</v>
      </c>
      <c r="AM35" s="18">
        <f t="shared" ca="1" si="19"/>
        <v>0</v>
      </c>
      <c r="AN35" s="18">
        <f t="shared" ca="1" si="19"/>
        <v>0</v>
      </c>
      <c r="AO35" s="18">
        <f t="shared" ref="AO35:AX44" ca="1" si="20">IF(AO$24&gt;$J35,0,OFFSET($K$2,$I35,$J35-AO$24))</f>
        <v>0</v>
      </c>
      <c r="AP35" s="18">
        <f t="shared" ca="1" si="20"/>
        <v>0</v>
      </c>
      <c r="AQ35" s="18">
        <f t="shared" ca="1" si="20"/>
        <v>0</v>
      </c>
      <c r="AR35" s="18">
        <f t="shared" ca="1" si="20"/>
        <v>0</v>
      </c>
      <c r="AS35" s="18">
        <f t="shared" ca="1" si="20"/>
        <v>0</v>
      </c>
      <c r="AT35" s="18">
        <f t="shared" ca="1" si="20"/>
        <v>0</v>
      </c>
      <c r="AU35" s="18">
        <f t="shared" ca="1" si="20"/>
        <v>0</v>
      </c>
      <c r="AV35" s="18">
        <f t="shared" ca="1" si="20"/>
        <v>0</v>
      </c>
      <c r="AW35" s="18">
        <f t="shared" ca="1" si="20"/>
        <v>0</v>
      </c>
      <c r="AX35" s="18">
        <f t="shared" ca="1" si="20"/>
        <v>0</v>
      </c>
      <c r="AY35" s="18">
        <f t="shared" ref="AY35:BH44" ca="1" si="21">IF(AY$24&gt;$J35,0,OFFSET($K$2,$I35,$J35-AY$24))</f>
        <v>0</v>
      </c>
      <c r="AZ35" s="18">
        <f t="shared" ca="1" si="21"/>
        <v>0</v>
      </c>
      <c r="BA35" s="18">
        <f t="shared" ca="1" si="21"/>
        <v>0</v>
      </c>
      <c r="BB35" s="18">
        <f t="shared" ca="1" si="21"/>
        <v>0</v>
      </c>
      <c r="BC35" s="18">
        <f t="shared" ca="1" si="21"/>
        <v>0</v>
      </c>
      <c r="BD35" s="18">
        <f t="shared" ca="1" si="21"/>
        <v>0</v>
      </c>
      <c r="BE35" s="18">
        <f t="shared" ca="1" si="21"/>
        <v>0</v>
      </c>
      <c r="BF35" s="18">
        <f t="shared" ca="1" si="21"/>
        <v>0</v>
      </c>
      <c r="BG35" s="18">
        <f t="shared" ca="1" si="21"/>
        <v>0</v>
      </c>
      <c r="BH35" s="18">
        <f t="shared" ca="1" si="21"/>
        <v>0</v>
      </c>
    </row>
    <row r="36" spans="8:60" x14ac:dyDescent="0.35">
      <c r="H36" s="2" t="str">
        <f t="shared" si="9"/>
        <v>NGCC_Capital</v>
      </c>
      <c r="I36">
        <f t="shared" si="16"/>
        <v>1</v>
      </c>
      <c r="J36">
        <f t="shared" si="15"/>
        <v>11</v>
      </c>
      <c r="K36" s="18">
        <f t="shared" ca="1" si="17"/>
        <v>1.126952725585761</v>
      </c>
      <c r="L36" s="18">
        <f t="shared" ca="1" si="17"/>
        <v>1.1147744295791462</v>
      </c>
      <c r="M36" s="18">
        <f t="shared" ca="1" si="17"/>
        <v>1.1027277370464461</v>
      </c>
      <c r="N36" s="18">
        <f t="shared" ca="1" si="17"/>
        <v>1.0908112258285723</v>
      </c>
      <c r="O36" s="18">
        <f t="shared" ca="1" si="17"/>
        <v>1.0790234891348491</v>
      </c>
      <c r="P36" s="18">
        <f t="shared" ca="1" si="17"/>
        <v>1.0673631353769357</v>
      </c>
      <c r="Q36" s="18">
        <f t="shared" ca="1" si="17"/>
        <v>1.0558287880045449</v>
      </c>
      <c r="R36" s="18">
        <f t="shared" ca="1" si="17"/>
        <v>1.0444190853429347</v>
      </c>
      <c r="S36" s="18">
        <f t="shared" ca="1" si="17"/>
        <v>1.0331326804321581</v>
      </c>
      <c r="T36" s="18">
        <f t="shared" ca="1" si="17"/>
        <v>1.021968240868049</v>
      </c>
      <c r="U36" s="18">
        <f t="shared" ca="1" si="18"/>
        <v>1.0109244486449267</v>
      </c>
      <c r="V36" s="18">
        <f t="shared" ca="1" si="18"/>
        <v>1</v>
      </c>
      <c r="W36" s="18">
        <f t="shared" ca="1" si="18"/>
        <v>0</v>
      </c>
      <c r="X36" s="18">
        <f t="shared" ca="1" si="18"/>
        <v>0</v>
      </c>
      <c r="Y36" s="18">
        <f t="shared" ca="1" si="18"/>
        <v>0</v>
      </c>
      <c r="Z36" s="18">
        <f t="shared" ca="1" si="18"/>
        <v>0</v>
      </c>
      <c r="AA36" s="18">
        <f t="shared" ca="1" si="18"/>
        <v>0</v>
      </c>
      <c r="AB36" s="18">
        <f t="shared" ca="1" si="18"/>
        <v>0</v>
      </c>
      <c r="AC36" s="18">
        <f t="shared" ca="1" si="18"/>
        <v>0</v>
      </c>
      <c r="AD36" s="18">
        <f t="shared" ca="1" si="18"/>
        <v>0</v>
      </c>
      <c r="AE36" s="18">
        <f t="shared" ca="1" si="19"/>
        <v>0</v>
      </c>
      <c r="AF36" s="18">
        <f t="shared" ca="1" si="19"/>
        <v>0</v>
      </c>
      <c r="AG36" s="18">
        <f t="shared" ca="1" si="19"/>
        <v>0</v>
      </c>
      <c r="AH36" s="18">
        <f t="shared" ca="1" si="19"/>
        <v>0</v>
      </c>
      <c r="AI36" s="18">
        <f t="shared" ca="1" si="19"/>
        <v>0</v>
      </c>
      <c r="AJ36" s="18">
        <f t="shared" ca="1" si="19"/>
        <v>0</v>
      </c>
      <c r="AK36" s="18">
        <f t="shared" ca="1" si="19"/>
        <v>0</v>
      </c>
      <c r="AL36" s="18">
        <f t="shared" ca="1" si="19"/>
        <v>0</v>
      </c>
      <c r="AM36" s="18">
        <f t="shared" ca="1" si="19"/>
        <v>0</v>
      </c>
      <c r="AN36" s="18">
        <f t="shared" ca="1" si="19"/>
        <v>0</v>
      </c>
      <c r="AO36" s="18">
        <f t="shared" ca="1" si="20"/>
        <v>0</v>
      </c>
      <c r="AP36" s="18">
        <f t="shared" ca="1" si="20"/>
        <v>0</v>
      </c>
      <c r="AQ36" s="18">
        <f t="shared" ca="1" si="20"/>
        <v>0</v>
      </c>
      <c r="AR36" s="18">
        <f t="shared" ca="1" si="20"/>
        <v>0</v>
      </c>
      <c r="AS36" s="18">
        <f t="shared" ca="1" si="20"/>
        <v>0</v>
      </c>
      <c r="AT36" s="18">
        <f t="shared" ca="1" si="20"/>
        <v>0</v>
      </c>
      <c r="AU36" s="18">
        <f t="shared" ca="1" si="20"/>
        <v>0</v>
      </c>
      <c r="AV36" s="18">
        <f t="shared" ca="1" si="20"/>
        <v>0</v>
      </c>
      <c r="AW36" s="18">
        <f t="shared" ca="1" si="20"/>
        <v>0</v>
      </c>
      <c r="AX36" s="18">
        <f t="shared" ca="1" si="20"/>
        <v>0</v>
      </c>
      <c r="AY36" s="18">
        <f t="shared" ca="1" si="21"/>
        <v>0</v>
      </c>
      <c r="AZ36" s="18">
        <f t="shared" ca="1" si="21"/>
        <v>0</v>
      </c>
      <c r="BA36" s="18">
        <f t="shared" ca="1" si="21"/>
        <v>0</v>
      </c>
      <c r="BB36" s="18">
        <f t="shared" ca="1" si="21"/>
        <v>0</v>
      </c>
      <c r="BC36" s="18">
        <f t="shared" ca="1" si="21"/>
        <v>0</v>
      </c>
      <c r="BD36" s="18">
        <f t="shared" ca="1" si="21"/>
        <v>0</v>
      </c>
      <c r="BE36" s="18">
        <f t="shared" ca="1" si="21"/>
        <v>0</v>
      </c>
      <c r="BF36" s="18">
        <f t="shared" ca="1" si="21"/>
        <v>0</v>
      </c>
      <c r="BG36" s="18">
        <f t="shared" ca="1" si="21"/>
        <v>0</v>
      </c>
      <c r="BH36" s="18">
        <f t="shared" ca="1" si="21"/>
        <v>0</v>
      </c>
    </row>
    <row r="37" spans="8:60" x14ac:dyDescent="0.35">
      <c r="H37" s="2" t="str">
        <f t="shared" si="9"/>
        <v>NGCC_Capital</v>
      </c>
      <c r="I37">
        <f t="shared" si="16"/>
        <v>1</v>
      </c>
      <c r="J37">
        <f t="shared" si="15"/>
        <v>12</v>
      </c>
      <c r="K37" s="18">
        <f t="shared" ca="1" si="17"/>
        <v>1.1392640627616828</v>
      </c>
      <c r="L37" s="18">
        <f t="shared" ca="1" si="17"/>
        <v>1.126952725585761</v>
      </c>
      <c r="M37" s="18">
        <f t="shared" ca="1" si="17"/>
        <v>1.1147744295791462</v>
      </c>
      <c r="N37" s="18">
        <f t="shared" ca="1" si="17"/>
        <v>1.1027277370464461</v>
      </c>
      <c r="O37" s="18">
        <f t="shared" ca="1" si="17"/>
        <v>1.0908112258285723</v>
      </c>
      <c r="P37" s="18">
        <f t="shared" ca="1" si="17"/>
        <v>1.0790234891348491</v>
      </c>
      <c r="Q37" s="18">
        <f t="shared" ca="1" si="17"/>
        <v>1.0673631353769357</v>
      </c>
      <c r="R37" s="18">
        <f t="shared" ca="1" si="17"/>
        <v>1.0558287880045449</v>
      </c>
      <c r="S37" s="18">
        <f t="shared" ca="1" si="17"/>
        <v>1.0444190853429347</v>
      </c>
      <c r="T37" s="18">
        <f t="shared" ca="1" si="17"/>
        <v>1.0331326804321581</v>
      </c>
      <c r="U37" s="18">
        <f t="shared" ca="1" si="18"/>
        <v>1.021968240868049</v>
      </c>
      <c r="V37" s="18">
        <f t="shared" ca="1" si="18"/>
        <v>1.0109244486449267</v>
      </c>
      <c r="W37" s="18">
        <f t="shared" ca="1" si="18"/>
        <v>1</v>
      </c>
      <c r="X37" s="18">
        <f t="shared" ca="1" si="18"/>
        <v>0</v>
      </c>
      <c r="Y37" s="18">
        <f t="shared" ca="1" si="18"/>
        <v>0</v>
      </c>
      <c r="Z37" s="18">
        <f t="shared" ca="1" si="18"/>
        <v>0</v>
      </c>
      <c r="AA37" s="18">
        <f t="shared" ca="1" si="18"/>
        <v>0</v>
      </c>
      <c r="AB37" s="18">
        <f t="shared" ca="1" si="18"/>
        <v>0</v>
      </c>
      <c r="AC37" s="18">
        <f t="shared" ca="1" si="18"/>
        <v>0</v>
      </c>
      <c r="AD37" s="18">
        <f t="shared" ca="1" si="18"/>
        <v>0</v>
      </c>
      <c r="AE37" s="18">
        <f t="shared" ca="1" si="19"/>
        <v>0</v>
      </c>
      <c r="AF37" s="18">
        <f t="shared" ca="1" si="19"/>
        <v>0</v>
      </c>
      <c r="AG37" s="18">
        <f t="shared" ca="1" si="19"/>
        <v>0</v>
      </c>
      <c r="AH37" s="18">
        <f t="shared" ca="1" si="19"/>
        <v>0</v>
      </c>
      <c r="AI37" s="18">
        <f t="shared" ca="1" si="19"/>
        <v>0</v>
      </c>
      <c r="AJ37" s="18">
        <f t="shared" ca="1" si="19"/>
        <v>0</v>
      </c>
      <c r="AK37" s="18">
        <f t="shared" ca="1" si="19"/>
        <v>0</v>
      </c>
      <c r="AL37" s="18">
        <f t="shared" ca="1" si="19"/>
        <v>0</v>
      </c>
      <c r="AM37" s="18">
        <f t="shared" ca="1" si="19"/>
        <v>0</v>
      </c>
      <c r="AN37" s="18">
        <f t="shared" ca="1" si="19"/>
        <v>0</v>
      </c>
      <c r="AO37" s="18">
        <f t="shared" ca="1" si="20"/>
        <v>0</v>
      </c>
      <c r="AP37" s="18">
        <f t="shared" ca="1" si="20"/>
        <v>0</v>
      </c>
      <c r="AQ37" s="18">
        <f t="shared" ca="1" si="20"/>
        <v>0</v>
      </c>
      <c r="AR37" s="18">
        <f t="shared" ca="1" si="20"/>
        <v>0</v>
      </c>
      <c r="AS37" s="18">
        <f t="shared" ca="1" si="20"/>
        <v>0</v>
      </c>
      <c r="AT37" s="18">
        <f t="shared" ca="1" si="20"/>
        <v>0</v>
      </c>
      <c r="AU37" s="18">
        <f t="shared" ca="1" si="20"/>
        <v>0</v>
      </c>
      <c r="AV37" s="18">
        <f t="shared" ca="1" si="20"/>
        <v>0</v>
      </c>
      <c r="AW37" s="18">
        <f t="shared" ca="1" si="20"/>
        <v>0</v>
      </c>
      <c r="AX37" s="18">
        <f t="shared" ca="1" si="20"/>
        <v>0</v>
      </c>
      <c r="AY37" s="18">
        <f t="shared" ca="1" si="21"/>
        <v>0</v>
      </c>
      <c r="AZ37" s="18">
        <f t="shared" ca="1" si="21"/>
        <v>0</v>
      </c>
      <c r="BA37" s="18">
        <f t="shared" ca="1" si="21"/>
        <v>0</v>
      </c>
      <c r="BB37" s="18">
        <f t="shared" ca="1" si="21"/>
        <v>0</v>
      </c>
      <c r="BC37" s="18">
        <f t="shared" ca="1" si="21"/>
        <v>0</v>
      </c>
      <c r="BD37" s="18">
        <f t="shared" ca="1" si="21"/>
        <v>0</v>
      </c>
      <c r="BE37" s="18">
        <f t="shared" ca="1" si="21"/>
        <v>0</v>
      </c>
      <c r="BF37" s="18">
        <f t="shared" ca="1" si="21"/>
        <v>0</v>
      </c>
      <c r="BG37" s="18">
        <f t="shared" ca="1" si="21"/>
        <v>0</v>
      </c>
      <c r="BH37" s="18">
        <f t="shared" ca="1" si="21"/>
        <v>0</v>
      </c>
    </row>
    <row r="38" spans="8:60" x14ac:dyDescent="0.35">
      <c r="H38" s="2" t="str">
        <f t="shared" si="9"/>
        <v>NGCC_Capital</v>
      </c>
      <c r="I38">
        <f t="shared" si="16"/>
        <v>1</v>
      </c>
      <c r="J38">
        <f t="shared" si="15"/>
        <v>13</v>
      </c>
      <c r="K38" s="18">
        <f t="shared" ca="1" si="17"/>
        <v>1.1517098945083335</v>
      </c>
      <c r="L38" s="18">
        <f t="shared" ca="1" si="17"/>
        <v>1.1392640627616828</v>
      </c>
      <c r="M38" s="18">
        <f t="shared" ca="1" si="17"/>
        <v>1.126952725585761</v>
      </c>
      <c r="N38" s="18">
        <f t="shared" ca="1" si="17"/>
        <v>1.1147744295791462</v>
      </c>
      <c r="O38" s="18">
        <f t="shared" ca="1" si="17"/>
        <v>1.1027277370464461</v>
      </c>
      <c r="P38" s="18">
        <f t="shared" ca="1" si="17"/>
        <v>1.0908112258285723</v>
      </c>
      <c r="Q38" s="18">
        <f t="shared" ca="1" si="17"/>
        <v>1.0790234891348491</v>
      </c>
      <c r="R38" s="18">
        <f t="shared" ca="1" si="17"/>
        <v>1.0673631353769357</v>
      </c>
      <c r="S38" s="18">
        <f t="shared" ca="1" si="17"/>
        <v>1.0558287880045449</v>
      </c>
      <c r="T38" s="18">
        <f t="shared" ca="1" si="17"/>
        <v>1.0444190853429347</v>
      </c>
      <c r="U38" s="18">
        <f t="shared" ca="1" si="18"/>
        <v>1.0331326804321581</v>
      </c>
      <c r="V38" s="18">
        <f t="shared" ca="1" si="18"/>
        <v>1.021968240868049</v>
      </c>
      <c r="W38" s="18">
        <f t="shared" ca="1" si="18"/>
        <v>1.0109244486449267</v>
      </c>
      <c r="X38" s="18">
        <f t="shared" ca="1" si="18"/>
        <v>1</v>
      </c>
      <c r="Y38" s="18">
        <f t="shared" ca="1" si="18"/>
        <v>0</v>
      </c>
      <c r="Z38" s="18">
        <f t="shared" ca="1" si="18"/>
        <v>0</v>
      </c>
      <c r="AA38" s="18">
        <f t="shared" ca="1" si="18"/>
        <v>0</v>
      </c>
      <c r="AB38" s="18">
        <f t="shared" ca="1" si="18"/>
        <v>0</v>
      </c>
      <c r="AC38" s="18">
        <f t="shared" ca="1" si="18"/>
        <v>0</v>
      </c>
      <c r="AD38" s="18">
        <f t="shared" ca="1" si="18"/>
        <v>0</v>
      </c>
      <c r="AE38" s="18">
        <f t="shared" ca="1" si="19"/>
        <v>0</v>
      </c>
      <c r="AF38" s="18">
        <f t="shared" ca="1" si="19"/>
        <v>0</v>
      </c>
      <c r="AG38" s="18">
        <f t="shared" ca="1" si="19"/>
        <v>0</v>
      </c>
      <c r="AH38" s="18">
        <f t="shared" ca="1" si="19"/>
        <v>0</v>
      </c>
      <c r="AI38" s="18">
        <f t="shared" ca="1" si="19"/>
        <v>0</v>
      </c>
      <c r="AJ38" s="18">
        <f t="shared" ca="1" si="19"/>
        <v>0</v>
      </c>
      <c r="AK38" s="18">
        <f t="shared" ca="1" si="19"/>
        <v>0</v>
      </c>
      <c r="AL38" s="18">
        <f t="shared" ca="1" si="19"/>
        <v>0</v>
      </c>
      <c r="AM38" s="18">
        <f t="shared" ca="1" si="19"/>
        <v>0</v>
      </c>
      <c r="AN38" s="18">
        <f t="shared" ca="1" si="19"/>
        <v>0</v>
      </c>
      <c r="AO38" s="18">
        <f t="shared" ca="1" si="20"/>
        <v>0</v>
      </c>
      <c r="AP38" s="18">
        <f t="shared" ca="1" si="20"/>
        <v>0</v>
      </c>
      <c r="AQ38" s="18">
        <f t="shared" ca="1" si="20"/>
        <v>0</v>
      </c>
      <c r="AR38" s="18">
        <f t="shared" ca="1" si="20"/>
        <v>0</v>
      </c>
      <c r="AS38" s="18">
        <f t="shared" ca="1" si="20"/>
        <v>0</v>
      </c>
      <c r="AT38" s="18">
        <f t="shared" ca="1" si="20"/>
        <v>0</v>
      </c>
      <c r="AU38" s="18">
        <f t="shared" ca="1" si="20"/>
        <v>0</v>
      </c>
      <c r="AV38" s="18">
        <f t="shared" ca="1" si="20"/>
        <v>0</v>
      </c>
      <c r="AW38" s="18">
        <f t="shared" ca="1" si="20"/>
        <v>0</v>
      </c>
      <c r="AX38" s="18">
        <f t="shared" ca="1" si="20"/>
        <v>0</v>
      </c>
      <c r="AY38" s="18">
        <f t="shared" ca="1" si="21"/>
        <v>0</v>
      </c>
      <c r="AZ38" s="18">
        <f t="shared" ca="1" si="21"/>
        <v>0</v>
      </c>
      <c r="BA38" s="18">
        <f t="shared" ca="1" si="21"/>
        <v>0</v>
      </c>
      <c r="BB38" s="18">
        <f t="shared" ca="1" si="21"/>
        <v>0</v>
      </c>
      <c r="BC38" s="18">
        <f t="shared" ca="1" si="21"/>
        <v>0</v>
      </c>
      <c r="BD38" s="18">
        <f t="shared" ca="1" si="21"/>
        <v>0</v>
      </c>
      <c r="BE38" s="18">
        <f t="shared" ca="1" si="21"/>
        <v>0</v>
      </c>
      <c r="BF38" s="18">
        <f t="shared" ca="1" si="21"/>
        <v>0</v>
      </c>
      <c r="BG38" s="18">
        <f t="shared" ca="1" si="21"/>
        <v>0</v>
      </c>
      <c r="BH38" s="18">
        <f t="shared" ca="1" si="21"/>
        <v>0</v>
      </c>
    </row>
    <row r="39" spans="8:60" x14ac:dyDescent="0.35">
      <c r="H39" s="2" t="str">
        <f t="shared" si="9"/>
        <v>NGCC_Capital</v>
      </c>
      <c r="I39">
        <f t="shared" si="16"/>
        <v>1</v>
      </c>
      <c r="J39">
        <f t="shared" si="15"/>
        <v>14</v>
      </c>
      <c r="K39" s="18">
        <f t="shared" ca="1" si="17"/>
        <v>1.1642916901047435</v>
      </c>
      <c r="L39" s="18">
        <f t="shared" ca="1" si="17"/>
        <v>1.1517098945083335</v>
      </c>
      <c r="M39" s="18">
        <f t="shared" ca="1" si="17"/>
        <v>1.1392640627616828</v>
      </c>
      <c r="N39" s="18">
        <f t="shared" ca="1" si="17"/>
        <v>1.126952725585761</v>
      </c>
      <c r="O39" s="18">
        <f t="shared" ca="1" si="17"/>
        <v>1.1147744295791462</v>
      </c>
      <c r="P39" s="18">
        <f t="shared" ca="1" si="17"/>
        <v>1.1027277370464461</v>
      </c>
      <c r="Q39" s="18">
        <f t="shared" ca="1" si="17"/>
        <v>1.0908112258285723</v>
      </c>
      <c r="R39" s="18">
        <f t="shared" ca="1" si="17"/>
        <v>1.0790234891348491</v>
      </c>
      <c r="S39" s="18">
        <f t="shared" ca="1" si="17"/>
        <v>1.0673631353769357</v>
      </c>
      <c r="T39" s="18">
        <f t="shared" ca="1" si="17"/>
        <v>1.0558287880045449</v>
      </c>
      <c r="U39" s="18">
        <f t="shared" ca="1" si="18"/>
        <v>1.0444190853429347</v>
      </c>
      <c r="V39" s="18">
        <f t="shared" ca="1" si="18"/>
        <v>1.0331326804321581</v>
      </c>
      <c r="W39" s="18">
        <f t="shared" ca="1" si="18"/>
        <v>1.021968240868049</v>
      </c>
      <c r="X39" s="18">
        <f t="shared" ca="1" si="18"/>
        <v>1.0109244486449267</v>
      </c>
      <c r="Y39" s="18">
        <f t="shared" ca="1" si="18"/>
        <v>1</v>
      </c>
      <c r="Z39" s="18">
        <f t="shared" ca="1" si="18"/>
        <v>0</v>
      </c>
      <c r="AA39" s="18">
        <f t="shared" ca="1" si="18"/>
        <v>0</v>
      </c>
      <c r="AB39" s="18">
        <f t="shared" ca="1" si="18"/>
        <v>0</v>
      </c>
      <c r="AC39" s="18">
        <f t="shared" ca="1" si="18"/>
        <v>0</v>
      </c>
      <c r="AD39" s="18">
        <f t="shared" ca="1" si="18"/>
        <v>0</v>
      </c>
      <c r="AE39" s="18">
        <f t="shared" ca="1" si="19"/>
        <v>0</v>
      </c>
      <c r="AF39" s="18">
        <f t="shared" ca="1" si="19"/>
        <v>0</v>
      </c>
      <c r="AG39" s="18">
        <f t="shared" ca="1" si="19"/>
        <v>0</v>
      </c>
      <c r="AH39" s="18">
        <f t="shared" ca="1" si="19"/>
        <v>0</v>
      </c>
      <c r="AI39" s="18">
        <f t="shared" ca="1" si="19"/>
        <v>0</v>
      </c>
      <c r="AJ39" s="18">
        <f t="shared" ca="1" si="19"/>
        <v>0</v>
      </c>
      <c r="AK39" s="18">
        <f t="shared" ca="1" si="19"/>
        <v>0</v>
      </c>
      <c r="AL39" s="18">
        <f t="shared" ca="1" si="19"/>
        <v>0</v>
      </c>
      <c r="AM39" s="18">
        <f t="shared" ca="1" si="19"/>
        <v>0</v>
      </c>
      <c r="AN39" s="18">
        <f t="shared" ca="1" si="19"/>
        <v>0</v>
      </c>
      <c r="AO39" s="18">
        <f t="shared" ca="1" si="20"/>
        <v>0</v>
      </c>
      <c r="AP39" s="18">
        <f t="shared" ca="1" si="20"/>
        <v>0</v>
      </c>
      <c r="AQ39" s="18">
        <f t="shared" ca="1" si="20"/>
        <v>0</v>
      </c>
      <c r="AR39" s="18">
        <f t="shared" ca="1" si="20"/>
        <v>0</v>
      </c>
      <c r="AS39" s="18">
        <f t="shared" ca="1" si="20"/>
        <v>0</v>
      </c>
      <c r="AT39" s="18">
        <f t="shared" ca="1" si="20"/>
        <v>0</v>
      </c>
      <c r="AU39" s="18">
        <f t="shared" ca="1" si="20"/>
        <v>0</v>
      </c>
      <c r="AV39" s="18">
        <f t="shared" ca="1" si="20"/>
        <v>0</v>
      </c>
      <c r="AW39" s="18">
        <f t="shared" ca="1" si="20"/>
        <v>0</v>
      </c>
      <c r="AX39" s="18">
        <f t="shared" ca="1" si="20"/>
        <v>0</v>
      </c>
      <c r="AY39" s="18">
        <f t="shared" ca="1" si="21"/>
        <v>0</v>
      </c>
      <c r="AZ39" s="18">
        <f t="shared" ca="1" si="21"/>
        <v>0</v>
      </c>
      <c r="BA39" s="18">
        <f t="shared" ca="1" si="21"/>
        <v>0</v>
      </c>
      <c r="BB39" s="18">
        <f t="shared" ca="1" si="21"/>
        <v>0</v>
      </c>
      <c r="BC39" s="18">
        <f t="shared" ca="1" si="21"/>
        <v>0</v>
      </c>
      <c r="BD39" s="18">
        <f t="shared" ca="1" si="21"/>
        <v>0</v>
      </c>
      <c r="BE39" s="18">
        <f t="shared" ca="1" si="21"/>
        <v>0</v>
      </c>
      <c r="BF39" s="18">
        <f t="shared" ca="1" si="21"/>
        <v>0</v>
      </c>
      <c r="BG39" s="18">
        <f t="shared" ca="1" si="21"/>
        <v>0</v>
      </c>
      <c r="BH39" s="18">
        <f t="shared" ca="1" si="21"/>
        <v>0</v>
      </c>
    </row>
    <row r="40" spans="8:60" x14ac:dyDescent="0.35">
      <c r="H40" s="2" t="str">
        <f t="shared" si="9"/>
        <v>NGCC_Capital</v>
      </c>
      <c r="I40">
        <f t="shared" si="16"/>
        <v>1</v>
      </c>
      <c r="J40">
        <f t="shared" si="15"/>
        <v>15</v>
      </c>
      <c r="K40" s="18">
        <f t="shared" ca="1" si="17"/>
        <v>1.1770109348810078</v>
      </c>
      <c r="L40" s="18">
        <f t="shared" ca="1" si="17"/>
        <v>1.1642916901047435</v>
      </c>
      <c r="M40" s="18">
        <f t="shared" ca="1" si="17"/>
        <v>1.1517098945083335</v>
      </c>
      <c r="N40" s="18">
        <f t="shared" ca="1" si="17"/>
        <v>1.1392640627616828</v>
      </c>
      <c r="O40" s="18">
        <f t="shared" ca="1" si="17"/>
        <v>1.126952725585761</v>
      </c>
      <c r="P40" s="18">
        <f t="shared" ca="1" si="17"/>
        <v>1.1147744295791462</v>
      </c>
      <c r="Q40" s="18">
        <f t="shared" ca="1" si="17"/>
        <v>1.1027277370464461</v>
      </c>
      <c r="R40" s="18">
        <f t="shared" ca="1" si="17"/>
        <v>1.0908112258285723</v>
      </c>
      <c r="S40" s="18">
        <f t="shared" ca="1" si="17"/>
        <v>1.0790234891348491</v>
      </c>
      <c r="T40" s="18">
        <f t="shared" ca="1" si="17"/>
        <v>1.0673631353769357</v>
      </c>
      <c r="U40" s="18">
        <f t="shared" ca="1" si="18"/>
        <v>1.0558287880045449</v>
      </c>
      <c r="V40" s="18">
        <f t="shared" ca="1" si="18"/>
        <v>1.0444190853429347</v>
      </c>
      <c r="W40" s="18">
        <f t="shared" ca="1" si="18"/>
        <v>1.0331326804321581</v>
      </c>
      <c r="X40" s="18">
        <f t="shared" ca="1" si="18"/>
        <v>1.021968240868049</v>
      </c>
      <c r="Y40" s="18">
        <f t="shared" ca="1" si="18"/>
        <v>1.0109244486449267</v>
      </c>
      <c r="Z40" s="18">
        <f t="shared" ca="1" si="18"/>
        <v>1</v>
      </c>
      <c r="AA40" s="18">
        <f t="shared" ca="1" si="18"/>
        <v>0</v>
      </c>
      <c r="AB40" s="18">
        <f t="shared" ca="1" si="18"/>
        <v>0</v>
      </c>
      <c r="AC40" s="18">
        <f t="shared" ca="1" si="18"/>
        <v>0</v>
      </c>
      <c r="AD40" s="18">
        <f t="shared" ca="1" si="18"/>
        <v>0</v>
      </c>
      <c r="AE40" s="18">
        <f t="shared" ca="1" si="19"/>
        <v>0</v>
      </c>
      <c r="AF40" s="18">
        <f t="shared" ca="1" si="19"/>
        <v>0</v>
      </c>
      <c r="AG40" s="18">
        <f t="shared" ca="1" si="19"/>
        <v>0</v>
      </c>
      <c r="AH40" s="18">
        <f t="shared" ca="1" si="19"/>
        <v>0</v>
      </c>
      <c r="AI40" s="18">
        <f t="shared" ca="1" si="19"/>
        <v>0</v>
      </c>
      <c r="AJ40" s="18">
        <f t="shared" ca="1" si="19"/>
        <v>0</v>
      </c>
      <c r="AK40" s="18">
        <f t="shared" ca="1" si="19"/>
        <v>0</v>
      </c>
      <c r="AL40" s="18">
        <f t="shared" ca="1" si="19"/>
        <v>0</v>
      </c>
      <c r="AM40" s="18">
        <f t="shared" ca="1" si="19"/>
        <v>0</v>
      </c>
      <c r="AN40" s="18">
        <f t="shared" ca="1" si="19"/>
        <v>0</v>
      </c>
      <c r="AO40" s="18">
        <f t="shared" ca="1" si="20"/>
        <v>0</v>
      </c>
      <c r="AP40" s="18">
        <f t="shared" ca="1" si="20"/>
        <v>0</v>
      </c>
      <c r="AQ40" s="18">
        <f t="shared" ca="1" si="20"/>
        <v>0</v>
      </c>
      <c r="AR40" s="18">
        <f t="shared" ca="1" si="20"/>
        <v>0</v>
      </c>
      <c r="AS40" s="18">
        <f t="shared" ca="1" si="20"/>
        <v>0</v>
      </c>
      <c r="AT40" s="18">
        <f t="shared" ca="1" si="20"/>
        <v>0</v>
      </c>
      <c r="AU40" s="18">
        <f t="shared" ca="1" si="20"/>
        <v>0</v>
      </c>
      <c r="AV40" s="18">
        <f t="shared" ca="1" si="20"/>
        <v>0</v>
      </c>
      <c r="AW40" s="18">
        <f t="shared" ca="1" si="20"/>
        <v>0</v>
      </c>
      <c r="AX40" s="18">
        <f t="shared" ca="1" si="20"/>
        <v>0</v>
      </c>
      <c r="AY40" s="18">
        <f t="shared" ca="1" si="21"/>
        <v>0</v>
      </c>
      <c r="AZ40" s="18">
        <f t="shared" ca="1" si="21"/>
        <v>0</v>
      </c>
      <c r="BA40" s="18">
        <f t="shared" ca="1" si="21"/>
        <v>0</v>
      </c>
      <c r="BB40" s="18">
        <f t="shared" ca="1" si="21"/>
        <v>0</v>
      </c>
      <c r="BC40" s="18">
        <f t="shared" ca="1" si="21"/>
        <v>0</v>
      </c>
      <c r="BD40" s="18">
        <f t="shared" ca="1" si="21"/>
        <v>0</v>
      </c>
      <c r="BE40" s="18">
        <f t="shared" ca="1" si="21"/>
        <v>0</v>
      </c>
      <c r="BF40" s="18">
        <f t="shared" ca="1" si="21"/>
        <v>0</v>
      </c>
      <c r="BG40" s="18">
        <f t="shared" ca="1" si="21"/>
        <v>0</v>
      </c>
      <c r="BH40" s="18">
        <f t="shared" ca="1" si="21"/>
        <v>0</v>
      </c>
    </row>
    <row r="41" spans="8:60" x14ac:dyDescent="0.35">
      <c r="H41" s="2" t="str">
        <f t="shared" si="9"/>
        <v>NGCC_Capital</v>
      </c>
      <c r="I41">
        <f t="shared" si="16"/>
        <v>1</v>
      </c>
      <c r="J41">
        <f t="shared" si="15"/>
        <v>16</v>
      </c>
      <c r="K41" s="18">
        <f t="shared" ca="1" si="17"/>
        <v>1.1898691303936324</v>
      </c>
      <c r="L41" s="18">
        <f t="shared" ca="1" si="17"/>
        <v>1.1770109348810078</v>
      </c>
      <c r="M41" s="18">
        <f t="shared" ca="1" si="17"/>
        <v>1.1642916901047435</v>
      </c>
      <c r="N41" s="18">
        <f t="shared" ca="1" si="17"/>
        <v>1.1517098945083335</v>
      </c>
      <c r="O41" s="18">
        <f t="shared" ca="1" si="17"/>
        <v>1.1392640627616828</v>
      </c>
      <c r="P41" s="18">
        <f t="shared" ca="1" si="17"/>
        <v>1.126952725585761</v>
      </c>
      <c r="Q41" s="18">
        <f t="shared" ca="1" si="17"/>
        <v>1.1147744295791462</v>
      </c>
      <c r="R41" s="18">
        <f t="shared" ca="1" si="17"/>
        <v>1.1027277370464461</v>
      </c>
      <c r="S41" s="18">
        <f t="shared" ca="1" si="17"/>
        <v>1.0908112258285723</v>
      </c>
      <c r="T41" s="18">
        <f t="shared" ca="1" si="17"/>
        <v>1.0790234891348491</v>
      </c>
      <c r="U41" s="18">
        <f t="shared" ca="1" si="18"/>
        <v>1.0673631353769357</v>
      </c>
      <c r="V41" s="18">
        <f t="shared" ca="1" si="18"/>
        <v>1.0558287880045449</v>
      </c>
      <c r="W41" s="18">
        <f t="shared" ca="1" si="18"/>
        <v>1.0444190853429347</v>
      </c>
      <c r="X41" s="18">
        <f t="shared" ca="1" si="18"/>
        <v>1.0331326804321581</v>
      </c>
      <c r="Y41" s="18">
        <f t="shared" ca="1" si="18"/>
        <v>1.021968240868049</v>
      </c>
      <c r="Z41" s="18">
        <f t="shared" ca="1" si="18"/>
        <v>1.0109244486449267</v>
      </c>
      <c r="AA41" s="18">
        <f t="shared" ca="1" si="18"/>
        <v>1</v>
      </c>
      <c r="AB41" s="18">
        <f t="shared" ca="1" si="18"/>
        <v>0</v>
      </c>
      <c r="AC41" s="18">
        <f t="shared" ca="1" si="18"/>
        <v>0</v>
      </c>
      <c r="AD41" s="18">
        <f t="shared" ca="1" si="18"/>
        <v>0</v>
      </c>
      <c r="AE41" s="18">
        <f t="shared" ca="1" si="19"/>
        <v>0</v>
      </c>
      <c r="AF41" s="18">
        <f t="shared" ca="1" si="19"/>
        <v>0</v>
      </c>
      <c r="AG41" s="18">
        <f t="shared" ca="1" si="19"/>
        <v>0</v>
      </c>
      <c r="AH41" s="18">
        <f t="shared" ca="1" si="19"/>
        <v>0</v>
      </c>
      <c r="AI41" s="18">
        <f t="shared" ca="1" si="19"/>
        <v>0</v>
      </c>
      <c r="AJ41" s="18">
        <f t="shared" ca="1" si="19"/>
        <v>0</v>
      </c>
      <c r="AK41" s="18">
        <f t="shared" ca="1" si="19"/>
        <v>0</v>
      </c>
      <c r="AL41" s="18">
        <f t="shared" ca="1" si="19"/>
        <v>0</v>
      </c>
      <c r="AM41" s="18">
        <f t="shared" ca="1" si="19"/>
        <v>0</v>
      </c>
      <c r="AN41" s="18">
        <f t="shared" ca="1" si="19"/>
        <v>0</v>
      </c>
      <c r="AO41" s="18">
        <f t="shared" ca="1" si="20"/>
        <v>0</v>
      </c>
      <c r="AP41" s="18">
        <f t="shared" ca="1" si="20"/>
        <v>0</v>
      </c>
      <c r="AQ41" s="18">
        <f t="shared" ca="1" si="20"/>
        <v>0</v>
      </c>
      <c r="AR41" s="18">
        <f t="shared" ca="1" si="20"/>
        <v>0</v>
      </c>
      <c r="AS41" s="18">
        <f t="shared" ca="1" si="20"/>
        <v>0</v>
      </c>
      <c r="AT41" s="18">
        <f t="shared" ca="1" si="20"/>
        <v>0</v>
      </c>
      <c r="AU41" s="18">
        <f t="shared" ca="1" si="20"/>
        <v>0</v>
      </c>
      <c r="AV41" s="18">
        <f t="shared" ca="1" si="20"/>
        <v>0</v>
      </c>
      <c r="AW41" s="18">
        <f t="shared" ca="1" si="20"/>
        <v>0</v>
      </c>
      <c r="AX41" s="18">
        <f t="shared" ca="1" si="20"/>
        <v>0</v>
      </c>
      <c r="AY41" s="18">
        <f t="shared" ca="1" si="21"/>
        <v>0</v>
      </c>
      <c r="AZ41" s="18">
        <f t="shared" ca="1" si="21"/>
        <v>0</v>
      </c>
      <c r="BA41" s="18">
        <f t="shared" ca="1" si="21"/>
        <v>0</v>
      </c>
      <c r="BB41" s="18">
        <f t="shared" ca="1" si="21"/>
        <v>0</v>
      </c>
      <c r="BC41" s="18">
        <f t="shared" ca="1" si="21"/>
        <v>0</v>
      </c>
      <c r="BD41" s="18">
        <f t="shared" ca="1" si="21"/>
        <v>0</v>
      </c>
      <c r="BE41" s="18">
        <f t="shared" ca="1" si="21"/>
        <v>0</v>
      </c>
      <c r="BF41" s="18">
        <f t="shared" ca="1" si="21"/>
        <v>0</v>
      </c>
      <c r="BG41" s="18">
        <f t="shared" ca="1" si="21"/>
        <v>0</v>
      </c>
      <c r="BH41" s="18">
        <f t="shared" ca="1" si="21"/>
        <v>0</v>
      </c>
    </row>
    <row r="42" spans="8:60" x14ac:dyDescent="0.35">
      <c r="H42" s="2" t="str">
        <f t="shared" si="9"/>
        <v>NGCC_Capital</v>
      </c>
      <c r="I42">
        <f t="shared" si="16"/>
        <v>1</v>
      </c>
      <c r="J42">
        <f t="shared" si="15"/>
        <v>17</v>
      </c>
      <c r="K42" s="18">
        <f t="shared" ca="1" si="17"/>
        <v>1.2028677946028012</v>
      </c>
      <c r="L42" s="18">
        <f t="shared" ca="1" si="17"/>
        <v>1.1898691303936324</v>
      </c>
      <c r="M42" s="18">
        <f t="shared" ca="1" si="17"/>
        <v>1.1770109348810078</v>
      </c>
      <c r="N42" s="18">
        <f t="shared" ca="1" si="17"/>
        <v>1.1642916901047435</v>
      </c>
      <c r="O42" s="18">
        <f t="shared" ca="1" si="17"/>
        <v>1.1517098945083335</v>
      </c>
      <c r="P42" s="18">
        <f t="shared" ca="1" si="17"/>
        <v>1.1392640627616828</v>
      </c>
      <c r="Q42" s="18">
        <f t="shared" ca="1" si="17"/>
        <v>1.126952725585761</v>
      </c>
      <c r="R42" s="18">
        <f t="shared" ca="1" si="17"/>
        <v>1.1147744295791462</v>
      </c>
      <c r="S42" s="18">
        <f t="shared" ca="1" si="17"/>
        <v>1.1027277370464461</v>
      </c>
      <c r="T42" s="18">
        <f t="shared" ca="1" si="17"/>
        <v>1.0908112258285723</v>
      </c>
      <c r="U42" s="18">
        <f t="shared" ca="1" si="18"/>
        <v>1.0790234891348491</v>
      </c>
      <c r="V42" s="18">
        <f t="shared" ca="1" si="18"/>
        <v>1.0673631353769357</v>
      </c>
      <c r="W42" s="18">
        <f t="shared" ca="1" si="18"/>
        <v>1.0558287880045449</v>
      </c>
      <c r="X42" s="18">
        <f t="shared" ca="1" si="18"/>
        <v>1.0444190853429347</v>
      </c>
      <c r="Y42" s="18">
        <f t="shared" ca="1" si="18"/>
        <v>1.0331326804321581</v>
      </c>
      <c r="Z42" s="18">
        <f t="shared" ca="1" si="18"/>
        <v>1.021968240868049</v>
      </c>
      <c r="AA42" s="18">
        <f t="shared" ca="1" si="18"/>
        <v>1.0109244486449267</v>
      </c>
      <c r="AB42" s="18">
        <f t="shared" ca="1" si="18"/>
        <v>1</v>
      </c>
      <c r="AC42" s="18">
        <f t="shared" ca="1" si="18"/>
        <v>0</v>
      </c>
      <c r="AD42" s="18">
        <f t="shared" ca="1" si="18"/>
        <v>0</v>
      </c>
      <c r="AE42" s="18">
        <f t="shared" ca="1" si="19"/>
        <v>0</v>
      </c>
      <c r="AF42" s="18">
        <f t="shared" ca="1" si="19"/>
        <v>0</v>
      </c>
      <c r="AG42" s="18">
        <f t="shared" ca="1" si="19"/>
        <v>0</v>
      </c>
      <c r="AH42" s="18">
        <f t="shared" ca="1" si="19"/>
        <v>0</v>
      </c>
      <c r="AI42" s="18">
        <f t="shared" ca="1" si="19"/>
        <v>0</v>
      </c>
      <c r="AJ42" s="18">
        <f t="shared" ca="1" si="19"/>
        <v>0</v>
      </c>
      <c r="AK42" s="18">
        <f t="shared" ca="1" si="19"/>
        <v>0</v>
      </c>
      <c r="AL42" s="18">
        <f t="shared" ca="1" si="19"/>
        <v>0</v>
      </c>
      <c r="AM42" s="18">
        <f t="shared" ca="1" si="19"/>
        <v>0</v>
      </c>
      <c r="AN42" s="18">
        <f t="shared" ca="1" si="19"/>
        <v>0</v>
      </c>
      <c r="AO42" s="18">
        <f t="shared" ca="1" si="20"/>
        <v>0</v>
      </c>
      <c r="AP42" s="18">
        <f t="shared" ca="1" si="20"/>
        <v>0</v>
      </c>
      <c r="AQ42" s="18">
        <f t="shared" ca="1" si="20"/>
        <v>0</v>
      </c>
      <c r="AR42" s="18">
        <f t="shared" ca="1" si="20"/>
        <v>0</v>
      </c>
      <c r="AS42" s="18">
        <f t="shared" ca="1" si="20"/>
        <v>0</v>
      </c>
      <c r="AT42" s="18">
        <f t="shared" ca="1" si="20"/>
        <v>0</v>
      </c>
      <c r="AU42" s="18">
        <f t="shared" ca="1" si="20"/>
        <v>0</v>
      </c>
      <c r="AV42" s="18">
        <f t="shared" ca="1" si="20"/>
        <v>0</v>
      </c>
      <c r="AW42" s="18">
        <f t="shared" ca="1" si="20"/>
        <v>0</v>
      </c>
      <c r="AX42" s="18">
        <f t="shared" ca="1" si="20"/>
        <v>0</v>
      </c>
      <c r="AY42" s="18">
        <f t="shared" ca="1" si="21"/>
        <v>0</v>
      </c>
      <c r="AZ42" s="18">
        <f t="shared" ca="1" si="21"/>
        <v>0</v>
      </c>
      <c r="BA42" s="18">
        <f t="shared" ca="1" si="21"/>
        <v>0</v>
      </c>
      <c r="BB42" s="18">
        <f t="shared" ca="1" si="21"/>
        <v>0</v>
      </c>
      <c r="BC42" s="18">
        <f t="shared" ca="1" si="21"/>
        <v>0</v>
      </c>
      <c r="BD42" s="18">
        <f t="shared" ca="1" si="21"/>
        <v>0</v>
      </c>
      <c r="BE42" s="18">
        <f t="shared" ca="1" si="21"/>
        <v>0</v>
      </c>
      <c r="BF42" s="18">
        <f t="shared" ca="1" si="21"/>
        <v>0</v>
      </c>
      <c r="BG42" s="18">
        <f t="shared" ca="1" si="21"/>
        <v>0</v>
      </c>
      <c r="BH42" s="18">
        <f t="shared" ca="1" si="21"/>
        <v>0</v>
      </c>
    </row>
    <row r="43" spans="8:60" x14ac:dyDescent="0.35">
      <c r="H43" s="2" t="str">
        <f t="shared" si="9"/>
        <v>NGCC_Capital</v>
      </c>
      <c r="I43">
        <f t="shared" si="16"/>
        <v>1</v>
      </c>
      <c r="J43">
        <f t="shared" si="15"/>
        <v>18</v>
      </c>
      <c r="K43" s="18">
        <f t="shared" ca="1" si="17"/>
        <v>1.2160084620515759</v>
      </c>
      <c r="L43" s="18">
        <f t="shared" ca="1" si="17"/>
        <v>1.2028677946028012</v>
      </c>
      <c r="M43" s="18">
        <f t="shared" ca="1" si="17"/>
        <v>1.1898691303936324</v>
      </c>
      <c r="N43" s="18">
        <f t="shared" ca="1" si="17"/>
        <v>1.1770109348810078</v>
      </c>
      <c r="O43" s="18">
        <f t="shared" ca="1" si="17"/>
        <v>1.1642916901047435</v>
      </c>
      <c r="P43" s="18">
        <f t="shared" ca="1" si="17"/>
        <v>1.1517098945083335</v>
      </c>
      <c r="Q43" s="18">
        <f t="shared" ca="1" si="17"/>
        <v>1.1392640627616828</v>
      </c>
      <c r="R43" s="18">
        <f t="shared" ca="1" si="17"/>
        <v>1.126952725585761</v>
      </c>
      <c r="S43" s="18">
        <f t="shared" ca="1" si="17"/>
        <v>1.1147744295791462</v>
      </c>
      <c r="T43" s="18">
        <f t="shared" ca="1" si="17"/>
        <v>1.1027277370464461</v>
      </c>
      <c r="U43" s="18">
        <f t="shared" ca="1" si="18"/>
        <v>1.0908112258285723</v>
      </c>
      <c r="V43" s="18">
        <f t="shared" ca="1" si="18"/>
        <v>1.0790234891348491</v>
      </c>
      <c r="W43" s="18">
        <f t="shared" ca="1" si="18"/>
        <v>1.0673631353769357</v>
      </c>
      <c r="X43" s="18">
        <f t="shared" ca="1" si="18"/>
        <v>1.0558287880045449</v>
      </c>
      <c r="Y43" s="18">
        <f t="shared" ca="1" si="18"/>
        <v>1.0444190853429347</v>
      </c>
      <c r="Z43" s="18">
        <f t="shared" ca="1" si="18"/>
        <v>1.0331326804321581</v>
      </c>
      <c r="AA43" s="18">
        <f t="shared" ca="1" si="18"/>
        <v>1.021968240868049</v>
      </c>
      <c r="AB43" s="18">
        <f t="shared" ca="1" si="18"/>
        <v>1.0109244486449267</v>
      </c>
      <c r="AC43" s="18">
        <f t="shared" ca="1" si="18"/>
        <v>1</v>
      </c>
      <c r="AD43" s="18">
        <f t="shared" ca="1" si="18"/>
        <v>0</v>
      </c>
      <c r="AE43" s="18">
        <f t="shared" ca="1" si="19"/>
        <v>0</v>
      </c>
      <c r="AF43" s="18">
        <f t="shared" ca="1" si="19"/>
        <v>0</v>
      </c>
      <c r="AG43" s="18">
        <f t="shared" ca="1" si="19"/>
        <v>0</v>
      </c>
      <c r="AH43" s="18">
        <f t="shared" ca="1" si="19"/>
        <v>0</v>
      </c>
      <c r="AI43" s="18">
        <f t="shared" ca="1" si="19"/>
        <v>0</v>
      </c>
      <c r="AJ43" s="18">
        <f t="shared" ca="1" si="19"/>
        <v>0</v>
      </c>
      <c r="AK43" s="18">
        <f t="shared" ca="1" si="19"/>
        <v>0</v>
      </c>
      <c r="AL43" s="18">
        <f t="shared" ca="1" si="19"/>
        <v>0</v>
      </c>
      <c r="AM43" s="18">
        <f t="shared" ca="1" si="19"/>
        <v>0</v>
      </c>
      <c r="AN43" s="18">
        <f t="shared" ca="1" si="19"/>
        <v>0</v>
      </c>
      <c r="AO43" s="18">
        <f t="shared" ca="1" si="20"/>
        <v>0</v>
      </c>
      <c r="AP43" s="18">
        <f t="shared" ca="1" si="20"/>
        <v>0</v>
      </c>
      <c r="AQ43" s="18">
        <f t="shared" ca="1" si="20"/>
        <v>0</v>
      </c>
      <c r="AR43" s="18">
        <f t="shared" ca="1" si="20"/>
        <v>0</v>
      </c>
      <c r="AS43" s="18">
        <f t="shared" ca="1" si="20"/>
        <v>0</v>
      </c>
      <c r="AT43" s="18">
        <f t="shared" ca="1" si="20"/>
        <v>0</v>
      </c>
      <c r="AU43" s="18">
        <f t="shared" ca="1" si="20"/>
        <v>0</v>
      </c>
      <c r="AV43" s="18">
        <f t="shared" ca="1" si="20"/>
        <v>0</v>
      </c>
      <c r="AW43" s="18">
        <f t="shared" ca="1" si="20"/>
        <v>0</v>
      </c>
      <c r="AX43" s="18">
        <f t="shared" ca="1" si="20"/>
        <v>0</v>
      </c>
      <c r="AY43" s="18">
        <f t="shared" ca="1" si="21"/>
        <v>0</v>
      </c>
      <c r="AZ43" s="18">
        <f t="shared" ca="1" si="21"/>
        <v>0</v>
      </c>
      <c r="BA43" s="18">
        <f t="shared" ca="1" si="21"/>
        <v>0</v>
      </c>
      <c r="BB43" s="18">
        <f t="shared" ca="1" si="21"/>
        <v>0</v>
      </c>
      <c r="BC43" s="18">
        <f t="shared" ca="1" si="21"/>
        <v>0</v>
      </c>
      <c r="BD43" s="18">
        <f t="shared" ca="1" si="21"/>
        <v>0</v>
      </c>
      <c r="BE43" s="18">
        <f t="shared" ca="1" si="21"/>
        <v>0</v>
      </c>
      <c r="BF43" s="18">
        <f t="shared" ca="1" si="21"/>
        <v>0</v>
      </c>
      <c r="BG43" s="18">
        <f t="shared" ca="1" si="21"/>
        <v>0</v>
      </c>
      <c r="BH43" s="18">
        <f t="shared" ca="1" si="21"/>
        <v>0</v>
      </c>
    </row>
    <row r="44" spans="8:60" x14ac:dyDescent="0.35">
      <c r="H44" s="2" t="str">
        <f t="shared" si="9"/>
        <v>NGCC_Capital</v>
      </c>
      <c r="I44">
        <f t="shared" si="16"/>
        <v>1</v>
      </c>
      <c r="J44">
        <f t="shared" si="15"/>
        <v>19</v>
      </c>
      <c r="K44" s="18">
        <f t="shared" ca="1" si="17"/>
        <v>1.2292926840470544</v>
      </c>
      <c r="L44" s="18">
        <f t="shared" ca="1" si="17"/>
        <v>1.2160084620515759</v>
      </c>
      <c r="M44" s="18">
        <f t="shared" ca="1" si="17"/>
        <v>1.2028677946028012</v>
      </c>
      <c r="N44" s="18">
        <f t="shared" ca="1" si="17"/>
        <v>1.1898691303936324</v>
      </c>
      <c r="O44" s="18">
        <f t="shared" ca="1" si="17"/>
        <v>1.1770109348810078</v>
      </c>
      <c r="P44" s="18">
        <f t="shared" ca="1" si="17"/>
        <v>1.1642916901047435</v>
      </c>
      <c r="Q44" s="18">
        <f t="shared" ca="1" si="17"/>
        <v>1.1517098945083335</v>
      </c>
      <c r="R44" s="18">
        <f t="shared" ca="1" si="17"/>
        <v>1.1392640627616828</v>
      </c>
      <c r="S44" s="18">
        <f t="shared" ca="1" si="17"/>
        <v>1.126952725585761</v>
      </c>
      <c r="T44" s="18">
        <f t="shared" ca="1" si="17"/>
        <v>1.1147744295791462</v>
      </c>
      <c r="U44" s="18">
        <f t="shared" ca="1" si="18"/>
        <v>1.1027277370464461</v>
      </c>
      <c r="V44" s="18">
        <f t="shared" ca="1" si="18"/>
        <v>1.0908112258285723</v>
      </c>
      <c r="W44" s="18">
        <f t="shared" ca="1" si="18"/>
        <v>1.0790234891348491</v>
      </c>
      <c r="X44" s="18">
        <f t="shared" ca="1" si="18"/>
        <v>1.0673631353769357</v>
      </c>
      <c r="Y44" s="18">
        <f t="shared" ca="1" si="18"/>
        <v>1.0558287880045449</v>
      </c>
      <c r="Z44" s="18">
        <f t="shared" ca="1" si="18"/>
        <v>1.0444190853429347</v>
      </c>
      <c r="AA44" s="18">
        <f t="shared" ca="1" si="18"/>
        <v>1.0331326804321581</v>
      </c>
      <c r="AB44" s="18">
        <f t="shared" ca="1" si="18"/>
        <v>1.021968240868049</v>
      </c>
      <c r="AC44" s="18">
        <f t="shared" ca="1" si="18"/>
        <v>1.0109244486449267</v>
      </c>
      <c r="AD44" s="18">
        <f t="shared" ca="1" si="18"/>
        <v>1</v>
      </c>
      <c r="AE44" s="18">
        <f t="shared" ca="1" si="19"/>
        <v>0</v>
      </c>
      <c r="AF44" s="18">
        <f t="shared" ca="1" si="19"/>
        <v>0</v>
      </c>
      <c r="AG44" s="18">
        <f t="shared" ca="1" si="19"/>
        <v>0</v>
      </c>
      <c r="AH44" s="18">
        <f t="shared" ca="1" si="19"/>
        <v>0</v>
      </c>
      <c r="AI44" s="18">
        <f t="shared" ca="1" si="19"/>
        <v>0</v>
      </c>
      <c r="AJ44" s="18">
        <f t="shared" ca="1" si="19"/>
        <v>0</v>
      </c>
      <c r="AK44" s="18">
        <f t="shared" ca="1" si="19"/>
        <v>0</v>
      </c>
      <c r="AL44" s="18">
        <f t="shared" ca="1" si="19"/>
        <v>0</v>
      </c>
      <c r="AM44" s="18">
        <f t="shared" ca="1" si="19"/>
        <v>0</v>
      </c>
      <c r="AN44" s="18">
        <f t="shared" ca="1" si="19"/>
        <v>0</v>
      </c>
      <c r="AO44" s="18">
        <f t="shared" ca="1" si="20"/>
        <v>0</v>
      </c>
      <c r="AP44" s="18">
        <f t="shared" ca="1" si="20"/>
        <v>0</v>
      </c>
      <c r="AQ44" s="18">
        <f t="shared" ca="1" si="20"/>
        <v>0</v>
      </c>
      <c r="AR44" s="18">
        <f t="shared" ca="1" si="20"/>
        <v>0</v>
      </c>
      <c r="AS44" s="18">
        <f t="shared" ca="1" si="20"/>
        <v>0</v>
      </c>
      <c r="AT44" s="18">
        <f t="shared" ca="1" si="20"/>
        <v>0</v>
      </c>
      <c r="AU44" s="18">
        <f t="shared" ca="1" si="20"/>
        <v>0</v>
      </c>
      <c r="AV44" s="18">
        <f t="shared" ca="1" si="20"/>
        <v>0</v>
      </c>
      <c r="AW44" s="18">
        <f t="shared" ca="1" si="20"/>
        <v>0</v>
      </c>
      <c r="AX44" s="18">
        <f t="shared" ca="1" si="20"/>
        <v>0</v>
      </c>
      <c r="AY44" s="18">
        <f t="shared" ca="1" si="21"/>
        <v>0</v>
      </c>
      <c r="AZ44" s="18">
        <f t="shared" ca="1" si="21"/>
        <v>0</v>
      </c>
      <c r="BA44" s="18">
        <f t="shared" ca="1" si="21"/>
        <v>0</v>
      </c>
      <c r="BB44" s="18">
        <f t="shared" ca="1" si="21"/>
        <v>0</v>
      </c>
      <c r="BC44" s="18">
        <f t="shared" ca="1" si="21"/>
        <v>0</v>
      </c>
      <c r="BD44" s="18">
        <f t="shared" ca="1" si="21"/>
        <v>0</v>
      </c>
      <c r="BE44" s="18">
        <f t="shared" ca="1" si="21"/>
        <v>0</v>
      </c>
      <c r="BF44" s="18">
        <f t="shared" ca="1" si="21"/>
        <v>0</v>
      </c>
      <c r="BG44" s="18">
        <f t="shared" ca="1" si="21"/>
        <v>0</v>
      </c>
      <c r="BH44" s="18">
        <f t="shared" ca="1" si="21"/>
        <v>0</v>
      </c>
    </row>
    <row r="45" spans="8:60" x14ac:dyDescent="0.35">
      <c r="H45" s="2" t="str">
        <f t="shared" si="9"/>
        <v>NGCC_Capital</v>
      </c>
      <c r="I45">
        <f t="shared" si="16"/>
        <v>1</v>
      </c>
      <c r="J45">
        <f t="shared" si="15"/>
        <v>20</v>
      </c>
      <c r="K45" s="18">
        <f t="shared" ref="K45:T54" ca="1" si="22">IF(K$24&gt;$J45,0,OFFSET($K$2,$I45,$J45-K$24))</f>
        <v>1.2427220288435106</v>
      </c>
      <c r="L45" s="18">
        <f t="shared" ca="1" si="22"/>
        <v>1.2292926840470544</v>
      </c>
      <c r="M45" s="18">
        <f t="shared" ca="1" si="22"/>
        <v>1.2160084620515759</v>
      </c>
      <c r="N45" s="18">
        <f t="shared" ca="1" si="22"/>
        <v>1.2028677946028012</v>
      </c>
      <c r="O45" s="18">
        <f t="shared" ca="1" si="22"/>
        <v>1.1898691303936324</v>
      </c>
      <c r="P45" s="18">
        <f t="shared" ca="1" si="22"/>
        <v>1.1770109348810078</v>
      </c>
      <c r="Q45" s="18">
        <f t="shared" ca="1" si="22"/>
        <v>1.1642916901047435</v>
      </c>
      <c r="R45" s="18">
        <f t="shared" ca="1" si="22"/>
        <v>1.1517098945083335</v>
      </c>
      <c r="S45" s="18">
        <f t="shared" ca="1" si="22"/>
        <v>1.1392640627616828</v>
      </c>
      <c r="T45" s="18">
        <f t="shared" ca="1" si="22"/>
        <v>1.126952725585761</v>
      </c>
      <c r="U45" s="18">
        <f t="shared" ref="U45:AD54" ca="1" si="23">IF(U$24&gt;$J45,0,OFFSET($K$2,$I45,$J45-U$24))</f>
        <v>1.1147744295791462</v>
      </c>
      <c r="V45" s="18">
        <f t="shared" ca="1" si="23"/>
        <v>1.1027277370464461</v>
      </c>
      <c r="W45" s="18">
        <f t="shared" ca="1" si="23"/>
        <v>1.0908112258285723</v>
      </c>
      <c r="X45" s="18">
        <f t="shared" ca="1" si="23"/>
        <v>1.0790234891348491</v>
      </c>
      <c r="Y45" s="18">
        <f t="shared" ca="1" si="23"/>
        <v>1.0673631353769357</v>
      </c>
      <c r="Z45" s="18">
        <f t="shared" ca="1" si="23"/>
        <v>1.0558287880045449</v>
      </c>
      <c r="AA45" s="18">
        <f t="shared" ca="1" si="23"/>
        <v>1.0444190853429347</v>
      </c>
      <c r="AB45" s="18">
        <f t="shared" ca="1" si="23"/>
        <v>1.0331326804321581</v>
      </c>
      <c r="AC45" s="18">
        <f t="shared" ca="1" si="23"/>
        <v>1.021968240868049</v>
      </c>
      <c r="AD45" s="18">
        <f t="shared" ca="1" si="23"/>
        <v>1.0109244486449267</v>
      </c>
      <c r="AE45" s="18">
        <f t="shared" ref="AE45:AN54" ca="1" si="24">IF(AE$24&gt;$J45,0,OFFSET($K$2,$I45,$J45-AE$24))</f>
        <v>1</v>
      </c>
      <c r="AF45" s="18">
        <f t="shared" ca="1" si="24"/>
        <v>0</v>
      </c>
      <c r="AG45" s="18">
        <f t="shared" ca="1" si="24"/>
        <v>0</v>
      </c>
      <c r="AH45" s="18">
        <f t="shared" ca="1" si="24"/>
        <v>0</v>
      </c>
      <c r="AI45" s="18">
        <f t="shared" ca="1" si="24"/>
        <v>0</v>
      </c>
      <c r="AJ45" s="18">
        <f t="shared" ca="1" si="24"/>
        <v>0</v>
      </c>
      <c r="AK45" s="18">
        <f t="shared" ca="1" si="24"/>
        <v>0</v>
      </c>
      <c r="AL45" s="18">
        <f t="shared" ca="1" si="24"/>
        <v>0</v>
      </c>
      <c r="AM45" s="18">
        <f t="shared" ca="1" si="24"/>
        <v>0</v>
      </c>
      <c r="AN45" s="18">
        <f t="shared" ca="1" si="24"/>
        <v>0</v>
      </c>
      <c r="AO45" s="18">
        <f t="shared" ref="AO45:AX54" ca="1" si="25">IF(AO$24&gt;$J45,0,OFFSET($K$2,$I45,$J45-AO$24))</f>
        <v>0</v>
      </c>
      <c r="AP45" s="18">
        <f t="shared" ca="1" si="25"/>
        <v>0</v>
      </c>
      <c r="AQ45" s="18">
        <f t="shared" ca="1" si="25"/>
        <v>0</v>
      </c>
      <c r="AR45" s="18">
        <f t="shared" ca="1" si="25"/>
        <v>0</v>
      </c>
      <c r="AS45" s="18">
        <f t="shared" ca="1" si="25"/>
        <v>0</v>
      </c>
      <c r="AT45" s="18">
        <f t="shared" ca="1" si="25"/>
        <v>0</v>
      </c>
      <c r="AU45" s="18">
        <f t="shared" ca="1" si="25"/>
        <v>0</v>
      </c>
      <c r="AV45" s="18">
        <f t="shared" ca="1" si="25"/>
        <v>0</v>
      </c>
      <c r="AW45" s="18">
        <f t="shared" ca="1" si="25"/>
        <v>0</v>
      </c>
      <c r="AX45" s="18">
        <f t="shared" ca="1" si="25"/>
        <v>0</v>
      </c>
      <c r="AY45" s="18">
        <f t="shared" ref="AY45:BH54" ca="1" si="26">IF(AY$24&gt;$J45,0,OFFSET($K$2,$I45,$J45-AY$24))</f>
        <v>0</v>
      </c>
      <c r="AZ45" s="18">
        <f t="shared" ca="1" si="26"/>
        <v>0</v>
      </c>
      <c r="BA45" s="18">
        <f t="shared" ca="1" si="26"/>
        <v>0</v>
      </c>
      <c r="BB45" s="18">
        <f t="shared" ca="1" si="26"/>
        <v>0</v>
      </c>
      <c r="BC45" s="18">
        <f t="shared" ca="1" si="26"/>
        <v>0</v>
      </c>
      <c r="BD45" s="18">
        <f t="shared" ca="1" si="26"/>
        <v>0</v>
      </c>
      <c r="BE45" s="18">
        <f t="shared" ca="1" si="26"/>
        <v>0</v>
      </c>
      <c r="BF45" s="18">
        <f t="shared" ca="1" si="26"/>
        <v>0</v>
      </c>
      <c r="BG45" s="18">
        <f t="shared" ca="1" si="26"/>
        <v>0</v>
      </c>
      <c r="BH45" s="18">
        <f t="shared" ca="1" si="26"/>
        <v>0</v>
      </c>
    </row>
    <row r="46" spans="8:60" x14ac:dyDescent="0.35">
      <c r="H46" s="2" t="str">
        <f t="shared" si="9"/>
        <v>NGCC_Capital</v>
      </c>
      <c r="I46">
        <f t="shared" si="16"/>
        <v>1</v>
      </c>
      <c r="J46">
        <f t="shared" si="15"/>
        <v>21</v>
      </c>
      <c r="K46" s="18">
        <f t="shared" ca="1" si="22"/>
        <v>1.2562980818275307</v>
      </c>
      <c r="L46" s="18">
        <f t="shared" ca="1" si="22"/>
        <v>1.2427220288435106</v>
      </c>
      <c r="M46" s="18">
        <f t="shared" ca="1" si="22"/>
        <v>1.2292926840470544</v>
      </c>
      <c r="N46" s="18">
        <f t="shared" ca="1" si="22"/>
        <v>1.2160084620515759</v>
      </c>
      <c r="O46" s="18">
        <f t="shared" ca="1" si="22"/>
        <v>1.2028677946028012</v>
      </c>
      <c r="P46" s="18">
        <f t="shared" ca="1" si="22"/>
        <v>1.1898691303936324</v>
      </c>
      <c r="Q46" s="18">
        <f t="shared" ca="1" si="22"/>
        <v>1.1770109348810078</v>
      </c>
      <c r="R46" s="18">
        <f t="shared" ca="1" si="22"/>
        <v>1.1642916901047435</v>
      </c>
      <c r="S46" s="18">
        <f t="shared" ca="1" si="22"/>
        <v>1.1517098945083335</v>
      </c>
      <c r="T46" s="18">
        <f t="shared" ca="1" si="22"/>
        <v>1.1392640627616828</v>
      </c>
      <c r="U46" s="18">
        <f t="shared" ca="1" si="23"/>
        <v>1.126952725585761</v>
      </c>
      <c r="V46" s="18">
        <f t="shared" ca="1" si="23"/>
        <v>1.1147744295791462</v>
      </c>
      <c r="W46" s="18">
        <f t="shared" ca="1" si="23"/>
        <v>1.1027277370464461</v>
      </c>
      <c r="X46" s="18">
        <f t="shared" ca="1" si="23"/>
        <v>1.0908112258285723</v>
      </c>
      <c r="Y46" s="18">
        <f t="shared" ca="1" si="23"/>
        <v>1.0790234891348491</v>
      </c>
      <c r="Z46" s="18">
        <f t="shared" ca="1" si="23"/>
        <v>1.0673631353769357</v>
      </c>
      <c r="AA46" s="18">
        <f t="shared" ca="1" si="23"/>
        <v>1.0558287880045449</v>
      </c>
      <c r="AB46" s="18">
        <f t="shared" ca="1" si="23"/>
        <v>1.0444190853429347</v>
      </c>
      <c r="AC46" s="18">
        <f t="shared" ca="1" si="23"/>
        <v>1.0331326804321581</v>
      </c>
      <c r="AD46" s="18">
        <f t="shared" ca="1" si="23"/>
        <v>1.021968240868049</v>
      </c>
      <c r="AE46" s="18">
        <f t="shared" ca="1" si="24"/>
        <v>1.0109244486449267</v>
      </c>
      <c r="AF46" s="18">
        <f t="shared" ca="1" si="24"/>
        <v>1</v>
      </c>
      <c r="AG46" s="18">
        <f t="shared" ca="1" si="24"/>
        <v>0</v>
      </c>
      <c r="AH46" s="18">
        <f t="shared" ca="1" si="24"/>
        <v>0</v>
      </c>
      <c r="AI46" s="18">
        <f t="shared" ca="1" si="24"/>
        <v>0</v>
      </c>
      <c r="AJ46" s="18">
        <f t="shared" ca="1" si="24"/>
        <v>0</v>
      </c>
      <c r="AK46" s="18">
        <f t="shared" ca="1" si="24"/>
        <v>0</v>
      </c>
      <c r="AL46" s="18">
        <f t="shared" ca="1" si="24"/>
        <v>0</v>
      </c>
      <c r="AM46" s="18">
        <f t="shared" ca="1" si="24"/>
        <v>0</v>
      </c>
      <c r="AN46" s="18">
        <f t="shared" ca="1" si="24"/>
        <v>0</v>
      </c>
      <c r="AO46" s="18">
        <f t="shared" ca="1" si="25"/>
        <v>0</v>
      </c>
      <c r="AP46" s="18">
        <f t="shared" ca="1" si="25"/>
        <v>0</v>
      </c>
      <c r="AQ46" s="18">
        <f t="shared" ca="1" si="25"/>
        <v>0</v>
      </c>
      <c r="AR46" s="18">
        <f t="shared" ca="1" si="25"/>
        <v>0</v>
      </c>
      <c r="AS46" s="18">
        <f t="shared" ca="1" si="25"/>
        <v>0</v>
      </c>
      <c r="AT46" s="18">
        <f t="shared" ca="1" si="25"/>
        <v>0</v>
      </c>
      <c r="AU46" s="18">
        <f t="shared" ca="1" si="25"/>
        <v>0</v>
      </c>
      <c r="AV46" s="18">
        <f t="shared" ca="1" si="25"/>
        <v>0</v>
      </c>
      <c r="AW46" s="18">
        <f t="shared" ca="1" si="25"/>
        <v>0</v>
      </c>
      <c r="AX46" s="18">
        <f t="shared" ca="1" si="25"/>
        <v>0</v>
      </c>
      <c r="AY46" s="18">
        <f t="shared" ca="1" si="26"/>
        <v>0</v>
      </c>
      <c r="AZ46" s="18">
        <f t="shared" ca="1" si="26"/>
        <v>0</v>
      </c>
      <c r="BA46" s="18">
        <f t="shared" ca="1" si="26"/>
        <v>0</v>
      </c>
      <c r="BB46" s="18">
        <f t="shared" ca="1" si="26"/>
        <v>0</v>
      </c>
      <c r="BC46" s="18">
        <f t="shared" ca="1" si="26"/>
        <v>0</v>
      </c>
      <c r="BD46" s="18">
        <f t="shared" ca="1" si="26"/>
        <v>0</v>
      </c>
      <c r="BE46" s="18">
        <f t="shared" ca="1" si="26"/>
        <v>0</v>
      </c>
      <c r="BF46" s="18">
        <f t="shared" ca="1" si="26"/>
        <v>0</v>
      </c>
      <c r="BG46" s="18">
        <f t="shared" ca="1" si="26"/>
        <v>0</v>
      </c>
      <c r="BH46" s="18">
        <f t="shared" ca="1" si="26"/>
        <v>0</v>
      </c>
    </row>
    <row r="47" spans="8:60" x14ac:dyDescent="0.35">
      <c r="H47" s="2" t="str">
        <f t="shared" si="9"/>
        <v>NGCC_Capital</v>
      </c>
      <c r="I47">
        <f t="shared" si="16"/>
        <v>1</v>
      </c>
      <c r="J47">
        <f t="shared" si="15"/>
        <v>22</v>
      </c>
      <c r="K47" s="18">
        <f t="shared" ca="1" si="22"/>
        <v>1.2700224457051754</v>
      </c>
      <c r="L47" s="18">
        <f t="shared" ca="1" si="22"/>
        <v>1.2562980818275307</v>
      </c>
      <c r="M47" s="18">
        <f t="shared" ca="1" si="22"/>
        <v>1.2427220288435106</v>
      </c>
      <c r="N47" s="18">
        <f t="shared" ca="1" si="22"/>
        <v>1.2292926840470544</v>
      </c>
      <c r="O47" s="18">
        <f t="shared" ca="1" si="22"/>
        <v>1.2160084620515759</v>
      </c>
      <c r="P47" s="18">
        <f t="shared" ca="1" si="22"/>
        <v>1.2028677946028012</v>
      </c>
      <c r="Q47" s="18">
        <f t="shared" ca="1" si="22"/>
        <v>1.1898691303936324</v>
      </c>
      <c r="R47" s="18">
        <f t="shared" ca="1" si="22"/>
        <v>1.1770109348810078</v>
      </c>
      <c r="S47" s="18">
        <f t="shared" ca="1" si="22"/>
        <v>1.1642916901047435</v>
      </c>
      <c r="T47" s="18">
        <f t="shared" ca="1" si="22"/>
        <v>1.1517098945083335</v>
      </c>
      <c r="U47" s="18">
        <f t="shared" ca="1" si="23"/>
        <v>1.1392640627616828</v>
      </c>
      <c r="V47" s="18">
        <f t="shared" ca="1" si="23"/>
        <v>1.126952725585761</v>
      </c>
      <c r="W47" s="18">
        <f t="shared" ca="1" si="23"/>
        <v>1.1147744295791462</v>
      </c>
      <c r="X47" s="18">
        <f t="shared" ca="1" si="23"/>
        <v>1.1027277370464461</v>
      </c>
      <c r="Y47" s="18">
        <f t="shared" ca="1" si="23"/>
        <v>1.0908112258285723</v>
      </c>
      <c r="Z47" s="18">
        <f t="shared" ca="1" si="23"/>
        <v>1.0790234891348491</v>
      </c>
      <c r="AA47" s="18">
        <f t="shared" ca="1" si="23"/>
        <v>1.0673631353769357</v>
      </c>
      <c r="AB47" s="18">
        <f t="shared" ca="1" si="23"/>
        <v>1.0558287880045449</v>
      </c>
      <c r="AC47" s="18">
        <f t="shared" ca="1" si="23"/>
        <v>1.0444190853429347</v>
      </c>
      <c r="AD47" s="18">
        <f t="shared" ca="1" si="23"/>
        <v>1.0331326804321581</v>
      </c>
      <c r="AE47" s="18">
        <f t="shared" ca="1" si="24"/>
        <v>1.021968240868049</v>
      </c>
      <c r="AF47" s="18">
        <f t="shared" ca="1" si="24"/>
        <v>1.0109244486449267</v>
      </c>
      <c r="AG47" s="18">
        <f t="shared" ca="1" si="24"/>
        <v>1</v>
      </c>
      <c r="AH47" s="18">
        <f t="shared" ca="1" si="24"/>
        <v>0</v>
      </c>
      <c r="AI47" s="18">
        <f t="shared" ca="1" si="24"/>
        <v>0</v>
      </c>
      <c r="AJ47" s="18">
        <f t="shared" ca="1" si="24"/>
        <v>0</v>
      </c>
      <c r="AK47" s="18">
        <f t="shared" ca="1" si="24"/>
        <v>0</v>
      </c>
      <c r="AL47" s="18">
        <f t="shared" ca="1" si="24"/>
        <v>0</v>
      </c>
      <c r="AM47" s="18">
        <f t="shared" ca="1" si="24"/>
        <v>0</v>
      </c>
      <c r="AN47" s="18">
        <f t="shared" ca="1" si="24"/>
        <v>0</v>
      </c>
      <c r="AO47" s="18">
        <f t="shared" ca="1" si="25"/>
        <v>0</v>
      </c>
      <c r="AP47" s="18">
        <f t="shared" ca="1" si="25"/>
        <v>0</v>
      </c>
      <c r="AQ47" s="18">
        <f t="shared" ca="1" si="25"/>
        <v>0</v>
      </c>
      <c r="AR47" s="18">
        <f t="shared" ca="1" si="25"/>
        <v>0</v>
      </c>
      <c r="AS47" s="18">
        <f t="shared" ca="1" si="25"/>
        <v>0</v>
      </c>
      <c r="AT47" s="18">
        <f t="shared" ca="1" si="25"/>
        <v>0</v>
      </c>
      <c r="AU47" s="18">
        <f t="shared" ca="1" si="25"/>
        <v>0</v>
      </c>
      <c r="AV47" s="18">
        <f t="shared" ca="1" si="25"/>
        <v>0</v>
      </c>
      <c r="AW47" s="18">
        <f t="shared" ca="1" si="25"/>
        <v>0</v>
      </c>
      <c r="AX47" s="18">
        <f t="shared" ca="1" si="25"/>
        <v>0</v>
      </c>
      <c r="AY47" s="18">
        <f t="shared" ca="1" si="26"/>
        <v>0</v>
      </c>
      <c r="AZ47" s="18">
        <f t="shared" ca="1" si="26"/>
        <v>0</v>
      </c>
      <c r="BA47" s="18">
        <f t="shared" ca="1" si="26"/>
        <v>0</v>
      </c>
      <c r="BB47" s="18">
        <f t="shared" ca="1" si="26"/>
        <v>0</v>
      </c>
      <c r="BC47" s="18">
        <f t="shared" ca="1" si="26"/>
        <v>0</v>
      </c>
      <c r="BD47" s="18">
        <f t="shared" ca="1" si="26"/>
        <v>0</v>
      </c>
      <c r="BE47" s="18">
        <f t="shared" ca="1" si="26"/>
        <v>0</v>
      </c>
      <c r="BF47" s="18">
        <f t="shared" ca="1" si="26"/>
        <v>0</v>
      </c>
      <c r="BG47" s="18">
        <f t="shared" ca="1" si="26"/>
        <v>0</v>
      </c>
      <c r="BH47" s="18">
        <f t="shared" ca="1" si="26"/>
        <v>0</v>
      </c>
    </row>
    <row r="48" spans="8:60" x14ac:dyDescent="0.35">
      <c r="H48" s="2" t="str">
        <f t="shared" si="9"/>
        <v>NGCC_Capital</v>
      </c>
      <c r="I48">
        <f t="shared" si="16"/>
        <v>1</v>
      </c>
      <c r="J48">
        <f t="shared" si="15"/>
        <v>23</v>
      </c>
      <c r="K48" s="18">
        <f t="shared" ca="1" si="22"/>
        <v>1.2838967406911861</v>
      </c>
      <c r="L48" s="18">
        <f t="shared" ca="1" si="22"/>
        <v>1.2700224457051754</v>
      </c>
      <c r="M48" s="18">
        <f t="shared" ca="1" si="22"/>
        <v>1.2562980818275307</v>
      </c>
      <c r="N48" s="18">
        <f t="shared" ca="1" si="22"/>
        <v>1.2427220288435106</v>
      </c>
      <c r="O48" s="18">
        <f t="shared" ca="1" si="22"/>
        <v>1.2292926840470544</v>
      </c>
      <c r="P48" s="18">
        <f t="shared" ca="1" si="22"/>
        <v>1.2160084620515759</v>
      </c>
      <c r="Q48" s="18">
        <f t="shared" ca="1" si="22"/>
        <v>1.2028677946028012</v>
      </c>
      <c r="R48" s="18">
        <f t="shared" ca="1" si="22"/>
        <v>1.1898691303936324</v>
      </c>
      <c r="S48" s="18">
        <f t="shared" ca="1" si="22"/>
        <v>1.1770109348810078</v>
      </c>
      <c r="T48" s="18">
        <f t="shared" ca="1" si="22"/>
        <v>1.1642916901047435</v>
      </c>
      <c r="U48" s="18">
        <f t="shared" ca="1" si="23"/>
        <v>1.1517098945083335</v>
      </c>
      <c r="V48" s="18">
        <f t="shared" ca="1" si="23"/>
        <v>1.1392640627616828</v>
      </c>
      <c r="W48" s="18">
        <f t="shared" ca="1" si="23"/>
        <v>1.126952725585761</v>
      </c>
      <c r="X48" s="18">
        <f t="shared" ca="1" si="23"/>
        <v>1.1147744295791462</v>
      </c>
      <c r="Y48" s="18">
        <f t="shared" ca="1" si="23"/>
        <v>1.1027277370464461</v>
      </c>
      <c r="Z48" s="18">
        <f t="shared" ca="1" si="23"/>
        <v>1.0908112258285723</v>
      </c>
      <c r="AA48" s="18">
        <f t="shared" ca="1" si="23"/>
        <v>1.0790234891348491</v>
      </c>
      <c r="AB48" s="18">
        <f t="shared" ca="1" si="23"/>
        <v>1.0673631353769357</v>
      </c>
      <c r="AC48" s="18">
        <f t="shared" ca="1" si="23"/>
        <v>1.0558287880045449</v>
      </c>
      <c r="AD48" s="18">
        <f t="shared" ca="1" si="23"/>
        <v>1.0444190853429347</v>
      </c>
      <c r="AE48" s="18">
        <f t="shared" ca="1" si="24"/>
        <v>1.0331326804321581</v>
      </c>
      <c r="AF48" s="18">
        <f t="shared" ca="1" si="24"/>
        <v>1.021968240868049</v>
      </c>
      <c r="AG48" s="18">
        <f t="shared" ca="1" si="24"/>
        <v>1.0109244486449267</v>
      </c>
      <c r="AH48" s="18">
        <f t="shared" ca="1" si="24"/>
        <v>1</v>
      </c>
      <c r="AI48" s="18">
        <f t="shared" ca="1" si="24"/>
        <v>0</v>
      </c>
      <c r="AJ48" s="18">
        <f t="shared" ca="1" si="24"/>
        <v>0</v>
      </c>
      <c r="AK48" s="18">
        <f t="shared" ca="1" si="24"/>
        <v>0</v>
      </c>
      <c r="AL48" s="18">
        <f t="shared" ca="1" si="24"/>
        <v>0</v>
      </c>
      <c r="AM48" s="18">
        <f t="shared" ca="1" si="24"/>
        <v>0</v>
      </c>
      <c r="AN48" s="18">
        <f t="shared" ca="1" si="24"/>
        <v>0</v>
      </c>
      <c r="AO48" s="18">
        <f t="shared" ca="1" si="25"/>
        <v>0</v>
      </c>
      <c r="AP48" s="18">
        <f t="shared" ca="1" si="25"/>
        <v>0</v>
      </c>
      <c r="AQ48" s="18">
        <f t="shared" ca="1" si="25"/>
        <v>0</v>
      </c>
      <c r="AR48" s="18">
        <f t="shared" ca="1" si="25"/>
        <v>0</v>
      </c>
      <c r="AS48" s="18">
        <f t="shared" ca="1" si="25"/>
        <v>0</v>
      </c>
      <c r="AT48" s="18">
        <f t="shared" ca="1" si="25"/>
        <v>0</v>
      </c>
      <c r="AU48" s="18">
        <f t="shared" ca="1" si="25"/>
        <v>0</v>
      </c>
      <c r="AV48" s="18">
        <f t="shared" ca="1" si="25"/>
        <v>0</v>
      </c>
      <c r="AW48" s="18">
        <f t="shared" ca="1" si="25"/>
        <v>0</v>
      </c>
      <c r="AX48" s="18">
        <f t="shared" ca="1" si="25"/>
        <v>0</v>
      </c>
      <c r="AY48" s="18">
        <f t="shared" ca="1" si="26"/>
        <v>0</v>
      </c>
      <c r="AZ48" s="18">
        <f t="shared" ca="1" si="26"/>
        <v>0</v>
      </c>
      <c r="BA48" s="18">
        <f t="shared" ca="1" si="26"/>
        <v>0</v>
      </c>
      <c r="BB48" s="18">
        <f t="shared" ca="1" si="26"/>
        <v>0</v>
      </c>
      <c r="BC48" s="18">
        <f t="shared" ca="1" si="26"/>
        <v>0</v>
      </c>
      <c r="BD48" s="18">
        <f t="shared" ca="1" si="26"/>
        <v>0</v>
      </c>
      <c r="BE48" s="18">
        <f t="shared" ca="1" si="26"/>
        <v>0</v>
      </c>
      <c r="BF48" s="18">
        <f t="shared" ca="1" si="26"/>
        <v>0</v>
      </c>
      <c r="BG48" s="18">
        <f t="shared" ca="1" si="26"/>
        <v>0</v>
      </c>
      <c r="BH48" s="18">
        <f t="shared" ca="1" si="26"/>
        <v>0</v>
      </c>
    </row>
    <row r="49" spans="8:60" x14ac:dyDescent="0.35">
      <c r="H49" s="2" t="str">
        <f t="shared" si="9"/>
        <v>NGCC_Capital</v>
      </c>
      <c r="I49">
        <f t="shared" si="16"/>
        <v>1</v>
      </c>
      <c r="J49">
        <f t="shared" si="15"/>
        <v>24</v>
      </c>
      <c r="K49" s="18">
        <f t="shared" ca="1" si="22"/>
        <v>1.2979226047002554</v>
      </c>
      <c r="L49" s="18">
        <f t="shared" ca="1" si="22"/>
        <v>1.2838967406911861</v>
      </c>
      <c r="M49" s="18">
        <f t="shared" ca="1" si="22"/>
        <v>1.2700224457051754</v>
      </c>
      <c r="N49" s="18">
        <f t="shared" ca="1" si="22"/>
        <v>1.2562980818275307</v>
      </c>
      <c r="O49" s="18">
        <f t="shared" ca="1" si="22"/>
        <v>1.2427220288435106</v>
      </c>
      <c r="P49" s="18">
        <f t="shared" ca="1" si="22"/>
        <v>1.2292926840470544</v>
      </c>
      <c r="Q49" s="18">
        <f t="shared" ca="1" si="22"/>
        <v>1.2160084620515759</v>
      </c>
      <c r="R49" s="18">
        <f t="shared" ca="1" si="22"/>
        <v>1.2028677946028012</v>
      </c>
      <c r="S49" s="18">
        <f t="shared" ca="1" si="22"/>
        <v>1.1898691303936324</v>
      </c>
      <c r="T49" s="18">
        <f t="shared" ca="1" si="22"/>
        <v>1.1770109348810078</v>
      </c>
      <c r="U49" s="18">
        <f t="shared" ca="1" si="23"/>
        <v>1.1642916901047435</v>
      </c>
      <c r="V49" s="18">
        <f t="shared" ca="1" si="23"/>
        <v>1.1517098945083335</v>
      </c>
      <c r="W49" s="18">
        <f t="shared" ca="1" si="23"/>
        <v>1.1392640627616828</v>
      </c>
      <c r="X49" s="18">
        <f t="shared" ca="1" si="23"/>
        <v>1.126952725585761</v>
      </c>
      <c r="Y49" s="18">
        <f t="shared" ca="1" si="23"/>
        <v>1.1147744295791462</v>
      </c>
      <c r="Z49" s="18">
        <f t="shared" ca="1" si="23"/>
        <v>1.1027277370464461</v>
      </c>
      <c r="AA49" s="18">
        <f t="shared" ca="1" si="23"/>
        <v>1.0908112258285723</v>
      </c>
      <c r="AB49" s="18">
        <f t="shared" ca="1" si="23"/>
        <v>1.0790234891348491</v>
      </c>
      <c r="AC49" s="18">
        <f t="shared" ca="1" si="23"/>
        <v>1.0673631353769357</v>
      </c>
      <c r="AD49" s="18">
        <f t="shared" ca="1" si="23"/>
        <v>1.0558287880045449</v>
      </c>
      <c r="AE49" s="18">
        <f t="shared" ca="1" si="24"/>
        <v>1.0444190853429347</v>
      </c>
      <c r="AF49" s="18">
        <f t="shared" ca="1" si="24"/>
        <v>1.0331326804321581</v>
      </c>
      <c r="AG49" s="18">
        <f t="shared" ca="1" si="24"/>
        <v>1.021968240868049</v>
      </c>
      <c r="AH49" s="18">
        <f t="shared" ca="1" si="24"/>
        <v>1.0109244486449267</v>
      </c>
      <c r="AI49" s="18">
        <f t="shared" ca="1" si="24"/>
        <v>1</v>
      </c>
      <c r="AJ49" s="18">
        <f t="shared" ca="1" si="24"/>
        <v>0</v>
      </c>
      <c r="AK49" s="18">
        <f t="shared" ca="1" si="24"/>
        <v>0</v>
      </c>
      <c r="AL49" s="18">
        <f t="shared" ca="1" si="24"/>
        <v>0</v>
      </c>
      <c r="AM49" s="18">
        <f t="shared" ca="1" si="24"/>
        <v>0</v>
      </c>
      <c r="AN49" s="18">
        <f t="shared" ca="1" si="24"/>
        <v>0</v>
      </c>
      <c r="AO49" s="18">
        <f t="shared" ca="1" si="25"/>
        <v>0</v>
      </c>
      <c r="AP49" s="18">
        <f t="shared" ca="1" si="25"/>
        <v>0</v>
      </c>
      <c r="AQ49" s="18">
        <f t="shared" ca="1" si="25"/>
        <v>0</v>
      </c>
      <c r="AR49" s="18">
        <f t="shared" ca="1" si="25"/>
        <v>0</v>
      </c>
      <c r="AS49" s="18">
        <f t="shared" ca="1" si="25"/>
        <v>0</v>
      </c>
      <c r="AT49" s="18">
        <f t="shared" ca="1" si="25"/>
        <v>0</v>
      </c>
      <c r="AU49" s="18">
        <f t="shared" ca="1" si="25"/>
        <v>0</v>
      </c>
      <c r="AV49" s="18">
        <f t="shared" ca="1" si="25"/>
        <v>0</v>
      </c>
      <c r="AW49" s="18">
        <f t="shared" ca="1" si="25"/>
        <v>0</v>
      </c>
      <c r="AX49" s="18">
        <f t="shared" ca="1" si="25"/>
        <v>0</v>
      </c>
      <c r="AY49" s="18">
        <f t="shared" ca="1" si="26"/>
        <v>0</v>
      </c>
      <c r="AZ49" s="18">
        <f t="shared" ca="1" si="26"/>
        <v>0</v>
      </c>
      <c r="BA49" s="18">
        <f t="shared" ca="1" si="26"/>
        <v>0</v>
      </c>
      <c r="BB49" s="18">
        <f t="shared" ca="1" si="26"/>
        <v>0</v>
      </c>
      <c r="BC49" s="18">
        <f t="shared" ca="1" si="26"/>
        <v>0</v>
      </c>
      <c r="BD49" s="18">
        <f t="shared" ca="1" si="26"/>
        <v>0</v>
      </c>
      <c r="BE49" s="18">
        <f t="shared" ca="1" si="26"/>
        <v>0</v>
      </c>
      <c r="BF49" s="18">
        <f t="shared" ca="1" si="26"/>
        <v>0</v>
      </c>
      <c r="BG49" s="18">
        <f t="shared" ca="1" si="26"/>
        <v>0</v>
      </c>
      <c r="BH49" s="18">
        <f t="shared" ca="1" si="26"/>
        <v>0</v>
      </c>
    </row>
    <row r="50" spans="8:60" x14ac:dyDescent="0.35">
      <c r="H50" s="2" t="str">
        <f t="shared" si="9"/>
        <v>NGCC_Capital</v>
      </c>
      <c r="I50">
        <f t="shared" si="16"/>
        <v>1</v>
      </c>
      <c r="J50">
        <f t="shared" si="15"/>
        <v>25</v>
      </c>
      <c r="K50" s="18">
        <f t="shared" ca="1" si="22"/>
        <v>1.3121016935403931</v>
      </c>
      <c r="L50" s="18">
        <f t="shared" ca="1" si="22"/>
        <v>1.2979226047002554</v>
      </c>
      <c r="M50" s="18">
        <f t="shared" ca="1" si="22"/>
        <v>1.2838967406911861</v>
      </c>
      <c r="N50" s="18">
        <f t="shared" ca="1" si="22"/>
        <v>1.2700224457051754</v>
      </c>
      <c r="O50" s="18">
        <f t="shared" ca="1" si="22"/>
        <v>1.2562980818275307</v>
      </c>
      <c r="P50" s="18">
        <f t="shared" ca="1" si="22"/>
        <v>1.2427220288435106</v>
      </c>
      <c r="Q50" s="18">
        <f t="shared" ca="1" si="22"/>
        <v>1.2292926840470544</v>
      </c>
      <c r="R50" s="18">
        <f t="shared" ca="1" si="22"/>
        <v>1.2160084620515759</v>
      </c>
      <c r="S50" s="18">
        <f t="shared" ca="1" si="22"/>
        <v>1.2028677946028012</v>
      </c>
      <c r="T50" s="18">
        <f t="shared" ca="1" si="22"/>
        <v>1.1898691303936324</v>
      </c>
      <c r="U50" s="18">
        <f t="shared" ca="1" si="23"/>
        <v>1.1770109348810078</v>
      </c>
      <c r="V50" s="18">
        <f t="shared" ca="1" si="23"/>
        <v>1.1642916901047435</v>
      </c>
      <c r="W50" s="18">
        <f t="shared" ca="1" si="23"/>
        <v>1.1517098945083335</v>
      </c>
      <c r="X50" s="18">
        <f t="shared" ca="1" si="23"/>
        <v>1.1392640627616828</v>
      </c>
      <c r="Y50" s="18">
        <f t="shared" ca="1" si="23"/>
        <v>1.126952725585761</v>
      </c>
      <c r="Z50" s="18">
        <f t="shared" ca="1" si="23"/>
        <v>1.1147744295791462</v>
      </c>
      <c r="AA50" s="18">
        <f t="shared" ca="1" si="23"/>
        <v>1.1027277370464461</v>
      </c>
      <c r="AB50" s="18">
        <f t="shared" ca="1" si="23"/>
        <v>1.0908112258285723</v>
      </c>
      <c r="AC50" s="18">
        <f t="shared" ca="1" si="23"/>
        <v>1.0790234891348491</v>
      </c>
      <c r="AD50" s="18">
        <f t="shared" ca="1" si="23"/>
        <v>1.0673631353769357</v>
      </c>
      <c r="AE50" s="18">
        <f t="shared" ca="1" si="24"/>
        <v>1.0558287880045449</v>
      </c>
      <c r="AF50" s="18">
        <f t="shared" ca="1" si="24"/>
        <v>1.0444190853429347</v>
      </c>
      <c r="AG50" s="18">
        <f t="shared" ca="1" si="24"/>
        <v>1.0331326804321581</v>
      </c>
      <c r="AH50" s="18">
        <f t="shared" ca="1" si="24"/>
        <v>1.021968240868049</v>
      </c>
      <c r="AI50" s="18">
        <f t="shared" ca="1" si="24"/>
        <v>1.0109244486449267</v>
      </c>
      <c r="AJ50" s="18">
        <f t="shared" ca="1" si="24"/>
        <v>1</v>
      </c>
      <c r="AK50" s="18">
        <f t="shared" ca="1" si="24"/>
        <v>0</v>
      </c>
      <c r="AL50" s="18">
        <f t="shared" ca="1" si="24"/>
        <v>0</v>
      </c>
      <c r="AM50" s="18">
        <f t="shared" ca="1" si="24"/>
        <v>0</v>
      </c>
      <c r="AN50" s="18">
        <f t="shared" ca="1" si="24"/>
        <v>0</v>
      </c>
      <c r="AO50" s="18">
        <f t="shared" ca="1" si="25"/>
        <v>0</v>
      </c>
      <c r="AP50" s="18">
        <f t="shared" ca="1" si="25"/>
        <v>0</v>
      </c>
      <c r="AQ50" s="18">
        <f t="shared" ca="1" si="25"/>
        <v>0</v>
      </c>
      <c r="AR50" s="18">
        <f t="shared" ca="1" si="25"/>
        <v>0</v>
      </c>
      <c r="AS50" s="18">
        <f t="shared" ca="1" si="25"/>
        <v>0</v>
      </c>
      <c r="AT50" s="18">
        <f t="shared" ca="1" si="25"/>
        <v>0</v>
      </c>
      <c r="AU50" s="18">
        <f t="shared" ca="1" si="25"/>
        <v>0</v>
      </c>
      <c r="AV50" s="18">
        <f t="shared" ca="1" si="25"/>
        <v>0</v>
      </c>
      <c r="AW50" s="18">
        <f t="shared" ca="1" si="25"/>
        <v>0</v>
      </c>
      <c r="AX50" s="18">
        <f t="shared" ca="1" si="25"/>
        <v>0</v>
      </c>
      <c r="AY50" s="18">
        <f t="shared" ca="1" si="26"/>
        <v>0</v>
      </c>
      <c r="AZ50" s="18">
        <f t="shared" ca="1" si="26"/>
        <v>0</v>
      </c>
      <c r="BA50" s="18">
        <f t="shared" ca="1" si="26"/>
        <v>0</v>
      </c>
      <c r="BB50" s="18">
        <f t="shared" ca="1" si="26"/>
        <v>0</v>
      </c>
      <c r="BC50" s="18">
        <f t="shared" ca="1" si="26"/>
        <v>0</v>
      </c>
      <c r="BD50" s="18">
        <f t="shared" ca="1" si="26"/>
        <v>0</v>
      </c>
      <c r="BE50" s="18">
        <f t="shared" ca="1" si="26"/>
        <v>0</v>
      </c>
      <c r="BF50" s="18">
        <f t="shared" ca="1" si="26"/>
        <v>0</v>
      </c>
      <c r="BG50" s="18">
        <f t="shared" ca="1" si="26"/>
        <v>0</v>
      </c>
      <c r="BH50" s="18">
        <f t="shared" ca="1" si="26"/>
        <v>0</v>
      </c>
    </row>
    <row r="51" spans="8:60" x14ac:dyDescent="0.35">
      <c r="H51" s="2" t="str">
        <f t="shared" si="9"/>
        <v>NGCC_Capital</v>
      </c>
      <c r="I51">
        <f t="shared" si="16"/>
        <v>1</v>
      </c>
      <c r="J51">
        <f t="shared" si="15"/>
        <v>26</v>
      </c>
      <c r="K51" s="18">
        <f t="shared" ca="1" si="22"/>
        <v>1.3264356811083964</v>
      </c>
      <c r="L51" s="18">
        <f t="shared" ca="1" si="22"/>
        <v>1.3121016935403931</v>
      </c>
      <c r="M51" s="18">
        <f t="shared" ca="1" si="22"/>
        <v>1.2979226047002554</v>
      </c>
      <c r="N51" s="18">
        <f t="shared" ca="1" si="22"/>
        <v>1.2838967406911861</v>
      </c>
      <c r="O51" s="18">
        <f t="shared" ca="1" si="22"/>
        <v>1.2700224457051754</v>
      </c>
      <c r="P51" s="18">
        <f t="shared" ca="1" si="22"/>
        <v>1.2562980818275307</v>
      </c>
      <c r="Q51" s="18">
        <f t="shared" ca="1" si="22"/>
        <v>1.2427220288435106</v>
      </c>
      <c r="R51" s="18">
        <f t="shared" ca="1" si="22"/>
        <v>1.2292926840470544</v>
      </c>
      <c r="S51" s="18">
        <f t="shared" ca="1" si="22"/>
        <v>1.2160084620515759</v>
      </c>
      <c r="T51" s="18">
        <f t="shared" ca="1" si="22"/>
        <v>1.2028677946028012</v>
      </c>
      <c r="U51" s="18">
        <f t="shared" ca="1" si="23"/>
        <v>1.1898691303936324</v>
      </c>
      <c r="V51" s="18">
        <f t="shared" ca="1" si="23"/>
        <v>1.1770109348810078</v>
      </c>
      <c r="W51" s="18">
        <f t="shared" ca="1" si="23"/>
        <v>1.1642916901047435</v>
      </c>
      <c r="X51" s="18">
        <f t="shared" ca="1" si="23"/>
        <v>1.1517098945083335</v>
      </c>
      <c r="Y51" s="18">
        <f t="shared" ca="1" si="23"/>
        <v>1.1392640627616828</v>
      </c>
      <c r="Z51" s="18">
        <f t="shared" ca="1" si="23"/>
        <v>1.126952725585761</v>
      </c>
      <c r="AA51" s="18">
        <f t="shared" ca="1" si="23"/>
        <v>1.1147744295791462</v>
      </c>
      <c r="AB51" s="18">
        <f t="shared" ca="1" si="23"/>
        <v>1.1027277370464461</v>
      </c>
      <c r="AC51" s="18">
        <f t="shared" ca="1" si="23"/>
        <v>1.0908112258285723</v>
      </c>
      <c r="AD51" s="18">
        <f t="shared" ca="1" si="23"/>
        <v>1.0790234891348491</v>
      </c>
      <c r="AE51" s="18">
        <f t="shared" ca="1" si="24"/>
        <v>1.0673631353769357</v>
      </c>
      <c r="AF51" s="18">
        <f t="shared" ca="1" si="24"/>
        <v>1.0558287880045449</v>
      </c>
      <c r="AG51" s="18">
        <f t="shared" ca="1" si="24"/>
        <v>1.0444190853429347</v>
      </c>
      <c r="AH51" s="18">
        <f t="shared" ca="1" si="24"/>
        <v>1.0331326804321581</v>
      </c>
      <c r="AI51" s="18">
        <f t="shared" ca="1" si="24"/>
        <v>1.021968240868049</v>
      </c>
      <c r="AJ51" s="18">
        <f t="shared" ca="1" si="24"/>
        <v>1.0109244486449267</v>
      </c>
      <c r="AK51" s="18">
        <f t="shared" ca="1" si="24"/>
        <v>1</v>
      </c>
      <c r="AL51" s="18">
        <f t="shared" ca="1" si="24"/>
        <v>0</v>
      </c>
      <c r="AM51" s="18">
        <f t="shared" ca="1" si="24"/>
        <v>0</v>
      </c>
      <c r="AN51" s="18">
        <f t="shared" ca="1" si="24"/>
        <v>0</v>
      </c>
      <c r="AO51" s="18">
        <f t="shared" ca="1" si="25"/>
        <v>0</v>
      </c>
      <c r="AP51" s="18">
        <f t="shared" ca="1" si="25"/>
        <v>0</v>
      </c>
      <c r="AQ51" s="18">
        <f t="shared" ca="1" si="25"/>
        <v>0</v>
      </c>
      <c r="AR51" s="18">
        <f t="shared" ca="1" si="25"/>
        <v>0</v>
      </c>
      <c r="AS51" s="18">
        <f t="shared" ca="1" si="25"/>
        <v>0</v>
      </c>
      <c r="AT51" s="18">
        <f t="shared" ca="1" si="25"/>
        <v>0</v>
      </c>
      <c r="AU51" s="18">
        <f t="shared" ca="1" si="25"/>
        <v>0</v>
      </c>
      <c r="AV51" s="18">
        <f t="shared" ca="1" si="25"/>
        <v>0</v>
      </c>
      <c r="AW51" s="18">
        <f t="shared" ca="1" si="25"/>
        <v>0</v>
      </c>
      <c r="AX51" s="18">
        <f t="shared" ca="1" si="25"/>
        <v>0</v>
      </c>
      <c r="AY51" s="18">
        <f t="shared" ca="1" si="26"/>
        <v>0</v>
      </c>
      <c r="AZ51" s="18">
        <f t="shared" ca="1" si="26"/>
        <v>0</v>
      </c>
      <c r="BA51" s="18">
        <f t="shared" ca="1" si="26"/>
        <v>0</v>
      </c>
      <c r="BB51" s="18">
        <f t="shared" ca="1" si="26"/>
        <v>0</v>
      </c>
      <c r="BC51" s="18">
        <f t="shared" ca="1" si="26"/>
        <v>0</v>
      </c>
      <c r="BD51" s="18">
        <f t="shared" ca="1" si="26"/>
        <v>0</v>
      </c>
      <c r="BE51" s="18">
        <f t="shared" ca="1" si="26"/>
        <v>0</v>
      </c>
      <c r="BF51" s="18">
        <f t="shared" ca="1" si="26"/>
        <v>0</v>
      </c>
      <c r="BG51" s="18">
        <f t="shared" ca="1" si="26"/>
        <v>0</v>
      </c>
      <c r="BH51" s="18">
        <f t="shared" ca="1" si="26"/>
        <v>0</v>
      </c>
    </row>
    <row r="52" spans="8:60" x14ac:dyDescent="0.35">
      <c r="H52" s="2" t="str">
        <f t="shared" si="9"/>
        <v>NGCC_Capital</v>
      </c>
      <c r="I52">
        <f t="shared" si="16"/>
        <v>1</v>
      </c>
      <c r="J52">
        <f t="shared" si="15"/>
        <v>27</v>
      </c>
      <c r="K52" s="18">
        <f t="shared" ca="1" si="22"/>
        <v>1.3409262595874634</v>
      </c>
      <c r="L52" s="18">
        <f t="shared" ca="1" si="22"/>
        <v>1.3264356811083964</v>
      </c>
      <c r="M52" s="18">
        <f t="shared" ca="1" si="22"/>
        <v>1.3121016935403931</v>
      </c>
      <c r="N52" s="18">
        <f t="shared" ca="1" si="22"/>
        <v>1.2979226047002554</v>
      </c>
      <c r="O52" s="18">
        <f t="shared" ca="1" si="22"/>
        <v>1.2838967406911861</v>
      </c>
      <c r="P52" s="18">
        <f t="shared" ca="1" si="22"/>
        <v>1.2700224457051754</v>
      </c>
      <c r="Q52" s="18">
        <f t="shared" ca="1" si="22"/>
        <v>1.2562980818275307</v>
      </c>
      <c r="R52" s="18">
        <f t="shared" ca="1" si="22"/>
        <v>1.2427220288435106</v>
      </c>
      <c r="S52" s="18">
        <f t="shared" ca="1" si="22"/>
        <v>1.2292926840470544</v>
      </c>
      <c r="T52" s="18">
        <f t="shared" ca="1" si="22"/>
        <v>1.2160084620515759</v>
      </c>
      <c r="U52" s="18">
        <f t="shared" ca="1" si="23"/>
        <v>1.2028677946028012</v>
      </c>
      <c r="V52" s="18">
        <f t="shared" ca="1" si="23"/>
        <v>1.1898691303936324</v>
      </c>
      <c r="W52" s="18">
        <f t="shared" ca="1" si="23"/>
        <v>1.1770109348810078</v>
      </c>
      <c r="X52" s="18">
        <f t="shared" ca="1" si="23"/>
        <v>1.1642916901047435</v>
      </c>
      <c r="Y52" s="18">
        <f t="shared" ca="1" si="23"/>
        <v>1.1517098945083335</v>
      </c>
      <c r="Z52" s="18">
        <f t="shared" ca="1" si="23"/>
        <v>1.1392640627616828</v>
      </c>
      <c r="AA52" s="18">
        <f t="shared" ca="1" si="23"/>
        <v>1.126952725585761</v>
      </c>
      <c r="AB52" s="18">
        <f t="shared" ca="1" si="23"/>
        <v>1.1147744295791462</v>
      </c>
      <c r="AC52" s="18">
        <f t="shared" ca="1" si="23"/>
        <v>1.1027277370464461</v>
      </c>
      <c r="AD52" s="18">
        <f t="shared" ca="1" si="23"/>
        <v>1.0908112258285723</v>
      </c>
      <c r="AE52" s="18">
        <f t="shared" ca="1" si="24"/>
        <v>1.0790234891348491</v>
      </c>
      <c r="AF52" s="18">
        <f t="shared" ca="1" si="24"/>
        <v>1.0673631353769357</v>
      </c>
      <c r="AG52" s="18">
        <f t="shared" ca="1" si="24"/>
        <v>1.0558287880045449</v>
      </c>
      <c r="AH52" s="18">
        <f t="shared" ca="1" si="24"/>
        <v>1.0444190853429347</v>
      </c>
      <c r="AI52" s="18">
        <f t="shared" ca="1" si="24"/>
        <v>1.0331326804321581</v>
      </c>
      <c r="AJ52" s="18">
        <f t="shared" ca="1" si="24"/>
        <v>1.021968240868049</v>
      </c>
      <c r="AK52" s="18">
        <f t="shared" ca="1" si="24"/>
        <v>1.0109244486449267</v>
      </c>
      <c r="AL52" s="18">
        <f t="shared" ca="1" si="24"/>
        <v>1</v>
      </c>
      <c r="AM52" s="18">
        <f t="shared" ca="1" si="24"/>
        <v>0</v>
      </c>
      <c r="AN52" s="18">
        <f t="shared" ca="1" si="24"/>
        <v>0</v>
      </c>
      <c r="AO52" s="18">
        <f t="shared" ca="1" si="25"/>
        <v>0</v>
      </c>
      <c r="AP52" s="18">
        <f t="shared" ca="1" si="25"/>
        <v>0</v>
      </c>
      <c r="AQ52" s="18">
        <f t="shared" ca="1" si="25"/>
        <v>0</v>
      </c>
      <c r="AR52" s="18">
        <f t="shared" ca="1" si="25"/>
        <v>0</v>
      </c>
      <c r="AS52" s="18">
        <f t="shared" ca="1" si="25"/>
        <v>0</v>
      </c>
      <c r="AT52" s="18">
        <f t="shared" ca="1" si="25"/>
        <v>0</v>
      </c>
      <c r="AU52" s="18">
        <f t="shared" ca="1" si="25"/>
        <v>0</v>
      </c>
      <c r="AV52" s="18">
        <f t="shared" ca="1" si="25"/>
        <v>0</v>
      </c>
      <c r="AW52" s="18">
        <f t="shared" ca="1" si="25"/>
        <v>0</v>
      </c>
      <c r="AX52" s="18">
        <f t="shared" ca="1" si="25"/>
        <v>0</v>
      </c>
      <c r="AY52" s="18">
        <f t="shared" ca="1" si="26"/>
        <v>0</v>
      </c>
      <c r="AZ52" s="18">
        <f t="shared" ca="1" si="26"/>
        <v>0</v>
      </c>
      <c r="BA52" s="18">
        <f t="shared" ca="1" si="26"/>
        <v>0</v>
      </c>
      <c r="BB52" s="18">
        <f t="shared" ca="1" si="26"/>
        <v>0</v>
      </c>
      <c r="BC52" s="18">
        <f t="shared" ca="1" si="26"/>
        <v>0</v>
      </c>
      <c r="BD52" s="18">
        <f t="shared" ca="1" si="26"/>
        <v>0</v>
      </c>
      <c r="BE52" s="18">
        <f t="shared" ca="1" si="26"/>
        <v>0</v>
      </c>
      <c r="BF52" s="18">
        <f t="shared" ca="1" si="26"/>
        <v>0</v>
      </c>
      <c r="BG52" s="18">
        <f t="shared" ca="1" si="26"/>
        <v>0</v>
      </c>
      <c r="BH52" s="18">
        <f t="shared" ca="1" si="26"/>
        <v>0</v>
      </c>
    </row>
    <row r="53" spans="8:60" x14ac:dyDescent="0.35">
      <c r="H53" s="2" t="str">
        <f t="shared" si="9"/>
        <v>NGCC_Capital</v>
      </c>
      <c r="I53">
        <f t="shared" si="16"/>
        <v>1</v>
      </c>
      <c r="J53">
        <f t="shared" si="15"/>
        <v>28</v>
      </c>
      <c r="K53" s="18">
        <f t="shared" ca="1" si="22"/>
        <v>1.3555751396469602</v>
      </c>
      <c r="L53" s="18">
        <f t="shared" ca="1" si="22"/>
        <v>1.3409262595874634</v>
      </c>
      <c r="M53" s="18">
        <f t="shared" ca="1" si="22"/>
        <v>1.3264356811083964</v>
      </c>
      <c r="N53" s="18">
        <f t="shared" ca="1" si="22"/>
        <v>1.3121016935403931</v>
      </c>
      <c r="O53" s="18">
        <f t="shared" ca="1" si="22"/>
        <v>1.2979226047002554</v>
      </c>
      <c r="P53" s="18">
        <f t="shared" ca="1" si="22"/>
        <v>1.2838967406911861</v>
      </c>
      <c r="Q53" s="18">
        <f t="shared" ca="1" si="22"/>
        <v>1.2700224457051754</v>
      </c>
      <c r="R53" s="18">
        <f t="shared" ca="1" si="22"/>
        <v>1.2562980818275307</v>
      </c>
      <c r="S53" s="18">
        <f t="shared" ca="1" si="22"/>
        <v>1.2427220288435106</v>
      </c>
      <c r="T53" s="18">
        <f t="shared" ca="1" si="22"/>
        <v>1.2292926840470544</v>
      </c>
      <c r="U53" s="18">
        <f t="shared" ca="1" si="23"/>
        <v>1.2160084620515759</v>
      </c>
      <c r="V53" s="18">
        <f t="shared" ca="1" si="23"/>
        <v>1.2028677946028012</v>
      </c>
      <c r="W53" s="18">
        <f t="shared" ca="1" si="23"/>
        <v>1.1898691303936324</v>
      </c>
      <c r="X53" s="18">
        <f t="shared" ca="1" si="23"/>
        <v>1.1770109348810078</v>
      </c>
      <c r="Y53" s="18">
        <f t="shared" ca="1" si="23"/>
        <v>1.1642916901047435</v>
      </c>
      <c r="Z53" s="18">
        <f t="shared" ca="1" si="23"/>
        <v>1.1517098945083335</v>
      </c>
      <c r="AA53" s="18">
        <f t="shared" ca="1" si="23"/>
        <v>1.1392640627616828</v>
      </c>
      <c r="AB53" s="18">
        <f t="shared" ca="1" si="23"/>
        <v>1.126952725585761</v>
      </c>
      <c r="AC53" s="18">
        <f t="shared" ca="1" si="23"/>
        <v>1.1147744295791462</v>
      </c>
      <c r="AD53" s="18">
        <f t="shared" ca="1" si="23"/>
        <v>1.1027277370464461</v>
      </c>
      <c r="AE53" s="18">
        <f t="shared" ca="1" si="24"/>
        <v>1.0908112258285723</v>
      </c>
      <c r="AF53" s="18">
        <f t="shared" ca="1" si="24"/>
        <v>1.0790234891348491</v>
      </c>
      <c r="AG53" s="18">
        <f t="shared" ca="1" si="24"/>
        <v>1.0673631353769357</v>
      </c>
      <c r="AH53" s="18">
        <f t="shared" ca="1" si="24"/>
        <v>1.0558287880045449</v>
      </c>
      <c r="AI53" s="18">
        <f t="shared" ca="1" si="24"/>
        <v>1.0444190853429347</v>
      </c>
      <c r="AJ53" s="18">
        <f t="shared" ca="1" si="24"/>
        <v>1.0331326804321581</v>
      </c>
      <c r="AK53" s="18">
        <f t="shared" ca="1" si="24"/>
        <v>1.021968240868049</v>
      </c>
      <c r="AL53" s="18">
        <f t="shared" ca="1" si="24"/>
        <v>1.0109244486449267</v>
      </c>
      <c r="AM53" s="18">
        <f t="shared" ca="1" si="24"/>
        <v>1</v>
      </c>
      <c r="AN53" s="18">
        <f t="shared" ca="1" si="24"/>
        <v>0</v>
      </c>
      <c r="AO53" s="18">
        <f t="shared" ca="1" si="25"/>
        <v>0</v>
      </c>
      <c r="AP53" s="18">
        <f t="shared" ca="1" si="25"/>
        <v>0</v>
      </c>
      <c r="AQ53" s="18">
        <f t="shared" ca="1" si="25"/>
        <v>0</v>
      </c>
      <c r="AR53" s="18">
        <f t="shared" ca="1" si="25"/>
        <v>0</v>
      </c>
      <c r="AS53" s="18">
        <f t="shared" ca="1" si="25"/>
        <v>0</v>
      </c>
      <c r="AT53" s="18">
        <f t="shared" ca="1" si="25"/>
        <v>0</v>
      </c>
      <c r="AU53" s="18">
        <f t="shared" ca="1" si="25"/>
        <v>0</v>
      </c>
      <c r="AV53" s="18">
        <f t="shared" ca="1" si="25"/>
        <v>0</v>
      </c>
      <c r="AW53" s="18">
        <f t="shared" ca="1" si="25"/>
        <v>0</v>
      </c>
      <c r="AX53" s="18">
        <f t="shared" ca="1" si="25"/>
        <v>0</v>
      </c>
      <c r="AY53" s="18">
        <f t="shared" ca="1" si="26"/>
        <v>0</v>
      </c>
      <c r="AZ53" s="18">
        <f t="shared" ca="1" si="26"/>
        <v>0</v>
      </c>
      <c r="BA53" s="18">
        <f t="shared" ca="1" si="26"/>
        <v>0</v>
      </c>
      <c r="BB53" s="18">
        <f t="shared" ca="1" si="26"/>
        <v>0</v>
      </c>
      <c r="BC53" s="18">
        <f t="shared" ca="1" si="26"/>
        <v>0</v>
      </c>
      <c r="BD53" s="18">
        <f t="shared" ca="1" si="26"/>
        <v>0</v>
      </c>
      <c r="BE53" s="18">
        <f t="shared" ca="1" si="26"/>
        <v>0</v>
      </c>
      <c r="BF53" s="18">
        <f t="shared" ca="1" si="26"/>
        <v>0</v>
      </c>
      <c r="BG53" s="18">
        <f t="shared" ca="1" si="26"/>
        <v>0</v>
      </c>
      <c r="BH53" s="18">
        <f t="shared" ca="1" si="26"/>
        <v>0</v>
      </c>
    </row>
    <row r="54" spans="8:60" x14ac:dyDescent="0.35">
      <c r="H54" s="2" t="str">
        <f t="shared" si="9"/>
        <v>NGCC_Capital</v>
      </c>
      <c r="I54">
        <f t="shared" si="16"/>
        <v>1</v>
      </c>
      <c r="J54">
        <f t="shared" si="15"/>
        <v>29</v>
      </c>
      <c r="K54" s="18">
        <f t="shared" ca="1" si="22"/>
        <v>1.370384050644373</v>
      </c>
      <c r="L54" s="18">
        <f t="shared" ca="1" si="22"/>
        <v>1.3555751396469602</v>
      </c>
      <c r="M54" s="18">
        <f t="shared" ca="1" si="22"/>
        <v>1.3409262595874634</v>
      </c>
      <c r="N54" s="18">
        <f t="shared" ca="1" si="22"/>
        <v>1.3264356811083964</v>
      </c>
      <c r="O54" s="18">
        <f t="shared" ca="1" si="22"/>
        <v>1.3121016935403931</v>
      </c>
      <c r="P54" s="18">
        <f t="shared" ca="1" si="22"/>
        <v>1.2979226047002554</v>
      </c>
      <c r="Q54" s="18">
        <f t="shared" ca="1" si="22"/>
        <v>1.2838967406911861</v>
      </c>
      <c r="R54" s="18">
        <f t="shared" ca="1" si="22"/>
        <v>1.2700224457051754</v>
      </c>
      <c r="S54" s="18">
        <f t="shared" ca="1" si="22"/>
        <v>1.2562980818275307</v>
      </c>
      <c r="T54" s="18">
        <f t="shared" ca="1" si="22"/>
        <v>1.2427220288435106</v>
      </c>
      <c r="U54" s="18">
        <f t="shared" ca="1" si="23"/>
        <v>1.2292926840470544</v>
      </c>
      <c r="V54" s="18">
        <f t="shared" ca="1" si="23"/>
        <v>1.2160084620515759</v>
      </c>
      <c r="W54" s="18">
        <f t="shared" ca="1" si="23"/>
        <v>1.2028677946028012</v>
      </c>
      <c r="X54" s="18">
        <f t="shared" ca="1" si="23"/>
        <v>1.1898691303936324</v>
      </c>
      <c r="Y54" s="18">
        <f t="shared" ca="1" si="23"/>
        <v>1.1770109348810078</v>
      </c>
      <c r="Z54" s="18">
        <f t="shared" ca="1" si="23"/>
        <v>1.1642916901047435</v>
      </c>
      <c r="AA54" s="18">
        <f t="shared" ca="1" si="23"/>
        <v>1.1517098945083335</v>
      </c>
      <c r="AB54" s="18">
        <f t="shared" ca="1" si="23"/>
        <v>1.1392640627616828</v>
      </c>
      <c r="AC54" s="18">
        <f t="shared" ca="1" si="23"/>
        <v>1.126952725585761</v>
      </c>
      <c r="AD54" s="18">
        <f t="shared" ca="1" si="23"/>
        <v>1.1147744295791462</v>
      </c>
      <c r="AE54" s="18">
        <f t="shared" ca="1" si="24"/>
        <v>1.1027277370464461</v>
      </c>
      <c r="AF54" s="18">
        <f t="shared" ca="1" si="24"/>
        <v>1.0908112258285723</v>
      </c>
      <c r="AG54" s="18">
        <f t="shared" ca="1" si="24"/>
        <v>1.0790234891348491</v>
      </c>
      <c r="AH54" s="18">
        <f t="shared" ca="1" si="24"/>
        <v>1.0673631353769357</v>
      </c>
      <c r="AI54" s="18">
        <f t="shared" ca="1" si="24"/>
        <v>1.0558287880045449</v>
      </c>
      <c r="AJ54" s="18">
        <f t="shared" ca="1" si="24"/>
        <v>1.0444190853429347</v>
      </c>
      <c r="AK54" s="18">
        <f t="shared" ca="1" si="24"/>
        <v>1.0331326804321581</v>
      </c>
      <c r="AL54" s="18">
        <f t="shared" ca="1" si="24"/>
        <v>1.021968240868049</v>
      </c>
      <c r="AM54" s="18">
        <f t="shared" ca="1" si="24"/>
        <v>1.0109244486449267</v>
      </c>
      <c r="AN54" s="18">
        <f t="shared" ca="1" si="24"/>
        <v>1</v>
      </c>
      <c r="AO54" s="18">
        <f t="shared" ca="1" si="25"/>
        <v>0</v>
      </c>
      <c r="AP54" s="18">
        <f t="shared" ca="1" si="25"/>
        <v>0</v>
      </c>
      <c r="AQ54" s="18">
        <f t="shared" ca="1" si="25"/>
        <v>0</v>
      </c>
      <c r="AR54" s="18">
        <f t="shared" ca="1" si="25"/>
        <v>0</v>
      </c>
      <c r="AS54" s="18">
        <f t="shared" ca="1" si="25"/>
        <v>0</v>
      </c>
      <c r="AT54" s="18">
        <f t="shared" ca="1" si="25"/>
        <v>0</v>
      </c>
      <c r="AU54" s="18">
        <f t="shared" ca="1" si="25"/>
        <v>0</v>
      </c>
      <c r="AV54" s="18">
        <f t="shared" ca="1" si="25"/>
        <v>0</v>
      </c>
      <c r="AW54" s="18">
        <f t="shared" ca="1" si="25"/>
        <v>0</v>
      </c>
      <c r="AX54" s="18">
        <f t="shared" ca="1" si="25"/>
        <v>0</v>
      </c>
      <c r="AY54" s="18">
        <f t="shared" ca="1" si="26"/>
        <v>0</v>
      </c>
      <c r="AZ54" s="18">
        <f t="shared" ca="1" si="26"/>
        <v>0</v>
      </c>
      <c r="BA54" s="18">
        <f t="shared" ca="1" si="26"/>
        <v>0</v>
      </c>
      <c r="BB54" s="18">
        <f t="shared" ca="1" si="26"/>
        <v>0</v>
      </c>
      <c r="BC54" s="18">
        <f t="shared" ca="1" si="26"/>
        <v>0</v>
      </c>
      <c r="BD54" s="18">
        <f t="shared" ca="1" si="26"/>
        <v>0</v>
      </c>
      <c r="BE54" s="18">
        <f t="shared" ca="1" si="26"/>
        <v>0</v>
      </c>
      <c r="BF54" s="18">
        <f t="shared" ca="1" si="26"/>
        <v>0</v>
      </c>
      <c r="BG54" s="18">
        <f t="shared" ca="1" si="26"/>
        <v>0</v>
      </c>
      <c r="BH54" s="18">
        <f t="shared" ca="1" si="26"/>
        <v>0</v>
      </c>
    </row>
    <row r="55" spans="8:60" x14ac:dyDescent="0.35">
      <c r="H55" s="2" t="str">
        <f t="shared" si="9"/>
        <v>NGCC_Capital</v>
      </c>
      <c r="I55">
        <f t="shared" si="16"/>
        <v>1</v>
      </c>
      <c r="J55">
        <f t="shared" si="15"/>
        <v>30</v>
      </c>
      <c r="K55" s="18">
        <f t="shared" ref="K55:T64" ca="1" si="27">IF(K$24&gt;$J55,0,OFFSET($K$2,$I55,$J55-K$24))</f>
        <v>1.3853547408294637</v>
      </c>
      <c r="L55" s="18">
        <f t="shared" ca="1" si="27"/>
        <v>1.370384050644373</v>
      </c>
      <c r="M55" s="18">
        <f t="shared" ca="1" si="27"/>
        <v>1.3555751396469602</v>
      </c>
      <c r="N55" s="18">
        <f t="shared" ca="1" si="27"/>
        <v>1.3409262595874634</v>
      </c>
      <c r="O55" s="18">
        <f t="shared" ca="1" si="27"/>
        <v>1.3264356811083964</v>
      </c>
      <c r="P55" s="18">
        <f t="shared" ca="1" si="27"/>
        <v>1.3121016935403931</v>
      </c>
      <c r="Q55" s="18">
        <f t="shared" ca="1" si="27"/>
        <v>1.2979226047002554</v>
      </c>
      <c r="R55" s="18">
        <f t="shared" ca="1" si="27"/>
        <v>1.2838967406911861</v>
      </c>
      <c r="S55" s="18">
        <f t="shared" ca="1" si="27"/>
        <v>1.2700224457051754</v>
      </c>
      <c r="T55" s="18">
        <f t="shared" ca="1" si="27"/>
        <v>1.2562980818275307</v>
      </c>
      <c r="U55" s="18">
        <f t="shared" ref="U55:AD64" ca="1" si="28">IF(U$24&gt;$J55,0,OFFSET($K$2,$I55,$J55-U$24))</f>
        <v>1.2427220288435106</v>
      </c>
      <c r="V55" s="18">
        <f t="shared" ca="1" si="28"/>
        <v>1.2292926840470544</v>
      </c>
      <c r="W55" s="18">
        <f t="shared" ca="1" si="28"/>
        <v>1.2160084620515759</v>
      </c>
      <c r="X55" s="18">
        <f t="shared" ca="1" si="28"/>
        <v>1.2028677946028012</v>
      </c>
      <c r="Y55" s="18">
        <f t="shared" ca="1" si="28"/>
        <v>1.1898691303936324</v>
      </c>
      <c r="Z55" s="18">
        <f t="shared" ca="1" si="28"/>
        <v>1.1770109348810078</v>
      </c>
      <c r="AA55" s="18">
        <f t="shared" ca="1" si="28"/>
        <v>1.1642916901047435</v>
      </c>
      <c r="AB55" s="18">
        <f t="shared" ca="1" si="28"/>
        <v>1.1517098945083335</v>
      </c>
      <c r="AC55" s="18">
        <f t="shared" ca="1" si="28"/>
        <v>1.1392640627616828</v>
      </c>
      <c r="AD55" s="18">
        <f t="shared" ca="1" si="28"/>
        <v>1.126952725585761</v>
      </c>
      <c r="AE55" s="18">
        <f t="shared" ref="AE55:AN64" ca="1" si="29">IF(AE$24&gt;$J55,0,OFFSET($K$2,$I55,$J55-AE$24))</f>
        <v>1.1147744295791462</v>
      </c>
      <c r="AF55" s="18">
        <f t="shared" ca="1" si="29"/>
        <v>1.1027277370464461</v>
      </c>
      <c r="AG55" s="18">
        <f t="shared" ca="1" si="29"/>
        <v>1.0908112258285723</v>
      </c>
      <c r="AH55" s="18">
        <f t="shared" ca="1" si="29"/>
        <v>1.0790234891348491</v>
      </c>
      <c r="AI55" s="18">
        <f t="shared" ca="1" si="29"/>
        <v>1.0673631353769357</v>
      </c>
      <c r="AJ55" s="18">
        <f t="shared" ca="1" si="29"/>
        <v>1.0558287880045449</v>
      </c>
      <c r="AK55" s="18">
        <f t="shared" ca="1" si="29"/>
        <v>1.0444190853429347</v>
      </c>
      <c r="AL55" s="18">
        <f t="shared" ca="1" si="29"/>
        <v>1.0331326804321581</v>
      </c>
      <c r="AM55" s="18">
        <f t="shared" ca="1" si="29"/>
        <v>1.021968240868049</v>
      </c>
      <c r="AN55" s="18">
        <f t="shared" ca="1" si="29"/>
        <v>1.0109244486449267</v>
      </c>
      <c r="AO55" s="18">
        <f t="shared" ref="AO55:AX64" ca="1" si="30">IF(AO$24&gt;$J55,0,OFFSET($K$2,$I55,$J55-AO$24))</f>
        <v>1</v>
      </c>
      <c r="AP55" s="18">
        <f t="shared" ca="1" si="30"/>
        <v>0</v>
      </c>
      <c r="AQ55" s="18">
        <f t="shared" ca="1" si="30"/>
        <v>0</v>
      </c>
      <c r="AR55" s="18">
        <f t="shared" ca="1" si="30"/>
        <v>0</v>
      </c>
      <c r="AS55" s="18">
        <f t="shared" ca="1" si="30"/>
        <v>0</v>
      </c>
      <c r="AT55" s="18">
        <f t="shared" ca="1" si="30"/>
        <v>0</v>
      </c>
      <c r="AU55" s="18">
        <f t="shared" ca="1" si="30"/>
        <v>0</v>
      </c>
      <c r="AV55" s="18">
        <f t="shared" ca="1" si="30"/>
        <v>0</v>
      </c>
      <c r="AW55" s="18">
        <f t="shared" ca="1" si="30"/>
        <v>0</v>
      </c>
      <c r="AX55" s="18">
        <f t="shared" ca="1" si="30"/>
        <v>0</v>
      </c>
      <c r="AY55" s="18">
        <f t="shared" ref="AY55:BH64" ca="1" si="31">IF(AY$24&gt;$J55,0,OFFSET($K$2,$I55,$J55-AY$24))</f>
        <v>0</v>
      </c>
      <c r="AZ55" s="18">
        <f t="shared" ca="1" si="31"/>
        <v>0</v>
      </c>
      <c r="BA55" s="18">
        <f t="shared" ca="1" si="31"/>
        <v>0</v>
      </c>
      <c r="BB55" s="18">
        <f t="shared" ca="1" si="31"/>
        <v>0</v>
      </c>
      <c r="BC55" s="18">
        <f t="shared" ca="1" si="31"/>
        <v>0</v>
      </c>
      <c r="BD55" s="18">
        <f t="shared" ca="1" si="31"/>
        <v>0</v>
      </c>
      <c r="BE55" s="18">
        <f t="shared" ca="1" si="31"/>
        <v>0</v>
      </c>
      <c r="BF55" s="18">
        <f t="shared" ca="1" si="31"/>
        <v>0</v>
      </c>
      <c r="BG55" s="18">
        <f t="shared" ca="1" si="31"/>
        <v>0</v>
      </c>
      <c r="BH55" s="18">
        <f t="shared" ca="1" si="31"/>
        <v>0</v>
      </c>
    </row>
    <row r="56" spans="8:60" x14ac:dyDescent="0.35">
      <c r="H56" s="2" t="str">
        <f t="shared" si="9"/>
        <v>NGCC_Capital</v>
      </c>
      <c r="I56">
        <f t="shared" si="16"/>
        <v>1</v>
      </c>
      <c r="J56">
        <f t="shared" si="15"/>
        <v>31</v>
      </c>
      <c r="K56" s="18">
        <f t="shared" ca="1" si="27"/>
        <v>1.400488977550661</v>
      </c>
      <c r="L56" s="18">
        <f t="shared" ca="1" si="27"/>
        <v>1.3853547408294637</v>
      </c>
      <c r="M56" s="18">
        <f t="shared" ca="1" si="27"/>
        <v>1.370384050644373</v>
      </c>
      <c r="N56" s="18">
        <f t="shared" ca="1" si="27"/>
        <v>1.3555751396469602</v>
      </c>
      <c r="O56" s="18">
        <f t="shared" ca="1" si="27"/>
        <v>1.3409262595874634</v>
      </c>
      <c r="P56" s="18">
        <f t="shared" ca="1" si="27"/>
        <v>1.3264356811083964</v>
      </c>
      <c r="Q56" s="18">
        <f t="shared" ca="1" si="27"/>
        <v>1.3121016935403931</v>
      </c>
      <c r="R56" s="18">
        <f t="shared" ca="1" si="27"/>
        <v>1.2979226047002554</v>
      </c>
      <c r="S56" s="18">
        <f t="shared" ca="1" si="27"/>
        <v>1.2838967406911861</v>
      </c>
      <c r="T56" s="18">
        <f t="shared" ca="1" si="27"/>
        <v>1.2700224457051754</v>
      </c>
      <c r="U56" s="18">
        <f t="shared" ca="1" si="28"/>
        <v>1.2562980818275307</v>
      </c>
      <c r="V56" s="18">
        <f t="shared" ca="1" si="28"/>
        <v>1.2427220288435106</v>
      </c>
      <c r="W56" s="18">
        <f t="shared" ca="1" si="28"/>
        <v>1.2292926840470544</v>
      </c>
      <c r="X56" s="18">
        <f t="shared" ca="1" si="28"/>
        <v>1.2160084620515759</v>
      </c>
      <c r="Y56" s="18">
        <f t="shared" ca="1" si="28"/>
        <v>1.2028677946028012</v>
      </c>
      <c r="Z56" s="18">
        <f t="shared" ca="1" si="28"/>
        <v>1.1898691303936324</v>
      </c>
      <c r="AA56" s="18">
        <f t="shared" ca="1" si="28"/>
        <v>1.1770109348810078</v>
      </c>
      <c r="AB56" s="18">
        <f t="shared" ca="1" si="28"/>
        <v>1.1642916901047435</v>
      </c>
      <c r="AC56" s="18">
        <f t="shared" ca="1" si="28"/>
        <v>1.1517098945083335</v>
      </c>
      <c r="AD56" s="18">
        <f t="shared" ca="1" si="28"/>
        <v>1.1392640627616828</v>
      </c>
      <c r="AE56" s="18">
        <f t="shared" ca="1" si="29"/>
        <v>1.126952725585761</v>
      </c>
      <c r="AF56" s="18">
        <f t="shared" ca="1" si="29"/>
        <v>1.1147744295791462</v>
      </c>
      <c r="AG56" s="18">
        <f t="shared" ca="1" si="29"/>
        <v>1.1027277370464461</v>
      </c>
      <c r="AH56" s="18">
        <f t="shared" ca="1" si="29"/>
        <v>1.0908112258285723</v>
      </c>
      <c r="AI56" s="18">
        <f t="shared" ca="1" si="29"/>
        <v>1.0790234891348491</v>
      </c>
      <c r="AJ56" s="18">
        <f t="shared" ca="1" si="29"/>
        <v>1.0673631353769357</v>
      </c>
      <c r="AK56" s="18">
        <f t="shared" ca="1" si="29"/>
        <v>1.0558287880045449</v>
      </c>
      <c r="AL56" s="18">
        <f t="shared" ca="1" si="29"/>
        <v>1.0444190853429347</v>
      </c>
      <c r="AM56" s="18">
        <f t="shared" ca="1" si="29"/>
        <v>1.0331326804321581</v>
      </c>
      <c r="AN56" s="18">
        <f t="shared" ca="1" si="29"/>
        <v>1.021968240868049</v>
      </c>
      <c r="AO56" s="18">
        <f t="shared" ca="1" si="30"/>
        <v>1.0109244486449267</v>
      </c>
      <c r="AP56" s="18">
        <f t="shared" ca="1" si="30"/>
        <v>1</v>
      </c>
      <c r="AQ56" s="18">
        <f t="shared" ca="1" si="30"/>
        <v>0</v>
      </c>
      <c r="AR56" s="18">
        <f t="shared" ca="1" si="30"/>
        <v>0</v>
      </c>
      <c r="AS56" s="18">
        <f t="shared" ca="1" si="30"/>
        <v>0</v>
      </c>
      <c r="AT56" s="18">
        <f t="shared" ca="1" si="30"/>
        <v>0</v>
      </c>
      <c r="AU56" s="18">
        <f t="shared" ca="1" si="30"/>
        <v>0</v>
      </c>
      <c r="AV56" s="18">
        <f t="shared" ca="1" si="30"/>
        <v>0</v>
      </c>
      <c r="AW56" s="18">
        <f t="shared" ca="1" si="30"/>
        <v>0</v>
      </c>
      <c r="AX56" s="18">
        <f t="shared" ca="1" si="30"/>
        <v>0</v>
      </c>
      <c r="AY56" s="18">
        <f t="shared" ca="1" si="31"/>
        <v>0</v>
      </c>
      <c r="AZ56" s="18">
        <f t="shared" ca="1" si="31"/>
        <v>0</v>
      </c>
      <c r="BA56" s="18">
        <f t="shared" ca="1" si="31"/>
        <v>0</v>
      </c>
      <c r="BB56" s="18">
        <f t="shared" ca="1" si="31"/>
        <v>0</v>
      </c>
      <c r="BC56" s="18">
        <f t="shared" ca="1" si="31"/>
        <v>0</v>
      </c>
      <c r="BD56" s="18">
        <f t="shared" ca="1" si="31"/>
        <v>0</v>
      </c>
      <c r="BE56" s="18">
        <f t="shared" ca="1" si="31"/>
        <v>0</v>
      </c>
      <c r="BF56" s="18">
        <f t="shared" ca="1" si="31"/>
        <v>0</v>
      </c>
      <c r="BG56" s="18">
        <f t="shared" ca="1" si="31"/>
        <v>0</v>
      </c>
      <c r="BH56" s="18">
        <f t="shared" ca="1" si="31"/>
        <v>0</v>
      </c>
    </row>
    <row r="57" spans="8:60" x14ac:dyDescent="0.35">
      <c r="H57" s="2" t="str">
        <f t="shared" si="9"/>
        <v>NGCC_Capital</v>
      </c>
      <c r="I57">
        <f t="shared" si="16"/>
        <v>1</v>
      </c>
      <c r="J57">
        <f t="shared" si="15"/>
        <v>32</v>
      </c>
      <c r="K57" s="18">
        <f t="shared" ca="1" si="27"/>
        <v>1.4157885474636991</v>
      </c>
      <c r="L57" s="18">
        <f t="shared" ca="1" si="27"/>
        <v>1.400488977550661</v>
      </c>
      <c r="M57" s="18">
        <f t="shared" ca="1" si="27"/>
        <v>1.3853547408294637</v>
      </c>
      <c r="N57" s="18">
        <f t="shared" ca="1" si="27"/>
        <v>1.370384050644373</v>
      </c>
      <c r="O57" s="18">
        <f t="shared" ca="1" si="27"/>
        <v>1.3555751396469602</v>
      </c>
      <c r="P57" s="18">
        <f t="shared" ca="1" si="27"/>
        <v>1.3409262595874634</v>
      </c>
      <c r="Q57" s="18">
        <f t="shared" ca="1" si="27"/>
        <v>1.3264356811083964</v>
      </c>
      <c r="R57" s="18">
        <f t="shared" ca="1" si="27"/>
        <v>1.3121016935403931</v>
      </c>
      <c r="S57" s="18">
        <f t="shared" ca="1" si="27"/>
        <v>1.2979226047002554</v>
      </c>
      <c r="T57" s="18">
        <f t="shared" ca="1" si="27"/>
        <v>1.2838967406911861</v>
      </c>
      <c r="U57" s="18">
        <f t="shared" ca="1" si="28"/>
        <v>1.2700224457051754</v>
      </c>
      <c r="V57" s="18">
        <f t="shared" ca="1" si="28"/>
        <v>1.2562980818275307</v>
      </c>
      <c r="W57" s="18">
        <f t="shared" ca="1" si="28"/>
        <v>1.2427220288435106</v>
      </c>
      <c r="X57" s="18">
        <f t="shared" ca="1" si="28"/>
        <v>1.2292926840470544</v>
      </c>
      <c r="Y57" s="18">
        <f t="shared" ca="1" si="28"/>
        <v>1.2160084620515759</v>
      </c>
      <c r="Z57" s="18">
        <f t="shared" ca="1" si="28"/>
        <v>1.2028677946028012</v>
      </c>
      <c r="AA57" s="18">
        <f t="shared" ca="1" si="28"/>
        <v>1.1898691303936324</v>
      </c>
      <c r="AB57" s="18">
        <f t="shared" ca="1" si="28"/>
        <v>1.1770109348810078</v>
      </c>
      <c r="AC57" s="18">
        <f t="shared" ca="1" si="28"/>
        <v>1.1642916901047435</v>
      </c>
      <c r="AD57" s="18">
        <f t="shared" ca="1" si="28"/>
        <v>1.1517098945083335</v>
      </c>
      <c r="AE57" s="18">
        <f t="shared" ca="1" si="29"/>
        <v>1.1392640627616828</v>
      </c>
      <c r="AF57" s="18">
        <f t="shared" ca="1" si="29"/>
        <v>1.126952725585761</v>
      </c>
      <c r="AG57" s="18">
        <f t="shared" ca="1" si="29"/>
        <v>1.1147744295791462</v>
      </c>
      <c r="AH57" s="18">
        <f t="shared" ca="1" si="29"/>
        <v>1.1027277370464461</v>
      </c>
      <c r="AI57" s="18">
        <f t="shared" ca="1" si="29"/>
        <v>1.0908112258285723</v>
      </c>
      <c r="AJ57" s="18">
        <f t="shared" ca="1" si="29"/>
        <v>1.0790234891348491</v>
      </c>
      <c r="AK57" s="18">
        <f t="shared" ca="1" si="29"/>
        <v>1.0673631353769357</v>
      </c>
      <c r="AL57" s="18">
        <f t="shared" ca="1" si="29"/>
        <v>1.0558287880045449</v>
      </c>
      <c r="AM57" s="18">
        <f t="shared" ca="1" si="29"/>
        <v>1.0444190853429347</v>
      </c>
      <c r="AN57" s="18">
        <f t="shared" ca="1" si="29"/>
        <v>1.0331326804321581</v>
      </c>
      <c r="AO57" s="18">
        <f t="shared" ca="1" si="30"/>
        <v>1.021968240868049</v>
      </c>
      <c r="AP57" s="18">
        <f t="shared" ca="1" si="30"/>
        <v>1.0109244486449267</v>
      </c>
      <c r="AQ57" s="18">
        <f t="shared" ca="1" si="30"/>
        <v>1</v>
      </c>
      <c r="AR57" s="18">
        <f t="shared" ca="1" si="30"/>
        <v>0</v>
      </c>
      <c r="AS57" s="18">
        <f t="shared" ca="1" si="30"/>
        <v>0</v>
      </c>
      <c r="AT57" s="18">
        <f t="shared" ca="1" si="30"/>
        <v>0</v>
      </c>
      <c r="AU57" s="18">
        <f t="shared" ca="1" si="30"/>
        <v>0</v>
      </c>
      <c r="AV57" s="18">
        <f t="shared" ca="1" si="30"/>
        <v>0</v>
      </c>
      <c r="AW57" s="18">
        <f t="shared" ca="1" si="30"/>
        <v>0</v>
      </c>
      <c r="AX57" s="18">
        <f t="shared" ca="1" si="30"/>
        <v>0</v>
      </c>
      <c r="AY57" s="18">
        <f t="shared" ca="1" si="31"/>
        <v>0</v>
      </c>
      <c r="AZ57" s="18">
        <f t="shared" ca="1" si="31"/>
        <v>0</v>
      </c>
      <c r="BA57" s="18">
        <f t="shared" ca="1" si="31"/>
        <v>0</v>
      </c>
      <c r="BB57" s="18">
        <f t="shared" ca="1" si="31"/>
        <v>0</v>
      </c>
      <c r="BC57" s="18">
        <f t="shared" ca="1" si="31"/>
        <v>0</v>
      </c>
      <c r="BD57" s="18">
        <f t="shared" ca="1" si="31"/>
        <v>0</v>
      </c>
      <c r="BE57" s="18">
        <f t="shared" ca="1" si="31"/>
        <v>0</v>
      </c>
      <c r="BF57" s="18">
        <f t="shared" ca="1" si="31"/>
        <v>0</v>
      </c>
      <c r="BG57" s="18">
        <f t="shared" ca="1" si="31"/>
        <v>0</v>
      </c>
      <c r="BH57" s="18">
        <f t="shared" ca="1" si="31"/>
        <v>0</v>
      </c>
    </row>
    <row r="58" spans="8:60" x14ac:dyDescent="0.35">
      <c r="H58" s="2" t="str">
        <f t="shared" si="9"/>
        <v>NGCC_Capital</v>
      </c>
      <c r="I58">
        <f t="shared" si="16"/>
        <v>1</v>
      </c>
      <c r="J58">
        <f t="shared" si="15"/>
        <v>33</v>
      </c>
      <c r="K58" s="18">
        <f t="shared" ca="1" si="27"/>
        <v>1.4312552567425416</v>
      </c>
      <c r="L58" s="18">
        <f t="shared" ca="1" si="27"/>
        <v>1.4157885474636991</v>
      </c>
      <c r="M58" s="18">
        <f t="shared" ca="1" si="27"/>
        <v>1.400488977550661</v>
      </c>
      <c r="N58" s="18">
        <f t="shared" ca="1" si="27"/>
        <v>1.3853547408294637</v>
      </c>
      <c r="O58" s="18">
        <f t="shared" ca="1" si="27"/>
        <v>1.370384050644373</v>
      </c>
      <c r="P58" s="18">
        <f t="shared" ca="1" si="27"/>
        <v>1.3555751396469602</v>
      </c>
      <c r="Q58" s="18">
        <f t="shared" ca="1" si="27"/>
        <v>1.3409262595874634</v>
      </c>
      <c r="R58" s="18">
        <f t="shared" ca="1" si="27"/>
        <v>1.3264356811083964</v>
      </c>
      <c r="S58" s="18">
        <f t="shared" ca="1" si="27"/>
        <v>1.3121016935403931</v>
      </c>
      <c r="T58" s="18">
        <f t="shared" ca="1" si="27"/>
        <v>1.2979226047002554</v>
      </c>
      <c r="U58" s="18">
        <f t="shared" ca="1" si="28"/>
        <v>1.2838967406911861</v>
      </c>
      <c r="V58" s="18">
        <f t="shared" ca="1" si="28"/>
        <v>1.2700224457051754</v>
      </c>
      <c r="W58" s="18">
        <f t="shared" ca="1" si="28"/>
        <v>1.2562980818275307</v>
      </c>
      <c r="X58" s="18">
        <f t="shared" ca="1" si="28"/>
        <v>1.2427220288435106</v>
      </c>
      <c r="Y58" s="18">
        <f t="shared" ca="1" si="28"/>
        <v>1.2292926840470544</v>
      </c>
      <c r="Z58" s="18">
        <f t="shared" ca="1" si="28"/>
        <v>1.2160084620515759</v>
      </c>
      <c r="AA58" s="18">
        <f t="shared" ca="1" si="28"/>
        <v>1.2028677946028012</v>
      </c>
      <c r="AB58" s="18">
        <f t="shared" ca="1" si="28"/>
        <v>1.1898691303936324</v>
      </c>
      <c r="AC58" s="18">
        <f t="shared" ca="1" si="28"/>
        <v>1.1770109348810078</v>
      </c>
      <c r="AD58" s="18">
        <f t="shared" ca="1" si="28"/>
        <v>1.1642916901047435</v>
      </c>
      <c r="AE58" s="18">
        <f t="shared" ca="1" si="29"/>
        <v>1.1517098945083335</v>
      </c>
      <c r="AF58" s="18">
        <f t="shared" ca="1" si="29"/>
        <v>1.1392640627616828</v>
      </c>
      <c r="AG58" s="18">
        <f t="shared" ca="1" si="29"/>
        <v>1.126952725585761</v>
      </c>
      <c r="AH58" s="18">
        <f t="shared" ca="1" si="29"/>
        <v>1.1147744295791462</v>
      </c>
      <c r="AI58" s="18">
        <f t="shared" ca="1" si="29"/>
        <v>1.1027277370464461</v>
      </c>
      <c r="AJ58" s="18">
        <f t="shared" ca="1" si="29"/>
        <v>1.0908112258285723</v>
      </c>
      <c r="AK58" s="18">
        <f t="shared" ca="1" si="29"/>
        <v>1.0790234891348491</v>
      </c>
      <c r="AL58" s="18">
        <f t="shared" ca="1" si="29"/>
        <v>1.0673631353769357</v>
      </c>
      <c r="AM58" s="18">
        <f t="shared" ca="1" si="29"/>
        <v>1.0558287880045449</v>
      </c>
      <c r="AN58" s="18">
        <f t="shared" ca="1" si="29"/>
        <v>1.0444190853429347</v>
      </c>
      <c r="AO58" s="18">
        <f t="shared" ca="1" si="30"/>
        <v>1.0331326804321581</v>
      </c>
      <c r="AP58" s="18">
        <f t="shared" ca="1" si="30"/>
        <v>1.021968240868049</v>
      </c>
      <c r="AQ58" s="18">
        <f t="shared" ca="1" si="30"/>
        <v>1.0109244486449267</v>
      </c>
      <c r="AR58" s="18">
        <f t="shared" ca="1" si="30"/>
        <v>1</v>
      </c>
      <c r="AS58" s="18">
        <f t="shared" ca="1" si="30"/>
        <v>0</v>
      </c>
      <c r="AT58" s="18">
        <f t="shared" ca="1" si="30"/>
        <v>0</v>
      </c>
      <c r="AU58" s="18">
        <f t="shared" ca="1" si="30"/>
        <v>0</v>
      </c>
      <c r="AV58" s="18">
        <f t="shared" ca="1" si="30"/>
        <v>0</v>
      </c>
      <c r="AW58" s="18">
        <f t="shared" ca="1" si="30"/>
        <v>0</v>
      </c>
      <c r="AX58" s="18">
        <f t="shared" ca="1" si="30"/>
        <v>0</v>
      </c>
      <c r="AY58" s="18">
        <f t="shared" ca="1" si="31"/>
        <v>0</v>
      </c>
      <c r="AZ58" s="18">
        <f t="shared" ca="1" si="31"/>
        <v>0</v>
      </c>
      <c r="BA58" s="18">
        <f t="shared" ca="1" si="31"/>
        <v>0</v>
      </c>
      <c r="BB58" s="18">
        <f t="shared" ca="1" si="31"/>
        <v>0</v>
      </c>
      <c r="BC58" s="18">
        <f t="shared" ca="1" si="31"/>
        <v>0</v>
      </c>
      <c r="BD58" s="18">
        <f t="shared" ca="1" si="31"/>
        <v>0</v>
      </c>
      <c r="BE58" s="18">
        <f t="shared" ca="1" si="31"/>
        <v>0</v>
      </c>
      <c r="BF58" s="18">
        <f t="shared" ca="1" si="31"/>
        <v>0</v>
      </c>
      <c r="BG58" s="18">
        <f t="shared" ca="1" si="31"/>
        <v>0</v>
      </c>
      <c r="BH58" s="18">
        <f t="shared" ca="1" si="31"/>
        <v>0</v>
      </c>
    </row>
    <row r="59" spans="8:60" x14ac:dyDescent="0.35">
      <c r="H59" s="2" t="str">
        <f t="shared" si="9"/>
        <v>NGCC_Capital</v>
      </c>
      <c r="I59">
        <f t="shared" si="16"/>
        <v>1</v>
      </c>
      <c r="J59">
        <f t="shared" si="15"/>
        <v>34</v>
      </c>
      <c r="K59" s="18">
        <f t="shared" ca="1" si="27"/>
        <v>1.4468909312926068</v>
      </c>
      <c r="L59" s="18">
        <f t="shared" ca="1" si="27"/>
        <v>1.4312552567425416</v>
      </c>
      <c r="M59" s="18">
        <f t="shared" ca="1" si="27"/>
        <v>1.4157885474636991</v>
      </c>
      <c r="N59" s="18">
        <f t="shared" ca="1" si="27"/>
        <v>1.400488977550661</v>
      </c>
      <c r="O59" s="18">
        <f t="shared" ca="1" si="27"/>
        <v>1.3853547408294637</v>
      </c>
      <c r="P59" s="18">
        <f t="shared" ca="1" si="27"/>
        <v>1.370384050644373</v>
      </c>
      <c r="Q59" s="18">
        <f t="shared" ca="1" si="27"/>
        <v>1.3555751396469602</v>
      </c>
      <c r="R59" s="18">
        <f t="shared" ca="1" si="27"/>
        <v>1.3409262595874634</v>
      </c>
      <c r="S59" s="18">
        <f t="shared" ca="1" si="27"/>
        <v>1.3264356811083964</v>
      </c>
      <c r="T59" s="18">
        <f t="shared" ca="1" si="27"/>
        <v>1.3121016935403931</v>
      </c>
      <c r="U59" s="18">
        <f t="shared" ca="1" si="28"/>
        <v>1.2979226047002554</v>
      </c>
      <c r="V59" s="18">
        <f t="shared" ca="1" si="28"/>
        <v>1.2838967406911861</v>
      </c>
      <c r="W59" s="18">
        <f t="shared" ca="1" si="28"/>
        <v>1.2700224457051754</v>
      </c>
      <c r="X59" s="18">
        <f t="shared" ca="1" si="28"/>
        <v>1.2562980818275307</v>
      </c>
      <c r="Y59" s="18">
        <f t="shared" ca="1" si="28"/>
        <v>1.2427220288435106</v>
      </c>
      <c r="Z59" s="18">
        <f t="shared" ca="1" si="28"/>
        <v>1.2292926840470544</v>
      </c>
      <c r="AA59" s="18">
        <f t="shared" ca="1" si="28"/>
        <v>1.2160084620515759</v>
      </c>
      <c r="AB59" s="18">
        <f t="shared" ca="1" si="28"/>
        <v>1.2028677946028012</v>
      </c>
      <c r="AC59" s="18">
        <f t="shared" ca="1" si="28"/>
        <v>1.1898691303936324</v>
      </c>
      <c r="AD59" s="18">
        <f t="shared" ca="1" si="28"/>
        <v>1.1770109348810078</v>
      </c>
      <c r="AE59" s="18">
        <f t="shared" ca="1" si="29"/>
        <v>1.1642916901047435</v>
      </c>
      <c r="AF59" s="18">
        <f t="shared" ca="1" si="29"/>
        <v>1.1517098945083335</v>
      </c>
      <c r="AG59" s="18">
        <f t="shared" ca="1" si="29"/>
        <v>1.1392640627616828</v>
      </c>
      <c r="AH59" s="18">
        <f t="shared" ca="1" si="29"/>
        <v>1.126952725585761</v>
      </c>
      <c r="AI59" s="18">
        <f t="shared" ca="1" si="29"/>
        <v>1.1147744295791462</v>
      </c>
      <c r="AJ59" s="18">
        <f t="shared" ca="1" si="29"/>
        <v>1.1027277370464461</v>
      </c>
      <c r="AK59" s="18">
        <f t="shared" ca="1" si="29"/>
        <v>1.0908112258285723</v>
      </c>
      <c r="AL59" s="18">
        <f t="shared" ca="1" si="29"/>
        <v>1.0790234891348491</v>
      </c>
      <c r="AM59" s="18">
        <f t="shared" ca="1" si="29"/>
        <v>1.0673631353769357</v>
      </c>
      <c r="AN59" s="18">
        <f t="shared" ca="1" si="29"/>
        <v>1.0558287880045449</v>
      </c>
      <c r="AO59" s="18">
        <f t="shared" ca="1" si="30"/>
        <v>1.0444190853429347</v>
      </c>
      <c r="AP59" s="18">
        <f t="shared" ca="1" si="30"/>
        <v>1.0331326804321581</v>
      </c>
      <c r="AQ59" s="18">
        <f t="shared" ca="1" si="30"/>
        <v>1.021968240868049</v>
      </c>
      <c r="AR59" s="18">
        <f t="shared" ca="1" si="30"/>
        <v>1.0109244486449267</v>
      </c>
      <c r="AS59" s="18">
        <f t="shared" ca="1" si="30"/>
        <v>1</v>
      </c>
      <c r="AT59" s="18">
        <f t="shared" ca="1" si="30"/>
        <v>0</v>
      </c>
      <c r="AU59" s="18">
        <f t="shared" ca="1" si="30"/>
        <v>0</v>
      </c>
      <c r="AV59" s="18">
        <f t="shared" ca="1" si="30"/>
        <v>0</v>
      </c>
      <c r="AW59" s="18">
        <f t="shared" ca="1" si="30"/>
        <v>0</v>
      </c>
      <c r="AX59" s="18">
        <f t="shared" ca="1" si="30"/>
        <v>0</v>
      </c>
      <c r="AY59" s="18">
        <f t="shared" ca="1" si="31"/>
        <v>0</v>
      </c>
      <c r="AZ59" s="18">
        <f t="shared" ca="1" si="31"/>
        <v>0</v>
      </c>
      <c r="BA59" s="18">
        <f t="shared" ca="1" si="31"/>
        <v>0</v>
      </c>
      <c r="BB59" s="18">
        <f t="shared" ca="1" si="31"/>
        <v>0</v>
      </c>
      <c r="BC59" s="18">
        <f t="shared" ca="1" si="31"/>
        <v>0</v>
      </c>
      <c r="BD59" s="18">
        <f t="shared" ca="1" si="31"/>
        <v>0</v>
      </c>
      <c r="BE59" s="18">
        <f t="shared" ca="1" si="31"/>
        <v>0</v>
      </c>
      <c r="BF59" s="18">
        <f t="shared" ca="1" si="31"/>
        <v>0</v>
      </c>
      <c r="BG59" s="18">
        <f t="shared" ca="1" si="31"/>
        <v>0</v>
      </c>
      <c r="BH59" s="18">
        <f t="shared" ca="1" si="31"/>
        <v>0</v>
      </c>
    </row>
    <row r="60" spans="8:60" x14ac:dyDescent="0.35">
      <c r="H60" s="2" t="str">
        <f t="shared" si="9"/>
        <v>NGCC_Capital</v>
      </c>
      <c r="I60">
        <f t="shared" si="16"/>
        <v>1</v>
      </c>
      <c r="J60">
        <f t="shared" si="15"/>
        <v>35</v>
      </c>
      <c r="K60" s="18">
        <f t="shared" ca="1" si="27"/>
        <v>1.4626974169663232</v>
      </c>
      <c r="L60" s="18">
        <f t="shared" ca="1" si="27"/>
        <v>1.4468909312926068</v>
      </c>
      <c r="M60" s="18">
        <f t="shared" ca="1" si="27"/>
        <v>1.4312552567425416</v>
      </c>
      <c r="N60" s="18">
        <f t="shared" ca="1" si="27"/>
        <v>1.4157885474636991</v>
      </c>
      <c r="O60" s="18">
        <f t="shared" ca="1" si="27"/>
        <v>1.400488977550661</v>
      </c>
      <c r="P60" s="18">
        <f t="shared" ca="1" si="27"/>
        <v>1.3853547408294637</v>
      </c>
      <c r="Q60" s="18">
        <f t="shared" ca="1" si="27"/>
        <v>1.370384050644373</v>
      </c>
      <c r="R60" s="18">
        <f t="shared" ca="1" si="27"/>
        <v>1.3555751396469602</v>
      </c>
      <c r="S60" s="18">
        <f t="shared" ca="1" si="27"/>
        <v>1.3409262595874634</v>
      </c>
      <c r="T60" s="18">
        <f t="shared" ca="1" si="27"/>
        <v>1.3264356811083964</v>
      </c>
      <c r="U60" s="18">
        <f t="shared" ca="1" si="28"/>
        <v>1.3121016935403931</v>
      </c>
      <c r="V60" s="18">
        <f t="shared" ca="1" si="28"/>
        <v>1.2979226047002554</v>
      </c>
      <c r="W60" s="18">
        <f t="shared" ca="1" si="28"/>
        <v>1.2838967406911861</v>
      </c>
      <c r="X60" s="18">
        <f t="shared" ca="1" si="28"/>
        <v>1.2700224457051754</v>
      </c>
      <c r="Y60" s="18">
        <f t="shared" ca="1" si="28"/>
        <v>1.2562980818275307</v>
      </c>
      <c r="Z60" s="18">
        <f t="shared" ca="1" si="28"/>
        <v>1.2427220288435106</v>
      </c>
      <c r="AA60" s="18">
        <f t="shared" ca="1" si="28"/>
        <v>1.2292926840470544</v>
      </c>
      <c r="AB60" s="18">
        <f t="shared" ca="1" si="28"/>
        <v>1.2160084620515759</v>
      </c>
      <c r="AC60" s="18">
        <f t="shared" ca="1" si="28"/>
        <v>1.2028677946028012</v>
      </c>
      <c r="AD60" s="18">
        <f t="shared" ca="1" si="28"/>
        <v>1.1898691303936324</v>
      </c>
      <c r="AE60" s="18">
        <f t="shared" ca="1" si="29"/>
        <v>1.1770109348810078</v>
      </c>
      <c r="AF60" s="18">
        <f t="shared" ca="1" si="29"/>
        <v>1.1642916901047435</v>
      </c>
      <c r="AG60" s="18">
        <f t="shared" ca="1" si="29"/>
        <v>1.1517098945083335</v>
      </c>
      <c r="AH60" s="18">
        <f t="shared" ca="1" si="29"/>
        <v>1.1392640627616828</v>
      </c>
      <c r="AI60" s="18">
        <f t="shared" ca="1" si="29"/>
        <v>1.126952725585761</v>
      </c>
      <c r="AJ60" s="18">
        <f t="shared" ca="1" si="29"/>
        <v>1.1147744295791462</v>
      </c>
      <c r="AK60" s="18">
        <f t="shared" ca="1" si="29"/>
        <v>1.1027277370464461</v>
      </c>
      <c r="AL60" s="18">
        <f t="shared" ca="1" si="29"/>
        <v>1.0908112258285723</v>
      </c>
      <c r="AM60" s="18">
        <f t="shared" ca="1" si="29"/>
        <v>1.0790234891348491</v>
      </c>
      <c r="AN60" s="18">
        <f t="shared" ca="1" si="29"/>
        <v>1.0673631353769357</v>
      </c>
      <c r="AO60" s="18">
        <f t="shared" ca="1" si="30"/>
        <v>1.0558287880045449</v>
      </c>
      <c r="AP60" s="18">
        <f t="shared" ca="1" si="30"/>
        <v>1.0444190853429347</v>
      </c>
      <c r="AQ60" s="18">
        <f t="shared" ca="1" si="30"/>
        <v>1.0331326804321581</v>
      </c>
      <c r="AR60" s="18">
        <f t="shared" ca="1" si="30"/>
        <v>1.021968240868049</v>
      </c>
      <c r="AS60" s="18">
        <f t="shared" ca="1" si="30"/>
        <v>1.0109244486449267</v>
      </c>
      <c r="AT60" s="18">
        <f t="shared" ca="1" si="30"/>
        <v>1</v>
      </c>
      <c r="AU60" s="18">
        <f t="shared" ca="1" si="30"/>
        <v>0</v>
      </c>
      <c r="AV60" s="18">
        <f t="shared" ca="1" si="30"/>
        <v>0</v>
      </c>
      <c r="AW60" s="18">
        <f t="shared" ca="1" si="30"/>
        <v>0</v>
      </c>
      <c r="AX60" s="18">
        <f t="shared" ca="1" si="30"/>
        <v>0</v>
      </c>
      <c r="AY60" s="18">
        <f t="shared" ca="1" si="31"/>
        <v>0</v>
      </c>
      <c r="AZ60" s="18">
        <f t="shared" ca="1" si="31"/>
        <v>0</v>
      </c>
      <c r="BA60" s="18">
        <f t="shared" ca="1" si="31"/>
        <v>0</v>
      </c>
      <c r="BB60" s="18">
        <f t="shared" ca="1" si="31"/>
        <v>0</v>
      </c>
      <c r="BC60" s="18">
        <f t="shared" ca="1" si="31"/>
        <v>0</v>
      </c>
      <c r="BD60" s="18">
        <f t="shared" ca="1" si="31"/>
        <v>0</v>
      </c>
      <c r="BE60" s="18">
        <f t="shared" ca="1" si="31"/>
        <v>0</v>
      </c>
      <c r="BF60" s="18">
        <f t="shared" ca="1" si="31"/>
        <v>0</v>
      </c>
      <c r="BG60" s="18">
        <f t="shared" ca="1" si="31"/>
        <v>0</v>
      </c>
      <c r="BH60" s="18">
        <f t="shared" ca="1" si="31"/>
        <v>0</v>
      </c>
    </row>
    <row r="61" spans="8:60" x14ac:dyDescent="0.35">
      <c r="H61" s="2" t="str">
        <f t="shared" si="9"/>
        <v>NGCC_Capital</v>
      </c>
      <c r="I61">
        <f t="shared" si="16"/>
        <v>1</v>
      </c>
      <c r="J61">
        <f t="shared" si="15"/>
        <v>36</v>
      </c>
      <c r="K61" s="18">
        <f t="shared" ca="1" si="27"/>
        <v>1.4786765797810386</v>
      </c>
      <c r="L61" s="18">
        <f t="shared" ca="1" si="27"/>
        <v>1.4626974169663232</v>
      </c>
      <c r="M61" s="18">
        <f t="shared" ca="1" si="27"/>
        <v>1.4468909312926068</v>
      </c>
      <c r="N61" s="18">
        <f t="shared" ca="1" si="27"/>
        <v>1.4312552567425416</v>
      </c>
      <c r="O61" s="18">
        <f t="shared" ca="1" si="27"/>
        <v>1.4157885474636991</v>
      </c>
      <c r="P61" s="18">
        <f t="shared" ca="1" si="27"/>
        <v>1.400488977550661</v>
      </c>
      <c r="Q61" s="18">
        <f t="shared" ca="1" si="27"/>
        <v>1.3853547408294637</v>
      </c>
      <c r="R61" s="18">
        <f t="shared" ca="1" si="27"/>
        <v>1.370384050644373</v>
      </c>
      <c r="S61" s="18">
        <f t="shared" ca="1" si="27"/>
        <v>1.3555751396469602</v>
      </c>
      <c r="T61" s="18">
        <f t="shared" ca="1" si="27"/>
        <v>1.3409262595874634</v>
      </c>
      <c r="U61" s="18">
        <f t="shared" ca="1" si="28"/>
        <v>1.3264356811083964</v>
      </c>
      <c r="V61" s="18">
        <f t="shared" ca="1" si="28"/>
        <v>1.3121016935403931</v>
      </c>
      <c r="W61" s="18">
        <f t="shared" ca="1" si="28"/>
        <v>1.2979226047002554</v>
      </c>
      <c r="X61" s="18">
        <f t="shared" ca="1" si="28"/>
        <v>1.2838967406911861</v>
      </c>
      <c r="Y61" s="18">
        <f t="shared" ca="1" si="28"/>
        <v>1.2700224457051754</v>
      </c>
      <c r="Z61" s="18">
        <f t="shared" ca="1" si="28"/>
        <v>1.2562980818275307</v>
      </c>
      <c r="AA61" s="18">
        <f t="shared" ca="1" si="28"/>
        <v>1.2427220288435106</v>
      </c>
      <c r="AB61" s="18">
        <f t="shared" ca="1" si="28"/>
        <v>1.2292926840470544</v>
      </c>
      <c r="AC61" s="18">
        <f t="shared" ca="1" si="28"/>
        <v>1.2160084620515759</v>
      </c>
      <c r="AD61" s="18">
        <f t="shared" ca="1" si="28"/>
        <v>1.2028677946028012</v>
      </c>
      <c r="AE61" s="18">
        <f t="shared" ca="1" si="29"/>
        <v>1.1898691303936324</v>
      </c>
      <c r="AF61" s="18">
        <f t="shared" ca="1" si="29"/>
        <v>1.1770109348810078</v>
      </c>
      <c r="AG61" s="18">
        <f t="shared" ca="1" si="29"/>
        <v>1.1642916901047435</v>
      </c>
      <c r="AH61" s="18">
        <f t="shared" ca="1" si="29"/>
        <v>1.1517098945083335</v>
      </c>
      <c r="AI61" s="18">
        <f t="shared" ca="1" si="29"/>
        <v>1.1392640627616828</v>
      </c>
      <c r="AJ61" s="18">
        <f t="shared" ca="1" si="29"/>
        <v>1.126952725585761</v>
      </c>
      <c r="AK61" s="18">
        <f t="shared" ca="1" si="29"/>
        <v>1.1147744295791462</v>
      </c>
      <c r="AL61" s="18">
        <f t="shared" ca="1" si="29"/>
        <v>1.1027277370464461</v>
      </c>
      <c r="AM61" s="18">
        <f t="shared" ca="1" si="29"/>
        <v>1.0908112258285723</v>
      </c>
      <c r="AN61" s="18">
        <f t="shared" ca="1" si="29"/>
        <v>1.0790234891348491</v>
      </c>
      <c r="AO61" s="18">
        <f t="shared" ca="1" si="30"/>
        <v>1.0673631353769357</v>
      </c>
      <c r="AP61" s="18">
        <f t="shared" ca="1" si="30"/>
        <v>1.0558287880045449</v>
      </c>
      <c r="AQ61" s="18">
        <f t="shared" ca="1" si="30"/>
        <v>1.0444190853429347</v>
      </c>
      <c r="AR61" s="18">
        <f t="shared" ca="1" si="30"/>
        <v>1.0331326804321581</v>
      </c>
      <c r="AS61" s="18">
        <f t="shared" ca="1" si="30"/>
        <v>1.021968240868049</v>
      </c>
      <c r="AT61" s="18">
        <f t="shared" ca="1" si="30"/>
        <v>1.0109244486449267</v>
      </c>
      <c r="AU61" s="18">
        <f t="shared" ca="1" si="30"/>
        <v>1</v>
      </c>
      <c r="AV61" s="18">
        <f t="shared" ca="1" si="30"/>
        <v>0</v>
      </c>
      <c r="AW61" s="18">
        <f t="shared" ca="1" si="30"/>
        <v>0</v>
      </c>
      <c r="AX61" s="18">
        <f t="shared" ca="1" si="30"/>
        <v>0</v>
      </c>
      <c r="AY61" s="18">
        <f t="shared" ca="1" si="31"/>
        <v>0</v>
      </c>
      <c r="AZ61" s="18">
        <f t="shared" ca="1" si="31"/>
        <v>0</v>
      </c>
      <c r="BA61" s="18">
        <f t="shared" ca="1" si="31"/>
        <v>0</v>
      </c>
      <c r="BB61" s="18">
        <f t="shared" ca="1" si="31"/>
        <v>0</v>
      </c>
      <c r="BC61" s="18">
        <f t="shared" ca="1" si="31"/>
        <v>0</v>
      </c>
      <c r="BD61" s="18">
        <f t="shared" ca="1" si="31"/>
        <v>0</v>
      </c>
      <c r="BE61" s="18">
        <f t="shared" ca="1" si="31"/>
        <v>0</v>
      </c>
      <c r="BF61" s="18">
        <f t="shared" ca="1" si="31"/>
        <v>0</v>
      </c>
      <c r="BG61" s="18">
        <f t="shared" ca="1" si="31"/>
        <v>0</v>
      </c>
      <c r="BH61" s="18">
        <f t="shared" ca="1" si="31"/>
        <v>0</v>
      </c>
    </row>
    <row r="62" spans="8:60" x14ac:dyDescent="0.35">
      <c r="H62" s="2" t="str">
        <f t="shared" si="9"/>
        <v>NGCC_Capital</v>
      </c>
      <c r="I62">
        <f t="shared" si="16"/>
        <v>1</v>
      </c>
      <c r="J62">
        <f t="shared" si="15"/>
        <v>37</v>
      </c>
      <c r="K62" s="18">
        <f t="shared" ca="1" si="27"/>
        <v>1.4948303061393124</v>
      </c>
      <c r="L62" s="18">
        <f t="shared" ca="1" si="27"/>
        <v>1.4786765797810386</v>
      </c>
      <c r="M62" s="18">
        <f t="shared" ca="1" si="27"/>
        <v>1.4626974169663232</v>
      </c>
      <c r="N62" s="18">
        <f t="shared" ca="1" si="27"/>
        <v>1.4468909312926068</v>
      </c>
      <c r="O62" s="18">
        <f t="shared" ca="1" si="27"/>
        <v>1.4312552567425416</v>
      </c>
      <c r="P62" s="18">
        <f t="shared" ca="1" si="27"/>
        <v>1.4157885474636991</v>
      </c>
      <c r="Q62" s="18">
        <f t="shared" ca="1" si="27"/>
        <v>1.400488977550661</v>
      </c>
      <c r="R62" s="18">
        <f t="shared" ca="1" si="27"/>
        <v>1.3853547408294637</v>
      </c>
      <c r="S62" s="18">
        <f t="shared" ca="1" si="27"/>
        <v>1.370384050644373</v>
      </c>
      <c r="T62" s="18">
        <f t="shared" ca="1" si="27"/>
        <v>1.3555751396469602</v>
      </c>
      <c r="U62" s="18">
        <f t="shared" ca="1" si="28"/>
        <v>1.3409262595874634</v>
      </c>
      <c r="V62" s="18">
        <f t="shared" ca="1" si="28"/>
        <v>1.3264356811083964</v>
      </c>
      <c r="W62" s="18">
        <f t="shared" ca="1" si="28"/>
        <v>1.3121016935403931</v>
      </c>
      <c r="X62" s="18">
        <f t="shared" ca="1" si="28"/>
        <v>1.2979226047002554</v>
      </c>
      <c r="Y62" s="18">
        <f t="shared" ca="1" si="28"/>
        <v>1.2838967406911861</v>
      </c>
      <c r="Z62" s="18">
        <f t="shared" ca="1" si="28"/>
        <v>1.2700224457051754</v>
      </c>
      <c r="AA62" s="18">
        <f t="shared" ca="1" si="28"/>
        <v>1.2562980818275307</v>
      </c>
      <c r="AB62" s="18">
        <f t="shared" ca="1" si="28"/>
        <v>1.2427220288435106</v>
      </c>
      <c r="AC62" s="18">
        <f t="shared" ca="1" si="28"/>
        <v>1.2292926840470544</v>
      </c>
      <c r="AD62" s="18">
        <f t="shared" ca="1" si="28"/>
        <v>1.2160084620515759</v>
      </c>
      <c r="AE62" s="18">
        <f t="shared" ca="1" si="29"/>
        <v>1.2028677946028012</v>
      </c>
      <c r="AF62" s="18">
        <f t="shared" ca="1" si="29"/>
        <v>1.1898691303936324</v>
      </c>
      <c r="AG62" s="18">
        <f t="shared" ca="1" si="29"/>
        <v>1.1770109348810078</v>
      </c>
      <c r="AH62" s="18">
        <f t="shared" ca="1" si="29"/>
        <v>1.1642916901047435</v>
      </c>
      <c r="AI62" s="18">
        <f t="shared" ca="1" si="29"/>
        <v>1.1517098945083335</v>
      </c>
      <c r="AJ62" s="18">
        <f t="shared" ca="1" si="29"/>
        <v>1.1392640627616828</v>
      </c>
      <c r="AK62" s="18">
        <f t="shared" ca="1" si="29"/>
        <v>1.126952725585761</v>
      </c>
      <c r="AL62" s="18">
        <f t="shared" ca="1" si="29"/>
        <v>1.1147744295791462</v>
      </c>
      <c r="AM62" s="18">
        <f t="shared" ca="1" si="29"/>
        <v>1.1027277370464461</v>
      </c>
      <c r="AN62" s="18">
        <f t="shared" ca="1" si="29"/>
        <v>1.0908112258285723</v>
      </c>
      <c r="AO62" s="18">
        <f t="shared" ca="1" si="30"/>
        <v>1.0790234891348491</v>
      </c>
      <c r="AP62" s="18">
        <f t="shared" ca="1" si="30"/>
        <v>1.0673631353769357</v>
      </c>
      <c r="AQ62" s="18">
        <f t="shared" ca="1" si="30"/>
        <v>1.0558287880045449</v>
      </c>
      <c r="AR62" s="18">
        <f t="shared" ca="1" si="30"/>
        <v>1.0444190853429347</v>
      </c>
      <c r="AS62" s="18">
        <f t="shared" ca="1" si="30"/>
        <v>1.0331326804321581</v>
      </c>
      <c r="AT62" s="18">
        <f t="shared" ca="1" si="30"/>
        <v>1.021968240868049</v>
      </c>
      <c r="AU62" s="18">
        <f t="shared" ca="1" si="30"/>
        <v>1.0109244486449267</v>
      </c>
      <c r="AV62" s="18">
        <f t="shared" ca="1" si="30"/>
        <v>1</v>
      </c>
      <c r="AW62" s="18">
        <f t="shared" ca="1" si="30"/>
        <v>0</v>
      </c>
      <c r="AX62" s="18">
        <f t="shared" ca="1" si="30"/>
        <v>0</v>
      </c>
      <c r="AY62" s="18">
        <f t="shared" ca="1" si="31"/>
        <v>0</v>
      </c>
      <c r="AZ62" s="18">
        <f t="shared" ca="1" si="31"/>
        <v>0</v>
      </c>
      <c r="BA62" s="18">
        <f t="shared" ca="1" si="31"/>
        <v>0</v>
      </c>
      <c r="BB62" s="18">
        <f t="shared" ca="1" si="31"/>
        <v>0</v>
      </c>
      <c r="BC62" s="18">
        <f t="shared" ca="1" si="31"/>
        <v>0</v>
      </c>
      <c r="BD62" s="18">
        <f t="shared" ca="1" si="31"/>
        <v>0</v>
      </c>
      <c r="BE62" s="18">
        <f t="shared" ca="1" si="31"/>
        <v>0</v>
      </c>
      <c r="BF62" s="18">
        <f t="shared" ca="1" si="31"/>
        <v>0</v>
      </c>
      <c r="BG62" s="18">
        <f t="shared" ca="1" si="31"/>
        <v>0</v>
      </c>
      <c r="BH62" s="18">
        <f t="shared" ca="1" si="31"/>
        <v>0</v>
      </c>
    </row>
    <row r="63" spans="8:60" x14ac:dyDescent="0.35">
      <c r="H63" s="2" t="str">
        <f t="shared" si="9"/>
        <v>NGCC_Capital</v>
      </c>
      <c r="I63">
        <f t="shared" si="16"/>
        <v>1</v>
      </c>
      <c r="J63">
        <f t="shared" si="15"/>
        <v>38</v>
      </c>
      <c r="K63" s="18">
        <f t="shared" ca="1" si="27"/>
        <v>1.5111605030516115</v>
      </c>
      <c r="L63" s="18">
        <f t="shared" ca="1" si="27"/>
        <v>1.4948303061393124</v>
      </c>
      <c r="M63" s="18">
        <f t="shared" ca="1" si="27"/>
        <v>1.4786765797810386</v>
      </c>
      <c r="N63" s="18">
        <f t="shared" ca="1" si="27"/>
        <v>1.4626974169663232</v>
      </c>
      <c r="O63" s="18">
        <f t="shared" ca="1" si="27"/>
        <v>1.4468909312926068</v>
      </c>
      <c r="P63" s="18">
        <f t="shared" ca="1" si="27"/>
        <v>1.4312552567425416</v>
      </c>
      <c r="Q63" s="18">
        <f t="shared" ca="1" si="27"/>
        <v>1.4157885474636991</v>
      </c>
      <c r="R63" s="18">
        <f t="shared" ca="1" si="27"/>
        <v>1.400488977550661</v>
      </c>
      <c r="S63" s="18">
        <f t="shared" ca="1" si="27"/>
        <v>1.3853547408294637</v>
      </c>
      <c r="T63" s="18">
        <f t="shared" ca="1" si="27"/>
        <v>1.370384050644373</v>
      </c>
      <c r="U63" s="18">
        <f t="shared" ca="1" si="28"/>
        <v>1.3555751396469602</v>
      </c>
      <c r="V63" s="18">
        <f t="shared" ca="1" si="28"/>
        <v>1.3409262595874634</v>
      </c>
      <c r="W63" s="18">
        <f t="shared" ca="1" si="28"/>
        <v>1.3264356811083964</v>
      </c>
      <c r="X63" s="18">
        <f t="shared" ca="1" si="28"/>
        <v>1.3121016935403931</v>
      </c>
      <c r="Y63" s="18">
        <f t="shared" ca="1" si="28"/>
        <v>1.2979226047002554</v>
      </c>
      <c r="Z63" s="18">
        <f t="shared" ca="1" si="28"/>
        <v>1.2838967406911861</v>
      </c>
      <c r="AA63" s="18">
        <f t="shared" ca="1" si="28"/>
        <v>1.2700224457051754</v>
      </c>
      <c r="AB63" s="18">
        <f t="shared" ca="1" si="28"/>
        <v>1.2562980818275307</v>
      </c>
      <c r="AC63" s="18">
        <f t="shared" ca="1" si="28"/>
        <v>1.2427220288435106</v>
      </c>
      <c r="AD63" s="18">
        <f t="shared" ca="1" si="28"/>
        <v>1.2292926840470544</v>
      </c>
      <c r="AE63" s="18">
        <f t="shared" ca="1" si="29"/>
        <v>1.2160084620515759</v>
      </c>
      <c r="AF63" s="18">
        <f t="shared" ca="1" si="29"/>
        <v>1.2028677946028012</v>
      </c>
      <c r="AG63" s="18">
        <f t="shared" ca="1" si="29"/>
        <v>1.1898691303936324</v>
      </c>
      <c r="AH63" s="18">
        <f t="shared" ca="1" si="29"/>
        <v>1.1770109348810078</v>
      </c>
      <c r="AI63" s="18">
        <f t="shared" ca="1" si="29"/>
        <v>1.1642916901047435</v>
      </c>
      <c r="AJ63" s="18">
        <f t="shared" ca="1" si="29"/>
        <v>1.1517098945083335</v>
      </c>
      <c r="AK63" s="18">
        <f t="shared" ca="1" si="29"/>
        <v>1.1392640627616828</v>
      </c>
      <c r="AL63" s="18">
        <f t="shared" ca="1" si="29"/>
        <v>1.126952725585761</v>
      </c>
      <c r="AM63" s="18">
        <f t="shared" ca="1" si="29"/>
        <v>1.1147744295791462</v>
      </c>
      <c r="AN63" s="18">
        <f t="shared" ca="1" si="29"/>
        <v>1.1027277370464461</v>
      </c>
      <c r="AO63" s="18">
        <f t="shared" ca="1" si="30"/>
        <v>1.0908112258285723</v>
      </c>
      <c r="AP63" s="18">
        <f t="shared" ca="1" si="30"/>
        <v>1.0790234891348491</v>
      </c>
      <c r="AQ63" s="18">
        <f t="shared" ca="1" si="30"/>
        <v>1.0673631353769357</v>
      </c>
      <c r="AR63" s="18">
        <f t="shared" ca="1" si="30"/>
        <v>1.0558287880045449</v>
      </c>
      <c r="AS63" s="18">
        <f t="shared" ca="1" si="30"/>
        <v>1.0444190853429347</v>
      </c>
      <c r="AT63" s="18">
        <f t="shared" ca="1" si="30"/>
        <v>1.0331326804321581</v>
      </c>
      <c r="AU63" s="18">
        <f t="shared" ca="1" si="30"/>
        <v>1.021968240868049</v>
      </c>
      <c r="AV63" s="18">
        <f t="shared" ca="1" si="30"/>
        <v>1.0109244486449267</v>
      </c>
      <c r="AW63" s="18">
        <f t="shared" ca="1" si="30"/>
        <v>1</v>
      </c>
      <c r="AX63" s="18">
        <f t="shared" ca="1" si="30"/>
        <v>0</v>
      </c>
      <c r="AY63" s="18">
        <f t="shared" ca="1" si="31"/>
        <v>0</v>
      </c>
      <c r="AZ63" s="18">
        <f t="shared" ca="1" si="31"/>
        <v>0</v>
      </c>
      <c r="BA63" s="18">
        <f t="shared" ca="1" si="31"/>
        <v>0</v>
      </c>
      <c r="BB63" s="18">
        <f t="shared" ca="1" si="31"/>
        <v>0</v>
      </c>
      <c r="BC63" s="18">
        <f t="shared" ca="1" si="31"/>
        <v>0</v>
      </c>
      <c r="BD63" s="18">
        <f t="shared" ca="1" si="31"/>
        <v>0</v>
      </c>
      <c r="BE63" s="18">
        <f t="shared" ca="1" si="31"/>
        <v>0</v>
      </c>
      <c r="BF63" s="18">
        <f t="shared" ca="1" si="31"/>
        <v>0</v>
      </c>
      <c r="BG63" s="18">
        <f t="shared" ca="1" si="31"/>
        <v>0</v>
      </c>
      <c r="BH63" s="18">
        <f t="shared" ca="1" si="31"/>
        <v>0</v>
      </c>
    </row>
    <row r="64" spans="8:60" x14ac:dyDescent="0.35">
      <c r="H64" s="2" t="str">
        <f t="shared" si="9"/>
        <v>NGCC_Capital</v>
      </c>
      <c r="I64">
        <f t="shared" si="16"/>
        <v>1</v>
      </c>
      <c r="J64">
        <f t="shared" si="15"/>
        <v>39</v>
      </c>
      <c r="K64" s="18">
        <f t="shared" ca="1" si="27"/>
        <v>1.5276690983614405</v>
      </c>
      <c r="L64" s="18">
        <f t="shared" ca="1" si="27"/>
        <v>1.5111605030516115</v>
      </c>
      <c r="M64" s="18">
        <f t="shared" ca="1" si="27"/>
        <v>1.4948303061393124</v>
      </c>
      <c r="N64" s="18">
        <f t="shared" ca="1" si="27"/>
        <v>1.4786765797810386</v>
      </c>
      <c r="O64" s="18">
        <f t="shared" ca="1" si="27"/>
        <v>1.4626974169663232</v>
      </c>
      <c r="P64" s="18">
        <f t="shared" ca="1" si="27"/>
        <v>1.4468909312926068</v>
      </c>
      <c r="Q64" s="18">
        <f t="shared" ca="1" si="27"/>
        <v>1.4312552567425416</v>
      </c>
      <c r="R64" s="18">
        <f t="shared" ca="1" si="27"/>
        <v>1.4157885474636991</v>
      </c>
      <c r="S64" s="18">
        <f t="shared" ca="1" si="27"/>
        <v>1.400488977550661</v>
      </c>
      <c r="T64" s="18">
        <f t="shared" ca="1" si="27"/>
        <v>1.3853547408294637</v>
      </c>
      <c r="U64" s="18">
        <f t="shared" ca="1" si="28"/>
        <v>1.370384050644373</v>
      </c>
      <c r="V64" s="18">
        <f t="shared" ca="1" si="28"/>
        <v>1.3555751396469602</v>
      </c>
      <c r="W64" s="18">
        <f t="shared" ca="1" si="28"/>
        <v>1.3409262595874634</v>
      </c>
      <c r="X64" s="18">
        <f t="shared" ca="1" si="28"/>
        <v>1.3264356811083964</v>
      </c>
      <c r="Y64" s="18">
        <f t="shared" ca="1" si="28"/>
        <v>1.3121016935403931</v>
      </c>
      <c r="Z64" s="18">
        <f t="shared" ca="1" si="28"/>
        <v>1.2979226047002554</v>
      </c>
      <c r="AA64" s="18">
        <f t="shared" ca="1" si="28"/>
        <v>1.2838967406911861</v>
      </c>
      <c r="AB64" s="18">
        <f t="shared" ca="1" si="28"/>
        <v>1.2700224457051754</v>
      </c>
      <c r="AC64" s="18">
        <f t="shared" ca="1" si="28"/>
        <v>1.2562980818275307</v>
      </c>
      <c r="AD64" s="18">
        <f t="shared" ca="1" si="28"/>
        <v>1.2427220288435106</v>
      </c>
      <c r="AE64" s="18">
        <f t="shared" ca="1" si="29"/>
        <v>1.2292926840470544</v>
      </c>
      <c r="AF64" s="18">
        <f t="shared" ca="1" si="29"/>
        <v>1.2160084620515759</v>
      </c>
      <c r="AG64" s="18">
        <f t="shared" ca="1" si="29"/>
        <v>1.2028677946028012</v>
      </c>
      <c r="AH64" s="18">
        <f t="shared" ca="1" si="29"/>
        <v>1.1898691303936324</v>
      </c>
      <c r="AI64" s="18">
        <f t="shared" ca="1" si="29"/>
        <v>1.1770109348810078</v>
      </c>
      <c r="AJ64" s="18">
        <f t="shared" ca="1" si="29"/>
        <v>1.1642916901047435</v>
      </c>
      <c r="AK64" s="18">
        <f t="shared" ca="1" si="29"/>
        <v>1.1517098945083335</v>
      </c>
      <c r="AL64" s="18">
        <f t="shared" ca="1" si="29"/>
        <v>1.1392640627616828</v>
      </c>
      <c r="AM64" s="18">
        <f t="shared" ca="1" si="29"/>
        <v>1.126952725585761</v>
      </c>
      <c r="AN64" s="18">
        <f t="shared" ca="1" si="29"/>
        <v>1.1147744295791462</v>
      </c>
      <c r="AO64" s="18">
        <f t="shared" ca="1" si="30"/>
        <v>1.1027277370464461</v>
      </c>
      <c r="AP64" s="18">
        <f t="shared" ca="1" si="30"/>
        <v>1.0908112258285723</v>
      </c>
      <c r="AQ64" s="18">
        <f t="shared" ca="1" si="30"/>
        <v>1.0790234891348491</v>
      </c>
      <c r="AR64" s="18">
        <f t="shared" ca="1" si="30"/>
        <v>1.0673631353769357</v>
      </c>
      <c r="AS64" s="18">
        <f t="shared" ca="1" si="30"/>
        <v>1.0558287880045449</v>
      </c>
      <c r="AT64" s="18">
        <f t="shared" ca="1" si="30"/>
        <v>1.0444190853429347</v>
      </c>
      <c r="AU64" s="18">
        <f t="shared" ca="1" si="30"/>
        <v>1.0331326804321581</v>
      </c>
      <c r="AV64" s="18">
        <f t="shared" ca="1" si="30"/>
        <v>1.021968240868049</v>
      </c>
      <c r="AW64" s="18">
        <f t="shared" ca="1" si="30"/>
        <v>1.0109244486449267</v>
      </c>
      <c r="AX64" s="18">
        <f t="shared" ca="1" si="30"/>
        <v>1</v>
      </c>
      <c r="AY64" s="18">
        <f t="shared" ca="1" si="31"/>
        <v>0</v>
      </c>
      <c r="AZ64" s="18">
        <f t="shared" ca="1" si="31"/>
        <v>0</v>
      </c>
      <c r="BA64" s="18">
        <f t="shared" ca="1" si="31"/>
        <v>0</v>
      </c>
      <c r="BB64" s="18">
        <f t="shared" ca="1" si="31"/>
        <v>0</v>
      </c>
      <c r="BC64" s="18">
        <f t="shared" ca="1" si="31"/>
        <v>0</v>
      </c>
      <c r="BD64" s="18">
        <f t="shared" ca="1" si="31"/>
        <v>0</v>
      </c>
      <c r="BE64" s="18">
        <f t="shared" ca="1" si="31"/>
        <v>0</v>
      </c>
      <c r="BF64" s="18">
        <f t="shared" ca="1" si="31"/>
        <v>0</v>
      </c>
      <c r="BG64" s="18">
        <f t="shared" ca="1" si="31"/>
        <v>0</v>
      </c>
      <c r="BH64" s="18">
        <f t="shared" ca="1" si="31"/>
        <v>0</v>
      </c>
    </row>
    <row r="65" spans="8:60" x14ac:dyDescent="0.35">
      <c r="H65" s="2" t="str">
        <f t="shared" si="9"/>
        <v>NGCC_Capital</v>
      </c>
      <c r="I65">
        <f t="shared" si="16"/>
        <v>1</v>
      </c>
      <c r="J65">
        <f t="shared" si="15"/>
        <v>40</v>
      </c>
      <c r="K65" s="18">
        <f t="shared" ref="K65:T74" ca="1" si="32">IF(K$24&gt;$J65,0,OFFSET($K$2,$I65,$J65-K$24))</f>
        <v>1.5443580409729314</v>
      </c>
      <c r="L65" s="18">
        <f t="shared" ca="1" si="32"/>
        <v>1.5276690983614405</v>
      </c>
      <c r="M65" s="18">
        <f t="shared" ca="1" si="32"/>
        <v>1.5111605030516115</v>
      </c>
      <c r="N65" s="18">
        <f t="shared" ca="1" si="32"/>
        <v>1.4948303061393124</v>
      </c>
      <c r="O65" s="18">
        <f t="shared" ca="1" si="32"/>
        <v>1.4786765797810386</v>
      </c>
      <c r="P65" s="18">
        <f t="shared" ca="1" si="32"/>
        <v>1.4626974169663232</v>
      </c>
      <c r="Q65" s="18">
        <f t="shared" ca="1" si="32"/>
        <v>1.4468909312926068</v>
      </c>
      <c r="R65" s="18">
        <f t="shared" ca="1" si="32"/>
        <v>1.4312552567425416</v>
      </c>
      <c r="S65" s="18">
        <f t="shared" ca="1" si="32"/>
        <v>1.4157885474636991</v>
      </c>
      <c r="T65" s="18">
        <f t="shared" ca="1" si="32"/>
        <v>1.400488977550661</v>
      </c>
      <c r="U65" s="18">
        <f t="shared" ref="U65:AD74" ca="1" si="33">IF(U$24&gt;$J65,0,OFFSET($K$2,$I65,$J65-U$24))</f>
        <v>1.3853547408294637</v>
      </c>
      <c r="V65" s="18">
        <f t="shared" ca="1" si="33"/>
        <v>1.370384050644373</v>
      </c>
      <c r="W65" s="18">
        <f t="shared" ca="1" si="33"/>
        <v>1.3555751396469602</v>
      </c>
      <c r="X65" s="18">
        <f t="shared" ca="1" si="33"/>
        <v>1.3409262595874634</v>
      </c>
      <c r="Y65" s="18">
        <f t="shared" ca="1" si="33"/>
        <v>1.3264356811083964</v>
      </c>
      <c r="Z65" s="18">
        <f t="shared" ca="1" si="33"/>
        <v>1.3121016935403931</v>
      </c>
      <c r="AA65" s="18">
        <f t="shared" ca="1" si="33"/>
        <v>1.2979226047002554</v>
      </c>
      <c r="AB65" s="18">
        <f t="shared" ca="1" si="33"/>
        <v>1.2838967406911861</v>
      </c>
      <c r="AC65" s="18">
        <f t="shared" ca="1" si="33"/>
        <v>1.2700224457051754</v>
      </c>
      <c r="AD65" s="18">
        <f t="shared" ca="1" si="33"/>
        <v>1.2562980818275307</v>
      </c>
      <c r="AE65" s="18">
        <f t="shared" ref="AE65:AN74" ca="1" si="34">IF(AE$24&gt;$J65,0,OFFSET($K$2,$I65,$J65-AE$24))</f>
        <v>1.2427220288435106</v>
      </c>
      <c r="AF65" s="18">
        <f t="shared" ca="1" si="34"/>
        <v>1.2292926840470544</v>
      </c>
      <c r="AG65" s="18">
        <f t="shared" ca="1" si="34"/>
        <v>1.2160084620515759</v>
      </c>
      <c r="AH65" s="18">
        <f t="shared" ca="1" si="34"/>
        <v>1.2028677946028012</v>
      </c>
      <c r="AI65" s="18">
        <f t="shared" ca="1" si="34"/>
        <v>1.1898691303936324</v>
      </c>
      <c r="AJ65" s="18">
        <f t="shared" ca="1" si="34"/>
        <v>1.1770109348810078</v>
      </c>
      <c r="AK65" s="18">
        <f t="shared" ca="1" si="34"/>
        <v>1.1642916901047435</v>
      </c>
      <c r="AL65" s="18">
        <f t="shared" ca="1" si="34"/>
        <v>1.1517098945083335</v>
      </c>
      <c r="AM65" s="18">
        <f t="shared" ca="1" si="34"/>
        <v>1.1392640627616828</v>
      </c>
      <c r="AN65" s="18">
        <f t="shared" ca="1" si="34"/>
        <v>1.126952725585761</v>
      </c>
      <c r="AO65" s="18">
        <f t="shared" ref="AO65:AX74" ca="1" si="35">IF(AO$24&gt;$J65,0,OFFSET($K$2,$I65,$J65-AO$24))</f>
        <v>1.1147744295791462</v>
      </c>
      <c r="AP65" s="18">
        <f t="shared" ca="1" si="35"/>
        <v>1.1027277370464461</v>
      </c>
      <c r="AQ65" s="18">
        <f t="shared" ca="1" si="35"/>
        <v>1.0908112258285723</v>
      </c>
      <c r="AR65" s="18">
        <f t="shared" ca="1" si="35"/>
        <v>1.0790234891348491</v>
      </c>
      <c r="AS65" s="18">
        <f t="shared" ca="1" si="35"/>
        <v>1.0673631353769357</v>
      </c>
      <c r="AT65" s="18">
        <f t="shared" ca="1" si="35"/>
        <v>1.0558287880045449</v>
      </c>
      <c r="AU65" s="18">
        <f t="shared" ca="1" si="35"/>
        <v>1.0444190853429347</v>
      </c>
      <c r="AV65" s="18">
        <f t="shared" ca="1" si="35"/>
        <v>1.0331326804321581</v>
      </c>
      <c r="AW65" s="18">
        <f t="shared" ca="1" si="35"/>
        <v>1.021968240868049</v>
      </c>
      <c r="AX65" s="18">
        <f t="shared" ca="1" si="35"/>
        <v>1.0109244486449267</v>
      </c>
      <c r="AY65" s="18">
        <f t="shared" ref="AY65:BH74" ca="1" si="36">IF(AY$24&gt;$J65,0,OFFSET($K$2,$I65,$J65-AY$24))</f>
        <v>1</v>
      </c>
      <c r="AZ65" s="18">
        <f t="shared" ca="1" si="36"/>
        <v>0</v>
      </c>
      <c r="BA65" s="18">
        <f t="shared" ca="1" si="36"/>
        <v>0</v>
      </c>
      <c r="BB65" s="18">
        <f t="shared" ca="1" si="36"/>
        <v>0</v>
      </c>
      <c r="BC65" s="18">
        <f t="shared" ca="1" si="36"/>
        <v>0</v>
      </c>
      <c r="BD65" s="18">
        <f t="shared" ca="1" si="36"/>
        <v>0</v>
      </c>
      <c r="BE65" s="18">
        <f t="shared" ca="1" si="36"/>
        <v>0</v>
      </c>
      <c r="BF65" s="18">
        <f t="shared" ca="1" si="36"/>
        <v>0</v>
      </c>
      <c r="BG65" s="18">
        <f t="shared" ca="1" si="36"/>
        <v>0</v>
      </c>
      <c r="BH65" s="18">
        <f t="shared" ca="1" si="36"/>
        <v>0</v>
      </c>
    </row>
    <row r="66" spans="8:60" x14ac:dyDescent="0.35">
      <c r="H66" s="2" t="str">
        <f t="shared" si="9"/>
        <v>NGCC_Capital</v>
      </c>
      <c r="I66">
        <f t="shared" si="16"/>
        <v>1</v>
      </c>
      <c r="J66">
        <f t="shared" si="15"/>
        <v>41</v>
      </c>
      <c r="K66" s="18">
        <f t="shared" ca="1" si="32"/>
        <v>1.56122930108092</v>
      </c>
      <c r="L66" s="18">
        <f t="shared" ca="1" si="32"/>
        <v>1.5443580409729314</v>
      </c>
      <c r="M66" s="18">
        <f t="shared" ca="1" si="32"/>
        <v>1.5276690983614405</v>
      </c>
      <c r="N66" s="18">
        <f t="shared" ca="1" si="32"/>
        <v>1.5111605030516115</v>
      </c>
      <c r="O66" s="18">
        <f t="shared" ca="1" si="32"/>
        <v>1.4948303061393124</v>
      </c>
      <c r="P66" s="18">
        <f t="shared" ca="1" si="32"/>
        <v>1.4786765797810386</v>
      </c>
      <c r="Q66" s="18">
        <f t="shared" ca="1" si="32"/>
        <v>1.4626974169663232</v>
      </c>
      <c r="R66" s="18">
        <f t="shared" ca="1" si="32"/>
        <v>1.4468909312926068</v>
      </c>
      <c r="S66" s="18">
        <f t="shared" ca="1" si="32"/>
        <v>1.4312552567425416</v>
      </c>
      <c r="T66" s="18">
        <f t="shared" ca="1" si="32"/>
        <v>1.4157885474636991</v>
      </c>
      <c r="U66" s="18">
        <f t="shared" ca="1" si="33"/>
        <v>1.400488977550661</v>
      </c>
      <c r="V66" s="18">
        <f t="shared" ca="1" si="33"/>
        <v>1.3853547408294637</v>
      </c>
      <c r="W66" s="18">
        <f t="shared" ca="1" si="33"/>
        <v>1.370384050644373</v>
      </c>
      <c r="X66" s="18">
        <f t="shared" ca="1" si="33"/>
        <v>1.3555751396469602</v>
      </c>
      <c r="Y66" s="18">
        <f t="shared" ca="1" si="33"/>
        <v>1.3409262595874634</v>
      </c>
      <c r="Z66" s="18">
        <f t="shared" ca="1" si="33"/>
        <v>1.3264356811083964</v>
      </c>
      <c r="AA66" s="18">
        <f t="shared" ca="1" si="33"/>
        <v>1.3121016935403931</v>
      </c>
      <c r="AB66" s="18">
        <f t="shared" ca="1" si="33"/>
        <v>1.2979226047002554</v>
      </c>
      <c r="AC66" s="18">
        <f t="shared" ca="1" si="33"/>
        <v>1.2838967406911861</v>
      </c>
      <c r="AD66" s="18">
        <f t="shared" ca="1" si="33"/>
        <v>1.2700224457051754</v>
      </c>
      <c r="AE66" s="18">
        <f t="shared" ca="1" si="34"/>
        <v>1.2562980818275307</v>
      </c>
      <c r="AF66" s="18">
        <f t="shared" ca="1" si="34"/>
        <v>1.2427220288435106</v>
      </c>
      <c r="AG66" s="18">
        <f t="shared" ca="1" si="34"/>
        <v>1.2292926840470544</v>
      </c>
      <c r="AH66" s="18">
        <f t="shared" ca="1" si="34"/>
        <v>1.2160084620515759</v>
      </c>
      <c r="AI66" s="18">
        <f t="shared" ca="1" si="34"/>
        <v>1.2028677946028012</v>
      </c>
      <c r="AJ66" s="18">
        <f t="shared" ca="1" si="34"/>
        <v>1.1898691303936324</v>
      </c>
      <c r="AK66" s="18">
        <f t="shared" ca="1" si="34"/>
        <v>1.1770109348810078</v>
      </c>
      <c r="AL66" s="18">
        <f t="shared" ca="1" si="34"/>
        <v>1.1642916901047435</v>
      </c>
      <c r="AM66" s="18">
        <f t="shared" ca="1" si="34"/>
        <v>1.1517098945083335</v>
      </c>
      <c r="AN66" s="18">
        <f t="shared" ca="1" si="34"/>
        <v>1.1392640627616828</v>
      </c>
      <c r="AO66" s="18">
        <f t="shared" ca="1" si="35"/>
        <v>1.126952725585761</v>
      </c>
      <c r="AP66" s="18">
        <f t="shared" ca="1" si="35"/>
        <v>1.1147744295791462</v>
      </c>
      <c r="AQ66" s="18">
        <f t="shared" ca="1" si="35"/>
        <v>1.1027277370464461</v>
      </c>
      <c r="AR66" s="18">
        <f t="shared" ca="1" si="35"/>
        <v>1.0908112258285723</v>
      </c>
      <c r="AS66" s="18">
        <f t="shared" ca="1" si="35"/>
        <v>1.0790234891348491</v>
      </c>
      <c r="AT66" s="18">
        <f t="shared" ca="1" si="35"/>
        <v>1.0673631353769357</v>
      </c>
      <c r="AU66" s="18">
        <f t="shared" ca="1" si="35"/>
        <v>1.0558287880045449</v>
      </c>
      <c r="AV66" s="18">
        <f t="shared" ca="1" si="35"/>
        <v>1.0444190853429347</v>
      </c>
      <c r="AW66" s="18">
        <f t="shared" ca="1" si="35"/>
        <v>1.0331326804321581</v>
      </c>
      <c r="AX66" s="18">
        <f t="shared" ca="1" si="35"/>
        <v>1.021968240868049</v>
      </c>
      <c r="AY66" s="18">
        <f t="shared" ca="1" si="36"/>
        <v>1.0109244486449267</v>
      </c>
      <c r="AZ66" s="18">
        <f t="shared" ca="1" si="36"/>
        <v>1</v>
      </c>
      <c r="BA66" s="18">
        <f t="shared" ca="1" si="36"/>
        <v>0</v>
      </c>
      <c r="BB66" s="18">
        <f t="shared" ca="1" si="36"/>
        <v>0</v>
      </c>
      <c r="BC66" s="18">
        <f t="shared" ca="1" si="36"/>
        <v>0</v>
      </c>
      <c r="BD66" s="18">
        <f t="shared" ca="1" si="36"/>
        <v>0</v>
      </c>
      <c r="BE66" s="18">
        <f t="shared" ca="1" si="36"/>
        <v>0</v>
      </c>
      <c r="BF66" s="18">
        <f t="shared" ca="1" si="36"/>
        <v>0</v>
      </c>
      <c r="BG66" s="18">
        <f t="shared" ca="1" si="36"/>
        <v>0</v>
      </c>
      <c r="BH66" s="18">
        <f t="shared" ca="1" si="36"/>
        <v>0</v>
      </c>
    </row>
    <row r="67" spans="8:60" x14ac:dyDescent="0.35">
      <c r="H67" s="2" t="str">
        <f t="shared" si="9"/>
        <v>NGCC_Capital</v>
      </c>
      <c r="I67">
        <f t="shared" si="16"/>
        <v>1</v>
      </c>
      <c r="J67">
        <f t="shared" si="15"/>
        <v>42</v>
      </c>
      <c r="K67" s="18">
        <f t="shared" ca="1" si="32"/>
        <v>1.578284870403533</v>
      </c>
      <c r="L67" s="18">
        <f t="shared" ca="1" si="32"/>
        <v>1.56122930108092</v>
      </c>
      <c r="M67" s="18">
        <f t="shared" ca="1" si="32"/>
        <v>1.5443580409729314</v>
      </c>
      <c r="N67" s="18">
        <f t="shared" ca="1" si="32"/>
        <v>1.5276690983614405</v>
      </c>
      <c r="O67" s="18">
        <f t="shared" ca="1" si="32"/>
        <v>1.5111605030516115</v>
      </c>
      <c r="P67" s="18">
        <f t="shared" ca="1" si="32"/>
        <v>1.4948303061393124</v>
      </c>
      <c r="Q67" s="18">
        <f t="shared" ca="1" si="32"/>
        <v>1.4786765797810386</v>
      </c>
      <c r="R67" s="18">
        <f t="shared" ca="1" si="32"/>
        <v>1.4626974169663232</v>
      </c>
      <c r="S67" s="18">
        <f t="shared" ca="1" si="32"/>
        <v>1.4468909312926068</v>
      </c>
      <c r="T67" s="18">
        <f t="shared" ca="1" si="32"/>
        <v>1.4312552567425416</v>
      </c>
      <c r="U67" s="18">
        <f t="shared" ca="1" si="33"/>
        <v>1.4157885474636991</v>
      </c>
      <c r="V67" s="18">
        <f t="shared" ca="1" si="33"/>
        <v>1.400488977550661</v>
      </c>
      <c r="W67" s="18">
        <f t="shared" ca="1" si="33"/>
        <v>1.3853547408294637</v>
      </c>
      <c r="X67" s="18">
        <f t="shared" ca="1" si="33"/>
        <v>1.370384050644373</v>
      </c>
      <c r="Y67" s="18">
        <f t="shared" ca="1" si="33"/>
        <v>1.3555751396469602</v>
      </c>
      <c r="Z67" s="18">
        <f t="shared" ca="1" si="33"/>
        <v>1.3409262595874634</v>
      </c>
      <c r="AA67" s="18">
        <f t="shared" ca="1" si="33"/>
        <v>1.3264356811083964</v>
      </c>
      <c r="AB67" s="18">
        <f t="shared" ca="1" si="33"/>
        <v>1.3121016935403931</v>
      </c>
      <c r="AC67" s="18">
        <f t="shared" ca="1" si="33"/>
        <v>1.2979226047002554</v>
      </c>
      <c r="AD67" s="18">
        <f t="shared" ca="1" si="33"/>
        <v>1.2838967406911861</v>
      </c>
      <c r="AE67" s="18">
        <f t="shared" ca="1" si="34"/>
        <v>1.2700224457051754</v>
      </c>
      <c r="AF67" s="18">
        <f t="shared" ca="1" si="34"/>
        <v>1.2562980818275307</v>
      </c>
      <c r="AG67" s="18">
        <f t="shared" ca="1" si="34"/>
        <v>1.2427220288435106</v>
      </c>
      <c r="AH67" s="18">
        <f t="shared" ca="1" si="34"/>
        <v>1.2292926840470544</v>
      </c>
      <c r="AI67" s="18">
        <f t="shared" ca="1" si="34"/>
        <v>1.2160084620515759</v>
      </c>
      <c r="AJ67" s="18">
        <f t="shared" ca="1" si="34"/>
        <v>1.2028677946028012</v>
      </c>
      <c r="AK67" s="18">
        <f t="shared" ca="1" si="34"/>
        <v>1.1898691303936324</v>
      </c>
      <c r="AL67" s="18">
        <f t="shared" ca="1" si="34"/>
        <v>1.1770109348810078</v>
      </c>
      <c r="AM67" s="18">
        <f t="shared" ca="1" si="34"/>
        <v>1.1642916901047435</v>
      </c>
      <c r="AN67" s="18">
        <f t="shared" ca="1" si="34"/>
        <v>1.1517098945083335</v>
      </c>
      <c r="AO67" s="18">
        <f t="shared" ca="1" si="35"/>
        <v>1.1392640627616828</v>
      </c>
      <c r="AP67" s="18">
        <f t="shared" ca="1" si="35"/>
        <v>1.126952725585761</v>
      </c>
      <c r="AQ67" s="18">
        <f t="shared" ca="1" si="35"/>
        <v>1.1147744295791462</v>
      </c>
      <c r="AR67" s="18">
        <f t="shared" ca="1" si="35"/>
        <v>1.1027277370464461</v>
      </c>
      <c r="AS67" s="18">
        <f t="shared" ca="1" si="35"/>
        <v>1.0908112258285723</v>
      </c>
      <c r="AT67" s="18">
        <f t="shared" ca="1" si="35"/>
        <v>1.0790234891348491</v>
      </c>
      <c r="AU67" s="18">
        <f t="shared" ca="1" si="35"/>
        <v>1.0673631353769357</v>
      </c>
      <c r="AV67" s="18">
        <f t="shared" ca="1" si="35"/>
        <v>1.0558287880045449</v>
      </c>
      <c r="AW67" s="18">
        <f t="shared" ca="1" si="35"/>
        <v>1.0444190853429347</v>
      </c>
      <c r="AX67" s="18">
        <f t="shared" ca="1" si="35"/>
        <v>1.0331326804321581</v>
      </c>
      <c r="AY67" s="18">
        <f t="shared" ca="1" si="36"/>
        <v>1.021968240868049</v>
      </c>
      <c r="AZ67" s="18">
        <f t="shared" ca="1" si="36"/>
        <v>1.0109244486449267</v>
      </c>
      <c r="BA67" s="18">
        <f t="shared" ca="1" si="36"/>
        <v>1</v>
      </c>
      <c r="BB67" s="18">
        <f t="shared" ca="1" si="36"/>
        <v>0</v>
      </c>
      <c r="BC67" s="18">
        <f t="shared" ca="1" si="36"/>
        <v>0</v>
      </c>
      <c r="BD67" s="18">
        <f t="shared" ca="1" si="36"/>
        <v>0</v>
      </c>
      <c r="BE67" s="18">
        <f t="shared" ca="1" si="36"/>
        <v>0</v>
      </c>
      <c r="BF67" s="18">
        <f t="shared" ca="1" si="36"/>
        <v>0</v>
      </c>
      <c r="BG67" s="18">
        <f t="shared" ca="1" si="36"/>
        <v>0</v>
      </c>
      <c r="BH67" s="18">
        <f t="shared" ca="1" si="36"/>
        <v>0</v>
      </c>
    </row>
    <row r="68" spans="8:60" x14ac:dyDescent="0.35">
      <c r="H68" s="2" t="str">
        <f t="shared" si="9"/>
        <v>NGCC_Capital</v>
      </c>
      <c r="I68">
        <f t="shared" si="16"/>
        <v>1</v>
      </c>
      <c r="J68">
        <f t="shared" si="15"/>
        <v>43</v>
      </c>
      <c r="K68" s="18">
        <f t="shared" ca="1" si="32"/>
        <v>1.5955267624173213</v>
      </c>
      <c r="L68" s="18">
        <f t="shared" ca="1" si="32"/>
        <v>1.578284870403533</v>
      </c>
      <c r="M68" s="18">
        <f t="shared" ca="1" si="32"/>
        <v>1.56122930108092</v>
      </c>
      <c r="N68" s="18">
        <f t="shared" ca="1" si="32"/>
        <v>1.5443580409729314</v>
      </c>
      <c r="O68" s="18">
        <f t="shared" ca="1" si="32"/>
        <v>1.5276690983614405</v>
      </c>
      <c r="P68" s="18">
        <f t="shared" ca="1" si="32"/>
        <v>1.5111605030516115</v>
      </c>
      <c r="Q68" s="18">
        <f t="shared" ca="1" si="32"/>
        <v>1.4948303061393124</v>
      </c>
      <c r="R68" s="18">
        <f t="shared" ca="1" si="32"/>
        <v>1.4786765797810386</v>
      </c>
      <c r="S68" s="18">
        <f t="shared" ca="1" si="32"/>
        <v>1.4626974169663232</v>
      </c>
      <c r="T68" s="18">
        <f t="shared" ca="1" si="32"/>
        <v>1.4468909312926068</v>
      </c>
      <c r="U68" s="18">
        <f t="shared" ca="1" si="33"/>
        <v>1.4312552567425416</v>
      </c>
      <c r="V68" s="18">
        <f t="shared" ca="1" si="33"/>
        <v>1.4157885474636991</v>
      </c>
      <c r="W68" s="18">
        <f t="shared" ca="1" si="33"/>
        <v>1.400488977550661</v>
      </c>
      <c r="X68" s="18">
        <f t="shared" ca="1" si="33"/>
        <v>1.3853547408294637</v>
      </c>
      <c r="Y68" s="18">
        <f t="shared" ca="1" si="33"/>
        <v>1.370384050644373</v>
      </c>
      <c r="Z68" s="18">
        <f t="shared" ca="1" si="33"/>
        <v>1.3555751396469602</v>
      </c>
      <c r="AA68" s="18">
        <f t="shared" ca="1" si="33"/>
        <v>1.3409262595874634</v>
      </c>
      <c r="AB68" s="18">
        <f t="shared" ca="1" si="33"/>
        <v>1.3264356811083964</v>
      </c>
      <c r="AC68" s="18">
        <f t="shared" ca="1" si="33"/>
        <v>1.3121016935403931</v>
      </c>
      <c r="AD68" s="18">
        <f t="shared" ca="1" si="33"/>
        <v>1.2979226047002554</v>
      </c>
      <c r="AE68" s="18">
        <f t="shared" ca="1" si="34"/>
        <v>1.2838967406911861</v>
      </c>
      <c r="AF68" s="18">
        <f t="shared" ca="1" si="34"/>
        <v>1.2700224457051754</v>
      </c>
      <c r="AG68" s="18">
        <f t="shared" ca="1" si="34"/>
        <v>1.2562980818275307</v>
      </c>
      <c r="AH68" s="18">
        <f t="shared" ca="1" si="34"/>
        <v>1.2427220288435106</v>
      </c>
      <c r="AI68" s="18">
        <f t="shared" ca="1" si="34"/>
        <v>1.2292926840470544</v>
      </c>
      <c r="AJ68" s="18">
        <f t="shared" ca="1" si="34"/>
        <v>1.2160084620515759</v>
      </c>
      <c r="AK68" s="18">
        <f t="shared" ca="1" si="34"/>
        <v>1.2028677946028012</v>
      </c>
      <c r="AL68" s="18">
        <f t="shared" ca="1" si="34"/>
        <v>1.1898691303936324</v>
      </c>
      <c r="AM68" s="18">
        <f t="shared" ca="1" si="34"/>
        <v>1.1770109348810078</v>
      </c>
      <c r="AN68" s="18">
        <f t="shared" ca="1" si="34"/>
        <v>1.1642916901047435</v>
      </c>
      <c r="AO68" s="18">
        <f t="shared" ca="1" si="35"/>
        <v>1.1517098945083335</v>
      </c>
      <c r="AP68" s="18">
        <f t="shared" ca="1" si="35"/>
        <v>1.1392640627616828</v>
      </c>
      <c r="AQ68" s="18">
        <f t="shared" ca="1" si="35"/>
        <v>1.126952725585761</v>
      </c>
      <c r="AR68" s="18">
        <f t="shared" ca="1" si="35"/>
        <v>1.1147744295791462</v>
      </c>
      <c r="AS68" s="18">
        <f t="shared" ca="1" si="35"/>
        <v>1.1027277370464461</v>
      </c>
      <c r="AT68" s="18">
        <f t="shared" ca="1" si="35"/>
        <v>1.0908112258285723</v>
      </c>
      <c r="AU68" s="18">
        <f t="shared" ca="1" si="35"/>
        <v>1.0790234891348491</v>
      </c>
      <c r="AV68" s="18">
        <f t="shared" ca="1" si="35"/>
        <v>1.0673631353769357</v>
      </c>
      <c r="AW68" s="18">
        <f t="shared" ca="1" si="35"/>
        <v>1.0558287880045449</v>
      </c>
      <c r="AX68" s="18">
        <f t="shared" ca="1" si="35"/>
        <v>1.0444190853429347</v>
      </c>
      <c r="AY68" s="18">
        <f t="shared" ca="1" si="36"/>
        <v>1.0331326804321581</v>
      </c>
      <c r="AZ68" s="18">
        <f t="shared" ca="1" si="36"/>
        <v>1.021968240868049</v>
      </c>
      <c r="BA68" s="18">
        <f t="shared" ca="1" si="36"/>
        <v>1.0109244486449267</v>
      </c>
      <c r="BB68" s="18">
        <f t="shared" ca="1" si="36"/>
        <v>1</v>
      </c>
      <c r="BC68" s="18">
        <f t="shared" ca="1" si="36"/>
        <v>0</v>
      </c>
      <c r="BD68" s="18">
        <f t="shared" ca="1" si="36"/>
        <v>0</v>
      </c>
      <c r="BE68" s="18">
        <f t="shared" ca="1" si="36"/>
        <v>0</v>
      </c>
      <c r="BF68" s="18">
        <f t="shared" ca="1" si="36"/>
        <v>0</v>
      </c>
      <c r="BG68" s="18">
        <f t="shared" ca="1" si="36"/>
        <v>0</v>
      </c>
      <c r="BH68" s="18">
        <f t="shared" ca="1" si="36"/>
        <v>0</v>
      </c>
    </row>
    <row r="69" spans="8:60" x14ac:dyDescent="0.35">
      <c r="H69" s="2" t="str">
        <f t="shared" si="9"/>
        <v>NGCC_Capital</v>
      </c>
      <c r="I69">
        <f t="shared" si="16"/>
        <v>1</v>
      </c>
      <c r="J69">
        <f t="shared" si="15"/>
        <v>44</v>
      </c>
      <c r="K69" s="18">
        <f t="shared" ca="1" si="32"/>
        <v>1.6129570125949555</v>
      </c>
      <c r="L69" s="18">
        <f t="shared" ca="1" si="32"/>
        <v>1.5955267624173213</v>
      </c>
      <c r="M69" s="18">
        <f t="shared" ca="1" si="32"/>
        <v>1.578284870403533</v>
      </c>
      <c r="N69" s="18">
        <f t="shared" ca="1" si="32"/>
        <v>1.56122930108092</v>
      </c>
      <c r="O69" s="18">
        <f t="shared" ca="1" si="32"/>
        <v>1.5443580409729314</v>
      </c>
      <c r="P69" s="18">
        <f t="shared" ca="1" si="32"/>
        <v>1.5276690983614405</v>
      </c>
      <c r="Q69" s="18">
        <f t="shared" ca="1" si="32"/>
        <v>1.5111605030516115</v>
      </c>
      <c r="R69" s="18">
        <f t="shared" ca="1" si="32"/>
        <v>1.4948303061393124</v>
      </c>
      <c r="S69" s="18">
        <f t="shared" ca="1" si="32"/>
        <v>1.4786765797810386</v>
      </c>
      <c r="T69" s="18">
        <f t="shared" ca="1" si="32"/>
        <v>1.4626974169663232</v>
      </c>
      <c r="U69" s="18">
        <f t="shared" ca="1" si="33"/>
        <v>1.4468909312926068</v>
      </c>
      <c r="V69" s="18">
        <f t="shared" ca="1" si="33"/>
        <v>1.4312552567425416</v>
      </c>
      <c r="W69" s="18">
        <f t="shared" ca="1" si="33"/>
        <v>1.4157885474636991</v>
      </c>
      <c r="X69" s="18">
        <f t="shared" ca="1" si="33"/>
        <v>1.400488977550661</v>
      </c>
      <c r="Y69" s="18">
        <f t="shared" ca="1" si="33"/>
        <v>1.3853547408294637</v>
      </c>
      <c r="Z69" s="18">
        <f t="shared" ca="1" si="33"/>
        <v>1.370384050644373</v>
      </c>
      <c r="AA69" s="18">
        <f t="shared" ca="1" si="33"/>
        <v>1.3555751396469602</v>
      </c>
      <c r="AB69" s="18">
        <f t="shared" ca="1" si="33"/>
        <v>1.3409262595874634</v>
      </c>
      <c r="AC69" s="18">
        <f t="shared" ca="1" si="33"/>
        <v>1.3264356811083964</v>
      </c>
      <c r="AD69" s="18">
        <f t="shared" ca="1" si="33"/>
        <v>1.3121016935403931</v>
      </c>
      <c r="AE69" s="18">
        <f t="shared" ca="1" si="34"/>
        <v>1.2979226047002554</v>
      </c>
      <c r="AF69" s="18">
        <f t="shared" ca="1" si="34"/>
        <v>1.2838967406911861</v>
      </c>
      <c r="AG69" s="18">
        <f t="shared" ca="1" si="34"/>
        <v>1.2700224457051754</v>
      </c>
      <c r="AH69" s="18">
        <f t="shared" ca="1" si="34"/>
        <v>1.2562980818275307</v>
      </c>
      <c r="AI69" s="18">
        <f t="shared" ca="1" si="34"/>
        <v>1.2427220288435106</v>
      </c>
      <c r="AJ69" s="18">
        <f t="shared" ca="1" si="34"/>
        <v>1.2292926840470544</v>
      </c>
      <c r="AK69" s="18">
        <f t="shared" ca="1" si="34"/>
        <v>1.2160084620515759</v>
      </c>
      <c r="AL69" s="18">
        <f t="shared" ca="1" si="34"/>
        <v>1.2028677946028012</v>
      </c>
      <c r="AM69" s="18">
        <f t="shared" ca="1" si="34"/>
        <v>1.1898691303936324</v>
      </c>
      <c r="AN69" s="18">
        <f t="shared" ca="1" si="34"/>
        <v>1.1770109348810078</v>
      </c>
      <c r="AO69" s="18">
        <f t="shared" ca="1" si="35"/>
        <v>1.1642916901047435</v>
      </c>
      <c r="AP69" s="18">
        <f t="shared" ca="1" si="35"/>
        <v>1.1517098945083335</v>
      </c>
      <c r="AQ69" s="18">
        <f t="shared" ca="1" si="35"/>
        <v>1.1392640627616828</v>
      </c>
      <c r="AR69" s="18">
        <f t="shared" ca="1" si="35"/>
        <v>1.126952725585761</v>
      </c>
      <c r="AS69" s="18">
        <f t="shared" ca="1" si="35"/>
        <v>1.1147744295791462</v>
      </c>
      <c r="AT69" s="18">
        <f t="shared" ca="1" si="35"/>
        <v>1.1027277370464461</v>
      </c>
      <c r="AU69" s="18">
        <f t="shared" ca="1" si="35"/>
        <v>1.0908112258285723</v>
      </c>
      <c r="AV69" s="18">
        <f t="shared" ca="1" si="35"/>
        <v>1.0790234891348491</v>
      </c>
      <c r="AW69" s="18">
        <f t="shared" ca="1" si="35"/>
        <v>1.0673631353769357</v>
      </c>
      <c r="AX69" s="18">
        <f t="shared" ca="1" si="35"/>
        <v>1.0558287880045449</v>
      </c>
      <c r="AY69" s="18">
        <f t="shared" ca="1" si="36"/>
        <v>1.0444190853429347</v>
      </c>
      <c r="AZ69" s="18">
        <f t="shared" ca="1" si="36"/>
        <v>1.0331326804321581</v>
      </c>
      <c r="BA69" s="18">
        <f t="shared" ca="1" si="36"/>
        <v>1.021968240868049</v>
      </c>
      <c r="BB69" s="18">
        <f t="shared" ca="1" si="36"/>
        <v>1.0109244486449267</v>
      </c>
      <c r="BC69" s="18">
        <f t="shared" ca="1" si="36"/>
        <v>1</v>
      </c>
      <c r="BD69" s="18">
        <f t="shared" ca="1" si="36"/>
        <v>0</v>
      </c>
      <c r="BE69" s="18">
        <f t="shared" ca="1" si="36"/>
        <v>0</v>
      </c>
      <c r="BF69" s="18">
        <f t="shared" ca="1" si="36"/>
        <v>0</v>
      </c>
      <c r="BG69" s="18">
        <f t="shared" ca="1" si="36"/>
        <v>0</v>
      </c>
      <c r="BH69" s="18">
        <f t="shared" ca="1" si="36"/>
        <v>0</v>
      </c>
    </row>
    <row r="70" spans="8:60" x14ac:dyDescent="0.35">
      <c r="H70" s="2" t="str">
        <f t="shared" si="9"/>
        <v>NGCC_Capital</v>
      </c>
      <c r="I70">
        <f t="shared" si="16"/>
        <v>1</v>
      </c>
      <c r="J70">
        <f t="shared" si="15"/>
        <v>45</v>
      </c>
      <c r="K70" s="18">
        <f t="shared" ca="1" si="32"/>
        <v>1.6305776786455235</v>
      </c>
      <c r="L70" s="18">
        <f t="shared" ca="1" si="32"/>
        <v>1.6129570125949555</v>
      </c>
      <c r="M70" s="18">
        <f t="shared" ca="1" si="32"/>
        <v>1.5955267624173213</v>
      </c>
      <c r="N70" s="18">
        <f t="shared" ca="1" si="32"/>
        <v>1.578284870403533</v>
      </c>
      <c r="O70" s="18">
        <f t="shared" ca="1" si="32"/>
        <v>1.56122930108092</v>
      </c>
      <c r="P70" s="18">
        <f t="shared" ca="1" si="32"/>
        <v>1.5443580409729314</v>
      </c>
      <c r="Q70" s="18">
        <f t="shared" ca="1" si="32"/>
        <v>1.5276690983614405</v>
      </c>
      <c r="R70" s="18">
        <f t="shared" ca="1" si="32"/>
        <v>1.5111605030516115</v>
      </c>
      <c r="S70" s="18">
        <f t="shared" ca="1" si="32"/>
        <v>1.4948303061393124</v>
      </c>
      <c r="T70" s="18">
        <f t="shared" ca="1" si="32"/>
        <v>1.4786765797810386</v>
      </c>
      <c r="U70" s="18">
        <f t="shared" ca="1" si="33"/>
        <v>1.4626974169663232</v>
      </c>
      <c r="V70" s="18">
        <f t="shared" ca="1" si="33"/>
        <v>1.4468909312926068</v>
      </c>
      <c r="W70" s="18">
        <f t="shared" ca="1" si="33"/>
        <v>1.4312552567425416</v>
      </c>
      <c r="X70" s="18">
        <f t="shared" ca="1" si="33"/>
        <v>1.4157885474636991</v>
      </c>
      <c r="Y70" s="18">
        <f t="shared" ca="1" si="33"/>
        <v>1.400488977550661</v>
      </c>
      <c r="Z70" s="18">
        <f t="shared" ca="1" si="33"/>
        <v>1.3853547408294637</v>
      </c>
      <c r="AA70" s="18">
        <f t="shared" ca="1" si="33"/>
        <v>1.370384050644373</v>
      </c>
      <c r="AB70" s="18">
        <f t="shared" ca="1" si="33"/>
        <v>1.3555751396469602</v>
      </c>
      <c r="AC70" s="18">
        <f t="shared" ca="1" si="33"/>
        <v>1.3409262595874634</v>
      </c>
      <c r="AD70" s="18">
        <f t="shared" ca="1" si="33"/>
        <v>1.3264356811083964</v>
      </c>
      <c r="AE70" s="18">
        <f t="shared" ca="1" si="34"/>
        <v>1.3121016935403931</v>
      </c>
      <c r="AF70" s="18">
        <f t="shared" ca="1" si="34"/>
        <v>1.2979226047002554</v>
      </c>
      <c r="AG70" s="18">
        <f t="shared" ca="1" si="34"/>
        <v>1.2838967406911861</v>
      </c>
      <c r="AH70" s="18">
        <f t="shared" ca="1" si="34"/>
        <v>1.2700224457051754</v>
      </c>
      <c r="AI70" s="18">
        <f t="shared" ca="1" si="34"/>
        <v>1.2562980818275307</v>
      </c>
      <c r="AJ70" s="18">
        <f t="shared" ca="1" si="34"/>
        <v>1.2427220288435106</v>
      </c>
      <c r="AK70" s="18">
        <f t="shared" ca="1" si="34"/>
        <v>1.2292926840470544</v>
      </c>
      <c r="AL70" s="18">
        <f t="shared" ca="1" si="34"/>
        <v>1.2160084620515759</v>
      </c>
      <c r="AM70" s="18">
        <f t="shared" ca="1" si="34"/>
        <v>1.2028677946028012</v>
      </c>
      <c r="AN70" s="18">
        <f t="shared" ca="1" si="34"/>
        <v>1.1898691303936324</v>
      </c>
      <c r="AO70" s="18">
        <f t="shared" ca="1" si="35"/>
        <v>1.1770109348810078</v>
      </c>
      <c r="AP70" s="18">
        <f t="shared" ca="1" si="35"/>
        <v>1.1642916901047435</v>
      </c>
      <c r="AQ70" s="18">
        <f t="shared" ca="1" si="35"/>
        <v>1.1517098945083335</v>
      </c>
      <c r="AR70" s="18">
        <f t="shared" ca="1" si="35"/>
        <v>1.1392640627616828</v>
      </c>
      <c r="AS70" s="18">
        <f t="shared" ca="1" si="35"/>
        <v>1.126952725585761</v>
      </c>
      <c r="AT70" s="18">
        <f t="shared" ca="1" si="35"/>
        <v>1.1147744295791462</v>
      </c>
      <c r="AU70" s="18">
        <f t="shared" ca="1" si="35"/>
        <v>1.1027277370464461</v>
      </c>
      <c r="AV70" s="18">
        <f t="shared" ca="1" si="35"/>
        <v>1.0908112258285723</v>
      </c>
      <c r="AW70" s="18">
        <f t="shared" ca="1" si="35"/>
        <v>1.0790234891348491</v>
      </c>
      <c r="AX70" s="18">
        <f t="shared" ca="1" si="35"/>
        <v>1.0673631353769357</v>
      </c>
      <c r="AY70" s="18">
        <f t="shared" ca="1" si="36"/>
        <v>1.0558287880045449</v>
      </c>
      <c r="AZ70" s="18">
        <f t="shared" ca="1" si="36"/>
        <v>1.0444190853429347</v>
      </c>
      <c r="BA70" s="18">
        <f t="shared" ca="1" si="36"/>
        <v>1.0331326804321581</v>
      </c>
      <c r="BB70" s="18">
        <f t="shared" ca="1" si="36"/>
        <v>1.021968240868049</v>
      </c>
      <c r="BC70" s="18">
        <f t="shared" ca="1" si="36"/>
        <v>1.0109244486449267</v>
      </c>
      <c r="BD70" s="18">
        <f t="shared" ca="1" si="36"/>
        <v>1</v>
      </c>
      <c r="BE70" s="18">
        <f t="shared" ca="1" si="36"/>
        <v>0</v>
      </c>
      <c r="BF70" s="18">
        <f t="shared" ca="1" si="36"/>
        <v>0</v>
      </c>
      <c r="BG70" s="18">
        <f t="shared" ca="1" si="36"/>
        <v>0</v>
      </c>
      <c r="BH70" s="18">
        <f t="shared" ca="1" si="36"/>
        <v>0</v>
      </c>
    </row>
    <row r="71" spans="8:60" x14ac:dyDescent="0.35">
      <c r="H71" s="2" t="str">
        <f t="shared" si="9"/>
        <v>NGCC_Capital</v>
      </c>
      <c r="I71">
        <f t="shared" si="16"/>
        <v>1</v>
      </c>
      <c r="J71">
        <f t="shared" si="15"/>
        <v>46</v>
      </c>
      <c r="K71" s="18">
        <f t="shared" ca="1" si="32"/>
        <v>1.6483908407574501</v>
      </c>
      <c r="L71" s="18">
        <f t="shared" ca="1" si="32"/>
        <v>1.6305776786455235</v>
      </c>
      <c r="M71" s="18">
        <f t="shared" ca="1" si="32"/>
        <v>1.6129570125949555</v>
      </c>
      <c r="N71" s="18">
        <f t="shared" ca="1" si="32"/>
        <v>1.5955267624173213</v>
      </c>
      <c r="O71" s="18">
        <f t="shared" ca="1" si="32"/>
        <v>1.578284870403533</v>
      </c>
      <c r="P71" s="18">
        <f t="shared" ca="1" si="32"/>
        <v>1.56122930108092</v>
      </c>
      <c r="Q71" s="18">
        <f t="shared" ca="1" si="32"/>
        <v>1.5443580409729314</v>
      </c>
      <c r="R71" s="18">
        <f t="shared" ca="1" si="32"/>
        <v>1.5276690983614405</v>
      </c>
      <c r="S71" s="18">
        <f t="shared" ca="1" si="32"/>
        <v>1.5111605030516115</v>
      </c>
      <c r="T71" s="18">
        <f t="shared" ca="1" si="32"/>
        <v>1.4948303061393124</v>
      </c>
      <c r="U71" s="18">
        <f t="shared" ca="1" si="33"/>
        <v>1.4786765797810386</v>
      </c>
      <c r="V71" s="18">
        <f t="shared" ca="1" si="33"/>
        <v>1.4626974169663232</v>
      </c>
      <c r="W71" s="18">
        <f t="shared" ca="1" si="33"/>
        <v>1.4468909312926068</v>
      </c>
      <c r="X71" s="18">
        <f t="shared" ca="1" si="33"/>
        <v>1.4312552567425416</v>
      </c>
      <c r="Y71" s="18">
        <f t="shared" ca="1" si="33"/>
        <v>1.4157885474636991</v>
      </c>
      <c r="Z71" s="18">
        <f t="shared" ca="1" si="33"/>
        <v>1.400488977550661</v>
      </c>
      <c r="AA71" s="18">
        <f t="shared" ca="1" si="33"/>
        <v>1.3853547408294637</v>
      </c>
      <c r="AB71" s="18">
        <f t="shared" ca="1" si="33"/>
        <v>1.370384050644373</v>
      </c>
      <c r="AC71" s="18">
        <f t="shared" ca="1" si="33"/>
        <v>1.3555751396469602</v>
      </c>
      <c r="AD71" s="18">
        <f t="shared" ca="1" si="33"/>
        <v>1.3409262595874634</v>
      </c>
      <c r="AE71" s="18">
        <f t="shared" ca="1" si="34"/>
        <v>1.3264356811083964</v>
      </c>
      <c r="AF71" s="18">
        <f t="shared" ca="1" si="34"/>
        <v>1.3121016935403931</v>
      </c>
      <c r="AG71" s="18">
        <f t="shared" ca="1" si="34"/>
        <v>1.2979226047002554</v>
      </c>
      <c r="AH71" s="18">
        <f t="shared" ca="1" si="34"/>
        <v>1.2838967406911861</v>
      </c>
      <c r="AI71" s="18">
        <f t="shared" ca="1" si="34"/>
        <v>1.2700224457051754</v>
      </c>
      <c r="AJ71" s="18">
        <f t="shared" ca="1" si="34"/>
        <v>1.2562980818275307</v>
      </c>
      <c r="AK71" s="18">
        <f t="shared" ca="1" si="34"/>
        <v>1.2427220288435106</v>
      </c>
      <c r="AL71" s="18">
        <f t="shared" ca="1" si="34"/>
        <v>1.2292926840470544</v>
      </c>
      <c r="AM71" s="18">
        <f t="shared" ca="1" si="34"/>
        <v>1.2160084620515759</v>
      </c>
      <c r="AN71" s="18">
        <f t="shared" ca="1" si="34"/>
        <v>1.2028677946028012</v>
      </c>
      <c r="AO71" s="18">
        <f t="shared" ca="1" si="35"/>
        <v>1.1898691303936324</v>
      </c>
      <c r="AP71" s="18">
        <f t="shared" ca="1" si="35"/>
        <v>1.1770109348810078</v>
      </c>
      <c r="AQ71" s="18">
        <f t="shared" ca="1" si="35"/>
        <v>1.1642916901047435</v>
      </c>
      <c r="AR71" s="18">
        <f t="shared" ca="1" si="35"/>
        <v>1.1517098945083335</v>
      </c>
      <c r="AS71" s="18">
        <f t="shared" ca="1" si="35"/>
        <v>1.1392640627616828</v>
      </c>
      <c r="AT71" s="18">
        <f t="shared" ca="1" si="35"/>
        <v>1.126952725585761</v>
      </c>
      <c r="AU71" s="18">
        <f t="shared" ca="1" si="35"/>
        <v>1.1147744295791462</v>
      </c>
      <c r="AV71" s="18">
        <f t="shared" ca="1" si="35"/>
        <v>1.1027277370464461</v>
      </c>
      <c r="AW71" s="18">
        <f t="shared" ca="1" si="35"/>
        <v>1.0908112258285723</v>
      </c>
      <c r="AX71" s="18">
        <f t="shared" ca="1" si="35"/>
        <v>1.0790234891348491</v>
      </c>
      <c r="AY71" s="18">
        <f t="shared" ca="1" si="36"/>
        <v>1.0673631353769357</v>
      </c>
      <c r="AZ71" s="18">
        <f t="shared" ca="1" si="36"/>
        <v>1.0558287880045449</v>
      </c>
      <c r="BA71" s="18">
        <f t="shared" ca="1" si="36"/>
        <v>1.0444190853429347</v>
      </c>
      <c r="BB71" s="18">
        <f t="shared" ca="1" si="36"/>
        <v>1.0331326804321581</v>
      </c>
      <c r="BC71" s="18">
        <f t="shared" ca="1" si="36"/>
        <v>1.021968240868049</v>
      </c>
      <c r="BD71" s="18">
        <f t="shared" ca="1" si="36"/>
        <v>1.0109244486449267</v>
      </c>
      <c r="BE71" s="18">
        <f t="shared" ca="1" si="36"/>
        <v>1</v>
      </c>
      <c r="BF71" s="18">
        <f t="shared" ca="1" si="36"/>
        <v>0</v>
      </c>
      <c r="BG71" s="18">
        <f t="shared" ca="1" si="36"/>
        <v>0</v>
      </c>
      <c r="BH71" s="18">
        <f t="shared" ca="1" si="36"/>
        <v>0</v>
      </c>
    </row>
    <row r="72" spans="8:60" x14ac:dyDescent="0.35">
      <c r="H72" s="2" t="str">
        <f t="shared" si="9"/>
        <v>NGCC_Capital</v>
      </c>
      <c r="I72">
        <f t="shared" si="16"/>
        <v>1</v>
      </c>
      <c r="J72">
        <f t="shared" si="15"/>
        <v>47</v>
      </c>
      <c r="K72" s="18">
        <f t="shared" ca="1" si="32"/>
        <v>1.6663986018440726</v>
      </c>
      <c r="L72" s="18">
        <f t="shared" ca="1" si="32"/>
        <v>1.6483908407574501</v>
      </c>
      <c r="M72" s="18">
        <f t="shared" ca="1" si="32"/>
        <v>1.6305776786455235</v>
      </c>
      <c r="N72" s="18">
        <f t="shared" ca="1" si="32"/>
        <v>1.6129570125949555</v>
      </c>
      <c r="O72" s="18">
        <f t="shared" ca="1" si="32"/>
        <v>1.5955267624173213</v>
      </c>
      <c r="P72" s="18">
        <f t="shared" ca="1" si="32"/>
        <v>1.578284870403533</v>
      </c>
      <c r="Q72" s="18">
        <f t="shared" ca="1" si="32"/>
        <v>1.56122930108092</v>
      </c>
      <c r="R72" s="18">
        <f t="shared" ca="1" si="32"/>
        <v>1.5443580409729314</v>
      </c>
      <c r="S72" s="18">
        <f t="shared" ca="1" si="32"/>
        <v>1.5276690983614405</v>
      </c>
      <c r="T72" s="18">
        <f t="shared" ca="1" si="32"/>
        <v>1.5111605030516115</v>
      </c>
      <c r="U72" s="18">
        <f t="shared" ca="1" si="33"/>
        <v>1.4948303061393124</v>
      </c>
      <c r="V72" s="18">
        <f t="shared" ca="1" si="33"/>
        <v>1.4786765797810386</v>
      </c>
      <c r="W72" s="18">
        <f t="shared" ca="1" si="33"/>
        <v>1.4626974169663232</v>
      </c>
      <c r="X72" s="18">
        <f t="shared" ca="1" si="33"/>
        <v>1.4468909312926068</v>
      </c>
      <c r="Y72" s="18">
        <f t="shared" ca="1" si="33"/>
        <v>1.4312552567425416</v>
      </c>
      <c r="Z72" s="18">
        <f t="shared" ca="1" si="33"/>
        <v>1.4157885474636991</v>
      </c>
      <c r="AA72" s="18">
        <f t="shared" ca="1" si="33"/>
        <v>1.400488977550661</v>
      </c>
      <c r="AB72" s="18">
        <f t="shared" ca="1" si="33"/>
        <v>1.3853547408294637</v>
      </c>
      <c r="AC72" s="18">
        <f t="shared" ca="1" si="33"/>
        <v>1.370384050644373</v>
      </c>
      <c r="AD72" s="18">
        <f t="shared" ca="1" si="33"/>
        <v>1.3555751396469602</v>
      </c>
      <c r="AE72" s="18">
        <f t="shared" ca="1" si="34"/>
        <v>1.3409262595874634</v>
      </c>
      <c r="AF72" s="18">
        <f t="shared" ca="1" si="34"/>
        <v>1.3264356811083964</v>
      </c>
      <c r="AG72" s="18">
        <f t="shared" ca="1" si="34"/>
        <v>1.3121016935403931</v>
      </c>
      <c r="AH72" s="18">
        <f t="shared" ca="1" si="34"/>
        <v>1.2979226047002554</v>
      </c>
      <c r="AI72" s="18">
        <f t="shared" ca="1" si="34"/>
        <v>1.2838967406911861</v>
      </c>
      <c r="AJ72" s="18">
        <f t="shared" ca="1" si="34"/>
        <v>1.2700224457051754</v>
      </c>
      <c r="AK72" s="18">
        <f t="shared" ca="1" si="34"/>
        <v>1.2562980818275307</v>
      </c>
      <c r="AL72" s="18">
        <f t="shared" ca="1" si="34"/>
        <v>1.2427220288435106</v>
      </c>
      <c r="AM72" s="18">
        <f t="shared" ca="1" si="34"/>
        <v>1.2292926840470544</v>
      </c>
      <c r="AN72" s="18">
        <f t="shared" ca="1" si="34"/>
        <v>1.2160084620515759</v>
      </c>
      <c r="AO72" s="18">
        <f t="shared" ca="1" si="35"/>
        <v>1.2028677946028012</v>
      </c>
      <c r="AP72" s="18">
        <f t="shared" ca="1" si="35"/>
        <v>1.1898691303936324</v>
      </c>
      <c r="AQ72" s="18">
        <f t="shared" ca="1" si="35"/>
        <v>1.1770109348810078</v>
      </c>
      <c r="AR72" s="18">
        <f t="shared" ca="1" si="35"/>
        <v>1.1642916901047435</v>
      </c>
      <c r="AS72" s="18">
        <f t="shared" ca="1" si="35"/>
        <v>1.1517098945083335</v>
      </c>
      <c r="AT72" s="18">
        <f t="shared" ca="1" si="35"/>
        <v>1.1392640627616828</v>
      </c>
      <c r="AU72" s="18">
        <f t="shared" ca="1" si="35"/>
        <v>1.126952725585761</v>
      </c>
      <c r="AV72" s="18">
        <f t="shared" ca="1" si="35"/>
        <v>1.1147744295791462</v>
      </c>
      <c r="AW72" s="18">
        <f t="shared" ca="1" si="35"/>
        <v>1.1027277370464461</v>
      </c>
      <c r="AX72" s="18">
        <f t="shared" ca="1" si="35"/>
        <v>1.0908112258285723</v>
      </c>
      <c r="AY72" s="18">
        <f t="shared" ca="1" si="36"/>
        <v>1.0790234891348491</v>
      </c>
      <c r="AZ72" s="18">
        <f t="shared" ca="1" si="36"/>
        <v>1.0673631353769357</v>
      </c>
      <c r="BA72" s="18">
        <f t="shared" ca="1" si="36"/>
        <v>1.0558287880045449</v>
      </c>
      <c r="BB72" s="18">
        <f t="shared" ca="1" si="36"/>
        <v>1.0444190853429347</v>
      </c>
      <c r="BC72" s="18">
        <f t="shared" ca="1" si="36"/>
        <v>1.0331326804321581</v>
      </c>
      <c r="BD72" s="18">
        <f t="shared" ca="1" si="36"/>
        <v>1.021968240868049</v>
      </c>
      <c r="BE72" s="18">
        <f t="shared" ca="1" si="36"/>
        <v>1.0109244486449267</v>
      </c>
      <c r="BF72" s="18">
        <f t="shared" ca="1" si="36"/>
        <v>1</v>
      </c>
      <c r="BG72" s="18">
        <f t="shared" ca="1" si="36"/>
        <v>0</v>
      </c>
      <c r="BH72" s="18">
        <f t="shared" ca="1" si="36"/>
        <v>0</v>
      </c>
    </row>
    <row r="73" spans="8:60" x14ac:dyDescent="0.35">
      <c r="H73" s="2" t="str">
        <f t="shared" si="9"/>
        <v>NGCC_Capital</v>
      </c>
      <c r="I73">
        <f t="shared" si="16"/>
        <v>1</v>
      </c>
      <c r="J73">
        <f t="shared" si="15"/>
        <v>48</v>
      </c>
      <c r="K73" s="18">
        <f t="shared" ca="1" si="32"/>
        <v>1.6846030877918956</v>
      </c>
      <c r="L73" s="18">
        <f t="shared" ca="1" si="32"/>
        <v>1.6663986018440726</v>
      </c>
      <c r="M73" s="18">
        <f t="shared" ca="1" si="32"/>
        <v>1.6483908407574501</v>
      </c>
      <c r="N73" s="18">
        <f t="shared" ca="1" si="32"/>
        <v>1.6305776786455235</v>
      </c>
      <c r="O73" s="18">
        <f t="shared" ca="1" si="32"/>
        <v>1.6129570125949555</v>
      </c>
      <c r="P73" s="18">
        <f t="shared" ca="1" si="32"/>
        <v>1.5955267624173213</v>
      </c>
      <c r="Q73" s="18">
        <f t="shared" ca="1" si="32"/>
        <v>1.578284870403533</v>
      </c>
      <c r="R73" s="18">
        <f t="shared" ca="1" si="32"/>
        <v>1.56122930108092</v>
      </c>
      <c r="S73" s="18">
        <f t="shared" ca="1" si="32"/>
        <v>1.5443580409729314</v>
      </c>
      <c r="T73" s="18">
        <f t="shared" ca="1" si="32"/>
        <v>1.5276690983614405</v>
      </c>
      <c r="U73" s="18">
        <f t="shared" ca="1" si="33"/>
        <v>1.5111605030516115</v>
      </c>
      <c r="V73" s="18">
        <f t="shared" ca="1" si="33"/>
        <v>1.4948303061393124</v>
      </c>
      <c r="W73" s="18">
        <f t="shared" ca="1" si="33"/>
        <v>1.4786765797810386</v>
      </c>
      <c r="X73" s="18">
        <f t="shared" ca="1" si="33"/>
        <v>1.4626974169663232</v>
      </c>
      <c r="Y73" s="18">
        <f t="shared" ca="1" si="33"/>
        <v>1.4468909312926068</v>
      </c>
      <c r="Z73" s="18">
        <f t="shared" ca="1" si="33"/>
        <v>1.4312552567425416</v>
      </c>
      <c r="AA73" s="18">
        <f t="shared" ca="1" si="33"/>
        <v>1.4157885474636991</v>
      </c>
      <c r="AB73" s="18">
        <f t="shared" ca="1" si="33"/>
        <v>1.400488977550661</v>
      </c>
      <c r="AC73" s="18">
        <f t="shared" ca="1" si="33"/>
        <v>1.3853547408294637</v>
      </c>
      <c r="AD73" s="18">
        <f t="shared" ca="1" si="33"/>
        <v>1.370384050644373</v>
      </c>
      <c r="AE73" s="18">
        <f t="shared" ca="1" si="34"/>
        <v>1.3555751396469602</v>
      </c>
      <c r="AF73" s="18">
        <f t="shared" ca="1" si="34"/>
        <v>1.3409262595874634</v>
      </c>
      <c r="AG73" s="18">
        <f t="shared" ca="1" si="34"/>
        <v>1.3264356811083964</v>
      </c>
      <c r="AH73" s="18">
        <f t="shared" ca="1" si="34"/>
        <v>1.3121016935403931</v>
      </c>
      <c r="AI73" s="18">
        <f t="shared" ca="1" si="34"/>
        <v>1.2979226047002554</v>
      </c>
      <c r="AJ73" s="18">
        <f t="shared" ca="1" si="34"/>
        <v>1.2838967406911861</v>
      </c>
      <c r="AK73" s="18">
        <f t="shared" ca="1" si="34"/>
        <v>1.2700224457051754</v>
      </c>
      <c r="AL73" s="18">
        <f t="shared" ca="1" si="34"/>
        <v>1.2562980818275307</v>
      </c>
      <c r="AM73" s="18">
        <f t="shared" ca="1" si="34"/>
        <v>1.2427220288435106</v>
      </c>
      <c r="AN73" s="18">
        <f t="shared" ca="1" si="34"/>
        <v>1.2292926840470544</v>
      </c>
      <c r="AO73" s="18">
        <f t="shared" ca="1" si="35"/>
        <v>1.2160084620515759</v>
      </c>
      <c r="AP73" s="18">
        <f t="shared" ca="1" si="35"/>
        <v>1.2028677946028012</v>
      </c>
      <c r="AQ73" s="18">
        <f t="shared" ca="1" si="35"/>
        <v>1.1898691303936324</v>
      </c>
      <c r="AR73" s="18">
        <f t="shared" ca="1" si="35"/>
        <v>1.1770109348810078</v>
      </c>
      <c r="AS73" s="18">
        <f t="shared" ca="1" si="35"/>
        <v>1.1642916901047435</v>
      </c>
      <c r="AT73" s="18">
        <f t="shared" ca="1" si="35"/>
        <v>1.1517098945083335</v>
      </c>
      <c r="AU73" s="18">
        <f t="shared" ca="1" si="35"/>
        <v>1.1392640627616828</v>
      </c>
      <c r="AV73" s="18">
        <f t="shared" ca="1" si="35"/>
        <v>1.126952725585761</v>
      </c>
      <c r="AW73" s="18">
        <f t="shared" ca="1" si="35"/>
        <v>1.1147744295791462</v>
      </c>
      <c r="AX73" s="18">
        <f t="shared" ca="1" si="35"/>
        <v>1.1027277370464461</v>
      </c>
      <c r="AY73" s="18">
        <f t="shared" ca="1" si="36"/>
        <v>1.0908112258285723</v>
      </c>
      <c r="AZ73" s="18">
        <f t="shared" ca="1" si="36"/>
        <v>1.0790234891348491</v>
      </c>
      <c r="BA73" s="18">
        <f t="shared" ca="1" si="36"/>
        <v>1.0673631353769357</v>
      </c>
      <c r="BB73" s="18">
        <f t="shared" ca="1" si="36"/>
        <v>1.0558287880045449</v>
      </c>
      <c r="BC73" s="18">
        <f t="shared" ca="1" si="36"/>
        <v>1.0444190853429347</v>
      </c>
      <c r="BD73" s="18">
        <f t="shared" ca="1" si="36"/>
        <v>1.0331326804321581</v>
      </c>
      <c r="BE73" s="18">
        <f t="shared" ca="1" si="36"/>
        <v>1.021968240868049</v>
      </c>
      <c r="BF73" s="18">
        <f t="shared" ca="1" si="36"/>
        <v>1.0109244486449267</v>
      </c>
      <c r="BG73" s="18">
        <f t="shared" ca="1" si="36"/>
        <v>1</v>
      </c>
      <c r="BH73" s="18">
        <f t="shared" ca="1" si="36"/>
        <v>0</v>
      </c>
    </row>
    <row r="74" spans="8:60" x14ac:dyDescent="0.35">
      <c r="H74" s="2" t="str">
        <f t="shared" si="9"/>
        <v>NGCC_Capital</v>
      </c>
      <c r="I74">
        <f t="shared" si="16"/>
        <v>1</v>
      </c>
      <c r="J74">
        <f t="shared" si="15"/>
        <v>49</v>
      </c>
      <c r="K74" s="18">
        <f t="shared" ca="1" si="32"/>
        <v>1.7030064477115632</v>
      </c>
      <c r="L74" s="18">
        <f t="shared" ca="1" si="32"/>
        <v>1.6846030877918956</v>
      </c>
      <c r="M74" s="18">
        <f t="shared" ca="1" si="32"/>
        <v>1.6663986018440726</v>
      </c>
      <c r="N74" s="18">
        <f t="shared" ca="1" si="32"/>
        <v>1.6483908407574501</v>
      </c>
      <c r="O74" s="18">
        <f t="shared" ca="1" si="32"/>
        <v>1.6305776786455235</v>
      </c>
      <c r="P74" s="18">
        <f t="shared" ca="1" si="32"/>
        <v>1.6129570125949555</v>
      </c>
      <c r="Q74" s="18">
        <f t="shared" ca="1" si="32"/>
        <v>1.5955267624173213</v>
      </c>
      <c r="R74" s="18">
        <f t="shared" ca="1" si="32"/>
        <v>1.578284870403533</v>
      </c>
      <c r="S74" s="18">
        <f t="shared" ca="1" si="32"/>
        <v>1.56122930108092</v>
      </c>
      <c r="T74" s="18">
        <f t="shared" ca="1" si="32"/>
        <v>1.5443580409729314</v>
      </c>
      <c r="U74" s="18">
        <f t="shared" ca="1" si="33"/>
        <v>1.5276690983614405</v>
      </c>
      <c r="V74" s="18">
        <f t="shared" ca="1" si="33"/>
        <v>1.5111605030516115</v>
      </c>
      <c r="W74" s="18">
        <f t="shared" ca="1" si="33"/>
        <v>1.4948303061393124</v>
      </c>
      <c r="X74" s="18">
        <f t="shared" ca="1" si="33"/>
        <v>1.4786765797810386</v>
      </c>
      <c r="Y74" s="18">
        <f t="shared" ca="1" si="33"/>
        <v>1.4626974169663232</v>
      </c>
      <c r="Z74" s="18">
        <f t="shared" ca="1" si="33"/>
        <v>1.4468909312926068</v>
      </c>
      <c r="AA74" s="18">
        <f t="shared" ca="1" si="33"/>
        <v>1.4312552567425416</v>
      </c>
      <c r="AB74" s="18">
        <f t="shared" ca="1" si="33"/>
        <v>1.4157885474636991</v>
      </c>
      <c r="AC74" s="18">
        <f t="shared" ca="1" si="33"/>
        <v>1.400488977550661</v>
      </c>
      <c r="AD74" s="18">
        <f t="shared" ca="1" si="33"/>
        <v>1.3853547408294637</v>
      </c>
      <c r="AE74" s="18">
        <f t="shared" ca="1" si="34"/>
        <v>1.370384050644373</v>
      </c>
      <c r="AF74" s="18">
        <f t="shared" ca="1" si="34"/>
        <v>1.3555751396469602</v>
      </c>
      <c r="AG74" s="18">
        <f t="shared" ca="1" si="34"/>
        <v>1.3409262595874634</v>
      </c>
      <c r="AH74" s="18">
        <f t="shared" ca="1" si="34"/>
        <v>1.3264356811083964</v>
      </c>
      <c r="AI74" s="18">
        <f t="shared" ca="1" si="34"/>
        <v>1.3121016935403931</v>
      </c>
      <c r="AJ74" s="18">
        <f t="shared" ca="1" si="34"/>
        <v>1.2979226047002554</v>
      </c>
      <c r="AK74" s="18">
        <f t="shared" ca="1" si="34"/>
        <v>1.2838967406911861</v>
      </c>
      <c r="AL74" s="18">
        <f t="shared" ca="1" si="34"/>
        <v>1.2700224457051754</v>
      </c>
      <c r="AM74" s="18">
        <f t="shared" ca="1" si="34"/>
        <v>1.2562980818275307</v>
      </c>
      <c r="AN74" s="18">
        <f t="shared" ca="1" si="34"/>
        <v>1.2427220288435106</v>
      </c>
      <c r="AO74" s="18">
        <f t="shared" ca="1" si="35"/>
        <v>1.2292926840470544</v>
      </c>
      <c r="AP74" s="18">
        <f t="shared" ca="1" si="35"/>
        <v>1.2160084620515759</v>
      </c>
      <c r="AQ74" s="18">
        <f t="shared" ca="1" si="35"/>
        <v>1.2028677946028012</v>
      </c>
      <c r="AR74" s="18">
        <f t="shared" ca="1" si="35"/>
        <v>1.1898691303936324</v>
      </c>
      <c r="AS74" s="18">
        <f t="shared" ca="1" si="35"/>
        <v>1.1770109348810078</v>
      </c>
      <c r="AT74" s="18">
        <f t="shared" ca="1" si="35"/>
        <v>1.1642916901047435</v>
      </c>
      <c r="AU74" s="18">
        <f t="shared" ca="1" si="35"/>
        <v>1.1517098945083335</v>
      </c>
      <c r="AV74" s="18">
        <f t="shared" ca="1" si="35"/>
        <v>1.1392640627616828</v>
      </c>
      <c r="AW74" s="18">
        <f t="shared" ca="1" si="35"/>
        <v>1.126952725585761</v>
      </c>
      <c r="AX74" s="18">
        <f t="shared" ca="1" si="35"/>
        <v>1.1147744295791462</v>
      </c>
      <c r="AY74" s="18">
        <f t="shared" ca="1" si="36"/>
        <v>1.1027277370464461</v>
      </c>
      <c r="AZ74" s="18">
        <f t="shared" ca="1" si="36"/>
        <v>1.0908112258285723</v>
      </c>
      <c r="BA74" s="18">
        <f t="shared" ca="1" si="36"/>
        <v>1.0790234891348491</v>
      </c>
      <c r="BB74" s="18">
        <f t="shared" ca="1" si="36"/>
        <v>1.0673631353769357</v>
      </c>
      <c r="BC74" s="18">
        <f t="shared" ca="1" si="36"/>
        <v>1.0558287880045449</v>
      </c>
      <c r="BD74" s="18">
        <f t="shared" ca="1" si="36"/>
        <v>1.0444190853429347</v>
      </c>
      <c r="BE74" s="18">
        <f t="shared" ca="1" si="36"/>
        <v>1.0331326804321581</v>
      </c>
      <c r="BF74" s="18">
        <f t="shared" ca="1" si="36"/>
        <v>1.021968240868049</v>
      </c>
      <c r="BG74" s="18">
        <f t="shared" ca="1" si="36"/>
        <v>1.0109244486449267</v>
      </c>
      <c r="BH74" s="18">
        <f t="shared" ca="1" si="36"/>
        <v>1</v>
      </c>
    </row>
    <row r="75" spans="8:60" x14ac:dyDescent="0.35">
      <c r="H75" s="2" t="str">
        <f t="shared" si="9"/>
        <v>NGCC_Capital</v>
      </c>
      <c r="I75">
        <f t="shared" si="16"/>
        <v>1</v>
      </c>
      <c r="J75">
        <f t="shared" si="15"/>
        <v>50</v>
      </c>
      <c r="K75" s="18">
        <f t="shared" ref="K75:T84" ca="1" si="37">IF(K$24&gt;$J75,0,OFFSET($K$2,$I75,$J75-K$24))</f>
        <v>1.7216108541915673</v>
      </c>
      <c r="L75" s="18">
        <f t="shared" ca="1" si="37"/>
        <v>1.7030064477115632</v>
      </c>
      <c r="M75" s="18">
        <f t="shared" ca="1" si="37"/>
        <v>1.6846030877918956</v>
      </c>
      <c r="N75" s="18">
        <f t="shared" ca="1" si="37"/>
        <v>1.6663986018440726</v>
      </c>
      <c r="O75" s="18">
        <f t="shared" ca="1" si="37"/>
        <v>1.6483908407574501</v>
      </c>
      <c r="P75" s="18">
        <f t="shared" ca="1" si="37"/>
        <v>1.6305776786455235</v>
      </c>
      <c r="Q75" s="18">
        <f t="shared" ca="1" si="37"/>
        <v>1.6129570125949555</v>
      </c>
      <c r="R75" s="18">
        <f t="shared" ca="1" si="37"/>
        <v>1.5955267624173213</v>
      </c>
      <c r="S75" s="18">
        <f t="shared" ca="1" si="37"/>
        <v>1.578284870403533</v>
      </c>
      <c r="T75" s="18">
        <f t="shared" ca="1" si="37"/>
        <v>1.56122930108092</v>
      </c>
      <c r="U75" s="18">
        <f t="shared" ref="U75:AD84" ca="1" si="38">IF(U$24&gt;$J75,0,OFFSET($K$2,$I75,$J75-U$24))</f>
        <v>1.5443580409729314</v>
      </c>
      <c r="V75" s="18">
        <f t="shared" ca="1" si="38"/>
        <v>1.5276690983614405</v>
      </c>
      <c r="W75" s="18">
        <f t="shared" ca="1" si="38"/>
        <v>1.5111605030516115</v>
      </c>
      <c r="X75" s="18">
        <f t="shared" ca="1" si="38"/>
        <v>1.4948303061393124</v>
      </c>
      <c r="Y75" s="18">
        <f t="shared" ca="1" si="38"/>
        <v>1.4786765797810386</v>
      </c>
      <c r="Z75" s="18">
        <f t="shared" ca="1" si="38"/>
        <v>1.4626974169663232</v>
      </c>
      <c r="AA75" s="18">
        <f t="shared" ca="1" si="38"/>
        <v>1.4468909312926068</v>
      </c>
      <c r="AB75" s="18">
        <f t="shared" ca="1" si="38"/>
        <v>1.4312552567425416</v>
      </c>
      <c r="AC75" s="18">
        <f t="shared" ca="1" si="38"/>
        <v>1.4157885474636991</v>
      </c>
      <c r="AD75" s="18">
        <f t="shared" ca="1" si="38"/>
        <v>1.400488977550661</v>
      </c>
      <c r="AE75" s="18">
        <f t="shared" ref="AE75:AN84" ca="1" si="39">IF(AE$24&gt;$J75,0,OFFSET($K$2,$I75,$J75-AE$24))</f>
        <v>1.3853547408294637</v>
      </c>
      <c r="AF75" s="18">
        <f t="shared" ca="1" si="39"/>
        <v>1.370384050644373</v>
      </c>
      <c r="AG75" s="18">
        <f t="shared" ca="1" si="39"/>
        <v>1.3555751396469602</v>
      </c>
      <c r="AH75" s="18">
        <f t="shared" ca="1" si="39"/>
        <v>1.3409262595874634</v>
      </c>
      <c r="AI75" s="18">
        <f t="shared" ca="1" si="39"/>
        <v>1.3264356811083964</v>
      </c>
      <c r="AJ75" s="18">
        <f t="shared" ca="1" si="39"/>
        <v>1.3121016935403931</v>
      </c>
      <c r="AK75" s="18">
        <f t="shared" ca="1" si="39"/>
        <v>1.2979226047002554</v>
      </c>
      <c r="AL75" s="18">
        <f t="shared" ca="1" si="39"/>
        <v>1.2838967406911861</v>
      </c>
      <c r="AM75" s="18">
        <f t="shared" ca="1" si="39"/>
        <v>1.2700224457051754</v>
      </c>
      <c r="AN75" s="18">
        <f t="shared" ca="1" si="39"/>
        <v>1.2562980818275307</v>
      </c>
      <c r="AO75" s="18">
        <f t="shared" ref="AO75:AX84" ca="1" si="40">IF(AO$24&gt;$J75,0,OFFSET($K$2,$I75,$J75-AO$24))</f>
        <v>1.2427220288435106</v>
      </c>
      <c r="AP75" s="18">
        <f t="shared" ca="1" si="40"/>
        <v>1.2292926840470544</v>
      </c>
      <c r="AQ75" s="18">
        <f t="shared" ca="1" si="40"/>
        <v>1.2160084620515759</v>
      </c>
      <c r="AR75" s="18">
        <f t="shared" ca="1" si="40"/>
        <v>1.2028677946028012</v>
      </c>
      <c r="AS75" s="18">
        <f t="shared" ca="1" si="40"/>
        <v>1.1898691303936324</v>
      </c>
      <c r="AT75" s="18">
        <f t="shared" ca="1" si="40"/>
        <v>1.1770109348810078</v>
      </c>
      <c r="AU75" s="18">
        <f t="shared" ca="1" si="40"/>
        <v>1.1642916901047435</v>
      </c>
      <c r="AV75" s="18">
        <f t="shared" ca="1" si="40"/>
        <v>1.1517098945083335</v>
      </c>
      <c r="AW75" s="18">
        <f t="shared" ca="1" si="40"/>
        <v>1.1392640627616828</v>
      </c>
      <c r="AX75" s="18">
        <f t="shared" ca="1" si="40"/>
        <v>1.126952725585761</v>
      </c>
      <c r="AY75" s="18">
        <f t="shared" ref="AY75:BH84" ca="1" si="41">IF(AY$24&gt;$J75,0,OFFSET($K$2,$I75,$J75-AY$24))</f>
        <v>1.1147744295791462</v>
      </c>
      <c r="AZ75" s="18">
        <f t="shared" ca="1" si="41"/>
        <v>1.1027277370464461</v>
      </c>
      <c r="BA75" s="18">
        <f t="shared" ca="1" si="41"/>
        <v>1.0908112258285723</v>
      </c>
      <c r="BB75" s="18">
        <f t="shared" ca="1" si="41"/>
        <v>1.0790234891348491</v>
      </c>
      <c r="BC75" s="18">
        <f t="shared" ca="1" si="41"/>
        <v>1.0673631353769357</v>
      </c>
      <c r="BD75" s="18">
        <f t="shared" ca="1" si="41"/>
        <v>1.0558287880045449</v>
      </c>
      <c r="BE75" s="18">
        <f t="shared" ca="1" si="41"/>
        <v>1.0444190853429347</v>
      </c>
      <c r="BF75" s="18">
        <f t="shared" ca="1" si="41"/>
        <v>1.0331326804321581</v>
      </c>
      <c r="BG75" s="18">
        <f t="shared" ca="1" si="41"/>
        <v>1.021968240868049</v>
      </c>
      <c r="BH75" s="18">
        <f t="shared" ca="1" si="41"/>
        <v>1.0109244486449267</v>
      </c>
    </row>
    <row r="76" spans="8:60" x14ac:dyDescent="0.35">
      <c r="H76" s="2" t="str">
        <f t="shared" si="9"/>
        <v>SCCT_Capital</v>
      </c>
      <c r="I76">
        <f t="shared" si="16"/>
        <v>2</v>
      </c>
      <c r="J76">
        <f t="shared" si="15"/>
        <v>0</v>
      </c>
      <c r="K76" s="18">
        <f t="shared" ca="1" si="37"/>
        <v>1</v>
      </c>
      <c r="L76" s="18">
        <f t="shared" ca="1" si="37"/>
        <v>0</v>
      </c>
      <c r="M76" s="18">
        <f t="shared" ca="1" si="37"/>
        <v>0</v>
      </c>
      <c r="N76" s="18">
        <f t="shared" ca="1" si="37"/>
        <v>0</v>
      </c>
      <c r="O76" s="18">
        <f t="shared" ca="1" si="37"/>
        <v>0</v>
      </c>
      <c r="P76" s="18">
        <f t="shared" ca="1" si="37"/>
        <v>0</v>
      </c>
      <c r="Q76" s="18">
        <f t="shared" ca="1" si="37"/>
        <v>0</v>
      </c>
      <c r="R76" s="18">
        <f t="shared" ca="1" si="37"/>
        <v>0</v>
      </c>
      <c r="S76" s="18">
        <f t="shared" ca="1" si="37"/>
        <v>0</v>
      </c>
      <c r="T76" s="18">
        <f t="shared" ca="1" si="37"/>
        <v>0</v>
      </c>
      <c r="U76" s="18">
        <f t="shared" ca="1" si="38"/>
        <v>0</v>
      </c>
      <c r="V76" s="18">
        <f t="shared" ca="1" si="38"/>
        <v>0</v>
      </c>
      <c r="W76" s="18">
        <f t="shared" ca="1" si="38"/>
        <v>0</v>
      </c>
      <c r="X76" s="18">
        <f t="shared" ca="1" si="38"/>
        <v>0</v>
      </c>
      <c r="Y76" s="18">
        <f t="shared" ca="1" si="38"/>
        <v>0</v>
      </c>
      <c r="Z76" s="18">
        <f t="shared" ca="1" si="38"/>
        <v>0</v>
      </c>
      <c r="AA76" s="18">
        <f t="shared" ca="1" si="38"/>
        <v>0</v>
      </c>
      <c r="AB76" s="18">
        <f t="shared" ca="1" si="38"/>
        <v>0</v>
      </c>
      <c r="AC76" s="18">
        <f t="shared" ca="1" si="38"/>
        <v>0</v>
      </c>
      <c r="AD76" s="18">
        <f t="shared" ca="1" si="38"/>
        <v>0</v>
      </c>
      <c r="AE76" s="18">
        <f t="shared" ca="1" si="39"/>
        <v>0</v>
      </c>
      <c r="AF76" s="18">
        <f t="shared" ca="1" si="39"/>
        <v>0</v>
      </c>
      <c r="AG76" s="18">
        <f t="shared" ca="1" si="39"/>
        <v>0</v>
      </c>
      <c r="AH76" s="18">
        <f t="shared" ca="1" si="39"/>
        <v>0</v>
      </c>
      <c r="AI76" s="18">
        <f t="shared" ca="1" si="39"/>
        <v>0</v>
      </c>
      <c r="AJ76" s="18">
        <f t="shared" ca="1" si="39"/>
        <v>0</v>
      </c>
      <c r="AK76" s="18">
        <f t="shared" ca="1" si="39"/>
        <v>0</v>
      </c>
      <c r="AL76" s="18">
        <f t="shared" ca="1" si="39"/>
        <v>0</v>
      </c>
      <c r="AM76" s="18">
        <f t="shared" ca="1" si="39"/>
        <v>0</v>
      </c>
      <c r="AN76" s="18">
        <f t="shared" ca="1" si="39"/>
        <v>0</v>
      </c>
      <c r="AO76" s="18">
        <f t="shared" ca="1" si="40"/>
        <v>0</v>
      </c>
      <c r="AP76" s="18">
        <f t="shared" ca="1" si="40"/>
        <v>0</v>
      </c>
      <c r="AQ76" s="18">
        <f t="shared" ca="1" si="40"/>
        <v>0</v>
      </c>
      <c r="AR76" s="18">
        <f t="shared" ca="1" si="40"/>
        <v>0</v>
      </c>
      <c r="AS76" s="18">
        <f t="shared" ca="1" si="40"/>
        <v>0</v>
      </c>
      <c r="AT76" s="18">
        <f t="shared" ca="1" si="40"/>
        <v>0</v>
      </c>
      <c r="AU76" s="18">
        <f t="shared" ca="1" si="40"/>
        <v>0</v>
      </c>
      <c r="AV76" s="18">
        <f t="shared" ca="1" si="40"/>
        <v>0</v>
      </c>
      <c r="AW76" s="18">
        <f t="shared" ca="1" si="40"/>
        <v>0</v>
      </c>
      <c r="AX76" s="18">
        <f t="shared" ca="1" si="40"/>
        <v>0</v>
      </c>
      <c r="AY76" s="18">
        <f t="shared" ca="1" si="41"/>
        <v>0</v>
      </c>
      <c r="AZ76" s="18">
        <f t="shared" ca="1" si="41"/>
        <v>0</v>
      </c>
      <c r="BA76" s="18">
        <f t="shared" ca="1" si="41"/>
        <v>0</v>
      </c>
      <c r="BB76" s="18">
        <f t="shared" ca="1" si="41"/>
        <v>0</v>
      </c>
      <c r="BC76" s="18">
        <f t="shared" ca="1" si="41"/>
        <v>0</v>
      </c>
      <c r="BD76" s="18">
        <f t="shared" ca="1" si="41"/>
        <v>0</v>
      </c>
      <c r="BE76" s="18">
        <f t="shared" ca="1" si="41"/>
        <v>0</v>
      </c>
      <c r="BF76" s="18">
        <f t="shared" ca="1" si="41"/>
        <v>0</v>
      </c>
      <c r="BG76" s="18">
        <f t="shared" ca="1" si="41"/>
        <v>0</v>
      </c>
      <c r="BH76" s="18">
        <f t="shared" ca="1" si="41"/>
        <v>0</v>
      </c>
    </row>
    <row r="77" spans="8:60" x14ac:dyDescent="0.35">
      <c r="H77" s="2" t="str">
        <f t="shared" si="9"/>
        <v>SCCT_Capital</v>
      </c>
      <c r="I77">
        <f t="shared" si="16"/>
        <v>2</v>
      </c>
      <c r="J77">
        <f t="shared" si="15"/>
        <v>1</v>
      </c>
      <c r="K77" s="18">
        <f t="shared" ca="1" si="37"/>
        <v>1.0105745474317775</v>
      </c>
      <c r="L77" s="18">
        <f t="shared" ca="1" si="37"/>
        <v>1</v>
      </c>
      <c r="M77" s="18">
        <f t="shared" ca="1" si="37"/>
        <v>0</v>
      </c>
      <c r="N77" s="18">
        <f t="shared" ca="1" si="37"/>
        <v>0</v>
      </c>
      <c r="O77" s="18">
        <f t="shared" ca="1" si="37"/>
        <v>0</v>
      </c>
      <c r="P77" s="18">
        <f t="shared" ca="1" si="37"/>
        <v>0</v>
      </c>
      <c r="Q77" s="18">
        <f t="shared" ca="1" si="37"/>
        <v>0</v>
      </c>
      <c r="R77" s="18">
        <f t="shared" ca="1" si="37"/>
        <v>0</v>
      </c>
      <c r="S77" s="18">
        <f t="shared" ca="1" si="37"/>
        <v>0</v>
      </c>
      <c r="T77" s="18">
        <f t="shared" ca="1" si="37"/>
        <v>0</v>
      </c>
      <c r="U77" s="18">
        <f t="shared" ca="1" si="38"/>
        <v>0</v>
      </c>
      <c r="V77" s="18">
        <f t="shared" ca="1" si="38"/>
        <v>0</v>
      </c>
      <c r="W77" s="18">
        <f t="shared" ca="1" si="38"/>
        <v>0</v>
      </c>
      <c r="X77" s="18">
        <f t="shared" ca="1" si="38"/>
        <v>0</v>
      </c>
      <c r="Y77" s="18">
        <f t="shared" ca="1" si="38"/>
        <v>0</v>
      </c>
      <c r="Z77" s="18">
        <f t="shared" ca="1" si="38"/>
        <v>0</v>
      </c>
      <c r="AA77" s="18">
        <f t="shared" ca="1" si="38"/>
        <v>0</v>
      </c>
      <c r="AB77" s="18">
        <f t="shared" ca="1" si="38"/>
        <v>0</v>
      </c>
      <c r="AC77" s="18">
        <f t="shared" ca="1" si="38"/>
        <v>0</v>
      </c>
      <c r="AD77" s="18">
        <f t="shared" ca="1" si="38"/>
        <v>0</v>
      </c>
      <c r="AE77" s="18">
        <f t="shared" ca="1" si="39"/>
        <v>0</v>
      </c>
      <c r="AF77" s="18">
        <f t="shared" ca="1" si="39"/>
        <v>0</v>
      </c>
      <c r="AG77" s="18">
        <f t="shared" ca="1" si="39"/>
        <v>0</v>
      </c>
      <c r="AH77" s="18">
        <f t="shared" ca="1" si="39"/>
        <v>0</v>
      </c>
      <c r="AI77" s="18">
        <f t="shared" ca="1" si="39"/>
        <v>0</v>
      </c>
      <c r="AJ77" s="18">
        <f t="shared" ca="1" si="39"/>
        <v>0</v>
      </c>
      <c r="AK77" s="18">
        <f t="shared" ca="1" si="39"/>
        <v>0</v>
      </c>
      <c r="AL77" s="18">
        <f t="shared" ca="1" si="39"/>
        <v>0</v>
      </c>
      <c r="AM77" s="18">
        <f t="shared" ca="1" si="39"/>
        <v>0</v>
      </c>
      <c r="AN77" s="18">
        <f t="shared" ca="1" si="39"/>
        <v>0</v>
      </c>
      <c r="AO77" s="18">
        <f t="shared" ca="1" si="40"/>
        <v>0</v>
      </c>
      <c r="AP77" s="18">
        <f t="shared" ca="1" si="40"/>
        <v>0</v>
      </c>
      <c r="AQ77" s="18">
        <f t="shared" ca="1" si="40"/>
        <v>0</v>
      </c>
      <c r="AR77" s="18">
        <f t="shared" ca="1" si="40"/>
        <v>0</v>
      </c>
      <c r="AS77" s="18">
        <f t="shared" ca="1" si="40"/>
        <v>0</v>
      </c>
      <c r="AT77" s="18">
        <f t="shared" ca="1" si="40"/>
        <v>0</v>
      </c>
      <c r="AU77" s="18">
        <f t="shared" ca="1" si="40"/>
        <v>0</v>
      </c>
      <c r="AV77" s="18">
        <f t="shared" ca="1" si="40"/>
        <v>0</v>
      </c>
      <c r="AW77" s="18">
        <f t="shared" ca="1" si="40"/>
        <v>0</v>
      </c>
      <c r="AX77" s="18">
        <f t="shared" ca="1" si="40"/>
        <v>0</v>
      </c>
      <c r="AY77" s="18">
        <f t="shared" ca="1" si="41"/>
        <v>0</v>
      </c>
      <c r="AZ77" s="18">
        <f t="shared" ca="1" si="41"/>
        <v>0</v>
      </c>
      <c r="BA77" s="18">
        <f t="shared" ca="1" si="41"/>
        <v>0</v>
      </c>
      <c r="BB77" s="18">
        <f t="shared" ca="1" si="41"/>
        <v>0</v>
      </c>
      <c r="BC77" s="18">
        <f t="shared" ca="1" si="41"/>
        <v>0</v>
      </c>
      <c r="BD77" s="18">
        <f t="shared" ca="1" si="41"/>
        <v>0</v>
      </c>
      <c r="BE77" s="18">
        <f t="shared" ca="1" si="41"/>
        <v>0</v>
      </c>
      <c r="BF77" s="18">
        <f t="shared" ca="1" si="41"/>
        <v>0</v>
      </c>
      <c r="BG77" s="18">
        <f t="shared" ca="1" si="41"/>
        <v>0</v>
      </c>
      <c r="BH77" s="18">
        <f t="shared" ca="1" si="41"/>
        <v>0</v>
      </c>
    </row>
    <row r="78" spans="8:60" x14ac:dyDescent="0.35">
      <c r="H78" s="2" t="str">
        <f t="shared" si="9"/>
        <v>SCCT_Capital</v>
      </c>
      <c r="I78">
        <f t="shared" si="16"/>
        <v>2</v>
      </c>
      <c r="J78">
        <f t="shared" si="15"/>
        <v>2</v>
      </c>
      <c r="K78" s="18">
        <f t="shared" ca="1" si="37"/>
        <v>1.0212609159169419</v>
      </c>
      <c r="L78" s="18">
        <f t="shared" ca="1" si="37"/>
        <v>1.0105745474317775</v>
      </c>
      <c r="M78" s="18">
        <f t="shared" ca="1" si="37"/>
        <v>1</v>
      </c>
      <c r="N78" s="18">
        <f t="shared" ca="1" si="37"/>
        <v>0</v>
      </c>
      <c r="O78" s="18">
        <f t="shared" ca="1" si="37"/>
        <v>0</v>
      </c>
      <c r="P78" s="18">
        <f t="shared" ca="1" si="37"/>
        <v>0</v>
      </c>
      <c r="Q78" s="18">
        <f t="shared" ca="1" si="37"/>
        <v>0</v>
      </c>
      <c r="R78" s="18">
        <f t="shared" ca="1" si="37"/>
        <v>0</v>
      </c>
      <c r="S78" s="18">
        <f t="shared" ca="1" si="37"/>
        <v>0</v>
      </c>
      <c r="T78" s="18">
        <f t="shared" ca="1" si="37"/>
        <v>0</v>
      </c>
      <c r="U78" s="18">
        <f t="shared" ca="1" si="38"/>
        <v>0</v>
      </c>
      <c r="V78" s="18">
        <f t="shared" ca="1" si="38"/>
        <v>0</v>
      </c>
      <c r="W78" s="18">
        <f t="shared" ca="1" si="38"/>
        <v>0</v>
      </c>
      <c r="X78" s="18">
        <f t="shared" ca="1" si="38"/>
        <v>0</v>
      </c>
      <c r="Y78" s="18">
        <f t="shared" ca="1" si="38"/>
        <v>0</v>
      </c>
      <c r="Z78" s="18">
        <f t="shared" ca="1" si="38"/>
        <v>0</v>
      </c>
      <c r="AA78" s="18">
        <f t="shared" ca="1" si="38"/>
        <v>0</v>
      </c>
      <c r="AB78" s="18">
        <f t="shared" ca="1" si="38"/>
        <v>0</v>
      </c>
      <c r="AC78" s="18">
        <f t="shared" ca="1" si="38"/>
        <v>0</v>
      </c>
      <c r="AD78" s="18">
        <f t="shared" ca="1" si="38"/>
        <v>0</v>
      </c>
      <c r="AE78" s="18">
        <f t="shared" ca="1" si="39"/>
        <v>0</v>
      </c>
      <c r="AF78" s="18">
        <f t="shared" ca="1" si="39"/>
        <v>0</v>
      </c>
      <c r="AG78" s="18">
        <f t="shared" ca="1" si="39"/>
        <v>0</v>
      </c>
      <c r="AH78" s="18">
        <f t="shared" ca="1" si="39"/>
        <v>0</v>
      </c>
      <c r="AI78" s="18">
        <f t="shared" ca="1" si="39"/>
        <v>0</v>
      </c>
      <c r="AJ78" s="18">
        <f t="shared" ca="1" si="39"/>
        <v>0</v>
      </c>
      <c r="AK78" s="18">
        <f t="shared" ca="1" si="39"/>
        <v>0</v>
      </c>
      <c r="AL78" s="18">
        <f t="shared" ca="1" si="39"/>
        <v>0</v>
      </c>
      <c r="AM78" s="18">
        <f t="shared" ca="1" si="39"/>
        <v>0</v>
      </c>
      <c r="AN78" s="18">
        <f t="shared" ca="1" si="39"/>
        <v>0</v>
      </c>
      <c r="AO78" s="18">
        <f t="shared" ca="1" si="40"/>
        <v>0</v>
      </c>
      <c r="AP78" s="18">
        <f t="shared" ca="1" si="40"/>
        <v>0</v>
      </c>
      <c r="AQ78" s="18">
        <f t="shared" ca="1" si="40"/>
        <v>0</v>
      </c>
      <c r="AR78" s="18">
        <f t="shared" ca="1" si="40"/>
        <v>0</v>
      </c>
      <c r="AS78" s="18">
        <f t="shared" ca="1" si="40"/>
        <v>0</v>
      </c>
      <c r="AT78" s="18">
        <f t="shared" ca="1" si="40"/>
        <v>0</v>
      </c>
      <c r="AU78" s="18">
        <f t="shared" ca="1" si="40"/>
        <v>0</v>
      </c>
      <c r="AV78" s="18">
        <f t="shared" ca="1" si="40"/>
        <v>0</v>
      </c>
      <c r="AW78" s="18">
        <f t="shared" ca="1" si="40"/>
        <v>0</v>
      </c>
      <c r="AX78" s="18">
        <f t="shared" ca="1" si="40"/>
        <v>0</v>
      </c>
      <c r="AY78" s="18">
        <f t="shared" ca="1" si="41"/>
        <v>0</v>
      </c>
      <c r="AZ78" s="18">
        <f t="shared" ca="1" si="41"/>
        <v>0</v>
      </c>
      <c r="BA78" s="18">
        <f t="shared" ca="1" si="41"/>
        <v>0</v>
      </c>
      <c r="BB78" s="18">
        <f t="shared" ca="1" si="41"/>
        <v>0</v>
      </c>
      <c r="BC78" s="18">
        <f t="shared" ca="1" si="41"/>
        <v>0</v>
      </c>
      <c r="BD78" s="18">
        <f t="shared" ca="1" si="41"/>
        <v>0</v>
      </c>
      <c r="BE78" s="18">
        <f t="shared" ca="1" si="41"/>
        <v>0</v>
      </c>
      <c r="BF78" s="18">
        <f t="shared" ca="1" si="41"/>
        <v>0</v>
      </c>
      <c r="BG78" s="18">
        <f t="shared" ca="1" si="41"/>
        <v>0</v>
      </c>
      <c r="BH78" s="18">
        <f t="shared" ca="1" si="41"/>
        <v>0</v>
      </c>
    </row>
    <row r="79" spans="8:60" x14ac:dyDescent="0.35">
      <c r="H79" s="2" t="str">
        <f t="shared" si="9"/>
        <v>SCCT_Capital</v>
      </c>
      <c r="I79">
        <f t="shared" si="16"/>
        <v>2</v>
      </c>
      <c r="J79">
        <f t="shared" si="15"/>
        <v>3</v>
      </c>
      <c r="K79" s="18">
        <f t="shared" ca="1" si="37"/>
        <v>1.0320602879125262</v>
      </c>
      <c r="L79" s="18">
        <f t="shared" ca="1" si="37"/>
        <v>1.0212609159169419</v>
      </c>
      <c r="M79" s="18">
        <f t="shared" ca="1" si="37"/>
        <v>1.0105745474317775</v>
      </c>
      <c r="N79" s="18">
        <f t="shared" ca="1" si="37"/>
        <v>1</v>
      </c>
      <c r="O79" s="18">
        <f t="shared" ca="1" si="37"/>
        <v>0</v>
      </c>
      <c r="P79" s="18">
        <f t="shared" ca="1" si="37"/>
        <v>0</v>
      </c>
      <c r="Q79" s="18">
        <f t="shared" ca="1" si="37"/>
        <v>0</v>
      </c>
      <c r="R79" s="18">
        <f t="shared" ca="1" si="37"/>
        <v>0</v>
      </c>
      <c r="S79" s="18">
        <f t="shared" ca="1" si="37"/>
        <v>0</v>
      </c>
      <c r="T79" s="18">
        <f t="shared" ca="1" si="37"/>
        <v>0</v>
      </c>
      <c r="U79" s="18">
        <f t="shared" ca="1" si="38"/>
        <v>0</v>
      </c>
      <c r="V79" s="18">
        <f t="shared" ca="1" si="38"/>
        <v>0</v>
      </c>
      <c r="W79" s="18">
        <f t="shared" ca="1" si="38"/>
        <v>0</v>
      </c>
      <c r="X79" s="18">
        <f t="shared" ca="1" si="38"/>
        <v>0</v>
      </c>
      <c r="Y79" s="18">
        <f t="shared" ca="1" si="38"/>
        <v>0</v>
      </c>
      <c r="Z79" s="18">
        <f t="shared" ca="1" si="38"/>
        <v>0</v>
      </c>
      <c r="AA79" s="18">
        <f t="shared" ca="1" si="38"/>
        <v>0</v>
      </c>
      <c r="AB79" s="18">
        <f t="shared" ca="1" si="38"/>
        <v>0</v>
      </c>
      <c r="AC79" s="18">
        <f t="shared" ca="1" si="38"/>
        <v>0</v>
      </c>
      <c r="AD79" s="18">
        <f t="shared" ca="1" si="38"/>
        <v>0</v>
      </c>
      <c r="AE79" s="18">
        <f t="shared" ca="1" si="39"/>
        <v>0</v>
      </c>
      <c r="AF79" s="18">
        <f t="shared" ca="1" si="39"/>
        <v>0</v>
      </c>
      <c r="AG79" s="18">
        <f t="shared" ca="1" si="39"/>
        <v>0</v>
      </c>
      <c r="AH79" s="18">
        <f t="shared" ca="1" si="39"/>
        <v>0</v>
      </c>
      <c r="AI79" s="18">
        <f t="shared" ca="1" si="39"/>
        <v>0</v>
      </c>
      <c r="AJ79" s="18">
        <f t="shared" ca="1" si="39"/>
        <v>0</v>
      </c>
      <c r="AK79" s="18">
        <f t="shared" ca="1" si="39"/>
        <v>0</v>
      </c>
      <c r="AL79" s="18">
        <f t="shared" ca="1" si="39"/>
        <v>0</v>
      </c>
      <c r="AM79" s="18">
        <f t="shared" ca="1" si="39"/>
        <v>0</v>
      </c>
      <c r="AN79" s="18">
        <f t="shared" ca="1" si="39"/>
        <v>0</v>
      </c>
      <c r="AO79" s="18">
        <f t="shared" ca="1" si="40"/>
        <v>0</v>
      </c>
      <c r="AP79" s="18">
        <f t="shared" ca="1" si="40"/>
        <v>0</v>
      </c>
      <c r="AQ79" s="18">
        <f t="shared" ca="1" si="40"/>
        <v>0</v>
      </c>
      <c r="AR79" s="18">
        <f t="shared" ca="1" si="40"/>
        <v>0</v>
      </c>
      <c r="AS79" s="18">
        <f t="shared" ca="1" si="40"/>
        <v>0</v>
      </c>
      <c r="AT79" s="18">
        <f t="shared" ca="1" si="40"/>
        <v>0</v>
      </c>
      <c r="AU79" s="18">
        <f t="shared" ca="1" si="40"/>
        <v>0</v>
      </c>
      <c r="AV79" s="18">
        <f t="shared" ca="1" si="40"/>
        <v>0</v>
      </c>
      <c r="AW79" s="18">
        <f t="shared" ca="1" si="40"/>
        <v>0</v>
      </c>
      <c r="AX79" s="18">
        <f t="shared" ca="1" si="40"/>
        <v>0</v>
      </c>
      <c r="AY79" s="18">
        <f t="shared" ca="1" si="41"/>
        <v>0</v>
      </c>
      <c r="AZ79" s="18">
        <f t="shared" ca="1" si="41"/>
        <v>0</v>
      </c>
      <c r="BA79" s="18">
        <f t="shared" ca="1" si="41"/>
        <v>0</v>
      </c>
      <c r="BB79" s="18">
        <f t="shared" ca="1" si="41"/>
        <v>0</v>
      </c>
      <c r="BC79" s="18">
        <f t="shared" ca="1" si="41"/>
        <v>0</v>
      </c>
      <c r="BD79" s="18">
        <f t="shared" ca="1" si="41"/>
        <v>0</v>
      </c>
      <c r="BE79" s="18">
        <f t="shared" ca="1" si="41"/>
        <v>0</v>
      </c>
      <c r="BF79" s="18">
        <f t="shared" ca="1" si="41"/>
        <v>0</v>
      </c>
      <c r="BG79" s="18">
        <f t="shared" ca="1" si="41"/>
        <v>0</v>
      </c>
      <c r="BH79" s="18">
        <f t="shared" ca="1" si="41"/>
        <v>0</v>
      </c>
    </row>
    <row r="80" spans="8:60" x14ac:dyDescent="0.35">
      <c r="H80" s="2" t="str">
        <f t="shared" si="9"/>
        <v>SCCT_Capital</v>
      </c>
      <c r="I80">
        <f t="shared" si="16"/>
        <v>2</v>
      </c>
      <c r="J80">
        <f t="shared" si="15"/>
        <v>4</v>
      </c>
      <c r="K80" s="18">
        <f t="shared" ca="1" si="37"/>
        <v>1.0429738583795112</v>
      </c>
      <c r="L80" s="18">
        <f t="shared" ca="1" si="37"/>
        <v>1.0320602879125262</v>
      </c>
      <c r="M80" s="18">
        <f t="shared" ca="1" si="37"/>
        <v>1.0212609159169419</v>
      </c>
      <c r="N80" s="18">
        <f t="shared" ca="1" si="37"/>
        <v>1.0105745474317775</v>
      </c>
      <c r="O80" s="18">
        <f t="shared" ca="1" si="37"/>
        <v>1</v>
      </c>
      <c r="P80" s="18">
        <f t="shared" ca="1" si="37"/>
        <v>0</v>
      </c>
      <c r="Q80" s="18">
        <f t="shared" ca="1" si="37"/>
        <v>0</v>
      </c>
      <c r="R80" s="18">
        <f t="shared" ca="1" si="37"/>
        <v>0</v>
      </c>
      <c r="S80" s="18">
        <f t="shared" ca="1" si="37"/>
        <v>0</v>
      </c>
      <c r="T80" s="18">
        <f t="shared" ca="1" si="37"/>
        <v>0</v>
      </c>
      <c r="U80" s="18">
        <f t="shared" ca="1" si="38"/>
        <v>0</v>
      </c>
      <c r="V80" s="18">
        <f t="shared" ca="1" si="38"/>
        <v>0</v>
      </c>
      <c r="W80" s="18">
        <f t="shared" ca="1" si="38"/>
        <v>0</v>
      </c>
      <c r="X80" s="18">
        <f t="shared" ca="1" si="38"/>
        <v>0</v>
      </c>
      <c r="Y80" s="18">
        <f t="shared" ca="1" si="38"/>
        <v>0</v>
      </c>
      <c r="Z80" s="18">
        <f t="shared" ca="1" si="38"/>
        <v>0</v>
      </c>
      <c r="AA80" s="18">
        <f t="shared" ca="1" si="38"/>
        <v>0</v>
      </c>
      <c r="AB80" s="18">
        <f t="shared" ca="1" si="38"/>
        <v>0</v>
      </c>
      <c r="AC80" s="18">
        <f t="shared" ca="1" si="38"/>
        <v>0</v>
      </c>
      <c r="AD80" s="18">
        <f t="shared" ca="1" si="38"/>
        <v>0</v>
      </c>
      <c r="AE80" s="18">
        <f t="shared" ca="1" si="39"/>
        <v>0</v>
      </c>
      <c r="AF80" s="18">
        <f t="shared" ca="1" si="39"/>
        <v>0</v>
      </c>
      <c r="AG80" s="18">
        <f t="shared" ca="1" si="39"/>
        <v>0</v>
      </c>
      <c r="AH80" s="18">
        <f t="shared" ca="1" si="39"/>
        <v>0</v>
      </c>
      <c r="AI80" s="18">
        <f t="shared" ca="1" si="39"/>
        <v>0</v>
      </c>
      <c r="AJ80" s="18">
        <f t="shared" ca="1" si="39"/>
        <v>0</v>
      </c>
      <c r="AK80" s="18">
        <f t="shared" ca="1" si="39"/>
        <v>0</v>
      </c>
      <c r="AL80" s="18">
        <f t="shared" ca="1" si="39"/>
        <v>0</v>
      </c>
      <c r="AM80" s="18">
        <f t="shared" ca="1" si="39"/>
        <v>0</v>
      </c>
      <c r="AN80" s="18">
        <f t="shared" ca="1" si="39"/>
        <v>0</v>
      </c>
      <c r="AO80" s="18">
        <f t="shared" ca="1" si="40"/>
        <v>0</v>
      </c>
      <c r="AP80" s="18">
        <f t="shared" ca="1" si="40"/>
        <v>0</v>
      </c>
      <c r="AQ80" s="18">
        <f t="shared" ca="1" si="40"/>
        <v>0</v>
      </c>
      <c r="AR80" s="18">
        <f t="shared" ca="1" si="40"/>
        <v>0</v>
      </c>
      <c r="AS80" s="18">
        <f t="shared" ca="1" si="40"/>
        <v>0</v>
      </c>
      <c r="AT80" s="18">
        <f t="shared" ca="1" si="40"/>
        <v>0</v>
      </c>
      <c r="AU80" s="18">
        <f t="shared" ca="1" si="40"/>
        <v>0</v>
      </c>
      <c r="AV80" s="18">
        <f t="shared" ca="1" si="40"/>
        <v>0</v>
      </c>
      <c r="AW80" s="18">
        <f t="shared" ca="1" si="40"/>
        <v>0</v>
      </c>
      <c r="AX80" s="18">
        <f t="shared" ca="1" si="40"/>
        <v>0</v>
      </c>
      <c r="AY80" s="18">
        <f t="shared" ca="1" si="41"/>
        <v>0</v>
      </c>
      <c r="AZ80" s="18">
        <f t="shared" ca="1" si="41"/>
        <v>0</v>
      </c>
      <c r="BA80" s="18">
        <f t="shared" ca="1" si="41"/>
        <v>0</v>
      </c>
      <c r="BB80" s="18">
        <f t="shared" ca="1" si="41"/>
        <v>0</v>
      </c>
      <c r="BC80" s="18">
        <f t="shared" ca="1" si="41"/>
        <v>0</v>
      </c>
      <c r="BD80" s="18">
        <f t="shared" ca="1" si="41"/>
        <v>0</v>
      </c>
      <c r="BE80" s="18">
        <f t="shared" ca="1" si="41"/>
        <v>0</v>
      </c>
      <c r="BF80" s="18">
        <f t="shared" ca="1" si="41"/>
        <v>0</v>
      </c>
      <c r="BG80" s="18">
        <f t="shared" ca="1" si="41"/>
        <v>0</v>
      </c>
      <c r="BH80" s="18">
        <f t="shared" ca="1" si="41"/>
        <v>0</v>
      </c>
    </row>
    <row r="81" spans="8:60" x14ac:dyDescent="0.35">
      <c r="H81" s="2" t="str">
        <f t="shared" si="9"/>
        <v>SCCT_Capital</v>
      </c>
      <c r="I81">
        <f t="shared" si="16"/>
        <v>2</v>
      </c>
      <c r="J81">
        <f t="shared" si="15"/>
        <v>5</v>
      </c>
      <c r="K81" s="18">
        <f t="shared" ca="1" si="37"/>
        <v>1.0540028349150494</v>
      </c>
      <c r="L81" s="18">
        <f t="shared" ca="1" si="37"/>
        <v>1.0429738583795112</v>
      </c>
      <c r="M81" s="18">
        <f t="shared" ca="1" si="37"/>
        <v>1.0320602879125262</v>
      </c>
      <c r="N81" s="18">
        <f t="shared" ca="1" si="37"/>
        <v>1.0212609159169419</v>
      </c>
      <c r="O81" s="18">
        <f t="shared" ca="1" si="37"/>
        <v>1.0105745474317775</v>
      </c>
      <c r="P81" s="18">
        <f t="shared" ca="1" si="37"/>
        <v>1</v>
      </c>
      <c r="Q81" s="18">
        <f t="shared" ca="1" si="37"/>
        <v>0</v>
      </c>
      <c r="R81" s="18">
        <f t="shared" ca="1" si="37"/>
        <v>0</v>
      </c>
      <c r="S81" s="18">
        <f t="shared" ca="1" si="37"/>
        <v>0</v>
      </c>
      <c r="T81" s="18">
        <f t="shared" ca="1" si="37"/>
        <v>0</v>
      </c>
      <c r="U81" s="18">
        <f t="shared" ca="1" si="38"/>
        <v>0</v>
      </c>
      <c r="V81" s="18">
        <f t="shared" ca="1" si="38"/>
        <v>0</v>
      </c>
      <c r="W81" s="18">
        <f t="shared" ca="1" si="38"/>
        <v>0</v>
      </c>
      <c r="X81" s="18">
        <f t="shared" ca="1" si="38"/>
        <v>0</v>
      </c>
      <c r="Y81" s="18">
        <f t="shared" ca="1" si="38"/>
        <v>0</v>
      </c>
      <c r="Z81" s="18">
        <f t="shared" ca="1" si="38"/>
        <v>0</v>
      </c>
      <c r="AA81" s="18">
        <f t="shared" ca="1" si="38"/>
        <v>0</v>
      </c>
      <c r="AB81" s="18">
        <f t="shared" ca="1" si="38"/>
        <v>0</v>
      </c>
      <c r="AC81" s="18">
        <f t="shared" ca="1" si="38"/>
        <v>0</v>
      </c>
      <c r="AD81" s="18">
        <f t="shared" ca="1" si="38"/>
        <v>0</v>
      </c>
      <c r="AE81" s="18">
        <f t="shared" ca="1" si="39"/>
        <v>0</v>
      </c>
      <c r="AF81" s="18">
        <f t="shared" ca="1" si="39"/>
        <v>0</v>
      </c>
      <c r="AG81" s="18">
        <f t="shared" ca="1" si="39"/>
        <v>0</v>
      </c>
      <c r="AH81" s="18">
        <f t="shared" ca="1" si="39"/>
        <v>0</v>
      </c>
      <c r="AI81" s="18">
        <f t="shared" ca="1" si="39"/>
        <v>0</v>
      </c>
      <c r="AJ81" s="18">
        <f t="shared" ca="1" si="39"/>
        <v>0</v>
      </c>
      <c r="AK81" s="18">
        <f t="shared" ca="1" si="39"/>
        <v>0</v>
      </c>
      <c r="AL81" s="18">
        <f t="shared" ca="1" si="39"/>
        <v>0</v>
      </c>
      <c r="AM81" s="18">
        <f t="shared" ca="1" si="39"/>
        <v>0</v>
      </c>
      <c r="AN81" s="18">
        <f t="shared" ca="1" si="39"/>
        <v>0</v>
      </c>
      <c r="AO81" s="18">
        <f t="shared" ca="1" si="40"/>
        <v>0</v>
      </c>
      <c r="AP81" s="18">
        <f t="shared" ca="1" si="40"/>
        <v>0</v>
      </c>
      <c r="AQ81" s="18">
        <f t="shared" ca="1" si="40"/>
        <v>0</v>
      </c>
      <c r="AR81" s="18">
        <f t="shared" ca="1" si="40"/>
        <v>0</v>
      </c>
      <c r="AS81" s="18">
        <f t="shared" ca="1" si="40"/>
        <v>0</v>
      </c>
      <c r="AT81" s="18">
        <f t="shared" ca="1" si="40"/>
        <v>0</v>
      </c>
      <c r="AU81" s="18">
        <f t="shared" ca="1" si="40"/>
        <v>0</v>
      </c>
      <c r="AV81" s="18">
        <f t="shared" ca="1" si="40"/>
        <v>0</v>
      </c>
      <c r="AW81" s="18">
        <f t="shared" ca="1" si="40"/>
        <v>0</v>
      </c>
      <c r="AX81" s="18">
        <f t="shared" ca="1" si="40"/>
        <v>0</v>
      </c>
      <c r="AY81" s="18">
        <f t="shared" ca="1" si="41"/>
        <v>0</v>
      </c>
      <c r="AZ81" s="18">
        <f t="shared" ca="1" si="41"/>
        <v>0</v>
      </c>
      <c r="BA81" s="18">
        <f t="shared" ca="1" si="41"/>
        <v>0</v>
      </c>
      <c r="BB81" s="18">
        <f t="shared" ca="1" si="41"/>
        <v>0</v>
      </c>
      <c r="BC81" s="18">
        <f t="shared" ca="1" si="41"/>
        <v>0</v>
      </c>
      <c r="BD81" s="18">
        <f t="shared" ca="1" si="41"/>
        <v>0</v>
      </c>
      <c r="BE81" s="18">
        <f t="shared" ca="1" si="41"/>
        <v>0</v>
      </c>
      <c r="BF81" s="18">
        <f t="shared" ca="1" si="41"/>
        <v>0</v>
      </c>
      <c r="BG81" s="18">
        <f t="shared" ca="1" si="41"/>
        <v>0</v>
      </c>
      <c r="BH81" s="18">
        <f t="shared" ca="1" si="41"/>
        <v>0</v>
      </c>
    </row>
    <row r="82" spans="8:60" x14ac:dyDescent="0.35">
      <c r="H82" s="2" t="str">
        <f t="shared" si="9"/>
        <v>SCCT_Capital</v>
      </c>
      <c r="I82">
        <f t="shared" si="16"/>
        <v>2</v>
      </c>
      <c r="J82">
        <f t="shared" si="15"/>
        <v>6</v>
      </c>
      <c r="K82" s="18">
        <f t="shared" ca="1" si="37"/>
        <v>1.0651484378860865</v>
      </c>
      <c r="L82" s="18">
        <f t="shared" ca="1" si="37"/>
        <v>1.0540028349150494</v>
      </c>
      <c r="M82" s="18">
        <f t="shared" ca="1" si="37"/>
        <v>1.0429738583795112</v>
      </c>
      <c r="N82" s="18">
        <f t="shared" ca="1" si="37"/>
        <v>1.0320602879125262</v>
      </c>
      <c r="O82" s="18">
        <f t="shared" ca="1" si="37"/>
        <v>1.0212609159169419</v>
      </c>
      <c r="P82" s="18">
        <f t="shared" ca="1" si="37"/>
        <v>1.0105745474317775</v>
      </c>
      <c r="Q82" s="18">
        <f t="shared" ca="1" si="37"/>
        <v>1</v>
      </c>
      <c r="R82" s="18">
        <f t="shared" ca="1" si="37"/>
        <v>0</v>
      </c>
      <c r="S82" s="18">
        <f t="shared" ca="1" si="37"/>
        <v>0</v>
      </c>
      <c r="T82" s="18">
        <f t="shared" ca="1" si="37"/>
        <v>0</v>
      </c>
      <c r="U82" s="18">
        <f t="shared" ca="1" si="38"/>
        <v>0</v>
      </c>
      <c r="V82" s="18">
        <f t="shared" ca="1" si="38"/>
        <v>0</v>
      </c>
      <c r="W82" s="18">
        <f t="shared" ca="1" si="38"/>
        <v>0</v>
      </c>
      <c r="X82" s="18">
        <f t="shared" ca="1" si="38"/>
        <v>0</v>
      </c>
      <c r="Y82" s="18">
        <f t="shared" ca="1" si="38"/>
        <v>0</v>
      </c>
      <c r="Z82" s="18">
        <f t="shared" ca="1" si="38"/>
        <v>0</v>
      </c>
      <c r="AA82" s="18">
        <f t="shared" ca="1" si="38"/>
        <v>0</v>
      </c>
      <c r="AB82" s="18">
        <f t="shared" ca="1" si="38"/>
        <v>0</v>
      </c>
      <c r="AC82" s="18">
        <f t="shared" ca="1" si="38"/>
        <v>0</v>
      </c>
      <c r="AD82" s="18">
        <f t="shared" ca="1" si="38"/>
        <v>0</v>
      </c>
      <c r="AE82" s="18">
        <f t="shared" ca="1" si="39"/>
        <v>0</v>
      </c>
      <c r="AF82" s="18">
        <f t="shared" ca="1" si="39"/>
        <v>0</v>
      </c>
      <c r="AG82" s="18">
        <f t="shared" ca="1" si="39"/>
        <v>0</v>
      </c>
      <c r="AH82" s="18">
        <f t="shared" ca="1" si="39"/>
        <v>0</v>
      </c>
      <c r="AI82" s="18">
        <f t="shared" ca="1" si="39"/>
        <v>0</v>
      </c>
      <c r="AJ82" s="18">
        <f t="shared" ca="1" si="39"/>
        <v>0</v>
      </c>
      <c r="AK82" s="18">
        <f t="shared" ca="1" si="39"/>
        <v>0</v>
      </c>
      <c r="AL82" s="18">
        <f t="shared" ca="1" si="39"/>
        <v>0</v>
      </c>
      <c r="AM82" s="18">
        <f t="shared" ca="1" si="39"/>
        <v>0</v>
      </c>
      <c r="AN82" s="18">
        <f t="shared" ca="1" si="39"/>
        <v>0</v>
      </c>
      <c r="AO82" s="18">
        <f t="shared" ca="1" si="40"/>
        <v>0</v>
      </c>
      <c r="AP82" s="18">
        <f t="shared" ca="1" si="40"/>
        <v>0</v>
      </c>
      <c r="AQ82" s="18">
        <f t="shared" ca="1" si="40"/>
        <v>0</v>
      </c>
      <c r="AR82" s="18">
        <f t="shared" ca="1" si="40"/>
        <v>0</v>
      </c>
      <c r="AS82" s="18">
        <f t="shared" ca="1" si="40"/>
        <v>0</v>
      </c>
      <c r="AT82" s="18">
        <f t="shared" ca="1" si="40"/>
        <v>0</v>
      </c>
      <c r="AU82" s="18">
        <f t="shared" ca="1" si="40"/>
        <v>0</v>
      </c>
      <c r="AV82" s="18">
        <f t="shared" ca="1" si="40"/>
        <v>0</v>
      </c>
      <c r="AW82" s="18">
        <f t="shared" ca="1" si="40"/>
        <v>0</v>
      </c>
      <c r="AX82" s="18">
        <f t="shared" ca="1" si="40"/>
        <v>0</v>
      </c>
      <c r="AY82" s="18">
        <f t="shared" ca="1" si="41"/>
        <v>0</v>
      </c>
      <c r="AZ82" s="18">
        <f t="shared" ca="1" si="41"/>
        <v>0</v>
      </c>
      <c r="BA82" s="18">
        <f t="shared" ca="1" si="41"/>
        <v>0</v>
      </c>
      <c r="BB82" s="18">
        <f t="shared" ca="1" si="41"/>
        <v>0</v>
      </c>
      <c r="BC82" s="18">
        <f t="shared" ca="1" si="41"/>
        <v>0</v>
      </c>
      <c r="BD82" s="18">
        <f t="shared" ca="1" si="41"/>
        <v>0</v>
      </c>
      <c r="BE82" s="18">
        <f t="shared" ca="1" si="41"/>
        <v>0</v>
      </c>
      <c r="BF82" s="18">
        <f t="shared" ca="1" si="41"/>
        <v>0</v>
      </c>
      <c r="BG82" s="18">
        <f t="shared" ca="1" si="41"/>
        <v>0</v>
      </c>
      <c r="BH82" s="18">
        <f t="shared" ca="1" si="41"/>
        <v>0</v>
      </c>
    </row>
    <row r="83" spans="8:60" x14ac:dyDescent="0.35">
      <c r="H83" s="2" t="str">
        <f t="shared" si="9"/>
        <v>SCCT_Capital</v>
      </c>
      <c r="I83">
        <f t="shared" si="16"/>
        <v>2</v>
      </c>
      <c r="J83">
        <f t="shared" si="15"/>
        <v>7</v>
      </c>
      <c r="K83" s="18">
        <f t="shared" ca="1" si="37"/>
        <v>1.0764119005643966</v>
      </c>
      <c r="L83" s="18">
        <f t="shared" ca="1" si="37"/>
        <v>1.0651484378860865</v>
      </c>
      <c r="M83" s="18">
        <f t="shared" ca="1" si="37"/>
        <v>1.0540028349150494</v>
      </c>
      <c r="N83" s="18">
        <f t="shared" ca="1" si="37"/>
        <v>1.0429738583795112</v>
      </c>
      <c r="O83" s="18">
        <f t="shared" ca="1" si="37"/>
        <v>1.0320602879125262</v>
      </c>
      <c r="P83" s="18">
        <f t="shared" ca="1" si="37"/>
        <v>1.0212609159169419</v>
      </c>
      <c r="Q83" s="18">
        <f t="shared" ca="1" si="37"/>
        <v>1.0105745474317775</v>
      </c>
      <c r="R83" s="18">
        <f t="shared" ca="1" si="37"/>
        <v>1</v>
      </c>
      <c r="S83" s="18">
        <f t="shared" ca="1" si="37"/>
        <v>0</v>
      </c>
      <c r="T83" s="18">
        <f t="shared" ca="1" si="37"/>
        <v>0</v>
      </c>
      <c r="U83" s="18">
        <f t="shared" ca="1" si="38"/>
        <v>0</v>
      </c>
      <c r="V83" s="18">
        <f t="shared" ca="1" si="38"/>
        <v>0</v>
      </c>
      <c r="W83" s="18">
        <f t="shared" ca="1" si="38"/>
        <v>0</v>
      </c>
      <c r="X83" s="18">
        <f t="shared" ca="1" si="38"/>
        <v>0</v>
      </c>
      <c r="Y83" s="18">
        <f t="shared" ca="1" si="38"/>
        <v>0</v>
      </c>
      <c r="Z83" s="18">
        <f t="shared" ca="1" si="38"/>
        <v>0</v>
      </c>
      <c r="AA83" s="18">
        <f t="shared" ca="1" si="38"/>
        <v>0</v>
      </c>
      <c r="AB83" s="18">
        <f t="shared" ca="1" si="38"/>
        <v>0</v>
      </c>
      <c r="AC83" s="18">
        <f t="shared" ca="1" si="38"/>
        <v>0</v>
      </c>
      <c r="AD83" s="18">
        <f t="shared" ca="1" si="38"/>
        <v>0</v>
      </c>
      <c r="AE83" s="18">
        <f t="shared" ca="1" si="39"/>
        <v>0</v>
      </c>
      <c r="AF83" s="18">
        <f t="shared" ca="1" si="39"/>
        <v>0</v>
      </c>
      <c r="AG83" s="18">
        <f t="shared" ca="1" si="39"/>
        <v>0</v>
      </c>
      <c r="AH83" s="18">
        <f t="shared" ca="1" si="39"/>
        <v>0</v>
      </c>
      <c r="AI83" s="18">
        <f t="shared" ca="1" si="39"/>
        <v>0</v>
      </c>
      <c r="AJ83" s="18">
        <f t="shared" ca="1" si="39"/>
        <v>0</v>
      </c>
      <c r="AK83" s="18">
        <f t="shared" ca="1" si="39"/>
        <v>0</v>
      </c>
      <c r="AL83" s="18">
        <f t="shared" ca="1" si="39"/>
        <v>0</v>
      </c>
      <c r="AM83" s="18">
        <f t="shared" ca="1" si="39"/>
        <v>0</v>
      </c>
      <c r="AN83" s="18">
        <f t="shared" ca="1" si="39"/>
        <v>0</v>
      </c>
      <c r="AO83" s="18">
        <f t="shared" ca="1" si="40"/>
        <v>0</v>
      </c>
      <c r="AP83" s="18">
        <f t="shared" ca="1" si="40"/>
        <v>0</v>
      </c>
      <c r="AQ83" s="18">
        <f t="shared" ca="1" si="40"/>
        <v>0</v>
      </c>
      <c r="AR83" s="18">
        <f t="shared" ca="1" si="40"/>
        <v>0</v>
      </c>
      <c r="AS83" s="18">
        <f t="shared" ca="1" si="40"/>
        <v>0</v>
      </c>
      <c r="AT83" s="18">
        <f t="shared" ca="1" si="40"/>
        <v>0</v>
      </c>
      <c r="AU83" s="18">
        <f t="shared" ca="1" si="40"/>
        <v>0</v>
      </c>
      <c r="AV83" s="18">
        <f t="shared" ca="1" si="40"/>
        <v>0</v>
      </c>
      <c r="AW83" s="18">
        <f t="shared" ca="1" si="40"/>
        <v>0</v>
      </c>
      <c r="AX83" s="18">
        <f t="shared" ca="1" si="40"/>
        <v>0</v>
      </c>
      <c r="AY83" s="18">
        <f t="shared" ca="1" si="41"/>
        <v>0</v>
      </c>
      <c r="AZ83" s="18">
        <f t="shared" ca="1" si="41"/>
        <v>0</v>
      </c>
      <c r="BA83" s="18">
        <f t="shared" ca="1" si="41"/>
        <v>0</v>
      </c>
      <c r="BB83" s="18">
        <f t="shared" ca="1" si="41"/>
        <v>0</v>
      </c>
      <c r="BC83" s="18">
        <f t="shared" ca="1" si="41"/>
        <v>0</v>
      </c>
      <c r="BD83" s="18">
        <f t="shared" ca="1" si="41"/>
        <v>0</v>
      </c>
      <c r="BE83" s="18">
        <f t="shared" ca="1" si="41"/>
        <v>0</v>
      </c>
      <c r="BF83" s="18">
        <f t="shared" ca="1" si="41"/>
        <v>0</v>
      </c>
      <c r="BG83" s="18">
        <f t="shared" ca="1" si="41"/>
        <v>0</v>
      </c>
      <c r="BH83" s="18">
        <f t="shared" ca="1" si="41"/>
        <v>0</v>
      </c>
    </row>
    <row r="84" spans="8:60" x14ac:dyDescent="0.35">
      <c r="H84" s="2" t="str">
        <f t="shared" si="9"/>
        <v>SCCT_Capital</v>
      </c>
      <c r="I84">
        <f t="shared" si="16"/>
        <v>2</v>
      </c>
      <c r="J84">
        <f t="shared" si="15"/>
        <v>8</v>
      </c>
      <c r="K84" s="18">
        <f t="shared" ca="1" si="37"/>
        <v>1.0877944692630446</v>
      </c>
      <c r="L84" s="18">
        <f t="shared" ca="1" si="37"/>
        <v>1.0764119005643966</v>
      </c>
      <c r="M84" s="18">
        <f t="shared" ca="1" si="37"/>
        <v>1.0651484378860865</v>
      </c>
      <c r="N84" s="18">
        <f t="shared" ca="1" si="37"/>
        <v>1.0540028349150494</v>
      </c>
      <c r="O84" s="18">
        <f t="shared" ca="1" si="37"/>
        <v>1.0429738583795112</v>
      </c>
      <c r="P84" s="18">
        <f t="shared" ca="1" si="37"/>
        <v>1.0320602879125262</v>
      </c>
      <c r="Q84" s="18">
        <f t="shared" ca="1" si="37"/>
        <v>1.0212609159169419</v>
      </c>
      <c r="R84" s="18">
        <f t="shared" ca="1" si="37"/>
        <v>1.0105745474317775</v>
      </c>
      <c r="S84" s="18">
        <f t="shared" ca="1" si="37"/>
        <v>1</v>
      </c>
      <c r="T84" s="18">
        <f t="shared" ca="1" si="37"/>
        <v>0</v>
      </c>
      <c r="U84" s="18">
        <f t="shared" ca="1" si="38"/>
        <v>0</v>
      </c>
      <c r="V84" s="18">
        <f t="shared" ca="1" si="38"/>
        <v>0</v>
      </c>
      <c r="W84" s="18">
        <f t="shared" ca="1" si="38"/>
        <v>0</v>
      </c>
      <c r="X84" s="18">
        <f t="shared" ca="1" si="38"/>
        <v>0</v>
      </c>
      <c r="Y84" s="18">
        <f t="shared" ca="1" si="38"/>
        <v>0</v>
      </c>
      <c r="Z84" s="18">
        <f t="shared" ca="1" si="38"/>
        <v>0</v>
      </c>
      <c r="AA84" s="18">
        <f t="shared" ca="1" si="38"/>
        <v>0</v>
      </c>
      <c r="AB84" s="18">
        <f t="shared" ca="1" si="38"/>
        <v>0</v>
      </c>
      <c r="AC84" s="18">
        <f t="shared" ca="1" si="38"/>
        <v>0</v>
      </c>
      <c r="AD84" s="18">
        <f t="shared" ca="1" si="38"/>
        <v>0</v>
      </c>
      <c r="AE84" s="18">
        <f t="shared" ca="1" si="39"/>
        <v>0</v>
      </c>
      <c r="AF84" s="18">
        <f t="shared" ca="1" si="39"/>
        <v>0</v>
      </c>
      <c r="AG84" s="18">
        <f t="shared" ca="1" si="39"/>
        <v>0</v>
      </c>
      <c r="AH84" s="18">
        <f t="shared" ca="1" si="39"/>
        <v>0</v>
      </c>
      <c r="AI84" s="18">
        <f t="shared" ca="1" si="39"/>
        <v>0</v>
      </c>
      <c r="AJ84" s="18">
        <f t="shared" ca="1" si="39"/>
        <v>0</v>
      </c>
      <c r="AK84" s="18">
        <f t="shared" ca="1" si="39"/>
        <v>0</v>
      </c>
      <c r="AL84" s="18">
        <f t="shared" ca="1" si="39"/>
        <v>0</v>
      </c>
      <c r="AM84" s="18">
        <f t="shared" ca="1" si="39"/>
        <v>0</v>
      </c>
      <c r="AN84" s="18">
        <f t="shared" ca="1" si="39"/>
        <v>0</v>
      </c>
      <c r="AO84" s="18">
        <f t="shared" ca="1" si="40"/>
        <v>0</v>
      </c>
      <c r="AP84" s="18">
        <f t="shared" ca="1" si="40"/>
        <v>0</v>
      </c>
      <c r="AQ84" s="18">
        <f t="shared" ca="1" si="40"/>
        <v>0</v>
      </c>
      <c r="AR84" s="18">
        <f t="shared" ca="1" si="40"/>
        <v>0</v>
      </c>
      <c r="AS84" s="18">
        <f t="shared" ca="1" si="40"/>
        <v>0</v>
      </c>
      <c r="AT84" s="18">
        <f t="shared" ca="1" si="40"/>
        <v>0</v>
      </c>
      <c r="AU84" s="18">
        <f t="shared" ca="1" si="40"/>
        <v>0</v>
      </c>
      <c r="AV84" s="18">
        <f t="shared" ca="1" si="40"/>
        <v>0</v>
      </c>
      <c r="AW84" s="18">
        <f t="shared" ca="1" si="40"/>
        <v>0</v>
      </c>
      <c r="AX84" s="18">
        <f t="shared" ca="1" si="40"/>
        <v>0</v>
      </c>
      <c r="AY84" s="18">
        <f t="shared" ca="1" si="41"/>
        <v>0</v>
      </c>
      <c r="AZ84" s="18">
        <f t="shared" ca="1" si="41"/>
        <v>0</v>
      </c>
      <c r="BA84" s="18">
        <f t="shared" ca="1" si="41"/>
        <v>0</v>
      </c>
      <c r="BB84" s="18">
        <f t="shared" ca="1" si="41"/>
        <v>0</v>
      </c>
      <c r="BC84" s="18">
        <f t="shared" ca="1" si="41"/>
        <v>0</v>
      </c>
      <c r="BD84" s="18">
        <f t="shared" ca="1" si="41"/>
        <v>0</v>
      </c>
      <c r="BE84" s="18">
        <f t="shared" ca="1" si="41"/>
        <v>0</v>
      </c>
      <c r="BF84" s="18">
        <f t="shared" ca="1" si="41"/>
        <v>0</v>
      </c>
      <c r="BG84" s="18">
        <f t="shared" ca="1" si="41"/>
        <v>0</v>
      </c>
      <c r="BH84" s="18">
        <f t="shared" ca="1" si="41"/>
        <v>0</v>
      </c>
    </row>
    <row r="85" spans="8:60" x14ac:dyDescent="0.35">
      <c r="H85" s="2" t="str">
        <f t="shared" si="9"/>
        <v>SCCT_Capital</v>
      </c>
      <c r="I85">
        <f t="shared" si="16"/>
        <v>2</v>
      </c>
      <c r="J85">
        <f t="shared" si="15"/>
        <v>9</v>
      </c>
      <c r="K85" s="18">
        <f t="shared" ref="K85:T94" ca="1" si="42">IF(K$24&gt;$J85,0,OFFSET($K$2,$I85,$J85-K$24))</f>
        <v>1.0992974034742919</v>
      </c>
      <c r="L85" s="18">
        <f t="shared" ca="1" si="42"/>
        <v>1.0877944692630446</v>
      </c>
      <c r="M85" s="18">
        <f t="shared" ca="1" si="42"/>
        <v>1.0764119005643966</v>
      </c>
      <c r="N85" s="18">
        <f t="shared" ca="1" si="42"/>
        <v>1.0651484378860865</v>
      </c>
      <c r="O85" s="18">
        <f t="shared" ca="1" si="42"/>
        <v>1.0540028349150494</v>
      </c>
      <c r="P85" s="18">
        <f t="shared" ca="1" si="42"/>
        <v>1.0429738583795112</v>
      </c>
      <c r="Q85" s="18">
        <f t="shared" ca="1" si="42"/>
        <v>1.0320602879125262</v>
      </c>
      <c r="R85" s="18">
        <f t="shared" ca="1" si="42"/>
        <v>1.0212609159169419</v>
      </c>
      <c r="S85" s="18">
        <f t="shared" ca="1" si="42"/>
        <v>1.0105745474317775</v>
      </c>
      <c r="T85" s="18">
        <f t="shared" ca="1" si="42"/>
        <v>1</v>
      </c>
      <c r="U85" s="18">
        <f t="shared" ref="U85:AD94" ca="1" si="43">IF(U$24&gt;$J85,0,OFFSET($K$2,$I85,$J85-U$24))</f>
        <v>0</v>
      </c>
      <c r="V85" s="18">
        <f t="shared" ca="1" si="43"/>
        <v>0</v>
      </c>
      <c r="W85" s="18">
        <f t="shared" ca="1" si="43"/>
        <v>0</v>
      </c>
      <c r="X85" s="18">
        <f t="shared" ca="1" si="43"/>
        <v>0</v>
      </c>
      <c r="Y85" s="18">
        <f t="shared" ca="1" si="43"/>
        <v>0</v>
      </c>
      <c r="Z85" s="18">
        <f t="shared" ca="1" si="43"/>
        <v>0</v>
      </c>
      <c r="AA85" s="18">
        <f t="shared" ca="1" si="43"/>
        <v>0</v>
      </c>
      <c r="AB85" s="18">
        <f t="shared" ca="1" si="43"/>
        <v>0</v>
      </c>
      <c r="AC85" s="18">
        <f t="shared" ca="1" si="43"/>
        <v>0</v>
      </c>
      <c r="AD85" s="18">
        <f t="shared" ca="1" si="43"/>
        <v>0</v>
      </c>
      <c r="AE85" s="18">
        <f t="shared" ref="AE85:AN94" ca="1" si="44">IF(AE$24&gt;$J85,0,OFFSET($K$2,$I85,$J85-AE$24))</f>
        <v>0</v>
      </c>
      <c r="AF85" s="18">
        <f t="shared" ca="1" si="44"/>
        <v>0</v>
      </c>
      <c r="AG85" s="18">
        <f t="shared" ca="1" si="44"/>
        <v>0</v>
      </c>
      <c r="AH85" s="18">
        <f t="shared" ca="1" si="44"/>
        <v>0</v>
      </c>
      <c r="AI85" s="18">
        <f t="shared" ca="1" si="44"/>
        <v>0</v>
      </c>
      <c r="AJ85" s="18">
        <f t="shared" ca="1" si="44"/>
        <v>0</v>
      </c>
      <c r="AK85" s="18">
        <f t="shared" ca="1" si="44"/>
        <v>0</v>
      </c>
      <c r="AL85" s="18">
        <f t="shared" ca="1" si="44"/>
        <v>0</v>
      </c>
      <c r="AM85" s="18">
        <f t="shared" ca="1" si="44"/>
        <v>0</v>
      </c>
      <c r="AN85" s="18">
        <f t="shared" ca="1" si="44"/>
        <v>0</v>
      </c>
      <c r="AO85" s="18">
        <f t="shared" ref="AO85:AX94" ca="1" si="45">IF(AO$24&gt;$J85,0,OFFSET($K$2,$I85,$J85-AO$24))</f>
        <v>0</v>
      </c>
      <c r="AP85" s="18">
        <f t="shared" ca="1" si="45"/>
        <v>0</v>
      </c>
      <c r="AQ85" s="18">
        <f t="shared" ca="1" si="45"/>
        <v>0</v>
      </c>
      <c r="AR85" s="18">
        <f t="shared" ca="1" si="45"/>
        <v>0</v>
      </c>
      <c r="AS85" s="18">
        <f t="shared" ca="1" si="45"/>
        <v>0</v>
      </c>
      <c r="AT85" s="18">
        <f t="shared" ca="1" si="45"/>
        <v>0</v>
      </c>
      <c r="AU85" s="18">
        <f t="shared" ca="1" si="45"/>
        <v>0</v>
      </c>
      <c r="AV85" s="18">
        <f t="shared" ca="1" si="45"/>
        <v>0</v>
      </c>
      <c r="AW85" s="18">
        <f t="shared" ca="1" si="45"/>
        <v>0</v>
      </c>
      <c r="AX85" s="18">
        <f t="shared" ca="1" si="45"/>
        <v>0</v>
      </c>
      <c r="AY85" s="18">
        <f t="shared" ref="AY85:BH94" ca="1" si="46">IF(AY$24&gt;$J85,0,OFFSET($K$2,$I85,$J85-AY$24))</f>
        <v>0</v>
      </c>
      <c r="AZ85" s="18">
        <f t="shared" ca="1" si="46"/>
        <v>0</v>
      </c>
      <c r="BA85" s="18">
        <f t="shared" ca="1" si="46"/>
        <v>0</v>
      </c>
      <c r="BB85" s="18">
        <f t="shared" ca="1" si="46"/>
        <v>0</v>
      </c>
      <c r="BC85" s="18">
        <f t="shared" ca="1" si="46"/>
        <v>0</v>
      </c>
      <c r="BD85" s="18">
        <f t="shared" ca="1" si="46"/>
        <v>0</v>
      </c>
      <c r="BE85" s="18">
        <f t="shared" ca="1" si="46"/>
        <v>0</v>
      </c>
      <c r="BF85" s="18">
        <f t="shared" ca="1" si="46"/>
        <v>0</v>
      </c>
      <c r="BG85" s="18">
        <f t="shared" ca="1" si="46"/>
        <v>0</v>
      </c>
      <c r="BH85" s="18">
        <f t="shared" ca="1" si="46"/>
        <v>0</v>
      </c>
    </row>
    <row r="86" spans="8:60" x14ac:dyDescent="0.35">
      <c r="H86" s="2" t="str">
        <f t="shared" si="9"/>
        <v>SCCT_Capital</v>
      </c>
      <c r="I86">
        <f t="shared" si="16"/>
        <v>2</v>
      </c>
      <c r="J86">
        <f t="shared" si="15"/>
        <v>10</v>
      </c>
      <c r="K86" s="18">
        <f t="shared" ca="1" si="42"/>
        <v>1.1109219760089606</v>
      </c>
      <c r="L86" s="18">
        <f t="shared" ca="1" si="42"/>
        <v>1.0992974034742919</v>
      </c>
      <c r="M86" s="18">
        <f t="shared" ca="1" si="42"/>
        <v>1.0877944692630446</v>
      </c>
      <c r="N86" s="18">
        <f t="shared" ca="1" si="42"/>
        <v>1.0764119005643966</v>
      </c>
      <c r="O86" s="18">
        <f t="shared" ca="1" si="42"/>
        <v>1.0651484378860865</v>
      </c>
      <c r="P86" s="18">
        <f t="shared" ca="1" si="42"/>
        <v>1.0540028349150494</v>
      </c>
      <c r="Q86" s="18">
        <f t="shared" ca="1" si="42"/>
        <v>1.0429738583795112</v>
      </c>
      <c r="R86" s="18">
        <f t="shared" ca="1" si="42"/>
        <v>1.0320602879125262</v>
      </c>
      <c r="S86" s="18">
        <f t="shared" ca="1" si="42"/>
        <v>1.0212609159169419</v>
      </c>
      <c r="T86" s="18">
        <f t="shared" ca="1" si="42"/>
        <v>1.0105745474317775</v>
      </c>
      <c r="U86" s="18">
        <f t="shared" ca="1" si="43"/>
        <v>1</v>
      </c>
      <c r="V86" s="18">
        <f t="shared" ca="1" si="43"/>
        <v>0</v>
      </c>
      <c r="W86" s="18">
        <f t="shared" ca="1" si="43"/>
        <v>0</v>
      </c>
      <c r="X86" s="18">
        <f t="shared" ca="1" si="43"/>
        <v>0</v>
      </c>
      <c r="Y86" s="18">
        <f t="shared" ca="1" si="43"/>
        <v>0</v>
      </c>
      <c r="Z86" s="18">
        <f t="shared" ca="1" si="43"/>
        <v>0</v>
      </c>
      <c r="AA86" s="18">
        <f t="shared" ca="1" si="43"/>
        <v>0</v>
      </c>
      <c r="AB86" s="18">
        <f t="shared" ca="1" si="43"/>
        <v>0</v>
      </c>
      <c r="AC86" s="18">
        <f t="shared" ca="1" si="43"/>
        <v>0</v>
      </c>
      <c r="AD86" s="18">
        <f t="shared" ca="1" si="43"/>
        <v>0</v>
      </c>
      <c r="AE86" s="18">
        <f t="shared" ca="1" si="44"/>
        <v>0</v>
      </c>
      <c r="AF86" s="18">
        <f t="shared" ca="1" si="44"/>
        <v>0</v>
      </c>
      <c r="AG86" s="18">
        <f t="shared" ca="1" si="44"/>
        <v>0</v>
      </c>
      <c r="AH86" s="18">
        <f t="shared" ca="1" si="44"/>
        <v>0</v>
      </c>
      <c r="AI86" s="18">
        <f t="shared" ca="1" si="44"/>
        <v>0</v>
      </c>
      <c r="AJ86" s="18">
        <f t="shared" ca="1" si="44"/>
        <v>0</v>
      </c>
      <c r="AK86" s="18">
        <f t="shared" ca="1" si="44"/>
        <v>0</v>
      </c>
      <c r="AL86" s="18">
        <f t="shared" ca="1" si="44"/>
        <v>0</v>
      </c>
      <c r="AM86" s="18">
        <f t="shared" ca="1" si="44"/>
        <v>0</v>
      </c>
      <c r="AN86" s="18">
        <f t="shared" ca="1" si="44"/>
        <v>0</v>
      </c>
      <c r="AO86" s="18">
        <f t="shared" ca="1" si="45"/>
        <v>0</v>
      </c>
      <c r="AP86" s="18">
        <f t="shared" ca="1" si="45"/>
        <v>0</v>
      </c>
      <c r="AQ86" s="18">
        <f t="shared" ca="1" si="45"/>
        <v>0</v>
      </c>
      <c r="AR86" s="18">
        <f t="shared" ca="1" si="45"/>
        <v>0</v>
      </c>
      <c r="AS86" s="18">
        <f t="shared" ca="1" si="45"/>
        <v>0</v>
      </c>
      <c r="AT86" s="18">
        <f t="shared" ca="1" si="45"/>
        <v>0</v>
      </c>
      <c r="AU86" s="18">
        <f t="shared" ca="1" si="45"/>
        <v>0</v>
      </c>
      <c r="AV86" s="18">
        <f t="shared" ca="1" si="45"/>
        <v>0</v>
      </c>
      <c r="AW86" s="18">
        <f t="shared" ca="1" si="45"/>
        <v>0</v>
      </c>
      <c r="AX86" s="18">
        <f t="shared" ca="1" si="45"/>
        <v>0</v>
      </c>
      <c r="AY86" s="18">
        <f t="shared" ca="1" si="46"/>
        <v>0</v>
      </c>
      <c r="AZ86" s="18">
        <f t="shared" ca="1" si="46"/>
        <v>0</v>
      </c>
      <c r="BA86" s="18">
        <f t="shared" ca="1" si="46"/>
        <v>0</v>
      </c>
      <c r="BB86" s="18">
        <f t="shared" ca="1" si="46"/>
        <v>0</v>
      </c>
      <c r="BC86" s="18">
        <f t="shared" ca="1" si="46"/>
        <v>0</v>
      </c>
      <c r="BD86" s="18">
        <f t="shared" ca="1" si="46"/>
        <v>0</v>
      </c>
      <c r="BE86" s="18">
        <f t="shared" ca="1" si="46"/>
        <v>0</v>
      </c>
      <c r="BF86" s="18">
        <f t="shared" ca="1" si="46"/>
        <v>0</v>
      </c>
      <c r="BG86" s="18">
        <f t="shared" ca="1" si="46"/>
        <v>0</v>
      </c>
      <c r="BH86" s="18">
        <f t="shared" ca="1" si="46"/>
        <v>0</v>
      </c>
    </row>
    <row r="87" spans="8:60" x14ac:dyDescent="0.35">
      <c r="H87" s="2" t="str">
        <f t="shared" si="9"/>
        <v>SCCT_Capital</v>
      </c>
      <c r="I87">
        <f t="shared" si="16"/>
        <v>2</v>
      </c>
      <c r="J87">
        <f t="shared" si="15"/>
        <v>11</v>
      </c>
      <c r="K87" s="18">
        <f t="shared" ca="1" si="42"/>
        <v>1.1226694731372715</v>
      </c>
      <c r="L87" s="18">
        <f t="shared" ca="1" si="42"/>
        <v>1.1109219760089606</v>
      </c>
      <c r="M87" s="18">
        <f t="shared" ca="1" si="42"/>
        <v>1.0992974034742919</v>
      </c>
      <c r="N87" s="18">
        <f t="shared" ca="1" si="42"/>
        <v>1.0877944692630446</v>
      </c>
      <c r="O87" s="18">
        <f t="shared" ca="1" si="42"/>
        <v>1.0764119005643966</v>
      </c>
      <c r="P87" s="18">
        <f t="shared" ca="1" si="42"/>
        <v>1.0651484378860865</v>
      </c>
      <c r="Q87" s="18">
        <f t="shared" ca="1" si="42"/>
        <v>1.0540028349150494</v>
      </c>
      <c r="R87" s="18">
        <f t="shared" ca="1" si="42"/>
        <v>1.0429738583795112</v>
      </c>
      <c r="S87" s="18">
        <f t="shared" ca="1" si="42"/>
        <v>1.0320602879125262</v>
      </c>
      <c r="T87" s="18">
        <f t="shared" ca="1" si="42"/>
        <v>1.0212609159169419</v>
      </c>
      <c r="U87" s="18">
        <f t="shared" ca="1" si="43"/>
        <v>1.0105745474317775</v>
      </c>
      <c r="V87" s="18">
        <f t="shared" ca="1" si="43"/>
        <v>1</v>
      </c>
      <c r="W87" s="18">
        <f t="shared" ca="1" si="43"/>
        <v>0</v>
      </c>
      <c r="X87" s="18">
        <f t="shared" ca="1" si="43"/>
        <v>0</v>
      </c>
      <c r="Y87" s="18">
        <f t="shared" ca="1" si="43"/>
        <v>0</v>
      </c>
      <c r="Z87" s="18">
        <f t="shared" ca="1" si="43"/>
        <v>0</v>
      </c>
      <c r="AA87" s="18">
        <f t="shared" ca="1" si="43"/>
        <v>0</v>
      </c>
      <c r="AB87" s="18">
        <f t="shared" ca="1" si="43"/>
        <v>0</v>
      </c>
      <c r="AC87" s="18">
        <f t="shared" ca="1" si="43"/>
        <v>0</v>
      </c>
      <c r="AD87" s="18">
        <f t="shared" ca="1" si="43"/>
        <v>0</v>
      </c>
      <c r="AE87" s="18">
        <f t="shared" ca="1" si="44"/>
        <v>0</v>
      </c>
      <c r="AF87" s="18">
        <f t="shared" ca="1" si="44"/>
        <v>0</v>
      </c>
      <c r="AG87" s="18">
        <f t="shared" ca="1" si="44"/>
        <v>0</v>
      </c>
      <c r="AH87" s="18">
        <f t="shared" ca="1" si="44"/>
        <v>0</v>
      </c>
      <c r="AI87" s="18">
        <f t="shared" ca="1" si="44"/>
        <v>0</v>
      </c>
      <c r="AJ87" s="18">
        <f t="shared" ca="1" si="44"/>
        <v>0</v>
      </c>
      <c r="AK87" s="18">
        <f t="shared" ca="1" si="44"/>
        <v>0</v>
      </c>
      <c r="AL87" s="18">
        <f t="shared" ca="1" si="44"/>
        <v>0</v>
      </c>
      <c r="AM87" s="18">
        <f t="shared" ca="1" si="44"/>
        <v>0</v>
      </c>
      <c r="AN87" s="18">
        <f t="shared" ca="1" si="44"/>
        <v>0</v>
      </c>
      <c r="AO87" s="18">
        <f t="shared" ca="1" si="45"/>
        <v>0</v>
      </c>
      <c r="AP87" s="18">
        <f t="shared" ca="1" si="45"/>
        <v>0</v>
      </c>
      <c r="AQ87" s="18">
        <f t="shared" ca="1" si="45"/>
        <v>0</v>
      </c>
      <c r="AR87" s="18">
        <f t="shared" ca="1" si="45"/>
        <v>0</v>
      </c>
      <c r="AS87" s="18">
        <f t="shared" ca="1" si="45"/>
        <v>0</v>
      </c>
      <c r="AT87" s="18">
        <f t="shared" ca="1" si="45"/>
        <v>0</v>
      </c>
      <c r="AU87" s="18">
        <f t="shared" ca="1" si="45"/>
        <v>0</v>
      </c>
      <c r="AV87" s="18">
        <f t="shared" ca="1" si="45"/>
        <v>0</v>
      </c>
      <c r="AW87" s="18">
        <f t="shared" ca="1" si="45"/>
        <v>0</v>
      </c>
      <c r="AX87" s="18">
        <f t="shared" ca="1" si="45"/>
        <v>0</v>
      </c>
      <c r="AY87" s="18">
        <f t="shared" ca="1" si="46"/>
        <v>0</v>
      </c>
      <c r="AZ87" s="18">
        <f t="shared" ca="1" si="46"/>
        <v>0</v>
      </c>
      <c r="BA87" s="18">
        <f t="shared" ca="1" si="46"/>
        <v>0</v>
      </c>
      <c r="BB87" s="18">
        <f t="shared" ca="1" si="46"/>
        <v>0</v>
      </c>
      <c r="BC87" s="18">
        <f t="shared" ca="1" si="46"/>
        <v>0</v>
      </c>
      <c r="BD87" s="18">
        <f t="shared" ca="1" si="46"/>
        <v>0</v>
      </c>
      <c r="BE87" s="18">
        <f t="shared" ca="1" si="46"/>
        <v>0</v>
      </c>
      <c r="BF87" s="18">
        <f t="shared" ca="1" si="46"/>
        <v>0</v>
      </c>
      <c r="BG87" s="18">
        <f t="shared" ca="1" si="46"/>
        <v>0</v>
      </c>
      <c r="BH87" s="18">
        <f t="shared" ca="1" si="46"/>
        <v>0</v>
      </c>
    </row>
    <row r="88" spans="8:60" x14ac:dyDescent="0.35">
      <c r="H88" s="2" t="str">
        <f t="shared" si="9"/>
        <v>SCCT_Capital</v>
      </c>
      <c r="I88">
        <f t="shared" si="16"/>
        <v>2</v>
      </c>
      <c r="J88">
        <f t="shared" si="15"/>
        <v>12</v>
      </c>
      <c r="K88" s="18">
        <f t="shared" ca="1" si="42"/>
        <v>1.1345411947311701</v>
      </c>
      <c r="L88" s="18">
        <f t="shared" ca="1" si="42"/>
        <v>1.1226694731372715</v>
      </c>
      <c r="M88" s="18">
        <f t="shared" ca="1" si="42"/>
        <v>1.1109219760089606</v>
      </c>
      <c r="N88" s="18">
        <f t="shared" ca="1" si="42"/>
        <v>1.0992974034742919</v>
      </c>
      <c r="O88" s="18">
        <f t="shared" ca="1" si="42"/>
        <v>1.0877944692630446</v>
      </c>
      <c r="P88" s="18">
        <f t="shared" ca="1" si="42"/>
        <v>1.0764119005643966</v>
      </c>
      <c r="Q88" s="18">
        <f t="shared" ca="1" si="42"/>
        <v>1.0651484378860865</v>
      </c>
      <c r="R88" s="18">
        <f t="shared" ca="1" si="42"/>
        <v>1.0540028349150494</v>
      </c>
      <c r="S88" s="18">
        <f t="shared" ca="1" si="42"/>
        <v>1.0429738583795112</v>
      </c>
      <c r="T88" s="18">
        <f t="shared" ca="1" si="42"/>
        <v>1.0320602879125262</v>
      </c>
      <c r="U88" s="18">
        <f t="shared" ca="1" si="43"/>
        <v>1.0212609159169419</v>
      </c>
      <c r="V88" s="18">
        <f t="shared" ca="1" si="43"/>
        <v>1.0105745474317775</v>
      </c>
      <c r="W88" s="18">
        <f t="shared" ca="1" si="43"/>
        <v>1</v>
      </c>
      <c r="X88" s="18">
        <f t="shared" ca="1" si="43"/>
        <v>0</v>
      </c>
      <c r="Y88" s="18">
        <f t="shared" ca="1" si="43"/>
        <v>0</v>
      </c>
      <c r="Z88" s="18">
        <f t="shared" ca="1" si="43"/>
        <v>0</v>
      </c>
      <c r="AA88" s="18">
        <f t="shared" ca="1" si="43"/>
        <v>0</v>
      </c>
      <c r="AB88" s="18">
        <f t="shared" ca="1" si="43"/>
        <v>0</v>
      </c>
      <c r="AC88" s="18">
        <f t="shared" ca="1" si="43"/>
        <v>0</v>
      </c>
      <c r="AD88" s="18">
        <f t="shared" ca="1" si="43"/>
        <v>0</v>
      </c>
      <c r="AE88" s="18">
        <f t="shared" ca="1" si="44"/>
        <v>0</v>
      </c>
      <c r="AF88" s="18">
        <f t="shared" ca="1" si="44"/>
        <v>0</v>
      </c>
      <c r="AG88" s="18">
        <f t="shared" ca="1" si="44"/>
        <v>0</v>
      </c>
      <c r="AH88" s="18">
        <f t="shared" ca="1" si="44"/>
        <v>0</v>
      </c>
      <c r="AI88" s="18">
        <f t="shared" ca="1" si="44"/>
        <v>0</v>
      </c>
      <c r="AJ88" s="18">
        <f t="shared" ca="1" si="44"/>
        <v>0</v>
      </c>
      <c r="AK88" s="18">
        <f t="shared" ca="1" si="44"/>
        <v>0</v>
      </c>
      <c r="AL88" s="18">
        <f t="shared" ca="1" si="44"/>
        <v>0</v>
      </c>
      <c r="AM88" s="18">
        <f t="shared" ca="1" si="44"/>
        <v>0</v>
      </c>
      <c r="AN88" s="18">
        <f t="shared" ca="1" si="44"/>
        <v>0</v>
      </c>
      <c r="AO88" s="18">
        <f t="shared" ca="1" si="45"/>
        <v>0</v>
      </c>
      <c r="AP88" s="18">
        <f t="shared" ca="1" si="45"/>
        <v>0</v>
      </c>
      <c r="AQ88" s="18">
        <f t="shared" ca="1" si="45"/>
        <v>0</v>
      </c>
      <c r="AR88" s="18">
        <f t="shared" ca="1" si="45"/>
        <v>0</v>
      </c>
      <c r="AS88" s="18">
        <f t="shared" ca="1" si="45"/>
        <v>0</v>
      </c>
      <c r="AT88" s="18">
        <f t="shared" ca="1" si="45"/>
        <v>0</v>
      </c>
      <c r="AU88" s="18">
        <f t="shared" ca="1" si="45"/>
        <v>0</v>
      </c>
      <c r="AV88" s="18">
        <f t="shared" ca="1" si="45"/>
        <v>0</v>
      </c>
      <c r="AW88" s="18">
        <f t="shared" ca="1" si="45"/>
        <v>0</v>
      </c>
      <c r="AX88" s="18">
        <f t="shared" ca="1" si="45"/>
        <v>0</v>
      </c>
      <c r="AY88" s="18">
        <f t="shared" ca="1" si="46"/>
        <v>0</v>
      </c>
      <c r="AZ88" s="18">
        <f t="shared" ca="1" si="46"/>
        <v>0</v>
      </c>
      <c r="BA88" s="18">
        <f t="shared" ca="1" si="46"/>
        <v>0</v>
      </c>
      <c r="BB88" s="18">
        <f t="shared" ca="1" si="46"/>
        <v>0</v>
      </c>
      <c r="BC88" s="18">
        <f t="shared" ca="1" si="46"/>
        <v>0</v>
      </c>
      <c r="BD88" s="18">
        <f t="shared" ca="1" si="46"/>
        <v>0</v>
      </c>
      <c r="BE88" s="18">
        <f t="shared" ca="1" si="46"/>
        <v>0</v>
      </c>
      <c r="BF88" s="18">
        <f t="shared" ca="1" si="46"/>
        <v>0</v>
      </c>
      <c r="BG88" s="18">
        <f t="shared" ca="1" si="46"/>
        <v>0</v>
      </c>
      <c r="BH88" s="18">
        <f t="shared" ca="1" si="46"/>
        <v>0</v>
      </c>
    </row>
    <row r="89" spans="8:60" x14ac:dyDescent="0.35">
      <c r="H89" s="2" t="str">
        <f t="shared" ref="H89:H152" si="47">INDEX($A$3:$A$18,I89,0)</f>
        <v>SCCT_Capital</v>
      </c>
      <c r="I89">
        <f t="shared" si="16"/>
        <v>2</v>
      </c>
      <c r="J89">
        <f t="shared" si="15"/>
        <v>13</v>
      </c>
      <c r="K89" s="18">
        <f t="shared" ca="1" si="42"/>
        <v>1.1465384544081605</v>
      </c>
      <c r="L89" s="18">
        <f t="shared" ca="1" si="42"/>
        <v>1.1345411947311701</v>
      </c>
      <c r="M89" s="18">
        <f t="shared" ca="1" si="42"/>
        <v>1.1226694731372715</v>
      </c>
      <c r="N89" s="18">
        <f t="shared" ca="1" si="42"/>
        <v>1.1109219760089606</v>
      </c>
      <c r="O89" s="18">
        <f t="shared" ca="1" si="42"/>
        <v>1.0992974034742919</v>
      </c>
      <c r="P89" s="18">
        <f t="shared" ca="1" si="42"/>
        <v>1.0877944692630446</v>
      </c>
      <c r="Q89" s="18">
        <f t="shared" ca="1" si="42"/>
        <v>1.0764119005643966</v>
      </c>
      <c r="R89" s="18">
        <f t="shared" ca="1" si="42"/>
        <v>1.0651484378860865</v>
      </c>
      <c r="S89" s="18">
        <f t="shared" ca="1" si="42"/>
        <v>1.0540028349150494</v>
      </c>
      <c r="T89" s="18">
        <f t="shared" ca="1" si="42"/>
        <v>1.0429738583795112</v>
      </c>
      <c r="U89" s="18">
        <f t="shared" ca="1" si="43"/>
        <v>1.0320602879125262</v>
      </c>
      <c r="V89" s="18">
        <f t="shared" ca="1" si="43"/>
        <v>1.0212609159169419</v>
      </c>
      <c r="W89" s="18">
        <f t="shared" ca="1" si="43"/>
        <v>1.0105745474317775</v>
      </c>
      <c r="X89" s="18">
        <f t="shared" ca="1" si="43"/>
        <v>1</v>
      </c>
      <c r="Y89" s="18">
        <f t="shared" ca="1" si="43"/>
        <v>0</v>
      </c>
      <c r="Z89" s="18">
        <f t="shared" ca="1" si="43"/>
        <v>0</v>
      </c>
      <c r="AA89" s="18">
        <f t="shared" ca="1" si="43"/>
        <v>0</v>
      </c>
      <c r="AB89" s="18">
        <f t="shared" ca="1" si="43"/>
        <v>0</v>
      </c>
      <c r="AC89" s="18">
        <f t="shared" ca="1" si="43"/>
        <v>0</v>
      </c>
      <c r="AD89" s="18">
        <f t="shared" ca="1" si="43"/>
        <v>0</v>
      </c>
      <c r="AE89" s="18">
        <f t="shared" ca="1" si="44"/>
        <v>0</v>
      </c>
      <c r="AF89" s="18">
        <f t="shared" ca="1" si="44"/>
        <v>0</v>
      </c>
      <c r="AG89" s="18">
        <f t="shared" ca="1" si="44"/>
        <v>0</v>
      </c>
      <c r="AH89" s="18">
        <f t="shared" ca="1" si="44"/>
        <v>0</v>
      </c>
      <c r="AI89" s="18">
        <f t="shared" ca="1" si="44"/>
        <v>0</v>
      </c>
      <c r="AJ89" s="18">
        <f t="shared" ca="1" si="44"/>
        <v>0</v>
      </c>
      <c r="AK89" s="18">
        <f t="shared" ca="1" si="44"/>
        <v>0</v>
      </c>
      <c r="AL89" s="18">
        <f t="shared" ca="1" si="44"/>
        <v>0</v>
      </c>
      <c r="AM89" s="18">
        <f t="shared" ca="1" si="44"/>
        <v>0</v>
      </c>
      <c r="AN89" s="18">
        <f t="shared" ca="1" si="44"/>
        <v>0</v>
      </c>
      <c r="AO89" s="18">
        <f t="shared" ca="1" si="45"/>
        <v>0</v>
      </c>
      <c r="AP89" s="18">
        <f t="shared" ca="1" si="45"/>
        <v>0</v>
      </c>
      <c r="AQ89" s="18">
        <f t="shared" ca="1" si="45"/>
        <v>0</v>
      </c>
      <c r="AR89" s="18">
        <f t="shared" ca="1" si="45"/>
        <v>0</v>
      </c>
      <c r="AS89" s="18">
        <f t="shared" ca="1" si="45"/>
        <v>0</v>
      </c>
      <c r="AT89" s="18">
        <f t="shared" ca="1" si="45"/>
        <v>0</v>
      </c>
      <c r="AU89" s="18">
        <f t="shared" ca="1" si="45"/>
        <v>0</v>
      </c>
      <c r="AV89" s="18">
        <f t="shared" ca="1" si="45"/>
        <v>0</v>
      </c>
      <c r="AW89" s="18">
        <f t="shared" ca="1" si="45"/>
        <v>0</v>
      </c>
      <c r="AX89" s="18">
        <f t="shared" ca="1" si="45"/>
        <v>0</v>
      </c>
      <c r="AY89" s="18">
        <f t="shared" ca="1" si="46"/>
        <v>0</v>
      </c>
      <c r="AZ89" s="18">
        <f t="shared" ca="1" si="46"/>
        <v>0</v>
      </c>
      <c r="BA89" s="18">
        <f t="shared" ca="1" si="46"/>
        <v>0</v>
      </c>
      <c r="BB89" s="18">
        <f t="shared" ca="1" si="46"/>
        <v>0</v>
      </c>
      <c r="BC89" s="18">
        <f t="shared" ca="1" si="46"/>
        <v>0</v>
      </c>
      <c r="BD89" s="18">
        <f t="shared" ca="1" si="46"/>
        <v>0</v>
      </c>
      <c r="BE89" s="18">
        <f t="shared" ca="1" si="46"/>
        <v>0</v>
      </c>
      <c r="BF89" s="18">
        <f t="shared" ca="1" si="46"/>
        <v>0</v>
      </c>
      <c r="BG89" s="18">
        <f t="shared" ca="1" si="46"/>
        <v>0</v>
      </c>
      <c r="BH89" s="18">
        <f t="shared" ca="1" si="46"/>
        <v>0</v>
      </c>
    </row>
    <row r="90" spans="8:60" x14ac:dyDescent="0.35">
      <c r="H90" s="2" t="str">
        <f t="shared" si="47"/>
        <v>SCCT_Capital</v>
      </c>
      <c r="I90">
        <f t="shared" si="16"/>
        <v>2</v>
      </c>
      <c r="J90">
        <f t="shared" ref="J90:J153" si="48">IF(J89+1&gt;$I$22,$K$2,J89+1)</f>
        <v>14</v>
      </c>
      <c r="K90" s="18">
        <f t="shared" ca="1" si="42"/>
        <v>1.1586625796766565</v>
      </c>
      <c r="L90" s="18">
        <f t="shared" ca="1" si="42"/>
        <v>1.1465384544081605</v>
      </c>
      <c r="M90" s="18">
        <f t="shared" ca="1" si="42"/>
        <v>1.1345411947311701</v>
      </c>
      <c r="N90" s="18">
        <f t="shared" ca="1" si="42"/>
        <v>1.1226694731372715</v>
      </c>
      <c r="O90" s="18">
        <f t="shared" ca="1" si="42"/>
        <v>1.1109219760089606</v>
      </c>
      <c r="P90" s="18">
        <f t="shared" ca="1" si="42"/>
        <v>1.0992974034742919</v>
      </c>
      <c r="Q90" s="18">
        <f t="shared" ca="1" si="42"/>
        <v>1.0877944692630446</v>
      </c>
      <c r="R90" s="18">
        <f t="shared" ca="1" si="42"/>
        <v>1.0764119005643966</v>
      </c>
      <c r="S90" s="18">
        <f t="shared" ca="1" si="42"/>
        <v>1.0651484378860865</v>
      </c>
      <c r="T90" s="18">
        <f t="shared" ca="1" si="42"/>
        <v>1.0540028349150494</v>
      </c>
      <c r="U90" s="18">
        <f t="shared" ca="1" si="43"/>
        <v>1.0429738583795112</v>
      </c>
      <c r="V90" s="18">
        <f t="shared" ca="1" si="43"/>
        <v>1.0320602879125262</v>
      </c>
      <c r="W90" s="18">
        <f t="shared" ca="1" si="43"/>
        <v>1.0212609159169419</v>
      </c>
      <c r="X90" s="18">
        <f t="shared" ca="1" si="43"/>
        <v>1.0105745474317775</v>
      </c>
      <c r="Y90" s="18">
        <f t="shared" ca="1" si="43"/>
        <v>1</v>
      </c>
      <c r="Z90" s="18">
        <f t="shared" ca="1" si="43"/>
        <v>0</v>
      </c>
      <c r="AA90" s="18">
        <f t="shared" ca="1" si="43"/>
        <v>0</v>
      </c>
      <c r="AB90" s="18">
        <f t="shared" ca="1" si="43"/>
        <v>0</v>
      </c>
      <c r="AC90" s="18">
        <f t="shared" ca="1" si="43"/>
        <v>0</v>
      </c>
      <c r="AD90" s="18">
        <f t="shared" ca="1" si="43"/>
        <v>0</v>
      </c>
      <c r="AE90" s="18">
        <f t="shared" ca="1" si="44"/>
        <v>0</v>
      </c>
      <c r="AF90" s="18">
        <f t="shared" ca="1" si="44"/>
        <v>0</v>
      </c>
      <c r="AG90" s="18">
        <f t="shared" ca="1" si="44"/>
        <v>0</v>
      </c>
      <c r="AH90" s="18">
        <f t="shared" ca="1" si="44"/>
        <v>0</v>
      </c>
      <c r="AI90" s="18">
        <f t="shared" ca="1" si="44"/>
        <v>0</v>
      </c>
      <c r="AJ90" s="18">
        <f t="shared" ca="1" si="44"/>
        <v>0</v>
      </c>
      <c r="AK90" s="18">
        <f t="shared" ca="1" si="44"/>
        <v>0</v>
      </c>
      <c r="AL90" s="18">
        <f t="shared" ca="1" si="44"/>
        <v>0</v>
      </c>
      <c r="AM90" s="18">
        <f t="shared" ca="1" si="44"/>
        <v>0</v>
      </c>
      <c r="AN90" s="18">
        <f t="shared" ca="1" si="44"/>
        <v>0</v>
      </c>
      <c r="AO90" s="18">
        <f t="shared" ca="1" si="45"/>
        <v>0</v>
      </c>
      <c r="AP90" s="18">
        <f t="shared" ca="1" si="45"/>
        <v>0</v>
      </c>
      <c r="AQ90" s="18">
        <f t="shared" ca="1" si="45"/>
        <v>0</v>
      </c>
      <c r="AR90" s="18">
        <f t="shared" ca="1" si="45"/>
        <v>0</v>
      </c>
      <c r="AS90" s="18">
        <f t="shared" ca="1" si="45"/>
        <v>0</v>
      </c>
      <c r="AT90" s="18">
        <f t="shared" ca="1" si="45"/>
        <v>0</v>
      </c>
      <c r="AU90" s="18">
        <f t="shared" ca="1" si="45"/>
        <v>0</v>
      </c>
      <c r="AV90" s="18">
        <f t="shared" ca="1" si="45"/>
        <v>0</v>
      </c>
      <c r="AW90" s="18">
        <f t="shared" ca="1" si="45"/>
        <v>0</v>
      </c>
      <c r="AX90" s="18">
        <f t="shared" ca="1" si="45"/>
        <v>0</v>
      </c>
      <c r="AY90" s="18">
        <f t="shared" ca="1" si="46"/>
        <v>0</v>
      </c>
      <c r="AZ90" s="18">
        <f t="shared" ca="1" si="46"/>
        <v>0</v>
      </c>
      <c r="BA90" s="18">
        <f t="shared" ca="1" si="46"/>
        <v>0</v>
      </c>
      <c r="BB90" s="18">
        <f t="shared" ca="1" si="46"/>
        <v>0</v>
      </c>
      <c r="BC90" s="18">
        <f t="shared" ca="1" si="46"/>
        <v>0</v>
      </c>
      <c r="BD90" s="18">
        <f t="shared" ca="1" si="46"/>
        <v>0</v>
      </c>
      <c r="BE90" s="18">
        <f t="shared" ca="1" si="46"/>
        <v>0</v>
      </c>
      <c r="BF90" s="18">
        <f t="shared" ca="1" si="46"/>
        <v>0</v>
      </c>
      <c r="BG90" s="18">
        <f t="shared" ca="1" si="46"/>
        <v>0</v>
      </c>
      <c r="BH90" s="18">
        <f t="shared" ca="1" si="46"/>
        <v>0</v>
      </c>
    </row>
    <row r="91" spans="8:60" x14ac:dyDescent="0.35">
      <c r="H91" s="2" t="str">
        <f t="shared" si="47"/>
        <v>SCCT_Capital</v>
      </c>
      <c r="I91">
        <f t="shared" si="16"/>
        <v>2</v>
      </c>
      <c r="J91">
        <f t="shared" si="48"/>
        <v>15</v>
      </c>
      <c r="K91" s="18">
        <f t="shared" ca="1" si="42"/>
        <v>1.170914912082873</v>
      </c>
      <c r="L91" s="18">
        <f t="shared" ca="1" si="42"/>
        <v>1.1586625796766565</v>
      </c>
      <c r="M91" s="18">
        <f t="shared" ca="1" si="42"/>
        <v>1.1465384544081605</v>
      </c>
      <c r="N91" s="18">
        <f t="shared" ca="1" si="42"/>
        <v>1.1345411947311701</v>
      </c>
      <c r="O91" s="18">
        <f t="shared" ca="1" si="42"/>
        <v>1.1226694731372715</v>
      </c>
      <c r="P91" s="18">
        <f t="shared" ca="1" si="42"/>
        <v>1.1109219760089606</v>
      </c>
      <c r="Q91" s="18">
        <f t="shared" ca="1" si="42"/>
        <v>1.0992974034742919</v>
      </c>
      <c r="R91" s="18">
        <f t="shared" ca="1" si="42"/>
        <v>1.0877944692630446</v>
      </c>
      <c r="S91" s="18">
        <f t="shared" ca="1" si="42"/>
        <v>1.0764119005643966</v>
      </c>
      <c r="T91" s="18">
        <f t="shared" ca="1" si="42"/>
        <v>1.0651484378860865</v>
      </c>
      <c r="U91" s="18">
        <f t="shared" ca="1" si="43"/>
        <v>1.0540028349150494</v>
      </c>
      <c r="V91" s="18">
        <f t="shared" ca="1" si="43"/>
        <v>1.0429738583795112</v>
      </c>
      <c r="W91" s="18">
        <f t="shared" ca="1" si="43"/>
        <v>1.0320602879125262</v>
      </c>
      <c r="X91" s="18">
        <f t="shared" ca="1" si="43"/>
        <v>1.0212609159169419</v>
      </c>
      <c r="Y91" s="18">
        <f t="shared" ca="1" si="43"/>
        <v>1.0105745474317775</v>
      </c>
      <c r="Z91" s="18">
        <f t="shared" ca="1" si="43"/>
        <v>1</v>
      </c>
      <c r="AA91" s="18">
        <f t="shared" ca="1" si="43"/>
        <v>0</v>
      </c>
      <c r="AB91" s="18">
        <f t="shared" ca="1" si="43"/>
        <v>0</v>
      </c>
      <c r="AC91" s="18">
        <f t="shared" ca="1" si="43"/>
        <v>0</v>
      </c>
      <c r="AD91" s="18">
        <f t="shared" ca="1" si="43"/>
        <v>0</v>
      </c>
      <c r="AE91" s="18">
        <f t="shared" ca="1" si="44"/>
        <v>0</v>
      </c>
      <c r="AF91" s="18">
        <f t="shared" ca="1" si="44"/>
        <v>0</v>
      </c>
      <c r="AG91" s="18">
        <f t="shared" ca="1" si="44"/>
        <v>0</v>
      </c>
      <c r="AH91" s="18">
        <f t="shared" ca="1" si="44"/>
        <v>0</v>
      </c>
      <c r="AI91" s="18">
        <f t="shared" ca="1" si="44"/>
        <v>0</v>
      </c>
      <c r="AJ91" s="18">
        <f t="shared" ca="1" si="44"/>
        <v>0</v>
      </c>
      <c r="AK91" s="18">
        <f t="shared" ca="1" si="44"/>
        <v>0</v>
      </c>
      <c r="AL91" s="18">
        <f t="shared" ca="1" si="44"/>
        <v>0</v>
      </c>
      <c r="AM91" s="18">
        <f t="shared" ca="1" si="44"/>
        <v>0</v>
      </c>
      <c r="AN91" s="18">
        <f t="shared" ca="1" si="44"/>
        <v>0</v>
      </c>
      <c r="AO91" s="18">
        <f t="shared" ca="1" si="45"/>
        <v>0</v>
      </c>
      <c r="AP91" s="18">
        <f t="shared" ca="1" si="45"/>
        <v>0</v>
      </c>
      <c r="AQ91" s="18">
        <f t="shared" ca="1" si="45"/>
        <v>0</v>
      </c>
      <c r="AR91" s="18">
        <f t="shared" ca="1" si="45"/>
        <v>0</v>
      </c>
      <c r="AS91" s="18">
        <f t="shared" ca="1" si="45"/>
        <v>0</v>
      </c>
      <c r="AT91" s="18">
        <f t="shared" ca="1" si="45"/>
        <v>0</v>
      </c>
      <c r="AU91" s="18">
        <f t="shared" ca="1" si="45"/>
        <v>0</v>
      </c>
      <c r="AV91" s="18">
        <f t="shared" ca="1" si="45"/>
        <v>0</v>
      </c>
      <c r="AW91" s="18">
        <f t="shared" ca="1" si="45"/>
        <v>0</v>
      </c>
      <c r="AX91" s="18">
        <f t="shared" ca="1" si="45"/>
        <v>0</v>
      </c>
      <c r="AY91" s="18">
        <f t="shared" ca="1" si="46"/>
        <v>0</v>
      </c>
      <c r="AZ91" s="18">
        <f t="shared" ca="1" si="46"/>
        <v>0</v>
      </c>
      <c r="BA91" s="18">
        <f t="shared" ca="1" si="46"/>
        <v>0</v>
      </c>
      <c r="BB91" s="18">
        <f t="shared" ca="1" si="46"/>
        <v>0</v>
      </c>
      <c r="BC91" s="18">
        <f t="shared" ca="1" si="46"/>
        <v>0</v>
      </c>
      <c r="BD91" s="18">
        <f t="shared" ca="1" si="46"/>
        <v>0</v>
      </c>
      <c r="BE91" s="18">
        <f t="shared" ca="1" si="46"/>
        <v>0</v>
      </c>
      <c r="BF91" s="18">
        <f t="shared" ca="1" si="46"/>
        <v>0</v>
      </c>
      <c r="BG91" s="18">
        <f t="shared" ca="1" si="46"/>
        <v>0</v>
      </c>
      <c r="BH91" s="18">
        <f t="shared" ca="1" si="46"/>
        <v>0</v>
      </c>
    </row>
    <row r="92" spans="8:60" x14ac:dyDescent="0.35">
      <c r="H92" s="2" t="str">
        <f t="shared" si="47"/>
        <v>SCCT_Capital</v>
      </c>
      <c r="I92">
        <f t="shared" si="16"/>
        <v>2</v>
      </c>
      <c r="J92">
        <f t="shared" si="48"/>
        <v>16</v>
      </c>
      <c r="K92" s="18">
        <f t="shared" ca="1" si="42"/>
        <v>1.1832968073592689</v>
      </c>
      <c r="L92" s="18">
        <f t="shared" ca="1" si="42"/>
        <v>1.170914912082873</v>
      </c>
      <c r="M92" s="18">
        <f t="shared" ca="1" si="42"/>
        <v>1.1586625796766565</v>
      </c>
      <c r="N92" s="18">
        <f t="shared" ca="1" si="42"/>
        <v>1.1465384544081605</v>
      </c>
      <c r="O92" s="18">
        <f t="shared" ca="1" si="42"/>
        <v>1.1345411947311701</v>
      </c>
      <c r="P92" s="18">
        <f t="shared" ca="1" si="42"/>
        <v>1.1226694731372715</v>
      </c>
      <c r="Q92" s="18">
        <f t="shared" ca="1" si="42"/>
        <v>1.1109219760089606</v>
      </c>
      <c r="R92" s="18">
        <f t="shared" ca="1" si="42"/>
        <v>1.0992974034742919</v>
      </c>
      <c r="S92" s="18">
        <f t="shared" ca="1" si="42"/>
        <v>1.0877944692630446</v>
      </c>
      <c r="T92" s="18">
        <f t="shared" ca="1" si="42"/>
        <v>1.0764119005643966</v>
      </c>
      <c r="U92" s="18">
        <f t="shared" ca="1" si="43"/>
        <v>1.0651484378860865</v>
      </c>
      <c r="V92" s="18">
        <f t="shared" ca="1" si="43"/>
        <v>1.0540028349150494</v>
      </c>
      <c r="W92" s="18">
        <f t="shared" ca="1" si="43"/>
        <v>1.0429738583795112</v>
      </c>
      <c r="X92" s="18">
        <f t="shared" ca="1" si="43"/>
        <v>1.0320602879125262</v>
      </c>
      <c r="Y92" s="18">
        <f t="shared" ca="1" si="43"/>
        <v>1.0212609159169419</v>
      </c>
      <c r="Z92" s="18">
        <f t="shared" ca="1" si="43"/>
        <v>1.0105745474317775</v>
      </c>
      <c r="AA92" s="18">
        <f t="shared" ca="1" si="43"/>
        <v>1</v>
      </c>
      <c r="AB92" s="18">
        <f t="shared" ca="1" si="43"/>
        <v>0</v>
      </c>
      <c r="AC92" s="18">
        <f t="shared" ca="1" si="43"/>
        <v>0</v>
      </c>
      <c r="AD92" s="18">
        <f t="shared" ca="1" si="43"/>
        <v>0</v>
      </c>
      <c r="AE92" s="18">
        <f t="shared" ca="1" si="44"/>
        <v>0</v>
      </c>
      <c r="AF92" s="18">
        <f t="shared" ca="1" si="44"/>
        <v>0</v>
      </c>
      <c r="AG92" s="18">
        <f t="shared" ca="1" si="44"/>
        <v>0</v>
      </c>
      <c r="AH92" s="18">
        <f t="shared" ca="1" si="44"/>
        <v>0</v>
      </c>
      <c r="AI92" s="18">
        <f t="shared" ca="1" si="44"/>
        <v>0</v>
      </c>
      <c r="AJ92" s="18">
        <f t="shared" ca="1" si="44"/>
        <v>0</v>
      </c>
      <c r="AK92" s="18">
        <f t="shared" ca="1" si="44"/>
        <v>0</v>
      </c>
      <c r="AL92" s="18">
        <f t="shared" ca="1" si="44"/>
        <v>0</v>
      </c>
      <c r="AM92" s="18">
        <f t="shared" ca="1" si="44"/>
        <v>0</v>
      </c>
      <c r="AN92" s="18">
        <f t="shared" ca="1" si="44"/>
        <v>0</v>
      </c>
      <c r="AO92" s="18">
        <f t="shared" ca="1" si="45"/>
        <v>0</v>
      </c>
      <c r="AP92" s="18">
        <f t="shared" ca="1" si="45"/>
        <v>0</v>
      </c>
      <c r="AQ92" s="18">
        <f t="shared" ca="1" si="45"/>
        <v>0</v>
      </c>
      <c r="AR92" s="18">
        <f t="shared" ca="1" si="45"/>
        <v>0</v>
      </c>
      <c r="AS92" s="18">
        <f t="shared" ca="1" si="45"/>
        <v>0</v>
      </c>
      <c r="AT92" s="18">
        <f t="shared" ca="1" si="45"/>
        <v>0</v>
      </c>
      <c r="AU92" s="18">
        <f t="shared" ca="1" si="45"/>
        <v>0</v>
      </c>
      <c r="AV92" s="18">
        <f t="shared" ca="1" si="45"/>
        <v>0</v>
      </c>
      <c r="AW92" s="18">
        <f t="shared" ca="1" si="45"/>
        <v>0</v>
      </c>
      <c r="AX92" s="18">
        <f t="shared" ca="1" si="45"/>
        <v>0</v>
      </c>
      <c r="AY92" s="18">
        <f t="shared" ca="1" si="46"/>
        <v>0</v>
      </c>
      <c r="AZ92" s="18">
        <f t="shared" ca="1" si="46"/>
        <v>0</v>
      </c>
      <c r="BA92" s="18">
        <f t="shared" ca="1" si="46"/>
        <v>0</v>
      </c>
      <c r="BB92" s="18">
        <f t="shared" ca="1" si="46"/>
        <v>0</v>
      </c>
      <c r="BC92" s="18">
        <f t="shared" ca="1" si="46"/>
        <v>0</v>
      </c>
      <c r="BD92" s="18">
        <f t="shared" ca="1" si="46"/>
        <v>0</v>
      </c>
      <c r="BE92" s="18">
        <f t="shared" ca="1" si="46"/>
        <v>0</v>
      </c>
      <c r="BF92" s="18">
        <f t="shared" ca="1" si="46"/>
        <v>0</v>
      </c>
      <c r="BG92" s="18">
        <f t="shared" ca="1" si="46"/>
        <v>0</v>
      </c>
      <c r="BH92" s="18">
        <f t="shared" ca="1" si="46"/>
        <v>0</v>
      </c>
    </row>
    <row r="93" spans="8:60" x14ac:dyDescent="0.35">
      <c r="H93" s="2" t="str">
        <f t="shared" si="47"/>
        <v>SCCT_Capital</v>
      </c>
      <c r="I93">
        <f t="shared" si="16"/>
        <v>2</v>
      </c>
      <c r="J93">
        <f t="shared" si="48"/>
        <v>17</v>
      </c>
      <c r="K93" s="18">
        <f t="shared" ca="1" si="42"/>
        <v>1.1958096355745604</v>
      </c>
      <c r="L93" s="18">
        <f t="shared" ca="1" si="42"/>
        <v>1.1832968073592689</v>
      </c>
      <c r="M93" s="18">
        <f t="shared" ca="1" si="42"/>
        <v>1.170914912082873</v>
      </c>
      <c r="N93" s="18">
        <f t="shared" ca="1" si="42"/>
        <v>1.1586625796766565</v>
      </c>
      <c r="O93" s="18">
        <f t="shared" ca="1" si="42"/>
        <v>1.1465384544081605</v>
      </c>
      <c r="P93" s="18">
        <f t="shared" ca="1" si="42"/>
        <v>1.1345411947311701</v>
      </c>
      <c r="Q93" s="18">
        <f t="shared" ca="1" si="42"/>
        <v>1.1226694731372715</v>
      </c>
      <c r="R93" s="18">
        <f t="shared" ca="1" si="42"/>
        <v>1.1109219760089606</v>
      </c>
      <c r="S93" s="18">
        <f t="shared" ca="1" si="42"/>
        <v>1.0992974034742919</v>
      </c>
      <c r="T93" s="18">
        <f t="shared" ca="1" si="42"/>
        <v>1.0877944692630446</v>
      </c>
      <c r="U93" s="18">
        <f t="shared" ca="1" si="43"/>
        <v>1.0764119005643966</v>
      </c>
      <c r="V93" s="18">
        <f t="shared" ca="1" si="43"/>
        <v>1.0651484378860865</v>
      </c>
      <c r="W93" s="18">
        <f t="shared" ca="1" si="43"/>
        <v>1.0540028349150494</v>
      </c>
      <c r="X93" s="18">
        <f t="shared" ca="1" si="43"/>
        <v>1.0429738583795112</v>
      </c>
      <c r="Y93" s="18">
        <f t="shared" ca="1" si="43"/>
        <v>1.0320602879125262</v>
      </c>
      <c r="Z93" s="18">
        <f t="shared" ca="1" si="43"/>
        <v>1.0212609159169419</v>
      </c>
      <c r="AA93" s="18">
        <f t="shared" ca="1" si="43"/>
        <v>1.0105745474317775</v>
      </c>
      <c r="AB93" s="18">
        <f t="shared" ca="1" si="43"/>
        <v>1</v>
      </c>
      <c r="AC93" s="18">
        <f t="shared" ca="1" si="43"/>
        <v>0</v>
      </c>
      <c r="AD93" s="18">
        <f t="shared" ca="1" si="43"/>
        <v>0</v>
      </c>
      <c r="AE93" s="18">
        <f t="shared" ca="1" si="44"/>
        <v>0</v>
      </c>
      <c r="AF93" s="18">
        <f t="shared" ca="1" si="44"/>
        <v>0</v>
      </c>
      <c r="AG93" s="18">
        <f t="shared" ca="1" si="44"/>
        <v>0</v>
      </c>
      <c r="AH93" s="18">
        <f t="shared" ca="1" si="44"/>
        <v>0</v>
      </c>
      <c r="AI93" s="18">
        <f t="shared" ca="1" si="44"/>
        <v>0</v>
      </c>
      <c r="AJ93" s="18">
        <f t="shared" ca="1" si="44"/>
        <v>0</v>
      </c>
      <c r="AK93" s="18">
        <f t="shared" ca="1" si="44"/>
        <v>0</v>
      </c>
      <c r="AL93" s="18">
        <f t="shared" ca="1" si="44"/>
        <v>0</v>
      </c>
      <c r="AM93" s="18">
        <f t="shared" ca="1" si="44"/>
        <v>0</v>
      </c>
      <c r="AN93" s="18">
        <f t="shared" ca="1" si="44"/>
        <v>0</v>
      </c>
      <c r="AO93" s="18">
        <f t="shared" ca="1" si="45"/>
        <v>0</v>
      </c>
      <c r="AP93" s="18">
        <f t="shared" ca="1" si="45"/>
        <v>0</v>
      </c>
      <c r="AQ93" s="18">
        <f t="shared" ca="1" si="45"/>
        <v>0</v>
      </c>
      <c r="AR93" s="18">
        <f t="shared" ca="1" si="45"/>
        <v>0</v>
      </c>
      <c r="AS93" s="18">
        <f t="shared" ca="1" si="45"/>
        <v>0</v>
      </c>
      <c r="AT93" s="18">
        <f t="shared" ca="1" si="45"/>
        <v>0</v>
      </c>
      <c r="AU93" s="18">
        <f t="shared" ca="1" si="45"/>
        <v>0</v>
      </c>
      <c r="AV93" s="18">
        <f t="shared" ca="1" si="45"/>
        <v>0</v>
      </c>
      <c r="AW93" s="18">
        <f t="shared" ca="1" si="45"/>
        <v>0</v>
      </c>
      <c r="AX93" s="18">
        <f t="shared" ca="1" si="45"/>
        <v>0</v>
      </c>
      <c r="AY93" s="18">
        <f t="shared" ca="1" si="46"/>
        <v>0</v>
      </c>
      <c r="AZ93" s="18">
        <f t="shared" ca="1" si="46"/>
        <v>0</v>
      </c>
      <c r="BA93" s="18">
        <f t="shared" ca="1" si="46"/>
        <v>0</v>
      </c>
      <c r="BB93" s="18">
        <f t="shared" ca="1" si="46"/>
        <v>0</v>
      </c>
      <c r="BC93" s="18">
        <f t="shared" ca="1" si="46"/>
        <v>0</v>
      </c>
      <c r="BD93" s="18">
        <f t="shared" ca="1" si="46"/>
        <v>0</v>
      </c>
      <c r="BE93" s="18">
        <f t="shared" ca="1" si="46"/>
        <v>0</v>
      </c>
      <c r="BF93" s="18">
        <f t="shared" ca="1" si="46"/>
        <v>0</v>
      </c>
      <c r="BG93" s="18">
        <f t="shared" ca="1" si="46"/>
        <v>0</v>
      </c>
      <c r="BH93" s="18">
        <f t="shared" ca="1" si="46"/>
        <v>0</v>
      </c>
    </row>
    <row r="94" spans="8:60" x14ac:dyDescent="0.35">
      <c r="H94" s="2" t="str">
        <f t="shared" si="47"/>
        <v>SCCT_Capital</v>
      </c>
      <c r="I94">
        <f t="shared" si="16"/>
        <v>2</v>
      </c>
      <c r="J94">
        <f t="shared" si="48"/>
        <v>18</v>
      </c>
      <c r="K94" s="18">
        <f t="shared" ca="1" si="42"/>
        <v>1.2084547812853201</v>
      </c>
      <c r="L94" s="18">
        <f t="shared" ca="1" si="42"/>
        <v>1.1958096355745604</v>
      </c>
      <c r="M94" s="18">
        <f t="shared" ca="1" si="42"/>
        <v>1.1832968073592689</v>
      </c>
      <c r="N94" s="18">
        <f t="shared" ca="1" si="42"/>
        <v>1.170914912082873</v>
      </c>
      <c r="O94" s="18">
        <f t="shared" ca="1" si="42"/>
        <v>1.1586625796766565</v>
      </c>
      <c r="P94" s="18">
        <f t="shared" ca="1" si="42"/>
        <v>1.1465384544081605</v>
      </c>
      <c r="Q94" s="18">
        <f t="shared" ca="1" si="42"/>
        <v>1.1345411947311701</v>
      </c>
      <c r="R94" s="18">
        <f t="shared" ca="1" si="42"/>
        <v>1.1226694731372715</v>
      </c>
      <c r="S94" s="18">
        <f t="shared" ca="1" si="42"/>
        <v>1.1109219760089606</v>
      </c>
      <c r="T94" s="18">
        <f t="shared" ca="1" si="42"/>
        <v>1.0992974034742919</v>
      </c>
      <c r="U94" s="18">
        <f t="shared" ca="1" si="43"/>
        <v>1.0877944692630446</v>
      </c>
      <c r="V94" s="18">
        <f t="shared" ca="1" si="43"/>
        <v>1.0764119005643966</v>
      </c>
      <c r="W94" s="18">
        <f t="shared" ca="1" si="43"/>
        <v>1.0651484378860865</v>
      </c>
      <c r="X94" s="18">
        <f t="shared" ca="1" si="43"/>
        <v>1.0540028349150494</v>
      </c>
      <c r="Y94" s="18">
        <f t="shared" ca="1" si="43"/>
        <v>1.0429738583795112</v>
      </c>
      <c r="Z94" s="18">
        <f t="shared" ca="1" si="43"/>
        <v>1.0320602879125262</v>
      </c>
      <c r="AA94" s="18">
        <f t="shared" ca="1" si="43"/>
        <v>1.0212609159169419</v>
      </c>
      <c r="AB94" s="18">
        <f t="shared" ca="1" si="43"/>
        <v>1.0105745474317775</v>
      </c>
      <c r="AC94" s="18">
        <f t="shared" ca="1" si="43"/>
        <v>1</v>
      </c>
      <c r="AD94" s="18">
        <f t="shared" ca="1" si="43"/>
        <v>0</v>
      </c>
      <c r="AE94" s="18">
        <f t="shared" ca="1" si="44"/>
        <v>0</v>
      </c>
      <c r="AF94" s="18">
        <f t="shared" ca="1" si="44"/>
        <v>0</v>
      </c>
      <c r="AG94" s="18">
        <f t="shared" ca="1" si="44"/>
        <v>0</v>
      </c>
      <c r="AH94" s="18">
        <f t="shared" ca="1" si="44"/>
        <v>0</v>
      </c>
      <c r="AI94" s="18">
        <f t="shared" ca="1" si="44"/>
        <v>0</v>
      </c>
      <c r="AJ94" s="18">
        <f t="shared" ca="1" si="44"/>
        <v>0</v>
      </c>
      <c r="AK94" s="18">
        <f t="shared" ca="1" si="44"/>
        <v>0</v>
      </c>
      <c r="AL94" s="18">
        <f t="shared" ca="1" si="44"/>
        <v>0</v>
      </c>
      <c r="AM94" s="18">
        <f t="shared" ca="1" si="44"/>
        <v>0</v>
      </c>
      <c r="AN94" s="18">
        <f t="shared" ca="1" si="44"/>
        <v>0</v>
      </c>
      <c r="AO94" s="18">
        <f t="shared" ca="1" si="45"/>
        <v>0</v>
      </c>
      <c r="AP94" s="18">
        <f t="shared" ca="1" si="45"/>
        <v>0</v>
      </c>
      <c r="AQ94" s="18">
        <f t="shared" ca="1" si="45"/>
        <v>0</v>
      </c>
      <c r="AR94" s="18">
        <f t="shared" ca="1" si="45"/>
        <v>0</v>
      </c>
      <c r="AS94" s="18">
        <f t="shared" ca="1" si="45"/>
        <v>0</v>
      </c>
      <c r="AT94" s="18">
        <f t="shared" ca="1" si="45"/>
        <v>0</v>
      </c>
      <c r="AU94" s="18">
        <f t="shared" ca="1" si="45"/>
        <v>0</v>
      </c>
      <c r="AV94" s="18">
        <f t="shared" ca="1" si="45"/>
        <v>0</v>
      </c>
      <c r="AW94" s="18">
        <f t="shared" ca="1" si="45"/>
        <v>0</v>
      </c>
      <c r="AX94" s="18">
        <f t="shared" ca="1" si="45"/>
        <v>0</v>
      </c>
      <c r="AY94" s="18">
        <f t="shared" ca="1" si="46"/>
        <v>0</v>
      </c>
      <c r="AZ94" s="18">
        <f t="shared" ca="1" si="46"/>
        <v>0</v>
      </c>
      <c r="BA94" s="18">
        <f t="shared" ca="1" si="46"/>
        <v>0</v>
      </c>
      <c r="BB94" s="18">
        <f t="shared" ca="1" si="46"/>
        <v>0</v>
      </c>
      <c r="BC94" s="18">
        <f t="shared" ca="1" si="46"/>
        <v>0</v>
      </c>
      <c r="BD94" s="18">
        <f t="shared" ca="1" si="46"/>
        <v>0</v>
      </c>
      <c r="BE94" s="18">
        <f t="shared" ca="1" si="46"/>
        <v>0</v>
      </c>
      <c r="BF94" s="18">
        <f t="shared" ca="1" si="46"/>
        <v>0</v>
      </c>
      <c r="BG94" s="18">
        <f t="shared" ca="1" si="46"/>
        <v>0</v>
      </c>
      <c r="BH94" s="18">
        <f t="shared" ca="1" si="46"/>
        <v>0</v>
      </c>
    </row>
    <row r="95" spans="8:60" x14ac:dyDescent="0.35">
      <c r="H95" s="2" t="str">
        <f t="shared" si="47"/>
        <v>SCCT_Capital</v>
      </c>
      <c r="I95">
        <f t="shared" ref="I95:I158" si="49">IF(J94=$I$22,I94+1,I94)</f>
        <v>2</v>
      </c>
      <c r="J95">
        <f t="shared" si="48"/>
        <v>19</v>
      </c>
      <c r="K95" s="18">
        <f t="shared" ref="K95:T104" ca="1" si="50">IF(K$24&gt;$J95,0,OFFSET($K$2,$I95,$J95-K$24))</f>
        <v>1.2212336436891802</v>
      </c>
      <c r="L95" s="18">
        <f t="shared" ca="1" si="50"/>
        <v>1.2084547812853201</v>
      </c>
      <c r="M95" s="18">
        <f t="shared" ca="1" si="50"/>
        <v>1.1958096355745604</v>
      </c>
      <c r="N95" s="18">
        <f t="shared" ca="1" si="50"/>
        <v>1.1832968073592689</v>
      </c>
      <c r="O95" s="18">
        <f t="shared" ca="1" si="50"/>
        <v>1.170914912082873</v>
      </c>
      <c r="P95" s="18">
        <f t="shared" ca="1" si="50"/>
        <v>1.1586625796766565</v>
      </c>
      <c r="Q95" s="18">
        <f t="shared" ca="1" si="50"/>
        <v>1.1465384544081605</v>
      </c>
      <c r="R95" s="18">
        <f t="shared" ca="1" si="50"/>
        <v>1.1345411947311701</v>
      </c>
      <c r="S95" s="18">
        <f t="shared" ca="1" si="50"/>
        <v>1.1226694731372715</v>
      </c>
      <c r="T95" s="18">
        <f t="shared" ca="1" si="50"/>
        <v>1.1109219760089606</v>
      </c>
      <c r="U95" s="18">
        <f t="shared" ref="U95:AD104" ca="1" si="51">IF(U$24&gt;$J95,0,OFFSET($K$2,$I95,$J95-U$24))</f>
        <v>1.0992974034742919</v>
      </c>
      <c r="V95" s="18">
        <f t="shared" ca="1" si="51"/>
        <v>1.0877944692630446</v>
      </c>
      <c r="W95" s="18">
        <f t="shared" ca="1" si="51"/>
        <v>1.0764119005643966</v>
      </c>
      <c r="X95" s="18">
        <f t="shared" ca="1" si="51"/>
        <v>1.0651484378860865</v>
      </c>
      <c r="Y95" s="18">
        <f t="shared" ca="1" si="51"/>
        <v>1.0540028349150494</v>
      </c>
      <c r="Z95" s="18">
        <f t="shared" ca="1" si="51"/>
        <v>1.0429738583795112</v>
      </c>
      <c r="AA95" s="18">
        <f t="shared" ca="1" si="51"/>
        <v>1.0320602879125262</v>
      </c>
      <c r="AB95" s="18">
        <f t="shared" ca="1" si="51"/>
        <v>1.0212609159169419</v>
      </c>
      <c r="AC95" s="18">
        <f t="shared" ca="1" si="51"/>
        <v>1.0105745474317775</v>
      </c>
      <c r="AD95" s="18">
        <f t="shared" ca="1" si="51"/>
        <v>1</v>
      </c>
      <c r="AE95" s="18">
        <f t="shared" ref="AE95:AN104" ca="1" si="52">IF(AE$24&gt;$J95,0,OFFSET($K$2,$I95,$J95-AE$24))</f>
        <v>0</v>
      </c>
      <c r="AF95" s="18">
        <f t="shared" ca="1" si="52"/>
        <v>0</v>
      </c>
      <c r="AG95" s="18">
        <f t="shared" ca="1" si="52"/>
        <v>0</v>
      </c>
      <c r="AH95" s="18">
        <f t="shared" ca="1" si="52"/>
        <v>0</v>
      </c>
      <c r="AI95" s="18">
        <f t="shared" ca="1" si="52"/>
        <v>0</v>
      </c>
      <c r="AJ95" s="18">
        <f t="shared" ca="1" si="52"/>
        <v>0</v>
      </c>
      <c r="AK95" s="18">
        <f t="shared" ca="1" si="52"/>
        <v>0</v>
      </c>
      <c r="AL95" s="18">
        <f t="shared" ca="1" si="52"/>
        <v>0</v>
      </c>
      <c r="AM95" s="18">
        <f t="shared" ca="1" si="52"/>
        <v>0</v>
      </c>
      <c r="AN95" s="18">
        <f t="shared" ca="1" si="52"/>
        <v>0</v>
      </c>
      <c r="AO95" s="18">
        <f t="shared" ref="AO95:AX104" ca="1" si="53">IF(AO$24&gt;$J95,0,OFFSET($K$2,$I95,$J95-AO$24))</f>
        <v>0</v>
      </c>
      <c r="AP95" s="18">
        <f t="shared" ca="1" si="53"/>
        <v>0</v>
      </c>
      <c r="AQ95" s="18">
        <f t="shared" ca="1" si="53"/>
        <v>0</v>
      </c>
      <c r="AR95" s="18">
        <f t="shared" ca="1" si="53"/>
        <v>0</v>
      </c>
      <c r="AS95" s="18">
        <f t="shared" ca="1" si="53"/>
        <v>0</v>
      </c>
      <c r="AT95" s="18">
        <f t="shared" ca="1" si="53"/>
        <v>0</v>
      </c>
      <c r="AU95" s="18">
        <f t="shared" ca="1" si="53"/>
        <v>0</v>
      </c>
      <c r="AV95" s="18">
        <f t="shared" ca="1" si="53"/>
        <v>0</v>
      </c>
      <c r="AW95" s="18">
        <f t="shared" ca="1" si="53"/>
        <v>0</v>
      </c>
      <c r="AX95" s="18">
        <f t="shared" ca="1" si="53"/>
        <v>0</v>
      </c>
      <c r="AY95" s="18">
        <f t="shared" ref="AY95:BH104" ca="1" si="54">IF(AY$24&gt;$J95,0,OFFSET($K$2,$I95,$J95-AY$24))</f>
        <v>0</v>
      </c>
      <c r="AZ95" s="18">
        <f t="shared" ca="1" si="54"/>
        <v>0</v>
      </c>
      <c r="BA95" s="18">
        <f t="shared" ca="1" si="54"/>
        <v>0</v>
      </c>
      <c r="BB95" s="18">
        <f t="shared" ca="1" si="54"/>
        <v>0</v>
      </c>
      <c r="BC95" s="18">
        <f t="shared" ca="1" si="54"/>
        <v>0</v>
      </c>
      <c r="BD95" s="18">
        <f t="shared" ca="1" si="54"/>
        <v>0</v>
      </c>
      <c r="BE95" s="18">
        <f t="shared" ca="1" si="54"/>
        <v>0</v>
      </c>
      <c r="BF95" s="18">
        <f t="shared" ca="1" si="54"/>
        <v>0</v>
      </c>
      <c r="BG95" s="18">
        <f t="shared" ca="1" si="54"/>
        <v>0</v>
      </c>
      <c r="BH95" s="18">
        <f t="shared" ca="1" si="54"/>
        <v>0</v>
      </c>
    </row>
    <row r="96" spans="8:60" x14ac:dyDescent="0.35">
      <c r="H96" s="2" t="str">
        <f t="shared" si="47"/>
        <v>SCCT_Capital</v>
      </c>
      <c r="I96">
        <f t="shared" si="49"/>
        <v>2</v>
      </c>
      <c r="J96">
        <f t="shared" si="48"/>
        <v>20</v>
      </c>
      <c r="K96" s="18">
        <f t="shared" ca="1" si="50"/>
        <v>1.2341476367796538</v>
      </c>
      <c r="L96" s="18">
        <f t="shared" ca="1" si="50"/>
        <v>1.2212336436891802</v>
      </c>
      <c r="M96" s="18">
        <f t="shared" ca="1" si="50"/>
        <v>1.2084547812853201</v>
      </c>
      <c r="N96" s="18">
        <f t="shared" ca="1" si="50"/>
        <v>1.1958096355745604</v>
      </c>
      <c r="O96" s="18">
        <f t="shared" ca="1" si="50"/>
        <v>1.1832968073592689</v>
      </c>
      <c r="P96" s="18">
        <f t="shared" ca="1" si="50"/>
        <v>1.170914912082873</v>
      </c>
      <c r="Q96" s="18">
        <f t="shared" ca="1" si="50"/>
        <v>1.1586625796766565</v>
      </c>
      <c r="R96" s="18">
        <f t="shared" ca="1" si="50"/>
        <v>1.1465384544081605</v>
      </c>
      <c r="S96" s="18">
        <f t="shared" ca="1" si="50"/>
        <v>1.1345411947311701</v>
      </c>
      <c r="T96" s="18">
        <f t="shared" ca="1" si="50"/>
        <v>1.1226694731372715</v>
      </c>
      <c r="U96" s="18">
        <f t="shared" ca="1" si="51"/>
        <v>1.1109219760089606</v>
      </c>
      <c r="V96" s="18">
        <f t="shared" ca="1" si="51"/>
        <v>1.0992974034742919</v>
      </c>
      <c r="W96" s="18">
        <f t="shared" ca="1" si="51"/>
        <v>1.0877944692630446</v>
      </c>
      <c r="X96" s="18">
        <f t="shared" ca="1" si="51"/>
        <v>1.0764119005643966</v>
      </c>
      <c r="Y96" s="18">
        <f t="shared" ca="1" si="51"/>
        <v>1.0651484378860865</v>
      </c>
      <c r="Z96" s="18">
        <f t="shared" ca="1" si="51"/>
        <v>1.0540028349150494</v>
      </c>
      <c r="AA96" s="18">
        <f t="shared" ca="1" si="51"/>
        <v>1.0429738583795112</v>
      </c>
      <c r="AB96" s="18">
        <f t="shared" ca="1" si="51"/>
        <v>1.0320602879125262</v>
      </c>
      <c r="AC96" s="18">
        <f t="shared" ca="1" si="51"/>
        <v>1.0212609159169419</v>
      </c>
      <c r="AD96" s="18">
        <f t="shared" ca="1" si="51"/>
        <v>1.0105745474317775</v>
      </c>
      <c r="AE96" s="18">
        <f t="shared" ca="1" si="52"/>
        <v>1</v>
      </c>
      <c r="AF96" s="18">
        <f t="shared" ca="1" si="52"/>
        <v>0</v>
      </c>
      <c r="AG96" s="18">
        <f t="shared" ca="1" si="52"/>
        <v>0</v>
      </c>
      <c r="AH96" s="18">
        <f t="shared" ca="1" si="52"/>
        <v>0</v>
      </c>
      <c r="AI96" s="18">
        <f t="shared" ca="1" si="52"/>
        <v>0</v>
      </c>
      <c r="AJ96" s="18">
        <f t="shared" ca="1" si="52"/>
        <v>0</v>
      </c>
      <c r="AK96" s="18">
        <f t="shared" ca="1" si="52"/>
        <v>0</v>
      </c>
      <c r="AL96" s="18">
        <f t="shared" ca="1" si="52"/>
        <v>0</v>
      </c>
      <c r="AM96" s="18">
        <f t="shared" ca="1" si="52"/>
        <v>0</v>
      </c>
      <c r="AN96" s="18">
        <f t="shared" ca="1" si="52"/>
        <v>0</v>
      </c>
      <c r="AO96" s="18">
        <f t="shared" ca="1" si="53"/>
        <v>0</v>
      </c>
      <c r="AP96" s="18">
        <f t="shared" ca="1" si="53"/>
        <v>0</v>
      </c>
      <c r="AQ96" s="18">
        <f t="shared" ca="1" si="53"/>
        <v>0</v>
      </c>
      <c r="AR96" s="18">
        <f t="shared" ca="1" si="53"/>
        <v>0</v>
      </c>
      <c r="AS96" s="18">
        <f t="shared" ca="1" si="53"/>
        <v>0</v>
      </c>
      <c r="AT96" s="18">
        <f t="shared" ca="1" si="53"/>
        <v>0</v>
      </c>
      <c r="AU96" s="18">
        <f t="shared" ca="1" si="53"/>
        <v>0</v>
      </c>
      <c r="AV96" s="18">
        <f t="shared" ca="1" si="53"/>
        <v>0</v>
      </c>
      <c r="AW96" s="18">
        <f t="shared" ca="1" si="53"/>
        <v>0</v>
      </c>
      <c r="AX96" s="18">
        <f t="shared" ca="1" si="53"/>
        <v>0</v>
      </c>
      <c r="AY96" s="18">
        <f t="shared" ca="1" si="54"/>
        <v>0</v>
      </c>
      <c r="AZ96" s="18">
        <f t="shared" ca="1" si="54"/>
        <v>0</v>
      </c>
      <c r="BA96" s="18">
        <f t="shared" ca="1" si="54"/>
        <v>0</v>
      </c>
      <c r="BB96" s="18">
        <f t="shared" ca="1" si="54"/>
        <v>0</v>
      </c>
      <c r="BC96" s="18">
        <f t="shared" ca="1" si="54"/>
        <v>0</v>
      </c>
      <c r="BD96" s="18">
        <f t="shared" ca="1" si="54"/>
        <v>0</v>
      </c>
      <c r="BE96" s="18">
        <f t="shared" ca="1" si="54"/>
        <v>0</v>
      </c>
      <c r="BF96" s="18">
        <f t="shared" ca="1" si="54"/>
        <v>0</v>
      </c>
      <c r="BG96" s="18">
        <f t="shared" ca="1" si="54"/>
        <v>0</v>
      </c>
      <c r="BH96" s="18">
        <f t="shared" ca="1" si="54"/>
        <v>0</v>
      </c>
    </row>
    <row r="97" spans="8:60" x14ac:dyDescent="0.35">
      <c r="H97" s="2" t="str">
        <f t="shared" si="47"/>
        <v>SCCT_Capital</v>
      </c>
      <c r="I97">
        <f t="shared" si="49"/>
        <v>2</v>
      </c>
      <c r="J97">
        <f t="shared" si="48"/>
        <v>21</v>
      </c>
      <c r="K97" s="18">
        <f t="shared" ca="1" si="50"/>
        <v>1.2471981895025965</v>
      </c>
      <c r="L97" s="18">
        <f t="shared" ca="1" si="50"/>
        <v>1.2341476367796538</v>
      </c>
      <c r="M97" s="18">
        <f t="shared" ca="1" si="50"/>
        <v>1.2212336436891802</v>
      </c>
      <c r="N97" s="18">
        <f t="shared" ca="1" si="50"/>
        <v>1.2084547812853201</v>
      </c>
      <c r="O97" s="18">
        <f t="shared" ca="1" si="50"/>
        <v>1.1958096355745604</v>
      </c>
      <c r="P97" s="18">
        <f t="shared" ca="1" si="50"/>
        <v>1.1832968073592689</v>
      </c>
      <c r="Q97" s="18">
        <f t="shared" ca="1" si="50"/>
        <v>1.170914912082873</v>
      </c>
      <c r="R97" s="18">
        <f t="shared" ca="1" si="50"/>
        <v>1.1586625796766565</v>
      </c>
      <c r="S97" s="18">
        <f t="shared" ca="1" si="50"/>
        <v>1.1465384544081605</v>
      </c>
      <c r="T97" s="18">
        <f t="shared" ca="1" si="50"/>
        <v>1.1345411947311701</v>
      </c>
      <c r="U97" s="18">
        <f t="shared" ca="1" si="51"/>
        <v>1.1226694731372715</v>
      </c>
      <c r="V97" s="18">
        <f t="shared" ca="1" si="51"/>
        <v>1.1109219760089606</v>
      </c>
      <c r="W97" s="18">
        <f t="shared" ca="1" si="51"/>
        <v>1.0992974034742919</v>
      </c>
      <c r="X97" s="18">
        <f t="shared" ca="1" si="51"/>
        <v>1.0877944692630446</v>
      </c>
      <c r="Y97" s="18">
        <f t="shared" ca="1" si="51"/>
        <v>1.0764119005643966</v>
      </c>
      <c r="Z97" s="18">
        <f t="shared" ca="1" si="51"/>
        <v>1.0651484378860865</v>
      </c>
      <c r="AA97" s="18">
        <f t="shared" ca="1" si="51"/>
        <v>1.0540028349150494</v>
      </c>
      <c r="AB97" s="18">
        <f t="shared" ca="1" si="51"/>
        <v>1.0429738583795112</v>
      </c>
      <c r="AC97" s="18">
        <f t="shared" ca="1" si="51"/>
        <v>1.0320602879125262</v>
      </c>
      <c r="AD97" s="18">
        <f t="shared" ca="1" si="51"/>
        <v>1.0212609159169419</v>
      </c>
      <c r="AE97" s="18">
        <f t="shared" ca="1" si="52"/>
        <v>1.0105745474317775</v>
      </c>
      <c r="AF97" s="18">
        <f t="shared" ca="1" si="52"/>
        <v>1</v>
      </c>
      <c r="AG97" s="18">
        <f t="shared" ca="1" si="52"/>
        <v>0</v>
      </c>
      <c r="AH97" s="18">
        <f t="shared" ca="1" si="52"/>
        <v>0</v>
      </c>
      <c r="AI97" s="18">
        <f t="shared" ca="1" si="52"/>
        <v>0</v>
      </c>
      <c r="AJ97" s="18">
        <f t="shared" ca="1" si="52"/>
        <v>0</v>
      </c>
      <c r="AK97" s="18">
        <f t="shared" ca="1" si="52"/>
        <v>0</v>
      </c>
      <c r="AL97" s="18">
        <f t="shared" ca="1" si="52"/>
        <v>0</v>
      </c>
      <c r="AM97" s="18">
        <f t="shared" ca="1" si="52"/>
        <v>0</v>
      </c>
      <c r="AN97" s="18">
        <f t="shared" ca="1" si="52"/>
        <v>0</v>
      </c>
      <c r="AO97" s="18">
        <f t="shared" ca="1" si="53"/>
        <v>0</v>
      </c>
      <c r="AP97" s="18">
        <f t="shared" ca="1" si="53"/>
        <v>0</v>
      </c>
      <c r="AQ97" s="18">
        <f t="shared" ca="1" si="53"/>
        <v>0</v>
      </c>
      <c r="AR97" s="18">
        <f t="shared" ca="1" si="53"/>
        <v>0</v>
      </c>
      <c r="AS97" s="18">
        <f t="shared" ca="1" si="53"/>
        <v>0</v>
      </c>
      <c r="AT97" s="18">
        <f t="shared" ca="1" si="53"/>
        <v>0</v>
      </c>
      <c r="AU97" s="18">
        <f t="shared" ca="1" si="53"/>
        <v>0</v>
      </c>
      <c r="AV97" s="18">
        <f t="shared" ca="1" si="53"/>
        <v>0</v>
      </c>
      <c r="AW97" s="18">
        <f t="shared" ca="1" si="53"/>
        <v>0</v>
      </c>
      <c r="AX97" s="18">
        <f t="shared" ca="1" si="53"/>
        <v>0</v>
      </c>
      <c r="AY97" s="18">
        <f t="shared" ca="1" si="54"/>
        <v>0</v>
      </c>
      <c r="AZ97" s="18">
        <f t="shared" ca="1" si="54"/>
        <v>0</v>
      </c>
      <c r="BA97" s="18">
        <f t="shared" ca="1" si="54"/>
        <v>0</v>
      </c>
      <c r="BB97" s="18">
        <f t="shared" ca="1" si="54"/>
        <v>0</v>
      </c>
      <c r="BC97" s="18">
        <f t="shared" ca="1" si="54"/>
        <v>0</v>
      </c>
      <c r="BD97" s="18">
        <f t="shared" ca="1" si="54"/>
        <v>0</v>
      </c>
      <c r="BE97" s="18">
        <f t="shared" ca="1" si="54"/>
        <v>0</v>
      </c>
      <c r="BF97" s="18">
        <f t="shared" ca="1" si="54"/>
        <v>0</v>
      </c>
      <c r="BG97" s="18">
        <f t="shared" ca="1" si="54"/>
        <v>0</v>
      </c>
      <c r="BH97" s="18">
        <f t="shared" ca="1" si="54"/>
        <v>0</v>
      </c>
    </row>
    <row r="98" spans="8:60" x14ac:dyDescent="0.35">
      <c r="H98" s="2" t="str">
        <f t="shared" si="47"/>
        <v>SCCT_Capital</v>
      </c>
      <c r="I98">
        <f t="shared" si="49"/>
        <v>2</v>
      </c>
      <c r="J98">
        <f t="shared" si="48"/>
        <v>22</v>
      </c>
      <c r="K98" s="18">
        <f t="shared" ca="1" si="50"/>
        <v>1.2603867459143188</v>
      </c>
      <c r="L98" s="18">
        <f t="shared" ca="1" si="50"/>
        <v>1.2471981895025965</v>
      </c>
      <c r="M98" s="18">
        <f t="shared" ca="1" si="50"/>
        <v>1.2341476367796538</v>
      </c>
      <c r="N98" s="18">
        <f t="shared" ca="1" si="50"/>
        <v>1.2212336436891802</v>
      </c>
      <c r="O98" s="18">
        <f t="shared" ca="1" si="50"/>
        <v>1.2084547812853201</v>
      </c>
      <c r="P98" s="18">
        <f t="shared" ca="1" si="50"/>
        <v>1.1958096355745604</v>
      </c>
      <c r="Q98" s="18">
        <f t="shared" ca="1" si="50"/>
        <v>1.1832968073592689</v>
      </c>
      <c r="R98" s="18">
        <f t="shared" ca="1" si="50"/>
        <v>1.170914912082873</v>
      </c>
      <c r="S98" s="18">
        <f t="shared" ca="1" si="50"/>
        <v>1.1586625796766565</v>
      </c>
      <c r="T98" s="18">
        <f t="shared" ca="1" si="50"/>
        <v>1.1465384544081605</v>
      </c>
      <c r="U98" s="18">
        <f t="shared" ca="1" si="51"/>
        <v>1.1345411947311701</v>
      </c>
      <c r="V98" s="18">
        <f t="shared" ca="1" si="51"/>
        <v>1.1226694731372715</v>
      </c>
      <c r="W98" s="18">
        <f t="shared" ca="1" si="51"/>
        <v>1.1109219760089606</v>
      </c>
      <c r="X98" s="18">
        <f t="shared" ca="1" si="51"/>
        <v>1.0992974034742919</v>
      </c>
      <c r="Y98" s="18">
        <f t="shared" ca="1" si="51"/>
        <v>1.0877944692630446</v>
      </c>
      <c r="Z98" s="18">
        <f t="shared" ca="1" si="51"/>
        <v>1.0764119005643966</v>
      </c>
      <c r="AA98" s="18">
        <f t="shared" ca="1" si="51"/>
        <v>1.0651484378860865</v>
      </c>
      <c r="AB98" s="18">
        <f t="shared" ca="1" si="51"/>
        <v>1.0540028349150494</v>
      </c>
      <c r="AC98" s="18">
        <f t="shared" ca="1" si="51"/>
        <v>1.0429738583795112</v>
      </c>
      <c r="AD98" s="18">
        <f t="shared" ca="1" si="51"/>
        <v>1.0320602879125262</v>
      </c>
      <c r="AE98" s="18">
        <f t="shared" ca="1" si="52"/>
        <v>1.0212609159169419</v>
      </c>
      <c r="AF98" s="18">
        <f t="shared" ca="1" si="52"/>
        <v>1.0105745474317775</v>
      </c>
      <c r="AG98" s="18">
        <f t="shared" ca="1" si="52"/>
        <v>1</v>
      </c>
      <c r="AH98" s="18">
        <f t="shared" ca="1" si="52"/>
        <v>0</v>
      </c>
      <c r="AI98" s="18">
        <f t="shared" ca="1" si="52"/>
        <v>0</v>
      </c>
      <c r="AJ98" s="18">
        <f t="shared" ca="1" si="52"/>
        <v>0</v>
      </c>
      <c r="AK98" s="18">
        <f t="shared" ca="1" si="52"/>
        <v>0</v>
      </c>
      <c r="AL98" s="18">
        <f t="shared" ca="1" si="52"/>
        <v>0</v>
      </c>
      <c r="AM98" s="18">
        <f t="shared" ca="1" si="52"/>
        <v>0</v>
      </c>
      <c r="AN98" s="18">
        <f t="shared" ca="1" si="52"/>
        <v>0</v>
      </c>
      <c r="AO98" s="18">
        <f t="shared" ca="1" si="53"/>
        <v>0</v>
      </c>
      <c r="AP98" s="18">
        <f t="shared" ca="1" si="53"/>
        <v>0</v>
      </c>
      <c r="AQ98" s="18">
        <f t="shared" ca="1" si="53"/>
        <v>0</v>
      </c>
      <c r="AR98" s="18">
        <f t="shared" ca="1" si="53"/>
        <v>0</v>
      </c>
      <c r="AS98" s="18">
        <f t="shared" ca="1" si="53"/>
        <v>0</v>
      </c>
      <c r="AT98" s="18">
        <f t="shared" ca="1" si="53"/>
        <v>0</v>
      </c>
      <c r="AU98" s="18">
        <f t="shared" ca="1" si="53"/>
        <v>0</v>
      </c>
      <c r="AV98" s="18">
        <f t="shared" ca="1" si="53"/>
        <v>0</v>
      </c>
      <c r="AW98" s="18">
        <f t="shared" ca="1" si="53"/>
        <v>0</v>
      </c>
      <c r="AX98" s="18">
        <f t="shared" ca="1" si="53"/>
        <v>0</v>
      </c>
      <c r="AY98" s="18">
        <f t="shared" ca="1" si="54"/>
        <v>0</v>
      </c>
      <c r="AZ98" s="18">
        <f t="shared" ca="1" si="54"/>
        <v>0</v>
      </c>
      <c r="BA98" s="18">
        <f t="shared" ca="1" si="54"/>
        <v>0</v>
      </c>
      <c r="BB98" s="18">
        <f t="shared" ca="1" si="54"/>
        <v>0</v>
      </c>
      <c r="BC98" s="18">
        <f t="shared" ca="1" si="54"/>
        <v>0</v>
      </c>
      <c r="BD98" s="18">
        <f t="shared" ca="1" si="54"/>
        <v>0</v>
      </c>
      <c r="BE98" s="18">
        <f t="shared" ca="1" si="54"/>
        <v>0</v>
      </c>
      <c r="BF98" s="18">
        <f t="shared" ca="1" si="54"/>
        <v>0</v>
      </c>
      <c r="BG98" s="18">
        <f t="shared" ca="1" si="54"/>
        <v>0</v>
      </c>
      <c r="BH98" s="18">
        <f t="shared" ca="1" si="54"/>
        <v>0</v>
      </c>
    </row>
    <row r="99" spans="8:60" x14ac:dyDescent="0.35">
      <c r="H99" s="2" t="str">
        <f t="shared" si="47"/>
        <v>SCCT_Capital</v>
      </c>
      <c r="I99">
        <f t="shared" si="49"/>
        <v>2</v>
      </c>
      <c r="J99">
        <f t="shared" si="48"/>
        <v>23</v>
      </c>
      <c r="K99" s="18">
        <f t="shared" ca="1" si="50"/>
        <v>1.2737147653413734</v>
      </c>
      <c r="L99" s="18">
        <f t="shared" ca="1" si="50"/>
        <v>1.2603867459143188</v>
      </c>
      <c r="M99" s="18">
        <f t="shared" ca="1" si="50"/>
        <v>1.2471981895025965</v>
      </c>
      <c r="N99" s="18">
        <f t="shared" ca="1" si="50"/>
        <v>1.2341476367796538</v>
      </c>
      <c r="O99" s="18">
        <f t="shared" ca="1" si="50"/>
        <v>1.2212336436891802</v>
      </c>
      <c r="P99" s="18">
        <f t="shared" ca="1" si="50"/>
        <v>1.2084547812853201</v>
      </c>
      <c r="Q99" s="18">
        <f t="shared" ca="1" si="50"/>
        <v>1.1958096355745604</v>
      </c>
      <c r="R99" s="18">
        <f t="shared" ca="1" si="50"/>
        <v>1.1832968073592689</v>
      </c>
      <c r="S99" s="18">
        <f t="shared" ca="1" si="50"/>
        <v>1.170914912082873</v>
      </c>
      <c r="T99" s="18">
        <f t="shared" ca="1" si="50"/>
        <v>1.1586625796766565</v>
      </c>
      <c r="U99" s="18">
        <f t="shared" ca="1" si="51"/>
        <v>1.1465384544081605</v>
      </c>
      <c r="V99" s="18">
        <f t="shared" ca="1" si="51"/>
        <v>1.1345411947311701</v>
      </c>
      <c r="W99" s="18">
        <f t="shared" ca="1" si="51"/>
        <v>1.1226694731372715</v>
      </c>
      <c r="X99" s="18">
        <f t="shared" ca="1" si="51"/>
        <v>1.1109219760089606</v>
      </c>
      <c r="Y99" s="18">
        <f t="shared" ca="1" si="51"/>
        <v>1.0992974034742919</v>
      </c>
      <c r="Z99" s="18">
        <f t="shared" ca="1" si="51"/>
        <v>1.0877944692630446</v>
      </c>
      <c r="AA99" s="18">
        <f t="shared" ca="1" si="51"/>
        <v>1.0764119005643966</v>
      </c>
      <c r="AB99" s="18">
        <f t="shared" ca="1" si="51"/>
        <v>1.0651484378860865</v>
      </c>
      <c r="AC99" s="18">
        <f t="shared" ca="1" si="51"/>
        <v>1.0540028349150494</v>
      </c>
      <c r="AD99" s="18">
        <f t="shared" ca="1" si="51"/>
        <v>1.0429738583795112</v>
      </c>
      <c r="AE99" s="18">
        <f t="shared" ca="1" si="52"/>
        <v>1.0320602879125262</v>
      </c>
      <c r="AF99" s="18">
        <f t="shared" ca="1" si="52"/>
        <v>1.0212609159169419</v>
      </c>
      <c r="AG99" s="18">
        <f t="shared" ca="1" si="52"/>
        <v>1.0105745474317775</v>
      </c>
      <c r="AH99" s="18">
        <f t="shared" ca="1" si="52"/>
        <v>1</v>
      </c>
      <c r="AI99" s="18">
        <f t="shared" ca="1" si="52"/>
        <v>0</v>
      </c>
      <c r="AJ99" s="18">
        <f t="shared" ca="1" si="52"/>
        <v>0</v>
      </c>
      <c r="AK99" s="18">
        <f t="shared" ca="1" si="52"/>
        <v>0</v>
      </c>
      <c r="AL99" s="18">
        <f t="shared" ca="1" si="52"/>
        <v>0</v>
      </c>
      <c r="AM99" s="18">
        <f t="shared" ca="1" si="52"/>
        <v>0</v>
      </c>
      <c r="AN99" s="18">
        <f t="shared" ca="1" si="52"/>
        <v>0</v>
      </c>
      <c r="AO99" s="18">
        <f t="shared" ca="1" si="53"/>
        <v>0</v>
      </c>
      <c r="AP99" s="18">
        <f t="shared" ca="1" si="53"/>
        <v>0</v>
      </c>
      <c r="AQ99" s="18">
        <f t="shared" ca="1" si="53"/>
        <v>0</v>
      </c>
      <c r="AR99" s="18">
        <f t="shared" ca="1" si="53"/>
        <v>0</v>
      </c>
      <c r="AS99" s="18">
        <f t="shared" ca="1" si="53"/>
        <v>0</v>
      </c>
      <c r="AT99" s="18">
        <f t="shared" ca="1" si="53"/>
        <v>0</v>
      </c>
      <c r="AU99" s="18">
        <f t="shared" ca="1" si="53"/>
        <v>0</v>
      </c>
      <c r="AV99" s="18">
        <f t="shared" ca="1" si="53"/>
        <v>0</v>
      </c>
      <c r="AW99" s="18">
        <f t="shared" ca="1" si="53"/>
        <v>0</v>
      </c>
      <c r="AX99" s="18">
        <f t="shared" ca="1" si="53"/>
        <v>0</v>
      </c>
      <c r="AY99" s="18">
        <f t="shared" ca="1" si="54"/>
        <v>0</v>
      </c>
      <c r="AZ99" s="18">
        <f t="shared" ca="1" si="54"/>
        <v>0</v>
      </c>
      <c r="BA99" s="18">
        <f t="shared" ca="1" si="54"/>
        <v>0</v>
      </c>
      <c r="BB99" s="18">
        <f t="shared" ca="1" si="54"/>
        <v>0</v>
      </c>
      <c r="BC99" s="18">
        <f t="shared" ca="1" si="54"/>
        <v>0</v>
      </c>
      <c r="BD99" s="18">
        <f t="shared" ca="1" si="54"/>
        <v>0</v>
      </c>
      <c r="BE99" s="18">
        <f t="shared" ca="1" si="54"/>
        <v>0</v>
      </c>
      <c r="BF99" s="18">
        <f t="shared" ca="1" si="54"/>
        <v>0</v>
      </c>
      <c r="BG99" s="18">
        <f t="shared" ca="1" si="54"/>
        <v>0</v>
      </c>
      <c r="BH99" s="18">
        <f t="shared" ca="1" si="54"/>
        <v>0</v>
      </c>
    </row>
    <row r="100" spans="8:60" x14ac:dyDescent="0.35">
      <c r="H100" s="2" t="str">
        <f t="shared" si="47"/>
        <v>SCCT_Capital</v>
      </c>
      <c r="I100">
        <f t="shared" si="49"/>
        <v>2</v>
      </c>
      <c r="J100">
        <f t="shared" si="48"/>
        <v>24</v>
      </c>
      <c r="K100" s="18">
        <f t="shared" ca="1" si="50"/>
        <v>1.2871837225420311</v>
      </c>
      <c r="L100" s="18">
        <f t="shared" ca="1" si="50"/>
        <v>1.2737147653413734</v>
      </c>
      <c r="M100" s="18">
        <f t="shared" ca="1" si="50"/>
        <v>1.2603867459143188</v>
      </c>
      <c r="N100" s="18">
        <f t="shared" ca="1" si="50"/>
        <v>1.2471981895025965</v>
      </c>
      <c r="O100" s="18">
        <f t="shared" ca="1" si="50"/>
        <v>1.2341476367796538</v>
      </c>
      <c r="P100" s="18">
        <f t="shared" ca="1" si="50"/>
        <v>1.2212336436891802</v>
      </c>
      <c r="Q100" s="18">
        <f t="shared" ca="1" si="50"/>
        <v>1.2084547812853201</v>
      </c>
      <c r="R100" s="18">
        <f t="shared" ca="1" si="50"/>
        <v>1.1958096355745604</v>
      </c>
      <c r="S100" s="18">
        <f t="shared" ca="1" si="50"/>
        <v>1.1832968073592689</v>
      </c>
      <c r="T100" s="18">
        <f t="shared" ca="1" si="50"/>
        <v>1.170914912082873</v>
      </c>
      <c r="U100" s="18">
        <f t="shared" ca="1" si="51"/>
        <v>1.1586625796766565</v>
      </c>
      <c r="V100" s="18">
        <f t="shared" ca="1" si="51"/>
        <v>1.1465384544081605</v>
      </c>
      <c r="W100" s="18">
        <f t="shared" ca="1" si="51"/>
        <v>1.1345411947311701</v>
      </c>
      <c r="X100" s="18">
        <f t="shared" ca="1" si="51"/>
        <v>1.1226694731372715</v>
      </c>
      <c r="Y100" s="18">
        <f t="shared" ca="1" si="51"/>
        <v>1.1109219760089606</v>
      </c>
      <c r="Z100" s="18">
        <f t="shared" ca="1" si="51"/>
        <v>1.0992974034742919</v>
      </c>
      <c r="AA100" s="18">
        <f t="shared" ca="1" si="51"/>
        <v>1.0877944692630446</v>
      </c>
      <c r="AB100" s="18">
        <f t="shared" ca="1" si="51"/>
        <v>1.0764119005643966</v>
      </c>
      <c r="AC100" s="18">
        <f t="shared" ca="1" si="51"/>
        <v>1.0651484378860865</v>
      </c>
      <c r="AD100" s="18">
        <f t="shared" ca="1" si="51"/>
        <v>1.0540028349150494</v>
      </c>
      <c r="AE100" s="18">
        <f t="shared" ca="1" si="52"/>
        <v>1.0429738583795112</v>
      </c>
      <c r="AF100" s="18">
        <f t="shared" ca="1" si="52"/>
        <v>1.0320602879125262</v>
      </c>
      <c r="AG100" s="18">
        <f t="shared" ca="1" si="52"/>
        <v>1.0212609159169419</v>
      </c>
      <c r="AH100" s="18">
        <f t="shared" ca="1" si="52"/>
        <v>1.0105745474317775</v>
      </c>
      <c r="AI100" s="18">
        <f t="shared" ca="1" si="52"/>
        <v>1</v>
      </c>
      <c r="AJ100" s="18">
        <f t="shared" ca="1" si="52"/>
        <v>0</v>
      </c>
      <c r="AK100" s="18">
        <f t="shared" ca="1" si="52"/>
        <v>0</v>
      </c>
      <c r="AL100" s="18">
        <f t="shared" ca="1" si="52"/>
        <v>0</v>
      </c>
      <c r="AM100" s="18">
        <f t="shared" ca="1" si="52"/>
        <v>0</v>
      </c>
      <c r="AN100" s="18">
        <f t="shared" ca="1" si="52"/>
        <v>0</v>
      </c>
      <c r="AO100" s="18">
        <f t="shared" ca="1" si="53"/>
        <v>0</v>
      </c>
      <c r="AP100" s="18">
        <f t="shared" ca="1" si="53"/>
        <v>0</v>
      </c>
      <c r="AQ100" s="18">
        <f t="shared" ca="1" si="53"/>
        <v>0</v>
      </c>
      <c r="AR100" s="18">
        <f t="shared" ca="1" si="53"/>
        <v>0</v>
      </c>
      <c r="AS100" s="18">
        <f t="shared" ca="1" si="53"/>
        <v>0</v>
      </c>
      <c r="AT100" s="18">
        <f t="shared" ca="1" si="53"/>
        <v>0</v>
      </c>
      <c r="AU100" s="18">
        <f t="shared" ca="1" si="53"/>
        <v>0</v>
      </c>
      <c r="AV100" s="18">
        <f t="shared" ca="1" si="53"/>
        <v>0</v>
      </c>
      <c r="AW100" s="18">
        <f t="shared" ca="1" si="53"/>
        <v>0</v>
      </c>
      <c r="AX100" s="18">
        <f t="shared" ca="1" si="53"/>
        <v>0</v>
      </c>
      <c r="AY100" s="18">
        <f t="shared" ca="1" si="54"/>
        <v>0</v>
      </c>
      <c r="AZ100" s="18">
        <f t="shared" ca="1" si="54"/>
        <v>0</v>
      </c>
      <c r="BA100" s="18">
        <f t="shared" ca="1" si="54"/>
        <v>0</v>
      </c>
      <c r="BB100" s="18">
        <f t="shared" ca="1" si="54"/>
        <v>0</v>
      </c>
      <c r="BC100" s="18">
        <f t="shared" ca="1" si="54"/>
        <v>0</v>
      </c>
      <c r="BD100" s="18">
        <f t="shared" ca="1" si="54"/>
        <v>0</v>
      </c>
      <c r="BE100" s="18">
        <f t="shared" ca="1" si="54"/>
        <v>0</v>
      </c>
      <c r="BF100" s="18">
        <f t="shared" ca="1" si="54"/>
        <v>0</v>
      </c>
      <c r="BG100" s="18">
        <f t="shared" ca="1" si="54"/>
        <v>0</v>
      </c>
      <c r="BH100" s="18">
        <f t="shared" ca="1" si="54"/>
        <v>0</v>
      </c>
    </row>
    <row r="101" spans="8:60" x14ac:dyDescent="0.35">
      <c r="H101" s="2" t="str">
        <f t="shared" si="47"/>
        <v>SCCT_Capital</v>
      </c>
      <c r="I101">
        <f t="shared" si="49"/>
        <v>2</v>
      </c>
      <c r="J101">
        <f t="shared" si="48"/>
        <v>25</v>
      </c>
      <c r="K101" s="18">
        <f t="shared" ca="1" si="50"/>
        <v>1.3007951078694637</v>
      </c>
      <c r="L101" s="18">
        <f t="shared" ca="1" si="50"/>
        <v>1.2871837225420311</v>
      </c>
      <c r="M101" s="18">
        <f t="shared" ca="1" si="50"/>
        <v>1.2737147653413734</v>
      </c>
      <c r="N101" s="18">
        <f t="shared" ca="1" si="50"/>
        <v>1.2603867459143188</v>
      </c>
      <c r="O101" s="18">
        <f t="shared" ca="1" si="50"/>
        <v>1.2471981895025965</v>
      </c>
      <c r="P101" s="18">
        <f t="shared" ca="1" si="50"/>
        <v>1.2341476367796538</v>
      </c>
      <c r="Q101" s="18">
        <f t="shared" ca="1" si="50"/>
        <v>1.2212336436891802</v>
      </c>
      <c r="R101" s="18">
        <f t="shared" ca="1" si="50"/>
        <v>1.2084547812853201</v>
      </c>
      <c r="S101" s="18">
        <f t="shared" ca="1" si="50"/>
        <v>1.1958096355745604</v>
      </c>
      <c r="T101" s="18">
        <f t="shared" ca="1" si="50"/>
        <v>1.1832968073592689</v>
      </c>
      <c r="U101" s="18">
        <f t="shared" ca="1" si="51"/>
        <v>1.170914912082873</v>
      </c>
      <c r="V101" s="18">
        <f t="shared" ca="1" si="51"/>
        <v>1.1586625796766565</v>
      </c>
      <c r="W101" s="18">
        <f t="shared" ca="1" si="51"/>
        <v>1.1465384544081605</v>
      </c>
      <c r="X101" s="18">
        <f t="shared" ca="1" si="51"/>
        <v>1.1345411947311701</v>
      </c>
      <c r="Y101" s="18">
        <f t="shared" ca="1" si="51"/>
        <v>1.1226694731372715</v>
      </c>
      <c r="Z101" s="18">
        <f t="shared" ca="1" si="51"/>
        <v>1.1109219760089606</v>
      </c>
      <c r="AA101" s="18">
        <f t="shared" ca="1" si="51"/>
        <v>1.0992974034742919</v>
      </c>
      <c r="AB101" s="18">
        <f t="shared" ca="1" si="51"/>
        <v>1.0877944692630446</v>
      </c>
      <c r="AC101" s="18">
        <f t="shared" ca="1" si="51"/>
        <v>1.0764119005643966</v>
      </c>
      <c r="AD101" s="18">
        <f t="shared" ca="1" si="51"/>
        <v>1.0651484378860865</v>
      </c>
      <c r="AE101" s="18">
        <f t="shared" ca="1" si="52"/>
        <v>1.0540028349150494</v>
      </c>
      <c r="AF101" s="18">
        <f t="shared" ca="1" si="52"/>
        <v>1.0429738583795112</v>
      </c>
      <c r="AG101" s="18">
        <f t="shared" ca="1" si="52"/>
        <v>1.0320602879125262</v>
      </c>
      <c r="AH101" s="18">
        <f t="shared" ca="1" si="52"/>
        <v>1.0212609159169419</v>
      </c>
      <c r="AI101" s="18">
        <f t="shared" ca="1" si="52"/>
        <v>1.0105745474317775</v>
      </c>
      <c r="AJ101" s="18">
        <f t="shared" ca="1" si="52"/>
        <v>1</v>
      </c>
      <c r="AK101" s="18">
        <f t="shared" ca="1" si="52"/>
        <v>0</v>
      </c>
      <c r="AL101" s="18">
        <f t="shared" ca="1" si="52"/>
        <v>0</v>
      </c>
      <c r="AM101" s="18">
        <f t="shared" ca="1" si="52"/>
        <v>0</v>
      </c>
      <c r="AN101" s="18">
        <f t="shared" ca="1" si="52"/>
        <v>0</v>
      </c>
      <c r="AO101" s="18">
        <f t="shared" ca="1" si="53"/>
        <v>0</v>
      </c>
      <c r="AP101" s="18">
        <f t="shared" ca="1" si="53"/>
        <v>0</v>
      </c>
      <c r="AQ101" s="18">
        <f t="shared" ca="1" si="53"/>
        <v>0</v>
      </c>
      <c r="AR101" s="18">
        <f t="shared" ca="1" si="53"/>
        <v>0</v>
      </c>
      <c r="AS101" s="18">
        <f t="shared" ca="1" si="53"/>
        <v>0</v>
      </c>
      <c r="AT101" s="18">
        <f t="shared" ca="1" si="53"/>
        <v>0</v>
      </c>
      <c r="AU101" s="18">
        <f t="shared" ca="1" si="53"/>
        <v>0</v>
      </c>
      <c r="AV101" s="18">
        <f t="shared" ca="1" si="53"/>
        <v>0</v>
      </c>
      <c r="AW101" s="18">
        <f t="shared" ca="1" si="53"/>
        <v>0</v>
      </c>
      <c r="AX101" s="18">
        <f t="shared" ca="1" si="53"/>
        <v>0</v>
      </c>
      <c r="AY101" s="18">
        <f t="shared" ca="1" si="54"/>
        <v>0</v>
      </c>
      <c r="AZ101" s="18">
        <f t="shared" ca="1" si="54"/>
        <v>0</v>
      </c>
      <c r="BA101" s="18">
        <f t="shared" ca="1" si="54"/>
        <v>0</v>
      </c>
      <c r="BB101" s="18">
        <f t="shared" ca="1" si="54"/>
        <v>0</v>
      </c>
      <c r="BC101" s="18">
        <f t="shared" ca="1" si="54"/>
        <v>0</v>
      </c>
      <c r="BD101" s="18">
        <f t="shared" ca="1" si="54"/>
        <v>0</v>
      </c>
      <c r="BE101" s="18">
        <f t="shared" ca="1" si="54"/>
        <v>0</v>
      </c>
      <c r="BF101" s="18">
        <f t="shared" ca="1" si="54"/>
        <v>0</v>
      </c>
      <c r="BG101" s="18">
        <f t="shared" ca="1" si="54"/>
        <v>0</v>
      </c>
      <c r="BH101" s="18">
        <f t="shared" ca="1" si="54"/>
        <v>0</v>
      </c>
    </row>
    <row r="102" spans="8:60" x14ac:dyDescent="0.35">
      <c r="H102" s="2" t="str">
        <f t="shared" si="47"/>
        <v>SCCT_Capital</v>
      </c>
      <c r="I102">
        <f t="shared" si="49"/>
        <v>2</v>
      </c>
      <c r="J102">
        <f t="shared" si="48"/>
        <v>26</v>
      </c>
      <c r="K102" s="18">
        <f t="shared" ca="1" si="50"/>
        <v>1.3145504274366533</v>
      </c>
      <c r="L102" s="18">
        <f t="shared" ca="1" si="50"/>
        <v>1.3007951078694637</v>
      </c>
      <c r="M102" s="18">
        <f t="shared" ca="1" si="50"/>
        <v>1.2871837225420311</v>
      </c>
      <c r="N102" s="18">
        <f t="shared" ca="1" si="50"/>
        <v>1.2737147653413734</v>
      </c>
      <c r="O102" s="18">
        <f t="shared" ca="1" si="50"/>
        <v>1.2603867459143188</v>
      </c>
      <c r="P102" s="18">
        <f t="shared" ca="1" si="50"/>
        <v>1.2471981895025965</v>
      </c>
      <c r="Q102" s="18">
        <f t="shared" ca="1" si="50"/>
        <v>1.2341476367796538</v>
      </c>
      <c r="R102" s="18">
        <f t="shared" ca="1" si="50"/>
        <v>1.2212336436891802</v>
      </c>
      <c r="S102" s="18">
        <f t="shared" ca="1" si="50"/>
        <v>1.2084547812853201</v>
      </c>
      <c r="T102" s="18">
        <f t="shared" ca="1" si="50"/>
        <v>1.1958096355745604</v>
      </c>
      <c r="U102" s="18">
        <f t="shared" ca="1" si="51"/>
        <v>1.1832968073592689</v>
      </c>
      <c r="V102" s="18">
        <f t="shared" ca="1" si="51"/>
        <v>1.170914912082873</v>
      </c>
      <c r="W102" s="18">
        <f t="shared" ca="1" si="51"/>
        <v>1.1586625796766565</v>
      </c>
      <c r="X102" s="18">
        <f t="shared" ca="1" si="51"/>
        <v>1.1465384544081605</v>
      </c>
      <c r="Y102" s="18">
        <f t="shared" ca="1" si="51"/>
        <v>1.1345411947311701</v>
      </c>
      <c r="Z102" s="18">
        <f t="shared" ca="1" si="51"/>
        <v>1.1226694731372715</v>
      </c>
      <c r="AA102" s="18">
        <f t="shared" ca="1" si="51"/>
        <v>1.1109219760089606</v>
      </c>
      <c r="AB102" s="18">
        <f t="shared" ca="1" si="51"/>
        <v>1.0992974034742919</v>
      </c>
      <c r="AC102" s="18">
        <f t="shared" ca="1" si="51"/>
        <v>1.0877944692630446</v>
      </c>
      <c r="AD102" s="18">
        <f t="shared" ca="1" si="51"/>
        <v>1.0764119005643966</v>
      </c>
      <c r="AE102" s="18">
        <f t="shared" ca="1" si="52"/>
        <v>1.0651484378860865</v>
      </c>
      <c r="AF102" s="18">
        <f t="shared" ca="1" si="52"/>
        <v>1.0540028349150494</v>
      </c>
      <c r="AG102" s="18">
        <f t="shared" ca="1" si="52"/>
        <v>1.0429738583795112</v>
      </c>
      <c r="AH102" s="18">
        <f t="shared" ca="1" si="52"/>
        <v>1.0320602879125262</v>
      </c>
      <c r="AI102" s="18">
        <f t="shared" ca="1" si="52"/>
        <v>1.0212609159169419</v>
      </c>
      <c r="AJ102" s="18">
        <f t="shared" ca="1" si="52"/>
        <v>1.0105745474317775</v>
      </c>
      <c r="AK102" s="18">
        <f t="shared" ca="1" si="52"/>
        <v>1</v>
      </c>
      <c r="AL102" s="18">
        <f t="shared" ca="1" si="52"/>
        <v>0</v>
      </c>
      <c r="AM102" s="18">
        <f t="shared" ca="1" si="52"/>
        <v>0</v>
      </c>
      <c r="AN102" s="18">
        <f t="shared" ca="1" si="52"/>
        <v>0</v>
      </c>
      <c r="AO102" s="18">
        <f t="shared" ca="1" si="53"/>
        <v>0</v>
      </c>
      <c r="AP102" s="18">
        <f t="shared" ca="1" si="53"/>
        <v>0</v>
      </c>
      <c r="AQ102" s="18">
        <f t="shared" ca="1" si="53"/>
        <v>0</v>
      </c>
      <c r="AR102" s="18">
        <f t="shared" ca="1" si="53"/>
        <v>0</v>
      </c>
      <c r="AS102" s="18">
        <f t="shared" ca="1" si="53"/>
        <v>0</v>
      </c>
      <c r="AT102" s="18">
        <f t="shared" ca="1" si="53"/>
        <v>0</v>
      </c>
      <c r="AU102" s="18">
        <f t="shared" ca="1" si="53"/>
        <v>0</v>
      </c>
      <c r="AV102" s="18">
        <f t="shared" ca="1" si="53"/>
        <v>0</v>
      </c>
      <c r="AW102" s="18">
        <f t="shared" ca="1" si="53"/>
        <v>0</v>
      </c>
      <c r="AX102" s="18">
        <f t="shared" ca="1" si="53"/>
        <v>0</v>
      </c>
      <c r="AY102" s="18">
        <f t="shared" ca="1" si="54"/>
        <v>0</v>
      </c>
      <c r="AZ102" s="18">
        <f t="shared" ca="1" si="54"/>
        <v>0</v>
      </c>
      <c r="BA102" s="18">
        <f t="shared" ca="1" si="54"/>
        <v>0</v>
      </c>
      <c r="BB102" s="18">
        <f t="shared" ca="1" si="54"/>
        <v>0</v>
      </c>
      <c r="BC102" s="18">
        <f t="shared" ca="1" si="54"/>
        <v>0</v>
      </c>
      <c r="BD102" s="18">
        <f t="shared" ca="1" si="54"/>
        <v>0</v>
      </c>
      <c r="BE102" s="18">
        <f t="shared" ca="1" si="54"/>
        <v>0</v>
      </c>
      <c r="BF102" s="18">
        <f t="shared" ca="1" si="54"/>
        <v>0</v>
      </c>
      <c r="BG102" s="18">
        <f t="shared" ca="1" si="54"/>
        <v>0</v>
      </c>
      <c r="BH102" s="18">
        <f t="shared" ca="1" si="54"/>
        <v>0</v>
      </c>
    </row>
    <row r="103" spans="8:60" x14ac:dyDescent="0.35">
      <c r="H103" s="2" t="str">
        <f t="shared" si="47"/>
        <v>SCCT_Capital</v>
      </c>
      <c r="I103">
        <f t="shared" si="49"/>
        <v>2</v>
      </c>
      <c r="J103">
        <f t="shared" si="48"/>
        <v>27</v>
      </c>
      <c r="K103" s="18">
        <f t="shared" ca="1" si="50"/>
        <v>1.3284512032830458</v>
      </c>
      <c r="L103" s="18">
        <f t="shared" ca="1" si="50"/>
        <v>1.3145504274366533</v>
      </c>
      <c r="M103" s="18">
        <f t="shared" ca="1" si="50"/>
        <v>1.3007951078694637</v>
      </c>
      <c r="N103" s="18">
        <f t="shared" ca="1" si="50"/>
        <v>1.2871837225420311</v>
      </c>
      <c r="O103" s="18">
        <f t="shared" ca="1" si="50"/>
        <v>1.2737147653413734</v>
      </c>
      <c r="P103" s="18">
        <f t="shared" ca="1" si="50"/>
        <v>1.2603867459143188</v>
      </c>
      <c r="Q103" s="18">
        <f t="shared" ca="1" si="50"/>
        <v>1.2471981895025965</v>
      </c>
      <c r="R103" s="18">
        <f t="shared" ca="1" si="50"/>
        <v>1.2341476367796538</v>
      </c>
      <c r="S103" s="18">
        <f t="shared" ca="1" si="50"/>
        <v>1.2212336436891802</v>
      </c>
      <c r="T103" s="18">
        <f t="shared" ca="1" si="50"/>
        <v>1.2084547812853201</v>
      </c>
      <c r="U103" s="18">
        <f t="shared" ca="1" si="51"/>
        <v>1.1958096355745604</v>
      </c>
      <c r="V103" s="18">
        <f t="shared" ca="1" si="51"/>
        <v>1.1832968073592689</v>
      </c>
      <c r="W103" s="18">
        <f t="shared" ca="1" si="51"/>
        <v>1.170914912082873</v>
      </c>
      <c r="X103" s="18">
        <f t="shared" ca="1" si="51"/>
        <v>1.1586625796766565</v>
      </c>
      <c r="Y103" s="18">
        <f t="shared" ca="1" si="51"/>
        <v>1.1465384544081605</v>
      </c>
      <c r="Z103" s="18">
        <f t="shared" ca="1" si="51"/>
        <v>1.1345411947311701</v>
      </c>
      <c r="AA103" s="18">
        <f t="shared" ca="1" si="51"/>
        <v>1.1226694731372715</v>
      </c>
      <c r="AB103" s="18">
        <f t="shared" ca="1" si="51"/>
        <v>1.1109219760089606</v>
      </c>
      <c r="AC103" s="18">
        <f t="shared" ca="1" si="51"/>
        <v>1.0992974034742919</v>
      </c>
      <c r="AD103" s="18">
        <f t="shared" ca="1" si="51"/>
        <v>1.0877944692630446</v>
      </c>
      <c r="AE103" s="18">
        <f t="shared" ca="1" si="52"/>
        <v>1.0764119005643966</v>
      </c>
      <c r="AF103" s="18">
        <f t="shared" ca="1" si="52"/>
        <v>1.0651484378860865</v>
      </c>
      <c r="AG103" s="18">
        <f t="shared" ca="1" si="52"/>
        <v>1.0540028349150494</v>
      </c>
      <c r="AH103" s="18">
        <f t="shared" ca="1" si="52"/>
        <v>1.0429738583795112</v>
      </c>
      <c r="AI103" s="18">
        <f t="shared" ca="1" si="52"/>
        <v>1.0320602879125262</v>
      </c>
      <c r="AJ103" s="18">
        <f t="shared" ca="1" si="52"/>
        <v>1.0212609159169419</v>
      </c>
      <c r="AK103" s="18">
        <f t="shared" ca="1" si="52"/>
        <v>1.0105745474317775</v>
      </c>
      <c r="AL103" s="18">
        <f t="shared" ca="1" si="52"/>
        <v>1</v>
      </c>
      <c r="AM103" s="18">
        <f t="shared" ca="1" si="52"/>
        <v>0</v>
      </c>
      <c r="AN103" s="18">
        <f t="shared" ca="1" si="52"/>
        <v>0</v>
      </c>
      <c r="AO103" s="18">
        <f t="shared" ca="1" si="53"/>
        <v>0</v>
      </c>
      <c r="AP103" s="18">
        <f t="shared" ca="1" si="53"/>
        <v>0</v>
      </c>
      <c r="AQ103" s="18">
        <f t="shared" ca="1" si="53"/>
        <v>0</v>
      </c>
      <c r="AR103" s="18">
        <f t="shared" ca="1" si="53"/>
        <v>0</v>
      </c>
      <c r="AS103" s="18">
        <f t="shared" ca="1" si="53"/>
        <v>0</v>
      </c>
      <c r="AT103" s="18">
        <f t="shared" ca="1" si="53"/>
        <v>0</v>
      </c>
      <c r="AU103" s="18">
        <f t="shared" ca="1" si="53"/>
        <v>0</v>
      </c>
      <c r="AV103" s="18">
        <f t="shared" ca="1" si="53"/>
        <v>0</v>
      </c>
      <c r="AW103" s="18">
        <f t="shared" ca="1" si="53"/>
        <v>0</v>
      </c>
      <c r="AX103" s="18">
        <f t="shared" ca="1" si="53"/>
        <v>0</v>
      </c>
      <c r="AY103" s="18">
        <f t="shared" ca="1" si="54"/>
        <v>0</v>
      </c>
      <c r="AZ103" s="18">
        <f t="shared" ca="1" si="54"/>
        <v>0</v>
      </c>
      <c r="BA103" s="18">
        <f t="shared" ca="1" si="54"/>
        <v>0</v>
      </c>
      <c r="BB103" s="18">
        <f t="shared" ca="1" si="54"/>
        <v>0</v>
      </c>
      <c r="BC103" s="18">
        <f t="shared" ca="1" si="54"/>
        <v>0</v>
      </c>
      <c r="BD103" s="18">
        <f t="shared" ca="1" si="54"/>
        <v>0</v>
      </c>
      <c r="BE103" s="18">
        <f t="shared" ca="1" si="54"/>
        <v>0</v>
      </c>
      <c r="BF103" s="18">
        <f t="shared" ca="1" si="54"/>
        <v>0</v>
      </c>
      <c r="BG103" s="18">
        <f t="shared" ca="1" si="54"/>
        <v>0</v>
      </c>
      <c r="BH103" s="18">
        <f t="shared" ca="1" si="54"/>
        <v>0</v>
      </c>
    </row>
    <row r="104" spans="8:60" x14ac:dyDescent="0.35">
      <c r="H104" s="2" t="str">
        <f t="shared" si="47"/>
        <v>SCCT_Capital</v>
      </c>
      <c r="I104">
        <f t="shared" si="49"/>
        <v>2</v>
      </c>
      <c r="J104">
        <f t="shared" si="48"/>
        <v>28</v>
      </c>
      <c r="K104" s="18">
        <f t="shared" ca="1" si="50"/>
        <v>1.3424989735429642</v>
      </c>
      <c r="L104" s="18">
        <f t="shared" ca="1" si="50"/>
        <v>1.3284512032830458</v>
      </c>
      <c r="M104" s="18">
        <f t="shared" ca="1" si="50"/>
        <v>1.3145504274366533</v>
      </c>
      <c r="N104" s="18">
        <f t="shared" ca="1" si="50"/>
        <v>1.3007951078694637</v>
      </c>
      <c r="O104" s="18">
        <f t="shared" ca="1" si="50"/>
        <v>1.2871837225420311</v>
      </c>
      <c r="P104" s="18">
        <f t="shared" ca="1" si="50"/>
        <v>1.2737147653413734</v>
      </c>
      <c r="Q104" s="18">
        <f t="shared" ca="1" si="50"/>
        <v>1.2603867459143188</v>
      </c>
      <c r="R104" s="18">
        <f t="shared" ca="1" si="50"/>
        <v>1.2471981895025965</v>
      </c>
      <c r="S104" s="18">
        <f t="shared" ca="1" si="50"/>
        <v>1.2341476367796538</v>
      </c>
      <c r="T104" s="18">
        <f t="shared" ca="1" si="50"/>
        <v>1.2212336436891802</v>
      </c>
      <c r="U104" s="18">
        <f t="shared" ca="1" si="51"/>
        <v>1.2084547812853201</v>
      </c>
      <c r="V104" s="18">
        <f t="shared" ca="1" si="51"/>
        <v>1.1958096355745604</v>
      </c>
      <c r="W104" s="18">
        <f t="shared" ca="1" si="51"/>
        <v>1.1832968073592689</v>
      </c>
      <c r="X104" s="18">
        <f t="shared" ca="1" si="51"/>
        <v>1.170914912082873</v>
      </c>
      <c r="Y104" s="18">
        <f t="shared" ca="1" si="51"/>
        <v>1.1586625796766565</v>
      </c>
      <c r="Z104" s="18">
        <f t="shared" ca="1" si="51"/>
        <v>1.1465384544081605</v>
      </c>
      <c r="AA104" s="18">
        <f t="shared" ca="1" si="51"/>
        <v>1.1345411947311701</v>
      </c>
      <c r="AB104" s="18">
        <f t="shared" ca="1" si="51"/>
        <v>1.1226694731372715</v>
      </c>
      <c r="AC104" s="18">
        <f t="shared" ca="1" si="51"/>
        <v>1.1109219760089606</v>
      </c>
      <c r="AD104" s="18">
        <f t="shared" ca="1" si="51"/>
        <v>1.0992974034742919</v>
      </c>
      <c r="AE104" s="18">
        <f t="shared" ca="1" si="52"/>
        <v>1.0877944692630446</v>
      </c>
      <c r="AF104" s="18">
        <f t="shared" ca="1" si="52"/>
        <v>1.0764119005643966</v>
      </c>
      <c r="AG104" s="18">
        <f t="shared" ca="1" si="52"/>
        <v>1.0651484378860865</v>
      </c>
      <c r="AH104" s="18">
        <f t="shared" ca="1" si="52"/>
        <v>1.0540028349150494</v>
      </c>
      <c r="AI104" s="18">
        <f t="shared" ca="1" si="52"/>
        <v>1.0429738583795112</v>
      </c>
      <c r="AJ104" s="18">
        <f t="shared" ca="1" si="52"/>
        <v>1.0320602879125262</v>
      </c>
      <c r="AK104" s="18">
        <f t="shared" ca="1" si="52"/>
        <v>1.0212609159169419</v>
      </c>
      <c r="AL104" s="18">
        <f t="shared" ca="1" si="52"/>
        <v>1.0105745474317775</v>
      </c>
      <c r="AM104" s="18">
        <f t="shared" ca="1" si="52"/>
        <v>1</v>
      </c>
      <c r="AN104" s="18">
        <f t="shared" ca="1" si="52"/>
        <v>0</v>
      </c>
      <c r="AO104" s="18">
        <f t="shared" ca="1" si="53"/>
        <v>0</v>
      </c>
      <c r="AP104" s="18">
        <f t="shared" ca="1" si="53"/>
        <v>0</v>
      </c>
      <c r="AQ104" s="18">
        <f t="shared" ca="1" si="53"/>
        <v>0</v>
      </c>
      <c r="AR104" s="18">
        <f t="shared" ca="1" si="53"/>
        <v>0</v>
      </c>
      <c r="AS104" s="18">
        <f t="shared" ca="1" si="53"/>
        <v>0</v>
      </c>
      <c r="AT104" s="18">
        <f t="shared" ca="1" si="53"/>
        <v>0</v>
      </c>
      <c r="AU104" s="18">
        <f t="shared" ca="1" si="53"/>
        <v>0</v>
      </c>
      <c r="AV104" s="18">
        <f t="shared" ca="1" si="53"/>
        <v>0</v>
      </c>
      <c r="AW104" s="18">
        <f t="shared" ca="1" si="53"/>
        <v>0</v>
      </c>
      <c r="AX104" s="18">
        <f t="shared" ca="1" si="53"/>
        <v>0</v>
      </c>
      <c r="AY104" s="18">
        <f t="shared" ca="1" si="54"/>
        <v>0</v>
      </c>
      <c r="AZ104" s="18">
        <f t="shared" ca="1" si="54"/>
        <v>0</v>
      </c>
      <c r="BA104" s="18">
        <f t="shared" ca="1" si="54"/>
        <v>0</v>
      </c>
      <c r="BB104" s="18">
        <f t="shared" ca="1" si="54"/>
        <v>0</v>
      </c>
      <c r="BC104" s="18">
        <f t="shared" ca="1" si="54"/>
        <v>0</v>
      </c>
      <c r="BD104" s="18">
        <f t="shared" ca="1" si="54"/>
        <v>0</v>
      </c>
      <c r="BE104" s="18">
        <f t="shared" ca="1" si="54"/>
        <v>0</v>
      </c>
      <c r="BF104" s="18">
        <f t="shared" ca="1" si="54"/>
        <v>0</v>
      </c>
      <c r="BG104" s="18">
        <f t="shared" ca="1" si="54"/>
        <v>0</v>
      </c>
      <c r="BH104" s="18">
        <f t="shared" ca="1" si="54"/>
        <v>0</v>
      </c>
    </row>
    <row r="105" spans="8:60" x14ac:dyDescent="0.35">
      <c r="H105" s="2" t="str">
        <f t="shared" si="47"/>
        <v>SCCT_Capital</v>
      </c>
      <c r="I105">
        <f t="shared" si="49"/>
        <v>2</v>
      </c>
      <c r="J105">
        <f t="shared" si="48"/>
        <v>29</v>
      </c>
      <c r="K105" s="18">
        <f t="shared" ref="K105:T114" ca="1" si="55">IF(K$24&gt;$J105,0,OFFSET($K$2,$I105,$J105-K$24))</f>
        <v>1.3566952926158069</v>
      </c>
      <c r="L105" s="18">
        <f t="shared" ca="1" si="55"/>
        <v>1.3424989735429642</v>
      </c>
      <c r="M105" s="18">
        <f t="shared" ca="1" si="55"/>
        <v>1.3284512032830458</v>
      </c>
      <c r="N105" s="18">
        <f t="shared" ca="1" si="55"/>
        <v>1.3145504274366533</v>
      </c>
      <c r="O105" s="18">
        <f t="shared" ca="1" si="55"/>
        <v>1.3007951078694637</v>
      </c>
      <c r="P105" s="18">
        <f t="shared" ca="1" si="55"/>
        <v>1.2871837225420311</v>
      </c>
      <c r="Q105" s="18">
        <f t="shared" ca="1" si="55"/>
        <v>1.2737147653413734</v>
      </c>
      <c r="R105" s="18">
        <f t="shared" ca="1" si="55"/>
        <v>1.2603867459143188</v>
      </c>
      <c r="S105" s="18">
        <f t="shared" ca="1" si="55"/>
        <v>1.2471981895025965</v>
      </c>
      <c r="T105" s="18">
        <f t="shared" ca="1" si="55"/>
        <v>1.2341476367796538</v>
      </c>
      <c r="U105" s="18">
        <f t="shared" ref="U105:AD114" ca="1" si="56">IF(U$24&gt;$J105,0,OFFSET($K$2,$I105,$J105-U$24))</f>
        <v>1.2212336436891802</v>
      </c>
      <c r="V105" s="18">
        <f t="shared" ca="1" si="56"/>
        <v>1.2084547812853201</v>
      </c>
      <c r="W105" s="18">
        <f t="shared" ca="1" si="56"/>
        <v>1.1958096355745604</v>
      </c>
      <c r="X105" s="18">
        <f t="shared" ca="1" si="56"/>
        <v>1.1832968073592689</v>
      </c>
      <c r="Y105" s="18">
        <f t="shared" ca="1" si="56"/>
        <v>1.170914912082873</v>
      </c>
      <c r="Z105" s="18">
        <f t="shared" ca="1" si="56"/>
        <v>1.1586625796766565</v>
      </c>
      <c r="AA105" s="18">
        <f t="shared" ca="1" si="56"/>
        <v>1.1465384544081605</v>
      </c>
      <c r="AB105" s="18">
        <f t="shared" ca="1" si="56"/>
        <v>1.1345411947311701</v>
      </c>
      <c r="AC105" s="18">
        <f t="shared" ca="1" si="56"/>
        <v>1.1226694731372715</v>
      </c>
      <c r="AD105" s="18">
        <f t="shared" ca="1" si="56"/>
        <v>1.1109219760089606</v>
      </c>
      <c r="AE105" s="18">
        <f t="shared" ref="AE105:AN114" ca="1" si="57">IF(AE$24&gt;$J105,0,OFFSET($K$2,$I105,$J105-AE$24))</f>
        <v>1.0992974034742919</v>
      </c>
      <c r="AF105" s="18">
        <f t="shared" ca="1" si="57"/>
        <v>1.0877944692630446</v>
      </c>
      <c r="AG105" s="18">
        <f t="shared" ca="1" si="57"/>
        <v>1.0764119005643966</v>
      </c>
      <c r="AH105" s="18">
        <f t="shared" ca="1" si="57"/>
        <v>1.0651484378860865</v>
      </c>
      <c r="AI105" s="18">
        <f t="shared" ca="1" si="57"/>
        <v>1.0540028349150494</v>
      </c>
      <c r="AJ105" s="18">
        <f t="shared" ca="1" si="57"/>
        <v>1.0429738583795112</v>
      </c>
      <c r="AK105" s="18">
        <f t="shared" ca="1" si="57"/>
        <v>1.0320602879125262</v>
      </c>
      <c r="AL105" s="18">
        <f t="shared" ca="1" si="57"/>
        <v>1.0212609159169419</v>
      </c>
      <c r="AM105" s="18">
        <f t="shared" ca="1" si="57"/>
        <v>1.0105745474317775</v>
      </c>
      <c r="AN105" s="18">
        <f t="shared" ca="1" si="57"/>
        <v>1</v>
      </c>
      <c r="AO105" s="18">
        <f t="shared" ref="AO105:AX114" ca="1" si="58">IF(AO$24&gt;$J105,0,OFFSET($K$2,$I105,$J105-AO$24))</f>
        <v>0</v>
      </c>
      <c r="AP105" s="18">
        <f t="shared" ca="1" si="58"/>
        <v>0</v>
      </c>
      <c r="AQ105" s="18">
        <f t="shared" ca="1" si="58"/>
        <v>0</v>
      </c>
      <c r="AR105" s="18">
        <f t="shared" ca="1" si="58"/>
        <v>0</v>
      </c>
      <c r="AS105" s="18">
        <f t="shared" ca="1" si="58"/>
        <v>0</v>
      </c>
      <c r="AT105" s="18">
        <f t="shared" ca="1" si="58"/>
        <v>0</v>
      </c>
      <c r="AU105" s="18">
        <f t="shared" ca="1" si="58"/>
        <v>0</v>
      </c>
      <c r="AV105" s="18">
        <f t="shared" ca="1" si="58"/>
        <v>0</v>
      </c>
      <c r="AW105" s="18">
        <f t="shared" ca="1" si="58"/>
        <v>0</v>
      </c>
      <c r="AX105" s="18">
        <f t="shared" ca="1" si="58"/>
        <v>0</v>
      </c>
      <c r="AY105" s="18">
        <f t="shared" ref="AY105:BH114" ca="1" si="59">IF(AY$24&gt;$J105,0,OFFSET($K$2,$I105,$J105-AY$24))</f>
        <v>0</v>
      </c>
      <c r="AZ105" s="18">
        <f t="shared" ca="1" si="59"/>
        <v>0</v>
      </c>
      <c r="BA105" s="18">
        <f t="shared" ca="1" si="59"/>
        <v>0</v>
      </c>
      <c r="BB105" s="18">
        <f t="shared" ca="1" si="59"/>
        <v>0</v>
      </c>
      <c r="BC105" s="18">
        <f t="shared" ca="1" si="59"/>
        <v>0</v>
      </c>
      <c r="BD105" s="18">
        <f t="shared" ca="1" si="59"/>
        <v>0</v>
      </c>
      <c r="BE105" s="18">
        <f t="shared" ca="1" si="59"/>
        <v>0</v>
      </c>
      <c r="BF105" s="18">
        <f t="shared" ca="1" si="59"/>
        <v>0</v>
      </c>
      <c r="BG105" s="18">
        <f t="shared" ca="1" si="59"/>
        <v>0</v>
      </c>
      <c r="BH105" s="18">
        <f t="shared" ca="1" si="59"/>
        <v>0</v>
      </c>
    </row>
    <row r="106" spans="8:60" x14ac:dyDescent="0.35">
      <c r="H106" s="2" t="str">
        <f t="shared" si="47"/>
        <v>SCCT_Capital</v>
      </c>
      <c r="I106">
        <f t="shared" si="49"/>
        <v>2</v>
      </c>
      <c r="J106">
        <f t="shared" si="48"/>
        <v>30</v>
      </c>
      <c r="K106" s="18">
        <f t="shared" ca="1" si="55"/>
        <v>1.3710417313380423</v>
      </c>
      <c r="L106" s="18">
        <f t="shared" ca="1" si="55"/>
        <v>1.3566952926158069</v>
      </c>
      <c r="M106" s="18">
        <f t="shared" ca="1" si="55"/>
        <v>1.3424989735429642</v>
      </c>
      <c r="N106" s="18">
        <f t="shared" ca="1" si="55"/>
        <v>1.3284512032830458</v>
      </c>
      <c r="O106" s="18">
        <f t="shared" ca="1" si="55"/>
        <v>1.3145504274366533</v>
      </c>
      <c r="P106" s="18">
        <f t="shared" ca="1" si="55"/>
        <v>1.3007951078694637</v>
      </c>
      <c r="Q106" s="18">
        <f t="shared" ca="1" si="55"/>
        <v>1.2871837225420311</v>
      </c>
      <c r="R106" s="18">
        <f t="shared" ca="1" si="55"/>
        <v>1.2737147653413734</v>
      </c>
      <c r="S106" s="18">
        <f t="shared" ca="1" si="55"/>
        <v>1.2603867459143188</v>
      </c>
      <c r="T106" s="18">
        <f t="shared" ca="1" si="55"/>
        <v>1.2471981895025965</v>
      </c>
      <c r="U106" s="18">
        <f t="shared" ca="1" si="56"/>
        <v>1.2341476367796538</v>
      </c>
      <c r="V106" s="18">
        <f t="shared" ca="1" si="56"/>
        <v>1.2212336436891802</v>
      </c>
      <c r="W106" s="18">
        <f t="shared" ca="1" si="56"/>
        <v>1.2084547812853201</v>
      </c>
      <c r="X106" s="18">
        <f t="shared" ca="1" si="56"/>
        <v>1.1958096355745604</v>
      </c>
      <c r="Y106" s="18">
        <f t="shared" ca="1" si="56"/>
        <v>1.1832968073592689</v>
      </c>
      <c r="Z106" s="18">
        <f t="shared" ca="1" si="56"/>
        <v>1.170914912082873</v>
      </c>
      <c r="AA106" s="18">
        <f t="shared" ca="1" si="56"/>
        <v>1.1586625796766565</v>
      </c>
      <c r="AB106" s="18">
        <f t="shared" ca="1" si="56"/>
        <v>1.1465384544081605</v>
      </c>
      <c r="AC106" s="18">
        <f t="shared" ca="1" si="56"/>
        <v>1.1345411947311701</v>
      </c>
      <c r="AD106" s="18">
        <f t="shared" ca="1" si="56"/>
        <v>1.1226694731372715</v>
      </c>
      <c r="AE106" s="18">
        <f t="shared" ca="1" si="57"/>
        <v>1.1109219760089606</v>
      </c>
      <c r="AF106" s="18">
        <f t="shared" ca="1" si="57"/>
        <v>1.0992974034742919</v>
      </c>
      <c r="AG106" s="18">
        <f t="shared" ca="1" si="57"/>
        <v>1.0877944692630446</v>
      </c>
      <c r="AH106" s="18">
        <f t="shared" ca="1" si="57"/>
        <v>1.0764119005643966</v>
      </c>
      <c r="AI106" s="18">
        <f t="shared" ca="1" si="57"/>
        <v>1.0651484378860865</v>
      </c>
      <c r="AJ106" s="18">
        <f t="shared" ca="1" si="57"/>
        <v>1.0540028349150494</v>
      </c>
      <c r="AK106" s="18">
        <f t="shared" ca="1" si="57"/>
        <v>1.0429738583795112</v>
      </c>
      <c r="AL106" s="18">
        <f t="shared" ca="1" si="57"/>
        <v>1.0320602879125262</v>
      </c>
      <c r="AM106" s="18">
        <f t="shared" ca="1" si="57"/>
        <v>1.0212609159169419</v>
      </c>
      <c r="AN106" s="18">
        <f t="shared" ca="1" si="57"/>
        <v>1.0105745474317775</v>
      </c>
      <c r="AO106" s="18">
        <f t="shared" ca="1" si="58"/>
        <v>1</v>
      </c>
      <c r="AP106" s="18">
        <f t="shared" ca="1" si="58"/>
        <v>0</v>
      </c>
      <c r="AQ106" s="18">
        <f t="shared" ca="1" si="58"/>
        <v>0</v>
      </c>
      <c r="AR106" s="18">
        <f t="shared" ca="1" si="58"/>
        <v>0</v>
      </c>
      <c r="AS106" s="18">
        <f t="shared" ca="1" si="58"/>
        <v>0</v>
      </c>
      <c r="AT106" s="18">
        <f t="shared" ca="1" si="58"/>
        <v>0</v>
      </c>
      <c r="AU106" s="18">
        <f t="shared" ca="1" si="58"/>
        <v>0</v>
      </c>
      <c r="AV106" s="18">
        <f t="shared" ca="1" si="58"/>
        <v>0</v>
      </c>
      <c r="AW106" s="18">
        <f t="shared" ca="1" si="58"/>
        <v>0</v>
      </c>
      <c r="AX106" s="18">
        <f t="shared" ca="1" si="58"/>
        <v>0</v>
      </c>
      <c r="AY106" s="18">
        <f t="shared" ca="1" si="59"/>
        <v>0</v>
      </c>
      <c r="AZ106" s="18">
        <f t="shared" ca="1" si="59"/>
        <v>0</v>
      </c>
      <c r="BA106" s="18">
        <f t="shared" ca="1" si="59"/>
        <v>0</v>
      </c>
      <c r="BB106" s="18">
        <f t="shared" ca="1" si="59"/>
        <v>0</v>
      </c>
      <c r="BC106" s="18">
        <f t="shared" ca="1" si="59"/>
        <v>0</v>
      </c>
      <c r="BD106" s="18">
        <f t="shared" ca="1" si="59"/>
        <v>0</v>
      </c>
      <c r="BE106" s="18">
        <f t="shared" ca="1" si="59"/>
        <v>0</v>
      </c>
      <c r="BF106" s="18">
        <f t="shared" ca="1" si="59"/>
        <v>0</v>
      </c>
      <c r="BG106" s="18">
        <f t="shared" ca="1" si="59"/>
        <v>0</v>
      </c>
      <c r="BH106" s="18">
        <f t="shared" ca="1" si="59"/>
        <v>0</v>
      </c>
    </row>
    <row r="107" spans="8:60" x14ac:dyDescent="0.35">
      <c r="H107" s="2" t="str">
        <f t="shared" si="47"/>
        <v>SCCT_Capital</v>
      </c>
      <c r="I107">
        <f t="shared" si="49"/>
        <v>2</v>
      </c>
      <c r="J107">
        <f t="shared" si="48"/>
        <v>31</v>
      </c>
      <c r="K107" s="18">
        <f t="shared" ca="1" si="55"/>
        <v>1.3855398771570226</v>
      </c>
      <c r="L107" s="18">
        <f t="shared" ca="1" si="55"/>
        <v>1.3710417313380423</v>
      </c>
      <c r="M107" s="18">
        <f t="shared" ca="1" si="55"/>
        <v>1.3566952926158069</v>
      </c>
      <c r="N107" s="18">
        <f t="shared" ca="1" si="55"/>
        <v>1.3424989735429642</v>
      </c>
      <c r="O107" s="18">
        <f t="shared" ca="1" si="55"/>
        <v>1.3284512032830458</v>
      </c>
      <c r="P107" s="18">
        <f t="shared" ca="1" si="55"/>
        <v>1.3145504274366533</v>
      </c>
      <c r="Q107" s="18">
        <f t="shared" ca="1" si="55"/>
        <v>1.3007951078694637</v>
      </c>
      <c r="R107" s="18">
        <f t="shared" ca="1" si="55"/>
        <v>1.2871837225420311</v>
      </c>
      <c r="S107" s="18">
        <f t="shared" ca="1" si="55"/>
        <v>1.2737147653413734</v>
      </c>
      <c r="T107" s="18">
        <f t="shared" ca="1" si="55"/>
        <v>1.2603867459143188</v>
      </c>
      <c r="U107" s="18">
        <f t="shared" ca="1" si="56"/>
        <v>1.2471981895025965</v>
      </c>
      <c r="V107" s="18">
        <f t="shared" ca="1" si="56"/>
        <v>1.2341476367796538</v>
      </c>
      <c r="W107" s="18">
        <f t="shared" ca="1" si="56"/>
        <v>1.2212336436891802</v>
      </c>
      <c r="X107" s="18">
        <f t="shared" ca="1" si="56"/>
        <v>1.2084547812853201</v>
      </c>
      <c r="Y107" s="18">
        <f t="shared" ca="1" si="56"/>
        <v>1.1958096355745604</v>
      </c>
      <c r="Z107" s="18">
        <f t="shared" ca="1" si="56"/>
        <v>1.1832968073592689</v>
      </c>
      <c r="AA107" s="18">
        <f t="shared" ca="1" si="56"/>
        <v>1.170914912082873</v>
      </c>
      <c r="AB107" s="18">
        <f t="shared" ca="1" si="56"/>
        <v>1.1586625796766565</v>
      </c>
      <c r="AC107" s="18">
        <f t="shared" ca="1" si="56"/>
        <v>1.1465384544081605</v>
      </c>
      <c r="AD107" s="18">
        <f t="shared" ca="1" si="56"/>
        <v>1.1345411947311701</v>
      </c>
      <c r="AE107" s="18">
        <f t="shared" ca="1" si="57"/>
        <v>1.1226694731372715</v>
      </c>
      <c r="AF107" s="18">
        <f t="shared" ca="1" si="57"/>
        <v>1.1109219760089606</v>
      </c>
      <c r="AG107" s="18">
        <f t="shared" ca="1" si="57"/>
        <v>1.0992974034742919</v>
      </c>
      <c r="AH107" s="18">
        <f t="shared" ca="1" si="57"/>
        <v>1.0877944692630446</v>
      </c>
      <c r="AI107" s="18">
        <f t="shared" ca="1" si="57"/>
        <v>1.0764119005643966</v>
      </c>
      <c r="AJ107" s="18">
        <f t="shared" ca="1" si="57"/>
        <v>1.0651484378860865</v>
      </c>
      <c r="AK107" s="18">
        <f t="shared" ca="1" si="57"/>
        <v>1.0540028349150494</v>
      </c>
      <c r="AL107" s="18">
        <f t="shared" ca="1" si="57"/>
        <v>1.0429738583795112</v>
      </c>
      <c r="AM107" s="18">
        <f t="shared" ca="1" si="57"/>
        <v>1.0320602879125262</v>
      </c>
      <c r="AN107" s="18">
        <f t="shared" ca="1" si="57"/>
        <v>1.0212609159169419</v>
      </c>
      <c r="AO107" s="18">
        <f t="shared" ca="1" si="58"/>
        <v>1.0105745474317775</v>
      </c>
      <c r="AP107" s="18">
        <f t="shared" ca="1" si="58"/>
        <v>1</v>
      </c>
      <c r="AQ107" s="18">
        <f t="shared" ca="1" si="58"/>
        <v>0</v>
      </c>
      <c r="AR107" s="18">
        <f t="shared" ca="1" si="58"/>
        <v>0</v>
      </c>
      <c r="AS107" s="18">
        <f t="shared" ca="1" si="58"/>
        <v>0</v>
      </c>
      <c r="AT107" s="18">
        <f t="shared" ca="1" si="58"/>
        <v>0</v>
      </c>
      <c r="AU107" s="18">
        <f t="shared" ca="1" si="58"/>
        <v>0</v>
      </c>
      <c r="AV107" s="18">
        <f t="shared" ca="1" si="58"/>
        <v>0</v>
      </c>
      <c r="AW107" s="18">
        <f t="shared" ca="1" si="58"/>
        <v>0</v>
      </c>
      <c r="AX107" s="18">
        <f t="shared" ca="1" si="58"/>
        <v>0</v>
      </c>
      <c r="AY107" s="18">
        <f t="shared" ca="1" si="59"/>
        <v>0</v>
      </c>
      <c r="AZ107" s="18">
        <f t="shared" ca="1" si="59"/>
        <v>0</v>
      </c>
      <c r="BA107" s="18">
        <f t="shared" ca="1" si="59"/>
        <v>0</v>
      </c>
      <c r="BB107" s="18">
        <f t="shared" ca="1" si="59"/>
        <v>0</v>
      </c>
      <c r="BC107" s="18">
        <f t="shared" ca="1" si="59"/>
        <v>0</v>
      </c>
      <c r="BD107" s="18">
        <f t="shared" ca="1" si="59"/>
        <v>0</v>
      </c>
      <c r="BE107" s="18">
        <f t="shared" ca="1" si="59"/>
        <v>0</v>
      </c>
      <c r="BF107" s="18">
        <f t="shared" ca="1" si="59"/>
        <v>0</v>
      </c>
      <c r="BG107" s="18">
        <f t="shared" ca="1" si="59"/>
        <v>0</v>
      </c>
      <c r="BH107" s="18">
        <f t="shared" ca="1" si="59"/>
        <v>0</v>
      </c>
    </row>
    <row r="108" spans="8:60" x14ac:dyDescent="0.35">
      <c r="H108" s="2" t="str">
        <f t="shared" si="47"/>
        <v>SCCT_Capital</v>
      </c>
      <c r="I108">
        <f t="shared" si="49"/>
        <v>2</v>
      </c>
      <c r="J108">
        <f t="shared" si="48"/>
        <v>32</v>
      </c>
      <c r="K108" s="18">
        <f t="shared" ca="1" si="55"/>
        <v>1.4001913343066388</v>
      </c>
      <c r="L108" s="18">
        <f t="shared" ca="1" si="55"/>
        <v>1.3855398771570226</v>
      </c>
      <c r="M108" s="18">
        <f t="shared" ca="1" si="55"/>
        <v>1.3710417313380423</v>
      </c>
      <c r="N108" s="18">
        <f t="shared" ca="1" si="55"/>
        <v>1.3566952926158069</v>
      </c>
      <c r="O108" s="18">
        <f t="shared" ca="1" si="55"/>
        <v>1.3424989735429642</v>
      </c>
      <c r="P108" s="18">
        <f t="shared" ca="1" si="55"/>
        <v>1.3284512032830458</v>
      </c>
      <c r="Q108" s="18">
        <f t="shared" ca="1" si="55"/>
        <v>1.3145504274366533</v>
      </c>
      <c r="R108" s="18">
        <f t="shared" ca="1" si="55"/>
        <v>1.3007951078694637</v>
      </c>
      <c r="S108" s="18">
        <f t="shared" ca="1" si="55"/>
        <v>1.2871837225420311</v>
      </c>
      <c r="T108" s="18">
        <f t="shared" ca="1" si="55"/>
        <v>1.2737147653413734</v>
      </c>
      <c r="U108" s="18">
        <f t="shared" ca="1" si="56"/>
        <v>1.2603867459143188</v>
      </c>
      <c r="V108" s="18">
        <f t="shared" ca="1" si="56"/>
        <v>1.2471981895025965</v>
      </c>
      <c r="W108" s="18">
        <f t="shared" ca="1" si="56"/>
        <v>1.2341476367796538</v>
      </c>
      <c r="X108" s="18">
        <f t="shared" ca="1" si="56"/>
        <v>1.2212336436891802</v>
      </c>
      <c r="Y108" s="18">
        <f t="shared" ca="1" si="56"/>
        <v>1.2084547812853201</v>
      </c>
      <c r="Z108" s="18">
        <f t="shared" ca="1" si="56"/>
        <v>1.1958096355745604</v>
      </c>
      <c r="AA108" s="18">
        <f t="shared" ca="1" si="56"/>
        <v>1.1832968073592689</v>
      </c>
      <c r="AB108" s="18">
        <f t="shared" ca="1" si="56"/>
        <v>1.170914912082873</v>
      </c>
      <c r="AC108" s="18">
        <f t="shared" ca="1" si="56"/>
        <v>1.1586625796766565</v>
      </c>
      <c r="AD108" s="18">
        <f t="shared" ca="1" si="56"/>
        <v>1.1465384544081605</v>
      </c>
      <c r="AE108" s="18">
        <f t="shared" ca="1" si="57"/>
        <v>1.1345411947311701</v>
      </c>
      <c r="AF108" s="18">
        <f t="shared" ca="1" si="57"/>
        <v>1.1226694731372715</v>
      </c>
      <c r="AG108" s="18">
        <f t="shared" ca="1" si="57"/>
        <v>1.1109219760089606</v>
      </c>
      <c r="AH108" s="18">
        <f t="shared" ca="1" si="57"/>
        <v>1.0992974034742919</v>
      </c>
      <c r="AI108" s="18">
        <f t="shared" ca="1" si="57"/>
        <v>1.0877944692630446</v>
      </c>
      <c r="AJ108" s="18">
        <f t="shared" ca="1" si="57"/>
        <v>1.0764119005643966</v>
      </c>
      <c r="AK108" s="18">
        <f t="shared" ca="1" si="57"/>
        <v>1.0651484378860865</v>
      </c>
      <c r="AL108" s="18">
        <f t="shared" ca="1" si="57"/>
        <v>1.0540028349150494</v>
      </c>
      <c r="AM108" s="18">
        <f t="shared" ca="1" si="57"/>
        <v>1.0429738583795112</v>
      </c>
      <c r="AN108" s="18">
        <f t="shared" ca="1" si="57"/>
        <v>1.0320602879125262</v>
      </c>
      <c r="AO108" s="18">
        <f t="shared" ca="1" si="58"/>
        <v>1.0212609159169419</v>
      </c>
      <c r="AP108" s="18">
        <f t="shared" ca="1" si="58"/>
        <v>1.0105745474317775</v>
      </c>
      <c r="AQ108" s="18">
        <f t="shared" ca="1" si="58"/>
        <v>1</v>
      </c>
      <c r="AR108" s="18">
        <f t="shared" ca="1" si="58"/>
        <v>0</v>
      </c>
      <c r="AS108" s="18">
        <f t="shared" ca="1" si="58"/>
        <v>0</v>
      </c>
      <c r="AT108" s="18">
        <f t="shared" ca="1" si="58"/>
        <v>0</v>
      </c>
      <c r="AU108" s="18">
        <f t="shared" ca="1" si="58"/>
        <v>0</v>
      </c>
      <c r="AV108" s="18">
        <f t="shared" ca="1" si="58"/>
        <v>0</v>
      </c>
      <c r="AW108" s="18">
        <f t="shared" ca="1" si="58"/>
        <v>0</v>
      </c>
      <c r="AX108" s="18">
        <f t="shared" ca="1" si="58"/>
        <v>0</v>
      </c>
      <c r="AY108" s="18">
        <f t="shared" ca="1" si="59"/>
        <v>0</v>
      </c>
      <c r="AZ108" s="18">
        <f t="shared" ca="1" si="59"/>
        <v>0</v>
      </c>
      <c r="BA108" s="18">
        <f t="shared" ca="1" si="59"/>
        <v>0</v>
      </c>
      <c r="BB108" s="18">
        <f t="shared" ca="1" si="59"/>
        <v>0</v>
      </c>
      <c r="BC108" s="18">
        <f t="shared" ca="1" si="59"/>
        <v>0</v>
      </c>
      <c r="BD108" s="18">
        <f t="shared" ca="1" si="59"/>
        <v>0</v>
      </c>
      <c r="BE108" s="18">
        <f t="shared" ca="1" si="59"/>
        <v>0</v>
      </c>
      <c r="BF108" s="18">
        <f t="shared" ca="1" si="59"/>
        <v>0</v>
      </c>
      <c r="BG108" s="18">
        <f t="shared" ca="1" si="59"/>
        <v>0</v>
      </c>
      <c r="BH108" s="18">
        <f t="shared" ca="1" si="59"/>
        <v>0</v>
      </c>
    </row>
    <row r="109" spans="8:60" x14ac:dyDescent="0.35">
      <c r="H109" s="2" t="str">
        <f t="shared" si="47"/>
        <v>SCCT_Capital</v>
      </c>
      <c r="I109">
        <f t="shared" si="49"/>
        <v>2</v>
      </c>
      <c r="J109">
        <f t="shared" si="48"/>
        <v>33</v>
      </c>
      <c r="K109" s="18">
        <f t="shared" ca="1" si="55"/>
        <v>1.4149977239848281</v>
      </c>
      <c r="L109" s="18">
        <f t="shared" ca="1" si="55"/>
        <v>1.4001913343066388</v>
      </c>
      <c r="M109" s="18">
        <f t="shared" ca="1" si="55"/>
        <v>1.3855398771570226</v>
      </c>
      <c r="N109" s="18">
        <f t="shared" ca="1" si="55"/>
        <v>1.3710417313380423</v>
      </c>
      <c r="O109" s="18">
        <f t="shared" ca="1" si="55"/>
        <v>1.3566952926158069</v>
      </c>
      <c r="P109" s="18">
        <f t="shared" ca="1" si="55"/>
        <v>1.3424989735429642</v>
      </c>
      <c r="Q109" s="18">
        <f t="shared" ca="1" si="55"/>
        <v>1.3284512032830458</v>
      </c>
      <c r="R109" s="18">
        <f t="shared" ca="1" si="55"/>
        <v>1.3145504274366533</v>
      </c>
      <c r="S109" s="18">
        <f t="shared" ca="1" si="55"/>
        <v>1.3007951078694637</v>
      </c>
      <c r="T109" s="18">
        <f t="shared" ca="1" si="55"/>
        <v>1.2871837225420311</v>
      </c>
      <c r="U109" s="18">
        <f t="shared" ca="1" si="56"/>
        <v>1.2737147653413734</v>
      </c>
      <c r="V109" s="18">
        <f t="shared" ca="1" si="56"/>
        <v>1.2603867459143188</v>
      </c>
      <c r="W109" s="18">
        <f t="shared" ca="1" si="56"/>
        <v>1.2471981895025965</v>
      </c>
      <c r="X109" s="18">
        <f t="shared" ca="1" si="56"/>
        <v>1.2341476367796538</v>
      </c>
      <c r="Y109" s="18">
        <f t="shared" ca="1" si="56"/>
        <v>1.2212336436891802</v>
      </c>
      <c r="Z109" s="18">
        <f t="shared" ca="1" si="56"/>
        <v>1.2084547812853201</v>
      </c>
      <c r="AA109" s="18">
        <f t="shared" ca="1" si="56"/>
        <v>1.1958096355745604</v>
      </c>
      <c r="AB109" s="18">
        <f t="shared" ca="1" si="56"/>
        <v>1.1832968073592689</v>
      </c>
      <c r="AC109" s="18">
        <f t="shared" ca="1" si="56"/>
        <v>1.170914912082873</v>
      </c>
      <c r="AD109" s="18">
        <f t="shared" ca="1" si="56"/>
        <v>1.1586625796766565</v>
      </c>
      <c r="AE109" s="18">
        <f t="shared" ca="1" si="57"/>
        <v>1.1465384544081605</v>
      </c>
      <c r="AF109" s="18">
        <f t="shared" ca="1" si="57"/>
        <v>1.1345411947311701</v>
      </c>
      <c r="AG109" s="18">
        <f t="shared" ca="1" si="57"/>
        <v>1.1226694731372715</v>
      </c>
      <c r="AH109" s="18">
        <f t="shared" ca="1" si="57"/>
        <v>1.1109219760089606</v>
      </c>
      <c r="AI109" s="18">
        <f t="shared" ca="1" si="57"/>
        <v>1.0992974034742919</v>
      </c>
      <c r="AJ109" s="18">
        <f t="shared" ca="1" si="57"/>
        <v>1.0877944692630446</v>
      </c>
      <c r="AK109" s="18">
        <f t="shared" ca="1" si="57"/>
        <v>1.0764119005643966</v>
      </c>
      <c r="AL109" s="18">
        <f t="shared" ca="1" si="57"/>
        <v>1.0651484378860865</v>
      </c>
      <c r="AM109" s="18">
        <f t="shared" ca="1" si="57"/>
        <v>1.0540028349150494</v>
      </c>
      <c r="AN109" s="18">
        <f t="shared" ca="1" si="57"/>
        <v>1.0429738583795112</v>
      </c>
      <c r="AO109" s="18">
        <f t="shared" ca="1" si="58"/>
        <v>1.0320602879125262</v>
      </c>
      <c r="AP109" s="18">
        <f t="shared" ca="1" si="58"/>
        <v>1.0212609159169419</v>
      </c>
      <c r="AQ109" s="18">
        <f t="shared" ca="1" si="58"/>
        <v>1.0105745474317775</v>
      </c>
      <c r="AR109" s="18">
        <f t="shared" ca="1" si="58"/>
        <v>1</v>
      </c>
      <c r="AS109" s="18">
        <f t="shared" ca="1" si="58"/>
        <v>0</v>
      </c>
      <c r="AT109" s="18">
        <f t="shared" ca="1" si="58"/>
        <v>0</v>
      </c>
      <c r="AU109" s="18">
        <f t="shared" ca="1" si="58"/>
        <v>0</v>
      </c>
      <c r="AV109" s="18">
        <f t="shared" ca="1" si="58"/>
        <v>0</v>
      </c>
      <c r="AW109" s="18">
        <f t="shared" ca="1" si="58"/>
        <v>0</v>
      </c>
      <c r="AX109" s="18">
        <f t="shared" ca="1" si="58"/>
        <v>0</v>
      </c>
      <c r="AY109" s="18">
        <f t="shared" ca="1" si="59"/>
        <v>0</v>
      </c>
      <c r="AZ109" s="18">
        <f t="shared" ca="1" si="59"/>
        <v>0</v>
      </c>
      <c r="BA109" s="18">
        <f t="shared" ca="1" si="59"/>
        <v>0</v>
      </c>
      <c r="BB109" s="18">
        <f t="shared" ca="1" si="59"/>
        <v>0</v>
      </c>
      <c r="BC109" s="18">
        <f t="shared" ca="1" si="59"/>
        <v>0</v>
      </c>
      <c r="BD109" s="18">
        <f t="shared" ca="1" si="59"/>
        <v>0</v>
      </c>
      <c r="BE109" s="18">
        <f t="shared" ca="1" si="59"/>
        <v>0</v>
      </c>
      <c r="BF109" s="18">
        <f t="shared" ca="1" si="59"/>
        <v>0</v>
      </c>
      <c r="BG109" s="18">
        <f t="shared" ca="1" si="59"/>
        <v>0</v>
      </c>
      <c r="BH109" s="18">
        <f t="shared" ca="1" si="59"/>
        <v>0</v>
      </c>
    </row>
    <row r="110" spans="8:60" x14ac:dyDescent="0.35">
      <c r="H110" s="2" t="str">
        <f t="shared" si="47"/>
        <v>SCCT_Capital</v>
      </c>
      <c r="I110">
        <f t="shared" si="49"/>
        <v>2</v>
      </c>
      <c r="J110">
        <f t="shared" si="48"/>
        <v>34</v>
      </c>
      <c r="K110" s="18">
        <f t="shared" ca="1" si="55"/>
        <v>1.4299606845329629</v>
      </c>
      <c r="L110" s="18">
        <f t="shared" ca="1" si="55"/>
        <v>1.4149977239848281</v>
      </c>
      <c r="M110" s="18">
        <f t="shared" ca="1" si="55"/>
        <v>1.4001913343066388</v>
      </c>
      <c r="N110" s="18">
        <f t="shared" ca="1" si="55"/>
        <v>1.3855398771570226</v>
      </c>
      <c r="O110" s="18">
        <f t="shared" ca="1" si="55"/>
        <v>1.3710417313380423</v>
      </c>
      <c r="P110" s="18">
        <f t="shared" ca="1" si="55"/>
        <v>1.3566952926158069</v>
      </c>
      <c r="Q110" s="18">
        <f t="shared" ca="1" si="55"/>
        <v>1.3424989735429642</v>
      </c>
      <c r="R110" s="18">
        <f t="shared" ca="1" si="55"/>
        <v>1.3284512032830458</v>
      </c>
      <c r="S110" s="18">
        <f t="shared" ca="1" si="55"/>
        <v>1.3145504274366533</v>
      </c>
      <c r="T110" s="18">
        <f t="shared" ca="1" si="55"/>
        <v>1.3007951078694637</v>
      </c>
      <c r="U110" s="18">
        <f t="shared" ca="1" si="56"/>
        <v>1.2871837225420311</v>
      </c>
      <c r="V110" s="18">
        <f t="shared" ca="1" si="56"/>
        <v>1.2737147653413734</v>
      </c>
      <c r="W110" s="18">
        <f t="shared" ca="1" si="56"/>
        <v>1.2603867459143188</v>
      </c>
      <c r="X110" s="18">
        <f t="shared" ca="1" si="56"/>
        <v>1.2471981895025965</v>
      </c>
      <c r="Y110" s="18">
        <f t="shared" ca="1" si="56"/>
        <v>1.2341476367796538</v>
      </c>
      <c r="Z110" s="18">
        <f t="shared" ca="1" si="56"/>
        <v>1.2212336436891802</v>
      </c>
      <c r="AA110" s="18">
        <f t="shared" ca="1" si="56"/>
        <v>1.2084547812853201</v>
      </c>
      <c r="AB110" s="18">
        <f t="shared" ca="1" si="56"/>
        <v>1.1958096355745604</v>
      </c>
      <c r="AC110" s="18">
        <f t="shared" ca="1" si="56"/>
        <v>1.1832968073592689</v>
      </c>
      <c r="AD110" s="18">
        <f t="shared" ca="1" si="56"/>
        <v>1.170914912082873</v>
      </c>
      <c r="AE110" s="18">
        <f t="shared" ca="1" si="57"/>
        <v>1.1586625796766565</v>
      </c>
      <c r="AF110" s="18">
        <f t="shared" ca="1" si="57"/>
        <v>1.1465384544081605</v>
      </c>
      <c r="AG110" s="18">
        <f t="shared" ca="1" si="57"/>
        <v>1.1345411947311701</v>
      </c>
      <c r="AH110" s="18">
        <f t="shared" ca="1" si="57"/>
        <v>1.1226694731372715</v>
      </c>
      <c r="AI110" s="18">
        <f t="shared" ca="1" si="57"/>
        <v>1.1109219760089606</v>
      </c>
      <c r="AJ110" s="18">
        <f t="shared" ca="1" si="57"/>
        <v>1.0992974034742919</v>
      </c>
      <c r="AK110" s="18">
        <f t="shared" ca="1" si="57"/>
        <v>1.0877944692630446</v>
      </c>
      <c r="AL110" s="18">
        <f t="shared" ca="1" si="57"/>
        <v>1.0764119005643966</v>
      </c>
      <c r="AM110" s="18">
        <f t="shared" ca="1" si="57"/>
        <v>1.0651484378860865</v>
      </c>
      <c r="AN110" s="18">
        <f t="shared" ca="1" si="57"/>
        <v>1.0540028349150494</v>
      </c>
      <c r="AO110" s="18">
        <f t="shared" ca="1" si="58"/>
        <v>1.0429738583795112</v>
      </c>
      <c r="AP110" s="18">
        <f t="shared" ca="1" si="58"/>
        <v>1.0320602879125262</v>
      </c>
      <c r="AQ110" s="18">
        <f t="shared" ca="1" si="58"/>
        <v>1.0212609159169419</v>
      </c>
      <c r="AR110" s="18">
        <f t="shared" ca="1" si="58"/>
        <v>1.0105745474317775</v>
      </c>
      <c r="AS110" s="18">
        <f t="shared" ca="1" si="58"/>
        <v>1</v>
      </c>
      <c r="AT110" s="18">
        <f t="shared" ca="1" si="58"/>
        <v>0</v>
      </c>
      <c r="AU110" s="18">
        <f t="shared" ca="1" si="58"/>
        <v>0</v>
      </c>
      <c r="AV110" s="18">
        <f t="shared" ca="1" si="58"/>
        <v>0</v>
      </c>
      <c r="AW110" s="18">
        <f t="shared" ca="1" si="58"/>
        <v>0</v>
      </c>
      <c r="AX110" s="18">
        <f t="shared" ca="1" si="58"/>
        <v>0</v>
      </c>
      <c r="AY110" s="18">
        <f t="shared" ca="1" si="59"/>
        <v>0</v>
      </c>
      <c r="AZ110" s="18">
        <f t="shared" ca="1" si="59"/>
        <v>0</v>
      </c>
      <c r="BA110" s="18">
        <f t="shared" ca="1" si="59"/>
        <v>0</v>
      </c>
      <c r="BB110" s="18">
        <f t="shared" ca="1" si="59"/>
        <v>0</v>
      </c>
      <c r="BC110" s="18">
        <f t="shared" ca="1" si="59"/>
        <v>0</v>
      </c>
      <c r="BD110" s="18">
        <f t="shared" ca="1" si="59"/>
        <v>0</v>
      </c>
      <c r="BE110" s="18">
        <f t="shared" ca="1" si="59"/>
        <v>0</v>
      </c>
      <c r="BF110" s="18">
        <f t="shared" ca="1" si="59"/>
        <v>0</v>
      </c>
      <c r="BG110" s="18">
        <f t="shared" ca="1" si="59"/>
        <v>0</v>
      </c>
      <c r="BH110" s="18">
        <f t="shared" ca="1" si="59"/>
        <v>0</v>
      </c>
    </row>
    <row r="111" spans="8:60" x14ac:dyDescent="0.35">
      <c r="H111" s="2" t="str">
        <f t="shared" si="47"/>
        <v>SCCT_Capital</v>
      </c>
      <c r="I111">
        <f t="shared" si="49"/>
        <v>2</v>
      </c>
      <c r="J111">
        <f t="shared" si="48"/>
        <v>35</v>
      </c>
      <c r="K111" s="18">
        <f t="shared" ca="1" si="55"/>
        <v>1.4450818716171339</v>
      </c>
      <c r="L111" s="18">
        <f t="shared" ca="1" si="55"/>
        <v>1.4299606845329629</v>
      </c>
      <c r="M111" s="18">
        <f t="shared" ca="1" si="55"/>
        <v>1.4149977239848281</v>
      </c>
      <c r="N111" s="18">
        <f t="shared" ca="1" si="55"/>
        <v>1.4001913343066388</v>
      </c>
      <c r="O111" s="18">
        <f t="shared" ca="1" si="55"/>
        <v>1.3855398771570226</v>
      </c>
      <c r="P111" s="18">
        <f t="shared" ca="1" si="55"/>
        <v>1.3710417313380423</v>
      </c>
      <c r="Q111" s="18">
        <f t="shared" ca="1" si="55"/>
        <v>1.3566952926158069</v>
      </c>
      <c r="R111" s="18">
        <f t="shared" ca="1" si="55"/>
        <v>1.3424989735429642</v>
      </c>
      <c r="S111" s="18">
        <f t="shared" ca="1" si="55"/>
        <v>1.3284512032830458</v>
      </c>
      <c r="T111" s="18">
        <f t="shared" ca="1" si="55"/>
        <v>1.3145504274366533</v>
      </c>
      <c r="U111" s="18">
        <f t="shared" ca="1" si="56"/>
        <v>1.3007951078694637</v>
      </c>
      <c r="V111" s="18">
        <f t="shared" ca="1" si="56"/>
        <v>1.2871837225420311</v>
      </c>
      <c r="W111" s="18">
        <f t="shared" ca="1" si="56"/>
        <v>1.2737147653413734</v>
      </c>
      <c r="X111" s="18">
        <f t="shared" ca="1" si="56"/>
        <v>1.2603867459143188</v>
      </c>
      <c r="Y111" s="18">
        <f t="shared" ca="1" si="56"/>
        <v>1.2471981895025965</v>
      </c>
      <c r="Z111" s="18">
        <f t="shared" ca="1" si="56"/>
        <v>1.2341476367796538</v>
      </c>
      <c r="AA111" s="18">
        <f t="shared" ca="1" si="56"/>
        <v>1.2212336436891802</v>
      </c>
      <c r="AB111" s="18">
        <f t="shared" ca="1" si="56"/>
        <v>1.2084547812853201</v>
      </c>
      <c r="AC111" s="18">
        <f t="shared" ca="1" si="56"/>
        <v>1.1958096355745604</v>
      </c>
      <c r="AD111" s="18">
        <f t="shared" ca="1" si="56"/>
        <v>1.1832968073592689</v>
      </c>
      <c r="AE111" s="18">
        <f t="shared" ca="1" si="57"/>
        <v>1.170914912082873</v>
      </c>
      <c r="AF111" s="18">
        <f t="shared" ca="1" si="57"/>
        <v>1.1586625796766565</v>
      </c>
      <c r="AG111" s="18">
        <f t="shared" ca="1" si="57"/>
        <v>1.1465384544081605</v>
      </c>
      <c r="AH111" s="18">
        <f t="shared" ca="1" si="57"/>
        <v>1.1345411947311701</v>
      </c>
      <c r="AI111" s="18">
        <f t="shared" ca="1" si="57"/>
        <v>1.1226694731372715</v>
      </c>
      <c r="AJ111" s="18">
        <f t="shared" ca="1" si="57"/>
        <v>1.1109219760089606</v>
      </c>
      <c r="AK111" s="18">
        <f t="shared" ca="1" si="57"/>
        <v>1.0992974034742919</v>
      </c>
      <c r="AL111" s="18">
        <f t="shared" ca="1" si="57"/>
        <v>1.0877944692630446</v>
      </c>
      <c r="AM111" s="18">
        <f t="shared" ca="1" si="57"/>
        <v>1.0764119005643966</v>
      </c>
      <c r="AN111" s="18">
        <f t="shared" ca="1" si="57"/>
        <v>1.0651484378860865</v>
      </c>
      <c r="AO111" s="18">
        <f t="shared" ca="1" si="58"/>
        <v>1.0540028349150494</v>
      </c>
      <c r="AP111" s="18">
        <f t="shared" ca="1" si="58"/>
        <v>1.0429738583795112</v>
      </c>
      <c r="AQ111" s="18">
        <f t="shared" ca="1" si="58"/>
        <v>1.0320602879125262</v>
      </c>
      <c r="AR111" s="18">
        <f t="shared" ca="1" si="58"/>
        <v>1.0212609159169419</v>
      </c>
      <c r="AS111" s="18">
        <f t="shared" ca="1" si="58"/>
        <v>1.0105745474317775</v>
      </c>
      <c r="AT111" s="18">
        <f t="shared" ca="1" si="58"/>
        <v>1</v>
      </c>
      <c r="AU111" s="18">
        <f t="shared" ca="1" si="58"/>
        <v>0</v>
      </c>
      <c r="AV111" s="18">
        <f t="shared" ca="1" si="58"/>
        <v>0</v>
      </c>
      <c r="AW111" s="18">
        <f t="shared" ca="1" si="58"/>
        <v>0</v>
      </c>
      <c r="AX111" s="18">
        <f t="shared" ca="1" si="58"/>
        <v>0</v>
      </c>
      <c r="AY111" s="18">
        <f t="shared" ca="1" si="59"/>
        <v>0</v>
      </c>
      <c r="AZ111" s="18">
        <f t="shared" ca="1" si="59"/>
        <v>0</v>
      </c>
      <c r="BA111" s="18">
        <f t="shared" ca="1" si="59"/>
        <v>0</v>
      </c>
      <c r="BB111" s="18">
        <f t="shared" ca="1" si="59"/>
        <v>0</v>
      </c>
      <c r="BC111" s="18">
        <f t="shared" ca="1" si="59"/>
        <v>0</v>
      </c>
      <c r="BD111" s="18">
        <f t="shared" ca="1" si="59"/>
        <v>0</v>
      </c>
      <c r="BE111" s="18">
        <f t="shared" ca="1" si="59"/>
        <v>0</v>
      </c>
      <c r="BF111" s="18">
        <f t="shared" ca="1" si="59"/>
        <v>0</v>
      </c>
      <c r="BG111" s="18">
        <f t="shared" ca="1" si="59"/>
        <v>0</v>
      </c>
      <c r="BH111" s="18">
        <f t="shared" ca="1" si="59"/>
        <v>0</v>
      </c>
    </row>
    <row r="112" spans="8:60" x14ac:dyDescent="0.35">
      <c r="H112" s="2" t="str">
        <f t="shared" si="47"/>
        <v>SCCT_Capital</v>
      </c>
      <c r="I112">
        <f t="shared" si="49"/>
        <v>2</v>
      </c>
      <c r="J112">
        <f t="shared" si="48"/>
        <v>36</v>
      </c>
      <c r="K112" s="18">
        <f t="shared" ca="1" si="55"/>
        <v>1.4603629584113511</v>
      </c>
      <c r="L112" s="18">
        <f t="shared" ca="1" si="55"/>
        <v>1.4450818716171339</v>
      </c>
      <c r="M112" s="18">
        <f t="shared" ca="1" si="55"/>
        <v>1.4299606845329629</v>
      </c>
      <c r="N112" s="18">
        <f t="shared" ca="1" si="55"/>
        <v>1.4149977239848281</v>
      </c>
      <c r="O112" s="18">
        <f t="shared" ca="1" si="55"/>
        <v>1.4001913343066388</v>
      </c>
      <c r="P112" s="18">
        <f t="shared" ca="1" si="55"/>
        <v>1.3855398771570226</v>
      </c>
      <c r="Q112" s="18">
        <f t="shared" ca="1" si="55"/>
        <v>1.3710417313380423</v>
      </c>
      <c r="R112" s="18">
        <f t="shared" ca="1" si="55"/>
        <v>1.3566952926158069</v>
      </c>
      <c r="S112" s="18">
        <f t="shared" ca="1" si="55"/>
        <v>1.3424989735429642</v>
      </c>
      <c r="T112" s="18">
        <f t="shared" ca="1" si="55"/>
        <v>1.3284512032830458</v>
      </c>
      <c r="U112" s="18">
        <f t="shared" ca="1" si="56"/>
        <v>1.3145504274366533</v>
      </c>
      <c r="V112" s="18">
        <f t="shared" ca="1" si="56"/>
        <v>1.3007951078694637</v>
      </c>
      <c r="W112" s="18">
        <f t="shared" ca="1" si="56"/>
        <v>1.2871837225420311</v>
      </c>
      <c r="X112" s="18">
        <f t="shared" ca="1" si="56"/>
        <v>1.2737147653413734</v>
      </c>
      <c r="Y112" s="18">
        <f t="shared" ca="1" si="56"/>
        <v>1.2603867459143188</v>
      </c>
      <c r="Z112" s="18">
        <f t="shared" ca="1" si="56"/>
        <v>1.2471981895025965</v>
      </c>
      <c r="AA112" s="18">
        <f t="shared" ca="1" si="56"/>
        <v>1.2341476367796538</v>
      </c>
      <c r="AB112" s="18">
        <f t="shared" ca="1" si="56"/>
        <v>1.2212336436891802</v>
      </c>
      <c r="AC112" s="18">
        <f t="shared" ca="1" si="56"/>
        <v>1.2084547812853201</v>
      </c>
      <c r="AD112" s="18">
        <f t="shared" ca="1" si="56"/>
        <v>1.1958096355745604</v>
      </c>
      <c r="AE112" s="18">
        <f t="shared" ca="1" si="57"/>
        <v>1.1832968073592689</v>
      </c>
      <c r="AF112" s="18">
        <f t="shared" ca="1" si="57"/>
        <v>1.170914912082873</v>
      </c>
      <c r="AG112" s="18">
        <f t="shared" ca="1" si="57"/>
        <v>1.1586625796766565</v>
      </c>
      <c r="AH112" s="18">
        <f t="shared" ca="1" si="57"/>
        <v>1.1465384544081605</v>
      </c>
      <c r="AI112" s="18">
        <f t="shared" ca="1" si="57"/>
        <v>1.1345411947311701</v>
      </c>
      <c r="AJ112" s="18">
        <f t="shared" ca="1" si="57"/>
        <v>1.1226694731372715</v>
      </c>
      <c r="AK112" s="18">
        <f t="shared" ca="1" si="57"/>
        <v>1.1109219760089606</v>
      </c>
      <c r="AL112" s="18">
        <f t="shared" ca="1" si="57"/>
        <v>1.0992974034742919</v>
      </c>
      <c r="AM112" s="18">
        <f t="shared" ca="1" si="57"/>
        <v>1.0877944692630446</v>
      </c>
      <c r="AN112" s="18">
        <f t="shared" ca="1" si="57"/>
        <v>1.0764119005643966</v>
      </c>
      <c r="AO112" s="18">
        <f t="shared" ca="1" si="58"/>
        <v>1.0651484378860865</v>
      </c>
      <c r="AP112" s="18">
        <f t="shared" ca="1" si="58"/>
        <v>1.0540028349150494</v>
      </c>
      <c r="AQ112" s="18">
        <f t="shared" ca="1" si="58"/>
        <v>1.0429738583795112</v>
      </c>
      <c r="AR112" s="18">
        <f t="shared" ca="1" si="58"/>
        <v>1.0320602879125262</v>
      </c>
      <c r="AS112" s="18">
        <f t="shared" ca="1" si="58"/>
        <v>1.0212609159169419</v>
      </c>
      <c r="AT112" s="18">
        <f t="shared" ca="1" si="58"/>
        <v>1.0105745474317775</v>
      </c>
      <c r="AU112" s="18">
        <f t="shared" ca="1" si="58"/>
        <v>1</v>
      </c>
      <c r="AV112" s="18">
        <f t="shared" ca="1" si="58"/>
        <v>0</v>
      </c>
      <c r="AW112" s="18">
        <f t="shared" ca="1" si="58"/>
        <v>0</v>
      </c>
      <c r="AX112" s="18">
        <f t="shared" ca="1" si="58"/>
        <v>0</v>
      </c>
      <c r="AY112" s="18">
        <f t="shared" ca="1" si="59"/>
        <v>0</v>
      </c>
      <c r="AZ112" s="18">
        <f t="shared" ca="1" si="59"/>
        <v>0</v>
      </c>
      <c r="BA112" s="18">
        <f t="shared" ca="1" si="59"/>
        <v>0</v>
      </c>
      <c r="BB112" s="18">
        <f t="shared" ca="1" si="59"/>
        <v>0</v>
      </c>
      <c r="BC112" s="18">
        <f t="shared" ca="1" si="59"/>
        <v>0</v>
      </c>
      <c r="BD112" s="18">
        <f t="shared" ca="1" si="59"/>
        <v>0</v>
      </c>
      <c r="BE112" s="18">
        <f t="shared" ca="1" si="59"/>
        <v>0</v>
      </c>
      <c r="BF112" s="18">
        <f t="shared" ca="1" si="59"/>
        <v>0</v>
      </c>
      <c r="BG112" s="18">
        <f t="shared" ca="1" si="59"/>
        <v>0</v>
      </c>
      <c r="BH112" s="18">
        <f t="shared" ca="1" si="59"/>
        <v>0</v>
      </c>
    </row>
    <row r="113" spans="8:60" x14ac:dyDescent="0.35">
      <c r="H113" s="2" t="str">
        <f t="shared" si="47"/>
        <v>SCCT_Capital</v>
      </c>
      <c r="I113">
        <f t="shared" si="49"/>
        <v>2</v>
      </c>
      <c r="J113">
        <f t="shared" si="48"/>
        <v>37</v>
      </c>
      <c r="K113" s="18">
        <f t="shared" ca="1" si="55"/>
        <v>1.475805635782683</v>
      </c>
      <c r="L113" s="18">
        <f t="shared" ca="1" si="55"/>
        <v>1.4603629584113511</v>
      </c>
      <c r="M113" s="18">
        <f t="shared" ca="1" si="55"/>
        <v>1.4450818716171339</v>
      </c>
      <c r="N113" s="18">
        <f t="shared" ca="1" si="55"/>
        <v>1.4299606845329629</v>
      </c>
      <c r="O113" s="18">
        <f t="shared" ca="1" si="55"/>
        <v>1.4149977239848281</v>
      </c>
      <c r="P113" s="18">
        <f t="shared" ca="1" si="55"/>
        <v>1.4001913343066388</v>
      </c>
      <c r="Q113" s="18">
        <f t="shared" ca="1" si="55"/>
        <v>1.3855398771570226</v>
      </c>
      <c r="R113" s="18">
        <f t="shared" ca="1" si="55"/>
        <v>1.3710417313380423</v>
      </c>
      <c r="S113" s="18">
        <f t="shared" ca="1" si="55"/>
        <v>1.3566952926158069</v>
      </c>
      <c r="T113" s="18">
        <f t="shared" ca="1" si="55"/>
        <v>1.3424989735429642</v>
      </c>
      <c r="U113" s="18">
        <f t="shared" ca="1" si="56"/>
        <v>1.3284512032830458</v>
      </c>
      <c r="V113" s="18">
        <f t="shared" ca="1" si="56"/>
        <v>1.3145504274366533</v>
      </c>
      <c r="W113" s="18">
        <f t="shared" ca="1" si="56"/>
        <v>1.3007951078694637</v>
      </c>
      <c r="X113" s="18">
        <f t="shared" ca="1" si="56"/>
        <v>1.2871837225420311</v>
      </c>
      <c r="Y113" s="18">
        <f t="shared" ca="1" si="56"/>
        <v>1.2737147653413734</v>
      </c>
      <c r="Z113" s="18">
        <f t="shared" ca="1" si="56"/>
        <v>1.2603867459143188</v>
      </c>
      <c r="AA113" s="18">
        <f t="shared" ca="1" si="56"/>
        <v>1.2471981895025965</v>
      </c>
      <c r="AB113" s="18">
        <f t="shared" ca="1" si="56"/>
        <v>1.2341476367796538</v>
      </c>
      <c r="AC113" s="18">
        <f t="shared" ca="1" si="56"/>
        <v>1.2212336436891802</v>
      </c>
      <c r="AD113" s="18">
        <f t="shared" ca="1" si="56"/>
        <v>1.2084547812853201</v>
      </c>
      <c r="AE113" s="18">
        <f t="shared" ca="1" si="57"/>
        <v>1.1958096355745604</v>
      </c>
      <c r="AF113" s="18">
        <f t="shared" ca="1" si="57"/>
        <v>1.1832968073592689</v>
      </c>
      <c r="AG113" s="18">
        <f t="shared" ca="1" si="57"/>
        <v>1.170914912082873</v>
      </c>
      <c r="AH113" s="18">
        <f t="shared" ca="1" si="57"/>
        <v>1.1586625796766565</v>
      </c>
      <c r="AI113" s="18">
        <f t="shared" ca="1" si="57"/>
        <v>1.1465384544081605</v>
      </c>
      <c r="AJ113" s="18">
        <f t="shared" ca="1" si="57"/>
        <v>1.1345411947311701</v>
      </c>
      <c r="AK113" s="18">
        <f t="shared" ca="1" si="57"/>
        <v>1.1226694731372715</v>
      </c>
      <c r="AL113" s="18">
        <f t="shared" ca="1" si="57"/>
        <v>1.1109219760089606</v>
      </c>
      <c r="AM113" s="18">
        <f t="shared" ca="1" si="57"/>
        <v>1.0992974034742919</v>
      </c>
      <c r="AN113" s="18">
        <f t="shared" ca="1" si="57"/>
        <v>1.0877944692630446</v>
      </c>
      <c r="AO113" s="18">
        <f t="shared" ca="1" si="58"/>
        <v>1.0764119005643966</v>
      </c>
      <c r="AP113" s="18">
        <f t="shared" ca="1" si="58"/>
        <v>1.0651484378860865</v>
      </c>
      <c r="AQ113" s="18">
        <f t="shared" ca="1" si="58"/>
        <v>1.0540028349150494</v>
      </c>
      <c r="AR113" s="18">
        <f t="shared" ca="1" si="58"/>
        <v>1.0429738583795112</v>
      </c>
      <c r="AS113" s="18">
        <f t="shared" ca="1" si="58"/>
        <v>1.0320602879125262</v>
      </c>
      <c r="AT113" s="18">
        <f t="shared" ca="1" si="58"/>
        <v>1.0212609159169419</v>
      </c>
      <c r="AU113" s="18">
        <f t="shared" ca="1" si="58"/>
        <v>1.0105745474317775</v>
      </c>
      <c r="AV113" s="18">
        <f t="shared" ca="1" si="58"/>
        <v>1</v>
      </c>
      <c r="AW113" s="18">
        <f t="shared" ca="1" si="58"/>
        <v>0</v>
      </c>
      <c r="AX113" s="18">
        <f t="shared" ca="1" si="58"/>
        <v>0</v>
      </c>
      <c r="AY113" s="18">
        <f t="shared" ca="1" si="59"/>
        <v>0</v>
      </c>
      <c r="AZ113" s="18">
        <f t="shared" ca="1" si="59"/>
        <v>0</v>
      </c>
      <c r="BA113" s="18">
        <f t="shared" ca="1" si="59"/>
        <v>0</v>
      </c>
      <c r="BB113" s="18">
        <f t="shared" ca="1" si="59"/>
        <v>0</v>
      </c>
      <c r="BC113" s="18">
        <f t="shared" ca="1" si="59"/>
        <v>0</v>
      </c>
      <c r="BD113" s="18">
        <f t="shared" ca="1" si="59"/>
        <v>0</v>
      </c>
      <c r="BE113" s="18">
        <f t="shared" ca="1" si="59"/>
        <v>0</v>
      </c>
      <c r="BF113" s="18">
        <f t="shared" ca="1" si="59"/>
        <v>0</v>
      </c>
      <c r="BG113" s="18">
        <f t="shared" ca="1" si="59"/>
        <v>0</v>
      </c>
      <c r="BH113" s="18">
        <f t="shared" ca="1" si="59"/>
        <v>0</v>
      </c>
    </row>
    <row r="114" spans="8:60" x14ac:dyDescent="0.35">
      <c r="H114" s="2" t="str">
        <f t="shared" si="47"/>
        <v>SCCT_Capital</v>
      </c>
      <c r="I114">
        <f t="shared" si="49"/>
        <v>2</v>
      </c>
      <c r="J114">
        <f t="shared" si="48"/>
        <v>38</v>
      </c>
      <c r="K114" s="18">
        <f t="shared" ca="1" si="55"/>
        <v>1.4914116124783514</v>
      </c>
      <c r="L114" s="18">
        <f t="shared" ca="1" si="55"/>
        <v>1.475805635782683</v>
      </c>
      <c r="M114" s="18">
        <f t="shared" ca="1" si="55"/>
        <v>1.4603629584113511</v>
      </c>
      <c r="N114" s="18">
        <f t="shared" ca="1" si="55"/>
        <v>1.4450818716171339</v>
      </c>
      <c r="O114" s="18">
        <f t="shared" ca="1" si="55"/>
        <v>1.4299606845329629</v>
      </c>
      <c r="P114" s="18">
        <f t="shared" ca="1" si="55"/>
        <v>1.4149977239848281</v>
      </c>
      <c r="Q114" s="18">
        <f t="shared" ca="1" si="55"/>
        <v>1.4001913343066388</v>
      </c>
      <c r="R114" s="18">
        <f t="shared" ca="1" si="55"/>
        <v>1.3855398771570226</v>
      </c>
      <c r="S114" s="18">
        <f t="shared" ca="1" si="55"/>
        <v>1.3710417313380423</v>
      </c>
      <c r="T114" s="18">
        <f t="shared" ca="1" si="55"/>
        <v>1.3566952926158069</v>
      </c>
      <c r="U114" s="18">
        <f t="shared" ca="1" si="56"/>
        <v>1.3424989735429642</v>
      </c>
      <c r="V114" s="18">
        <f t="shared" ca="1" si="56"/>
        <v>1.3284512032830458</v>
      </c>
      <c r="W114" s="18">
        <f t="shared" ca="1" si="56"/>
        <v>1.3145504274366533</v>
      </c>
      <c r="X114" s="18">
        <f t="shared" ca="1" si="56"/>
        <v>1.3007951078694637</v>
      </c>
      <c r="Y114" s="18">
        <f t="shared" ca="1" si="56"/>
        <v>1.2871837225420311</v>
      </c>
      <c r="Z114" s="18">
        <f t="shared" ca="1" si="56"/>
        <v>1.2737147653413734</v>
      </c>
      <c r="AA114" s="18">
        <f t="shared" ca="1" si="56"/>
        <v>1.2603867459143188</v>
      </c>
      <c r="AB114" s="18">
        <f t="shared" ca="1" si="56"/>
        <v>1.2471981895025965</v>
      </c>
      <c r="AC114" s="18">
        <f t="shared" ca="1" si="56"/>
        <v>1.2341476367796538</v>
      </c>
      <c r="AD114" s="18">
        <f t="shared" ca="1" si="56"/>
        <v>1.2212336436891802</v>
      </c>
      <c r="AE114" s="18">
        <f t="shared" ca="1" si="57"/>
        <v>1.2084547812853201</v>
      </c>
      <c r="AF114" s="18">
        <f t="shared" ca="1" si="57"/>
        <v>1.1958096355745604</v>
      </c>
      <c r="AG114" s="18">
        <f t="shared" ca="1" si="57"/>
        <v>1.1832968073592689</v>
      </c>
      <c r="AH114" s="18">
        <f t="shared" ca="1" si="57"/>
        <v>1.170914912082873</v>
      </c>
      <c r="AI114" s="18">
        <f t="shared" ca="1" si="57"/>
        <v>1.1586625796766565</v>
      </c>
      <c r="AJ114" s="18">
        <f t="shared" ca="1" si="57"/>
        <v>1.1465384544081605</v>
      </c>
      <c r="AK114" s="18">
        <f t="shared" ca="1" si="57"/>
        <v>1.1345411947311701</v>
      </c>
      <c r="AL114" s="18">
        <f t="shared" ca="1" si="57"/>
        <v>1.1226694731372715</v>
      </c>
      <c r="AM114" s="18">
        <f t="shared" ca="1" si="57"/>
        <v>1.1109219760089606</v>
      </c>
      <c r="AN114" s="18">
        <f t="shared" ca="1" si="57"/>
        <v>1.0992974034742919</v>
      </c>
      <c r="AO114" s="18">
        <f t="shared" ca="1" si="58"/>
        <v>1.0877944692630446</v>
      </c>
      <c r="AP114" s="18">
        <f t="shared" ca="1" si="58"/>
        <v>1.0764119005643966</v>
      </c>
      <c r="AQ114" s="18">
        <f t="shared" ca="1" si="58"/>
        <v>1.0651484378860865</v>
      </c>
      <c r="AR114" s="18">
        <f t="shared" ca="1" si="58"/>
        <v>1.0540028349150494</v>
      </c>
      <c r="AS114" s="18">
        <f t="shared" ca="1" si="58"/>
        <v>1.0429738583795112</v>
      </c>
      <c r="AT114" s="18">
        <f t="shared" ca="1" si="58"/>
        <v>1.0320602879125262</v>
      </c>
      <c r="AU114" s="18">
        <f t="shared" ca="1" si="58"/>
        <v>1.0212609159169419</v>
      </c>
      <c r="AV114" s="18">
        <f t="shared" ca="1" si="58"/>
        <v>1.0105745474317775</v>
      </c>
      <c r="AW114" s="18">
        <f t="shared" ca="1" si="58"/>
        <v>1</v>
      </c>
      <c r="AX114" s="18">
        <f t="shared" ca="1" si="58"/>
        <v>0</v>
      </c>
      <c r="AY114" s="18">
        <f t="shared" ca="1" si="59"/>
        <v>0</v>
      </c>
      <c r="AZ114" s="18">
        <f t="shared" ca="1" si="59"/>
        <v>0</v>
      </c>
      <c r="BA114" s="18">
        <f t="shared" ca="1" si="59"/>
        <v>0</v>
      </c>
      <c r="BB114" s="18">
        <f t="shared" ca="1" si="59"/>
        <v>0</v>
      </c>
      <c r="BC114" s="18">
        <f t="shared" ca="1" si="59"/>
        <v>0</v>
      </c>
      <c r="BD114" s="18">
        <f t="shared" ca="1" si="59"/>
        <v>0</v>
      </c>
      <c r="BE114" s="18">
        <f t="shared" ca="1" si="59"/>
        <v>0</v>
      </c>
      <c r="BF114" s="18">
        <f t="shared" ca="1" si="59"/>
        <v>0</v>
      </c>
      <c r="BG114" s="18">
        <f t="shared" ca="1" si="59"/>
        <v>0</v>
      </c>
      <c r="BH114" s="18">
        <f t="shared" ca="1" si="59"/>
        <v>0</v>
      </c>
    </row>
    <row r="115" spans="8:60" x14ac:dyDescent="0.35">
      <c r="H115" s="2" t="str">
        <f t="shared" si="47"/>
        <v>SCCT_Capital</v>
      </c>
      <c r="I115">
        <f t="shared" si="49"/>
        <v>2</v>
      </c>
      <c r="J115">
        <f t="shared" si="48"/>
        <v>39</v>
      </c>
      <c r="K115" s="18">
        <f t="shared" ref="K115:T124" ca="1" si="60">IF(K$24&gt;$J115,0,OFFSET($K$2,$I115,$J115-K$24))</f>
        <v>1.5071826153148076</v>
      </c>
      <c r="L115" s="18">
        <f t="shared" ca="1" si="60"/>
        <v>1.4914116124783514</v>
      </c>
      <c r="M115" s="18">
        <f t="shared" ca="1" si="60"/>
        <v>1.475805635782683</v>
      </c>
      <c r="N115" s="18">
        <f t="shared" ca="1" si="60"/>
        <v>1.4603629584113511</v>
      </c>
      <c r="O115" s="18">
        <f t="shared" ca="1" si="60"/>
        <v>1.4450818716171339</v>
      </c>
      <c r="P115" s="18">
        <f t="shared" ca="1" si="60"/>
        <v>1.4299606845329629</v>
      </c>
      <c r="Q115" s="18">
        <f t="shared" ca="1" si="60"/>
        <v>1.4149977239848281</v>
      </c>
      <c r="R115" s="18">
        <f t="shared" ca="1" si="60"/>
        <v>1.4001913343066388</v>
      </c>
      <c r="S115" s="18">
        <f t="shared" ca="1" si="60"/>
        <v>1.3855398771570226</v>
      </c>
      <c r="T115" s="18">
        <f t="shared" ca="1" si="60"/>
        <v>1.3710417313380423</v>
      </c>
      <c r="U115" s="18">
        <f t="shared" ref="U115:AD124" ca="1" si="61">IF(U$24&gt;$J115,0,OFFSET($K$2,$I115,$J115-U$24))</f>
        <v>1.3566952926158069</v>
      </c>
      <c r="V115" s="18">
        <f t="shared" ca="1" si="61"/>
        <v>1.3424989735429642</v>
      </c>
      <c r="W115" s="18">
        <f t="shared" ca="1" si="61"/>
        <v>1.3284512032830458</v>
      </c>
      <c r="X115" s="18">
        <f t="shared" ca="1" si="61"/>
        <v>1.3145504274366533</v>
      </c>
      <c r="Y115" s="18">
        <f t="shared" ca="1" si="61"/>
        <v>1.3007951078694637</v>
      </c>
      <c r="Z115" s="18">
        <f t="shared" ca="1" si="61"/>
        <v>1.2871837225420311</v>
      </c>
      <c r="AA115" s="18">
        <f t="shared" ca="1" si="61"/>
        <v>1.2737147653413734</v>
      </c>
      <c r="AB115" s="18">
        <f t="shared" ca="1" si="61"/>
        <v>1.2603867459143188</v>
      </c>
      <c r="AC115" s="18">
        <f t="shared" ca="1" si="61"/>
        <v>1.2471981895025965</v>
      </c>
      <c r="AD115" s="18">
        <f t="shared" ca="1" si="61"/>
        <v>1.2341476367796538</v>
      </c>
      <c r="AE115" s="18">
        <f t="shared" ref="AE115:AN124" ca="1" si="62">IF(AE$24&gt;$J115,0,OFFSET($K$2,$I115,$J115-AE$24))</f>
        <v>1.2212336436891802</v>
      </c>
      <c r="AF115" s="18">
        <f t="shared" ca="1" si="62"/>
        <v>1.2084547812853201</v>
      </c>
      <c r="AG115" s="18">
        <f t="shared" ca="1" si="62"/>
        <v>1.1958096355745604</v>
      </c>
      <c r="AH115" s="18">
        <f t="shared" ca="1" si="62"/>
        <v>1.1832968073592689</v>
      </c>
      <c r="AI115" s="18">
        <f t="shared" ca="1" si="62"/>
        <v>1.170914912082873</v>
      </c>
      <c r="AJ115" s="18">
        <f t="shared" ca="1" si="62"/>
        <v>1.1586625796766565</v>
      </c>
      <c r="AK115" s="18">
        <f t="shared" ca="1" si="62"/>
        <v>1.1465384544081605</v>
      </c>
      <c r="AL115" s="18">
        <f t="shared" ca="1" si="62"/>
        <v>1.1345411947311701</v>
      </c>
      <c r="AM115" s="18">
        <f t="shared" ca="1" si="62"/>
        <v>1.1226694731372715</v>
      </c>
      <c r="AN115" s="18">
        <f t="shared" ca="1" si="62"/>
        <v>1.1109219760089606</v>
      </c>
      <c r="AO115" s="18">
        <f t="shared" ref="AO115:AX124" ca="1" si="63">IF(AO$24&gt;$J115,0,OFFSET($K$2,$I115,$J115-AO$24))</f>
        <v>1.0992974034742919</v>
      </c>
      <c r="AP115" s="18">
        <f t="shared" ca="1" si="63"/>
        <v>1.0877944692630446</v>
      </c>
      <c r="AQ115" s="18">
        <f t="shared" ca="1" si="63"/>
        <v>1.0764119005643966</v>
      </c>
      <c r="AR115" s="18">
        <f t="shared" ca="1" si="63"/>
        <v>1.0651484378860865</v>
      </c>
      <c r="AS115" s="18">
        <f t="shared" ca="1" si="63"/>
        <v>1.0540028349150494</v>
      </c>
      <c r="AT115" s="18">
        <f t="shared" ca="1" si="63"/>
        <v>1.0429738583795112</v>
      </c>
      <c r="AU115" s="18">
        <f t="shared" ca="1" si="63"/>
        <v>1.0320602879125262</v>
      </c>
      <c r="AV115" s="18">
        <f t="shared" ca="1" si="63"/>
        <v>1.0212609159169419</v>
      </c>
      <c r="AW115" s="18">
        <f t="shared" ca="1" si="63"/>
        <v>1.0105745474317775</v>
      </c>
      <c r="AX115" s="18">
        <f t="shared" ca="1" si="63"/>
        <v>1</v>
      </c>
      <c r="AY115" s="18">
        <f t="shared" ref="AY115:BH124" ca="1" si="64">IF(AY$24&gt;$J115,0,OFFSET($K$2,$I115,$J115-AY$24))</f>
        <v>0</v>
      </c>
      <c r="AZ115" s="18">
        <f t="shared" ca="1" si="64"/>
        <v>0</v>
      </c>
      <c r="BA115" s="18">
        <f t="shared" ca="1" si="64"/>
        <v>0</v>
      </c>
      <c r="BB115" s="18">
        <f t="shared" ca="1" si="64"/>
        <v>0</v>
      </c>
      <c r="BC115" s="18">
        <f t="shared" ca="1" si="64"/>
        <v>0</v>
      </c>
      <c r="BD115" s="18">
        <f t="shared" ca="1" si="64"/>
        <v>0</v>
      </c>
      <c r="BE115" s="18">
        <f t="shared" ca="1" si="64"/>
        <v>0</v>
      </c>
      <c r="BF115" s="18">
        <f t="shared" ca="1" si="64"/>
        <v>0</v>
      </c>
      <c r="BG115" s="18">
        <f t="shared" ca="1" si="64"/>
        <v>0</v>
      </c>
      <c r="BH115" s="18">
        <f t="shared" ca="1" si="64"/>
        <v>0</v>
      </c>
    </row>
    <row r="116" spans="8:60" x14ac:dyDescent="0.35">
      <c r="H116" s="2" t="str">
        <f t="shared" si="47"/>
        <v>SCCT_Capital</v>
      </c>
      <c r="I116">
        <f t="shared" si="49"/>
        <v>2</v>
      </c>
      <c r="J116">
        <f t="shared" si="48"/>
        <v>40</v>
      </c>
      <c r="K116" s="18">
        <f t="shared" ca="1" si="60"/>
        <v>1.5231203893688043</v>
      </c>
      <c r="L116" s="18">
        <f t="shared" ca="1" si="60"/>
        <v>1.5071826153148076</v>
      </c>
      <c r="M116" s="18">
        <f t="shared" ca="1" si="60"/>
        <v>1.4914116124783514</v>
      </c>
      <c r="N116" s="18">
        <f t="shared" ca="1" si="60"/>
        <v>1.475805635782683</v>
      </c>
      <c r="O116" s="18">
        <f t="shared" ca="1" si="60"/>
        <v>1.4603629584113511</v>
      </c>
      <c r="P116" s="18">
        <f t="shared" ca="1" si="60"/>
        <v>1.4450818716171339</v>
      </c>
      <c r="Q116" s="18">
        <f t="shared" ca="1" si="60"/>
        <v>1.4299606845329629</v>
      </c>
      <c r="R116" s="18">
        <f t="shared" ca="1" si="60"/>
        <v>1.4149977239848281</v>
      </c>
      <c r="S116" s="18">
        <f t="shared" ca="1" si="60"/>
        <v>1.4001913343066388</v>
      </c>
      <c r="T116" s="18">
        <f t="shared" ca="1" si="60"/>
        <v>1.3855398771570226</v>
      </c>
      <c r="U116" s="18">
        <f t="shared" ca="1" si="61"/>
        <v>1.3710417313380423</v>
      </c>
      <c r="V116" s="18">
        <f t="shared" ca="1" si="61"/>
        <v>1.3566952926158069</v>
      </c>
      <c r="W116" s="18">
        <f t="shared" ca="1" si="61"/>
        <v>1.3424989735429642</v>
      </c>
      <c r="X116" s="18">
        <f t="shared" ca="1" si="61"/>
        <v>1.3284512032830458</v>
      </c>
      <c r="Y116" s="18">
        <f t="shared" ca="1" si="61"/>
        <v>1.3145504274366533</v>
      </c>
      <c r="Z116" s="18">
        <f t="shared" ca="1" si="61"/>
        <v>1.3007951078694637</v>
      </c>
      <c r="AA116" s="18">
        <f t="shared" ca="1" si="61"/>
        <v>1.2871837225420311</v>
      </c>
      <c r="AB116" s="18">
        <f t="shared" ca="1" si="61"/>
        <v>1.2737147653413734</v>
      </c>
      <c r="AC116" s="18">
        <f t="shared" ca="1" si="61"/>
        <v>1.2603867459143188</v>
      </c>
      <c r="AD116" s="18">
        <f t="shared" ca="1" si="61"/>
        <v>1.2471981895025965</v>
      </c>
      <c r="AE116" s="18">
        <f t="shared" ca="1" si="62"/>
        <v>1.2341476367796538</v>
      </c>
      <c r="AF116" s="18">
        <f t="shared" ca="1" si="62"/>
        <v>1.2212336436891802</v>
      </c>
      <c r="AG116" s="18">
        <f t="shared" ca="1" si="62"/>
        <v>1.2084547812853201</v>
      </c>
      <c r="AH116" s="18">
        <f t="shared" ca="1" si="62"/>
        <v>1.1958096355745604</v>
      </c>
      <c r="AI116" s="18">
        <f t="shared" ca="1" si="62"/>
        <v>1.1832968073592689</v>
      </c>
      <c r="AJ116" s="18">
        <f t="shared" ca="1" si="62"/>
        <v>1.170914912082873</v>
      </c>
      <c r="AK116" s="18">
        <f t="shared" ca="1" si="62"/>
        <v>1.1586625796766565</v>
      </c>
      <c r="AL116" s="18">
        <f t="shared" ca="1" si="62"/>
        <v>1.1465384544081605</v>
      </c>
      <c r="AM116" s="18">
        <f t="shared" ca="1" si="62"/>
        <v>1.1345411947311701</v>
      </c>
      <c r="AN116" s="18">
        <f t="shared" ca="1" si="62"/>
        <v>1.1226694731372715</v>
      </c>
      <c r="AO116" s="18">
        <f t="shared" ca="1" si="63"/>
        <v>1.1109219760089606</v>
      </c>
      <c r="AP116" s="18">
        <f t="shared" ca="1" si="63"/>
        <v>1.0992974034742919</v>
      </c>
      <c r="AQ116" s="18">
        <f t="shared" ca="1" si="63"/>
        <v>1.0877944692630446</v>
      </c>
      <c r="AR116" s="18">
        <f t="shared" ca="1" si="63"/>
        <v>1.0764119005643966</v>
      </c>
      <c r="AS116" s="18">
        <f t="shared" ca="1" si="63"/>
        <v>1.0651484378860865</v>
      </c>
      <c r="AT116" s="18">
        <f t="shared" ca="1" si="63"/>
        <v>1.0540028349150494</v>
      </c>
      <c r="AU116" s="18">
        <f t="shared" ca="1" si="63"/>
        <v>1.0429738583795112</v>
      </c>
      <c r="AV116" s="18">
        <f t="shared" ca="1" si="63"/>
        <v>1.0320602879125262</v>
      </c>
      <c r="AW116" s="18">
        <f t="shared" ca="1" si="63"/>
        <v>1.0212609159169419</v>
      </c>
      <c r="AX116" s="18">
        <f t="shared" ca="1" si="63"/>
        <v>1.0105745474317775</v>
      </c>
      <c r="AY116" s="18">
        <f t="shared" ca="1" si="64"/>
        <v>1</v>
      </c>
      <c r="AZ116" s="18">
        <f t="shared" ca="1" si="64"/>
        <v>0</v>
      </c>
      <c r="BA116" s="18">
        <f t="shared" ca="1" si="64"/>
        <v>0</v>
      </c>
      <c r="BB116" s="18">
        <f t="shared" ca="1" si="64"/>
        <v>0</v>
      </c>
      <c r="BC116" s="18">
        <f t="shared" ca="1" si="64"/>
        <v>0</v>
      </c>
      <c r="BD116" s="18">
        <f t="shared" ca="1" si="64"/>
        <v>0</v>
      </c>
      <c r="BE116" s="18">
        <f t="shared" ca="1" si="64"/>
        <v>0</v>
      </c>
      <c r="BF116" s="18">
        <f t="shared" ca="1" si="64"/>
        <v>0</v>
      </c>
      <c r="BG116" s="18">
        <f t="shared" ca="1" si="64"/>
        <v>0</v>
      </c>
      <c r="BH116" s="18">
        <f t="shared" ca="1" si="64"/>
        <v>0</v>
      </c>
    </row>
    <row r="117" spans="8:60" x14ac:dyDescent="0.35">
      <c r="H117" s="2" t="str">
        <f t="shared" si="47"/>
        <v>SCCT_Capital</v>
      </c>
      <c r="I117">
        <f t="shared" si="49"/>
        <v>2</v>
      </c>
      <c r="J117">
        <f t="shared" si="48"/>
        <v>41</v>
      </c>
      <c r="K117" s="18">
        <f t="shared" ca="1" si="60"/>
        <v>1.5392266981704923</v>
      </c>
      <c r="L117" s="18">
        <f t="shared" ca="1" si="60"/>
        <v>1.5231203893688043</v>
      </c>
      <c r="M117" s="18">
        <f t="shared" ca="1" si="60"/>
        <v>1.5071826153148076</v>
      </c>
      <c r="N117" s="18">
        <f t="shared" ca="1" si="60"/>
        <v>1.4914116124783514</v>
      </c>
      <c r="O117" s="18">
        <f t="shared" ca="1" si="60"/>
        <v>1.475805635782683</v>
      </c>
      <c r="P117" s="18">
        <f t="shared" ca="1" si="60"/>
        <v>1.4603629584113511</v>
      </c>
      <c r="Q117" s="18">
        <f t="shared" ca="1" si="60"/>
        <v>1.4450818716171339</v>
      </c>
      <c r="R117" s="18">
        <f t="shared" ca="1" si="60"/>
        <v>1.4299606845329629</v>
      </c>
      <c r="S117" s="18">
        <f t="shared" ca="1" si="60"/>
        <v>1.4149977239848281</v>
      </c>
      <c r="T117" s="18">
        <f t="shared" ca="1" si="60"/>
        <v>1.4001913343066388</v>
      </c>
      <c r="U117" s="18">
        <f t="shared" ca="1" si="61"/>
        <v>1.3855398771570226</v>
      </c>
      <c r="V117" s="18">
        <f t="shared" ca="1" si="61"/>
        <v>1.3710417313380423</v>
      </c>
      <c r="W117" s="18">
        <f t="shared" ca="1" si="61"/>
        <v>1.3566952926158069</v>
      </c>
      <c r="X117" s="18">
        <f t="shared" ca="1" si="61"/>
        <v>1.3424989735429642</v>
      </c>
      <c r="Y117" s="18">
        <f t="shared" ca="1" si="61"/>
        <v>1.3284512032830458</v>
      </c>
      <c r="Z117" s="18">
        <f t="shared" ca="1" si="61"/>
        <v>1.3145504274366533</v>
      </c>
      <c r="AA117" s="18">
        <f t="shared" ca="1" si="61"/>
        <v>1.3007951078694637</v>
      </c>
      <c r="AB117" s="18">
        <f t="shared" ca="1" si="61"/>
        <v>1.2871837225420311</v>
      </c>
      <c r="AC117" s="18">
        <f t="shared" ca="1" si="61"/>
        <v>1.2737147653413734</v>
      </c>
      <c r="AD117" s="18">
        <f t="shared" ca="1" si="61"/>
        <v>1.2603867459143188</v>
      </c>
      <c r="AE117" s="18">
        <f t="shared" ca="1" si="62"/>
        <v>1.2471981895025965</v>
      </c>
      <c r="AF117" s="18">
        <f t="shared" ca="1" si="62"/>
        <v>1.2341476367796538</v>
      </c>
      <c r="AG117" s="18">
        <f t="shared" ca="1" si="62"/>
        <v>1.2212336436891802</v>
      </c>
      <c r="AH117" s="18">
        <f t="shared" ca="1" si="62"/>
        <v>1.2084547812853201</v>
      </c>
      <c r="AI117" s="18">
        <f t="shared" ca="1" si="62"/>
        <v>1.1958096355745604</v>
      </c>
      <c r="AJ117" s="18">
        <f t="shared" ca="1" si="62"/>
        <v>1.1832968073592689</v>
      </c>
      <c r="AK117" s="18">
        <f t="shared" ca="1" si="62"/>
        <v>1.170914912082873</v>
      </c>
      <c r="AL117" s="18">
        <f t="shared" ca="1" si="62"/>
        <v>1.1586625796766565</v>
      </c>
      <c r="AM117" s="18">
        <f t="shared" ca="1" si="62"/>
        <v>1.1465384544081605</v>
      </c>
      <c r="AN117" s="18">
        <f t="shared" ca="1" si="62"/>
        <v>1.1345411947311701</v>
      </c>
      <c r="AO117" s="18">
        <f t="shared" ca="1" si="63"/>
        <v>1.1226694731372715</v>
      </c>
      <c r="AP117" s="18">
        <f t="shared" ca="1" si="63"/>
        <v>1.1109219760089606</v>
      </c>
      <c r="AQ117" s="18">
        <f t="shared" ca="1" si="63"/>
        <v>1.0992974034742919</v>
      </c>
      <c r="AR117" s="18">
        <f t="shared" ca="1" si="63"/>
        <v>1.0877944692630446</v>
      </c>
      <c r="AS117" s="18">
        <f t="shared" ca="1" si="63"/>
        <v>1.0764119005643966</v>
      </c>
      <c r="AT117" s="18">
        <f t="shared" ca="1" si="63"/>
        <v>1.0651484378860865</v>
      </c>
      <c r="AU117" s="18">
        <f t="shared" ca="1" si="63"/>
        <v>1.0540028349150494</v>
      </c>
      <c r="AV117" s="18">
        <f t="shared" ca="1" si="63"/>
        <v>1.0429738583795112</v>
      </c>
      <c r="AW117" s="18">
        <f t="shared" ca="1" si="63"/>
        <v>1.0320602879125262</v>
      </c>
      <c r="AX117" s="18">
        <f t="shared" ca="1" si="63"/>
        <v>1.0212609159169419</v>
      </c>
      <c r="AY117" s="18">
        <f t="shared" ca="1" si="64"/>
        <v>1.0105745474317775</v>
      </c>
      <c r="AZ117" s="18">
        <f t="shared" ca="1" si="64"/>
        <v>1</v>
      </c>
      <c r="BA117" s="18">
        <f t="shared" ca="1" si="64"/>
        <v>0</v>
      </c>
      <c r="BB117" s="18">
        <f t="shared" ca="1" si="64"/>
        <v>0</v>
      </c>
      <c r="BC117" s="18">
        <f t="shared" ca="1" si="64"/>
        <v>0</v>
      </c>
      <c r="BD117" s="18">
        <f t="shared" ca="1" si="64"/>
        <v>0</v>
      </c>
      <c r="BE117" s="18">
        <f t="shared" ca="1" si="64"/>
        <v>0</v>
      </c>
      <c r="BF117" s="18">
        <f t="shared" ca="1" si="64"/>
        <v>0</v>
      </c>
      <c r="BG117" s="18">
        <f t="shared" ca="1" si="64"/>
        <v>0</v>
      </c>
      <c r="BH117" s="18">
        <f t="shared" ca="1" si="64"/>
        <v>0</v>
      </c>
    </row>
    <row r="118" spans="8:60" x14ac:dyDescent="0.35">
      <c r="H118" s="2" t="str">
        <f t="shared" si="47"/>
        <v>SCCT_Capital</v>
      </c>
      <c r="I118">
        <f t="shared" si="49"/>
        <v>2</v>
      </c>
      <c r="J118">
        <f t="shared" si="48"/>
        <v>42</v>
      </c>
      <c r="K118" s="18">
        <f t="shared" ca="1" si="60"/>
        <v>1.5555033238985543</v>
      </c>
      <c r="L118" s="18">
        <f t="shared" ca="1" si="60"/>
        <v>1.5392266981704923</v>
      </c>
      <c r="M118" s="18">
        <f t="shared" ca="1" si="60"/>
        <v>1.5231203893688043</v>
      </c>
      <c r="N118" s="18">
        <f t="shared" ca="1" si="60"/>
        <v>1.5071826153148076</v>
      </c>
      <c r="O118" s="18">
        <f t="shared" ca="1" si="60"/>
        <v>1.4914116124783514</v>
      </c>
      <c r="P118" s="18">
        <f t="shared" ca="1" si="60"/>
        <v>1.475805635782683</v>
      </c>
      <c r="Q118" s="18">
        <f t="shared" ca="1" si="60"/>
        <v>1.4603629584113511</v>
      </c>
      <c r="R118" s="18">
        <f t="shared" ca="1" si="60"/>
        <v>1.4450818716171339</v>
      </c>
      <c r="S118" s="18">
        <f t="shared" ca="1" si="60"/>
        <v>1.4299606845329629</v>
      </c>
      <c r="T118" s="18">
        <f t="shared" ca="1" si="60"/>
        <v>1.4149977239848281</v>
      </c>
      <c r="U118" s="18">
        <f t="shared" ca="1" si="61"/>
        <v>1.4001913343066388</v>
      </c>
      <c r="V118" s="18">
        <f t="shared" ca="1" si="61"/>
        <v>1.3855398771570226</v>
      </c>
      <c r="W118" s="18">
        <f t="shared" ca="1" si="61"/>
        <v>1.3710417313380423</v>
      </c>
      <c r="X118" s="18">
        <f t="shared" ca="1" si="61"/>
        <v>1.3566952926158069</v>
      </c>
      <c r="Y118" s="18">
        <f t="shared" ca="1" si="61"/>
        <v>1.3424989735429642</v>
      </c>
      <c r="Z118" s="18">
        <f t="shared" ca="1" si="61"/>
        <v>1.3284512032830458</v>
      </c>
      <c r="AA118" s="18">
        <f t="shared" ca="1" si="61"/>
        <v>1.3145504274366533</v>
      </c>
      <c r="AB118" s="18">
        <f t="shared" ca="1" si="61"/>
        <v>1.3007951078694637</v>
      </c>
      <c r="AC118" s="18">
        <f t="shared" ca="1" si="61"/>
        <v>1.2871837225420311</v>
      </c>
      <c r="AD118" s="18">
        <f t="shared" ca="1" si="61"/>
        <v>1.2737147653413734</v>
      </c>
      <c r="AE118" s="18">
        <f t="shared" ca="1" si="62"/>
        <v>1.2603867459143188</v>
      </c>
      <c r="AF118" s="18">
        <f t="shared" ca="1" si="62"/>
        <v>1.2471981895025965</v>
      </c>
      <c r="AG118" s="18">
        <f t="shared" ca="1" si="62"/>
        <v>1.2341476367796538</v>
      </c>
      <c r="AH118" s="18">
        <f t="shared" ca="1" si="62"/>
        <v>1.2212336436891802</v>
      </c>
      <c r="AI118" s="18">
        <f t="shared" ca="1" si="62"/>
        <v>1.2084547812853201</v>
      </c>
      <c r="AJ118" s="18">
        <f t="shared" ca="1" si="62"/>
        <v>1.1958096355745604</v>
      </c>
      <c r="AK118" s="18">
        <f t="shared" ca="1" si="62"/>
        <v>1.1832968073592689</v>
      </c>
      <c r="AL118" s="18">
        <f t="shared" ca="1" si="62"/>
        <v>1.170914912082873</v>
      </c>
      <c r="AM118" s="18">
        <f t="shared" ca="1" si="62"/>
        <v>1.1586625796766565</v>
      </c>
      <c r="AN118" s="18">
        <f t="shared" ca="1" si="62"/>
        <v>1.1465384544081605</v>
      </c>
      <c r="AO118" s="18">
        <f t="shared" ca="1" si="63"/>
        <v>1.1345411947311701</v>
      </c>
      <c r="AP118" s="18">
        <f t="shared" ca="1" si="63"/>
        <v>1.1226694731372715</v>
      </c>
      <c r="AQ118" s="18">
        <f t="shared" ca="1" si="63"/>
        <v>1.1109219760089606</v>
      </c>
      <c r="AR118" s="18">
        <f t="shared" ca="1" si="63"/>
        <v>1.0992974034742919</v>
      </c>
      <c r="AS118" s="18">
        <f t="shared" ca="1" si="63"/>
        <v>1.0877944692630446</v>
      </c>
      <c r="AT118" s="18">
        <f t="shared" ca="1" si="63"/>
        <v>1.0764119005643966</v>
      </c>
      <c r="AU118" s="18">
        <f t="shared" ca="1" si="63"/>
        <v>1.0651484378860865</v>
      </c>
      <c r="AV118" s="18">
        <f t="shared" ca="1" si="63"/>
        <v>1.0540028349150494</v>
      </c>
      <c r="AW118" s="18">
        <f t="shared" ca="1" si="63"/>
        <v>1.0429738583795112</v>
      </c>
      <c r="AX118" s="18">
        <f t="shared" ca="1" si="63"/>
        <v>1.0320602879125262</v>
      </c>
      <c r="AY118" s="18">
        <f t="shared" ca="1" si="64"/>
        <v>1.0212609159169419</v>
      </c>
      <c r="AZ118" s="18">
        <f t="shared" ca="1" si="64"/>
        <v>1.0105745474317775</v>
      </c>
      <c r="BA118" s="18">
        <f t="shared" ca="1" si="64"/>
        <v>1</v>
      </c>
      <c r="BB118" s="18">
        <f t="shared" ca="1" si="64"/>
        <v>0</v>
      </c>
      <c r="BC118" s="18">
        <f t="shared" ca="1" si="64"/>
        <v>0</v>
      </c>
      <c r="BD118" s="18">
        <f t="shared" ca="1" si="64"/>
        <v>0</v>
      </c>
      <c r="BE118" s="18">
        <f t="shared" ca="1" si="64"/>
        <v>0</v>
      </c>
      <c r="BF118" s="18">
        <f t="shared" ca="1" si="64"/>
        <v>0</v>
      </c>
      <c r="BG118" s="18">
        <f t="shared" ca="1" si="64"/>
        <v>0</v>
      </c>
      <c r="BH118" s="18">
        <f t="shared" ca="1" si="64"/>
        <v>0</v>
      </c>
    </row>
    <row r="119" spans="8:60" x14ac:dyDescent="0.35">
      <c r="H119" s="2" t="str">
        <f t="shared" si="47"/>
        <v>SCCT_Capital</v>
      </c>
      <c r="I119">
        <f t="shared" si="49"/>
        <v>2</v>
      </c>
      <c r="J119">
        <f t="shared" si="48"/>
        <v>43</v>
      </c>
      <c r="K119" s="18">
        <f t="shared" ca="1" si="60"/>
        <v>1.5719520675774072</v>
      </c>
      <c r="L119" s="18">
        <f t="shared" ca="1" si="60"/>
        <v>1.5555033238985543</v>
      </c>
      <c r="M119" s="18">
        <f t="shared" ca="1" si="60"/>
        <v>1.5392266981704923</v>
      </c>
      <c r="N119" s="18">
        <f t="shared" ca="1" si="60"/>
        <v>1.5231203893688043</v>
      </c>
      <c r="O119" s="18">
        <f t="shared" ca="1" si="60"/>
        <v>1.5071826153148076</v>
      </c>
      <c r="P119" s="18">
        <f t="shared" ca="1" si="60"/>
        <v>1.4914116124783514</v>
      </c>
      <c r="Q119" s="18">
        <f t="shared" ca="1" si="60"/>
        <v>1.475805635782683</v>
      </c>
      <c r="R119" s="18">
        <f t="shared" ca="1" si="60"/>
        <v>1.4603629584113511</v>
      </c>
      <c r="S119" s="18">
        <f t="shared" ca="1" si="60"/>
        <v>1.4450818716171339</v>
      </c>
      <c r="T119" s="18">
        <f t="shared" ca="1" si="60"/>
        <v>1.4299606845329629</v>
      </c>
      <c r="U119" s="18">
        <f t="shared" ca="1" si="61"/>
        <v>1.4149977239848281</v>
      </c>
      <c r="V119" s="18">
        <f t="shared" ca="1" si="61"/>
        <v>1.4001913343066388</v>
      </c>
      <c r="W119" s="18">
        <f t="shared" ca="1" si="61"/>
        <v>1.3855398771570226</v>
      </c>
      <c r="X119" s="18">
        <f t="shared" ca="1" si="61"/>
        <v>1.3710417313380423</v>
      </c>
      <c r="Y119" s="18">
        <f t="shared" ca="1" si="61"/>
        <v>1.3566952926158069</v>
      </c>
      <c r="Z119" s="18">
        <f t="shared" ca="1" si="61"/>
        <v>1.3424989735429642</v>
      </c>
      <c r="AA119" s="18">
        <f t="shared" ca="1" si="61"/>
        <v>1.3284512032830458</v>
      </c>
      <c r="AB119" s="18">
        <f t="shared" ca="1" si="61"/>
        <v>1.3145504274366533</v>
      </c>
      <c r="AC119" s="18">
        <f t="shared" ca="1" si="61"/>
        <v>1.3007951078694637</v>
      </c>
      <c r="AD119" s="18">
        <f t="shared" ca="1" si="61"/>
        <v>1.2871837225420311</v>
      </c>
      <c r="AE119" s="18">
        <f t="shared" ca="1" si="62"/>
        <v>1.2737147653413734</v>
      </c>
      <c r="AF119" s="18">
        <f t="shared" ca="1" si="62"/>
        <v>1.2603867459143188</v>
      </c>
      <c r="AG119" s="18">
        <f t="shared" ca="1" si="62"/>
        <v>1.2471981895025965</v>
      </c>
      <c r="AH119" s="18">
        <f t="shared" ca="1" si="62"/>
        <v>1.2341476367796538</v>
      </c>
      <c r="AI119" s="18">
        <f t="shared" ca="1" si="62"/>
        <v>1.2212336436891802</v>
      </c>
      <c r="AJ119" s="18">
        <f t="shared" ca="1" si="62"/>
        <v>1.2084547812853201</v>
      </c>
      <c r="AK119" s="18">
        <f t="shared" ca="1" si="62"/>
        <v>1.1958096355745604</v>
      </c>
      <c r="AL119" s="18">
        <f t="shared" ca="1" si="62"/>
        <v>1.1832968073592689</v>
      </c>
      <c r="AM119" s="18">
        <f t="shared" ca="1" si="62"/>
        <v>1.170914912082873</v>
      </c>
      <c r="AN119" s="18">
        <f t="shared" ca="1" si="62"/>
        <v>1.1586625796766565</v>
      </c>
      <c r="AO119" s="18">
        <f t="shared" ca="1" si="63"/>
        <v>1.1465384544081605</v>
      </c>
      <c r="AP119" s="18">
        <f t="shared" ca="1" si="63"/>
        <v>1.1345411947311701</v>
      </c>
      <c r="AQ119" s="18">
        <f t="shared" ca="1" si="63"/>
        <v>1.1226694731372715</v>
      </c>
      <c r="AR119" s="18">
        <f t="shared" ca="1" si="63"/>
        <v>1.1109219760089606</v>
      </c>
      <c r="AS119" s="18">
        <f t="shared" ca="1" si="63"/>
        <v>1.0992974034742919</v>
      </c>
      <c r="AT119" s="18">
        <f t="shared" ca="1" si="63"/>
        <v>1.0877944692630446</v>
      </c>
      <c r="AU119" s="18">
        <f t="shared" ca="1" si="63"/>
        <v>1.0764119005643966</v>
      </c>
      <c r="AV119" s="18">
        <f t="shared" ca="1" si="63"/>
        <v>1.0651484378860865</v>
      </c>
      <c r="AW119" s="18">
        <f t="shared" ca="1" si="63"/>
        <v>1.0540028349150494</v>
      </c>
      <c r="AX119" s="18">
        <f t="shared" ca="1" si="63"/>
        <v>1.0429738583795112</v>
      </c>
      <c r="AY119" s="18">
        <f t="shared" ca="1" si="64"/>
        <v>1.0320602879125262</v>
      </c>
      <c r="AZ119" s="18">
        <f t="shared" ca="1" si="64"/>
        <v>1.0212609159169419</v>
      </c>
      <c r="BA119" s="18">
        <f t="shared" ca="1" si="64"/>
        <v>1.0105745474317775</v>
      </c>
      <c r="BB119" s="18">
        <f t="shared" ca="1" si="64"/>
        <v>1</v>
      </c>
      <c r="BC119" s="18">
        <f t="shared" ca="1" si="64"/>
        <v>0</v>
      </c>
      <c r="BD119" s="18">
        <f t="shared" ca="1" si="64"/>
        <v>0</v>
      </c>
      <c r="BE119" s="18">
        <f t="shared" ca="1" si="64"/>
        <v>0</v>
      </c>
      <c r="BF119" s="18">
        <f t="shared" ca="1" si="64"/>
        <v>0</v>
      </c>
      <c r="BG119" s="18">
        <f t="shared" ca="1" si="64"/>
        <v>0</v>
      </c>
      <c r="BH119" s="18">
        <f t="shared" ca="1" si="64"/>
        <v>0</v>
      </c>
    </row>
    <row r="120" spans="8:60" x14ac:dyDescent="0.35">
      <c r="H120" s="2" t="str">
        <f t="shared" si="47"/>
        <v>SCCT_Capital</v>
      </c>
      <c r="I120">
        <f t="shared" si="49"/>
        <v>2</v>
      </c>
      <c r="J120">
        <f t="shared" si="48"/>
        <v>44</v>
      </c>
      <c r="K120" s="18">
        <f t="shared" ca="1" si="60"/>
        <v>1.5885747492764852</v>
      </c>
      <c r="L120" s="18">
        <f t="shared" ca="1" si="60"/>
        <v>1.5719520675774072</v>
      </c>
      <c r="M120" s="18">
        <f t="shared" ca="1" si="60"/>
        <v>1.5555033238985543</v>
      </c>
      <c r="N120" s="18">
        <f t="shared" ca="1" si="60"/>
        <v>1.5392266981704923</v>
      </c>
      <c r="O120" s="18">
        <f t="shared" ca="1" si="60"/>
        <v>1.5231203893688043</v>
      </c>
      <c r="P120" s="18">
        <f t="shared" ca="1" si="60"/>
        <v>1.5071826153148076</v>
      </c>
      <c r="Q120" s="18">
        <f t="shared" ca="1" si="60"/>
        <v>1.4914116124783514</v>
      </c>
      <c r="R120" s="18">
        <f t="shared" ca="1" si="60"/>
        <v>1.475805635782683</v>
      </c>
      <c r="S120" s="18">
        <f t="shared" ca="1" si="60"/>
        <v>1.4603629584113511</v>
      </c>
      <c r="T120" s="18">
        <f t="shared" ca="1" si="60"/>
        <v>1.4450818716171339</v>
      </c>
      <c r="U120" s="18">
        <f t="shared" ca="1" si="61"/>
        <v>1.4299606845329629</v>
      </c>
      <c r="V120" s="18">
        <f t="shared" ca="1" si="61"/>
        <v>1.4149977239848281</v>
      </c>
      <c r="W120" s="18">
        <f t="shared" ca="1" si="61"/>
        <v>1.4001913343066388</v>
      </c>
      <c r="X120" s="18">
        <f t="shared" ca="1" si="61"/>
        <v>1.3855398771570226</v>
      </c>
      <c r="Y120" s="18">
        <f t="shared" ca="1" si="61"/>
        <v>1.3710417313380423</v>
      </c>
      <c r="Z120" s="18">
        <f t="shared" ca="1" si="61"/>
        <v>1.3566952926158069</v>
      </c>
      <c r="AA120" s="18">
        <f t="shared" ca="1" si="61"/>
        <v>1.3424989735429642</v>
      </c>
      <c r="AB120" s="18">
        <f t="shared" ca="1" si="61"/>
        <v>1.3284512032830458</v>
      </c>
      <c r="AC120" s="18">
        <f t="shared" ca="1" si="61"/>
        <v>1.3145504274366533</v>
      </c>
      <c r="AD120" s="18">
        <f t="shared" ca="1" si="61"/>
        <v>1.3007951078694637</v>
      </c>
      <c r="AE120" s="18">
        <f t="shared" ca="1" si="62"/>
        <v>1.2871837225420311</v>
      </c>
      <c r="AF120" s="18">
        <f t="shared" ca="1" si="62"/>
        <v>1.2737147653413734</v>
      </c>
      <c r="AG120" s="18">
        <f t="shared" ca="1" si="62"/>
        <v>1.2603867459143188</v>
      </c>
      <c r="AH120" s="18">
        <f t="shared" ca="1" si="62"/>
        <v>1.2471981895025965</v>
      </c>
      <c r="AI120" s="18">
        <f t="shared" ca="1" si="62"/>
        <v>1.2341476367796538</v>
      </c>
      <c r="AJ120" s="18">
        <f t="shared" ca="1" si="62"/>
        <v>1.2212336436891802</v>
      </c>
      <c r="AK120" s="18">
        <f t="shared" ca="1" si="62"/>
        <v>1.2084547812853201</v>
      </c>
      <c r="AL120" s="18">
        <f t="shared" ca="1" si="62"/>
        <v>1.1958096355745604</v>
      </c>
      <c r="AM120" s="18">
        <f t="shared" ca="1" si="62"/>
        <v>1.1832968073592689</v>
      </c>
      <c r="AN120" s="18">
        <f t="shared" ca="1" si="62"/>
        <v>1.170914912082873</v>
      </c>
      <c r="AO120" s="18">
        <f t="shared" ca="1" si="63"/>
        <v>1.1586625796766565</v>
      </c>
      <c r="AP120" s="18">
        <f t="shared" ca="1" si="63"/>
        <v>1.1465384544081605</v>
      </c>
      <c r="AQ120" s="18">
        <f t="shared" ca="1" si="63"/>
        <v>1.1345411947311701</v>
      </c>
      <c r="AR120" s="18">
        <f t="shared" ca="1" si="63"/>
        <v>1.1226694731372715</v>
      </c>
      <c r="AS120" s="18">
        <f t="shared" ca="1" si="63"/>
        <v>1.1109219760089606</v>
      </c>
      <c r="AT120" s="18">
        <f t="shared" ca="1" si="63"/>
        <v>1.0992974034742919</v>
      </c>
      <c r="AU120" s="18">
        <f t="shared" ca="1" si="63"/>
        <v>1.0877944692630446</v>
      </c>
      <c r="AV120" s="18">
        <f t="shared" ca="1" si="63"/>
        <v>1.0764119005643966</v>
      </c>
      <c r="AW120" s="18">
        <f t="shared" ca="1" si="63"/>
        <v>1.0651484378860865</v>
      </c>
      <c r="AX120" s="18">
        <f t="shared" ca="1" si="63"/>
        <v>1.0540028349150494</v>
      </c>
      <c r="AY120" s="18">
        <f t="shared" ca="1" si="64"/>
        <v>1.0429738583795112</v>
      </c>
      <c r="AZ120" s="18">
        <f t="shared" ca="1" si="64"/>
        <v>1.0320602879125262</v>
      </c>
      <c r="BA120" s="18">
        <f t="shared" ca="1" si="64"/>
        <v>1.0212609159169419</v>
      </c>
      <c r="BB120" s="18">
        <f t="shared" ca="1" si="64"/>
        <v>1.0105745474317775</v>
      </c>
      <c r="BC120" s="18">
        <f t="shared" ca="1" si="64"/>
        <v>1</v>
      </c>
      <c r="BD120" s="18">
        <f t="shared" ca="1" si="64"/>
        <v>0</v>
      </c>
      <c r="BE120" s="18">
        <f t="shared" ca="1" si="64"/>
        <v>0</v>
      </c>
      <c r="BF120" s="18">
        <f t="shared" ca="1" si="64"/>
        <v>0</v>
      </c>
      <c r="BG120" s="18">
        <f t="shared" ca="1" si="64"/>
        <v>0</v>
      </c>
      <c r="BH120" s="18">
        <f t="shared" ca="1" si="64"/>
        <v>0</v>
      </c>
    </row>
    <row r="121" spans="8:60" x14ac:dyDescent="0.35">
      <c r="H121" s="2" t="str">
        <f t="shared" si="47"/>
        <v>SCCT_Capital</v>
      </c>
      <c r="I121">
        <f t="shared" si="49"/>
        <v>2</v>
      </c>
      <c r="J121">
        <f t="shared" si="48"/>
        <v>45</v>
      </c>
      <c r="K121" s="18">
        <f t="shared" ca="1" si="60"/>
        <v>1.6053732083116337</v>
      </c>
      <c r="L121" s="18">
        <f t="shared" ca="1" si="60"/>
        <v>1.5885747492764852</v>
      </c>
      <c r="M121" s="18">
        <f t="shared" ca="1" si="60"/>
        <v>1.5719520675774072</v>
      </c>
      <c r="N121" s="18">
        <f t="shared" ca="1" si="60"/>
        <v>1.5555033238985543</v>
      </c>
      <c r="O121" s="18">
        <f t="shared" ca="1" si="60"/>
        <v>1.5392266981704923</v>
      </c>
      <c r="P121" s="18">
        <f t="shared" ca="1" si="60"/>
        <v>1.5231203893688043</v>
      </c>
      <c r="Q121" s="18">
        <f t="shared" ca="1" si="60"/>
        <v>1.5071826153148076</v>
      </c>
      <c r="R121" s="18">
        <f t="shared" ca="1" si="60"/>
        <v>1.4914116124783514</v>
      </c>
      <c r="S121" s="18">
        <f t="shared" ca="1" si="60"/>
        <v>1.475805635782683</v>
      </c>
      <c r="T121" s="18">
        <f t="shared" ca="1" si="60"/>
        <v>1.4603629584113511</v>
      </c>
      <c r="U121" s="18">
        <f t="shared" ca="1" si="61"/>
        <v>1.4450818716171339</v>
      </c>
      <c r="V121" s="18">
        <f t="shared" ca="1" si="61"/>
        <v>1.4299606845329629</v>
      </c>
      <c r="W121" s="18">
        <f t="shared" ca="1" si="61"/>
        <v>1.4149977239848281</v>
      </c>
      <c r="X121" s="18">
        <f t="shared" ca="1" si="61"/>
        <v>1.4001913343066388</v>
      </c>
      <c r="Y121" s="18">
        <f t="shared" ca="1" si="61"/>
        <v>1.3855398771570226</v>
      </c>
      <c r="Z121" s="18">
        <f t="shared" ca="1" si="61"/>
        <v>1.3710417313380423</v>
      </c>
      <c r="AA121" s="18">
        <f t="shared" ca="1" si="61"/>
        <v>1.3566952926158069</v>
      </c>
      <c r="AB121" s="18">
        <f t="shared" ca="1" si="61"/>
        <v>1.3424989735429642</v>
      </c>
      <c r="AC121" s="18">
        <f t="shared" ca="1" si="61"/>
        <v>1.3284512032830458</v>
      </c>
      <c r="AD121" s="18">
        <f t="shared" ca="1" si="61"/>
        <v>1.3145504274366533</v>
      </c>
      <c r="AE121" s="18">
        <f t="shared" ca="1" si="62"/>
        <v>1.3007951078694637</v>
      </c>
      <c r="AF121" s="18">
        <f t="shared" ca="1" si="62"/>
        <v>1.2871837225420311</v>
      </c>
      <c r="AG121" s="18">
        <f t="shared" ca="1" si="62"/>
        <v>1.2737147653413734</v>
      </c>
      <c r="AH121" s="18">
        <f t="shared" ca="1" si="62"/>
        <v>1.2603867459143188</v>
      </c>
      <c r="AI121" s="18">
        <f t="shared" ca="1" si="62"/>
        <v>1.2471981895025965</v>
      </c>
      <c r="AJ121" s="18">
        <f t="shared" ca="1" si="62"/>
        <v>1.2341476367796538</v>
      </c>
      <c r="AK121" s="18">
        <f t="shared" ca="1" si="62"/>
        <v>1.2212336436891802</v>
      </c>
      <c r="AL121" s="18">
        <f t="shared" ca="1" si="62"/>
        <v>1.2084547812853201</v>
      </c>
      <c r="AM121" s="18">
        <f t="shared" ca="1" si="62"/>
        <v>1.1958096355745604</v>
      </c>
      <c r="AN121" s="18">
        <f t="shared" ca="1" si="62"/>
        <v>1.1832968073592689</v>
      </c>
      <c r="AO121" s="18">
        <f t="shared" ca="1" si="63"/>
        <v>1.170914912082873</v>
      </c>
      <c r="AP121" s="18">
        <f t="shared" ca="1" si="63"/>
        <v>1.1586625796766565</v>
      </c>
      <c r="AQ121" s="18">
        <f t="shared" ca="1" si="63"/>
        <v>1.1465384544081605</v>
      </c>
      <c r="AR121" s="18">
        <f t="shared" ca="1" si="63"/>
        <v>1.1345411947311701</v>
      </c>
      <c r="AS121" s="18">
        <f t="shared" ca="1" si="63"/>
        <v>1.1226694731372715</v>
      </c>
      <c r="AT121" s="18">
        <f t="shared" ca="1" si="63"/>
        <v>1.1109219760089606</v>
      </c>
      <c r="AU121" s="18">
        <f t="shared" ca="1" si="63"/>
        <v>1.0992974034742919</v>
      </c>
      <c r="AV121" s="18">
        <f t="shared" ca="1" si="63"/>
        <v>1.0877944692630446</v>
      </c>
      <c r="AW121" s="18">
        <f t="shared" ca="1" si="63"/>
        <v>1.0764119005643966</v>
      </c>
      <c r="AX121" s="18">
        <f t="shared" ca="1" si="63"/>
        <v>1.0651484378860865</v>
      </c>
      <c r="AY121" s="18">
        <f t="shared" ca="1" si="64"/>
        <v>1.0540028349150494</v>
      </c>
      <c r="AZ121" s="18">
        <f t="shared" ca="1" si="64"/>
        <v>1.0429738583795112</v>
      </c>
      <c r="BA121" s="18">
        <f t="shared" ca="1" si="64"/>
        <v>1.0320602879125262</v>
      </c>
      <c r="BB121" s="18">
        <f t="shared" ca="1" si="64"/>
        <v>1.0212609159169419</v>
      </c>
      <c r="BC121" s="18">
        <f t="shared" ca="1" si="64"/>
        <v>1.0105745474317775</v>
      </c>
      <c r="BD121" s="18">
        <f t="shared" ca="1" si="64"/>
        <v>1</v>
      </c>
      <c r="BE121" s="18">
        <f t="shared" ca="1" si="64"/>
        <v>0</v>
      </c>
      <c r="BF121" s="18">
        <f t="shared" ca="1" si="64"/>
        <v>0</v>
      </c>
      <c r="BG121" s="18">
        <f t="shared" ca="1" si="64"/>
        <v>0</v>
      </c>
      <c r="BH121" s="18">
        <f t="shared" ca="1" si="64"/>
        <v>0</v>
      </c>
    </row>
    <row r="122" spans="8:60" x14ac:dyDescent="0.35">
      <c r="H122" s="2" t="str">
        <f t="shared" si="47"/>
        <v>SCCT_Capital</v>
      </c>
      <c r="I122">
        <f t="shared" si="49"/>
        <v>2</v>
      </c>
      <c r="J122">
        <f t="shared" si="48"/>
        <v>46</v>
      </c>
      <c r="K122" s="18">
        <f t="shared" ca="1" si="60"/>
        <v>1.6223493034486298</v>
      </c>
      <c r="L122" s="18">
        <f t="shared" ca="1" si="60"/>
        <v>1.6053732083116337</v>
      </c>
      <c r="M122" s="18">
        <f t="shared" ca="1" si="60"/>
        <v>1.5885747492764852</v>
      </c>
      <c r="N122" s="18">
        <f t="shared" ca="1" si="60"/>
        <v>1.5719520675774072</v>
      </c>
      <c r="O122" s="18">
        <f t="shared" ca="1" si="60"/>
        <v>1.5555033238985543</v>
      </c>
      <c r="P122" s="18">
        <f t="shared" ca="1" si="60"/>
        <v>1.5392266981704923</v>
      </c>
      <c r="Q122" s="18">
        <f t="shared" ca="1" si="60"/>
        <v>1.5231203893688043</v>
      </c>
      <c r="R122" s="18">
        <f t="shared" ca="1" si="60"/>
        <v>1.5071826153148076</v>
      </c>
      <c r="S122" s="18">
        <f t="shared" ca="1" si="60"/>
        <v>1.4914116124783514</v>
      </c>
      <c r="T122" s="18">
        <f t="shared" ca="1" si="60"/>
        <v>1.475805635782683</v>
      </c>
      <c r="U122" s="18">
        <f t="shared" ca="1" si="61"/>
        <v>1.4603629584113511</v>
      </c>
      <c r="V122" s="18">
        <f t="shared" ca="1" si="61"/>
        <v>1.4450818716171339</v>
      </c>
      <c r="W122" s="18">
        <f t="shared" ca="1" si="61"/>
        <v>1.4299606845329629</v>
      </c>
      <c r="X122" s="18">
        <f t="shared" ca="1" si="61"/>
        <v>1.4149977239848281</v>
      </c>
      <c r="Y122" s="18">
        <f t="shared" ca="1" si="61"/>
        <v>1.4001913343066388</v>
      </c>
      <c r="Z122" s="18">
        <f t="shared" ca="1" si="61"/>
        <v>1.3855398771570226</v>
      </c>
      <c r="AA122" s="18">
        <f t="shared" ca="1" si="61"/>
        <v>1.3710417313380423</v>
      </c>
      <c r="AB122" s="18">
        <f t="shared" ca="1" si="61"/>
        <v>1.3566952926158069</v>
      </c>
      <c r="AC122" s="18">
        <f t="shared" ca="1" si="61"/>
        <v>1.3424989735429642</v>
      </c>
      <c r="AD122" s="18">
        <f t="shared" ca="1" si="61"/>
        <v>1.3284512032830458</v>
      </c>
      <c r="AE122" s="18">
        <f t="shared" ca="1" si="62"/>
        <v>1.3145504274366533</v>
      </c>
      <c r="AF122" s="18">
        <f t="shared" ca="1" si="62"/>
        <v>1.3007951078694637</v>
      </c>
      <c r="AG122" s="18">
        <f t="shared" ca="1" si="62"/>
        <v>1.2871837225420311</v>
      </c>
      <c r="AH122" s="18">
        <f t="shared" ca="1" si="62"/>
        <v>1.2737147653413734</v>
      </c>
      <c r="AI122" s="18">
        <f t="shared" ca="1" si="62"/>
        <v>1.2603867459143188</v>
      </c>
      <c r="AJ122" s="18">
        <f t="shared" ca="1" si="62"/>
        <v>1.2471981895025965</v>
      </c>
      <c r="AK122" s="18">
        <f t="shared" ca="1" si="62"/>
        <v>1.2341476367796538</v>
      </c>
      <c r="AL122" s="18">
        <f t="shared" ca="1" si="62"/>
        <v>1.2212336436891802</v>
      </c>
      <c r="AM122" s="18">
        <f t="shared" ca="1" si="62"/>
        <v>1.2084547812853201</v>
      </c>
      <c r="AN122" s="18">
        <f t="shared" ca="1" si="62"/>
        <v>1.1958096355745604</v>
      </c>
      <c r="AO122" s="18">
        <f t="shared" ca="1" si="63"/>
        <v>1.1832968073592689</v>
      </c>
      <c r="AP122" s="18">
        <f t="shared" ca="1" si="63"/>
        <v>1.170914912082873</v>
      </c>
      <c r="AQ122" s="18">
        <f t="shared" ca="1" si="63"/>
        <v>1.1586625796766565</v>
      </c>
      <c r="AR122" s="18">
        <f t="shared" ca="1" si="63"/>
        <v>1.1465384544081605</v>
      </c>
      <c r="AS122" s="18">
        <f t="shared" ca="1" si="63"/>
        <v>1.1345411947311701</v>
      </c>
      <c r="AT122" s="18">
        <f t="shared" ca="1" si="63"/>
        <v>1.1226694731372715</v>
      </c>
      <c r="AU122" s="18">
        <f t="shared" ca="1" si="63"/>
        <v>1.1109219760089606</v>
      </c>
      <c r="AV122" s="18">
        <f t="shared" ca="1" si="63"/>
        <v>1.0992974034742919</v>
      </c>
      <c r="AW122" s="18">
        <f t="shared" ca="1" si="63"/>
        <v>1.0877944692630446</v>
      </c>
      <c r="AX122" s="18">
        <f t="shared" ca="1" si="63"/>
        <v>1.0764119005643966</v>
      </c>
      <c r="AY122" s="18">
        <f t="shared" ca="1" si="64"/>
        <v>1.0651484378860865</v>
      </c>
      <c r="AZ122" s="18">
        <f t="shared" ca="1" si="64"/>
        <v>1.0540028349150494</v>
      </c>
      <c r="BA122" s="18">
        <f t="shared" ca="1" si="64"/>
        <v>1.0429738583795112</v>
      </c>
      <c r="BB122" s="18">
        <f t="shared" ca="1" si="64"/>
        <v>1.0320602879125262</v>
      </c>
      <c r="BC122" s="18">
        <f t="shared" ca="1" si="64"/>
        <v>1.0212609159169419</v>
      </c>
      <c r="BD122" s="18">
        <f t="shared" ca="1" si="64"/>
        <v>1.0105745474317775</v>
      </c>
      <c r="BE122" s="18">
        <f t="shared" ca="1" si="64"/>
        <v>1</v>
      </c>
      <c r="BF122" s="18">
        <f t="shared" ca="1" si="64"/>
        <v>0</v>
      </c>
      <c r="BG122" s="18">
        <f t="shared" ca="1" si="64"/>
        <v>0</v>
      </c>
      <c r="BH122" s="18">
        <f t="shared" ca="1" si="64"/>
        <v>0</v>
      </c>
    </row>
    <row r="123" spans="8:60" x14ac:dyDescent="0.35">
      <c r="H123" s="2" t="str">
        <f t="shared" si="47"/>
        <v>SCCT_Capital</v>
      </c>
      <c r="I123">
        <f t="shared" si="49"/>
        <v>2</v>
      </c>
      <c r="J123">
        <f t="shared" si="48"/>
        <v>47</v>
      </c>
      <c r="K123" s="18">
        <f t="shared" ca="1" si="60"/>
        <v>1.6395049131088586</v>
      </c>
      <c r="L123" s="18">
        <f t="shared" ca="1" si="60"/>
        <v>1.6223493034486298</v>
      </c>
      <c r="M123" s="18">
        <f t="shared" ca="1" si="60"/>
        <v>1.6053732083116337</v>
      </c>
      <c r="N123" s="18">
        <f t="shared" ca="1" si="60"/>
        <v>1.5885747492764852</v>
      </c>
      <c r="O123" s="18">
        <f t="shared" ca="1" si="60"/>
        <v>1.5719520675774072</v>
      </c>
      <c r="P123" s="18">
        <f t="shared" ca="1" si="60"/>
        <v>1.5555033238985543</v>
      </c>
      <c r="Q123" s="18">
        <f t="shared" ca="1" si="60"/>
        <v>1.5392266981704923</v>
      </c>
      <c r="R123" s="18">
        <f t="shared" ca="1" si="60"/>
        <v>1.5231203893688043</v>
      </c>
      <c r="S123" s="18">
        <f t="shared" ca="1" si="60"/>
        <v>1.5071826153148076</v>
      </c>
      <c r="T123" s="18">
        <f t="shared" ca="1" si="60"/>
        <v>1.4914116124783514</v>
      </c>
      <c r="U123" s="18">
        <f t="shared" ca="1" si="61"/>
        <v>1.475805635782683</v>
      </c>
      <c r="V123" s="18">
        <f t="shared" ca="1" si="61"/>
        <v>1.4603629584113511</v>
      </c>
      <c r="W123" s="18">
        <f t="shared" ca="1" si="61"/>
        <v>1.4450818716171339</v>
      </c>
      <c r="X123" s="18">
        <f t="shared" ca="1" si="61"/>
        <v>1.4299606845329629</v>
      </c>
      <c r="Y123" s="18">
        <f t="shared" ca="1" si="61"/>
        <v>1.4149977239848281</v>
      </c>
      <c r="Z123" s="18">
        <f t="shared" ca="1" si="61"/>
        <v>1.4001913343066388</v>
      </c>
      <c r="AA123" s="18">
        <f t="shared" ca="1" si="61"/>
        <v>1.3855398771570226</v>
      </c>
      <c r="AB123" s="18">
        <f t="shared" ca="1" si="61"/>
        <v>1.3710417313380423</v>
      </c>
      <c r="AC123" s="18">
        <f t="shared" ca="1" si="61"/>
        <v>1.3566952926158069</v>
      </c>
      <c r="AD123" s="18">
        <f t="shared" ca="1" si="61"/>
        <v>1.3424989735429642</v>
      </c>
      <c r="AE123" s="18">
        <f t="shared" ca="1" si="62"/>
        <v>1.3284512032830458</v>
      </c>
      <c r="AF123" s="18">
        <f t="shared" ca="1" si="62"/>
        <v>1.3145504274366533</v>
      </c>
      <c r="AG123" s="18">
        <f t="shared" ca="1" si="62"/>
        <v>1.3007951078694637</v>
      </c>
      <c r="AH123" s="18">
        <f t="shared" ca="1" si="62"/>
        <v>1.2871837225420311</v>
      </c>
      <c r="AI123" s="18">
        <f t="shared" ca="1" si="62"/>
        <v>1.2737147653413734</v>
      </c>
      <c r="AJ123" s="18">
        <f t="shared" ca="1" si="62"/>
        <v>1.2603867459143188</v>
      </c>
      <c r="AK123" s="18">
        <f t="shared" ca="1" si="62"/>
        <v>1.2471981895025965</v>
      </c>
      <c r="AL123" s="18">
        <f t="shared" ca="1" si="62"/>
        <v>1.2341476367796538</v>
      </c>
      <c r="AM123" s="18">
        <f t="shared" ca="1" si="62"/>
        <v>1.2212336436891802</v>
      </c>
      <c r="AN123" s="18">
        <f t="shared" ca="1" si="62"/>
        <v>1.2084547812853201</v>
      </c>
      <c r="AO123" s="18">
        <f t="shared" ca="1" si="63"/>
        <v>1.1958096355745604</v>
      </c>
      <c r="AP123" s="18">
        <f t="shared" ca="1" si="63"/>
        <v>1.1832968073592689</v>
      </c>
      <c r="AQ123" s="18">
        <f t="shared" ca="1" si="63"/>
        <v>1.170914912082873</v>
      </c>
      <c r="AR123" s="18">
        <f t="shared" ca="1" si="63"/>
        <v>1.1586625796766565</v>
      </c>
      <c r="AS123" s="18">
        <f t="shared" ca="1" si="63"/>
        <v>1.1465384544081605</v>
      </c>
      <c r="AT123" s="18">
        <f t="shared" ca="1" si="63"/>
        <v>1.1345411947311701</v>
      </c>
      <c r="AU123" s="18">
        <f t="shared" ca="1" si="63"/>
        <v>1.1226694731372715</v>
      </c>
      <c r="AV123" s="18">
        <f t="shared" ca="1" si="63"/>
        <v>1.1109219760089606</v>
      </c>
      <c r="AW123" s="18">
        <f t="shared" ca="1" si="63"/>
        <v>1.0992974034742919</v>
      </c>
      <c r="AX123" s="18">
        <f t="shared" ca="1" si="63"/>
        <v>1.0877944692630446</v>
      </c>
      <c r="AY123" s="18">
        <f t="shared" ca="1" si="64"/>
        <v>1.0764119005643966</v>
      </c>
      <c r="AZ123" s="18">
        <f t="shared" ca="1" si="64"/>
        <v>1.0651484378860865</v>
      </c>
      <c r="BA123" s="18">
        <f t="shared" ca="1" si="64"/>
        <v>1.0540028349150494</v>
      </c>
      <c r="BB123" s="18">
        <f t="shared" ca="1" si="64"/>
        <v>1.0429738583795112</v>
      </c>
      <c r="BC123" s="18">
        <f t="shared" ca="1" si="64"/>
        <v>1.0320602879125262</v>
      </c>
      <c r="BD123" s="18">
        <f t="shared" ca="1" si="64"/>
        <v>1.0212609159169419</v>
      </c>
      <c r="BE123" s="18">
        <f t="shared" ca="1" si="64"/>
        <v>1.0105745474317775</v>
      </c>
      <c r="BF123" s="18">
        <f t="shared" ca="1" si="64"/>
        <v>1</v>
      </c>
      <c r="BG123" s="18">
        <f t="shared" ca="1" si="64"/>
        <v>0</v>
      </c>
      <c r="BH123" s="18">
        <f t="shared" ca="1" si="64"/>
        <v>0</v>
      </c>
    </row>
    <row r="124" spans="8:60" x14ac:dyDescent="0.35">
      <c r="H124" s="2" t="str">
        <f t="shared" si="47"/>
        <v>SCCT_Capital</v>
      </c>
      <c r="I124">
        <f t="shared" si="49"/>
        <v>2</v>
      </c>
      <c r="J124">
        <f t="shared" si="48"/>
        <v>48</v>
      </c>
      <c r="K124" s="18">
        <f t="shared" ca="1" si="60"/>
        <v>1.6568419355771604</v>
      </c>
      <c r="L124" s="18">
        <f t="shared" ca="1" si="60"/>
        <v>1.6395049131088586</v>
      </c>
      <c r="M124" s="18">
        <f t="shared" ca="1" si="60"/>
        <v>1.6223493034486298</v>
      </c>
      <c r="N124" s="18">
        <f t="shared" ca="1" si="60"/>
        <v>1.6053732083116337</v>
      </c>
      <c r="O124" s="18">
        <f t="shared" ca="1" si="60"/>
        <v>1.5885747492764852</v>
      </c>
      <c r="P124" s="18">
        <f t="shared" ca="1" si="60"/>
        <v>1.5719520675774072</v>
      </c>
      <c r="Q124" s="18">
        <f t="shared" ca="1" si="60"/>
        <v>1.5555033238985543</v>
      </c>
      <c r="R124" s="18">
        <f t="shared" ca="1" si="60"/>
        <v>1.5392266981704923</v>
      </c>
      <c r="S124" s="18">
        <f t="shared" ca="1" si="60"/>
        <v>1.5231203893688043</v>
      </c>
      <c r="T124" s="18">
        <f t="shared" ca="1" si="60"/>
        <v>1.5071826153148076</v>
      </c>
      <c r="U124" s="18">
        <f t="shared" ca="1" si="61"/>
        <v>1.4914116124783514</v>
      </c>
      <c r="V124" s="18">
        <f t="shared" ca="1" si="61"/>
        <v>1.475805635782683</v>
      </c>
      <c r="W124" s="18">
        <f t="shared" ca="1" si="61"/>
        <v>1.4603629584113511</v>
      </c>
      <c r="X124" s="18">
        <f t="shared" ca="1" si="61"/>
        <v>1.4450818716171339</v>
      </c>
      <c r="Y124" s="18">
        <f t="shared" ca="1" si="61"/>
        <v>1.4299606845329629</v>
      </c>
      <c r="Z124" s="18">
        <f t="shared" ca="1" si="61"/>
        <v>1.4149977239848281</v>
      </c>
      <c r="AA124" s="18">
        <f t="shared" ca="1" si="61"/>
        <v>1.4001913343066388</v>
      </c>
      <c r="AB124" s="18">
        <f t="shared" ca="1" si="61"/>
        <v>1.3855398771570226</v>
      </c>
      <c r="AC124" s="18">
        <f t="shared" ca="1" si="61"/>
        <v>1.3710417313380423</v>
      </c>
      <c r="AD124" s="18">
        <f t="shared" ca="1" si="61"/>
        <v>1.3566952926158069</v>
      </c>
      <c r="AE124" s="18">
        <f t="shared" ca="1" si="62"/>
        <v>1.3424989735429642</v>
      </c>
      <c r="AF124" s="18">
        <f t="shared" ca="1" si="62"/>
        <v>1.3284512032830458</v>
      </c>
      <c r="AG124" s="18">
        <f t="shared" ca="1" si="62"/>
        <v>1.3145504274366533</v>
      </c>
      <c r="AH124" s="18">
        <f t="shared" ca="1" si="62"/>
        <v>1.3007951078694637</v>
      </c>
      <c r="AI124" s="18">
        <f t="shared" ca="1" si="62"/>
        <v>1.2871837225420311</v>
      </c>
      <c r="AJ124" s="18">
        <f t="shared" ca="1" si="62"/>
        <v>1.2737147653413734</v>
      </c>
      <c r="AK124" s="18">
        <f t="shared" ca="1" si="62"/>
        <v>1.2603867459143188</v>
      </c>
      <c r="AL124" s="18">
        <f t="shared" ca="1" si="62"/>
        <v>1.2471981895025965</v>
      </c>
      <c r="AM124" s="18">
        <f t="shared" ca="1" si="62"/>
        <v>1.2341476367796538</v>
      </c>
      <c r="AN124" s="18">
        <f t="shared" ca="1" si="62"/>
        <v>1.2212336436891802</v>
      </c>
      <c r="AO124" s="18">
        <f t="shared" ca="1" si="63"/>
        <v>1.2084547812853201</v>
      </c>
      <c r="AP124" s="18">
        <f t="shared" ca="1" si="63"/>
        <v>1.1958096355745604</v>
      </c>
      <c r="AQ124" s="18">
        <f t="shared" ca="1" si="63"/>
        <v>1.1832968073592689</v>
      </c>
      <c r="AR124" s="18">
        <f t="shared" ca="1" si="63"/>
        <v>1.170914912082873</v>
      </c>
      <c r="AS124" s="18">
        <f t="shared" ca="1" si="63"/>
        <v>1.1586625796766565</v>
      </c>
      <c r="AT124" s="18">
        <f t="shared" ca="1" si="63"/>
        <v>1.1465384544081605</v>
      </c>
      <c r="AU124" s="18">
        <f t="shared" ca="1" si="63"/>
        <v>1.1345411947311701</v>
      </c>
      <c r="AV124" s="18">
        <f t="shared" ca="1" si="63"/>
        <v>1.1226694731372715</v>
      </c>
      <c r="AW124" s="18">
        <f t="shared" ca="1" si="63"/>
        <v>1.1109219760089606</v>
      </c>
      <c r="AX124" s="18">
        <f t="shared" ca="1" si="63"/>
        <v>1.0992974034742919</v>
      </c>
      <c r="AY124" s="18">
        <f t="shared" ca="1" si="64"/>
        <v>1.0877944692630446</v>
      </c>
      <c r="AZ124" s="18">
        <f t="shared" ca="1" si="64"/>
        <v>1.0764119005643966</v>
      </c>
      <c r="BA124" s="18">
        <f t="shared" ca="1" si="64"/>
        <v>1.0651484378860865</v>
      </c>
      <c r="BB124" s="18">
        <f t="shared" ca="1" si="64"/>
        <v>1.0540028349150494</v>
      </c>
      <c r="BC124" s="18">
        <f t="shared" ca="1" si="64"/>
        <v>1.0429738583795112</v>
      </c>
      <c r="BD124" s="18">
        <f t="shared" ca="1" si="64"/>
        <v>1.0320602879125262</v>
      </c>
      <c r="BE124" s="18">
        <f t="shared" ca="1" si="64"/>
        <v>1.0212609159169419</v>
      </c>
      <c r="BF124" s="18">
        <f t="shared" ca="1" si="64"/>
        <v>1.0105745474317775</v>
      </c>
      <c r="BG124" s="18">
        <f t="shared" ca="1" si="64"/>
        <v>1</v>
      </c>
      <c r="BH124" s="18">
        <f t="shared" ca="1" si="64"/>
        <v>0</v>
      </c>
    </row>
    <row r="125" spans="8:60" x14ac:dyDescent="0.35">
      <c r="H125" s="2" t="str">
        <f t="shared" si="47"/>
        <v>SCCT_Capital</v>
      </c>
      <c r="I125">
        <f t="shared" si="49"/>
        <v>2</v>
      </c>
      <c r="J125">
        <f t="shared" si="48"/>
        <v>49</v>
      </c>
      <c r="K125" s="18">
        <f t="shared" ref="K125:T134" ca="1" si="65">IF(K$24&gt;$J125,0,OFFSET($K$2,$I125,$J125-K$24))</f>
        <v>1.6743622892118792</v>
      </c>
      <c r="L125" s="18">
        <f t="shared" ca="1" si="65"/>
        <v>1.6568419355771604</v>
      </c>
      <c r="M125" s="18">
        <f t="shared" ca="1" si="65"/>
        <v>1.6395049131088586</v>
      </c>
      <c r="N125" s="18">
        <f t="shared" ca="1" si="65"/>
        <v>1.6223493034486298</v>
      </c>
      <c r="O125" s="18">
        <f t="shared" ca="1" si="65"/>
        <v>1.6053732083116337</v>
      </c>
      <c r="P125" s="18">
        <f t="shared" ca="1" si="65"/>
        <v>1.5885747492764852</v>
      </c>
      <c r="Q125" s="18">
        <f t="shared" ca="1" si="65"/>
        <v>1.5719520675774072</v>
      </c>
      <c r="R125" s="18">
        <f t="shared" ca="1" si="65"/>
        <v>1.5555033238985543</v>
      </c>
      <c r="S125" s="18">
        <f t="shared" ca="1" si="65"/>
        <v>1.5392266981704923</v>
      </c>
      <c r="T125" s="18">
        <f t="shared" ca="1" si="65"/>
        <v>1.5231203893688043</v>
      </c>
      <c r="U125" s="18">
        <f t="shared" ref="U125:AD134" ca="1" si="66">IF(U$24&gt;$J125,0,OFFSET($K$2,$I125,$J125-U$24))</f>
        <v>1.5071826153148076</v>
      </c>
      <c r="V125" s="18">
        <f t="shared" ca="1" si="66"/>
        <v>1.4914116124783514</v>
      </c>
      <c r="W125" s="18">
        <f t="shared" ca="1" si="66"/>
        <v>1.475805635782683</v>
      </c>
      <c r="X125" s="18">
        <f t="shared" ca="1" si="66"/>
        <v>1.4603629584113511</v>
      </c>
      <c r="Y125" s="18">
        <f t="shared" ca="1" si="66"/>
        <v>1.4450818716171339</v>
      </c>
      <c r="Z125" s="18">
        <f t="shared" ca="1" si="66"/>
        <v>1.4299606845329629</v>
      </c>
      <c r="AA125" s="18">
        <f t="shared" ca="1" si="66"/>
        <v>1.4149977239848281</v>
      </c>
      <c r="AB125" s="18">
        <f t="shared" ca="1" si="66"/>
        <v>1.4001913343066388</v>
      </c>
      <c r="AC125" s="18">
        <f t="shared" ca="1" si="66"/>
        <v>1.3855398771570226</v>
      </c>
      <c r="AD125" s="18">
        <f t="shared" ca="1" si="66"/>
        <v>1.3710417313380423</v>
      </c>
      <c r="AE125" s="18">
        <f t="shared" ref="AE125:AN134" ca="1" si="67">IF(AE$24&gt;$J125,0,OFFSET($K$2,$I125,$J125-AE$24))</f>
        <v>1.3566952926158069</v>
      </c>
      <c r="AF125" s="18">
        <f t="shared" ca="1" si="67"/>
        <v>1.3424989735429642</v>
      </c>
      <c r="AG125" s="18">
        <f t="shared" ca="1" si="67"/>
        <v>1.3284512032830458</v>
      </c>
      <c r="AH125" s="18">
        <f t="shared" ca="1" si="67"/>
        <v>1.3145504274366533</v>
      </c>
      <c r="AI125" s="18">
        <f t="shared" ca="1" si="67"/>
        <v>1.3007951078694637</v>
      </c>
      <c r="AJ125" s="18">
        <f t="shared" ca="1" si="67"/>
        <v>1.2871837225420311</v>
      </c>
      <c r="AK125" s="18">
        <f t="shared" ca="1" si="67"/>
        <v>1.2737147653413734</v>
      </c>
      <c r="AL125" s="18">
        <f t="shared" ca="1" si="67"/>
        <v>1.2603867459143188</v>
      </c>
      <c r="AM125" s="18">
        <f t="shared" ca="1" si="67"/>
        <v>1.2471981895025965</v>
      </c>
      <c r="AN125" s="18">
        <f t="shared" ca="1" si="67"/>
        <v>1.2341476367796538</v>
      </c>
      <c r="AO125" s="18">
        <f t="shared" ref="AO125:AX134" ca="1" si="68">IF(AO$24&gt;$J125,0,OFFSET($K$2,$I125,$J125-AO$24))</f>
        <v>1.2212336436891802</v>
      </c>
      <c r="AP125" s="18">
        <f t="shared" ca="1" si="68"/>
        <v>1.2084547812853201</v>
      </c>
      <c r="AQ125" s="18">
        <f t="shared" ca="1" si="68"/>
        <v>1.1958096355745604</v>
      </c>
      <c r="AR125" s="18">
        <f t="shared" ca="1" si="68"/>
        <v>1.1832968073592689</v>
      </c>
      <c r="AS125" s="18">
        <f t="shared" ca="1" si="68"/>
        <v>1.170914912082873</v>
      </c>
      <c r="AT125" s="18">
        <f t="shared" ca="1" si="68"/>
        <v>1.1586625796766565</v>
      </c>
      <c r="AU125" s="18">
        <f t="shared" ca="1" si="68"/>
        <v>1.1465384544081605</v>
      </c>
      <c r="AV125" s="18">
        <f t="shared" ca="1" si="68"/>
        <v>1.1345411947311701</v>
      </c>
      <c r="AW125" s="18">
        <f t="shared" ca="1" si="68"/>
        <v>1.1226694731372715</v>
      </c>
      <c r="AX125" s="18">
        <f t="shared" ca="1" si="68"/>
        <v>1.1109219760089606</v>
      </c>
      <c r="AY125" s="18">
        <f t="shared" ref="AY125:BH134" ca="1" si="69">IF(AY$24&gt;$J125,0,OFFSET($K$2,$I125,$J125-AY$24))</f>
        <v>1.0992974034742919</v>
      </c>
      <c r="AZ125" s="18">
        <f t="shared" ca="1" si="69"/>
        <v>1.0877944692630446</v>
      </c>
      <c r="BA125" s="18">
        <f t="shared" ca="1" si="69"/>
        <v>1.0764119005643966</v>
      </c>
      <c r="BB125" s="18">
        <f t="shared" ca="1" si="69"/>
        <v>1.0651484378860865</v>
      </c>
      <c r="BC125" s="18">
        <f t="shared" ca="1" si="69"/>
        <v>1.0540028349150494</v>
      </c>
      <c r="BD125" s="18">
        <f t="shared" ca="1" si="69"/>
        <v>1.0429738583795112</v>
      </c>
      <c r="BE125" s="18">
        <f t="shared" ca="1" si="69"/>
        <v>1.0320602879125262</v>
      </c>
      <c r="BF125" s="18">
        <f t="shared" ca="1" si="69"/>
        <v>1.0212609159169419</v>
      </c>
      <c r="BG125" s="18">
        <f t="shared" ca="1" si="69"/>
        <v>1.0105745474317775</v>
      </c>
      <c r="BH125" s="18">
        <f t="shared" ca="1" si="69"/>
        <v>1</v>
      </c>
    </row>
    <row r="126" spans="8:60" x14ac:dyDescent="0.35">
      <c r="H126" s="2" t="str">
        <f t="shared" si="47"/>
        <v>SCCT_Capital</v>
      </c>
      <c r="I126">
        <f t="shared" si="49"/>
        <v>2</v>
      </c>
      <c r="J126">
        <f t="shared" si="48"/>
        <v>50</v>
      </c>
      <c r="K126" s="18">
        <f t="shared" ca="1" si="65"/>
        <v>1.6920679126571296</v>
      </c>
      <c r="L126" s="18">
        <f t="shared" ca="1" si="65"/>
        <v>1.6743622892118792</v>
      </c>
      <c r="M126" s="18">
        <f t="shared" ca="1" si="65"/>
        <v>1.6568419355771604</v>
      </c>
      <c r="N126" s="18">
        <f t="shared" ca="1" si="65"/>
        <v>1.6395049131088586</v>
      </c>
      <c r="O126" s="18">
        <f t="shared" ca="1" si="65"/>
        <v>1.6223493034486298</v>
      </c>
      <c r="P126" s="18">
        <f t="shared" ca="1" si="65"/>
        <v>1.6053732083116337</v>
      </c>
      <c r="Q126" s="18">
        <f t="shared" ca="1" si="65"/>
        <v>1.5885747492764852</v>
      </c>
      <c r="R126" s="18">
        <f t="shared" ca="1" si="65"/>
        <v>1.5719520675774072</v>
      </c>
      <c r="S126" s="18">
        <f t="shared" ca="1" si="65"/>
        <v>1.5555033238985543</v>
      </c>
      <c r="T126" s="18">
        <f t="shared" ca="1" si="65"/>
        <v>1.5392266981704923</v>
      </c>
      <c r="U126" s="18">
        <f t="shared" ca="1" si="66"/>
        <v>1.5231203893688043</v>
      </c>
      <c r="V126" s="18">
        <f t="shared" ca="1" si="66"/>
        <v>1.5071826153148076</v>
      </c>
      <c r="W126" s="18">
        <f t="shared" ca="1" si="66"/>
        <v>1.4914116124783514</v>
      </c>
      <c r="X126" s="18">
        <f t="shared" ca="1" si="66"/>
        <v>1.475805635782683</v>
      </c>
      <c r="Y126" s="18">
        <f t="shared" ca="1" si="66"/>
        <v>1.4603629584113511</v>
      </c>
      <c r="Z126" s="18">
        <f t="shared" ca="1" si="66"/>
        <v>1.4450818716171339</v>
      </c>
      <c r="AA126" s="18">
        <f t="shared" ca="1" si="66"/>
        <v>1.4299606845329629</v>
      </c>
      <c r="AB126" s="18">
        <f t="shared" ca="1" si="66"/>
        <v>1.4149977239848281</v>
      </c>
      <c r="AC126" s="18">
        <f t="shared" ca="1" si="66"/>
        <v>1.4001913343066388</v>
      </c>
      <c r="AD126" s="18">
        <f t="shared" ca="1" si="66"/>
        <v>1.3855398771570226</v>
      </c>
      <c r="AE126" s="18">
        <f t="shared" ca="1" si="67"/>
        <v>1.3710417313380423</v>
      </c>
      <c r="AF126" s="18">
        <f t="shared" ca="1" si="67"/>
        <v>1.3566952926158069</v>
      </c>
      <c r="AG126" s="18">
        <f t="shared" ca="1" si="67"/>
        <v>1.3424989735429642</v>
      </c>
      <c r="AH126" s="18">
        <f t="shared" ca="1" si="67"/>
        <v>1.3284512032830458</v>
      </c>
      <c r="AI126" s="18">
        <f t="shared" ca="1" si="67"/>
        <v>1.3145504274366533</v>
      </c>
      <c r="AJ126" s="18">
        <f t="shared" ca="1" si="67"/>
        <v>1.3007951078694637</v>
      </c>
      <c r="AK126" s="18">
        <f t="shared" ca="1" si="67"/>
        <v>1.2871837225420311</v>
      </c>
      <c r="AL126" s="18">
        <f t="shared" ca="1" si="67"/>
        <v>1.2737147653413734</v>
      </c>
      <c r="AM126" s="18">
        <f t="shared" ca="1" si="67"/>
        <v>1.2603867459143188</v>
      </c>
      <c r="AN126" s="18">
        <f t="shared" ca="1" si="67"/>
        <v>1.2471981895025965</v>
      </c>
      <c r="AO126" s="18">
        <f t="shared" ca="1" si="68"/>
        <v>1.2341476367796538</v>
      </c>
      <c r="AP126" s="18">
        <f t="shared" ca="1" si="68"/>
        <v>1.2212336436891802</v>
      </c>
      <c r="AQ126" s="18">
        <f t="shared" ca="1" si="68"/>
        <v>1.2084547812853201</v>
      </c>
      <c r="AR126" s="18">
        <f t="shared" ca="1" si="68"/>
        <v>1.1958096355745604</v>
      </c>
      <c r="AS126" s="18">
        <f t="shared" ca="1" si="68"/>
        <v>1.1832968073592689</v>
      </c>
      <c r="AT126" s="18">
        <f t="shared" ca="1" si="68"/>
        <v>1.170914912082873</v>
      </c>
      <c r="AU126" s="18">
        <f t="shared" ca="1" si="68"/>
        <v>1.1586625796766565</v>
      </c>
      <c r="AV126" s="18">
        <f t="shared" ca="1" si="68"/>
        <v>1.1465384544081605</v>
      </c>
      <c r="AW126" s="18">
        <f t="shared" ca="1" si="68"/>
        <v>1.1345411947311701</v>
      </c>
      <c r="AX126" s="18">
        <f t="shared" ca="1" si="68"/>
        <v>1.1226694731372715</v>
      </c>
      <c r="AY126" s="18">
        <f t="shared" ca="1" si="69"/>
        <v>1.1109219760089606</v>
      </c>
      <c r="AZ126" s="18">
        <f t="shared" ca="1" si="69"/>
        <v>1.0992974034742919</v>
      </c>
      <c r="BA126" s="18">
        <f t="shared" ca="1" si="69"/>
        <v>1.0877944692630446</v>
      </c>
      <c r="BB126" s="18">
        <f t="shared" ca="1" si="69"/>
        <v>1.0764119005643966</v>
      </c>
      <c r="BC126" s="18">
        <f t="shared" ca="1" si="69"/>
        <v>1.0651484378860865</v>
      </c>
      <c r="BD126" s="18">
        <f t="shared" ca="1" si="69"/>
        <v>1.0540028349150494</v>
      </c>
      <c r="BE126" s="18">
        <f t="shared" ca="1" si="69"/>
        <v>1.0429738583795112</v>
      </c>
      <c r="BF126" s="18">
        <f t="shared" ca="1" si="69"/>
        <v>1.0320602879125262</v>
      </c>
      <c r="BG126" s="18">
        <f t="shared" ca="1" si="69"/>
        <v>1.0212609159169419</v>
      </c>
      <c r="BH126" s="18">
        <f t="shared" ca="1" si="69"/>
        <v>1.0105745474317775</v>
      </c>
    </row>
    <row r="127" spans="8:60" x14ac:dyDescent="0.35">
      <c r="H127" s="2" t="str">
        <f t="shared" si="47"/>
        <v>NGCC_O&amp;M</v>
      </c>
      <c r="I127">
        <f t="shared" si="49"/>
        <v>3</v>
      </c>
      <c r="J127">
        <f t="shared" si="48"/>
        <v>0</v>
      </c>
      <c r="K127" s="18">
        <f t="shared" ca="1" si="65"/>
        <v>1</v>
      </c>
      <c r="L127" s="18">
        <f t="shared" ca="1" si="65"/>
        <v>0</v>
      </c>
      <c r="M127" s="18">
        <f t="shared" ca="1" si="65"/>
        <v>0</v>
      </c>
      <c r="N127" s="18">
        <f t="shared" ca="1" si="65"/>
        <v>0</v>
      </c>
      <c r="O127" s="18">
        <f t="shared" ca="1" si="65"/>
        <v>0</v>
      </c>
      <c r="P127" s="18">
        <f t="shared" ca="1" si="65"/>
        <v>0</v>
      </c>
      <c r="Q127" s="18">
        <f t="shared" ca="1" si="65"/>
        <v>0</v>
      </c>
      <c r="R127" s="18">
        <f t="shared" ca="1" si="65"/>
        <v>0</v>
      </c>
      <c r="S127" s="18">
        <f t="shared" ca="1" si="65"/>
        <v>0</v>
      </c>
      <c r="T127" s="18">
        <f t="shared" ca="1" si="65"/>
        <v>0</v>
      </c>
      <c r="U127" s="18">
        <f t="shared" ca="1" si="66"/>
        <v>0</v>
      </c>
      <c r="V127" s="18">
        <f t="shared" ca="1" si="66"/>
        <v>0</v>
      </c>
      <c r="W127" s="18">
        <f t="shared" ca="1" si="66"/>
        <v>0</v>
      </c>
      <c r="X127" s="18">
        <f t="shared" ca="1" si="66"/>
        <v>0</v>
      </c>
      <c r="Y127" s="18">
        <f t="shared" ca="1" si="66"/>
        <v>0</v>
      </c>
      <c r="Z127" s="18">
        <f t="shared" ca="1" si="66"/>
        <v>0</v>
      </c>
      <c r="AA127" s="18">
        <f t="shared" ca="1" si="66"/>
        <v>0</v>
      </c>
      <c r="AB127" s="18">
        <f t="shared" ca="1" si="66"/>
        <v>0</v>
      </c>
      <c r="AC127" s="18">
        <f t="shared" ca="1" si="66"/>
        <v>0</v>
      </c>
      <c r="AD127" s="18">
        <f t="shared" ca="1" si="66"/>
        <v>0</v>
      </c>
      <c r="AE127" s="18">
        <f t="shared" ca="1" si="67"/>
        <v>0</v>
      </c>
      <c r="AF127" s="18">
        <f t="shared" ca="1" si="67"/>
        <v>0</v>
      </c>
      <c r="AG127" s="18">
        <f t="shared" ca="1" si="67"/>
        <v>0</v>
      </c>
      <c r="AH127" s="18">
        <f t="shared" ca="1" si="67"/>
        <v>0</v>
      </c>
      <c r="AI127" s="18">
        <f t="shared" ca="1" si="67"/>
        <v>0</v>
      </c>
      <c r="AJ127" s="18">
        <f t="shared" ca="1" si="67"/>
        <v>0</v>
      </c>
      <c r="AK127" s="18">
        <f t="shared" ca="1" si="67"/>
        <v>0</v>
      </c>
      <c r="AL127" s="18">
        <f t="shared" ca="1" si="67"/>
        <v>0</v>
      </c>
      <c r="AM127" s="18">
        <f t="shared" ca="1" si="67"/>
        <v>0</v>
      </c>
      <c r="AN127" s="18">
        <f t="shared" ca="1" si="67"/>
        <v>0</v>
      </c>
      <c r="AO127" s="18">
        <f t="shared" ca="1" si="68"/>
        <v>0</v>
      </c>
      <c r="AP127" s="18">
        <f t="shared" ca="1" si="68"/>
        <v>0</v>
      </c>
      <c r="AQ127" s="18">
        <f t="shared" ca="1" si="68"/>
        <v>0</v>
      </c>
      <c r="AR127" s="18">
        <f t="shared" ca="1" si="68"/>
        <v>0</v>
      </c>
      <c r="AS127" s="18">
        <f t="shared" ca="1" si="68"/>
        <v>0</v>
      </c>
      <c r="AT127" s="18">
        <f t="shared" ca="1" si="68"/>
        <v>0</v>
      </c>
      <c r="AU127" s="18">
        <f t="shared" ca="1" si="68"/>
        <v>0</v>
      </c>
      <c r="AV127" s="18">
        <f t="shared" ca="1" si="68"/>
        <v>0</v>
      </c>
      <c r="AW127" s="18">
        <f t="shared" ca="1" si="68"/>
        <v>0</v>
      </c>
      <c r="AX127" s="18">
        <f t="shared" ca="1" si="68"/>
        <v>0</v>
      </c>
      <c r="AY127" s="18">
        <f t="shared" ca="1" si="69"/>
        <v>0</v>
      </c>
      <c r="AZ127" s="18">
        <f t="shared" ca="1" si="69"/>
        <v>0</v>
      </c>
      <c r="BA127" s="18">
        <f t="shared" ca="1" si="69"/>
        <v>0</v>
      </c>
      <c r="BB127" s="18">
        <f t="shared" ca="1" si="69"/>
        <v>0</v>
      </c>
      <c r="BC127" s="18">
        <f t="shared" ca="1" si="69"/>
        <v>0</v>
      </c>
      <c r="BD127" s="18">
        <f t="shared" ca="1" si="69"/>
        <v>0</v>
      </c>
      <c r="BE127" s="18">
        <f t="shared" ca="1" si="69"/>
        <v>0</v>
      </c>
      <c r="BF127" s="18">
        <f t="shared" ca="1" si="69"/>
        <v>0</v>
      </c>
      <c r="BG127" s="18">
        <f t="shared" ca="1" si="69"/>
        <v>0</v>
      </c>
      <c r="BH127" s="18">
        <f t="shared" ca="1" si="69"/>
        <v>0</v>
      </c>
    </row>
    <row r="128" spans="8:60" x14ac:dyDescent="0.35">
      <c r="H128" s="2" t="str">
        <f t="shared" si="47"/>
        <v>NGCC_O&amp;M</v>
      </c>
      <c r="I128">
        <f t="shared" si="49"/>
        <v>3</v>
      </c>
      <c r="J128">
        <f t="shared" si="48"/>
        <v>1</v>
      </c>
      <c r="K128" s="18">
        <f t="shared" ca="1" si="65"/>
        <v>1.02</v>
      </c>
      <c r="L128" s="18">
        <f t="shared" ca="1" si="65"/>
        <v>1</v>
      </c>
      <c r="M128" s="18">
        <f t="shared" ca="1" si="65"/>
        <v>0</v>
      </c>
      <c r="N128" s="18">
        <f t="shared" ca="1" si="65"/>
        <v>0</v>
      </c>
      <c r="O128" s="18">
        <f t="shared" ca="1" si="65"/>
        <v>0</v>
      </c>
      <c r="P128" s="18">
        <f t="shared" ca="1" si="65"/>
        <v>0</v>
      </c>
      <c r="Q128" s="18">
        <f t="shared" ca="1" si="65"/>
        <v>0</v>
      </c>
      <c r="R128" s="18">
        <f t="shared" ca="1" si="65"/>
        <v>0</v>
      </c>
      <c r="S128" s="18">
        <f t="shared" ca="1" si="65"/>
        <v>0</v>
      </c>
      <c r="T128" s="18">
        <f t="shared" ca="1" si="65"/>
        <v>0</v>
      </c>
      <c r="U128" s="18">
        <f t="shared" ca="1" si="66"/>
        <v>0</v>
      </c>
      <c r="V128" s="18">
        <f t="shared" ca="1" si="66"/>
        <v>0</v>
      </c>
      <c r="W128" s="18">
        <f t="shared" ca="1" si="66"/>
        <v>0</v>
      </c>
      <c r="X128" s="18">
        <f t="shared" ca="1" si="66"/>
        <v>0</v>
      </c>
      <c r="Y128" s="18">
        <f t="shared" ca="1" si="66"/>
        <v>0</v>
      </c>
      <c r="Z128" s="18">
        <f t="shared" ca="1" si="66"/>
        <v>0</v>
      </c>
      <c r="AA128" s="18">
        <f t="shared" ca="1" si="66"/>
        <v>0</v>
      </c>
      <c r="AB128" s="18">
        <f t="shared" ca="1" si="66"/>
        <v>0</v>
      </c>
      <c r="AC128" s="18">
        <f t="shared" ca="1" si="66"/>
        <v>0</v>
      </c>
      <c r="AD128" s="18">
        <f t="shared" ca="1" si="66"/>
        <v>0</v>
      </c>
      <c r="AE128" s="18">
        <f t="shared" ca="1" si="67"/>
        <v>0</v>
      </c>
      <c r="AF128" s="18">
        <f t="shared" ca="1" si="67"/>
        <v>0</v>
      </c>
      <c r="AG128" s="18">
        <f t="shared" ca="1" si="67"/>
        <v>0</v>
      </c>
      <c r="AH128" s="18">
        <f t="shared" ca="1" si="67"/>
        <v>0</v>
      </c>
      <c r="AI128" s="18">
        <f t="shared" ca="1" si="67"/>
        <v>0</v>
      </c>
      <c r="AJ128" s="18">
        <f t="shared" ca="1" si="67"/>
        <v>0</v>
      </c>
      <c r="AK128" s="18">
        <f t="shared" ca="1" si="67"/>
        <v>0</v>
      </c>
      <c r="AL128" s="18">
        <f t="shared" ca="1" si="67"/>
        <v>0</v>
      </c>
      <c r="AM128" s="18">
        <f t="shared" ca="1" si="67"/>
        <v>0</v>
      </c>
      <c r="AN128" s="18">
        <f t="shared" ca="1" si="67"/>
        <v>0</v>
      </c>
      <c r="AO128" s="18">
        <f t="shared" ca="1" si="68"/>
        <v>0</v>
      </c>
      <c r="AP128" s="18">
        <f t="shared" ca="1" si="68"/>
        <v>0</v>
      </c>
      <c r="AQ128" s="18">
        <f t="shared" ca="1" si="68"/>
        <v>0</v>
      </c>
      <c r="AR128" s="18">
        <f t="shared" ca="1" si="68"/>
        <v>0</v>
      </c>
      <c r="AS128" s="18">
        <f t="shared" ca="1" si="68"/>
        <v>0</v>
      </c>
      <c r="AT128" s="18">
        <f t="shared" ca="1" si="68"/>
        <v>0</v>
      </c>
      <c r="AU128" s="18">
        <f t="shared" ca="1" si="68"/>
        <v>0</v>
      </c>
      <c r="AV128" s="18">
        <f t="shared" ca="1" si="68"/>
        <v>0</v>
      </c>
      <c r="AW128" s="18">
        <f t="shared" ca="1" si="68"/>
        <v>0</v>
      </c>
      <c r="AX128" s="18">
        <f t="shared" ca="1" si="68"/>
        <v>0</v>
      </c>
      <c r="AY128" s="18">
        <f t="shared" ca="1" si="69"/>
        <v>0</v>
      </c>
      <c r="AZ128" s="18">
        <f t="shared" ca="1" si="69"/>
        <v>0</v>
      </c>
      <c r="BA128" s="18">
        <f t="shared" ca="1" si="69"/>
        <v>0</v>
      </c>
      <c r="BB128" s="18">
        <f t="shared" ca="1" si="69"/>
        <v>0</v>
      </c>
      <c r="BC128" s="18">
        <f t="shared" ca="1" si="69"/>
        <v>0</v>
      </c>
      <c r="BD128" s="18">
        <f t="shared" ca="1" si="69"/>
        <v>0</v>
      </c>
      <c r="BE128" s="18">
        <f t="shared" ca="1" si="69"/>
        <v>0</v>
      </c>
      <c r="BF128" s="18">
        <f t="shared" ca="1" si="69"/>
        <v>0</v>
      </c>
      <c r="BG128" s="18">
        <f t="shared" ca="1" si="69"/>
        <v>0</v>
      </c>
      <c r="BH128" s="18">
        <f t="shared" ca="1" si="69"/>
        <v>0</v>
      </c>
    </row>
    <row r="129" spans="8:60" x14ac:dyDescent="0.35">
      <c r="H129" s="2" t="str">
        <f t="shared" si="47"/>
        <v>NGCC_O&amp;M</v>
      </c>
      <c r="I129">
        <f t="shared" si="49"/>
        <v>3</v>
      </c>
      <c r="J129">
        <f t="shared" si="48"/>
        <v>2</v>
      </c>
      <c r="K129" s="18">
        <f t="shared" ca="1" si="65"/>
        <v>1.0404</v>
      </c>
      <c r="L129" s="18">
        <f t="shared" ca="1" si="65"/>
        <v>1.02</v>
      </c>
      <c r="M129" s="18">
        <f t="shared" ca="1" si="65"/>
        <v>1</v>
      </c>
      <c r="N129" s="18">
        <f t="shared" ca="1" si="65"/>
        <v>0</v>
      </c>
      <c r="O129" s="18">
        <f t="shared" ca="1" si="65"/>
        <v>0</v>
      </c>
      <c r="P129" s="18">
        <f t="shared" ca="1" si="65"/>
        <v>0</v>
      </c>
      <c r="Q129" s="18">
        <f t="shared" ca="1" si="65"/>
        <v>0</v>
      </c>
      <c r="R129" s="18">
        <f t="shared" ca="1" si="65"/>
        <v>0</v>
      </c>
      <c r="S129" s="18">
        <f t="shared" ca="1" si="65"/>
        <v>0</v>
      </c>
      <c r="T129" s="18">
        <f t="shared" ca="1" si="65"/>
        <v>0</v>
      </c>
      <c r="U129" s="18">
        <f t="shared" ca="1" si="66"/>
        <v>0</v>
      </c>
      <c r="V129" s="18">
        <f t="shared" ca="1" si="66"/>
        <v>0</v>
      </c>
      <c r="W129" s="18">
        <f t="shared" ca="1" si="66"/>
        <v>0</v>
      </c>
      <c r="X129" s="18">
        <f t="shared" ca="1" si="66"/>
        <v>0</v>
      </c>
      <c r="Y129" s="18">
        <f t="shared" ca="1" si="66"/>
        <v>0</v>
      </c>
      <c r="Z129" s="18">
        <f t="shared" ca="1" si="66"/>
        <v>0</v>
      </c>
      <c r="AA129" s="18">
        <f t="shared" ca="1" si="66"/>
        <v>0</v>
      </c>
      <c r="AB129" s="18">
        <f t="shared" ca="1" si="66"/>
        <v>0</v>
      </c>
      <c r="AC129" s="18">
        <f t="shared" ca="1" si="66"/>
        <v>0</v>
      </c>
      <c r="AD129" s="18">
        <f t="shared" ca="1" si="66"/>
        <v>0</v>
      </c>
      <c r="AE129" s="18">
        <f t="shared" ca="1" si="67"/>
        <v>0</v>
      </c>
      <c r="AF129" s="18">
        <f t="shared" ca="1" si="67"/>
        <v>0</v>
      </c>
      <c r="AG129" s="18">
        <f t="shared" ca="1" si="67"/>
        <v>0</v>
      </c>
      <c r="AH129" s="18">
        <f t="shared" ca="1" si="67"/>
        <v>0</v>
      </c>
      <c r="AI129" s="18">
        <f t="shared" ca="1" si="67"/>
        <v>0</v>
      </c>
      <c r="AJ129" s="18">
        <f t="shared" ca="1" si="67"/>
        <v>0</v>
      </c>
      <c r="AK129" s="18">
        <f t="shared" ca="1" si="67"/>
        <v>0</v>
      </c>
      <c r="AL129" s="18">
        <f t="shared" ca="1" si="67"/>
        <v>0</v>
      </c>
      <c r="AM129" s="18">
        <f t="shared" ca="1" si="67"/>
        <v>0</v>
      </c>
      <c r="AN129" s="18">
        <f t="shared" ca="1" si="67"/>
        <v>0</v>
      </c>
      <c r="AO129" s="18">
        <f t="shared" ca="1" si="68"/>
        <v>0</v>
      </c>
      <c r="AP129" s="18">
        <f t="shared" ca="1" si="68"/>
        <v>0</v>
      </c>
      <c r="AQ129" s="18">
        <f t="shared" ca="1" si="68"/>
        <v>0</v>
      </c>
      <c r="AR129" s="18">
        <f t="shared" ca="1" si="68"/>
        <v>0</v>
      </c>
      <c r="AS129" s="18">
        <f t="shared" ca="1" si="68"/>
        <v>0</v>
      </c>
      <c r="AT129" s="18">
        <f t="shared" ca="1" si="68"/>
        <v>0</v>
      </c>
      <c r="AU129" s="18">
        <f t="shared" ca="1" si="68"/>
        <v>0</v>
      </c>
      <c r="AV129" s="18">
        <f t="shared" ca="1" si="68"/>
        <v>0</v>
      </c>
      <c r="AW129" s="18">
        <f t="shared" ca="1" si="68"/>
        <v>0</v>
      </c>
      <c r="AX129" s="18">
        <f t="shared" ca="1" si="68"/>
        <v>0</v>
      </c>
      <c r="AY129" s="18">
        <f t="shared" ca="1" si="69"/>
        <v>0</v>
      </c>
      <c r="AZ129" s="18">
        <f t="shared" ca="1" si="69"/>
        <v>0</v>
      </c>
      <c r="BA129" s="18">
        <f t="shared" ca="1" si="69"/>
        <v>0</v>
      </c>
      <c r="BB129" s="18">
        <f t="shared" ca="1" si="69"/>
        <v>0</v>
      </c>
      <c r="BC129" s="18">
        <f t="shared" ca="1" si="69"/>
        <v>0</v>
      </c>
      <c r="BD129" s="18">
        <f t="shared" ca="1" si="69"/>
        <v>0</v>
      </c>
      <c r="BE129" s="18">
        <f t="shared" ca="1" si="69"/>
        <v>0</v>
      </c>
      <c r="BF129" s="18">
        <f t="shared" ca="1" si="69"/>
        <v>0</v>
      </c>
      <c r="BG129" s="18">
        <f t="shared" ca="1" si="69"/>
        <v>0</v>
      </c>
      <c r="BH129" s="18">
        <f t="shared" ca="1" si="69"/>
        <v>0</v>
      </c>
    </row>
    <row r="130" spans="8:60" x14ac:dyDescent="0.35">
      <c r="H130" s="2" t="str">
        <f t="shared" si="47"/>
        <v>NGCC_O&amp;M</v>
      </c>
      <c r="I130">
        <f t="shared" si="49"/>
        <v>3</v>
      </c>
      <c r="J130">
        <f t="shared" si="48"/>
        <v>3</v>
      </c>
      <c r="K130" s="18">
        <f t="shared" ca="1" si="65"/>
        <v>1.0612079999999999</v>
      </c>
      <c r="L130" s="18">
        <f t="shared" ca="1" si="65"/>
        <v>1.0404</v>
      </c>
      <c r="M130" s="18">
        <f t="shared" ca="1" si="65"/>
        <v>1.02</v>
      </c>
      <c r="N130" s="18">
        <f t="shared" ca="1" si="65"/>
        <v>1</v>
      </c>
      <c r="O130" s="18">
        <f t="shared" ca="1" si="65"/>
        <v>0</v>
      </c>
      <c r="P130" s="18">
        <f t="shared" ca="1" si="65"/>
        <v>0</v>
      </c>
      <c r="Q130" s="18">
        <f t="shared" ca="1" si="65"/>
        <v>0</v>
      </c>
      <c r="R130" s="18">
        <f t="shared" ca="1" si="65"/>
        <v>0</v>
      </c>
      <c r="S130" s="18">
        <f t="shared" ca="1" si="65"/>
        <v>0</v>
      </c>
      <c r="T130" s="18">
        <f t="shared" ca="1" si="65"/>
        <v>0</v>
      </c>
      <c r="U130" s="18">
        <f t="shared" ca="1" si="66"/>
        <v>0</v>
      </c>
      <c r="V130" s="18">
        <f t="shared" ca="1" si="66"/>
        <v>0</v>
      </c>
      <c r="W130" s="18">
        <f t="shared" ca="1" si="66"/>
        <v>0</v>
      </c>
      <c r="X130" s="18">
        <f t="shared" ca="1" si="66"/>
        <v>0</v>
      </c>
      <c r="Y130" s="18">
        <f t="shared" ca="1" si="66"/>
        <v>0</v>
      </c>
      <c r="Z130" s="18">
        <f t="shared" ca="1" si="66"/>
        <v>0</v>
      </c>
      <c r="AA130" s="18">
        <f t="shared" ca="1" si="66"/>
        <v>0</v>
      </c>
      <c r="AB130" s="18">
        <f t="shared" ca="1" si="66"/>
        <v>0</v>
      </c>
      <c r="AC130" s="18">
        <f t="shared" ca="1" si="66"/>
        <v>0</v>
      </c>
      <c r="AD130" s="18">
        <f t="shared" ca="1" si="66"/>
        <v>0</v>
      </c>
      <c r="AE130" s="18">
        <f t="shared" ca="1" si="67"/>
        <v>0</v>
      </c>
      <c r="AF130" s="18">
        <f t="shared" ca="1" si="67"/>
        <v>0</v>
      </c>
      <c r="AG130" s="18">
        <f t="shared" ca="1" si="67"/>
        <v>0</v>
      </c>
      <c r="AH130" s="18">
        <f t="shared" ca="1" si="67"/>
        <v>0</v>
      </c>
      <c r="AI130" s="18">
        <f t="shared" ca="1" si="67"/>
        <v>0</v>
      </c>
      <c r="AJ130" s="18">
        <f t="shared" ca="1" si="67"/>
        <v>0</v>
      </c>
      <c r="AK130" s="18">
        <f t="shared" ca="1" si="67"/>
        <v>0</v>
      </c>
      <c r="AL130" s="18">
        <f t="shared" ca="1" si="67"/>
        <v>0</v>
      </c>
      <c r="AM130" s="18">
        <f t="shared" ca="1" si="67"/>
        <v>0</v>
      </c>
      <c r="AN130" s="18">
        <f t="shared" ca="1" si="67"/>
        <v>0</v>
      </c>
      <c r="AO130" s="18">
        <f t="shared" ca="1" si="68"/>
        <v>0</v>
      </c>
      <c r="AP130" s="18">
        <f t="shared" ca="1" si="68"/>
        <v>0</v>
      </c>
      <c r="AQ130" s="18">
        <f t="shared" ca="1" si="68"/>
        <v>0</v>
      </c>
      <c r="AR130" s="18">
        <f t="shared" ca="1" si="68"/>
        <v>0</v>
      </c>
      <c r="AS130" s="18">
        <f t="shared" ca="1" si="68"/>
        <v>0</v>
      </c>
      <c r="AT130" s="18">
        <f t="shared" ca="1" si="68"/>
        <v>0</v>
      </c>
      <c r="AU130" s="18">
        <f t="shared" ca="1" si="68"/>
        <v>0</v>
      </c>
      <c r="AV130" s="18">
        <f t="shared" ca="1" si="68"/>
        <v>0</v>
      </c>
      <c r="AW130" s="18">
        <f t="shared" ca="1" si="68"/>
        <v>0</v>
      </c>
      <c r="AX130" s="18">
        <f t="shared" ca="1" si="68"/>
        <v>0</v>
      </c>
      <c r="AY130" s="18">
        <f t="shared" ca="1" si="69"/>
        <v>0</v>
      </c>
      <c r="AZ130" s="18">
        <f t="shared" ca="1" si="69"/>
        <v>0</v>
      </c>
      <c r="BA130" s="18">
        <f t="shared" ca="1" si="69"/>
        <v>0</v>
      </c>
      <c r="BB130" s="18">
        <f t="shared" ca="1" si="69"/>
        <v>0</v>
      </c>
      <c r="BC130" s="18">
        <f t="shared" ca="1" si="69"/>
        <v>0</v>
      </c>
      <c r="BD130" s="18">
        <f t="shared" ca="1" si="69"/>
        <v>0</v>
      </c>
      <c r="BE130" s="18">
        <f t="shared" ca="1" si="69"/>
        <v>0</v>
      </c>
      <c r="BF130" s="18">
        <f t="shared" ca="1" si="69"/>
        <v>0</v>
      </c>
      <c r="BG130" s="18">
        <f t="shared" ca="1" si="69"/>
        <v>0</v>
      </c>
      <c r="BH130" s="18">
        <f t="shared" ca="1" si="69"/>
        <v>0</v>
      </c>
    </row>
    <row r="131" spans="8:60" x14ac:dyDescent="0.35">
      <c r="H131" s="2" t="str">
        <f t="shared" si="47"/>
        <v>NGCC_O&amp;M</v>
      </c>
      <c r="I131">
        <f t="shared" si="49"/>
        <v>3</v>
      </c>
      <c r="J131">
        <f t="shared" si="48"/>
        <v>4</v>
      </c>
      <c r="K131" s="18">
        <f t="shared" ca="1" si="65"/>
        <v>1.08243216</v>
      </c>
      <c r="L131" s="18">
        <f t="shared" ca="1" si="65"/>
        <v>1.0612079999999999</v>
      </c>
      <c r="M131" s="18">
        <f t="shared" ca="1" si="65"/>
        <v>1.0404</v>
      </c>
      <c r="N131" s="18">
        <f t="shared" ca="1" si="65"/>
        <v>1.02</v>
      </c>
      <c r="O131" s="18">
        <f t="shared" ca="1" si="65"/>
        <v>1</v>
      </c>
      <c r="P131" s="18">
        <f t="shared" ca="1" si="65"/>
        <v>0</v>
      </c>
      <c r="Q131" s="18">
        <f t="shared" ca="1" si="65"/>
        <v>0</v>
      </c>
      <c r="R131" s="18">
        <f t="shared" ca="1" si="65"/>
        <v>0</v>
      </c>
      <c r="S131" s="18">
        <f t="shared" ca="1" si="65"/>
        <v>0</v>
      </c>
      <c r="T131" s="18">
        <f t="shared" ca="1" si="65"/>
        <v>0</v>
      </c>
      <c r="U131" s="18">
        <f t="shared" ca="1" si="66"/>
        <v>0</v>
      </c>
      <c r="V131" s="18">
        <f t="shared" ca="1" si="66"/>
        <v>0</v>
      </c>
      <c r="W131" s="18">
        <f t="shared" ca="1" si="66"/>
        <v>0</v>
      </c>
      <c r="X131" s="18">
        <f t="shared" ca="1" si="66"/>
        <v>0</v>
      </c>
      <c r="Y131" s="18">
        <f t="shared" ca="1" si="66"/>
        <v>0</v>
      </c>
      <c r="Z131" s="18">
        <f t="shared" ca="1" si="66"/>
        <v>0</v>
      </c>
      <c r="AA131" s="18">
        <f t="shared" ca="1" si="66"/>
        <v>0</v>
      </c>
      <c r="AB131" s="18">
        <f t="shared" ca="1" si="66"/>
        <v>0</v>
      </c>
      <c r="AC131" s="18">
        <f t="shared" ca="1" si="66"/>
        <v>0</v>
      </c>
      <c r="AD131" s="18">
        <f t="shared" ca="1" si="66"/>
        <v>0</v>
      </c>
      <c r="AE131" s="18">
        <f t="shared" ca="1" si="67"/>
        <v>0</v>
      </c>
      <c r="AF131" s="18">
        <f t="shared" ca="1" si="67"/>
        <v>0</v>
      </c>
      <c r="AG131" s="18">
        <f t="shared" ca="1" si="67"/>
        <v>0</v>
      </c>
      <c r="AH131" s="18">
        <f t="shared" ca="1" si="67"/>
        <v>0</v>
      </c>
      <c r="AI131" s="18">
        <f t="shared" ca="1" si="67"/>
        <v>0</v>
      </c>
      <c r="AJ131" s="18">
        <f t="shared" ca="1" si="67"/>
        <v>0</v>
      </c>
      <c r="AK131" s="18">
        <f t="shared" ca="1" si="67"/>
        <v>0</v>
      </c>
      <c r="AL131" s="18">
        <f t="shared" ca="1" si="67"/>
        <v>0</v>
      </c>
      <c r="AM131" s="18">
        <f t="shared" ca="1" si="67"/>
        <v>0</v>
      </c>
      <c r="AN131" s="18">
        <f t="shared" ca="1" si="67"/>
        <v>0</v>
      </c>
      <c r="AO131" s="18">
        <f t="shared" ca="1" si="68"/>
        <v>0</v>
      </c>
      <c r="AP131" s="18">
        <f t="shared" ca="1" si="68"/>
        <v>0</v>
      </c>
      <c r="AQ131" s="18">
        <f t="shared" ca="1" si="68"/>
        <v>0</v>
      </c>
      <c r="AR131" s="18">
        <f t="shared" ca="1" si="68"/>
        <v>0</v>
      </c>
      <c r="AS131" s="18">
        <f t="shared" ca="1" si="68"/>
        <v>0</v>
      </c>
      <c r="AT131" s="18">
        <f t="shared" ca="1" si="68"/>
        <v>0</v>
      </c>
      <c r="AU131" s="18">
        <f t="shared" ca="1" si="68"/>
        <v>0</v>
      </c>
      <c r="AV131" s="18">
        <f t="shared" ca="1" si="68"/>
        <v>0</v>
      </c>
      <c r="AW131" s="18">
        <f t="shared" ca="1" si="68"/>
        <v>0</v>
      </c>
      <c r="AX131" s="18">
        <f t="shared" ca="1" si="68"/>
        <v>0</v>
      </c>
      <c r="AY131" s="18">
        <f t="shared" ca="1" si="69"/>
        <v>0</v>
      </c>
      <c r="AZ131" s="18">
        <f t="shared" ca="1" si="69"/>
        <v>0</v>
      </c>
      <c r="BA131" s="18">
        <f t="shared" ca="1" si="69"/>
        <v>0</v>
      </c>
      <c r="BB131" s="18">
        <f t="shared" ca="1" si="69"/>
        <v>0</v>
      </c>
      <c r="BC131" s="18">
        <f t="shared" ca="1" si="69"/>
        <v>0</v>
      </c>
      <c r="BD131" s="18">
        <f t="shared" ca="1" si="69"/>
        <v>0</v>
      </c>
      <c r="BE131" s="18">
        <f t="shared" ca="1" si="69"/>
        <v>0</v>
      </c>
      <c r="BF131" s="18">
        <f t="shared" ca="1" si="69"/>
        <v>0</v>
      </c>
      <c r="BG131" s="18">
        <f t="shared" ca="1" si="69"/>
        <v>0</v>
      </c>
      <c r="BH131" s="18">
        <f t="shared" ca="1" si="69"/>
        <v>0</v>
      </c>
    </row>
    <row r="132" spans="8:60" x14ac:dyDescent="0.35">
      <c r="H132" s="2" t="str">
        <f t="shared" si="47"/>
        <v>NGCC_O&amp;M</v>
      </c>
      <c r="I132">
        <f t="shared" si="49"/>
        <v>3</v>
      </c>
      <c r="J132">
        <f t="shared" si="48"/>
        <v>5</v>
      </c>
      <c r="K132" s="18">
        <f t="shared" ca="1" si="65"/>
        <v>1.1040808032</v>
      </c>
      <c r="L132" s="18">
        <f t="shared" ca="1" si="65"/>
        <v>1.08243216</v>
      </c>
      <c r="M132" s="18">
        <f t="shared" ca="1" si="65"/>
        <v>1.0612079999999999</v>
      </c>
      <c r="N132" s="18">
        <f t="shared" ca="1" si="65"/>
        <v>1.0404</v>
      </c>
      <c r="O132" s="18">
        <f t="shared" ca="1" si="65"/>
        <v>1.02</v>
      </c>
      <c r="P132" s="18">
        <f t="shared" ca="1" si="65"/>
        <v>1</v>
      </c>
      <c r="Q132" s="18">
        <f t="shared" ca="1" si="65"/>
        <v>0</v>
      </c>
      <c r="R132" s="18">
        <f t="shared" ca="1" si="65"/>
        <v>0</v>
      </c>
      <c r="S132" s="18">
        <f t="shared" ca="1" si="65"/>
        <v>0</v>
      </c>
      <c r="T132" s="18">
        <f t="shared" ca="1" si="65"/>
        <v>0</v>
      </c>
      <c r="U132" s="18">
        <f t="shared" ca="1" si="66"/>
        <v>0</v>
      </c>
      <c r="V132" s="18">
        <f t="shared" ca="1" si="66"/>
        <v>0</v>
      </c>
      <c r="W132" s="18">
        <f t="shared" ca="1" si="66"/>
        <v>0</v>
      </c>
      <c r="X132" s="18">
        <f t="shared" ca="1" si="66"/>
        <v>0</v>
      </c>
      <c r="Y132" s="18">
        <f t="shared" ca="1" si="66"/>
        <v>0</v>
      </c>
      <c r="Z132" s="18">
        <f t="shared" ca="1" si="66"/>
        <v>0</v>
      </c>
      <c r="AA132" s="18">
        <f t="shared" ca="1" si="66"/>
        <v>0</v>
      </c>
      <c r="AB132" s="18">
        <f t="shared" ca="1" si="66"/>
        <v>0</v>
      </c>
      <c r="AC132" s="18">
        <f t="shared" ca="1" si="66"/>
        <v>0</v>
      </c>
      <c r="AD132" s="18">
        <f t="shared" ca="1" si="66"/>
        <v>0</v>
      </c>
      <c r="AE132" s="18">
        <f t="shared" ca="1" si="67"/>
        <v>0</v>
      </c>
      <c r="AF132" s="18">
        <f t="shared" ca="1" si="67"/>
        <v>0</v>
      </c>
      <c r="AG132" s="18">
        <f t="shared" ca="1" si="67"/>
        <v>0</v>
      </c>
      <c r="AH132" s="18">
        <f t="shared" ca="1" si="67"/>
        <v>0</v>
      </c>
      <c r="AI132" s="18">
        <f t="shared" ca="1" si="67"/>
        <v>0</v>
      </c>
      <c r="AJ132" s="18">
        <f t="shared" ca="1" si="67"/>
        <v>0</v>
      </c>
      <c r="AK132" s="18">
        <f t="shared" ca="1" si="67"/>
        <v>0</v>
      </c>
      <c r="AL132" s="18">
        <f t="shared" ca="1" si="67"/>
        <v>0</v>
      </c>
      <c r="AM132" s="18">
        <f t="shared" ca="1" si="67"/>
        <v>0</v>
      </c>
      <c r="AN132" s="18">
        <f t="shared" ca="1" si="67"/>
        <v>0</v>
      </c>
      <c r="AO132" s="18">
        <f t="shared" ca="1" si="68"/>
        <v>0</v>
      </c>
      <c r="AP132" s="18">
        <f t="shared" ca="1" si="68"/>
        <v>0</v>
      </c>
      <c r="AQ132" s="18">
        <f t="shared" ca="1" si="68"/>
        <v>0</v>
      </c>
      <c r="AR132" s="18">
        <f t="shared" ca="1" si="68"/>
        <v>0</v>
      </c>
      <c r="AS132" s="18">
        <f t="shared" ca="1" si="68"/>
        <v>0</v>
      </c>
      <c r="AT132" s="18">
        <f t="shared" ca="1" si="68"/>
        <v>0</v>
      </c>
      <c r="AU132" s="18">
        <f t="shared" ca="1" si="68"/>
        <v>0</v>
      </c>
      <c r="AV132" s="18">
        <f t="shared" ca="1" si="68"/>
        <v>0</v>
      </c>
      <c r="AW132" s="18">
        <f t="shared" ca="1" si="68"/>
        <v>0</v>
      </c>
      <c r="AX132" s="18">
        <f t="shared" ca="1" si="68"/>
        <v>0</v>
      </c>
      <c r="AY132" s="18">
        <f t="shared" ca="1" si="69"/>
        <v>0</v>
      </c>
      <c r="AZ132" s="18">
        <f t="shared" ca="1" si="69"/>
        <v>0</v>
      </c>
      <c r="BA132" s="18">
        <f t="shared" ca="1" si="69"/>
        <v>0</v>
      </c>
      <c r="BB132" s="18">
        <f t="shared" ca="1" si="69"/>
        <v>0</v>
      </c>
      <c r="BC132" s="18">
        <f t="shared" ca="1" si="69"/>
        <v>0</v>
      </c>
      <c r="BD132" s="18">
        <f t="shared" ca="1" si="69"/>
        <v>0</v>
      </c>
      <c r="BE132" s="18">
        <f t="shared" ca="1" si="69"/>
        <v>0</v>
      </c>
      <c r="BF132" s="18">
        <f t="shared" ca="1" si="69"/>
        <v>0</v>
      </c>
      <c r="BG132" s="18">
        <f t="shared" ca="1" si="69"/>
        <v>0</v>
      </c>
      <c r="BH132" s="18">
        <f t="shared" ca="1" si="69"/>
        <v>0</v>
      </c>
    </row>
    <row r="133" spans="8:60" x14ac:dyDescent="0.35">
      <c r="H133" s="2" t="str">
        <f t="shared" si="47"/>
        <v>NGCC_O&amp;M</v>
      </c>
      <c r="I133">
        <f t="shared" si="49"/>
        <v>3</v>
      </c>
      <c r="J133">
        <f t="shared" si="48"/>
        <v>6</v>
      </c>
      <c r="K133" s="18">
        <f t="shared" ca="1" si="65"/>
        <v>1.1261624192640001</v>
      </c>
      <c r="L133" s="18">
        <f t="shared" ca="1" si="65"/>
        <v>1.1040808032</v>
      </c>
      <c r="M133" s="18">
        <f t="shared" ca="1" si="65"/>
        <v>1.08243216</v>
      </c>
      <c r="N133" s="18">
        <f t="shared" ca="1" si="65"/>
        <v>1.0612079999999999</v>
      </c>
      <c r="O133" s="18">
        <f t="shared" ca="1" si="65"/>
        <v>1.0404</v>
      </c>
      <c r="P133" s="18">
        <f t="shared" ca="1" si="65"/>
        <v>1.02</v>
      </c>
      <c r="Q133" s="18">
        <f t="shared" ca="1" si="65"/>
        <v>1</v>
      </c>
      <c r="R133" s="18">
        <f t="shared" ca="1" si="65"/>
        <v>0</v>
      </c>
      <c r="S133" s="18">
        <f t="shared" ca="1" si="65"/>
        <v>0</v>
      </c>
      <c r="T133" s="18">
        <f t="shared" ca="1" si="65"/>
        <v>0</v>
      </c>
      <c r="U133" s="18">
        <f t="shared" ca="1" si="66"/>
        <v>0</v>
      </c>
      <c r="V133" s="18">
        <f t="shared" ca="1" si="66"/>
        <v>0</v>
      </c>
      <c r="W133" s="18">
        <f t="shared" ca="1" si="66"/>
        <v>0</v>
      </c>
      <c r="X133" s="18">
        <f t="shared" ca="1" si="66"/>
        <v>0</v>
      </c>
      <c r="Y133" s="18">
        <f t="shared" ca="1" si="66"/>
        <v>0</v>
      </c>
      <c r="Z133" s="18">
        <f t="shared" ca="1" si="66"/>
        <v>0</v>
      </c>
      <c r="AA133" s="18">
        <f t="shared" ca="1" si="66"/>
        <v>0</v>
      </c>
      <c r="AB133" s="18">
        <f t="shared" ca="1" si="66"/>
        <v>0</v>
      </c>
      <c r="AC133" s="18">
        <f t="shared" ca="1" si="66"/>
        <v>0</v>
      </c>
      <c r="AD133" s="18">
        <f t="shared" ca="1" si="66"/>
        <v>0</v>
      </c>
      <c r="AE133" s="18">
        <f t="shared" ca="1" si="67"/>
        <v>0</v>
      </c>
      <c r="AF133" s="18">
        <f t="shared" ca="1" si="67"/>
        <v>0</v>
      </c>
      <c r="AG133" s="18">
        <f t="shared" ca="1" si="67"/>
        <v>0</v>
      </c>
      <c r="AH133" s="18">
        <f t="shared" ca="1" si="67"/>
        <v>0</v>
      </c>
      <c r="AI133" s="18">
        <f t="shared" ca="1" si="67"/>
        <v>0</v>
      </c>
      <c r="AJ133" s="18">
        <f t="shared" ca="1" si="67"/>
        <v>0</v>
      </c>
      <c r="AK133" s="18">
        <f t="shared" ca="1" si="67"/>
        <v>0</v>
      </c>
      <c r="AL133" s="18">
        <f t="shared" ca="1" si="67"/>
        <v>0</v>
      </c>
      <c r="AM133" s="18">
        <f t="shared" ca="1" si="67"/>
        <v>0</v>
      </c>
      <c r="AN133" s="18">
        <f t="shared" ca="1" si="67"/>
        <v>0</v>
      </c>
      <c r="AO133" s="18">
        <f t="shared" ca="1" si="68"/>
        <v>0</v>
      </c>
      <c r="AP133" s="18">
        <f t="shared" ca="1" si="68"/>
        <v>0</v>
      </c>
      <c r="AQ133" s="18">
        <f t="shared" ca="1" si="68"/>
        <v>0</v>
      </c>
      <c r="AR133" s="18">
        <f t="shared" ca="1" si="68"/>
        <v>0</v>
      </c>
      <c r="AS133" s="18">
        <f t="shared" ca="1" si="68"/>
        <v>0</v>
      </c>
      <c r="AT133" s="18">
        <f t="shared" ca="1" si="68"/>
        <v>0</v>
      </c>
      <c r="AU133" s="18">
        <f t="shared" ca="1" si="68"/>
        <v>0</v>
      </c>
      <c r="AV133" s="18">
        <f t="shared" ca="1" si="68"/>
        <v>0</v>
      </c>
      <c r="AW133" s="18">
        <f t="shared" ca="1" si="68"/>
        <v>0</v>
      </c>
      <c r="AX133" s="18">
        <f t="shared" ca="1" si="68"/>
        <v>0</v>
      </c>
      <c r="AY133" s="18">
        <f t="shared" ca="1" si="69"/>
        <v>0</v>
      </c>
      <c r="AZ133" s="18">
        <f t="shared" ca="1" si="69"/>
        <v>0</v>
      </c>
      <c r="BA133" s="18">
        <f t="shared" ca="1" si="69"/>
        <v>0</v>
      </c>
      <c r="BB133" s="18">
        <f t="shared" ca="1" si="69"/>
        <v>0</v>
      </c>
      <c r="BC133" s="18">
        <f t="shared" ca="1" si="69"/>
        <v>0</v>
      </c>
      <c r="BD133" s="18">
        <f t="shared" ca="1" si="69"/>
        <v>0</v>
      </c>
      <c r="BE133" s="18">
        <f t="shared" ca="1" si="69"/>
        <v>0</v>
      </c>
      <c r="BF133" s="18">
        <f t="shared" ca="1" si="69"/>
        <v>0</v>
      </c>
      <c r="BG133" s="18">
        <f t="shared" ca="1" si="69"/>
        <v>0</v>
      </c>
      <c r="BH133" s="18">
        <f t="shared" ca="1" si="69"/>
        <v>0</v>
      </c>
    </row>
    <row r="134" spans="8:60" x14ac:dyDescent="0.35">
      <c r="H134" s="2" t="str">
        <f t="shared" si="47"/>
        <v>NGCC_O&amp;M</v>
      </c>
      <c r="I134">
        <f t="shared" si="49"/>
        <v>3</v>
      </c>
      <c r="J134">
        <f t="shared" si="48"/>
        <v>7</v>
      </c>
      <c r="K134" s="18">
        <f t="shared" ca="1" si="65"/>
        <v>1.1486856676492798</v>
      </c>
      <c r="L134" s="18">
        <f t="shared" ca="1" si="65"/>
        <v>1.1261624192640001</v>
      </c>
      <c r="M134" s="18">
        <f t="shared" ca="1" si="65"/>
        <v>1.1040808032</v>
      </c>
      <c r="N134" s="18">
        <f t="shared" ca="1" si="65"/>
        <v>1.08243216</v>
      </c>
      <c r="O134" s="18">
        <f t="shared" ca="1" si="65"/>
        <v>1.0612079999999999</v>
      </c>
      <c r="P134" s="18">
        <f t="shared" ca="1" si="65"/>
        <v>1.0404</v>
      </c>
      <c r="Q134" s="18">
        <f t="shared" ca="1" si="65"/>
        <v>1.02</v>
      </c>
      <c r="R134" s="18">
        <f t="shared" ca="1" si="65"/>
        <v>1</v>
      </c>
      <c r="S134" s="18">
        <f t="shared" ca="1" si="65"/>
        <v>0</v>
      </c>
      <c r="T134" s="18">
        <f t="shared" ca="1" si="65"/>
        <v>0</v>
      </c>
      <c r="U134" s="18">
        <f t="shared" ca="1" si="66"/>
        <v>0</v>
      </c>
      <c r="V134" s="18">
        <f t="shared" ca="1" si="66"/>
        <v>0</v>
      </c>
      <c r="W134" s="18">
        <f t="shared" ca="1" si="66"/>
        <v>0</v>
      </c>
      <c r="X134" s="18">
        <f t="shared" ca="1" si="66"/>
        <v>0</v>
      </c>
      <c r="Y134" s="18">
        <f t="shared" ca="1" si="66"/>
        <v>0</v>
      </c>
      <c r="Z134" s="18">
        <f t="shared" ca="1" si="66"/>
        <v>0</v>
      </c>
      <c r="AA134" s="18">
        <f t="shared" ca="1" si="66"/>
        <v>0</v>
      </c>
      <c r="AB134" s="18">
        <f t="shared" ca="1" si="66"/>
        <v>0</v>
      </c>
      <c r="AC134" s="18">
        <f t="shared" ca="1" si="66"/>
        <v>0</v>
      </c>
      <c r="AD134" s="18">
        <f t="shared" ca="1" si="66"/>
        <v>0</v>
      </c>
      <c r="AE134" s="18">
        <f t="shared" ca="1" si="67"/>
        <v>0</v>
      </c>
      <c r="AF134" s="18">
        <f t="shared" ca="1" si="67"/>
        <v>0</v>
      </c>
      <c r="AG134" s="18">
        <f t="shared" ca="1" si="67"/>
        <v>0</v>
      </c>
      <c r="AH134" s="18">
        <f t="shared" ca="1" si="67"/>
        <v>0</v>
      </c>
      <c r="AI134" s="18">
        <f t="shared" ca="1" si="67"/>
        <v>0</v>
      </c>
      <c r="AJ134" s="18">
        <f t="shared" ca="1" si="67"/>
        <v>0</v>
      </c>
      <c r="AK134" s="18">
        <f t="shared" ca="1" si="67"/>
        <v>0</v>
      </c>
      <c r="AL134" s="18">
        <f t="shared" ca="1" si="67"/>
        <v>0</v>
      </c>
      <c r="AM134" s="18">
        <f t="shared" ca="1" si="67"/>
        <v>0</v>
      </c>
      <c r="AN134" s="18">
        <f t="shared" ca="1" si="67"/>
        <v>0</v>
      </c>
      <c r="AO134" s="18">
        <f t="shared" ca="1" si="68"/>
        <v>0</v>
      </c>
      <c r="AP134" s="18">
        <f t="shared" ca="1" si="68"/>
        <v>0</v>
      </c>
      <c r="AQ134" s="18">
        <f t="shared" ca="1" si="68"/>
        <v>0</v>
      </c>
      <c r="AR134" s="18">
        <f t="shared" ca="1" si="68"/>
        <v>0</v>
      </c>
      <c r="AS134" s="18">
        <f t="shared" ca="1" si="68"/>
        <v>0</v>
      </c>
      <c r="AT134" s="18">
        <f t="shared" ca="1" si="68"/>
        <v>0</v>
      </c>
      <c r="AU134" s="18">
        <f t="shared" ca="1" si="68"/>
        <v>0</v>
      </c>
      <c r="AV134" s="18">
        <f t="shared" ca="1" si="68"/>
        <v>0</v>
      </c>
      <c r="AW134" s="18">
        <f t="shared" ca="1" si="68"/>
        <v>0</v>
      </c>
      <c r="AX134" s="18">
        <f t="shared" ca="1" si="68"/>
        <v>0</v>
      </c>
      <c r="AY134" s="18">
        <f t="shared" ca="1" si="69"/>
        <v>0</v>
      </c>
      <c r="AZ134" s="18">
        <f t="shared" ca="1" si="69"/>
        <v>0</v>
      </c>
      <c r="BA134" s="18">
        <f t="shared" ca="1" si="69"/>
        <v>0</v>
      </c>
      <c r="BB134" s="18">
        <f t="shared" ca="1" si="69"/>
        <v>0</v>
      </c>
      <c r="BC134" s="18">
        <f t="shared" ca="1" si="69"/>
        <v>0</v>
      </c>
      <c r="BD134" s="18">
        <f t="shared" ca="1" si="69"/>
        <v>0</v>
      </c>
      <c r="BE134" s="18">
        <f t="shared" ca="1" si="69"/>
        <v>0</v>
      </c>
      <c r="BF134" s="18">
        <f t="shared" ca="1" si="69"/>
        <v>0</v>
      </c>
      <c r="BG134" s="18">
        <f t="shared" ca="1" si="69"/>
        <v>0</v>
      </c>
      <c r="BH134" s="18">
        <f t="shared" ca="1" si="69"/>
        <v>0</v>
      </c>
    </row>
    <row r="135" spans="8:60" x14ac:dyDescent="0.35">
      <c r="H135" s="2" t="str">
        <f t="shared" si="47"/>
        <v>NGCC_O&amp;M</v>
      </c>
      <c r="I135">
        <f t="shared" si="49"/>
        <v>3</v>
      </c>
      <c r="J135">
        <f t="shared" si="48"/>
        <v>8</v>
      </c>
      <c r="K135" s="18">
        <f t="shared" ref="K135:T144" ca="1" si="70">IF(K$24&gt;$J135,0,OFFSET($K$2,$I135,$J135-K$24))</f>
        <v>1.1716593810022655</v>
      </c>
      <c r="L135" s="18">
        <f t="shared" ca="1" si="70"/>
        <v>1.1486856676492798</v>
      </c>
      <c r="M135" s="18">
        <f t="shared" ca="1" si="70"/>
        <v>1.1261624192640001</v>
      </c>
      <c r="N135" s="18">
        <f t="shared" ca="1" si="70"/>
        <v>1.1040808032</v>
      </c>
      <c r="O135" s="18">
        <f t="shared" ca="1" si="70"/>
        <v>1.08243216</v>
      </c>
      <c r="P135" s="18">
        <f t="shared" ca="1" si="70"/>
        <v>1.0612079999999999</v>
      </c>
      <c r="Q135" s="18">
        <f t="shared" ca="1" si="70"/>
        <v>1.0404</v>
      </c>
      <c r="R135" s="18">
        <f t="shared" ca="1" si="70"/>
        <v>1.02</v>
      </c>
      <c r="S135" s="18">
        <f t="shared" ca="1" si="70"/>
        <v>1</v>
      </c>
      <c r="T135" s="18">
        <f t="shared" ca="1" si="70"/>
        <v>0</v>
      </c>
      <c r="U135" s="18">
        <f t="shared" ref="U135:AD144" ca="1" si="71">IF(U$24&gt;$J135,0,OFFSET($K$2,$I135,$J135-U$24))</f>
        <v>0</v>
      </c>
      <c r="V135" s="18">
        <f t="shared" ca="1" si="71"/>
        <v>0</v>
      </c>
      <c r="W135" s="18">
        <f t="shared" ca="1" si="71"/>
        <v>0</v>
      </c>
      <c r="X135" s="18">
        <f t="shared" ca="1" si="71"/>
        <v>0</v>
      </c>
      <c r="Y135" s="18">
        <f t="shared" ca="1" si="71"/>
        <v>0</v>
      </c>
      <c r="Z135" s="18">
        <f t="shared" ca="1" si="71"/>
        <v>0</v>
      </c>
      <c r="AA135" s="18">
        <f t="shared" ca="1" si="71"/>
        <v>0</v>
      </c>
      <c r="AB135" s="18">
        <f t="shared" ca="1" si="71"/>
        <v>0</v>
      </c>
      <c r="AC135" s="18">
        <f t="shared" ca="1" si="71"/>
        <v>0</v>
      </c>
      <c r="AD135" s="18">
        <f t="shared" ca="1" si="71"/>
        <v>0</v>
      </c>
      <c r="AE135" s="18">
        <f t="shared" ref="AE135:AN144" ca="1" si="72">IF(AE$24&gt;$J135,0,OFFSET($K$2,$I135,$J135-AE$24))</f>
        <v>0</v>
      </c>
      <c r="AF135" s="18">
        <f t="shared" ca="1" si="72"/>
        <v>0</v>
      </c>
      <c r="AG135" s="18">
        <f t="shared" ca="1" si="72"/>
        <v>0</v>
      </c>
      <c r="AH135" s="18">
        <f t="shared" ca="1" si="72"/>
        <v>0</v>
      </c>
      <c r="AI135" s="18">
        <f t="shared" ca="1" si="72"/>
        <v>0</v>
      </c>
      <c r="AJ135" s="18">
        <f t="shared" ca="1" si="72"/>
        <v>0</v>
      </c>
      <c r="AK135" s="18">
        <f t="shared" ca="1" si="72"/>
        <v>0</v>
      </c>
      <c r="AL135" s="18">
        <f t="shared" ca="1" si="72"/>
        <v>0</v>
      </c>
      <c r="AM135" s="18">
        <f t="shared" ca="1" si="72"/>
        <v>0</v>
      </c>
      <c r="AN135" s="18">
        <f t="shared" ca="1" si="72"/>
        <v>0</v>
      </c>
      <c r="AO135" s="18">
        <f t="shared" ref="AO135:AX144" ca="1" si="73">IF(AO$24&gt;$J135,0,OFFSET($K$2,$I135,$J135-AO$24))</f>
        <v>0</v>
      </c>
      <c r="AP135" s="18">
        <f t="shared" ca="1" si="73"/>
        <v>0</v>
      </c>
      <c r="AQ135" s="18">
        <f t="shared" ca="1" si="73"/>
        <v>0</v>
      </c>
      <c r="AR135" s="18">
        <f t="shared" ca="1" si="73"/>
        <v>0</v>
      </c>
      <c r="AS135" s="18">
        <f t="shared" ca="1" si="73"/>
        <v>0</v>
      </c>
      <c r="AT135" s="18">
        <f t="shared" ca="1" si="73"/>
        <v>0</v>
      </c>
      <c r="AU135" s="18">
        <f t="shared" ca="1" si="73"/>
        <v>0</v>
      </c>
      <c r="AV135" s="18">
        <f t="shared" ca="1" si="73"/>
        <v>0</v>
      </c>
      <c r="AW135" s="18">
        <f t="shared" ca="1" si="73"/>
        <v>0</v>
      </c>
      <c r="AX135" s="18">
        <f t="shared" ca="1" si="73"/>
        <v>0</v>
      </c>
      <c r="AY135" s="18">
        <f t="shared" ref="AY135:BH144" ca="1" si="74">IF(AY$24&gt;$J135,0,OFFSET($K$2,$I135,$J135-AY$24))</f>
        <v>0</v>
      </c>
      <c r="AZ135" s="18">
        <f t="shared" ca="1" si="74"/>
        <v>0</v>
      </c>
      <c r="BA135" s="18">
        <f t="shared" ca="1" si="74"/>
        <v>0</v>
      </c>
      <c r="BB135" s="18">
        <f t="shared" ca="1" si="74"/>
        <v>0</v>
      </c>
      <c r="BC135" s="18">
        <f t="shared" ca="1" si="74"/>
        <v>0</v>
      </c>
      <c r="BD135" s="18">
        <f t="shared" ca="1" si="74"/>
        <v>0</v>
      </c>
      <c r="BE135" s="18">
        <f t="shared" ca="1" si="74"/>
        <v>0</v>
      </c>
      <c r="BF135" s="18">
        <f t="shared" ca="1" si="74"/>
        <v>0</v>
      </c>
      <c r="BG135" s="18">
        <f t="shared" ca="1" si="74"/>
        <v>0</v>
      </c>
      <c r="BH135" s="18">
        <f t="shared" ca="1" si="74"/>
        <v>0</v>
      </c>
    </row>
    <row r="136" spans="8:60" x14ac:dyDescent="0.35">
      <c r="H136" s="2" t="str">
        <f t="shared" si="47"/>
        <v>NGCC_O&amp;M</v>
      </c>
      <c r="I136">
        <f t="shared" si="49"/>
        <v>3</v>
      </c>
      <c r="J136">
        <f t="shared" si="48"/>
        <v>9</v>
      </c>
      <c r="K136" s="18">
        <f t="shared" ca="1" si="70"/>
        <v>1.1950925686223108</v>
      </c>
      <c r="L136" s="18">
        <f t="shared" ca="1" si="70"/>
        <v>1.1716593810022655</v>
      </c>
      <c r="M136" s="18">
        <f t="shared" ca="1" si="70"/>
        <v>1.1486856676492798</v>
      </c>
      <c r="N136" s="18">
        <f t="shared" ca="1" si="70"/>
        <v>1.1261624192640001</v>
      </c>
      <c r="O136" s="18">
        <f t="shared" ca="1" si="70"/>
        <v>1.1040808032</v>
      </c>
      <c r="P136" s="18">
        <f t="shared" ca="1" si="70"/>
        <v>1.08243216</v>
      </c>
      <c r="Q136" s="18">
        <f t="shared" ca="1" si="70"/>
        <v>1.0612079999999999</v>
      </c>
      <c r="R136" s="18">
        <f t="shared" ca="1" si="70"/>
        <v>1.0404</v>
      </c>
      <c r="S136" s="18">
        <f t="shared" ca="1" si="70"/>
        <v>1.02</v>
      </c>
      <c r="T136" s="18">
        <f t="shared" ca="1" si="70"/>
        <v>1</v>
      </c>
      <c r="U136" s="18">
        <f t="shared" ca="1" si="71"/>
        <v>0</v>
      </c>
      <c r="V136" s="18">
        <f t="shared" ca="1" si="71"/>
        <v>0</v>
      </c>
      <c r="W136" s="18">
        <f t="shared" ca="1" si="71"/>
        <v>0</v>
      </c>
      <c r="X136" s="18">
        <f t="shared" ca="1" si="71"/>
        <v>0</v>
      </c>
      <c r="Y136" s="18">
        <f t="shared" ca="1" si="71"/>
        <v>0</v>
      </c>
      <c r="Z136" s="18">
        <f t="shared" ca="1" si="71"/>
        <v>0</v>
      </c>
      <c r="AA136" s="18">
        <f t="shared" ca="1" si="71"/>
        <v>0</v>
      </c>
      <c r="AB136" s="18">
        <f t="shared" ca="1" si="71"/>
        <v>0</v>
      </c>
      <c r="AC136" s="18">
        <f t="shared" ca="1" si="71"/>
        <v>0</v>
      </c>
      <c r="AD136" s="18">
        <f t="shared" ca="1" si="71"/>
        <v>0</v>
      </c>
      <c r="AE136" s="18">
        <f t="shared" ca="1" si="72"/>
        <v>0</v>
      </c>
      <c r="AF136" s="18">
        <f t="shared" ca="1" si="72"/>
        <v>0</v>
      </c>
      <c r="AG136" s="18">
        <f t="shared" ca="1" si="72"/>
        <v>0</v>
      </c>
      <c r="AH136" s="18">
        <f t="shared" ca="1" si="72"/>
        <v>0</v>
      </c>
      <c r="AI136" s="18">
        <f t="shared" ca="1" si="72"/>
        <v>0</v>
      </c>
      <c r="AJ136" s="18">
        <f t="shared" ca="1" si="72"/>
        <v>0</v>
      </c>
      <c r="AK136" s="18">
        <f t="shared" ca="1" si="72"/>
        <v>0</v>
      </c>
      <c r="AL136" s="18">
        <f t="shared" ca="1" si="72"/>
        <v>0</v>
      </c>
      <c r="AM136" s="18">
        <f t="shared" ca="1" si="72"/>
        <v>0</v>
      </c>
      <c r="AN136" s="18">
        <f t="shared" ca="1" si="72"/>
        <v>0</v>
      </c>
      <c r="AO136" s="18">
        <f t="shared" ca="1" si="73"/>
        <v>0</v>
      </c>
      <c r="AP136" s="18">
        <f t="shared" ca="1" si="73"/>
        <v>0</v>
      </c>
      <c r="AQ136" s="18">
        <f t="shared" ca="1" si="73"/>
        <v>0</v>
      </c>
      <c r="AR136" s="18">
        <f t="shared" ca="1" si="73"/>
        <v>0</v>
      </c>
      <c r="AS136" s="18">
        <f t="shared" ca="1" si="73"/>
        <v>0</v>
      </c>
      <c r="AT136" s="18">
        <f t="shared" ca="1" si="73"/>
        <v>0</v>
      </c>
      <c r="AU136" s="18">
        <f t="shared" ca="1" si="73"/>
        <v>0</v>
      </c>
      <c r="AV136" s="18">
        <f t="shared" ca="1" si="73"/>
        <v>0</v>
      </c>
      <c r="AW136" s="18">
        <f t="shared" ca="1" si="73"/>
        <v>0</v>
      </c>
      <c r="AX136" s="18">
        <f t="shared" ca="1" si="73"/>
        <v>0</v>
      </c>
      <c r="AY136" s="18">
        <f t="shared" ca="1" si="74"/>
        <v>0</v>
      </c>
      <c r="AZ136" s="18">
        <f t="shared" ca="1" si="74"/>
        <v>0</v>
      </c>
      <c r="BA136" s="18">
        <f t="shared" ca="1" si="74"/>
        <v>0</v>
      </c>
      <c r="BB136" s="18">
        <f t="shared" ca="1" si="74"/>
        <v>0</v>
      </c>
      <c r="BC136" s="18">
        <f t="shared" ca="1" si="74"/>
        <v>0</v>
      </c>
      <c r="BD136" s="18">
        <f t="shared" ca="1" si="74"/>
        <v>0</v>
      </c>
      <c r="BE136" s="18">
        <f t="shared" ca="1" si="74"/>
        <v>0</v>
      </c>
      <c r="BF136" s="18">
        <f t="shared" ca="1" si="74"/>
        <v>0</v>
      </c>
      <c r="BG136" s="18">
        <f t="shared" ca="1" si="74"/>
        <v>0</v>
      </c>
      <c r="BH136" s="18">
        <f t="shared" ca="1" si="74"/>
        <v>0</v>
      </c>
    </row>
    <row r="137" spans="8:60" x14ac:dyDescent="0.35">
      <c r="H137" s="2" t="str">
        <f t="shared" si="47"/>
        <v>NGCC_O&amp;M</v>
      </c>
      <c r="I137">
        <f t="shared" si="49"/>
        <v>3</v>
      </c>
      <c r="J137">
        <f t="shared" si="48"/>
        <v>10</v>
      </c>
      <c r="K137" s="18">
        <f t="shared" ca="1" si="70"/>
        <v>1.2189944199947571</v>
      </c>
      <c r="L137" s="18">
        <f t="shared" ca="1" si="70"/>
        <v>1.1950925686223108</v>
      </c>
      <c r="M137" s="18">
        <f t="shared" ca="1" si="70"/>
        <v>1.1716593810022655</v>
      </c>
      <c r="N137" s="18">
        <f t="shared" ca="1" si="70"/>
        <v>1.1486856676492798</v>
      </c>
      <c r="O137" s="18">
        <f t="shared" ca="1" si="70"/>
        <v>1.1261624192640001</v>
      </c>
      <c r="P137" s="18">
        <f t="shared" ca="1" si="70"/>
        <v>1.1040808032</v>
      </c>
      <c r="Q137" s="18">
        <f t="shared" ca="1" si="70"/>
        <v>1.08243216</v>
      </c>
      <c r="R137" s="18">
        <f t="shared" ca="1" si="70"/>
        <v>1.0612079999999999</v>
      </c>
      <c r="S137" s="18">
        <f t="shared" ca="1" si="70"/>
        <v>1.0404</v>
      </c>
      <c r="T137" s="18">
        <f t="shared" ca="1" si="70"/>
        <v>1.02</v>
      </c>
      <c r="U137" s="18">
        <f t="shared" ca="1" si="71"/>
        <v>1</v>
      </c>
      <c r="V137" s="18">
        <f t="shared" ca="1" si="71"/>
        <v>0</v>
      </c>
      <c r="W137" s="18">
        <f t="shared" ca="1" si="71"/>
        <v>0</v>
      </c>
      <c r="X137" s="18">
        <f t="shared" ca="1" si="71"/>
        <v>0</v>
      </c>
      <c r="Y137" s="18">
        <f t="shared" ca="1" si="71"/>
        <v>0</v>
      </c>
      <c r="Z137" s="18">
        <f t="shared" ca="1" si="71"/>
        <v>0</v>
      </c>
      <c r="AA137" s="18">
        <f t="shared" ca="1" si="71"/>
        <v>0</v>
      </c>
      <c r="AB137" s="18">
        <f t="shared" ca="1" si="71"/>
        <v>0</v>
      </c>
      <c r="AC137" s="18">
        <f t="shared" ca="1" si="71"/>
        <v>0</v>
      </c>
      <c r="AD137" s="18">
        <f t="shared" ca="1" si="71"/>
        <v>0</v>
      </c>
      <c r="AE137" s="18">
        <f t="shared" ca="1" si="72"/>
        <v>0</v>
      </c>
      <c r="AF137" s="18">
        <f t="shared" ca="1" si="72"/>
        <v>0</v>
      </c>
      <c r="AG137" s="18">
        <f t="shared" ca="1" si="72"/>
        <v>0</v>
      </c>
      <c r="AH137" s="18">
        <f t="shared" ca="1" si="72"/>
        <v>0</v>
      </c>
      <c r="AI137" s="18">
        <f t="shared" ca="1" si="72"/>
        <v>0</v>
      </c>
      <c r="AJ137" s="18">
        <f t="shared" ca="1" si="72"/>
        <v>0</v>
      </c>
      <c r="AK137" s="18">
        <f t="shared" ca="1" si="72"/>
        <v>0</v>
      </c>
      <c r="AL137" s="18">
        <f t="shared" ca="1" si="72"/>
        <v>0</v>
      </c>
      <c r="AM137" s="18">
        <f t="shared" ca="1" si="72"/>
        <v>0</v>
      </c>
      <c r="AN137" s="18">
        <f t="shared" ca="1" si="72"/>
        <v>0</v>
      </c>
      <c r="AO137" s="18">
        <f t="shared" ca="1" si="73"/>
        <v>0</v>
      </c>
      <c r="AP137" s="18">
        <f t="shared" ca="1" si="73"/>
        <v>0</v>
      </c>
      <c r="AQ137" s="18">
        <f t="shared" ca="1" si="73"/>
        <v>0</v>
      </c>
      <c r="AR137" s="18">
        <f t="shared" ca="1" si="73"/>
        <v>0</v>
      </c>
      <c r="AS137" s="18">
        <f t="shared" ca="1" si="73"/>
        <v>0</v>
      </c>
      <c r="AT137" s="18">
        <f t="shared" ca="1" si="73"/>
        <v>0</v>
      </c>
      <c r="AU137" s="18">
        <f t="shared" ca="1" si="73"/>
        <v>0</v>
      </c>
      <c r="AV137" s="18">
        <f t="shared" ca="1" si="73"/>
        <v>0</v>
      </c>
      <c r="AW137" s="18">
        <f t="shared" ca="1" si="73"/>
        <v>0</v>
      </c>
      <c r="AX137" s="18">
        <f t="shared" ca="1" si="73"/>
        <v>0</v>
      </c>
      <c r="AY137" s="18">
        <f t="shared" ca="1" si="74"/>
        <v>0</v>
      </c>
      <c r="AZ137" s="18">
        <f t="shared" ca="1" si="74"/>
        <v>0</v>
      </c>
      <c r="BA137" s="18">
        <f t="shared" ca="1" si="74"/>
        <v>0</v>
      </c>
      <c r="BB137" s="18">
        <f t="shared" ca="1" si="74"/>
        <v>0</v>
      </c>
      <c r="BC137" s="18">
        <f t="shared" ca="1" si="74"/>
        <v>0</v>
      </c>
      <c r="BD137" s="18">
        <f t="shared" ca="1" si="74"/>
        <v>0</v>
      </c>
      <c r="BE137" s="18">
        <f t="shared" ca="1" si="74"/>
        <v>0</v>
      </c>
      <c r="BF137" s="18">
        <f t="shared" ca="1" si="74"/>
        <v>0</v>
      </c>
      <c r="BG137" s="18">
        <f t="shared" ca="1" si="74"/>
        <v>0</v>
      </c>
      <c r="BH137" s="18">
        <f t="shared" ca="1" si="74"/>
        <v>0</v>
      </c>
    </row>
    <row r="138" spans="8:60" x14ac:dyDescent="0.35">
      <c r="H138" s="2" t="str">
        <f t="shared" si="47"/>
        <v>NGCC_O&amp;M</v>
      </c>
      <c r="I138">
        <f t="shared" si="49"/>
        <v>3</v>
      </c>
      <c r="J138">
        <f t="shared" si="48"/>
        <v>11</v>
      </c>
      <c r="K138" s="18">
        <f t="shared" ca="1" si="70"/>
        <v>1.243374308394652</v>
      </c>
      <c r="L138" s="18">
        <f t="shared" ca="1" si="70"/>
        <v>1.2189944199947571</v>
      </c>
      <c r="M138" s="18">
        <f t="shared" ca="1" si="70"/>
        <v>1.1950925686223108</v>
      </c>
      <c r="N138" s="18">
        <f t="shared" ca="1" si="70"/>
        <v>1.1716593810022655</v>
      </c>
      <c r="O138" s="18">
        <f t="shared" ca="1" si="70"/>
        <v>1.1486856676492798</v>
      </c>
      <c r="P138" s="18">
        <f t="shared" ca="1" si="70"/>
        <v>1.1261624192640001</v>
      </c>
      <c r="Q138" s="18">
        <f t="shared" ca="1" si="70"/>
        <v>1.1040808032</v>
      </c>
      <c r="R138" s="18">
        <f t="shared" ca="1" si="70"/>
        <v>1.08243216</v>
      </c>
      <c r="S138" s="18">
        <f t="shared" ca="1" si="70"/>
        <v>1.0612079999999999</v>
      </c>
      <c r="T138" s="18">
        <f t="shared" ca="1" si="70"/>
        <v>1.0404</v>
      </c>
      <c r="U138" s="18">
        <f t="shared" ca="1" si="71"/>
        <v>1.02</v>
      </c>
      <c r="V138" s="18">
        <f t="shared" ca="1" si="71"/>
        <v>1</v>
      </c>
      <c r="W138" s="18">
        <f t="shared" ca="1" si="71"/>
        <v>0</v>
      </c>
      <c r="X138" s="18">
        <f t="shared" ca="1" si="71"/>
        <v>0</v>
      </c>
      <c r="Y138" s="18">
        <f t="shared" ca="1" si="71"/>
        <v>0</v>
      </c>
      <c r="Z138" s="18">
        <f t="shared" ca="1" si="71"/>
        <v>0</v>
      </c>
      <c r="AA138" s="18">
        <f t="shared" ca="1" si="71"/>
        <v>0</v>
      </c>
      <c r="AB138" s="18">
        <f t="shared" ca="1" si="71"/>
        <v>0</v>
      </c>
      <c r="AC138" s="18">
        <f t="shared" ca="1" si="71"/>
        <v>0</v>
      </c>
      <c r="AD138" s="18">
        <f t="shared" ca="1" si="71"/>
        <v>0</v>
      </c>
      <c r="AE138" s="18">
        <f t="shared" ca="1" si="72"/>
        <v>0</v>
      </c>
      <c r="AF138" s="18">
        <f t="shared" ca="1" si="72"/>
        <v>0</v>
      </c>
      <c r="AG138" s="18">
        <f t="shared" ca="1" si="72"/>
        <v>0</v>
      </c>
      <c r="AH138" s="18">
        <f t="shared" ca="1" si="72"/>
        <v>0</v>
      </c>
      <c r="AI138" s="18">
        <f t="shared" ca="1" si="72"/>
        <v>0</v>
      </c>
      <c r="AJ138" s="18">
        <f t="shared" ca="1" si="72"/>
        <v>0</v>
      </c>
      <c r="AK138" s="18">
        <f t="shared" ca="1" si="72"/>
        <v>0</v>
      </c>
      <c r="AL138" s="18">
        <f t="shared" ca="1" si="72"/>
        <v>0</v>
      </c>
      <c r="AM138" s="18">
        <f t="shared" ca="1" si="72"/>
        <v>0</v>
      </c>
      <c r="AN138" s="18">
        <f t="shared" ca="1" si="72"/>
        <v>0</v>
      </c>
      <c r="AO138" s="18">
        <f t="shared" ca="1" si="73"/>
        <v>0</v>
      </c>
      <c r="AP138" s="18">
        <f t="shared" ca="1" si="73"/>
        <v>0</v>
      </c>
      <c r="AQ138" s="18">
        <f t="shared" ca="1" si="73"/>
        <v>0</v>
      </c>
      <c r="AR138" s="18">
        <f t="shared" ca="1" si="73"/>
        <v>0</v>
      </c>
      <c r="AS138" s="18">
        <f t="shared" ca="1" si="73"/>
        <v>0</v>
      </c>
      <c r="AT138" s="18">
        <f t="shared" ca="1" si="73"/>
        <v>0</v>
      </c>
      <c r="AU138" s="18">
        <f t="shared" ca="1" si="73"/>
        <v>0</v>
      </c>
      <c r="AV138" s="18">
        <f t="shared" ca="1" si="73"/>
        <v>0</v>
      </c>
      <c r="AW138" s="18">
        <f t="shared" ca="1" si="73"/>
        <v>0</v>
      </c>
      <c r="AX138" s="18">
        <f t="shared" ca="1" si="73"/>
        <v>0</v>
      </c>
      <c r="AY138" s="18">
        <f t="shared" ca="1" si="74"/>
        <v>0</v>
      </c>
      <c r="AZ138" s="18">
        <f t="shared" ca="1" si="74"/>
        <v>0</v>
      </c>
      <c r="BA138" s="18">
        <f t="shared" ca="1" si="74"/>
        <v>0</v>
      </c>
      <c r="BB138" s="18">
        <f t="shared" ca="1" si="74"/>
        <v>0</v>
      </c>
      <c r="BC138" s="18">
        <f t="shared" ca="1" si="74"/>
        <v>0</v>
      </c>
      <c r="BD138" s="18">
        <f t="shared" ca="1" si="74"/>
        <v>0</v>
      </c>
      <c r="BE138" s="18">
        <f t="shared" ca="1" si="74"/>
        <v>0</v>
      </c>
      <c r="BF138" s="18">
        <f t="shared" ca="1" si="74"/>
        <v>0</v>
      </c>
      <c r="BG138" s="18">
        <f t="shared" ca="1" si="74"/>
        <v>0</v>
      </c>
      <c r="BH138" s="18">
        <f t="shared" ca="1" si="74"/>
        <v>0</v>
      </c>
    </row>
    <row r="139" spans="8:60" x14ac:dyDescent="0.35">
      <c r="H139" s="2" t="str">
        <f t="shared" si="47"/>
        <v>NGCC_O&amp;M</v>
      </c>
      <c r="I139">
        <f t="shared" si="49"/>
        <v>3</v>
      </c>
      <c r="J139">
        <f t="shared" si="48"/>
        <v>12</v>
      </c>
      <c r="K139" s="18">
        <f t="shared" ca="1" si="70"/>
        <v>1.2682417945625453</v>
      </c>
      <c r="L139" s="18">
        <f t="shared" ca="1" si="70"/>
        <v>1.243374308394652</v>
      </c>
      <c r="M139" s="18">
        <f t="shared" ca="1" si="70"/>
        <v>1.2189944199947571</v>
      </c>
      <c r="N139" s="18">
        <f t="shared" ca="1" si="70"/>
        <v>1.1950925686223108</v>
      </c>
      <c r="O139" s="18">
        <f t="shared" ca="1" si="70"/>
        <v>1.1716593810022655</v>
      </c>
      <c r="P139" s="18">
        <f t="shared" ca="1" si="70"/>
        <v>1.1486856676492798</v>
      </c>
      <c r="Q139" s="18">
        <f t="shared" ca="1" si="70"/>
        <v>1.1261624192640001</v>
      </c>
      <c r="R139" s="18">
        <f t="shared" ca="1" si="70"/>
        <v>1.1040808032</v>
      </c>
      <c r="S139" s="18">
        <f t="shared" ca="1" si="70"/>
        <v>1.08243216</v>
      </c>
      <c r="T139" s="18">
        <f t="shared" ca="1" si="70"/>
        <v>1.0612079999999999</v>
      </c>
      <c r="U139" s="18">
        <f t="shared" ca="1" si="71"/>
        <v>1.0404</v>
      </c>
      <c r="V139" s="18">
        <f t="shared" ca="1" si="71"/>
        <v>1.02</v>
      </c>
      <c r="W139" s="18">
        <f t="shared" ca="1" si="71"/>
        <v>1</v>
      </c>
      <c r="X139" s="18">
        <f t="shared" ca="1" si="71"/>
        <v>0</v>
      </c>
      <c r="Y139" s="18">
        <f t="shared" ca="1" si="71"/>
        <v>0</v>
      </c>
      <c r="Z139" s="18">
        <f t="shared" ca="1" si="71"/>
        <v>0</v>
      </c>
      <c r="AA139" s="18">
        <f t="shared" ca="1" si="71"/>
        <v>0</v>
      </c>
      <c r="AB139" s="18">
        <f t="shared" ca="1" si="71"/>
        <v>0</v>
      </c>
      <c r="AC139" s="18">
        <f t="shared" ca="1" si="71"/>
        <v>0</v>
      </c>
      <c r="AD139" s="18">
        <f t="shared" ca="1" si="71"/>
        <v>0</v>
      </c>
      <c r="AE139" s="18">
        <f t="shared" ca="1" si="72"/>
        <v>0</v>
      </c>
      <c r="AF139" s="18">
        <f t="shared" ca="1" si="72"/>
        <v>0</v>
      </c>
      <c r="AG139" s="18">
        <f t="shared" ca="1" si="72"/>
        <v>0</v>
      </c>
      <c r="AH139" s="18">
        <f t="shared" ca="1" si="72"/>
        <v>0</v>
      </c>
      <c r="AI139" s="18">
        <f t="shared" ca="1" si="72"/>
        <v>0</v>
      </c>
      <c r="AJ139" s="18">
        <f t="shared" ca="1" si="72"/>
        <v>0</v>
      </c>
      <c r="AK139" s="18">
        <f t="shared" ca="1" si="72"/>
        <v>0</v>
      </c>
      <c r="AL139" s="18">
        <f t="shared" ca="1" si="72"/>
        <v>0</v>
      </c>
      <c r="AM139" s="18">
        <f t="shared" ca="1" si="72"/>
        <v>0</v>
      </c>
      <c r="AN139" s="18">
        <f t="shared" ca="1" si="72"/>
        <v>0</v>
      </c>
      <c r="AO139" s="18">
        <f t="shared" ca="1" si="73"/>
        <v>0</v>
      </c>
      <c r="AP139" s="18">
        <f t="shared" ca="1" si="73"/>
        <v>0</v>
      </c>
      <c r="AQ139" s="18">
        <f t="shared" ca="1" si="73"/>
        <v>0</v>
      </c>
      <c r="AR139" s="18">
        <f t="shared" ca="1" si="73"/>
        <v>0</v>
      </c>
      <c r="AS139" s="18">
        <f t="shared" ca="1" si="73"/>
        <v>0</v>
      </c>
      <c r="AT139" s="18">
        <f t="shared" ca="1" si="73"/>
        <v>0</v>
      </c>
      <c r="AU139" s="18">
        <f t="shared" ca="1" si="73"/>
        <v>0</v>
      </c>
      <c r="AV139" s="18">
        <f t="shared" ca="1" si="73"/>
        <v>0</v>
      </c>
      <c r="AW139" s="18">
        <f t="shared" ca="1" si="73"/>
        <v>0</v>
      </c>
      <c r="AX139" s="18">
        <f t="shared" ca="1" si="73"/>
        <v>0</v>
      </c>
      <c r="AY139" s="18">
        <f t="shared" ca="1" si="74"/>
        <v>0</v>
      </c>
      <c r="AZ139" s="18">
        <f t="shared" ca="1" si="74"/>
        <v>0</v>
      </c>
      <c r="BA139" s="18">
        <f t="shared" ca="1" si="74"/>
        <v>0</v>
      </c>
      <c r="BB139" s="18">
        <f t="shared" ca="1" si="74"/>
        <v>0</v>
      </c>
      <c r="BC139" s="18">
        <f t="shared" ca="1" si="74"/>
        <v>0</v>
      </c>
      <c r="BD139" s="18">
        <f t="shared" ca="1" si="74"/>
        <v>0</v>
      </c>
      <c r="BE139" s="18">
        <f t="shared" ca="1" si="74"/>
        <v>0</v>
      </c>
      <c r="BF139" s="18">
        <f t="shared" ca="1" si="74"/>
        <v>0</v>
      </c>
      <c r="BG139" s="18">
        <f t="shared" ca="1" si="74"/>
        <v>0</v>
      </c>
      <c r="BH139" s="18">
        <f t="shared" ca="1" si="74"/>
        <v>0</v>
      </c>
    </row>
    <row r="140" spans="8:60" x14ac:dyDescent="0.35">
      <c r="H140" s="2" t="str">
        <f t="shared" si="47"/>
        <v>NGCC_O&amp;M</v>
      </c>
      <c r="I140">
        <f t="shared" si="49"/>
        <v>3</v>
      </c>
      <c r="J140">
        <f t="shared" si="48"/>
        <v>13</v>
      </c>
      <c r="K140" s="18">
        <f t="shared" ca="1" si="70"/>
        <v>1.2936066304537961</v>
      </c>
      <c r="L140" s="18">
        <f t="shared" ca="1" si="70"/>
        <v>1.2682417945625453</v>
      </c>
      <c r="M140" s="18">
        <f t="shared" ca="1" si="70"/>
        <v>1.243374308394652</v>
      </c>
      <c r="N140" s="18">
        <f t="shared" ca="1" si="70"/>
        <v>1.2189944199947571</v>
      </c>
      <c r="O140" s="18">
        <f t="shared" ca="1" si="70"/>
        <v>1.1950925686223108</v>
      </c>
      <c r="P140" s="18">
        <f t="shared" ca="1" si="70"/>
        <v>1.1716593810022655</v>
      </c>
      <c r="Q140" s="18">
        <f t="shared" ca="1" si="70"/>
        <v>1.1486856676492798</v>
      </c>
      <c r="R140" s="18">
        <f t="shared" ca="1" si="70"/>
        <v>1.1261624192640001</v>
      </c>
      <c r="S140" s="18">
        <f t="shared" ca="1" si="70"/>
        <v>1.1040808032</v>
      </c>
      <c r="T140" s="18">
        <f t="shared" ca="1" si="70"/>
        <v>1.08243216</v>
      </c>
      <c r="U140" s="18">
        <f t="shared" ca="1" si="71"/>
        <v>1.0612079999999999</v>
      </c>
      <c r="V140" s="18">
        <f t="shared" ca="1" si="71"/>
        <v>1.0404</v>
      </c>
      <c r="W140" s="18">
        <f t="shared" ca="1" si="71"/>
        <v>1.02</v>
      </c>
      <c r="X140" s="18">
        <f t="shared" ca="1" si="71"/>
        <v>1</v>
      </c>
      <c r="Y140" s="18">
        <f t="shared" ca="1" si="71"/>
        <v>0</v>
      </c>
      <c r="Z140" s="18">
        <f t="shared" ca="1" si="71"/>
        <v>0</v>
      </c>
      <c r="AA140" s="18">
        <f t="shared" ca="1" si="71"/>
        <v>0</v>
      </c>
      <c r="AB140" s="18">
        <f t="shared" ca="1" si="71"/>
        <v>0</v>
      </c>
      <c r="AC140" s="18">
        <f t="shared" ca="1" si="71"/>
        <v>0</v>
      </c>
      <c r="AD140" s="18">
        <f t="shared" ca="1" si="71"/>
        <v>0</v>
      </c>
      <c r="AE140" s="18">
        <f t="shared" ca="1" si="72"/>
        <v>0</v>
      </c>
      <c r="AF140" s="18">
        <f t="shared" ca="1" si="72"/>
        <v>0</v>
      </c>
      <c r="AG140" s="18">
        <f t="shared" ca="1" si="72"/>
        <v>0</v>
      </c>
      <c r="AH140" s="18">
        <f t="shared" ca="1" si="72"/>
        <v>0</v>
      </c>
      <c r="AI140" s="18">
        <f t="shared" ca="1" si="72"/>
        <v>0</v>
      </c>
      <c r="AJ140" s="18">
        <f t="shared" ca="1" si="72"/>
        <v>0</v>
      </c>
      <c r="AK140" s="18">
        <f t="shared" ca="1" si="72"/>
        <v>0</v>
      </c>
      <c r="AL140" s="18">
        <f t="shared" ca="1" si="72"/>
        <v>0</v>
      </c>
      <c r="AM140" s="18">
        <f t="shared" ca="1" si="72"/>
        <v>0</v>
      </c>
      <c r="AN140" s="18">
        <f t="shared" ca="1" si="72"/>
        <v>0</v>
      </c>
      <c r="AO140" s="18">
        <f t="shared" ca="1" si="73"/>
        <v>0</v>
      </c>
      <c r="AP140" s="18">
        <f t="shared" ca="1" si="73"/>
        <v>0</v>
      </c>
      <c r="AQ140" s="18">
        <f t="shared" ca="1" si="73"/>
        <v>0</v>
      </c>
      <c r="AR140" s="18">
        <f t="shared" ca="1" si="73"/>
        <v>0</v>
      </c>
      <c r="AS140" s="18">
        <f t="shared" ca="1" si="73"/>
        <v>0</v>
      </c>
      <c r="AT140" s="18">
        <f t="shared" ca="1" si="73"/>
        <v>0</v>
      </c>
      <c r="AU140" s="18">
        <f t="shared" ca="1" si="73"/>
        <v>0</v>
      </c>
      <c r="AV140" s="18">
        <f t="shared" ca="1" si="73"/>
        <v>0</v>
      </c>
      <c r="AW140" s="18">
        <f t="shared" ca="1" si="73"/>
        <v>0</v>
      </c>
      <c r="AX140" s="18">
        <f t="shared" ca="1" si="73"/>
        <v>0</v>
      </c>
      <c r="AY140" s="18">
        <f t="shared" ca="1" si="74"/>
        <v>0</v>
      </c>
      <c r="AZ140" s="18">
        <f t="shared" ca="1" si="74"/>
        <v>0</v>
      </c>
      <c r="BA140" s="18">
        <f t="shared" ca="1" si="74"/>
        <v>0</v>
      </c>
      <c r="BB140" s="18">
        <f t="shared" ca="1" si="74"/>
        <v>0</v>
      </c>
      <c r="BC140" s="18">
        <f t="shared" ca="1" si="74"/>
        <v>0</v>
      </c>
      <c r="BD140" s="18">
        <f t="shared" ca="1" si="74"/>
        <v>0</v>
      </c>
      <c r="BE140" s="18">
        <f t="shared" ca="1" si="74"/>
        <v>0</v>
      </c>
      <c r="BF140" s="18">
        <f t="shared" ca="1" si="74"/>
        <v>0</v>
      </c>
      <c r="BG140" s="18">
        <f t="shared" ca="1" si="74"/>
        <v>0</v>
      </c>
      <c r="BH140" s="18">
        <f t="shared" ca="1" si="74"/>
        <v>0</v>
      </c>
    </row>
    <row r="141" spans="8:60" x14ac:dyDescent="0.35">
      <c r="H141" s="2" t="str">
        <f t="shared" si="47"/>
        <v>NGCC_O&amp;M</v>
      </c>
      <c r="I141">
        <f t="shared" si="49"/>
        <v>3</v>
      </c>
      <c r="J141">
        <f t="shared" si="48"/>
        <v>14</v>
      </c>
      <c r="K141" s="18">
        <f t="shared" ca="1" si="70"/>
        <v>1.3194787630628722</v>
      </c>
      <c r="L141" s="18">
        <f t="shared" ca="1" si="70"/>
        <v>1.2936066304537961</v>
      </c>
      <c r="M141" s="18">
        <f t="shared" ca="1" si="70"/>
        <v>1.2682417945625453</v>
      </c>
      <c r="N141" s="18">
        <f t="shared" ca="1" si="70"/>
        <v>1.243374308394652</v>
      </c>
      <c r="O141" s="18">
        <f t="shared" ca="1" si="70"/>
        <v>1.2189944199947571</v>
      </c>
      <c r="P141" s="18">
        <f t="shared" ca="1" si="70"/>
        <v>1.1950925686223108</v>
      </c>
      <c r="Q141" s="18">
        <f t="shared" ca="1" si="70"/>
        <v>1.1716593810022655</v>
      </c>
      <c r="R141" s="18">
        <f t="shared" ca="1" si="70"/>
        <v>1.1486856676492798</v>
      </c>
      <c r="S141" s="18">
        <f t="shared" ca="1" si="70"/>
        <v>1.1261624192640001</v>
      </c>
      <c r="T141" s="18">
        <f t="shared" ca="1" si="70"/>
        <v>1.1040808032</v>
      </c>
      <c r="U141" s="18">
        <f t="shared" ca="1" si="71"/>
        <v>1.08243216</v>
      </c>
      <c r="V141" s="18">
        <f t="shared" ca="1" si="71"/>
        <v>1.0612079999999999</v>
      </c>
      <c r="W141" s="18">
        <f t="shared" ca="1" si="71"/>
        <v>1.0404</v>
      </c>
      <c r="X141" s="18">
        <f t="shared" ca="1" si="71"/>
        <v>1.02</v>
      </c>
      <c r="Y141" s="18">
        <f t="shared" ca="1" si="71"/>
        <v>1</v>
      </c>
      <c r="Z141" s="18">
        <f t="shared" ca="1" si="71"/>
        <v>0</v>
      </c>
      <c r="AA141" s="18">
        <f t="shared" ca="1" si="71"/>
        <v>0</v>
      </c>
      <c r="AB141" s="18">
        <f t="shared" ca="1" si="71"/>
        <v>0</v>
      </c>
      <c r="AC141" s="18">
        <f t="shared" ca="1" si="71"/>
        <v>0</v>
      </c>
      <c r="AD141" s="18">
        <f t="shared" ca="1" si="71"/>
        <v>0</v>
      </c>
      <c r="AE141" s="18">
        <f t="shared" ca="1" si="72"/>
        <v>0</v>
      </c>
      <c r="AF141" s="18">
        <f t="shared" ca="1" si="72"/>
        <v>0</v>
      </c>
      <c r="AG141" s="18">
        <f t="shared" ca="1" si="72"/>
        <v>0</v>
      </c>
      <c r="AH141" s="18">
        <f t="shared" ca="1" si="72"/>
        <v>0</v>
      </c>
      <c r="AI141" s="18">
        <f t="shared" ca="1" si="72"/>
        <v>0</v>
      </c>
      <c r="AJ141" s="18">
        <f t="shared" ca="1" si="72"/>
        <v>0</v>
      </c>
      <c r="AK141" s="18">
        <f t="shared" ca="1" si="72"/>
        <v>0</v>
      </c>
      <c r="AL141" s="18">
        <f t="shared" ca="1" si="72"/>
        <v>0</v>
      </c>
      <c r="AM141" s="18">
        <f t="shared" ca="1" si="72"/>
        <v>0</v>
      </c>
      <c r="AN141" s="18">
        <f t="shared" ca="1" si="72"/>
        <v>0</v>
      </c>
      <c r="AO141" s="18">
        <f t="shared" ca="1" si="73"/>
        <v>0</v>
      </c>
      <c r="AP141" s="18">
        <f t="shared" ca="1" si="73"/>
        <v>0</v>
      </c>
      <c r="AQ141" s="18">
        <f t="shared" ca="1" si="73"/>
        <v>0</v>
      </c>
      <c r="AR141" s="18">
        <f t="shared" ca="1" si="73"/>
        <v>0</v>
      </c>
      <c r="AS141" s="18">
        <f t="shared" ca="1" si="73"/>
        <v>0</v>
      </c>
      <c r="AT141" s="18">
        <f t="shared" ca="1" si="73"/>
        <v>0</v>
      </c>
      <c r="AU141" s="18">
        <f t="shared" ca="1" si="73"/>
        <v>0</v>
      </c>
      <c r="AV141" s="18">
        <f t="shared" ca="1" si="73"/>
        <v>0</v>
      </c>
      <c r="AW141" s="18">
        <f t="shared" ca="1" si="73"/>
        <v>0</v>
      </c>
      <c r="AX141" s="18">
        <f t="shared" ca="1" si="73"/>
        <v>0</v>
      </c>
      <c r="AY141" s="18">
        <f t="shared" ca="1" si="74"/>
        <v>0</v>
      </c>
      <c r="AZ141" s="18">
        <f t="shared" ca="1" si="74"/>
        <v>0</v>
      </c>
      <c r="BA141" s="18">
        <f t="shared" ca="1" si="74"/>
        <v>0</v>
      </c>
      <c r="BB141" s="18">
        <f t="shared" ca="1" si="74"/>
        <v>0</v>
      </c>
      <c r="BC141" s="18">
        <f t="shared" ca="1" si="74"/>
        <v>0</v>
      </c>
      <c r="BD141" s="18">
        <f t="shared" ca="1" si="74"/>
        <v>0</v>
      </c>
      <c r="BE141" s="18">
        <f t="shared" ca="1" si="74"/>
        <v>0</v>
      </c>
      <c r="BF141" s="18">
        <f t="shared" ca="1" si="74"/>
        <v>0</v>
      </c>
      <c r="BG141" s="18">
        <f t="shared" ca="1" si="74"/>
        <v>0</v>
      </c>
      <c r="BH141" s="18">
        <f t="shared" ca="1" si="74"/>
        <v>0</v>
      </c>
    </row>
    <row r="142" spans="8:60" x14ac:dyDescent="0.35">
      <c r="H142" s="2" t="str">
        <f t="shared" si="47"/>
        <v>NGCC_O&amp;M</v>
      </c>
      <c r="I142">
        <f t="shared" si="49"/>
        <v>3</v>
      </c>
      <c r="J142">
        <f t="shared" si="48"/>
        <v>15</v>
      </c>
      <c r="K142" s="18">
        <f t="shared" ca="1" si="70"/>
        <v>1.3458683383241292</v>
      </c>
      <c r="L142" s="18">
        <f t="shared" ca="1" si="70"/>
        <v>1.3194787630628722</v>
      </c>
      <c r="M142" s="18">
        <f t="shared" ca="1" si="70"/>
        <v>1.2936066304537961</v>
      </c>
      <c r="N142" s="18">
        <f t="shared" ca="1" si="70"/>
        <v>1.2682417945625453</v>
      </c>
      <c r="O142" s="18">
        <f t="shared" ca="1" si="70"/>
        <v>1.243374308394652</v>
      </c>
      <c r="P142" s="18">
        <f t="shared" ca="1" si="70"/>
        <v>1.2189944199947571</v>
      </c>
      <c r="Q142" s="18">
        <f t="shared" ca="1" si="70"/>
        <v>1.1950925686223108</v>
      </c>
      <c r="R142" s="18">
        <f t="shared" ca="1" si="70"/>
        <v>1.1716593810022655</v>
      </c>
      <c r="S142" s="18">
        <f t="shared" ca="1" si="70"/>
        <v>1.1486856676492798</v>
      </c>
      <c r="T142" s="18">
        <f t="shared" ca="1" si="70"/>
        <v>1.1261624192640001</v>
      </c>
      <c r="U142" s="18">
        <f t="shared" ca="1" si="71"/>
        <v>1.1040808032</v>
      </c>
      <c r="V142" s="18">
        <f t="shared" ca="1" si="71"/>
        <v>1.08243216</v>
      </c>
      <c r="W142" s="18">
        <f t="shared" ca="1" si="71"/>
        <v>1.0612079999999999</v>
      </c>
      <c r="X142" s="18">
        <f t="shared" ca="1" si="71"/>
        <v>1.0404</v>
      </c>
      <c r="Y142" s="18">
        <f t="shared" ca="1" si="71"/>
        <v>1.02</v>
      </c>
      <c r="Z142" s="18">
        <f t="shared" ca="1" si="71"/>
        <v>1</v>
      </c>
      <c r="AA142" s="18">
        <f t="shared" ca="1" si="71"/>
        <v>0</v>
      </c>
      <c r="AB142" s="18">
        <f t="shared" ca="1" si="71"/>
        <v>0</v>
      </c>
      <c r="AC142" s="18">
        <f t="shared" ca="1" si="71"/>
        <v>0</v>
      </c>
      <c r="AD142" s="18">
        <f t="shared" ca="1" si="71"/>
        <v>0</v>
      </c>
      <c r="AE142" s="18">
        <f t="shared" ca="1" si="72"/>
        <v>0</v>
      </c>
      <c r="AF142" s="18">
        <f t="shared" ca="1" si="72"/>
        <v>0</v>
      </c>
      <c r="AG142" s="18">
        <f t="shared" ca="1" si="72"/>
        <v>0</v>
      </c>
      <c r="AH142" s="18">
        <f t="shared" ca="1" si="72"/>
        <v>0</v>
      </c>
      <c r="AI142" s="18">
        <f t="shared" ca="1" si="72"/>
        <v>0</v>
      </c>
      <c r="AJ142" s="18">
        <f t="shared" ca="1" si="72"/>
        <v>0</v>
      </c>
      <c r="AK142" s="18">
        <f t="shared" ca="1" si="72"/>
        <v>0</v>
      </c>
      <c r="AL142" s="18">
        <f t="shared" ca="1" si="72"/>
        <v>0</v>
      </c>
      <c r="AM142" s="18">
        <f t="shared" ca="1" si="72"/>
        <v>0</v>
      </c>
      <c r="AN142" s="18">
        <f t="shared" ca="1" si="72"/>
        <v>0</v>
      </c>
      <c r="AO142" s="18">
        <f t="shared" ca="1" si="73"/>
        <v>0</v>
      </c>
      <c r="AP142" s="18">
        <f t="shared" ca="1" si="73"/>
        <v>0</v>
      </c>
      <c r="AQ142" s="18">
        <f t="shared" ca="1" si="73"/>
        <v>0</v>
      </c>
      <c r="AR142" s="18">
        <f t="shared" ca="1" si="73"/>
        <v>0</v>
      </c>
      <c r="AS142" s="18">
        <f t="shared" ca="1" si="73"/>
        <v>0</v>
      </c>
      <c r="AT142" s="18">
        <f t="shared" ca="1" si="73"/>
        <v>0</v>
      </c>
      <c r="AU142" s="18">
        <f t="shared" ca="1" si="73"/>
        <v>0</v>
      </c>
      <c r="AV142" s="18">
        <f t="shared" ca="1" si="73"/>
        <v>0</v>
      </c>
      <c r="AW142" s="18">
        <f t="shared" ca="1" si="73"/>
        <v>0</v>
      </c>
      <c r="AX142" s="18">
        <f t="shared" ca="1" si="73"/>
        <v>0</v>
      </c>
      <c r="AY142" s="18">
        <f t="shared" ca="1" si="74"/>
        <v>0</v>
      </c>
      <c r="AZ142" s="18">
        <f t="shared" ca="1" si="74"/>
        <v>0</v>
      </c>
      <c r="BA142" s="18">
        <f t="shared" ca="1" si="74"/>
        <v>0</v>
      </c>
      <c r="BB142" s="18">
        <f t="shared" ca="1" si="74"/>
        <v>0</v>
      </c>
      <c r="BC142" s="18">
        <f t="shared" ca="1" si="74"/>
        <v>0</v>
      </c>
      <c r="BD142" s="18">
        <f t="shared" ca="1" si="74"/>
        <v>0</v>
      </c>
      <c r="BE142" s="18">
        <f t="shared" ca="1" si="74"/>
        <v>0</v>
      </c>
      <c r="BF142" s="18">
        <f t="shared" ca="1" si="74"/>
        <v>0</v>
      </c>
      <c r="BG142" s="18">
        <f t="shared" ca="1" si="74"/>
        <v>0</v>
      </c>
      <c r="BH142" s="18">
        <f t="shared" ca="1" si="74"/>
        <v>0</v>
      </c>
    </row>
    <row r="143" spans="8:60" x14ac:dyDescent="0.35">
      <c r="H143" s="2" t="str">
        <f t="shared" si="47"/>
        <v>NGCC_O&amp;M</v>
      </c>
      <c r="I143">
        <f t="shared" si="49"/>
        <v>3</v>
      </c>
      <c r="J143">
        <f t="shared" si="48"/>
        <v>16</v>
      </c>
      <c r="K143" s="18">
        <f t="shared" ca="1" si="70"/>
        <v>1.372785705090612</v>
      </c>
      <c r="L143" s="18">
        <f t="shared" ca="1" si="70"/>
        <v>1.3458683383241292</v>
      </c>
      <c r="M143" s="18">
        <f t="shared" ca="1" si="70"/>
        <v>1.3194787630628722</v>
      </c>
      <c r="N143" s="18">
        <f t="shared" ca="1" si="70"/>
        <v>1.2936066304537961</v>
      </c>
      <c r="O143" s="18">
        <f t="shared" ca="1" si="70"/>
        <v>1.2682417945625453</v>
      </c>
      <c r="P143" s="18">
        <f t="shared" ca="1" si="70"/>
        <v>1.243374308394652</v>
      </c>
      <c r="Q143" s="18">
        <f t="shared" ca="1" si="70"/>
        <v>1.2189944199947571</v>
      </c>
      <c r="R143" s="18">
        <f t="shared" ca="1" si="70"/>
        <v>1.1950925686223108</v>
      </c>
      <c r="S143" s="18">
        <f t="shared" ca="1" si="70"/>
        <v>1.1716593810022655</v>
      </c>
      <c r="T143" s="18">
        <f t="shared" ca="1" si="70"/>
        <v>1.1486856676492798</v>
      </c>
      <c r="U143" s="18">
        <f t="shared" ca="1" si="71"/>
        <v>1.1261624192640001</v>
      </c>
      <c r="V143" s="18">
        <f t="shared" ca="1" si="71"/>
        <v>1.1040808032</v>
      </c>
      <c r="W143" s="18">
        <f t="shared" ca="1" si="71"/>
        <v>1.08243216</v>
      </c>
      <c r="X143" s="18">
        <f t="shared" ca="1" si="71"/>
        <v>1.0612079999999999</v>
      </c>
      <c r="Y143" s="18">
        <f t="shared" ca="1" si="71"/>
        <v>1.0404</v>
      </c>
      <c r="Z143" s="18">
        <f t="shared" ca="1" si="71"/>
        <v>1.02</v>
      </c>
      <c r="AA143" s="18">
        <f t="shared" ca="1" si="71"/>
        <v>1</v>
      </c>
      <c r="AB143" s="18">
        <f t="shared" ca="1" si="71"/>
        <v>0</v>
      </c>
      <c r="AC143" s="18">
        <f t="shared" ca="1" si="71"/>
        <v>0</v>
      </c>
      <c r="AD143" s="18">
        <f t="shared" ca="1" si="71"/>
        <v>0</v>
      </c>
      <c r="AE143" s="18">
        <f t="shared" ca="1" si="72"/>
        <v>0</v>
      </c>
      <c r="AF143" s="18">
        <f t="shared" ca="1" si="72"/>
        <v>0</v>
      </c>
      <c r="AG143" s="18">
        <f t="shared" ca="1" si="72"/>
        <v>0</v>
      </c>
      <c r="AH143" s="18">
        <f t="shared" ca="1" si="72"/>
        <v>0</v>
      </c>
      <c r="AI143" s="18">
        <f t="shared" ca="1" si="72"/>
        <v>0</v>
      </c>
      <c r="AJ143" s="18">
        <f t="shared" ca="1" si="72"/>
        <v>0</v>
      </c>
      <c r="AK143" s="18">
        <f t="shared" ca="1" si="72"/>
        <v>0</v>
      </c>
      <c r="AL143" s="18">
        <f t="shared" ca="1" si="72"/>
        <v>0</v>
      </c>
      <c r="AM143" s="18">
        <f t="shared" ca="1" si="72"/>
        <v>0</v>
      </c>
      <c r="AN143" s="18">
        <f t="shared" ca="1" si="72"/>
        <v>0</v>
      </c>
      <c r="AO143" s="18">
        <f t="shared" ca="1" si="73"/>
        <v>0</v>
      </c>
      <c r="AP143" s="18">
        <f t="shared" ca="1" si="73"/>
        <v>0</v>
      </c>
      <c r="AQ143" s="18">
        <f t="shared" ca="1" si="73"/>
        <v>0</v>
      </c>
      <c r="AR143" s="18">
        <f t="shared" ca="1" si="73"/>
        <v>0</v>
      </c>
      <c r="AS143" s="18">
        <f t="shared" ca="1" si="73"/>
        <v>0</v>
      </c>
      <c r="AT143" s="18">
        <f t="shared" ca="1" si="73"/>
        <v>0</v>
      </c>
      <c r="AU143" s="18">
        <f t="shared" ca="1" si="73"/>
        <v>0</v>
      </c>
      <c r="AV143" s="18">
        <f t="shared" ca="1" si="73"/>
        <v>0</v>
      </c>
      <c r="AW143" s="18">
        <f t="shared" ca="1" si="73"/>
        <v>0</v>
      </c>
      <c r="AX143" s="18">
        <f t="shared" ca="1" si="73"/>
        <v>0</v>
      </c>
      <c r="AY143" s="18">
        <f t="shared" ca="1" si="74"/>
        <v>0</v>
      </c>
      <c r="AZ143" s="18">
        <f t="shared" ca="1" si="74"/>
        <v>0</v>
      </c>
      <c r="BA143" s="18">
        <f t="shared" ca="1" si="74"/>
        <v>0</v>
      </c>
      <c r="BB143" s="18">
        <f t="shared" ca="1" si="74"/>
        <v>0</v>
      </c>
      <c r="BC143" s="18">
        <f t="shared" ca="1" si="74"/>
        <v>0</v>
      </c>
      <c r="BD143" s="18">
        <f t="shared" ca="1" si="74"/>
        <v>0</v>
      </c>
      <c r="BE143" s="18">
        <f t="shared" ca="1" si="74"/>
        <v>0</v>
      </c>
      <c r="BF143" s="18">
        <f t="shared" ca="1" si="74"/>
        <v>0</v>
      </c>
      <c r="BG143" s="18">
        <f t="shared" ca="1" si="74"/>
        <v>0</v>
      </c>
      <c r="BH143" s="18">
        <f t="shared" ca="1" si="74"/>
        <v>0</v>
      </c>
    </row>
    <row r="144" spans="8:60" x14ac:dyDescent="0.35">
      <c r="H144" s="2" t="str">
        <f t="shared" si="47"/>
        <v>NGCC_O&amp;M</v>
      </c>
      <c r="I144">
        <f t="shared" si="49"/>
        <v>3</v>
      </c>
      <c r="J144">
        <f t="shared" si="48"/>
        <v>17</v>
      </c>
      <c r="K144" s="18">
        <f t="shared" ca="1" si="70"/>
        <v>1.4002414191924244</v>
      </c>
      <c r="L144" s="18">
        <f t="shared" ca="1" si="70"/>
        <v>1.372785705090612</v>
      </c>
      <c r="M144" s="18">
        <f t="shared" ca="1" si="70"/>
        <v>1.3458683383241292</v>
      </c>
      <c r="N144" s="18">
        <f t="shared" ca="1" si="70"/>
        <v>1.3194787630628722</v>
      </c>
      <c r="O144" s="18">
        <f t="shared" ca="1" si="70"/>
        <v>1.2936066304537961</v>
      </c>
      <c r="P144" s="18">
        <f t="shared" ca="1" si="70"/>
        <v>1.2682417945625453</v>
      </c>
      <c r="Q144" s="18">
        <f t="shared" ca="1" si="70"/>
        <v>1.243374308394652</v>
      </c>
      <c r="R144" s="18">
        <f t="shared" ca="1" si="70"/>
        <v>1.2189944199947571</v>
      </c>
      <c r="S144" s="18">
        <f t="shared" ca="1" si="70"/>
        <v>1.1950925686223108</v>
      </c>
      <c r="T144" s="18">
        <f t="shared" ca="1" si="70"/>
        <v>1.1716593810022655</v>
      </c>
      <c r="U144" s="18">
        <f t="shared" ca="1" si="71"/>
        <v>1.1486856676492798</v>
      </c>
      <c r="V144" s="18">
        <f t="shared" ca="1" si="71"/>
        <v>1.1261624192640001</v>
      </c>
      <c r="W144" s="18">
        <f t="shared" ca="1" si="71"/>
        <v>1.1040808032</v>
      </c>
      <c r="X144" s="18">
        <f t="shared" ca="1" si="71"/>
        <v>1.08243216</v>
      </c>
      <c r="Y144" s="18">
        <f t="shared" ca="1" si="71"/>
        <v>1.0612079999999999</v>
      </c>
      <c r="Z144" s="18">
        <f t="shared" ca="1" si="71"/>
        <v>1.0404</v>
      </c>
      <c r="AA144" s="18">
        <f t="shared" ca="1" si="71"/>
        <v>1.02</v>
      </c>
      <c r="AB144" s="18">
        <f t="shared" ca="1" si="71"/>
        <v>1</v>
      </c>
      <c r="AC144" s="18">
        <f t="shared" ca="1" si="71"/>
        <v>0</v>
      </c>
      <c r="AD144" s="18">
        <f t="shared" ca="1" si="71"/>
        <v>0</v>
      </c>
      <c r="AE144" s="18">
        <f t="shared" ca="1" si="72"/>
        <v>0</v>
      </c>
      <c r="AF144" s="18">
        <f t="shared" ca="1" si="72"/>
        <v>0</v>
      </c>
      <c r="AG144" s="18">
        <f t="shared" ca="1" si="72"/>
        <v>0</v>
      </c>
      <c r="AH144" s="18">
        <f t="shared" ca="1" si="72"/>
        <v>0</v>
      </c>
      <c r="AI144" s="18">
        <f t="shared" ca="1" si="72"/>
        <v>0</v>
      </c>
      <c r="AJ144" s="18">
        <f t="shared" ca="1" si="72"/>
        <v>0</v>
      </c>
      <c r="AK144" s="18">
        <f t="shared" ca="1" si="72"/>
        <v>0</v>
      </c>
      <c r="AL144" s="18">
        <f t="shared" ca="1" si="72"/>
        <v>0</v>
      </c>
      <c r="AM144" s="18">
        <f t="shared" ca="1" si="72"/>
        <v>0</v>
      </c>
      <c r="AN144" s="18">
        <f t="shared" ca="1" si="72"/>
        <v>0</v>
      </c>
      <c r="AO144" s="18">
        <f t="shared" ca="1" si="73"/>
        <v>0</v>
      </c>
      <c r="AP144" s="18">
        <f t="shared" ca="1" si="73"/>
        <v>0</v>
      </c>
      <c r="AQ144" s="18">
        <f t="shared" ca="1" si="73"/>
        <v>0</v>
      </c>
      <c r="AR144" s="18">
        <f t="shared" ca="1" si="73"/>
        <v>0</v>
      </c>
      <c r="AS144" s="18">
        <f t="shared" ca="1" si="73"/>
        <v>0</v>
      </c>
      <c r="AT144" s="18">
        <f t="shared" ca="1" si="73"/>
        <v>0</v>
      </c>
      <c r="AU144" s="18">
        <f t="shared" ca="1" si="73"/>
        <v>0</v>
      </c>
      <c r="AV144" s="18">
        <f t="shared" ca="1" si="73"/>
        <v>0</v>
      </c>
      <c r="AW144" s="18">
        <f t="shared" ca="1" si="73"/>
        <v>0</v>
      </c>
      <c r="AX144" s="18">
        <f t="shared" ca="1" si="73"/>
        <v>0</v>
      </c>
      <c r="AY144" s="18">
        <f t="shared" ca="1" si="74"/>
        <v>0</v>
      </c>
      <c r="AZ144" s="18">
        <f t="shared" ca="1" si="74"/>
        <v>0</v>
      </c>
      <c r="BA144" s="18">
        <f t="shared" ca="1" si="74"/>
        <v>0</v>
      </c>
      <c r="BB144" s="18">
        <f t="shared" ca="1" si="74"/>
        <v>0</v>
      </c>
      <c r="BC144" s="18">
        <f t="shared" ca="1" si="74"/>
        <v>0</v>
      </c>
      <c r="BD144" s="18">
        <f t="shared" ca="1" si="74"/>
        <v>0</v>
      </c>
      <c r="BE144" s="18">
        <f t="shared" ca="1" si="74"/>
        <v>0</v>
      </c>
      <c r="BF144" s="18">
        <f t="shared" ca="1" si="74"/>
        <v>0</v>
      </c>
      <c r="BG144" s="18">
        <f t="shared" ca="1" si="74"/>
        <v>0</v>
      </c>
      <c r="BH144" s="18">
        <f t="shared" ca="1" si="74"/>
        <v>0</v>
      </c>
    </row>
    <row r="145" spans="8:60" x14ac:dyDescent="0.35">
      <c r="H145" s="2" t="str">
        <f t="shared" si="47"/>
        <v>NGCC_O&amp;M</v>
      </c>
      <c r="I145">
        <f t="shared" si="49"/>
        <v>3</v>
      </c>
      <c r="J145">
        <f t="shared" si="48"/>
        <v>18</v>
      </c>
      <c r="K145" s="18">
        <f t="shared" ref="K145:T154" ca="1" si="75">IF(K$24&gt;$J145,0,OFFSET($K$2,$I145,$J145-K$24))</f>
        <v>1.4282462475762727</v>
      </c>
      <c r="L145" s="18">
        <f t="shared" ca="1" si="75"/>
        <v>1.4002414191924244</v>
      </c>
      <c r="M145" s="18">
        <f t="shared" ca="1" si="75"/>
        <v>1.372785705090612</v>
      </c>
      <c r="N145" s="18">
        <f t="shared" ca="1" si="75"/>
        <v>1.3458683383241292</v>
      </c>
      <c r="O145" s="18">
        <f t="shared" ca="1" si="75"/>
        <v>1.3194787630628722</v>
      </c>
      <c r="P145" s="18">
        <f t="shared" ca="1" si="75"/>
        <v>1.2936066304537961</v>
      </c>
      <c r="Q145" s="18">
        <f t="shared" ca="1" si="75"/>
        <v>1.2682417945625453</v>
      </c>
      <c r="R145" s="18">
        <f t="shared" ca="1" si="75"/>
        <v>1.243374308394652</v>
      </c>
      <c r="S145" s="18">
        <f t="shared" ca="1" si="75"/>
        <v>1.2189944199947571</v>
      </c>
      <c r="T145" s="18">
        <f t="shared" ca="1" si="75"/>
        <v>1.1950925686223108</v>
      </c>
      <c r="U145" s="18">
        <f t="shared" ref="U145:AD154" ca="1" si="76">IF(U$24&gt;$J145,0,OFFSET($K$2,$I145,$J145-U$24))</f>
        <v>1.1716593810022655</v>
      </c>
      <c r="V145" s="18">
        <f t="shared" ca="1" si="76"/>
        <v>1.1486856676492798</v>
      </c>
      <c r="W145" s="18">
        <f t="shared" ca="1" si="76"/>
        <v>1.1261624192640001</v>
      </c>
      <c r="X145" s="18">
        <f t="shared" ca="1" si="76"/>
        <v>1.1040808032</v>
      </c>
      <c r="Y145" s="18">
        <f t="shared" ca="1" si="76"/>
        <v>1.08243216</v>
      </c>
      <c r="Z145" s="18">
        <f t="shared" ca="1" si="76"/>
        <v>1.0612079999999999</v>
      </c>
      <c r="AA145" s="18">
        <f t="shared" ca="1" si="76"/>
        <v>1.0404</v>
      </c>
      <c r="AB145" s="18">
        <f t="shared" ca="1" si="76"/>
        <v>1.02</v>
      </c>
      <c r="AC145" s="18">
        <f t="shared" ca="1" si="76"/>
        <v>1</v>
      </c>
      <c r="AD145" s="18">
        <f t="shared" ca="1" si="76"/>
        <v>0</v>
      </c>
      <c r="AE145" s="18">
        <f t="shared" ref="AE145:AN154" ca="1" si="77">IF(AE$24&gt;$J145,0,OFFSET($K$2,$I145,$J145-AE$24))</f>
        <v>0</v>
      </c>
      <c r="AF145" s="18">
        <f t="shared" ca="1" si="77"/>
        <v>0</v>
      </c>
      <c r="AG145" s="18">
        <f t="shared" ca="1" si="77"/>
        <v>0</v>
      </c>
      <c r="AH145" s="18">
        <f t="shared" ca="1" si="77"/>
        <v>0</v>
      </c>
      <c r="AI145" s="18">
        <f t="shared" ca="1" si="77"/>
        <v>0</v>
      </c>
      <c r="AJ145" s="18">
        <f t="shared" ca="1" si="77"/>
        <v>0</v>
      </c>
      <c r="AK145" s="18">
        <f t="shared" ca="1" si="77"/>
        <v>0</v>
      </c>
      <c r="AL145" s="18">
        <f t="shared" ca="1" si="77"/>
        <v>0</v>
      </c>
      <c r="AM145" s="18">
        <f t="shared" ca="1" si="77"/>
        <v>0</v>
      </c>
      <c r="AN145" s="18">
        <f t="shared" ca="1" si="77"/>
        <v>0</v>
      </c>
      <c r="AO145" s="18">
        <f t="shared" ref="AO145:AX154" ca="1" si="78">IF(AO$24&gt;$J145,0,OFFSET($K$2,$I145,$J145-AO$24))</f>
        <v>0</v>
      </c>
      <c r="AP145" s="18">
        <f t="shared" ca="1" si="78"/>
        <v>0</v>
      </c>
      <c r="AQ145" s="18">
        <f t="shared" ca="1" si="78"/>
        <v>0</v>
      </c>
      <c r="AR145" s="18">
        <f t="shared" ca="1" si="78"/>
        <v>0</v>
      </c>
      <c r="AS145" s="18">
        <f t="shared" ca="1" si="78"/>
        <v>0</v>
      </c>
      <c r="AT145" s="18">
        <f t="shared" ca="1" si="78"/>
        <v>0</v>
      </c>
      <c r="AU145" s="18">
        <f t="shared" ca="1" si="78"/>
        <v>0</v>
      </c>
      <c r="AV145" s="18">
        <f t="shared" ca="1" si="78"/>
        <v>0</v>
      </c>
      <c r="AW145" s="18">
        <f t="shared" ca="1" si="78"/>
        <v>0</v>
      </c>
      <c r="AX145" s="18">
        <f t="shared" ca="1" si="78"/>
        <v>0</v>
      </c>
      <c r="AY145" s="18">
        <f t="shared" ref="AY145:BH154" ca="1" si="79">IF(AY$24&gt;$J145,0,OFFSET($K$2,$I145,$J145-AY$24))</f>
        <v>0</v>
      </c>
      <c r="AZ145" s="18">
        <f t="shared" ca="1" si="79"/>
        <v>0</v>
      </c>
      <c r="BA145" s="18">
        <f t="shared" ca="1" si="79"/>
        <v>0</v>
      </c>
      <c r="BB145" s="18">
        <f t="shared" ca="1" si="79"/>
        <v>0</v>
      </c>
      <c r="BC145" s="18">
        <f t="shared" ca="1" si="79"/>
        <v>0</v>
      </c>
      <c r="BD145" s="18">
        <f t="shared" ca="1" si="79"/>
        <v>0</v>
      </c>
      <c r="BE145" s="18">
        <f t="shared" ca="1" si="79"/>
        <v>0</v>
      </c>
      <c r="BF145" s="18">
        <f t="shared" ca="1" si="79"/>
        <v>0</v>
      </c>
      <c r="BG145" s="18">
        <f t="shared" ca="1" si="79"/>
        <v>0</v>
      </c>
      <c r="BH145" s="18">
        <f t="shared" ca="1" si="79"/>
        <v>0</v>
      </c>
    </row>
    <row r="146" spans="8:60" x14ac:dyDescent="0.35">
      <c r="H146" s="2" t="str">
        <f t="shared" si="47"/>
        <v>NGCC_O&amp;M</v>
      </c>
      <c r="I146">
        <f t="shared" si="49"/>
        <v>3</v>
      </c>
      <c r="J146">
        <f t="shared" si="48"/>
        <v>19</v>
      </c>
      <c r="K146" s="18">
        <f t="shared" ca="1" si="75"/>
        <v>1.4568111725277981</v>
      </c>
      <c r="L146" s="18">
        <f t="shared" ca="1" si="75"/>
        <v>1.4282462475762727</v>
      </c>
      <c r="M146" s="18">
        <f t="shared" ca="1" si="75"/>
        <v>1.4002414191924244</v>
      </c>
      <c r="N146" s="18">
        <f t="shared" ca="1" si="75"/>
        <v>1.372785705090612</v>
      </c>
      <c r="O146" s="18">
        <f t="shared" ca="1" si="75"/>
        <v>1.3458683383241292</v>
      </c>
      <c r="P146" s="18">
        <f t="shared" ca="1" si="75"/>
        <v>1.3194787630628722</v>
      </c>
      <c r="Q146" s="18">
        <f t="shared" ca="1" si="75"/>
        <v>1.2936066304537961</v>
      </c>
      <c r="R146" s="18">
        <f t="shared" ca="1" si="75"/>
        <v>1.2682417945625453</v>
      </c>
      <c r="S146" s="18">
        <f t="shared" ca="1" si="75"/>
        <v>1.243374308394652</v>
      </c>
      <c r="T146" s="18">
        <f t="shared" ca="1" si="75"/>
        <v>1.2189944199947571</v>
      </c>
      <c r="U146" s="18">
        <f t="shared" ca="1" si="76"/>
        <v>1.1950925686223108</v>
      </c>
      <c r="V146" s="18">
        <f t="shared" ca="1" si="76"/>
        <v>1.1716593810022655</v>
      </c>
      <c r="W146" s="18">
        <f t="shared" ca="1" si="76"/>
        <v>1.1486856676492798</v>
      </c>
      <c r="X146" s="18">
        <f t="shared" ca="1" si="76"/>
        <v>1.1261624192640001</v>
      </c>
      <c r="Y146" s="18">
        <f t="shared" ca="1" si="76"/>
        <v>1.1040808032</v>
      </c>
      <c r="Z146" s="18">
        <f t="shared" ca="1" si="76"/>
        <v>1.08243216</v>
      </c>
      <c r="AA146" s="18">
        <f t="shared" ca="1" si="76"/>
        <v>1.0612079999999999</v>
      </c>
      <c r="AB146" s="18">
        <f t="shared" ca="1" si="76"/>
        <v>1.0404</v>
      </c>
      <c r="AC146" s="18">
        <f t="shared" ca="1" si="76"/>
        <v>1.02</v>
      </c>
      <c r="AD146" s="18">
        <f t="shared" ca="1" si="76"/>
        <v>1</v>
      </c>
      <c r="AE146" s="18">
        <f t="shared" ca="1" si="77"/>
        <v>0</v>
      </c>
      <c r="AF146" s="18">
        <f t="shared" ca="1" si="77"/>
        <v>0</v>
      </c>
      <c r="AG146" s="18">
        <f t="shared" ca="1" si="77"/>
        <v>0</v>
      </c>
      <c r="AH146" s="18">
        <f t="shared" ca="1" si="77"/>
        <v>0</v>
      </c>
      <c r="AI146" s="18">
        <f t="shared" ca="1" si="77"/>
        <v>0</v>
      </c>
      <c r="AJ146" s="18">
        <f t="shared" ca="1" si="77"/>
        <v>0</v>
      </c>
      <c r="AK146" s="18">
        <f t="shared" ca="1" si="77"/>
        <v>0</v>
      </c>
      <c r="AL146" s="18">
        <f t="shared" ca="1" si="77"/>
        <v>0</v>
      </c>
      <c r="AM146" s="18">
        <f t="shared" ca="1" si="77"/>
        <v>0</v>
      </c>
      <c r="AN146" s="18">
        <f t="shared" ca="1" si="77"/>
        <v>0</v>
      </c>
      <c r="AO146" s="18">
        <f t="shared" ca="1" si="78"/>
        <v>0</v>
      </c>
      <c r="AP146" s="18">
        <f t="shared" ca="1" si="78"/>
        <v>0</v>
      </c>
      <c r="AQ146" s="18">
        <f t="shared" ca="1" si="78"/>
        <v>0</v>
      </c>
      <c r="AR146" s="18">
        <f t="shared" ca="1" si="78"/>
        <v>0</v>
      </c>
      <c r="AS146" s="18">
        <f t="shared" ca="1" si="78"/>
        <v>0</v>
      </c>
      <c r="AT146" s="18">
        <f t="shared" ca="1" si="78"/>
        <v>0</v>
      </c>
      <c r="AU146" s="18">
        <f t="shared" ca="1" si="78"/>
        <v>0</v>
      </c>
      <c r="AV146" s="18">
        <f t="shared" ca="1" si="78"/>
        <v>0</v>
      </c>
      <c r="AW146" s="18">
        <f t="shared" ca="1" si="78"/>
        <v>0</v>
      </c>
      <c r="AX146" s="18">
        <f t="shared" ca="1" si="78"/>
        <v>0</v>
      </c>
      <c r="AY146" s="18">
        <f t="shared" ca="1" si="79"/>
        <v>0</v>
      </c>
      <c r="AZ146" s="18">
        <f t="shared" ca="1" si="79"/>
        <v>0</v>
      </c>
      <c r="BA146" s="18">
        <f t="shared" ca="1" si="79"/>
        <v>0</v>
      </c>
      <c r="BB146" s="18">
        <f t="shared" ca="1" si="79"/>
        <v>0</v>
      </c>
      <c r="BC146" s="18">
        <f t="shared" ca="1" si="79"/>
        <v>0</v>
      </c>
      <c r="BD146" s="18">
        <f t="shared" ca="1" si="79"/>
        <v>0</v>
      </c>
      <c r="BE146" s="18">
        <f t="shared" ca="1" si="79"/>
        <v>0</v>
      </c>
      <c r="BF146" s="18">
        <f t="shared" ca="1" si="79"/>
        <v>0</v>
      </c>
      <c r="BG146" s="18">
        <f t="shared" ca="1" si="79"/>
        <v>0</v>
      </c>
      <c r="BH146" s="18">
        <f t="shared" ca="1" si="79"/>
        <v>0</v>
      </c>
    </row>
    <row r="147" spans="8:60" x14ac:dyDescent="0.35">
      <c r="H147" s="2" t="str">
        <f t="shared" si="47"/>
        <v>NGCC_O&amp;M</v>
      </c>
      <c r="I147">
        <f t="shared" si="49"/>
        <v>3</v>
      </c>
      <c r="J147">
        <f t="shared" si="48"/>
        <v>20</v>
      </c>
      <c r="K147" s="18">
        <f t="shared" ca="1" si="75"/>
        <v>1.4859473959783542</v>
      </c>
      <c r="L147" s="18">
        <f t="shared" ca="1" si="75"/>
        <v>1.4568111725277981</v>
      </c>
      <c r="M147" s="18">
        <f t="shared" ca="1" si="75"/>
        <v>1.4282462475762727</v>
      </c>
      <c r="N147" s="18">
        <f t="shared" ca="1" si="75"/>
        <v>1.4002414191924244</v>
      </c>
      <c r="O147" s="18">
        <f t="shared" ca="1" si="75"/>
        <v>1.372785705090612</v>
      </c>
      <c r="P147" s="18">
        <f t="shared" ca="1" si="75"/>
        <v>1.3458683383241292</v>
      </c>
      <c r="Q147" s="18">
        <f t="shared" ca="1" si="75"/>
        <v>1.3194787630628722</v>
      </c>
      <c r="R147" s="18">
        <f t="shared" ca="1" si="75"/>
        <v>1.2936066304537961</v>
      </c>
      <c r="S147" s="18">
        <f t="shared" ca="1" si="75"/>
        <v>1.2682417945625453</v>
      </c>
      <c r="T147" s="18">
        <f t="shared" ca="1" si="75"/>
        <v>1.243374308394652</v>
      </c>
      <c r="U147" s="18">
        <f t="shared" ca="1" si="76"/>
        <v>1.2189944199947571</v>
      </c>
      <c r="V147" s="18">
        <f t="shared" ca="1" si="76"/>
        <v>1.1950925686223108</v>
      </c>
      <c r="W147" s="18">
        <f t="shared" ca="1" si="76"/>
        <v>1.1716593810022655</v>
      </c>
      <c r="X147" s="18">
        <f t="shared" ca="1" si="76"/>
        <v>1.1486856676492798</v>
      </c>
      <c r="Y147" s="18">
        <f t="shared" ca="1" si="76"/>
        <v>1.1261624192640001</v>
      </c>
      <c r="Z147" s="18">
        <f t="shared" ca="1" si="76"/>
        <v>1.1040808032</v>
      </c>
      <c r="AA147" s="18">
        <f t="shared" ca="1" si="76"/>
        <v>1.08243216</v>
      </c>
      <c r="AB147" s="18">
        <f t="shared" ca="1" si="76"/>
        <v>1.0612079999999999</v>
      </c>
      <c r="AC147" s="18">
        <f t="shared" ca="1" si="76"/>
        <v>1.0404</v>
      </c>
      <c r="AD147" s="18">
        <f t="shared" ca="1" si="76"/>
        <v>1.02</v>
      </c>
      <c r="AE147" s="18">
        <f t="shared" ca="1" si="77"/>
        <v>1</v>
      </c>
      <c r="AF147" s="18">
        <f t="shared" ca="1" si="77"/>
        <v>0</v>
      </c>
      <c r="AG147" s="18">
        <f t="shared" ca="1" si="77"/>
        <v>0</v>
      </c>
      <c r="AH147" s="18">
        <f t="shared" ca="1" si="77"/>
        <v>0</v>
      </c>
      <c r="AI147" s="18">
        <f t="shared" ca="1" si="77"/>
        <v>0</v>
      </c>
      <c r="AJ147" s="18">
        <f t="shared" ca="1" si="77"/>
        <v>0</v>
      </c>
      <c r="AK147" s="18">
        <f t="shared" ca="1" si="77"/>
        <v>0</v>
      </c>
      <c r="AL147" s="18">
        <f t="shared" ca="1" si="77"/>
        <v>0</v>
      </c>
      <c r="AM147" s="18">
        <f t="shared" ca="1" si="77"/>
        <v>0</v>
      </c>
      <c r="AN147" s="18">
        <f t="shared" ca="1" si="77"/>
        <v>0</v>
      </c>
      <c r="AO147" s="18">
        <f t="shared" ca="1" si="78"/>
        <v>0</v>
      </c>
      <c r="AP147" s="18">
        <f t="shared" ca="1" si="78"/>
        <v>0</v>
      </c>
      <c r="AQ147" s="18">
        <f t="shared" ca="1" si="78"/>
        <v>0</v>
      </c>
      <c r="AR147" s="18">
        <f t="shared" ca="1" si="78"/>
        <v>0</v>
      </c>
      <c r="AS147" s="18">
        <f t="shared" ca="1" si="78"/>
        <v>0</v>
      </c>
      <c r="AT147" s="18">
        <f t="shared" ca="1" si="78"/>
        <v>0</v>
      </c>
      <c r="AU147" s="18">
        <f t="shared" ca="1" si="78"/>
        <v>0</v>
      </c>
      <c r="AV147" s="18">
        <f t="shared" ca="1" si="78"/>
        <v>0</v>
      </c>
      <c r="AW147" s="18">
        <f t="shared" ca="1" si="78"/>
        <v>0</v>
      </c>
      <c r="AX147" s="18">
        <f t="shared" ca="1" si="78"/>
        <v>0</v>
      </c>
      <c r="AY147" s="18">
        <f t="shared" ca="1" si="79"/>
        <v>0</v>
      </c>
      <c r="AZ147" s="18">
        <f t="shared" ca="1" si="79"/>
        <v>0</v>
      </c>
      <c r="BA147" s="18">
        <f t="shared" ca="1" si="79"/>
        <v>0</v>
      </c>
      <c r="BB147" s="18">
        <f t="shared" ca="1" si="79"/>
        <v>0</v>
      </c>
      <c r="BC147" s="18">
        <f t="shared" ca="1" si="79"/>
        <v>0</v>
      </c>
      <c r="BD147" s="18">
        <f t="shared" ca="1" si="79"/>
        <v>0</v>
      </c>
      <c r="BE147" s="18">
        <f t="shared" ca="1" si="79"/>
        <v>0</v>
      </c>
      <c r="BF147" s="18">
        <f t="shared" ca="1" si="79"/>
        <v>0</v>
      </c>
      <c r="BG147" s="18">
        <f t="shared" ca="1" si="79"/>
        <v>0</v>
      </c>
      <c r="BH147" s="18">
        <f t="shared" ca="1" si="79"/>
        <v>0</v>
      </c>
    </row>
    <row r="148" spans="8:60" x14ac:dyDescent="0.35">
      <c r="H148" s="2" t="str">
        <f t="shared" si="47"/>
        <v>NGCC_O&amp;M</v>
      </c>
      <c r="I148">
        <f t="shared" si="49"/>
        <v>3</v>
      </c>
      <c r="J148">
        <f t="shared" si="48"/>
        <v>21</v>
      </c>
      <c r="K148" s="18">
        <f t="shared" ca="1" si="75"/>
        <v>1.5156663438979212</v>
      </c>
      <c r="L148" s="18">
        <f t="shared" ca="1" si="75"/>
        <v>1.4859473959783542</v>
      </c>
      <c r="M148" s="18">
        <f t="shared" ca="1" si="75"/>
        <v>1.4568111725277981</v>
      </c>
      <c r="N148" s="18">
        <f t="shared" ca="1" si="75"/>
        <v>1.4282462475762727</v>
      </c>
      <c r="O148" s="18">
        <f t="shared" ca="1" si="75"/>
        <v>1.4002414191924244</v>
      </c>
      <c r="P148" s="18">
        <f t="shared" ca="1" si="75"/>
        <v>1.372785705090612</v>
      </c>
      <c r="Q148" s="18">
        <f t="shared" ca="1" si="75"/>
        <v>1.3458683383241292</v>
      </c>
      <c r="R148" s="18">
        <f t="shared" ca="1" si="75"/>
        <v>1.3194787630628722</v>
      </c>
      <c r="S148" s="18">
        <f t="shared" ca="1" si="75"/>
        <v>1.2936066304537961</v>
      </c>
      <c r="T148" s="18">
        <f t="shared" ca="1" si="75"/>
        <v>1.2682417945625453</v>
      </c>
      <c r="U148" s="18">
        <f t="shared" ca="1" si="76"/>
        <v>1.243374308394652</v>
      </c>
      <c r="V148" s="18">
        <f t="shared" ca="1" si="76"/>
        <v>1.2189944199947571</v>
      </c>
      <c r="W148" s="18">
        <f t="shared" ca="1" si="76"/>
        <v>1.1950925686223108</v>
      </c>
      <c r="X148" s="18">
        <f t="shared" ca="1" si="76"/>
        <v>1.1716593810022655</v>
      </c>
      <c r="Y148" s="18">
        <f t="shared" ca="1" si="76"/>
        <v>1.1486856676492798</v>
      </c>
      <c r="Z148" s="18">
        <f t="shared" ca="1" si="76"/>
        <v>1.1261624192640001</v>
      </c>
      <c r="AA148" s="18">
        <f t="shared" ca="1" si="76"/>
        <v>1.1040808032</v>
      </c>
      <c r="AB148" s="18">
        <f t="shared" ca="1" si="76"/>
        <v>1.08243216</v>
      </c>
      <c r="AC148" s="18">
        <f t="shared" ca="1" si="76"/>
        <v>1.0612079999999999</v>
      </c>
      <c r="AD148" s="18">
        <f t="shared" ca="1" si="76"/>
        <v>1.0404</v>
      </c>
      <c r="AE148" s="18">
        <f t="shared" ca="1" si="77"/>
        <v>1.02</v>
      </c>
      <c r="AF148" s="18">
        <f t="shared" ca="1" si="77"/>
        <v>1</v>
      </c>
      <c r="AG148" s="18">
        <f t="shared" ca="1" si="77"/>
        <v>0</v>
      </c>
      <c r="AH148" s="18">
        <f t="shared" ca="1" si="77"/>
        <v>0</v>
      </c>
      <c r="AI148" s="18">
        <f t="shared" ca="1" si="77"/>
        <v>0</v>
      </c>
      <c r="AJ148" s="18">
        <f t="shared" ca="1" si="77"/>
        <v>0</v>
      </c>
      <c r="AK148" s="18">
        <f t="shared" ca="1" si="77"/>
        <v>0</v>
      </c>
      <c r="AL148" s="18">
        <f t="shared" ca="1" si="77"/>
        <v>0</v>
      </c>
      <c r="AM148" s="18">
        <f t="shared" ca="1" si="77"/>
        <v>0</v>
      </c>
      <c r="AN148" s="18">
        <f t="shared" ca="1" si="77"/>
        <v>0</v>
      </c>
      <c r="AO148" s="18">
        <f t="shared" ca="1" si="78"/>
        <v>0</v>
      </c>
      <c r="AP148" s="18">
        <f t="shared" ca="1" si="78"/>
        <v>0</v>
      </c>
      <c r="AQ148" s="18">
        <f t="shared" ca="1" si="78"/>
        <v>0</v>
      </c>
      <c r="AR148" s="18">
        <f t="shared" ca="1" si="78"/>
        <v>0</v>
      </c>
      <c r="AS148" s="18">
        <f t="shared" ca="1" si="78"/>
        <v>0</v>
      </c>
      <c r="AT148" s="18">
        <f t="shared" ca="1" si="78"/>
        <v>0</v>
      </c>
      <c r="AU148" s="18">
        <f t="shared" ca="1" si="78"/>
        <v>0</v>
      </c>
      <c r="AV148" s="18">
        <f t="shared" ca="1" si="78"/>
        <v>0</v>
      </c>
      <c r="AW148" s="18">
        <f t="shared" ca="1" si="78"/>
        <v>0</v>
      </c>
      <c r="AX148" s="18">
        <f t="shared" ca="1" si="78"/>
        <v>0</v>
      </c>
      <c r="AY148" s="18">
        <f t="shared" ca="1" si="79"/>
        <v>0</v>
      </c>
      <c r="AZ148" s="18">
        <f t="shared" ca="1" si="79"/>
        <v>0</v>
      </c>
      <c r="BA148" s="18">
        <f t="shared" ca="1" si="79"/>
        <v>0</v>
      </c>
      <c r="BB148" s="18">
        <f t="shared" ca="1" si="79"/>
        <v>0</v>
      </c>
      <c r="BC148" s="18">
        <f t="shared" ca="1" si="79"/>
        <v>0</v>
      </c>
      <c r="BD148" s="18">
        <f t="shared" ca="1" si="79"/>
        <v>0</v>
      </c>
      <c r="BE148" s="18">
        <f t="shared" ca="1" si="79"/>
        <v>0</v>
      </c>
      <c r="BF148" s="18">
        <f t="shared" ca="1" si="79"/>
        <v>0</v>
      </c>
      <c r="BG148" s="18">
        <f t="shared" ca="1" si="79"/>
        <v>0</v>
      </c>
      <c r="BH148" s="18">
        <f t="shared" ca="1" si="79"/>
        <v>0</v>
      </c>
    </row>
    <row r="149" spans="8:60" x14ac:dyDescent="0.35">
      <c r="H149" s="2" t="str">
        <f t="shared" si="47"/>
        <v>NGCC_O&amp;M</v>
      </c>
      <c r="I149">
        <f t="shared" si="49"/>
        <v>3</v>
      </c>
      <c r="J149">
        <f t="shared" si="48"/>
        <v>22</v>
      </c>
      <c r="K149" s="18">
        <f t="shared" ca="1" si="75"/>
        <v>1.5459796707758797</v>
      </c>
      <c r="L149" s="18">
        <f t="shared" ca="1" si="75"/>
        <v>1.5156663438979212</v>
      </c>
      <c r="M149" s="18">
        <f t="shared" ca="1" si="75"/>
        <v>1.4859473959783542</v>
      </c>
      <c r="N149" s="18">
        <f t="shared" ca="1" si="75"/>
        <v>1.4568111725277981</v>
      </c>
      <c r="O149" s="18">
        <f t="shared" ca="1" si="75"/>
        <v>1.4282462475762727</v>
      </c>
      <c r="P149" s="18">
        <f t="shared" ca="1" si="75"/>
        <v>1.4002414191924244</v>
      </c>
      <c r="Q149" s="18">
        <f t="shared" ca="1" si="75"/>
        <v>1.372785705090612</v>
      </c>
      <c r="R149" s="18">
        <f t="shared" ca="1" si="75"/>
        <v>1.3458683383241292</v>
      </c>
      <c r="S149" s="18">
        <f t="shared" ca="1" si="75"/>
        <v>1.3194787630628722</v>
      </c>
      <c r="T149" s="18">
        <f t="shared" ca="1" si="75"/>
        <v>1.2936066304537961</v>
      </c>
      <c r="U149" s="18">
        <f t="shared" ca="1" si="76"/>
        <v>1.2682417945625453</v>
      </c>
      <c r="V149" s="18">
        <f t="shared" ca="1" si="76"/>
        <v>1.243374308394652</v>
      </c>
      <c r="W149" s="18">
        <f t="shared" ca="1" si="76"/>
        <v>1.2189944199947571</v>
      </c>
      <c r="X149" s="18">
        <f t="shared" ca="1" si="76"/>
        <v>1.1950925686223108</v>
      </c>
      <c r="Y149" s="18">
        <f t="shared" ca="1" si="76"/>
        <v>1.1716593810022655</v>
      </c>
      <c r="Z149" s="18">
        <f t="shared" ca="1" si="76"/>
        <v>1.1486856676492798</v>
      </c>
      <c r="AA149" s="18">
        <f t="shared" ca="1" si="76"/>
        <v>1.1261624192640001</v>
      </c>
      <c r="AB149" s="18">
        <f t="shared" ca="1" si="76"/>
        <v>1.1040808032</v>
      </c>
      <c r="AC149" s="18">
        <f t="shared" ca="1" si="76"/>
        <v>1.08243216</v>
      </c>
      <c r="AD149" s="18">
        <f t="shared" ca="1" si="76"/>
        <v>1.0612079999999999</v>
      </c>
      <c r="AE149" s="18">
        <f t="shared" ca="1" si="77"/>
        <v>1.0404</v>
      </c>
      <c r="AF149" s="18">
        <f t="shared" ca="1" si="77"/>
        <v>1.02</v>
      </c>
      <c r="AG149" s="18">
        <f t="shared" ca="1" si="77"/>
        <v>1</v>
      </c>
      <c r="AH149" s="18">
        <f t="shared" ca="1" si="77"/>
        <v>0</v>
      </c>
      <c r="AI149" s="18">
        <f t="shared" ca="1" si="77"/>
        <v>0</v>
      </c>
      <c r="AJ149" s="18">
        <f t="shared" ca="1" si="77"/>
        <v>0</v>
      </c>
      <c r="AK149" s="18">
        <f t="shared" ca="1" si="77"/>
        <v>0</v>
      </c>
      <c r="AL149" s="18">
        <f t="shared" ca="1" si="77"/>
        <v>0</v>
      </c>
      <c r="AM149" s="18">
        <f t="shared" ca="1" si="77"/>
        <v>0</v>
      </c>
      <c r="AN149" s="18">
        <f t="shared" ca="1" si="77"/>
        <v>0</v>
      </c>
      <c r="AO149" s="18">
        <f t="shared" ca="1" si="78"/>
        <v>0</v>
      </c>
      <c r="AP149" s="18">
        <f t="shared" ca="1" si="78"/>
        <v>0</v>
      </c>
      <c r="AQ149" s="18">
        <f t="shared" ca="1" si="78"/>
        <v>0</v>
      </c>
      <c r="AR149" s="18">
        <f t="shared" ca="1" si="78"/>
        <v>0</v>
      </c>
      <c r="AS149" s="18">
        <f t="shared" ca="1" si="78"/>
        <v>0</v>
      </c>
      <c r="AT149" s="18">
        <f t="shared" ca="1" si="78"/>
        <v>0</v>
      </c>
      <c r="AU149" s="18">
        <f t="shared" ca="1" si="78"/>
        <v>0</v>
      </c>
      <c r="AV149" s="18">
        <f t="shared" ca="1" si="78"/>
        <v>0</v>
      </c>
      <c r="AW149" s="18">
        <f t="shared" ca="1" si="78"/>
        <v>0</v>
      </c>
      <c r="AX149" s="18">
        <f t="shared" ca="1" si="78"/>
        <v>0</v>
      </c>
      <c r="AY149" s="18">
        <f t="shared" ca="1" si="79"/>
        <v>0</v>
      </c>
      <c r="AZ149" s="18">
        <f t="shared" ca="1" si="79"/>
        <v>0</v>
      </c>
      <c r="BA149" s="18">
        <f t="shared" ca="1" si="79"/>
        <v>0</v>
      </c>
      <c r="BB149" s="18">
        <f t="shared" ca="1" si="79"/>
        <v>0</v>
      </c>
      <c r="BC149" s="18">
        <f t="shared" ca="1" si="79"/>
        <v>0</v>
      </c>
      <c r="BD149" s="18">
        <f t="shared" ca="1" si="79"/>
        <v>0</v>
      </c>
      <c r="BE149" s="18">
        <f t="shared" ca="1" si="79"/>
        <v>0</v>
      </c>
      <c r="BF149" s="18">
        <f t="shared" ca="1" si="79"/>
        <v>0</v>
      </c>
      <c r="BG149" s="18">
        <f t="shared" ca="1" si="79"/>
        <v>0</v>
      </c>
      <c r="BH149" s="18">
        <f t="shared" ca="1" si="79"/>
        <v>0</v>
      </c>
    </row>
    <row r="150" spans="8:60" x14ac:dyDescent="0.35">
      <c r="H150" s="2" t="str">
        <f t="shared" si="47"/>
        <v>NGCC_O&amp;M</v>
      </c>
      <c r="I150">
        <f t="shared" si="49"/>
        <v>3</v>
      </c>
      <c r="J150">
        <f t="shared" si="48"/>
        <v>23</v>
      </c>
      <c r="K150" s="18">
        <f t="shared" ca="1" si="75"/>
        <v>1.576899264191397</v>
      </c>
      <c r="L150" s="18">
        <f t="shared" ca="1" si="75"/>
        <v>1.5459796707758797</v>
      </c>
      <c r="M150" s="18">
        <f t="shared" ca="1" si="75"/>
        <v>1.5156663438979212</v>
      </c>
      <c r="N150" s="18">
        <f t="shared" ca="1" si="75"/>
        <v>1.4859473959783542</v>
      </c>
      <c r="O150" s="18">
        <f t="shared" ca="1" si="75"/>
        <v>1.4568111725277981</v>
      </c>
      <c r="P150" s="18">
        <f t="shared" ca="1" si="75"/>
        <v>1.4282462475762727</v>
      </c>
      <c r="Q150" s="18">
        <f t="shared" ca="1" si="75"/>
        <v>1.4002414191924244</v>
      </c>
      <c r="R150" s="18">
        <f t="shared" ca="1" si="75"/>
        <v>1.372785705090612</v>
      </c>
      <c r="S150" s="18">
        <f t="shared" ca="1" si="75"/>
        <v>1.3458683383241292</v>
      </c>
      <c r="T150" s="18">
        <f t="shared" ca="1" si="75"/>
        <v>1.3194787630628722</v>
      </c>
      <c r="U150" s="18">
        <f t="shared" ca="1" si="76"/>
        <v>1.2936066304537961</v>
      </c>
      <c r="V150" s="18">
        <f t="shared" ca="1" si="76"/>
        <v>1.2682417945625453</v>
      </c>
      <c r="W150" s="18">
        <f t="shared" ca="1" si="76"/>
        <v>1.243374308394652</v>
      </c>
      <c r="X150" s="18">
        <f t="shared" ca="1" si="76"/>
        <v>1.2189944199947571</v>
      </c>
      <c r="Y150" s="18">
        <f t="shared" ca="1" si="76"/>
        <v>1.1950925686223108</v>
      </c>
      <c r="Z150" s="18">
        <f t="shared" ca="1" si="76"/>
        <v>1.1716593810022655</v>
      </c>
      <c r="AA150" s="18">
        <f t="shared" ca="1" si="76"/>
        <v>1.1486856676492798</v>
      </c>
      <c r="AB150" s="18">
        <f t="shared" ca="1" si="76"/>
        <v>1.1261624192640001</v>
      </c>
      <c r="AC150" s="18">
        <f t="shared" ca="1" si="76"/>
        <v>1.1040808032</v>
      </c>
      <c r="AD150" s="18">
        <f t="shared" ca="1" si="76"/>
        <v>1.08243216</v>
      </c>
      <c r="AE150" s="18">
        <f t="shared" ca="1" si="77"/>
        <v>1.0612079999999999</v>
      </c>
      <c r="AF150" s="18">
        <f t="shared" ca="1" si="77"/>
        <v>1.0404</v>
      </c>
      <c r="AG150" s="18">
        <f t="shared" ca="1" si="77"/>
        <v>1.02</v>
      </c>
      <c r="AH150" s="18">
        <f t="shared" ca="1" si="77"/>
        <v>1</v>
      </c>
      <c r="AI150" s="18">
        <f t="shared" ca="1" si="77"/>
        <v>0</v>
      </c>
      <c r="AJ150" s="18">
        <f t="shared" ca="1" si="77"/>
        <v>0</v>
      </c>
      <c r="AK150" s="18">
        <f t="shared" ca="1" si="77"/>
        <v>0</v>
      </c>
      <c r="AL150" s="18">
        <f t="shared" ca="1" si="77"/>
        <v>0</v>
      </c>
      <c r="AM150" s="18">
        <f t="shared" ca="1" si="77"/>
        <v>0</v>
      </c>
      <c r="AN150" s="18">
        <f t="shared" ca="1" si="77"/>
        <v>0</v>
      </c>
      <c r="AO150" s="18">
        <f t="shared" ca="1" si="78"/>
        <v>0</v>
      </c>
      <c r="AP150" s="18">
        <f t="shared" ca="1" si="78"/>
        <v>0</v>
      </c>
      <c r="AQ150" s="18">
        <f t="shared" ca="1" si="78"/>
        <v>0</v>
      </c>
      <c r="AR150" s="18">
        <f t="shared" ca="1" si="78"/>
        <v>0</v>
      </c>
      <c r="AS150" s="18">
        <f t="shared" ca="1" si="78"/>
        <v>0</v>
      </c>
      <c r="AT150" s="18">
        <f t="shared" ca="1" si="78"/>
        <v>0</v>
      </c>
      <c r="AU150" s="18">
        <f t="shared" ca="1" si="78"/>
        <v>0</v>
      </c>
      <c r="AV150" s="18">
        <f t="shared" ca="1" si="78"/>
        <v>0</v>
      </c>
      <c r="AW150" s="18">
        <f t="shared" ca="1" si="78"/>
        <v>0</v>
      </c>
      <c r="AX150" s="18">
        <f t="shared" ca="1" si="78"/>
        <v>0</v>
      </c>
      <c r="AY150" s="18">
        <f t="shared" ca="1" si="79"/>
        <v>0</v>
      </c>
      <c r="AZ150" s="18">
        <f t="shared" ca="1" si="79"/>
        <v>0</v>
      </c>
      <c r="BA150" s="18">
        <f t="shared" ca="1" si="79"/>
        <v>0</v>
      </c>
      <c r="BB150" s="18">
        <f t="shared" ca="1" si="79"/>
        <v>0</v>
      </c>
      <c r="BC150" s="18">
        <f t="shared" ca="1" si="79"/>
        <v>0</v>
      </c>
      <c r="BD150" s="18">
        <f t="shared" ca="1" si="79"/>
        <v>0</v>
      </c>
      <c r="BE150" s="18">
        <f t="shared" ca="1" si="79"/>
        <v>0</v>
      </c>
      <c r="BF150" s="18">
        <f t="shared" ca="1" si="79"/>
        <v>0</v>
      </c>
      <c r="BG150" s="18">
        <f t="shared" ca="1" si="79"/>
        <v>0</v>
      </c>
      <c r="BH150" s="18">
        <f t="shared" ca="1" si="79"/>
        <v>0</v>
      </c>
    </row>
    <row r="151" spans="8:60" x14ac:dyDescent="0.35">
      <c r="H151" s="2" t="str">
        <f t="shared" si="47"/>
        <v>NGCC_O&amp;M</v>
      </c>
      <c r="I151">
        <f t="shared" si="49"/>
        <v>3</v>
      </c>
      <c r="J151">
        <f t="shared" si="48"/>
        <v>24</v>
      </c>
      <c r="K151" s="18">
        <f t="shared" ca="1" si="75"/>
        <v>1.608437249475225</v>
      </c>
      <c r="L151" s="18">
        <f t="shared" ca="1" si="75"/>
        <v>1.576899264191397</v>
      </c>
      <c r="M151" s="18">
        <f t="shared" ca="1" si="75"/>
        <v>1.5459796707758797</v>
      </c>
      <c r="N151" s="18">
        <f t="shared" ca="1" si="75"/>
        <v>1.5156663438979212</v>
      </c>
      <c r="O151" s="18">
        <f t="shared" ca="1" si="75"/>
        <v>1.4859473959783542</v>
      </c>
      <c r="P151" s="18">
        <f t="shared" ca="1" si="75"/>
        <v>1.4568111725277981</v>
      </c>
      <c r="Q151" s="18">
        <f t="shared" ca="1" si="75"/>
        <v>1.4282462475762727</v>
      </c>
      <c r="R151" s="18">
        <f t="shared" ca="1" si="75"/>
        <v>1.4002414191924244</v>
      </c>
      <c r="S151" s="18">
        <f t="shared" ca="1" si="75"/>
        <v>1.372785705090612</v>
      </c>
      <c r="T151" s="18">
        <f t="shared" ca="1" si="75"/>
        <v>1.3458683383241292</v>
      </c>
      <c r="U151" s="18">
        <f t="shared" ca="1" si="76"/>
        <v>1.3194787630628722</v>
      </c>
      <c r="V151" s="18">
        <f t="shared" ca="1" si="76"/>
        <v>1.2936066304537961</v>
      </c>
      <c r="W151" s="18">
        <f t="shared" ca="1" si="76"/>
        <v>1.2682417945625453</v>
      </c>
      <c r="X151" s="18">
        <f t="shared" ca="1" si="76"/>
        <v>1.243374308394652</v>
      </c>
      <c r="Y151" s="18">
        <f t="shared" ca="1" si="76"/>
        <v>1.2189944199947571</v>
      </c>
      <c r="Z151" s="18">
        <f t="shared" ca="1" si="76"/>
        <v>1.1950925686223108</v>
      </c>
      <c r="AA151" s="18">
        <f t="shared" ca="1" si="76"/>
        <v>1.1716593810022655</v>
      </c>
      <c r="AB151" s="18">
        <f t="shared" ca="1" si="76"/>
        <v>1.1486856676492798</v>
      </c>
      <c r="AC151" s="18">
        <f t="shared" ca="1" si="76"/>
        <v>1.1261624192640001</v>
      </c>
      <c r="AD151" s="18">
        <f t="shared" ca="1" si="76"/>
        <v>1.1040808032</v>
      </c>
      <c r="AE151" s="18">
        <f t="shared" ca="1" si="77"/>
        <v>1.08243216</v>
      </c>
      <c r="AF151" s="18">
        <f t="shared" ca="1" si="77"/>
        <v>1.0612079999999999</v>
      </c>
      <c r="AG151" s="18">
        <f t="shared" ca="1" si="77"/>
        <v>1.0404</v>
      </c>
      <c r="AH151" s="18">
        <f t="shared" ca="1" si="77"/>
        <v>1.02</v>
      </c>
      <c r="AI151" s="18">
        <f t="shared" ca="1" si="77"/>
        <v>1</v>
      </c>
      <c r="AJ151" s="18">
        <f t="shared" ca="1" si="77"/>
        <v>0</v>
      </c>
      <c r="AK151" s="18">
        <f t="shared" ca="1" si="77"/>
        <v>0</v>
      </c>
      <c r="AL151" s="18">
        <f t="shared" ca="1" si="77"/>
        <v>0</v>
      </c>
      <c r="AM151" s="18">
        <f t="shared" ca="1" si="77"/>
        <v>0</v>
      </c>
      <c r="AN151" s="18">
        <f t="shared" ca="1" si="77"/>
        <v>0</v>
      </c>
      <c r="AO151" s="18">
        <f t="shared" ca="1" si="78"/>
        <v>0</v>
      </c>
      <c r="AP151" s="18">
        <f t="shared" ca="1" si="78"/>
        <v>0</v>
      </c>
      <c r="AQ151" s="18">
        <f t="shared" ca="1" si="78"/>
        <v>0</v>
      </c>
      <c r="AR151" s="18">
        <f t="shared" ca="1" si="78"/>
        <v>0</v>
      </c>
      <c r="AS151" s="18">
        <f t="shared" ca="1" si="78"/>
        <v>0</v>
      </c>
      <c r="AT151" s="18">
        <f t="shared" ca="1" si="78"/>
        <v>0</v>
      </c>
      <c r="AU151" s="18">
        <f t="shared" ca="1" si="78"/>
        <v>0</v>
      </c>
      <c r="AV151" s="18">
        <f t="shared" ca="1" si="78"/>
        <v>0</v>
      </c>
      <c r="AW151" s="18">
        <f t="shared" ca="1" si="78"/>
        <v>0</v>
      </c>
      <c r="AX151" s="18">
        <f t="shared" ca="1" si="78"/>
        <v>0</v>
      </c>
      <c r="AY151" s="18">
        <f t="shared" ca="1" si="79"/>
        <v>0</v>
      </c>
      <c r="AZ151" s="18">
        <f t="shared" ca="1" si="79"/>
        <v>0</v>
      </c>
      <c r="BA151" s="18">
        <f t="shared" ca="1" si="79"/>
        <v>0</v>
      </c>
      <c r="BB151" s="18">
        <f t="shared" ca="1" si="79"/>
        <v>0</v>
      </c>
      <c r="BC151" s="18">
        <f t="shared" ca="1" si="79"/>
        <v>0</v>
      </c>
      <c r="BD151" s="18">
        <f t="shared" ca="1" si="79"/>
        <v>0</v>
      </c>
      <c r="BE151" s="18">
        <f t="shared" ca="1" si="79"/>
        <v>0</v>
      </c>
      <c r="BF151" s="18">
        <f t="shared" ca="1" si="79"/>
        <v>0</v>
      </c>
      <c r="BG151" s="18">
        <f t="shared" ca="1" si="79"/>
        <v>0</v>
      </c>
      <c r="BH151" s="18">
        <f t="shared" ca="1" si="79"/>
        <v>0</v>
      </c>
    </row>
    <row r="152" spans="8:60" x14ac:dyDescent="0.35">
      <c r="H152" s="2" t="str">
        <f t="shared" si="47"/>
        <v>NGCC_O&amp;M</v>
      </c>
      <c r="I152">
        <f t="shared" si="49"/>
        <v>3</v>
      </c>
      <c r="J152">
        <f t="shared" si="48"/>
        <v>25</v>
      </c>
      <c r="K152" s="18">
        <f t="shared" ca="1" si="75"/>
        <v>1.6406059944647295</v>
      </c>
      <c r="L152" s="18">
        <f t="shared" ca="1" si="75"/>
        <v>1.608437249475225</v>
      </c>
      <c r="M152" s="18">
        <f t="shared" ca="1" si="75"/>
        <v>1.576899264191397</v>
      </c>
      <c r="N152" s="18">
        <f t="shared" ca="1" si="75"/>
        <v>1.5459796707758797</v>
      </c>
      <c r="O152" s="18">
        <f t="shared" ca="1" si="75"/>
        <v>1.5156663438979212</v>
      </c>
      <c r="P152" s="18">
        <f t="shared" ca="1" si="75"/>
        <v>1.4859473959783542</v>
      </c>
      <c r="Q152" s="18">
        <f t="shared" ca="1" si="75"/>
        <v>1.4568111725277981</v>
      </c>
      <c r="R152" s="18">
        <f t="shared" ca="1" si="75"/>
        <v>1.4282462475762727</v>
      </c>
      <c r="S152" s="18">
        <f t="shared" ca="1" si="75"/>
        <v>1.4002414191924244</v>
      </c>
      <c r="T152" s="18">
        <f t="shared" ca="1" si="75"/>
        <v>1.372785705090612</v>
      </c>
      <c r="U152" s="18">
        <f t="shared" ca="1" si="76"/>
        <v>1.3458683383241292</v>
      </c>
      <c r="V152" s="18">
        <f t="shared" ca="1" si="76"/>
        <v>1.3194787630628722</v>
      </c>
      <c r="W152" s="18">
        <f t="shared" ca="1" si="76"/>
        <v>1.2936066304537961</v>
      </c>
      <c r="X152" s="18">
        <f t="shared" ca="1" si="76"/>
        <v>1.2682417945625453</v>
      </c>
      <c r="Y152" s="18">
        <f t="shared" ca="1" si="76"/>
        <v>1.243374308394652</v>
      </c>
      <c r="Z152" s="18">
        <f t="shared" ca="1" si="76"/>
        <v>1.2189944199947571</v>
      </c>
      <c r="AA152" s="18">
        <f t="shared" ca="1" si="76"/>
        <v>1.1950925686223108</v>
      </c>
      <c r="AB152" s="18">
        <f t="shared" ca="1" si="76"/>
        <v>1.1716593810022655</v>
      </c>
      <c r="AC152" s="18">
        <f t="shared" ca="1" si="76"/>
        <v>1.1486856676492798</v>
      </c>
      <c r="AD152" s="18">
        <f t="shared" ca="1" si="76"/>
        <v>1.1261624192640001</v>
      </c>
      <c r="AE152" s="18">
        <f t="shared" ca="1" si="77"/>
        <v>1.1040808032</v>
      </c>
      <c r="AF152" s="18">
        <f t="shared" ca="1" si="77"/>
        <v>1.08243216</v>
      </c>
      <c r="AG152" s="18">
        <f t="shared" ca="1" si="77"/>
        <v>1.0612079999999999</v>
      </c>
      <c r="AH152" s="18">
        <f t="shared" ca="1" si="77"/>
        <v>1.0404</v>
      </c>
      <c r="AI152" s="18">
        <f t="shared" ca="1" si="77"/>
        <v>1.02</v>
      </c>
      <c r="AJ152" s="18">
        <f t="shared" ca="1" si="77"/>
        <v>1</v>
      </c>
      <c r="AK152" s="18">
        <f t="shared" ca="1" si="77"/>
        <v>0</v>
      </c>
      <c r="AL152" s="18">
        <f t="shared" ca="1" si="77"/>
        <v>0</v>
      </c>
      <c r="AM152" s="18">
        <f t="shared" ca="1" si="77"/>
        <v>0</v>
      </c>
      <c r="AN152" s="18">
        <f t="shared" ca="1" si="77"/>
        <v>0</v>
      </c>
      <c r="AO152" s="18">
        <f t="shared" ca="1" si="78"/>
        <v>0</v>
      </c>
      <c r="AP152" s="18">
        <f t="shared" ca="1" si="78"/>
        <v>0</v>
      </c>
      <c r="AQ152" s="18">
        <f t="shared" ca="1" si="78"/>
        <v>0</v>
      </c>
      <c r="AR152" s="18">
        <f t="shared" ca="1" si="78"/>
        <v>0</v>
      </c>
      <c r="AS152" s="18">
        <f t="shared" ca="1" si="78"/>
        <v>0</v>
      </c>
      <c r="AT152" s="18">
        <f t="shared" ca="1" si="78"/>
        <v>0</v>
      </c>
      <c r="AU152" s="18">
        <f t="shared" ca="1" si="78"/>
        <v>0</v>
      </c>
      <c r="AV152" s="18">
        <f t="shared" ca="1" si="78"/>
        <v>0</v>
      </c>
      <c r="AW152" s="18">
        <f t="shared" ca="1" si="78"/>
        <v>0</v>
      </c>
      <c r="AX152" s="18">
        <f t="shared" ca="1" si="78"/>
        <v>0</v>
      </c>
      <c r="AY152" s="18">
        <f t="shared" ca="1" si="79"/>
        <v>0</v>
      </c>
      <c r="AZ152" s="18">
        <f t="shared" ca="1" si="79"/>
        <v>0</v>
      </c>
      <c r="BA152" s="18">
        <f t="shared" ca="1" si="79"/>
        <v>0</v>
      </c>
      <c r="BB152" s="18">
        <f t="shared" ca="1" si="79"/>
        <v>0</v>
      </c>
      <c r="BC152" s="18">
        <f t="shared" ca="1" si="79"/>
        <v>0</v>
      </c>
      <c r="BD152" s="18">
        <f t="shared" ca="1" si="79"/>
        <v>0</v>
      </c>
      <c r="BE152" s="18">
        <f t="shared" ca="1" si="79"/>
        <v>0</v>
      </c>
      <c r="BF152" s="18">
        <f t="shared" ca="1" si="79"/>
        <v>0</v>
      </c>
      <c r="BG152" s="18">
        <f t="shared" ca="1" si="79"/>
        <v>0</v>
      </c>
      <c r="BH152" s="18">
        <f t="shared" ca="1" si="79"/>
        <v>0</v>
      </c>
    </row>
    <row r="153" spans="8:60" x14ac:dyDescent="0.35">
      <c r="H153" s="2" t="str">
        <f t="shared" ref="H153:H216" si="80">INDEX($A$3:$A$18,I153,0)</f>
        <v>NGCC_O&amp;M</v>
      </c>
      <c r="I153">
        <f t="shared" si="49"/>
        <v>3</v>
      </c>
      <c r="J153">
        <f t="shared" si="48"/>
        <v>26</v>
      </c>
      <c r="K153" s="18">
        <f t="shared" ca="1" si="75"/>
        <v>1.6734181143540243</v>
      </c>
      <c r="L153" s="18">
        <f t="shared" ca="1" si="75"/>
        <v>1.6406059944647295</v>
      </c>
      <c r="M153" s="18">
        <f t="shared" ca="1" si="75"/>
        <v>1.608437249475225</v>
      </c>
      <c r="N153" s="18">
        <f t="shared" ca="1" si="75"/>
        <v>1.576899264191397</v>
      </c>
      <c r="O153" s="18">
        <f t="shared" ca="1" si="75"/>
        <v>1.5459796707758797</v>
      </c>
      <c r="P153" s="18">
        <f t="shared" ca="1" si="75"/>
        <v>1.5156663438979212</v>
      </c>
      <c r="Q153" s="18">
        <f t="shared" ca="1" si="75"/>
        <v>1.4859473959783542</v>
      </c>
      <c r="R153" s="18">
        <f t="shared" ca="1" si="75"/>
        <v>1.4568111725277981</v>
      </c>
      <c r="S153" s="18">
        <f t="shared" ca="1" si="75"/>
        <v>1.4282462475762727</v>
      </c>
      <c r="T153" s="18">
        <f t="shared" ca="1" si="75"/>
        <v>1.4002414191924244</v>
      </c>
      <c r="U153" s="18">
        <f t="shared" ca="1" si="76"/>
        <v>1.372785705090612</v>
      </c>
      <c r="V153" s="18">
        <f t="shared" ca="1" si="76"/>
        <v>1.3458683383241292</v>
      </c>
      <c r="W153" s="18">
        <f t="shared" ca="1" si="76"/>
        <v>1.3194787630628722</v>
      </c>
      <c r="X153" s="18">
        <f t="shared" ca="1" si="76"/>
        <v>1.2936066304537961</v>
      </c>
      <c r="Y153" s="18">
        <f t="shared" ca="1" si="76"/>
        <v>1.2682417945625453</v>
      </c>
      <c r="Z153" s="18">
        <f t="shared" ca="1" si="76"/>
        <v>1.243374308394652</v>
      </c>
      <c r="AA153" s="18">
        <f t="shared" ca="1" si="76"/>
        <v>1.2189944199947571</v>
      </c>
      <c r="AB153" s="18">
        <f t="shared" ca="1" si="76"/>
        <v>1.1950925686223108</v>
      </c>
      <c r="AC153" s="18">
        <f t="shared" ca="1" si="76"/>
        <v>1.1716593810022655</v>
      </c>
      <c r="AD153" s="18">
        <f t="shared" ca="1" si="76"/>
        <v>1.1486856676492798</v>
      </c>
      <c r="AE153" s="18">
        <f t="shared" ca="1" si="77"/>
        <v>1.1261624192640001</v>
      </c>
      <c r="AF153" s="18">
        <f t="shared" ca="1" si="77"/>
        <v>1.1040808032</v>
      </c>
      <c r="AG153" s="18">
        <f t="shared" ca="1" si="77"/>
        <v>1.08243216</v>
      </c>
      <c r="AH153" s="18">
        <f t="shared" ca="1" si="77"/>
        <v>1.0612079999999999</v>
      </c>
      <c r="AI153" s="18">
        <f t="shared" ca="1" si="77"/>
        <v>1.0404</v>
      </c>
      <c r="AJ153" s="18">
        <f t="shared" ca="1" si="77"/>
        <v>1.02</v>
      </c>
      <c r="AK153" s="18">
        <f t="shared" ca="1" si="77"/>
        <v>1</v>
      </c>
      <c r="AL153" s="18">
        <f t="shared" ca="1" si="77"/>
        <v>0</v>
      </c>
      <c r="AM153" s="18">
        <f t="shared" ca="1" si="77"/>
        <v>0</v>
      </c>
      <c r="AN153" s="18">
        <f t="shared" ca="1" si="77"/>
        <v>0</v>
      </c>
      <c r="AO153" s="18">
        <f t="shared" ca="1" si="78"/>
        <v>0</v>
      </c>
      <c r="AP153" s="18">
        <f t="shared" ca="1" si="78"/>
        <v>0</v>
      </c>
      <c r="AQ153" s="18">
        <f t="shared" ca="1" si="78"/>
        <v>0</v>
      </c>
      <c r="AR153" s="18">
        <f t="shared" ca="1" si="78"/>
        <v>0</v>
      </c>
      <c r="AS153" s="18">
        <f t="shared" ca="1" si="78"/>
        <v>0</v>
      </c>
      <c r="AT153" s="18">
        <f t="shared" ca="1" si="78"/>
        <v>0</v>
      </c>
      <c r="AU153" s="18">
        <f t="shared" ca="1" si="78"/>
        <v>0</v>
      </c>
      <c r="AV153" s="18">
        <f t="shared" ca="1" si="78"/>
        <v>0</v>
      </c>
      <c r="AW153" s="18">
        <f t="shared" ca="1" si="78"/>
        <v>0</v>
      </c>
      <c r="AX153" s="18">
        <f t="shared" ca="1" si="78"/>
        <v>0</v>
      </c>
      <c r="AY153" s="18">
        <f t="shared" ca="1" si="79"/>
        <v>0</v>
      </c>
      <c r="AZ153" s="18">
        <f t="shared" ca="1" si="79"/>
        <v>0</v>
      </c>
      <c r="BA153" s="18">
        <f t="shared" ca="1" si="79"/>
        <v>0</v>
      </c>
      <c r="BB153" s="18">
        <f t="shared" ca="1" si="79"/>
        <v>0</v>
      </c>
      <c r="BC153" s="18">
        <f t="shared" ca="1" si="79"/>
        <v>0</v>
      </c>
      <c r="BD153" s="18">
        <f t="shared" ca="1" si="79"/>
        <v>0</v>
      </c>
      <c r="BE153" s="18">
        <f t="shared" ca="1" si="79"/>
        <v>0</v>
      </c>
      <c r="BF153" s="18">
        <f t="shared" ca="1" si="79"/>
        <v>0</v>
      </c>
      <c r="BG153" s="18">
        <f t="shared" ca="1" si="79"/>
        <v>0</v>
      </c>
      <c r="BH153" s="18">
        <f t="shared" ca="1" si="79"/>
        <v>0</v>
      </c>
    </row>
    <row r="154" spans="8:60" x14ac:dyDescent="0.35">
      <c r="H154" s="2" t="str">
        <f t="shared" si="80"/>
        <v>NGCC_O&amp;M</v>
      </c>
      <c r="I154">
        <f t="shared" si="49"/>
        <v>3</v>
      </c>
      <c r="J154">
        <f t="shared" ref="J154:J217" si="81">IF(J153+1&gt;$I$22,$K$2,J153+1)</f>
        <v>27</v>
      </c>
      <c r="K154" s="18">
        <f t="shared" ca="1" si="75"/>
        <v>1.7068864766411045</v>
      </c>
      <c r="L154" s="18">
        <f t="shared" ca="1" si="75"/>
        <v>1.6734181143540243</v>
      </c>
      <c r="M154" s="18">
        <f t="shared" ca="1" si="75"/>
        <v>1.6406059944647295</v>
      </c>
      <c r="N154" s="18">
        <f t="shared" ca="1" si="75"/>
        <v>1.608437249475225</v>
      </c>
      <c r="O154" s="18">
        <f t="shared" ca="1" si="75"/>
        <v>1.576899264191397</v>
      </c>
      <c r="P154" s="18">
        <f t="shared" ca="1" si="75"/>
        <v>1.5459796707758797</v>
      </c>
      <c r="Q154" s="18">
        <f t="shared" ca="1" si="75"/>
        <v>1.5156663438979212</v>
      </c>
      <c r="R154" s="18">
        <f t="shared" ca="1" si="75"/>
        <v>1.4859473959783542</v>
      </c>
      <c r="S154" s="18">
        <f t="shared" ca="1" si="75"/>
        <v>1.4568111725277981</v>
      </c>
      <c r="T154" s="18">
        <f t="shared" ca="1" si="75"/>
        <v>1.4282462475762727</v>
      </c>
      <c r="U154" s="18">
        <f t="shared" ca="1" si="76"/>
        <v>1.4002414191924244</v>
      </c>
      <c r="V154" s="18">
        <f t="shared" ca="1" si="76"/>
        <v>1.372785705090612</v>
      </c>
      <c r="W154" s="18">
        <f t="shared" ca="1" si="76"/>
        <v>1.3458683383241292</v>
      </c>
      <c r="X154" s="18">
        <f t="shared" ca="1" si="76"/>
        <v>1.3194787630628722</v>
      </c>
      <c r="Y154" s="18">
        <f t="shared" ca="1" si="76"/>
        <v>1.2936066304537961</v>
      </c>
      <c r="Z154" s="18">
        <f t="shared" ca="1" si="76"/>
        <v>1.2682417945625453</v>
      </c>
      <c r="AA154" s="18">
        <f t="shared" ca="1" si="76"/>
        <v>1.243374308394652</v>
      </c>
      <c r="AB154" s="18">
        <f t="shared" ca="1" si="76"/>
        <v>1.2189944199947571</v>
      </c>
      <c r="AC154" s="18">
        <f t="shared" ca="1" si="76"/>
        <v>1.1950925686223108</v>
      </c>
      <c r="AD154" s="18">
        <f t="shared" ca="1" si="76"/>
        <v>1.1716593810022655</v>
      </c>
      <c r="AE154" s="18">
        <f t="shared" ca="1" si="77"/>
        <v>1.1486856676492798</v>
      </c>
      <c r="AF154" s="18">
        <f t="shared" ca="1" si="77"/>
        <v>1.1261624192640001</v>
      </c>
      <c r="AG154" s="18">
        <f t="shared" ca="1" si="77"/>
        <v>1.1040808032</v>
      </c>
      <c r="AH154" s="18">
        <f t="shared" ca="1" si="77"/>
        <v>1.08243216</v>
      </c>
      <c r="AI154" s="18">
        <f t="shared" ca="1" si="77"/>
        <v>1.0612079999999999</v>
      </c>
      <c r="AJ154" s="18">
        <f t="shared" ca="1" si="77"/>
        <v>1.0404</v>
      </c>
      <c r="AK154" s="18">
        <f t="shared" ca="1" si="77"/>
        <v>1.02</v>
      </c>
      <c r="AL154" s="18">
        <f t="shared" ca="1" si="77"/>
        <v>1</v>
      </c>
      <c r="AM154" s="18">
        <f t="shared" ca="1" si="77"/>
        <v>0</v>
      </c>
      <c r="AN154" s="18">
        <f t="shared" ca="1" si="77"/>
        <v>0</v>
      </c>
      <c r="AO154" s="18">
        <f t="shared" ca="1" si="78"/>
        <v>0</v>
      </c>
      <c r="AP154" s="18">
        <f t="shared" ca="1" si="78"/>
        <v>0</v>
      </c>
      <c r="AQ154" s="18">
        <f t="shared" ca="1" si="78"/>
        <v>0</v>
      </c>
      <c r="AR154" s="18">
        <f t="shared" ca="1" si="78"/>
        <v>0</v>
      </c>
      <c r="AS154" s="18">
        <f t="shared" ca="1" si="78"/>
        <v>0</v>
      </c>
      <c r="AT154" s="18">
        <f t="shared" ca="1" si="78"/>
        <v>0</v>
      </c>
      <c r="AU154" s="18">
        <f t="shared" ca="1" si="78"/>
        <v>0</v>
      </c>
      <c r="AV154" s="18">
        <f t="shared" ca="1" si="78"/>
        <v>0</v>
      </c>
      <c r="AW154" s="18">
        <f t="shared" ca="1" si="78"/>
        <v>0</v>
      </c>
      <c r="AX154" s="18">
        <f t="shared" ca="1" si="78"/>
        <v>0</v>
      </c>
      <c r="AY154" s="18">
        <f t="shared" ca="1" si="79"/>
        <v>0</v>
      </c>
      <c r="AZ154" s="18">
        <f t="shared" ca="1" si="79"/>
        <v>0</v>
      </c>
      <c r="BA154" s="18">
        <f t="shared" ca="1" si="79"/>
        <v>0</v>
      </c>
      <c r="BB154" s="18">
        <f t="shared" ca="1" si="79"/>
        <v>0</v>
      </c>
      <c r="BC154" s="18">
        <f t="shared" ca="1" si="79"/>
        <v>0</v>
      </c>
      <c r="BD154" s="18">
        <f t="shared" ca="1" si="79"/>
        <v>0</v>
      </c>
      <c r="BE154" s="18">
        <f t="shared" ca="1" si="79"/>
        <v>0</v>
      </c>
      <c r="BF154" s="18">
        <f t="shared" ca="1" si="79"/>
        <v>0</v>
      </c>
      <c r="BG154" s="18">
        <f t="shared" ca="1" si="79"/>
        <v>0</v>
      </c>
      <c r="BH154" s="18">
        <f t="shared" ca="1" si="79"/>
        <v>0</v>
      </c>
    </row>
    <row r="155" spans="8:60" x14ac:dyDescent="0.35">
      <c r="H155" s="2" t="str">
        <f t="shared" si="80"/>
        <v>NGCC_O&amp;M</v>
      </c>
      <c r="I155">
        <f t="shared" si="49"/>
        <v>3</v>
      </c>
      <c r="J155">
        <f t="shared" si="81"/>
        <v>28</v>
      </c>
      <c r="K155" s="18">
        <f t="shared" ref="K155:T164" ca="1" si="82">IF(K$24&gt;$J155,0,OFFSET($K$2,$I155,$J155-K$24))</f>
        <v>1.7410242061739269</v>
      </c>
      <c r="L155" s="18">
        <f t="shared" ca="1" si="82"/>
        <v>1.7068864766411045</v>
      </c>
      <c r="M155" s="18">
        <f t="shared" ca="1" si="82"/>
        <v>1.6734181143540243</v>
      </c>
      <c r="N155" s="18">
        <f t="shared" ca="1" si="82"/>
        <v>1.6406059944647295</v>
      </c>
      <c r="O155" s="18">
        <f t="shared" ca="1" si="82"/>
        <v>1.608437249475225</v>
      </c>
      <c r="P155" s="18">
        <f t="shared" ca="1" si="82"/>
        <v>1.576899264191397</v>
      </c>
      <c r="Q155" s="18">
        <f t="shared" ca="1" si="82"/>
        <v>1.5459796707758797</v>
      </c>
      <c r="R155" s="18">
        <f t="shared" ca="1" si="82"/>
        <v>1.5156663438979212</v>
      </c>
      <c r="S155" s="18">
        <f t="shared" ca="1" si="82"/>
        <v>1.4859473959783542</v>
      </c>
      <c r="T155" s="18">
        <f t="shared" ca="1" si="82"/>
        <v>1.4568111725277981</v>
      </c>
      <c r="U155" s="18">
        <f t="shared" ref="U155:AD164" ca="1" si="83">IF(U$24&gt;$J155,0,OFFSET($K$2,$I155,$J155-U$24))</f>
        <v>1.4282462475762727</v>
      </c>
      <c r="V155" s="18">
        <f t="shared" ca="1" si="83"/>
        <v>1.4002414191924244</v>
      </c>
      <c r="W155" s="18">
        <f t="shared" ca="1" si="83"/>
        <v>1.372785705090612</v>
      </c>
      <c r="X155" s="18">
        <f t="shared" ca="1" si="83"/>
        <v>1.3458683383241292</v>
      </c>
      <c r="Y155" s="18">
        <f t="shared" ca="1" si="83"/>
        <v>1.3194787630628722</v>
      </c>
      <c r="Z155" s="18">
        <f t="shared" ca="1" si="83"/>
        <v>1.2936066304537961</v>
      </c>
      <c r="AA155" s="18">
        <f t="shared" ca="1" si="83"/>
        <v>1.2682417945625453</v>
      </c>
      <c r="AB155" s="18">
        <f t="shared" ca="1" si="83"/>
        <v>1.243374308394652</v>
      </c>
      <c r="AC155" s="18">
        <f t="shared" ca="1" si="83"/>
        <v>1.2189944199947571</v>
      </c>
      <c r="AD155" s="18">
        <f t="shared" ca="1" si="83"/>
        <v>1.1950925686223108</v>
      </c>
      <c r="AE155" s="18">
        <f t="shared" ref="AE155:AN164" ca="1" si="84">IF(AE$24&gt;$J155,0,OFFSET($K$2,$I155,$J155-AE$24))</f>
        <v>1.1716593810022655</v>
      </c>
      <c r="AF155" s="18">
        <f t="shared" ca="1" si="84"/>
        <v>1.1486856676492798</v>
      </c>
      <c r="AG155" s="18">
        <f t="shared" ca="1" si="84"/>
        <v>1.1261624192640001</v>
      </c>
      <c r="AH155" s="18">
        <f t="shared" ca="1" si="84"/>
        <v>1.1040808032</v>
      </c>
      <c r="AI155" s="18">
        <f t="shared" ca="1" si="84"/>
        <v>1.08243216</v>
      </c>
      <c r="AJ155" s="18">
        <f t="shared" ca="1" si="84"/>
        <v>1.0612079999999999</v>
      </c>
      <c r="AK155" s="18">
        <f t="shared" ca="1" si="84"/>
        <v>1.0404</v>
      </c>
      <c r="AL155" s="18">
        <f t="shared" ca="1" si="84"/>
        <v>1.02</v>
      </c>
      <c r="AM155" s="18">
        <f t="shared" ca="1" si="84"/>
        <v>1</v>
      </c>
      <c r="AN155" s="18">
        <f t="shared" ca="1" si="84"/>
        <v>0</v>
      </c>
      <c r="AO155" s="18">
        <f t="shared" ref="AO155:AX164" ca="1" si="85">IF(AO$24&gt;$J155,0,OFFSET($K$2,$I155,$J155-AO$24))</f>
        <v>0</v>
      </c>
      <c r="AP155" s="18">
        <f t="shared" ca="1" si="85"/>
        <v>0</v>
      </c>
      <c r="AQ155" s="18">
        <f t="shared" ca="1" si="85"/>
        <v>0</v>
      </c>
      <c r="AR155" s="18">
        <f t="shared" ca="1" si="85"/>
        <v>0</v>
      </c>
      <c r="AS155" s="18">
        <f t="shared" ca="1" si="85"/>
        <v>0</v>
      </c>
      <c r="AT155" s="18">
        <f t="shared" ca="1" si="85"/>
        <v>0</v>
      </c>
      <c r="AU155" s="18">
        <f t="shared" ca="1" si="85"/>
        <v>0</v>
      </c>
      <c r="AV155" s="18">
        <f t="shared" ca="1" si="85"/>
        <v>0</v>
      </c>
      <c r="AW155" s="18">
        <f t="shared" ca="1" si="85"/>
        <v>0</v>
      </c>
      <c r="AX155" s="18">
        <f t="shared" ca="1" si="85"/>
        <v>0</v>
      </c>
      <c r="AY155" s="18">
        <f t="shared" ref="AY155:BH164" ca="1" si="86">IF(AY$24&gt;$J155,0,OFFSET($K$2,$I155,$J155-AY$24))</f>
        <v>0</v>
      </c>
      <c r="AZ155" s="18">
        <f t="shared" ca="1" si="86"/>
        <v>0</v>
      </c>
      <c r="BA155" s="18">
        <f t="shared" ca="1" si="86"/>
        <v>0</v>
      </c>
      <c r="BB155" s="18">
        <f t="shared" ca="1" si="86"/>
        <v>0</v>
      </c>
      <c r="BC155" s="18">
        <f t="shared" ca="1" si="86"/>
        <v>0</v>
      </c>
      <c r="BD155" s="18">
        <f t="shared" ca="1" si="86"/>
        <v>0</v>
      </c>
      <c r="BE155" s="18">
        <f t="shared" ca="1" si="86"/>
        <v>0</v>
      </c>
      <c r="BF155" s="18">
        <f t="shared" ca="1" si="86"/>
        <v>0</v>
      </c>
      <c r="BG155" s="18">
        <f t="shared" ca="1" si="86"/>
        <v>0</v>
      </c>
      <c r="BH155" s="18">
        <f t="shared" ca="1" si="86"/>
        <v>0</v>
      </c>
    </row>
    <row r="156" spans="8:60" x14ac:dyDescent="0.35">
      <c r="H156" s="2" t="str">
        <f t="shared" si="80"/>
        <v>NGCC_O&amp;M</v>
      </c>
      <c r="I156">
        <f t="shared" si="49"/>
        <v>3</v>
      </c>
      <c r="J156">
        <f t="shared" si="81"/>
        <v>29</v>
      </c>
      <c r="K156" s="18">
        <f t="shared" ca="1" si="82"/>
        <v>1.7758446902974052</v>
      </c>
      <c r="L156" s="18">
        <f t="shared" ca="1" si="82"/>
        <v>1.7410242061739269</v>
      </c>
      <c r="M156" s="18">
        <f t="shared" ca="1" si="82"/>
        <v>1.7068864766411045</v>
      </c>
      <c r="N156" s="18">
        <f t="shared" ca="1" si="82"/>
        <v>1.6734181143540243</v>
      </c>
      <c r="O156" s="18">
        <f t="shared" ca="1" si="82"/>
        <v>1.6406059944647295</v>
      </c>
      <c r="P156" s="18">
        <f t="shared" ca="1" si="82"/>
        <v>1.608437249475225</v>
      </c>
      <c r="Q156" s="18">
        <f t="shared" ca="1" si="82"/>
        <v>1.576899264191397</v>
      </c>
      <c r="R156" s="18">
        <f t="shared" ca="1" si="82"/>
        <v>1.5459796707758797</v>
      </c>
      <c r="S156" s="18">
        <f t="shared" ca="1" si="82"/>
        <v>1.5156663438979212</v>
      </c>
      <c r="T156" s="18">
        <f t="shared" ca="1" si="82"/>
        <v>1.4859473959783542</v>
      </c>
      <c r="U156" s="18">
        <f t="shared" ca="1" si="83"/>
        <v>1.4568111725277981</v>
      </c>
      <c r="V156" s="18">
        <f t="shared" ca="1" si="83"/>
        <v>1.4282462475762727</v>
      </c>
      <c r="W156" s="18">
        <f t="shared" ca="1" si="83"/>
        <v>1.4002414191924244</v>
      </c>
      <c r="X156" s="18">
        <f t="shared" ca="1" si="83"/>
        <v>1.372785705090612</v>
      </c>
      <c r="Y156" s="18">
        <f t="shared" ca="1" si="83"/>
        <v>1.3458683383241292</v>
      </c>
      <c r="Z156" s="18">
        <f t="shared" ca="1" si="83"/>
        <v>1.3194787630628722</v>
      </c>
      <c r="AA156" s="18">
        <f t="shared" ca="1" si="83"/>
        <v>1.2936066304537961</v>
      </c>
      <c r="AB156" s="18">
        <f t="shared" ca="1" si="83"/>
        <v>1.2682417945625453</v>
      </c>
      <c r="AC156" s="18">
        <f t="shared" ca="1" si="83"/>
        <v>1.243374308394652</v>
      </c>
      <c r="AD156" s="18">
        <f t="shared" ca="1" si="83"/>
        <v>1.2189944199947571</v>
      </c>
      <c r="AE156" s="18">
        <f t="shared" ca="1" si="84"/>
        <v>1.1950925686223108</v>
      </c>
      <c r="AF156" s="18">
        <f t="shared" ca="1" si="84"/>
        <v>1.1716593810022655</v>
      </c>
      <c r="AG156" s="18">
        <f t="shared" ca="1" si="84"/>
        <v>1.1486856676492798</v>
      </c>
      <c r="AH156" s="18">
        <f t="shared" ca="1" si="84"/>
        <v>1.1261624192640001</v>
      </c>
      <c r="AI156" s="18">
        <f t="shared" ca="1" si="84"/>
        <v>1.1040808032</v>
      </c>
      <c r="AJ156" s="18">
        <f t="shared" ca="1" si="84"/>
        <v>1.08243216</v>
      </c>
      <c r="AK156" s="18">
        <f t="shared" ca="1" si="84"/>
        <v>1.0612079999999999</v>
      </c>
      <c r="AL156" s="18">
        <f t="shared" ca="1" si="84"/>
        <v>1.0404</v>
      </c>
      <c r="AM156" s="18">
        <f t="shared" ca="1" si="84"/>
        <v>1.02</v>
      </c>
      <c r="AN156" s="18">
        <f t="shared" ca="1" si="84"/>
        <v>1</v>
      </c>
      <c r="AO156" s="18">
        <f t="shared" ca="1" si="85"/>
        <v>0</v>
      </c>
      <c r="AP156" s="18">
        <f t="shared" ca="1" si="85"/>
        <v>0</v>
      </c>
      <c r="AQ156" s="18">
        <f t="shared" ca="1" si="85"/>
        <v>0</v>
      </c>
      <c r="AR156" s="18">
        <f t="shared" ca="1" si="85"/>
        <v>0</v>
      </c>
      <c r="AS156" s="18">
        <f t="shared" ca="1" si="85"/>
        <v>0</v>
      </c>
      <c r="AT156" s="18">
        <f t="shared" ca="1" si="85"/>
        <v>0</v>
      </c>
      <c r="AU156" s="18">
        <f t="shared" ca="1" si="85"/>
        <v>0</v>
      </c>
      <c r="AV156" s="18">
        <f t="shared" ca="1" si="85"/>
        <v>0</v>
      </c>
      <c r="AW156" s="18">
        <f t="shared" ca="1" si="85"/>
        <v>0</v>
      </c>
      <c r="AX156" s="18">
        <f t="shared" ca="1" si="85"/>
        <v>0</v>
      </c>
      <c r="AY156" s="18">
        <f t="shared" ca="1" si="86"/>
        <v>0</v>
      </c>
      <c r="AZ156" s="18">
        <f t="shared" ca="1" si="86"/>
        <v>0</v>
      </c>
      <c r="BA156" s="18">
        <f t="shared" ca="1" si="86"/>
        <v>0</v>
      </c>
      <c r="BB156" s="18">
        <f t="shared" ca="1" si="86"/>
        <v>0</v>
      </c>
      <c r="BC156" s="18">
        <f t="shared" ca="1" si="86"/>
        <v>0</v>
      </c>
      <c r="BD156" s="18">
        <f t="shared" ca="1" si="86"/>
        <v>0</v>
      </c>
      <c r="BE156" s="18">
        <f t="shared" ca="1" si="86"/>
        <v>0</v>
      </c>
      <c r="BF156" s="18">
        <f t="shared" ca="1" si="86"/>
        <v>0</v>
      </c>
      <c r="BG156" s="18">
        <f t="shared" ca="1" si="86"/>
        <v>0</v>
      </c>
      <c r="BH156" s="18">
        <f t="shared" ca="1" si="86"/>
        <v>0</v>
      </c>
    </row>
    <row r="157" spans="8:60" x14ac:dyDescent="0.35">
      <c r="H157" s="2" t="str">
        <f t="shared" si="80"/>
        <v>NGCC_O&amp;M</v>
      </c>
      <c r="I157">
        <f t="shared" si="49"/>
        <v>3</v>
      </c>
      <c r="J157">
        <f t="shared" si="81"/>
        <v>30</v>
      </c>
      <c r="K157" s="18">
        <f t="shared" ca="1" si="82"/>
        <v>1.8113615841033535</v>
      </c>
      <c r="L157" s="18">
        <f t="shared" ca="1" si="82"/>
        <v>1.7758446902974052</v>
      </c>
      <c r="M157" s="18">
        <f t="shared" ca="1" si="82"/>
        <v>1.7410242061739269</v>
      </c>
      <c r="N157" s="18">
        <f t="shared" ca="1" si="82"/>
        <v>1.7068864766411045</v>
      </c>
      <c r="O157" s="18">
        <f t="shared" ca="1" si="82"/>
        <v>1.6734181143540243</v>
      </c>
      <c r="P157" s="18">
        <f t="shared" ca="1" si="82"/>
        <v>1.6406059944647295</v>
      </c>
      <c r="Q157" s="18">
        <f t="shared" ca="1" si="82"/>
        <v>1.608437249475225</v>
      </c>
      <c r="R157" s="18">
        <f t="shared" ca="1" si="82"/>
        <v>1.576899264191397</v>
      </c>
      <c r="S157" s="18">
        <f t="shared" ca="1" si="82"/>
        <v>1.5459796707758797</v>
      </c>
      <c r="T157" s="18">
        <f t="shared" ca="1" si="82"/>
        <v>1.5156663438979212</v>
      </c>
      <c r="U157" s="18">
        <f t="shared" ca="1" si="83"/>
        <v>1.4859473959783542</v>
      </c>
      <c r="V157" s="18">
        <f t="shared" ca="1" si="83"/>
        <v>1.4568111725277981</v>
      </c>
      <c r="W157" s="18">
        <f t="shared" ca="1" si="83"/>
        <v>1.4282462475762727</v>
      </c>
      <c r="X157" s="18">
        <f t="shared" ca="1" si="83"/>
        <v>1.4002414191924244</v>
      </c>
      <c r="Y157" s="18">
        <f t="shared" ca="1" si="83"/>
        <v>1.372785705090612</v>
      </c>
      <c r="Z157" s="18">
        <f t="shared" ca="1" si="83"/>
        <v>1.3458683383241292</v>
      </c>
      <c r="AA157" s="18">
        <f t="shared" ca="1" si="83"/>
        <v>1.3194787630628722</v>
      </c>
      <c r="AB157" s="18">
        <f t="shared" ca="1" si="83"/>
        <v>1.2936066304537961</v>
      </c>
      <c r="AC157" s="18">
        <f t="shared" ca="1" si="83"/>
        <v>1.2682417945625453</v>
      </c>
      <c r="AD157" s="18">
        <f t="shared" ca="1" si="83"/>
        <v>1.243374308394652</v>
      </c>
      <c r="AE157" s="18">
        <f t="shared" ca="1" si="84"/>
        <v>1.2189944199947571</v>
      </c>
      <c r="AF157" s="18">
        <f t="shared" ca="1" si="84"/>
        <v>1.1950925686223108</v>
      </c>
      <c r="AG157" s="18">
        <f t="shared" ca="1" si="84"/>
        <v>1.1716593810022655</v>
      </c>
      <c r="AH157" s="18">
        <f t="shared" ca="1" si="84"/>
        <v>1.1486856676492798</v>
      </c>
      <c r="AI157" s="18">
        <f t="shared" ca="1" si="84"/>
        <v>1.1261624192640001</v>
      </c>
      <c r="AJ157" s="18">
        <f t="shared" ca="1" si="84"/>
        <v>1.1040808032</v>
      </c>
      <c r="AK157" s="18">
        <f t="shared" ca="1" si="84"/>
        <v>1.08243216</v>
      </c>
      <c r="AL157" s="18">
        <f t="shared" ca="1" si="84"/>
        <v>1.0612079999999999</v>
      </c>
      <c r="AM157" s="18">
        <f t="shared" ca="1" si="84"/>
        <v>1.0404</v>
      </c>
      <c r="AN157" s="18">
        <f t="shared" ca="1" si="84"/>
        <v>1.02</v>
      </c>
      <c r="AO157" s="18">
        <f t="shared" ca="1" si="85"/>
        <v>1</v>
      </c>
      <c r="AP157" s="18">
        <f t="shared" ca="1" si="85"/>
        <v>0</v>
      </c>
      <c r="AQ157" s="18">
        <f t="shared" ca="1" si="85"/>
        <v>0</v>
      </c>
      <c r="AR157" s="18">
        <f t="shared" ca="1" si="85"/>
        <v>0</v>
      </c>
      <c r="AS157" s="18">
        <f t="shared" ca="1" si="85"/>
        <v>0</v>
      </c>
      <c r="AT157" s="18">
        <f t="shared" ca="1" si="85"/>
        <v>0</v>
      </c>
      <c r="AU157" s="18">
        <f t="shared" ca="1" si="85"/>
        <v>0</v>
      </c>
      <c r="AV157" s="18">
        <f t="shared" ca="1" si="85"/>
        <v>0</v>
      </c>
      <c r="AW157" s="18">
        <f t="shared" ca="1" si="85"/>
        <v>0</v>
      </c>
      <c r="AX157" s="18">
        <f t="shared" ca="1" si="85"/>
        <v>0</v>
      </c>
      <c r="AY157" s="18">
        <f t="shared" ca="1" si="86"/>
        <v>0</v>
      </c>
      <c r="AZ157" s="18">
        <f t="shared" ca="1" si="86"/>
        <v>0</v>
      </c>
      <c r="BA157" s="18">
        <f t="shared" ca="1" si="86"/>
        <v>0</v>
      </c>
      <c r="BB157" s="18">
        <f t="shared" ca="1" si="86"/>
        <v>0</v>
      </c>
      <c r="BC157" s="18">
        <f t="shared" ca="1" si="86"/>
        <v>0</v>
      </c>
      <c r="BD157" s="18">
        <f t="shared" ca="1" si="86"/>
        <v>0</v>
      </c>
      <c r="BE157" s="18">
        <f t="shared" ca="1" si="86"/>
        <v>0</v>
      </c>
      <c r="BF157" s="18">
        <f t="shared" ca="1" si="86"/>
        <v>0</v>
      </c>
      <c r="BG157" s="18">
        <f t="shared" ca="1" si="86"/>
        <v>0</v>
      </c>
      <c r="BH157" s="18">
        <f t="shared" ca="1" si="86"/>
        <v>0</v>
      </c>
    </row>
    <row r="158" spans="8:60" x14ac:dyDescent="0.35">
      <c r="H158" s="2" t="str">
        <f t="shared" si="80"/>
        <v>NGCC_O&amp;M</v>
      </c>
      <c r="I158">
        <f t="shared" si="49"/>
        <v>3</v>
      </c>
      <c r="J158">
        <f t="shared" si="81"/>
        <v>31</v>
      </c>
      <c r="K158" s="18">
        <f t="shared" ca="1" si="82"/>
        <v>1.8475888157854201</v>
      </c>
      <c r="L158" s="18">
        <f t="shared" ca="1" si="82"/>
        <v>1.8113615841033535</v>
      </c>
      <c r="M158" s="18">
        <f t="shared" ca="1" si="82"/>
        <v>1.7758446902974052</v>
      </c>
      <c r="N158" s="18">
        <f t="shared" ca="1" si="82"/>
        <v>1.7410242061739269</v>
      </c>
      <c r="O158" s="18">
        <f t="shared" ca="1" si="82"/>
        <v>1.7068864766411045</v>
      </c>
      <c r="P158" s="18">
        <f t="shared" ca="1" si="82"/>
        <v>1.6734181143540243</v>
      </c>
      <c r="Q158" s="18">
        <f t="shared" ca="1" si="82"/>
        <v>1.6406059944647295</v>
      </c>
      <c r="R158" s="18">
        <f t="shared" ca="1" si="82"/>
        <v>1.608437249475225</v>
      </c>
      <c r="S158" s="18">
        <f t="shared" ca="1" si="82"/>
        <v>1.576899264191397</v>
      </c>
      <c r="T158" s="18">
        <f t="shared" ca="1" si="82"/>
        <v>1.5459796707758797</v>
      </c>
      <c r="U158" s="18">
        <f t="shared" ca="1" si="83"/>
        <v>1.5156663438979212</v>
      </c>
      <c r="V158" s="18">
        <f t="shared" ca="1" si="83"/>
        <v>1.4859473959783542</v>
      </c>
      <c r="W158" s="18">
        <f t="shared" ca="1" si="83"/>
        <v>1.4568111725277981</v>
      </c>
      <c r="X158" s="18">
        <f t="shared" ca="1" si="83"/>
        <v>1.4282462475762727</v>
      </c>
      <c r="Y158" s="18">
        <f t="shared" ca="1" si="83"/>
        <v>1.4002414191924244</v>
      </c>
      <c r="Z158" s="18">
        <f t="shared" ca="1" si="83"/>
        <v>1.372785705090612</v>
      </c>
      <c r="AA158" s="18">
        <f t="shared" ca="1" si="83"/>
        <v>1.3458683383241292</v>
      </c>
      <c r="AB158" s="18">
        <f t="shared" ca="1" si="83"/>
        <v>1.3194787630628722</v>
      </c>
      <c r="AC158" s="18">
        <f t="shared" ca="1" si="83"/>
        <v>1.2936066304537961</v>
      </c>
      <c r="AD158" s="18">
        <f t="shared" ca="1" si="83"/>
        <v>1.2682417945625453</v>
      </c>
      <c r="AE158" s="18">
        <f t="shared" ca="1" si="84"/>
        <v>1.243374308394652</v>
      </c>
      <c r="AF158" s="18">
        <f t="shared" ca="1" si="84"/>
        <v>1.2189944199947571</v>
      </c>
      <c r="AG158" s="18">
        <f t="shared" ca="1" si="84"/>
        <v>1.1950925686223108</v>
      </c>
      <c r="AH158" s="18">
        <f t="shared" ca="1" si="84"/>
        <v>1.1716593810022655</v>
      </c>
      <c r="AI158" s="18">
        <f t="shared" ca="1" si="84"/>
        <v>1.1486856676492798</v>
      </c>
      <c r="AJ158" s="18">
        <f t="shared" ca="1" si="84"/>
        <v>1.1261624192640001</v>
      </c>
      <c r="AK158" s="18">
        <f t="shared" ca="1" si="84"/>
        <v>1.1040808032</v>
      </c>
      <c r="AL158" s="18">
        <f t="shared" ca="1" si="84"/>
        <v>1.08243216</v>
      </c>
      <c r="AM158" s="18">
        <f t="shared" ca="1" si="84"/>
        <v>1.0612079999999999</v>
      </c>
      <c r="AN158" s="18">
        <f t="shared" ca="1" si="84"/>
        <v>1.0404</v>
      </c>
      <c r="AO158" s="18">
        <f t="shared" ca="1" si="85"/>
        <v>1.02</v>
      </c>
      <c r="AP158" s="18">
        <f t="shared" ca="1" si="85"/>
        <v>1</v>
      </c>
      <c r="AQ158" s="18">
        <f t="shared" ca="1" si="85"/>
        <v>0</v>
      </c>
      <c r="AR158" s="18">
        <f t="shared" ca="1" si="85"/>
        <v>0</v>
      </c>
      <c r="AS158" s="18">
        <f t="shared" ca="1" si="85"/>
        <v>0</v>
      </c>
      <c r="AT158" s="18">
        <f t="shared" ca="1" si="85"/>
        <v>0</v>
      </c>
      <c r="AU158" s="18">
        <f t="shared" ca="1" si="85"/>
        <v>0</v>
      </c>
      <c r="AV158" s="18">
        <f t="shared" ca="1" si="85"/>
        <v>0</v>
      </c>
      <c r="AW158" s="18">
        <f t="shared" ca="1" si="85"/>
        <v>0</v>
      </c>
      <c r="AX158" s="18">
        <f t="shared" ca="1" si="85"/>
        <v>0</v>
      </c>
      <c r="AY158" s="18">
        <f t="shared" ca="1" si="86"/>
        <v>0</v>
      </c>
      <c r="AZ158" s="18">
        <f t="shared" ca="1" si="86"/>
        <v>0</v>
      </c>
      <c r="BA158" s="18">
        <f t="shared" ca="1" si="86"/>
        <v>0</v>
      </c>
      <c r="BB158" s="18">
        <f t="shared" ca="1" si="86"/>
        <v>0</v>
      </c>
      <c r="BC158" s="18">
        <f t="shared" ca="1" si="86"/>
        <v>0</v>
      </c>
      <c r="BD158" s="18">
        <f t="shared" ca="1" si="86"/>
        <v>0</v>
      </c>
      <c r="BE158" s="18">
        <f t="shared" ca="1" si="86"/>
        <v>0</v>
      </c>
      <c r="BF158" s="18">
        <f t="shared" ca="1" si="86"/>
        <v>0</v>
      </c>
      <c r="BG158" s="18">
        <f t="shared" ca="1" si="86"/>
        <v>0</v>
      </c>
      <c r="BH158" s="18">
        <f t="shared" ca="1" si="86"/>
        <v>0</v>
      </c>
    </row>
    <row r="159" spans="8:60" x14ac:dyDescent="0.35">
      <c r="H159" s="2" t="str">
        <f t="shared" si="80"/>
        <v>NGCC_O&amp;M</v>
      </c>
      <c r="I159">
        <f t="shared" ref="I159:I222" si="87">IF(J158=$I$22,I158+1,I158)</f>
        <v>3</v>
      </c>
      <c r="J159">
        <f t="shared" si="81"/>
        <v>32</v>
      </c>
      <c r="K159" s="18">
        <f t="shared" ca="1" si="82"/>
        <v>1.8845405921011289</v>
      </c>
      <c r="L159" s="18">
        <f t="shared" ca="1" si="82"/>
        <v>1.8475888157854201</v>
      </c>
      <c r="M159" s="18">
        <f t="shared" ca="1" si="82"/>
        <v>1.8113615841033535</v>
      </c>
      <c r="N159" s="18">
        <f t="shared" ca="1" si="82"/>
        <v>1.7758446902974052</v>
      </c>
      <c r="O159" s="18">
        <f t="shared" ca="1" si="82"/>
        <v>1.7410242061739269</v>
      </c>
      <c r="P159" s="18">
        <f t="shared" ca="1" si="82"/>
        <v>1.7068864766411045</v>
      </c>
      <c r="Q159" s="18">
        <f t="shared" ca="1" si="82"/>
        <v>1.6734181143540243</v>
      </c>
      <c r="R159" s="18">
        <f t="shared" ca="1" si="82"/>
        <v>1.6406059944647295</v>
      </c>
      <c r="S159" s="18">
        <f t="shared" ca="1" si="82"/>
        <v>1.608437249475225</v>
      </c>
      <c r="T159" s="18">
        <f t="shared" ca="1" si="82"/>
        <v>1.576899264191397</v>
      </c>
      <c r="U159" s="18">
        <f t="shared" ca="1" si="83"/>
        <v>1.5459796707758797</v>
      </c>
      <c r="V159" s="18">
        <f t="shared" ca="1" si="83"/>
        <v>1.5156663438979212</v>
      </c>
      <c r="W159" s="18">
        <f t="shared" ca="1" si="83"/>
        <v>1.4859473959783542</v>
      </c>
      <c r="X159" s="18">
        <f t="shared" ca="1" si="83"/>
        <v>1.4568111725277981</v>
      </c>
      <c r="Y159" s="18">
        <f t="shared" ca="1" si="83"/>
        <v>1.4282462475762727</v>
      </c>
      <c r="Z159" s="18">
        <f t="shared" ca="1" si="83"/>
        <v>1.4002414191924244</v>
      </c>
      <c r="AA159" s="18">
        <f t="shared" ca="1" si="83"/>
        <v>1.372785705090612</v>
      </c>
      <c r="AB159" s="18">
        <f t="shared" ca="1" si="83"/>
        <v>1.3458683383241292</v>
      </c>
      <c r="AC159" s="18">
        <f t="shared" ca="1" si="83"/>
        <v>1.3194787630628722</v>
      </c>
      <c r="AD159" s="18">
        <f t="shared" ca="1" si="83"/>
        <v>1.2936066304537961</v>
      </c>
      <c r="AE159" s="18">
        <f t="shared" ca="1" si="84"/>
        <v>1.2682417945625453</v>
      </c>
      <c r="AF159" s="18">
        <f t="shared" ca="1" si="84"/>
        <v>1.243374308394652</v>
      </c>
      <c r="AG159" s="18">
        <f t="shared" ca="1" si="84"/>
        <v>1.2189944199947571</v>
      </c>
      <c r="AH159" s="18">
        <f t="shared" ca="1" si="84"/>
        <v>1.1950925686223108</v>
      </c>
      <c r="AI159" s="18">
        <f t="shared" ca="1" si="84"/>
        <v>1.1716593810022655</v>
      </c>
      <c r="AJ159" s="18">
        <f t="shared" ca="1" si="84"/>
        <v>1.1486856676492798</v>
      </c>
      <c r="AK159" s="18">
        <f t="shared" ca="1" si="84"/>
        <v>1.1261624192640001</v>
      </c>
      <c r="AL159" s="18">
        <f t="shared" ca="1" si="84"/>
        <v>1.1040808032</v>
      </c>
      <c r="AM159" s="18">
        <f t="shared" ca="1" si="84"/>
        <v>1.08243216</v>
      </c>
      <c r="AN159" s="18">
        <f t="shared" ca="1" si="84"/>
        <v>1.0612079999999999</v>
      </c>
      <c r="AO159" s="18">
        <f t="shared" ca="1" si="85"/>
        <v>1.0404</v>
      </c>
      <c r="AP159" s="18">
        <f t="shared" ca="1" si="85"/>
        <v>1.02</v>
      </c>
      <c r="AQ159" s="18">
        <f t="shared" ca="1" si="85"/>
        <v>1</v>
      </c>
      <c r="AR159" s="18">
        <f t="shared" ca="1" si="85"/>
        <v>0</v>
      </c>
      <c r="AS159" s="18">
        <f t="shared" ca="1" si="85"/>
        <v>0</v>
      </c>
      <c r="AT159" s="18">
        <f t="shared" ca="1" si="85"/>
        <v>0</v>
      </c>
      <c r="AU159" s="18">
        <f t="shared" ca="1" si="85"/>
        <v>0</v>
      </c>
      <c r="AV159" s="18">
        <f t="shared" ca="1" si="85"/>
        <v>0</v>
      </c>
      <c r="AW159" s="18">
        <f t="shared" ca="1" si="85"/>
        <v>0</v>
      </c>
      <c r="AX159" s="18">
        <f t="shared" ca="1" si="85"/>
        <v>0</v>
      </c>
      <c r="AY159" s="18">
        <f t="shared" ca="1" si="86"/>
        <v>0</v>
      </c>
      <c r="AZ159" s="18">
        <f t="shared" ca="1" si="86"/>
        <v>0</v>
      </c>
      <c r="BA159" s="18">
        <f t="shared" ca="1" si="86"/>
        <v>0</v>
      </c>
      <c r="BB159" s="18">
        <f t="shared" ca="1" si="86"/>
        <v>0</v>
      </c>
      <c r="BC159" s="18">
        <f t="shared" ca="1" si="86"/>
        <v>0</v>
      </c>
      <c r="BD159" s="18">
        <f t="shared" ca="1" si="86"/>
        <v>0</v>
      </c>
      <c r="BE159" s="18">
        <f t="shared" ca="1" si="86"/>
        <v>0</v>
      </c>
      <c r="BF159" s="18">
        <f t="shared" ca="1" si="86"/>
        <v>0</v>
      </c>
      <c r="BG159" s="18">
        <f t="shared" ca="1" si="86"/>
        <v>0</v>
      </c>
      <c r="BH159" s="18">
        <f t="shared" ca="1" si="86"/>
        <v>0</v>
      </c>
    </row>
    <row r="160" spans="8:60" x14ac:dyDescent="0.35">
      <c r="H160" s="2" t="str">
        <f t="shared" si="80"/>
        <v>NGCC_O&amp;M</v>
      </c>
      <c r="I160">
        <f t="shared" si="87"/>
        <v>3</v>
      </c>
      <c r="J160">
        <f t="shared" si="81"/>
        <v>33</v>
      </c>
      <c r="K160" s="18">
        <f t="shared" ca="1" si="82"/>
        <v>1.9222314039431516</v>
      </c>
      <c r="L160" s="18">
        <f t="shared" ca="1" si="82"/>
        <v>1.8845405921011289</v>
      </c>
      <c r="M160" s="18">
        <f t="shared" ca="1" si="82"/>
        <v>1.8475888157854201</v>
      </c>
      <c r="N160" s="18">
        <f t="shared" ca="1" si="82"/>
        <v>1.8113615841033535</v>
      </c>
      <c r="O160" s="18">
        <f t="shared" ca="1" si="82"/>
        <v>1.7758446902974052</v>
      </c>
      <c r="P160" s="18">
        <f t="shared" ca="1" si="82"/>
        <v>1.7410242061739269</v>
      </c>
      <c r="Q160" s="18">
        <f t="shared" ca="1" si="82"/>
        <v>1.7068864766411045</v>
      </c>
      <c r="R160" s="18">
        <f t="shared" ca="1" si="82"/>
        <v>1.6734181143540243</v>
      </c>
      <c r="S160" s="18">
        <f t="shared" ca="1" si="82"/>
        <v>1.6406059944647295</v>
      </c>
      <c r="T160" s="18">
        <f t="shared" ca="1" si="82"/>
        <v>1.608437249475225</v>
      </c>
      <c r="U160" s="18">
        <f t="shared" ca="1" si="83"/>
        <v>1.576899264191397</v>
      </c>
      <c r="V160" s="18">
        <f t="shared" ca="1" si="83"/>
        <v>1.5459796707758797</v>
      </c>
      <c r="W160" s="18">
        <f t="shared" ca="1" si="83"/>
        <v>1.5156663438979212</v>
      </c>
      <c r="X160" s="18">
        <f t="shared" ca="1" si="83"/>
        <v>1.4859473959783542</v>
      </c>
      <c r="Y160" s="18">
        <f t="shared" ca="1" si="83"/>
        <v>1.4568111725277981</v>
      </c>
      <c r="Z160" s="18">
        <f t="shared" ca="1" si="83"/>
        <v>1.4282462475762727</v>
      </c>
      <c r="AA160" s="18">
        <f t="shared" ca="1" si="83"/>
        <v>1.4002414191924244</v>
      </c>
      <c r="AB160" s="18">
        <f t="shared" ca="1" si="83"/>
        <v>1.372785705090612</v>
      </c>
      <c r="AC160" s="18">
        <f t="shared" ca="1" si="83"/>
        <v>1.3458683383241292</v>
      </c>
      <c r="AD160" s="18">
        <f t="shared" ca="1" si="83"/>
        <v>1.3194787630628722</v>
      </c>
      <c r="AE160" s="18">
        <f t="shared" ca="1" si="84"/>
        <v>1.2936066304537961</v>
      </c>
      <c r="AF160" s="18">
        <f t="shared" ca="1" si="84"/>
        <v>1.2682417945625453</v>
      </c>
      <c r="AG160" s="18">
        <f t="shared" ca="1" si="84"/>
        <v>1.243374308394652</v>
      </c>
      <c r="AH160" s="18">
        <f t="shared" ca="1" si="84"/>
        <v>1.2189944199947571</v>
      </c>
      <c r="AI160" s="18">
        <f t="shared" ca="1" si="84"/>
        <v>1.1950925686223108</v>
      </c>
      <c r="AJ160" s="18">
        <f t="shared" ca="1" si="84"/>
        <v>1.1716593810022655</v>
      </c>
      <c r="AK160" s="18">
        <f t="shared" ca="1" si="84"/>
        <v>1.1486856676492798</v>
      </c>
      <c r="AL160" s="18">
        <f t="shared" ca="1" si="84"/>
        <v>1.1261624192640001</v>
      </c>
      <c r="AM160" s="18">
        <f t="shared" ca="1" si="84"/>
        <v>1.1040808032</v>
      </c>
      <c r="AN160" s="18">
        <f t="shared" ca="1" si="84"/>
        <v>1.08243216</v>
      </c>
      <c r="AO160" s="18">
        <f t="shared" ca="1" si="85"/>
        <v>1.0612079999999999</v>
      </c>
      <c r="AP160" s="18">
        <f t="shared" ca="1" si="85"/>
        <v>1.0404</v>
      </c>
      <c r="AQ160" s="18">
        <f t="shared" ca="1" si="85"/>
        <v>1.02</v>
      </c>
      <c r="AR160" s="18">
        <f t="shared" ca="1" si="85"/>
        <v>1</v>
      </c>
      <c r="AS160" s="18">
        <f t="shared" ca="1" si="85"/>
        <v>0</v>
      </c>
      <c r="AT160" s="18">
        <f t="shared" ca="1" si="85"/>
        <v>0</v>
      </c>
      <c r="AU160" s="18">
        <f t="shared" ca="1" si="85"/>
        <v>0</v>
      </c>
      <c r="AV160" s="18">
        <f t="shared" ca="1" si="85"/>
        <v>0</v>
      </c>
      <c r="AW160" s="18">
        <f t="shared" ca="1" si="85"/>
        <v>0</v>
      </c>
      <c r="AX160" s="18">
        <f t="shared" ca="1" si="85"/>
        <v>0</v>
      </c>
      <c r="AY160" s="18">
        <f t="shared" ca="1" si="86"/>
        <v>0</v>
      </c>
      <c r="AZ160" s="18">
        <f t="shared" ca="1" si="86"/>
        <v>0</v>
      </c>
      <c r="BA160" s="18">
        <f t="shared" ca="1" si="86"/>
        <v>0</v>
      </c>
      <c r="BB160" s="18">
        <f t="shared" ca="1" si="86"/>
        <v>0</v>
      </c>
      <c r="BC160" s="18">
        <f t="shared" ca="1" si="86"/>
        <v>0</v>
      </c>
      <c r="BD160" s="18">
        <f t="shared" ca="1" si="86"/>
        <v>0</v>
      </c>
      <c r="BE160" s="18">
        <f t="shared" ca="1" si="86"/>
        <v>0</v>
      </c>
      <c r="BF160" s="18">
        <f t="shared" ca="1" si="86"/>
        <v>0</v>
      </c>
      <c r="BG160" s="18">
        <f t="shared" ca="1" si="86"/>
        <v>0</v>
      </c>
      <c r="BH160" s="18">
        <f t="shared" ca="1" si="86"/>
        <v>0</v>
      </c>
    </row>
    <row r="161" spans="8:60" x14ac:dyDescent="0.35">
      <c r="H161" s="2" t="str">
        <f t="shared" si="80"/>
        <v>NGCC_O&amp;M</v>
      </c>
      <c r="I161">
        <f t="shared" si="87"/>
        <v>3</v>
      </c>
      <c r="J161">
        <f t="shared" si="81"/>
        <v>34</v>
      </c>
      <c r="K161" s="18">
        <f t="shared" ca="1" si="82"/>
        <v>1.9606760320220145</v>
      </c>
      <c r="L161" s="18">
        <f t="shared" ca="1" si="82"/>
        <v>1.9222314039431516</v>
      </c>
      <c r="M161" s="18">
        <f t="shared" ca="1" si="82"/>
        <v>1.8845405921011289</v>
      </c>
      <c r="N161" s="18">
        <f t="shared" ca="1" si="82"/>
        <v>1.8475888157854201</v>
      </c>
      <c r="O161" s="18">
        <f t="shared" ca="1" si="82"/>
        <v>1.8113615841033535</v>
      </c>
      <c r="P161" s="18">
        <f t="shared" ca="1" si="82"/>
        <v>1.7758446902974052</v>
      </c>
      <c r="Q161" s="18">
        <f t="shared" ca="1" si="82"/>
        <v>1.7410242061739269</v>
      </c>
      <c r="R161" s="18">
        <f t="shared" ca="1" si="82"/>
        <v>1.7068864766411045</v>
      </c>
      <c r="S161" s="18">
        <f t="shared" ca="1" si="82"/>
        <v>1.6734181143540243</v>
      </c>
      <c r="T161" s="18">
        <f t="shared" ca="1" si="82"/>
        <v>1.6406059944647295</v>
      </c>
      <c r="U161" s="18">
        <f t="shared" ca="1" si="83"/>
        <v>1.608437249475225</v>
      </c>
      <c r="V161" s="18">
        <f t="shared" ca="1" si="83"/>
        <v>1.576899264191397</v>
      </c>
      <c r="W161" s="18">
        <f t="shared" ca="1" si="83"/>
        <v>1.5459796707758797</v>
      </c>
      <c r="X161" s="18">
        <f t="shared" ca="1" si="83"/>
        <v>1.5156663438979212</v>
      </c>
      <c r="Y161" s="18">
        <f t="shared" ca="1" si="83"/>
        <v>1.4859473959783542</v>
      </c>
      <c r="Z161" s="18">
        <f t="shared" ca="1" si="83"/>
        <v>1.4568111725277981</v>
      </c>
      <c r="AA161" s="18">
        <f t="shared" ca="1" si="83"/>
        <v>1.4282462475762727</v>
      </c>
      <c r="AB161" s="18">
        <f t="shared" ca="1" si="83"/>
        <v>1.4002414191924244</v>
      </c>
      <c r="AC161" s="18">
        <f t="shared" ca="1" si="83"/>
        <v>1.372785705090612</v>
      </c>
      <c r="AD161" s="18">
        <f t="shared" ca="1" si="83"/>
        <v>1.3458683383241292</v>
      </c>
      <c r="AE161" s="18">
        <f t="shared" ca="1" si="84"/>
        <v>1.3194787630628722</v>
      </c>
      <c r="AF161" s="18">
        <f t="shared" ca="1" si="84"/>
        <v>1.2936066304537961</v>
      </c>
      <c r="AG161" s="18">
        <f t="shared" ca="1" si="84"/>
        <v>1.2682417945625453</v>
      </c>
      <c r="AH161" s="18">
        <f t="shared" ca="1" si="84"/>
        <v>1.243374308394652</v>
      </c>
      <c r="AI161" s="18">
        <f t="shared" ca="1" si="84"/>
        <v>1.2189944199947571</v>
      </c>
      <c r="AJ161" s="18">
        <f t="shared" ca="1" si="84"/>
        <v>1.1950925686223108</v>
      </c>
      <c r="AK161" s="18">
        <f t="shared" ca="1" si="84"/>
        <v>1.1716593810022655</v>
      </c>
      <c r="AL161" s="18">
        <f t="shared" ca="1" si="84"/>
        <v>1.1486856676492798</v>
      </c>
      <c r="AM161" s="18">
        <f t="shared" ca="1" si="84"/>
        <v>1.1261624192640001</v>
      </c>
      <c r="AN161" s="18">
        <f t="shared" ca="1" si="84"/>
        <v>1.1040808032</v>
      </c>
      <c r="AO161" s="18">
        <f t="shared" ca="1" si="85"/>
        <v>1.08243216</v>
      </c>
      <c r="AP161" s="18">
        <f t="shared" ca="1" si="85"/>
        <v>1.0612079999999999</v>
      </c>
      <c r="AQ161" s="18">
        <f t="shared" ca="1" si="85"/>
        <v>1.0404</v>
      </c>
      <c r="AR161" s="18">
        <f t="shared" ca="1" si="85"/>
        <v>1.02</v>
      </c>
      <c r="AS161" s="18">
        <f t="shared" ca="1" si="85"/>
        <v>1</v>
      </c>
      <c r="AT161" s="18">
        <f t="shared" ca="1" si="85"/>
        <v>0</v>
      </c>
      <c r="AU161" s="18">
        <f t="shared" ca="1" si="85"/>
        <v>0</v>
      </c>
      <c r="AV161" s="18">
        <f t="shared" ca="1" si="85"/>
        <v>0</v>
      </c>
      <c r="AW161" s="18">
        <f t="shared" ca="1" si="85"/>
        <v>0</v>
      </c>
      <c r="AX161" s="18">
        <f t="shared" ca="1" si="85"/>
        <v>0</v>
      </c>
      <c r="AY161" s="18">
        <f t="shared" ca="1" si="86"/>
        <v>0</v>
      </c>
      <c r="AZ161" s="18">
        <f t="shared" ca="1" si="86"/>
        <v>0</v>
      </c>
      <c r="BA161" s="18">
        <f t="shared" ca="1" si="86"/>
        <v>0</v>
      </c>
      <c r="BB161" s="18">
        <f t="shared" ca="1" si="86"/>
        <v>0</v>
      </c>
      <c r="BC161" s="18">
        <f t="shared" ca="1" si="86"/>
        <v>0</v>
      </c>
      <c r="BD161" s="18">
        <f t="shared" ca="1" si="86"/>
        <v>0</v>
      </c>
      <c r="BE161" s="18">
        <f t="shared" ca="1" si="86"/>
        <v>0</v>
      </c>
      <c r="BF161" s="18">
        <f t="shared" ca="1" si="86"/>
        <v>0</v>
      </c>
      <c r="BG161" s="18">
        <f t="shared" ca="1" si="86"/>
        <v>0</v>
      </c>
      <c r="BH161" s="18">
        <f t="shared" ca="1" si="86"/>
        <v>0</v>
      </c>
    </row>
    <row r="162" spans="8:60" x14ac:dyDescent="0.35">
      <c r="H162" s="2" t="str">
        <f t="shared" si="80"/>
        <v>NGCC_O&amp;M</v>
      </c>
      <c r="I162">
        <f t="shared" si="87"/>
        <v>3</v>
      </c>
      <c r="J162">
        <f t="shared" si="81"/>
        <v>35</v>
      </c>
      <c r="K162" s="18">
        <f t="shared" ca="1" si="82"/>
        <v>1.9998895526624547</v>
      </c>
      <c r="L162" s="18">
        <f t="shared" ca="1" si="82"/>
        <v>1.9606760320220145</v>
      </c>
      <c r="M162" s="18">
        <f t="shared" ca="1" si="82"/>
        <v>1.9222314039431516</v>
      </c>
      <c r="N162" s="18">
        <f t="shared" ca="1" si="82"/>
        <v>1.8845405921011289</v>
      </c>
      <c r="O162" s="18">
        <f t="shared" ca="1" si="82"/>
        <v>1.8475888157854201</v>
      </c>
      <c r="P162" s="18">
        <f t="shared" ca="1" si="82"/>
        <v>1.8113615841033535</v>
      </c>
      <c r="Q162" s="18">
        <f t="shared" ca="1" si="82"/>
        <v>1.7758446902974052</v>
      </c>
      <c r="R162" s="18">
        <f t="shared" ca="1" si="82"/>
        <v>1.7410242061739269</v>
      </c>
      <c r="S162" s="18">
        <f t="shared" ca="1" si="82"/>
        <v>1.7068864766411045</v>
      </c>
      <c r="T162" s="18">
        <f t="shared" ca="1" si="82"/>
        <v>1.6734181143540243</v>
      </c>
      <c r="U162" s="18">
        <f t="shared" ca="1" si="83"/>
        <v>1.6406059944647295</v>
      </c>
      <c r="V162" s="18">
        <f t="shared" ca="1" si="83"/>
        <v>1.608437249475225</v>
      </c>
      <c r="W162" s="18">
        <f t="shared" ca="1" si="83"/>
        <v>1.576899264191397</v>
      </c>
      <c r="X162" s="18">
        <f t="shared" ca="1" si="83"/>
        <v>1.5459796707758797</v>
      </c>
      <c r="Y162" s="18">
        <f t="shared" ca="1" si="83"/>
        <v>1.5156663438979212</v>
      </c>
      <c r="Z162" s="18">
        <f t="shared" ca="1" si="83"/>
        <v>1.4859473959783542</v>
      </c>
      <c r="AA162" s="18">
        <f t="shared" ca="1" si="83"/>
        <v>1.4568111725277981</v>
      </c>
      <c r="AB162" s="18">
        <f t="shared" ca="1" si="83"/>
        <v>1.4282462475762727</v>
      </c>
      <c r="AC162" s="18">
        <f t="shared" ca="1" si="83"/>
        <v>1.4002414191924244</v>
      </c>
      <c r="AD162" s="18">
        <f t="shared" ca="1" si="83"/>
        <v>1.372785705090612</v>
      </c>
      <c r="AE162" s="18">
        <f t="shared" ca="1" si="84"/>
        <v>1.3458683383241292</v>
      </c>
      <c r="AF162" s="18">
        <f t="shared" ca="1" si="84"/>
        <v>1.3194787630628722</v>
      </c>
      <c r="AG162" s="18">
        <f t="shared" ca="1" si="84"/>
        <v>1.2936066304537961</v>
      </c>
      <c r="AH162" s="18">
        <f t="shared" ca="1" si="84"/>
        <v>1.2682417945625453</v>
      </c>
      <c r="AI162" s="18">
        <f t="shared" ca="1" si="84"/>
        <v>1.243374308394652</v>
      </c>
      <c r="AJ162" s="18">
        <f t="shared" ca="1" si="84"/>
        <v>1.2189944199947571</v>
      </c>
      <c r="AK162" s="18">
        <f t="shared" ca="1" si="84"/>
        <v>1.1950925686223108</v>
      </c>
      <c r="AL162" s="18">
        <f t="shared" ca="1" si="84"/>
        <v>1.1716593810022655</v>
      </c>
      <c r="AM162" s="18">
        <f t="shared" ca="1" si="84"/>
        <v>1.1486856676492798</v>
      </c>
      <c r="AN162" s="18">
        <f t="shared" ca="1" si="84"/>
        <v>1.1261624192640001</v>
      </c>
      <c r="AO162" s="18">
        <f t="shared" ca="1" si="85"/>
        <v>1.1040808032</v>
      </c>
      <c r="AP162" s="18">
        <f t="shared" ca="1" si="85"/>
        <v>1.08243216</v>
      </c>
      <c r="AQ162" s="18">
        <f t="shared" ca="1" si="85"/>
        <v>1.0612079999999999</v>
      </c>
      <c r="AR162" s="18">
        <f t="shared" ca="1" si="85"/>
        <v>1.0404</v>
      </c>
      <c r="AS162" s="18">
        <f t="shared" ca="1" si="85"/>
        <v>1.02</v>
      </c>
      <c r="AT162" s="18">
        <f t="shared" ca="1" si="85"/>
        <v>1</v>
      </c>
      <c r="AU162" s="18">
        <f t="shared" ca="1" si="85"/>
        <v>0</v>
      </c>
      <c r="AV162" s="18">
        <f t="shared" ca="1" si="85"/>
        <v>0</v>
      </c>
      <c r="AW162" s="18">
        <f t="shared" ca="1" si="85"/>
        <v>0</v>
      </c>
      <c r="AX162" s="18">
        <f t="shared" ca="1" si="85"/>
        <v>0</v>
      </c>
      <c r="AY162" s="18">
        <f t="shared" ca="1" si="86"/>
        <v>0</v>
      </c>
      <c r="AZ162" s="18">
        <f t="shared" ca="1" si="86"/>
        <v>0</v>
      </c>
      <c r="BA162" s="18">
        <f t="shared" ca="1" si="86"/>
        <v>0</v>
      </c>
      <c r="BB162" s="18">
        <f t="shared" ca="1" si="86"/>
        <v>0</v>
      </c>
      <c r="BC162" s="18">
        <f t="shared" ca="1" si="86"/>
        <v>0</v>
      </c>
      <c r="BD162" s="18">
        <f t="shared" ca="1" si="86"/>
        <v>0</v>
      </c>
      <c r="BE162" s="18">
        <f t="shared" ca="1" si="86"/>
        <v>0</v>
      </c>
      <c r="BF162" s="18">
        <f t="shared" ca="1" si="86"/>
        <v>0</v>
      </c>
      <c r="BG162" s="18">
        <f t="shared" ca="1" si="86"/>
        <v>0</v>
      </c>
      <c r="BH162" s="18">
        <f t="shared" ca="1" si="86"/>
        <v>0</v>
      </c>
    </row>
    <row r="163" spans="8:60" x14ac:dyDescent="0.35">
      <c r="H163" s="2" t="str">
        <f t="shared" si="80"/>
        <v>NGCC_O&amp;M</v>
      </c>
      <c r="I163">
        <f t="shared" si="87"/>
        <v>3</v>
      </c>
      <c r="J163">
        <f t="shared" si="81"/>
        <v>36</v>
      </c>
      <c r="K163" s="18">
        <f t="shared" ca="1" si="82"/>
        <v>2.0398873437157037</v>
      </c>
      <c r="L163" s="18">
        <f t="shared" ca="1" si="82"/>
        <v>1.9998895526624547</v>
      </c>
      <c r="M163" s="18">
        <f t="shared" ca="1" si="82"/>
        <v>1.9606760320220145</v>
      </c>
      <c r="N163" s="18">
        <f t="shared" ca="1" si="82"/>
        <v>1.9222314039431516</v>
      </c>
      <c r="O163" s="18">
        <f t="shared" ca="1" si="82"/>
        <v>1.8845405921011289</v>
      </c>
      <c r="P163" s="18">
        <f t="shared" ca="1" si="82"/>
        <v>1.8475888157854201</v>
      </c>
      <c r="Q163" s="18">
        <f t="shared" ca="1" si="82"/>
        <v>1.8113615841033535</v>
      </c>
      <c r="R163" s="18">
        <f t="shared" ca="1" si="82"/>
        <v>1.7758446902974052</v>
      </c>
      <c r="S163" s="18">
        <f t="shared" ca="1" si="82"/>
        <v>1.7410242061739269</v>
      </c>
      <c r="T163" s="18">
        <f t="shared" ca="1" si="82"/>
        <v>1.7068864766411045</v>
      </c>
      <c r="U163" s="18">
        <f t="shared" ca="1" si="83"/>
        <v>1.6734181143540243</v>
      </c>
      <c r="V163" s="18">
        <f t="shared" ca="1" si="83"/>
        <v>1.6406059944647295</v>
      </c>
      <c r="W163" s="18">
        <f t="shared" ca="1" si="83"/>
        <v>1.608437249475225</v>
      </c>
      <c r="X163" s="18">
        <f t="shared" ca="1" si="83"/>
        <v>1.576899264191397</v>
      </c>
      <c r="Y163" s="18">
        <f t="shared" ca="1" si="83"/>
        <v>1.5459796707758797</v>
      </c>
      <c r="Z163" s="18">
        <f t="shared" ca="1" si="83"/>
        <v>1.5156663438979212</v>
      </c>
      <c r="AA163" s="18">
        <f t="shared" ca="1" si="83"/>
        <v>1.4859473959783542</v>
      </c>
      <c r="AB163" s="18">
        <f t="shared" ca="1" si="83"/>
        <v>1.4568111725277981</v>
      </c>
      <c r="AC163" s="18">
        <f t="shared" ca="1" si="83"/>
        <v>1.4282462475762727</v>
      </c>
      <c r="AD163" s="18">
        <f t="shared" ca="1" si="83"/>
        <v>1.4002414191924244</v>
      </c>
      <c r="AE163" s="18">
        <f t="shared" ca="1" si="84"/>
        <v>1.372785705090612</v>
      </c>
      <c r="AF163" s="18">
        <f t="shared" ca="1" si="84"/>
        <v>1.3458683383241292</v>
      </c>
      <c r="AG163" s="18">
        <f t="shared" ca="1" si="84"/>
        <v>1.3194787630628722</v>
      </c>
      <c r="AH163" s="18">
        <f t="shared" ca="1" si="84"/>
        <v>1.2936066304537961</v>
      </c>
      <c r="AI163" s="18">
        <f t="shared" ca="1" si="84"/>
        <v>1.2682417945625453</v>
      </c>
      <c r="AJ163" s="18">
        <f t="shared" ca="1" si="84"/>
        <v>1.243374308394652</v>
      </c>
      <c r="AK163" s="18">
        <f t="shared" ca="1" si="84"/>
        <v>1.2189944199947571</v>
      </c>
      <c r="AL163" s="18">
        <f t="shared" ca="1" si="84"/>
        <v>1.1950925686223108</v>
      </c>
      <c r="AM163" s="18">
        <f t="shared" ca="1" si="84"/>
        <v>1.1716593810022655</v>
      </c>
      <c r="AN163" s="18">
        <f t="shared" ca="1" si="84"/>
        <v>1.1486856676492798</v>
      </c>
      <c r="AO163" s="18">
        <f t="shared" ca="1" si="85"/>
        <v>1.1261624192640001</v>
      </c>
      <c r="AP163" s="18">
        <f t="shared" ca="1" si="85"/>
        <v>1.1040808032</v>
      </c>
      <c r="AQ163" s="18">
        <f t="shared" ca="1" si="85"/>
        <v>1.08243216</v>
      </c>
      <c r="AR163" s="18">
        <f t="shared" ca="1" si="85"/>
        <v>1.0612079999999999</v>
      </c>
      <c r="AS163" s="18">
        <f t="shared" ca="1" si="85"/>
        <v>1.0404</v>
      </c>
      <c r="AT163" s="18">
        <f t="shared" ca="1" si="85"/>
        <v>1.02</v>
      </c>
      <c r="AU163" s="18">
        <f t="shared" ca="1" si="85"/>
        <v>1</v>
      </c>
      <c r="AV163" s="18">
        <f t="shared" ca="1" si="85"/>
        <v>0</v>
      </c>
      <c r="AW163" s="18">
        <f t="shared" ca="1" si="85"/>
        <v>0</v>
      </c>
      <c r="AX163" s="18">
        <f t="shared" ca="1" si="85"/>
        <v>0</v>
      </c>
      <c r="AY163" s="18">
        <f t="shared" ca="1" si="86"/>
        <v>0</v>
      </c>
      <c r="AZ163" s="18">
        <f t="shared" ca="1" si="86"/>
        <v>0</v>
      </c>
      <c r="BA163" s="18">
        <f t="shared" ca="1" si="86"/>
        <v>0</v>
      </c>
      <c r="BB163" s="18">
        <f t="shared" ca="1" si="86"/>
        <v>0</v>
      </c>
      <c r="BC163" s="18">
        <f t="shared" ca="1" si="86"/>
        <v>0</v>
      </c>
      <c r="BD163" s="18">
        <f t="shared" ca="1" si="86"/>
        <v>0</v>
      </c>
      <c r="BE163" s="18">
        <f t="shared" ca="1" si="86"/>
        <v>0</v>
      </c>
      <c r="BF163" s="18">
        <f t="shared" ca="1" si="86"/>
        <v>0</v>
      </c>
      <c r="BG163" s="18">
        <f t="shared" ca="1" si="86"/>
        <v>0</v>
      </c>
      <c r="BH163" s="18">
        <f t="shared" ca="1" si="86"/>
        <v>0</v>
      </c>
    </row>
    <row r="164" spans="8:60" x14ac:dyDescent="0.35">
      <c r="H164" s="2" t="str">
        <f t="shared" si="80"/>
        <v>NGCC_O&amp;M</v>
      </c>
      <c r="I164">
        <f t="shared" si="87"/>
        <v>3</v>
      </c>
      <c r="J164">
        <f t="shared" si="81"/>
        <v>37</v>
      </c>
      <c r="K164" s="18">
        <f t="shared" ca="1" si="82"/>
        <v>2.080685090590018</v>
      </c>
      <c r="L164" s="18">
        <f t="shared" ca="1" si="82"/>
        <v>2.0398873437157037</v>
      </c>
      <c r="M164" s="18">
        <f t="shared" ca="1" si="82"/>
        <v>1.9998895526624547</v>
      </c>
      <c r="N164" s="18">
        <f t="shared" ca="1" si="82"/>
        <v>1.9606760320220145</v>
      </c>
      <c r="O164" s="18">
        <f t="shared" ca="1" si="82"/>
        <v>1.9222314039431516</v>
      </c>
      <c r="P164" s="18">
        <f t="shared" ca="1" si="82"/>
        <v>1.8845405921011289</v>
      </c>
      <c r="Q164" s="18">
        <f t="shared" ca="1" si="82"/>
        <v>1.8475888157854201</v>
      </c>
      <c r="R164" s="18">
        <f t="shared" ca="1" si="82"/>
        <v>1.8113615841033535</v>
      </c>
      <c r="S164" s="18">
        <f t="shared" ca="1" si="82"/>
        <v>1.7758446902974052</v>
      </c>
      <c r="T164" s="18">
        <f t="shared" ca="1" si="82"/>
        <v>1.7410242061739269</v>
      </c>
      <c r="U164" s="18">
        <f t="shared" ca="1" si="83"/>
        <v>1.7068864766411045</v>
      </c>
      <c r="V164" s="18">
        <f t="shared" ca="1" si="83"/>
        <v>1.6734181143540243</v>
      </c>
      <c r="W164" s="18">
        <f t="shared" ca="1" si="83"/>
        <v>1.6406059944647295</v>
      </c>
      <c r="X164" s="18">
        <f t="shared" ca="1" si="83"/>
        <v>1.608437249475225</v>
      </c>
      <c r="Y164" s="18">
        <f t="shared" ca="1" si="83"/>
        <v>1.576899264191397</v>
      </c>
      <c r="Z164" s="18">
        <f t="shared" ca="1" si="83"/>
        <v>1.5459796707758797</v>
      </c>
      <c r="AA164" s="18">
        <f t="shared" ca="1" si="83"/>
        <v>1.5156663438979212</v>
      </c>
      <c r="AB164" s="18">
        <f t="shared" ca="1" si="83"/>
        <v>1.4859473959783542</v>
      </c>
      <c r="AC164" s="18">
        <f t="shared" ca="1" si="83"/>
        <v>1.4568111725277981</v>
      </c>
      <c r="AD164" s="18">
        <f t="shared" ca="1" si="83"/>
        <v>1.4282462475762727</v>
      </c>
      <c r="AE164" s="18">
        <f t="shared" ca="1" si="84"/>
        <v>1.4002414191924244</v>
      </c>
      <c r="AF164" s="18">
        <f t="shared" ca="1" si="84"/>
        <v>1.372785705090612</v>
      </c>
      <c r="AG164" s="18">
        <f t="shared" ca="1" si="84"/>
        <v>1.3458683383241292</v>
      </c>
      <c r="AH164" s="18">
        <f t="shared" ca="1" si="84"/>
        <v>1.3194787630628722</v>
      </c>
      <c r="AI164" s="18">
        <f t="shared" ca="1" si="84"/>
        <v>1.2936066304537961</v>
      </c>
      <c r="AJ164" s="18">
        <f t="shared" ca="1" si="84"/>
        <v>1.2682417945625453</v>
      </c>
      <c r="AK164" s="18">
        <f t="shared" ca="1" si="84"/>
        <v>1.243374308394652</v>
      </c>
      <c r="AL164" s="18">
        <f t="shared" ca="1" si="84"/>
        <v>1.2189944199947571</v>
      </c>
      <c r="AM164" s="18">
        <f t="shared" ca="1" si="84"/>
        <v>1.1950925686223108</v>
      </c>
      <c r="AN164" s="18">
        <f t="shared" ca="1" si="84"/>
        <v>1.1716593810022655</v>
      </c>
      <c r="AO164" s="18">
        <f t="shared" ca="1" si="85"/>
        <v>1.1486856676492798</v>
      </c>
      <c r="AP164" s="18">
        <f t="shared" ca="1" si="85"/>
        <v>1.1261624192640001</v>
      </c>
      <c r="AQ164" s="18">
        <f t="shared" ca="1" si="85"/>
        <v>1.1040808032</v>
      </c>
      <c r="AR164" s="18">
        <f t="shared" ca="1" si="85"/>
        <v>1.08243216</v>
      </c>
      <c r="AS164" s="18">
        <f t="shared" ca="1" si="85"/>
        <v>1.0612079999999999</v>
      </c>
      <c r="AT164" s="18">
        <f t="shared" ca="1" si="85"/>
        <v>1.0404</v>
      </c>
      <c r="AU164" s="18">
        <f t="shared" ca="1" si="85"/>
        <v>1.02</v>
      </c>
      <c r="AV164" s="18">
        <f t="shared" ca="1" si="85"/>
        <v>1</v>
      </c>
      <c r="AW164" s="18">
        <f t="shared" ca="1" si="85"/>
        <v>0</v>
      </c>
      <c r="AX164" s="18">
        <f t="shared" ca="1" si="85"/>
        <v>0</v>
      </c>
      <c r="AY164" s="18">
        <f t="shared" ca="1" si="86"/>
        <v>0</v>
      </c>
      <c r="AZ164" s="18">
        <f t="shared" ca="1" si="86"/>
        <v>0</v>
      </c>
      <c r="BA164" s="18">
        <f t="shared" ca="1" si="86"/>
        <v>0</v>
      </c>
      <c r="BB164" s="18">
        <f t="shared" ca="1" si="86"/>
        <v>0</v>
      </c>
      <c r="BC164" s="18">
        <f t="shared" ca="1" si="86"/>
        <v>0</v>
      </c>
      <c r="BD164" s="18">
        <f t="shared" ca="1" si="86"/>
        <v>0</v>
      </c>
      <c r="BE164" s="18">
        <f t="shared" ca="1" si="86"/>
        <v>0</v>
      </c>
      <c r="BF164" s="18">
        <f t="shared" ca="1" si="86"/>
        <v>0</v>
      </c>
      <c r="BG164" s="18">
        <f t="shared" ca="1" si="86"/>
        <v>0</v>
      </c>
      <c r="BH164" s="18">
        <f t="shared" ca="1" si="86"/>
        <v>0</v>
      </c>
    </row>
    <row r="165" spans="8:60" x14ac:dyDescent="0.35">
      <c r="H165" s="2" t="str">
        <f t="shared" si="80"/>
        <v>NGCC_O&amp;M</v>
      </c>
      <c r="I165">
        <f t="shared" si="87"/>
        <v>3</v>
      </c>
      <c r="J165">
        <f t="shared" si="81"/>
        <v>38</v>
      </c>
      <c r="K165" s="18">
        <f t="shared" ref="K165:T174" ca="1" si="88">IF(K$24&gt;$J165,0,OFFSET($K$2,$I165,$J165-K$24))</f>
        <v>2.1222987924018186</v>
      </c>
      <c r="L165" s="18">
        <f t="shared" ca="1" si="88"/>
        <v>2.080685090590018</v>
      </c>
      <c r="M165" s="18">
        <f t="shared" ca="1" si="88"/>
        <v>2.0398873437157037</v>
      </c>
      <c r="N165" s="18">
        <f t="shared" ca="1" si="88"/>
        <v>1.9998895526624547</v>
      </c>
      <c r="O165" s="18">
        <f t="shared" ca="1" si="88"/>
        <v>1.9606760320220145</v>
      </c>
      <c r="P165" s="18">
        <f t="shared" ca="1" si="88"/>
        <v>1.9222314039431516</v>
      </c>
      <c r="Q165" s="18">
        <f t="shared" ca="1" si="88"/>
        <v>1.8845405921011289</v>
      </c>
      <c r="R165" s="18">
        <f t="shared" ca="1" si="88"/>
        <v>1.8475888157854201</v>
      </c>
      <c r="S165" s="18">
        <f t="shared" ca="1" si="88"/>
        <v>1.8113615841033535</v>
      </c>
      <c r="T165" s="18">
        <f t="shared" ca="1" si="88"/>
        <v>1.7758446902974052</v>
      </c>
      <c r="U165" s="18">
        <f t="shared" ref="U165:AD174" ca="1" si="89">IF(U$24&gt;$J165,0,OFFSET($K$2,$I165,$J165-U$24))</f>
        <v>1.7410242061739269</v>
      </c>
      <c r="V165" s="18">
        <f t="shared" ca="1" si="89"/>
        <v>1.7068864766411045</v>
      </c>
      <c r="W165" s="18">
        <f t="shared" ca="1" si="89"/>
        <v>1.6734181143540243</v>
      </c>
      <c r="X165" s="18">
        <f t="shared" ca="1" si="89"/>
        <v>1.6406059944647295</v>
      </c>
      <c r="Y165" s="18">
        <f t="shared" ca="1" si="89"/>
        <v>1.608437249475225</v>
      </c>
      <c r="Z165" s="18">
        <f t="shared" ca="1" si="89"/>
        <v>1.576899264191397</v>
      </c>
      <c r="AA165" s="18">
        <f t="shared" ca="1" si="89"/>
        <v>1.5459796707758797</v>
      </c>
      <c r="AB165" s="18">
        <f t="shared" ca="1" si="89"/>
        <v>1.5156663438979212</v>
      </c>
      <c r="AC165" s="18">
        <f t="shared" ca="1" si="89"/>
        <v>1.4859473959783542</v>
      </c>
      <c r="AD165" s="18">
        <f t="shared" ca="1" si="89"/>
        <v>1.4568111725277981</v>
      </c>
      <c r="AE165" s="18">
        <f t="shared" ref="AE165:AN174" ca="1" si="90">IF(AE$24&gt;$J165,0,OFFSET($K$2,$I165,$J165-AE$24))</f>
        <v>1.4282462475762727</v>
      </c>
      <c r="AF165" s="18">
        <f t="shared" ca="1" si="90"/>
        <v>1.4002414191924244</v>
      </c>
      <c r="AG165" s="18">
        <f t="shared" ca="1" si="90"/>
        <v>1.372785705090612</v>
      </c>
      <c r="AH165" s="18">
        <f t="shared" ca="1" si="90"/>
        <v>1.3458683383241292</v>
      </c>
      <c r="AI165" s="18">
        <f t="shared" ca="1" si="90"/>
        <v>1.3194787630628722</v>
      </c>
      <c r="AJ165" s="18">
        <f t="shared" ca="1" si="90"/>
        <v>1.2936066304537961</v>
      </c>
      <c r="AK165" s="18">
        <f t="shared" ca="1" si="90"/>
        <v>1.2682417945625453</v>
      </c>
      <c r="AL165" s="18">
        <f t="shared" ca="1" si="90"/>
        <v>1.243374308394652</v>
      </c>
      <c r="AM165" s="18">
        <f t="shared" ca="1" si="90"/>
        <v>1.2189944199947571</v>
      </c>
      <c r="AN165" s="18">
        <f t="shared" ca="1" si="90"/>
        <v>1.1950925686223108</v>
      </c>
      <c r="AO165" s="18">
        <f t="shared" ref="AO165:AX174" ca="1" si="91">IF(AO$24&gt;$J165,0,OFFSET($K$2,$I165,$J165-AO$24))</f>
        <v>1.1716593810022655</v>
      </c>
      <c r="AP165" s="18">
        <f t="shared" ca="1" si="91"/>
        <v>1.1486856676492798</v>
      </c>
      <c r="AQ165" s="18">
        <f t="shared" ca="1" si="91"/>
        <v>1.1261624192640001</v>
      </c>
      <c r="AR165" s="18">
        <f t="shared" ca="1" si="91"/>
        <v>1.1040808032</v>
      </c>
      <c r="AS165" s="18">
        <f t="shared" ca="1" si="91"/>
        <v>1.08243216</v>
      </c>
      <c r="AT165" s="18">
        <f t="shared" ca="1" si="91"/>
        <v>1.0612079999999999</v>
      </c>
      <c r="AU165" s="18">
        <f t="shared" ca="1" si="91"/>
        <v>1.0404</v>
      </c>
      <c r="AV165" s="18">
        <f t="shared" ca="1" si="91"/>
        <v>1.02</v>
      </c>
      <c r="AW165" s="18">
        <f t="shared" ca="1" si="91"/>
        <v>1</v>
      </c>
      <c r="AX165" s="18">
        <f t="shared" ca="1" si="91"/>
        <v>0</v>
      </c>
      <c r="AY165" s="18">
        <f t="shared" ref="AY165:BH174" ca="1" si="92">IF(AY$24&gt;$J165,0,OFFSET($K$2,$I165,$J165-AY$24))</f>
        <v>0</v>
      </c>
      <c r="AZ165" s="18">
        <f t="shared" ca="1" si="92"/>
        <v>0</v>
      </c>
      <c r="BA165" s="18">
        <f t="shared" ca="1" si="92"/>
        <v>0</v>
      </c>
      <c r="BB165" s="18">
        <f t="shared" ca="1" si="92"/>
        <v>0</v>
      </c>
      <c r="BC165" s="18">
        <f t="shared" ca="1" si="92"/>
        <v>0</v>
      </c>
      <c r="BD165" s="18">
        <f t="shared" ca="1" si="92"/>
        <v>0</v>
      </c>
      <c r="BE165" s="18">
        <f t="shared" ca="1" si="92"/>
        <v>0</v>
      </c>
      <c r="BF165" s="18">
        <f t="shared" ca="1" si="92"/>
        <v>0</v>
      </c>
      <c r="BG165" s="18">
        <f t="shared" ca="1" si="92"/>
        <v>0</v>
      </c>
      <c r="BH165" s="18">
        <f t="shared" ca="1" si="92"/>
        <v>0</v>
      </c>
    </row>
    <row r="166" spans="8:60" x14ac:dyDescent="0.35">
      <c r="H166" s="2" t="str">
        <f t="shared" si="80"/>
        <v>NGCC_O&amp;M</v>
      </c>
      <c r="I166">
        <f t="shared" si="87"/>
        <v>3</v>
      </c>
      <c r="J166">
        <f t="shared" si="81"/>
        <v>39</v>
      </c>
      <c r="K166" s="18">
        <f t="shared" ca="1" si="88"/>
        <v>2.1647447682498542</v>
      </c>
      <c r="L166" s="18">
        <f t="shared" ca="1" si="88"/>
        <v>2.1222987924018186</v>
      </c>
      <c r="M166" s="18">
        <f t="shared" ca="1" si="88"/>
        <v>2.080685090590018</v>
      </c>
      <c r="N166" s="18">
        <f t="shared" ca="1" si="88"/>
        <v>2.0398873437157037</v>
      </c>
      <c r="O166" s="18">
        <f t="shared" ca="1" si="88"/>
        <v>1.9998895526624547</v>
      </c>
      <c r="P166" s="18">
        <f t="shared" ca="1" si="88"/>
        <v>1.9606760320220145</v>
      </c>
      <c r="Q166" s="18">
        <f t="shared" ca="1" si="88"/>
        <v>1.9222314039431516</v>
      </c>
      <c r="R166" s="18">
        <f t="shared" ca="1" si="88"/>
        <v>1.8845405921011289</v>
      </c>
      <c r="S166" s="18">
        <f t="shared" ca="1" si="88"/>
        <v>1.8475888157854201</v>
      </c>
      <c r="T166" s="18">
        <f t="shared" ca="1" si="88"/>
        <v>1.8113615841033535</v>
      </c>
      <c r="U166" s="18">
        <f t="shared" ca="1" si="89"/>
        <v>1.7758446902974052</v>
      </c>
      <c r="V166" s="18">
        <f t="shared" ca="1" si="89"/>
        <v>1.7410242061739269</v>
      </c>
      <c r="W166" s="18">
        <f t="shared" ca="1" si="89"/>
        <v>1.7068864766411045</v>
      </c>
      <c r="X166" s="18">
        <f t="shared" ca="1" si="89"/>
        <v>1.6734181143540243</v>
      </c>
      <c r="Y166" s="18">
        <f t="shared" ca="1" si="89"/>
        <v>1.6406059944647295</v>
      </c>
      <c r="Z166" s="18">
        <f t="shared" ca="1" si="89"/>
        <v>1.608437249475225</v>
      </c>
      <c r="AA166" s="18">
        <f t="shared" ca="1" si="89"/>
        <v>1.576899264191397</v>
      </c>
      <c r="AB166" s="18">
        <f t="shared" ca="1" si="89"/>
        <v>1.5459796707758797</v>
      </c>
      <c r="AC166" s="18">
        <f t="shared" ca="1" si="89"/>
        <v>1.5156663438979212</v>
      </c>
      <c r="AD166" s="18">
        <f t="shared" ca="1" si="89"/>
        <v>1.4859473959783542</v>
      </c>
      <c r="AE166" s="18">
        <f t="shared" ca="1" si="90"/>
        <v>1.4568111725277981</v>
      </c>
      <c r="AF166" s="18">
        <f t="shared" ca="1" si="90"/>
        <v>1.4282462475762727</v>
      </c>
      <c r="AG166" s="18">
        <f t="shared" ca="1" si="90"/>
        <v>1.4002414191924244</v>
      </c>
      <c r="AH166" s="18">
        <f t="shared" ca="1" si="90"/>
        <v>1.372785705090612</v>
      </c>
      <c r="AI166" s="18">
        <f t="shared" ca="1" si="90"/>
        <v>1.3458683383241292</v>
      </c>
      <c r="AJ166" s="18">
        <f t="shared" ca="1" si="90"/>
        <v>1.3194787630628722</v>
      </c>
      <c r="AK166" s="18">
        <f t="shared" ca="1" si="90"/>
        <v>1.2936066304537961</v>
      </c>
      <c r="AL166" s="18">
        <f t="shared" ca="1" si="90"/>
        <v>1.2682417945625453</v>
      </c>
      <c r="AM166" s="18">
        <f t="shared" ca="1" si="90"/>
        <v>1.243374308394652</v>
      </c>
      <c r="AN166" s="18">
        <f t="shared" ca="1" si="90"/>
        <v>1.2189944199947571</v>
      </c>
      <c r="AO166" s="18">
        <f t="shared" ca="1" si="91"/>
        <v>1.1950925686223108</v>
      </c>
      <c r="AP166" s="18">
        <f t="shared" ca="1" si="91"/>
        <v>1.1716593810022655</v>
      </c>
      <c r="AQ166" s="18">
        <f t="shared" ca="1" si="91"/>
        <v>1.1486856676492798</v>
      </c>
      <c r="AR166" s="18">
        <f t="shared" ca="1" si="91"/>
        <v>1.1261624192640001</v>
      </c>
      <c r="AS166" s="18">
        <f t="shared" ca="1" si="91"/>
        <v>1.1040808032</v>
      </c>
      <c r="AT166" s="18">
        <f t="shared" ca="1" si="91"/>
        <v>1.08243216</v>
      </c>
      <c r="AU166" s="18">
        <f t="shared" ca="1" si="91"/>
        <v>1.0612079999999999</v>
      </c>
      <c r="AV166" s="18">
        <f t="shared" ca="1" si="91"/>
        <v>1.0404</v>
      </c>
      <c r="AW166" s="18">
        <f t="shared" ca="1" si="91"/>
        <v>1.02</v>
      </c>
      <c r="AX166" s="18">
        <f t="shared" ca="1" si="91"/>
        <v>1</v>
      </c>
      <c r="AY166" s="18">
        <f t="shared" ca="1" si="92"/>
        <v>0</v>
      </c>
      <c r="AZ166" s="18">
        <f t="shared" ca="1" si="92"/>
        <v>0</v>
      </c>
      <c r="BA166" s="18">
        <f t="shared" ca="1" si="92"/>
        <v>0</v>
      </c>
      <c r="BB166" s="18">
        <f t="shared" ca="1" si="92"/>
        <v>0</v>
      </c>
      <c r="BC166" s="18">
        <f t="shared" ca="1" si="92"/>
        <v>0</v>
      </c>
      <c r="BD166" s="18">
        <f t="shared" ca="1" si="92"/>
        <v>0</v>
      </c>
      <c r="BE166" s="18">
        <f t="shared" ca="1" si="92"/>
        <v>0</v>
      </c>
      <c r="BF166" s="18">
        <f t="shared" ca="1" si="92"/>
        <v>0</v>
      </c>
      <c r="BG166" s="18">
        <f t="shared" ca="1" si="92"/>
        <v>0</v>
      </c>
      <c r="BH166" s="18">
        <f t="shared" ca="1" si="92"/>
        <v>0</v>
      </c>
    </row>
    <row r="167" spans="8:60" x14ac:dyDescent="0.35">
      <c r="H167" s="2" t="str">
        <f t="shared" si="80"/>
        <v>NGCC_O&amp;M</v>
      </c>
      <c r="I167">
        <f t="shared" si="87"/>
        <v>3</v>
      </c>
      <c r="J167">
        <f t="shared" si="81"/>
        <v>40</v>
      </c>
      <c r="K167" s="18">
        <f t="shared" ca="1" si="88"/>
        <v>2.2080396636148518</v>
      </c>
      <c r="L167" s="18">
        <f t="shared" ca="1" si="88"/>
        <v>2.1647447682498542</v>
      </c>
      <c r="M167" s="18">
        <f t="shared" ca="1" si="88"/>
        <v>2.1222987924018186</v>
      </c>
      <c r="N167" s="18">
        <f t="shared" ca="1" si="88"/>
        <v>2.080685090590018</v>
      </c>
      <c r="O167" s="18">
        <f t="shared" ca="1" si="88"/>
        <v>2.0398873437157037</v>
      </c>
      <c r="P167" s="18">
        <f t="shared" ca="1" si="88"/>
        <v>1.9998895526624547</v>
      </c>
      <c r="Q167" s="18">
        <f t="shared" ca="1" si="88"/>
        <v>1.9606760320220145</v>
      </c>
      <c r="R167" s="18">
        <f t="shared" ca="1" si="88"/>
        <v>1.9222314039431516</v>
      </c>
      <c r="S167" s="18">
        <f t="shared" ca="1" si="88"/>
        <v>1.8845405921011289</v>
      </c>
      <c r="T167" s="18">
        <f t="shared" ca="1" si="88"/>
        <v>1.8475888157854201</v>
      </c>
      <c r="U167" s="18">
        <f t="shared" ca="1" si="89"/>
        <v>1.8113615841033535</v>
      </c>
      <c r="V167" s="18">
        <f t="shared" ca="1" si="89"/>
        <v>1.7758446902974052</v>
      </c>
      <c r="W167" s="18">
        <f t="shared" ca="1" si="89"/>
        <v>1.7410242061739269</v>
      </c>
      <c r="X167" s="18">
        <f t="shared" ca="1" si="89"/>
        <v>1.7068864766411045</v>
      </c>
      <c r="Y167" s="18">
        <f t="shared" ca="1" si="89"/>
        <v>1.6734181143540243</v>
      </c>
      <c r="Z167" s="18">
        <f t="shared" ca="1" si="89"/>
        <v>1.6406059944647295</v>
      </c>
      <c r="AA167" s="18">
        <f t="shared" ca="1" si="89"/>
        <v>1.608437249475225</v>
      </c>
      <c r="AB167" s="18">
        <f t="shared" ca="1" si="89"/>
        <v>1.576899264191397</v>
      </c>
      <c r="AC167" s="18">
        <f t="shared" ca="1" si="89"/>
        <v>1.5459796707758797</v>
      </c>
      <c r="AD167" s="18">
        <f t="shared" ca="1" si="89"/>
        <v>1.5156663438979212</v>
      </c>
      <c r="AE167" s="18">
        <f t="shared" ca="1" si="90"/>
        <v>1.4859473959783542</v>
      </c>
      <c r="AF167" s="18">
        <f t="shared" ca="1" si="90"/>
        <v>1.4568111725277981</v>
      </c>
      <c r="AG167" s="18">
        <f t="shared" ca="1" si="90"/>
        <v>1.4282462475762727</v>
      </c>
      <c r="AH167" s="18">
        <f t="shared" ca="1" si="90"/>
        <v>1.4002414191924244</v>
      </c>
      <c r="AI167" s="18">
        <f t="shared" ca="1" si="90"/>
        <v>1.372785705090612</v>
      </c>
      <c r="AJ167" s="18">
        <f t="shared" ca="1" si="90"/>
        <v>1.3458683383241292</v>
      </c>
      <c r="AK167" s="18">
        <f t="shared" ca="1" si="90"/>
        <v>1.3194787630628722</v>
      </c>
      <c r="AL167" s="18">
        <f t="shared" ca="1" si="90"/>
        <v>1.2936066304537961</v>
      </c>
      <c r="AM167" s="18">
        <f t="shared" ca="1" si="90"/>
        <v>1.2682417945625453</v>
      </c>
      <c r="AN167" s="18">
        <f t="shared" ca="1" si="90"/>
        <v>1.243374308394652</v>
      </c>
      <c r="AO167" s="18">
        <f t="shared" ca="1" si="91"/>
        <v>1.2189944199947571</v>
      </c>
      <c r="AP167" s="18">
        <f t="shared" ca="1" si="91"/>
        <v>1.1950925686223108</v>
      </c>
      <c r="AQ167" s="18">
        <f t="shared" ca="1" si="91"/>
        <v>1.1716593810022655</v>
      </c>
      <c r="AR167" s="18">
        <f t="shared" ca="1" si="91"/>
        <v>1.1486856676492798</v>
      </c>
      <c r="AS167" s="18">
        <f t="shared" ca="1" si="91"/>
        <v>1.1261624192640001</v>
      </c>
      <c r="AT167" s="18">
        <f t="shared" ca="1" si="91"/>
        <v>1.1040808032</v>
      </c>
      <c r="AU167" s="18">
        <f t="shared" ca="1" si="91"/>
        <v>1.08243216</v>
      </c>
      <c r="AV167" s="18">
        <f t="shared" ca="1" si="91"/>
        <v>1.0612079999999999</v>
      </c>
      <c r="AW167" s="18">
        <f t="shared" ca="1" si="91"/>
        <v>1.0404</v>
      </c>
      <c r="AX167" s="18">
        <f t="shared" ca="1" si="91"/>
        <v>1.02</v>
      </c>
      <c r="AY167" s="18">
        <f t="shared" ca="1" si="92"/>
        <v>1</v>
      </c>
      <c r="AZ167" s="18">
        <f t="shared" ca="1" si="92"/>
        <v>0</v>
      </c>
      <c r="BA167" s="18">
        <f t="shared" ca="1" si="92"/>
        <v>0</v>
      </c>
      <c r="BB167" s="18">
        <f t="shared" ca="1" si="92"/>
        <v>0</v>
      </c>
      <c r="BC167" s="18">
        <f t="shared" ca="1" si="92"/>
        <v>0</v>
      </c>
      <c r="BD167" s="18">
        <f t="shared" ca="1" si="92"/>
        <v>0</v>
      </c>
      <c r="BE167" s="18">
        <f t="shared" ca="1" si="92"/>
        <v>0</v>
      </c>
      <c r="BF167" s="18">
        <f t="shared" ca="1" si="92"/>
        <v>0</v>
      </c>
      <c r="BG167" s="18">
        <f t="shared" ca="1" si="92"/>
        <v>0</v>
      </c>
      <c r="BH167" s="18">
        <f t="shared" ca="1" si="92"/>
        <v>0</v>
      </c>
    </row>
    <row r="168" spans="8:60" x14ac:dyDescent="0.35">
      <c r="H168" s="2" t="str">
        <f t="shared" si="80"/>
        <v>NGCC_O&amp;M</v>
      </c>
      <c r="I168">
        <f t="shared" si="87"/>
        <v>3</v>
      </c>
      <c r="J168">
        <f t="shared" si="81"/>
        <v>41</v>
      </c>
      <c r="K168" s="18">
        <f t="shared" ca="1" si="88"/>
        <v>2.2522004568871488</v>
      </c>
      <c r="L168" s="18">
        <f t="shared" ca="1" si="88"/>
        <v>2.2080396636148518</v>
      </c>
      <c r="M168" s="18">
        <f t="shared" ca="1" si="88"/>
        <v>2.1647447682498542</v>
      </c>
      <c r="N168" s="18">
        <f t="shared" ca="1" si="88"/>
        <v>2.1222987924018186</v>
      </c>
      <c r="O168" s="18">
        <f t="shared" ca="1" si="88"/>
        <v>2.080685090590018</v>
      </c>
      <c r="P168" s="18">
        <f t="shared" ca="1" si="88"/>
        <v>2.0398873437157037</v>
      </c>
      <c r="Q168" s="18">
        <f t="shared" ca="1" si="88"/>
        <v>1.9998895526624547</v>
      </c>
      <c r="R168" s="18">
        <f t="shared" ca="1" si="88"/>
        <v>1.9606760320220145</v>
      </c>
      <c r="S168" s="18">
        <f t="shared" ca="1" si="88"/>
        <v>1.9222314039431516</v>
      </c>
      <c r="T168" s="18">
        <f t="shared" ca="1" si="88"/>
        <v>1.8845405921011289</v>
      </c>
      <c r="U168" s="18">
        <f t="shared" ca="1" si="89"/>
        <v>1.8475888157854201</v>
      </c>
      <c r="V168" s="18">
        <f t="shared" ca="1" si="89"/>
        <v>1.8113615841033535</v>
      </c>
      <c r="W168" s="18">
        <f t="shared" ca="1" si="89"/>
        <v>1.7758446902974052</v>
      </c>
      <c r="X168" s="18">
        <f t="shared" ca="1" si="89"/>
        <v>1.7410242061739269</v>
      </c>
      <c r="Y168" s="18">
        <f t="shared" ca="1" si="89"/>
        <v>1.7068864766411045</v>
      </c>
      <c r="Z168" s="18">
        <f t="shared" ca="1" si="89"/>
        <v>1.6734181143540243</v>
      </c>
      <c r="AA168" s="18">
        <f t="shared" ca="1" si="89"/>
        <v>1.6406059944647295</v>
      </c>
      <c r="AB168" s="18">
        <f t="shared" ca="1" si="89"/>
        <v>1.608437249475225</v>
      </c>
      <c r="AC168" s="18">
        <f t="shared" ca="1" si="89"/>
        <v>1.576899264191397</v>
      </c>
      <c r="AD168" s="18">
        <f t="shared" ca="1" si="89"/>
        <v>1.5459796707758797</v>
      </c>
      <c r="AE168" s="18">
        <f t="shared" ca="1" si="90"/>
        <v>1.5156663438979212</v>
      </c>
      <c r="AF168" s="18">
        <f t="shared" ca="1" si="90"/>
        <v>1.4859473959783542</v>
      </c>
      <c r="AG168" s="18">
        <f t="shared" ca="1" si="90"/>
        <v>1.4568111725277981</v>
      </c>
      <c r="AH168" s="18">
        <f t="shared" ca="1" si="90"/>
        <v>1.4282462475762727</v>
      </c>
      <c r="AI168" s="18">
        <f t="shared" ca="1" si="90"/>
        <v>1.4002414191924244</v>
      </c>
      <c r="AJ168" s="18">
        <f t="shared" ca="1" si="90"/>
        <v>1.372785705090612</v>
      </c>
      <c r="AK168" s="18">
        <f t="shared" ca="1" si="90"/>
        <v>1.3458683383241292</v>
      </c>
      <c r="AL168" s="18">
        <f t="shared" ca="1" si="90"/>
        <v>1.3194787630628722</v>
      </c>
      <c r="AM168" s="18">
        <f t="shared" ca="1" si="90"/>
        <v>1.2936066304537961</v>
      </c>
      <c r="AN168" s="18">
        <f t="shared" ca="1" si="90"/>
        <v>1.2682417945625453</v>
      </c>
      <c r="AO168" s="18">
        <f t="shared" ca="1" si="91"/>
        <v>1.243374308394652</v>
      </c>
      <c r="AP168" s="18">
        <f t="shared" ca="1" si="91"/>
        <v>1.2189944199947571</v>
      </c>
      <c r="AQ168" s="18">
        <f t="shared" ca="1" si="91"/>
        <v>1.1950925686223108</v>
      </c>
      <c r="AR168" s="18">
        <f t="shared" ca="1" si="91"/>
        <v>1.1716593810022655</v>
      </c>
      <c r="AS168" s="18">
        <f t="shared" ca="1" si="91"/>
        <v>1.1486856676492798</v>
      </c>
      <c r="AT168" s="18">
        <f t="shared" ca="1" si="91"/>
        <v>1.1261624192640001</v>
      </c>
      <c r="AU168" s="18">
        <f t="shared" ca="1" si="91"/>
        <v>1.1040808032</v>
      </c>
      <c r="AV168" s="18">
        <f t="shared" ca="1" si="91"/>
        <v>1.08243216</v>
      </c>
      <c r="AW168" s="18">
        <f t="shared" ca="1" si="91"/>
        <v>1.0612079999999999</v>
      </c>
      <c r="AX168" s="18">
        <f t="shared" ca="1" si="91"/>
        <v>1.0404</v>
      </c>
      <c r="AY168" s="18">
        <f t="shared" ca="1" si="92"/>
        <v>1.02</v>
      </c>
      <c r="AZ168" s="18">
        <f t="shared" ca="1" si="92"/>
        <v>1</v>
      </c>
      <c r="BA168" s="18">
        <f t="shared" ca="1" si="92"/>
        <v>0</v>
      </c>
      <c r="BB168" s="18">
        <f t="shared" ca="1" si="92"/>
        <v>0</v>
      </c>
      <c r="BC168" s="18">
        <f t="shared" ca="1" si="92"/>
        <v>0</v>
      </c>
      <c r="BD168" s="18">
        <f t="shared" ca="1" si="92"/>
        <v>0</v>
      </c>
      <c r="BE168" s="18">
        <f t="shared" ca="1" si="92"/>
        <v>0</v>
      </c>
      <c r="BF168" s="18">
        <f t="shared" ca="1" si="92"/>
        <v>0</v>
      </c>
      <c r="BG168" s="18">
        <f t="shared" ca="1" si="92"/>
        <v>0</v>
      </c>
      <c r="BH168" s="18">
        <f t="shared" ca="1" si="92"/>
        <v>0</v>
      </c>
    </row>
    <row r="169" spans="8:60" x14ac:dyDescent="0.35">
      <c r="H169" s="2" t="str">
        <f t="shared" si="80"/>
        <v>NGCC_O&amp;M</v>
      </c>
      <c r="I169">
        <f t="shared" si="87"/>
        <v>3</v>
      </c>
      <c r="J169">
        <f t="shared" si="81"/>
        <v>42</v>
      </c>
      <c r="K169" s="18">
        <f t="shared" ca="1" si="88"/>
        <v>2.2972444660248916</v>
      </c>
      <c r="L169" s="18">
        <f t="shared" ca="1" si="88"/>
        <v>2.2522004568871488</v>
      </c>
      <c r="M169" s="18">
        <f t="shared" ca="1" si="88"/>
        <v>2.2080396636148518</v>
      </c>
      <c r="N169" s="18">
        <f t="shared" ca="1" si="88"/>
        <v>2.1647447682498542</v>
      </c>
      <c r="O169" s="18">
        <f t="shared" ca="1" si="88"/>
        <v>2.1222987924018186</v>
      </c>
      <c r="P169" s="18">
        <f t="shared" ca="1" si="88"/>
        <v>2.080685090590018</v>
      </c>
      <c r="Q169" s="18">
        <f t="shared" ca="1" si="88"/>
        <v>2.0398873437157037</v>
      </c>
      <c r="R169" s="18">
        <f t="shared" ca="1" si="88"/>
        <v>1.9998895526624547</v>
      </c>
      <c r="S169" s="18">
        <f t="shared" ca="1" si="88"/>
        <v>1.9606760320220145</v>
      </c>
      <c r="T169" s="18">
        <f t="shared" ca="1" si="88"/>
        <v>1.9222314039431516</v>
      </c>
      <c r="U169" s="18">
        <f t="shared" ca="1" si="89"/>
        <v>1.8845405921011289</v>
      </c>
      <c r="V169" s="18">
        <f t="shared" ca="1" si="89"/>
        <v>1.8475888157854201</v>
      </c>
      <c r="W169" s="18">
        <f t="shared" ca="1" si="89"/>
        <v>1.8113615841033535</v>
      </c>
      <c r="X169" s="18">
        <f t="shared" ca="1" si="89"/>
        <v>1.7758446902974052</v>
      </c>
      <c r="Y169" s="18">
        <f t="shared" ca="1" si="89"/>
        <v>1.7410242061739269</v>
      </c>
      <c r="Z169" s="18">
        <f t="shared" ca="1" si="89"/>
        <v>1.7068864766411045</v>
      </c>
      <c r="AA169" s="18">
        <f t="shared" ca="1" si="89"/>
        <v>1.6734181143540243</v>
      </c>
      <c r="AB169" s="18">
        <f t="shared" ca="1" si="89"/>
        <v>1.6406059944647295</v>
      </c>
      <c r="AC169" s="18">
        <f t="shared" ca="1" si="89"/>
        <v>1.608437249475225</v>
      </c>
      <c r="AD169" s="18">
        <f t="shared" ca="1" si="89"/>
        <v>1.576899264191397</v>
      </c>
      <c r="AE169" s="18">
        <f t="shared" ca="1" si="90"/>
        <v>1.5459796707758797</v>
      </c>
      <c r="AF169" s="18">
        <f t="shared" ca="1" si="90"/>
        <v>1.5156663438979212</v>
      </c>
      <c r="AG169" s="18">
        <f t="shared" ca="1" si="90"/>
        <v>1.4859473959783542</v>
      </c>
      <c r="AH169" s="18">
        <f t="shared" ca="1" si="90"/>
        <v>1.4568111725277981</v>
      </c>
      <c r="AI169" s="18">
        <f t="shared" ca="1" si="90"/>
        <v>1.4282462475762727</v>
      </c>
      <c r="AJ169" s="18">
        <f t="shared" ca="1" si="90"/>
        <v>1.4002414191924244</v>
      </c>
      <c r="AK169" s="18">
        <f t="shared" ca="1" si="90"/>
        <v>1.372785705090612</v>
      </c>
      <c r="AL169" s="18">
        <f t="shared" ca="1" si="90"/>
        <v>1.3458683383241292</v>
      </c>
      <c r="AM169" s="18">
        <f t="shared" ca="1" si="90"/>
        <v>1.3194787630628722</v>
      </c>
      <c r="AN169" s="18">
        <f t="shared" ca="1" si="90"/>
        <v>1.2936066304537961</v>
      </c>
      <c r="AO169" s="18">
        <f t="shared" ca="1" si="91"/>
        <v>1.2682417945625453</v>
      </c>
      <c r="AP169" s="18">
        <f t="shared" ca="1" si="91"/>
        <v>1.243374308394652</v>
      </c>
      <c r="AQ169" s="18">
        <f t="shared" ca="1" si="91"/>
        <v>1.2189944199947571</v>
      </c>
      <c r="AR169" s="18">
        <f t="shared" ca="1" si="91"/>
        <v>1.1950925686223108</v>
      </c>
      <c r="AS169" s="18">
        <f t="shared" ca="1" si="91"/>
        <v>1.1716593810022655</v>
      </c>
      <c r="AT169" s="18">
        <f t="shared" ca="1" si="91"/>
        <v>1.1486856676492798</v>
      </c>
      <c r="AU169" s="18">
        <f t="shared" ca="1" si="91"/>
        <v>1.1261624192640001</v>
      </c>
      <c r="AV169" s="18">
        <f t="shared" ca="1" si="91"/>
        <v>1.1040808032</v>
      </c>
      <c r="AW169" s="18">
        <f t="shared" ca="1" si="91"/>
        <v>1.08243216</v>
      </c>
      <c r="AX169" s="18">
        <f t="shared" ca="1" si="91"/>
        <v>1.0612079999999999</v>
      </c>
      <c r="AY169" s="18">
        <f t="shared" ca="1" si="92"/>
        <v>1.0404</v>
      </c>
      <c r="AZ169" s="18">
        <f t="shared" ca="1" si="92"/>
        <v>1.02</v>
      </c>
      <c r="BA169" s="18">
        <f t="shared" ca="1" si="92"/>
        <v>1</v>
      </c>
      <c r="BB169" s="18">
        <f t="shared" ca="1" si="92"/>
        <v>0</v>
      </c>
      <c r="BC169" s="18">
        <f t="shared" ca="1" si="92"/>
        <v>0</v>
      </c>
      <c r="BD169" s="18">
        <f t="shared" ca="1" si="92"/>
        <v>0</v>
      </c>
      <c r="BE169" s="18">
        <f t="shared" ca="1" si="92"/>
        <v>0</v>
      </c>
      <c r="BF169" s="18">
        <f t="shared" ca="1" si="92"/>
        <v>0</v>
      </c>
      <c r="BG169" s="18">
        <f t="shared" ca="1" si="92"/>
        <v>0</v>
      </c>
      <c r="BH169" s="18">
        <f t="shared" ca="1" si="92"/>
        <v>0</v>
      </c>
    </row>
    <row r="170" spans="8:60" x14ac:dyDescent="0.35">
      <c r="H170" s="2" t="str">
        <f t="shared" si="80"/>
        <v>NGCC_O&amp;M</v>
      </c>
      <c r="I170">
        <f t="shared" si="87"/>
        <v>3</v>
      </c>
      <c r="J170">
        <f t="shared" si="81"/>
        <v>43</v>
      </c>
      <c r="K170" s="18">
        <f t="shared" ca="1" si="88"/>
        <v>2.3431893553453893</v>
      </c>
      <c r="L170" s="18">
        <f t="shared" ca="1" si="88"/>
        <v>2.2972444660248916</v>
      </c>
      <c r="M170" s="18">
        <f t="shared" ca="1" si="88"/>
        <v>2.2522004568871488</v>
      </c>
      <c r="N170" s="18">
        <f t="shared" ca="1" si="88"/>
        <v>2.2080396636148518</v>
      </c>
      <c r="O170" s="18">
        <f t="shared" ca="1" si="88"/>
        <v>2.1647447682498542</v>
      </c>
      <c r="P170" s="18">
        <f t="shared" ca="1" si="88"/>
        <v>2.1222987924018186</v>
      </c>
      <c r="Q170" s="18">
        <f t="shared" ca="1" si="88"/>
        <v>2.080685090590018</v>
      </c>
      <c r="R170" s="18">
        <f t="shared" ca="1" si="88"/>
        <v>2.0398873437157037</v>
      </c>
      <c r="S170" s="18">
        <f t="shared" ca="1" si="88"/>
        <v>1.9998895526624547</v>
      </c>
      <c r="T170" s="18">
        <f t="shared" ca="1" si="88"/>
        <v>1.9606760320220145</v>
      </c>
      <c r="U170" s="18">
        <f t="shared" ca="1" si="89"/>
        <v>1.9222314039431516</v>
      </c>
      <c r="V170" s="18">
        <f t="shared" ca="1" si="89"/>
        <v>1.8845405921011289</v>
      </c>
      <c r="W170" s="18">
        <f t="shared" ca="1" si="89"/>
        <v>1.8475888157854201</v>
      </c>
      <c r="X170" s="18">
        <f t="shared" ca="1" si="89"/>
        <v>1.8113615841033535</v>
      </c>
      <c r="Y170" s="18">
        <f t="shared" ca="1" si="89"/>
        <v>1.7758446902974052</v>
      </c>
      <c r="Z170" s="18">
        <f t="shared" ca="1" si="89"/>
        <v>1.7410242061739269</v>
      </c>
      <c r="AA170" s="18">
        <f t="shared" ca="1" si="89"/>
        <v>1.7068864766411045</v>
      </c>
      <c r="AB170" s="18">
        <f t="shared" ca="1" si="89"/>
        <v>1.6734181143540243</v>
      </c>
      <c r="AC170" s="18">
        <f t="shared" ca="1" si="89"/>
        <v>1.6406059944647295</v>
      </c>
      <c r="AD170" s="18">
        <f t="shared" ca="1" si="89"/>
        <v>1.608437249475225</v>
      </c>
      <c r="AE170" s="18">
        <f t="shared" ca="1" si="90"/>
        <v>1.576899264191397</v>
      </c>
      <c r="AF170" s="18">
        <f t="shared" ca="1" si="90"/>
        <v>1.5459796707758797</v>
      </c>
      <c r="AG170" s="18">
        <f t="shared" ca="1" si="90"/>
        <v>1.5156663438979212</v>
      </c>
      <c r="AH170" s="18">
        <f t="shared" ca="1" si="90"/>
        <v>1.4859473959783542</v>
      </c>
      <c r="AI170" s="18">
        <f t="shared" ca="1" si="90"/>
        <v>1.4568111725277981</v>
      </c>
      <c r="AJ170" s="18">
        <f t="shared" ca="1" si="90"/>
        <v>1.4282462475762727</v>
      </c>
      <c r="AK170" s="18">
        <f t="shared" ca="1" si="90"/>
        <v>1.4002414191924244</v>
      </c>
      <c r="AL170" s="18">
        <f t="shared" ca="1" si="90"/>
        <v>1.372785705090612</v>
      </c>
      <c r="AM170" s="18">
        <f t="shared" ca="1" si="90"/>
        <v>1.3458683383241292</v>
      </c>
      <c r="AN170" s="18">
        <f t="shared" ca="1" si="90"/>
        <v>1.3194787630628722</v>
      </c>
      <c r="AO170" s="18">
        <f t="shared" ca="1" si="91"/>
        <v>1.2936066304537961</v>
      </c>
      <c r="AP170" s="18">
        <f t="shared" ca="1" si="91"/>
        <v>1.2682417945625453</v>
      </c>
      <c r="AQ170" s="18">
        <f t="shared" ca="1" si="91"/>
        <v>1.243374308394652</v>
      </c>
      <c r="AR170" s="18">
        <f t="shared" ca="1" si="91"/>
        <v>1.2189944199947571</v>
      </c>
      <c r="AS170" s="18">
        <f t="shared" ca="1" si="91"/>
        <v>1.1950925686223108</v>
      </c>
      <c r="AT170" s="18">
        <f t="shared" ca="1" si="91"/>
        <v>1.1716593810022655</v>
      </c>
      <c r="AU170" s="18">
        <f t="shared" ca="1" si="91"/>
        <v>1.1486856676492798</v>
      </c>
      <c r="AV170" s="18">
        <f t="shared" ca="1" si="91"/>
        <v>1.1261624192640001</v>
      </c>
      <c r="AW170" s="18">
        <f t="shared" ca="1" si="91"/>
        <v>1.1040808032</v>
      </c>
      <c r="AX170" s="18">
        <f t="shared" ca="1" si="91"/>
        <v>1.08243216</v>
      </c>
      <c r="AY170" s="18">
        <f t="shared" ca="1" si="92"/>
        <v>1.0612079999999999</v>
      </c>
      <c r="AZ170" s="18">
        <f t="shared" ca="1" si="92"/>
        <v>1.0404</v>
      </c>
      <c r="BA170" s="18">
        <f t="shared" ca="1" si="92"/>
        <v>1.02</v>
      </c>
      <c r="BB170" s="18">
        <f t="shared" ca="1" si="92"/>
        <v>1</v>
      </c>
      <c r="BC170" s="18">
        <f t="shared" ca="1" si="92"/>
        <v>0</v>
      </c>
      <c r="BD170" s="18">
        <f t="shared" ca="1" si="92"/>
        <v>0</v>
      </c>
      <c r="BE170" s="18">
        <f t="shared" ca="1" si="92"/>
        <v>0</v>
      </c>
      <c r="BF170" s="18">
        <f t="shared" ca="1" si="92"/>
        <v>0</v>
      </c>
      <c r="BG170" s="18">
        <f t="shared" ca="1" si="92"/>
        <v>0</v>
      </c>
      <c r="BH170" s="18">
        <f t="shared" ca="1" si="92"/>
        <v>0</v>
      </c>
    </row>
    <row r="171" spans="8:60" x14ac:dyDescent="0.35">
      <c r="H171" s="2" t="str">
        <f t="shared" si="80"/>
        <v>NGCC_O&amp;M</v>
      </c>
      <c r="I171">
        <f t="shared" si="87"/>
        <v>3</v>
      </c>
      <c r="J171">
        <f t="shared" si="81"/>
        <v>44</v>
      </c>
      <c r="K171" s="18">
        <f t="shared" ca="1" si="88"/>
        <v>2.3900531424522975</v>
      </c>
      <c r="L171" s="18">
        <f t="shared" ca="1" si="88"/>
        <v>2.3431893553453893</v>
      </c>
      <c r="M171" s="18">
        <f t="shared" ca="1" si="88"/>
        <v>2.2972444660248916</v>
      </c>
      <c r="N171" s="18">
        <f t="shared" ca="1" si="88"/>
        <v>2.2522004568871488</v>
      </c>
      <c r="O171" s="18">
        <f t="shared" ca="1" si="88"/>
        <v>2.2080396636148518</v>
      </c>
      <c r="P171" s="18">
        <f t="shared" ca="1" si="88"/>
        <v>2.1647447682498542</v>
      </c>
      <c r="Q171" s="18">
        <f t="shared" ca="1" si="88"/>
        <v>2.1222987924018186</v>
      </c>
      <c r="R171" s="18">
        <f t="shared" ca="1" si="88"/>
        <v>2.080685090590018</v>
      </c>
      <c r="S171" s="18">
        <f t="shared" ca="1" si="88"/>
        <v>2.0398873437157037</v>
      </c>
      <c r="T171" s="18">
        <f t="shared" ca="1" si="88"/>
        <v>1.9998895526624547</v>
      </c>
      <c r="U171" s="18">
        <f t="shared" ca="1" si="89"/>
        <v>1.9606760320220145</v>
      </c>
      <c r="V171" s="18">
        <f t="shared" ca="1" si="89"/>
        <v>1.9222314039431516</v>
      </c>
      <c r="W171" s="18">
        <f t="shared" ca="1" si="89"/>
        <v>1.8845405921011289</v>
      </c>
      <c r="X171" s="18">
        <f t="shared" ca="1" si="89"/>
        <v>1.8475888157854201</v>
      </c>
      <c r="Y171" s="18">
        <f t="shared" ca="1" si="89"/>
        <v>1.8113615841033535</v>
      </c>
      <c r="Z171" s="18">
        <f t="shared" ca="1" si="89"/>
        <v>1.7758446902974052</v>
      </c>
      <c r="AA171" s="18">
        <f t="shared" ca="1" si="89"/>
        <v>1.7410242061739269</v>
      </c>
      <c r="AB171" s="18">
        <f t="shared" ca="1" si="89"/>
        <v>1.7068864766411045</v>
      </c>
      <c r="AC171" s="18">
        <f t="shared" ca="1" si="89"/>
        <v>1.6734181143540243</v>
      </c>
      <c r="AD171" s="18">
        <f t="shared" ca="1" si="89"/>
        <v>1.6406059944647295</v>
      </c>
      <c r="AE171" s="18">
        <f t="shared" ca="1" si="90"/>
        <v>1.608437249475225</v>
      </c>
      <c r="AF171" s="18">
        <f t="shared" ca="1" si="90"/>
        <v>1.576899264191397</v>
      </c>
      <c r="AG171" s="18">
        <f t="shared" ca="1" si="90"/>
        <v>1.5459796707758797</v>
      </c>
      <c r="AH171" s="18">
        <f t="shared" ca="1" si="90"/>
        <v>1.5156663438979212</v>
      </c>
      <c r="AI171" s="18">
        <f t="shared" ca="1" si="90"/>
        <v>1.4859473959783542</v>
      </c>
      <c r="AJ171" s="18">
        <f t="shared" ca="1" si="90"/>
        <v>1.4568111725277981</v>
      </c>
      <c r="AK171" s="18">
        <f t="shared" ca="1" si="90"/>
        <v>1.4282462475762727</v>
      </c>
      <c r="AL171" s="18">
        <f t="shared" ca="1" si="90"/>
        <v>1.4002414191924244</v>
      </c>
      <c r="AM171" s="18">
        <f t="shared" ca="1" si="90"/>
        <v>1.372785705090612</v>
      </c>
      <c r="AN171" s="18">
        <f t="shared" ca="1" si="90"/>
        <v>1.3458683383241292</v>
      </c>
      <c r="AO171" s="18">
        <f t="shared" ca="1" si="91"/>
        <v>1.3194787630628722</v>
      </c>
      <c r="AP171" s="18">
        <f t="shared" ca="1" si="91"/>
        <v>1.2936066304537961</v>
      </c>
      <c r="AQ171" s="18">
        <f t="shared" ca="1" si="91"/>
        <v>1.2682417945625453</v>
      </c>
      <c r="AR171" s="18">
        <f t="shared" ca="1" si="91"/>
        <v>1.243374308394652</v>
      </c>
      <c r="AS171" s="18">
        <f t="shared" ca="1" si="91"/>
        <v>1.2189944199947571</v>
      </c>
      <c r="AT171" s="18">
        <f t="shared" ca="1" si="91"/>
        <v>1.1950925686223108</v>
      </c>
      <c r="AU171" s="18">
        <f t="shared" ca="1" si="91"/>
        <v>1.1716593810022655</v>
      </c>
      <c r="AV171" s="18">
        <f t="shared" ca="1" si="91"/>
        <v>1.1486856676492798</v>
      </c>
      <c r="AW171" s="18">
        <f t="shared" ca="1" si="91"/>
        <v>1.1261624192640001</v>
      </c>
      <c r="AX171" s="18">
        <f t="shared" ca="1" si="91"/>
        <v>1.1040808032</v>
      </c>
      <c r="AY171" s="18">
        <f t="shared" ca="1" si="92"/>
        <v>1.08243216</v>
      </c>
      <c r="AZ171" s="18">
        <f t="shared" ca="1" si="92"/>
        <v>1.0612079999999999</v>
      </c>
      <c r="BA171" s="18">
        <f t="shared" ca="1" si="92"/>
        <v>1.0404</v>
      </c>
      <c r="BB171" s="18">
        <f t="shared" ca="1" si="92"/>
        <v>1.02</v>
      </c>
      <c r="BC171" s="18">
        <f t="shared" ca="1" si="92"/>
        <v>1</v>
      </c>
      <c r="BD171" s="18">
        <f t="shared" ca="1" si="92"/>
        <v>0</v>
      </c>
      <c r="BE171" s="18">
        <f t="shared" ca="1" si="92"/>
        <v>0</v>
      </c>
      <c r="BF171" s="18">
        <f t="shared" ca="1" si="92"/>
        <v>0</v>
      </c>
      <c r="BG171" s="18">
        <f t="shared" ca="1" si="92"/>
        <v>0</v>
      </c>
      <c r="BH171" s="18">
        <f t="shared" ca="1" si="92"/>
        <v>0</v>
      </c>
    </row>
    <row r="172" spans="8:60" x14ac:dyDescent="0.35">
      <c r="H172" s="2" t="str">
        <f t="shared" si="80"/>
        <v>NGCC_O&amp;M</v>
      </c>
      <c r="I172">
        <f t="shared" si="87"/>
        <v>3</v>
      </c>
      <c r="J172">
        <f t="shared" si="81"/>
        <v>45</v>
      </c>
      <c r="K172" s="18">
        <f t="shared" ca="1" si="88"/>
        <v>2.4378542053013432</v>
      </c>
      <c r="L172" s="18">
        <f t="shared" ca="1" si="88"/>
        <v>2.3900531424522975</v>
      </c>
      <c r="M172" s="18">
        <f t="shared" ca="1" si="88"/>
        <v>2.3431893553453893</v>
      </c>
      <c r="N172" s="18">
        <f t="shared" ca="1" si="88"/>
        <v>2.2972444660248916</v>
      </c>
      <c r="O172" s="18">
        <f t="shared" ca="1" si="88"/>
        <v>2.2522004568871488</v>
      </c>
      <c r="P172" s="18">
        <f t="shared" ca="1" si="88"/>
        <v>2.2080396636148518</v>
      </c>
      <c r="Q172" s="18">
        <f t="shared" ca="1" si="88"/>
        <v>2.1647447682498542</v>
      </c>
      <c r="R172" s="18">
        <f t="shared" ca="1" si="88"/>
        <v>2.1222987924018186</v>
      </c>
      <c r="S172" s="18">
        <f t="shared" ca="1" si="88"/>
        <v>2.080685090590018</v>
      </c>
      <c r="T172" s="18">
        <f t="shared" ca="1" si="88"/>
        <v>2.0398873437157037</v>
      </c>
      <c r="U172" s="18">
        <f t="shared" ca="1" si="89"/>
        <v>1.9998895526624547</v>
      </c>
      <c r="V172" s="18">
        <f t="shared" ca="1" si="89"/>
        <v>1.9606760320220145</v>
      </c>
      <c r="W172" s="18">
        <f t="shared" ca="1" si="89"/>
        <v>1.9222314039431516</v>
      </c>
      <c r="X172" s="18">
        <f t="shared" ca="1" si="89"/>
        <v>1.8845405921011289</v>
      </c>
      <c r="Y172" s="18">
        <f t="shared" ca="1" si="89"/>
        <v>1.8475888157854201</v>
      </c>
      <c r="Z172" s="18">
        <f t="shared" ca="1" si="89"/>
        <v>1.8113615841033535</v>
      </c>
      <c r="AA172" s="18">
        <f t="shared" ca="1" si="89"/>
        <v>1.7758446902974052</v>
      </c>
      <c r="AB172" s="18">
        <f t="shared" ca="1" si="89"/>
        <v>1.7410242061739269</v>
      </c>
      <c r="AC172" s="18">
        <f t="shared" ca="1" si="89"/>
        <v>1.7068864766411045</v>
      </c>
      <c r="AD172" s="18">
        <f t="shared" ca="1" si="89"/>
        <v>1.6734181143540243</v>
      </c>
      <c r="AE172" s="18">
        <f t="shared" ca="1" si="90"/>
        <v>1.6406059944647295</v>
      </c>
      <c r="AF172" s="18">
        <f t="shared" ca="1" si="90"/>
        <v>1.608437249475225</v>
      </c>
      <c r="AG172" s="18">
        <f t="shared" ca="1" si="90"/>
        <v>1.576899264191397</v>
      </c>
      <c r="AH172" s="18">
        <f t="shared" ca="1" si="90"/>
        <v>1.5459796707758797</v>
      </c>
      <c r="AI172" s="18">
        <f t="shared" ca="1" si="90"/>
        <v>1.5156663438979212</v>
      </c>
      <c r="AJ172" s="18">
        <f t="shared" ca="1" si="90"/>
        <v>1.4859473959783542</v>
      </c>
      <c r="AK172" s="18">
        <f t="shared" ca="1" si="90"/>
        <v>1.4568111725277981</v>
      </c>
      <c r="AL172" s="18">
        <f t="shared" ca="1" si="90"/>
        <v>1.4282462475762727</v>
      </c>
      <c r="AM172" s="18">
        <f t="shared" ca="1" si="90"/>
        <v>1.4002414191924244</v>
      </c>
      <c r="AN172" s="18">
        <f t="shared" ca="1" si="90"/>
        <v>1.372785705090612</v>
      </c>
      <c r="AO172" s="18">
        <f t="shared" ca="1" si="91"/>
        <v>1.3458683383241292</v>
      </c>
      <c r="AP172" s="18">
        <f t="shared" ca="1" si="91"/>
        <v>1.3194787630628722</v>
      </c>
      <c r="AQ172" s="18">
        <f t="shared" ca="1" si="91"/>
        <v>1.2936066304537961</v>
      </c>
      <c r="AR172" s="18">
        <f t="shared" ca="1" si="91"/>
        <v>1.2682417945625453</v>
      </c>
      <c r="AS172" s="18">
        <f t="shared" ca="1" si="91"/>
        <v>1.243374308394652</v>
      </c>
      <c r="AT172" s="18">
        <f t="shared" ca="1" si="91"/>
        <v>1.2189944199947571</v>
      </c>
      <c r="AU172" s="18">
        <f t="shared" ca="1" si="91"/>
        <v>1.1950925686223108</v>
      </c>
      <c r="AV172" s="18">
        <f t="shared" ca="1" si="91"/>
        <v>1.1716593810022655</v>
      </c>
      <c r="AW172" s="18">
        <f t="shared" ca="1" si="91"/>
        <v>1.1486856676492798</v>
      </c>
      <c r="AX172" s="18">
        <f t="shared" ca="1" si="91"/>
        <v>1.1261624192640001</v>
      </c>
      <c r="AY172" s="18">
        <f t="shared" ca="1" si="92"/>
        <v>1.1040808032</v>
      </c>
      <c r="AZ172" s="18">
        <f t="shared" ca="1" si="92"/>
        <v>1.08243216</v>
      </c>
      <c r="BA172" s="18">
        <f t="shared" ca="1" si="92"/>
        <v>1.0612079999999999</v>
      </c>
      <c r="BB172" s="18">
        <f t="shared" ca="1" si="92"/>
        <v>1.0404</v>
      </c>
      <c r="BC172" s="18">
        <f t="shared" ca="1" si="92"/>
        <v>1.02</v>
      </c>
      <c r="BD172" s="18">
        <f t="shared" ca="1" si="92"/>
        <v>1</v>
      </c>
      <c r="BE172" s="18">
        <f t="shared" ca="1" si="92"/>
        <v>0</v>
      </c>
      <c r="BF172" s="18">
        <f t="shared" ca="1" si="92"/>
        <v>0</v>
      </c>
      <c r="BG172" s="18">
        <f t="shared" ca="1" si="92"/>
        <v>0</v>
      </c>
      <c r="BH172" s="18">
        <f t="shared" ca="1" si="92"/>
        <v>0</v>
      </c>
    </row>
    <row r="173" spans="8:60" x14ac:dyDescent="0.35">
      <c r="H173" s="2" t="str">
        <f t="shared" si="80"/>
        <v>NGCC_O&amp;M</v>
      </c>
      <c r="I173">
        <f t="shared" si="87"/>
        <v>3</v>
      </c>
      <c r="J173">
        <f t="shared" si="81"/>
        <v>46</v>
      </c>
      <c r="K173" s="18">
        <f t="shared" ca="1" si="88"/>
        <v>2.4866112894073704</v>
      </c>
      <c r="L173" s="18">
        <f t="shared" ca="1" si="88"/>
        <v>2.4378542053013432</v>
      </c>
      <c r="M173" s="18">
        <f t="shared" ca="1" si="88"/>
        <v>2.3900531424522975</v>
      </c>
      <c r="N173" s="18">
        <f t="shared" ca="1" si="88"/>
        <v>2.3431893553453893</v>
      </c>
      <c r="O173" s="18">
        <f t="shared" ca="1" si="88"/>
        <v>2.2972444660248916</v>
      </c>
      <c r="P173" s="18">
        <f t="shared" ca="1" si="88"/>
        <v>2.2522004568871488</v>
      </c>
      <c r="Q173" s="18">
        <f t="shared" ca="1" si="88"/>
        <v>2.2080396636148518</v>
      </c>
      <c r="R173" s="18">
        <f t="shared" ca="1" si="88"/>
        <v>2.1647447682498542</v>
      </c>
      <c r="S173" s="18">
        <f t="shared" ca="1" si="88"/>
        <v>2.1222987924018186</v>
      </c>
      <c r="T173" s="18">
        <f t="shared" ca="1" si="88"/>
        <v>2.080685090590018</v>
      </c>
      <c r="U173" s="18">
        <f t="shared" ca="1" si="89"/>
        <v>2.0398873437157037</v>
      </c>
      <c r="V173" s="18">
        <f t="shared" ca="1" si="89"/>
        <v>1.9998895526624547</v>
      </c>
      <c r="W173" s="18">
        <f t="shared" ca="1" si="89"/>
        <v>1.9606760320220145</v>
      </c>
      <c r="X173" s="18">
        <f t="shared" ca="1" si="89"/>
        <v>1.9222314039431516</v>
      </c>
      <c r="Y173" s="18">
        <f t="shared" ca="1" si="89"/>
        <v>1.8845405921011289</v>
      </c>
      <c r="Z173" s="18">
        <f t="shared" ca="1" si="89"/>
        <v>1.8475888157854201</v>
      </c>
      <c r="AA173" s="18">
        <f t="shared" ca="1" si="89"/>
        <v>1.8113615841033535</v>
      </c>
      <c r="AB173" s="18">
        <f t="shared" ca="1" si="89"/>
        <v>1.7758446902974052</v>
      </c>
      <c r="AC173" s="18">
        <f t="shared" ca="1" si="89"/>
        <v>1.7410242061739269</v>
      </c>
      <c r="AD173" s="18">
        <f t="shared" ca="1" si="89"/>
        <v>1.7068864766411045</v>
      </c>
      <c r="AE173" s="18">
        <f t="shared" ca="1" si="90"/>
        <v>1.6734181143540243</v>
      </c>
      <c r="AF173" s="18">
        <f t="shared" ca="1" si="90"/>
        <v>1.6406059944647295</v>
      </c>
      <c r="AG173" s="18">
        <f t="shared" ca="1" si="90"/>
        <v>1.608437249475225</v>
      </c>
      <c r="AH173" s="18">
        <f t="shared" ca="1" si="90"/>
        <v>1.576899264191397</v>
      </c>
      <c r="AI173" s="18">
        <f t="shared" ca="1" si="90"/>
        <v>1.5459796707758797</v>
      </c>
      <c r="AJ173" s="18">
        <f t="shared" ca="1" si="90"/>
        <v>1.5156663438979212</v>
      </c>
      <c r="AK173" s="18">
        <f t="shared" ca="1" si="90"/>
        <v>1.4859473959783542</v>
      </c>
      <c r="AL173" s="18">
        <f t="shared" ca="1" si="90"/>
        <v>1.4568111725277981</v>
      </c>
      <c r="AM173" s="18">
        <f t="shared" ca="1" si="90"/>
        <v>1.4282462475762727</v>
      </c>
      <c r="AN173" s="18">
        <f t="shared" ca="1" si="90"/>
        <v>1.4002414191924244</v>
      </c>
      <c r="AO173" s="18">
        <f t="shared" ca="1" si="91"/>
        <v>1.372785705090612</v>
      </c>
      <c r="AP173" s="18">
        <f t="shared" ca="1" si="91"/>
        <v>1.3458683383241292</v>
      </c>
      <c r="AQ173" s="18">
        <f t="shared" ca="1" si="91"/>
        <v>1.3194787630628722</v>
      </c>
      <c r="AR173" s="18">
        <f t="shared" ca="1" si="91"/>
        <v>1.2936066304537961</v>
      </c>
      <c r="AS173" s="18">
        <f t="shared" ca="1" si="91"/>
        <v>1.2682417945625453</v>
      </c>
      <c r="AT173" s="18">
        <f t="shared" ca="1" si="91"/>
        <v>1.243374308394652</v>
      </c>
      <c r="AU173" s="18">
        <f t="shared" ca="1" si="91"/>
        <v>1.2189944199947571</v>
      </c>
      <c r="AV173" s="18">
        <f t="shared" ca="1" si="91"/>
        <v>1.1950925686223108</v>
      </c>
      <c r="AW173" s="18">
        <f t="shared" ca="1" si="91"/>
        <v>1.1716593810022655</v>
      </c>
      <c r="AX173" s="18">
        <f t="shared" ca="1" si="91"/>
        <v>1.1486856676492798</v>
      </c>
      <c r="AY173" s="18">
        <f t="shared" ca="1" si="92"/>
        <v>1.1261624192640001</v>
      </c>
      <c r="AZ173" s="18">
        <f t="shared" ca="1" si="92"/>
        <v>1.1040808032</v>
      </c>
      <c r="BA173" s="18">
        <f t="shared" ca="1" si="92"/>
        <v>1.08243216</v>
      </c>
      <c r="BB173" s="18">
        <f t="shared" ca="1" si="92"/>
        <v>1.0612079999999999</v>
      </c>
      <c r="BC173" s="18">
        <f t="shared" ca="1" si="92"/>
        <v>1.0404</v>
      </c>
      <c r="BD173" s="18">
        <f t="shared" ca="1" si="92"/>
        <v>1.02</v>
      </c>
      <c r="BE173" s="18">
        <f t="shared" ca="1" si="92"/>
        <v>1</v>
      </c>
      <c r="BF173" s="18">
        <f t="shared" ca="1" si="92"/>
        <v>0</v>
      </c>
      <c r="BG173" s="18">
        <f t="shared" ca="1" si="92"/>
        <v>0</v>
      </c>
      <c r="BH173" s="18">
        <f t="shared" ca="1" si="92"/>
        <v>0</v>
      </c>
    </row>
    <row r="174" spans="8:60" x14ac:dyDescent="0.35">
      <c r="H174" s="2" t="str">
        <f t="shared" si="80"/>
        <v>NGCC_O&amp;M</v>
      </c>
      <c r="I174">
        <f t="shared" si="87"/>
        <v>3</v>
      </c>
      <c r="J174">
        <f t="shared" si="81"/>
        <v>47</v>
      </c>
      <c r="K174" s="18">
        <f t="shared" ca="1" si="88"/>
        <v>2.5363435151955169</v>
      </c>
      <c r="L174" s="18">
        <f t="shared" ca="1" si="88"/>
        <v>2.4866112894073704</v>
      </c>
      <c r="M174" s="18">
        <f t="shared" ca="1" si="88"/>
        <v>2.4378542053013432</v>
      </c>
      <c r="N174" s="18">
        <f t="shared" ca="1" si="88"/>
        <v>2.3900531424522975</v>
      </c>
      <c r="O174" s="18">
        <f t="shared" ca="1" si="88"/>
        <v>2.3431893553453893</v>
      </c>
      <c r="P174" s="18">
        <f t="shared" ca="1" si="88"/>
        <v>2.2972444660248916</v>
      </c>
      <c r="Q174" s="18">
        <f t="shared" ca="1" si="88"/>
        <v>2.2522004568871488</v>
      </c>
      <c r="R174" s="18">
        <f t="shared" ca="1" si="88"/>
        <v>2.2080396636148518</v>
      </c>
      <c r="S174" s="18">
        <f t="shared" ca="1" si="88"/>
        <v>2.1647447682498542</v>
      </c>
      <c r="T174" s="18">
        <f t="shared" ca="1" si="88"/>
        <v>2.1222987924018186</v>
      </c>
      <c r="U174" s="18">
        <f t="shared" ca="1" si="89"/>
        <v>2.080685090590018</v>
      </c>
      <c r="V174" s="18">
        <f t="shared" ca="1" si="89"/>
        <v>2.0398873437157037</v>
      </c>
      <c r="W174" s="18">
        <f t="shared" ca="1" si="89"/>
        <v>1.9998895526624547</v>
      </c>
      <c r="X174" s="18">
        <f t="shared" ca="1" si="89"/>
        <v>1.9606760320220145</v>
      </c>
      <c r="Y174" s="18">
        <f t="shared" ca="1" si="89"/>
        <v>1.9222314039431516</v>
      </c>
      <c r="Z174" s="18">
        <f t="shared" ca="1" si="89"/>
        <v>1.8845405921011289</v>
      </c>
      <c r="AA174" s="18">
        <f t="shared" ca="1" si="89"/>
        <v>1.8475888157854201</v>
      </c>
      <c r="AB174" s="18">
        <f t="shared" ca="1" si="89"/>
        <v>1.8113615841033535</v>
      </c>
      <c r="AC174" s="18">
        <f t="shared" ca="1" si="89"/>
        <v>1.7758446902974052</v>
      </c>
      <c r="AD174" s="18">
        <f t="shared" ca="1" si="89"/>
        <v>1.7410242061739269</v>
      </c>
      <c r="AE174" s="18">
        <f t="shared" ca="1" si="90"/>
        <v>1.7068864766411045</v>
      </c>
      <c r="AF174" s="18">
        <f t="shared" ca="1" si="90"/>
        <v>1.6734181143540243</v>
      </c>
      <c r="AG174" s="18">
        <f t="shared" ca="1" si="90"/>
        <v>1.6406059944647295</v>
      </c>
      <c r="AH174" s="18">
        <f t="shared" ca="1" si="90"/>
        <v>1.608437249475225</v>
      </c>
      <c r="AI174" s="18">
        <f t="shared" ca="1" si="90"/>
        <v>1.576899264191397</v>
      </c>
      <c r="AJ174" s="18">
        <f t="shared" ca="1" si="90"/>
        <v>1.5459796707758797</v>
      </c>
      <c r="AK174" s="18">
        <f t="shared" ca="1" si="90"/>
        <v>1.5156663438979212</v>
      </c>
      <c r="AL174" s="18">
        <f t="shared" ca="1" si="90"/>
        <v>1.4859473959783542</v>
      </c>
      <c r="AM174" s="18">
        <f t="shared" ca="1" si="90"/>
        <v>1.4568111725277981</v>
      </c>
      <c r="AN174" s="18">
        <f t="shared" ca="1" si="90"/>
        <v>1.4282462475762727</v>
      </c>
      <c r="AO174" s="18">
        <f t="shared" ca="1" si="91"/>
        <v>1.4002414191924244</v>
      </c>
      <c r="AP174" s="18">
        <f t="shared" ca="1" si="91"/>
        <v>1.372785705090612</v>
      </c>
      <c r="AQ174" s="18">
        <f t="shared" ca="1" si="91"/>
        <v>1.3458683383241292</v>
      </c>
      <c r="AR174" s="18">
        <f t="shared" ca="1" si="91"/>
        <v>1.3194787630628722</v>
      </c>
      <c r="AS174" s="18">
        <f t="shared" ca="1" si="91"/>
        <v>1.2936066304537961</v>
      </c>
      <c r="AT174" s="18">
        <f t="shared" ca="1" si="91"/>
        <v>1.2682417945625453</v>
      </c>
      <c r="AU174" s="18">
        <f t="shared" ca="1" si="91"/>
        <v>1.243374308394652</v>
      </c>
      <c r="AV174" s="18">
        <f t="shared" ca="1" si="91"/>
        <v>1.2189944199947571</v>
      </c>
      <c r="AW174" s="18">
        <f t="shared" ca="1" si="91"/>
        <v>1.1950925686223108</v>
      </c>
      <c r="AX174" s="18">
        <f t="shared" ca="1" si="91"/>
        <v>1.1716593810022655</v>
      </c>
      <c r="AY174" s="18">
        <f t="shared" ca="1" si="92"/>
        <v>1.1486856676492798</v>
      </c>
      <c r="AZ174" s="18">
        <f t="shared" ca="1" si="92"/>
        <v>1.1261624192640001</v>
      </c>
      <c r="BA174" s="18">
        <f t="shared" ca="1" si="92"/>
        <v>1.1040808032</v>
      </c>
      <c r="BB174" s="18">
        <f t="shared" ca="1" si="92"/>
        <v>1.08243216</v>
      </c>
      <c r="BC174" s="18">
        <f t="shared" ca="1" si="92"/>
        <v>1.0612079999999999</v>
      </c>
      <c r="BD174" s="18">
        <f t="shared" ca="1" si="92"/>
        <v>1.0404</v>
      </c>
      <c r="BE174" s="18">
        <f t="shared" ca="1" si="92"/>
        <v>1.02</v>
      </c>
      <c r="BF174" s="18">
        <f t="shared" ca="1" si="92"/>
        <v>1</v>
      </c>
      <c r="BG174" s="18">
        <f t="shared" ca="1" si="92"/>
        <v>0</v>
      </c>
      <c r="BH174" s="18">
        <f t="shared" ca="1" si="92"/>
        <v>0</v>
      </c>
    </row>
    <row r="175" spans="8:60" x14ac:dyDescent="0.35">
      <c r="H175" s="2" t="str">
        <f t="shared" si="80"/>
        <v>NGCC_O&amp;M</v>
      </c>
      <c r="I175">
        <f t="shared" si="87"/>
        <v>3</v>
      </c>
      <c r="J175">
        <f t="shared" si="81"/>
        <v>48</v>
      </c>
      <c r="K175" s="18">
        <f t="shared" ref="K175:T184" ca="1" si="93">IF(K$24&gt;$J175,0,OFFSET($K$2,$I175,$J175-K$24))</f>
        <v>2.5870703854994277</v>
      </c>
      <c r="L175" s="18">
        <f t="shared" ca="1" si="93"/>
        <v>2.5363435151955169</v>
      </c>
      <c r="M175" s="18">
        <f t="shared" ca="1" si="93"/>
        <v>2.4866112894073704</v>
      </c>
      <c r="N175" s="18">
        <f t="shared" ca="1" si="93"/>
        <v>2.4378542053013432</v>
      </c>
      <c r="O175" s="18">
        <f t="shared" ca="1" si="93"/>
        <v>2.3900531424522975</v>
      </c>
      <c r="P175" s="18">
        <f t="shared" ca="1" si="93"/>
        <v>2.3431893553453893</v>
      </c>
      <c r="Q175" s="18">
        <f t="shared" ca="1" si="93"/>
        <v>2.2972444660248916</v>
      </c>
      <c r="R175" s="18">
        <f t="shared" ca="1" si="93"/>
        <v>2.2522004568871488</v>
      </c>
      <c r="S175" s="18">
        <f t="shared" ca="1" si="93"/>
        <v>2.2080396636148518</v>
      </c>
      <c r="T175" s="18">
        <f t="shared" ca="1" si="93"/>
        <v>2.1647447682498542</v>
      </c>
      <c r="U175" s="18">
        <f t="shared" ref="U175:AD184" ca="1" si="94">IF(U$24&gt;$J175,0,OFFSET($K$2,$I175,$J175-U$24))</f>
        <v>2.1222987924018186</v>
      </c>
      <c r="V175" s="18">
        <f t="shared" ca="1" si="94"/>
        <v>2.080685090590018</v>
      </c>
      <c r="W175" s="18">
        <f t="shared" ca="1" si="94"/>
        <v>2.0398873437157037</v>
      </c>
      <c r="X175" s="18">
        <f t="shared" ca="1" si="94"/>
        <v>1.9998895526624547</v>
      </c>
      <c r="Y175" s="18">
        <f t="shared" ca="1" si="94"/>
        <v>1.9606760320220145</v>
      </c>
      <c r="Z175" s="18">
        <f t="shared" ca="1" si="94"/>
        <v>1.9222314039431516</v>
      </c>
      <c r="AA175" s="18">
        <f t="shared" ca="1" si="94"/>
        <v>1.8845405921011289</v>
      </c>
      <c r="AB175" s="18">
        <f t="shared" ca="1" si="94"/>
        <v>1.8475888157854201</v>
      </c>
      <c r="AC175" s="18">
        <f t="shared" ca="1" si="94"/>
        <v>1.8113615841033535</v>
      </c>
      <c r="AD175" s="18">
        <f t="shared" ca="1" si="94"/>
        <v>1.7758446902974052</v>
      </c>
      <c r="AE175" s="18">
        <f t="shared" ref="AE175:AN184" ca="1" si="95">IF(AE$24&gt;$J175,0,OFFSET($K$2,$I175,$J175-AE$24))</f>
        <v>1.7410242061739269</v>
      </c>
      <c r="AF175" s="18">
        <f t="shared" ca="1" si="95"/>
        <v>1.7068864766411045</v>
      </c>
      <c r="AG175" s="18">
        <f t="shared" ca="1" si="95"/>
        <v>1.6734181143540243</v>
      </c>
      <c r="AH175" s="18">
        <f t="shared" ca="1" si="95"/>
        <v>1.6406059944647295</v>
      </c>
      <c r="AI175" s="18">
        <f t="shared" ca="1" si="95"/>
        <v>1.608437249475225</v>
      </c>
      <c r="AJ175" s="18">
        <f t="shared" ca="1" si="95"/>
        <v>1.576899264191397</v>
      </c>
      <c r="AK175" s="18">
        <f t="shared" ca="1" si="95"/>
        <v>1.5459796707758797</v>
      </c>
      <c r="AL175" s="18">
        <f t="shared" ca="1" si="95"/>
        <v>1.5156663438979212</v>
      </c>
      <c r="AM175" s="18">
        <f t="shared" ca="1" si="95"/>
        <v>1.4859473959783542</v>
      </c>
      <c r="AN175" s="18">
        <f t="shared" ca="1" si="95"/>
        <v>1.4568111725277981</v>
      </c>
      <c r="AO175" s="18">
        <f t="shared" ref="AO175:AX184" ca="1" si="96">IF(AO$24&gt;$J175,0,OFFSET($K$2,$I175,$J175-AO$24))</f>
        <v>1.4282462475762727</v>
      </c>
      <c r="AP175" s="18">
        <f t="shared" ca="1" si="96"/>
        <v>1.4002414191924244</v>
      </c>
      <c r="AQ175" s="18">
        <f t="shared" ca="1" si="96"/>
        <v>1.372785705090612</v>
      </c>
      <c r="AR175" s="18">
        <f t="shared" ca="1" si="96"/>
        <v>1.3458683383241292</v>
      </c>
      <c r="AS175" s="18">
        <f t="shared" ca="1" si="96"/>
        <v>1.3194787630628722</v>
      </c>
      <c r="AT175" s="18">
        <f t="shared" ca="1" si="96"/>
        <v>1.2936066304537961</v>
      </c>
      <c r="AU175" s="18">
        <f t="shared" ca="1" si="96"/>
        <v>1.2682417945625453</v>
      </c>
      <c r="AV175" s="18">
        <f t="shared" ca="1" si="96"/>
        <v>1.243374308394652</v>
      </c>
      <c r="AW175" s="18">
        <f t="shared" ca="1" si="96"/>
        <v>1.2189944199947571</v>
      </c>
      <c r="AX175" s="18">
        <f t="shared" ca="1" si="96"/>
        <v>1.1950925686223108</v>
      </c>
      <c r="AY175" s="18">
        <f t="shared" ref="AY175:BH184" ca="1" si="97">IF(AY$24&gt;$J175,0,OFFSET($K$2,$I175,$J175-AY$24))</f>
        <v>1.1716593810022655</v>
      </c>
      <c r="AZ175" s="18">
        <f t="shared" ca="1" si="97"/>
        <v>1.1486856676492798</v>
      </c>
      <c r="BA175" s="18">
        <f t="shared" ca="1" si="97"/>
        <v>1.1261624192640001</v>
      </c>
      <c r="BB175" s="18">
        <f t="shared" ca="1" si="97"/>
        <v>1.1040808032</v>
      </c>
      <c r="BC175" s="18">
        <f t="shared" ca="1" si="97"/>
        <v>1.08243216</v>
      </c>
      <c r="BD175" s="18">
        <f t="shared" ca="1" si="97"/>
        <v>1.0612079999999999</v>
      </c>
      <c r="BE175" s="18">
        <f t="shared" ca="1" si="97"/>
        <v>1.0404</v>
      </c>
      <c r="BF175" s="18">
        <f t="shared" ca="1" si="97"/>
        <v>1.02</v>
      </c>
      <c r="BG175" s="18">
        <f t="shared" ca="1" si="97"/>
        <v>1</v>
      </c>
      <c r="BH175" s="18">
        <f t="shared" ca="1" si="97"/>
        <v>0</v>
      </c>
    </row>
    <row r="176" spans="8:60" x14ac:dyDescent="0.35">
      <c r="H176" s="2" t="str">
        <f t="shared" si="80"/>
        <v>NGCC_O&amp;M</v>
      </c>
      <c r="I176">
        <f t="shared" si="87"/>
        <v>3</v>
      </c>
      <c r="J176">
        <f t="shared" si="81"/>
        <v>49</v>
      </c>
      <c r="K176" s="18">
        <f t="shared" ca="1" si="93"/>
        <v>2.6388117932094164</v>
      </c>
      <c r="L176" s="18">
        <f t="shared" ca="1" si="93"/>
        <v>2.5870703854994277</v>
      </c>
      <c r="M176" s="18">
        <f t="shared" ca="1" si="93"/>
        <v>2.5363435151955169</v>
      </c>
      <c r="N176" s="18">
        <f t="shared" ca="1" si="93"/>
        <v>2.4866112894073704</v>
      </c>
      <c r="O176" s="18">
        <f t="shared" ca="1" si="93"/>
        <v>2.4378542053013432</v>
      </c>
      <c r="P176" s="18">
        <f t="shared" ca="1" si="93"/>
        <v>2.3900531424522975</v>
      </c>
      <c r="Q176" s="18">
        <f t="shared" ca="1" si="93"/>
        <v>2.3431893553453893</v>
      </c>
      <c r="R176" s="18">
        <f t="shared" ca="1" si="93"/>
        <v>2.2972444660248916</v>
      </c>
      <c r="S176" s="18">
        <f t="shared" ca="1" si="93"/>
        <v>2.2522004568871488</v>
      </c>
      <c r="T176" s="18">
        <f t="shared" ca="1" si="93"/>
        <v>2.2080396636148518</v>
      </c>
      <c r="U176" s="18">
        <f t="shared" ca="1" si="94"/>
        <v>2.1647447682498542</v>
      </c>
      <c r="V176" s="18">
        <f t="shared" ca="1" si="94"/>
        <v>2.1222987924018186</v>
      </c>
      <c r="W176" s="18">
        <f t="shared" ca="1" si="94"/>
        <v>2.080685090590018</v>
      </c>
      <c r="X176" s="18">
        <f t="shared" ca="1" si="94"/>
        <v>2.0398873437157037</v>
      </c>
      <c r="Y176" s="18">
        <f t="shared" ca="1" si="94"/>
        <v>1.9998895526624547</v>
      </c>
      <c r="Z176" s="18">
        <f t="shared" ca="1" si="94"/>
        <v>1.9606760320220145</v>
      </c>
      <c r="AA176" s="18">
        <f t="shared" ca="1" si="94"/>
        <v>1.9222314039431516</v>
      </c>
      <c r="AB176" s="18">
        <f t="shared" ca="1" si="94"/>
        <v>1.8845405921011289</v>
      </c>
      <c r="AC176" s="18">
        <f t="shared" ca="1" si="94"/>
        <v>1.8475888157854201</v>
      </c>
      <c r="AD176" s="18">
        <f t="shared" ca="1" si="94"/>
        <v>1.8113615841033535</v>
      </c>
      <c r="AE176" s="18">
        <f t="shared" ca="1" si="95"/>
        <v>1.7758446902974052</v>
      </c>
      <c r="AF176" s="18">
        <f t="shared" ca="1" si="95"/>
        <v>1.7410242061739269</v>
      </c>
      <c r="AG176" s="18">
        <f t="shared" ca="1" si="95"/>
        <v>1.7068864766411045</v>
      </c>
      <c r="AH176" s="18">
        <f t="shared" ca="1" si="95"/>
        <v>1.6734181143540243</v>
      </c>
      <c r="AI176" s="18">
        <f t="shared" ca="1" si="95"/>
        <v>1.6406059944647295</v>
      </c>
      <c r="AJ176" s="18">
        <f t="shared" ca="1" si="95"/>
        <v>1.608437249475225</v>
      </c>
      <c r="AK176" s="18">
        <f t="shared" ca="1" si="95"/>
        <v>1.576899264191397</v>
      </c>
      <c r="AL176" s="18">
        <f t="shared" ca="1" si="95"/>
        <v>1.5459796707758797</v>
      </c>
      <c r="AM176" s="18">
        <f t="shared" ca="1" si="95"/>
        <v>1.5156663438979212</v>
      </c>
      <c r="AN176" s="18">
        <f t="shared" ca="1" si="95"/>
        <v>1.4859473959783542</v>
      </c>
      <c r="AO176" s="18">
        <f t="shared" ca="1" si="96"/>
        <v>1.4568111725277981</v>
      </c>
      <c r="AP176" s="18">
        <f t="shared" ca="1" si="96"/>
        <v>1.4282462475762727</v>
      </c>
      <c r="AQ176" s="18">
        <f t="shared" ca="1" si="96"/>
        <v>1.4002414191924244</v>
      </c>
      <c r="AR176" s="18">
        <f t="shared" ca="1" si="96"/>
        <v>1.372785705090612</v>
      </c>
      <c r="AS176" s="18">
        <f t="shared" ca="1" si="96"/>
        <v>1.3458683383241292</v>
      </c>
      <c r="AT176" s="18">
        <f t="shared" ca="1" si="96"/>
        <v>1.3194787630628722</v>
      </c>
      <c r="AU176" s="18">
        <f t="shared" ca="1" si="96"/>
        <v>1.2936066304537961</v>
      </c>
      <c r="AV176" s="18">
        <f t="shared" ca="1" si="96"/>
        <v>1.2682417945625453</v>
      </c>
      <c r="AW176" s="18">
        <f t="shared" ca="1" si="96"/>
        <v>1.243374308394652</v>
      </c>
      <c r="AX176" s="18">
        <f t="shared" ca="1" si="96"/>
        <v>1.2189944199947571</v>
      </c>
      <c r="AY176" s="18">
        <f t="shared" ca="1" si="97"/>
        <v>1.1950925686223108</v>
      </c>
      <c r="AZ176" s="18">
        <f t="shared" ca="1" si="97"/>
        <v>1.1716593810022655</v>
      </c>
      <c r="BA176" s="18">
        <f t="shared" ca="1" si="97"/>
        <v>1.1486856676492798</v>
      </c>
      <c r="BB176" s="18">
        <f t="shared" ca="1" si="97"/>
        <v>1.1261624192640001</v>
      </c>
      <c r="BC176" s="18">
        <f t="shared" ca="1" si="97"/>
        <v>1.1040808032</v>
      </c>
      <c r="BD176" s="18">
        <f t="shared" ca="1" si="97"/>
        <v>1.08243216</v>
      </c>
      <c r="BE176" s="18">
        <f t="shared" ca="1" si="97"/>
        <v>1.0612079999999999</v>
      </c>
      <c r="BF176" s="18">
        <f t="shared" ca="1" si="97"/>
        <v>1.0404</v>
      </c>
      <c r="BG176" s="18">
        <f t="shared" ca="1" si="97"/>
        <v>1.02</v>
      </c>
      <c r="BH176" s="18">
        <f t="shared" ca="1" si="97"/>
        <v>1</v>
      </c>
    </row>
    <row r="177" spans="8:60" x14ac:dyDescent="0.35">
      <c r="H177" s="2" t="str">
        <f t="shared" si="80"/>
        <v>NGCC_O&amp;M</v>
      </c>
      <c r="I177">
        <f t="shared" si="87"/>
        <v>3</v>
      </c>
      <c r="J177">
        <f t="shared" si="81"/>
        <v>50</v>
      </c>
      <c r="K177" s="18">
        <f t="shared" ca="1" si="93"/>
        <v>2.6915880290736047</v>
      </c>
      <c r="L177" s="18">
        <f t="shared" ca="1" si="93"/>
        <v>2.6388117932094164</v>
      </c>
      <c r="M177" s="18">
        <f t="shared" ca="1" si="93"/>
        <v>2.5870703854994277</v>
      </c>
      <c r="N177" s="18">
        <f t="shared" ca="1" si="93"/>
        <v>2.5363435151955169</v>
      </c>
      <c r="O177" s="18">
        <f t="shared" ca="1" si="93"/>
        <v>2.4866112894073704</v>
      </c>
      <c r="P177" s="18">
        <f t="shared" ca="1" si="93"/>
        <v>2.4378542053013432</v>
      </c>
      <c r="Q177" s="18">
        <f t="shared" ca="1" si="93"/>
        <v>2.3900531424522975</v>
      </c>
      <c r="R177" s="18">
        <f t="shared" ca="1" si="93"/>
        <v>2.3431893553453893</v>
      </c>
      <c r="S177" s="18">
        <f t="shared" ca="1" si="93"/>
        <v>2.2972444660248916</v>
      </c>
      <c r="T177" s="18">
        <f t="shared" ca="1" si="93"/>
        <v>2.2522004568871488</v>
      </c>
      <c r="U177" s="18">
        <f t="shared" ca="1" si="94"/>
        <v>2.2080396636148518</v>
      </c>
      <c r="V177" s="18">
        <f t="shared" ca="1" si="94"/>
        <v>2.1647447682498542</v>
      </c>
      <c r="W177" s="18">
        <f t="shared" ca="1" si="94"/>
        <v>2.1222987924018186</v>
      </c>
      <c r="X177" s="18">
        <f t="shared" ca="1" si="94"/>
        <v>2.080685090590018</v>
      </c>
      <c r="Y177" s="18">
        <f t="shared" ca="1" si="94"/>
        <v>2.0398873437157037</v>
      </c>
      <c r="Z177" s="18">
        <f t="shared" ca="1" si="94"/>
        <v>1.9998895526624547</v>
      </c>
      <c r="AA177" s="18">
        <f t="shared" ca="1" si="94"/>
        <v>1.9606760320220145</v>
      </c>
      <c r="AB177" s="18">
        <f t="shared" ca="1" si="94"/>
        <v>1.9222314039431516</v>
      </c>
      <c r="AC177" s="18">
        <f t="shared" ca="1" si="94"/>
        <v>1.8845405921011289</v>
      </c>
      <c r="AD177" s="18">
        <f t="shared" ca="1" si="94"/>
        <v>1.8475888157854201</v>
      </c>
      <c r="AE177" s="18">
        <f t="shared" ca="1" si="95"/>
        <v>1.8113615841033535</v>
      </c>
      <c r="AF177" s="18">
        <f t="shared" ca="1" si="95"/>
        <v>1.7758446902974052</v>
      </c>
      <c r="AG177" s="18">
        <f t="shared" ca="1" si="95"/>
        <v>1.7410242061739269</v>
      </c>
      <c r="AH177" s="18">
        <f t="shared" ca="1" si="95"/>
        <v>1.7068864766411045</v>
      </c>
      <c r="AI177" s="18">
        <f t="shared" ca="1" si="95"/>
        <v>1.6734181143540243</v>
      </c>
      <c r="AJ177" s="18">
        <f t="shared" ca="1" si="95"/>
        <v>1.6406059944647295</v>
      </c>
      <c r="AK177" s="18">
        <f t="shared" ca="1" si="95"/>
        <v>1.608437249475225</v>
      </c>
      <c r="AL177" s="18">
        <f t="shared" ca="1" si="95"/>
        <v>1.576899264191397</v>
      </c>
      <c r="AM177" s="18">
        <f t="shared" ca="1" si="95"/>
        <v>1.5459796707758797</v>
      </c>
      <c r="AN177" s="18">
        <f t="shared" ca="1" si="95"/>
        <v>1.5156663438979212</v>
      </c>
      <c r="AO177" s="18">
        <f t="shared" ca="1" si="96"/>
        <v>1.4859473959783542</v>
      </c>
      <c r="AP177" s="18">
        <f t="shared" ca="1" si="96"/>
        <v>1.4568111725277981</v>
      </c>
      <c r="AQ177" s="18">
        <f t="shared" ca="1" si="96"/>
        <v>1.4282462475762727</v>
      </c>
      <c r="AR177" s="18">
        <f t="shared" ca="1" si="96"/>
        <v>1.4002414191924244</v>
      </c>
      <c r="AS177" s="18">
        <f t="shared" ca="1" si="96"/>
        <v>1.372785705090612</v>
      </c>
      <c r="AT177" s="18">
        <f t="shared" ca="1" si="96"/>
        <v>1.3458683383241292</v>
      </c>
      <c r="AU177" s="18">
        <f t="shared" ca="1" si="96"/>
        <v>1.3194787630628722</v>
      </c>
      <c r="AV177" s="18">
        <f t="shared" ca="1" si="96"/>
        <v>1.2936066304537961</v>
      </c>
      <c r="AW177" s="18">
        <f t="shared" ca="1" si="96"/>
        <v>1.2682417945625453</v>
      </c>
      <c r="AX177" s="18">
        <f t="shared" ca="1" si="96"/>
        <v>1.243374308394652</v>
      </c>
      <c r="AY177" s="18">
        <f t="shared" ca="1" si="97"/>
        <v>1.2189944199947571</v>
      </c>
      <c r="AZ177" s="18">
        <f t="shared" ca="1" si="97"/>
        <v>1.1950925686223108</v>
      </c>
      <c r="BA177" s="18">
        <f t="shared" ca="1" si="97"/>
        <v>1.1716593810022655</v>
      </c>
      <c r="BB177" s="18">
        <f t="shared" ca="1" si="97"/>
        <v>1.1486856676492798</v>
      </c>
      <c r="BC177" s="18">
        <f t="shared" ca="1" si="97"/>
        <v>1.1261624192640001</v>
      </c>
      <c r="BD177" s="18">
        <f t="shared" ca="1" si="97"/>
        <v>1.1040808032</v>
      </c>
      <c r="BE177" s="18">
        <f t="shared" ca="1" si="97"/>
        <v>1.08243216</v>
      </c>
      <c r="BF177" s="18">
        <f t="shared" ca="1" si="97"/>
        <v>1.0612079999999999</v>
      </c>
      <c r="BG177" s="18">
        <f t="shared" ca="1" si="97"/>
        <v>1.0404</v>
      </c>
      <c r="BH177" s="18">
        <f t="shared" ca="1" si="97"/>
        <v>1.02</v>
      </c>
    </row>
    <row r="178" spans="8:60" x14ac:dyDescent="0.35">
      <c r="H178" s="2" t="str">
        <f t="shared" si="80"/>
        <v>SCCT_O&amp;M</v>
      </c>
      <c r="I178">
        <f t="shared" si="87"/>
        <v>4</v>
      </c>
      <c r="J178">
        <f t="shared" si="81"/>
        <v>0</v>
      </c>
      <c r="K178" s="18">
        <f t="shared" ca="1" si="93"/>
        <v>1</v>
      </c>
      <c r="L178" s="18">
        <f t="shared" ca="1" si="93"/>
        <v>0</v>
      </c>
      <c r="M178" s="18">
        <f t="shared" ca="1" si="93"/>
        <v>0</v>
      </c>
      <c r="N178" s="18">
        <f t="shared" ca="1" si="93"/>
        <v>0</v>
      </c>
      <c r="O178" s="18">
        <f t="shared" ca="1" si="93"/>
        <v>0</v>
      </c>
      <c r="P178" s="18">
        <f t="shared" ca="1" si="93"/>
        <v>0</v>
      </c>
      <c r="Q178" s="18">
        <f t="shared" ca="1" si="93"/>
        <v>0</v>
      </c>
      <c r="R178" s="18">
        <f t="shared" ca="1" si="93"/>
        <v>0</v>
      </c>
      <c r="S178" s="18">
        <f t="shared" ca="1" si="93"/>
        <v>0</v>
      </c>
      <c r="T178" s="18">
        <f t="shared" ca="1" si="93"/>
        <v>0</v>
      </c>
      <c r="U178" s="18">
        <f t="shared" ca="1" si="94"/>
        <v>0</v>
      </c>
      <c r="V178" s="18">
        <f t="shared" ca="1" si="94"/>
        <v>0</v>
      </c>
      <c r="W178" s="18">
        <f t="shared" ca="1" si="94"/>
        <v>0</v>
      </c>
      <c r="X178" s="18">
        <f t="shared" ca="1" si="94"/>
        <v>0</v>
      </c>
      <c r="Y178" s="18">
        <f t="shared" ca="1" si="94"/>
        <v>0</v>
      </c>
      <c r="Z178" s="18">
        <f t="shared" ca="1" si="94"/>
        <v>0</v>
      </c>
      <c r="AA178" s="18">
        <f t="shared" ca="1" si="94"/>
        <v>0</v>
      </c>
      <c r="AB178" s="18">
        <f t="shared" ca="1" si="94"/>
        <v>0</v>
      </c>
      <c r="AC178" s="18">
        <f t="shared" ca="1" si="94"/>
        <v>0</v>
      </c>
      <c r="AD178" s="18">
        <f t="shared" ca="1" si="94"/>
        <v>0</v>
      </c>
      <c r="AE178" s="18">
        <f t="shared" ca="1" si="95"/>
        <v>0</v>
      </c>
      <c r="AF178" s="18">
        <f t="shared" ca="1" si="95"/>
        <v>0</v>
      </c>
      <c r="AG178" s="18">
        <f t="shared" ca="1" si="95"/>
        <v>0</v>
      </c>
      <c r="AH178" s="18">
        <f t="shared" ca="1" si="95"/>
        <v>0</v>
      </c>
      <c r="AI178" s="18">
        <f t="shared" ca="1" si="95"/>
        <v>0</v>
      </c>
      <c r="AJ178" s="18">
        <f t="shared" ca="1" si="95"/>
        <v>0</v>
      </c>
      <c r="AK178" s="18">
        <f t="shared" ca="1" si="95"/>
        <v>0</v>
      </c>
      <c r="AL178" s="18">
        <f t="shared" ca="1" si="95"/>
        <v>0</v>
      </c>
      <c r="AM178" s="18">
        <f t="shared" ca="1" si="95"/>
        <v>0</v>
      </c>
      <c r="AN178" s="18">
        <f t="shared" ca="1" si="95"/>
        <v>0</v>
      </c>
      <c r="AO178" s="18">
        <f t="shared" ca="1" si="96"/>
        <v>0</v>
      </c>
      <c r="AP178" s="18">
        <f t="shared" ca="1" si="96"/>
        <v>0</v>
      </c>
      <c r="AQ178" s="18">
        <f t="shared" ca="1" si="96"/>
        <v>0</v>
      </c>
      <c r="AR178" s="18">
        <f t="shared" ca="1" si="96"/>
        <v>0</v>
      </c>
      <c r="AS178" s="18">
        <f t="shared" ca="1" si="96"/>
        <v>0</v>
      </c>
      <c r="AT178" s="18">
        <f t="shared" ca="1" si="96"/>
        <v>0</v>
      </c>
      <c r="AU178" s="18">
        <f t="shared" ca="1" si="96"/>
        <v>0</v>
      </c>
      <c r="AV178" s="18">
        <f t="shared" ca="1" si="96"/>
        <v>0</v>
      </c>
      <c r="AW178" s="18">
        <f t="shared" ca="1" si="96"/>
        <v>0</v>
      </c>
      <c r="AX178" s="18">
        <f t="shared" ca="1" si="96"/>
        <v>0</v>
      </c>
      <c r="AY178" s="18">
        <f t="shared" ca="1" si="97"/>
        <v>0</v>
      </c>
      <c r="AZ178" s="18">
        <f t="shared" ca="1" si="97"/>
        <v>0</v>
      </c>
      <c r="BA178" s="18">
        <f t="shared" ca="1" si="97"/>
        <v>0</v>
      </c>
      <c r="BB178" s="18">
        <f t="shared" ca="1" si="97"/>
        <v>0</v>
      </c>
      <c r="BC178" s="18">
        <f t="shared" ca="1" si="97"/>
        <v>0</v>
      </c>
      <c r="BD178" s="18">
        <f t="shared" ca="1" si="97"/>
        <v>0</v>
      </c>
      <c r="BE178" s="18">
        <f t="shared" ca="1" si="97"/>
        <v>0</v>
      </c>
      <c r="BF178" s="18">
        <f t="shared" ca="1" si="97"/>
        <v>0</v>
      </c>
      <c r="BG178" s="18">
        <f t="shared" ca="1" si="97"/>
        <v>0</v>
      </c>
      <c r="BH178" s="18">
        <f t="shared" ca="1" si="97"/>
        <v>0</v>
      </c>
    </row>
    <row r="179" spans="8:60" x14ac:dyDescent="0.35">
      <c r="H179" s="2" t="str">
        <f t="shared" si="80"/>
        <v>SCCT_O&amp;M</v>
      </c>
      <c r="I179">
        <f t="shared" si="87"/>
        <v>4</v>
      </c>
      <c r="J179">
        <f t="shared" si="81"/>
        <v>1</v>
      </c>
      <c r="K179" s="18">
        <f t="shared" ca="1" si="93"/>
        <v>1.02</v>
      </c>
      <c r="L179" s="18">
        <f t="shared" ca="1" si="93"/>
        <v>1</v>
      </c>
      <c r="M179" s="18">
        <f t="shared" ca="1" si="93"/>
        <v>0</v>
      </c>
      <c r="N179" s="18">
        <f t="shared" ca="1" si="93"/>
        <v>0</v>
      </c>
      <c r="O179" s="18">
        <f t="shared" ca="1" si="93"/>
        <v>0</v>
      </c>
      <c r="P179" s="18">
        <f t="shared" ca="1" si="93"/>
        <v>0</v>
      </c>
      <c r="Q179" s="18">
        <f t="shared" ca="1" si="93"/>
        <v>0</v>
      </c>
      <c r="R179" s="18">
        <f t="shared" ca="1" si="93"/>
        <v>0</v>
      </c>
      <c r="S179" s="18">
        <f t="shared" ca="1" si="93"/>
        <v>0</v>
      </c>
      <c r="T179" s="18">
        <f t="shared" ca="1" si="93"/>
        <v>0</v>
      </c>
      <c r="U179" s="18">
        <f t="shared" ca="1" si="94"/>
        <v>0</v>
      </c>
      <c r="V179" s="18">
        <f t="shared" ca="1" si="94"/>
        <v>0</v>
      </c>
      <c r="W179" s="18">
        <f t="shared" ca="1" si="94"/>
        <v>0</v>
      </c>
      <c r="X179" s="18">
        <f t="shared" ca="1" si="94"/>
        <v>0</v>
      </c>
      <c r="Y179" s="18">
        <f t="shared" ca="1" si="94"/>
        <v>0</v>
      </c>
      <c r="Z179" s="18">
        <f t="shared" ca="1" si="94"/>
        <v>0</v>
      </c>
      <c r="AA179" s="18">
        <f t="shared" ca="1" si="94"/>
        <v>0</v>
      </c>
      <c r="AB179" s="18">
        <f t="shared" ca="1" si="94"/>
        <v>0</v>
      </c>
      <c r="AC179" s="18">
        <f t="shared" ca="1" si="94"/>
        <v>0</v>
      </c>
      <c r="AD179" s="18">
        <f t="shared" ca="1" si="94"/>
        <v>0</v>
      </c>
      <c r="AE179" s="18">
        <f t="shared" ca="1" si="95"/>
        <v>0</v>
      </c>
      <c r="AF179" s="18">
        <f t="shared" ca="1" si="95"/>
        <v>0</v>
      </c>
      <c r="AG179" s="18">
        <f t="shared" ca="1" si="95"/>
        <v>0</v>
      </c>
      <c r="AH179" s="18">
        <f t="shared" ca="1" si="95"/>
        <v>0</v>
      </c>
      <c r="AI179" s="18">
        <f t="shared" ca="1" si="95"/>
        <v>0</v>
      </c>
      <c r="AJ179" s="18">
        <f t="shared" ca="1" si="95"/>
        <v>0</v>
      </c>
      <c r="AK179" s="18">
        <f t="shared" ca="1" si="95"/>
        <v>0</v>
      </c>
      <c r="AL179" s="18">
        <f t="shared" ca="1" si="95"/>
        <v>0</v>
      </c>
      <c r="AM179" s="18">
        <f t="shared" ca="1" si="95"/>
        <v>0</v>
      </c>
      <c r="AN179" s="18">
        <f t="shared" ca="1" si="95"/>
        <v>0</v>
      </c>
      <c r="AO179" s="18">
        <f t="shared" ca="1" si="96"/>
        <v>0</v>
      </c>
      <c r="AP179" s="18">
        <f t="shared" ca="1" si="96"/>
        <v>0</v>
      </c>
      <c r="AQ179" s="18">
        <f t="shared" ca="1" si="96"/>
        <v>0</v>
      </c>
      <c r="AR179" s="18">
        <f t="shared" ca="1" si="96"/>
        <v>0</v>
      </c>
      <c r="AS179" s="18">
        <f t="shared" ca="1" si="96"/>
        <v>0</v>
      </c>
      <c r="AT179" s="18">
        <f t="shared" ca="1" si="96"/>
        <v>0</v>
      </c>
      <c r="AU179" s="18">
        <f t="shared" ca="1" si="96"/>
        <v>0</v>
      </c>
      <c r="AV179" s="18">
        <f t="shared" ca="1" si="96"/>
        <v>0</v>
      </c>
      <c r="AW179" s="18">
        <f t="shared" ca="1" si="96"/>
        <v>0</v>
      </c>
      <c r="AX179" s="18">
        <f t="shared" ca="1" si="96"/>
        <v>0</v>
      </c>
      <c r="AY179" s="18">
        <f t="shared" ca="1" si="97"/>
        <v>0</v>
      </c>
      <c r="AZ179" s="18">
        <f t="shared" ca="1" si="97"/>
        <v>0</v>
      </c>
      <c r="BA179" s="18">
        <f t="shared" ca="1" si="97"/>
        <v>0</v>
      </c>
      <c r="BB179" s="18">
        <f t="shared" ca="1" si="97"/>
        <v>0</v>
      </c>
      <c r="BC179" s="18">
        <f t="shared" ca="1" si="97"/>
        <v>0</v>
      </c>
      <c r="BD179" s="18">
        <f t="shared" ca="1" si="97"/>
        <v>0</v>
      </c>
      <c r="BE179" s="18">
        <f t="shared" ca="1" si="97"/>
        <v>0</v>
      </c>
      <c r="BF179" s="18">
        <f t="shared" ca="1" si="97"/>
        <v>0</v>
      </c>
      <c r="BG179" s="18">
        <f t="shared" ca="1" si="97"/>
        <v>0</v>
      </c>
      <c r="BH179" s="18">
        <f t="shared" ca="1" si="97"/>
        <v>0</v>
      </c>
    </row>
    <row r="180" spans="8:60" x14ac:dyDescent="0.35">
      <c r="H180" s="2" t="str">
        <f t="shared" si="80"/>
        <v>SCCT_O&amp;M</v>
      </c>
      <c r="I180">
        <f t="shared" si="87"/>
        <v>4</v>
      </c>
      <c r="J180">
        <f t="shared" si="81"/>
        <v>2</v>
      </c>
      <c r="K180" s="18">
        <f t="shared" ca="1" si="93"/>
        <v>1.0404</v>
      </c>
      <c r="L180" s="18">
        <f t="shared" ca="1" si="93"/>
        <v>1.02</v>
      </c>
      <c r="M180" s="18">
        <f t="shared" ca="1" si="93"/>
        <v>1</v>
      </c>
      <c r="N180" s="18">
        <f t="shared" ca="1" si="93"/>
        <v>0</v>
      </c>
      <c r="O180" s="18">
        <f t="shared" ca="1" si="93"/>
        <v>0</v>
      </c>
      <c r="P180" s="18">
        <f t="shared" ca="1" si="93"/>
        <v>0</v>
      </c>
      <c r="Q180" s="18">
        <f t="shared" ca="1" si="93"/>
        <v>0</v>
      </c>
      <c r="R180" s="18">
        <f t="shared" ca="1" si="93"/>
        <v>0</v>
      </c>
      <c r="S180" s="18">
        <f t="shared" ca="1" si="93"/>
        <v>0</v>
      </c>
      <c r="T180" s="18">
        <f t="shared" ca="1" si="93"/>
        <v>0</v>
      </c>
      <c r="U180" s="18">
        <f t="shared" ca="1" si="94"/>
        <v>0</v>
      </c>
      <c r="V180" s="18">
        <f t="shared" ca="1" si="94"/>
        <v>0</v>
      </c>
      <c r="W180" s="18">
        <f t="shared" ca="1" si="94"/>
        <v>0</v>
      </c>
      <c r="X180" s="18">
        <f t="shared" ca="1" si="94"/>
        <v>0</v>
      </c>
      <c r="Y180" s="18">
        <f t="shared" ca="1" si="94"/>
        <v>0</v>
      </c>
      <c r="Z180" s="18">
        <f t="shared" ca="1" si="94"/>
        <v>0</v>
      </c>
      <c r="AA180" s="18">
        <f t="shared" ca="1" si="94"/>
        <v>0</v>
      </c>
      <c r="AB180" s="18">
        <f t="shared" ca="1" si="94"/>
        <v>0</v>
      </c>
      <c r="AC180" s="18">
        <f t="shared" ca="1" si="94"/>
        <v>0</v>
      </c>
      <c r="AD180" s="18">
        <f t="shared" ca="1" si="94"/>
        <v>0</v>
      </c>
      <c r="AE180" s="18">
        <f t="shared" ca="1" si="95"/>
        <v>0</v>
      </c>
      <c r="AF180" s="18">
        <f t="shared" ca="1" si="95"/>
        <v>0</v>
      </c>
      <c r="AG180" s="18">
        <f t="shared" ca="1" si="95"/>
        <v>0</v>
      </c>
      <c r="AH180" s="18">
        <f t="shared" ca="1" si="95"/>
        <v>0</v>
      </c>
      <c r="AI180" s="18">
        <f t="shared" ca="1" si="95"/>
        <v>0</v>
      </c>
      <c r="AJ180" s="18">
        <f t="shared" ca="1" si="95"/>
        <v>0</v>
      </c>
      <c r="AK180" s="18">
        <f t="shared" ca="1" si="95"/>
        <v>0</v>
      </c>
      <c r="AL180" s="18">
        <f t="shared" ca="1" si="95"/>
        <v>0</v>
      </c>
      <c r="AM180" s="18">
        <f t="shared" ca="1" si="95"/>
        <v>0</v>
      </c>
      <c r="AN180" s="18">
        <f t="shared" ca="1" si="95"/>
        <v>0</v>
      </c>
      <c r="AO180" s="18">
        <f t="shared" ca="1" si="96"/>
        <v>0</v>
      </c>
      <c r="AP180" s="18">
        <f t="shared" ca="1" si="96"/>
        <v>0</v>
      </c>
      <c r="AQ180" s="18">
        <f t="shared" ca="1" si="96"/>
        <v>0</v>
      </c>
      <c r="AR180" s="18">
        <f t="shared" ca="1" si="96"/>
        <v>0</v>
      </c>
      <c r="AS180" s="18">
        <f t="shared" ca="1" si="96"/>
        <v>0</v>
      </c>
      <c r="AT180" s="18">
        <f t="shared" ca="1" si="96"/>
        <v>0</v>
      </c>
      <c r="AU180" s="18">
        <f t="shared" ca="1" si="96"/>
        <v>0</v>
      </c>
      <c r="AV180" s="18">
        <f t="shared" ca="1" si="96"/>
        <v>0</v>
      </c>
      <c r="AW180" s="18">
        <f t="shared" ca="1" si="96"/>
        <v>0</v>
      </c>
      <c r="AX180" s="18">
        <f t="shared" ca="1" si="96"/>
        <v>0</v>
      </c>
      <c r="AY180" s="18">
        <f t="shared" ca="1" si="97"/>
        <v>0</v>
      </c>
      <c r="AZ180" s="18">
        <f t="shared" ca="1" si="97"/>
        <v>0</v>
      </c>
      <c r="BA180" s="18">
        <f t="shared" ca="1" si="97"/>
        <v>0</v>
      </c>
      <c r="BB180" s="18">
        <f t="shared" ca="1" si="97"/>
        <v>0</v>
      </c>
      <c r="BC180" s="18">
        <f t="shared" ca="1" si="97"/>
        <v>0</v>
      </c>
      <c r="BD180" s="18">
        <f t="shared" ca="1" si="97"/>
        <v>0</v>
      </c>
      <c r="BE180" s="18">
        <f t="shared" ca="1" si="97"/>
        <v>0</v>
      </c>
      <c r="BF180" s="18">
        <f t="shared" ca="1" si="97"/>
        <v>0</v>
      </c>
      <c r="BG180" s="18">
        <f t="shared" ca="1" si="97"/>
        <v>0</v>
      </c>
      <c r="BH180" s="18">
        <f t="shared" ca="1" si="97"/>
        <v>0</v>
      </c>
    </row>
    <row r="181" spans="8:60" x14ac:dyDescent="0.35">
      <c r="H181" s="2" t="str">
        <f t="shared" si="80"/>
        <v>SCCT_O&amp;M</v>
      </c>
      <c r="I181">
        <f t="shared" si="87"/>
        <v>4</v>
      </c>
      <c r="J181">
        <f t="shared" si="81"/>
        <v>3</v>
      </c>
      <c r="K181" s="18">
        <f t="shared" ca="1" si="93"/>
        <v>1.0612079999999999</v>
      </c>
      <c r="L181" s="18">
        <f t="shared" ca="1" si="93"/>
        <v>1.0404</v>
      </c>
      <c r="M181" s="18">
        <f t="shared" ca="1" si="93"/>
        <v>1.02</v>
      </c>
      <c r="N181" s="18">
        <f t="shared" ca="1" si="93"/>
        <v>1</v>
      </c>
      <c r="O181" s="18">
        <f t="shared" ca="1" si="93"/>
        <v>0</v>
      </c>
      <c r="P181" s="18">
        <f t="shared" ca="1" si="93"/>
        <v>0</v>
      </c>
      <c r="Q181" s="18">
        <f t="shared" ca="1" si="93"/>
        <v>0</v>
      </c>
      <c r="R181" s="18">
        <f t="shared" ca="1" si="93"/>
        <v>0</v>
      </c>
      <c r="S181" s="18">
        <f t="shared" ca="1" si="93"/>
        <v>0</v>
      </c>
      <c r="T181" s="18">
        <f t="shared" ca="1" si="93"/>
        <v>0</v>
      </c>
      <c r="U181" s="18">
        <f t="shared" ca="1" si="94"/>
        <v>0</v>
      </c>
      <c r="V181" s="18">
        <f t="shared" ca="1" si="94"/>
        <v>0</v>
      </c>
      <c r="W181" s="18">
        <f t="shared" ca="1" si="94"/>
        <v>0</v>
      </c>
      <c r="X181" s="18">
        <f t="shared" ca="1" si="94"/>
        <v>0</v>
      </c>
      <c r="Y181" s="18">
        <f t="shared" ca="1" si="94"/>
        <v>0</v>
      </c>
      <c r="Z181" s="18">
        <f t="shared" ca="1" si="94"/>
        <v>0</v>
      </c>
      <c r="AA181" s="18">
        <f t="shared" ca="1" si="94"/>
        <v>0</v>
      </c>
      <c r="AB181" s="18">
        <f t="shared" ca="1" si="94"/>
        <v>0</v>
      </c>
      <c r="AC181" s="18">
        <f t="shared" ca="1" si="94"/>
        <v>0</v>
      </c>
      <c r="AD181" s="18">
        <f t="shared" ca="1" si="94"/>
        <v>0</v>
      </c>
      <c r="AE181" s="18">
        <f t="shared" ca="1" si="95"/>
        <v>0</v>
      </c>
      <c r="AF181" s="18">
        <f t="shared" ca="1" si="95"/>
        <v>0</v>
      </c>
      <c r="AG181" s="18">
        <f t="shared" ca="1" si="95"/>
        <v>0</v>
      </c>
      <c r="AH181" s="18">
        <f t="shared" ca="1" si="95"/>
        <v>0</v>
      </c>
      <c r="AI181" s="18">
        <f t="shared" ca="1" si="95"/>
        <v>0</v>
      </c>
      <c r="AJ181" s="18">
        <f t="shared" ca="1" si="95"/>
        <v>0</v>
      </c>
      <c r="AK181" s="18">
        <f t="shared" ca="1" si="95"/>
        <v>0</v>
      </c>
      <c r="AL181" s="18">
        <f t="shared" ca="1" si="95"/>
        <v>0</v>
      </c>
      <c r="AM181" s="18">
        <f t="shared" ca="1" si="95"/>
        <v>0</v>
      </c>
      <c r="AN181" s="18">
        <f t="shared" ca="1" si="95"/>
        <v>0</v>
      </c>
      <c r="AO181" s="18">
        <f t="shared" ca="1" si="96"/>
        <v>0</v>
      </c>
      <c r="AP181" s="18">
        <f t="shared" ca="1" si="96"/>
        <v>0</v>
      </c>
      <c r="AQ181" s="18">
        <f t="shared" ca="1" si="96"/>
        <v>0</v>
      </c>
      <c r="AR181" s="18">
        <f t="shared" ca="1" si="96"/>
        <v>0</v>
      </c>
      <c r="AS181" s="18">
        <f t="shared" ca="1" si="96"/>
        <v>0</v>
      </c>
      <c r="AT181" s="18">
        <f t="shared" ca="1" si="96"/>
        <v>0</v>
      </c>
      <c r="AU181" s="18">
        <f t="shared" ca="1" si="96"/>
        <v>0</v>
      </c>
      <c r="AV181" s="18">
        <f t="shared" ca="1" si="96"/>
        <v>0</v>
      </c>
      <c r="AW181" s="18">
        <f t="shared" ca="1" si="96"/>
        <v>0</v>
      </c>
      <c r="AX181" s="18">
        <f t="shared" ca="1" si="96"/>
        <v>0</v>
      </c>
      <c r="AY181" s="18">
        <f t="shared" ca="1" si="97"/>
        <v>0</v>
      </c>
      <c r="AZ181" s="18">
        <f t="shared" ca="1" si="97"/>
        <v>0</v>
      </c>
      <c r="BA181" s="18">
        <f t="shared" ca="1" si="97"/>
        <v>0</v>
      </c>
      <c r="BB181" s="18">
        <f t="shared" ca="1" si="97"/>
        <v>0</v>
      </c>
      <c r="BC181" s="18">
        <f t="shared" ca="1" si="97"/>
        <v>0</v>
      </c>
      <c r="BD181" s="18">
        <f t="shared" ca="1" si="97"/>
        <v>0</v>
      </c>
      <c r="BE181" s="18">
        <f t="shared" ca="1" si="97"/>
        <v>0</v>
      </c>
      <c r="BF181" s="18">
        <f t="shared" ca="1" si="97"/>
        <v>0</v>
      </c>
      <c r="BG181" s="18">
        <f t="shared" ca="1" si="97"/>
        <v>0</v>
      </c>
      <c r="BH181" s="18">
        <f t="shared" ca="1" si="97"/>
        <v>0</v>
      </c>
    </row>
    <row r="182" spans="8:60" x14ac:dyDescent="0.35">
      <c r="H182" s="2" t="str">
        <f t="shared" si="80"/>
        <v>SCCT_O&amp;M</v>
      </c>
      <c r="I182">
        <f t="shared" si="87"/>
        <v>4</v>
      </c>
      <c r="J182">
        <f t="shared" si="81"/>
        <v>4</v>
      </c>
      <c r="K182" s="18">
        <f t="shared" ca="1" si="93"/>
        <v>1.08243216</v>
      </c>
      <c r="L182" s="18">
        <f t="shared" ca="1" si="93"/>
        <v>1.0612079999999999</v>
      </c>
      <c r="M182" s="18">
        <f t="shared" ca="1" si="93"/>
        <v>1.0404</v>
      </c>
      <c r="N182" s="18">
        <f t="shared" ca="1" si="93"/>
        <v>1.02</v>
      </c>
      <c r="O182" s="18">
        <f t="shared" ca="1" si="93"/>
        <v>1</v>
      </c>
      <c r="P182" s="18">
        <f t="shared" ca="1" si="93"/>
        <v>0</v>
      </c>
      <c r="Q182" s="18">
        <f t="shared" ca="1" si="93"/>
        <v>0</v>
      </c>
      <c r="R182" s="18">
        <f t="shared" ca="1" si="93"/>
        <v>0</v>
      </c>
      <c r="S182" s="18">
        <f t="shared" ca="1" si="93"/>
        <v>0</v>
      </c>
      <c r="T182" s="18">
        <f t="shared" ca="1" si="93"/>
        <v>0</v>
      </c>
      <c r="U182" s="18">
        <f t="shared" ca="1" si="94"/>
        <v>0</v>
      </c>
      <c r="V182" s="18">
        <f t="shared" ca="1" si="94"/>
        <v>0</v>
      </c>
      <c r="W182" s="18">
        <f t="shared" ca="1" si="94"/>
        <v>0</v>
      </c>
      <c r="X182" s="18">
        <f t="shared" ca="1" si="94"/>
        <v>0</v>
      </c>
      <c r="Y182" s="18">
        <f t="shared" ca="1" si="94"/>
        <v>0</v>
      </c>
      <c r="Z182" s="18">
        <f t="shared" ca="1" si="94"/>
        <v>0</v>
      </c>
      <c r="AA182" s="18">
        <f t="shared" ca="1" si="94"/>
        <v>0</v>
      </c>
      <c r="AB182" s="18">
        <f t="shared" ca="1" si="94"/>
        <v>0</v>
      </c>
      <c r="AC182" s="18">
        <f t="shared" ca="1" si="94"/>
        <v>0</v>
      </c>
      <c r="AD182" s="18">
        <f t="shared" ca="1" si="94"/>
        <v>0</v>
      </c>
      <c r="AE182" s="18">
        <f t="shared" ca="1" si="95"/>
        <v>0</v>
      </c>
      <c r="AF182" s="18">
        <f t="shared" ca="1" si="95"/>
        <v>0</v>
      </c>
      <c r="AG182" s="18">
        <f t="shared" ca="1" si="95"/>
        <v>0</v>
      </c>
      <c r="AH182" s="18">
        <f t="shared" ca="1" si="95"/>
        <v>0</v>
      </c>
      <c r="AI182" s="18">
        <f t="shared" ca="1" si="95"/>
        <v>0</v>
      </c>
      <c r="AJ182" s="18">
        <f t="shared" ca="1" si="95"/>
        <v>0</v>
      </c>
      <c r="AK182" s="18">
        <f t="shared" ca="1" si="95"/>
        <v>0</v>
      </c>
      <c r="AL182" s="18">
        <f t="shared" ca="1" si="95"/>
        <v>0</v>
      </c>
      <c r="AM182" s="18">
        <f t="shared" ca="1" si="95"/>
        <v>0</v>
      </c>
      <c r="AN182" s="18">
        <f t="shared" ca="1" si="95"/>
        <v>0</v>
      </c>
      <c r="AO182" s="18">
        <f t="shared" ca="1" si="96"/>
        <v>0</v>
      </c>
      <c r="AP182" s="18">
        <f t="shared" ca="1" si="96"/>
        <v>0</v>
      </c>
      <c r="AQ182" s="18">
        <f t="shared" ca="1" si="96"/>
        <v>0</v>
      </c>
      <c r="AR182" s="18">
        <f t="shared" ca="1" si="96"/>
        <v>0</v>
      </c>
      <c r="AS182" s="18">
        <f t="shared" ca="1" si="96"/>
        <v>0</v>
      </c>
      <c r="AT182" s="18">
        <f t="shared" ca="1" si="96"/>
        <v>0</v>
      </c>
      <c r="AU182" s="18">
        <f t="shared" ca="1" si="96"/>
        <v>0</v>
      </c>
      <c r="AV182" s="18">
        <f t="shared" ca="1" si="96"/>
        <v>0</v>
      </c>
      <c r="AW182" s="18">
        <f t="shared" ca="1" si="96"/>
        <v>0</v>
      </c>
      <c r="AX182" s="18">
        <f t="shared" ca="1" si="96"/>
        <v>0</v>
      </c>
      <c r="AY182" s="18">
        <f t="shared" ca="1" si="97"/>
        <v>0</v>
      </c>
      <c r="AZ182" s="18">
        <f t="shared" ca="1" si="97"/>
        <v>0</v>
      </c>
      <c r="BA182" s="18">
        <f t="shared" ca="1" si="97"/>
        <v>0</v>
      </c>
      <c r="BB182" s="18">
        <f t="shared" ca="1" si="97"/>
        <v>0</v>
      </c>
      <c r="BC182" s="18">
        <f t="shared" ca="1" si="97"/>
        <v>0</v>
      </c>
      <c r="BD182" s="18">
        <f t="shared" ca="1" si="97"/>
        <v>0</v>
      </c>
      <c r="BE182" s="18">
        <f t="shared" ca="1" si="97"/>
        <v>0</v>
      </c>
      <c r="BF182" s="18">
        <f t="shared" ca="1" si="97"/>
        <v>0</v>
      </c>
      <c r="BG182" s="18">
        <f t="shared" ca="1" si="97"/>
        <v>0</v>
      </c>
      <c r="BH182" s="18">
        <f t="shared" ca="1" si="97"/>
        <v>0</v>
      </c>
    </row>
    <row r="183" spans="8:60" x14ac:dyDescent="0.35">
      <c r="H183" s="2" t="str">
        <f t="shared" si="80"/>
        <v>SCCT_O&amp;M</v>
      </c>
      <c r="I183">
        <f t="shared" si="87"/>
        <v>4</v>
      </c>
      <c r="J183">
        <f t="shared" si="81"/>
        <v>5</v>
      </c>
      <c r="K183" s="18">
        <f t="shared" ca="1" si="93"/>
        <v>1.1040808032</v>
      </c>
      <c r="L183" s="18">
        <f t="shared" ca="1" si="93"/>
        <v>1.08243216</v>
      </c>
      <c r="M183" s="18">
        <f t="shared" ca="1" si="93"/>
        <v>1.0612079999999999</v>
      </c>
      <c r="N183" s="18">
        <f t="shared" ca="1" si="93"/>
        <v>1.0404</v>
      </c>
      <c r="O183" s="18">
        <f t="shared" ca="1" si="93"/>
        <v>1.02</v>
      </c>
      <c r="P183" s="18">
        <f t="shared" ca="1" si="93"/>
        <v>1</v>
      </c>
      <c r="Q183" s="18">
        <f t="shared" ca="1" si="93"/>
        <v>0</v>
      </c>
      <c r="R183" s="18">
        <f t="shared" ca="1" si="93"/>
        <v>0</v>
      </c>
      <c r="S183" s="18">
        <f t="shared" ca="1" si="93"/>
        <v>0</v>
      </c>
      <c r="T183" s="18">
        <f t="shared" ca="1" si="93"/>
        <v>0</v>
      </c>
      <c r="U183" s="18">
        <f t="shared" ca="1" si="94"/>
        <v>0</v>
      </c>
      <c r="V183" s="18">
        <f t="shared" ca="1" si="94"/>
        <v>0</v>
      </c>
      <c r="W183" s="18">
        <f t="shared" ca="1" si="94"/>
        <v>0</v>
      </c>
      <c r="X183" s="18">
        <f t="shared" ca="1" si="94"/>
        <v>0</v>
      </c>
      <c r="Y183" s="18">
        <f t="shared" ca="1" si="94"/>
        <v>0</v>
      </c>
      <c r="Z183" s="18">
        <f t="shared" ca="1" si="94"/>
        <v>0</v>
      </c>
      <c r="AA183" s="18">
        <f t="shared" ca="1" si="94"/>
        <v>0</v>
      </c>
      <c r="AB183" s="18">
        <f t="shared" ca="1" si="94"/>
        <v>0</v>
      </c>
      <c r="AC183" s="18">
        <f t="shared" ca="1" si="94"/>
        <v>0</v>
      </c>
      <c r="AD183" s="18">
        <f t="shared" ca="1" si="94"/>
        <v>0</v>
      </c>
      <c r="AE183" s="18">
        <f t="shared" ca="1" si="95"/>
        <v>0</v>
      </c>
      <c r="AF183" s="18">
        <f t="shared" ca="1" si="95"/>
        <v>0</v>
      </c>
      <c r="AG183" s="18">
        <f t="shared" ca="1" si="95"/>
        <v>0</v>
      </c>
      <c r="AH183" s="18">
        <f t="shared" ca="1" si="95"/>
        <v>0</v>
      </c>
      <c r="AI183" s="18">
        <f t="shared" ca="1" si="95"/>
        <v>0</v>
      </c>
      <c r="AJ183" s="18">
        <f t="shared" ca="1" si="95"/>
        <v>0</v>
      </c>
      <c r="AK183" s="18">
        <f t="shared" ca="1" si="95"/>
        <v>0</v>
      </c>
      <c r="AL183" s="18">
        <f t="shared" ca="1" si="95"/>
        <v>0</v>
      </c>
      <c r="AM183" s="18">
        <f t="shared" ca="1" si="95"/>
        <v>0</v>
      </c>
      <c r="AN183" s="18">
        <f t="shared" ca="1" si="95"/>
        <v>0</v>
      </c>
      <c r="AO183" s="18">
        <f t="shared" ca="1" si="96"/>
        <v>0</v>
      </c>
      <c r="AP183" s="18">
        <f t="shared" ca="1" si="96"/>
        <v>0</v>
      </c>
      <c r="AQ183" s="18">
        <f t="shared" ca="1" si="96"/>
        <v>0</v>
      </c>
      <c r="AR183" s="18">
        <f t="shared" ca="1" si="96"/>
        <v>0</v>
      </c>
      <c r="AS183" s="18">
        <f t="shared" ca="1" si="96"/>
        <v>0</v>
      </c>
      <c r="AT183" s="18">
        <f t="shared" ca="1" si="96"/>
        <v>0</v>
      </c>
      <c r="AU183" s="18">
        <f t="shared" ca="1" si="96"/>
        <v>0</v>
      </c>
      <c r="AV183" s="18">
        <f t="shared" ca="1" si="96"/>
        <v>0</v>
      </c>
      <c r="AW183" s="18">
        <f t="shared" ca="1" si="96"/>
        <v>0</v>
      </c>
      <c r="AX183" s="18">
        <f t="shared" ca="1" si="96"/>
        <v>0</v>
      </c>
      <c r="AY183" s="18">
        <f t="shared" ca="1" si="97"/>
        <v>0</v>
      </c>
      <c r="AZ183" s="18">
        <f t="shared" ca="1" si="97"/>
        <v>0</v>
      </c>
      <c r="BA183" s="18">
        <f t="shared" ca="1" si="97"/>
        <v>0</v>
      </c>
      <c r="BB183" s="18">
        <f t="shared" ca="1" si="97"/>
        <v>0</v>
      </c>
      <c r="BC183" s="18">
        <f t="shared" ca="1" si="97"/>
        <v>0</v>
      </c>
      <c r="BD183" s="18">
        <f t="shared" ca="1" si="97"/>
        <v>0</v>
      </c>
      <c r="BE183" s="18">
        <f t="shared" ca="1" si="97"/>
        <v>0</v>
      </c>
      <c r="BF183" s="18">
        <f t="shared" ca="1" si="97"/>
        <v>0</v>
      </c>
      <c r="BG183" s="18">
        <f t="shared" ca="1" si="97"/>
        <v>0</v>
      </c>
      <c r="BH183" s="18">
        <f t="shared" ca="1" si="97"/>
        <v>0</v>
      </c>
    </row>
    <row r="184" spans="8:60" x14ac:dyDescent="0.35">
      <c r="H184" s="2" t="str">
        <f t="shared" si="80"/>
        <v>SCCT_O&amp;M</v>
      </c>
      <c r="I184">
        <f t="shared" si="87"/>
        <v>4</v>
      </c>
      <c r="J184">
        <f t="shared" si="81"/>
        <v>6</v>
      </c>
      <c r="K184" s="18">
        <f t="shared" ca="1" si="93"/>
        <v>1.1261624192640001</v>
      </c>
      <c r="L184" s="18">
        <f t="shared" ca="1" si="93"/>
        <v>1.1040808032</v>
      </c>
      <c r="M184" s="18">
        <f t="shared" ca="1" si="93"/>
        <v>1.08243216</v>
      </c>
      <c r="N184" s="18">
        <f t="shared" ca="1" si="93"/>
        <v>1.0612079999999999</v>
      </c>
      <c r="O184" s="18">
        <f t="shared" ca="1" si="93"/>
        <v>1.0404</v>
      </c>
      <c r="P184" s="18">
        <f t="shared" ca="1" si="93"/>
        <v>1.02</v>
      </c>
      <c r="Q184" s="18">
        <f t="shared" ca="1" si="93"/>
        <v>1</v>
      </c>
      <c r="R184" s="18">
        <f t="shared" ca="1" si="93"/>
        <v>0</v>
      </c>
      <c r="S184" s="18">
        <f t="shared" ca="1" si="93"/>
        <v>0</v>
      </c>
      <c r="T184" s="18">
        <f t="shared" ca="1" si="93"/>
        <v>0</v>
      </c>
      <c r="U184" s="18">
        <f t="shared" ca="1" si="94"/>
        <v>0</v>
      </c>
      <c r="V184" s="18">
        <f t="shared" ca="1" si="94"/>
        <v>0</v>
      </c>
      <c r="W184" s="18">
        <f t="shared" ca="1" si="94"/>
        <v>0</v>
      </c>
      <c r="X184" s="18">
        <f t="shared" ca="1" si="94"/>
        <v>0</v>
      </c>
      <c r="Y184" s="18">
        <f t="shared" ca="1" si="94"/>
        <v>0</v>
      </c>
      <c r="Z184" s="18">
        <f t="shared" ca="1" si="94"/>
        <v>0</v>
      </c>
      <c r="AA184" s="18">
        <f t="shared" ca="1" si="94"/>
        <v>0</v>
      </c>
      <c r="AB184" s="18">
        <f t="shared" ca="1" si="94"/>
        <v>0</v>
      </c>
      <c r="AC184" s="18">
        <f t="shared" ca="1" si="94"/>
        <v>0</v>
      </c>
      <c r="AD184" s="18">
        <f t="shared" ca="1" si="94"/>
        <v>0</v>
      </c>
      <c r="AE184" s="18">
        <f t="shared" ca="1" si="95"/>
        <v>0</v>
      </c>
      <c r="AF184" s="18">
        <f t="shared" ca="1" si="95"/>
        <v>0</v>
      </c>
      <c r="AG184" s="18">
        <f t="shared" ca="1" si="95"/>
        <v>0</v>
      </c>
      <c r="AH184" s="18">
        <f t="shared" ca="1" si="95"/>
        <v>0</v>
      </c>
      <c r="AI184" s="18">
        <f t="shared" ca="1" si="95"/>
        <v>0</v>
      </c>
      <c r="AJ184" s="18">
        <f t="shared" ca="1" si="95"/>
        <v>0</v>
      </c>
      <c r="AK184" s="18">
        <f t="shared" ca="1" si="95"/>
        <v>0</v>
      </c>
      <c r="AL184" s="18">
        <f t="shared" ca="1" si="95"/>
        <v>0</v>
      </c>
      <c r="AM184" s="18">
        <f t="shared" ca="1" si="95"/>
        <v>0</v>
      </c>
      <c r="AN184" s="18">
        <f t="shared" ca="1" si="95"/>
        <v>0</v>
      </c>
      <c r="AO184" s="18">
        <f t="shared" ca="1" si="96"/>
        <v>0</v>
      </c>
      <c r="AP184" s="18">
        <f t="shared" ca="1" si="96"/>
        <v>0</v>
      </c>
      <c r="AQ184" s="18">
        <f t="shared" ca="1" si="96"/>
        <v>0</v>
      </c>
      <c r="AR184" s="18">
        <f t="shared" ca="1" si="96"/>
        <v>0</v>
      </c>
      <c r="AS184" s="18">
        <f t="shared" ca="1" si="96"/>
        <v>0</v>
      </c>
      <c r="AT184" s="18">
        <f t="shared" ca="1" si="96"/>
        <v>0</v>
      </c>
      <c r="AU184" s="18">
        <f t="shared" ca="1" si="96"/>
        <v>0</v>
      </c>
      <c r="AV184" s="18">
        <f t="shared" ca="1" si="96"/>
        <v>0</v>
      </c>
      <c r="AW184" s="18">
        <f t="shared" ca="1" si="96"/>
        <v>0</v>
      </c>
      <c r="AX184" s="18">
        <f t="shared" ca="1" si="96"/>
        <v>0</v>
      </c>
      <c r="AY184" s="18">
        <f t="shared" ca="1" si="97"/>
        <v>0</v>
      </c>
      <c r="AZ184" s="18">
        <f t="shared" ca="1" si="97"/>
        <v>0</v>
      </c>
      <c r="BA184" s="18">
        <f t="shared" ca="1" si="97"/>
        <v>0</v>
      </c>
      <c r="BB184" s="18">
        <f t="shared" ca="1" si="97"/>
        <v>0</v>
      </c>
      <c r="BC184" s="18">
        <f t="shared" ca="1" si="97"/>
        <v>0</v>
      </c>
      <c r="BD184" s="18">
        <f t="shared" ca="1" si="97"/>
        <v>0</v>
      </c>
      <c r="BE184" s="18">
        <f t="shared" ca="1" si="97"/>
        <v>0</v>
      </c>
      <c r="BF184" s="18">
        <f t="shared" ca="1" si="97"/>
        <v>0</v>
      </c>
      <c r="BG184" s="18">
        <f t="shared" ca="1" si="97"/>
        <v>0</v>
      </c>
      <c r="BH184" s="18">
        <f t="shared" ca="1" si="97"/>
        <v>0</v>
      </c>
    </row>
    <row r="185" spans="8:60" x14ac:dyDescent="0.35">
      <c r="H185" s="2" t="str">
        <f t="shared" si="80"/>
        <v>SCCT_O&amp;M</v>
      </c>
      <c r="I185">
        <f t="shared" si="87"/>
        <v>4</v>
      </c>
      <c r="J185">
        <f t="shared" si="81"/>
        <v>7</v>
      </c>
      <c r="K185" s="18">
        <f t="shared" ref="K185:T194" ca="1" si="98">IF(K$24&gt;$J185,0,OFFSET($K$2,$I185,$J185-K$24))</f>
        <v>1.1486856676492798</v>
      </c>
      <c r="L185" s="18">
        <f t="shared" ca="1" si="98"/>
        <v>1.1261624192640001</v>
      </c>
      <c r="M185" s="18">
        <f t="shared" ca="1" si="98"/>
        <v>1.1040808032</v>
      </c>
      <c r="N185" s="18">
        <f t="shared" ca="1" si="98"/>
        <v>1.08243216</v>
      </c>
      <c r="O185" s="18">
        <f t="shared" ca="1" si="98"/>
        <v>1.0612079999999999</v>
      </c>
      <c r="P185" s="18">
        <f t="shared" ca="1" si="98"/>
        <v>1.0404</v>
      </c>
      <c r="Q185" s="18">
        <f t="shared" ca="1" si="98"/>
        <v>1.02</v>
      </c>
      <c r="R185" s="18">
        <f t="shared" ca="1" si="98"/>
        <v>1</v>
      </c>
      <c r="S185" s="18">
        <f t="shared" ca="1" si="98"/>
        <v>0</v>
      </c>
      <c r="T185" s="18">
        <f t="shared" ca="1" si="98"/>
        <v>0</v>
      </c>
      <c r="U185" s="18">
        <f t="shared" ref="U185:AD194" ca="1" si="99">IF(U$24&gt;$J185,0,OFFSET($K$2,$I185,$J185-U$24))</f>
        <v>0</v>
      </c>
      <c r="V185" s="18">
        <f t="shared" ca="1" si="99"/>
        <v>0</v>
      </c>
      <c r="W185" s="18">
        <f t="shared" ca="1" si="99"/>
        <v>0</v>
      </c>
      <c r="X185" s="18">
        <f t="shared" ca="1" si="99"/>
        <v>0</v>
      </c>
      <c r="Y185" s="18">
        <f t="shared" ca="1" si="99"/>
        <v>0</v>
      </c>
      <c r="Z185" s="18">
        <f t="shared" ca="1" si="99"/>
        <v>0</v>
      </c>
      <c r="AA185" s="18">
        <f t="shared" ca="1" si="99"/>
        <v>0</v>
      </c>
      <c r="AB185" s="18">
        <f t="shared" ca="1" si="99"/>
        <v>0</v>
      </c>
      <c r="AC185" s="18">
        <f t="shared" ca="1" si="99"/>
        <v>0</v>
      </c>
      <c r="AD185" s="18">
        <f t="shared" ca="1" si="99"/>
        <v>0</v>
      </c>
      <c r="AE185" s="18">
        <f t="shared" ref="AE185:AN194" ca="1" si="100">IF(AE$24&gt;$J185,0,OFFSET($K$2,$I185,$J185-AE$24))</f>
        <v>0</v>
      </c>
      <c r="AF185" s="18">
        <f t="shared" ca="1" si="100"/>
        <v>0</v>
      </c>
      <c r="AG185" s="18">
        <f t="shared" ca="1" si="100"/>
        <v>0</v>
      </c>
      <c r="AH185" s="18">
        <f t="shared" ca="1" si="100"/>
        <v>0</v>
      </c>
      <c r="AI185" s="18">
        <f t="shared" ca="1" si="100"/>
        <v>0</v>
      </c>
      <c r="AJ185" s="18">
        <f t="shared" ca="1" si="100"/>
        <v>0</v>
      </c>
      <c r="AK185" s="18">
        <f t="shared" ca="1" si="100"/>
        <v>0</v>
      </c>
      <c r="AL185" s="18">
        <f t="shared" ca="1" si="100"/>
        <v>0</v>
      </c>
      <c r="AM185" s="18">
        <f t="shared" ca="1" si="100"/>
        <v>0</v>
      </c>
      <c r="AN185" s="18">
        <f t="shared" ca="1" si="100"/>
        <v>0</v>
      </c>
      <c r="AO185" s="18">
        <f t="shared" ref="AO185:AX194" ca="1" si="101">IF(AO$24&gt;$J185,0,OFFSET($K$2,$I185,$J185-AO$24))</f>
        <v>0</v>
      </c>
      <c r="AP185" s="18">
        <f t="shared" ca="1" si="101"/>
        <v>0</v>
      </c>
      <c r="AQ185" s="18">
        <f t="shared" ca="1" si="101"/>
        <v>0</v>
      </c>
      <c r="AR185" s="18">
        <f t="shared" ca="1" si="101"/>
        <v>0</v>
      </c>
      <c r="AS185" s="18">
        <f t="shared" ca="1" si="101"/>
        <v>0</v>
      </c>
      <c r="AT185" s="18">
        <f t="shared" ca="1" si="101"/>
        <v>0</v>
      </c>
      <c r="AU185" s="18">
        <f t="shared" ca="1" si="101"/>
        <v>0</v>
      </c>
      <c r="AV185" s="18">
        <f t="shared" ca="1" si="101"/>
        <v>0</v>
      </c>
      <c r="AW185" s="18">
        <f t="shared" ca="1" si="101"/>
        <v>0</v>
      </c>
      <c r="AX185" s="18">
        <f t="shared" ca="1" si="101"/>
        <v>0</v>
      </c>
      <c r="AY185" s="18">
        <f t="shared" ref="AY185:BH194" ca="1" si="102">IF(AY$24&gt;$J185,0,OFFSET($K$2,$I185,$J185-AY$24))</f>
        <v>0</v>
      </c>
      <c r="AZ185" s="18">
        <f t="shared" ca="1" si="102"/>
        <v>0</v>
      </c>
      <c r="BA185" s="18">
        <f t="shared" ca="1" si="102"/>
        <v>0</v>
      </c>
      <c r="BB185" s="18">
        <f t="shared" ca="1" si="102"/>
        <v>0</v>
      </c>
      <c r="BC185" s="18">
        <f t="shared" ca="1" si="102"/>
        <v>0</v>
      </c>
      <c r="BD185" s="18">
        <f t="shared" ca="1" si="102"/>
        <v>0</v>
      </c>
      <c r="BE185" s="18">
        <f t="shared" ca="1" si="102"/>
        <v>0</v>
      </c>
      <c r="BF185" s="18">
        <f t="shared" ca="1" si="102"/>
        <v>0</v>
      </c>
      <c r="BG185" s="18">
        <f t="shared" ca="1" si="102"/>
        <v>0</v>
      </c>
      <c r="BH185" s="18">
        <f t="shared" ca="1" si="102"/>
        <v>0</v>
      </c>
    </row>
    <row r="186" spans="8:60" x14ac:dyDescent="0.35">
      <c r="H186" s="2" t="str">
        <f t="shared" si="80"/>
        <v>SCCT_O&amp;M</v>
      </c>
      <c r="I186">
        <f t="shared" si="87"/>
        <v>4</v>
      </c>
      <c r="J186">
        <f t="shared" si="81"/>
        <v>8</v>
      </c>
      <c r="K186" s="18">
        <f t="shared" ca="1" si="98"/>
        <v>1.1716593810022655</v>
      </c>
      <c r="L186" s="18">
        <f t="shared" ca="1" si="98"/>
        <v>1.1486856676492798</v>
      </c>
      <c r="M186" s="18">
        <f t="shared" ca="1" si="98"/>
        <v>1.1261624192640001</v>
      </c>
      <c r="N186" s="18">
        <f t="shared" ca="1" si="98"/>
        <v>1.1040808032</v>
      </c>
      <c r="O186" s="18">
        <f t="shared" ca="1" si="98"/>
        <v>1.08243216</v>
      </c>
      <c r="P186" s="18">
        <f t="shared" ca="1" si="98"/>
        <v>1.0612079999999999</v>
      </c>
      <c r="Q186" s="18">
        <f t="shared" ca="1" si="98"/>
        <v>1.0404</v>
      </c>
      <c r="R186" s="18">
        <f t="shared" ca="1" si="98"/>
        <v>1.02</v>
      </c>
      <c r="S186" s="18">
        <f t="shared" ca="1" si="98"/>
        <v>1</v>
      </c>
      <c r="T186" s="18">
        <f t="shared" ca="1" si="98"/>
        <v>0</v>
      </c>
      <c r="U186" s="18">
        <f t="shared" ca="1" si="99"/>
        <v>0</v>
      </c>
      <c r="V186" s="18">
        <f t="shared" ca="1" si="99"/>
        <v>0</v>
      </c>
      <c r="W186" s="18">
        <f t="shared" ca="1" si="99"/>
        <v>0</v>
      </c>
      <c r="X186" s="18">
        <f t="shared" ca="1" si="99"/>
        <v>0</v>
      </c>
      <c r="Y186" s="18">
        <f t="shared" ca="1" si="99"/>
        <v>0</v>
      </c>
      <c r="Z186" s="18">
        <f t="shared" ca="1" si="99"/>
        <v>0</v>
      </c>
      <c r="AA186" s="18">
        <f t="shared" ca="1" si="99"/>
        <v>0</v>
      </c>
      <c r="AB186" s="18">
        <f t="shared" ca="1" si="99"/>
        <v>0</v>
      </c>
      <c r="AC186" s="18">
        <f t="shared" ca="1" si="99"/>
        <v>0</v>
      </c>
      <c r="AD186" s="18">
        <f t="shared" ca="1" si="99"/>
        <v>0</v>
      </c>
      <c r="AE186" s="18">
        <f t="shared" ca="1" si="100"/>
        <v>0</v>
      </c>
      <c r="AF186" s="18">
        <f t="shared" ca="1" si="100"/>
        <v>0</v>
      </c>
      <c r="AG186" s="18">
        <f t="shared" ca="1" si="100"/>
        <v>0</v>
      </c>
      <c r="AH186" s="18">
        <f t="shared" ca="1" si="100"/>
        <v>0</v>
      </c>
      <c r="AI186" s="18">
        <f t="shared" ca="1" si="100"/>
        <v>0</v>
      </c>
      <c r="AJ186" s="18">
        <f t="shared" ca="1" si="100"/>
        <v>0</v>
      </c>
      <c r="AK186" s="18">
        <f t="shared" ca="1" si="100"/>
        <v>0</v>
      </c>
      <c r="AL186" s="18">
        <f t="shared" ca="1" si="100"/>
        <v>0</v>
      </c>
      <c r="AM186" s="18">
        <f t="shared" ca="1" si="100"/>
        <v>0</v>
      </c>
      <c r="AN186" s="18">
        <f t="shared" ca="1" si="100"/>
        <v>0</v>
      </c>
      <c r="AO186" s="18">
        <f t="shared" ca="1" si="101"/>
        <v>0</v>
      </c>
      <c r="AP186" s="18">
        <f t="shared" ca="1" si="101"/>
        <v>0</v>
      </c>
      <c r="AQ186" s="18">
        <f t="shared" ca="1" si="101"/>
        <v>0</v>
      </c>
      <c r="AR186" s="18">
        <f t="shared" ca="1" si="101"/>
        <v>0</v>
      </c>
      <c r="AS186" s="18">
        <f t="shared" ca="1" si="101"/>
        <v>0</v>
      </c>
      <c r="AT186" s="18">
        <f t="shared" ca="1" si="101"/>
        <v>0</v>
      </c>
      <c r="AU186" s="18">
        <f t="shared" ca="1" si="101"/>
        <v>0</v>
      </c>
      <c r="AV186" s="18">
        <f t="shared" ca="1" si="101"/>
        <v>0</v>
      </c>
      <c r="AW186" s="18">
        <f t="shared" ca="1" si="101"/>
        <v>0</v>
      </c>
      <c r="AX186" s="18">
        <f t="shared" ca="1" si="101"/>
        <v>0</v>
      </c>
      <c r="AY186" s="18">
        <f t="shared" ca="1" si="102"/>
        <v>0</v>
      </c>
      <c r="AZ186" s="18">
        <f t="shared" ca="1" si="102"/>
        <v>0</v>
      </c>
      <c r="BA186" s="18">
        <f t="shared" ca="1" si="102"/>
        <v>0</v>
      </c>
      <c r="BB186" s="18">
        <f t="shared" ca="1" si="102"/>
        <v>0</v>
      </c>
      <c r="BC186" s="18">
        <f t="shared" ca="1" si="102"/>
        <v>0</v>
      </c>
      <c r="BD186" s="18">
        <f t="shared" ca="1" si="102"/>
        <v>0</v>
      </c>
      <c r="BE186" s="18">
        <f t="shared" ca="1" si="102"/>
        <v>0</v>
      </c>
      <c r="BF186" s="18">
        <f t="shared" ca="1" si="102"/>
        <v>0</v>
      </c>
      <c r="BG186" s="18">
        <f t="shared" ca="1" si="102"/>
        <v>0</v>
      </c>
      <c r="BH186" s="18">
        <f t="shared" ca="1" si="102"/>
        <v>0</v>
      </c>
    </row>
    <row r="187" spans="8:60" x14ac:dyDescent="0.35">
      <c r="H187" s="2" t="str">
        <f t="shared" si="80"/>
        <v>SCCT_O&amp;M</v>
      </c>
      <c r="I187">
        <f t="shared" si="87"/>
        <v>4</v>
      </c>
      <c r="J187">
        <f t="shared" si="81"/>
        <v>9</v>
      </c>
      <c r="K187" s="18">
        <f t="shared" ca="1" si="98"/>
        <v>1.1950925686223108</v>
      </c>
      <c r="L187" s="18">
        <f t="shared" ca="1" si="98"/>
        <v>1.1716593810022655</v>
      </c>
      <c r="M187" s="18">
        <f t="shared" ca="1" si="98"/>
        <v>1.1486856676492798</v>
      </c>
      <c r="N187" s="18">
        <f t="shared" ca="1" si="98"/>
        <v>1.1261624192640001</v>
      </c>
      <c r="O187" s="18">
        <f t="shared" ca="1" si="98"/>
        <v>1.1040808032</v>
      </c>
      <c r="P187" s="18">
        <f t="shared" ca="1" si="98"/>
        <v>1.08243216</v>
      </c>
      <c r="Q187" s="18">
        <f t="shared" ca="1" si="98"/>
        <v>1.0612079999999999</v>
      </c>
      <c r="R187" s="18">
        <f t="shared" ca="1" si="98"/>
        <v>1.0404</v>
      </c>
      <c r="S187" s="18">
        <f t="shared" ca="1" si="98"/>
        <v>1.02</v>
      </c>
      <c r="T187" s="18">
        <f t="shared" ca="1" si="98"/>
        <v>1</v>
      </c>
      <c r="U187" s="18">
        <f t="shared" ca="1" si="99"/>
        <v>0</v>
      </c>
      <c r="V187" s="18">
        <f t="shared" ca="1" si="99"/>
        <v>0</v>
      </c>
      <c r="W187" s="18">
        <f t="shared" ca="1" si="99"/>
        <v>0</v>
      </c>
      <c r="X187" s="18">
        <f t="shared" ca="1" si="99"/>
        <v>0</v>
      </c>
      <c r="Y187" s="18">
        <f t="shared" ca="1" si="99"/>
        <v>0</v>
      </c>
      <c r="Z187" s="18">
        <f t="shared" ca="1" si="99"/>
        <v>0</v>
      </c>
      <c r="AA187" s="18">
        <f t="shared" ca="1" si="99"/>
        <v>0</v>
      </c>
      <c r="AB187" s="18">
        <f t="shared" ca="1" si="99"/>
        <v>0</v>
      </c>
      <c r="AC187" s="18">
        <f t="shared" ca="1" si="99"/>
        <v>0</v>
      </c>
      <c r="AD187" s="18">
        <f t="shared" ca="1" si="99"/>
        <v>0</v>
      </c>
      <c r="AE187" s="18">
        <f t="shared" ca="1" si="100"/>
        <v>0</v>
      </c>
      <c r="AF187" s="18">
        <f t="shared" ca="1" si="100"/>
        <v>0</v>
      </c>
      <c r="AG187" s="18">
        <f t="shared" ca="1" si="100"/>
        <v>0</v>
      </c>
      <c r="AH187" s="18">
        <f t="shared" ca="1" si="100"/>
        <v>0</v>
      </c>
      <c r="AI187" s="18">
        <f t="shared" ca="1" si="100"/>
        <v>0</v>
      </c>
      <c r="AJ187" s="18">
        <f t="shared" ca="1" si="100"/>
        <v>0</v>
      </c>
      <c r="AK187" s="18">
        <f t="shared" ca="1" si="100"/>
        <v>0</v>
      </c>
      <c r="AL187" s="18">
        <f t="shared" ca="1" si="100"/>
        <v>0</v>
      </c>
      <c r="AM187" s="18">
        <f t="shared" ca="1" si="100"/>
        <v>0</v>
      </c>
      <c r="AN187" s="18">
        <f t="shared" ca="1" si="100"/>
        <v>0</v>
      </c>
      <c r="AO187" s="18">
        <f t="shared" ca="1" si="101"/>
        <v>0</v>
      </c>
      <c r="AP187" s="18">
        <f t="shared" ca="1" si="101"/>
        <v>0</v>
      </c>
      <c r="AQ187" s="18">
        <f t="shared" ca="1" si="101"/>
        <v>0</v>
      </c>
      <c r="AR187" s="18">
        <f t="shared" ca="1" si="101"/>
        <v>0</v>
      </c>
      <c r="AS187" s="18">
        <f t="shared" ca="1" si="101"/>
        <v>0</v>
      </c>
      <c r="AT187" s="18">
        <f t="shared" ca="1" si="101"/>
        <v>0</v>
      </c>
      <c r="AU187" s="18">
        <f t="shared" ca="1" si="101"/>
        <v>0</v>
      </c>
      <c r="AV187" s="18">
        <f t="shared" ca="1" si="101"/>
        <v>0</v>
      </c>
      <c r="AW187" s="18">
        <f t="shared" ca="1" si="101"/>
        <v>0</v>
      </c>
      <c r="AX187" s="18">
        <f t="shared" ca="1" si="101"/>
        <v>0</v>
      </c>
      <c r="AY187" s="18">
        <f t="shared" ca="1" si="102"/>
        <v>0</v>
      </c>
      <c r="AZ187" s="18">
        <f t="shared" ca="1" si="102"/>
        <v>0</v>
      </c>
      <c r="BA187" s="18">
        <f t="shared" ca="1" si="102"/>
        <v>0</v>
      </c>
      <c r="BB187" s="18">
        <f t="shared" ca="1" si="102"/>
        <v>0</v>
      </c>
      <c r="BC187" s="18">
        <f t="shared" ca="1" si="102"/>
        <v>0</v>
      </c>
      <c r="BD187" s="18">
        <f t="shared" ca="1" si="102"/>
        <v>0</v>
      </c>
      <c r="BE187" s="18">
        <f t="shared" ca="1" si="102"/>
        <v>0</v>
      </c>
      <c r="BF187" s="18">
        <f t="shared" ca="1" si="102"/>
        <v>0</v>
      </c>
      <c r="BG187" s="18">
        <f t="shared" ca="1" si="102"/>
        <v>0</v>
      </c>
      <c r="BH187" s="18">
        <f t="shared" ca="1" si="102"/>
        <v>0</v>
      </c>
    </row>
    <row r="188" spans="8:60" x14ac:dyDescent="0.35">
      <c r="H188" s="2" t="str">
        <f t="shared" si="80"/>
        <v>SCCT_O&amp;M</v>
      </c>
      <c r="I188">
        <f t="shared" si="87"/>
        <v>4</v>
      </c>
      <c r="J188">
        <f t="shared" si="81"/>
        <v>10</v>
      </c>
      <c r="K188" s="18">
        <f t="shared" ca="1" si="98"/>
        <v>1.2189944199947571</v>
      </c>
      <c r="L188" s="18">
        <f t="shared" ca="1" si="98"/>
        <v>1.1950925686223108</v>
      </c>
      <c r="M188" s="18">
        <f t="shared" ca="1" si="98"/>
        <v>1.1716593810022655</v>
      </c>
      <c r="N188" s="18">
        <f t="shared" ca="1" si="98"/>
        <v>1.1486856676492798</v>
      </c>
      <c r="O188" s="18">
        <f t="shared" ca="1" si="98"/>
        <v>1.1261624192640001</v>
      </c>
      <c r="P188" s="18">
        <f t="shared" ca="1" si="98"/>
        <v>1.1040808032</v>
      </c>
      <c r="Q188" s="18">
        <f t="shared" ca="1" si="98"/>
        <v>1.08243216</v>
      </c>
      <c r="R188" s="18">
        <f t="shared" ca="1" si="98"/>
        <v>1.0612079999999999</v>
      </c>
      <c r="S188" s="18">
        <f t="shared" ca="1" si="98"/>
        <v>1.0404</v>
      </c>
      <c r="T188" s="18">
        <f t="shared" ca="1" si="98"/>
        <v>1.02</v>
      </c>
      <c r="U188" s="18">
        <f t="shared" ca="1" si="99"/>
        <v>1</v>
      </c>
      <c r="V188" s="18">
        <f t="shared" ca="1" si="99"/>
        <v>0</v>
      </c>
      <c r="W188" s="18">
        <f t="shared" ca="1" si="99"/>
        <v>0</v>
      </c>
      <c r="X188" s="18">
        <f t="shared" ca="1" si="99"/>
        <v>0</v>
      </c>
      <c r="Y188" s="18">
        <f t="shared" ca="1" si="99"/>
        <v>0</v>
      </c>
      <c r="Z188" s="18">
        <f t="shared" ca="1" si="99"/>
        <v>0</v>
      </c>
      <c r="AA188" s="18">
        <f t="shared" ca="1" si="99"/>
        <v>0</v>
      </c>
      <c r="AB188" s="18">
        <f t="shared" ca="1" si="99"/>
        <v>0</v>
      </c>
      <c r="AC188" s="18">
        <f t="shared" ca="1" si="99"/>
        <v>0</v>
      </c>
      <c r="AD188" s="18">
        <f t="shared" ca="1" si="99"/>
        <v>0</v>
      </c>
      <c r="AE188" s="18">
        <f t="shared" ca="1" si="100"/>
        <v>0</v>
      </c>
      <c r="AF188" s="18">
        <f t="shared" ca="1" si="100"/>
        <v>0</v>
      </c>
      <c r="AG188" s="18">
        <f t="shared" ca="1" si="100"/>
        <v>0</v>
      </c>
      <c r="AH188" s="18">
        <f t="shared" ca="1" si="100"/>
        <v>0</v>
      </c>
      <c r="AI188" s="18">
        <f t="shared" ca="1" si="100"/>
        <v>0</v>
      </c>
      <c r="AJ188" s="18">
        <f t="shared" ca="1" si="100"/>
        <v>0</v>
      </c>
      <c r="AK188" s="18">
        <f t="shared" ca="1" si="100"/>
        <v>0</v>
      </c>
      <c r="AL188" s="18">
        <f t="shared" ca="1" si="100"/>
        <v>0</v>
      </c>
      <c r="AM188" s="18">
        <f t="shared" ca="1" si="100"/>
        <v>0</v>
      </c>
      <c r="AN188" s="18">
        <f t="shared" ca="1" si="100"/>
        <v>0</v>
      </c>
      <c r="AO188" s="18">
        <f t="shared" ca="1" si="101"/>
        <v>0</v>
      </c>
      <c r="AP188" s="18">
        <f t="shared" ca="1" si="101"/>
        <v>0</v>
      </c>
      <c r="AQ188" s="18">
        <f t="shared" ca="1" si="101"/>
        <v>0</v>
      </c>
      <c r="AR188" s="18">
        <f t="shared" ca="1" si="101"/>
        <v>0</v>
      </c>
      <c r="AS188" s="18">
        <f t="shared" ca="1" si="101"/>
        <v>0</v>
      </c>
      <c r="AT188" s="18">
        <f t="shared" ca="1" si="101"/>
        <v>0</v>
      </c>
      <c r="AU188" s="18">
        <f t="shared" ca="1" si="101"/>
        <v>0</v>
      </c>
      <c r="AV188" s="18">
        <f t="shared" ca="1" si="101"/>
        <v>0</v>
      </c>
      <c r="AW188" s="18">
        <f t="shared" ca="1" si="101"/>
        <v>0</v>
      </c>
      <c r="AX188" s="18">
        <f t="shared" ca="1" si="101"/>
        <v>0</v>
      </c>
      <c r="AY188" s="18">
        <f t="shared" ca="1" si="102"/>
        <v>0</v>
      </c>
      <c r="AZ188" s="18">
        <f t="shared" ca="1" si="102"/>
        <v>0</v>
      </c>
      <c r="BA188" s="18">
        <f t="shared" ca="1" si="102"/>
        <v>0</v>
      </c>
      <c r="BB188" s="18">
        <f t="shared" ca="1" si="102"/>
        <v>0</v>
      </c>
      <c r="BC188" s="18">
        <f t="shared" ca="1" si="102"/>
        <v>0</v>
      </c>
      <c r="BD188" s="18">
        <f t="shared" ca="1" si="102"/>
        <v>0</v>
      </c>
      <c r="BE188" s="18">
        <f t="shared" ca="1" si="102"/>
        <v>0</v>
      </c>
      <c r="BF188" s="18">
        <f t="shared" ca="1" si="102"/>
        <v>0</v>
      </c>
      <c r="BG188" s="18">
        <f t="shared" ca="1" si="102"/>
        <v>0</v>
      </c>
      <c r="BH188" s="18">
        <f t="shared" ca="1" si="102"/>
        <v>0</v>
      </c>
    </row>
    <row r="189" spans="8:60" x14ac:dyDescent="0.35">
      <c r="H189" s="2" t="str">
        <f t="shared" si="80"/>
        <v>SCCT_O&amp;M</v>
      </c>
      <c r="I189">
        <f t="shared" si="87"/>
        <v>4</v>
      </c>
      <c r="J189">
        <f t="shared" si="81"/>
        <v>11</v>
      </c>
      <c r="K189" s="18">
        <f t="shared" ca="1" si="98"/>
        <v>1.243374308394652</v>
      </c>
      <c r="L189" s="18">
        <f t="shared" ca="1" si="98"/>
        <v>1.2189944199947571</v>
      </c>
      <c r="M189" s="18">
        <f t="shared" ca="1" si="98"/>
        <v>1.1950925686223108</v>
      </c>
      <c r="N189" s="18">
        <f t="shared" ca="1" si="98"/>
        <v>1.1716593810022655</v>
      </c>
      <c r="O189" s="18">
        <f t="shared" ca="1" si="98"/>
        <v>1.1486856676492798</v>
      </c>
      <c r="P189" s="18">
        <f t="shared" ca="1" si="98"/>
        <v>1.1261624192640001</v>
      </c>
      <c r="Q189" s="18">
        <f t="shared" ca="1" si="98"/>
        <v>1.1040808032</v>
      </c>
      <c r="R189" s="18">
        <f t="shared" ca="1" si="98"/>
        <v>1.08243216</v>
      </c>
      <c r="S189" s="18">
        <f t="shared" ca="1" si="98"/>
        <v>1.0612079999999999</v>
      </c>
      <c r="T189" s="18">
        <f t="shared" ca="1" si="98"/>
        <v>1.0404</v>
      </c>
      <c r="U189" s="18">
        <f t="shared" ca="1" si="99"/>
        <v>1.02</v>
      </c>
      <c r="V189" s="18">
        <f t="shared" ca="1" si="99"/>
        <v>1</v>
      </c>
      <c r="W189" s="18">
        <f t="shared" ca="1" si="99"/>
        <v>0</v>
      </c>
      <c r="X189" s="18">
        <f t="shared" ca="1" si="99"/>
        <v>0</v>
      </c>
      <c r="Y189" s="18">
        <f t="shared" ca="1" si="99"/>
        <v>0</v>
      </c>
      <c r="Z189" s="18">
        <f t="shared" ca="1" si="99"/>
        <v>0</v>
      </c>
      <c r="AA189" s="18">
        <f t="shared" ca="1" si="99"/>
        <v>0</v>
      </c>
      <c r="AB189" s="18">
        <f t="shared" ca="1" si="99"/>
        <v>0</v>
      </c>
      <c r="AC189" s="18">
        <f t="shared" ca="1" si="99"/>
        <v>0</v>
      </c>
      <c r="AD189" s="18">
        <f t="shared" ca="1" si="99"/>
        <v>0</v>
      </c>
      <c r="AE189" s="18">
        <f t="shared" ca="1" si="100"/>
        <v>0</v>
      </c>
      <c r="AF189" s="18">
        <f t="shared" ca="1" si="100"/>
        <v>0</v>
      </c>
      <c r="AG189" s="18">
        <f t="shared" ca="1" si="100"/>
        <v>0</v>
      </c>
      <c r="AH189" s="18">
        <f t="shared" ca="1" si="100"/>
        <v>0</v>
      </c>
      <c r="AI189" s="18">
        <f t="shared" ca="1" si="100"/>
        <v>0</v>
      </c>
      <c r="AJ189" s="18">
        <f t="shared" ca="1" si="100"/>
        <v>0</v>
      </c>
      <c r="AK189" s="18">
        <f t="shared" ca="1" si="100"/>
        <v>0</v>
      </c>
      <c r="AL189" s="18">
        <f t="shared" ca="1" si="100"/>
        <v>0</v>
      </c>
      <c r="AM189" s="18">
        <f t="shared" ca="1" si="100"/>
        <v>0</v>
      </c>
      <c r="AN189" s="18">
        <f t="shared" ca="1" si="100"/>
        <v>0</v>
      </c>
      <c r="AO189" s="18">
        <f t="shared" ca="1" si="101"/>
        <v>0</v>
      </c>
      <c r="AP189" s="18">
        <f t="shared" ca="1" si="101"/>
        <v>0</v>
      </c>
      <c r="AQ189" s="18">
        <f t="shared" ca="1" si="101"/>
        <v>0</v>
      </c>
      <c r="AR189" s="18">
        <f t="shared" ca="1" si="101"/>
        <v>0</v>
      </c>
      <c r="AS189" s="18">
        <f t="shared" ca="1" si="101"/>
        <v>0</v>
      </c>
      <c r="AT189" s="18">
        <f t="shared" ca="1" si="101"/>
        <v>0</v>
      </c>
      <c r="AU189" s="18">
        <f t="shared" ca="1" si="101"/>
        <v>0</v>
      </c>
      <c r="AV189" s="18">
        <f t="shared" ca="1" si="101"/>
        <v>0</v>
      </c>
      <c r="AW189" s="18">
        <f t="shared" ca="1" si="101"/>
        <v>0</v>
      </c>
      <c r="AX189" s="18">
        <f t="shared" ca="1" si="101"/>
        <v>0</v>
      </c>
      <c r="AY189" s="18">
        <f t="shared" ca="1" si="102"/>
        <v>0</v>
      </c>
      <c r="AZ189" s="18">
        <f t="shared" ca="1" si="102"/>
        <v>0</v>
      </c>
      <c r="BA189" s="18">
        <f t="shared" ca="1" si="102"/>
        <v>0</v>
      </c>
      <c r="BB189" s="18">
        <f t="shared" ca="1" si="102"/>
        <v>0</v>
      </c>
      <c r="BC189" s="18">
        <f t="shared" ca="1" si="102"/>
        <v>0</v>
      </c>
      <c r="BD189" s="18">
        <f t="shared" ca="1" si="102"/>
        <v>0</v>
      </c>
      <c r="BE189" s="18">
        <f t="shared" ca="1" si="102"/>
        <v>0</v>
      </c>
      <c r="BF189" s="18">
        <f t="shared" ca="1" si="102"/>
        <v>0</v>
      </c>
      <c r="BG189" s="18">
        <f t="shared" ca="1" si="102"/>
        <v>0</v>
      </c>
      <c r="BH189" s="18">
        <f t="shared" ca="1" si="102"/>
        <v>0</v>
      </c>
    </row>
    <row r="190" spans="8:60" x14ac:dyDescent="0.35">
      <c r="H190" s="2" t="str">
        <f t="shared" si="80"/>
        <v>SCCT_O&amp;M</v>
      </c>
      <c r="I190">
        <f t="shared" si="87"/>
        <v>4</v>
      </c>
      <c r="J190">
        <f t="shared" si="81"/>
        <v>12</v>
      </c>
      <c r="K190" s="18">
        <f t="shared" ca="1" si="98"/>
        <v>1.2682417945625453</v>
      </c>
      <c r="L190" s="18">
        <f t="shared" ca="1" si="98"/>
        <v>1.243374308394652</v>
      </c>
      <c r="M190" s="18">
        <f t="shared" ca="1" si="98"/>
        <v>1.2189944199947571</v>
      </c>
      <c r="N190" s="18">
        <f t="shared" ca="1" si="98"/>
        <v>1.1950925686223108</v>
      </c>
      <c r="O190" s="18">
        <f t="shared" ca="1" si="98"/>
        <v>1.1716593810022655</v>
      </c>
      <c r="P190" s="18">
        <f t="shared" ca="1" si="98"/>
        <v>1.1486856676492798</v>
      </c>
      <c r="Q190" s="18">
        <f t="shared" ca="1" si="98"/>
        <v>1.1261624192640001</v>
      </c>
      <c r="R190" s="18">
        <f t="shared" ca="1" si="98"/>
        <v>1.1040808032</v>
      </c>
      <c r="S190" s="18">
        <f t="shared" ca="1" si="98"/>
        <v>1.08243216</v>
      </c>
      <c r="T190" s="18">
        <f t="shared" ca="1" si="98"/>
        <v>1.0612079999999999</v>
      </c>
      <c r="U190" s="18">
        <f t="shared" ca="1" si="99"/>
        <v>1.0404</v>
      </c>
      <c r="V190" s="18">
        <f t="shared" ca="1" si="99"/>
        <v>1.02</v>
      </c>
      <c r="W190" s="18">
        <f t="shared" ca="1" si="99"/>
        <v>1</v>
      </c>
      <c r="X190" s="18">
        <f t="shared" ca="1" si="99"/>
        <v>0</v>
      </c>
      <c r="Y190" s="18">
        <f t="shared" ca="1" si="99"/>
        <v>0</v>
      </c>
      <c r="Z190" s="18">
        <f t="shared" ca="1" si="99"/>
        <v>0</v>
      </c>
      <c r="AA190" s="18">
        <f t="shared" ca="1" si="99"/>
        <v>0</v>
      </c>
      <c r="AB190" s="18">
        <f t="shared" ca="1" si="99"/>
        <v>0</v>
      </c>
      <c r="AC190" s="18">
        <f t="shared" ca="1" si="99"/>
        <v>0</v>
      </c>
      <c r="AD190" s="18">
        <f t="shared" ca="1" si="99"/>
        <v>0</v>
      </c>
      <c r="AE190" s="18">
        <f t="shared" ca="1" si="100"/>
        <v>0</v>
      </c>
      <c r="AF190" s="18">
        <f t="shared" ca="1" si="100"/>
        <v>0</v>
      </c>
      <c r="AG190" s="18">
        <f t="shared" ca="1" si="100"/>
        <v>0</v>
      </c>
      <c r="AH190" s="18">
        <f t="shared" ca="1" si="100"/>
        <v>0</v>
      </c>
      <c r="AI190" s="18">
        <f t="shared" ca="1" si="100"/>
        <v>0</v>
      </c>
      <c r="AJ190" s="18">
        <f t="shared" ca="1" si="100"/>
        <v>0</v>
      </c>
      <c r="AK190" s="18">
        <f t="shared" ca="1" si="100"/>
        <v>0</v>
      </c>
      <c r="AL190" s="18">
        <f t="shared" ca="1" si="100"/>
        <v>0</v>
      </c>
      <c r="AM190" s="18">
        <f t="shared" ca="1" si="100"/>
        <v>0</v>
      </c>
      <c r="AN190" s="18">
        <f t="shared" ca="1" si="100"/>
        <v>0</v>
      </c>
      <c r="AO190" s="18">
        <f t="shared" ca="1" si="101"/>
        <v>0</v>
      </c>
      <c r="AP190" s="18">
        <f t="shared" ca="1" si="101"/>
        <v>0</v>
      </c>
      <c r="AQ190" s="18">
        <f t="shared" ca="1" si="101"/>
        <v>0</v>
      </c>
      <c r="AR190" s="18">
        <f t="shared" ca="1" si="101"/>
        <v>0</v>
      </c>
      <c r="AS190" s="18">
        <f t="shared" ca="1" si="101"/>
        <v>0</v>
      </c>
      <c r="AT190" s="18">
        <f t="shared" ca="1" si="101"/>
        <v>0</v>
      </c>
      <c r="AU190" s="18">
        <f t="shared" ca="1" si="101"/>
        <v>0</v>
      </c>
      <c r="AV190" s="18">
        <f t="shared" ca="1" si="101"/>
        <v>0</v>
      </c>
      <c r="AW190" s="18">
        <f t="shared" ca="1" si="101"/>
        <v>0</v>
      </c>
      <c r="AX190" s="18">
        <f t="shared" ca="1" si="101"/>
        <v>0</v>
      </c>
      <c r="AY190" s="18">
        <f t="shared" ca="1" si="102"/>
        <v>0</v>
      </c>
      <c r="AZ190" s="18">
        <f t="shared" ca="1" si="102"/>
        <v>0</v>
      </c>
      <c r="BA190" s="18">
        <f t="shared" ca="1" si="102"/>
        <v>0</v>
      </c>
      <c r="BB190" s="18">
        <f t="shared" ca="1" si="102"/>
        <v>0</v>
      </c>
      <c r="BC190" s="18">
        <f t="shared" ca="1" si="102"/>
        <v>0</v>
      </c>
      <c r="BD190" s="18">
        <f t="shared" ca="1" si="102"/>
        <v>0</v>
      </c>
      <c r="BE190" s="18">
        <f t="shared" ca="1" si="102"/>
        <v>0</v>
      </c>
      <c r="BF190" s="18">
        <f t="shared" ca="1" si="102"/>
        <v>0</v>
      </c>
      <c r="BG190" s="18">
        <f t="shared" ca="1" si="102"/>
        <v>0</v>
      </c>
      <c r="BH190" s="18">
        <f t="shared" ca="1" si="102"/>
        <v>0</v>
      </c>
    </row>
    <row r="191" spans="8:60" x14ac:dyDescent="0.35">
      <c r="H191" s="2" t="str">
        <f t="shared" si="80"/>
        <v>SCCT_O&amp;M</v>
      </c>
      <c r="I191">
        <f t="shared" si="87"/>
        <v>4</v>
      </c>
      <c r="J191">
        <f t="shared" si="81"/>
        <v>13</v>
      </c>
      <c r="K191" s="18">
        <f t="shared" ca="1" si="98"/>
        <v>1.2936066304537961</v>
      </c>
      <c r="L191" s="18">
        <f t="shared" ca="1" si="98"/>
        <v>1.2682417945625453</v>
      </c>
      <c r="M191" s="18">
        <f t="shared" ca="1" si="98"/>
        <v>1.243374308394652</v>
      </c>
      <c r="N191" s="18">
        <f t="shared" ca="1" si="98"/>
        <v>1.2189944199947571</v>
      </c>
      <c r="O191" s="18">
        <f t="shared" ca="1" si="98"/>
        <v>1.1950925686223108</v>
      </c>
      <c r="P191" s="18">
        <f t="shared" ca="1" si="98"/>
        <v>1.1716593810022655</v>
      </c>
      <c r="Q191" s="18">
        <f t="shared" ca="1" si="98"/>
        <v>1.1486856676492798</v>
      </c>
      <c r="R191" s="18">
        <f t="shared" ca="1" si="98"/>
        <v>1.1261624192640001</v>
      </c>
      <c r="S191" s="18">
        <f t="shared" ca="1" si="98"/>
        <v>1.1040808032</v>
      </c>
      <c r="T191" s="18">
        <f t="shared" ca="1" si="98"/>
        <v>1.08243216</v>
      </c>
      <c r="U191" s="18">
        <f t="shared" ca="1" si="99"/>
        <v>1.0612079999999999</v>
      </c>
      <c r="V191" s="18">
        <f t="shared" ca="1" si="99"/>
        <v>1.0404</v>
      </c>
      <c r="W191" s="18">
        <f t="shared" ca="1" si="99"/>
        <v>1.02</v>
      </c>
      <c r="X191" s="18">
        <f t="shared" ca="1" si="99"/>
        <v>1</v>
      </c>
      <c r="Y191" s="18">
        <f t="shared" ca="1" si="99"/>
        <v>0</v>
      </c>
      <c r="Z191" s="18">
        <f t="shared" ca="1" si="99"/>
        <v>0</v>
      </c>
      <c r="AA191" s="18">
        <f t="shared" ca="1" si="99"/>
        <v>0</v>
      </c>
      <c r="AB191" s="18">
        <f t="shared" ca="1" si="99"/>
        <v>0</v>
      </c>
      <c r="AC191" s="18">
        <f t="shared" ca="1" si="99"/>
        <v>0</v>
      </c>
      <c r="AD191" s="18">
        <f t="shared" ca="1" si="99"/>
        <v>0</v>
      </c>
      <c r="AE191" s="18">
        <f t="shared" ca="1" si="100"/>
        <v>0</v>
      </c>
      <c r="AF191" s="18">
        <f t="shared" ca="1" si="100"/>
        <v>0</v>
      </c>
      <c r="AG191" s="18">
        <f t="shared" ca="1" si="100"/>
        <v>0</v>
      </c>
      <c r="AH191" s="18">
        <f t="shared" ca="1" si="100"/>
        <v>0</v>
      </c>
      <c r="AI191" s="18">
        <f t="shared" ca="1" si="100"/>
        <v>0</v>
      </c>
      <c r="AJ191" s="18">
        <f t="shared" ca="1" si="100"/>
        <v>0</v>
      </c>
      <c r="AK191" s="18">
        <f t="shared" ca="1" si="100"/>
        <v>0</v>
      </c>
      <c r="AL191" s="18">
        <f t="shared" ca="1" si="100"/>
        <v>0</v>
      </c>
      <c r="AM191" s="18">
        <f t="shared" ca="1" si="100"/>
        <v>0</v>
      </c>
      <c r="AN191" s="18">
        <f t="shared" ca="1" si="100"/>
        <v>0</v>
      </c>
      <c r="AO191" s="18">
        <f t="shared" ca="1" si="101"/>
        <v>0</v>
      </c>
      <c r="AP191" s="18">
        <f t="shared" ca="1" si="101"/>
        <v>0</v>
      </c>
      <c r="AQ191" s="18">
        <f t="shared" ca="1" si="101"/>
        <v>0</v>
      </c>
      <c r="AR191" s="18">
        <f t="shared" ca="1" si="101"/>
        <v>0</v>
      </c>
      <c r="AS191" s="18">
        <f t="shared" ca="1" si="101"/>
        <v>0</v>
      </c>
      <c r="AT191" s="18">
        <f t="shared" ca="1" si="101"/>
        <v>0</v>
      </c>
      <c r="AU191" s="18">
        <f t="shared" ca="1" si="101"/>
        <v>0</v>
      </c>
      <c r="AV191" s="18">
        <f t="shared" ca="1" si="101"/>
        <v>0</v>
      </c>
      <c r="AW191" s="18">
        <f t="shared" ca="1" si="101"/>
        <v>0</v>
      </c>
      <c r="AX191" s="18">
        <f t="shared" ca="1" si="101"/>
        <v>0</v>
      </c>
      <c r="AY191" s="18">
        <f t="shared" ca="1" si="102"/>
        <v>0</v>
      </c>
      <c r="AZ191" s="18">
        <f t="shared" ca="1" si="102"/>
        <v>0</v>
      </c>
      <c r="BA191" s="18">
        <f t="shared" ca="1" si="102"/>
        <v>0</v>
      </c>
      <c r="BB191" s="18">
        <f t="shared" ca="1" si="102"/>
        <v>0</v>
      </c>
      <c r="BC191" s="18">
        <f t="shared" ca="1" si="102"/>
        <v>0</v>
      </c>
      <c r="BD191" s="18">
        <f t="shared" ca="1" si="102"/>
        <v>0</v>
      </c>
      <c r="BE191" s="18">
        <f t="shared" ca="1" si="102"/>
        <v>0</v>
      </c>
      <c r="BF191" s="18">
        <f t="shared" ca="1" si="102"/>
        <v>0</v>
      </c>
      <c r="BG191" s="18">
        <f t="shared" ca="1" si="102"/>
        <v>0</v>
      </c>
      <c r="BH191" s="18">
        <f t="shared" ca="1" si="102"/>
        <v>0</v>
      </c>
    </row>
    <row r="192" spans="8:60" x14ac:dyDescent="0.35">
      <c r="H192" s="2" t="str">
        <f t="shared" si="80"/>
        <v>SCCT_O&amp;M</v>
      </c>
      <c r="I192">
        <f t="shared" si="87"/>
        <v>4</v>
      </c>
      <c r="J192">
        <f t="shared" si="81"/>
        <v>14</v>
      </c>
      <c r="K192" s="18">
        <f t="shared" ca="1" si="98"/>
        <v>1.3194787630628722</v>
      </c>
      <c r="L192" s="18">
        <f t="shared" ca="1" si="98"/>
        <v>1.2936066304537961</v>
      </c>
      <c r="M192" s="18">
        <f t="shared" ca="1" si="98"/>
        <v>1.2682417945625453</v>
      </c>
      <c r="N192" s="18">
        <f t="shared" ca="1" si="98"/>
        <v>1.243374308394652</v>
      </c>
      <c r="O192" s="18">
        <f t="shared" ca="1" si="98"/>
        <v>1.2189944199947571</v>
      </c>
      <c r="P192" s="18">
        <f t="shared" ca="1" si="98"/>
        <v>1.1950925686223108</v>
      </c>
      <c r="Q192" s="18">
        <f t="shared" ca="1" si="98"/>
        <v>1.1716593810022655</v>
      </c>
      <c r="R192" s="18">
        <f t="shared" ca="1" si="98"/>
        <v>1.1486856676492798</v>
      </c>
      <c r="S192" s="18">
        <f t="shared" ca="1" si="98"/>
        <v>1.1261624192640001</v>
      </c>
      <c r="T192" s="18">
        <f t="shared" ca="1" si="98"/>
        <v>1.1040808032</v>
      </c>
      <c r="U192" s="18">
        <f t="shared" ca="1" si="99"/>
        <v>1.08243216</v>
      </c>
      <c r="V192" s="18">
        <f t="shared" ca="1" si="99"/>
        <v>1.0612079999999999</v>
      </c>
      <c r="W192" s="18">
        <f t="shared" ca="1" si="99"/>
        <v>1.0404</v>
      </c>
      <c r="X192" s="18">
        <f t="shared" ca="1" si="99"/>
        <v>1.02</v>
      </c>
      <c r="Y192" s="18">
        <f t="shared" ca="1" si="99"/>
        <v>1</v>
      </c>
      <c r="Z192" s="18">
        <f t="shared" ca="1" si="99"/>
        <v>0</v>
      </c>
      <c r="AA192" s="18">
        <f t="shared" ca="1" si="99"/>
        <v>0</v>
      </c>
      <c r="AB192" s="18">
        <f t="shared" ca="1" si="99"/>
        <v>0</v>
      </c>
      <c r="AC192" s="18">
        <f t="shared" ca="1" si="99"/>
        <v>0</v>
      </c>
      <c r="AD192" s="18">
        <f t="shared" ca="1" si="99"/>
        <v>0</v>
      </c>
      <c r="AE192" s="18">
        <f t="shared" ca="1" si="100"/>
        <v>0</v>
      </c>
      <c r="AF192" s="18">
        <f t="shared" ca="1" si="100"/>
        <v>0</v>
      </c>
      <c r="AG192" s="18">
        <f t="shared" ca="1" si="100"/>
        <v>0</v>
      </c>
      <c r="AH192" s="18">
        <f t="shared" ca="1" si="100"/>
        <v>0</v>
      </c>
      <c r="AI192" s="18">
        <f t="shared" ca="1" si="100"/>
        <v>0</v>
      </c>
      <c r="AJ192" s="18">
        <f t="shared" ca="1" si="100"/>
        <v>0</v>
      </c>
      <c r="AK192" s="18">
        <f t="shared" ca="1" si="100"/>
        <v>0</v>
      </c>
      <c r="AL192" s="18">
        <f t="shared" ca="1" si="100"/>
        <v>0</v>
      </c>
      <c r="AM192" s="18">
        <f t="shared" ca="1" si="100"/>
        <v>0</v>
      </c>
      <c r="AN192" s="18">
        <f t="shared" ca="1" si="100"/>
        <v>0</v>
      </c>
      <c r="AO192" s="18">
        <f t="shared" ca="1" si="101"/>
        <v>0</v>
      </c>
      <c r="AP192" s="18">
        <f t="shared" ca="1" si="101"/>
        <v>0</v>
      </c>
      <c r="AQ192" s="18">
        <f t="shared" ca="1" si="101"/>
        <v>0</v>
      </c>
      <c r="AR192" s="18">
        <f t="shared" ca="1" si="101"/>
        <v>0</v>
      </c>
      <c r="AS192" s="18">
        <f t="shared" ca="1" si="101"/>
        <v>0</v>
      </c>
      <c r="AT192" s="18">
        <f t="shared" ca="1" si="101"/>
        <v>0</v>
      </c>
      <c r="AU192" s="18">
        <f t="shared" ca="1" si="101"/>
        <v>0</v>
      </c>
      <c r="AV192" s="18">
        <f t="shared" ca="1" si="101"/>
        <v>0</v>
      </c>
      <c r="AW192" s="18">
        <f t="shared" ca="1" si="101"/>
        <v>0</v>
      </c>
      <c r="AX192" s="18">
        <f t="shared" ca="1" si="101"/>
        <v>0</v>
      </c>
      <c r="AY192" s="18">
        <f t="shared" ca="1" si="102"/>
        <v>0</v>
      </c>
      <c r="AZ192" s="18">
        <f t="shared" ca="1" si="102"/>
        <v>0</v>
      </c>
      <c r="BA192" s="18">
        <f t="shared" ca="1" si="102"/>
        <v>0</v>
      </c>
      <c r="BB192" s="18">
        <f t="shared" ca="1" si="102"/>
        <v>0</v>
      </c>
      <c r="BC192" s="18">
        <f t="shared" ca="1" si="102"/>
        <v>0</v>
      </c>
      <c r="BD192" s="18">
        <f t="shared" ca="1" si="102"/>
        <v>0</v>
      </c>
      <c r="BE192" s="18">
        <f t="shared" ca="1" si="102"/>
        <v>0</v>
      </c>
      <c r="BF192" s="18">
        <f t="shared" ca="1" si="102"/>
        <v>0</v>
      </c>
      <c r="BG192" s="18">
        <f t="shared" ca="1" si="102"/>
        <v>0</v>
      </c>
      <c r="BH192" s="18">
        <f t="shared" ca="1" si="102"/>
        <v>0</v>
      </c>
    </row>
    <row r="193" spans="8:60" x14ac:dyDescent="0.35">
      <c r="H193" s="2" t="str">
        <f t="shared" si="80"/>
        <v>SCCT_O&amp;M</v>
      </c>
      <c r="I193">
        <f t="shared" si="87"/>
        <v>4</v>
      </c>
      <c r="J193">
        <f t="shared" si="81"/>
        <v>15</v>
      </c>
      <c r="K193" s="18">
        <f t="shared" ca="1" si="98"/>
        <v>1.3458683383241292</v>
      </c>
      <c r="L193" s="18">
        <f t="shared" ca="1" si="98"/>
        <v>1.3194787630628722</v>
      </c>
      <c r="M193" s="18">
        <f t="shared" ca="1" si="98"/>
        <v>1.2936066304537961</v>
      </c>
      <c r="N193" s="18">
        <f t="shared" ca="1" si="98"/>
        <v>1.2682417945625453</v>
      </c>
      <c r="O193" s="18">
        <f t="shared" ca="1" si="98"/>
        <v>1.243374308394652</v>
      </c>
      <c r="P193" s="18">
        <f t="shared" ca="1" si="98"/>
        <v>1.2189944199947571</v>
      </c>
      <c r="Q193" s="18">
        <f t="shared" ca="1" si="98"/>
        <v>1.1950925686223108</v>
      </c>
      <c r="R193" s="18">
        <f t="shared" ca="1" si="98"/>
        <v>1.1716593810022655</v>
      </c>
      <c r="S193" s="18">
        <f t="shared" ca="1" si="98"/>
        <v>1.1486856676492798</v>
      </c>
      <c r="T193" s="18">
        <f t="shared" ca="1" si="98"/>
        <v>1.1261624192640001</v>
      </c>
      <c r="U193" s="18">
        <f t="shared" ca="1" si="99"/>
        <v>1.1040808032</v>
      </c>
      <c r="V193" s="18">
        <f t="shared" ca="1" si="99"/>
        <v>1.08243216</v>
      </c>
      <c r="W193" s="18">
        <f t="shared" ca="1" si="99"/>
        <v>1.0612079999999999</v>
      </c>
      <c r="X193" s="18">
        <f t="shared" ca="1" si="99"/>
        <v>1.0404</v>
      </c>
      <c r="Y193" s="18">
        <f t="shared" ca="1" si="99"/>
        <v>1.02</v>
      </c>
      <c r="Z193" s="18">
        <f t="shared" ca="1" si="99"/>
        <v>1</v>
      </c>
      <c r="AA193" s="18">
        <f t="shared" ca="1" si="99"/>
        <v>0</v>
      </c>
      <c r="AB193" s="18">
        <f t="shared" ca="1" si="99"/>
        <v>0</v>
      </c>
      <c r="AC193" s="18">
        <f t="shared" ca="1" si="99"/>
        <v>0</v>
      </c>
      <c r="AD193" s="18">
        <f t="shared" ca="1" si="99"/>
        <v>0</v>
      </c>
      <c r="AE193" s="18">
        <f t="shared" ca="1" si="100"/>
        <v>0</v>
      </c>
      <c r="AF193" s="18">
        <f t="shared" ca="1" si="100"/>
        <v>0</v>
      </c>
      <c r="AG193" s="18">
        <f t="shared" ca="1" si="100"/>
        <v>0</v>
      </c>
      <c r="AH193" s="18">
        <f t="shared" ca="1" si="100"/>
        <v>0</v>
      </c>
      <c r="AI193" s="18">
        <f t="shared" ca="1" si="100"/>
        <v>0</v>
      </c>
      <c r="AJ193" s="18">
        <f t="shared" ca="1" si="100"/>
        <v>0</v>
      </c>
      <c r="AK193" s="18">
        <f t="shared" ca="1" si="100"/>
        <v>0</v>
      </c>
      <c r="AL193" s="18">
        <f t="shared" ca="1" si="100"/>
        <v>0</v>
      </c>
      <c r="AM193" s="18">
        <f t="shared" ca="1" si="100"/>
        <v>0</v>
      </c>
      <c r="AN193" s="18">
        <f t="shared" ca="1" si="100"/>
        <v>0</v>
      </c>
      <c r="AO193" s="18">
        <f t="shared" ca="1" si="101"/>
        <v>0</v>
      </c>
      <c r="AP193" s="18">
        <f t="shared" ca="1" si="101"/>
        <v>0</v>
      </c>
      <c r="AQ193" s="18">
        <f t="shared" ca="1" si="101"/>
        <v>0</v>
      </c>
      <c r="AR193" s="18">
        <f t="shared" ca="1" si="101"/>
        <v>0</v>
      </c>
      <c r="AS193" s="18">
        <f t="shared" ca="1" si="101"/>
        <v>0</v>
      </c>
      <c r="AT193" s="18">
        <f t="shared" ca="1" si="101"/>
        <v>0</v>
      </c>
      <c r="AU193" s="18">
        <f t="shared" ca="1" si="101"/>
        <v>0</v>
      </c>
      <c r="AV193" s="18">
        <f t="shared" ca="1" si="101"/>
        <v>0</v>
      </c>
      <c r="AW193" s="18">
        <f t="shared" ca="1" si="101"/>
        <v>0</v>
      </c>
      <c r="AX193" s="18">
        <f t="shared" ca="1" si="101"/>
        <v>0</v>
      </c>
      <c r="AY193" s="18">
        <f t="shared" ca="1" si="102"/>
        <v>0</v>
      </c>
      <c r="AZ193" s="18">
        <f t="shared" ca="1" si="102"/>
        <v>0</v>
      </c>
      <c r="BA193" s="18">
        <f t="shared" ca="1" si="102"/>
        <v>0</v>
      </c>
      <c r="BB193" s="18">
        <f t="shared" ca="1" si="102"/>
        <v>0</v>
      </c>
      <c r="BC193" s="18">
        <f t="shared" ca="1" si="102"/>
        <v>0</v>
      </c>
      <c r="BD193" s="18">
        <f t="shared" ca="1" si="102"/>
        <v>0</v>
      </c>
      <c r="BE193" s="18">
        <f t="shared" ca="1" si="102"/>
        <v>0</v>
      </c>
      <c r="BF193" s="18">
        <f t="shared" ca="1" si="102"/>
        <v>0</v>
      </c>
      <c r="BG193" s="18">
        <f t="shared" ca="1" si="102"/>
        <v>0</v>
      </c>
      <c r="BH193" s="18">
        <f t="shared" ca="1" si="102"/>
        <v>0</v>
      </c>
    </row>
    <row r="194" spans="8:60" x14ac:dyDescent="0.35">
      <c r="H194" s="2" t="str">
        <f t="shared" si="80"/>
        <v>SCCT_O&amp;M</v>
      </c>
      <c r="I194">
        <f t="shared" si="87"/>
        <v>4</v>
      </c>
      <c r="J194">
        <f t="shared" si="81"/>
        <v>16</v>
      </c>
      <c r="K194" s="18">
        <f t="shared" ca="1" si="98"/>
        <v>1.372785705090612</v>
      </c>
      <c r="L194" s="18">
        <f t="shared" ca="1" si="98"/>
        <v>1.3458683383241292</v>
      </c>
      <c r="M194" s="18">
        <f t="shared" ca="1" si="98"/>
        <v>1.3194787630628722</v>
      </c>
      <c r="N194" s="18">
        <f t="shared" ca="1" si="98"/>
        <v>1.2936066304537961</v>
      </c>
      <c r="O194" s="18">
        <f t="shared" ca="1" si="98"/>
        <v>1.2682417945625453</v>
      </c>
      <c r="P194" s="18">
        <f t="shared" ca="1" si="98"/>
        <v>1.243374308394652</v>
      </c>
      <c r="Q194" s="18">
        <f t="shared" ca="1" si="98"/>
        <v>1.2189944199947571</v>
      </c>
      <c r="R194" s="18">
        <f t="shared" ca="1" si="98"/>
        <v>1.1950925686223108</v>
      </c>
      <c r="S194" s="18">
        <f t="shared" ca="1" si="98"/>
        <v>1.1716593810022655</v>
      </c>
      <c r="T194" s="18">
        <f t="shared" ca="1" si="98"/>
        <v>1.1486856676492798</v>
      </c>
      <c r="U194" s="18">
        <f t="shared" ca="1" si="99"/>
        <v>1.1261624192640001</v>
      </c>
      <c r="V194" s="18">
        <f t="shared" ca="1" si="99"/>
        <v>1.1040808032</v>
      </c>
      <c r="W194" s="18">
        <f t="shared" ca="1" si="99"/>
        <v>1.08243216</v>
      </c>
      <c r="X194" s="18">
        <f t="shared" ca="1" si="99"/>
        <v>1.0612079999999999</v>
      </c>
      <c r="Y194" s="18">
        <f t="shared" ca="1" si="99"/>
        <v>1.0404</v>
      </c>
      <c r="Z194" s="18">
        <f t="shared" ca="1" si="99"/>
        <v>1.02</v>
      </c>
      <c r="AA194" s="18">
        <f t="shared" ca="1" si="99"/>
        <v>1</v>
      </c>
      <c r="AB194" s="18">
        <f t="shared" ca="1" si="99"/>
        <v>0</v>
      </c>
      <c r="AC194" s="18">
        <f t="shared" ca="1" si="99"/>
        <v>0</v>
      </c>
      <c r="AD194" s="18">
        <f t="shared" ca="1" si="99"/>
        <v>0</v>
      </c>
      <c r="AE194" s="18">
        <f t="shared" ca="1" si="100"/>
        <v>0</v>
      </c>
      <c r="AF194" s="18">
        <f t="shared" ca="1" si="100"/>
        <v>0</v>
      </c>
      <c r="AG194" s="18">
        <f t="shared" ca="1" si="100"/>
        <v>0</v>
      </c>
      <c r="AH194" s="18">
        <f t="shared" ca="1" si="100"/>
        <v>0</v>
      </c>
      <c r="AI194" s="18">
        <f t="shared" ca="1" si="100"/>
        <v>0</v>
      </c>
      <c r="AJ194" s="18">
        <f t="shared" ca="1" si="100"/>
        <v>0</v>
      </c>
      <c r="AK194" s="18">
        <f t="shared" ca="1" si="100"/>
        <v>0</v>
      </c>
      <c r="AL194" s="18">
        <f t="shared" ca="1" si="100"/>
        <v>0</v>
      </c>
      <c r="AM194" s="18">
        <f t="shared" ca="1" si="100"/>
        <v>0</v>
      </c>
      <c r="AN194" s="18">
        <f t="shared" ca="1" si="100"/>
        <v>0</v>
      </c>
      <c r="AO194" s="18">
        <f t="shared" ca="1" si="101"/>
        <v>0</v>
      </c>
      <c r="AP194" s="18">
        <f t="shared" ca="1" si="101"/>
        <v>0</v>
      </c>
      <c r="AQ194" s="18">
        <f t="shared" ca="1" si="101"/>
        <v>0</v>
      </c>
      <c r="AR194" s="18">
        <f t="shared" ca="1" si="101"/>
        <v>0</v>
      </c>
      <c r="AS194" s="18">
        <f t="shared" ca="1" si="101"/>
        <v>0</v>
      </c>
      <c r="AT194" s="18">
        <f t="shared" ca="1" si="101"/>
        <v>0</v>
      </c>
      <c r="AU194" s="18">
        <f t="shared" ca="1" si="101"/>
        <v>0</v>
      </c>
      <c r="AV194" s="18">
        <f t="shared" ca="1" si="101"/>
        <v>0</v>
      </c>
      <c r="AW194" s="18">
        <f t="shared" ca="1" si="101"/>
        <v>0</v>
      </c>
      <c r="AX194" s="18">
        <f t="shared" ca="1" si="101"/>
        <v>0</v>
      </c>
      <c r="AY194" s="18">
        <f t="shared" ca="1" si="102"/>
        <v>0</v>
      </c>
      <c r="AZ194" s="18">
        <f t="shared" ca="1" si="102"/>
        <v>0</v>
      </c>
      <c r="BA194" s="18">
        <f t="shared" ca="1" si="102"/>
        <v>0</v>
      </c>
      <c r="BB194" s="18">
        <f t="shared" ca="1" si="102"/>
        <v>0</v>
      </c>
      <c r="BC194" s="18">
        <f t="shared" ca="1" si="102"/>
        <v>0</v>
      </c>
      <c r="BD194" s="18">
        <f t="shared" ca="1" si="102"/>
        <v>0</v>
      </c>
      <c r="BE194" s="18">
        <f t="shared" ca="1" si="102"/>
        <v>0</v>
      </c>
      <c r="BF194" s="18">
        <f t="shared" ca="1" si="102"/>
        <v>0</v>
      </c>
      <c r="BG194" s="18">
        <f t="shared" ca="1" si="102"/>
        <v>0</v>
      </c>
      <c r="BH194" s="18">
        <f t="shared" ca="1" si="102"/>
        <v>0</v>
      </c>
    </row>
    <row r="195" spans="8:60" x14ac:dyDescent="0.35">
      <c r="H195" s="2" t="str">
        <f t="shared" si="80"/>
        <v>SCCT_O&amp;M</v>
      </c>
      <c r="I195">
        <f t="shared" si="87"/>
        <v>4</v>
      </c>
      <c r="J195">
        <f t="shared" si="81"/>
        <v>17</v>
      </c>
      <c r="K195" s="18">
        <f t="shared" ref="K195:T204" ca="1" si="103">IF(K$24&gt;$J195,0,OFFSET($K$2,$I195,$J195-K$24))</f>
        <v>1.4002414191924244</v>
      </c>
      <c r="L195" s="18">
        <f t="shared" ca="1" si="103"/>
        <v>1.372785705090612</v>
      </c>
      <c r="M195" s="18">
        <f t="shared" ca="1" si="103"/>
        <v>1.3458683383241292</v>
      </c>
      <c r="N195" s="18">
        <f t="shared" ca="1" si="103"/>
        <v>1.3194787630628722</v>
      </c>
      <c r="O195" s="18">
        <f t="shared" ca="1" si="103"/>
        <v>1.2936066304537961</v>
      </c>
      <c r="P195" s="18">
        <f t="shared" ca="1" si="103"/>
        <v>1.2682417945625453</v>
      </c>
      <c r="Q195" s="18">
        <f t="shared" ca="1" si="103"/>
        <v>1.243374308394652</v>
      </c>
      <c r="R195" s="18">
        <f t="shared" ca="1" si="103"/>
        <v>1.2189944199947571</v>
      </c>
      <c r="S195" s="18">
        <f t="shared" ca="1" si="103"/>
        <v>1.1950925686223108</v>
      </c>
      <c r="T195" s="18">
        <f t="shared" ca="1" si="103"/>
        <v>1.1716593810022655</v>
      </c>
      <c r="U195" s="18">
        <f t="shared" ref="U195:AD204" ca="1" si="104">IF(U$24&gt;$J195,0,OFFSET($K$2,$I195,$J195-U$24))</f>
        <v>1.1486856676492798</v>
      </c>
      <c r="V195" s="18">
        <f t="shared" ca="1" si="104"/>
        <v>1.1261624192640001</v>
      </c>
      <c r="W195" s="18">
        <f t="shared" ca="1" si="104"/>
        <v>1.1040808032</v>
      </c>
      <c r="X195" s="18">
        <f t="shared" ca="1" si="104"/>
        <v>1.08243216</v>
      </c>
      <c r="Y195" s="18">
        <f t="shared" ca="1" si="104"/>
        <v>1.0612079999999999</v>
      </c>
      <c r="Z195" s="18">
        <f t="shared" ca="1" si="104"/>
        <v>1.0404</v>
      </c>
      <c r="AA195" s="18">
        <f t="shared" ca="1" si="104"/>
        <v>1.02</v>
      </c>
      <c r="AB195" s="18">
        <f t="shared" ca="1" si="104"/>
        <v>1</v>
      </c>
      <c r="AC195" s="18">
        <f t="shared" ca="1" si="104"/>
        <v>0</v>
      </c>
      <c r="AD195" s="18">
        <f t="shared" ca="1" si="104"/>
        <v>0</v>
      </c>
      <c r="AE195" s="18">
        <f t="shared" ref="AE195:AN204" ca="1" si="105">IF(AE$24&gt;$J195,0,OFFSET($K$2,$I195,$J195-AE$24))</f>
        <v>0</v>
      </c>
      <c r="AF195" s="18">
        <f t="shared" ca="1" si="105"/>
        <v>0</v>
      </c>
      <c r="AG195" s="18">
        <f t="shared" ca="1" si="105"/>
        <v>0</v>
      </c>
      <c r="AH195" s="18">
        <f t="shared" ca="1" si="105"/>
        <v>0</v>
      </c>
      <c r="AI195" s="18">
        <f t="shared" ca="1" si="105"/>
        <v>0</v>
      </c>
      <c r="AJ195" s="18">
        <f t="shared" ca="1" si="105"/>
        <v>0</v>
      </c>
      <c r="AK195" s="18">
        <f t="shared" ca="1" si="105"/>
        <v>0</v>
      </c>
      <c r="AL195" s="18">
        <f t="shared" ca="1" si="105"/>
        <v>0</v>
      </c>
      <c r="AM195" s="18">
        <f t="shared" ca="1" si="105"/>
        <v>0</v>
      </c>
      <c r="AN195" s="18">
        <f t="shared" ca="1" si="105"/>
        <v>0</v>
      </c>
      <c r="AO195" s="18">
        <f t="shared" ref="AO195:AX204" ca="1" si="106">IF(AO$24&gt;$J195,0,OFFSET($K$2,$I195,$J195-AO$24))</f>
        <v>0</v>
      </c>
      <c r="AP195" s="18">
        <f t="shared" ca="1" si="106"/>
        <v>0</v>
      </c>
      <c r="AQ195" s="18">
        <f t="shared" ca="1" si="106"/>
        <v>0</v>
      </c>
      <c r="AR195" s="18">
        <f t="shared" ca="1" si="106"/>
        <v>0</v>
      </c>
      <c r="AS195" s="18">
        <f t="shared" ca="1" si="106"/>
        <v>0</v>
      </c>
      <c r="AT195" s="18">
        <f t="shared" ca="1" si="106"/>
        <v>0</v>
      </c>
      <c r="AU195" s="18">
        <f t="shared" ca="1" si="106"/>
        <v>0</v>
      </c>
      <c r="AV195" s="18">
        <f t="shared" ca="1" si="106"/>
        <v>0</v>
      </c>
      <c r="AW195" s="18">
        <f t="shared" ca="1" si="106"/>
        <v>0</v>
      </c>
      <c r="AX195" s="18">
        <f t="shared" ca="1" si="106"/>
        <v>0</v>
      </c>
      <c r="AY195" s="18">
        <f t="shared" ref="AY195:BH204" ca="1" si="107">IF(AY$24&gt;$J195,0,OFFSET($K$2,$I195,$J195-AY$24))</f>
        <v>0</v>
      </c>
      <c r="AZ195" s="18">
        <f t="shared" ca="1" si="107"/>
        <v>0</v>
      </c>
      <c r="BA195" s="18">
        <f t="shared" ca="1" si="107"/>
        <v>0</v>
      </c>
      <c r="BB195" s="18">
        <f t="shared" ca="1" si="107"/>
        <v>0</v>
      </c>
      <c r="BC195" s="18">
        <f t="shared" ca="1" si="107"/>
        <v>0</v>
      </c>
      <c r="BD195" s="18">
        <f t="shared" ca="1" si="107"/>
        <v>0</v>
      </c>
      <c r="BE195" s="18">
        <f t="shared" ca="1" si="107"/>
        <v>0</v>
      </c>
      <c r="BF195" s="18">
        <f t="shared" ca="1" si="107"/>
        <v>0</v>
      </c>
      <c r="BG195" s="18">
        <f t="shared" ca="1" si="107"/>
        <v>0</v>
      </c>
      <c r="BH195" s="18">
        <f t="shared" ca="1" si="107"/>
        <v>0</v>
      </c>
    </row>
    <row r="196" spans="8:60" x14ac:dyDescent="0.35">
      <c r="H196" s="2" t="str">
        <f t="shared" si="80"/>
        <v>SCCT_O&amp;M</v>
      </c>
      <c r="I196">
        <f t="shared" si="87"/>
        <v>4</v>
      </c>
      <c r="J196">
        <f t="shared" si="81"/>
        <v>18</v>
      </c>
      <c r="K196" s="18">
        <f t="shared" ca="1" si="103"/>
        <v>1.4282462475762727</v>
      </c>
      <c r="L196" s="18">
        <f t="shared" ca="1" si="103"/>
        <v>1.4002414191924244</v>
      </c>
      <c r="M196" s="18">
        <f t="shared" ca="1" si="103"/>
        <v>1.372785705090612</v>
      </c>
      <c r="N196" s="18">
        <f t="shared" ca="1" si="103"/>
        <v>1.3458683383241292</v>
      </c>
      <c r="O196" s="18">
        <f t="shared" ca="1" si="103"/>
        <v>1.3194787630628722</v>
      </c>
      <c r="P196" s="18">
        <f t="shared" ca="1" si="103"/>
        <v>1.2936066304537961</v>
      </c>
      <c r="Q196" s="18">
        <f t="shared" ca="1" si="103"/>
        <v>1.2682417945625453</v>
      </c>
      <c r="R196" s="18">
        <f t="shared" ca="1" si="103"/>
        <v>1.243374308394652</v>
      </c>
      <c r="S196" s="18">
        <f t="shared" ca="1" si="103"/>
        <v>1.2189944199947571</v>
      </c>
      <c r="T196" s="18">
        <f t="shared" ca="1" si="103"/>
        <v>1.1950925686223108</v>
      </c>
      <c r="U196" s="18">
        <f t="shared" ca="1" si="104"/>
        <v>1.1716593810022655</v>
      </c>
      <c r="V196" s="18">
        <f t="shared" ca="1" si="104"/>
        <v>1.1486856676492798</v>
      </c>
      <c r="W196" s="18">
        <f t="shared" ca="1" si="104"/>
        <v>1.1261624192640001</v>
      </c>
      <c r="X196" s="18">
        <f t="shared" ca="1" si="104"/>
        <v>1.1040808032</v>
      </c>
      <c r="Y196" s="18">
        <f t="shared" ca="1" si="104"/>
        <v>1.08243216</v>
      </c>
      <c r="Z196" s="18">
        <f t="shared" ca="1" si="104"/>
        <v>1.0612079999999999</v>
      </c>
      <c r="AA196" s="18">
        <f t="shared" ca="1" si="104"/>
        <v>1.0404</v>
      </c>
      <c r="AB196" s="18">
        <f t="shared" ca="1" si="104"/>
        <v>1.02</v>
      </c>
      <c r="AC196" s="18">
        <f t="shared" ca="1" si="104"/>
        <v>1</v>
      </c>
      <c r="AD196" s="18">
        <f t="shared" ca="1" si="104"/>
        <v>0</v>
      </c>
      <c r="AE196" s="18">
        <f t="shared" ca="1" si="105"/>
        <v>0</v>
      </c>
      <c r="AF196" s="18">
        <f t="shared" ca="1" si="105"/>
        <v>0</v>
      </c>
      <c r="AG196" s="18">
        <f t="shared" ca="1" si="105"/>
        <v>0</v>
      </c>
      <c r="AH196" s="18">
        <f t="shared" ca="1" si="105"/>
        <v>0</v>
      </c>
      <c r="AI196" s="18">
        <f t="shared" ca="1" si="105"/>
        <v>0</v>
      </c>
      <c r="AJ196" s="18">
        <f t="shared" ca="1" si="105"/>
        <v>0</v>
      </c>
      <c r="AK196" s="18">
        <f t="shared" ca="1" si="105"/>
        <v>0</v>
      </c>
      <c r="AL196" s="18">
        <f t="shared" ca="1" si="105"/>
        <v>0</v>
      </c>
      <c r="AM196" s="18">
        <f t="shared" ca="1" si="105"/>
        <v>0</v>
      </c>
      <c r="AN196" s="18">
        <f t="shared" ca="1" si="105"/>
        <v>0</v>
      </c>
      <c r="AO196" s="18">
        <f t="shared" ca="1" si="106"/>
        <v>0</v>
      </c>
      <c r="AP196" s="18">
        <f t="shared" ca="1" si="106"/>
        <v>0</v>
      </c>
      <c r="AQ196" s="18">
        <f t="shared" ca="1" si="106"/>
        <v>0</v>
      </c>
      <c r="AR196" s="18">
        <f t="shared" ca="1" si="106"/>
        <v>0</v>
      </c>
      <c r="AS196" s="18">
        <f t="shared" ca="1" si="106"/>
        <v>0</v>
      </c>
      <c r="AT196" s="18">
        <f t="shared" ca="1" si="106"/>
        <v>0</v>
      </c>
      <c r="AU196" s="18">
        <f t="shared" ca="1" si="106"/>
        <v>0</v>
      </c>
      <c r="AV196" s="18">
        <f t="shared" ca="1" si="106"/>
        <v>0</v>
      </c>
      <c r="AW196" s="18">
        <f t="shared" ca="1" si="106"/>
        <v>0</v>
      </c>
      <c r="AX196" s="18">
        <f t="shared" ca="1" si="106"/>
        <v>0</v>
      </c>
      <c r="AY196" s="18">
        <f t="shared" ca="1" si="107"/>
        <v>0</v>
      </c>
      <c r="AZ196" s="18">
        <f t="shared" ca="1" si="107"/>
        <v>0</v>
      </c>
      <c r="BA196" s="18">
        <f t="shared" ca="1" si="107"/>
        <v>0</v>
      </c>
      <c r="BB196" s="18">
        <f t="shared" ca="1" si="107"/>
        <v>0</v>
      </c>
      <c r="BC196" s="18">
        <f t="shared" ca="1" si="107"/>
        <v>0</v>
      </c>
      <c r="BD196" s="18">
        <f t="shared" ca="1" si="107"/>
        <v>0</v>
      </c>
      <c r="BE196" s="18">
        <f t="shared" ca="1" si="107"/>
        <v>0</v>
      </c>
      <c r="BF196" s="18">
        <f t="shared" ca="1" si="107"/>
        <v>0</v>
      </c>
      <c r="BG196" s="18">
        <f t="shared" ca="1" si="107"/>
        <v>0</v>
      </c>
      <c r="BH196" s="18">
        <f t="shared" ca="1" si="107"/>
        <v>0</v>
      </c>
    </row>
    <row r="197" spans="8:60" x14ac:dyDescent="0.35">
      <c r="H197" s="2" t="str">
        <f t="shared" si="80"/>
        <v>SCCT_O&amp;M</v>
      </c>
      <c r="I197">
        <f t="shared" si="87"/>
        <v>4</v>
      </c>
      <c r="J197">
        <f t="shared" si="81"/>
        <v>19</v>
      </c>
      <c r="K197" s="18">
        <f t="shared" ca="1" si="103"/>
        <v>1.4568111725277981</v>
      </c>
      <c r="L197" s="18">
        <f t="shared" ca="1" si="103"/>
        <v>1.4282462475762727</v>
      </c>
      <c r="M197" s="18">
        <f t="shared" ca="1" si="103"/>
        <v>1.4002414191924244</v>
      </c>
      <c r="N197" s="18">
        <f t="shared" ca="1" si="103"/>
        <v>1.372785705090612</v>
      </c>
      <c r="O197" s="18">
        <f t="shared" ca="1" si="103"/>
        <v>1.3458683383241292</v>
      </c>
      <c r="P197" s="18">
        <f t="shared" ca="1" si="103"/>
        <v>1.3194787630628722</v>
      </c>
      <c r="Q197" s="18">
        <f t="shared" ca="1" si="103"/>
        <v>1.2936066304537961</v>
      </c>
      <c r="R197" s="18">
        <f t="shared" ca="1" si="103"/>
        <v>1.2682417945625453</v>
      </c>
      <c r="S197" s="18">
        <f t="shared" ca="1" si="103"/>
        <v>1.243374308394652</v>
      </c>
      <c r="T197" s="18">
        <f t="shared" ca="1" si="103"/>
        <v>1.2189944199947571</v>
      </c>
      <c r="U197" s="18">
        <f t="shared" ca="1" si="104"/>
        <v>1.1950925686223108</v>
      </c>
      <c r="V197" s="18">
        <f t="shared" ca="1" si="104"/>
        <v>1.1716593810022655</v>
      </c>
      <c r="W197" s="18">
        <f t="shared" ca="1" si="104"/>
        <v>1.1486856676492798</v>
      </c>
      <c r="X197" s="18">
        <f t="shared" ca="1" si="104"/>
        <v>1.1261624192640001</v>
      </c>
      <c r="Y197" s="18">
        <f t="shared" ca="1" si="104"/>
        <v>1.1040808032</v>
      </c>
      <c r="Z197" s="18">
        <f t="shared" ca="1" si="104"/>
        <v>1.08243216</v>
      </c>
      <c r="AA197" s="18">
        <f t="shared" ca="1" si="104"/>
        <v>1.0612079999999999</v>
      </c>
      <c r="AB197" s="18">
        <f t="shared" ca="1" si="104"/>
        <v>1.0404</v>
      </c>
      <c r="AC197" s="18">
        <f t="shared" ca="1" si="104"/>
        <v>1.02</v>
      </c>
      <c r="AD197" s="18">
        <f t="shared" ca="1" si="104"/>
        <v>1</v>
      </c>
      <c r="AE197" s="18">
        <f t="shared" ca="1" si="105"/>
        <v>0</v>
      </c>
      <c r="AF197" s="18">
        <f t="shared" ca="1" si="105"/>
        <v>0</v>
      </c>
      <c r="AG197" s="18">
        <f t="shared" ca="1" si="105"/>
        <v>0</v>
      </c>
      <c r="AH197" s="18">
        <f t="shared" ca="1" si="105"/>
        <v>0</v>
      </c>
      <c r="AI197" s="18">
        <f t="shared" ca="1" si="105"/>
        <v>0</v>
      </c>
      <c r="AJ197" s="18">
        <f t="shared" ca="1" si="105"/>
        <v>0</v>
      </c>
      <c r="AK197" s="18">
        <f t="shared" ca="1" si="105"/>
        <v>0</v>
      </c>
      <c r="AL197" s="18">
        <f t="shared" ca="1" si="105"/>
        <v>0</v>
      </c>
      <c r="AM197" s="18">
        <f t="shared" ca="1" si="105"/>
        <v>0</v>
      </c>
      <c r="AN197" s="18">
        <f t="shared" ca="1" si="105"/>
        <v>0</v>
      </c>
      <c r="AO197" s="18">
        <f t="shared" ca="1" si="106"/>
        <v>0</v>
      </c>
      <c r="AP197" s="18">
        <f t="shared" ca="1" si="106"/>
        <v>0</v>
      </c>
      <c r="AQ197" s="18">
        <f t="shared" ca="1" si="106"/>
        <v>0</v>
      </c>
      <c r="AR197" s="18">
        <f t="shared" ca="1" si="106"/>
        <v>0</v>
      </c>
      <c r="AS197" s="18">
        <f t="shared" ca="1" si="106"/>
        <v>0</v>
      </c>
      <c r="AT197" s="18">
        <f t="shared" ca="1" si="106"/>
        <v>0</v>
      </c>
      <c r="AU197" s="18">
        <f t="shared" ca="1" si="106"/>
        <v>0</v>
      </c>
      <c r="AV197" s="18">
        <f t="shared" ca="1" si="106"/>
        <v>0</v>
      </c>
      <c r="AW197" s="18">
        <f t="shared" ca="1" si="106"/>
        <v>0</v>
      </c>
      <c r="AX197" s="18">
        <f t="shared" ca="1" si="106"/>
        <v>0</v>
      </c>
      <c r="AY197" s="18">
        <f t="shared" ca="1" si="107"/>
        <v>0</v>
      </c>
      <c r="AZ197" s="18">
        <f t="shared" ca="1" si="107"/>
        <v>0</v>
      </c>
      <c r="BA197" s="18">
        <f t="shared" ca="1" si="107"/>
        <v>0</v>
      </c>
      <c r="BB197" s="18">
        <f t="shared" ca="1" si="107"/>
        <v>0</v>
      </c>
      <c r="BC197" s="18">
        <f t="shared" ca="1" si="107"/>
        <v>0</v>
      </c>
      <c r="BD197" s="18">
        <f t="shared" ca="1" si="107"/>
        <v>0</v>
      </c>
      <c r="BE197" s="18">
        <f t="shared" ca="1" si="107"/>
        <v>0</v>
      </c>
      <c r="BF197" s="18">
        <f t="shared" ca="1" si="107"/>
        <v>0</v>
      </c>
      <c r="BG197" s="18">
        <f t="shared" ca="1" si="107"/>
        <v>0</v>
      </c>
      <c r="BH197" s="18">
        <f t="shared" ca="1" si="107"/>
        <v>0</v>
      </c>
    </row>
    <row r="198" spans="8:60" x14ac:dyDescent="0.35">
      <c r="H198" s="2" t="str">
        <f t="shared" si="80"/>
        <v>SCCT_O&amp;M</v>
      </c>
      <c r="I198">
        <f t="shared" si="87"/>
        <v>4</v>
      </c>
      <c r="J198">
        <f t="shared" si="81"/>
        <v>20</v>
      </c>
      <c r="K198" s="18">
        <f t="shared" ca="1" si="103"/>
        <v>1.4859473959783542</v>
      </c>
      <c r="L198" s="18">
        <f t="shared" ca="1" si="103"/>
        <v>1.4568111725277981</v>
      </c>
      <c r="M198" s="18">
        <f t="shared" ca="1" si="103"/>
        <v>1.4282462475762727</v>
      </c>
      <c r="N198" s="18">
        <f t="shared" ca="1" si="103"/>
        <v>1.4002414191924244</v>
      </c>
      <c r="O198" s="18">
        <f t="shared" ca="1" si="103"/>
        <v>1.372785705090612</v>
      </c>
      <c r="P198" s="18">
        <f t="shared" ca="1" si="103"/>
        <v>1.3458683383241292</v>
      </c>
      <c r="Q198" s="18">
        <f t="shared" ca="1" si="103"/>
        <v>1.3194787630628722</v>
      </c>
      <c r="R198" s="18">
        <f t="shared" ca="1" si="103"/>
        <v>1.2936066304537961</v>
      </c>
      <c r="S198" s="18">
        <f t="shared" ca="1" si="103"/>
        <v>1.2682417945625453</v>
      </c>
      <c r="T198" s="18">
        <f t="shared" ca="1" si="103"/>
        <v>1.243374308394652</v>
      </c>
      <c r="U198" s="18">
        <f t="shared" ca="1" si="104"/>
        <v>1.2189944199947571</v>
      </c>
      <c r="V198" s="18">
        <f t="shared" ca="1" si="104"/>
        <v>1.1950925686223108</v>
      </c>
      <c r="W198" s="18">
        <f t="shared" ca="1" si="104"/>
        <v>1.1716593810022655</v>
      </c>
      <c r="X198" s="18">
        <f t="shared" ca="1" si="104"/>
        <v>1.1486856676492798</v>
      </c>
      <c r="Y198" s="18">
        <f t="shared" ca="1" si="104"/>
        <v>1.1261624192640001</v>
      </c>
      <c r="Z198" s="18">
        <f t="shared" ca="1" si="104"/>
        <v>1.1040808032</v>
      </c>
      <c r="AA198" s="18">
        <f t="shared" ca="1" si="104"/>
        <v>1.08243216</v>
      </c>
      <c r="AB198" s="18">
        <f t="shared" ca="1" si="104"/>
        <v>1.0612079999999999</v>
      </c>
      <c r="AC198" s="18">
        <f t="shared" ca="1" si="104"/>
        <v>1.0404</v>
      </c>
      <c r="AD198" s="18">
        <f t="shared" ca="1" si="104"/>
        <v>1.02</v>
      </c>
      <c r="AE198" s="18">
        <f t="shared" ca="1" si="105"/>
        <v>1</v>
      </c>
      <c r="AF198" s="18">
        <f t="shared" ca="1" si="105"/>
        <v>0</v>
      </c>
      <c r="AG198" s="18">
        <f t="shared" ca="1" si="105"/>
        <v>0</v>
      </c>
      <c r="AH198" s="18">
        <f t="shared" ca="1" si="105"/>
        <v>0</v>
      </c>
      <c r="AI198" s="18">
        <f t="shared" ca="1" si="105"/>
        <v>0</v>
      </c>
      <c r="AJ198" s="18">
        <f t="shared" ca="1" si="105"/>
        <v>0</v>
      </c>
      <c r="AK198" s="18">
        <f t="shared" ca="1" si="105"/>
        <v>0</v>
      </c>
      <c r="AL198" s="18">
        <f t="shared" ca="1" si="105"/>
        <v>0</v>
      </c>
      <c r="AM198" s="18">
        <f t="shared" ca="1" si="105"/>
        <v>0</v>
      </c>
      <c r="AN198" s="18">
        <f t="shared" ca="1" si="105"/>
        <v>0</v>
      </c>
      <c r="AO198" s="18">
        <f t="shared" ca="1" si="106"/>
        <v>0</v>
      </c>
      <c r="AP198" s="18">
        <f t="shared" ca="1" si="106"/>
        <v>0</v>
      </c>
      <c r="AQ198" s="18">
        <f t="shared" ca="1" si="106"/>
        <v>0</v>
      </c>
      <c r="AR198" s="18">
        <f t="shared" ca="1" si="106"/>
        <v>0</v>
      </c>
      <c r="AS198" s="18">
        <f t="shared" ca="1" si="106"/>
        <v>0</v>
      </c>
      <c r="AT198" s="18">
        <f t="shared" ca="1" si="106"/>
        <v>0</v>
      </c>
      <c r="AU198" s="18">
        <f t="shared" ca="1" si="106"/>
        <v>0</v>
      </c>
      <c r="AV198" s="18">
        <f t="shared" ca="1" si="106"/>
        <v>0</v>
      </c>
      <c r="AW198" s="18">
        <f t="shared" ca="1" si="106"/>
        <v>0</v>
      </c>
      <c r="AX198" s="18">
        <f t="shared" ca="1" si="106"/>
        <v>0</v>
      </c>
      <c r="AY198" s="18">
        <f t="shared" ca="1" si="107"/>
        <v>0</v>
      </c>
      <c r="AZ198" s="18">
        <f t="shared" ca="1" si="107"/>
        <v>0</v>
      </c>
      <c r="BA198" s="18">
        <f t="shared" ca="1" si="107"/>
        <v>0</v>
      </c>
      <c r="BB198" s="18">
        <f t="shared" ca="1" si="107"/>
        <v>0</v>
      </c>
      <c r="BC198" s="18">
        <f t="shared" ca="1" si="107"/>
        <v>0</v>
      </c>
      <c r="BD198" s="18">
        <f t="shared" ca="1" si="107"/>
        <v>0</v>
      </c>
      <c r="BE198" s="18">
        <f t="shared" ca="1" si="107"/>
        <v>0</v>
      </c>
      <c r="BF198" s="18">
        <f t="shared" ca="1" si="107"/>
        <v>0</v>
      </c>
      <c r="BG198" s="18">
        <f t="shared" ca="1" si="107"/>
        <v>0</v>
      </c>
      <c r="BH198" s="18">
        <f t="shared" ca="1" si="107"/>
        <v>0</v>
      </c>
    </row>
    <row r="199" spans="8:60" x14ac:dyDescent="0.35">
      <c r="H199" s="2" t="str">
        <f t="shared" si="80"/>
        <v>SCCT_O&amp;M</v>
      </c>
      <c r="I199">
        <f t="shared" si="87"/>
        <v>4</v>
      </c>
      <c r="J199">
        <f t="shared" si="81"/>
        <v>21</v>
      </c>
      <c r="K199" s="18">
        <f t="shared" ca="1" si="103"/>
        <v>1.5156663438979212</v>
      </c>
      <c r="L199" s="18">
        <f t="shared" ca="1" si="103"/>
        <v>1.4859473959783542</v>
      </c>
      <c r="M199" s="18">
        <f t="shared" ca="1" si="103"/>
        <v>1.4568111725277981</v>
      </c>
      <c r="N199" s="18">
        <f t="shared" ca="1" si="103"/>
        <v>1.4282462475762727</v>
      </c>
      <c r="O199" s="18">
        <f t="shared" ca="1" si="103"/>
        <v>1.4002414191924244</v>
      </c>
      <c r="P199" s="18">
        <f t="shared" ca="1" si="103"/>
        <v>1.372785705090612</v>
      </c>
      <c r="Q199" s="18">
        <f t="shared" ca="1" si="103"/>
        <v>1.3458683383241292</v>
      </c>
      <c r="R199" s="18">
        <f t="shared" ca="1" si="103"/>
        <v>1.3194787630628722</v>
      </c>
      <c r="S199" s="18">
        <f t="shared" ca="1" si="103"/>
        <v>1.2936066304537961</v>
      </c>
      <c r="T199" s="18">
        <f t="shared" ca="1" si="103"/>
        <v>1.2682417945625453</v>
      </c>
      <c r="U199" s="18">
        <f t="shared" ca="1" si="104"/>
        <v>1.243374308394652</v>
      </c>
      <c r="V199" s="18">
        <f t="shared" ca="1" si="104"/>
        <v>1.2189944199947571</v>
      </c>
      <c r="W199" s="18">
        <f t="shared" ca="1" si="104"/>
        <v>1.1950925686223108</v>
      </c>
      <c r="X199" s="18">
        <f t="shared" ca="1" si="104"/>
        <v>1.1716593810022655</v>
      </c>
      <c r="Y199" s="18">
        <f t="shared" ca="1" si="104"/>
        <v>1.1486856676492798</v>
      </c>
      <c r="Z199" s="18">
        <f t="shared" ca="1" si="104"/>
        <v>1.1261624192640001</v>
      </c>
      <c r="AA199" s="18">
        <f t="shared" ca="1" si="104"/>
        <v>1.1040808032</v>
      </c>
      <c r="AB199" s="18">
        <f t="shared" ca="1" si="104"/>
        <v>1.08243216</v>
      </c>
      <c r="AC199" s="18">
        <f t="shared" ca="1" si="104"/>
        <v>1.0612079999999999</v>
      </c>
      <c r="AD199" s="18">
        <f t="shared" ca="1" si="104"/>
        <v>1.0404</v>
      </c>
      <c r="AE199" s="18">
        <f t="shared" ca="1" si="105"/>
        <v>1.02</v>
      </c>
      <c r="AF199" s="18">
        <f t="shared" ca="1" si="105"/>
        <v>1</v>
      </c>
      <c r="AG199" s="18">
        <f t="shared" ca="1" si="105"/>
        <v>0</v>
      </c>
      <c r="AH199" s="18">
        <f t="shared" ca="1" si="105"/>
        <v>0</v>
      </c>
      <c r="AI199" s="18">
        <f t="shared" ca="1" si="105"/>
        <v>0</v>
      </c>
      <c r="AJ199" s="18">
        <f t="shared" ca="1" si="105"/>
        <v>0</v>
      </c>
      <c r="AK199" s="18">
        <f t="shared" ca="1" si="105"/>
        <v>0</v>
      </c>
      <c r="AL199" s="18">
        <f t="shared" ca="1" si="105"/>
        <v>0</v>
      </c>
      <c r="AM199" s="18">
        <f t="shared" ca="1" si="105"/>
        <v>0</v>
      </c>
      <c r="AN199" s="18">
        <f t="shared" ca="1" si="105"/>
        <v>0</v>
      </c>
      <c r="AO199" s="18">
        <f t="shared" ca="1" si="106"/>
        <v>0</v>
      </c>
      <c r="AP199" s="18">
        <f t="shared" ca="1" si="106"/>
        <v>0</v>
      </c>
      <c r="AQ199" s="18">
        <f t="shared" ca="1" si="106"/>
        <v>0</v>
      </c>
      <c r="AR199" s="18">
        <f t="shared" ca="1" si="106"/>
        <v>0</v>
      </c>
      <c r="AS199" s="18">
        <f t="shared" ca="1" si="106"/>
        <v>0</v>
      </c>
      <c r="AT199" s="18">
        <f t="shared" ca="1" si="106"/>
        <v>0</v>
      </c>
      <c r="AU199" s="18">
        <f t="shared" ca="1" si="106"/>
        <v>0</v>
      </c>
      <c r="AV199" s="18">
        <f t="shared" ca="1" si="106"/>
        <v>0</v>
      </c>
      <c r="AW199" s="18">
        <f t="shared" ca="1" si="106"/>
        <v>0</v>
      </c>
      <c r="AX199" s="18">
        <f t="shared" ca="1" si="106"/>
        <v>0</v>
      </c>
      <c r="AY199" s="18">
        <f t="shared" ca="1" si="107"/>
        <v>0</v>
      </c>
      <c r="AZ199" s="18">
        <f t="shared" ca="1" si="107"/>
        <v>0</v>
      </c>
      <c r="BA199" s="18">
        <f t="shared" ca="1" si="107"/>
        <v>0</v>
      </c>
      <c r="BB199" s="18">
        <f t="shared" ca="1" si="107"/>
        <v>0</v>
      </c>
      <c r="BC199" s="18">
        <f t="shared" ca="1" si="107"/>
        <v>0</v>
      </c>
      <c r="BD199" s="18">
        <f t="shared" ca="1" si="107"/>
        <v>0</v>
      </c>
      <c r="BE199" s="18">
        <f t="shared" ca="1" si="107"/>
        <v>0</v>
      </c>
      <c r="BF199" s="18">
        <f t="shared" ca="1" si="107"/>
        <v>0</v>
      </c>
      <c r="BG199" s="18">
        <f t="shared" ca="1" si="107"/>
        <v>0</v>
      </c>
      <c r="BH199" s="18">
        <f t="shared" ca="1" si="107"/>
        <v>0</v>
      </c>
    </row>
    <row r="200" spans="8:60" x14ac:dyDescent="0.35">
      <c r="H200" s="2" t="str">
        <f t="shared" si="80"/>
        <v>SCCT_O&amp;M</v>
      </c>
      <c r="I200">
        <f t="shared" si="87"/>
        <v>4</v>
      </c>
      <c r="J200">
        <f t="shared" si="81"/>
        <v>22</v>
      </c>
      <c r="K200" s="18">
        <f t="shared" ca="1" si="103"/>
        <v>1.5459796707758797</v>
      </c>
      <c r="L200" s="18">
        <f t="shared" ca="1" si="103"/>
        <v>1.5156663438979212</v>
      </c>
      <c r="M200" s="18">
        <f t="shared" ca="1" si="103"/>
        <v>1.4859473959783542</v>
      </c>
      <c r="N200" s="18">
        <f t="shared" ca="1" si="103"/>
        <v>1.4568111725277981</v>
      </c>
      <c r="O200" s="18">
        <f t="shared" ca="1" si="103"/>
        <v>1.4282462475762727</v>
      </c>
      <c r="P200" s="18">
        <f t="shared" ca="1" si="103"/>
        <v>1.4002414191924244</v>
      </c>
      <c r="Q200" s="18">
        <f t="shared" ca="1" si="103"/>
        <v>1.372785705090612</v>
      </c>
      <c r="R200" s="18">
        <f t="shared" ca="1" si="103"/>
        <v>1.3458683383241292</v>
      </c>
      <c r="S200" s="18">
        <f t="shared" ca="1" si="103"/>
        <v>1.3194787630628722</v>
      </c>
      <c r="T200" s="18">
        <f t="shared" ca="1" si="103"/>
        <v>1.2936066304537961</v>
      </c>
      <c r="U200" s="18">
        <f t="shared" ca="1" si="104"/>
        <v>1.2682417945625453</v>
      </c>
      <c r="V200" s="18">
        <f t="shared" ca="1" si="104"/>
        <v>1.243374308394652</v>
      </c>
      <c r="W200" s="18">
        <f t="shared" ca="1" si="104"/>
        <v>1.2189944199947571</v>
      </c>
      <c r="X200" s="18">
        <f t="shared" ca="1" si="104"/>
        <v>1.1950925686223108</v>
      </c>
      <c r="Y200" s="18">
        <f t="shared" ca="1" si="104"/>
        <v>1.1716593810022655</v>
      </c>
      <c r="Z200" s="18">
        <f t="shared" ca="1" si="104"/>
        <v>1.1486856676492798</v>
      </c>
      <c r="AA200" s="18">
        <f t="shared" ca="1" si="104"/>
        <v>1.1261624192640001</v>
      </c>
      <c r="AB200" s="18">
        <f t="shared" ca="1" si="104"/>
        <v>1.1040808032</v>
      </c>
      <c r="AC200" s="18">
        <f t="shared" ca="1" si="104"/>
        <v>1.08243216</v>
      </c>
      <c r="AD200" s="18">
        <f t="shared" ca="1" si="104"/>
        <v>1.0612079999999999</v>
      </c>
      <c r="AE200" s="18">
        <f t="shared" ca="1" si="105"/>
        <v>1.0404</v>
      </c>
      <c r="AF200" s="18">
        <f t="shared" ca="1" si="105"/>
        <v>1.02</v>
      </c>
      <c r="AG200" s="18">
        <f t="shared" ca="1" si="105"/>
        <v>1</v>
      </c>
      <c r="AH200" s="18">
        <f t="shared" ca="1" si="105"/>
        <v>0</v>
      </c>
      <c r="AI200" s="18">
        <f t="shared" ca="1" si="105"/>
        <v>0</v>
      </c>
      <c r="AJ200" s="18">
        <f t="shared" ca="1" si="105"/>
        <v>0</v>
      </c>
      <c r="AK200" s="18">
        <f t="shared" ca="1" si="105"/>
        <v>0</v>
      </c>
      <c r="AL200" s="18">
        <f t="shared" ca="1" si="105"/>
        <v>0</v>
      </c>
      <c r="AM200" s="18">
        <f t="shared" ca="1" si="105"/>
        <v>0</v>
      </c>
      <c r="AN200" s="18">
        <f t="shared" ca="1" si="105"/>
        <v>0</v>
      </c>
      <c r="AO200" s="18">
        <f t="shared" ca="1" si="106"/>
        <v>0</v>
      </c>
      <c r="AP200" s="18">
        <f t="shared" ca="1" si="106"/>
        <v>0</v>
      </c>
      <c r="AQ200" s="18">
        <f t="shared" ca="1" si="106"/>
        <v>0</v>
      </c>
      <c r="AR200" s="18">
        <f t="shared" ca="1" si="106"/>
        <v>0</v>
      </c>
      <c r="AS200" s="18">
        <f t="shared" ca="1" si="106"/>
        <v>0</v>
      </c>
      <c r="AT200" s="18">
        <f t="shared" ca="1" si="106"/>
        <v>0</v>
      </c>
      <c r="AU200" s="18">
        <f t="shared" ca="1" si="106"/>
        <v>0</v>
      </c>
      <c r="AV200" s="18">
        <f t="shared" ca="1" si="106"/>
        <v>0</v>
      </c>
      <c r="AW200" s="18">
        <f t="shared" ca="1" si="106"/>
        <v>0</v>
      </c>
      <c r="AX200" s="18">
        <f t="shared" ca="1" si="106"/>
        <v>0</v>
      </c>
      <c r="AY200" s="18">
        <f t="shared" ca="1" si="107"/>
        <v>0</v>
      </c>
      <c r="AZ200" s="18">
        <f t="shared" ca="1" si="107"/>
        <v>0</v>
      </c>
      <c r="BA200" s="18">
        <f t="shared" ca="1" si="107"/>
        <v>0</v>
      </c>
      <c r="BB200" s="18">
        <f t="shared" ca="1" si="107"/>
        <v>0</v>
      </c>
      <c r="BC200" s="18">
        <f t="shared" ca="1" si="107"/>
        <v>0</v>
      </c>
      <c r="BD200" s="18">
        <f t="shared" ca="1" si="107"/>
        <v>0</v>
      </c>
      <c r="BE200" s="18">
        <f t="shared" ca="1" si="107"/>
        <v>0</v>
      </c>
      <c r="BF200" s="18">
        <f t="shared" ca="1" si="107"/>
        <v>0</v>
      </c>
      <c r="BG200" s="18">
        <f t="shared" ca="1" si="107"/>
        <v>0</v>
      </c>
      <c r="BH200" s="18">
        <f t="shared" ca="1" si="107"/>
        <v>0</v>
      </c>
    </row>
    <row r="201" spans="8:60" x14ac:dyDescent="0.35">
      <c r="H201" s="2" t="str">
        <f t="shared" si="80"/>
        <v>SCCT_O&amp;M</v>
      </c>
      <c r="I201">
        <f t="shared" si="87"/>
        <v>4</v>
      </c>
      <c r="J201">
        <f t="shared" si="81"/>
        <v>23</v>
      </c>
      <c r="K201" s="18">
        <f t="shared" ca="1" si="103"/>
        <v>1.576899264191397</v>
      </c>
      <c r="L201" s="18">
        <f t="shared" ca="1" si="103"/>
        <v>1.5459796707758797</v>
      </c>
      <c r="M201" s="18">
        <f t="shared" ca="1" si="103"/>
        <v>1.5156663438979212</v>
      </c>
      <c r="N201" s="18">
        <f t="shared" ca="1" si="103"/>
        <v>1.4859473959783542</v>
      </c>
      <c r="O201" s="18">
        <f t="shared" ca="1" si="103"/>
        <v>1.4568111725277981</v>
      </c>
      <c r="P201" s="18">
        <f t="shared" ca="1" si="103"/>
        <v>1.4282462475762727</v>
      </c>
      <c r="Q201" s="18">
        <f t="shared" ca="1" si="103"/>
        <v>1.4002414191924244</v>
      </c>
      <c r="R201" s="18">
        <f t="shared" ca="1" si="103"/>
        <v>1.372785705090612</v>
      </c>
      <c r="S201" s="18">
        <f t="shared" ca="1" si="103"/>
        <v>1.3458683383241292</v>
      </c>
      <c r="T201" s="18">
        <f t="shared" ca="1" si="103"/>
        <v>1.3194787630628722</v>
      </c>
      <c r="U201" s="18">
        <f t="shared" ca="1" si="104"/>
        <v>1.2936066304537961</v>
      </c>
      <c r="V201" s="18">
        <f t="shared" ca="1" si="104"/>
        <v>1.2682417945625453</v>
      </c>
      <c r="W201" s="18">
        <f t="shared" ca="1" si="104"/>
        <v>1.243374308394652</v>
      </c>
      <c r="X201" s="18">
        <f t="shared" ca="1" si="104"/>
        <v>1.2189944199947571</v>
      </c>
      <c r="Y201" s="18">
        <f t="shared" ca="1" si="104"/>
        <v>1.1950925686223108</v>
      </c>
      <c r="Z201" s="18">
        <f t="shared" ca="1" si="104"/>
        <v>1.1716593810022655</v>
      </c>
      <c r="AA201" s="18">
        <f t="shared" ca="1" si="104"/>
        <v>1.1486856676492798</v>
      </c>
      <c r="AB201" s="18">
        <f t="shared" ca="1" si="104"/>
        <v>1.1261624192640001</v>
      </c>
      <c r="AC201" s="18">
        <f t="shared" ca="1" si="104"/>
        <v>1.1040808032</v>
      </c>
      <c r="AD201" s="18">
        <f t="shared" ca="1" si="104"/>
        <v>1.08243216</v>
      </c>
      <c r="AE201" s="18">
        <f t="shared" ca="1" si="105"/>
        <v>1.0612079999999999</v>
      </c>
      <c r="AF201" s="18">
        <f t="shared" ca="1" si="105"/>
        <v>1.0404</v>
      </c>
      <c r="AG201" s="18">
        <f t="shared" ca="1" si="105"/>
        <v>1.02</v>
      </c>
      <c r="AH201" s="18">
        <f t="shared" ca="1" si="105"/>
        <v>1</v>
      </c>
      <c r="AI201" s="18">
        <f t="shared" ca="1" si="105"/>
        <v>0</v>
      </c>
      <c r="AJ201" s="18">
        <f t="shared" ca="1" si="105"/>
        <v>0</v>
      </c>
      <c r="AK201" s="18">
        <f t="shared" ca="1" si="105"/>
        <v>0</v>
      </c>
      <c r="AL201" s="18">
        <f t="shared" ca="1" si="105"/>
        <v>0</v>
      </c>
      <c r="AM201" s="18">
        <f t="shared" ca="1" si="105"/>
        <v>0</v>
      </c>
      <c r="AN201" s="18">
        <f t="shared" ca="1" si="105"/>
        <v>0</v>
      </c>
      <c r="AO201" s="18">
        <f t="shared" ca="1" si="106"/>
        <v>0</v>
      </c>
      <c r="AP201" s="18">
        <f t="shared" ca="1" si="106"/>
        <v>0</v>
      </c>
      <c r="AQ201" s="18">
        <f t="shared" ca="1" si="106"/>
        <v>0</v>
      </c>
      <c r="AR201" s="18">
        <f t="shared" ca="1" si="106"/>
        <v>0</v>
      </c>
      <c r="AS201" s="18">
        <f t="shared" ca="1" si="106"/>
        <v>0</v>
      </c>
      <c r="AT201" s="18">
        <f t="shared" ca="1" si="106"/>
        <v>0</v>
      </c>
      <c r="AU201" s="18">
        <f t="shared" ca="1" si="106"/>
        <v>0</v>
      </c>
      <c r="AV201" s="18">
        <f t="shared" ca="1" si="106"/>
        <v>0</v>
      </c>
      <c r="AW201" s="18">
        <f t="shared" ca="1" si="106"/>
        <v>0</v>
      </c>
      <c r="AX201" s="18">
        <f t="shared" ca="1" si="106"/>
        <v>0</v>
      </c>
      <c r="AY201" s="18">
        <f t="shared" ca="1" si="107"/>
        <v>0</v>
      </c>
      <c r="AZ201" s="18">
        <f t="shared" ca="1" si="107"/>
        <v>0</v>
      </c>
      <c r="BA201" s="18">
        <f t="shared" ca="1" si="107"/>
        <v>0</v>
      </c>
      <c r="BB201" s="18">
        <f t="shared" ca="1" si="107"/>
        <v>0</v>
      </c>
      <c r="BC201" s="18">
        <f t="shared" ca="1" si="107"/>
        <v>0</v>
      </c>
      <c r="BD201" s="18">
        <f t="shared" ca="1" si="107"/>
        <v>0</v>
      </c>
      <c r="BE201" s="18">
        <f t="shared" ca="1" si="107"/>
        <v>0</v>
      </c>
      <c r="BF201" s="18">
        <f t="shared" ca="1" si="107"/>
        <v>0</v>
      </c>
      <c r="BG201" s="18">
        <f t="shared" ca="1" si="107"/>
        <v>0</v>
      </c>
      <c r="BH201" s="18">
        <f t="shared" ca="1" si="107"/>
        <v>0</v>
      </c>
    </row>
    <row r="202" spans="8:60" x14ac:dyDescent="0.35">
      <c r="H202" s="2" t="str">
        <f t="shared" si="80"/>
        <v>SCCT_O&amp;M</v>
      </c>
      <c r="I202">
        <f t="shared" si="87"/>
        <v>4</v>
      </c>
      <c r="J202">
        <f t="shared" si="81"/>
        <v>24</v>
      </c>
      <c r="K202" s="18">
        <f t="shared" ca="1" si="103"/>
        <v>1.608437249475225</v>
      </c>
      <c r="L202" s="18">
        <f t="shared" ca="1" si="103"/>
        <v>1.576899264191397</v>
      </c>
      <c r="M202" s="18">
        <f t="shared" ca="1" si="103"/>
        <v>1.5459796707758797</v>
      </c>
      <c r="N202" s="18">
        <f t="shared" ca="1" si="103"/>
        <v>1.5156663438979212</v>
      </c>
      <c r="O202" s="18">
        <f t="shared" ca="1" si="103"/>
        <v>1.4859473959783542</v>
      </c>
      <c r="P202" s="18">
        <f t="shared" ca="1" si="103"/>
        <v>1.4568111725277981</v>
      </c>
      <c r="Q202" s="18">
        <f t="shared" ca="1" si="103"/>
        <v>1.4282462475762727</v>
      </c>
      <c r="R202" s="18">
        <f t="shared" ca="1" si="103"/>
        <v>1.4002414191924244</v>
      </c>
      <c r="S202" s="18">
        <f t="shared" ca="1" si="103"/>
        <v>1.372785705090612</v>
      </c>
      <c r="T202" s="18">
        <f t="shared" ca="1" si="103"/>
        <v>1.3458683383241292</v>
      </c>
      <c r="U202" s="18">
        <f t="shared" ca="1" si="104"/>
        <v>1.3194787630628722</v>
      </c>
      <c r="V202" s="18">
        <f t="shared" ca="1" si="104"/>
        <v>1.2936066304537961</v>
      </c>
      <c r="W202" s="18">
        <f t="shared" ca="1" si="104"/>
        <v>1.2682417945625453</v>
      </c>
      <c r="X202" s="18">
        <f t="shared" ca="1" si="104"/>
        <v>1.243374308394652</v>
      </c>
      <c r="Y202" s="18">
        <f t="shared" ca="1" si="104"/>
        <v>1.2189944199947571</v>
      </c>
      <c r="Z202" s="18">
        <f t="shared" ca="1" si="104"/>
        <v>1.1950925686223108</v>
      </c>
      <c r="AA202" s="18">
        <f t="shared" ca="1" si="104"/>
        <v>1.1716593810022655</v>
      </c>
      <c r="AB202" s="18">
        <f t="shared" ca="1" si="104"/>
        <v>1.1486856676492798</v>
      </c>
      <c r="AC202" s="18">
        <f t="shared" ca="1" si="104"/>
        <v>1.1261624192640001</v>
      </c>
      <c r="AD202" s="18">
        <f t="shared" ca="1" si="104"/>
        <v>1.1040808032</v>
      </c>
      <c r="AE202" s="18">
        <f t="shared" ca="1" si="105"/>
        <v>1.08243216</v>
      </c>
      <c r="AF202" s="18">
        <f t="shared" ca="1" si="105"/>
        <v>1.0612079999999999</v>
      </c>
      <c r="AG202" s="18">
        <f t="shared" ca="1" si="105"/>
        <v>1.0404</v>
      </c>
      <c r="AH202" s="18">
        <f t="shared" ca="1" si="105"/>
        <v>1.02</v>
      </c>
      <c r="AI202" s="18">
        <f t="shared" ca="1" si="105"/>
        <v>1</v>
      </c>
      <c r="AJ202" s="18">
        <f t="shared" ca="1" si="105"/>
        <v>0</v>
      </c>
      <c r="AK202" s="18">
        <f t="shared" ca="1" si="105"/>
        <v>0</v>
      </c>
      <c r="AL202" s="18">
        <f t="shared" ca="1" si="105"/>
        <v>0</v>
      </c>
      <c r="AM202" s="18">
        <f t="shared" ca="1" si="105"/>
        <v>0</v>
      </c>
      <c r="AN202" s="18">
        <f t="shared" ca="1" si="105"/>
        <v>0</v>
      </c>
      <c r="AO202" s="18">
        <f t="shared" ca="1" si="106"/>
        <v>0</v>
      </c>
      <c r="AP202" s="18">
        <f t="shared" ca="1" si="106"/>
        <v>0</v>
      </c>
      <c r="AQ202" s="18">
        <f t="shared" ca="1" si="106"/>
        <v>0</v>
      </c>
      <c r="AR202" s="18">
        <f t="shared" ca="1" si="106"/>
        <v>0</v>
      </c>
      <c r="AS202" s="18">
        <f t="shared" ca="1" si="106"/>
        <v>0</v>
      </c>
      <c r="AT202" s="18">
        <f t="shared" ca="1" si="106"/>
        <v>0</v>
      </c>
      <c r="AU202" s="18">
        <f t="shared" ca="1" si="106"/>
        <v>0</v>
      </c>
      <c r="AV202" s="18">
        <f t="shared" ca="1" si="106"/>
        <v>0</v>
      </c>
      <c r="AW202" s="18">
        <f t="shared" ca="1" si="106"/>
        <v>0</v>
      </c>
      <c r="AX202" s="18">
        <f t="shared" ca="1" si="106"/>
        <v>0</v>
      </c>
      <c r="AY202" s="18">
        <f t="shared" ca="1" si="107"/>
        <v>0</v>
      </c>
      <c r="AZ202" s="18">
        <f t="shared" ca="1" si="107"/>
        <v>0</v>
      </c>
      <c r="BA202" s="18">
        <f t="shared" ca="1" si="107"/>
        <v>0</v>
      </c>
      <c r="BB202" s="18">
        <f t="shared" ca="1" si="107"/>
        <v>0</v>
      </c>
      <c r="BC202" s="18">
        <f t="shared" ca="1" si="107"/>
        <v>0</v>
      </c>
      <c r="BD202" s="18">
        <f t="shared" ca="1" si="107"/>
        <v>0</v>
      </c>
      <c r="BE202" s="18">
        <f t="shared" ca="1" si="107"/>
        <v>0</v>
      </c>
      <c r="BF202" s="18">
        <f t="shared" ca="1" si="107"/>
        <v>0</v>
      </c>
      <c r="BG202" s="18">
        <f t="shared" ca="1" si="107"/>
        <v>0</v>
      </c>
      <c r="BH202" s="18">
        <f t="shared" ca="1" si="107"/>
        <v>0</v>
      </c>
    </row>
    <row r="203" spans="8:60" x14ac:dyDescent="0.35">
      <c r="H203" s="2" t="str">
        <f t="shared" si="80"/>
        <v>SCCT_O&amp;M</v>
      </c>
      <c r="I203">
        <f t="shared" si="87"/>
        <v>4</v>
      </c>
      <c r="J203">
        <f t="shared" si="81"/>
        <v>25</v>
      </c>
      <c r="K203" s="18">
        <f t="shared" ca="1" si="103"/>
        <v>1.6406059944647295</v>
      </c>
      <c r="L203" s="18">
        <f t="shared" ca="1" si="103"/>
        <v>1.608437249475225</v>
      </c>
      <c r="M203" s="18">
        <f t="shared" ca="1" si="103"/>
        <v>1.576899264191397</v>
      </c>
      <c r="N203" s="18">
        <f t="shared" ca="1" si="103"/>
        <v>1.5459796707758797</v>
      </c>
      <c r="O203" s="18">
        <f t="shared" ca="1" si="103"/>
        <v>1.5156663438979212</v>
      </c>
      <c r="P203" s="18">
        <f t="shared" ca="1" si="103"/>
        <v>1.4859473959783542</v>
      </c>
      <c r="Q203" s="18">
        <f t="shared" ca="1" si="103"/>
        <v>1.4568111725277981</v>
      </c>
      <c r="R203" s="18">
        <f t="shared" ca="1" si="103"/>
        <v>1.4282462475762727</v>
      </c>
      <c r="S203" s="18">
        <f t="shared" ca="1" si="103"/>
        <v>1.4002414191924244</v>
      </c>
      <c r="T203" s="18">
        <f t="shared" ca="1" si="103"/>
        <v>1.372785705090612</v>
      </c>
      <c r="U203" s="18">
        <f t="shared" ca="1" si="104"/>
        <v>1.3458683383241292</v>
      </c>
      <c r="V203" s="18">
        <f t="shared" ca="1" si="104"/>
        <v>1.3194787630628722</v>
      </c>
      <c r="W203" s="18">
        <f t="shared" ca="1" si="104"/>
        <v>1.2936066304537961</v>
      </c>
      <c r="X203" s="18">
        <f t="shared" ca="1" si="104"/>
        <v>1.2682417945625453</v>
      </c>
      <c r="Y203" s="18">
        <f t="shared" ca="1" si="104"/>
        <v>1.243374308394652</v>
      </c>
      <c r="Z203" s="18">
        <f t="shared" ca="1" si="104"/>
        <v>1.2189944199947571</v>
      </c>
      <c r="AA203" s="18">
        <f t="shared" ca="1" si="104"/>
        <v>1.1950925686223108</v>
      </c>
      <c r="AB203" s="18">
        <f t="shared" ca="1" si="104"/>
        <v>1.1716593810022655</v>
      </c>
      <c r="AC203" s="18">
        <f t="shared" ca="1" si="104"/>
        <v>1.1486856676492798</v>
      </c>
      <c r="AD203" s="18">
        <f t="shared" ca="1" si="104"/>
        <v>1.1261624192640001</v>
      </c>
      <c r="AE203" s="18">
        <f t="shared" ca="1" si="105"/>
        <v>1.1040808032</v>
      </c>
      <c r="AF203" s="18">
        <f t="shared" ca="1" si="105"/>
        <v>1.08243216</v>
      </c>
      <c r="AG203" s="18">
        <f t="shared" ca="1" si="105"/>
        <v>1.0612079999999999</v>
      </c>
      <c r="AH203" s="18">
        <f t="shared" ca="1" si="105"/>
        <v>1.0404</v>
      </c>
      <c r="AI203" s="18">
        <f t="shared" ca="1" si="105"/>
        <v>1.02</v>
      </c>
      <c r="AJ203" s="18">
        <f t="shared" ca="1" si="105"/>
        <v>1</v>
      </c>
      <c r="AK203" s="18">
        <f t="shared" ca="1" si="105"/>
        <v>0</v>
      </c>
      <c r="AL203" s="18">
        <f t="shared" ca="1" si="105"/>
        <v>0</v>
      </c>
      <c r="AM203" s="18">
        <f t="shared" ca="1" si="105"/>
        <v>0</v>
      </c>
      <c r="AN203" s="18">
        <f t="shared" ca="1" si="105"/>
        <v>0</v>
      </c>
      <c r="AO203" s="18">
        <f t="shared" ca="1" si="106"/>
        <v>0</v>
      </c>
      <c r="AP203" s="18">
        <f t="shared" ca="1" si="106"/>
        <v>0</v>
      </c>
      <c r="AQ203" s="18">
        <f t="shared" ca="1" si="106"/>
        <v>0</v>
      </c>
      <c r="AR203" s="18">
        <f t="shared" ca="1" si="106"/>
        <v>0</v>
      </c>
      <c r="AS203" s="18">
        <f t="shared" ca="1" si="106"/>
        <v>0</v>
      </c>
      <c r="AT203" s="18">
        <f t="shared" ca="1" si="106"/>
        <v>0</v>
      </c>
      <c r="AU203" s="18">
        <f t="shared" ca="1" si="106"/>
        <v>0</v>
      </c>
      <c r="AV203" s="18">
        <f t="shared" ca="1" si="106"/>
        <v>0</v>
      </c>
      <c r="AW203" s="18">
        <f t="shared" ca="1" si="106"/>
        <v>0</v>
      </c>
      <c r="AX203" s="18">
        <f t="shared" ca="1" si="106"/>
        <v>0</v>
      </c>
      <c r="AY203" s="18">
        <f t="shared" ca="1" si="107"/>
        <v>0</v>
      </c>
      <c r="AZ203" s="18">
        <f t="shared" ca="1" si="107"/>
        <v>0</v>
      </c>
      <c r="BA203" s="18">
        <f t="shared" ca="1" si="107"/>
        <v>0</v>
      </c>
      <c r="BB203" s="18">
        <f t="shared" ca="1" si="107"/>
        <v>0</v>
      </c>
      <c r="BC203" s="18">
        <f t="shared" ca="1" si="107"/>
        <v>0</v>
      </c>
      <c r="BD203" s="18">
        <f t="shared" ca="1" si="107"/>
        <v>0</v>
      </c>
      <c r="BE203" s="18">
        <f t="shared" ca="1" si="107"/>
        <v>0</v>
      </c>
      <c r="BF203" s="18">
        <f t="shared" ca="1" si="107"/>
        <v>0</v>
      </c>
      <c r="BG203" s="18">
        <f t="shared" ca="1" si="107"/>
        <v>0</v>
      </c>
      <c r="BH203" s="18">
        <f t="shared" ca="1" si="107"/>
        <v>0</v>
      </c>
    </row>
    <row r="204" spans="8:60" x14ac:dyDescent="0.35">
      <c r="H204" s="2" t="str">
        <f t="shared" si="80"/>
        <v>SCCT_O&amp;M</v>
      </c>
      <c r="I204">
        <f t="shared" si="87"/>
        <v>4</v>
      </c>
      <c r="J204">
        <f t="shared" si="81"/>
        <v>26</v>
      </c>
      <c r="K204" s="18">
        <f t="shared" ca="1" si="103"/>
        <v>1.6734181143540243</v>
      </c>
      <c r="L204" s="18">
        <f t="shared" ca="1" si="103"/>
        <v>1.6406059944647295</v>
      </c>
      <c r="M204" s="18">
        <f t="shared" ca="1" si="103"/>
        <v>1.608437249475225</v>
      </c>
      <c r="N204" s="18">
        <f t="shared" ca="1" si="103"/>
        <v>1.576899264191397</v>
      </c>
      <c r="O204" s="18">
        <f t="shared" ca="1" si="103"/>
        <v>1.5459796707758797</v>
      </c>
      <c r="P204" s="18">
        <f t="shared" ca="1" si="103"/>
        <v>1.5156663438979212</v>
      </c>
      <c r="Q204" s="18">
        <f t="shared" ca="1" si="103"/>
        <v>1.4859473959783542</v>
      </c>
      <c r="R204" s="18">
        <f t="shared" ca="1" si="103"/>
        <v>1.4568111725277981</v>
      </c>
      <c r="S204" s="18">
        <f t="shared" ca="1" si="103"/>
        <v>1.4282462475762727</v>
      </c>
      <c r="T204" s="18">
        <f t="shared" ca="1" si="103"/>
        <v>1.4002414191924244</v>
      </c>
      <c r="U204" s="18">
        <f t="shared" ca="1" si="104"/>
        <v>1.372785705090612</v>
      </c>
      <c r="V204" s="18">
        <f t="shared" ca="1" si="104"/>
        <v>1.3458683383241292</v>
      </c>
      <c r="W204" s="18">
        <f t="shared" ca="1" si="104"/>
        <v>1.3194787630628722</v>
      </c>
      <c r="X204" s="18">
        <f t="shared" ca="1" si="104"/>
        <v>1.2936066304537961</v>
      </c>
      <c r="Y204" s="18">
        <f t="shared" ca="1" si="104"/>
        <v>1.2682417945625453</v>
      </c>
      <c r="Z204" s="18">
        <f t="shared" ca="1" si="104"/>
        <v>1.243374308394652</v>
      </c>
      <c r="AA204" s="18">
        <f t="shared" ca="1" si="104"/>
        <v>1.2189944199947571</v>
      </c>
      <c r="AB204" s="18">
        <f t="shared" ca="1" si="104"/>
        <v>1.1950925686223108</v>
      </c>
      <c r="AC204" s="18">
        <f t="shared" ca="1" si="104"/>
        <v>1.1716593810022655</v>
      </c>
      <c r="AD204" s="18">
        <f t="shared" ca="1" si="104"/>
        <v>1.1486856676492798</v>
      </c>
      <c r="AE204" s="18">
        <f t="shared" ca="1" si="105"/>
        <v>1.1261624192640001</v>
      </c>
      <c r="AF204" s="18">
        <f t="shared" ca="1" si="105"/>
        <v>1.1040808032</v>
      </c>
      <c r="AG204" s="18">
        <f t="shared" ca="1" si="105"/>
        <v>1.08243216</v>
      </c>
      <c r="AH204" s="18">
        <f t="shared" ca="1" si="105"/>
        <v>1.0612079999999999</v>
      </c>
      <c r="AI204" s="18">
        <f t="shared" ca="1" si="105"/>
        <v>1.0404</v>
      </c>
      <c r="AJ204" s="18">
        <f t="shared" ca="1" si="105"/>
        <v>1.02</v>
      </c>
      <c r="AK204" s="18">
        <f t="shared" ca="1" si="105"/>
        <v>1</v>
      </c>
      <c r="AL204" s="18">
        <f t="shared" ca="1" si="105"/>
        <v>0</v>
      </c>
      <c r="AM204" s="18">
        <f t="shared" ca="1" si="105"/>
        <v>0</v>
      </c>
      <c r="AN204" s="18">
        <f t="shared" ca="1" si="105"/>
        <v>0</v>
      </c>
      <c r="AO204" s="18">
        <f t="shared" ca="1" si="106"/>
        <v>0</v>
      </c>
      <c r="AP204" s="18">
        <f t="shared" ca="1" si="106"/>
        <v>0</v>
      </c>
      <c r="AQ204" s="18">
        <f t="shared" ca="1" si="106"/>
        <v>0</v>
      </c>
      <c r="AR204" s="18">
        <f t="shared" ca="1" si="106"/>
        <v>0</v>
      </c>
      <c r="AS204" s="18">
        <f t="shared" ca="1" si="106"/>
        <v>0</v>
      </c>
      <c r="AT204" s="18">
        <f t="shared" ca="1" si="106"/>
        <v>0</v>
      </c>
      <c r="AU204" s="18">
        <f t="shared" ca="1" si="106"/>
        <v>0</v>
      </c>
      <c r="AV204" s="18">
        <f t="shared" ca="1" si="106"/>
        <v>0</v>
      </c>
      <c r="AW204" s="18">
        <f t="shared" ca="1" si="106"/>
        <v>0</v>
      </c>
      <c r="AX204" s="18">
        <f t="shared" ca="1" si="106"/>
        <v>0</v>
      </c>
      <c r="AY204" s="18">
        <f t="shared" ca="1" si="107"/>
        <v>0</v>
      </c>
      <c r="AZ204" s="18">
        <f t="shared" ca="1" si="107"/>
        <v>0</v>
      </c>
      <c r="BA204" s="18">
        <f t="shared" ca="1" si="107"/>
        <v>0</v>
      </c>
      <c r="BB204" s="18">
        <f t="shared" ca="1" si="107"/>
        <v>0</v>
      </c>
      <c r="BC204" s="18">
        <f t="shared" ca="1" si="107"/>
        <v>0</v>
      </c>
      <c r="BD204" s="18">
        <f t="shared" ca="1" si="107"/>
        <v>0</v>
      </c>
      <c r="BE204" s="18">
        <f t="shared" ca="1" si="107"/>
        <v>0</v>
      </c>
      <c r="BF204" s="18">
        <f t="shared" ca="1" si="107"/>
        <v>0</v>
      </c>
      <c r="BG204" s="18">
        <f t="shared" ca="1" si="107"/>
        <v>0</v>
      </c>
      <c r="BH204" s="18">
        <f t="shared" ca="1" si="107"/>
        <v>0</v>
      </c>
    </row>
    <row r="205" spans="8:60" x14ac:dyDescent="0.35">
      <c r="H205" s="2" t="str">
        <f t="shared" si="80"/>
        <v>SCCT_O&amp;M</v>
      </c>
      <c r="I205">
        <f t="shared" si="87"/>
        <v>4</v>
      </c>
      <c r="J205">
        <f t="shared" si="81"/>
        <v>27</v>
      </c>
      <c r="K205" s="18">
        <f t="shared" ref="K205:T214" ca="1" si="108">IF(K$24&gt;$J205,0,OFFSET($K$2,$I205,$J205-K$24))</f>
        <v>1.7068864766411045</v>
      </c>
      <c r="L205" s="18">
        <f t="shared" ca="1" si="108"/>
        <v>1.6734181143540243</v>
      </c>
      <c r="M205" s="18">
        <f t="shared" ca="1" si="108"/>
        <v>1.6406059944647295</v>
      </c>
      <c r="N205" s="18">
        <f t="shared" ca="1" si="108"/>
        <v>1.608437249475225</v>
      </c>
      <c r="O205" s="18">
        <f t="shared" ca="1" si="108"/>
        <v>1.576899264191397</v>
      </c>
      <c r="P205" s="18">
        <f t="shared" ca="1" si="108"/>
        <v>1.5459796707758797</v>
      </c>
      <c r="Q205" s="18">
        <f t="shared" ca="1" si="108"/>
        <v>1.5156663438979212</v>
      </c>
      <c r="R205" s="18">
        <f t="shared" ca="1" si="108"/>
        <v>1.4859473959783542</v>
      </c>
      <c r="S205" s="18">
        <f t="shared" ca="1" si="108"/>
        <v>1.4568111725277981</v>
      </c>
      <c r="T205" s="18">
        <f t="shared" ca="1" si="108"/>
        <v>1.4282462475762727</v>
      </c>
      <c r="U205" s="18">
        <f t="shared" ref="U205:AD214" ca="1" si="109">IF(U$24&gt;$J205,0,OFFSET($K$2,$I205,$J205-U$24))</f>
        <v>1.4002414191924244</v>
      </c>
      <c r="V205" s="18">
        <f t="shared" ca="1" si="109"/>
        <v>1.372785705090612</v>
      </c>
      <c r="W205" s="18">
        <f t="shared" ca="1" si="109"/>
        <v>1.3458683383241292</v>
      </c>
      <c r="X205" s="18">
        <f t="shared" ca="1" si="109"/>
        <v>1.3194787630628722</v>
      </c>
      <c r="Y205" s="18">
        <f t="shared" ca="1" si="109"/>
        <v>1.2936066304537961</v>
      </c>
      <c r="Z205" s="18">
        <f t="shared" ca="1" si="109"/>
        <v>1.2682417945625453</v>
      </c>
      <c r="AA205" s="18">
        <f t="shared" ca="1" si="109"/>
        <v>1.243374308394652</v>
      </c>
      <c r="AB205" s="18">
        <f t="shared" ca="1" si="109"/>
        <v>1.2189944199947571</v>
      </c>
      <c r="AC205" s="18">
        <f t="shared" ca="1" si="109"/>
        <v>1.1950925686223108</v>
      </c>
      <c r="AD205" s="18">
        <f t="shared" ca="1" si="109"/>
        <v>1.1716593810022655</v>
      </c>
      <c r="AE205" s="18">
        <f t="shared" ref="AE205:AN214" ca="1" si="110">IF(AE$24&gt;$J205,0,OFFSET($K$2,$I205,$J205-AE$24))</f>
        <v>1.1486856676492798</v>
      </c>
      <c r="AF205" s="18">
        <f t="shared" ca="1" si="110"/>
        <v>1.1261624192640001</v>
      </c>
      <c r="AG205" s="18">
        <f t="shared" ca="1" si="110"/>
        <v>1.1040808032</v>
      </c>
      <c r="AH205" s="18">
        <f t="shared" ca="1" si="110"/>
        <v>1.08243216</v>
      </c>
      <c r="AI205" s="18">
        <f t="shared" ca="1" si="110"/>
        <v>1.0612079999999999</v>
      </c>
      <c r="AJ205" s="18">
        <f t="shared" ca="1" si="110"/>
        <v>1.0404</v>
      </c>
      <c r="AK205" s="18">
        <f t="shared" ca="1" si="110"/>
        <v>1.02</v>
      </c>
      <c r="AL205" s="18">
        <f t="shared" ca="1" si="110"/>
        <v>1</v>
      </c>
      <c r="AM205" s="18">
        <f t="shared" ca="1" si="110"/>
        <v>0</v>
      </c>
      <c r="AN205" s="18">
        <f t="shared" ca="1" si="110"/>
        <v>0</v>
      </c>
      <c r="AO205" s="18">
        <f t="shared" ref="AO205:AX214" ca="1" si="111">IF(AO$24&gt;$J205,0,OFFSET($K$2,$I205,$J205-AO$24))</f>
        <v>0</v>
      </c>
      <c r="AP205" s="18">
        <f t="shared" ca="1" si="111"/>
        <v>0</v>
      </c>
      <c r="AQ205" s="18">
        <f t="shared" ca="1" si="111"/>
        <v>0</v>
      </c>
      <c r="AR205" s="18">
        <f t="shared" ca="1" si="111"/>
        <v>0</v>
      </c>
      <c r="AS205" s="18">
        <f t="shared" ca="1" si="111"/>
        <v>0</v>
      </c>
      <c r="AT205" s="18">
        <f t="shared" ca="1" si="111"/>
        <v>0</v>
      </c>
      <c r="AU205" s="18">
        <f t="shared" ca="1" si="111"/>
        <v>0</v>
      </c>
      <c r="AV205" s="18">
        <f t="shared" ca="1" si="111"/>
        <v>0</v>
      </c>
      <c r="AW205" s="18">
        <f t="shared" ca="1" si="111"/>
        <v>0</v>
      </c>
      <c r="AX205" s="18">
        <f t="shared" ca="1" si="111"/>
        <v>0</v>
      </c>
      <c r="AY205" s="18">
        <f t="shared" ref="AY205:BH214" ca="1" si="112">IF(AY$24&gt;$J205,0,OFFSET($K$2,$I205,$J205-AY$24))</f>
        <v>0</v>
      </c>
      <c r="AZ205" s="18">
        <f t="shared" ca="1" si="112"/>
        <v>0</v>
      </c>
      <c r="BA205" s="18">
        <f t="shared" ca="1" si="112"/>
        <v>0</v>
      </c>
      <c r="BB205" s="18">
        <f t="shared" ca="1" si="112"/>
        <v>0</v>
      </c>
      <c r="BC205" s="18">
        <f t="shared" ca="1" si="112"/>
        <v>0</v>
      </c>
      <c r="BD205" s="18">
        <f t="shared" ca="1" si="112"/>
        <v>0</v>
      </c>
      <c r="BE205" s="18">
        <f t="shared" ca="1" si="112"/>
        <v>0</v>
      </c>
      <c r="BF205" s="18">
        <f t="shared" ca="1" si="112"/>
        <v>0</v>
      </c>
      <c r="BG205" s="18">
        <f t="shared" ca="1" si="112"/>
        <v>0</v>
      </c>
      <c r="BH205" s="18">
        <f t="shared" ca="1" si="112"/>
        <v>0</v>
      </c>
    </row>
    <row r="206" spans="8:60" x14ac:dyDescent="0.35">
      <c r="H206" s="2" t="str">
        <f t="shared" si="80"/>
        <v>SCCT_O&amp;M</v>
      </c>
      <c r="I206">
        <f t="shared" si="87"/>
        <v>4</v>
      </c>
      <c r="J206">
        <f t="shared" si="81"/>
        <v>28</v>
      </c>
      <c r="K206" s="18">
        <f t="shared" ca="1" si="108"/>
        <v>1.7410242061739269</v>
      </c>
      <c r="L206" s="18">
        <f t="shared" ca="1" si="108"/>
        <v>1.7068864766411045</v>
      </c>
      <c r="M206" s="18">
        <f t="shared" ca="1" si="108"/>
        <v>1.6734181143540243</v>
      </c>
      <c r="N206" s="18">
        <f t="shared" ca="1" si="108"/>
        <v>1.6406059944647295</v>
      </c>
      <c r="O206" s="18">
        <f t="shared" ca="1" si="108"/>
        <v>1.608437249475225</v>
      </c>
      <c r="P206" s="18">
        <f t="shared" ca="1" si="108"/>
        <v>1.576899264191397</v>
      </c>
      <c r="Q206" s="18">
        <f t="shared" ca="1" si="108"/>
        <v>1.5459796707758797</v>
      </c>
      <c r="R206" s="18">
        <f t="shared" ca="1" si="108"/>
        <v>1.5156663438979212</v>
      </c>
      <c r="S206" s="18">
        <f t="shared" ca="1" si="108"/>
        <v>1.4859473959783542</v>
      </c>
      <c r="T206" s="18">
        <f t="shared" ca="1" si="108"/>
        <v>1.4568111725277981</v>
      </c>
      <c r="U206" s="18">
        <f t="shared" ca="1" si="109"/>
        <v>1.4282462475762727</v>
      </c>
      <c r="V206" s="18">
        <f t="shared" ca="1" si="109"/>
        <v>1.4002414191924244</v>
      </c>
      <c r="W206" s="18">
        <f t="shared" ca="1" si="109"/>
        <v>1.372785705090612</v>
      </c>
      <c r="X206" s="18">
        <f t="shared" ca="1" si="109"/>
        <v>1.3458683383241292</v>
      </c>
      <c r="Y206" s="18">
        <f t="shared" ca="1" si="109"/>
        <v>1.3194787630628722</v>
      </c>
      <c r="Z206" s="18">
        <f t="shared" ca="1" si="109"/>
        <v>1.2936066304537961</v>
      </c>
      <c r="AA206" s="18">
        <f t="shared" ca="1" si="109"/>
        <v>1.2682417945625453</v>
      </c>
      <c r="AB206" s="18">
        <f t="shared" ca="1" si="109"/>
        <v>1.243374308394652</v>
      </c>
      <c r="AC206" s="18">
        <f t="shared" ca="1" si="109"/>
        <v>1.2189944199947571</v>
      </c>
      <c r="AD206" s="18">
        <f t="shared" ca="1" si="109"/>
        <v>1.1950925686223108</v>
      </c>
      <c r="AE206" s="18">
        <f t="shared" ca="1" si="110"/>
        <v>1.1716593810022655</v>
      </c>
      <c r="AF206" s="18">
        <f t="shared" ca="1" si="110"/>
        <v>1.1486856676492798</v>
      </c>
      <c r="AG206" s="18">
        <f t="shared" ca="1" si="110"/>
        <v>1.1261624192640001</v>
      </c>
      <c r="AH206" s="18">
        <f t="shared" ca="1" si="110"/>
        <v>1.1040808032</v>
      </c>
      <c r="AI206" s="18">
        <f t="shared" ca="1" si="110"/>
        <v>1.08243216</v>
      </c>
      <c r="AJ206" s="18">
        <f t="shared" ca="1" si="110"/>
        <v>1.0612079999999999</v>
      </c>
      <c r="AK206" s="18">
        <f t="shared" ca="1" si="110"/>
        <v>1.0404</v>
      </c>
      <c r="AL206" s="18">
        <f t="shared" ca="1" si="110"/>
        <v>1.02</v>
      </c>
      <c r="AM206" s="18">
        <f t="shared" ca="1" si="110"/>
        <v>1</v>
      </c>
      <c r="AN206" s="18">
        <f t="shared" ca="1" si="110"/>
        <v>0</v>
      </c>
      <c r="AO206" s="18">
        <f t="shared" ca="1" si="111"/>
        <v>0</v>
      </c>
      <c r="AP206" s="18">
        <f t="shared" ca="1" si="111"/>
        <v>0</v>
      </c>
      <c r="AQ206" s="18">
        <f t="shared" ca="1" si="111"/>
        <v>0</v>
      </c>
      <c r="AR206" s="18">
        <f t="shared" ca="1" si="111"/>
        <v>0</v>
      </c>
      <c r="AS206" s="18">
        <f t="shared" ca="1" si="111"/>
        <v>0</v>
      </c>
      <c r="AT206" s="18">
        <f t="shared" ca="1" si="111"/>
        <v>0</v>
      </c>
      <c r="AU206" s="18">
        <f t="shared" ca="1" si="111"/>
        <v>0</v>
      </c>
      <c r="AV206" s="18">
        <f t="shared" ca="1" si="111"/>
        <v>0</v>
      </c>
      <c r="AW206" s="18">
        <f t="shared" ca="1" si="111"/>
        <v>0</v>
      </c>
      <c r="AX206" s="18">
        <f t="shared" ca="1" si="111"/>
        <v>0</v>
      </c>
      <c r="AY206" s="18">
        <f t="shared" ca="1" si="112"/>
        <v>0</v>
      </c>
      <c r="AZ206" s="18">
        <f t="shared" ca="1" si="112"/>
        <v>0</v>
      </c>
      <c r="BA206" s="18">
        <f t="shared" ca="1" si="112"/>
        <v>0</v>
      </c>
      <c r="BB206" s="18">
        <f t="shared" ca="1" si="112"/>
        <v>0</v>
      </c>
      <c r="BC206" s="18">
        <f t="shared" ca="1" si="112"/>
        <v>0</v>
      </c>
      <c r="BD206" s="18">
        <f t="shared" ca="1" si="112"/>
        <v>0</v>
      </c>
      <c r="BE206" s="18">
        <f t="shared" ca="1" si="112"/>
        <v>0</v>
      </c>
      <c r="BF206" s="18">
        <f t="shared" ca="1" si="112"/>
        <v>0</v>
      </c>
      <c r="BG206" s="18">
        <f t="shared" ca="1" si="112"/>
        <v>0</v>
      </c>
      <c r="BH206" s="18">
        <f t="shared" ca="1" si="112"/>
        <v>0</v>
      </c>
    </row>
    <row r="207" spans="8:60" x14ac:dyDescent="0.35">
      <c r="H207" s="2" t="str">
        <f t="shared" si="80"/>
        <v>SCCT_O&amp;M</v>
      </c>
      <c r="I207">
        <f t="shared" si="87"/>
        <v>4</v>
      </c>
      <c r="J207">
        <f t="shared" si="81"/>
        <v>29</v>
      </c>
      <c r="K207" s="18">
        <f t="shared" ca="1" si="108"/>
        <v>1.7758446902974052</v>
      </c>
      <c r="L207" s="18">
        <f t="shared" ca="1" si="108"/>
        <v>1.7410242061739269</v>
      </c>
      <c r="M207" s="18">
        <f t="shared" ca="1" si="108"/>
        <v>1.7068864766411045</v>
      </c>
      <c r="N207" s="18">
        <f t="shared" ca="1" si="108"/>
        <v>1.6734181143540243</v>
      </c>
      <c r="O207" s="18">
        <f t="shared" ca="1" si="108"/>
        <v>1.6406059944647295</v>
      </c>
      <c r="P207" s="18">
        <f t="shared" ca="1" si="108"/>
        <v>1.608437249475225</v>
      </c>
      <c r="Q207" s="18">
        <f t="shared" ca="1" si="108"/>
        <v>1.576899264191397</v>
      </c>
      <c r="R207" s="18">
        <f t="shared" ca="1" si="108"/>
        <v>1.5459796707758797</v>
      </c>
      <c r="S207" s="18">
        <f t="shared" ca="1" si="108"/>
        <v>1.5156663438979212</v>
      </c>
      <c r="T207" s="18">
        <f t="shared" ca="1" si="108"/>
        <v>1.4859473959783542</v>
      </c>
      <c r="U207" s="18">
        <f t="shared" ca="1" si="109"/>
        <v>1.4568111725277981</v>
      </c>
      <c r="V207" s="18">
        <f t="shared" ca="1" si="109"/>
        <v>1.4282462475762727</v>
      </c>
      <c r="W207" s="18">
        <f t="shared" ca="1" si="109"/>
        <v>1.4002414191924244</v>
      </c>
      <c r="X207" s="18">
        <f t="shared" ca="1" si="109"/>
        <v>1.372785705090612</v>
      </c>
      <c r="Y207" s="18">
        <f t="shared" ca="1" si="109"/>
        <v>1.3458683383241292</v>
      </c>
      <c r="Z207" s="18">
        <f t="shared" ca="1" si="109"/>
        <v>1.3194787630628722</v>
      </c>
      <c r="AA207" s="18">
        <f t="shared" ca="1" si="109"/>
        <v>1.2936066304537961</v>
      </c>
      <c r="AB207" s="18">
        <f t="shared" ca="1" si="109"/>
        <v>1.2682417945625453</v>
      </c>
      <c r="AC207" s="18">
        <f t="shared" ca="1" si="109"/>
        <v>1.243374308394652</v>
      </c>
      <c r="AD207" s="18">
        <f t="shared" ca="1" si="109"/>
        <v>1.2189944199947571</v>
      </c>
      <c r="AE207" s="18">
        <f t="shared" ca="1" si="110"/>
        <v>1.1950925686223108</v>
      </c>
      <c r="AF207" s="18">
        <f t="shared" ca="1" si="110"/>
        <v>1.1716593810022655</v>
      </c>
      <c r="AG207" s="18">
        <f t="shared" ca="1" si="110"/>
        <v>1.1486856676492798</v>
      </c>
      <c r="AH207" s="18">
        <f t="shared" ca="1" si="110"/>
        <v>1.1261624192640001</v>
      </c>
      <c r="AI207" s="18">
        <f t="shared" ca="1" si="110"/>
        <v>1.1040808032</v>
      </c>
      <c r="AJ207" s="18">
        <f t="shared" ca="1" si="110"/>
        <v>1.08243216</v>
      </c>
      <c r="AK207" s="18">
        <f t="shared" ca="1" si="110"/>
        <v>1.0612079999999999</v>
      </c>
      <c r="AL207" s="18">
        <f t="shared" ca="1" si="110"/>
        <v>1.0404</v>
      </c>
      <c r="AM207" s="18">
        <f t="shared" ca="1" si="110"/>
        <v>1.02</v>
      </c>
      <c r="AN207" s="18">
        <f t="shared" ca="1" si="110"/>
        <v>1</v>
      </c>
      <c r="AO207" s="18">
        <f t="shared" ca="1" si="111"/>
        <v>0</v>
      </c>
      <c r="AP207" s="18">
        <f t="shared" ca="1" si="111"/>
        <v>0</v>
      </c>
      <c r="AQ207" s="18">
        <f t="shared" ca="1" si="111"/>
        <v>0</v>
      </c>
      <c r="AR207" s="18">
        <f t="shared" ca="1" si="111"/>
        <v>0</v>
      </c>
      <c r="AS207" s="18">
        <f t="shared" ca="1" si="111"/>
        <v>0</v>
      </c>
      <c r="AT207" s="18">
        <f t="shared" ca="1" si="111"/>
        <v>0</v>
      </c>
      <c r="AU207" s="18">
        <f t="shared" ca="1" si="111"/>
        <v>0</v>
      </c>
      <c r="AV207" s="18">
        <f t="shared" ca="1" si="111"/>
        <v>0</v>
      </c>
      <c r="AW207" s="18">
        <f t="shared" ca="1" si="111"/>
        <v>0</v>
      </c>
      <c r="AX207" s="18">
        <f t="shared" ca="1" si="111"/>
        <v>0</v>
      </c>
      <c r="AY207" s="18">
        <f t="shared" ca="1" si="112"/>
        <v>0</v>
      </c>
      <c r="AZ207" s="18">
        <f t="shared" ca="1" si="112"/>
        <v>0</v>
      </c>
      <c r="BA207" s="18">
        <f t="shared" ca="1" si="112"/>
        <v>0</v>
      </c>
      <c r="BB207" s="18">
        <f t="shared" ca="1" si="112"/>
        <v>0</v>
      </c>
      <c r="BC207" s="18">
        <f t="shared" ca="1" si="112"/>
        <v>0</v>
      </c>
      <c r="BD207" s="18">
        <f t="shared" ca="1" si="112"/>
        <v>0</v>
      </c>
      <c r="BE207" s="18">
        <f t="shared" ca="1" si="112"/>
        <v>0</v>
      </c>
      <c r="BF207" s="18">
        <f t="shared" ca="1" si="112"/>
        <v>0</v>
      </c>
      <c r="BG207" s="18">
        <f t="shared" ca="1" si="112"/>
        <v>0</v>
      </c>
      <c r="BH207" s="18">
        <f t="shared" ca="1" si="112"/>
        <v>0</v>
      </c>
    </row>
    <row r="208" spans="8:60" x14ac:dyDescent="0.35">
      <c r="H208" s="2" t="str">
        <f t="shared" si="80"/>
        <v>SCCT_O&amp;M</v>
      </c>
      <c r="I208">
        <f t="shared" si="87"/>
        <v>4</v>
      </c>
      <c r="J208">
        <f t="shared" si="81"/>
        <v>30</v>
      </c>
      <c r="K208" s="18">
        <f t="shared" ca="1" si="108"/>
        <v>1.8113615841033535</v>
      </c>
      <c r="L208" s="18">
        <f t="shared" ca="1" si="108"/>
        <v>1.7758446902974052</v>
      </c>
      <c r="M208" s="18">
        <f t="shared" ca="1" si="108"/>
        <v>1.7410242061739269</v>
      </c>
      <c r="N208" s="18">
        <f t="shared" ca="1" si="108"/>
        <v>1.7068864766411045</v>
      </c>
      <c r="O208" s="18">
        <f t="shared" ca="1" si="108"/>
        <v>1.6734181143540243</v>
      </c>
      <c r="P208" s="18">
        <f t="shared" ca="1" si="108"/>
        <v>1.6406059944647295</v>
      </c>
      <c r="Q208" s="18">
        <f t="shared" ca="1" si="108"/>
        <v>1.608437249475225</v>
      </c>
      <c r="R208" s="18">
        <f t="shared" ca="1" si="108"/>
        <v>1.576899264191397</v>
      </c>
      <c r="S208" s="18">
        <f t="shared" ca="1" si="108"/>
        <v>1.5459796707758797</v>
      </c>
      <c r="T208" s="18">
        <f t="shared" ca="1" si="108"/>
        <v>1.5156663438979212</v>
      </c>
      <c r="U208" s="18">
        <f t="shared" ca="1" si="109"/>
        <v>1.4859473959783542</v>
      </c>
      <c r="V208" s="18">
        <f t="shared" ca="1" si="109"/>
        <v>1.4568111725277981</v>
      </c>
      <c r="W208" s="18">
        <f t="shared" ca="1" si="109"/>
        <v>1.4282462475762727</v>
      </c>
      <c r="X208" s="18">
        <f t="shared" ca="1" si="109"/>
        <v>1.4002414191924244</v>
      </c>
      <c r="Y208" s="18">
        <f t="shared" ca="1" si="109"/>
        <v>1.372785705090612</v>
      </c>
      <c r="Z208" s="18">
        <f t="shared" ca="1" si="109"/>
        <v>1.3458683383241292</v>
      </c>
      <c r="AA208" s="18">
        <f t="shared" ca="1" si="109"/>
        <v>1.3194787630628722</v>
      </c>
      <c r="AB208" s="18">
        <f t="shared" ca="1" si="109"/>
        <v>1.2936066304537961</v>
      </c>
      <c r="AC208" s="18">
        <f t="shared" ca="1" si="109"/>
        <v>1.2682417945625453</v>
      </c>
      <c r="AD208" s="18">
        <f t="shared" ca="1" si="109"/>
        <v>1.243374308394652</v>
      </c>
      <c r="AE208" s="18">
        <f t="shared" ca="1" si="110"/>
        <v>1.2189944199947571</v>
      </c>
      <c r="AF208" s="18">
        <f t="shared" ca="1" si="110"/>
        <v>1.1950925686223108</v>
      </c>
      <c r="AG208" s="18">
        <f t="shared" ca="1" si="110"/>
        <v>1.1716593810022655</v>
      </c>
      <c r="AH208" s="18">
        <f t="shared" ca="1" si="110"/>
        <v>1.1486856676492798</v>
      </c>
      <c r="AI208" s="18">
        <f t="shared" ca="1" si="110"/>
        <v>1.1261624192640001</v>
      </c>
      <c r="AJ208" s="18">
        <f t="shared" ca="1" si="110"/>
        <v>1.1040808032</v>
      </c>
      <c r="AK208" s="18">
        <f t="shared" ca="1" si="110"/>
        <v>1.08243216</v>
      </c>
      <c r="AL208" s="18">
        <f t="shared" ca="1" si="110"/>
        <v>1.0612079999999999</v>
      </c>
      <c r="AM208" s="18">
        <f t="shared" ca="1" si="110"/>
        <v>1.0404</v>
      </c>
      <c r="AN208" s="18">
        <f t="shared" ca="1" si="110"/>
        <v>1.02</v>
      </c>
      <c r="AO208" s="18">
        <f t="shared" ca="1" si="111"/>
        <v>1</v>
      </c>
      <c r="AP208" s="18">
        <f t="shared" ca="1" si="111"/>
        <v>0</v>
      </c>
      <c r="AQ208" s="18">
        <f t="shared" ca="1" si="111"/>
        <v>0</v>
      </c>
      <c r="AR208" s="18">
        <f t="shared" ca="1" si="111"/>
        <v>0</v>
      </c>
      <c r="AS208" s="18">
        <f t="shared" ca="1" si="111"/>
        <v>0</v>
      </c>
      <c r="AT208" s="18">
        <f t="shared" ca="1" si="111"/>
        <v>0</v>
      </c>
      <c r="AU208" s="18">
        <f t="shared" ca="1" si="111"/>
        <v>0</v>
      </c>
      <c r="AV208" s="18">
        <f t="shared" ca="1" si="111"/>
        <v>0</v>
      </c>
      <c r="AW208" s="18">
        <f t="shared" ca="1" si="111"/>
        <v>0</v>
      </c>
      <c r="AX208" s="18">
        <f t="shared" ca="1" si="111"/>
        <v>0</v>
      </c>
      <c r="AY208" s="18">
        <f t="shared" ca="1" si="112"/>
        <v>0</v>
      </c>
      <c r="AZ208" s="18">
        <f t="shared" ca="1" si="112"/>
        <v>0</v>
      </c>
      <c r="BA208" s="18">
        <f t="shared" ca="1" si="112"/>
        <v>0</v>
      </c>
      <c r="BB208" s="18">
        <f t="shared" ca="1" si="112"/>
        <v>0</v>
      </c>
      <c r="BC208" s="18">
        <f t="shared" ca="1" si="112"/>
        <v>0</v>
      </c>
      <c r="BD208" s="18">
        <f t="shared" ca="1" si="112"/>
        <v>0</v>
      </c>
      <c r="BE208" s="18">
        <f t="shared" ca="1" si="112"/>
        <v>0</v>
      </c>
      <c r="BF208" s="18">
        <f t="shared" ca="1" si="112"/>
        <v>0</v>
      </c>
      <c r="BG208" s="18">
        <f t="shared" ca="1" si="112"/>
        <v>0</v>
      </c>
      <c r="BH208" s="18">
        <f t="shared" ca="1" si="112"/>
        <v>0</v>
      </c>
    </row>
    <row r="209" spans="8:60" x14ac:dyDescent="0.35">
      <c r="H209" s="2" t="str">
        <f t="shared" si="80"/>
        <v>SCCT_O&amp;M</v>
      </c>
      <c r="I209">
        <f t="shared" si="87"/>
        <v>4</v>
      </c>
      <c r="J209">
        <f t="shared" si="81"/>
        <v>31</v>
      </c>
      <c r="K209" s="18">
        <f t="shared" ca="1" si="108"/>
        <v>1.8475888157854201</v>
      </c>
      <c r="L209" s="18">
        <f t="shared" ca="1" si="108"/>
        <v>1.8113615841033535</v>
      </c>
      <c r="M209" s="18">
        <f t="shared" ca="1" si="108"/>
        <v>1.7758446902974052</v>
      </c>
      <c r="N209" s="18">
        <f t="shared" ca="1" si="108"/>
        <v>1.7410242061739269</v>
      </c>
      <c r="O209" s="18">
        <f t="shared" ca="1" si="108"/>
        <v>1.7068864766411045</v>
      </c>
      <c r="P209" s="18">
        <f t="shared" ca="1" si="108"/>
        <v>1.6734181143540243</v>
      </c>
      <c r="Q209" s="18">
        <f t="shared" ca="1" si="108"/>
        <v>1.6406059944647295</v>
      </c>
      <c r="R209" s="18">
        <f t="shared" ca="1" si="108"/>
        <v>1.608437249475225</v>
      </c>
      <c r="S209" s="18">
        <f t="shared" ca="1" si="108"/>
        <v>1.576899264191397</v>
      </c>
      <c r="T209" s="18">
        <f t="shared" ca="1" si="108"/>
        <v>1.5459796707758797</v>
      </c>
      <c r="U209" s="18">
        <f t="shared" ca="1" si="109"/>
        <v>1.5156663438979212</v>
      </c>
      <c r="V209" s="18">
        <f t="shared" ca="1" si="109"/>
        <v>1.4859473959783542</v>
      </c>
      <c r="W209" s="18">
        <f t="shared" ca="1" si="109"/>
        <v>1.4568111725277981</v>
      </c>
      <c r="X209" s="18">
        <f t="shared" ca="1" si="109"/>
        <v>1.4282462475762727</v>
      </c>
      <c r="Y209" s="18">
        <f t="shared" ca="1" si="109"/>
        <v>1.4002414191924244</v>
      </c>
      <c r="Z209" s="18">
        <f t="shared" ca="1" si="109"/>
        <v>1.372785705090612</v>
      </c>
      <c r="AA209" s="18">
        <f t="shared" ca="1" si="109"/>
        <v>1.3458683383241292</v>
      </c>
      <c r="AB209" s="18">
        <f t="shared" ca="1" si="109"/>
        <v>1.3194787630628722</v>
      </c>
      <c r="AC209" s="18">
        <f t="shared" ca="1" si="109"/>
        <v>1.2936066304537961</v>
      </c>
      <c r="AD209" s="18">
        <f t="shared" ca="1" si="109"/>
        <v>1.2682417945625453</v>
      </c>
      <c r="AE209" s="18">
        <f t="shared" ca="1" si="110"/>
        <v>1.243374308394652</v>
      </c>
      <c r="AF209" s="18">
        <f t="shared" ca="1" si="110"/>
        <v>1.2189944199947571</v>
      </c>
      <c r="AG209" s="18">
        <f t="shared" ca="1" si="110"/>
        <v>1.1950925686223108</v>
      </c>
      <c r="AH209" s="18">
        <f t="shared" ca="1" si="110"/>
        <v>1.1716593810022655</v>
      </c>
      <c r="AI209" s="18">
        <f t="shared" ca="1" si="110"/>
        <v>1.1486856676492798</v>
      </c>
      <c r="AJ209" s="18">
        <f t="shared" ca="1" si="110"/>
        <v>1.1261624192640001</v>
      </c>
      <c r="AK209" s="18">
        <f t="shared" ca="1" si="110"/>
        <v>1.1040808032</v>
      </c>
      <c r="AL209" s="18">
        <f t="shared" ca="1" si="110"/>
        <v>1.08243216</v>
      </c>
      <c r="AM209" s="18">
        <f t="shared" ca="1" si="110"/>
        <v>1.0612079999999999</v>
      </c>
      <c r="AN209" s="18">
        <f t="shared" ca="1" si="110"/>
        <v>1.0404</v>
      </c>
      <c r="AO209" s="18">
        <f t="shared" ca="1" si="111"/>
        <v>1.02</v>
      </c>
      <c r="AP209" s="18">
        <f t="shared" ca="1" si="111"/>
        <v>1</v>
      </c>
      <c r="AQ209" s="18">
        <f t="shared" ca="1" si="111"/>
        <v>0</v>
      </c>
      <c r="AR209" s="18">
        <f t="shared" ca="1" si="111"/>
        <v>0</v>
      </c>
      <c r="AS209" s="18">
        <f t="shared" ca="1" si="111"/>
        <v>0</v>
      </c>
      <c r="AT209" s="18">
        <f t="shared" ca="1" si="111"/>
        <v>0</v>
      </c>
      <c r="AU209" s="18">
        <f t="shared" ca="1" si="111"/>
        <v>0</v>
      </c>
      <c r="AV209" s="18">
        <f t="shared" ca="1" si="111"/>
        <v>0</v>
      </c>
      <c r="AW209" s="18">
        <f t="shared" ca="1" si="111"/>
        <v>0</v>
      </c>
      <c r="AX209" s="18">
        <f t="shared" ca="1" si="111"/>
        <v>0</v>
      </c>
      <c r="AY209" s="18">
        <f t="shared" ca="1" si="112"/>
        <v>0</v>
      </c>
      <c r="AZ209" s="18">
        <f t="shared" ca="1" si="112"/>
        <v>0</v>
      </c>
      <c r="BA209" s="18">
        <f t="shared" ca="1" si="112"/>
        <v>0</v>
      </c>
      <c r="BB209" s="18">
        <f t="shared" ca="1" si="112"/>
        <v>0</v>
      </c>
      <c r="BC209" s="18">
        <f t="shared" ca="1" si="112"/>
        <v>0</v>
      </c>
      <c r="BD209" s="18">
        <f t="shared" ca="1" si="112"/>
        <v>0</v>
      </c>
      <c r="BE209" s="18">
        <f t="shared" ca="1" si="112"/>
        <v>0</v>
      </c>
      <c r="BF209" s="18">
        <f t="shared" ca="1" si="112"/>
        <v>0</v>
      </c>
      <c r="BG209" s="18">
        <f t="shared" ca="1" si="112"/>
        <v>0</v>
      </c>
      <c r="BH209" s="18">
        <f t="shared" ca="1" si="112"/>
        <v>0</v>
      </c>
    </row>
    <row r="210" spans="8:60" x14ac:dyDescent="0.35">
      <c r="H210" s="2" t="str">
        <f t="shared" si="80"/>
        <v>SCCT_O&amp;M</v>
      </c>
      <c r="I210">
        <f t="shared" si="87"/>
        <v>4</v>
      </c>
      <c r="J210">
        <f t="shared" si="81"/>
        <v>32</v>
      </c>
      <c r="K210" s="18">
        <f t="shared" ca="1" si="108"/>
        <v>1.8845405921011289</v>
      </c>
      <c r="L210" s="18">
        <f t="shared" ca="1" si="108"/>
        <v>1.8475888157854201</v>
      </c>
      <c r="M210" s="18">
        <f t="shared" ca="1" si="108"/>
        <v>1.8113615841033535</v>
      </c>
      <c r="N210" s="18">
        <f t="shared" ca="1" si="108"/>
        <v>1.7758446902974052</v>
      </c>
      <c r="O210" s="18">
        <f t="shared" ca="1" si="108"/>
        <v>1.7410242061739269</v>
      </c>
      <c r="P210" s="18">
        <f t="shared" ca="1" si="108"/>
        <v>1.7068864766411045</v>
      </c>
      <c r="Q210" s="18">
        <f t="shared" ca="1" si="108"/>
        <v>1.6734181143540243</v>
      </c>
      <c r="R210" s="18">
        <f t="shared" ca="1" si="108"/>
        <v>1.6406059944647295</v>
      </c>
      <c r="S210" s="18">
        <f t="shared" ca="1" si="108"/>
        <v>1.608437249475225</v>
      </c>
      <c r="T210" s="18">
        <f t="shared" ca="1" si="108"/>
        <v>1.576899264191397</v>
      </c>
      <c r="U210" s="18">
        <f t="shared" ca="1" si="109"/>
        <v>1.5459796707758797</v>
      </c>
      <c r="V210" s="18">
        <f t="shared" ca="1" si="109"/>
        <v>1.5156663438979212</v>
      </c>
      <c r="W210" s="18">
        <f t="shared" ca="1" si="109"/>
        <v>1.4859473959783542</v>
      </c>
      <c r="X210" s="18">
        <f t="shared" ca="1" si="109"/>
        <v>1.4568111725277981</v>
      </c>
      <c r="Y210" s="18">
        <f t="shared" ca="1" si="109"/>
        <v>1.4282462475762727</v>
      </c>
      <c r="Z210" s="18">
        <f t="shared" ca="1" si="109"/>
        <v>1.4002414191924244</v>
      </c>
      <c r="AA210" s="18">
        <f t="shared" ca="1" si="109"/>
        <v>1.372785705090612</v>
      </c>
      <c r="AB210" s="18">
        <f t="shared" ca="1" si="109"/>
        <v>1.3458683383241292</v>
      </c>
      <c r="AC210" s="18">
        <f t="shared" ca="1" si="109"/>
        <v>1.3194787630628722</v>
      </c>
      <c r="AD210" s="18">
        <f t="shared" ca="1" si="109"/>
        <v>1.2936066304537961</v>
      </c>
      <c r="AE210" s="18">
        <f t="shared" ca="1" si="110"/>
        <v>1.2682417945625453</v>
      </c>
      <c r="AF210" s="18">
        <f t="shared" ca="1" si="110"/>
        <v>1.243374308394652</v>
      </c>
      <c r="AG210" s="18">
        <f t="shared" ca="1" si="110"/>
        <v>1.2189944199947571</v>
      </c>
      <c r="AH210" s="18">
        <f t="shared" ca="1" si="110"/>
        <v>1.1950925686223108</v>
      </c>
      <c r="AI210" s="18">
        <f t="shared" ca="1" si="110"/>
        <v>1.1716593810022655</v>
      </c>
      <c r="AJ210" s="18">
        <f t="shared" ca="1" si="110"/>
        <v>1.1486856676492798</v>
      </c>
      <c r="AK210" s="18">
        <f t="shared" ca="1" si="110"/>
        <v>1.1261624192640001</v>
      </c>
      <c r="AL210" s="18">
        <f t="shared" ca="1" si="110"/>
        <v>1.1040808032</v>
      </c>
      <c r="AM210" s="18">
        <f t="shared" ca="1" si="110"/>
        <v>1.08243216</v>
      </c>
      <c r="AN210" s="18">
        <f t="shared" ca="1" si="110"/>
        <v>1.0612079999999999</v>
      </c>
      <c r="AO210" s="18">
        <f t="shared" ca="1" si="111"/>
        <v>1.0404</v>
      </c>
      <c r="AP210" s="18">
        <f t="shared" ca="1" si="111"/>
        <v>1.02</v>
      </c>
      <c r="AQ210" s="18">
        <f t="shared" ca="1" si="111"/>
        <v>1</v>
      </c>
      <c r="AR210" s="18">
        <f t="shared" ca="1" si="111"/>
        <v>0</v>
      </c>
      <c r="AS210" s="18">
        <f t="shared" ca="1" si="111"/>
        <v>0</v>
      </c>
      <c r="AT210" s="18">
        <f t="shared" ca="1" si="111"/>
        <v>0</v>
      </c>
      <c r="AU210" s="18">
        <f t="shared" ca="1" si="111"/>
        <v>0</v>
      </c>
      <c r="AV210" s="18">
        <f t="shared" ca="1" si="111"/>
        <v>0</v>
      </c>
      <c r="AW210" s="18">
        <f t="shared" ca="1" si="111"/>
        <v>0</v>
      </c>
      <c r="AX210" s="18">
        <f t="shared" ca="1" si="111"/>
        <v>0</v>
      </c>
      <c r="AY210" s="18">
        <f t="shared" ca="1" si="112"/>
        <v>0</v>
      </c>
      <c r="AZ210" s="18">
        <f t="shared" ca="1" si="112"/>
        <v>0</v>
      </c>
      <c r="BA210" s="18">
        <f t="shared" ca="1" si="112"/>
        <v>0</v>
      </c>
      <c r="BB210" s="18">
        <f t="shared" ca="1" si="112"/>
        <v>0</v>
      </c>
      <c r="BC210" s="18">
        <f t="shared" ca="1" si="112"/>
        <v>0</v>
      </c>
      <c r="BD210" s="18">
        <f t="shared" ca="1" si="112"/>
        <v>0</v>
      </c>
      <c r="BE210" s="18">
        <f t="shared" ca="1" si="112"/>
        <v>0</v>
      </c>
      <c r="BF210" s="18">
        <f t="shared" ca="1" si="112"/>
        <v>0</v>
      </c>
      <c r="BG210" s="18">
        <f t="shared" ca="1" si="112"/>
        <v>0</v>
      </c>
      <c r="BH210" s="18">
        <f t="shared" ca="1" si="112"/>
        <v>0</v>
      </c>
    </row>
    <row r="211" spans="8:60" x14ac:dyDescent="0.35">
      <c r="H211" s="2" t="str">
        <f t="shared" si="80"/>
        <v>SCCT_O&amp;M</v>
      </c>
      <c r="I211">
        <f t="shared" si="87"/>
        <v>4</v>
      </c>
      <c r="J211">
        <f t="shared" si="81"/>
        <v>33</v>
      </c>
      <c r="K211" s="18">
        <f t="shared" ca="1" si="108"/>
        <v>1.9222314039431516</v>
      </c>
      <c r="L211" s="18">
        <f t="shared" ca="1" si="108"/>
        <v>1.8845405921011289</v>
      </c>
      <c r="M211" s="18">
        <f t="shared" ca="1" si="108"/>
        <v>1.8475888157854201</v>
      </c>
      <c r="N211" s="18">
        <f t="shared" ca="1" si="108"/>
        <v>1.8113615841033535</v>
      </c>
      <c r="O211" s="18">
        <f t="shared" ca="1" si="108"/>
        <v>1.7758446902974052</v>
      </c>
      <c r="P211" s="18">
        <f t="shared" ca="1" si="108"/>
        <v>1.7410242061739269</v>
      </c>
      <c r="Q211" s="18">
        <f t="shared" ca="1" si="108"/>
        <v>1.7068864766411045</v>
      </c>
      <c r="R211" s="18">
        <f t="shared" ca="1" si="108"/>
        <v>1.6734181143540243</v>
      </c>
      <c r="S211" s="18">
        <f t="shared" ca="1" si="108"/>
        <v>1.6406059944647295</v>
      </c>
      <c r="T211" s="18">
        <f t="shared" ca="1" si="108"/>
        <v>1.608437249475225</v>
      </c>
      <c r="U211" s="18">
        <f t="shared" ca="1" si="109"/>
        <v>1.576899264191397</v>
      </c>
      <c r="V211" s="18">
        <f t="shared" ca="1" si="109"/>
        <v>1.5459796707758797</v>
      </c>
      <c r="W211" s="18">
        <f t="shared" ca="1" si="109"/>
        <v>1.5156663438979212</v>
      </c>
      <c r="X211" s="18">
        <f t="shared" ca="1" si="109"/>
        <v>1.4859473959783542</v>
      </c>
      <c r="Y211" s="18">
        <f t="shared" ca="1" si="109"/>
        <v>1.4568111725277981</v>
      </c>
      <c r="Z211" s="18">
        <f t="shared" ca="1" si="109"/>
        <v>1.4282462475762727</v>
      </c>
      <c r="AA211" s="18">
        <f t="shared" ca="1" si="109"/>
        <v>1.4002414191924244</v>
      </c>
      <c r="AB211" s="18">
        <f t="shared" ca="1" si="109"/>
        <v>1.372785705090612</v>
      </c>
      <c r="AC211" s="18">
        <f t="shared" ca="1" si="109"/>
        <v>1.3458683383241292</v>
      </c>
      <c r="AD211" s="18">
        <f t="shared" ca="1" si="109"/>
        <v>1.3194787630628722</v>
      </c>
      <c r="AE211" s="18">
        <f t="shared" ca="1" si="110"/>
        <v>1.2936066304537961</v>
      </c>
      <c r="AF211" s="18">
        <f t="shared" ca="1" si="110"/>
        <v>1.2682417945625453</v>
      </c>
      <c r="AG211" s="18">
        <f t="shared" ca="1" si="110"/>
        <v>1.243374308394652</v>
      </c>
      <c r="AH211" s="18">
        <f t="shared" ca="1" si="110"/>
        <v>1.2189944199947571</v>
      </c>
      <c r="AI211" s="18">
        <f t="shared" ca="1" si="110"/>
        <v>1.1950925686223108</v>
      </c>
      <c r="AJ211" s="18">
        <f t="shared" ca="1" si="110"/>
        <v>1.1716593810022655</v>
      </c>
      <c r="AK211" s="18">
        <f t="shared" ca="1" si="110"/>
        <v>1.1486856676492798</v>
      </c>
      <c r="AL211" s="18">
        <f t="shared" ca="1" si="110"/>
        <v>1.1261624192640001</v>
      </c>
      <c r="AM211" s="18">
        <f t="shared" ca="1" si="110"/>
        <v>1.1040808032</v>
      </c>
      <c r="AN211" s="18">
        <f t="shared" ca="1" si="110"/>
        <v>1.08243216</v>
      </c>
      <c r="AO211" s="18">
        <f t="shared" ca="1" si="111"/>
        <v>1.0612079999999999</v>
      </c>
      <c r="AP211" s="18">
        <f t="shared" ca="1" si="111"/>
        <v>1.0404</v>
      </c>
      <c r="AQ211" s="18">
        <f t="shared" ca="1" si="111"/>
        <v>1.02</v>
      </c>
      <c r="AR211" s="18">
        <f t="shared" ca="1" si="111"/>
        <v>1</v>
      </c>
      <c r="AS211" s="18">
        <f t="shared" ca="1" si="111"/>
        <v>0</v>
      </c>
      <c r="AT211" s="18">
        <f t="shared" ca="1" si="111"/>
        <v>0</v>
      </c>
      <c r="AU211" s="18">
        <f t="shared" ca="1" si="111"/>
        <v>0</v>
      </c>
      <c r="AV211" s="18">
        <f t="shared" ca="1" si="111"/>
        <v>0</v>
      </c>
      <c r="AW211" s="18">
        <f t="shared" ca="1" si="111"/>
        <v>0</v>
      </c>
      <c r="AX211" s="18">
        <f t="shared" ca="1" si="111"/>
        <v>0</v>
      </c>
      <c r="AY211" s="18">
        <f t="shared" ca="1" si="112"/>
        <v>0</v>
      </c>
      <c r="AZ211" s="18">
        <f t="shared" ca="1" si="112"/>
        <v>0</v>
      </c>
      <c r="BA211" s="18">
        <f t="shared" ca="1" si="112"/>
        <v>0</v>
      </c>
      <c r="BB211" s="18">
        <f t="shared" ca="1" si="112"/>
        <v>0</v>
      </c>
      <c r="BC211" s="18">
        <f t="shared" ca="1" si="112"/>
        <v>0</v>
      </c>
      <c r="BD211" s="18">
        <f t="shared" ca="1" si="112"/>
        <v>0</v>
      </c>
      <c r="BE211" s="18">
        <f t="shared" ca="1" si="112"/>
        <v>0</v>
      </c>
      <c r="BF211" s="18">
        <f t="shared" ca="1" si="112"/>
        <v>0</v>
      </c>
      <c r="BG211" s="18">
        <f t="shared" ca="1" si="112"/>
        <v>0</v>
      </c>
      <c r="BH211" s="18">
        <f t="shared" ca="1" si="112"/>
        <v>0</v>
      </c>
    </row>
    <row r="212" spans="8:60" x14ac:dyDescent="0.35">
      <c r="H212" s="2" t="str">
        <f t="shared" si="80"/>
        <v>SCCT_O&amp;M</v>
      </c>
      <c r="I212">
        <f t="shared" si="87"/>
        <v>4</v>
      </c>
      <c r="J212">
        <f t="shared" si="81"/>
        <v>34</v>
      </c>
      <c r="K212" s="18">
        <f t="shared" ca="1" si="108"/>
        <v>1.9606760320220145</v>
      </c>
      <c r="L212" s="18">
        <f t="shared" ca="1" si="108"/>
        <v>1.9222314039431516</v>
      </c>
      <c r="M212" s="18">
        <f t="shared" ca="1" si="108"/>
        <v>1.8845405921011289</v>
      </c>
      <c r="N212" s="18">
        <f t="shared" ca="1" si="108"/>
        <v>1.8475888157854201</v>
      </c>
      <c r="O212" s="18">
        <f t="shared" ca="1" si="108"/>
        <v>1.8113615841033535</v>
      </c>
      <c r="P212" s="18">
        <f t="shared" ca="1" si="108"/>
        <v>1.7758446902974052</v>
      </c>
      <c r="Q212" s="18">
        <f t="shared" ca="1" si="108"/>
        <v>1.7410242061739269</v>
      </c>
      <c r="R212" s="18">
        <f t="shared" ca="1" si="108"/>
        <v>1.7068864766411045</v>
      </c>
      <c r="S212" s="18">
        <f t="shared" ca="1" si="108"/>
        <v>1.6734181143540243</v>
      </c>
      <c r="T212" s="18">
        <f t="shared" ca="1" si="108"/>
        <v>1.6406059944647295</v>
      </c>
      <c r="U212" s="18">
        <f t="shared" ca="1" si="109"/>
        <v>1.608437249475225</v>
      </c>
      <c r="V212" s="18">
        <f t="shared" ca="1" si="109"/>
        <v>1.576899264191397</v>
      </c>
      <c r="W212" s="18">
        <f t="shared" ca="1" si="109"/>
        <v>1.5459796707758797</v>
      </c>
      <c r="X212" s="18">
        <f t="shared" ca="1" si="109"/>
        <v>1.5156663438979212</v>
      </c>
      <c r="Y212" s="18">
        <f t="shared" ca="1" si="109"/>
        <v>1.4859473959783542</v>
      </c>
      <c r="Z212" s="18">
        <f t="shared" ca="1" si="109"/>
        <v>1.4568111725277981</v>
      </c>
      <c r="AA212" s="18">
        <f t="shared" ca="1" si="109"/>
        <v>1.4282462475762727</v>
      </c>
      <c r="AB212" s="18">
        <f t="shared" ca="1" si="109"/>
        <v>1.4002414191924244</v>
      </c>
      <c r="AC212" s="18">
        <f t="shared" ca="1" si="109"/>
        <v>1.372785705090612</v>
      </c>
      <c r="AD212" s="18">
        <f t="shared" ca="1" si="109"/>
        <v>1.3458683383241292</v>
      </c>
      <c r="AE212" s="18">
        <f t="shared" ca="1" si="110"/>
        <v>1.3194787630628722</v>
      </c>
      <c r="AF212" s="18">
        <f t="shared" ca="1" si="110"/>
        <v>1.2936066304537961</v>
      </c>
      <c r="AG212" s="18">
        <f t="shared" ca="1" si="110"/>
        <v>1.2682417945625453</v>
      </c>
      <c r="AH212" s="18">
        <f t="shared" ca="1" si="110"/>
        <v>1.243374308394652</v>
      </c>
      <c r="AI212" s="18">
        <f t="shared" ca="1" si="110"/>
        <v>1.2189944199947571</v>
      </c>
      <c r="AJ212" s="18">
        <f t="shared" ca="1" si="110"/>
        <v>1.1950925686223108</v>
      </c>
      <c r="AK212" s="18">
        <f t="shared" ca="1" si="110"/>
        <v>1.1716593810022655</v>
      </c>
      <c r="AL212" s="18">
        <f t="shared" ca="1" si="110"/>
        <v>1.1486856676492798</v>
      </c>
      <c r="AM212" s="18">
        <f t="shared" ca="1" si="110"/>
        <v>1.1261624192640001</v>
      </c>
      <c r="AN212" s="18">
        <f t="shared" ca="1" si="110"/>
        <v>1.1040808032</v>
      </c>
      <c r="AO212" s="18">
        <f t="shared" ca="1" si="111"/>
        <v>1.08243216</v>
      </c>
      <c r="AP212" s="18">
        <f t="shared" ca="1" si="111"/>
        <v>1.0612079999999999</v>
      </c>
      <c r="AQ212" s="18">
        <f t="shared" ca="1" si="111"/>
        <v>1.0404</v>
      </c>
      <c r="AR212" s="18">
        <f t="shared" ca="1" si="111"/>
        <v>1.02</v>
      </c>
      <c r="AS212" s="18">
        <f t="shared" ca="1" si="111"/>
        <v>1</v>
      </c>
      <c r="AT212" s="18">
        <f t="shared" ca="1" si="111"/>
        <v>0</v>
      </c>
      <c r="AU212" s="18">
        <f t="shared" ca="1" si="111"/>
        <v>0</v>
      </c>
      <c r="AV212" s="18">
        <f t="shared" ca="1" si="111"/>
        <v>0</v>
      </c>
      <c r="AW212" s="18">
        <f t="shared" ca="1" si="111"/>
        <v>0</v>
      </c>
      <c r="AX212" s="18">
        <f t="shared" ca="1" si="111"/>
        <v>0</v>
      </c>
      <c r="AY212" s="18">
        <f t="shared" ca="1" si="112"/>
        <v>0</v>
      </c>
      <c r="AZ212" s="18">
        <f t="shared" ca="1" si="112"/>
        <v>0</v>
      </c>
      <c r="BA212" s="18">
        <f t="shared" ca="1" si="112"/>
        <v>0</v>
      </c>
      <c r="BB212" s="18">
        <f t="shared" ca="1" si="112"/>
        <v>0</v>
      </c>
      <c r="BC212" s="18">
        <f t="shared" ca="1" si="112"/>
        <v>0</v>
      </c>
      <c r="BD212" s="18">
        <f t="shared" ca="1" si="112"/>
        <v>0</v>
      </c>
      <c r="BE212" s="18">
        <f t="shared" ca="1" si="112"/>
        <v>0</v>
      </c>
      <c r="BF212" s="18">
        <f t="shared" ca="1" si="112"/>
        <v>0</v>
      </c>
      <c r="BG212" s="18">
        <f t="shared" ca="1" si="112"/>
        <v>0</v>
      </c>
      <c r="BH212" s="18">
        <f t="shared" ca="1" si="112"/>
        <v>0</v>
      </c>
    </row>
    <row r="213" spans="8:60" x14ac:dyDescent="0.35">
      <c r="H213" s="2" t="str">
        <f t="shared" si="80"/>
        <v>SCCT_O&amp;M</v>
      </c>
      <c r="I213">
        <f t="shared" si="87"/>
        <v>4</v>
      </c>
      <c r="J213">
        <f t="shared" si="81"/>
        <v>35</v>
      </c>
      <c r="K213" s="18">
        <f t="shared" ca="1" si="108"/>
        <v>1.9998895526624547</v>
      </c>
      <c r="L213" s="18">
        <f t="shared" ca="1" si="108"/>
        <v>1.9606760320220145</v>
      </c>
      <c r="M213" s="18">
        <f t="shared" ca="1" si="108"/>
        <v>1.9222314039431516</v>
      </c>
      <c r="N213" s="18">
        <f t="shared" ca="1" si="108"/>
        <v>1.8845405921011289</v>
      </c>
      <c r="O213" s="18">
        <f t="shared" ca="1" si="108"/>
        <v>1.8475888157854201</v>
      </c>
      <c r="P213" s="18">
        <f t="shared" ca="1" si="108"/>
        <v>1.8113615841033535</v>
      </c>
      <c r="Q213" s="18">
        <f t="shared" ca="1" si="108"/>
        <v>1.7758446902974052</v>
      </c>
      <c r="R213" s="18">
        <f t="shared" ca="1" si="108"/>
        <v>1.7410242061739269</v>
      </c>
      <c r="S213" s="18">
        <f t="shared" ca="1" si="108"/>
        <v>1.7068864766411045</v>
      </c>
      <c r="T213" s="18">
        <f t="shared" ca="1" si="108"/>
        <v>1.6734181143540243</v>
      </c>
      <c r="U213" s="18">
        <f t="shared" ca="1" si="109"/>
        <v>1.6406059944647295</v>
      </c>
      <c r="V213" s="18">
        <f t="shared" ca="1" si="109"/>
        <v>1.608437249475225</v>
      </c>
      <c r="W213" s="18">
        <f t="shared" ca="1" si="109"/>
        <v>1.576899264191397</v>
      </c>
      <c r="X213" s="18">
        <f t="shared" ca="1" si="109"/>
        <v>1.5459796707758797</v>
      </c>
      <c r="Y213" s="18">
        <f t="shared" ca="1" si="109"/>
        <v>1.5156663438979212</v>
      </c>
      <c r="Z213" s="18">
        <f t="shared" ca="1" si="109"/>
        <v>1.4859473959783542</v>
      </c>
      <c r="AA213" s="18">
        <f t="shared" ca="1" si="109"/>
        <v>1.4568111725277981</v>
      </c>
      <c r="AB213" s="18">
        <f t="shared" ca="1" si="109"/>
        <v>1.4282462475762727</v>
      </c>
      <c r="AC213" s="18">
        <f t="shared" ca="1" si="109"/>
        <v>1.4002414191924244</v>
      </c>
      <c r="AD213" s="18">
        <f t="shared" ca="1" si="109"/>
        <v>1.372785705090612</v>
      </c>
      <c r="AE213" s="18">
        <f t="shared" ca="1" si="110"/>
        <v>1.3458683383241292</v>
      </c>
      <c r="AF213" s="18">
        <f t="shared" ca="1" si="110"/>
        <v>1.3194787630628722</v>
      </c>
      <c r="AG213" s="18">
        <f t="shared" ca="1" si="110"/>
        <v>1.2936066304537961</v>
      </c>
      <c r="AH213" s="18">
        <f t="shared" ca="1" si="110"/>
        <v>1.2682417945625453</v>
      </c>
      <c r="AI213" s="18">
        <f t="shared" ca="1" si="110"/>
        <v>1.243374308394652</v>
      </c>
      <c r="AJ213" s="18">
        <f t="shared" ca="1" si="110"/>
        <v>1.2189944199947571</v>
      </c>
      <c r="AK213" s="18">
        <f t="shared" ca="1" si="110"/>
        <v>1.1950925686223108</v>
      </c>
      <c r="AL213" s="18">
        <f t="shared" ca="1" si="110"/>
        <v>1.1716593810022655</v>
      </c>
      <c r="AM213" s="18">
        <f t="shared" ca="1" si="110"/>
        <v>1.1486856676492798</v>
      </c>
      <c r="AN213" s="18">
        <f t="shared" ca="1" si="110"/>
        <v>1.1261624192640001</v>
      </c>
      <c r="AO213" s="18">
        <f t="shared" ca="1" si="111"/>
        <v>1.1040808032</v>
      </c>
      <c r="AP213" s="18">
        <f t="shared" ca="1" si="111"/>
        <v>1.08243216</v>
      </c>
      <c r="AQ213" s="18">
        <f t="shared" ca="1" si="111"/>
        <v>1.0612079999999999</v>
      </c>
      <c r="AR213" s="18">
        <f t="shared" ca="1" si="111"/>
        <v>1.0404</v>
      </c>
      <c r="AS213" s="18">
        <f t="shared" ca="1" si="111"/>
        <v>1.02</v>
      </c>
      <c r="AT213" s="18">
        <f t="shared" ca="1" si="111"/>
        <v>1</v>
      </c>
      <c r="AU213" s="18">
        <f t="shared" ca="1" si="111"/>
        <v>0</v>
      </c>
      <c r="AV213" s="18">
        <f t="shared" ca="1" si="111"/>
        <v>0</v>
      </c>
      <c r="AW213" s="18">
        <f t="shared" ca="1" si="111"/>
        <v>0</v>
      </c>
      <c r="AX213" s="18">
        <f t="shared" ca="1" si="111"/>
        <v>0</v>
      </c>
      <c r="AY213" s="18">
        <f t="shared" ca="1" si="112"/>
        <v>0</v>
      </c>
      <c r="AZ213" s="18">
        <f t="shared" ca="1" si="112"/>
        <v>0</v>
      </c>
      <c r="BA213" s="18">
        <f t="shared" ca="1" si="112"/>
        <v>0</v>
      </c>
      <c r="BB213" s="18">
        <f t="shared" ca="1" si="112"/>
        <v>0</v>
      </c>
      <c r="BC213" s="18">
        <f t="shared" ca="1" si="112"/>
        <v>0</v>
      </c>
      <c r="BD213" s="18">
        <f t="shared" ca="1" si="112"/>
        <v>0</v>
      </c>
      <c r="BE213" s="18">
        <f t="shared" ca="1" si="112"/>
        <v>0</v>
      </c>
      <c r="BF213" s="18">
        <f t="shared" ca="1" si="112"/>
        <v>0</v>
      </c>
      <c r="BG213" s="18">
        <f t="shared" ca="1" si="112"/>
        <v>0</v>
      </c>
      <c r="BH213" s="18">
        <f t="shared" ca="1" si="112"/>
        <v>0</v>
      </c>
    </row>
    <row r="214" spans="8:60" x14ac:dyDescent="0.35">
      <c r="H214" s="2" t="str">
        <f t="shared" si="80"/>
        <v>SCCT_O&amp;M</v>
      </c>
      <c r="I214">
        <f t="shared" si="87"/>
        <v>4</v>
      </c>
      <c r="J214">
        <f t="shared" si="81"/>
        <v>36</v>
      </c>
      <c r="K214" s="18">
        <f t="shared" ca="1" si="108"/>
        <v>2.0398873437157037</v>
      </c>
      <c r="L214" s="18">
        <f t="shared" ca="1" si="108"/>
        <v>1.9998895526624547</v>
      </c>
      <c r="M214" s="18">
        <f t="shared" ca="1" si="108"/>
        <v>1.9606760320220145</v>
      </c>
      <c r="N214" s="18">
        <f t="shared" ca="1" si="108"/>
        <v>1.9222314039431516</v>
      </c>
      <c r="O214" s="18">
        <f t="shared" ca="1" si="108"/>
        <v>1.8845405921011289</v>
      </c>
      <c r="P214" s="18">
        <f t="shared" ca="1" si="108"/>
        <v>1.8475888157854201</v>
      </c>
      <c r="Q214" s="18">
        <f t="shared" ca="1" si="108"/>
        <v>1.8113615841033535</v>
      </c>
      <c r="R214" s="18">
        <f t="shared" ca="1" si="108"/>
        <v>1.7758446902974052</v>
      </c>
      <c r="S214" s="18">
        <f t="shared" ca="1" si="108"/>
        <v>1.7410242061739269</v>
      </c>
      <c r="T214" s="18">
        <f t="shared" ca="1" si="108"/>
        <v>1.7068864766411045</v>
      </c>
      <c r="U214" s="18">
        <f t="shared" ca="1" si="109"/>
        <v>1.6734181143540243</v>
      </c>
      <c r="V214" s="18">
        <f t="shared" ca="1" si="109"/>
        <v>1.6406059944647295</v>
      </c>
      <c r="W214" s="18">
        <f t="shared" ca="1" si="109"/>
        <v>1.608437249475225</v>
      </c>
      <c r="X214" s="18">
        <f t="shared" ca="1" si="109"/>
        <v>1.576899264191397</v>
      </c>
      <c r="Y214" s="18">
        <f t="shared" ca="1" si="109"/>
        <v>1.5459796707758797</v>
      </c>
      <c r="Z214" s="18">
        <f t="shared" ca="1" si="109"/>
        <v>1.5156663438979212</v>
      </c>
      <c r="AA214" s="18">
        <f t="shared" ca="1" si="109"/>
        <v>1.4859473959783542</v>
      </c>
      <c r="AB214" s="18">
        <f t="shared" ca="1" si="109"/>
        <v>1.4568111725277981</v>
      </c>
      <c r="AC214" s="18">
        <f t="shared" ca="1" si="109"/>
        <v>1.4282462475762727</v>
      </c>
      <c r="AD214" s="18">
        <f t="shared" ca="1" si="109"/>
        <v>1.4002414191924244</v>
      </c>
      <c r="AE214" s="18">
        <f t="shared" ca="1" si="110"/>
        <v>1.372785705090612</v>
      </c>
      <c r="AF214" s="18">
        <f t="shared" ca="1" si="110"/>
        <v>1.3458683383241292</v>
      </c>
      <c r="AG214" s="18">
        <f t="shared" ca="1" si="110"/>
        <v>1.3194787630628722</v>
      </c>
      <c r="AH214" s="18">
        <f t="shared" ca="1" si="110"/>
        <v>1.2936066304537961</v>
      </c>
      <c r="AI214" s="18">
        <f t="shared" ca="1" si="110"/>
        <v>1.2682417945625453</v>
      </c>
      <c r="AJ214" s="18">
        <f t="shared" ca="1" si="110"/>
        <v>1.243374308394652</v>
      </c>
      <c r="AK214" s="18">
        <f t="shared" ca="1" si="110"/>
        <v>1.2189944199947571</v>
      </c>
      <c r="AL214" s="18">
        <f t="shared" ca="1" si="110"/>
        <v>1.1950925686223108</v>
      </c>
      <c r="AM214" s="18">
        <f t="shared" ca="1" si="110"/>
        <v>1.1716593810022655</v>
      </c>
      <c r="AN214" s="18">
        <f t="shared" ca="1" si="110"/>
        <v>1.1486856676492798</v>
      </c>
      <c r="AO214" s="18">
        <f t="shared" ca="1" si="111"/>
        <v>1.1261624192640001</v>
      </c>
      <c r="AP214" s="18">
        <f t="shared" ca="1" si="111"/>
        <v>1.1040808032</v>
      </c>
      <c r="AQ214" s="18">
        <f t="shared" ca="1" si="111"/>
        <v>1.08243216</v>
      </c>
      <c r="AR214" s="18">
        <f t="shared" ca="1" si="111"/>
        <v>1.0612079999999999</v>
      </c>
      <c r="AS214" s="18">
        <f t="shared" ca="1" si="111"/>
        <v>1.0404</v>
      </c>
      <c r="AT214" s="18">
        <f t="shared" ca="1" si="111"/>
        <v>1.02</v>
      </c>
      <c r="AU214" s="18">
        <f t="shared" ca="1" si="111"/>
        <v>1</v>
      </c>
      <c r="AV214" s="18">
        <f t="shared" ca="1" si="111"/>
        <v>0</v>
      </c>
      <c r="AW214" s="18">
        <f t="shared" ca="1" si="111"/>
        <v>0</v>
      </c>
      <c r="AX214" s="18">
        <f t="shared" ca="1" si="111"/>
        <v>0</v>
      </c>
      <c r="AY214" s="18">
        <f t="shared" ca="1" si="112"/>
        <v>0</v>
      </c>
      <c r="AZ214" s="18">
        <f t="shared" ca="1" si="112"/>
        <v>0</v>
      </c>
      <c r="BA214" s="18">
        <f t="shared" ca="1" si="112"/>
        <v>0</v>
      </c>
      <c r="BB214" s="18">
        <f t="shared" ca="1" si="112"/>
        <v>0</v>
      </c>
      <c r="BC214" s="18">
        <f t="shared" ca="1" si="112"/>
        <v>0</v>
      </c>
      <c r="BD214" s="18">
        <f t="shared" ca="1" si="112"/>
        <v>0</v>
      </c>
      <c r="BE214" s="18">
        <f t="shared" ca="1" si="112"/>
        <v>0</v>
      </c>
      <c r="BF214" s="18">
        <f t="shared" ca="1" si="112"/>
        <v>0</v>
      </c>
      <c r="BG214" s="18">
        <f t="shared" ca="1" si="112"/>
        <v>0</v>
      </c>
      <c r="BH214" s="18">
        <f t="shared" ca="1" si="112"/>
        <v>0</v>
      </c>
    </row>
    <row r="215" spans="8:60" x14ac:dyDescent="0.35">
      <c r="H215" s="2" t="str">
        <f t="shared" si="80"/>
        <v>SCCT_O&amp;M</v>
      </c>
      <c r="I215">
        <f t="shared" si="87"/>
        <v>4</v>
      </c>
      <c r="J215">
        <f t="shared" si="81"/>
        <v>37</v>
      </c>
      <c r="K215" s="18">
        <f t="shared" ref="K215:T224" ca="1" si="113">IF(K$24&gt;$J215,0,OFFSET($K$2,$I215,$J215-K$24))</f>
        <v>2.080685090590018</v>
      </c>
      <c r="L215" s="18">
        <f t="shared" ca="1" si="113"/>
        <v>2.0398873437157037</v>
      </c>
      <c r="M215" s="18">
        <f t="shared" ca="1" si="113"/>
        <v>1.9998895526624547</v>
      </c>
      <c r="N215" s="18">
        <f t="shared" ca="1" si="113"/>
        <v>1.9606760320220145</v>
      </c>
      <c r="O215" s="18">
        <f t="shared" ca="1" si="113"/>
        <v>1.9222314039431516</v>
      </c>
      <c r="P215" s="18">
        <f t="shared" ca="1" si="113"/>
        <v>1.8845405921011289</v>
      </c>
      <c r="Q215" s="18">
        <f t="shared" ca="1" si="113"/>
        <v>1.8475888157854201</v>
      </c>
      <c r="R215" s="18">
        <f t="shared" ca="1" si="113"/>
        <v>1.8113615841033535</v>
      </c>
      <c r="S215" s="18">
        <f t="shared" ca="1" si="113"/>
        <v>1.7758446902974052</v>
      </c>
      <c r="T215" s="18">
        <f t="shared" ca="1" si="113"/>
        <v>1.7410242061739269</v>
      </c>
      <c r="U215" s="18">
        <f t="shared" ref="U215:AD224" ca="1" si="114">IF(U$24&gt;$J215,0,OFFSET($K$2,$I215,$J215-U$24))</f>
        <v>1.7068864766411045</v>
      </c>
      <c r="V215" s="18">
        <f t="shared" ca="1" si="114"/>
        <v>1.6734181143540243</v>
      </c>
      <c r="W215" s="18">
        <f t="shared" ca="1" si="114"/>
        <v>1.6406059944647295</v>
      </c>
      <c r="X215" s="18">
        <f t="shared" ca="1" si="114"/>
        <v>1.608437249475225</v>
      </c>
      <c r="Y215" s="18">
        <f t="shared" ca="1" si="114"/>
        <v>1.576899264191397</v>
      </c>
      <c r="Z215" s="18">
        <f t="shared" ca="1" si="114"/>
        <v>1.5459796707758797</v>
      </c>
      <c r="AA215" s="18">
        <f t="shared" ca="1" si="114"/>
        <v>1.5156663438979212</v>
      </c>
      <c r="AB215" s="18">
        <f t="shared" ca="1" si="114"/>
        <v>1.4859473959783542</v>
      </c>
      <c r="AC215" s="18">
        <f t="shared" ca="1" si="114"/>
        <v>1.4568111725277981</v>
      </c>
      <c r="AD215" s="18">
        <f t="shared" ca="1" si="114"/>
        <v>1.4282462475762727</v>
      </c>
      <c r="AE215" s="18">
        <f t="shared" ref="AE215:AN224" ca="1" si="115">IF(AE$24&gt;$J215,0,OFFSET($K$2,$I215,$J215-AE$24))</f>
        <v>1.4002414191924244</v>
      </c>
      <c r="AF215" s="18">
        <f t="shared" ca="1" si="115"/>
        <v>1.372785705090612</v>
      </c>
      <c r="AG215" s="18">
        <f t="shared" ca="1" si="115"/>
        <v>1.3458683383241292</v>
      </c>
      <c r="AH215" s="18">
        <f t="shared" ca="1" si="115"/>
        <v>1.3194787630628722</v>
      </c>
      <c r="AI215" s="18">
        <f t="shared" ca="1" si="115"/>
        <v>1.2936066304537961</v>
      </c>
      <c r="AJ215" s="18">
        <f t="shared" ca="1" si="115"/>
        <v>1.2682417945625453</v>
      </c>
      <c r="AK215" s="18">
        <f t="shared" ca="1" si="115"/>
        <v>1.243374308394652</v>
      </c>
      <c r="AL215" s="18">
        <f t="shared" ca="1" si="115"/>
        <v>1.2189944199947571</v>
      </c>
      <c r="AM215" s="18">
        <f t="shared" ca="1" si="115"/>
        <v>1.1950925686223108</v>
      </c>
      <c r="AN215" s="18">
        <f t="shared" ca="1" si="115"/>
        <v>1.1716593810022655</v>
      </c>
      <c r="AO215" s="18">
        <f t="shared" ref="AO215:AX224" ca="1" si="116">IF(AO$24&gt;$J215,0,OFFSET($K$2,$I215,$J215-AO$24))</f>
        <v>1.1486856676492798</v>
      </c>
      <c r="AP215" s="18">
        <f t="shared" ca="1" si="116"/>
        <v>1.1261624192640001</v>
      </c>
      <c r="AQ215" s="18">
        <f t="shared" ca="1" si="116"/>
        <v>1.1040808032</v>
      </c>
      <c r="AR215" s="18">
        <f t="shared" ca="1" si="116"/>
        <v>1.08243216</v>
      </c>
      <c r="AS215" s="18">
        <f t="shared" ca="1" si="116"/>
        <v>1.0612079999999999</v>
      </c>
      <c r="AT215" s="18">
        <f t="shared" ca="1" si="116"/>
        <v>1.0404</v>
      </c>
      <c r="AU215" s="18">
        <f t="shared" ca="1" si="116"/>
        <v>1.02</v>
      </c>
      <c r="AV215" s="18">
        <f t="shared" ca="1" si="116"/>
        <v>1</v>
      </c>
      <c r="AW215" s="18">
        <f t="shared" ca="1" si="116"/>
        <v>0</v>
      </c>
      <c r="AX215" s="18">
        <f t="shared" ca="1" si="116"/>
        <v>0</v>
      </c>
      <c r="AY215" s="18">
        <f t="shared" ref="AY215:BH224" ca="1" si="117">IF(AY$24&gt;$J215,0,OFFSET($K$2,$I215,$J215-AY$24))</f>
        <v>0</v>
      </c>
      <c r="AZ215" s="18">
        <f t="shared" ca="1" si="117"/>
        <v>0</v>
      </c>
      <c r="BA215" s="18">
        <f t="shared" ca="1" si="117"/>
        <v>0</v>
      </c>
      <c r="BB215" s="18">
        <f t="shared" ca="1" si="117"/>
        <v>0</v>
      </c>
      <c r="BC215" s="18">
        <f t="shared" ca="1" si="117"/>
        <v>0</v>
      </c>
      <c r="BD215" s="18">
        <f t="shared" ca="1" si="117"/>
        <v>0</v>
      </c>
      <c r="BE215" s="18">
        <f t="shared" ca="1" si="117"/>
        <v>0</v>
      </c>
      <c r="BF215" s="18">
        <f t="shared" ca="1" si="117"/>
        <v>0</v>
      </c>
      <c r="BG215" s="18">
        <f t="shared" ca="1" si="117"/>
        <v>0</v>
      </c>
      <c r="BH215" s="18">
        <f t="shared" ca="1" si="117"/>
        <v>0</v>
      </c>
    </row>
    <row r="216" spans="8:60" x14ac:dyDescent="0.35">
      <c r="H216" s="2" t="str">
        <f t="shared" si="80"/>
        <v>SCCT_O&amp;M</v>
      </c>
      <c r="I216">
        <f t="shared" si="87"/>
        <v>4</v>
      </c>
      <c r="J216">
        <f t="shared" si="81"/>
        <v>38</v>
      </c>
      <c r="K216" s="18">
        <f t="shared" ca="1" si="113"/>
        <v>2.1222987924018186</v>
      </c>
      <c r="L216" s="18">
        <f t="shared" ca="1" si="113"/>
        <v>2.080685090590018</v>
      </c>
      <c r="M216" s="18">
        <f t="shared" ca="1" si="113"/>
        <v>2.0398873437157037</v>
      </c>
      <c r="N216" s="18">
        <f t="shared" ca="1" si="113"/>
        <v>1.9998895526624547</v>
      </c>
      <c r="O216" s="18">
        <f t="shared" ca="1" si="113"/>
        <v>1.9606760320220145</v>
      </c>
      <c r="P216" s="18">
        <f t="shared" ca="1" si="113"/>
        <v>1.9222314039431516</v>
      </c>
      <c r="Q216" s="18">
        <f t="shared" ca="1" si="113"/>
        <v>1.8845405921011289</v>
      </c>
      <c r="R216" s="18">
        <f t="shared" ca="1" si="113"/>
        <v>1.8475888157854201</v>
      </c>
      <c r="S216" s="18">
        <f t="shared" ca="1" si="113"/>
        <v>1.8113615841033535</v>
      </c>
      <c r="T216" s="18">
        <f t="shared" ca="1" si="113"/>
        <v>1.7758446902974052</v>
      </c>
      <c r="U216" s="18">
        <f t="shared" ca="1" si="114"/>
        <v>1.7410242061739269</v>
      </c>
      <c r="V216" s="18">
        <f t="shared" ca="1" si="114"/>
        <v>1.7068864766411045</v>
      </c>
      <c r="W216" s="18">
        <f t="shared" ca="1" si="114"/>
        <v>1.6734181143540243</v>
      </c>
      <c r="X216" s="18">
        <f t="shared" ca="1" si="114"/>
        <v>1.6406059944647295</v>
      </c>
      <c r="Y216" s="18">
        <f t="shared" ca="1" si="114"/>
        <v>1.608437249475225</v>
      </c>
      <c r="Z216" s="18">
        <f t="shared" ca="1" si="114"/>
        <v>1.576899264191397</v>
      </c>
      <c r="AA216" s="18">
        <f t="shared" ca="1" si="114"/>
        <v>1.5459796707758797</v>
      </c>
      <c r="AB216" s="18">
        <f t="shared" ca="1" si="114"/>
        <v>1.5156663438979212</v>
      </c>
      <c r="AC216" s="18">
        <f t="shared" ca="1" si="114"/>
        <v>1.4859473959783542</v>
      </c>
      <c r="AD216" s="18">
        <f t="shared" ca="1" si="114"/>
        <v>1.4568111725277981</v>
      </c>
      <c r="AE216" s="18">
        <f t="shared" ca="1" si="115"/>
        <v>1.4282462475762727</v>
      </c>
      <c r="AF216" s="18">
        <f t="shared" ca="1" si="115"/>
        <v>1.4002414191924244</v>
      </c>
      <c r="AG216" s="18">
        <f t="shared" ca="1" si="115"/>
        <v>1.372785705090612</v>
      </c>
      <c r="AH216" s="18">
        <f t="shared" ca="1" si="115"/>
        <v>1.3458683383241292</v>
      </c>
      <c r="AI216" s="18">
        <f t="shared" ca="1" si="115"/>
        <v>1.3194787630628722</v>
      </c>
      <c r="AJ216" s="18">
        <f t="shared" ca="1" si="115"/>
        <v>1.2936066304537961</v>
      </c>
      <c r="AK216" s="18">
        <f t="shared" ca="1" si="115"/>
        <v>1.2682417945625453</v>
      </c>
      <c r="AL216" s="18">
        <f t="shared" ca="1" si="115"/>
        <v>1.243374308394652</v>
      </c>
      <c r="AM216" s="18">
        <f t="shared" ca="1" si="115"/>
        <v>1.2189944199947571</v>
      </c>
      <c r="AN216" s="18">
        <f t="shared" ca="1" si="115"/>
        <v>1.1950925686223108</v>
      </c>
      <c r="AO216" s="18">
        <f t="shared" ca="1" si="116"/>
        <v>1.1716593810022655</v>
      </c>
      <c r="AP216" s="18">
        <f t="shared" ca="1" si="116"/>
        <v>1.1486856676492798</v>
      </c>
      <c r="AQ216" s="18">
        <f t="shared" ca="1" si="116"/>
        <v>1.1261624192640001</v>
      </c>
      <c r="AR216" s="18">
        <f t="shared" ca="1" si="116"/>
        <v>1.1040808032</v>
      </c>
      <c r="AS216" s="18">
        <f t="shared" ca="1" si="116"/>
        <v>1.08243216</v>
      </c>
      <c r="AT216" s="18">
        <f t="shared" ca="1" si="116"/>
        <v>1.0612079999999999</v>
      </c>
      <c r="AU216" s="18">
        <f t="shared" ca="1" si="116"/>
        <v>1.0404</v>
      </c>
      <c r="AV216" s="18">
        <f t="shared" ca="1" si="116"/>
        <v>1.02</v>
      </c>
      <c r="AW216" s="18">
        <f t="shared" ca="1" si="116"/>
        <v>1</v>
      </c>
      <c r="AX216" s="18">
        <f t="shared" ca="1" si="116"/>
        <v>0</v>
      </c>
      <c r="AY216" s="18">
        <f t="shared" ca="1" si="117"/>
        <v>0</v>
      </c>
      <c r="AZ216" s="18">
        <f t="shared" ca="1" si="117"/>
        <v>0</v>
      </c>
      <c r="BA216" s="18">
        <f t="shared" ca="1" si="117"/>
        <v>0</v>
      </c>
      <c r="BB216" s="18">
        <f t="shared" ca="1" si="117"/>
        <v>0</v>
      </c>
      <c r="BC216" s="18">
        <f t="shared" ca="1" si="117"/>
        <v>0</v>
      </c>
      <c r="BD216" s="18">
        <f t="shared" ca="1" si="117"/>
        <v>0</v>
      </c>
      <c r="BE216" s="18">
        <f t="shared" ca="1" si="117"/>
        <v>0</v>
      </c>
      <c r="BF216" s="18">
        <f t="shared" ca="1" si="117"/>
        <v>0</v>
      </c>
      <c r="BG216" s="18">
        <f t="shared" ca="1" si="117"/>
        <v>0</v>
      </c>
      <c r="BH216" s="18">
        <f t="shared" ca="1" si="117"/>
        <v>0</v>
      </c>
    </row>
    <row r="217" spans="8:60" x14ac:dyDescent="0.35">
      <c r="H217" s="2" t="str">
        <f t="shared" ref="H217:H280" si="118">INDEX($A$3:$A$18,I217,0)</f>
        <v>SCCT_O&amp;M</v>
      </c>
      <c r="I217">
        <f t="shared" si="87"/>
        <v>4</v>
      </c>
      <c r="J217">
        <f t="shared" si="81"/>
        <v>39</v>
      </c>
      <c r="K217" s="18">
        <f t="shared" ca="1" si="113"/>
        <v>2.1647447682498542</v>
      </c>
      <c r="L217" s="18">
        <f t="shared" ca="1" si="113"/>
        <v>2.1222987924018186</v>
      </c>
      <c r="M217" s="18">
        <f t="shared" ca="1" si="113"/>
        <v>2.080685090590018</v>
      </c>
      <c r="N217" s="18">
        <f t="shared" ca="1" si="113"/>
        <v>2.0398873437157037</v>
      </c>
      <c r="O217" s="18">
        <f t="shared" ca="1" si="113"/>
        <v>1.9998895526624547</v>
      </c>
      <c r="P217" s="18">
        <f t="shared" ca="1" si="113"/>
        <v>1.9606760320220145</v>
      </c>
      <c r="Q217" s="18">
        <f t="shared" ca="1" si="113"/>
        <v>1.9222314039431516</v>
      </c>
      <c r="R217" s="18">
        <f t="shared" ca="1" si="113"/>
        <v>1.8845405921011289</v>
      </c>
      <c r="S217" s="18">
        <f t="shared" ca="1" si="113"/>
        <v>1.8475888157854201</v>
      </c>
      <c r="T217" s="18">
        <f t="shared" ca="1" si="113"/>
        <v>1.8113615841033535</v>
      </c>
      <c r="U217" s="18">
        <f t="shared" ca="1" si="114"/>
        <v>1.7758446902974052</v>
      </c>
      <c r="V217" s="18">
        <f t="shared" ca="1" si="114"/>
        <v>1.7410242061739269</v>
      </c>
      <c r="W217" s="18">
        <f t="shared" ca="1" si="114"/>
        <v>1.7068864766411045</v>
      </c>
      <c r="X217" s="18">
        <f t="shared" ca="1" si="114"/>
        <v>1.6734181143540243</v>
      </c>
      <c r="Y217" s="18">
        <f t="shared" ca="1" si="114"/>
        <v>1.6406059944647295</v>
      </c>
      <c r="Z217" s="18">
        <f t="shared" ca="1" si="114"/>
        <v>1.608437249475225</v>
      </c>
      <c r="AA217" s="18">
        <f t="shared" ca="1" si="114"/>
        <v>1.576899264191397</v>
      </c>
      <c r="AB217" s="18">
        <f t="shared" ca="1" si="114"/>
        <v>1.5459796707758797</v>
      </c>
      <c r="AC217" s="18">
        <f t="shared" ca="1" si="114"/>
        <v>1.5156663438979212</v>
      </c>
      <c r="AD217" s="18">
        <f t="shared" ca="1" si="114"/>
        <v>1.4859473959783542</v>
      </c>
      <c r="AE217" s="18">
        <f t="shared" ca="1" si="115"/>
        <v>1.4568111725277981</v>
      </c>
      <c r="AF217" s="18">
        <f t="shared" ca="1" si="115"/>
        <v>1.4282462475762727</v>
      </c>
      <c r="AG217" s="18">
        <f t="shared" ca="1" si="115"/>
        <v>1.4002414191924244</v>
      </c>
      <c r="AH217" s="18">
        <f t="shared" ca="1" si="115"/>
        <v>1.372785705090612</v>
      </c>
      <c r="AI217" s="18">
        <f t="shared" ca="1" si="115"/>
        <v>1.3458683383241292</v>
      </c>
      <c r="AJ217" s="18">
        <f t="shared" ca="1" si="115"/>
        <v>1.3194787630628722</v>
      </c>
      <c r="AK217" s="18">
        <f t="shared" ca="1" si="115"/>
        <v>1.2936066304537961</v>
      </c>
      <c r="AL217" s="18">
        <f t="shared" ca="1" si="115"/>
        <v>1.2682417945625453</v>
      </c>
      <c r="AM217" s="18">
        <f t="shared" ca="1" si="115"/>
        <v>1.243374308394652</v>
      </c>
      <c r="AN217" s="18">
        <f t="shared" ca="1" si="115"/>
        <v>1.2189944199947571</v>
      </c>
      <c r="AO217" s="18">
        <f t="shared" ca="1" si="116"/>
        <v>1.1950925686223108</v>
      </c>
      <c r="AP217" s="18">
        <f t="shared" ca="1" si="116"/>
        <v>1.1716593810022655</v>
      </c>
      <c r="AQ217" s="18">
        <f t="shared" ca="1" si="116"/>
        <v>1.1486856676492798</v>
      </c>
      <c r="AR217" s="18">
        <f t="shared" ca="1" si="116"/>
        <v>1.1261624192640001</v>
      </c>
      <c r="AS217" s="18">
        <f t="shared" ca="1" si="116"/>
        <v>1.1040808032</v>
      </c>
      <c r="AT217" s="18">
        <f t="shared" ca="1" si="116"/>
        <v>1.08243216</v>
      </c>
      <c r="AU217" s="18">
        <f t="shared" ca="1" si="116"/>
        <v>1.0612079999999999</v>
      </c>
      <c r="AV217" s="18">
        <f t="shared" ca="1" si="116"/>
        <v>1.0404</v>
      </c>
      <c r="AW217" s="18">
        <f t="shared" ca="1" si="116"/>
        <v>1.02</v>
      </c>
      <c r="AX217" s="18">
        <f t="shared" ca="1" si="116"/>
        <v>1</v>
      </c>
      <c r="AY217" s="18">
        <f t="shared" ca="1" si="117"/>
        <v>0</v>
      </c>
      <c r="AZ217" s="18">
        <f t="shared" ca="1" si="117"/>
        <v>0</v>
      </c>
      <c r="BA217" s="18">
        <f t="shared" ca="1" si="117"/>
        <v>0</v>
      </c>
      <c r="BB217" s="18">
        <f t="shared" ca="1" si="117"/>
        <v>0</v>
      </c>
      <c r="BC217" s="18">
        <f t="shared" ca="1" si="117"/>
        <v>0</v>
      </c>
      <c r="BD217" s="18">
        <f t="shared" ca="1" si="117"/>
        <v>0</v>
      </c>
      <c r="BE217" s="18">
        <f t="shared" ca="1" si="117"/>
        <v>0</v>
      </c>
      <c r="BF217" s="18">
        <f t="shared" ca="1" si="117"/>
        <v>0</v>
      </c>
      <c r="BG217" s="18">
        <f t="shared" ca="1" si="117"/>
        <v>0</v>
      </c>
      <c r="BH217" s="18">
        <f t="shared" ca="1" si="117"/>
        <v>0</v>
      </c>
    </row>
    <row r="218" spans="8:60" x14ac:dyDescent="0.35">
      <c r="H218" s="2" t="str">
        <f t="shared" si="118"/>
        <v>SCCT_O&amp;M</v>
      </c>
      <c r="I218">
        <f t="shared" si="87"/>
        <v>4</v>
      </c>
      <c r="J218">
        <f t="shared" ref="J218:J281" si="119">IF(J217+1&gt;$I$22,$K$2,J217+1)</f>
        <v>40</v>
      </c>
      <c r="K218" s="18">
        <f t="shared" ca="1" si="113"/>
        <v>2.2080396636148518</v>
      </c>
      <c r="L218" s="18">
        <f t="shared" ca="1" si="113"/>
        <v>2.1647447682498542</v>
      </c>
      <c r="M218" s="18">
        <f t="shared" ca="1" si="113"/>
        <v>2.1222987924018186</v>
      </c>
      <c r="N218" s="18">
        <f t="shared" ca="1" si="113"/>
        <v>2.080685090590018</v>
      </c>
      <c r="O218" s="18">
        <f t="shared" ca="1" si="113"/>
        <v>2.0398873437157037</v>
      </c>
      <c r="P218" s="18">
        <f t="shared" ca="1" si="113"/>
        <v>1.9998895526624547</v>
      </c>
      <c r="Q218" s="18">
        <f t="shared" ca="1" si="113"/>
        <v>1.9606760320220145</v>
      </c>
      <c r="R218" s="18">
        <f t="shared" ca="1" si="113"/>
        <v>1.9222314039431516</v>
      </c>
      <c r="S218" s="18">
        <f t="shared" ca="1" si="113"/>
        <v>1.8845405921011289</v>
      </c>
      <c r="T218" s="18">
        <f t="shared" ca="1" si="113"/>
        <v>1.8475888157854201</v>
      </c>
      <c r="U218" s="18">
        <f t="shared" ca="1" si="114"/>
        <v>1.8113615841033535</v>
      </c>
      <c r="V218" s="18">
        <f t="shared" ca="1" si="114"/>
        <v>1.7758446902974052</v>
      </c>
      <c r="W218" s="18">
        <f t="shared" ca="1" si="114"/>
        <v>1.7410242061739269</v>
      </c>
      <c r="X218" s="18">
        <f t="shared" ca="1" si="114"/>
        <v>1.7068864766411045</v>
      </c>
      <c r="Y218" s="18">
        <f t="shared" ca="1" si="114"/>
        <v>1.6734181143540243</v>
      </c>
      <c r="Z218" s="18">
        <f t="shared" ca="1" si="114"/>
        <v>1.6406059944647295</v>
      </c>
      <c r="AA218" s="18">
        <f t="shared" ca="1" si="114"/>
        <v>1.608437249475225</v>
      </c>
      <c r="AB218" s="18">
        <f t="shared" ca="1" si="114"/>
        <v>1.576899264191397</v>
      </c>
      <c r="AC218" s="18">
        <f t="shared" ca="1" si="114"/>
        <v>1.5459796707758797</v>
      </c>
      <c r="AD218" s="18">
        <f t="shared" ca="1" si="114"/>
        <v>1.5156663438979212</v>
      </c>
      <c r="AE218" s="18">
        <f t="shared" ca="1" si="115"/>
        <v>1.4859473959783542</v>
      </c>
      <c r="AF218" s="18">
        <f t="shared" ca="1" si="115"/>
        <v>1.4568111725277981</v>
      </c>
      <c r="AG218" s="18">
        <f t="shared" ca="1" si="115"/>
        <v>1.4282462475762727</v>
      </c>
      <c r="AH218" s="18">
        <f t="shared" ca="1" si="115"/>
        <v>1.4002414191924244</v>
      </c>
      <c r="AI218" s="18">
        <f t="shared" ca="1" si="115"/>
        <v>1.372785705090612</v>
      </c>
      <c r="AJ218" s="18">
        <f t="shared" ca="1" si="115"/>
        <v>1.3458683383241292</v>
      </c>
      <c r="AK218" s="18">
        <f t="shared" ca="1" si="115"/>
        <v>1.3194787630628722</v>
      </c>
      <c r="AL218" s="18">
        <f t="shared" ca="1" si="115"/>
        <v>1.2936066304537961</v>
      </c>
      <c r="AM218" s="18">
        <f t="shared" ca="1" si="115"/>
        <v>1.2682417945625453</v>
      </c>
      <c r="AN218" s="18">
        <f t="shared" ca="1" si="115"/>
        <v>1.243374308394652</v>
      </c>
      <c r="AO218" s="18">
        <f t="shared" ca="1" si="116"/>
        <v>1.2189944199947571</v>
      </c>
      <c r="AP218" s="18">
        <f t="shared" ca="1" si="116"/>
        <v>1.1950925686223108</v>
      </c>
      <c r="AQ218" s="18">
        <f t="shared" ca="1" si="116"/>
        <v>1.1716593810022655</v>
      </c>
      <c r="AR218" s="18">
        <f t="shared" ca="1" si="116"/>
        <v>1.1486856676492798</v>
      </c>
      <c r="AS218" s="18">
        <f t="shared" ca="1" si="116"/>
        <v>1.1261624192640001</v>
      </c>
      <c r="AT218" s="18">
        <f t="shared" ca="1" si="116"/>
        <v>1.1040808032</v>
      </c>
      <c r="AU218" s="18">
        <f t="shared" ca="1" si="116"/>
        <v>1.08243216</v>
      </c>
      <c r="AV218" s="18">
        <f t="shared" ca="1" si="116"/>
        <v>1.0612079999999999</v>
      </c>
      <c r="AW218" s="18">
        <f t="shared" ca="1" si="116"/>
        <v>1.0404</v>
      </c>
      <c r="AX218" s="18">
        <f t="shared" ca="1" si="116"/>
        <v>1.02</v>
      </c>
      <c r="AY218" s="18">
        <f t="shared" ca="1" si="117"/>
        <v>1</v>
      </c>
      <c r="AZ218" s="18">
        <f t="shared" ca="1" si="117"/>
        <v>0</v>
      </c>
      <c r="BA218" s="18">
        <f t="shared" ca="1" si="117"/>
        <v>0</v>
      </c>
      <c r="BB218" s="18">
        <f t="shared" ca="1" si="117"/>
        <v>0</v>
      </c>
      <c r="BC218" s="18">
        <f t="shared" ca="1" si="117"/>
        <v>0</v>
      </c>
      <c r="BD218" s="18">
        <f t="shared" ca="1" si="117"/>
        <v>0</v>
      </c>
      <c r="BE218" s="18">
        <f t="shared" ca="1" si="117"/>
        <v>0</v>
      </c>
      <c r="BF218" s="18">
        <f t="shared" ca="1" si="117"/>
        <v>0</v>
      </c>
      <c r="BG218" s="18">
        <f t="shared" ca="1" si="117"/>
        <v>0</v>
      </c>
      <c r="BH218" s="18">
        <f t="shared" ca="1" si="117"/>
        <v>0</v>
      </c>
    </row>
    <row r="219" spans="8:60" x14ac:dyDescent="0.35">
      <c r="H219" s="2" t="str">
        <f t="shared" si="118"/>
        <v>SCCT_O&amp;M</v>
      </c>
      <c r="I219">
        <f t="shared" si="87"/>
        <v>4</v>
      </c>
      <c r="J219">
        <f t="shared" si="119"/>
        <v>41</v>
      </c>
      <c r="K219" s="18">
        <f t="shared" ca="1" si="113"/>
        <v>2.2522004568871488</v>
      </c>
      <c r="L219" s="18">
        <f t="shared" ca="1" si="113"/>
        <v>2.2080396636148518</v>
      </c>
      <c r="M219" s="18">
        <f t="shared" ca="1" si="113"/>
        <v>2.1647447682498542</v>
      </c>
      <c r="N219" s="18">
        <f t="shared" ca="1" si="113"/>
        <v>2.1222987924018186</v>
      </c>
      <c r="O219" s="18">
        <f t="shared" ca="1" si="113"/>
        <v>2.080685090590018</v>
      </c>
      <c r="P219" s="18">
        <f t="shared" ca="1" si="113"/>
        <v>2.0398873437157037</v>
      </c>
      <c r="Q219" s="18">
        <f t="shared" ca="1" si="113"/>
        <v>1.9998895526624547</v>
      </c>
      <c r="R219" s="18">
        <f t="shared" ca="1" si="113"/>
        <v>1.9606760320220145</v>
      </c>
      <c r="S219" s="18">
        <f t="shared" ca="1" si="113"/>
        <v>1.9222314039431516</v>
      </c>
      <c r="T219" s="18">
        <f t="shared" ca="1" si="113"/>
        <v>1.8845405921011289</v>
      </c>
      <c r="U219" s="18">
        <f t="shared" ca="1" si="114"/>
        <v>1.8475888157854201</v>
      </c>
      <c r="V219" s="18">
        <f t="shared" ca="1" si="114"/>
        <v>1.8113615841033535</v>
      </c>
      <c r="W219" s="18">
        <f t="shared" ca="1" si="114"/>
        <v>1.7758446902974052</v>
      </c>
      <c r="X219" s="18">
        <f t="shared" ca="1" si="114"/>
        <v>1.7410242061739269</v>
      </c>
      <c r="Y219" s="18">
        <f t="shared" ca="1" si="114"/>
        <v>1.7068864766411045</v>
      </c>
      <c r="Z219" s="18">
        <f t="shared" ca="1" si="114"/>
        <v>1.6734181143540243</v>
      </c>
      <c r="AA219" s="18">
        <f t="shared" ca="1" si="114"/>
        <v>1.6406059944647295</v>
      </c>
      <c r="AB219" s="18">
        <f t="shared" ca="1" si="114"/>
        <v>1.608437249475225</v>
      </c>
      <c r="AC219" s="18">
        <f t="shared" ca="1" si="114"/>
        <v>1.576899264191397</v>
      </c>
      <c r="AD219" s="18">
        <f t="shared" ca="1" si="114"/>
        <v>1.5459796707758797</v>
      </c>
      <c r="AE219" s="18">
        <f t="shared" ca="1" si="115"/>
        <v>1.5156663438979212</v>
      </c>
      <c r="AF219" s="18">
        <f t="shared" ca="1" si="115"/>
        <v>1.4859473959783542</v>
      </c>
      <c r="AG219" s="18">
        <f t="shared" ca="1" si="115"/>
        <v>1.4568111725277981</v>
      </c>
      <c r="AH219" s="18">
        <f t="shared" ca="1" si="115"/>
        <v>1.4282462475762727</v>
      </c>
      <c r="AI219" s="18">
        <f t="shared" ca="1" si="115"/>
        <v>1.4002414191924244</v>
      </c>
      <c r="AJ219" s="18">
        <f t="shared" ca="1" si="115"/>
        <v>1.372785705090612</v>
      </c>
      <c r="AK219" s="18">
        <f t="shared" ca="1" si="115"/>
        <v>1.3458683383241292</v>
      </c>
      <c r="AL219" s="18">
        <f t="shared" ca="1" si="115"/>
        <v>1.3194787630628722</v>
      </c>
      <c r="AM219" s="18">
        <f t="shared" ca="1" si="115"/>
        <v>1.2936066304537961</v>
      </c>
      <c r="AN219" s="18">
        <f t="shared" ca="1" si="115"/>
        <v>1.2682417945625453</v>
      </c>
      <c r="AO219" s="18">
        <f t="shared" ca="1" si="116"/>
        <v>1.243374308394652</v>
      </c>
      <c r="AP219" s="18">
        <f t="shared" ca="1" si="116"/>
        <v>1.2189944199947571</v>
      </c>
      <c r="AQ219" s="18">
        <f t="shared" ca="1" si="116"/>
        <v>1.1950925686223108</v>
      </c>
      <c r="AR219" s="18">
        <f t="shared" ca="1" si="116"/>
        <v>1.1716593810022655</v>
      </c>
      <c r="AS219" s="18">
        <f t="shared" ca="1" si="116"/>
        <v>1.1486856676492798</v>
      </c>
      <c r="AT219" s="18">
        <f t="shared" ca="1" si="116"/>
        <v>1.1261624192640001</v>
      </c>
      <c r="AU219" s="18">
        <f t="shared" ca="1" si="116"/>
        <v>1.1040808032</v>
      </c>
      <c r="AV219" s="18">
        <f t="shared" ca="1" si="116"/>
        <v>1.08243216</v>
      </c>
      <c r="AW219" s="18">
        <f t="shared" ca="1" si="116"/>
        <v>1.0612079999999999</v>
      </c>
      <c r="AX219" s="18">
        <f t="shared" ca="1" si="116"/>
        <v>1.0404</v>
      </c>
      <c r="AY219" s="18">
        <f t="shared" ca="1" si="117"/>
        <v>1.02</v>
      </c>
      <c r="AZ219" s="18">
        <f t="shared" ca="1" si="117"/>
        <v>1</v>
      </c>
      <c r="BA219" s="18">
        <f t="shared" ca="1" si="117"/>
        <v>0</v>
      </c>
      <c r="BB219" s="18">
        <f t="shared" ca="1" si="117"/>
        <v>0</v>
      </c>
      <c r="BC219" s="18">
        <f t="shared" ca="1" si="117"/>
        <v>0</v>
      </c>
      <c r="BD219" s="18">
        <f t="shared" ca="1" si="117"/>
        <v>0</v>
      </c>
      <c r="BE219" s="18">
        <f t="shared" ca="1" si="117"/>
        <v>0</v>
      </c>
      <c r="BF219" s="18">
        <f t="shared" ca="1" si="117"/>
        <v>0</v>
      </c>
      <c r="BG219" s="18">
        <f t="shared" ca="1" si="117"/>
        <v>0</v>
      </c>
      <c r="BH219" s="18">
        <f t="shared" ca="1" si="117"/>
        <v>0</v>
      </c>
    </row>
    <row r="220" spans="8:60" x14ac:dyDescent="0.35">
      <c r="H220" s="2" t="str">
        <f t="shared" si="118"/>
        <v>SCCT_O&amp;M</v>
      </c>
      <c r="I220">
        <f t="shared" si="87"/>
        <v>4</v>
      </c>
      <c r="J220">
        <f t="shared" si="119"/>
        <v>42</v>
      </c>
      <c r="K220" s="18">
        <f t="shared" ca="1" si="113"/>
        <v>2.2972444660248916</v>
      </c>
      <c r="L220" s="18">
        <f t="shared" ca="1" si="113"/>
        <v>2.2522004568871488</v>
      </c>
      <c r="M220" s="18">
        <f t="shared" ca="1" si="113"/>
        <v>2.2080396636148518</v>
      </c>
      <c r="N220" s="18">
        <f t="shared" ca="1" si="113"/>
        <v>2.1647447682498542</v>
      </c>
      <c r="O220" s="18">
        <f t="shared" ca="1" si="113"/>
        <v>2.1222987924018186</v>
      </c>
      <c r="P220" s="18">
        <f t="shared" ca="1" si="113"/>
        <v>2.080685090590018</v>
      </c>
      <c r="Q220" s="18">
        <f t="shared" ca="1" si="113"/>
        <v>2.0398873437157037</v>
      </c>
      <c r="R220" s="18">
        <f t="shared" ca="1" si="113"/>
        <v>1.9998895526624547</v>
      </c>
      <c r="S220" s="18">
        <f t="shared" ca="1" si="113"/>
        <v>1.9606760320220145</v>
      </c>
      <c r="T220" s="18">
        <f t="shared" ca="1" si="113"/>
        <v>1.9222314039431516</v>
      </c>
      <c r="U220" s="18">
        <f t="shared" ca="1" si="114"/>
        <v>1.8845405921011289</v>
      </c>
      <c r="V220" s="18">
        <f t="shared" ca="1" si="114"/>
        <v>1.8475888157854201</v>
      </c>
      <c r="W220" s="18">
        <f t="shared" ca="1" si="114"/>
        <v>1.8113615841033535</v>
      </c>
      <c r="X220" s="18">
        <f t="shared" ca="1" si="114"/>
        <v>1.7758446902974052</v>
      </c>
      <c r="Y220" s="18">
        <f t="shared" ca="1" si="114"/>
        <v>1.7410242061739269</v>
      </c>
      <c r="Z220" s="18">
        <f t="shared" ca="1" si="114"/>
        <v>1.7068864766411045</v>
      </c>
      <c r="AA220" s="18">
        <f t="shared" ca="1" si="114"/>
        <v>1.6734181143540243</v>
      </c>
      <c r="AB220" s="18">
        <f t="shared" ca="1" si="114"/>
        <v>1.6406059944647295</v>
      </c>
      <c r="AC220" s="18">
        <f t="shared" ca="1" si="114"/>
        <v>1.608437249475225</v>
      </c>
      <c r="AD220" s="18">
        <f t="shared" ca="1" si="114"/>
        <v>1.576899264191397</v>
      </c>
      <c r="AE220" s="18">
        <f t="shared" ca="1" si="115"/>
        <v>1.5459796707758797</v>
      </c>
      <c r="AF220" s="18">
        <f t="shared" ca="1" si="115"/>
        <v>1.5156663438979212</v>
      </c>
      <c r="AG220" s="18">
        <f t="shared" ca="1" si="115"/>
        <v>1.4859473959783542</v>
      </c>
      <c r="AH220" s="18">
        <f t="shared" ca="1" si="115"/>
        <v>1.4568111725277981</v>
      </c>
      <c r="AI220" s="18">
        <f t="shared" ca="1" si="115"/>
        <v>1.4282462475762727</v>
      </c>
      <c r="AJ220" s="18">
        <f t="shared" ca="1" si="115"/>
        <v>1.4002414191924244</v>
      </c>
      <c r="AK220" s="18">
        <f t="shared" ca="1" si="115"/>
        <v>1.372785705090612</v>
      </c>
      <c r="AL220" s="18">
        <f t="shared" ca="1" si="115"/>
        <v>1.3458683383241292</v>
      </c>
      <c r="AM220" s="18">
        <f t="shared" ca="1" si="115"/>
        <v>1.3194787630628722</v>
      </c>
      <c r="AN220" s="18">
        <f t="shared" ca="1" si="115"/>
        <v>1.2936066304537961</v>
      </c>
      <c r="AO220" s="18">
        <f t="shared" ca="1" si="116"/>
        <v>1.2682417945625453</v>
      </c>
      <c r="AP220" s="18">
        <f t="shared" ca="1" si="116"/>
        <v>1.243374308394652</v>
      </c>
      <c r="AQ220" s="18">
        <f t="shared" ca="1" si="116"/>
        <v>1.2189944199947571</v>
      </c>
      <c r="AR220" s="18">
        <f t="shared" ca="1" si="116"/>
        <v>1.1950925686223108</v>
      </c>
      <c r="AS220" s="18">
        <f t="shared" ca="1" si="116"/>
        <v>1.1716593810022655</v>
      </c>
      <c r="AT220" s="18">
        <f t="shared" ca="1" si="116"/>
        <v>1.1486856676492798</v>
      </c>
      <c r="AU220" s="18">
        <f t="shared" ca="1" si="116"/>
        <v>1.1261624192640001</v>
      </c>
      <c r="AV220" s="18">
        <f t="shared" ca="1" si="116"/>
        <v>1.1040808032</v>
      </c>
      <c r="AW220" s="18">
        <f t="shared" ca="1" si="116"/>
        <v>1.08243216</v>
      </c>
      <c r="AX220" s="18">
        <f t="shared" ca="1" si="116"/>
        <v>1.0612079999999999</v>
      </c>
      <c r="AY220" s="18">
        <f t="shared" ca="1" si="117"/>
        <v>1.0404</v>
      </c>
      <c r="AZ220" s="18">
        <f t="shared" ca="1" si="117"/>
        <v>1.02</v>
      </c>
      <c r="BA220" s="18">
        <f t="shared" ca="1" si="117"/>
        <v>1</v>
      </c>
      <c r="BB220" s="18">
        <f t="shared" ca="1" si="117"/>
        <v>0</v>
      </c>
      <c r="BC220" s="18">
        <f t="shared" ca="1" si="117"/>
        <v>0</v>
      </c>
      <c r="BD220" s="18">
        <f t="shared" ca="1" si="117"/>
        <v>0</v>
      </c>
      <c r="BE220" s="18">
        <f t="shared" ca="1" si="117"/>
        <v>0</v>
      </c>
      <c r="BF220" s="18">
        <f t="shared" ca="1" si="117"/>
        <v>0</v>
      </c>
      <c r="BG220" s="18">
        <f t="shared" ca="1" si="117"/>
        <v>0</v>
      </c>
      <c r="BH220" s="18">
        <f t="shared" ca="1" si="117"/>
        <v>0</v>
      </c>
    </row>
    <row r="221" spans="8:60" x14ac:dyDescent="0.35">
      <c r="H221" s="2" t="str">
        <f t="shared" si="118"/>
        <v>SCCT_O&amp;M</v>
      </c>
      <c r="I221">
        <f t="shared" si="87"/>
        <v>4</v>
      </c>
      <c r="J221">
        <f t="shared" si="119"/>
        <v>43</v>
      </c>
      <c r="K221" s="18">
        <f t="shared" ca="1" si="113"/>
        <v>2.3431893553453893</v>
      </c>
      <c r="L221" s="18">
        <f t="shared" ca="1" si="113"/>
        <v>2.2972444660248916</v>
      </c>
      <c r="M221" s="18">
        <f t="shared" ca="1" si="113"/>
        <v>2.2522004568871488</v>
      </c>
      <c r="N221" s="18">
        <f t="shared" ca="1" si="113"/>
        <v>2.2080396636148518</v>
      </c>
      <c r="O221" s="18">
        <f t="shared" ca="1" si="113"/>
        <v>2.1647447682498542</v>
      </c>
      <c r="P221" s="18">
        <f t="shared" ca="1" si="113"/>
        <v>2.1222987924018186</v>
      </c>
      <c r="Q221" s="18">
        <f t="shared" ca="1" si="113"/>
        <v>2.080685090590018</v>
      </c>
      <c r="R221" s="18">
        <f t="shared" ca="1" si="113"/>
        <v>2.0398873437157037</v>
      </c>
      <c r="S221" s="18">
        <f t="shared" ca="1" si="113"/>
        <v>1.9998895526624547</v>
      </c>
      <c r="T221" s="18">
        <f t="shared" ca="1" si="113"/>
        <v>1.9606760320220145</v>
      </c>
      <c r="U221" s="18">
        <f t="shared" ca="1" si="114"/>
        <v>1.9222314039431516</v>
      </c>
      <c r="V221" s="18">
        <f t="shared" ca="1" si="114"/>
        <v>1.8845405921011289</v>
      </c>
      <c r="W221" s="18">
        <f t="shared" ca="1" si="114"/>
        <v>1.8475888157854201</v>
      </c>
      <c r="X221" s="18">
        <f t="shared" ca="1" si="114"/>
        <v>1.8113615841033535</v>
      </c>
      <c r="Y221" s="18">
        <f t="shared" ca="1" si="114"/>
        <v>1.7758446902974052</v>
      </c>
      <c r="Z221" s="18">
        <f t="shared" ca="1" si="114"/>
        <v>1.7410242061739269</v>
      </c>
      <c r="AA221" s="18">
        <f t="shared" ca="1" si="114"/>
        <v>1.7068864766411045</v>
      </c>
      <c r="AB221" s="18">
        <f t="shared" ca="1" si="114"/>
        <v>1.6734181143540243</v>
      </c>
      <c r="AC221" s="18">
        <f t="shared" ca="1" si="114"/>
        <v>1.6406059944647295</v>
      </c>
      <c r="AD221" s="18">
        <f t="shared" ca="1" si="114"/>
        <v>1.608437249475225</v>
      </c>
      <c r="AE221" s="18">
        <f t="shared" ca="1" si="115"/>
        <v>1.576899264191397</v>
      </c>
      <c r="AF221" s="18">
        <f t="shared" ca="1" si="115"/>
        <v>1.5459796707758797</v>
      </c>
      <c r="AG221" s="18">
        <f t="shared" ca="1" si="115"/>
        <v>1.5156663438979212</v>
      </c>
      <c r="AH221" s="18">
        <f t="shared" ca="1" si="115"/>
        <v>1.4859473959783542</v>
      </c>
      <c r="AI221" s="18">
        <f t="shared" ca="1" si="115"/>
        <v>1.4568111725277981</v>
      </c>
      <c r="AJ221" s="18">
        <f t="shared" ca="1" si="115"/>
        <v>1.4282462475762727</v>
      </c>
      <c r="AK221" s="18">
        <f t="shared" ca="1" si="115"/>
        <v>1.4002414191924244</v>
      </c>
      <c r="AL221" s="18">
        <f t="shared" ca="1" si="115"/>
        <v>1.372785705090612</v>
      </c>
      <c r="AM221" s="18">
        <f t="shared" ca="1" si="115"/>
        <v>1.3458683383241292</v>
      </c>
      <c r="AN221" s="18">
        <f t="shared" ca="1" si="115"/>
        <v>1.3194787630628722</v>
      </c>
      <c r="AO221" s="18">
        <f t="shared" ca="1" si="116"/>
        <v>1.2936066304537961</v>
      </c>
      <c r="AP221" s="18">
        <f t="shared" ca="1" si="116"/>
        <v>1.2682417945625453</v>
      </c>
      <c r="AQ221" s="18">
        <f t="shared" ca="1" si="116"/>
        <v>1.243374308394652</v>
      </c>
      <c r="AR221" s="18">
        <f t="shared" ca="1" si="116"/>
        <v>1.2189944199947571</v>
      </c>
      <c r="AS221" s="18">
        <f t="shared" ca="1" si="116"/>
        <v>1.1950925686223108</v>
      </c>
      <c r="AT221" s="18">
        <f t="shared" ca="1" si="116"/>
        <v>1.1716593810022655</v>
      </c>
      <c r="AU221" s="18">
        <f t="shared" ca="1" si="116"/>
        <v>1.1486856676492798</v>
      </c>
      <c r="AV221" s="18">
        <f t="shared" ca="1" si="116"/>
        <v>1.1261624192640001</v>
      </c>
      <c r="AW221" s="18">
        <f t="shared" ca="1" si="116"/>
        <v>1.1040808032</v>
      </c>
      <c r="AX221" s="18">
        <f t="shared" ca="1" si="116"/>
        <v>1.08243216</v>
      </c>
      <c r="AY221" s="18">
        <f t="shared" ca="1" si="117"/>
        <v>1.0612079999999999</v>
      </c>
      <c r="AZ221" s="18">
        <f t="shared" ca="1" si="117"/>
        <v>1.0404</v>
      </c>
      <c r="BA221" s="18">
        <f t="shared" ca="1" si="117"/>
        <v>1.02</v>
      </c>
      <c r="BB221" s="18">
        <f t="shared" ca="1" si="117"/>
        <v>1</v>
      </c>
      <c r="BC221" s="18">
        <f t="shared" ca="1" si="117"/>
        <v>0</v>
      </c>
      <c r="BD221" s="18">
        <f t="shared" ca="1" si="117"/>
        <v>0</v>
      </c>
      <c r="BE221" s="18">
        <f t="shared" ca="1" si="117"/>
        <v>0</v>
      </c>
      <c r="BF221" s="18">
        <f t="shared" ca="1" si="117"/>
        <v>0</v>
      </c>
      <c r="BG221" s="18">
        <f t="shared" ca="1" si="117"/>
        <v>0</v>
      </c>
      <c r="BH221" s="18">
        <f t="shared" ca="1" si="117"/>
        <v>0</v>
      </c>
    </row>
    <row r="222" spans="8:60" x14ac:dyDescent="0.35">
      <c r="H222" s="2" t="str">
        <f t="shared" si="118"/>
        <v>SCCT_O&amp;M</v>
      </c>
      <c r="I222">
        <f t="shared" si="87"/>
        <v>4</v>
      </c>
      <c r="J222">
        <f t="shared" si="119"/>
        <v>44</v>
      </c>
      <c r="K222" s="18">
        <f t="shared" ca="1" si="113"/>
        <v>2.3900531424522975</v>
      </c>
      <c r="L222" s="18">
        <f t="shared" ca="1" si="113"/>
        <v>2.3431893553453893</v>
      </c>
      <c r="M222" s="18">
        <f t="shared" ca="1" si="113"/>
        <v>2.2972444660248916</v>
      </c>
      <c r="N222" s="18">
        <f t="shared" ca="1" si="113"/>
        <v>2.2522004568871488</v>
      </c>
      <c r="O222" s="18">
        <f t="shared" ca="1" si="113"/>
        <v>2.2080396636148518</v>
      </c>
      <c r="P222" s="18">
        <f t="shared" ca="1" si="113"/>
        <v>2.1647447682498542</v>
      </c>
      <c r="Q222" s="18">
        <f t="shared" ca="1" si="113"/>
        <v>2.1222987924018186</v>
      </c>
      <c r="R222" s="18">
        <f t="shared" ca="1" si="113"/>
        <v>2.080685090590018</v>
      </c>
      <c r="S222" s="18">
        <f t="shared" ca="1" si="113"/>
        <v>2.0398873437157037</v>
      </c>
      <c r="T222" s="18">
        <f t="shared" ca="1" si="113"/>
        <v>1.9998895526624547</v>
      </c>
      <c r="U222" s="18">
        <f t="shared" ca="1" si="114"/>
        <v>1.9606760320220145</v>
      </c>
      <c r="V222" s="18">
        <f t="shared" ca="1" si="114"/>
        <v>1.9222314039431516</v>
      </c>
      <c r="W222" s="18">
        <f t="shared" ca="1" si="114"/>
        <v>1.8845405921011289</v>
      </c>
      <c r="X222" s="18">
        <f t="shared" ca="1" si="114"/>
        <v>1.8475888157854201</v>
      </c>
      <c r="Y222" s="18">
        <f t="shared" ca="1" si="114"/>
        <v>1.8113615841033535</v>
      </c>
      <c r="Z222" s="18">
        <f t="shared" ca="1" si="114"/>
        <v>1.7758446902974052</v>
      </c>
      <c r="AA222" s="18">
        <f t="shared" ca="1" si="114"/>
        <v>1.7410242061739269</v>
      </c>
      <c r="AB222" s="18">
        <f t="shared" ca="1" si="114"/>
        <v>1.7068864766411045</v>
      </c>
      <c r="AC222" s="18">
        <f t="shared" ca="1" si="114"/>
        <v>1.6734181143540243</v>
      </c>
      <c r="AD222" s="18">
        <f t="shared" ca="1" si="114"/>
        <v>1.6406059944647295</v>
      </c>
      <c r="AE222" s="18">
        <f t="shared" ca="1" si="115"/>
        <v>1.608437249475225</v>
      </c>
      <c r="AF222" s="18">
        <f t="shared" ca="1" si="115"/>
        <v>1.576899264191397</v>
      </c>
      <c r="AG222" s="18">
        <f t="shared" ca="1" si="115"/>
        <v>1.5459796707758797</v>
      </c>
      <c r="AH222" s="18">
        <f t="shared" ca="1" si="115"/>
        <v>1.5156663438979212</v>
      </c>
      <c r="AI222" s="18">
        <f t="shared" ca="1" si="115"/>
        <v>1.4859473959783542</v>
      </c>
      <c r="AJ222" s="18">
        <f t="shared" ca="1" si="115"/>
        <v>1.4568111725277981</v>
      </c>
      <c r="AK222" s="18">
        <f t="shared" ca="1" si="115"/>
        <v>1.4282462475762727</v>
      </c>
      <c r="AL222" s="18">
        <f t="shared" ca="1" si="115"/>
        <v>1.4002414191924244</v>
      </c>
      <c r="AM222" s="18">
        <f t="shared" ca="1" si="115"/>
        <v>1.372785705090612</v>
      </c>
      <c r="AN222" s="18">
        <f t="shared" ca="1" si="115"/>
        <v>1.3458683383241292</v>
      </c>
      <c r="AO222" s="18">
        <f t="shared" ca="1" si="116"/>
        <v>1.3194787630628722</v>
      </c>
      <c r="AP222" s="18">
        <f t="shared" ca="1" si="116"/>
        <v>1.2936066304537961</v>
      </c>
      <c r="AQ222" s="18">
        <f t="shared" ca="1" si="116"/>
        <v>1.2682417945625453</v>
      </c>
      <c r="AR222" s="18">
        <f t="shared" ca="1" si="116"/>
        <v>1.243374308394652</v>
      </c>
      <c r="AS222" s="18">
        <f t="shared" ca="1" si="116"/>
        <v>1.2189944199947571</v>
      </c>
      <c r="AT222" s="18">
        <f t="shared" ca="1" si="116"/>
        <v>1.1950925686223108</v>
      </c>
      <c r="AU222" s="18">
        <f t="shared" ca="1" si="116"/>
        <v>1.1716593810022655</v>
      </c>
      <c r="AV222" s="18">
        <f t="shared" ca="1" si="116"/>
        <v>1.1486856676492798</v>
      </c>
      <c r="AW222" s="18">
        <f t="shared" ca="1" si="116"/>
        <v>1.1261624192640001</v>
      </c>
      <c r="AX222" s="18">
        <f t="shared" ca="1" si="116"/>
        <v>1.1040808032</v>
      </c>
      <c r="AY222" s="18">
        <f t="shared" ca="1" si="117"/>
        <v>1.08243216</v>
      </c>
      <c r="AZ222" s="18">
        <f t="shared" ca="1" si="117"/>
        <v>1.0612079999999999</v>
      </c>
      <c r="BA222" s="18">
        <f t="shared" ca="1" si="117"/>
        <v>1.0404</v>
      </c>
      <c r="BB222" s="18">
        <f t="shared" ca="1" si="117"/>
        <v>1.02</v>
      </c>
      <c r="BC222" s="18">
        <f t="shared" ca="1" si="117"/>
        <v>1</v>
      </c>
      <c r="BD222" s="18">
        <f t="shared" ca="1" si="117"/>
        <v>0</v>
      </c>
      <c r="BE222" s="18">
        <f t="shared" ca="1" si="117"/>
        <v>0</v>
      </c>
      <c r="BF222" s="18">
        <f t="shared" ca="1" si="117"/>
        <v>0</v>
      </c>
      <c r="BG222" s="18">
        <f t="shared" ca="1" si="117"/>
        <v>0</v>
      </c>
      <c r="BH222" s="18">
        <f t="shared" ca="1" si="117"/>
        <v>0</v>
      </c>
    </row>
    <row r="223" spans="8:60" x14ac:dyDescent="0.35">
      <c r="H223" s="2" t="str">
        <f t="shared" si="118"/>
        <v>SCCT_O&amp;M</v>
      </c>
      <c r="I223">
        <f t="shared" ref="I223:I280" si="120">IF(J222=$I$22,I222+1,I222)</f>
        <v>4</v>
      </c>
      <c r="J223">
        <f t="shared" si="119"/>
        <v>45</v>
      </c>
      <c r="K223" s="18">
        <f t="shared" ca="1" si="113"/>
        <v>2.4378542053013432</v>
      </c>
      <c r="L223" s="18">
        <f t="shared" ca="1" si="113"/>
        <v>2.3900531424522975</v>
      </c>
      <c r="M223" s="18">
        <f t="shared" ca="1" si="113"/>
        <v>2.3431893553453893</v>
      </c>
      <c r="N223" s="18">
        <f t="shared" ca="1" si="113"/>
        <v>2.2972444660248916</v>
      </c>
      <c r="O223" s="18">
        <f t="shared" ca="1" si="113"/>
        <v>2.2522004568871488</v>
      </c>
      <c r="P223" s="18">
        <f t="shared" ca="1" si="113"/>
        <v>2.2080396636148518</v>
      </c>
      <c r="Q223" s="18">
        <f t="shared" ca="1" si="113"/>
        <v>2.1647447682498542</v>
      </c>
      <c r="R223" s="18">
        <f t="shared" ca="1" si="113"/>
        <v>2.1222987924018186</v>
      </c>
      <c r="S223" s="18">
        <f t="shared" ca="1" si="113"/>
        <v>2.080685090590018</v>
      </c>
      <c r="T223" s="18">
        <f t="shared" ca="1" si="113"/>
        <v>2.0398873437157037</v>
      </c>
      <c r="U223" s="18">
        <f t="shared" ca="1" si="114"/>
        <v>1.9998895526624547</v>
      </c>
      <c r="V223" s="18">
        <f t="shared" ca="1" si="114"/>
        <v>1.9606760320220145</v>
      </c>
      <c r="W223" s="18">
        <f t="shared" ca="1" si="114"/>
        <v>1.9222314039431516</v>
      </c>
      <c r="X223" s="18">
        <f t="shared" ca="1" si="114"/>
        <v>1.8845405921011289</v>
      </c>
      <c r="Y223" s="18">
        <f t="shared" ca="1" si="114"/>
        <v>1.8475888157854201</v>
      </c>
      <c r="Z223" s="18">
        <f t="shared" ca="1" si="114"/>
        <v>1.8113615841033535</v>
      </c>
      <c r="AA223" s="18">
        <f t="shared" ca="1" si="114"/>
        <v>1.7758446902974052</v>
      </c>
      <c r="AB223" s="18">
        <f t="shared" ca="1" si="114"/>
        <v>1.7410242061739269</v>
      </c>
      <c r="AC223" s="18">
        <f t="shared" ca="1" si="114"/>
        <v>1.7068864766411045</v>
      </c>
      <c r="AD223" s="18">
        <f t="shared" ca="1" si="114"/>
        <v>1.6734181143540243</v>
      </c>
      <c r="AE223" s="18">
        <f t="shared" ca="1" si="115"/>
        <v>1.6406059944647295</v>
      </c>
      <c r="AF223" s="18">
        <f t="shared" ca="1" si="115"/>
        <v>1.608437249475225</v>
      </c>
      <c r="AG223" s="18">
        <f t="shared" ca="1" si="115"/>
        <v>1.576899264191397</v>
      </c>
      <c r="AH223" s="18">
        <f t="shared" ca="1" si="115"/>
        <v>1.5459796707758797</v>
      </c>
      <c r="AI223" s="18">
        <f t="shared" ca="1" si="115"/>
        <v>1.5156663438979212</v>
      </c>
      <c r="AJ223" s="18">
        <f t="shared" ca="1" si="115"/>
        <v>1.4859473959783542</v>
      </c>
      <c r="AK223" s="18">
        <f t="shared" ca="1" si="115"/>
        <v>1.4568111725277981</v>
      </c>
      <c r="AL223" s="18">
        <f t="shared" ca="1" si="115"/>
        <v>1.4282462475762727</v>
      </c>
      <c r="AM223" s="18">
        <f t="shared" ca="1" si="115"/>
        <v>1.4002414191924244</v>
      </c>
      <c r="AN223" s="18">
        <f t="shared" ca="1" si="115"/>
        <v>1.372785705090612</v>
      </c>
      <c r="AO223" s="18">
        <f t="shared" ca="1" si="116"/>
        <v>1.3458683383241292</v>
      </c>
      <c r="AP223" s="18">
        <f t="shared" ca="1" si="116"/>
        <v>1.3194787630628722</v>
      </c>
      <c r="AQ223" s="18">
        <f t="shared" ca="1" si="116"/>
        <v>1.2936066304537961</v>
      </c>
      <c r="AR223" s="18">
        <f t="shared" ca="1" si="116"/>
        <v>1.2682417945625453</v>
      </c>
      <c r="AS223" s="18">
        <f t="shared" ca="1" si="116"/>
        <v>1.243374308394652</v>
      </c>
      <c r="AT223" s="18">
        <f t="shared" ca="1" si="116"/>
        <v>1.2189944199947571</v>
      </c>
      <c r="AU223" s="18">
        <f t="shared" ca="1" si="116"/>
        <v>1.1950925686223108</v>
      </c>
      <c r="AV223" s="18">
        <f t="shared" ca="1" si="116"/>
        <v>1.1716593810022655</v>
      </c>
      <c r="AW223" s="18">
        <f t="shared" ca="1" si="116"/>
        <v>1.1486856676492798</v>
      </c>
      <c r="AX223" s="18">
        <f t="shared" ca="1" si="116"/>
        <v>1.1261624192640001</v>
      </c>
      <c r="AY223" s="18">
        <f t="shared" ca="1" si="117"/>
        <v>1.1040808032</v>
      </c>
      <c r="AZ223" s="18">
        <f t="shared" ca="1" si="117"/>
        <v>1.08243216</v>
      </c>
      <c r="BA223" s="18">
        <f t="shared" ca="1" si="117"/>
        <v>1.0612079999999999</v>
      </c>
      <c r="BB223" s="18">
        <f t="shared" ca="1" si="117"/>
        <v>1.0404</v>
      </c>
      <c r="BC223" s="18">
        <f t="shared" ca="1" si="117"/>
        <v>1.02</v>
      </c>
      <c r="BD223" s="18">
        <f t="shared" ca="1" si="117"/>
        <v>1</v>
      </c>
      <c r="BE223" s="18">
        <f t="shared" ca="1" si="117"/>
        <v>0</v>
      </c>
      <c r="BF223" s="18">
        <f t="shared" ca="1" si="117"/>
        <v>0</v>
      </c>
      <c r="BG223" s="18">
        <f t="shared" ca="1" si="117"/>
        <v>0</v>
      </c>
      <c r="BH223" s="18">
        <f t="shared" ca="1" si="117"/>
        <v>0</v>
      </c>
    </row>
    <row r="224" spans="8:60" x14ac:dyDescent="0.35">
      <c r="H224" s="2" t="str">
        <f t="shared" si="118"/>
        <v>SCCT_O&amp;M</v>
      </c>
      <c r="I224">
        <f t="shared" si="120"/>
        <v>4</v>
      </c>
      <c r="J224">
        <f t="shared" si="119"/>
        <v>46</v>
      </c>
      <c r="K224" s="18">
        <f t="shared" ca="1" si="113"/>
        <v>2.4866112894073704</v>
      </c>
      <c r="L224" s="18">
        <f t="shared" ca="1" si="113"/>
        <v>2.4378542053013432</v>
      </c>
      <c r="M224" s="18">
        <f t="shared" ca="1" si="113"/>
        <v>2.3900531424522975</v>
      </c>
      <c r="N224" s="18">
        <f t="shared" ca="1" si="113"/>
        <v>2.3431893553453893</v>
      </c>
      <c r="O224" s="18">
        <f t="shared" ca="1" si="113"/>
        <v>2.2972444660248916</v>
      </c>
      <c r="P224" s="18">
        <f t="shared" ca="1" si="113"/>
        <v>2.2522004568871488</v>
      </c>
      <c r="Q224" s="18">
        <f t="shared" ca="1" si="113"/>
        <v>2.2080396636148518</v>
      </c>
      <c r="R224" s="18">
        <f t="shared" ca="1" si="113"/>
        <v>2.1647447682498542</v>
      </c>
      <c r="S224" s="18">
        <f t="shared" ca="1" si="113"/>
        <v>2.1222987924018186</v>
      </c>
      <c r="T224" s="18">
        <f t="shared" ca="1" si="113"/>
        <v>2.080685090590018</v>
      </c>
      <c r="U224" s="18">
        <f t="shared" ca="1" si="114"/>
        <v>2.0398873437157037</v>
      </c>
      <c r="V224" s="18">
        <f t="shared" ca="1" si="114"/>
        <v>1.9998895526624547</v>
      </c>
      <c r="W224" s="18">
        <f t="shared" ca="1" si="114"/>
        <v>1.9606760320220145</v>
      </c>
      <c r="X224" s="18">
        <f t="shared" ca="1" si="114"/>
        <v>1.9222314039431516</v>
      </c>
      <c r="Y224" s="18">
        <f t="shared" ca="1" si="114"/>
        <v>1.8845405921011289</v>
      </c>
      <c r="Z224" s="18">
        <f t="shared" ca="1" si="114"/>
        <v>1.8475888157854201</v>
      </c>
      <c r="AA224" s="18">
        <f t="shared" ca="1" si="114"/>
        <v>1.8113615841033535</v>
      </c>
      <c r="AB224" s="18">
        <f t="shared" ca="1" si="114"/>
        <v>1.7758446902974052</v>
      </c>
      <c r="AC224" s="18">
        <f t="shared" ca="1" si="114"/>
        <v>1.7410242061739269</v>
      </c>
      <c r="AD224" s="18">
        <f t="shared" ca="1" si="114"/>
        <v>1.7068864766411045</v>
      </c>
      <c r="AE224" s="18">
        <f t="shared" ca="1" si="115"/>
        <v>1.6734181143540243</v>
      </c>
      <c r="AF224" s="18">
        <f t="shared" ca="1" si="115"/>
        <v>1.6406059944647295</v>
      </c>
      <c r="AG224" s="18">
        <f t="shared" ca="1" si="115"/>
        <v>1.608437249475225</v>
      </c>
      <c r="AH224" s="18">
        <f t="shared" ca="1" si="115"/>
        <v>1.576899264191397</v>
      </c>
      <c r="AI224" s="18">
        <f t="shared" ca="1" si="115"/>
        <v>1.5459796707758797</v>
      </c>
      <c r="AJ224" s="18">
        <f t="shared" ca="1" si="115"/>
        <v>1.5156663438979212</v>
      </c>
      <c r="AK224" s="18">
        <f t="shared" ca="1" si="115"/>
        <v>1.4859473959783542</v>
      </c>
      <c r="AL224" s="18">
        <f t="shared" ca="1" si="115"/>
        <v>1.4568111725277981</v>
      </c>
      <c r="AM224" s="18">
        <f t="shared" ca="1" si="115"/>
        <v>1.4282462475762727</v>
      </c>
      <c r="AN224" s="18">
        <f t="shared" ca="1" si="115"/>
        <v>1.4002414191924244</v>
      </c>
      <c r="AO224" s="18">
        <f t="shared" ca="1" si="116"/>
        <v>1.372785705090612</v>
      </c>
      <c r="AP224" s="18">
        <f t="shared" ca="1" si="116"/>
        <v>1.3458683383241292</v>
      </c>
      <c r="AQ224" s="18">
        <f t="shared" ca="1" si="116"/>
        <v>1.3194787630628722</v>
      </c>
      <c r="AR224" s="18">
        <f t="shared" ca="1" si="116"/>
        <v>1.2936066304537961</v>
      </c>
      <c r="AS224" s="18">
        <f t="shared" ca="1" si="116"/>
        <v>1.2682417945625453</v>
      </c>
      <c r="AT224" s="18">
        <f t="shared" ca="1" si="116"/>
        <v>1.243374308394652</v>
      </c>
      <c r="AU224" s="18">
        <f t="shared" ca="1" si="116"/>
        <v>1.2189944199947571</v>
      </c>
      <c r="AV224" s="18">
        <f t="shared" ca="1" si="116"/>
        <v>1.1950925686223108</v>
      </c>
      <c r="AW224" s="18">
        <f t="shared" ca="1" si="116"/>
        <v>1.1716593810022655</v>
      </c>
      <c r="AX224" s="18">
        <f t="shared" ca="1" si="116"/>
        <v>1.1486856676492798</v>
      </c>
      <c r="AY224" s="18">
        <f t="shared" ca="1" si="117"/>
        <v>1.1261624192640001</v>
      </c>
      <c r="AZ224" s="18">
        <f t="shared" ca="1" si="117"/>
        <v>1.1040808032</v>
      </c>
      <c r="BA224" s="18">
        <f t="shared" ca="1" si="117"/>
        <v>1.08243216</v>
      </c>
      <c r="BB224" s="18">
        <f t="shared" ca="1" si="117"/>
        <v>1.0612079999999999</v>
      </c>
      <c r="BC224" s="18">
        <f t="shared" ca="1" si="117"/>
        <v>1.0404</v>
      </c>
      <c r="BD224" s="18">
        <f t="shared" ca="1" si="117"/>
        <v>1.02</v>
      </c>
      <c r="BE224" s="18">
        <f t="shared" ca="1" si="117"/>
        <v>1</v>
      </c>
      <c r="BF224" s="18">
        <f t="shared" ca="1" si="117"/>
        <v>0</v>
      </c>
      <c r="BG224" s="18">
        <f t="shared" ca="1" si="117"/>
        <v>0</v>
      </c>
      <c r="BH224" s="18">
        <f t="shared" ca="1" si="117"/>
        <v>0</v>
      </c>
    </row>
    <row r="225" spans="8:60" x14ac:dyDescent="0.35">
      <c r="H225" s="2" t="str">
        <f t="shared" si="118"/>
        <v>SCCT_O&amp;M</v>
      </c>
      <c r="I225">
        <f t="shared" si="120"/>
        <v>4</v>
      </c>
      <c r="J225">
        <f t="shared" si="119"/>
        <v>47</v>
      </c>
      <c r="K225" s="18">
        <f t="shared" ref="K225:T234" ca="1" si="121">IF(K$24&gt;$J225,0,OFFSET($K$2,$I225,$J225-K$24))</f>
        <v>2.5363435151955169</v>
      </c>
      <c r="L225" s="18">
        <f t="shared" ca="1" si="121"/>
        <v>2.4866112894073704</v>
      </c>
      <c r="M225" s="18">
        <f t="shared" ca="1" si="121"/>
        <v>2.4378542053013432</v>
      </c>
      <c r="N225" s="18">
        <f t="shared" ca="1" si="121"/>
        <v>2.3900531424522975</v>
      </c>
      <c r="O225" s="18">
        <f t="shared" ca="1" si="121"/>
        <v>2.3431893553453893</v>
      </c>
      <c r="P225" s="18">
        <f t="shared" ca="1" si="121"/>
        <v>2.2972444660248916</v>
      </c>
      <c r="Q225" s="18">
        <f t="shared" ca="1" si="121"/>
        <v>2.2522004568871488</v>
      </c>
      <c r="R225" s="18">
        <f t="shared" ca="1" si="121"/>
        <v>2.2080396636148518</v>
      </c>
      <c r="S225" s="18">
        <f t="shared" ca="1" si="121"/>
        <v>2.1647447682498542</v>
      </c>
      <c r="T225" s="18">
        <f t="shared" ca="1" si="121"/>
        <v>2.1222987924018186</v>
      </c>
      <c r="U225" s="18">
        <f t="shared" ref="U225:AD234" ca="1" si="122">IF(U$24&gt;$J225,0,OFFSET($K$2,$I225,$J225-U$24))</f>
        <v>2.080685090590018</v>
      </c>
      <c r="V225" s="18">
        <f t="shared" ca="1" si="122"/>
        <v>2.0398873437157037</v>
      </c>
      <c r="W225" s="18">
        <f t="shared" ca="1" si="122"/>
        <v>1.9998895526624547</v>
      </c>
      <c r="X225" s="18">
        <f t="shared" ca="1" si="122"/>
        <v>1.9606760320220145</v>
      </c>
      <c r="Y225" s="18">
        <f t="shared" ca="1" si="122"/>
        <v>1.9222314039431516</v>
      </c>
      <c r="Z225" s="18">
        <f t="shared" ca="1" si="122"/>
        <v>1.8845405921011289</v>
      </c>
      <c r="AA225" s="18">
        <f t="shared" ca="1" si="122"/>
        <v>1.8475888157854201</v>
      </c>
      <c r="AB225" s="18">
        <f t="shared" ca="1" si="122"/>
        <v>1.8113615841033535</v>
      </c>
      <c r="AC225" s="18">
        <f t="shared" ca="1" si="122"/>
        <v>1.7758446902974052</v>
      </c>
      <c r="AD225" s="18">
        <f t="shared" ca="1" si="122"/>
        <v>1.7410242061739269</v>
      </c>
      <c r="AE225" s="18">
        <f t="shared" ref="AE225:AN234" ca="1" si="123">IF(AE$24&gt;$J225,0,OFFSET($K$2,$I225,$J225-AE$24))</f>
        <v>1.7068864766411045</v>
      </c>
      <c r="AF225" s="18">
        <f t="shared" ca="1" si="123"/>
        <v>1.6734181143540243</v>
      </c>
      <c r="AG225" s="18">
        <f t="shared" ca="1" si="123"/>
        <v>1.6406059944647295</v>
      </c>
      <c r="AH225" s="18">
        <f t="shared" ca="1" si="123"/>
        <v>1.608437249475225</v>
      </c>
      <c r="AI225" s="18">
        <f t="shared" ca="1" si="123"/>
        <v>1.576899264191397</v>
      </c>
      <c r="AJ225" s="18">
        <f t="shared" ca="1" si="123"/>
        <v>1.5459796707758797</v>
      </c>
      <c r="AK225" s="18">
        <f t="shared" ca="1" si="123"/>
        <v>1.5156663438979212</v>
      </c>
      <c r="AL225" s="18">
        <f t="shared" ca="1" si="123"/>
        <v>1.4859473959783542</v>
      </c>
      <c r="AM225" s="18">
        <f t="shared" ca="1" si="123"/>
        <v>1.4568111725277981</v>
      </c>
      <c r="AN225" s="18">
        <f t="shared" ca="1" si="123"/>
        <v>1.4282462475762727</v>
      </c>
      <c r="AO225" s="18">
        <f t="shared" ref="AO225:AX234" ca="1" si="124">IF(AO$24&gt;$J225,0,OFFSET($K$2,$I225,$J225-AO$24))</f>
        <v>1.4002414191924244</v>
      </c>
      <c r="AP225" s="18">
        <f t="shared" ca="1" si="124"/>
        <v>1.372785705090612</v>
      </c>
      <c r="AQ225" s="18">
        <f t="shared" ca="1" si="124"/>
        <v>1.3458683383241292</v>
      </c>
      <c r="AR225" s="18">
        <f t="shared" ca="1" si="124"/>
        <v>1.3194787630628722</v>
      </c>
      <c r="AS225" s="18">
        <f t="shared" ca="1" si="124"/>
        <v>1.2936066304537961</v>
      </c>
      <c r="AT225" s="18">
        <f t="shared" ca="1" si="124"/>
        <v>1.2682417945625453</v>
      </c>
      <c r="AU225" s="18">
        <f t="shared" ca="1" si="124"/>
        <v>1.243374308394652</v>
      </c>
      <c r="AV225" s="18">
        <f t="shared" ca="1" si="124"/>
        <v>1.2189944199947571</v>
      </c>
      <c r="AW225" s="18">
        <f t="shared" ca="1" si="124"/>
        <v>1.1950925686223108</v>
      </c>
      <c r="AX225" s="18">
        <f t="shared" ca="1" si="124"/>
        <v>1.1716593810022655</v>
      </c>
      <c r="AY225" s="18">
        <f t="shared" ref="AY225:BH234" ca="1" si="125">IF(AY$24&gt;$J225,0,OFFSET($K$2,$I225,$J225-AY$24))</f>
        <v>1.1486856676492798</v>
      </c>
      <c r="AZ225" s="18">
        <f t="shared" ca="1" si="125"/>
        <v>1.1261624192640001</v>
      </c>
      <c r="BA225" s="18">
        <f t="shared" ca="1" si="125"/>
        <v>1.1040808032</v>
      </c>
      <c r="BB225" s="18">
        <f t="shared" ca="1" si="125"/>
        <v>1.08243216</v>
      </c>
      <c r="BC225" s="18">
        <f t="shared" ca="1" si="125"/>
        <v>1.0612079999999999</v>
      </c>
      <c r="BD225" s="18">
        <f t="shared" ca="1" si="125"/>
        <v>1.0404</v>
      </c>
      <c r="BE225" s="18">
        <f t="shared" ca="1" si="125"/>
        <v>1.02</v>
      </c>
      <c r="BF225" s="18">
        <f t="shared" ca="1" si="125"/>
        <v>1</v>
      </c>
      <c r="BG225" s="18">
        <f t="shared" ca="1" si="125"/>
        <v>0</v>
      </c>
      <c r="BH225" s="18">
        <f t="shared" ca="1" si="125"/>
        <v>0</v>
      </c>
    </row>
    <row r="226" spans="8:60" x14ac:dyDescent="0.35">
      <c r="H226" s="2" t="str">
        <f t="shared" si="118"/>
        <v>SCCT_O&amp;M</v>
      </c>
      <c r="I226">
        <f t="shared" si="120"/>
        <v>4</v>
      </c>
      <c r="J226">
        <f t="shared" si="119"/>
        <v>48</v>
      </c>
      <c r="K226" s="18">
        <f t="shared" ca="1" si="121"/>
        <v>2.5870703854994277</v>
      </c>
      <c r="L226" s="18">
        <f t="shared" ca="1" si="121"/>
        <v>2.5363435151955169</v>
      </c>
      <c r="M226" s="18">
        <f t="shared" ca="1" si="121"/>
        <v>2.4866112894073704</v>
      </c>
      <c r="N226" s="18">
        <f t="shared" ca="1" si="121"/>
        <v>2.4378542053013432</v>
      </c>
      <c r="O226" s="18">
        <f t="shared" ca="1" si="121"/>
        <v>2.3900531424522975</v>
      </c>
      <c r="P226" s="18">
        <f t="shared" ca="1" si="121"/>
        <v>2.3431893553453893</v>
      </c>
      <c r="Q226" s="18">
        <f t="shared" ca="1" si="121"/>
        <v>2.2972444660248916</v>
      </c>
      <c r="R226" s="18">
        <f t="shared" ca="1" si="121"/>
        <v>2.2522004568871488</v>
      </c>
      <c r="S226" s="18">
        <f t="shared" ca="1" si="121"/>
        <v>2.2080396636148518</v>
      </c>
      <c r="T226" s="18">
        <f t="shared" ca="1" si="121"/>
        <v>2.1647447682498542</v>
      </c>
      <c r="U226" s="18">
        <f t="shared" ca="1" si="122"/>
        <v>2.1222987924018186</v>
      </c>
      <c r="V226" s="18">
        <f t="shared" ca="1" si="122"/>
        <v>2.080685090590018</v>
      </c>
      <c r="W226" s="18">
        <f t="shared" ca="1" si="122"/>
        <v>2.0398873437157037</v>
      </c>
      <c r="X226" s="18">
        <f t="shared" ca="1" si="122"/>
        <v>1.9998895526624547</v>
      </c>
      <c r="Y226" s="18">
        <f t="shared" ca="1" si="122"/>
        <v>1.9606760320220145</v>
      </c>
      <c r="Z226" s="18">
        <f t="shared" ca="1" si="122"/>
        <v>1.9222314039431516</v>
      </c>
      <c r="AA226" s="18">
        <f t="shared" ca="1" si="122"/>
        <v>1.8845405921011289</v>
      </c>
      <c r="AB226" s="18">
        <f t="shared" ca="1" si="122"/>
        <v>1.8475888157854201</v>
      </c>
      <c r="AC226" s="18">
        <f t="shared" ca="1" si="122"/>
        <v>1.8113615841033535</v>
      </c>
      <c r="AD226" s="18">
        <f t="shared" ca="1" si="122"/>
        <v>1.7758446902974052</v>
      </c>
      <c r="AE226" s="18">
        <f t="shared" ca="1" si="123"/>
        <v>1.7410242061739269</v>
      </c>
      <c r="AF226" s="18">
        <f t="shared" ca="1" si="123"/>
        <v>1.7068864766411045</v>
      </c>
      <c r="AG226" s="18">
        <f t="shared" ca="1" si="123"/>
        <v>1.6734181143540243</v>
      </c>
      <c r="AH226" s="18">
        <f t="shared" ca="1" si="123"/>
        <v>1.6406059944647295</v>
      </c>
      <c r="AI226" s="18">
        <f t="shared" ca="1" si="123"/>
        <v>1.608437249475225</v>
      </c>
      <c r="AJ226" s="18">
        <f t="shared" ca="1" si="123"/>
        <v>1.576899264191397</v>
      </c>
      <c r="AK226" s="18">
        <f t="shared" ca="1" si="123"/>
        <v>1.5459796707758797</v>
      </c>
      <c r="AL226" s="18">
        <f t="shared" ca="1" si="123"/>
        <v>1.5156663438979212</v>
      </c>
      <c r="AM226" s="18">
        <f t="shared" ca="1" si="123"/>
        <v>1.4859473959783542</v>
      </c>
      <c r="AN226" s="18">
        <f t="shared" ca="1" si="123"/>
        <v>1.4568111725277981</v>
      </c>
      <c r="AO226" s="18">
        <f t="shared" ca="1" si="124"/>
        <v>1.4282462475762727</v>
      </c>
      <c r="AP226" s="18">
        <f t="shared" ca="1" si="124"/>
        <v>1.4002414191924244</v>
      </c>
      <c r="AQ226" s="18">
        <f t="shared" ca="1" si="124"/>
        <v>1.372785705090612</v>
      </c>
      <c r="AR226" s="18">
        <f t="shared" ca="1" si="124"/>
        <v>1.3458683383241292</v>
      </c>
      <c r="AS226" s="18">
        <f t="shared" ca="1" si="124"/>
        <v>1.3194787630628722</v>
      </c>
      <c r="AT226" s="18">
        <f t="shared" ca="1" si="124"/>
        <v>1.2936066304537961</v>
      </c>
      <c r="AU226" s="18">
        <f t="shared" ca="1" si="124"/>
        <v>1.2682417945625453</v>
      </c>
      <c r="AV226" s="18">
        <f t="shared" ca="1" si="124"/>
        <v>1.243374308394652</v>
      </c>
      <c r="AW226" s="18">
        <f t="shared" ca="1" si="124"/>
        <v>1.2189944199947571</v>
      </c>
      <c r="AX226" s="18">
        <f t="shared" ca="1" si="124"/>
        <v>1.1950925686223108</v>
      </c>
      <c r="AY226" s="18">
        <f t="shared" ca="1" si="125"/>
        <v>1.1716593810022655</v>
      </c>
      <c r="AZ226" s="18">
        <f t="shared" ca="1" si="125"/>
        <v>1.1486856676492798</v>
      </c>
      <c r="BA226" s="18">
        <f t="shared" ca="1" si="125"/>
        <v>1.1261624192640001</v>
      </c>
      <c r="BB226" s="18">
        <f t="shared" ca="1" si="125"/>
        <v>1.1040808032</v>
      </c>
      <c r="BC226" s="18">
        <f t="shared" ca="1" si="125"/>
        <v>1.08243216</v>
      </c>
      <c r="BD226" s="18">
        <f t="shared" ca="1" si="125"/>
        <v>1.0612079999999999</v>
      </c>
      <c r="BE226" s="18">
        <f t="shared" ca="1" si="125"/>
        <v>1.0404</v>
      </c>
      <c r="BF226" s="18">
        <f t="shared" ca="1" si="125"/>
        <v>1.02</v>
      </c>
      <c r="BG226" s="18">
        <f t="shared" ca="1" si="125"/>
        <v>1</v>
      </c>
      <c r="BH226" s="18">
        <f t="shared" ca="1" si="125"/>
        <v>0</v>
      </c>
    </row>
    <row r="227" spans="8:60" x14ac:dyDescent="0.35">
      <c r="H227" s="2" t="str">
        <f t="shared" si="118"/>
        <v>SCCT_O&amp;M</v>
      </c>
      <c r="I227">
        <f t="shared" si="120"/>
        <v>4</v>
      </c>
      <c r="J227">
        <f t="shared" si="119"/>
        <v>49</v>
      </c>
      <c r="K227" s="18">
        <f t="shared" ca="1" si="121"/>
        <v>2.6388117932094164</v>
      </c>
      <c r="L227" s="18">
        <f t="shared" ca="1" si="121"/>
        <v>2.5870703854994277</v>
      </c>
      <c r="M227" s="18">
        <f t="shared" ca="1" si="121"/>
        <v>2.5363435151955169</v>
      </c>
      <c r="N227" s="18">
        <f t="shared" ca="1" si="121"/>
        <v>2.4866112894073704</v>
      </c>
      <c r="O227" s="18">
        <f t="shared" ca="1" si="121"/>
        <v>2.4378542053013432</v>
      </c>
      <c r="P227" s="18">
        <f t="shared" ca="1" si="121"/>
        <v>2.3900531424522975</v>
      </c>
      <c r="Q227" s="18">
        <f t="shared" ca="1" si="121"/>
        <v>2.3431893553453893</v>
      </c>
      <c r="R227" s="18">
        <f t="shared" ca="1" si="121"/>
        <v>2.2972444660248916</v>
      </c>
      <c r="S227" s="18">
        <f t="shared" ca="1" si="121"/>
        <v>2.2522004568871488</v>
      </c>
      <c r="T227" s="18">
        <f t="shared" ca="1" si="121"/>
        <v>2.2080396636148518</v>
      </c>
      <c r="U227" s="18">
        <f t="shared" ca="1" si="122"/>
        <v>2.1647447682498542</v>
      </c>
      <c r="V227" s="18">
        <f t="shared" ca="1" si="122"/>
        <v>2.1222987924018186</v>
      </c>
      <c r="W227" s="18">
        <f t="shared" ca="1" si="122"/>
        <v>2.080685090590018</v>
      </c>
      <c r="X227" s="18">
        <f t="shared" ca="1" si="122"/>
        <v>2.0398873437157037</v>
      </c>
      <c r="Y227" s="18">
        <f t="shared" ca="1" si="122"/>
        <v>1.9998895526624547</v>
      </c>
      <c r="Z227" s="18">
        <f t="shared" ca="1" si="122"/>
        <v>1.9606760320220145</v>
      </c>
      <c r="AA227" s="18">
        <f t="shared" ca="1" si="122"/>
        <v>1.9222314039431516</v>
      </c>
      <c r="AB227" s="18">
        <f t="shared" ca="1" si="122"/>
        <v>1.8845405921011289</v>
      </c>
      <c r="AC227" s="18">
        <f t="shared" ca="1" si="122"/>
        <v>1.8475888157854201</v>
      </c>
      <c r="AD227" s="18">
        <f t="shared" ca="1" si="122"/>
        <v>1.8113615841033535</v>
      </c>
      <c r="AE227" s="18">
        <f t="shared" ca="1" si="123"/>
        <v>1.7758446902974052</v>
      </c>
      <c r="AF227" s="18">
        <f t="shared" ca="1" si="123"/>
        <v>1.7410242061739269</v>
      </c>
      <c r="AG227" s="18">
        <f t="shared" ca="1" si="123"/>
        <v>1.7068864766411045</v>
      </c>
      <c r="AH227" s="18">
        <f t="shared" ca="1" si="123"/>
        <v>1.6734181143540243</v>
      </c>
      <c r="AI227" s="18">
        <f t="shared" ca="1" si="123"/>
        <v>1.6406059944647295</v>
      </c>
      <c r="AJ227" s="18">
        <f t="shared" ca="1" si="123"/>
        <v>1.608437249475225</v>
      </c>
      <c r="AK227" s="18">
        <f t="shared" ca="1" si="123"/>
        <v>1.576899264191397</v>
      </c>
      <c r="AL227" s="18">
        <f t="shared" ca="1" si="123"/>
        <v>1.5459796707758797</v>
      </c>
      <c r="AM227" s="18">
        <f t="shared" ca="1" si="123"/>
        <v>1.5156663438979212</v>
      </c>
      <c r="AN227" s="18">
        <f t="shared" ca="1" si="123"/>
        <v>1.4859473959783542</v>
      </c>
      <c r="AO227" s="18">
        <f t="shared" ca="1" si="124"/>
        <v>1.4568111725277981</v>
      </c>
      <c r="AP227" s="18">
        <f t="shared" ca="1" si="124"/>
        <v>1.4282462475762727</v>
      </c>
      <c r="AQ227" s="18">
        <f t="shared" ca="1" si="124"/>
        <v>1.4002414191924244</v>
      </c>
      <c r="AR227" s="18">
        <f t="shared" ca="1" si="124"/>
        <v>1.372785705090612</v>
      </c>
      <c r="AS227" s="18">
        <f t="shared" ca="1" si="124"/>
        <v>1.3458683383241292</v>
      </c>
      <c r="AT227" s="18">
        <f t="shared" ca="1" si="124"/>
        <v>1.3194787630628722</v>
      </c>
      <c r="AU227" s="18">
        <f t="shared" ca="1" si="124"/>
        <v>1.2936066304537961</v>
      </c>
      <c r="AV227" s="18">
        <f t="shared" ca="1" si="124"/>
        <v>1.2682417945625453</v>
      </c>
      <c r="AW227" s="18">
        <f t="shared" ca="1" si="124"/>
        <v>1.243374308394652</v>
      </c>
      <c r="AX227" s="18">
        <f t="shared" ca="1" si="124"/>
        <v>1.2189944199947571</v>
      </c>
      <c r="AY227" s="18">
        <f t="shared" ca="1" si="125"/>
        <v>1.1950925686223108</v>
      </c>
      <c r="AZ227" s="18">
        <f t="shared" ca="1" si="125"/>
        <v>1.1716593810022655</v>
      </c>
      <c r="BA227" s="18">
        <f t="shared" ca="1" si="125"/>
        <v>1.1486856676492798</v>
      </c>
      <c r="BB227" s="18">
        <f t="shared" ca="1" si="125"/>
        <v>1.1261624192640001</v>
      </c>
      <c r="BC227" s="18">
        <f t="shared" ca="1" si="125"/>
        <v>1.1040808032</v>
      </c>
      <c r="BD227" s="18">
        <f t="shared" ca="1" si="125"/>
        <v>1.08243216</v>
      </c>
      <c r="BE227" s="18">
        <f t="shared" ca="1" si="125"/>
        <v>1.0612079999999999</v>
      </c>
      <c r="BF227" s="18">
        <f t="shared" ca="1" si="125"/>
        <v>1.0404</v>
      </c>
      <c r="BG227" s="18">
        <f t="shared" ca="1" si="125"/>
        <v>1.02</v>
      </c>
      <c r="BH227" s="18">
        <f t="shared" ca="1" si="125"/>
        <v>1</v>
      </c>
    </row>
    <row r="228" spans="8:60" x14ac:dyDescent="0.35">
      <c r="H228" s="2" t="str">
        <f t="shared" si="118"/>
        <v>SCCT_O&amp;M</v>
      </c>
      <c r="I228">
        <f t="shared" si="120"/>
        <v>4</v>
      </c>
      <c r="J228">
        <f t="shared" si="119"/>
        <v>50</v>
      </c>
      <c r="K228" s="18">
        <f t="shared" ca="1" si="121"/>
        <v>2.6915880290736047</v>
      </c>
      <c r="L228" s="18">
        <f t="shared" ca="1" si="121"/>
        <v>2.6388117932094164</v>
      </c>
      <c r="M228" s="18">
        <f t="shared" ca="1" si="121"/>
        <v>2.5870703854994277</v>
      </c>
      <c r="N228" s="18">
        <f t="shared" ca="1" si="121"/>
        <v>2.5363435151955169</v>
      </c>
      <c r="O228" s="18">
        <f t="shared" ca="1" si="121"/>
        <v>2.4866112894073704</v>
      </c>
      <c r="P228" s="18">
        <f t="shared" ca="1" si="121"/>
        <v>2.4378542053013432</v>
      </c>
      <c r="Q228" s="18">
        <f t="shared" ca="1" si="121"/>
        <v>2.3900531424522975</v>
      </c>
      <c r="R228" s="18">
        <f t="shared" ca="1" si="121"/>
        <v>2.3431893553453893</v>
      </c>
      <c r="S228" s="18">
        <f t="shared" ca="1" si="121"/>
        <v>2.2972444660248916</v>
      </c>
      <c r="T228" s="18">
        <f t="shared" ca="1" si="121"/>
        <v>2.2522004568871488</v>
      </c>
      <c r="U228" s="18">
        <f t="shared" ca="1" si="122"/>
        <v>2.2080396636148518</v>
      </c>
      <c r="V228" s="18">
        <f t="shared" ca="1" si="122"/>
        <v>2.1647447682498542</v>
      </c>
      <c r="W228" s="18">
        <f t="shared" ca="1" si="122"/>
        <v>2.1222987924018186</v>
      </c>
      <c r="X228" s="18">
        <f t="shared" ca="1" si="122"/>
        <v>2.080685090590018</v>
      </c>
      <c r="Y228" s="18">
        <f t="shared" ca="1" si="122"/>
        <v>2.0398873437157037</v>
      </c>
      <c r="Z228" s="18">
        <f t="shared" ca="1" si="122"/>
        <v>1.9998895526624547</v>
      </c>
      <c r="AA228" s="18">
        <f t="shared" ca="1" si="122"/>
        <v>1.9606760320220145</v>
      </c>
      <c r="AB228" s="18">
        <f t="shared" ca="1" si="122"/>
        <v>1.9222314039431516</v>
      </c>
      <c r="AC228" s="18">
        <f t="shared" ca="1" si="122"/>
        <v>1.8845405921011289</v>
      </c>
      <c r="AD228" s="18">
        <f t="shared" ca="1" si="122"/>
        <v>1.8475888157854201</v>
      </c>
      <c r="AE228" s="18">
        <f t="shared" ca="1" si="123"/>
        <v>1.8113615841033535</v>
      </c>
      <c r="AF228" s="18">
        <f t="shared" ca="1" si="123"/>
        <v>1.7758446902974052</v>
      </c>
      <c r="AG228" s="18">
        <f t="shared" ca="1" si="123"/>
        <v>1.7410242061739269</v>
      </c>
      <c r="AH228" s="18">
        <f t="shared" ca="1" si="123"/>
        <v>1.7068864766411045</v>
      </c>
      <c r="AI228" s="18">
        <f t="shared" ca="1" si="123"/>
        <v>1.6734181143540243</v>
      </c>
      <c r="AJ228" s="18">
        <f t="shared" ca="1" si="123"/>
        <v>1.6406059944647295</v>
      </c>
      <c r="AK228" s="18">
        <f t="shared" ca="1" si="123"/>
        <v>1.608437249475225</v>
      </c>
      <c r="AL228" s="18">
        <f t="shared" ca="1" si="123"/>
        <v>1.576899264191397</v>
      </c>
      <c r="AM228" s="18">
        <f t="shared" ca="1" si="123"/>
        <v>1.5459796707758797</v>
      </c>
      <c r="AN228" s="18">
        <f t="shared" ca="1" si="123"/>
        <v>1.5156663438979212</v>
      </c>
      <c r="AO228" s="18">
        <f t="shared" ca="1" si="124"/>
        <v>1.4859473959783542</v>
      </c>
      <c r="AP228" s="18">
        <f t="shared" ca="1" si="124"/>
        <v>1.4568111725277981</v>
      </c>
      <c r="AQ228" s="18">
        <f t="shared" ca="1" si="124"/>
        <v>1.4282462475762727</v>
      </c>
      <c r="AR228" s="18">
        <f t="shared" ca="1" si="124"/>
        <v>1.4002414191924244</v>
      </c>
      <c r="AS228" s="18">
        <f t="shared" ca="1" si="124"/>
        <v>1.372785705090612</v>
      </c>
      <c r="AT228" s="18">
        <f t="shared" ca="1" si="124"/>
        <v>1.3458683383241292</v>
      </c>
      <c r="AU228" s="18">
        <f t="shared" ca="1" si="124"/>
        <v>1.3194787630628722</v>
      </c>
      <c r="AV228" s="18">
        <f t="shared" ca="1" si="124"/>
        <v>1.2936066304537961</v>
      </c>
      <c r="AW228" s="18">
        <f t="shared" ca="1" si="124"/>
        <v>1.2682417945625453</v>
      </c>
      <c r="AX228" s="18">
        <f t="shared" ca="1" si="124"/>
        <v>1.243374308394652</v>
      </c>
      <c r="AY228" s="18">
        <f t="shared" ca="1" si="125"/>
        <v>1.2189944199947571</v>
      </c>
      <c r="AZ228" s="18">
        <f t="shared" ca="1" si="125"/>
        <v>1.1950925686223108</v>
      </c>
      <c r="BA228" s="18">
        <f t="shared" ca="1" si="125"/>
        <v>1.1716593810022655</v>
      </c>
      <c r="BB228" s="18">
        <f t="shared" ca="1" si="125"/>
        <v>1.1486856676492798</v>
      </c>
      <c r="BC228" s="18">
        <f t="shared" ca="1" si="125"/>
        <v>1.1261624192640001</v>
      </c>
      <c r="BD228" s="18">
        <f t="shared" ca="1" si="125"/>
        <v>1.1040808032</v>
      </c>
      <c r="BE228" s="18">
        <f t="shared" ca="1" si="125"/>
        <v>1.08243216</v>
      </c>
      <c r="BF228" s="18">
        <f t="shared" ca="1" si="125"/>
        <v>1.0612079999999999</v>
      </c>
      <c r="BG228" s="18">
        <f t="shared" ca="1" si="125"/>
        <v>1.0404</v>
      </c>
      <c r="BH228" s="18">
        <f t="shared" ca="1" si="125"/>
        <v>1.02</v>
      </c>
    </row>
    <row r="229" spans="8:60" x14ac:dyDescent="0.35">
      <c r="H229" s="2" t="str">
        <f t="shared" si="118"/>
        <v>Capital</v>
      </c>
      <c r="I229">
        <f t="shared" si="120"/>
        <v>5</v>
      </c>
      <c r="J229">
        <f t="shared" si="119"/>
        <v>0</v>
      </c>
      <c r="K229" s="18">
        <f t="shared" ca="1" si="121"/>
        <v>1</v>
      </c>
      <c r="L229" s="18">
        <f t="shared" ca="1" si="121"/>
        <v>0</v>
      </c>
      <c r="M229" s="18">
        <f t="shared" ca="1" si="121"/>
        <v>0</v>
      </c>
      <c r="N229" s="18">
        <f t="shared" ca="1" si="121"/>
        <v>0</v>
      </c>
      <c r="O229" s="18">
        <f t="shared" ca="1" si="121"/>
        <v>0</v>
      </c>
      <c r="P229" s="18">
        <f t="shared" ca="1" si="121"/>
        <v>0</v>
      </c>
      <c r="Q229" s="18">
        <f t="shared" ca="1" si="121"/>
        <v>0</v>
      </c>
      <c r="R229" s="18">
        <f t="shared" ca="1" si="121"/>
        <v>0</v>
      </c>
      <c r="S229" s="18">
        <f t="shared" ca="1" si="121"/>
        <v>0</v>
      </c>
      <c r="T229" s="18">
        <f t="shared" ca="1" si="121"/>
        <v>0</v>
      </c>
      <c r="U229" s="18">
        <f t="shared" ca="1" si="122"/>
        <v>0</v>
      </c>
      <c r="V229" s="18">
        <f t="shared" ca="1" si="122"/>
        <v>0</v>
      </c>
      <c r="W229" s="18">
        <f t="shared" ca="1" si="122"/>
        <v>0</v>
      </c>
      <c r="X229" s="18">
        <f t="shared" ca="1" si="122"/>
        <v>0</v>
      </c>
      <c r="Y229" s="18">
        <f t="shared" ca="1" si="122"/>
        <v>0</v>
      </c>
      <c r="Z229" s="18">
        <f t="shared" ca="1" si="122"/>
        <v>0</v>
      </c>
      <c r="AA229" s="18">
        <f t="shared" ca="1" si="122"/>
        <v>0</v>
      </c>
      <c r="AB229" s="18">
        <f t="shared" ca="1" si="122"/>
        <v>0</v>
      </c>
      <c r="AC229" s="18">
        <f t="shared" ca="1" si="122"/>
        <v>0</v>
      </c>
      <c r="AD229" s="18">
        <f t="shared" ca="1" si="122"/>
        <v>0</v>
      </c>
      <c r="AE229" s="18">
        <f t="shared" ca="1" si="123"/>
        <v>0</v>
      </c>
      <c r="AF229" s="18">
        <f t="shared" ca="1" si="123"/>
        <v>0</v>
      </c>
      <c r="AG229" s="18">
        <f t="shared" ca="1" si="123"/>
        <v>0</v>
      </c>
      <c r="AH229" s="18">
        <f t="shared" ca="1" si="123"/>
        <v>0</v>
      </c>
      <c r="AI229" s="18">
        <f t="shared" ca="1" si="123"/>
        <v>0</v>
      </c>
      <c r="AJ229" s="18">
        <f t="shared" ca="1" si="123"/>
        <v>0</v>
      </c>
      <c r="AK229" s="18">
        <f t="shared" ca="1" si="123"/>
        <v>0</v>
      </c>
      <c r="AL229" s="18">
        <f t="shared" ca="1" si="123"/>
        <v>0</v>
      </c>
      <c r="AM229" s="18">
        <f t="shared" ca="1" si="123"/>
        <v>0</v>
      </c>
      <c r="AN229" s="18">
        <f t="shared" ca="1" si="123"/>
        <v>0</v>
      </c>
      <c r="AO229" s="18">
        <f t="shared" ca="1" si="124"/>
        <v>0</v>
      </c>
      <c r="AP229" s="18">
        <f t="shared" ca="1" si="124"/>
        <v>0</v>
      </c>
      <c r="AQ229" s="18">
        <f t="shared" ca="1" si="124"/>
        <v>0</v>
      </c>
      <c r="AR229" s="18">
        <f t="shared" ca="1" si="124"/>
        <v>0</v>
      </c>
      <c r="AS229" s="18">
        <f t="shared" ca="1" si="124"/>
        <v>0</v>
      </c>
      <c r="AT229" s="18">
        <f t="shared" ca="1" si="124"/>
        <v>0</v>
      </c>
      <c r="AU229" s="18">
        <f t="shared" ca="1" si="124"/>
        <v>0</v>
      </c>
      <c r="AV229" s="18">
        <f t="shared" ca="1" si="124"/>
        <v>0</v>
      </c>
      <c r="AW229" s="18">
        <f t="shared" ca="1" si="124"/>
        <v>0</v>
      </c>
      <c r="AX229" s="18">
        <f t="shared" ca="1" si="124"/>
        <v>0</v>
      </c>
      <c r="AY229" s="18">
        <f t="shared" ca="1" si="125"/>
        <v>0</v>
      </c>
      <c r="AZ229" s="18">
        <f t="shared" ca="1" si="125"/>
        <v>0</v>
      </c>
      <c r="BA229" s="18">
        <f t="shared" ca="1" si="125"/>
        <v>0</v>
      </c>
      <c r="BB229" s="18">
        <f t="shared" ca="1" si="125"/>
        <v>0</v>
      </c>
      <c r="BC229" s="18">
        <f t="shared" ca="1" si="125"/>
        <v>0</v>
      </c>
      <c r="BD229" s="18">
        <f t="shared" ca="1" si="125"/>
        <v>0</v>
      </c>
      <c r="BE229" s="18">
        <f t="shared" ca="1" si="125"/>
        <v>0</v>
      </c>
      <c r="BF229" s="18">
        <f t="shared" ca="1" si="125"/>
        <v>0</v>
      </c>
      <c r="BG229" s="18">
        <f t="shared" ca="1" si="125"/>
        <v>0</v>
      </c>
      <c r="BH229" s="18">
        <f t="shared" ca="1" si="125"/>
        <v>0</v>
      </c>
    </row>
    <row r="230" spans="8:60" x14ac:dyDescent="0.35">
      <c r="H230" s="2" t="str">
        <f t="shared" si="118"/>
        <v>Capital</v>
      </c>
      <c r="I230">
        <f t="shared" si="120"/>
        <v>5</v>
      </c>
      <c r="J230">
        <f t="shared" si="119"/>
        <v>1</v>
      </c>
      <c r="K230" s="18">
        <f t="shared" ca="1" si="121"/>
        <v>1.02</v>
      </c>
      <c r="L230" s="18">
        <f t="shared" ca="1" si="121"/>
        <v>1</v>
      </c>
      <c r="M230" s="18">
        <f t="shared" ca="1" si="121"/>
        <v>0</v>
      </c>
      <c r="N230" s="18">
        <f t="shared" ca="1" si="121"/>
        <v>0</v>
      </c>
      <c r="O230" s="18">
        <f t="shared" ca="1" si="121"/>
        <v>0</v>
      </c>
      <c r="P230" s="18">
        <f t="shared" ca="1" si="121"/>
        <v>0</v>
      </c>
      <c r="Q230" s="18">
        <f t="shared" ca="1" si="121"/>
        <v>0</v>
      </c>
      <c r="R230" s="18">
        <f t="shared" ca="1" si="121"/>
        <v>0</v>
      </c>
      <c r="S230" s="18">
        <f t="shared" ca="1" si="121"/>
        <v>0</v>
      </c>
      <c r="T230" s="18">
        <f t="shared" ca="1" si="121"/>
        <v>0</v>
      </c>
      <c r="U230" s="18">
        <f t="shared" ca="1" si="122"/>
        <v>0</v>
      </c>
      <c r="V230" s="18">
        <f t="shared" ca="1" si="122"/>
        <v>0</v>
      </c>
      <c r="W230" s="18">
        <f t="shared" ca="1" si="122"/>
        <v>0</v>
      </c>
      <c r="X230" s="18">
        <f t="shared" ca="1" si="122"/>
        <v>0</v>
      </c>
      <c r="Y230" s="18">
        <f t="shared" ca="1" si="122"/>
        <v>0</v>
      </c>
      <c r="Z230" s="18">
        <f t="shared" ca="1" si="122"/>
        <v>0</v>
      </c>
      <c r="AA230" s="18">
        <f t="shared" ca="1" si="122"/>
        <v>0</v>
      </c>
      <c r="AB230" s="18">
        <f t="shared" ca="1" si="122"/>
        <v>0</v>
      </c>
      <c r="AC230" s="18">
        <f t="shared" ca="1" si="122"/>
        <v>0</v>
      </c>
      <c r="AD230" s="18">
        <f t="shared" ca="1" si="122"/>
        <v>0</v>
      </c>
      <c r="AE230" s="18">
        <f t="shared" ca="1" si="123"/>
        <v>0</v>
      </c>
      <c r="AF230" s="18">
        <f t="shared" ca="1" si="123"/>
        <v>0</v>
      </c>
      <c r="AG230" s="18">
        <f t="shared" ca="1" si="123"/>
        <v>0</v>
      </c>
      <c r="AH230" s="18">
        <f t="shared" ca="1" si="123"/>
        <v>0</v>
      </c>
      <c r="AI230" s="18">
        <f t="shared" ca="1" si="123"/>
        <v>0</v>
      </c>
      <c r="AJ230" s="18">
        <f t="shared" ca="1" si="123"/>
        <v>0</v>
      </c>
      <c r="AK230" s="18">
        <f t="shared" ca="1" si="123"/>
        <v>0</v>
      </c>
      <c r="AL230" s="18">
        <f t="shared" ca="1" si="123"/>
        <v>0</v>
      </c>
      <c r="AM230" s="18">
        <f t="shared" ca="1" si="123"/>
        <v>0</v>
      </c>
      <c r="AN230" s="18">
        <f t="shared" ca="1" si="123"/>
        <v>0</v>
      </c>
      <c r="AO230" s="18">
        <f t="shared" ca="1" si="124"/>
        <v>0</v>
      </c>
      <c r="AP230" s="18">
        <f t="shared" ca="1" si="124"/>
        <v>0</v>
      </c>
      <c r="AQ230" s="18">
        <f t="shared" ca="1" si="124"/>
        <v>0</v>
      </c>
      <c r="AR230" s="18">
        <f t="shared" ca="1" si="124"/>
        <v>0</v>
      </c>
      <c r="AS230" s="18">
        <f t="shared" ca="1" si="124"/>
        <v>0</v>
      </c>
      <c r="AT230" s="18">
        <f t="shared" ca="1" si="124"/>
        <v>0</v>
      </c>
      <c r="AU230" s="18">
        <f t="shared" ca="1" si="124"/>
        <v>0</v>
      </c>
      <c r="AV230" s="18">
        <f t="shared" ca="1" si="124"/>
        <v>0</v>
      </c>
      <c r="AW230" s="18">
        <f t="shared" ca="1" si="124"/>
        <v>0</v>
      </c>
      <c r="AX230" s="18">
        <f t="shared" ca="1" si="124"/>
        <v>0</v>
      </c>
      <c r="AY230" s="18">
        <f t="shared" ca="1" si="125"/>
        <v>0</v>
      </c>
      <c r="AZ230" s="18">
        <f t="shared" ca="1" si="125"/>
        <v>0</v>
      </c>
      <c r="BA230" s="18">
        <f t="shared" ca="1" si="125"/>
        <v>0</v>
      </c>
      <c r="BB230" s="18">
        <f t="shared" ca="1" si="125"/>
        <v>0</v>
      </c>
      <c r="BC230" s="18">
        <f t="shared" ca="1" si="125"/>
        <v>0</v>
      </c>
      <c r="BD230" s="18">
        <f t="shared" ca="1" si="125"/>
        <v>0</v>
      </c>
      <c r="BE230" s="18">
        <f t="shared" ca="1" si="125"/>
        <v>0</v>
      </c>
      <c r="BF230" s="18">
        <f t="shared" ca="1" si="125"/>
        <v>0</v>
      </c>
      <c r="BG230" s="18">
        <f t="shared" ca="1" si="125"/>
        <v>0</v>
      </c>
      <c r="BH230" s="18">
        <f t="shared" ca="1" si="125"/>
        <v>0</v>
      </c>
    </row>
    <row r="231" spans="8:60" x14ac:dyDescent="0.35">
      <c r="H231" s="2" t="str">
        <f t="shared" si="118"/>
        <v>Capital</v>
      </c>
      <c r="I231">
        <f t="shared" si="120"/>
        <v>5</v>
      </c>
      <c r="J231">
        <f t="shared" si="119"/>
        <v>2</v>
      </c>
      <c r="K231" s="18">
        <f t="shared" ca="1" si="121"/>
        <v>1.0404</v>
      </c>
      <c r="L231" s="18">
        <f t="shared" ca="1" si="121"/>
        <v>1.02</v>
      </c>
      <c r="M231" s="18">
        <f t="shared" ca="1" si="121"/>
        <v>1</v>
      </c>
      <c r="N231" s="18">
        <f t="shared" ca="1" si="121"/>
        <v>0</v>
      </c>
      <c r="O231" s="18">
        <f t="shared" ca="1" si="121"/>
        <v>0</v>
      </c>
      <c r="P231" s="18">
        <f t="shared" ca="1" si="121"/>
        <v>0</v>
      </c>
      <c r="Q231" s="18">
        <f t="shared" ca="1" si="121"/>
        <v>0</v>
      </c>
      <c r="R231" s="18">
        <f t="shared" ca="1" si="121"/>
        <v>0</v>
      </c>
      <c r="S231" s="18">
        <f t="shared" ca="1" si="121"/>
        <v>0</v>
      </c>
      <c r="T231" s="18">
        <f t="shared" ca="1" si="121"/>
        <v>0</v>
      </c>
      <c r="U231" s="18">
        <f t="shared" ca="1" si="122"/>
        <v>0</v>
      </c>
      <c r="V231" s="18">
        <f t="shared" ca="1" si="122"/>
        <v>0</v>
      </c>
      <c r="W231" s="18">
        <f t="shared" ca="1" si="122"/>
        <v>0</v>
      </c>
      <c r="X231" s="18">
        <f t="shared" ca="1" si="122"/>
        <v>0</v>
      </c>
      <c r="Y231" s="18">
        <f t="shared" ca="1" si="122"/>
        <v>0</v>
      </c>
      <c r="Z231" s="18">
        <f t="shared" ca="1" si="122"/>
        <v>0</v>
      </c>
      <c r="AA231" s="18">
        <f t="shared" ca="1" si="122"/>
        <v>0</v>
      </c>
      <c r="AB231" s="18">
        <f t="shared" ca="1" si="122"/>
        <v>0</v>
      </c>
      <c r="AC231" s="18">
        <f t="shared" ca="1" si="122"/>
        <v>0</v>
      </c>
      <c r="AD231" s="18">
        <f t="shared" ca="1" si="122"/>
        <v>0</v>
      </c>
      <c r="AE231" s="18">
        <f t="shared" ca="1" si="123"/>
        <v>0</v>
      </c>
      <c r="AF231" s="18">
        <f t="shared" ca="1" si="123"/>
        <v>0</v>
      </c>
      <c r="AG231" s="18">
        <f t="shared" ca="1" si="123"/>
        <v>0</v>
      </c>
      <c r="AH231" s="18">
        <f t="shared" ca="1" si="123"/>
        <v>0</v>
      </c>
      <c r="AI231" s="18">
        <f t="shared" ca="1" si="123"/>
        <v>0</v>
      </c>
      <c r="AJ231" s="18">
        <f t="shared" ca="1" si="123"/>
        <v>0</v>
      </c>
      <c r="AK231" s="18">
        <f t="shared" ca="1" si="123"/>
        <v>0</v>
      </c>
      <c r="AL231" s="18">
        <f t="shared" ca="1" si="123"/>
        <v>0</v>
      </c>
      <c r="AM231" s="18">
        <f t="shared" ca="1" si="123"/>
        <v>0</v>
      </c>
      <c r="AN231" s="18">
        <f t="shared" ca="1" si="123"/>
        <v>0</v>
      </c>
      <c r="AO231" s="18">
        <f t="shared" ca="1" si="124"/>
        <v>0</v>
      </c>
      <c r="AP231" s="18">
        <f t="shared" ca="1" si="124"/>
        <v>0</v>
      </c>
      <c r="AQ231" s="18">
        <f t="shared" ca="1" si="124"/>
        <v>0</v>
      </c>
      <c r="AR231" s="18">
        <f t="shared" ca="1" si="124"/>
        <v>0</v>
      </c>
      <c r="AS231" s="18">
        <f t="shared" ca="1" si="124"/>
        <v>0</v>
      </c>
      <c r="AT231" s="18">
        <f t="shared" ca="1" si="124"/>
        <v>0</v>
      </c>
      <c r="AU231" s="18">
        <f t="shared" ca="1" si="124"/>
        <v>0</v>
      </c>
      <c r="AV231" s="18">
        <f t="shared" ca="1" si="124"/>
        <v>0</v>
      </c>
      <c r="AW231" s="18">
        <f t="shared" ca="1" si="124"/>
        <v>0</v>
      </c>
      <c r="AX231" s="18">
        <f t="shared" ca="1" si="124"/>
        <v>0</v>
      </c>
      <c r="AY231" s="18">
        <f t="shared" ca="1" si="125"/>
        <v>0</v>
      </c>
      <c r="AZ231" s="18">
        <f t="shared" ca="1" si="125"/>
        <v>0</v>
      </c>
      <c r="BA231" s="18">
        <f t="shared" ca="1" si="125"/>
        <v>0</v>
      </c>
      <c r="BB231" s="18">
        <f t="shared" ca="1" si="125"/>
        <v>0</v>
      </c>
      <c r="BC231" s="18">
        <f t="shared" ca="1" si="125"/>
        <v>0</v>
      </c>
      <c r="BD231" s="18">
        <f t="shared" ca="1" si="125"/>
        <v>0</v>
      </c>
      <c r="BE231" s="18">
        <f t="shared" ca="1" si="125"/>
        <v>0</v>
      </c>
      <c r="BF231" s="18">
        <f t="shared" ca="1" si="125"/>
        <v>0</v>
      </c>
      <c r="BG231" s="18">
        <f t="shared" ca="1" si="125"/>
        <v>0</v>
      </c>
      <c r="BH231" s="18">
        <f t="shared" ca="1" si="125"/>
        <v>0</v>
      </c>
    </row>
    <row r="232" spans="8:60" x14ac:dyDescent="0.35">
      <c r="H232" s="2" t="str">
        <f t="shared" si="118"/>
        <v>Capital</v>
      </c>
      <c r="I232">
        <f t="shared" si="120"/>
        <v>5</v>
      </c>
      <c r="J232">
        <f t="shared" si="119"/>
        <v>3</v>
      </c>
      <c r="K232" s="18">
        <f t="shared" ca="1" si="121"/>
        <v>1.0612079999999999</v>
      </c>
      <c r="L232" s="18">
        <f t="shared" ca="1" si="121"/>
        <v>1.0404</v>
      </c>
      <c r="M232" s="18">
        <f t="shared" ca="1" si="121"/>
        <v>1.02</v>
      </c>
      <c r="N232" s="18">
        <f t="shared" ca="1" si="121"/>
        <v>1</v>
      </c>
      <c r="O232" s="18">
        <f t="shared" ca="1" si="121"/>
        <v>0</v>
      </c>
      <c r="P232" s="18">
        <f t="shared" ca="1" si="121"/>
        <v>0</v>
      </c>
      <c r="Q232" s="18">
        <f t="shared" ca="1" si="121"/>
        <v>0</v>
      </c>
      <c r="R232" s="18">
        <f t="shared" ca="1" si="121"/>
        <v>0</v>
      </c>
      <c r="S232" s="18">
        <f t="shared" ca="1" si="121"/>
        <v>0</v>
      </c>
      <c r="T232" s="18">
        <f t="shared" ca="1" si="121"/>
        <v>0</v>
      </c>
      <c r="U232" s="18">
        <f t="shared" ca="1" si="122"/>
        <v>0</v>
      </c>
      <c r="V232" s="18">
        <f t="shared" ca="1" si="122"/>
        <v>0</v>
      </c>
      <c r="W232" s="18">
        <f t="shared" ca="1" si="122"/>
        <v>0</v>
      </c>
      <c r="X232" s="18">
        <f t="shared" ca="1" si="122"/>
        <v>0</v>
      </c>
      <c r="Y232" s="18">
        <f t="shared" ca="1" si="122"/>
        <v>0</v>
      </c>
      <c r="Z232" s="18">
        <f t="shared" ca="1" si="122"/>
        <v>0</v>
      </c>
      <c r="AA232" s="18">
        <f t="shared" ca="1" si="122"/>
        <v>0</v>
      </c>
      <c r="AB232" s="18">
        <f t="shared" ca="1" si="122"/>
        <v>0</v>
      </c>
      <c r="AC232" s="18">
        <f t="shared" ca="1" si="122"/>
        <v>0</v>
      </c>
      <c r="AD232" s="18">
        <f t="shared" ca="1" si="122"/>
        <v>0</v>
      </c>
      <c r="AE232" s="18">
        <f t="shared" ca="1" si="123"/>
        <v>0</v>
      </c>
      <c r="AF232" s="18">
        <f t="shared" ca="1" si="123"/>
        <v>0</v>
      </c>
      <c r="AG232" s="18">
        <f t="shared" ca="1" si="123"/>
        <v>0</v>
      </c>
      <c r="AH232" s="18">
        <f t="shared" ca="1" si="123"/>
        <v>0</v>
      </c>
      <c r="AI232" s="18">
        <f t="shared" ca="1" si="123"/>
        <v>0</v>
      </c>
      <c r="AJ232" s="18">
        <f t="shared" ca="1" si="123"/>
        <v>0</v>
      </c>
      <c r="AK232" s="18">
        <f t="shared" ca="1" si="123"/>
        <v>0</v>
      </c>
      <c r="AL232" s="18">
        <f t="shared" ca="1" si="123"/>
        <v>0</v>
      </c>
      <c r="AM232" s="18">
        <f t="shared" ca="1" si="123"/>
        <v>0</v>
      </c>
      <c r="AN232" s="18">
        <f t="shared" ca="1" si="123"/>
        <v>0</v>
      </c>
      <c r="AO232" s="18">
        <f t="shared" ca="1" si="124"/>
        <v>0</v>
      </c>
      <c r="AP232" s="18">
        <f t="shared" ca="1" si="124"/>
        <v>0</v>
      </c>
      <c r="AQ232" s="18">
        <f t="shared" ca="1" si="124"/>
        <v>0</v>
      </c>
      <c r="AR232" s="18">
        <f t="shared" ca="1" si="124"/>
        <v>0</v>
      </c>
      <c r="AS232" s="18">
        <f t="shared" ca="1" si="124"/>
        <v>0</v>
      </c>
      <c r="AT232" s="18">
        <f t="shared" ca="1" si="124"/>
        <v>0</v>
      </c>
      <c r="AU232" s="18">
        <f t="shared" ca="1" si="124"/>
        <v>0</v>
      </c>
      <c r="AV232" s="18">
        <f t="shared" ca="1" si="124"/>
        <v>0</v>
      </c>
      <c r="AW232" s="18">
        <f t="shared" ca="1" si="124"/>
        <v>0</v>
      </c>
      <c r="AX232" s="18">
        <f t="shared" ca="1" si="124"/>
        <v>0</v>
      </c>
      <c r="AY232" s="18">
        <f t="shared" ca="1" si="125"/>
        <v>0</v>
      </c>
      <c r="AZ232" s="18">
        <f t="shared" ca="1" si="125"/>
        <v>0</v>
      </c>
      <c r="BA232" s="18">
        <f t="shared" ca="1" si="125"/>
        <v>0</v>
      </c>
      <c r="BB232" s="18">
        <f t="shared" ca="1" si="125"/>
        <v>0</v>
      </c>
      <c r="BC232" s="18">
        <f t="shared" ca="1" si="125"/>
        <v>0</v>
      </c>
      <c r="BD232" s="18">
        <f t="shared" ca="1" si="125"/>
        <v>0</v>
      </c>
      <c r="BE232" s="18">
        <f t="shared" ca="1" si="125"/>
        <v>0</v>
      </c>
      <c r="BF232" s="18">
        <f t="shared" ca="1" si="125"/>
        <v>0</v>
      </c>
      <c r="BG232" s="18">
        <f t="shared" ca="1" si="125"/>
        <v>0</v>
      </c>
      <c r="BH232" s="18">
        <f t="shared" ca="1" si="125"/>
        <v>0</v>
      </c>
    </row>
    <row r="233" spans="8:60" x14ac:dyDescent="0.35">
      <c r="H233" s="2" t="str">
        <f t="shared" si="118"/>
        <v>Capital</v>
      </c>
      <c r="I233">
        <f t="shared" si="120"/>
        <v>5</v>
      </c>
      <c r="J233">
        <f t="shared" si="119"/>
        <v>4</v>
      </c>
      <c r="K233" s="18">
        <f t="shared" ca="1" si="121"/>
        <v>1.08243216</v>
      </c>
      <c r="L233" s="18">
        <f t="shared" ca="1" si="121"/>
        <v>1.0612079999999999</v>
      </c>
      <c r="M233" s="18">
        <f t="shared" ca="1" si="121"/>
        <v>1.0404</v>
      </c>
      <c r="N233" s="18">
        <f t="shared" ca="1" si="121"/>
        <v>1.02</v>
      </c>
      <c r="O233" s="18">
        <f t="shared" ca="1" si="121"/>
        <v>1</v>
      </c>
      <c r="P233" s="18">
        <f t="shared" ca="1" si="121"/>
        <v>0</v>
      </c>
      <c r="Q233" s="18">
        <f t="shared" ca="1" si="121"/>
        <v>0</v>
      </c>
      <c r="R233" s="18">
        <f t="shared" ca="1" si="121"/>
        <v>0</v>
      </c>
      <c r="S233" s="18">
        <f t="shared" ca="1" si="121"/>
        <v>0</v>
      </c>
      <c r="T233" s="18">
        <f t="shared" ca="1" si="121"/>
        <v>0</v>
      </c>
      <c r="U233" s="18">
        <f t="shared" ca="1" si="122"/>
        <v>0</v>
      </c>
      <c r="V233" s="18">
        <f t="shared" ca="1" si="122"/>
        <v>0</v>
      </c>
      <c r="W233" s="18">
        <f t="shared" ca="1" si="122"/>
        <v>0</v>
      </c>
      <c r="X233" s="18">
        <f t="shared" ca="1" si="122"/>
        <v>0</v>
      </c>
      <c r="Y233" s="18">
        <f t="shared" ca="1" si="122"/>
        <v>0</v>
      </c>
      <c r="Z233" s="18">
        <f t="shared" ca="1" si="122"/>
        <v>0</v>
      </c>
      <c r="AA233" s="18">
        <f t="shared" ca="1" si="122"/>
        <v>0</v>
      </c>
      <c r="AB233" s="18">
        <f t="shared" ca="1" si="122"/>
        <v>0</v>
      </c>
      <c r="AC233" s="18">
        <f t="shared" ca="1" si="122"/>
        <v>0</v>
      </c>
      <c r="AD233" s="18">
        <f t="shared" ca="1" si="122"/>
        <v>0</v>
      </c>
      <c r="AE233" s="18">
        <f t="shared" ca="1" si="123"/>
        <v>0</v>
      </c>
      <c r="AF233" s="18">
        <f t="shared" ca="1" si="123"/>
        <v>0</v>
      </c>
      <c r="AG233" s="18">
        <f t="shared" ca="1" si="123"/>
        <v>0</v>
      </c>
      <c r="AH233" s="18">
        <f t="shared" ca="1" si="123"/>
        <v>0</v>
      </c>
      <c r="AI233" s="18">
        <f t="shared" ca="1" si="123"/>
        <v>0</v>
      </c>
      <c r="AJ233" s="18">
        <f t="shared" ca="1" si="123"/>
        <v>0</v>
      </c>
      <c r="AK233" s="18">
        <f t="shared" ca="1" si="123"/>
        <v>0</v>
      </c>
      <c r="AL233" s="18">
        <f t="shared" ca="1" si="123"/>
        <v>0</v>
      </c>
      <c r="AM233" s="18">
        <f t="shared" ca="1" si="123"/>
        <v>0</v>
      </c>
      <c r="AN233" s="18">
        <f t="shared" ca="1" si="123"/>
        <v>0</v>
      </c>
      <c r="AO233" s="18">
        <f t="shared" ca="1" si="124"/>
        <v>0</v>
      </c>
      <c r="AP233" s="18">
        <f t="shared" ca="1" si="124"/>
        <v>0</v>
      </c>
      <c r="AQ233" s="18">
        <f t="shared" ca="1" si="124"/>
        <v>0</v>
      </c>
      <c r="AR233" s="18">
        <f t="shared" ca="1" si="124"/>
        <v>0</v>
      </c>
      <c r="AS233" s="18">
        <f t="shared" ca="1" si="124"/>
        <v>0</v>
      </c>
      <c r="AT233" s="18">
        <f t="shared" ca="1" si="124"/>
        <v>0</v>
      </c>
      <c r="AU233" s="18">
        <f t="shared" ca="1" si="124"/>
        <v>0</v>
      </c>
      <c r="AV233" s="18">
        <f t="shared" ca="1" si="124"/>
        <v>0</v>
      </c>
      <c r="AW233" s="18">
        <f t="shared" ca="1" si="124"/>
        <v>0</v>
      </c>
      <c r="AX233" s="18">
        <f t="shared" ca="1" si="124"/>
        <v>0</v>
      </c>
      <c r="AY233" s="18">
        <f t="shared" ca="1" si="125"/>
        <v>0</v>
      </c>
      <c r="AZ233" s="18">
        <f t="shared" ca="1" si="125"/>
        <v>0</v>
      </c>
      <c r="BA233" s="18">
        <f t="shared" ca="1" si="125"/>
        <v>0</v>
      </c>
      <c r="BB233" s="18">
        <f t="shared" ca="1" si="125"/>
        <v>0</v>
      </c>
      <c r="BC233" s="18">
        <f t="shared" ca="1" si="125"/>
        <v>0</v>
      </c>
      <c r="BD233" s="18">
        <f t="shared" ca="1" si="125"/>
        <v>0</v>
      </c>
      <c r="BE233" s="18">
        <f t="shared" ca="1" si="125"/>
        <v>0</v>
      </c>
      <c r="BF233" s="18">
        <f t="shared" ca="1" si="125"/>
        <v>0</v>
      </c>
      <c r="BG233" s="18">
        <f t="shared" ca="1" si="125"/>
        <v>0</v>
      </c>
      <c r="BH233" s="18">
        <f t="shared" ca="1" si="125"/>
        <v>0</v>
      </c>
    </row>
    <row r="234" spans="8:60" x14ac:dyDescent="0.35">
      <c r="H234" s="2" t="str">
        <f t="shared" si="118"/>
        <v>Capital</v>
      </c>
      <c r="I234">
        <f t="shared" si="120"/>
        <v>5</v>
      </c>
      <c r="J234">
        <f t="shared" si="119"/>
        <v>5</v>
      </c>
      <c r="K234" s="18">
        <f t="shared" ca="1" si="121"/>
        <v>1.1040808032</v>
      </c>
      <c r="L234" s="18">
        <f t="shared" ca="1" si="121"/>
        <v>1.08243216</v>
      </c>
      <c r="M234" s="18">
        <f t="shared" ca="1" si="121"/>
        <v>1.0612079999999999</v>
      </c>
      <c r="N234" s="18">
        <f t="shared" ca="1" si="121"/>
        <v>1.0404</v>
      </c>
      <c r="O234" s="18">
        <f t="shared" ca="1" si="121"/>
        <v>1.02</v>
      </c>
      <c r="P234" s="18">
        <f t="shared" ca="1" si="121"/>
        <v>1</v>
      </c>
      <c r="Q234" s="18">
        <f t="shared" ca="1" si="121"/>
        <v>0</v>
      </c>
      <c r="R234" s="18">
        <f t="shared" ca="1" si="121"/>
        <v>0</v>
      </c>
      <c r="S234" s="18">
        <f t="shared" ca="1" si="121"/>
        <v>0</v>
      </c>
      <c r="T234" s="18">
        <f t="shared" ca="1" si="121"/>
        <v>0</v>
      </c>
      <c r="U234" s="18">
        <f t="shared" ca="1" si="122"/>
        <v>0</v>
      </c>
      <c r="V234" s="18">
        <f t="shared" ca="1" si="122"/>
        <v>0</v>
      </c>
      <c r="W234" s="18">
        <f t="shared" ca="1" si="122"/>
        <v>0</v>
      </c>
      <c r="X234" s="18">
        <f t="shared" ca="1" si="122"/>
        <v>0</v>
      </c>
      <c r="Y234" s="18">
        <f t="shared" ca="1" si="122"/>
        <v>0</v>
      </c>
      <c r="Z234" s="18">
        <f t="shared" ca="1" si="122"/>
        <v>0</v>
      </c>
      <c r="AA234" s="18">
        <f t="shared" ca="1" si="122"/>
        <v>0</v>
      </c>
      <c r="AB234" s="18">
        <f t="shared" ca="1" si="122"/>
        <v>0</v>
      </c>
      <c r="AC234" s="18">
        <f t="shared" ca="1" si="122"/>
        <v>0</v>
      </c>
      <c r="AD234" s="18">
        <f t="shared" ca="1" si="122"/>
        <v>0</v>
      </c>
      <c r="AE234" s="18">
        <f t="shared" ca="1" si="123"/>
        <v>0</v>
      </c>
      <c r="AF234" s="18">
        <f t="shared" ca="1" si="123"/>
        <v>0</v>
      </c>
      <c r="AG234" s="18">
        <f t="shared" ca="1" si="123"/>
        <v>0</v>
      </c>
      <c r="AH234" s="18">
        <f t="shared" ca="1" si="123"/>
        <v>0</v>
      </c>
      <c r="AI234" s="18">
        <f t="shared" ca="1" si="123"/>
        <v>0</v>
      </c>
      <c r="AJ234" s="18">
        <f t="shared" ca="1" si="123"/>
        <v>0</v>
      </c>
      <c r="AK234" s="18">
        <f t="shared" ca="1" si="123"/>
        <v>0</v>
      </c>
      <c r="AL234" s="18">
        <f t="shared" ca="1" si="123"/>
        <v>0</v>
      </c>
      <c r="AM234" s="18">
        <f t="shared" ca="1" si="123"/>
        <v>0</v>
      </c>
      <c r="AN234" s="18">
        <f t="shared" ca="1" si="123"/>
        <v>0</v>
      </c>
      <c r="AO234" s="18">
        <f t="shared" ca="1" si="124"/>
        <v>0</v>
      </c>
      <c r="AP234" s="18">
        <f t="shared" ca="1" si="124"/>
        <v>0</v>
      </c>
      <c r="AQ234" s="18">
        <f t="shared" ca="1" si="124"/>
        <v>0</v>
      </c>
      <c r="AR234" s="18">
        <f t="shared" ca="1" si="124"/>
        <v>0</v>
      </c>
      <c r="AS234" s="18">
        <f t="shared" ca="1" si="124"/>
        <v>0</v>
      </c>
      <c r="AT234" s="18">
        <f t="shared" ca="1" si="124"/>
        <v>0</v>
      </c>
      <c r="AU234" s="18">
        <f t="shared" ca="1" si="124"/>
        <v>0</v>
      </c>
      <c r="AV234" s="18">
        <f t="shared" ca="1" si="124"/>
        <v>0</v>
      </c>
      <c r="AW234" s="18">
        <f t="shared" ca="1" si="124"/>
        <v>0</v>
      </c>
      <c r="AX234" s="18">
        <f t="shared" ca="1" si="124"/>
        <v>0</v>
      </c>
      <c r="AY234" s="18">
        <f t="shared" ca="1" si="125"/>
        <v>0</v>
      </c>
      <c r="AZ234" s="18">
        <f t="shared" ca="1" si="125"/>
        <v>0</v>
      </c>
      <c r="BA234" s="18">
        <f t="shared" ca="1" si="125"/>
        <v>0</v>
      </c>
      <c r="BB234" s="18">
        <f t="shared" ca="1" si="125"/>
        <v>0</v>
      </c>
      <c r="BC234" s="18">
        <f t="shared" ca="1" si="125"/>
        <v>0</v>
      </c>
      <c r="BD234" s="18">
        <f t="shared" ca="1" si="125"/>
        <v>0</v>
      </c>
      <c r="BE234" s="18">
        <f t="shared" ca="1" si="125"/>
        <v>0</v>
      </c>
      <c r="BF234" s="18">
        <f t="shared" ca="1" si="125"/>
        <v>0</v>
      </c>
      <c r="BG234" s="18">
        <f t="shared" ca="1" si="125"/>
        <v>0</v>
      </c>
      <c r="BH234" s="18">
        <f t="shared" ca="1" si="125"/>
        <v>0</v>
      </c>
    </row>
    <row r="235" spans="8:60" x14ac:dyDescent="0.35">
      <c r="H235" s="2" t="str">
        <f t="shared" si="118"/>
        <v>Capital</v>
      </c>
      <c r="I235">
        <f t="shared" si="120"/>
        <v>5</v>
      </c>
      <c r="J235">
        <f t="shared" si="119"/>
        <v>6</v>
      </c>
      <c r="K235" s="18">
        <f t="shared" ref="K235:T244" ca="1" si="126">IF(K$24&gt;$J235,0,OFFSET($K$2,$I235,$J235-K$24))</f>
        <v>1.1261624192640001</v>
      </c>
      <c r="L235" s="18">
        <f t="shared" ca="1" si="126"/>
        <v>1.1040808032</v>
      </c>
      <c r="M235" s="18">
        <f t="shared" ca="1" si="126"/>
        <v>1.08243216</v>
      </c>
      <c r="N235" s="18">
        <f t="shared" ca="1" si="126"/>
        <v>1.0612079999999999</v>
      </c>
      <c r="O235" s="18">
        <f t="shared" ca="1" si="126"/>
        <v>1.0404</v>
      </c>
      <c r="P235" s="18">
        <f t="shared" ca="1" si="126"/>
        <v>1.02</v>
      </c>
      <c r="Q235" s="18">
        <f t="shared" ca="1" si="126"/>
        <v>1</v>
      </c>
      <c r="R235" s="18">
        <f t="shared" ca="1" si="126"/>
        <v>0</v>
      </c>
      <c r="S235" s="18">
        <f t="shared" ca="1" si="126"/>
        <v>0</v>
      </c>
      <c r="T235" s="18">
        <f t="shared" ca="1" si="126"/>
        <v>0</v>
      </c>
      <c r="U235" s="18">
        <f t="shared" ref="U235:AD244" ca="1" si="127">IF(U$24&gt;$J235,0,OFFSET($K$2,$I235,$J235-U$24))</f>
        <v>0</v>
      </c>
      <c r="V235" s="18">
        <f t="shared" ca="1" si="127"/>
        <v>0</v>
      </c>
      <c r="W235" s="18">
        <f t="shared" ca="1" si="127"/>
        <v>0</v>
      </c>
      <c r="X235" s="18">
        <f t="shared" ca="1" si="127"/>
        <v>0</v>
      </c>
      <c r="Y235" s="18">
        <f t="shared" ca="1" si="127"/>
        <v>0</v>
      </c>
      <c r="Z235" s="18">
        <f t="shared" ca="1" si="127"/>
        <v>0</v>
      </c>
      <c r="AA235" s="18">
        <f t="shared" ca="1" si="127"/>
        <v>0</v>
      </c>
      <c r="AB235" s="18">
        <f t="shared" ca="1" si="127"/>
        <v>0</v>
      </c>
      <c r="AC235" s="18">
        <f t="shared" ca="1" si="127"/>
        <v>0</v>
      </c>
      <c r="AD235" s="18">
        <f t="shared" ca="1" si="127"/>
        <v>0</v>
      </c>
      <c r="AE235" s="18">
        <f t="shared" ref="AE235:AN244" ca="1" si="128">IF(AE$24&gt;$J235,0,OFFSET($K$2,$I235,$J235-AE$24))</f>
        <v>0</v>
      </c>
      <c r="AF235" s="18">
        <f t="shared" ca="1" si="128"/>
        <v>0</v>
      </c>
      <c r="AG235" s="18">
        <f t="shared" ca="1" si="128"/>
        <v>0</v>
      </c>
      <c r="AH235" s="18">
        <f t="shared" ca="1" si="128"/>
        <v>0</v>
      </c>
      <c r="AI235" s="18">
        <f t="shared" ca="1" si="128"/>
        <v>0</v>
      </c>
      <c r="AJ235" s="18">
        <f t="shared" ca="1" si="128"/>
        <v>0</v>
      </c>
      <c r="AK235" s="18">
        <f t="shared" ca="1" si="128"/>
        <v>0</v>
      </c>
      <c r="AL235" s="18">
        <f t="shared" ca="1" si="128"/>
        <v>0</v>
      </c>
      <c r="AM235" s="18">
        <f t="shared" ca="1" si="128"/>
        <v>0</v>
      </c>
      <c r="AN235" s="18">
        <f t="shared" ca="1" si="128"/>
        <v>0</v>
      </c>
      <c r="AO235" s="18">
        <f t="shared" ref="AO235:AX244" ca="1" si="129">IF(AO$24&gt;$J235,0,OFFSET($K$2,$I235,$J235-AO$24))</f>
        <v>0</v>
      </c>
      <c r="AP235" s="18">
        <f t="shared" ca="1" si="129"/>
        <v>0</v>
      </c>
      <c r="AQ235" s="18">
        <f t="shared" ca="1" si="129"/>
        <v>0</v>
      </c>
      <c r="AR235" s="18">
        <f t="shared" ca="1" si="129"/>
        <v>0</v>
      </c>
      <c r="AS235" s="18">
        <f t="shared" ca="1" si="129"/>
        <v>0</v>
      </c>
      <c r="AT235" s="18">
        <f t="shared" ca="1" si="129"/>
        <v>0</v>
      </c>
      <c r="AU235" s="18">
        <f t="shared" ca="1" si="129"/>
        <v>0</v>
      </c>
      <c r="AV235" s="18">
        <f t="shared" ca="1" si="129"/>
        <v>0</v>
      </c>
      <c r="AW235" s="18">
        <f t="shared" ca="1" si="129"/>
        <v>0</v>
      </c>
      <c r="AX235" s="18">
        <f t="shared" ca="1" si="129"/>
        <v>0</v>
      </c>
      <c r="AY235" s="18">
        <f t="shared" ref="AY235:BH244" ca="1" si="130">IF(AY$24&gt;$J235,0,OFFSET($K$2,$I235,$J235-AY$24))</f>
        <v>0</v>
      </c>
      <c r="AZ235" s="18">
        <f t="shared" ca="1" si="130"/>
        <v>0</v>
      </c>
      <c r="BA235" s="18">
        <f t="shared" ca="1" si="130"/>
        <v>0</v>
      </c>
      <c r="BB235" s="18">
        <f t="shared" ca="1" si="130"/>
        <v>0</v>
      </c>
      <c r="BC235" s="18">
        <f t="shared" ca="1" si="130"/>
        <v>0</v>
      </c>
      <c r="BD235" s="18">
        <f t="shared" ca="1" si="130"/>
        <v>0</v>
      </c>
      <c r="BE235" s="18">
        <f t="shared" ca="1" si="130"/>
        <v>0</v>
      </c>
      <c r="BF235" s="18">
        <f t="shared" ca="1" si="130"/>
        <v>0</v>
      </c>
      <c r="BG235" s="18">
        <f t="shared" ca="1" si="130"/>
        <v>0</v>
      </c>
      <c r="BH235" s="18">
        <f t="shared" ca="1" si="130"/>
        <v>0</v>
      </c>
    </row>
    <row r="236" spans="8:60" x14ac:dyDescent="0.35">
      <c r="H236" s="2" t="str">
        <f t="shared" si="118"/>
        <v>Capital</v>
      </c>
      <c r="I236">
        <f t="shared" si="120"/>
        <v>5</v>
      </c>
      <c r="J236">
        <f t="shared" si="119"/>
        <v>7</v>
      </c>
      <c r="K236" s="18">
        <f t="shared" ca="1" si="126"/>
        <v>1.1486856676492798</v>
      </c>
      <c r="L236" s="18">
        <f t="shared" ca="1" si="126"/>
        <v>1.1261624192640001</v>
      </c>
      <c r="M236" s="18">
        <f t="shared" ca="1" si="126"/>
        <v>1.1040808032</v>
      </c>
      <c r="N236" s="18">
        <f t="shared" ca="1" si="126"/>
        <v>1.08243216</v>
      </c>
      <c r="O236" s="18">
        <f t="shared" ca="1" si="126"/>
        <v>1.0612079999999999</v>
      </c>
      <c r="P236" s="18">
        <f t="shared" ca="1" si="126"/>
        <v>1.0404</v>
      </c>
      <c r="Q236" s="18">
        <f t="shared" ca="1" si="126"/>
        <v>1.02</v>
      </c>
      <c r="R236" s="18">
        <f t="shared" ca="1" si="126"/>
        <v>1</v>
      </c>
      <c r="S236" s="18">
        <f t="shared" ca="1" si="126"/>
        <v>0</v>
      </c>
      <c r="T236" s="18">
        <f t="shared" ca="1" si="126"/>
        <v>0</v>
      </c>
      <c r="U236" s="18">
        <f t="shared" ca="1" si="127"/>
        <v>0</v>
      </c>
      <c r="V236" s="18">
        <f t="shared" ca="1" si="127"/>
        <v>0</v>
      </c>
      <c r="W236" s="18">
        <f t="shared" ca="1" si="127"/>
        <v>0</v>
      </c>
      <c r="X236" s="18">
        <f t="shared" ca="1" si="127"/>
        <v>0</v>
      </c>
      <c r="Y236" s="18">
        <f t="shared" ca="1" si="127"/>
        <v>0</v>
      </c>
      <c r="Z236" s="18">
        <f t="shared" ca="1" si="127"/>
        <v>0</v>
      </c>
      <c r="AA236" s="18">
        <f t="shared" ca="1" si="127"/>
        <v>0</v>
      </c>
      <c r="AB236" s="18">
        <f t="shared" ca="1" si="127"/>
        <v>0</v>
      </c>
      <c r="AC236" s="18">
        <f t="shared" ca="1" si="127"/>
        <v>0</v>
      </c>
      <c r="AD236" s="18">
        <f t="shared" ca="1" si="127"/>
        <v>0</v>
      </c>
      <c r="AE236" s="18">
        <f t="shared" ca="1" si="128"/>
        <v>0</v>
      </c>
      <c r="AF236" s="18">
        <f t="shared" ca="1" si="128"/>
        <v>0</v>
      </c>
      <c r="AG236" s="18">
        <f t="shared" ca="1" si="128"/>
        <v>0</v>
      </c>
      <c r="AH236" s="18">
        <f t="shared" ca="1" si="128"/>
        <v>0</v>
      </c>
      <c r="AI236" s="18">
        <f t="shared" ca="1" si="128"/>
        <v>0</v>
      </c>
      <c r="AJ236" s="18">
        <f t="shared" ca="1" si="128"/>
        <v>0</v>
      </c>
      <c r="AK236" s="18">
        <f t="shared" ca="1" si="128"/>
        <v>0</v>
      </c>
      <c r="AL236" s="18">
        <f t="shared" ca="1" si="128"/>
        <v>0</v>
      </c>
      <c r="AM236" s="18">
        <f t="shared" ca="1" si="128"/>
        <v>0</v>
      </c>
      <c r="AN236" s="18">
        <f t="shared" ca="1" si="128"/>
        <v>0</v>
      </c>
      <c r="AO236" s="18">
        <f t="shared" ca="1" si="129"/>
        <v>0</v>
      </c>
      <c r="AP236" s="18">
        <f t="shared" ca="1" si="129"/>
        <v>0</v>
      </c>
      <c r="AQ236" s="18">
        <f t="shared" ca="1" si="129"/>
        <v>0</v>
      </c>
      <c r="AR236" s="18">
        <f t="shared" ca="1" si="129"/>
        <v>0</v>
      </c>
      <c r="AS236" s="18">
        <f t="shared" ca="1" si="129"/>
        <v>0</v>
      </c>
      <c r="AT236" s="18">
        <f t="shared" ca="1" si="129"/>
        <v>0</v>
      </c>
      <c r="AU236" s="18">
        <f t="shared" ca="1" si="129"/>
        <v>0</v>
      </c>
      <c r="AV236" s="18">
        <f t="shared" ca="1" si="129"/>
        <v>0</v>
      </c>
      <c r="AW236" s="18">
        <f t="shared" ca="1" si="129"/>
        <v>0</v>
      </c>
      <c r="AX236" s="18">
        <f t="shared" ca="1" si="129"/>
        <v>0</v>
      </c>
      <c r="AY236" s="18">
        <f t="shared" ca="1" si="130"/>
        <v>0</v>
      </c>
      <c r="AZ236" s="18">
        <f t="shared" ca="1" si="130"/>
        <v>0</v>
      </c>
      <c r="BA236" s="18">
        <f t="shared" ca="1" si="130"/>
        <v>0</v>
      </c>
      <c r="BB236" s="18">
        <f t="shared" ca="1" si="130"/>
        <v>0</v>
      </c>
      <c r="BC236" s="18">
        <f t="shared" ca="1" si="130"/>
        <v>0</v>
      </c>
      <c r="BD236" s="18">
        <f t="shared" ca="1" si="130"/>
        <v>0</v>
      </c>
      <c r="BE236" s="18">
        <f t="shared" ca="1" si="130"/>
        <v>0</v>
      </c>
      <c r="BF236" s="18">
        <f t="shared" ca="1" si="130"/>
        <v>0</v>
      </c>
      <c r="BG236" s="18">
        <f t="shared" ca="1" si="130"/>
        <v>0</v>
      </c>
      <c r="BH236" s="18">
        <f t="shared" ca="1" si="130"/>
        <v>0</v>
      </c>
    </row>
    <row r="237" spans="8:60" x14ac:dyDescent="0.35">
      <c r="H237" s="2" t="str">
        <f t="shared" si="118"/>
        <v>Capital</v>
      </c>
      <c r="I237">
        <f t="shared" si="120"/>
        <v>5</v>
      </c>
      <c r="J237">
        <f t="shared" si="119"/>
        <v>8</v>
      </c>
      <c r="K237" s="18">
        <f t="shared" ca="1" si="126"/>
        <v>1.1716593810022655</v>
      </c>
      <c r="L237" s="18">
        <f t="shared" ca="1" si="126"/>
        <v>1.1486856676492798</v>
      </c>
      <c r="M237" s="18">
        <f t="shared" ca="1" si="126"/>
        <v>1.1261624192640001</v>
      </c>
      <c r="N237" s="18">
        <f t="shared" ca="1" si="126"/>
        <v>1.1040808032</v>
      </c>
      <c r="O237" s="18">
        <f t="shared" ca="1" si="126"/>
        <v>1.08243216</v>
      </c>
      <c r="P237" s="18">
        <f t="shared" ca="1" si="126"/>
        <v>1.0612079999999999</v>
      </c>
      <c r="Q237" s="18">
        <f t="shared" ca="1" si="126"/>
        <v>1.0404</v>
      </c>
      <c r="R237" s="18">
        <f t="shared" ca="1" si="126"/>
        <v>1.02</v>
      </c>
      <c r="S237" s="18">
        <f t="shared" ca="1" si="126"/>
        <v>1</v>
      </c>
      <c r="T237" s="18">
        <f t="shared" ca="1" si="126"/>
        <v>0</v>
      </c>
      <c r="U237" s="18">
        <f t="shared" ca="1" si="127"/>
        <v>0</v>
      </c>
      <c r="V237" s="18">
        <f t="shared" ca="1" si="127"/>
        <v>0</v>
      </c>
      <c r="W237" s="18">
        <f t="shared" ca="1" si="127"/>
        <v>0</v>
      </c>
      <c r="X237" s="18">
        <f t="shared" ca="1" si="127"/>
        <v>0</v>
      </c>
      <c r="Y237" s="18">
        <f t="shared" ca="1" si="127"/>
        <v>0</v>
      </c>
      <c r="Z237" s="18">
        <f t="shared" ca="1" si="127"/>
        <v>0</v>
      </c>
      <c r="AA237" s="18">
        <f t="shared" ca="1" si="127"/>
        <v>0</v>
      </c>
      <c r="AB237" s="18">
        <f t="shared" ca="1" si="127"/>
        <v>0</v>
      </c>
      <c r="AC237" s="18">
        <f t="shared" ca="1" si="127"/>
        <v>0</v>
      </c>
      <c r="AD237" s="18">
        <f t="shared" ca="1" si="127"/>
        <v>0</v>
      </c>
      <c r="AE237" s="18">
        <f t="shared" ca="1" si="128"/>
        <v>0</v>
      </c>
      <c r="AF237" s="18">
        <f t="shared" ca="1" si="128"/>
        <v>0</v>
      </c>
      <c r="AG237" s="18">
        <f t="shared" ca="1" si="128"/>
        <v>0</v>
      </c>
      <c r="AH237" s="18">
        <f t="shared" ca="1" si="128"/>
        <v>0</v>
      </c>
      <c r="AI237" s="18">
        <f t="shared" ca="1" si="128"/>
        <v>0</v>
      </c>
      <c r="AJ237" s="18">
        <f t="shared" ca="1" si="128"/>
        <v>0</v>
      </c>
      <c r="AK237" s="18">
        <f t="shared" ca="1" si="128"/>
        <v>0</v>
      </c>
      <c r="AL237" s="18">
        <f t="shared" ca="1" si="128"/>
        <v>0</v>
      </c>
      <c r="AM237" s="18">
        <f t="shared" ca="1" si="128"/>
        <v>0</v>
      </c>
      <c r="AN237" s="18">
        <f t="shared" ca="1" si="128"/>
        <v>0</v>
      </c>
      <c r="AO237" s="18">
        <f t="shared" ca="1" si="129"/>
        <v>0</v>
      </c>
      <c r="AP237" s="18">
        <f t="shared" ca="1" si="129"/>
        <v>0</v>
      </c>
      <c r="AQ237" s="18">
        <f t="shared" ca="1" si="129"/>
        <v>0</v>
      </c>
      <c r="AR237" s="18">
        <f t="shared" ca="1" si="129"/>
        <v>0</v>
      </c>
      <c r="AS237" s="18">
        <f t="shared" ca="1" si="129"/>
        <v>0</v>
      </c>
      <c r="AT237" s="18">
        <f t="shared" ca="1" si="129"/>
        <v>0</v>
      </c>
      <c r="AU237" s="18">
        <f t="shared" ca="1" si="129"/>
        <v>0</v>
      </c>
      <c r="AV237" s="18">
        <f t="shared" ca="1" si="129"/>
        <v>0</v>
      </c>
      <c r="AW237" s="18">
        <f t="shared" ca="1" si="129"/>
        <v>0</v>
      </c>
      <c r="AX237" s="18">
        <f t="shared" ca="1" si="129"/>
        <v>0</v>
      </c>
      <c r="AY237" s="18">
        <f t="shared" ca="1" si="130"/>
        <v>0</v>
      </c>
      <c r="AZ237" s="18">
        <f t="shared" ca="1" si="130"/>
        <v>0</v>
      </c>
      <c r="BA237" s="18">
        <f t="shared" ca="1" si="130"/>
        <v>0</v>
      </c>
      <c r="BB237" s="18">
        <f t="shared" ca="1" si="130"/>
        <v>0</v>
      </c>
      <c r="BC237" s="18">
        <f t="shared" ca="1" si="130"/>
        <v>0</v>
      </c>
      <c r="BD237" s="18">
        <f t="shared" ca="1" si="130"/>
        <v>0</v>
      </c>
      <c r="BE237" s="18">
        <f t="shared" ca="1" si="130"/>
        <v>0</v>
      </c>
      <c r="BF237" s="18">
        <f t="shared" ca="1" si="130"/>
        <v>0</v>
      </c>
      <c r="BG237" s="18">
        <f t="shared" ca="1" si="130"/>
        <v>0</v>
      </c>
      <c r="BH237" s="18">
        <f t="shared" ca="1" si="130"/>
        <v>0</v>
      </c>
    </row>
    <row r="238" spans="8:60" x14ac:dyDescent="0.35">
      <c r="H238" s="2" t="str">
        <f t="shared" si="118"/>
        <v>Capital</v>
      </c>
      <c r="I238">
        <f t="shared" si="120"/>
        <v>5</v>
      </c>
      <c r="J238">
        <f t="shared" si="119"/>
        <v>9</v>
      </c>
      <c r="K238" s="18">
        <f t="shared" ca="1" si="126"/>
        <v>1.1950925686223108</v>
      </c>
      <c r="L238" s="18">
        <f t="shared" ca="1" si="126"/>
        <v>1.1716593810022655</v>
      </c>
      <c r="M238" s="18">
        <f t="shared" ca="1" si="126"/>
        <v>1.1486856676492798</v>
      </c>
      <c r="N238" s="18">
        <f t="shared" ca="1" si="126"/>
        <v>1.1261624192640001</v>
      </c>
      <c r="O238" s="18">
        <f t="shared" ca="1" si="126"/>
        <v>1.1040808032</v>
      </c>
      <c r="P238" s="18">
        <f t="shared" ca="1" si="126"/>
        <v>1.08243216</v>
      </c>
      <c r="Q238" s="18">
        <f t="shared" ca="1" si="126"/>
        <v>1.0612079999999999</v>
      </c>
      <c r="R238" s="18">
        <f t="shared" ca="1" si="126"/>
        <v>1.0404</v>
      </c>
      <c r="S238" s="18">
        <f t="shared" ca="1" si="126"/>
        <v>1.02</v>
      </c>
      <c r="T238" s="18">
        <f t="shared" ca="1" si="126"/>
        <v>1</v>
      </c>
      <c r="U238" s="18">
        <f t="shared" ca="1" si="127"/>
        <v>0</v>
      </c>
      <c r="V238" s="18">
        <f t="shared" ca="1" si="127"/>
        <v>0</v>
      </c>
      <c r="W238" s="18">
        <f t="shared" ca="1" si="127"/>
        <v>0</v>
      </c>
      <c r="X238" s="18">
        <f t="shared" ca="1" si="127"/>
        <v>0</v>
      </c>
      <c r="Y238" s="18">
        <f t="shared" ca="1" si="127"/>
        <v>0</v>
      </c>
      <c r="Z238" s="18">
        <f t="shared" ca="1" si="127"/>
        <v>0</v>
      </c>
      <c r="AA238" s="18">
        <f t="shared" ca="1" si="127"/>
        <v>0</v>
      </c>
      <c r="AB238" s="18">
        <f t="shared" ca="1" si="127"/>
        <v>0</v>
      </c>
      <c r="AC238" s="18">
        <f t="shared" ca="1" si="127"/>
        <v>0</v>
      </c>
      <c r="AD238" s="18">
        <f t="shared" ca="1" si="127"/>
        <v>0</v>
      </c>
      <c r="AE238" s="18">
        <f t="shared" ca="1" si="128"/>
        <v>0</v>
      </c>
      <c r="AF238" s="18">
        <f t="shared" ca="1" si="128"/>
        <v>0</v>
      </c>
      <c r="AG238" s="18">
        <f t="shared" ca="1" si="128"/>
        <v>0</v>
      </c>
      <c r="AH238" s="18">
        <f t="shared" ca="1" si="128"/>
        <v>0</v>
      </c>
      <c r="AI238" s="18">
        <f t="shared" ca="1" si="128"/>
        <v>0</v>
      </c>
      <c r="AJ238" s="18">
        <f t="shared" ca="1" si="128"/>
        <v>0</v>
      </c>
      <c r="AK238" s="18">
        <f t="shared" ca="1" si="128"/>
        <v>0</v>
      </c>
      <c r="AL238" s="18">
        <f t="shared" ca="1" si="128"/>
        <v>0</v>
      </c>
      <c r="AM238" s="18">
        <f t="shared" ca="1" si="128"/>
        <v>0</v>
      </c>
      <c r="AN238" s="18">
        <f t="shared" ca="1" si="128"/>
        <v>0</v>
      </c>
      <c r="AO238" s="18">
        <f t="shared" ca="1" si="129"/>
        <v>0</v>
      </c>
      <c r="AP238" s="18">
        <f t="shared" ca="1" si="129"/>
        <v>0</v>
      </c>
      <c r="AQ238" s="18">
        <f t="shared" ca="1" si="129"/>
        <v>0</v>
      </c>
      <c r="AR238" s="18">
        <f t="shared" ca="1" si="129"/>
        <v>0</v>
      </c>
      <c r="AS238" s="18">
        <f t="shared" ca="1" si="129"/>
        <v>0</v>
      </c>
      <c r="AT238" s="18">
        <f t="shared" ca="1" si="129"/>
        <v>0</v>
      </c>
      <c r="AU238" s="18">
        <f t="shared" ca="1" si="129"/>
        <v>0</v>
      </c>
      <c r="AV238" s="18">
        <f t="shared" ca="1" si="129"/>
        <v>0</v>
      </c>
      <c r="AW238" s="18">
        <f t="shared" ca="1" si="129"/>
        <v>0</v>
      </c>
      <c r="AX238" s="18">
        <f t="shared" ca="1" si="129"/>
        <v>0</v>
      </c>
      <c r="AY238" s="18">
        <f t="shared" ca="1" si="130"/>
        <v>0</v>
      </c>
      <c r="AZ238" s="18">
        <f t="shared" ca="1" si="130"/>
        <v>0</v>
      </c>
      <c r="BA238" s="18">
        <f t="shared" ca="1" si="130"/>
        <v>0</v>
      </c>
      <c r="BB238" s="18">
        <f t="shared" ca="1" si="130"/>
        <v>0</v>
      </c>
      <c r="BC238" s="18">
        <f t="shared" ca="1" si="130"/>
        <v>0</v>
      </c>
      <c r="BD238" s="18">
        <f t="shared" ca="1" si="130"/>
        <v>0</v>
      </c>
      <c r="BE238" s="18">
        <f t="shared" ca="1" si="130"/>
        <v>0</v>
      </c>
      <c r="BF238" s="18">
        <f t="shared" ca="1" si="130"/>
        <v>0</v>
      </c>
      <c r="BG238" s="18">
        <f t="shared" ca="1" si="130"/>
        <v>0</v>
      </c>
      <c r="BH238" s="18">
        <f t="shared" ca="1" si="130"/>
        <v>0</v>
      </c>
    </row>
    <row r="239" spans="8:60" x14ac:dyDescent="0.35">
      <c r="H239" s="2" t="str">
        <f t="shared" si="118"/>
        <v>Capital</v>
      </c>
      <c r="I239">
        <f t="shared" si="120"/>
        <v>5</v>
      </c>
      <c r="J239">
        <f t="shared" si="119"/>
        <v>10</v>
      </c>
      <c r="K239" s="18">
        <f t="shared" ca="1" si="126"/>
        <v>1.2189944199947571</v>
      </c>
      <c r="L239" s="18">
        <f t="shared" ca="1" si="126"/>
        <v>1.1950925686223108</v>
      </c>
      <c r="M239" s="18">
        <f t="shared" ca="1" si="126"/>
        <v>1.1716593810022655</v>
      </c>
      <c r="N239" s="18">
        <f t="shared" ca="1" si="126"/>
        <v>1.1486856676492798</v>
      </c>
      <c r="O239" s="18">
        <f t="shared" ca="1" si="126"/>
        <v>1.1261624192640001</v>
      </c>
      <c r="P239" s="18">
        <f t="shared" ca="1" si="126"/>
        <v>1.1040808032</v>
      </c>
      <c r="Q239" s="18">
        <f t="shared" ca="1" si="126"/>
        <v>1.08243216</v>
      </c>
      <c r="R239" s="18">
        <f t="shared" ca="1" si="126"/>
        <v>1.0612079999999999</v>
      </c>
      <c r="S239" s="18">
        <f t="shared" ca="1" si="126"/>
        <v>1.0404</v>
      </c>
      <c r="T239" s="18">
        <f t="shared" ca="1" si="126"/>
        <v>1.02</v>
      </c>
      <c r="U239" s="18">
        <f t="shared" ca="1" si="127"/>
        <v>1</v>
      </c>
      <c r="V239" s="18">
        <f t="shared" ca="1" si="127"/>
        <v>0</v>
      </c>
      <c r="W239" s="18">
        <f t="shared" ca="1" si="127"/>
        <v>0</v>
      </c>
      <c r="X239" s="18">
        <f t="shared" ca="1" si="127"/>
        <v>0</v>
      </c>
      <c r="Y239" s="18">
        <f t="shared" ca="1" si="127"/>
        <v>0</v>
      </c>
      <c r="Z239" s="18">
        <f t="shared" ca="1" si="127"/>
        <v>0</v>
      </c>
      <c r="AA239" s="18">
        <f t="shared" ca="1" si="127"/>
        <v>0</v>
      </c>
      <c r="AB239" s="18">
        <f t="shared" ca="1" si="127"/>
        <v>0</v>
      </c>
      <c r="AC239" s="18">
        <f t="shared" ca="1" si="127"/>
        <v>0</v>
      </c>
      <c r="AD239" s="18">
        <f t="shared" ca="1" si="127"/>
        <v>0</v>
      </c>
      <c r="AE239" s="18">
        <f t="shared" ca="1" si="128"/>
        <v>0</v>
      </c>
      <c r="AF239" s="18">
        <f t="shared" ca="1" si="128"/>
        <v>0</v>
      </c>
      <c r="AG239" s="18">
        <f t="shared" ca="1" si="128"/>
        <v>0</v>
      </c>
      <c r="AH239" s="18">
        <f t="shared" ca="1" si="128"/>
        <v>0</v>
      </c>
      <c r="AI239" s="18">
        <f t="shared" ca="1" si="128"/>
        <v>0</v>
      </c>
      <c r="AJ239" s="18">
        <f t="shared" ca="1" si="128"/>
        <v>0</v>
      </c>
      <c r="AK239" s="18">
        <f t="shared" ca="1" si="128"/>
        <v>0</v>
      </c>
      <c r="AL239" s="18">
        <f t="shared" ca="1" si="128"/>
        <v>0</v>
      </c>
      <c r="AM239" s="18">
        <f t="shared" ca="1" si="128"/>
        <v>0</v>
      </c>
      <c r="AN239" s="18">
        <f t="shared" ca="1" si="128"/>
        <v>0</v>
      </c>
      <c r="AO239" s="18">
        <f t="shared" ca="1" si="129"/>
        <v>0</v>
      </c>
      <c r="AP239" s="18">
        <f t="shared" ca="1" si="129"/>
        <v>0</v>
      </c>
      <c r="AQ239" s="18">
        <f t="shared" ca="1" si="129"/>
        <v>0</v>
      </c>
      <c r="AR239" s="18">
        <f t="shared" ca="1" si="129"/>
        <v>0</v>
      </c>
      <c r="AS239" s="18">
        <f t="shared" ca="1" si="129"/>
        <v>0</v>
      </c>
      <c r="AT239" s="18">
        <f t="shared" ca="1" si="129"/>
        <v>0</v>
      </c>
      <c r="AU239" s="18">
        <f t="shared" ca="1" si="129"/>
        <v>0</v>
      </c>
      <c r="AV239" s="18">
        <f t="shared" ca="1" si="129"/>
        <v>0</v>
      </c>
      <c r="AW239" s="18">
        <f t="shared" ca="1" si="129"/>
        <v>0</v>
      </c>
      <c r="AX239" s="18">
        <f t="shared" ca="1" si="129"/>
        <v>0</v>
      </c>
      <c r="AY239" s="18">
        <f t="shared" ca="1" si="130"/>
        <v>0</v>
      </c>
      <c r="AZ239" s="18">
        <f t="shared" ca="1" si="130"/>
        <v>0</v>
      </c>
      <c r="BA239" s="18">
        <f t="shared" ca="1" si="130"/>
        <v>0</v>
      </c>
      <c r="BB239" s="18">
        <f t="shared" ca="1" si="130"/>
        <v>0</v>
      </c>
      <c r="BC239" s="18">
        <f t="shared" ca="1" si="130"/>
        <v>0</v>
      </c>
      <c r="BD239" s="18">
        <f t="shared" ca="1" si="130"/>
        <v>0</v>
      </c>
      <c r="BE239" s="18">
        <f t="shared" ca="1" si="130"/>
        <v>0</v>
      </c>
      <c r="BF239" s="18">
        <f t="shared" ca="1" si="130"/>
        <v>0</v>
      </c>
      <c r="BG239" s="18">
        <f t="shared" ca="1" si="130"/>
        <v>0</v>
      </c>
      <c r="BH239" s="18">
        <f t="shared" ca="1" si="130"/>
        <v>0</v>
      </c>
    </row>
    <row r="240" spans="8:60" x14ac:dyDescent="0.35">
      <c r="H240" s="2" t="str">
        <f t="shared" si="118"/>
        <v>Capital</v>
      </c>
      <c r="I240">
        <f t="shared" si="120"/>
        <v>5</v>
      </c>
      <c r="J240">
        <f t="shared" si="119"/>
        <v>11</v>
      </c>
      <c r="K240" s="18">
        <f t="shared" ca="1" si="126"/>
        <v>1.243374308394652</v>
      </c>
      <c r="L240" s="18">
        <f t="shared" ca="1" si="126"/>
        <v>1.2189944199947571</v>
      </c>
      <c r="M240" s="18">
        <f t="shared" ca="1" si="126"/>
        <v>1.1950925686223108</v>
      </c>
      <c r="N240" s="18">
        <f t="shared" ca="1" si="126"/>
        <v>1.1716593810022655</v>
      </c>
      <c r="O240" s="18">
        <f t="shared" ca="1" si="126"/>
        <v>1.1486856676492798</v>
      </c>
      <c r="P240" s="18">
        <f t="shared" ca="1" si="126"/>
        <v>1.1261624192640001</v>
      </c>
      <c r="Q240" s="18">
        <f t="shared" ca="1" si="126"/>
        <v>1.1040808032</v>
      </c>
      <c r="R240" s="18">
        <f t="shared" ca="1" si="126"/>
        <v>1.08243216</v>
      </c>
      <c r="S240" s="18">
        <f t="shared" ca="1" si="126"/>
        <v>1.0612079999999999</v>
      </c>
      <c r="T240" s="18">
        <f t="shared" ca="1" si="126"/>
        <v>1.0404</v>
      </c>
      <c r="U240" s="18">
        <f t="shared" ca="1" si="127"/>
        <v>1.02</v>
      </c>
      <c r="V240" s="18">
        <f t="shared" ca="1" si="127"/>
        <v>1</v>
      </c>
      <c r="W240" s="18">
        <f t="shared" ca="1" si="127"/>
        <v>0</v>
      </c>
      <c r="X240" s="18">
        <f t="shared" ca="1" si="127"/>
        <v>0</v>
      </c>
      <c r="Y240" s="18">
        <f t="shared" ca="1" si="127"/>
        <v>0</v>
      </c>
      <c r="Z240" s="18">
        <f t="shared" ca="1" si="127"/>
        <v>0</v>
      </c>
      <c r="AA240" s="18">
        <f t="shared" ca="1" si="127"/>
        <v>0</v>
      </c>
      <c r="AB240" s="18">
        <f t="shared" ca="1" si="127"/>
        <v>0</v>
      </c>
      <c r="AC240" s="18">
        <f t="shared" ca="1" si="127"/>
        <v>0</v>
      </c>
      <c r="AD240" s="18">
        <f t="shared" ca="1" si="127"/>
        <v>0</v>
      </c>
      <c r="AE240" s="18">
        <f t="shared" ca="1" si="128"/>
        <v>0</v>
      </c>
      <c r="AF240" s="18">
        <f t="shared" ca="1" si="128"/>
        <v>0</v>
      </c>
      <c r="AG240" s="18">
        <f t="shared" ca="1" si="128"/>
        <v>0</v>
      </c>
      <c r="AH240" s="18">
        <f t="shared" ca="1" si="128"/>
        <v>0</v>
      </c>
      <c r="AI240" s="18">
        <f t="shared" ca="1" si="128"/>
        <v>0</v>
      </c>
      <c r="AJ240" s="18">
        <f t="shared" ca="1" si="128"/>
        <v>0</v>
      </c>
      <c r="AK240" s="18">
        <f t="shared" ca="1" si="128"/>
        <v>0</v>
      </c>
      <c r="AL240" s="18">
        <f t="shared" ca="1" si="128"/>
        <v>0</v>
      </c>
      <c r="AM240" s="18">
        <f t="shared" ca="1" si="128"/>
        <v>0</v>
      </c>
      <c r="AN240" s="18">
        <f t="shared" ca="1" si="128"/>
        <v>0</v>
      </c>
      <c r="AO240" s="18">
        <f t="shared" ca="1" si="129"/>
        <v>0</v>
      </c>
      <c r="AP240" s="18">
        <f t="shared" ca="1" si="129"/>
        <v>0</v>
      </c>
      <c r="AQ240" s="18">
        <f t="shared" ca="1" si="129"/>
        <v>0</v>
      </c>
      <c r="AR240" s="18">
        <f t="shared" ca="1" si="129"/>
        <v>0</v>
      </c>
      <c r="AS240" s="18">
        <f t="shared" ca="1" si="129"/>
        <v>0</v>
      </c>
      <c r="AT240" s="18">
        <f t="shared" ca="1" si="129"/>
        <v>0</v>
      </c>
      <c r="AU240" s="18">
        <f t="shared" ca="1" si="129"/>
        <v>0</v>
      </c>
      <c r="AV240" s="18">
        <f t="shared" ca="1" si="129"/>
        <v>0</v>
      </c>
      <c r="AW240" s="18">
        <f t="shared" ca="1" si="129"/>
        <v>0</v>
      </c>
      <c r="AX240" s="18">
        <f t="shared" ca="1" si="129"/>
        <v>0</v>
      </c>
      <c r="AY240" s="18">
        <f t="shared" ca="1" si="130"/>
        <v>0</v>
      </c>
      <c r="AZ240" s="18">
        <f t="shared" ca="1" si="130"/>
        <v>0</v>
      </c>
      <c r="BA240" s="18">
        <f t="shared" ca="1" si="130"/>
        <v>0</v>
      </c>
      <c r="BB240" s="18">
        <f t="shared" ca="1" si="130"/>
        <v>0</v>
      </c>
      <c r="BC240" s="18">
        <f t="shared" ca="1" si="130"/>
        <v>0</v>
      </c>
      <c r="BD240" s="18">
        <f t="shared" ca="1" si="130"/>
        <v>0</v>
      </c>
      <c r="BE240" s="18">
        <f t="shared" ca="1" si="130"/>
        <v>0</v>
      </c>
      <c r="BF240" s="18">
        <f t="shared" ca="1" si="130"/>
        <v>0</v>
      </c>
      <c r="BG240" s="18">
        <f t="shared" ca="1" si="130"/>
        <v>0</v>
      </c>
      <c r="BH240" s="18">
        <f t="shared" ca="1" si="130"/>
        <v>0</v>
      </c>
    </row>
    <row r="241" spans="8:60" x14ac:dyDescent="0.35">
      <c r="H241" s="2" t="str">
        <f t="shared" si="118"/>
        <v>Capital</v>
      </c>
      <c r="I241">
        <f t="shared" si="120"/>
        <v>5</v>
      </c>
      <c r="J241">
        <f t="shared" si="119"/>
        <v>12</v>
      </c>
      <c r="K241" s="18">
        <f t="shared" ca="1" si="126"/>
        <v>1.2682417945625453</v>
      </c>
      <c r="L241" s="18">
        <f t="shared" ca="1" si="126"/>
        <v>1.243374308394652</v>
      </c>
      <c r="M241" s="18">
        <f t="shared" ca="1" si="126"/>
        <v>1.2189944199947571</v>
      </c>
      <c r="N241" s="18">
        <f t="shared" ca="1" si="126"/>
        <v>1.1950925686223108</v>
      </c>
      <c r="O241" s="18">
        <f t="shared" ca="1" si="126"/>
        <v>1.1716593810022655</v>
      </c>
      <c r="P241" s="18">
        <f t="shared" ca="1" si="126"/>
        <v>1.1486856676492798</v>
      </c>
      <c r="Q241" s="18">
        <f t="shared" ca="1" si="126"/>
        <v>1.1261624192640001</v>
      </c>
      <c r="R241" s="18">
        <f t="shared" ca="1" si="126"/>
        <v>1.1040808032</v>
      </c>
      <c r="S241" s="18">
        <f t="shared" ca="1" si="126"/>
        <v>1.08243216</v>
      </c>
      <c r="T241" s="18">
        <f t="shared" ca="1" si="126"/>
        <v>1.0612079999999999</v>
      </c>
      <c r="U241" s="18">
        <f t="shared" ca="1" si="127"/>
        <v>1.0404</v>
      </c>
      <c r="V241" s="18">
        <f t="shared" ca="1" si="127"/>
        <v>1.02</v>
      </c>
      <c r="W241" s="18">
        <f t="shared" ca="1" si="127"/>
        <v>1</v>
      </c>
      <c r="X241" s="18">
        <f t="shared" ca="1" si="127"/>
        <v>0</v>
      </c>
      <c r="Y241" s="18">
        <f t="shared" ca="1" si="127"/>
        <v>0</v>
      </c>
      <c r="Z241" s="18">
        <f t="shared" ca="1" si="127"/>
        <v>0</v>
      </c>
      <c r="AA241" s="18">
        <f t="shared" ca="1" si="127"/>
        <v>0</v>
      </c>
      <c r="AB241" s="18">
        <f t="shared" ca="1" si="127"/>
        <v>0</v>
      </c>
      <c r="AC241" s="18">
        <f t="shared" ca="1" si="127"/>
        <v>0</v>
      </c>
      <c r="AD241" s="18">
        <f t="shared" ca="1" si="127"/>
        <v>0</v>
      </c>
      <c r="AE241" s="18">
        <f t="shared" ca="1" si="128"/>
        <v>0</v>
      </c>
      <c r="AF241" s="18">
        <f t="shared" ca="1" si="128"/>
        <v>0</v>
      </c>
      <c r="AG241" s="18">
        <f t="shared" ca="1" si="128"/>
        <v>0</v>
      </c>
      <c r="AH241" s="18">
        <f t="shared" ca="1" si="128"/>
        <v>0</v>
      </c>
      <c r="AI241" s="18">
        <f t="shared" ca="1" si="128"/>
        <v>0</v>
      </c>
      <c r="AJ241" s="18">
        <f t="shared" ca="1" si="128"/>
        <v>0</v>
      </c>
      <c r="AK241" s="18">
        <f t="shared" ca="1" si="128"/>
        <v>0</v>
      </c>
      <c r="AL241" s="18">
        <f t="shared" ca="1" si="128"/>
        <v>0</v>
      </c>
      <c r="AM241" s="18">
        <f t="shared" ca="1" si="128"/>
        <v>0</v>
      </c>
      <c r="AN241" s="18">
        <f t="shared" ca="1" si="128"/>
        <v>0</v>
      </c>
      <c r="AO241" s="18">
        <f t="shared" ca="1" si="129"/>
        <v>0</v>
      </c>
      <c r="AP241" s="18">
        <f t="shared" ca="1" si="129"/>
        <v>0</v>
      </c>
      <c r="AQ241" s="18">
        <f t="shared" ca="1" si="129"/>
        <v>0</v>
      </c>
      <c r="AR241" s="18">
        <f t="shared" ca="1" si="129"/>
        <v>0</v>
      </c>
      <c r="AS241" s="18">
        <f t="shared" ca="1" si="129"/>
        <v>0</v>
      </c>
      <c r="AT241" s="18">
        <f t="shared" ca="1" si="129"/>
        <v>0</v>
      </c>
      <c r="AU241" s="18">
        <f t="shared" ca="1" si="129"/>
        <v>0</v>
      </c>
      <c r="AV241" s="18">
        <f t="shared" ca="1" si="129"/>
        <v>0</v>
      </c>
      <c r="AW241" s="18">
        <f t="shared" ca="1" si="129"/>
        <v>0</v>
      </c>
      <c r="AX241" s="18">
        <f t="shared" ca="1" si="129"/>
        <v>0</v>
      </c>
      <c r="AY241" s="18">
        <f t="shared" ca="1" si="130"/>
        <v>0</v>
      </c>
      <c r="AZ241" s="18">
        <f t="shared" ca="1" si="130"/>
        <v>0</v>
      </c>
      <c r="BA241" s="18">
        <f t="shared" ca="1" si="130"/>
        <v>0</v>
      </c>
      <c r="BB241" s="18">
        <f t="shared" ca="1" si="130"/>
        <v>0</v>
      </c>
      <c r="BC241" s="18">
        <f t="shared" ca="1" si="130"/>
        <v>0</v>
      </c>
      <c r="BD241" s="18">
        <f t="shared" ca="1" si="130"/>
        <v>0</v>
      </c>
      <c r="BE241" s="18">
        <f t="shared" ca="1" si="130"/>
        <v>0</v>
      </c>
      <c r="BF241" s="18">
        <f t="shared" ca="1" si="130"/>
        <v>0</v>
      </c>
      <c r="BG241" s="18">
        <f t="shared" ca="1" si="130"/>
        <v>0</v>
      </c>
      <c r="BH241" s="18">
        <f t="shared" ca="1" si="130"/>
        <v>0</v>
      </c>
    </row>
    <row r="242" spans="8:60" x14ac:dyDescent="0.35">
      <c r="H242" s="2" t="str">
        <f t="shared" si="118"/>
        <v>Capital</v>
      </c>
      <c r="I242">
        <f t="shared" si="120"/>
        <v>5</v>
      </c>
      <c r="J242">
        <f t="shared" si="119"/>
        <v>13</v>
      </c>
      <c r="K242" s="18">
        <f t="shared" ca="1" si="126"/>
        <v>1.2936066304537961</v>
      </c>
      <c r="L242" s="18">
        <f t="shared" ca="1" si="126"/>
        <v>1.2682417945625453</v>
      </c>
      <c r="M242" s="18">
        <f t="shared" ca="1" si="126"/>
        <v>1.243374308394652</v>
      </c>
      <c r="N242" s="18">
        <f t="shared" ca="1" si="126"/>
        <v>1.2189944199947571</v>
      </c>
      <c r="O242" s="18">
        <f t="shared" ca="1" si="126"/>
        <v>1.1950925686223108</v>
      </c>
      <c r="P242" s="18">
        <f t="shared" ca="1" si="126"/>
        <v>1.1716593810022655</v>
      </c>
      <c r="Q242" s="18">
        <f t="shared" ca="1" si="126"/>
        <v>1.1486856676492798</v>
      </c>
      <c r="R242" s="18">
        <f t="shared" ca="1" si="126"/>
        <v>1.1261624192640001</v>
      </c>
      <c r="S242" s="18">
        <f t="shared" ca="1" si="126"/>
        <v>1.1040808032</v>
      </c>
      <c r="T242" s="18">
        <f t="shared" ca="1" si="126"/>
        <v>1.08243216</v>
      </c>
      <c r="U242" s="18">
        <f t="shared" ca="1" si="127"/>
        <v>1.0612079999999999</v>
      </c>
      <c r="V242" s="18">
        <f t="shared" ca="1" si="127"/>
        <v>1.0404</v>
      </c>
      <c r="W242" s="18">
        <f t="shared" ca="1" si="127"/>
        <v>1.02</v>
      </c>
      <c r="X242" s="18">
        <f t="shared" ca="1" si="127"/>
        <v>1</v>
      </c>
      <c r="Y242" s="18">
        <f t="shared" ca="1" si="127"/>
        <v>0</v>
      </c>
      <c r="Z242" s="18">
        <f t="shared" ca="1" si="127"/>
        <v>0</v>
      </c>
      <c r="AA242" s="18">
        <f t="shared" ca="1" si="127"/>
        <v>0</v>
      </c>
      <c r="AB242" s="18">
        <f t="shared" ca="1" si="127"/>
        <v>0</v>
      </c>
      <c r="AC242" s="18">
        <f t="shared" ca="1" si="127"/>
        <v>0</v>
      </c>
      <c r="AD242" s="18">
        <f t="shared" ca="1" si="127"/>
        <v>0</v>
      </c>
      <c r="AE242" s="18">
        <f t="shared" ca="1" si="128"/>
        <v>0</v>
      </c>
      <c r="AF242" s="18">
        <f t="shared" ca="1" si="128"/>
        <v>0</v>
      </c>
      <c r="AG242" s="18">
        <f t="shared" ca="1" si="128"/>
        <v>0</v>
      </c>
      <c r="AH242" s="18">
        <f t="shared" ca="1" si="128"/>
        <v>0</v>
      </c>
      <c r="AI242" s="18">
        <f t="shared" ca="1" si="128"/>
        <v>0</v>
      </c>
      <c r="AJ242" s="18">
        <f t="shared" ca="1" si="128"/>
        <v>0</v>
      </c>
      <c r="AK242" s="18">
        <f t="shared" ca="1" si="128"/>
        <v>0</v>
      </c>
      <c r="AL242" s="18">
        <f t="shared" ca="1" si="128"/>
        <v>0</v>
      </c>
      <c r="AM242" s="18">
        <f t="shared" ca="1" si="128"/>
        <v>0</v>
      </c>
      <c r="AN242" s="18">
        <f t="shared" ca="1" si="128"/>
        <v>0</v>
      </c>
      <c r="AO242" s="18">
        <f t="shared" ca="1" si="129"/>
        <v>0</v>
      </c>
      <c r="AP242" s="18">
        <f t="shared" ca="1" si="129"/>
        <v>0</v>
      </c>
      <c r="AQ242" s="18">
        <f t="shared" ca="1" si="129"/>
        <v>0</v>
      </c>
      <c r="AR242" s="18">
        <f t="shared" ca="1" si="129"/>
        <v>0</v>
      </c>
      <c r="AS242" s="18">
        <f t="shared" ca="1" si="129"/>
        <v>0</v>
      </c>
      <c r="AT242" s="18">
        <f t="shared" ca="1" si="129"/>
        <v>0</v>
      </c>
      <c r="AU242" s="18">
        <f t="shared" ca="1" si="129"/>
        <v>0</v>
      </c>
      <c r="AV242" s="18">
        <f t="shared" ca="1" si="129"/>
        <v>0</v>
      </c>
      <c r="AW242" s="18">
        <f t="shared" ca="1" si="129"/>
        <v>0</v>
      </c>
      <c r="AX242" s="18">
        <f t="shared" ca="1" si="129"/>
        <v>0</v>
      </c>
      <c r="AY242" s="18">
        <f t="shared" ca="1" si="130"/>
        <v>0</v>
      </c>
      <c r="AZ242" s="18">
        <f t="shared" ca="1" si="130"/>
        <v>0</v>
      </c>
      <c r="BA242" s="18">
        <f t="shared" ca="1" si="130"/>
        <v>0</v>
      </c>
      <c r="BB242" s="18">
        <f t="shared" ca="1" si="130"/>
        <v>0</v>
      </c>
      <c r="BC242" s="18">
        <f t="shared" ca="1" si="130"/>
        <v>0</v>
      </c>
      <c r="BD242" s="18">
        <f t="shared" ca="1" si="130"/>
        <v>0</v>
      </c>
      <c r="BE242" s="18">
        <f t="shared" ca="1" si="130"/>
        <v>0</v>
      </c>
      <c r="BF242" s="18">
        <f t="shared" ca="1" si="130"/>
        <v>0</v>
      </c>
      <c r="BG242" s="18">
        <f t="shared" ca="1" si="130"/>
        <v>0</v>
      </c>
      <c r="BH242" s="18">
        <f t="shared" ca="1" si="130"/>
        <v>0</v>
      </c>
    </row>
    <row r="243" spans="8:60" x14ac:dyDescent="0.35">
      <c r="H243" s="2" t="str">
        <f t="shared" si="118"/>
        <v>Capital</v>
      </c>
      <c r="I243">
        <f t="shared" si="120"/>
        <v>5</v>
      </c>
      <c r="J243">
        <f t="shared" si="119"/>
        <v>14</v>
      </c>
      <c r="K243" s="18">
        <f t="shared" ca="1" si="126"/>
        <v>1.3194787630628722</v>
      </c>
      <c r="L243" s="18">
        <f t="shared" ca="1" si="126"/>
        <v>1.2936066304537961</v>
      </c>
      <c r="M243" s="18">
        <f t="shared" ca="1" si="126"/>
        <v>1.2682417945625453</v>
      </c>
      <c r="N243" s="18">
        <f t="shared" ca="1" si="126"/>
        <v>1.243374308394652</v>
      </c>
      <c r="O243" s="18">
        <f t="shared" ca="1" si="126"/>
        <v>1.2189944199947571</v>
      </c>
      <c r="P243" s="18">
        <f t="shared" ca="1" si="126"/>
        <v>1.1950925686223108</v>
      </c>
      <c r="Q243" s="18">
        <f t="shared" ca="1" si="126"/>
        <v>1.1716593810022655</v>
      </c>
      <c r="R243" s="18">
        <f t="shared" ca="1" si="126"/>
        <v>1.1486856676492798</v>
      </c>
      <c r="S243" s="18">
        <f t="shared" ca="1" si="126"/>
        <v>1.1261624192640001</v>
      </c>
      <c r="T243" s="18">
        <f t="shared" ca="1" si="126"/>
        <v>1.1040808032</v>
      </c>
      <c r="U243" s="18">
        <f t="shared" ca="1" si="127"/>
        <v>1.08243216</v>
      </c>
      <c r="V243" s="18">
        <f t="shared" ca="1" si="127"/>
        <v>1.0612079999999999</v>
      </c>
      <c r="W243" s="18">
        <f t="shared" ca="1" si="127"/>
        <v>1.0404</v>
      </c>
      <c r="X243" s="18">
        <f t="shared" ca="1" si="127"/>
        <v>1.02</v>
      </c>
      <c r="Y243" s="18">
        <f t="shared" ca="1" si="127"/>
        <v>1</v>
      </c>
      <c r="Z243" s="18">
        <f t="shared" ca="1" si="127"/>
        <v>0</v>
      </c>
      <c r="AA243" s="18">
        <f t="shared" ca="1" si="127"/>
        <v>0</v>
      </c>
      <c r="AB243" s="18">
        <f t="shared" ca="1" si="127"/>
        <v>0</v>
      </c>
      <c r="AC243" s="18">
        <f t="shared" ca="1" si="127"/>
        <v>0</v>
      </c>
      <c r="AD243" s="18">
        <f t="shared" ca="1" si="127"/>
        <v>0</v>
      </c>
      <c r="AE243" s="18">
        <f t="shared" ca="1" si="128"/>
        <v>0</v>
      </c>
      <c r="AF243" s="18">
        <f t="shared" ca="1" si="128"/>
        <v>0</v>
      </c>
      <c r="AG243" s="18">
        <f t="shared" ca="1" si="128"/>
        <v>0</v>
      </c>
      <c r="AH243" s="18">
        <f t="shared" ca="1" si="128"/>
        <v>0</v>
      </c>
      <c r="AI243" s="18">
        <f t="shared" ca="1" si="128"/>
        <v>0</v>
      </c>
      <c r="AJ243" s="18">
        <f t="shared" ca="1" si="128"/>
        <v>0</v>
      </c>
      <c r="AK243" s="18">
        <f t="shared" ca="1" si="128"/>
        <v>0</v>
      </c>
      <c r="AL243" s="18">
        <f t="shared" ca="1" si="128"/>
        <v>0</v>
      </c>
      <c r="AM243" s="18">
        <f t="shared" ca="1" si="128"/>
        <v>0</v>
      </c>
      <c r="AN243" s="18">
        <f t="shared" ca="1" si="128"/>
        <v>0</v>
      </c>
      <c r="AO243" s="18">
        <f t="shared" ca="1" si="129"/>
        <v>0</v>
      </c>
      <c r="AP243" s="18">
        <f t="shared" ca="1" si="129"/>
        <v>0</v>
      </c>
      <c r="AQ243" s="18">
        <f t="shared" ca="1" si="129"/>
        <v>0</v>
      </c>
      <c r="AR243" s="18">
        <f t="shared" ca="1" si="129"/>
        <v>0</v>
      </c>
      <c r="AS243" s="18">
        <f t="shared" ca="1" si="129"/>
        <v>0</v>
      </c>
      <c r="AT243" s="18">
        <f t="shared" ca="1" si="129"/>
        <v>0</v>
      </c>
      <c r="AU243" s="18">
        <f t="shared" ca="1" si="129"/>
        <v>0</v>
      </c>
      <c r="AV243" s="18">
        <f t="shared" ca="1" si="129"/>
        <v>0</v>
      </c>
      <c r="AW243" s="18">
        <f t="shared" ca="1" si="129"/>
        <v>0</v>
      </c>
      <c r="AX243" s="18">
        <f t="shared" ca="1" si="129"/>
        <v>0</v>
      </c>
      <c r="AY243" s="18">
        <f t="shared" ca="1" si="130"/>
        <v>0</v>
      </c>
      <c r="AZ243" s="18">
        <f t="shared" ca="1" si="130"/>
        <v>0</v>
      </c>
      <c r="BA243" s="18">
        <f t="shared" ca="1" si="130"/>
        <v>0</v>
      </c>
      <c r="BB243" s="18">
        <f t="shared" ca="1" si="130"/>
        <v>0</v>
      </c>
      <c r="BC243" s="18">
        <f t="shared" ca="1" si="130"/>
        <v>0</v>
      </c>
      <c r="BD243" s="18">
        <f t="shared" ca="1" si="130"/>
        <v>0</v>
      </c>
      <c r="BE243" s="18">
        <f t="shared" ca="1" si="130"/>
        <v>0</v>
      </c>
      <c r="BF243" s="18">
        <f t="shared" ca="1" si="130"/>
        <v>0</v>
      </c>
      <c r="BG243" s="18">
        <f t="shared" ca="1" si="130"/>
        <v>0</v>
      </c>
      <c r="BH243" s="18">
        <f t="shared" ca="1" si="130"/>
        <v>0</v>
      </c>
    </row>
    <row r="244" spans="8:60" x14ac:dyDescent="0.35">
      <c r="H244" s="2" t="str">
        <f t="shared" si="118"/>
        <v>Capital</v>
      </c>
      <c r="I244">
        <f t="shared" si="120"/>
        <v>5</v>
      </c>
      <c r="J244">
        <f t="shared" si="119"/>
        <v>15</v>
      </c>
      <c r="K244" s="18">
        <f t="shared" ca="1" si="126"/>
        <v>1.3458683383241292</v>
      </c>
      <c r="L244" s="18">
        <f t="shared" ca="1" si="126"/>
        <v>1.3194787630628722</v>
      </c>
      <c r="M244" s="18">
        <f t="shared" ca="1" si="126"/>
        <v>1.2936066304537961</v>
      </c>
      <c r="N244" s="18">
        <f t="shared" ca="1" si="126"/>
        <v>1.2682417945625453</v>
      </c>
      <c r="O244" s="18">
        <f t="shared" ca="1" si="126"/>
        <v>1.243374308394652</v>
      </c>
      <c r="P244" s="18">
        <f t="shared" ca="1" si="126"/>
        <v>1.2189944199947571</v>
      </c>
      <c r="Q244" s="18">
        <f t="shared" ca="1" si="126"/>
        <v>1.1950925686223108</v>
      </c>
      <c r="R244" s="18">
        <f t="shared" ca="1" si="126"/>
        <v>1.1716593810022655</v>
      </c>
      <c r="S244" s="18">
        <f t="shared" ca="1" si="126"/>
        <v>1.1486856676492798</v>
      </c>
      <c r="T244" s="18">
        <f t="shared" ca="1" si="126"/>
        <v>1.1261624192640001</v>
      </c>
      <c r="U244" s="18">
        <f t="shared" ca="1" si="127"/>
        <v>1.1040808032</v>
      </c>
      <c r="V244" s="18">
        <f t="shared" ca="1" si="127"/>
        <v>1.08243216</v>
      </c>
      <c r="W244" s="18">
        <f t="shared" ca="1" si="127"/>
        <v>1.0612079999999999</v>
      </c>
      <c r="X244" s="18">
        <f t="shared" ca="1" si="127"/>
        <v>1.0404</v>
      </c>
      <c r="Y244" s="18">
        <f t="shared" ca="1" si="127"/>
        <v>1.02</v>
      </c>
      <c r="Z244" s="18">
        <f t="shared" ca="1" si="127"/>
        <v>1</v>
      </c>
      <c r="AA244" s="18">
        <f t="shared" ca="1" si="127"/>
        <v>0</v>
      </c>
      <c r="AB244" s="18">
        <f t="shared" ca="1" si="127"/>
        <v>0</v>
      </c>
      <c r="AC244" s="18">
        <f t="shared" ca="1" si="127"/>
        <v>0</v>
      </c>
      <c r="AD244" s="18">
        <f t="shared" ca="1" si="127"/>
        <v>0</v>
      </c>
      <c r="AE244" s="18">
        <f t="shared" ca="1" si="128"/>
        <v>0</v>
      </c>
      <c r="AF244" s="18">
        <f t="shared" ca="1" si="128"/>
        <v>0</v>
      </c>
      <c r="AG244" s="18">
        <f t="shared" ca="1" si="128"/>
        <v>0</v>
      </c>
      <c r="AH244" s="18">
        <f t="shared" ca="1" si="128"/>
        <v>0</v>
      </c>
      <c r="AI244" s="18">
        <f t="shared" ca="1" si="128"/>
        <v>0</v>
      </c>
      <c r="AJ244" s="18">
        <f t="shared" ca="1" si="128"/>
        <v>0</v>
      </c>
      <c r="AK244" s="18">
        <f t="shared" ca="1" si="128"/>
        <v>0</v>
      </c>
      <c r="AL244" s="18">
        <f t="shared" ca="1" si="128"/>
        <v>0</v>
      </c>
      <c r="AM244" s="18">
        <f t="shared" ca="1" si="128"/>
        <v>0</v>
      </c>
      <c r="AN244" s="18">
        <f t="shared" ca="1" si="128"/>
        <v>0</v>
      </c>
      <c r="AO244" s="18">
        <f t="shared" ca="1" si="129"/>
        <v>0</v>
      </c>
      <c r="AP244" s="18">
        <f t="shared" ca="1" si="129"/>
        <v>0</v>
      </c>
      <c r="AQ244" s="18">
        <f t="shared" ca="1" si="129"/>
        <v>0</v>
      </c>
      <c r="AR244" s="18">
        <f t="shared" ca="1" si="129"/>
        <v>0</v>
      </c>
      <c r="AS244" s="18">
        <f t="shared" ca="1" si="129"/>
        <v>0</v>
      </c>
      <c r="AT244" s="18">
        <f t="shared" ca="1" si="129"/>
        <v>0</v>
      </c>
      <c r="AU244" s="18">
        <f t="shared" ca="1" si="129"/>
        <v>0</v>
      </c>
      <c r="AV244" s="18">
        <f t="shared" ca="1" si="129"/>
        <v>0</v>
      </c>
      <c r="AW244" s="18">
        <f t="shared" ca="1" si="129"/>
        <v>0</v>
      </c>
      <c r="AX244" s="18">
        <f t="shared" ca="1" si="129"/>
        <v>0</v>
      </c>
      <c r="AY244" s="18">
        <f t="shared" ca="1" si="130"/>
        <v>0</v>
      </c>
      <c r="AZ244" s="18">
        <f t="shared" ca="1" si="130"/>
        <v>0</v>
      </c>
      <c r="BA244" s="18">
        <f t="shared" ca="1" si="130"/>
        <v>0</v>
      </c>
      <c r="BB244" s="18">
        <f t="shared" ca="1" si="130"/>
        <v>0</v>
      </c>
      <c r="BC244" s="18">
        <f t="shared" ca="1" si="130"/>
        <v>0</v>
      </c>
      <c r="BD244" s="18">
        <f t="shared" ca="1" si="130"/>
        <v>0</v>
      </c>
      <c r="BE244" s="18">
        <f t="shared" ca="1" si="130"/>
        <v>0</v>
      </c>
      <c r="BF244" s="18">
        <f t="shared" ca="1" si="130"/>
        <v>0</v>
      </c>
      <c r="BG244" s="18">
        <f t="shared" ca="1" si="130"/>
        <v>0</v>
      </c>
      <c r="BH244" s="18">
        <f t="shared" ca="1" si="130"/>
        <v>0</v>
      </c>
    </row>
    <row r="245" spans="8:60" x14ac:dyDescent="0.35">
      <c r="H245" s="2" t="str">
        <f t="shared" si="118"/>
        <v>Capital</v>
      </c>
      <c r="I245">
        <f t="shared" si="120"/>
        <v>5</v>
      </c>
      <c r="J245">
        <f t="shared" si="119"/>
        <v>16</v>
      </c>
      <c r="K245" s="18">
        <f t="shared" ref="K245:T254" ca="1" si="131">IF(K$24&gt;$J245,0,OFFSET($K$2,$I245,$J245-K$24))</f>
        <v>1.372785705090612</v>
      </c>
      <c r="L245" s="18">
        <f t="shared" ca="1" si="131"/>
        <v>1.3458683383241292</v>
      </c>
      <c r="M245" s="18">
        <f t="shared" ca="1" si="131"/>
        <v>1.3194787630628722</v>
      </c>
      <c r="N245" s="18">
        <f t="shared" ca="1" si="131"/>
        <v>1.2936066304537961</v>
      </c>
      <c r="O245" s="18">
        <f t="shared" ca="1" si="131"/>
        <v>1.2682417945625453</v>
      </c>
      <c r="P245" s="18">
        <f t="shared" ca="1" si="131"/>
        <v>1.243374308394652</v>
      </c>
      <c r="Q245" s="18">
        <f t="shared" ca="1" si="131"/>
        <v>1.2189944199947571</v>
      </c>
      <c r="R245" s="18">
        <f t="shared" ca="1" si="131"/>
        <v>1.1950925686223108</v>
      </c>
      <c r="S245" s="18">
        <f t="shared" ca="1" si="131"/>
        <v>1.1716593810022655</v>
      </c>
      <c r="T245" s="18">
        <f t="shared" ca="1" si="131"/>
        <v>1.1486856676492798</v>
      </c>
      <c r="U245" s="18">
        <f t="shared" ref="U245:AD254" ca="1" si="132">IF(U$24&gt;$J245,0,OFFSET($K$2,$I245,$J245-U$24))</f>
        <v>1.1261624192640001</v>
      </c>
      <c r="V245" s="18">
        <f t="shared" ca="1" si="132"/>
        <v>1.1040808032</v>
      </c>
      <c r="W245" s="18">
        <f t="shared" ca="1" si="132"/>
        <v>1.08243216</v>
      </c>
      <c r="X245" s="18">
        <f t="shared" ca="1" si="132"/>
        <v>1.0612079999999999</v>
      </c>
      <c r="Y245" s="18">
        <f t="shared" ca="1" si="132"/>
        <v>1.0404</v>
      </c>
      <c r="Z245" s="18">
        <f t="shared" ca="1" si="132"/>
        <v>1.02</v>
      </c>
      <c r="AA245" s="18">
        <f t="shared" ca="1" si="132"/>
        <v>1</v>
      </c>
      <c r="AB245" s="18">
        <f t="shared" ca="1" si="132"/>
        <v>0</v>
      </c>
      <c r="AC245" s="18">
        <f t="shared" ca="1" si="132"/>
        <v>0</v>
      </c>
      <c r="AD245" s="18">
        <f t="shared" ca="1" si="132"/>
        <v>0</v>
      </c>
      <c r="AE245" s="18">
        <f t="shared" ref="AE245:AN254" ca="1" si="133">IF(AE$24&gt;$J245,0,OFFSET($K$2,$I245,$J245-AE$24))</f>
        <v>0</v>
      </c>
      <c r="AF245" s="18">
        <f t="shared" ca="1" si="133"/>
        <v>0</v>
      </c>
      <c r="AG245" s="18">
        <f t="shared" ca="1" si="133"/>
        <v>0</v>
      </c>
      <c r="AH245" s="18">
        <f t="shared" ca="1" si="133"/>
        <v>0</v>
      </c>
      <c r="AI245" s="18">
        <f t="shared" ca="1" si="133"/>
        <v>0</v>
      </c>
      <c r="AJ245" s="18">
        <f t="shared" ca="1" si="133"/>
        <v>0</v>
      </c>
      <c r="AK245" s="18">
        <f t="shared" ca="1" si="133"/>
        <v>0</v>
      </c>
      <c r="AL245" s="18">
        <f t="shared" ca="1" si="133"/>
        <v>0</v>
      </c>
      <c r="AM245" s="18">
        <f t="shared" ca="1" si="133"/>
        <v>0</v>
      </c>
      <c r="AN245" s="18">
        <f t="shared" ca="1" si="133"/>
        <v>0</v>
      </c>
      <c r="AO245" s="18">
        <f t="shared" ref="AO245:AX254" ca="1" si="134">IF(AO$24&gt;$J245,0,OFFSET($K$2,$I245,$J245-AO$24))</f>
        <v>0</v>
      </c>
      <c r="AP245" s="18">
        <f t="shared" ca="1" si="134"/>
        <v>0</v>
      </c>
      <c r="AQ245" s="18">
        <f t="shared" ca="1" si="134"/>
        <v>0</v>
      </c>
      <c r="AR245" s="18">
        <f t="shared" ca="1" si="134"/>
        <v>0</v>
      </c>
      <c r="AS245" s="18">
        <f t="shared" ca="1" si="134"/>
        <v>0</v>
      </c>
      <c r="AT245" s="18">
        <f t="shared" ca="1" si="134"/>
        <v>0</v>
      </c>
      <c r="AU245" s="18">
        <f t="shared" ca="1" si="134"/>
        <v>0</v>
      </c>
      <c r="AV245" s="18">
        <f t="shared" ca="1" si="134"/>
        <v>0</v>
      </c>
      <c r="AW245" s="18">
        <f t="shared" ca="1" si="134"/>
        <v>0</v>
      </c>
      <c r="AX245" s="18">
        <f t="shared" ca="1" si="134"/>
        <v>0</v>
      </c>
      <c r="AY245" s="18">
        <f t="shared" ref="AY245:BH254" ca="1" si="135">IF(AY$24&gt;$J245,0,OFFSET($K$2,$I245,$J245-AY$24))</f>
        <v>0</v>
      </c>
      <c r="AZ245" s="18">
        <f t="shared" ca="1" si="135"/>
        <v>0</v>
      </c>
      <c r="BA245" s="18">
        <f t="shared" ca="1" si="135"/>
        <v>0</v>
      </c>
      <c r="BB245" s="18">
        <f t="shared" ca="1" si="135"/>
        <v>0</v>
      </c>
      <c r="BC245" s="18">
        <f t="shared" ca="1" si="135"/>
        <v>0</v>
      </c>
      <c r="BD245" s="18">
        <f t="shared" ca="1" si="135"/>
        <v>0</v>
      </c>
      <c r="BE245" s="18">
        <f t="shared" ca="1" si="135"/>
        <v>0</v>
      </c>
      <c r="BF245" s="18">
        <f t="shared" ca="1" si="135"/>
        <v>0</v>
      </c>
      <c r="BG245" s="18">
        <f t="shared" ca="1" si="135"/>
        <v>0</v>
      </c>
      <c r="BH245" s="18">
        <f t="shared" ca="1" si="135"/>
        <v>0</v>
      </c>
    </row>
    <row r="246" spans="8:60" x14ac:dyDescent="0.35">
      <c r="H246" s="2" t="str">
        <f t="shared" si="118"/>
        <v>Capital</v>
      </c>
      <c r="I246">
        <f t="shared" si="120"/>
        <v>5</v>
      </c>
      <c r="J246">
        <f t="shared" si="119"/>
        <v>17</v>
      </c>
      <c r="K246" s="18">
        <f t="shared" ca="1" si="131"/>
        <v>1.4002414191924244</v>
      </c>
      <c r="L246" s="18">
        <f t="shared" ca="1" si="131"/>
        <v>1.372785705090612</v>
      </c>
      <c r="M246" s="18">
        <f t="shared" ca="1" si="131"/>
        <v>1.3458683383241292</v>
      </c>
      <c r="N246" s="18">
        <f t="shared" ca="1" si="131"/>
        <v>1.3194787630628722</v>
      </c>
      <c r="O246" s="18">
        <f t="shared" ca="1" si="131"/>
        <v>1.2936066304537961</v>
      </c>
      <c r="P246" s="18">
        <f t="shared" ca="1" si="131"/>
        <v>1.2682417945625453</v>
      </c>
      <c r="Q246" s="18">
        <f t="shared" ca="1" si="131"/>
        <v>1.243374308394652</v>
      </c>
      <c r="R246" s="18">
        <f t="shared" ca="1" si="131"/>
        <v>1.2189944199947571</v>
      </c>
      <c r="S246" s="18">
        <f t="shared" ca="1" si="131"/>
        <v>1.1950925686223108</v>
      </c>
      <c r="T246" s="18">
        <f t="shared" ca="1" si="131"/>
        <v>1.1716593810022655</v>
      </c>
      <c r="U246" s="18">
        <f t="shared" ca="1" si="132"/>
        <v>1.1486856676492798</v>
      </c>
      <c r="V246" s="18">
        <f t="shared" ca="1" si="132"/>
        <v>1.1261624192640001</v>
      </c>
      <c r="W246" s="18">
        <f t="shared" ca="1" si="132"/>
        <v>1.1040808032</v>
      </c>
      <c r="X246" s="18">
        <f t="shared" ca="1" si="132"/>
        <v>1.08243216</v>
      </c>
      <c r="Y246" s="18">
        <f t="shared" ca="1" si="132"/>
        <v>1.0612079999999999</v>
      </c>
      <c r="Z246" s="18">
        <f t="shared" ca="1" si="132"/>
        <v>1.0404</v>
      </c>
      <c r="AA246" s="18">
        <f t="shared" ca="1" si="132"/>
        <v>1.02</v>
      </c>
      <c r="AB246" s="18">
        <f t="shared" ca="1" si="132"/>
        <v>1</v>
      </c>
      <c r="AC246" s="18">
        <f t="shared" ca="1" si="132"/>
        <v>0</v>
      </c>
      <c r="AD246" s="18">
        <f t="shared" ca="1" si="132"/>
        <v>0</v>
      </c>
      <c r="AE246" s="18">
        <f t="shared" ca="1" si="133"/>
        <v>0</v>
      </c>
      <c r="AF246" s="18">
        <f t="shared" ca="1" si="133"/>
        <v>0</v>
      </c>
      <c r="AG246" s="18">
        <f t="shared" ca="1" si="133"/>
        <v>0</v>
      </c>
      <c r="AH246" s="18">
        <f t="shared" ca="1" si="133"/>
        <v>0</v>
      </c>
      <c r="AI246" s="18">
        <f t="shared" ca="1" si="133"/>
        <v>0</v>
      </c>
      <c r="AJ246" s="18">
        <f t="shared" ca="1" si="133"/>
        <v>0</v>
      </c>
      <c r="AK246" s="18">
        <f t="shared" ca="1" si="133"/>
        <v>0</v>
      </c>
      <c r="AL246" s="18">
        <f t="shared" ca="1" si="133"/>
        <v>0</v>
      </c>
      <c r="AM246" s="18">
        <f t="shared" ca="1" si="133"/>
        <v>0</v>
      </c>
      <c r="AN246" s="18">
        <f t="shared" ca="1" si="133"/>
        <v>0</v>
      </c>
      <c r="AO246" s="18">
        <f t="shared" ca="1" si="134"/>
        <v>0</v>
      </c>
      <c r="AP246" s="18">
        <f t="shared" ca="1" si="134"/>
        <v>0</v>
      </c>
      <c r="AQ246" s="18">
        <f t="shared" ca="1" si="134"/>
        <v>0</v>
      </c>
      <c r="AR246" s="18">
        <f t="shared" ca="1" si="134"/>
        <v>0</v>
      </c>
      <c r="AS246" s="18">
        <f t="shared" ca="1" si="134"/>
        <v>0</v>
      </c>
      <c r="AT246" s="18">
        <f t="shared" ca="1" si="134"/>
        <v>0</v>
      </c>
      <c r="AU246" s="18">
        <f t="shared" ca="1" si="134"/>
        <v>0</v>
      </c>
      <c r="AV246" s="18">
        <f t="shared" ca="1" si="134"/>
        <v>0</v>
      </c>
      <c r="AW246" s="18">
        <f t="shared" ca="1" si="134"/>
        <v>0</v>
      </c>
      <c r="AX246" s="18">
        <f t="shared" ca="1" si="134"/>
        <v>0</v>
      </c>
      <c r="AY246" s="18">
        <f t="shared" ca="1" si="135"/>
        <v>0</v>
      </c>
      <c r="AZ246" s="18">
        <f t="shared" ca="1" si="135"/>
        <v>0</v>
      </c>
      <c r="BA246" s="18">
        <f t="shared" ca="1" si="135"/>
        <v>0</v>
      </c>
      <c r="BB246" s="18">
        <f t="shared" ca="1" si="135"/>
        <v>0</v>
      </c>
      <c r="BC246" s="18">
        <f t="shared" ca="1" si="135"/>
        <v>0</v>
      </c>
      <c r="BD246" s="18">
        <f t="shared" ca="1" si="135"/>
        <v>0</v>
      </c>
      <c r="BE246" s="18">
        <f t="shared" ca="1" si="135"/>
        <v>0</v>
      </c>
      <c r="BF246" s="18">
        <f t="shared" ca="1" si="135"/>
        <v>0</v>
      </c>
      <c r="BG246" s="18">
        <f t="shared" ca="1" si="135"/>
        <v>0</v>
      </c>
      <c r="BH246" s="18">
        <f t="shared" ca="1" si="135"/>
        <v>0</v>
      </c>
    </row>
    <row r="247" spans="8:60" x14ac:dyDescent="0.35">
      <c r="H247" s="2" t="str">
        <f t="shared" si="118"/>
        <v>Capital</v>
      </c>
      <c r="I247">
        <f t="shared" si="120"/>
        <v>5</v>
      </c>
      <c r="J247">
        <f t="shared" si="119"/>
        <v>18</v>
      </c>
      <c r="K247" s="18">
        <f t="shared" ca="1" si="131"/>
        <v>1.4282462475762727</v>
      </c>
      <c r="L247" s="18">
        <f t="shared" ca="1" si="131"/>
        <v>1.4002414191924244</v>
      </c>
      <c r="M247" s="18">
        <f t="shared" ca="1" si="131"/>
        <v>1.372785705090612</v>
      </c>
      <c r="N247" s="18">
        <f t="shared" ca="1" si="131"/>
        <v>1.3458683383241292</v>
      </c>
      <c r="O247" s="18">
        <f t="shared" ca="1" si="131"/>
        <v>1.3194787630628722</v>
      </c>
      <c r="P247" s="18">
        <f t="shared" ca="1" si="131"/>
        <v>1.2936066304537961</v>
      </c>
      <c r="Q247" s="18">
        <f t="shared" ca="1" si="131"/>
        <v>1.2682417945625453</v>
      </c>
      <c r="R247" s="18">
        <f t="shared" ca="1" si="131"/>
        <v>1.243374308394652</v>
      </c>
      <c r="S247" s="18">
        <f t="shared" ca="1" si="131"/>
        <v>1.2189944199947571</v>
      </c>
      <c r="T247" s="18">
        <f t="shared" ca="1" si="131"/>
        <v>1.1950925686223108</v>
      </c>
      <c r="U247" s="18">
        <f t="shared" ca="1" si="132"/>
        <v>1.1716593810022655</v>
      </c>
      <c r="V247" s="18">
        <f t="shared" ca="1" si="132"/>
        <v>1.1486856676492798</v>
      </c>
      <c r="W247" s="18">
        <f t="shared" ca="1" si="132"/>
        <v>1.1261624192640001</v>
      </c>
      <c r="X247" s="18">
        <f t="shared" ca="1" si="132"/>
        <v>1.1040808032</v>
      </c>
      <c r="Y247" s="18">
        <f t="shared" ca="1" si="132"/>
        <v>1.08243216</v>
      </c>
      <c r="Z247" s="18">
        <f t="shared" ca="1" si="132"/>
        <v>1.0612079999999999</v>
      </c>
      <c r="AA247" s="18">
        <f t="shared" ca="1" si="132"/>
        <v>1.0404</v>
      </c>
      <c r="AB247" s="18">
        <f t="shared" ca="1" si="132"/>
        <v>1.02</v>
      </c>
      <c r="AC247" s="18">
        <f t="shared" ca="1" si="132"/>
        <v>1</v>
      </c>
      <c r="AD247" s="18">
        <f t="shared" ca="1" si="132"/>
        <v>0</v>
      </c>
      <c r="AE247" s="18">
        <f t="shared" ca="1" si="133"/>
        <v>0</v>
      </c>
      <c r="AF247" s="18">
        <f t="shared" ca="1" si="133"/>
        <v>0</v>
      </c>
      <c r="AG247" s="18">
        <f t="shared" ca="1" si="133"/>
        <v>0</v>
      </c>
      <c r="AH247" s="18">
        <f t="shared" ca="1" si="133"/>
        <v>0</v>
      </c>
      <c r="AI247" s="18">
        <f t="shared" ca="1" si="133"/>
        <v>0</v>
      </c>
      <c r="AJ247" s="18">
        <f t="shared" ca="1" si="133"/>
        <v>0</v>
      </c>
      <c r="AK247" s="18">
        <f t="shared" ca="1" si="133"/>
        <v>0</v>
      </c>
      <c r="AL247" s="18">
        <f t="shared" ca="1" si="133"/>
        <v>0</v>
      </c>
      <c r="AM247" s="18">
        <f t="shared" ca="1" si="133"/>
        <v>0</v>
      </c>
      <c r="AN247" s="18">
        <f t="shared" ca="1" si="133"/>
        <v>0</v>
      </c>
      <c r="AO247" s="18">
        <f t="shared" ca="1" si="134"/>
        <v>0</v>
      </c>
      <c r="AP247" s="18">
        <f t="shared" ca="1" si="134"/>
        <v>0</v>
      </c>
      <c r="AQ247" s="18">
        <f t="shared" ca="1" si="134"/>
        <v>0</v>
      </c>
      <c r="AR247" s="18">
        <f t="shared" ca="1" si="134"/>
        <v>0</v>
      </c>
      <c r="AS247" s="18">
        <f t="shared" ca="1" si="134"/>
        <v>0</v>
      </c>
      <c r="AT247" s="18">
        <f t="shared" ca="1" si="134"/>
        <v>0</v>
      </c>
      <c r="AU247" s="18">
        <f t="shared" ca="1" si="134"/>
        <v>0</v>
      </c>
      <c r="AV247" s="18">
        <f t="shared" ca="1" si="134"/>
        <v>0</v>
      </c>
      <c r="AW247" s="18">
        <f t="shared" ca="1" si="134"/>
        <v>0</v>
      </c>
      <c r="AX247" s="18">
        <f t="shared" ca="1" si="134"/>
        <v>0</v>
      </c>
      <c r="AY247" s="18">
        <f t="shared" ca="1" si="135"/>
        <v>0</v>
      </c>
      <c r="AZ247" s="18">
        <f t="shared" ca="1" si="135"/>
        <v>0</v>
      </c>
      <c r="BA247" s="18">
        <f t="shared" ca="1" si="135"/>
        <v>0</v>
      </c>
      <c r="BB247" s="18">
        <f t="shared" ca="1" si="135"/>
        <v>0</v>
      </c>
      <c r="BC247" s="18">
        <f t="shared" ca="1" si="135"/>
        <v>0</v>
      </c>
      <c r="BD247" s="18">
        <f t="shared" ca="1" si="135"/>
        <v>0</v>
      </c>
      <c r="BE247" s="18">
        <f t="shared" ca="1" si="135"/>
        <v>0</v>
      </c>
      <c r="BF247" s="18">
        <f t="shared" ca="1" si="135"/>
        <v>0</v>
      </c>
      <c r="BG247" s="18">
        <f t="shared" ca="1" si="135"/>
        <v>0</v>
      </c>
      <c r="BH247" s="18">
        <f t="shared" ca="1" si="135"/>
        <v>0</v>
      </c>
    </row>
    <row r="248" spans="8:60" x14ac:dyDescent="0.35">
      <c r="H248" s="2" t="str">
        <f t="shared" si="118"/>
        <v>Capital</v>
      </c>
      <c r="I248">
        <f t="shared" si="120"/>
        <v>5</v>
      </c>
      <c r="J248">
        <f t="shared" si="119"/>
        <v>19</v>
      </c>
      <c r="K248" s="18">
        <f t="shared" ca="1" si="131"/>
        <v>1.4568111725277981</v>
      </c>
      <c r="L248" s="18">
        <f t="shared" ca="1" si="131"/>
        <v>1.4282462475762727</v>
      </c>
      <c r="M248" s="18">
        <f t="shared" ca="1" si="131"/>
        <v>1.4002414191924244</v>
      </c>
      <c r="N248" s="18">
        <f t="shared" ca="1" si="131"/>
        <v>1.372785705090612</v>
      </c>
      <c r="O248" s="18">
        <f t="shared" ca="1" si="131"/>
        <v>1.3458683383241292</v>
      </c>
      <c r="P248" s="18">
        <f t="shared" ca="1" si="131"/>
        <v>1.3194787630628722</v>
      </c>
      <c r="Q248" s="18">
        <f t="shared" ca="1" si="131"/>
        <v>1.2936066304537961</v>
      </c>
      <c r="R248" s="18">
        <f t="shared" ca="1" si="131"/>
        <v>1.2682417945625453</v>
      </c>
      <c r="S248" s="18">
        <f t="shared" ca="1" si="131"/>
        <v>1.243374308394652</v>
      </c>
      <c r="T248" s="18">
        <f t="shared" ca="1" si="131"/>
        <v>1.2189944199947571</v>
      </c>
      <c r="U248" s="18">
        <f t="shared" ca="1" si="132"/>
        <v>1.1950925686223108</v>
      </c>
      <c r="V248" s="18">
        <f t="shared" ca="1" si="132"/>
        <v>1.1716593810022655</v>
      </c>
      <c r="W248" s="18">
        <f t="shared" ca="1" si="132"/>
        <v>1.1486856676492798</v>
      </c>
      <c r="X248" s="18">
        <f t="shared" ca="1" si="132"/>
        <v>1.1261624192640001</v>
      </c>
      <c r="Y248" s="18">
        <f t="shared" ca="1" si="132"/>
        <v>1.1040808032</v>
      </c>
      <c r="Z248" s="18">
        <f t="shared" ca="1" si="132"/>
        <v>1.08243216</v>
      </c>
      <c r="AA248" s="18">
        <f t="shared" ca="1" si="132"/>
        <v>1.0612079999999999</v>
      </c>
      <c r="AB248" s="18">
        <f t="shared" ca="1" si="132"/>
        <v>1.0404</v>
      </c>
      <c r="AC248" s="18">
        <f t="shared" ca="1" si="132"/>
        <v>1.02</v>
      </c>
      <c r="AD248" s="18">
        <f t="shared" ca="1" si="132"/>
        <v>1</v>
      </c>
      <c r="AE248" s="18">
        <f t="shared" ca="1" si="133"/>
        <v>0</v>
      </c>
      <c r="AF248" s="18">
        <f t="shared" ca="1" si="133"/>
        <v>0</v>
      </c>
      <c r="AG248" s="18">
        <f t="shared" ca="1" si="133"/>
        <v>0</v>
      </c>
      <c r="AH248" s="18">
        <f t="shared" ca="1" si="133"/>
        <v>0</v>
      </c>
      <c r="AI248" s="18">
        <f t="shared" ca="1" si="133"/>
        <v>0</v>
      </c>
      <c r="AJ248" s="18">
        <f t="shared" ca="1" si="133"/>
        <v>0</v>
      </c>
      <c r="AK248" s="18">
        <f t="shared" ca="1" si="133"/>
        <v>0</v>
      </c>
      <c r="AL248" s="18">
        <f t="shared" ca="1" si="133"/>
        <v>0</v>
      </c>
      <c r="AM248" s="18">
        <f t="shared" ca="1" si="133"/>
        <v>0</v>
      </c>
      <c r="AN248" s="18">
        <f t="shared" ca="1" si="133"/>
        <v>0</v>
      </c>
      <c r="AO248" s="18">
        <f t="shared" ca="1" si="134"/>
        <v>0</v>
      </c>
      <c r="AP248" s="18">
        <f t="shared" ca="1" si="134"/>
        <v>0</v>
      </c>
      <c r="AQ248" s="18">
        <f t="shared" ca="1" si="134"/>
        <v>0</v>
      </c>
      <c r="AR248" s="18">
        <f t="shared" ca="1" si="134"/>
        <v>0</v>
      </c>
      <c r="AS248" s="18">
        <f t="shared" ca="1" si="134"/>
        <v>0</v>
      </c>
      <c r="AT248" s="18">
        <f t="shared" ca="1" si="134"/>
        <v>0</v>
      </c>
      <c r="AU248" s="18">
        <f t="shared" ca="1" si="134"/>
        <v>0</v>
      </c>
      <c r="AV248" s="18">
        <f t="shared" ca="1" si="134"/>
        <v>0</v>
      </c>
      <c r="AW248" s="18">
        <f t="shared" ca="1" si="134"/>
        <v>0</v>
      </c>
      <c r="AX248" s="18">
        <f t="shared" ca="1" si="134"/>
        <v>0</v>
      </c>
      <c r="AY248" s="18">
        <f t="shared" ca="1" si="135"/>
        <v>0</v>
      </c>
      <c r="AZ248" s="18">
        <f t="shared" ca="1" si="135"/>
        <v>0</v>
      </c>
      <c r="BA248" s="18">
        <f t="shared" ca="1" si="135"/>
        <v>0</v>
      </c>
      <c r="BB248" s="18">
        <f t="shared" ca="1" si="135"/>
        <v>0</v>
      </c>
      <c r="BC248" s="18">
        <f t="shared" ca="1" si="135"/>
        <v>0</v>
      </c>
      <c r="BD248" s="18">
        <f t="shared" ca="1" si="135"/>
        <v>0</v>
      </c>
      <c r="BE248" s="18">
        <f t="shared" ca="1" si="135"/>
        <v>0</v>
      </c>
      <c r="BF248" s="18">
        <f t="shared" ca="1" si="135"/>
        <v>0</v>
      </c>
      <c r="BG248" s="18">
        <f t="shared" ca="1" si="135"/>
        <v>0</v>
      </c>
      <c r="BH248" s="18">
        <f t="shared" ca="1" si="135"/>
        <v>0</v>
      </c>
    </row>
    <row r="249" spans="8:60" x14ac:dyDescent="0.35">
      <c r="H249" s="2" t="str">
        <f t="shared" si="118"/>
        <v>Capital</v>
      </c>
      <c r="I249">
        <f t="shared" si="120"/>
        <v>5</v>
      </c>
      <c r="J249">
        <f t="shared" si="119"/>
        <v>20</v>
      </c>
      <c r="K249" s="18">
        <f t="shared" ca="1" si="131"/>
        <v>1.4859473959783542</v>
      </c>
      <c r="L249" s="18">
        <f t="shared" ca="1" si="131"/>
        <v>1.4568111725277981</v>
      </c>
      <c r="M249" s="18">
        <f t="shared" ca="1" si="131"/>
        <v>1.4282462475762727</v>
      </c>
      <c r="N249" s="18">
        <f t="shared" ca="1" si="131"/>
        <v>1.4002414191924244</v>
      </c>
      <c r="O249" s="18">
        <f t="shared" ca="1" si="131"/>
        <v>1.372785705090612</v>
      </c>
      <c r="P249" s="18">
        <f t="shared" ca="1" si="131"/>
        <v>1.3458683383241292</v>
      </c>
      <c r="Q249" s="18">
        <f t="shared" ca="1" si="131"/>
        <v>1.3194787630628722</v>
      </c>
      <c r="R249" s="18">
        <f t="shared" ca="1" si="131"/>
        <v>1.2936066304537961</v>
      </c>
      <c r="S249" s="18">
        <f t="shared" ca="1" si="131"/>
        <v>1.2682417945625453</v>
      </c>
      <c r="T249" s="18">
        <f t="shared" ca="1" si="131"/>
        <v>1.243374308394652</v>
      </c>
      <c r="U249" s="18">
        <f t="shared" ca="1" si="132"/>
        <v>1.2189944199947571</v>
      </c>
      <c r="V249" s="18">
        <f t="shared" ca="1" si="132"/>
        <v>1.1950925686223108</v>
      </c>
      <c r="W249" s="18">
        <f t="shared" ca="1" si="132"/>
        <v>1.1716593810022655</v>
      </c>
      <c r="X249" s="18">
        <f t="shared" ca="1" si="132"/>
        <v>1.1486856676492798</v>
      </c>
      <c r="Y249" s="18">
        <f t="shared" ca="1" si="132"/>
        <v>1.1261624192640001</v>
      </c>
      <c r="Z249" s="18">
        <f t="shared" ca="1" si="132"/>
        <v>1.1040808032</v>
      </c>
      <c r="AA249" s="18">
        <f t="shared" ca="1" si="132"/>
        <v>1.08243216</v>
      </c>
      <c r="AB249" s="18">
        <f t="shared" ca="1" si="132"/>
        <v>1.0612079999999999</v>
      </c>
      <c r="AC249" s="18">
        <f t="shared" ca="1" si="132"/>
        <v>1.0404</v>
      </c>
      <c r="AD249" s="18">
        <f t="shared" ca="1" si="132"/>
        <v>1.02</v>
      </c>
      <c r="AE249" s="18">
        <f t="shared" ca="1" si="133"/>
        <v>1</v>
      </c>
      <c r="AF249" s="18">
        <f t="shared" ca="1" si="133"/>
        <v>0</v>
      </c>
      <c r="AG249" s="18">
        <f t="shared" ca="1" si="133"/>
        <v>0</v>
      </c>
      <c r="AH249" s="18">
        <f t="shared" ca="1" si="133"/>
        <v>0</v>
      </c>
      <c r="AI249" s="18">
        <f t="shared" ca="1" si="133"/>
        <v>0</v>
      </c>
      <c r="AJ249" s="18">
        <f t="shared" ca="1" si="133"/>
        <v>0</v>
      </c>
      <c r="AK249" s="18">
        <f t="shared" ca="1" si="133"/>
        <v>0</v>
      </c>
      <c r="AL249" s="18">
        <f t="shared" ca="1" si="133"/>
        <v>0</v>
      </c>
      <c r="AM249" s="18">
        <f t="shared" ca="1" si="133"/>
        <v>0</v>
      </c>
      <c r="AN249" s="18">
        <f t="shared" ca="1" si="133"/>
        <v>0</v>
      </c>
      <c r="AO249" s="18">
        <f t="shared" ca="1" si="134"/>
        <v>0</v>
      </c>
      <c r="AP249" s="18">
        <f t="shared" ca="1" si="134"/>
        <v>0</v>
      </c>
      <c r="AQ249" s="18">
        <f t="shared" ca="1" si="134"/>
        <v>0</v>
      </c>
      <c r="AR249" s="18">
        <f t="shared" ca="1" si="134"/>
        <v>0</v>
      </c>
      <c r="AS249" s="18">
        <f t="shared" ca="1" si="134"/>
        <v>0</v>
      </c>
      <c r="AT249" s="18">
        <f t="shared" ca="1" si="134"/>
        <v>0</v>
      </c>
      <c r="AU249" s="18">
        <f t="shared" ca="1" si="134"/>
        <v>0</v>
      </c>
      <c r="AV249" s="18">
        <f t="shared" ca="1" si="134"/>
        <v>0</v>
      </c>
      <c r="AW249" s="18">
        <f t="shared" ca="1" si="134"/>
        <v>0</v>
      </c>
      <c r="AX249" s="18">
        <f t="shared" ca="1" si="134"/>
        <v>0</v>
      </c>
      <c r="AY249" s="18">
        <f t="shared" ca="1" si="135"/>
        <v>0</v>
      </c>
      <c r="AZ249" s="18">
        <f t="shared" ca="1" si="135"/>
        <v>0</v>
      </c>
      <c r="BA249" s="18">
        <f t="shared" ca="1" si="135"/>
        <v>0</v>
      </c>
      <c r="BB249" s="18">
        <f t="shared" ca="1" si="135"/>
        <v>0</v>
      </c>
      <c r="BC249" s="18">
        <f t="shared" ca="1" si="135"/>
        <v>0</v>
      </c>
      <c r="BD249" s="18">
        <f t="shared" ca="1" si="135"/>
        <v>0</v>
      </c>
      <c r="BE249" s="18">
        <f t="shared" ca="1" si="135"/>
        <v>0</v>
      </c>
      <c r="BF249" s="18">
        <f t="shared" ca="1" si="135"/>
        <v>0</v>
      </c>
      <c r="BG249" s="18">
        <f t="shared" ca="1" si="135"/>
        <v>0</v>
      </c>
      <c r="BH249" s="18">
        <f t="shared" ca="1" si="135"/>
        <v>0</v>
      </c>
    </row>
    <row r="250" spans="8:60" x14ac:dyDescent="0.35">
      <c r="H250" s="2" t="str">
        <f t="shared" si="118"/>
        <v>Capital</v>
      </c>
      <c r="I250">
        <f t="shared" si="120"/>
        <v>5</v>
      </c>
      <c r="J250">
        <f t="shared" si="119"/>
        <v>21</v>
      </c>
      <c r="K250" s="18">
        <f t="shared" ca="1" si="131"/>
        <v>1.5156663438979212</v>
      </c>
      <c r="L250" s="18">
        <f t="shared" ca="1" si="131"/>
        <v>1.4859473959783542</v>
      </c>
      <c r="M250" s="18">
        <f t="shared" ca="1" si="131"/>
        <v>1.4568111725277981</v>
      </c>
      <c r="N250" s="18">
        <f t="shared" ca="1" si="131"/>
        <v>1.4282462475762727</v>
      </c>
      <c r="O250" s="18">
        <f t="shared" ca="1" si="131"/>
        <v>1.4002414191924244</v>
      </c>
      <c r="P250" s="18">
        <f t="shared" ca="1" si="131"/>
        <v>1.372785705090612</v>
      </c>
      <c r="Q250" s="18">
        <f t="shared" ca="1" si="131"/>
        <v>1.3458683383241292</v>
      </c>
      <c r="R250" s="18">
        <f t="shared" ca="1" si="131"/>
        <v>1.3194787630628722</v>
      </c>
      <c r="S250" s="18">
        <f t="shared" ca="1" si="131"/>
        <v>1.2936066304537961</v>
      </c>
      <c r="T250" s="18">
        <f t="shared" ca="1" si="131"/>
        <v>1.2682417945625453</v>
      </c>
      <c r="U250" s="18">
        <f t="shared" ca="1" si="132"/>
        <v>1.243374308394652</v>
      </c>
      <c r="V250" s="18">
        <f t="shared" ca="1" si="132"/>
        <v>1.2189944199947571</v>
      </c>
      <c r="W250" s="18">
        <f t="shared" ca="1" si="132"/>
        <v>1.1950925686223108</v>
      </c>
      <c r="X250" s="18">
        <f t="shared" ca="1" si="132"/>
        <v>1.1716593810022655</v>
      </c>
      <c r="Y250" s="18">
        <f t="shared" ca="1" si="132"/>
        <v>1.1486856676492798</v>
      </c>
      <c r="Z250" s="18">
        <f t="shared" ca="1" si="132"/>
        <v>1.1261624192640001</v>
      </c>
      <c r="AA250" s="18">
        <f t="shared" ca="1" si="132"/>
        <v>1.1040808032</v>
      </c>
      <c r="AB250" s="18">
        <f t="shared" ca="1" si="132"/>
        <v>1.08243216</v>
      </c>
      <c r="AC250" s="18">
        <f t="shared" ca="1" si="132"/>
        <v>1.0612079999999999</v>
      </c>
      <c r="AD250" s="18">
        <f t="shared" ca="1" si="132"/>
        <v>1.0404</v>
      </c>
      <c r="AE250" s="18">
        <f t="shared" ca="1" si="133"/>
        <v>1.02</v>
      </c>
      <c r="AF250" s="18">
        <f t="shared" ca="1" si="133"/>
        <v>1</v>
      </c>
      <c r="AG250" s="18">
        <f t="shared" ca="1" si="133"/>
        <v>0</v>
      </c>
      <c r="AH250" s="18">
        <f t="shared" ca="1" si="133"/>
        <v>0</v>
      </c>
      <c r="AI250" s="18">
        <f t="shared" ca="1" si="133"/>
        <v>0</v>
      </c>
      <c r="AJ250" s="18">
        <f t="shared" ca="1" si="133"/>
        <v>0</v>
      </c>
      <c r="AK250" s="18">
        <f t="shared" ca="1" si="133"/>
        <v>0</v>
      </c>
      <c r="AL250" s="18">
        <f t="shared" ca="1" si="133"/>
        <v>0</v>
      </c>
      <c r="AM250" s="18">
        <f t="shared" ca="1" si="133"/>
        <v>0</v>
      </c>
      <c r="AN250" s="18">
        <f t="shared" ca="1" si="133"/>
        <v>0</v>
      </c>
      <c r="AO250" s="18">
        <f t="shared" ca="1" si="134"/>
        <v>0</v>
      </c>
      <c r="AP250" s="18">
        <f t="shared" ca="1" si="134"/>
        <v>0</v>
      </c>
      <c r="AQ250" s="18">
        <f t="shared" ca="1" si="134"/>
        <v>0</v>
      </c>
      <c r="AR250" s="18">
        <f t="shared" ca="1" si="134"/>
        <v>0</v>
      </c>
      <c r="AS250" s="18">
        <f t="shared" ca="1" si="134"/>
        <v>0</v>
      </c>
      <c r="AT250" s="18">
        <f t="shared" ca="1" si="134"/>
        <v>0</v>
      </c>
      <c r="AU250" s="18">
        <f t="shared" ca="1" si="134"/>
        <v>0</v>
      </c>
      <c r="AV250" s="18">
        <f t="shared" ca="1" si="134"/>
        <v>0</v>
      </c>
      <c r="AW250" s="18">
        <f t="shared" ca="1" si="134"/>
        <v>0</v>
      </c>
      <c r="AX250" s="18">
        <f t="shared" ca="1" si="134"/>
        <v>0</v>
      </c>
      <c r="AY250" s="18">
        <f t="shared" ca="1" si="135"/>
        <v>0</v>
      </c>
      <c r="AZ250" s="18">
        <f t="shared" ca="1" si="135"/>
        <v>0</v>
      </c>
      <c r="BA250" s="18">
        <f t="shared" ca="1" si="135"/>
        <v>0</v>
      </c>
      <c r="BB250" s="18">
        <f t="shared" ca="1" si="135"/>
        <v>0</v>
      </c>
      <c r="BC250" s="18">
        <f t="shared" ca="1" si="135"/>
        <v>0</v>
      </c>
      <c r="BD250" s="18">
        <f t="shared" ca="1" si="135"/>
        <v>0</v>
      </c>
      <c r="BE250" s="18">
        <f t="shared" ca="1" si="135"/>
        <v>0</v>
      </c>
      <c r="BF250" s="18">
        <f t="shared" ca="1" si="135"/>
        <v>0</v>
      </c>
      <c r="BG250" s="18">
        <f t="shared" ca="1" si="135"/>
        <v>0</v>
      </c>
      <c r="BH250" s="18">
        <f t="shared" ca="1" si="135"/>
        <v>0</v>
      </c>
    </row>
    <row r="251" spans="8:60" x14ac:dyDescent="0.35">
      <c r="H251" s="2" t="str">
        <f t="shared" si="118"/>
        <v>Capital</v>
      </c>
      <c r="I251">
        <f t="shared" si="120"/>
        <v>5</v>
      </c>
      <c r="J251">
        <f t="shared" si="119"/>
        <v>22</v>
      </c>
      <c r="K251" s="18">
        <f t="shared" ca="1" si="131"/>
        <v>1.5459796707758797</v>
      </c>
      <c r="L251" s="18">
        <f t="shared" ca="1" si="131"/>
        <v>1.5156663438979212</v>
      </c>
      <c r="M251" s="18">
        <f t="shared" ca="1" si="131"/>
        <v>1.4859473959783542</v>
      </c>
      <c r="N251" s="18">
        <f t="shared" ca="1" si="131"/>
        <v>1.4568111725277981</v>
      </c>
      <c r="O251" s="18">
        <f t="shared" ca="1" si="131"/>
        <v>1.4282462475762727</v>
      </c>
      <c r="P251" s="18">
        <f t="shared" ca="1" si="131"/>
        <v>1.4002414191924244</v>
      </c>
      <c r="Q251" s="18">
        <f t="shared" ca="1" si="131"/>
        <v>1.372785705090612</v>
      </c>
      <c r="R251" s="18">
        <f t="shared" ca="1" si="131"/>
        <v>1.3458683383241292</v>
      </c>
      <c r="S251" s="18">
        <f t="shared" ca="1" si="131"/>
        <v>1.3194787630628722</v>
      </c>
      <c r="T251" s="18">
        <f t="shared" ca="1" si="131"/>
        <v>1.2936066304537961</v>
      </c>
      <c r="U251" s="18">
        <f t="shared" ca="1" si="132"/>
        <v>1.2682417945625453</v>
      </c>
      <c r="V251" s="18">
        <f t="shared" ca="1" si="132"/>
        <v>1.243374308394652</v>
      </c>
      <c r="W251" s="18">
        <f t="shared" ca="1" si="132"/>
        <v>1.2189944199947571</v>
      </c>
      <c r="X251" s="18">
        <f t="shared" ca="1" si="132"/>
        <v>1.1950925686223108</v>
      </c>
      <c r="Y251" s="18">
        <f t="shared" ca="1" si="132"/>
        <v>1.1716593810022655</v>
      </c>
      <c r="Z251" s="18">
        <f t="shared" ca="1" si="132"/>
        <v>1.1486856676492798</v>
      </c>
      <c r="AA251" s="18">
        <f t="shared" ca="1" si="132"/>
        <v>1.1261624192640001</v>
      </c>
      <c r="AB251" s="18">
        <f t="shared" ca="1" si="132"/>
        <v>1.1040808032</v>
      </c>
      <c r="AC251" s="18">
        <f t="shared" ca="1" si="132"/>
        <v>1.08243216</v>
      </c>
      <c r="AD251" s="18">
        <f t="shared" ca="1" si="132"/>
        <v>1.0612079999999999</v>
      </c>
      <c r="AE251" s="18">
        <f t="shared" ca="1" si="133"/>
        <v>1.0404</v>
      </c>
      <c r="AF251" s="18">
        <f t="shared" ca="1" si="133"/>
        <v>1.02</v>
      </c>
      <c r="AG251" s="18">
        <f t="shared" ca="1" si="133"/>
        <v>1</v>
      </c>
      <c r="AH251" s="18">
        <f t="shared" ca="1" si="133"/>
        <v>0</v>
      </c>
      <c r="AI251" s="18">
        <f t="shared" ca="1" si="133"/>
        <v>0</v>
      </c>
      <c r="AJ251" s="18">
        <f t="shared" ca="1" si="133"/>
        <v>0</v>
      </c>
      <c r="AK251" s="18">
        <f t="shared" ca="1" si="133"/>
        <v>0</v>
      </c>
      <c r="AL251" s="18">
        <f t="shared" ca="1" si="133"/>
        <v>0</v>
      </c>
      <c r="AM251" s="18">
        <f t="shared" ca="1" si="133"/>
        <v>0</v>
      </c>
      <c r="AN251" s="18">
        <f t="shared" ca="1" si="133"/>
        <v>0</v>
      </c>
      <c r="AO251" s="18">
        <f t="shared" ca="1" si="134"/>
        <v>0</v>
      </c>
      <c r="AP251" s="18">
        <f t="shared" ca="1" si="134"/>
        <v>0</v>
      </c>
      <c r="AQ251" s="18">
        <f t="shared" ca="1" si="134"/>
        <v>0</v>
      </c>
      <c r="AR251" s="18">
        <f t="shared" ca="1" si="134"/>
        <v>0</v>
      </c>
      <c r="AS251" s="18">
        <f t="shared" ca="1" si="134"/>
        <v>0</v>
      </c>
      <c r="AT251" s="18">
        <f t="shared" ca="1" si="134"/>
        <v>0</v>
      </c>
      <c r="AU251" s="18">
        <f t="shared" ca="1" si="134"/>
        <v>0</v>
      </c>
      <c r="AV251" s="18">
        <f t="shared" ca="1" si="134"/>
        <v>0</v>
      </c>
      <c r="AW251" s="18">
        <f t="shared" ca="1" si="134"/>
        <v>0</v>
      </c>
      <c r="AX251" s="18">
        <f t="shared" ca="1" si="134"/>
        <v>0</v>
      </c>
      <c r="AY251" s="18">
        <f t="shared" ca="1" si="135"/>
        <v>0</v>
      </c>
      <c r="AZ251" s="18">
        <f t="shared" ca="1" si="135"/>
        <v>0</v>
      </c>
      <c r="BA251" s="18">
        <f t="shared" ca="1" si="135"/>
        <v>0</v>
      </c>
      <c r="BB251" s="18">
        <f t="shared" ca="1" si="135"/>
        <v>0</v>
      </c>
      <c r="BC251" s="18">
        <f t="shared" ca="1" si="135"/>
        <v>0</v>
      </c>
      <c r="BD251" s="18">
        <f t="shared" ca="1" si="135"/>
        <v>0</v>
      </c>
      <c r="BE251" s="18">
        <f t="shared" ca="1" si="135"/>
        <v>0</v>
      </c>
      <c r="BF251" s="18">
        <f t="shared" ca="1" si="135"/>
        <v>0</v>
      </c>
      <c r="BG251" s="18">
        <f t="shared" ca="1" si="135"/>
        <v>0</v>
      </c>
      <c r="BH251" s="18">
        <f t="shared" ca="1" si="135"/>
        <v>0</v>
      </c>
    </row>
    <row r="252" spans="8:60" x14ac:dyDescent="0.35">
      <c r="H252" s="2" t="str">
        <f t="shared" si="118"/>
        <v>Capital</v>
      </c>
      <c r="I252">
        <f t="shared" si="120"/>
        <v>5</v>
      </c>
      <c r="J252">
        <f t="shared" si="119"/>
        <v>23</v>
      </c>
      <c r="K252" s="18">
        <f t="shared" ca="1" si="131"/>
        <v>1.576899264191397</v>
      </c>
      <c r="L252" s="18">
        <f t="shared" ca="1" si="131"/>
        <v>1.5459796707758797</v>
      </c>
      <c r="M252" s="18">
        <f t="shared" ca="1" si="131"/>
        <v>1.5156663438979212</v>
      </c>
      <c r="N252" s="18">
        <f t="shared" ca="1" si="131"/>
        <v>1.4859473959783542</v>
      </c>
      <c r="O252" s="18">
        <f t="shared" ca="1" si="131"/>
        <v>1.4568111725277981</v>
      </c>
      <c r="P252" s="18">
        <f t="shared" ca="1" si="131"/>
        <v>1.4282462475762727</v>
      </c>
      <c r="Q252" s="18">
        <f t="shared" ca="1" si="131"/>
        <v>1.4002414191924244</v>
      </c>
      <c r="R252" s="18">
        <f t="shared" ca="1" si="131"/>
        <v>1.372785705090612</v>
      </c>
      <c r="S252" s="18">
        <f t="shared" ca="1" si="131"/>
        <v>1.3458683383241292</v>
      </c>
      <c r="T252" s="18">
        <f t="shared" ca="1" si="131"/>
        <v>1.3194787630628722</v>
      </c>
      <c r="U252" s="18">
        <f t="shared" ca="1" si="132"/>
        <v>1.2936066304537961</v>
      </c>
      <c r="V252" s="18">
        <f t="shared" ca="1" si="132"/>
        <v>1.2682417945625453</v>
      </c>
      <c r="W252" s="18">
        <f t="shared" ca="1" si="132"/>
        <v>1.243374308394652</v>
      </c>
      <c r="X252" s="18">
        <f t="shared" ca="1" si="132"/>
        <v>1.2189944199947571</v>
      </c>
      <c r="Y252" s="18">
        <f t="shared" ca="1" si="132"/>
        <v>1.1950925686223108</v>
      </c>
      <c r="Z252" s="18">
        <f t="shared" ca="1" si="132"/>
        <v>1.1716593810022655</v>
      </c>
      <c r="AA252" s="18">
        <f t="shared" ca="1" si="132"/>
        <v>1.1486856676492798</v>
      </c>
      <c r="AB252" s="18">
        <f t="shared" ca="1" si="132"/>
        <v>1.1261624192640001</v>
      </c>
      <c r="AC252" s="18">
        <f t="shared" ca="1" si="132"/>
        <v>1.1040808032</v>
      </c>
      <c r="AD252" s="18">
        <f t="shared" ca="1" si="132"/>
        <v>1.08243216</v>
      </c>
      <c r="AE252" s="18">
        <f t="shared" ca="1" si="133"/>
        <v>1.0612079999999999</v>
      </c>
      <c r="AF252" s="18">
        <f t="shared" ca="1" si="133"/>
        <v>1.0404</v>
      </c>
      <c r="AG252" s="18">
        <f t="shared" ca="1" si="133"/>
        <v>1.02</v>
      </c>
      <c r="AH252" s="18">
        <f t="shared" ca="1" si="133"/>
        <v>1</v>
      </c>
      <c r="AI252" s="18">
        <f t="shared" ca="1" si="133"/>
        <v>0</v>
      </c>
      <c r="AJ252" s="18">
        <f t="shared" ca="1" si="133"/>
        <v>0</v>
      </c>
      <c r="AK252" s="18">
        <f t="shared" ca="1" si="133"/>
        <v>0</v>
      </c>
      <c r="AL252" s="18">
        <f t="shared" ca="1" si="133"/>
        <v>0</v>
      </c>
      <c r="AM252" s="18">
        <f t="shared" ca="1" si="133"/>
        <v>0</v>
      </c>
      <c r="AN252" s="18">
        <f t="shared" ca="1" si="133"/>
        <v>0</v>
      </c>
      <c r="AO252" s="18">
        <f t="shared" ca="1" si="134"/>
        <v>0</v>
      </c>
      <c r="AP252" s="18">
        <f t="shared" ca="1" si="134"/>
        <v>0</v>
      </c>
      <c r="AQ252" s="18">
        <f t="shared" ca="1" si="134"/>
        <v>0</v>
      </c>
      <c r="AR252" s="18">
        <f t="shared" ca="1" si="134"/>
        <v>0</v>
      </c>
      <c r="AS252" s="18">
        <f t="shared" ca="1" si="134"/>
        <v>0</v>
      </c>
      <c r="AT252" s="18">
        <f t="shared" ca="1" si="134"/>
        <v>0</v>
      </c>
      <c r="AU252" s="18">
        <f t="shared" ca="1" si="134"/>
        <v>0</v>
      </c>
      <c r="AV252" s="18">
        <f t="shared" ca="1" si="134"/>
        <v>0</v>
      </c>
      <c r="AW252" s="18">
        <f t="shared" ca="1" si="134"/>
        <v>0</v>
      </c>
      <c r="AX252" s="18">
        <f t="shared" ca="1" si="134"/>
        <v>0</v>
      </c>
      <c r="AY252" s="18">
        <f t="shared" ca="1" si="135"/>
        <v>0</v>
      </c>
      <c r="AZ252" s="18">
        <f t="shared" ca="1" si="135"/>
        <v>0</v>
      </c>
      <c r="BA252" s="18">
        <f t="shared" ca="1" si="135"/>
        <v>0</v>
      </c>
      <c r="BB252" s="18">
        <f t="shared" ca="1" si="135"/>
        <v>0</v>
      </c>
      <c r="BC252" s="18">
        <f t="shared" ca="1" si="135"/>
        <v>0</v>
      </c>
      <c r="BD252" s="18">
        <f t="shared" ca="1" si="135"/>
        <v>0</v>
      </c>
      <c r="BE252" s="18">
        <f t="shared" ca="1" si="135"/>
        <v>0</v>
      </c>
      <c r="BF252" s="18">
        <f t="shared" ca="1" si="135"/>
        <v>0</v>
      </c>
      <c r="BG252" s="18">
        <f t="shared" ca="1" si="135"/>
        <v>0</v>
      </c>
      <c r="BH252" s="18">
        <f t="shared" ca="1" si="135"/>
        <v>0</v>
      </c>
    </row>
    <row r="253" spans="8:60" x14ac:dyDescent="0.35">
      <c r="H253" s="2" t="str">
        <f t="shared" si="118"/>
        <v>Capital</v>
      </c>
      <c r="I253">
        <f t="shared" si="120"/>
        <v>5</v>
      </c>
      <c r="J253">
        <f t="shared" si="119"/>
        <v>24</v>
      </c>
      <c r="K253" s="18">
        <f t="shared" ca="1" si="131"/>
        <v>1.608437249475225</v>
      </c>
      <c r="L253" s="18">
        <f t="shared" ca="1" si="131"/>
        <v>1.576899264191397</v>
      </c>
      <c r="M253" s="18">
        <f t="shared" ca="1" si="131"/>
        <v>1.5459796707758797</v>
      </c>
      <c r="N253" s="18">
        <f t="shared" ca="1" si="131"/>
        <v>1.5156663438979212</v>
      </c>
      <c r="O253" s="18">
        <f t="shared" ca="1" si="131"/>
        <v>1.4859473959783542</v>
      </c>
      <c r="P253" s="18">
        <f t="shared" ca="1" si="131"/>
        <v>1.4568111725277981</v>
      </c>
      <c r="Q253" s="18">
        <f t="shared" ca="1" si="131"/>
        <v>1.4282462475762727</v>
      </c>
      <c r="R253" s="18">
        <f t="shared" ca="1" si="131"/>
        <v>1.4002414191924244</v>
      </c>
      <c r="S253" s="18">
        <f t="shared" ca="1" si="131"/>
        <v>1.372785705090612</v>
      </c>
      <c r="T253" s="18">
        <f t="shared" ca="1" si="131"/>
        <v>1.3458683383241292</v>
      </c>
      <c r="U253" s="18">
        <f t="shared" ca="1" si="132"/>
        <v>1.3194787630628722</v>
      </c>
      <c r="V253" s="18">
        <f t="shared" ca="1" si="132"/>
        <v>1.2936066304537961</v>
      </c>
      <c r="W253" s="18">
        <f t="shared" ca="1" si="132"/>
        <v>1.2682417945625453</v>
      </c>
      <c r="X253" s="18">
        <f t="shared" ca="1" si="132"/>
        <v>1.243374308394652</v>
      </c>
      <c r="Y253" s="18">
        <f t="shared" ca="1" si="132"/>
        <v>1.2189944199947571</v>
      </c>
      <c r="Z253" s="18">
        <f t="shared" ca="1" si="132"/>
        <v>1.1950925686223108</v>
      </c>
      <c r="AA253" s="18">
        <f t="shared" ca="1" si="132"/>
        <v>1.1716593810022655</v>
      </c>
      <c r="AB253" s="18">
        <f t="shared" ca="1" si="132"/>
        <v>1.1486856676492798</v>
      </c>
      <c r="AC253" s="18">
        <f t="shared" ca="1" si="132"/>
        <v>1.1261624192640001</v>
      </c>
      <c r="AD253" s="18">
        <f t="shared" ca="1" si="132"/>
        <v>1.1040808032</v>
      </c>
      <c r="AE253" s="18">
        <f t="shared" ca="1" si="133"/>
        <v>1.08243216</v>
      </c>
      <c r="AF253" s="18">
        <f t="shared" ca="1" si="133"/>
        <v>1.0612079999999999</v>
      </c>
      <c r="AG253" s="18">
        <f t="shared" ca="1" si="133"/>
        <v>1.0404</v>
      </c>
      <c r="AH253" s="18">
        <f t="shared" ca="1" si="133"/>
        <v>1.02</v>
      </c>
      <c r="AI253" s="18">
        <f t="shared" ca="1" si="133"/>
        <v>1</v>
      </c>
      <c r="AJ253" s="18">
        <f t="shared" ca="1" si="133"/>
        <v>0</v>
      </c>
      <c r="AK253" s="18">
        <f t="shared" ca="1" si="133"/>
        <v>0</v>
      </c>
      <c r="AL253" s="18">
        <f t="shared" ca="1" si="133"/>
        <v>0</v>
      </c>
      <c r="AM253" s="18">
        <f t="shared" ca="1" si="133"/>
        <v>0</v>
      </c>
      <c r="AN253" s="18">
        <f t="shared" ca="1" si="133"/>
        <v>0</v>
      </c>
      <c r="AO253" s="18">
        <f t="shared" ca="1" si="134"/>
        <v>0</v>
      </c>
      <c r="AP253" s="18">
        <f t="shared" ca="1" si="134"/>
        <v>0</v>
      </c>
      <c r="AQ253" s="18">
        <f t="shared" ca="1" si="134"/>
        <v>0</v>
      </c>
      <c r="AR253" s="18">
        <f t="shared" ca="1" si="134"/>
        <v>0</v>
      </c>
      <c r="AS253" s="18">
        <f t="shared" ca="1" si="134"/>
        <v>0</v>
      </c>
      <c r="AT253" s="18">
        <f t="shared" ca="1" si="134"/>
        <v>0</v>
      </c>
      <c r="AU253" s="18">
        <f t="shared" ca="1" si="134"/>
        <v>0</v>
      </c>
      <c r="AV253" s="18">
        <f t="shared" ca="1" si="134"/>
        <v>0</v>
      </c>
      <c r="AW253" s="18">
        <f t="shared" ca="1" si="134"/>
        <v>0</v>
      </c>
      <c r="AX253" s="18">
        <f t="shared" ca="1" si="134"/>
        <v>0</v>
      </c>
      <c r="AY253" s="18">
        <f t="shared" ca="1" si="135"/>
        <v>0</v>
      </c>
      <c r="AZ253" s="18">
        <f t="shared" ca="1" si="135"/>
        <v>0</v>
      </c>
      <c r="BA253" s="18">
        <f t="shared" ca="1" si="135"/>
        <v>0</v>
      </c>
      <c r="BB253" s="18">
        <f t="shared" ca="1" si="135"/>
        <v>0</v>
      </c>
      <c r="BC253" s="18">
        <f t="shared" ca="1" si="135"/>
        <v>0</v>
      </c>
      <c r="BD253" s="18">
        <f t="shared" ca="1" si="135"/>
        <v>0</v>
      </c>
      <c r="BE253" s="18">
        <f t="shared" ca="1" si="135"/>
        <v>0</v>
      </c>
      <c r="BF253" s="18">
        <f t="shared" ca="1" si="135"/>
        <v>0</v>
      </c>
      <c r="BG253" s="18">
        <f t="shared" ca="1" si="135"/>
        <v>0</v>
      </c>
      <c r="BH253" s="18">
        <f t="shared" ca="1" si="135"/>
        <v>0</v>
      </c>
    </row>
    <row r="254" spans="8:60" x14ac:dyDescent="0.35">
      <c r="H254" s="2" t="str">
        <f t="shared" si="118"/>
        <v>Capital</v>
      </c>
      <c r="I254">
        <f t="shared" si="120"/>
        <v>5</v>
      </c>
      <c r="J254">
        <f t="shared" si="119"/>
        <v>25</v>
      </c>
      <c r="K254" s="18">
        <f t="shared" ca="1" si="131"/>
        <v>1.6406059944647295</v>
      </c>
      <c r="L254" s="18">
        <f t="shared" ca="1" si="131"/>
        <v>1.608437249475225</v>
      </c>
      <c r="M254" s="18">
        <f t="shared" ca="1" si="131"/>
        <v>1.576899264191397</v>
      </c>
      <c r="N254" s="18">
        <f t="shared" ca="1" si="131"/>
        <v>1.5459796707758797</v>
      </c>
      <c r="O254" s="18">
        <f t="shared" ca="1" si="131"/>
        <v>1.5156663438979212</v>
      </c>
      <c r="P254" s="18">
        <f t="shared" ca="1" si="131"/>
        <v>1.4859473959783542</v>
      </c>
      <c r="Q254" s="18">
        <f t="shared" ca="1" si="131"/>
        <v>1.4568111725277981</v>
      </c>
      <c r="R254" s="18">
        <f t="shared" ca="1" si="131"/>
        <v>1.4282462475762727</v>
      </c>
      <c r="S254" s="18">
        <f t="shared" ca="1" si="131"/>
        <v>1.4002414191924244</v>
      </c>
      <c r="T254" s="18">
        <f t="shared" ca="1" si="131"/>
        <v>1.372785705090612</v>
      </c>
      <c r="U254" s="18">
        <f t="shared" ca="1" si="132"/>
        <v>1.3458683383241292</v>
      </c>
      <c r="V254" s="18">
        <f t="shared" ca="1" si="132"/>
        <v>1.3194787630628722</v>
      </c>
      <c r="W254" s="18">
        <f t="shared" ca="1" si="132"/>
        <v>1.2936066304537961</v>
      </c>
      <c r="X254" s="18">
        <f t="shared" ca="1" si="132"/>
        <v>1.2682417945625453</v>
      </c>
      <c r="Y254" s="18">
        <f t="shared" ca="1" si="132"/>
        <v>1.243374308394652</v>
      </c>
      <c r="Z254" s="18">
        <f t="shared" ca="1" si="132"/>
        <v>1.2189944199947571</v>
      </c>
      <c r="AA254" s="18">
        <f t="shared" ca="1" si="132"/>
        <v>1.1950925686223108</v>
      </c>
      <c r="AB254" s="18">
        <f t="shared" ca="1" si="132"/>
        <v>1.1716593810022655</v>
      </c>
      <c r="AC254" s="18">
        <f t="shared" ca="1" si="132"/>
        <v>1.1486856676492798</v>
      </c>
      <c r="AD254" s="18">
        <f t="shared" ca="1" si="132"/>
        <v>1.1261624192640001</v>
      </c>
      <c r="AE254" s="18">
        <f t="shared" ca="1" si="133"/>
        <v>1.1040808032</v>
      </c>
      <c r="AF254" s="18">
        <f t="shared" ca="1" si="133"/>
        <v>1.08243216</v>
      </c>
      <c r="AG254" s="18">
        <f t="shared" ca="1" si="133"/>
        <v>1.0612079999999999</v>
      </c>
      <c r="AH254" s="18">
        <f t="shared" ca="1" si="133"/>
        <v>1.0404</v>
      </c>
      <c r="AI254" s="18">
        <f t="shared" ca="1" si="133"/>
        <v>1.02</v>
      </c>
      <c r="AJ254" s="18">
        <f t="shared" ca="1" si="133"/>
        <v>1</v>
      </c>
      <c r="AK254" s="18">
        <f t="shared" ca="1" si="133"/>
        <v>0</v>
      </c>
      <c r="AL254" s="18">
        <f t="shared" ca="1" si="133"/>
        <v>0</v>
      </c>
      <c r="AM254" s="18">
        <f t="shared" ca="1" si="133"/>
        <v>0</v>
      </c>
      <c r="AN254" s="18">
        <f t="shared" ca="1" si="133"/>
        <v>0</v>
      </c>
      <c r="AO254" s="18">
        <f t="shared" ca="1" si="134"/>
        <v>0</v>
      </c>
      <c r="AP254" s="18">
        <f t="shared" ca="1" si="134"/>
        <v>0</v>
      </c>
      <c r="AQ254" s="18">
        <f t="shared" ca="1" si="134"/>
        <v>0</v>
      </c>
      <c r="AR254" s="18">
        <f t="shared" ca="1" si="134"/>
        <v>0</v>
      </c>
      <c r="AS254" s="18">
        <f t="shared" ca="1" si="134"/>
        <v>0</v>
      </c>
      <c r="AT254" s="18">
        <f t="shared" ca="1" si="134"/>
        <v>0</v>
      </c>
      <c r="AU254" s="18">
        <f t="shared" ca="1" si="134"/>
        <v>0</v>
      </c>
      <c r="AV254" s="18">
        <f t="shared" ca="1" si="134"/>
        <v>0</v>
      </c>
      <c r="AW254" s="18">
        <f t="shared" ca="1" si="134"/>
        <v>0</v>
      </c>
      <c r="AX254" s="18">
        <f t="shared" ca="1" si="134"/>
        <v>0</v>
      </c>
      <c r="AY254" s="18">
        <f t="shared" ca="1" si="135"/>
        <v>0</v>
      </c>
      <c r="AZ254" s="18">
        <f t="shared" ca="1" si="135"/>
        <v>0</v>
      </c>
      <c r="BA254" s="18">
        <f t="shared" ca="1" si="135"/>
        <v>0</v>
      </c>
      <c r="BB254" s="18">
        <f t="shared" ca="1" si="135"/>
        <v>0</v>
      </c>
      <c r="BC254" s="18">
        <f t="shared" ca="1" si="135"/>
        <v>0</v>
      </c>
      <c r="BD254" s="18">
        <f t="shared" ca="1" si="135"/>
        <v>0</v>
      </c>
      <c r="BE254" s="18">
        <f t="shared" ca="1" si="135"/>
        <v>0</v>
      </c>
      <c r="BF254" s="18">
        <f t="shared" ca="1" si="135"/>
        <v>0</v>
      </c>
      <c r="BG254" s="18">
        <f t="shared" ca="1" si="135"/>
        <v>0</v>
      </c>
      <c r="BH254" s="18">
        <f t="shared" ca="1" si="135"/>
        <v>0</v>
      </c>
    </row>
    <row r="255" spans="8:60" x14ac:dyDescent="0.35">
      <c r="H255" s="2" t="str">
        <f t="shared" si="118"/>
        <v>Capital</v>
      </c>
      <c r="I255">
        <f t="shared" si="120"/>
        <v>5</v>
      </c>
      <c r="J255">
        <f t="shared" si="119"/>
        <v>26</v>
      </c>
      <c r="K255" s="18">
        <f t="shared" ref="K255:T264" ca="1" si="136">IF(K$24&gt;$J255,0,OFFSET($K$2,$I255,$J255-K$24))</f>
        <v>1.6734181143540243</v>
      </c>
      <c r="L255" s="18">
        <f t="shared" ca="1" si="136"/>
        <v>1.6406059944647295</v>
      </c>
      <c r="M255" s="18">
        <f t="shared" ca="1" si="136"/>
        <v>1.608437249475225</v>
      </c>
      <c r="N255" s="18">
        <f t="shared" ca="1" si="136"/>
        <v>1.576899264191397</v>
      </c>
      <c r="O255" s="18">
        <f t="shared" ca="1" si="136"/>
        <v>1.5459796707758797</v>
      </c>
      <c r="P255" s="18">
        <f t="shared" ca="1" si="136"/>
        <v>1.5156663438979212</v>
      </c>
      <c r="Q255" s="18">
        <f t="shared" ca="1" si="136"/>
        <v>1.4859473959783542</v>
      </c>
      <c r="R255" s="18">
        <f t="shared" ca="1" si="136"/>
        <v>1.4568111725277981</v>
      </c>
      <c r="S255" s="18">
        <f t="shared" ca="1" si="136"/>
        <v>1.4282462475762727</v>
      </c>
      <c r="T255" s="18">
        <f t="shared" ca="1" si="136"/>
        <v>1.4002414191924244</v>
      </c>
      <c r="U255" s="18">
        <f t="shared" ref="U255:AD264" ca="1" si="137">IF(U$24&gt;$J255,0,OFFSET($K$2,$I255,$J255-U$24))</f>
        <v>1.372785705090612</v>
      </c>
      <c r="V255" s="18">
        <f t="shared" ca="1" si="137"/>
        <v>1.3458683383241292</v>
      </c>
      <c r="W255" s="18">
        <f t="shared" ca="1" si="137"/>
        <v>1.3194787630628722</v>
      </c>
      <c r="X255" s="18">
        <f t="shared" ca="1" si="137"/>
        <v>1.2936066304537961</v>
      </c>
      <c r="Y255" s="18">
        <f t="shared" ca="1" si="137"/>
        <v>1.2682417945625453</v>
      </c>
      <c r="Z255" s="18">
        <f t="shared" ca="1" si="137"/>
        <v>1.243374308394652</v>
      </c>
      <c r="AA255" s="18">
        <f t="shared" ca="1" si="137"/>
        <v>1.2189944199947571</v>
      </c>
      <c r="AB255" s="18">
        <f t="shared" ca="1" si="137"/>
        <v>1.1950925686223108</v>
      </c>
      <c r="AC255" s="18">
        <f t="shared" ca="1" si="137"/>
        <v>1.1716593810022655</v>
      </c>
      <c r="AD255" s="18">
        <f t="shared" ca="1" si="137"/>
        <v>1.1486856676492798</v>
      </c>
      <c r="AE255" s="18">
        <f t="shared" ref="AE255:AN264" ca="1" si="138">IF(AE$24&gt;$J255,0,OFFSET($K$2,$I255,$J255-AE$24))</f>
        <v>1.1261624192640001</v>
      </c>
      <c r="AF255" s="18">
        <f t="shared" ca="1" si="138"/>
        <v>1.1040808032</v>
      </c>
      <c r="AG255" s="18">
        <f t="shared" ca="1" si="138"/>
        <v>1.08243216</v>
      </c>
      <c r="AH255" s="18">
        <f t="shared" ca="1" si="138"/>
        <v>1.0612079999999999</v>
      </c>
      <c r="AI255" s="18">
        <f t="shared" ca="1" si="138"/>
        <v>1.0404</v>
      </c>
      <c r="AJ255" s="18">
        <f t="shared" ca="1" si="138"/>
        <v>1.02</v>
      </c>
      <c r="AK255" s="18">
        <f t="shared" ca="1" si="138"/>
        <v>1</v>
      </c>
      <c r="AL255" s="18">
        <f t="shared" ca="1" si="138"/>
        <v>0</v>
      </c>
      <c r="AM255" s="18">
        <f t="shared" ca="1" si="138"/>
        <v>0</v>
      </c>
      <c r="AN255" s="18">
        <f t="shared" ca="1" si="138"/>
        <v>0</v>
      </c>
      <c r="AO255" s="18">
        <f t="shared" ref="AO255:AX264" ca="1" si="139">IF(AO$24&gt;$J255,0,OFFSET($K$2,$I255,$J255-AO$24))</f>
        <v>0</v>
      </c>
      <c r="AP255" s="18">
        <f t="shared" ca="1" si="139"/>
        <v>0</v>
      </c>
      <c r="AQ255" s="18">
        <f t="shared" ca="1" si="139"/>
        <v>0</v>
      </c>
      <c r="AR255" s="18">
        <f t="shared" ca="1" si="139"/>
        <v>0</v>
      </c>
      <c r="AS255" s="18">
        <f t="shared" ca="1" si="139"/>
        <v>0</v>
      </c>
      <c r="AT255" s="18">
        <f t="shared" ca="1" si="139"/>
        <v>0</v>
      </c>
      <c r="AU255" s="18">
        <f t="shared" ca="1" si="139"/>
        <v>0</v>
      </c>
      <c r="AV255" s="18">
        <f t="shared" ca="1" si="139"/>
        <v>0</v>
      </c>
      <c r="AW255" s="18">
        <f t="shared" ca="1" si="139"/>
        <v>0</v>
      </c>
      <c r="AX255" s="18">
        <f t="shared" ca="1" si="139"/>
        <v>0</v>
      </c>
      <c r="AY255" s="18">
        <f t="shared" ref="AY255:BH264" ca="1" si="140">IF(AY$24&gt;$J255,0,OFFSET($K$2,$I255,$J255-AY$24))</f>
        <v>0</v>
      </c>
      <c r="AZ255" s="18">
        <f t="shared" ca="1" si="140"/>
        <v>0</v>
      </c>
      <c r="BA255" s="18">
        <f t="shared" ca="1" si="140"/>
        <v>0</v>
      </c>
      <c r="BB255" s="18">
        <f t="shared" ca="1" si="140"/>
        <v>0</v>
      </c>
      <c r="BC255" s="18">
        <f t="shared" ca="1" si="140"/>
        <v>0</v>
      </c>
      <c r="BD255" s="18">
        <f t="shared" ca="1" si="140"/>
        <v>0</v>
      </c>
      <c r="BE255" s="18">
        <f t="shared" ca="1" si="140"/>
        <v>0</v>
      </c>
      <c r="BF255" s="18">
        <f t="shared" ca="1" si="140"/>
        <v>0</v>
      </c>
      <c r="BG255" s="18">
        <f t="shared" ca="1" si="140"/>
        <v>0</v>
      </c>
      <c r="BH255" s="18">
        <f t="shared" ca="1" si="140"/>
        <v>0</v>
      </c>
    </row>
    <row r="256" spans="8:60" x14ac:dyDescent="0.35">
      <c r="H256" s="2" t="str">
        <f t="shared" si="118"/>
        <v>Capital</v>
      </c>
      <c r="I256">
        <f t="shared" si="120"/>
        <v>5</v>
      </c>
      <c r="J256">
        <f t="shared" si="119"/>
        <v>27</v>
      </c>
      <c r="K256" s="18">
        <f t="shared" ca="1" si="136"/>
        <v>1.7068864766411045</v>
      </c>
      <c r="L256" s="18">
        <f t="shared" ca="1" si="136"/>
        <v>1.6734181143540243</v>
      </c>
      <c r="M256" s="18">
        <f t="shared" ca="1" si="136"/>
        <v>1.6406059944647295</v>
      </c>
      <c r="N256" s="18">
        <f t="shared" ca="1" si="136"/>
        <v>1.608437249475225</v>
      </c>
      <c r="O256" s="18">
        <f t="shared" ca="1" si="136"/>
        <v>1.576899264191397</v>
      </c>
      <c r="P256" s="18">
        <f t="shared" ca="1" si="136"/>
        <v>1.5459796707758797</v>
      </c>
      <c r="Q256" s="18">
        <f t="shared" ca="1" si="136"/>
        <v>1.5156663438979212</v>
      </c>
      <c r="R256" s="18">
        <f t="shared" ca="1" si="136"/>
        <v>1.4859473959783542</v>
      </c>
      <c r="S256" s="18">
        <f t="shared" ca="1" si="136"/>
        <v>1.4568111725277981</v>
      </c>
      <c r="T256" s="18">
        <f t="shared" ca="1" si="136"/>
        <v>1.4282462475762727</v>
      </c>
      <c r="U256" s="18">
        <f t="shared" ca="1" si="137"/>
        <v>1.4002414191924244</v>
      </c>
      <c r="V256" s="18">
        <f t="shared" ca="1" si="137"/>
        <v>1.372785705090612</v>
      </c>
      <c r="W256" s="18">
        <f t="shared" ca="1" si="137"/>
        <v>1.3458683383241292</v>
      </c>
      <c r="X256" s="18">
        <f t="shared" ca="1" si="137"/>
        <v>1.3194787630628722</v>
      </c>
      <c r="Y256" s="18">
        <f t="shared" ca="1" si="137"/>
        <v>1.2936066304537961</v>
      </c>
      <c r="Z256" s="18">
        <f t="shared" ca="1" si="137"/>
        <v>1.2682417945625453</v>
      </c>
      <c r="AA256" s="18">
        <f t="shared" ca="1" si="137"/>
        <v>1.243374308394652</v>
      </c>
      <c r="AB256" s="18">
        <f t="shared" ca="1" si="137"/>
        <v>1.2189944199947571</v>
      </c>
      <c r="AC256" s="18">
        <f t="shared" ca="1" si="137"/>
        <v>1.1950925686223108</v>
      </c>
      <c r="AD256" s="18">
        <f t="shared" ca="1" si="137"/>
        <v>1.1716593810022655</v>
      </c>
      <c r="AE256" s="18">
        <f t="shared" ca="1" si="138"/>
        <v>1.1486856676492798</v>
      </c>
      <c r="AF256" s="18">
        <f t="shared" ca="1" si="138"/>
        <v>1.1261624192640001</v>
      </c>
      <c r="AG256" s="18">
        <f t="shared" ca="1" si="138"/>
        <v>1.1040808032</v>
      </c>
      <c r="AH256" s="18">
        <f t="shared" ca="1" si="138"/>
        <v>1.08243216</v>
      </c>
      <c r="AI256" s="18">
        <f t="shared" ca="1" si="138"/>
        <v>1.0612079999999999</v>
      </c>
      <c r="AJ256" s="18">
        <f t="shared" ca="1" si="138"/>
        <v>1.0404</v>
      </c>
      <c r="AK256" s="18">
        <f t="shared" ca="1" si="138"/>
        <v>1.02</v>
      </c>
      <c r="AL256" s="18">
        <f t="shared" ca="1" si="138"/>
        <v>1</v>
      </c>
      <c r="AM256" s="18">
        <f t="shared" ca="1" si="138"/>
        <v>0</v>
      </c>
      <c r="AN256" s="18">
        <f t="shared" ca="1" si="138"/>
        <v>0</v>
      </c>
      <c r="AO256" s="18">
        <f t="shared" ca="1" si="139"/>
        <v>0</v>
      </c>
      <c r="AP256" s="18">
        <f t="shared" ca="1" si="139"/>
        <v>0</v>
      </c>
      <c r="AQ256" s="18">
        <f t="shared" ca="1" si="139"/>
        <v>0</v>
      </c>
      <c r="AR256" s="18">
        <f t="shared" ca="1" si="139"/>
        <v>0</v>
      </c>
      <c r="AS256" s="18">
        <f t="shared" ca="1" si="139"/>
        <v>0</v>
      </c>
      <c r="AT256" s="18">
        <f t="shared" ca="1" si="139"/>
        <v>0</v>
      </c>
      <c r="AU256" s="18">
        <f t="shared" ca="1" si="139"/>
        <v>0</v>
      </c>
      <c r="AV256" s="18">
        <f t="shared" ca="1" si="139"/>
        <v>0</v>
      </c>
      <c r="AW256" s="18">
        <f t="shared" ca="1" si="139"/>
        <v>0</v>
      </c>
      <c r="AX256" s="18">
        <f t="shared" ca="1" si="139"/>
        <v>0</v>
      </c>
      <c r="AY256" s="18">
        <f t="shared" ca="1" si="140"/>
        <v>0</v>
      </c>
      <c r="AZ256" s="18">
        <f t="shared" ca="1" si="140"/>
        <v>0</v>
      </c>
      <c r="BA256" s="18">
        <f t="shared" ca="1" si="140"/>
        <v>0</v>
      </c>
      <c r="BB256" s="18">
        <f t="shared" ca="1" si="140"/>
        <v>0</v>
      </c>
      <c r="BC256" s="18">
        <f t="shared" ca="1" si="140"/>
        <v>0</v>
      </c>
      <c r="BD256" s="18">
        <f t="shared" ca="1" si="140"/>
        <v>0</v>
      </c>
      <c r="BE256" s="18">
        <f t="shared" ca="1" si="140"/>
        <v>0</v>
      </c>
      <c r="BF256" s="18">
        <f t="shared" ca="1" si="140"/>
        <v>0</v>
      </c>
      <c r="BG256" s="18">
        <f t="shared" ca="1" si="140"/>
        <v>0</v>
      </c>
      <c r="BH256" s="18">
        <f t="shared" ca="1" si="140"/>
        <v>0</v>
      </c>
    </row>
    <row r="257" spans="8:60" x14ac:dyDescent="0.35">
      <c r="H257" s="2" t="str">
        <f t="shared" si="118"/>
        <v>Capital</v>
      </c>
      <c r="I257">
        <f t="shared" si="120"/>
        <v>5</v>
      </c>
      <c r="J257">
        <f t="shared" si="119"/>
        <v>28</v>
      </c>
      <c r="K257" s="18">
        <f t="shared" ca="1" si="136"/>
        <v>1.7410242061739269</v>
      </c>
      <c r="L257" s="18">
        <f t="shared" ca="1" si="136"/>
        <v>1.7068864766411045</v>
      </c>
      <c r="M257" s="18">
        <f t="shared" ca="1" si="136"/>
        <v>1.6734181143540243</v>
      </c>
      <c r="N257" s="18">
        <f t="shared" ca="1" si="136"/>
        <v>1.6406059944647295</v>
      </c>
      <c r="O257" s="18">
        <f t="shared" ca="1" si="136"/>
        <v>1.608437249475225</v>
      </c>
      <c r="P257" s="18">
        <f t="shared" ca="1" si="136"/>
        <v>1.576899264191397</v>
      </c>
      <c r="Q257" s="18">
        <f t="shared" ca="1" si="136"/>
        <v>1.5459796707758797</v>
      </c>
      <c r="R257" s="18">
        <f t="shared" ca="1" si="136"/>
        <v>1.5156663438979212</v>
      </c>
      <c r="S257" s="18">
        <f t="shared" ca="1" si="136"/>
        <v>1.4859473959783542</v>
      </c>
      <c r="T257" s="18">
        <f t="shared" ca="1" si="136"/>
        <v>1.4568111725277981</v>
      </c>
      <c r="U257" s="18">
        <f t="shared" ca="1" si="137"/>
        <v>1.4282462475762727</v>
      </c>
      <c r="V257" s="18">
        <f t="shared" ca="1" si="137"/>
        <v>1.4002414191924244</v>
      </c>
      <c r="W257" s="18">
        <f t="shared" ca="1" si="137"/>
        <v>1.372785705090612</v>
      </c>
      <c r="X257" s="18">
        <f t="shared" ca="1" si="137"/>
        <v>1.3458683383241292</v>
      </c>
      <c r="Y257" s="18">
        <f t="shared" ca="1" si="137"/>
        <v>1.3194787630628722</v>
      </c>
      <c r="Z257" s="18">
        <f t="shared" ca="1" si="137"/>
        <v>1.2936066304537961</v>
      </c>
      <c r="AA257" s="18">
        <f t="shared" ca="1" si="137"/>
        <v>1.2682417945625453</v>
      </c>
      <c r="AB257" s="18">
        <f t="shared" ca="1" si="137"/>
        <v>1.243374308394652</v>
      </c>
      <c r="AC257" s="18">
        <f t="shared" ca="1" si="137"/>
        <v>1.2189944199947571</v>
      </c>
      <c r="AD257" s="18">
        <f t="shared" ca="1" si="137"/>
        <v>1.1950925686223108</v>
      </c>
      <c r="AE257" s="18">
        <f t="shared" ca="1" si="138"/>
        <v>1.1716593810022655</v>
      </c>
      <c r="AF257" s="18">
        <f t="shared" ca="1" si="138"/>
        <v>1.1486856676492798</v>
      </c>
      <c r="AG257" s="18">
        <f t="shared" ca="1" si="138"/>
        <v>1.1261624192640001</v>
      </c>
      <c r="AH257" s="18">
        <f t="shared" ca="1" si="138"/>
        <v>1.1040808032</v>
      </c>
      <c r="AI257" s="18">
        <f t="shared" ca="1" si="138"/>
        <v>1.08243216</v>
      </c>
      <c r="AJ257" s="18">
        <f t="shared" ca="1" si="138"/>
        <v>1.0612079999999999</v>
      </c>
      <c r="AK257" s="18">
        <f t="shared" ca="1" si="138"/>
        <v>1.0404</v>
      </c>
      <c r="AL257" s="18">
        <f t="shared" ca="1" si="138"/>
        <v>1.02</v>
      </c>
      <c r="AM257" s="18">
        <f t="shared" ca="1" si="138"/>
        <v>1</v>
      </c>
      <c r="AN257" s="18">
        <f t="shared" ca="1" si="138"/>
        <v>0</v>
      </c>
      <c r="AO257" s="18">
        <f t="shared" ca="1" si="139"/>
        <v>0</v>
      </c>
      <c r="AP257" s="18">
        <f t="shared" ca="1" si="139"/>
        <v>0</v>
      </c>
      <c r="AQ257" s="18">
        <f t="shared" ca="1" si="139"/>
        <v>0</v>
      </c>
      <c r="AR257" s="18">
        <f t="shared" ca="1" si="139"/>
        <v>0</v>
      </c>
      <c r="AS257" s="18">
        <f t="shared" ca="1" si="139"/>
        <v>0</v>
      </c>
      <c r="AT257" s="18">
        <f t="shared" ca="1" si="139"/>
        <v>0</v>
      </c>
      <c r="AU257" s="18">
        <f t="shared" ca="1" si="139"/>
        <v>0</v>
      </c>
      <c r="AV257" s="18">
        <f t="shared" ca="1" si="139"/>
        <v>0</v>
      </c>
      <c r="AW257" s="18">
        <f t="shared" ca="1" si="139"/>
        <v>0</v>
      </c>
      <c r="AX257" s="18">
        <f t="shared" ca="1" si="139"/>
        <v>0</v>
      </c>
      <c r="AY257" s="18">
        <f t="shared" ca="1" si="140"/>
        <v>0</v>
      </c>
      <c r="AZ257" s="18">
        <f t="shared" ca="1" si="140"/>
        <v>0</v>
      </c>
      <c r="BA257" s="18">
        <f t="shared" ca="1" si="140"/>
        <v>0</v>
      </c>
      <c r="BB257" s="18">
        <f t="shared" ca="1" si="140"/>
        <v>0</v>
      </c>
      <c r="BC257" s="18">
        <f t="shared" ca="1" si="140"/>
        <v>0</v>
      </c>
      <c r="BD257" s="18">
        <f t="shared" ca="1" si="140"/>
        <v>0</v>
      </c>
      <c r="BE257" s="18">
        <f t="shared" ca="1" si="140"/>
        <v>0</v>
      </c>
      <c r="BF257" s="18">
        <f t="shared" ca="1" si="140"/>
        <v>0</v>
      </c>
      <c r="BG257" s="18">
        <f t="shared" ca="1" si="140"/>
        <v>0</v>
      </c>
      <c r="BH257" s="18">
        <f t="shared" ca="1" si="140"/>
        <v>0</v>
      </c>
    </row>
    <row r="258" spans="8:60" x14ac:dyDescent="0.35">
      <c r="H258" s="2" t="str">
        <f t="shared" si="118"/>
        <v>Capital</v>
      </c>
      <c r="I258">
        <f t="shared" si="120"/>
        <v>5</v>
      </c>
      <c r="J258">
        <f t="shared" si="119"/>
        <v>29</v>
      </c>
      <c r="K258" s="18">
        <f t="shared" ca="1" si="136"/>
        <v>1.7758446902974052</v>
      </c>
      <c r="L258" s="18">
        <f t="shared" ca="1" si="136"/>
        <v>1.7410242061739269</v>
      </c>
      <c r="M258" s="18">
        <f t="shared" ca="1" si="136"/>
        <v>1.7068864766411045</v>
      </c>
      <c r="N258" s="18">
        <f t="shared" ca="1" si="136"/>
        <v>1.6734181143540243</v>
      </c>
      <c r="O258" s="18">
        <f t="shared" ca="1" si="136"/>
        <v>1.6406059944647295</v>
      </c>
      <c r="P258" s="18">
        <f t="shared" ca="1" si="136"/>
        <v>1.608437249475225</v>
      </c>
      <c r="Q258" s="18">
        <f t="shared" ca="1" si="136"/>
        <v>1.576899264191397</v>
      </c>
      <c r="R258" s="18">
        <f t="shared" ca="1" si="136"/>
        <v>1.5459796707758797</v>
      </c>
      <c r="S258" s="18">
        <f t="shared" ca="1" si="136"/>
        <v>1.5156663438979212</v>
      </c>
      <c r="T258" s="18">
        <f t="shared" ca="1" si="136"/>
        <v>1.4859473959783542</v>
      </c>
      <c r="U258" s="18">
        <f t="shared" ca="1" si="137"/>
        <v>1.4568111725277981</v>
      </c>
      <c r="V258" s="18">
        <f t="shared" ca="1" si="137"/>
        <v>1.4282462475762727</v>
      </c>
      <c r="W258" s="18">
        <f t="shared" ca="1" si="137"/>
        <v>1.4002414191924244</v>
      </c>
      <c r="X258" s="18">
        <f t="shared" ca="1" si="137"/>
        <v>1.372785705090612</v>
      </c>
      <c r="Y258" s="18">
        <f t="shared" ca="1" si="137"/>
        <v>1.3458683383241292</v>
      </c>
      <c r="Z258" s="18">
        <f t="shared" ca="1" si="137"/>
        <v>1.3194787630628722</v>
      </c>
      <c r="AA258" s="18">
        <f t="shared" ca="1" si="137"/>
        <v>1.2936066304537961</v>
      </c>
      <c r="AB258" s="18">
        <f t="shared" ca="1" si="137"/>
        <v>1.2682417945625453</v>
      </c>
      <c r="AC258" s="18">
        <f t="shared" ca="1" si="137"/>
        <v>1.243374308394652</v>
      </c>
      <c r="AD258" s="18">
        <f t="shared" ca="1" si="137"/>
        <v>1.2189944199947571</v>
      </c>
      <c r="AE258" s="18">
        <f t="shared" ca="1" si="138"/>
        <v>1.1950925686223108</v>
      </c>
      <c r="AF258" s="18">
        <f t="shared" ca="1" si="138"/>
        <v>1.1716593810022655</v>
      </c>
      <c r="AG258" s="18">
        <f t="shared" ca="1" si="138"/>
        <v>1.1486856676492798</v>
      </c>
      <c r="AH258" s="18">
        <f t="shared" ca="1" si="138"/>
        <v>1.1261624192640001</v>
      </c>
      <c r="AI258" s="18">
        <f t="shared" ca="1" si="138"/>
        <v>1.1040808032</v>
      </c>
      <c r="AJ258" s="18">
        <f t="shared" ca="1" si="138"/>
        <v>1.08243216</v>
      </c>
      <c r="AK258" s="18">
        <f t="shared" ca="1" si="138"/>
        <v>1.0612079999999999</v>
      </c>
      <c r="AL258" s="18">
        <f t="shared" ca="1" si="138"/>
        <v>1.0404</v>
      </c>
      <c r="AM258" s="18">
        <f t="shared" ca="1" si="138"/>
        <v>1.02</v>
      </c>
      <c r="AN258" s="18">
        <f t="shared" ca="1" si="138"/>
        <v>1</v>
      </c>
      <c r="AO258" s="18">
        <f t="shared" ca="1" si="139"/>
        <v>0</v>
      </c>
      <c r="AP258" s="18">
        <f t="shared" ca="1" si="139"/>
        <v>0</v>
      </c>
      <c r="AQ258" s="18">
        <f t="shared" ca="1" si="139"/>
        <v>0</v>
      </c>
      <c r="AR258" s="18">
        <f t="shared" ca="1" si="139"/>
        <v>0</v>
      </c>
      <c r="AS258" s="18">
        <f t="shared" ca="1" si="139"/>
        <v>0</v>
      </c>
      <c r="AT258" s="18">
        <f t="shared" ca="1" si="139"/>
        <v>0</v>
      </c>
      <c r="AU258" s="18">
        <f t="shared" ca="1" si="139"/>
        <v>0</v>
      </c>
      <c r="AV258" s="18">
        <f t="shared" ca="1" si="139"/>
        <v>0</v>
      </c>
      <c r="AW258" s="18">
        <f t="shared" ca="1" si="139"/>
        <v>0</v>
      </c>
      <c r="AX258" s="18">
        <f t="shared" ca="1" si="139"/>
        <v>0</v>
      </c>
      <c r="AY258" s="18">
        <f t="shared" ca="1" si="140"/>
        <v>0</v>
      </c>
      <c r="AZ258" s="18">
        <f t="shared" ca="1" si="140"/>
        <v>0</v>
      </c>
      <c r="BA258" s="18">
        <f t="shared" ca="1" si="140"/>
        <v>0</v>
      </c>
      <c r="BB258" s="18">
        <f t="shared" ca="1" si="140"/>
        <v>0</v>
      </c>
      <c r="BC258" s="18">
        <f t="shared" ca="1" si="140"/>
        <v>0</v>
      </c>
      <c r="BD258" s="18">
        <f t="shared" ca="1" si="140"/>
        <v>0</v>
      </c>
      <c r="BE258" s="18">
        <f t="shared" ca="1" si="140"/>
        <v>0</v>
      </c>
      <c r="BF258" s="18">
        <f t="shared" ca="1" si="140"/>
        <v>0</v>
      </c>
      <c r="BG258" s="18">
        <f t="shared" ca="1" si="140"/>
        <v>0</v>
      </c>
      <c r="BH258" s="18">
        <f t="shared" ca="1" si="140"/>
        <v>0</v>
      </c>
    </row>
    <row r="259" spans="8:60" x14ac:dyDescent="0.35">
      <c r="H259" s="2" t="str">
        <f t="shared" si="118"/>
        <v>Capital</v>
      </c>
      <c r="I259">
        <f t="shared" si="120"/>
        <v>5</v>
      </c>
      <c r="J259">
        <f t="shared" si="119"/>
        <v>30</v>
      </c>
      <c r="K259" s="18">
        <f t="shared" ca="1" si="136"/>
        <v>1.8113615841033535</v>
      </c>
      <c r="L259" s="18">
        <f t="shared" ca="1" si="136"/>
        <v>1.7758446902974052</v>
      </c>
      <c r="M259" s="18">
        <f t="shared" ca="1" si="136"/>
        <v>1.7410242061739269</v>
      </c>
      <c r="N259" s="18">
        <f t="shared" ca="1" si="136"/>
        <v>1.7068864766411045</v>
      </c>
      <c r="O259" s="18">
        <f t="shared" ca="1" si="136"/>
        <v>1.6734181143540243</v>
      </c>
      <c r="P259" s="18">
        <f t="shared" ca="1" si="136"/>
        <v>1.6406059944647295</v>
      </c>
      <c r="Q259" s="18">
        <f t="shared" ca="1" si="136"/>
        <v>1.608437249475225</v>
      </c>
      <c r="R259" s="18">
        <f t="shared" ca="1" si="136"/>
        <v>1.576899264191397</v>
      </c>
      <c r="S259" s="18">
        <f t="shared" ca="1" si="136"/>
        <v>1.5459796707758797</v>
      </c>
      <c r="T259" s="18">
        <f t="shared" ca="1" si="136"/>
        <v>1.5156663438979212</v>
      </c>
      <c r="U259" s="18">
        <f t="shared" ca="1" si="137"/>
        <v>1.4859473959783542</v>
      </c>
      <c r="V259" s="18">
        <f t="shared" ca="1" si="137"/>
        <v>1.4568111725277981</v>
      </c>
      <c r="W259" s="18">
        <f t="shared" ca="1" si="137"/>
        <v>1.4282462475762727</v>
      </c>
      <c r="X259" s="18">
        <f t="shared" ca="1" si="137"/>
        <v>1.4002414191924244</v>
      </c>
      <c r="Y259" s="18">
        <f t="shared" ca="1" si="137"/>
        <v>1.372785705090612</v>
      </c>
      <c r="Z259" s="18">
        <f t="shared" ca="1" si="137"/>
        <v>1.3458683383241292</v>
      </c>
      <c r="AA259" s="18">
        <f t="shared" ca="1" si="137"/>
        <v>1.3194787630628722</v>
      </c>
      <c r="AB259" s="18">
        <f t="shared" ca="1" si="137"/>
        <v>1.2936066304537961</v>
      </c>
      <c r="AC259" s="18">
        <f t="shared" ca="1" si="137"/>
        <v>1.2682417945625453</v>
      </c>
      <c r="AD259" s="18">
        <f t="shared" ca="1" si="137"/>
        <v>1.243374308394652</v>
      </c>
      <c r="AE259" s="18">
        <f t="shared" ca="1" si="138"/>
        <v>1.2189944199947571</v>
      </c>
      <c r="AF259" s="18">
        <f t="shared" ca="1" si="138"/>
        <v>1.1950925686223108</v>
      </c>
      <c r="AG259" s="18">
        <f t="shared" ca="1" si="138"/>
        <v>1.1716593810022655</v>
      </c>
      <c r="AH259" s="18">
        <f t="shared" ca="1" si="138"/>
        <v>1.1486856676492798</v>
      </c>
      <c r="AI259" s="18">
        <f t="shared" ca="1" si="138"/>
        <v>1.1261624192640001</v>
      </c>
      <c r="AJ259" s="18">
        <f t="shared" ca="1" si="138"/>
        <v>1.1040808032</v>
      </c>
      <c r="AK259" s="18">
        <f t="shared" ca="1" si="138"/>
        <v>1.08243216</v>
      </c>
      <c r="AL259" s="18">
        <f t="shared" ca="1" si="138"/>
        <v>1.0612079999999999</v>
      </c>
      <c r="AM259" s="18">
        <f t="shared" ca="1" si="138"/>
        <v>1.0404</v>
      </c>
      <c r="AN259" s="18">
        <f t="shared" ca="1" si="138"/>
        <v>1.02</v>
      </c>
      <c r="AO259" s="18">
        <f t="shared" ca="1" si="139"/>
        <v>1</v>
      </c>
      <c r="AP259" s="18">
        <f t="shared" ca="1" si="139"/>
        <v>0</v>
      </c>
      <c r="AQ259" s="18">
        <f t="shared" ca="1" si="139"/>
        <v>0</v>
      </c>
      <c r="AR259" s="18">
        <f t="shared" ca="1" si="139"/>
        <v>0</v>
      </c>
      <c r="AS259" s="18">
        <f t="shared" ca="1" si="139"/>
        <v>0</v>
      </c>
      <c r="AT259" s="18">
        <f t="shared" ca="1" si="139"/>
        <v>0</v>
      </c>
      <c r="AU259" s="18">
        <f t="shared" ca="1" si="139"/>
        <v>0</v>
      </c>
      <c r="AV259" s="18">
        <f t="shared" ca="1" si="139"/>
        <v>0</v>
      </c>
      <c r="AW259" s="18">
        <f t="shared" ca="1" si="139"/>
        <v>0</v>
      </c>
      <c r="AX259" s="18">
        <f t="shared" ca="1" si="139"/>
        <v>0</v>
      </c>
      <c r="AY259" s="18">
        <f t="shared" ca="1" si="140"/>
        <v>0</v>
      </c>
      <c r="AZ259" s="18">
        <f t="shared" ca="1" si="140"/>
        <v>0</v>
      </c>
      <c r="BA259" s="18">
        <f t="shared" ca="1" si="140"/>
        <v>0</v>
      </c>
      <c r="BB259" s="18">
        <f t="shared" ca="1" si="140"/>
        <v>0</v>
      </c>
      <c r="BC259" s="18">
        <f t="shared" ca="1" si="140"/>
        <v>0</v>
      </c>
      <c r="BD259" s="18">
        <f t="shared" ca="1" si="140"/>
        <v>0</v>
      </c>
      <c r="BE259" s="18">
        <f t="shared" ca="1" si="140"/>
        <v>0</v>
      </c>
      <c r="BF259" s="18">
        <f t="shared" ca="1" si="140"/>
        <v>0</v>
      </c>
      <c r="BG259" s="18">
        <f t="shared" ca="1" si="140"/>
        <v>0</v>
      </c>
      <c r="BH259" s="18">
        <f t="shared" ca="1" si="140"/>
        <v>0</v>
      </c>
    </row>
    <row r="260" spans="8:60" x14ac:dyDescent="0.35">
      <c r="H260" s="2" t="str">
        <f t="shared" si="118"/>
        <v>Capital</v>
      </c>
      <c r="I260">
        <f t="shared" si="120"/>
        <v>5</v>
      </c>
      <c r="J260">
        <f t="shared" si="119"/>
        <v>31</v>
      </c>
      <c r="K260" s="18">
        <f t="shared" ca="1" si="136"/>
        <v>1.8475888157854201</v>
      </c>
      <c r="L260" s="18">
        <f t="shared" ca="1" si="136"/>
        <v>1.8113615841033535</v>
      </c>
      <c r="M260" s="18">
        <f t="shared" ca="1" si="136"/>
        <v>1.7758446902974052</v>
      </c>
      <c r="N260" s="18">
        <f t="shared" ca="1" si="136"/>
        <v>1.7410242061739269</v>
      </c>
      <c r="O260" s="18">
        <f t="shared" ca="1" si="136"/>
        <v>1.7068864766411045</v>
      </c>
      <c r="P260" s="18">
        <f t="shared" ca="1" si="136"/>
        <v>1.6734181143540243</v>
      </c>
      <c r="Q260" s="18">
        <f t="shared" ca="1" si="136"/>
        <v>1.6406059944647295</v>
      </c>
      <c r="R260" s="18">
        <f t="shared" ca="1" si="136"/>
        <v>1.608437249475225</v>
      </c>
      <c r="S260" s="18">
        <f t="shared" ca="1" si="136"/>
        <v>1.576899264191397</v>
      </c>
      <c r="T260" s="18">
        <f t="shared" ca="1" si="136"/>
        <v>1.5459796707758797</v>
      </c>
      <c r="U260" s="18">
        <f t="shared" ca="1" si="137"/>
        <v>1.5156663438979212</v>
      </c>
      <c r="V260" s="18">
        <f t="shared" ca="1" si="137"/>
        <v>1.4859473959783542</v>
      </c>
      <c r="W260" s="18">
        <f t="shared" ca="1" si="137"/>
        <v>1.4568111725277981</v>
      </c>
      <c r="X260" s="18">
        <f t="shared" ca="1" si="137"/>
        <v>1.4282462475762727</v>
      </c>
      <c r="Y260" s="18">
        <f t="shared" ca="1" si="137"/>
        <v>1.4002414191924244</v>
      </c>
      <c r="Z260" s="18">
        <f t="shared" ca="1" si="137"/>
        <v>1.372785705090612</v>
      </c>
      <c r="AA260" s="18">
        <f t="shared" ca="1" si="137"/>
        <v>1.3458683383241292</v>
      </c>
      <c r="AB260" s="18">
        <f t="shared" ca="1" si="137"/>
        <v>1.3194787630628722</v>
      </c>
      <c r="AC260" s="18">
        <f t="shared" ca="1" si="137"/>
        <v>1.2936066304537961</v>
      </c>
      <c r="AD260" s="18">
        <f t="shared" ca="1" si="137"/>
        <v>1.2682417945625453</v>
      </c>
      <c r="AE260" s="18">
        <f t="shared" ca="1" si="138"/>
        <v>1.243374308394652</v>
      </c>
      <c r="AF260" s="18">
        <f t="shared" ca="1" si="138"/>
        <v>1.2189944199947571</v>
      </c>
      <c r="AG260" s="18">
        <f t="shared" ca="1" si="138"/>
        <v>1.1950925686223108</v>
      </c>
      <c r="AH260" s="18">
        <f t="shared" ca="1" si="138"/>
        <v>1.1716593810022655</v>
      </c>
      <c r="AI260" s="18">
        <f t="shared" ca="1" si="138"/>
        <v>1.1486856676492798</v>
      </c>
      <c r="AJ260" s="18">
        <f t="shared" ca="1" si="138"/>
        <v>1.1261624192640001</v>
      </c>
      <c r="AK260" s="18">
        <f t="shared" ca="1" si="138"/>
        <v>1.1040808032</v>
      </c>
      <c r="AL260" s="18">
        <f t="shared" ca="1" si="138"/>
        <v>1.08243216</v>
      </c>
      <c r="AM260" s="18">
        <f t="shared" ca="1" si="138"/>
        <v>1.0612079999999999</v>
      </c>
      <c r="AN260" s="18">
        <f t="shared" ca="1" si="138"/>
        <v>1.0404</v>
      </c>
      <c r="AO260" s="18">
        <f t="shared" ca="1" si="139"/>
        <v>1.02</v>
      </c>
      <c r="AP260" s="18">
        <f t="shared" ca="1" si="139"/>
        <v>1</v>
      </c>
      <c r="AQ260" s="18">
        <f t="shared" ca="1" si="139"/>
        <v>0</v>
      </c>
      <c r="AR260" s="18">
        <f t="shared" ca="1" si="139"/>
        <v>0</v>
      </c>
      <c r="AS260" s="18">
        <f t="shared" ca="1" si="139"/>
        <v>0</v>
      </c>
      <c r="AT260" s="18">
        <f t="shared" ca="1" si="139"/>
        <v>0</v>
      </c>
      <c r="AU260" s="18">
        <f t="shared" ca="1" si="139"/>
        <v>0</v>
      </c>
      <c r="AV260" s="18">
        <f t="shared" ca="1" si="139"/>
        <v>0</v>
      </c>
      <c r="AW260" s="18">
        <f t="shared" ca="1" si="139"/>
        <v>0</v>
      </c>
      <c r="AX260" s="18">
        <f t="shared" ca="1" si="139"/>
        <v>0</v>
      </c>
      <c r="AY260" s="18">
        <f t="shared" ca="1" si="140"/>
        <v>0</v>
      </c>
      <c r="AZ260" s="18">
        <f t="shared" ca="1" si="140"/>
        <v>0</v>
      </c>
      <c r="BA260" s="18">
        <f t="shared" ca="1" si="140"/>
        <v>0</v>
      </c>
      <c r="BB260" s="18">
        <f t="shared" ca="1" si="140"/>
        <v>0</v>
      </c>
      <c r="BC260" s="18">
        <f t="shared" ca="1" si="140"/>
        <v>0</v>
      </c>
      <c r="BD260" s="18">
        <f t="shared" ca="1" si="140"/>
        <v>0</v>
      </c>
      <c r="BE260" s="18">
        <f t="shared" ca="1" si="140"/>
        <v>0</v>
      </c>
      <c r="BF260" s="18">
        <f t="shared" ca="1" si="140"/>
        <v>0</v>
      </c>
      <c r="BG260" s="18">
        <f t="shared" ca="1" si="140"/>
        <v>0</v>
      </c>
      <c r="BH260" s="18">
        <f t="shared" ca="1" si="140"/>
        <v>0</v>
      </c>
    </row>
    <row r="261" spans="8:60" x14ac:dyDescent="0.35">
      <c r="H261" s="2" t="str">
        <f t="shared" si="118"/>
        <v>Capital</v>
      </c>
      <c r="I261">
        <f t="shared" si="120"/>
        <v>5</v>
      </c>
      <c r="J261">
        <f t="shared" si="119"/>
        <v>32</v>
      </c>
      <c r="K261" s="18">
        <f t="shared" ca="1" si="136"/>
        <v>1.8845405921011289</v>
      </c>
      <c r="L261" s="18">
        <f t="shared" ca="1" si="136"/>
        <v>1.8475888157854201</v>
      </c>
      <c r="M261" s="18">
        <f t="shared" ca="1" si="136"/>
        <v>1.8113615841033535</v>
      </c>
      <c r="N261" s="18">
        <f t="shared" ca="1" si="136"/>
        <v>1.7758446902974052</v>
      </c>
      <c r="O261" s="18">
        <f t="shared" ca="1" si="136"/>
        <v>1.7410242061739269</v>
      </c>
      <c r="P261" s="18">
        <f t="shared" ca="1" si="136"/>
        <v>1.7068864766411045</v>
      </c>
      <c r="Q261" s="18">
        <f t="shared" ca="1" si="136"/>
        <v>1.6734181143540243</v>
      </c>
      <c r="R261" s="18">
        <f t="shared" ca="1" si="136"/>
        <v>1.6406059944647295</v>
      </c>
      <c r="S261" s="18">
        <f t="shared" ca="1" si="136"/>
        <v>1.608437249475225</v>
      </c>
      <c r="T261" s="18">
        <f t="shared" ca="1" si="136"/>
        <v>1.576899264191397</v>
      </c>
      <c r="U261" s="18">
        <f t="shared" ca="1" si="137"/>
        <v>1.5459796707758797</v>
      </c>
      <c r="V261" s="18">
        <f t="shared" ca="1" si="137"/>
        <v>1.5156663438979212</v>
      </c>
      <c r="W261" s="18">
        <f t="shared" ca="1" si="137"/>
        <v>1.4859473959783542</v>
      </c>
      <c r="X261" s="18">
        <f t="shared" ca="1" si="137"/>
        <v>1.4568111725277981</v>
      </c>
      <c r="Y261" s="18">
        <f t="shared" ca="1" si="137"/>
        <v>1.4282462475762727</v>
      </c>
      <c r="Z261" s="18">
        <f t="shared" ca="1" si="137"/>
        <v>1.4002414191924244</v>
      </c>
      <c r="AA261" s="18">
        <f t="shared" ca="1" si="137"/>
        <v>1.372785705090612</v>
      </c>
      <c r="AB261" s="18">
        <f t="shared" ca="1" si="137"/>
        <v>1.3458683383241292</v>
      </c>
      <c r="AC261" s="18">
        <f t="shared" ca="1" si="137"/>
        <v>1.3194787630628722</v>
      </c>
      <c r="AD261" s="18">
        <f t="shared" ca="1" si="137"/>
        <v>1.2936066304537961</v>
      </c>
      <c r="AE261" s="18">
        <f t="shared" ca="1" si="138"/>
        <v>1.2682417945625453</v>
      </c>
      <c r="AF261" s="18">
        <f t="shared" ca="1" si="138"/>
        <v>1.243374308394652</v>
      </c>
      <c r="AG261" s="18">
        <f t="shared" ca="1" si="138"/>
        <v>1.2189944199947571</v>
      </c>
      <c r="AH261" s="18">
        <f t="shared" ca="1" si="138"/>
        <v>1.1950925686223108</v>
      </c>
      <c r="AI261" s="18">
        <f t="shared" ca="1" si="138"/>
        <v>1.1716593810022655</v>
      </c>
      <c r="AJ261" s="18">
        <f t="shared" ca="1" si="138"/>
        <v>1.1486856676492798</v>
      </c>
      <c r="AK261" s="18">
        <f t="shared" ca="1" si="138"/>
        <v>1.1261624192640001</v>
      </c>
      <c r="AL261" s="18">
        <f t="shared" ca="1" si="138"/>
        <v>1.1040808032</v>
      </c>
      <c r="AM261" s="18">
        <f t="shared" ca="1" si="138"/>
        <v>1.08243216</v>
      </c>
      <c r="AN261" s="18">
        <f t="shared" ca="1" si="138"/>
        <v>1.0612079999999999</v>
      </c>
      <c r="AO261" s="18">
        <f t="shared" ca="1" si="139"/>
        <v>1.0404</v>
      </c>
      <c r="AP261" s="18">
        <f t="shared" ca="1" si="139"/>
        <v>1.02</v>
      </c>
      <c r="AQ261" s="18">
        <f t="shared" ca="1" si="139"/>
        <v>1</v>
      </c>
      <c r="AR261" s="18">
        <f t="shared" ca="1" si="139"/>
        <v>0</v>
      </c>
      <c r="AS261" s="18">
        <f t="shared" ca="1" si="139"/>
        <v>0</v>
      </c>
      <c r="AT261" s="18">
        <f t="shared" ca="1" si="139"/>
        <v>0</v>
      </c>
      <c r="AU261" s="18">
        <f t="shared" ca="1" si="139"/>
        <v>0</v>
      </c>
      <c r="AV261" s="18">
        <f t="shared" ca="1" si="139"/>
        <v>0</v>
      </c>
      <c r="AW261" s="18">
        <f t="shared" ca="1" si="139"/>
        <v>0</v>
      </c>
      <c r="AX261" s="18">
        <f t="shared" ca="1" si="139"/>
        <v>0</v>
      </c>
      <c r="AY261" s="18">
        <f t="shared" ca="1" si="140"/>
        <v>0</v>
      </c>
      <c r="AZ261" s="18">
        <f t="shared" ca="1" si="140"/>
        <v>0</v>
      </c>
      <c r="BA261" s="18">
        <f t="shared" ca="1" si="140"/>
        <v>0</v>
      </c>
      <c r="BB261" s="18">
        <f t="shared" ca="1" si="140"/>
        <v>0</v>
      </c>
      <c r="BC261" s="18">
        <f t="shared" ca="1" si="140"/>
        <v>0</v>
      </c>
      <c r="BD261" s="18">
        <f t="shared" ca="1" si="140"/>
        <v>0</v>
      </c>
      <c r="BE261" s="18">
        <f t="shared" ca="1" si="140"/>
        <v>0</v>
      </c>
      <c r="BF261" s="18">
        <f t="shared" ca="1" si="140"/>
        <v>0</v>
      </c>
      <c r="BG261" s="18">
        <f t="shared" ca="1" si="140"/>
        <v>0</v>
      </c>
      <c r="BH261" s="18">
        <f t="shared" ca="1" si="140"/>
        <v>0</v>
      </c>
    </row>
    <row r="262" spans="8:60" x14ac:dyDescent="0.35">
      <c r="H262" s="2" t="str">
        <f t="shared" si="118"/>
        <v>Capital</v>
      </c>
      <c r="I262">
        <f t="shared" si="120"/>
        <v>5</v>
      </c>
      <c r="J262">
        <f t="shared" si="119"/>
        <v>33</v>
      </c>
      <c r="K262" s="18">
        <f t="shared" ca="1" si="136"/>
        <v>1.9222314039431516</v>
      </c>
      <c r="L262" s="18">
        <f t="shared" ca="1" si="136"/>
        <v>1.8845405921011289</v>
      </c>
      <c r="M262" s="18">
        <f t="shared" ca="1" si="136"/>
        <v>1.8475888157854201</v>
      </c>
      <c r="N262" s="18">
        <f t="shared" ca="1" si="136"/>
        <v>1.8113615841033535</v>
      </c>
      <c r="O262" s="18">
        <f t="shared" ca="1" si="136"/>
        <v>1.7758446902974052</v>
      </c>
      <c r="P262" s="18">
        <f t="shared" ca="1" si="136"/>
        <v>1.7410242061739269</v>
      </c>
      <c r="Q262" s="18">
        <f t="shared" ca="1" si="136"/>
        <v>1.7068864766411045</v>
      </c>
      <c r="R262" s="18">
        <f t="shared" ca="1" si="136"/>
        <v>1.6734181143540243</v>
      </c>
      <c r="S262" s="18">
        <f t="shared" ca="1" si="136"/>
        <v>1.6406059944647295</v>
      </c>
      <c r="T262" s="18">
        <f t="shared" ca="1" si="136"/>
        <v>1.608437249475225</v>
      </c>
      <c r="U262" s="18">
        <f t="shared" ca="1" si="137"/>
        <v>1.576899264191397</v>
      </c>
      <c r="V262" s="18">
        <f t="shared" ca="1" si="137"/>
        <v>1.5459796707758797</v>
      </c>
      <c r="W262" s="18">
        <f t="shared" ca="1" si="137"/>
        <v>1.5156663438979212</v>
      </c>
      <c r="X262" s="18">
        <f t="shared" ca="1" si="137"/>
        <v>1.4859473959783542</v>
      </c>
      <c r="Y262" s="18">
        <f t="shared" ca="1" si="137"/>
        <v>1.4568111725277981</v>
      </c>
      <c r="Z262" s="18">
        <f t="shared" ca="1" si="137"/>
        <v>1.4282462475762727</v>
      </c>
      <c r="AA262" s="18">
        <f t="shared" ca="1" si="137"/>
        <v>1.4002414191924244</v>
      </c>
      <c r="AB262" s="18">
        <f t="shared" ca="1" si="137"/>
        <v>1.372785705090612</v>
      </c>
      <c r="AC262" s="18">
        <f t="shared" ca="1" si="137"/>
        <v>1.3458683383241292</v>
      </c>
      <c r="AD262" s="18">
        <f t="shared" ca="1" si="137"/>
        <v>1.3194787630628722</v>
      </c>
      <c r="AE262" s="18">
        <f t="shared" ca="1" si="138"/>
        <v>1.2936066304537961</v>
      </c>
      <c r="AF262" s="18">
        <f t="shared" ca="1" si="138"/>
        <v>1.2682417945625453</v>
      </c>
      <c r="AG262" s="18">
        <f t="shared" ca="1" si="138"/>
        <v>1.243374308394652</v>
      </c>
      <c r="AH262" s="18">
        <f t="shared" ca="1" si="138"/>
        <v>1.2189944199947571</v>
      </c>
      <c r="AI262" s="18">
        <f t="shared" ca="1" si="138"/>
        <v>1.1950925686223108</v>
      </c>
      <c r="AJ262" s="18">
        <f t="shared" ca="1" si="138"/>
        <v>1.1716593810022655</v>
      </c>
      <c r="AK262" s="18">
        <f t="shared" ca="1" si="138"/>
        <v>1.1486856676492798</v>
      </c>
      <c r="AL262" s="18">
        <f t="shared" ca="1" si="138"/>
        <v>1.1261624192640001</v>
      </c>
      <c r="AM262" s="18">
        <f t="shared" ca="1" si="138"/>
        <v>1.1040808032</v>
      </c>
      <c r="AN262" s="18">
        <f t="shared" ca="1" si="138"/>
        <v>1.08243216</v>
      </c>
      <c r="AO262" s="18">
        <f t="shared" ca="1" si="139"/>
        <v>1.0612079999999999</v>
      </c>
      <c r="AP262" s="18">
        <f t="shared" ca="1" si="139"/>
        <v>1.0404</v>
      </c>
      <c r="AQ262" s="18">
        <f t="shared" ca="1" si="139"/>
        <v>1.02</v>
      </c>
      <c r="AR262" s="18">
        <f t="shared" ca="1" si="139"/>
        <v>1</v>
      </c>
      <c r="AS262" s="18">
        <f t="shared" ca="1" si="139"/>
        <v>0</v>
      </c>
      <c r="AT262" s="18">
        <f t="shared" ca="1" si="139"/>
        <v>0</v>
      </c>
      <c r="AU262" s="18">
        <f t="shared" ca="1" si="139"/>
        <v>0</v>
      </c>
      <c r="AV262" s="18">
        <f t="shared" ca="1" si="139"/>
        <v>0</v>
      </c>
      <c r="AW262" s="18">
        <f t="shared" ca="1" si="139"/>
        <v>0</v>
      </c>
      <c r="AX262" s="18">
        <f t="shared" ca="1" si="139"/>
        <v>0</v>
      </c>
      <c r="AY262" s="18">
        <f t="shared" ca="1" si="140"/>
        <v>0</v>
      </c>
      <c r="AZ262" s="18">
        <f t="shared" ca="1" si="140"/>
        <v>0</v>
      </c>
      <c r="BA262" s="18">
        <f t="shared" ca="1" si="140"/>
        <v>0</v>
      </c>
      <c r="BB262" s="18">
        <f t="shared" ca="1" si="140"/>
        <v>0</v>
      </c>
      <c r="BC262" s="18">
        <f t="shared" ca="1" si="140"/>
        <v>0</v>
      </c>
      <c r="BD262" s="18">
        <f t="shared" ca="1" si="140"/>
        <v>0</v>
      </c>
      <c r="BE262" s="18">
        <f t="shared" ca="1" si="140"/>
        <v>0</v>
      </c>
      <c r="BF262" s="18">
        <f t="shared" ca="1" si="140"/>
        <v>0</v>
      </c>
      <c r="BG262" s="18">
        <f t="shared" ca="1" si="140"/>
        <v>0</v>
      </c>
      <c r="BH262" s="18">
        <f t="shared" ca="1" si="140"/>
        <v>0</v>
      </c>
    </row>
    <row r="263" spans="8:60" x14ac:dyDescent="0.35">
      <c r="H263" s="2" t="str">
        <f t="shared" si="118"/>
        <v>Capital</v>
      </c>
      <c r="I263">
        <f t="shared" si="120"/>
        <v>5</v>
      </c>
      <c r="J263">
        <f t="shared" si="119"/>
        <v>34</v>
      </c>
      <c r="K263" s="18">
        <f t="shared" ca="1" si="136"/>
        <v>1.9606760320220145</v>
      </c>
      <c r="L263" s="18">
        <f t="shared" ca="1" si="136"/>
        <v>1.9222314039431516</v>
      </c>
      <c r="M263" s="18">
        <f t="shared" ca="1" si="136"/>
        <v>1.8845405921011289</v>
      </c>
      <c r="N263" s="18">
        <f t="shared" ca="1" si="136"/>
        <v>1.8475888157854201</v>
      </c>
      <c r="O263" s="18">
        <f t="shared" ca="1" si="136"/>
        <v>1.8113615841033535</v>
      </c>
      <c r="P263" s="18">
        <f t="shared" ca="1" si="136"/>
        <v>1.7758446902974052</v>
      </c>
      <c r="Q263" s="18">
        <f t="shared" ca="1" si="136"/>
        <v>1.7410242061739269</v>
      </c>
      <c r="R263" s="18">
        <f t="shared" ca="1" si="136"/>
        <v>1.7068864766411045</v>
      </c>
      <c r="S263" s="18">
        <f t="shared" ca="1" si="136"/>
        <v>1.6734181143540243</v>
      </c>
      <c r="T263" s="18">
        <f t="shared" ca="1" si="136"/>
        <v>1.6406059944647295</v>
      </c>
      <c r="U263" s="18">
        <f t="shared" ca="1" si="137"/>
        <v>1.608437249475225</v>
      </c>
      <c r="V263" s="18">
        <f t="shared" ca="1" si="137"/>
        <v>1.576899264191397</v>
      </c>
      <c r="W263" s="18">
        <f t="shared" ca="1" si="137"/>
        <v>1.5459796707758797</v>
      </c>
      <c r="X263" s="18">
        <f t="shared" ca="1" si="137"/>
        <v>1.5156663438979212</v>
      </c>
      <c r="Y263" s="18">
        <f t="shared" ca="1" si="137"/>
        <v>1.4859473959783542</v>
      </c>
      <c r="Z263" s="18">
        <f t="shared" ca="1" si="137"/>
        <v>1.4568111725277981</v>
      </c>
      <c r="AA263" s="18">
        <f t="shared" ca="1" si="137"/>
        <v>1.4282462475762727</v>
      </c>
      <c r="AB263" s="18">
        <f t="shared" ca="1" si="137"/>
        <v>1.4002414191924244</v>
      </c>
      <c r="AC263" s="18">
        <f t="shared" ca="1" si="137"/>
        <v>1.372785705090612</v>
      </c>
      <c r="AD263" s="18">
        <f t="shared" ca="1" si="137"/>
        <v>1.3458683383241292</v>
      </c>
      <c r="AE263" s="18">
        <f t="shared" ca="1" si="138"/>
        <v>1.3194787630628722</v>
      </c>
      <c r="AF263" s="18">
        <f t="shared" ca="1" si="138"/>
        <v>1.2936066304537961</v>
      </c>
      <c r="AG263" s="18">
        <f t="shared" ca="1" si="138"/>
        <v>1.2682417945625453</v>
      </c>
      <c r="AH263" s="18">
        <f t="shared" ca="1" si="138"/>
        <v>1.243374308394652</v>
      </c>
      <c r="AI263" s="18">
        <f t="shared" ca="1" si="138"/>
        <v>1.2189944199947571</v>
      </c>
      <c r="AJ263" s="18">
        <f t="shared" ca="1" si="138"/>
        <v>1.1950925686223108</v>
      </c>
      <c r="AK263" s="18">
        <f t="shared" ca="1" si="138"/>
        <v>1.1716593810022655</v>
      </c>
      <c r="AL263" s="18">
        <f t="shared" ca="1" si="138"/>
        <v>1.1486856676492798</v>
      </c>
      <c r="AM263" s="18">
        <f t="shared" ca="1" si="138"/>
        <v>1.1261624192640001</v>
      </c>
      <c r="AN263" s="18">
        <f t="shared" ca="1" si="138"/>
        <v>1.1040808032</v>
      </c>
      <c r="AO263" s="18">
        <f t="shared" ca="1" si="139"/>
        <v>1.08243216</v>
      </c>
      <c r="AP263" s="18">
        <f t="shared" ca="1" si="139"/>
        <v>1.0612079999999999</v>
      </c>
      <c r="AQ263" s="18">
        <f t="shared" ca="1" si="139"/>
        <v>1.0404</v>
      </c>
      <c r="AR263" s="18">
        <f t="shared" ca="1" si="139"/>
        <v>1.02</v>
      </c>
      <c r="AS263" s="18">
        <f t="shared" ca="1" si="139"/>
        <v>1</v>
      </c>
      <c r="AT263" s="18">
        <f t="shared" ca="1" si="139"/>
        <v>0</v>
      </c>
      <c r="AU263" s="18">
        <f t="shared" ca="1" si="139"/>
        <v>0</v>
      </c>
      <c r="AV263" s="18">
        <f t="shared" ca="1" si="139"/>
        <v>0</v>
      </c>
      <c r="AW263" s="18">
        <f t="shared" ca="1" si="139"/>
        <v>0</v>
      </c>
      <c r="AX263" s="18">
        <f t="shared" ca="1" si="139"/>
        <v>0</v>
      </c>
      <c r="AY263" s="18">
        <f t="shared" ca="1" si="140"/>
        <v>0</v>
      </c>
      <c r="AZ263" s="18">
        <f t="shared" ca="1" si="140"/>
        <v>0</v>
      </c>
      <c r="BA263" s="18">
        <f t="shared" ca="1" si="140"/>
        <v>0</v>
      </c>
      <c r="BB263" s="18">
        <f t="shared" ca="1" si="140"/>
        <v>0</v>
      </c>
      <c r="BC263" s="18">
        <f t="shared" ca="1" si="140"/>
        <v>0</v>
      </c>
      <c r="BD263" s="18">
        <f t="shared" ca="1" si="140"/>
        <v>0</v>
      </c>
      <c r="BE263" s="18">
        <f t="shared" ca="1" si="140"/>
        <v>0</v>
      </c>
      <c r="BF263" s="18">
        <f t="shared" ca="1" si="140"/>
        <v>0</v>
      </c>
      <c r="BG263" s="18">
        <f t="shared" ca="1" si="140"/>
        <v>0</v>
      </c>
      <c r="BH263" s="18">
        <f t="shared" ca="1" si="140"/>
        <v>0</v>
      </c>
    </row>
    <row r="264" spans="8:60" x14ac:dyDescent="0.35">
      <c r="H264" s="2" t="str">
        <f t="shared" si="118"/>
        <v>Capital</v>
      </c>
      <c r="I264">
        <f t="shared" si="120"/>
        <v>5</v>
      </c>
      <c r="J264">
        <f t="shared" si="119"/>
        <v>35</v>
      </c>
      <c r="K264" s="18">
        <f t="shared" ca="1" si="136"/>
        <v>1.9998895526624547</v>
      </c>
      <c r="L264" s="18">
        <f t="shared" ca="1" si="136"/>
        <v>1.9606760320220145</v>
      </c>
      <c r="M264" s="18">
        <f t="shared" ca="1" si="136"/>
        <v>1.9222314039431516</v>
      </c>
      <c r="N264" s="18">
        <f t="shared" ca="1" si="136"/>
        <v>1.8845405921011289</v>
      </c>
      <c r="O264" s="18">
        <f t="shared" ca="1" si="136"/>
        <v>1.8475888157854201</v>
      </c>
      <c r="P264" s="18">
        <f t="shared" ca="1" si="136"/>
        <v>1.8113615841033535</v>
      </c>
      <c r="Q264" s="18">
        <f t="shared" ca="1" si="136"/>
        <v>1.7758446902974052</v>
      </c>
      <c r="R264" s="18">
        <f t="shared" ca="1" si="136"/>
        <v>1.7410242061739269</v>
      </c>
      <c r="S264" s="18">
        <f t="shared" ca="1" si="136"/>
        <v>1.7068864766411045</v>
      </c>
      <c r="T264" s="18">
        <f t="shared" ca="1" si="136"/>
        <v>1.6734181143540243</v>
      </c>
      <c r="U264" s="18">
        <f t="shared" ca="1" si="137"/>
        <v>1.6406059944647295</v>
      </c>
      <c r="V264" s="18">
        <f t="shared" ca="1" si="137"/>
        <v>1.608437249475225</v>
      </c>
      <c r="W264" s="18">
        <f t="shared" ca="1" si="137"/>
        <v>1.576899264191397</v>
      </c>
      <c r="X264" s="18">
        <f t="shared" ca="1" si="137"/>
        <v>1.5459796707758797</v>
      </c>
      <c r="Y264" s="18">
        <f t="shared" ca="1" si="137"/>
        <v>1.5156663438979212</v>
      </c>
      <c r="Z264" s="18">
        <f t="shared" ca="1" si="137"/>
        <v>1.4859473959783542</v>
      </c>
      <c r="AA264" s="18">
        <f t="shared" ca="1" si="137"/>
        <v>1.4568111725277981</v>
      </c>
      <c r="AB264" s="18">
        <f t="shared" ca="1" si="137"/>
        <v>1.4282462475762727</v>
      </c>
      <c r="AC264" s="18">
        <f t="shared" ca="1" si="137"/>
        <v>1.4002414191924244</v>
      </c>
      <c r="AD264" s="18">
        <f t="shared" ca="1" si="137"/>
        <v>1.372785705090612</v>
      </c>
      <c r="AE264" s="18">
        <f t="shared" ca="1" si="138"/>
        <v>1.3458683383241292</v>
      </c>
      <c r="AF264" s="18">
        <f t="shared" ca="1" si="138"/>
        <v>1.3194787630628722</v>
      </c>
      <c r="AG264" s="18">
        <f t="shared" ca="1" si="138"/>
        <v>1.2936066304537961</v>
      </c>
      <c r="AH264" s="18">
        <f t="shared" ca="1" si="138"/>
        <v>1.2682417945625453</v>
      </c>
      <c r="AI264" s="18">
        <f t="shared" ca="1" si="138"/>
        <v>1.243374308394652</v>
      </c>
      <c r="AJ264" s="18">
        <f t="shared" ca="1" si="138"/>
        <v>1.2189944199947571</v>
      </c>
      <c r="AK264" s="18">
        <f t="shared" ca="1" si="138"/>
        <v>1.1950925686223108</v>
      </c>
      <c r="AL264" s="18">
        <f t="shared" ca="1" si="138"/>
        <v>1.1716593810022655</v>
      </c>
      <c r="AM264" s="18">
        <f t="shared" ca="1" si="138"/>
        <v>1.1486856676492798</v>
      </c>
      <c r="AN264" s="18">
        <f t="shared" ca="1" si="138"/>
        <v>1.1261624192640001</v>
      </c>
      <c r="AO264" s="18">
        <f t="shared" ca="1" si="139"/>
        <v>1.1040808032</v>
      </c>
      <c r="AP264" s="18">
        <f t="shared" ca="1" si="139"/>
        <v>1.08243216</v>
      </c>
      <c r="AQ264" s="18">
        <f t="shared" ca="1" si="139"/>
        <v>1.0612079999999999</v>
      </c>
      <c r="AR264" s="18">
        <f t="shared" ca="1" si="139"/>
        <v>1.0404</v>
      </c>
      <c r="AS264" s="18">
        <f t="shared" ca="1" si="139"/>
        <v>1.02</v>
      </c>
      <c r="AT264" s="18">
        <f t="shared" ca="1" si="139"/>
        <v>1</v>
      </c>
      <c r="AU264" s="18">
        <f t="shared" ca="1" si="139"/>
        <v>0</v>
      </c>
      <c r="AV264" s="18">
        <f t="shared" ca="1" si="139"/>
        <v>0</v>
      </c>
      <c r="AW264" s="18">
        <f t="shared" ca="1" si="139"/>
        <v>0</v>
      </c>
      <c r="AX264" s="18">
        <f t="shared" ca="1" si="139"/>
        <v>0</v>
      </c>
      <c r="AY264" s="18">
        <f t="shared" ca="1" si="140"/>
        <v>0</v>
      </c>
      <c r="AZ264" s="18">
        <f t="shared" ca="1" si="140"/>
        <v>0</v>
      </c>
      <c r="BA264" s="18">
        <f t="shared" ca="1" si="140"/>
        <v>0</v>
      </c>
      <c r="BB264" s="18">
        <f t="shared" ca="1" si="140"/>
        <v>0</v>
      </c>
      <c r="BC264" s="18">
        <f t="shared" ca="1" si="140"/>
        <v>0</v>
      </c>
      <c r="BD264" s="18">
        <f t="shared" ca="1" si="140"/>
        <v>0</v>
      </c>
      <c r="BE264" s="18">
        <f t="shared" ca="1" si="140"/>
        <v>0</v>
      </c>
      <c r="BF264" s="18">
        <f t="shared" ca="1" si="140"/>
        <v>0</v>
      </c>
      <c r="BG264" s="18">
        <f t="shared" ca="1" si="140"/>
        <v>0</v>
      </c>
      <c r="BH264" s="18">
        <f t="shared" ca="1" si="140"/>
        <v>0</v>
      </c>
    </row>
    <row r="265" spans="8:60" x14ac:dyDescent="0.35">
      <c r="H265" s="2" t="str">
        <f t="shared" si="118"/>
        <v>Capital</v>
      </c>
      <c r="I265">
        <f t="shared" si="120"/>
        <v>5</v>
      </c>
      <c r="J265">
        <f t="shared" si="119"/>
        <v>36</v>
      </c>
      <c r="K265" s="18">
        <f t="shared" ref="K265:T274" ca="1" si="141">IF(K$24&gt;$J265,0,OFFSET($K$2,$I265,$J265-K$24))</f>
        <v>2.0398873437157037</v>
      </c>
      <c r="L265" s="18">
        <f t="shared" ca="1" si="141"/>
        <v>1.9998895526624547</v>
      </c>
      <c r="M265" s="18">
        <f t="shared" ca="1" si="141"/>
        <v>1.9606760320220145</v>
      </c>
      <c r="N265" s="18">
        <f t="shared" ca="1" si="141"/>
        <v>1.9222314039431516</v>
      </c>
      <c r="O265" s="18">
        <f t="shared" ca="1" si="141"/>
        <v>1.8845405921011289</v>
      </c>
      <c r="P265" s="18">
        <f t="shared" ca="1" si="141"/>
        <v>1.8475888157854201</v>
      </c>
      <c r="Q265" s="18">
        <f t="shared" ca="1" si="141"/>
        <v>1.8113615841033535</v>
      </c>
      <c r="R265" s="18">
        <f t="shared" ca="1" si="141"/>
        <v>1.7758446902974052</v>
      </c>
      <c r="S265" s="18">
        <f t="shared" ca="1" si="141"/>
        <v>1.7410242061739269</v>
      </c>
      <c r="T265" s="18">
        <f t="shared" ca="1" si="141"/>
        <v>1.7068864766411045</v>
      </c>
      <c r="U265" s="18">
        <f t="shared" ref="U265:AD274" ca="1" si="142">IF(U$24&gt;$J265,0,OFFSET($K$2,$I265,$J265-U$24))</f>
        <v>1.6734181143540243</v>
      </c>
      <c r="V265" s="18">
        <f t="shared" ca="1" si="142"/>
        <v>1.6406059944647295</v>
      </c>
      <c r="W265" s="18">
        <f t="shared" ca="1" si="142"/>
        <v>1.608437249475225</v>
      </c>
      <c r="X265" s="18">
        <f t="shared" ca="1" si="142"/>
        <v>1.576899264191397</v>
      </c>
      <c r="Y265" s="18">
        <f t="shared" ca="1" si="142"/>
        <v>1.5459796707758797</v>
      </c>
      <c r="Z265" s="18">
        <f t="shared" ca="1" si="142"/>
        <v>1.5156663438979212</v>
      </c>
      <c r="AA265" s="18">
        <f t="shared" ca="1" si="142"/>
        <v>1.4859473959783542</v>
      </c>
      <c r="AB265" s="18">
        <f t="shared" ca="1" si="142"/>
        <v>1.4568111725277981</v>
      </c>
      <c r="AC265" s="18">
        <f t="shared" ca="1" si="142"/>
        <v>1.4282462475762727</v>
      </c>
      <c r="AD265" s="18">
        <f t="shared" ca="1" si="142"/>
        <v>1.4002414191924244</v>
      </c>
      <c r="AE265" s="18">
        <f t="shared" ref="AE265:AN274" ca="1" si="143">IF(AE$24&gt;$J265,0,OFFSET($K$2,$I265,$J265-AE$24))</f>
        <v>1.372785705090612</v>
      </c>
      <c r="AF265" s="18">
        <f t="shared" ca="1" si="143"/>
        <v>1.3458683383241292</v>
      </c>
      <c r="AG265" s="18">
        <f t="shared" ca="1" si="143"/>
        <v>1.3194787630628722</v>
      </c>
      <c r="AH265" s="18">
        <f t="shared" ca="1" si="143"/>
        <v>1.2936066304537961</v>
      </c>
      <c r="AI265" s="18">
        <f t="shared" ca="1" si="143"/>
        <v>1.2682417945625453</v>
      </c>
      <c r="AJ265" s="18">
        <f t="shared" ca="1" si="143"/>
        <v>1.243374308394652</v>
      </c>
      <c r="AK265" s="18">
        <f t="shared" ca="1" si="143"/>
        <v>1.2189944199947571</v>
      </c>
      <c r="AL265" s="18">
        <f t="shared" ca="1" si="143"/>
        <v>1.1950925686223108</v>
      </c>
      <c r="AM265" s="18">
        <f t="shared" ca="1" si="143"/>
        <v>1.1716593810022655</v>
      </c>
      <c r="AN265" s="18">
        <f t="shared" ca="1" si="143"/>
        <v>1.1486856676492798</v>
      </c>
      <c r="AO265" s="18">
        <f t="shared" ref="AO265:AX274" ca="1" si="144">IF(AO$24&gt;$J265,0,OFFSET($K$2,$I265,$J265-AO$24))</f>
        <v>1.1261624192640001</v>
      </c>
      <c r="AP265" s="18">
        <f t="shared" ca="1" si="144"/>
        <v>1.1040808032</v>
      </c>
      <c r="AQ265" s="18">
        <f t="shared" ca="1" si="144"/>
        <v>1.08243216</v>
      </c>
      <c r="AR265" s="18">
        <f t="shared" ca="1" si="144"/>
        <v>1.0612079999999999</v>
      </c>
      <c r="AS265" s="18">
        <f t="shared" ca="1" si="144"/>
        <v>1.0404</v>
      </c>
      <c r="AT265" s="18">
        <f t="shared" ca="1" si="144"/>
        <v>1.02</v>
      </c>
      <c r="AU265" s="18">
        <f t="shared" ca="1" si="144"/>
        <v>1</v>
      </c>
      <c r="AV265" s="18">
        <f t="shared" ca="1" si="144"/>
        <v>0</v>
      </c>
      <c r="AW265" s="18">
        <f t="shared" ca="1" si="144"/>
        <v>0</v>
      </c>
      <c r="AX265" s="18">
        <f t="shared" ca="1" si="144"/>
        <v>0</v>
      </c>
      <c r="AY265" s="18">
        <f t="shared" ref="AY265:BH274" ca="1" si="145">IF(AY$24&gt;$J265,0,OFFSET($K$2,$I265,$J265-AY$24))</f>
        <v>0</v>
      </c>
      <c r="AZ265" s="18">
        <f t="shared" ca="1" si="145"/>
        <v>0</v>
      </c>
      <c r="BA265" s="18">
        <f t="shared" ca="1" si="145"/>
        <v>0</v>
      </c>
      <c r="BB265" s="18">
        <f t="shared" ca="1" si="145"/>
        <v>0</v>
      </c>
      <c r="BC265" s="18">
        <f t="shared" ca="1" si="145"/>
        <v>0</v>
      </c>
      <c r="BD265" s="18">
        <f t="shared" ca="1" si="145"/>
        <v>0</v>
      </c>
      <c r="BE265" s="18">
        <f t="shared" ca="1" si="145"/>
        <v>0</v>
      </c>
      <c r="BF265" s="18">
        <f t="shared" ca="1" si="145"/>
        <v>0</v>
      </c>
      <c r="BG265" s="18">
        <f t="shared" ca="1" si="145"/>
        <v>0</v>
      </c>
      <c r="BH265" s="18">
        <f t="shared" ca="1" si="145"/>
        <v>0</v>
      </c>
    </row>
    <row r="266" spans="8:60" x14ac:dyDescent="0.35">
      <c r="H266" s="2" t="str">
        <f t="shared" si="118"/>
        <v>Capital</v>
      </c>
      <c r="I266">
        <f t="shared" si="120"/>
        <v>5</v>
      </c>
      <c r="J266">
        <f t="shared" si="119"/>
        <v>37</v>
      </c>
      <c r="K266" s="18">
        <f t="shared" ca="1" si="141"/>
        <v>2.080685090590018</v>
      </c>
      <c r="L266" s="18">
        <f t="shared" ca="1" si="141"/>
        <v>2.0398873437157037</v>
      </c>
      <c r="M266" s="18">
        <f t="shared" ca="1" si="141"/>
        <v>1.9998895526624547</v>
      </c>
      <c r="N266" s="18">
        <f t="shared" ca="1" si="141"/>
        <v>1.9606760320220145</v>
      </c>
      <c r="O266" s="18">
        <f t="shared" ca="1" si="141"/>
        <v>1.9222314039431516</v>
      </c>
      <c r="P266" s="18">
        <f t="shared" ca="1" si="141"/>
        <v>1.8845405921011289</v>
      </c>
      <c r="Q266" s="18">
        <f t="shared" ca="1" si="141"/>
        <v>1.8475888157854201</v>
      </c>
      <c r="R266" s="18">
        <f t="shared" ca="1" si="141"/>
        <v>1.8113615841033535</v>
      </c>
      <c r="S266" s="18">
        <f t="shared" ca="1" si="141"/>
        <v>1.7758446902974052</v>
      </c>
      <c r="T266" s="18">
        <f t="shared" ca="1" si="141"/>
        <v>1.7410242061739269</v>
      </c>
      <c r="U266" s="18">
        <f t="shared" ca="1" si="142"/>
        <v>1.7068864766411045</v>
      </c>
      <c r="V266" s="18">
        <f t="shared" ca="1" si="142"/>
        <v>1.6734181143540243</v>
      </c>
      <c r="W266" s="18">
        <f t="shared" ca="1" si="142"/>
        <v>1.6406059944647295</v>
      </c>
      <c r="X266" s="18">
        <f t="shared" ca="1" si="142"/>
        <v>1.608437249475225</v>
      </c>
      <c r="Y266" s="18">
        <f t="shared" ca="1" si="142"/>
        <v>1.576899264191397</v>
      </c>
      <c r="Z266" s="18">
        <f t="shared" ca="1" si="142"/>
        <v>1.5459796707758797</v>
      </c>
      <c r="AA266" s="18">
        <f t="shared" ca="1" si="142"/>
        <v>1.5156663438979212</v>
      </c>
      <c r="AB266" s="18">
        <f t="shared" ca="1" si="142"/>
        <v>1.4859473959783542</v>
      </c>
      <c r="AC266" s="18">
        <f t="shared" ca="1" si="142"/>
        <v>1.4568111725277981</v>
      </c>
      <c r="AD266" s="18">
        <f t="shared" ca="1" si="142"/>
        <v>1.4282462475762727</v>
      </c>
      <c r="AE266" s="18">
        <f t="shared" ca="1" si="143"/>
        <v>1.4002414191924244</v>
      </c>
      <c r="AF266" s="18">
        <f t="shared" ca="1" si="143"/>
        <v>1.372785705090612</v>
      </c>
      <c r="AG266" s="18">
        <f t="shared" ca="1" si="143"/>
        <v>1.3458683383241292</v>
      </c>
      <c r="AH266" s="18">
        <f t="shared" ca="1" si="143"/>
        <v>1.3194787630628722</v>
      </c>
      <c r="AI266" s="18">
        <f t="shared" ca="1" si="143"/>
        <v>1.2936066304537961</v>
      </c>
      <c r="AJ266" s="18">
        <f t="shared" ca="1" si="143"/>
        <v>1.2682417945625453</v>
      </c>
      <c r="AK266" s="18">
        <f t="shared" ca="1" si="143"/>
        <v>1.243374308394652</v>
      </c>
      <c r="AL266" s="18">
        <f t="shared" ca="1" si="143"/>
        <v>1.2189944199947571</v>
      </c>
      <c r="AM266" s="18">
        <f t="shared" ca="1" si="143"/>
        <v>1.1950925686223108</v>
      </c>
      <c r="AN266" s="18">
        <f t="shared" ca="1" si="143"/>
        <v>1.1716593810022655</v>
      </c>
      <c r="AO266" s="18">
        <f t="shared" ca="1" si="144"/>
        <v>1.1486856676492798</v>
      </c>
      <c r="AP266" s="18">
        <f t="shared" ca="1" si="144"/>
        <v>1.1261624192640001</v>
      </c>
      <c r="AQ266" s="18">
        <f t="shared" ca="1" si="144"/>
        <v>1.1040808032</v>
      </c>
      <c r="AR266" s="18">
        <f t="shared" ca="1" si="144"/>
        <v>1.08243216</v>
      </c>
      <c r="AS266" s="18">
        <f t="shared" ca="1" si="144"/>
        <v>1.0612079999999999</v>
      </c>
      <c r="AT266" s="18">
        <f t="shared" ca="1" si="144"/>
        <v>1.0404</v>
      </c>
      <c r="AU266" s="18">
        <f t="shared" ca="1" si="144"/>
        <v>1.02</v>
      </c>
      <c r="AV266" s="18">
        <f t="shared" ca="1" si="144"/>
        <v>1</v>
      </c>
      <c r="AW266" s="18">
        <f t="shared" ca="1" si="144"/>
        <v>0</v>
      </c>
      <c r="AX266" s="18">
        <f t="shared" ca="1" si="144"/>
        <v>0</v>
      </c>
      <c r="AY266" s="18">
        <f t="shared" ca="1" si="145"/>
        <v>0</v>
      </c>
      <c r="AZ266" s="18">
        <f t="shared" ca="1" si="145"/>
        <v>0</v>
      </c>
      <c r="BA266" s="18">
        <f t="shared" ca="1" si="145"/>
        <v>0</v>
      </c>
      <c r="BB266" s="18">
        <f t="shared" ca="1" si="145"/>
        <v>0</v>
      </c>
      <c r="BC266" s="18">
        <f t="shared" ca="1" si="145"/>
        <v>0</v>
      </c>
      <c r="BD266" s="18">
        <f t="shared" ca="1" si="145"/>
        <v>0</v>
      </c>
      <c r="BE266" s="18">
        <f t="shared" ca="1" si="145"/>
        <v>0</v>
      </c>
      <c r="BF266" s="18">
        <f t="shared" ca="1" si="145"/>
        <v>0</v>
      </c>
      <c r="BG266" s="18">
        <f t="shared" ca="1" si="145"/>
        <v>0</v>
      </c>
      <c r="BH266" s="18">
        <f t="shared" ca="1" si="145"/>
        <v>0</v>
      </c>
    </row>
    <row r="267" spans="8:60" x14ac:dyDescent="0.35">
      <c r="H267" s="2" t="str">
        <f t="shared" si="118"/>
        <v>Capital</v>
      </c>
      <c r="I267">
        <f t="shared" si="120"/>
        <v>5</v>
      </c>
      <c r="J267">
        <f t="shared" si="119"/>
        <v>38</v>
      </c>
      <c r="K267" s="18">
        <f t="shared" ca="1" si="141"/>
        <v>2.1222987924018186</v>
      </c>
      <c r="L267" s="18">
        <f t="shared" ca="1" si="141"/>
        <v>2.080685090590018</v>
      </c>
      <c r="M267" s="18">
        <f t="shared" ca="1" si="141"/>
        <v>2.0398873437157037</v>
      </c>
      <c r="N267" s="18">
        <f t="shared" ca="1" si="141"/>
        <v>1.9998895526624547</v>
      </c>
      <c r="O267" s="18">
        <f t="shared" ca="1" si="141"/>
        <v>1.9606760320220145</v>
      </c>
      <c r="P267" s="18">
        <f t="shared" ca="1" si="141"/>
        <v>1.9222314039431516</v>
      </c>
      <c r="Q267" s="18">
        <f t="shared" ca="1" si="141"/>
        <v>1.8845405921011289</v>
      </c>
      <c r="R267" s="18">
        <f t="shared" ca="1" si="141"/>
        <v>1.8475888157854201</v>
      </c>
      <c r="S267" s="18">
        <f t="shared" ca="1" si="141"/>
        <v>1.8113615841033535</v>
      </c>
      <c r="T267" s="18">
        <f t="shared" ca="1" si="141"/>
        <v>1.7758446902974052</v>
      </c>
      <c r="U267" s="18">
        <f t="shared" ca="1" si="142"/>
        <v>1.7410242061739269</v>
      </c>
      <c r="V267" s="18">
        <f t="shared" ca="1" si="142"/>
        <v>1.7068864766411045</v>
      </c>
      <c r="W267" s="18">
        <f t="shared" ca="1" si="142"/>
        <v>1.6734181143540243</v>
      </c>
      <c r="X267" s="18">
        <f t="shared" ca="1" si="142"/>
        <v>1.6406059944647295</v>
      </c>
      <c r="Y267" s="18">
        <f t="shared" ca="1" si="142"/>
        <v>1.608437249475225</v>
      </c>
      <c r="Z267" s="18">
        <f t="shared" ca="1" si="142"/>
        <v>1.576899264191397</v>
      </c>
      <c r="AA267" s="18">
        <f t="shared" ca="1" si="142"/>
        <v>1.5459796707758797</v>
      </c>
      <c r="AB267" s="18">
        <f t="shared" ca="1" si="142"/>
        <v>1.5156663438979212</v>
      </c>
      <c r="AC267" s="18">
        <f t="shared" ca="1" si="142"/>
        <v>1.4859473959783542</v>
      </c>
      <c r="AD267" s="18">
        <f t="shared" ca="1" si="142"/>
        <v>1.4568111725277981</v>
      </c>
      <c r="AE267" s="18">
        <f t="shared" ca="1" si="143"/>
        <v>1.4282462475762727</v>
      </c>
      <c r="AF267" s="18">
        <f t="shared" ca="1" si="143"/>
        <v>1.4002414191924244</v>
      </c>
      <c r="AG267" s="18">
        <f t="shared" ca="1" si="143"/>
        <v>1.372785705090612</v>
      </c>
      <c r="AH267" s="18">
        <f t="shared" ca="1" si="143"/>
        <v>1.3458683383241292</v>
      </c>
      <c r="AI267" s="18">
        <f t="shared" ca="1" si="143"/>
        <v>1.3194787630628722</v>
      </c>
      <c r="AJ267" s="18">
        <f t="shared" ca="1" si="143"/>
        <v>1.2936066304537961</v>
      </c>
      <c r="AK267" s="18">
        <f t="shared" ca="1" si="143"/>
        <v>1.2682417945625453</v>
      </c>
      <c r="AL267" s="18">
        <f t="shared" ca="1" si="143"/>
        <v>1.243374308394652</v>
      </c>
      <c r="AM267" s="18">
        <f t="shared" ca="1" si="143"/>
        <v>1.2189944199947571</v>
      </c>
      <c r="AN267" s="18">
        <f t="shared" ca="1" si="143"/>
        <v>1.1950925686223108</v>
      </c>
      <c r="AO267" s="18">
        <f t="shared" ca="1" si="144"/>
        <v>1.1716593810022655</v>
      </c>
      <c r="AP267" s="18">
        <f t="shared" ca="1" si="144"/>
        <v>1.1486856676492798</v>
      </c>
      <c r="AQ267" s="18">
        <f t="shared" ca="1" si="144"/>
        <v>1.1261624192640001</v>
      </c>
      <c r="AR267" s="18">
        <f t="shared" ca="1" si="144"/>
        <v>1.1040808032</v>
      </c>
      <c r="AS267" s="18">
        <f t="shared" ca="1" si="144"/>
        <v>1.08243216</v>
      </c>
      <c r="AT267" s="18">
        <f t="shared" ca="1" si="144"/>
        <v>1.0612079999999999</v>
      </c>
      <c r="AU267" s="18">
        <f t="shared" ca="1" si="144"/>
        <v>1.0404</v>
      </c>
      <c r="AV267" s="18">
        <f t="shared" ca="1" si="144"/>
        <v>1.02</v>
      </c>
      <c r="AW267" s="18">
        <f t="shared" ca="1" si="144"/>
        <v>1</v>
      </c>
      <c r="AX267" s="18">
        <f t="shared" ca="1" si="144"/>
        <v>0</v>
      </c>
      <c r="AY267" s="18">
        <f t="shared" ca="1" si="145"/>
        <v>0</v>
      </c>
      <c r="AZ267" s="18">
        <f t="shared" ca="1" si="145"/>
        <v>0</v>
      </c>
      <c r="BA267" s="18">
        <f t="shared" ca="1" si="145"/>
        <v>0</v>
      </c>
      <c r="BB267" s="18">
        <f t="shared" ca="1" si="145"/>
        <v>0</v>
      </c>
      <c r="BC267" s="18">
        <f t="shared" ca="1" si="145"/>
        <v>0</v>
      </c>
      <c r="BD267" s="18">
        <f t="shared" ca="1" si="145"/>
        <v>0</v>
      </c>
      <c r="BE267" s="18">
        <f t="shared" ca="1" si="145"/>
        <v>0</v>
      </c>
      <c r="BF267" s="18">
        <f t="shared" ca="1" si="145"/>
        <v>0</v>
      </c>
      <c r="BG267" s="18">
        <f t="shared" ca="1" si="145"/>
        <v>0</v>
      </c>
      <c r="BH267" s="18">
        <f t="shared" ca="1" si="145"/>
        <v>0</v>
      </c>
    </row>
    <row r="268" spans="8:60" x14ac:dyDescent="0.35">
      <c r="H268" s="2" t="str">
        <f t="shared" si="118"/>
        <v>Capital</v>
      </c>
      <c r="I268">
        <f t="shared" si="120"/>
        <v>5</v>
      </c>
      <c r="J268">
        <f t="shared" si="119"/>
        <v>39</v>
      </c>
      <c r="K268" s="18">
        <f t="shared" ca="1" si="141"/>
        <v>2.1647447682498542</v>
      </c>
      <c r="L268" s="18">
        <f t="shared" ca="1" si="141"/>
        <v>2.1222987924018186</v>
      </c>
      <c r="M268" s="18">
        <f t="shared" ca="1" si="141"/>
        <v>2.080685090590018</v>
      </c>
      <c r="N268" s="18">
        <f t="shared" ca="1" si="141"/>
        <v>2.0398873437157037</v>
      </c>
      <c r="O268" s="18">
        <f t="shared" ca="1" si="141"/>
        <v>1.9998895526624547</v>
      </c>
      <c r="P268" s="18">
        <f t="shared" ca="1" si="141"/>
        <v>1.9606760320220145</v>
      </c>
      <c r="Q268" s="18">
        <f t="shared" ca="1" si="141"/>
        <v>1.9222314039431516</v>
      </c>
      <c r="R268" s="18">
        <f t="shared" ca="1" si="141"/>
        <v>1.8845405921011289</v>
      </c>
      <c r="S268" s="18">
        <f t="shared" ca="1" si="141"/>
        <v>1.8475888157854201</v>
      </c>
      <c r="T268" s="18">
        <f t="shared" ca="1" si="141"/>
        <v>1.8113615841033535</v>
      </c>
      <c r="U268" s="18">
        <f t="shared" ca="1" si="142"/>
        <v>1.7758446902974052</v>
      </c>
      <c r="V268" s="18">
        <f t="shared" ca="1" si="142"/>
        <v>1.7410242061739269</v>
      </c>
      <c r="W268" s="18">
        <f t="shared" ca="1" si="142"/>
        <v>1.7068864766411045</v>
      </c>
      <c r="X268" s="18">
        <f t="shared" ca="1" si="142"/>
        <v>1.6734181143540243</v>
      </c>
      <c r="Y268" s="18">
        <f t="shared" ca="1" si="142"/>
        <v>1.6406059944647295</v>
      </c>
      <c r="Z268" s="18">
        <f t="shared" ca="1" si="142"/>
        <v>1.608437249475225</v>
      </c>
      <c r="AA268" s="18">
        <f t="shared" ca="1" si="142"/>
        <v>1.576899264191397</v>
      </c>
      <c r="AB268" s="18">
        <f t="shared" ca="1" si="142"/>
        <v>1.5459796707758797</v>
      </c>
      <c r="AC268" s="18">
        <f t="shared" ca="1" si="142"/>
        <v>1.5156663438979212</v>
      </c>
      <c r="AD268" s="18">
        <f t="shared" ca="1" si="142"/>
        <v>1.4859473959783542</v>
      </c>
      <c r="AE268" s="18">
        <f t="shared" ca="1" si="143"/>
        <v>1.4568111725277981</v>
      </c>
      <c r="AF268" s="18">
        <f t="shared" ca="1" si="143"/>
        <v>1.4282462475762727</v>
      </c>
      <c r="AG268" s="18">
        <f t="shared" ca="1" si="143"/>
        <v>1.4002414191924244</v>
      </c>
      <c r="AH268" s="18">
        <f t="shared" ca="1" si="143"/>
        <v>1.372785705090612</v>
      </c>
      <c r="AI268" s="18">
        <f t="shared" ca="1" si="143"/>
        <v>1.3458683383241292</v>
      </c>
      <c r="AJ268" s="18">
        <f t="shared" ca="1" si="143"/>
        <v>1.3194787630628722</v>
      </c>
      <c r="AK268" s="18">
        <f t="shared" ca="1" si="143"/>
        <v>1.2936066304537961</v>
      </c>
      <c r="AL268" s="18">
        <f t="shared" ca="1" si="143"/>
        <v>1.2682417945625453</v>
      </c>
      <c r="AM268" s="18">
        <f t="shared" ca="1" si="143"/>
        <v>1.243374308394652</v>
      </c>
      <c r="AN268" s="18">
        <f t="shared" ca="1" si="143"/>
        <v>1.2189944199947571</v>
      </c>
      <c r="AO268" s="18">
        <f t="shared" ca="1" si="144"/>
        <v>1.1950925686223108</v>
      </c>
      <c r="AP268" s="18">
        <f t="shared" ca="1" si="144"/>
        <v>1.1716593810022655</v>
      </c>
      <c r="AQ268" s="18">
        <f t="shared" ca="1" si="144"/>
        <v>1.1486856676492798</v>
      </c>
      <c r="AR268" s="18">
        <f t="shared" ca="1" si="144"/>
        <v>1.1261624192640001</v>
      </c>
      <c r="AS268" s="18">
        <f t="shared" ca="1" si="144"/>
        <v>1.1040808032</v>
      </c>
      <c r="AT268" s="18">
        <f t="shared" ca="1" si="144"/>
        <v>1.08243216</v>
      </c>
      <c r="AU268" s="18">
        <f t="shared" ca="1" si="144"/>
        <v>1.0612079999999999</v>
      </c>
      <c r="AV268" s="18">
        <f t="shared" ca="1" si="144"/>
        <v>1.0404</v>
      </c>
      <c r="AW268" s="18">
        <f t="shared" ca="1" si="144"/>
        <v>1.02</v>
      </c>
      <c r="AX268" s="18">
        <f t="shared" ca="1" si="144"/>
        <v>1</v>
      </c>
      <c r="AY268" s="18">
        <f t="shared" ca="1" si="145"/>
        <v>0</v>
      </c>
      <c r="AZ268" s="18">
        <f t="shared" ca="1" si="145"/>
        <v>0</v>
      </c>
      <c r="BA268" s="18">
        <f t="shared" ca="1" si="145"/>
        <v>0</v>
      </c>
      <c r="BB268" s="18">
        <f t="shared" ca="1" si="145"/>
        <v>0</v>
      </c>
      <c r="BC268" s="18">
        <f t="shared" ca="1" si="145"/>
        <v>0</v>
      </c>
      <c r="BD268" s="18">
        <f t="shared" ca="1" si="145"/>
        <v>0</v>
      </c>
      <c r="BE268" s="18">
        <f t="shared" ca="1" si="145"/>
        <v>0</v>
      </c>
      <c r="BF268" s="18">
        <f t="shared" ca="1" si="145"/>
        <v>0</v>
      </c>
      <c r="BG268" s="18">
        <f t="shared" ca="1" si="145"/>
        <v>0</v>
      </c>
      <c r="BH268" s="18">
        <f t="shared" ca="1" si="145"/>
        <v>0</v>
      </c>
    </row>
    <row r="269" spans="8:60" x14ac:dyDescent="0.35">
      <c r="H269" s="2" t="str">
        <f t="shared" si="118"/>
        <v>Capital</v>
      </c>
      <c r="I269">
        <f t="shared" si="120"/>
        <v>5</v>
      </c>
      <c r="J269">
        <f t="shared" si="119"/>
        <v>40</v>
      </c>
      <c r="K269" s="18">
        <f t="shared" ca="1" si="141"/>
        <v>2.2080396636148518</v>
      </c>
      <c r="L269" s="18">
        <f t="shared" ca="1" si="141"/>
        <v>2.1647447682498542</v>
      </c>
      <c r="M269" s="18">
        <f t="shared" ca="1" si="141"/>
        <v>2.1222987924018186</v>
      </c>
      <c r="N269" s="18">
        <f t="shared" ca="1" si="141"/>
        <v>2.080685090590018</v>
      </c>
      <c r="O269" s="18">
        <f t="shared" ca="1" si="141"/>
        <v>2.0398873437157037</v>
      </c>
      <c r="P269" s="18">
        <f t="shared" ca="1" si="141"/>
        <v>1.9998895526624547</v>
      </c>
      <c r="Q269" s="18">
        <f t="shared" ca="1" si="141"/>
        <v>1.9606760320220145</v>
      </c>
      <c r="R269" s="18">
        <f t="shared" ca="1" si="141"/>
        <v>1.9222314039431516</v>
      </c>
      <c r="S269" s="18">
        <f t="shared" ca="1" si="141"/>
        <v>1.8845405921011289</v>
      </c>
      <c r="T269" s="18">
        <f t="shared" ca="1" si="141"/>
        <v>1.8475888157854201</v>
      </c>
      <c r="U269" s="18">
        <f t="shared" ca="1" si="142"/>
        <v>1.8113615841033535</v>
      </c>
      <c r="V269" s="18">
        <f t="shared" ca="1" si="142"/>
        <v>1.7758446902974052</v>
      </c>
      <c r="W269" s="18">
        <f t="shared" ca="1" si="142"/>
        <v>1.7410242061739269</v>
      </c>
      <c r="X269" s="18">
        <f t="shared" ca="1" si="142"/>
        <v>1.7068864766411045</v>
      </c>
      <c r="Y269" s="18">
        <f t="shared" ca="1" si="142"/>
        <v>1.6734181143540243</v>
      </c>
      <c r="Z269" s="18">
        <f t="shared" ca="1" si="142"/>
        <v>1.6406059944647295</v>
      </c>
      <c r="AA269" s="18">
        <f t="shared" ca="1" si="142"/>
        <v>1.608437249475225</v>
      </c>
      <c r="AB269" s="18">
        <f t="shared" ca="1" si="142"/>
        <v>1.576899264191397</v>
      </c>
      <c r="AC269" s="18">
        <f t="shared" ca="1" si="142"/>
        <v>1.5459796707758797</v>
      </c>
      <c r="AD269" s="18">
        <f t="shared" ca="1" si="142"/>
        <v>1.5156663438979212</v>
      </c>
      <c r="AE269" s="18">
        <f t="shared" ca="1" si="143"/>
        <v>1.4859473959783542</v>
      </c>
      <c r="AF269" s="18">
        <f t="shared" ca="1" si="143"/>
        <v>1.4568111725277981</v>
      </c>
      <c r="AG269" s="18">
        <f t="shared" ca="1" si="143"/>
        <v>1.4282462475762727</v>
      </c>
      <c r="AH269" s="18">
        <f t="shared" ca="1" si="143"/>
        <v>1.4002414191924244</v>
      </c>
      <c r="AI269" s="18">
        <f t="shared" ca="1" si="143"/>
        <v>1.372785705090612</v>
      </c>
      <c r="AJ269" s="18">
        <f t="shared" ca="1" si="143"/>
        <v>1.3458683383241292</v>
      </c>
      <c r="AK269" s="18">
        <f t="shared" ca="1" si="143"/>
        <v>1.3194787630628722</v>
      </c>
      <c r="AL269" s="18">
        <f t="shared" ca="1" si="143"/>
        <v>1.2936066304537961</v>
      </c>
      <c r="AM269" s="18">
        <f t="shared" ca="1" si="143"/>
        <v>1.2682417945625453</v>
      </c>
      <c r="AN269" s="18">
        <f t="shared" ca="1" si="143"/>
        <v>1.243374308394652</v>
      </c>
      <c r="AO269" s="18">
        <f t="shared" ca="1" si="144"/>
        <v>1.2189944199947571</v>
      </c>
      <c r="AP269" s="18">
        <f t="shared" ca="1" si="144"/>
        <v>1.1950925686223108</v>
      </c>
      <c r="AQ269" s="18">
        <f t="shared" ca="1" si="144"/>
        <v>1.1716593810022655</v>
      </c>
      <c r="AR269" s="18">
        <f t="shared" ca="1" si="144"/>
        <v>1.1486856676492798</v>
      </c>
      <c r="AS269" s="18">
        <f t="shared" ca="1" si="144"/>
        <v>1.1261624192640001</v>
      </c>
      <c r="AT269" s="18">
        <f t="shared" ca="1" si="144"/>
        <v>1.1040808032</v>
      </c>
      <c r="AU269" s="18">
        <f t="shared" ca="1" si="144"/>
        <v>1.08243216</v>
      </c>
      <c r="AV269" s="18">
        <f t="shared" ca="1" si="144"/>
        <v>1.0612079999999999</v>
      </c>
      <c r="AW269" s="18">
        <f t="shared" ca="1" si="144"/>
        <v>1.0404</v>
      </c>
      <c r="AX269" s="18">
        <f t="shared" ca="1" si="144"/>
        <v>1.02</v>
      </c>
      <c r="AY269" s="18">
        <f t="shared" ca="1" si="145"/>
        <v>1</v>
      </c>
      <c r="AZ269" s="18">
        <f t="shared" ca="1" si="145"/>
        <v>0</v>
      </c>
      <c r="BA269" s="18">
        <f t="shared" ca="1" si="145"/>
        <v>0</v>
      </c>
      <c r="BB269" s="18">
        <f t="shared" ca="1" si="145"/>
        <v>0</v>
      </c>
      <c r="BC269" s="18">
        <f t="shared" ca="1" si="145"/>
        <v>0</v>
      </c>
      <c r="BD269" s="18">
        <f t="shared" ca="1" si="145"/>
        <v>0</v>
      </c>
      <c r="BE269" s="18">
        <f t="shared" ca="1" si="145"/>
        <v>0</v>
      </c>
      <c r="BF269" s="18">
        <f t="shared" ca="1" si="145"/>
        <v>0</v>
      </c>
      <c r="BG269" s="18">
        <f t="shared" ca="1" si="145"/>
        <v>0</v>
      </c>
      <c r="BH269" s="18">
        <f t="shared" ca="1" si="145"/>
        <v>0</v>
      </c>
    </row>
    <row r="270" spans="8:60" x14ac:dyDescent="0.35">
      <c r="H270" s="2" t="str">
        <f t="shared" si="118"/>
        <v>Capital</v>
      </c>
      <c r="I270">
        <f t="shared" si="120"/>
        <v>5</v>
      </c>
      <c r="J270">
        <f t="shared" si="119"/>
        <v>41</v>
      </c>
      <c r="K270" s="18">
        <f t="shared" ca="1" si="141"/>
        <v>2.2522004568871488</v>
      </c>
      <c r="L270" s="18">
        <f t="shared" ca="1" si="141"/>
        <v>2.2080396636148518</v>
      </c>
      <c r="M270" s="18">
        <f t="shared" ca="1" si="141"/>
        <v>2.1647447682498542</v>
      </c>
      <c r="N270" s="18">
        <f t="shared" ca="1" si="141"/>
        <v>2.1222987924018186</v>
      </c>
      <c r="O270" s="18">
        <f t="shared" ca="1" si="141"/>
        <v>2.080685090590018</v>
      </c>
      <c r="P270" s="18">
        <f t="shared" ca="1" si="141"/>
        <v>2.0398873437157037</v>
      </c>
      <c r="Q270" s="18">
        <f t="shared" ca="1" si="141"/>
        <v>1.9998895526624547</v>
      </c>
      <c r="R270" s="18">
        <f t="shared" ca="1" si="141"/>
        <v>1.9606760320220145</v>
      </c>
      <c r="S270" s="18">
        <f t="shared" ca="1" si="141"/>
        <v>1.9222314039431516</v>
      </c>
      <c r="T270" s="18">
        <f t="shared" ca="1" si="141"/>
        <v>1.8845405921011289</v>
      </c>
      <c r="U270" s="18">
        <f t="shared" ca="1" si="142"/>
        <v>1.8475888157854201</v>
      </c>
      <c r="V270" s="18">
        <f t="shared" ca="1" si="142"/>
        <v>1.8113615841033535</v>
      </c>
      <c r="W270" s="18">
        <f t="shared" ca="1" si="142"/>
        <v>1.7758446902974052</v>
      </c>
      <c r="X270" s="18">
        <f t="shared" ca="1" si="142"/>
        <v>1.7410242061739269</v>
      </c>
      <c r="Y270" s="18">
        <f t="shared" ca="1" si="142"/>
        <v>1.7068864766411045</v>
      </c>
      <c r="Z270" s="18">
        <f t="shared" ca="1" si="142"/>
        <v>1.6734181143540243</v>
      </c>
      <c r="AA270" s="18">
        <f t="shared" ca="1" si="142"/>
        <v>1.6406059944647295</v>
      </c>
      <c r="AB270" s="18">
        <f t="shared" ca="1" si="142"/>
        <v>1.608437249475225</v>
      </c>
      <c r="AC270" s="18">
        <f t="shared" ca="1" si="142"/>
        <v>1.576899264191397</v>
      </c>
      <c r="AD270" s="18">
        <f t="shared" ca="1" si="142"/>
        <v>1.5459796707758797</v>
      </c>
      <c r="AE270" s="18">
        <f t="shared" ca="1" si="143"/>
        <v>1.5156663438979212</v>
      </c>
      <c r="AF270" s="18">
        <f t="shared" ca="1" si="143"/>
        <v>1.4859473959783542</v>
      </c>
      <c r="AG270" s="18">
        <f t="shared" ca="1" si="143"/>
        <v>1.4568111725277981</v>
      </c>
      <c r="AH270" s="18">
        <f t="shared" ca="1" si="143"/>
        <v>1.4282462475762727</v>
      </c>
      <c r="AI270" s="18">
        <f t="shared" ca="1" si="143"/>
        <v>1.4002414191924244</v>
      </c>
      <c r="AJ270" s="18">
        <f t="shared" ca="1" si="143"/>
        <v>1.372785705090612</v>
      </c>
      <c r="AK270" s="18">
        <f t="shared" ca="1" si="143"/>
        <v>1.3458683383241292</v>
      </c>
      <c r="AL270" s="18">
        <f t="shared" ca="1" si="143"/>
        <v>1.3194787630628722</v>
      </c>
      <c r="AM270" s="18">
        <f t="shared" ca="1" si="143"/>
        <v>1.2936066304537961</v>
      </c>
      <c r="AN270" s="18">
        <f t="shared" ca="1" si="143"/>
        <v>1.2682417945625453</v>
      </c>
      <c r="AO270" s="18">
        <f t="shared" ca="1" si="144"/>
        <v>1.243374308394652</v>
      </c>
      <c r="AP270" s="18">
        <f t="shared" ca="1" si="144"/>
        <v>1.2189944199947571</v>
      </c>
      <c r="AQ270" s="18">
        <f t="shared" ca="1" si="144"/>
        <v>1.1950925686223108</v>
      </c>
      <c r="AR270" s="18">
        <f t="shared" ca="1" si="144"/>
        <v>1.1716593810022655</v>
      </c>
      <c r="AS270" s="18">
        <f t="shared" ca="1" si="144"/>
        <v>1.1486856676492798</v>
      </c>
      <c r="AT270" s="18">
        <f t="shared" ca="1" si="144"/>
        <v>1.1261624192640001</v>
      </c>
      <c r="AU270" s="18">
        <f t="shared" ca="1" si="144"/>
        <v>1.1040808032</v>
      </c>
      <c r="AV270" s="18">
        <f t="shared" ca="1" si="144"/>
        <v>1.08243216</v>
      </c>
      <c r="AW270" s="18">
        <f t="shared" ca="1" si="144"/>
        <v>1.0612079999999999</v>
      </c>
      <c r="AX270" s="18">
        <f t="shared" ca="1" si="144"/>
        <v>1.0404</v>
      </c>
      <c r="AY270" s="18">
        <f t="shared" ca="1" si="145"/>
        <v>1.02</v>
      </c>
      <c r="AZ270" s="18">
        <f t="shared" ca="1" si="145"/>
        <v>1</v>
      </c>
      <c r="BA270" s="18">
        <f t="shared" ca="1" si="145"/>
        <v>0</v>
      </c>
      <c r="BB270" s="18">
        <f t="shared" ca="1" si="145"/>
        <v>0</v>
      </c>
      <c r="BC270" s="18">
        <f t="shared" ca="1" si="145"/>
        <v>0</v>
      </c>
      <c r="BD270" s="18">
        <f t="shared" ca="1" si="145"/>
        <v>0</v>
      </c>
      <c r="BE270" s="18">
        <f t="shared" ca="1" si="145"/>
        <v>0</v>
      </c>
      <c r="BF270" s="18">
        <f t="shared" ca="1" si="145"/>
        <v>0</v>
      </c>
      <c r="BG270" s="18">
        <f t="shared" ca="1" si="145"/>
        <v>0</v>
      </c>
      <c r="BH270" s="18">
        <f t="shared" ca="1" si="145"/>
        <v>0</v>
      </c>
    </row>
    <row r="271" spans="8:60" x14ac:dyDescent="0.35">
      <c r="H271" s="2" t="str">
        <f t="shared" si="118"/>
        <v>Capital</v>
      </c>
      <c r="I271">
        <f t="shared" si="120"/>
        <v>5</v>
      </c>
      <c r="J271">
        <f t="shared" si="119"/>
        <v>42</v>
      </c>
      <c r="K271" s="18">
        <f t="shared" ca="1" si="141"/>
        <v>2.2972444660248916</v>
      </c>
      <c r="L271" s="18">
        <f t="shared" ca="1" si="141"/>
        <v>2.2522004568871488</v>
      </c>
      <c r="M271" s="18">
        <f t="shared" ca="1" si="141"/>
        <v>2.2080396636148518</v>
      </c>
      <c r="N271" s="18">
        <f t="shared" ca="1" si="141"/>
        <v>2.1647447682498542</v>
      </c>
      <c r="O271" s="18">
        <f t="shared" ca="1" si="141"/>
        <v>2.1222987924018186</v>
      </c>
      <c r="P271" s="18">
        <f t="shared" ca="1" si="141"/>
        <v>2.080685090590018</v>
      </c>
      <c r="Q271" s="18">
        <f t="shared" ca="1" si="141"/>
        <v>2.0398873437157037</v>
      </c>
      <c r="R271" s="18">
        <f t="shared" ca="1" si="141"/>
        <v>1.9998895526624547</v>
      </c>
      <c r="S271" s="18">
        <f t="shared" ca="1" si="141"/>
        <v>1.9606760320220145</v>
      </c>
      <c r="T271" s="18">
        <f t="shared" ca="1" si="141"/>
        <v>1.9222314039431516</v>
      </c>
      <c r="U271" s="18">
        <f t="shared" ca="1" si="142"/>
        <v>1.8845405921011289</v>
      </c>
      <c r="V271" s="18">
        <f t="shared" ca="1" si="142"/>
        <v>1.8475888157854201</v>
      </c>
      <c r="W271" s="18">
        <f t="shared" ca="1" si="142"/>
        <v>1.8113615841033535</v>
      </c>
      <c r="X271" s="18">
        <f t="shared" ca="1" si="142"/>
        <v>1.7758446902974052</v>
      </c>
      <c r="Y271" s="18">
        <f t="shared" ca="1" si="142"/>
        <v>1.7410242061739269</v>
      </c>
      <c r="Z271" s="18">
        <f t="shared" ca="1" si="142"/>
        <v>1.7068864766411045</v>
      </c>
      <c r="AA271" s="18">
        <f t="shared" ca="1" si="142"/>
        <v>1.6734181143540243</v>
      </c>
      <c r="AB271" s="18">
        <f t="shared" ca="1" si="142"/>
        <v>1.6406059944647295</v>
      </c>
      <c r="AC271" s="18">
        <f t="shared" ca="1" si="142"/>
        <v>1.608437249475225</v>
      </c>
      <c r="AD271" s="18">
        <f t="shared" ca="1" si="142"/>
        <v>1.576899264191397</v>
      </c>
      <c r="AE271" s="18">
        <f t="shared" ca="1" si="143"/>
        <v>1.5459796707758797</v>
      </c>
      <c r="AF271" s="18">
        <f t="shared" ca="1" si="143"/>
        <v>1.5156663438979212</v>
      </c>
      <c r="AG271" s="18">
        <f t="shared" ca="1" si="143"/>
        <v>1.4859473959783542</v>
      </c>
      <c r="AH271" s="18">
        <f t="shared" ca="1" si="143"/>
        <v>1.4568111725277981</v>
      </c>
      <c r="AI271" s="18">
        <f t="shared" ca="1" si="143"/>
        <v>1.4282462475762727</v>
      </c>
      <c r="AJ271" s="18">
        <f t="shared" ca="1" si="143"/>
        <v>1.4002414191924244</v>
      </c>
      <c r="AK271" s="18">
        <f t="shared" ca="1" si="143"/>
        <v>1.372785705090612</v>
      </c>
      <c r="AL271" s="18">
        <f t="shared" ca="1" si="143"/>
        <v>1.3458683383241292</v>
      </c>
      <c r="AM271" s="18">
        <f t="shared" ca="1" si="143"/>
        <v>1.3194787630628722</v>
      </c>
      <c r="AN271" s="18">
        <f t="shared" ca="1" si="143"/>
        <v>1.2936066304537961</v>
      </c>
      <c r="AO271" s="18">
        <f t="shared" ca="1" si="144"/>
        <v>1.2682417945625453</v>
      </c>
      <c r="AP271" s="18">
        <f t="shared" ca="1" si="144"/>
        <v>1.243374308394652</v>
      </c>
      <c r="AQ271" s="18">
        <f t="shared" ca="1" si="144"/>
        <v>1.2189944199947571</v>
      </c>
      <c r="AR271" s="18">
        <f t="shared" ca="1" si="144"/>
        <v>1.1950925686223108</v>
      </c>
      <c r="AS271" s="18">
        <f t="shared" ca="1" si="144"/>
        <v>1.1716593810022655</v>
      </c>
      <c r="AT271" s="18">
        <f t="shared" ca="1" si="144"/>
        <v>1.1486856676492798</v>
      </c>
      <c r="AU271" s="18">
        <f t="shared" ca="1" si="144"/>
        <v>1.1261624192640001</v>
      </c>
      <c r="AV271" s="18">
        <f t="shared" ca="1" si="144"/>
        <v>1.1040808032</v>
      </c>
      <c r="AW271" s="18">
        <f t="shared" ca="1" si="144"/>
        <v>1.08243216</v>
      </c>
      <c r="AX271" s="18">
        <f t="shared" ca="1" si="144"/>
        <v>1.0612079999999999</v>
      </c>
      <c r="AY271" s="18">
        <f t="shared" ca="1" si="145"/>
        <v>1.0404</v>
      </c>
      <c r="AZ271" s="18">
        <f t="shared" ca="1" si="145"/>
        <v>1.02</v>
      </c>
      <c r="BA271" s="18">
        <f t="shared" ca="1" si="145"/>
        <v>1</v>
      </c>
      <c r="BB271" s="18">
        <f t="shared" ca="1" si="145"/>
        <v>0</v>
      </c>
      <c r="BC271" s="18">
        <f t="shared" ca="1" si="145"/>
        <v>0</v>
      </c>
      <c r="BD271" s="18">
        <f t="shared" ca="1" si="145"/>
        <v>0</v>
      </c>
      <c r="BE271" s="18">
        <f t="shared" ca="1" si="145"/>
        <v>0</v>
      </c>
      <c r="BF271" s="18">
        <f t="shared" ca="1" si="145"/>
        <v>0</v>
      </c>
      <c r="BG271" s="18">
        <f t="shared" ca="1" si="145"/>
        <v>0</v>
      </c>
      <c r="BH271" s="18">
        <f t="shared" ca="1" si="145"/>
        <v>0</v>
      </c>
    </row>
    <row r="272" spans="8:60" x14ac:dyDescent="0.35">
      <c r="H272" s="2" t="str">
        <f t="shared" si="118"/>
        <v>Capital</v>
      </c>
      <c r="I272">
        <f t="shared" si="120"/>
        <v>5</v>
      </c>
      <c r="J272">
        <f t="shared" si="119"/>
        <v>43</v>
      </c>
      <c r="K272" s="18">
        <f t="shared" ca="1" si="141"/>
        <v>2.3431893553453893</v>
      </c>
      <c r="L272" s="18">
        <f t="shared" ca="1" si="141"/>
        <v>2.2972444660248916</v>
      </c>
      <c r="M272" s="18">
        <f t="shared" ca="1" si="141"/>
        <v>2.2522004568871488</v>
      </c>
      <c r="N272" s="18">
        <f t="shared" ca="1" si="141"/>
        <v>2.2080396636148518</v>
      </c>
      <c r="O272" s="18">
        <f t="shared" ca="1" si="141"/>
        <v>2.1647447682498542</v>
      </c>
      <c r="P272" s="18">
        <f t="shared" ca="1" si="141"/>
        <v>2.1222987924018186</v>
      </c>
      <c r="Q272" s="18">
        <f t="shared" ca="1" si="141"/>
        <v>2.080685090590018</v>
      </c>
      <c r="R272" s="18">
        <f t="shared" ca="1" si="141"/>
        <v>2.0398873437157037</v>
      </c>
      <c r="S272" s="18">
        <f t="shared" ca="1" si="141"/>
        <v>1.9998895526624547</v>
      </c>
      <c r="T272" s="18">
        <f t="shared" ca="1" si="141"/>
        <v>1.9606760320220145</v>
      </c>
      <c r="U272" s="18">
        <f t="shared" ca="1" si="142"/>
        <v>1.9222314039431516</v>
      </c>
      <c r="V272" s="18">
        <f t="shared" ca="1" si="142"/>
        <v>1.8845405921011289</v>
      </c>
      <c r="W272" s="18">
        <f t="shared" ca="1" si="142"/>
        <v>1.8475888157854201</v>
      </c>
      <c r="X272" s="18">
        <f t="shared" ca="1" si="142"/>
        <v>1.8113615841033535</v>
      </c>
      <c r="Y272" s="18">
        <f t="shared" ca="1" si="142"/>
        <v>1.7758446902974052</v>
      </c>
      <c r="Z272" s="18">
        <f t="shared" ca="1" si="142"/>
        <v>1.7410242061739269</v>
      </c>
      <c r="AA272" s="18">
        <f t="shared" ca="1" si="142"/>
        <v>1.7068864766411045</v>
      </c>
      <c r="AB272" s="18">
        <f t="shared" ca="1" si="142"/>
        <v>1.6734181143540243</v>
      </c>
      <c r="AC272" s="18">
        <f t="shared" ca="1" si="142"/>
        <v>1.6406059944647295</v>
      </c>
      <c r="AD272" s="18">
        <f t="shared" ca="1" si="142"/>
        <v>1.608437249475225</v>
      </c>
      <c r="AE272" s="18">
        <f t="shared" ca="1" si="143"/>
        <v>1.576899264191397</v>
      </c>
      <c r="AF272" s="18">
        <f t="shared" ca="1" si="143"/>
        <v>1.5459796707758797</v>
      </c>
      <c r="AG272" s="18">
        <f t="shared" ca="1" si="143"/>
        <v>1.5156663438979212</v>
      </c>
      <c r="AH272" s="18">
        <f t="shared" ca="1" si="143"/>
        <v>1.4859473959783542</v>
      </c>
      <c r="AI272" s="18">
        <f t="shared" ca="1" si="143"/>
        <v>1.4568111725277981</v>
      </c>
      <c r="AJ272" s="18">
        <f t="shared" ca="1" si="143"/>
        <v>1.4282462475762727</v>
      </c>
      <c r="AK272" s="18">
        <f t="shared" ca="1" si="143"/>
        <v>1.4002414191924244</v>
      </c>
      <c r="AL272" s="18">
        <f t="shared" ca="1" si="143"/>
        <v>1.372785705090612</v>
      </c>
      <c r="AM272" s="18">
        <f t="shared" ca="1" si="143"/>
        <v>1.3458683383241292</v>
      </c>
      <c r="AN272" s="18">
        <f t="shared" ca="1" si="143"/>
        <v>1.3194787630628722</v>
      </c>
      <c r="AO272" s="18">
        <f t="shared" ca="1" si="144"/>
        <v>1.2936066304537961</v>
      </c>
      <c r="AP272" s="18">
        <f t="shared" ca="1" si="144"/>
        <v>1.2682417945625453</v>
      </c>
      <c r="AQ272" s="18">
        <f t="shared" ca="1" si="144"/>
        <v>1.243374308394652</v>
      </c>
      <c r="AR272" s="18">
        <f t="shared" ca="1" si="144"/>
        <v>1.2189944199947571</v>
      </c>
      <c r="AS272" s="18">
        <f t="shared" ca="1" si="144"/>
        <v>1.1950925686223108</v>
      </c>
      <c r="AT272" s="18">
        <f t="shared" ca="1" si="144"/>
        <v>1.1716593810022655</v>
      </c>
      <c r="AU272" s="18">
        <f t="shared" ca="1" si="144"/>
        <v>1.1486856676492798</v>
      </c>
      <c r="AV272" s="18">
        <f t="shared" ca="1" si="144"/>
        <v>1.1261624192640001</v>
      </c>
      <c r="AW272" s="18">
        <f t="shared" ca="1" si="144"/>
        <v>1.1040808032</v>
      </c>
      <c r="AX272" s="18">
        <f t="shared" ca="1" si="144"/>
        <v>1.08243216</v>
      </c>
      <c r="AY272" s="18">
        <f t="shared" ca="1" si="145"/>
        <v>1.0612079999999999</v>
      </c>
      <c r="AZ272" s="18">
        <f t="shared" ca="1" si="145"/>
        <v>1.0404</v>
      </c>
      <c r="BA272" s="18">
        <f t="shared" ca="1" si="145"/>
        <v>1.02</v>
      </c>
      <c r="BB272" s="18">
        <f t="shared" ca="1" si="145"/>
        <v>1</v>
      </c>
      <c r="BC272" s="18">
        <f t="shared" ca="1" si="145"/>
        <v>0</v>
      </c>
      <c r="BD272" s="18">
        <f t="shared" ca="1" si="145"/>
        <v>0</v>
      </c>
      <c r="BE272" s="18">
        <f t="shared" ca="1" si="145"/>
        <v>0</v>
      </c>
      <c r="BF272" s="18">
        <f t="shared" ca="1" si="145"/>
        <v>0</v>
      </c>
      <c r="BG272" s="18">
        <f t="shared" ca="1" si="145"/>
        <v>0</v>
      </c>
      <c r="BH272" s="18">
        <f t="shared" ca="1" si="145"/>
        <v>0</v>
      </c>
    </row>
    <row r="273" spans="8:60" x14ac:dyDescent="0.35">
      <c r="H273" s="2" t="str">
        <f t="shared" si="118"/>
        <v>Capital</v>
      </c>
      <c r="I273">
        <f t="shared" si="120"/>
        <v>5</v>
      </c>
      <c r="J273">
        <f t="shared" si="119"/>
        <v>44</v>
      </c>
      <c r="K273" s="18">
        <f t="shared" ca="1" si="141"/>
        <v>2.3900531424522975</v>
      </c>
      <c r="L273" s="18">
        <f t="shared" ca="1" si="141"/>
        <v>2.3431893553453893</v>
      </c>
      <c r="M273" s="18">
        <f t="shared" ca="1" si="141"/>
        <v>2.2972444660248916</v>
      </c>
      <c r="N273" s="18">
        <f t="shared" ca="1" si="141"/>
        <v>2.2522004568871488</v>
      </c>
      <c r="O273" s="18">
        <f t="shared" ca="1" si="141"/>
        <v>2.2080396636148518</v>
      </c>
      <c r="P273" s="18">
        <f t="shared" ca="1" si="141"/>
        <v>2.1647447682498542</v>
      </c>
      <c r="Q273" s="18">
        <f t="shared" ca="1" si="141"/>
        <v>2.1222987924018186</v>
      </c>
      <c r="R273" s="18">
        <f t="shared" ca="1" si="141"/>
        <v>2.080685090590018</v>
      </c>
      <c r="S273" s="18">
        <f t="shared" ca="1" si="141"/>
        <v>2.0398873437157037</v>
      </c>
      <c r="T273" s="18">
        <f t="shared" ca="1" si="141"/>
        <v>1.9998895526624547</v>
      </c>
      <c r="U273" s="18">
        <f t="shared" ca="1" si="142"/>
        <v>1.9606760320220145</v>
      </c>
      <c r="V273" s="18">
        <f t="shared" ca="1" si="142"/>
        <v>1.9222314039431516</v>
      </c>
      <c r="W273" s="18">
        <f t="shared" ca="1" si="142"/>
        <v>1.8845405921011289</v>
      </c>
      <c r="X273" s="18">
        <f t="shared" ca="1" si="142"/>
        <v>1.8475888157854201</v>
      </c>
      <c r="Y273" s="18">
        <f t="shared" ca="1" si="142"/>
        <v>1.8113615841033535</v>
      </c>
      <c r="Z273" s="18">
        <f t="shared" ca="1" si="142"/>
        <v>1.7758446902974052</v>
      </c>
      <c r="AA273" s="18">
        <f t="shared" ca="1" si="142"/>
        <v>1.7410242061739269</v>
      </c>
      <c r="AB273" s="18">
        <f t="shared" ca="1" si="142"/>
        <v>1.7068864766411045</v>
      </c>
      <c r="AC273" s="18">
        <f t="shared" ca="1" si="142"/>
        <v>1.6734181143540243</v>
      </c>
      <c r="AD273" s="18">
        <f t="shared" ca="1" si="142"/>
        <v>1.6406059944647295</v>
      </c>
      <c r="AE273" s="18">
        <f t="shared" ca="1" si="143"/>
        <v>1.608437249475225</v>
      </c>
      <c r="AF273" s="18">
        <f t="shared" ca="1" si="143"/>
        <v>1.576899264191397</v>
      </c>
      <c r="AG273" s="18">
        <f t="shared" ca="1" si="143"/>
        <v>1.5459796707758797</v>
      </c>
      <c r="AH273" s="18">
        <f t="shared" ca="1" si="143"/>
        <v>1.5156663438979212</v>
      </c>
      <c r="AI273" s="18">
        <f t="shared" ca="1" si="143"/>
        <v>1.4859473959783542</v>
      </c>
      <c r="AJ273" s="18">
        <f t="shared" ca="1" si="143"/>
        <v>1.4568111725277981</v>
      </c>
      <c r="AK273" s="18">
        <f t="shared" ca="1" si="143"/>
        <v>1.4282462475762727</v>
      </c>
      <c r="AL273" s="18">
        <f t="shared" ca="1" si="143"/>
        <v>1.4002414191924244</v>
      </c>
      <c r="AM273" s="18">
        <f t="shared" ca="1" si="143"/>
        <v>1.372785705090612</v>
      </c>
      <c r="AN273" s="18">
        <f t="shared" ca="1" si="143"/>
        <v>1.3458683383241292</v>
      </c>
      <c r="AO273" s="18">
        <f t="shared" ca="1" si="144"/>
        <v>1.3194787630628722</v>
      </c>
      <c r="AP273" s="18">
        <f t="shared" ca="1" si="144"/>
        <v>1.2936066304537961</v>
      </c>
      <c r="AQ273" s="18">
        <f t="shared" ca="1" si="144"/>
        <v>1.2682417945625453</v>
      </c>
      <c r="AR273" s="18">
        <f t="shared" ca="1" si="144"/>
        <v>1.243374308394652</v>
      </c>
      <c r="AS273" s="18">
        <f t="shared" ca="1" si="144"/>
        <v>1.2189944199947571</v>
      </c>
      <c r="AT273" s="18">
        <f t="shared" ca="1" si="144"/>
        <v>1.1950925686223108</v>
      </c>
      <c r="AU273" s="18">
        <f t="shared" ca="1" si="144"/>
        <v>1.1716593810022655</v>
      </c>
      <c r="AV273" s="18">
        <f t="shared" ca="1" si="144"/>
        <v>1.1486856676492798</v>
      </c>
      <c r="AW273" s="18">
        <f t="shared" ca="1" si="144"/>
        <v>1.1261624192640001</v>
      </c>
      <c r="AX273" s="18">
        <f t="shared" ca="1" si="144"/>
        <v>1.1040808032</v>
      </c>
      <c r="AY273" s="18">
        <f t="shared" ca="1" si="145"/>
        <v>1.08243216</v>
      </c>
      <c r="AZ273" s="18">
        <f t="shared" ca="1" si="145"/>
        <v>1.0612079999999999</v>
      </c>
      <c r="BA273" s="18">
        <f t="shared" ca="1" si="145"/>
        <v>1.0404</v>
      </c>
      <c r="BB273" s="18">
        <f t="shared" ca="1" si="145"/>
        <v>1.02</v>
      </c>
      <c r="BC273" s="18">
        <f t="shared" ca="1" si="145"/>
        <v>1</v>
      </c>
      <c r="BD273" s="18">
        <f t="shared" ca="1" si="145"/>
        <v>0</v>
      </c>
      <c r="BE273" s="18">
        <f t="shared" ca="1" si="145"/>
        <v>0</v>
      </c>
      <c r="BF273" s="18">
        <f t="shared" ca="1" si="145"/>
        <v>0</v>
      </c>
      <c r="BG273" s="18">
        <f t="shared" ca="1" si="145"/>
        <v>0</v>
      </c>
      <c r="BH273" s="18">
        <f t="shared" ca="1" si="145"/>
        <v>0</v>
      </c>
    </row>
    <row r="274" spans="8:60" x14ac:dyDescent="0.35">
      <c r="H274" s="2" t="str">
        <f t="shared" si="118"/>
        <v>Capital</v>
      </c>
      <c r="I274">
        <f t="shared" si="120"/>
        <v>5</v>
      </c>
      <c r="J274">
        <f t="shared" si="119"/>
        <v>45</v>
      </c>
      <c r="K274" s="18">
        <f t="shared" ca="1" si="141"/>
        <v>2.4378542053013432</v>
      </c>
      <c r="L274" s="18">
        <f t="shared" ca="1" si="141"/>
        <v>2.3900531424522975</v>
      </c>
      <c r="M274" s="18">
        <f t="shared" ca="1" si="141"/>
        <v>2.3431893553453893</v>
      </c>
      <c r="N274" s="18">
        <f t="shared" ca="1" si="141"/>
        <v>2.2972444660248916</v>
      </c>
      <c r="O274" s="18">
        <f t="shared" ca="1" si="141"/>
        <v>2.2522004568871488</v>
      </c>
      <c r="P274" s="18">
        <f t="shared" ca="1" si="141"/>
        <v>2.2080396636148518</v>
      </c>
      <c r="Q274" s="18">
        <f t="shared" ca="1" si="141"/>
        <v>2.1647447682498542</v>
      </c>
      <c r="R274" s="18">
        <f t="shared" ca="1" si="141"/>
        <v>2.1222987924018186</v>
      </c>
      <c r="S274" s="18">
        <f t="shared" ca="1" si="141"/>
        <v>2.080685090590018</v>
      </c>
      <c r="T274" s="18">
        <f t="shared" ca="1" si="141"/>
        <v>2.0398873437157037</v>
      </c>
      <c r="U274" s="18">
        <f t="shared" ca="1" si="142"/>
        <v>1.9998895526624547</v>
      </c>
      <c r="V274" s="18">
        <f t="shared" ca="1" si="142"/>
        <v>1.9606760320220145</v>
      </c>
      <c r="W274" s="18">
        <f t="shared" ca="1" si="142"/>
        <v>1.9222314039431516</v>
      </c>
      <c r="X274" s="18">
        <f t="shared" ca="1" si="142"/>
        <v>1.8845405921011289</v>
      </c>
      <c r="Y274" s="18">
        <f t="shared" ca="1" si="142"/>
        <v>1.8475888157854201</v>
      </c>
      <c r="Z274" s="18">
        <f t="shared" ca="1" si="142"/>
        <v>1.8113615841033535</v>
      </c>
      <c r="AA274" s="18">
        <f t="shared" ca="1" si="142"/>
        <v>1.7758446902974052</v>
      </c>
      <c r="AB274" s="18">
        <f t="shared" ca="1" si="142"/>
        <v>1.7410242061739269</v>
      </c>
      <c r="AC274" s="18">
        <f t="shared" ca="1" si="142"/>
        <v>1.7068864766411045</v>
      </c>
      <c r="AD274" s="18">
        <f t="shared" ca="1" si="142"/>
        <v>1.6734181143540243</v>
      </c>
      <c r="AE274" s="18">
        <f t="shared" ca="1" si="143"/>
        <v>1.6406059944647295</v>
      </c>
      <c r="AF274" s="18">
        <f t="shared" ca="1" si="143"/>
        <v>1.608437249475225</v>
      </c>
      <c r="AG274" s="18">
        <f t="shared" ca="1" si="143"/>
        <v>1.576899264191397</v>
      </c>
      <c r="AH274" s="18">
        <f t="shared" ca="1" si="143"/>
        <v>1.5459796707758797</v>
      </c>
      <c r="AI274" s="18">
        <f t="shared" ca="1" si="143"/>
        <v>1.5156663438979212</v>
      </c>
      <c r="AJ274" s="18">
        <f t="shared" ca="1" si="143"/>
        <v>1.4859473959783542</v>
      </c>
      <c r="AK274" s="18">
        <f t="shared" ca="1" si="143"/>
        <v>1.4568111725277981</v>
      </c>
      <c r="AL274" s="18">
        <f t="shared" ca="1" si="143"/>
        <v>1.4282462475762727</v>
      </c>
      <c r="AM274" s="18">
        <f t="shared" ca="1" si="143"/>
        <v>1.4002414191924244</v>
      </c>
      <c r="AN274" s="18">
        <f t="shared" ca="1" si="143"/>
        <v>1.372785705090612</v>
      </c>
      <c r="AO274" s="18">
        <f t="shared" ca="1" si="144"/>
        <v>1.3458683383241292</v>
      </c>
      <c r="AP274" s="18">
        <f t="shared" ca="1" si="144"/>
        <v>1.3194787630628722</v>
      </c>
      <c r="AQ274" s="18">
        <f t="shared" ca="1" si="144"/>
        <v>1.2936066304537961</v>
      </c>
      <c r="AR274" s="18">
        <f t="shared" ca="1" si="144"/>
        <v>1.2682417945625453</v>
      </c>
      <c r="AS274" s="18">
        <f t="shared" ca="1" si="144"/>
        <v>1.243374308394652</v>
      </c>
      <c r="AT274" s="18">
        <f t="shared" ca="1" si="144"/>
        <v>1.2189944199947571</v>
      </c>
      <c r="AU274" s="18">
        <f t="shared" ca="1" si="144"/>
        <v>1.1950925686223108</v>
      </c>
      <c r="AV274" s="18">
        <f t="shared" ca="1" si="144"/>
        <v>1.1716593810022655</v>
      </c>
      <c r="AW274" s="18">
        <f t="shared" ca="1" si="144"/>
        <v>1.1486856676492798</v>
      </c>
      <c r="AX274" s="18">
        <f t="shared" ca="1" si="144"/>
        <v>1.1261624192640001</v>
      </c>
      <c r="AY274" s="18">
        <f t="shared" ca="1" si="145"/>
        <v>1.1040808032</v>
      </c>
      <c r="AZ274" s="18">
        <f t="shared" ca="1" si="145"/>
        <v>1.08243216</v>
      </c>
      <c r="BA274" s="18">
        <f t="shared" ca="1" si="145"/>
        <v>1.0612079999999999</v>
      </c>
      <c r="BB274" s="18">
        <f t="shared" ca="1" si="145"/>
        <v>1.0404</v>
      </c>
      <c r="BC274" s="18">
        <f t="shared" ca="1" si="145"/>
        <v>1.02</v>
      </c>
      <c r="BD274" s="18">
        <f t="shared" ca="1" si="145"/>
        <v>1</v>
      </c>
      <c r="BE274" s="18">
        <f t="shared" ca="1" si="145"/>
        <v>0</v>
      </c>
      <c r="BF274" s="18">
        <f t="shared" ca="1" si="145"/>
        <v>0</v>
      </c>
      <c r="BG274" s="18">
        <f t="shared" ca="1" si="145"/>
        <v>0</v>
      </c>
      <c r="BH274" s="18">
        <f t="shared" ca="1" si="145"/>
        <v>0</v>
      </c>
    </row>
    <row r="275" spans="8:60" x14ac:dyDescent="0.35">
      <c r="H275" s="2" t="str">
        <f t="shared" si="118"/>
        <v>Capital</v>
      </c>
      <c r="I275">
        <f t="shared" si="120"/>
        <v>5</v>
      </c>
      <c r="J275">
        <f t="shared" si="119"/>
        <v>46</v>
      </c>
      <c r="K275" s="18">
        <f t="shared" ref="K275:T284" ca="1" si="146">IF(K$24&gt;$J275,0,OFFSET($K$2,$I275,$J275-K$24))</f>
        <v>2.4866112894073704</v>
      </c>
      <c r="L275" s="18">
        <f t="shared" ca="1" si="146"/>
        <v>2.4378542053013432</v>
      </c>
      <c r="M275" s="18">
        <f t="shared" ca="1" si="146"/>
        <v>2.3900531424522975</v>
      </c>
      <c r="N275" s="18">
        <f t="shared" ca="1" si="146"/>
        <v>2.3431893553453893</v>
      </c>
      <c r="O275" s="18">
        <f t="shared" ca="1" si="146"/>
        <v>2.2972444660248916</v>
      </c>
      <c r="P275" s="18">
        <f t="shared" ca="1" si="146"/>
        <v>2.2522004568871488</v>
      </c>
      <c r="Q275" s="18">
        <f t="shared" ca="1" si="146"/>
        <v>2.2080396636148518</v>
      </c>
      <c r="R275" s="18">
        <f t="shared" ca="1" si="146"/>
        <v>2.1647447682498542</v>
      </c>
      <c r="S275" s="18">
        <f t="shared" ca="1" si="146"/>
        <v>2.1222987924018186</v>
      </c>
      <c r="T275" s="18">
        <f t="shared" ca="1" si="146"/>
        <v>2.080685090590018</v>
      </c>
      <c r="U275" s="18">
        <f t="shared" ref="U275:AD284" ca="1" si="147">IF(U$24&gt;$J275,0,OFFSET($K$2,$I275,$J275-U$24))</f>
        <v>2.0398873437157037</v>
      </c>
      <c r="V275" s="18">
        <f t="shared" ca="1" si="147"/>
        <v>1.9998895526624547</v>
      </c>
      <c r="W275" s="18">
        <f t="shared" ca="1" si="147"/>
        <v>1.9606760320220145</v>
      </c>
      <c r="X275" s="18">
        <f t="shared" ca="1" si="147"/>
        <v>1.9222314039431516</v>
      </c>
      <c r="Y275" s="18">
        <f t="shared" ca="1" si="147"/>
        <v>1.8845405921011289</v>
      </c>
      <c r="Z275" s="18">
        <f t="shared" ca="1" si="147"/>
        <v>1.8475888157854201</v>
      </c>
      <c r="AA275" s="18">
        <f t="shared" ca="1" si="147"/>
        <v>1.8113615841033535</v>
      </c>
      <c r="AB275" s="18">
        <f t="shared" ca="1" si="147"/>
        <v>1.7758446902974052</v>
      </c>
      <c r="AC275" s="18">
        <f t="shared" ca="1" si="147"/>
        <v>1.7410242061739269</v>
      </c>
      <c r="AD275" s="18">
        <f t="shared" ca="1" si="147"/>
        <v>1.7068864766411045</v>
      </c>
      <c r="AE275" s="18">
        <f t="shared" ref="AE275:AN284" ca="1" si="148">IF(AE$24&gt;$J275,0,OFFSET($K$2,$I275,$J275-AE$24))</f>
        <v>1.6734181143540243</v>
      </c>
      <c r="AF275" s="18">
        <f t="shared" ca="1" si="148"/>
        <v>1.6406059944647295</v>
      </c>
      <c r="AG275" s="18">
        <f t="shared" ca="1" si="148"/>
        <v>1.608437249475225</v>
      </c>
      <c r="AH275" s="18">
        <f t="shared" ca="1" si="148"/>
        <v>1.576899264191397</v>
      </c>
      <c r="AI275" s="18">
        <f t="shared" ca="1" si="148"/>
        <v>1.5459796707758797</v>
      </c>
      <c r="AJ275" s="18">
        <f t="shared" ca="1" si="148"/>
        <v>1.5156663438979212</v>
      </c>
      <c r="AK275" s="18">
        <f t="shared" ca="1" si="148"/>
        <v>1.4859473959783542</v>
      </c>
      <c r="AL275" s="18">
        <f t="shared" ca="1" si="148"/>
        <v>1.4568111725277981</v>
      </c>
      <c r="AM275" s="18">
        <f t="shared" ca="1" si="148"/>
        <v>1.4282462475762727</v>
      </c>
      <c r="AN275" s="18">
        <f t="shared" ca="1" si="148"/>
        <v>1.4002414191924244</v>
      </c>
      <c r="AO275" s="18">
        <f t="shared" ref="AO275:AX284" ca="1" si="149">IF(AO$24&gt;$J275,0,OFFSET($K$2,$I275,$J275-AO$24))</f>
        <v>1.372785705090612</v>
      </c>
      <c r="AP275" s="18">
        <f t="shared" ca="1" si="149"/>
        <v>1.3458683383241292</v>
      </c>
      <c r="AQ275" s="18">
        <f t="shared" ca="1" si="149"/>
        <v>1.3194787630628722</v>
      </c>
      <c r="AR275" s="18">
        <f t="shared" ca="1" si="149"/>
        <v>1.2936066304537961</v>
      </c>
      <c r="AS275" s="18">
        <f t="shared" ca="1" si="149"/>
        <v>1.2682417945625453</v>
      </c>
      <c r="AT275" s="18">
        <f t="shared" ca="1" si="149"/>
        <v>1.243374308394652</v>
      </c>
      <c r="AU275" s="18">
        <f t="shared" ca="1" si="149"/>
        <v>1.2189944199947571</v>
      </c>
      <c r="AV275" s="18">
        <f t="shared" ca="1" si="149"/>
        <v>1.1950925686223108</v>
      </c>
      <c r="AW275" s="18">
        <f t="shared" ca="1" si="149"/>
        <v>1.1716593810022655</v>
      </c>
      <c r="AX275" s="18">
        <f t="shared" ca="1" si="149"/>
        <v>1.1486856676492798</v>
      </c>
      <c r="AY275" s="18">
        <f t="shared" ref="AY275:BH284" ca="1" si="150">IF(AY$24&gt;$J275,0,OFFSET($K$2,$I275,$J275-AY$24))</f>
        <v>1.1261624192640001</v>
      </c>
      <c r="AZ275" s="18">
        <f t="shared" ca="1" si="150"/>
        <v>1.1040808032</v>
      </c>
      <c r="BA275" s="18">
        <f t="shared" ca="1" si="150"/>
        <v>1.08243216</v>
      </c>
      <c r="BB275" s="18">
        <f t="shared" ca="1" si="150"/>
        <v>1.0612079999999999</v>
      </c>
      <c r="BC275" s="18">
        <f t="shared" ca="1" si="150"/>
        <v>1.0404</v>
      </c>
      <c r="BD275" s="18">
        <f t="shared" ca="1" si="150"/>
        <v>1.02</v>
      </c>
      <c r="BE275" s="18">
        <f t="shared" ca="1" si="150"/>
        <v>1</v>
      </c>
      <c r="BF275" s="18">
        <f t="shared" ca="1" si="150"/>
        <v>0</v>
      </c>
      <c r="BG275" s="18">
        <f t="shared" ca="1" si="150"/>
        <v>0</v>
      </c>
      <c r="BH275" s="18">
        <f t="shared" ca="1" si="150"/>
        <v>0</v>
      </c>
    </row>
    <row r="276" spans="8:60" x14ac:dyDescent="0.35">
      <c r="H276" s="2" t="str">
        <f t="shared" si="118"/>
        <v>Capital</v>
      </c>
      <c r="I276">
        <f t="shared" si="120"/>
        <v>5</v>
      </c>
      <c r="J276">
        <f t="shared" si="119"/>
        <v>47</v>
      </c>
      <c r="K276" s="18">
        <f t="shared" ca="1" si="146"/>
        <v>2.5363435151955169</v>
      </c>
      <c r="L276" s="18">
        <f t="shared" ca="1" si="146"/>
        <v>2.4866112894073704</v>
      </c>
      <c r="M276" s="18">
        <f t="shared" ca="1" si="146"/>
        <v>2.4378542053013432</v>
      </c>
      <c r="N276" s="18">
        <f t="shared" ca="1" si="146"/>
        <v>2.3900531424522975</v>
      </c>
      <c r="O276" s="18">
        <f t="shared" ca="1" si="146"/>
        <v>2.3431893553453893</v>
      </c>
      <c r="P276" s="18">
        <f t="shared" ca="1" si="146"/>
        <v>2.2972444660248916</v>
      </c>
      <c r="Q276" s="18">
        <f t="shared" ca="1" si="146"/>
        <v>2.2522004568871488</v>
      </c>
      <c r="R276" s="18">
        <f t="shared" ca="1" si="146"/>
        <v>2.2080396636148518</v>
      </c>
      <c r="S276" s="18">
        <f t="shared" ca="1" si="146"/>
        <v>2.1647447682498542</v>
      </c>
      <c r="T276" s="18">
        <f t="shared" ca="1" si="146"/>
        <v>2.1222987924018186</v>
      </c>
      <c r="U276" s="18">
        <f t="shared" ca="1" si="147"/>
        <v>2.080685090590018</v>
      </c>
      <c r="V276" s="18">
        <f t="shared" ca="1" si="147"/>
        <v>2.0398873437157037</v>
      </c>
      <c r="W276" s="18">
        <f t="shared" ca="1" si="147"/>
        <v>1.9998895526624547</v>
      </c>
      <c r="X276" s="18">
        <f t="shared" ca="1" si="147"/>
        <v>1.9606760320220145</v>
      </c>
      <c r="Y276" s="18">
        <f t="shared" ca="1" si="147"/>
        <v>1.9222314039431516</v>
      </c>
      <c r="Z276" s="18">
        <f t="shared" ca="1" si="147"/>
        <v>1.8845405921011289</v>
      </c>
      <c r="AA276" s="18">
        <f t="shared" ca="1" si="147"/>
        <v>1.8475888157854201</v>
      </c>
      <c r="AB276" s="18">
        <f t="shared" ca="1" si="147"/>
        <v>1.8113615841033535</v>
      </c>
      <c r="AC276" s="18">
        <f t="shared" ca="1" si="147"/>
        <v>1.7758446902974052</v>
      </c>
      <c r="AD276" s="18">
        <f t="shared" ca="1" si="147"/>
        <v>1.7410242061739269</v>
      </c>
      <c r="AE276" s="18">
        <f t="shared" ca="1" si="148"/>
        <v>1.7068864766411045</v>
      </c>
      <c r="AF276" s="18">
        <f t="shared" ca="1" si="148"/>
        <v>1.6734181143540243</v>
      </c>
      <c r="AG276" s="18">
        <f t="shared" ca="1" si="148"/>
        <v>1.6406059944647295</v>
      </c>
      <c r="AH276" s="18">
        <f t="shared" ca="1" si="148"/>
        <v>1.608437249475225</v>
      </c>
      <c r="AI276" s="18">
        <f t="shared" ca="1" si="148"/>
        <v>1.576899264191397</v>
      </c>
      <c r="AJ276" s="18">
        <f t="shared" ca="1" si="148"/>
        <v>1.5459796707758797</v>
      </c>
      <c r="AK276" s="18">
        <f t="shared" ca="1" si="148"/>
        <v>1.5156663438979212</v>
      </c>
      <c r="AL276" s="18">
        <f t="shared" ca="1" si="148"/>
        <v>1.4859473959783542</v>
      </c>
      <c r="AM276" s="18">
        <f t="shared" ca="1" si="148"/>
        <v>1.4568111725277981</v>
      </c>
      <c r="AN276" s="18">
        <f t="shared" ca="1" si="148"/>
        <v>1.4282462475762727</v>
      </c>
      <c r="AO276" s="18">
        <f t="shared" ca="1" si="149"/>
        <v>1.4002414191924244</v>
      </c>
      <c r="AP276" s="18">
        <f t="shared" ca="1" si="149"/>
        <v>1.372785705090612</v>
      </c>
      <c r="AQ276" s="18">
        <f t="shared" ca="1" si="149"/>
        <v>1.3458683383241292</v>
      </c>
      <c r="AR276" s="18">
        <f t="shared" ca="1" si="149"/>
        <v>1.3194787630628722</v>
      </c>
      <c r="AS276" s="18">
        <f t="shared" ca="1" si="149"/>
        <v>1.2936066304537961</v>
      </c>
      <c r="AT276" s="18">
        <f t="shared" ca="1" si="149"/>
        <v>1.2682417945625453</v>
      </c>
      <c r="AU276" s="18">
        <f t="shared" ca="1" si="149"/>
        <v>1.243374308394652</v>
      </c>
      <c r="AV276" s="18">
        <f t="shared" ca="1" si="149"/>
        <v>1.2189944199947571</v>
      </c>
      <c r="AW276" s="18">
        <f t="shared" ca="1" si="149"/>
        <v>1.1950925686223108</v>
      </c>
      <c r="AX276" s="18">
        <f t="shared" ca="1" si="149"/>
        <v>1.1716593810022655</v>
      </c>
      <c r="AY276" s="18">
        <f t="shared" ca="1" si="150"/>
        <v>1.1486856676492798</v>
      </c>
      <c r="AZ276" s="18">
        <f t="shared" ca="1" si="150"/>
        <v>1.1261624192640001</v>
      </c>
      <c r="BA276" s="18">
        <f t="shared" ca="1" si="150"/>
        <v>1.1040808032</v>
      </c>
      <c r="BB276" s="18">
        <f t="shared" ca="1" si="150"/>
        <v>1.08243216</v>
      </c>
      <c r="BC276" s="18">
        <f t="shared" ca="1" si="150"/>
        <v>1.0612079999999999</v>
      </c>
      <c r="BD276" s="18">
        <f t="shared" ca="1" si="150"/>
        <v>1.0404</v>
      </c>
      <c r="BE276" s="18">
        <f t="shared" ca="1" si="150"/>
        <v>1.02</v>
      </c>
      <c r="BF276" s="18">
        <f t="shared" ca="1" si="150"/>
        <v>1</v>
      </c>
      <c r="BG276" s="18">
        <f t="shared" ca="1" si="150"/>
        <v>0</v>
      </c>
      <c r="BH276" s="18">
        <f t="shared" ca="1" si="150"/>
        <v>0</v>
      </c>
    </row>
    <row r="277" spans="8:60" x14ac:dyDescent="0.35">
      <c r="H277" s="2" t="str">
        <f t="shared" si="118"/>
        <v>Capital</v>
      </c>
      <c r="I277">
        <f t="shared" si="120"/>
        <v>5</v>
      </c>
      <c r="J277">
        <f t="shared" si="119"/>
        <v>48</v>
      </c>
      <c r="K277" s="18">
        <f t="shared" ca="1" si="146"/>
        <v>2.5870703854994277</v>
      </c>
      <c r="L277" s="18">
        <f t="shared" ca="1" si="146"/>
        <v>2.5363435151955169</v>
      </c>
      <c r="M277" s="18">
        <f t="shared" ca="1" si="146"/>
        <v>2.4866112894073704</v>
      </c>
      <c r="N277" s="18">
        <f t="shared" ca="1" si="146"/>
        <v>2.4378542053013432</v>
      </c>
      <c r="O277" s="18">
        <f t="shared" ca="1" si="146"/>
        <v>2.3900531424522975</v>
      </c>
      <c r="P277" s="18">
        <f t="shared" ca="1" si="146"/>
        <v>2.3431893553453893</v>
      </c>
      <c r="Q277" s="18">
        <f t="shared" ca="1" si="146"/>
        <v>2.2972444660248916</v>
      </c>
      <c r="R277" s="18">
        <f t="shared" ca="1" si="146"/>
        <v>2.2522004568871488</v>
      </c>
      <c r="S277" s="18">
        <f t="shared" ca="1" si="146"/>
        <v>2.2080396636148518</v>
      </c>
      <c r="T277" s="18">
        <f t="shared" ca="1" si="146"/>
        <v>2.1647447682498542</v>
      </c>
      <c r="U277" s="18">
        <f t="shared" ca="1" si="147"/>
        <v>2.1222987924018186</v>
      </c>
      <c r="V277" s="18">
        <f t="shared" ca="1" si="147"/>
        <v>2.080685090590018</v>
      </c>
      <c r="W277" s="18">
        <f t="shared" ca="1" si="147"/>
        <v>2.0398873437157037</v>
      </c>
      <c r="X277" s="18">
        <f t="shared" ca="1" si="147"/>
        <v>1.9998895526624547</v>
      </c>
      <c r="Y277" s="18">
        <f t="shared" ca="1" si="147"/>
        <v>1.9606760320220145</v>
      </c>
      <c r="Z277" s="18">
        <f t="shared" ca="1" si="147"/>
        <v>1.9222314039431516</v>
      </c>
      <c r="AA277" s="18">
        <f t="shared" ca="1" si="147"/>
        <v>1.8845405921011289</v>
      </c>
      <c r="AB277" s="18">
        <f t="shared" ca="1" si="147"/>
        <v>1.8475888157854201</v>
      </c>
      <c r="AC277" s="18">
        <f t="shared" ca="1" si="147"/>
        <v>1.8113615841033535</v>
      </c>
      <c r="AD277" s="18">
        <f t="shared" ca="1" si="147"/>
        <v>1.7758446902974052</v>
      </c>
      <c r="AE277" s="18">
        <f t="shared" ca="1" si="148"/>
        <v>1.7410242061739269</v>
      </c>
      <c r="AF277" s="18">
        <f t="shared" ca="1" si="148"/>
        <v>1.7068864766411045</v>
      </c>
      <c r="AG277" s="18">
        <f t="shared" ca="1" si="148"/>
        <v>1.6734181143540243</v>
      </c>
      <c r="AH277" s="18">
        <f t="shared" ca="1" si="148"/>
        <v>1.6406059944647295</v>
      </c>
      <c r="AI277" s="18">
        <f t="shared" ca="1" si="148"/>
        <v>1.608437249475225</v>
      </c>
      <c r="AJ277" s="18">
        <f t="shared" ca="1" si="148"/>
        <v>1.576899264191397</v>
      </c>
      <c r="AK277" s="18">
        <f t="shared" ca="1" si="148"/>
        <v>1.5459796707758797</v>
      </c>
      <c r="AL277" s="18">
        <f t="shared" ca="1" si="148"/>
        <v>1.5156663438979212</v>
      </c>
      <c r="AM277" s="18">
        <f t="shared" ca="1" si="148"/>
        <v>1.4859473959783542</v>
      </c>
      <c r="AN277" s="18">
        <f t="shared" ca="1" si="148"/>
        <v>1.4568111725277981</v>
      </c>
      <c r="AO277" s="18">
        <f t="shared" ca="1" si="149"/>
        <v>1.4282462475762727</v>
      </c>
      <c r="AP277" s="18">
        <f t="shared" ca="1" si="149"/>
        <v>1.4002414191924244</v>
      </c>
      <c r="AQ277" s="18">
        <f t="shared" ca="1" si="149"/>
        <v>1.372785705090612</v>
      </c>
      <c r="AR277" s="18">
        <f t="shared" ca="1" si="149"/>
        <v>1.3458683383241292</v>
      </c>
      <c r="AS277" s="18">
        <f t="shared" ca="1" si="149"/>
        <v>1.3194787630628722</v>
      </c>
      <c r="AT277" s="18">
        <f t="shared" ca="1" si="149"/>
        <v>1.2936066304537961</v>
      </c>
      <c r="AU277" s="18">
        <f t="shared" ca="1" si="149"/>
        <v>1.2682417945625453</v>
      </c>
      <c r="AV277" s="18">
        <f t="shared" ca="1" si="149"/>
        <v>1.243374308394652</v>
      </c>
      <c r="AW277" s="18">
        <f t="shared" ca="1" si="149"/>
        <v>1.2189944199947571</v>
      </c>
      <c r="AX277" s="18">
        <f t="shared" ca="1" si="149"/>
        <v>1.1950925686223108</v>
      </c>
      <c r="AY277" s="18">
        <f t="shared" ca="1" si="150"/>
        <v>1.1716593810022655</v>
      </c>
      <c r="AZ277" s="18">
        <f t="shared" ca="1" si="150"/>
        <v>1.1486856676492798</v>
      </c>
      <c r="BA277" s="18">
        <f t="shared" ca="1" si="150"/>
        <v>1.1261624192640001</v>
      </c>
      <c r="BB277" s="18">
        <f t="shared" ca="1" si="150"/>
        <v>1.1040808032</v>
      </c>
      <c r="BC277" s="18">
        <f t="shared" ca="1" si="150"/>
        <v>1.08243216</v>
      </c>
      <c r="BD277" s="18">
        <f t="shared" ca="1" si="150"/>
        <v>1.0612079999999999</v>
      </c>
      <c r="BE277" s="18">
        <f t="shared" ca="1" si="150"/>
        <v>1.0404</v>
      </c>
      <c r="BF277" s="18">
        <f t="shared" ca="1" si="150"/>
        <v>1.02</v>
      </c>
      <c r="BG277" s="18">
        <f t="shared" ca="1" si="150"/>
        <v>1</v>
      </c>
      <c r="BH277" s="18">
        <f t="shared" ca="1" si="150"/>
        <v>0</v>
      </c>
    </row>
    <row r="278" spans="8:60" x14ac:dyDescent="0.35">
      <c r="H278" s="2" t="str">
        <f t="shared" si="118"/>
        <v>Capital</v>
      </c>
      <c r="I278">
        <f t="shared" si="120"/>
        <v>5</v>
      </c>
      <c r="J278">
        <f t="shared" si="119"/>
        <v>49</v>
      </c>
      <c r="K278" s="18">
        <f t="shared" ca="1" si="146"/>
        <v>2.6388117932094164</v>
      </c>
      <c r="L278" s="18">
        <f t="shared" ca="1" si="146"/>
        <v>2.5870703854994277</v>
      </c>
      <c r="M278" s="18">
        <f t="shared" ca="1" si="146"/>
        <v>2.5363435151955169</v>
      </c>
      <c r="N278" s="18">
        <f t="shared" ca="1" si="146"/>
        <v>2.4866112894073704</v>
      </c>
      <c r="O278" s="18">
        <f t="shared" ca="1" si="146"/>
        <v>2.4378542053013432</v>
      </c>
      <c r="P278" s="18">
        <f t="shared" ca="1" si="146"/>
        <v>2.3900531424522975</v>
      </c>
      <c r="Q278" s="18">
        <f t="shared" ca="1" si="146"/>
        <v>2.3431893553453893</v>
      </c>
      <c r="R278" s="18">
        <f t="shared" ca="1" si="146"/>
        <v>2.2972444660248916</v>
      </c>
      <c r="S278" s="18">
        <f t="shared" ca="1" si="146"/>
        <v>2.2522004568871488</v>
      </c>
      <c r="T278" s="18">
        <f t="shared" ca="1" si="146"/>
        <v>2.2080396636148518</v>
      </c>
      <c r="U278" s="18">
        <f t="shared" ca="1" si="147"/>
        <v>2.1647447682498542</v>
      </c>
      <c r="V278" s="18">
        <f t="shared" ca="1" si="147"/>
        <v>2.1222987924018186</v>
      </c>
      <c r="W278" s="18">
        <f t="shared" ca="1" si="147"/>
        <v>2.080685090590018</v>
      </c>
      <c r="X278" s="18">
        <f t="shared" ca="1" si="147"/>
        <v>2.0398873437157037</v>
      </c>
      <c r="Y278" s="18">
        <f t="shared" ca="1" si="147"/>
        <v>1.9998895526624547</v>
      </c>
      <c r="Z278" s="18">
        <f t="shared" ca="1" si="147"/>
        <v>1.9606760320220145</v>
      </c>
      <c r="AA278" s="18">
        <f t="shared" ca="1" si="147"/>
        <v>1.9222314039431516</v>
      </c>
      <c r="AB278" s="18">
        <f t="shared" ca="1" si="147"/>
        <v>1.8845405921011289</v>
      </c>
      <c r="AC278" s="18">
        <f t="shared" ca="1" si="147"/>
        <v>1.8475888157854201</v>
      </c>
      <c r="AD278" s="18">
        <f t="shared" ca="1" si="147"/>
        <v>1.8113615841033535</v>
      </c>
      <c r="AE278" s="18">
        <f t="shared" ca="1" si="148"/>
        <v>1.7758446902974052</v>
      </c>
      <c r="AF278" s="18">
        <f t="shared" ca="1" si="148"/>
        <v>1.7410242061739269</v>
      </c>
      <c r="AG278" s="18">
        <f t="shared" ca="1" si="148"/>
        <v>1.7068864766411045</v>
      </c>
      <c r="AH278" s="18">
        <f t="shared" ca="1" si="148"/>
        <v>1.6734181143540243</v>
      </c>
      <c r="AI278" s="18">
        <f t="shared" ca="1" si="148"/>
        <v>1.6406059944647295</v>
      </c>
      <c r="AJ278" s="18">
        <f t="shared" ca="1" si="148"/>
        <v>1.608437249475225</v>
      </c>
      <c r="AK278" s="18">
        <f t="shared" ca="1" si="148"/>
        <v>1.576899264191397</v>
      </c>
      <c r="AL278" s="18">
        <f t="shared" ca="1" si="148"/>
        <v>1.5459796707758797</v>
      </c>
      <c r="AM278" s="18">
        <f t="shared" ca="1" si="148"/>
        <v>1.5156663438979212</v>
      </c>
      <c r="AN278" s="18">
        <f t="shared" ca="1" si="148"/>
        <v>1.4859473959783542</v>
      </c>
      <c r="AO278" s="18">
        <f t="shared" ca="1" si="149"/>
        <v>1.4568111725277981</v>
      </c>
      <c r="AP278" s="18">
        <f t="shared" ca="1" si="149"/>
        <v>1.4282462475762727</v>
      </c>
      <c r="AQ278" s="18">
        <f t="shared" ca="1" si="149"/>
        <v>1.4002414191924244</v>
      </c>
      <c r="AR278" s="18">
        <f t="shared" ca="1" si="149"/>
        <v>1.372785705090612</v>
      </c>
      <c r="AS278" s="18">
        <f t="shared" ca="1" si="149"/>
        <v>1.3458683383241292</v>
      </c>
      <c r="AT278" s="18">
        <f t="shared" ca="1" si="149"/>
        <v>1.3194787630628722</v>
      </c>
      <c r="AU278" s="18">
        <f t="shared" ca="1" si="149"/>
        <v>1.2936066304537961</v>
      </c>
      <c r="AV278" s="18">
        <f t="shared" ca="1" si="149"/>
        <v>1.2682417945625453</v>
      </c>
      <c r="AW278" s="18">
        <f t="shared" ca="1" si="149"/>
        <v>1.243374308394652</v>
      </c>
      <c r="AX278" s="18">
        <f t="shared" ca="1" si="149"/>
        <v>1.2189944199947571</v>
      </c>
      <c r="AY278" s="18">
        <f t="shared" ca="1" si="150"/>
        <v>1.1950925686223108</v>
      </c>
      <c r="AZ278" s="18">
        <f t="shared" ca="1" si="150"/>
        <v>1.1716593810022655</v>
      </c>
      <c r="BA278" s="18">
        <f t="shared" ca="1" si="150"/>
        <v>1.1486856676492798</v>
      </c>
      <c r="BB278" s="18">
        <f t="shared" ca="1" si="150"/>
        <v>1.1261624192640001</v>
      </c>
      <c r="BC278" s="18">
        <f t="shared" ca="1" si="150"/>
        <v>1.1040808032</v>
      </c>
      <c r="BD278" s="18">
        <f t="shared" ca="1" si="150"/>
        <v>1.08243216</v>
      </c>
      <c r="BE278" s="18">
        <f t="shared" ca="1" si="150"/>
        <v>1.0612079999999999</v>
      </c>
      <c r="BF278" s="18">
        <f t="shared" ca="1" si="150"/>
        <v>1.0404</v>
      </c>
      <c r="BG278" s="18">
        <f t="shared" ca="1" si="150"/>
        <v>1.02</v>
      </c>
      <c r="BH278" s="18">
        <f t="shared" ca="1" si="150"/>
        <v>1</v>
      </c>
    </row>
    <row r="279" spans="8:60" x14ac:dyDescent="0.35">
      <c r="H279" s="2" t="str">
        <f t="shared" si="118"/>
        <v>Capital</v>
      </c>
      <c r="I279">
        <f t="shared" si="120"/>
        <v>5</v>
      </c>
      <c r="J279">
        <f t="shared" si="119"/>
        <v>50</v>
      </c>
      <c r="K279" s="18">
        <f t="shared" ca="1" si="146"/>
        <v>2.6915880290736047</v>
      </c>
      <c r="L279" s="18">
        <f t="shared" ca="1" si="146"/>
        <v>2.6388117932094164</v>
      </c>
      <c r="M279" s="18">
        <f t="shared" ca="1" si="146"/>
        <v>2.5870703854994277</v>
      </c>
      <c r="N279" s="18">
        <f t="shared" ca="1" si="146"/>
        <v>2.5363435151955169</v>
      </c>
      <c r="O279" s="18">
        <f t="shared" ca="1" si="146"/>
        <v>2.4866112894073704</v>
      </c>
      <c r="P279" s="18">
        <f t="shared" ca="1" si="146"/>
        <v>2.4378542053013432</v>
      </c>
      <c r="Q279" s="18">
        <f t="shared" ca="1" si="146"/>
        <v>2.3900531424522975</v>
      </c>
      <c r="R279" s="18">
        <f t="shared" ca="1" si="146"/>
        <v>2.3431893553453893</v>
      </c>
      <c r="S279" s="18">
        <f t="shared" ca="1" si="146"/>
        <v>2.2972444660248916</v>
      </c>
      <c r="T279" s="18">
        <f t="shared" ca="1" si="146"/>
        <v>2.2522004568871488</v>
      </c>
      <c r="U279" s="18">
        <f t="shared" ca="1" si="147"/>
        <v>2.2080396636148518</v>
      </c>
      <c r="V279" s="18">
        <f t="shared" ca="1" si="147"/>
        <v>2.1647447682498542</v>
      </c>
      <c r="W279" s="18">
        <f t="shared" ca="1" si="147"/>
        <v>2.1222987924018186</v>
      </c>
      <c r="X279" s="18">
        <f t="shared" ca="1" si="147"/>
        <v>2.080685090590018</v>
      </c>
      <c r="Y279" s="18">
        <f t="shared" ca="1" si="147"/>
        <v>2.0398873437157037</v>
      </c>
      <c r="Z279" s="18">
        <f t="shared" ca="1" si="147"/>
        <v>1.9998895526624547</v>
      </c>
      <c r="AA279" s="18">
        <f t="shared" ca="1" si="147"/>
        <v>1.9606760320220145</v>
      </c>
      <c r="AB279" s="18">
        <f t="shared" ca="1" si="147"/>
        <v>1.9222314039431516</v>
      </c>
      <c r="AC279" s="18">
        <f t="shared" ca="1" si="147"/>
        <v>1.8845405921011289</v>
      </c>
      <c r="AD279" s="18">
        <f t="shared" ca="1" si="147"/>
        <v>1.8475888157854201</v>
      </c>
      <c r="AE279" s="18">
        <f t="shared" ca="1" si="148"/>
        <v>1.8113615841033535</v>
      </c>
      <c r="AF279" s="18">
        <f t="shared" ca="1" si="148"/>
        <v>1.7758446902974052</v>
      </c>
      <c r="AG279" s="18">
        <f t="shared" ca="1" si="148"/>
        <v>1.7410242061739269</v>
      </c>
      <c r="AH279" s="18">
        <f t="shared" ca="1" si="148"/>
        <v>1.7068864766411045</v>
      </c>
      <c r="AI279" s="18">
        <f t="shared" ca="1" si="148"/>
        <v>1.6734181143540243</v>
      </c>
      <c r="AJ279" s="18">
        <f t="shared" ca="1" si="148"/>
        <v>1.6406059944647295</v>
      </c>
      <c r="AK279" s="18">
        <f t="shared" ca="1" si="148"/>
        <v>1.608437249475225</v>
      </c>
      <c r="AL279" s="18">
        <f t="shared" ca="1" si="148"/>
        <v>1.576899264191397</v>
      </c>
      <c r="AM279" s="18">
        <f t="shared" ca="1" si="148"/>
        <v>1.5459796707758797</v>
      </c>
      <c r="AN279" s="18">
        <f t="shared" ca="1" si="148"/>
        <v>1.5156663438979212</v>
      </c>
      <c r="AO279" s="18">
        <f t="shared" ca="1" si="149"/>
        <v>1.4859473959783542</v>
      </c>
      <c r="AP279" s="18">
        <f t="shared" ca="1" si="149"/>
        <v>1.4568111725277981</v>
      </c>
      <c r="AQ279" s="18">
        <f t="shared" ca="1" si="149"/>
        <v>1.4282462475762727</v>
      </c>
      <c r="AR279" s="18">
        <f t="shared" ca="1" si="149"/>
        <v>1.4002414191924244</v>
      </c>
      <c r="AS279" s="18">
        <f t="shared" ca="1" si="149"/>
        <v>1.372785705090612</v>
      </c>
      <c r="AT279" s="18">
        <f t="shared" ca="1" si="149"/>
        <v>1.3458683383241292</v>
      </c>
      <c r="AU279" s="18">
        <f t="shared" ca="1" si="149"/>
        <v>1.3194787630628722</v>
      </c>
      <c r="AV279" s="18">
        <f t="shared" ca="1" si="149"/>
        <v>1.2936066304537961</v>
      </c>
      <c r="AW279" s="18">
        <f t="shared" ca="1" si="149"/>
        <v>1.2682417945625453</v>
      </c>
      <c r="AX279" s="18">
        <f t="shared" ca="1" si="149"/>
        <v>1.243374308394652</v>
      </c>
      <c r="AY279" s="18">
        <f t="shared" ca="1" si="150"/>
        <v>1.2189944199947571</v>
      </c>
      <c r="AZ279" s="18">
        <f t="shared" ca="1" si="150"/>
        <v>1.1950925686223108</v>
      </c>
      <c r="BA279" s="18">
        <f t="shared" ca="1" si="150"/>
        <v>1.1716593810022655</v>
      </c>
      <c r="BB279" s="18">
        <f t="shared" ca="1" si="150"/>
        <v>1.1486856676492798</v>
      </c>
      <c r="BC279" s="18">
        <f t="shared" ca="1" si="150"/>
        <v>1.1261624192640001</v>
      </c>
      <c r="BD279" s="18">
        <f t="shared" ca="1" si="150"/>
        <v>1.1040808032</v>
      </c>
      <c r="BE279" s="18">
        <f t="shared" ca="1" si="150"/>
        <v>1.08243216</v>
      </c>
      <c r="BF279" s="18">
        <f t="shared" ca="1" si="150"/>
        <v>1.0612079999999999</v>
      </c>
      <c r="BG279" s="18">
        <f t="shared" ca="1" si="150"/>
        <v>1.0404</v>
      </c>
      <c r="BH279" s="18">
        <f t="shared" ca="1" si="150"/>
        <v>1.02</v>
      </c>
    </row>
    <row r="280" spans="8:60" x14ac:dyDescent="0.35">
      <c r="H280" s="2" t="str">
        <f t="shared" si="118"/>
        <v>SolarDegrade</v>
      </c>
      <c r="I280">
        <f t="shared" si="120"/>
        <v>6</v>
      </c>
      <c r="J280">
        <f t="shared" si="119"/>
        <v>0</v>
      </c>
      <c r="K280" s="18">
        <f t="shared" ca="1" si="146"/>
        <v>1</v>
      </c>
      <c r="L280" s="18">
        <f t="shared" ca="1" si="146"/>
        <v>0</v>
      </c>
      <c r="M280" s="18">
        <f t="shared" ca="1" si="146"/>
        <v>0</v>
      </c>
      <c r="N280" s="18">
        <f t="shared" ca="1" si="146"/>
        <v>0</v>
      </c>
      <c r="O280" s="18">
        <f t="shared" ca="1" si="146"/>
        <v>0</v>
      </c>
      <c r="P280" s="18">
        <f t="shared" ca="1" si="146"/>
        <v>0</v>
      </c>
      <c r="Q280" s="18">
        <f t="shared" ca="1" si="146"/>
        <v>0</v>
      </c>
      <c r="R280" s="18">
        <f t="shared" ca="1" si="146"/>
        <v>0</v>
      </c>
      <c r="S280" s="18">
        <f t="shared" ca="1" si="146"/>
        <v>0</v>
      </c>
      <c r="T280" s="18">
        <f t="shared" ca="1" si="146"/>
        <v>0</v>
      </c>
      <c r="U280" s="18">
        <f t="shared" ca="1" si="147"/>
        <v>0</v>
      </c>
      <c r="V280" s="18">
        <f t="shared" ca="1" si="147"/>
        <v>0</v>
      </c>
      <c r="W280" s="18">
        <f t="shared" ca="1" si="147"/>
        <v>0</v>
      </c>
      <c r="X280" s="18">
        <f t="shared" ca="1" si="147"/>
        <v>0</v>
      </c>
      <c r="Y280" s="18">
        <f t="shared" ca="1" si="147"/>
        <v>0</v>
      </c>
      <c r="Z280" s="18">
        <f t="shared" ca="1" si="147"/>
        <v>0</v>
      </c>
      <c r="AA280" s="18">
        <f t="shared" ca="1" si="147"/>
        <v>0</v>
      </c>
      <c r="AB280" s="18">
        <f t="shared" ca="1" si="147"/>
        <v>0</v>
      </c>
      <c r="AC280" s="18">
        <f t="shared" ca="1" si="147"/>
        <v>0</v>
      </c>
      <c r="AD280" s="18">
        <f t="shared" ca="1" si="147"/>
        <v>0</v>
      </c>
      <c r="AE280" s="18">
        <f t="shared" ca="1" si="148"/>
        <v>0</v>
      </c>
      <c r="AF280" s="18">
        <f t="shared" ca="1" si="148"/>
        <v>0</v>
      </c>
      <c r="AG280" s="18">
        <f t="shared" ca="1" si="148"/>
        <v>0</v>
      </c>
      <c r="AH280" s="18">
        <f t="shared" ca="1" si="148"/>
        <v>0</v>
      </c>
      <c r="AI280" s="18">
        <f t="shared" ca="1" si="148"/>
        <v>0</v>
      </c>
      <c r="AJ280" s="18">
        <f t="shared" ca="1" si="148"/>
        <v>0</v>
      </c>
      <c r="AK280" s="18">
        <f t="shared" ca="1" si="148"/>
        <v>0</v>
      </c>
      <c r="AL280" s="18">
        <f t="shared" ca="1" si="148"/>
        <v>0</v>
      </c>
      <c r="AM280" s="18">
        <f t="shared" ca="1" si="148"/>
        <v>0</v>
      </c>
      <c r="AN280" s="18">
        <f t="shared" ca="1" si="148"/>
        <v>0</v>
      </c>
      <c r="AO280" s="18">
        <f t="shared" ca="1" si="149"/>
        <v>0</v>
      </c>
      <c r="AP280" s="18">
        <f t="shared" ca="1" si="149"/>
        <v>0</v>
      </c>
      <c r="AQ280" s="18">
        <f t="shared" ca="1" si="149"/>
        <v>0</v>
      </c>
      <c r="AR280" s="18">
        <f t="shared" ca="1" si="149"/>
        <v>0</v>
      </c>
      <c r="AS280" s="18">
        <f t="shared" ca="1" si="149"/>
        <v>0</v>
      </c>
      <c r="AT280" s="18">
        <f t="shared" ca="1" si="149"/>
        <v>0</v>
      </c>
      <c r="AU280" s="18">
        <f t="shared" ca="1" si="149"/>
        <v>0</v>
      </c>
      <c r="AV280" s="18">
        <f t="shared" ca="1" si="149"/>
        <v>0</v>
      </c>
      <c r="AW280" s="18">
        <f t="shared" ca="1" si="149"/>
        <v>0</v>
      </c>
      <c r="AX280" s="18">
        <f t="shared" ca="1" si="149"/>
        <v>0</v>
      </c>
      <c r="AY280" s="18">
        <f t="shared" ca="1" si="150"/>
        <v>0</v>
      </c>
      <c r="AZ280" s="18">
        <f t="shared" ca="1" si="150"/>
        <v>0</v>
      </c>
      <c r="BA280" s="18">
        <f t="shared" ca="1" si="150"/>
        <v>0</v>
      </c>
      <c r="BB280" s="18">
        <f t="shared" ca="1" si="150"/>
        <v>0</v>
      </c>
      <c r="BC280" s="18">
        <f t="shared" ca="1" si="150"/>
        <v>0</v>
      </c>
      <c r="BD280" s="18">
        <f t="shared" ca="1" si="150"/>
        <v>0</v>
      </c>
      <c r="BE280" s="18">
        <f t="shared" ca="1" si="150"/>
        <v>0</v>
      </c>
      <c r="BF280" s="18">
        <f t="shared" ca="1" si="150"/>
        <v>0</v>
      </c>
      <c r="BG280" s="18">
        <f t="shared" ca="1" si="150"/>
        <v>0</v>
      </c>
      <c r="BH280" s="18">
        <f t="shared" ca="1" si="150"/>
        <v>0</v>
      </c>
    </row>
    <row r="281" spans="8:60" x14ac:dyDescent="0.35">
      <c r="H281" s="2" t="str">
        <f t="shared" ref="H281:H344" si="151">INDEX($A$3:$A$18,I281,0)</f>
        <v>SolarDegrade</v>
      </c>
      <c r="I281">
        <f t="shared" ref="I281:I344" si="152">IF(J280=$I$22,I280+1,I280)</f>
        <v>6</v>
      </c>
      <c r="J281">
        <f t="shared" si="119"/>
        <v>1</v>
      </c>
      <c r="K281" s="18">
        <f t="shared" ca="1" si="146"/>
        <v>0.995</v>
      </c>
      <c r="L281" s="18">
        <f t="shared" ca="1" si="146"/>
        <v>1</v>
      </c>
      <c r="M281" s="18">
        <f t="shared" ca="1" si="146"/>
        <v>0</v>
      </c>
      <c r="N281" s="18">
        <f t="shared" ca="1" si="146"/>
        <v>0</v>
      </c>
      <c r="O281" s="18">
        <f t="shared" ca="1" si="146"/>
        <v>0</v>
      </c>
      <c r="P281" s="18">
        <f t="shared" ca="1" si="146"/>
        <v>0</v>
      </c>
      <c r="Q281" s="18">
        <f t="shared" ca="1" si="146"/>
        <v>0</v>
      </c>
      <c r="R281" s="18">
        <f t="shared" ca="1" si="146"/>
        <v>0</v>
      </c>
      <c r="S281" s="18">
        <f t="shared" ca="1" si="146"/>
        <v>0</v>
      </c>
      <c r="T281" s="18">
        <f t="shared" ca="1" si="146"/>
        <v>0</v>
      </c>
      <c r="U281" s="18">
        <f t="shared" ca="1" si="147"/>
        <v>0</v>
      </c>
      <c r="V281" s="18">
        <f t="shared" ca="1" si="147"/>
        <v>0</v>
      </c>
      <c r="W281" s="18">
        <f t="shared" ca="1" si="147"/>
        <v>0</v>
      </c>
      <c r="X281" s="18">
        <f t="shared" ca="1" si="147"/>
        <v>0</v>
      </c>
      <c r="Y281" s="18">
        <f t="shared" ca="1" si="147"/>
        <v>0</v>
      </c>
      <c r="Z281" s="18">
        <f t="shared" ca="1" si="147"/>
        <v>0</v>
      </c>
      <c r="AA281" s="18">
        <f t="shared" ca="1" si="147"/>
        <v>0</v>
      </c>
      <c r="AB281" s="18">
        <f t="shared" ca="1" si="147"/>
        <v>0</v>
      </c>
      <c r="AC281" s="18">
        <f t="shared" ca="1" si="147"/>
        <v>0</v>
      </c>
      <c r="AD281" s="18">
        <f t="shared" ca="1" si="147"/>
        <v>0</v>
      </c>
      <c r="AE281" s="18">
        <f t="shared" ca="1" si="148"/>
        <v>0</v>
      </c>
      <c r="AF281" s="18">
        <f t="shared" ca="1" si="148"/>
        <v>0</v>
      </c>
      <c r="AG281" s="18">
        <f t="shared" ca="1" si="148"/>
        <v>0</v>
      </c>
      <c r="AH281" s="18">
        <f t="shared" ca="1" si="148"/>
        <v>0</v>
      </c>
      <c r="AI281" s="18">
        <f t="shared" ca="1" si="148"/>
        <v>0</v>
      </c>
      <c r="AJ281" s="18">
        <f t="shared" ca="1" si="148"/>
        <v>0</v>
      </c>
      <c r="AK281" s="18">
        <f t="shared" ca="1" si="148"/>
        <v>0</v>
      </c>
      <c r="AL281" s="18">
        <f t="shared" ca="1" si="148"/>
        <v>0</v>
      </c>
      <c r="AM281" s="18">
        <f t="shared" ca="1" si="148"/>
        <v>0</v>
      </c>
      <c r="AN281" s="18">
        <f t="shared" ca="1" si="148"/>
        <v>0</v>
      </c>
      <c r="AO281" s="18">
        <f t="shared" ca="1" si="149"/>
        <v>0</v>
      </c>
      <c r="AP281" s="18">
        <f t="shared" ca="1" si="149"/>
        <v>0</v>
      </c>
      <c r="AQ281" s="18">
        <f t="shared" ca="1" si="149"/>
        <v>0</v>
      </c>
      <c r="AR281" s="18">
        <f t="shared" ca="1" si="149"/>
        <v>0</v>
      </c>
      <c r="AS281" s="18">
        <f t="shared" ca="1" si="149"/>
        <v>0</v>
      </c>
      <c r="AT281" s="18">
        <f t="shared" ca="1" si="149"/>
        <v>0</v>
      </c>
      <c r="AU281" s="18">
        <f t="shared" ca="1" si="149"/>
        <v>0</v>
      </c>
      <c r="AV281" s="18">
        <f t="shared" ca="1" si="149"/>
        <v>0</v>
      </c>
      <c r="AW281" s="18">
        <f t="shared" ca="1" si="149"/>
        <v>0</v>
      </c>
      <c r="AX281" s="18">
        <f t="shared" ca="1" si="149"/>
        <v>0</v>
      </c>
      <c r="AY281" s="18">
        <f t="shared" ca="1" si="150"/>
        <v>0</v>
      </c>
      <c r="AZ281" s="18">
        <f t="shared" ca="1" si="150"/>
        <v>0</v>
      </c>
      <c r="BA281" s="18">
        <f t="shared" ca="1" si="150"/>
        <v>0</v>
      </c>
      <c r="BB281" s="18">
        <f t="shared" ca="1" si="150"/>
        <v>0</v>
      </c>
      <c r="BC281" s="18">
        <f t="shared" ca="1" si="150"/>
        <v>0</v>
      </c>
      <c r="BD281" s="18">
        <f t="shared" ca="1" si="150"/>
        <v>0</v>
      </c>
      <c r="BE281" s="18">
        <f t="shared" ca="1" si="150"/>
        <v>0</v>
      </c>
      <c r="BF281" s="18">
        <f t="shared" ca="1" si="150"/>
        <v>0</v>
      </c>
      <c r="BG281" s="18">
        <f t="shared" ca="1" si="150"/>
        <v>0</v>
      </c>
      <c r="BH281" s="18">
        <f t="shared" ca="1" si="150"/>
        <v>0</v>
      </c>
    </row>
    <row r="282" spans="8:60" x14ac:dyDescent="0.35">
      <c r="H282" s="2" t="str">
        <f t="shared" si="151"/>
        <v>SolarDegrade</v>
      </c>
      <c r="I282">
        <f t="shared" si="152"/>
        <v>6</v>
      </c>
      <c r="J282">
        <f t="shared" ref="J282:J345" si="153">IF(J281+1&gt;$I$22,$K$2,J281+1)</f>
        <v>2</v>
      </c>
      <c r="K282" s="18">
        <f t="shared" ca="1" si="146"/>
        <v>0.99002500000000004</v>
      </c>
      <c r="L282" s="18">
        <f t="shared" ca="1" si="146"/>
        <v>0.995</v>
      </c>
      <c r="M282" s="18">
        <f t="shared" ca="1" si="146"/>
        <v>1</v>
      </c>
      <c r="N282" s="18">
        <f t="shared" ca="1" si="146"/>
        <v>0</v>
      </c>
      <c r="O282" s="18">
        <f t="shared" ca="1" si="146"/>
        <v>0</v>
      </c>
      <c r="P282" s="18">
        <f t="shared" ca="1" si="146"/>
        <v>0</v>
      </c>
      <c r="Q282" s="18">
        <f t="shared" ca="1" si="146"/>
        <v>0</v>
      </c>
      <c r="R282" s="18">
        <f t="shared" ca="1" si="146"/>
        <v>0</v>
      </c>
      <c r="S282" s="18">
        <f t="shared" ca="1" si="146"/>
        <v>0</v>
      </c>
      <c r="T282" s="18">
        <f t="shared" ca="1" si="146"/>
        <v>0</v>
      </c>
      <c r="U282" s="18">
        <f t="shared" ca="1" si="147"/>
        <v>0</v>
      </c>
      <c r="V282" s="18">
        <f t="shared" ca="1" si="147"/>
        <v>0</v>
      </c>
      <c r="W282" s="18">
        <f t="shared" ca="1" si="147"/>
        <v>0</v>
      </c>
      <c r="X282" s="18">
        <f t="shared" ca="1" si="147"/>
        <v>0</v>
      </c>
      <c r="Y282" s="18">
        <f t="shared" ca="1" si="147"/>
        <v>0</v>
      </c>
      <c r="Z282" s="18">
        <f t="shared" ca="1" si="147"/>
        <v>0</v>
      </c>
      <c r="AA282" s="18">
        <f t="shared" ca="1" si="147"/>
        <v>0</v>
      </c>
      <c r="AB282" s="18">
        <f t="shared" ca="1" si="147"/>
        <v>0</v>
      </c>
      <c r="AC282" s="18">
        <f t="shared" ca="1" si="147"/>
        <v>0</v>
      </c>
      <c r="AD282" s="18">
        <f t="shared" ca="1" si="147"/>
        <v>0</v>
      </c>
      <c r="AE282" s="18">
        <f t="shared" ca="1" si="148"/>
        <v>0</v>
      </c>
      <c r="AF282" s="18">
        <f t="shared" ca="1" si="148"/>
        <v>0</v>
      </c>
      <c r="AG282" s="18">
        <f t="shared" ca="1" si="148"/>
        <v>0</v>
      </c>
      <c r="AH282" s="18">
        <f t="shared" ca="1" si="148"/>
        <v>0</v>
      </c>
      <c r="AI282" s="18">
        <f t="shared" ca="1" si="148"/>
        <v>0</v>
      </c>
      <c r="AJ282" s="18">
        <f t="shared" ca="1" si="148"/>
        <v>0</v>
      </c>
      <c r="AK282" s="18">
        <f t="shared" ca="1" si="148"/>
        <v>0</v>
      </c>
      <c r="AL282" s="18">
        <f t="shared" ca="1" si="148"/>
        <v>0</v>
      </c>
      <c r="AM282" s="18">
        <f t="shared" ca="1" si="148"/>
        <v>0</v>
      </c>
      <c r="AN282" s="18">
        <f t="shared" ca="1" si="148"/>
        <v>0</v>
      </c>
      <c r="AO282" s="18">
        <f t="shared" ca="1" si="149"/>
        <v>0</v>
      </c>
      <c r="AP282" s="18">
        <f t="shared" ca="1" si="149"/>
        <v>0</v>
      </c>
      <c r="AQ282" s="18">
        <f t="shared" ca="1" si="149"/>
        <v>0</v>
      </c>
      <c r="AR282" s="18">
        <f t="shared" ca="1" si="149"/>
        <v>0</v>
      </c>
      <c r="AS282" s="18">
        <f t="shared" ca="1" si="149"/>
        <v>0</v>
      </c>
      <c r="AT282" s="18">
        <f t="shared" ca="1" si="149"/>
        <v>0</v>
      </c>
      <c r="AU282" s="18">
        <f t="shared" ca="1" si="149"/>
        <v>0</v>
      </c>
      <c r="AV282" s="18">
        <f t="shared" ca="1" si="149"/>
        <v>0</v>
      </c>
      <c r="AW282" s="18">
        <f t="shared" ca="1" si="149"/>
        <v>0</v>
      </c>
      <c r="AX282" s="18">
        <f t="shared" ca="1" si="149"/>
        <v>0</v>
      </c>
      <c r="AY282" s="18">
        <f t="shared" ca="1" si="150"/>
        <v>0</v>
      </c>
      <c r="AZ282" s="18">
        <f t="shared" ca="1" si="150"/>
        <v>0</v>
      </c>
      <c r="BA282" s="18">
        <f t="shared" ca="1" si="150"/>
        <v>0</v>
      </c>
      <c r="BB282" s="18">
        <f t="shared" ca="1" si="150"/>
        <v>0</v>
      </c>
      <c r="BC282" s="18">
        <f t="shared" ca="1" si="150"/>
        <v>0</v>
      </c>
      <c r="BD282" s="18">
        <f t="shared" ca="1" si="150"/>
        <v>0</v>
      </c>
      <c r="BE282" s="18">
        <f t="shared" ca="1" si="150"/>
        <v>0</v>
      </c>
      <c r="BF282" s="18">
        <f t="shared" ca="1" si="150"/>
        <v>0</v>
      </c>
      <c r="BG282" s="18">
        <f t="shared" ca="1" si="150"/>
        <v>0</v>
      </c>
      <c r="BH282" s="18">
        <f t="shared" ca="1" si="150"/>
        <v>0</v>
      </c>
    </row>
    <row r="283" spans="8:60" x14ac:dyDescent="0.35">
      <c r="H283" s="2" t="str">
        <f t="shared" si="151"/>
        <v>SolarDegrade</v>
      </c>
      <c r="I283">
        <f t="shared" si="152"/>
        <v>6</v>
      </c>
      <c r="J283">
        <f t="shared" si="153"/>
        <v>3</v>
      </c>
      <c r="K283" s="18">
        <f t="shared" ca="1" si="146"/>
        <v>0.98507487500000002</v>
      </c>
      <c r="L283" s="18">
        <f t="shared" ca="1" si="146"/>
        <v>0.99002500000000004</v>
      </c>
      <c r="M283" s="18">
        <f t="shared" ca="1" si="146"/>
        <v>0.995</v>
      </c>
      <c r="N283" s="18">
        <f t="shared" ca="1" si="146"/>
        <v>1</v>
      </c>
      <c r="O283" s="18">
        <f t="shared" ca="1" si="146"/>
        <v>0</v>
      </c>
      <c r="P283" s="18">
        <f t="shared" ca="1" si="146"/>
        <v>0</v>
      </c>
      <c r="Q283" s="18">
        <f t="shared" ca="1" si="146"/>
        <v>0</v>
      </c>
      <c r="R283" s="18">
        <f t="shared" ca="1" si="146"/>
        <v>0</v>
      </c>
      <c r="S283" s="18">
        <f t="shared" ca="1" si="146"/>
        <v>0</v>
      </c>
      <c r="T283" s="18">
        <f t="shared" ca="1" si="146"/>
        <v>0</v>
      </c>
      <c r="U283" s="18">
        <f t="shared" ca="1" si="147"/>
        <v>0</v>
      </c>
      <c r="V283" s="18">
        <f t="shared" ca="1" si="147"/>
        <v>0</v>
      </c>
      <c r="W283" s="18">
        <f t="shared" ca="1" si="147"/>
        <v>0</v>
      </c>
      <c r="X283" s="18">
        <f t="shared" ca="1" si="147"/>
        <v>0</v>
      </c>
      <c r="Y283" s="18">
        <f t="shared" ca="1" si="147"/>
        <v>0</v>
      </c>
      <c r="Z283" s="18">
        <f t="shared" ca="1" si="147"/>
        <v>0</v>
      </c>
      <c r="AA283" s="18">
        <f t="shared" ca="1" si="147"/>
        <v>0</v>
      </c>
      <c r="AB283" s="18">
        <f t="shared" ca="1" si="147"/>
        <v>0</v>
      </c>
      <c r="AC283" s="18">
        <f t="shared" ca="1" si="147"/>
        <v>0</v>
      </c>
      <c r="AD283" s="18">
        <f t="shared" ca="1" si="147"/>
        <v>0</v>
      </c>
      <c r="AE283" s="18">
        <f t="shared" ca="1" si="148"/>
        <v>0</v>
      </c>
      <c r="AF283" s="18">
        <f t="shared" ca="1" si="148"/>
        <v>0</v>
      </c>
      <c r="AG283" s="18">
        <f t="shared" ca="1" si="148"/>
        <v>0</v>
      </c>
      <c r="AH283" s="18">
        <f t="shared" ca="1" si="148"/>
        <v>0</v>
      </c>
      <c r="AI283" s="18">
        <f t="shared" ca="1" si="148"/>
        <v>0</v>
      </c>
      <c r="AJ283" s="18">
        <f t="shared" ca="1" si="148"/>
        <v>0</v>
      </c>
      <c r="AK283" s="18">
        <f t="shared" ca="1" si="148"/>
        <v>0</v>
      </c>
      <c r="AL283" s="18">
        <f t="shared" ca="1" si="148"/>
        <v>0</v>
      </c>
      <c r="AM283" s="18">
        <f t="shared" ca="1" si="148"/>
        <v>0</v>
      </c>
      <c r="AN283" s="18">
        <f t="shared" ca="1" si="148"/>
        <v>0</v>
      </c>
      <c r="AO283" s="18">
        <f t="shared" ca="1" si="149"/>
        <v>0</v>
      </c>
      <c r="AP283" s="18">
        <f t="shared" ca="1" si="149"/>
        <v>0</v>
      </c>
      <c r="AQ283" s="18">
        <f t="shared" ca="1" si="149"/>
        <v>0</v>
      </c>
      <c r="AR283" s="18">
        <f t="shared" ca="1" si="149"/>
        <v>0</v>
      </c>
      <c r="AS283" s="18">
        <f t="shared" ca="1" si="149"/>
        <v>0</v>
      </c>
      <c r="AT283" s="18">
        <f t="shared" ca="1" si="149"/>
        <v>0</v>
      </c>
      <c r="AU283" s="18">
        <f t="shared" ca="1" si="149"/>
        <v>0</v>
      </c>
      <c r="AV283" s="18">
        <f t="shared" ca="1" si="149"/>
        <v>0</v>
      </c>
      <c r="AW283" s="18">
        <f t="shared" ca="1" si="149"/>
        <v>0</v>
      </c>
      <c r="AX283" s="18">
        <f t="shared" ca="1" si="149"/>
        <v>0</v>
      </c>
      <c r="AY283" s="18">
        <f t="shared" ca="1" si="150"/>
        <v>0</v>
      </c>
      <c r="AZ283" s="18">
        <f t="shared" ca="1" si="150"/>
        <v>0</v>
      </c>
      <c r="BA283" s="18">
        <f t="shared" ca="1" si="150"/>
        <v>0</v>
      </c>
      <c r="BB283" s="18">
        <f t="shared" ca="1" si="150"/>
        <v>0</v>
      </c>
      <c r="BC283" s="18">
        <f t="shared" ca="1" si="150"/>
        <v>0</v>
      </c>
      <c r="BD283" s="18">
        <f t="shared" ca="1" si="150"/>
        <v>0</v>
      </c>
      <c r="BE283" s="18">
        <f t="shared" ca="1" si="150"/>
        <v>0</v>
      </c>
      <c r="BF283" s="18">
        <f t="shared" ca="1" si="150"/>
        <v>0</v>
      </c>
      <c r="BG283" s="18">
        <f t="shared" ca="1" si="150"/>
        <v>0</v>
      </c>
      <c r="BH283" s="18">
        <f t="shared" ca="1" si="150"/>
        <v>0</v>
      </c>
    </row>
    <row r="284" spans="8:60" x14ac:dyDescent="0.35">
      <c r="H284" s="2" t="str">
        <f t="shared" si="151"/>
        <v>SolarDegrade</v>
      </c>
      <c r="I284">
        <f t="shared" si="152"/>
        <v>6</v>
      </c>
      <c r="J284">
        <f t="shared" si="153"/>
        <v>4</v>
      </c>
      <c r="K284" s="18">
        <f t="shared" ca="1" si="146"/>
        <v>0.98014950062500006</v>
      </c>
      <c r="L284" s="18">
        <f t="shared" ca="1" si="146"/>
        <v>0.98507487500000002</v>
      </c>
      <c r="M284" s="18">
        <f t="shared" ca="1" si="146"/>
        <v>0.99002500000000004</v>
      </c>
      <c r="N284" s="18">
        <f t="shared" ca="1" si="146"/>
        <v>0.995</v>
      </c>
      <c r="O284" s="18">
        <f t="shared" ca="1" si="146"/>
        <v>1</v>
      </c>
      <c r="P284" s="18">
        <f t="shared" ca="1" si="146"/>
        <v>0</v>
      </c>
      <c r="Q284" s="18">
        <f t="shared" ca="1" si="146"/>
        <v>0</v>
      </c>
      <c r="R284" s="18">
        <f t="shared" ca="1" si="146"/>
        <v>0</v>
      </c>
      <c r="S284" s="18">
        <f t="shared" ca="1" si="146"/>
        <v>0</v>
      </c>
      <c r="T284" s="18">
        <f t="shared" ca="1" si="146"/>
        <v>0</v>
      </c>
      <c r="U284" s="18">
        <f t="shared" ca="1" si="147"/>
        <v>0</v>
      </c>
      <c r="V284" s="18">
        <f t="shared" ca="1" si="147"/>
        <v>0</v>
      </c>
      <c r="W284" s="18">
        <f t="shared" ca="1" si="147"/>
        <v>0</v>
      </c>
      <c r="X284" s="18">
        <f t="shared" ca="1" si="147"/>
        <v>0</v>
      </c>
      <c r="Y284" s="18">
        <f t="shared" ca="1" si="147"/>
        <v>0</v>
      </c>
      <c r="Z284" s="18">
        <f t="shared" ca="1" si="147"/>
        <v>0</v>
      </c>
      <c r="AA284" s="18">
        <f t="shared" ca="1" si="147"/>
        <v>0</v>
      </c>
      <c r="AB284" s="18">
        <f t="shared" ca="1" si="147"/>
        <v>0</v>
      </c>
      <c r="AC284" s="18">
        <f t="shared" ca="1" si="147"/>
        <v>0</v>
      </c>
      <c r="AD284" s="18">
        <f t="shared" ca="1" si="147"/>
        <v>0</v>
      </c>
      <c r="AE284" s="18">
        <f t="shared" ca="1" si="148"/>
        <v>0</v>
      </c>
      <c r="AF284" s="18">
        <f t="shared" ca="1" si="148"/>
        <v>0</v>
      </c>
      <c r="AG284" s="18">
        <f t="shared" ca="1" si="148"/>
        <v>0</v>
      </c>
      <c r="AH284" s="18">
        <f t="shared" ca="1" si="148"/>
        <v>0</v>
      </c>
      <c r="AI284" s="18">
        <f t="shared" ca="1" si="148"/>
        <v>0</v>
      </c>
      <c r="AJ284" s="18">
        <f t="shared" ca="1" si="148"/>
        <v>0</v>
      </c>
      <c r="AK284" s="18">
        <f t="shared" ca="1" si="148"/>
        <v>0</v>
      </c>
      <c r="AL284" s="18">
        <f t="shared" ca="1" si="148"/>
        <v>0</v>
      </c>
      <c r="AM284" s="18">
        <f t="shared" ca="1" si="148"/>
        <v>0</v>
      </c>
      <c r="AN284" s="18">
        <f t="shared" ca="1" si="148"/>
        <v>0</v>
      </c>
      <c r="AO284" s="18">
        <f t="shared" ca="1" si="149"/>
        <v>0</v>
      </c>
      <c r="AP284" s="18">
        <f t="shared" ca="1" si="149"/>
        <v>0</v>
      </c>
      <c r="AQ284" s="18">
        <f t="shared" ca="1" si="149"/>
        <v>0</v>
      </c>
      <c r="AR284" s="18">
        <f t="shared" ca="1" si="149"/>
        <v>0</v>
      </c>
      <c r="AS284" s="18">
        <f t="shared" ca="1" si="149"/>
        <v>0</v>
      </c>
      <c r="AT284" s="18">
        <f t="shared" ca="1" si="149"/>
        <v>0</v>
      </c>
      <c r="AU284" s="18">
        <f t="shared" ca="1" si="149"/>
        <v>0</v>
      </c>
      <c r="AV284" s="18">
        <f t="shared" ca="1" si="149"/>
        <v>0</v>
      </c>
      <c r="AW284" s="18">
        <f t="shared" ca="1" si="149"/>
        <v>0</v>
      </c>
      <c r="AX284" s="18">
        <f t="shared" ca="1" si="149"/>
        <v>0</v>
      </c>
      <c r="AY284" s="18">
        <f t="shared" ca="1" si="150"/>
        <v>0</v>
      </c>
      <c r="AZ284" s="18">
        <f t="shared" ca="1" si="150"/>
        <v>0</v>
      </c>
      <c r="BA284" s="18">
        <f t="shared" ca="1" si="150"/>
        <v>0</v>
      </c>
      <c r="BB284" s="18">
        <f t="shared" ca="1" si="150"/>
        <v>0</v>
      </c>
      <c r="BC284" s="18">
        <f t="shared" ca="1" si="150"/>
        <v>0</v>
      </c>
      <c r="BD284" s="18">
        <f t="shared" ca="1" si="150"/>
        <v>0</v>
      </c>
      <c r="BE284" s="18">
        <f t="shared" ca="1" si="150"/>
        <v>0</v>
      </c>
      <c r="BF284" s="18">
        <f t="shared" ca="1" si="150"/>
        <v>0</v>
      </c>
      <c r="BG284" s="18">
        <f t="shared" ca="1" si="150"/>
        <v>0</v>
      </c>
      <c r="BH284" s="18">
        <f t="shared" ca="1" si="150"/>
        <v>0</v>
      </c>
    </row>
    <row r="285" spans="8:60" x14ac:dyDescent="0.35">
      <c r="H285" s="2" t="str">
        <f t="shared" si="151"/>
        <v>SolarDegrade</v>
      </c>
      <c r="I285">
        <f t="shared" si="152"/>
        <v>6</v>
      </c>
      <c r="J285">
        <f t="shared" si="153"/>
        <v>5</v>
      </c>
      <c r="K285" s="18">
        <f t="shared" ref="K285:T294" ca="1" si="154">IF(K$24&gt;$J285,0,OFFSET($K$2,$I285,$J285-K$24))</f>
        <v>0.97524875312187509</v>
      </c>
      <c r="L285" s="18">
        <f t="shared" ca="1" si="154"/>
        <v>0.98014950062500006</v>
      </c>
      <c r="M285" s="18">
        <f t="shared" ca="1" si="154"/>
        <v>0.98507487500000002</v>
      </c>
      <c r="N285" s="18">
        <f t="shared" ca="1" si="154"/>
        <v>0.99002500000000004</v>
      </c>
      <c r="O285" s="18">
        <f t="shared" ca="1" si="154"/>
        <v>0.995</v>
      </c>
      <c r="P285" s="18">
        <f t="shared" ca="1" si="154"/>
        <v>1</v>
      </c>
      <c r="Q285" s="18">
        <f t="shared" ca="1" si="154"/>
        <v>0</v>
      </c>
      <c r="R285" s="18">
        <f t="shared" ca="1" si="154"/>
        <v>0</v>
      </c>
      <c r="S285" s="18">
        <f t="shared" ca="1" si="154"/>
        <v>0</v>
      </c>
      <c r="T285" s="18">
        <f t="shared" ca="1" si="154"/>
        <v>0</v>
      </c>
      <c r="U285" s="18">
        <f t="shared" ref="U285:AD294" ca="1" si="155">IF(U$24&gt;$J285,0,OFFSET($K$2,$I285,$J285-U$24))</f>
        <v>0</v>
      </c>
      <c r="V285" s="18">
        <f t="shared" ca="1" si="155"/>
        <v>0</v>
      </c>
      <c r="W285" s="18">
        <f t="shared" ca="1" si="155"/>
        <v>0</v>
      </c>
      <c r="X285" s="18">
        <f t="shared" ca="1" si="155"/>
        <v>0</v>
      </c>
      <c r="Y285" s="18">
        <f t="shared" ca="1" si="155"/>
        <v>0</v>
      </c>
      <c r="Z285" s="18">
        <f t="shared" ca="1" si="155"/>
        <v>0</v>
      </c>
      <c r="AA285" s="18">
        <f t="shared" ca="1" si="155"/>
        <v>0</v>
      </c>
      <c r="AB285" s="18">
        <f t="shared" ca="1" si="155"/>
        <v>0</v>
      </c>
      <c r="AC285" s="18">
        <f t="shared" ca="1" si="155"/>
        <v>0</v>
      </c>
      <c r="AD285" s="18">
        <f t="shared" ca="1" si="155"/>
        <v>0</v>
      </c>
      <c r="AE285" s="18">
        <f t="shared" ref="AE285:AN294" ca="1" si="156">IF(AE$24&gt;$J285,0,OFFSET($K$2,$I285,$J285-AE$24))</f>
        <v>0</v>
      </c>
      <c r="AF285" s="18">
        <f t="shared" ca="1" si="156"/>
        <v>0</v>
      </c>
      <c r="AG285" s="18">
        <f t="shared" ca="1" si="156"/>
        <v>0</v>
      </c>
      <c r="AH285" s="18">
        <f t="shared" ca="1" si="156"/>
        <v>0</v>
      </c>
      <c r="AI285" s="18">
        <f t="shared" ca="1" si="156"/>
        <v>0</v>
      </c>
      <c r="AJ285" s="18">
        <f t="shared" ca="1" si="156"/>
        <v>0</v>
      </c>
      <c r="AK285" s="18">
        <f t="shared" ca="1" si="156"/>
        <v>0</v>
      </c>
      <c r="AL285" s="18">
        <f t="shared" ca="1" si="156"/>
        <v>0</v>
      </c>
      <c r="AM285" s="18">
        <f t="shared" ca="1" si="156"/>
        <v>0</v>
      </c>
      <c r="AN285" s="18">
        <f t="shared" ca="1" si="156"/>
        <v>0</v>
      </c>
      <c r="AO285" s="18">
        <f t="shared" ref="AO285:AX294" ca="1" si="157">IF(AO$24&gt;$J285,0,OFFSET($K$2,$I285,$J285-AO$24))</f>
        <v>0</v>
      </c>
      <c r="AP285" s="18">
        <f t="shared" ca="1" si="157"/>
        <v>0</v>
      </c>
      <c r="AQ285" s="18">
        <f t="shared" ca="1" si="157"/>
        <v>0</v>
      </c>
      <c r="AR285" s="18">
        <f t="shared" ca="1" si="157"/>
        <v>0</v>
      </c>
      <c r="AS285" s="18">
        <f t="shared" ca="1" si="157"/>
        <v>0</v>
      </c>
      <c r="AT285" s="18">
        <f t="shared" ca="1" si="157"/>
        <v>0</v>
      </c>
      <c r="AU285" s="18">
        <f t="shared" ca="1" si="157"/>
        <v>0</v>
      </c>
      <c r="AV285" s="18">
        <f t="shared" ca="1" si="157"/>
        <v>0</v>
      </c>
      <c r="AW285" s="18">
        <f t="shared" ca="1" si="157"/>
        <v>0</v>
      </c>
      <c r="AX285" s="18">
        <f t="shared" ca="1" si="157"/>
        <v>0</v>
      </c>
      <c r="AY285" s="18">
        <f t="shared" ref="AY285:BH294" ca="1" si="158">IF(AY$24&gt;$J285,0,OFFSET($K$2,$I285,$J285-AY$24))</f>
        <v>0</v>
      </c>
      <c r="AZ285" s="18">
        <f t="shared" ca="1" si="158"/>
        <v>0</v>
      </c>
      <c r="BA285" s="18">
        <f t="shared" ca="1" si="158"/>
        <v>0</v>
      </c>
      <c r="BB285" s="18">
        <f t="shared" ca="1" si="158"/>
        <v>0</v>
      </c>
      <c r="BC285" s="18">
        <f t="shared" ca="1" si="158"/>
        <v>0</v>
      </c>
      <c r="BD285" s="18">
        <f t="shared" ca="1" si="158"/>
        <v>0</v>
      </c>
      <c r="BE285" s="18">
        <f t="shared" ca="1" si="158"/>
        <v>0</v>
      </c>
      <c r="BF285" s="18">
        <f t="shared" ca="1" si="158"/>
        <v>0</v>
      </c>
      <c r="BG285" s="18">
        <f t="shared" ca="1" si="158"/>
        <v>0</v>
      </c>
      <c r="BH285" s="18">
        <f t="shared" ca="1" si="158"/>
        <v>0</v>
      </c>
    </row>
    <row r="286" spans="8:60" x14ac:dyDescent="0.35">
      <c r="H286" s="2" t="str">
        <f t="shared" si="151"/>
        <v>SolarDegrade</v>
      </c>
      <c r="I286">
        <f t="shared" si="152"/>
        <v>6</v>
      </c>
      <c r="J286">
        <f t="shared" si="153"/>
        <v>6</v>
      </c>
      <c r="K286" s="18">
        <f t="shared" ca="1" si="154"/>
        <v>0.97037250935626573</v>
      </c>
      <c r="L286" s="18">
        <f t="shared" ca="1" si="154"/>
        <v>0.97524875312187509</v>
      </c>
      <c r="M286" s="18">
        <f t="shared" ca="1" si="154"/>
        <v>0.98014950062500006</v>
      </c>
      <c r="N286" s="18">
        <f t="shared" ca="1" si="154"/>
        <v>0.98507487500000002</v>
      </c>
      <c r="O286" s="18">
        <f t="shared" ca="1" si="154"/>
        <v>0.99002500000000004</v>
      </c>
      <c r="P286" s="18">
        <f t="shared" ca="1" si="154"/>
        <v>0.995</v>
      </c>
      <c r="Q286" s="18">
        <f t="shared" ca="1" si="154"/>
        <v>1</v>
      </c>
      <c r="R286" s="18">
        <f t="shared" ca="1" si="154"/>
        <v>0</v>
      </c>
      <c r="S286" s="18">
        <f t="shared" ca="1" si="154"/>
        <v>0</v>
      </c>
      <c r="T286" s="18">
        <f t="shared" ca="1" si="154"/>
        <v>0</v>
      </c>
      <c r="U286" s="18">
        <f t="shared" ca="1" si="155"/>
        <v>0</v>
      </c>
      <c r="V286" s="18">
        <f t="shared" ca="1" si="155"/>
        <v>0</v>
      </c>
      <c r="W286" s="18">
        <f t="shared" ca="1" si="155"/>
        <v>0</v>
      </c>
      <c r="X286" s="18">
        <f t="shared" ca="1" si="155"/>
        <v>0</v>
      </c>
      <c r="Y286" s="18">
        <f t="shared" ca="1" si="155"/>
        <v>0</v>
      </c>
      <c r="Z286" s="18">
        <f t="shared" ca="1" si="155"/>
        <v>0</v>
      </c>
      <c r="AA286" s="18">
        <f t="shared" ca="1" si="155"/>
        <v>0</v>
      </c>
      <c r="AB286" s="18">
        <f t="shared" ca="1" si="155"/>
        <v>0</v>
      </c>
      <c r="AC286" s="18">
        <f t="shared" ca="1" si="155"/>
        <v>0</v>
      </c>
      <c r="AD286" s="18">
        <f t="shared" ca="1" si="155"/>
        <v>0</v>
      </c>
      <c r="AE286" s="18">
        <f t="shared" ca="1" si="156"/>
        <v>0</v>
      </c>
      <c r="AF286" s="18">
        <f t="shared" ca="1" si="156"/>
        <v>0</v>
      </c>
      <c r="AG286" s="18">
        <f t="shared" ca="1" si="156"/>
        <v>0</v>
      </c>
      <c r="AH286" s="18">
        <f t="shared" ca="1" si="156"/>
        <v>0</v>
      </c>
      <c r="AI286" s="18">
        <f t="shared" ca="1" si="156"/>
        <v>0</v>
      </c>
      <c r="AJ286" s="18">
        <f t="shared" ca="1" si="156"/>
        <v>0</v>
      </c>
      <c r="AK286" s="18">
        <f t="shared" ca="1" si="156"/>
        <v>0</v>
      </c>
      <c r="AL286" s="18">
        <f t="shared" ca="1" si="156"/>
        <v>0</v>
      </c>
      <c r="AM286" s="18">
        <f t="shared" ca="1" si="156"/>
        <v>0</v>
      </c>
      <c r="AN286" s="18">
        <f t="shared" ca="1" si="156"/>
        <v>0</v>
      </c>
      <c r="AO286" s="18">
        <f t="shared" ca="1" si="157"/>
        <v>0</v>
      </c>
      <c r="AP286" s="18">
        <f t="shared" ca="1" si="157"/>
        <v>0</v>
      </c>
      <c r="AQ286" s="18">
        <f t="shared" ca="1" si="157"/>
        <v>0</v>
      </c>
      <c r="AR286" s="18">
        <f t="shared" ca="1" si="157"/>
        <v>0</v>
      </c>
      <c r="AS286" s="18">
        <f t="shared" ca="1" si="157"/>
        <v>0</v>
      </c>
      <c r="AT286" s="18">
        <f t="shared" ca="1" si="157"/>
        <v>0</v>
      </c>
      <c r="AU286" s="18">
        <f t="shared" ca="1" si="157"/>
        <v>0</v>
      </c>
      <c r="AV286" s="18">
        <f t="shared" ca="1" si="157"/>
        <v>0</v>
      </c>
      <c r="AW286" s="18">
        <f t="shared" ca="1" si="157"/>
        <v>0</v>
      </c>
      <c r="AX286" s="18">
        <f t="shared" ca="1" si="157"/>
        <v>0</v>
      </c>
      <c r="AY286" s="18">
        <f t="shared" ca="1" si="158"/>
        <v>0</v>
      </c>
      <c r="AZ286" s="18">
        <f t="shared" ca="1" si="158"/>
        <v>0</v>
      </c>
      <c r="BA286" s="18">
        <f t="shared" ca="1" si="158"/>
        <v>0</v>
      </c>
      <c r="BB286" s="18">
        <f t="shared" ca="1" si="158"/>
        <v>0</v>
      </c>
      <c r="BC286" s="18">
        <f t="shared" ca="1" si="158"/>
        <v>0</v>
      </c>
      <c r="BD286" s="18">
        <f t="shared" ca="1" si="158"/>
        <v>0</v>
      </c>
      <c r="BE286" s="18">
        <f t="shared" ca="1" si="158"/>
        <v>0</v>
      </c>
      <c r="BF286" s="18">
        <f t="shared" ca="1" si="158"/>
        <v>0</v>
      </c>
      <c r="BG286" s="18">
        <f t="shared" ca="1" si="158"/>
        <v>0</v>
      </c>
      <c r="BH286" s="18">
        <f t="shared" ca="1" si="158"/>
        <v>0</v>
      </c>
    </row>
    <row r="287" spans="8:60" x14ac:dyDescent="0.35">
      <c r="H287" s="2" t="str">
        <f t="shared" si="151"/>
        <v>SolarDegrade</v>
      </c>
      <c r="I287">
        <f t="shared" si="152"/>
        <v>6</v>
      </c>
      <c r="J287">
        <f t="shared" si="153"/>
        <v>7</v>
      </c>
      <c r="K287" s="18">
        <f t="shared" ca="1" si="154"/>
        <v>0.96552064680948435</v>
      </c>
      <c r="L287" s="18">
        <f t="shared" ca="1" si="154"/>
        <v>0.97037250935626573</v>
      </c>
      <c r="M287" s="18">
        <f t="shared" ca="1" si="154"/>
        <v>0.97524875312187509</v>
      </c>
      <c r="N287" s="18">
        <f t="shared" ca="1" si="154"/>
        <v>0.98014950062500006</v>
      </c>
      <c r="O287" s="18">
        <f t="shared" ca="1" si="154"/>
        <v>0.98507487500000002</v>
      </c>
      <c r="P287" s="18">
        <f t="shared" ca="1" si="154"/>
        <v>0.99002500000000004</v>
      </c>
      <c r="Q287" s="18">
        <f t="shared" ca="1" si="154"/>
        <v>0.995</v>
      </c>
      <c r="R287" s="18">
        <f t="shared" ca="1" si="154"/>
        <v>1</v>
      </c>
      <c r="S287" s="18">
        <f t="shared" ca="1" si="154"/>
        <v>0</v>
      </c>
      <c r="T287" s="18">
        <f t="shared" ca="1" si="154"/>
        <v>0</v>
      </c>
      <c r="U287" s="18">
        <f t="shared" ca="1" si="155"/>
        <v>0</v>
      </c>
      <c r="V287" s="18">
        <f t="shared" ca="1" si="155"/>
        <v>0</v>
      </c>
      <c r="W287" s="18">
        <f t="shared" ca="1" si="155"/>
        <v>0</v>
      </c>
      <c r="X287" s="18">
        <f t="shared" ca="1" si="155"/>
        <v>0</v>
      </c>
      <c r="Y287" s="18">
        <f t="shared" ca="1" si="155"/>
        <v>0</v>
      </c>
      <c r="Z287" s="18">
        <f t="shared" ca="1" si="155"/>
        <v>0</v>
      </c>
      <c r="AA287" s="18">
        <f t="shared" ca="1" si="155"/>
        <v>0</v>
      </c>
      <c r="AB287" s="18">
        <f t="shared" ca="1" si="155"/>
        <v>0</v>
      </c>
      <c r="AC287" s="18">
        <f t="shared" ca="1" si="155"/>
        <v>0</v>
      </c>
      <c r="AD287" s="18">
        <f t="shared" ca="1" si="155"/>
        <v>0</v>
      </c>
      <c r="AE287" s="18">
        <f t="shared" ca="1" si="156"/>
        <v>0</v>
      </c>
      <c r="AF287" s="18">
        <f t="shared" ca="1" si="156"/>
        <v>0</v>
      </c>
      <c r="AG287" s="18">
        <f t="shared" ca="1" si="156"/>
        <v>0</v>
      </c>
      <c r="AH287" s="18">
        <f t="shared" ca="1" si="156"/>
        <v>0</v>
      </c>
      <c r="AI287" s="18">
        <f t="shared" ca="1" si="156"/>
        <v>0</v>
      </c>
      <c r="AJ287" s="18">
        <f t="shared" ca="1" si="156"/>
        <v>0</v>
      </c>
      <c r="AK287" s="18">
        <f t="shared" ca="1" si="156"/>
        <v>0</v>
      </c>
      <c r="AL287" s="18">
        <f t="shared" ca="1" si="156"/>
        <v>0</v>
      </c>
      <c r="AM287" s="18">
        <f t="shared" ca="1" si="156"/>
        <v>0</v>
      </c>
      <c r="AN287" s="18">
        <f t="shared" ca="1" si="156"/>
        <v>0</v>
      </c>
      <c r="AO287" s="18">
        <f t="shared" ca="1" si="157"/>
        <v>0</v>
      </c>
      <c r="AP287" s="18">
        <f t="shared" ca="1" si="157"/>
        <v>0</v>
      </c>
      <c r="AQ287" s="18">
        <f t="shared" ca="1" si="157"/>
        <v>0</v>
      </c>
      <c r="AR287" s="18">
        <f t="shared" ca="1" si="157"/>
        <v>0</v>
      </c>
      <c r="AS287" s="18">
        <f t="shared" ca="1" si="157"/>
        <v>0</v>
      </c>
      <c r="AT287" s="18">
        <f t="shared" ca="1" si="157"/>
        <v>0</v>
      </c>
      <c r="AU287" s="18">
        <f t="shared" ca="1" si="157"/>
        <v>0</v>
      </c>
      <c r="AV287" s="18">
        <f t="shared" ca="1" si="157"/>
        <v>0</v>
      </c>
      <c r="AW287" s="18">
        <f t="shared" ca="1" si="157"/>
        <v>0</v>
      </c>
      <c r="AX287" s="18">
        <f t="shared" ca="1" si="157"/>
        <v>0</v>
      </c>
      <c r="AY287" s="18">
        <f t="shared" ca="1" si="158"/>
        <v>0</v>
      </c>
      <c r="AZ287" s="18">
        <f t="shared" ca="1" si="158"/>
        <v>0</v>
      </c>
      <c r="BA287" s="18">
        <f t="shared" ca="1" si="158"/>
        <v>0</v>
      </c>
      <c r="BB287" s="18">
        <f t="shared" ca="1" si="158"/>
        <v>0</v>
      </c>
      <c r="BC287" s="18">
        <f t="shared" ca="1" si="158"/>
        <v>0</v>
      </c>
      <c r="BD287" s="18">
        <f t="shared" ca="1" si="158"/>
        <v>0</v>
      </c>
      <c r="BE287" s="18">
        <f t="shared" ca="1" si="158"/>
        <v>0</v>
      </c>
      <c r="BF287" s="18">
        <f t="shared" ca="1" si="158"/>
        <v>0</v>
      </c>
      <c r="BG287" s="18">
        <f t="shared" ca="1" si="158"/>
        <v>0</v>
      </c>
      <c r="BH287" s="18">
        <f t="shared" ca="1" si="158"/>
        <v>0</v>
      </c>
    </row>
    <row r="288" spans="8:60" x14ac:dyDescent="0.35">
      <c r="H288" s="2" t="str">
        <f t="shared" si="151"/>
        <v>SolarDegrade</v>
      </c>
      <c r="I288">
        <f t="shared" si="152"/>
        <v>6</v>
      </c>
      <c r="J288">
        <f t="shared" si="153"/>
        <v>8</v>
      </c>
      <c r="K288" s="18">
        <f t="shared" ca="1" si="154"/>
        <v>0.96069304357543694</v>
      </c>
      <c r="L288" s="18">
        <f t="shared" ca="1" si="154"/>
        <v>0.96552064680948435</v>
      </c>
      <c r="M288" s="18">
        <f t="shared" ca="1" si="154"/>
        <v>0.97037250935626573</v>
      </c>
      <c r="N288" s="18">
        <f t="shared" ca="1" si="154"/>
        <v>0.97524875312187509</v>
      </c>
      <c r="O288" s="18">
        <f t="shared" ca="1" si="154"/>
        <v>0.98014950062500006</v>
      </c>
      <c r="P288" s="18">
        <f t="shared" ca="1" si="154"/>
        <v>0.98507487500000002</v>
      </c>
      <c r="Q288" s="18">
        <f t="shared" ca="1" si="154"/>
        <v>0.99002500000000004</v>
      </c>
      <c r="R288" s="18">
        <f t="shared" ca="1" si="154"/>
        <v>0.995</v>
      </c>
      <c r="S288" s="18">
        <f t="shared" ca="1" si="154"/>
        <v>1</v>
      </c>
      <c r="T288" s="18">
        <f t="shared" ca="1" si="154"/>
        <v>0</v>
      </c>
      <c r="U288" s="18">
        <f t="shared" ca="1" si="155"/>
        <v>0</v>
      </c>
      <c r="V288" s="18">
        <f t="shared" ca="1" si="155"/>
        <v>0</v>
      </c>
      <c r="W288" s="18">
        <f t="shared" ca="1" si="155"/>
        <v>0</v>
      </c>
      <c r="X288" s="18">
        <f t="shared" ca="1" si="155"/>
        <v>0</v>
      </c>
      <c r="Y288" s="18">
        <f t="shared" ca="1" si="155"/>
        <v>0</v>
      </c>
      <c r="Z288" s="18">
        <f t="shared" ca="1" si="155"/>
        <v>0</v>
      </c>
      <c r="AA288" s="18">
        <f t="shared" ca="1" si="155"/>
        <v>0</v>
      </c>
      <c r="AB288" s="18">
        <f t="shared" ca="1" si="155"/>
        <v>0</v>
      </c>
      <c r="AC288" s="18">
        <f t="shared" ca="1" si="155"/>
        <v>0</v>
      </c>
      <c r="AD288" s="18">
        <f t="shared" ca="1" si="155"/>
        <v>0</v>
      </c>
      <c r="AE288" s="18">
        <f t="shared" ca="1" si="156"/>
        <v>0</v>
      </c>
      <c r="AF288" s="18">
        <f t="shared" ca="1" si="156"/>
        <v>0</v>
      </c>
      <c r="AG288" s="18">
        <f t="shared" ca="1" si="156"/>
        <v>0</v>
      </c>
      <c r="AH288" s="18">
        <f t="shared" ca="1" si="156"/>
        <v>0</v>
      </c>
      <c r="AI288" s="18">
        <f t="shared" ca="1" si="156"/>
        <v>0</v>
      </c>
      <c r="AJ288" s="18">
        <f t="shared" ca="1" si="156"/>
        <v>0</v>
      </c>
      <c r="AK288" s="18">
        <f t="shared" ca="1" si="156"/>
        <v>0</v>
      </c>
      <c r="AL288" s="18">
        <f t="shared" ca="1" si="156"/>
        <v>0</v>
      </c>
      <c r="AM288" s="18">
        <f t="shared" ca="1" si="156"/>
        <v>0</v>
      </c>
      <c r="AN288" s="18">
        <f t="shared" ca="1" si="156"/>
        <v>0</v>
      </c>
      <c r="AO288" s="18">
        <f t="shared" ca="1" si="157"/>
        <v>0</v>
      </c>
      <c r="AP288" s="18">
        <f t="shared" ca="1" si="157"/>
        <v>0</v>
      </c>
      <c r="AQ288" s="18">
        <f t="shared" ca="1" si="157"/>
        <v>0</v>
      </c>
      <c r="AR288" s="18">
        <f t="shared" ca="1" si="157"/>
        <v>0</v>
      </c>
      <c r="AS288" s="18">
        <f t="shared" ca="1" si="157"/>
        <v>0</v>
      </c>
      <c r="AT288" s="18">
        <f t="shared" ca="1" si="157"/>
        <v>0</v>
      </c>
      <c r="AU288" s="18">
        <f t="shared" ca="1" si="157"/>
        <v>0</v>
      </c>
      <c r="AV288" s="18">
        <f t="shared" ca="1" si="157"/>
        <v>0</v>
      </c>
      <c r="AW288" s="18">
        <f t="shared" ca="1" si="157"/>
        <v>0</v>
      </c>
      <c r="AX288" s="18">
        <f t="shared" ca="1" si="157"/>
        <v>0</v>
      </c>
      <c r="AY288" s="18">
        <f t="shared" ca="1" si="158"/>
        <v>0</v>
      </c>
      <c r="AZ288" s="18">
        <f t="shared" ca="1" si="158"/>
        <v>0</v>
      </c>
      <c r="BA288" s="18">
        <f t="shared" ca="1" si="158"/>
        <v>0</v>
      </c>
      <c r="BB288" s="18">
        <f t="shared" ca="1" si="158"/>
        <v>0</v>
      </c>
      <c r="BC288" s="18">
        <f t="shared" ca="1" si="158"/>
        <v>0</v>
      </c>
      <c r="BD288" s="18">
        <f t="shared" ca="1" si="158"/>
        <v>0</v>
      </c>
      <c r="BE288" s="18">
        <f t="shared" ca="1" si="158"/>
        <v>0</v>
      </c>
      <c r="BF288" s="18">
        <f t="shared" ca="1" si="158"/>
        <v>0</v>
      </c>
      <c r="BG288" s="18">
        <f t="shared" ca="1" si="158"/>
        <v>0</v>
      </c>
      <c r="BH288" s="18">
        <f t="shared" ca="1" si="158"/>
        <v>0</v>
      </c>
    </row>
    <row r="289" spans="8:60" x14ac:dyDescent="0.35">
      <c r="H289" s="2" t="str">
        <f t="shared" si="151"/>
        <v>SolarDegrade</v>
      </c>
      <c r="I289">
        <f t="shared" si="152"/>
        <v>6</v>
      </c>
      <c r="J289">
        <f t="shared" si="153"/>
        <v>9</v>
      </c>
      <c r="K289" s="18">
        <f t="shared" ca="1" si="154"/>
        <v>0.95588957835755972</v>
      </c>
      <c r="L289" s="18">
        <f t="shared" ca="1" si="154"/>
        <v>0.96069304357543694</v>
      </c>
      <c r="M289" s="18">
        <f t="shared" ca="1" si="154"/>
        <v>0.96552064680948435</v>
      </c>
      <c r="N289" s="18">
        <f t="shared" ca="1" si="154"/>
        <v>0.97037250935626573</v>
      </c>
      <c r="O289" s="18">
        <f t="shared" ca="1" si="154"/>
        <v>0.97524875312187509</v>
      </c>
      <c r="P289" s="18">
        <f t="shared" ca="1" si="154"/>
        <v>0.98014950062500006</v>
      </c>
      <c r="Q289" s="18">
        <f t="shared" ca="1" si="154"/>
        <v>0.98507487500000002</v>
      </c>
      <c r="R289" s="18">
        <f t="shared" ca="1" si="154"/>
        <v>0.99002500000000004</v>
      </c>
      <c r="S289" s="18">
        <f t="shared" ca="1" si="154"/>
        <v>0.995</v>
      </c>
      <c r="T289" s="18">
        <f t="shared" ca="1" si="154"/>
        <v>1</v>
      </c>
      <c r="U289" s="18">
        <f t="shared" ca="1" si="155"/>
        <v>0</v>
      </c>
      <c r="V289" s="18">
        <f t="shared" ca="1" si="155"/>
        <v>0</v>
      </c>
      <c r="W289" s="18">
        <f t="shared" ca="1" si="155"/>
        <v>0</v>
      </c>
      <c r="X289" s="18">
        <f t="shared" ca="1" si="155"/>
        <v>0</v>
      </c>
      <c r="Y289" s="18">
        <f t="shared" ca="1" si="155"/>
        <v>0</v>
      </c>
      <c r="Z289" s="18">
        <f t="shared" ca="1" si="155"/>
        <v>0</v>
      </c>
      <c r="AA289" s="18">
        <f t="shared" ca="1" si="155"/>
        <v>0</v>
      </c>
      <c r="AB289" s="18">
        <f t="shared" ca="1" si="155"/>
        <v>0</v>
      </c>
      <c r="AC289" s="18">
        <f t="shared" ca="1" si="155"/>
        <v>0</v>
      </c>
      <c r="AD289" s="18">
        <f t="shared" ca="1" si="155"/>
        <v>0</v>
      </c>
      <c r="AE289" s="18">
        <f t="shared" ca="1" si="156"/>
        <v>0</v>
      </c>
      <c r="AF289" s="18">
        <f t="shared" ca="1" si="156"/>
        <v>0</v>
      </c>
      <c r="AG289" s="18">
        <f t="shared" ca="1" si="156"/>
        <v>0</v>
      </c>
      <c r="AH289" s="18">
        <f t="shared" ca="1" si="156"/>
        <v>0</v>
      </c>
      <c r="AI289" s="18">
        <f t="shared" ca="1" si="156"/>
        <v>0</v>
      </c>
      <c r="AJ289" s="18">
        <f t="shared" ca="1" si="156"/>
        <v>0</v>
      </c>
      <c r="AK289" s="18">
        <f t="shared" ca="1" si="156"/>
        <v>0</v>
      </c>
      <c r="AL289" s="18">
        <f t="shared" ca="1" si="156"/>
        <v>0</v>
      </c>
      <c r="AM289" s="18">
        <f t="shared" ca="1" si="156"/>
        <v>0</v>
      </c>
      <c r="AN289" s="18">
        <f t="shared" ca="1" si="156"/>
        <v>0</v>
      </c>
      <c r="AO289" s="18">
        <f t="shared" ca="1" si="157"/>
        <v>0</v>
      </c>
      <c r="AP289" s="18">
        <f t="shared" ca="1" si="157"/>
        <v>0</v>
      </c>
      <c r="AQ289" s="18">
        <f t="shared" ca="1" si="157"/>
        <v>0</v>
      </c>
      <c r="AR289" s="18">
        <f t="shared" ca="1" si="157"/>
        <v>0</v>
      </c>
      <c r="AS289" s="18">
        <f t="shared" ca="1" si="157"/>
        <v>0</v>
      </c>
      <c r="AT289" s="18">
        <f t="shared" ca="1" si="157"/>
        <v>0</v>
      </c>
      <c r="AU289" s="18">
        <f t="shared" ca="1" si="157"/>
        <v>0</v>
      </c>
      <c r="AV289" s="18">
        <f t="shared" ca="1" si="157"/>
        <v>0</v>
      </c>
      <c r="AW289" s="18">
        <f t="shared" ca="1" si="157"/>
        <v>0</v>
      </c>
      <c r="AX289" s="18">
        <f t="shared" ca="1" si="157"/>
        <v>0</v>
      </c>
      <c r="AY289" s="18">
        <f t="shared" ca="1" si="158"/>
        <v>0</v>
      </c>
      <c r="AZ289" s="18">
        <f t="shared" ca="1" si="158"/>
        <v>0</v>
      </c>
      <c r="BA289" s="18">
        <f t="shared" ca="1" si="158"/>
        <v>0</v>
      </c>
      <c r="BB289" s="18">
        <f t="shared" ca="1" si="158"/>
        <v>0</v>
      </c>
      <c r="BC289" s="18">
        <f t="shared" ca="1" si="158"/>
        <v>0</v>
      </c>
      <c r="BD289" s="18">
        <f t="shared" ca="1" si="158"/>
        <v>0</v>
      </c>
      <c r="BE289" s="18">
        <f t="shared" ca="1" si="158"/>
        <v>0</v>
      </c>
      <c r="BF289" s="18">
        <f t="shared" ca="1" si="158"/>
        <v>0</v>
      </c>
      <c r="BG289" s="18">
        <f t="shared" ca="1" si="158"/>
        <v>0</v>
      </c>
      <c r="BH289" s="18">
        <f t="shared" ca="1" si="158"/>
        <v>0</v>
      </c>
    </row>
    <row r="290" spans="8:60" x14ac:dyDescent="0.35">
      <c r="H290" s="2" t="str">
        <f t="shared" si="151"/>
        <v>SolarDegrade</v>
      </c>
      <c r="I290">
        <f t="shared" si="152"/>
        <v>6</v>
      </c>
      <c r="J290">
        <f t="shared" si="153"/>
        <v>10</v>
      </c>
      <c r="K290" s="18">
        <f t="shared" ca="1" si="154"/>
        <v>0.95111013046577197</v>
      </c>
      <c r="L290" s="18">
        <f t="shared" ca="1" si="154"/>
        <v>0.95588957835755972</v>
      </c>
      <c r="M290" s="18">
        <f t="shared" ca="1" si="154"/>
        <v>0.96069304357543694</v>
      </c>
      <c r="N290" s="18">
        <f t="shared" ca="1" si="154"/>
        <v>0.96552064680948435</v>
      </c>
      <c r="O290" s="18">
        <f t="shared" ca="1" si="154"/>
        <v>0.97037250935626573</v>
      </c>
      <c r="P290" s="18">
        <f t="shared" ca="1" si="154"/>
        <v>0.97524875312187509</v>
      </c>
      <c r="Q290" s="18">
        <f t="shared" ca="1" si="154"/>
        <v>0.98014950062500006</v>
      </c>
      <c r="R290" s="18">
        <f t="shared" ca="1" si="154"/>
        <v>0.98507487500000002</v>
      </c>
      <c r="S290" s="18">
        <f t="shared" ca="1" si="154"/>
        <v>0.99002500000000004</v>
      </c>
      <c r="T290" s="18">
        <f t="shared" ca="1" si="154"/>
        <v>0.995</v>
      </c>
      <c r="U290" s="18">
        <f t="shared" ca="1" si="155"/>
        <v>1</v>
      </c>
      <c r="V290" s="18">
        <f t="shared" ca="1" si="155"/>
        <v>0</v>
      </c>
      <c r="W290" s="18">
        <f t="shared" ca="1" si="155"/>
        <v>0</v>
      </c>
      <c r="X290" s="18">
        <f t="shared" ca="1" si="155"/>
        <v>0</v>
      </c>
      <c r="Y290" s="18">
        <f t="shared" ca="1" si="155"/>
        <v>0</v>
      </c>
      <c r="Z290" s="18">
        <f t="shared" ca="1" si="155"/>
        <v>0</v>
      </c>
      <c r="AA290" s="18">
        <f t="shared" ca="1" si="155"/>
        <v>0</v>
      </c>
      <c r="AB290" s="18">
        <f t="shared" ca="1" si="155"/>
        <v>0</v>
      </c>
      <c r="AC290" s="18">
        <f t="shared" ca="1" si="155"/>
        <v>0</v>
      </c>
      <c r="AD290" s="18">
        <f t="shared" ca="1" si="155"/>
        <v>0</v>
      </c>
      <c r="AE290" s="18">
        <f t="shared" ca="1" si="156"/>
        <v>0</v>
      </c>
      <c r="AF290" s="18">
        <f t="shared" ca="1" si="156"/>
        <v>0</v>
      </c>
      <c r="AG290" s="18">
        <f t="shared" ca="1" si="156"/>
        <v>0</v>
      </c>
      <c r="AH290" s="18">
        <f t="shared" ca="1" si="156"/>
        <v>0</v>
      </c>
      <c r="AI290" s="18">
        <f t="shared" ca="1" si="156"/>
        <v>0</v>
      </c>
      <c r="AJ290" s="18">
        <f t="shared" ca="1" si="156"/>
        <v>0</v>
      </c>
      <c r="AK290" s="18">
        <f t="shared" ca="1" si="156"/>
        <v>0</v>
      </c>
      <c r="AL290" s="18">
        <f t="shared" ca="1" si="156"/>
        <v>0</v>
      </c>
      <c r="AM290" s="18">
        <f t="shared" ca="1" si="156"/>
        <v>0</v>
      </c>
      <c r="AN290" s="18">
        <f t="shared" ca="1" si="156"/>
        <v>0</v>
      </c>
      <c r="AO290" s="18">
        <f t="shared" ca="1" si="157"/>
        <v>0</v>
      </c>
      <c r="AP290" s="18">
        <f t="shared" ca="1" si="157"/>
        <v>0</v>
      </c>
      <c r="AQ290" s="18">
        <f t="shared" ca="1" si="157"/>
        <v>0</v>
      </c>
      <c r="AR290" s="18">
        <f t="shared" ca="1" si="157"/>
        <v>0</v>
      </c>
      <c r="AS290" s="18">
        <f t="shared" ca="1" si="157"/>
        <v>0</v>
      </c>
      <c r="AT290" s="18">
        <f t="shared" ca="1" si="157"/>
        <v>0</v>
      </c>
      <c r="AU290" s="18">
        <f t="shared" ca="1" si="157"/>
        <v>0</v>
      </c>
      <c r="AV290" s="18">
        <f t="shared" ca="1" si="157"/>
        <v>0</v>
      </c>
      <c r="AW290" s="18">
        <f t="shared" ca="1" si="157"/>
        <v>0</v>
      </c>
      <c r="AX290" s="18">
        <f t="shared" ca="1" si="157"/>
        <v>0</v>
      </c>
      <c r="AY290" s="18">
        <f t="shared" ca="1" si="158"/>
        <v>0</v>
      </c>
      <c r="AZ290" s="18">
        <f t="shared" ca="1" si="158"/>
        <v>0</v>
      </c>
      <c r="BA290" s="18">
        <f t="shared" ca="1" si="158"/>
        <v>0</v>
      </c>
      <c r="BB290" s="18">
        <f t="shared" ca="1" si="158"/>
        <v>0</v>
      </c>
      <c r="BC290" s="18">
        <f t="shared" ca="1" si="158"/>
        <v>0</v>
      </c>
      <c r="BD290" s="18">
        <f t="shared" ca="1" si="158"/>
        <v>0</v>
      </c>
      <c r="BE290" s="18">
        <f t="shared" ca="1" si="158"/>
        <v>0</v>
      </c>
      <c r="BF290" s="18">
        <f t="shared" ca="1" si="158"/>
        <v>0</v>
      </c>
      <c r="BG290" s="18">
        <f t="shared" ca="1" si="158"/>
        <v>0</v>
      </c>
      <c r="BH290" s="18">
        <f t="shared" ca="1" si="158"/>
        <v>0</v>
      </c>
    </row>
    <row r="291" spans="8:60" x14ac:dyDescent="0.35">
      <c r="H291" s="2" t="str">
        <f t="shared" si="151"/>
        <v>SolarDegrade</v>
      </c>
      <c r="I291">
        <f t="shared" si="152"/>
        <v>6</v>
      </c>
      <c r="J291">
        <f t="shared" si="153"/>
        <v>11</v>
      </c>
      <c r="K291" s="18">
        <f t="shared" ca="1" si="154"/>
        <v>0.94635457981344306</v>
      </c>
      <c r="L291" s="18">
        <f t="shared" ca="1" si="154"/>
        <v>0.95111013046577197</v>
      </c>
      <c r="M291" s="18">
        <f t="shared" ca="1" si="154"/>
        <v>0.95588957835755972</v>
      </c>
      <c r="N291" s="18">
        <f t="shared" ca="1" si="154"/>
        <v>0.96069304357543694</v>
      </c>
      <c r="O291" s="18">
        <f t="shared" ca="1" si="154"/>
        <v>0.96552064680948435</v>
      </c>
      <c r="P291" s="18">
        <f t="shared" ca="1" si="154"/>
        <v>0.97037250935626573</v>
      </c>
      <c r="Q291" s="18">
        <f t="shared" ca="1" si="154"/>
        <v>0.97524875312187509</v>
      </c>
      <c r="R291" s="18">
        <f t="shared" ca="1" si="154"/>
        <v>0.98014950062500006</v>
      </c>
      <c r="S291" s="18">
        <f t="shared" ca="1" si="154"/>
        <v>0.98507487500000002</v>
      </c>
      <c r="T291" s="18">
        <f t="shared" ca="1" si="154"/>
        <v>0.99002500000000004</v>
      </c>
      <c r="U291" s="18">
        <f t="shared" ca="1" si="155"/>
        <v>0.995</v>
      </c>
      <c r="V291" s="18">
        <f t="shared" ca="1" si="155"/>
        <v>1</v>
      </c>
      <c r="W291" s="18">
        <f t="shared" ca="1" si="155"/>
        <v>0</v>
      </c>
      <c r="X291" s="18">
        <f t="shared" ca="1" si="155"/>
        <v>0</v>
      </c>
      <c r="Y291" s="18">
        <f t="shared" ca="1" si="155"/>
        <v>0</v>
      </c>
      <c r="Z291" s="18">
        <f t="shared" ca="1" si="155"/>
        <v>0</v>
      </c>
      <c r="AA291" s="18">
        <f t="shared" ca="1" si="155"/>
        <v>0</v>
      </c>
      <c r="AB291" s="18">
        <f t="shared" ca="1" si="155"/>
        <v>0</v>
      </c>
      <c r="AC291" s="18">
        <f t="shared" ca="1" si="155"/>
        <v>0</v>
      </c>
      <c r="AD291" s="18">
        <f t="shared" ca="1" si="155"/>
        <v>0</v>
      </c>
      <c r="AE291" s="18">
        <f t="shared" ca="1" si="156"/>
        <v>0</v>
      </c>
      <c r="AF291" s="18">
        <f t="shared" ca="1" si="156"/>
        <v>0</v>
      </c>
      <c r="AG291" s="18">
        <f t="shared" ca="1" si="156"/>
        <v>0</v>
      </c>
      <c r="AH291" s="18">
        <f t="shared" ca="1" si="156"/>
        <v>0</v>
      </c>
      <c r="AI291" s="18">
        <f t="shared" ca="1" si="156"/>
        <v>0</v>
      </c>
      <c r="AJ291" s="18">
        <f t="shared" ca="1" si="156"/>
        <v>0</v>
      </c>
      <c r="AK291" s="18">
        <f t="shared" ca="1" si="156"/>
        <v>0</v>
      </c>
      <c r="AL291" s="18">
        <f t="shared" ca="1" si="156"/>
        <v>0</v>
      </c>
      <c r="AM291" s="18">
        <f t="shared" ca="1" si="156"/>
        <v>0</v>
      </c>
      <c r="AN291" s="18">
        <f t="shared" ca="1" si="156"/>
        <v>0</v>
      </c>
      <c r="AO291" s="18">
        <f t="shared" ca="1" si="157"/>
        <v>0</v>
      </c>
      <c r="AP291" s="18">
        <f t="shared" ca="1" si="157"/>
        <v>0</v>
      </c>
      <c r="AQ291" s="18">
        <f t="shared" ca="1" si="157"/>
        <v>0</v>
      </c>
      <c r="AR291" s="18">
        <f t="shared" ca="1" si="157"/>
        <v>0</v>
      </c>
      <c r="AS291" s="18">
        <f t="shared" ca="1" si="157"/>
        <v>0</v>
      </c>
      <c r="AT291" s="18">
        <f t="shared" ca="1" si="157"/>
        <v>0</v>
      </c>
      <c r="AU291" s="18">
        <f t="shared" ca="1" si="157"/>
        <v>0</v>
      </c>
      <c r="AV291" s="18">
        <f t="shared" ca="1" si="157"/>
        <v>0</v>
      </c>
      <c r="AW291" s="18">
        <f t="shared" ca="1" si="157"/>
        <v>0</v>
      </c>
      <c r="AX291" s="18">
        <f t="shared" ca="1" si="157"/>
        <v>0</v>
      </c>
      <c r="AY291" s="18">
        <f t="shared" ca="1" si="158"/>
        <v>0</v>
      </c>
      <c r="AZ291" s="18">
        <f t="shared" ca="1" si="158"/>
        <v>0</v>
      </c>
      <c r="BA291" s="18">
        <f t="shared" ca="1" si="158"/>
        <v>0</v>
      </c>
      <c r="BB291" s="18">
        <f t="shared" ca="1" si="158"/>
        <v>0</v>
      </c>
      <c r="BC291" s="18">
        <f t="shared" ca="1" si="158"/>
        <v>0</v>
      </c>
      <c r="BD291" s="18">
        <f t="shared" ca="1" si="158"/>
        <v>0</v>
      </c>
      <c r="BE291" s="18">
        <f t="shared" ca="1" si="158"/>
        <v>0</v>
      </c>
      <c r="BF291" s="18">
        <f t="shared" ca="1" si="158"/>
        <v>0</v>
      </c>
      <c r="BG291" s="18">
        <f t="shared" ca="1" si="158"/>
        <v>0</v>
      </c>
      <c r="BH291" s="18">
        <f t="shared" ca="1" si="158"/>
        <v>0</v>
      </c>
    </row>
    <row r="292" spans="8:60" x14ac:dyDescent="0.35">
      <c r="H292" s="2" t="str">
        <f t="shared" si="151"/>
        <v>SolarDegrade</v>
      </c>
      <c r="I292">
        <f t="shared" si="152"/>
        <v>6</v>
      </c>
      <c r="J292">
        <f t="shared" si="153"/>
        <v>12</v>
      </c>
      <c r="K292" s="18">
        <f t="shared" ca="1" si="154"/>
        <v>0.94162280691437594</v>
      </c>
      <c r="L292" s="18">
        <f t="shared" ca="1" si="154"/>
        <v>0.94635457981344306</v>
      </c>
      <c r="M292" s="18">
        <f t="shared" ca="1" si="154"/>
        <v>0.95111013046577197</v>
      </c>
      <c r="N292" s="18">
        <f t="shared" ca="1" si="154"/>
        <v>0.95588957835755972</v>
      </c>
      <c r="O292" s="18">
        <f t="shared" ca="1" si="154"/>
        <v>0.96069304357543694</v>
      </c>
      <c r="P292" s="18">
        <f t="shared" ca="1" si="154"/>
        <v>0.96552064680948435</v>
      </c>
      <c r="Q292" s="18">
        <f t="shared" ca="1" si="154"/>
        <v>0.97037250935626573</v>
      </c>
      <c r="R292" s="18">
        <f t="shared" ca="1" si="154"/>
        <v>0.97524875312187509</v>
      </c>
      <c r="S292" s="18">
        <f t="shared" ca="1" si="154"/>
        <v>0.98014950062500006</v>
      </c>
      <c r="T292" s="18">
        <f t="shared" ca="1" si="154"/>
        <v>0.98507487500000002</v>
      </c>
      <c r="U292" s="18">
        <f t="shared" ca="1" si="155"/>
        <v>0.99002500000000004</v>
      </c>
      <c r="V292" s="18">
        <f t="shared" ca="1" si="155"/>
        <v>0.995</v>
      </c>
      <c r="W292" s="18">
        <f t="shared" ca="1" si="155"/>
        <v>1</v>
      </c>
      <c r="X292" s="18">
        <f t="shared" ca="1" si="155"/>
        <v>0</v>
      </c>
      <c r="Y292" s="18">
        <f t="shared" ca="1" si="155"/>
        <v>0</v>
      </c>
      <c r="Z292" s="18">
        <f t="shared" ca="1" si="155"/>
        <v>0</v>
      </c>
      <c r="AA292" s="18">
        <f t="shared" ca="1" si="155"/>
        <v>0</v>
      </c>
      <c r="AB292" s="18">
        <f t="shared" ca="1" si="155"/>
        <v>0</v>
      </c>
      <c r="AC292" s="18">
        <f t="shared" ca="1" si="155"/>
        <v>0</v>
      </c>
      <c r="AD292" s="18">
        <f t="shared" ca="1" si="155"/>
        <v>0</v>
      </c>
      <c r="AE292" s="18">
        <f t="shared" ca="1" si="156"/>
        <v>0</v>
      </c>
      <c r="AF292" s="18">
        <f t="shared" ca="1" si="156"/>
        <v>0</v>
      </c>
      <c r="AG292" s="18">
        <f t="shared" ca="1" si="156"/>
        <v>0</v>
      </c>
      <c r="AH292" s="18">
        <f t="shared" ca="1" si="156"/>
        <v>0</v>
      </c>
      <c r="AI292" s="18">
        <f t="shared" ca="1" si="156"/>
        <v>0</v>
      </c>
      <c r="AJ292" s="18">
        <f t="shared" ca="1" si="156"/>
        <v>0</v>
      </c>
      <c r="AK292" s="18">
        <f t="shared" ca="1" si="156"/>
        <v>0</v>
      </c>
      <c r="AL292" s="18">
        <f t="shared" ca="1" si="156"/>
        <v>0</v>
      </c>
      <c r="AM292" s="18">
        <f t="shared" ca="1" si="156"/>
        <v>0</v>
      </c>
      <c r="AN292" s="18">
        <f t="shared" ca="1" si="156"/>
        <v>0</v>
      </c>
      <c r="AO292" s="18">
        <f t="shared" ca="1" si="157"/>
        <v>0</v>
      </c>
      <c r="AP292" s="18">
        <f t="shared" ca="1" si="157"/>
        <v>0</v>
      </c>
      <c r="AQ292" s="18">
        <f t="shared" ca="1" si="157"/>
        <v>0</v>
      </c>
      <c r="AR292" s="18">
        <f t="shared" ca="1" si="157"/>
        <v>0</v>
      </c>
      <c r="AS292" s="18">
        <f t="shared" ca="1" si="157"/>
        <v>0</v>
      </c>
      <c r="AT292" s="18">
        <f t="shared" ca="1" si="157"/>
        <v>0</v>
      </c>
      <c r="AU292" s="18">
        <f t="shared" ca="1" si="157"/>
        <v>0</v>
      </c>
      <c r="AV292" s="18">
        <f t="shared" ca="1" si="157"/>
        <v>0</v>
      </c>
      <c r="AW292" s="18">
        <f t="shared" ca="1" si="157"/>
        <v>0</v>
      </c>
      <c r="AX292" s="18">
        <f t="shared" ca="1" si="157"/>
        <v>0</v>
      </c>
      <c r="AY292" s="18">
        <f t="shared" ca="1" si="158"/>
        <v>0</v>
      </c>
      <c r="AZ292" s="18">
        <f t="shared" ca="1" si="158"/>
        <v>0</v>
      </c>
      <c r="BA292" s="18">
        <f t="shared" ca="1" si="158"/>
        <v>0</v>
      </c>
      <c r="BB292" s="18">
        <f t="shared" ca="1" si="158"/>
        <v>0</v>
      </c>
      <c r="BC292" s="18">
        <f t="shared" ca="1" si="158"/>
        <v>0</v>
      </c>
      <c r="BD292" s="18">
        <f t="shared" ca="1" si="158"/>
        <v>0</v>
      </c>
      <c r="BE292" s="18">
        <f t="shared" ca="1" si="158"/>
        <v>0</v>
      </c>
      <c r="BF292" s="18">
        <f t="shared" ca="1" si="158"/>
        <v>0</v>
      </c>
      <c r="BG292" s="18">
        <f t="shared" ca="1" si="158"/>
        <v>0</v>
      </c>
      <c r="BH292" s="18">
        <f t="shared" ca="1" si="158"/>
        <v>0</v>
      </c>
    </row>
    <row r="293" spans="8:60" x14ac:dyDescent="0.35">
      <c r="H293" s="2" t="str">
        <f t="shared" si="151"/>
        <v>SolarDegrade</v>
      </c>
      <c r="I293">
        <f t="shared" si="152"/>
        <v>6</v>
      </c>
      <c r="J293">
        <f t="shared" si="153"/>
        <v>13</v>
      </c>
      <c r="K293" s="18">
        <f t="shared" ca="1" si="154"/>
        <v>0.93691469287980411</v>
      </c>
      <c r="L293" s="18">
        <f t="shared" ca="1" si="154"/>
        <v>0.94162280691437594</v>
      </c>
      <c r="M293" s="18">
        <f t="shared" ca="1" si="154"/>
        <v>0.94635457981344306</v>
      </c>
      <c r="N293" s="18">
        <f t="shared" ca="1" si="154"/>
        <v>0.95111013046577197</v>
      </c>
      <c r="O293" s="18">
        <f t="shared" ca="1" si="154"/>
        <v>0.95588957835755972</v>
      </c>
      <c r="P293" s="18">
        <f t="shared" ca="1" si="154"/>
        <v>0.96069304357543694</v>
      </c>
      <c r="Q293" s="18">
        <f t="shared" ca="1" si="154"/>
        <v>0.96552064680948435</v>
      </c>
      <c r="R293" s="18">
        <f t="shared" ca="1" si="154"/>
        <v>0.97037250935626573</v>
      </c>
      <c r="S293" s="18">
        <f t="shared" ca="1" si="154"/>
        <v>0.97524875312187509</v>
      </c>
      <c r="T293" s="18">
        <f t="shared" ca="1" si="154"/>
        <v>0.98014950062500006</v>
      </c>
      <c r="U293" s="18">
        <f t="shared" ca="1" si="155"/>
        <v>0.98507487500000002</v>
      </c>
      <c r="V293" s="18">
        <f t="shared" ca="1" si="155"/>
        <v>0.99002500000000004</v>
      </c>
      <c r="W293" s="18">
        <f t="shared" ca="1" si="155"/>
        <v>0.995</v>
      </c>
      <c r="X293" s="18">
        <f t="shared" ca="1" si="155"/>
        <v>1</v>
      </c>
      <c r="Y293" s="18">
        <f t="shared" ca="1" si="155"/>
        <v>0</v>
      </c>
      <c r="Z293" s="18">
        <f t="shared" ca="1" si="155"/>
        <v>0</v>
      </c>
      <c r="AA293" s="18">
        <f t="shared" ca="1" si="155"/>
        <v>0</v>
      </c>
      <c r="AB293" s="18">
        <f t="shared" ca="1" si="155"/>
        <v>0</v>
      </c>
      <c r="AC293" s="18">
        <f t="shared" ca="1" si="155"/>
        <v>0</v>
      </c>
      <c r="AD293" s="18">
        <f t="shared" ca="1" si="155"/>
        <v>0</v>
      </c>
      <c r="AE293" s="18">
        <f t="shared" ca="1" si="156"/>
        <v>0</v>
      </c>
      <c r="AF293" s="18">
        <f t="shared" ca="1" si="156"/>
        <v>0</v>
      </c>
      <c r="AG293" s="18">
        <f t="shared" ca="1" si="156"/>
        <v>0</v>
      </c>
      <c r="AH293" s="18">
        <f t="shared" ca="1" si="156"/>
        <v>0</v>
      </c>
      <c r="AI293" s="18">
        <f t="shared" ca="1" si="156"/>
        <v>0</v>
      </c>
      <c r="AJ293" s="18">
        <f t="shared" ca="1" si="156"/>
        <v>0</v>
      </c>
      <c r="AK293" s="18">
        <f t="shared" ca="1" si="156"/>
        <v>0</v>
      </c>
      <c r="AL293" s="18">
        <f t="shared" ca="1" si="156"/>
        <v>0</v>
      </c>
      <c r="AM293" s="18">
        <f t="shared" ca="1" si="156"/>
        <v>0</v>
      </c>
      <c r="AN293" s="18">
        <f t="shared" ca="1" si="156"/>
        <v>0</v>
      </c>
      <c r="AO293" s="18">
        <f t="shared" ca="1" si="157"/>
        <v>0</v>
      </c>
      <c r="AP293" s="18">
        <f t="shared" ca="1" si="157"/>
        <v>0</v>
      </c>
      <c r="AQ293" s="18">
        <f t="shared" ca="1" si="157"/>
        <v>0</v>
      </c>
      <c r="AR293" s="18">
        <f t="shared" ca="1" si="157"/>
        <v>0</v>
      </c>
      <c r="AS293" s="18">
        <f t="shared" ca="1" si="157"/>
        <v>0</v>
      </c>
      <c r="AT293" s="18">
        <f t="shared" ca="1" si="157"/>
        <v>0</v>
      </c>
      <c r="AU293" s="18">
        <f t="shared" ca="1" si="157"/>
        <v>0</v>
      </c>
      <c r="AV293" s="18">
        <f t="shared" ca="1" si="157"/>
        <v>0</v>
      </c>
      <c r="AW293" s="18">
        <f t="shared" ca="1" si="157"/>
        <v>0</v>
      </c>
      <c r="AX293" s="18">
        <f t="shared" ca="1" si="157"/>
        <v>0</v>
      </c>
      <c r="AY293" s="18">
        <f t="shared" ca="1" si="158"/>
        <v>0</v>
      </c>
      <c r="AZ293" s="18">
        <f t="shared" ca="1" si="158"/>
        <v>0</v>
      </c>
      <c r="BA293" s="18">
        <f t="shared" ca="1" si="158"/>
        <v>0</v>
      </c>
      <c r="BB293" s="18">
        <f t="shared" ca="1" si="158"/>
        <v>0</v>
      </c>
      <c r="BC293" s="18">
        <f t="shared" ca="1" si="158"/>
        <v>0</v>
      </c>
      <c r="BD293" s="18">
        <f t="shared" ca="1" si="158"/>
        <v>0</v>
      </c>
      <c r="BE293" s="18">
        <f t="shared" ca="1" si="158"/>
        <v>0</v>
      </c>
      <c r="BF293" s="18">
        <f t="shared" ca="1" si="158"/>
        <v>0</v>
      </c>
      <c r="BG293" s="18">
        <f t="shared" ca="1" si="158"/>
        <v>0</v>
      </c>
      <c r="BH293" s="18">
        <f t="shared" ca="1" si="158"/>
        <v>0</v>
      </c>
    </row>
    <row r="294" spans="8:60" x14ac:dyDescent="0.35">
      <c r="H294" s="2" t="str">
        <f t="shared" si="151"/>
        <v>SolarDegrade</v>
      </c>
      <c r="I294">
        <f t="shared" si="152"/>
        <v>6</v>
      </c>
      <c r="J294">
        <f t="shared" si="153"/>
        <v>14</v>
      </c>
      <c r="K294" s="18">
        <f t="shared" ca="1" si="154"/>
        <v>0.93223011941540512</v>
      </c>
      <c r="L294" s="18">
        <f t="shared" ca="1" si="154"/>
        <v>0.93691469287980411</v>
      </c>
      <c r="M294" s="18">
        <f t="shared" ca="1" si="154"/>
        <v>0.94162280691437594</v>
      </c>
      <c r="N294" s="18">
        <f t="shared" ca="1" si="154"/>
        <v>0.94635457981344306</v>
      </c>
      <c r="O294" s="18">
        <f t="shared" ca="1" si="154"/>
        <v>0.95111013046577197</v>
      </c>
      <c r="P294" s="18">
        <f t="shared" ca="1" si="154"/>
        <v>0.95588957835755972</v>
      </c>
      <c r="Q294" s="18">
        <f t="shared" ca="1" si="154"/>
        <v>0.96069304357543694</v>
      </c>
      <c r="R294" s="18">
        <f t="shared" ca="1" si="154"/>
        <v>0.96552064680948435</v>
      </c>
      <c r="S294" s="18">
        <f t="shared" ca="1" si="154"/>
        <v>0.97037250935626573</v>
      </c>
      <c r="T294" s="18">
        <f t="shared" ca="1" si="154"/>
        <v>0.97524875312187509</v>
      </c>
      <c r="U294" s="18">
        <f t="shared" ca="1" si="155"/>
        <v>0.98014950062500006</v>
      </c>
      <c r="V294" s="18">
        <f t="shared" ca="1" si="155"/>
        <v>0.98507487500000002</v>
      </c>
      <c r="W294" s="18">
        <f t="shared" ca="1" si="155"/>
        <v>0.99002500000000004</v>
      </c>
      <c r="X294" s="18">
        <f t="shared" ca="1" si="155"/>
        <v>0.995</v>
      </c>
      <c r="Y294" s="18">
        <f t="shared" ca="1" si="155"/>
        <v>1</v>
      </c>
      <c r="Z294" s="18">
        <f t="shared" ca="1" si="155"/>
        <v>0</v>
      </c>
      <c r="AA294" s="18">
        <f t="shared" ca="1" si="155"/>
        <v>0</v>
      </c>
      <c r="AB294" s="18">
        <f t="shared" ca="1" si="155"/>
        <v>0</v>
      </c>
      <c r="AC294" s="18">
        <f t="shared" ca="1" si="155"/>
        <v>0</v>
      </c>
      <c r="AD294" s="18">
        <f t="shared" ca="1" si="155"/>
        <v>0</v>
      </c>
      <c r="AE294" s="18">
        <f t="shared" ca="1" si="156"/>
        <v>0</v>
      </c>
      <c r="AF294" s="18">
        <f t="shared" ca="1" si="156"/>
        <v>0</v>
      </c>
      <c r="AG294" s="18">
        <f t="shared" ca="1" si="156"/>
        <v>0</v>
      </c>
      <c r="AH294" s="18">
        <f t="shared" ca="1" si="156"/>
        <v>0</v>
      </c>
      <c r="AI294" s="18">
        <f t="shared" ca="1" si="156"/>
        <v>0</v>
      </c>
      <c r="AJ294" s="18">
        <f t="shared" ca="1" si="156"/>
        <v>0</v>
      </c>
      <c r="AK294" s="18">
        <f t="shared" ca="1" si="156"/>
        <v>0</v>
      </c>
      <c r="AL294" s="18">
        <f t="shared" ca="1" si="156"/>
        <v>0</v>
      </c>
      <c r="AM294" s="18">
        <f t="shared" ca="1" si="156"/>
        <v>0</v>
      </c>
      <c r="AN294" s="18">
        <f t="shared" ca="1" si="156"/>
        <v>0</v>
      </c>
      <c r="AO294" s="18">
        <f t="shared" ca="1" si="157"/>
        <v>0</v>
      </c>
      <c r="AP294" s="18">
        <f t="shared" ca="1" si="157"/>
        <v>0</v>
      </c>
      <c r="AQ294" s="18">
        <f t="shared" ca="1" si="157"/>
        <v>0</v>
      </c>
      <c r="AR294" s="18">
        <f t="shared" ca="1" si="157"/>
        <v>0</v>
      </c>
      <c r="AS294" s="18">
        <f t="shared" ca="1" si="157"/>
        <v>0</v>
      </c>
      <c r="AT294" s="18">
        <f t="shared" ca="1" si="157"/>
        <v>0</v>
      </c>
      <c r="AU294" s="18">
        <f t="shared" ca="1" si="157"/>
        <v>0</v>
      </c>
      <c r="AV294" s="18">
        <f t="shared" ca="1" si="157"/>
        <v>0</v>
      </c>
      <c r="AW294" s="18">
        <f t="shared" ca="1" si="157"/>
        <v>0</v>
      </c>
      <c r="AX294" s="18">
        <f t="shared" ca="1" si="157"/>
        <v>0</v>
      </c>
      <c r="AY294" s="18">
        <f t="shared" ca="1" si="158"/>
        <v>0</v>
      </c>
      <c r="AZ294" s="18">
        <f t="shared" ca="1" si="158"/>
        <v>0</v>
      </c>
      <c r="BA294" s="18">
        <f t="shared" ca="1" si="158"/>
        <v>0</v>
      </c>
      <c r="BB294" s="18">
        <f t="shared" ca="1" si="158"/>
        <v>0</v>
      </c>
      <c r="BC294" s="18">
        <f t="shared" ca="1" si="158"/>
        <v>0</v>
      </c>
      <c r="BD294" s="18">
        <f t="shared" ca="1" si="158"/>
        <v>0</v>
      </c>
      <c r="BE294" s="18">
        <f t="shared" ca="1" si="158"/>
        <v>0</v>
      </c>
      <c r="BF294" s="18">
        <f t="shared" ca="1" si="158"/>
        <v>0</v>
      </c>
      <c r="BG294" s="18">
        <f t="shared" ca="1" si="158"/>
        <v>0</v>
      </c>
      <c r="BH294" s="18">
        <f t="shared" ca="1" si="158"/>
        <v>0</v>
      </c>
    </row>
    <row r="295" spans="8:60" x14ac:dyDescent="0.35">
      <c r="H295" s="2" t="str">
        <f t="shared" si="151"/>
        <v>SolarDegrade</v>
      </c>
      <c r="I295">
        <f t="shared" si="152"/>
        <v>6</v>
      </c>
      <c r="J295">
        <f t="shared" si="153"/>
        <v>15</v>
      </c>
      <c r="K295" s="18">
        <f t="shared" ref="K295:T304" ca="1" si="159">IF(K$24&gt;$J295,0,OFFSET($K$2,$I295,$J295-K$24))</f>
        <v>0.92756896881832807</v>
      </c>
      <c r="L295" s="18">
        <f t="shared" ca="1" si="159"/>
        <v>0.93223011941540512</v>
      </c>
      <c r="M295" s="18">
        <f t="shared" ca="1" si="159"/>
        <v>0.93691469287980411</v>
      </c>
      <c r="N295" s="18">
        <f t="shared" ca="1" si="159"/>
        <v>0.94162280691437594</v>
      </c>
      <c r="O295" s="18">
        <f t="shared" ca="1" si="159"/>
        <v>0.94635457981344306</v>
      </c>
      <c r="P295" s="18">
        <f t="shared" ca="1" si="159"/>
        <v>0.95111013046577197</v>
      </c>
      <c r="Q295" s="18">
        <f t="shared" ca="1" si="159"/>
        <v>0.95588957835755972</v>
      </c>
      <c r="R295" s="18">
        <f t="shared" ca="1" si="159"/>
        <v>0.96069304357543694</v>
      </c>
      <c r="S295" s="18">
        <f t="shared" ca="1" si="159"/>
        <v>0.96552064680948435</v>
      </c>
      <c r="T295" s="18">
        <f t="shared" ca="1" si="159"/>
        <v>0.97037250935626573</v>
      </c>
      <c r="U295" s="18">
        <f t="shared" ref="U295:AD304" ca="1" si="160">IF(U$24&gt;$J295,0,OFFSET($K$2,$I295,$J295-U$24))</f>
        <v>0.97524875312187509</v>
      </c>
      <c r="V295" s="18">
        <f t="shared" ca="1" si="160"/>
        <v>0.98014950062500006</v>
      </c>
      <c r="W295" s="18">
        <f t="shared" ca="1" si="160"/>
        <v>0.98507487500000002</v>
      </c>
      <c r="X295" s="18">
        <f t="shared" ca="1" si="160"/>
        <v>0.99002500000000004</v>
      </c>
      <c r="Y295" s="18">
        <f t="shared" ca="1" si="160"/>
        <v>0.995</v>
      </c>
      <c r="Z295" s="18">
        <f t="shared" ca="1" si="160"/>
        <v>1</v>
      </c>
      <c r="AA295" s="18">
        <f t="shared" ca="1" si="160"/>
        <v>0</v>
      </c>
      <c r="AB295" s="18">
        <f t="shared" ca="1" si="160"/>
        <v>0</v>
      </c>
      <c r="AC295" s="18">
        <f t="shared" ca="1" si="160"/>
        <v>0</v>
      </c>
      <c r="AD295" s="18">
        <f t="shared" ca="1" si="160"/>
        <v>0</v>
      </c>
      <c r="AE295" s="18">
        <f t="shared" ref="AE295:AN304" ca="1" si="161">IF(AE$24&gt;$J295,0,OFFSET($K$2,$I295,$J295-AE$24))</f>
        <v>0</v>
      </c>
      <c r="AF295" s="18">
        <f t="shared" ca="1" si="161"/>
        <v>0</v>
      </c>
      <c r="AG295" s="18">
        <f t="shared" ca="1" si="161"/>
        <v>0</v>
      </c>
      <c r="AH295" s="18">
        <f t="shared" ca="1" si="161"/>
        <v>0</v>
      </c>
      <c r="AI295" s="18">
        <f t="shared" ca="1" si="161"/>
        <v>0</v>
      </c>
      <c r="AJ295" s="18">
        <f t="shared" ca="1" si="161"/>
        <v>0</v>
      </c>
      <c r="AK295" s="18">
        <f t="shared" ca="1" si="161"/>
        <v>0</v>
      </c>
      <c r="AL295" s="18">
        <f t="shared" ca="1" si="161"/>
        <v>0</v>
      </c>
      <c r="AM295" s="18">
        <f t="shared" ca="1" si="161"/>
        <v>0</v>
      </c>
      <c r="AN295" s="18">
        <f t="shared" ca="1" si="161"/>
        <v>0</v>
      </c>
      <c r="AO295" s="18">
        <f t="shared" ref="AO295:AX304" ca="1" si="162">IF(AO$24&gt;$J295,0,OFFSET($K$2,$I295,$J295-AO$24))</f>
        <v>0</v>
      </c>
      <c r="AP295" s="18">
        <f t="shared" ca="1" si="162"/>
        <v>0</v>
      </c>
      <c r="AQ295" s="18">
        <f t="shared" ca="1" si="162"/>
        <v>0</v>
      </c>
      <c r="AR295" s="18">
        <f t="shared" ca="1" si="162"/>
        <v>0</v>
      </c>
      <c r="AS295" s="18">
        <f t="shared" ca="1" si="162"/>
        <v>0</v>
      </c>
      <c r="AT295" s="18">
        <f t="shared" ca="1" si="162"/>
        <v>0</v>
      </c>
      <c r="AU295" s="18">
        <f t="shared" ca="1" si="162"/>
        <v>0</v>
      </c>
      <c r="AV295" s="18">
        <f t="shared" ca="1" si="162"/>
        <v>0</v>
      </c>
      <c r="AW295" s="18">
        <f t="shared" ca="1" si="162"/>
        <v>0</v>
      </c>
      <c r="AX295" s="18">
        <f t="shared" ca="1" si="162"/>
        <v>0</v>
      </c>
      <c r="AY295" s="18">
        <f t="shared" ref="AY295:BH304" ca="1" si="163">IF(AY$24&gt;$J295,0,OFFSET($K$2,$I295,$J295-AY$24))</f>
        <v>0</v>
      </c>
      <c r="AZ295" s="18">
        <f t="shared" ca="1" si="163"/>
        <v>0</v>
      </c>
      <c r="BA295" s="18">
        <f t="shared" ca="1" si="163"/>
        <v>0</v>
      </c>
      <c r="BB295" s="18">
        <f t="shared" ca="1" si="163"/>
        <v>0</v>
      </c>
      <c r="BC295" s="18">
        <f t="shared" ca="1" si="163"/>
        <v>0</v>
      </c>
      <c r="BD295" s="18">
        <f t="shared" ca="1" si="163"/>
        <v>0</v>
      </c>
      <c r="BE295" s="18">
        <f t="shared" ca="1" si="163"/>
        <v>0</v>
      </c>
      <c r="BF295" s="18">
        <f t="shared" ca="1" si="163"/>
        <v>0</v>
      </c>
      <c r="BG295" s="18">
        <f t="shared" ca="1" si="163"/>
        <v>0</v>
      </c>
      <c r="BH295" s="18">
        <f t="shared" ca="1" si="163"/>
        <v>0</v>
      </c>
    </row>
    <row r="296" spans="8:60" x14ac:dyDescent="0.35">
      <c r="H296" s="2" t="str">
        <f t="shared" si="151"/>
        <v>SolarDegrade</v>
      </c>
      <c r="I296">
        <f t="shared" si="152"/>
        <v>6</v>
      </c>
      <c r="J296">
        <f t="shared" si="153"/>
        <v>16</v>
      </c>
      <c r="K296" s="18">
        <f t="shared" ca="1" si="159"/>
        <v>0.92293112397423638</v>
      </c>
      <c r="L296" s="18">
        <f t="shared" ca="1" si="159"/>
        <v>0.92756896881832807</v>
      </c>
      <c r="M296" s="18">
        <f t="shared" ca="1" si="159"/>
        <v>0.93223011941540512</v>
      </c>
      <c r="N296" s="18">
        <f t="shared" ca="1" si="159"/>
        <v>0.93691469287980411</v>
      </c>
      <c r="O296" s="18">
        <f t="shared" ca="1" si="159"/>
        <v>0.94162280691437594</v>
      </c>
      <c r="P296" s="18">
        <f t="shared" ca="1" si="159"/>
        <v>0.94635457981344306</v>
      </c>
      <c r="Q296" s="18">
        <f t="shared" ca="1" si="159"/>
        <v>0.95111013046577197</v>
      </c>
      <c r="R296" s="18">
        <f t="shared" ca="1" si="159"/>
        <v>0.95588957835755972</v>
      </c>
      <c r="S296" s="18">
        <f t="shared" ca="1" si="159"/>
        <v>0.96069304357543694</v>
      </c>
      <c r="T296" s="18">
        <f t="shared" ca="1" si="159"/>
        <v>0.96552064680948435</v>
      </c>
      <c r="U296" s="18">
        <f t="shared" ca="1" si="160"/>
        <v>0.97037250935626573</v>
      </c>
      <c r="V296" s="18">
        <f t="shared" ca="1" si="160"/>
        <v>0.97524875312187509</v>
      </c>
      <c r="W296" s="18">
        <f t="shared" ca="1" si="160"/>
        <v>0.98014950062500006</v>
      </c>
      <c r="X296" s="18">
        <f t="shared" ca="1" si="160"/>
        <v>0.98507487500000002</v>
      </c>
      <c r="Y296" s="18">
        <f t="shared" ca="1" si="160"/>
        <v>0.99002500000000004</v>
      </c>
      <c r="Z296" s="18">
        <f t="shared" ca="1" si="160"/>
        <v>0.995</v>
      </c>
      <c r="AA296" s="18">
        <f t="shared" ca="1" si="160"/>
        <v>1</v>
      </c>
      <c r="AB296" s="18">
        <f t="shared" ca="1" si="160"/>
        <v>0</v>
      </c>
      <c r="AC296" s="18">
        <f t="shared" ca="1" si="160"/>
        <v>0</v>
      </c>
      <c r="AD296" s="18">
        <f t="shared" ca="1" si="160"/>
        <v>0</v>
      </c>
      <c r="AE296" s="18">
        <f t="shared" ca="1" si="161"/>
        <v>0</v>
      </c>
      <c r="AF296" s="18">
        <f t="shared" ca="1" si="161"/>
        <v>0</v>
      </c>
      <c r="AG296" s="18">
        <f t="shared" ca="1" si="161"/>
        <v>0</v>
      </c>
      <c r="AH296" s="18">
        <f t="shared" ca="1" si="161"/>
        <v>0</v>
      </c>
      <c r="AI296" s="18">
        <f t="shared" ca="1" si="161"/>
        <v>0</v>
      </c>
      <c r="AJ296" s="18">
        <f t="shared" ca="1" si="161"/>
        <v>0</v>
      </c>
      <c r="AK296" s="18">
        <f t="shared" ca="1" si="161"/>
        <v>0</v>
      </c>
      <c r="AL296" s="18">
        <f t="shared" ca="1" si="161"/>
        <v>0</v>
      </c>
      <c r="AM296" s="18">
        <f t="shared" ca="1" si="161"/>
        <v>0</v>
      </c>
      <c r="AN296" s="18">
        <f t="shared" ca="1" si="161"/>
        <v>0</v>
      </c>
      <c r="AO296" s="18">
        <f t="shared" ca="1" si="162"/>
        <v>0</v>
      </c>
      <c r="AP296" s="18">
        <f t="shared" ca="1" si="162"/>
        <v>0</v>
      </c>
      <c r="AQ296" s="18">
        <f t="shared" ca="1" si="162"/>
        <v>0</v>
      </c>
      <c r="AR296" s="18">
        <f t="shared" ca="1" si="162"/>
        <v>0</v>
      </c>
      <c r="AS296" s="18">
        <f t="shared" ca="1" si="162"/>
        <v>0</v>
      </c>
      <c r="AT296" s="18">
        <f t="shared" ca="1" si="162"/>
        <v>0</v>
      </c>
      <c r="AU296" s="18">
        <f t="shared" ca="1" si="162"/>
        <v>0</v>
      </c>
      <c r="AV296" s="18">
        <f t="shared" ca="1" si="162"/>
        <v>0</v>
      </c>
      <c r="AW296" s="18">
        <f t="shared" ca="1" si="162"/>
        <v>0</v>
      </c>
      <c r="AX296" s="18">
        <f t="shared" ca="1" si="162"/>
        <v>0</v>
      </c>
      <c r="AY296" s="18">
        <f t="shared" ca="1" si="163"/>
        <v>0</v>
      </c>
      <c r="AZ296" s="18">
        <f t="shared" ca="1" si="163"/>
        <v>0</v>
      </c>
      <c r="BA296" s="18">
        <f t="shared" ca="1" si="163"/>
        <v>0</v>
      </c>
      <c r="BB296" s="18">
        <f t="shared" ca="1" si="163"/>
        <v>0</v>
      </c>
      <c r="BC296" s="18">
        <f t="shared" ca="1" si="163"/>
        <v>0</v>
      </c>
      <c r="BD296" s="18">
        <f t="shared" ca="1" si="163"/>
        <v>0</v>
      </c>
      <c r="BE296" s="18">
        <f t="shared" ca="1" si="163"/>
        <v>0</v>
      </c>
      <c r="BF296" s="18">
        <f t="shared" ca="1" si="163"/>
        <v>0</v>
      </c>
      <c r="BG296" s="18">
        <f t="shared" ca="1" si="163"/>
        <v>0</v>
      </c>
      <c r="BH296" s="18">
        <f t="shared" ca="1" si="163"/>
        <v>0</v>
      </c>
    </row>
    <row r="297" spans="8:60" x14ac:dyDescent="0.35">
      <c r="H297" s="2" t="str">
        <f t="shared" si="151"/>
        <v>SolarDegrade</v>
      </c>
      <c r="I297">
        <f t="shared" si="152"/>
        <v>6</v>
      </c>
      <c r="J297">
        <f t="shared" si="153"/>
        <v>17</v>
      </c>
      <c r="K297" s="18">
        <f t="shared" ca="1" si="159"/>
        <v>0.9183164683543652</v>
      </c>
      <c r="L297" s="18">
        <f t="shared" ca="1" si="159"/>
        <v>0.92293112397423638</v>
      </c>
      <c r="M297" s="18">
        <f t="shared" ca="1" si="159"/>
        <v>0.92756896881832807</v>
      </c>
      <c r="N297" s="18">
        <f t="shared" ca="1" si="159"/>
        <v>0.93223011941540512</v>
      </c>
      <c r="O297" s="18">
        <f t="shared" ca="1" si="159"/>
        <v>0.93691469287980411</v>
      </c>
      <c r="P297" s="18">
        <f t="shared" ca="1" si="159"/>
        <v>0.94162280691437594</v>
      </c>
      <c r="Q297" s="18">
        <f t="shared" ca="1" si="159"/>
        <v>0.94635457981344306</v>
      </c>
      <c r="R297" s="18">
        <f t="shared" ca="1" si="159"/>
        <v>0.95111013046577197</v>
      </c>
      <c r="S297" s="18">
        <f t="shared" ca="1" si="159"/>
        <v>0.95588957835755972</v>
      </c>
      <c r="T297" s="18">
        <f t="shared" ca="1" si="159"/>
        <v>0.96069304357543694</v>
      </c>
      <c r="U297" s="18">
        <f t="shared" ca="1" si="160"/>
        <v>0.96552064680948435</v>
      </c>
      <c r="V297" s="18">
        <f t="shared" ca="1" si="160"/>
        <v>0.97037250935626573</v>
      </c>
      <c r="W297" s="18">
        <f t="shared" ca="1" si="160"/>
        <v>0.97524875312187509</v>
      </c>
      <c r="X297" s="18">
        <f t="shared" ca="1" si="160"/>
        <v>0.98014950062500006</v>
      </c>
      <c r="Y297" s="18">
        <f t="shared" ca="1" si="160"/>
        <v>0.98507487500000002</v>
      </c>
      <c r="Z297" s="18">
        <f t="shared" ca="1" si="160"/>
        <v>0.99002500000000004</v>
      </c>
      <c r="AA297" s="18">
        <f t="shared" ca="1" si="160"/>
        <v>0.995</v>
      </c>
      <c r="AB297" s="18">
        <f t="shared" ca="1" si="160"/>
        <v>1</v>
      </c>
      <c r="AC297" s="18">
        <f t="shared" ca="1" si="160"/>
        <v>0</v>
      </c>
      <c r="AD297" s="18">
        <f t="shared" ca="1" si="160"/>
        <v>0</v>
      </c>
      <c r="AE297" s="18">
        <f t="shared" ca="1" si="161"/>
        <v>0</v>
      </c>
      <c r="AF297" s="18">
        <f t="shared" ca="1" si="161"/>
        <v>0</v>
      </c>
      <c r="AG297" s="18">
        <f t="shared" ca="1" si="161"/>
        <v>0</v>
      </c>
      <c r="AH297" s="18">
        <f t="shared" ca="1" si="161"/>
        <v>0</v>
      </c>
      <c r="AI297" s="18">
        <f t="shared" ca="1" si="161"/>
        <v>0</v>
      </c>
      <c r="AJ297" s="18">
        <f t="shared" ca="1" si="161"/>
        <v>0</v>
      </c>
      <c r="AK297" s="18">
        <f t="shared" ca="1" si="161"/>
        <v>0</v>
      </c>
      <c r="AL297" s="18">
        <f t="shared" ca="1" si="161"/>
        <v>0</v>
      </c>
      <c r="AM297" s="18">
        <f t="shared" ca="1" si="161"/>
        <v>0</v>
      </c>
      <c r="AN297" s="18">
        <f t="shared" ca="1" si="161"/>
        <v>0</v>
      </c>
      <c r="AO297" s="18">
        <f t="shared" ca="1" si="162"/>
        <v>0</v>
      </c>
      <c r="AP297" s="18">
        <f t="shared" ca="1" si="162"/>
        <v>0</v>
      </c>
      <c r="AQ297" s="18">
        <f t="shared" ca="1" si="162"/>
        <v>0</v>
      </c>
      <c r="AR297" s="18">
        <f t="shared" ca="1" si="162"/>
        <v>0</v>
      </c>
      <c r="AS297" s="18">
        <f t="shared" ca="1" si="162"/>
        <v>0</v>
      </c>
      <c r="AT297" s="18">
        <f t="shared" ca="1" si="162"/>
        <v>0</v>
      </c>
      <c r="AU297" s="18">
        <f t="shared" ca="1" si="162"/>
        <v>0</v>
      </c>
      <c r="AV297" s="18">
        <f t="shared" ca="1" si="162"/>
        <v>0</v>
      </c>
      <c r="AW297" s="18">
        <f t="shared" ca="1" si="162"/>
        <v>0</v>
      </c>
      <c r="AX297" s="18">
        <f t="shared" ca="1" si="162"/>
        <v>0</v>
      </c>
      <c r="AY297" s="18">
        <f t="shared" ca="1" si="163"/>
        <v>0</v>
      </c>
      <c r="AZ297" s="18">
        <f t="shared" ca="1" si="163"/>
        <v>0</v>
      </c>
      <c r="BA297" s="18">
        <f t="shared" ca="1" si="163"/>
        <v>0</v>
      </c>
      <c r="BB297" s="18">
        <f t="shared" ca="1" si="163"/>
        <v>0</v>
      </c>
      <c r="BC297" s="18">
        <f t="shared" ca="1" si="163"/>
        <v>0</v>
      </c>
      <c r="BD297" s="18">
        <f t="shared" ca="1" si="163"/>
        <v>0</v>
      </c>
      <c r="BE297" s="18">
        <f t="shared" ca="1" si="163"/>
        <v>0</v>
      </c>
      <c r="BF297" s="18">
        <f t="shared" ca="1" si="163"/>
        <v>0</v>
      </c>
      <c r="BG297" s="18">
        <f t="shared" ca="1" si="163"/>
        <v>0</v>
      </c>
      <c r="BH297" s="18">
        <f t="shared" ca="1" si="163"/>
        <v>0</v>
      </c>
    </row>
    <row r="298" spans="8:60" x14ac:dyDescent="0.35">
      <c r="H298" s="2" t="str">
        <f t="shared" si="151"/>
        <v>SolarDegrade</v>
      </c>
      <c r="I298">
        <f t="shared" si="152"/>
        <v>6</v>
      </c>
      <c r="J298">
        <f t="shared" si="153"/>
        <v>18</v>
      </c>
      <c r="K298" s="18">
        <f t="shared" ca="1" si="159"/>
        <v>0.91372488601259338</v>
      </c>
      <c r="L298" s="18">
        <f t="shared" ca="1" si="159"/>
        <v>0.9183164683543652</v>
      </c>
      <c r="M298" s="18">
        <f t="shared" ca="1" si="159"/>
        <v>0.92293112397423638</v>
      </c>
      <c r="N298" s="18">
        <f t="shared" ca="1" si="159"/>
        <v>0.92756896881832807</v>
      </c>
      <c r="O298" s="18">
        <f t="shared" ca="1" si="159"/>
        <v>0.93223011941540512</v>
      </c>
      <c r="P298" s="18">
        <f t="shared" ca="1" si="159"/>
        <v>0.93691469287980411</v>
      </c>
      <c r="Q298" s="18">
        <f t="shared" ca="1" si="159"/>
        <v>0.94162280691437594</v>
      </c>
      <c r="R298" s="18">
        <f t="shared" ca="1" si="159"/>
        <v>0.94635457981344306</v>
      </c>
      <c r="S298" s="18">
        <f t="shared" ca="1" si="159"/>
        <v>0.95111013046577197</v>
      </c>
      <c r="T298" s="18">
        <f t="shared" ca="1" si="159"/>
        <v>0.95588957835755972</v>
      </c>
      <c r="U298" s="18">
        <f t="shared" ca="1" si="160"/>
        <v>0.96069304357543694</v>
      </c>
      <c r="V298" s="18">
        <f t="shared" ca="1" si="160"/>
        <v>0.96552064680948435</v>
      </c>
      <c r="W298" s="18">
        <f t="shared" ca="1" si="160"/>
        <v>0.97037250935626573</v>
      </c>
      <c r="X298" s="18">
        <f t="shared" ca="1" si="160"/>
        <v>0.97524875312187509</v>
      </c>
      <c r="Y298" s="18">
        <f t="shared" ca="1" si="160"/>
        <v>0.98014950062500006</v>
      </c>
      <c r="Z298" s="18">
        <f t="shared" ca="1" si="160"/>
        <v>0.98507487500000002</v>
      </c>
      <c r="AA298" s="18">
        <f t="shared" ca="1" si="160"/>
        <v>0.99002500000000004</v>
      </c>
      <c r="AB298" s="18">
        <f t="shared" ca="1" si="160"/>
        <v>0.995</v>
      </c>
      <c r="AC298" s="18">
        <f t="shared" ca="1" si="160"/>
        <v>1</v>
      </c>
      <c r="AD298" s="18">
        <f t="shared" ca="1" si="160"/>
        <v>0</v>
      </c>
      <c r="AE298" s="18">
        <f t="shared" ca="1" si="161"/>
        <v>0</v>
      </c>
      <c r="AF298" s="18">
        <f t="shared" ca="1" si="161"/>
        <v>0</v>
      </c>
      <c r="AG298" s="18">
        <f t="shared" ca="1" si="161"/>
        <v>0</v>
      </c>
      <c r="AH298" s="18">
        <f t="shared" ca="1" si="161"/>
        <v>0</v>
      </c>
      <c r="AI298" s="18">
        <f t="shared" ca="1" si="161"/>
        <v>0</v>
      </c>
      <c r="AJ298" s="18">
        <f t="shared" ca="1" si="161"/>
        <v>0</v>
      </c>
      <c r="AK298" s="18">
        <f t="shared" ca="1" si="161"/>
        <v>0</v>
      </c>
      <c r="AL298" s="18">
        <f t="shared" ca="1" si="161"/>
        <v>0</v>
      </c>
      <c r="AM298" s="18">
        <f t="shared" ca="1" si="161"/>
        <v>0</v>
      </c>
      <c r="AN298" s="18">
        <f t="shared" ca="1" si="161"/>
        <v>0</v>
      </c>
      <c r="AO298" s="18">
        <f t="shared" ca="1" si="162"/>
        <v>0</v>
      </c>
      <c r="AP298" s="18">
        <f t="shared" ca="1" si="162"/>
        <v>0</v>
      </c>
      <c r="AQ298" s="18">
        <f t="shared" ca="1" si="162"/>
        <v>0</v>
      </c>
      <c r="AR298" s="18">
        <f t="shared" ca="1" si="162"/>
        <v>0</v>
      </c>
      <c r="AS298" s="18">
        <f t="shared" ca="1" si="162"/>
        <v>0</v>
      </c>
      <c r="AT298" s="18">
        <f t="shared" ca="1" si="162"/>
        <v>0</v>
      </c>
      <c r="AU298" s="18">
        <f t="shared" ca="1" si="162"/>
        <v>0</v>
      </c>
      <c r="AV298" s="18">
        <f t="shared" ca="1" si="162"/>
        <v>0</v>
      </c>
      <c r="AW298" s="18">
        <f t="shared" ca="1" si="162"/>
        <v>0</v>
      </c>
      <c r="AX298" s="18">
        <f t="shared" ca="1" si="162"/>
        <v>0</v>
      </c>
      <c r="AY298" s="18">
        <f t="shared" ca="1" si="163"/>
        <v>0</v>
      </c>
      <c r="AZ298" s="18">
        <f t="shared" ca="1" si="163"/>
        <v>0</v>
      </c>
      <c r="BA298" s="18">
        <f t="shared" ca="1" si="163"/>
        <v>0</v>
      </c>
      <c r="BB298" s="18">
        <f t="shared" ca="1" si="163"/>
        <v>0</v>
      </c>
      <c r="BC298" s="18">
        <f t="shared" ca="1" si="163"/>
        <v>0</v>
      </c>
      <c r="BD298" s="18">
        <f t="shared" ca="1" si="163"/>
        <v>0</v>
      </c>
      <c r="BE298" s="18">
        <f t="shared" ca="1" si="163"/>
        <v>0</v>
      </c>
      <c r="BF298" s="18">
        <f t="shared" ca="1" si="163"/>
        <v>0</v>
      </c>
      <c r="BG298" s="18">
        <f t="shared" ca="1" si="163"/>
        <v>0</v>
      </c>
      <c r="BH298" s="18">
        <f t="shared" ca="1" si="163"/>
        <v>0</v>
      </c>
    </row>
    <row r="299" spans="8:60" x14ac:dyDescent="0.35">
      <c r="H299" s="2" t="str">
        <f t="shared" si="151"/>
        <v>SolarDegrade</v>
      </c>
      <c r="I299">
        <f t="shared" si="152"/>
        <v>6</v>
      </c>
      <c r="J299">
        <f t="shared" si="153"/>
        <v>19</v>
      </c>
      <c r="K299" s="18">
        <f t="shared" ca="1" si="159"/>
        <v>0.90915626158253038</v>
      </c>
      <c r="L299" s="18">
        <f t="shared" ca="1" si="159"/>
        <v>0.91372488601259338</v>
      </c>
      <c r="M299" s="18">
        <f t="shared" ca="1" si="159"/>
        <v>0.9183164683543652</v>
      </c>
      <c r="N299" s="18">
        <f t="shared" ca="1" si="159"/>
        <v>0.92293112397423638</v>
      </c>
      <c r="O299" s="18">
        <f t="shared" ca="1" si="159"/>
        <v>0.92756896881832807</v>
      </c>
      <c r="P299" s="18">
        <f t="shared" ca="1" si="159"/>
        <v>0.93223011941540512</v>
      </c>
      <c r="Q299" s="18">
        <f t="shared" ca="1" si="159"/>
        <v>0.93691469287980411</v>
      </c>
      <c r="R299" s="18">
        <f t="shared" ca="1" si="159"/>
        <v>0.94162280691437594</v>
      </c>
      <c r="S299" s="18">
        <f t="shared" ca="1" si="159"/>
        <v>0.94635457981344306</v>
      </c>
      <c r="T299" s="18">
        <f t="shared" ca="1" si="159"/>
        <v>0.95111013046577197</v>
      </c>
      <c r="U299" s="18">
        <f t="shared" ca="1" si="160"/>
        <v>0.95588957835755972</v>
      </c>
      <c r="V299" s="18">
        <f t="shared" ca="1" si="160"/>
        <v>0.96069304357543694</v>
      </c>
      <c r="W299" s="18">
        <f t="shared" ca="1" si="160"/>
        <v>0.96552064680948435</v>
      </c>
      <c r="X299" s="18">
        <f t="shared" ca="1" si="160"/>
        <v>0.97037250935626573</v>
      </c>
      <c r="Y299" s="18">
        <f t="shared" ca="1" si="160"/>
        <v>0.97524875312187509</v>
      </c>
      <c r="Z299" s="18">
        <f t="shared" ca="1" si="160"/>
        <v>0.98014950062500006</v>
      </c>
      <c r="AA299" s="18">
        <f t="shared" ca="1" si="160"/>
        <v>0.98507487500000002</v>
      </c>
      <c r="AB299" s="18">
        <f t="shared" ca="1" si="160"/>
        <v>0.99002500000000004</v>
      </c>
      <c r="AC299" s="18">
        <f t="shared" ca="1" si="160"/>
        <v>0.995</v>
      </c>
      <c r="AD299" s="18">
        <f t="shared" ca="1" si="160"/>
        <v>1</v>
      </c>
      <c r="AE299" s="18">
        <f t="shared" ca="1" si="161"/>
        <v>0</v>
      </c>
      <c r="AF299" s="18">
        <f t="shared" ca="1" si="161"/>
        <v>0</v>
      </c>
      <c r="AG299" s="18">
        <f t="shared" ca="1" si="161"/>
        <v>0</v>
      </c>
      <c r="AH299" s="18">
        <f t="shared" ca="1" si="161"/>
        <v>0</v>
      </c>
      <c r="AI299" s="18">
        <f t="shared" ca="1" si="161"/>
        <v>0</v>
      </c>
      <c r="AJ299" s="18">
        <f t="shared" ca="1" si="161"/>
        <v>0</v>
      </c>
      <c r="AK299" s="18">
        <f t="shared" ca="1" si="161"/>
        <v>0</v>
      </c>
      <c r="AL299" s="18">
        <f t="shared" ca="1" si="161"/>
        <v>0</v>
      </c>
      <c r="AM299" s="18">
        <f t="shared" ca="1" si="161"/>
        <v>0</v>
      </c>
      <c r="AN299" s="18">
        <f t="shared" ca="1" si="161"/>
        <v>0</v>
      </c>
      <c r="AO299" s="18">
        <f t="shared" ca="1" si="162"/>
        <v>0</v>
      </c>
      <c r="AP299" s="18">
        <f t="shared" ca="1" si="162"/>
        <v>0</v>
      </c>
      <c r="AQ299" s="18">
        <f t="shared" ca="1" si="162"/>
        <v>0</v>
      </c>
      <c r="AR299" s="18">
        <f t="shared" ca="1" si="162"/>
        <v>0</v>
      </c>
      <c r="AS299" s="18">
        <f t="shared" ca="1" si="162"/>
        <v>0</v>
      </c>
      <c r="AT299" s="18">
        <f t="shared" ca="1" si="162"/>
        <v>0</v>
      </c>
      <c r="AU299" s="18">
        <f t="shared" ca="1" si="162"/>
        <v>0</v>
      </c>
      <c r="AV299" s="18">
        <f t="shared" ca="1" si="162"/>
        <v>0</v>
      </c>
      <c r="AW299" s="18">
        <f t="shared" ca="1" si="162"/>
        <v>0</v>
      </c>
      <c r="AX299" s="18">
        <f t="shared" ca="1" si="162"/>
        <v>0</v>
      </c>
      <c r="AY299" s="18">
        <f t="shared" ca="1" si="163"/>
        <v>0</v>
      </c>
      <c r="AZ299" s="18">
        <f t="shared" ca="1" si="163"/>
        <v>0</v>
      </c>
      <c r="BA299" s="18">
        <f t="shared" ca="1" si="163"/>
        <v>0</v>
      </c>
      <c r="BB299" s="18">
        <f t="shared" ca="1" si="163"/>
        <v>0</v>
      </c>
      <c r="BC299" s="18">
        <f t="shared" ca="1" si="163"/>
        <v>0</v>
      </c>
      <c r="BD299" s="18">
        <f t="shared" ca="1" si="163"/>
        <v>0</v>
      </c>
      <c r="BE299" s="18">
        <f t="shared" ca="1" si="163"/>
        <v>0</v>
      </c>
      <c r="BF299" s="18">
        <f t="shared" ca="1" si="163"/>
        <v>0</v>
      </c>
      <c r="BG299" s="18">
        <f t="shared" ca="1" si="163"/>
        <v>0</v>
      </c>
      <c r="BH299" s="18">
        <f t="shared" ca="1" si="163"/>
        <v>0</v>
      </c>
    </row>
    <row r="300" spans="8:60" x14ac:dyDescent="0.35">
      <c r="H300" s="2" t="str">
        <f t="shared" si="151"/>
        <v>SolarDegrade</v>
      </c>
      <c r="I300">
        <f t="shared" si="152"/>
        <v>6</v>
      </c>
      <c r="J300">
        <f t="shared" si="153"/>
        <v>20</v>
      </c>
      <c r="K300" s="18">
        <f t="shared" ca="1" si="159"/>
        <v>0.90461048027461777</v>
      </c>
      <c r="L300" s="18">
        <f t="shared" ca="1" si="159"/>
        <v>0.90915626158253038</v>
      </c>
      <c r="M300" s="18">
        <f t="shared" ca="1" si="159"/>
        <v>0.91372488601259338</v>
      </c>
      <c r="N300" s="18">
        <f t="shared" ca="1" si="159"/>
        <v>0.9183164683543652</v>
      </c>
      <c r="O300" s="18">
        <f t="shared" ca="1" si="159"/>
        <v>0.92293112397423638</v>
      </c>
      <c r="P300" s="18">
        <f t="shared" ca="1" si="159"/>
        <v>0.92756896881832807</v>
      </c>
      <c r="Q300" s="18">
        <f t="shared" ca="1" si="159"/>
        <v>0.93223011941540512</v>
      </c>
      <c r="R300" s="18">
        <f t="shared" ca="1" si="159"/>
        <v>0.93691469287980411</v>
      </c>
      <c r="S300" s="18">
        <f t="shared" ca="1" si="159"/>
        <v>0.94162280691437594</v>
      </c>
      <c r="T300" s="18">
        <f t="shared" ca="1" si="159"/>
        <v>0.94635457981344306</v>
      </c>
      <c r="U300" s="18">
        <f t="shared" ca="1" si="160"/>
        <v>0.95111013046577197</v>
      </c>
      <c r="V300" s="18">
        <f t="shared" ca="1" si="160"/>
        <v>0.95588957835755972</v>
      </c>
      <c r="W300" s="18">
        <f t="shared" ca="1" si="160"/>
        <v>0.96069304357543694</v>
      </c>
      <c r="X300" s="18">
        <f t="shared" ca="1" si="160"/>
        <v>0.96552064680948435</v>
      </c>
      <c r="Y300" s="18">
        <f t="shared" ca="1" si="160"/>
        <v>0.97037250935626573</v>
      </c>
      <c r="Z300" s="18">
        <f t="shared" ca="1" si="160"/>
        <v>0.97524875312187509</v>
      </c>
      <c r="AA300" s="18">
        <f t="shared" ca="1" si="160"/>
        <v>0.98014950062500006</v>
      </c>
      <c r="AB300" s="18">
        <f t="shared" ca="1" si="160"/>
        <v>0.98507487500000002</v>
      </c>
      <c r="AC300" s="18">
        <f t="shared" ca="1" si="160"/>
        <v>0.99002500000000004</v>
      </c>
      <c r="AD300" s="18">
        <f t="shared" ca="1" si="160"/>
        <v>0.995</v>
      </c>
      <c r="AE300" s="18">
        <f t="shared" ca="1" si="161"/>
        <v>1</v>
      </c>
      <c r="AF300" s="18">
        <f t="shared" ca="1" si="161"/>
        <v>0</v>
      </c>
      <c r="AG300" s="18">
        <f t="shared" ca="1" si="161"/>
        <v>0</v>
      </c>
      <c r="AH300" s="18">
        <f t="shared" ca="1" si="161"/>
        <v>0</v>
      </c>
      <c r="AI300" s="18">
        <f t="shared" ca="1" si="161"/>
        <v>0</v>
      </c>
      <c r="AJ300" s="18">
        <f t="shared" ca="1" si="161"/>
        <v>0</v>
      </c>
      <c r="AK300" s="18">
        <f t="shared" ca="1" si="161"/>
        <v>0</v>
      </c>
      <c r="AL300" s="18">
        <f t="shared" ca="1" si="161"/>
        <v>0</v>
      </c>
      <c r="AM300" s="18">
        <f t="shared" ca="1" si="161"/>
        <v>0</v>
      </c>
      <c r="AN300" s="18">
        <f t="shared" ca="1" si="161"/>
        <v>0</v>
      </c>
      <c r="AO300" s="18">
        <f t="shared" ca="1" si="162"/>
        <v>0</v>
      </c>
      <c r="AP300" s="18">
        <f t="shared" ca="1" si="162"/>
        <v>0</v>
      </c>
      <c r="AQ300" s="18">
        <f t="shared" ca="1" si="162"/>
        <v>0</v>
      </c>
      <c r="AR300" s="18">
        <f t="shared" ca="1" si="162"/>
        <v>0</v>
      </c>
      <c r="AS300" s="18">
        <f t="shared" ca="1" si="162"/>
        <v>0</v>
      </c>
      <c r="AT300" s="18">
        <f t="shared" ca="1" si="162"/>
        <v>0</v>
      </c>
      <c r="AU300" s="18">
        <f t="shared" ca="1" si="162"/>
        <v>0</v>
      </c>
      <c r="AV300" s="18">
        <f t="shared" ca="1" si="162"/>
        <v>0</v>
      </c>
      <c r="AW300" s="18">
        <f t="shared" ca="1" si="162"/>
        <v>0</v>
      </c>
      <c r="AX300" s="18">
        <f t="shared" ca="1" si="162"/>
        <v>0</v>
      </c>
      <c r="AY300" s="18">
        <f t="shared" ca="1" si="163"/>
        <v>0</v>
      </c>
      <c r="AZ300" s="18">
        <f t="shared" ca="1" si="163"/>
        <v>0</v>
      </c>
      <c r="BA300" s="18">
        <f t="shared" ca="1" si="163"/>
        <v>0</v>
      </c>
      <c r="BB300" s="18">
        <f t="shared" ca="1" si="163"/>
        <v>0</v>
      </c>
      <c r="BC300" s="18">
        <f t="shared" ca="1" si="163"/>
        <v>0</v>
      </c>
      <c r="BD300" s="18">
        <f t="shared" ca="1" si="163"/>
        <v>0</v>
      </c>
      <c r="BE300" s="18">
        <f t="shared" ca="1" si="163"/>
        <v>0</v>
      </c>
      <c r="BF300" s="18">
        <f t="shared" ca="1" si="163"/>
        <v>0</v>
      </c>
      <c r="BG300" s="18">
        <f t="shared" ca="1" si="163"/>
        <v>0</v>
      </c>
      <c r="BH300" s="18">
        <f t="shared" ca="1" si="163"/>
        <v>0</v>
      </c>
    </row>
    <row r="301" spans="8:60" x14ac:dyDescent="0.35">
      <c r="H301" s="2" t="str">
        <f t="shared" si="151"/>
        <v>SolarDegrade</v>
      </c>
      <c r="I301">
        <f t="shared" si="152"/>
        <v>6</v>
      </c>
      <c r="J301">
        <f t="shared" si="153"/>
        <v>21</v>
      </c>
      <c r="K301" s="18">
        <f t="shared" ca="1" si="159"/>
        <v>0.90008742787324469</v>
      </c>
      <c r="L301" s="18">
        <f t="shared" ca="1" si="159"/>
        <v>0.90461048027461777</v>
      </c>
      <c r="M301" s="18">
        <f t="shared" ca="1" si="159"/>
        <v>0.90915626158253038</v>
      </c>
      <c r="N301" s="18">
        <f t="shared" ca="1" si="159"/>
        <v>0.91372488601259338</v>
      </c>
      <c r="O301" s="18">
        <f t="shared" ca="1" si="159"/>
        <v>0.9183164683543652</v>
      </c>
      <c r="P301" s="18">
        <f t="shared" ca="1" si="159"/>
        <v>0.92293112397423638</v>
      </c>
      <c r="Q301" s="18">
        <f t="shared" ca="1" si="159"/>
        <v>0.92756896881832807</v>
      </c>
      <c r="R301" s="18">
        <f t="shared" ca="1" si="159"/>
        <v>0.93223011941540512</v>
      </c>
      <c r="S301" s="18">
        <f t="shared" ca="1" si="159"/>
        <v>0.93691469287980411</v>
      </c>
      <c r="T301" s="18">
        <f t="shared" ca="1" si="159"/>
        <v>0.94162280691437594</v>
      </c>
      <c r="U301" s="18">
        <f t="shared" ca="1" si="160"/>
        <v>0.94635457981344306</v>
      </c>
      <c r="V301" s="18">
        <f t="shared" ca="1" si="160"/>
        <v>0.95111013046577197</v>
      </c>
      <c r="W301" s="18">
        <f t="shared" ca="1" si="160"/>
        <v>0.95588957835755972</v>
      </c>
      <c r="X301" s="18">
        <f t="shared" ca="1" si="160"/>
        <v>0.96069304357543694</v>
      </c>
      <c r="Y301" s="18">
        <f t="shared" ca="1" si="160"/>
        <v>0.96552064680948435</v>
      </c>
      <c r="Z301" s="18">
        <f t="shared" ca="1" si="160"/>
        <v>0.97037250935626573</v>
      </c>
      <c r="AA301" s="18">
        <f t="shared" ca="1" si="160"/>
        <v>0.97524875312187509</v>
      </c>
      <c r="AB301" s="18">
        <f t="shared" ca="1" si="160"/>
        <v>0.98014950062500006</v>
      </c>
      <c r="AC301" s="18">
        <f t="shared" ca="1" si="160"/>
        <v>0.98507487500000002</v>
      </c>
      <c r="AD301" s="18">
        <f t="shared" ca="1" si="160"/>
        <v>0.99002500000000004</v>
      </c>
      <c r="AE301" s="18">
        <f t="shared" ca="1" si="161"/>
        <v>0.995</v>
      </c>
      <c r="AF301" s="18">
        <f t="shared" ca="1" si="161"/>
        <v>1</v>
      </c>
      <c r="AG301" s="18">
        <f t="shared" ca="1" si="161"/>
        <v>0</v>
      </c>
      <c r="AH301" s="18">
        <f t="shared" ca="1" si="161"/>
        <v>0</v>
      </c>
      <c r="AI301" s="18">
        <f t="shared" ca="1" si="161"/>
        <v>0</v>
      </c>
      <c r="AJ301" s="18">
        <f t="shared" ca="1" si="161"/>
        <v>0</v>
      </c>
      <c r="AK301" s="18">
        <f t="shared" ca="1" si="161"/>
        <v>0</v>
      </c>
      <c r="AL301" s="18">
        <f t="shared" ca="1" si="161"/>
        <v>0</v>
      </c>
      <c r="AM301" s="18">
        <f t="shared" ca="1" si="161"/>
        <v>0</v>
      </c>
      <c r="AN301" s="18">
        <f t="shared" ca="1" si="161"/>
        <v>0</v>
      </c>
      <c r="AO301" s="18">
        <f t="shared" ca="1" si="162"/>
        <v>0</v>
      </c>
      <c r="AP301" s="18">
        <f t="shared" ca="1" si="162"/>
        <v>0</v>
      </c>
      <c r="AQ301" s="18">
        <f t="shared" ca="1" si="162"/>
        <v>0</v>
      </c>
      <c r="AR301" s="18">
        <f t="shared" ca="1" si="162"/>
        <v>0</v>
      </c>
      <c r="AS301" s="18">
        <f t="shared" ca="1" si="162"/>
        <v>0</v>
      </c>
      <c r="AT301" s="18">
        <f t="shared" ca="1" si="162"/>
        <v>0</v>
      </c>
      <c r="AU301" s="18">
        <f t="shared" ca="1" si="162"/>
        <v>0</v>
      </c>
      <c r="AV301" s="18">
        <f t="shared" ca="1" si="162"/>
        <v>0</v>
      </c>
      <c r="AW301" s="18">
        <f t="shared" ca="1" si="162"/>
        <v>0</v>
      </c>
      <c r="AX301" s="18">
        <f t="shared" ca="1" si="162"/>
        <v>0</v>
      </c>
      <c r="AY301" s="18">
        <f t="shared" ca="1" si="163"/>
        <v>0</v>
      </c>
      <c r="AZ301" s="18">
        <f t="shared" ca="1" si="163"/>
        <v>0</v>
      </c>
      <c r="BA301" s="18">
        <f t="shared" ca="1" si="163"/>
        <v>0</v>
      </c>
      <c r="BB301" s="18">
        <f t="shared" ca="1" si="163"/>
        <v>0</v>
      </c>
      <c r="BC301" s="18">
        <f t="shared" ca="1" si="163"/>
        <v>0</v>
      </c>
      <c r="BD301" s="18">
        <f t="shared" ca="1" si="163"/>
        <v>0</v>
      </c>
      <c r="BE301" s="18">
        <f t="shared" ca="1" si="163"/>
        <v>0</v>
      </c>
      <c r="BF301" s="18">
        <f t="shared" ca="1" si="163"/>
        <v>0</v>
      </c>
      <c r="BG301" s="18">
        <f t="shared" ca="1" si="163"/>
        <v>0</v>
      </c>
      <c r="BH301" s="18">
        <f t="shared" ca="1" si="163"/>
        <v>0</v>
      </c>
    </row>
    <row r="302" spans="8:60" x14ac:dyDescent="0.35">
      <c r="H302" s="2" t="str">
        <f t="shared" si="151"/>
        <v>SolarDegrade</v>
      </c>
      <c r="I302">
        <f t="shared" si="152"/>
        <v>6</v>
      </c>
      <c r="J302">
        <f t="shared" si="153"/>
        <v>22</v>
      </c>
      <c r="K302" s="18">
        <f t="shared" ca="1" si="159"/>
        <v>0.89558699073387849</v>
      </c>
      <c r="L302" s="18">
        <f t="shared" ca="1" si="159"/>
        <v>0.90008742787324469</v>
      </c>
      <c r="M302" s="18">
        <f t="shared" ca="1" si="159"/>
        <v>0.90461048027461777</v>
      </c>
      <c r="N302" s="18">
        <f t="shared" ca="1" si="159"/>
        <v>0.90915626158253038</v>
      </c>
      <c r="O302" s="18">
        <f t="shared" ca="1" si="159"/>
        <v>0.91372488601259338</v>
      </c>
      <c r="P302" s="18">
        <f t="shared" ca="1" si="159"/>
        <v>0.9183164683543652</v>
      </c>
      <c r="Q302" s="18">
        <f t="shared" ca="1" si="159"/>
        <v>0.92293112397423638</v>
      </c>
      <c r="R302" s="18">
        <f t="shared" ca="1" si="159"/>
        <v>0.92756896881832807</v>
      </c>
      <c r="S302" s="18">
        <f t="shared" ca="1" si="159"/>
        <v>0.93223011941540512</v>
      </c>
      <c r="T302" s="18">
        <f t="shared" ca="1" si="159"/>
        <v>0.93691469287980411</v>
      </c>
      <c r="U302" s="18">
        <f t="shared" ca="1" si="160"/>
        <v>0.94162280691437594</v>
      </c>
      <c r="V302" s="18">
        <f t="shared" ca="1" si="160"/>
        <v>0.94635457981344306</v>
      </c>
      <c r="W302" s="18">
        <f t="shared" ca="1" si="160"/>
        <v>0.95111013046577197</v>
      </c>
      <c r="X302" s="18">
        <f t="shared" ca="1" si="160"/>
        <v>0.95588957835755972</v>
      </c>
      <c r="Y302" s="18">
        <f t="shared" ca="1" si="160"/>
        <v>0.96069304357543694</v>
      </c>
      <c r="Z302" s="18">
        <f t="shared" ca="1" si="160"/>
        <v>0.96552064680948435</v>
      </c>
      <c r="AA302" s="18">
        <f t="shared" ca="1" si="160"/>
        <v>0.97037250935626573</v>
      </c>
      <c r="AB302" s="18">
        <f t="shared" ca="1" si="160"/>
        <v>0.97524875312187509</v>
      </c>
      <c r="AC302" s="18">
        <f t="shared" ca="1" si="160"/>
        <v>0.98014950062500006</v>
      </c>
      <c r="AD302" s="18">
        <f t="shared" ca="1" si="160"/>
        <v>0.98507487500000002</v>
      </c>
      <c r="AE302" s="18">
        <f t="shared" ca="1" si="161"/>
        <v>0.99002500000000004</v>
      </c>
      <c r="AF302" s="18">
        <f t="shared" ca="1" si="161"/>
        <v>0.995</v>
      </c>
      <c r="AG302" s="18">
        <f t="shared" ca="1" si="161"/>
        <v>1</v>
      </c>
      <c r="AH302" s="18">
        <f t="shared" ca="1" si="161"/>
        <v>0</v>
      </c>
      <c r="AI302" s="18">
        <f t="shared" ca="1" si="161"/>
        <v>0</v>
      </c>
      <c r="AJ302" s="18">
        <f t="shared" ca="1" si="161"/>
        <v>0</v>
      </c>
      <c r="AK302" s="18">
        <f t="shared" ca="1" si="161"/>
        <v>0</v>
      </c>
      <c r="AL302" s="18">
        <f t="shared" ca="1" si="161"/>
        <v>0</v>
      </c>
      <c r="AM302" s="18">
        <f t="shared" ca="1" si="161"/>
        <v>0</v>
      </c>
      <c r="AN302" s="18">
        <f t="shared" ca="1" si="161"/>
        <v>0</v>
      </c>
      <c r="AO302" s="18">
        <f t="shared" ca="1" si="162"/>
        <v>0</v>
      </c>
      <c r="AP302" s="18">
        <f t="shared" ca="1" si="162"/>
        <v>0</v>
      </c>
      <c r="AQ302" s="18">
        <f t="shared" ca="1" si="162"/>
        <v>0</v>
      </c>
      <c r="AR302" s="18">
        <f t="shared" ca="1" si="162"/>
        <v>0</v>
      </c>
      <c r="AS302" s="18">
        <f t="shared" ca="1" si="162"/>
        <v>0</v>
      </c>
      <c r="AT302" s="18">
        <f t="shared" ca="1" si="162"/>
        <v>0</v>
      </c>
      <c r="AU302" s="18">
        <f t="shared" ca="1" si="162"/>
        <v>0</v>
      </c>
      <c r="AV302" s="18">
        <f t="shared" ca="1" si="162"/>
        <v>0</v>
      </c>
      <c r="AW302" s="18">
        <f t="shared" ca="1" si="162"/>
        <v>0</v>
      </c>
      <c r="AX302" s="18">
        <f t="shared" ca="1" si="162"/>
        <v>0</v>
      </c>
      <c r="AY302" s="18">
        <f t="shared" ca="1" si="163"/>
        <v>0</v>
      </c>
      <c r="AZ302" s="18">
        <f t="shared" ca="1" si="163"/>
        <v>0</v>
      </c>
      <c r="BA302" s="18">
        <f t="shared" ca="1" si="163"/>
        <v>0</v>
      </c>
      <c r="BB302" s="18">
        <f t="shared" ca="1" si="163"/>
        <v>0</v>
      </c>
      <c r="BC302" s="18">
        <f t="shared" ca="1" si="163"/>
        <v>0</v>
      </c>
      <c r="BD302" s="18">
        <f t="shared" ca="1" si="163"/>
        <v>0</v>
      </c>
      <c r="BE302" s="18">
        <f t="shared" ca="1" si="163"/>
        <v>0</v>
      </c>
      <c r="BF302" s="18">
        <f t="shared" ca="1" si="163"/>
        <v>0</v>
      </c>
      <c r="BG302" s="18">
        <f t="shared" ca="1" si="163"/>
        <v>0</v>
      </c>
      <c r="BH302" s="18">
        <f t="shared" ca="1" si="163"/>
        <v>0</v>
      </c>
    </row>
    <row r="303" spans="8:60" x14ac:dyDescent="0.35">
      <c r="H303" s="2" t="str">
        <f t="shared" si="151"/>
        <v>SolarDegrade</v>
      </c>
      <c r="I303">
        <f t="shared" si="152"/>
        <v>6</v>
      </c>
      <c r="J303">
        <f t="shared" si="153"/>
        <v>23</v>
      </c>
      <c r="K303" s="18">
        <f t="shared" ca="1" si="159"/>
        <v>0.89110905578020905</v>
      </c>
      <c r="L303" s="18">
        <f t="shared" ca="1" si="159"/>
        <v>0.89558699073387849</v>
      </c>
      <c r="M303" s="18">
        <f t="shared" ca="1" si="159"/>
        <v>0.90008742787324469</v>
      </c>
      <c r="N303" s="18">
        <f t="shared" ca="1" si="159"/>
        <v>0.90461048027461777</v>
      </c>
      <c r="O303" s="18">
        <f t="shared" ca="1" si="159"/>
        <v>0.90915626158253038</v>
      </c>
      <c r="P303" s="18">
        <f t="shared" ca="1" si="159"/>
        <v>0.91372488601259338</v>
      </c>
      <c r="Q303" s="18">
        <f t="shared" ca="1" si="159"/>
        <v>0.9183164683543652</v>
      </c>
      <c r="R303" s="18">
        <f t="shared" ca="1" si="159"/>
        <v>0.92293112397423638</v>
      </c>
      <c r="S303" s="18">
        <f t="shared" ca="1" si="159"/>
        <v>0.92756896881832807</v>
      </c>
      <c r="T303" s="18">
        <f t="shared" ca="1" si="159"/>
        <v>0.93223011941540512</v>
      </c>
      <c r="U303" s="18">
        <f t="shared" ca="1" si="160"/>
        <v>0.93691469287980411</v>
      </c>
      <c r="V303" s="18">
        <f t="shared" ca="1" si="160"/>
        <v>0.94162280691437594</v>
      </c>
      <c r="W303" s="18">
        <f t="shared" ca="1" si="160"/>
        <v>0.94635457981344306</v>
      </c>
      <c r="X303" s="18">
        <f t="shared" ca="1" si="160"/>
        <v>0.95111013046577197</v>
      </c>
      <c r="Y303" s="18">
        <f t="shared" ca="1" si="160"/>
        <v>0.95588957835755972</v>
      </c>
      <c r="Z303" s="18">
        <f t="shared" ca="1" si="160"/>
        <v>0.96069304357543694</v>
      </c>
      <c r="AA303" s="18">
        <f t="shared" ca="1" si="160"/>
        <v>0.96552064680948435</v>
      </c>
      <c r="AB303" s="18">
        <f t="shared" ca="1" si="160"/>
        <v>0.97037250935626573</v>
      </c>
      <c r="AC303" s="18">
        <f t="shared" ca="1" si="160"/>
        <v>0.97524875312187509</v>
      </c>
      <c r="AD303" s="18">
        <f t="shared" ca="1" si="160"/>
        <v>0.98014950062500006</v>
      </c>
      <c r="AE303" s="18">
        <f t="shared" ca="1" si="161"/>
        <v>0.98507487500000002</v>
      </c>
      <c r="AF303" s="18">
        <f t="shared" ca="1" si="161"/>
        <v>0.99002500000000004</v>
      </c>
      <c r="AG303" s="18">
        <f t="shared" ca="1" si="161"/>
        <v>0.995</v>
      </c>
      <c r="AH303" s="18">
        <f t="shared" ca="1" si="161"/>
        <v>1</v>
      </c>
      <c r="AI303" s="18">
        <f t="shared" ca="1" si="161"/>
        <v>0</v>
      </c>
      <c r="AJ303" s="18">
        <f t="shared" ca="1" si="161"/>
        <v>0</v>
      </c>
      <c r="AK303" s="18">
        <f t="shared" ca="1" si="161"/>
        <v>0</v>
      </c>
      <c r="AL303" s="18">
        <f t="shared" ca="1" si="161"/>
        <v>0</v>
      </c>
      <c r="AM303" s="18">
        <f t="shared" ca="1" si="161"/>
        <v>0</v>
      </c>
      <c r="AN303" s="18">
        <f t="shared" ca="1" si="161"/>
        <v>0</v>
      </c>
      <c r="AO303" s="18">
        <f t="shared" ca="1" si="162"/>
        <v>0</v>
      </c>
      <c r="AP303" s="18">
        <f t="shared" ca="1" si="162"/>
        <v>0</v>
      </c>
      <c r="AQ303" s="18">
        <f t="shared" ca="1" si="162"/>
        <v>0</v>
      </c>
      <c r="AR303" s="18">
        <f t="shared" ca="1" si="162"/>
        <v>0</v>
      </c>
      <c r="AS303" s="18">
        <f t="shared" ca="1" si="162"/>
        <v>0</v>
      </c>
      <c r="AT303" s="18">
        <f t="shared" ca="1" si="162"/>
        <v>0</v>
      </c>
      <c r="AU303" s="18">
        <f t="shared" ca="1" si="162"/>
        <v>0</v>
      </c>
      <c r="AV303" s="18">
        <f t="shared" ca="1" si="162"/>
        <v>0</v>
      </c>
      <c r="AW303" s="18">
        <f t="shared" ca="1" si="162"/>
        <v>0</v>
      </c>
      <c r="AX303" s="18">
        <f t="shared" ca="1" si="162"/>
        <v>0</v>
      </c>
      <c r="AY303" s="18">
        <f t="shared" ca="1" si="163"/>
        <v>0</v>
      </c>
      <c r="AZ303" s="18">
        <f t="shared" ca="1" si="163"/>
        <v>0</v>
      </c>
      <c r="BA303" s="18">
        <f t="shared" ca="1" si="163"/>
        <v>0</v>
      </c>
      <c r="BB303" s="18">
        <f t="shared" ca="1" si="163"/>
        <v>0</v>
      </c>
      <c r="BC303" s="18">
        <f t="shared" ca="1" si="163"/>
        <v>0</v>
      </c>
      <c r="BD303" s="18">
        <f t="shared" ca="1" si="163"/>
        <v>0</v>
      </c>
      <c r="BE303" s="18">
        <f t="shared" ca="1" si="163"/>
        <v>0</v>
      </c>
      <c r="BF303" s="18">
        <f t="shared" ca="1" si="163"/>
        <v>0</v>
      </c>
      <c r="BG303" s="18">
        <f t="shared" ca="1" si="163"/>
        <v>0</v>
      </c>
      <c r="BH303" s="18">
        <f t="shared" ca="1" si="163"/>
        <v>0</v>
      </c>
    </row>
    <row r="304" spans="8:60" x14ac:dyDescent="0.35">
      <c r="H304" s="2" t="str">
        <f t="shared" si="151"/>
        <v>SolarDegrade</v>
      </c>
      <c r="I304">
        <f t="shared" si="152"/>
        <v>6</v>
      </c>
      <c r="J304">
        <f t="shared" si="153"/>
        <v>24</v>
      </c>
      <c r="K304" s="18">
        <f t="shared" ca="1" si="159"/>
        <v>0.88665351050130803</v>
      </c>
      <c r="L304" s="18">
        <f t="shared" ca="1" si="159"/>
        <v>0.89110905578020905</v>
      </c>
      <c r="M304" s="18">
        <f t="shared" ca="1" si="159"/>
        <v>0.89558699073387849</v>
      </c>
      <c r="N304" s="18">
        <f t="shared" ca="1" si="159"/>
        <v>0.90008742787324469</v>
      </c>
      <c r="O304" s="18">
        <f t="shared" ca="1" si="159"/>
        <v>0.90461048027461777</v>
      </c>
      <c r="P304" s="18">
        <f t="shared" ca="1" si="159"/>
        <v>0.90915626158253038</v>
      </c>
      <c r="Q304" s="18">
        <f t="shared" ca="1" si="159"/>
        <v>0.91372488601259338</v>
      </c>
      <c r="R304" s="18">
        <f t="shared" ca="1" si="159"/>
        <v>0.9183164683543652</v>
      </c>
      <c r="S304" s="18">
        <f t="shared" ca="1" si="159"/>
        <v>0.92293112397423638</v>
      </c>
      <c r="T304" s="18">
        <f t="shared" ca="1" si="159"/>
        <v>0.92756896881832807</v>
      </c>
      <c r="U304" s="18">
        <f t="shared" ca="1" si="160"/>
        <v>0.93223011941540512</v>
      </c>
      <c r="V304" s="18">
        <f t="shared" ca="1" si="160"/>
        <v>0.93691469287980411</v>
      </c>
      <c r="W304" s="18">
        <f t="shared" ca="1" si="160"/>
        <v>0.94162280691437594</v>
      </c>
      <c r="X304" s="18">
        <f t="shared" ca="1" si="160"/>
        <v>0.94635457981344306</v>
      </c>
      <c r="Y304" s="18">
        <f t="shared" ca="1" si="160"/>
        <v>0.95111013046577197</v>
      </c>
      <c r="Z304" s="18">
        <f t="shared" ca="1" si="160"/>
        <v>0.95588957835755972</v>
      </c>
      <c r="AA304" s="18">
        <f t="shared" ca="1" si="160"/>
        <v>0.96069304357543694</v>
      </c>
      <c r="AB304" s="18">
        <f t="shared" ca="1" si="160"/>
        <v>0.96552064680948435</v>
      </c>
      <c r="AC304" s="18">
        <f t="shared" ca="1" si="160"/>
        <v>0.97037250935626573</v>
      </c>
      <c r="AD304" s="18">
        <f t="shared" ca="1" si="160"/>
        <v>0.97524875312187509</v>
      </c>
      <c r="AE304" s="18">
        <f t="shared" ca="1" si="161"/>
        <v>0.98014950062500006</v>
      </c>
      <c r="AF304" s="18">
        <f t="shared" ca="1" si="161"/>
        <v>0.98507487500000002</v>
      </c>
      <c r="AG304" s="18">
        <f t="shared" ca="1" si="161"/>
        <v>0.99002500000000004</v>
      </c>
      <c r="AH304" s="18">
        <f t="shared" ca="1" si="161"/>
        <v>0.995</v>
      </c>
      <c r="AI304" s="18">
        <f t="shared" ca="1" si="161"/>
        <v>1</v>
      </c>
      <c r="AJ304" s="18">
        <f t="shared" ca="1" si="161"/>
        <v>0</v>
      </c>
      <c r="AK304" s="18">
        <f t="shared" ca="1" si="161"/>
        <v>0</v>
      </c>
      <c r="AL304" s="18">
        <f t="shared" ca="1" si="161"/>
        <v>0</v>
      </c>
      <c r="AM304" s="18">
        <f t="shared" ca="1" si="161"/>
        <v>0</v>
      </c>
      <c r="AN304" s="18">
        <f t="shared" ca="1" si="161"/>
        <v>0</v>
      </c>
      <c r="AO304" s="18">
        <f t="shared" ca="1" si="162"/>
        <v>0</v>
      </c>
      <c r="AP304" s="18">
        <f t="shared" ca="1" si="162"/>
        <v>0</v>
      </c>
      <c r="AQ304" s="18">
        <f t="shared" ca="1" si="162"/>
        <v>0</v>
      </c>
      <c r="AR304" s="18">
        <f t="shared" ca="1" si="162"/>
        <v>0</v>
      </c>
      <c r="AS304" s="18">
        <f t="shared" ca="1" si="162"/>
        <v>0</v>
      </c>
      <c r="AT304" s="18">
        <f t="shared" ca="1" si="162"/>
        <v>0</v>
      </c>
      <c r="AU304" s="18">
        <f t="shared" ca="1" si="162"/>
        <v>0</v>
      </c>
      <c r="AV304" s="18">
        <f t="shared" ca="1" si="162"/>
        <v>0</v>
      </c>
      <c r="AW304" s="18">
        <f t="shared" ca="1" si="162"/>
        <v>0</v>
      </c>
      <c r="AX304" s="18">
        <f t="shared" ca="1" si="162"/>
        <v>0</v>
      </c>
      <c r="AY304" s="18">
        <f t="shared" ca="1" si="163"/>
        <v>0</v>
      </c>
      <c r="AZ304" s="18">
        <f t="shared" ca="1" si="163"/>
        <v>0</v>
      </c>
      <c r="BA304" s="18">
        <f t="shared" ca="1" si="163"/>
        <v>0</v>
      </c>
      <c r="BB304" s="18">
        <f t="shared" ca="1" si="163"/>
        <v>0</v>
      </c>
      <c r="BC304" s="18">
        <f t="shared" ca="1" si="163"/>
        <v>0</v>
      </c>
      <c r="BD304" s="18">
        <f t="shared" ca="1" si="163"/>
        <v>0</v>
      </c>
      <c r="BE304" s="18">
        <f t="shared" ca="1" si="163"/>
        <v>0</v>
      </c>
      <c r="BF304" s="18">
        <f t="shared" ca="1" si="163"/>
        <v>0</v>
      </c>
      <c r="BG304" s="18">
        <f t="shared" ca="1" si="163"/>
        <v>0</v>
      </c>
      <c r="BH304" s="18">
        <f t="shared" ca="1" si="163"/>
        <v>0</v>
      </c>
    </row>
    <row r="305" spans="8:60" x14ac:dyDescent="0.35">
      <c r="H305" s="2" t="str">
        <f t="shared" si="151"/>
        <v>SolarDegrade</v>
      </c>
      <c r="I305">
        <f t="shared" si="152"/>
        <v>6</v>
      </c>
      <c r="J305">
        <f t="shared" si="153"/>
        <v>25</v>
      </c>
      <c r="K305" s="18">
        <f t="shared" ref="K305:T314" ca="1" si="164">IF(K$24&gt;$J305,0,OFFSET($K$2,$I305,$J305-K$24))</f>
        <v>0.88222024294880153</v>
      </c>
      <c r="L305" s="18">
        <f t="shared" ca="1" si="164"/>
        <v>0.88665351050130803</v>
      </c>
      <c r="M305" s="18">
        <f t="shared" ca="1" si="164"/>
        <v>0.89110905578020905</v>
      </c>
      <c r="N305" s="18">
        <f t="shared" ca="1" si="164"/>
        <v>0.89558699073387849</v>
      </c>
      <c r="O305" s="18">
        <f t="shared" ca="1" si="164"/>
        <v>0.90008742787324469</v>
      </c>
      <c r="P305" s="18">
        <f t="shared" ca="1" si="164"/>
        <v>0.90461048027461777</v>
      </c>
      <c r="Q305" s="18">
        <f t="shared" ca="1" si="164"/>
        <v>0.90915626158253038</v>
      </c>
      <c r="R305" s="18">
        <f t="shared" ca="1" si="164"/>
        <v>0.91372488601259338</v>
      </c>
      <c r="S305" s="18">
        <f t="shared" ca="1" si="164"/>
        <v>0.9183164683543652</v>
      </c>
      <c r="T305" s="18">
        <f t="shared" ca="1" si="164"/>
        <v>0.92293112397423638</v>
      </c>
      <c r="U305" s="18">
        <f t="shared" ref="U305:AD314" ca="1" si="165">IF(U$24&gt;$J305,0,OFFSET($K$2,$I305,$J305-U$24))</f>
        <v>0.92756896881832807</v>
      </c>
      <c r="V305" s="18">
        <f t="shared" ca="1" si="165"/>
        <v>0.93223011941540512</v>
      </c>
      <c r="W305" s="18">
        <f t="shared" ca="1" si="165"/>
        <v>0.93691469287980411</v>
      </c>
      <c r="X305" s="18">
        <f t="shared" ca="1" si="165"/>
        <v>0.94162280691437594</v>
      </c>
      <c r="Y305" s="18">
        <f t="shared" ca="1" si="165"/>
        <v>0.94635457981344306</v>
      </c>
      <c r="Z305" s="18">
        <f t="shared" ca="1" si="165"/>
        <v>0.95111013046577197</v>
      </c>
      <c r="AA305" s="18">
        <f t="shared" ca="1" si="165"/>
        <v>0.95588957835755972</v>
      </c>
      <c r="AB305" s="18">
        <f t="shared" ca="1" si="165"/>
        <v>0.96069304357543694</v>
      </c>
      <c r="AC305" s="18">
        <f t="shared" ca="1" si="165"/>
        <v>0.96552064680948435</v>
      </c>
      <c r="AD305" s="18">
        <f t="shared" ca="1" si="165"/>
        <v>0.97037250935626573</v>
      </c>
      <c r="AE305" s="18">
        <f t="shared" ref="AE305:AN314" ca="1" si="166">IF(AE$24&gt;$J305,0,OFFSET($K$2,$I305,$J305-AE$24))</f>
        <v>0.97524875312187509</v>
      </c>
      <c r="AF305" s="18">
        <f t="shared" ca="1" si="166"/>
        <v>0.98014950062500006</v>
      </c>
      <c r="AG305" s="18">
        <f t="shared" ca="1" si="166"/>
        <v>0.98507487500000002</v>
      </c>
      <c r="AH305" s="18">
        <f t="shared" ca="1" si="166"/>
        <v>0.99002500000000004</v>
      </c>
      <c r="AI305" s="18">
        <f t="shared" ca="1" si="166"/>
        <v>0.995</v>
      </c>
      <c r="AJ305" s="18">
        <f t="shared" ca="1" si="166"/>
        <v>1</v>
      </c>
      <c r="AK305" s="18">
        <f t="shared" ca="1" si="166"/>
        <v>0</v>
      </c>
      <c r="AL305" s="18">
        <f t="shared" ca="1" si="166"/>
        <v>0</v>
      </c>
      <c r="AM305" s="18">
        <f t="shared" ca="1" si="166"/>
        <v>0</v>
      </c>
      <c r="AN305" s="18">
        <f t="shared" ca="1" si="166"/>
        <v>0</v>
      </c>
      <c r="AO305" s="18">
        <f t="shared" ref="AO305:AX314" ca="1" si="167">IF(AO$24&gt;$J305,0,OFFSET($K$2,$I305,$J305-AO$24))</f>
        <v>0</v>
      </c>
      <c r="AP305" s="18">
        <f t="shared" ca="1" si="167"/>
        <v>0</v>
      </c>
      <c r="AQ305" s="18">
        <f t="shared" ca="1" si="167"/>
        <v>0</v>
      </c>
      <c r="AR305" s="18">
        <f t="shared" ca="1" si="167"/>
        <v>0</v>
      </c>
      <c r="AS305" s="18">
        <f t="shared" ca="1" si="167"/>
        <v>0</v>
      </c>
      <c r="AT305" s="18">
        <f t="shared" ca="1" si="167"/>
        <v>0</v>
      </c>
      <c r="AU305" s="18">
        <f t="shared" ca="1" si="167"/>
        <v>0</v>
      </c>
      <c r="AV305" s="18">
        <f t="shared" ca="1" si="167"/>
        <v>0</v>
      </c>
      <c r="AW305" s="18">
        <f t="shared" ca="1" si="167"/>
        <v>0</v>
      </c>
      <c r="AX305" s="18">
        <f t="shared" ca="1" si="167"/>
        <v>0</v>
      </c>
      <c r="AY305" s="18">
        <f t="shared" ref="AY305:BH314" ca="1" si="168">IF(AY$24&gt;$J305,0,OFFSET($K$2,$I305,$J305-AY$24))</f>
        <v>0</v>
      </c>
      <c r="AZ305" s="18">
        <f t="shared" ca="1" si="168"/>
        <v>0</v>
      </c>
      <c r="BA305" s="18">
        <f t="shared" ca="1" si="168"/>
        <v>0</v>
      </c>
      <c r="BB305" s="18">
        <f t="shared" ca="1" si="168"/>
        <v>0</v>
      </c>
      <c r="BC305" s="18">
        <f t="shared" ca="1" si="168"/>
        <v>0</v>
      </c>
      <c r="BD305" s="18">
        <f t="shared" ca="1" si="168"/>
        <v>0</v>
      </c>
      <c r="BE305" s="18">
        <f t="shared" ca="1" si="168"/>
        <v>0</v>
      </c>
      <c r="BF305" s="18">
        <f t="shared" ca="1" si="168"/>
        <v>0</v>
      </c>
      <c r="BG305" s="18">
        <f t="shared" ca="1" si="168"/>
        <v>0</v>
      </c>
      <c r="BH305" s="18">
        <f t="shared" ca="1" si="168"/>
        <v>0</v>
      </c>
    </row>
    <row r="306" spans="8:60" x14ac:dyDescent="0.35">
      <c r="H306" s="2" t="str">
        <f t="shared" si="151"/>
        <v>SolarDegrade</v>
      </c>
      <c r="I306">
        <f t="shared" si="152"/>
        <v>6</v>
      </c>
      <c r="J306">
        <f t="shared" si="153"/>
        <v>26</v>
      </c>
      <c r="K306" s="18">
        <f t="shared" ca="1" si="164"/>
        <v>0.87780914173405755</v>
      </c>
      <c r="L306" s="18">
        <f t="shared" ca="1" si="164"/>
        <v>0.88222024294880153</v>
      </c>
      <c r="M306" s="18">
        <f t="shared" ca="1" si="164"/>
        <v>0.88665351050130803</v>
      </c>
      <c r="N306" s="18">
        <f t="shared" ca="1" si="164"/>
        <v>0.89110905578020905</v>
      </c>
      <c r="O306" s="18">
        <f t="shared" ca="1" si="164"/>
        <v>0.89558699073387849</v>
      </c>
      <c r="P306" s="18">
        <f t="shared" ca="1" si="164"/>
        <v>0.90008742787324469</v>
      </c>
      <c r="Q306" s="18">
        <f t="shared" ca="1" si="164"/>
        <v>0.90461048027461777</v>
      </c>
      <c r="R306" s="18">
        <f t="shared" ca="1" si="164"/>
        <v>0.90915626158253038</v>
      </c>
      <c r="S306" s="18">
        <f t="shared" ca="1" si="164"/>
        <v>0.91372488601259338</v>
      </c>
      <c r="T306" s="18">
        <f t="shared" ca="1" si="164"/>
        <v>0.9183164683543652</v>
      </c>
      <c r="U306" s="18">
        <f t="shared" ca="1" si="165"/>
        <v>0.92293112397423638</v>
      </c>
      <c r="V306" s="18">
        <f t="shared" ca="1" si="165"/>
        <v>0.92756896881832807</v>
      </c>
      <c r="W306" s="18">
        <f t="shared" ca="1" si="165"/>
        <v>0.93223011941540512</v>
      </c>
      <c r="X306" s="18">
        <f t="shared" ca="1" si="165"/>
        <v>0.93691469287980411</v>
      </c>
      <c r="Y306" s="18">
        <f t="shared" ca="1" si="165"/>
        <v>0.94162280691437594</v>
      </c>
      <c r="Z306" s="18">
        <f t="shared" ca="1" si="165"/>
        <v>0.94635457981344306</v>
      </c>
      <c r="AA306" s="18">
        <f t="shared" ca="1" si="165"/>
        <v>0.95111013046577197</v>
      </c>
      <c r="AB306" s="18">
        <f t="shared" ca="1" si="165"/>
        <v>0.95588957835755972</v>
      </c>
      <c r="AC306" s="18">
        <f t="shared" ca="1" si="165"/>
        <v>0.96069304357543694</v>
      </c>
      <c r="AD306" s="18">
        <f t="shared" ca="1" si="165"/>
        <v>0.96552064680948435</v>
      </c>
      <c r="AE306" s="18">
        <f t="shared" ca="1" si="166"/>
        <v>0.97037250935626573</v>
      </c>
      <c r="AF306" s="18">
        <f t="shared" ca="1" si="166"/>
        <v>0.97524875312187509</v>
      </c>
      <c r="AG306" s="18">
        <f t="shared" ca="1" si="166"/>
        <v>0.98014950062500006</v>
      </c>
      <c r="AH306" s="18">
        <f t="shared" ca="1" si="166"/>
        <v>0.98507487500000002</v>
      </c>
      <c r="AI306" s="18">
        <f t="shared" ca="1" si="166"/>
        <v>0.99002500000000004</v>
      </c>
      <c r="AJ306" s="18">
        <f t="shared" ca="1" si="166"/>
        <v>0.995</v>
      </c>
      <c r="AK306" s="18">
        <f t="shared" ca="1" si="166"/>
        <v>1</v>
      </c>
      <c r="AL306" s="18">
        <f t="shared" ca="1" si="166"/>
        <v>0</v>
      </c>
      <c r="AM306" s="18">
        <f t="shared" ca="1" si="166"/>
        <v>0</v>
      </c>
      <c r="AN306" s="18">
        <f t="shared" ca="1" si="166"/>
        <v>0</v>
      </c>
      <c r="AO306" s="18">
        <f t="shared" ca="1" si="167"/>
        <v>0</v>
      </c>
      <c r="AP306" s="18">
        <f t="shared" ca="1" si="167"/>
        <v>0</v>
      </c>
      <c r="AQ306" s="18">
        <f t="shared" ca="1" si="167"/>
        <v>0</v>
      </c>
      <c r="AR306" s="18">
        <f t="shared" ca="1" si="167"/>
        <v>0</v>
      </c>
      <c r="AS306" s="18">
        <f t="shared" ca="1" si="167"/>
        <v>0</v>
      </c>
      <c r="AT306" s="18">
        <f t="shared" ca="1" si="167"/>
        <v>0</v>
      </c>
      <c r="AU306" s="18">
        <f t="shared" ca="1" si="167"/>
        <v>0</v>
      </c>
      <c r="AV306" s="18">
        <f t="shared" ca="1" si="167"/>
        <v>0</v>
      </c>
      <c r="AW306" s="18">
        <f t="shared" ca="1" si="167"/>
        <v>0</v>
      </c>
      <c r="AX306" s="18">
        <f t="shared" ca="1" si="167"/>
        <v>0</v>
      </c>
      <c r="AY306" s="18">
        <f t="shared" ca="1" si="168"/>
        <v>0</v>
      </c>
      <c r="AZ306" s="18">
        <f t="shared" ca="1" si="168"/>
        <v>0</v>
      </c>
      <c r="BA306" s="18">
        <f t="shared" ca="1" si="168"/>
        <v>0</v>
      </c>
      <c r="BB306" s="18">
        <f t="shared" ca="1" si="168"/>
        <v>0</v>
      </c>
      <c r="BC306" s="18">
        <f t="shared" ca="1" si="168"/>
        <v>0</v>
      </c>
      <c r="BD306" s="18">
        <f t="shared" ca="1" si="168"/>
        <v>0</v>
      </c>
      <c r="BE306" s="18">
        <f t="shared" ca="1" si="168"/>
        <v>0</v>
      </c>
      <c r="BF306" s="18">
        <f t="shared" ca="1" si="168"/>
        <v>0</v>
      </c>
      <c r="BG306" s="18">
        <f t="shared" ca="1" si="168"/>
        <v>0</v>
      </c>
      <c r="BH306" s="18">
        <f t="shared" ca="1" si="168"/>
        <v>0</v>
      </c>
    </row>
    <row r="307" spans="8:60" x14ac:dyDescent="0.35">
      <c r="H307" s="2" t="str">
        <f t="shared" si="151"/>
        <v>SolarDegrade</v>
      </c>
      <c r="I307">
        <f t="shared" si="152"/>
        <v>6</v>
      </c>
      <c r="J307">
        <f t="shared" si="153"/>
        <v>27</v>
      </c>
      <c r="K307" s="18">
        <f t="shared" ca="1" si="164"/>
        <v>0.87342009602538717</v>
      </c>
      <c r="L307" s="18">
        <f t="shared" ca="1" si="164"/>
        <v>0.87780914173405755</v>
      </c>
      <c r="M307" s="18">
        <f t="shared" ca="1" si="164"/>
        <v>0.88222024294880153</v>
      </c>
      <c r="N307" s="18">
        <f t="shared" ca="1" si="164"/>
        <v>0.88665351050130803</v>
      </c>
      <c r="O307" s="18">
        <f t="shared" ca="1" si="164"/>
        <v>0.89110905578020905</v>
      </c>
      <c r="P307" s="18">
        <f t="shared" ca="1" si="164"/>
        <v>0.89558699073387849</v>
      </c>
      <c r="Q307" s="18">
        <f t="shared" ca="1" si="164"/>
        <v>0.90008742787324469</v>
      </c>
      <c r="R307" s="18">
        <f t="shared" ca="1" si="164"/>
        <v>0.90461048027461777</v>
      </c>
      <c r="S307" s="18">
        <f t="shared" ca="1" si="164"/>
        <v>0.90915626158253038</v>
      </c>
      <c r="T307" s="18">
        <f t="shared" ca="1" si="164"/>
        <v>0.91372488601259338</v>
      </c>
      <c r="U307" s="18">
        <f t="shared" ca="1" si="165"/>
        <v>0.9183164683543652</v>
      </c>
      <c r="V307" s="18">
        <f t="shared" ca="1" si="165"/>
        <v>0.92293112397423638</v>
      </c>
      <c r="W307" s="18">
        <f t="shared" ca="1" si="165"/>
        <v>0.92756896881832807</v>
      </c>
      <c r="X307" s="18">
        <f t="shared" ca="1" si="165"/>
        <v>0.93223011941540512</v>
      </c>
      <c r="Y307" s="18">
        <f t="shared" ca="1" si="165"/>
        <v>0.93691469287980411</v>
      </c>
      <c r="Z307" s="18">
        <f t="shared" ca="1" si="165"/>
        <v>0.94162280691437594</v>
      </c>
      <c r="AA307" s="18">
        <f t="shared" ca="1" si="165"/>
        <v>0.94635457981344306</v>
      </c>
      <c r="AB307" s="18">
        <f t="shared" ca="1" si="165"/>
        <v>0.95111013046577197</v>
      </c>
      <c r="AC307" s="18">
        <f t="shared" ca="1" si="165"/>
        <v>0.95588957835755972</v>
      </c>
      <c r="AD307" s="18">
        <f t="shared" ca="1" si="165"/>
        <v>0.96069304357543694</v>
      </c>
      <c r="AE307" s="18">
        <f t="shared" ca="1" si="166"/>
        <v>0.96552064680948435</v>
      </c>
      <c r="AF307" s="18">
        <f t="shared" ca="1" si="166"/>
        <v>0.97037250935626573</v>
      </c>
      <c r="AG307" s="18">
        <f t="shared" ca="1" si="166"/>
        <v>0.97524875312187509</v>
      </c>
      <c r="AH307" s="18">
        <f t="shared" ca="1" si="166"/>
        <v>0.98014950062500006</v>
      </c>
      <c r="AI307" s="18">
        <f t="shared" ca="1" si="166"/>
        <v>0.98507487500000002</v>
      </c>
      <c r="AJ307" s="18">
        <f t="shared" ca="1" si="166"/>
        <v>0.99002500000000004</v>
      </c>
      <c r="AK307" s="18">
        <f t="shared" ca="1" si="166"/>
        <v>0.995</v>
      </c>
      <c r="AL307" s="18">
        <f t="shared" ca="1" si="166"/>
        <v>1</v>
      </c>
      <c r="AM307" s="18">
        <f t="shared" ca="1" si="166"/>
        <v>0</v>
      </c>
      <c r="AN307" s="18">
        <f t="shared" ca="1" si="166"/>
        <v>0</v>
      </c>
      <c r="AO307" s="18">
        <f t="shared" ca="1" si="167"/>
        <v>0</v>
      </c>
      <c r="AP307" s="18">
        <f t="shared" ca="1" si="167"/>
        <v>0</v>
      </c>
      <c r="AQ307" s="18">
        <f t="shared" ca="1" si="167"/>
        <v>0</v>
      </c>
      <c r="AR307" s="18">
        <f t="shared" ca="1" si="167"/>
        <v>0</v>
      </c>
      <c r="AS307" s="18">
        <f t="shared" ca="1" si="167"/>
        <v>0</v>
      </c>
      <c r="AT307" s="18">
        <f t="shared" ca="1" si="167"/>
        <v>0</v>
      </c>
      <c r="AU307" s="18">
        <f t="shared" ca="1" si="167"/>
        <v>0</v>
      </c>
      <c r="AV307" s="18">
        <f t="shared" ca="1" si="167"/>
        <v>0</v>
      </c>
      <c r="AW307" s="18">
        <f t="shared" ca="1" si="167"/>
        <v>0</v>
      </c>
      <c r="AX307" s="18">
        <f t="shared" ca="1" si="167"/>
        <v>0</v>
      </c>
      <c r="AY307" s="18">
        <f t="shared" ca="1" si="168"/>
        <v>0</v>
      </c>
      <c r="AZ307" s="18">
        <f t="shared" ca="1" si="168"/>
        <v>0</v>
      </c>
      <c r="BA307" s="18">
        <f t="shared" ca="1" si="168"/>
        <v>0</v>
      </c>
      <c r="BB307" s="18">
        <f t="shared" ca="1" si="168"/>
        <v>0</v>
      </c>
      <c r="BC307" s="18">
        <f t="shared" ca="1" si="168"/>
        <v>0</v>
      </c>
      <c r="BD307" s="18">
        <f t="shared" ca="1" si="168"/>
        <v>0</v>
      </c>
      <c r="BE307" s="18">
        <f t="shared" ca="1" si="168"/>
        <v>0</v>
      </c>
      <c r="BF307" s="18">
        <f t="shared" ca="1" si="168"/>
        <v>0</v>
      </c>
      <c r="BG307" s="18">
        <f t="shared" ca="1" si="168"/>
        <v>0</v>
      </c>
      <c r="BH307" s="18">
        <f t="shared" ca="1" si="168"/>
        <v>0</v>
      </c>
    </row>
    <row r="308" spans="8:60" x14ac:dyDescent="0.35">
      <c r="H308" s="2" t="str">
        <f t="shared" si="151"/>
        <v>SolarDegrade</v>
      </c>
      <c r="I308">
        <f t="shared" si="152"/>
        <v>6</v>
      </c>
      <c r="J308">
        <f t="shared" si="153"/>
        <v>28</v>
      </c>
      <c r="K308" s="18">
        <f t="shared" ca="1" si="164"/>
        <v>0.86905299554526039</v>
      </c>
      <c r="L308" s="18">
        <f t="shared" ca="1" si="164"/>
        <v>0.87342009602538717</v>
      </c>
      <c r="M308" s="18">
        <f t="shared" ca="1" si="164"/>
        <v>0.87780914173405755</v>
      </c>
      <c r="N308" s="18">
        <f t="shared" ca="1" si="164"/>
        <v>0.88222024294880153</v>
      </c>
      <c r="O308" s="18">
        <f t="shared" ca="1" si="164"/>
        <v>0.88665351050130803</v>
      </c>
      <c r="P308" s="18">
        <f t="shared" ca="1" si="164"/>
        <v>0.89110905578020905</v>
      </c>
      <c r="Q308" s="18">
        <f t="shared" ca="1" si="164"/>
        <v>0.89558699073387849</v>
      </c>
      <c r="R308" s="18">
        <f t="shared" ca="1" si="164"/>
        <v>0.90008742787324469</v>
      </c>
      <c r="S308" s="18">
        <f t="shared" ca="1" si="164"/>
        <v>0.90461048027461777</v>
      </c>
      <c r="T308" s="18">
        <f t="shared" ca="1" si="164"/>
        <v>0.90915626158253038</v>
      </c>
      <c r="U308" s="18">
        <f t="shared" ca="1" si="165"/>
        <v>0.91372488601259338</v>
      </c>
      <c r="V308" s="18">
        <f t="shared" ca="1" si="165"/>
        <v>0.9183164683543652</v>
      </c>
      <c r="W308" s="18">
        <f t="shared" ca="1" si="165"/>
        <v>0.92293112397423638</v>
      </c>
      <c r="X308" s="18">
        <f t="shared" ca="1" si="165"/>
        <v>0.92756896881832807</v>
      </c>
      <c r="Y308" s="18">
        <f t="shared" ca="1" si="165"/>
        <v>0.93223011941540512</v>
      </c>
      <c r="Z308" s="18">
        <f t="shared" ca="1" si="165"/>
        <v>0.93691469287980411</v>
      </c>
      <c r="AA308" s="18">
        <f t="shared" ca="1" si="165"/>
        <v>0.94162280691437594</v>
      </c>
      <c r="AB308" s="18">
        <f t="shared" ca="1" si="165"/>
        <v>0.94635457981344306</v>
      </c>
      <c r="AC308" s="18">
        <f t="shared" ca="1" si="165"/>
        <v>0.95111013046577197</v>
      </c>
      <c r="AD308" s="18">
        <f t="shared" ca="1" si="165"/>
        <v>0.95588957835755972</v>
      </c>
      <c r="AE308" s="18">
        <f t="shared" ca="1" si="166"/>
        <v>0.96069304357543694</v>
      </c>
      <c r="AF308" s="18">
        <f t="shared" ca="1" si="166"/>
        <v>0.96552064680948435</v>
      </c>
      <c r="AG308" s="18">
        <f t="shared" ca="1" si="166"/>
        <v>0.97037250935626573</v>
      </c>
      <c r="AH308" s="18">
        <f t="shared" ca="1" si="166"/>
        <v>0.97524875312187509</v>
      </c>
      <c r="AI308" s="18">
        <f t="shared" ca="1" si="166"/>
        <v>0.98014950062500006</v>
      </c>
      <c r="AJ308" s="18">
        <f t="shared" ca="1" si="166"/>
        <v>0.98507487500000002</v>
      </c>
      <c r="AK308" s="18">
        <f t="shared" ca="1" si="166"/>
        <v>0.99002500000000004</v>
      </c>
      <c r="AL308" s="18">
        <f t="shared" ca="1" si="166"/>
        <v>0.995</v>
      </c>
      <c r="AM308" s="18">
        <f t="shared" ca="1" si="166"/>
        <v>1</v>
      </c>
      <c r="AN308" s="18">
        <f t="shared" ca="1" si="166"/>
        <v>0</v>
      </c>
      <c r="AO308" s="18">
        <f t="shared" ca="1" si="167"/>
        <v>0</v>
      </c>
      <c r="AP308" s="18">
        <f t="shared" ca="1" si="167"/>
        <v>0</v>
      </c>
      <c r="AQ308" s="18">
        <f t="shared" ca="1" si="167"/>
        <v>0</v>
      </c>
      <c r="AR308" s="18">
        <f t="shared" ca="1" si="167"/>
        <v>0</v>
      </c>
      <c r="AS308" s="18">
        <f t="shared" ca="1" si="167"/>
        <v>0</v>
      </c>
      <c r="AT308" s="18">
        <f t="shared" ca="1" si="167"/>
        <v>0</v>
      </c>
      <c r="AU308" s="18">
        <f t="shared" ca="1" si="167"/>
        <v>0</v>
      </c>
      <c r="AV308" s="18">
        <f t="shared" ca="1" si="167"/>
        <v>0</v>
      </c>
      <c r="AW308" s="18">
        <f t="shared" ca="1" si="167"/>
        <v>0</v>
      </c>
      <c r="AX308" s="18">
        <f t="shared" ca="1" si="167"/>
        <v>0</v>
      </c>
      <c r="AY308" s="18">
        <f t="shared" ca="1" si="168"/>
        <v>0</v>
      </c>
      <c r="AZ308" s="18">
        <f t="shared" ca="1" si="168"/>
        <v>0</v>
      </c>
      <c r="BA308" s="18">
        <f t="shared" ca="1" si="168"/>
        <v>0</v>
      </c>
      <c r="BB308" s="18">
        <f t="shared" ca="1" si="168"/>
        <v>0</v>
      </c>
      <c r="BC308" s="18">
        <f t="shared" ca="1" si="168"/>
        <v>0</v>
      </c>
      <c r="BD308" s="18">
        <f t="shared" ca="1" si="168"/>
        <v>0</v>
      </c>
      <c r="BE308" s="18">
        <f t="shared" ca="1" si="168"/>
        <v>0</v>
      </c>
      <c r="BF308" s="18">
        <f t="shared" ca="1" si="168"/>
        <v>0</v>
      </c>
      <c r="BG308" s="18">
        <f t="shared" ca="1" si="168"/>
        <v>0</v>
      </c>
      <c r="BH308" s="18">
        <f t="shared" ca="1" si="168"/>
        <v>0</v>
      </c>
    </row>
    <row r="309" spans="8:60" x14ac:dyDescent="0.35">
      <c r="H309" s="2" t="str">
        <f t="shared" si="151"/>
        <v>SolarDegrade</v>
      </c>
      <c r="I309">
        <f t="shared" si="152"/>
        <v>6</v>
      </c>
      <c r="J309">
        <f t="shared" si="153"/>
        <v>29</v>
      </c>
      <c r="K309" s="18">
        <f t="shared" ca="1" si="164"/>
        <v>0.86470773056753414</v>
      </c>
      <c r="L309" s="18">
        <f t="shared" ca="1" si="164"/>
        <v>0.86905299554526039</v>
      </c>
      <c r="M309" s="18">
        <f t="shared" ca="1" si="164"/>
        <v>0.87342009602538717</v>
      </c>
      <c r="N309" s="18">
        <f t="shared" ca="1" si="164"/>
        <v>0.87780914173405755</v>
      </c>
      <c r="O309" s="18">
        <f t="shared" ca="1" si="164"/>
        <v>0.88222024294880153</v>
      </c>
      <c r="P309" s="18">
        <f t="shared" ca="1" si="164"/>
        <v>0.88665351050130803</v>
      </c>
      <c r="Q309" s="18">
        <f t="shared" ca="1" si="164"/>
        <v>0.89110905578020905</v>
      </c>
      <c r="R309" s="18">
        <f t="shared" ca="1" si="164"/>
        <v>0.89558699073387849</v>
      </c>
      <c r="S309" s="18">
        <f t="shared" ca="1" si="164"/>
        <v>0.90008742787324469</v>
      </c>
      <c r="T309" s="18">
        <f t="shared" ca="1" si="164"/>
        <v>0.90461048027461777</v>
      </c>
      <c r="U309" s="18">
        <f t="shared" ca="1" si="165"/>
        <v>0.90915626158253038</v>
      </c>
      <c r="V309" s="18">
        <f t="shared" ca="1" si="165"/>
        <v>0.91372488601259338</v>
      </c>
      <c r="W309" s="18">
        <f t="shared" ca="1" si="165"/>
        <v>0.9183164683543652</v>
      </c>
      <c r="X309" s="18">
        <f t="shared" ca="1" si="165"/>
        <v>0.92293112397423638</v>
      </c>
      <c r="Y309" s="18">
        <f t="shared" ca="1" si="165"/>
        <v>0.92756896881832807</v>
      </c>
      <c r="Z309" s="18">
        <f t="shared" ca="1" si="165"/>
        <v>0.93223011941540512</v>
      </c>
      <c r="AA309" s="18">
        <f t="shared" ca="1" si="165"/>
        <v>0.93691469287980411</v>
      </c>
      <c r="AB309" s="18">
        <f t="shared" ca="1" si="165"/>
        <v>0.94162280691437594</v>
      </c>
      <c r="AC309" s="18">
        <f t="shared" ca="1" si="165"/>
        <v>0.94635457981344306</v>
      </c>
      <c r="AD309" s="18">
        <f t="shared" ca="1" si="165"/>
        <v>0.95111013046577197</v>
      </c>
      <c r="AE309" s="18">
        <f t="shared" ca="1" si="166"/>
        <v>0.95588957835755972</v>
      </c>
      <c r="AF309" s="18">
        <f t="shared" ca="1" si="166"/>
        <v>0.96069304357543694</v>
      </c>
      <c r="AG309" s="18">
        <f t="shared" ca="1" si="166"/>
        <v>0.96552064680948435</v>
      </c>
      <c r="AH309" s="18">
        <f t="shared" ca="1" si="166"/>
        <v>0.97037250935626573</v>
      </c>
      <c r="AI309" s="18">
        <f t="shared" ca="1" si="166"/>
        <v>0.97524875312187509</v>
      </c>
      <c r="AJ309" s="18">
        <f t="shared" ca="1" si="166"/>
        <v>0.98014950062500006</v>
      </c>
      <c r="AK309" s="18">
        <f t="shared" ca="1" si="166"/>
        <v>0.98507487500000002</v>
      </c>
      <c r="AL309" s="18">
        <f t="shared" ca="1" si="166"/>
        <v>0.99002500000000004</v>
      </c>
      <c r="AM309" s="18">
        <f t="shared" ca="1" si="166"/>
        <v>0.995</v>
      </c>
      <c r="AN309" s="18">
        <f t="shared" ca="1" si="166"/>
        <v>1</v>
      </c>
      <c r="AO309" s="18">
        <f t="shared" ca="1" si="167"/>
        <v>0</v>
      </c>
      <c r="AP309" s="18">
        <f t="shared" ca="1" si="167"/>
        <v>0</v>
      </c>
      <c r="AQ309" s="18">
        <f t="shared" ca="1" si="167"/>
        <v>0</v>
      </c>
      <c r="AR309" s="18">
        <f t="shared" ca="1" si="167"/>
        <v>0</v>
      </c>
      <c r="AS309" s="18">
        <f t="shared" ca="1" si="167"/>
        <v>0</v>
      </c>
      <c r="AT309" s="18">
        <f t="shared" ca="1" si="167"/>
        <v>0</v>
      </c>
      <c r="AU309" s="18">
        <f t="shared" ca="1" si="167"/>
        <v>0</v>
      </c>
      <c r="AV309" s="18">
        <f t="shared" ca="1" si="167"/>
        <v>0</v>
      </c>
      <c r="AW309" s="18">
        <f t="shared" ca="1" si="167"/>
        <v>0</v>
      </c>
      <c r="AX309" s="18">
        <f t="shared" ca="1" si="167"/>
        <v>0</v>
      </c>
      <c r="AY309" s="18">
        <f t="shared" ca="1" si="168"/>
        <v>0</v>
      </c>
      <c r="AZ309" s="18">
        <f t="shared" ca="1" si="168"/>
        <v>0</v>
      </c>
      <c r="BA309" s="18">
        <f t="shared" ca="1" si="168"/>
        <v>0</v>
      </c>
      <c r="BB309" s="18">
        <f t="shared" ca="1" si="168"/>
        <v>0</v>
      </c>
      <c r="BC309" s="18">
        <f t="shared" ca="1" si="168"/>
        <v>0</v>
      </c>
      <c r="BD309" s="18">
        <f t="shared" ca="1" si="168"/>
        <v>0</v>
      </c>
      <c r="BE309" s="18">
        <f t="shared" ca="1" si="168"/>
        <v>0</v>
      </c>
      <c r="BF309" s="18">
        <f t="shared" ca="1" si="168"/>
        <v>0</v>
      </c>
      <c r="BG309" s="18">
        <f t="shared" ca="1" si="168"/>
        <v>0</v>
      </c>
      <c r="BH309" s="18">
        <f t="shared" ca="1" si="168"/>
        <v>0</v>
      </c>
    </row>
    <row r="310" spans="8:60" x14ac:dyDescent="0.35">
      <c r="H310" s="2" t="str">
        <f t="shared" si="151"/>
        <v>SolarDegrade</v>
      </c>
      <c r="I310">
        <f t="shared" si="152"/>
        <v>6</v>
      </c>
      <c r="J310">
        <f t="shared" si="153"/>
        <v>30</v>
      </c>
      <c r="K310" s="18">
        <f t="shared" ca="1" si="164"/>
        <v>0.86038419191469639</v>
      </c>
      <c r="L310" s="18">
        <f t="shared" ca="1" si="164"/>
        <v>0.86470773056753414</v>
      </c>
      <c r="M310" s="18">
        <f t="shared" ca="1" si="164"/>
        <v>0.86905299554526039</v>
      </c>
      <c r="N310" s="18">
        <f t="shared" ca="1" si="164"/>
        <v>0.87342009602538717</v>
      </c>
      <c r="O310" s="18">
        <f t="shared" ca="1" si="164"/>
        <v>0.87780914173405755</v>
      </c>
      <c r="P310" s="18">
        <f t="shared" ca="1" si="164"/>
        <v>0.88222024294880153</v>
      </c>
      <c r="Q310" s="18">
        <f t="shared" ca="1" si="164"/>
        <v>0.88665351050130803</v>
      </c>
      <c r="R310" s="18">
        <f t="shared" ca="1" si="164"/>
        <v>0.89110905578020905</v>
      </c>
      <c r="S310" s="18">
        <f t="shared" ca="1" si="164"/>
        <v>0.89558699073387849</v>
      </c>
      <c r="T310" s="18">
        <f t="shared" ca="1" si="164"/>
        <v>0.90008742787324469</v>
      </c>
      <c r="U310" s="18">
        <f t="shared" ca="1" si="165"/>
        <v>0.90461048027461777</v>
      </c>
      <c r="V310" s="18">
        <f t="shared" ca="1" si="165"/>
        <v>0.90915626158253038</v>
      </c>
      <c r="W310" s="18">
        <f t="shared" ca="1" si="165"/>
        <v>0.91372488601259338</v>
      </c>
      <c r="X310" s="18">
        <f t="shared" ca="1" si="165"/>
        <v>0.9183164683543652</v>
      </c>
      <c r="Y310" s="18">
        <f t="shared" ca="1" si="165"/>
        <v>0.92293112397423638</v>
      </c>
      <c r="Z310" s="18">
        <f t="shared" ca="1" si="165"/>
        <v>0.92756896881832807</v>
      </c>
      <c r="AA310" s="18">
        <f t="shared" ca="1" si="165"/>
        <v>0.93223011941540512</v>
      </c>
      <c r="AB310" s="18">
        <f t="shared" ca="1" si="165"/>
        <v>0.93691469287980411</v>
      </c>
      <c r="AC310" s="18">
        <f t="shared" ca="1" si="165"/>
        <v>0.94162280691437594</v>
      </c>
      <c r="AD310" s="18">
        <f t="shared" ca="1" si="165"/>
        <v>0.94635457981344306</v>
      </c>
      <c r="AE310" s="18">
        <f t="shared" ca="1" si="166"/>
        <v>0.95111013046577197</v>
      </c>
      <c r="AF310" s="18">
        <f t="shared" ca="1" si="166"/>
        <v>0.95588957835755972</v>
      </c>
      <c r="AG310" s="18">
        <f t="shared" ca="1" si="166"/>
        <v>0.96069304357543694</v>
      </c>
      <c r="AH310" s="18">
        <f t="shared" ca="1" si="166"/>
        <v>0.96552064680948435</v>
      </c>
      <c r="AI310" s="18">
        <f t="shared" ca="1" si="166"/>
        <v>0.97037250935626573</v>
      </c>
      <c r="AJ310" s="18">
        <f t="shared" ca="1" si="166"/>
        <v>0.97524875312187509</v>
      </c>
      <c r="AK310" s="18">
        <f t="shared" ca="1" si="166"/>
        <v>0.98014950062500006</v>
      </c>
      <c r="AL310" s="18">
        <f t="shared" ca="1" si="166"/>
        <v>0.98507487500000002</v>
      </c>
      <c r="AM310" s="18">
        <f t="shared" ca="1" si="166"/>
        <v>0.99002500000000004</v>
      </c>
      <c r="AN310" s="18">
        <f t="shared" ca="1" si="166"/>
        <v>0.995</v>
      </c>
      <c r="AO310" s="18">
        <f t="shared" ca="1" si="167"/>
        <v>1</v>
      </c>
      <c r="AP310" s="18">
        <f t="shared" ca="1" si="167"/>
        <v>0</v>
      </c>
      <c r="AQ310" s="18">
        <f t="shared" ca="1" si="167"/>
        <v>0</v>
      </c>
      <c r="AR310" s="18">
        <f t="shared" ca="1" si="167"/>
        <v>0</v>
      </c>
      <c r="AS310" s="18">
        <f t="shared" ca="1" si="167"/>
        <v>0</v>
      </c>
      <c r="AT310" s="18">
        <f t="shared" ca="1" si="167"/>
        <v>0</v>
      </c>
      <c r="AU310" s="18">
        <f t="shared" ca="1" si="167"/>
        <v>0</v>
      </c>
      <c r="AV310" s="18">
        <f t="shared" ca="1" si="167"/>
        <v>0</v>
      </c>
      <c r="AW310" s="18">
        <f t="shared" ca="1" si="167"/>
        <v>0</v>
      </c>
      <c r="AX310" s="18">
        <f t="shared" ca="1" si="167"/>
        <v>0</v>
      </c>
      <c r="AY310" s="18">
        <f t="shared" ca="1" si="168"/>
        <v>0</v>
      </c>
      <c r="AZ310" s="18">
        <f t="shared" ca="1" si="168"/>
        <v>0</v>
      </c>
      <c r="BA310" s="18">
        <f t="shared" ca="1" si="168"/>
        <v>0</v>
      </c>
      <c r="BB310" s="18">
        <f t="shared" ca="1" si="168"/>
        <v>0</v>
      </c>
      <c r="BC310" s="18">
        <f t="shared" ca="1" si="168"/>
        <v>0</v>
      </c>
      <c r="BD310" s="18">
        <f t="shared" ca="1" si="168"/>
        <v>0</v>
      </c>
      <c r="BE310" s="18">
        <f t="shared" ca="1" si="168"/>
        <v>0</v>
      </c>
      <c r="BF310" s="18">
        <f t="shared" ca="1" si="168"/>
        <v>0</v>
      </c>
      <c r="BG310" s="18">
        <f t="shared" ca="1" si="168"/>
        <v>0</v>
      </c>
      <c r="BH310" s="18">
        <f t="shared" ca="1" si="168"/>
        <v>0</v>
      </c>
    </row>
    <row r="311" spans="8:60" x14ac:dyDescent="0.35">
      <c r="H311" s="2" t="str">
        <f t="shared" si="151"/>
        <v>SolarDegrade</v>
      </c>
      <c r="I311">
        <f t="shared" si="152"/>
        <v>6</v>
      </c>
      <c r="J311">
        <f t="shared" si="153"/>
        <v>31</v>
      </c>
      <c r="K311" s="18">
        <f t="shared" ca="1" si="164"/>
        <v>0.8560822709551229</v>
      </c>
      <c r="L311" s="18">
        <f t="shared" ca="1" si="164"/>
        <v>0.86038419191469639</v>
      </c>
      <c r="M311" s="18">
        <f t="shared" ca="1" si="164"/>
        <v>0.86470773056753414</v>
      </c>
      <c r="N311" s="18">
        <f t="shared" ca="1" si="164"/>
        <v>0.86905299554526039</v>
      </c>
      <c r="O311" s="18">
        <f t="shared" ca="1" si="164"/>
        <v>0.87342009602538717</v>
      </c>
      <c r="P311" s="18">
        <f t="shared" ca="1" si="164"/>
        <v>0.87780914173405755</v>
      </c>
      <c r="Q311" s="18">
        <f t="shared" ca="1" si="164"/>
        <v>0.88222024294880153</v>
      </c>
      <c r="R311" s="18">
        <f t="shared" ca="1" si="164"/>
        <v>0.88665351050130803</v>
      </c>
      <c r="S311" s="18">
        <f t="shared" ca="1" si="164"/>
        <v>0.89110905578020905</v>
      </c>
      <c r="T311" s="18">
        <f t="shared" ca="1" si="164"/>
        <v>0.89558699073387849</v>
      </c>
      <c r="U311" s="18">
        <f t="shared" ca="1" si="165"/>
        <v>0.90008742787324469</v>
      </c>
      <c r="V311" s="18">
        <f t="shared" ca="1" si="165"/>
        <v>0.90461048027461777</v>
      </c>
      <c r="W311" s="18">
        <f t="shared" ca="1" si="165"/>
        <v>0.90915626158253038</v>
      </c>
      <c r="X311" s="18">
        <f t="shared" ca="1" si="165"/>
        <v>0.91372488601259338</v>
      </c>
      <c r="Y311" s="18">
        <f t="shared" ca="1" si="165"/>
        <v>0.9183164683543652</v>
      </c>
      <c r="Z311" s="18">
        <f t="shared" ca="1" si="165"/>
        <v>0.92293112397423638</v>
      </c>
      <c r="AA311" s="18">
        <f t="shared" ca="1" si="165"/>
        <v>0.92756896881832807</v>
      </c>
      <c r="AB311" s="18">
        <f t="shared" ca="1" si="165"/>
        <v>0.93223011941540512</v>
      </c>
      <c r="AC311" s="18">
        <f t="shared" ca="1" si="165"/>
        <v>0.93691469287980411</v>
      </c>
      <c r="AD311" s="18">
        <f t="shared" ca="1" si="165"/>
        <v>0.94162280691437594</v>
      </c>
      <c r="AE311" s="18">
        <f t="shared" ca="1" si="166"/>
        <v>0.94635457981344306</v>
      </c>
      <c r="AF311" s="18">
        <f t="shared" ca="1" si="166"/>
        <v>0.95111013046577197</v>
      </c>
      <c r="AG311" s="18">
        <f t="shared" ca="1" si="166"/>
        <v>0.95588957835755972</v>
      </c>
      <c r="AH311" s="18">
        <f t="shared" ca="1" si="166"/>
        <v>0.96069304357543694</v>
      </c>
      <c r="AI311" s="18">
        <f t="shared" ca="1" si="166"/>
        <v>0.96552064680948435</v>
      </c>
      <c r="AJ311" s="18">
        <f t="shared" ca="1" si="166"/>
        <v>0.97037250935626573</v>
      </c>
      <c r="AK311" s="18">
        <f t="shared" ca="1" si="166"/>
        <v>0.97524875312187509</v>
      </c>
      <c r="AL311" s="18">
        <f t="shared" ca="1" si="166"/>
        <v>0.98014950062500006</v>
      </c>
      <c r="AM311" s="18">
        <f t="shared" ca="1" si="166"/>
        <v>0.98507487500000002</v>
      </c>
      <c r="AN311" s="18">
        <f t="shared" ca="1" si="166"/>
        <v>0.99002500000000004</v>
      </c>
      <c r="AO311" s="18">
        <f t="shared" ca="1" si="167"/>
        <v>0.995</v>
      </c>
      <c r="AP311" s="18">
        <f t="shared" ca="1" si="167"/>
        <v>1</v>
      </c>
      <c r="AQ311" s="18">
        <f t="shared" ca="1" si="167"/>
        <v>0</v>
      </c>
      <c r="AR311" s="18">
        <f t="shared" ca="1" si="167"/>
        <v>0</v>
      </c>
      <c r="AS311" s="18">
        <f t="shared" ca="1" si="167"/>
        <v>0</v>
      </c>
      <c r="AT311" s="18">
        <f t="shared" ca="1" si="167"/>
        <v>0</v>
      </c>
      <c r="AU311" s="18">
        <f t="shared" ca="1" si="167"/>
        <v>0</v>
      </c>
      <c r="AV311" s="18">
        <f t="shared" ca="1" si="167"/>
        <v>0</v>
      </c>
      <c r="AW311" s="18">
        <f t="shared" ca="1" si="167"/>
        <v>0</v>
      </c>
      <c r="AX311" s="18">
        <f t="shared" ca="1" si="167"/>
        <v>0</v>
      </c>
      <c r="AY311" s="18">
        <f t="shared" ca="1" si="168"/>
        <v>0</v>
      </c>
      <c r="AZ311" s="18">
        <f t="shared" ca="1" si="168"/>
        <v>0</v>
      </c>
      <c r="BA311" s="18">
        <f t="shared" ca="1" si="168"/>
        <v>0</v>
      </c>
      <c r="BB311" s="18">
        <f t="shared" ca="1" si="168"/>
        <v>0</v>
      </c>
      <c r="BC311" s="18">
        <f t="shared" ca="1" si="168"/>
        <v>0</v>
      </c>
      <c r="BD311" s="18">
        <f t="shared" ca="1" si="168"/>
        <v>0</v>
      </c>
      <c r="BE311" s="18">
        <f t="shared" ca="1" si="168"/>
        <v>0</v>
      </c>
      <c r="BF311" s="18">
        <f t="shared" ca="1" si="168"/>
        <v>0</v>
      </c>
      <c r="BG311" s="18">
        <f t="shared" ca="1" si="168"/>
        <v>0</v>
      </c>
      <c r="BH311" s="18">
        <f t="shared" ca="1" si="168"/>
        <v>0</v>
      </c>
    </row>
    <row r="312" spans="8:60" x14ac:dyDescent="0.35">
      <c r="H312" s="2" t="str">
        <f t="shared" si="151"/>
        <v>SolarDegrade</v>
      </c>
      <c r="I312">
        <f t="shared" si="152"/>
        <v>6</v>
      </c>
      <c r="J312">
        <f t="shared" si="153"/>
        <v>32</v>
      </c>
      <c r="K312" s="18">
        <f t="shared" ca="1" si="164"/>
        <v>0.85180185960034727</v>
      </c>
      <c r="L312" s="18">
        <f t="shared" ca="1" si="164"/>
        <v>0.8560822709551229</v>
      </c>
      <c r="M312" s="18">
        <f t="shared" ca="1" si="164"/>
        <v>0.86038419191469639</v>
      </c>
      <c r="N312" s="18">
        <f t="shared" ca="1" si="164"/>
        <v>0.86470773056753414</v>
      </c>
      <c r="O312" s="18">
        <f t="shared" ca="1" si="164"/>
        <v>0.86905299554526039</v>
      </c>
      <c r="P312" s="18">
        <f t="shared" ca="1" si="164"/>
        <v>0.87342009602538717</v>
      </c>
      <c r="Q312" s="18">
        <f t="shared" ca="1" si="164"/>
        <v>0.87780914173405755</v>
      </c>
      <c r="R312" s="18">
        <f t="shared" ca="1" si="164"/>
        <v>0.88222024294880153</v>
      </c>
      <c r="S312" s="18">
        <f t="shared" ca="1" si="164"/>
        <v>0.88665351050130803</v>
      </c>
      <c r="T312" s="18">
        <f t="shared" ca="1" si="164"/>
        <v>0.89110905578020905</v>
      </c>
      <c r="U312" s="18">
        <f t="shared" ca="1" si="165"/>
        <v>0.89558699073387849</v>
      </c>
      <c r="V312" s="18">
        <f t="shared" ca="1" si="165"/>
        <v>0.90008742787324469</v>
      </c>
      <c r="W312" s="18">
        <f t="shared" ca="1" si="165"/>
        <v>0.90461048027461777</v>
      </c>
      <c r="X312" s="18">
        <f t="shared" ca="1" si="165"/>
        <v>0.90915626158253038</v>
      </c>
      <c r="Y312" s="18">
        <f t="shared" ca="1" si="165"/>
        <v>0.91372488601259338</v>
      </c>
      <c r="Z312" s="18">
        <f t="shared" ca="1" si="165"/>
        <v>0.9183164683543652</v>
      </c>
      <c r="AA312" s="18">
        <f t="shared" ca="1" si="165"/>
        <v>0.92293112397423638</v>
      </c>
      <c r="AB312" s="18">
        <f t="shared" ca="1" si="165"/>
        <v>0.92756896881832807</v>
      </c>
      <c r="AC312" s="18">
        <f t="shared" ca="1" si="165"/>
        <v>0.93223011941540512</v>
      </c>
      <c r="AD312" s="18">
        <f t="shared" ca="1" si="165"/>
        <v>0.93691469287980411</v>
      </c>
      <c r="AE312" s="18">
        <f t="shared" ca="1" si="166"/>
        <v>0.94162280691437594</v>
      </c>
      <c r="AF312" s="18">
        <f t="shared" ca="1" si="166"/>
        <v>0.94635457981344306</v>
      </c>
      <c r="AG312" s="18">
        <f t="shared" ca="1" si="166"/>
        <v>0.95111013046577197</v>
      </c>
      <c r="AH312" s="18">
        <f t="shared" ca="1" si="166"/>
        <v>0.95588957835755972</v>
      </c>
      <c r="AI312" s="18">
        <f t="shared" ca="1" si="166"/>
        <v>0.96069304357543694</v>
      </c>
      <c r="AJ312" s="18">
        <f t="shared" ca="1" si="166"/>
        <v>0.96552064680948435</v>
      </c>
      <c r="AK312" s="18">
        <f t="shared" ca="1" si="166"/>
        <v>0.97037250935626573</v>
      </c>
      <c r="AL312" s="18">
        <f t="shared" ca="1" si="166"/>
        <v>0.97524875312187509</v>
      </c>
      <c r="AM312" s="18">
        <f t="shared" ca="1" si="166"/>
        <v>0.98014950062500006</v>
      </c>
      <c r="AN312" s="18">
        <f t="shared" ca="1" si="166"/>
        <v>0.98507487500000002</v>
      </c>
      <c r="AO312" s="18">
        <f t="shared" ca="1" si="167"/>
        <v>0.99002500000000004</v>
      </c>
      <c r="AP312" s="18">
        <f t="shared" ca="1" si="167"/>
        <v>0.995</v>
      </c>
      <c r="AQ312" s="18">
        <f t="shared" ca="1" si="167"/>
        <v>1</v>
      </c>
      <c r="AR312" s="18">
        <f t="shared" ca="1" si="167"/>
        <v>0</v>
      </c>
      <c r="AS312" s="18">
        <f t="shared" ca="1" si="167"/>
        <v>0</v>
      </c>
      <c r="AT312" s="18">
        <f t="shared" ca="1" si="167"/>
        <v>0</v>
      </c>
      <c r="AU312" s="18">
        <f t="shared" ca="1" si="167"/>
        <v>0</v>
      </c>
      <c r="AV312" s="18">
        <f t="shared" ca="1" si="167"/>
        <v>0</v>
      </c>
      <c r="AW312" s="18">
        <f t="shared" ca="1" si="167"/>
        <v>0</v>
      </c>
      <c r="AX312" s="18">
        <f t="shared" ca="1" si="167"/>
        <v>0</v>
      </c>
      <c r="AY312" s="18">
        <f t="shared" ca="1" si="168"/>
        <v>0</v>
      </c>
      <c r="AZ312" s="18">
        <f t="shared" ca="1" si="168"/>
        <v>0</v>
      </c>
      <c r="BA312" s="18">
        <f t="shared" ca="1" si="168"/>
        <v>0</v>
      </c>
      <c r="BB312" s="18">
        <f t="shared" ca="1" si="168"/>
        <v>0</v>
      </c>
      <c r="BC312" s="18">
        <f t="shared" ca="1" si="168"/>
        <v>0</v>
      </c>
      <c r="BD312" s="18">
        <f t="shared" ca="1" si="168"/>
        <v>0</v>
      </c>
      <c r="BE312" s="18">
        <f t="shared" ca="1" si="168"/>
        <v>0</v>
      </c>
      <c r="BF312" s="18">
        <f t="shared" ca="1" si="168"/>
        <v>0</v>
      </c>
      <c r="BG312" s="18">
        <f t="shared" ca="1" si="168"/>
        <v>0</v>
      </c>
      <c r="BH312" s="18">
        <f t="shared" ca="1" si="168"/>
        <v>0</v>
      </c>
    </row>
    <row r="313" spans="8:60" x14ac:dyDescent="0.35">
      <c r="H313" s="2" t="str">
        <f t="shared" si="151"/>
        <v>SolarDegrade</v>
      </c>
      <c r="I313">
        <f t="shared" si="152"/>
        <v>6</v>
      </c>
      <c r="J313">
        <f t="shared" si="153"/>
        <v>33</v>
      </c>
      <c r="K313" s="18">
        <f t="shared" ca="1" si="164"/>
        <v>0.84754285030234555</v>
      </c>
      <c r="L313" s="18">
        <f t="shared" ca="1" si="164"/>
        <v>0.85180185960034727</v>
      </c>
      <c r="M313" s="18">
        <f t="shared" ca="1" si="164"/>
        <v>0.8560822709551229</v>
      </c>
      <c r="N313" s="18">
        <f t="shared" ca="1" si="164"/>
        <v>0.86038419191469639</v>
      </c>
      <c r="O313" s="18">
        <f t="shared" ca="1" si="164"/>
        <v>0.86470773056753414</v>
      </c>
      <c r="P313" s="18">
        <f t="shared" ca="1" si="164"/>
        <v>0.86905299554526039</v>
      </c>
      <c r="Q313" s="18">
        <f t="shared" ca="1" si="164"/>
        <v>0.87342009602538717</v>
      </c>
      <c r="R313" s="18">
        <f t="shared" ca="1" si="164"/>
        <v>0.87780914173405755</v>
      </c>
      <c r="S313" s="18">
        <f t="shared" ca="1" si="164"/>
        <v>0.88222024294880153</v>
      </c>
      <c r="T313" s="18">
        <f t="shared" ca="1" si="164"/>
        <v>0.88665351050130803</v>
      </c>
      <c r="U313" s="18">
        <f t="shared" ca="1" si="165"/>
        <v>0.89110905578020905</v>
      </c>
      <c r="V313" s="18">
        <f t="shared" ca="1" si="165"/>
        <v>0.89558699073387849</v>
      </c>
      <c r="W313" s="18">
        <f t="shared" ca="1" si="165"/>
        <v>0.90008742787324469</v>
      </c>
      <c r="X313" s="18">
        <f t="shared" ca="1" si="165"/>
        <v>0.90461048027461777</v>
      </c>
      <c r="Y313" s="18">
        <f t="shared" ca="1" si="165"/>
        <v>0.90915626158253038</v>
      </c>
      <c r="Z313" s="18">
        <f t="shared" ca="1" si="165"/>
        <v>0.91372488601259338</v>
      </c>
      <c r="AA313" s="18">
        <f t="shared" ca="1" si="165"/>
        <v>0.9183164683543652</v>
      </c>
      <c r="AB313" s="18">
        <f t="shared" ca="1" si="165"/>
        <v>0.92293112397423638</v>
      </c>
      <c r="AC313" s="18">
        <f t="shared" ca="1" si="165"/>
        <v>0.92756896881832807</v>
      </c>
      <c r="AD313" s="18">
        <f t="shared" ca="1" si="165"/>
        <v>0.93223011941540512</v>
      </c>
      <c r="AE313" s="18">
        <f t="shared" ca="1" si="166"/>
        <v>0.93691469287980411</v>
      </c>
      <c r="AF313" s="18">
        <f t="shared" ca="1" si="166"/>
        <v>0.94162280691437594</v>
      </c>
      <c r="AG313" s="18">
        <f t="shared" ca="1" si="166"/>
        <v>0.94635457981344306</v>
      </c>
      <c r="AH313" s="18">
        <f t="shared" ca="1" si="166"/>
        <v>0.95111013046577197</v>
      </c>
      <c r="AI313" s="18">
        <f t="shared" ca="1" si="166"/>
        <v>0.95588957835755972</v>
      </c>
      <c r="AJ313" s="18">
        <f t="shared" ca="1" si="166"/>
        <v>0.96069304357543694</v>
      </c>
      <c r="AK313" s="18">
        <f t="shared" ca="1" si="166"/>
        <v>0.96552064680948435</v>
      </c>
      <c r="AL313" s="18">
        <f t="shared" ca="1" si="166"/>
        <v>0.97037250935626573</v>
      </c>
      <c r="AM313" s="18">
        <f t="shared" ca="1" si="166"/>
        <v>0.97524875312187509</v>
      </c>
      <c r="AN313" s="18">
        <f t="shared" ca="1" si="166"/>
        <v>0.98014950062500006</v>
      </c>
      <c r="AO313" s="18">
        <f t="shared" ca="1" si="167"/>
        <v>0.98507487500000002</v>
      </c>
      <c r="AP313" s="18">
        <f t="shared" ca="1" si="167"/>
        <v>0.99002500000000004</v>
      </c>
      <c r="AQ313" s="18">
        <f t="shared" ca="1" si="167"/>
        <v>0.995</v>
      </c>
      <c r="AR313" s="18">
        <f t="shared" ca="1" si="167"/>
        <v>1</v>
      </c>
      <c r="AS313" s="18">
        <f t="shared" ca="1" si="167"/>
        <v>0</v>
      </c>
      <c r="AT313" s="18">
        <f t="shared" ca="1" si="167"/>
        <v>0</v>
      </c>
      <c r="AU313" s="18">
        <f t="shared" ca="1" si="167"/>
        <v>0</v>
      </c>
      <c r="AV313" s="18">
        <f t="shared" ca="1" si="167"/>
        <v>0</v>
      </c>
      <c r="AW313" s="18">
        <f t="shared" ca="1" si="167"/>
        <v>0</v>
      </c>
      <c r="AX313" s="18">
        <f t="shared" ca="1" si="167"/>
        <v>0</v>
      </c>
      <c r="AY313" s="18">
        <f t="shared" ca="1" si="168"/>
        <v>0</v>
      </c>
      <c r="AZ313" s="18">
        <f t="shared" ca="1" si="168"/>
        <v>0</v>
      </c>
      <c r="BA313" s="18">
        <f t="shared" ca="1" si="168"/>
        <v>0</v>
      </c>
      <c r="BB313" s="18">
        <f t="shared" ca="1" si="168"/>
        <v>0</v>
      </c>
      <c r="BC313" s="18">
        <f t="shared" ca="1" si="168"/>
        <v>0</v>
      </c>
      <c r="BD313" s="18">
        <f t="shared" ca="1" si="168"/>
        <v>0</v>
      </c>
      <c r="BE313" s="18">
        <f t="shared" ca="1" si="168"/>
        <v>0</v>
      </c>
      <c r="BF313" s="18">
        <f t="shared" ca="1" si="168"/>
        <v>0</v>
      </c>
      <c r="BG313" s="18">
        <f t="shared" ca="1" si="168"/>
        <v>0</v>
      </c>
      <c r="BH313" s="18">
        <f t="shared" ca="1" si="168"/>
        <v>0</v>
      </c>
    </row>
    <row r="314" spans="8:60" x14ac:dyDescent="0.35">
      <c r="H314" s="2" t="str">
        <f t="shared" si="151"/>
        <v>SolarDegrade</v>
      </c>
      <c r="I314">
        <f t="shared" si="152"/>
        <v>6</v>
      </c>
      <c r="J314">
        <f t="shared" si="153"/>
        <v>34</v>
      </c>
      <c r="K314" s="18">
        <f t="shared" ca="1" si="164"/>
        <v>0.84330513605083379</v>
      </c>
      <c r="L314" s="18">
        <f t="shared" ca="1" si="164"/>
        <v>0.84754285030234555</v>
      </c>
      <c r="M314" s="18">
        <f t="shared" ca="1" si="164"/>
        <v>0.85180185960034727</v>
      </c>
      <c r="N314" s="18">
        <f t="shared" ca="1" si="164"/>
        <v>0.8560822709551229</v>
      </c>
      <c r="O314" s="18">
        <f t="shared" ca="1" si="164"/>
        <v>0.86038419191469639</v>
      </c>
      <c r="P314" s="18">
        <f t="shared" ca="1" si="164"/>
        <v>0.86470773056753414</v>
      </c>
      <c r="Q314" s="18">
        <f t="shared" ca="1" si="164"/>
        <v>0.86905299554526039</v>
      </c>
      <c r="R314" s="18">
        <f t="shared" ca="1" si="164"/>
        <v>0.87342009602538717</v>
      </c>
      <c r="S314" s="18">
        <f t="shared" ca="1" si="164"/>
        <v>0.87780914173405755</v>
      </c>
      <c r="T314" s="18">
        <f t="shared" ca="1" si="164"/>
        <v>0.88222024294880153</v>
      </c>
      <c r="U314" s="18">
        <f t="shared" ca="1" si="165"/>
        <v>0.88665351050130803</v>
      </c>
      <c r="V314" s="18">
        <f t="shared" ca="1" si="165"/>
        <v>0.89110905578020905</v>
      </c>
      <c r="W314" s="18">
        <f t="shared" ca="1" si="165"/>
        <v>0.89558699073387849</v>
      </c>
      <c r="X314" s="18">
        <f t="shared" ca="1" si="165"/>
        <v>0.90008742787324469</v>
      </c>
      <c r="Y314" s="18">
        <f t="shared" ca="1" si="165"/>
        <v>0.90461048027461777</v>
      </c>
      <c r="Z314" s="18">
        <f t="shared" ca="1" si="165"/>
        <v>0.90915626158253038</v>
      </c>
      <c r="AA314" s="18">
        <f t="shared" ca="1" si="165"/>
        <v>0.91372488601259338</v>
      </c>
      <c r="AB314" s="18">
        <f t="shared" ca="1" si="165"/>
        <v>0.9183164683543652</v>
      </c>
      <c r="AC314" s="18">
        <f t="shared" ca="1" si="165"/>
        <v>0.92293112397423638</v>
      </c>
      <c r="AD314" s="18">
        <f t="shared" ca="1" si="165"/>
        <v>0.92756896881832807</v>
      </c>
      <c r="AE314" s="18">
        <f t="shared" ca="1" si="166"/>
        <v>0.93223011941540512</v>
      </c>
      <c r="AF314" s="18">
        <f t="shared" ca="1" si="166"/>
        <v>0.93691469287980411</v>
      </c>
      <c r="AG314" s="18">
        <f t="shared" ca="1" si="166"/>
        <v>0.94162280691437594</v>
      </c>
      <c r="AH314" s="18">
        <f t="shared" ca="1" si="166"/>
        <v>0.94635457981344306</v>
      </c>
      <c r="AI314" s="18">
        <f t="shared" ca="1" si="166"/>
        <v>0.95111013046577197</v>
      </c>
      <c r="AJ314" s="18">
        <f t="shared" ca="1" si="166"/>
        <v>0.95588957835755972</v>
      </c>
      <c r="AK314" s="18">
        <f t="shared" ca="1" si="166"/>
        <v>0.96069304357543694</v>
      </c>
      <c r="AL314" s="18">
        <f t="shared" ca="1" si="166"/>
        <v>0.96552064680948435</v>
      </c>
      <c r="AM314" s="18">
        <f t="shared" ca="1" si="166"/>
        <v>0.97037250935626573</v>
      </c>
      <c r="AN314" s="18">
        <f t="shared" ca="1" si="166"/>
        <v>0.97524875312187509</v>
      </c>
      <c r="AO314" s="18">
        <f t="shared" ca="1" si="167"/>
        <v>0.98014950062500006</v>
      </c>
      <c r="AP314" s="18">
        <f t="shared" ca="1" si="167"/>
        <v>0.98507487500000002</v>
      </c>
      <c r="AQ314" s="18">
        <f t="shared" ca="1" si="167"/>
        <v>0.99002500000000004</v>
      </c>
      <c r="AR314" s="18">
        <f t="shared" ca="1" si="167"/>
        <v>0.995</v>
      </c>
      <c r="AS314" s="18">
        <f t="shared" ca="1" si="167"/>
        <v>1</v>
      </c>
      <c r="AT314" s="18">
        <f t="shared" ca="1" si="167"/>
        <v>0</v>
      </c>
      <c r="AU314" s="18">
        <f t="shared" ca="1" si="167"/>
        <v>0</v>
      </c>
      <c r="AV314" s="18">
        <f t="shared" ca="1" si="167"/>
        <v>0</v>
      </c>
      <c r="AW314" s="18">
        <f t="shared" ca="1" si="167"/>
        <v>0</v>
      </c>
      <c r="AX314" s="18">
        <f t="shared" ca="1" si="167"/>
        <v>0</v>
      </c>
      <c r="AY314" s="18">
        <f t="shared" ca="1" si="168"/>
        <v>0</v>
      </c>
      <c r="AZ314" s="18">
        <f t="shared" ca="1" si="168"/>
        <v>0</v>
      </c>
      <c r="BA314" s="18">
        <f t="shared" ca="1" si="168"/>
        <v>0</v>
      </c>
      <c r="BB314" s="18">
        <f t="shared" ca="1" si="168"/>
        <v>0</v>
      </c>
      <c r="BC314" s="18">
        <f t="shared" ca="1" si="168"/>
        <v>0</v>
      </c>
      <c r="BD314" s="18">
        <f t="shared" ca="1" si="168"/>
        <v>0</v>
      </c>
      <c r="BE314" s="18">
        <f t="shared" ca="1" si="168"/>
        <v>0</v>
      </c>
      <c r="BF314" s="18">
        <f t="shared" ca="1" si="168"/>
        <v>0</v>
      </c>
      <c r="BG314" s="18">
        <f t="shared" ca="1" si="168"/>
        <v>0</v>
      </c>
      <c r="BH314" s="18">
        <f t="shared" ca="1" si="168"/>
        <v>0</v>
      </c>
    </row>
    <row r="315" spans="8:60" x14ac:dyDescent="0.35">
      <c r="H315" s="2" t="str">
        <f t="shared" si="151"/>
        <v>SolarDegrade</v>
      </c>
      <c r="I315">
        <f t="shared" si="152"/>
        <v>6</v>
      </c>
      <c r="J315">
        <f t="shared" si="153"/>
        <v>35</v>
      </c>
      <c r="K315" s="18">
        <f t="shared" ref="K315:T324" ca="1" si="169">IF(K$24&gt;$J315,0,OFFSET($K$2,$I315,$J315-K$24))</f>
        <v>0.83908861037057969</v>
      </c>
      <c r="L315" s="18">
        <f t="shared" ca="1" si="169"/>
        <v>0.84330513605083379</v>
      </c>
      <c r="M315" s="18">
        <f t="shared" ca="1" si="169"/>
        <v>0.84754285030234555</v>
      </c>
      <c r="N315" s="18">
        <f t="shared" ca="1" si="169"/>
        <v>0.85180185960034727</v>
      </c>
      <c r="O315" s="18">
        <f t="shared" ca="1" si="169"/>
        <v>0.8560822709551229</v>
      </c>
      <c r="P315" s="18">
        <f t="shared" ca="1" si="169"/>
        <v>0.86038419191469639</v>
      </c>
      <c r="Q315" s="18">
        <f t="shared" ca="1" si="169"/>
        <v>0.86470773056753414</v>
      </c>
      <c r="R315" s="18">
        <f t="shared" ca="1" si="169"/>
        <v>0.86905299554526039</v>
      </c>
      <c r="S315" s="18">
        <f t="shared" ca="1" si="169"/>
        <v>0.87342009602538717</v>
      </c>
      <c r="T315" s="18">
        <f t="shared" ca="1" si="169"/>
        <v>0.87780914173405755</v>
      </c>
      <c r="U315" s="18">
        <f t="shared" ref="U315:AD324" ca="1" si="170">IF(U$24&gt;$J315,0,OFFSET($K$2,$I315,$J315-U$24))</f>
        <v>0.88222024294880153</v>
      </c>
      <c r="V315" s="18">
        <f t="shared" ca="1" si="170"/>
        <v>0.88665351050130803</v>
      </c>
      <c r="W315" s="18">
        <f t="shared" ca="1" si="170"/>
        <v>0.89110905578020905</v>
      </c>
      <c r="X315" s="18">
        <f t="shared" ca="1" si="170"/>
        <v>0.89558699073387849</v>
      </c>
      <c r="Y315" s="18">
        <f t="shared" ca="1" si="170"/>
        <v>0.90008742787324469</v>
      </c>
      <c r="Z315" s="18">
        <f t="shared" ca="1" si="170"/>
        <v>0.90461048027461777</v>
      </c>
      <c r="AA315" s="18">
        <f t="shared" ca="1" si="170"/>
        <v>0.90915626158253038</v>
      </c>
      <c r="AB315" s="18">
        <f t="shared" ca="1" si="170"/>
        <v>0.91372488601259338</v>
      </c>
      <c r="AC315" s="18">
        <f t="shared" ca="1" si="170"/>
        <v>0.9183164683543652</v>
      </c>
      <c r="AD315" s="18">
        <f t="shared" ca="1" si="170"/>
        <v>0.92293112397423638</v>
      </c>
      <c r="AE315" s="18">
        <f t="shared" ref="AE315:AN324" ca="1" si="171">IF(AE$24&gt;$J315,0,OFFSET($K$2,$I315,$J315-AE$24))</f>
        <v>0.92756896881832807</v>
      </c>
      <c r="AF315" s="18">
        <f t="shared" ca="1" si="171"/>
        <v>0.93223011941540512</v>
      </c>
      <c r="AG315" s="18">
        <f t="shared" ca="1" si="171"/>
        <v>0.93691469287980411</v>
      </c>
      <c r="AH315" s="18">
        <f t="shared" ca="1" si="171"/>
        <v>0.94162280691437594</v>
      </c>
      <c r="AI315" s="18">
        <f t="shared" ca="1" si="171"/>
        <v>0.94635457981344306</v>
      </c>
      <c r="AJ315" s="18">
        <f t="shared" ca="1" si="171"/>
        <v>0.95111013046577197</v>
      </c>
      <c r="AK315" s="18">
        <f t="shared" ca="1" si="171"/>
        <v>0.95588957835755972</v>
      </c>
      <c r="AL315" s="18">
        <f t="shared" ca="1" si="171"/>
        <v>0.96069304357543694</v>
      </c>
      <c r="AM315" s="18">
        <f t="shared" ca="1" si="171"/>
        <v>0.96552064680948435</v>
      </c>
      <c r="AN315" s="18">
        <f t="shared" ca="1" si="171"/>
        <v>0.97037250935626573</v>
      </c>
      <c r="AO315" s="18">
        <f t="shared" ref="AO315:AX324" ca="1" si="172">IF(AO$24&gt;$J315,0,OFFSET($K$2,$I315,$J315-AO$24))</f>
        <v>0.97524875312187509</v>
      </c>
      <c r="AP315" s="18">
        <f t="shared" ca="1" si="172"/>
        <v>0.98014950062500006</v>
      </c>
      <c r="AQ315" s="18">
        <f t="shared" ca="1" si="172"/>
        <v>0.98507487500000002</v>
      </c>
      <c r="AR315" s="18">
        <f t="shared" ca="1" si="172"/>
        <v>0.99002500000000004</v>
      </c>
      <c r="AS315" s="18">
        <f t="shared" ca="1" si="172"/>
        <v>0.995</v>
      </c>
      <c r="AT315" s="18">
        <f t="shared" ca="1" si="172"/>
        <v>1</v>
      </c>
      <c r="AU315" s="18">
        <f t="shared" ca="1" si="172"/>
        <v>0</v>
      </c>
      <c r="AV315" s="18">
        <f t="shared" ca="1" si="172"/>
        <v>0</v>
      </c>
      <c r="AW315" s="18">
        <f t="shared" ca="1" si="172"/>
        <v>0</v>
      </c>
      <c r="AX315" s="18">
        <f t="shared" ca="1" si="172"/>
        <v>0</v>
      </c>
      <c r="AY315" s="18">
        <f t="shared" ref="AY315:BH324" ca="1" si="173">IF(AY$24&gt;$J315,0,OFFSET($K$2,$I315,$J315-AY$24))</f>
        <v>0</v>
      </c>
      <c r="AZ315" s="18">
        <f t="shared" ca="1" si="173"/>
        <v>0</v>
      </c>
      <c r="BA315" s="18">
        <f t="shared" ca="1" si="173"/>
        <v>0</v>
      </c>
      <c r="BB315" s="18">
        <f t="shared" ca="1" si="173"/>
        <v>0</v>
      </c>
      <c r="BC315" s="18">
        <f t="shared" ca="1" si="173"/>
        <v>0</v>
      </c>
      <c r="BD315" s="18">
        <f t="shared" ca="1" si="173"/>
        <v>0</v>
      </c>
      <c r="BE315" s="18">
        <f t="shared" ca="1" si="173"/>
        <v>0</v>
      </c>
      <c r="BF315" s="18">
        <f t="shared" ca="1" si="173"/>
        <v>0</v>
      </c>
      <c r="BG315" s="18">
        <f t="shared" ca="1" si="173"/>
        <v>0</v>
      </c>
      <c r="BH315" s="18">
        <f t="shared" ca="1" si="173"/>
        <v>0</v>
      </c>
    </row>
    <row r="316" spans="8:60" x14ac:dyDescent="0.35">
      <c r="H316" s="2" t="str">
        <f t="shared" si="151"/>
        <v>SolarDegrade</v>
      </c>
      <c r="I316">
        <f t="shared" si="152"/>
        <v>6</v>
      </c>
      <c r="J316">
        <f t="shared" si="153"/>
        <v>36</v>
      </c>
      <c r="K316" s="18">
        <f t="shared" ca="1" si="169"/>
        <v>0.83489316731872676</v>
      </c>
      <c r="L316" s="18">
        <f t="shared" ca="1" si="169"/>
        <v>0.83908861037057969</v>
      </c>
      <c r="M316" s="18">
        <f t="shared" ca="1" si="169"/>
        <v>0.84330513605083379</v>
      </c>
      <c r="N316" s="18">
        <f t="shared" ca="1" si="169"/>
        <v>0.84754285030234555</v>
      </c>
      <c r="O316" s="18">
        <f t="shared" ca="1" si="169"/>
        <v>0.85180185960034727</v>
      </c>
      <c r="P316" s="18">
        <f t="shared" ca="1" si="169"/>
        <v>0.8560822709551229</v>
      </c>
      <c r="Q316" s="18">
        <f t="shared" ca="1" si="169"/>
        <v>0.86038419191469639</v>
      </c>
      <c r="R316" s="18">
        <f t="shared" ca="1" si="169"/>
        <v>0.86470773056753414</v>
      </c>
      <c r="S316" s="18">
        <f t="shared" ca="1" si="169"/>
        <v>0.86905299554526039</v>
      </c>
      <c r="T316" s="18">
        <f t="shared" ca="1" si="169"/>
        <v>0.87342009602538717</v>
      </c>
      <c r="U316" s="18">
        <f t="shared" ca="1" si="170"/>
        <v>0.87780914173405755</v>
      </c>
      <c r="V316" s="18">
        <f t="shared" ca="1" si="170"/>
        <v>0.88222024294880153</v>
      </c>
      <c r="W316" s="18">
        <f t="shared" ca="1" si="170"/>
        <v>0.88665351050130803</v>
      </c>
      <c r="X316" s="18">
        <f t="shared" ca="1" si="170"/>
        <v>0.89110905578020905</v>
      </c>
      <c r="Y316" s="18">
        <f t="shared" ca="1" si="170"/>
        <v>0.89558699073387849</v>
      </c>
      <c r="Z316" s="18">
        <f t="shared" ca="1" si="170"/>
        <v>0.90008742787324469</v>
      </c>
      <c r="AA316" s="18">
        <f t="shared" ca="1" si="170"/>
        <v>0.90461048027461777</v>
      </c>
      <c r="AB316" s="18">
        <f t="shared" ca="1" si="170"/>
        <v>0.90915626158253038</v>
      </c>
      <c r="AC316" s="18">
        <f t="shared" ca="1" si="170"/>
        <v>0.91372488601259338</v>
      </c>
      <c r="AD316" s="18">
        <f t="shared" ca="1" si="170"/>
        <v>0.9183164683543652</v>
      </c>
      <c r="AE316" s="18">
        <f t="shared" ca="1" si="171"/>
        <v>0.92293112397423638</v>
      </c>
      <c r="AF316" s="18">
        <f t="shared" ca="1" si="171"/>
        <v>0.92756896881832807</v>
      </c>
      <c r="AG316" s="18">
        <f t="shared" ca="1" si="171"/>
        <v>0.93223011941540512</v>
      </c>
      <c r="AH316" s="18">
        <f t="shared" ca="1" si="171"/>
        <v>0.93691469287980411</v>
      </c>
      <c r="AI316" s="18">
        <f t="shared" ca="1" si="171"/>
        <v>0.94162280691437594</v>
      </c>
      <c r="AJ316" s="18">
        <f t="shared" ca="1" si="171"/>
        <v>0.94635457981344306</v>
      </c>
      <c r="AK316" s="18">
        <f t="shared" ca="1" si="171"/>
        <v>0.95111013046577197</v>
      </c>
      <c r="AL316" s="18">
        <f t="shared" ca="1" si="171"/>
        <v>0.95588957835755972</v>
      </c>
      <c r="AM316" s="18">
        <f t="shared" ca="1" si="171"/>
        <v>0.96069304357543694</v>
      </c>
      <c r="AN316" s="18">
        <f t="shared" ca="1" si="171"/>
        <v>0.96552064680948435</v>
      </c>
      <c r="AO316" s="18">
        <f t="shared" ca="1" si="172"/>
        <v>0.97037250935626573</v>
      </c>
      <c r="AP316" s="18">
        <f t="shared" ca="1" si="172"/>
        <v>0.97524875312187509</v>
      </c>
      <c r="AQ316" s="18">
        <f t="shared" ca="1" si="172"/>
        <v>0.98014950062500006</v>
      </c>
      <c r="AR316" s="18">
        <f t="shared" ca="1" si="172"/>
        <v>0.98507487500000002</v>
      </c>
      <c r="AS316" s="18">
        <f t="shared" ca="1" si="172"/>
        <v>0.99002500000000004</v>
      </c>
      <c r="AT316" s="18">
        <f t="shared" ca="1" si="172"/>
        <v>0.995</v>
      </c>
      <c r="AU316" s="18">
        <f t="shared" ca="1" si="172"/>
        <v>1</v>
      </c>
      <c r="AV316" s="18">
        <f t="shared" ca="1" si="172"/>
        <v>0</v>
      </c>
      <c r="AW316" s="18">
        <f t="shared" ca="1" si="172"/>
        <v>0</v>
      </c>
      <c r="AX316" s="18">
        <f t="shared" ca="1" si="172"/>
        <v>0</v>
      </c>
      <c r="AY316" s="18">
        <f t="shared" ca="1" si="173"/>
        <v>0</v>
      </c>
      <c r="AZ316" s="18">
        <f t="shared" ca="1" si="173"/>
        <v>0</v>
      </c>
      <c r="BA316" s="18">
        <f t="shared" ca="1" si="173"/>
        <v>0</v>
      </c>
      <c r="BB316" s="18">
        <f t="shared" ca="1" si="173"/>
        <v>0</v>
      </c>
      <c r="BC316" s="18">
        <f t="shared" ca="1" si="173"/>
        <v>0</v>
      </c>
      <c r="BD316" s="18">
        <f t="shared" ca="1" si="173"/>
        <v>0</v>
      </c>
      <c r="BE316" s="18">
        <f t="shared" ca="1" si="173"/>
        <v>0</v>
      </c>
      <c r="BF316" s="18">
        <f t="shared" ca="1" si="173"/>
        <v>0</v>
      </c>
      <c r="BG316" s="18">
        <f t="shared" ca="1" si="173"/>
        <v>0</v>
      </c>
      <c r="BH316" s="18">
        <f t="shared" ca="1" si="173"/>
        <v>0</v>
      </c>
    </row>
    <row r="317" spans="8:60" x14ac:dyDescent="0.35">
      <c r="H317" s="2" t="str">
        <f t="shared" si="151"/>
        <v>SolarDegrade</v>
      </c>
      <c r="I317">
        <f t="shared" si="152"/>
        <v>6</v>
      </c>
      <c r="J317">
        <f t="shared" si="153"/>
        <v>37</v>
      </c>
      <c r="K317" s="18">
        <f t="shared" ca="1" si="169"/>
        <v>0.83071870148213323</v>
      </c>
      <c r="L317" s="18">
        <f t="shared" ca="1" si="169"/>
        <v>0.83489316731872676</v>
      </c>
      <c r="M317" s="18">
        <f t="shared" ca="1" si="169"/>
        <v>0.83908861037057969</v>
      </c>
      <c r="N317" s="18">
        <f t="shared" ca="1" si="169"/>
        <v>0.84330513605083379</v>
      </c>
      <c r="O317" s="18">
        <f t="shared" ca="1" si="169"/>
        <v>0.84754285030234555</v>
      </c>
      <c r="P317" s="18">
        <f t="shared" ca="1" si="169"/>
        <v>0.85180185960034727</v>
      </c>
      <c r="Q317" s="18">
        <f t="shared" ca="1" si="169"/>
        <v>0.8560822709551229</v>
      </c>
      <c r="R317" s="18">
        <f t="shared" ca="1" si="169"/>
        <v>0.86038419191469639</v>
      </c>
      <c r="S317" s="18">
        <f t="shared" ca="1" si="169"/>
        <v>0.86470773056753414</v>
      </c>
      <c r="T317" s="18">
        <f t="shared" ca="1" si="169"/>
        <v>0.86905299554526039</v>
      </c>
      <c r="U317" s="18">
        <f t="shared" ca="1" si="170"/>
        <v>0.87342009602538717</v>
      </c>
      <c r="V317" s="18">
        <f t="shared" ca="1" si="170"/>
        <v>0.87780914173405755</v>
      </c>
      <c r="W317" s="18">
        <f t="shared" ca="1" si="170"/>
        <v>0.88222024294880153</v>
      </c>
      <c r="X317" s="18">
        <f t="shared" ca="1" si="170"/>
        <v>0.88665351050130803</v>
      </c>
      <c r="Y317" s="18">
        <f t="shared" ca="1" si="170"/>
        <v>0.89110905578020905</v>
      </c>
      <c r="Z317" s="18">
        <f t="shared" ca="1" si="170"/>
        <v>0.89558699073387849</v>
      </c>
      <c r="AA317" s="18">
        <f t="shared" ca="1" si="170"/>
        <v>0.90008742787324469</v>
      </c>
      <c r="AB317" s="18">
        <f t="shared" ca="1" si="170"/>
        <v>0.90461048027461777</v>
      </c>
      <c r="AC317" s="18">
        <f t="shared" ca="1" si="170"/>
        <v>0.90915626158253038</v>
      </c>
      <c r="AD317" s="18">
        <f t="shared" ca="1" si="170"/>
        <v>0.91372488601259338</v>
      </c>
      <c r="AE317" s="18">
        <f t="shared" ca="1" si="171"/>
        <v>0.9183164683543652</v>
      </c>
      <c r="AF317" s="18">
        <f t="shared" ca="1" si="171"/>
        <v>0.92293112397423638</v>
      </c>
      <c r="AG317" s="18">
        <f t="shared" ca="1" si="171"/>
        <v>0.92756896881832807</v>
      </c>
      <c r="AH317" s="18">
        <f t="shared" ca="1" si="171"/>
        <v>0.93223011941540512</v>
      </c>
      <c r="AI317" s="18">
        <f t="shared" ca="1" si="171"/>
        <v>0.93691469287980411</v>
      </c>
      <c r="AJ317" s="18">
        <f t="shared" ca="1" si="171"/>
        <v>0.94162280691437594</v>
      </c>
      <c r="AK317" s="18">
        <f t="shared" ca="1" si="171"/>
        <v>0.94635457981344306</v>
      </c>
      <c r="AL317" s="18">
        <f t="shared" ca="1" si="171"/>
        <v>0.95111013046577197</v>
      </c>
      <c r="AM317" s="18">
        <f t="shared" ca="1" si="171"/>
        <v>0.95588957835755972</v>
      </c>
      <c r="AN317" s="18">
        <f t="shared" ca="1" si="171"/>
        <v>0.96069304357543694</v>
      </c>
      <c r="AO317" s="18">
        <f t="shared" ca="1" si="172"/>
        <v>0.96552064680948435</v>
      </c>
      <c r="AP317" s="18">
        <f t="shared" ca="1" si="172"/>
        <v>0.97037250935626573</v>
      </c>
      <c r="AQ317" s="18">
        <f t="shared" ca="1" si="172"/>
        <v>0.97524875312187509</v>
      </c>
      <c r="AR317" s="18">
        <f t="shared" ca="1" si="172"/>
        <v>0.98014950062500006</v>
      </c>
      <c r="AS317" s="18">
        <f t="shared" ca="1" si="172"/>
        <v>0.98507487500000002</v>
      </c>
      <c r="AT317" s="18">
        <f t="shared" ca="1" si="172"/>
        <v>0.99002500000000004</v>
      </c>
      <c r="AU317" s="18">
        <f t="shared" ca="1" si="172"/>
        <v>0.995</v>
      </c>
      <c r="AV317" s="18">
        <f t="shared" ca="1" si="172"/>
        <v>1</v>
      </c>
      <c r="AW317" s="18">
        <f t="shared" ca="1" si="172"/>
        <v>0</v>
      </c>
      <c r="AX317" s="18">
        <f t="shared" ca="1" si="172"/>
        <v>0</v>
      </c>
      <c r="AY317" s="18">
        <f t="shared" ca="1" si="173"/>
        <v>0</v>
      </c>
      <c r="AZ317" s="18">
        <f t="shared" ca="1" si="173"/>
        <v>0</v>
      </c>
      <c r="BA317" s="18">
        <f t="shared" ca="1" si="173"/>
        <v>0</v>
      </c>
      <c r="BB317" s="18">
        <f t="shared" ca="1" si="173"/>
        <v>0</v>
      </c>
      <c r="BC317" s="18">
        <f t="shared" ca="1" si="173"/>
        <v>0</v>
      </c>
      <c r="BD317" s="18">
        <f t="shared" ca="1" si="173"/>
        <v>0</v>
      </c>
      <c r="BE317" s="18">
        <f t="shared" ca="1" si="173"/>
        <v>0</v>
      </c>
      <c r="BF317" s="18">
        <f t="shared" ca="1" si="173"/>
        <v>0</v>
      </c>
      <c r="BG317" s="18">
        <f t="shared" ca="1" si="173"/>
        <v>0</v>
      </c>
      <c r="BH317" s="18">
        <f t="shared" ca="1" si="173"/>
        <v>0</v>
      </c>
    </row>
    <row r="318" spans="8:60" x14ac:dyDescent="0.35">
      <c r="H318" s="2" t="str">
        <f t="shared" si="151"/>
        <v>SolarDegrade</v>
      </c>
      <c r="I318">
        <f t="shared" si="152"/>
        <v>6</v>
      </c>
      <c r="J318">
        <f t="shared" si="153"/>
        <v>38</v>
      </c>
      <c r="K318" s="18">
        <f t="shared" ca="1" si="169"/>
        <v>0.82656510797472249</v>
      </c>
      <c r="L318" s="18">
        <f t="shared" ca="1" si="169"/>
        <v>0.83071870148213323</v>
      </c>
      <c r="M318" s="18">
        <f t="shared" ca="1" si="169"/>
        <v>0.83489316731872676</v>
      </c>
      <c r="N318" s="18">
        <f t="shared" ca="1" si="169"/>
        <v>0.83908861037057969</v>
      </c>
      <c r="O318" s="18">
        <f t="shared" ca="1" si="169"/>
        <v>0.84330513605083379</v>
      </c>
      <c r="P318" s="18">
        <f t="shared" ca="1" si="169"/>
        <v>0.84754285030234555</v>
      </c>
      <c r="Q318" s="18">
        <f t="shared" ca="1" si="169"/>
        <v>0.85180185960034727</v>
      </c>
      <c r="R318" s="18">
        <f t="shared" ca="1" si="169"/>
        <v>0.8560822709551229</v>
      </c>
      <c r="S318" s="18">
        <f t="shared" ca="1" si="169"/>
        <v>0.86038419191469639</v>
      </c>
      <c r="T318" s="18">
        <f t="shared" ca="1" si="169"/>
        <v>0.86470773056753414</v>
      </c>
      <c r="U318" s="18">
        <f t="shared" ca="1" si="170"/>
        <v>0.86905299554526039</v>
      </c>
      <c r="V318" s="18">
        <f t="shared" ca="1" si="170"/>
        <v>0.87342009602538717</v>
      </c>
      <c r="W318" s="18">
        <f t="shared" ca="1" si="170"/>
        <v>0.87780914173405755</v>
      </c>
      <c r="X318" s="18">
        <f t="shared" ca="1" si="170"/>
        <v>0.88222024294880153</v>
      </c>
      <c r="Y318" s="18">
        <f t="shared" ca="1" si="170"/>
        <v>0.88665351050130803</v>
      </c>
      <c r="Z318" s="18">
        <f t="shared" ca="1" si="170"/>
        <v>0.89110905578020905</v>
      </c>
      <c r="AA318" s="18">
        <f t="shared" ca="1" si="170"/>
        <v>0.89558699073387849</v>
      </c>
      <c r="AB318" s="18">
        <f t="shared" ca="1" si="170"/>
        <v>0.90008742787324469</v>
      </c>
      <c r="AC318" s="18">
        <f t="shared" ca="1" si="170"/>
        <v>0.90461048027461777</v>
      </c>
      <c r="AD318" s="18">
        <f t="shared" ca="1" si="170"/>
        <v>0.90915626158253038</v>
      </c>
      <c r="AE318" s="18">
        <f t="shared" ca="1" si="171"/>
        <v>0.91372488601259338</v>
      </c>
      <c r="AF318" s="18">
        <f t="shared" ca="1" si="171"/>
        <v>0.9183164683543652</v>
      </c>
      <c r="AG318" s="18">
        <f t="shared" ca="1" si="171"/>
        <v>0.92293112397423638</v>
      </c>
      <c r="AH318" s="18">
        <f t="shared" ca="1" si="171"/>
        <v>0.92756896881832807</v>
      </c>
      <c r="AI318" s="18">
        <f t="shared" ca="1" si="171"/>
        <v>0.93223011941540512</v>
      </c>
      <c r="AJ318" s="18">
        <f t="shared" ca="1" si="171"/>
        <v>0.93691469287980411</v>
      </c>
      <c r="AK318" s="18">
        <f t="shared" ca="1" si="171"/>
        <v>0.94162280691437594</v>
      </c>
      <c r="AL318" s="18">
        <f t="shared" ca="1" si="171"/>
        <v>0.94635457981344306</v>
      </c>
      <c r="AM318" s="18">
        <f t="shared" ca="1" si="171"/>
        <v>0.95111013046577197</v>
      </c>
      <c r="AN318" s="18">
        <f t="shared" ca="1" si="171"/>
        <v>0.95588957835755972</v>
      </c>
      <c r="AO318" s="18">
        <f t="shared" ca="1" si="172"/>
        <v>0.96069304357543694</v>
      </c>
      <c r="AP318" s="18">
        <f t="shared" ca="1" si="172"/>
        <v>0.96552064680948435</v>
      </c>
      <c r="AQ318" s="18">
        <f t="shared" ca="1" si="172"/>
        <v>0.97037250935626573</v>
      </c>
      <c r="AR318" s="18">
        <f t="shared" ca="1" si="172"/>
        <v>0.97524875312187509</v>
      </c>
      <c r="AS318" s="18">
        <f t="shared" ca="1" si="172"/>
        <v>0.98014950062500006</v>
      </c>
      <c r="AT318" s="18">
        <f t="shared" ca="1" si="172"/>
        <v>0.98507487500000002</v>
      </c>
      <c r="AU318" s="18">
        <f t="shared" ca="1" si="172"/>
        <v>0.99002500000000004</v>
      </c>
      <c r="AV318" s="18">
        <f t="shared" ca="1" si="172"/>
        <v>0.995</v>
      </c>
      <c r="AW318" s="18">
        <f t="shared" ca="1" si="172"/>
        <v>1</v>
      </c>
      <c r="AX318" s="18">
        <f t="shared" ca="1" si="172"/>
        <v>0</v>
      </c>
      <c r="AY318" s="18">
        <f t="shared" ca="1" si="173"/>
        <v>0</v>
      </c>
      <c r="AZ318" s="18">
        <f t="shared" ca="1" si="173"/>
        <v>0</v>
      </c>
      <c r="BA318" s="18">
        <f t="shared" ca="1" si="173"/>
        <v>0</v>
      </c>
      <c r="BB318" s="18">
        <f t="shared" ca="1" si="173"/>
        <v>0</v>
      </c>
      <c r="BC318" s="18">
        <f t="shared" ca="1" si="173"/>
        <v>0</v>
      </c>
      <c r="BD318" s="18">
        <f t="shared" ca="1" si="173"/>
        <v>0</v>
      </c>
      <c r="BE318" s="18">
        <f t="shared" ca="1" si="173"/>
        <v>0</v>
      </c>
      <c r="BF318" s="18">
        <f t="shared" ca="1" si="173"/>
        <v>0</v>
      </c>
      <c r="BG318" s="18">
        <f t="shared" ca="1" si="173"/>
        <v>0</v>
      </c>
      <c r="BH318" s="18">
        <f t="shared" ca="1" si="173"/>
        <v>0</v>
      </c>
    </row>
    <row r="319" spans="8:60" x14ac:dyDescent="0.35">
      <c r="H319" s="2" t="str">
        <f t="shared" si="151"/>
        <v>SolarDegrade</v>
      </c>
      <c r="I319">
        <f t="shared" si="152"/>
        <v>6</v>
      </c>
      <c r="J319">
        <f t="shared" si="153"/>
        <v>39</v>
      </c>
      <c r="K319" s="18">
        <f t="shared" ca="1" si="169"/>
        <v>0.82243228243484889</v>
      </c>
      <c r="L319" s="18">
        <f t="shared" ca="1" si="169"/>
        <v>0.82656510797472249</v>
      </c>
      <c r="M319" s="18">
        <f t="shared" ca="1" si="169"/>
        <v>0.83071870148213323</v>
      </c>
      <c r="N319" s="18">
        <f t="shared" ca="1" si="169"/>
        <v>0.83489316731872676</v>
      </c>
      <c r="O319" s="18">
        <f t="shared" ca="1" si="169"/>
        <v>0.83908861037057969</v>
      </c>
      <c r="P319" s="18">
        <f t="shared" ca="1" si="169"/>
        <v>0.84330513605083379</v>
      </c>
      <c r="Q319" s="18">
        <f t="shared" ca="1" si="169"/>
        <v>0.84754285030234555</v>
      </c>
      <c r="R319" s="18">
        <f t="shared" ca="1" si="169"/>
        <v>0.85180185960034727</v>
      </c>
      <c r="S319" s="18">
        <f t="shared" ca="1" si="169"/>
        <v>0.8560822709551229</v>
      </c>
      <c r="T319" s="18">
        <f t="shared" ca="1" si="169"/>
        <v>0.86038419191469639</v>
      </c>
      <c r="U319" s="18">
        <f t="shared" ca="1" si="170"/>
        <v>0.86470773056753414</v>
      </c>
      <c r="V319" s="18">
        <f t="shared" ca="1" si="170"/>
        <v>0.86905299554526039</v>
      </c>
      <c r="W319" s="18">
        <f t="shared" ca="1" si="170"/>
        <v>0.87342009602538717</v>
      </c>
      <c r="X319" s="18">
        <f t="shared" ca="1" si="170"/>
        <v>0.87780914173405755</v>
      </c>
      <c r="Y319" s="18">
        <f t="shared" ca="1" si="170"/>
        <v>0.88222024294880153</v>
      </c>
      <c r="Z319" s="18">
        <f t="shared" ca="1" si="170"/>
        <v>0.88665351050130803</v>
      </c>
      <c r="AA319" s="18">
        <f t="shared" ca="1" si="170"/>
        <v>0.89110905578020905</v>
      </c>
      <c r="AB319" s="18">
        <f t="shared" ca="1" si="170"/>
        <v>0.89558699073387849</v>
      </c>
      <c r="AC319" s="18">
        <f t="shared" ca="1" si="170"/>
        <v>0.90008742787324469</v>
      </c>
      <c r="AD319" s="18">
        <f t="shared" ca="1" si="170"/>
        <v>0.90461048027461777</v>
      </c>
      <c r="AE319" s="18">
        <f t="shared" ca="1" si="171"/>
        <v>0.90915626158253038</v>
      </c>
      <c r="AF319" s="18">
        <f t="shared" ca="1" si="171"/>
        <v>0.91372488601259338</v>
      </c>
      <c r="AG319" s="18">
        <f t="shared" ca="1" si="171"/>
        <v>0.9183164683543652</v>
      </c>
      <c r="AH319" s="18">
        <f t="shared" ca="1" si="171"/>
        <v>0.92293112397423638</v>
      </c>
      <c r="AI319" s="18">
        <f t="shared" ca="1" si="171"/>
        <v>0.92756896881832807</v>
      </c>
      <c r="AJ319" s="18">
        <f t="shared" ca="1" si="171"/>
        <v>0.93223011941540512</v>
      </c>
      <c r="AK319" s="18">
        <f t="shared" ca="1" si="171"/>
        <v>0.93691469287980411</v>
      </c>
      <c r="AL319" s="18">
        <f t="shared" ca="1" si="171"/>
        <v>0.94162280691437594</v>
      </c>
      <c r="AM319" s="18">
        <f t="shared" ca="1" si="171"/>
        <v>0.94635457981344306</v>
      </c>
      <c r="AN319" s="18">
        <f t="shared" ca="1" si="171"/>
        <v>0.95111013046577197</v>
      </c>
      <c r="AO319" s="18">
        <f t="shared" ca="1" si="172"/>
        <v>0.95588957835755972</v>
      </c>
      <c r="AP319" s="18">
        <f t="shared" ca="1" si="172"/>
        <v>0.96069304357543694</v>
      </c>
      <c r="AQ319" s="18">
        <f t="shared" ca="1" si="172"/>
        <v>0.96552064680948435</v>
      </c>
      <c r="AR319" s="18">
        <f t="shared" ca="1" si="172"/>
        <v>0.97037250935626573</v>
      </c>
      <c r="AS319" s="18">
        <f t="shared" ca="1" si="172"/>
        <v>0.97524875312187509</v>
      </c>
      <c r="AT319" s="18">
        <f t="shared" ca="1" si="172"/>
        <v>0.98014950062500006</v>
      </c>
      <c r="AU319" s="18">
        <f t="shared" ca="1" si="172"/>
        <v>0.98507487500000002</v>
      </c>
      <c r="AV319" s="18">
        <f t="shared" ca="1" si="172"/>
        <v>0.99002500000000004</v>
      </c>
      <c r="AW319" s="18">
        <f t="shared" ca="1" si="172"/>
        <v>0.995</v>
      </c>
      <c r="AX319" s="18">
        <f t="shared" ca="1" si="172"/>
        <v>1</v>
      </c>
      <c r="AY319" s="18">
        <f t="shared" ca="1" si="173"/>
        <v>0</v>
      </c>
      <c r="AZ319" s="18">
        <f t="shared" ca="1" si="173"/>
        <v>0</v>
      </c>
      <c r="BA319" s="18">
        <f t="shared" ca="1" si="173"/>
        <v>0</v>
      </c>
      <c r="BB319" s="18">
        <f t="shared" ca="1" si="173"/>
        <v>0</v>
      </c>
      <c r="BC319" s="18">
        <f t="shared" ca="1" si="173"/>
        <v>0</v>
      </c>
      <c r="BD319" s="18">
        <f t="shared" ca="1" si="173"/>
        <v>0</v>
      </c>
      <c r="BE319" s="18">
        <f t="shared" ca="1" si="173"/>
        <v>0</v>
      </c>
      <c r="BF319" s="18">
        <f t="shared" ca="1" si="173"/>
        <v>0</v>
      </c>
      <c r="BG319" s="18">
        <f t="shared" ca="1" si="173"/>
        <v>0</v>
      </c>
      <c r="BH319" s="18">
        <f t="shared" ca="1" si="173"/>
        <v>0</v>
      </c>
    </row>
    <row r="320" spans="8:60" x14ac:dyDescent="0.35">
      <c r="H320" s="2" t="str">
        <f t="shared" si="151"/>
        <v>SolarDegrade</v>
      </c>
      <c r="I320">
        <f t="shared" si="152"/>
        <v>6</v>
      </c>
      <c r="J320">
        <f t="shared" si="153"/>
        <v>40</v>
      </c>
      <c r="K320" s="18">
        <f t="shared" ca="1" si="169"/>
        <v>0.8183201210226746</v>
      </c>
      <c r="L320" s="18">
        <f t="shared" ca="1" si="169"/>
        <v>0.82243228243484889</v>
      </c>
      <c r="M320" s="18">
        <f t="shared" ca="1" si="169"/>
        <v>0.82656510797472249</v>
      </c>
      <c r="N320" s="18">
        <f t="shared" ca="1" si="169"/>
        <v>0.83071870148213323</v>
      </c>
      <c r="O320" s="18">
        <f t="shared" ca="1" si="169"/>
        <v>0.83489316731872676</v>
      </c>
      <c r="P320" s="18">
        <f t="shared" ca="1" si="169"/>
        <v>0.83908861037057969</v>
      </c>
      <c r="Q320" s="18">
        <f t="shared" ca="1" si="169"/>
        <v>0.84330513605083379</v>
      </c>
      <c r="R320" s="18">
        <f t="shared" ca="1" si="169"/>
        <v>0.84754285030234555</v>
      </c>
      <c r="S320" s="18">
        <f t="shared" ca="1" si="169"/>
        <v>0.85180185960034727</v>
      </c>
      <c r="T320" s="18">
        <f t="shared" ca="1" si="169"/>
        <v>0.8560822709551229</v>
      </c>
      <c r="U320" s="18">
        <f t="shared" ca="1" si="170"/>
        <v>0.86038419191469639</v>
      </c>
      <c r="V320" s="18">
        <f t="shared" ca="1" si="170"/>
        <v>0.86470773056753414</v>
      </c>
      <c r="W320" s="18">
        <f t="shared" ca="1" si="170"/>
        <v>0.86905299554526039</v>
      </c>
      <c r="X320" s="18">
        <f t="shared" ca="1" si="170"/>
        <v>0.87342009602538717</v>
      </c>
      <c r="Y320" s="18">
        <f t="shared" ca="1" si="170"/>
        <v>0.87780914173405755</v>
      </c>
      <c r="Z320" s="18">
        <f t="shared" ca="1" si="170"/>
        <v>0.88222024294880153</v>
      </c>
      <c r="AA320" s="18">
        <f t="shared" ca="1" si="170"/>
        <v>0.88665351050130803</v>
      </c>
      <c r="AB320" s="18">
        <f t="shared" ca="1" si="170"/>
        <v>0.89110905578020905</v>
      </c>
      <c r="AC320" s="18">
        <f t="shared" ca="1" si="170"/>
        <v>0.89558699073387849</v>
      </c>
      <c r="AD320" s="18">
        <f t="shared" ca="1" si="170"/>
        <v>0.90008742787324469</v>
      </c>
      <c r="AE320" s="18">
        <f t="shared" ca="1" si="171"/>
        <v>0.90461048027461777</v>
      </c>
      <c r="AF320" s="18">
        <f t="shared" ca="1" si="171"/>
        <v>0.90915626158253038</v>
      </c>
      <c r="AG320" s="18">
        <f t="shared" ca="1" si="171"/>
        <v>0.91372488601259338</v>
      </c>
      <c r="AH320" s="18">
        <f t="shared" ca="1" si="171"/>
        <v>0.9183164683543652</v>
      </c>
      <c r="AI320" s="18">
        <f t="shared" ca="1" si="171"/>
        <v>0.92293112397423638</v>
      </c>
      <c r="AJ320" s="18">
        <f t="shared" ca="1" si="171"/>
        <v>0.92756896881832807</v>
      </c>
      <c r="AK320" s="18">
        <f t="shared" ca="1" si="171"/>
        <v>0.93223011941540512</v>
      </c>
      <c r="AL320" s="18">
        <f t="shared" ca="1" si="171"/>
        <v>0.93691469287980411</v>
      </c>
      <c r="AM320" s="18">
        <f t="shared" ca="1" si="171"/>
        <v>0.94162280691437594</v>
      </c>
      <c r="AN320" s="18">
        <f t="shared" ca="1" si="171"/>
        <v>0.94635457981344306</v>
      </c>
      <c r="AO320" s="18">
        <f t="shared" ca="1" si="172"/>
        <v>0.95111013046577197</v>
      </c>
      <c r="AP320" s="18">
        <f t="shared" ca="1" si="172"/>
        <v>0.95588957835755972</v>
      </c>
      <c r="AQ320" s="18">
        <f t="shared" ca="1" si="172"/>
        <v>0.96069304357543694</v>
      </c>
      <c r="AR320" s="18">
        <f t="shared" ca="1" si="172"/>
        <v>0.96552064680948435</v>
      </c>
      <c r="AS320" s="18">
        <f t="shared" ca="1" si="172"/>
        <v>0.97037250935626573</v>
      </c>
      <c r="AT320" s="18">
        <f t="shared" ca="1" si="172"/>
        <v>0.97524875312187509</v>
      </c>
      <c r="AU320" s="18">
        <f t="shared" ca="1" si="172"/>
        <v>0.98014950062500006</v>
      </c>
      <c r="AV320" s="18">
        <f t="shared" ca="1" si="172"/>
        <v>0.98507487500000002</v>
      </c>
      <c r="AW320" s="18">
        <f t="shared" ca="1" si="172"/>
        <v>0.99002500000000004</v>
      </c>
      <c r="AX320" s="18">
        <f t="shared" ca="1" si="172"/>
        <v>0.995</v>
      </c>
      <c r="AY320" s="18">
        <f t="shared" ca="1" si="173"/>
        <v>1</v>
      </c>
      <c r="AZ320" s="18">
        <f t="shared" ca="1" si="173"/>
        <v>0</v>
      </c>
      <c r="BA320" s="18">
        <f t="shared" ca="1" si="173"/>
        <v>0</v>
      </c>
      <c r="BB320" s="18">
        <f t="shared" ca="1" si="173"/>
        <v>0</v>
      </c>
      <c r="BC320" s="18">
        <f t="shared" ca="1" si="173"/>
        <v>0</v>
      </c>
      <c r="BD320" s="18">
        <f t="shared" ca="1" si="173"/>
        <v>0</v>
      </c>
      <c r="BE320" s="18">
        <f t="shared" ca="1" si="173"/>
        <v>0</v>
      </c>
      <c r="BF320" s="18">
        <f t="shared" ca="1" si="173"/>
        <v>0</v>
      </c>
      <c r="BG320" s="18">
        <f t="shared" ca="1" si="173"/>
        <v>0</v>
      </c>
      <c r="BH320" s="18">
        <f t="shared" ca="1" si="173"/>
        <v>0</v>
      </c>
    </row>
    <row r="321" spans="8:60" x14ac:dyDescent="0.35">
      <c r="H321" s="2" t="str">
        <f t="shared" si="151"/>
        <v>SolarDegrade</v>
      </c>
      <c r="I321">
        <f t="shared" si="152"/>
        <v>6</v>
      </c>
      <c r="J321">
        <f t="shared" si="153"/>
        <v>41</v>
      </c>
      <c r="K321" s="18">
        <f t="shared" ca="1" si="169"/>
        <v>0.81422852041756122</v>
      </c>
      <c r="L321" s="18">
        <f t="shared" ca="1" si="169"/>
        <v>0.8183201210226746</v>
      </c>
      <c r="M321" s="18">
        <f t="shared" ca="1" si="169"/>
        <v>0.82243228243484889</v>
      </c>
      <c r="N321" s="18">
        <f t="shared" ca="1" si="169"/>
        <v>0.82656510797472249</v>
      </c>
      <c r="O321" s="18">
        <f t="shared" ca="1" si="169"/>
        <v>0.83071870148213323</v>
      </c>
      <c r="P321" s="18">
        <f t="shared" ca="1" si="169"/>
        <v>0.83489316731872676</v>
      </c>
      <c r="Q321" s="18">
        <f t="shared" ca="1" si="169"/>
        <v>0.83908861037057969</v>
      </c>
      <c r="R321" s="18">
        <f t="shared" ca="1" si="169"/>
        <v>0.84330513605083379</v>
      </c>
      <c r="S321" s="18">
        <f t="shared" ca="1" si="169"/>
        <v>0.84754285030234555</v>
      </c>
      <c r="T321" s="18">
        <f t="shared" ca="1" si="169"/>
        <v>0.85180185960034727</v>
      </c>
      <c r="U321" s="18">
        <f t="shared" ca="1" si="170"/>
        <v>0.8560822709551229</v>
      </c>
      <c r="V321" s="18">
        <f t="shared" ca="1" si="170"/>
        <v>0.86038419191469639</v>
      </c>
      <c r="W321" s="18">
        <f t="shared" ca="1" si="170"/>
        <v>0.86470773056753414</v>
      </c>
      <c r="X321" s="18">
        <f t="shared" ca="1" si="170"/>
        <v>0.86905299554526039</v>
      </c>
      <c r="Y321" s="18">
        <f t="shared" ca="1" si="170"/>
        <v>0.87342009602538717</v>
      </c>
      <c r="Z321" s="18">
        <f t="shared" ca="1" si="170"/>
        <v>0.87780914173405755</v>
      </c>
      <c r="AA321" s="18">
        <f t="shared" ca="1" si="170"/>
        <v>0.88222024294880153</v>
      </c>
      <c r="AB321" s="18">
        <f t="shared" ca="1" si="170"/>
        <v>0.88665351050130803</v>
      </c>
      <c r="AC321" s="18">
        <f t="shared" ca="1" si="170"/>
        <v>0.89110905578020905</v>
      </c>
      <c r="AD321" s="18">
        <f t="shared" ca="1" si="170"/>
        <v>0.89558699073387849</v>
      </c>
      <c r="AE321" s="18">
        <f t="shared" ca="1" si="171"/>
        <v>0.90008742787324469</v>
      </c>
      <c r="AF321" s="18">
        <f t="shared" ca="1" si="171"/>
        <v>0.90461048027461777</v>
      </c>
      <c r="AG321" s="18">
        <f t="shared" ca="1" si="171"/>
        <v>0.90915626158253038</v>
      </c>
      <c r="AH321" s="18">
        <f t="shared" ca="1" si="171"/>
        <v>0.91372488601259338</v>
      </c>
      <c r="AI321" s="18">
        <f t="shared" ca="1" si="171"/>
        <v>0.9183164683543652</v>
      </c>
      <c r="AJ321" s="18">
        <f t="shared" ca="1" si="171"/>
        <v>0.92293112397423638</v>
      </c>
      <c r="AK321" s="18">
        <f t="shared" ca="1" si="171"/>
        <v>0.92756896881832807</v>
      </c>
      <c r="AL321" s="18">
        <f t="shared" ca="1" si="171"/>
        <v>0.93223011941540512</v>
      </c>
      <c r="AM321" s="18">
        <f t="shared" ca="1" si="171"/>
        <v>0.93691469287980411</v>
      </c>
      <c r="AN321" s="18">
        <f t="shared" ca="1" si="171"/>
        <v>0.94162280691437594</v>
      </c>
      <c r="AO321" s="18">
        <f t="shared" ca="1" si="172"/>
        <v>0.94635457981344306</v>
      </c>
      <c r="AP321" s="18">
        <f t="shared" ca="1" si="172"/>
        <v>0.95111013046577197</v>
      </c>
      <c r="AQ321" s="18">
        <f t="shared" ca="1" si="172"/>
        <v>0.95588957835755972</v>
      </c>
      <c r="AR321" s="18">
        <f t="shared" ca="1" si="172"/>
        <v>0.96069304357543694</v>
      </c>
      <c r="AS321" s="18">
        <f t="shared" ca="1" si="172"/>
        <v>0.96552064680948435</v>
      </c>
      <c r="AT321" s="18">
        <f t="shared" ca="1" si="172"/>
        <v>0.97037250935626573</v>
      </c>
      <c r="AU321" s="18">
        <f t="shared" ca="1" si="172"/>
        <v>0.97524875312187509</v>
      </c>
      <c r="AV321" s="18">
        <f t="shared" ca="1" si="172"/>
        <v>0.98014950062500006</v>
      </c>
      <c r="AW321" s="18">
        <f t="shared" ca="1" si="172"/>
        <v>0.98507487500000002</v>
      </c>
      <c r="AX321" s="18">
        <f t="shared" ca="1" si="172"/>
        <v>0.99002500000000004</v>
      </c>
      <c r="AY321" s="18">
        <f t="shared" ca="1" si="173"/>
        <v>0.995</v>
      </c>
      <c r="AZ321" s="18">
        <f t="shared" ca="1" si="173"/>
        <v>1</v>
      </c>
      <c r="BA321" s="18">
        <f t="shared" ca="1" si="173"/>
        <v>0</v>
      </c>
      <c r="BB321" s="18">
        <f t="shared" ca="1" si="173"/>
        <v>0</v>
      </c>
      <c r="BC321" s="18">
        <f t="shared" ca="1" si="173"/>
        <v>0</v>
      </c>
      <c r="BD321" s="18">
        <f t="shared" ca="1" si="173"/>
        <v>0</v>
      </c>
      <c r="BE321" s="18">
        <f t="shared" ca="1" si="173"/>
        <v>0</v>
      </c>
      <c r="BF321" s="18">
        <f t="shared" ca="1" si="173"/>
        <v>0</v>
      </c>
      <c r="BG321" s="18">
        <f t="shared" ca="1" si="173"/>
        <v>0</v>
      </c>
      <c r="BH321" s="18">
        <f t="shared" ca="1" si="173"/>
        <v>0</v>
      </c>
    </row>
    <row r="322" spans="8:60" x14ac:dyDescent="0.35">
      <c r="H322" s="2" t="str">
        <f t="shared" si="151"/>
        <v>SolarDegrade</v>
      </c>
      <c r="I322">
        <f t="shared" si="152"/>
        <v>6</v>
      </c>
      <c r="J322">
        <f t="shared" si="153"/>
        <v>42</v>
      </c>
      <c r="K322" s="18">
        <f t="shared" ca="1" si="169"/>
        <v>0.81015737781547348</v>
      </c>
      <c r="L322" s="18">
        <f t="shared" ca="1" si="169"/>
        <v>0.81422852041756122</v>
      </c>
      <c r="M322" s="18">
        <f t="shared" ca="1" si="169"/>
        <v>0.8183201210226746</v>
      </c>
      <c r="N322" s="18">
        <f t="shared" ca="1" si="169"/>
        <v>0.82243228243484889</v>
      </c>
      <c r="O322" s="18">
        <f t="shared" ca="1" si="169"/>
        <v>0.82656510797472249</v>
      </c>
      <c r="P322" s="18">
        <f t="shared" ca="1" si="169"/>
        <v>0.83071870148213323</v>
      </c>
      <c r="Q322" s="18">
        <f t="shared" ca="1" si="169"/>
        <v>0.83489316731872676</v>
      </c>
      <c r="R322" s="18">
        <f t="shared" ca="1" si="169"/>
        <v>0.83908861037057969</v>
      </c>
      <c r="S322" s="18">
        <f t="shared" ca="1" si="169"/>
        <v>0.84330513605083379</v>
      </c>
      <c r="T322" s="18">
        <f t="shared" ca="1" si="169"/>
        <v>0.84754285030234555</v>
      </c>
      <c r="U322" s="18">
        <f t="shared" ca="1" si="170"/>
        <v>0.85180185960034727</v>
      </c>
      <c r="V322" s="18">
        <f t="shared" ca="1" si="170"/>
        <v>0.8560822709551229</v>
      </c>
      <c r="W322" s="18">
        <f t="shared" ca="1" si="170"/>
        <v>0.86038419191469639</v>
      </c>
      <c r="X322" s="18">
        <f t="shared" ca="1" si="170"/>
        <v>0.86470773056753414</v>
      </c>
      <c r="Y322" s="18">
        <f t="shared" ca="1" si="170"/>
        <v>0.86905299554526039</v>
      </c>
      <c r="Z322" s="18">
        <f t="shared" ca="1" si="170"/>
        <v>0.87342009602538717</v>
      </c>
      <c r="AA322" s="18">
        <f t="shared" ca="1" si="170"/>
        <v>0.87780914173405755</v>
      </c>
      <c r="AB322" s="18">
        <f t="shared" ca="1" si="170"/>
        <v>0.88222024294880153</v>
      </c>
      <c r="AC322" s="18">
        <f t="shared" ca="1" si="170"/>
        <v>0.88665351050130803</v>
      </c>
      <c r="AD322" s="18">
        <f t="shared" ca="1" si="170"/>
        <v>0.89110905578020905</v>
      </c>
      <c r="AE322" s="18">
        <f t="shared" ca="1" si="171"/>
        <v>0.89558699073387849</v>
      </c>
      <c r="AF322" s="18">
        <f t="shared" ca="1" si="171"/>
        <v>0.90008742787324469</v>
      </c>
      <c r="AG322" s="18">
        <f t="shared" ca="1" si="171"/>
        <v>0.90461048027461777</v>
      </c>
      <c r="AH322" s="18">
        <f t="shared" ca="1" si="171"/>
        <v>0.90915626158253038</v>
      </c>
      <c r="AI322" s="18">
        <f t="shared" ca="1" si="171"/>
        <v>0.91372488601259338</v>
      </c>
      <c r="AJ322" s="18">
        <f t="shared" ca="1" si="171"/>
        <v>0.9183164683543652</v>
      </c>
      <c r="AK322" s="18">
        <f t="shared" ca="1" si="171"/>
        <v>0.92293112397423638</v>
      </c>
      <c r="AL322" s="18">
        <f t="shared" ca="1" si="171"/>
        <v>0.92756896881832807</v>
      </c>
      <c r="AM322" s="18">
        <f t="shared" ca="1" si="171"/>
        <v>0.93223011941540512</v>
      </c>
      <c r="AN322" s="18">
        <f t="shared" ca="1" si="171"/>
        <v>0.93691469287980411</v>
      </c>
      <c r="AO322" s="18">
        <f t="shared" ca="1" si="172"/>
        <v>0.94162280691437594</v>
      </c>
      <c r="AP322" s="18">
        <f t="shared" ca="1" si="172"/>
        <v>0.94635457981344306</v>
      </c>
      <c r="AQ322" s="18">
        <f t="shared" ca="1" si="172"/>
        <v>0.95111013046577197</v>
      </c>
      <c r="AR322" s="18">
        <f t="shared" ca="1" si="172"/>
        <v>0.95588957835755972</v>
      </c>
      <c r="AS322" s="18">
        <f t="shared" ca="1" si="172"/>
        <v>0.96069304357543694</v>
      </c>
      <c r="AT322" s="18">
        <f t="shared" ca="1" si="172"/>
        <v>0.96552064680948435</v>
      </c>
      <c r="AU322" s="18">
        <f t="shared" ca="1" si="172"/>
        <v>0.97037250935626573</v>
      </c>
      <c r="AV322" s="18">
        <f t="shared" ca="1" si="172"/>
        <v>0.97524875312187509</v>
      </c>
      <c r="AW322" s="18">
        <f t="shared" ca="1" si="172"/>
        <v>0.98014950062500006</v>
      </c>
      <c r="AX322" s="18">
        <f t="shared" ca="1" si="172"/>
        <v>0.98507487500000002</v>
      </c>
      <c r="AY322" s="18">
        <f t="shared" ca="1" si="173"/>
        <v>0.99002500000000004</v>
      </c>
      <c r="AZ322" s="18">
        <f t="shared" ca="1" si="173"/>
        <v>0.995</v>
      </c>
      <c r="BA322" s="18">
        <f t="shared" ca="1" si="173"/>
        <v>1</v>
      </c>
      <c r="BB322" s="18">
        <f t="shared" ca="1" si="173"/>
        <v>0</v>
      </c>
      <c r="BC322" s="18">
        <f t="shared" ca="1" si="173"/>
        <v>0</v>
      </c>
      <c r="BD322" s="18">
        <f t="shared" ca="1" si="173"/>
        <v>0</v>
      </c>
      <c r="BE322" s="18">
        <f t="shared" ca="1" si="173"/>
        <v>0</v>
      </c>
      <c r="BF322" s="18">
        <f t="shared" ca="1" si="173"/>
        <v>0</v>
      </c>
      <c r="BG322" s="18">
        <f t="shared" ca="1" si="173"/>
        <v>0</v>
      </c>
      <c r="BH322" s="18">
        <f t="shared" ca="1" si="173"/>
        <v>0</v>
      </c>
    </row>
    <row r="323" spans="8:60" x14ac:dyDescent="0.35">
      <c r="H323" s="2" t="str">
        <f t="shared" si="151"/>
        <v>SolarDegrade</v>
      </c>
      <c r="I323">
        <f t="shared" si="152"/>
        <v>6</v>
      </c>
      <c r="J323">
        <f t="shared" si="153"/>
        <v>43</v>
      </c>
      <c r="K323" s="18">
        <f t="shared" ca="1" si="169"/>
        <v>0.80610659092639603</v>
      </c>
      <c r="L323" s="18">
        <f t="shared" ca="1" si="169"/>
        <v>0.81015737781547348</v>
      </c>
      <c r="M323" s="18">
        <f t="shared" ca="1" si="169"/>
        <v>0.81422852041756122</v>
      </c>
      <c r="N323" s="18">
        <f t="shared" ca="1" si="169"/>
        <v>0.8183201210226746</v>
      </c>
      <c r="O323" s="18">
        <f t="shared" ca="1" si="169"/>
        <v>0.82243228243484889</v>
      </c>
      <c r="P323" s="18">
        <f t="shared" ca="1" si="169"/>
        <v>0.82656510797472249</v>
      </c>
      <c r="Q323" s="18">
        <f t="shared" ca="1" si="169"/>
        <v>0.83071870148213323</v>
      </c>
      <c r="R323" s="18">
        <f t="shared" ca="1" si="169"/>
        <v>0.83489316731872676</v>
      </c>
      <c r="S323" s="18">
        <f t="shared" ca="1" si="169"/>
        <v>0.83908861037057969</v>
      </c>
      <c r="T323" s="18">
        <f t="shared" ca="1" si="169"/>
        <v>0.84330513605083379</v>
      </c>
      <c r="U323" s="18">
        <f t="shared" ca="1" si="170"/>
        <v>0.84754285030234555</v>
      </c>
      <c r="V323" s="18">
        <f t="shared" ca="1" si="170"/>
        <v>0.85180185960034727</v>
      </c>
      <c r="W323" s="18">
        <f t="shared" ca="1" si="170"/>
        <v>0.8560822709551229</v>
      </c>
      <c r="X323" s="18">
        <f t="shared" ca="1" si="170"/>
        <v>0.86038419191469639</v>
      </c>
      <c r="Y323" s="18">
        <f t="shared" ca="1" si="170"/>
        <v>0.86470773056753414</v>
      </c>
      <c r="Z323" s="18">
        <f t="shared" ca="1" si="170"/>
        <v>0.86905299554526039</v>
      </c>
      <c r="AA323" s="18">
        <f t="shared" ca="1" si="170"/>
        <v>0.87342009602538717</v>
      </c>
      <c r="AB323" s="18">
        <f t="shared" ca="1" si="170"/>
        <v>0.87780914173405755</v>
      </c>
      <c r="AC323" s="18">
        <f t="shared" ca="1" si="170"/>
        <v>0.88222024294880153</v>
      </c>
      <c r="AD323" s="18">
        <f t="shared" ca="1" si="170"/>
        <v>0.88665351050130803</v>
      </c>
      <c r="AE323" s="18">
        <f t="shared" ca="1" si="171"/>
        <v>0.89110905578020905</v>
      </c>
      <c r="AF323" s="18">
        <f t="shared" ca="1" si="171"/>
        <v>0.89558699073387849</v>
      </c>
      <c r="AG323" s="18">
        <f t="shared" ca="1" si="171"/>
        <v>0.90008742787324469</v>
      </c>
      <c r="AH323" s="18">
        <f t="shared" ca="1" si="171"/>
        <v>0.90461048027461777</v>
      </c>
      <c r="AI323" s="18">
        <f t="shared" ca="1" si="171"/>
        <v>0.90915626158253038</v>
      </c>
      <c r="AJ323" s="18">
        <f t="shared" ca="1" si="171"/>
        <v>0.91372488601259338</v>
      </c>
      <c r="AK323" s="18">
        <f t="shared" ca="1" si="171"/>
        <v>0.9183164683543652</v>
      </c>
      <c r="AL323" s="18">
        <f t="shared" ca="1" si="171"/>
        <v>0.92293112397423638</v>
      </c>
      <c r="AM323" s="18">
        <f t="shared" ca="1" si="171"/>
        <v>0.92756896881832807</v>
      </c>
      <c r="AN323" s="18">
        <f t="shared" ca="1" si="171"/>
        <v>0.93223011941540512</v>
      </c>
      <c r="AO323" s="18">
        <f t="shared" ca="1" si="172"/>
        <v>0.93691469287980411</v>
      </c>
      <c r="AP323" s="18">
        <f t="shared" ca="1" si="172"/>
        <v>0.94162280691437594</v>
      </c>
      <c r="AQ323" s="18">
        <f t="shared" ca="1" si="172"/>
        <v>0.94635457981344306</v>
      </c>
      <c r="AR323" s="18">
        <f t="shared" ca="1" si="172"/>
        <v>0.95111013046577197</v>
      </c>
      <c r="AS323" s="18">
        <f t="shared" ca="1" si="172"/>
        <v>0.95588957835755972</v>
      </c>
      <c r="AT323" s="18">
        <f t="shared" ca="1" si="172"/>
        <v>0.96069304357543694</v>
      </c>
      <c r="AU323" s="18">
        <f t="shared" ca="1" si="172"/>
        <v>0.96552064680948435</v>
      </c>
      <c r="AV323" s="18">
        <f t="shared" ca="1" si="172"/>
        <v>0.97037250935626573</v>
      </c>
      <c r="AW323" s="18">
        <f t="shared" ca="1" si="172"/>
        <v>0.97524875312187509</v>
      </c>
      <c r="AX323" s="18">
        <f t="shared" ca="1" si="172"/>
        <v>0.98014950062500006</v>
      </c>
      <c r="AY323" s="18">
        <f t="shared" ca="1" si="173"/>
        <v>0.98507487500000002</v>
      </c>
      <c r="AZ323" s="18">
        <f t="shared" ca="1" si="173"/>
        <v>0.99002500000000004</v>
      </c>
      <c r="BA323" s="18">
        <f t="shared" ca="1" si="173"/>
        <v>0.995</v>
      </c>
      <c r="BB323" s="18">
        <f t="shared" ca="1" si="173"/>
        <v>1</v>
      </c>
      <c r="BC323" s="18">
        <f t="shared" ca="1" si="173"/>
        <v>0</v>
      </c>
      <c r="BD323" s="18">
        <f t="shared" ca="1" si="173"/>
        <v>0</v>
      </c>
      <c r="BE323" s="18">
        <f t="shared" ca="1" si="173"/>
        <v>0</v>
      </c>
      <c r="BF323" s="18">
        <f t="shared" ca="1" si="173"/>
        <v>0</v>
      </c>
      <c r="BG323" s="18">
        <f t="shared" ca="1" si="173"/>
        <v>0</v>
      </c>
      <c r="BH323" s="18">
        <f t="shared" ca="1" si="173"/>
        <v>0</v>
      </c>
    </row>
    <row r="324" spans="8:60" x14ac:dyDescent="0.35">
      <c r="H324" s="2" t="str">
        <f t="shared" si="151"/>
        <v>SolarDegrade</v>
      </c>
      <c r="I324">
        <f t="shared" si="152"/>
        <v>6</v>
      </c>
      <c r="J324">
        <f t="shared" si="153"/>
        <v>44</v>
      </c>
      <c r="K324" s="18">
        <f t="shared" ca="1" si="169"/>
        <v>0.80207605797176418</v>
      </c>
      <c r="L324" s="18">
        <f t="shared" ca="1" si="169"/>
        <v>0.80610659092639603</v>
      </c>
      <c r="M324" s="18">
        <f t="shared" ca="1" si="169"/>
        <v>0.81015737781547348</v>
      </c>
      <c r="N324" s="18">
        <f t="shared" ca="1" si="169"/>
        <v>0.81422852041756122</v>
      </c>
      <c r="O324" s="18">
        <f t="shared" ca="1" si="169"/>
        <v>0.8183201210226746</v>
      </c>
      <c r="P324" s="18">
        <f t="shared" ca="1" si="169"/>
        <v>0.82243228243484889</v>
      </c>
      <c r="Q324" s="18">
        <f t="shared" ca="1" si="169"/>
        <v>0.82656510797472249</v>
      </c>
      <c r="R324" s="18">
        <f t="shared" ca="1" si="169"/>
        <v>0.83071870148213323</v>
      </c>
      <c r="S324" s="18">
        <f t="shared" ca="1" si="169"/>
        <v>0.83489316731872676</v>
      </c>
      <c r="T324" s="18">
        <f t="shared" ca="1" si="169"/>
        <v>0.83908861037057969</v>
      </c>
      <c r="U324" s="18">
        <f t="shared" ca="1" si="170"/>
        <v>0.84330513605083379</v>
      </c>
      <c r="V324" s="18">
        <f t="shared" ca="1" si="170"/>
        <v>0.84754285030234555</v>
      </c>
      <c r="W324" s="18">
        <f t="shared" ca="1" si="170"/>
        <v>0.85180185960034727</v>
      </c>
      <c r="X324" s="18">
        <f t="shared" ca="1" si="170"/>
        <v>0.8560822709551229</v>
      </c>
      <c r="Y324" s="18">
        <f t="shared" ca="1" si="170"/>
        <v>0.86038419191469639</v>
      </c>
      <c r="Z324" s="18">
        <f t="shared" ca="1" si="170"/>
        <v>0.86470773056753414</v>
      </c>
      <c r="AA324" s="18">
        <f t="shared" ca="1" si="170"/>
        <v>0.86905299554526039</v>
      </c>
      <c r="AB324" s="18">
        <f t="shared" ca="1" si="170"/>
        <v>0.87342009602538717</v>
      </c>
      <c r="AC324" s="18">
        <f t="shared" ca="1" si="170"/>
        <v>0.87780914173405755</v>
      </c>
      <c r="AD324" s="18">
        <f t="shared" ca="1" si="170"/>
        <v>0.88222024294880153</v>
      </c>
      <c r="AE324" s="18">
        <f t="shared" ca="1" si="171"/>
        <v>0.88665351050130803</v>
      </c>
      <c r="AF324" s="18">
        <f t="shared" ca="1" si="171"/>
        <v>0.89110905578020905</v>
      </c>
      <c r="AG324" s="18">
        <f t="shared" ca="1" si="171"/>
        <v>0.89558699073387849</v>
      </c>
      <c r="AH324" s="18">
        <f t="shared" ca="1" si="171"/>
        <v>0.90008742787324469</v>
      </c>
      <c r="AI324" s="18">
        <f t="shared" ca="1" si="171"/>
        <v>0.90461048027461777</v>
      </c>
      <c r="AJ324" s="18">
        <f t="shared" ca="1" si="171"/>
        <v>0.90915626158253038</v>
      </c>
      <c r="AK324" s="18">
        <f t="shared" ca="1" si="171"/>
        <v>0.91372488601259338</v>
      </c>
      <c r="AL324" s="18">
        <f t="shared" ca="1" si="171"/>
        <v>0.9183164683543652</v>
      </c>
      <c r="AM324" s="18">
        <f t="shared" ca="1" si="171"/>
        <v>0.92293112397423638</v>
      </c>
      <c r="AN324" s="18">
        <f t="shared" ca="1" si="171"/>
        <v>0.92756896881832807</v>
      </c>
      <c r="AO324" s="18">
        <f t="shared" ca="1" si="172"/>
        <v>0.93223011941540512</v>
      </c>
      <c r="AP324" s="18">
        <f t="shared" ca="1" si="172"/>
        <v>0.93691469287980411</v>
      </c>
      <c r="AQ324" s="18">
        <f t="shared" ca="1" si="172"/>
        <v>0.94162280691437594</v>
      </c>
      <c r="AR324" s="18">
        <f t="shared" ca="1" si="172"/>
        <v>0.94635457981344306</v>
      </c>
      <c r="AS324" s="18">
        <f t="shared" ca="1" si="172"/>
        <v>0.95111013046577197</v>
      </c>
      <c r="AT324" s="18">
        <f t="shared" ca="1" si="172"/>
        <v>0.95588957835755972</v>
      </c>
      <c r="AU324" s="18">
        <f t="shared" ca="1" si="172"/>
        <v>0.96069304357543694</v>
      </c>
      <c r="AV324" s="18">
        <f t="shared" ca="1" si="172"/>
        <v>0.96552064680948435</v>
      </c>
      <c r="AW324" s="18">
        <f t="shared" ca="1" si="172"/>
        <v>0.97037250935626573</v>
      </c>
      <c r="AX324" s="18">
        <f t="shared" ca="1" si="172"/>
        <v>0.97524875312187509</v>
      </c>
      <c r="AY324" s="18">
        <f t="shared" ca="1" si="173"/>
        <v>0.98014950062500006</v>
      </c>
      <c r="AZ324" s="18">
        <f t="shared" ca="1" si="173"/>
        <v>0.98507487500000002</v>
      </c>
      <c r="BA324" s="18">
        <f t="shared" ca="1" si="173"/>
        <v>0.99002500000000004</v>
      </c>
      <c r="BB324" s="18">
        <f t="shared" ca="1" si="173"/>
        <v>0.995</v>
      </c>
      <c r="BC324" s="18">
        <f t="shared" ca="1" si="173"/>
        <v>1</v>
      </c>
      <c r="BD324" s="18">
        <f t="shared" ca="1" si="173"/>
        <v>0</v>
      </c>
      <c r="BE324" s="18">
        <f t="shared" ca="1" si="173"/>
        <v>0</v>
      </c>
      <c r="BF324" s="18">
        <f t="shared" ca="1" si="173"/>
        <v>0</v>
      </c>
      <c r="BG324" s="18">
        <f t="shared" ca="1" si="173"/>
        <v>0</v>
      </c>
      <c r="BH324" s="18">
        <f t="shared" ca="1" si="173"/>
        <v>0</v>
      </c>
    </row>
    <row r="325" spans="8:60" x14ac:dyDescent="0.35">
      <c r="H325" s="2" t="str">
        <f t="shared" si="151"/>
        <v>SolarDegrade</v>
      </c>
      <c r="I325">
        <f t="shared" si="152"/>
        <v>6</v>
      </c>
      <c r="J325">
        <f t="shared" si="153"/>
        <v>45</v>
      </c>
      <c r="K325" s="18">
        <f t="shared" ref="K325:T334" ca="1" si="174">IF(K$24&gt;$J325,0,OFFSET($K$2,$I325,$J325-K$24))</f>
        <v>0.79806567768190539</v>
      </c>
      <c r="L325" s="18">
        <f t="shared" ca="1" si="174"/>
        <v>0.80207605797176418</v>
      </c>
      <c r="M325" s="18">
        <f t="shared" ca="1" si="174"/>
        <v>0.80610659092639603</v>
      </c>
      <c r="N325" s="18">
        <f t="shared" ca="1" si="174"/>
        <v>0.81015737781547348</v>
      </c>
      <c r="O325" s="18">
        <f t="shared" ca="1" si="174"/>
        <v>0.81422852041756122</v>
      </c>
      <c r="P325" s="18">
        <f t="shared" ca="1" si="174"/>
        <v>0.8183201210226746</v>
      </c>
      <c r="Q325" s="18">
        <f t="shared" ca="1" si="174"/>
        <v>0.82243228243484889</v>
      </c>
      <c r="R325" s="18">
        <f t="shared" ca="1" si="174"/>
        <v>0.82656510797472249</v>
      </c>
      <c r="S325" s="18">
        <f t="shared" ca="1" si="174"/>
        <v>0.83071870148213323</v>
      </c>
      <c r="T325" s="18">
        <f t="shared" ca="1" si="174"/>
        <v>0.83489316731872676</v>
      </c>
      <c r="U325" s="18">
        <f t="shared" ref="U325:AD334" ca="1" si="175">IF(U$24&gt;$J325,0,OFFSET($K$2,$I325,$J325-U$24))</f>
        <v>0.83908861037057969</v>
      </c>
      <c r="V325" s="18">
        <f t="shared" ca="1" si="175"/>
        <v>0.84330513605083379</v>
      </c>
      <c r="W325" s="18">
        <f t="shared" ca="1" si="175"/>
        <v>0.84754285030234555</v>
      </c>
      <c r="X325" s="18">
        <f t="shared" ca="1" si="175"/>
        <v>0.85180185960034727</v>
      </c>
      <c r="Y325" s="18">
        <f t="shared" ca="1" si="175"/>
        <v>0.8560822709551229</v>
      </c>
      <c r="Z325" s="18">
        <f t="shared" ca="1" si="175"/>
        <v>0.86038419191469639</v>
      </c>
      <c r="AA325" s="18">
        <f t="shared" ca="1" si="175"/>
        <v>0.86470773056753414</v>
      </c>
      <c r="AB325" s="18">
        <f t="shared" ca="1" si="175"/>
        <v>0.86905299554526039</v>
      </c>
      <c r="AC325" s="18">
        <f t="shared" ca="1" si="175"/>
        <v>0.87342009602538717</v>
      </c>
      <c r="AD325" s="18">
        <f t="shared" ca="1" si="175"/>
        <v>0.87780914173405755</v>
      </c>
      <c r="AE325" s="18">
        <f t="shared" ref="AE325:AN334" ca="1" si="176">IF(AE$24&gt;$J325,0,OFFSET($K$2,$I325,$J325-AE$24))</f>
        <v>0.88222024294880153</v>
      </c>
      <c r="AF325" s="18">
        <f t="shared" ca="1" si="176"/>
        <v>0.88665351050130803</v>
      </c>
      <c r="AG325" s="18">
        <f t="shared" ca="1" si="176"/>
        <v>0.89110905578020905</v>
      </c>
      <c r="AH325" s="18">
        <f t="shared" ca="1" si="176"/>
        <v>0.89558699073387849</v>
      </c>
      <c r="AI325" s="18">
        <f t="shared" ca="1" si="176"/>
        <v>0.90008742787324469</v>
      </c>
      <c r="AJ325" s="18">
        <f t="shared" ca="1" si="176"/>
        <v>0.90461048027461777</v>
      </c>
      <c r="AK325" s="18">
        <f t="shared" ca="1" si="176"/>
        <v>0.90915626158253038</v>
      </c>
      <c r="AL325" s="18">
        <f t="shared" ca="1" si="176"/>
        <v>0.91372488601259338</v>
      </c>
      <c r="AM325" s="18">
        <f t="shared" ca="1" si="176"/>
        <v>0.9183164683543652</v>
      </c>
      <c r="AN325" s="18">
        <f t="shared" ca="1" si="176"/>
        <v>0.92293112397423638</v>
      </c>
      <c r="AO325" s="18">
        <f t="shared" ref="AO325:AX334" ca="1" si="177">IF(AO$24&gt;$J325,0,OFFSET($K$2,$I325,$J325-AO$24))</f>
        <v>0.92756896881832807</v>
      </c>
      <c r="AP325" s="18">
        <f t="shared" ca="1" si="177"/>
        <v>0.93223011941540512</v>
      </c>
      <c r="AQ325" s="18">
        <f t="shared" ca="1" si="177"/>
        <v>0.93691469287980411</v>
      </c>
      <c r="AR325" s="18">
        <f t="shared" ca="1" si="177"/>
        <v>0.94162280691437594</v>
      </c>
      <c r="AS325" s="18">
        <f t="shared" ca="1" si="177"/>
        <v>0.94635457981344306</v>
      </c>
      <c r="AT325" s="18">
        <f t="shared" ca="1" si="177"/>
        <v>0.95111013046577197</v>
      </c>
      <c r="AU325" s="18">
        <f t="shared" ca="1" si="177"/>
        <v>0.95588957835755972</v>
      </c>
      <c r="AV325" s="18">
        <f t="shared" ca="1" si="177"/>
        <v>0.96069304357543694</v>
      </c>
      <c r="AW325" s="18">
        <f t="shared" ca="1" si="177"/>
        <v>0.96552064680948435</v>
      </c>
      <c r="AX325" s="18">
        <f t="shared" ca="1" si="177"/>
        <v>0.97037250935626573</v>
      </c>
      <c r="AY325" s="18">
        <f t="shared" ref="AY325:BH334" ca="1" si="178">IF(AY$24&gt;$J325,0,OFFSET($K$2,$I325,$J325-AY$24))</f>
        <v>0.97524875312187509</v>
      </c>
      <c r="AZ325" s="18">
        <f t="shared" ca="1" si="178"/>
        <v>0.98014950062500006</v>
      </c>
      <c r="BA325" s="18">
        <f t="shared" ca="1" si="178"/>
        <v>0.98507487500000002</v>
      </c>
      <c r="BB325" s="18">
        <f t="shared" ca="1" si="178"/>
        <v>0.99002500000000004</v>
      </c>
      <c r="BC325" s="18">
        <f t="shared" ca="1" si="178"/>
        <v>0.995</v>
      </c>
      <c r="BD325" s="18">
        <f t="shared" ca="1" si="178"/>
        <v>1</v>
      </c>
      <c r="BE325" s="18">
        <f t="shared" ca="1" si="178"/>
        <v>0</v>
      </c>
      <c r="BF325" s="18">
        <f t="shared" ca="1" si="178"/>
        <v>0</v>
      </c>
      <c r="BG325" s="18">
        <f t="shared" ca="1" si="178"/>
        <v>0</v>
      </c>
      <c r="BH325" s="18">
        <f t="shared" ca="1" si="178"/>
        <v>0</v>
      </c>
    </row>
    <row r="326" spans="8:60" x14ac:dyDescent="0.35">
      <c r="H326" s="2" t="str">
        <f t="shared" si="151"/>
        <v>SolarDegrade</v>
      </c>
      <c r="I326">
        <f t="shared" si="152"/>
        <v>6</v>
      </c>
      <c r="J326">
        <f t="shared" si="153"/>
        <v>46</v>
      </c>
      <c r="K326" s="18">
        <f t="shared" ca="1" si="174"/>
        <v>0.79407534929349588</v>
      </c>
      <c r="L326" s="18">
        <f t="shared" ca="1" si="174"/>
        <v>0.79806567768190539</v>
      </c>
      <c r="M326" s="18">
        <f t="shared" ca="1" si="174"/>
        <v>0.80207605797176418</v>
      </c>
      <c r="N326" s="18">
        <f t="shared" ca="1" si="174"/>
        <v>0.80610659092639603</v>
      </c>
      <c r="O326" s="18">
        <f t="shared" ca="1" si="174"/>
        <v>0.81015737781547348</v>
      </c>
      <c r="P326" s="18">
        <f t="shared" ca="1" si="174"/>
        <v>0.81422852041756122</v>
      </c>
      <c r="Q326" s="18">
        <f t="shared" ca="1" si="174"/>
        <v>0.8183201210226746</v>
      </c>
      <c r="R326" s="18">
        <f t="shared" ca="1" si="174"/>
        <v>0.82243228243484889</v>
      </c>
      <c r="S326" s="18">
        <f t="shared" ca="1" si="174"/>
        <v>0.82656510797472249</v>
      </c>
      <c r="T326" s="18">
        <f t="shared" ca="1" si="174"/>
        <v>0.83071870148213323</v>
      </c>
      <c r="U326" s="18">
        <f t="shared" ca="1" si="175"/>
        <v>0.83489316731872676</v>
      </c>
      <c r="V326" s="18">
        <f t="shared" ca="1" si="175"/>
        <v>0.83908861037057969</v>
      </c>
      <c r="W326" s="18">
        <f t="shared" ca="1" si="175"/>
        <v>0.84330513605083379</v>
      </c>
      <c r="X326" s="18">
        <f t="shared" ca="1" si="175"/>
        <v>0.84754285030234555</v>
      </c>
      <c r="Y326" s="18">
        <f t="shared" ca="1" si="175"/>
        <v>0.85180185960034727</v>
      </c>
      <c r="Z326" s="18">
        <f t="shared" ca="1" si="175"/>
        <v>0.8560822709551229</v>
      </c>
      <c r="AA326" s="18">
        <f t="shared" ca="1" si="175"/>
        <v>0.86038419191469639</v>
      </c>
      <c r="AB326" s="18">
        <f t="shared" ca="1" si="175"/>
        <v>0.86470773056753414</v>
      </c>
      <c r="AC326" s="18">
        <f t="shared" ca="1" si="175"/>
        <v>0.86905299554526039</v>
      </c>
      <c r="AD326" s="18">
        <f t="shared" ca="1" si="175"/>
        <v>0.87342009602538717</v>
      </c>
      <c r="AE326" s="18">
        <f t="shared" ca="1" si="176"/>
        <v>0.87780914173405755</v>
      </c>
      <c r="AF326" s="18">
        <f t="shared" ca="1" si="176"/>
        <v>0.88222024294880153</v>
      </c>
      <c r="AG326" s="18">
        <f t="shared" ca="1" si="176"/>
        <v>0.88665351050130803</v>
      </c>
      <c r="AH326" s="18">
        <f t="shared" ca="1" si="176"/>
        <v>0.89110905578020905</v>
      </c>
      <c r="AI326" s="18">
        <f t="shared" ca="1" si="176"/>
        <v>0.89558699073387849</v>
      </c>
      <c r="AJ326" s="18">
        <f t="shared" ca="1" si="176"/>
        <v>0.90008742787324469</v>
      </c>
      <c r="AK326" s="18">
        <f t="shared" ca="1" si="176"/>
        <v>0.90461048027461777</v>
      </c>
      <c r="AL326" s="18">
        <f t="shared" ca="1" si="176"/>
        <v>0.90915626158253038</v>
      </c>
      <c r="AM326" s="18">
        <f t="shared" ca="1" si="176"/>
        <v>0.91372488601259338</v>
      </c>
      <c r="AN326" s="18">
        <f t="shared" ca="1" si="176"/>
        <v>0.9183164683543652</v>
      </c>
      <c r="AO326" s="18">
        <f t="shared" ca="1" si="177"/>
        <v>0.92293112397423638</v>
      </c>
      <c r="AP326" s="18">
        <f t="shared" ca="1" si="177"/>
        <v>0.92756896881832807</v>
      </c>
      <c r="AQ326" s="18">
        <f t="shared" ca="1" si="177"/>
        <v>0.93223011941540512</v>
      </c>
      <c r="AR326" s="18">
        <f t="shared" ca="1" si="177"/>
        <v>0.93691469287980411</v>
      </c>
      <c r="AS326" s="18">
        <f t="shared" ca="1" si="177"/>
        <v>0.94162280691437594</v>
      </c>
      <c r="AT326" s="18">
        <f t="shared" ca="1" si="177"/>
        <v>0.94635457981344306</v>
      </c>
      <c r="AU326" s="18">
        <f t="shared" ca="1" si="177"/>
        <v>0.95111013046577197</v>
      </c>
      <c r="AV326" s="18">
        <f t="shared" ca="1" si="177"/>
        <v>0.95588957835755972</v>
      </c>
      <c r="AW326" s="18">
        <f t="shared" ca="1" si="177"/>
        <v>0.96069304357543694</v>
      </c>
      <c r="AX326" s="18">
        <f t="shared" ca="1" si="177"/>
        <v>0.96552064680948435</v>
      </c>
      <c r="AY326" s="18">
        <f t="shared" ca="1" si="178"/>
        <v>0.97037250935626573</v>
      </c>
      <c r="AZ326" s="18">
        <f t="shared" ca="1" si="178"/>
        <v>0.97524875312187509</v>
      </c>
      <c r="BA326" s="18">
        <f t="shared" ca="1" si="178"/>
        <v>0.98014950062500006</v>
      </c>
      <c r="BB326" s="18">
        <f t="shared" ca="1" si="178"/>
        <v>0.98507487500000002</v>
      </c>
      <c r="BC326" s="18">
        <f t="shared" ca="1" si="178"/>
        <v>0.99002500000000004</v>
      </c>
      <c r="BD326" s="18">
        <f t="shared" ca="1" si="178"/>
        <v>0.995</v>
      </c>
      <c r="BE326" s="18">
        <f t="shared" ca="1" si="178"/>
        <v>1</v>
      </c>
      <c r="BF326" s="18">
        <f t="shared" ca="1" si="178"/>
        <v>0</v>
      </c>
      <c r="BG326" s="18">
        <f t="shared" ca="1" si="178"/>
        <v>0</v>
      </c>
      <c r="BH326" s="18">
        <f t="shared" ca="1" si="178"/>
        <v>0</v>
      </c>
    </row>
    <row r="327" spans="8:60" x14ac:dyDescent="0.35">
      <c r="H327" s="2" t="str">
        <f t="shared" si="151"/>
        <v>SolarDegrade</v>
      </c>
      <c r="I327">
        <f t="shared" si="152"/>
        <v>6</v>
      </c>
      <c r="J327">
        <f t="shared" si="153"/>
        <v>47</v>
      </c>
      <c r="K327" s="18">
        <f t="shared" ca="1" si="174"/>
        <v>0.79010497254702838</v>
      </c>
      <c r="L327" s="18">
        <f t="shared" ca="1" si="174"/>
        <v>0.79407534929349588</v>
      </c>
      <c r="M327" s="18">
        <f t="shared" ca="1" si="174"/>
        <v>0.79806567768190539</v>
      </c>
      <c r="N327" s="18">
        <f t="shared" ca="1" si="174"/>
        <v>0.80207605797176418</v>
      </c>
      <c r="O327" s="18">
        <f t="shared" ca="1" si="174"/>
        <v>0.80610659092639603</v>
      </c>
      <c r="P327" s="18">
        <f t="shared" ca="1" si="174"/>
        <v>0.81015737781547348</v>
      </c>
      <c r="Q327" s="18">
        <f t="shared" ca="1" si="174"/>
        <v>0.81422852041756122</v>
      </c>
      <c r="R327" s="18">
        <f t="shared" ca="1" si="174"/>
        <v>0.8183201210226746</v>
      </c>
      <c r="S327" s="18">
        <f t="shared" ca="1" si="174"/>
        <v>0.82243228243484889</v>
      </c>
      <c r="T327" s="18">
        <f t="shared" ca="1" si="174"/>
        <v>0.82656510797472249</v>
      </c>
      <c r="U327" s="18">
        <f t="shared" ca="1" si="175"/>
        <v>0.83071870148213323</v>
      </c>
      <c r="V327" s="18">
        <f t="shared" ca="1" si="175"/>
        <v>0.83489316731872676</v>
      </c>
      <c r="W327" s="18">
        <f t="shared" ca="1" si="175"/>
        <v>0.83908861037057969</v>
      </c>
      <c r="X327" s="18">
        <f t="shared" ca="1" si="175"/>
        <v>0.84330513605083379</v>
      </c>
      <c r="Y327" s="18">
        <f t="shared" ca="1" si="175"/>
        <v>0.84754285030234555</v>
      </c>
      <c r="Z327" s="18">
        <f t="shared" ca="1" si="175"/>
        <v>0.85180185960034727</v>
      </c>
      <c r="AA327" s="18">
        <f t="shared" ca="1" si="175"/>
        <v>0.8560822709551229</v>
      </c>
      <c r="AB327" s="18">
        <f t="shared" ca="1" si="175"/>
        <v>0.86038419191469639</v>
      </c>
      <c r="AC327" s="18">
        <f t="shared" ca="1" si="175"/>
        <v>0.86470773056753414</v>
      </c>
      <c r="AD327" s="18">
        <f t="shared" ca="1" si="175"/>
        <v>0.86905299554526039</v>
      </c>
      <c r="AE327" s="18">
        <f t="shared" ca="1" si="176"/>
        <v>0.87342009602538717</v>
      </c>
      <c r="AF327" s="18">
        <f t="shared" ca="1" si="176"/>
        <v>0.87780914173405755</v>
      </c>
      <c r="AG327" s="18">
        <f t="shared" ca="1" si="176"/>
        <v>0.88222024294880153</v>
      </c>
      <c r="AH327" s="18">
        <f t="shared" ca="1" si="176"/>
        <v>0.88665351050130803</v>
      </c>
      <c r="AI327" s="18">
        <f t="shared" ca="1" si="176"/>
        <v>0.89110905578020905</v>
      </c>
      <c r="AJ327" s="18">
        <f t="shared" ca="1" si="176"/>
        <v>0.89558699073387849</v>
      </c>
      <c r="AK327" s="18">
        <f t="shared" ca="1" si="176"/>
        <v>0.90008742787324469</v>
      </c>
      <c r="AL327" s="18">
        <f t="shared" ca="1" si="176"/>
        <v>0.90461048027461777</v>
      </c>
      <c r="AM327" s="18">
        <f t="shared" ca="1" si="176"/>
        <v>0.90915626158253038</v>
      </c>
      <c r="AN327" s="18">
        <f t="shared" ca="1" si="176"/>
        <v>0.91372488601259338</v>
      </c>
      <c r="AO327" s="18">
        <f t="shared" ca="1" si="177"/>
        <v>0.9183164683543652</v>
      </c>
      <c r="AP327" s="18">
        <f t="shared" ca="1" si="177"/>
        <v>0.92293112397423638</v>
      </c>
      <c r="AQ327" s="18">
        <f t="shared" ca="1" si="177"/>
        <v>0.92756896881832807</v>
      </c>
      <c r="AR327" s="18">
        <f t="shared" ca="1" si="177"/>
        <v>0.93223011941540512</v>
      </c>
      <c r="AS327" s="18">
        <f t="shared" ca="1" si="177"/>
        <v>0.93691469287980411</v>
      </c>
      <c r="AT327" s="18">
        <f t="shared" ca="1" si="177"/>
        <v>0.94162280691437594</v>
      </c>
      <c r="AU327" s="18">
        <f t="shared" ca="1" si="177"/>
        <v>0.94635457981344306</v>
      </c>
      <c r="AV327" s="18">
        <f t="shared" ca="1" si="177"/>
        <v>0.95111013046577197</v>
      </c>
      <c r="AW327" s="18">
        <f t="shared" ca="1" si="177"/>
        <v>0.95588957835755972</v>
      </c>
      <c r="AX327" s="18">
        <f t="shared" ca="1" si="177"/>
        <v>0.96069304357543694</v>
      </c>
      <c r="AY327" s="18">
        <f t="shared" ca="1" si="178"/>
        <v>0.96552064680948435</v>
      </c>
      <c r="AZ327" s="18">
        <f t="shared" ca="1" si="178"/>
        <v>0.97037250935626573</v>
      </c>
      <c r="BA327" s="18">
        <f t="shared" ca="1" si="178"/>
        <v>0.97524875312187509</v>
      </c>
      <c r="BB327" s="18">
        <f t="shared" ca="1" si="178"/>
        <v>0.98014950062500006</v>
      </c>
      <c r="BC327" s="18">
        <f t="shared" ca="1" si="178"/>
        <v>0.98507487500000002</v>
      </c>
      <c r="BD327" s="18">
        <f t="shared" ca="1" si="178"/>
        <v>0.99002500000000004</v>
      </c>
      <c r="BE327" s="18">
        <f t="shared" ca="1" si="178"/>
        <v>0.995</v>
      </c>
      <c r="BF327" s="18">
        <f t="shared" ca="1" si="178"/>
        <v>1</v>
      </c>
      <c r="BG327" s="18">
        <f t="shared" ca="1" si="178"/>
        <v>0</v>
      </c>
      <c r="BH327" s="18">
        <f t="shared" ca="1" si="178"/>
        <v>0</v>
      </c>
    </row>
    <row r="328" spans="8:60" x14ac:dyDescent="0.35">
      <c r="H328" s="2" t="str">
        <f t="shared" si="151"/>
        <v>SolarDegrade</v>
      </c>
      <c r="I328">
        <f t="shared" si="152"/>
        <v>6</v>
      </c>
      <c r="J328">
        <f t="shared" si="153"/>
        <v>48</v>
      </c>
      <c r="K328" s="18">
        <f t="shared" ca="1" si="174"/>
        <v>0.78615444768429321</v>
      </c>
      <c r="L328" s="18">
        <f t="shared" ca="1" si="174"/>
        <v>0.79010497254702838</v>
      </c>
      <c r="M328" s="18">
        <f t="shared" ca="1" si="174"/>
        <v>0.79407534929349588</v>
      </c>
      <c r="N328" s="18">
        <f t="shared" ca="1" si="174"/>
        <v>0.79806567768190539</v>
      </c>
      <c r="O328" s="18">
        <f t="shared" ca="1" si="174"/>
        <v>0.80207605797176418</v>
      </c>
      <c r="P328" s="18">
        <f t="shared" ca="1" si="174"/>
        <v>0.80610659092639603</v>
      </c>
      <c r="Q328" s="18">
        <f t="shared" ca="1" si="174"/>
        <v>0.81015737781547348</v>
      </c>
      <c r="R328" s="18">
        <f t="shared" ca="1" si="174"/>
        <v>0.81422852041756122</v>
      </c>
      <c r="S328" s="18">
        <f t="shared" ca="1" si="174"/>
        <v>0.8183201210226746</v>
      </c>
      <c r="T328" s="18">
        <f t="shared" ca="1" si="174"/>
        <v>0.82243228243484889</v>
      </c>
      <c r="U328" s="18">
        <f t="shared" ca="1" si="175"/>
        <v>0.82656510797472249</v>
      </c>
      <c r="V328" s="18">
        <f t="shared" ca="1" si="175"/>
        <v>0.83071870148213323</v>
      </c>
      <c r="W328" s="18">
        <f t="shared" ca="1" si="175"/>
        <v>0.83489316731872676</v>
      </c>
      <c r="X328" s="18">
        <f t="shared" ca="1" si="175"/>
        <v>0.83908861037057969</v>
      </c>
      <c r="Y328" s="18">
        <f t="shared" ca="1" si="175"/>
        <v>0.84330513605083379</v>
      </c>
      <c r="Z328" s="18">
        <f t="shared" ca="1" si="175"/>
        <v>0.84754285030234555</v>
      </c>
      <c r="AA328" s="18">
        <f t="shared" ca="1" si="175"/>
        <v>0.85180185960034727</v>
      </c>
      <c r="AB328" s="18">
        <f t="shared" ca="1" si="175"/>
        <v>0.8560822709551229</v>
      </c>
      <c r="AC328" s="18">
        <f t="shared" ca="1" si="175"/>
        <v>0.86038419191469639</v>
      </c>
      <c r="AD328" s="18">
        <f t="shared" ca="1" si="175"/>
        <v>0.86470773056753414</v>
      </c>
      <c r="AE328" s="18">
        <f t="shared" ca="1" si="176"/>
        <v>0.86905299554526039</v>
      </c>
      <c r="AF328" s="18">
        <f t="shared" ca="1" si="176"/>
        <v>0.87342009602538717</v>
      </c>
      <c r="AG328" s="18">
        <f t="shared" ca="1" si="176"/>
        <v>0.87780914173405755</v>
      </c>
      <c r="AH328" s="18">
        <f t="shared" ca="1" si="176"/>
        <v>0.88222024294880153</v>
      </c>
      <c r="AI328" s="18">
        <f t="shared" ca="1" si="176"/>
        <v>0.88665351050130803</v>
      </c>
      <c r="AJ328" s="18">
        <f t="shared" ca="1" si="176"/>
        <v>0.89110905578020905</v>
      </c>
      <c r="AK328" s="18">
        <f t="shared" ca="1" si="176"/>
        <v>0.89558699073387849</v>
      </c>
      <c r="AL328" s="18">
        <f t="shared" ca="1" si="176"/>
        <v>0.90008742787324469</v>
      </c>
      <c r="AM328" s="18">
        <f t="shared" ca="1" si="176"/>
        <v>0.90461048027461777</v>
      </c>
      <c r="AN328" s="18">
        <f t="shared" ca="1" si="176"/>
        <v>0.90915626158253038</v>
      </c>
      <c r="AO328" s="18">
        <f t="shared" ca="1" si="177"/>
        <v>0.91372488601259338</v>
      </c>
      <c r="AP328" s="18">
        <f t="shared" ca="1" si="177"/>
        <v>0.9183164683543652</v>
      </c>
      <c r="AQ328" s="18">
        <f t="shared" ca="1" si="177"/>
        <v>0.92293112397423638</v>
      </c>
      <c r="AR328" s="18">
        <f t="shared" ca="1" si="177"/>
        <v>0.92756896881832807</v>
      </c>
      <c r="AS328" s="18">
        <f t="shared" ca="1" si="177"/>
        <v>0.93223011941540512</v>
      </c>
      <c r="AT328" s="18">
        <f t="shared" ca="1" si="177"/>
        <v>0.93691469287980411</v>
      </c>
      <c r="AU328" s="18">
        <f t="shared" ca="1" si="177"/>
        <v>0.94162280691437594</v>
      </c>
      <c r="AV328" s="18">
        <f t="shared" ca="1" si="177"/>
        <v>0.94635457981344306</v>
      </c>
      <c r="AW328" s="18">
        <f t="shared" ca="1" si="177"/>
        <v>0.95111013046577197</v>
      </c>
      <c r="AX328" s="18">
        <f t="shared" ca="1" si="177"/>
        <v>0.95588957835755972</v>
      </c>
      <c r="AY328" s="18">
        <f t="shared" ca="1" si="178"/>
        <v>0.96069304357543694</v>
      </c>
      <c r="AZ328" s="18">
        <f t="shared" ca="1" si="178"/>
        <v>0.96552064680948435</v>
      </c>
      <c r="BA328" s="18">
        <f t="shared" ca="1" si="178"/>
        <v>0.97037250935626573</v>
      </c>
      <c r="BB328" s="18">
        <f t="shared" ca="1" si="178"/>
        <v>0.97524875312187509</v>
      </c>
      <c r="BC328" s="18">
        <f t="shared" ca="1" si="178"/>
        <v>0.98014950062500006</v>
      </c>
      <c r="BD328" s="18">
        <f t="shared" ca="1" si="178"/>
        <v>0.98507487500000002</v>
      </c>
      <c r="BE328" s="18">
        <f t="shared" ca="1" si="178"/>
        <v>0.99002500000000004</v>
      </c>
      <c r="BF328" s="18">
        <f t="shared" ca="1" si="178"/>
        <v>0.995</v>
      </c>
      <c r="BG328" s="18">
        <f t="shared" ca="1" si="178"/>
        <v>1</v>
      </c>
      <c r="BH328" s="18">
        <f t="shared" ca="1" si="178"/>
        <v>0</v>
      </c>
    </row>
    <row r="329" spans="8:60" x14ac:dyDescent="0.35">
      <c r="H329" s="2" t="str">
        <f t="shared" si="151"/>
        <v>SolarDegrade</v>
      </c>
      <c r="I329">
        <f t="shared" si="152"/>
        <v>6</v>
      </c>
      <c r="J329">
        <f t="shared" si="153"/>
        <v>49</v>
      </c>
      <c r="K329" s="18">
        <f t="shared" ca="1" si="174"/>
        <v>0.78222367544587168</v>
      </c>
      <c r="L329" s="18">
        <f t="shared" ca="1" si="174"/>
        <v>0.78615444768429321</v>
      </c>
      <c r="M329" s="18">
        <f t="shared" ca="1" si="174"/>
        <v>0.79010497254702838</v>
      </c>
      <c r="N329" s="18">
        <f t="shared" ca="1" si="174"/>
        <v>0.79407534929349588</v>
      </c>
      <c r="O329" s="18">
        <f t="shared" ca="1" si="174"/>
        <v>0.79806567768190539</v>
      </c>
      <c r="P329" s="18">
        <f t="shared" ca="1" si="174"/>
        <v>0.80207605797176418</v>
      </c>
      <c r="Q329" s="18">
        <f t="shared" ca="1" si="174"/>
        <v>0.80610659092639603</v>
      </c>
      <c r="R329" s="18">
        <f t="shared" ca="1" si="174"/>
        <v>0.81015737781547348</v>
      </c>
      <c r="S329" s="18">
        <f t="shared" ca="1" si="174"/>
        <v>0.81422852041756122</v>
      </c>
      <c r="T329" s="18">
        <f t="shared" ca="1" si="174"/>
        <v>0.8183201210226746</v>
      </c>
      <c r="U329" s="18">
        <f t="shared" ca="1" si="175"/>
        <v>0.82243228243484889</v>
      </c>
      <c r="V329" s="18">
        <f t="shared" ca="1" si="175"/>
        <v>0.82656510797472249</v>
      </c>
      <c r="W329" s="18">
        <f t="shared" ca="1" si="175"/>
        <v>0.83071870148213323</v>
      </c>
      <c r="X329" s="18">
        <f t="shared" ca="1" si="175"/>
        <v>0.83489316731872676</v>
      </c>
      <c r="Y329" s="18">
        <f t="shared" ca="1" si="175"/>
        <v>0.83908861037057969</v>
      </c>
      <c r="Z329" s="18">
        <f t="shared" ca="1" si="175"/>
        <v>0.84330513605083379</v>
      </c>
      <c r="AA329" s="18">
        <f t="shared" ca="1" si="175"/>
        <v>0.84754285030234555</v>
      </c>
      <c r="AB329" s="18">
        <f t="shared" ca="1" si="175"/>
        <v>0.85180185960034727</v>
      </c>
      <c r="AC329" s="18">
        <f t="shared" ca="1" si="175"/>
        <v>0.8560822709551229</v>
      </c>
      <c r="AD329" s="18">
        <f t="shared" ca="1" si="175"/>
        <v>0.86038419191469639</v>
      </c>
      <c r="AE329" s="18">
        <f t="shared" ca="1" si="176"/>
        <v>0.86470773056753414</v>
      </c>
      <c r="AF329" s="18">
        <f t="shared" ca="1" si="176"/>
        <v>0.86905299554526039</v>
      </c>
      <c r="AG329" s="18">
        <f t="shared" ca="1" si="176"/>
        <v>0.87342009602538717</v>
      </c>
      <c r="AH329" s="18">
        <f t="shared" ca="1" si="176"/>
        <v>0.87780914173405755</v>
      </c>
      <c r="AI329" s="18">
        <f t="shared" ca="1" si="176"/>
        <v>0.88222024294880153</v>
      </c>
      <c r="AJ329" s="18">
        <f t="shared" ca="1" si="176"/>
        <v>0.88665351050130803</v>
      </c>
      <c r="AK329" s="18">
        <f t="shared" ca="1" si="176"/>
        <v>0.89110905578020905</v>
      </c>
      <c r="AL329" s="18">
        <f t="shared" ca="1" si="176"/>
        <v>0.89558699073387849</v>
      </c>
      <c r="AM329" s="18">
        <f t="shared" ca="1" si="176"/>
        <v>0.90008742787324469</v>
      </c>
      <c r="AN329" s="18">
        <f t="shared" ca="1" si="176"/>
        <v>0.90461048027461777</v>
      </c>
      <c r="AO329" s="18">
        <f t="shared" ca="1" si="177"/>
        <v>0.90915626158253038</v>
      </c>
      <c r="AP329" s="18">
        <f t="shared" ca="1" si="177"/>
        <v>0.91372488601259338</v>
      </c>
      <c r="AQ329" s="18">
        <f t="shared" ca="1" si="177"/>
        <v>0.9183164683543652</v>
      </c>
      <c r="AR329" s="18">
        <f t="shared" ca="1" si="177"/>
        <v>0.92293112397423638</v>
      </c>
      <c r="AS329" s="18">
        <f t="shared" ca="1" si="177"/>
        <v>0.92756896881832807</v>
      </c>
      <c r="AT329" s="18">
        <f t="shared" ca="1" si="177"/>
        <v>0.93223011941540512</v>
      </c>
      <c r="AU329" s="18">
        <f t="shared" ca="1" si="177"/>
        <v>0.93691469287980411</v>
      </c>
      <c r="AV329" s="18">
        <f t="shared" ca="1" si="177"/>
        <v>0.94162280691437594</v>
      </c>
      <c r="AW329" s="18">
        <f t="shared" ca="1" si="177"/>
        <v>0.94635457981344306</v>
      </c>
      <c r="AX329" s="18">
        <f t="shared" ca="1" si="177"/>
        <v>0.95111013046577197</v>
      </c>
      <c r="AY329" s="18">
        <f t="shared" ca="1" si="178"/>
        <v>0.95588957835755972</v>
      </c>
      <c r="AZ329" s="18">
        <f t="shared" ca="1" si="178"/>
        <v>0.96069304357543694</v>
      </c>
      <c r="BA329" s="18">
        <f t="shared" ca="1" si="178"/>
        <v>0.96552064680948435</v>
      </c>
      <c r="BB329" s="18">
        <f t="shared" ca="1" si="178"/>
        <v>0.97037250935626573</v>
      </c>
      <c r="BC329" s="18">
        <f t="shared" ca="1" si="178"/>
        <v>0.97524875312187509</v>
      </c>
      <c r="BD329" s="18">
        <f t="shared" ca="1" si="178"/>
        <v>0.98014950062500006</v>
      </c>
      <c r="BE329" s="18">
        <f t="shared" ca="1" si="178"/>
        <v>0.98507487500000002</v>
      </c>
      <c r="BF329" s="18">
        <f t="shared" ca="1" si="178"/>
        <v>0.99002500000000004</v>
      </c>
      <c r="BG329" s="18">
        <f t="shared" ca="1" si="178"/>
        <v>0.995</v>
      </c>
      <c r="BH329" s="18">
        <f t="shared" ca="1" si="178"/>
        <v>1</v>
      </c>
    </row>
    <row r="330" spans="8:60" x14ac:dyDescent="0.35">
      <c r="H330" s="2" t="str">
        <f t="shared" si="151"/>
        <v>SolarDegrade</v>
      </c>
      <c r="I330">
        <f t="shared" si="152"/>
        <v>6</v>
      </c>
      <c r="J330">
        <f t="shared" si="153"/>
        <v>50</v>
      </c>
      <c r="K330" s="18">
        <f t="shared" ca="1" si="174"/>
        <v>0.77831255706864233</v>
      </c>
      <c r="L330" s="18">
        <f t="shared" ca="1" si="174"/>
        <v>0.78222367544587168</v>
      </c>
      <c r="M330" s="18">
        <f t="shared" ca="1" si="174"/>
        <v>0.78615444768429321</v>
      </c>
      <c r="N330" s="18">
        <f t="shared" ca="1" si="174"/>
        <v>0.79010497254702838</v>
      </c>
      <c r="O330" s="18">
        <f t="shared" ca="1" si="174"/>
        <v>0.79407534929349588</v>
      </c>
      <c r="P330" s="18">
        <f t="shared" ca="1" si="174"/>
        <v>0.79806567768190539</v>
      </c>
      <c r="Q330" s="18">
        <f t="shared" ca="1" si="174"/>
        <v>0.80207605797176418</v>
      </c>
      <c r="R330" s="18">
        <f t="shared" ca="1" si="174"/>
        <v>0.80610659092639603</v>
      </c>
      <c r="S330" s="18">
        <f t="shared" ca="1" si="174"/>
        <v>0.81015737781547348</v>
      </c>
      <c r="T330" s="18">
        <f t="shared" ca="1" si="174"/>
        <v>0.81422852041756122</v>
      </c>
      <c r="U330" s="18">
        <f t="shared" ca="1" si="175"/>
        <v>0.8183201210226746</v>
      </c>
      <c r="V330" s="18">
        <f t="shared" ca="1" si="175"/>
        <v>0.82243228243484889</v>
      </c>
      <c r="W330" s="18">
        <f t="shared" ca="1" si="175"/>
        <v>0.82656510797472249</v>
      </c>
      <c r="X330" s="18">
        <f t="shared" ca="1" si="175"/>
        <v>0.83071870148213323</v>
      </c>
      <c r="Y330" s="18">
        <f t="shared" ca="1" si="175"/>
        <v>0.83489316731872676</v>
      </c>
      <c r="Z330" s="18">
        <f t="shared" ca="1" si="175"/>
        <v>0.83908861037057969</v>
      </c>
      <c r="AA330" s="18">
        <f t="shared" ca="1" si="175"/>
        <v>0.84330513605083379</v>
      </c>
      <c r="AB330" s="18">
        <f t="shared" ca="1" si="175"/>
        <v>0.84754285030234555</v>
      </c>
      <c r="AC330" s="18">
        <f t="shared" ca="1" si="175"/>
        <v>0.85180185960034727</v>
      </c>
      <c r="AD330" s="18">
        <f t="shared" ca="1" si="175"/>
        <v>0.8560822709551229</v>
      </c>
      <c r="AE330" s="18">
        <f t="shared" ca="1" si="176"/>
        <v>0.86038419191469639</v>
      </c>
      <c r="AF330" s="18">
        <f t="shared" ca="1" si="176"/>
        <v>0.86470773056753414</v>
      </c>
      <c r="AG330" s="18">
        <f t="shared" ca="1" si="176"/>
        <v>0.86905299554526039</v>
      </c>
      <c r="AH330" s="18">
        <f t="shared" ca="1" si="176"/>
        <v>0.87342009602538717</v>
      </c>
      <c r="AI330" s="18">
        <f t="shared" ca="1" si="176"/>
        <v>0.87780914173405755</v>
      </c>
      <c r="AJ330" s="18">
        <f t="shared" ca="1" si="176"/>
        <v>0.88222024294880153</v>
      </c>
      <c r="AK330" s="18">
        <f t="shared" ca="1" si="176"/>
        <v>0.88665351050130803</v>
      </c>
      <c r="AL330" s="18">
        <f t="shared" ca="1" si="176"/>
        <v>0.89110905578020905</v>
      </c>
      <c r="AM330" s="18">
        <f t="shared" ca="1" si="176"/>
        <v>0.89558699073387849</v>
      </c>
      <c r="AN330" s="18">
        <f t="shared" ca="1" si="176"/>
        <v>0.90008742787324469</v>
      </c>
      <c r="AO330" s="18">
        <f t="shared" ca="1" si="177"/>
        <v>0.90461048027461777</v>
      </c>
      <c r="AP330" s="18">
        <f t="shared" ca="1" si="177"/>
        <v>0.90915626158253038</v>
      </c>
      <c r="AQ330" s="18">
        <f t="shared" ca="1" si="177"/>
        <v>0.91372488601259338</v>
      </c>
      <c r="AR330" s="18">
        <f t="shared" ca="1" si="177"/>
        <v>0.9183164683543652</v>
      </c>
      <c r="AS330" s="18">
        <f t="shared" ca="1" si="177"/>
        <v>0.92293112397423638</v>
      </c>
      <c r="AT330" s="18">
        <f t="shared" ca="1" si="177"/>
        <v>0.92756896881832807</v>
      </c>
      <c r="AU330" s="18">
        <f t="shared" ca="1" si="177"/>
        <v>0.93223011941540512</v>
      </c>
      <c r="AV330" s="18">
        <f t="shared" ca="1" si="177"/>
        <v>0.93691469287980411</v>
      </c>
      <c r="AW330" s="18">
        <f t="shared" ca="1" si="177"/>
        <v>0.94162280691437594</v>
      </c>
      <c r="AX330" s="18">
        <f t="shared" ca="1" si="177"/>
        <v>0.94635457981344306</v>
      </c>
      <c r="AY330" s="18">
        <f t="shared" ca="1" si="178"/>
        <v>0.95111013046577197</v>
      </c>
      <c r="AZ330" s="18">
        <f t="shared" ca="1" si="178"/>
        <v>0.95588957835755972</v>
      </c>
      <c r="BA330" s="18">
        <f t="shared" ca="1" si="178"/>
        <v>0.96069304357543694</v>
      </c>
      <c r="BB330" s="18">
        <f t="shared" ca="1" si="178"/>
        <v>0.96552064680948435</v>
      </c>
      <c r="BC330" s="18">
        <f t="shared" ca="1" si="178"/>
        <v>0.97037250935626573</v>
      </c>
      <c r="BD330" s="18">
        <f t="shared" ca="1" si="178"/>
        <v>0.97524875312187509</v>
      </c>
      <c r="BE330" s="18">
        <f t="shared" ca="1" si="178"/>
        <v>0.98014950062500006</v>
      </c>
      <c r="BF330" s="18">
        <f t="shared" ca="1" si="178"/>
        <v>0.98507487500000002</v>
      </c>
      <c r="BG330" s="18">
        <f t="shared" ca="1" si="178"/>
        <v>0.99002500000000004</v>
      </c>
      <c r="BH330" s="18">
        <f t="shared" ca="1" si="178"/>
        <v>0.995</v>
      </c>
    </row>
    <row r="331" spans="8:60" x14ac:dyDescent="0.35">
      <c r="H331" s="2" t="str">
        <f t="shared" si="151"/>
        <v>WindDegrade</v>
      </c>
      <c r="I331">
        <f t="shared" si="152"/>
        <v>7</v>
      </c>
      <c r="J331">
        <f t="shared" si="153"/>
        <v>0</v>
      </c>
      <c r="K331" s="18">
        <f t="shared" ca="1" si="174"/>
        <v>1</v>
      </c>
      <c r="L331" s="18">
        <f t="shared" ca="1" si="174"/>
        <v>0</v>
      </c>
      <c r="M331" s="18">
        <f t="shared" ca="1" si="174"/>
        <v>0</v>
      </c>
      <c r="N331" s="18">
        <f t="shared" ca="1" si="174"/>
        <v>0</v>
      </c>
      <c r="O331" s="18">
        <f t="shared" ca="1" si="174"/>
        <v>0</v>
      </c>
      <c r="P331" s="18">
        <f t="shared" ca="1" si="174"/>
        <v>0</v>
      </c>
      <c r="Q331" s="18">
        <f t="shared" ca="1" si="174"/>
        <v>0</v>
      </c>
      <c r="R331" s="18">
        <f t="shared" ca="1" si="174"/>
        <v>0</v>
      </c>
      <c r="S331" s="18">
        <f t="shared" ca="1" si="174"/>
        <v>0</v>
      </c>
      <c r="T331" s="18">
        <f t="shared" ca="1" si="174"/>
        <v>0</v>
      </c>
      <c r="U331" s="18">
        <f t="shared" ca="1" si="175"/>
        <v>0</v>
      </c>
      <c r="V331" s="18">
        <f t="shared" ca="1" si="175"/>
        <v>0</v>
      </c>
      <c r="W331" s="18">
        <f t="shared" ca="1" si="175"/>
        <v>0</v>
      </c>
      <c r="X331" s="18">
        <f t="shared" ca="1" si="175"/>
        <v>0</v>
      </c>
      <c r="Y331" s="18">
        <f t="shared" ca="1" si="175"/>
        <v>0</v>
      </c>
      <c r="Z331" s="18">
        <f t="shared" ca="1" si="175"/>
        <v>0</v>
      </c>
      <c r="AA331" s="18">
        <f t="shared" ca="1" si="175"/>
        <v>0</v>
      </c>
      <c r="AB331" s="18">
        <f t="shared" ca="1" si="175"/>
        <v>0</v>
      </c>
      <c r="AC331" s="18">
        <f t="shared" ca="1" si="175"/>
        <v>0</v>
      </c>
      <c r="AD331" s="18">
        <f t="shared" ca="1" si="175"/>
        <v>0</v>
      </c>
      <c r="AE331" s="18">
        <f t="shared" ca="1" si="176"/>
        <v>0</v>
      </c>
      <c r="AF331" s="18">
        <f t="shared" ca="1" si="176"/>
        <v>0</v>
      </c>
      <c r="AG331" s="18">
        <f t="shared" ca="1" si="176"/>
        <v>0</v>
      </c>
      <c r="AH331" s="18">
        <f t="shared" ca="1" si="176"/>
        <v>0</v>
      </c>
      <c r="AI331" s="18">
        <f t="shared" ca="1" si="176"/>
        <v>0</v>
      </c>
      <c r="AJ331" s="18">
        <f t="shared" ca="1" si="176"/>
        <v>0</v>
      </c>
      <c r="AK331" s="18">
        <f t="shared" ca="1" si="176"/>
        <v>0</v>
      </c>
      <c r="AL331" s="18">
        <f t="shared" ca="1" si="176"/>
        <v>0</v>
      </c>
      <c r="AM331" s="18">
        <f t="shared" ca="1" si="176"/>
        <v>0</v>
      </c>
      <c r="AN331" s="18">
        <f t="shared" ca="1" si="176"/>
        <v>0</v>
      </c>
      <c r="AO331" s="18">
        <f t="shared" ca="1" si="177"/>
        <v>0</v>
      </c>
      <c r="AP331" s="18">
        <f t="shared" ca="1" si="177"/>
        <v>0</v>
      </c>
      <c r="AQ331" s="18">
        <f t="shared" ca="1" si="177"/>
        <v>0</v>
      </c>
      <c r="AR331" s="18">
        <f t="shared" ca="1" si="177"/>
        <v>0</v>
      </c>
      <c r="AS331" s="18">
        <f t="shared" ca="1" si="177"/>
        <v>0</v>
      </c>
      <c r="AT331" s="18">
        <f t="shared" ca="1" si="177"/>
        <v>0</v>
      </c>
      <c r="AU331" s="18">
        <f t="shared" ca="1" si="177"/>
        <v>0</v>
      </c>
      <c r="AV331" s="18">
        <f t="shared" ca="1" si="177"/>
        <v>0</v>
      </c>
      <c r="AW331" s="18">
        <f t="shared" ca="1" si="177"/>
        <v>0</v>
      </c>
      <c r="AX331" s="18">
        <f t="shared" ca="1" si="177"/>
        <v>0</v>
      </c>
      <c r="AY331" s="18">
        <f t="shared" ca="1" si="178"/>
        <v>0</v>
      </c>
      <c r="AZ331" s="18">
        <f t="shared" ca="1" si="178"/>
        <v>0</v>
      </c>
      <c r="BA331" s="18">
        <f t="shared" ca="1" si="178"/>
        <v>0</v>
      </c>
      <c r="BB331" s="18">
        <f t="shared" ca="1" si="178"/>
        <v>0</v>
      </c>
      <c r="BC331" s="18">
        <f t="shared" ca="1" si="178"/>
        <v>0</v>
      </c>
      <c r="BD331" s="18">
        <f t="shared" ca="1" si="178"/>
        <v>0</v>
      </c>
      <c r="BE331" s="18">
        <f t="shared" ca="1" si="178"/>
        <v>0</v>
      </c>
      <c r="BF331" s="18">
        <f t="shared" ca="1" si="178"/>
        <v>0</v>
      </c>
      <c r="BG331" s="18">
        <f t="shared" ca="1" si="178"/>
        <v>0</v>
      </c>
      <c r="BH331" s="18">
        <f t="shared" ca="1" si="178"/>
        <v>0</v>
      </c>
    </row>
    <row r="332" spans="8:60" x14ac:dyDescent="0.35">
      <c r="H332" s="2" t="str">
        <f t="shared" si="151"/>
        <v>WindDegrade</v>
      </c>
      <c r="I332">
        <f t="shared" si="152"/>
        <v>7</v>
      </c>
      <c r="J332">
        <f t="shared" si="153"/>
        <v>1</v>
      </c>
      <c r="K332" s="18">
        <f t="shared" ca="1" si="174"/>
        <v>0.995</v>
      </c>
      <c r="L332" s="18">
        <f t="shared" ca="1" si="174"/>
        <v>1</v>
      </c>
      <c r="M332" s="18">
        <f t="shared" ca="1" si="174"/>
        <v>0</v>
      </c>
      <c r="N332" s="18">
        <f t="shared" ca="1" si="174"/>
        <v>0</v>
      </c>
      <c r="O332" s="18">
        <f t="shared" ca="1" si="174"/>
        <v>0</v>
      </c>
      <c r="P332" s="18">
        <f t="shared" ca="1" si="174"/>
        <v>0</v>
      </c>
      <c r="Q332" s="18">
        <f t="shared" ca="1" si="174"/>
        <v>0</v>
      </c>
      <c r="R332" s="18">
        <f t="shared" ca="1" si="174"/>
        <v>0</v>
      </c>
      <c r="S332" s="18">
        <f t="shared" ca="1" si="174"/>
        <v>0</v>
      </c>
      <c r="T332" s="18">
        <f t="shared" ca="1" si="174"/>
        <v>0</v>
      </c>
      <c r="U332" s="18">
        <f t="shared" ca="1" si="175"/>
        <v>0</v>
      </c>
      <c r="V332" s="18">
        <f t="shared" ca="1" si="175"/>
        <v>0</v>
      </c>
      <c r="W332" s="18">
        <f t="shared" ca="1" si="175"/>
        <v>0</v>
      </c>
      <c r="X332" s="18">
        <f t="shared" ca="1" si="175"/>
        <v>0</v>
      </c>
      <c r="Y332" s="18">
        <f t="shared" ca="1" si="175"/>
        <v>0</v>
      </c>
      <c r="Z332" s="18">
        <f t="shared" ca="1" si="175"/>
        <v>0</v>
      </c>
      <c r="AA332" s="18">
        <f t="shared" ca="1" si="175"/>
        <v>0</v>
      </c>
      <c r="AB332" s="18">
        <f t="shared" ca="1" si="175"/>
        <v>0</v>
      </c>
      <c r="AC332" s="18">
        <f t="shared" ca="1" si="175"/>
        <v>0</v>
      </c>
      <c r="AD332" s="18">
        <f t="shared" ca="1" si="175"/>
        <v>0</v>
      </c>
      <c r="AE332" s="18">
        <f t="shared" ca="1" si="176"/>
        <v>0</v>
      </c>
      <c r="AF332" s="18">
        <f t="shared" ca="1" si="176"/>
        <v>0</v>
      </c>
      <c r="AG332" s="18">
        <f t="shared" ca="1" si="176"/>
        <v>0</v>
      </c>
      <c r="AH332" s="18">
        <f t="shared" ca="1" si="176"/>
        <v>0</v>
      </c>
      <c r="AI332" s="18">
        <f t="shared" ca="1" si="176"/>
        <v>0</v>
      </c>
      <c r="AJ332" s="18">
        <f t="shared" ca="1" si="176"/>
        <v>0</v>
      </c>
      <c r="AK332" s="18">
        <f t="shared" ca="1" si="176"/>
        <v>0</v>
      </c>
      <c r="AL332" s="18">
        <f t="shared" ca="1" si="176"/>
        <v>0</v>
      </c>
      <c r="AM332" s="18">
        <f t="shared" ca="1" si="176"/>
        <v>0</v>
      </c>
      <c r="AN332" s="18">
        <f t="shared" ca="1" si="176"/>
        <v>0</v>
      </c>
      <c r="AO332" s="18">
        <f t="shared" ca="1" si="177"/>
        <v>0</v>
      </c>
      <c r="AP332" s="18">
        <f t="shared" ca="1" si="177"/>
        <v>0</v>
      </c>
      <c r="AQ332" s="18">
        <f t="shared" ca="1" si="177"/>
        <v>0</v>
      </c>
      <c r="AR332" s="18">
        <f t="shared" ca="1" si="177"/>
        <v>0</v>
      </c>
      <c r="AS332" s="18">
        <f t="shared" ca="1" si="177"/>
        <v>0</v>
      </c>
      <c r="AT332" s="18">
        <f t="shared" ca="1" si="177"/>
        <v>0</v>
      </c>
      <c r="AU332" s="18">
        <f t="shared" ca="1" si="177"/>
        <v>0</v>
      </c>
      <c r="AV332" s="18">
        <f t="shared" ca="1" si="177"/>
        <v>0</v>
      </c>
      <c r="AW332" s="18">
        <f t="shared" ca="1" si="177"/>
        <v>0</v>
      </c>
      <c r="AX332" s="18">
        <f t="shared" ca="1" si="177"/>
        <v>0</v>
      </c>
      <c r="AY332" s="18">
        <f t="shared" ca="1" si="178"/>
        <v>0</v>
      </c>
      <c r="AZ332" s="18">
        <f t="shared" ca="1" si="178"/>
        <v>0</v>
      </c>
      <c r="BA332" s="18">
        <f t="shared" ca="1" si="178"/>
        <v>0</v>
      </c>
      <c r="BB332" s="18">
        <f t="shared" ca="1" si="178"/>
        <v>0</v>
      </c>
      <c r="BC332" s="18">
        <f t="shared" ca="1" si="178"/>
        <v>0</v>
      </c>
      <c r="BD332" s="18">
        <f t="shared" ca="1" si="178"/>
        <v>0</v>
      </c>
      <c r="BE332" s="18">
        <f t="shared" ca="1" si="178"/>
        <v>0</v>
      </c>
      <c r="BF332" s="18">
        <f t="shared" ca="1" si="178"/>
        <v>0</v>
      </c>
      <c r="BG332" s="18">
        <f t="shared" ca="1" si="178"/>
        <v>0</v>
      </c>
      <c r="BH332" s="18">
        <f t="shared" ca="1" si="178"/>
        <v>0</v>
      </c>
    </row>
    <row r="333" spans="8:60" x14ac:dyDescent="0.35">
      <c r="H333" s="2" t="str">
        <f t="shared" si="151"/>
        <v>WindDegrade</v>
      </c>
      <c r="I333">
        <f t="shared" si="152"/>
        <v>7</v>
      </c>
      <c r="J333">
        <f t="shared" si="153"/>
        <v>2</v>
      </c>
      <c r="K333" s="18">
        <f t="shared" ca="1" si="174"/>
        <v>0.99002500000000004</v>
      </c>
      <c r="L333" s="18">
        <f t="shared" ca="1" si="174"/>
        <v>0.995</v>
      </c>
      <c r="M333" s="18">
        <f t="shared" ca="1" si="174"/>
        <v>1</v>
      </c>
      <c r="N333" s="18">
        <f t="shared" ca="1" si="174"/>
        <v>0</v>
      </c>
      <c r="O333" s="18">
        <f t="shared" ca="1" si="174"/>
        <v>0</v>
      </c>
      <c r="P333" s="18">
        <f t="shared" ca="1" si="174"/>
        <v>0</v>
      </c>
      <c r="Q333" s="18">
        <f t="shared" ca="1" si="174"/>
        <v>0</v>
      </c>
      <c r="R333" s="18">
        <f t="shared" ca="1" si="174"/>
        <v>0</v>
      </c>
      <c r="S333" s="18">
        <f t="shared" ca="1" si="174"/>
        <v>0</v>
      </c>
      <c r="T333" s="18">
        <f t="shared" ca="1" si="174"/>
        <v>0</v>
      </c>
      <c r="U333" s="18">
        <f t="shared" ca="1" si="175"/>
        <v>0</v>
      </c>
      <c r="V333" s="18">
        <f t="shared" ca="1" si="175"/>
        <v>0</v>
      </c>
      <c r="W333" s="18">
        <f t="shared" ca="1" si="175"/>
        <v>0</v>
      </c>
      <c r="X333" s="18">
        <f t="shared" ca="1" si="175"/>
        <v>0</v>
      </c>
      <c r="Y333" s="18">
        <f t="shared" ca="1" si="175"/>
        <v>0</v>
      </c>
      <c r="Z333" s="18">
        <f t="shared" ca="1" si="175"/>
        <v>0</v>
      </c>
      <c r="AA333" s="18">
        <f t="shared" ca="1" si="175"/>
        <v>0</v>
      </c>
      <c r="AB333" s="18">
        <f t="shared" ca="1" si="175"/>
        <v>0</v>
      </c>
      <c r="AC333" s="18">
        <f t="shared" ca="1" si="175"/>
        <v>0</v>
      </c>
      <c r="AD333" s="18">
        <f t="shared" ca="1" si="175"/>
        <v>0</v>
      </c>
      <c r="AE333" s="18">
        <f t="shared" ca="1" si="176"/>
        <v>0</v>
      </c>
      <c r="AF333" s="18">
        <f t="shared" ca="1" si="176"/>
        <v>0</v>
      </c>
      <c r="AG333" s="18">
        <f t="shared" ca="1" si="176"/>
        <v>0</v>
      </c>
      <c r="AH333" s="18">
        <f t="shared" ca="1" si="176"/>
        <v>0</v>
      </c>
      <c r="AI333" s="18">
        <f t="shared" ca="1" si="176"/>
        <v>0</v>
      </c>
      <c r="AJ333" s="18">
        <f t="shared" ca="1" si="176"/>
        <v>0</v>
      </c>
      <c r="AK333" s="18">
        <f t="shared" ca="1" si="176"/>
        <v>0</v>
      </c>
      <c r="AL333" s="18">
        <f t="shared" ca="1" si="176"/>
        <v>0</v>
      </c>
      <c r="AM333" s="18">
        <f t="shared" ca="1" si="176"/>
        <v>0</v>
      </c>
      <c r="AN333" s="18">
        <f t="shared" ca="1" si="176"/>
        <v>0</v>
      </c>
      <c r="AO333" s="18">
        <f t="shared" ca="1" si="177"/>
        <v>0</v>
      </c>
      <c r="AP333" s="18">
        <f t="shared" ca="1" si="177"/>
        <v>0</v>
      </c>
      <c r="AQ333" s="18">
        <f t="shared" ca="1" si="177"/>
        <v>0</v>
      </c>
      <c r="AR333" s="18">
        <f t="shared" ca="1" si="177"/>
        <v>0</v>
      </c>
      <c r="AS333" s="18">
        <f t="shared" ca="1" si="177"/>
        <v>0</v>
      </c>
      <c r="AT333" s="18">
        <f t="shared" ca="1" si="177"/>
        <v>0</v>
      </c>
      <c r="AU333" s="18">
        <f t="shared" ca="1" si="177"/>
        <v>0</v>
      </c>
      <c r="AV333" s="18">
        <f t="shared" ca="1" si="177"/>
        <v>0</v>
      </c>
      <c r="AW333" s="18">
        <f t="shared" ca="1" si="177"/>
        <v>0</v>
      </c>
      <c r="AX333" s="18">
        <f t="shared" ca="1" si="177"/>
        <v>0</v>
      </c>
      <c r="AY333" s="18">
        <f t="shared" ca="1" si="178"/>
        <v>0</v>
      </c>
      <c r="AZ333" s="18">
        <f t="shared" ca="1" si="178"/>
        <v>0</v>
      </c>
      <c r="BA333" s="18">
        <f t="shared" ca="1" si="178"/>
        <v>0</v>
      </c>
      <c r="BB333" s="18">
        <f t="shared" ca="1" si="178"/>
        <v>0</v>
      </c>
      <c r="BC333" s="18">
        <f t="shared" ca="1" si="178"/>
        <v>0</v>
      </c>
      <c r="BD333" s="18">
        <f t="shared" ca="1" si="178"/>
        <v>0</v>
      </c>
      <c r="BE333" s="18">
        <f t="shared" ca="1" si="178"/>
        <v>0</v>
      </c>
      <c r="BF333" s="18">
        <f t="shared" ca="1" si="178"/>
        <v>0</v>
      </c>
      <c r="BG333" s="18">
        <f t="shared" ca="1" si="178"/>
        <v>0</v>
      </c>
      <c r="BH333" s="18">
        <f t="shared" ca="1" si="178"/>
        <v>0</v>
      </c>
    </row>
    <row r="334" spans="8:60" x14ac:dyDescent="0.35">
      <c r="H334" s="2" t="str">
        <f t="shared" si="151"/>
        <v>WindDegrade</v>
      </c>
      <c r="I334">
        <f t="shared" si="152"/>
        <v>7</v>
      </c>
      <c r="J334">
        <f t="shared" si="153"/>
        <v>3</v>
      </c>
      <c r="K334" s="18">
        <f t="shared" ca="1" si="174"/>
        <v>0.98507487500000002</v>
      </c>
      <c r="L334" s="18">
        <f t="shared" ca="1" si="174"/>
        <v>0.99002500000000004</v>
      </c>
      <c r="M334" s="18">
        <f t="shared" ca="1" si="174"/>
        <v>0.995</v>
      </c>
      <c r="N334" s="18">
        <f t="shared" ca="1" si="174"/>
        <v>1</v>
      </c>
      <c r="O334" s="18">
        <f t="shared" ca="1" si="174"/>
        <v>0</v>
      </c>
      <c r="P334" s="18">
        <f t="shared" ca="1" si="174"/>
        <v>0</v>
      </c>
      <c r="Q334" s="18">
        <f t="shared" ca="1" si="174"/>
        <v>0</v>
      </c>
      <c r="R334" s="18">
        <f t="shared" ca="1" si="174"/>
        <v>0</v>
      </c>
      <c r="S334" s="18">
        <f t="shared" ca="1" si="174"/>
        <v>0</v>
      </c>
      <c r="T334" s="18">
        <f t="shared" ca="1" si="174"/>
        <v>0</v>
      </c>
      <c r="U334" s="18">
        <f t="shared" ca="1" si="175"/>
        <v>0</v>
      </c>
      <c r="V334" s="18">
        <f t="shared" ca="1" si="175"/>
        <v>0</v>
      </c>
      <c r="W334" s="18">
        <f t="shared" ca="1" si="175"/>
        <v>0</v>
      </c>
      <c r="X334" s="18">
        <f t="shared" ca="1" si="175"/>
        <v>0</v>
      </c>
      <c r="Y334" s="18">
        <f t="shared" ca="1" si="175"/>
        <v>0</v>
      </c>
      <c r="Z334" s="18">
        <f t="shared" ca="1" si="175"/>
        <v>0</v>
      </c>
      <c r="AA334" s="18">
        <f t="shared" ca="1" si="175"/>
        <v>0</v>
      </c>
      <c r="AB334" s="18">
        <f t="shared" ca="1" si="175"/>
        <v>0</v>
      </c>
      <c r="AC334" s="18">
        <f t="shared" ca="1" si="175"/>
        <v>0</v>
      </c>
      <c r="AD334" s="18">
        <f t="shared" ca="1" si="175"/>
        <v>0</v>
      </c>
      <c r="AE334" s="18">
        <f t="shared" ca="1" si="176"/>
        <v>0</v>
      </c>
      <c r="AF334" s="18">
        <f t="shared" ca="1" si="176"/>
        <v>0</v>
      </c>
      <c r="AG334" s="18">
        <f t="shared" ca="1" si="176"/>
        <v>0</v>
      </c>
      <c r="AH334" s="18">
        <f t="shared" ca="1" si="176"/>
        <v>0</v>
      </c>
      <c r="AI334" s="18">
        <f t="shared" ca="1" si="176"/>
        <v>0</v>
      </c>
      <c r="AJ334" s="18">
        <f t="shared" ca="1" si="176"/>
        <v>0</v>
      </c>
      <c r="AK334" s="18">
        <f t="shared" ca="1" si="176"/>
        <v>0</v>
      </c>
      <c r="AL334" s="18">
        <f t="shared" ca="1" si="176"/>
        <v>0</v>
      </c>
      <c r="AM334" s="18">
        <f t="shared" ca="1" si="176"/>
        <v>0</v>
      </c>
      <c r="AN334" s="18">
        <f t="shared" ca="1" si="176"/>
        <v>0</v>
      </c>
      <c r="AO334" s="18">
        <f t="shared" ca="1" si="177"/>
        <v>0</v>
      </c>
      <c r="AP334" s="18">
        <f t="shared" ca="1" si="177"/>
        <v>0</v>
      </c>
      <c r="AQ334" s="18">
        <f t="shared" ca="1" si="177"/>
        <v>0</v>
      </c>
      <c r="AR334" s="18">
        <f t="shared" ca="1" si="177"/>
        <v>0</v>
      </c>
      <c r="AS334" s="18">
        <f t="shared" ca="1" si="177"/>
        <v>0</v>
      </c>
      <c r="AT334" s="18">
        <f t="shared" ca="1" si="177"/>
        <v>0</v>
      </c>
      <c r="AU334" s="18">
        <f t="shared" ca="1" si="177"/>
        <v>0</v>
      </c>
      <c r="AV334" s="18">
        <f t="shared" ca="1" si="177"/>
        <v>0</v>
      </c>
      <c r="AW334" s="18">
        <f t="shared" ca="1" si="177"/>
        <v>0</v>
      </c>
      <c r="AX334" s="18">
        <f t="shared" ca="1" si="177"/>
        <v>0</v>
      </c>
      <c r="AY334" s="18">
        <f t="shared" ca="1" si="178"/>
        <v>0</v>
      </c>
      <c r="AZ334" s="18">
        <f t="shared" ca="1" si="178"/>
        <v>0</v>
      </c>
      <c r="BA334" s="18">
        <f t="shared" ca="1" si="178"/>
        <v>0</v>
      </c>
      <c r="BB334" s="18">
        <f t="shared" ca="1" si="178"/>
        <v>0</v>
      </c>
      <c r="BC334" s="18">
        <f t="shared" ca="1" si="178"/>
        <v>0</v>
      </c>
      <c r="BD334" s="18">
        <f t="shared" ca="1" si="178"/>
        <v>0</v>
      </c>
      <c r="BE334" s="18">
        <f t="shared" ca="1" si="178"/>
        <v>0</v>
      </c>
      <c r="BF334" s="18">
        <f t="shared" ca="1" si="178"/>
        <v>0</v>
      </c>
      <c r="BG334" s="18">
        <f t="shared" ca="1" si="178"/>
        <v>0</v>
      </c>
      <c r="BH334" s="18">
        <f t="shared" ca="1" si="178"/>
        <v>0</v>
      </c>
    </row>
    <row r="335" spans="8:60" x14ac:dyDescent="0.35">
      <c r="H335" s="2" t="str">
        <f t="shared" si="151"/>
        <v>WindDegrade</v>
      </c>
      <c r="I335">
        <f t="shared" si="152"/>
        <v>7</v>
      </c>
      <c r="J335">
        <f t="shared" si="153"/>
        <v>4</v>
      </c>
      <c r="K335" s="18">
        <f t="shared" ref="K335:T344" ca="1" si="179">IF(K$24&gt;$J335,0,OFFSET($K$2,$I335,$J335-K$24))</f>
        <v>0.98014950062500006</v>
      </c>
      <c r="L335" s="18">
        <f t="shared" ca="1" si="179"/>
        <v>0.98507487500000002</v>
      </c>
      <c r="M335" s="18">
        <f t="shared" ca="1" si="179"/>
        <v>0.99002500000000004</v>
      </c>
      <c r="N335" s="18">
        <f t="shared" ca="1" si="179"/>
        <v>0.995</v>
      </c>
      <c r="O335" s="18">
        <f t="shared" ca="1" si="179"/>
        <v>1</v>
      </c>
      <c r="P335" s="18">
        <f t="shared" ca="1" si="179"/>
        <v>0</v>
      </c>
      <c r="Q335" s="18">
        <f t="shared" ca="1" si="179"/>
        <v>0</v>
      </c>
      <c r="R335" s="18">
        <f t="shared" ca="1" si="179"/>
        <v>0</v>
      </c>
      <c r="S335" s="18">
        <f t="shared" ca="1" si="179"/>
        <v>0</v>
      </c>
      <c r="T335" s="18">
        <f t="shared" ca="1" si="179"/>
        <v>0</v>
      </c>
      <c r="U335" s="18">
        <f t="shared" ref="U335:AD344" ca="1" si="180">IF(U$24&gt;$J335,0,OFFSET($K$2,$I335,$J335-U$24))</f>
        <v>0</v>
      </c>
      <c r="V335" s="18">
        <f t="shared" ca="1" si="180"/>
        <v>0</v>
      </c>
      <c r="W335" s="18">
        <f t="shared" ca="1" si="180"/>
        <v>0</v>
      </c>
      <c r="X335" s="18">
        <f t="shared" ca="1" si="180"/>
        <v>0</v>
      </c>
      <c r="Y335" s="18">
        <f t="shared" ca="1" si="180"/>
        <v>0</v>
      </c>
      <c r="Z335" s="18">
        <f t="shared" ca="1" si="180"/>
        <v>0</v>
      </c>
      <c r="AA335" s="18">
        <f t="shared" ca="1" si="180"/>
        <v>0</v>
      </c>
      <c r="AB335" s="18">
        <f t="shared" ca="1" si="180"/>
        <v>0</v>
      </c>
      <c r="AC335" s="18">
        <f t="shared" ca="1" si="180"/>
        <v>0</v>
      </c>
      <c r="AD335" s="18">
        <f t="shared" ca="1" si="180"/>
        <v>0</v>
      </c>
      <c r="AE335" s="18">
        <f t="shared" ref="AE335:AN344" ca="1" si="181">IF(AE$24&gt;$J335,0,OFFSET($K$2,$I335,$J335-AE$24))</f>
        <v>0</v>
      </c>
      <c r="AF335" s="18">
        <f t="shared" ca="1" si="181"/>
        <v>0</v>
      </c>
      <c r="AG335" s="18">
        <f t="shared" ca="1" si="181"/>
        <v>0</v>
      </c>
      <c r="AH335" s="18">
        <f t="shared" ca="1" si="181"/>
        <v>0</v>
      </c>
      <c r="AI335" s="18">
        <f t="shared" ca="1" si="181"/>
        <v>0</v>
      </c>
      <c r="AJ335" s="18">
        <f t="shared" ca="1" si="181"/>
        <v>0</v>
      </c>
      <c r="AK335" s="18">
        <f t="shared" ca="1" si="181"/>
        <v>0</v>
      </c>
      <c r="AL335" s="18">
        <f t="shared" ca="1" si="181"/>
        <v>0</v>
      </c>
      <c r="AM335" s="18">
        <f t="shared" ca="1" si="181"/>
        <v>0</v>
      </c>
      <c r="AN335" s="18">
        <f t="shared" ca="1" si="181"/>
        <v>0</v>
      </c>
      <c r="AO335" s="18">
        <f t="shared" ref="AO335:AX344" ca="1" si="182">IF(AO$24&gt;$J335,0,OFFSET($K$2,$I335,$J335-AO$24))</f>
        <v>0</v>
      </c>
      <c r="AP335" s="18">
        <f t="shared" ca="1" si="182"/>
        <v>0</v>
      </c>
      <c r="AQ335" s="18">
        <f t="shared" ca="1" si="182"/>
        <v>0</v>
      </c>
      <c r="AR335" s="18">
        <f t="shared" ca="1" si="182"/>
        <v>0</v>
      </c>
      <c r="AS335" s="18">
        <f t="shared" ca="1" si="182"/>
        <v>0</v>
      </c>
      <c r="AT335" s="18">
        <f t="shared" ca="1" si="182"/>
        <v>0</v>
      </c>
      <c r="AU335" s="18">
        <f t="shared" ca="1" si="182"/>
        <v>0</v>
      </c>
      <c r="AV335" s="18">
        <f t="shared" ca="1" si="182"/>
        <v>0</v>
      </c>
      <c r="AW335" s="18">
        <f t="shared" ca="1" si="182"/>
        <v>0</v>
      </c>
      <c r="AX335" s="18">
        <f t="shared" ca="1" si="182"/>
        <v>0</v>
      </c>
      <c r="AY335" s="18">
        <f t="shared" ref="AY335:BH344" ca="1" si="183">IF(AY$24&gt;$J335,0,OFFSET($K$2,$I335,$J335-AY$24))</f>
        <v>0</v>
      </c>
      <c r="AZ335" s="18">
        <f t="shared" ca="1" si="183"/>
        <v>0</v>
      </c>
      <c r="BA335" s="18">
        <f t="shared" ca="1" si="183"/>
        <v>0</v>
      </c>
      <c r="BB335" s="18">
        <f t="shared" ca="1" si="183"/>
        <v>0</v>
      </c>
      <c r="BC335" s="18">
        <f t="shared" ca="1" si="183"/>
        <v>0</v>
      </c>
      <c r="BD335" s="18">
        <f t="shared" ca="1" si="183"/>
        <v>0</v>
      </c>
      <c r="BE335" s="18">
        <f t="shared" ca="1" si="183"/>
        <v>0</v>
      </c>
      <c r="BF335" s="18">
        <f t="shared" ca="1" si="183"/>
        <v>0</v>
      </c>
      <c r="BG335" s="18">
        <f t="shared" ca="1" si="183"/>
        <v>0</v>
      </c>
      <c r="BH335" s="18">
        <f t="shared" ca="1" si="183"/>
        <v>0</v>
      </c>
    </row>
    <row r="336" spans="8:60" x14ac:dyDescent="0.35">
      <c r="H336" s="2" t="str">
        <f t="shared" si="151"/>
        <v>WindDegrade</v>
      </c>
      <c r="I336">
        <f t="shared" si="152"/>
        <v>7</v>
      </c>
      <c r="J336">
        <f t="shared" si="153"/>
        <v>5</v>
      </c>
      <c r="K336" s="18">
        <f t="shared" ca="1" si="179"/>
        <v>0.97524875312187509</v>
      </c>
      <c r="L336" s="18">
        <f t="shared" ca="1" si="179"/>
        <v>0.98014950062500006</v>
      </c>
      <c r="M336" s="18">
        <f t="shared" ca="1" si="179"/>
        <v>0.98507487500000002</v>
      </c>
      <c r="N336" s="18">
        <f t="shared" ca="1" si="179"/>
        <v>0.99002500000000004</v>
      </c>
      <c r="O336" s="18">
        <f t="shared" ca="1" si="179"/>
        <v>0.995</v>
      </c>
      <c r="P336" s="18">
        <f t="shared" ca="1" si="179"/>
        <v>1</v>
      </c>
      <c r="Q336" s="18">
        <f t="shared" ca="1" si="179"/>
        <v>0</v>
      </c>
      <c r="R336" s="18">
        <f t="shared" ca="1" si="179"/>
        <v>0</v>
      </c>
      <c r="S336" s="18">
        <f t="shared" ca="1" si="179"/>
        <v>0</v>
      </c>
      <c r="T336" s="18">
        <f t="shared" ca="1" si="179"/>
        <v>0</v>
      </c>
      <c r="U336" s="18">
        <f t="shared" ca="1" si="180"/>
        <v>0</v>
      </c>
      <c r="V336" s="18">
        <f t="shared" ca="1" si="180"/>
        <v>0</v>
      </c>
      <c r="W336" s="18">
        <f t="shared" ca="1" si="180"/>
        <v>0</v>
      </c>
      <c r="X336" s="18">
        <f t="shared" ca="1" si="180"/>
        <v>0</v>
      </c>
      <c r="Y336" s="18">
        <f t="shared" ca="1" si="180"/>
        <v>0</v>
      </c>
      <c r="Z336" s="18">
        <f t="shared" ca="1" si="180"/>
        <v>0</v>
      </c>
      <c r="AA336" s="18">
        <f t="shared" ca="1" si="180"/>
        <v>0</v>
      </c>
      <c r="AB336" s="18">
        <f t="shared" ca="1" si="180"/>
        <v>0</v>
      </c>
      <c r="AC336" s="18">
        <f t="shared" ca="1" si="180"/>
        <v>0</v>
      </c>
      <c r="AD336" s="18">
        <f t="shared" ca="1" si="180"/>
        <v>0</v>
      </c>
      <c r="AE336" s="18">
        <f t="shared" ca="1" si="181"/>
        <v>0</v>
      </c>
      <c r="AF336" s="18">
        <f t="shared" ca="1" si="181"/>
        <v>0</v>
      </c>
      <c r="AG336" s="18">
        <f t="shared" ca="1" si="181"/>
        <v>0</v>
      </c>
      <c r="AH336" s="18">
        <f t="shared" ca="1" si="181"/>
        <v>0</v>
      </c>
      <c r="AI336" s="18">
        <f t="shared" ca="1" si="181"/>
        <v>0</v>
      </c>
      <c r="AJ336" s="18">
        <f t="shared" ca="1" si="181"/>
        <v>0</v>
      </c>
      <c r="AK336" s="18">
        <f t="shared" ca="1" si="181"/>
        <v>0</v>
      </c>
      <c r="AL336" s="18">
        <f t="shared" ca="1" si="181"/>
        <v>0</v>
      </c>
      <c r="AM336" s="18">
        <f t="shared" ca="1" si="181"/>
        <v>0</v>
      </c>
      <c r="AN336" s="18">
        <f t="shared" ca="1" si="181"/>
        <v>0</v>
      </c>
      <c r="AO336" s="18">
        <f t="shared" ca="1" si="182"/>
        <v>0</v>
      </c>
      <c r="AP336" s="18">
        <f t="shared" ca="1" si="182"/>
        <v>0</v>
      </c>
      <c r="AQ336" s="18">
        <f t="shared" ca="1" si="182"/>
        <v>0</v>
      </c>
      <c r="AR336" s="18">
        <f t="shared" ca="1" si="182"/>
        <v>0</v>
      </c>
      <c r="AS336" s="18">
        <f t="shared" ca="1" si="182"/>
        <v>0</v>
      </c>
      <c r="AT336" s="18">
        <f t="shared" ca="1" si="182"/>
        <v>0</v>
      </c>
      <c r="AU336" s="18">
        <f t="shared" ca="1" si="182"/>
        <v>0</v>
      </c>
      <c r="AV336" s="18">
        <f t="shared" ca="1" si="182"/>
        <v>0</v>
      </c>
      <c r="AW336" s="18">
        <f t="shared" ca="1" si="182"/>
        <v>0</v>
      </c>
      <c r="AX336" s="18">
        <f t="shared" ca="1" si="182"/>
        <v>0</v>
      </c>
      <c r="AY336" s="18">
        <f t="shared" ca="1" si="183"/>
        <v>0</v>
      </c>
      <c r="AZ336" s="18">
        <f t="shared" ca="1" si="183"/>
        <v>0</v>
      </c>
      <c r="BA336" s="18">
        <f t="shared" ca="1" si="183"/>
        <v>0</v>
      </c>
      <c r="BB336" s="18">
        <f t="shared" ca="1" si="183"/>
        <v>0</v>
      </c>
      <c r="BC336" s="18">
        <f t="shared" ca="1" si="183"/>
        <v>0</v>
      </c>
      <c r="BD336" s="18">
        <f t="shared" ca="1" si="183"/>
        <v>0</v>
      </c>
      <c r="BE336" s="18">
        <f t="shared" ca="1" si="183"/>
        <v>0</v>
      </c>
      <c r="BF336" s="18">
        <f t="shared" ca="1" si="183"/>
        <v>0</v>
      </c>
      <c r="BG336" s="18">
        <f t="shared" ca="1" si="183"/>
        <v>0</v>
      </c>
      <c r="BH336" s="18">
        <f t="shared" ca="1" si="183"/>
        <v>0</v>
      </c>
    </row>
    <row r="337" spans="8:60" x14ac:dyDescent="0.35">
      <c r="H337" s="2" t="str">
        <f t="shared" si="151"/>
        <v>WindDegrade</v>
      </c>
      <c r="I337">
        <f t="shared" si="152"/>
        <v>7</v>
      </c>
      <c r="J337">
        <f t="shared" si="153"/>
        <v>6</v>
      </c>
      <c r="K337" s="18">
        <f t="shared" ca="1" si="179"/>
        <v>0.97037250935626573</v>
      </c>
      <c r="L337" s="18">
        <f t="shared" ca="1" si="179"/>
        <v>0.97524875312187509</v>
      </c>
      <c r="M337" s="18">
        <f t="shared" ca="1" si="179"/>
        <v>0.98014950062500006</v>
      </c>
      <c r="N337" s="18">
        <f t="shared" ca="1" si="179"/>
        <v>0.98507487500000002</v>
      </c>
      <c r="O337" s="18">
        <f t="shared" ca="1" si="179"/>
        <v>0.99002500000000004</v>
      </c>
      <c r="P337" s="18">
        <f t="shared" ca="1" si="179"/>
        <v>0.995</v>
      </c>
      <c r="Q337" s="18">
        <f t="shared" ca="1" si="179"/>
        <v>1</v>
      </c>
      <c r="R337" s="18">
        <f t="shared" ca="1" si="179"/>
        <v>0</v>
      </c>
      <c r="S337" s="18">
        <f t="shared" ca="1" si="179"/>
        <v>0</v>
      </c>
      <c r="T337" s="18">
        <f t="shared" ca="1" si="179"/>
        <v>0</v>
      </c>
      <c r="U337" s="18">
        <f t="shared" ca="1" si="180"/>
        <v>0</v>
      </c>
      <c r="V337" s="18">
        <f t="shared" ca="1" si="180"/>
        <v>0</v>
      </c>
      <c r="W337" s="18">
        <f t="shared" ca="1" si="180"/>
        <v>0</v>
      </c>
      <c r="X337" s="18">
        <f t="shared" ca="1" si="180"/>
        <v>0</v>
      </c>
      <c r="Y337" s="18">
        <f t="shared" ca="1" si="180"/>
        <v>0</v>
      </c>
      <c r="Z337" s="18">
        <f t="shared" ca="1" si="180"/>
        <v>0</v>
      </c>
      <c r="AA337" s="18">
        <f t="shared" ca="1" si="180"/>
        <v>0</v>
      </c>
      <c r="AB337" s="18">
        <f t="shared" ca="1" si="180"/>
        <v>0</v>
      </c>
      <c r="AC337" s="18">
        <f t="shared" ca="1" si="180"/>
        <v>0</v>
      </c>
      <c r="AD337" s="18">
        <f t="shared" ca="1" si="180"/>
        <v>0</v>
      </c>
      <c r="AE337" s="18">
        <f t="shared" ca="1" si="181"/>
        <v>0</v>
      </c>
      <c r="AF337" s="18">
        <f t="shared" ca="1" si="181"/>
        <v>0</v>
      </c>
      <c r="AG337" s="18">
        <f t="shared" ca="1" si="181"/>
        <v>0</v>
      </c>
      <c r="AH337" s="18">
        <f t="shared" ca="1" si="181"/>
        <v>0</v>
      </c>
      <c r="AI337" s="18">
        <f t="shared" ca="1" si="181"/>
        <v>0</v>
      </c>
      <c r="AJ337" s="18">
        <f t="shared" ca="1" si="181"/>
        <v>0</v>
      </c>
      <c r="AK337" s="18">
        <f t="shared" ca="1" si="181"/>
        <v>0</v>
      </c>
      <c r="AL337" s="18">
        <f t="shared" ca="1" si="181"/>
        <v>0</v>
      </c>
      <c r="AM337" s="18">
        <f t="shared" ca="1" si="181"/>
        <v>0</v>
      </c>
      <c r="AN337" s="18">
        <f t="shared" ca="1" si="181"/>
        <v>0</v>
      </c>
      <c r="AO337" s="18">
        <f t="shared" ca="1" si="182"/>
        <v>0</v>
      </c>
      <c r="AP337" s="18">
        <f t="shared" ca="1" si="182"/>
        <v>0</v>
      </c>
      <c r="AQ337" s="18">
        <f t="shared" ca="1" si="182"/>
        <v>0</v>
      </c>
      <c r="AR337" s="18">
        <f t="shared" ca="1" si="182"/>
        <v>0</v>
      </c>
      <c r="AS337" s="18">
        <f t="shared" ca="1" si="182"/>
        <v>0</v>
      </c>
      <c r="AT337" s="18">
        <f t="shared" ca="1" si="182"/>
        <v>0</v>
      </c>
      <c r="AU337" s="18">
        <f t="shared" ca="1" si="182"/>
        <v>0</v>
      </c>
      <c r="AV337" s="18">
        <f t="shared" ca="1" si="182"/>
        <v>0</v>
      </c>
      <c r="AW337" s="18">
        <f t="shared" ca="1" si="182"/>
        <v>0</v>
      </c>
      <c r="AX337" s="18">
        <f t="shared" ca="1" si="182"/>
        <v>0</v>
      </c>
      <c r="AY337" s="18">
        <f t="shared" ca="1" si="183"/>
        <v>0</v>
      </c>
      <c r="AZ337" s="18">
        <f t="shared" ca="1" si="183"/>
        <v>0</v>
      </c>
      <c r="BA337" s="18">
        <f t="shared" ca="1" si="183"/>
        <v>0</v>
      </c>
      <c r="BB337" s="18">
        <f t="shared" ca="1" si="183"/>
        <v>0</v>
      </c>
      <c r="BC337" s="18">
        <f t="shared" ca="1" si="183"/>
        <v>0</v>
      </c>
      <c r="BD337" s="18">
        <f t="shared" ca="1" si="183"/>
        <v>0</v>
      </c>
      <c r="BE337" s="18">
        <f t="shared" ca="1" si="183"/>
        <v>0</v>
      </c>
      <c r="BF337" s="18">
        <f t="shared" ca="1" si="183"/>
        <v>0</v>
      </c>
      <c r="BG337" s="18">
        <f t="shared" ca="1" si="183"/>
        <v>0</v>
      </c>
      <c r="BH337" s="18">
        <f t="shared" ca="1" si="183"/>
        <v>0</v>
      </c>
    </row>
    <row r="338" spans="8:60" x14ac:dyDescent="0.35">
      <c r="H338" s="2" t="str">
        <f t="shared" si="151"/>
        <v>WindDegrade</v>
      </c>
      <c r="I338">
        <f t="shared" si="152"/>
        <v>7</v>
      </c>
      <c r="J338">
        <f t="shared" si="153"/>
        <v>7</v>
      </c>
      <c r="K338" s="18">
        <f t="shared" ca="1" si="179"/>
        <v>0.96552064680948435</v>
      </c>
      <c r="L338" s="18">
        <f t="shared" ca="1" si="179"/>
        <v>0.97037250935626573</v>
      </c>
      <c r="M338" s="18">
        <f t="shared" ca="1" si="179"/>
        <v>0.97524875312187509</v>
      </c>
      <c r="N338" s="18">
        <f t="shared" ca="1" si="179"/>
        <v>0.98014950062500006</v>
      </c>
      <c r="O338" s="18">
        <f t="shared" ca="1" si="179"/>
        <v>0.98507487500000002</v>
      </c>
      <c r="P338" s="18">
        <f t="shared" ca="1" si="179"/>
        <v>0.99002500000000004</v>
      </c>
      <c r="Q338" s="18">
        <f t="shared" ca="1" si="179"/>
        <v>0.995</v>
      </c>
      <c r="R338" s="18">
        <f t="shared" ca="1" si="179"/>
        <v>1</v>
      </c>
      <c r="S338" s="18">
        <f t="shared" ca="1" si="179"/>
        <v>0</v>
      </c>
      <c r="T338" s="18">
        <f t="shared" ca="1" si="179"/>
        <v>0</v>
      </c>
      <c r="U338" s="18">
        <f t="shared" ca="1" si="180"/>
        <v>0</v>
      </c>
      <c r="V338" s="18">
        <f t="shared" ca="1" si="180"/>
        <v>0</v>
      </c>
      <c r="W338" s="18">
        <f t="shared" ca="1" si="180"/>
        <v>0</v>
      </c>
      <c r="X338" s="18">
        <f t="shared" ca="1" si="180"/>
        <v>0</v>
      </c>
      <c r="Y338" s="18">
        <f t="shared" ca="1" si="180"/>
        <v>0</v>
      </c>
      <c r="Z338" s="18">
        <f t="shared" ca="1" si="180"/>
        <v>0</v>
      </c>
      <c r="AA338" s="18">
        <f t="shared" ca="1" si="180"/>
        <v>0</v>
      </c>
      <c r="AB338" s="18">
        <f t="shared" ca="1" si="180"/>
        <v>0</v>
      </c>
      <c r="AC338" s="18">
        <f t="shared" ca="1" si="180"/>
        <v>0</v>
      </c>
      <c r="AD338" s="18">
        <f t="shared" ca="1" si="180"/>
        <v>0</v>
      </c>
      <c r="AE338" s="18">
        <f t="shared" ca="1" si="181"/>
        <v>0</v>
      </c>
      <c r="AF338" s="18">
        <f t="shared" ca="1" si="181"/>
        <v>0</v>
      </c>
      <c r="AG338" s="18">
        <f t="shared" ca="1" si="181"/>
        <v>0</v>
      </c>
      <c r="AH338" s="18">
        <f t="shared" ca="1" si="181"/>
        <v>0</v>
      </c>
      <c r="AI338" s="18">
        <f t="shared" ca="1" si="181"/>
        <v>0</v>
      </c>
      <c r="AJ338" s="18">
        <f t="shared" ca="1" si="181"/>
        <v>0</v>
      </c>
      <c r="AK338" s="18">
        <f t="shared" ca="1" si="181"/>
        <v>0</v>
      </c>
      <c r="AL338" s="18">
        <f t="shared" ca="1" si="181"/>
        <v>0</v>
      </c>
      <c r="AM338" s="18">
        <f t="shared" ca="1" si="181"/>
        <v>0</v>
      </c>
      <c r="AN338" s="18">
        <f t="shared" ca="1" si="181"/>
        <v>0</v>
      </c>
      <c r="AO338" s="18">
        <f t="shared" ca="1" si="182"/>
        <v>0</v>
      </c>
      <c r="AP338" s="18">
        <f t="shared" ca="1" si="182"/>
        <v>0</v>
      </c>
      <c r="AQ338" s="18">
        <f t="shared" ca="1" si="182"/>
        <v>0</v>
      </c>
      <c r="AR338" s="18">
        <f t="shared" ca="1" si="182"/>
        <v>0</v>
      </c>
      <c r="AS338" s="18">
        <f t="shared" ca="1" si="182"/>
        <v>0</v>
      </c>
      <c r="AT338" s="18">
        <f t="shared" ca="1" si="182"/>
        <v>0</v>
      </c>
      <c r="AU338" s="18">
        <f t="shared" ca="1" si="182"/>
        <v>0</v>
      </c>
      <c r="AV338" s="18">
        <f t="shared" ca="1" si="182"/>
        <v>0</v>
      </c>
      <c r="AW338" s="18">
        <f t="shared" ca="1" si="182"/>
        <v>0</v>
      </c>
      <c r="AX338" s="18">
        <f t="shared" ca="1" si="182"/>
        <v>0</v>
      </c>
      <c r="AY338" s="18">
        <f t="shared" ca="1" si="183"/>
        <v>0</v>
      </c>
      <c r="AZ338" s="18">
        <f t="shared" ca="1" si="183"/>
        <v>0</v>
      </c>
      <c r="BA338" s="18">
        <f t="shared" ca="1" si="183"/>
        <v>0</v>
      </c>
      <c r="BB338" s="18">
        <f t="shared" ca="1" si="183"/>
        <v>0</v>
      </c>
      <c r="BC338" s="18">
        <f t="shared" ca="1" si="183"/>
        <v>0</v>
      </c>
      <c r="BD338" s="18">
        <f t="shared" ca="1" si="183"/>
        <v>0</v>
      </c>
      <c r="BE338" s="18">
        <f t="shared" ca="1" si="183"/>
        <v>0</v>
      </c>
      <c r="BF338" s="18">
        <f t="shared" ca="1" si="183"/>
        <v>0</v>
      </c>
      <c r="BG338" s="18">
        <f t="shared" ca="1" si="183"/>
        <v>0</v>
      </c>
      <c r="BH338" s="18">
        <f t="shared" ca="1" si="183"/>
        <v>0</v>
      </c>
    </row>
    <row r="339" spans="8:60" x14ac:dyDescent="0.35">
      <c r="H339" s="2" t="str">
        <f t="shared" si="151"/>
        <v>WindDegrade</v>
      </c>
      <c r="I339">
        <f t="shared" si="152"/>
        <v>7</v>
      </c>
      <c r="J339">
        <f t="shared" si="153"/>
        <v>8</v>
      </c>
      <c r="K339" s="18">
        <f t="shared" ca="1" si="179"/>
        <v>0.96069304357543694</v>
      </c>
      <c r="L339" s="18">
        <f t="shared" ca="1" si="179"/>
        <v>0.96552064680948435</v>
      </c>
      <c r="M339" s="18">
        <f t="shared" ca="1" si="179"/>
        <v>0.97037250935626573</v>
      </c>
      <c r="N339" s="18">
        <f t="shared" ca="1" si="179"/>
        <v>0.97524875312187509</v>
      </c>
      <c r="O339" s="18">
        <f t="shared" ca="1" si="179"/>
        <v>0.98014950062500006</v>
      </c>
      <c r="P339" s="18">
        <f t="shared" ca="1" si="179"/>
        <v>0.98507487500000002</v>
      </c>
      <c r="Q339" s="18">
        <f t="shared" ca="1" si="179"/>
        <v>0.99002500000000004</v>
      </c>
      <c r="R339" s="18">
        <f t="shared" ca="1" si="179"/>
        <v>0.995</v>
      </c>
      <c r="S339" s="18">
        <f t="shared" ca="1" si="179"/>
        <v>1</v>
      </c>
      <c r="T339" s="18">
        <f t="shared" ca="1" si="179"/>
        <v>0</v>
      </c>
      <c r="U339" s="18">
        <f t="shared" ca="1" si="180"/>
        <v>0</v>
      </c>
      <c r="V339" s="18">
        <f t="shared" ca="1" si="180"/>
        <v>0</v>
      </c>
      <c r="W339" s="18">
        <f t="shared" ca="1" si="180"/>
        <v>0</v>
      </c>
      <c r="X339" s="18">
        <f t="shared" ca="1" si="180"/>
        <v>0</v>
      </c>
      <c r="Y339" s="18">
        <f t="shared" ca="1" si="180"/>
        <v>0</v>
      </c>
      <c r="Z339" s="18">
        <f t="shared" ca="1" si="180"/>
        <v>0</v>
      </c>
      <c r="AA339" s="18">
        <f t="shared" ca="1" si="180"/>
        <v>0</v>
      </c>
      <c r="AB339" s="18">
        <f t="shared" ca="1" si="180"/>
        <v>0</v>
      </c>
      <c r="AC339" s="18">
        <f t="shared" ca="1" si="180"/>
        <v>0</v>
      </c>
      <c r="AD339" s="18">
        <f t="shared" ca="1" si="180"/>
        <v>0</v>
      </c>
      <c r="AE339" s="18">
        <f t="shared" ca="1" si="181"/>
        <v>0</v>
      </c>
      <c r="AF339" s="18">
        <f t="shared" ca="1" si="181"/>
        <v>0</v>
      </c>
      <c r="AG339" s="18">
        <f t="shared" ca="1" si="181"/>
        <v>0</v>
      </c>
      <c r="AH339" s="18">
        <f t="shared" ca="1" si="181"/>
        <v>0</v>
      </c>
      <c r="AI339" s="18">
        <f t="shared" ca="1" si="181"/>
        <v>0</v>
      </c>
      <c r="AJ339" s="18">
        <f t="shared" ca="1" si="181"/>
        <v>0</v>
      </c>
      <c r="AK339" s="18">
        <f t="shared" ca="1" si="181"/>
        <v>0</v>
      </c>
      <c r="AL339" s="18">
        <f t="shared" ca="1" si="181"/>
        <v>0</v>
      </c>
      <c r="AM339" s="18">
        <f t="shared" ca="1" si="181"/>
        <v>0</v>
      </c>
      <c r="AN339" s="18">
        <f t="shared" ca="1" si="181"/>
        <v>0</v>
      </c>
      <c r="AO339" s="18">
        <f t="shared" ca="1" si="182"/>
        <v>0</v>
      </c>
      <c r="AP339" s="18">
        <f t="shared" ca="1" si="182"/>
        <v>0</v>
      </c>
      <c r="AQ339" s="18">
        <f t="shared" ca="1" si="182"/>
        <v>0</v>
      </c>
      <c r="AR339" s="18">
        <f t="shared" ca="1" si="182"/>
        <v>0</v>
      </c>
      <c r="AS339" s="18">
        <f t="shared" ca="1" si="182"/>
        <v>0</v>
      </c>
      <c r="AT339" s="18">
        <f t="shared" ca="1" si="182"/>
        <v>0</v>
      </c>
      <c r="AU339" s="18">
        <f t="shared" ca="1" si="182"/>
        <v>0</v>
      </c>
      <c r="AV339" s="18">
        <f t="shared" ca="1" si="182"/>
        <v>0</v>
      </c>
      <c r="AW339" s="18">
        <f t="shared" ca="1" si="182"/>
        <v>0</v>
      </c>
      <c r="AX339" s="18">
        <f t="shared" ca="1" si="182"/>
        <v>0</v>
      </c>
      <c r="AY339" s="18">
        <f t="shared" ca="1" si="183"/>
        <v>0</v>
      </c>
      <c r="AZ339" s="18">
        <f t="shared" ca="1" si="183"/>
        <v>0</v>
      </c>
      <c r="BA339" s="18">
        <f t="shared" ca="1" si="183"/>
        <v>0</v>
      </c>
      <c r="BB339" s="18">
        <f t="shared" ca="1" si="183"/>
        <v>0</v>
      </c>
      <c r="BC339" s="18">
        <f t="shared" ca="1" si="183"/>
        <v>0</v>
      </c>
      <c r="BD339" s="18">
        <f t="shared" ca="1" si="183"/>
        <v>0</v>
      </c>
      <c r="BE339" s="18">
        <f t="shared" ca="1" si="183"/>
        <v>0</v>
      </c>
      <c r="BF339" s="18">
        <f t="shared" ca="1" si="183"/>
        <v>0</v>
      </c>
      <c r="BG339" s="18">
        <f t="shared" ca="1" si="183"/>
        <v>0</v>
      </c>
      <c r="BH339" s="18">
        <f t="shared" ca="1" si="183"/>
        <v>0</v>
      </c>
    </row>
    <row r="340" spans="8:60" x14ac:dyDescent="0.35">
      <c r="H340" s="2" t="str">
        <f t="shared" si="151"/>
        <v>WindDegrade</v>
      </c>
      <c r="I340">
        <f t="shared" si="152"/>
        <v>7</v>
      </c>
      <c r="J340">
        <f t="shared" si="153"/>
        <v>9</v>
      </c>
      <c r="K340" s="18">
        <f t="shared" ca="1" si="179"/>
        <v>0.95588957835755972</v>
      </c>
      <c r="L340" s="18">
        <f t="shared" ca="1" si="179"/>
        <v>0.96069304357543694</v>
      </c>
      <c r="M340" s="18">
        <f t="shared" ca="1" si="179"/>
        <v>0.96552064680948435</v>
      </c>
      <c r="N340" s="18">
        <f t="shared" ca="1" si="179"/>
        <v>0.97037250935626573</v>
      </c>
      <c r="O340" s="18">
        <f t="shared" ca="1" si="179"/>
        <v>0.97524875312187509</v>
      </c>
      <c r="P340" s="18">
        <f t="shared" ca="1" si="179"/>
        <v>0.98014950062500006</v>
      </c>
      <c r="Q340" s="18">
        <f t="shared" ca="1" si="179"/>
        <v>0.98507487500000002</v>
      </c>
      <c r="R340" s="18">
        <f t="shared" ca="1" si="179"/>
        <v>0.99002500000000004</v>
      </c>
      <c r="S340" s="18">
        <f t="shared" ca="1" si="179"/>
        <v>0.995</v>
      </c>
      <c r="T340" s="18">
        <f t="shared" ca="1" si="179"/>
        <v>1</v>
      </c>
      <c r="U340" s="18">
        <f t="shared" ca="1" si="180"/>
        <v>0</v>
      </c>
      <c r="V340" s="18">
        <f t="shared" ca="1" si="180"/>
        <v>0</v>
      </c>
      <c r="W340" s="18">
        <f t="shared" ca="1" si="180"/>
        <v>0</v>
      </c>
      <c r="X340" s="18">
        <f t="shared" ca="1" si="180"/>
        <v>0</v>
      </c>
      <c r="Y340" s="18">
        <f t="shared" ca="1" si="180"/>
        <v>0</v>
      </c>
      <c r="Z340" s="18">
        <f t="shared" ca="1" si="180"/>
        <v>0</v>
      </c>
      <c r="AA340" s="18">
        <f t="shared" ca="1" si="180"/>
        <v>0</v>
      </c>
      <c r="AB340" s="18">
        <f t="shared" ca="1" si="180"/>
        <v>0</v>
      </c>
      <c r="AC340" s="18">
        <f t="shared" ca="1" si="180"/>
        <v>0</v>
      </c>
      <c r="AD340" s="18">
        <f t="shared" ca="1" si="180"/>
        <v>0</v>
      </c>
      <c r="AE340" s="18">
        <f t="shared" ca="1" si="181"/>
        <v>0</v>
      </c>
      <c r="AF340" s="18">
        <f t="shared" ca="1" si="181"/>
        <v>0</v>
      </c>
      <c r="AG340" s="18">
        <f t="shared" ca="1" si="181"/>
        <v>0</v>
      </c>
      <c r="AH340" s="18">
        <f t="shared" ca="1" si="181"/>
        <v>0</v>
      </c>
      <c r="AI340" s="18">
        <f t="shared" ca="1" si="181"/>
        <v>0</v>
      </c>
      <c r="AJ340" s="18">
        <f t="shared" ca="1" si="181"/>
        <v>0</v>
      </c>
      <c r="AK340" s="18">
        <f t="shared" ca="1" si="181"/>
        <v>0</v>
      </c>
      <c r="AL340" s="18">
        <f t="shared" ca="1" si="181"/>
        <v>0</v>
      </c>
      <c r="AM340" s="18">
        <f t="shared" ca="1" si="181"/>
        <v>0</v>
      </c>
      <c r="AN340" s="18">
        <f t="shared" ca="1" si="181"/>
        <v>0</v>
      </c>
      <c r="AO340" s="18">
        <f t="shared" ca="1" si="182"/>
        <v>0</v>
      </c>
      <c r="AP340" s="18">
        <f t="shared" ca="1" si="182"/>
        <v>0</v>
      </c>
      <c r="AQ340" s="18">
        <f t="shared" ca="1" si="182"/>
        <v>0</v>
      </c>
      <c r="AR340" s="18">
        <f t="shared" ca="1" si="182"/>
        <v>0</v>
      </c>
      <c r="AS340" s="18">
        <f t="shared" ca="1" si="182"/>
        <v>0</v>
      </c>
      <c r="AT340" s="18">
        <f t="shared" ca="1" si="182"/>
        <v>0</v>
      </c>
      <c r="AU340" s="18">
        <f t="shared" ca="1" si="182"/>
        <v>0</v>
      </c>
      <c r="AV340" s="18">
        <f t="shared" ca="1" si="182"/>
        <v>0</v>
      </c>
      <c r="AW340" s="18">
        <f t="shared" ca="1" si="182"/>
        <v>0</v>
      </c>
      <c r="AX340" s="18">
        <f t="shared" ca="1" si="182"/>
        <v>0</v>
      </c>
      <c r="AY340" s="18">
        <f t="shared" ca="1" si="183"/>
        <v>0</v>
      </c>
      <c r="AZ340" s="18">
        <f t="shared" ca="1" si="183"/>
        <v>0</v>
      </c>
      <c r="BA340" s="18">
        <f t="shared" ca="1" si="183"/>
        <v>0</v>
      </c>
      <c r="BB340" s="18">
        <f t="shared" ca="1" si="183"/>
        <v>0</v>
      </c>
      <c r="BC340" s="18">
        <f t="shared" ca="1" si="183"/>
        <v>0</v>
      </c>
      <c r="BD340" s="18">
        <f t="shared" ca="1" si="183"/>
        <v>0</v>
      </c>
      <c r="BE340" s="18">
        <f t="shared" ca="1" si="183"/>
        <v>0</v>
      </c>
      <c r="BF340" s="18">
        <f t="shared" ca="1" si="183"/>
        <v>0</v>
      </c>
      <c r="BG340" s="18">
        <f t="shared" ca="1" si="183"/>
        <v>0</v>
      </c>
      <c r="BH340" s="18">
        <f t="shared" ca="1" si="183"/>
        <v>0</v>
      </c>
    </row>
    <row r="341" spans="8:60" x14ac:dyDescent="0.35">
      <c r="H341" s="2" t="str">
        <f t="shared" si="151"/>
        <v>WindDegrade</v>
      </c>
      <c r="I341">
        <f t="shared" si="152"/>
        <v>7</v>
      </c>
      <c r="J341">
        <f t="shared" si="153"/>
        <v>10</v>
      </c>
      <c r="K341" s="18">
        <f t="shared" ca="1" si="179"/>
        <v>0.95111013046577197</v>
      </c>
      <c r="L341" s="18">
        <f t="shared" ca="1" si="179"/>
        <v>0.95588957835755972</v>
      </c>
      <c r="M341" s="18">
        <f t="shared" ca="1" si="179"/>
        <v>0.96069304357543694</v>
      </c>
      <c r="N341" s="18">
        <f t="shared" ca="1" si="179"/>
        <v>0.96552064680948435</v>
      </c>
      <c r="O341" s="18">
        <f t="shared" ca="1" si="179"/>
        <v>0.97037250935626573</v>
      </c>
      <c r="P341" s="18">
        <f t="shared" ca="1" si="179"/>
        <v>0.97524875312187509</v>
      </c>
      <c r="Q341" s="18">
        <f t="shared" ca="1" si="179"/>
        <v>0.98014950062500006</v>
      </c>
      <c r="R341" s="18">
        <f t="shared" ca="1" si="179"/>
        <v>0.98507487500000002</v>
      </c>
      <c r="S341" s="18">
        <f t="shared" ca="1" si="179"/>
        <v>0.99002500000000004</v>
      </c>
      <c r="T341" s="18">
        <f t="shared" ca="1" si="179"/>
        <v>0.995</v>
      </c>
      <c r="U341" s="18">
        <f t="shared" ca="1" si="180"/>
        <v>1</v>
      </c>
      <c r="V341" s="18">
        <f t="shared" ca="1" si="180"/>
        <v>0</v>
      </c>
      <c r="W341" s="18">
        <f t="shared" ca="1" si="180"/>
        <v>0</v>
      </c>
      <c r="X341" s="18">
        <f t="shared" ca="1" si="180"/>
        <v>0</v>
      </c>
      <c r="Y341" s="18">
        <f t="shared" ca="1" si="180"/>
        <v>0</v>
      </c>
      <c r="Z341" s="18">
        <f t="shared" ca="1" si="180"/>
        <v>0</v>
      </c>
      <c r="AA341" s="18">
        <f t="shared" ca="1" si="180"/>
        <v>0</v>
      </c>
      <c r="AB341" s="18">
        <f t="shared" ca="1" si="180"/>
        <v>0</v>
      </c>
      <c r="AC341" s="18">
        <f t="shared" ca="1" si="180"/>
        <v>0</v>
      </c>
      <c r="AD341" s="18">
        <f t="shared" ca="1" si="180"/>
        <v>0</v>
      </c>
      <c r="AE341" s="18">
        <f t="shared" ca="1" si="181"/>
        <v>0</v>
      </c>
      <c r="AF341" s="18">
        <f t="shared" ca="1" si="181"/>
        <v>0</v>
      </c>
      <c r="AG341" s="18">
        <f t="shared" ca="1" si="181"/>
        <v>0</v>
      </c>
      <c r="AH341" s="18">
        <f t="shared" ca="1" si="181"/>
        <v>0</v>
      </c>
      <c r="AI341" s="18">
        <f t="shared" ca="1" si="181"/>
        <v>0</v>
      </c>
      <c r="AJ341" s="18">
        <f t="shared" ca="1" si="181"/>
        <v>0</v>
      </c>
      <c r="AK341" s="18">
        <f t="shared" ca="1" si="181"/>
        <v>0</v>
      </c>
      <c r="AL341" s="18">
        <f t="shared" ca="1" si="181"/>
        <v>0</v>
      </c>
      <c r="AM341" s="18">
        <f t="shared" ca="1" si="181"/>
        <v>0</v>
      </c>
      <c r="AN341" s="18">
        <f t="shared" ca="1" si="181"/>
        <v>0</v>
      </c>
      <c r="AO341" s="18">
        <f t="shared" ca="1" si="182"/>
        <v>0</v>
      </c>
      <c r="AP341" s="18">
        <f t="shared" ca="1" si="182"/>
        <v>0</v>
      </c>
      <c r="AQ341" s="18">
        <f t="shared" ca="1" si="182"/>
        <v>0</v>
      </c>
      <c r="AR341" s="18">
        <f t="shared" ca="1" si="182"/>
        <v>0</v>
      </c>
      <c r="AS341" s="18">
        <f t="shared" ca="1" si="182"/>
        <v>0</v>
      </c>
      <c r="AT341" s="18">
        <f t="shared" ca="1" si="182"/>
        <v>0</v>
      </c>
      <c r="AU341" s="18">
        <f t="shared" ca="1" si="182"/>
        <v>0</v>
      </c>
      <c r="AV341" s="18">
        <f t="shared" ca="1" si="182"/>
        <v>0</v>
      </c>
      <c r="AW341" s="18">
        <f t="shared" ca="1" si="182"/>
        <v>0</v>
      </c>
      <c r="AX341" s="18">
        <f t="shared" ca="1" si="182"/>
        <v>0</v>
      </c>
      <c r="AY341" s="18">
        <f t="shared" ca="1" si="183"/>
        <v>0</v>
      </c>
      <c r="AZ341" s="18">
        <f t="shared" ca="1" si="183"/>
        <v>0</v>
      </c>
      <c r="BA341" s="18">
        <f t="shared" ca="1" si="183"/>
        <v>0</v>
      </c>
      <c r="BB341" s="18">
        <f t="shared" ca="1" si="183"/>
        <v>0</v>
      </c>
      <c r="BC341" s="18">
        <f t="shared" ca="1" si="183"/>
        <v>0</v>
      </c>
      <c r="BD341" s="18">
        <f t="shared" ca="1" si="183"/>
        <v>0</v>
      </c>
      <c r="BE341" s="18">
        <f t="shared" ca="1" si="183"/>
        <v>0</v>
      </c>
      <c r="BF341" s="18">
        <f t="shared" ca="1" si="183"/>
        <v>0</v>
      </c>
      <c r="BG341" s="18">
        <f t="shared" ca="1" si="183"/>
        <v>0</v>
      </c>
      <c r="BH341" s="18">
        <f t="shared" ca="1" si="183"/>
        <v>0</v>
      </c>
    </row>
    <row r="342" spans="8:60" x14ac:dyDescent="0.35">
      <c r="H342" s="2" t="str">
        <f t="shared" si="151"/>
        <v>WindDegrade</v>
      </c>
      <c r="I342">
        <f t="shared" si="152"/>
        <v>7</v>
      </c>
      <c r="J342">
        <f t="shared" si="153"/>
        <v>11</v>
      </c>
      <c r="K342" s="18">
        <f t="shared" ca="1" si="179"/>
        <v>0.94635457981344306</v>
      </c>
      <c r="L342" s="18">
        <f t="shared" ca="1" si="179"/>
        <v>0.95111013046577197</v>
      </c>
      <c r="M342" s="18">
        <f t="shared" ca="1" si="179"/>
        <v>0.95588957835755972</v>
      </c>
      <c r="N342" s="18">
        <f t="shared" ca="1" si="179"/>
        <v>0.96069304357543694</v>
      </c>
      <c r="O342" s="18">
        <f t="shared" ca="1" si="179"/>
        <v>0.96552064680948435</v>
      </c>
      <c r="P342" s="18">
        <f t="shared" ca="1" si="179"/>
        <v>0.97037250935626573</v>
      </c>
      <c r="Q342" s="18">
        <f t="shared" ca="1" si="179"/>
        <v>0.97524875312187509</v>
      </c>
      <c r="R342" s="18">
        <f t="shared" ca="1" si="179"/>
        <v>0.98014950062500006</v>
      </c>
      <c r="S342" s="18">
        <f t="shared" ca="1" si="179"/>
        <v>0.98507487500000002</v>
      </c>
      <c r="T342" s="18">
        <f t="shared" ca="1" si="179"/>
        <v>0.99002500000000004</v>
      </c>
      <c r="U342" s="18">
        <f t="shared" ca="1" si="180"/>
        <v>0.995</v>
      </c>
      <c r="V342" s="18">
        <f t="shared" ca="1" si="180"/>
        <v>1</v>
      </c>
      <c r="W342" s="18">
        <f t="shared" ca="1" si="180"/>
        <v>0</v>
      </c>
      <c r="X342" s="18">
        <f t="shared" ca="1" si="180"/>
        <v>0</v>
      </c>
      <c r="Y342" s="18">
        <f t="shared" ca="1" si="180"/>
        <v>0</v>
      </c>
      <c r="Z342" s="18">
        <f t="shared" ca="1" si="180"/>
        <v>0</v>
      </c>
      <c r="AA342" s="18">
        <f t="shared" ca="1" si="180"/>
        <v>0</v>
      </c>
      <c r="AB342" s="18">
        <f t="shared" ca="1" si="180"/>
        <v>0</v>
      </c>
      <c r="AC342" s="18">
        <f t="shared" ca="1" si="180"/>
        <v>0</v>
      </c>
      <c r="AD342" s="18">
        <f t="shared" ca="1" si="180"/>
        <v>0</v>
      </c>
      <c r="AE342" s="18">
        <f t="shared" ca="1" si="181"/>
        <v>0</v>
      </c>
      <c r="AF342" s="18">
        <f t="shared" ca="1" si="181"/>
        <v>0</v>
      </c>
      <c r="AG342" s="18">
        <f t="shared" ca="1" si="181"/>
        <v>0</v>
      </c>
      <c r="AH342" s="18">
        <f t="shared" ca="1" si="181"/>
        <v>0</v>
      </c>
      <c r="AI342" s="18">
        <f t="shared" ca="1" si="181"/>
        <v>0</v>
      </c>
      <c r="AJ342" s="18">
        <f t="shared" ca="1" si="181"/>
        <v>0</v>
      </c>
      <c r="AK342" s="18">
        <f t="shared" ca="1" si="181"/>
        <v>0</v>
      </c>
      <c r="AL342" s="18">
        <f t="shared" ca="1" si="181"/>
        <v>0</v>
      </c>
      <c r="AM342" s="18">
        <f t="shared" ca="1" si="181"/>
        <v>0</v>
      </c>
      <c r="AN342" s="18">
        <f t="shared" ca="1" si="181"/>
        <v>0</v>
      </c>
      <c r="AO342" s="18">
        <f t="shared" ca="1" si="182"/>
        <v>0</v>
      </c>
      <c r="AP342" s="18">
        <f t="shared" ca="1" si="182"/>
        <v>0</v>
      </c>
      <c r="AQ342" s="18">
        <f t="shared" ca="1" si="182"/>
        <v>0</v>
      </c>
      <c r="AR342" s="18">
        <f t="shared" ca="1" si="182"/>
        <v>0</v>
      </c>
      <c r="AS342" s="18">
        <f t="shared" ca="1" si="182"/>
        <v>0</v>
      </c>
      <c r="AT342" s="18">
        <f t="shared" ca="1" si="182"/>
        <v>0</v>
      </c>
      <c r="AU342" s="18">
        <f t="shared" ca="1" si="182"/>
        <v>0</v>
      </c>
      <c r="AV342" s="18">
        <f t="shared" ca="1" si="182"/>
        <v>0</v>
      </c>
      <c r="AW342" s="18">
        <f t="shared" ca="1" si="182"/>
        <v>0</v>
      </c>
      <c r="AX342" s="18">
        <f t="shared" ca="1" si="182"/>
        <v>0</v>
      </c>
      <c r="AY342" s="18">
        <f t="shared" ca="1" si="183"/>
        <v>0</v>
      </c>
      <c r="AZ342" s="18">
        <f t="shared" ca="1" si="183"/>
        <v>0</v>
      </c>
      <c r="BA342" s="18">
        <f t="shared" ca="1" si="183"/>
        <v>0</v>
      </c>
      <c r="BB342" s="18">
        <f t="shared" ca="1" si="183"/>
        <v>0</v>
      </c>
      <c r="BC342" s="18">
        <f t="shared" ca="1" si="183"/>
        <v>0</v>
      </c>
      <c r="BD342" s="18">
        <f t="shared" ca="1" si="183"/>
        <v>0</v>
      </c>
      <c r="BE342" s="18">
        <f t="shared" ca="1" si="183"/>
        <v>0</v>
      </c>
      <c r="BF342" s="18">
        <f t="shared" ca="1" si="183"/>
        <v>0</v>
      </c>
      <c r="BG342" s="18">
        <f t="shared" ca="1" si="183"/>
        <v>0</v>
      </c>
      <c r="BH342" s="18">
        <f t="shared" ca="1" si="183"/>
        <v>0</v>
      </c>
    </row>
    <row r="343" spans="8:60" x14ac:dyDescent="0.35">
      <c r="H343" s="2" t="str">
        <f t="shared" si="151"/>
        <v>WindDegrade</v>
      </c>
      <c r="I343">
        <f t="shared" si="152"/>
        <v>7</v>
      </c>
      <c r="J343">
        <f t="shared" si="153"/>
        <v>12</v>
      </c>
      <c r="K343" s="18">
        <f t="shared" ca="1" si="179"/>
        <v>0.94162280691437594</v>
      </c>
      <c r="L343" s="18">
        <f t="shared" ca="1" si="179"/>
        <v>0.94635457981344306</v>
      </c>
      <c r="M343" s="18">
        <f t="shared" ca="1" si="179"/>
        <v>0.95111013046577197</v>
      </c>
      <c r="N343" s="18">
        <f t="shared" ca="1" si="179"/>
        <v>0.95588957835755972</v>
      </c>
      <c r="O343" s="18">
        <f t="shared" ca="1" si="179"/>
        <v>0.96069304357543694</v>
      </c>
      <c r="P343" s="18">
        <f t="shared" ca="1" si="179"/>
        <v>0.96552064680948435</v>
      </c>
      <c r="Q343" s="18">
        <f t="shared" ca="1" si="179"/>
        <v>0.97037250935626573</v>
      </c>
      <c r="R343" s="18">
        <f t="shared" ca="1" si="179"/>
        <v>0.97524875312187509</v>
      </c>
      <c r="S343" s="18">
        <f t="shared" ca="1" si="179"/>
        <v>0.98014950062500006</v>
      </c>
      <c r="T343" s="18">
        <f t="shared" ca="1" si="179"/>
        <v>0.98507487500000002</v>
      </c>
      <c r="U343" s="18">
        <f t="shared" ca="1" si="180"/>
        <v>0.99002500000000004</v>
      </c>
      <c r="V343" s="18">
        <f t="shared" ca="1" si="180"/>
        <v>0.995</v>
      </c>
      <c r="W343" s="18">
        <f t="shared" ca="1" si="180"/>
        <v>1</v>
      </c>
      <c r="X343" s="18">
        <f t="shared" ca="1" si="180"/>
        <v>0</v>
      </c>
      <c r="Y343" s="18">
        <f t="shared" ca="1" si="180"/>
        <v>0</v>
      </c>
      <c r="Z343" s="18">
        <f t="shared" ca="1" si="180"/>
        <v>0</v>
      </c>
      <c r="AA343" s="18">
        <f t="shared" ca="1" si="180"/>
        <v>0</v>
      </c>
      <c r="AB343" s="18">
        <f t="shared" ca="1" si="180"/>
        <v>0</v>
      </c>
      <c r="AC343" s="18">
        <f t="shared" ca="1" si="180"/>
        <v>0</v>
      </c>
      <c r="AD343" s="18">
        <f t="shared" ca="1" si="180"/>
        <v>0</v>
      </c>
      <c r="AE343" s="18">
        <f t="shared" ca="1" si="181"/>
        <v>0</v>
      </c>
      <c r="AF343" s="18">
        <f t="shared" ca="1" si="181"/>
        <v>0</v>
      </c>
      <c r="AG343" s="18">
        <f t="shared" ca="1" si="181"/>
        <v>0</v>
      </c>
      <c r="AH343" s="18">
        <f t="shared" ca="1" si="181"/>
        <v>0</v>
      </c>
      <c r="AI343" s="18">
        <f t="shared" ca="1" si="181"/>
        <v>0</v>
      </c>
      <c r="AJ343" s="18">
        <f t="shared" ca="1" si="181"/>
        <v>0</v>
      </c>
      <c r="AK343" s="18">
        <f t="shared" ca="1" si="181"/>
        <v>0</v>
      </c>
      <c r="AL343" s="18">
        <f t="shared" ca="1" si="181"/>
        <v>0</v>
      </c>
      <c r="AM343" s="18">
        <f t="shared" ca="1" si="181"/>
        <v>0</v>
      </c>
      <c r="AN343" s="18">
        <f t="shared" ca="1" si="181"/>
        <v>0</v>
      </c>
      <c r="AO343" s="18">
        <f t="shared" ca="1" si="182"/>
        <v>0</v>
      </c>
      <c r="AP343" s="18">
        <f t="shared" ca="1" si="182"/>
        <v>0</v>
      </c>
      <c r="AQ343" s="18">
        <f t="shared" ca="1" si="182"/>
        <v>0</v>
      </c>
      <c r="AR343" s="18">
        <f t="shared" ca="1" si="182"/>
        <v>0</v>
      </c>
      <c r="AS343" s="18">
        <f t="shared" ca="1" si="182"/>
        <v>0</v>
      </c>
      <c r="AT343" s="18">
        <f t="shared" ca="1" si="182"/>
        <v>0</v>
      </c>
      <c r="AU343" s="18">
        <f t="shared" ca="1" si="182"/>
        <v>0</v>
      </c>
      <c r="AV343" s="18">
        <f t="shared" ca="1" si="182"/>
        <v>0</v>
      </c>
      <c r="AW343" s="18">
        <f t="shared" ca="1" si="182"/>
        <v>0</v>
      </c>
      <c r="AX343" s="18">
        <f t="shared" ca="1" si="182"/>
        <v>0</v>
      </c>
      <c r="AY343" s="18">
        <f t="shared" ca="1" si="183"/>
        <v>0</v>
      </c>
      <c r="AZ343" s="18">
        <f t="shared" ca="1" si="183"/>
        <v>0</v>
      </c>
      <c r="BA343" s="18">
        <f t="shared" ca="1" si="183"/>
        <v>0</v>
      </c>
      <c r="BB343" s="18">
        <f t="shared" ca="1" si="183"/>
        <v>0</v>
      </c>
      <c r="BC343" s="18">
        <f t="shared" ca="1" si="183"/>
        <v>0</v>
      </c>
      <c r="BD343" s="18">
        <f t="shared" ca="1" si="183"/>
        <v>0</v>
      </c>
      <c r="BE343" s="18">
        <f t="shared" ca="1" si="183"/>
        <v>0</v>
      </c>
      <c r="BF343" s="18">
        <f t="shared" ca="1" si="183"/>
        <v>0</v>
      </c>
      <c r="BG343" s="18">
        <f t="shared" ca="1" si="183"/>
        <v>0</v>
      </c>
      <c r="BH343" s="18">
        <f t="shared" ca="1" si="183"/>
        <v>0</v>
      </c>
    </row>
    <row r="344" spans="8:60" x14ac:dyDescent="0.35">
      <c r="H344" s="2" t="str">
        <f t="shared" si="151"/>
        <v>WindDegrade</v>
      </c>
      <c r="I344">
        <f t="shared" si="152"/>
        <v>7</v>
      </c>
      <c r="J344">
        <f t="shared" si="153"/>
        <v>13</v>
      </c>
      <c r="K344" s="18">
        <f t="shared" ca="1" si="179"/>
        <v>0.93691469287980411</v>
      </c>
      <c r="L344" s="18">
        <f t="shared" ca="1" si="179"/>
        <v>0.94162280691437594</v>
      </c>
      <c r="M344" s="18">
        <f t="shared" ca="1" si="179"/>
        <v>0.94635457981344306</v>
      </c>
      <c r="N344" s="18">
        <f t="shared" ca="1" si="179"/>
        <v>0.95111013046577197</v>
      </c>
      <c r="O344" s="18">
        <f t="shared" ca="1" si="179"/>
        <v>0.95588957835755972</v>
      </c>
      <c r="P344" s="18">
        <f t="shared" ca="1" si="179"/>
        <v>0.96069304357543694</v>
      </c>
      <c r="Q344" s="18">
        <f t="shared" ca="1" si="179"/>
        <v>0.96552064680948435</v>
      </c>
      <c r="R344" s="18">
        <f t="shared" ca="1" si="179"/>
        <v>0.97037250935626573</v>
      </c>
      <c r="S344" s="18">
        <f t="shared" ca="1" si="179"/>
        <v>0.97524875312187509</v>
      </c>
      <c r="T344" s="18">
        <f t="shared" ca="1" si="179"/>
        <v>0.98014950062500006</v>
      </c>
      <c r="U344" s="18">
        <f t="shared" ca="1" si="180"/>
        <v>0.98507487500000002</v>
      </c>
      <c r="V344" s="18">
        <f t="shared" ca="1" si="180"/>
        <v>0.99002500000000004</v>
      </c>
      <c r="W344" s="18">
        <f t="shared" ca="1" si="180"/>
        <v>0.995</v>
      </c>
      <c r="X344" s="18">
        <f t="shared" ca="1" si="180"/>
        <v>1</v>
      </c>
      <c r="Y344" s="18">
        <f t="shared" ca="1" si="180"/>
        <v>0</v>
      </c>
      <c r="Z344" s="18">
        <f t="shared" ca="1" si="180"/>
        <v>0</v>
      </c>
      <c r="AA344" s="18">
        <f t="shared" ca="1" si="180"/>
        <v>0</v>
      </c>
      <c r="AB344" s="18">
        <f t="shared" ca="1" si="180"/>
        <v>0</v>
      </c>
      <c r="AC344" s="18">
        <f t="shared" ca="1" si="180"/>
        <v>0</v>
      </c>
      <c r="AD344" s="18">
        <f t="shared" ca="1" si="180"/>
        <v>0</v>
      </c>
      <c r="AE344" s="18">
        <f t="shared" ca="1" si="181"/>
        <v>0</v>
      </c>
      <c r="AF344" s="18">
        <f t="shared" ca="1" si="181"/>
        <v>0</v>
      </c>
      <c r="AG344" s="18">
        <f t="shared" ca="1" si="181"/>
        <v>0</v>
      </c>
      <c r="AH344" s="18">
        <f t="shared" ca="1" si="181"/>
        <v>0</v>
      </c>
      <c r="AI344" s="18">
        <f t="shared" ca="1" si="181"/>
        <v>0</v>
      </c>
      <c r="AJ344" s="18">
        <f t="shared" ca="1" si="181"/>
        <v>0</v>
      </c>
      <c r="AK344" s="18">
        <f t="shared" ca="1" si="181"/>
        <v>0</v>
      </c>
      <c r="AL344" s="18">
        <f t="shared" ca="1" si="181"/>
        <v>0</v>
      </c>
      <c r="AM344" s="18">
        <f t="shared" ca="1" si="181"/>
        <v>0</v>
      </c>
      <c r="AN344" s="18">
        <f t="shared" ca="1" si="181"/>
        <v>0</v>
      </c>
      <c r="AO344" s="18">
        <f t="shared" ca="1" si="182"/>
        <v>0</v>
      </c>
      <c r="AP344" s="18">
        <f t="shared" ca="1" si="182"/>
        <v>0</v>
      </c>
      <c r="AQ344" s="18">
        <f t="shared" ca="1" si="182"/>
        <v>0</v>
      </c>
      <c r="AR344" s="18">
        <f t="shared" ca="1" si="182"/>
        <v>0</v>
      </c>
      <c r="AS344" s="18">
        <f t="shared" ca="1" si="182"/>
        <v>0</v>
      </c>
      <c r="AT344" s="18">
        <f t="shared" ca="1" si="182"/>
        <v>0</v>
      </c>
      <c r="AU344" s="18">
        <f t="shared" ca="1" si="182"/>
        <v>0</v>
      </c>
      <c r="AV344" s="18">
        <f t="shared" ca="1" si="182"/>
        <v>0</v>
      </c>
      <c r="AW344" s="18">
        <f t="shared" ca="1" si="182"/>
        <v>0</v>
      </c>
      <c r="AX344" s="18">
        <f t="shared" ca="1" si="182"/>
        <v>0</v>
      </c>
      <c r="AY344" s="18">
        <f t="shared" ca="1" si="183"/>
        <v>0</v>
      </c>
      <c r="AZ344" s="18">
        <f t="shared" ca="1" si="183"/>
        <v>0</v>
      </c>
      <c r="BA344" s="18">
        <f t="shared" ca="1" si="183"/>
        <v>0</v>
      </c>
      <c r="BB344" s="18">
        <f t="shared" ca="1" si="183"/>
        <v>0</v>
      </c>
      <c r="BC344" s="18">
        <f t="shared" ca="1" si="183"/>
        <v>0</v>
      </c>
      <c r="BD344" s="18">
        <f t="shared" ca="1" si="183"/>
        <v>0</v>
      </c>
      <c r="BE344" s="18">
        <f t="shared" ca="1" si="183"/>
        <v>0</v>
      </c>
      <c r="BF344" s="18">
        <f t="shared" ca="1" si="183"/>
        <v>0</v>
      </c>
      <c r="BG344" s="18">
        <f t="shared" ca="1" si="183"/>
        <v>0</v>
      </c>
      <c r="BH344" s="18">
        <f t="shared" ca="1" si="183"/>
        <v>0</v>
      </c>
    </row>
    <row r="345" spans="8:60" x14ac:dyDescent="0.35">
      <c r="H345" s="2" t="str">
        <f t="shared" ref="H345:H408" si="184">INDEX($A$3:$A$18,I345,0)</f>
        <v>WindDegrade</v>
      </c>
      <c r="I345">
        <f t="shared" ref="I345:I408" si="185">IF(J344=$I$22,I344+1,I344)</f>
        <v>7</v>
      </c>
      <c r="J345">
        <f t="shared" si="153"/>
        <v>14</v>
      </c>
      <c r="K345" s="18">
        <f t="shared" ref="K345:T354" ca="1" si="186">IF(K$24&gt;$J345,0,OFFSET($K$2,$I345,$J345-K$24))</f>
        <v>0.93223011941540512</v>
      </c>
      <c r="L345" s="18">
        <f t="shared" ca="1" si="186"/>
        <v>0.93691469287980411</v>
      </c>
      <c r="M345" s="18">
        <f t="shared" ca="1" si="186"/>
        <v>0.94162280691437594</v>
      </c>
      <c r="N345" s="18">
        <f t="shared" ca="1" si="186"/>
        <v>0.94635457981344306</v>
      </c>
      <c r="O345" s="18">
        <f t="shared" ca="1" si="186"/>
        <v>0.95111013046577197</v>
      </c>
      <c r="P345" s="18">
        <f t="shared" ca="1" si="186"/>
        <v>0.95588957835755972</v>
      </c>
      <c r="Q345" s="18">
        <f t="shared" ca="1" si="186"/>
        <v>0.96069304357543694</v>
      </c>
      <c r="R345" s="18">
        <f t="shared" ca="1" si="186"/>
        <v>0.96552064680948435</v>
      </c>
      <c r="S345" s="18">
        <f t="shared" ca="1" si="186"/>
        <v>0.97037250935626573</v>
      </c>
      <c r="T345" s="18">
        <f t="shared" ca="1" si="186"/>
        <v>0.97524875312187509</v>
      </c>
      <c r="U345" s="18">
        <f t="shared" ref="U345:AD354" ca="1" si="187">IF(U$24&gt;$J345,0,OFFSET($K$2,$I345,$J345-U$24))</f>
        <v>0.98014950062500006</v>
      </c>
      <c r="V345" s="18">
        <f t="shared" ca="1" si="187"/>
        <v>0.98507487500000002</v>
      </c>
      <c r="W345" s="18">
        <f t="shared" ca="1" si="187"/>
        <v>0.99002500000000004</v>
      </c>
      <c r="X345" s="18">
        <f t="shared" ca="1" si="187"/>
        <v>0.995</v>
      </c>
      <c r="Y345" s="18">
        <f t="shared" ca="1" si="187"/>
        <v>1</v>
      </c>
      <c r="Z345" s="18">
        <f t="shared" ca="1" si="187"/>
        <v>0</v>
      </c>
      <c r="AA345" s="18">
        <f t="shared" ca="1" si="187"/>
        <v>0</v>
      </c>
      <c r="AB345" s="18">
        <f t="shared" ca="1" si="187"/>
        <v>0</v>
      </c>
      <c r="AC345" s="18">
        <f t="shared" ca="1" si="187"/>
        <v>0</v>
      </c>
      <c r="AD345" s="18">
        <f t="shared" ca="1" si="187"/>
        <v>0</v>
      </c>
      <c r="AE345" s="18">
        <f t="shared" ref="AE345:AN354" ca="1" si="188">IF(AE$24&gt;$J345,0,OFFSET($K$2,$I345,$J345-AE$24))</f>
        <v>0</v>
      </c>
      <c r="AF345" s="18">
        <f t="shared" ca="1" si="188"/>
        <v>0</v>
      </c>
      <c r="AG345" s="18">
        <f t="shared" ca="1" si="188"/>
        <v>0</v>
      </c>
      <c r="AH345" s="18">
        <f t="shared" ca="1" si="188"/>
        <v>0</v>
      </c>
      <c r="AI345" s="18">
        <f t="shared" ca="1" si="188"/>
        <v>0</v>
      </c>
      <c r="AJ345" s="18">
        <f t="shared" ca="1" si="188"/>
        <v>0</v>
      </c>
      <c r="AK345" s="18">
        <f t="shared" ca="1" si="188"/>
        <v>0</v>
      </c>
      <c r="AL345" s="18">
        <f t="shared" ca="1" si="188"/>
        <v>0</v>
      </c>
      <c r="AM345" s="18">
        <f t="shared" ca="1" si="188"/>
        <v>0</v>
      </c>
      <c r="AN345" s="18">
        <f t="shared" ca="1" si="188"/>
        <v>0</v>
      </c>
      <c r="AO345" s="18">
        <f t="shared" ref="AO345:AX354" ca="1" si="189">IF(AO$24&gt;$J345,0,OFFSET($K$2,$I345,$J345-AO$24))</f>
        <v>0</v>
      </c>
      <c r="AP345" s="18">
        <f t="shared" ca="1" si="189"/>
        <v>0</v>
      </c>
      <c r="AQ345" s="18">
        <f t="shared" ca="1" si="189"/>
        <v>0</v>
      </c>
      <c r="AR345" s="18">
        <f t="shared" ca="1" si="189"/>
        <v>0</v>
      </c>
      <c r="AS345" s="18">
        <f t="shared" ca="1" si="189"/>
        <v>0</v>
      </c>
      <c r="AT345" s="18">
        <f t="shared" ca="1" si="189"/>
        <v>0</v>
      </c>
      <c r="AU345" s="18">
        <f t="shared" ca="1" si="189"/>
        <v>0</v>
      </c>
      <c r="AV345" s="18">
        <f t="shared" ca="1" si="189"/>
        <v>0</v>
      </c>
      <c r="AW345" s="18">
        <f t="shared" ca="1" si="189"/>
        <v>0</v>
      </c>
      <c r="AX345" s="18">
        <f t="shared" ca="1" si="189"/>
        <v>0</v>
      </c>
      <c r="AY345" s="18">
        <f t="shared" ref="AY345:BH354" ca="1" si="190">IF(AY$24&gt;$J345,0,OFFSET($K$2,$I345,$J345-AY$24))</f>
        <v>0</v>
      </c>
      <c r="AZ345" s="18">
        <f t="shared" ca="1" si="190"/>
        <v>0</v>
      </c>
      <c r="BA345" s="18">
        <f t="shared" ca="1" si="190"/>
        <v>0</v>
      </c>
      <c r="BB345" s="18">
        <f t="shared" ca="1" si="190"/>
        <v>0</v>
      </c>
      <c r="BC345" s="18">
        <f t="shared" ca="1" si="190"/>
        <v>0</v>
      </c>
      <c r="BD345" s="18">
        <f t="shared" ca="1" si="190"/>
        <v>0</v>
      </c>
      <c r="BE345" s="18">
        <f t="shared" ca="1" si="190"/>
        <v>0</v>
      </c>
      <c r="BF345" s="18">
        <f t="shared" ca="1" si="190"/>
        <v>0</v>
      </c>
      <c r="BG345" s="18">
        <f t="shared" ca="1" si="190"/>
        <v>0</v>
      </c>
      <c r="BH345" s="18">
        <f t="shared" ca="1" si="190"/>
        <v>0</v>
      </c>
    </row>
    <row r="346" spans="8:60" x14ac:dyDescent="0.35">
      <c r="H346" s="2" t="str">
        <f t="shared" si="184"/>
        <v>WindDegrade</v>
      </c>
      <c r="I346">
        <f t="shared" si="185"/>
        <v>7</v>
      </c>
      <c r="J346">
        <f t="shared" ref="J346:J409" si="191">IF(J345+1&gt;$I$22,$K$2,J345+1)</f>
        <v>15</v>
      </c>
      <c r="K346" s="18">
        <f t="shared" ca="1" si="186"/>
        <v>0.92756896881832807</v>
      </c>
      <c r="L346" s="18">
        <f t="shared" ca="1" si="186"/>
        <v>0.93223011941540512</v>
      </c>
      <c r="M346" s="18">
        <f t="shared" ca="1" si="186"/>
        <v>0.93691469287980411</v>
      </c>
      <c r="N346" s="18">
        <f t="shared" ca="1" si="186"/>
        <v>0.94162280691437594</v>
      </c>
      <c r="O346" s="18">
        <f t="shared" ca="1" si="186"/>
        <v>0.94635457981344306</v>
      </c>
      <c r="P346" s="18">
        <f t="shared" ca="1" si="186"/>
        <v>0.95111013046577197</v>
      </c>
      <c r="Q346" s="18">
        <f t="shared" ca="1" si="186"/>
        <v>0.95588957835755972</v>
      </c>
      <c r="R346" s="18">
        <f t="shared" ca="1" si="186"/>
        <v>0.96069304357543694</v>
      </c>
      <c r="S346" s="18">
        <f t="shared" ca="1" si="186"/>
        <v>0.96552064680948435</v>
      </c>
      <c r="T346" s="18">
        <f t="shared" ca="1" si="186"/>
        <v>0.97037250935626573</v>
      </c>
      <c r="U346" s="18">
        <f t="shared" ca="1" si="187"/>
        <v>0.97524875312187509</v>
      </c>
      <c r="V346" s="18">
        <f t="shared" ca="1" si="187"/>
        <v>0.98014950062500006</v>
      </c>
      <c r="W346" s="18">
        <f t="shared" ca="1" si="187"/>
        <v>0.98507487500000002</v>
      </c>
      <c r="X346" s="18">
        <f t="shared" ca="1" si="187"/>
        <v>0.99002500000000004</v>
      </c>
      <c r="Y346" s="18">
        <f t="shared" ca="1" si="187"/>
        <v>0.995</v>
      </c>
      <c r="Z346" s="18">
        <f t="shared" ca="1" si="187"/>
        <v>1</v>
      </c>
      <c r="AA346" s="18">
        <f t="shared" ca="1" si="187"/>
        <v>0</v>
      </c>
      <c r="AB346" s="18">
        <f t="shared" ca="1" si="187"/>
        <v>0</v>
      </c>
      <c r="AC346" s="18">
        <f t="shared" ca="1" si="187"/>
        <v>0</v>
      </c>
      <c r="AD346" s="18">
        <f t="shared" ca="1" si="187"/>
        <v>0</v>
      </c>
      <c r="AE346" s="18">
        <f t="shared" ca="1" si="188"/>
        <v>0</v>
      </c>
      <c r="AF346" s="18">
        <f t="shared" ca="1" si="188"/>
        <v>0</v>
      </c>
      <c r="AG346" s="18">
        <f t="shared" ca="1" si="188"/>
        <v>0</v>
      </c>
      <c r="AH346" s="18">
        <f t="shared" ca="1" si="188"/>
        <v>0</v>
      </c>
      <c r="AI346" s="18">
        <f t="shared" ca="1" si="188"/>
        <v>0</v>
      </c>
      <c r="AJ346" s="18">
        <f t="shared" ca="1" si="188"/>
        <v>0</v>
      </c>
      <c r="AK346" s="18">
        <f t="shared" ca="1" si="188"/>
        <v>0</v>
      </c>
      <c r="AL346" s="18">
        <f t="shared" ca="1" si="188"/>
        <v>0</v>
      </c>
      <c r="AM346" s="18">
        <f t="shared" ca="1" si="188"/>
        <v>0</v>
      </c>
      <c r="AN346" s="18">
        <f t="shared" ca="1" si="188"/>
        <v>0</v>
      </c>
      <c r="AO346" s="18">
        <f t="shared" ca="1" si="189"/>
        <v>0</v>
      </c>
      <c r="AP346" s="18">
        <f t="shared" ca="1" si="189"/>
        <v>0</v>
      </c>
      <c r="AQ346" s="18">
        <f t="shared" ca="1" si="189"/>
        <v>0</v>
      </c>
      <c r="AR346" s="18">
        <f t="shared" ca="1" si="189"/>
        <v>0</v>
      </c>
      <c r="AS346" s="18">
        <f t="shared" ca="1" si="189"/>
        <v>0</v>
      </c>
      <c r="AT346" s="18">
        <f t="shared" ca="1" si="189"/>
        <v>0</v>
      </c>
      <c r="AU346" s="18">
        <f t="shared" ca="1" si="189"/>
        <v>0</v>
      </c>
      <c r="AV346" s="18">
        <f t="shared" ca="1" si="189"/>
        <v>0</v>
      </c>
      <c r="AW346" s="18">
        <f t="shared" ca="1" si="189"/>
        <v>0</v>
      </c>
      <c r="AX346" s="18">
        <f t="shared" ca="1" si="189"/>
        <v>0</v>
      </c>
      <c r="AY346" s="18">
        <f t="shared" ca="1" si="190"/>
        <v>0</v>
      </c>
      <c r="AZ346" s="18">
        <f t="shared" ca="1" si="190"/>
        <v>0</v>
      </c>
      <c r="BA346" s="18">
        <f t="shared" ca="1" si="190"/>
        <v>0</v>
      </c>
      <c r="BB346" s="18">
        <f t="shared" ca="1" si="190"/>
        <v>0</v>
      </c>
      <c r="BC346" s="18">
        <f t="shared" ca="1" si="190"/>
        <v>0</v>
      </c>
      <c r="BD346" s="18">
        <f t="shared" ca="1" si="190"/>
        <v>0</v>
      </c>
      <c r="BE346" s="18">
        <f t="shared" ca="1" si="190"/>
        <v>0</v>
      </c>
      <c r="BF346" s="18">
        <f t="shared" ca="1" si="190"/>
        <v>0</v>
      </c>
      <c r="BG346" s="18">
        <f t="shared" ca="1" si="190"/>
        <v>0</v>
      </c>
      <c r="BH346" s="18">
        <f t="shared" ca="1" si="190"/>
        <v>0</v>
      </c>
    </row>
    <row r="347" spans="8:60" x14ac:dyDescent="0.35">
      <c r="H347" s="2" t="str">
        <f t="shared" si="184"/>
        <v>WindDegrade</v>
      </c>
      <c r="I347">
        <f t="shared" si="185"/>
        <v>7</v>
      </c>
      <c r="J347">
        <f t="shared" si="191"/>
        <v>16</v>
      </c>
      <c r="K347" s="18">
        <f t="shared" ca="1" si="186"/>
        <v>0.92293112397423638</v>
      </c>
      <c r="L347" s="18">
        <f t="shared" ca="1" si="186"/>
        <v>0.92756896881832807</v>
      </c>
      <c r="M347" s="18">
        <f t="shared" ca="1" si="186"/>
        <v>0.93223011941540512</v>
      </c>
      <c r="N347" s="18">
        <f t="shared" ca="1" si="186"/>
        <v>0.93691469287980411</v>
      </c>
      <c r="O347" s="18">
        <f t="shared" ca="1" si="186"/>
        <v>0.94162280691437594</v>
      </c>
      <c r="P347" s="18">
        <f t="shared" ca="1" si="186"/>
        <v>0.94635457981344306</v>
      </c>
      <c r="Q347" s="18">
        <f t="shared" ca="1" si="186"/>
        <v>0.95111013046577197</v>
      </c>
      <c r="R347" s="18">
        <f t="shared" ca="1" si="186"/>
        <v>0.95588957835755972</v>
      </c>
      <c r="S347" s="18">
        <f t="shared" ca="1" si="186"/>
        <v>0.96069304357543694</v>
      </c>
      <c r="T347" s="18">
        <f t="shared" ca="1" si="186"/>
        <v>0.96552064680948435</v>
      </c>
      <c r="U347" s="18">
        <f t="shared" ca="1" si="187"/>
        <v>0.97037250935626573</v>
      </c>
      <c r="V347" s="18">
        <f t="shared" ca="1" si="187"/>
        <v>0.97524875312187509</v>
      </c>
      <c r="W347" s="18">
        <f t="shared" ca="1" si="187"/>
        <v>0.98014950062500006</v>
      </c>
      <c r="X347" s="18">
        <f t="shared" ca="1" si="187"/>
        <v>0.98507487500000002</v>
      </c>
      <c r="Y347" s="18">
        <f t="shared" ca="1" si="187"/>
        <v>0.99002500000000004</v>
      </c>
      <c r="Z347" s="18">
        <f t="shared" ca="1" si="187"/>
        <v>0.995</v>
      </c>
      <c r="AA347" s="18">
        <f t="shared" ca="1" si="187"/>
        <v>1</v>
      </c>
      <c r="AB347" s="18">
        <f t="shared" ca="1" si="187"/>
        <v>0</v>
      </c>
      <c r="AC347" s="18">
        <f t="shared" ca="1" si="187"/>
        <v>0</v>
      </c>
      <c r="AD347" s="18">
        <f t="shared" ca="1" si="187"/>
        <v>0</v>
      </c>
      <c r="AE347" s="18">
        <f t="shared" ca="1" si="188"/>
        <v>0</v>
      </c>
      <c r="AF347" s="18">
        <f t="shared" ca="1" si="188"/>
        <v>0</v>
      </c>
      <c r="AG347" s="18">
        <f t="shared" ca="1" si="188"/>
        <v>0</v>
      </c>
      <c r="AH347" s="18">
        <f t="shared" ca="1" si="188"/>
        <v>0</v>
      </c>
      <c r="AI347" s="18">
        <f t="shared" ca="1" si="188"/>
        <v>0</v>
      </c>
      <c r="AJ347" s="18">
        <f t="shared" ca="1" si="188"/>
        <v>0</v>
      </c>
      <c r="AK347" s="18">
        <f t="shared" ca="1" si="188"/>
        <v>0</v>
      </c>
      <c r="AL347" s="18">
        <f t="shared" ca="1" si="188"/>
        <v>0</v>
      </c>
      <c r="AM347" s="18">
        <f t="shared" ca="1" si="188"/>
        <v>0</v>
      </c>
      <c r="AN347" s="18">
        <f t="shared" ca="1" si="188"/>
        <v>0</v>
      </c>
      <c r="AO347" s="18">
        <f t="shared" ca="1" si="189"/>
        <v>0</v>
      </c>
      <c r="AP347" s="18">
        <f t="shared" ca="1" si="189"/>
        <v>0</v>
      </c>
      <c r="AQ347" s="18">
        <f t="shared" ca="1" si="189"/>
        <v>0</v>
      </c>
      <c r="AR347" s="18">
        <f t="shared" ca="1" si="189"/>
        <v>0</v>
      </c>
      <c r="AS347" s="18">
        <f t="shared" ca="1" si="189"/>
        <v>0</v>
      </c>
      <c r="AT347" s="18">
        <f t="shared" ca="1" si="189"/>
        <v>0</v>
      </c>
      <c r="AU347" s="18">
        <f t="shared" ca="1" si="189"/>
        <v>0</v>
      </c>
      <c r="AV347" s="18">
        <f t="shared" ca="1" si="189"/>
        <v>0</v>
      </c>
      <c r="AW347" s="18">
        <f t="shared" ca="1" si="189"/>
        <v>0</v>
      </c>
      <c r="AX347" s="18">
        <f t="shared" ca="1" si="189"/>
        <v>0</v>
      </c>
      <c r="AY347" s="18">
        <f t="shared" ca="1" si="190"/>
        <v>0</v>
      </c>
      <c r="AZ347" s="18">
        <f t="shared" ca="1" si="190"/>
        <v>0</v>
      </c>
      <c r="BA347" s="18">
        <f t="shared" ca="1" si="190"/>
        <v>0</v>
      </c>
      <c r="BB347" s="18">
        <f t="shared" ca="1" si="190"/>
        <v>0</v>
      </c>
      <c r="BC347" s="18">
        <f t="shared" ca="1" si="190"/>
        <v>0</v>
      </c>
      <c r="BD347" s="18">
        <f t="shared" ca="1" si="190"/>
        <v>0</v>
      </c>
      <c r="BE347" s="18">
        <f t="shared" ca="1" si="190"/>
        <v>0</v>
      </c>
      <c r="BF347" s="18">
        <f t="shared" ca="1" si="190"/>
        <v>0</v>
      </c>
      <c r="BG347" s="18">
        <f t="shared" ca="1" si="190"/>
        <v>0</v>
      </c>
      <c r="BH347" s="18">
        <f t="shared" ca="1" si="190"/>
        <v>0</v>
      </c>
    </row>
    <row r="348" spans="8:60" x14ac:dyDescent="0.35">
      <c r="H348" s="2" t="str">
        <f t="shared" si="184"/>
        <v>WindDegrade</v>
      </c>
      <c r="I348">
        <f t="shared" si="185"/>
        <v>7</v>
      </c>
      <c r="J348">
        <f t="shared" si="191"/>
        <v>17</v>
      </c>
      <c r="K348" s="18">
        <f t="shared" ca="1" si="186"/>
        <v>0.9183164683543652</v>
      </c>
      <c r="L348" s="18">
        <f t="shared" ca="1" si="186"/>
        <v>0.92293112397423638</v>
      </c>
      <c r="M348" s="18">
        <f t="shared" ca="1" si="186"/>
        <v>0.92756896881832807</v>
      </c>
      <c r="N348" s="18">
        <f t="shared" ca="1" si="186"/>
        <v>0.93223011941540512</v>
      </c>
      <c r="O348" s="18">
        <f t="shared" ca="1" si="186"/>
        <v>0.93691469287980411</v>
      </c>
      <c r="P348" s="18">
        <f t="shared" ca="1" si="186"/>
        <v>0.94162280691437594</v>
      </c>
      <c r="Q348" s="18">
        <f t="shared" ca="1" si="186"/>
        <v>0.94635457981344306</v>
      </c>
      <c r="R348" s="18">
        <f t="shared" ca="1" si="186"/>
        <v>0.95111013046577197</v>
      </c>
      <c r="S348" s="18">
        <f t="shared" ca="1" si="186"/>
        <v>0.95588957835755972</v>
      </c>
      <c r="T348" s="18">
        <f t="shared" ca="1" si="186"/>
        <v>0.96069304357543694</v>
      </c>
      <c r="U348" s="18">
        <f t="shared" ca="1" si="187"/>
        <v>0.96552064680948435</v>
      </c>
      <c r="V348" s="18">
        <f t="shared" ca="1" si="187"/>
        <v>0.97037250935626573</v>
      </c>
      <c r="W348" s="18">
        <f t="shared" ca="1" si="187"/>
        <v>0.97524875312187509</v>
      </c>
      <c r="X348" s="18">
        <f t="shared" ca="1" si="187"/>
        <v>0.98014950062500006</v>
      </c>
      <c r="Y348" s="18">
        <f t="shared" ca="1" si="187"/>
        <v>0.98507487500000002</v>
      </c>
      <c r="Z348" s="18">
        <f t="shared" ca="1" si="187"/>
        <v>0.99002500000000004</v>
      </c>
      <c r="AA348" s="18">
        <f t="shared" ca="1" si="187"/>
        <v>0.995</v>
      </c>
      <c r="AB348" s="18">
        <f t="shared" ca="1" si="187"/>
        <v>1</v>
      </c>
      <c r="AC348" s="18">
        <f t="shared" ca="1" si="187"/>
        <v>0</v>
      </c>
      <c r="AD348" s="18">
        <f t="shared" ca="1" si="187"/>
        <v>0</v>
      </c>
      <c r="AE348" s="18">
        <f t="shared" ca="1" si="188"/>
        <v>0</v>
      </c>
      <c r="AF348" s="18">
        <f t="shared" ca="1" si="188"/>
        <v>0</v>
      </c>
      <c r="AG348" s="18">
        <f t="shared" ca="1" si="188"/>
        <v>0</v>
      </c>
      <c r="AH348" s="18">
        <f t="shared" ca="1" si="188"/>
        <v>0</v>
      </c>
      <c r="AI348" s="18">
        <f t="shared" ca="1" si="188"/>
        <v>0</v>
      </c>
      <c r="AJ348" s="18">
        <f t="shared" ca="1" si="188"/>
        <v>0</v>
      </c>
      <c r="AK348" s="18">
        <f t="shared" ca="1" si="188"/>
        <v>0</v>
      </c>
      <c r="AL348" s="18">
        <f t="shared" ca="1" si="188"/>
        <v>0</v>
      </c>
      <c r="AM348" s="18">
        <f t="shared" ca="1" si="188"/>
        <v>0</v>
      </c>
      <c r="AN348" s="18">
        <f t="shared" ca="1" si="188"/>
        <v>0</v>
      </c>
      <c r="AO348" s="18">
        <f t="shared" ca="1" si="189"/>
        <v>0</v>
      </c>
      <c r="AP348" s="18">
        <f t="shared" ca="1" si="189"/>
        <v>0</v>
      </c>
      <c r="AQ348" s="18">
        <f t="shared" ca="1" si="189"/>
        <v>0</v>
      </c>
      <c r="AR348" s="18">
        <f t="shared" ca="1" si="189"/>
        <v>0</v>
      </c>
      <c r="AS348" s="18">
        <f t="shared" ca="1" si="189"/>
        <v>0</v>
      </c>
      <c r="AT348" s="18">
        <f t="shared" ca="1" si="189"/>
        <v>0</v>
      </c>
      <c r="AU348" s="18">
        <f t="shared" ca="1" si="189"/>
        <v>0</v>
      </c>
      <c r="AV348" s="18">
        <f t="shared" ca="1" si="189"/>
        <v>0</v>
      </c>
      <c r="AW348" s="18">
        <f t="shared" ca="1" si="189"/>
        <v>0</v>
      </c>
      <c r="AX348" s="18">
        <f t="shared" ca="1" si="189"/>
        <v>0</v>
      </c>
      <c r="AY348" s="18">
        <f t="shared" ca="1" si="190"/>
        <v>0</v>
      </c>
      <c r="AZ348" s="18">
        <f t="shared" ca="1" si="190"/>
        <v>0</v>
      </c>
      <c r="BA348" s="18">
        <f t="shared" ca="1" si="190"/>
        <v>0</v>
      </c>
      <c r="BB348" s="18">
        <f t="shared" ca="1" si="190"/>
        <v>0</v>
      </c>
      <c r="BC348" s="18">
        <f t="shared" ca="1" si="190"/>
        <v>0</v>
      </c>
      <c r="BD348" s="18">
        <f t="shared" ca="1" si="190"/>
        <v>0</v>
      </c>
      <c r="BE348" s="18">
        <f t="shared" ca="1" si="190"/>
        <v>0</v>
      </c>
      <c r="BF348" s="18">
        <f t="shared" ca="1" si="190"/>
        <v>0</v>
      </c>
      <c r="BG348" s="18">
        <f t="shared" ca="1" si="190"/>
        <v>0</v>
      </c>
      <c r="BH348" s="18">
        <f t="shared" ca="1" si="190"/>
        <v>0</v>
      </c>
    </row>
    <row r="349" spans="8:60" x14ac:dyDescent="0.35">
      <c r="H349" s="2" t="str">
        <f t="shared" si="184"/>
        <v>WindDegrade</v>
      </c>
      <c r="I349">
        <f t="shared" si="185"/>
        <v>7</v>
      </c>
      <c r="J349">
        <f t="shared" si="191"/>
        <v>18</v>
      </c>
      <c r="K349" s="18">
        <f t="shared" ca="1" si="186"/>
        <v>0.91372488601259338</v>
      </c>
      <c r="L349" s="18">
        <f t="shared" ca="1" si="186"/>
        <v>0.9183164683543652</v>
      </c>
      <c r="M349" s="18">
        <f t="shared" ca="1" si="186"/>
        <v>0.92293112397423638</v>
      </c>
      <c r="N349" s="18">
        <f t="shared" ca="1" si="186"/>
        <v>0.92756896881832807</v>
      </c>
      <c r="O349" s="18">
        <f t="shared" ca="1" si="186"/>
        <v>0.93223011941540512</v>
      </c>
      <c r="P349" s="18">
        <f t="shared" ca="1" si="186"/>
        <v>0.93691469287980411</v>
      </c>
      <c r="Q349" s="18">
        <f t="shared" ca="1" si="186"/>
        <v>0.94162280691437594</v>
      </c>
      <c r="R349" s="18">
        <f t="shared" ca="1" si="186"/>
        <v>0.94635457981344306</v>
      </c>
      <c r="S349" s="18">
        <f t="shared" ca="1" si="186"/>
        <v>0.95111013046577197</v>
      </c>
      <c r="T349" s="18">
        <f t="shared" ca="1" si="186"/>
        <v>0.95588957835755972</v>
      </c>
      <c r="U349" s="18">
        <f t="shared" ca="1" si="187"/>
        <v>0.96069304357543694</v>
      </c>
      <c r="V349" s="18">
        <f t="shared" ca="1" si="187"/>
        <v>0.96552064680948435</v>
      </c>
      <c r="W349" s="18">
        <f t="shared" ca="1" si="187"/>
        <v>0.97037250935626573</v>
      </c>
      <c r="X349" s="18">
        <f t="shared" ca="1" si="187"/>
        <v>0.97524875312187509</v>
      </c>
      <c r="Y349" s="18">
        <f t="shared" ca="1" si="187"/>
        <v>0.98014950062500006</v>
      </c>
      <c r="Z349" s="18">
        <f t="shared" ca="1" si="187"/>
        <v>0.98507487500000002</v>
      </c>
      <c r="AA349" s="18">
        <f t="shared" ca="1" si="187"/>
        <v>0.99002500000000004</v>
      </c>
      <c r="AB349" s="18">
        <f t="shared" ca="1" si="187"/>
        <v>0.995</v>
      </c>
      <c r="AC349" s="18">
        <f t="shared" ca="1" si="187"/>
        <v>1</v>
      </c>
      <c r="AD349" s="18">
        <f t="shared" ca="1" si="187"/>
        <v>0</v>
      </c>
      <c r="AE349" s="18">
        <f t="shared" ca="1" si="188"/>
        <v>0</v>
      </c>
      <c r="AF349" s="18">
        <f t="shared" ca="1" si="188"/>
        <v>0</v>
      </c>
      <c r="AG349" s="18">
        <f t="shared" ca="1" si="188"/>
        <v>0</v>
      </c>
      <c r="AH349" s="18">
        <f t="shared" ca="1" si="188"/>
        <v>0</v>
      </c>
      <c r="AI349" s="18">
        <f t="shared" ca="1" si="188"/>
        <v>0</v>
      </c>
      <c r="AJ349" s="18">
        <f t="shared" ca="1" si="188"/>
        <v>0</v>
      </c>
      <c r="AK349" s="18">
        <f t="shared" ca="1" si="188"/>
        <v>0</v>
      </c>
      <c r="AL349" s="18">
        <f t="shared" ca="1" si="188"/>
        <v>0</v>
      </c>
      <c r="AM349" s="18">
        <f t="shared" ca="1" si="188"/>
        <v>0</v>
      </c>
      <c r="AN349" s="18">
        <f t="shared" ca="1" si="188"/>
        <v>0</v>
      </c>
      <c r="AO349" s="18">
        <f t="shared" ca="1" si="189"/>
        <v>0</v>
      </c>
      <c r="AP349" s="18">
        <f t="shared" ca="1" si="189"/>
        <v>0</v>
      </c>
      <c r="AQ349" s="18">
        <f t="shared" ca="1" si="189"/>
        <v>0</v>
      </c>
      <c r="AR349" s="18">
        <f t="shared" ca="1" si="189"/>
        <v>0</v>
      </c>
      <c r="AS349" s="18">
        <f t="shared" ca="1" si="189"/>
        <v>0</v>
      </c>
      <c r="AT349" s="18">
        <f t="shared" ca="1" si="189"/>
        <v>0</v>
      </c>
      <c r="AU349" s="18">
        <f t="shared" ca="1" si="189"/>
        <v>0</v>
      </c>
      <c r="AV349" s="18">
        <f t="shared" ca="1" si="189"/>
        <v>0</v>
      </c>
      <c r="AW349" s="18">
        <f t="shared" ca="1" si="189"/>
        <v>0</v>
      </c>
      <c r="AX349" s="18">
        <f t="shared" ca="1" si="189"/>
        <v>0</v>
      </c>
      <c r="AY349" s="18">
        <f t="shared" ca="1" si="190"/>
        <v>0</v>
      </c>
      <c r="AZ349" s="18">
        <f t="shared" ca="1" si="190"/>
        <v>0</v>
      </c>
      <c r="BA349" s="18">
        <f t="shared" ca="1" si="190"/>
        <v>0</v>
      </c>
      <c r="BB349" s="18">
        <f t="shared" ca="1" si="190"/>
        <v>0</v>
      </c>
      <c r="BC349" s="18">
        <f t="shared" ca="1" si="190"/>
        <v>0</v>
      </c>
      <c r="BD349" s="18">
        <f t="shared" ca="1" si="190"/>
        <v>0</v>
      </c>
      <c r="BE349" s="18">
        <f t="shared" ca="1" si="190"/>
        <v>0</v>
      </c>
      <c r="BF349" s="18">
        <f t="shared" ca="1" si="190"/>
        <v>0</v>
      </c>
      <c r="BG349" s="18">
        <f t="shared" ca="1" si="190"/>
        <v>0</v>
      </c>
      <c r="BH349" s="18">
        <f t="shared" ca="1" si="190"/>
        <v>0</v>
      </c>
    </row>
    <row r="350" spans="8:60" x14ac:dyDescent="0.35">
      <c r="H350" s="2" t="str">
        <f t="shared" si="184"/>
        <v>WindDegrade</v>
      </c>
      <c r="I350">
        <f t="shared" si="185"/>
        <v>7</v>
      </c>
      <c r="J350">
        <f t="shared" si="191"/>
        <v>19</v>
      </c>
      <c r="K350" s="18">
        <f t="shared" ca="1" si="186"/>
        <v>0.90915626158253038</v>
      </c>
      <c r="L350" s="18">
        <f t="shared" ca="1" si="186"/>
        <v>0.91372488601259338</v>
      </c>
      <c r="M350" s="18">
        <f t="shared" ca="1" si="186"/>
        <v>0.9183164683543652</v>
      </c>
      <c r="N350" s="18">
        <f t="shared" ca="1" si="186"/>
        <v>0.92293112397423638</v>
      </c>
      <c r="O350" s="18">
        <f t="shared" ca="1" si="186"/>
        <v>0.92756896881832807</v>
      </c>
      <c r="P350" s="18">
        <f t="shared" ca="1" si="186"/>
        <v>0.93223011941540512</v>
      </c>
      <c r="Q350" s="18">
        <f t="shared" ca="1" si="186"/>
        <v>0.93691469287980411</v>
      </c>
      <c r="R350" s="18">
        <f t="shared" ca="1" si="186"/>
        <v>0.94162280691437594</v>
      </c>
      <c r="S350" s="18">
        <f t="shared" ca="1" si="186"/>
        <v>0.94635457981344306</v>
      </c>
      <c r="T350" s="18">
        <f t="shared" ca="1" si="186"/>
        <v>0.95111013046577197</v>
      </c>
      <c r="U350" s="18">
        <f t="shared" ca="1" si="187"/>
        <v>0.95588957835755972</v>
      </c>
      <c r="V350" s="18">
        <f t="shared" ca="1" si="187"/>
        <v>0.96069304357543694</v>
      </c>
      <c r="W350" s="18">
        <f t="shared" ca="1" si="187"/>
        <v>0.96552064680948435</v>
      </c>
      <c r="X350" s="18">
        <f t="shared" ca="1" si="187"/>
        <v>0.97037250935626573</v>
      </c>
      <c r="Y350" s="18">
        <f t="shared" ca="1" si="187"/>
        <v>0.97524875312187509</v>
      </c>
      <c r="Z350" s="18">
        <f t="shared" ca="1" si="187"/>
        <v>0.98014950062500006</v>
      </c>
      <c r="AA350" s="18">
        <f t="shared" ca="1" si="187"/>
        <v>0.98507487500000002</v>
      </c>
      <c r="AB350" s="18">
        <f t="shared" ca="1" si="187"/>
        <v>0.99002500000000004</v>
      </c>
      <c r="AC350" s="18">
        <f t="shared" ca="1" si="187"/>
        <v>0.995</v>
      </c>
      <c r="AD350" s="18">
        <f t="shared" ca="1" si="187"/>
        <v>1</v>
      </c>
      <c r="AE350" s="18">
        <f t="shared" ca="1" si="188"/>
        <v>0</v>
      </c>
      <c r="AF350" s="18">
        <f t="shared" ca="1" si="188"/>
        <v>0</v>
      </c>
      <c r="AG350" s="18">
        <f t="shared" ca="1" si="188"/>
        <v>0</v>
      </c>
      <c r="AH350" s="18">
        <f t="shared" ca="1" si="188"/>
        <v>0</v>
      </c>
      <c r="AI350" s="18">
        <f t="shared" ca="1" si="188"/>
        <v>0</v>
      </c>
      <c r="AJ350" s="18">
        <f t="shared" ca="1" si="188"/>
        <v>0</v>
      </c>
      <c r="AK350" s="18">
        <f t="shared" ca="1" si="188"/>
        <v>0</v>
      </c>
      <c r="AL350" s="18">
        <f t="shared" ca="1" si="188"/>
        <v>0</v>
      </c>
      <c r="AM350" s="18">
        <f t="shared" ca="1" si="188"/>
        <v>0</v>
      </c>
      <c r="AN350" s="18">
        <f t="shared" ca="1" si="188"/>
        <v>0</v>
      </c>
      <c r="AO350" s="18">
        <f t="shared" ca="1" si="189"/>
        <v>0</v>
      </c>
      <c r="AP350" s="18">
        <f t="shared" ca="1" si="189"/>
        <v>0</v>
      </c>
      <c r="AQ350" s="18">
        <f t="shared" ca="1" si="189"/>
        <v>0</v>
      </c>
      <c r="AR350" s="18">
        <f t="shared" ca="1" si="189"/>
        <v>0</v>
      </c>
      <c r="AS350" s="18">
        <f t="shared" ca="1" si="189"/>
        <v>0</v>
      </c>
      <c r="AT350" s="18">
        <f t="shared" ca="1" si="189"/>
        <v>0</v>
      </c>
      <c r="AU350" s="18">
        <f t="shared" ca="1" si="189"/>
        <v>0</v>
      </c>
      <c r="AV350" s="18">
        <f t="shared" ca="1" si="189"/>
        <v>0</v>
      </c>
      <c r="AW350" s="18">
        <f t="shared" ca="1" si="189"/>
        <v>0</v>
      </c>
      <c r="AX350" s="18">
        <f t="shared" ca="1" si="189"/>
        <v>0</v>
      </c>
      <c r="AY350" s="18">
        <f t="shared" ca="1" si="190"/>
        <v>0</v>
      </c>
      <c r="AZ350" s="18">
        <f t="shared" ca="1" si="190"/>
        <v>0</v>
      </c>
      <c r="BA350" s="18">
        <f t="shared" ca="1" si="190"/>
        <v>0</v>
      </c>
      <c r="BB350" s="18">
        <f t="shared" ca="1" si="190"/>
        <v>0</v>
      </c>
      <c r="BC350" s="18">
        <f t="shared" ca="1" si="190"/>
        <v>0</v>
      </c>
      <c r="BD350" s="18">
        <f t="shared" ca="1" si="190"/>
        <v>0</v>
      </c>
      <c r="BE350" s="18">
        <f t="shared" ca="1" si="190"/>
        <v>0</v>
      </c>
      <c r="BF350" s="18">
        <f t="shared" ca="1" si="190"/>
        <v>0</v>
      </c>
      <c r="BG350" s="18">
        <f t="shared" ca="1" si="190"/>
        <v>0</v>
      </c>
      <c r="BH350" s="18">
        <f t="shared" ca="1" si="190"/>
        <v>0</v>
      </c>
    </row>
    <row r="351" spans="8:60" x14ac:dyDescent="0.35">
      <c r="H351" s="2" t="str">
        <f t="shared" si="184"/>
        <v>WindDegrade</v>
      </c>
      <c r="I351">
        <f t="shared" si="185"/>
        <v>7</v>
      </c>
      <c r="J351">
        <f t="shared" si="191"/>
        <v>20</v>
      </c>
      <c r="K351" s="18">
        <f t="shared" ca="1" si="186"/>
        <v>0.90461048027461777</v>
      </c>
      <c r="L351" s="18">
        <f t="shared" ca="1" si="186"/>
        <v>0.90915626158253038</v>
      </c>
      <c r="M351" s="18">
        <f t="shared" ca="1" si="186"/>
        <v>0.91372488601259338</v>
      </c>
      <c r="N351" s="18">
        <f t="shared" ca="1" si="186"/>
        <v>0.9183164683543652</v>
      </c>
      <c r="O351" s="18">
        <f t="shared" ca="1" si="186"/>
        <v>0.92293112397423638</v>
      </c>
      <c r="P351" s="18">
        <f t="shared" ca="1" si="186"/>
        <v>0.92756896881832807</v>
      </c>
      <c r="Q351" s="18">
        <f t="shared" ca="1" si="186"/>
        <v>0.93223011941540512</v>
      </c>
      <c r="R351" s="18">
        <f t="shared" ca="1" si="186"/>
        <v>0.93691469287980411</v>
      </c>
      <c r="S351" s="18">
        <f t="shared" ca="1" si="186"/>
        <v>0.94162280691437594</v>
      </c>
      <c r="T351" s="18">
        <f t="shared" ca="1" si="186"/>
        <v>0.94635457981344306</v>
      </c>
      <c r="U351" s="18">
        <f t="shared" ca="1" si="187"/>
        <v>0.95111013046577197</v>
      </c>
      <c r="V351" s="18">
        <f t="shared" ca="1" si="187"/>
        <v>0.95588957835755972</v>
      </c>
      <c r="W351" s="18">
        <f t="shared" ca="1" si="187"/>
        <v>0.96069304357543694</v>
      </c>
      <c r="X351" s="18">
        <f t="shared" ca="1" si="187"/>
        <v>0.96552064680948435</v>
      </c>
      <c r="Y351" s="18">
        <f t="shared" ca="1" si="187"/>
        <v>0.97037250935626573</v>
      </c>
      <c r="Z351" s="18">
        <f t="shared" ca="1" si="187"/>
        <v>0.97524875312187509</v>
      </c>
      <c r="AA351" s="18">
        <f t="shared" ca="1" si="187"/>
        <v>0.98014950062500006</v>
      </c>
      <c r="AB351" s="18">
        <f t="shared" ca="1" si="187"/>
        <v>0.98507487500000002</v>
      </c>
      <c r="AC351" s="18">
        <f t="shared" ca="1" si="187"/>
        <v>0.99002500000000004</v>
      </c>
      <c r="AD351" s="18">
        <f t="shared" ca="1" si="187"/>
        <v>0.995</v>
      </c>
      <c r="AE351" s="18">
        <f t="shared" ca="1" si="188"/>
        <v>1</v>
      </c>
      <c r="AF351" s="18">
        <f t="shared" ca="1" si="188"/>
        <v>0</v>
      </c>
      <c r="AG351" s="18">
        <f t="shared" ca="1" si="188"/>
        <v>0</v>
      </c>
      <c r="AH351" s="18">
        <f t="shared" ca="1" si="188"/>
        <v>0</v>
      </c>
      <c r="AI351" s="18">
        <f t="shared" ca="1" si="188"/>
        <v>0</v>
      </c>
      <c r="AJ351" s="18">
        <f t="shared" ca="1" si="188"/>
        <v>0</v>
      </c>
      <c r="AK351" s="18">
        <f t="shared" ca="1" si="188"/>
        <v>0</v>
      </c>
      <c r="AL351" s="18">
        <f t="shared" ca="1" si="188"/>
        <v>0</v>
      </c>
      <c r="AM351" s="18">
        <f t="shared" ca="1" si="188"/>
        <v>0</v>
      </c>
      <c r="AN351" s="18">
        <f t="shared" ca="1" si="188"/>
        <v>0</v>
      </c>
      <c r="AO351" s="18">
        <f t="shared" ca="1" si="189"/>
        <v>0</v>
      </c>
      <c r="AP351" s="18">
        <f t="shared" ca="1" si="189"/>
        <v>0</v>
      </c>
      <c r="AQ351" s="18">
        <f t="shared" ca="1" si="189"/>
        <v>0</v>
      </c>
      <c r="AR351" s="18">
        <f t="shared" ca="1" si="189"/>
        <v>0</v>
      </c>
      <c r="AS351" s="18">
        <f t="shared" ca="1" si="189"/>
        <v>0</v>
      </c>
      <c r="AT351" s="18">
        <f t="shared" ca="1" si="189"/>
        <v>0</v>
      </c>
      <c r="AU351" s="18">
        <f t="shared" ca="1" si="189"/>
        <v>0</v>
      </c>
      <c r="AV351" s="18">
        <f t="shared" ca="1" si="189"/>
        <v>0</v>
      </c>
      <c r="AW351" s="18">
        <f t="shared" ca="1" si="189"/>
        <v>0</v>
      </c>
      <c r="AX351" s="18">
        <f t="shared" ca="1" si="189"/>
        <v>0</v>
      </c>
      <c r="AY351" s="18">
        <f t="shared" ca="1" si="190"/>
        <v>0</v>
      </c>
      <c r="AZ351" s="18">
        <f t="shared" ca="1" si="190"/>
        <v>0</v>
      </c>
      <c r="BA351" s="18">
        <f t="shared" ca="1" si="190"/>
        <v>0</v>
      </c>
      <c r="BB351" s="18">
        <f t="shared" ca="1" si="190"/>
        <v>0</v>
      </c>
      <c r="BC351" s="18">
        <f t="shared" ca="1" si="190"/>
        <v>0</v>
      </c>
      <c r="BD351" s="18">
        <f t="shared" ca="1" si="190"/>
        <v>0</v>
      </c>
      <c r="BE351" s="18">
        <f t="shared" ca="1" si="190"/>
        <v>0</v>
      </c>
      <c r="BF351" s="18">
        <f t="shared" ca="1" si="190"/>
        <v>0</v>
      </c>
      <c r="BG351" s="18">
        <f t="shared" ca="1" si="190"/>
        <v>0</v>
      </c>
      <c r="BH351" s="18">
        <f t="shared" ca="1" si="190"/>
        <v>0</v>
      </c>
    </row>
    <row r="352" spans="8:60" x14ac:dyDescent="0.35">
      <c r="H352" s="2" t="str">
        <f t="shared" si="184"/>
        <v>WindDegrade</v>
      </c>
      <c r="I352">
        <f t="shared" si="185"/>
        <v>7</v>
      </c>
      <c r="J352">
        <f t="shared" si="191"/>
        <v>21</v>
      </c>
      <c r="K352" s="18">
        <f t="shared" ca="1" si="186"/>
        <v>0.90008742787324469</v>
      </c>
      <c r="L352" s="18">
        <f t="shared" ca="1" si="186"/>
        <v>0.90461048027461777</v>
      </c>
      <c r="M352" s="18">
        <f t="shared" ca="1" si="186"/>
        <v>0.90915626158253038</v>
      </c>
      <c r="N352" s="18">
        <f t="shared" ca="1" si="186"/>
        <v>0.91372488601259338</v>
      </c>
      <c r="O352" s="18">
        <f t="shared" ca="1" si="186"/>
        <v>0.9183164683543652</v>
      </c>
      <c r="P352" s="18">
        <f t="shared" ca="1" si="186"/>
        <v>0.92293112397423638</v>
      </c>
      <c r="Q352" s="18">
        <f t="shared" ca="1" si="186"/>
        <v>0.92756896881832807</v>
      </c>
      <c r="R352" s="18">
        <f t="shared" ca="1" si="186"/>
        <v>0.93223011941540512</v>
      </c>
      <c r="S352" s="18">
        <f t="shared" ca="1" si="186"/>
        <v>0.93691469287980411</v>
      </c>
      <c r="T352" s="18">
        <f t="shared" ca="1" si="186"/>
        <v>0.94162280691437594</v>
      </c>
      <c r="U352" s="18">
        <f t="shared" ca="1" si="187"/>
        <v>0.94635457981344306</v>
      </c>
      <c r="V352" s="18">
        <f t="shared" ca="1" si="187"/>
        <v>0.95111013046577197</v>
      </c>
      <c r="W352" s="18">
        <f t="shared" ca="1" si="187"/>
        <v>0.95588957835755972</v>
      </c>
      <c r="X352" s="18">
        <f t="shared" ca="1" si="187"/>
        <v>0.96069304357543694</v>
      </c>
      <c r="Y352" s="18">
        <f t="shared" ca="1" si="187"/>
        <v>0.96552064680948435</v>
      </c>
      <c r="Z352" s="18">
        <f t="shared" ca="1" si="187"/>
        <v>0.97037250935626573</v>
      </c>
      <c r="AA352" s="18">
        <f t="shared" ca="1" si="187"/>
        <v>0.97524875312187509</v>
      </c>
      <c r="AB352" s="18">
        <f t="shared" ca="1" si="187"/>
        <v>0.98014950062500006</v>
      </c>
      <c r="AC352" s="18">
        <f t="shared" ca="1" si="187"/>
        <v>0.98507487500000002</v>
      </c>
      <c r="AD352" s="18">
        <f t="shared" ca="1" si="187"/>
        <v>0.99002500000000004</v>
      </c>
      <c r="AE352" s="18">
        <f t="shared" ca="1" si="188"/>
        <v>0.995</v>
      </c>
      <c r="AF352" s="18">
        <f t="shared" ca="1" si="188"/>
        <v>1</v>
      </c>
      <c r="AG352" s="18">
        <f t="shared" ca="1" si="188"/>
        <v>0</v>
      </c>
      <c r="AH352" s="18">
        <f t="shared" ca="1" si="188"/>
        <v>0</v>
      </c>
      <c r="AI352" s="18">
        <f t="shared" ca="1" si="188"/>
        <v>0</v>
      </c>
      <c r="AJ352" s="18">
        <f t="shared" ca="1" si="188"/>
        <v>0</v>
      </c>
      <c r="AK352" s="18">
        <f t="shared" ca="1" si="188"/>
        <v>0</v>
      </c>
      <c r="AL352" s="18">
        <f t="shared" ca="1" si="188"/>
        <v>0</v>
      </c>
      <c r="AM352" s="18">
        <f t="shared" ca="1" si="188"/>
        <v>0</v>
      </c>
      <c r="AN352" s="18">
        <f t="shared" ca="1" si="188"/>
        <v>0</v>
      </c>
      <c r="AO352" s="18">
        <f t="shared" ca="1" si="189"/>
        <v>0</v>
      </c>
      <c r="AP352" s="18">
        <f t="shared" ca="1" si="189"/>
        <v>0</v>
      </c>
      <c r="AQ352" s="18">
        <f t="shared" ca="1" si="189"/>
        <v>0</v>
      </c>
      <c r="AR352" s="18">
        <f t="shared" ca="1" si="189"/>
        <v>0</v>
      </c>
      <c r="AS352" s="18">
        <f t="shared" ca="1" si="189"/>
        <v>0</v>
      </c>
      <c r="AT352" s="18">
        <f t="shared" ca="1" si="189"/>
        <v>0</v>
      </c>
      <c r="AU352" s="18">
        <f t="shared" ca="1" si="189"/>
        <v>0</v>
      </c>
      <c r="AV352" s="18">
        <f t="shared" ca="1" si="189"/>
        <v>0</v>
      </c>
      <c r="AW352" s="18">
        <f t="shared" ca="1" si="189"/>
        <v>0</v>
      </c>
      <c r="AX352" s="18">
        <f t="shared" ca="1" si="189"/>
        <v>0</v>
      </c>
      <c r="AY352" s="18">
        <f t="shared" ca="1" si="190"/>
        <v>0</v>
      </c>
      <c r="AZ352" s="18">
        <f t="shared" ca="1" si="190"/>
        <v>0</v>
      </c>
      <c r="BA352" s="18">
        <f t="shared" ca="1" si="190"/>
        <v>0</v>
      </c>
      <c r="BB352" s="18">
        <f t="shared" ca="1" si="190"/>
        <v>0</v>
      </c>
      <c r="BC352" s="18">
        <f t="shared" ca="1" si="190"/>
        <v>0</v>
      </c>
      <c r="BD352" s="18">
        <f t="shared" ca="1" si="190"/>
        <v>0</v>
      </c>
      <c r="BE352" s="18">
        <f t="shared" ca="1" si="190"/>
        <v>0</v>
      </c>
      <c r="BF352" s="18">
        <f t="shared" ca="1" si="190"/>
        <v>0</v>
      </c>
      <c r="BG352" s="18">
        <f t="shared" ca="1" si="190"/>
        <v>0</v>
      </c>
      <c r="BH352" s="18">
        <f t="shared" ca="1" si="190"/>
        <v>0</v>
      </c>
    </row>
    <row r="353" spans="8:60" x14ac:dyDescent="0.35">
      <c r="H353" s="2" t="str">
        <f t="shared" si="184"/>
        <v>WindDegrade</v>
      </c>
      <c r="I353">
        <f t="shared" si="185"/>
        <v>7</v>
      </c>
      <c r="J353">
        <f t="shared" si="191"/>
        <v>22</v>
      </c>
      <c r="K353" s="18">
        <f t="shared" ca="1" si="186"/>
        <v>0.89558699073387849</v>
      </c>
      <c r="L353" s="18">
        <f t="shared" ca="1" si="186"/>
        <v>0.90008742787324469</v>
      </c>
      <c r="M353" s="18">
        <f t="shared" ca="1" si="186"/>
        <v>0.90461048027461777</v>
      </c>
      <c r="N353" s="18">
        <f t="shared" ca="1" si="186"/>
        <v>0.90915626158253038</v>
      </c>
      <c r="O353" s="18">
        <f t="shared" ca="1" si="186"/>
        <v>0.91372488601259338</v>
      </c>
      <c r="P353" s="18">
        <f t="shared" ca="1" si="186"/>
        <v>0.9183164683543652</v>
      </c>
      <c r="Q353" s="18">
        <f t="shared" ca="1" si="186"/>
        <v>0.92293112397423638</v>
      </c>
      <c r="R353" s="18">
        <f t="shared" ca="1" si="186"/>
        <v>0.92756896881832807</v>
      </c>
      <c r="S353" s="18">
        <f t="shared" ca="1" si="186"/>
        <v>0.93223011941540512</v>
      </c>
      <c r="T353" s="18">
        <f t="shared" ca="1" si="186"/>
        <v>0.93691469287980411</v>
      </c>
      <c r="U353" s="18">
        <f t="shared" ca="1" si="187"/>
        <v>0.94162280691437594</v>
      </c>
      <c r="V353" s="18">
        <f t="shared" ca="1" si="187"/>
        <v>0.94635457981344306</v>
      </c>
      <c r="W353" s="18">
        <f t="shared" ca="1" si="187"/>
        <v>0.95111013046577197</v>
      </c>
      <c r="X353" s="18">
        <f t="shared" ca="1" si="187"/>
        <v>0.95588957835755972</v>
      </c>
      <c r="Y353" s="18">
        <f t="shared" ca="1" si="187"/>
        <v>0.96069304357543694</v>
      </c>
      <c r="Z353" s="18">
        <f t="shared" ca="1" si="187"/>
        <v>0.96552064680948435</v>
      </c>
      <c r="AA353" s="18">
        <f t="shared" ca="1" si="187"/>
        <v>0.97037250935626573</v>
      </c>
      <c r="AB353" s="18">
        <f t="shared" ca="1" si="187"/>
        <v>0.97524875312187509</v>
      </c>
      <c r="AC353" s="18">
        <f t="shared" ca="1" si="187"/>
        <v>0.98014950062500006</v>
      </c>
      <c r="AD353" s="18">
        <f t="shared" ca="1" si="187"/>
        <v>0.98507487500000002</v>
      </c>
      <c r="AE353" s="18">
        <f t="shared" ca="1" si="188"/>
        <v>0.99002500000000004</v>
      </c>
      <c r="AF353" s="18">
        <f t="shared" ca="1" si="188"/>
        <v>0.995</v>
      </c>
      <c r="AG353" s="18">
        <f t="shared" ca="1" si="188"/>
        <v>1</v>
      </c>
      <c r="AH353" s="18">
        <f t="shared" ca="1" si="188"/>
        <v>0</v>
      </c>
      <c r="AI353" s="18">
        <f t="shared" ca="1" si="188"/>
        <v>0</v>
      </c>
      <c r="AJ353" s="18">
        <f t="shared" ca="1" si="188"/>
        <v>0</v>
      </c>
      <c r="AK353" s="18">
        <f t="shared" ca="1" si="188"/>
        <v>0</v>
      </c>
      <c r="AL353" s="18">
        <f t="shared" ca="1" si="188"/>
        <v>0</v>
      </c>
      <c r="AM353" s="18">
        <f t="shared" ca="1" si="188"/>
        <v>0</v>
      </c>
      <c r="AN353" s="18">
        <f t="shared" ca="1" si="188"/>
        <v>0</v>
      </c>
      <c r="AO353" s="18">
        <f t="shared" ca="1" si="189"/>
        <v>0</v>
      </c>
      <c r="AP353" s="18">
        <f t="shared" ca="1" si="189"/>
        <v>0</v>
      </c>
      <c r="AQ353" s="18">
        <f t="shared" ca="1" si="189"/>
        <v>0</v>
      </c>
      <c r="AR353" s="18">
        <f t="shared" ca="1" si="189"/>
        <v>0</v>
      </c>
      <c r="AS353" s="18">
        <f t="shared" ca="1" si="189"/>
        <v>0</v>
      </c>
      <c r="AT353" s="18">
        <f t="shared" ca="1" si="189"/>
        <v>0</v>
      </c>
      <c r="AU353" s="18">
        <f t="shared" ca="1" si="189"/>
        <v>0</v>
      </c>
      <c r="AV353" s="18">
        <f t="shared" ca="1" si="189"/>
        <v>0</v>
      </c>
      <c r="AW353" s="18">
        <f t="shared" ca="1" si="189"/>
        <v>0</v>
      </c>
      <c r="AX353" s="18">
        <f t="shared" ca="1" si="189"/>
        <v>0</v>
      </c>
      <c r="AY353" s="18">
        <f t="shared" ca="1" si="190"/>
        <v>0</v>
      </c>
      <c r="AZ353" s="18">
        <f t="shared" ca="1" si="190"/>
        <v>0</v>
      </c>
      <c r="BA353" s="18">
        <f t="shared" ca="1" si="190"/>
        <v>0</v>
      </c>
      <c r="BB353" s="18">
        <f t="shared" ca="1" si="190"/>
        <v>0</v>
      </c>
      <c r="BC353" s="18">
        <f t="shared" ca="1" si="190"/>
        <v>0</v>
      </c>
      <c r="BD353" s="18">
        <f t="shared" ca="1" si="190"/>
        <v>0</v>
      </c>
      <c r="BE353" s="18">
        <f t="shared" ca="1" si="190"/>
        <v>0</v>
      </c>
      <c r="BF353" s="18">
        <f t="shared" ca="1" si="190"/>
        <v>0</v>
      </c>
      <c r="BG353" s="18">
        <f t="shared" ca="1" si="190"/>
        <v>0</v>
      </c>
      <c r="BH353" s="18">
        <f t="shared" ca="1" si="190"/>
        <v>0</v>
      </c>
    </row>
    <row r="354" spans="8:60" x14ac:dyDescent="0.35">
      <c r="H354" s="2" t="str">
        <f t="shared" si="184"/>
        <v>WindDegrade</v>
      </c>
      <c r="I354">
        <f t="shared" si="185"/>
        <v>7</v>
      </c>
      <c r="J354">
        <f t="shared" si="191"/>
        <v>23</v>
      </c>
      <c r="K354" s="18">
        <f t="shared" ca="1" si="186"/>
        <v>0.89110905578020905</v>
      </c>
      <c r="L354" s="18">
        <f t="shared" ca="1" si="186"/>
        <v>0.89558699073387849</v>
      </c>
      <c r="M354" s="18">
        <f t="shared" ca="1" si="186"/>
        <v>0.90008742787324469</v>
      </c>
      <c r="N354" s="18">
        <f t="shared" ca="1" si="186"/>
        <v>0.90461048027461777</v>
      </c>
      <c r="O354" s="18">
        <f t="shared" ca="1" si="186"/>
        <v>0.90915626158253038</v>
      </c>
      <c r="P354" s="18">
        <f t="shared" ca="1" si="186"/>
        <v>0.91372488601259338</v>
      </c>
      <c r="Q354" s="18">
        <f t="shared" ca="1" si="186"/>
        <v>0.9183164683543652</v>
      </c>
      <c r="R354" s="18">
        <f t="shared" ca="1" si="186"/>
        <v>0.92293112397423638</v>
      </c>
      <c r="S354" s="18">
        <f t="shared" ca="1" si="186"/>
        <v>0.92756896881832807</v>
      </c>
      <c r="T354" s="18">
        <f t="shared" ca="1" si="186"/>
        <v>0.93223011941540512</v>
      </c>
      <c r="U354" s="18">
        <f t="shared" ca="1" si="187"/>
        <v>0.93691469287980411</v>
      </c>
      <c r="V354" s="18">
        <f t="shared" ca="1" si="187"/>
        <v>0.94162280691437594</v>
      </c>
      <c r="W354" s="18">
        <f t="shared" ca="1" si="187"/>
        <v>0.94635457981344306</v>
      </c>
      <c r="X354" s="18">
        <f t="shared" ca="1" si="187"/>
        <v>0.95111013046577197</v>
      </c>
      <c r="Y354" s="18">
        <f t="shared" ca="1" si="187"/>
        <v>0.95588957835755972</v>
      </c>
      <c r="Z354" s="18">
        <f t="shared" ca="1" si="187"/>
        <v>0.96069304357543694</v>
      </c>
      <c r="AA354" s="18">
        <f t="shared" ca="1" si="187"/>
        <v>0.96552064680948435</v>
      </c>
      <c r="AB354" s="18">
        <f t="shared" ca="1" si="187"/>
        <v>0.97037250935626573</v>
      </c>
      <c r="AC354" s="18">
        <f t="shared" ca="1" si="187"/>
        <v>0.97524875312187509</v>
      </c>
      <c r="AD354" s="18">
        <f t="shared" ca="1" si="187"/>
        <v>0.98014950062500006</v>
      </c>
      <c r="AE354" s="18">
        <f t="shared" ca="1" si="188"/>
        <v>0.98507487500000002</v>
      </c>
      <c r="AF354" s="18">
        <f t="shared" ca="1" si="188"/>
        <v>0.99002500000000004</v>
      </c>
      <c r="AG354" s="18">
        <f t="shared" ca="1" si="188"/>
        <v>0.995</v>
      </c>
      <c r="AH354" s="18">
        <f t="shared" ca="1" si="188"/>
        <v>1</v>
      </c>
      <c r="AI354" s="18">
        <f t="shared" ca="1" si="188"/>
        <v>0</v>
      </c>
      <c r="AJ354" s="18">
        <f t="shared" ca="1" si="188"/>
        <v>0</v>
      </c>
      <c r="AK354" s="18">
        <f t="shared" ca="1" si="188"/>
        <v>0</v>
      </c>
      <c r="AL354" s="18">
        <f t="shared" ca="1" si="188"/>
        <v>0</v>
      </c>
      <c r="AM354" s="18">
        <f t="shared" ca="1" si="188"/>
        <v>0</v>
      </c>
      <c r="AN354" s="18">
        <f t="shared" ca="1" si="188"/>
        <v>0</v>
      </c>
      <c r="AO354" s="18">
        <f t="shared" ca="1" si="189"/>
        <v>0</v>
      </c>
      <c r="AP354" s="18">
        <f t="shared" ca="1" si="189"/>
        <v>0</v>
      </c>
      <c r="AQ354" s="18">
        <f t="shared" ca="1" si="189"/>
        <v>0</v>
      </c>
      <c r="AR354" s="18">
        <f t="shared" ca="1" si="189"/>
        <v>0</v>
      </c>
      <c r="AS354" s="18">
        <f t="shared" ca="1" si="189"/>
        <v>0</v>
      </c>
      <c r="AT354" s="18">
        <f t="shared" ca="1" si="189"/>
        <v>0</v>
      </c>
      <c r="AU354" s="18">
        <f t="shared" ca="1" si="189"/>
        <v>0</v>
      </c>
      <c r="AV354" s="18">
        <f t="shared" ca="1" si="189"/>
        <v>0</v>
      </c>
      <c r="AW354" s="18">
        <f t="shared" ca="1" si="189"/>
        <v>0</v>
      </c>
      <c r="AX354" s="18">
        <f t="shared" ca="1" si="189"/>
        <v>0</v>
      </c>
      <c r="AY354" s="18">
        <f t="shared" ca="1" si="190"/>
        <v>0</v>
      </c>
      <c r="AZ354" s="18">
        <f t="shared" ca="1" si="190"/>
        <v>0</v>
      </c>
      <c r="BA354" s="18">
        <f t="shared" ca="1" si="190"/>
        <v>0</v>
      </c>
      <c r="BB354" s="18">
        <f t="shared" ca="1" si="190"/>
        <v>0</v>
      </c>
      <c r="BC354" s="18">
        <f t="shared" ca="1" si="190"/>
        <v>0</v>
      </c>
      <c r="BD354" s="18">
        <f t="shared" ca="1" si="190"/>
        <v>0</v>
      </c>
      <c r="BE354" s="18">
        <f t="shared" ca="1" si="190"/>
        <v>0</v>
      </c>
      <c r="BF354" s="18">
        <f t="shared" ca="1" si="190"/>
        <v>0</v>
      </c>
      <c r="BG354" s="18">
        <f t="shared" ca="1" si="190"/>
        <v>0</v>
      </c>
      <c r="BH354" s="18">
        <f t="shared" ca="1" si="190"/>
        <v>0</v>
      </c>
    </row>
    <row r="355" spans="8:60" x14ac:dyDescent="0.35">
      <c r="H355" s="2" t="str">
        <f t="shared" si="184"/>
        <v>WindDegrade</v>
      </c>
      <c r="I355">
        <f t="shared" si="185"/>
        <v>7</v>
      </c>
      <c r="J355">
        <f t="shared" si="191"/>
        <v>24</v>
      </c>
      <c r="K355" s="18">
        <f t="shared" ref="K355:T364" ca="1" si="192">IF(K$24&gt;$J355,0,OFFSET($K$2,$I355,$J355-K$24))</f>
        <v>0.88665351050130803</v>
      </c>
      <c r="L355" s="18">
        <f t="shared" ca="1" si="192"/>
        <v>0.89110905578020905</v>
      </c>
      <c r="M355" s="18">
        <f t="shared" ca="1" si="192"/>
        <v>0.89558699073387849</v>
      </c>
      <c r="N355" s="18">
        <f t="shared" ca="1" si="192"/>
        <v>0.90008742787324469</v>
      </c>
      <c r="O355" s="18">
        <f t="shared" ca="1" si="192"/>
        <v>0.90461048027461777</v>
      </c>
      <c r="P355" s="18">
        <f t="shared" ca="1" si="192"/>
        <v>0.90915626158253038</v>
      </c>
      <c r="Q355" s="18">
        <f t="shared" ca="1" si="192"/>
        <v>0.91372488601259338</v>
      </c>
      <c r="R355" s="18">
        <f t="shared" ca="1" si="192"/>
        <v>0.9183164683543652</v>
      </c>
      <c r="S355" s="18">
        <f t="shared" ca="1" si="192"/>
        <v>0.92293112397423638</v>
      </c>
      <c r="T355" s="18">
        <f t="shared" ca="1" si="192"/>
        <v>0.92756896881832807</v>
      </c>
      <c r="U355" s="18">
        <f t="shared" ref="U355:AD364" ca="1" si="193">IF(U$24&gt;$J355,0,OFFSET($K$2,$I355,$J355-U$24))</f>
        <v>0.93223011941540512</v>
      </c>
      <c r="V355" s="18">
        <f t="shared" ca="1" si="193"/>
        <v>0.93691469287980411</v>
      </c>
      <c r="W355" s="18">
        <f t="shared" ca="1" si="193"/>
        <v>0.94162280691437594</v>
      </c>
      <c r="X355" s="18">
        <f t="shared" ca="1" si="193"/>
        <v>0.94635457981344306</v>
      </c>
      <c r="Y355" s="18">
        <f t="shared" ca="1" si="193"/>
        <v>0.95111013046577197</v>
      </c>
      <c r="Z355" s="18">
        <f t="shared" ca="1" si="193"/>
        <v>0.95588957835755972</v>
      </c>
      <c r="AA355" s="18">
        <f t="shared" ca="1" si="193"/>
        <v>0.96069304357543694</v>
      </c>
      <c r="AB355" s="18">
        <f t="shared" ca="1" si="193"/>
        <v>0.96552064680948435</v>
      </c>
      <c r="AC355" s="18">
        <f t="shared" ca="1" si="193"/>
        <v>0.97037250935626573</v>
      </c>
      <c r="AD355" s="18">
        <f t="shared" ca="1" si="193"/>
        <v>0.97524875312187509</v>
      </c>
      <c r="AE355" s="18">
        <f t="shared" ref="AE355:AN364" ca="1" si="194">IF(AE$24&gt;$J355,0,OFFSET($K$2,$I355,$J355-AE$24))</f>
        <v>0.98014950062500006</v>
      </c>
      <c r="AF355" s="18">
        <f t="shared" ca="1" si="194"/>
        <v>0.98507487500000002</v>
      </c>
      <c r="AG355" s="18">
        <f t="shared" ca="1" si="194"/>
        <v>0.99002500000000004</v>
      </c>
      <c r="AH355" s="18">
        <f t="shared" ca="1" si="194"/>
        <v>0.995</v>
      </c>
      <c r="AI355" s="18">
        <f t="shared" ca="1" si="194"/>
        <v>1</v>
      </c>
      <c r="AJ355" s="18">
        <f t="shared" ca="1" si="194"/>
        <v>0</v>
      </c>
      <c r="AK355" s="18">
        <f t="shared" ca="1" si="194"/>
        <v>0</v>
      </c>
      <c r="AL355" s="18">
        <f t="shared" ca="1" si="194"/>
        <v>0</v>
      </c>
      <c r="AM355" s="18">
        <f t="shared" ca="1" si="194"/>
        <v>0</v>
      </c>
      <c r="AN355" s="18">
        <f t="shared" ca="1" si="194"/>
        <v>0</v>
      </c>
      <c r="AO355" s="18">
        <f t="shared" ref="AO355:AX364" ca="1" si="195">IF(AO$24&gt;$J355,0,OFFSET($K$2,$I355,$J355-AO$24))</f>
        <v>0</v>
      </c>
      <c r="AP355" s="18">
        <f t="shared" ca="1" si="195"/>
        <v>0</v>
      </c>
      <c r="AQ355" s="18">
        <f t="shared" ca="1" si="195"/>
        <v>0</v>
      </c>
      <c r="AR355" s="18">
        <f t="shared" ca="1" si="195"/>
        <v>0</v>
      </c>
      <c r="AS355" s="18">
        <f t="shared" ca="1" si="195"/>
        <v>0</v>
      </c>
      <c r="AT355" s="18">
        <f t="shared" ca="1" si="195"/>
        <v>0</v>
      </c>
      <c r="AU355" s="18">
        <f t="shared" ca="1" si="195"/>
        <v>0</v>
      </c>
      <c r="AV355" s="18">
        <f t="shared" ca="1" si="195"/>
        <v>0</v>
      </c>
      <c r="AW355" s="18">
        <f t="shared" ca="1" si="195"/>
        <v>0</v>
      </c>
      <c r="AX355" s="18">
        <f t="shared" ca="1" si="195"/>
        <v>0</v>
      </c>
      <c r="AY355" s="18">
        <f t="shared" ref="AY355:BH364" ca="1" si="196">IF(AY$24&gt;$J355,0,OFFSET($K$2,$I355,$J355-AY$24))</f>
        <v>0</v>
      </c>
      <c r="AZ355" s="18">
        <f t="shared" ca="1" si="196"/>
        <v>0</v>
      </c>
      <c r="BA355" s="18">
        <f t="shared" ca="1" si="196"/>
        <v>0</v>
      </c>
      <c r="BB355" s="18">
        <f t="shared" ca="1" si="196"/>
        <v>0</v>
      </c>
      <c r="BC355" s="18">
        <f t="shared" ca="1" si="196"/>
        <v>0</v>
      </c>
      <c r="BD355" s="18">
        <f t="shared" ca="1" si="196"/>
        <v>0</v>
      </c>
      <c r="BE355" s="18">
        <f t="shared" ca="1" si="196"/>
        <v>0</v>
      </c>
      <c r="BF355" s="18">
        <f t="shared" ca="1" si="196"/>
        <v>0</v>
      </c>
      <c r="BG355" s="18">
        <f t="shared" ca="1" si="196"/>
        <v>0</v>
      </c>
      <c r="BH355" s="18">
        <f t="shared" ca="1" si="196"/>
        <v>0</v>
      </c>
    </row>
    <row r="356" spans="8:60" x14ac:dyDescent="0.35">
      <c r="H356" s="2" t="str">
        <f t="shared" si="184"/>
        <v>WindDegrade</v>
      </c>
      <c r="I356">
        <f t="shared" si="185"/>
        <v>7</v>
      </c>
      <c r="J356">
        <f t="shared" si="191"/>
        <v>25</v>
      </c>
      <c r="K356" s="18">
        <f t="shared" ca="1" si="192"/>
        <v>0.88222024294880153</v>
      </c>
      <c r="L356" s="18">
        <f t="shared" ca="1" si="192"/>
        <v>0.88665351050130803</v>
      </c>
      <c r="M356" s="18">
        <f t="shared" ca="1" si="192"/>
        <v>0.89110905578020905</v>
      </c>
      <c r="N356" s="18">
        <f t="shared" ca="1" si="192"/>
        <v>0.89558699073387849</v>
      </c>
      <c r="O356" s="18">
        <f t="shared" ca="1" si="192"/>
        <v>0.90008742787324469</v>
      </c>
      <c r="P356" s="18">
        <f t="shared" ca="1" si="192"/>
        <v>0.90461048027461777</v>
      </c>
      <c r="Q356" s="18">
        <f t="shared" ca="1" si="192"/>
        <v>0.90915626158253038</v>
      </c>
      <c r="R356" s="18">
        <f t="shared" ca="1" si="192"/>
        <v>0.91372488601259338</v>
      </c>
      <c r="S356" s="18">
        <f t="shared" ca="1" si="192"/>
        <v>0.9183164683543652</v>
      </c>
      <c r="T356" s="18">
        <f t="shared" ca="1" si="192"/>
        <v>0.92293112397423638</v>
      </c>
      <c r="U356" s="18">
        <f t="shared" ca="1" si="193"/>
        <v>0.92756896881832807</v>
      </c>
      <c r="V356" s="18">
        <f t="shared" ca="1" si="193"/>
        <v>0.93223011941540512</v>
      </c>
      <c r="W356" s="18">
        <f t="shared" ca="1" si="193"/>
        <v>0.93691469287980411</v>
      </c>
      <c r="X356" s="18">
        <f t="shared" ca="1" si="193"/>
        <v>0.94162280691437594</v>
      </c>
      <c r="Y356" s="18">
        <f t="shared" ca="1" si="193"/>
        <v>0.94635457981344306</v>
      </c>
      <c r="Z356" s="18">
        <f t="shared" ca="1" si="193"/>
        <v>0.95111013046577197</v>
      </c>
      <c r="AA356" s="18">
        <f t="shared" ca="1" si="193"/>
        <v>0.95588957835755972</v>
      </c>
      <c r="AB356" s="18">
        <f t="shared" ca="1" si="193"/>
        <v>0.96069304357543694</v>
      </c>
      <c r="AC356" s="18">
        <f t="shared" ca="1" si="193"/>
        <v>0.96552064680948435</v>
      </c>
      <c r="AD356" s="18">
        <f t="shared" ca="1" si="193"/>
        <v>0.97037250935626573</v>
      </c>
      <c r="AE356" s="18">
        <f t="shared" ca="1" si="194"/>
        <v>0.97524875312187509</v>
      </c>
      <c r="AF356" s="18">
        <f t="shared" ca="1" si="194"/>
        <v>0.98014950062500006</v>
      </c>
      <c r="AG356" s="18">
        <f t="shared" ca="1" si="194"/>
        <v>0.98507487500000002</v>
      </c>
      <c r="AH356" s="18">
        <f t="shared" ca="1" si="194"/>
        <v>0.99002500000000004</v>
      </c>
      <c r="AI356" s="18">
        <f t="shared" ca="1" si="194"/>
        <v>0.995</v>
      </c>
      <c r="AJ356" s="18">
        <f t="shared" ca="1" si="194"/>
        <v>1</v>
      </c>
      <c r="AK356" s="18">
        <f t="shared" ca="1" si="194"/>
        <v>0</v>
      </c>
      <c r="AL356" s="18">
        <f t="shared" ca="1" si="194"/>
        <v>0</v>
      </c>
      <c r="AM356" s="18">
        <f t="shared" ca="1" si="194"/>
        <v>0</v>
      </c>
      <c r="AN356" s="18">
        <f t="shared" ca="1" si="194"/>
        <v>0</v>
      </c>
      <c r="AO356" s="18">
        <f t="shared" ca="1" si="195"/>
        <v>0</v>
      </c>
      <c r="AP356" s="18">
        <f t="shared" ca="1" si="195"/>
        <v>0</v>
      </c>
      <c r="AQ356" s="18">
        <f t="shared" ca="1" si="195"/>
        <v>0</v>
      </c>
      <c r="AR356" s="18">
        <f t="shared" ca="1" si="195"/>
        <v>0</v>
      </c>
      <c r="AS356" s="18">
        <f t="shared" ca="1" si="195"/>
        <v>0</v>
      </c>
      <c r="AT356" s="18">
        <f t="shared" ca="1" si="195"/>
        <v>0</v>
      </c>
      <c r="AU356" s="18">
        <f t="shared" ca="1" si="195"/>
        <v>0</v>
      </c>
      <c r="AV356" s="18">
        <f t="shared" ca="1" si="195"/>
        <v>0</v>
      </c>
      <c r="AW356" s="18">
        <f t="shared" ca="1" si="195"/>
        <v>0</v>
      </c>
      <c r="AX356" s="18">
        <f t="shared" ca="1" si="195"/>
        <v>0</v>
      </c>
      <c r="AY356" s="18">
        <f t="shared" ca="1" si="196"/>
        <v>0</v>
      </c>
      <c r="AZ356" s="18">
        <f t="shared" ca="1" si="196"/>
        <v>0</v>
      </c>
      <c r="BA356" s="18">
        <f t="shared" ca="1" si="196"/>
        <v>0</v>
      </c>
      <c r="BB356" s="18">
        <f t="shared" ca="1" si="196"/>
        <v>0</v>
      </c>
      <c r="BC356" s="18">
        <f t="shared" ca="1" si="196"/>
        <v>0</v>
      </c>
      <c r="BD356" s="18">
        <f t="shared" ca="1" si="196"/>
        <v>0</v>
      </c>
      <c r="BE356" s="18">
        <f t="shared" ca="1" si="196"/>
        <v>0</v>
      </c>
      <c r="BF356" s="18">
        <f t="shared" ca="1" si="196"/>
        <v>0</v>
      </c>
      <c r="BG356" s="18">
        <f t="shared" ca="1" si="196"/>
        <v>0</v>
      </c>
      <c r="BH356" s="18">
        <f t="shared" ca="1" si="196"/>
        <v>0</v>
      </c>
    </row>
    <row r="357" spans="8:60" x14ac:dyDescent="0.35">
      <c r="H357" s="2" t="str">
        <f t="shared" si="184"/>
        <v>WindDegrade</v>
      </c>
      <c r="I357">
        <f t="shared" si="185"/>
        <v>7</v>
      </c>
      <c r="J357">
        <f t="shared" si="191"/>
        <v>26</v>
      </c>
      <c r="K357" s="18">
        <f t="shared" ca="1" si="192"/>
        <v>0.87780914173405755</v>
      </c>
      <c r="L357" s="18">
        <f t="shared" ca="1" si="192"/>
        <v>0.88222024294880153</v>
      </c>
      <c r="M357" s="18">
        <f t="shared" ca="1" si="192"/>
        <v>0.88665351050130803</v>
      </c>
      <c r="N357" s="18">
        <f t="shared" ca="1" si="192"/>
        <v>0.89110905578020905</v>
      </c>
      <c r="O357" s="18">
        <f t="shared" ca="1" si="192"/>
        <v>0.89558699073387849</v>
      </c>
      <c r="P357" s="18">
        <f t="shared" ca="1" si="192"/>
        <v>0.90008742787324469</v>
      </c>
      <c r="Q357" s="18">
        <f t="shared" ca="1" si="192"/>
        <v>0.90461048027461777</v>
      </c>
      <c r="R357" s="18">
        <f t="shared" ca="1" si="192"/>
        <v>0.90915626158253038</v>
      </c>
      <c r="S357" s="18">
        <f t="shared" ca="1" si="192"/>
        <v>0.91372488601259338</v>
      </c>
      <c r="T357" s="18">
        <f t="shared" ca="1" si="192"/>
        <v>0.9183164683543652</v>
      </c>
      <c r="U357" s="18">
        <f t="shared" ca="1" si="193"/>
        <v>0.92293112397423638</v>
      </c>
      <c r="V357" s="18">
        <f t="shared" ca="1" si="193"/>
        <v>0.92756896881832807</v>
      </c>
      <c r="W357" s="18">
        <f t="shared" ca="1" si="193"/>
        <v>0.93223011941540512</v>
      </c>
      <c r="X357" s="18">
        <f t="shared" ca="1" si="193"/>
        <v>0.93691469287980411</v>
      </c>
      <c r="Y357" s="18">
        <f t="shared" ca="1" si="193"/>
        <v>0.94162280691437594</v>
      </c>
      <c r="Z357" s="18">
        <f t="shared" ca="1" si="193"/>
        <v>0.94635457981344306</v>
      </c>
      <c r="AA357" s="18">
        <f t="shared" ca="1" si="193"/>
        <v>0.95111013046577197</v>
      </c>
      <c r="AB357" s="18">
        <f t="shared" ca="1" si="193"/>
        <v>0.95588957835755972</v>
      </c>
      <c r="AC357" s="18">
        <f t="shared" ca="1" si="193"/>
        <v>0.96069304357543694</v>
      </c>
      <c r="AD357" s="18">
        <f t="shared" ca="1" si="193"/>
        <v>0.96552064680948435</v>
      </c>
      <c r="AE357" s="18">
        <f t="shared" ca="1" si="194"/>
        <v>0.97037250935626573</v>
      </c>
      <c r="AF357" s="18">
        <f t="shared" ca="1" si="194"/>
        <v>0.97524875312187509</v>
      </c>
      <c r="AG357" s="18">
        <f t="shared" ca="1" si="194"/>
        <v>0.98014950062500006</v>
      </c>
      <c r="AH357" s="18">
        <f t="shared" ca="1" si="194"/>
        <v>0.98507487500000002</v>
      </c>
      <c r="AI357" s="18">
        <f t="shared" ca="1" si="194"/>
        <v>0.99002500000000004</v>
      </c>
      <c r="AJ357" s="18">
        <f t="shared" ca="1" si="194"/>
        <v>0.995</v>
      </c>
      <c r="AK357" s="18">
        <f t="shared" ca="1" si="194"/>
        <v>1</v>
      </c>
      <c r="AL357" s="18">
        <f t="shared" ca="1" si="194"/>
        <v>0</v>
      </c>
      <c r="AM357" s="18">
        <f t="shared" ca="1" si="194"/>
        <v>0</v>
      </c>
      <c r="AN357" s="18">
        <f t="shared" ca="1" si="194"/>
        <v>0</v>
      </c>
      <c r="AO357" s="18">
        <f t="shared" ca="1" si="195"/>
        <v>0</v>
      </c>
      <c r="AP357" s="18">
        <f t="shared" ca="1" si="195"/>
        <v>0</v>
      </c>
      <c r="AQ357" s="18">
        <f t="shared" ca="1" si="195"/>
        <v>0</v>
      </c>
      <c r="AR357" s="18">
        <f t="shared" ca="1" si="195"/>
        <v>0</v>
      </c>
      <c r="AS357" s="18">
        <f t="shared" ca="1" si="195"/>
        <v>0</v>
      </c>
      <c r="AT357" s="18">
        <f t="shared" ca="1" si="195"/>
        <v>0</v>
      </c>
      <c r="AU357" s="18">
        <f t="shared" ca="1" si="195"/>
        <v>0</v>
      </c>
      <c r="AV357" s="18">
        <f t="shared" ca="1" si="195"/>
        <v>0</v>
      </c>
      <c r="AW357" s="18">
        <f t="shared" ca="1" si="195"/>
        <v>0</v>
      </c>
      <c r="AX357" s="18">
        <f t="shared" ca="1" si="195"/>
        <v>0</v>
      </c>
      <c r="AY357" s="18">
        <f t="shared" ca="1" si="196"/>
        <v>0</v>
      </c>
      <c r="AZ357" s="18">
        <f t="shared" ca="1" si="196"/>
        <v>0</v>
      </c>
      <c r="BA357" s="18">
        <f t="shared" ca="1" si="196"/>
        <v>0</v>
      </c>
      <c r="BB357" s="18">
        <f t="shared" ca="1" si="196"/>
        <v>0</v>
      </c>
      <c r="BC357" s="18">
        <f t="shared" ca="1" si="196"/>
        <v>0</v>
      </c>
      <c r="BD357" s="18">
        <f t="shared" ca="1" si="196"/>
        <v>0</v>
      </c>
      <c r="BE357" s="18">
        <f t="shared" ca="1" si="196"/>
        <v>0</v>
      </c>
      <c r="BF357" s="18">
        <f t="shared" ca="1" si="196"/>
        <v>0</v>
      </c>
      <c r="BG357" s="18">
        <f t="shared" ca="1" si="196"/>
        <v>0</v>
      </c>
      <c r="BH357" s="18">
        <f t="shared" ca="1" si="196"/>
        <v>0</v>
      </c>
    </row>
    <row r="358" spans="8:60" x14ac:dyDescent="0.35">
      <c r="H358" s="2" t="str">
        <f t="shared" si="184"/>
        <v>WindDegrade</v>
      </c>
      <c r="I358">
        <f t="shared" si="185"/>
        <v>7</v>
      </c>
      <c r="J358">
        <f t="shared" si="191"/>
        <v>27</v>
      </c>
      <c r="K358" s="18">
        <f t="shared" ca="1" si="192"/>
        <v>0.87342009602538717</v>
      </c>
      <c r="L358" s="18">
        <f t="shared" ca="1" si="192"/>
        <v>0.87780914173405755</v>
      </c>
      <c r="M358" s="18">
        <f t="shared" ca="1" si="192"/>
        <v>0.88222024294880153</v>
      </c>
      <c r="N358" s="18">
        <f t="shared" ca="1" si="192"/>
        <v>0.88665351050130803</v>
      </c>
      <c r="O358" s="18">
        <f t="shared" ca="1" si="192"/>
        <v>0.89110905578020905</v>
      </c>
      <c r="P358" s="18">
        <f t="shared" ca="1" si="192"/>
        <v>0.89558699073387849</v>
      </c>
      <c r="Q358" s="18">
        <f t="shared" ca="1" si="192"/>
        <v>0.90008742787324469</v>
      </c>
      <c r="R358" s="18">
        <f t="shared" ca="1" si="192"/>
        <v>0.90461048027461777</v>
      </c>
      <c r="S358" s="18">
        <f t="shared" ca="1" si="192"/>
        <v>0.90915626158253038</v>
      </c>
      <c r="T358" s="18">
        <f t="shared" ca="1" si="192"/>
        <v>0.91372488601259338</v>
      </c>
      <c r="U358" s="18">
        <f t="shared" ca="1" si="193"/>
        <v>0.9183164683543652</v>
      </c>
      <c r="V358" s="18">
        <f t="shared" ca="1" si="193"/>
        <v>0.92293112397423638</v>
      </c>
      <c r="W358" s="18">
        <f t="shared" ca="1" si="193"/>
        <v>0.92756896881832807</v>
      </c>
      <c r="X358" s="18">
        <f t="shared" ca="1" si="193"/>
        <v>0.93223011941540512</v>
      </c>
      <c r="Y358" s="18">
        <f t="shared" ca="1" si="193"/>
        <v>0.93691469287980411</v>
      </c>
      <c r="Z358" s="18">
        <f t="shared" ca="1" si="193"/>
        <v>0.94162280691437594</v>
      </c>
      <c r="AA358" s="18">
        <f t="shared" ca="1" si="193"/>
        <v>0.94635457981344306</v>
      </c>
      <c r="AB358" s="18">
        <f t="shared" ca="1" si="193"/>
        <v>0.95111013046577197</v>
      </c>
      <c r="AC358" s="18">
        <f t="shared" ca="1" si="193"/>
        <v>0.95588957835755972</v>
      </c>
      <c r="AD358" s="18">
        <f t="shared" ca="1" si="193"/>
        <v>0.96069304357543694</v>
      </c>
      <c r="AE358" s="18">
        <f t="shared" ca="1" si="194"/>
        <v>0.96552064680948435</v>
      </c>
      <c r="AF358" s="18">
        <f t="shared" ca="1" si="194"/>
        <v>0.97037250935626573</v>
      </c>
      <c r="AG358" s="18">
        <f t="shared" ca="1" si="194"/>
        <v>0.97524875312187509</v>
      </c>
      <c r="AH358" s="18">
        <f t="shared" ca="1" si="194"/>
        <v>0.98014950062500006</v>
      </c>
      <c r="AI358" s="18">
        <f t="shared" ca="1" si="194"/>
        <v>0.98507487500000002</v>
      </c>
      <c r="AJ358" s="18">
        <f t="shared" ca="1" si="194"/>
        <v>0.99002500000000004</v>
      </c>
      <c r="AK358" s="18">
        <f t="shared" ca="1" si="194"/>
        <v>0.995</v>
      </c>
      <c r="AL358" s="18">
        <f t="shared" ca="1" si="194"/>
        <v>1</v>
      </c>
      <c r="AM358" s="18">
        <f t="shared" ca="1" si="194"/>
        <v>0</v>
      </c>
      <c r="AN358" s="18">
        <f t="shared" ca="1" si="194"/>
        <v>0</v>
      </c>
      <c r="AO358" s="18">
        <f t="shared" ca="1" si="195"/>
        <v>0</v>
      </c>
      <c r="AP358" s="18">
        <f t="shared" ca="1" si="195"/>
        <v>0</v>
      </c>
      <c r="AQ358" s="18">
        <f t="shared" ca="1" si="195"/>
        <v>0</v>
      </c>
      <c r="AR358" s="18">
        <f t="shared" ca="1" si="195"/>
        <v>0</v>
      </c>
      <c r="AS358" s="18">
        <f t="shared" ca="1" si="195"/>
        <v>0</v>
      </c>
      <c r="AT358" s="18">
        <f t="shared" ca="1" si="195"/>
        <v>0</v>
      </c>
      <c r="AU358" s="18">
        <f t="shared" ca="1" si="195"/>
        <v>0</v>
      </c>
      <c r="AV358" s="18">
        <f t="shared" ca="1" si="195"/>
        <v>0</v>
      </c>
      <c r="AW358" s="18">
        <f t="shared" ca="1" si="195"/>
        <v>0</v>
      </c>
      <c r="AX358" s="18">
        <f t="shared" ca="1" si="195"/>
        <v>0</v>
      </c>
      <c r="AY358" s="18">
        <f t="shared" ca="1" si="196"/>
        <v>0</v>
      </c>
      <c r="AZ358" s="18">
        <f t="shared" ca="1" si="196"/>
        <v>0</v>
      </c>
      <c r="BA358" s="18">
        <f t="shared" ca="1" si="196"/>
        <v>0</v>
      </c>
      <c r="BB358" s="18">
        <f t="shared" ca="1" si="196"/>
        <v>0</v>
      </c>
      <c r="BC358" s="18">
        <f t="shared" ca="1" si="196"/>
        <v>0</v>
      </c>
      <c r="BD358" s="18">
        <f t="shared" ca="1" si="196"/>
        <v>0</v>
      </c>
      <c r="BE358" s="18">
        <f t="shared" ca="1" si="196"/>
        <v>0</v>
      </c>
      <c r="BF358" s="18">
        <f t="shared" ca="1" si="196"/>
        <v>0</v>
      </c>
      <c r="BG358" s="18">
        <f t="shared" ca="1" si="196"/>
        <v>0</v>
      </c>
      <c r="BH358" s="18">
        <f t="shared" ca="1" si="196"/>
        <v>0</v>
      </c>
    </row>
    <row r="359" spans="8:60" x14ac:dyDescent="0.35">
      <c r="H359" s="2" t="str">
        <f t="shared" si="184"/>
        <v>WindDegrade</v>
      </c>
      <c r="I359">
        <f t="shared" si="185"/>
        <v>7</v>
      </c>
      <c r="J359">
        <f t="shared" si="191"/>
        <v>28</v>
      </c>
      <c r="K359" s="18">
        <f t="shared" ca="1" si="192"/>
        <v>0.86905299554526039</v>
      </c>
      <c r="L359" s="18">
        <f t="shared" ca="1" si="192"/>
        <v>0.87342009602538717</v>
      </c>
      <c r="M359" s="18">
        <f t="shared" ca="1" si="192"/>
        <v>0.87780914173405755</v>
      </c>
      <c r="N359" s="18">
        <f t="shared" ca="1" si="192"/>
        <v>0.88222024294880153</v>
      </c>
      <c r="O359" s="18">
        <f t="shared" ca="1" si="192"/>
        <v>0.88665351050130803</v>
      </c>
      <c r="P359" s="18">
        <f t="shared" ca="1" si="192"/>
        <v>0.89110905578020905</v>
      </c>
      <c r="Q359" s="18">
        <f t="shared" ca="1" si="192"/>
        <v>0.89558699073387849</v>
      </c>
      <c r="R359" s="18">
        <f t="shared" ca="1" si="192"/>
        <v>0.90008742787324469</v>
      </c>
      <c r="S359" s="18">
        <f t="shared" ca="1" si="192"/>
        <v>0.90461048027461777</v>
      </c>
      <c r="T359" s="18">
        <f t="shared" ca="1" si="192"/>
        <v>0.90915626158253038</v>
      </c>
      <c r="U359" s="18">
        <f t="shared" ca="1" si="193"/>
        <v>0.91372488601259338</v>
      </c>
      <c r="V359" s="18">
        <f t="shared" ca="1" si="193"/>
        <v>0.9183164683543652</v>
      </c>
      <c r="W359" s="18">
        <f t="shared" ca="1" si="193"/>
        <v>0.92293112397423638</v>
      </c>
      <c r="X359" s="18">
        <f t="shared" ca="1" si="193"/>
        <v>0.92756896881832807</v>
      </c>
      <c r="Y359" s="18">
        <f t="shared" ca="1" si="193"/>
        <v>0.93223011941540512</v>
      </c>
      <c r="Z359" s="18">
        <f t="shared" ca="1" si="193"/>
        <v>0.93691469287980411</v>
      </c>
      <c r="AA359" s="18">
        <f t="shared" ca="1" si="193"/>
        <v>0.94162280691437594</v>
      </c>
      <c r="AB359" s="18">
        <f t="shared" ca="1" si="193"/>
        <v>0.94635457981344306</v>
      </c>
      <c r="AC359" s="18">
        <f t="shared" ca="1" si="193"/>
        <v>0.95111013046577197</v>
      </c>
      <c r="AD359" s="18">
        <f t="shared" ca="1" si="193"/>
        <v>0.95588957835755972</v>
      </c>
      <c r="AE359" s="18">
        <f t="shared" ca="1" si="194"/>
        <v>0.96069304357543694</v>
      </c>
      <c r="AF359" s="18">
        <f t="shared" ca="1" si="194"/>
        <v>0.96552064680948435</v>
      </c>
      <c r="AG359" s="18">
        <f t="shared" ca="1" si="194"/>
        <v>0.97037250935626573</v>
      </c>
      <c r="AH359" s="18">
        <f t="shared" ca="1" si="194"/>
        <v>0.97524875312187509</v>
      </c>
      <c r="AI359" s="18">
        <f t="shared" ca="1" si="194"/>
        <v>0.98014950062500006</v>
      </c>
      <c r="AJ359" s="18">
        <f t="shared" ca="1" si="194"/>
        <v>0.98507487500000002</v>
      </c>
      <c r="AK359" s="18">
        <f t="shared" ca="1" si="194"/>
        <v>0.99002500000000004</v>
      </c>
      <c r="AL359" s="18">
        <f t="shared" ca="1" si="194"/>
        <v>0.995</v>
      </c>
      <c r="AM359" s="18">
        <f t="shared" ca="1" si="194"/>
        <v>1</v>
      </c>
      <c r="AN359" s="18">
        <f t="shared" ca="1" si="194"/>
        <v>0</v>
      </c>
      <c r="AO359" s="18">
        <f t="shared" ca="1" si="195"/>
        <v>0</v>
      </c>
      <c r="AP359" s="18">
        <f t="shared" ca="1" si="195"/>
        <v>0</v>
      </c>
      <c r="AQ359" s="18">
        <f t="shared" ca="1" si="195"/>
        <v>0</v>
      </c>
      <c r="AR359" s="18">
        <f t="shared" ca="1" si="195"/>
        <v>0</v>
      </c>
      <c r="AS359" s="18">
        <f t="shared" ca="1" si="195"/>
        <v>0</v>
      </c>
      <c r="AT359" s="18">
        <f t="shared" ca="1" si="195"/>
        <v>0</v>
      </c>
      <c r="AU359" s="18">
        <f t="shared" ca="1" si="195"/>
        <v>0</v>
      </c>
      <c r="AV359" s="18">
        <f t="shared" ca="1" si="195"/>
        <v>0</v>
      </c>
      <c r="AW359" s="18">
        <f t="shared" ca="1" si="195"/>
        <v>0</v>
      </c>
      <c r="AX359" s="18">
        <f t="shared" ca="1" si="195"/>
        <v>0</v>
      </c>
      <c r="AY359" s="18">
        <f t="shared" ca="1" si="196"/>
        <v>0</v>
      </c>
      <c r="AZ359" s="18">
        <f t="shared" ca="1" si="196"/>
        <v>0</v>
      </c>
      <c r="BA359" s="18">
        <f t="shared" ca="1" si="196"/>
        <v>0</v>
      </c>
      <c r="BB359" s="18">
        <f t="shared" ca="1" si="196"/>
        <v>0</v>
      </c>
      <c r="BC359" s="18">
        <f t="shared" ca="1" si="196"/>
        <v>0</v>
      </c>
      <c r="BD359" s="18">
        <f t="shared" ca="1" si="196"/>
        <v>0</v>
      </c>
      <c r="BE359" s="18">
        <f t="shared" ca="1" si="196"/>
        <v>0</v>
      </c>
      <c r="BF359" s="18">
        <f t="shared" ca="1" si="196"/>
        <v>0</v>
      </c>
      <c r="BG359" s="18">
        <f t="shared" ca="1" si="196"/>
        <v>0</v>
      </c>
      <c r="BH359" s="18">
        <f t="shared" ca="1" si="196"/>
        <v>0</v>
      </c>
    </row>
    <row r="360" spans="8:60" x14ac:dyDescent="0.35">
      <c r="H360" s="2" t="str">
        <f t="shared" si="184"/>
        <v>WindDegrade</v>
      </c>
      <c r="I360">
        <f t="shared" si="185"/>
        <v>7</v>
      </c>
      <c r="J360">
        <f t="shared" si="191"/>
        <v>29</v>
      </c>
      <c r="K360" s="18">
        <f t="shared" ca="1" si="192"/>
        <v>0.86470773056753414</v>
      </c>
      <c r="L360" s="18">
        <f t="shared" ca="1" si="192"/>
        <v>0.86905299554526039</v>
      </c>
      <c r="M360" s="18">
        <f t="shared" ca="1" si="192"/>
        <v>0.87342009602538717</v>
      </c>
      <c r="N360" s="18">
        <f t="shared" ca="1" si="192"/>
        <v>0.87780914173405755</v>
      </c>
      <c r="O360" s="18">
        <f t="shared" ca="1" si="192"/>
        <v>0.88222024294880153</v>
      </c>
      <c r="P360" s="18">
        <f t="shared" ca="1" si="192"/>
        <v>0.88665351050130803</v>
      </c>
      <c r="Q360" s="18">
        <f t="shared" ca="1" si="192"/>
        <v>0.89110905578020905</v>
      </c>
      <c r="R360" s="18">
        <f t="shared" ca="1" si="192"/>
        <v>0.89558699073387849</v>
      </c>
      <c r="S360" s="18">
        <f t="shared" ca="1" si="192"/>
        <v>0.90008742787324469</v>
      </c>
      <c r="T360" s="18">
        <f t="shared" ca="1" si="192"/>
        <v>0.90461048027461777</v>
      </c>
      <c r="U360" s="18">
        <f t="shared" ca="1" si="193"/>
        <v>0.90915626158253038</v>
      </c>
      <c r="V360" s="18">
        <f t="shared" ca="1" si="193"/>
        <v>0.91372488601259338</v>
      </c>
      <c r="W360" s="18">
        <f t="shared" ca="1" si="193"/>
        <v>0.9183164683543652</v>
      </c>
      <c r="X360" s="18">
        <f t="shared" ca="1" si="193"/>
        <v>0.92293112397423638</v>
      </c>
      <c r="Y360" s="18">
        <f t="shared" ca="1" si="193"/>
        <v>0.92756896881832807</v>
      </c>
      <c r="Z360" s="18">
        <f t="shared" ca="1" si="193"/>
        <v>0.93223011941540512</v>
      </c>
      <c r="AA360" s="18">
        <f t="shared" ca="1" si="193"/>
        <v>0.93691469287980411</v>
      </c>
      <c r="AB360" s="18">
        <f t="shared" ca="1" si="193"/>
        <v>0.94162280691437594</v>
      </c>
      <c r="AC360" s="18">
        <f t="shared" ca="1" si="193"/>
        <v>0.94635457981344306</v>
      </c>
      <c r="AD360" s="18">
        <f t="shared" ca="1" si="193"/>
        <v>0.95111013046577197</v>
      </c>
      <c r="AE360" s="18">
        <f t="shared" ca="1" si="194"/>
        <v>0.95588957835755972</v>
      </c>
      <c r="AF360" s="18">
        <f t="shared" ca="1" si="194"/>
        <v>0.96069304357543694</v>
      </c>
      <c r="AG360" s="18">
        <f t="shared" ca="1" si="194"/>
        <v>0.96552064680948435</v>
      </c>
      <c r="AH360" s="18">
        <f t="shared" ca="1" si="194"/>
        <v>0.97037250935626573</v>
      </c>
      <c r="AI360" s="18">
        <f t="shared" ca="1" si="194"/>
        <v>0.97524875312187509</v>
      </c>
      <c r="AJ360" s="18">
        <f t="shared" ca="1" si="194"/>
        <v>0.98014950062500006</v>
      </c>
      <c r="AK360" s="18">
        <f t="shared" ca="1" si="194"/>
        <v>0.98507487500000002</v>
      </c>
      <c r="AL360" s="18">
        <f t="shared" ca="1" si="194"/>
        <v>0.99002500000000004</v>
      </c>
      <c r="AM360" s="18">
        <f t="shared" ca="1" si="194"/>
        <v>0.995</v>
      </c>
      <c r="AN360" s="18">
        <f t="shared" ca="1" si="194"/>
        <v>1</v>
      </c>
      <c r="AO360" s="18">
        <f t="shared" ca="1" si="195"/>
        <v>0</v>
      </c>
      <c r="AP360" s="18">
        <f t="shared" ca="1" si="195"/>
        <v>0</v>
      </c>
      <c r="AQ360" s="18">
        <f t="shared" ca="1" si="195"/>
        <v>0</v>
      </c>
      <c r="AR360" s="18">
        <f t="shared" ca="1" si="195"/>
        <v>0</v>
      </c>
      <c r="AS360" s="18">
        <f t="shared" ca="1" si="195"/>
        <v>0</v>
      </c>
      <c r="AT360" s="18">
        <f t="shared" ca="1" si="195"/>
        <v>0</v>
      </c>
      <c r="AU360" s="18">
        <f t="shared" ca="1" si="195"/>
        <v>0</v>
      </c>
      <c r="AV360" s="18">
        <f t="shared" ca="1" si="195"/>
        <v>0</v>
      </c>
      <c r="AW360" s="18">
        <f t="shared" ca="1" si="195"/>
        <v>0</v>
      </c>
      <c r="AX360" s="18">
        <f t="shared" ca="1" si="195"/>
        <v>0</v>
      </c>
      <c r="AY360" s="18">
        <f t="shared" ca="1" si="196"/>
        <v>0</v>
      </c>
      <c r="AZ360" s="18">
        <f t="shared" ca="1" si="196"/>
        <v>0</v>
      </c>
      <c r="BA360" s="18">
        <f t="shared" ca="1" si="196"/>
        <v>0</v>
      </c>
      <c r="BB360" s="18">
        <f t="shared" ca="1" si="196"/>
        <v>0</v>
      </c>
      <c r="BC360" s="18">
        <f t="shared" ca="1" si="196"/>
        <v>0</v>
      </c>
      <c r="BD360" s="18">
        <f t="shared" ca="1" si="196"/>
        <v>0</v>
      </c>
      <c r="BE360" s="18">
        <f t="shared" ca="1" si="196"/>
        <v>0</v>
      </c>
      <c r="BF360" s="18">
        <f t="shared" ca="1" si="196"/>
        <v>0</v>
      </c>
      <c r="BG360" s="18">
        <f t="shared" ca="1" si="196"/>
        <v>0</v>
      </c>
      <c r="BH360" s="18">
        <f t="shared" ca="1" si="196"/>
        <v>0</v>
      </c>
    </row>
    <row r="361" spans="8:60" x14ac:dyDescent="0.35">
      <c r="H361" s="2" t="str">
        <f t="shared" si="184"/>
        <v>WindDegrade</v>
      </c>
      <c r="I361">
        <f t="shared" si="185"/>
        <v>7</v>
      </c>
      <c r="J361">
        <f t="shared" si="191"/>
        <v>30</v>
      </c>
      <c r="K361" s="18">
        <f t="shared" ca="1" si="192"/>
        <v>0.86038419191469639</v>
      </c>
      <c r="L361" s="18">
        <f t="shared" ca="1" si="192"/>
        <v>0.86470773056753414</v>
      </c>
      <c r="M361" s="18">
        <f t="shared" ca="1" si="192"/>
        <v>0.86905299554526039</v>
      </c>
      <c r="N361" s="18">
        <f t="shared" ca="1" si="192"/>
        <v>0.87342009602538717</v>
      </c>
      <c r="O361" s="18">
        <f t="shared" ca="1" si="192"/>
        <v>0.87780914173405755</v>
      </c>
      <c r="P361" s="18">
        <f t="shared" ca="1" si="192"/>
        <v>0.88222024294880153</v>
      </c>
      <c r="Q361" s="18">
        <f t="shared" ca="1" si="192"/>
        <v>0.88665351050130803</v>
      </c>
      <c r="R361" s="18">
        <f t="shared" ca="1" si="192"/>
        <v>0.89110905578020905</v>
      </c>
      <c r="S361" s="18">
        <f t="shared" ca="1" si="192"/>
        <v>0.89558699073387849</v>
      </c>
      <c r="T361" s="18">
        <f t="shared" ca="1" si="192"/>
        <v>0.90008742787324469</v>
      </c>
      <c r="U361" s="18">
        <f t="shared" ca="1" si="193"/>
        <v>0.90461048027461777</v>
      </c>
      <c r="V361" s="18">
        <f t="shared" ca="1" si="193"/>
        <v>0.90915626158253038</v>
      </c>
      <c r="W361" s="18">
        <f t="shared" ca="1" si="193"/>
        <v>0.91372488601259338</v>
      </c>
      <c r="X361" s="18">
        <f t="shared" ca="1" si="193"/>
        <v>0.9183164683543652</v>
      </c>
      <c r="Y361" s="18">
        <f t="shared" ca="1" si="193"/>
        <v>0.92293112397423638</v>
      </c>
      <c r="Z361" s="18">
        <f t="shared" ca="1" si="193"/>
        <v>0.92756896881832807</v>
      </c>
      <c r="AA361" s="18">
        <f t="shared" ca="1" si="193"/>
        <v>0.93223011941540512</v>
      </c>
      <c r="AB361" s="18">
        <f t="shared" ca="1" si="193"/>
        <v>0.93691469287980411</v>
      </c>
      <c r="AC361" s="18">
        <f t="shared" ca="1" si="193"/>
        <v>0.94162280691437594</v>
      </c>
      <c r="AD361" s="18">
        <f t="shared" ca="1" si="193"/>
        <v>0.94635457981344306</v>
      </c>
      <c r="AE361" s="18">
        <f t="shared" ca="1" si="194"/>
        <v>0.95111013046577197</v>
      </c>
      <c r="AF361" s="18">
        <f t="shared" ca="1" si="194"/>
        <v>0.95588957835755972</v>
      </c>
      <c r="AG361" s="18">
        <f t="shared" ca="1" si="194"/>
        <v>0.96069304357543694</v>
      </c>
      <c r="AH361" s="18">
        <f t="shared" ca="1" si="194"/>
        <v>0.96552064680948435</v>
      </c>
      <c r="AI361" s="18">
        <f t="shared" ca="1" si="194"/>
        <v>0.97037250935626573</v>
      </c>
      <c r="AJ361" s="18">
        <f t="shared" ca="1" si="194"/>
        <v>0.97524875312187509</v>
      </c>
      <c r="AK361" s="18">
        <f t="shared" ca="1" si="194"/>
        <v>0.98014950062500006</v>
      </c>
      <c r="AL361" s="18">
        <f t="shared" ca="1" si="194"/>
        <v>0.98507487500000002</v>
      </c>
      <c r="AM361" s="18">
        <f t="shared" ca="1" si="194"/>
        <v>0.99002500000000004</v>
      </c>
      <c r="AN361" s="18">
        <f t="shared" ca="1" si="194"/>
        <v>0.995</v>
      </c>
      <c r="AO361" s="18">
        <f t="shared" ca="1" si="195"/>
        <v>1</v>
      </c>
      <c r="AP361" s="18">
        <f t="shared" ca="1" si="195"/>
        <v>0</v>
      </c>
      <c r="AQ361" s="18">
        <f t="shared" ca="1" si="195"/>
        <v>0</v>
      </c>
      <c r="AR361" s="18">
        <f t="shared" ca="1" si="195"/>
        <v>0</v>
      </c>
      <c r="AS361" s="18">
        <f t="shared" ca="1" si="195"/>
        <v>0</v>
      </c>
      <c r="AT361" s="18">
        <f t="shared" ca="1" si="195"/>
        <v>0</v>
      </c>
      <c r="AU361" s="18">
        <f t="shared" ca="1" si="195"/>
        <v>0</v>
      </c>
      <c r="AV361" s="18">
        <f t="shared" ca="1" si="195"/>
        <v>0</v>
      </c>
      <c r="AW361" s="18">
        <f t="shared" ca="1" si="195"/>
        <v>0</v>
      </c>
      <c r="AX361" s="18">
        <f t="shared" ca="1" si="195"/>
        <v>0</v>
      </c>
      <c r="AY361" s="18">
        <f t="shared" ca="1" si="196"/>
        <v>0</v>
      </c>
      <c r="AZ361" s="18">
        <f t="shared" ca="1" si="196"/>
        <v>0</v>
      </c>
      <c r="BA361" s="18">
        <f t="shared" ca="1" si="196"/>
        <v>0</v>
      </c>
      <c r="BB361" s="18">
        <f t="shared" ca="1" si="196"/>
        <v>0</v>
      </c>
      <c r="BC361" s="18">
        <f t="shared" ca="1" si="196"/>
        <v>0</v>
      </c>
      <c r="BD361" s="18">
        <f t="shared" ca="1" si="196"/>
        <v>0</v>
      </c>
      <c r="BE361" s="18">
        <f t="shared" ca="1" si="196"/>
        <v>0</v>
      </c>
      <c r="BF361" s="18">
        <f t="shared" ca="1" si="196"/>
        <v>0</v>
      </c>
      <c r="BG361" s="18">
        <f t="shared" ca="1" si="196"/>
        <v>0</v>
      </c>
      <c r="BH361" s="18">
        <f t="shared" ca="1" si="196"/>
        <v>0</v>
      </c>
    </row>
    <row r="362" spans="8:60" x14ac:dyDescent="0.35">
      <c r="H362" s="2" t="str">
        <f t="shared" si="184"/>
        <v>WindDegrade</v>
      </c>
      <c r="I362">
        <f t="shared" si="185"/>
        <v>7</v>
      </c>
      <c r="J362">
        <f t="shared" si="191"/>
        <v>31</v>
      </c>
      <c r="K362" s="18">
        <f t="shared" ca="1" si="192"/>
        <v>0.8560822709551229</v>
      </c>
      <c r="L362" s="18">
        <f t="shared" ca="1" si="192"/>
        <v>0.86038419191469639</v>
      </c>
      <c r="M362" s="18">
        <f t="shared" ca="1" si="192"/>
        <v>0.86470773056753414</v>
      </c>
      <c r="N362" s="18">
        <f t="shared" ca="1" si="192"/>
        <v>0.86905299554526039</v>
      </c>
      <c r="O362" s="18">
        <f t="shared" ca="1" si="192"/>
        <v>0.87342009602538717</v>
      </c>
      <c r="P362" s="18">
        <f t="shared" ca="1" si="192"/>
        <v>0.87780914173405755</v>
      </c>
      <c r="Q362" s="18">
        <f t="shared" ca="1" si="192"/>
        <v>0.88222024294880153</v>
      </c>
      <c r="R362" s="18">
        <f t="shared" ca="1" si="192"/>
        <v>0.88665351050130803</v>
      </c>
      <c r="S362" s="18">
        <f t="shared" ca="1" si="192"/>
        <v>0.89110905578020905</v>
      </c>
      <c r="T362" s="18">
        <f t="shared" ca="1" si="192"/>
        <v>0.89558699073387849</v>
      </c>
      <c r="U362" s="18">
        <f t="shared" ca="1" si="193"/>
        <v>0.90008742787324469</v>
      </c>
      <c r="V362" s="18">
        <f t="shared" ca="1" si="193"/>
        <v>0.90461048027461777</v>
      </c>
      <c r="W362" s="18">
        <f t="shared" ca="1" si="193"/>
        <v>0.90915626158253038</v>
      </c>
      <c r="X362" s="18">
        <f t="shared" ca="1" si="193"/>
        <v>0.91372488601259338</v>
      </c>
      <c r="Y362" s="18">
        <f t="shared" ca="1" si="193"/>
        <v>0.9183164683543652</v>
      </c>
      <c r="Z362" s="18">
        <f t="shared" ca="1" si="193"/>
        <v>0.92293112397423638</v>
      </c>
      <c r="AA362" s="18">
        <f t="shared" ca="1" si="193"/>
        <v>0.92756896881832807</v>
      </c>
      <c r="AB362" s="18">
        <f t="shared" ca="1" si="193"/>
        <v>0.93223011941540512</v>
      </c>
      <c r="AC362" s="18">
        <f t="shared" ca="1" si="193"/>
        <v>0.93691469287980411</v>
      </c>
      <c r="AD362" s="18">
        <f t="shared" ca="1" si="193"/>
        <v>0.94162280691437594</v>
      </c>
      <c r="AE362" s="18">
        <f t="shared" ca="1" si="194"/>
        <v>0.94635457981344306</v>
      </c>
      <c r="AF362" s="18">
        <f t="shared" ca="1" si="194"/>
        <v>0.95111013046577197</v>
      </c>
      <c r="AG362" s="18">
        <f t="shared" ca="1" si="194"/>
        <v>0.95588957835755972</v>
      </c>
      <c r="AH362" s="18">
        <f t="shared" ca="1" si="194"/>
        <v>0.96069304357543694</v>
      </c>
      <c r="AI362" s="18">
        <f t="shared" ca="1" si="194"/>
        <v>0.96552064680948435</v>
      </c>
      <c r="AJ362" s="18">
        <f t="shared" ca="1" si="194"/>
        <v>0.97037250935626573</v>
      </c>
      <c r="AK362" s="18">
        <f t="shared" ca="1" si="194"/>
        <v>0.97524875312187509</v>
      </c>
      <c r="AL362" s="18">
        <f t="shared" ca="1" si="194"/>
        <v>0.98014950062500006</v>
      </c>
      <c r="AM362" s="18">
        <f t="shared" ca="1" si="194"/>
        <v>0.98507487500000002</v>
      </c>
      <c r="AN362" s="18">
        <f t="shared" ca="1" si="194"/>
        <v>0.99002500000000004</v>
      </c>
      <c r="AO362" s="18">
        <f t="shared" ca="1" si="195"/>
        <v>0.995</v>
      </c>
      <c r="AP362" s="18">
        <f t="shared" ca="1" si="195"/>
        <v>1</v>
      </c>
      <c r="AQ362" s="18">
        <f t="shared" ca="1" si="195"/>
        <v>0</v>
      </c>
      <c r="AR362" s="18">
        <f t="shared" ca="1" si="195"/>
        <v>0</v>
      </c>
      <c r="AS362" s="18">
        <f t="shared" ca="1" si="195"/>
        <v>0</v>
      </c>
      <c r="AT362" s="18">
        <f t="shared" ca="1" si="195"/>
        <v>0</v>
      </c>
      <c r="AU362" s="18">
        <f t="shared" ca="1" si="195"/>
        <v>0</v>
      </c>
      <c r="AV362" s="18">
        <f t="shared" ca="1" si="195"/>
        <v>0</v>
      </c>
      <c r="AW362" s="18">
        <f t="shared" ca="1" si="195"/>
        <v>0</v>
      </c>
      <c r="AX362" s="18">
        <f t="shared" ca="1" si="195"/>
        <v>0</v>
      </c>
      <c r="AY362" s="18">
        <f t="shared" ca="1" si="196"/>
        <v>0</v>
      </c>
      <c r="AZ362" s="18">
        <f t="shared" ca="1" si="196"/>
        <v>0</v>
      </c>
      <c r="BA362" s="18">
        <f t="shared" ca="1" si="196"/>
        <v>0</v>
      </c>
      <c r="BB362" s="18">
        <f t="shared" ca="1" si="196"/>
        <v>0</v>
      </c>
      <c r="BC362" s="18">
        <f t="shared" ca="1" si="196"/>
        <v>0</v>
      </c>
      <c r="BD362" s="18">
        <f t="shared" ca="1" si="196"/>
        <v>0</v>
      </c>
      <c r="BE362" s="18">
        <f t="shared" ca="1" si="196"/>
        <v>0</v>
      </c>
      <c r="BF362" s="18">
        <f t="shared" ca="1" si="196"/>
        <v>0</v>
      </c>
      <c r="BG362" s="18">
        <f t="shared" ca="1" si="196"/>
        <v>0</v>
      </c>
      <c r="BH362" s="18">
        <f t="shared" ca="1" si="196"/>
        <v>0</v>
      </c>
    </row>
    <row r="363" spans="8:60" x14ac:dyDescent="0.35">
      <c r="H363" s="2" t="str">
        <f t="shared" si="184"/>
        <v>WindDegrade</v>
      </c>
      <c r="I363">
        <f t="shared" si="185"/>
        <v>7</v>
      </c>
      <c r="J363">
        <f t="shared" si="191"/>
        <v>32</v>
      </c>
      <c r="K363" s="18">
        <f t="shared" ca="1" si="192"/>
        <v>0.85180185960034727</v>
      </c>
      <c r="L363" s="18">
        <f t="shared" ca="1" si="192"/>
        <v>0.8560822709551229</v>
      </c>
      <c r="M363" s="18">
        <f t="shared" ca="1" si="192"/>
        <v>0.86038419191469639</v>
      </c>
      <c r="N363" s="18">
        <f t="shared" ca="1" si="192"/>
        <v>0.86470773056753414</v>
      </c>
      <c r="O363" s="18">
        <f t="shared" ca="1" si="192"/>
        <v>0.86905299554526039</v>
      </c>
      <c r="P363" s="18">
        <f t="shared" ca="1" si="192"/>
        <v>0.87342009602538717</v>
      </c>
      <c r="Q363" s="18">
        <f t="shared" ca="1" si="192"/>
        <v>0.87780914173405755</v>
      </c>
      <c r="R363" s="18">
        <f t="shared" ca="1" si="192"/>
        <v>0.88222024294880153</v>
      </c>
      <c r="S363" s="18">
        <f t="shared" ca="1" si="192"/>
        <v>0.88665351050130803</v>
      </c>
      <c r="T363" s="18">
        <f t="shared" ca="1" si="192"/>
        <v>0.89110905578020905</v>
      </c>
      <c r="U363" s="18">
        <f t="shared" ca="1" si="193"/>
        <v>0.89558699073387849</v>
      </c>
      <c r="V363" s="18">
        <f t="shared" ca="1" si="193"/>
        <v>0.90008742787324469</v>
      </c>
      <c r="W363" s="18">
        <f t="shared" ca="1" si="193"/>
        <v>0.90461048027461777</v>
      </c>
      <c r="X363" s="18">
        <f t="shared" ca="1" si="193"/>
        <v>0.90915626158253038</v>
      </c>
      <c r="Y363" s="18">
        <f t="shared" ca="1" si="193"/>
        <v>0.91372488601259338</v>
      </c>
      <c r="Z363" s="18">
        <f t="shared" ca="1" si="193"/>
        <v>0.9183164683543652</v>
      </c>
      <c r="AA363" s="18">
        <f t="shared" ca="1" si="193"/>
        <v>0.92293112397423638</v>
      </c>
      <c r="AB363" s="18">
        <f t="shared" ca="1" si="193"/>
        <v>0.92756896881832807</v>
      </c>
      <c r="AC363" s="18">
        <f t="shared" ca="1" si="193"/>
        <v>0.93223011941540512</v>
      </c>
      <c r="AD363" s="18">
        <f t="shared" ca="1" si="193"/>
        <v>0.93691469287980411</v>
      </c>
      <c r="AE363" s="18">
        <f t="shared" ca="1" si="194"/>
        <v>0.94162280691437594</v>
      </c>
      <c r="AF363" s="18">
        <f t="shared" ca="1" si="194"/>
        <v>0.94635457981344306</v>
      </c>
      <c r="AG363" s="18">
        <f t="shared" ca="1" si="194"/>
        <v>0.95111013046577197</v>
      </c>
      <c r="AH363" s="18">
        <f t="shared" ca="1" si="194"/>
        <v>0.95588957835755972</v>
      </c>
      <c r="AI363" s="18">
        <f t="shared" ca="1" si="194"/>
        <v>0.96069304357543694</v>
      </c>
      <c r="AJ363" s="18">
        <f t="shared" ca="1" si="194"/>
        <v>0.96552064680948435</v>
      </c>
      <c r="AK363" s="18">
        <f t="shared" ca="1" si="194"/>
        <v>0.97037250935626573</v>
      </c>
      <c r="AL363" s="18">
        <f t="shared" ca="1" si="194"/>
        <v>0.97524875312187509</v>
      </c>
      <c r="AM363" s="18">
        <f t="shared" ca="1" si="194"/>
        <v>0.98014950062500006</v>
      </c>
      <c r="AN363" s="18">
        <f t="shared" ca="1" si="194"/>
        <v>0.98507487500000002</v>
      </c>
      <c r="AO363" s="18">
        <f t="shared" ca="1" si="195"/>
        <v>0.99002500000000004</v>
      </c>
      <c r="AP363" s="18">
        <f t="shared" ca="1" si="195"/>
        <v>0.995</v>
      </c>
      <c r="AQ363" s="18">
        <f t="shared" ca="1" si="195"/>
        <v>1</v>
      </c>
      <c r="AR363" s="18">
        <f t="shared" ca="1" si="195"/>
        <v>0</v>
      </c>
      <c r="AS363" s="18">
        <f t="shared" ca="1" si="195"/>
        <v>0</v>
      </c>
      <c r="AT363" s="18">
        <f t="shared" ca="1" si="195"/>
        <v>0</v>
      </c>
      <c r="AU363" s="18">
        <f t="shared" ca="1" si="195"/>
        <v>0</v>
      </c>
      <c r="AV363" s="18">
        <f t="shared" ca="1" si="195"/>
        <v>0</v>
      </c>
      <c r="AW363" s="18">
        <f t="shared" ca="1" si="195"/>
        <v>0</v>
      </c>
      <c r="AX363" s="18">
        <f t="shared" ca="1" si="195"/>
        <v>0</v>
      </c>
      <c r="AY363" s="18">
        <f t="shared" ca="1" si="196"/>
        <v>0</v>
      </c>
      <c r="AZ363" s="18">
        <f t="shared" ca="1" si="196"/>
        <v>0</v>
      </c>
      <c r="BA363" s="18">
        <f t="shared" ca="1" si="196"/>
        <v>0</v>
      </c>
      <c r="BB363" s="18">
        <f t="shared" ca="1" si="196"/>
        <v>0</v>
      </c>
      <c r="BC363" s="18">
        <f t="shared" ca="1" si="196"/>
        <v>0</v>
      </c>
      <c r="BD363" s="18">
        <f t="shared" ca="1" si="196"/>
        <v>0</v>
      </c>
      <c r="BE363" s="18">
        <f t="shared" ca="1" si="196"/>
        <v>0</v>
      </c>
      <c r="BF363" s="18">
        <f t="shared" ca="1" si="196"/>
        <v>0</v>
      </c>
      <c r="BG363" s="18">
        <f t="shared" ca="1" si="196"/>
        <v>0</v>
      </c>
      <c r="BH363" s="18">
        <f t="shared" ca="1" si="196"/>
        <v>0</v>
      </c>
    </row>
    <row r="364" spans="8:60" x14ac:dyDescent="0.35">
      <c r="H364" s="2" t="str">
        <f t="shared" si="184"/>
        <v>WindDegrade</v>
      </c>
      <c r="I364">
        <f t="shared" si="185"/>
        <v>7</v>
      </c>
      <c r="J364">
        <f t="shared" si="191"/>
        <v>33</v>
      </c>
      <c r="K364" s="18">
        <f t="shared" ca="1" si="192"/>
        <v>0.84754285030234555</v>
      </c>
      <c r="L364" s="18">
        <f t="shared" ca="1" si="192"/>
        <v>0.85180185960034727</v>
      </c>
      <c r="M364" s="18">
        <f t="shared" ca="1" si="192"/>
        <v>0.8560822709551229</v>
      </c>
      <c r="N364" s="18">
        <f t="shared" ca="1" si="192"/>
        <v>0.86038419191469639</v>
      </c>
      <c r="O364" s="18">
        <f t="shared" ca="1" si="192"/>
        <v>0.86470773056753414</v>
      </c>
      <c r="P364" s="18">
        <f t="shared" ca="1" si="192"/>
        <v>0.86905299554526039</v>
      </c>
      <c r="Q364" s="18">
        <f t="shared" ca="1" si="192"/>
        <v>0.87342009602538717</v>
      </c>
      <c r="R364" s="18">
        <f t="shared" ca="1" si="192"/>
        <v>0.87780914173405755</v>
      </c>
      <c r="S364" s="18">
        <f t="shared" ca="1" si="192"/>
        <v>0.88222024294880153</v>
      </c>
      <c r="T364" s="18">
        <f t="shared" ca="1" si="192"/>
        <v>0.88665351050130803</v>
      </c>
      <c r="U364" s="18">
        <f t="shared" ca="1" si="193"/>
        <v>0.89110905578020905</v>
      </c>
      <c r="V364" s="18">
        <f t="shared" ca="1" si="193"/>
        <v>0.89558699073387849</v>
      </c>
      <c r="W364" s="18">
        <f t="shared" ca="1" si="193"/>
        <v>0.90008742787324469</v>
      </c>
      <c r="X364" s="18">
        <f t="shared" ca="1" si="193"/>
        <v>0.90461048027461777</v>
      </c>
      <c r="Y364" s="18">
        <f t="shared" ca="1" si="193"/>
        <v>0.90915626158253038</v>
      </c>
      <c r="Z364" s="18">
        <f t="shared" ca="1" si="193"/>
        <v>0.91372488601259338</v>
      </c>
      <c r="AA364" s="18">
        <f t="shared" ca="1" si="193"/>
        <v>0.9183164683543652</v>
      </c>
      <c r="AB364" s="18">
        <f t="shared" ca="1" si="193"/>
        <v>0.92293112397423638</v>
      </c>
      <c r="AC364" s="18">
        <f t="shared" ca="1" si="193"/>
        <v>0.92756896881832807</v>
      </c>
      <c r="AD364" s="18">
        <f t="shared" ca="1" si="193"/>
        <v>0.93223011941540512</v>
      </c>
      <c r="AE364" s="18">
        <f t="shared" ca="1" si="194"/>
        <v>0.93691469287980411</v>
      </c>
      <c r="AF364" s="18">
        <f t="shared" ca="1" si="194"/>
        <v>0.94162280691437594</v>
      </c>
      <c r="AG364" s="18">
        <f t="shared" ca="1" si="194"/>
        <v>0.94635457981344306</v>
      </c>
      <c r="AH364" s="18">
        <f t="shared" ca="1" si="194"/>
        <v>0.95111013046577197</v>
      </c>
      <c r="AI364" s="18">
        <f t="shared" ca="1" si="194"/>
        <v>0.95588957835755972</v>
      </c>
      <c r="AJ364" s="18">
        <f t="shared" ca="1" si="194"/>
        <v>0.96069304357543694</v>
      </c>
      <c r="AK364" s="18">
        <f t="shared" ca="1" si="194"/>
        <v>0.96552064680948435</v>
      </c>
      <c r="AL364" s="18">
        <f t="shared" ca="1" si="194"/>
        <v>0.97037250935626573</v>
      </c>
      <c r="AM364" s="18">
        <f t="shared" ca="1" si="194"/>
        <v>0.97524875312187509</v>
      </c>
      <c r="AN364" s="18">
        <f t="shared" ca="1" si="194"/>
        <v>0.98014950062500006</v>
      </c>
      <c r="AO364" s="18">
        <f t="shared" ca="1" si="195"/>
        <v>0.98507487500000002</v>
      </c>
      <c r="AP364" s="18">
        <f t="shared" ca="1" si="195"/>
        <v>0.99002500000000004</v>
      </c>
      <c r="AQ364" s="18">
        <f t="shared" ca="1" si="195"/>
        <v>0.995</v>
      </c>
      <c r="AR364" s="18">
        <f t="shared" ca="1" si="195"/>
        <v>1</v>
      </c>
      <c r="AS364" s="18">
        <f t="shared" ca="1" si="195"/>
        <v>0</v>
      </c>
      <c r="AT364" s="18">
        <f t="shared" ca="1" si="195"/>
        <v>0</v>
      </c>
      <c r="AU364" s="18">
        <f t="shared" ca="1" si="195"/>
        <v>0</v>
      </c>
      <c r="AV364" s="18">
        <f t="shared" ca="1" si="195"/>
        <v>0</v>
      </c>
      <c r="AW364" s="18">
        <f t="shared" ca="1" si="195"/>
        <v>0</v>
      </c>
      <c r="AX364" s="18">
        <f t="shared" ca="1" si="195"/>
        <v>0</v>
      </c>
      <c r="AY364" s="18">
        <f t="shared" ca="1" si="196"/>
        <v>0</v>
      </c>
      <c r="AZ364" s="18">
        <f t="shared" ca="1" si="196"/>
        <v>0</v>
      </c>
      <c r="BA364" s="18">
        <f t="shared" ca="1" si="196"/>
        <v>0</v>
      </c>
      <c r="BB364" s="18">
        <f t="shared" ca="1" si="196"/>
        <v>0</v>
      </c>
      <c r="BC364" s="18">
        <f t="shared" ca="1" si="196"/>
        <v>0</v>
      </c>
      <c r="BD364" s="18">
        <f t="shared" ca="1" si="196"/>
        <v>0</v>
      </c>
      <c r="BE364" s="18">
        <f t="shared" ca="1" si="196"/>
        <v>0</v>
      </c>
      <c r="BF364" s="18">
        <f t="shared" ca="1" si="196"/>
        <v>0</v>
      </c>
      <c r="BG364" s="18">
        <f t="shared" ca="1" si="196"/>
        <v>0</v>
      </c>
      <c r="BH364" s="18">
        <f t="shared" ca="1" si="196"/>
        <v>0</v>
      </c>
    </row>
    <row r="365" spans="8:60" x14ac:dyDescent="0.35">
      <c r="H365" s="2" t="str">
        <f t="shared" si="184"/>
        <v>WindDegrade</v>
      </c>
      <c r="I365">
        <f t="shared" si="185"/>
        <v>7</v>
      </c>
      <c r="J365">
        <f t="shared" si="191"/>
        <v>34</v>
      </c>
      <c r="K365" s="18">
        <f t="shared" ref="K365:T374" ca="1" si="197">IF(K$24&gt;$J365,0,OFFSET($K$2,$I365,$J365-K$24))</f>
        <v>0.84330513605083379</v>
      </c>
      <c r="L365" s="18">
        <f t="shared" ca="1" si="197"/>
        <v>0.84754285030234555</v>
      </c>
      <c r="M365" s="18">
        <f t="shared" ca="1" si="197"/>
        <v>0.85180185960034727</v>
      </c>
      <c r="N365" s="18">
        <f t="shared" ca="1" si="197"/>
        <v>0.8560822709551229</v>
      </c>
      <c r="O365" s="18">
        <f t="shared" ca="1" si="197"/>
        <v>0.86038419191469639</v>
      </c>
      <c r="P365" s="18">
        <f t="shared" ca="1" si="197"/>
        <v>0.86470773056753414</v>
      </c>
      <c r="Q365" s="18">
        <f t="shared" ca="1" si="197"/>
        <v>0.86905299554526039</v>
      </c>
      <c r="R365" s="18">
        <f t="shared" ca="1" si="197"/>
        <v>0.87342009602538717</v>
      </c>
      <c r="S365" s="18">
        <f t="shared" ca="1" si="197"/>
        <v>0.87780914173405755</v>
      </c>
      <c r="T365" s="18">
        <f t="shared" ca="1" si="197"/>
        <v>0.88222024294880153</v>
      </c>
      <c r="U365" s="18">
        <f t="shared" ref="U365:AD374" ca="1" si="198">IF(U$24&gt;$J365,0,OFFSET($K$2,$I365,$J365-U$24))</f>
        <v>0.88665351050130803</v>
      </c>
      <c r="V365" s="18">
        <f t="shared" ca="1" si="198"/>
        <v>0.89110905578020905</v>
      </c>
      <c r="W365" s="18">
        <f t="shared" ca="1" si="198"/>
        <v>0.89558699073387849</v>
      </c>
      <c r="X365" s="18">
        <f t="shared" ca="1" si="198"/>
        <v>0.90008742787324469</v>
      </c>
      <c r="Y365" s="18">
        <f t="shared" ca="1" si="198"/>
        <v>0.90461048027461777</v>
      </c>
      <c r="Z365" s="18">
        <f t="shared" ca="1" si="198"/>
        <v>0.90915626158253038</v>
      </c>
      <c r="AA365" s="18">
        <f t="shared" ca="1" si="198"/>
        <v>0.91372488601259338</v>
      </c>
      <c r="AB365" s="18">
        <f t="shared" ca="1" si="198"/>
        <v>0.9183164683543652</v>
      </c>
      <c r="AC365" s="18">
        <f t="shared" ca="1" si="198"/>
        <v>0.92293112397423638</v>
      </c>
      <c r="AD365" s="18">
        <f t="shared" ca="1" si="198"/>
        <v>0.92756896881832807</v>
      </c>
      <c r="AE365" s="18">
        <f t="shared" ref="AE365:AN374" ca="1" si="199">IF(AE$24&gt;$J365,0,OFFSET($K$2,$I365,$J365-AE$24))</f>
        <v>0.93223011941540512</v>
      </c>
      <c r="AF365" s="18">
        <f t="shared" ca="1" si="199"/>
        <v>0.93691469287980411</v>
      </c>
      <c r="AG365" s="18">
        <f t="shared" ca="1" si="199"/>
        <v>0.94162280691437594</v>
      </c>
      <c r="AH365" s="18">
        <f t="shared" ca="1" si="199"/>
        <v>0.94635457981344306</v>
      </c>
      <c r="AI365" s="18">
        <f t="shared" ca="1" si="199"/>
        <v>0.95111013046577197</v>
      </c>
      <c r="AJ365" s="18">
        <f t="shared" ca="1" si="199"/>
        <v>0.95588957835755972</v>
      </c>
      <c r="AK365" s="18">
        <f t="shared" ca="1" si="199"/>
        <v>0.96069304357543694</v>
      </c>
      <c r="AL365" s="18">
        <f t="shared" ca="1" si="199"/>
        <v>0.96552064680948435</v>
      </c>
      <c r="AM365" s="18">
        <f t="shared" ca="1" si="199"/>
        <v>0.97037250935626573</v>
      </c>
      <c r="AN365" s="18">
        <f t="shared" ca="1" si="199"/>
        <v>0.97524875312187509</v>
      </c>
      <c r="AO365" s="18">
        <f t="shared" ref="AO365:AX374" ca="1" si="200">IF(AO$24&gt;$J365,0,OFFSET($K$2,$I365,$J365-AO$24))</f>
        <v>0.98014950062500006</v>
      </c>
      <c r="AP365" s="18">
        <f t="shared" ca="1" si="200"/>
        <v>0.98507487500000002</v>
      </c>
      <c r="AQ365" s="18">
        <f t="shared" ca="1" si="200"/>
        <v>0.99002500000000004</v>
      </c>
      <c r="AR365" s="18">
        <f t="shared" ca="1" si="200"/>
        <v>0.995</v>
      </c>
      <c r="AS365" s="18">
        <f t="shared" ca="1" si="200"/>
        <v>1</v>
      </c>
      <c r="AT365" s="18">
        <f t="shared" ca="1" si="200"/>
        <v>0</v>
      </c>
      <c r="AU365" s="18">
        <f t="shared" ca="1" si="200"/>
        <v>0</v>
      </c>
      <c r="AV365" s="18">
        <f t="shared" ca="1" si="200"/>
        <v>0</v>
      </c>
      <c r="AW365" s="18">
        <f t="shared" ca="1" si="200"/>
        <v>0</v>
      </c>
      <c r="AX365" s="18">
        <f t="shared" ca="1" si="200"/>
        <v>0</v>
      </c>
      <c r="AY365" s="18">
        <f t="shared" ref="AY365:BH374" ca="1" si="201">IF(AY$24&gt;$J365,0,OFFSET($K$2,$I365,$J365-AY$24))</f>
        <v>0</v>
      </c>
      <c r="AZ365" s="18">
        <f t="shared" ca="1" si="201"/>
        <v>0</v>
      </c>
      <c r="BA365" s="18">
        <f t="shared" ca="1" si="201"/>
        <v>0</v>
      </c>
      <c r="BB365" s="18">
        <f t="shared" ca="1" si="201"/>
        <v>0</v>
      </c>
      <c r="BC365" s="18">
        <f t="shared" ca="1" si="201"/>
        <v>0</v>
      </c>
      <c r="BD365" s="18">
        <f t="shared" ca="1" si="201"/>
        <v>0</v>
      </c>
      <c r="BE365" s="18">
        <f t="shared" ca="1" si="201"/>
        <v>0</v>
      </c>
      <c r="BF365" s="18">
        <f t="shared" ca="1" si="201"/>
        <v>0</v>
      </c>
      <c r="BG365" s="18">
        <f t="shared" ca="1" si="201"/>
        <v>0</v>
      </c>
      <c r="BH365" s="18">
        <f t="shared" ca="1" si="201"/>
        <v>0</v>
      </c>
    </row>
    <row r="366" spans="8:60" x14ac:dyDescent="0.35">
      <c r="H366" s="2" t="str">
        <f t="shared" si="184"/>
        <v>WindDegrade</v>
      </c>
      <c r="I366">
        <f t="shared" si="185"/>
        <v>7</v>
      </c>
      <c r="J366">
        <f t="shared" si="191"/>
        <v>35</v>
      </c>
      <c r="K366" s="18">
        <f t="shared" ca="1" si="197"/>
        <v>0.83908861037057969</v>
      </c>
      <c r="L366" s="18">
        <f t="shared" ca="1" si="197"/>
        <v>0.84330513605083379</v>
      </c>
      <c r="M366" s="18">
        <f t="shared" ca="1" si="197"/>
        <v>0.84754285030234555</v>
      </c>
      <c r="N366" s="18">
        <f t="shared" ca="1" si="197"/>
        <v>0.85180185960034727</v>
      </c>
      <c r="O366" s="18">
        <f t="shared" ca="1" si="197"/>
        <v>0.8560822709551229</v>
      </c>
      <c r="P366" s="18">
        <f t="shared" ca="1" si="197"/>
        <v>0.86038419191469639</v>
      </c>
      <c r="Q366" s="18">
        <f t="shared" ca="1" si="197"/>
        <v>0.86470773056753414</v>
      </c>
      <c r="R366" s="18">
        <f t="shared" ca="1" si="197"/>
        <v>0.86905299554526039</v>
      </c>
      <c r="S366" s="18">
        <f t="shared" ca="1" si="197"/>
        <v>0.87342009602538717</v>
      </c>
      <c r="T366" s="18">
        <f t="shared" ca="1" si="197"/>
        <v>0.87780914173405755</v>
      </c>
      <c r="U366" s="18">
        <f t="shared" ca="1" si="198"/>
        <v>0.88222024294880153</v>
      </c>
      <c r="V366" s="18">
        <f t="shared" ca="1" si="198"/>
        <v>0.88665351050130803</v>
      </c>
      <c r="W366" s="18">
        <f t="shared" ca="1" si="198"/>
        <v>0.89110905578020905</v>
      </c>
      <c r="X366" s="18">
        <f t="shared" ca="1" si="198"/>
        <v>0.89558699073387849</v>
      </c>
      <c r="Y366" s="18">
        <f t="shared" ca="1" si="198"/>
        <v>0.90008742787324469</v>
      </c>
      <c r="Z366" s="18">
        <f t="shared" ca="1" si="198"/>
        <v>0.90461048027461777</v>
      </c>
      <c r="AA366" s="18">
        <f t="shared" ca="1" si="198"/>
        <v>0.90915626158253038</v>
      </c>
      <c r="AB366" s="18">
        <f t="shared" ca="1" si="198"/>
        <v>0.91372488601259338</v>
      </c>
      <c r="AC366" s="18">
        <f t="shared" ca="1" si="198"/>
        <v>0.9183164683543652</v>
      </c>
      <c r="AD366" s="18">
        <f t="shared" ca="1" si="198"/>
        <v>0.92293112397423638</v>
      </c>
      <c r="AE366" s="18">
        <f t="shared" ca="1" si="199"/>
        <v>0.92756896881832807</v>
      </c>
      <c r="AF366" s="18">
        <f t="shared" ca="1" si="199"/>
        <v>0.93223011941540512</v>
      </c>
      <c r="AG366" s="18">
        <f t="shared" ca="1" si="199"/>
        <v>0.93691469287980411</v>
      </c>
      <c r="AH366" s="18">
        <f t="shared" ca="1" si="199"/>
        <v>0.94162280691437594</v>
      </c>
      <c r="AI366" s="18">
        <f t="shared" ca="1" si="199"/>
        <v>0.94635457981344306</v>
      </c>
      <c r="AJ366" s="18">
        <f t="shared" ca="1" si="199"/>
        <v>0.95111013046577197</v>
      </c>
      <c r="AK366" s="18">
        <f t="shared" ca="1" si="199"/>
        <v>0.95588957835755972</v>
      </c>
      <c r="AL366" s="18">
        <f t="shared" ca="1" si="199"/>
        <v>0.96069304357543694</v>
      </c>
      <c r="AM366" s="18">
        <f t="shared" ca="1" si="199"/>
        <v>0.96552064680948435</v>
      </c>
      <c r="AN366" s="18">
        <f t="shared" ca="1" si="199"/>
        <v>0.97037250935626573</v>
      </c>
      <c r="AO366" s="18">
        <f t="shared" ca="1" si="200"/>
        <v>0.97524875312187509</v>
      </c>
      <c r="AP366" s="18">
        <f t="shared" ca="1" si="200"/>
        <v>0.98014950062500006</v>
      </c>
      <c r="AQ366" s="18">
        <f t="shared" ca="1" si="200"/>
        <v>0.98507487500000002</v>
      </c>
      <c r="AR366" s="18">
        <f t="shared" ca="1" si="200"/>
        <v>0.99002500000000004</v>
      </c>
      <c r="AS366" s="18">
        <f t="shared" ca="1" si="200"/>
        <v>0.995</v>
      </c>
      <c r="AT366" s="18">
        <f t="shared" ca="1" si="200"/>
        <v>1</v>
      </c>
      <c r="AU366" s="18">
        <f t="shared" ca="1" si="200"/>
        <v>0</v>
      </c>
      <c r="AV366" s="18">
        <f t="shared" ca="1" si="200"/>
        <v>0</v>
      </c>
      <c r="AW366" s="18">
        <f t="shared" ca="1" si="200"/>
        <v>0</v>
      </c>
      <c r="AX366" s="18">
        <f t="shared" ca="1" si="200"/>
        <v>0</v>
      </c>
      <c r="AY366" s="18">
        <f t="shared" ca="1" si="201"/>
        <v>0</v>
      </c>
      <c r="AZ366" s="18">
        <f t="shared" ca="1" si="201"/>
        <v>0</v>
      </c>
      <c r="BA366" s="18">
        <f t="shared" ca="1" si="201"/>
        <v>0</v>
      </c>
      <c r="BB366" s="18">
        <f t="shared" ca="1" si="201"/>
        <v>0</v>
      </c>
      <c r="BC366" s="18">
        <f t="shared" ca="1" si="201"/>
        <v>0</v>
      </c>
      <c r="BD366" s="18">
        <f t="shared" ca="1" si="201"/>
        <v>0</v>
      </c>
      <c r="BE366" s="18">
        <f t="shared" ca="1" si="201"/>
        <v>0</v>
      </c>
      <c r="BF366" s="18">
        <f t="shared" ca="1" si="201"/>
        <v>0</v>
      </c>
      <c r="BG366" s="18">
        <f t="shared" ca="1" si="201"/>
        <v>0</v>
      </c>
      <c r="BH366" s="18">
        <f t="shared" ca="1" si="201"/>
        <v>0</v>
      </c>
    </row>
    <row r="367" spans="8:60" x14ac:dyDescent="0.35">
      <c r="H367" s="2" t="str">
        <f t="shared" si="184"/>
        <v>WindDegrade</v>
      </c>
      <c r="I367">
        <f t="shared" si="185"/>
        <v>7</v>
      </c>
      <c r="J367">
        <f t="shared" si="191"/>
        <v>36</v>
      </c>
      <c r="K367" s="18">
        <f t="shared" ca="1" si="197"/>
        <v>0.83489316731872676</v>
      </c>
      <c r="L367" s="18">
        <f t="shared" ca="1" si="197"/>
        <v>0.83908861037057969</v>
      </c>
      <c r="M367" s="18">
        <f t="shared" ca="1" si="197"/>
        <v>0.84330513605083379</v>
      </c>
      <c r="N367" s="18">
        <f t="shared" ca="1" si="197"/>
        <v>0.84754285030234555</v>
      </c>
      <c r="O367" s="18">
        <f t="shared" ca="1" si="197"/>
        <v>0.85180185960034727</v>
      </c>
      <c r="P367" s="18">
        <f t="shared" ca="1" si="197"/>
        <v>0.8560822709551229</v>
      </c>
      <c r="Q367" s="18">
        <f t="shared" ca="1" si="197"/>
        <v>0.86038419191469639</v>
      </c>
      <c r="R367" s="18">
        <f t="shared" ca="1" si="197"/>
        <v>0.86470773056753414</v>
      </c>
      <c r="S367" s="18">
        <f t="shared" ca="1" si="197"/>
        <v>0.86905299554526039</v>
      </c>
      <c r="T367" s="18">
        <f t="shared" ca="1" si="197"/>
        <v>0.87342009602538717</v>
      </c>
      <c r="U367" s="18">
        <f t="shared" ca="1" si="198"/>
        <v>0.87780914173405755</v>
      </c>
      <c r="V367" s="18">
        <f t="shared" ca="1" si="198"/>
        <v>0.88222024294880153</v>
      </c>
      <c r="W367" s="18">
        <f t="shared" ca="1" si="198"/>
        <v>0.88665351050130803</v>
      </c>
      <c r="X367" s="18">
        <f t="shared" ca="1" si="198"/>
        <v>0.89110905578020905</v>
      </c>
      <c r="Y367" s="18">
        <f t="shared" ca="1" si="198"/>
        <v>0.89558699073387849</v>
      </c>
      <c r="Z367" s="18">
        <f t="shared" ca="1" si="198"/>
        <v>0.90008742787324469</v>
      </c>
      <c r="AA367" s="18">
        <f t="shared" ca="1" si="198"/>
        <v>0.90461048027461777</v>
      </c>
      <c r="AB367" s="18">
        <f t="shared" ca="1" si="198"/>
        <v>0.90915626158253038</v>
      </c>
      <c r="AC367" s="18">
        <f t="shared" ca="1" si="198"/>
        <v>0.91372488601259338</v>
      </c>
      <c r="AD367" s="18">
        <f t="shared" ca="1" si="198"/>
        <v>0.9183164683543652</v>
      </c>
      <c r="AE367" s="18">
        <f t="shared" ca="1" si="199"/>
        <v>0.92293112397423638</v>
      </c>
      <c r="AF367" s="18">
        <f t="shared" ca="1" si="199"/>
        <v>0.92756896881832807</v>
      </c>
      <c r="AG367" s="18">
        <f t="shared" ca="1" si="199"/>
        <v>0.93223011941540512</v>
      </c>
      <c r="AH367" s="18">
        <f t="shared" ca="1" si="199"/>
        <v>0.93691469287980411</v>
      </c>
      <c r="AI367" s="18">
        <f t="shared" ca="1" si="199"/>
        <v>0.94162280691437594</v>
      </c>
      <c r="AJ367" s="18">
        <f t="shared" ca="1" si="199"/>
        <v>0.94635457981344306</v>
      </c>
      <c r="AK367" s="18">
        <f t="shared" ca="1" si="199"/>
        <v>0.95111013046577197</v>
      </c>
      <c r="AL367" s="18">
        <f t="shared" ca="1" si="199"/>
        <v>0.95588957835755972</v>
      </c>
      <c r="AM367" s="18">
        <f t="shared" ca="1" si="199"/>
        <v>0.96069304357543694</v>
      </c>
      <c r="AN367" s="18">
        <f t="shared" ca="1" si="199"/>
        <v>0.96552064680948435</v>
      </c>
      <c r="AO367" s="18">
        <f t="shared" ca="1" si="200"/>
        <v>0.97037250935626573</v>
      </c>
      <c r="AP367" s="18">
        <f t="shared" ca="1" si="200"/>
        <v>0.97524875312187509</v>
      </c>
      <c r="AQ367" s="18">
        <f t="shared" ca="1" si="200"/>
        <v>0.98014950062500006</v>
      </c>
      <c r="AR367" s="18">
        <f t="shared" ca="1" si="200"/>
        <v>0.98507487500000002</v>
      </c>
      <c r="AS367" s="18">
        <f t="shared" ca="1" si="200"/>
        <v>0.99002500000000004</v>
      </c>
      <c r="AT367" s="18">
        <f t="shared" ca="1" si="200"/>
        <v>0.995</v>
      </c>
      <c r="AU367" s="18">
        <f t="shared" ca="1" si="200"/>
        <v>1</v>
      </c>
      <c r="AV367" s="18">
        <f t="shared" ca="1" si="200"/>
        <v>0</v>
      </c>
      <c r="AW367" s="18">
        <f t="shared" ca="1" si="200"/>
        <v>0</v>
      </c>
      <c r="AX367" s="18">
        <f t="shared" ca="1" si="200"/>
        <v>0</v>
      </c>
      <c r="AY367" s="18">
        <f t="shared" ca="1" si="201"/>
        <v>0</v>
      </c>
      <c r="AZ367" s="18">
        <f t="shared" ca="1" si="201"/>
        <v>0</v>
      </c>
      <c r="BA367" s="18">
        <f t="shared" ca="1" si="201"/>
        <v>0</v>
      </c>
      <c r="BB367" s="18">
        <f t="shared" ca="1" si="201"/>
        <v>0</v>
      </c>
      <c r="BC367" s="18">
        <f t="shared" ca="1" si="201"/>
        <v>0</v>
      </c>
      <c r="BD367" s="18">
        <f t="shared" ca="1" si="201"/>
        <v>0</v>
      </c>
      <c r="BE367" s="18">
        <f t="shared" ca="1" si="201"/>
        <v>0</v>
      </c>
      <c r="BF367" s="18">
        <f t="shared" ca="1" si="201"/>
        <v>0</v>
      </c>
      <c r="BG367" s="18">
        <f t="shared" ca="1" si="201"/>
        <v>0</v>
      </c>
      <c r="BH367" s="18">
        <f t="shared" ca="1" si="201"/>
        <v>0</v>
      </c>
    </row>
    <row r="368" spans="8:60" x14ac:dyDescent="0.35">
      <c r="H368" s="2" t="str">
        <f t="shared" si="184"/>
        <v>WindDegrade</v>
      </c>
      <c r="I368">
        <f t="shared" si="185"/>
        <v>7</v>
      </c>
      <c r="J368">
        <f t="shared" si="191"/>
        <v>37</v>
      </c>
      <c r="K368" s="18">
        <f t="shared" ca="1" si="197"/>
        <v>0.83071870148213323</v>
      </c>
      <c r="L368" s="18">
        <f t="shared" ca="1" si="197"/>
        <v>0.83489316731872676</v>
      </c>
      <c r="M368" s="18">
        <f t="shared" ca="1" si="197"/>
        <v>0.83908861037057969</v>
      </c>
      <c r="N368" s="18">
        <f t="shared" ca="1" si="197"/>
        <v>0.84330513605083379</v>
      </c>
      <c r="O368" s="18">
        <f t="shared" ca="1" si="197"/>
        <v>0.84754285030234555</v>
      </c>
      <c r="P368" s="18">
        <f t="shared" ca="1" si="197"/>
        <v>0.85180185960034727</v>
      </c>
      <c r="Q368" s="18">
        <f t="shared" ca="1" si="197"/>
        <v>0.8560822709551229</v>
      </c>
      <c r="R368" s="18">
        <f t="shared" ca="1" si="197"/>
        <v>0.86038419191469639</v>
      </c>
      <c r="S368" s="18">
        <f t="shared" ca="1" si="197"/>
        <v>0.86470773056753414</v>
      </c>
      <c r="T368" s="18">
        <f t="shared" ca="1" si="197"/>
        <v>0.86905299554526039</v>
      </c>
      <c r="U368" s="18">
        <f t="shared" ca="1" si="198"/>
        <v>0.87342009602538717</v>
      </c>
      <c r="V368" s="18">
        <f t="shared" ca="1" si="198"/>
        <v>0.87780914173405755</v>
      </c>
      <c r="W368" s="18">
        <f t="shared" ca="1" si="198"/>
        <v>0.88222024294880153</v>
      </c>
      <c r="X368" s="18">
        <f t="shared" ca="1" si="198"/>
        <v>0.88665351050130803</v>
      </c>
      <c r="Y368" s="18">
        <f t="shared" ca="1" si="198"/>
        <v>0.89110905578020905</v>
      </c>
      <c r="Z368" s="18">
        <f t="shared" ca="1" si="198"/>
        <v>0.89558699073387849</v>
      </c>
      <c r="AA368" s="18">
        <f t="shared" ca="1" si="198"/>
        <v>0.90008742787324469</v>
      </c>
      <c r="AB368" s="18">
        <f t="shared" ca="1" si="198"/>
        <v>0.90461048027461777</v>
      </c>
      <c r="AC368" s="18">
        <f t="shared" ca="1" si="198"/>
        <v>0.90915626158253038</v>
      </c>
      <c r="AD368" s="18">
        <f t="shared" ca="1" si="198"/>
        <v>0.91372488601259338</v>
      </c>
      <c r="AE368" s="18">
        <f t="shared" ca="1" si="199"/>
        <v>0.9183164683543652</v>
      </c>
      <c r="AF368" s="18">
        <f t="shared" ca="1" si="199"/>
        <v>0.92293112397423638</v>
      </c>
      <c r="AG368" s="18">
        <f t="shared" ca="1" si="199"/>
        <v>0.92756896881832807</v>
      </c>
      <c r="AH368" s="18">
        <f t="shared" ca="1" si="199"/>
        <v>0.93223011941540512</v>
      </c>
      <c r="AI368" s="18">
        <f t="shared" ca="1" si="199"/>
        <v>0.93691469287980411</v>
      </c>
      <c r="AJ368" s="18">
        <f t="shared" ca="1" si="199"/>
        <v>0.94162280691437594</v>
      </c>
      <c r="AK368" s="18">
        <f t="shared" ca="1" si="199"/>
        <v>0.94635457981344306</v>
      </c>
      <c r="AL368" s="18">
        <f t="shared" ca="1" si="199"/>
        <v>0.95111013046577197</v>
      </c>
      <c r="AM368" s="18">
        <f t="shared" ca="1" si="199"/>
        <v>0.95588957835755972</v>
      </c>
      <c r="AN368" s="18">
        <f t="shared" ca="1" si="199"/>
        <v>0.96069304357543694</v>
      </c>
      <c r="AO368" s="18">
        <f t="shared" ca="1" si="200"/>
        <v>0.96552064680948435</v>
      </c>
      <c r="AP368" s="18">
        <f t="shared" ca="1" si="200"/>
        <v>0.97037250935626573</v>
      </c>
      <c r="AQ368" s="18">
        <f t="shared" ca="1" si="200"/>
        <v>0.97524875312187509</v>
      </c>
      <c r="AR368" s="18">
        <f t="shared" ca="1" si="200"/>
        <v>0.98014950062500006</v>
      </c>
      <c r="AS368" s="18">
        <f t="shared" ca="1" si="200"/>
        <v>0.98507487500000002</v>
      </c>
      <c r="AT368" s="18">
        <f t="shared" ca="1" si="200"/>
        <v>0.99002500000000004</v>
      </c>
      <c r="AU368" s="18">
        <f t="shared" ca="1" si="200"/>
        <v>0.995</v>
      </c>
      <c r="AV368" s="18">
        <f t="shared" ca="1" si="200"/>
        <v>1</v>
      </c>
      <c r="AW368" s="18">
        <f t="shared" ca="1" si="200"/>
        <v>0</v>
      </c>
      <c r="AX368" s="18">
        <f t="shared" ca="1" si="200"/>
        <v>0</v>
      </c>
      <c r="AY368" s="18">
        <f t="shared" ca="1" si="201"/>
        <v>0</v>
      </c>
      <c r="AZ368" s="18">
        <f t="shared" ca="1" si="201"/>
        <v>0</v>
      </c>
      <c r="BA368" s="18">
        <f t="shared" ca="1" si="201"/>
        <v>0</v>
      </c>
      <c r="BB368" s="18">
        <f t="shared" ca="1" si="201"/>
        <v>0</v>
      </c>
      <c r="BC368" s="18">
        <f t="shared" ca="1" si="201"/>
        <v>0</v>
      </c>
      <c r="BD368" s="18">
        <f t="shared" ca="1" si="201"/>
        <v>0</v>
      </c>
      <c r="BE368" s="18">
        <f t="shared" ca="1" si="201"/>
        <v>0</v>
      </c>
      <c r="BF368" s="18">
        <f t="shared" ca="1" si="201"/>
        <v>0</v>
      </c>
      <c r="BG368" s="18">
        <f t="shared" ca="1" si="201"/>
        <v>0</v>
      </c>
      <c r="BH368" s="18">
        <f t="shared" ca="1" si="201"/>
        <v>0</v>
      </c>
    </row>
    <row r="369" spans="8:60" x14ac:dyDescent="0.35">
      <c r="H369" s="2" t="str">
        <f t="shared" si="184"/>
        <v>WindDegrade</v>
      </c>
      <c r="I369">
        <f t="shared" si="185"/>
        <v>7</v>
      </c>
      <c r="J369">
        <f t="shared" si="191"/>
        <v>38</v>
      </c>
      <c r="K369" s="18">
        <f t="shared" ca="1" si="197"/>
        <v>0.82656510797472249</v>
      </c>
      <c r="L369" s="18">
        <f t="shared" ca="1" si="197"/>
        <v>0.83071870148213323</v>
      </c>
      <c r="M369" s="18">
        <f t="shared" ca="1" si="197"/>
        <v>0.83489316731872676</v>
      </c>
      <c r="N369" s="18">
        <f t="shared" ca="1" si="197"/>
        <v>0.83908861037057969</v>
      </c>
      <c r="O369" s="18">
        <f t="shared" ca="1" si="197"/>
        <v>0.84330513605083379</v>
      </c>
      <c r="P369" s="18">
        <f t="shared" ca="1" si="197"/>
        <v>0.84754285030234555</v>
      </c>
      <c r="Q369" s="18">
        <f t="shared" ca="1" si="197"/>
        <v>0.85180185960034727</v>
      </c>
      <c r="R369" s="18">
        <f t="shared" ca="1" si="197"/>
        <v>0.8560822709551229</v>
      </c>
      <c r="S369" s="18">
        <f t="shared" ca="1" si="197"/>
        <v>0.86038419191469639</v>
      </c>
      <c r="T369" s="18">
        <f t="shared" ca="1" si="197"/>
        <v>0.86470773056753414</v>
      </c>
      <c r="U369" s="18">
        <f t="shared" ca="1" si="198"/>
        <v>0.86905299554526039</v>
      </c>
      <c r="V369" s="18">
        <f t="shared" ca="1" si="198"/>
        <v>0.87342009602538717</v>
      </c>
      <c r="W369" s="18">
        <f t="shared" ca="1" si="198"/>
        <v>0.87780914173405755</v>
      </c>
      <c r="X369" s="18">
        <f t="shared" ca="1" si="198"/>
        <v>0.88222024294880153</v>
      </c>
      <c r="Y369" s="18">
        <f t="shared" ca="1" si="198"/>
        <v>0.88665351050130803</v>
      </c>
      <c r="Z369" s="18">
        <f t="shared" ca="1" si="198"/>
        <v>0.89110905578020905</v>
      </c>
      <c r="AA369" s="18">
        <f t="shared" ca="1" si="198"/>
        <v>0.89558699073387849</v>
      </c>
      <c r="AB369" s="18">
        <f t="shared" ca="1" si="198"/>
        <v>0.90008742787324469</v>
      </c>
      <c r="AC369" s="18">
        <f t="shared" ca="1" si="198"/>
        <v>0.90461048027461777</v>
      </c>
      <c r="AD369" s="18">
        <f t="shared" ca="1" si="198"/>
        <v>0.90915626158253038</v>
      </c>
      <c r="AE369" s="18">
        <f t="shared" ca="1" si="199"/>
        <v>0.91372488601259338</v>
      </c>
      <c r="AF369" s="18">
        <f t="shared" ca="1" si="199"/>
        <v>0.9183164683543652</v>
      </c>
      <c r="AG369" s="18">
        <f t="shared" ca="1" si="199"/>
        <v>0.92293112397423638</v>
      </c>
      <c r="AH369" s="18">
        <f t="shared" ca="1" si="199"/>
        <v>0.92756896881832807</v>
      </c>
      <c r="AI369" s="18">
        <f t="shared" ca="1" si="199"/>
        <v>0.93223011941540512</v>
      </c>
      <c r="AJ369" s="18">
        <f t="shared" ca="1" si="199"/>
        <v>0.93691469287980411</v>
      </c>
      <c r="AK369" s="18">
        <f t="shared" ca="1" si="199"/>
        <v>0.94162280691437594</v>
      </c>
      <c r="AL369" s="18">
        <f t="shared" ca="1" si="199"/>
        <v>0.94635457981344306</v>
      </c>
      <c r="AM369" s="18">
        <f t="shared" ca="1" si="199"/>
        <v>0.95111013046577197</v>
      </c>
      <c r="AN369" s="18">
        <f t="shared" ca="1" si="199"/>
        <v>0.95588957835755972</v>
      </c>
      <c r="AO369" s="18">
        <f t="shared" ca="1" si="200"/>
        <v>0.96069304357543694</v>
      </c>
      <c r="AP369" s="18">
        <f t="shared" ca="1" si="200"/>
        <v>0.96552064680948435</v>
      </c>
      <c r="AQ369" s="18">
        <f t="shared" ca="1" si="200"/>
        <v>0.97037250935626573</v>
      </c>
      <c r="AR369" s="18">
        <f t="shared" ca="1" si="200"/>
        <v>0.97524875312187509</v>
      </c>
      <c r="AS369" s="18">
        <f t="shared" ca="1" si="200"/>
        <v>0.98014950062500006</v>
      </c>
      <c r="AT369" s="18">
        <f t="shared" ca="1" si="200"/>
        <v>0.98507487500000002</v>
      </c>
      <c r="AU369" s="18">
        <f t="shared" ca="1" si="200"/>
        <v>0.99002500000000004</v>
      </c>
      <c r="AV369" s="18">
        <f t="shared" ca="1" si="200"/>
        <v>0.995</v>
      </c>
      <c r="AW369" s="18">
        <f t="shared" ca="1" si="200"/>
        <v>1</v>
      </c>
      <c r="AX369" s="18">
        <f t="shared" ca="1" si="200"/>
        <v>0</v>
      </c>
      <c r="AY369" s="18">
        <f t="shared" ca="1" si="201"/>
        <v>0</v>
      </c>
      <c r="AZ369" s="18">
        <f t="shared" ca="1" si="201"/>
        <v>0</v>
      </c>
      <c r="BA369" s="18">
        <f t="shared" ca="1" si="201"/>
        <v>0</v>
      </c>
      <c r="BB369" s="18">
        <f t="shared" ca="1" si="201"/>
        <v>0</v>
      </c>
      <c r="BC369" s="18">
        <f t="shared" ca="1" si="201"/>
        <v>0</v>
      </c>
      <c r="BD369" s="18">
        <f t="shared" ca="1" si="201"/>
        <v>0</v>
      </c>
      <c r="BE369" s="18">
        <f t="shared" ca="1" si="201"/>
        <v>0</v>
      </c>
      <c r="BF369" s="18">
        <f t="shared" ca="1" si="201"/>
        <v>0</v>
      </c>
      <c r="BG369" s="18">
        <f t="shared" ca="1" si="201"/>
        <v>0</v>
      </c>
      <c r="BH369" s="18">
        <f t="shared" ca="1" si="201"/>
        <v>0</v>
      </c>
    </row>
    <row r="370" spans="8:60" x14ac:dyDescent="0.35">
      <c r="H370" s="2" t="str">
        <f t="shared" si="184"/>
        <v>WindDegrade</v>
      </c>
      <c r="I370">
        <f t="shared" si="185"/>
        <v>7</v>
      </c>
      <c r="J370">
        <f t="shared" si="191"/>
        <v>39</v>
      </c>
      <c r="K370" s="18">
        <f t="shared" ca="1" si="197"/>
        <v>0.82243228243484889</v>
      </c>
      <c r="L370" s="18">
        <f t="shared" ca="1" si="197"/>
        <v>0.82656510797472249</v>
      </c>
      <c r="M370" s="18">
        <f t="shared" ca="1" si="197"/>
        <v>0.83071870148213323</v>
      </c>
      <c r="N370" s="18">
        <f t="shared" ca="1" si="197"/>
        <v>0.83489316731872676</v>
      </c>
      <c r="O370" s="18">
        <f t="shared" ca="1" si="197"/>
        <v>0.83908861037057969</v>
      </c>
      <c r="P370" s="18">
        <f t="shared" ca="1" si="197"/>
        <v>0.84330513605083379</v>
      </c>
      <c r="Q370" s="18">
        <f t="shared" ca="1" si="197"/>
        <v>0.84754285030234555</v>
      </c>
      <c r="R370" s="18">
        <f t="shared" ca="1" si="197"/>
        <v>0.85180185960034727</v>
      </c>
      <c r="S370" s="18">
        <f t="shared" ca="1" si="197"/>
        <v>0.8560822709551229</v>
      </c>
      <c r="T370" s="18">
        <f t="shared" ca="1" si="197"/>
        <v>0.86038419191469639</v>
      </c>
      <c r="U370" s="18">
        <f t="shared" ca="1" si="198"/>
        <v>0.86470773056753414</v>
      </c>
      <c r="V370" s="18">
        <f t="shared" ca="1" si="198"/>
        <v>0.86905299554526039</v>
      </c>
      <c r="W370" s="18">
        <f t="shared" ca="1" si="198"/>
        <v>0.87342009602538717</v>
      </c>
      <c r="X370" s="18">
        <f t="shared" ca="1" si="198"/>
        <v>0.87780914173405755</v>
      </c>
      <c r="Y370" s="18">
        <f t="shared" ca="1" si="198"/>
        <v>0.88222024294880153</v>
      </c>
      <c r="Z370" s="18">
        <f t="shared" ca="1" si="198"/>
        <v>0.88665351050130803</v>
      </c>
      <c r="AA370" s="18">
        <f t="shared" ca="1" si="198"/>
        <v>0.89110905578020905</v>
      </c>
      <c r="AB370" s="18">
        <f t="shared" ca="1" si="198"/>
        <v>0.89558699073387849</v>
      </c>
      <c r="AC370" s="18">
        <f t="shared" ca="1" si="198"/>
        <v>0.90008742787324469</v>
      </c>
      <c r="AD370" s="18">
        <f t="shared" ca="1" si="198"/>
        <v>0.90461048027461777</v>
      </c>
      <c r="AE370" s="18">
        <f t="shared" ca="1" si="199"/>
        <v>0.90915626158253038</v>
      </c>
      <c r="AF370" s="18">
        <f t="shared" ca="1" si="199"/>
        <v>0.91372488601259338</v>
      </c>
      <c r="AG370" s="18">
        <f t="shared" ca="1" si="199"/>
        <v>0.9183164683543652</v>
      </c>
      <c r="AH370" s="18">
        <f t="shared" ca="1" si="199"/>
        <v>0.92293112397423638</v>
      </c>
      <c r="AI370" s="18">
        <f t="shared" ca="1" si="199"/>
        <v>0.92756896881832807</v>
      </c>
      <c r="AJ370" s="18">
        <f t="shared" ca="1" si="199"/>
        <v>0.93223011941540512</v>
      </c>
      <c r="AK370" s="18">
        <f t="shared" ca="1" si="199"/>
        <v>0.93691469287980411</v>
      </c>
      <c r="AL370" s="18">
        <f t="shared" ca="1" si="199"/>
        <v>0.94162280691437594</v>
      </c>
      <c r="AM370" s="18">
        <f t="shared" ca="1" si="199"/>
        <v>0.94635457981344306</v>
      </c>
      <c r="AN370" s="18">
        <f t="shared" ca="1" si="199"/>
        <v>0.95111013046577197</v>
      </c>
      <c r="AO370" s="18">
        <f t="shared" ca="1" si="200"/>
        <v>0.95588957835755972</v>
      </c>
      <c r="AP370" s="18">
        <f t="shared" ca="1" si="200"/>
        <v>0.96069304357543694</v>
      </c>
      <c r="AQ370" s="18">
        <f t="shared" ca="1" si="200"/>
        <v>0.96552064680948435</v>
      </c>
      <c r="AR370" s="18">
        <f t="shared" ca="1" si="200"/>
        <v>0.97037250935626573</v>
      </c>
      <c r="AS370" s="18">
        <f t="shared" ca="1" si="200"/>
        <v>0.97524875312187509</v>
      </c>
      <c r="AT370" s="18">
        <f t="shared" ca="1" si="200"/>
        <v>0.98014950062500006</v>
      </c>
      <c r="AU370" s="18">
        <f t="shared" ca="1" si="200"/>
        <v>0.98507487500000002</v>
      </c>
      <c r="AV370" s="18">
        <f t="shared" ca="1" si="200"/>
        <v>0.99002500000000004</v>
      </c>
      <c r="AW370" s="18">
        <f t="shared" ca="1" si="200"/>
        <v>0.995</v>
      </c>
      <c r="AX370" s="18">
        <f t="shared" ca="1" si="200"/>
        <v>1</v>
      </c>
      <c r="AY370" s="18">
        <f t="shared" ca="1" si="201"/>
        <v>0</v>
      </c>
      <c r="AZ370" s="18">
        <f t="shared" ca="1" si="201"/>
        <v>0</v>
      </c>
      <c r="BA370" s="18">
        <f t="shared" ca="1" si="201"/>
        <v>0</v>
      </c>
      <c r="BB370" s="18">
        <f t="shared" ca="1" si="201"/>
        <v>0</v>
      </c>
      <c r="BC370" s="18">
        <f t="shared" ca="1" si="201"/>
        <v>0</v>
      </c>
      <c r="BD370" s="18">
        <f t="shared" ca="1" si="201"/>
        <v>0</v>
      </c>
      <c r="BE370" s="18">
        <f t="shared" ca="1" si="201"/>
        <v>0</v>
      </c>
      <c r="BF370" s="18">
        <f t="shared" ca="1" si="201"/>
        <v>0</v>
      </c>
      <c r="BG370" s="18">
        <f t="shared" ca="1" si="201"/>
        <v>0</v>
      </c>
      <c r="BH370" s="18">
        <f t="shared" ca="1" si="201"/>
        <v>0</v>
      </c>
    </row>
    <row r="371" spans="8:60" x14ac:dyDescent="0.35">
      <c r="H371" s="2" t="str">
        <f t="shared" si="184"/>
        <v>WindDegrade</v>
      </c>
      <c r="I371">
        <f t="shared" si="185"/>
        <v>7</v>
      </c>
      <c r="J371">
        <f t="shared" si="191"/>
        <v>40</v>
      </c>
      <c r="K371" s="18">
        <f t="shared" ca="1" si="197"/>
        <v>0.8183201210226746</v>
      </c>
      <c r="L371" s="18">
        <f t="shared" ca="1" si="197"/>
        <v>0.82243228243484889</v>
      </c>
      <c r="M371" s="18">
        <f t="shared" ca="1" si="197"/>
        <v>0.82656510797472249</v>
      </c>
      <c r="N371" s="18">
        <f t="shared" ca="1" si="197"/>
        <v>0.83071870148213323</v>
      </c>
      <c r="O371" s="18">
        <f t="shared" ca="1" si="197"/>
        <v>0.83489316731872676</v>
      </c>
      <c r="P371" s="18">
        <f t="shared" ca="1" si="197"/>
        <v>0.83908861037057969</v>
      </c>
      <c r="Q371" s="18">
        <f t="shared" ca="1" si="197"/>
        <v>0.84330513605083379</v>
      </c>
      <c r="R371" s="18">
        <f t="shared" ca="1" si="197"/>
        <v>0.84754285030234555</v>
      </c>
      <c r="S371" s="18">
        <f t="shared" ca="1" si="197"/>
        <v>0.85180185960034727</v>
      </c>
      <c r="T371" s="18">
        <f t="shared" ca="1" si="197"/>
        <v>0.8560822709551229</v>
      </c>
      <c r="U371" s="18">
        <f t="shared" ca="1" si="198"/>
        <v>0.86038419191469639</v>
      </c>
      <c r="V371" s="18">
        <f t="shared" ca="1" si="198"/>
        <v>0.86470773056753414</v>
      </c>
      <c r="W371" s="18">
        <f t="shared" ca="1" si="198"/>
        <v>0.86905299554526039</v>
      </c>
      <c r="X371" s="18">
        <f t="shared" ca="1" si="198"/>
        <v>0.87342009602538717</v>
      </c>
      <c r="Y371" s="18">
        <f t="shared" ca="1" si="198"/>
        <v>0.87780914173405755</v>
      </c>
      <c r="Z371" s="18">
        <f t="shared" ca="1" si="198"/>
        <v>0.88222024294880153</v>
      </c>
      <c r="AA371" s="18">
        <f t="shared" ca="1" si="198"/>
        <v>0.88665351050130803</v>
      </c>
      <c r="AB371" s="18">
        <f t="shared" ca="1" si="198"/>
        <v>0.89110905578020905</v>
      </c>
      <c r="AC371" s="18">
        <f t="shared" ca="1" si="198"/>
        <v>0.89558699073387849</v>
      </c>
      <c r="AD371" s="18">
        <f t="shared" ca="1" si="198"/>
        <v>0.90008742787324469</v>
      </c>
      <c r="AE371" s="18">
        <f t="shared" ca="1" si="199"/>
        <v>0.90461048027461777</v>
      </c>
      <c r="AF371" s="18">
        <f t="shared" ca="1" si="199"/>
        <v>0.90915626158253038</v>
      </c>
      <c r="AG371" s="18">
        <f t="shared" ca="1" si="199"/>
        <v>0.91372488601259338</v>
      </c>
      <c r="AH371" s="18">
        <f t="shared" ca="1" si="199"/>
        <v>0.9183164683543652</v>
      </c>
      <c r="AI371" s="18">
        <f t="shared" ca="1" si="199"/>
        <v>0.92293112397423638</v>
      </c>
      <c r="AJ371" s="18">
        <f t="shared" ca="1" si="199"/>
        <v>0.92756896881832807</v>
      </c>
      <c r="AK371" s="18">
        <f t="shared" ca="1" si="199"/>
        <v>0.93223011941540512</v>
      </c>
      <c r="AL371" s="18">
        <f t="shared" ca="1" si="199"/>
        <v>0.93691469287980411</v>
      </c>
      <c r="AM371" s="18">
        <f t="shared" ca="1" si="199"/>
        <v>0.94162280691437594</v>
      </c>
      <c r="AN371" s="18">
        <f t="shared" ca="1" si="199"/>
        <v>0.94635457981344306</v>
      </c>
      <c r="AO371" s="18">
        <f t="shared" ca="1" si="200"/>
        <v>0.95111013046577197</v>
      </c>
      <c r="AP371" s="18">
        <f t="shared" ca="1" si="200"/>
        <v>0.95588957835755972</v>
      </c>
      <c r="AQ371" s="18">
        <f t="shared" ca="1" si="200"/>
        <v>0.96069304357543694</v>
      </c>
      <c r="AR371" s="18">
        <f t="shared" ca="1" si="200"/>
        <v>0.96552064680948435</v>
      </c>
      <c r="AS371" s="18">
        <f t="shared" ca="1" si="200"/>
        <v>0.97037250935626573</v>
      </c>
      <c r="AT371" s="18">
        <f t="shared" ca="1" si="200"/>
        <v>0.97524875312187509</v>
      </c>
      <c r="AU371" s="18">
        <f t="shared" ca="1" si="200"/>
        <v>0.98014950062500006</v>
      </c>
      <c r="AV371" s="18">
        <f t="shared" ca="1" si="200"/>
        <v>0.98507487500000002</v>
      </c>
      <c r="AW371" s="18">
        <f t="shared" ca="1" si="200"/>
        <v>0.99002500000000004</v>
      </c>
      <c r="AX371" s="18">
        <f t="shared" ca="1" si="200"/>
        <v>0.995</v>
      </c>
      <c r="AY371" s="18">
        <f t="shared" ca="1" si="201"/>
        <v>1</v>
      </c>
      <c r="AZ371" s="18">
        <f t="shared" ca="1" si="201"/>
        <v>0</v>
      </c>
      <c r="BA371" s="18">
        <f t="shared" ca="1" si="201"/>
        <v>0</v>
      </c>
      <c r="BB371" s="18">
        <f t="shared" ca="1" si="201"/>
        <v>0</v>
      </c>
      <c r="BC371" s="18">
        <f t="shared" ca="1" si="201"/>
        <v>0</v>
      </c>
      <c r="BD371" s="18">
        <f t="shared" ca="1" si="201"/>
        <v>0</v>
      </c>
      <c r="BE371" s="18">
        <f t="shared" ca="1" si="201"/>
        <v>0</v>
      </c>
      <c r="BF371" s="18">
        <f t="shared" ca="1" si="201"/>
        <v>0</v>
      </c>
      <c r="BG371" s="18">
        <f t="shared" ca="1" si="201"/>
        <v>0</v>
      </c>
      <c r="BH371" s="18">
        <f t="shared" ca="1" si="201"/>
        <v>0</v>
      </c>
    </row>
    <row r="372" spans="8:60" x14ac:dyDescent="0.35">
      <c r="H372" s="2" t="str">
        <f t="shared" si="184"/>
        <v>WindDegrade</v>
      </c>
      <c r="I372">
        <f t="shared" si="185"/>
        <v>7</v>
      </c>
      <c r="J372">
        <f t="shared" si="191"/>
        <v>41</v>
      </c>
      <c r="K372" s="18">
        <f t="shared" ca="1" si="197"/>
        <v>0.81422852041756122</v>
      </c>
      <c r="L372" s="18">
        <f t="shared" ca="1" si="197"/>
        <v>0.8183201210226746</v>
      </c>
      <c r="M372" s="18">
        <f t="shared" ca="1" si="197"/>
        <v>0.82243228243484889</v>
      </c>
      <c r="N372" s="18">
        <f t="shared" ca="1" si="197"/>
        <v>0.82656510797472249</v>
      </c>
      <c r="O372" s="18">
        <f t="shared" ca="1" si="197"/>
        <v>0.83071870148213323</v>
      </c>
      <c r="P372" s="18">
        <f t="shared" ca="1" si="197"/>
        <v>0.83489316731872676</v>
      </c>
      <c r="Q372" s="18">
        <f t="shared" ca="1" si="197"/>
        <v>0.83908861037057969</v>
      </c>
      <c r="R372" s="18">
        <f t="shared" ca="1" si="197"/>
        <v>0.84330513605083379</v>
      </c>
      <c r="S372" s="18">
        <f t="shared" ca="1" si="197"/>
        <v>0.84754285030234555</v>
      </c>
      <c r="T372" s="18">
        <f t="shared" ca="1" si="197"/>
        <v>0.85180185960034727</v>
      </c>
      <c r="U372" s="18">
        <f t="shared" ca="1" si="198"/>
        <v>0.8560822709551229</v>
      </c>
      <c r="V372" s="18">
        <f t="shared" ca="1" si="198"/>
        <v>0.86038419191469639</v>
      </c>
      <c r="W372" s="18">
        <f t="shared" ca="1" si="198"/>
        <v>0.86470773056753414</v>
      </c>
      <c r="X372" s="18">
        <f t="shared" ca="1" si="198"/>
        <v>0.86905299554526039</v>
      </c>
      <c r="Y372" s="18">
        <f t="shared" ca="1" si="198"/>
        <v>0.87342009602538717</v>
      </c>
      <c r="Z372" s="18">
        <f t="shared" ca="1" si="198"/>
        <v>0.87780914173405755</v>
      </c>
      <c r="AA372" s="18">
        <f t="shared" ca="1" si="198"/>
        <v>0.88222024294880153</v>
      </c>
      <c r="AB372" s="18">
        <f t="shared" ca="1" si="198"/>
        <v>0.88665351050130803</v>
      </c>
      <c r="AC372" s="18">
        <f t="shared" ca="1" si="198"/>
        <v>0.89110905578020905</v>
      </c>
      <c r="AD372" s="18">
        <f t="shared" ca="1" si="198"/>
        <v>0.89558699073387849</v>
      </c>
      <c r="AE372" s="18">
        <f t="shared" ca="1" si="199"/>
        <v>0.90008742787324469</v>
      </c>
      <c r="AF372" s="18">
        <f t="shared" ca="1" si="199"/>
        <v>0.90461048027461777</v>
      </c>
      <c r="AG372" s="18">
        <f t="shared" ca="1" si="199"/>
        <v>0.90915626158253038</v>
      </c>
      <c r="AH372" s="18">
        <f t="shared" ca="1" si="199"/>
        <v>0.91372488601259338</v>
      </c>
      <c r="AI372" s="18">
        <f t="shared" ca="1" si="199"/>
        <v>0.9183164683543652</v>
      </c>
      <c r="AJ372" s="18">
        <f t="shared" ca="1" si="199"/>
        <v>0.92293112397423638</v>
      </c>
      <c r="AK372" s="18">
        <f t="shared" ca="1" si="199"/>
        <v>0.92756896881832807</v>
      </c>
      <c r="AL372" s="18">
        <f t="shared" ca="1" si="199"/>
        <v>0.93223011941540512</v>
      </c>
      <c r="AM372" s="18">
        <f t="shared" ca="1" si="199"/>
        <v>0.93691469287980411</v>
      </c>
      <c r="AN372" s="18">
        <f t="shared" ca="1" si="199"/>
        <v>0.94162280691437594</v>
      </c>
      <c r="AO372" s="18">
        <f t="shared" ca="1" si="200"/>
        <v>0.94635457981344306</v>
      </c>
      <c r="AP372" s="18">
        <f t="shared" ca="1" si="200"/>
        <v>0.95111013046577197</v>
      </c>
      <c r="AQ372" s="18">
        <f t="shared" ca="1" si="200"/>
        <v>0.95588957835755972</v>
      </c>
      <c r="AR372" s="18">
        <f t="shared" ca="1" si="200"/>
        <v>0.96069304357543694</v>
      </c>
      <c r="AS372" s="18">
        <f t="shared" ca="1" si="200"/>
        <v>0.96552064680948435</v>
      </c>
      <c r="AT372" s="18">
        <f t="shared" ca="1" si="200"/>
        <v>0.97037250935626573</v>
      </c>
      <c r="AU372" s="18">
        <f t="shared" ca="1" si="200"/>
        <v>0.97524875312187509</v>
      </c>
      <c r="AV372" s="18">
        <f t="shared" ca="1" si="200"/>
        <v>0.98014950062500006</v>
      </c>
      <c r="AW372" s="18">
        <f t="shared" ca="1" si="200"/>
        <v>0.98507487500000002</v>
      </c>
      <c r="AX372" s="18">
        <f t="shared" ca="1" si="200"/>
        <v>0.99002500000000004</v>
      </c>
      <c r="AY372" s="18">
        <f t="shared" ca="1" si="201"/>
        <v>0.995</v>
      </c>
      <c r="AZ372" s="18">
        <f t="shared" ca="1" si="201"/>
        <v>1</v>
      </c>
      <c r="BA372" s="18">
        <f t="shared" ca="1" si="201"/>
        <v>0</v>
      </c>
      <c r="BB372" s="18">
        <f t="shared" ca="1" si="201"/>
        <v>0</v>
      </c>
      <c r="BC372" s="18">
        <f t="shared" ca="1" si="201"/>
        <v>0</v>
      </c>
      <c r="BD372" s="18">
        <f t="shared" ca="1" si="201"/>
        <v>0</v>
      </c>
      <c r="BE372" s="18">
        <f t="shared" ca="1" si="201"/>
        <v>0</v>
      </c>
      <c r="BF372" s="18">
        <f t="shared" ca="1" si="201"/>
        <v>0</v>
      </c>
      <c r="BG372" s="18">
        <f t="shared" ca="1" si="201"/>
        <v>0</v>
      </c>
      <c r="BH372" s="18">
        <f t="shared" ca="1" si="201"/>
        <v>0</v>
      </c>
    </row>
    <row r="373" spans="8:60" x14ac:dyDescent="0.35">
      <c r="H373" s="2" t="str">
        <f t="shared" si="184"/>
        <v>WindDegrade</v>
      </c>
      <c r="I373">
        <f t="shared" si="185"/>
        <v>7</v>
      </c>
      <c r="J373">
        <f t="shared" si="191"/>
        <v>42</v>
      </c>
      <c r="K373" s="18">
        <f t="shared" ca="1" si="197"/>
        <v>0.81015737781547348</v>
      </c>
      <c r="L373" s="18">
        <f t="shared" ca="1" si="197"/>
        <v>0.81422852041756122</v>
      </c>
      <c r="M373" s="18">
        <f t="shared" ca="1" si="197"/>
        <v>0.8183201210226746</v>
      </c>
      <c r="N373" s="18">
        <f t="shared" ca="1" si="197"/>
        <v>0.82243228243484889</v>
      </c>
      <c r="O373" s="18">
        <f t="shared" ca="1" si="197"/>
        <v>0.82656510797472249</v>
      </c>
      <c r="P373" s="18">
        <f t="shared" ca="1" si="197"/>
        <v>0.83071870148213323</v>
      </c>
      <c r="Q373" s="18">
        <f t="shared" ca="1" si="197"/>
        <v>0.83489316731872676</v>
      </c>
      <c r="R373" s="18">
        <f t="shared" ca="1" si="197"/>
        <v>0.83908861037057969</v>
      </c>
      <c r="S373" s="18">
        <f t="shared" ca="1" si="197"/>
        <v>0.84330513605083379</v>
      </c>
      <c r="T373" s="18">
        <f t="shared" ca="1" si="197"/>
        <v>0.84754285030234555</v>
      </c>
      <c r="U373" s="18">
        <f t="shared" ca="1" si="198"/>
        <v>0.85180185960034727</v>
      </c>
      <c r="V373" s="18">
        <f t="shared" ca="1" si="198"/>
        <v>0.8560822709551229</v>
      </c>
      <c r="W373" s="18">
        <f t="shared" ca="1" si="198"/>
        <v>0.86038419191469639</v>
      </c>
      <c r="X373" s="18">
        <f t="shared" ca="1" si="198"/>
        <v>0.86470773056753414</v>
      </c>
      <c r="Y373" s="18">
        <f t="shared" ca="1" si="198"/>
        <v>0.86905299554526039</v>
      </c>
      <c r="Z373" s="18">
        <f t="shared" ca="1" si="198"/>
        <v>0.87342009602538717</v>
      </c>
      <c r="AA373" s="18">
        <f t="shared" ca="1" si="198"/>
        <v>0.87780914173405755</v>
      </c>
      <c r="AB373" s="18">
        <f t="shared" ca="1" si="198"/>
        <v>0.88222024294880153</v>
      </c>
      <c r="AC373" s="18">
        <f t="shared" ca="1" si="198"/>
        <v>0.88665351050130803</v>
      </c>
      <c r="AD373" s="18">
        <f t="shared" ca="1" si="198"/>
        <v>0.89110905578020905</v>
      </c>
      <c r="AE373" s="18">
        <f t="shared" ca="1" si="199"/>
        <v>0.89558699073387849</v>
      </c>
      <c r="AF373" s="18">
        <f t="shared" ca="1" si="199"/>
        <v>0.90008742787324469</v>
      </c>
      <c r="AG373" s="18">
        <f t="shared" ca="1" si="199"/>
        <v>0.90461048027461777</v>
      </c>
      <c r="AH373" s="18">
        <f t="shared" ca="1" si="199"/>
        <v>0.90915626158253038</v>
      </c>
      <c r="AI373" s="18">
        <f t="shared" ca="1" si="199"/>
        <v>0.91372488601259338</v>
      </c>
      <c r="AJ373" s="18">
        <f t="shared" ca="1" si="199"/>
        <v>0.9183164683543652</v>
      </c>
      <c r="AK373" s="18">
        <f t="shared" ca="1" si="199"/>
        <v>0.92293112397423638</v>
      </c>
      <c r="AL373" s="18">
        <f t="shared" ca="1" si="199"/>
        <v>0.92756896881832807</v>
      </c>
      <c r="AM373" s="18">
        <f t="shared" ca="1" si="199"/>
        <v>0.93223011941540512</v>
      </c>
      <c r="AN373" s="18">
        <f t="shared" ca="1" si="199"/>
        <v>0.93691469287980411</v>
      </c>
      <c r="AO373" s="18">
        <f t="shared" ca="1" si="200"/>
        <v>0.94162280691437594</v>
      </c>
      <c r="AP373" s="18">
        <f t="shared" ca="1" si="200"/>
        <v>0.94635457981344306</v>
      </c>
      <c r="AQ373" s="18">
        <f t="shared" ca="1" si="200"/>
        <v>0.95111013046577197</v>
      </c>
      <c r="AR373" s="18">
        <f t="shared" ca="1" si="200"/>
        <v>0.95588957835755972</v>
      </c>
      <c r="AS373" s="18">
        <f t="shared" ca="1" si="200"/>
        <v>0.96069304357543694</v>
      </c>
      <c r="AT373" s="18">
        <f t="shared" ca="1" si="200"/>
        <v>0.96552064680948435</v>
      </c>
      <c r="AU373" s="18">
        <f t="shared" ca="1" si="200"/>
        <v>0.97037250935626573</v>
      </c>
      <c r="AV373" s="18">
        <f t="shared" ca="1" si="200"/>
        <v>0.97524875312187509</v>
      </c>
      <c r="AW373" s="18">
        <f t="shared" ca="1" si="200"/>
        <v>0.98014950062500006</v>
      </c>
      <c r="AX373" s="18">
        <f t="shared" ca="1" si="200"/>
        <v>0.98507487500000002</v>
      </c>
      <c r="AY373" s="18">
        <f t="shared" ca="1" si="201"/>
        <v>0.99002500000000004</v>
      </c>
      <c r="AZ373" s="18">
        <f t="shared" ca="1" si="201"/>
        <v>0.995</v>
      </c>
      <c r="BA373" s="18">
        <f t="shared" ca="1" si="201"/>
        <v>1</v>
      </c>
      <c r="BB373" s="18">
        <f t="shared" ca="1" si="201"/>
        <v>0</v>
      </c>
      <c r="BC373" s="18">
        <f t="shared" ca="1" si="201"/>
        <v>0</v>
      </c>
      <c r="BD373" s="18">
        <f t="shared" ca="1" si="201"/>
        <v>0</v>
      </c>
      <c r="BE373" s="18">
        <f t="shared" ca="1" si="201"/>
        <v>0</v>
      </c>
      <c r="BF373" s="18">
        <f t="shared" ca="1" si="201"/>
        <v>0</v>
      </c>
      <c r="BG373" s="18">
        <f t="shared" ca="1" si="201"/>
        <v>0</v>
      </c>
      <c r="BH373" s="18">
        <f t="shared" ca="1" si="201"/>
        <v>0</v>
      </c>
    </row>
    <row r="374" spans="8:60" x14ac:dyDescent="0.35">
      <c r="H374" s="2" t="str">
        <f t="shared" si="184"/>
        <v>WindDegrade</v>
      </c>
      <c r="I374">
        <f t="shared" si="185"/>
        <v>7</v>
      </c>
      <c r="J374">
        <f t="shared" si="191"/>
        <v>43</v>
      </c>
      <c r="K374" s="18">
        <f t="shared" ca="1" si="197"/>
        <v>0.80610659092639603</v>
      </c>
      <c r="L374" s="18">
        <f t="shared" ca="1" si="197"/>
        <v>0.81015737781547348</v>
      </c>
      <c r="M374" s="18">
        <f t="shared" ca="1" si="197"/>
        <v>0.81422852041756122</v>
      </c>
      <c r="N374" s="18">
        <f t="shared" ca="1" si="197"/>
        <v>0.8183201210226746</v>
      </c>
      <c r="O374" s="18">
        <f t="shared" ca="1" si="197"/>
        <v>0.82243228243484889</v>
      </c>
      <c r="P374" s="18">
        <f t="shared" ca="1" si="197"/>
        <v>0.82656510797472249</v>
      </c>
      <c r="Q374" s="18">
        <f t="shared" ca="1" si="197"/>
        <v>0.83071870148213323</v>
      </c>
      <c r="R374" s="18">
        <f t="shared" ca="1" si="197"/>
        <v>0.83489316731872676</v>
      </c>
      <c r="S374" s="18">
        <f t="shared" ca="1" si="197"/>
        <v>0.83908861037057969</v>
      </c>
      <c r="T374" s="18">
        <f t="shared" ca="1" si="197"/>
        <v>0.84330513605083379</v>
      </c>
      <c r="U374" s="18">
        <f t="shared" ca="1" si="198"/>
        <v>0.84754285030234555</v>
      </c>
      <c r="V374" s="18">
        <f t="shared" ca="1" si="198"/>
        <v>0.85180185960034727</v>
      </c>
      <c r="W374" s="18">
        <f t="shared" ca="1" si="198"/>
        <v>0.8560822709551229</v>
      </c>
      <c r="X374" s="18">
        <f t="shared" ca="1" si="198"/>
        <v>0.86038419191469639</v>
      </c>
      <c r="Y374" s="18">
        <f t="shared" ca="1" si="198"/>
        <v>0.86470773056753414</v>
      </c>
      <c r="Z374" s="18">
        <f t="shared" ca="1" si="198"/>
        <v>0.86905299554526039</v>
      </c>
      <c r="AA374" s="18">
        <f t="shared" ca="1" si="198"/>
        <v>0.87342009602538717</v>
      </c>
      <c r="AB374" s="18">
        <f t="shared" ca="1" si="198"/>
        <v>0.87780914173405755</v>
      </c>
      <c r="AC374" s="18">
        <f t="shared" ca="1" si="198"/>
        <v>0.88222024294880153</v>
      </c>
      <c r="AD374" s="18">
        <f t="shared" ca="1" si="198"/>
        <v>0.88665351050130803</v>
      </c>
      <c r="AE374" s="18">
        <f t="shared" ca="1" si="199"/>
        <v>0.89110905578020905</v>
      </c>
      <c r="AF374" s="18">
        <f t="shared" ca="1" si="199"/>
        <v>0.89558699073387849</v>
      </c>
      <c r="AG374" s="18">
        <f t="shared" ca="1" si="199"/>
        <v>0.90008742787324469</v>
      </c>
      <c r="AH374" s="18">
        <f t="shared" ca="1" si="199"/>
        <v>0.90461048027461777</v>
      </c>
      <c r="AI374" s="18">
        <f t="shared" ca="1" si="199"/>
        <v>0.90915626158253038</v>
      </c>
      <c r="AJ374" s="18">
        <f t="shared" ca="1" si="199"/>
        <v>0.91372488601259338</v>
      </c>
      <c r="AK374" s="18">
        <f t="shared" ca="1" si="199"/>
        <v>0.9183164683543652</v>
      </c>
      <c r="AL374" s="18">
        <f t="shared" ca="1" si="199"/>
        <v>0.92293112397423638</v>
      </c>
      <c r="AM374" s="18">
        <f t="shared" ca="1" si="199"/>
        <v>0.92756896881832807</v>
      </c>
      <c r="AN374" s="18">
        <f t="shared" ca="1" si="199"/>
        <v>0.93223011941540512</v>
      </c>
      <c r="AO374" s="18">
        <f t="shared" ca="1" si="200"/>
        <v>0.93691469287980411</v>
      </c>
      <c r="AP374" s="18">
        <f t="shared" ca="1" si="200"/>
        <v>0.94162280691437594</v>
      </c>
      <c r="AQ374" s="18">
        <f t="shared" ca="1" si="200"/>
        <v>0.94635457981344306</v>
      </c>
      <c r="AR374" s="18">
        <f t="shared" ca="1" si="200"/>
        <v>0.95111013046577197</v>
      </c>
      <c r="AS374" s="18">
        <f t="shared" ca="1" si="200"/>
        <v>0.95588957835755972</v>
      </c>
      <c r="AT374" s="18">
        <f t="shared" ca="1" si="200"/>
        <v>0.96069304357543694</v>
      </c>
      <c r="AU374" s="18">
        <f t="shared" ca="1" si="200"/>
        <v>0.96552064680948435</v>
      </c>
      <c r="AV374" s="18">
        <f t="shared" ca="1" si="200"/>
        <v>0.97037250935626573</v>
      </c>
      <c r="AW374" s="18">
        <f t="shared" ca="1" si="200"/>
        <v>0.97524875312187509</v>
      </c>
      <c r="AX374" s="18">
        <f t="shared" ca="1" si="200"/>
        <v>0.98014950062500006</v>
      </c>
      <c r="AY374" s="18">
        <f t="shared" ca="1" si="201"/>
        <v>0.98507487500000002</v>
      </c>
      <c r="AZ374" s="18">
        <f t="shared" ca="1" si="201"/>
        <v>0.99002500000000004</v>
      </c>
      <c r="BA374" s="18">
        <f t="shared" ca="1" si="201"/>
        <v>0.995</v>
      </c>
      <c r="BB374" s="18">
        <f t="shared" ca="1" si="201"/>
        <v>1</v>
      </c>
      <c r="BC374" s="18">
        <f t="shared" ca="1" si="201"/>
        <v>0</v>
      </c>
      <c r="BD374" s="18">
        <f t="shared" ca="1" si="201"/>
        <v>0</v>
      </c>
      <c r="BE374" s="18">
        <f t="shared" ca="1" si="201"/>
        <v>0</v>
      </c>
      <c r="BF374" s="18">
        <f t="shared" ca="1" si="201"/>
        <v>0</v>
      </c>
      <c r="BG374" s="18">
        <f t="shared" ca="1" si="201"/>
        <v>0</v>
      </c>
      <c r="BH374" s="18">
        <f t="shared" ca="1" si="201"/>
        <v>0</v>
      </c>
    </row>
    <row r="375" spans="8:60" x14ac:dyDescent="0.35">
      <c r="H375" s="2" t="str">
        <f t="shared" si="184"/>
        <v>WindDegrade</v>
      </c>
      <c r="I375">
        <f t="shared" si="185"/>
        <v>7</v>
      </c>
      <c r="J375">
        <f t="shared" si="191"/>
        <v>44</v>
      </c>
      <c r="K375" s="18">
        <f t="shared" ref="K375:T384" ca="1" si="202">IF(K$24&gt;$J375,0,OFFSET($K$2,$I375,$J375-K$24))</f>
        <v>0.80207605797176418</v>
      </c>
      <c r="L375" s="18">
        <f t="shared" ca="1" si="202"/>
        <v>0.80610659092639603</v>
      </c>
      <c r="M375" s="18">
        <f t="shared" ca="1" si="202"/>
        <v>0.81015737781547348</v>
      </c>
      <c r="N375" s="18">
        <f t="shared" ca="1" si="202"/>
        <v>0.81422852041756122</v>
      </c>
      <c r="O375" s="18">
        <f t="shared" ca="1" si="202"/>
        <v>0.8183201210226746</v>
      </c>
      <c r="P375" s="18">
        <f t="shared" ca="1" si="202"/>
        <v>0.82243228243484889</v>
      </c>
      <c r="Q375" s="18">
        <f t="shared" ca="1" si="202"/>
        <v>0.82656510797472249</v>
      </c>
      <c r="R375" s="18">
        <f t="shared" ca="1" si="202"/>
        <v>0.83071870148213323</v>
      </c>
      <c r="S375" s="18">
        <f t="shared" ca="1" si="202"/>
        <v>0.83489316731872676</v>
      </c>
      <c r="T375" s="18">
        <f t="shared" ca="1" si="202"/>
        <v>0.83908861037057969</v>
      </c>
      <c r="U375" s="18">
        <f t="shared" ref="U375:AD384" ca="1" si="203">IF(U$24&gt;$J375,0,OFFSET($K$2,$I375,$J375-U$24))</f>
        <v>0.84330513605083379</v>
      </c>
      <c r="V375" s="18">
        <f t="shared" ca="1" si="203"/>
        <v>0.84754285030234555</v>
      </c>
      <c r="W375" s="18">
        <f t="shared" ca="1" si="203"/>
        <v>0.85180185960034727</v>
      </c>
      <c r="X375" s="18">
        <f t="shared" ca="1" si="203"/>
        <v>0.8560822709551229</v>
      </c>
      <c r="Y375" s="18">
        <f t="shared" ca="1" si="203"/>
        <v>0.86038419191469639</v>
      </c>
      <c r="Z375" s="18">
        <f t="shared" ca="1" si="203"/>
        <v>0.86470773056753414</v>
      </c>
      <c r="AA375" s="18">
        <f t="shared" ca="1" si="203"/>
        <v>0.86905299554526039</v>
      </c>
      <c r="AB375" s="18">
        <f t="shared" ca="1" si="203"/>
        <v>0.87342009602538717</v>
      </c>
      <c r="AC375" s="18">
        <f t="shared" ca="1" si="203"/>
        <v>0.87780914173405755</v>
      </c>
      <c r="AD375" s="18">
        <f t="shared" ca="1" si="203"/>
        <v>0.88222024294880153</v>
      </c>
      <c r="AE375" s="18">
        <f t="shared" ref="AE375:AN384" ca="1" si="204">IF(AE$24&gt;$J375,0,OFFSET($K$2,$I375,$J375-AE$24))</f>
        <v>0.88665351050130803</v>
      </c>
      <c r="AF375" s="18">
        <f t="shared" ca="1" si="204"/>
        <v>0.89110905578020905</v>
      </c>
      <c r="AG375" s="18">
        <f t="shared" ca="1" si="204"/>
        <v>0.89558699073387849</v>
      </c>
      <c r="AH375" s="18">
        <f t="shared" ca="1" si="204"/>
        <v>0.90008742787324469</v>
      </c>
      <c r="AI375" s="18">
        <f t="shared" ca="1" si="204"/>
        <v>0.90461048027461777</v>
      </c>
      <c r="AJ375" s="18">
        <f t="shared" ca="1" si="204"/>
        <v>0.90915626158253038</v>
      </c>
      <c r="AK375" s="18">
        <f t="shared" ca="1" si="204"/>
        <v>0.91372488601259338</v>
      </c>
      <c r="AL375" s="18">
        <f t="shared" ca="1" si="204"/>
        <v>0.9183164683543652</v>
      </c>
      <c r="AM375" s="18">
        <f t="shared" ca="1" si="204"/>
        <v>0.92293112397423638</v>
      </c>
      <c r="AN375" s="18">
        <f t="shared" ca="1" si="204"/>
        <v>0.92756896881832807</v>
      </c>
      <c r="AO375" s="18">
        <f t="shared" ref="AO375:AX384" ca="1" si="205">IF(AO$24&gt;$J375,0,OFFSET($K$2,$I375,$J375-AO$24))</f>
        <v>0.93223011941540512</v>
      </c>
      <c r="AP375" s="18">
        <f t="shared" ca="1" si="205"/>
        <v>0.93691469287980411</v>
      </c>
      <c r="AQ375" s="18">
        <f t="shared" ca="1" si="205"/>
        <v>0.94162280691437594</v>
      </c>
      <c r="AR375" s="18">
        <f t="shared" ca="1" si="205"/>
        <v>0.94635457981344306</v>
      </c>
      <c r="AS375" s="18">
        <f t="shared" ca="1" si="205"/>
        <v>0.95111013046577197</v>
      </c>
      <c r="AT375" s="18">
        <f t="shared" ca="1" si="205"/>
        <v>0.95588957835755972</v>
      </c>
      <c r="AU375" s="18">
        <f t="shared" ca="1" si="205"/>
        <v>0.96069304357543694</v>
      </c>
      <c r="AV375" s="18">
        <f t="shared" ca="1" si="205"/>
        <v>0.96552064680948435</v>
      </c>
      <c r="AW375" s="18">
        <f t="shared" ca="1" si="205"/>
        <v>0.97037250935626573</v>
      </c>
      <c r="AX375" s="18">
        <f t="shared" ca="1" si="205"/>
        <v>0.97524875312187509</v>
      </c>
      <c r="AY375" s="18">
        <f t="shared" ref="AY375:BH384" ca="1" si="206">IF(AY$24&gt;$J375,0,OFFSET($K$2,$I375,$J375-AY$24))</f>
        <v>0.98014950062500006</v>
      </c>
      <c r="AZ375" s="18">
        <f t="shared" ca="1" si="206"/>
        <v>0.98507487500000002</v>
      </c>
      <c r="BA375" s="18">
        <f t="shared" ca="1" si="206"/>
        <v>0.99002500000000004</v>
      </c>
      <c r="BB375" s="18">
        <f t="shared" ca="1" si="206"/>
        <v>0.995</v>
      </c>
      <c r="BC375" s="18">
        <f t="shared" ca="1" si="206"/>
        <v>1</v>
      </c>
      <c r="BD375" s="18">
        <f t="shared" ca="1" si="206"/>
        <v>0</v>
      </c>
      <c r="BE375" s="18">
        <f t="shared" ca="1" si="206"/>
        <v>0</v>
      </c>
      <c r="BF375" s="18">
        <f t="shared" ca="1" si="206"/>
        <v>0</v>
      </c>
      <c r="BG375" s="18">
        <f t="shared" ca="1" si="206"/>
        <v>0</v>
      </c>
      <c r="BH375" s="18">
        <f t="shared" ca="1" si="206"/>
        <v>0</v>
      </c>
    </row>
    <row r="376" spans="8:60" x14ac:dyDescent="0.35">
      <c r="H376" s="2" t="str">
        <f t="shared" si="184"/>
        <v>WindDegrade</v>
      </c>
      <c r="I376">
        <f t="shared" si="185"/>
        <v>7</v>
      </c>
      <c r="J376">
        <f t="shared" si="191"/>
        <v>45</v>
      </c>
      <c r="K376" s="18">
        <f t="shared" ca="1" si="202"/>
        <v>0.79806567768190539</v>
      </c>
      <c r="L376" s="18">
        <f t="shared" ca="1" si="202"/>
        <v>0.80207605797176418</v>
      </c>
      <c r="M376" s="18">
        <f t="shared" ca="1" si="202"/>
        <v>0.80610659092639603</v>
      </c>
      <c r="N376" s="18">
        <f t="shared" ca="1" si="202"/>
        <v>0.81015737781547348</v>
      </c>
      <c r="O376" s="18">
        <f t="shared" ca="1" si="202"/>
        <v>0.81422852041756122</v>
      </c>
      <c r="P376" s="18">
        <f t="shared" ca="1" si="202"/>
        <v>0.8183201210226746</v>
      </c>
      <c r="Q376" s="18">
        <f t="shared" ca="1" si="202"/>
        <v>0.82243228243484889</v>
      </c>
      <c r="R376" s="18">
        <f t="shared" ca="1" si="202"/>
        <v>0.82656510797472249</v>
      </c>
      <c r="S376" s="18">
        <f t="shared" ca="1" si="202"/>
        <v>0.83071870148213323</v>
      </c>
      <c r="T376" s="18">
        <f t="shared" ca="1" si="202"/>
        <v>0.83489316731872676</v>
      </c>
      <c r="U376" s="18">
        <f t="shared" ca="1" si="203"/>
        <v>0.83908861037057969</v>
      </c>
      <c r="V376" s="18">
        <f t="shared" ca="1" si="203"/>
        <v>0.84330513605083379</v>
      </c>
      <c r="W376" s="18">
        <f t="shared" ca="1" si="203"/>
        <v>0.84754285030234555</v>
      </c>
      <c r="X376" s="18">
        <f t="shared" ca="1" si="203"/>
        <v>0.85180185960034727</v>
      </c>
      <c r="Y376" s="18">
        <f t="shared" ca="1" si="203"/>
        <v>0.8560822709551229</v>
      </c>
      <c r="Z376" s="18">
        <f t="shared" ca="1" si="203"/>
        <v>0.86038419191469639</v>
      </c>
      <c r="AA376" s="18">
        <f t="shared" ca="1" si="203"/>
        <v>0.86470773056753414</v>
      </c>
      <c r="AB376" s="18">
        <f t="shared" ca="1" si="203"/>
        <v>0.86905299554526039</v>
      </c>
      <c r="AC376" s="18">
        <f t="shared" ca="1" si="203"/>
        <v>0.87342009602538717</v>
      </c>
      <c r="AD376" s="18">
        <f t="shared" ca="1" si="203"/>
        <v>0.87780914173405755</v>
      </c>
      <c r="AE376" s="18">
        <f t="shared" ca="1" si="204"/>
        <v>0.88222024294880153</v>
      </c>
      <c r="AF376" s="18">
        <f t="shared" ca="1" si="204"/>
        <v>0.88665351050130803</v>
      </c>
      <c r="AG376" s="18">
        <f t="shared" ca="1" si="204"/>
        <v>0.89110905578020905</v>
      </c>
      <c r="AH376" s="18">
        <f t="shared" ca="1" si="204"/>
        <v>0.89558699073387849</v>
      </c>
      <c r="AI376" s="18">
        <f t="shared" ca="1" si="204"/>
        <v>0.90008742787324469</v>
      </c>
      <c r="AJ376" s="18">
        <f t="shared" ca="1" si="204"/>
        <v>0.90461048027461777</v>
      </c>
      <c r="AK376" s="18">
        <f t="shared" ca="1" si="204"/>
        <v>0.90915626158253038</v>
      </c>
      <c r="AL376" s="18">
        <f t="shared" ca="1" si="204"/>
        <v>0.91372488601259338</v>
      </c>
      <c r="AM376" s="18">
        <f t="shared" ca="1" si="204"/>
        <v>0.9183164683543652</v>
      </c>
      <c r="AN376" s="18">
        <f t="shared" ca="1" si="204"/>
        <v>0.92293112397423638</v>
      </c>
      <c r="AO376" s="18">
        <f t="shared" ca="1" si="205"/>
        <v>0.92756896881832807</v>
      </c>
      <c r="AP376" s="18">
        <f t="shared" ca="1" si="205"/>
        <v>0.93223011941540512</v>
      </c>
      <c r="AQ376" s="18">
        <f t="shared" ca="1" si="205"/>
        <v>0.93691469287980411</v>
      </c>
      <c r="AR376" s="18">
        <f t="shared" ca="1" si="205"/>
        <v>0.94162280691437594</v>
      </c>
      <c r="AS376" s="18">
        <f t="shared" ca="1" si="205"/>
        <v>0.94635457981344306</v>
      </c>
      <c r="AT376" s="18">
        <f t="shared" ca="1" si="205"/>
        <v>0.95111013046577197</v>
      </c>
      <c r="AU376" s="18">
        <f t="shared" ca="1" si="205"/>
        <v>0.95588957835755972</v>
      </c>
      <c r="AV376" s="18">
        <f t="shared" ca="1" si="205"/>
        <v>0.96069304357543694</v>
      </c>
      <c r="AW376" s="18">
        <f t="shared" ca="1" si="205"/>
        <v>0.96552064680948435</v>
      </c>
      <c r="AX376" s="18">
        <f t="shared" ca="1" si="205"/>
        <v>0.97037250935626573</v>
      </c>
      <c r="AY376" s="18">
        <f t="shared" ca="1" si="206"/>
        <v>0.97524875312187509</v>
      </c>
      <c r="AZ376" s="18">
        <f t="shared" ca="1" si="206"/>
        <v>0.98014950062500006</v>
      </c>
      <c r="BA376" s="18">
        <f t="shared" ca="1" si="206"/>
        <v>0.98507487500000002</v>
      </c>
      <c r="BB376" s="18">
        <f t="shared" ca="1" si="206"/>
        <v>0.99002500000000004</v>
      </c>
      <c r="BC376" s="18">
        <f t="shared" ca="1" si="206"/>
        <v>0.995</v>
      </c>
      <c r="BD376" s="18">
        <f t="shared" ca="1" si="206"/>
        <v>1</v>
      </c>
      <c r="BE376" s="18">
        <f t="shared" ca="1" si="206"/>
        <v>0</v>
      </c>
      <c r="BF376" s="18">
        <f t="shared" ca="1" si="206"/>
        <v>0</v>
      </c>
      <c r="BG376" s="18">
        <f t="shared" ca="1" si="206"/>
        <v>0</v>
      </c>
      <c r="BH376" s="18">
        <f t="shared" ca="1" si="206"/>
        <v>0</v>
      </c>
    </row>
    <row r="377" spans="8:60" x14ac:dyDescent="0.35">
      <c r="H377" s="2" t="str">
        <f t="shared" si="184"/>
        <v>WindDegrade</v>
      </c>
      <c r="I377">
        <f t="shared" si="185"/>
        <v>7</v>
      </c>
      <c r="J377">
        <f t="shared" si="191"/>
        <v>46</v>
      </c>
      <c r="K377" s="18">
        <f t="shared" ca="1" si="202"/>
        <v>0.79407534929349588</v>
      </c>
      <c r="L377" s="18">
        <f t="shared" ca="1" si="202"/>
        <v>0.79806567768190539</v>
      </c>
      <c r="M377" s="18">
        <f t="shared" ca="1" si="202"/>
        <v>0.80207605797176418</v>
      </c>
      <c r="N377" s="18">
        <f t="shared" ca="1" si="202"/>
        <v>0.80610659092639603</v>
      </c>
      <c r="O377" s="18">
        <f t="shared" ca="1" si="202"/>
        <v>0.81015737781547348</v>
      </c>
      <c r="P377" s="18">
        <f t="shared" ca="1" si="202"/>
        <v>0.81422852041756122</v>
      </c>
      <c r="Q377" s="18">
        <f t="shared" ca="1" si="202"/>
        <v>0.8183201210226746</v>
      </c>
      <c r="R377" s="18">
        <f t="shared" ca="1" si="202"/>
        <v>0.82243228243484889</v>
      </c>
      <c r="S377" s="18">
        <f t="shared" ca="1" si="202"/>
        <v>0.82656510797472249</v>
      </c>
      <c r="T377" s="18">
        <f t="shared" ca="1" si="202"/>
        <v>0.83071870148213323</v>
      </c>
      <c r="U377" s="18">
        <f t="shared" ca="1" si="203"/>
        <v>0.83489316731872676</v>
      </c>
      <c r="V377" s="18">
        <f t="shared" ca="1" si="203"/>
        <v>0.83908861037057969</v>
      </c>
      <c r="W377" s="18">
        <f t="shared" ca="1" si="203"/>
        <v>0.84330513605083379</v>
      </c>
      <c r="X377" s="18">
        <f t="shared" ca="1" si="203"/>
        <v>0.84754285030234555</v>
      </c>
      <c r="Y377" s="18">
        <f t="shared" ca="1" si="203"/>
        <v>0.85180185960034727</v>
      </c>
      <c r="Z377" s="18">
        <f t="shared" ca="1" si="203"/>
        <v>0.8560822709551229</v>
      </c>
      <c r="AA377" s="18">
        <f t="shared" ca="1" si="203"/>
        <v>0.86038419191469639</v>
      </c>
      <c r="AB377" s="18">
        <f t="shared" ca="1" si="203"/>
        <v>0.86470773056753414</v>
      </c>
      <c r="AC377" s="18">
        <f t="shared" ca="1" si="203"/>
        <v>0.86905299554526039</v>
      </c>
      <c r="AD377" s="18">
        <f t="shared" ca="1" si="203"/>
        <v>0.87342009602538717</v>
      </c>
      <c r="AE377" s="18">
        <f t="shared" ca="1" si="204"/>
        <v>0.87780914173405755</v>
      </c>
      <c r="AF377" s="18">
        <f t="shared" ca="1" si="204"/>
        <v>0.88222024294880153</v>
      </c>
      <c r="AG377" s="18">
        <f t="shared" ca="1" si="204"/>
        <v>0.88665351050130803</v>
      </c>
      <c r="AH377" s="18">
        <f t="shared" ca="1" si="204"/>
        <v>0.89110905578020905</v>
      </c>
      <c r="AI377" s="18">
        <f t="shared" ca="1" si="204"/>
        <v>0.89558699073387849</v>
      </c>
      <c r="AJ377" s="18">
        <f t="shared" ca="1" si="204"/>
        <v>0.90008742787324469</v>
      </c>
      <c r="AK377" s="18">
        <f t="shared" ca="1" si="204"/>
        <v>0.90461048027461777</v>
      </c>
      <c r="AL377" s="18">
        <f t="shared" ca="1" si="204"/>
        <v>0.90915626158253038</v>
      </c>
      <c r="AM377" s="18">
        <f t="shared" ca="1" si="204"/>
        <v>0.91372488601259338</v>
      </c>
      <c r="AN377" s="18">
        <f t="shared" ca="1" si="204"/>
        <v>0.9183164683543652</v>
      </c>
      <c r="AO377" s="18">
        <f t="shared" ca="1" si="205"/>
        <v>0.92293112397423638</v>
      </c>
      <c r="AP377" s="18">
        <f t="shared" ca="1" si="205"/>
        <v>0.92756896881832807</v>
      </c>
      <c r="AQ377" s="18">
        <f t="shared" ca="1" si="205"/>
        <v>0.93223011941540512</v>
      </c>
      <c r="AR377" s="18">
        <f t="shared" ca="1" si="205"/>
        <v>0.93691469287980411</v>
      </c>
      <c r="AS377" s="18">
        <f t="shared" ca="1" si="205"/>
        <v>0.94162280691437594</v>
      </c>
      <c r="AT377" s="18">
        <f t="shared" ca="1" si="205"/>
        <v>0.94635457981344306</v>
      </c>
      <c r="AU377" s="18">
        <f t="shared" ca="1" si="205"/>
        <v>0.95111013046577197</v>
      </c>
      <c r="AV377" s="18">
        <f t="shared" ca="1" si="205"/>
        <v>0.95588957835755972</v>
      </c>
      <c r="AW377" s="18">
        <f t="shared" ca="1" si="205"/>
        <v>0.96069304357543694</v>
      </c>
      <c r="AX377" s="18">
        <f t="shared" ca="1" si="205"/>
        <v>0.96552064680948435</v>
      </c>
      <c r="AY377" s="18">
        <f t="shared" ca="1" si="206"/>
        <v>0.97037250935626573</v>
      </c>
      <c r="AZ377" s="18">
        <f t="shared" ca="1" si="206"/>
        <v>0.97524875312187509</v>
      </c>
      <c r="BA377" s="18">
        <f t="shared" ca="1" si="206"/>
        <v>0.98014950062500006</v>
      </c>
      <c r="BB377" s="18">
        <f t="shared" ca="1" si="206"/>
        <v>0.98507487500000002</v>
      </c>
      <c r="BC377" s="18">
        <f t="shared" ca="1" si="206"/>
        <v>0.99002500000000004</v>
      </c>
      <c r="BD377" s="18">
        <f t="shared" ca="1" si="206"/>
        <v>0.995</v>
      </c>
      <c r="BE377" s="18">
        <f t="shared" ca="1" si="206"/>
        <v>1</v>
      </c>
      <c r="BF377" s="18">
        <f t="shared" ca="1" si="206"/>
        <v>0</v>
      </c>
      <c r="BG377" s="18">
        <f t="shared" ca="1" si="206"/>
        <v>0</v>
      </c>
      <c r="BH377" s="18">
        <f t="shared" ca="1" si="206"/>
        <v>0</v>
      </c>
    </row>
    <row r="378" spans="8:60" x14ac:dyDescent="0.35">
      <c r="H378" s="2" t="str">
        <f t="shared" si="184"/>
        <v>WindDegrade</v>
      </c>
      <c r="I378">
        <f t="shared" si="185"/>
        <v>7</v>
      </c>
      <c r="J378">
        <f t="shared" si="191"/>
        <v>47</v>
      </c>
      <c r="K378" s="18">
        <f t="shared" ca="1" si="202"/>
        <v>0.79010497254702838</v>
      </c>
      <c r="L378" s="18">
        <f t="shared" ca="1" si="202"/>
        <v>0.79407534929349588</v>
      </c>
      <c r="M378" s="18">
        <f t="shared" ca="1" si="202"/>
        <v>0.79806567768190539</v>
      </c>
      <c r="N378" s="18">
        <f t="shared" ca="1" si="202"/>
        <v>0.80207605797176418</v>
      </c>
      <c r="O378" s="18">
        <f t="shared" ca="1" si="202"/>
        <v>0.80610659092639603</v>
      </c>
      <c r="P378" s="18">
        <f t="shared" ca="1" si="202"/>
        <v>0.81015737781547348</v>
      </c>
      <c r="Q378" s="18">
        <f t="shared" ca="1" si="202"/>
        <v>0.81422852041756122</v>
      </c>
      <c r="R378" s="18">
        <f t="shared" ca="1" si="202"/>
        <v>0.8183201210226746</v>
      </c>
      <c r="S378" s="18">
        <f t="shared" ca="1" si="202"/>
        <v>0.82243228243484889</v>
      </c>
      <c r="T378" s="18">
        <f t="shared" ca="1" si="202"/>
        <v>0.82656510797472249</v>
      </c>
      <c r="U378" s="18">
        <f t="shared" ca="1" si="203"/>
        <v>0.83071870148213323</v>
      </c>
      <c r="V378" s="18">
        <f t="shared" ca="1" si="203"/>
        <v>0.83489316731872676</v>
      </c>
      <c r="W378" s="18">
        <f t="shared" ca="1" si="203"/>
        <v>0.83908861037057969</v>
      </c>
      <c r="X378" s="18">
        <f t="shared" ca="1" si="203"/>
        <v>0.84330513605083379</v>
      </c>
      <c r="Y378" s="18">
        <f t="shared" ca="1" si="203"/>
        <v>0.84754285030234555</v>
      </c>
      <c r="Z378" s="18">
        <f t="shared" ca="1" si="203"/>
        <v>0.85180185960034727</v>
      </c>
      <c r="AA378" s="18">
        <f t="shared" ca="1" si="203"/>
        <v>0.8560822709551229</v>
      </c>
      <c r="AB378" s="18">
        <f t="shared" ca="1" si="203"/>
        <v>0.86038419191469639</v>
      </c>
      <c r="AC378" s="18">
        <f t="shared" ca="1" si="203"/>
        <v>0.86470773056753414</v>
      </c>
      <c r="AD378" s="18">
        <f t="shared" ca="1" si="203"/>
        <v>0.86905299554526039</v>
      </c>
      <c r="AE378" s="18">
        <f t="shared" ca="1" si="204"/>
        <v>0.87342009602538717</v>
      </c>
      <c r="AF378" s="18">
        <f t="shared" ca="1" si="204"/>
        <v>0.87780914173405755</v>
      </c>
      <c r="AG378" s="18">
        <f t="shared" ca="1" si="204"/>
        <v>0.88222024294880153</v>
      </c>
      <c r="AH378" s="18">
        <f t="shared" ca="1" si="204"/>
        <v>0.88665351050130803</v>
      </c>
      <c r="AI378" s="18">
        <f t="shared" ca="1" si="204"/>
        <v>0.89110905578020905</v>
      </c>
      <c r="AJ378" s="18">
        <f t="shared" ca="1" si="204"/>
        <v>0.89558699073387849</v>
      </c>
      <c r="AK378" s="18">
        <f t="shared" ca="1" si="204"/>
        <v>0.90008742787324469</v>
      </c>
      <c r="AL378" s="18">
        <f t="shared" ca="1" si="204"/>
        <v>0.90461048027461777</v>
      </c>
      <c r="AM378" s="18">
        <f t="shared" ca="1" si="204"/>
        <v>0.90915626158253038</v>
      </c>
      <c r="AN378" s="18">
        <f t="shared" ca="1" si="204"/>
        <v>0.91372488601259338</v>
      </c>
      <c r="AO378" s="18">
        <f t="shared" ca="1" si="205"/>
        <v>0.9183164683543652</v>
      </c>
      <c r="AP378" s="18">
        <f t="shared" ca="1" si="205"/>
        <v>0.92293112397423638</v>
      </c>
      <c r="AQ378" s="18">
        <f t="shared" ca="1" si="205"/>
        <v>0.92756896881832807</v>
      </c>
      <c r="AR378" s="18">
        <f t="shared" ca="1" si="205"/>
        <v>0.93223011941540512</v>
      </c>
      <c r="AS378" s="18">
        <f t="shared" ca="1" si="205"/>
        <v>0.93691469287980411</v>
      </c>
      <c r="AT378" s="18">
        <f t="shared" ca="1" si="205"/>
        <v>0.94162280691437594</v>
      </c>
      <c r="AU378" s="18">
        <f t="shared" ca="1" si="205"/>
        <v>0.94635457981344306</v>
      </c>
      <c r="AV378" s="18">
        <f t="shared" ca="1" si="205"/>
        <v>0.95111013046577197</v>
      </c>
      <c r="AW378" s="18">
        <f t="shared" ca="1" si="205"/>
        <v>0.95588957835755972</v>
      </c>
      <c r="AX378" s="18">
        <f t="shared" ca="1" si="205"/>
        <v>0.96069304357543694</v>
      </c>
      <c r="AY378" s="18">
        <f t="shared" ca="1" si="206"/>
        <v>0.96552064680948435</v>
      </c>
      <c r="AZ378" s="18">
        <f t="shared" ca="1" si="206"/>
        <v>0.97037250935626573</v>
      </c>
      <c r="BA378" s="18">
        <f t="shared" ca="1" si="206"/>
        <v>0.97524875312187509</v>
      </c>
      <c r="BB378" s="18">
        <f t="shared" ca="1" si="206"/>
        <v>0.98014950062500006</v>
      </c>
      <c r="BC378" s="18">
        <f t="shared" ca="1" si="206"/>
        <v>0.98507487500000002</v>
      </c>
      <c r="BD378" s="18">
        <f t="shared" ca="1" si="206"/>
        <v>0.99002500000000004</v>
      </c>
      <c r="BE378" s="18">
        <f t="shared" ca="1" si="206"/>
        <v>0.995</v>
      </c>
      <c r="BF378" s="18">
        <f t="shared" ca="1" si="206"/>
        <v>1</v>
      </c>
      <c r="BG378" s="18">
        <f t="shared" ca="1" si="206"/>
        <v>0</v>
      </c>
      <c r="BH378" s="18">
        <f t="shared" ca="1" si="206"/>
        <v>0</v>
      </c>
    </row>
    <row r="379" spans="8:60" x14ac:dyDescent="0.35">
      <c r="H379" s="2" t="str">
        <f t="shared" si="184"/>
        <v>WindDegrade</v>
      </c>
      <c r="I379">
        <f t="shared" si="185"/>
        <v>7</v>
      </c>
      <c r="J379">
        <f t="shared" si="191"/>
        <v>48</v>
      </c>
      <c r="K379" s="18">
        <f t="shared" ca="1" si="202"/>
        <v>0.78615444768429321</v>
      </c>
      <c r="L379" s="18">
        <f t="shared" ca="1" si="202"/>
        <v>0.79010497254702838</v>
      </c>
      <c r="M379" s="18">
        <f t="shared" ca="1" si="202"/>
        <v>0.79407534929349588</v>
      </c>
      <c r="N379" s="18">
        <f t="shared" ca="1" si="202"/>
        <v>0.79806567768190539</v>
      </c>
      <c r="O379" s="18">
        <f t="shared" ca="1" si="202"/>
        <v>0.80207605797176418</v>
      </c>
      <c r="P379" s="18">
        <f t="shared" ca="1" si="202"/>
        <v>0.80610659092639603</v>
      </c>
      <c r="Q379" s="18">
        <f t="shared" ca="1" si="202"/>
        <v>0.81015737781547348</v>
      </c>
      <c r="R379" s="18">
        <f t="shared" ca="1" si="202"/>
        <v>0.81422852041756122</v>
      </c>
      <c r="S379" s="18">
        <f t="shared" ca="1" si="202"/>
        <v>0.8183201210226746</v>
      </c>
      <c r="T379" s="18">
        <f t="shared" ca="1" si="202"/>
        <v>0.82243228243484889</v>
      </c>
      <c r="U379" s="18">
        <f t="shared" ca="1" si="203"/>
        <v>0.82656510797472249</v>
      </c>
      <c r="V379" s="18">
        <f t="shared" ca="1" si="203"/>
        <v>0.83071870148213323</v>
      </c>
      <c r="W379" s="18">
        <f t="shared" ca="1" si="203"/>
        <v>0.83489316731872676</v>
      </c>
      <c r="X379" s="18">
        <f t="shared" ca="1" si="203"/>
        <v>0.83908861037057969</v>
      </c>
      <c r="Y379" s="18">
        <f t="shared" ca="1" si="203"/>
        <v>0.84330513605083379</v>
      </c>
      <c r="Z379" s="18">
        <f t="shared" ca="1" si="203"/>
        <v>0.84754285030234555</v>
      </c>
      <c r="AA379" s="18">
        <f t="shared" ca="1" si="203"/>
        <v>0.85180185960034727</v>
      </c>
      <c r="AB379" s="18">
        <f t="shared" ca="1" si="203"/>
        <v>0.8560822709551229</v>
      </c>
      <c r="AC379" s="18">
        <f t="shared" ca="1" si="203"/>
        <v>0.86038419191469639</v>
      </c>
      <c r="AD379" s="18">
        <f t="shared" ca="1" si="203"/>
        <v>0.86470773056753414</v>
      </c>
      <c r="AE379" s="18">
        <f t="shared" ca="1" si="204"/>
        <v>0.86905299554526039</v>
      </c>
      <c r="AF379" s="18">
        <f t="shared" ca="1" si="204"/>
        <v>0.87342009602538717</v>
      </c>
      <c r="AG379" s="18">
        <f t="shared" ca="1" si="204"/>
        <v>0.87780914173405755</v>
      </c>
      <c r="AH379" s="18">
        <f t="shared" ca="1" si="204"/>
        <v>0.88222024294880153</v>
      </c>
      <c r="AI379" s="18">
        <f t="shared" ca="1" si="204"/>
        <v>0.88665351050130803</v>
      </c>
      <c r="AJ379" s="18">
        <f t="shared" ca="1" si="204"/>
        <v>0.89110905578020905</v>
      </c>
      <c r="AK379" s="18">
        <f t="shared" ca="1" si="204"/>
        <v>0.89558699073387849</v>
      </c>
      <c r="AL379" s="18">
        <f t="shared" ca="1" si="204"/>
        <v>0.90008742787324469</v>
      </c>
      <c r="AM379" s="18">
        <f t="shared" ca="1" si="204"/>
        <v>0.90461048027461777</v>
      </c>
      <c r="AN379" s="18">
        <f t="shared" ca="1" si="204"/>
        <v>0.90915626158253038</v>
      </c>
      <c r="AO379" s="18">
        <f t="shared" ca="1" si="205"/>
        <v>0.91372488601259338</v>
      </c>
      <c r="AP379" s="18">
        <f t="shared" ca="1" si="205"/>
        <v>0.9183164683543652</v>
      </c>
      <c r="AQ379" s="18">
        <f t="shared" ca="1" si="205"/>
        <v>0.92293112397423638</v>
      </c>
      <c r="AR379" s="18">
        <f t="shared" ca="1" si="205"/>
        <v>0.92756896881832807</v>
      </c>
      <c r="AS379" s="18">
        <f t="shared" ca="1" si="205"/>
        <v>0.93223011941540512</v>
      </c>
      <c r="AT379" s="18">
        <f t="shared" ca="1" si="205"/>
        <v>0.93691469287980411</v>
      </c>
      <c r="AU379" s="18">
        <f t="shared" ca="1" si="205"/>
        <v>0.94162280691437594</v>
      </c>
      <c r="AV379" s="18">
        <f t="shared" ca="1" si="205"/>
        <v>0.94635457981344306</v>
      </c>
      <c r="AW379" s="18">
        <f t="shared" ca="1" si="205"/>
        <v>0.95111013046577197</v>
      </c>
      <c r="AX379" s="18">
        <f t="shared" ca="1" si="205"/>
        <v>0.95588957835755972</v>
      </c>
      <c r="AY379" s="18">
        <f t="shared" ca="1" si="206"/>
        <v>0.96069304357543694</v>
      </c>
      <c r="AZ379" s="18">
        <f t="shared" ca="1" si="206"/>
        <v>0.96552064680948435</v>
      </c>
      <c r="BA379" s="18">
        <f t="shared" ca="1" si="206"/>
        <v>0.97037250935626573</v>
      </c>
      <c r="BB379" s="18">
        <f t="shared" ca="1" si="206"/>
        <v>0.97524875312187509</v>
      </c>
      <c r="BC379" s="18">
        <f t="shared" ca="1" si="206"/>
        <v>0.98014950062500006</v>
      </c>
      <c r="BD379" s="18">
        <f t="shared" ca="1" si="206"/>
        <v>0.98507487500000002</v>
      </c>
      <c r="BE379" s="18">
        <f t="shared" ca="1" si="206"/>
        <v>0.99002500000000004</v>
      </c>
      <c r="BF379" s="18">
        <f t="shared" ca="1" si="206"/>
        <v>0.995</v>
      </c>
      <c r="BG379" s="18">
        <f t="shared" ca="1" si="206"/>
        <v>1</v>
      </c>
      <c r="BH379" s="18">
        <f t="shared" ca="1" si="206"/>
        <v>0</v>
      </c>
    </row>
    <row r="380" spans="8:60" x14ac:dyDescent="0.35">
      <c r="H380" s="2" t="str">
        <f t="shared" si="184"/>
        <v>WindDegrade</v>
      </c>
      <c r="I380">
        <f t="shared" si="185"/>
        <v>7</v>
      </c>
      <c r="J380">
        <f t="shared" si="191"/>
        <v>49</v>
      </c>
      <c r="K380" s="18">
        <f t="shared" ca="1" si="202"/>
        <v>0.78222367544587168</v>
      </c>
      <c r="L380" s="18">
        <f t="shared" ca="1" si="202"/>
        <v>0.78615444768429321</v>
      </c>
      <c r="M380" s="18">
        <f t="shared" ca="1" si="202"/>
        <v>0.79010497254702838</v>
      </c>
      <c r="N380" s="18">
        <f t="shared" ca="1" si="202"/>
        <v>0.79407534929349588</v>
      </c>
      <c r="O380" s="18">
        <f t="shared" ca="1" si="202"/>
        <v>0.79806567768190539</v>
      </c>
      <c r="P380" s="18">
        <f t="shared" ca="1" si="202"/>
        <v>0.80207605797176418</v>
      </c>
      <c r="Q380" s="18">
        <f t="shared" ca="1" si="202"/>
        <v>0.80610659092639603</v>
      </c>
      <c r="R380" s="18">
        <f t="shared" ca="1" si="202"/>
        <v>0.81015737781547348</v>
      </c>
      <c r="S380" s="18">
        <f t="shared" ca="1" si="202"/>
        <v>0.81422852041756122</v>
      </c>
      <c r="T380" s="18">
        <f t="shared" ca="1" si="202"/>
        <v>0.8183201210226746</v>
      </c>
      <c r="U380" s="18">
        <f t="shared" ca="1" si="203"/>
        <v>0.82243228243484889</v>
      </c>
      <c r="V380" s="18">
        <f t="shared" ca="1" si="203"/>
        <v>0.82656510797472249</v>
      </c>
      <c r="W380" s="18">
        <f t="shared" ca="1" si="203"/>
        <v>0.83071870148213323</v>
      </c>
      <c r="X380" s="18">
        <f t="shared" ca="1" si="203"/>
        <v>0.83489316731872676</v>
      </c>
      <c r="Y380" s="18">
        <f t="shared" ca="1" si="203"/>
        <v>0.83908861037057969</v>
      </c>
      <c r="Z380" s="18">
        <f t="shared" ca="1" si="203"/>
        <v>0.84330513605083379</v>
      </c>
      <c r="AA380" s="18">
        <f t="shared" ca="1" si="203"/>
        <v>0.84754285030234555</v>
      </c>
      <c r="AB380" s="18">
        <f t="shared" ca="1" si="203"/>
        <v>0.85180185960034727</v>
      </c>
      <c r="AC380" s="18">
        <f t="shared" ca="1" si="203"/>
        <v>0.8560822709551229</v>
      </c>
      <c r="AD380" s="18">
        <f t="shared" ca="1" si="203"/>
        <v>0.86038419191469639</v>
      </c>
      <c r="AE380" s="18">
        <f t="shared" ca="1" si="204"/>
        <v>0.86470773056753414</v>
      </c>
      <c r="AF380" s="18">
        <f t="shared" ca="1" si="204"/>
        <v>0.86905299554526039</v>
      </c>
      <c r="AG380" s="18">
        <f t="shared" ca="1" si="204"/>
        <v>0.87342009602538717</v>
      </c>
      <c r="AH380" s="18">
        <f t="shared" ca="1" si="204"/>
        <v>0.87780914173405755</v>
      </c>
      <c r="AI380" s="18">
        <f t="shared" ca="1" si="204"/>
        <v>0.88222024294880153</v>
      </c>
      <c r="AJ380" s="18">
        <f t="shared" ca="1" si="204"/>
        <v>0.88665351050130803</v>
      </c>
      <c r="AK380" s="18">
        <f t="shared" ca="1" si="204"/>
        <v>0.89110905578020905</v>
      </c>
      <c r="AL380" s="18">
        <f t="shared" ca="1" si="204"/>
        <v>0.89558699073387849</v>
      </c>
      <c r="AM380" s="18">
        <f t="shared" ca="1" si="204"/>
        <v>0.90008742787324469</v>
      </c>
      <c r="AN380" s="18">
        <f t="shared" ca="1" si="204"/>
        <v>0.90461048027461777</v>
      </c>
      <c r="AO380" s="18">
        <f t="shared" ca="1" si="205"/>
        <v>0.90915626158253038</v>
      </c>
      <c r="AP380" s="18">
        <f t="shared" ca="1" si="205"/>
        <v>0.91372488601259338</v>
      </c>
      <c r="AQ380" s="18">
        <f t="shared" ca="1" si="205"/>
        <v>0.9183164683543652</v>
      </c>
      <c r="AR380" s="18">
        <f t="shared" ca="1" si="205"/>
        <v>0.92293112397423638</v>
      </c>
      <c r="AS380" s="18">
        <f t="shared" ca="1" si="205"/>
        <v>0.92756896881832807</v>
      </c>
      <c r="AT380" s="18">
        <f t="shared" ca="1" si="205"/>
        <v>0.93223011941540512</v>
      </c>
      <c r="AU380" s="18">
        <f t="shared" ca="1" si="205"/>
        <v>0.93691469287980411</v>
      </c>
      <c r="AV380" s="18">
        <f t="shared" ca="1" si="205"/>
        <v>0.94162280691437594</v>
      </c>
      <c r="AW380" s="18">
        <f t="shared" ca="1" si="205"/>
        <v>0.94635457981344306</v>
      </c>
      <c r="AX380" s="18">
        <f t="shared" ca="1" si="205"/>
        <v>0.95111013046577197</v>
      </c>
      <c r="AY380" s="18">
        <f t="shared" ca="1" si="206"/>
        <v>0.95588957835755972</v>
      </c>
      <c r="AZ380" s="18">
        <f t="shared" ca="1" si="206"/>
        <v>0.96069304357543694</v>
      </c>
      <c r="BA380" s="18">
        <f t="shared" ca="1" si="206"/>
        <v>0.96552064680948435</v>
      </c>
      <c r="BB380" s="18">
        <f t="shared" ca="1" si="206"/>
        <v>0.97037250935626573</v>
      </c>
      <c r="BC380" s="18">
        <f t="shared" ca="1" si="206"/>
        <v>0.97524875312187509</v>
      </c>
      <c r="BD380" s="18">
        <f t="shared" ca="1" si="206"/>
        <v>0.98014950062500006</v>
      </c>
      <c r="BE380" s="18">
        <f t="shared" ca="1" si="206"/>
        <v>0.98507487500000002</v>
      </c>
      <c r="BF380" s="18">
        <f t="shared" ca="1" si="206"/>
        <v>0.99002500000000004</v>
      </c>
      <c r="BG380" s="18">
        <f t="shared" ca="1" si="206"/>
        <v>0.995</v>
      </c>
      <c r="BH380" s="18">
        <f t="shared" ca="1" si="206"/>
        <v>1</v>
      </c>
    </row>
    <row r="381" spans="8:60" x14ac:dyDescent="0.35">
      <c r="H381" s="2" t="str">
        <f t="shared" si="184"/>
        <v>WindDegrade</v>
      </c>
      <c r="I381">
        <f t="shared" si="185"/>
        <v>7</v>
      </c>
      <c r="J381">
        <f t="shared" si="191"/>
        <v>50</v>
      </c>
      <c r="K381" s="18">
        <f t="shared" ca="1" si="202"/>
        <v>0.77831255706864233</v>
      </c>
      <c r="L381" s="18">
        <f t="shared" ca="1" si="202"/>
        <v>0.78222367544587168</v>
      </c>
      <c r="M381" s="18">
        <f t="shared" ca="1" si="202"/>
        <v>0.78615444768429321</v>
      </c>
      <c r="N381" s="18">
        <f t="shared" ca="1" si="202"/>
        <v>0.79010497254702838</v>
      </c>
      <c r="O381" s="18">
        <f t="shared" ca="1" si="202"/>
        <v>0.79407534929349588</v>
      </c>
      <c r="P381" s="18">
        <f t="shared" ca="1" si="202"/>
        <v>0.79806567768190539</v>
      </c>
      <c r="Q381" s="18">
        <f t="shared" ca="1" si="202"/>
        <v>0.80207605797176418</v>
      </c>
      <c r="R381" s="18">
        <f t="shared" ca="1" si="202"/>
        <v>0.80610659092639603</v>
      </c>
      <c r="S381" s="18">
        <f t="shared" ca="1" si="202"/>
        <v>0.81015737781547348</v>
      </c>
      <c r="T381" s="18">
        <f t="shared" ca="1" si="202"/>
        <v>0.81422852041756122</v>
      </c>
      <c r="U381" s="18">
        <f t="shared" ca="1" si="203"/>
        <v>0.8183201210226746</v>
      </c>
      <c r="V381" s="18">
        <f t="shared" ca="1" si="203"/>
        <v>0.82243228243484889</v>
      </c>
      <c r="W381" s="18">
        <f t="shared" ca="1" si="203"/>
        <v>0.82656510797472249</v>
      </c>
      <c r="X381" s="18">
        <f t="shared" ca="1" si="203"/>
        <v>0.83071870148213323</v>
      </c>
      <c r="Y381" s="18">
        <f t="shared" ca="1" si="203"/>
        <v>0.83489316731872676</v>
      </c>
      <c r="Z381" s="18">
        <f t="shared" ca="1" si="203"/>
        <v>0.83908861037057969</v>
      </c>
      <c r="AA381" s="18">
        <f t="shared" ca="1" si="203"/>
        <v>0.84330513605083379</v>
      </c>
      <c r="AB381" s="18">
        <f t="shared" ca="1" si="203"/>
        <v>0.84754285030234555</v>
      </c>
      <c r="AC381" s="18">
        <f t="shared" ca="1" si="203"/>
        <v>0.85180185960034727</v>
      </c>
      <c r="AD381" s="18">
        <f t="shared" ca="1" si="203"/>
        <v>0.8560822709551229</v>
      </c>
      <c r="AE381" s="18">
        <f t="shared" ca="1" si="204"/>
        <v>0.86038419191469639</v>
      </c>
      <c r="AF381" s="18">
        <f t="shared" ca="1" si="204"/>
        <v>0.86470773056753414</v>
      </c>
      <c r="AG381" s="18">
        <f t="shared" ca="1" si="204"/>
        <v>0.86905299554526039</v>
      </c>
      <c r="AH381" s="18">
        <f t="shared" ca="1" si="204"/>
        <v>0.87342009602538717</v>
      </c>
      <c r="AI381" s="18">
        <f t="shared" ca="1" si="204"/>
        <v>0.87780914173405755</v>
      </c>
      <c r="AJ381" s="18">
        <f t="shared" ca="1" si="204"/>
        <v>0.88222024294880153</v>
      </c>
      <c r="AK381" s="18">
        <f t="shared" ca="1" si="204"/>
        <v>0.88665351050130803</v>
      </c>
      <c r="AL381" s="18">
        <f t="shared" ca="1" si="204"/>
        <v>0.89110905578020905</v>
      </c>
      <c r="AM381" s="18">
        <f t="shared" ca="1" si="204"/>
        <v>0.89558699073387849</v>
      </c>
      <c r="AN381" s="18">
        <f t="shared" ca="1" si="204"/>
        <v>0.90008742787324469</v>
      </c>
      <c r="AO381" s="18">
        <f t="shared" ca="1" si="205"/>
        <v>0.90461048027461777</v>
      </c>
      <c r="AP381" s="18">
        <f t="shared" ca="1" si="205"/>
        <v>0.90915626158253038</v>
      </c>
      <c r="AQ381" s="18">
        <f t="shared" ca="1" si="205"/>
        <v>0.91372488601259338</v>
      </c>
      <c r="AR381" s="18">
        <f t="shared" ca="1" si="205"/>
        <v>0.9183164683543652</v>
      </c>
      <c r="AS381" s="18">
        <f t="shared" ca="1" si="205"/>
        <v>0.92293112397423638</v>
      </c>
      <c r="AT381" s="18">
        <f t="shared" ca="1" si="205"/>
        <v>0.92756896881832807</v>
      </c>
      <c r="AU381" s="18">
        <f t="shared" ca="1" si="205"/>
        <v>0.93223011941540512</v>
      </c>
      <c r="AV381" s="18">
        <f t="shared" ca="1" si="205"/>
        <v>0.93691469287980411</v>
      </c>
      <c r="AW381" s="18">
        <f t="shared" ca="1" si="205"/>
        <v>0.94162280691437594</v>
      </c>
      <c r="AX381" s="18">
        <f t="shared" ca="1" si="205"/>
        <v>0.94635457981344306</v>
      </c>
      <c r="AY381" s="18">
        <f t="shared" ca="1" si="206"/>
        <v>0.95111013046577197</v>
      </c>
      <c r="AZ381" s="18">
        <f t="shared" ca="1" si="206"/>
        <v>0.95588957835755972</v>
      </c>
      <c r="BA381" s="18">
        <f t="shared" ca="1" si="206"/>
        <v>0.96069304357543694</v>
      </c>
      <c r="BB381" s="18">
        <f t="shared" ca="1" si="206"/>
        <v>0.96552064680948435</v>
      </c>
      <c r="BC381" s="18">
        <f t="shared" ca="1" si="206"/>
        <v>0.97037250935626573</v>
      </c>
      <c r="BD381" s="18">
        <f t="shared" ca="1" si="206"/>
        <v>0.97524875312187509</v>
      </c>
      <c r="BE381" s="18">
        <f t="shared" ca="1" si="206"/>
        <v>0.98014950062500006</v>
      </c>
      <c r="BF381" s="18">
        <f t="shared" ca="1" si="206"/>
        <v>0.98507487500000002</v>
      </c>
      <c r="BG381" s="18">
        <f t="shared" ca="1" si="206"/>
        <v>0.99002500000000004</v>
      </c>
      <c r="BH381" s="18">
        <f t="shared" ca="1" si="206"/>
        <v>0.995</v>
      </c>
    </row>
    <row r="382" spans="8:60" x14ac:dyDescent="0.35">
      <c r="H382" s="2" t="str">
        <f t="shared" si="184"/>
        <v>PPA_0.0</v>
      </c>
      <c r="I382">
        <f t="shared" si="185"/>
        <v>8</v>
      </c>
      <c r="J382">
        <f t="shared" si="191"/>
        <v>0</v>
      </c>
      <c r="K382" s="18">
        <f t="shared" ca="1" si="202"/>
        <v>1</v>
      </c>
      <c r="L382" s="18">
        <f t="shared" ca="1" si="202"/>
        <v>0</v>
      </c>
      <c r="M382" s="18">
        <f t="shared" ca="1" si="202"/>
        <v>0</v>
      </c>
      <c r="N382" s="18">
        <f t="shared" ca="1" si="202"/>
        <v>0</v>
      </c>
      <c r="O382" s="18">
        <f t="shared" ca="1" si="202"/>
        <v>0</v>
      </c>
      <c r="P382" s="18">
        <f t="shared" ca="1" si="202"/>
        <v>0</v>
      </c>
      <c r="Q382" s="18">
        <f t="shared" ca="1" si="202"/>
        <v>0</v>
      </c>
      <c r="R382" s="18">
        <f t="shared" ca="1" si="202"/>
        <v>0</v>
      </c>
      <c r="S382" s="18">
        <f t="shared" ca="1" si="202"/>
        <v>0</v>
      </c>
      <c r="T382" s="18">
        <f t="shared" ca="1" si="202"/>
        <v>0</v>
      </c>
      <c r="U382" s="18">
        <f t="shared" ca="1" si="203"/>
        <v>0</v>
      </c>
      <c r="V382" s="18">
        <f t="shared" ca="1" si="203"/>
        <v>0</v>
      </c>
      <c r="W382" s="18">
        <f t="shared" ca="1" si="203"/>
        <v>0</v>
      </c>
      <c r="X382" s="18">
        <f t="shared" ca="1" si="203"/>
        <v>0</v>
      </c>
      <c r="Y382" s="18">
        <f t="shared" ca="1" si="203"/>
        <v>0</v>
      </c>
      <c r="Z382" s="18">
        <f t="shared" ca="1" si="203"/>
        <v>0</v>
      </c>
      <c r="AA382" s="18">
        <f t="shared" ca="1" si="203"/>
        <v>0</v>
      </c>
      <c r="AB382" s="18">
        <f t="shared" ca="1" si="203"/>
        <v>0</v>
      </c>
      <c r="AC382" s="18">
        <f t="shared" ca="1" si="203"/>
        <v>0</v>
      </c>
      <c r="AD382" s="18">
        <f t="shared" ca="1" si="203"/>
        <v>0</v>
      </c>
      <c r="AE382" s="18">
        <f t="shared" ca="1" si="204"/>
        <v>0</v>
      </c>
      <c r="AF382" s="18">
        <f t="shared" ca="1" si="204"/>
        <v>0</v>
      </c>
      <c r="AG382" s="18">
        <f t="shared" ca="1" si="204"/>
        <v>0</v>
      </c>
      <c r="AH382" s="18">
        <f t="shared" ca="1" si="204"/>
        <v>0</v>
      </c>
      <c r="AI382" s="18">
        <f t="shared" ca="1" si="204"/>
        <v>0</v>
      </c>
      <c r="AJ382" s="18">
        <f t="shared" ca="1" si="204"/>
        <v>0</v>
      </c>
      <c r="AK382" s="18">
        <f t="shared" ca="1" si="204"/>
        <v>0</v>
      </c>
      <c r="AL382" s="18">
        <f t="shared" ca="1" si="204"/>
        <v>0</v>
      </c>
      <c r="AM382" s="18">
        <f t="shared" ca="1" si="204"/>
        <v>0</v>
      </c>
      <c r="AN382" s="18">
        <f t="shared" ca="1" si="204"/>
        <v>0</v>
      </c>
      <c r="AO382" s="18">
        <f t="shared" ca="1" si="205"/>
        <v>0</v>
      </c>
      <c r="AP382" s="18">
        <f t="shared" ca="1" si="205"/>
        <v>0</v>
      </c>
      <c r="AQ382" s="18">
        <f t="shared" ca="1" si="205"/>
        <v>0</v>
      </c>
      <c r="AR382" s="18">
        <f t="shared" ca="1" si="205"/>
        <v>0</v>
      </c>
      <c r="AS382" s="18">
        <f t="shared" ca="1" si="205"/>
        <v>0</v>
      </c>
      <c r="AT382" s="18">
        <f t="shared" ca="1" si="205"/>
        <v>0</v>
      </c>
      <c r="AU382" s="18">
        <f t="shared" ca="1" si="205"/>
        <v>0</v>
      </c>
      <c r="AV382" s="18">
        <f t="shared" ca="1" si="205"/>
        <v>0</v>
      </c>
      <c r="AW382" s="18">
        <f t="shared" ca="1" si="205"/>
        <v>0</v>
      </c>
      <c r="AX382" s="18">
        <f t="shared" ca="1" si="205"/>
        <v>0</v>
      </c>
      <c r="AY382" s="18">
        <f t="shared" ca="1" si="206"/>
        <v>0</v>
      </c>
      <c r="AZ382" s="18">
        <f t="shared" ca="1" si="206"/>
        <v>0</v>
      </c>
      <c r="BA382" s="18">
        <f t="shared" ca="1" si="206"/>
        <v>0</v>
      </c>
      <c r="BB382" s="18">
        <f t="shared" ca="1" si="206"/>
        <v>0</v>
      </c>
      <c r="BC382" s="18">
        <f t="shared" ca="1" si="206"/>
        <v>0</v>
      </c>
      <c r="BD382" s="18">
        <f t="shared" ca="1" si="206"/>
        <v>0</v>
      </c>
      <c r="BE382" s="18">
        <f t="shared" ca="1" si="206"/>
        <v>0</v>
      </c>
      <c r="BF382" s="18">
        <f t="shared" ca="1" si="206"/>
        <v>0</v>
      </c>
      <c r="BG382" s="18">
        <f t="shared" ca="1" si="206"/>
        <v>0</v>
      </c>
      <c r="BH382" s="18">
        <f t="shared" ca="1" si="206"/>
        <v>0</v>
      </c>
    </row>
    <row r="383" spans="8:60" x14ac:dyDescent="0.35">
      <c r="H383" s="2" t="str">
        <f t="shared" si="184"/>
        <v>PPA_0.0</v>
      </c>
      <c r="I383">
        <f t="shared" si="185"/>
        <v>8</v>
      </c>
      <c r="J383">
        <f t="shared" si="191"/>
        <v>1</v>
      </c>
      <c r="K383" s="18">
        <f t="shared" ca="1" si="202"/>
        <v>1</v>
      </c>
      <c r="L383" s="18">
        <f t="shared" ca="1" si="202"/>
        <v>1</v>
      </c>
      <c r="M383" s="18">
        <f t="shared" ca="1" si="202"/>
        <v>0</v>
      </c>
      <c r="N383" s="18">
        <f t="shared" ca="1" si="202"/>
        <v>0</v>
      </c>
      <c r="O383" s="18">
        <f t="shared" ca="1" si="202"/>
        <v>0</v>
      </c>
      <c r="P383" s="18">
        <f t="shared" ca="1" si="202"/>
        <v>0</v>
      </c>
      <c r="Q383" s="18">
        <f t="shared" ca="1" si="202"/>
        <v>0</v>
      </c>
      <c r="R383" s="18">
        <f t="shared" ca="1" si="202"/>
        <v>0</v>
      </c>
      <c r="S383" s="18">
        <f t="shared" ca="1" si="202"/>
        <v>0</v>
      </c>
      <c r="T383" s="18">
        <f t="shared" ca="1" si="202"/>
        <v>0</v>
      </c>
      <c r="U383" s="18">
        <f t="shared" ca="1" si="203"/>
        <v>0</v>
      </c>
      <c r="V383" s="18">
        <f t="shared" ca="1" si="203"/>
        <v>0</v>
      </c>
      <c r="W383" s="18">
        <f t="shared" ca="1" si="203"/>
        <v>0</v>
      </c>
      <c r="X383" s="18">
        <f t="shared" ca="1" si="203"/>
        <v>0</v>
      </c>
      <c r="Y383" s="18">
        <f t="shared" ca="1" si="203"/>
        <v>0</v>
      </c>
      <c r="Z383" s="18">
        <f t="shared" ca="1" si="203"/>
        <v>0</v>
      </c>
      <c r="AA383" s="18">
        <f t="shared" ca="1" si="203"/>
        <v>0</v>
      </c>
      <c r="AB383" s="18">
        <f t="shared" ca="1" si="203"/>
        <v>0</v>
      </c>
      <c r="AC383" s="18">
        <f t="shared" ca="1" si="203"/>
        <v>0</v>
      </c>
      <c r="AD383" s="18">
        <f t="shared" ca="1" si="203"/>
        <v>0</v>
      </c>
      <c r="AE383" s="18">
        <f t="shared" ca="1" si="204"/>
        <v>0</v>
      </c>
      <c r="AF383" s="18">
        <f t="shared" ca="1" si="204"/>
        <v>0</v>
      </c>
      <c r="AG383" s="18">
        <f t="shared" ca="1" si="204"/>
        <v>0</v>
      </c>
      <c r="AH383" s="18">
        <f t="shared" ca="1" si="204"/>
        <v>0</v>
      </c>
      <c r="AI383" s="18">
        <f t="shared" ca="1" si="204"/>
        <v>0</v>
      </c>
      <c r="AJ383" s="18">
        <f t="shared" ca="1" si="204"/>
        <v>0</v>
      </c>
      <c r="AK383" s="18">
        <f t="shared" ca="1" si="204"/>
        <v>0</v>
      </c>
      <c r="AL383" s="18">
        <f t="shared" ca="1" si="204"/>
        <v>0</v>
      </c>
      <c r="AM383" s="18">
        <f t="shared" ca="1" si="204"/>
        <v>0</v>
      </c>
      <c r="AN383" s="18">
        <f t="shared" ca="1" si="204"/>
        <v>0</v>
      </c>
      <c r="AO383" s="18">
        <f t="shared" ca="1" si="205"/>
        <v>0</v>
      </c>
      <c r="AP383" s="18">
        <f t="shared" ca="1" si="205"/>
        <v>0</v>
      </c>
      <c r="AQ383" s="18">
        <f t="shared" ca="1" si="205"/>
        <v>0</v>
      </c>
      <c r="AR383" s="18">
        <f t="shared" ca="1" si="205"/>
        <v>0</v>
      </c>
      <c r="AS383" s="18">
        <f t="shared" ca="1" si="205"/>
        <v>0</v>
      </c>
      <c r="AT383" s="18">
        <f t="shared" ca="1" si="205"/>
        <v>0</v>
      </c>
      <c r="AU383" s="18">
        <f t="shared" ca="1" si="205"/>
        <v>0</v>
      </c>
      <c r="AV383" s="18">
        <f t="shared" ca="1" si="205"/>
        <v>0</v>
      </c>
      <c r="AW383" s="18">
        <f t="shared" ca="1" si="205"/>
        <v>0</v>
      </c>
      <c r="AX383" s="18">
        <f t="shared" ca="1" si="205"/>
        <v>0</v>
      </c>
      <c r="AY383" s="18">
        <f t="shared" ca="1" si="206"/>
        <v>0</v>
      </c>
      <c r="AZ383" s="18">
        <f t="shared" ca="1" si="206"/>
        <v>0</v>
      </c>
      <c r="BA383" s="18">
        <f t="shared" ca="1" si="206"/>
        <v>0</v>
      </c>
      <c r="BB383" s="18">
        <f t="shared" ca="1" si="206"/>
        <v>0</v>
      </c>
      <c r="BC383" s="18">
        <f t="shared" ca="1" si="206"/>
        <v>0</v>
      </c>
      <c r="BD383" s="18">
        <f t="shared" ca="1" si="206"/>
        <v>0</v>
      </c>
      <c r="BE383" s="18">
        <f t="shared" ca="1" si="206"/>
        <v>0</v>
      </c>
      <c r="BF383" s="18">
        <f t="shared" ca="1" si="206"/>
        <v>0</v>
      </c>
      <c r="BG383" s="18">
        <f t="shared" ca="1" si="206"/>
        <v>0</v>
      </c>
      <c r="BH383" s="18">
        <f t="shared" ca="1" si="206"/>
        <v>0</v>
      </c>
    </row>
    <row r="384" spans="8:60" x14ac:dyDescent="0.35">
      <c r="H384" s="2" t="str">
        <f t="shared" si="184"/>
        <v>PPA_0.0</v>
      </c>
      <c r="I384">
        <f t="shared" si="185"/>
        <v>8</v>
      </c>
      <c r="J384">
        <f t="shared" si="191"/>
        <v>2</v>
      </c>
      <c r="K384" s="18">
        <f t="shared" ca="1" si="202"/>
        <v>1</v>
      </c>
      <c r="L384" s="18">
        <f t="shared" ca="1" si="202"/>
        <v>1</v>
      </c>
      <c r="M384" s="18">
        <f t="shared" ca="1" si="202"/>
        <v>1</v>
      </c>
      <c r="N384" s="18">
        <f t="shared" ca="1" si="202"/>
        <v>0</v>
      </c>
      <c r="O384" s="18">
        <f t="shared" ca="1" si="202"/>
        <v>0</v>
      </c>
      <c r="P384" s="18">
        <f t="shared" ca="1" si="202"/>
        <v>0</v>
      </c>
      <c r="Q384" s="18">
        <f t="shared" ca="1" si="202"/>
        <v>0</v>
      </c>
      <c r="R384" s="18">
        <f t="shared" ca="1" si="202"/>
        <v>0</v>
      </c>
      <c r="S384" s="18">
        <f t="shared" ca="1" si="202"/>
        <v>0</v>
      </c>
      <c r="T384" s="18">
        <f t="shared" ca="1" si="202"/>
        <v>0</v>
      </c>
      <c r="U384" s="18">
        <f t="shared" ca="1" si="203"/>
        <v>0</v>
      </c>
      <c r="V384" s="18">
        <f t="shared" ca="1" si="203"/>
        <v>0</v>
      </c>
      <c r="W384" s="18">
        <f t="shared" ca="1" si="203"/>
        <v>0</v>
      </c>
      <c r="X384" s="18">
        <f t="shared" ca="1" si="203"/>
        <v>0</v>
      </c>
      <c r="Y384" s="18">
        <f t="shared" ca="1" si="203"/>
        <v>0</v>
      </c>
      <c r="Z384" s="18">
        <f t="shared" ca="1" si="203"/>
        <v>0</v>
      </c>
      <c r="AA384" s="18">
        <f t="shared" ca="1" si="203"/>
        <v>0</v>
      </c>
      <c r="AB384" s="18">
        <f t="shared" ca="1" si="203"/>
        <v>0</v>
      </c>
      <c r="AC384" s="18">
        <f t="shared" ca="1" si="203"/>
        <v>0</v>
      </c>
      <c r="AD384" s="18">
        <f t="shared" ca="1" si="203"/>
        <v>0</v>
      </c>
      <c r="AE384" s="18">
        <f t="shared" ca="1" si="204"/>
        <v>0</v>
      </c>
      <c r="AF384" s="18">
        <f t="shared" ca="1" si="204"/>
        <v>0</v>
      </c>
      <c r="AG384" s="18">
        <f t="shared" ca="1" si="204"/>
        <v>0</v>
      </c>
      <c r="AH384" s="18">
        <f t="shared" ca="1" si="204"/>
        <v>0</v>
      </c>
      <c r="AI384" s="18">
        <f t="shared" ca="1" si="204"/>
        <v>0</v>
      </c>
      <c r="AJ384" s="18">
        <f t="shared" ca="1" si="204"/>
        <v>0</v>
      </c>
      <c r="AK384" s="18">
        <f t="shared" ca="1" si="204"/>
        <v>0</v>
      </c>
      <c r="AL384" s="18">
        <f t="shared" ca="1" si="204"/>
        <v>0</v>
      </c>
      <c r="AM384" s="18">
        <f t="shared" ca="1" si="204"/>
        <v>0</v>
      </c>
      <c r="AN384" s="18">
        <f t="shared" ca="1" si="204"/>
        <v>0</v>
      </c>
      <c r="AO384" s="18">
        <f t="shared" ca="1" si="205"/>
        <v>0</v>
      </c>
      <c r="AP384" s="18">
        <f t="shared" ca="1" si="205"/>
        <v>0</v>
      </c>
      <c r="AQ384" s="18">
        <f t="shared" ca="1" si="205"/>
        <v>0</v>
      </c>
      <c r="AR384" s="18">
        <f t="shared" ca="1" si="205"/>
        <v>0</v>
      </c>
      <c r="AS384" s="18">
        <f t="shared" ca="1" si="205"/>
        <v>0</v>
      </c>
      <c r="AT384" s="18">
        <f t="shared" ca="1" si="205"/>
        <v>0</v>
      </c>
      <c r="AU384" s="18">
        <f t="shared" ca="1" si="205"/>
        <v>0</v>
      </c>
      <c r="AV384" s="18">
        <f t="shared" ca="1" si="205"/>
        <v>0</v>
      </c>
      <c r="AW384" s="18">
        <f t="shared" ca="1" si="205"/>
        <v>0</v>
      </c>
      <c r="AX384" s="18">
        <f t="shared" ca="1" si="205"/>
        <v>0</v>
      </c>
      <c r="AY384" s="18">
        <f t="shared" ca="1" si="206"/>
        <v>0</v>
      </c>
      <c r="AZ384" s="18">
        <f t="shared" ca="1" si="206"/>
        <v>0</v>
      </c>
      <c r="BA384" s="18">
        <f t="shared" ca="1" si="206"/>
        <v>0</v>
      </c>
      <c r="BB384" s="18">
        <f t="shared" ca="1" si="206"/>
        <v>0</v>
      </c>
      <c r="BC384" s="18">
        <f t="shared" ca="1" si="206"/>
        <v>0</v>
      </c>
      <c r="BD384" s="18">
        <f t="shared" ca="1" si="206"/>
        <v>0</v>
      </c>
      <c r="BE384" s="18">
        <f t="shared" ca="1" si="206"/>
        <v>0</v>
      </c>
      <c r="BF384" s="18">
        <f t="shared" ca="1" si="206"/>
        <v>0</v>
      </c>
      <c r="BG384" s="18">
        <f t="shared" ca="1" si="206"/>
        <v>0</v>
      </c>
      <c r="BH384" s="18">
        <f t="shared" ca="1" si="206"/>
        <v>0</v>
      </c>
    </row>
    <row r="385" spans="8:60" x14ac:dyDescent="0.35">
      <c r="H385" s="2" t="str">
        <f t="shared" si="184"/>
        <v>PPA_0.0</v>
      </c>
      <c r="I385">
        <f t="shared" si="185"/>
        <v>8</v>
      </c>
      <c r="J385">
        <f t="shared" si="191"/>
        <v>3</v>
      </c>
      <c r="K385" s="18">
        <f t="shared" ref="K385:T394" ca="1" si="207">IF(K$24&gt;$J385,0,OFFSET($K$2,$I385,$J385-K$24))</f>
        <v>1</v>
      </c>
      <c r="L385" s="18">
        <f t="shared" ca="1" si="207"/>
        <v>1</v>
      </c>
      <c r="M385" s="18">
        <f t="shared" ca="1" si="207"/>
        <v>1</v>
      </c>
      <c r="N385" s="18">
        <f t="shared" ca="1" si="207"/>
        <v>1</v>
      </c>
      <c r="O385" s="18">
        <f t="shared" ca="1" si="207"/>
        <v>0</v>
      </c>
      <c r="P385" s="18">
        <f t="shared" ca="1" si="207"/>
        <v>0</v>
      </c>
      <c r="Q385" s="18">
        <f t="shared" ca="1" si="207"/>
        <v>0</v>
      </c>
      <c r="R385" s="18">
        <f t="shared" ca="1" si="207"/>
        <v>0</v>
      </c>
      <c r="S385" s="18">
        <f t="shared" ca="1" si="207"/>
        <v>0</v>
      </c>
      <c r="T385" s="18">
        <f t="shared" ca="1" si="207"/>
        <v>0</v>
      </c>
      <c r="U385" s="18">
        <f t="shared" ref="U385:AD394" ca="1" si="208">IF(U$24&gt;$J385,0,OFFSET($K$2,$I385,$J385-U$24))</f>
        <v>0</v>
      </c>
      <c r="V385" s="18">
        <f t="shared" ca="1" si="208"/>
        <v>0</v>
      </c>
      <c r="W385" s="18">
        <f t="shared" ca="1" si="208"/>
        <v>0</v>
      </c>
      <c r="X385" s="18">
        <f t="shared" ca="1" si="208"/>
        <v>0</v>
      </c>
      <c r="Y385" s="18">
        <f t="shared" ca="1" si="208"/>
        <v>0</v>
      </c>
      <c r="Z385" s="18">
        <f t="shared" ca="1" si="208"/>
        <v>0</v>
      </c>
      <c r="AA385" s="18">
        <f t="shared" ca="1" si="208"/>
        <v>0</v>
      </c>
      <c r="AB385" s="18">
        <f t="shared" ca="1" si="208"/>
        <v>0</v>
      </c>
      <c r="AC385" s="18">
        <f t="shared" ca="1" si="208"/>
        <v>0</v>
      </c>
      <c r="AD385" s="18">
        <f t="shared" ca="1" si="208"/>
        <v>0</v>
      </c>
      <c r="AE385" s="18">
        <f t="shared" ref="AE385:AN394" ca="1" si="209">IF(AE$24&gt;$J385,0,OFFSET($K$2,$I385,$J385-AE$24))</f>
        <v>0</v>
      </c>
      <c r="AF385" s="18">
        <f t="shared" ca="1" si="209"/>
        <v>0</v>
      </c>
      <c r="AG385" s="18">
        <f t="shared" ca="1" si="209"/>
        <v>0</v>
      </c>
      <c r="AH385" s="18">
        <f t="shared" ca="1" si="209"/>
        <v>0</v>
      </c>
      <c r="AI385" s="18">
        <f t="shared" ca="1" si="209"/>
        <v>0</v>
      </c>
      <c r="AJ385" s="18">
        <f t="shared" ca="1" si="209"/>
        <v>0</v>
      </c>
      <c r="AK385" s="18">
        <f t="shared" ca="1" si="209"/>
        <v>0</v>
      </c>
      <c r="AL385" s="18">
        <f t="shared" ca="1" si="209"/>
        <v>0</v>
      </c>
      <c r="AM385" s="18">
        <f t="shared" ca="1" si="209"/>
        <v>0</v>
      </c>
      <c r="AN385" s="18">
        <f t="shared" ca="1" si="209"/>
        <v>0</v>
      </c>
      <c r="AO385" s="18">
        <f t="shared" ref="AO385:AX394" ca="1" si="210">IF(AO$24&gt;$J385,0,OFFSET($K$2,$I385,$J385-AO$24))</f>
        <v>0</v>
      </c>
      <c r="AP385" s="18">
        <f t="shared" ca="1" si="210"/>
        <v>0</v>
      </c>
      <c r="AQ385" s="18">
        <f t="shared" ca="1" si="210"/>
        <v>0</v>
      </c>
      <c r="AR385" s="18">
        <f t="shared" ca="1" si="210"/>
        <v>0</v>
      </c>
      <c r="AS385" s="18">
        <f t="shared" ca="1" si="210"/>
        <v>0</v>
      </c>
      <c r="AT385" s="18">
        <f t="shared" ca="1" si="210"/>
        <v>0</v>
      </c>
      <c r="AU385" s="18">
        <f t="shared" ca="1" si="210"/>
        <v>0</v>
      </c>
      <c r="AV385" s="18">
        <f t="shared" ca="1" si="210"/>
        <v>0</v>
      </c>
      <c r="AW385" s="18">
        <f t="shared" ca="1" si="210"/>
        <v>0</v>
      </c>
      <c r="AX385" s="18">
        <f t="shared" ca="1" si="210"/>
        <v>0</v>
      </c>
      <c r="AY385" s="18">
        <f t="shared" ref="AY385:BH394" ca="1" si="211">IF(AY$24&gt;$J385,0,OFFSET($K$2,$I385,$J385-AY$24))</f>
        <v>0</v>
      </c>
      <c r="AZ385" s="18">
        <f t="shared" ca="1" si="211"/>
        <v>0</v>
      </c>
      <c r="BA385" s="18">
        <f t="shared" ca="1" si="211"/>
        <v>0</v>
      </c>
      <c r="BB385" s="18">
        <f t="shared" ca="1" si="211"/>
        <v>0</v>
      </c>
      <c r="BC385" s="18">
        <f t="shared" ca="1" si="211"/>
        <v>0</v>
      </c>
      <c r="BD385" s="18">
        <f t="shared" ca="1" si="211"/>
        <v>0</v>
      </c>
      <c r="BE385" s="18">
        <f t="shared" ca="1" si="211"/>
        <v>0</v>
      </c>
      <c r="BF385" s="18">
        <f t="shared" ca="1" si="211"/>
        <v>0</v>
      </c>
      <c r="BG385" s="18">
        <f t="shared" ca="1" si="211"/>
        <v>0</v>
      </c>
      <c r="BH385" s="18">
        <f t="shared" ca="1" si="211"/>
        <v>0</v>
      </c>
    </row>
    <row r="386" spans="8:60" x14ac:dyDescent="0.35">
      <c r="H386" s="2" t="str">
        <f t="shared" si="184"/>
        <v>PPA_0.0</v>
      </c>
      <c r="I386">
        <f t="shared" si="185"/>
        <v>8</v>
      </c>
      <c r="J386">
        <f t="shared" si="191"/>
        <v>4</v>
      </c>
      <c r="K386" s="18">
        <f t="shared" ca="1" si="207"/>
        <v>1</v>
      </c>
      <c r="L386" s="18">
        <f t="shared" ca="1" si="207"/>
        <v>1</v>
      </c>
      <c r="M386" s="18">
        <f t="shared" ca="1" si="207"/>
        <v>1</v>
      </c>
      <c r="N386" s="18">
        <f t="shared" ca="1" si="207"/>
        <v>1</v>
      </c>
      <c r="O386" s="18">
        <f t="shared" ca="1" si="207"/>
        <v>1</v>
      </c>
      <c r="P386" s="18">
        <f t="shared" ca="1" si="207"/>
        <v>0</v>
      </c>
      <c r="Q386" s="18">
        <f t="shared" ca="1" si="207"/>
        <v>0</v>
      </c>
      <c r="R386" s="18">
        <f t="shared" ca="1" si="207"/>
        <v>0</v>
      </c>
      <c r="S386" s="18">
        <f t="shared" ca="1" si="207"/>
        <v>0</v>
      </c>
      <c r="T386" s="18">
        <f t="shared" ca="1" si="207"/>
        <v>0</v>
      </c>
      <c r="U386" s="18">
        <f t="shared" ca="1" si="208"/>
        <v>0</v>
      </c>
      <c r="V386" s="18">
        <f t="shared" ca="1" si="208"/>
        <v>0</v>
      </c>
      <c r="W386" s="18">
        <f t="shared" ca="1" si="208"/>
        <v>0</v>
      </c>
      <c r="X386" s="18">
        <f t="shared" ca="1" si="208"/>
        <v>0</v>
      </c>
      <c r="Y386" s="18">
        <f t="shared" ca="1" si="208"/>
        <v>0</v>
      </c>
      <c r="Z386" s="18">
        <f t="shared" ca="1" si="208"/>
        <v>0</v>
      </c>
      <c r="AA386" s="18">
        <f t="shared" ca="1" si="208"/>
        <v>0</v>
      </c>
      <c r="AB386" s="18">
        <f t="shared" ca="1" si="208"/>
        <v>0</v>
      </c>
      <c r="AC386" s="18">
        <f t="shared" ca="1" si="208"/>
        <v>0</v>
      </c>
      <c r="AD386" s="18">
        <f t="shared" ca="1" si="208"/>
        <v>0</v>
      </c>
      <c r="AE386" s="18">
        <f t="shared" ca="1" si="209"/>
        <v>0</v>
      </c>
      <c r="AF386" s="18">
        <f t="shared" ca="1" si="209"/>
        <v>0</v>
      </c>
      <c r="AG386" s="18">
        <f t="shared" ca="1" si="209"/>
        <v>0</v>
      </c>
      <c r="AH386" s="18">
        <f t="shared" ca="1" si="209"/>
        <v>0</v>
      </c>
      <c r="AI386" s="18">
        <f t="shared" ca="1" si="209"/>
        <v>0</v>
      </c>
      <c r="AJ386" s="18">
        <f t="shared" ca="1" si="209"/>
        <v>0</v>
      </c>
      <c r="AK386" s="18">
        <f t="shared" ca="1" si="209"/>
        <v>0</v>
      </c>
      <c r="AL386" s="18">
        <f t="shared" ca="1" si="209"/>
        <v>0</v>
      </c>
      <c r="AM386" s="18">
        <f t="shared" ca="1" si="209"/>
        <v>0</v>
      </c>
      <c r="AN386" s="18">
        <f t="shared" ca="1" si="209"/>
        <v>0</v>
      </c>
      <c r="AO386" s="18">
        <f t="shared" ca="1" si="210"/>
        <v>0</v>
      </c>
      <c r="AP386" s="18">
        <f t="shared" ca="1" si="210"/>
        <v>0</v>
      </c>
      <c r="AQ386" s="18">
        <f t="shared" ca="1" si="210"/>
        <v>0</v>
      </c>
      <c r="AR386" s="18">
        <f t="shared" ca="1" si="210"/>
        <v>0</v>
      </c>
      <c r="AS386" s="18">
        <f t="shared" ca="1" si="210"/>
        <v>0</v>
      </c>
      <c r="AT386" s="18">
        <f t="shared" ca="1" si="210"/>
        <v>0</v>
      </c>
      <c r="AU386" s="18">
        <f t="shared" ca="1" si="210"/>
        <v>0</v>
      </c>
      <c r="AV386" s="18">
        <f t="shared" ca="1" si="210"/>
        <v>0</v>
      </c>
      <c r="AW386" s="18">
        <f t="shared" ca="1" si="210"/>
        <v>0</v>
      </c>
      <c r="AX386" s="18">
        <f t="shared" ca="1" si="210"/>
        <v>0</v>
      </c>
      <c r="AY386" s="18">
        <f t="shared" ca="1" si="211"/>
        <v>0</v>
      </c>
      <c r="AZ386" s="18">
        <f t="shared" ca="1" si="211"/>
        <v>0</v>
      </c>
      <c r="BA386" s="18">
        <f t="shared" ca="1" si="211"/>
        <v>0</v>
      </c>
      <c r="BB386" s="18">
        <f t="shared" ca="1" si="211"/>
        <v>0</v>
      </c>
      <c r="BC386" s="18">
        <f t="shared" ca="1" si="211"/>
        <v>0</v>
      </c>
      <c r="BD386" s="18">
        <f t="shared" ca="1" si="211"/>
        <v>0</v>
      </c>
      <c r="BE386" s="18">
        <f t="shared" ca="1" si="211"/>
        <v>0</v>
      </c>
      <c r="BF386" s="18">
        <f t="shared" ca="1" si="211"/>
        <v>0</v>
      </c>
      <c r="BG386" s="18">
        <f t="shared" ca="1" si="211"/>
        <v>0</v>
      </c>
      <c r="BH386" s="18">
        <f t="shared" ca="1" si="211"/>
        <v>0</v>
      </c>
    </row>
    <row r="387" spans="8:60" x14ac:dyDescent="0.35">
      <c r="H387" s="2" t="str">
        <f t="shared" si="184"/>
        <v>PPA_0.0</v>
      </c>
      <c r="I387">
        <f t="shared" si="185"/>
        <v>8</v>
      </c>
      <c r="J387">
        <f t="shared" si="191"/>
        <v>5</v>
      </c>
      <c r="K387" s="18">
        <f t="shared" ca="1" si="207"/>
        <v>1</v>
      </c>
      <c r="L387" s="18">
        <f t="shared" ca="1" si="207"/>
        <v>1</v>
      </c>
      <c r="M387" s="18">
        <f t="shared" ca="1" si="207"/>
        <v>1</v>
      </c>
      <c r="N387" s="18">
        <f t="shared" ca="1" si="207"/>
        <v>1</v>
      </c>
      <c r="O387" s="18">
        <f t="shared" ca="1" si="207"/>
        <v>1</v>
      </c>
      <c r="P387" s="18">
        <f t="shared" ca="1" si="207"/>
        <v>1</v>
      </c>
      <c r="Q387" s="18">
        <f t="shared" ca="1" si="207"/>
        <v>0</v>
      </c>
      <c r="R387" s="18">
        <f t="shared" ca="1" si="207"/>
        <v>0</v>
      </c>
      <c r="S387" s="18">
        <f t="shared" ca="1" si="207"/>
        <v>0</v>
      </c>
      <c r="T387" s="18">
        <f t="shared" ca="1" si="207"/>
        <v>0</v>
      </c>
      <c r="U387" s="18">
        <f t="shared" ca="1" si="208"/>
        <v>0</v>
      </c>
      <c r="V387" s="18">
        <f t="shared" ca="1" si="208"/>
        <v>0</v>
      </c>
      <c r="W387" s="18">
        <f t="shared" ca="1" si="208"/>
        <v>0</v>
      </c>
      <c r="X387" s="18">
        <f t="shared" ca="1" si="208"/>
        <v>0</v>
      </c>
      <c r="Y387" s="18">
        <f t="shared" ca="1" si="208"/>
        <v>0</v>
      </c>
      <c r="Z387" s="18">
        <f t="shared" ca="1" si="208"/>
        <v>0</v>
      </c>
      <c r="AA387" s="18">
        <f t="shared" ca="1" si="208"/>
        <v>0</v>
      </c>
      <c r="AB387" s="18">
        <f t="shared" ca="1" si="208"/>
        <v>0</v>
      </c>
      <c r="AC387" s="18">
        <f t="shared" ca="1" si="208"/>
        <v>0</v>
      </c>
      <c r="AD387" s="18">
        <f t="shared" ca="1" si="208"/>
        <v>0</v>
      </c>
      <c r="AE387" s="18">
        <f t="shared" ca="1" si="209"/>
        <v>0</v>
      </c>
      <c r="AF387" s="18">
        <f t="shared" ca="1" si="209"/>
        <v>0</v>
      </c>
      <c r="AG387" s="18">
        <f t="shared" ca="1" si="209"/>
        <v>0</v>
      </c>
      <c r="AH387" s="18">
        <f t="shared" ca="1" si="209"/>
        <v>0</v>
      </c>
      <c r="AI387" s="18">
        <f t="shared" ca="1" si="209"/>
        <v>0</v>
      </c>
      <c r="AJ387" s="18">
        <f t="shared" ca="1" si="209"/>
        <v>0</v>
      </c>
      <c r="AK387" s="18">
        <f t="shared" ca="1" si="209"/>
        <v>0</v>
      </c>
      <c r="AL387" s="18">
        <f t="shared" ca="1" si="209"/>
        <v>0</v>
      </c>
      <c r="AM387" s="18">
        <f t="shared" ca="1" si="209"/>
        <v>0</v>
      </c>
      <c r="AN387" s="18">
        <f t="shared" ca="1" si="209"/>
        <v>0</v>
      </c>
      <c r="AO387" s="18">
        <f t="shared" ca="1" si="210"/>
        <v>0</v>
      </c>
      <c r="AP387" s="18">
        <f t="shared" ca="1" si="210"/>
        <v>0</v>
      </c>
      <c r="AQ387" s="18">
        <f t="shared" ca="1" si="210"/>
        <v>0</v>
      </c>
      <c r="AR387" s="18">
        <f t="shared" ca="1" si="210"/>
        <v>0</v>
      </c>
      <c r="AS387" s="18">
        <f t="shared" ca="1" si="210"/>
        <v>0</v>
      </c>
      <c r="AT387" s="18">
        <f t="shared" ca="1" si="210"/>
        <v>0</v>
      </c>
      <c r="AU387" s="18">
        <f t="shared" ca="1" si="210"/>
        <v>0</v>
      </c>
      <c r="AV387" s="18">
        <f t="shared" ca="1" si="210"/>
        <v>0</v>
      </c>
      <c r="AW387" s="18">
        <f t="shared" ca="1" si="210"/>
        <v>0</v>
      </c>
      <c r="AX387" s="18">
        <f t="shared" ca="1" si="210"/>
        <v>0</v>
      </c>
      <c r="AY387" s="18">
        <f t="shared" ca="1" si="211"/>
        <v>0</v>
      </c>
      <c r="AZ387" s="18">
        <f t="shared" ca="1" si="211"/>
        <v>0</v>
      </c>
      <c r="BA387" s="18">
        <f t="shared" ca="1" si="211"/>
        <v>0</v>
      </c>
      <c r="BB387" s="18">
        <f t="shared" ca="1" si="211"/>
        <v>0</v>
      </c>
      <c r="BC387" s="18">
        <f t="shared" ca="1" si="211"/>
        <v>0</v>
      </c>
      <c r="BD387" s="18">
        <f t="shared" ca="1" si="211"/>
        <v>0</v>
      </c>
      <c r="BE387" s="18">
        <f t="shared" ca="1" si="211"/>
        <v>0</v>
      </c>
      <c r="BF387" s="18">
        <f t="shared" ca="1" si="211"/>
        <v>0</v>
      </c>
      <c r="BG387" s="18">
        <f t="shared" ca="1" si="211"/>
        <v>0</v>
      </c>
      <c r="BH387" s="18">
        <f t="shared" ca="1" si="211"/>
        <v>0</v>
      </c>
    </row>
    <row r="388" spans="8:60" x14ac:dyDescent="0.35">
      <c r="H388" s="2" t="str">
        <f t="shared" si="184"/>
        <v>PPA_0.0</v>
      </c>
      <c r="I388">
        <f t="shared" si="185"/>
        <v>8</v>
      </c>
      <c r="J388">
        <f t="shared" si="191"/>
        <v>6</v>
      </c>
      <c r="K388" s="18">
        <f t="shared" ca="1" si="207"/>
        <v>1</v>
      </c>
      <c r="L388" s="18">
        <f t="shared" ca="1" si="207"/>
        <v>1</v>
      </c>
      <c r="M388" s="18">
        <f t="shared" ca="1" si="207"/>
        <v>1</v>
      </c>
      <c r="N388" s="18">
        <f t="shared" ca="1" si="207"/>
        <v>1</v>
      </c>
      <c r="O388" s="18">
        <f t="shared" ca="1" si="207"/>
        <v>1</v>
      </c>
      <c r="P388" s="18">
        <f t="shared" ca="1" si="207"/>
        <v>1</v>
      </c>
      <c r="Q388" s="18">
        <f t="shared" ca="1" si="207"/>
        <v>1</v>
      </c>
      <c r="R388" s="18">
        <f t="shared" ca="1" si="207"/>
        <v>0</v>
      </c>
      <c r="S388" s="18">
        <f t="shared" ca="1" si="207"/>
        <v>0</v>
      </c>
      <c r="T388" s="18">
        <f t="shared" ca="1" si="207"/>
        <v>0</v>
      </c>
      <c r="U388" s="18">
        <f t="shared" ca="1" si="208"/>
        <v>0</v>
      </c>
      <c r="V388" s="18">
        <f t="shared" ca="1" si="208"/>
        <v>0</v>
      </c>
      <c r="W388" s="18">
        <f t="shared" ca="1" si="208"/>
        <v>0</v>
      </c>
      <c r="X388" s="18">
        <f t="shared" ca="1" si="208"/>
        <v>0</v>
      </c>
      <c r="Y388" s="18">
        <f t="shared" ca="1" si="208"/>
        <v>0</v>
      </c>
      <c r="Z388" s="18">
        <f t="shared" ca="1" si="208"/>
        <v>0</v>
      </c>
      <c r="AA388" s="18">
        <f t="shared" ca="1" si="208"/>
        <v>0</v>
      </c>
      <c r="AB388" s="18">
        <f t="shared" ca="1" si="208"/>
        <v>0</v>
      </c>
      <c r="AC388" s="18">
        <f t="shared" ca="1" si="208"/>
        <v>0</v>
      </c>
      <c r="AD388" s="18">
        <f t="shared" ca="1" si="208"/>
        <v>0</v>
      </c>
      <c r="AE388" s="18">
        <f t="shared" ca="1" si="209"/>
        <v>0</v>
      </c>
      <c r="AF388" s="18">
        <f t="shared" ca="1" si="209"/>
        <v>0</v>
      </c>
      <c r="AG388" s="18">
        <f t="shared" ca="1" si="209"/>
        <v>0</v>
      </c>
      <c r="AH388" s="18">
        <f t="shared" ca="1" si="209"/>
        <v>0</v>
      </c>
      <c r="AI388" s="18">
        <f t="shared" ca="1" si="209"/>
        <v>0</v>
      </c>
      <c r="AJ388" s="18">
        <f t="shared" ca="1" si="209"/>
        <v>0</v>
      </c>
      <c r="AK388" s="18">
        <f t="shared" ca="1" si="209"/>
        <v>0</v>
      </c>
      <c r="AL388" s="18">
        <f t="shared" ca="1" si="209"/>
        <v>0</v>
      </c>
      <c r="AM388" s="18">
        <f t="shared" ca="1" si="209"/>
        <v>0</v>
      </c>
      <c r="AN388" s="18">
        <f t="shared" ca="1" si="209"/>
        <v>0</v>
      </c>
      <c r="AO388" s="18">
        <f t="shared" ca="1" si="210"/>
        <v>0</v>
      </c>
      <c r="AP388" s="18">
        <f t="shared" ca="1" si="210"/>
        <v>0</v>
      </c>
      <c r="AQ388" s="18">
        <f t="shared" ca="1" si="210"/>
        <v>0</v>
      </c>
      <c r="AR388" s="18">
        <f t="shared" ca="1" si="210"/>
        <v>0</v>
      </c>
      <c r="AS388" s="18">
        <f t="shared" ca="1" si="210"/>
        <v>0</v>
      </c>
      <c r="AT388" s="18">
        <f t="shared" ca="1" si="210"/>
        <v>0</v>
      </c>
      <c r="AU388" s="18">
        <f t="shared" ca="1" si="210"/>
        <v>0</v>
      </c>
      <c r="AV388" s="18">
        <f t="shared" ca="1" si="210"/>
        <v>0</v>
      </c>
      <c r="AW388" s="18">
        <f t="shared" ca="1" si="210"/>
        <v>0</v>
      </c>
      <c r="AX388" s="18">
        <f t="shared" ca="1" si="210"/>
        <v>0</v>
      </c>
      <c r="AY388" s="18">
        <f t="shared" ca="1" si="211"/>
        <v>0</v>
      </c>
      <c r="AZ388" s="18">
        <f t="shared" ca="1" si="211"/>
        <v>0</v>
      </c>
      <c r="BA388" s="18">
        <f t="shared" ca="1" si="211"/>
        <v>0</v>
      </c>
      <c r="BB388" s="18">
        <f t="shared" ca="1" si="211"/>
        <v>0</v>
      </c>
      <c r="BC388" s="18">
        <f t="shared" ca="1" si="211"/>
        <v>0</v>
      </c>
      <c r="BD388" s="18">
        <f t="shared" ca="1" si="211"/>
        <v>0</v>
      </c>
      <c r="BE388" s="18">
        <f t="shared" ca="1" si="211"/>
        <v>0</v>
      </c>
      <c r="BF388" s="18">
        <f t="shared" ca="1" si="211"/>
        <v>0</v>
      </c>
      <c r="BG388" s="18">
        <f t="shared" ca="1" si="211"/>
        <v>0</v>
      </c>
      <c r="BH388" s="18">
        <f t="shared" ca="1" si="211"/>
        <v>0</v>
      </c>
    </row>
    <row r="389" spans="8:60" x14ac:dyDescent="0.35">
      <c r="H389" s="2" t="str">
        <f t="shared" si="184"/>
        <v>PPA_0.0</v>
      </c>
      <c r="I389">
        <f t="shared" si="185"/>
        <v>8</v>
      </c>
      <c r="J389">
        <f t="shared" si="191"/>
        <v>7</v>
      </c>
      <c r="K389" s="18">
        <f t="shared" ca="1" si="207"/>
        <v>1</v>
      </c>
      <c r="L389" s="18">
        <f t="shared" ca="1" si="207"/>
        <v>1</v>
      </c>
      <c r="M389" s="18">
        <f t="shared" ca="1" si="207"/>
        <v>1</v>
      </c>
      <c r="N389" s="18">
        <f t="shared" ca="1" si="207"/>
        <v>1</v>
      </c>
      <c r="O389" s="18">
        <f t="shared" ca="1" si="207"/>
        <v>1</v>
      </c>
      <c r="P389" s="18">
        <f t="shared" ca="1" si="207"/>
        <v>1</v>
      </c>
      <c r="Q389" s="18">
        <f t="shared" ca="1" si="207"/>
        <v>1</v>
      </c>
      <c r="R389" s="18">
        <f t="shared" ca="1" si="207"/>
        <v>1</v>
      </c>
      <c r="S389" s="18">
        <f t="shared" ca="1" si="207"/>
        <v>0</v>
      </c>
      <c r="T389" s="18">
        <f t="shared" ca="1" si="207"/>
        <v>0</v>
      </c>
      <c r="U389" s="18">
        <f t="shared" ca="1" si="208"/>
        <v>0</v>
      </c>
      <c r="V389" s="18">
        <f t="shared" ca="1" si="208"/>
        <v>0</v>
      </c>
      <c r="W389" s="18">
        <f t="shared" ca="1" si="208"/>
        <v>0</v>
      </c>
      <c r="X389" s="18">
        <f t="shared" ca="1" si="208"/>
        <v>0</v>
      </c>
      <c r="Y389" s="18">
        <f t="shared" ca="1" si="208"/>
        <v>0</v>
      </c>
      <c r="Z389" s="18">
        <f t="shared" ca="1" si="208"/>
        <v>0</v>
      </c>
      <c r="AA389" s="18">
        <f t="shared" ca="1" si="208"/>
        <v>0</v>
      </c>
      <c r="AB389" s="18">
        <f t="shared" ca="1" si="208"/>
        <v>0</v>
      </c>
      <c r="AC389" s="18">
        <f t="shared" ca="1" si="208"/>
        <v>0</v>
      </c>
      <c r="AD389" s="18">
        <f t="shared" ca="1" si="208"/>
        <v>0</v>
      </c>
      <c r="AE389" s="18">
        <f t="shared" ca="1" si="209"/>
        <v>0</v>
      </c>
      <c r="AF389" s="18">
        <f t="shared" ca="1" si="209"/>
        <v>0</v>
      </c>
      <c r="AG389" s="18">
        <f t="shared" ca="1" si="209"/>
        <v>0</v>
      </c>
      <c r="AH389" s="18">
        <f t="shared" ca="1" si="209"/>
        <v>0</v>
      </c>
      <c r="AI389" s="18">
        <f t="shared" ca="1" si="209"/>
        <v>0</v>
      </c>
      <c r="AJ389" s="18">
        <f t="shared" ca="1" si="209"/>
        <v>0</v>
      </c>
      <c r="AK389" s="18">
        <f t="shared" ca="1" si="209"/>
        <v>0</v>
      </c>
      <c r="AL389" s="18">
        <f t="shared" ca="1" si="209"/>
        <v>0</v>
      </c>
      <c r="AM389" s="18">
        <f t="shared" ca="1" si="209"/>
        <v>0</v>
      </c>
      <c r="AN389" s="18">
        <f t="shared" ca="1" si="209"/>
        <v>0</v>
      </c>
      <c r="AO389" s="18">
        <f t="shared" ca="1" si="210"/>
        <v>0</v>
      </c>
      <c r="AP389" s="18">
        <f t="shared" ca="1" si="210"/>
        <v>0</v>
      </c>
      <c r="AQ389" s="18">
        <f t="shared" ca="1" si="210"/>
        <v>0</v>
      </c>
      <c r="AR389" s="18">
        <f t="shared" ca="1" si="210"/>
        <v>0</v>
      </c>
      <c r="AS389" s="18">
        <f t="shared" ca="1" si="210"/>
        <v>0</v>
      </c>
      <c r="AT389" s="18">
        <f t="shared" ca="1" si="210"/>
        <v>0</v>
      </c>
      <c r="AU389" s="18">
        <f t="shared" ca="1" si="210"/>
        <v>0</v>
      </c>
      <c r="AV389" s="18">
        <f t="shared" ca="1" si="210"/>
        <v>0</v>
      </c>
      <c r="AW389" s="18">
        <f t="shared" ca="1" si="210"/>
        <v>0</v>
      </c>
      <c r="AX389" s="18">
        <f t="shared" ca="1" si="210"/>
        <v>0</v>
      </c>
      <c r="AY389" s="18">
        <f t="shared" ca="1" si="211"/>
        <v>0</v>
      </c>
      <c r="AZ389" s="18">
        <f t="shared" ca="1" si="211"/>
        <v>0</v>
      </c>
      <c r="BA389" s="18">
        <f t="shared" ca="1" si="211"/>
        <v>0</v>
      </c>
      <c r="BB389" s="18">
        <f t="shared" ca="1" si="211"/>
        <v>0</v>
      </c>
      <c r="BC389" s="18">
        <f t="shared" ca="1" si="211"/>
        <v>0</v>
      </c>
      <c r="BD389" s="18">
        <f t="shared" ca="1" si="211"/>
        <v>0</v>
      </c>
      <c r="BE389" s="18">
        <f t="shared" ca="1" si="211"/>
        <v>0</v>
      </c>
      <c r="BF389" s="18">
        <f t="shared" ca="1" si="211"/>
        <v>0</v>
      </c>
      <c r="BG389" s="18">
        <f t="shared" ca="1" si="211"/>
        <v>0</v>
      </c>
      <c r="BH389" s="18">
        <f t="shared" ca="1" si="211"/>
        <v>0</v>
      </c>
    </row>
    <row r="390" spans="8:60" x14ac:dyDescent="0.35">
      <c r="H390" s="2" t="str">
        <f t="shared" si="184"/>
        <v>PPA_0.0</v>
      </c>
      <c r="I390">
        <f t="shared" si="185"/>
        <v>8</v>
      </c>
      <c r="J390">
        <f t="shared" si="191"/>
        <v>8</v>
      </c>
      <c r="K390" s="18">
        <f t="shared" ca="1" si="207"/>
        <v>1</v>
      </c>
      <c r="L390" s="18">
        <f t="shared" ca="1" si="207"/>
        <v>1</v>
      </c>
      <c r="M390" s="18">
        <f t="shared" ca="1" si="207"/>
        <v>1</v>
      </c>
      <c r="N390" s="18">
        <f t="shared" ca="1" si="207"/>
        <v>1</v>
      </c>
      <c r="O390" s="18">
        <f t="shared" ca="1" si="207"/>
        <v>1</v>
      </c>
      <c r="P390" s="18">
        <f t="shared" ca="1" si="207"/>
        <v>1</v>
      </c>
      <c r="Q390" s="18">
        <f t="shared" ca="1" si="207"/>
        <v>1</v>
      </c>
      <c r="R390" s="18">
        <f t="shared" ca="1" si="207"/>
        <v>1</v>
      </c>
      <c r="S390" s="18">
        <f t="shared" ca="1" si="207"/>
        <v>1</v>
      </c>
      <c r="T390" s="18">
        <f t="shared" ca="1" si="207"/>
        <v>0</v>
      </c>
      <c r="U390" s="18">
        <f t="shared" ca="1" si="208"/>
        <v>0</v>
      </c>
      <c r="V390" s="18">
        <f t="shared" ca="1" si="208"/>
        <v>0</v>
      </c>
      <c r="W390" s="18">
        <f t="shared" ca="1" si="208"/>
        <v>0</v>
      </c>
      <c r="X390" s="18">
        <f t="shared" ca="1" si="208"/>
        <v>0</v>
      </c>
      <c r="Y390" s="18">
        <f t="shared" ca="1" si="208"/>
        <v>0</v>
      </c>
      <c r="Z390" s="18">
        <f t="shared" ca="1" si="208"/>
        <v>0</v>
      </c>
      <c r="AA390" s="18">
        <f t="shared" ca="1" si="208"/>
        <v>0</v>
      </c>
      <c r="AB390" s="18">
        <f t="shared" ca="1" si="208"/>
        <v>0</v>
      </c>
      <c r="AC390" s="18">
        <f t="shared" ca="1" si="208"/>
        <v>0</v>
      </c>
      <c r="AD390" s="18">
        <f t="shared" ca="1" si="208"/>
        <v>0</v>
      </c>
      <c r="AE390" s="18">
        <f t="shared" ca="1" si="209"/>
        <v>0</v>
      </c>
      <c r="AF390" s="18">
        <f t="shared" ca="1" si="209"/>
        <v>0</v>
      </c>
      <c r="AG390" s="18">
        <f t="shared" ca="1" si="209"/>
        <v>0</v>
      </c>
      <c r="AH390" s="18">
        <f t="shared" ca="1" si="209"/>
        <v>0</v>
      </c>
      <c r="AI390" s="18">
        <f t="shared" ca="1" si="209"/>
        <v>0</v>
      </c>
      <c r="AJ390" s="18">
        <f t="shared" ca="1" si="209"/>
        <v>0</v>
      </c>
      <c r="AK390" s="18">
        <f t="shared" ca="1" si="209"/>
        <v>0</v>
      </c>
      <c r="AL390" s="18">
        <f t="shared" ca="1" si="209"/>
        <v>0</v>
      </c>
      <c r="AM390" s="18">
        <f t="shared" ca="1" si="209"/>
        <v>0</v>
      </c>
      <c r="AN390" s="18">
        <f t="shared" ca="1" si="209"/>
        <v>0</v>
      </c>
      <c r="AO390" s="18">
        <f t="shared" ca="1" si="210"/>
        <v>0</v>
      </c>
      <c r="AP390" s="18">
        <f t="shared" ca="1" si="210"/>
        <v>0</v>
      </c>
      <c r="AQ390" s="18">
        <f t="shared" ca="1" si="210"/>
        <v>0</v>
      </c>
      <c r="AR390" s="18">
        <f t="shared" ca="1" si="210"/>
        <v>0</v>
      </c>
      <c r="AS390" s="18">
        <f t="shared" ca="1" si="210"/>
        <v>0</v>
      </c>
      <c r="AT390" s="18">
        <f t="shared" ca="1" si="210"/>
        <v>0</v>
      </c>
      <c r="AU390" s="18">
        <f t="shared" ca="1" si="210"/>
        <v>0</v>
      </c>
      <c r="AV390" s="18">
        <f t="shared" ca="1" si="210"/>
        <v>0</v>
      </c>
      <c r="AW390" s="18">
        <f t="shared" ca="1" si="210"/>
        <v>0</v>
      </c>
      <c r="AX390" s="18">
        <f t="shared" ca="1" si="210"/>
        <v>0</v>
      </c>
      <c r="AY390" s="18">
        <f t="shared" ca="1" si="211"/>
        <v>0</v>
      </c>
      <c r="AZ390" s="18">
        <f t="shared" ca="1" si="211"/>
        <v>0</v>
      </c>
      <c r="BA390" s="18">
        <f t="shared" ca="1" si="211"/>
        <v>0</v>
      </c>
      <c r="BB390" s="18">
        <f t="shared" ca="1" si="211"/>
        <v>0</v>
      </c>
      <c r="BC390" s="18">
        <f t="shared" ca="1" si="211"/>
        <v>0</v>
      </c>
      <c r="BD390" s="18">
        <f t="shared" ca="1" si="211"/>
        <v>0</v>
      </c>
      <c r="BE390" s="18">
        <f t="shared" ca="1" si="211"/>
        <v>0</v>
      </c>
      <c r="BF390" s="18">
        <f t="shared" ca="1" si="211"/>
        <v>0</v>
      </c>
      <c r="BG390" s="18">
        <f t="shared" ca="1" si="211"/>
        <v>0</v>
      </c>
      <c r="BH390" s="18">
        <f t="shared" ca="1" si="211"/>
        <v>0</v>
      </c>
    </row>
    <row r="391" spans="8:60" x14ac:dyDescent="0.35">
      <c r="H391" s="2" t="str">
        <f t="shared" si="184"/>
        <v>PPA_0.0</v>
      </c>
      <c r="I391">
        <f t="shared" si="185"/>
        <v>8</v>
      </c>
      <c r="J391">
        <f t="shared" si="191"/>
        <v>9</v>
      </c>
      <c r="K391" s="18">
        <f t="shared" ca="1" si="207"/>
        <v>1</v>
      </c>
      <c r="L391" s="18">
        <f t="shared" ca="1" si="207"/>
        <v>1</v>
      </c>
      <c r="M391" s="18">
        <f t="shared" ca="1" si="207"/>
        <v>1</v>
      </c>
      <c r="N391" s="18">
        <f t="shared" ca="1" si="207"/>
        <v>1</v>
      </c>
      <c r="O391" s="18">
        <f t="shared" ca="1" si="207"/>
        <v>1</v>
      </c>
      <c r="P391" s="18">
        <f t="shared" ca="1" si="207"/>
        <v>1</v>
      </c>
      <c r="Q391" s="18">
        <f t="shared" ca="1" si="207"/>
        <v>1</v>
      </c>
      <c r="R391" s="18">
        <f t="shared" ca="1" si="207"/>
        <v>1</v>
      </c>
      <c r="S391" s="18">
        <f t="shared" ca="1" si="207"/>
        <v>1</v>
      </c>
      <c r="T391" s="18">
        <f t="shared" ca="1" si="207"/>
        <v>1</v>
      </c>
      <c r="U391" s="18">
        <f t="shared" ca="1" si="208"/>
        <v>0</v>
      </c>
      <c r="V391" s="18">
        <f t="shared" ca="1" si="208"/>
        <v>0</v>
      </c>
      <c r="W391" s="18">
        <f t="shared" ca="1" si="208"/>
        <v>0</v>
      </c>
      <c r="X391" s="18">
        <f t="shared" ca="1" si="208"/>
        <v>0</v>
      </c>
      <c r="Y391" s="18">
        <f t="shared" ca="1" si="208"/>
        <v>0</v>
      </c>
      <c r="Z391" s="18">
        <f t="shared" ca="1" si="208"/>
        <v>0</v>
      </c>
      <c r="AA391" s="18">
        <f t="shared" ca="1" si="208"/>
        <v>0</v>
      </c>
      <c r="AB391" s="18">
        <f t="shared" ca="1" si="208"/>
        <v>0</v>
      </c>
      <c r="AC391" s="18">
        <f t="shared" ca="1" si="208"/>
        <v>0</v>
      </c>
      <c r="AD391" s="18">
        <f t="shared" ca="1" si="208"/>
        <v>0</v>
      </c>
      <c r="AE391" s="18">
        <f t="shared" ca="1" si="209"/>
        <v>0</v>
      </c>
      <c r="AF391" s="18">
        <f t="shared" ca="1" si="209"/>
        <v>0</v>
      </c>
      <c r="AG391" s="18">
        <f t="shared" ca="1" si="209"/>
        <v>0</v>
      </c>
      <c r="AH391" s="18">
        <f t="shared" ca="1" si="209"/>
        <v>0</v>
      </c>
      <c r="AI391" s="18">
        <f t="shared" ca="1" si="209"/>
        <v>0</v>
      </c>
      <c r="AJ391" s="18">
        <f t="shared" ca="1" si="209"/>
        <v>0</v>
      </c>
      <c r="AK391" s="18">
        <f t="shared" ca="1" si="209"/>
        <v>0</v>
      </c>
      <c r="AL391" s="18">
        <f t="shared" ca="1" si="209"/>
        <v>0</v>
      </c>
      <c r="AM391" s="18">
        <f t="shared" ca="1" si="209"/>
        <v>0</v>
      </c>
      <c r="AN391" s="18">
        <f t="shared" ca="1" si="209"/>
        <v>0</v>
      </c>
      <c r="AO391" s="18">
        <f t="shared" ca="1" si="210"/>
        <v>0</v>
      </c>
      <c r="AP391" s="18">
        <f t="shared" ca="1" si="210"/>
        <v>0</v>
      </c>
      <c r="AQ391" s="18">
        <f t="shared" ca="1" si="210"/>
        <v>0</v>
      </c>
      <c r="AR391" s="18">
        <f t="shared" ca="1" si="210"/>
        <v>0</v>
      </c>
      <c r="AS391" s="18">
        <f t="shared" ca="1" si="210"/>
        <v>0</v>
      </c>
      <c r="AT391" s="18">
        <f t="shared" ca="1" si="210"/>
        <v>0</v>
      </c>
      <c r="AU391" s="18">
        <f t="shared" ca="1" si="210"/>
        <v>0</v>
      </c>
      <c r="AV391" s="18">
        <f t="shared" ca="1" si="210"/>
        <v>0</v>
      </c>
      <c r="AW391" s="18">
        <f t="shared" ca="1" si="210"/>
        <v>0</v>
      </c>
      <c r="AX391" s="18">
        <f t="shared" ca="1" si="210"/>
        <v>0</v>
      </c>
      <c r="AY391" s="18">
        <f t="shared" ca="1" si="211"/>
        <v>0</v>
      </c>
      <c r="AZ391" s="18">
        <f t="shared" ca="1" si="211"/>
        <v>0</v>
      </c>
      <c r="BA391" s="18">
        <f t="shared" ca="1" si="211"/>
        <v>0</v>
      </c>
      <c r="BB391" s="18">
        <f t="shared" ca="1" si="211"/>
        <v>0</v>
      </c>
      <c r="BC391" s="18">
        <f t="shared" ca="1" si="211"/>
        <v>0</v>
      </c>
      <c r="BD391" s="18">
        <f t="shared" ca="1" si="211"/>
        <v>0</v>
      </c>
      <c r="BE391" s="18">
        <f t="shared" ca="1" si="211"/>
        <v>0</v>
      </c>
      <c r="BF391" s="18">
        <f t="shared" ca="1" si="211"/>
        <v>0</v>
      </c>
      <c r="BG391" s="18">
        <f t="shared" ca="1" si="211"/>
        <v>0</v>
      </c>
      <c r="BH391" s="18">
        <f t="shared" ca="1" si="211"/>
        <v>0</v>
      </c>
    </row>
    <row r="392" spans="8:60" x14ac:dyDescent="0.35">
      <c r="H392" s="2" t="str">
        <f t="shared" si="184"/>
        <v>PPA_0.0</v>
      </c>
      <c r="I392">
        <f t="shared" si="185"/>
        <v>8</v>
      </c>
      <c r="J392">
        <f t="shared" si="191"/>
        <v>10</v>
      </c>
      <c r="K392" s="18">
        <f t="shared" ca="1" si="207"/>
        <v>1</v>
      </c>
      <c r="L392" s="18">
        <f t="shared" ca="1" si="207"/>
        <v>1</v>
      </c>
      <c r="M392" s="18">
        <f t="shared" ca="1" si="207"/>
        <v>1</v>
      </c>
      <c r="N392" s="18">
        <f t="shared" ca="1" si="207"/>
        <v>1</v>
      </c>
      <c r="O392" s="18">
        <f t="shared" ca="1" si="207"/>
        <v>1</v>
      </c>
      <c r="P392" s="18">
        <f t="shared" ca="1" si="207"/>
        <v>1</v>
      </c>
      <c r="Q392" s="18">
        <f t="shared" ca="1" si="207"/>
        <v>1</v>
      </c>
      <c r="R392" s="18">
        <f t="shared" ca="1" si="207"/>
        <v>1</v>
      </c>
      <c r="S392" s="18">
        <f t="shared" ca="1" si="207"/>
        <v>1</v>
      </c>
      <c r="T392" s="18">
        <f t="shared" ca="1" si="207"/>
        <v>1</v>
      </c>
      <c r="U392" s="18">
        <f t="shared" ca="1" si="208"/>
        <v>1</v>
      </c>
      <c r="V392" s="18">
        <f t="shared" ca="1" si="208"/>
        <v>0</v>
      </c>
      <c r="W392" s="18">
        <f t="shared" ca="1" si="208"/>
        <v>0</v>
      </c>
      <c r="X392" s="18">
        <f t="shared" ca="1" si="208"/>
        <v>0</v>
      </c>
      <c r="Y392" s="18">
        <f t="shared" ca="1" si="208"/>
        <v>0</v>
      </c>
      <c r="Z392" s="18">
        <f t="shared" ca="1" si="208"/>
        <v>0</v>
      </c>
      <c r="AA392" s="18">
        <f t="shared" ca="1" si="208"/>
        <v>0</v>
      </c>
      <c r="AB392" s="18">
        <f t="shared" ca="1" si="208"/>
        <v>0</v>
      </c>
      <c r="AC392" s="18">
        <f t="shared" ca="1" si="208"/>
        <v>0</v>
      </c>
      <c r="AD392" s="18">
        <f t="shared" ca="1" si="208"/>
        <v>0</v>
      </c>
      <c r="AE392" s="18">
        <f t="shared" ca="1" si="209"/>
        <v>0</v>
      </c>
      <c r="AF392" s="18">
        <f t="shared" ca="1" si="209"/>
        <v>0</v>
      </c>
      <c r="AG392" s="18">
        <f t="shared" ca="1" si="209"/>
        <v>0</v>
      </c>
      <c r="AH392" s="18">
        <f t="shared" ca="1" si="209"/>
        <v>0</v>
      </c>
      <c r="AI392" s="18">
        <f t="shared" ca="1" si="209"/>
        <v>0</v>
      </c>
      <c r="AJ392" s="18">
        <f t="shared" ca="1" si="209"/>
        <v>0</v>
      </c>
      <c r="AK392" s="18">
        <f t="shared" ca="1" si="209"/>
        <v>0</v>
      </c>
      <c r="AL392" s="18">
        <f t="shared" ca="1" si="209"/>
        <v>0</v>
      </c>
      <c r="AM392" s="18">
        <f t="shared" ca="1" si="209"/>
        <v>0</v>
      </c>
      <c r="AN392" s="18">
        <f t="shared" ca="1" si="209"/>
        <v>0</v>
      </c>
      <c r="AO392" s="18">
        <f t="shared" ca="1" si="210"/>
        <v>0</v>
      </c>
      <c r="AP392" s="18">
        <f t="shared" ca="1" si="210"/>
        <v>0</v>
      </c>
      <c r="AQ392" s="18">
        <f t="shared" ca="1" si="210"/>
        <v>0</v>
      </c>
      <c r="AR392" s="18">
        <f t="shared" ca="1" si="210"/>
        <v>0</v>
      </c>
      <c r="AS392" s="18">
        <f t="shared" ca="1" si="210"/>
        <v>0</v>
      </c>
      <c r="AT392" s="18">
        <f t="shared" ca="1" si="210"/>
        <v>0</v>
      </c>
      <c r="AU392" s="18">
        <f t="shared" ca="1" si="210"/>
        <v>0</v>
      </c>
      <c r="AV392" s="18">
        <f t="shared" ca="1" si="210"/>
        <v>0</v>
      </c>
      <c r="AW392" s="18">
        <f t="shared" ca="1" si="210"/>
        <v>0</v>
      </c>
      <c r="AX392" s="18">
        <f t="shared" ca="1" si="210"/>
        <v>0</v>
      </c>
      <c r="AY392" s="18">
        <f t="shared" ca="1" si="211"/>
        <v>0</v>
      </c>
      <c r="AZ392" s="18">
        <f t="shared" ca="1" si="211"/>
        <v>0</v>
      </c>
      <c r="BA392" s="18">
        <f t="shared" ca="1" si="211"/>
        <v>0</v>
      </c>
      <c r="BB392" s="18">
        <f t="shared" ca="1" si="211"/>
        <v>0</v>
      </c>
      <c r="BC392" s="18">
        <f t="shared" ca="1" si="211"/>
        <v>0</v>
      </c>
      <c r="BD392" s="18">
        <f t="shared" ca="1" si="211"/>
        <v>0</v>
      </c>
      <c r="BE392" s="18">
        <f t="shared" ca="1" si="211"/>
        <v>0</v>
      </c>
      <c r="BF392" s="18">
        <f t="shared" ca="1" si="211"/>
        <v>0</v>
      </c>
      <c r="BG392" s="18">
        <f t="shared" ca="1" si="211"/>
        <v>0</v>
      </c>
      <c r="BH392" s="18">
        <f t="shared" ca="1" si="211"/>
        <v>0</v>
      </c>
    </row>
    <row r="393" spans="8:60" x14ac:dyDescent="0.35">
      <c r="H393" s="2" t="str">
        <f t="shared" si="184"/>
        <v>PPA_0.0</v>
      </c>
      <c r="I393">
        <f t="shared" si="185"/>
        <v>8</v>
      </c>
      <c r="J393">
        <f t="shared" si="191"/>
        <v>11</v>
      </c>
      <c r="K393" s="18">
        <f t="shared" ca="1" si="207"/>
        <v>1</v>
      </c>
      <c r="L393" s="18">
        <f t="shared" ca="1" si="207"/>
        <v>1</v>
      </c>
      <c r="M393" s="18">
        <f t="shared" ca="1" si="207"/>
        <v>1</v>
      </c>
      <c r="N393" s="18">
        <f t="shared" ca="1" si="207"/>
        <v>1</v>
      </c>
      <c r="O393" s="18">
        <f t="shared" ca="1" si="207"/>
        <v>1</v>
      </c>
      <c r="P393" s="18">
        <f t="shared" ca="1" si="207"/>
        <v>1</v>
      </c>
      <c r="Q393" s="18">
        <f t="shared" ca="1" si="207"/>
        <v>1</v>
      </c>
      <c r="R393" s="18">
        <f t="shared" ca="1" si="207"/>
        <v>1</v>
      </c>
      <c r="S393" s="18">
        <f t="shared" ca="1" si="207"/>
        <v>1</v>
      </c>
      <c r="T393" s="18">
        <f t="shared" ca="1" si="207"/>
        <v>1</v>
      </c>
      <c r="U393" s="18">
        <f t="shared" ca="1" si="208"/>
        <v>1</v>
      </c>
      <c r="V393" s="18">
        <f t="shared" ca="1" si="208"/>
        <v>1</v>
      </c>
      <c r="W393" s="18">
        <f t="shared" ca="1" si="208"/>
        <v>0</v>
      </c>
      <c r="X393" s="18">
        <f t="shared" ca="1" si="208"/>
        <v>0</v>
      </c>
      <c r="Y393" s="18">
        <f t="shared" ca="1" si="208"/>
        <v>0</v>
      </c>
      <c r="Z393" s="18">
        <f t="shared" ca="1" si="208"/>
        <v>0</v>
      </c>
      <c r="AA393" s="18">
        <f t="shared" ca="1" si="208"/>
        <v>0</v>
      </c>
      <c r="AB393" s="18">
        <f t="shared" ca="1" si="208"/>
        <v>0</v>
      </c>
      <c r="AC393" s="18">
        <f t="shared" ca="1" si="208"/>
        <v>0</v>
      </c>
      <c r="AD393" s="18">
        <f t="shared" ca="1" si="208"/>
        <v>0</v>
      </c>
      <c r="AE393" s="18">
        <f t="shared" ca="1" si="209"/>
        <v>0</v>
      </c>
      <c r="AF393" s="18">
        <f t="shared" ca="1" si="209"/>
        <v>0</v>
      </c>
      <c r="AG393" s="18">
        <f t="shared" ca="1" si="209"/>
        <v>0</v>
      </c>
      <c r="AH393" s="18">
        <f t="shared" ca="1" si="209"/>
        <v>0</v>
      </c>
      <c r="AI393" s="18">
        <f t="shared" ca="1" si="209"/>
        <v>0</v>
      </c>
      <c r="AJ393" s="18">
        <f t="shared" ca="1" si="209"/>
        <v>0</v>
      </c>
      <c r="AK393" s="18">
        <f t="shared" ca="1" si="209"/>
        <v>0</v>
      </c>
      <c r="AL393" s="18">
        <f t="shared" ca="1" si="209"/>
        <v>0</v>
      </c>
      <c r="AM393" s="18">
        <f t="shared" ca="1" si="209"/>
        <v>0</v>
      </c>
      <c r="AN393" s="18">
        <f t="shared" ca="1" si="209"/>
        <v>0</v>
      </c>
      <c r="AO393" s="18">
        <f t="shared" ca="1" si="210"/>
        <v>0</v>
      </c>
      <c r="AP393" s="18">
        <f t="shared" ca="1" si="210"/>
        <v>0</v>
      </c>
      <c r="AQ393" s="18">
        <f t="shared" ca="1" si="210"/>
        <v>0</v>
      </c>
      <c r="AR393" s="18">
        <f t="shared" ca="1" si="210"/>
        <v>0</v>
      </c>
      <c r="AS393" s="18">
        <f t="shared" ca="1" si="210"/>
        <v>0</v>
      </c>
      <c r="AT393" s="18">
        <f t="shared" ca="1" si="210"/>
        <v>0</v>
      </c>
      <c r="AU393" s="18">
        <f t="shared" ca="1" si="210"/>
        <v>0</v>
      </c>
      <c r="AV393" s="18">
        <f t="shared" ca="1" si="210"/>
        <v>0</v>
      </c>
      <c r="AW393" s="18">
        <f t="shared" ca="1" si="210"/>
        <v>0</v>
      </c>
      <c r="AX393" s="18">
        <f t="shared" ca="1" si="210"/>
        <v>0</v>
      </c>
      <c r="AY393" s="18">
        <f t="shared" ca="1" si="211"/>
        <v>0</v>
      </c>
      <c r="AZ393" s="18">
        <f t="shared" ca="1" si="211"/>
        <v>0</v>
      </c>
      <c r="BA393" s="18">
        <f t="shared" ca="1" si="211"/>
        <v>0</v>
      </c>
      <c r="BB393" s="18">
        <f t="shared" ca="1" si="211"/>
        <v>0</v>
      </c>
      <c r="BC393" s="18">
        <f t="shared" ca="1" si="211"/>
        <v>0</v>
      </c>
      <c r="BD393" s="18">
        <f t="shared" ca="1" si="211"/>
        <v>0</v>
      </c>
      <c r="BE393" s="18">
        <f t="shared" ca="1" si="211"/>
        <v>0</v>
      </c>
      <c r="BF393" s="18">
        <f t="shared" ca="1" si="211"/>
        <v>0</v>
      </c>
      <c r="BG393" s="18">
        <f t="shared" ca="1" si="211"/>
        <v>0</v>
      </c>
      <c r="BH393" s="18">
        <f t="shared" ca="1" si="211"/>
        <v>0</v>
      </c>
    </row>
    <row r="394" spans="8:60" x14ac:dyDescent="0.35">
      <c r="H394" s="2" t="str">
        <f t="shared" si="184"/>
        <v>PPA_0.0</v>
      </c>
      <c r="I394">
        <f t="shared" si="185"/>
        <v>8</v>
      </c>
      <c r="J394">
        <f t="shared" si="191"/>
        <v>12</v>
      </c>
      <c r="K394" s="18">
        <f t="shared" ca="1" si="207"/>
        <v>1</v>
      </c>
      <c r="L394" s="18">
        <f t="shared" ca="1" si="207"/>
        <v>1</v>
      </c>
      <c r="M394" s="18">
        <f t="shared" ca="1" si="207"/>
        <v>1</v>
      </c>
      <c r="N394" s="18">
        <f t="shared" ca="1" si="207"/>
        <v>1</v>
      </c>
      <c r="O394" s="18">
        <f t="shared" ca="1" si="207"/>
        <v>1</v>
      </c>
      <c r="P394" s="18">
        <f t="shared" ca="1" si="207"/>
        <v>1</v>
      </c>
      <c r="Q394" s="18">
        <f t="shared" ca="1" si="207"/>
        <v>1</v>
      </c>
      <c r="R394" s="18">
        <f t="shared" ca="1" si="207"/>
        <v>1</v>
      </c>
      <c r="S394" s="18">
        <f t="shared" ca="1" si="207"/>
        <v>1</v>
      </c>
      <c r="T394" s="18">
        <f t="shared" ca="1" si="207"/>
        <v>1</v>
      </c>
      <c r="U394" s="18">
        <f t="shared" ca="1" si="208"/>
        <v>1</v>
      </c>
      <c r="V394" s="18">
        <f t="shared" ca="1" si="208"/>
        <v>1</v>
      </c>
      <c r="W394" s="18">
        <f t="shared" ca="1" si="208"/>
        <v>1</v>
      </c>
      <c r="X394" s="18">
        <f t="shared" ca="1" si="208"/>
        <v>0</v>
      </c>
      <c r="Y394" s="18">
        <f t="shared" ca="1" si="208"/>
        <v>0</v>
      </c>
      <c r="Z394" s="18">
        <f t="shared" ca="1" si="208"/>
        <v>0</v>
      </c>
      <c r="AA394" s="18">
        <f t="shared" ca="1" si="208"/>
        <v>0</v>
      </c>
      <c r="AB394" s="18">
        <f t="shared" ca="1" si="208"/>
        <v>0</v>
      </c>
      <c r="AC394" s="18">
        <f t="shared" ca="1" si="208"/>
        <v>0</v>
      </c>
      <c r="AD394" s="18">
        <f t="shared" ca="1" si="208"/>
        <v>0</v>
      </c>
      <c r="AE394" s="18">
        <f t="shared" ca="1" si="209"/>
        <v>0</v>
      </c>
      <c r="AF394" s="18">
        <f t="shared" ca="1" si="209"/>
        <v>0</v>
      </c>
      <c r="AG394" s="18">
        <f t="shared" ca="1" si="209"/>
        <v>0</v>
      </c>
      <c r="AH394" s="18">
        <f t="shared" ca="1" si="209"/>
        <v>0</v>
      </c>
      <c r="AI394" s="18">
        <f t="shared" ca="1" si="209"/>
        <v>0</v>
      </c>
      <c r="AJ394" s="18">
        <f t="shared" ca="1" si="209"/>
        <v>0</v>
      </c>
      <c r="AK394" s="18">
        <f t="shared" ca="1" si="209"/>
        <v>0</v>
      </c>
      <c r="AL394" s="18">
        <f t="shared" ca="1" si="209"/>
        <v>0</v>
      </c>
      <c r="AM394" s="18">
        <f t="shared" ca="1" si="209"/>
        <v>0</v>
      </c>
      <c r="AN394" s="18">
        <f t="shared" ca="1" si="209"/>
        <v>0</v>
      </c>
      <c r="AO394" s="18">
        <f t="shared" ca="1" si="210"/>
        <v>0</v>
      </c>
      <c r="AP394" s="18">
        <f t="shared" ca="1" si="210"/>
        <v>0</v>
      </c>
      <c r="AQ394" s="18">
        <f t="shared" ca="1" si="210"/>
        <v>0</v>
      </c>
      <c r="AR394" s="18">
        <f t="shared" ca="1" si="210"/>
        <v>0</v>
      </c>
      <c r="AS394" s="18">
        <f t="shared" ca="1" si="210"/>
        <v>0</v>
      </c>
      <c r="AT394" s="18">
        <f t="shared" ca="1" si="210"/>
        <v>0</v>
      </c>
      <c r="AU394" s="18">
        <f t="shared" ca="1" si="210"/>
        <v>0</v>
      </c>
      <c r="AV394" s="18">
        <f t="shared" ca="1" si="210"/>
        <v>0</v>
      </c>
      <c r="AW394" s="18">
        <f t="shared" ca="1" si="210"/>
        <v>0</v>
      </c>
      <c r="AX394" s="18">
        <f t="shared" ca="1" si="210"/>
        <v>0</v>
      </c>
      <c r="AY394" s="18">
        <f t="shared" ca="1" si="211"/>
        <v>0</v>
      </c>
      <c r="AZ394" s="18">
        <f t="shared" ca="1" si="211"/>
        <v>0</v>
      </c>
      <c r="BA394" s="18">
        <f t="shared" ca="1" si="211"/>
        <v>0</v>
      </c>
      <c r="BB394" s="18">
        <f t="shared" ca="1" si="211"/>
        <v>0</v>
      </c>
      <c r="BC394" s="18">
        <f t="shared" ca="1" si="211"/>
        <v>0</v>
      </c>
      <c r="BD394" s="18">
        <f t="shared" ca="1" si="211"/>
        <v>0</v>
      </c>
      <c r="BE394" s="18">
        <f t="shared" ca="1" si="211"/>
        <v>0</v>
      </c>
      <c r="BF394" s="18">
        <f t="shared" ca="1" si="211"/>
        <v>0</v>
      </c>
      <c r="BG394" s="18">
        <f t="shared" ca="1" si="211"/>
        <v>0</v>
      </c>
      <c r="BH394" s="18">
        <f t="shared" ca="1" si="211"/>
        <v>0</v>
      </c>
    </row>
    <row r="395" spans="8:60" x14ac:dyDescent="0.35">
      <c r="H395" s="2" t="str">
        <f t="shared" si="184"/>
        <v>PPA_0.0</v>
      </c>
      <c r="I395">
        <f t="shared" si="185"/>
        <v>8</v>
      </c>
      <c r="J395">
        <f t="shared" si="191"/>
        <v>13</v>
      </c>
      <c r="K395" s="18">
        <f t="shared" ref="K395:T404" ca="1" si="212">IF(K$24&gt;$J395,0,OFFSET($K$2,$I395,$J395-K$24))</f>
        <v>1</v>
      </c>
      <c r="L395" s="18">
        <f t="shared" ca="1" si="212"/>
        <v>1</v>
      </c>
      <c r="M395" s="18">
        <f t="shared" ca="1" si="212"/>
        <v>1</v>
      </c>
      <c r="N395" s="18">
        <f t="shared" ca="1" si="212"/>
        <v>1</v>
      </c>
      <c r="O395" s="18">
        <f t="shared" ca="1" si="212"/>
        <v>1</v>
      </c>
      <c r="P395" s="18">
        <f t="shared" ca="1" si="212"/>
        <v>1</v>
      </c>
      <c r="Q395" s="18">
        <f t="shared" ca="1" si="212"/>
        <v>1</v>
      </c>
      <c r="R395" s="18">
        <f t="shared" ca="1" si="212"/>
        <v>1</v>
      </c>
      <c r="S395" s="18">
        <f t="shared" ca="1" si="212"/>
        <v>1</v>
      </c>
      <c r="T395" s="18">
        <f t="shared" ca="1" si="212"/>
        <v>1</v>
      </c>
      <c r="U395" s="18">
        <f t="shared" ref="U395:AD404" ca="1" si="213">IF(U$24&gt;$J395,0,OFFSET($K$2,$I395,$J395-U$24))</f>
        <v>1</v>
      </c>
      <c r="V395" s="18">
        <f t="shared" ca="1" si="213"/>
        <v>1</v>
      </c>
      <c r="W395" s="18">
        <f t="shared" ca="1" si="213"/>
        <v>1</v>
      </c>
      <c r="X395" s="18">
        <f t="shared" ca="1" si="213"/>
        <v>1</v>
      </c>
      <c r="Y395" s="18">
        <f t="shared" ca="1" si="213"/>
        <v>0</v>
      </c>
      <c r="Z395" s="18">
        <f t="shared" ca="1" si="213"/>
        <v>0</v>
      </c>
      <c r="AA395" s="18">
        <f t="shared" ca="1" si="213"/>
        <v>0</v>
      </c>
      <c r="AB395" s="18">
        <f t="shared" ca="1" si="213"/>
        <v>0</v>
      </c>
      <c r="AC395" s="18">
        <f t="shared" ca="1" si="213"/>
        <v>0</v>
      </c>
      <c r="AD395" s="18">
        <f t="shared" ca="1" si="213"/>
        <v>0</v>
      </c>
      <c r="AE395" s="18">
        <f t="shared" ref="AE395:AN404" ca="1" si="214">IF(AE$24&gt;$J395,0,OFFSET($K$2,$I395,$J395-AE$24))</f>
        <v>0</v>
      </c>
      <c r="AF395" s="18">
        <f t="shared" ca="1" si="214"/>
        <v>0</v>
      </c>
      <c r="AG395" s="18">
        <f t="shared" ca="1" si="214"/>
        <v>0</v>
      </c>
      <c r="AH395" s="18">
        <f t="shared" ca="1" si="214"/>
        <v>0</v>
      </c>
      <c r="AI395" s="18">
        <f t="shared" ca="1" si="214"/>
        <v>0</v>
      </c>
      <c r="AJ395" s="18">
        <f t="shared" ca="1" si="214"/>
        <v>0</v>
      </c>
      <c r="AK395" s="18">
        <f t="shared" ca="1" si="214"/>
        <v>0</v>
      </c>
      <c r="AL395" s="18">
        <f t="shared" ca="1" si="214"/>
        <v>0</v>
      </c>
      <c r="AM395" s="18">
        <f t="shared" ca="1" si="214"/>
        <v>0</v>
      </c>
      <c r="AN395" s="18">
        <f t="shared" ca="1" si="214"/>
        <v>0</v>
      </c>
      <c r="AO395" s="18">
        <f t="shared" ref="AO395:AX404" ca="1" si="215">IF(AO$24&gt;$J395,0,OFFSET($K$2,$I395,$J395-AO$24))</f>
        <v>0</v>
      </c>
      <c r="AP395" s="18">
        <f t="shared" ca="1" si="215"/>
        <v>0</v>
      </c>
      <c r="AQ395" s="18">
        <f t="shared" ca="1" si="215"/>
        <v>0</v>
      </c>
      <c r="AR395" s="18">
        <f t="shared" ca="1" si="215"/>
        <v>0</v>
      </c>
      <c r="AS395" s="18">
        <f t="shared" ca="1" si="215"/>
        <v>0</v>
      </c>
      <c r="AT395" s="18">
        <f t="shared" ca="1" si="215"/>
        <v>0</v>
      </c>
      <c r="AU395" s="18">
        <f t="shared" ca="1" si="215"/>
        <v>0</v>
      </c>
      <c r="AV395" s="18">
        <f t="shared" ca="1" si="215"/>
        <v>0</v>
      </c>
      <c r="AW395" s="18">
        <f t="shared" ca="1" si="215"/>
        <v>0</v>
      </c>
      <c r="AX395" s="18">
        <f t="shared" ca="1" si="215"/>
        <v>0</v>
      </c>
      <c r="AY395" s="18">
        <f t="shared" ref="AY395:BH404" ca="1" si="216">IF(AY$24&gt;$J395,0,OFFSET($K$2,$I395,$J395-AY$24))</f>
        <v>0</v>
      </c>
      <c r="AZ395" s="18">
        <f t="shared" ca="1" si="216"/>
        <v>0</v>
      </c>
      <c r="BA395" s="18">
        <f t="shared" ca="1" si="216"/>
        <v>0</v>
      </c>
      <c r="BB395" s="18">
        <f t="shared" ca="1" si="216"/>
        <v>0</v>
      </c>
      <c r="BC395" s="18">
        <f t="shared" ca="1" si="216"/>
        <v>0</v>
      </c>
      <c r="BD395" s="18">
        <f t="shared" ca="1" si="216"/>
        <v>0</v>
      </c>
      <c r="BE395" s="18">
        <f t="shared" ca="1" si="216"/>
        <v>0</v>
      </c>
      <c r="BF395" s="18">
        <f t="shared" ca="1" si="216"/>
        <v>0</v>
      </c>
      <c r="BG395" s="18">
        <f t="shared" ca="1" si="216"/>
        <v>0</v>
      </c>
      <c r="BH395" s="18">
        <f t="shared" ca="1" si="216"/>
        <v>0</v>
      </c>
    </row>
    <row r="396" spans="8:60" x14ac:dyDescent="0.35">
      <c r="H396" s="2" t="str">
        <f t="shared" si="184"/>
        <v>PPA_0.0</v>
      </c>
      <c r="I396">
        <f t="shared" si="185"/>
        <v>8</v>
      </c>
      <c r="J396">
        <f t="shared" si="191"/>
        <v>14</v>
      </c>
      <c r="K396" s="18">
        <f t="shared" ca="1" si="212"/>
        <v>1</v>
      </c>
      <c r="L396" s="18">
        <f t="shared" ca="1" si="212"/>
        <v>1</v>
      </c>
      <c r="M396" s="18">
        <f t="shared" ca="1" si="212"/>
        <v>1</v>
      </c>
      <c r="N396" s="18">
        <f t="shared" ca="1" si="212"/>
        <v>1</v>
      </c>
      <c r="O396" s="18">
        <f t="shared" ca="1" si="212"/>
        <v>1</v>
      </c>
      <c r="P396" s="18">
        <f t="shared" ca="1" si="212"/>
        <v>1</v>
      </c>
      <c r="Q396" s="18">
        <f t="shared" ca="1" si="212"/>
        <v>1</v>
      </c>
      <c r="R396" s="18">
        <f t="shared" ca="1" si="212"/>
        <v>1</v>
      </c>
      <c r="S396" s="18">
        <f t="shared" ca="1" si="212"/>
        <v>1</v>
      </c>
      <c r="T396" s="18">
        <f t="shared" ca="1" si="212"/>
        <v>1</v>
      </c>
      <c r="U396" s="18">
        <f t="shared" ca="1" si="213"/>
        <v>1</v>
      </c>
      <c r="V396" s="18">
        <f t="shared" ca="1" si="213"/>
        <v>1</v>
      </c>
      <c r="W396" s="18">
        <f t="shared" ca="1" si="213"/>
        <v>1</v>
      </c>
      <c r="X396" s="18">
        <f t="shared" ca="1" si="213"/>
        <v>1</v>
      </c>
      <c r="Y396" s="18">
        <f t="shared" ca="1" si="213"/>
        <v>1</v>
      </c>
      <c r="Z396" s="18">
        <f t="shared" ca="1" si="213"/>
        <v>0</v>
      </c>
      <c r="AA396" s="18">
        <f t="shared" ca="1" si="213"/>
        <v>0</v>
      </c>
      <c r="AB396" s="18">
        <f t="shared" ca="1" si="213"/>
        <v>0</v>
      </c>
      <c r="AC396" s="18">
        <f t="shared" ca="1" si="213"/>
        <v>0</v>
      </c>
      <c r="AD396" s="18">
        <f t="shared" ca="1" si="213"/>
        <v>0</v>
      </c>
      <c r="AE396" s="18">
        <f t="shared" ca="1" si="214"/>
        <v>0</v>
      </c>
      <c r="AF396" s="18">
        <f t="shared" ca="1" si="214"/>
        <v>0</v>
      </c>
      <c r="AG396" s="18">
        <f t="shared" ca="1" si="214"/>
        <v>0</v>
      </c>
      <c r="AH396" s="18">
        <f t="shared" ca="1" si="214"/>
        <v>0</v>
      </c>
      <c r="AI396" s="18">
        <f t="shared" ca="1" si="214"/>
        <v>0</v>
      </c>
      <c r="AJ396" s="18">
        <f t="shared" ca="1" si="214"/>
        <v>0</v>
      </c>
      <c r="AK396" s="18">
        <f t="shared" ca="1" si="214"/>
        <v>0</v>
      </c>
      <c r="AL396" s="18">
        <f t="shared" ca="1" si="214"/>
        <v>0</v>
      </c>
      <c r="AM396" s="18">
        <f t="shared" ca="1" si="214"/>
        <v>0</v>
      </c>
      <c r="AN396" s="18">
        <f t="shared" ca="1" si="214"/>
        <v>0</v>
      </c>
      <c r="AO396" s="18">
        <f t="shared" ca="1" si="215"/>
        <v>0</v>
      </c>
      <c r="AP396" s="18">
        <f t="shared" ca="1" si="215"/>
        <v>0</v>
      </c>
      <c r="AQ396" s="18">
        <f t="shared" ca="1" si="215"/>
        <v>0</v>
      </c>
      <c r="AR396" s="18">
        <f t="shared" ca="1" si="215"/>
        <v>0</v>
      </c>
      <c r="AS396" s="18">
        <f t="shared" ca="1" si="215"/>
        <v>0</v>
      </c>
      <c r="AT396" s="18">
        <f t="shared" ca="1" si="215"/>
        <v>0</v>
      </c>
      <c r="AU396" s="18">
        <f t="shared" ca="1" si="215"/>
        <v>0</v>
      </c>
      <c r="AV396" s="18">
        <f t="shared" ca="1" si="215"/>
        <v>0</v>
      </c>
      <c r="AW396" s="18">
        <f t="shared" ca="1" si="215"/>
        <v>0</v>
      </c>
      <c r="AX396" s="18">
        <f t="shared" ca="1" si="215"/>
        <v>0</v>
      </c>
      <c r="AY396" s="18">
        <f t="shared" ca="1" si="216"/>
        <v>0</v>
      </c>
      <c r="AZ396" s="18">
        <f t="shared" ca="1" si="216"/>
        <v>0</v>
      </c>
      <c r="BA396" s="18">
        <f t="shared" ca="1" si="216"/>
        <v>0</v>
      </c>
      <c r="BB396" s="18">
        <f t="shared" ca="1" si="216"/>
        <v>0</v>
      </c>
      <c r="BC396" s="18">
        <f t="shared" ca="1" si="216"/>
        <v>0</v>
      </c>
      <c r="BD396" s="18">
        <f t="shared" ca="1" si="216"/>
        <v>0</v>
      </c>
      <c r="BE396" s="18">
        <f t="shared" ca="1" si="216"/>
        <v>0</v>
      </c>
      <c r="BF396" s="18">
        <f t="shared" ca="1" si="216"/>
        <v>0</v>
      </c>
      <c r="BG396" s="18">
        <f t="shared" ca="1" si="216"/>
        <v>0</v>
      </c>
      <c r="BH396" s="18">
        <f t="shared" ca="1" si="216"/>
        <v>0</v>
      </c>
    </row>
    <row r="397" spans="8:60" x14ac:dyDescent="0.35">
      <c r="H397" s="2" t="str">
        <f t="shared" si="184"/>
        <v>PPA_0.0</v>
      </c>
      <c r="I397">
        <f t="shared" si="185"/>
        <v>8</v>
      </c>
      <c r="J397">
        <f t="shared" si="191"/>
        <v>15</v>
      </c>
      <c r="K397" s="18">
        <f t="shared" ca="1" si="212"/>
        <v>1</v>
      </c>
      <c r="L397" s="18">
        <f t="shared" ca="1" si="212"/>
        <v>1</v>
      </c>
      <c r="M397" s="18">
        <f t="shared" ca="1" si="212"/>
        <v>1</v>
      </c>
      <c r="N397" s="18">
        <f t="shared" ca="1" si="212"/>
        <v>1</v>
      </c>
      <c r="O397" s="18">
        <f t="shared" ca="1" si="212"/>
        <v>1</v>
      </c>
      <c r="P397" s="18">
        <f t="shared" ca="1" si="212"/>
        <v>1</v>
      </c>
      <c r="Q397" s="18">
        <f t="shared" ca="1" si="212"/>
        <v>1</v>
      </c>
      <c r="R397" s="18">
        <f t="shared" ca="1" si="212"/>
        <v>1</v>
      </c>
      <c r="S397" s="18">
        <f t="shared" ca="1" si="212"/>
        <v>1</v>
      </c>
      <c r="T397" s="18">
        <f t="shared" ca="1" si="212"/>
        <v>1</v>
      </c>
      <c r="U397" s="18">
        <f t="shared" ca="1" si="213"/>
        <v>1</v>
      </c>
      <c r="V397" s="18">
        <f t="shared" ca="1" si="213"/>
        <v>1</v>
      </c>
      <c r="W397" s="18">
        <f t="shared" ca="1" si="213"/>
        <v>1</v>
      </c>
      <c r="X397" s="18">
        <f t="shared" ca="1" si="213"/>
        <v>1</v>
      </c>
      <c r="Y397" s="18">
        <f t="shared" ca="1" si="213"/>
        <v>1</v>
      </c>
      <c r="Z397" s="18">
        <f t="shared" ca="1" si="213"/>
        <v>1</v>
      </c>
      <c r="AA397" s="18">
        <f t="shared" ca="1" si="213"/>
        <v>0</v>
      </c>
      <c r="AB397" s="18">
        <f t="shared" ca="1" si="213"/>
        <v>0</v>
      </c>
      <c r="AC397" s="18">
        <f t="shared" ca="1" si="213"/>
        <v>0</v>
      </c>
      <c r="AD397" s="18">
        <f t="shared" ca="1" si="213"/>
        <v>0</v>
      </c>
      <c r="AE397" s="18">
        <f t="shared" ca="1" si="214"/>
        <v>0</v>
      </c>
      <c r="AF397" s="18">
        <f t="shared" ca="1" si="214"/>
        <v>0</v>
      </c>
      <c r="AG397" s="18">
        <f t="shared" ca="1" si="214"/>
        <v>0</v>
      </c>
      <c r="AH397" s="18">
        <f t="shared" ca="1" si="214"/>
        <v>0</v>
      </c>
      <c r="AI397" s="18">
        <f t="shared" ca="1" si="214"/>
        <v>0</v>
      </c>
      <c r="AJ397" s="18">
        <f t="shared" ca="1" si="214"/>
        <v>0</v>
      </c>
      <c r="AK397" s="18">
        <f t="shared" ca="1" si="214"/>
        <v>0</v>
      </c>
      <c r="AL397" s="18">
        <f t="shared" ca="1" si="214"/>
        <v>0</v>
      </c>
      <c r="AM397" s="18">
        <f t="shared" ca="1" si="214"/>
        <v>0</v>
      </c>
      <c r="AN397" s="18">
        <f t="shared" ca="1" si="214"/>
        <v>0</v>
      </c>
      <c r="AO397" s="18">
        <f t="shared" ca="1" si="215"/>
        <v>0</v>
      </c>
      <c r="AP397" s="18">
        <f t="shared" ca="1" si="215"/>
        <v>0</v>
      </c>
      <c r="AQ397" s="18">
        <f t="shared" ca="1" si="215"/>
        <v>0</v>
      </c>
      <c r="AR397" s="18">
        <f t="shared" ca="1" si="215"/>
        <v>0</v>
      </c>
      <c r="AS397" s="18">
        <f t="shared" ca="1" si="215"/>
        <v>0</v>
      </c>
      <c r="AT397" s="18">
        <f t="shared" ca="1" si="215"/>
        <v>0</v>
      </c>
      <c r="AU397" s="18">
        <f t="shared" ca="1" si="215"/>
        <v>0</v>
      </c>
      <c r="AV397" s="18">
        <f t="shared" ca="1" si="215"/>
        <v>0</v>
      </c>
      <c r="AW397" s="18">
        <f t="shared" ca="1" si="215"/>
        <v>0</v>
      </c>
      <c r="AX397" s="18">
        <f t="shared" ca="1" si="215"/>
        <v>0</v>
      </c>
      <c r="AY397" s="18">
        <f t="shared" ca="1" si="216"/>
        <v>0</v>
      </c>
      <c r="AZ397" s="18">
        <f t="shared" ca="1" si="216"/>
        <v>0</v>
      </c>
      <c r="BA397" s="18">
        <f t="shared" ca="1" si="216"/>
        <v>0</v>
      </c>
      <c r="BB397" s="18">
        <f t="shared" ca="1" si="216"/>
        <v>0</v>
      </c>
      <c r="BC397" s="18">
        <f t="shared" ca="1" si="216"/>
        <v>0</v>
      </c>
      <c r="BD397" s="18">
        <f t="shared" ca="1" si="216"/>
        <v>0</v>
      </c>
      <c r="BE397" s="18">
        <f t="shared" ca="1" si="216"/>
        <v>0</v>
      </c>
      <c r="BF397" s="18">
        <f t="shared" ca="1" si="216"/>
        <v>0</v>
      </c>
      <c r="BG397" s="18">
        <f t="shared" ca="1" si="216"/>
        <v>0</v>
      </c>
      <c r="BH397" s="18">
        <f t="shared" ca="1" si="216"/>
        <v>0</v>
      </c>
    </row>
    <row r="398" spans="8:60" x14ac:dyDescent="0.35">
      <c r="H398" s="2" t="str">
        <f t="shared" si="184"/>
        <v>PPA_0.0</v>
      </c>
      <c r="I398">
        <f t="shared" si="185"/>
        <v>8</v>
      </c>
      <c r="J398">
        <f t="shared" si="191"/>
        <v>16</v>
      </c>
      <c r="K398" s="18">
        <f t="shared" ca="1" si="212"/>
        <v>1</v>
      </c>
      <c r="L398" s="18">
        <f t="shared" ca="1" si="212"/>
        <v>1</v>
      </c>
      <c r="M398" s="18">
        <f t="shared" ca="1" si="212"/>
        <v>1</v>
      </c>
      <c r="N398" s="18">
        <f t="shared" ca="1" si="212"/>
        <v>1</v>
      </c>
      <c r="O398" s="18">
        <f t="shared" ca="1" si="212"/>
        <v>1</v>
      </c>
      <c r="P398" s="18">
        <f t="shared" ca="1" si="212"/>
        <v>1</v>
      </c>
      <c r="Q398" s="18">
        <f t="shared" ca="1" si="212"/>
        <v>1</v>
      </c>
      <c r="R398" s="18">
        <f t="shared" ca="1" si="212"/>
        <v>1</v>
      </c>
      <c r="S398" s="18">
        <f t="shared" ca="1" si="212"/>
        <v>1</v>
      </c>
      <c r="T398" s="18">
        <f t="shared" ca="1" si="212"/>
        <v>1</v>
      </c>
      <c r="U398" s="18">
        <f t="shared" ca="1" si="213"/>
        <v>1</v>
      </c>
      <c r="V398" s="18">
        <f t="shared" ca="1" si="213"/>
        <v>1</v>
      </c>
      <c r="W398" s="18">
        <f t="shared" ca="1" si="213"/>
        <v>1</v>
      </c>
      <c r="X398" s="18">
        <f t="shared" ca="1" si="213"/>
        <v>1</v>
      </c>
      <c r="Y398" s="18">
        <f t="shared" ca="1" si="213"/>
        <v>1</v>
      </c>
      <c r="Z398" s="18">
        <f t="shared" ca="1" si="213"/>
        <v>1</v>
      </c>
      <c r="AA398" s="18">
        <f t="shared" ca="1" si="213"/>
        <v>1</v>
      </c>
      <c r="AB398" s="18">
        <f t="shared" ca="1" si="213"/>
        <v>0</v>
      </c>
      <c r="AC398" s="18">
        <f t="shared" ca="1" si="213"/>
        <v>0</v>
      </c>
      <c r="AD398" s="18">
        <f t="shared" ca="1" si="213"/>
        <v>0</v>
      </c>
      <c r="AE398" s="18">
        <f t="shared" ca="1" si="214"/>
        <v>0</v>
      </c>
      <c r="AF398" s="18">
        <f t="shared" ca="1" si="214"/>
        <v>0</v>
      </c>
      <c r="AG398" s="18">
        <f t="shared" ca="1" si="214"/>
        <v>0</v>
      </c>
      <c r="AH398" s="18">
        <f t="shared" ca="1" si="214"/>
        <v>0</v>
      </c>
      <c r="AI398" s="18">
        <f t="shared" ca="1" si="214"/>
        <v>0</v>
      </c>
      <c r="AJ398" s="18">
        <f t="shared" ca="1" si="214"/>
        <v>0</v>
      </c>
      <c r="AK398" s="18">
        <f t="shared" ca="1" si="214"/>
        <v>0</v>
      </c>
      <c r="AL398" s="18">
        <f t="shared" ca="1" si="214"/>
        <v>0</v>
      </c>
      <c r="AM398" s="18">
        <f t="shared" ca="1" si="214"/>
        <v>0</v>
      </c>
      <c r="AN398" s="18">
        <f t="shared" ca="1" si="214"/>
        <v>0</v>
      </c>
      <c r="AO398" s="18">
        <f t="shared" ca="1" si="215"/>
        <v>0</v>
      </c>
      <c r="AP398" s="18">
        <f t="shared" ca="1" si="215"/>
        <v>0</v>
      </c>
      <c r="AQ398" s="18">
        <f t="shared" ca="1" si="215"/>
        <v>0</v>
      </c>
      <c r="AR398" s="18">
        <f t="shared" ca="1" si="215"/>
        <v>0</v>
      </c>
      <c r="AS398" s="18">
        <f t="shared" ca="1" si="215"/>
        <v>0</v>
      </c>
      <c r="AT398" s="18">
        <f t="shared" ca="1" si="215"/>
        <v>0</v>
      </c>
      <c r="AU398" s="18">
        <f t="shared" ca="1" si="215"/>
        <v>0</v>
      </c>
      <c r="AV398" s="18">
        <f t="shared" ca="1" si="215"/>
        <v>0</v>
      </c>
      <c r="AW398" s="18">
        <f t="shared" ca="1" si="215"/>
        <v>0</v>
      </c>
      <c r="AX398" s="18">
        <f t="shared" ca="1" si="215"/>
        <v>0</v>
      </c>
      <c r="AY398" s="18">
        <f t="shared" ca="1" si="216"/>
        <v>0</v>
      </c>
      <c r="AZ398" s="18">
        <f t="shared" ca="1" si="216"/>
        <v>0</v>
      </c>
      <c r="BA398" s="18">
        <f t="shared" ca="1" si="216"/>
        <v>0</v>
      </c>
      <c r="BB398" s="18">
        <f t="shared" ca="1" si="216"/>
        <v>0</v>
      </c>
      <c r="BC398" s="18">
        <f t="shared" ca="1" si="216"/>
        <v>0</v>
      </c>
      <c r="BD398" s="18">
        <f t="shared" ca="1" si="216"/>
        <v>0</v>
      </c>
      <c r="BE398" s="18">
        <f t="shared" ca="1" si="216"/>
        <v>0</v>
      </c>
      <c r="BF398" s="18">
        <f t="shared" ca="1" si="216"/>
        <v>0</v>
      </c>
      <c r="BG398" s="18">
        <f t="shared" ca="1" si="216"/>
        <v>0</v>
      </c>
      <c r="BH398" s="18">
        <f t="shared" ca="1" si="216"/>
        <v>0</v>
      </c>
    </row>
    <row r="399" spans="8:60" x14ac:dyDescent="0.35">
      <c r="H399" s="2" t="str">
        <f t="shared" si="184"/>
        <v>PPA_0.0</v>
      </c>
      <c r="I399">
        <f t="shared" si="185"/>
        <v>8</v>
      </c>
      <c r="J399">
        <f t="shared" si="191"/>
        <v>17</v>
      </c>
      <c r="K399" s="18">
        <f t="shared" ca="1" si="212"/>
        <v>1</v>
      </c>
      <c r="L399" s="18">
        <f t="shared" ca="1" si="212"/>
        <v>1</v>
      </c>
      <c r="M399" s="18">
        <f t="shared" ca="1" si="212"/>
        <v>1</v>
      </c>
      <c r="N399" s="18">
        <f t="shared" ca="1" si="212"/>
        <v>1</v>
      </c>
      <c r="O399" s="18">
        <f t="shared" ca="1" si="212"/>
        <v>1</v>
      </c>
      <c r="P399" s="18">
        <f t="shared" ca="1" si="212"/>
        <v>1</v>
      </c>
      <c r="Q399" s="18">
        <f t="shared" ca="1" si="212"/>
        <v>1</v>
      </c>
      <c r="R399" s="18">
        <f t="shared" ca="1" si="212"/>
        <v>1</v>
      </c>
      <c r="S399" s="18">
        <f t="shared" ca="1" si="212"/>
        <v>1</v>
      </c>
      <c r="T399" s="18">
        <f t="shared" ca="1" si="212"/>
        <v>1</v>
      </c>
      <c r="U399" s="18">
        <f t="shared" ca="1" si="213"/>
        <v>1</v>
      </c>
      <c r="V399" s="18">
        <f t="shared" ca="1" si="213"/>
        <v>1</v>
      </c>
      <c r="W399" s="18">
        <f t="shared" ca="1" si="213"/>
        <v>1</v>
      </c>
      <c r="X399" s="18">
        <f t="shared" ca="1" si="213"/>
        <v>1</v>
      </c>
      <c r="Y399" s="18">
        <f t="shared" ca="1" si="213"/>
        <v>1</v>
      </c>
      <c r="Z399" s="18">
        <f t="shared" ca="1" si="213"/>
        <v>1</v>
      </c>
      <c r="AA399" s="18">
        <f t="shared" ca="1" si="213"/>
        <v>1</v>
      </c>
      <c r="AB399" s="18">
        <f t="shared" ca="1" si="213"/>
        <v>1</v>
      </c>
      <c r="AC399" s="18">
        <f t="shared" ca="1" si="213"/>
        <v>0</v>
      </c>
      <c r="AD399" s="18">
        <f t="shared" ca="1" si="213"/>
        <v>0</v>
      </c>
      <c r="AE399" s="18">
        <f t="shared" ca="1" si="214"/>
        <v>0</v>
      </c>
      <c r="AF399" s="18">
        <f t="shared" ca="1" si="214"/>
        <v>0</v>
      </c>
      <c r="AG399" s="18">
        <f t="shared" ca="1" si="214"/>
        <v>0</v>
      </c>
      <c r="AH399" s="18">
        <f t="shared" ca="1" si="214"/>
        <v>0</v>
      </c>
      <c r="AI399" s="18">
        <f t="shared" ca="1" si="214"/>
        <v>0</v>
      </c>
      <c r="AJ399" s="18">
        <f t="shared" ca="1" si="214"/>
        <v>0</v>
      </c>
      <c r="AK399" s="18">
        <f t="shared" ca="1" si="214"/>
        <v>0</v>
      </c>
      <c r="AL399" s="18">
        <f t="shared" ca="1" si="214"/>
        <v>0</v>
      </c>
      <c r="AM399" s="18">
        <f t="shared" ca="1" si="214"/>
        <v>0</v>
      </c>
      <c r="AN399" s="18">
        <f t="shared" ca="1" si="214"/>
        <v>0</v>
      </c>
      <c r="AO399" s="18">
        <f t="shared" ca="1" si="215"/>
        <v>0</v>
      </c>
      <c r="AP399" s="18">
        <f t="shared" ca="1" si="215"/>
        <v>0</v>
      </c>
      <c r="AQ399" s="18">
        <f t="shared" ca="1" si="215"/>
        <v>0</v>
      </c>
      <c r="AR399" s="18">
        <f t="shared" ca="1" si="215"/>
        <v>0</v>
      </c>
      <c r="AS399" s="18">
        <f t="shared" ca="1" si="215"/>
        <v>0</v>
      </c>
      <c r="AT399" s="18">
        <f t="shared" ca="1" si="215"/>
        <v>0</v>
      </c>
      <c r="AU399" s="18">
        <f t="shared" ca="1" si="215"/>
        <v>0</v>
      </c>
      <c r="AV399" s="18">
        <f t="shared" ca="1" si="215"/>
        <v>0</v>
      </c>
      <c r="AW399" s="18">
        <f t="shared" ca="1" si="215"/>
        <v>0</v>
      </c>
      <c r="AX399" s="18">
        <f t="shared" ca="1" si="215"/>
        <v>0</v>
      </c>
      <c r="AY399" s="18">
        <f t="shared" ca="1" si="216"/>
        <v>0</v>
      </c>
      <c r="AZ399" s="18">
        <f t="shared" ca="1" si="216"/>
        <v>0</v>
      </c>
      <c r="BA399" s="18">
        <f t="shared" ca="1" si="216"/>
        <v>0</v>
      </c>
      <c r="BB399" s="18">
        <f t="shared" ca="1" si="216"/>
        <v>0</v>
      </c>
      <c r="BC399" s="18">
        <f t="shared" ca="1" si="216"/>
        <v>0</v>
      </c>
      <c r="BD399" s="18">
        <f t="shared" ca="1" si="216"/>
        <v>0</v>
      </c>
      <c r="BE399" s="18">
        <f t="shared" ca="1" si="216"/>
        <v>0</v>
      </c>
      <c r="BF399" s="18">
        <f t="shared" ca="1" si="216"/>
        <v>0</v>
      </c>
      <c r="BG399" s="18">
        <f t="shared" ca="1" si="216"/>
        <v>0</v>
      </c>
      <c r="BH399" s="18">
        <f t="shared" ca="1" si="216"/>
        <v>0</v>
      </c>
    </row>
    <row r="400" spans="8:60" x14ac:dyDescent="0.35">
      <c r="H400" s="2" t="str">
        <f t="shared" si="184"/>
        <v>PPA_0.0</v>
      </c>
      <c r="I400">
        <f t="shared" si="185"/>
        <v>8</v>
      </c>
      <c r="J400">
        <f t="shared" si="191"/>
        <v>18</v>
      </c>
      <c r="K400" s="18">
        <f t="shared" ca="1" si="212"/>
        <v>1</v>
      </c>
      <c r="L400" s="18">
        <f t="shared" ca="1" si="212"/>
        <v>1</v>
      </c>
      <c r="M400" s="18">
        <f t="shared" ca="1" si="212"/>
        <v>1</v>
      </c>
      <c r="N400" s="18">
        <f t="shared" ca="1" si="212"/>
        <v>1</v>
      </c>
      <c r="O400" s="18">
        <f t="shared" ca="1" si="212"/>
        <v>1</v>
      </c>
      <c r="P400" s="18">
        <f t="shared" ca="1" si="212"/>
        <v>1</v>
      </c>
      <c r="Q400" s="18">
        <f t="shared" ca="1" si="212"/>
        <v>1</v>
      </c>
      <c r="R400" s="18">
        <f t="shared" ca="1" si="212"/>
        <v>1</v>
      </c>
      <c r="S400" s="18">
        <f t="shared" ca="1" si="212"/>
        <v>1</v>
      </c>
      <c r="T400" s="18">
        <f t="shared" ca="1" si="212"/>
        <v>1</v>
      </c>
      <c r="U400" s="18">
        <f t="shared" ca="1" si="213"/>
        <v>1</v>
      </c>
      <c r="V400" s="18">
        <f t="shared" ca="1" si="213"/>
        <v>1</v>
      </c>
      <c r="W400" s="18">
        <f t="shared" ca="1" si="213"/>
        <v>1</v>
      </c>
      <c r="X400" s="18">
        <f t="shared" ca="1" si="213"/>
        <v>1</v>
      </c>
      <c r="Y400" s="18">
        <f t="shared" ca="1" si="213"/>
        <v>1</v>
      </c>
      <c r="Z400" s="18">
        <f t="shared" ca="1" si="213"/>
        <v>1</v>
      </c>
      <c r="AA400" s="18">
        <f t="shared" ca="1" si="213"/>
        <v>1</v>
      </c>
      <c r="AB400" s="18">
        <f t="shared" ca="1" si="213"/>
        <v>1</v>
      </c>
      <c r="AC400" s="18">
        <f t="shared" ca="1" si="213"/>
        <v>1</v>
      </c>
      <c r="AD400" s="18">
        <f t="shared" ca="1" si="213"/>
        <v>0</v>
      </c>
      <c r="AE400" s="18">
        <f t="shared" ca="1" si="214"/>
        <v>0</v>
      </c>
      <c r="AF400" s="18">
        <f t="shared" ca="1" si="214"/>
        <v>0</v>
      </c>
      <c r="AG400" s="18">
        <f t="shared" ca="1" si="214"/>
        <v>0</v>
      </c>
      <c r="AH400" s="18">
        <f t="shared" ca="1" si="214"/>
        <v>0</v>
      </c>
      <c r="AI400" s="18">
        <f t="shared" ca="1" si="214"/>
        <v>0</v>
      </c>
      <c r="AJ400" s="18">
        <f t="shared" ca="1" si="214"/>
        <v>0</v>
      </c>
      <c r="AK400" s="18">
        <f t="shared" ca="1" si="214"/>
        <v>0</v>
      </c>
      <c r="AL400" s="18">
        <f t="shared" ca="1" si="214"/>
        <v>0</v>
      </c>
      <c r="AM400" s="18">
        <f t="shared" ca="1" si="214"/>
        <v>0</v>
      </c>
      <c r="AN400" s="18">
        <f t="shared" ca="1" si="214"/>
        <v>0</v>
      </c>
      <c r="AO400" s="18">
        <f t="shared" ca="1" si="215"/>
        <v>0</v>
      </c>
      <c r="AP400" s="18">
        <f t="shared" ca="1" si="215"/>
        <v>0</v>
      </c>
      <c r="AQ400" s="18">
        <f t="shared" ca="1" si="215"/>
        <v>0</v>
      </c>
      <c r="AR400" s="18">
        <f t="shared" ca="1" si="215"/>
        <v>0</v>
      </c>
      <c r="AS400" s="18">
        <f t="shared" ca="1" si="215"/>
        <v>0</v>
      </c>
      <c r="AT400" s="18">
        <f t="shared" ca="1" si="215"/>
        <v>0</v>
      </c>
      <c r="AU400" s="18">
        <f t="shared" ca="1" si="215"/>
        <v>0</v>
      </c>
      <c r="AV400" s="18">
        <f t="shared" ca="1" si="215"/>
        <v>0</v>
      </c>
      <c r="AW400" s="18">
        <f t="shared" ca="1" si="215"/>
        <v>0</v>
      </c>
      <c r="AX400" s="18">
        <f t="shared" ca="1" si="215"/>
        <v>0</v>
      </c>
      <c r="AY400" s="18">
        <f t="shared" ca="1" si="216"/>
        <v>0</v>
      </c>
      <c r="AZ400" s="18">
        <f t="shared" ca="1" si="216"/>
        <v>0</v>
      </c>
      <c r="BA400" s="18">
        <f t="shared" ca="1" si="216"/>
        <v>0</v>
      </c>
      <c r="BB400" s="18">
        <f t="shared" ca="1" si="216"/>
        <v>0</v>
      </c>
      <c r="BC400" s="18">
        <f t="shared" ca="1" si="216"/>
        <v>0</v>
      </c>
      <c r="BD400" s="18">
        <f t="shared" ca="1" si="216"/>
        <v>0</v>
      </c>
      <c r="BE400" s="18">
        <f t="shared" ca="1" si="216"/>
        <v>0</v>
      </c>
      <c r="BF400" s="18">
        <f t="shared" ca="1" si="216"/>
        <v>0</v>
      </c>
      <c r="BG400" s="18">
        <f t="shared" ca="1" si="216"/>
        <v>0</v>
      </c>
      <c r="BH400" s="18">
        <f t="shared" ca="1" si="216"/>
        <v>0</v>
      </c>
    </row>
    <row r="401" spans="8:60" x14ac:dyDescent="0.35">
      <c r="H401" s="2" t="str">
        <f t="shared" si="184"/>
        <v>PPA_0.0</v>
      </c>
      <c r="I401">
        <f t="shared" si="185"/>
        <v>8</v>
      </c>
      <c r="J401">
        <f t="shared" si="191"/>
        <v>19</v>
      </c>
      <c r="K401" s="18">
        <f t="shared" ca="1" si="212"/>
        <v>1</v>
      </c>
      <c r="L401" s="18">
        <f t="shared" ca="1" si="212"/>
        <v>1</v>
      </c>
      <c r="M401" s="18">
        <f t="shared" ca="1" si="212"/>
        <v>1</v>
      </c>
      <c r="N401" s="18">
        <f t="shared" ca="1" si="212"/>
        <v>1</v>
      </c>
      <c r="O401" s="18">
        <f t="shared" ca="1" si="212"/>
        <v>1</v>
      </c>
      <c r="P401" s="18">
        <f t="shared" ca="1" si="212"/>
        <v>1</v>
      </c>
      <c r="Q401" s="18">
        <f t="shared" ca="1" si="212"/>
        <v>1</v>
      </c>
      <c r="R401" s="18">
        <f t="shared" ca="1" si="212"/>
        <v>1</v>
      </c>
      <c r="S401" s="18">
        <f t="shared" ca="1" si="212"/>
        <v>1</v>
      </c>
      <c r="T401" s="18">
        <f t="shared" ca="1" si="212"/>
        <v>1</v>
      </c>
      <c r="U401" s="18">
        <f t="shared" ca="1" si="213"/>
        <v>1</v>
      </c>
      <c r="V401" s="18">
        <f t="shared" ca="1" si="213"/>
        <v>1</v>
      </c>
      <c r="W401" s="18">
        <f t="shared" ca="1" si="213"/>
        <v>1</v>
      </c>
      <c r="X401" s="18">
        <f t="shared" ca="1" si="213"/>
        <v>1</v>
      </c>
      <c r="Y401" s="18">
        <f t="shared" ca="1" si="213"/>
        <v>1</v>
      </c>
      <c r="Z401" s="18">
        <f t="shared" ca="1" si="213"/>
        <v>1</v>
      </c>
      <c r="AA401" s="18">
        <f t="shared" ca="1" si="213"/>
        <v>1</v>
      </c>
      <c r="AB401" s="18">
        <f t="shared" ca="1" si="213"/>
        <v>1</v>
      </c>
      <c r="AC401" s="18">
        <f t="shared" ca="1" si="213"/>
        <v>1</v>
      </c>
      <c r="AD401" s="18">
        <f t="shared" ca="1" si="213"/>
        <v>1</v>
      </c>
      <c r="AE401" s="18">
        <f t="shared" ca="1" si="214"/>
        <v>0</v>
      </c>
      <c r="AF401" s="18">
        <f t="shared" ca="1" si="214"/>
        <v>0</v>
      </c>
      <c r="AG401" s="18">
        <f t="shared" ca="1" si="214"/>
        <v>0</v>
      </c>
      <c r="AH401" s="18">
        <f t="shared" ca="1" si="214"/>
        <v>0</v>
      </c>
      <c r="AI401" s="18">
        <f t="shared" ca="1" si="214"/>
        <v>0</v>
      </c>
      <c r="AJ401" s="18">
        <f t="shared" ca="1" si="214"/>
        <v>0</v>
      </c>
      <c r="AK401" s="18">
        <f t="shared" ca="1" si="214"/>
        <v>0</v>
      </c>
      <c r="AL401" s="18">
        <f t="shared" ca="1" si="214"/>
        <v>0</v>
      </c>
      <c r="AM401" s="18">
        <f t="shared" ca="1" si="214"/>
        <v>0</v>
      </c>
      <c r="AN401" s="18">
        <f t="shared" ca="1" si="214"/>
        <v>0</v>
      </c>
      <c r="AO401" s="18">
        <f t="shared" ca="1" si="215"/>
        <v>0</v>
      </c>
      <c r="AP401" s="18">
        <f t="shared" ca="1" si="215"/>
        <v>0</v>
      </c>
      <c r="AQ401" s="18">
        <f t="shared" ca="1" si="215"/>
        <v>0</v>
      </c>
      <c r="AR401" s="18">
        <f t="shared" ca="1" si="215"/>
        <v>0</v>
      </c>
      <c r="AS401" s="18">
        <f t="shared" ca="1" si="215"/>
        <v>0</v>
      </c>
      <c r="AT401" s="18">
        <f t="shared" ca="1" si="215"/>
        <v>0</v>
      </c>
      <c r="AU401" s="18">
        <f t="shared" ca="1" si="215"/>
        <v>0</v>
      </c>
      <c r="AV401" s="18">
        <f t="shared" ca="1" si="215"/>
        <v>0</v>
      </c>
      <c r="AW401" s="18">
        <f t="shared" ca="1" si="215"/>
        <v>0</v>
      </c>
      <c r="AX401" s="18">
        <f t="shared" ca="1" si="215"/>
        <v>0</v>
      </c>
      <c r="AY401" s="18">
        <f t="shared" ca="1" si="216"/>
        <v>0</v>
      </c>
      <c r="AZ401" s="18">
        <f t="shared" ca="1" si="216"/>
        <v>0</v>
      </c>
      <c r="BA401" s="18">
        <f t="shared" ca="1" si="216"/>
        <v>0</v>
      </c>
      <c r="BB401" s="18">
        <f t="shared" ca="1" si="216"/>
        <v>0</v>
      </c>
      <c r="BC401" s="18">
        <f t="shared" ca="1" si="216"/>
        <v>0</v>
      </c>
      <c r="BD401" s="18">
        <f t="shared" ca="1" si="216"/>
        <v>0</v>
      </c>
      <c r="BE401" s="18">
        <f t="shared" ca="1" si="216"/>
        <v>0</v>
      </c>
      <c r="BF401" s="18">
        <f t="shared" ca="1" si="216"/>
        <v>0</v>
      </c>
      <c r="BG401" s="18">
        <f t="shared" ca="1" si="216"/>
        <v>0</v>
      </c>
      <c r="BH401" s="18">
        <f t="shared" ca="1" si="216"/>
        <v>0</v>
      </c>
    </row>
    <row r="402" spans="8:60" x14ac:dyDescent="0.35">
      <c r="H402" s="2" t="str">
        <f t="shared" si="184"/>
        <v>PPA_0.0</v>
      </c>
      <c r="I402">
        <f t="shared" si="185"/>
        <v>8</v>
      </c>
      <c r="J402">
        <f t="shared" si="191"/>
        <v>20</v>
      </c>
      <c r="K402" s="18">
        <f t="shared" ca="1" si="212"/>
        <v>1</v>
      </c>
      <c r="L402" s="18">
        <f t="shared" ca="1" si="212"/>
        <v>1</v>
      </c>
      <c r="M402" s="18">
        <f t="shared" ca="1" si="212"/>
        <v>1</v>
      </c>
      <c r="N402" s="18">
        <f t="shared" ca="1" si="212"/>
        <v>1</v>
      </c>
      <c r="O402" s="18">
        <f t="shared" ca="1" si="212"/>
        <v>1</v>
      </c>
      <c r="P402" s="18">
        <f t="shared" ca="1" si="212"/>
        <v>1</v>
      </c>
      <c r="Q402" s="18">
        <f t="shared" ca="1" si="212"/>
        <v>1</v>
      </c>
      <c r="R402" s="18">
        <f t="shared" ca="1" si="212"/>
        <v>1</v>
      </c>
      <c r="S402" s="18">
        <f t="shared" ca="1" si="212"/>
        <v>1</v>
      </c>
      <c r="T402" s="18">
        <f t="shared" ca="1" si="212"/>
        <v>1</v>
      </c>
      <c r="U402" s="18">
        <f t="shared" ca="1" si="213"/>
        <v>1</v>
      </c>
      <c r="V402" s="18">
        <f t="shared" ca="1" si="213"/>
        <v>1</v>
      </c>
      <c r="W402" s="18">
        <f t="shared" ca="1" si="213"/>
        <v>1</v>
      </c>
      <c r="X402" s="18">
        <f t="shared" ca="1" si="213"/>
        <v>1</v>
      </c>
      <c r="Y402" s="18">
        <f t="shared" ca="1" si="213"/>
        <v>1</v>
      </c>
      <c r="Z402" s="18">
        <f t="shared" ca="1" si="213"/>
        <v>1</v>
      </c>
      <c r="AA402" s="18">
        <f t="shared" ca="1" si="213"/>
        <v>1</v>
      </c>
      <c r="AB402" s="18">
        <f t="shared" ca="1" si="213"/>
        <v>1</v>
      </c>
      <c r="AC402" s="18">
        <f t="shared" ca="1" si="213"/>
        <v>1</v>
      </c>
      <c r="AD402" s="18">
        <f t="shared" ca="1" si="213"/>
        <v>1</v>
      </c>
      <c r="AE402" s="18">
        <f t="shared" ca="1" si="214"/>
        <v>1</v>
      </c>
      <c r="AF402" s="18">
        <f t="shared" ca="1" si="214"/>
        <v>0</v>
      </c>
      <c r="AG402" s="18">
        <f t="shared" ca="1" si="214"/>
        <v>0</v>
      </c>
      <c r="AH402" s="18">
        <f t="shared" ca="1" si="214"/>
        <v>0</v>
      </c>
      <c r="AI402" s="18">
        <f t="shared" ca="1" si="214"/>
        <v>0</v>
      </c>
      <c r="AJ402" s="18">
        <f t="shared" ca="1" si="214"/>
        <v>0</v>
      </c>
      <c r="AK402" s="18">
        <f t="shared" ca="1" si="214"/>
        <v>0</v>
      </c>
      <c r="AL402" s="18">
        <f t="shared" ca="1" si="214"/>
        <v>0</v>
      </c>
      <c r="AM402" s="18">
        <f t="shared" ca="1" si="214"/>
        <v>0</v>
      </c>
      <c r="AN402" s="18">
        <f t="shared" ca="1" si="214"/>
        <v>0</v>
      </c>
      <c r="AO402" s="18">
        <f t="shared" ca="1" si="215"/>
        <v>0</v>
      </c>
      <c r="AP402" s="18">
        <f t="shared" ca="1" si="215"/>
        <v>0</v>
      </c>
      <c r="AQ402" s="18">
        <f t="shared" ca="1" si="215"/>
        <v>0</v>
      </c>
      <c r="AR402" s="18">
        <f t="shared" ca="1" si="215"/>
        <v>0</v>
      </c>
      <c r="AS402" s="18">
        <f t="shared" ca="1" si="215"/>
        <v>0</v>
      </c>
      <c r="AT402" s="18">
        <f t="shared" ca="1" si="215"/>
        <v>0</v>
      </c>
      <c r="AU402" s="18">
        <f t="shared" ca="1" si="215"/>
        <v>0</v>
      </c>
      <c r="AV402" s="18">
        <f t="shared" ca="1" si="215"/>
        <v>0</v>
      </c>
      <c r="AW402" s="18">
        <f t="shared" ca="1" si="215"/>
        <v>0</v>
      </c>
      <c r="AX402" s="18">
        <f t="shared" ca="1" si="215"/>
        <v>0</v>
      </c>
      <c r="AY402" s="18">
        <f t="shared" ca="1" si="216"/>
        <v>0</v>
      </c>
      <c r="AZ402" s="18">
        <f t="shared" ca="1" si="216"/>
        <v>0</v>
      </c>
      <c r="BA402" s="18">
        <f t="shared" ca="1" si="216"/>
        <v>0</v>
      </c>
      <c r="BB402" s="18">
        <f t="shared" ca="1" si="216"/>
        <v>0</v>
      </c>
      <c r="BC402" s="18">
        <f t="shared" ca="1" si="216"/>
        <v>0</v>
      </c>
      <c r="BD402" s="18">
        <f t="shared" ca="1" si="216"/>
        <v>0</v>
      </c>
      <c r="BE402" s="18">
        <f t="shared" ca="1" si="216"/>
        <v>0</v>
      </c>
      <c r="BF402" s="18">
        <f t="shared" ca="1" si="216"/>
        <v>0</v>
      </c>
      <c r="BG402" s="18">
        <f t="shared" ca="1" si="216"/>
        <v>0</v>
      </c>
      <c r="BH402" s="18">
        <f t="shared" ca="1" si="216"/>
        <v>0</v>
      </c>
    </row>
    <row r="403" spans="8:60" x14ac:dyDescent="0.35">
      <c r="H403" s="2" t="str">
        <f t="shared" si="184"/>
        <v>PPA_0.0</v>
      </c>
      <c r="I403">
        <f t="shared" si="185"/>
        <v>8</v>
      </c>
      <c r="J403">
        <f t="shared" si="191"/>
        <v>21</v>
      </c>
      <c r="K403" s="18">
        <f t="shared" ca="1" si="212"/>
        <v>1</v>
      </c>
      <c r="L403" s="18">
        <f t="shared" ca="1" si="212"/>
        <v>1</v>
      </c>
      <c r="M403" s="18">
        <f t="shared" ca="1" si="212"/>
        <v>1</v>
      </c>
      <c r="N403" s="18">
        <f t="shared" ca="1" si="212"/>
        <v>1</v>
      </c>
      <c r="O403" s="18">
        <f t="shared" ca="1" si="212"/>
        <v>1</v>
      </c>
      <c r="P403" s="18">
        <f t="shared" ca="1" si="212"/>
        <v>1</v>
      </c>
      <c r="Q403" s="18">
        <f t="shared" ca="1" si="212"/>
        <v>1</v>
      </c>
      <c r="R403" s="18">
        <f t="shared" ca="1" si="212"/>
        <v>1</v>
      </c>
      <c r="S403" s="18">
        <f t="shared" ca="1" si="212"/>
        <v>1</v>
      </c>
      <c r="T403" s="18">
        <f t="shared" ca="1" si="212"/>
        <v>1</v>
      </c>
      <c r="U403" s="18">
        <f t="shared" ca="1" si="213"/>
        <v>1</v>
      </c>
      <c r="V403" s="18">
        <f t="shared" ca="1" si="213"/>
        <v>1</v>
      </c>
      <c r="W403" s="18">
        <f t="shared" ca="1" si="213"/>
        <v>1</v>
      </c>
      <c r="X403" s="18">
        <f t="shared" ca="1" si="213"/>
        <v>1</v>
      </c>
      <c r="Y403" s="18">
        <f t="shared" ca="1" si="213"/>
        <v>1</v>
      </c>
      <c r="Z403" s="18">
        <f t="shared" ca="1" si="213"/>
        <v>1</v>
      </c>
      <c r="AA403" s="18">
        <f t="shared" ca="1" si="213"/>
        <v>1</v>
      </c>
      <c r="AB403" s="18">
        <f t="shared" ca="1" si="213"/>
        <v>1</v>
      </c>
      <c r="AC403" s="18">
        <f t="shared" ca="1" si="213"/>
        <v>1</v>
      </c>
      <c r="AD403" s="18">
        <f t="shared" ca="1" si="213"/>
        <v>1</v>
      </c>
      <c r="AE403" s="18">
        <f t="shared" ca="1" si="214"/>
        <v>1</v>
      </c>
      <c r="AF403" s="18">
        <f t="shared" ca="1" si="214"/>
        <v>1</v>
      </c>
      <c r="AG403" s="18">
        <f t="shared" ca="1" si="214"/>
        <v>0</v>
      </c>
      <c r="AH403" s="18">
        <f t="shared" ca="1" si="214"/>
        <v>0</v>
      </c>
      <c r="AI403" s="18">
        <f t="shared" ca="1" si="214"/>
        <v>0</v>
      </c>
      <c r="AJ403" s="18">
        <f t="shared" ca="1" si="214"/>
        <v>0</v>
      </c>
      <c r="AK403" s="18">
        <f t="shared" ca="1" si="214"/>
        <v>0</v>
      </c>
      <c r="AL403" s="18">
        <f t="shared" ca="1" si="214"/>
        <v>0</v>
      </c>
      <c r="AM403" s="18">
        <f t="shared" ca="1" si="214"/>
        <v>0</v>
      </c>
      <c r="AN403" s="18">
        <f t="shared" ca="1" si="214"/>
        <v>0</v>
      </c>
      <c r="AO403" s="18">
        <f t="shared" ca="1" si="215"/>
        <v>0</v>
      </c>
      <c r="AP403" s="18">
        <f t="shared" ca="1" si="215"/>
        <v>0</v>
      </c>
      <c r="AQ403" s="18">
        <f t="shared" ca="1" si="215"/>
        <v>0</v>
      </c>
      <c r="AR403" s="18">
        <f t="shared" ca="1" si="215"/>
        <v>0</v>
      </c>
      <c r="AS403" s="18">
        <f t="shared" ca="1" si="215"/>
        <v>0</v>
      </c>
      <c r="AT403" s="18">
        <f t="shared" ca="1" si="215"/>
        <v>0</v>
      </c>
      <c r="AU403" s="18">
        <f t="shared" ca="1" si="215"/>
        <v>0</v>
      </c>
      <c r="AV403" s="18">
        <f t="shared" ca="1" si="215"/>
        <v>0</v>
      </c>
      <c r="AW403" s="18">
        <f t="shared" ca="1" si="215"/>
        <v>0</v>
      </c>
      <c r="AX403" s="18">
        <f t="shared" ca="1" si="215"/>
        <v>0</v>
      </c>
      <c r="AY403" s="18">
        <f t="shared" ca="1" si="216"/>
        <v>0</v>
      </c>
      <c r="AZ403" s="18">
        <f t="shared" ca="1" si="216"/>
        <v>0</v>
      </c>
      <c r="BA403" s="18">
        <f t="shared" ca="1" si="216"/>
        <v>0</v>
      </c>
      <c r="BB403" s="18">
        <f t="shared" ca="1" si="216"/>
        <v>0</v>
      </c>
      <c r="BC403" s="18">
        <f t="shared" ca="1" si="216"/>
        <v>0</v>
      </c>
      <c r="BD403" s="18">
        <f t="shared" ca="1" si="216"/>
        <v>0</v>
      </c>
      <c r="BE403" s="18">
        <f t="shared" ca="1" si="216"/>
        <v>0</v>
      </c>
      <c r="BF403" s="18">
        <f t="shared" ca="1" si="216"/>
        <v>0</v>
      </c>
      <c r="BG403" s="18">
        <f t="shared" ca="1" si="216"/>
        <v>0</v>
      </c>
      <c r="BH403" s="18">
        <f t="shared" ca="1" si="216"/>
        <v>0</v>
      </c>
    </row>
    <row r="404" spans="8:60" x14ac:dyDescent="0.35">
      <c r="H404" s="2" t="str">
        <f t="shared" si="184"/>
        <v>PPA_0.0</v>
      </c>
      <c r="I404">
        <f t="shared" si="185"/>
        <v>8</v>
      </c>
      <c r="J404">
        <f t="shared" si="191"/>
        <v>22</v>
      </c>
      <c r="K404" s="18">
        <f t="shared" ca="1" si="212"/>
        <v>1</v>
      </c>
      <c r="L404" s="18">
        <f t="shared" ca="1" si="212"/>
        <v>1</v>
      </c>
      <c r="M404" s="18">
        <f t="shared" ca="1" si="212"/>
        <v>1</v>
      </c>
      <c r="N404" s="18">
        <f t="shared" ca="1" si="212"/>
        <v>1</v>
      </c>
      <c r="O404" s="18">
        <f t="shared" ca="1" si="212"/>
        <v>1</v>
      </c>
      <c r="P404" s="18">
        <f t="shared" ca="1" si="212"/>
        <v>1</v>
      </c>
      <c r="Q404" s="18">
        <f t="shared" ca="1" si="212"/>
        <v>1</v>
      </c>
      <c r="R404" s="18">
        <f t="shared" ca="1" si="212"/>
        <v>1</v>
      </c>
      <c r="S404" s="18">
        <f t="shared" ca="1" si="212"/>
        <v>1</v>
      </c>
      <c r="T404" s="18">
        <f t="shared" ca="1" si="212"/>
        <v>1</v>
      </c>
      <c r="U404" s="18">
        <f t="shared" ca="1" si="213"/>
        <v>1</v>
      </c>
      <c r="V404" s="18">
        <f t="shared" ca="1" si="213"/>
        <v>1</v>
      </c>
      <c r="W404" s="18">
        <f t="shared" ca="1" si="213"/>
        <v>1</v>
      </c>
      <c r="X404" s="18">
        <f t="shared" ca="1" si="213"/>
        <v>1</v>
      </c>
      <c r="Y404" s="18">
        <f t="shared" ca="1" si="213"/>
        <v>1</v>
      </c>
      <c r="Z404" s="18">
        <f t="shared" ca="1" si="213"/>
        <v>1</v>
      </c>
      <c r="AA404" s="18">
        <f t="shared" ca="1" si="213"/>
        <v>1</v>
      </c>
      <c r="AB404" s="18">
        <f t="shared" ca="1" si="213"/>
        <v>1</v>
      </c>
      <c r="AC404" s="18">
        <f t="shared" ca="1" si="213"/>
        <v>1</v>
      </c>
      <c r="AD404" s="18">
        <f t="shared" ca="1" si="213"/>
        <v>1</v>
      </c>
      <c r="AE404" s="18">
        <f t="shared" ca="1" si="214"/>
        <v>1</v>
      </c>
      <c r="AF404" s="18">
        <f t="shared" ca="1" si="214"/>
        <v>1</v>
      </c>
      <c r="AG404" s="18">
        <f t="shared" ca="1" si="214"/>
        <v>1</v>
      </c>
      <c r="AH404" s="18">
        <f t="shared" ca="1" si="214"/>
        <v>0</v>
      </c>
      <c r="AI404" s="18">
        <f t="shared" ca="1" si="214"/>
        <v>0</v>
      </c>
      <c r="AJ404" s="18">
        <f t="shared" ca="1" si="214"/>
        <v>0</v>
      </c>
      <c r="AK404" s="18">
        <f t="shared" ca="1" si="214"/>
        <v>0</v>
      </c>
      <c r="AL404" s="18">
        <f t="shared" ca="1" si="214"/>
        <v>0</v>
      </c>
      <c r="AM404" s="18">
        <f t="shared" ca="1" si="214"/>
        <v>0</v>
      </c>
      <c r="AN404" s="18">
        <f t="shared" ca="1" si="214"/>
        <v>0</v>
      </c>
      <c r="AO404" s="18">
        <f t="shared" ca="1" si="215"/>
        <v>0</v>
      </c>
      <c r="AP404" s="18">
        <f t="shared" ca="1" si="215"/>
        <v>0</v>
      </c>
      <c r="AQ404" s="18">
        <f t="shared" ca="1" si="215"/>
        <v>0</v>
      </c>
      <c r="AR404" s="18">
        <f t="shared" ca="1" si="215"/>
        <v>0</v>
      </c>
      <c r="AS404" s="18">
        <f t="shared" ca="1" si="215"/>
        <v>0</v>
      </c>
      <c r="AT404" s="18">
        <f t="shared" ca="1" si="215"/>
        <v>0</v>
      </c>
      <c r="AU404" s="18">
        <f t="shared" ca="1" si="215"/>
        <v>0</v>
      </c>
      <c r="AV404" s="18">
        <f t="shared" ca="1" si="215"/>
        <v>0</v>
      </c>
      <c r="AW404" s="18">
        <f t="shared" ca="1" si="215"/>
        <v>0</v>
      </c>
      <c r="AX404" s="18">
        <f t="shared" ca="1" si="215"/>
        <v>0</v>
      </c>
      <c r="AY404" s="18">
        <f t="shared" ca="1" si="216"/>
        <v>0</v>
      </c>
      <c r="AZ404" s="18">
        <f t="shared" ca="1" si="216"/>
        <v>0</v>
      </c>
      <c r="BA404" s="18">
        <f t="shared" ca="1" si="216"/>
        <v>0</v>
      </c>
      <c r="BB404" s="18">
        <f t="shared" ca="1" si="216"/>
        <v>0</v>
      </c>
      <c r="BC404" s="18">
        <f t="shared" ca="1" si="216"/>
        <v>0</v>
      </c>
      <c r="BD404" s="18">
        <f t="shared" ca="1" si="216"/>
        <v>0</v>
      </c>
      <c r="BE404" s="18">
        <f t="shared" ca="1" si="216"/>
        <v>0</v>
      </c>
      <c r="BF404" s="18">
        <f t="shared" ca="1" si="216"/>
        <v>0</v>
      </c>
      <c r="BG404" s="18">
        <f t="shared" ca="1" si="216"/>
        <v>0</v>
      </c>
      <c r="BH404" s="18">
        <f t="shared" ca="1" si="216"/>
        <v>0</v>
      </c>
    </row>
    <row r="405" spans="8:60" x14ac:dyDescent="0.35">
      <c r="H405" s="2" t="str">
        <f t="shared" si="184"/>
        <v>PPA_0.0</v>
      </c>
      <c r="I405">
        <f t="shared" si="185"/>
        <v>8</v>
      </c>
      <c r="J405">
        <f t="shared" si="191"/>
        <v>23</v>
      </c>
      <c r="K405" s="18">
        <f t="shared" ref="K405:T414" ca="1" si="217">IF(K$24&gt;$J405,0,OFFSET($K$2,$I405,$J405-K$24))</f>
        <v>1</v>
      </c>
      <c r="L405" s="18">
        <f t="shared" ca="1" si="217"/>
        <v>1</v>
      </c>
      <c r="M405" s="18">
        <f t="shared" ca="1" si="217"/>
        <v>1</v>
      </c>
      <c r="N405" s="18">
        <f t="shared" ca="1" si="217"/>
        <v>1</v>
      </c>
      <c r="O405" s="18">
        <f t="shared" ca="1" si="217"/>
        <v>1</v>
      </c>
      <c r="P405" s="18">
        <f t="shared" ca="1" si="217"/>
        <v>1</v>
      </c>
      <c r="Q405" s="18">
        <f t="shared" ca="1" si="217"/>
        <v>1</v>
      </c>
      <c r="R405" s="18">
        <f t="shared" ca="1" si="217"/>
        <v>1</v>
      </c>
      <c r="S405" s="18">
        <f t="shared" ca="1" si="217"/>
        <v>1</v>
      </c>
      <c r="T405" s="18">
        <f t="shared" ca="1" si="217"/>
        <v>1</v>
      </c>
      <c r="U405" s="18">
        <f t="shared" ref="U405:AD414" ca="1" si="218">IF(U$24&gt;$J405,0,OFFSET($K$2,$I405,$J405-U$24))</f>
        <v>1</v>
      </c>
      <c r="V405" s="18">
        <f t="shared" ca="1" si="218"/>
        <v>1</v>
      </c>
      <c r="W405" s="18">
        <f t="shared" ca="1" si="218"/>
        <v>1</v>
      </c>
      <c r="X405" s="18">
        <f t="shared" ca="1" si="218"/>
        <v>1</v>
      </c>
      <c r="Y405" s="18">
        <f t="shared" ca="1" si="218"/>
        <v>1</v>
      </c>
      <c r="Z405" s="18">
        <f t="shared" ca="1" si="218"/>
        <v>1</v>
      </c>
      <c r="AA405" s="18">
        <f t="shared" ca="1" si="218"/>
        <v>1</v>
      </c>
      <c r="AB405" s="18">
        <f t="shared" ca="1" si="218"/>
        <v>1</v>
      </c>
      <c r="AC405" s="18">
        <f t="shared" ca="1" si="218"/>
        <v>1</v>
      </c>
      <c r="AD405" s="18">
        <f t="shared" ca="1" si="218"/>
        <v>1</v>
      </c>
      <c r="AE405" s="18">
        <f t="shared" ref="AE405:AN414" ca="1" si="219">IF(AE$24&gt;$J405,0,OFFSET($K$2,$I405,$J405-AE$24))</f>
        <v>1</v>
      </c>
      <c r="AF405" s="18">
        <f t="shared" ca="1" si="219"/>
        <v>1</v>
      </c>
      <c r="AG405" s="18">
        <f t="shared" ca="1" si="219"/>
        <v>1</v>
      </c>
      <c r="AH405" s="18">
        <f t="shared" ca="1" si="219"/>
        <v>1</v>
      </c>
      <c r="AI405" s="18">
        <f t="shared" ca="1" si="219"/>
        <v>0</v>
      </c>
      <c r="AJ405" s="18">
        <f t="shared" ca="1" si="219"/>
        <v>0</v>
      </c>
      <c r="AK405" s="18">
        <f t="shared" ca="1" si="219"/>
        <v>0</v>
      </c>
      <c r="AL405" s="18">
        <f t="shared" ca="1" si="219"/>
        <v>0</v>
      </c>
      <c r="AM405" s="18">
        <f t="shared" ca="1" si="219"/>
        <v>0</v>
      </c>
      <c r="AN405" s="18">
        <f t="shared" ca="1" si="219"/>
        <v>0</v>
      </c>
      <c r="AO405" s="18">
        <f t="shared" ref="AO405:AX414" ca="1" si="220">IF(AO$24&gt;$J405,0,OFFSET($K$2,$I405,$J405-AO$24))</f>
        <v>0</v>
      </c>
      <c r="AP405" s="18">
        <f t="shared" ca="1" si="220"/>
        <v>0</v>
      </c>
      <c r="AQ405" s="18">
        <f t="shared" ca="1" si="220"/>
        <v>0</v>
      </c>
      <c r="AR405" s="18">
        <f t="shared" ca="1" si="220"/>
        <v>0</v>
      </c>
      <c r="AS405" s="18">
        <f t="shared" ca="1" si="220"/>
        <v>0</v>
      </c>
      <c r="AT405" s="18">
        <f t="shared" ca="1" si="220"/>
        <v>0</v>
      </c>
      <c r="AU405" s="18">
        <f t="shared" ca="1" si="220"/>
        <v>0</v>
      </c>
      <c r="AV405" s="18">
        <f t="shared" ca="1" si="220"/>
        <v>0</v>
      </c>
      <c r="AW405" s="18">
        <f t="shared" ca="1" si="220"/>
        <v>0</v>
      </c>
      <c r="AX405" s="18">
        <f t="shared" ca="1" si="220"/>
        <v>0</v>
      </c>
      <c r="AY405" s="18">
        <f t="shared" ref="AY405:BH414" ca="1" si="221">IF(AY$24&gt;$J405,0,OFFSET($K$2,$I405,$J405-AY$24))</f>
        <v>0</v>
      </c>
      <c r="AZ405" s="18">
        <f t="shared" ca="1" si="221"/>
        <v>0</v>
      </c>
      <c r="BA405" s="18">
        <f t="shared" ca="1" si="221"/>
        <v>0</v>
      </c>
      <c r="BB405" s="18">
        <f t="shared" ca="1" si="221"/>
        <v>0</v>
      </c>
      <c r="BC405" s="18">
        <f t="shared" ca="1" si="221"/>
        <v>0</v>
      </c>
      <c r="BD405" s="18">
        <f t="shared" ca="1" si="221"/>
        <v>0</v>
      </c>
      <c r="BE405" s="18">
        <f t="shared" ca="1" si="221"/>
        <v>0</v>
      </c>
      <c r="BF405" s="18">
        <f t="shared" ca="1" si="221"/>
        <v>0</v>
      </c>
      <c r="BG405" s="18">
        <f t="shared" ca="1" si="221"/>
        <v>0</v>
      </c>
      <c r="BH405" s="18">
        <f t="shared" ca="1" si="221"/>
        <v>0</v>
      </c>
    </row>
    <row r="406" spans="8:60" x14ac:dyDescent="0.35">
      <c r="H406" s="2" t="str">
        <f t="shared" si="184"/>
        <v>PPA_0.0</v>
      </c>
      <c r="I406">
        <f t="shared" si="185"/>
        <v>8</v>
      </c>
      <c r="J406">
        <f t="shared" si="191"/>
        <v>24</v>
      </c>
      <c r="K406" s="18">
        <f t="shared" ca="1" si="217"/>
        <v>1</v>
      </c>
      <c r="L406" s="18">
        <f t="shared" ca="1" si="217"/>
        <v>1</v>
      </c>
      <c r="M406" s="18">
        <f t="shared" ca="1" si="217"/>
        <v>1</v>
      </c>
      <c r="N406" s="18">
        <f t="shared" ca="1" si="217"/>
        <v>1</v>
      </c>
      <c r="O406" s="18">
        <f t="shared" ca="1" si="217"/>
        <v>1</v>
      </c>
      <c r="P406" s="18">
        <f t="shared" ca="1" si="217"/>
        <v>1</v>
      </c>
      <c r="Q406" s="18">
        <f t="shared" ca="1" si="217"/>
        <v>1</v>
      </c>
      <c r="R406" s="18">
        <f t="shared" ca="1" si="217"/>
        <v>1</v>
      </c>
      <c r="S406" s="18">
        <f t="shared" ca="1" si="217"/>
        <v>1</v>
      </c>
      <c r="T406" s="18">
        <f t="shared" ca="1" si="217"/>
        <v>1</v>
      </c>
      <c r="U406" s="18">
        <f t="shared" ca="1" si="218"/>
        <v>1</v>
      </c>
      <c r="V406" s="18">
        <f t="shared" ca="1" si="218"/>
        <v>1</v>
      </c>
      <c r="W406" s="18">
        <f t="shared" ca="1" si="218"/>
        <v>1</v>
      </c>
      <c r="X406" s="18">
        <f t="shared" ca="1" si="218"/>
        <v>1</v>
      </c>
      <c r="Y406" s="18">
        <f t="shared" ca="1" si="218"/>
        <v>1</v>
      </c>
      <c r="Z406" s="18">
        <f t="shared" ca="1" si="218"/>
        <v>1</v>
      </c>
      <c r="AA406" s="18">
        <f t="shared" ca="1" si="218"/>
        <v>1</v>
      </c>
      <c r="AB406" s="18">
        <f t="shared" ca="1" si="218"/>
        <v>1</v>
      </c>
      <c r="AC406" s="18">
        <f t="shared" ca="1" si="218"/>
        <v>1</v>
      </c>
      <c r="AD406" s="18">
        <f t="shared" ca="1" si="218"/>
        <v>1</v>
      </c>
      <c r="AE406" s="18">
        <f t="shared" ca="1" si="219"/>
        <v>1</v>
      </c>
      <c r="AF406" s="18">
        <f t="shared" ca="1" si="219"/>
        <v>1</v>
      </c>
      <c r="AG406" s="18">
        <f t="shared" ca="1" si="219"/>
        <v>1</v>
      </c>
      <c r="AH406" s="18">
        <f t="shared" ca="1" si="219"/>
        <v>1</v>
      </c>
      <c r="AI406" s="18">
        <f t="shared" ca="1" si="219"/>
        <v>1</v>
      </c>
      <c r="AJ406" s="18">
        <f t="shared" ca="1" si="219"/>
        <v>0</v>
      </c>
      <c r="AK406" s="18">
        <f t="shared" ca="1" si="219"/>
        <v>0</v>
      </c>
      <c r="AL406" s="18">
        <f t="shared" ca="1" si="219"/>
        <v>0</v>
      </c>
      <c r="AM406" s="18">
        <f t="shared" ca="1" si="219"/>
        <v>0</v>
      </c>
      <c r="AN406" s="18">
        <f t="shared" ca="1" si="219"/>
        <v>0</v>
      </c>
      <c r="AO406" s="18">
        <f t="shared" ca="1" si="220"/>
        <v>0</v>
      </c>
      <c r="AP406" s="18">
        <f t="shared" ca="1" si="220"/>
        <v>0</v>
      </c>
      <c r="AQ406" s="18">
        <f t="shared" ca="1" si="220"/>
        <v>0</v>
      </c>
      <c r="AR406" s="18">
        <f t="shared" ca="1" si="220"/>
        <v>0</v>
      </c>
      <c r="AS406" s="18">
        <f t="shared" ca="1" si="220"/>
        <v>0</v>
      </c>
      <c r="AT406" s="18">
        <f t="shared" ca="1" si="220"/>
        <v>0</v>
      </c>
      <c r="AU406" s="18">
        <f t="shared" ca="1" si="220"/>
        <v>0</v>
      </c>
      <c r="AV406" s="18">
        <f t="shared" ca="1" si="220"/>
        <v>0</v>
      </c>
      <c r="AW406" s="18">
        <f t="shared" ca="1" si="220"/>
        <v>0</v>
      </c>
      <c r="AX406" s="18">
        <f t="shared" ca="1" si="220"/>
        <v>0</v>
      </c>
      <c r="AY406" s="18">
        <f t="shared" ca="1" si="221"/>
        <v>0</v>
      </c>
      <c r="AZ406" s="18">
        <f t="shared" ca="1" si="221"/>
        <v>0</v>
      </c>
      <c r="BA406" s="18">
        <f t="shared" ca="1" si="221"/>
        <v>0</v>
      </c>
      <c r="BB406" s="18">
        <f t="shared" ca="1" si="221"/>
        <v>0</v>
      </c>
      <c r="BC406" s="18">
        <f t="shared" ca="1" si="221"/>
        <v>0</v>
      </c>
      <c r="BD406" s="18">
        <f t="shared" ca="1" si="221"/>
        <v>0</v>
      </c>
      <c r="BE406" s="18">
        <f t="shared" ca="1" si="221"/>
        <v>0</v>
      </c>
      <c r="BF406" s="18">
        <f t="shared" ca="1" si="221"/>
        <v>0</v>
      </c>
      <c r="BG406" s="18">
        <f t="shared" ca="1" si="221"/>
        <v>0</v>
      </c>
      <c r="BH406" s="18">
        <f t="shared" ca="1" si="221"/>
        <v>0</v>
      </c>
    </row>
    <row r="407" spans="8:60" x14ac:dyDescent="0.35">
      <c r="H407" s="2" t="str">
        <f t="shared" si="184"/>
        <v>PPA_0.0</v>
      </c>
      <c r="I407">
        <f t="shared" si="185"/>
        <v>8</v>
      </c>
      <c r="J407">
        <f t="shared" si="191"/>
        <v>25</v>
      </c>
      <c r="K407" s="18">
        <f t="shared" ca="1" si="217"/>
        <v>1</v>
      </c>
      <c r="L407" s="18">
        <f t="shared" ca="1" si="217"/>
        <v>1</v>
      </c>
      <c r="M407" s="18">
        <f t="shared" ca="1" si="217"/>
        <v>1</v>
      </c>
      <c r="N407" s="18">
        <f t="shared" ca="1" si="217"/>
        <v>1</v>
      </c>
      <c r="O407" s="18">
        <f t="shared" ca="1" si="217"/>
        <v>1</v>
      </c>
      <c r="P407" s="18">
        <f t="shared" ca="1" si="217"/>
        <v>1</v>
      </c>
      <c r="Q407" s="18">
        <f t="shared" ca="1" si="217"/>
        <v>1</v>
      </c>
      <c r="R407" s="18">
        <f t="shared" ca="1" si="217"/>
        <v>1</v>
      </c>
      <c r="S407" s="18">
        <f t="shared" ca="1" si="217"/>
        <v>1</v>
      </c>
      <c r="T407" s="18">
        <f t="shared" ca="1" si="217"/>
        <v>1</v>
      </c>
      <c r="U407" s="18">
        <f t="shared" ca="1" si="218"/>
        <v>1</v>
      </c>
      <c r="V407" s="18">
        <f t="shared" ca="1" si="218"/>
        <v>1</v>
      </c>
      <c r="W407" s="18">
        <f t="shared" ca="1" si="218"/>
        <v>1</v>
      </c>
      <c r="X407" s="18">
        <f t="shared" ca="1" si="218"/>
        <v>1</v>
      </c>
      <c r="Y407" s="18">
        <f t="shared" ca="1" si="218"/>
        <v>1</v>
      </c>
      <c r="Z407" s="18">
        <f t="shared" ca="1" si="218"/>
        <v>1</v>
      </c>
      <c r="AA407" s="18">
        <f t="shared" ca="1" si="218"/>
        <v>1</v>
      </c>
      <c r="AB407" s="18">
        <f t="shared" ca="1" si="218"/>
        <v>1</v>
      </c>
      <c r="AC407" s="18">
        <f t="shared" ca="1" si="218"/>
        <v>1</v>
      </c>
      <c r="AD407" s="18">
        <f t="shared" ca="1" si="218"/>
        <v>1</v>
      </c>
      <c r="AE407" s="18">
        <f t="shared" ca="1" si="219"/>
        <v>1</v>
      </c>
      <c r="AF407" s="18">
        <f t="shared" ca="1" si="219"/>
        <v>1</v>
      </c>
      <c r="AG407" s="18">
        <f t="shared" ca="1" si="219"/>
        <v>1</v>
      </c>
      <c r="AH407" s="18">
        <f t="shared" ca="1" si="219"/>
        <v>1</v>
      </c>
      <c r="AI407" s="18">
        <f t="shared" ca="1" si="219"/>
        <v>1</v>
      </c>
      <c r="AJ407" s="18">
        <f t="shared" ca="1" si="219"/>
        <v>1</v>
      </c>
      <c r="AK407" s="18">
        <f t="shared" ca="1" si="219"/>
        <v>0</v>
      </c>
      <c r="AL407" s="18">
        <f t="shared" ca="1" si="219"/>
        <v>0</v>
      </c>
      <c r="AM407" s="18">
        <f t="shared" ca="1" si="219"/>
        <v>0</v>
      </c>
      <c r="AN407" s="18">
        <f t="shared" ca="1" si="219"/>
        <v>0</v>
      </c>
      <c r="AO407" s="18">
        <f t="shared" ca="1" si="220"/>
        <v>0</v>
      </c>
      <c r="AP407" s="18">
        <f t="shared" ca="1" si="220"/>
        <v>0</v>
      </c>
      <c r="AQ407" s="18">
        <f t="shared" ca="1" si="220"/>
        <v>0</v>
      </c>
      <c r="AR407" s="18">
        <f t="shared" ca="1" si="220"/>
        <v>0</v>
      </c>
      <c r="AS407" s="18">
        <f t="shared" ca="1" si="220"/>
        <v>0</v>
      </c>
      <c r="AT407" s="18">
        <f t="shared" ca="1" si="220"/>
        <v>0</v>
      </c>
      <c r="AU407" s="18">
        <f t="shared" ca="1" si="220"/>
        <v>0</v>
      </c>
      <c r="AV407" s="18">
        <f t="shared" ca="1" si="220"/>
        <v>0</v>
      </c>
      <c r="AW407" s="18">
        <f t="shared" ca="1" si="220"/>
        <v>0</v>
      </c>
      <c r="AX407" s="18">
        <f t="shared" ca="1" si="220"/>
        <v>0</v>
      </c>
      <c r="AY407" s="18">
        <f t="shared" ca="1" si="221"/>
        <v>0</v>
      </c>
      <c r="AZ407" s="18">
        <f t="shared" ca="1" si="221"/>
        <v>0</v>
      </c>
      <c r="BA407" s="18">
        <f t="shared" ca="1" si="221"/>
        <v>0</v>
      </c>
      <c r="BB407" s="18">
        <f t="shared" ca="1" si="221"/>
        <v>0</v>
      </c>
      <c r="BC407" s="18">
        <f t="shared" ca="1" si="221"/>
        <v>0</v>
      </c>
      <c r="BD407" s="18">
        <f t="shared" ca="1" si="221"/>
        <v>0</v>
      </c>
      <c r="BE407" s="18">
        <f t="shared" ca="1" si="221"/>
        <v>0</v>
      </c>
      <c r="BF407" s="18">
        <f t="shared" ca="1" si="221"/>
        <v>0</v>
      </c>
      <c r="BG407" s="18">
        <f t="shared" ca="1" si="221"/>
        <v>0</v>
      </c>
      <c r="BH407" s="18">
        <f t="shared" ca="1" si="221"/>
        <v>0</v>
      </c>
    </row>
    <row r="408" spans="8:60" x14ac:dyDescent="0.35">
      <c r="H408" s="2" t="str">
        <f t="shared" si="184"/>
        <v>PPA_0.0</v>
      </c>
      <c r="I408">
        <f t="shared" si="185"/>
        <v>8</v>
      </c>
      <c r="J408">
        <f t="shared" si="191"/>
        <v>26</v>
      </c>
      <c r="K408" s="18">
        <f t="shared" ca="1" si="217"/>
        <v>1</v>
      </c>
      <c r="L408" s="18">
        <f t="shared" ca="1" si="217"/>
        <v>1</v>
      </c>
      <c r="M408" s="18">
        <f t="shared" ca="1" si="217"/>
        <v>1</v>
      </c>
      <c r="N408" s="18">
        <f t="shared" ca="1" si="217"/>
        <v>1</v>
      </c>
      <c r="O408" s="18">
        <f t="shared" ca="1" si="217"/>
        <v>1</v>
      </c>
      <c r="P408" s="18">
        <f t="shared" ca="1" si="217"/>
        <v>1</v>
      </c>
      <c r="Q408" s="18">
        <f t="shared" ca="1" si="217"/>
        <v>1</v>
      </c>
      <c r="R408" s="18">
        <f t="shared" ca="1" si="217"/>
        <v>1</v>
      </c>
      <c r="S408" s="18">
        <f t="shared" ca="1" si="217"/>
        <v>1</v>
      </c>
      <c r="T408" s="18">
        <f t="shared" ca="1" si="217"/>
        <v>1</v>
      </c>
      <c r="U408" s="18">
        <f t="shared" ca="1" si="218"/>
        <v>1</v>
      </c>
      <c r="V408" s="18">
        <f t="shared" ca="1" si="218"/>
        <v>1</v>
      </c>
      <c r="W408" s="18">
        <f t="shared" ca="1" si="218"/>
        <v>1</v>
      </c>
      <c r="X408" s="18">
        <f t="shared" ca="1" si="218"/>
        <v>1</v>
      </c>
      <c r="Y408" s="18">
        <f t="shared" ca="1" si="218"/>
        <v>1</v>
      </c>
      <c r="Z408" s="18">
        <f t="shared" ca="1" si="218"/>
        <v>1</v>
      </c>
      <c r="AA408" s="18">
        <f t="shared" ca="1" si="218"/>
        <v>1</v>
      </c>
      <c r="AB408" s="18">
        <f t="shared" ca="1" si="218"/>
        <v>1</v>
      </c>
      <c r="AC408" s="18">
        <f t="shared" ca="1" si="218"/>
        <v>1</v>
      </c>
      <c r="AD408" s="18">
        <f t="shared" ca="1" si="218"/>
        <v>1</v>
      </c>
      <c r="AE408" s="18">
        <f t="shared" ca="1" si="219"/>
        <v>1</v>
      </c>
      <c r="AF408" s="18">
        <f t="shared" ca="1" si="219"/>
        <v>1</v>
      </c>
      <c r="AG408" s="18">
        <f t="shared" ca="1" si="219"/>
        <v>1</v>
      </c>
      <c r="AH408" s="18">
        <f t="shared" ca="1" si="219"/>
        <v>1</v>
      </c>
      <c r="AI408" s="18">
        <f t="shared" ca="1" si="219"/>
        <v>1</v>
      </c>
      <c r="AJ408" s="18">
        <f t="shared" ca="1" si="219"/>
        <v>1</v>
      </c>
      <c r="AK408" s="18">
        <f t="shared" ca="1" si="219"/>
        <v>1</v>
      </c>
      <c r="AL408" s="18">
        <f t="shared" ca="1" si="219"/>
        <v>0</v>
      </c>
      <c r="AM408" s="18">
        <f t="shared" ca="1" si="219"/>
        <v>0</v>
      </c>
      <c r="AN408" s="18">
        <f t="shared" ca="1" si="219"/>
        <v>0</v>
      </c>
      <c r="AO408" s="18">
        <f t="shared" ca="1" si="220"/>
        <v>0</v>
      </c>
      <c r="AP408" s="18">
        <f t="shared" ca="1" si="220"/>
        <v>0</v>
      </c>
      <c r="AQ408" s="18">
        <f t="shared" ca="1" si="220"/>
        <v>0</v>
      </c>
      <c r="AR408" s="18">
        <f t="shared" ca="1" si="220"/>
        <v>0</v>
      </c>
      <c r="AS408" s="18">
        <f t="shared" ca="1" si="220"/>
        <v>0</v>
      </c>
      <c r="AT408" s="18">
        <f t="shared" ca="1" si="220"/>
        <v>0</v>
      </c>
      <c r="AU408" s="18">
        <f t="shared" ca="1" si="220"/>
        <v>0</v>
      </c>
      <c r="AV408" s="18">
        <f t="shared" ca="1" si="220"/>
        <v>0</v>
      </c>
      <c r="AW408" s="18">
        <f t="shared" ca="1" si="220"/>
        <v>0</v>
      </c>
      <c r="AX408" s="18">
        <f t="shared" ca="1" si="220"/>
        <v>0</v>
      </c>
      <c r="AY408" s="18">
        <f t="shared" ca="1" si="221"/>
        <v>0</v>
      </c>
      <c r="AZ408" s="18">
        <f t="shared" ca="1" si="221"/>
        <v>0</v>
      </c>
      <c r="BA408" s="18">
        <f t="shared" ca="1" si="221"/>
        <v>0</v>
      </c>
      <c r="BB408" s="18">
        <f t="shared" ca="1" si="221"/>
        <v>0</v>
      </c>
      <c r="BC408" s="18">
        <f t="shared" ca="1" si="221"/>
        <v>0</v>
      </c>
      <c r="BD408" s="18">
        <f t="shared" ca="1" si="221"/>
        <v>0</v>
      </c>
      <c r="BE408" s="18">
        <f t="shared" ca="1" si="221"/>
        <v>0</v>
      </c>
      <c r="BF408" s="18">
        <f t="shared" ca="1" si="221"/>
        <v>0</v>
      </c>
      <c r="BG408" s="18">
        <f t="shared" ca="1" si="221"/>
        <v>0</v>
      </c>
      <c r="BH408" s="18">
        <f t="shared" ca="1" si="221"/>
        <v>0</v>
      </c>
    </row>
    <row r="409" spans="8:60" x14ac:dyDescent="0.35">
      <c r="H409" s="2" t="str">
        <f t="shared" ref="H409:H472" si="222">INDEX($A$3:$A$18,I409,0)</f>
        <v>PPA_0.0</v>
      </c>
      <c r="I409">
        <f t="shared" ref="I409:I472" si="223">IF(J408=$I$22,I408+1,I408)</f>
        <v>8</v>
      </c>
      <c r="J409">
        <f t="shared" si="191"/>
        <v>27</v>
      </c>
      <c r="K409" s="18">
        <f t="shared" ca="1" si="217"/>
        <v>1</v>
      </c>
      <c r="L409" s="18">
        <f t="shared" ca="1" si="217"/>
        <v>1</v>
      </c>
      <c r="M409" s="18">
        <f t="shared" ca="1" si="217"/>
        <v>1</v>
      </c>
      <c r="N409" s="18">
        <f t="shared" ca="1" si="217"/>
        <v>1</v>
      </c>
      <c r="O409" s="18">
        <f t="shared" ca="1" si="217"/>
        <v>1</v>
      </c>
      <c r="P409" s="18">
        <f t="shared" ca="1" si="217"/>
        <v>1</v>
      </c>
      <c r="Q409" s="18">
        <f t="shared" ca="1" si="217"/>
        <v>1</v>
      </c>
      <c r="R409" s="18">
        <f t="shared" ca="1" si="217"/>
        <v>1</v>
      </c>
      <c r="S409" s="18">
        <f t="shared" ca="1" si="217"/>
        <v>1</v>
      </c>
      <c r="T409" s="18">
        <f t="shared" ca="1" si="217"/>
        <v>1</v>
      </c>
      <c r="U409" s="18">
        <f t="shared" ca="1" si="218"/>
        <v>1</v>
      </c>
      <c r="V409" s="18">
        <f t="shared" ca="1" si="218"/>
        <v>1</v>
      </c>
      <c r="W409" s="18">
        <f t="shared" ca="1" si="218"/>
        <v>1</v>
      </c>
      <c r="X409" s="18">
        <f t="shared" ca="1" si="218"/>
        <v>1</v>
      </c>
      <c r="Y409" s="18">
        <f t="shared" ca="1" si="218"/>
        <v>1</v>
      </c>
      <c r="Z409" s="18">
        <f t="shared" ca="1" si="218"/>
        <v>1</v>
      </c>
      <c r="AA409" s="18">
        <f t="shared" ca="1" si="218"/>
        <v>1</v>
      </c>
      <c r="AB409" s="18">
        <f t="shared" ca="1" si="218"/>
        <v>1</v>
      </c>
      <c r="AC409" s="18">
        <f t="shared" ca="1" si="218"/>
        <v>1</v>
      </c>
      <c r="AD409" s="18">
        <f t="shared" ca="1" si="218"/>
        <v>1</v>
      </c>
      <c r="AE409" s="18">
        <f t="shared" ca="1" si="219"/>
        <v>1</v>
      </c>
      <c r="AF409" s="18">
        <f t="shared" ca="1" si="219"/>
        <v>1</v>
      </c>
      <c r="AG409" s="18">
        <f t="shared" ca="1" si="219"/>
        <v>1</v>
      </c>
      <c r="AH409" s="18">
        <f t="shared" ca="1" si="219"/>
        <v>1</v>
      </c>
      <c r="AI409" s="18">
        <f t="shared" ca="1" si="219"/>
        <v>1</v>
      </c>
      <c r="AJ409" s="18">
        <f t="shared" ca="1" si="219"/>
        <v>1</v>
      </c>
      <c r="AK409" s="18">
        <f t="shared" ca="1" si="219"/>
        <v>1</v>
      </c>
      <c r="AL409" s="18">
        <f t="shared" ca="1" si="219"/>
        <v>1</v>
      </c>
      <c r="AM409" s="18">
        <f t="shared" ca="1" si="219"/>
        <v>0</v>
      </c>
      <c r="AN409" s="18">
        <f t="shared" ca="1" si="219"/>
        <v>0</v>
      </c>
      <c r="AO409" s="18">
        <f t="shared" ca="1" si="220"/>
        <v>0</v>
      </c>
      <c r="AP409" s="18">
        <f t="shared" ca="1" si="220"/>
        <v>0</v>
      </c>
      <c r="AQ409" s="18">
        <f t="shared" ca="1" si="220"/>
        <v>0</v>
      </c>
      <c r="AR409" s="18">
        <f t="shared" ca="1" si="220"/>
        <v>0</v>
      </c>
      <c r="AS409" s="18">
        <f t="shared" ca="1" si="220"/>
        <v>0</v>
      </c>
      <c r="AT409" s="18">
        <f t="shared" ca="1" si="220"/>
        <v>0</v>
      </c>
      <c r="AU409" s="18">
        <f t="shared" ca="1" si="220"/>
        <v>0</v>
      </c>
      <c r="AV409" s="18">
        <f t="shared" ca="1" si="220"/>
        <v>0</v>
      </c>
      <c r="AW409" s="18">
        <f t="shared" ca="1" si="220"/>
        <v>0</v>
      </c>
      <c r="AX409" s="18">
        <f t="shared" ca="1" si="220"/>
        <v>0</v>
      </c>
      <c r="AY409" s="18">
        <f t="shared" ca="1" si="221"/>
        <v>0</v>
      </c>
      <c r="AZ409" s="18">
        <f t="shared" ca="1" si="221"/>
        <v>0</v>
      </c>
      <c r="BA409" s="18">
        <f t="shared" ca="1" si="221"/>
        <v>0</v>
      </c>
      <c r="BB409" s="18">
        <f t="shared" ca="1" si="221"/>
        <v>0</v>
      </c>
      <c r="BC409" s="18">
        <f t="shared" ca="1" si="221"/>
        <v>0</v>
      </c>
      <c r="BD409" s="18">
        <f t="shared" ca="1" si="221"/>
        <v>0</v>
      </c>
      <c r="BE409" s="18">
        <f t="shared" ca="1" si="221"/>
        <v>0</v>
      </c>
      <c r="BF409" s="18">
        <f t="shared" ca="1" si="221"/>
        <v>0</v>
      </c>
      <c r="BG409" s="18">
        <f t="shared" ca="1" si="221"/>
        <v>0</v>
      </c>
      <c r="BH409" s="18">
        <f t="shared" ca="1" si="221"/>
        <v>0</v>
      </c>
    </row>
    <row r="410" spans="8:60" x14ac:dyDescent="0.35">
      <c r="H410" s="2" t="str">
        <f t="shared" si="222"/>
        <v>PPA_0.0</v>
      </c>
      <c r="I410">
        <f t="shared" si="223"/>
        <v>8</v>
      </c>
      <c r="J410">
        <f t="shared" ref="J410:J473" si="224">IF(J409+1&gt;$I$22,$K$2,J409+1)</f>
        <v>28</v>
      </c>
      <c r="K410" s="18">
        <f t="shared" ca="1" si="217"/>
        <v>1</v>
      </c>
      <c r="L410" s="18">
        <f t="shared" ca="1" si="217"/>
        <v>1</v>
      </c>
      <c r="M410" s="18">
        <f t="shared" ca="1" si="217"/>
        <v>1</v>
      </c>
      <c r="N410" s="18">
        <f t="shared" ca="1" si="217"/>
        <v>1</v>
      </c>
      <c r="O410" s="18">
        <f t="shared" ca="1" si="217"/>
        <v>1</v>
      </c>
      <c r="P410" s="18">
        <f t="shared" ca="1" si="217"/>
        <v>1</v>
      </c>
      <c r="Q410" s="18">
        <f t="shared" ca="1" si="217"/>
        <v>1</v>
      </c>
      <c r="R410" s="18">
        <f t="shared" ca="1" si="217"/>
        <v>1</v>
      </c>
      <c r="S410" s="18">
        <f t="shared" ca="1" si="217"/>
        <v>1</v>
      </c>
      <c r="T410" s="18">
        <f t="shared" ca="1" si="217"/>
        <v>1</v>
      </c>
      <c r="U410" s="18">
        <f t="shared" ca="1" si="218"/>
        <v>1</v>
      </c>
      <c r="V410" s="18">
        <f t="shared" ca="1" si="218"/>
        <v>1</v>
      </c>
      <c r="W410" s="18">
        <f t="shared" ca="1" si="218"/>
        <v>1</v>
      </c>
      <c r="X410" s="18">
        <f t="shared" ca="1" si="218"/>
        <v>1</v>
      </c>
      <c r="Y410" s="18">
        <f t="shared" ca="1" si="218"/>
        <v>1</v>
      </c>
      <c r="Z410" s="18">
        <f t="shared" ca="1" si="218"/>
        <v>1</v>
      </c>
      <c r="AA410" s="18">
        <f t="shared" ca="1" si="218"/>
        <v>1</v>
      </c>
      <c r="AB410" s="18">
        <f t="shared" ca="1" si="218"/>
        <v>1</v>
      </c>
      <c r="AC410" s="18">
        <f t="shared" ca="1" si="218"/>
        <v>1</v>
      </c>
      <c r="AD410" s="18">
        <f t="shared" ca="1" si="218"/>
        <v>1</v>
      </c>
      <c r="AE410" s="18">
        <f t="shared" ca="1" si="219"/>
        <v>1</v>
      </c>
      <c r="AF410" s="18">
        <f t="shared" ca="1" si="219"/>
        <v>1</v>
      </c>
      <c r="AG410" s="18">
        <f t="shared" ca="1" si="219"/>
        <v>1</v>
      </c>
      <c r="AH410" s="18">
        <f t="shared" ca="1" si="219"/>
        <v>1</v>
      </c>
      <c r="AI410" s="18">
        <f t="shared" ca="1" si="219"/>
        <v>1</v>
      </c>
      <c r="AJ410" s="18">
        <f t="shared" ca="1" si="219"/>
        <v>1</v>
      </c>
      <c r="AK410" s="18">
        <f t="shared" ca="1" si="219"/>
        <v>1</v>
      </c>
      <c r="AL410" s="18">
        <f t="shared" ca="1" si="219"/>
        <v>1</v>
      </c>
      <c r="AM410" s="18">
        <f t="shared" ca="1" si="219"/>
        <v>1</v>
      </c>
      <c r="AN410" s="18">
        <f t="shared" ca="1" si="219"/>
        <v>0</v>
      </c>
      <c r="AO410" s="18">
        <f t="shared" ca="1" si="220"/>
        <v>0</v>
      </c>
      <c r="AP410" s="18">
        <f t="shared" ca="1" si="220"/>
        <v>0</v>
      </c>
      <c r="AQ410" s="18">
        <f t="shared" ca="1" si="220"/>
        <v>0</v>
      </c>
      <c r="AR410" s="18">
        <f t="shared" ca="1" si="220"/>
        <v>0</v>
      </c>
      <c r="AS410" s="18">
        <f t="shared" ca="1" si="220"/>
        <v>0</v>
      </c>
      <c r="AT410" s="18">
        <f t="shared" ca="1" si="220"/>
        <v>0</v>
      </c>
      <c r="AU410" s="18">
        <f t="shared" ca="1" si="220"/>
        <v>0</v>
      </c>
      <c r="AV410" s="18">
        <f t="shared" ca="1" si="220"/>
        <v>0</v>
      </c>
      <c r="AW410" s="18">
        <f t="shared" ca="1" si="220"/>
        <v>0</v>
      </c>
      <c r="AX410" s="18">
        <f t="shared" ca="1" si="220"/>
        <v>0</v>
      </c>
      <c r="AY410" s="18">
        <f t="shared" ca="1" si="221"/>
        <v>0</v>
      </c>
      <c r="AZ410" s="18">
        <f t="shared" ca="1" si="221"/>
        <v>0</v>
      </c>
      <c r="BA410" s="18">
        <f t="shared" ca="1" si="221"/>
        <v>0</v>
      </c>
      <c r="BB410" s="18">
        <f t="shared" ca="1" si="221"/>
        <v>0</v>
      </c>
      <c r="BC410" s="18">
        <f t="shared" ca="1" si="221"/>
        <v>0</v>
      </c>
      <c r="BD410" s="18">
        <f t="shared" ca="1" si="221"/>
        <v>0</v>
      </c>
      <c r="BE410" s="18">
        <f t="shared" ca="1" si="221"/>
        <v>0</v>
      </c>
      <c r="BF410" s="18">
        <f t="shared" ca="1" si="221"/>
        <v>0</v>
      </c>
      <c r="BG410" s="18">
        <f t="shared" ca="1" si="221"/>
        <v>0</v>
      </c>
      <c r="BH410" s="18">
        <f t="shared" ca="1" si="221"/>
        <v>0</v>
      </c>
    </row>
    <row r="411" spans="8:60" x14ac:dyDescent="0.35">
      <c r="H411" s="2" t="str">
        <f t="shared" si="222"/>
        <v>PPA_0.0</v>
      </c>
      <c r="I411">
        <f t="shared" si="223"/>
        <v>8</v>
      </c>
      <c r="J411">
        <f t="shared" si="224"/>
        <v>29</v>
      </c>
      <c r="K411" s="18">
        <f t="shared" ca="1" si="217"/>
        <v>1</v>
      </c>
      <c r="L411" s="18">
        <f t="shared" ca="1" si="217"/>
        <v>1</v>
      </c>
      <c r="M411" s="18">
        <f t="shared" ca="1" si="217"/>
        <v>1</v>
      </c>
      <c r="N411" s="18">
        <f t="shared" ca="1" si="217"/>
        <v>1</v>
      </c>
      <c r="O411" s="18">
        <f t="shared" ca="1" si="217"/>
        <v>1</v>
      </c>
      <c r="P411" s="18">
        <f t="shared" ca="1" si="217"/>
        <v>1</v>
      </c>
      <c r="Q411" s="18">
        <f t="shared" ca="1" si="217"/>
        <v>1</v>
      </c>
      <c r="R411" s="18">
        <f t="shared" ca="1" si="217"/>
        <v>1</v>
      </c>
      <c r="S411" s="18">
        <f t="shared" ca="1" si="217"/>
        <v>1</v>
      </c>
      <c r="T411" s="18">
        <f t="shared" ca="1" si="217"/>
        <v>1</v>
      </c>
      <c r="U411" s="18">
        <f t="shared" ca="1" si="218"/>
        <v>1</v>
      </c>
      <c r="V411" s="18">
        <f t="shared" ca="1" si="218"/>
        <v>1</v>
      </c>
      <c r="W411" s="18">
        <f t="shared" ca="1" si="218"/>
        <v>1</v>
      </c>
      <c r="X411" s="18">
        <f t="shared" ca="1" si="218"/>
        <v>1</v>
      </c>
      <c r="Y411" s="18">
        <f t="shared" ca="1" si="218"/>
        <v>1</v>
      </c>
      <c r="Z411" s="18">
        <f t="shared" ca="1" si="218"/>
        <v>1</v>
      </c>
      <c r="AA411" s="18">
        <f t="shared" ca="1" si="218"/>
        <v>1</v>
      </c>
      <c r="AB411" s="18">
        <f t="shared" ca="1" si="218"/>
        <v>1</v>
      </c>
      <c r="AC411" s="18">
        <f t="shared" ca="1" si="218"/>
        <v>1</v>
      </c>
      <c r="AD411" s="18">
        <f t="shared" ca="1" si="218"/>
        <v>1</v>
      </c>
      <c r="AE411" s="18">
        <f t="shared" ca="1" si="219"/>
        <v>1</v>
      </c>
      <c r="AF411" s="18">
        <f t="shared" ca="1" si="219"/>
        <v>1</v>
      </c>
      <c r="AG411" s="18">
        <f t="shared" ca="1" si="219"/>
        <v>1</v>
      </c>
      <c r="AH411" s="18">
        <f t="shared" ca="1" si="219"/>
        <v>1</v>
      </c>
      <c r="AI411" s="18">
        <f t="shared" ca="1" si="219"/>
        <v>1</v>
      </c>
      <c r="AJ411" s="18">
        <f t="shared" ca="1" si="219"/>
        <v>1</v>
      </c>
      <c r="AK411" s="18">
        <f t="shared" ca="1" si="219"/>
        <v>1</v>
      </c>
      <c r="AL411" s="18">
        <f t="shared" ca="1" si="219"/>
        <v>1</v>
      </c>
      <c r="AM411" s="18">
        <f t="shared" ca="1" si="219"/>
        <v>1</v>
      </c>
      <c r="AN411" s="18">
        <f t="shared" ca="1" si="219"/>
        <v>1</v>
      </c>
      <c r="AO411" s="18">
        <f t="shared" ca="1" si="220"/>
        <v>0</v>
      </c>
      <c r="AP411" s="18">
        <f t="shared" ca="1" si="220"/>
        <v>0</v>
      </c>
      <c r="AQ411" s="18">
        <f t="shared" ca="1" si="220"/>
        <v>0</v>
      </c>
      <c r="AR411" s="18">
        <f t="shared" ca="1" si="220"/>
        <v>0</v>
      </c>
      <c r="AS411" s="18">
        <f t="shared" ca="1" si="220"/>
        <v>0</v>
      </c>
      <c r="AT411" s="18">
        <f t="shared" ca="1" si="220"/>
        <v>0</v>
      </c>
      <c r="AU411" s="18">
        <f t="shared" ca="1" si="220"/>
        <v>0</v>
      </c>
      <c r="AV411" s="18">
        <f t="shared" ca="1" si="220"/>
        <v>0</v>
      </c>
      <c r="AW411" s="18">
        <f t="shared" ca="1" si="220"/>
        <v>0</v>
      </c>
      <c r="AX411" s="18">
        <f t="shared" ca="1" si="220"/>
        <v>0</v>
      </c>
      <c r="AY411" s="18">
        <f t="shared" ca="1" si="221"/>
        <v>0</v>
      </c>
      <c r="AZ411" s="18">
        <f t="shared" ca="1" si="221"/>
        <v>0</v>
      </c>
      <c r="BA411" s="18">
        <f t="shared" ca="1" si="221"/>
        <v>0</v>
      </c>
      <c r="BB411" s="18">
        <f t="shared" ca="1" si="221"/>
        <v>0</v>
      </c>
      <c r="BC411" s="18">
        <f t="shared" ca="1" si="221"/>
        <v>0</v>
      </c>
      <c r="BD411" s="18">
        <f t="shared" ca="1" si="221"/>
        <v>0</v>
      </c>
      <c r="BE411" s="18">
        <f t="shared" ca="1" si="221"/>
        <v>0</v>
      </c>
      <c r="BF411" s="18">
        <f t="shared" ca="1" si="221"/>
        <v>0</v>
      </c>
      <c r="BG411" s="18">
        <f t="shared" ca="1" si="221"/>
        <v>0</v>
      </c>
      <c r="BH411" s="18">
        <f t="shared" ca="1" si="221"/>
        <v>0</v>
      </c>
    </row>
    <row r="412" spans="8:60" x14ac:dyDescent="0.35">
      <c r="H412" s="2" t="str">
        <f t="shared" si="222"/>
        <v>PPA_0.0</v>
      </c>
      <c r="I412">
        <f t="shared" si="223"/>
        <v>8</v>
      </c>
      <c r="J412">
        <f t="shared" si="224"/>
        <v>30</v>
      </c>
      <c r="K412" s="18">
        <f t="shared" ca="1" si="217"/>
        <v>1</v>
      </c>
      <c r="L412" s="18">
        <f t="shared" ca="1" si="217"/>
        <v>1</v>
      </c>
      <c r="M412" s="18">
        <f t="shared" ca="1" si="217"/>
        <v>1</v>
      </c>
      <c r="N412" s="18">
        <f t="shared" ca="1" si="217"/>
        <v>1</v>
      </c>
      <c r="O412" s="18">
        <f t="shared" ca="1" si="217"/>
        <v>1</v>
      </c>
      <c r="P412" s="18">
        <f t="shared" ca="1" si="217"/>
        <v>1</v>
      </c>
      <c r="Q412" s="18">
        <f t="shared" ca="1" si="217"/>
        <v>1</v>
      </c>
      <c r="R412" s="18">
        <f t="shared" ca="1" si="217"/>
        <v>1</v>
      </c>
      <c r="S412" s="18">
        <f t="shared" ca="1" si="217"/>
        <v>1</v>
      </c>
      <c r="T412" s="18">
        <f t="shared" ca="1" si="217"/>
        <v>1</v>
      </c>
      <c r="U412" s="18">
        <f t="shared" ca="1" si="218"/>
        <v>1</v>
      </c>
      <c r="V412" s="18">
        <f t="shared" ca="1" si="218"/>
        <v>1</v>
      </c>
      <c r="W412" s="18">
        <f t="shared" ca="1" si="218"/>
        <v>1</v>
      </c>
      <c r="X412" s="18">
        <f t="shared" ca="1" si="218"/>
        <v>1</v>
      </c>
      <c r="Y412" s="18">
        <f t="shared" ca="1" si="218"/>
        <v>1</v>
      </c>
      <c r="Z412" s="18">
        <f t="shared" ca="1" si="218"/>
        <v>1</v>
      </c>
      <c r="AA412" s="18">
        <f t="shared" ca="1" si="218"/>
        <v>1</v>
      </c>
      <c r="AB412" s="18">
        <f t="shared" ca="1" si="218"/>
        <v>1</v>
      </c>
      <c r="AC412" s="18">
        <f t="shared" ca="1" si="218"/>
        <v>1</v>
      </c>
      <c r="AD412" s="18">
        <f t="shared" ca="1" si="218"/>
        <v>1</v>
      </c>
      <c r="AE412" s="18">
        <f t="shared" ca="1" si="219"/>
        <v>1</v>
      </c>
      <c r="AF412" s="18">
        <f t="shared" ca="1" si="219"/>
        <v>1</v>
      </c>
      <c r="AG412" s="18">
        <f t="shared" ca="1" si="219"/>
        <v>1</v>
      </c>
      <c r="AH412" s="18">
        <f t="shared" ca="1" si="219"/>
        <v>1</v>
      </c>
      <c r="AI412" s="18">
        <f t="shared" ca="1" si="219"/>
        <v>1</v>
      </c>
      <c r="AJ412" s="18">
        <f t="shared" ca="1" si="219"/>
        <v>1</v>
      </c>
      <c r="AK412" s="18">
        <f t="shared" ca="1" si="219"/>
        <v>1</v>
      </c>
      <c r="AL412" s="18">
        <f t="shared" ca="1" si="219"/>
        <v>1</v>
      </c>
      <c r="AM412" s="18">
        <f t="shared" ca="1" si="219"/>
        <v>1</v>
      </c>
      <c r="AN412" s="18">
        <f t="shared" ca="1" si="219"/>
        <v>1</v>
      </c>
      <c r="AO412" s="18">
        <f t="shared" ca="1" si="220"/>
        <v>1</v>
      </c>
      <c r="AP412" s="18">
        <f t="shared" ca="1" si="220"/>
        <v>0</v>
      </c>
      <c r="AQ412" s="18">
        <f t="shared" ca="1" si="220"/>
        <v>0</v>
      </c>
      <c r="AR412" s="18">
        <f t="shared" ca="1" si="220"/>
        <v>0</v>
      </c>
      <c r="AS412" s="18">
        <f t="shared" ca="1" si="220"/>
        <v>0</v>
      </c>
      <c r="AT412" s="18">
        <f t="shared" ca="1" si="220"/>
        <v>0</v>
      </c>
      <c r="AU412" s="18">
        <f t="shared" ca="1" si="220"/>
        <v>0</v>
      </c>
      <c r="AV412" s="18">
        <f t="shared" ca="1" si="220"/>
        <v>0</v>
      </c>
      <c r="AW412" s="18">
        <f t="shared" ca="1" si="220"/>
        <v>0</v>
      </c>
      <c r="AX412" s="18">
        <f t="shared" ca="1" si="220"/>
        <v>0</v>
      </c>
      <c r="AY412" s="18">
        <f t="shared" ca="1" si="221"/>
        <v>0</v>
      </c>
      <c r="AZ412" s="18">
        <f t="shared" ca="1" si="221"/>
        <v>0</v>
      </c>
      <c r="BA412" s="18">
        <f t="shared" ca="1" si="221"/>
        <v>0</v>
      </c>
      <c r="BB412" s="18">
        <f t="shared" ca="1" si="221"/>
        <v>0</v>
      </c>
      <c r="BC412" s="18">
        <f t="shared" ca="1" si="221"/>
        <v>0</v>
      </c>
      <c r="BD412" s="18">
        <f t="shared" ca="1" si="221"/>
        <v>0</v>
      </c>
      <c r="BE412" s="18">
        <f t="shared" ca="1" si="221"/>
        <v>0</v>
      </c>
      <c r="BF412" s="18">
        <f t="shared" ca="1" si="221"/>
        <v>0</v>
      </c>
      <c r="BG412" s="18">
        <f t="shared" ca="1" si="221"/>
        <v>0</v>
      </c>
      <c r="BH412" s="18">
        <f t="shared" ca="1" si="221"/>
        <v>0</v>
      </c>
    </row>
    <row r="413" spans="8:60" x14ac:dyDescent="0.35">
      <c r="H413" s="2" t="str">
        <f t="shared" si="222"/>
        <v>PPA_0.0</v>
      </c>
      <c r="I413">
        <f t="shared" si="223"/>
        <v>8</v>
      </c>
      <c r="J413">
        <f t="shared" si="224"/>
        <v>31</v>
      </c>
      <c r="K413" s="18">
        <f t="shared" ca="1" si="217"/>
        <v>1</v>
      </c>
      <c r="L413" s="18">
        <f t="shared" ca="1" si="217"/>
        <v>1</v>
      </c>
      <c r="M413" s="18">
        <f t="shared" ca="1" si="217"/>
        <v>1</v>
      </c>
      <c r="N413" s="18">
        <f t="shared" ca="1" si="217"/>
        <v>1</v>
      </c>
      <c r="O413" s="18">
        <f t="shared" ca="1" si="217"/>
        <v>1</v>
      </c>
      <c r="P413" s="18">
        <f t="shared" ca="1" si="217"/>
        <v>1</v>
      </c>
      <c r="Q413" s="18">
        <f t="shared" ca="1" si="217"/>
        <v>1</v>
      </c>
      <c r="R413" s="18">
        <f t="shared" ca="1" si="217"/>
        <v>1</v>
      </c>
      <c r="S413" s="18">
        <f t="shared" ca="1" si="217"/>
        <v>1</v>
      </c>
      <c r="T413" s="18">
        <f t="shared" ca="1" si="217"/>
        <v>1</v>
      </c>
      <c r="U413" s="18">
        <f t="shared" ca="1" si="218"/>
        <v>1</v>
      </c>
      <c r="V413" s="18">
        <f t="shared" ca="1" si="218"/>
        <v>1</v>
      </c>
      <c r="W413" s="18">
        <f t="shared" ca="1" si="218"/>
        <v>1</v>
      </c>
      <c r="X413" s="18">
        <f t="shared" ca="1" si="218"/>
        <v>1</v>
      </c>
      <c r="Y413" s="18">
        <f t="shared" ca="1" si="218"/>
        <v>1</v>
      </c>
      <c r="Z413" s="18">
        <f t="shared" ca="1" si="218"/>
        <v>1</v>
      </c>
      <c r="AA413" s="18">
        <f t="shared" ca="1" si="218"/>
        <v>1</v>
      </c>
      <c r="AB413" s="18">
        <f t="shared" ca="1" si="218"/>
        <v>1</v>
      </c>
      <c r="AC413" s="18">
        <f t="shared" ca="1" si="218"/>
        <v>1</v>
      </c>
      <c r="AD413" s="18">
        <f t="shared" ca="1" si="218"/>
        <v>1</v>
      </c>
      <c r="AE413" s="18">
        <f t="shared" ca="1" si="219"/>
        <v>1</v>
      </c>
      <c r="AF413" s="18">
        <f t="shared" ca="1" si="219"/>
        <v>1</v>
      </c>
      <c r="AG413" s="18">
        <f t="shared" ca="1" si="219"/>
        <v>1</v>
      </c>
      <c r="AH413" s="18">
        <f t="shared" ca="1" si="219"/>
        <v>1</v>
      </c>
      <c r="AI413" s="18">
        <f t="shared" ca="1" si="219"/>
        <v>1</v>
      </c>
      <c r="AJ413" s="18">
        <f t="shared" ca="1" si="219"/>
        <v>1</v>
      </c>
      <c r="AK413" s="18">
        <f t="shared" ca="1" si="219"/>
        <v>1</v>
      </c>
      <c r="AL413" s="18">
        <f t="shared" ca="1" si="219"/>
        <v>1</v>
      </c>
      <c r="AM413" s="18">
        <f t="shared" ca="1" si="219"/>
        <v>1</v>
      </c>
      <c r="AN413" s="18">
        <f t="shared" ca="1" si="219"/>
        <v>1</v>
      </c>
      <c r="AO413" s="18">
        <f t="shared" ca="1" si="220"/>
        <v>1</v>
      </c>
      <c r="AP413" s="18">
        <f t="shared" ca="1" si="220"/>
        <v>1</v>
      </c>
      <c r="AQ413" s="18">
        <f t="shared" ca="1" si="220"/>
        <v>0</v>
      </c>
      <c r="AR413" s="18">
        <f t="shared" ca="1" si="220"/>
        <v>0</v>
      </c>
      <c r="AS413" s="18">
        <f t="shared" ca="1" si="220"/>
        <v>0</v>
      </c>
      <c r="AT413" s="18">
        <f t="shared" ca="1" si="220"/>
        <v>0</v>
      </c>
      <c r="AU413" s="18">
        <f t="shared" ca="1" si="220"/>
        <v>0</v>
      </c>
      <c r="AV413" s="18">
        <f t="shared" ca="1" si="220"/>
        <v>0</v>
      </c>
      <c r="AW413" s="18">
        <f t="shared" ca="1" si="220"/>
        <v>0</v>
      </c>
      <c r="AX413" s="18">
        <f t="shared" ca="1" si="220"/>
        <v>0</v>
      </c>
      <c r="AY413" s="18">
        <f t="shared" ca="1" si="221"/>
        <v>0</v>
      </c>
      <c r="AZ413" s="18">
        <f t="shared" ca="1" si="221"/>
        <v>0</v>
      </c>
      <c r="BA413" s="18">
        <f t="shared" ca="1" si="221"/>
        <v>0</v>
      </c>
      <c r="BB413" s="18">
        <f t="shared" ca="1" si="221"/>
        <v>0</v>
      </c>
      <c r="BC413" s="18">
        <f t="shared" ca="1" si="221"/>
        <v>0</v>
      </c>
      <c r="BD413" s="18">
        <f t="shared" ca="1" si="221"/>
        <v>0</v>
      </c>
      <c r="BE413" s="18">
        <f t="shared" ca="1" si="221"/>
        <v>0</v>
      </c>
      <c r="BF413" s="18">
        <f t="shared" ca="1" si="221"/>
        <v>0</v>
      </c>
      <c r="BG413" s="18">
        <f t="shared" ca="1" si="221"/>
        <v>0</v>
      </c>
      <c r="BH413" s="18">
        <f t="shared" ca="1" si="221"/>
        <v>0</v>
      </c>
    </row>
    <row r="414" spans="8:60" x14ac:dyDescent="0.35">
      <c r="H414" s="2" t="str">
        <f t="shared" si="222"/>
        <v>PPA_0.0</v>
      </c>
      <c r="I414">
        <f t="shared" si="223"/>
        <v>8</v>
      </c>
      <c r="J414">
        <f t="shared" si="224"/>
        <v>32</v>
      </c>
      <c r="K414" s="18">
        <f t="shared" ca="1" si="217"/>
        <v>1</v>
      </c>
      <c r="L414" s="18">
        <f t="shared" ca="1" si="217"/>
        <v>1</v>
      </c>
      <c r="M414" s="18">
        <f t="shared" ca="1" si="217"/>
        <v>1</v>
      </c>
      <c r="N414" s="18">
        <f t="shared" ca="1" si="217"/>
        <v>1</v>
      </c>
      <c r="O414" s="18">
        <f t="shared" ca="1" si="217"/>
        <v>1</v>
      </c>
      <c r="P414" s="18">
        <f t="shared" ca="1" si="217"/>
        <v>1</v>
      </c>
      <c r="Q414" s="18">
        <f t="shared" ca="1" si="217"/>
        <v>1</v>
      </c>
      <c r="R414" s="18">
        <f t="shared" ca="1" si="217"/>
        <v>1</v>
      </c>
      <c r="S414" s="18">
        <f t="shared" ca="1" si="217"/>
        <v>1</v>
      </c>
      <c r="T414" s="18">
        <f t="shared" ca="1" si="217"/>
        <v>1</v>
      </c>
      <c r="U414" s="18">
        <f t="shared" ca="1" si="218"/>
        <v>1</v>
      </c>
      <c r="V414" s="18">
        <f t="shared" ca="1" si="218"/>
        <v>1</v>
      </c>
      <c r="W414" s="18">
        <f t="shared" ca="1" si="218"/>
        <v>1</v>
      </c>
      <c r="X414" s="18">
        <f t="shared" ca="1" si="218"/>
        <v>1</v>
      </c>
      <c r="Y414" s="18">
        <f t="shared" ca="1" si="218"/>
        <v>1</v>
      </c>
      <c r="Z414" s="18">
        <f t="shared" ca="1" si="218"/>
        <v>1</v>
      </c>
      <c r="AA414" s="18">
        <f t="shared" ca="1" si="218"/>
        <v>1</v>
      </c>
      <c r="AB414" s="18">
        <f t="shared" ca="1" si="218"/>
        <v>1</v>
      </c>
      <c r="AC414" s="18">
        <f t="shared" ca="1" si="218"/>
        <v>1</v>
      </c>
      <c r="AD414" s="18">
        <f t="shared" ca="1" si="218"/>
        <v>1</v>
      </c>
      <c r="AE414" s="18">
        <f t="shared" ca="1" si="219"/>
        <v>1</v>
      </c>
      <c r="AF414" s="18">
        <f t="shared" ca="1" si="219"/>
        <v>1</v>
      </c>
      <c r="AG414" s="18">
        <f t="shared" ca="1" si="219"/>
        <v>1</v>
      </c>
      <c r="AH414" s="18">
        <f t="shared" ca="1" si="219"/>
        <v>1</v>
      </c>
      <c r="AI414" s="18">
        <f t="shared" ca="1" si="219"/>
        <v>1</v>
      </c>
      <c r="AJ414" s="18">
        <f t="shared" ca="1" si="219"/>
        <v>1</v>
      </c>
      <c r="AK414" s="18">
        <f t="shared" ca="1" si="219"/>
        <v>1</v>
      </c>
      <c r="AL414" s="18">
        <f t="shared" ca="1" si="219"/>
        <v>1</v>
      </c>
      <c r="AM414" s="18">
        <f t="shared" ca="1" si="219"/>
        <v>1</v>
      </c>
      <c r="AN414" s="18">
        <f t="shared" ca="1" si="219"/>
        <v>1</v>
      </c>
      <c r="AO414" s="18">
        <f t="shared" ca="1" si="220"/>
        <v>1</v>
      </c>
      <c r="AP414" s="18">
        <f t="shared" ca="1" si="220"/>
        <v>1</v>
      </c>
      <c r="AQ414" s="18">
        <f t="shared" ca="1" si="220"/>
        <v>1</v>
      </c>
      <c r="AR414" s="18">
        <f t="shared" ca="1" si="220"/>
        <v>0</v>
      </c>
      <c r="AS414" s="18">
        <f t="shared" ca="1" si="220"/>
        <v>0</v>
      </c>
      <c r="AT414" s="18">
        <f t="shared" ca="1" si="220"/>
        <v>0</v>
      </c>
      <c r="AU414" s="18">
        <f t="shared" ca="1" si="220"/>
        <v>0</v>
      </c>
      <c r="AV414" s="18">
        <f t="shared" ca="1" si="220"/>
        <v>0</v>
      </c>
      <c r="AW414" s="18">
        <f t="shared" ca="1" si="220"/>
        <v>0</v>
      </c>
      <c r="AX414" s="18">
        <f t="shared" ca="1" si="220"/>
        <v>0</v>
      </c>
      <c r="AY414" s="18">
        <f t="shared" ca="1" si="221"/>
        <v>0</v>
      </c>
      <c r="AZ414" s="18">
        <f t="shared" ca="1" si="221"/>
        <v>0</v>
      </c>
      <c r="BA414" s="18">
        <f t="shared" ca="1" si="221"/>
        <v>0</v>
      </c>
      <c r="BB414" s="18">
        <f t="shared" ca="1" si="221"/>
        <v>0</v>
      </c>
      <c r="BC414" s="18">
        <f t="shared" ca="1" si="221"/>
        <v>0</v>
      </c>
      <c r="BD414" s="18">
        <f t="shared" ca="1" si="221"/>
        <v>0</v>
      </c>
      <c r="BE414" s="18">
        <f t="shared" ca="1" si="221"/>
        <v>0</v>
      </c>
      <c r="BF414" s="18">
        <f t="shared" ca="1" si="221"/>
        <v>0</v>
      </c>
      <c r="BG414" s="18">
        <f t="shared" ca="1" si="221"/>
        <v>0</v>
      </c>
      <c r="BH414" s="18">
        <f t="shared" ca="1" si="221"/>
        <v>0</v>
      </c>
    </row>
    <row r="415" spans="8:60" x14ac:dyDescent="0.35">
      <c r="H415" s="2" t="str">
        <f t="shared" si="222"/>
        <v>PPA_0.0</v>
      </c>
      <c r="I415">
        <f t="shared" si="223"/>
        <v>8</v>
      </c>
      <c r="J415">
        <f t="shared" si="224"/>
        <v>33</v>
      </c>
      <c r="K415" s="18">
        <f t="shared" ref="K415:T424" ca="1" si="225">IF(K$24&gt;$J415,0,OFFSET($K$2,$I415,$J415-K$24))</f>
        <v>1</v>
      </c>
      <c r="L415" s="18">
        <f t="shared" ca="1" si="225"/>
        <v>1</v>
      </c>
      <c r="M415" s="18">
        <f t="shared" ca="1" si="225"/>
        <v>1</v>
      </c>
      <c r="N415" s="18">
        <f t="shared" ca="1" si="225"/>
        <v>1</v>
      </c>
      <c r="O415" s="18">
        <f t="shared" ca="1" si="225"/>
        <v>1</v>
      </c>
      <c r="P415" s="18">
        <f t="shared" ca="1" si="225"/>
        <v>1</v>
      </c>
      <c r="Q415" s="18">
        <f t="shared" ca="1" si="225"/>
        <v>1</v>
      </c>
      <c r="R415" s="18">
        <f t="shared" ca="1" si="225"/>
        <v>1</v>
      </c>
      <c r="S415" s="18">
        <f t="shared" ca="1" si="225"/>
        <v>1</v>
      </c>
      <c r="T415" s="18">
        <f t="shared" ca="1" si="225"/>
        <v>1</v>
      </c>
      <c r="U415" s="18">
        <f t="shared" ref="U415:AD424" ca="1" si="226">IF(U$24&gt;$J415,0,OFFSET($K$2,$I415,$J415-U$24))</f>
        <v>1</v>
      </c>
      <c r="V415" s="18">
        <f t="shared" ca="1" si="226"/>
        <v>1</v>
      </c>
      <c r="W415" s="18">
        <f t="shared" ca="1" si="226"/>
        <v>1</v>
      </c>
      <c r="X415" s="18">
        <f t="shared" ca="1" si="226"/>
        <v>1</v>
      </c>
      <c r="Y415" s="18">
        <f t="shared" ca="1" si="226"/>
        <v>1</v>
      </c>
      <c r="Z415" s="18">
        <f t="shared" ca="1" si="226"/>
        <v>1</v>
      </c>
      <c r="AA415" s="18">
        <f t="shared" ca="1" si="226"/>
        <v>1</v>
      </c>
      <c r="AB415" s="18">
        <f t="shared" ca="1" si="226"/>
        <v>1</v>
      </c>
      <c r="AC415" s="18">
        <f t="shared" ca="1" si="226"/>
        <v>1</v>
      </c>
      <c r="AD415" s="18">
        <f t="shared" ca="1" si="226"/>
        <v>1</v>
      </c>
      <c r="AE415" s="18">
        <f t="shared" ref="AE415:AN424" ca="1" si="227">IF(AE$24&gt;$J415,0,OFFSET($K$2,$I415,$J415-AE$24))</f>
        <v>1</v>
      </c>
      <c r="AF415" s="18">
        <f t="shared" ca="1" si="227"/>
        <v>1</v>
      </c>
      <c r="AG415" s="18">
        <f t="shared" ca="1" si="227"/>
        <v>1</v>
      </c>
      <c r="AH415" s="18">
        <f t="shared" ca="1" si="227"/>
        <v>1</v>
      </c>
      <c r="AI415" s="18">
        <f t="shared" ca="1" si="227"/>
        <v>1</v>
      </c>
      <c r="AJ415" s="18">
        <f t="shared" ca="1" si="227"/>
        <v>1</v>
      </c>
      <c r="AK415" s="18">
        <f t="shared" ca="1" si="227"/>
        <v>1</v>
      </c>
      <c r="AL415" s="18">
        <f t="shared" ca="1" si="227"/>
        <v>1</v>
      </c>
      <c r="AM415" s="18">
        <f t="shared" ca="1" si="227"/>
        <v>1</v>
      </c>
      <c r="AN415" s="18">
        <f t="shared" ca="1" si="227"/>
        <v>1</v>
      </c>
      <c r="AO415" s="18">
        <f t="shared" ref="AO415:AX424" ca="1" si="228">IF(AO$24&gt;$J415,0,OFFSET($K$2,$I415,$J415-AO$24))</f>
        <v>1</v>
      </c>
      <c r="AP415" s="18">
        <f t="shared" ca="1" si="228"/>
        <v>1</v>
      </c>
      <c r="AQ415" s="18">
        <f t="shared" ca="1" si="228"/>
        <v>1</v>
      </c>
      <c r="AR415" s="18">
        <f t="shared" ca="1" si="228"/>
        <v>1</v>
      </c>
      <c r="AS415" s="18">
        <f t="shared" ca="1" si="228"/>
        <v>0</v>
      </c>
      <c r="AT415" s="18">
        <f t="shared" ca="1" si="228"/>
        <v>0</v>
      </c>
      <c r="AU415" s="18">
        <f t="shared" ca="1" si="228"/>
        <v>0</v>
      </c>
      <c r="AV415" s="18">
        <f t="shared" ca="1" si="228"/>
        <v>0</v>
      </c>
      <c r="AW415" s="18">
        <f t="shared" ca="1" si="228"/>
        <v>0</v>
      </c>
      <c r="AX415" s="18">
        <f t="shared" ca="1" si="228"/>
        <v>0</v>
      </c>
      <c r="AY415" s="18">
        <f t="shared" ref="AY415:BH424" ca="1" si="229">IF(AY$24&gt;$J415,0,OFFSET($K$2,$I415,$J415-AY$24))</f>
        <v>0</v>
      </c>
      <c r="AZ415" s="18">
        <f t="shared" ca="1" si="229"/>
        <v>0</v>
      </c>
      <c r="BA415" s="18">
        <f t="shared" ca="1" si="229"/>
        <v>0</v>
      </c>
      <c r="BB415" s="18">
        <f t="shared" ca="1" si="229"/>
        <v>0</v>
      </c>
      <c r="BC415" s="18">
        <f t="shared" ca="1" si="229"/>
        <v>0</v>
      </c>
      <c r="BD415" s="18">
        <f t="shared" ca="1" si="229"/>
        <v>0</v>
      </c>
      <c r="BE415" s="18">
        <f t="shared" ca="1" si="229"/>
        <v>0</v>
      </c>
      <c r="BF415" s="18">
        <f t="shared" ca="1" si="229"/>
        <v>0</v>
      </c>
      <c r="BG415" s="18">
        <f t="shared" ca="1" si="229"/>
        <v>0</v>
      </c>
      <c r="BH415" s="18">
        <f t="shared" ca="1" si="229"/>
        <v>0</v>
      </c>
    </row>
    <row r="416" spans="8:60" x14ac:dyDescent="0.35">
      <c r="H416" s="2" t="str">
        <f t="shared" si="222"/>
        <v>PPA_0.0</v>
      </c>
      <c r="I416">
        <f t="shared" si="223"/>
        <v>8</v>
      </c>
      <c r="J416">
        <f t="shared" si="224"/>
        <v>34</v>
      </c>
      <c r="K416" s="18">
        <f t="shared" ca="1" si="225"/>
        <v>1</v>
      </c>
      <c r="L416" s="18">
        <f t="shared" ca="1" si="225"/>
        <v>1</v>
      </c>
      <c r="M416" s="18">
        <f t="shared" ca="1" si="225"/>
        <v>1</v>
      </c>
      <c r="N416" s="18">
        <f t="shared" ca="1" si="225"/>
        <v>1</v>
      </c>
      <c r="O416" s="18">
        <f t="shared" ca="1" si="225"/>
        <v>1</v>
      </c>
      <c r="P416" s="18">
        <f t="shared" ca="1" si="225"/>
        <v>1</v>
      </c>
      <c r="Q416" s="18">
        <f t="shared" ca="1" si="225"/>
        <v>1</v>
      </c>
      <c r="R416" s="18">
        <f t="shared" ca="1" si="225"/>
        <v>1</v>
      </c>
      <c r="S416" s="18">
        <f t="shared" ca="1" si="225"/>
        <v>1</v>
      </c>
      <c r="T416" s="18">
        <f t="shared" ca="1" si="225"/>
        <v>1</v>
      </c>
      <c r="U416" s="18">
        <f t="shared" ca="1" si="226"/>
        <v>1</v>
      </c>
      <c r="V416" s="18">
        <f t="shared" ca="1" si="226"/>
        <v>1</v>
      </c>
      <c r="W416" s="18">
        <f t="shared" ca="1" si="226"/>
        <v>1</v>
      </c>
      <c r="X416" s="18">
        <f t="shared" ca="1" si="226"/>
        <v>1</v>
      </c>
      <c r="Y416" s="18">
        <f t="shared" ca="1" si="226"/>
        <v>1</v>
      </c>
      <c r="Z416" s="18">
        <f t="shared" ca="1" si="226"/>
        <v>1</v>
      </c>
      <c r="AA416" s="18">
        <f t="shared" ca="1" si="226"/>
        <v>1</v>
      </c>
      <c r="AB416" s="18">
        <f t="shared" ca="1" si="226"/>
        <v>1</v>
      </c>
      <c r="AC416" s="18">
        <f t="shared" ca="1" si="226"/>
        <v>1</v>
      </c>
      <c r="AD416" s="18">
        <f t="shared" ca="1" si="226"/>
        <v>1</v>
      </c>
      <c r="AE416" s="18">
        <f t="shared" ca="1" si="227"/>
        <v>1</v>
      </c>
      <c r="AF416" s="18">
        <f t="shared" ca="1" si="227"/>
        <v>1</v>
      </c>
      <c r="AG416" s="18">
        <f t="shared" ca="1" si="227"/>
        <v>1</v>
      </c>
      <c r="AH416" s="18">
        <f t="shared" ca="1" si="227"/>
        <v>1</v>
      </c>
      <c r="AI416" s="18">
        <f t="shared" ca="1" si="227"/>
        <v>1</v>
      </c>
      <c r="AJ416" s="18">
        <f t="shared" ca="1" si="227"/>
        <v>1</v>
      </c>
      <c r="AK416" s="18">
        <f t="shared" ca="1" si="227"/>
        <v>1</v>
      </c>
      <c r="AL416" s="18">
        <f t="shared" ca="1" si="227"/>
        <v>1</v>
      </c>
      <c r="AM416" s="18">
        <f t="shared" ca="1" si="227"/>
        <v>1</v>
      </c>
      <c r="AN416" s="18">
        <f t="shared" ca="1" si="227"/>
        <v>1</v>
      </c>
      <c r="AO416" s="18">
        <f t="shared" ca="1" si="228"/>
        <v>1</v>
      </c>
      <c r="AP416" s="18">
        <f t="shared" ca="1" si="228"/>
        <v>1</v>
      </c>
      <c r="AQ416" s="18">
        <f t="shared" ca="1" si="228"/>
        <v>1</v>
      </c>
      <c r="AR416" s="18">
        <f t="shared" ca="1" si="228"/>
        <v>1</v>
      </c>
      <c r="AS416" s="18">
        <f t="shared" ca="1" si="228"/>
        <v>1</v>
      </c>
      <c r="AT416" s="18">
        <f t="shared" ca="1" si="228"/>
        <v>0</v>
      </c>
      <c r="AU416" s="18">
        <f t="shared" ca="1" si="228"/>
        <v>0</v>
      </c>
      <c r="AV416" s="18">
        <f t="shared" ca="1" si="228"/>
        <v>0</v>
      </c>
      <c r="AW416" s="18">
        <f t="shared" ca="1" si="228"/>
        <v>0</v>
      </c>
      <c r="AX416" s="18">
        <f t="shared" ca="1" si="228"/>
        <v>0</v>
      </c>
      <c r="AY416" s="18">
        <f t="shared" ca="1" si="229"/>
        <v>0</v>
      </c>
      <c r="AZ416" s="18">
        <f t="shared" ca="1" si="229"/>
        <v>0</v>
      </c>
      <c r="BA416" s="18">
        <f t="shared" ca="1" si="229"/>
        <v>0</v>
      </c>
      <c r="BB416" s="18">
        <f t="shared" ca="1" si="229"/>
        <v>0</v>
      </c>
      <c r="BC416" s="18">
        <f t="shared" ca="1" si="229"/>
        <v>0</v>
      </c>
      <c r="BD416" s="18">
        <f t="shared" ca="1" si="229"/>
        <v>0</v>
      </c>
      <c r="BE416" s="18">
        <f t="shared" ca="1" si="229"/>
        <v>0</v>
      </c>
      <c r="BF416" s="18">
        <f t="shared" ca="1" si="229"/>
        <v>0</v>
      </c>
      <c r="BG416" s="18">
        <f t="shared" ca="1" si="229"/>
        <v>0</v>
      </c>
      <c r="BH416" s="18">
        <f t="shared" ca="1" si="229"/>
        <v>0</v>
      </c>
    </row>
    <row r="417" spans="8:60" x14ac:dyDescent="0.35">
      <c r="H417" s="2" t="str">
        <f t="shared" si="222"/>
        <v>PPA_0.0</v>
      </c>
      <c r="I417">
        <f t="shared" si="223"/>
        <v>8</v>
      </c>
      <c r="J417">
        <f t="shared" si="224"/>
        <v>35</v>
      </c>
      <c r="K417" s="18">
        <f t="shared" ca="1" si="225"/>
        <v>1</v>
      </c>
      <c r="L417" s="18">
        <f t="shared" ca="1" si="225"/>
        <v>1</v>
      </c>
      <c r="M417" s="18">
        <f t="shared" ca="1" si="225"/>
        <v>1</v>
      </c>
      <c r="N417" s="18">
        <f t="shared" ca="1" si="225"/>
        <v>1</v>
      </c>
      <c r="O417" s="18">
        <f t="shared" ca="1" si="225"/>
        <v>1</v>
      </c>
      <c r="P417" s="18">
        <f t="shared" ca="1" si="225"/>
        <v>1</v>
      </c>
      <c r="Q417" s="18">
        <f t="shared" ca="1" si="225"/>
        <v>1</v>
      </c>
      <c r="R417" s="18">
        <f t="shared" ca="1" si="225"/>
        <v>1</v>
      </c>
      <c r="S417" s="18">
        <f t="shared" ca="1" si="225"/>
        <v>1</v>
      </c>
      <c r="T417" s="18">
        <f t="shared" ca="1" si="225"/>
        <v>1</v>
      </c>
      <c r="U417" s="18">
        <f t="shared" ca="1" si="226"/>
        <v>1</v>
      </c>
      <c r="V417" s="18">
        <f t="shared" ca="1" si="226"/>
        <v>1</v>
      </c>
      <c r="W417" s="18">
        <f t="shared" ca="1" si="226"/>
        <v>1</v>
      </c>
      <c r="X417" s="18">
        <f t="shared" ca="1" si="226"/>
        <v>1</v>
      </c>
      <c r="Y417" s="18">
        <f t="shared" ca="1" si="226"/>
        <v>1</v>
      </c>
      <c r="Z417" s="18">
        <f t="shared" ca="1" si="226"/>
        <v>1</v>
      </c>
      <c r="AA417" s="18">
        <f t="shared" ca="1" si="226"/>
        <v>1</v>
      </c>
      <c r="AB417" s="18">
        <f t="shared" ca="1" si="226"/>
        <v>1</v>
      </c>
      <c r="AC417" s="18">
        <f t="shared" ca="1" si="226"/>
        <v>1</v>
      </c>
      <c r="AD417" s="18">
        <f t="shared" ca="1" si="226"/>
        <v>1</v>
      </c>
      <c r="AE417" s="18">
        <f t="shared" ca="1" si="227"/>
        <v>1</v>
      </c>
      <c r="AF417" s="18">
        <f t="shared" ca="1" si="227"/>
        <v>1</v>
      </c>
      <c r="AG417" s="18">
        <f t="shared" ca="1" si="227"/>
        <v>1</v>
      </c>
      <c r="AH417" s="18">
        <f t="shared" ca="1" si="227"/>
        <v>1</v>
      </c>
      <c r="AI417" s="18">
        <f t="shared" ca="1" si="227"/>
        <v>1</v>
      </c>
      <c r="AJ417" s="18">
        <f t="shared" ca="1" si="227"/>
        <v>1</v>
      </c>
      <c r="AK417" s="18">
        <f t="shared" ca="1" si="227"/>
        <v>1</v>
      </c>
      <c r="AL417" s="18">
        <f t="shared" ca="1" si="227"/>
        <v>1</v>
      </c>
      <c r="AM417" s="18">
        <f t="shared" ca="1" si="227"/>
        <v>1</v>
      </c>
      <c r="AN417" s="18">
        <f t="shared" ca="1" si="227"/>
        <v>1</v>
      </c>
      <c r="AO417" s="18">
        <f t="shared" ca="1" si="228"/>
        <v>1</v>
      </c>
      <c r="AP417" s="18">
        <f t="shared" ca="1" si="228"/>
        <v>1</v>
      </c>
      <c r="AQ417" s="18">
        <f t="shared" ca="1" si="228"/>
        <v>1</v>
      </c>
      <c r="AR417" s="18">
        <f t="shared" ca="1" si="228"/>
        <v>1</v>
      </c>
      <c r="AS417" s="18">
        <f t="shared" ca="1" si="228"/>
        <v>1</v>
      </c>
      <c r="AT417" s="18">
        <f t="shared" ca="1" si="228"/>
        <v>1</v>
      </c>
      <c r="AU417" s="18">
        <f t="shared" ca="1" si="228"/>
        <v>0</v>
      </c>
      <c r="AV417" s="18">
        <f t="shared" ca="1" si="228"/>
        <v>0</v>
      </c>
      <c r="AW417" s="18">
        <f t="shared" ca="1" si="228"/>
        <v>0</v>
      </c>
      <c r="AX417" s="18">
        <f t="shared" ca="1" si="228"/>
        <v>0</v>
      </c>
      <c r="AY417" s="18">
        <f t="shared" ca="1" si="229"/>
        <v>0</v>
      </c>
      <c r="AZ417" s="18">
        <f t="shared" ca="1" si="229"/>
        <v>0</v>
      </c>
      <c r="BA417" s="18">
        <f t="shared" ca="1" si="229"/>
        <v>0</v>
      </c>
      <c r="BB417" s="18">
        <f t="shared" ca="1" si="229"/>
        <v>0</v>
      </c>
      <c r="BC417" s="18">
        <f t="shared" ca="1" si="229"/>
        <v>0</v>
      </c>
      <c r="BD417" s="18">
        <f t="shared" ca="1" si="229"/>
        <v>0</v>
      </c>
      <c r="BE417" s="18">
        <f t="shared" ca="1" si="229"/>
        <v>0</v>
      </c>
      <c r="BF417" s="18">
        <f t="shared" ca="1" si="229"/>
        <v>0</v>
      </c>
      <c r="BG417" s="18">
        <f t="shared" ca="1" si="229"/>
        <v>0</v>
      </c>
      <c r="BH417" s="18">
        <f t="shared" ca="1" si="229"/>
        <v>0</v>
      </c>
    </row>
    <row r="418" spans="8:60" x14ac:dyDescent="0.35">
      <c r="H418" s="2" t="str">
        <f t="shared" si="222"/>
        <v>PPA_0.0</v>
      </c>
      <c r="I418">
        <f t="shared" si="223"/>
        <v>8</v>
      </c>
      <c r="J418">
        <f t="shared" si="224"/>
        <v>36</v>
      </c>
      <c r="K418" s="18">
        <f t="shared" ca="1" si="225"/>
        <v>1</v>
      </c>
      <c r="L418" s="18">
        <f t="shared" ca="1" si="225"/>
        <v>1</v>
      </c>
      <c r="M418" s="18">
        <f t="shared" ca="1" si="225"/>
        <v>1</v>
      </c>
      <c r="N418" s="18">
        <f t="shared" ca="1" si="225"/>
        <v>1</v>
      </c>
      <c r="O418" s="18">
        <f t="shared" ca="1" si="225"/>
        <v>1</v>
      </c>
      <c r="P418" s="18">
        <f t="shared" ca="1" si="225"/>
        <v>1</v>
      </c>
      <c r="Q418" s="18">
        <f t="shared" ca="1" si="225"/>
        <v>1</v>
      </c>
      <c r="R418" s="18">
        <f t="shared" ca="1" si="225"/>
        <v>1</v>
      </c>
      <c r="S418" s="18">
        <f t="shared" ca="1" si="225"/>
        <v>1</v>
      </c>
      <c r="T418" s="18">
        <f t="shared" ca="1" si="225"/>
        <v>1</v>
      </c>
      <c r="U418" s="18">
        <f t="shared" ca="1" si="226"/>
        <v>1</v>
      </c>
      <c r="V418" s="18">
        <f t="shared" ca="1" si="226"/>
        <v>1</v>
      </c>
      <c r="W418" s="18">
        <f t="shared" ca="1" si="226"/>
        <v>1</v>
      </c>
      <c r="X418" s="18">
        <f t="shared" ca="1" si="226"/>
        <v>1</v>
      </c>
      <c r="Y418" s="18">
        <f t="shared" ca="1" si="226"/>
        <v>1</v>
      </c>
      <c r="Z418" s="18">
        <f t="shared" ca="1" si="226"/>
        <v>1</v>
      </c>
      <c r="AA418" s="18">
        <f t="shared" ca="1" si="226"/>
        <v>1</v>
      </c>
      <c r="AB418" s="18">
        <f t="shared" ca="1" si="226"/>
        <v>1</v>
      </c>
      <c r="AC418" s="18">
        <f t="shared" ca="1" si="226"/>
        <v>1</v>
      </c>
      <c r="AD418" s="18">
        <f t="shared" ca="1" si="226"/>
        <v>1</v>
      </c>
      <c r="AE418" s="18">
        <f t="shared" ca="1" si="227"/>
        <v>1</v>
      </c>
      <c r="AF418" s="18">
        <f t="shared" ca="1" si="227"/>
        <v>1</v>
      </c>
      <c r="AG418" s="18">
        <f t="shared" ca="1" si="227"/>
        <v>1</v>
      </c>
      <c r="AH418" s="18">
        <f t="shared" ca="1" si="227"/>
        <v>1</v>
      </c>
      <c r="AI418" s="18">
        <f t="shared" ca="1" si="227"/>
        <v>1</v>
      </c>
      <c r="AJ418" s="18">
        <f t="shared" ca="1" si="227"/>
        <v>1</v>
      </c>
      <c r="AK418" s="18">
        <f t="shared" ca="1" si="227"/>
        <v>1</v>
      </c>
      <c r="AL418" s="18">
        <f t="shared" ca="1" si="227"/>
        <v>1</v>
      </c>
      <c r="AM418" s="18">
        <f t="shared" ca="1" si="227"/>
        <v>1</v>
      </c>
      <c r="AN418" s="18">
        <f t="shared" ca="1" si="227"/>
        <v>1</v>
      </c>
      <c r="AO418" s="18">
        <f t="shared" ca="1" si="228"/>
        <v>1</v>
      </c>
      <c r="AP418" s="18">
        <f t="shared" ca="1" si="228"/>
        <v>1</v>
      </c>
      <c r="AQ418" s="18">
        <f t="shared" ca="1" si="228"/>
        <v>1</v>
      </c>
      <c r="AR418" s="18">
        <f t="shared" ca="1" si="228"/>
        <v>1</v>
      </c>
      <c r="AS418" s="18">
        <f t="shared" ca="1" si="228"/>
        <v>1</v>
      </c>
      <c r="AT418" s="18">
        <f t="shared" ca="1" si="228"/>
        <v>1</v>
      </c>
      <c r="AU418" s="18">
        <f t="shared" ca="1" si="228"/>
        <v>1</v>
      </c>
      <c r="AV418" s="18">
        <f t="shared" ca="1" si="228"/>
        <v>0</v>
      </c>
      <c r="AW418" s="18">
        <f t="shared" ca="1" si="228"/>
        <v>0</v>
      </c>
      <c r="AX418" s="18">
        <f t="shared" ca="1" si="228"/>
        <v>0</v>
      </c>
      <c r="AY418" s="18">
        <f t="shared" ca="1" si="229"/>
        <v>0</v>
      </c>
      <c r="AZ418" s="18">
        <f t="shared" ca="1" si="229"/>
        <v>0</v>
      </c>
      <c r="BA418" s="18">
        <f t="shared" ca="1" si="229"/>
        <v>0</v>
      </c>
      <c r="BB418" s="18">
        <f t="shared" ca="1" si="229"/>
        <v>0</v>
      </c>
      <c r="BC418" s="18">
        <f t="shared" ca="1" si="229"/>
        <v>0</v>
      </c>
      <c r="BD418" s="18">
        <f t="shared" ca="1" si="229"/>
        <v>0</v>
      </c>
      <c r="BE418" s="18">
        <f t="shared" ca="1" si="229"/>
        <v>0</v>
      </c>
      <c r="BF418" s="18">
        <f t="shared" ca="1" si="229"/>
        <v>0</v>
      </c>
      <c r="BG418" s="18">
        <f t="shared" ca="1" si="229"/>
        <v>0</v>
      </c>
      <c r="BH418" s="18">
        <f t="shared" ca="1" si="229"/>
        <v>0</v>
      </c>
    </row>
    <row r="419" spans="8:60" x14ac:dyDescent="0.35">
      <c r="H419" s="2" t="str">
        <f t="shared" si="222"/>
        <v>PPA_0.0</v>
      </c>
      <c r="I419">
        <f t="shared" si="223"/>
        <v>8</v>
      </c>
      <c r="J419">
        <f t="shared" si="224"/>
        <v>37</v>
      </c>
      <c r="K419" s="18">
        <f t="shared" ca="1" si="225"/>
        <v>1</v>
      </c>
      <c r="L419" s="18">
        <f t="shared" ca="1" si="225"/>
        <v>1</v>
      </c>
      <c r="M419" s="18">
        <f t="shared" ca="1" si="225"/>
        <v>1</v>
      </c>
      <c r="N419" s="18">
        <f t="shared" ca="1" si="225"/>
        <v>1</v>
      </c>
      <c r="O419" s="18">
        <f t="shared" ca="1" si="225"/>
        <v>1</v>
      </c>
      <c r="P419" s="18">
        <f t="shared" ca="1" si="225"/>
        <v>1</v>
      </c>
      <c r="Q419" s="18">
        <f t="shared" ca="1" si="225"/>
        <v>1</v>
      </c>
      <c r="R419" s="18">
        <f t="shared" ca="1" si="225"/>
        <v>1</v>
      </c>
      <c r="S419" s="18">
        <f t="shared" ca="1" si="225"/>
        <v>1</v>
      </c>
      <c r="T419" s="18">
        <f t="shared" ca="1" si="225"/>
        <v>1</v>
      </c>
      <c r="U419" s="18">
        <f t="shared" ca="1" si="226"/>
        <v>1</v>
      </c>
      <c r="V419" s="18">
        <f t="shared" ca="1" si="226"/>
        <v>1</v>
      </c>
      <c r="W419" s="18">
        <f t="shared" ca="1" si="226"/>
        <v>1</v>
      </c>
      <c r="X419" s="18">
        <f t="shared" ca="1" si="226"/>
        <v>1</v>
      </c>
      <c r="Y419" s="18">
        <f t="shared" ca="1" si="226"/>
        <v>1</v>
      </c>
      <c r="Z419" s="18">
        <f t="shared" ca="1" si="226"/>
        <v>1</v>
      </c>
      <c r="AA419" s="18">
        <f t="shared" ca="1" si="226"/>
        <v>1</v>
      </c>
      <c r="AB419" s="18">
        <f t="shared" ca="1" si="226"/>
        <v>1</v>
      </c>
      <c r="AC419" s="18">
        <f t="shared" ca="1" si="226"/>
        <v>1</v>
      </c>
      <c r="AD419" s="18">
        <f t="shared" ca="1" si="226"/>
        <v>1</v>
      </c>
      <c r="AE419" s="18">
        <f t="shared" ca="1" si="227"/>
        <v>1</v>
      </c>
      <c r="AF419" s="18">
        <f t="shared" ca="1" si="227"/>
        <v>1</v>
      </c>
      <c r="AG419" s="18">
        <f t="shared" ca="1" si="227"/>
        <v>1</v>
      </c>
      <c r="AH419" s="18">
        <f t="shared" ca="1" si="227"/>
        <v>1</v>
      </c>
      <c r="AI419" s="18">
        <f t="shared" ca="1" si="227"/>
        <v>1</v>
      </c>
      <c r="AJ419" s="18">
        <f t="shared" ca="1" si="227"/>
        <v>1</v>
      </c>
      <c r="AK419" s="18">
        <f t="shared" ca="1" si="227"/>
        <v>1</v>
      </c>
      <c r="AL419" s="18">
        <f t="shared" ca="1" si="227"/>
        <v>1</v>
      </c>
      <c r="AM419" s="18">
        <f t="shared" ca="1" si="227"/>
        <v>1</v>
      </c>
      <c r="AN419" s="18">
        <f t="shared" ca="1" si="227"/>
        <v>1</v>
      </c>
      <c r="AO419" s="18">
        <f t="shared" ca="1" si="228"/>
        <v>1</v>
      </c>
      <c r="AP419" s="18">
        <f t="shared" ca="1" si="228"/>
        <v>1</v>
      </c>
      <c r="AQ419" s="18">
        <f t="shared" ca="1" si="228"/>
        <v>1</v>
      </c>
      <c r="AR419" s="18">
        <f t="shared" ca="1" si="228"/>
        <v>1</v>
      </c>
      <c r="AS419" s="18">
        <f t="shared" ca="1" si="228"/>
        <v>1</v>
      </c>
      <c r="AT419" s="18">
        <f t="shared" ca="1" si="228"/>
        <v>1</v>
      </c>
      <c r="AU419" s="18">
        <f t="shared" ca="1" si="228"/>
        <v>1</v>
      </c>
      <c r="AV419" s="18">
        <f t="shared" ca="1" si="228"/>
        <v>1</v>
      </c>
      <c r="AW419" s="18">
        <f t="shared" ca="1" si="228"/>
        <v>0</v>
      </c>
      <c r="AX419" s="18">
        <f t="shared" ca="1" si="228"/>
        <v>0</v>
      </c>
      <c r="AY419" s="18">
        <f t="shared" ca="1" si="229"/>
        <v>0</v>
      </c>
      <c r="AZ419" s="18">
        <f t="shared" ca="1" si="229"/>
        <v>0</v>
      </c>
      <c r="BA419" s="18">
        <f t="shared" ca="1" si="229"/>
        <v>0</v>
      </c>
      <c r="BB419" s="18">
        <f t="shared" ca="1" si="229"/>
        <v>0</v>
      </c>
      <c r="BC419" s="18">
        <f t="shared" ca="1" si="229"/>
        <v>0</v>
      </c>
      <c r="BD419" s="18">
        <f t="shared" ca="1" si="229"/>
        <v>0</v>
      </c>
      <c r="BE419" s="18">
        <f t="shared" ca="1" si="229"/>
        <v>0</v>
      </c>
      <c r="BF419" s="18">
        <f t="shared" ca="1" si="229"/>
        <v>0</v>
      </c>
      <c r="BG419" s="18">
        <f t="shared" ca="1" si="229"/>
        <v>0</v>
      </c>
      <c r="BH419" s="18">
        <f t="shared" ca="1" si="229"/>
        <v>0</v>
      </c>
    </row>
    <row r="420" spans="8:60" x14ac:dyDescent="0.35">
      <c r="H420" s="2" t="str">
        <f t="shared" si="222"/>
        <v>PPA_0.0</v>
      </c>
      <c r="I420">
        <f t="shared" si="223"/>
        <v>8</v>
      </c>
      <c r="J420">
        <f t="shared" si="224"/>
        <v>38</v>
      </c>
      <c r="K420" s="18">
        <f t="shared" ca="1" si="225"/>
        <v>1</v>
      </c>
      <c r="L420" s="18">
        <f t="shared" ca="1" si="225"/>
        <v>1</v>
      </c>
      <c r="M420" s="18">
        <f t="shared" ca="1" si="225"/>
        <v>1</v>
      </c>
      <c r="N420" s="18">
        <f t="shared" ca="1" si="225"/>
        <v>1</v>
      </c>
      <c r="O420" s="18">
        <f t="shared" ca="1" si="225"/>
        <v>1</v>
      </c>
      <c r="P420" s="18">
        <f t="shared" ca="1" si="225"/>
        <v>1</v>
      </c>
      <c r="Q420" s="18">
        <f t="shared" ca="1" si="225"/>
        <v>1</v>
      </c>
      <c r="R420" s="18">
        <f t="shared" ca="1" si="225"/>
        <v>1</v>
      </c>
      <c r="S420" s="18">
        <f t="shared" ca="1" si="225"/>
        <v>1</v>
      </c>
      <c r="T420" s="18">
        <f t="shared" ca="1" si="225"/>
        <v>1</v>
      </c>
      <c r="U420" s="18">
        <f t="shared" ca="1" si="226"/>
        <v>1</v>
      </c>
      <c r="V420" s="18">
        <f t="shared" ca="1" si="226"/>
        <v>1</v>
      </c>
      <c r="W420" s="18">
        <f t="shared" ca="1" si="226"/>
        <v>1</v>
      </c>
      <c r="X420" s="18">
        <f t="shared" ca="1" si="226"/>
        <v>1</v>
      </c>
      <c r="Y420" s="18">
        <f t="shared" ca="1" si="226"/>
        <v>1</v>
      </c>
      <c r="Z420" s="18">
        <f t="shared" ca="1" si="226"/>
        <v>1</v>
      </c>
      <c r="AA420" s="18">
        <f t="shared" ca="1" si="226"/>
        <v>1</v>
      </c>
      <c r="AB420" s="18">
        <f t="shared" ca="1" si="226"/>
        <v>1</v>
      </c>
      <c r="AC420" s="18">
        <f t="shared" ca="1" si="226"/>
        <v>1</v>
      </c>
      <c r="AD420" s="18">
        <f t="shared" ca="1" si="226"/>
        <v>1</v>
      </c>
      <c r="AE420" s="18">
        <f t="shared" ca="1" si="227"/>
        <v>1</v>
      </c>
      <c r="AF420" s="18">
        <f t="shared" ca="1" si="227"/>
        <v>1</v>
      </c>
      <c r="AG420" s="18">
        <f t="shared" ca="1" si="227"/>
        <v>1</v>
      </c>
      <c r="AH420" s="18">
        <f t="shared" ca="1" si="227"/>
        <v>1</v>
      </c>
      <c r="AI420" s="18">
        <f t="shared" ca="1" si="227"/>
        <v>1</v>
      </c>
      <c r="AJ420" s="18">
        <f t="shared" ca="1" si="227"/>
        <v>1</v>
      </c>
      <c r="AK420" s="18">
        <f t="shared" ca="1" si="227"/>
        <v>1</v>
      </c>
      <c r="AL420" s="18">
        <f t="shared" ca="1" si="227"/>
        <v>1</v>
      </c>
      <c r="AM420" s="18">
        <f t="shared" ca="1" si="227"/>
        <v>1</v>
      </c>
      <c r="AN420" s="18">
        <f t="shared" ca="1" si="227"/>
        <v>1</v>
      </c>
      <c r="AO420" s="18">
        <f t="shared" ca="1" si="228"/>
        <v>1</v>
      </c>
      <c r="AP420" s="18">
        <f t="shared" ca="1" si="228"/>
        <v>1</v>
      </c>
      <c r="AQ420" s="18">
        <f t="shared" ca="1" si="228"/>
        <v>1</v>
      </c>
      <c r="AR420" s="18">
        <f t="shared" ca="1" si="228"/>
        <v>1</v>
      </c>
      <c r="AS420" s="18">
        <f t="shared" ca="1" si="228"/>
        <v>1</v>
      </c>
      <c r="AT420" s="18">
        <f t="shared" ca="1" si="228"/>
        <v>1</v>
      </c>
      <c r="AU420" s="18">
        <f t="shared" ca="1" si="228"/>
        <v>1</v>
      </c>
      <c r="AV420" s="18">
        <f t="shared" ca="1" si="228"/>
        <v>1</v>
      </c>
      <c r="AW420" s="18">
        <f t="shared" ca="1" si="228"/>
        <v>1</v>
      </c>
      <c r="AX420" s="18">
        <f t="shared" ca="1" si="228"/>
        <v>0</v>
      </c>
      <c r="AY420" s="18">
        <f t="shared" ca="1" si="229"/>
        <v>0</v>
      </c>
      <c r="AZ420" s="18">
        <f t="shared" ca="1" si="229"/>
        <v>0</v>
      </c>
      <c r="BA420" s="18">
        <f t="shared" ca="1" si="229"/>
        <v>0</v>
      </c>
      <c r="BB420" s="18">
        <f t="shared" ca="1" si="229"/>
        <v>0</v>
      </c>
      <c r="BC420" s="18">
        <f t="shared" ca="1" si="229"/>
        <v>0</v>
      </c>
      <c r="BD420" s="18">
        <f t="shared" ca="1" si="229"/>
        <v>0</v>
      </c>
      <c r="BE420" s="18">
        <f t="shared" ca="1" si="229"/>
        <v>0</v>
      </c>
      <c r="BF420" s="18">
        <f t="shared" ca="1" si="229"/>
        <v>0</v>
      </c>
      <c r="BG420" s="18">
        <f t="shared" ca="1" si="229"/>
        <v>0</v>
      </c>
      <c r="BH420" s="18">
        <f t="shared" ca="1" si="229"/>
        <v>0</v>
      </c>
    </row>
    <row r="421" spans="8:60" x14ac:dyDescent="0.35">
      <c r="H421" s="2" t="str">
        <f t="shared" si="222"/>
        <v>PPA_0.0</v>
      </c>
      <c r="I421">
        <f t="shared" si="223"/>
        <v>8</v>
      </c>
      <c r="J421">
        <f t="shared" si="224"/>
        <v>39</v>
      </c>
      <c r="K421" s="18">
        <f t="shared" ca="1" si="225"/>
        <v>1</v>
      </c>
      <c r="L421" s="18">
        <f t="shared" ca="1" si="225"/>
        <v>1</v>
      </c>
      <c r="M421" s="18">
        <f t="shared" ca="1" si="225"/>
        <v>1</v>
      </c>
      <c r="N421" s="18">
        <f t="shared" ca="1" si="225"/>
        <v>1</v>
      </c>
      <c r="O421" s="18">
        <f t="shared" ca="1" si="225"/>
        <v>1</v>
      </c>
      <c r="P421" s="18">
        <f t="shared" ca="1" si="225"/>
        <v>1</v>
      </c>
      <c r="Q421" s="18">
        <f t="shared" ca="1" si="225"/>
        <v>1</v>
      </c>
      <c r="R421" s="18">
        <f t="shared" ca="1" si="225"/>
        <v>1</v>
      </c>
      <c r="S421" s="18">
        <f t="shared" ca="1" si="225"/>
        <v>1</v>
      </c>
      <c r="T421" s="18">
        <f t="shared" ca="1" si="225"/>
        <v>1</v>
      </c>
      <c r="U421" s="18">
        <f t="shared" ca="1" si="226"/>
        <v>1</v>
      </c>
      <c r="V421" s="18">
        <f t="shared" ca="1" si="226"/>
        <v>1</v>
      </c>
      <c r="W421" s="18">
        <f t="shared" ca="1" si="226"/>
        <v>1</v>
      </c>
      <c r="X421" s="18">
        <f t="shared" ca="1" si="226"/>
        <v>1</v>
      </c>
      <c r="Y421" s="18">
        <f t="shared" ca="1" si="226"/>
        <v>1</v>
      </c>
      <c r="Z421" s="18">
        <f t="shared" ca="1" si="226"/>
        <v>1</v>
      </c>
      <c r="AA421" s="18">
        <f t="shared" ca="1" si="226"/>
        <v>1</v>
      </c>
      <c r="AB421" s="18">
        <f t="shared" ca="1" si="226"/>
        <v>1</v>
      </c>
      <c r="AC421" s="18">
        <f t="shared" ca="1" si="226"/>
        <v>1</v>
      </c>
      <c r="AD421" s="18">
        <f t="shared" ca="1" si="226"/>
        <v>1</v>
      </c>
      <c r="AE421" s="18">
        <f t="shared" ca="1" si="227"/>
        <v>1</v>
      </c>
      <c r="AF421" s="18">
        <f t="shared" ca="1" si="227"/>
        <v>1</v>
      </c>
      <c r="AG421" s="18">
        <f t="shared" ca="1" si="227"/>
        <v>1</v>
      </c>
      <c r="AH421" s="18">
        <f t="shared" ca="1" si="227"/>
        <v>1</v>
      </c>
      <c r="AI421" s="18">
        <f t="shared" ca="1" si="227"/>
        <v>1</v>
      </c>
      <c r="AJ421" s="18">
        <f t="shared" ca="1" si="227"/>
        <v>1</v>
      </c>
      <c r="AK421" s="18">
        <f t="shared" ca="1" si="227"/>
        <v>1</v>
      </c>
      <c r="AL421" s="18">
        <f t="shared" ca="1" si="227"/>
        <v>1</v>
      </c>
      <c r="AM421" s="18">
        <f t="shared" ca="1" si="227"/>
        <v>1</v>
      </c>
      <c r="AN421" s="18">
        <f t="shared" ca="1" si="227"/>
        <v>1</v>
      </c>
      <c r="AO421" s="18">
        <f t="shared" ca="1" si="228"/>
        <v>1</v>
      </c>
      <c r="AP421" s="18">
        <f t="shared" ca="1" si="228"/>
        <v>1</v>
      </c>
      <c r="AQ421" s="18">
        <f t="shared" ca="1" si="228"/>
        <v>1</v>
      </c>
      <c r="AR421" s="18">
        <f t="shared" ca="1" si="228"/>
        <v>1</v>
      </c>
      <c r="AS421" s="18">
        <f t="shared" ca="1" si="228"/>
        <v>1</v>
      </c>
      <c r="AT421" s="18">
        <f t="shared" ca="1" si="228"/>
        <v>1</v>
      </c>
      <c r="AU421" s="18">
        <f t="shared" ca="1" si="228"/>
        <v>1</v>
      </c>
      <c r="AV421" s="18">
        <f t="shared" ca="1" si="228"/>
        <v>1</v>
      </c>
      <c r="AW421" s="18">
        <f t="shared" ca="1" si="228"/>
        <v>1</v>
      </c>
      <c r="AX421" s="18">
        <f t="shared" ca="1" si="228"/>
        <v>1</v>
      </c>
      <c r="AY421" s="18">
        <f t="shared" ca="1" si="229"/>
        <v>0</v>
      </c>
      <c r="AZ421" s="18">
        <f t="shared" ca="1" si="229"/>
        <v>0</v>
      </c>
      <c r="BA421" s="18">
        <f t="shared" ca="1" si="229"/>
        <v>0</v>
      </c>
      <c r="BB421" s="18">
        <f t="shared" ca="1" si="229"/>
        <v>0</v>
      </c>
      <c r="BC421" s="18">
        <f t="shared" ca="1" si="229"/>
        <v>0</v>
      </c>
      <c r="BD421" s="18">
        <f t="shared" ca="1" si="229"/>
        <v>0</v>
      </c>
      <c r="BE421" s="18">
        <f t="shared" ca="1" si="229"/>
        <v>0</v>
      </c>
      <c r="BF421" s="18">
        <f t="shared" ca="1" si="229"/>
        <v>0</v>
      </c>
      <c r="BG421" s="18">
        <f t="shared" ca="1" si="229"/>
        <v>0</v>
      </c>
      <c r="BH421" s="18">
        <f t="shared" ca="1" si="229"/>
        <v>0</v>
      </c>
    </row>
    <row r="422" spans="8:60" x14ac:dyDescent="0.35">
      <c r="H422" s="2" t="str">
        <f t="shared" si="222"/>
        <v>PPA_0.0</v>
      </c>
      <c r="I422">
        <f t="shared" si="223"/>
        <v>8</v>
      </c>
      <c r="J422">
        <f t="shared" si="224"/>
        <v>40</v>
      </c>
      <c r="K422" s="18">
        <f t="shared" ca="1" si="225"/>
        <v>1</v>
      </c>
      <c r="L422" s="18">
        <f t="shared" ca="1" si="225"/>
        <v>1</v>
      </c>
      <c r="M422" s="18">
        <f t="shared" ca="1" si="225"/>
        <v>1</v>
      </c>
      <c r="N422" s="18">
        <f t="shared" ca="1" si="225"/>
        <v>1</v>
      </c>
      <c r="O422" s="18">
        <f t="shared" ca="1" si="225"/>
        <v>1</v>
      </c>
      <c r="P422" s="18">
        <f t="shared" ca="1" si="225"/>
        <v>1</v>
      </c>
      <c r="Q422" s="18">
        <f t="shared" ca="1" si="225"/>
        <v>1</v>
      </c>
      <c r="R422" s="18">
        <f t="shared" ca="1" si="225"/>
        <v>1</v>
      </c>
      <c r="S422" s="18">
        <f t="shared" ca="1" si="225"/>
        <v>1</v>
      </c>
      <c r="T422" s="18">
        <f t="shared" ca="1" si="225"/>
        <v>1</v>
      </c>
      <c r="U422" s="18">
        <f t="shared" ca="1" si="226"/>
        <v>1</v>
      </c>
      <c r="V422" s="18">
        <f t="shared" ca="1" si="226"/>
        <v>1</v>
      </c>
      <c r="W422" s="18">
        <f t="shared" ca="1" si="226"/>
        <v>1</v>
      </c>
      <c r="X422" s="18">
        <f t="shared" ca="1" si="226"/>
        <v>1</v>
      </c>
      <c r="Y422" s="18">
        <f t="shared" ca="1" si="226"/>
        <v>1</v>
      </c>
      <c r="Z422" s="18">
        <f t="shared" ca="1" si="226"/>
        <v>1</v>
      </c>
      <c r="AA422" s="18">
        <f t="shared" ca="1" si="226"/>
        <v>1</v>
      </c>
      <c r="AB422" s="18">
        <f t="shared" ca="1" si="226"/>
        <v>1</v>
      </c>
      <c r="AC422" s="18">
        <f t="shared" ca="1" si="226"/>
        <v>1</v>
      </c>
      <c r="AD422" s="18">
        <f t="shared" ca="1" si="226"/>
        <v>1</v>
      </c>
      <c r="AE422" s="18">
        <f t="shared" ca="1" si="227"/>
        <v>1</v>
      </c>
      <c r="AF422" s="18">
        <f t="shared" ca="1" si="227"/>
        <v>1</v>
      </c>
      <c r="AG422" s="18">
        <f t="shared" ca="1" si="227"/>
        <v>1</v>
      </c>
      <c r="AH422" s="18">
        <f t="shared" ca="1" si="227"/>
        <v>1</v>
      </c>
      <c r="AI422" s="18">
        <f t="shared" ca="1" si="227"/>
        <v>1</v>
      </c>
      <c r="AJ422" s="18">
        <f t="shared" ca="1" si="227"/>
        <v>1</v>
      </c>
      <c r="AK422" s="18">
        <f t="shared" ca="1" si="227"/>
        <v>1</v>
      </c>
      <c r="AL422" s="18">
        <f t="shared" ca="1" si="227"/>
        <v>1</v>
      </c>
      <c r="AM422" s="18">
        <f t="shared" ca="1" si="227"/>
        <v>1</v>
      </c>
      <c r="AN422" s="18">
        <f t="shared" ca="1" si="227"/>
        <v>1</v>
      </c>
      <c r="AO422" s="18">
        <f t="shared" ca="1" si="228"/>
        <v>1</v>
      </c>
      <c r="AP422" s="18">
        <f t="shared" ca="1" si="228"/>
        <v>1</v>
      </c>
      <c r="AQ422" s="18">
        <f t="shared" ca="1" si="228"/>
        <v>1</v>
      </c>
      <c r="AR422" s="18">
        <f t="shared" ca="1" si="228"/>
        <v>1</v>
      </c>
      <c r="AS422" s="18">
        <f t="shared" ca="1" si="228"/>
        <v>1</v>
      </c>
      <c r="AT422" s="18">
        <f t="shared" ca="1" si="228"/>
        <v>1</v>
      </c>
      <c r="AU422" s="18">
        <f t="shared" ca="1" si="228"/>
        <v>1</v>
      </c>
      <c r="AV422" s="18">
        <f t="shared" ca="1" si="228"/>
        <v>1</v>
      </c>
      <c r="AW422" s="18">
        <f t="shared" ca="1" si="228"/>
        <v>1</v>
      </c>
      <c r="AX422" s="18">
        <f t="shared" ca="1" si="228"/>
        <v>1</v>
      </c>
      <c r="AY422" s="18">
        <f t="shared" ca="1" si="229"/>
        <v>1</v>
      </c>
      <c r="AZ422" s="18">
        <f t="shared" ca="1" si="229"/>
        <v>0</v>
      </c>
      <c r="BA422" s="18">
        <f t="shared" ca="1" si="229"/>
        <v>0</v>
      </c>
      <c r="BB422" s="18">
        <f t="shared" ca="1" si="229"/>
        <v>0</v>
      </c>
      <c r="BC422" s="18">
        <f t="shared" ca="1" si="229"/>
        <v>0</v>
      </c>
      <c r="BD422" s="18">
        <f t="shared" ca="1" si="229"/>
        <v>0</v>
      </c>
      <c r="BE422" s="18">
        <f t="shared" ca="1" si="229"/>
        <v>0</v>
      </c>
      <c r="BF422" s="18">
        <f t="shared" ca="1" si="229"/>
        <v>0</v>
      </c>
      <c r="BG422" s="18">
        <f t="shared" ca="1" si="229"/>
        <v>0</v>
      </c>
      <c r="BH422" s="18">
        <f t="shared" ca="1" si="229"/>
        <v>0</v>
      </c>
    </row>
    <row r="423" spans="8:60" x14ac:dyDescent="0.35">
      <c r="H423" s="2" t="str">
        <f t="shared" si="222"/>
        <v>PPA_0.0</v>
      </c>
      <c r="I423">
        <f t="shared" si="223"/>
        <v>8</v>
      </c>
      <c r="J423">
        <f t="shared" si="224"/>
        <v>41</v>
      </c>
      <c r="K423" s="18">
        <f t="shared" ca="1" si="225"/>
        <v>1</v>
      </c>
      <c r="L423" s="18">
        <f t="shared" ca="1" si="225"/>
        <v>1</v>
      </c>
      <c r="M423" s="18">
        <f t="shared" ca="1" si="225"/>
        <v>1</v>
      </c>
      <c r="N423" s="18">
        <f t="shared" ca="1" si="225"/>
        <v>1</v>
      </c>
      <c r="O423" s="18">
        <f t="shared" ca="1" si="225"/>
        <v>1</v>
      </c>
      <c r="P423" s="18">
        <f t="shared" ca="1" si="225"/>
        <v>1</v>
      </c>
      <c r="Q423" s="18">
        <f t="shared" ca="1" si="225"/>
        <v>1</v>
      </c>
      <c r="R423" s="18">
        <f t="shared" ca="1" si="225"/>
        <v>1</v>
      </c>
      <c r="S423" s="18">
        <f t="shared" ca="1" si="225"/>
        <v>1</v>
      </c>
      <c r="T423" s="18">
        <f t="shared" ca="1" si="225"/>
        <v>1</v>
      </c>
      <c r="U423" s="18">
        <f t="shared" ca="1" si="226"/>
        <v>1</v>
      </c>
      <c r="V423" s="18">
        <f t="shared" ca="1" si="226"/>
        <v>1</v>
      </c>
      <c r="W423" s="18">
        <f t="shared" ca="1" si="226"/>
        <v>1</v>
      </c>
      <c r="X423" s="18">
        <f t="shared" ca="1" si="226"/>
        <v>1</v>
      </c>
      <c r="Y423" s="18">
        <f t="shared" ca="1" si="226"/>
        <v>1</v>
      </c>
      <c r="Z423" s="18">
        <f t="shared" ca="1" si="226"/>
        <v>1</v>
      </c>
      <c r="AA423" s="18">
        <f t="shared" ca="1" si="226"/>
        <v>1</v>
      </c>
      <c r="AB423" s="18">
        <f t="shared" ca="1" si="226"/>
        <v>1</v>
      </c>
      <c r="AC423" s="18">
        <f t="shared" ca="1" si="226"/>
        <v>1</v>
      </c>
      <c r="AD423" s="18">
        <f t="shared" ca="1" si="226"/>
        <v>1</v>
      </c>
      <c r="AE423" s="18">
        <f t="shared" ca="1" si="227"/>
        <v>1</v>
      </c>
      <c r="AF423" s="18">
        <f t="shared" ca="1" si="227"/>
        <v>1</v>
      </c>
      <c r="AG423" s="18">
        <f t="shared" ca="1" si="227"/>
        <v>1</v>
      </c>
      <c r="AH423" s="18">
        <f t="shared" ca="1" si="227"/>
        <v>1</v>
      </c>
      <c r="AI423" s="18">
        <f t="shared" ca="1" si="227"/>
        <v>1</v>
      </c>
      <c r="AJ423" s="18">
        <f t="shared" ca="1" si="227"/>
        <v>1</v>
      </c>
      <c r="AK423" s="18">
        <f t="shared" ca="1" si="227"/>
        <v>1</v>
      </c>
      <c r="AL423" s="18">
        <f t="shared" ca="1" si="227"/>
        <v>1</v>
      </c>
      <c r="AM423" s="18">
        <f t="shared" ca="1" si="227"/>
        <v>1</v>
      </c>
      <c r="AN423" s="18">
        <f t="shared" ca="1" si="227"/>
        <v>1</v>
      </c>
      <c r="AO423" s="18">
        <f t="shared" ca="1" si="228"/>
        <v>1</v>
      </c>
      <c r="AP423" s="18">
        <f t="shared" ca="1" si="228"/>
        <v>1</v>
      </c>
      <c r="AQ423" s="18">
        <f t="shared" ca="1" si="228"/>
        <v>1</v>
      </c>
      <c r="AR423" s="18">
        <f t="shared" ca="1" si="228"/>
        <v>1</v>
      </c>
      <c r="AS423" s="18">
        <f t="shared" ca="1" si="228"/>
        <v>1</v>
      </c>
      <c r="AT423" s="18">
        <f t="shared" ca="1" si="228"/>
        <v>1</v>
      </c>
      <c r="AU423" s="18">
        <f t="shared" ca="1" si="228"/>
        <v>1</v>
      </c>
      <c r="AV423" s="18">
        <f t="shared" ca="1" si="228"/>
        <v>1</v>
      </c>
      <c r="AW423" s="18">
        <f t="shared" ca="1" si="228"/>
        <v>1</v>
      </c>
      <c r="AX423" s="18">
        <f t="shared" ca="1" si="228"/>
        <v>1</v>
      </c>
      <c r="AY423" s="18">
        <f t="shared" ca="1" si="229"/>
        <v>1</v>
      </c>
      <c r="AZ423" s="18">
        <f t="shared" ca="1" si="229"/>
        <v>1</v>
      </c>
      <c r="BA423" s="18">
        <f t="shared" ca="1" si="229"/>
        <v>0</v>
      </c>
      <c r="BB423" s="18">
        <f t="shared" ca="1" si="229"/>
        <v>0</v>
      </c>
      <c r="BC423" s="18">
        <f t="shared" ca="1" si="229"/>
        <v>0</v>
      </c>
      <c r="BD423" s="18">
        <f t="shared" ca="1" si="229"/>
        <v>0</v>
      </c>
      <c r="BE423" s="18">
        <f t="shared" ca="1" si="229"/>
        <v>0</v>
      </c>
      <c r="BF423" s="18">
        <f t="shared" ca="1" si="229"/>
        <v>0</v>
      </c>
      <c r="BG423" s="18">
        <f t="shared" ca="1" si="229"/>
        <v>0</v>
      </c>
      <c r="BH423" s="18">
        <f t="shared" ca="1" si="229"/>
        <v>0</v>
      </c>
    </row>
    <row r="424" spans="8:60" x14ac:dyDescent="0.35">
      <c r="H424" s="2" t="str">
        <f t="shared" si="222"/>
        <v>PPA_0.0</v>
      </c>
      <c r="I424">
        <f t="shared" si="223"/>
        <v>8</v>
      </c>
      <c r="J424">
        <f t="shared" si="224"/>
        <v>42</v>
      </c>
      <c r="K424" s="18">
        <f t="shared" ca="1" si="225"/>
        <v>1</v>
      </c>
      <c r="L424" s="18">
        <f t="shared" ca="1" si="225"/>
        <v>1</v>
      </c>
      <c r="M424" s="18">
        <f t="shared" ca="1" si="225"/>
        <v>1</v>
      </c>
      <c r="N424" s="18">
        <f t="shared" ca="1" si="225"/>
        <v>1</v>
      </c>
      <c r="O424" s="18">
        <f t="shared" ca="1" si="225"/>
        <v>1</v>
      </c>
      <c r="P424" s="18">
        <f t="shared" ca="1" si="225"/>
        <v>1</v>
      </c>
      <c r="Q424" s="18">
        <f t="shared" ca="1" si="225"/>
        <v>1</v>
      </c>
      <c r="R424" s="18">
        <f t="shared" ca="1" si="225"/>
        <v>1</v>
      </c>
      <c r="S424" s="18">
        <f t="shared" ca="1" si="225"/>
        <v>1</v>
      </c>
      <c r="T424" s="18">
        <f t="shared" ca="1" si="225"/>
        <v>1</v>
      </c>
      <c r="U424" s="18">
        <f t="shared" ca="1" si="226"/>
        <v>1</v>
      </c>
      <c r="V424" s="18">
        <f t="shared" ca="1" si="226"/>
        <v>1</v>
      </c>
      <c r="W424" s="18">
        <f t="shared" ca="1" si="226"/>
        <v>1</v>
      </c>
      <c r="X424" s="18">
        <f t="shared" ca="1" si="226"/>
        <v>1</v>
      </c>
      <c r="Y424" s="18">
        <f t="shared" ca="1" si="226"/>
        <v>1</v>
      </c>
      <c r="Z424" s="18">
        <f t="shared" ca="1" si="226"/>
        <v>1</v>
      </c>
      <c r="AA424" s="18">
        <f t="shared" ca="1" si="226"/>
        <v>1</v>
      </c>
      <c r="AB424" s="18">
        <f t="shared" ca="1" si="226"/>
        <v>1</v>
      </c>
      <c r="AC424" s="18">
        <f t="shared" ca="1" si="226"/>
        <v>1</v>
      </c>
      <c r="AD424" s="18">
        <f t="shared" ca="1" si="226"/>
        <v>1</v>
      </c>
      <c r="AE424" s="18">
        <f t="shared" ca="1" si="227"/>
        <v>1</v>
      </c>
      <c r="AF424" s="18">
        <f t="shared" ca="1" si="227"/>
        <v>1</v>
      </c>
      <c r="AG424" s="18">
        <f t="shared" ca="1" si="227"/>
        <v>1</v>
      </c>
      <c r="AH424" s="18">
        <f t="shared" ca="1" si="227"/>
        <v>1</v>
      </c>
      <c r="AI424" s="18">
        <f t="shared" ca="1" si="227"/>
        <v>1</v>
      </c>
      <c r="AJ424" s="18">
        <f t="shared" ca="1" si="227"/>
        <v>1</v>
      </c>
      <c r="AK424" s="18">
        <f t="shared" ca="1" si="227"/>
        <v>1</v>
      </c>
      <c r="AL424" s="18">
        <f t="shared" ca="1" si="227"/>
        <v>1</v>
      </c>
      <c r="AM424" s="18">
        <f t="shared" ca="1" si="227"/>
        <v>1</v>
      </c>
      <c r="AN424" s="18">
        <f t="shared" ca="1" si="227"/>
        <v>1</v>
      </c>
      <c r="AO424" s="18">
        <f t="shared" ca="1" si="228"/>
        <v>1</v>
      </c>
      <c r="AP424" s="18">
        <f t="shared" ca="1" si="228"/>
        <v>1</v>
      </c>
      <c r="AQ424" s="18">
        <f t="shared" ca="1" si="228"/>
        <v>1</v>
      </c>
      <c r="AR424" s="18">
        <f t="shared" ca="1" si="228"/>
        <v>1</v>
      </c>
      <c r="AS424" s="18">
        <f t="shared" ca="1" si="228"/>
        <v>1</v>
      </c>
      <c r="AT424" s="18">
        <f t="shared" ca="1" si="228"/>
        <v>1</v>
      </c>
      <c r="AU424" s="18">
        <f t="shared" ca="1" si="228"/>
        <v>1</v>
      </c>
      <c r="AV424" s="18">
        <f t="shared" ca="1" si="228"/>
        <v>1</v>
      </c>
      <c r="AW424" s="18">
        <f t="shared" ca="1" si="228"/>
        <v>1</v>
      </c>
      <c r="AX424" s="18">
        <f t="shared" ca="1" si="228"/>
        <v>1</v>
      </c>
      <c r="AY424" s="18">
        <f t="shared" ca="1" si="229"/>
        <v>1</v>
      </c>
      <c r="AZ424" s="18">
        <f t="shared" ca="1" si="229"/>
        <v>1</v>
      </c>
      <c r="BA424" s="18">
        <f t="shared" ca="1" si="229"/>
        <v>1</v>
      </c>
      <c r="BB424" s="18">
        <f t="shared" ca="1" si="229"/>
        <v>0</v>
      </c>
      <c r="BC424" s="18">
        <f t="shared" ca="1" si="229"/>
        <v>0</v>
      </c>
      <c r="BD424" s="18">
        <f t="shared" ca="1" si="229"/>
        <v>0</v>
      </c>
      <c r="BE424" s="18">
        <f t="shared" ca="1" si="229"/>
        <v>0</v>
      </c>
      <c r="BF424" s="18">
        <f t="shared" ca="1" si="229"/>
        <v>0</v>
      </c>
      <c r="BG424" s="18">
        <f t="shared" ca="1" si="229"/>
        <v>0</v>
      </c>
      <c r="BH424" s="18">
        <f t="shared" ca="1" si="229"/>
        <v>0</v>
      </c>
    </row>
    <row r="425" spans="8:60" x14ac:dyDescent="0.35">
      <c r="H425" s="2" t="str">
        <f t="shared" si="222"/>
        <v>PPA_0.0</v>
      </c>
      <c r="I425">
        <f t="shared" si="223"/>
        <v>8</v>
      </c>
      <c r="J425">
        <f t="shared" si="224"/>
        <v>43</v>
      </c>
      <c r="K425" s="18">
        <f t="shared" ref="K425:T434" ca="1" si="230">IF(K$24&gt;$J425,0,OFFSET($K$2,$I425,$J425-K$24))</f>
        <v>1</v>
      </c>
      <c r="L425" s="18">
        <f t="shared" ca="1" si="230"/>
        <v>1</v>
      </c>
      <c r="M425" s="18">
        <f t="shared" ca="1" si="230"/>
        <v>1</v>
      </c>
      <c r="N425" s="18">
        <f t="shared" ca="1" si="230"/>
        <v>1</v>
      </c>
      <c r="O425" s="18">
        <f t="shared" ca="1" si="230"/>
        <v>1</v>
      </c>
      <c r="P425" s="18">
        <f t="shared" ca="1" si="230"/>
        <v>1</v>
      </c>
      <c r="Q425" s="18">
        <f t="shared" ca="1" si="230"/>
        <v>1</v>
      </c>
      <c r="R425" s="18">
        <f t="shared" ca="1" si="230"/>
        <v>1</v>
      </c>
      <c r="S425" s="18">
        <f t="shared" ca="1" si="230"/>
        <v>1</v>
      </c>
      <c r="T425" s="18">
        <f t="shared" ca="1" si="230"/>
        <v>1</v>
      </c>
      <c r="U425" s="18">
        <f t="shared" ref="U425:AD434" ca="1" si="231">IF(U$24&gt;$J425,0,OFFSET($K$2,$I425,$J425-U$24))</f>
        <v>1</v>
      </c>
      <c r="V425" s="18">
        <f t="shared" ca="1" si="231"/>
        <v>1</v>
      </c>
      <c r="W425" s="18">
        <f t="shared" ca="1" si="231"/>
        <v>1</v>
      </c>
      <c r="X425" s="18">
        <f t="shared" ca="1" si="231"/>
        <v>1</v>
      </c>
      <c r="Y425" s="18">
        <f t="shared" ca="1" si="231"/>
        <v>1</v>
      </c>
      <c r="Z425" s="18">
        <f t="shared" ca="1" si="231"/>
        <v>1</v>
      </c>
      <c r="AA425" s="18">
        <f t="shared" ca="1" si="231"/>
        <v>1</v>
      </c>
      <c r="AB425" s="18">
        <f t="shared" ca="1" si="231"/>
        <v>1</v>
      </c>
      <c r="AC425" s="18">
        <f t="shared" ca="1" si="231"/>
        <v>1</v>
      </c>
      <c r="AD425" s="18">
        <f t="shared" ca="1" si="231"/>
        <v>1</v>
      </c>
      <c r="AE425" s="18">
        <f t="shared" ref="AE425:AN434" ca="1" si="232">IF(AE$24&gt;$J425,0,OFFSET($K$2,$I425,$J425-AE$24))</f>
        <v>1</v>
      </c>
      <c r="AF425" s="18">
        <f t="shared" ca="1" si="232"/>
        <v>1</v>
      </c>
      <c r="AG425" s="18">
        <f t="shared" ca="1" si="232"/>
        <v>1</v>
      </c>
      <c r="AH425" s="18">
        <f t="shared" ca="1" si="232"/>
        <v>1</v>
      </c>
      <c r="AI425" s="18">
        <f t="shared" ca="1" si="232"/>
        <v>1</v>
      </c>
      <c r="AJ425" s="18">
        <f t="shared" ca="1" si="232"/>
        <v>1</v>
      </c>
      <c r="AK425" s="18">
        <f t="shared" ca="1" si="232"/>
        <v>1</v>
      </c>
      <c r="AL425" s="18">
        <f t="shared" ca="1" si="232"/>
        <v>1</v>
      </c>
      <c r="AM425" s="18">
        <f t="shared" ca="1" si="232"/>
        <v>1</v>
      </c>
      <c r="AN425" s="18">
        <f t="shared" ca="1" si="232"/>
        <v>1</v>
      </c>
      <c r="AO425" s="18">
        <f t="shared" ref="AO425:AX434" ca="1" si="233">IF(AO$24&gt;$J425,0,OFFSET($K$2,$I425,$J425-AO$24))</f>
        <v>1</v>
      </c>
      <c r="AP425" s="18">
        <f t="shared" ca="1" si="233"/>
        <v>1</v>
      </c>
      <c r="AQ425" s="18">
        <f t="shared" ca="1" si="233"/>
        <v>1</v>
      </c>
      <c r="AR425" s="18">
        <f t="shared" ca="1" si="233"/>
        <v>1</v>
      </c>
      <c r="AS425" s="18">
        <f t="shared" ca="1" si="233"/>
        <v>1</v>
      </c>
      <c r="AT425" s="18">
        <f t="shared" ca="1" si="233"/>
        <v>1</v>
      </c>
      <c r="AU425" s="18">
        <f t="shared" ca="1" si="233"/>
        <v>1</v>
      </c>
      <c r="AV425" s="18">
        <f t="shared" ca="1" si="233"/>
        <v>1</v>
      </c>
      <c r="AW425" s="18">
        <f t="shared" ca="1" si="233"/>
        <v>1</v>
      </c>
      <c r="AX425" s="18">
        <f t="shared" ca="1" si="233"/>
        <v>1</v>
      </c>
      <c r="AY425" s="18">
        <f t="shared" ref="AY425:BH434" ca="1" si="234">IF(AY$24&gt;$J425,0,OFFSET($K$2,$I425,$J425-AY$24))</f>
        <v>1</v>
      </c>
      <c r="AZ425" s="18">
        <f t="shared" ca="1" si="234"/>
        <v>1</v>
      </c>
      <c r="BA425" s="18">
        <f t="shared" ca="1" si="234"/>
        <v>1</v>
      </c>
      <c r="BB425" s="18">
        <f t="shared" ca="1" si="234"/>
        <v>1</v>
      </c>
      <c r="BC425" s="18">
        <f t="shared" ca="1" si="234"/>
        <v>0</v>
      </c>
      <c r="BD425" s="18">
        <f t="shared" ca="1" si="234"/>
        <v>0</v>
      </c>
      <c r="BE425" s="18">
        <f t="shared" ca="1" si="234"/>
        <v>0</v>
      </c>
      <c r="BF425" s="18">
        <f t="shared" ca="1" si="234"/>
        <v>0</v>
      </c>
      <c r="BG425" s="18">
        <f t="shared" ca="1" si="234"/>
        <v>0</v>
      </c>
      <c r="BH425" s="18">
        <f t="shared" ca="1" si="234"/>
        <v>0</v>
      </c>
    </row>
    <row r="426" spans="8:60" x14ac:dyDescent="0.35">
      <c r="H426" s="2" t="str">
        <f t="shared" si="222"/>
        <v>PPA_0.0</v>
      </c>
      <c r="I426">
        <f t="shared" si="223"/>
        <v>8</v>
      </c>
      <c r="J426">
        <f t="shared" si="224"/>
        <v>44</v>
      </c>
      <c r="K426" s="18">
        <f t="shared" ca="1" si="230"/>
        <v>1</v>
      </c>
      <c r="L426" s="18">
        <f t="shared" ca="1" si="230"/>
        <v>1</v>
      </c>
      <c r="M426" s="18">
        <f t="shared" ca="1" si="230"/>
        <v>1</v>
      </c>
      <c r="N426" s="18">
        <f t="shared" ca="1" si="230"/>
        <v>1</v>
      </c>
      <c r="O426" s="18">
        <f t="shared" ca="1" si="230"/>
        <v>1</v>
      </c>
      <c r="P426" s="18">
        <f t="shared" ca="1" si="230"/>
        <v>1</v>
      </c>
      <c r="Q426" s="18">
        <f t="shared" ca="1" si="230"/>
        <v>1</v>
      </c>
      <c r="R426" s="18">
        <f t="shared" ca="1" si="230"/>
        <v>1</v>
      </c>
      <c r="S426" s="18">
        <f t="shared" ca="1" si="230"/>
        <v>1</v>
      </c>
      <c r="T426" s="18">
        <f t="shared" ca="1" si="230"/>
        <v>1</v>
      </c>
      <c r="U426" s="18">
        <f t="shared" ca="1" si="231"/>
        <v>1</v>
      </c>
      <c r="V426" s="18">
        <f t="shared" ca="1" si="231"/>
        <v>1</v>
      </c>
      <c r="W426" s="18">
        <f t="shared" ca="1" si="231"/>
        <v>1</v>
      </c>
      <c r="X426" s="18">
        <f t="shared" ca="1" si="231"/>
        <v>1</v>
      </c>
      <c r="Y426" s="18">
        <f t="shared" ca="1" si="231"/>
        <v>1</v>
      </c>
      <c r="Z426" s="18">
        <f t="shared" ca="1" si="231"/>
        <v>1</v>
      </c>
      <c r="AA426" s="18">
        <f t="shared" ca="1" si="231"/>
        <v>1</v>
      </c>
      <c r="AB426" s="18">
        <f t="shared" ca="1" si="231"/>
        <v>1</v>
      </c>
      <c r="AC426" s="18">
        <f t="shared" ca="1" si="231"/>
        <v>1</v>
      </c>
      <c r="AD426" s="18">
        <f t="shared" ca="1" si="231"/>
        <v>1</v>
      </c>
      <c r="AE426" s="18">
        <f t="shared" ca="1" si="232"/>
        <v>1</v>
      </c>
      <c r="AF426" s="18">
        <f t="shared" ca="1" si="232"/>
        <v>1</v>
      </c>
      <c r="AG426" s="18">
        <f t="shared" ca="1" si="232"/>
        <v>1</v>
      </c>
      <c r="AH426" s="18">
        <f t="shared" ca="1" si="232"/>
        <v>1</v>
      </c>
      <c r="AI426" s="18">
        <f t="shared" ca="1" si="232"/>
        <v>1</v>
      </c>
      <c r="AJ426" s="18">
        <f t="shared" ca="1" si="232"/>
        <v>1</v>
      </c>
      <c r="AK426" s="18">
        <f t="shared" ca="1" si="232"/>
        <v>1</v>
      </c>
      <c r="AL426" s="18">
        <f t="shared" ca="1" si="232"/>
        <v>1</v>
      </c>
      <c r="AM426" s="18">
        <f t="shared" ca="1" si="232"/>
        <v>1</v>
      </c>
      <c r="AN426" s="18">
        <f t="shared" ca="1" si="232"/>
        <v>1</v>
      </c>
      <c r="AO426" s="18">
        <f t="shared" ca="1" si="233"/>
        <v>1</v>
      </c>
      <c r="AP426" s="18">
        <f t="shared" ca="1" si="233"/>
        <v>1</v>
      </c>
      <c r="AQ426" s="18">
        <f t="shared" ca="1" si="233"/>
        <v>1</v>
      </c>
      <c r="AR426" s="18">
        <f t="shared" ca="1" si="233"/>
        <v>1</v>
      </c>
      <c r="AS426" s="18">
        <f t="shared" ca="1" si="233"/>
        <v>1</v>
      </c>
      <c r="AT426" s="18">
        <f t="shared" ca="1" si="233"/>
        <v>1</v>
      </c>
      <c r="AU426" s="18">
        <f t="shared" ca="1" si="233"/>
        <v>1</v>
      </c>
      <c r="AV426" s="18">
        <f t="shared" ca="1" si="233"/>
        <v>1</v>
      </c>
      <c r="AW426" s="18">
        <f t="shared" ca="1" si="233"/>
        <v>1</v>
      </c>
      <c r="AX426" s="18">
        <f t="shared" ca="1" si="233"/>
        <v>1</v>
      </c>
      <c r="AY426" s="18">
        <f t="shared" ca="1" si="234"/>
        <v>1</v>
      </c>
      <c r="AZ426" s="18">
        <f t="shared" ca="1" si="234"/>
        <v>1</v>
      </c>
      <c r="BA426" s="18">
        <f t="shared" ca="1" si="234"/>
        <v>1</v>
      </c>
      <c r="BB426" s="18">
        <f t="shared" ca="1" si="234"/>
        <v>1</v>
      </c>
      <c r="BC426" s="18">
        <f t="shared" ca="1" si="234"/>
        <v>1</v>
      </c>
      <c r="BD426" s="18">
        <f t="shared" ca="1" si="234"/>
        <v>0</v>
      </c>
      <c r="BE426" s="18">
        <f t="shared" ca="1" si="234"/>
        <v>0</v>
      </c>
      <c r="BF426" s="18">
        <f t="shared" ca="1" si="234"/>
        <v>0</v>
      </c>
      <c r="BG426" s="18">
        <f t="shared" ca="1" si="234"/>
        <v>0</v>
      </c>
      <c r="BH426" s="18">
        <f t="shared" ca="1" si="234"/>
        <v>0</v>
      </c>
    </row>
    <row r="427" spans="8:60" x14ac:dyDescent="0.35">
      <c r="H427" s="2" t="str">
        <f t="shared" si="222"/>
        <v>PPA_0.0</v>
      </c>
      <c r="I427">
        <f t="shared" si="223"/>
        <v>8</v>
      </c>
      <c r="J427">
        <f t="shared" si="224"/>
        <v>45</v>
      </c>
      <c r="K427" s="18">
        <f t="shared" ca="1" si="230"/>
        <v>1</v>
      </c>
      <c r="L427" s="18">
        <f t="shared" ca="1" si="230"/>
        <v>1</v>
      </c>
      <c r="M427" s="18">
        <f t="shared" ca="1" si="230"/>
        <v>1</v>
      </c>
      <c r="N427" s="18">
        <f t="shared" ca="1" si="230"/>
        <v>1</v>
      </c>
      <c r="O427" s="18">
        <f t="shared" ca="1" si="230"/>
        <v>1</v>
      </c>
      <c r="P427" s="18">
        <f t="shared" ca="1" si="230"/>
        <v>1</v>
      </c>
      <c r="Q427" s="18">
        <f t="shared" ca="1" si="230"/>
        <v>1</v>
      </c>
      <c r="R427" s="18">
        <f t="shared" ca="1" si="230"/>
        <v>1</v>
      </c>
      <c r="S427" s="18">
        <f t="shared" ca="1" si="230"/>
        <v>1</v>
      </c>
      <c r="T427" s="18">
        <f t="shared" ca="1" si="230"/>
        <v>1</v>
      </c>
      <c r="U427" s="18">
        <f t="shared" ca="1" si="231"/>
        <v>1</v>
      </c>
      <c r="V427" s="18">
        <f t="shared" ca="1" si="231"/>
        <v>1</v>
      </c>
      <c r="W427" s="18">
        <f t="shared" ca="1" si="231"/>
        <v>1</v>
      </c>
      <c r="X427" s="18">
        <f t="shared" ca="1" si="231"/>
        <v>1</v>
      </c>
      <c r="Y427" s="18">
        <f t="shared" ca="1" si="231"/>
        <v>1</v>
      </c>
      <c r="Z427" s="18">
        <f t="shared" ca="1" si="231"/>
        <v>1</v>
      </c>
      <c r="AA427" s="18">
        <f t="shared" ca="1" si="231"/>
        <v>1</v>
      </c>
      <c r="AB427" s="18">
        <f t="shared" ca="1" si="231"/>
        <v>1</v>
      </c>
      <c r="AC427" s="18">
        <f t="shared" ca="1" si="231"/>
        <v>1</v>
      </c>
      <c r="AD427" s="18">
        <f t="shared" ca="1" si="231"/>
        <v>1</v>
      </c>
      <c r="AE427" s="18">
        <f t="shared" ca="1" si="232"/>
        <v>1</v>
      </c>
      <c r="AF427" s="18">
        <f t="shared" ca="1" si="232"/>
        <v>1</v>
      </c>
      <c r="AG427" s="18">
        <f t="shared" ca="1" si="232"/>
        <v>1</v>
      </c>
      <c r="AH427" s="18">
        <f t="shared" ca="1" si="232"/>
        <v>1</v>
      </c>
      <c r="AI427" s="18">
        <f t="shared" ca="1" si="232"/>
        <v>1</v>
      </c>
      <c r="AJ427" s="18">
        <f t="shared" ca="1" si="232"/>
        <v>1</v>
      </c>
      <c r="AK427" s="18">
        <f t="shared" ca="1" si="232"/>
        <v>1</v>
      </c>
      <c r="AL427" s="18">
        <f t="shared" ca="1" si="232"/>
        <v>1</v>
      </c>
      <c r="AM427" s="18">
        <f t="shared" ca="1" si="232"/>
        <v>1</v>
      </c>
      <c r="AN427" s="18">
        <f t="shared" ca="1" si="232"/>
        <v>1</v>
      </c>
      <c r="AO427" s="18">
        <f t="shared" ca="1" si="233"/>
        <v>1</v>
      </c>
      <c r="AP427" s="18">
        <f t="shared" ca="1" si="233"/>
        <v>1</v>
      </c>
      <c r="AQ427" s="18">
        <f t="shared" ca="1" si="233"/>
        <v>1</v>
      </c>
      <c r="AR427" s="18">
        <f t="shared" ca="1" si="233"/>
        <v>1</v>
      </c>
      <c r="AS427" s="18">
        <f t="shared" ca="1" si="233"/>
        <v>1</v>
      </c>
      <c r="AT427" s="18">
        <f t="shared" ca="1" si="233"/>
        <v>1</v>
      </c>
      <c r="AU427" s="18">
        <f t="shared" ca="1" si="233"/>
        <v>1</v>
      </c>
      <c r="AV427" s="18">
        <f t="shared" ca="1" si="233"/>
        <v>1</v>
      </c>
      <c r="AW427" s="18">
        <f t="shared" ca="1" si="233"/>
        <v>1</v>
      </c>
      <c r="AX427" s="18">
        <f t="shared" ca="1" si="233"/>
        <v>1</v>
      </c>
      <c r="AY427" s="18">
        <f t="shared" ca="1" si="234"/>
        <v>1</v>
      </c>
      <c r="AZ427" s="18">
        <f t="shared" ca="1" si="234"/>
        <v>1</v>
      </c>
      <c r="BA427" s="18">
        <f t="shared" ca="1" si="234"/>
        <v>1</v>
      </c>
      <c r="BB427" s="18">
        <f t="shared" ca="1" si="234"/>
        <v>1</v>
      </c>
      <c r="BC427" s="18">
        <f t="shared" ca="1" si="234"/>
        <v>1</v>
      </c>
      <c r="BD427" s="18">
        <f t="shared" ca="1" si="234"/>
        <v>1</v>
      </c>
      <c r="BE427" s="18">
        <f t="shared" ca="1" si="234"/>
        <v>0</v>
      </c>
      <c r="BF427" s="18">
        <f t="shared" ca="1" si="234"/>
        <v>0</v>
      </c>
      <c r="BG427" s="18">
        <f t="shared" ca="1" si="234"/>
        <v>0</v>
      </c>
      <c r="BH427" s="18">
        <f t="shared" ca="1" si="234"/>
        <v>0</v>
      </c>
    </row>
    <row r="428" spans="8:60" x14ac:dyDescent="0.35">
      <c r="H428" s="2" t="str">
        <f t="shared" si="222"/>
        <v>PPA_0.0</v>
      </c>
      <c r="I428">
        <f t="shared" si="223"/>
        <v>8</v>
      </c>
      <c r="J428">
        <f t="shared" si="224"/>
        <v>46</v>
      </c>
      <c r="K428" s="18">
        <f t="shared" ca="1" si="230"/>
        <v>1</v>
      </c>
      <c r="L428" s="18">
        <f t="shared" ca="1" si="230"/>
        <v>1</v>
      </c>
      <c r="M428" s="18">
        <f t="shared" ca="1" si="230"/>
        <v>1</v>
      </c>
      <c r="N428" s="18">
        <f t="shared" ca="1" si="230"/>
        <v>1</v>
      </c>
      <c r="O428" s="18">
        <f t="shared" ca="1" si="230"/>
        <v>1</v>
      </c>
      <c r="P428" s="18">
        <f t="shared" ca="1" si="230"/>
        <v>1</v>
      </c>
      <c r="Q428" s="18">
        <f t="shared" ca="1" si="230"/>
        <v>1</v>
      </c>
      <c r="R428" s="18">
        <f t="shared" ca="1" si="230"/>
        <v>1</v>
      </c>
      <c r="S428" s="18">
        <f t="shared" ca="1" si="230"/>
        <v>1</v>
      </c>
      <c r="T428" s="18">
        <f t="shared" ca="1" si="230"/>
        <v>1</v>
      </c>
      <c r="U428" s="18">
        <f t="shared" ca="1" si="231"/>
        <v>1</v>
      </c>
      <c r="V428" s="18">
        <f t="shared" ca="1" si="231"/>
        <v>1</v>
      </c>
      <c r="W428" s="18">
        <f t="shared" ca="1" si="231"/>
        <v>1</v>
      </c>
      <c r="X428" s="18">
        <f t="shared" ca="1" si="231"/>
        <v>1</v>
      </c>
      <c r="Y428" s="18">
        <f t="shared" ca="1" si="231"/>
        <v>1</v>
      </c>
      <c r="Z428" s="18">
        <f t="shared" ca="1" si="231"/>
        <v>1</v>
      </c>
      <c r="AA428" s="18">
        <f t="shared" ca="1" si="231"/>
        <v>1</v>
      </c>
      <c r="AB428" s="18">
        <f t="shared" ca="1" si="231"/>
        <v>1</v>
      </c>
      <c r="AC428" s="18">
        <f t="shared" ca="1" si="231"/>
        <v>1</v>
      </c>
      <c r="AD428" s="18">
        <f t="shared" ca="1" si="231"/>
        <v>1</v>
      </c>
      <c r="AE428" s="18">
        <f t="shared" ca="1" si="232"/>
        <v>1</v>
      </c>
      <c r="AF428" s="18">
        <f t="shared" ca="1" si="232"/>
        <v>1</v>
      </c>
      <c r="AG428" s="18">
        <f t="shared" ca="1" si="232"/>
        <v>1</v>
      </c>
      <c r="AH428" s="18">
        <f t="shared" ca="1" si="232"/>
        <v>1</v>
      </c>
      <c r="AI428" s="18">
        <f t="shared" ca="1" si="232"/>
        <v>1</v>
      </c>
      <c r="AJ428" s="18">
        <f t="shared" ca="1" si="232"/>
        <v>1</v>
      </c>
      <c r="AK428" s="18">
        <f t="shared" ca="1" si="232"/>
        <v>1</v>
      </c>
      <c r="AL428" s="18">
        <f t="shared" ca="1" si="232"/>
        <v>1</v>
      </c>
      <c r="AM428" s="18">
        <f t="shared" ca="1" si="232"/>
        <v>1</v>
      </c>
      <c r="AN428" s="18">
        <f t="shared" ca="1" si="232"/>
        <v>1</v>
      </c>
      <c r="AO428" s="18">
        <f t="shared" ca="1" si="233"/>
        <v>1</v>
      </c>
      <c r="AP428" s="18">
        <f t="shared" ca="1" si="233"/>
        <v>1</v>
      </c>
      <c r="AQ428" s="18">
        <f t="shared" ca="1" si="233"/>
        <v>1</v>
      </c>
      <c r="AR428" s="18">
        <f t="shared" ca="1" si="233"/>
        <v>1</v>
      </c>
      <c r="AS428" s="18">
        <f t="shared" ca="1" si="233"/>
        <v>1</v>
      </c>
      <c r="AT428" s="18">
        <f t="shared" ca="1" si="233"/>
        <v>1</v>
      </c>
      <c r="AU428" s="18">
        <f t="shared" ca="1" si="233"/>
        <v>1</v>
      </c>
      <c r="AV428" s="18">
        <f t="shared" ca="1" si="233"/>
        <v>1</v>
      </c>
      <c r="AW428" s="18">
        <f t="shared" ca="1" si="233"/>
        <v>1</v>
      </c>
      <c r="AX428" s="18">
        <f t="shared" ca="1" si="233"/>
        <v>1</v>
      </c>
      <c r="AY428" s="18">
        <f t="shared" ca="1" si="234"/>
        <v>1</v>
      </c>
      <c r="AZ428" s="18">
        <f t="shared" ca="1" si="234"/>
        <v>1</v>
      </c>
      <c r="BA428" s="18">
        <f t="shared" ca="1" si="234"/>
        <v>1</v>
      </c>
      <c r="BB428" s="18">
        <f t="shared" ca="1" si="234"/>
        <v>1</v>
      </c>
      <c r="BC428" s="18">
        <f t="shared" ca="1" si="234"/>
        <v>1</v>
      </c>
      <c r="BD428" s="18">
        <f t="shared" ca="1" si="234"/>
        <v>1</v>
      </c>
      <c r="BE428" s="18">
        <f t="shared" ca="1" si="234"/>
        <v>1</v>
      </c>
      <c r="BF428" s="18">
        <f t="shared" ca="1" si="234"/>
        <v>0</v>
      </c>
      <c r="BG428" s="18">
        <f t="shared" ca="1" si="234"/>
        <v>0</v>
      </c>
      <c r="BH428" s="18">
        <f t="shared" ca="1" si="234"/>
        <v>0</v>
      </c>
    </row>
    <row r="429" spans="8:60" x14ac:dyDescent="0.35">
      <c r="H429" s="2" t="str">
        <f t="shared" si="222"/>
        <v>PPA_0.0</v>
      </c>
      <c r="I429">
        <f t="shared" si="223"/>
        <v>8</v>
      </c>
      <c r="J429">
        <f t="shared" si="224"/>
        <v>47</v>
      </c>
      <c r="K429" s="18">
        <f t="shared" ca="1" si="230"/>
        <v>1</v>
      </c>
      <c r="L429" s="18">
        <f t="shared" ca="1" si="230"/>
        <v>1</v>
      </c>
      <c r="M429" s="18">
        <f t="shared" ca="1" si="230"/>
        <v>1</v>
      </c>
      <c r="N429" s="18">
        <f t="shared" ca="1" si="230"/>
        <v>1</v>
      </c>
      <c r="O429" s="18">
        <f t="shared" ca="1" si="230"/>
        <v>1</v>
      </c>
      <c r="P429" s="18">
        <f t="shared" ca="1" si="230"/>
        <v>1</v>
      </c>
      <c r="Q429" s="18">
        <f t="shared" ca="1" si="230"/>
        <v>1</v>
      </c>
      <c r="R429" s="18">
        <f t="shared" ca="1" si="230"/>
        <v>1</v>
      </c>
      <c r="S429" s="18">
        <f t="shared" ca="1" si="230"/>
        <v>1</v>
      </c>
      <c r="T429" s="18">
        <f t="shared" ca="1" si="230"/>
        <v>1</v>
      </c>
      <c r="U429" s="18">
        <f t="shared" ca="1" si="231"/>
        <v>1</v>
      </c>
      <c r="V429" s="18">
        <f t="shared" ca="1" si="231"/>
        <v>1</v>
      </c>
      <c r="W429" s="18">
        <f t="shared" ca="1" si="231"/>
        <v>1</v>
      </c>
      <c r="X429" s="18">
        <f t="shared" ca="1" si="231"/>
        <v>1</v>
      </c>
      <c r="Y429" s="18">
        <f t="shared" ca="1" si="231"/>
        <v>1</v>
      </c>
      <c r="Z429" s="18">
        <f t="shared" ca="1" si="231"/>
        <v>1</v>
      </c>
      <c r="AA429" s="18">
        <f t="shared" ca="1" si="231"/>
        <v>1</v>
      </c>
      <c r="AB429" s="18">
        <f t="shared" ca="1" si="231"/>
        <v>1</v>
      </c>
      <c r="AC429" s="18">
        <f t="shared" ca="1" si="231"/>
        <v>1</v>
      </c>
      <c r="AD429" s="18">
        <f t="shared" ca="1" si="231"/>
        <v>1</v>
      </c>
      <c r="AE429" s="18">
        <f t="shared" ca="1" si="232"/>
        <v>1</v>
      </c>
      <c r="AF429" s="18">
        <f t="shared" ca="1" si="232"/>
        <v>1</v>
      </c>
      <c r="AG429" s="18">
        <f t="shared" ca="1" si="232"/>
        <v>1</v>
      </c>
      <c r="AH429" s="18">
        <f t="shared" ca="1" si="232"/>
        <v>1</v>
      </c>
      <c r="AI429" s="18">
        <f t="shared" ca="1" si="232"/>
        <v>1</v>
      </c>
      <c r="AJ429" s="18">
        <f t="shared" ca="1" si="232"/>
        <v>1</v>
      </c>
      <c r="AK429" s="18">
        <f t="shared" ca="1" si="232"/>
        <v>1</v>
      </c>
      <c r="AL429" s="18">
        <f t="shared" ca="1" si="232"/>
        <v>1</v>
      </c>
      <c r="AM429" s="18">
        <f t="shared" ca="1" si="232"/>
        <v>1</v>
      </c>
      <c r="AN429" s="18">
        <f t="shared" ca="1" si="232"/>
        <v>1</v>
      </c>
      <c r="AO429" s="18">
        <f t="shared" ca="1" si="233"/>
        <v>1</v>
      </c>
      <c r="AP429" s="18">
        <f t="shared" ca="1" si="233"/>
        <v>1</v>
      </c>
      <c r="AQ429" s="18">
        <f t="shared" ca="1" si="233"/>
        <v>1</v>
      </c>
      <c r="AR429" s="18">
        <f t="shared" ca="1" si="233"/>
        <v>1</v>
      </c>
      <c r="AS429" s="18">
        <f t="shared" ca="1" si="233"/>
        <v>1</v>
      </c>
      <c r="AT429" s="18">
        <f t="shared" ca="1" si="233"/>
        <v>1</v>
      </c>
      <c r="AU429" s="18">
        <f t="shared" ca="1" si="233"/>
        <v>1</v>
      </c>
      <c r="AV429" s="18">
        <f t="shared" ca="1" si="233"/>
        <v>1</v>
      </c>
      <c r="AW429" s="18">
        <f t="shared" ca="1" si="233"/>
        <v>1</v>
      </c>
      <c r="AX429" s="18">
        <f t="shared" ca="1" si="233"/>
        <v>1</v>
      </c>
      <c r="AY429" s="18">
        <f t="shared" ca="1" si="234"/>
        <v>1</v>
      </c>
      <c r="AZ429" s="18">
        <f t="shared" ca="1" si="234"/>
        <v>1</v>
      </c>
      <c r="BA429" s="18">
        <f t="shared" ca="1" si="234"/>
        <v>1</v>
      </c>
      <c r="BB429" s="18">
        <f t="shared" ca="1" si="234"/>
        <v>1</v>
      </c>
      <c r="BC429" s="18">
        <f t="shared" ca="1" si="234"/>
        <v>1</v>
      </c>
      <c r="BD429" s="18">
        <f t="shared" ca="1" si="234"/>
        <v>1</v>
      </c>
      <c r="BE429" s="18">
        <f t="shared" ca="1" si="234"/>
        <v>1</v>
      </c>
      <c r="BF429" s="18">
        <f t="shared" ca="1" si="234"/>
        <v>1</v>
      </c>
      <c r="BG429" s="18">
        <f t="shared" ca="1" si="234"/>
        <v>0</v>
      </c>
      <c r="BH429" s="18">
        <f t="shared" ca="1" si="234"/>
        <v>0</v>
      </c>
    </row>
    <row r="430" spans="8:60" x14ac:dyDescent="0.35">
      <c r="H430" s="2" t="str">
        <f t="shared" si="222"/>
        <v>PPA_0.0</v>
      </c>
      <c r="I430">
        <f t="shared" si="223"/>
        <v>8</v>
      </c>
      <c r="J430">
        <f t="shared" si="224"/>
        <v>48</v>
      </c>
      <c r="K430" s="18">
        <f t="shared" ca="1" si="230"/>
        <v>1</v>
      </c>
      <c r="L430" s="18">
        <f t="shared" ca="1" si="230"/>
        <v>1</v>
      </c>
      <c r="M430" s="18">
        <f t="shared" ca="1" si="230"/>
        <v>1</v>
      </c>
      <c r="N430" s="18">
        <f t="shared" ca="1" si="230"/>
        <v>1</v>
      </c>
      <c r="O430" s="18">
        <f t="shared" ca="1" si="230"/>
        <v>1</v>
      </c>
      <c r="P430" s="18">
        <f t="shared" ca="1" si="230"/>
        <v>1</v>
      </c>
      <c r="Q430" s="18">
        <f t="shared" ca="1" si="230"/>
        <v>1</v>
      </c>
      <c r="R430" s="18">
        <f t="shared" ca="1" si="230"/>
        <v>1</v>
      </c>
      <c r="S430" s="18">
        <f t="shared" ca="1" si="230"/>
        <v>1</v>
      </c>
      <c r="T430" s="18">
        <f t="shared" ca="1" si="230"/>
        <v>1</v>
      </c>
      <c r="U430" s="18">
        <f t="shared" ca="1" si="231"/>
        <v>1</v>
      </c>
      <c r="V430" s="18">
        <f t="shared" ca="1" si="231"/>
        <v>1</v>
      </c>
      <c r="W430" s="18">
        <f t="shared" ca="1" si="231"/>
        <v>1</v>
      </c>
      <c r="X430" s="18">
        <f t="shared" ca="1" si="231"/>
        <v>1</v>
      </c>
      <c r="Y430" s="18">
        <f t="shared" ca="1" si="231"/>
        <v>1</v>
      </c>
      <c r="Z430" s="18">
        <f t="shared" ca="1" si="231"/>
        <v>1</v>
      </c>
      <c r="AA430" s="18">
        <f t="shared" ca="1" si="231"/>
        <v>1</v>
      </c>
      <c r="AB430" s="18">
        <f t="shared" ca="1" si="231"/>
        <v>1</v>
      </c>
      <c r="AC430" s="18">
        <f t="shared" ca="1" si="231"/>
        <v>1</v>
      </c>
      <c r="AD430" s="18">
        <f t="shared" ca="1" si="231"/>
        <v>1</v>
      </c>
      <c r="AE430" s="18">
        <f t="shared" ca="1" si="232"/>
        <v>1</v>
      </c>
      <c r="AF430" s="18">
        <f t="shared" ca="1" si="232"/>
        <v>1</v>
      </c>
      <c r="AG430" s="18">
        <f t="shared" ca="1" si="232"/>
        <v>1</v>
      </c>
      <c r="AH430" s="18">
        <f t="shared" ca="1" si="232"/>
        <v>1</v>
      </c>
      <c r="AI430" s="18">
        <f t="shared" ca="1" si="232"/>
        <v>1</v>
      </c>
      <c r="AJ430" s="18">
        <f t="shared" ca="1" si="232"/>
        <v>1</v>
      </c>
      <c r="AK430" s="18">
        <f t="shared" ca="1" si="232"/>
        <v>1</v>
      </c>
      <c r="AL430" s="18">
        <f t="shared" ca="1" si="232"/>
        <v>1</v>
      </c>
      <c r="AM430" s="18">
        <f t="shared" ca="1" si="232"/>
        <v>1</v>
      </c>
      <c r="AN430" s="18">
        <f t="shared" ca="1" si="232"/>
        <v>1</v>
      </c>
      <c r="AO430" s="18">
        <f t="shared" ca="1" si="233"/>
        <v>1</v>
      </c>
      <c r="AP430" s="18">
        <f t="shared" ca="1" si="233"/>
        <v>1</v>
      </c>
      <c r="AQ430" s="18">
        <f t="shared" ca="1" si="233"/>
        <v>1</v>
      </c>
      <c r="AR430" s="18">
        <f t="shared" ca="1" si="233"/>
        <v>1</v>
      </c>
      <c r="AS430" s="18">
        <f t="shared" ca="1" si="233"/>
        <v>1</v>
      </c>
      <c r="AT430" s="18">
        <f t="shared" ca="1" si="233"/>
        <v>1</v>
      </c>
      <c r="AU430" s="18">
        <f t="shared" ca="1" si="233"/>
        <v>1</v>
      </c>
      <c r="AV430" s="18">
        <f t="shared" ca="1" si="233"/>
        <v>1</v>
      </c>
      <c r="AW430" s="18">
        <f t="shared" ca="1" si="233"/>
        <v>1</v>
      </c>
      <c r="AX430" s="18">
        <f t="shared" ca="1" si="233"/>
        <v>1</v>
      </c>
      <c r="AY430" s="18">
        <f t="shared" ca="1" si="234"/>
        <v>1</v>
      </c>
      <c r="AZ430" s="18">
        <f t="shared" ca="1" si="234"/>
        <v>1</v>
      </c>
      <c r="BA430" s="18">
        <f t="shared" ca="1" si="234"/>
        <v>1</v>
      </c>
      <c r="BB430" s="18">
        <f t="shared" ca="1" si="234"/>
        <v>1</v>
      </c>
      <c r="BC430" s="18">
        <f t="shared" ca="1" si="234"/>
        <v>1</v>
      </c>
      <c r="BD430" s="18">
        <f t="shared" ca="1" si="234"/>
        <v>1</v>
      </c>
      <c r="BE430" s="18">
        <f t="shared" ca="1" si="234"/>
        <v>1</v>
      </c>
      <c r="BF430" s="18">
        <f t="shared" ca="1" si="234"/>
        <v>1</v>
      </c>
      <c r="BG430" s="18">
        <f t="shared" ca="1" si="234"/>
        <v>1</v>
      </c>
      <c r="BH430" s="18">
        <f t="shared" ca="1" si="234"/>
        <v>0</v>
      </c>
    </row>
    <row r="431" spans="8:60" x14ac:dyDescent="0.35">
      <c r="H431" s="2" t="str">
        <f t="shared" si="222"/>
        <v>PPA_0.0</v>
      </c>
      <c r="I431">
        <f t="shared" si="223"/>
        <v>8</v>
      </c>
      <c r="J431">
        <f t="shared" si="224"/>
        <v>49</v>
      </c>
      <c r="K431" s="18">
        <f t="shared" ca="1" si="230"/>
        <v>1</v>
      </c>
      <c r="L431" s="18">
        <f t="shared" ca="1" si="230"/>
        <v>1</v>
      </c>
      <c r="M431" s="18">
        <f t="shared" ca="1" si="230"/>
        <v>1</v>
      </c>
      <c r="N431" s="18">
        <f t="shared" ca="1" si="230"/>
        <v>1</v>
      </c>
      <c r="O431" s="18">
        <f t="shared" ca="1" si="230"/>
        <v>1</v>
      </c>
      <c r="P431" s="18">
        <f t="shared" ca="1" si="230"/>
        <v>1</v>
      </c>
      <c r="Q431" s="18">
        <f t="shared" ca="1" si="230"/>
        <v>1</v>
      </c>
      <c r="R431" s="18">
        <f t="shared" ca="1" si="230"/>
        <v>1</v>
      </c>
      <c r="S431" s="18">
        <f t="shared" ca="1" si="230"/>
        <v>1</v>
      </c>
      <c r="T431" s="18">
        <f t="shared" ca="1" si="230"/>
        <v>1</v>
      </c>
      <c r="U431" s="18">
        <f t="shared" ca="1" si="231"/>
        <v>1</v>
      </c>
      <c r="V431" s="18">
        <f t="shared" ca="1" si="231"/>
        <v>1</v>
      </c>
      <c r="W431" s="18">
        <f t="shared" ca="1" si="231"/>
        <v>1</v>
      </c>
      <c r="X431" s="18">
        <f t="shared" ca="1" si="231"/>
        <v>1</v>
      </c>
      <c r="Y431" s="18">
        <f t="shared" ca="1" si="231"/>
        <v>1</v>
      </c>
      <c r="Z431" s="18">
        <f t="shared" ca="1" si="231"/>
        <v>1</v>
      </c>
      <c r="AA431" s="18">
        <f t="shared" ca="1" si="231"/>
        <v>1</v>
      </c>
      <c r="AB431" s="18">
        <f t="shared" ca="1" si="231"/>
        <v>1</v>
      </c>
      <c r="AC431" s="18">
        <f t="shared" ca="1" si="231"/>
        <v>1</v>
      </c>
      <c r="AD431" s="18">
        <f t="shared" ca="1" si="231"/>
        <v>1</v>
      </c>
      <c r="AE431" s="18">
        <f t="shared" ca="1" si="232"/>
        <v>1</v>
      </c>
      <c r="AF431" s="18">
        <f t="shared" ca="1" si="232"/>
        <v>1</v>
      </c>
      <c r="AG431" s="18">
        <f t="shared" ca="1" si="232"/>
        <v>1</v>
      </c>
      <c r="AH431" s="18">
        <f t="shared" ca="1" si="232"/>
        <v>1</v>
      </c>
      <c r="AI431" s="18">
        <f t="shared" ca="1" si="232"/>
        <v>1</v>
      </c>
      <c r="AJ431" s="18">
        <f t="shared" ca="1" si="232"/>
        <v>1</v>
      </c>
      <c r="AK431" s="18">
        <f t="shared" ca="1" si="232"/>
        <v>1</v>
      </c>
      <c r="AL431" s="18">
        <f t="shared" ca="1" si="232"/>
        <v>1</v>
      </c>
      <c r="AM431" s="18">
        <f t="shared" ca="1" si="232"/>
        <v>1</v>
      </c>
      <c r="AN431" s="18">
        <f t="shared" ca="1" si="232"/>
        <v>1</v>
      </c>
      <c r="AO431" s="18">
        <f t="shared" ca="1" si="233"/>
        <v>1</v>
      </c>
      <c r="AP431" s="18">
        <f t="shared" ca="1" si="233"/>
        <v>1</v>
      </c>
      <c r="AQ431" s="18">
        <f t="shared" ca="1" si="233"/>
        <v>1</v>
      </c>
      <c r="AR431" s="18">
        <f t="shared" ca="1" si="233"/>
        <v>1</v>
      </c>
      <c r="AS431" s="18">
        <f t="shared" ca="1" si="233"/>
        <v>1</v>
      </c>
      <c r="AT431" s="18">
        <f t="shared" ca="1" si="233"/>
        <v>1</v>
      </c>
      <c r="AU431" s="18">
        <f t="shared" ca="1" si="233"/>
        <v>1</v>
      </c>
      <c r="AV431" s="18">
        <f t="shared" ca="1" si="233"/>
        <v>1</v>
      </c>
      <c r="AW431" s="18">
        <f t="shared" ca="1" si="233"/>
        <v>1</v>
      </c>
      <c r="AX431" s="18">
        <f t="shared" ca="1" si="233"/>
        <v>1</v>
      </c>
      <c r="AY431" s="18">
        <f t="shared" ca="1" si="234"/>
        <v>1</v>
      </c>
      <c r="AZ431" s="18">
        <f t="shared" ca="1" si="234"/>
        <v>1</v>
      </c>
      <c r="BA431" s="18">
        <f t="shared" ca="1" si="234"/>
        <v>1</v>
      </c>
      <c r="BB431" s="18">
        <f t="shared" ca="1" si="234"/>
        <v>1</v>
      </c>
      <c r="BC431" s="18">
        <f t="shared" ca="1" si="234"/>
        <v>1</v>
      </c>
      <c r="BD431" s="18">
        <f t="shared" ca="1" si="234"/>
        <v>1</v>
      </c>
      <c r="BE431" s="18">
        <f t="shared" ca="1" si="234"/>
        <v>1</v>
      </c>
      <c r="BF431" s="18">
        <f t="shared" ca="1" si="234"/>
        <v>1</v>
      </c>
      <c r="BG431" s="18">
        <f t="shared" ca="1" si="234"/>
        <v>1</v>
      </c>
      <c r="BH431" s="18">
        <f t="shared" ca="1" si="234"/>
        <v>1</v>
      </c>
    </row>
    <row r="432" spans="8:60" x14ac:dyDescent="0.35">
      <c r="H432" s="2" t="str">
        <f t="shared" si="222"/>
        <v>PPA_0.0</v>
      </c>
      <c r="I432">
        <f t="shared" si="223"/>
        <v>8</v>
      </c>
      <c r="J432">
        <f t="shared" si="224"/>
        <v>50</v>
      </c>
      <c r="K432" s="18">
        <f t="shared" ca="1" si="230"/>
        <v>1</v>
      </c>
      <c r="L432" s="18">
        <f t="shared" ca="1" si="230"/>
        <v>1</v>
      </c>
      <c r="M432" s="18">
        <f t="shared" ca="1" si="230"/>
        <v>1</v>
      </c>
      <c r="N432" s="18">
        <f t="shared" ca="1" si="230"/>
        <v>1</v>
      </c>
      <c r="O432" s="18">
        <f t="shared" ca="1" si="230"/>
        <v>1</v>
      </c>
      <c r="P432" s="18">
        <f t="shared" ca="1" si="230"/>
        <v>1</v>
      </c>
      <c r="Q432" s="18">
        <f t="shared" ca="1" si="230"/>
        <v>1</v>
      </c>
      <c r="R432" s="18">
        <f t="shared" ca="1" si="230"/>
        <v>1</v>
      </c>
      <c r="S432" s="18">
        <f t="shared" ca="1" si="230"/>
        <v>1</v>
      </c>
      <c r="T432" s="18">
        <f t="shared" ca="1" si="230"/>
        <v>1</v>
      </c>
      <c r="U432" s="18">
        <f t="shared" ca="1" si="231"/>
        <v>1</v>
      </c>
      <c r="V432" s="18">
        <f t="shared" ca="1" si="231"/>
        <v>1</v>
      </c>
      <c r="W432" s="18">
        <f t="shared" ca="1" si="231"/>
        <v>1</v>
      </c>
      <c r="X432" s="18">
        <f t="shared" ca="1" si="231"/>
        <v>1</v>
      </c>
      <c r="Y432" s="18">
        <f t="shared" ca="1" si="231"/>
        <v>1</v>
      </c>
      <c r="Z432" s="18">
        <f t="shared" ca="1" si="231"/>
        <v>1</v>
      </c>
      <c r="AA432" s="18">
        <f t="shared" ca="1" si="231"/>
        <v>1</v>
      </c>
      <c r="AB432" s="18">
        <f t="shared" ca="1" si="231"/>
        <v>1</v>
      </c>
      <c r="AC432" s="18">
        <f t="shared" ca="1" si="231"/>
        <v>1</v>
      </c>
      <c r="AD432" s="18">
        <f t="shared" ca="1" si="231"/>
        <v>1</v>
      </c>
      <c r="AE432" s="18">
        <f t="shared" ca="1" si="232"/>
        <v>1</v>
      </c>
      <c r="AF432" s="18">
        <f t="shared" ca="1" si="232"/>
        <v>1</v>
      </c>
      <c r="AG432" s="18">
        <f t="shared" ca="1" si="232"/>
        <v>1</v>
      </c>
      <c r="AH432" s="18">
        <f t="shared" ca="1" si="232"/>
        <v>1</v>
      </c>
      <c r="AI432" s="18">
        <f t="shared" ca="1" si="232"/>
        <v>1</v>
      </c>
      <c r="AJ432" s="18">
        <f t="shared" ca="1" si="232"/>
        <v>1</v>
      </c>
      <c r="AK432" s="18">
        <f t="shared" ca="1" si="232"/>
        <v>1</v>
      </c>
      <c r="AL432" s="18">
        <f t="shared" ca="1" si="232"/>
        <v>1</v>
      </c>
      <c r="AM432" s="18">
        <f t="shared" ca="1" si="232"/>
        <v>1</v>
      </c>
      <c r="AN432" s="18">
        <f t="shared" ca="1" si="232"/>
        <v>1</v>
      </c>
      <c r="AO432" s="18">
        <f t="shared" ca="1" si="233"/>
        <v>1</v>
      </c>
      <c r="AP432" s="18">
        <f t="shared" ca="1" si="233"/>
        <v>1</v>
      </c>
      <c r="AQ432" s="18">
        <f t="shared" ca="1" si="233"/>
        <v>1</v>
      </c>
      <c r="AR432" s="18">
        <f t="shared" ca="1" si="233"/>
        <v>1</v>
      </c>
      <c r="AS432" s="18">
        <f t="shared" ca="1" si="233"/>
        <v>1</v>
      </c>
      <c r="AT432" s="18">
        <f t="shared" ca="1" si="233"/>
        <v>1</v>
      </c>
      <c r="AU432" s="18">
        <f t="shared" ca="1" si="233"/>
        <v>1</v>
      </c>
      <c r="AV432" s="18">
        <f t="shared" ca="1" si="233"/>
        <v>1</v>
      </c>
      <c r="AW432" s="18">
        <f t="shared" ca="1" si="233"/>
        <v>1</v>
      </c>
      <c r="AX432" s="18">
        <f t="shared" ca="1" si="233"/>
        <v>1</v>
      </c>
      <c r="AY432" s="18">
        <f t="shared" ca="1" si="234"/>
        <v>1</v>
      </c>
      <c r="AZ432" s="18">
        <f t="shared" ca="1" si="234"/>
        <v>1</v>
      </c>
      <c r="BA432" s="18">
        <f t="shared" ca="1" si="234"/>
        <v>1</v>
      </c>
      <c r="BB432" s="18">
        <f t="shared" ca="1" si="234"/>
        <v>1</v>
      </c>
      <c r="BC432" s="18">
        <f t="shared" ca="1" si="234"/>
        <v>1</v>
      </c>
      <c r="BD432" s="18">
        <f t="shared" ca="1" si="234"/>
        <v>1</v>
      </c>
      <c r="BE432" s="18">
        <f t="shared" ca="1" si="234"/>
        <v>1</v>
      </c>
      <c r="BF432" s="18">
        <f t="shared" ca="1" si="234"/>
        <v>1</v>
      </c>
      <c r="BG432" s="18">
        <f t="shared" ca="1" si="234"/>
        <v>1</v>
      </c>
      <c r="BH432" s="18">
        <f t="shared" ca="1" si="234"/>
        <v>1</v>
      </c>
    </row>
    <row r="433" spans="8:60" x14ac:dyDescent="0.35">
      <c r="H433" s="2" t="str">
        <f t="shared" si="222"/>
        <v>FGT</v>
      </c>
      <c r="I433">
        <f t="shared" si="223"/>
        <v>9</v>
      </c>
      <c r="J433">
        <f t="shared" si="224"/>
        <v>0</v>
      </c>
      <c r="K433" s="18">
        <f t="shared" ca="1" si="230"/>
        <v>1</v>
      </c>
      <c r="L433" s="18">
        <f t="shared" ca="1" si="230"/>
        <v>0</v>
      </c>
      <c r="M433" s="18">
        <f t="shared" ca="1" si="230"/>
        <v>0</v>
      </c>
      <c r="N433" s="18">
        <f t="shared" ca="1" si="230"/>
        <v>0</v>
      </c>
      <c r="O433" s="18">
        <f t="shared" ca="1" si="230"/>
        <v>0</v>
      </c>
      <c r="P433" s="18">
        <f t="shared" ca="1" si="230"/>
        <v>0</v>
      </c>
      <c r="Q433" s="18">
        <f t="shared" ca="1" si="230"/>
        <v>0</v>
      </c>
      <c r="R433" s="18">
        <f t="shared" ca="1" si="230"/>
        <v>0</v>
      </c>
      <c r="S433" s="18">
        <f t="shared" ca="1" si="230"/>
        <v>0</v>
      </c>
      <c r="T433" s="18">
        <f t="shared" ca="1" si="230"/>
        <v>0</v>
      </c>
      <c r="U433" s="18">
        <f t="shared" ca="1" si="231"/>
        <v>0</v>
      </c>
      <c r="V433" s="18">
        <f t="shared" ca="1" si="231"/>
        <v>0</v>
      </c>
      <c r="W433" s="18">
        <f t="shared" ca="1" si="231"/>
        <v>0</v>
      </c>
      <c r="X433" s="18">
        <f t="shared" ca="1" si="231"/>
        <v>0</v>
      </c>
      <c r="Y433" s="18">
        <f t="shared" ca="1" si="231"/>
        <v>0</v>
      </c>
      <c r="Z433" s="18">
        <f t="shared" ca="1" si="231"/>
        <v>0</v>
      </c>
      <c r="AA433" s="18">
        <f t="shared" ca="1" si="231"/>
        <v>0</v>
      </c>
      <c r="AB433" s="18">
        <f t="shared" ca="1" si="231"/>
        <v>0</v>
      </c>
      <c r="AC433" s="18">
        <f t="shared" ca="1" si="231"/>
        <v>0</v>
      </c>
      <c r="AD433" s="18">
        <f t="shared" ca="1" si="231"/>
        <v>0</v>
      </c>
      <c r="AE433" s="18">
        <f t="shared" ca="1" si="232"/>
        <v>0</v>
      </c>
      <c r="AF433" s="18">
        <f t="shared" ca="1" si="232"/>
        <v>0</v>
      </c>
      <c r="AG433" s="18">
        <f t="shared" ca="1" si="232"/>
        <v>0</v>
      </c>
      <c r="AH433" s="18">
        <f t="shared" ca="1" si="232"/>
        <v>0</v>
      </c>
      <c r="AI433" s="18">
        <f t="shared" ca="1" si="232"/>
        <v>0</v>
      </c>
      <c r="AJ433" s="18">
        <f t="shared" ca="1" si="232"/>
        <v>0</v>
      </c>
      <c r="AK433" s="18">
        <f t="shared" ca="1" si="232"/>
        <v>0</v>
      </c>
      <c r="AL433" s="18">
        <f t="shared" ca="1" si="232"/>
        <v>0</v>
      </c>
      <c r="AM433" s="18">
        <f t="shared" ca="1" si="232"/>
        <v>0</v>
      </c>
      <c r="AN433" s="18">
        <f t="shared" ca="1" si="232"/>
        <v>0</v>
      </c>
      <c r="AO433" s="18">
        <f t="shared" ca="1" si="233"/>
        <v>0</v>
      </c>
      <c r="AP433" s="18">
        <f t="shared" ca="1" si="233"/>
        <v>0</v>
      </c>
      <c r="AQ433" s="18">
        <f t="shared" ca="1" si="233"/>
        <v>0</v>
      </c>
      <c r="AR433" s="18">
        <f t="shared" ca="1" si="233"/>
        <v>0</v>
      </c>
      <c r="AS433" s="18">
        <f t="shared" ca="1" si="233"/>
        <v>0</v>
      </c>
      <c r="AT433" s="18">
        <f t="shared" ca="1" si="233"/>
        <v>0</v>
      </c>
      <c r="AU433" s="18">
        <f t="shared" ca="1" si="233"/>
        <v>0</v>
      </c>
      <c r="AV433" s="18">
        <f t="shared" ca="1" si="233"/>
        <v>0</v>
      </c>
      <c r="AW433" s="18">
        <f t="shared" ca="1" si="233"/>
        <v>0</v>
      </c>
      <c r="AX433" s="18">
        <f t="shared" ca="1" si="233"/>
        <v>0</v>
      </c>
      <c r="AY433" s="18">
        <f t="shared" ca="1" si="234"/>
        <v>0</v>
      </c>
      <c r="AZ433" s="18">
        <f t="shared" ca="1" si="234"/>
        <v>0</v>
      </c>
      <c r="BA433" s="18">
        <f t="shared" ca="1" si="234"/>
        <v>0</v>
      </c>
      <c r="BB433" s="18">
        <f t="shared" ca="1" si="234"/>
        <v>0</v>
      </c>
      <c r="BC433" s="18">
        <f t="shared" ca="1" si="234"/>
        <v>0</v>
      </c>
      <c r="BD433" s="18">
        <f t="shared" ca="1" si="234"/>
        <v>0</v>
      </c>
      <c r="BE433" s="18">
        <f t="shared" ca="1" si="234"/>
        <v>0</v>
      </c>
      <c r="BF433" s="18">
        <f t="shared" ca="1" si="234"/>
        <v>0</v>
      </c>
      <c r="BG433" s="18">
        <f t="shared" ca="1" si="234"/>
        <v>0</v>
      </c>
      <c r="BH433" s="18">
        <f t="shared" ca="1" si="234"/>
        <v>0</v>
      </c>
    </row>
    <row r="434" spans="8:60" x14ac:dyDescent="0.35">
      <c r="H434" s="2" t="str">
        <f t="shared" si="222"/>
        <v>FGT</v>
      </c>
      <c r="I434">
        <f t="shared" si="223"/>
        <v>9</v>
      </c>
      <c r="J434">
        <f t="shared" si="224"/>
        <v>1</v>
      </c>
      <c r="K434" s="18">
        <f t="shared" ca="1" si="230"/>
        <v>1.01</v>
      </c>
      <c r="L434" s="18">
        <f t="shared" ca="1" si="230"/>
        <v>1</v>
      </c>
      <c r="M434" s="18">
        <f t="shared" ca="1" si="230"/>
        <v>0</v>
      </c>
      <c r="N434" s="18">
        <f t="shared" ca="1" si="230"/>
        <v>0</v>
      </c>
      <c r="O434" s="18">
        <f t="shared" ca="1" si="230"/>
        <v>0</v>
      </c>
      <c r="P434" s="18">
        <f t="shared" ca="1" si="230"/>
        <v>0</v>
      </c>
      <c r="Q434" s="18">
        <f t="shared" ca="1" si="230"/>
        <v>0</v>
      </c>
      <c r="R434" s="18">
        <f t="shared" ca="1" si="230"/>
        <v>0</v>
      </c>
      <c r="S434" s="18">
        <f t="shared" ca="1" si="230"/>
        <v>0</v>
      </c>
      <c r="T434" s="18">
        <f t="shared" ca="1" si="230"/>
        <v>0</v>
      </c>
      <c r="U434" s="18">
        <f t="shared" ca="1" si="231"/>
        <v>0</v>
      </c>
      <c r="V434" s="18">
        <f t="shared" ca="1" si="231"/>
        <v>0</v>
      </c>
      <c r="W434" s="18">
        <f t="shared" ca="1" si="231"/>
        <v>0</v>
      </c>
      <c r="X434" s="18">
        <f t="shared" ca="1" si="231"/>
        <v>0</v>
      </c>
      <c r="Y434" s="18">
        <f t="shared" ca="1" si="231"/>
        <v>0</v>
      </c>
      <c r="Z434" s="18">
        <f t="shared" ca="1" si="231"/>
        <v>0</v>
      </c>
      <c r="AA434" s="18">
        <f t="shared" ca="1" si="231"/>
        <v>0</v>
      </c>
      <c r="AB434" s="18">
        <f t="shared" ca="1" si="231"/>
        <v>0</v>
      </c>
      <c r="AC434" s="18">
        <f t="shared" ca="1" si="231"/>
        <v>0</v>
      </c>
      <c r="AD434" s="18">
        <f t="shared" ca="1" si="231"/>
        <v>0</v>
      </c>
      <c r="AE434" s="18">
        <f t="shared" ca="1" si="232"/>
        <v>0</v>
      </c>
      <c r="AF434" s="18">
        <f t="shared" ca="1" si="232"/>
        <v>0</v>
      </c>
      <c r="AG434" s="18">
        <f t="shared" ca="1" si="232"/>
        <v>0</v>
      </c>
      <c r="AH434" s="18">
        <f t="shared" ca="1" si="232"/>
        <v>0</v>
      </c>
      <c r="AI434" s="18">
        <f t="shared" ca="1" si="232"/>
        <v>0</v>
      </c>
      <c r="AJ434" s="18">
        <f t="shared" ca="1" si="232"/>
        <v>0</v>
      </c>
      <c r="AK434" s="18">
        <f t="shared" ca="1" si="232"/>
        <v>0</v>
      </c>
      <c r="AL434" s="18">
        <f t="shared" ca="1" si="232"/>
        <v>0</v>
      </c>
      <c r="AM434" s="18">
        <f t="shared" ca="1" si="232"/>
        <v>0</v>
      </c>
      <c r="AN434" s="18">
        <f t="shared" ca="1" si="232"/>
        <v>0</v>
      </c>
      <c r="AO434" s="18">
        <f t="shared" ca="1" si="233"/>
        <v>0</v>
      </c>
      <c r="AP434" s="18">
        <f t="shared" ca="1" si="233"/>
        <v>0</v>
      </c>
      <c r="AQ434" s="18">
        <f t="shared" ca="1" si="233"/>
        <v>0</v>
      </c>
      <c r="AR434" s="18">
        <f t="shared" ca="1" si="233"/>
        <v>0</v>
      </c>
      <c r="AS434" s="18">
        <f t="shared" ca="1" si="233"/>
        <v>0</v>
      </c>
      <c r="AT434" s="18">
        <f t="shared" ca="1" si="233"/>
        <v>0</v>
      </c>
      <c r="AU434" s="18">
        <f t="shared" ca="1" si="233"/>
        <v>0</v>
      </c>
      <c r="AV434" s="18">
        <f t="shared" ca="1" si="233"/>
        <v>0</v>
      </c>
      <c r="AW434" s="18">
        <f t="shared" ca="1" si="233"/>
        <v>0</v>
      </c>
      <c r="AX434" s="18">
        <f t="shared" ca="1" si="233"/>
        <v>0</v>
      </c>
      <c r="AY434" s="18">
        <f t="shared" ca="1" si="234"/>
        <v>0</v>
      </c>
      <c r="AZ434" s="18">
        <f t="shared" ca="1" si="234"/>
        <v>0</v>
      </c>
      <c r="BA434" s="18">
        <f t="shared" ca="1" si="234"/>
        <v>0</v>
      </c>
      <c r="BB434" s="18">
        <f t="shared" ca="1" si="234"/>
        <v>0</v>
      </c>
      <c r="BC434" s="18">
        <f t="shared" ca="1" si="234"/>
        <v>0</v>
      </c>
      <c r="BD434" s="18">
        <f t="shared" ca="1" si="234"/>
        <v>0</v>
      </c>
      <c r="BE434" s="18">
        <f t="shared" ca="1" si="234"/>
        <v>0</v>
      </c>
      <c r="BF434" s="18">
        <f t="shared" ca="1" si="234"/>
        <v>0</v>
      </c>
      <c r="BG434" s="18">
        <f t="shared" ca="1" si="234"/>
        <v>0</v>
      </c>
      <c r="BH434" s="18">
        <f t="shared" ca="1" si="234"/>
        <v>0</v>
      </c>
    </row>
    <row r="435" spans="8:60" x14ac:dyDescent="0.35">
      <c r="H435" s="2" t="str">
        <f t="shared" si="222"/>
        <v>FGT</v>
      </c>
      <c r="I435">
        <f t="shared" si="223"/>
        <v>9</v>
      </c>
      <c r="J435">
        <f t="shared" si="224"/>
        <v>2</v>
      </c>
      <c r="K435" s="18">
        <f t="shared" ref="K435:T444" ca="1" si="235">IF(K$24&gt;$J435,0,OFFSET($K$2,$I435,$J435-K$24))</f>
        <v>1.0201</v>
      </c>
      <c r="L435" s="18">
        <f t="shared" ca="1" si="235"/>
        <v>1.01</v>
      </c>
      <c r="M435" s="18">
        <f t="shared" ca="1" si="235"/>
        <v>1</v>
      </c>
      <c r="N435" s="18">
        <f t="shared" ca="1" si="235"/>
        <v>0</v>
      </c>
      <c r="O435" s="18">
        <f t="shared" ca="1" si="235"/>
        <v>0</v>
      </c>
      <c r="P435" s="18">
        <f t="shared" ca="1" si="235"/>
        <v>0</v>
      </c>
      <c r="Q435" s="18">
        <f t="shared" ca="1" si="235"/>
        <v>0</v>
      </c>
      <c r="R435" s="18">
        <f t="shared" ca="1" si="235"/>
        <v>0</v>
      </c>
      <c r="S435" s="18">
        <f t="shared" ca="1" si="235"/>
        <v>0</v>
      </c>
      <c r="T435" s="18">
        <f t="shared" ca="1" si="235"/>
        <v>0</v>
      </c>
      <c r="U435" s="18">
        <f t="shared" ref="U435:AD444" ca="1" si="236">IF(U$24&gt;$J435,0,OFFSET($K$2,$I435,$J435-U$24))</f>
        <v>0</v>
      </c>
      <c r="V435" s="18">
        <f t="shared" ca="1" si="236"/>
        <v>0</v>
      </c>
      <c r="W435" s="18">
        <f t="shared" ca="1" si="236"/>
        <v>0</v>
      </c>
      <c r="X435" s="18">
        <f t="shared" ca="1" si="236"/>
        <v>0</v>
      </c>
      <c r="Y435" s="18">
        <f t="shared" ca="1" si="236"/>
        <v>0</v>
      </c>
      <c r="Z435" s="18">
        <f t="shared" ca="1" si="236"/>
        <v>0</v>
      </c>
      <c r="AA435" s="18">
        <f t="shared" ca="1" si="236"/>
        <v>0</v>
      </c>
      <c r="AB435" s="18">
        <f t="shared" ca="1" si="236"/>
        <v>0</v>
      </c>
      <c r="AC435" s="18">
        <f t="shared" ca="1" si="236"/>
        <v>0</v>
      </c>
      <c r="AD435" s="18">
        <f t="shared" ca="1" si="236"/>
        <v>0</v>
      </c>
      <c r="AE435" s="18">
        <f t="shared" ref="AE435:AN444" ca="1" si="237">IF(AE$24&gt;$J435,0,OFFSET($K$2,$I435,$J435-AE$24))</f>
        <v>0</v>
      </c>
      <c r="AF435" s="18">
        <f t="shared" ca="1" si="237"/>
        <v>0</v>
      </c>
      <c r="AG435" s="18">
        <f t="shared" ca="1" si="237"/>
        <v>0</v>
      </c>
      <c r="AH435" s="18">
        <f t="shared" ca="1" si="237"/>
        <v>0</v>
      </c>
      <c r="AI435" s="18">
        <f t="shared" ca="1" si="237"/>
        <v>0</v>
      </c>
      <c r="AJ435" s="18">
        <f t="shared" ca="1" si="237"/>
        <v>0</v>
      </c>
      <c r="AK435" s="18">
        <f t="shared" ca="1" si="237"/>
        <v>0</v>
      </c>
      <c r="AL435" s="18">
        <f t="shared" ca="1" si="237"/>
        <v>0</v>
      </c>
      <c r="AM435" s="18">
        <f t="shared" ca="1" si="237"/>
        <v>0</v>
      </c>
      <c r="AN435" s="18">
        <f t="shared" ca="1" si="237"/>
        <v>0</v>
      </c>
      <c r="AO435" s="18">
        <f t="shared" ref="AO435:AX444" ca="1" si="238">IF(AO$24&gt;$J435,0,OFFSET($K$2,$I435,$J435-AO$24))</f>
        <v>0</v>
      </c>
      <c r="AP435" s="18">
        <f t="shared" ca="1" si="238"/>
        <v>0</v>
      </c>
      <c r="AQ435" s="18">
        <f t="shared" ca="1" si="238"/>
        <v>0</v>
      </c>
      <c r="AR435" s="18">
        <f t="shared" ca="1" si="238"/>
        <v>0</v>
      </c>
      <c r="AS435" s="18">
        <f t="shared" ca="1" si="238"/>
        <v>0</v>
      </c>
      <c r="AT435" s="18">
        <f t="shared" ca="1" si="238"/>
        <v>0</v>
      </c>
      <c r="AU435" s="18">
        <f t="shared" ca="1" si="238"/>
        <v>0</v>
      </c>
      <c r="AV435" s="18">
        <f t="shared" ca="1" si="238"/>
        <v>0</v>
      </c>
      <c r="AW435" s="18">
        <f t="shared" ca="1" si="238"/>
        <v>0</v>
      </c>
      <c r="AX435" s="18">
        <f t="shared" ca="1" si="238"/>
        <v>0</v>
      </c>
      <c r="AY435" s="18">
        <f t="shared" ref="AY435:BH444" ca="1" si="239">IF(AY$24&gt;$J435,0,OFFSET($K$2,$I435,$J435-AY$24))</f>
        <v>0</v>
      </c>
      <c r="AZ435" s="18">
        <f t="shared" ca="1" si="239"/>
        <v>0</v>
      </c>
      <c r="BA435" s="18">
        <f t="shared" ca="1" si="239"/>
        <v>0</v>
      </c>
      <c r="BB435" s="18">
        <f t="shared" ca="1" si="239"/>
        <v>0</v>
      </c>
      <c r="BC435" s="18">
        <f t="shared" ca="1" si="239"/>
        <v>0</v>
      </c>
      <c r="BD435" s="18">
        <f t="shared" ca="1" si="239"/>
        <v>0</v>
      </c>
      <c r="BE435" s="18">
        <f t="shared" ca="1" si="239"/>
        <v>0</v>
      </c>
      <c r="BF435" s="18">
        <f t="shared" ca="1" si="239"/>
        <v>0</v>
      </c>
      <c r="BG435" s="18">
        <f t="shared" ca="1" si="239"/>
        <v>0</v>
      </c>
      <c r="BH435" s="18">
        <f t="shared" ca="1" si="239"/>
        <v>0</v>
      </c>
    </row>
    <row r="436" spans="8:60" x14ac:dyDescent="0.35">
      <c r="H436" s="2" t="str">
        <f t="shared" si="222"/>
        <v>FGT</v>
      </c>
      <c r="I436">
        <f t="shared" si="223"/>
        <v>9</v>
      </c>
      <c r="J436">
        <f t="shared" si="224"/>
        <v>3</v>
      </c>
      <c r="K436" s="18">
        <f t="shared" ca="1" si="235"/>
        <v>1.0303009999999999</v>
      </c>
      <c r="L436" s="18">
        <f t="shared" ca="1" si="235"/>
        <v>1.0201</v>
      </c>
      <c r="M436" s="18">
        <f t="shared" ca="1" si="235"/>
        <v>1.01</v>
      </c>
      <c r="N436" s="18">
        <f t="shared" ca="1" si="235"/>
        <v>1</v>
      </c>
      <c r="O436" s="18">
        <f t="shared" ca="1" si="235"/>
        <v>0</v>
      </c>
      <c r="P436" s="18">
        <f t="shared" ca="1" si="235"/>
        <v>0</v>
      </c>
      <c r="Q436" s="18">
        <f t="shared" ca="1" si="235"/>
        <v>0</v>
      </c>
      <c r="R436" s="18">
        <f t="shared" ca="1" si="235"/>
        <v>0</v>
      </c>
      <c r="S436" s="18">
        <f t="shared" ca="1" si="235"/>
        <v>0</v>
      </c>
      <c r="T436" s="18">
        <f t="shared" ca="1" si="235"/>
        <v>0</v>
      </c>
      <c r="U436" s="18">
        <f t="shared" ca="1" si="236"/>
        <v>0</v>
      </c>
      <c r="V436" s="18">
        <f t="shared" ca="1" si="236"/>
        <v>0</v>
      </c>
      <c r="W436" s="18">
        <f t="shared" ca="1" si="236"/>
        <v>0</v>
      </c>
      <c r="X436" s="18">
        <f t="shared" ca="1" si="236"/>
        <v>0</v>
      </c>
      <c r="Y436" s="18">
        <f t="shared" ca="1" si="236"/>
        <v>0</v>
      </c>
      <c r="Z436" s="18">
        <f t="shared" ca="1" si="236"/>
        <v>0</v>
      </c>
      <c r="AA436" s="18">
        <f t="shared" ca="1" si="236"/>
        <v>0</v>
      </c>
      <c r="AB436" s="18">
        <f t="shared" ca="1" si="236"/>
        <v>0</v>
      </c>
      <c r="AC436" s="18">
        <f t="shared" ca="1" si="236"/>
        <v>0</v>
      </c>
      <c r="AD436" s="18">
        <f t="shared" ca="1" si="236"/>
        <v>0</v>
      </c>
      <c r="AE436" s="18">
        <f t="shared" ca="1" si="237"/>
        <v>0</v>
      </c>
      <c r="AF436" s="18">
        <f t="shared" ca="1" si="237"/>
        <v>0</v>
      </c>
      <c r="AG436" s="18">
        <f t="shared" ca="1" si="237"/>
        <v>0</v>
      </c>
      <c r="AH436" s="18">
        <f t="shared" ca="1" si="237"/>
        <v>0</v>
      </c>
      <c r="AI436" s="18">
        <f t="shared" ca="1" si="237"/>
        <v>0</v>
      </c>
      <c r="AJ436" s="18">
        <f t="shared" ca="1" si="237"/>
        <v>0</v>
      </c>
      <c r="AK436" s="18">
        <f t="shared" ca="1" si="237"/>
        <v>0</v>
      </c>
      <c r="AL436" s="18">
        <f t="shared" ca="1" si="237"/>
        <v>0</v>
      </c>
      <c r="AM436" s="18">
        <f t="shared" ca="1" si="237"/>
        <v>0</v>
      </c>
      <c r="AN436" s="18">
        <f t="shared" ca="1" si="237"/>
        <v>0</v>
      </c>
      <c r="AO436" s="18">
        <f t="shared" ca="1" si="238"/>
        <v>0</v>
      </c>
      <c r="AP436" s="18">
        <f t="shared" ca="1" si="238"/>
        <v>0</v>
      </c>
      <c r="AQ436" s="18">
        <f t="shared" ca="1" si="238"/>
        <v>0</v>
      </c>
      <c r="AR436" s="18">
        <f t="shared" ca="1" si="238"/>
        <v>0</v>
      </c>
      <c r="AS436" s="18">
        <f t="shared" ca="1" si="238"/>
        <v>0</v>
      </c>
      <c r="AT436" s="18">
        <f t="shared" ca="1" si="238"/>
        <v>0</v>
      </c>
      <c r="AU436" s="18">
        <f t="shared" ca="1" si="238"/>
        <v>0</v>
      </c>
      <c r="AV436" s="18">
        <f t="shared" ca="1" si="238"/>
        <v>0</v>
      </c>
      <c r="AW436" s="18">
        <f t="shared" ca="1" si="238"/>
        <v>0</v>
      </c>
      <c r="AX436" s="18">
        <f t="shared" ca="1" si="238"/>
        <v>0</v>
      </c>
      <c r="AY436" s="18">
        <f t="shared" ca="1" si="239"/>
        <v>0</v>
      </c>
      <c r="AZ436" s="18">
        <f t="shared" ca="1" si="239"/>
        <v>0</v>
      </c>
      <c r="BA436" s="18">
        <f t="shared" ca="1" si="239"/>
        <v>0</v>
      </c>
      <c r="BB436" s="18">
        <f t="shared" ca="1" si="239"/>
        <v>0</v>
      </c>
      <c r="BC436" s="18">
        <f t="shared" ca="1" si="239"/>
        <v>0</v>
      </c>
      <c r="BD436" s="18">
        <f t="shared" ca="1" si="239"/>
        <v>0</v>
      </c>
      <c r="BE436" s="18">
        <f t="shared" ca="1" si="239"/>
        <v>0</v>
      </c>
      <c r="BF436" s="18">
        <f t="shared" ca="1" si="239"/>
        <v>0</v>
      </c>
      <c r="BG436" s="18">
        <f t="shared" ca="1" si="239"/>
        <v>0</v>
      </c>
      <c r="BH436" s="18">
        <f t="shared" ca="1" si="239"/>
        <v>0</v>
      </c>
    </row>
    <row r="437" spans="8:60" x14ac:dyDescent="0.35">
      <c r="H437" s="2" t="str">
        <f t="shared" si="222"/>
        <v>FGT</v>
      </c>
      <c r="I437">
        <f t="shared" si="223"/>
        <v>9</v>
      </c>
      <c r="J437">
        <f t="shared" si="224"/>
        <v>4</v>
      </c>
      <c r="K437" s="18">
        <f t="shared" ca="1" si="235"/>
        <v>1.04060401</v>
      </c>
      <c r="L437" s="18">
        <f t="shared" ca="1" si="235"/>
        <v>1.0303009999999999</v>
      </c>
      <c r="M437" s="18">
        <f t="shared" ca="1" si="235"/>
        <v>1.0201</v>
      </c>
      <c r="N437" s="18">
        <f t="shared" ca="1" si="235"/>
        <v>1.01</v>
      </c>
      <c r="O437" s="18">
        <f t="shared" ca="1" si="235"/>
        <v>1</v>
      </c>
      <c r="P437" s="18">
        <f t="shared" ca="1" si="235"/>
        <v>0</v>
      </c>
      <c r="Q437" s="18">
        <f t="shared" ca="1" si="235"/>
        <v>0</v>
      </c>
      <c r="R437" s="18">
        <f t="shared" ca="1" si="235"/>
        <v>0</v>
      </c>
      <c r="S437" s="18">
        <f t="shared" ca="1" si="235"/>
        <v>0</v>
      </c>
      <c r="T437" s="18">
        <f t="shared" ca="1" si="235"/>
        <v>0</v>
      </c>
      <c r="U437" s="18">
        <f t="shared" ca="1" si="236"/>
        <v>0</v>
      </c>
      <c r="V437" s="18">
        <f t="shared" ca="1" si="236"/>
        <v>0</v>
      </c>
      <c r="W437" s="18">
        <f t="shared" ca="1" si="236"/>
        <v>0</v>
      </c>
      <c r="X437" s="18">
        <f t="shared" ca="1" si="236"/>
        <v>0</v>
      </c>
      <c r="Y437" s="18">
        <f t="shared" ca="1" si="236"/>
        <v>0</v>
      </c>
      <c r="Z437" s="18">
        <f t="shared" ca="1" si="236"/>
        <v>0</v>
      </c>
      <c r="AA437" s="18">
        <f t="shared" ca="1" si="236"/>
        <v>0</v>
      </c>
      <c r="AB437" s="18">
        <f t="shared" ca="1" si="236"/>
        <v>0</v>
      </c>
      <c r="AC437" s="18">
        <f t="shared" ca="1" si="236"/>
        <v>0</v>
      </c>
      <c r="AD437" s="18">
        <f t="shared" ca="1" si="236"/>
        <v>0</v>
      </c>
      <c r="AE437" s="18">
        <f t="shared" ca="1" si="237"/>
        <v>0</v>
      </c>
      <c r="AF437" s="18">
        <f t="shared" ca="1" si="237"/>
        <v>0</v>
      </c>
      <c r="AG437" s="18">
        <f t="shared" ca="1" si="237"/>
        <v>0</v>
      </c>
      <c r="AH437" s="18">
        <f t="shared" ca="1" si="237"/>
        <v>0</v>
      </c>
      <c r="AI437" s="18">
        <f t="shared" ca="1" si="237"/>
        <v>0</v>
      </c>
      <c r="AJ437" s="18">
        <f t="shared" ca="1" si="237"/>
        <v>0</v>
      </c>
      <c r="AK437" s="18">
        <f t="shared" ca="1" si="237"/>
        <v>0</v>
      </c>
      <c r="AL437" s="18">
        <f t="shared" ca="1" si="237"/>
        <v>0</v>
      </c>
      <c r="AM437" s="18">
        <f t="shared" ca="1" si="237"/>
        <v>0</v>
      </c>
      <c r="AN437" s="18">
        <f t="shared" ca="1" si="237"/>
        <v>0</v>
      </c>
      <c r="AO437" s="18">
        <f t="shared" ca="1" si="238"/>
        <v>0</v>
      </c>
      <c r="AP437" s="18">
        <f t="shared" ca="1" si="238"/>
        <v>0</v>
      </c>
      <c r="AQ437" s="18">
        <f t="shared" ca="1" si="238"/>
        <v>0</v>
      </c>
      <c r="AR437" s="18">
        <f t="shared" ca="1" si="238"/>
        <v>0</v>
      </c>
      <c r="AS437" s="18">
        <f t="shared" ca="1" si="238"/>
        <v>0</v>
      </c>
      <c r="AT437" s="18">
        <f t="shared" ca="1" si="238"/>
        <v>0</v>
      </c>
      <c r="AU437" s="18">
        <f t="shared" ca="1" si="238"/>
        <v>0</v>
      </c>
      <c r="AV437" s="18">
        <f t="shared" ca="1" si="238"/>
        <v>0</v>
      </c>
      <c r="AW437" s="18">
        <f t="shared" ca="1" si="238"/>
        <v>0</v>
      </c>
      <c r="AX437" s="18">
        <f t="shared" ca="1" si="238"/>
        <v>0</v>
      </c>
      <c r="AY437" s="18">
        <f t="shared" ca="1" si="239"/>
        <v>0</v>
      </c>
      <c r="AZ437" s="18">
        <f t="shared" ca="1" si="239"/>
        <v>0</v>
      </c>
      <c r="BA437" s="18">
        <f t="shared" ca="1" si="239"/>
        <v>0</v>
      </c>
      <c r="BB437" s="18">
        <f t="shared" ca="1" si="239"/>
        <v>0</v>
      </c>
      <c r="BC437" s="18">
        <f t="shared" ca="1" si="239"/>
        <v>0</v>
      </c>
      <c r="BD437" s="18">
        <f t="shared" ca="1" si="239"/>
        <v>0</v>
      </c>
      <c r="BE437" s="18">
        <f t="shared" ca="1" si="239"/>
        <v>0</v>
      </c>
      <c r="BF437" s="18">
        <f t="shared" ca="1" si="239"/>
        <v>0</v>
      </c>
      <c r="BG437" s="18">
        <f t="shared" ca="1" si="239"/>
        <v>0</v>
      </c>
      <c r="BH437" s="18">
        <f t="shared" ca="1" si="239"/>
        <v>0</v>
      </c>
    </row>
    <row r="438" spans="8:60" x14ac:dyDescent="0.35">
      <c r="H438" s="2" t="str">
        <f t="shared" si="222"/>
        <v>FGT</v>
      </c>
      <c r="I438">
        <f t="shared" si="223"/>
        <v>9</v>
      </c>
      <c r="J438">
        <f t="shared" si="224"/>
        <v>5</v>
      </c>
      <c r="K438" s="18">
        <f t="shared" ca="1" si="235"/>
        <v>1.0510100500999999</v>
      </c>
      <c r="L438" s="18">
        <f t="shared" ca="1" si="235"/>
        <v>1.04060401</v>
      </c>
      <c r="M438" s="18">
        <f t="shared" ca="1" si="235"/>
        <v>1.0303009999999999</v>
      </c>
      <c r="N438" s="18">
        <f t="shared" ca="1" si="235"/>
        <v>1.0201</v>
      </c>
      <c r="O438" s="18">
        <f t="shared" ca="1" si="235"/>
        <v>1.01</v>
      </c>
      <c r="P438" s="18">
        <f t="shared" ca="1" si="235"/>
        <v>1</v>
      </c>
      <c r="Q438" s="18">
        <f t="shared" ca="1" si="235"/>
        <v>0</v>
      </c>
      <c r="R438" s="18">
        <f t="shared" ca="1" si="235"/>
        <v>0</v>
      </c>
      <c r="S438" s="18">
        <f t="shared" ca="1" si="235"/>
        <v>0</v>
      </c>
      <c r="T438" s="18">
        <f t="shared" ca="1" si="235"/>
        <v>0</v>
      </c>
      <c r="U438" s="18">
        <f t="shared" ca="1" si="236"/>
        <v>0</v>
      </c>
      <c r="V438" s="18">
        <f t="shared" ca="1" si="236"/>
        <v>0</v>
      </c>
      <c r="W438" s="18">
        <f t="shared" ca="1" si="236"/>
        <v>0</v>
      </c>
      <c r="X438" s="18">
        <f t="shared" ca="1" si="236"/>
        <v>0</v>
      </c>
      <c r="Y438" s="18">
        <f t="shared" ca="1" si="236"/>
        <v>0</v>
      </c>
      <c r="Z438" s="18">
        <f t="shared" ca="1" si="236"/>
        <v>0</v>
      </c>
      <c r="AA438" s="18">
        <f t="shared" ca="1" si="236"/>
        <v>0</v>
      </c>
      <c r="AB438" s="18">
        <f t="shared" ca="1" si="236"/>
        <v>0</v>
      </c>
      <c r="AC438" s="18">
        <f t="shared" ca="1" si="236"/>
        <v>0</v>
      </c>
      <c r="AD438" s="18">
        <f t="shared" ca="1" si="236"/>
        <v>0</v>
      </c>
      <c r="AE438" s="18">
        <f t="shared" ca="1" si="237"/>
        <v>0</v>
      </c>
      <c r="AF438" s="18">
        <f t="shared" ca="1" si="237"/>
        <v>0</v>
      </c>
      <c r="AG438" s="18">
        <f t="shared" ca="1" si="237"/>
        <v>0</v>
      </c>
      <c r="AH438" s="18">
        <f t="shared" ca="1" si="237"/>
        <v>0</v>
      </c>
      <c r="AI438" s="18">
        <f t="shared" ca="1" si="237"/>
        <v>0</v>
      </c>
      <c r="AJ438" s="18">
        <f t="shared" ca="1" si="237"/>
        <v>0</v>
      </c>
      <c r="AK438" s="18">
        <f t="shared" ca="1" si="237"/>
        <v>0</v>
      </c>
      <c r="AL438" s="18">
        <f t="shared" ca="1" si="237"/>
        <v>0</v>
      </c>
      <c r="AM438" s="18">
        <f t="shared" ca="1" si="237"/>
        <v>0</v>
      </c>
      <c r="AN438" s="18">
        <f t="shared" ca="1" si="237"/>
        <v>0</v>
      </c>
      <c r="AO438" s="18">
        <f t="shared" ca="1" si="238"/>
        <v>0</v>
      </c>
      <c r="AP438" s="18">
        <f t="shared" ca="1" si="238"/>
        <v>0</v>
      </c>
      <c r="AQ438" s="18">
        <f t="shared" ca="1" si="238"/>
        <v>0</v>
      </c>
      <c r="AR438" s="18">
        <f t="shared" ca="1" si="238"/>
        <v>0</v>
      </c>
      <c r="AS438" s="18">
        <f t="shared" ca="1" si="238"/>
        <v>0</v>
      </c>
      <c r="AT438" s="18">
        <f t="shared" ca="1" si="238"/>
        <v>0</v>
      </c>
      <c r="AU438" s="18">
        <f t="shared" ca="1" si="238"/>
        <v>0</v>
      </c>
      <c r="AV438" s="18">
        <f t="shared" ca="1" si="238"/>
        <v>0</v>
      </c>
      <c r="AW438" s="18">
        <f t="shared" ca="1" si="238"/>
        <v>0</v>
      </c>
      <c r="AX438" s="18">
        <f t="shared" ca="1" si="238"/>
        <v>0</v>
      </c>
      <c r="AY438" s="18">
        <f t="shared" ca="1" si="239"/>
        <v>0</v>
      </c>
      <c r="AZ438" s="18">
        <f t="shared" ca="1" si="239"/>
        <v>0</v>
      </c>
      <c r="BA438" s="18">
        <f t="shared" ca="1" si="239"/>
        <v>0</v>
      </c>
      <c r="BB438" s="18">
        <f t="shared" ca="1" si="239"/>
        <v>0</v>
      </c>
      <c r="BC438" s="18">
        <f t="shared" ca="1" si="239"/>
        <v>0</v>
      </c>
      <c r="BD438" s="18">
        <f t="shared" ca="1" si="239"/>
        <v>0</v>
      </c>
      <c r="BE438" s="18">
        <f t="shared" ca="1" si="239"/>
        <v>0</v>
      </c>
      <c r="BF438" s="18">
        <f t="shared" ca="1" si="239"/>
        <v>0</v>
      </c>
      <c r="BG438" s="18">
        <f t="shared" ca="1" si="239"/>
        <v>0</v>
      </c>
      <c r="BH438" s="18">
        <f t="shared" ca="1" si="239"/>
        <v>0</v>
      </c>
    </row>
    <row r="439" spans="8:60" x14ac:dyDescent="0.35">
      <c r="H439" s="2" t="str">
        <f t="shared" si="222"/>
        <v>FGT</v>
      </c>
      <c r="I439">
        <f t="shared" si="223"/>
        <v>9</v>
      </c>
      <c r="J439">
        <f t="shared" si="224"/>
        <v>6</v>
      </c>
      <c r="K439" s="18">
        <f t="shared" ca="1" si="235"/>
        <v>1.0615201506010001</v>
      </c>
      <c r="L439" s="18">
        <f t="shared" ca="1" si="235"/>
        <v>1.0510100500999999</v>
      </c>
      <c r="M439" s="18">
        <f t="shared" ca="1" si="235"/>
        <v>1.04060401</v>
      </c>
      <c r="N439" s="18">
        <f t="shared" ca="1" si="235"/>
        <v>1.0303009999999999</v>
      </c>
      <c r="O439" s="18">
        <f t="shared" ca="1" si="235"/>
        <v>1.0201</v>
      </c>
      <c r="P439" s="18">
        <f t="shared" ca="1" si="235"/>
        <v>1.01</v>
      </c>
      <c r="Q439" s="18">
        <f t="shared" ca="1" si="235"/>
        <v>1</v>
      </c>
      <c r="R439" s="18">
        <f t="shared" ca="1" si="235"/>
        <v>0</v>
      </c>
      <c r="S439" s="18">
        <f t="shared" ca="1" si="235"/>
        <v>0</v>
      </c>
      <c r="T439" s="18">
        <f t="shared" ca="1" si="235"/>
        <v>0</v>
      </c>
      <c r="U439" s="18">
        <f t="shared" ca="1" si="236"/>
        <v>0</v>
      </c>
      <c r="V439" s="18">
        <f t="shared" ca="1" si="236"/>
        <v>0</v>
      </c>
      <c r="W439" s="18">
        <f t="shared" ca="1" si="236"/>
        <v>0</v>
      </c>
      <c r="X439" s="18">
        <f t="shared" ca="1" si="236"/>
        <v>0</v>
      </c>
      <c r="Y439" s="18">
        <f t="shared" ca="1" si="236"/>
        <v>0</v>
      </c>
      <c r="Z439" s="18">
        <f t="shared" ca="1" si="236"/>
        <v>0</v>
      </c>
      <c r="AA439" s="18">
        <f t="shared" ca="1" si="236"/>
        <v>0</v>
      </c>
      <c r="AB439" s="18">
        <f t="shared" ca="1" si="236"/>
        <v>0</v>
      </c>
      <c r="AC439" s="18">
        <f t="shared" ca="1" si="236"/>
        <v>0</v>
      </c>
      <c r="AD439" s="18">
        <f t="shared" ca="1" si="236"/>
        <v>0</v>
      </c>
      <c r="AE439" s="18">
        <f t="shared" ca="1" si="237"/>
        <v>0</v>
      </c>
      <c r="AF439" s="18">
        <f t="shared" ca="1" si="237"/>
        <v>0</v>
      </c>
      <c r="AG439" s="18">
        <f t="shared" ca="1" si="237"/>
        <v>0</v>
      </c>
      <c r="AH439" s="18">
        <f t="shared" ca="1" si="237"/>
        <v>0</v>
      </c>
      <c r="AI439" s="18">
        <f t="shared" ca="1" si="237"/>
        <v>0</v>
      </c>
      <c r="AJ439" s="18">
        <f t="shared" ca="1" si="237"/>
        <v>0</v>
      </c>
      <c r="AK439" s="18">
        <f t="shared" ca="1" si="237"/>
        <v>0</v>
      </c>
      <c r="AL439" s="18">
        <f t="shared" ca="1" si="237"/>
        <v>0</v>
      </c>
      <c r="AM439" s="18">
        <f t="shared" ca="1" si="237"/>
        <v>0</v>
      </c>
      <c r="AN439" s="18">
        <f t="shared" ca="1" si="237"/>
        <v>0</v>
      </c>
      <c r="AO439" s="18">
        <f t="shared" ca="1" si="238"/>
        <v>0</v>
      </c>
      <c r="AP439" s="18">
        <f t="shared" ca="1" si="238"/>
        <v>0</v>
      </c>
      <c r="AQ439" s="18">
        <f t="shared" ca="1" si="238"/>
        <v>0</v>
      </c>
      <c r="AR439" s="18">
        <f t="shared" ca="1" si="238"/>
        <v>0</v>
      </c>
      <c r="AS439" s="18">
        <f t="shared" ca="1" si="238"/>
        <v>0</v>
      </c>
      <c r="AT439" s="18">
        <f t="shared" ca="1" si="238"/>
        <v>0</v>
      </c>
      <c r="AU439" s="18">
        <f t="shared" ca="1" si="238"/>
        <v>0</v>
      </c>
      <c r="AV439" s="18">
        <f t="shared" ca="1" si="238"/>
        <v>0</v>
      </c>
      <c r="AW439" s="18">
        <f t="shared" ca="1" si="238"/>
        <v>0</v>
      </c>
      <c r="AX439" s="18">
        <f t="shared" ca="1" si="238"/>
        <v>0</v>
      </c>
      <c r="AY439" s="18">
        <f t="shared" ca="1" si="239"/>
        <v>0</v>
      </c>
      <c r="AZ439" s="18">
        <f t="shared" ca="1" si="239"/>
        <v>0</v>
      </c>
      <c r="BA439" s="18">
        <f t="shared" ca="1" si="239"/>
        <v>0</v>
      </c>
      <c r="BB439" s="18">
        <f t="shared" ca="1" si="239"/>
        <v>0</v>
      </c>
      <c r="BC439" s="18">
        <f t="shared" ca="1" si="239"/>
        <v>0</v>
      </c>
      <c r="BD439" s="18">
        <f t="shared" ca="1" si="239"/>
        <v>0</v>
      </c>
      <c r="BE439" s="18">
        <f t="shared" ca="1" si="239"/>
        <v>0</v>
      </c>
      <c r="BF439" s="18">
        <f t="shared" ca="1" si="239"/>
        <v>0</v>
      </c>
      <c r="BG439" s="18">
        <f t="shared" ca="1" si="239"/>
        <v>0</v>
      </c>
      <c r="BH439" s="18">
        <f t="shared" ca="1" si="239"/>
        <v>0</v>
      </c>
    </row>
    <row r="440" spans="8:60" x14ac:dyDescent="0.35">
      <c r="H440" s="2" t="str">
        <f t="shared" si="222"/>
        <v>FGT</v>
      </c>
      <c r="I440">
        <f t="shared" si="223"/>
        <v>9</v>
      </c>
      <c r="J440">
        <f t="shared" si="224"/>
        <v>7</v>
      </c>
      <c r="K440" s="18">
        <f t="shared" ca="1" si="235"/>
        <v>1.0721353521070098</v>
      </c>
      <c r="L440" s="18">
        <f t="shared" ca="1" si="235"/>
        <v>1.0615201506010001</v>
      </c>
      <c r="M440" s="18">
        <f t="shared" ca="1" si="235"/>
        <v>1.0510100500999999</v>
      </c>
      <c r="N440" s="18">
        <f t="shared" ca="1" si="235"/>
        <v>1.04060401</v>
      </c>
      <c r="O440" s="18">
        <f t="shared" ca="1" si="235"/>
        <v>1.0303009999999999</v>
      </c>
      <c r="P440" s="18">
        <f t="shared" ca="1" si="235"/>
        <v>1.0201</v>
      </c>
      <c r="Q440" s="18">
        <f t="shared" ca="1" si="235"/>
        <v>1.01</v>
      </c>
      <c r="R440" s="18">
        <f t="shared" ca="1" si="235"/>
        <v>1</v>
      </c>
      <c r="S440" s="18">
        <f t="shared" ca="1" si="235"/>
        <v>0</v>
      </c>
      <c r="T440" s="18">
        <f t="shared" ca="1" si="235"/>
        <v>0</v>
      </c>
      <c r="U440" s="18">
        <f t="shared" ca="1" si="236"/>
        <v>0</v>
      </c>
      <c r="V440" s="18">
        <f t="shared" ca="1" si="236"/>
        <v>0</v>
      </c>
      <c r="W440" s="18">
        <f t="shared" ca="1" si="236"/>
        <v>0</v>
      </c>
      <c r="X440" s="18">
        <f t="shared" ca="1" si="236"/>
        <v>0</v>
      </c>
      <c r="Y440" s="18">
        <f t="shared" ca="1" si="236"/>
        <v>0</v>
      </c>
      <c r="Z440" s="18">
        <f t="shared" ca="1" si="236"/>
        <v>0</v>
      </c>
      <c r="AA440" s="18">
        <f t="shared" ca="1" si="236"/>
        <v>0</v>
      </c>
      <c r="AB440" s="18">
        <f t="shared" ca="1" si="236"/>
        <v>0</v>
      </c>
      <c r="AC440" s="18">
        <f t="shared" ca="1" si="236"/>
        <v>0</v>
      </c>
      <c r="AD440" s="18">
        <f t="shared" ca="1" si="236"/>
        <v>0</v>
      </c>
      <c r="AE440" s="18">
        <f t="shared" ca="1" si="237"/>
        <v>0</v>
      </c>
      <c r="AF440" s="18">
        <f t="shared" ca="1" si="237"/>
        <v>0</v>
      </c>
      <c r="AG440" s="18">
        <f t="shared" ca="1" si="237"/>
        <v>0</v>
      </c>
      <c r="AH440" s="18">
        <f t="shared" ca="1" si="237"/>
        <v>0</v>
      </c>
      <c r="AI440" s="18">
        <f t="shared" ca="1" si="237"/>
        <v>0</v>
      </c>
      <c r="AJ440" s="18">
        <f t="shared" ca="1" si="237"/>
        <v>0</v>
      </c>
      <c r="AK440" s="18">
        <f t="shared" ca="1" si="237"/>
        <v>0</v>
      </c>
      <c r="AL440" s="18">
        <f t="shared" ca="1" si="237"/>
        <v>0</v>
      </c>
      <c r="AM440" s="18">
        <f t="shared" ca="1" si="237"/>
        <v>0</v>
      </c>
      <c r="AN440" s="18">
        <f t="shared" ca="1" si="237"/>
        <v>0</v>
      </c>
      <c r="AO440" s="18">
        <f t="shared" ca="1" si="238"/>
        <v>0</v>
      </c>
      <c r="AP440" s="18">
        <f t="shared" ca="1" si="238"/>
        <v>0</v>
      </c>
      <c r="AQ440" s="18">
        <f t="shared" ca="1" si="238"/>
        <v>0</v>
      </c>
      <c r="AR440" s="18">
        <f t="shared" ca="1" si="238"/>
        <v>0</v>
      </c>
      <c r="AS440" s="18">
        <f t="shared" ca="1" si="238"/>
        <v>0</v>
      </c>
      <c r="AT440" s="18">
        <f t="shared" ca="1" si="238"/>
        <v>0</v>
      </c>
      <c r="AU440" s="18">
        <f t="shared" ca="1" si="238"/>
        <v>0</v>
      </c>
      <c r="AV440" s="18">
        <f t="shared" ca="1" si="238"/>
        <v>0</v>
      </c>
      <c r="AW440" s="18">
        <f t="shared" ca="1" si="238"/>
        <v>0</v>
      </c>
      <c r="AX440" s="18">
        <f t="shared" ca="1" si="238"/>
        <v>0</v>
      </c>
      <c r="AY440" s="18">
        <f t="shared" ca="1" si="239"/>
        <v>0</v>
      </c>
      <c r="AZ440" s="18">
        <f t="shared" ca="1" si="239"/>
        <v>0</v>
      </c>
      <c r="BA440" s="18">
        <f t="shared" ca="1" si="239"/>
        <v>0</v>
      </c>
      <c r="BB440" s="18">
        <f t="shared" ca="1" si="239"/>
        <v>0</v>
      </c>
      <c r="BC440" s="18">
        <f t="shared" ca="1" si="239"/>
        <v>0</v>
      </c>
      <c r="BD440" s="18">
        <f t="shared" ca="1" si="239"/>
        <v>0</v>
      </c>
      <c r="BE440" s="18">
        <f t="shared" ca="1" si="239"/>
        <v>0</v>
      </c>
      <c r="BF440" s="18">
        <f t="shared" ca="1" si="239"/>
        <v>0</v>
      </c>
      <c r="BG440" s="18">
        <f t="shared" ca="1" si="239"/>
        <v>0</v>
      </c>
      <c r="BH440" s="18">
        <f t="shared" ca="1" si="239"/>
        <v>0</v>
      </c>
    </row>
    <row r="441" spans="8:60" x14ac:dyDescent="0.35">
      <c r="H441" s="2" t="str">
        <f t="shared" si="222"/>
        <v>FGT</v>
      </c>
      <c r="I441">
        <f t="shared" si="223"/>
        <v>9</v>
      </c>
      <c r="J441">
        <f t="shared" si="224"/>
        <v>8</v>
      </c>
      <c r="K441" s="18">
        <f t="shared" ca="1" si="235"/>
        <v>1.0828567056280802</v>
      </c>
      <c r="L441" s="18">
        <f t="shared" ca="1" si="235"/>
        <v>1.0721353521070098</v>
      </c>
      <c r="M441" s="18">
        <f t="shared" ca="1" si="235"/>
        <v>1.0615201506010001</v>
      </c>
      <c r="N441" s="18">
        <f t="shared" ca="1" si="235"/>
        <v>1.0510100500999999</v>
      </c>
      <c r="O441" s="18">
        <f t="shared" ca="1" si="235"/>
        <v>1.04060401</v>
      </c>
      <c r="P441" s="18">
        <f t="shared" ca="1" si="235"/>
        <v>1.0303009999999999</v>
      </c>
      <c r="Q441" s="18">
        <f t="shared" ca="1" si="235"/>
        <v>1.0201</v>
      </c>
      <c r="R441" s="18">
        <f t="shared" ca="1" si="235"/>
        <v>1.01</v>
      </c>
      <c r="S441" s="18">
        <f t="shared" ca="1" si="235"/>
        <v>1</v>
      </c>
      <c r="T441" s="18">
        <f t="shared" ca="1" si="235"/>
        <v>0</v>
      </c>
      <c r="U441" s="18">
        <f t="shared" ca="1" si="236"/>
        <v>0</v>
      </c>
      <c r="V441" s="18">
        <f t="shared" ca="1" si="236"/>
        <v>0</v>
      </c>
      <c r="W441" s="18">
        <f t="shared" ca="1" si="236"/>
        <v>0</v>
      </c>
      <c r="X441" s="18">
        <f t="shared" ca="1" si="236"/>
        <v>0</v>
      </c>
      <c r="Y441" s="18">
        <f t="shared" ca="1" si="236"/>
        <v>0</v>
      </c>
      <c r="Z441" s="18">
        <f t="shared" ca="1" si="236"/>
        <v>0</v>
      </c>
      <c r="AA441" s="18">
        <f t="shared" ca="1" si="236"/>
        <v>0</v>
      </c>
      <c r="AB441" s="18">
        <f t="shared" ca="1" si="236"/>
        <v>0</v>
      </c>
      <c r="AC441" s="18">
        <f t="shared" ca="1" si="236"/>
        <v>0</v>
      </c>
      <c r="AD441" s="18">
        <f t="shared" ca="1" si="236"/>
        <v>0</v>
      </c>
      <c r="AE441" s="18">
        <f t="shared" ca="1" si="237"/>
        <v>0</v>
      </c>
      <c r="AF441" s="18">
        <f t="shared" ca="1" si="237"/>
        <v>0</v>
      </c>
      <c r="AG441" s="18">
        <f t="shared" ca="1" si="237"/>
        <v>0</v>
      </c>
      <c r="AH441" s="18">
        <f t="shared" ca="1" si="237"/>
        <v>0</v>
      </c>
      <c r="AI441" s="18">
        <f t="shared" ca="1" si="237"/>
        <v>0</v>
      </c>
      <c r="AJ441" s="18">
        <f t="shared" ca="1" si="237"/>
        <v>0</v>
      </c>
      <c r="AK441" s="18">
        <f t="shared" ca="1" si="237"/>
        <v>0</v>
      </c>
      <c r="AL441" s="18">
        <f t="shared" ca="1" si="237"/>
        <v>0</v>
      </c>
      <c r="AM441" s="18">
        <f t="shared" ca="1" si="237"/>
        <v>0</v>
      </c>
      <c r="AN441" s="18">
        <f t="shared" ca="1" si="237"/>
        <v>0</v>
      </c>
      <c r="AO441" s="18">
        <f t="shared" ca="1" si="238"/>
        <v>0</v>
      </c>
      <c r="AP441" s="18">
        <f t="shared" ca="1" si="238"/>
        <v>0</v>
      </c>
      <c r="AQ441" s="18">
        <f t="shared" ca="1" si="238"/>
        <v>0</v>
      </c>
      <c r="AR441" s="18">
        <f t="shared" ca="1" si="238"/>
        <v>0</v>
      </c>
      <c r="AS441" s="18">
        <f t="shared" ca="1" si="238"/>
        <v>0</v>
      </c>
      <c r="AT441" s="18">
        <f t="shared" ca="1" si="238"/>
        <v>0</v>
      </c>
      <c r="AU441" s="18">
        <f t="shared" ca="1" si="238"/>
        <v>0</v>
      </c>
      <c r="AV441" s="18">
        <f t="shared" ca="1" si="238"/>
        <v>0</v>
      </c>
      <c r="AW441" s="18">
        <f t="shared" ca="1" si="238"/>
        <v>0</v>
      </c>
      <c r="AX441" s="18">
        <f t="shared" ca="1" si="238"/>
        <v>0</v>
      </c>
      <c r="AY441" s="18">
        <f t="shared" ca="1" si="239"/>
        <v>0</v>
      </c>
      <c r="AZ441" s="18">
        <f t="shared" ca="1" si="239"/>
        <v>0</v>
      </c>
      <c r="BA441" s="18">
        <f t="shared" ca="1" si="239"/>
        <v>0</v>
      </c>
      <c r="BB441" s="18">
        <f t="shared" ca="1" si="239"/>
        <v>0</v>
      </c>
      <c r="BC441" s="18">
        <f t="shared" ca="1" si="239"/>
        <v>0</v>
      </c>
      <c r="BD441" s="18">
        <f t="shared" ca="1" si="239"/>
        <v>0</v>
      </c>
      <c r="BE441" s="18">
        <f t="shared" ca="1" si="239"/>
        <v>0</v>
      </c>
      <c r="BF441" s="18">
        <f t="shared" ca="1" si="239"/>
        <v>0</v>
      </c>
      <c r="BG441" s="18">
        <f t="shared" ca="1" si="239"/>
        <v>0</v>
      </c>
      <c r="BH441" s="18">
        <f t="shared" ca="1" si="239"/>
        <v>0</v>
      </c>
    </row>
    <row r="442" spans="8:60" x14ac:dyDescent="0.35">
      <c r="H442" s="2" t="str">
        <f t="shared" si="222"/>
        <v>FGT</v>
      </c>
      <c r="I442">
        <f t="shared" si="223"/>
        <v>9</v>
      </c>
      <c r="J442">
        <f t="shared" si="224"/>
        <v>9</v>
      </c>
      <c r="K442" s="18">
        <f t="shared" ca="1" si="235"/>
        <v>1.0936852726843611</v>
      </c>
      <c r="L442" s="18">
        <f t="shared" ca="1" si="235"/>
        <v>1.0828567056280802</v>
      </c>
      <c r="M442" s="18">
        <f t="shared" ca="1" si="235"/>
        <v>1.0721353521070098</v>
      </c>
      <c r="N442" s="18">
        <f t="shared" ca="1" si="235"/>
        <v>1.0615201506010001</v>
      </c>
      <c r="O442" s="18">
        <f t="shared" ca="1" si="235"/>
        <v>1.0510100500999999</v>
      </c>
      <c r="P442" s="18">
        <f t="shared" ca="1" si="235"/>
        <v>1.04060401</v>
      </c>
      <c r="Q442" s="18">
        <f t="shared" ca="1" si="235"/>
        <v>1.0303009999999999</v>
      </c>
      <c r="R442" s="18">
        <f t="shared" ca="1" si="235"/>
        <v>1.0201</v>
      </c>
      <c r="S442" s="18">
        <f t="shared" ca="1" si="235"/>
        <v>1.01</v>
      </c>
      <c r="T442" s="18">
        <f t="shared" ca="1" si="235"/>
        <v>1</v>
      </c>
      <c r="U442" s="18">
        <f t="shared" ca="1" si="236"/>
        <v>0</v>
      </c>
      <c r="V442" s="18">
        <f t="shared" ca="1" si="236"/>
        <v>0</v>
      </c>
      <c r="W442" s="18">
        <f t="shared" ca="1" si="236"/>
        <v>0</v>
      </c>
      <c r="X442" s="18">
        <f t="shared" ca="1" si="236"/>
        <v>0</v>
      </c>
      <c r="Y442" s="18">
        <f t="shared" ca="1" si="236"/>
        <v>0</v>
      </c>
      <c r="Z442" s="18">
        <f t="shared" ca="1" si="236"/>
        <v>0</v>
      </c>
      <c r="AA442" s="18">
        <f t="shared" ca="1" si="236"/>
        <v>0</v>
      </c>
      <c r="AB442" s="18">
        <f t="shared" ca="1" si="236"/>
        <v>0</v>
      </c>
      <c r="AC442" s="18">
        <f t="shared" ca="1" si="236"/>
        <v>0</v>
      </c>
      <c r="AD442" s="18">
        <f t="shared" ca="1" si="236"/>
        <v>0</v>
      </c>
      <c r="AE442" s="18">
        <f t="shared" ca="1" si="237"/>
        <v>0</v>
      </c>
      <c r="AF442" s="18">
        <f t="shared" ca="1" si="237"/>
        <v>0</v>
      </c>
      <c r="AG442" s="18">
        <f t="shared" ca="1" si="237"/>
        <v>0</v>
      </c>
      <c r="AH442" s="18">
        <f t="shared" ca="1" si="237"/>
        <v>0</v>
      </c>
      <c r="AI442" s="18">
        <f t="shared" ca="1" si="237"/>
        <v>0</v>
      </c>
      <c r="AJ442" s="18">
        <f t="shared" ca="1" si="237"/>
        <v>0</v>
      </c>
      <c r="AK442" s="18">
        <f t="shared" ca="1" si="237"/>
        <v>0</v>
      </c>
      <c r="AL442" s="18">
        <f t="shared" ca="1" si="237"/>
        <v>0</v>
      </c>
      <c r="AM442" s="18">
        <f t="shared" ca="1" si="237"/>
        <v>0</v>
      </c>
      <c r="AN442" s="18">
        <f t="shared" ca="1" si="237"/>
        <v>0</v>
      </c>
      <c r="AO442" s="18">
        <f t="shared" ca="1" si="238"/>
        <v>0</v>
      </c>
      <c r="AP442" s="18">
        <f t="shared" ca="1" si="238"/>
        <v>0</v>
      </c>
      <c r="AQ442" s="18">
        <f t="shared" ca="1" si="238"/>
        <v>0</v>
      </c>
      <c r="AR442" s="18">
        <f t="shared" ca="1" si="238"/>
        <v>0</v>
      </c>
      <c r="AS442" s="18">
        <f t="shared" ca="1" si="238"/>
        <v>0</v>
      </c>
      <c r="AT442" s="18">
        <f t="shared" ca="1" si="238"/>
        <v>0</v>
      </c>
      <c r="AU442" s="18">
        <f t="shared" ca="1" si="238"/>
        <v>0</v>
      </c>
      <c r="AV442" s="18">
        <f t="shared" ca="1" si="238"/>
        <v>0</v>
      </c>
      <c r="AW442" s="18">
        <f t="shared" ca="1" si="238"/>
        <v>0</v>
      </c>
      <c r="AX442" s="18">
        <f t="shared" ca="1" si="238"/>
        <v>0</v>
      </c>
      <c r="AY442" s="18">
        <f t="shared" ca="1" si="239"/>
        <v>0</v>
      </c>
      <c r="AZ442" s="18">
        <f t="shared" ca="1" si="239"/>
        <v>0</v>
      </c>
      <c r="BA442" s="18">
        <f t="shared" ca="1" si="239"/>
        <v>0</v>
      </c>
      <c r="BB442" s="18">
        <f t="shared" ca="1" si="239"/>
        <v>0</v>
      </c>
      <c r="BC442" s="18">
        <f t="shared" ca="1" si="239"/>
        <v>0</v>
      </c>
      <c r="BD442" s="18">
        <f t="shared" ca="1" si="239"/>
        <v>0</v>
      </c>
      <c r="BE442" s="18">
        <f t="shared" ca="1" si="239"/>
        <v>0</v>
      </c>
      <c r="BF442" s="18">
        <f t="shared" ca="1" si="239"/>
        <v>0</v>
      </c>
      <c r="BG442" s="18">
        <f t="shared" ca="1" si="239"/>
        <v>0</v>
      </c>
      <c r="BH442" s="18">
        <f t="shared" ca="1" si="239"/>
        <v>0</v>
      </c>
    </row>
    <row r="443" spans="8:60" x14ac:dyDescent="0.35">
      <c r="H443" s="2" t="str">
        <f t="shared" si="222"/>
        <v>FGT</v>
      </c>
      <c r="I443">
        <f t="shared" si="223"/>
        <v>9</v>
      </c>
      <c r="J443">
        <f t="shared" si="224"/>
        <v>10</v>
      </c>
      <c r="K443" s="18">
        <f t="shared" ca="1" si="235"/>
        <v>1.1046221254112047</v>
      </c>
      <c r="L443" s="18">
        <f t="shared" ca="1" si="235"/>
        <v>1.0936852726843611</v>
      </c>
      <c r="M443" s="18">
        <f t="shared" ca="1" si="235"/>
        <v>1.0828567056280802</v>
      </c>
      <c r="N443" s="18">
        <f t="shared" ca="1" si="235"/>
        <v>1.0721353521070098</v>
      </c>
      <c r="O443" s="18">
        <f t="shared" ca="1" si="235"/>
        <v>1.0615201506010001</v>
      </c>
      <c r="P443" s="18">
        <f t="shared" ca="1" si="235"/>
        <v>1.0510100500999999</v>
      </c>
      <c r="Q443" s="18">
        <f t="shared" ca="1" si="235"/>
        <v>1.04060401</v>
      </c>
      <c r="R443" s="18">
        <f t="shared" ca="1" si="235"/>
        <v>1.0303009999999999</v>
      </c>
      <c r="S443" s="18">
        <f t="shared" ca="1" si="235"/>
        <v>1.0201</v>
      </c>
      <c r="T443" s="18">
        <f t="shared" ca="1" si="235"/>
        <v>1.01</v>
      </c>
      <c r="U443" s="18">
        <f t="shared" ca="1" si="236"/>
        <v>1</v>
      </c>
      <c r="V443" s="18">
        <f t="shared" ca="1" si="236"/>
        <v>0</v>
      </c>
      <c r="W443" s="18">
        <f t="shared" ca="1" si="236"/>
        <v>0</v>
      </c>
      <c r="X443" s="18">
        <f t="shared" ca="1" si="236"/>
        <v>0</v>
      </c>
      <c r="Y443" s="18">
        <f t="shared" ca="1" si="236"/>
        <v>0</v>
      </c>
      <c r="Z443" s="18">
        <f t="shared" ca="1" si="236"/>
        <v>0</v>
      </c>
      <c r="AA443" s="18">
        <f t="shared" ca="1" si="236"/>
        <v>0</v>
      </c>
      <c r="AB443" s="18">
        <f t="shared" ca="1" si="236"/>
        <v>0</v>
      </c>
      <c r="AC443" s="18">
        <f t="shared" ca="1" si="236"/>
        <v>0</v>
      </c>
      <c r="AD443" s="18">
        <f t="shared" ca="1" si="236"/>
        <v>0</v>
      </c>
      <c r="AE443" s="18">
        <f t="shared" ca="1" si="237"/>
        <v>0</v>
      </c>
      <c r="AF443" s="18">
        <f t="shared" ca="1" si="237"/>
        <v>0</v>
      </c>
      <c r="AG443" s="18">
        <f t="shared" ca="1" si="237"/>
        <v>0</v>
      </c>
      <c r="AH443" s="18">
        <f t="shared" ca="1" si="237"/>
        <v>0</v>
      </c>
      <c r="AI443" s="18">
        <f t="shared" ca="1" si="237"/>
        <v>0</v>
      </c>
      <c r="AJ443" s="18">
        <f t="shared" ca="1" si="237"/>
        <v>0</v>
      </c>
      <c r="AK443" s="18">
        <f t="shared" ca="1" si="237"/>
        <v>0</v>
      </c>
      <c r="AL443" s="18">
        <f t="shared" ca="1" si="237"/>
        <v>0</v>
      </c>
      <c r="AM443" s="18">
        <f t="shared" ca="1" si="237"/>
        <v>0</v>
      </c>
      <c r="AN443" s="18">
        <f t="shared" ca="1" si="237"/>
        <v>0</v>
      </c>
      <c r="AO443" s="18">
        <f t="shared" ca="1" si="238"/>
        <v>0</v>
      </c>
      <c r="AP443" s="18">
        <f t="shared" ca="1" si="238"/>
        <v>0</v>
      </c>
      <c r="AQ443" s="18">
        <f t="shared" ca="1" si="238"/>
        <v>0</v>
      </c>
      <c r="AR443" s="18">
        <f t="shared" ca="1" si="238"/>
        <v>0</v>
      </c>
      <c r="AS443" s="18">
        <f t="shared" ca="1" si="238"/>
        <v>0</v>
      </c>
      <c r="AT443" s="18">
        <f t="shared" ca="1" si="238"/>
        <v>0</v>
      </c>
      <c r="AU443" s="18">
        <f t="shared" ca="1" si="238"/>
        <v>0</v>
      </c>
      <c r="AV443" s="18">
        <f t="shared" ca="1" si="238"/>
        <v>0</v>
      </c>
      <c r="AW443" s="18">
        <f t="shared" ca="1" si="238"/>
        <v>0</v>
      </c>
      <c r="AX443" s="18">
        <f t="shared" ca="1" si="238"/>
        <v>0</v>
      </c>
      <c r="AY443" s="18">
        <f t="shared" ca="1" si="239"/>
        <v>0</v>
      </c>
      <c r="AZ443" s="18">
        <f t="shared" ca="1" si="239"/>
        <v>0</v>
      </c>
      <c r="BA443" s="18">
        <f t="shared" ca="1" si="239"/>
        <v>0</v>
      </c>
      <c r="BB443" s="18">
        <f t="shared" ca="1" si="239"/>
        <v>0</v>
      </c>
      <c r="BC443" s="18">
        <f t="shared" ca="1" si="239"/>
        <v>0</v>
      </c>
      <c r="BD443" s="18">
        <f t="shared" ca="1" si="239"/>
        <v>0</v>
      </c>
      <c r="BE443" s="18">
        <f t="shared" ca="1" si="239"/>
        <v>0</v>
      </c>
      <c r="BF443" s="18">
        <f t="shared" ca="1" si="239"/>
        <v>0</v>
      </c>
      <c r="BG443" s="18">
        <f t="shared" ca="1" si="239"/>
        <v>0</v>
      </c>
      <c r="BH443" s="18">
        <f t="shared" ca="1" si="239"/>
        <v>0</v>
      </c>
    </row>
    <row r="444" spans="8:60" x14ac:dyDescent="0.35">
      <c r="H444" s="2" t="str">
        <f t="shared" si="222"/>
        <v>FGT</v>
      </c>
      <c r="I444">
        <f t="shared" si="223"/>
        <v>9</v>
      </c>
      <c r="J444">
        <f t="shared" si="224"/>
        <v>11</v>
      </c>
      <c r="K444" s="18">
        <f t="shared" ca="1" si="235"/>
        <v>1.1156683466653166</v>
      </c>
      <c r="L444" s="18">
        <f t="shared" ca="1" si="235"/>
        <v>1.1046221254112047</v>
      </c>
      <c r="M444" s="18">
        <f t="shared" ca="1" si="235"/>
        <v>1.0936852726843611</v>
      </c>
      <c r="N444" s="18">
        <f t="shared" ca="1" si="235"/>
        <v>1.0828567056280802</v>
      </c>
      <c r="O444" s="18">
        <f t="shared" ca="1" si="235"/>
        <v>1.0721353521070098</v>
      </c>
      <c r="P444" s="18">
        <f t="shared" ca="1" si="235"/>
        <v>1.0615201506010001</v>
      </c>
      <c r="Q444" s="18">
        <f t="shared" ca="1" si="235"/>
        <v>1.0510100500999999</v>
      </c>
      <c r="R444" s="18">
        <f t="shared" ca="1" si="235"/>
        <v>1.04060401</v>
      </c>
      <c r="S444" s="18">
        <f t="shared" ca="1" si="235"/>
        <v>1.0303009999999999</v>
      </c>
      <c r="T444" s="18">
        <f t="shared" ca="1" si="235"/>
        <v>1.0201</v>
      </c>
      <c r="U444" s="18">
        <f t="shared" ca="1" si="236"/>
        <v>1.01</v>
      </c>
      <c r="V444" s="18">
        <f t="shared" ca="1" si="236"/>
        <v>1</v>
      </c>
      <c r="W444" s="18">
        <f t="shared" ca="1" si="236"/>
        <v>0</v>
      </c>
      <c r="X444" s="18">
        <f t="shared" ca="1" si="236"/>
        <v>0</v>
      </c>
      <c r="Y444" s="18">
        <f t="shared" ca="1" si="236"/>
        <v>0</v>
      </c>
      <c r="Z444" s="18">
        <f t="shared" ca="1" si="236"/>
        <v>0</v>
      </c>
      <c r="AA444" s="18">
        <f t="shared" ca="1" si="236"/>
        <v>0</v>
      </c>
      <c r="AB444" s="18">
        <f t="shared" ca="1" si="236"/>
        <v>0</v>
      </c>
      <c r="AC444" s="18">
        <f t="shared" ca="1" si="236"/>
        <v>0</v>
      </c>
      <c r="AD444" s="18">
        <f t="shared" ca="1" si="236"/>
        <v>0</v>
      </c>
      <c r="AE444" s="18">
        <f t="shared" ca="1" si="237"/>
        <v>0</v>
      </c>
      <c r="AF444" s="18">
        <f t="shared" ca="1" si="237"/>
        <v>0</v>
      </c>
      <c r="AG444" s="18">
        <f t="shared" ca="1" si="237"/>
        <v>0</v>
      </c>
      <c r="AH444" s="18">
        <f t="shared" ca="1" si="237"/>
        <v>0</v>
      </c>
      <c r="AI444" s="18">
        <f t="shared" ca="1" si="237"/>
        <v>0</v>
      </c>
      <c r="AJ444" s="18">
        <f t="shared" ca="1" si="237"/>
        <v>0</v>
      </c>
      <c r="AK444" s="18">
        <f t="shared" ca="1" si="237"/>
        <v>0</v>
      </c>
      <c r="AL444" s="18">
        <f t="shared" ca="1" si="237"/>
        <v>0</v>
      </c>
      <c r="AM444" s="18">
        <f t="shared" ca="1" si="237"/>
        <v>0</v>
      </c>
      <c r="AN444" s="18">
        <f t="shared" ca="1" si="237"/>
        <v>0</v>
      </c>
      <c r="AO444" s="18">
        <f t="shared" ca="1" si="238"/>
        <v>0</v>
      </c>
      <c r="AP444" s="18">
        <f t="shared" ca="1" si="238"/>
        <v>0</v>
      </c>
      <c r="AQ444" s="18">
        <f t="shared" ca="1" si="238"/>
        <v>0</v>
      </c>
      <c r="AR444" s="18">
        <f t="shared" ca="1" si="238"/>
        <v>0</v>
      </c>
      <c r="AS444" s="18">
        <f t="shared" ca="1" si="238"/>
        <v>0</v>
      </c>
      <c r="AT444" s="18">
        <f t="shared" ca="1" si="238"/>
        <v>0</v>
      </c>
      <c r="AU444" s="18">
        <f t="shared" ca="1" si="238"/>
        <v>0</v>
      </c>
      <c r="AV444" s="18">
        <f t="shared" ca="1" si="238"/>
        <v>0</v>
      </c>
      <c r="AW444" s="18">
        <f t="shared" ca="1" si="238"/>
        <v>0</v>
      </c>
      <c r="AX444" s="18">
        <f t="shared" ca="1" si="238"/>
        <v>0</v>
      </c>
      <c r="AY444" s="18">
        <f t="shared" ca="1" si="239"/>
        <v>0</v>
      </c>
      <c r="AZ444" s="18">
        <f t="shared" ca="1" si="239"/>
        <v>0</v>
      </c>
      <c r="BA444" s="18">
        <f t="shared" ca="1" si="239"/>
        <v>0</v>
      </c>
      <c r="BB444" s="18">
        <f t="shared" ca="1" si="239"/>
        <v>0</v>
      </c>
      <c r="BC444" s="18">
        <f t="shared" ca="1" si="239"/>
        <v>0</v>
      </c>
      <c r="BD444" s="18">
        <f t="shared" ca="1" si="239"/>
        <v>0</v>
      </c>
      <c r="BE444" s="18">
        <f t="shared" ca="1" si="239"/>
        <v>0</v>
      </c>
      <c r="BF444" s="18">
        <f t="shared" ca="1" si="239"/>
        <v>0</v>
      </c>
      <c r="BG444" s="18">
        <f t="shared" ca="1" si="239"/>
        <v>0</v>
      </c>
      <c r="BH444" s="18">
        <f t="shared" ca="1" si="239"/>
        <v>0</v>
      </c>
    </row>
    <row r="445" spans="8:60" x14ac:dyDescent="0.35">
      <c r="H445" s="2" t="str">
        <f t="shared" si="222"/>
        <v>FGT</v>
      </c>
      <c r="I445">
        <f t="shared" si="223"/>
        <v>9</v>
      </c>
      <c r="J445">
        <f t="shared" si="224"/>
        <v>12</v>
      </c>
      <c r="K445" s="18">
        <f t="shared" ref="K445:T454" ca="1" si="240">IF(K$24&gt;$J445,0,OFFSET($K$2,$I445,$J445-K$24))</f>
        <v>1.1268250301319698</v>
      </c>
      <c r="L445" s="18">
        <f t="shared" ca="1" si="240"/>
        <v>1.1156683466653166</v>
      </c>
      <c r="M445" s="18">
        <f t="shared" ca="1" si="240"/>
        <v>1.1046221254112047</v>
      </c>
      <c r="N445" s="18">
        <f t="shared" ca="1" si="240"/>
        <v>1.0936852726843611</v>
      </c>
      <c r="O445" s="18">
        <f t="shared" ca="1" si="240"/>
        <v>1.0828567056280802</v>
      </c>
      <c r="P445" s="18">
        <f t="shared" ca="1" si="240"/>
        <v>1.0721353521070098</v>
      </c>
      <c r="Q445" s="18">
        <f t="shared" ca="1" si="240"/>
        <v>1.0615201506010001</v>
      </c>
      <c r="R445" s="18">
        <f t="shared" ca="1" si="240"/>
        <v>1.0510100500999999</v>
      </c>
      <c r="S445" s="18">
        <f t="shared" ca="1" si="240"/>
        <v>1.04060401</v>
      </c>
      <c r="T445" s="18">
        <f t="shared" ca="1" si="240"/>
        <v>1.0303009999999999</v>
      </c>
      <c r="U445" s="18">
        <f t="shared" ref="U445:AD454" ca="1" si="241">IF(U$24&gt;$J445,0,OFFSET($K$2,$I445,$J445-U$24))</f>
        <v>1.0201</v>
      </c>
      <c r="V445" s="18">
        <f t="shared" ca="1" si="241"/>
        <v>1.01</v>
      </c>
      <c r="W445" s="18">
        <f t="shared" ca="1" si="241"/>
        <v>1</v>
      </c>
      <c r="X445" s="18">
        <f t="shared" ca="1" si="241"/>
        <v>0</v>
      </c>
      <c r="Y445" s="18">
        <f t="shared" ca="1" si="241"/>
        <v>0</v>
      </c>
      <c r="Z445" s="18">
        <f t="shared" ca="1" si="241"/>
        <v>0</v>
      </c>
      <c r="AA445" s="18">
        <f t="shared" ca="1" si="241"/>
        <v>0</v>
      </c>
      <c r="AB445" s="18">
        <f t="shared" ca="1" si="241"/>
        <v>0</v>
      </c>
      <c r="AC445" s="18">
        <f t="shared" ca="1" si="241"/>
        <v>0</v>
      </c>
      <c r="AD445" s="18">
        <f t="shared" ca="1" si="241"/>
        <v>0</v>
      </c>
      <c r="AE445" s="18">
        <f t="shared" ref="AE445:AN454" ca="1" si="242">IF(AE$24&gt;$J445,0,OFFSET($K$2,$I445,$J445-AE$24))</f>
        <v>0</v>
      </c>
      <c r="AF445" s="18">
        <f t="shared" ca="1" si="242"/>
        <v>0</v>
      </c>
      <c r="AG445" s="18">
        <f t="shared" ca="1" si="242"/>
        <v>0</v>
      </c>
      <c r="AH445" s="18">
        <f t="shared" ca="1" si="242"/>
        <v>0</v>
      </c>
      <c r="AI445" s="18">
        <f t="shared" ca="1" si="242"/>
        <v>0</v>
      </c>
      <c r="AJ445" s="18">
        <f t="shared" ca="1" si="242"/>
        <v>0</v>
      </c>
      <c r="AK445" s="18">
        <f t="shared" ca="1" si="242"/>
        <v>0</v>
      </c>
      <c r="AL445" s="18">
        <f t="shared" ca="1" si="242"/>
        <v>0</v>
      </c>
      <c r="AM445" s="18">
        <f t="shared" ca="1" si="242"/>
        <v>0</v>
      </c>
      <c r="AN445" s="18">
        <f t="shared" ca="1" si="242"/>
        <v>0</v>
      </c>
      <c r="AO445" s="18">
        <f t="shared" ref="AO445:AX454" ca="1" si="243">IF(AO$24&gt;$J445,0,OFFSET($K$2,$I445,$J445-AO$24))</f>
        <v>0</v>
      </c>
      <c r="AP445" s="18">
        <f t="shared" ca="1" si="243"/>
        <v>0</v>
      </c>
      <c r="AQ445" s="18">
        <f t="shared" ca="1" si="243"/>
        <v>0</v>
      </c>
      <c r="AR445" s="18">
        <f t="shared" ca="1" si="243"/>
        <v>0</v>
      </c>
      <c r="AS445" s="18">
        <f t="shared" ca="1" si="243"/>
        <v>0</v>
      </c>
      <c r="AT445" s="18">
        <f t="shared" ca="1" si="243"/>
        <v>0</v>
      </c>
      <c r="AU445" s="18">
        <f t="shared" ca="1" si="243"/>
        <v>0</v>
      </c>
      <c r="AV445" s="18">
        <f t="shared" ca="1" si="243"/>
        <v>0</v>
      </c>
      <c r="AW445" s="18">
        <f t="shared" ca="1" si="243"/>
        <v>0</v>
      </c>
      <c r="AX445" s="18">
        <f t="shared" ca="1" si="243"/>
        <v>0</v>
      </c>
      <c r="AY445" s="18">
        <f t="shared" ref="AY445:BH454" ca="1" si="244">IF(AY$24&gt;$J445,0,OFFSET($K$2,$I445,$J445-AY$24))</f>
        <v>0</v>
      </c>
      <c r="AZ445" s="18">
        <f t="shared" ca="1" si="244"/>
        <v>0</v>
      </c>
      <c r="BA445" s="18">
        <f t="shared" ca="1" si="244"/>
        <v>0</v>
      </c>
      <c r="BB445" s="18">
        <f t="shared" ca="1" si="244"/>
        <v>0</v>
      </c>
      <c r="BC445" s="18">
        <f t="shared" ca="1" si="244"/>
        <v>0</v>
      </c>
      <c r="BD445" s="18">
        <f t="shared" ca="1" si="244"/>
        <v>0</v>
      </c>
      <c r="BE445" s="18">
        <f t="shared" ca="1" si="244"/>
        <v>0</v>
      </c>
      <c r="BF445" s="18">
        <f t="shared" ca="1" si="244"/>
        <v>0</v>
      </c>
      <c r="BG445" s="18">
        <f t="shared" ca="1" si="244"/>
        <v>0</v>
      </c>
      <c r="BH445" s="18">
        <f t="shared" ca="1" si="244"/>
        <v>0</v>
      </c>
    </row>
    <row r="446" spans="8:60" x14ac:dyDescent="0.35">
      <c r="H446" s="2" t="str">
        <f t="shared" si="222"/>
        <v>FGT</v>
      </c>
      <c r="I446">
        <f t="shared" si="223"/>
        <v>9</v>
      </c>
      <c r="J446">
        <f t="shared" si="224"/>
        <v>13</v>
      </c>
      <c r="K446" s="18">
        <f t="shared" ca="1" si="240"/>
        <v>1.1380932804332895</v>
      </c>
      <c r="L446" s="18">
        <f t="shared" ca="1" si="240"/>
        <v>1.1268250301319698</v>
      </c>
      <c r="M446" s="18">
        <f t="shared" ca="1" si="240"/>
        <v>1.1156683466653166</v>
      </c>
      <c r="N446" s="18">
        <f t="shared" ca="1" si="240"/>
        <v>1.1046221254112047</v>
      </c>
      <c r="O446" s="18">
        <f t="shared" ca="1" si="240"/>
        <v>1.0936852726843611</v>
      </c>
      <c r="P446" s="18">
        <f t="shared" ca="1" si="240"/>
        <v>1.0828567056280802</v>
      </c>
      <c r="Q446" s="18">
        <f t="shared" ca="1" si="240"/>
        <v>1.0721353521070098</v>
      </c>
      <c r="R446" s="18">
        <f t="shared" ca="1" si="240"/>
        <v>1.0615201506010001</v>
      </c>
      <c r="S446" s="18">
        <f t="shared" ca="1" si="240"/>
        <v>1.0510100500999999</v>
      </c>
      <c r="T446" s="18">
        <f t="shared" ca="1" si="240"/>
        <v>1.04060401</v>
      </c>
      <c r="U446" s="18">
        <f t="shared" ca="1" si="241"/>
        <v>1.0303009999999999</v>
      </c>
      <c r="V446" s="18">
        <f t="shared" ca="1" si="241"/>
        <v>1.0201</v>
      </c>
      <c r="W446" s="18">
        <f t="shared" ca="1" si="241"/>
        <v>1.01</v>
      </c>
      <c r="X446" s="18">
        <f t="shared" ca="1" si="241"/>
        <v>1</v>
      </c>
      <c r="Y446" s="18">
        <f t="shared" ca="1" si="241"/>
        <v>0</v>
      </c>
      <c r="Z446" s="18">
        <f t="shared" ca="1" si="241"/>
        <v>0</v>
      </c>
      <c r="AA446" s="18">
        <f t="shared" ca="1" si="241"/>
        <v>0</v>
      </c>
      <c r="AB446" s="18">
        <f t="shared" ca="1" si="241"/>
        <v>0</v>
      </c>
      <c r="AC446" s="18">
        <f t="shared" ca="1" si="241"/>
        <v>0</v>
      </c>
      <c r="AD446" s="18">
        <f t="shared" ca="1" si="241"/>
        <v>0</v>
      </c>
      <c r="AE446" s="18">
        <f t="shared" ca="1" si="242"/>
        <v>0</v>
      </c>
      <c r="AF446" s="18">
        <f t="shared" ca="1" si="242"/>
        <v>0</v>
      </c>
      <c r="AG446" s="18">
        <f t="shared" ca="1" si="242"/>
        <v>0</v>
      </c>
      <c r="AH446" s="18">
        <f t="shared" ca="1" si="242"/>
        <v>0</v>
      </c>
      <c r="AI446" s="18">
        <f t="shared" ca="1" si="242"/>
        <v>0</v>
      </c>
      <c r="AJ446" s="18">
        <f t="shared" ca="1" si="242"/>
        <v>0</v>
      </c>
      <c r="AK446" s="18">
        <f t="shared" ca="1" si="242"/>
        <v>0</v>
      </c>
      <c r="AL446" s="18">
        <f t="shared" ca="1" si="242"/>
        <v>0</v>
      </c>
      <c r="AM446" s="18">
        <f t="shared" ca="1" si="242"/>
        <v>0</v>
      </c>
      <c r="AN446" s="18">
        <f t="shared" ca="1" si="242"/>
        <v>0</v>
      </c>
      <c r="AO446" s="18">
        <f t="shared" ca="1" si="243"/>
        <v>0</v>
      </c>
      <c r="AP446" s="18">
        <f t="shared" ca="1" si="243"/>
        <v>0</v>
      </c>
      <c r="AQ446" s="18">
        <f t="shared" ca="1" si="243"/>
        <v>0</v>
      </c>
      <c r="AR446" s="18">
        <f t="shared" ca="1" si="243"/>
        <v>0</v>
      </c>
      <c r="AS446" s="18">
        <f t="shared" ca="1" si="243"/>
        <v>0</v>
      </c>
      <c r="AT446" s="18">
        <f t="shared" ca="1" si="243"/>
        <v>0</v>
      </c>
      <c r="AU446" s="18">
        <f t="shared" ca="1" si="243"/>
        <v>0</v>
      </c>
      <c r="AV446" s="18">
        <f t="shared" ca="1" si="243"/>
        <v>0</v>
      </c>
      <c r="AW446" s="18">
        <f t="shared" ca="1" si="243"/>
        <v>0</v>
      </c>
      <c r="AX446" s="18">
        <f t="shared" ca="1" si="243"/>
        <v>0</v>
      </c>
      <c r="AY446" s="18">
        <f t="shared" ca="1" si="244"/>
        <v>0</v>
      </c>
      <c r="AZ446" s="18">
        <f t="shared" ca="1" si="244"/>
        <v>0</v>
      </c>
      <c r="BA446" s="18">
        <f t="shared" ca="1" si="244"/>
        <v>0</v>
      </c>
      <c r="BB446" s="18">
        <f t="shared" ca="1" si="244"/>
        <v>0</v>
      </c>
      <c r="BC446" s="18">
        <f t="shared" ca="1" si="244"/>
        <v>0</v>
      </c>
      <c r="BD446" s="18">
        <f t="shared" ca="1" si="244"/>
        <v>0</v>
      </c>
      <c r="BE446" s="18">
        <f t="shared" ca="1" si="244"/>
        <v>0</v>
      </c>
      <c r="BF446" s="18">
        <f t="shared" ca="1" si="244"/>
        <v>0</v>
      </c>
      <c r="BG446" s="18">
        <f t="shared" ca="1" si="244"/>
        <v>0</v>
      </c>
      <c r="BH446" s="18">
        <f t="shared" ca="1" si="244"/>
        <v>0</v>
      </c>
    </row>
    <row r="447" spans="8:60" x14ac:dyDescent="0.35">
      <c r="H447" s="2" t="str">
        <f t="shared" si="222"/>
        <v>FGT</v>
      </c>
      <c r="I447">
        <f t="shared" si="223"/>
        <v>9</v>
      </c>
      <c r="J447">
        <f t="shared" si="224"/>
        <v>14</v>
      </c>
      <c r="K447" s="18">
        <f t="shared" ca="1" si="240"/>
        <v>1.1494742132376226</v>
      </c>
      <c r="L447" s="18">
        <f t="shared" ca="1" si="240"/>
        <v>1.1380932804332895</v>
      </c>
      <c r="M447" s="18">
        <f t="shared" ca="1" si="240"/>
        <v>1.1268250301319698</v>
      </c>
      <c r="N447" s="18">
        <f t="shared" ca="1" si="240"/>
        <v>1.1156683466653166</v>
      </c>
      <c r="O447" s="18">
        <f t="shared" ca="1" si="240"/>
        <v>1.1046221254112047</v>
      </c>
      <c r="P447" s="18">
        <f t="shared" ca="1" si="240"/>
        <v>1.0936852726843611</v>
      </c>
      <c r="Q447" s="18">
        <f t="shared" ca="1" si="240"/>
        <v>1.0828567056280802</v>
      </c>
      <c r="R447" s="18">
        <f t="shared" ca="1" si="240"/>
        <v>1.0721353521070098</v>
      </c>
      <c r="S447" s="18">
        <f t="shared" ca="1" si="240"/>
        <v>1.0615201506010001</v>
      </c>
      <c r="T447" s="18">
        <f t="shared" ca="1" si="240"/>
        <v>1.0510100500999999</v>
      </c>
      <c r="U447" s="18">
        <f t="shared" ca="1" si="241"/>
        <v>1.04060401</v>
      </c>
      <c r="V447" s="18">
        <f t="shared" ca="1" si="241"/>
        <v>1.0303009999999999</v>
      </c>
      <c r="W447" s="18">
        <f t="shared" ca="1" si="241"/>
        <v>1.0201</v>
      </c>
      <c r="X447" s="18">
        <f t="shared" ca="1" si="241"/>
        <v>1.01</v>
      </c>
      <c r="Y447" s="18">
        <f t="shared" ca="1" si="241"/>
        <v>1</v>
      </c>
      <c r="Z447" s="18">
        <f t="shared" ca="1" si="241"/>
        <v>0</v>
      </c>
      <c r="AA447" s="18">
        <f t="shared" ca="1" si="241"/>
        <v>0</v>
      </c>
      <c r="AB447" s="18">
        <f t="shared" ca="1" si="241"/>
        <v>0</v>
      </c>
      <c r="AC447" s="18">
        <f t="shared" ca="1" si="241"/>
        <v>0</v>
      </c>
      <c r="AD447" s="18">
        <f t="shared" ca="1" si="241"/>
        <v>0</v>
      </c>
      <c r="AE447" s="18">
        <f t="shared" ca="1" si="242"/>
        <v>0</v>
      </c>
      <c r="AF447" s="18">
        <f t="shared" ca="1" si="242"/>
        <v>0</v>
      </c>
      <c r="AG447" s="18">
        <f t="shared" ca="1" si="242"/>
        <v>0</v>
      </c>
      <c r="AH447" s="18">
        <f t="shared" ca="1" si="242"/>
        <v>0</v>
      </c>
      <c r="AI447" s="18">
        <f t="shared" ca="1" si="242"/>
        <v>0</v>
      </c>
      <c r="AJ447" s="18">
        <f t="shared" ca="1" si="242"/>
        <v>0</v>
      </c>
      <c r="AK447" s="18">
        <f t="shared" ca="1" si="242"/>
        <v>0</v>
      </c>
      <c r="AL447" s="18">
        <f t="shared" ca="1" si="242"/>
        <v>0</v>
      </c>
      <c r="AM447" s="18">
        <f t="shared" ca="1" si="242"/>
        <v>0</v>
      </c>
      <c r="AN447" s="18">
        <f t="shared" ca="1" si="242"/>
        <v>0</v>
      </c>
      <c r="AO447" s="18">
        <f t="shared" ca="1" si="243"/>
        <v>0</v>
      </c>
      <c r="AP447" s="18">
        <f t="shared" ca="1" si="243"/>
        <v>0</v>
      </c>
      <c r="AQ447" s="18">
        <f t="shared" ca="1" si="243"/>
        <v>0</v>
      </c>
      <c r="AR447" s="18">
        <f t="shared" ca="1" si="243"/>
        <v>0</v>
      </c>
      <c r="AS447" s="18">
        <f t="shared" ca="1" si="243"/>
        <v>0</v>
      </c>
      <c r="AT447" s="18">
        <f t="shared" ca="1" si="243"/>
        <v>0</v>
      </c>
      <c r="AU447" s="18">
        <f t="shared" ca="1" si="243"/>
        <v>0</v>
      </c>
      <c r="AV447" s="18">
        <f t="shared" ca="1" si="243"/>
        <v>0</v>
      </c>
      <c r="AW447" s="18">
        <f t="shared" ca="1" si="243"/>
        <v>0</v>
      </c>
      <c r="AX447" s="18">
        <f t="shared" ca="1" si="243"/>
        <v>0</v>
      </c>
      <c r="AY447" s="18">
        <f t="shared" ca="1" si="244"/>
        <v>0</v>
      </c>
      <c r="AZ447" s="18">
        <f t="shared" ca="1" si="244"/>
        <v>0</v>
      </c>
      <c r="BA447" s="18">
        <f t="shared" ca="1" si="244"/>
        <v>0</v>
      </c>
      <c r="BB447" s="18">
        <f t="shared" ca="1" si="244"/>
        <v>0</v>
      </c>
      <c r="BC447" s="18">
        <f t="shared" ca="1" si="244"/>
        <v>0</v>
      </c>
      <c r="BD447" s="18">
        <f t="shared" ca="1" si="244"/>
        <v>0</v>
      </c>
      <c r="BE447" s="18">
        <f t="shared" ca="1" si="244"/>
        <v>0</v>
      </c>
      <c r="BF447" s="18">
        <f t="shared" ca="1" si="244"/>
        <v>0</v>
      </c>
      <c r="BG447" s="18">
        <f t="shared" ca="1" si="244"/>
        <v>0</v>
      </c>
      <c r="BH447" s="18">
        <f t="shared" ca="1" si="244"/>
        <v>0</v>
      </c>
    </row>
    <row r="448" spans="8:60" x14ac:dyDescent="0.35">
      <c r="H448" s="2" t="str">
        <f t="shared" si="222"/>
        <v>FGT</v>
      </c>
      <c r="I448">
        <f t="shared" si="223"/>
        <v>9</v>
      </c>
      <c r="J448">
        <f t="shared" si="224"/>
        <v>15</v>
      </c>
      <c r="K448" s="18">
        <f t="shared" ca="1" si="240"/>
        <v>1.1609689553699984</v>
      </c>
      <c r="L448" s="18">
        <f t="shared" ca="1" si="240"/>
        <v>1.1494742132376226</v>
      </c>
      <c r="M448" s="18">
        <f t="shared" ca="1" si="240"/>
        <v>1.1380932804332895</v>
      </c>
      <c r="N448" s="18">
        <f t="shared" ca="1" si="240"/>
        <v>1.1268250301319698</v>
      </c>
      <c r="O448" s="18">
        <f t="shared" ca="1" si="240"/>
        <v>1.1156683466653166</v>
      </c>
      <c r="P448" s="18">
        <f t="shared" ca="1" si="240"/>
        <v>1.1046221254112047</v>
      </c>
      <c r="Q448" s="18">
        <f t="shared" ca="1" si="240"/>
        <v>1.0936852726843611</v>
      </c>
      <c r="R448" s="18">
        <f t="shared" ca="1" si="240"/>
        <v>1.0828567056280802</v>
      </c>
      <c r="S448" s="18">
        <f t="shared" ca="1" si="240"/>
        <v>1.0721353521070098</v>
      </c>
      <c r="T448" s="18">
        <f t="shared" ca="1" si="240"/>
        <v>1.0615201506010001</v>
      </c>
      <c r="U448" s="18">
        <f t="shared" ca="1" si="241"/>
        <v>1.0510100500999999</v>
      </c>
      <c r="V448" s="18">
        <f t="shared" ca="1" si="241"/>
        <v>1.04060401</v>
      </c>
      <c r="W448" s="18">
        <f t="shared" ca="1" si="241"/>
        <v>1.0303009999999999</v>
      </c>
      <c r="X448" s="18">
        <f t="shared" ca="1" si="241"/>
        <v>1.0201</v>
      </c>
      <c r="Y448" s="18">
        <f t="shared" ca="1" si="241"/>
        <v>1.01</v>
      </c>
      <c r="Z448" s="18">
        <f t="shared" ca="1" si="241"/>
        <v>1</v>
      </c>
      <c r="AA448" s="18">
        <f t="shared" ca="1" si="241"/>
        <v>0</v>
      </c>
      <c r="AB448" s="18">
        <f t="shared" ca="1" si="241"/>
        <v>0</v>
      </c>
      <c r="AC448" s="18">
        <f t="shared" ca="1" si="241"/>
        <v>0</v>
      </c>
      <c r="AD448" s="18">
        <f t="shared" ca="1" si="241"/>
        <v>0</v>
      </c>
      <c r="AE448" s="18">
        <f t="shared" ca="1" si="242"/>
        <v>0</v>
      </c>
      <c r="AF448" s="18">
        <f t="shared" ca="1" si="242"/>
        <v>0</v>
      </c>
      <c r="AG448" s="18">
        <f t="shared" ca="1" si="242"/>
        <v>0</v>
      </c>
      <c r="AH448" s="18">
        <f t="shared" ca="1" si="242"/>
        <v>0</v>
      </c>
      <c r="AI448" s="18">
        <f t="shared" ca="1" si="242"/>
        <v>0</v>
      </c>
      <c r="AJ448" s="18">
        <f t="shared" ca="1" si="242"/>
        <v>0</v>
      </c>
      <c r="AK448" s="18">
        <f t="shared" ca="1" si="242"/>
        <v>0</v>
      </c>
      <c r="AL448" s="18">
        <f t="shared" ca="1" si="242"/>
        <v>0</v>
      </c>
      <c r="AM448" s="18">
        <f t="shared" ca="1" si="242"/>
        <v>0</v>
      </c>
      <c r="AN448" s="18">
        <f t="shared" ca="1" si="242"/>
        <v>0</v>
      </c>
      <c r="AO448" s="18">
        <f t="shared" ca="1" si="243"/>
        <v>0</v>
      </c>
      <c r="AP448" s="18">
        <f t="shared" ca="1" si="243"/>
        <v>0</v>
      </c>
      <c r="AQ448" s="18">
        <f t="shared" ca="1" si="243"/>
        <v>0</v>
      </c>
      <c r="AR448" s="18">
        <f t="shared" ca="1" si="243"/>
        <v>0</v>
      </c>
      <c r="AS448" s="18">
        <f t="shared" ca="1" si="243"/>
        <v>0</v>
      </c>
      <c r="AT448" s="18">
        <f t="shared" ca="1" si="243"/>
        <v>0</v>
      </c>
      <c r="AU448" s="18">
        <f t="shared" ca="1" si="243"/>
        <v>0</v>
      </c>
      <c r="AV448" s="18">
        <f t="shared" ca="1" si="243"/>
        <v>0</v>
      </c>
      <c r="AW448" s="18">
        <f t="shared" ca="1" si="243"/>
        <v>0</v>
      </c>
      <c r="AX448" s="18">
        <f t="shared" ca="1" si="243"/>
        <v>0</v>
      </c>
      <c r="AY448" s="18">
        <f t="shared" ca="1" si="244"/>
        <v>0</v>
      </c>
      <c r="AZ448" s="18">
        <f t="shared" ca="1" si="244"/>
        <v>0</v>
      </c>
      <c r="BA448" s="18">
        <f t="shared" ca="1" si="244"/>
        <v>0</v>
      </c>
      <c r="BB448" s="18">
        <f t="shared" ca="1" si="244"/>
        <v>0</v>
      </c>
      <c r="BC448" s="18">
        <f t="shared" ca="1" si="244"/>
        <v>0</v>
      </c>
      <c r="BD448" s="18">
        <f t="shared" ca="1" si="244"/>
        <v>0</v>
      </c>
      <c r="BE448" s="18">
        <f t="shared" ca="1" si="244"/>
        <v>0</v>
      </c>
      <c r="BF448" s="18">
        <f t="shared" ca="1" si="244"/>
        <v>0</v>
      </c>
      <c r="BG448" s="18">
        <f t="shared" ca="1" si="244"/>
        <v>0</v>
      </c>
      <c r="BH448" s="18">
        <f t="shared" ca="1" si="244"/>
        <v>0</v>
      </c>
    </row>
    <row r="449" spans="8:60" x14ac:dyDescent="0.35">
      <c r="H449" s="2" t="str">
        <f t="shared" si="222"/>
        <v>FGT</v>
      </c>
      <c r="I449">
        <f t="shared" si="223"/>
        <v>9</v>
      </c>
      <c r="J449">
        <f t="shared" si="224"/>
        <v>16</v>
      </c>
      <c r="K449" s="18">
        <f t="shared" ca="1" si="240"/>
        <v>1.1725786449236988</v>
      </c>
      <c r="L449" s="18">
        <f t="shared" ca="1" si="240"/>
        <v>1.1609689553699984</v>
      </c>
      <c r="M449" s="18">
        <f t="shared" ca="1" si="240"/>
        <v>1.1494742132376226</v>
      </c>
      <c r="N449" s="18">
        <f t="shared" ca="1" si="240"/>
        <v>1.1380932804332895</v>
      </c>
      <c r="O449" s="18">
        <f t="shared" ca="1" si="240"/>
        <v>1.1268250301319698</v>
      </c>
      <c r="P449" s="18">
        <f t="shared" ca="1" si="240"/>
        <v>1.1156683466653166</v>
      </c>
      <c r="Q449" s="18">
        <f t="shared" ca="1" si="240"/>
        <v>1.1046221254112047</v>
      </c>
      <c r="R449" s="18">
        <f t="shared" ca="1" si="240"/>
        <v>1.0936852726843611</v>
      </c>
      <c r="S449" s="18">
        <f t="shared" ca="1" si="240"/>
        <v>1.0828567056280802</v>
      </c>
      <c r="T449" s="18">
        <f t="shared" ca="1" si="240"/>
        <v>1.0721353521070098</v>
      </c>
      <c r="U449" s="18">
        <f t="shared" ca="1" si="241"/>
        <v>1.0615201506010001</v>
      </c>
      <c r="V449" s="18">
        <f t="shared" ca="1" si="241"/>
        <v>1.0510100500999999</v>
      </c>
      <c r="W449" s="18">
        <f t="shared" ca="1" si="241"/>
        <v>1.04060401</v>
      </c>
      <c r="X449" s="18">
        <f t="shared" ca="1" si="241"/>
        <v>1.0303009999999999</v>
      </c>
      <c r="Y449" s="18">
        <f t="shared" ca="1" si="241"/>
        <v>1.0201</v>
      </c>
      <c r="Z449" s="18">
        <f t="shared" ca="1" si="241"/>
        <v>1.01</v>
      </c>
      <c r="AA449" s="18">
        <f t="shared" ca="1" si="241"/>
        <v>1</v>
      </c>
      <c r="AB449" s="18">
        <f t="shared" ca="1" si="241"/>
        <v>0</v>
      </c>
      <c r="AC449" s="18">
        <f t="shared" ca="1" si="241"/>
        <v>0</v>
      </c>
      <c r="AD449" s="18">
        <f t="shared" ca="1" si="241"/>
        <v>0</v>
      </c>
      <c r="AE449" s="18">
        <f t="shared" ca="1" si="242"/>
        <v>0</v>
      </c>
      <c r="AF449" s="18">
        <f t="shared" ca="1" si="242"/>
        <v>0</v>
      </c>
      <c r="AG449" s="18">
        <f t="shared" ca="1" si="242"/>
        <v>0</v>
      </c>
      <c r="AH449" s="18">
        <f t="shared" ca="1" si="242"/>
        <v>0</v>
      </c>
      <c r="AI449" s="18">
        <f t="shared" ca="1" si="242"/>
        <v>0</v>
      </c>
      <c r="AJ449" s="18">
        <f t="shared" ca="1" si="242"/>
        <v>0</v>
      </c>
      <c r="AK449" s="18">
        <f t="shared" ca="1" si="242"/>
        <v>0</v>
      </c>
      <c r="AL449" s="18">
        <f t="shared" ca="1" si="242"/>
        <v>0</v>
      </c>
      <c r="AM449" s="18">
        <f t="shared" ca="1" si="242"/>
        <v>0</v>
      </c>
      <c r="AN449" s="18">
        <f t="shared" ca="1" si="242"/>
        <v>0</v>
      </c>
      <c r="AO449" s="18">
        <f t="shared" ca="1" si="243"/>
        <v>0</v>
      </c>
      <c r="AP449" s="18">
        <f t="shared" ca="1" si="243"/>
        <v>0</v>
      </c>
      <c r="AQ449" s="18">
        <f t="shared" ca="1" si="243"/>
        <v>0</v>
      </c>
      <c r="AR449" s="18">
        <f t="shared" ca="1" si="243"/>
        <v>0</v>
      </c>
      <c r="AS449" s="18">
        <f t="shared" ca="1" si="243"/>
        <v>0</v>
      </c>
      <c r="AT449" s="18">
        <f t="shared" ca="1" si="243"/>
        <v>0</v>
      </c>
      <c r="AU449" s="18">
        <f t="shared" ca="1" si="243"/>
        <v>0</v>
      </c>
      <c r="AV449" s="18">
        <f t="shared" ca="1" si="243"/>
        <v>0</v>
      </c>
      <c r="AW449" s="18">
        <f t="shared" ca="1" si="243"/>
        <v>0</v>
      </c>
      <c r="AX449" s="18">
        <f t="shared" ca="1" si="243"/>
        <v>0</v>
      </c>
      <c r="AY449" s="18">
        <f t="shared" ca="1" si="244"/>
        <v>0</v>
      </c>
      <c r="AZ449" s="18">
        <f t="shared" ca="1" si="244"/>
        <v>0</v>
      </c>
      <c r="BA449" s="18">
        <f t="shared" ca="1" si="244"/>
        <v>0</v>
      </c>
      <c r="BB449" s="18">
        <f t="shared" ca="1" si="244"/>
        <v>0</v>
      </c>
      <c r="BC449" s="18">
        <f t="shared" ca="1" si="244"/>
        <v>0</v>
      </c>
      <c r="BD449" s="18">
        <f t="shared" ca="1" si="244"/>
        <v>0</v>
      </c>
      <c r="BE449" s="18">
        <f t="shared" ca="1" si="244"/>
        <v>0</v>
      </c>
      <c r="BF449" s="18">
        <f t="shared" ca="1" si="244"/>
        <v>0</v>
      </c>
      <c r="BG449" s="18">
        <f t="shared" ca="1" si="244"/>
        <v>0</v>
      </c>
      <c r="BH449" s="18">
        <f t="shared" ca="1" si="244"/>
        <v>0</v>
      </c>
    </row>
    <row r="450" spans="8:60" x14ac:dyDescent="0.35">
      <c r="H450" s="2" t="str">
        <f t="shared" si="222"/>
        <v>FGT</v>
      </c>
      <c r="I450">
        <f t="shared" si="223"/>
        <v>9</v>
      </c>
      <c r="J450">
        <f t="shared" si="224"/>
        <v>17</v>
      </c>
      <c r="K450" s="18">
        <f t="shared" ca="1" si="240"/>
        <v>1.1843044313729358</v>
      </c>
      <c r="L450" s="18">
        <f t="shared" ca="1" si="240"/>
        <v>1.1725786449236988</v>
      </c>
      <c r="M450" s="18">
        <f t="shared" ca="1" si="240"/>
        <v>1.1609689553699984</v>
      </c>
      <c r="N450" s="18">
        <f t="shared" ca="1" si="240"/>
        <v>1.1494742132376226</v>
      </c>
      <c r="O450" s="18">
        <f t="shared" ca="1" si="240"/>
        <v>1.1380932804332895</v>
      </c>
      <c r="P450" s="18">
        <f t="shared" ca="1" si="240"/>
        <v>1.1268250301319698</v>
      </c>
      <c r="Q450" s="18">
        <f t="shared" ca="1" si="240"/>
        <v>1.1156683466653166</v>
      </c>
      <c r="R450" s="18">
        <f t="shared" ca="1" si="240"/>
        <v>1.1046221254112047</v>
      </c>
      <c r="S450" s="18">
        <f t="shared" ca="1" si="240"/>
        <v>1.0936852726843611</v>
      </c>
      <c r="T450" s="18">
        <f t="shared" ca="1" si="240"/>
        <v>1.0828567056280802</v>
      </c>
      <c r="U450" s="18">
        <f t="shared" ca="1" si="241"/>
        <v>1.0721353521070098</v>
      </c>
      <c r="V450" s="18">
        <f t="shared" ca="1" si="241"/>
        <v>1.0615201506010001</v>
      </c>
      <c r="W450" s="18">
        <f t="shared" ca="1" si="241"/>
        <v>1.0510100500999999</v>
      </c>
      <c r="X450" s="18">
        <f t="shared" ca="1" si="241"/>
        <v>1.04060401</v>
      </c>
      <c r="Y450" s="18">
        <f t="shared" ca="1" si="241"/>
        <v>1.0303009999999999</v>
      </c>
      <c r="Z450" s="18">
        <f t="shared" ca="1" si="241"/>
        <v>1.0201</v>
      </c>
      <c r="AA450" s="18">
        <f t="shared" ca="1" si="241"/>
        <v>1.01</v>
      </c>
      <c r="AB450" s="18">
        <f t="shared" ca="1" si="241"/>
        <v>1</v>
      </c>
      <c r="AC450" s="18">
        <f t="shared" ca="1" si="241"/>
        <v>0</v>
      </c>
      <c r="AD450" s="18">
        <f t="shared" ca="1" si="241"/>
        <v>0</v>
      </c>
      <c r="AE450" s="18">
        <f t="shared" ca="1" si="242"/>
        <v>0</v>
      </c>
      <c r="AF450" s="18">
        <f t="shared" ca="1" si="242"/>
        <v>0</v>
      </c>
      <c r="AG450" s="18">
        <f t="shared" ca="1" si="242"/>
        <v>0</v>
      </c>
      <c r="AH450" s="18">
        <f t="shared" ca="1" si="242"/>
        <v>0</v>
      </c>
      <c r="AI450" s="18">
        <f t="shared" ca="1" si="242"/>
        <v>0</v>
      </c>
      <c r="AJ450" s="18">
        <f t="shared" ca="1" si="242"/>
        <v>0</v>
      </c>
      <c r="AK450" s="18">
        <f t="shared" ca="1" si="242"/>
        <v>0</v>
      </c>
      <c r="AL450" s="18">
        <f t="shared" ca="1" si="242"/>
        <v>0</v>
      </c>
      <c r="AM450" s="18">
        <f t="shared" ca="1" si="242"/>
        <v>0</v>
      </c>
      <c r="AN450" s="18">
        <f t="shared" ca="1" si="242"/>
        <v>0</v>
      </c>
      <c r="AO450" s="18">
        <f t="shared" ca="1" si="243"/>
        <v>0</v>
      </c>
      <c r="AP450" s="18">
        <f t="shared" ca="1" si="243"/>
        <v>0</v>
      </c>
      <c r="AQ450" s="18">
        <f t="shared" ca="1" si="243"/>
        <v>0</v>
      </c>
      <c r="AR450" s="18">
        <f t="shared" ca="1" si="243"/>
        <v>0</v>
      </c>
      <c r="AS450" s="18">
        <f t="shared" ca="1" si="243"/>
        <v>0</v>
      </c>
      <c r="AT450" s="18">
        <f t="shared" ca="1" si="243"/>
        <v>0</v>
      </c>
      <c r="AU450" s="18">
        <f t="shared" ca="1" si="243"/>
        <v>0</v>
      </c>
      <c r="AV450" s="18">
        <f t="shared" ca="1" si="243"/>
        <v>0</v>
      </c>
      <c r="AW450" s="18">
        <f t="shared" ca="1" si="243"/>
        <v>0</v>
      </c>
      <c r="AX450" s="18">
        <f t="shared" ca="1" si="243"/>
        <v>0</v>
      </c>
      <c r="AY450" s="18">
        <f t="shared" ca="1" si="244"/>
        <v>0</v>
      </c>
      <c r="AZ450" s="18">
        <f t="shared" ca="1" si="244"/>
        <v>0</v>
      </c>
      <c r="BA450" s="18">
        <f t="shared" ca="1" si="244"/>
        <v>0</v>
      </c>
      <c r="BB450" s="18">
        <f t="shared" ca="1" si="244"/>
        <v>0</v>
      </c>
      <c r="BC450" s="18">
        <f t="shared" ca="1" si="244"/>
        <v>0</v>
      </c>
      <c r="BD450" s="18">
        <f t="shared" ca="1" si="244"/>
        <v>0</v>
      </c>
      <c r="BE450" s="18">
        <f t="shared" ca="1" si="244"/>
        <v>0</v>
      </c>
      <c r="BF450" s="18">
        <f t="shared" ca="1" si="244"/>
        <v>0</v>
      </c>
      <c r="BG450" s="18">
        <f t="shared" ca="1" si="244"/>
        <v>0</v>
      </c>
      <c r="BH450" s="18">
        <f t="shared" ca="1" si="244"/>
        <v>0</v>
      </c>
    </row>
    <row r="451" spans="8:60" x14ac:dyDescent="0.35">
      <c r="H451" s="2" t="str">
        <f t="shared" si="222"/>
        <v>FGT</v>
      </c>
      <c r="I451">
        <f t="shared" si="223"/>
        <v>9</v>
      </c>
      <c r="J451">
        <f t="shared" si="224"/>
        <v>18</v>
      </c>
      <c r="K451" s="18">
        <f t="shared" ca="1" si="240"/>
        <v>1.1961474756866652</v>
      </c>
      <c r="L451" s="18">
        <f t="shared" ca="1" si="240"/>
        <v>1.1843044313729358</v>
      </c>
      <c r="M451" s="18">
        <f t="shared" ca="1" si="240"/>
        <v>1.1725786449236988</v>
      </c>
      <c r="N451" s="18">
        <f t="shared" ca="1" si="240"/>
        <v>1.1609689553699984</v>
      </c>
      <c r="O451" s="18">
        <f t="shared" ca="1" si="240"/>
        <v>1.1494742132376226</v>
      </c>
      <c r="P451" s="18">
        <f t="shared" ca="1" si="240"/>
        <v>1.1380932804332895</v>
      </c>
      <c r="Q451" s="18">
        <f t="shared" ca="1" si="240"/>
        <v>1.1268250301319698</v>
      </c>
      <c r="R451" s="18">
        <f t="shared" ca="1" si="240"/>
        <v>1.1156683466653166</v>
      </c>
      <c r="S451" s="18">
        <f t="shared" ca="1" si="240"/>
        <v>1.1046221254112047</v>
      </c>
      <c r="T451" s="18">
        <f t="shared" ca="1" si="240"/>
        <v>1.0936852726843611</v>
      </c>
      <c r="U451" s="18">
        <f t="shared" ca="1" si="241"/>
        <v>1.0828567056280802</v>
      </c>
      <c r="V451" s="18">
        <f t="shared" ca="1" si="241"/>
        <v>1.0721353521070098</v>
      </c>
      <c r="W451" s="18">
        <f t="shared" ca="1" si="241"/>
        <v>1.0615201506010001</v>
      </c>
      <c r="X451" s="18">
        <f t="shared" ca="1" si="241"/>
        <v>1.0510100500999999</v>
      </c>
      <c r="Y451" s="18">
        <f t="shared" ca="1" si="241"/>
        <v>1.04060401</v>
      </c>
      <c r="Z451" s="18">
        <f t="shared" ca="1" si="241"/>
        <v>1.0303009999999999</v>
      </c>
      <c r="AA451" s="18">
        <f t="shared" ca="1" si="241"/>
        <v>1.0201</v>
      </c>
      <c r="AB451" s="18">
        <f t="shared" ca="1" si="241"/>
        <v>1.01</v>
      </c>
      <c r="AC451" s="18">
        <f t="shared" ca="1" si="241"/>
        <v>1</v>
      </c>
      <c r="AD451" s="18">
        <f t="shared" ca="1" si="241"/>
        <v>0</v>
      </c>
      <c r="AE451" s="18">
        <f t="shared" ca="1" si="242"/>
        <v>0</v>
      </c>
      <c r="AF451" s="18">
        <f t="shared" ca="1" si="242"/>
        <v>0</v>
      </c>
      <c r="AG451" s="18">
        <f t="shared" ca="1" si="242"/>
        <v>0</v>
      </c>
      <c r="AH451" s="18">
        <f t="shared" ca="1" si="242"/>
        <v>0</v>
      </c>
      <c r="AI451" s="18">
        <f t="shared" ca="1" si="242"/>
        <v>0</v>
      </c>
      <c r="AJ451" s="18">
        <f t="shared" ca="1" si="242"/>
        <v>0</v>
      </c>
      <c r="AK451" s="18">
        <f t="shared" ca="1" si="242"/>
        <v>0</v>
      </c>
      <c r="AL451" s="18">
        <f t="shared" ca="1" si="242"/>
        <v>0</v>
      </c>
      <c r="AM451" s="18">
        <f t="shared" ca="1" si="242"/>
        <v>0</v>
      </c>
      <c r="AN451" s="18">
        <f t="shared" ca="1" si="242"/>
        <v>0</v>
      </c>
      <c r="AO451" s="18">
        <f t="shared" ca="1" si="243"/>
        <v>0</v>
      </c>
      <c r="AP451" s="18">
        <f t="shared" ca="1" si="243"/>
        <v>0</v>
      </c>
      <c r="AQ451" s="18">
        <f t="shared" ca="1" si="243"/>
        <v>0</v>
      </c>
      <c r="AR451" s="18">
        <f t="shared" ca="1" si="243"/>
        <v>0</v>
      </c>
      <c r="AS451" s="18">
        <f t="shared" ca="1" si="243"/>
        <v>0</v>
      </c>
      <c r="AT451" s="18">
        <f t="shared" ca="1" si="243"/>
        <v>0</v>
      </c>
      <c r="AU451" s="18">
        <f t="shared" ca="1" si="243"/>
        <v>0</v>
      </c>
      <c r="AV451" s="18">
        <f t="shared" ca="1" si="243"/>
        <v>0</v>
      </c>
      <c r="AW451" s="18">
        <f t="shared" ca="1" si="243"/>
        <v>0</v>
      </c>
      <c r="AX451" s="18">
        <f t="shared" ca="1" si="243"/>
        <v>0</v>
      </c>
      <c r="AY451" s="18">
        <f t="shared" ca="1" si="244"/>
        <v>0</v>
      </c>
      <c r="AZ451" s="18">
        <f t="shared" ca="1" si="244"/>
        <v>0</v>
      </c>
      <c r="BA451" s="18">
        <f t="shared" ca="1" si="244"/>
        <v>0</v>
      </c>
      <c r="BB451" s="18">
        <f t="shared" ca="1" si="244"/>
        <v>0</v>
      </c>
      <c r="BC451" s="18">
        <f t="shared" ca="1" si="244"/>
        <v>0</v>
      </c>
      <c r="BD451" s="18">
        <f t="shared" ca="1" si="244"/>
        <v>0</v>
      </c>
      <c r="BE451" s="18">
        <f t="shared" ca="1" si="244"/>
        <v>0</v>
      </c>
      <c r="BF451" s="18">
        <f t="shared" ca="1" si="244"/>
        <v>0</v>
      </c>
      <c r="BG451" s="18">
        <f t="shared" ca="1" si="244"/>
        <v>0</v>
      </c>
      <c r="BH451" s="18">
        <f t="shared" ca="1" si="244"/>
        <v>0</v>
      </c>
    </row>
    <row r="452" spans="8:60" x14ac:dyDescent="0.35">
      <c r="H452" s="2" t="str">
        <f t="shared" si="222"/>
        <v>FGT</v>
      </c>
      <c r="I452">
        <f t="shared" si="223"/>
        <v>9</v>
      </c>
      <c r="J452">
        <f t="shared" si="224"/>
        <v>19</v>
      </c>
      <c r="K452" s="18">
        <f t="shared" ca="1" si="240"/>
        <v>1.2081089504435316</v>
      </c>
      <c r="L452" s="18">
        <f t="shared" ca="1" si="240"/>
        <v>1.1961474756866652</v>
      </c>
      <c r="M452" s="18">
        <f t="shared" ca="1" si="240"/>
        <v>1.1843044313729358</v>
      </c>
      <c r="N452" s="18">
        <f t="shared" ca="1" si="240"/>
        <v>1.1725786449236988</v>
      </c>
      <c r="O452" s="18">
        <f t="shared" ca="1" si="240"/>
        <v>1.1609689553699984</v>
      </c>
      <c r="P452" s="18">
        <f t="shared" ca="1" si="240"/>
        <v>1.1494742132376226</v>
      </c>
      <c r="Q452" s="18">
        <f t="shared" ca="1" si="240"/>
        <v>1.1380932804332895</v>
      </c>
      <c r="R452" s="18">
        <f t="shared" ca="1" si="240"/>
        <v>1.1268250301319698</v>
      </c>
      <c r="S452" s="18">
        <f t="shared" ca="1" si="240"/>
        <v>1.1156683466653166</v>
      </c>
      <c r="T452" s="18">
        <f t="shared" ca="1" si="240"/>
        <v>1.1046221254112047</v>
      </c>
      <c r="U452" s="18">
        <f t="shared" ca="1" si="241"/>
        <v>1.0936852726843611</v>
      </c>
      <c r="V452" s="18">
        <f t="shared" ca="1" si="241"/>
        <v>1.0828567056280802</v>
      </c>
      <c r="W452" s="18">
        <f t="shared" ca="1" si="241"/>
        <v>1.0721353521070098</v>
      </c>
      <c r="X452" s="18">
        <f t="shared" ca="1" si="241"/>
        <v>1.0615201506010001</v>
      </c>
      <c r="Y452" s="18">
        <f t="shared" ca="1" si="241"/>
        <v>1.0510100500999999</v>
      </c>
      <c r="Z452" s="18">
        <f t="shared" ca="1" si="241"/>
        <v>1.04060401</v>
      </c>
      <c r="AA452" s="18">
        <f t="shared" ca="1" si="241"/>
        <v>1.0303009999999999</v>
      </c>
      <c r="AB452" s="18">
        <f t="shared" ca="1" si="241"/>
        <v>1.0201</v>
      </c>
      <c r="AC452" s="18">
        <f t="shared" ca="1" si="241"/>
        <v>1.01</v>
      </c>
      <c r="AD452" s="18">
        <f t="shared" ca="1" si="241"/>
        <v>1</v>
      </c>
      <c r="AE452" s="18">
        <f t="shared" ca="1" si="242"/>
        <v>0</v>
      </c>
      <c r="AF452" s="18">
        <f t="shared" ca="1" si="242"/>
        <v>0</v>
      </c>
      <c r="AG452" s="18">
        <f t="shared" ca="1" si="242"/>
        <v>0</v>
      </c>
      <c r="AH452" s="18">
        <f t="shared" ca="1" si="242"/>
        <v>0</v>
      </c>
      <c r="AI452" s="18">
        <f t="shared" ca="1" si="242"/>
        <v>0</v>
      </c>
      <c r="AJ452" s="18">
        <f t="shared" ca="1" si="242"/>
        <v>0</v>
      </c>
      <c r="AK452" s="18">
        <f t="shared" ca="1" si="242"/>
        <v>0</v>
      </c>
      <c r="AL452" s="18">
        <f t="shared" ca="1" si="242"/>
        <v>0</v>
      </c>
      <c r="AM452" s="18">
        <f t="shared" ca="1" si="242"/>
        <v>0</v>
      </c>
      <c r="AN452" s="18">
        <f t="shared" ca="1" si="242"/>
        <v>0</v>
      </c>
      <c r="AO452" s="18">
        <f t="shared" ca="1" si="243"/>
        <v>0</v>
      </c>
      <c r="AP452" s="18">
        <f t="shared" ca="1" si="243"/>
        <v>0</v>
      </c>
      <c r="AQ452" s="18">
        <f t="shared" ca="1" si="243"/>
        <v>0</v>
      </c>
      <c r="AR452" s="18">
        <f t="shared" ca="1" si="243"/>
        <v>0</v>
      </c>
      <c r="AS452" s="18">
        <f t="shared" ca="1" si="243"/>
        <v>0</v>
      </c>
      <c r="AT452" s="18">
        <f t="shared" ca="1" si="243"/>
        <v>0</v>
      </c>
      <c r="AU452" s="18">
        <f t="shared" ca="1" si="243"/>
        <v>0</v>
      </c>
      <c r="AV452" s="18">
        <f t="shared" ca="1" si="243"/>
        <v>0</v>
      </c>
      <c r="AW452" s="18">
        <f t="shared" ca="1" si="243"/>
        <v>0</v>
      </c>
      <c r="AX452" s="18">
        <f t="shared" ca="1" si="243"/>
        <v>0</v>
      </c>
      <c r="AY452" s="18">
        <f t="shared" ca="1" si="244"/>
        <v>0</v>
      </c>
      <c r="AZ452" s="18">
        <f t="shared" ca="1" si="244"/>
        <v>0</v>
      </c>
      <c r="BA452" s="18">
        <f t="shared" ca="1" si="244"/>
        <v>0</v>
      </c>
      <c r="BB452" s="18">
        <f t="shared" ca="1" si="244"/>
        <v>0</v>
      </c>
      <c r="BC452" s="18">
        <f t="shared" ca="1" si="244"/>
        <v>0</v>
      </c>
      <c r="BD452" s="18">
        <f t="shared" ca="1" si="244"/>
        <v>0</v>
      </c>
      <c r="BE452" s="18">
        <f t="shared" ca="1" si="244"/>
        <v>0</v>
      </c>
      <c r="BF452" s="18">
        <f t="shared" ca="1" si="244"/>
        <v>0</v>
      </c>
      <c r="BG452" s="18">
        <f t="shared" ca="1" si="244"/>
        <v>0</v>
      </c>
      <c r="BH452" s="18">
        <f t="shared" ca="1" si="244"/>
        <v>0</v>
      </c>
    </row>
    <row r="453" spans="8:60" x14ac:dyDescent="0.35">
      <c r="H453" s="2" t="str">
        <f t="shared" si="222"/>
        <v>FGT</v>
      </c>
      <c r="I453">
        <f t="shared" si="223"/>
        <v>9</v>
      </c>
      <c r="J453">
        <f t="shared" si="224"/>
        <v>20</v>
      </c>
      <c r="K453" s="18">
        <f t="shared" ca="1" si="240"/>
        <v>1.220190039947967</v>
      </c>
      <c r="L453" s="18">
        <f t="shared" ca="1" si="240"/>
        <v>1.2081089504435316</v>
      </c>
      <c r="M453" s="18">
        <f t="shared" ca="1" si="240"/>
        <v>1.1961474756866652</v>
      </c>
      <c r="N453" s="18">
        <f t="shared" ca="1" si="240"/>
        <v>1.1843044313729358</v>
      </c>
      <c r="O453" s="18">
        <f t="shared" ca="1" si="240"/>
        <v>1.1725786449236988</v>
      </c>
      <c r="P453" s="18">
        <f t="shared" ca="1" si="240"/>
        <v>1.1609689553699984</v>
      </c>
      <c r="Q453" s="18">
        <f t="shared" ca="1" si="240"/>
        <v>1.1494742132376226</v>
      </c>
      <c r="R453" s="18">
        <f t="shared" ca="1" si="240"/>
        <v>1.1380932804332895</v>
      </c>
      <c r="S453" s="18">
        <f t="shared" ca="1" si="240"/>
        <v>1.1268250301319698</v>
      </c>
      <c r="T453" s="18">
        <f t="shared" ca="1" si="240"/>
        <v>1.1156683466653166</v>
      </c>
      <c r="U453" s="18">
        <f t="shared" ca="1" si="241"/>
        <v>1.1046221254112047</v>
      </c>
      <c r="V453" s="18">
        <f t="shared" ca="1" si="241"/>
        <v>1.0936852726843611</v>
      </c>
      <c r="W453" s="18">
        <f t="shared" ca="1" si="241"/>
        <v>1.0828567056280802</v>
      </c>
      <c r="X453" s="18">
        <f t="shared" ca="1" si="241"/>
        <v>1.0721353521070098</v>
      </c>
      <c r="Y453" s="18">
        <f t="shared" ca="1" si="241"/>
        <v>1.0615201506010001</v>
      </c>
      <c r="Z453" s="18">
        <f t="shared" ca="1" si="241"/>
        <v>1.0510100500999999</v>
      </c>
      <c r="AA453" s="18">
        <f t="shared" ca="1" si="241"/>
        <v>1.04060401</v>
      </c>
      <c r="AB453" s="18">
        <f t="shared" ca="1" si="241"/>
        <v>1.0303009999999999</v>
      </c>
      <c r="AC453" s="18">
        <f t="shared" ca="1" si="241"/>
        <v>1.0201</v>
      </c>
      <c r="AD453" s="18">
        <f t="shared" ca="1" si="241"/>
        <v>1.01</v>
      </c>
      <c r="AE453" s="18">
        <f t="shared" ca="1" si="242"/>
        <v>1</v>
      </c>
      <c r="AF453" s="18">
        <f t="shared" ca="1" si="242"/>
        <v>0</v>
      </c>
      <c r="AG453" s="18">
        <f t="shared" ca="1" si="242"/>
        <v>0</v>
      </c>
      <c r="AH453" s="18">
        <f t="shared" ca="1" si="242"/>
        <v>0</v>
      </c>
      <c r="AI453" s="18">
        <f t="shared" ca="1" si="242"/>
        <v>0</v>
      </c>
      <c r="AJ453" s="18">
        <f t="shared" ca="1" si="242"/>
        <v>0</v>
      </c>
      <c r="AK453" s="18">
        <f t="shared" ca="1" si="242"/>
        <v>0</v>
      </c>
      <c r="AL453" s="18">
        <f t="shared" ca="1" si="242"/>
        <v>0</v>
      </c>
      <c r="AM453" s="18">
        <f t="shared" ca="1" si="242"/>
        <v>0</v>
      </c>
      <c r="AN453" s="18">
        <f t="shared" ca="1" si="242"/>
        <v>0</v>
      </c>
      <c r="AO453" s="18">
        <f t="shared" ca="1" si="243"/>
        <v>0</v>
      </c>
      <c r="AP453" s="18">
        <f t="shared" ca="1" si="243"/>
        <v>0</v>
      </c>
      <c r="AQ453" s="18">
        <f t="shared" ca="1" si="243"/>
        <v>0</v>
      </c>
      <c r="AR453" s="18">
        <f t="shared" ca="1" si="243"/>
        <v>0</v>
      </c>
      <c r="AS453" s="18">
        <f t="shared" ca="1" si="243"/>
        <v>0</v>
      </c>
      <c r="AT453" s="18">
        <f t="shared" ca="1" si="243"/>
        <v>0</v>
      </c>
      <c r="AU453" s="18">
        <f t="shared" ca="1" si="243"/>
        <v>0</v>
      </c>
      <c r="AV453" s="18">
        <f t="shared" ca="1" si="243"/>
        <v>0</v>
      </c>
      <c r="AW453" s="18">
        <f t="shared" ca="1" si="243"/>
        <v>0</v>
      </c>
      <c r="AX453" s="18">
        <f t="shared" ca="1" si="243"/>
        <v>0</v>
      </c>
      <c r="AY453" s="18">
        <f t="shared" ca="1" si="244"/>
        <v>0</v>
      </c>
      <c r="AZ453" s="18">
        <f t="shared" ca="1" si="244"/>
        <v>0</v>
      </c>
      <c r="BA453" s="18">
        <f t="shared" ca="1" si="244"/>
        <v>0</v>
      </c>
      <c r="BB453" s="18">
        <f t="shared" ca="1" si="244"/>
        <v>0</v>
      </c>
      <c r="BC453" s="18">
        <f t="shared" ca="1" si="244"/>
        <v>0</v>
      </c>
      <c r="BD453" s="18">
        <f t="shared" ca="1" si="244"/>
        <v>0</v>
      </c>
      <c r="BE453" s="18">
        <f t="shared" ca="1" si="244"/>
        <v>0</v>
      </c>
      <c r="BF453" s="18">
        <f t="shared" ca="1" si="244"/>
        <v>0</v>
      </c>
      <c r="BG453" s="18">
        <f t="shared" ca="1" si="244"/>
        <v>0</v>
      </c>
      <c r="BH453" s="18">
        <f t="shared" ca="1" si="244"/>
        <v>0</v>
      </c>
    </row>
    <row r="454" spans="8:60" x14ac:dyDescent="0.35">
      <c r="H454" s="2" t="str">
        <f t="shared" si="222"/>
        <v>FGT</v>
      </c>
      <c r="I454">
        <f t="shared" si="223"/>
        <v>9</v>
      </c>
      <c r="J454">
        <f t="shared" si="224"/>
        <v>21</v>
      </c>
      <c r="K454" s="18">
        <f t="shared" ca="1" si="240"/>
        <v>1.2323919403474466</v>
      </c>
      <c r="L454" s="18">
        <f t="shared" ca="1" si="240"/>
        <v>1.220190039947967</v>
      </c>
      <c r="M454" s="18">
        <f t="shared" ca="1" si="240"/>
        <v>1.2081089504435316</v>
      </c>
      <c r="N454" s="18">
        <f t="shared" ca="1" si="240"/>
        <v>1.1961474756866652</v>
      </c>
      <c r="O454" s="18">
        <f t="shared" ca="1" si="240"/>
        <v>1.1843044313729358</v>
      </c>
      <c r="P454" s="18">
        <f t="shared" ca="1" si="240"/>
        <v>1.1725786449236988</v>
      </c>
      <c r="Q454" s="18">
        <f t="shared" ca="1" si="240"/>
        <v>1.1609689553699984</v>
      </c>
      <c r="R454" s="18">
        <f t="shared" ca="1" si="240"/>
        <v>1.1494742132376226</v>
      </c>
      <c r="S454" s="18">
        <f t="shared" ca="1" si="240"/>
        <v>1.1380932804332895</v>
      </c>
      <c r="T454" s="18">
        <f t="shared" ca="1" si="240"/>
        <v>1.1268250301319698</v>
      </c>
      <c r="U454" s="18">
        <f t="shared" ca="1" si="241"/>
        <v>1.1156683466653166</v>
      </c>
      <c r="V454" s="18">
        <f t="shared" ca="1" si="241"/>
        <v>1.1046221254112047</v>
      </c>
      <c r="W454" s="18">
        <f t="shared" ca="1" si="241"/>
        <v>1.0936852726843611</v>
      </c>
      <c r="X454" s="18">
        <f t="shared" ca="1" si="241"/>
        <v>1.0828567056280802</v>
      </c>
      <c r="Y454" s="18">
        <f t="shared" ca="1" si="241"/>
        <v>1.0721353521070098</v>
      </c>
      <c r="Z454" s="18">
        <f t="shared" ca="1" si="241"/>
        <v>1.0615201506010001</v>
      </c>
      <c r="AA454" s="18">
        <f t="shared" ca="1" si="241"/>
        <v>1.0510100500999999</v>
      </c>
      <c r="AB454" s="18">
        <f t="shared" ca="1" si="241"/>
        <v>1.04060401</v>
      </c>
      <c r="AC454" s="18">
        <f t="shared" ca="1" si="241"/>
        <v>1.0303009999999999</v>
      </c>
      <c r="AD454" s="18">
        <f t="shared" ca="1" si="241"/>
        <v>1.0201</v>
      </c>
      <c r="AE454" s="18">
        <f t="shared" ca="1" si="242"/>
        <v>1.01</v>
      </c>
      <c r="AF454" s="18">
        <f t="shared" ca="1" si="242"/>
        <v>1</v>
      </c>
      <c r="AG454" s="18">
        <f t="shared" ca="1" si="242"/>
        <v>0</v>
      </c>
      <c r="AH454" s="18">
        <f t="shared" ca="1" si="242"/>
        <v>0</v>
      </c>
      <c r="AI454" s="18">
        <f t="shared" ca="1" si="242"/>
        <v>0</v>
      </c>
      <c r="AJ454" s="18">
        <f t="shared" ca="1" si="242"/>
        <v>0</v>
      </c>
      <c r="AK454" s="18">
        <f t="shared" ca="1" si="242"/>
        <v>0</v>
      </c>
      <c r="AL454" s="18">
        <f t="shared" ca="1" si="242"/>
        <v>0</v>
      </c>
      <c r="AM454" s="18">
        <f t="shared" ca="1" si="242"/>
        <v>0</v>
      </c>
      <c r="AN454" s="18">
        <f t="shared" ca="1" si="242"/>
        <v>0</v>
      </c>
      <c r="AO454" s="18">
        <f t="shared" ca="1" si="243"/>
        <v>0</v>
      </c>
      <c r="AP454" s="18">
        <f t="shared" ca="1" si="243"/>
        <v>0</v>
      </c>
      <c r="AQ454" s="18">
        <f t="shared" ca="1" si="243"/>
        <v>0</v>
      </c>
      <c r="AR454" s="18">
        <f t="shared" ca="1" si="243"/>
        <v>0</v>
      </c>
      <c r="AS454" s="18">
        <f t="shared" ca="1" si="243"/>
        <v>0</v>
      </c>
      <c r="AT454" s="18">
        <f t="shared" ca="1" si="243"/>
        <v>0</v>
      </c>
      <c r="AU454" s="18">
        <f t="shared" ca="1" si="243"/>
        <v>0</v>
      </c>
      <c r="AV454" s="18">
        <f t="shared" ca="1" si="243"/>
        <v>0</v>
      </c>
      <c r="AW454" s="18">
        <f t="shared" ca="1" si="243"/>
        <v>0</v>
      </c>
      <c r="AX454" s="18">
        <f t="shared" ca="1" si="243"/>
        <v>0</v>
      </c>
      <c r="AY454" s="18">
        <f t="shared" ca="1" si="244"/>
        <v>0</v>
      </c>
      <c r="AZ454" s="18">
        <f t="shared" ca="1" si="244"/>
        <v>0</v>
      </c>
      <c r="BA454" s="18">
        <f t="shared" ca="1" si="244"/>
        <v>0</v>
      </c>
      <c r="BB454" s="18">
        <f t="shared" ca="1" si="244"/>
        <v>0</v>
      </c>
      <c r="BC454" s="18">
        <f t="shared" ca="1" si="244"/>
        <v>0</v>
      </c>
      <c r="BD454" s="18">
        <f t="shared" ca="1" si="244"/>
        <v>0</v>
      </c>
      <c r="BE454" s="18">
        <f t="shared" ca="1" si="244"/>
        <v>0</v>
      </c>
      <c r="BF454" s="18">
        <f t="shared" ca="1" si="244"/>
        <v>0</v>
      </c>
      <c r="BG454" s="18">
        <f t="shared" ca="1" si="244"/>
        <v>0</v>
      </c>
      <c r="BH454" s="18">
        <f t="shared" ca="1" si="244"/>
        <v>0</v>
      </c>
    </row>
    <row r="455" spans="8:60" x14ac:dyDescent="0.35">
      <c r="H455" s="2" t="str">
        <f t="shared" si="222"/>
        <v>FGT</v>
      </c>
      <c r="I455">
        <f t="shared" si="223"/>
        <v>9</v>
      </c>
      <c r="J455">
        <f t="shared" si="224"/>
        <v>22</v>
      </c>
      <c r="K455" s="18">
        <f t="shared" ref="K455:T464" ca="1" si="245">IF(K$24&gt;$J455,0,OFFSET($K$2,$I455,$J455-K$24))</f>
        <v>1.2447158597509214</v>
      </c>
      <c r="L455" s="18">
        <f t="shared" ca="1" si="245"/>
        <v>1.2323919403474466</v>
      </c>
      <c r="M455" s="18">
        <f t="shared" ca="1" si="245"/>
        <v>1.220190039947967</v>
      </c>
      <c r="N455" s="18">
        <f t="shared" ca="1" si="245"/>
        <v>1.2081089504435316</v>
      </c>
      <c r="O455" s="18">
        <f t="shared" ca="1" si="245"/>
        <v>1.1961474756866652</v>
      </c>
      <c r="P455" s="18">
        <f t="shared" ca="1" si="245"/>
        <v>1.1843044313729358</v>
      </c>
      <c r="Q455" s="18">
        <f t="shared" ca="1" si="245"/>
        <v>1.1725786449236988</v>
      </c>
      <c r="R455" s="18">
        <f t="shared" ca="1" si="245"/>
        <v>1.1609689553699984</v>
      </c>
      <c r="S455" s="18">
        <f t="shared" ca="1" si="245"/>
        <v>1.1494742132376226</v>
      </c>
      <c r="T455" s="18">
        <f t="shared" ca="1" si="245"/>
        <v>1.1380932804332895</v>
      </c>
      <c r="U455" s="18">
        <f t="shared" ref="U455:AD464" ca="1" si="246">IF(U$24&gt;$J455,0,OFFSET($K$2,$I455,$J455-U$24))</f>
        <v>1.1268250301319698</v>
      </c>
      <c r="V455" s="18">
        <f t="shared" ca="1" si="246"/>
        <v>1.1156683466653166</v>
      </c>
      <c r="W455" s="18">
        <f t="shared" ca="1" si="246"/>
        <v>1.1046221254112047</v>
      </c>
      <c r="X455" s="18">
        <f t="shared" ca="1" si="246"/>
        <v>1.0936852726843611</v>
      </c>
      <c r="Y455" s="18">
        <f t="shared" ca="1" si="246"/>
        <v>1.0828567056280802</v>
      </c>
      <c r="Z455" s="18">
        <f t="shared" ca="1" si="246"/>
        <v>1.0721353521070098</v>
      </c>
      <c r="AA455" s="18">
        <f t="shared" ca="1" si="246"/>
        <v>1.0615201506010001</v>
      </c>
      <c r="AB455" s="18">
        <f t="shared" ca="1" si="246"/>
        <v>1.0510100500999999</v>
      </c>
      <c r="AC455" s="18">
        <f t="shared" ca="1" si="246"/>
        <v>1.04060401</v>
      </c>
      <c r="AD455" s="18">
        <f t="shared" ca="1" si="246"/>
        <v>1.0303009999999999</v>
      </c>
      <c r="AE455" s="18">
        <f t="shared" ref="AE455:AN464" ca="1" si="247">IF(AE$24&gt;$J455,0,OFFSET($K$2,$I455,$J455-AE$24))</f>
        <v>1.0201</v>
      </c>
      <c r="AF455" s="18">
        <f t="shared" ca="1" si="247"/>
        <v>1.01</v>
      </c>
      <c r="AG455" s="18">
        <f t="shared" ca="1" si="247"/>
        <v>1</v>
      </c>
      <c r="AH455" s="18">
        <f t="shared" ca="1" si="247"/>
        <v>0</v>
      </c>
      <c r="AI455" s="18">
        <f t="shared" ca="1" si="247"/>
        <v>0</v>
      </c>
      <c r="AJ455" s="18">
        <f t="shared" ca="1" si="247"/>
        <v>0</v>
      </c>
      <c r="AK455" s="18">
        <f t="shared" ca="1" si="247"/>
        <v>0</v>
      </c>
      <c r="AL455" s="18">
        <f t="shared" ca="1" si="247"/>
        <v>0</v>
      </c>
      <c r="AM455" s="18">
        <f t="shared" ca="1" si="247"/>
        <v>0</v>
      </c>
      <c r="AN455" s="18">
        <f t="shared" ca="1" si="247"/>
        <v>0</v>
      </c>
      <c r="AO455" s="18">
        <f t="shared" ref="AO455:AX464" ca="1" si="248">IF(AO$24&gt;$J455,0,OFFSET($K$2,$I455,$J455-AO$24))</f>
        <v>0</v>
      </c>
      <c r="AP455" s="18">
        <f t="shared" ca="1" si="248"/>
        <v>0</v>
      </c>
      <c r="AQ455" s="18">
        <f t="shared" ca="1" si="248"/>
        <v>0</v>
      </c>
      <c r="AR455" s="18">
        <f t="shared" ca="1" si="248"/>
        <v>0</v>
      </c>
      <c r="AS455" s="18">
        <f t="shared" ca="1" si="248"/>
        <v>0</v>
      </c>
      <c r="AT455" s="18">
        <f t="shared" ca="1" si="248"/>
        <v>0</v>
      </c>
      <c r="AU455" s="18">
        <f t="shared" ca="1" si="248"/>
        <v>0</v>
      </c>
      <c r="AV455" s="18">
        <f t="shared" ca="1" si="248"/>
        <v>0</v>
      </c>
      <c r="AW455" s="18">
        <f t="shared" ca="1" si="248"/>
        <v>0</v>
      </c>
      <c r="AX455" s="18">
        <f t="shared" ca="1" si="248"/>
        <v>0</v>
      </c>
      <c r="AY455" s="18">
        <f t="shared" ref="AY455:BH464" ca="1" si="249">IF(AY$24&gt;$J455,0,OFFSET($K$2,$I455,$J455-AY$24))</f>
        <v>0</v>
      </c>
      <c r="AZ455" s="18">
        <f t="shared" ca="1" si="249"/>
        <v>0</v>
      </c>
      <c r="BA455" s="18">
        <f t="shared" ca="1" si="249"/>
        <v>0</v>
      </c>
      <c r="BB455" s="18">
        <f t="shared" ca="1" si="249"/>
        <v>0</v>
      </c>
      <c r="BC455" s="18">
        <f t="shared" ca="1" si="249"/>
        <v>0</v>
      </c>
      <c r="BD455" s="18">
        <f t="shared" ca="1" si="249"/>
        <v>0</v>
      </c>
      <c r="BE455" s="18">
        <f t="shared" ca="1" si="249"/>
        <v>0</v>
      </c>
      <c r="BF455" s="18">
        <f t="shared" ca="1" si="249"/>
        <v>0</v>
      </c>
      <c r="BG455" s="18">
        <f t="shared" ca="1" si="249"/>
        <v>0</v>
      </c>
      <c r="BH455" s="18">
        <f t="shared" ca="1" si="249"/>
        <v>0</v>
      </c>
    </row>
    <row r="456" spans="8:60" x14ac:dyDescent="0.35">
      <c r="H456" s="2" t="str">
        <f t="shared" si="222"/>
        <v>FGT</v>
      </c>
      <c r="I456">
        <f t="shared" si="223"/>
        <v>9</v>
      </c>
      <c r="J456">
        <f t="shared" si="224"/>
        <v>23</v>
      </c>
      <c r="K456" s="18">
        <f t="shared" ca="1" si="245"/>
        <v>1.2571630183484304</v>
      </c>
      <c r="L456" s="18">
        <f t="shared" ca="1" si="245"/>
        <v>1.2447158597509214</v>
      </c>
      <c r="M456" s="18">
        <f t="shared" ca="1" si="245"/>
        <v>1.2323919403474466</v>
      </c>
      <c r="N456" s="18">
        <f t="shared" ca="1" si="245"/>
        <v>1.220190039947967</v>
      </c>
      <c r="O456" s="18">
        <f t="shared" ca="1" si="245"/>
        <v>1.2081089504435316</v>
      </c>
      <c r="P456" s="18">
        <f t="shared" ca="1" si="245"/>
        <v>1.1961474756866652</v>
      </c>
      <c r="Q456" s="18">
        <f t="shared" ca="1" si="245"/>
        <v>1.1843044313729358</v>
      </c>
      <c r="R456" s="18">
        <f t="shared" ca="1" si="245"/>
        <v>1.1725786449236988</v>
      </c>
      <c r="S456" s="18">
        <f t="shared" ca="1" si="245"/>
        <v>1.1609689553699984</v>
      </c>
      <c r="T456" s="18">
        <f t="shared" ca="1" si="245"/>
        <v>1.1494742132376226</v>
      </c>
      <c r="U456" s="18">
        <f t="shared" ca="1" si="246"/>
        <v>1.1380932804332895</v>
      </c>
      <c r="V456" s="18">
        <f t="shared" ca="1" si="246"/>
        <v>1.1268250301319698</v>
      </c>
      <c r="W456" s="18">
        <f t="shared" ca="1" si="246"/>
        <v>1.1156683466653166</v>
      </c>
      <c r="X456" s="18">
        <f t="shared" ca="1" si="246"/>
        <v>1.1046221254112047</v>
      </c>
      <c r="Y456" s="18">
        <f t="shared" ca="1" si="246"/>
        <v>1.0936852726843611</v>
      </c>
      <c r="Z456" s="18">
        <f t="shared" ca="1" si="246"/>
        <v>1.0828567056280802</v>
      </c>
      <c r="AA456" s="18">
        <f t="shared" ca="1" si="246"/>
        <v>1.0721353521070098</v>
      </c>
      <c r="AB456" s="18">
        <f t="shared" ca="1" si="246"/>
        <v>1.0615201506010001</v>
      </c>
      <c r="AC456" s="18">
        <f t="shared" ca="1" si="246"/>
        <v>1.0510100500999999</v>
      </c>
      <c r="AD456" s="18">
        <f t="shared" ca="1" si="246"/>
        <v>1.04060401</v>
      </c>
      <c r="AE456" s="18">
        <f t="shared" ca="1" si="247"/>
        <v>1.0303009999999999</v>
      </c>
      <c r="AF456" s="18">
        <f t="shared" ca="1" si="247"/>
        <v>1.0201</v>
      </c>
      <c r="AG456" s="18">
        <f t="shared" ca="1" si="247"/>
        <v>1.01</v>
      </c>
      <c r="AH456" s="18">
        <f t="shared" ca="1" si="247"/>
        <v>1</v>
      </c>
      <c r="AI456" s="18">
        <f t="shared" ca="1" si="247"/>
        <v>0</v>
      </c>
      <c r="AJ456" s="18">
        <f t="shared" ca="1" si="247"/>
        <v>0</v>
      </c>
      <c r="AK456" s="18">
        <f t="shared" ca="1" si="247"/>
        <v>0</v>
      </c>
      <c r="AL456" s="18">
        <f t="shared" ca="1" si="247"/>
        <v>0</v>
      </c>
      <c r="AM456" s="18">
        <f t="shared" ca="1" si="247"/>
        <v>0</v>
      </c>
      <c r="AN456" s="18">
        <f t="shared" ca="1" si="247"/>
        <v>0</v>
      </c>
      <c r="AO456" s="18">
        <f t="shared" ca="1" si="248"/>
        <v>0</v>
      </c>
      <c r="AP456" s="18">
        <f t="shared" ca="1" si="248"/>
        <v>0</v>
      </c>
      <c r="AQ456" s="18">
        <f t="shared" ca="1" si="248"/>
        <v>0</v>
      </c>
      <c r="AR456" s="18">
        <f t="shared" ca="1" si="248"/>
        <v>0</v>
      </c>
      <c r="AS456" s="18">
        <f t="shared" ca="1" si="248"/>
        <v>0</v>
      </c>
      <c r="AT456" s="18">
        <f t="shared" ca="1" si="248"/>
        <v>0</v>
      </c>
      <c r="AU456" s="18">
        <f t="shared" ca="1" si="248"/>
        <v>0</v>
      </c>
      <c r="AV456" s="18">
        <f t="shared" ca="1" si="248"/>
        <v>0</v>
      </c>
      <c r="AW456" s="18">
        <f t="shared" ca="1" si="248"/>
        <v>0</v>
      </c>
      <c r="AX456" s="18">
        <f t="shared" ca="1" si="248"/>
        <v>0</v>
      </c>
      <c r="AY456" s="18">
        <f t="shared" ca="1" si="249"/>
        <v>0</v>
      </c>
      <c r="AZ456" s="18">
        <f t="shared" ca="1" si="249"/>
        <v>0</v>
      </c>
      <c r="BA456" s="18">
        <f t="shared" ca="1" si="249"/>
        <v>0</v>
      </c>
      <c r="BB456" s="18">
        <f t="shared" ca="1" si="249"/>
        <v>0</v>
      </c>
      <c r="BC456" s="18">
        <f t="shared" ca="1" si="249"/>
        <v>0</v>
      </c>
      <c r="BD456" s="18">
        <f t="shared" ca="1" si="249"/>
        <v>0</v>
      </c>
      <c r="BE456" s="18">
        <f t="shared" ca="1" si="249"/>
        <v>0</v>
      </c>
      <c r="BF456" s="18">
        <f t="shared" ca="1" si="249"/>
        <v>0</v>
      </c>
      <c r="BG456" s="18">
        <f t="shared" ca="1" si="249"/>
        <v>0</v>
      </c>
      <c r="BH456" s="18">
        <f t="shared" ca="1" si="249"/>
        <v>0</v>
      </c>
    </row>
    <row r="457" spans="8:60" x14ac:dyDescent="0.35">
      <c r="H457" s="2" t="str">
        <f t="shared" si="222"/>
        <v>FGT</v>
      </c>
      <c r="I457">
        <f t="shared" si="223"/>
        <v>9</v>
      </c>
      <c r="J457">
        <f t="shared" si="224"/>
        <v>24</v>
      </c>
      <c r="K457" s="18">
        <f t="shared" ca="1" si="245"/>
        <v>1.269734648531915</v>
      </c>
      <c r="L457" s="18">
        <f t="shared" ca="1" si="245"/>
        <v>1.2571630183484304</v>
      </c>
      <c r="M457" s="18">
        <f t="shared" ca="1" si="245"/>
        <v>1.2447158597509214</v>
      </c>
      <c r="N457" s="18">
        <f t="shared" ca="1" si="245"/>
        <v>1.2323919403474466</v>
      </c>
      <c r="O457" s="18">
        <f t="shared" ca="1" si="245"/>
        <v>1.220190039947967</v>
      </c>
      <c r="P457" s="18">
        <f t="shared" ca="1" si="245"/>
        <v>1.2081089504435316</v>
      </c>
      <c r="Q457" s="18">
        <f t="shared" ca="1" si="245"/>
        <v>1.1961474756866652</v>
      </c>
      <c r="R457" s="18">
        <f t="shared" ca="1" si="245"/>
        <v>1.1843044313729358</v>
      </c>
      <c r="S457" s="18">
        <f t="shared" ca="1" si="245"/>
        <v>1.1725786449236988</v>
      </c>
      <c r="T457" s="18">
        <f t="shared" ca="1" si="245"/>
        <v>1.1609689553699984</v>
      </c>
      <c r="U457" s="18">
        <f t="shared" ca="1" si="246"/>
        <v>1.1494742132376226</v>
      </c>
      <c r="V457" s="18">
        <f t="shared" ca="1" si="246"/>
        <v>1.1380932804332895</v>
      </c>
      <c r="W457" s="18">
        <f t="shared" ca="1" si="246"/>
        <v>1.1268250301319698</v>
      </c>
      <c r="X457" s="18">
        <f t="shared" ca="1" si="246"/>
        <v>1.1156683466653166</v>
      </c>
      <c r="Y457" s="18">
        <f t="shared" ca="1" si="246"/>
        <v>1.1046221254112047</v>
      </c>
      <c r="Z457" s="18">
        <f t="shared" ca="1" si="246"/>
        <v>1.0936852726843611</v>
      </c>
      <c r="AA457" s="18">
        <f t="shared" ca="1" si="246"/>
        <v>1.0828567056280802</v>
      </c>
      <c r="AB457" s="18">
        <f t="shared" ca="1" si="246"/>
        <v>1.0721353521070098</v>
      </c>
      <c r="AC457" s="18">
        <f t="shared" ca="1" si="246"/>
        <v>1.0615201506010001</v>
      </c>
      <c r="AD457" s="18">
        <f t="shared" ca="1" si="246"/>
        <v>1.0510100500999999</v>
      </c>
      <c r="AE457" s="18">
        <f t="shared" ca="1" si="247"/>
        <v>1.04060401</v>
      </c>
      <c r="AF457" s="18">
        <f t="shared" ca="1" si="247"/>
        <v>1.0303009999999999</v>
      </c>
      <c r="AG457" s="18">
        <f t="shared" ca="1" si="247"/>
        <v>1.0201</v>
      </c>
      <c r="AH457" s="18">
        <f t="shared" ca="1" si="247"/>
        <v>1.01</v>
      </c>
      <c r="AI457" s="18">
        <f t="shared" ca="1" si="247"/>
        <v>1</v>
      </c>
      <c r="AJ457" s="18">
        <f t="shared" ca="1" si="247"/>
        <v>0</v>
      </c>
      <c r="AK457" s="18">
        <f t="shared" ca="1" si="247"/>
        <v>0</v>
      </c>
      <c r="AL457" s="18">
        <f t="shared" ca="1" si="247"/>
        <v>0</v>
      </c>
      <c r="AM457" s="18">
        <f t="shared" ca="1" si="247"/>
        <v>0</v>
      </c>
      <c r="AN457" s="18">
        <f t="shared" ca="1" si="247"/>
        <v>0</v>
      </c>
      <c r="AO457" s="18">
        <f t="shared" ca="1" si="248"/>
        <v>0</v>
      </c>
      <c r="AP457" s="18">
        <f t="shared" ca="1" si="248"/>
        <v>0</v>
      </c>
      <c r="AQ457" s="18">
        <f t="shared" ca="1" si="248"/>
        <v>0</v>
      </c>
      <c r="AR457" s="18">
        <f t="shared" ca="1" si="248"/>
        <v>0</v>
      </c>
      <c r="AS457" s="18">
        <f t="shared" ca="1" si="248"/>
        <v>0</v>
      </c>
      <c r="AT457" s="18">
        <f t="shared" ca="1" si="248"/>
        <v>0</v>
      </c>
      <c r="AU457" s="18">
        <f t="shared" ca="1" si="248"/>
        <v>0</v>
      </c>
      <c r="AV457" s="18">
        <f t="shared" ca="1" si="248"/>
        <v>0</v>
      </c>
      <c r="AW457" s="18">
        <f t="shared" ca="1" si="248"/>
        <v>0</v>
      </c>
      <c r="AX457" s="18">
        <f t="shared" ca="1" si="248"/>
        <v>0</v>
      </c>
      <c r="AY457" s="18">
        <f t="shared" ca="1" si="249"/>
        <v>0</v>
      </c>
      <c r="AZ457" s="18">
        <f t="shared" ca="1" si="249"/>
        <v>0</v>
      </c>
      <c r="BA457" s="18">
        <f t="shared" ca="1" si="249"/>
        <v>0</v>
      </c>
      <c r="BB457" s="18">
        <f t="shared" ca="1" si="249"/>
        <v>0</v>
      </c>
      <c r="BC457" s="18">
        <f t="shared" ca="1" si="249"/>
        <v>0</v>
      </c>
      <c r="BD457" s="18">
        <f t="shared" ca="1" si="249"/>
        <v>0</v>
      </c>
      <c r="BE457" s="18">
        <f t="shared" ca="1" si="249"/>
        <v>0</v>
      </c>
      <c r="BF457" s="18">
        <f t="shared" ca="1" si="249"/>
        <v>0</v>
      </c>
      <c r="BG457" s="18">
        <f t="shared" ca="1" si="249"/>
        <v>0</v>
      </c>
      <c r="BH457" s="18">
        <f t="shared" ca="1" si="249"/>
        <v>0</v>
      </c>
    </row>
    <row r="458" spans="8:60" x14ac:dyDescent="0.35">
      <c r="H458" s="2" t="str">
        <f t="shared" si="222"/>
        <v>FGT</v>
      </c>
      <c r="I458">
        <f t="shared" si="223"/>
        <v>9</v>
      </c>
      <c r="J458">
        <f t="shared" si="224"/>
        <v>25</v>
      </c>
      <c r="K458" s="18">
        <f t="shared" ca="1" si="245"/>
        <v>1.2824319950172343</v>
      </c>
      <c r="L458" s="18">
        <f t="shared" ca="1" si="245"/>
        <v>1.269734648531915</v>
      </c>
      <c r="M458" s="18">
        <f t="shared" ca="1" si="245"/>
        <v>1.2571630183484304</v>
      </c>
      <c r="N458" s="18">
        <f t="shared" ca="1" si="245"/>
        <v>1.2447158597509214</v>
      </c>
      <c r="O458" s="18">
        <f t="shared" ca="1" si="245"/>
        <v>1.2323919403474466</v>
      </c>
      <c r="P458" s="18">
        <f t="shared" ca="1" si="245"/>
        <v>1.220190039947967</v>
      </c>
      <c r="Q458" s="18">
        <f t="shared" ca="1" si="245"/>
        <v>1.2081089504435316</v>
      </c>
      <c r="R458" s="18">
        <f t="shared" ca="1" si="245"/>
        <v>1.1961474756866652</v>
      </c>
      <c r="S458" s="18">
        <f t="shared" ca="1" si="245"/>
        <v>1.1843044313729358</v>
      </c>
      <c r="T458" s="18">
        <f t="shared" ca="1" si="245"/>
        <v>1.1725786449236988</v>
      </c>
      <c r="U458" s="18">
        <f t="shared" ca="1" si="246"/>
        <v>1.1609689553699984</v>
      </c>
      <c r="V458" s="18">
        <f t="shared" ca="1" si="246"/>
        <v>1.1494742132376226</v>
      </c>
      <c r="W458" s="18">
        <f t="shared" ca="1" si="246"/>
        <v>1.1380932804332895</v>
      </c>
      <c r="X458" s="18">
        <f t="shared" ca="1" si="246"/>
        <v>1.1268250301319698</v>
      </c>
      <c r="Y458" s="18">
        <f t="shared" ca="1" si="246"/>
        <v>1.1156683466653166</v>
      </c>
      <c r="Z458" s="18">
        <f t="shared" ca="1" si="246"/>
        <v>1.1046221254112047</v>
      </c>
      <c r="AA458" s="18">
        <f t="shared" ca="1" si="246"/>
        <v>1.0936852726843611</v>
      </c>
      <c r="AB458" s="18">
        <f t="shared" ca="1" si="246"/>
        <v>1.0828567056280802</v>
      </c>
      <c r="AC458" s="18">
        <f t="shared" ca="1" si="246"/>
        <v>1.0721353521070098</v>
      </c>
      <c r="AD458" s="18">
        <f t="shared" ca="1" si="246"/>
        <v>1.0615201506010001</v>
      </c>
      <c r="AE458" s="18">
        <f t="shared" ca="1" si="247"/>
        <v>1.0510100500999999</v>
      </c>
      <c r="AF458" s="18">
        <f t="shared" ca="1" si="247"/>
        <v>1.04060401</v>
      </c>
      <c r="AG458" s="18">
        <f t="shared" ca="1" si="247"/>
        <v>1.0303009999999999</v>
      </c>
      <c r="AH458" s="18">
        <f t="shared" ca="1" si="247"/>
        <v>1.0201</v>
      </c>
      <c r="AI458" s="18">
        <f t="shared" ca="1" si="247"/>
        <v>1.01</v>
      </c>
      <c r="AJ458" s="18">
        <f t="shared" ca="1" si="247"/>
        <v>1</v>
      </c>
      <c r="AK458" s="18">
        <f t="shared" ca="1" si="247"/>
        <v>0</v>
      </c>
      <c r="AL458" s="18">
        <f t="shared" ca="1" si="247"/>
        <v>0</v>
      </c>
      <c r="AM458" s="18">
        <f t="shared" ca="1" si="247"/>
        <v>0</v>
      </c>
      <c r="AN458" s="18">
        <f t="shared" ca="1" si="247"/>
        <v>0</v>
      </c>
      <c r="AO458" s="18">
        <f t="shared" ca="1" si="248"/>
        <v>0</v>
      </c>
      <c r="AP458" s="18">
        <f t="shared" ca="1" si="248"/>
        <v>0</v>
      </c>
      <c r="AQ458" s="18">
        <f t="shared" ca="1" si="248"/>
        <v>0</v>
      </c>
      <c r="AR458" s="18">
        <f t="shared" ca="1" si="248"/>
        <v>0</v>
      </c>
      <c r="AS458" s="18">
        <f t="shared" ca="1" si="248"/>
        <v>0</v>
      </c>
      <c r="AT458" s="18">
        <f t="shared" ca="1" si="248"/>
        <v>0</v>
      </c>
      <c r="AU458" s="18">
        <f t="shared" ca="1" si="248"/>
        <v>0</v>
      </c>
      <c r="AV458" s="18">
        <f t="shared" ca="1" si="248"/>
        <v>0</v>
      </c>
      <c r="AW458" s="18">
        <f t="shared" ca="1" si="248"/>
        <v>0</v>
      </c>
      <c r="AX458" s="18">
        <f t="shared" ca="1" si="248"/>
        <v>0</v>
      </c>
      <c r="AY458" s="18">
        <f t="shared" ca="1" si="249"/>
        <v>0</v>
      </c>
      <c r="AZ458" s="18">
        <f t="shared" ca="1" si="249"/>
        <v>0</v>
      </c>
      <c r="BA458" s="18">
        <f t="shared" ca="1" si="249"/>
        <v>0</v>
      </c>
      <c r="BB458" s="18">
        <f t="shared" ca="1" si="249"/>
        <v>0</v>
      </c>
      <c r="BC458" s="18">
        <f t="shared" ca="1" si="249"/>
        <v>0</v>
      </c>
      <c r="BD458" s="18">
        <f t="shared" ca="1" si="249"/>
        <v>0</v>
      </c>
      <c r="BE458" s="18">
        <f t="shared" ca="1" si="249"/>
        <v>0</v>
      </c>
      <c r="BF458" s="18">
        <f t="shared" ca="1" si="249"/>
        <v>0</v>
      </c>
      <c r="BG458" s="18">
        <f t="shared" ca="1" si="249"/>
        <v>0</v>
      </c>
      <c r="BH458" s="18">
        <f t="shared" ca="1" si="249"/>
        <v>0</v>
      </c>
    </row>
    <row r="459" spans="8:60" x14ac:dyDescent="0.35">
      <c r="H459" s="2" t="str">
        <f t="shared" si="222"/>
        <v>FGT</v>
      </c>
      <c r="I459">
        <f t="shared" si="223"/>
        <v>9</v>
      </c>
      <c r="J459">
        <f t="shared" si="224"/>
        <v>26</v>
      </c>
      <c r="K459" s="18">
        <f t="shared" ca="1" si="245"/>
        <v>1.2952563149674066</v>
      </c>
      <c r="L459" s="18">
        <f t="shared" ca="1" si="245"/>
        <v>1.2824319950172343</v>
      </c>
      <c r="M459" s="18">
        <f t="shared" ca="1" si="245"/>
        <v>1.269734648531915</v>
      </c>
      <c r="N459" s="18">
        <f t="shared" ca="1" si="245"/>
        <v>1.2571630183484304</v>
      </c>
      <c r="O459" s="18">
        <f t="shared" ca="1" si="245"/>
        <v>1.2447158597509214</v>
      </c>
      <c r="P459" s="18">
        <f t="shared" ca="1" si="245"/>
        <v>1.2323919403474466</v>
      </c>
      <c r="Q459" s="18">
        <f t="shared" ca="1" si="245"/>
        <v>1.220190039947967</v>
      </c>
      <c r="R459" s="18">
        <f t="shared" ca="1" si="245"/>
        <v>1.2081089504435316</v>
      </c>
      <c r="S459" s="18">
        <f t="shared" ca="1" si="245"/>
        <v>1.1961474756866652</v>
      </c>
      <c r="T459" s="18">
        <f t="shared" ca="1" si="245"/>
        <v>1.1843044313729358</v>
      </c>
      <c r="U459" s="18">
        <f t="shared" ca="1" si="246"/>
        <v>1.1725786449236988</v>
      </c>
      <c r="V459" s="18">
        <f t="shared" ca="1" si="246"/>
        <v>1.1609689553699984</v>
      </c>
      <c r="W459" s="18">
        <f t="shared" ca="1" si="246"/>
        <v>1.1494742132376226</v>
      </c>
      <c r="X459" s="18">
        <f t="shared" ca="1" si="246"/>
        <v>1.1380932804332895</v>
      </c>
      <c r="Y459" s="18">
        <f t="shared" ca="1" si="246"/>
        <v>1.1268250301319698</v>
      </c>
      <c r="Z459" s="18">
        <f t="shared" ca="1" si="246"/>
        <v>1.1156683466653166</v>
      </c>
      <c r="AA459" s="18">
        <f t="shared" ca="1" si="246"/>
        <v>1.1046221254112047</v>
      </c>
      <c r="AB459" s="18">
        <f t="shared" ca="1" si="246"/>
        <v>1.0936852726843611</v>
      </c>
      <c r="AC459" s="18">
        <f t="shared" ca="1" si="246"/>
        <v>1.0828567056280802</v>
      </c>
      <c r="AD459" s="18">
        <f t="shared" ca="1" si="246"/>
        <v>1.0721353521070098</v>
      </c>
      <c r="AE459" s="18">
        <f t="shared" ca="1" si="247"/>
        <v>1.0615201506010001</v>
      </c>
      <c r="AF459" s="18">
        <f t="shared" ca="1" si="247"/>
        <v>1.0510100500999999</v>
      </c>
      <c r="AG459" s="18">
        <f t="shared" ca="1" si="247"/>
        <v>1.04060401</v>
      </c>
      <c r="AH459" s="18">
        <f t="shared" ca="1" si="247"/>
        <v>1.0303009999999999</v>
      </c>
      <c r="AI459" s="18">
        <f t="shared" ca="1" si="247"/>
        <v>1.0201</v>
      </c>
      <c r="AJ459" s="18">
        <f t="shared" ca="1" si="247"/>
        <v>1.01</v>
      </c>
      <c r="AK459" s="18">
        <f t="shared" ca="1" si="247"/>
        <v>1</v>
      </c>
      <c r="AL459" s="18">
        <f t="shared" ca="1" si="247"/>
        <v>0</v>
      </c>
      <c r="AM459" s="18">
        <f t="shared" ca="1" si="247"/>
        <v>0</v>
      </c>
      <c r="AN459" s="18">
        <f t="shared" ca="1" si="247"/>
        <v>0</v>
      </c>
      <c r="AO459" s="18">
        <f t="shared" ca="1" si="248"/>
        <v>0</v>
      </c>
      <c r="AP459" s="18">
        <f t="shared" ca="1" si="248"/>
        <v>0</v>
      </c>
      <c r="AQ459" s="18">
        <f t="shared" ca="1" si="248"/>
        <v>0</v>
      </c>
      <c r="AR459" s="18">
        <f t="shared" ca="1" si="248"/>
        <v>0</v>
      </c>
      <c r="AS459" s="18">
        <f t="shared" ca="1" si="248"/>
        <v>0</v>
      </c>
      <c r="AT459" s="18">
        <f t="shared" ca="1" si="248"/>
        <v>0</v>
      </c>
      <c r="AU459" s="18">
        <f t="shared" ca="1" si="248"/>
        <v>0</v>
      </c>
      <c r="AV459" s="18">
        <f t="shared" ca="1" si="248"/>
        <v>0</v>
      </c>
      <c r="AW459" s="18">
        <f t="shared" ca="1" si="248"/>
        <v>0</v>
      </c>
      <c r="AX459" s="18">
        <f t="shared" ca="1" si="248"/>
        <v>0</v>
      </c>
      <c r="AY459" s="18">
        <f t="shared" ca="1" si="249"/>
        <v>0</v>
      </c>
      <c r="AZ459" s="18">
        <f t="shared" ca="1" si="249"/>
        <v>0</v>
      </c>
      <c r="BA459" s="18">
        <f t="shared" ca="1" si="249"/>
        <v>0</v>
      </c>
      <c r="BB459" s="18">
        <f t="shared" ca="1" si="249"/>
        <v>0</v>
      </c>
      <c r="BC459" s="18">
        <f t="shared" ca="1" si="249"/>
        <v>0</v>
      </c>
      <c r="BD459" s="18">
        <f t="shared" ca="1" si="249"/>
        <v>0</v>
      </c>
      <c r="BE459" s="18">
        <f t="shared" ca="1" si="249"/>
        <v>0</v>
      </c>
      <c r="BF459" s="18">
        <f t="shared" ca="1" si="249"/>
        <v>0</v>
      </c>
      <c r="BG459" s="18">
        <f t="shared" ca="1" si="249"/>
        <v>0</v>
      </c>
      <c r="BH459" s="18">
        <f t="shared" ca="1" si="249"/>
        <v>0</v>
      </c>
    </row>
    <row r="460" spans="8:60" x14ac:dyDescent="0.35">
      <c r="H460" s="2" t="str">
        <f t="shared" si="222"/>
        <v>FGT</v>
      </c>
      <c r="I460">
        <f t="shared" si="223"/>
        <v>9</v>
      </c>
      <c r="J460">
        <f t="shared" si="224"/>
        <v>27</v>
      </c>
      <c r="K460" s="18">
        <f t="shared" ca="1" si="245"/>
        <v>1.3082088781170802</v>
      </c>
      <c r="L460" s="18">
        <f t="shared" ca="1" si="245"/>
        <v>1.2952563149674066</v>
      </c>
      <c r="M460" s="18">
        <f t="shared" ca="1" si="245"/>
        <v>1.2824319950172343</v>
      </c>
      <c r="N460" s="18">
        <f t="shared" ca="1" si="245"/>
        <v>1.269734648531915</v>
      </c>
      <c r="O460" s="18">
        <f t="shared" ca="1" si="245"/>
        <v>1.2571630183484304</v>
      </c>
      <c r="P460" s="18">
        <f t="shared" ca="1" si="245"/>
        <v>1.2447158597509214</v>
      </c>
      <c r="Q460" s="18">
        <f t="shared" ca="1" si="245"/>
        <v>1.2323919403474466</v>
      </c>
      <c r="R460" s="18">
        <f t="shared" ca="1" si="245"/>
        <v>1.220190039947967</v>
      </c>
      <c r="S460" s="18">
        <f t="shared" ca="1" si="245"/>
        <v>1.2081089504435316</v>
      </c>
      <c r="T460" s="18">
        <f t="shared" ca="1" si="245"/>
        <v>1.1961474756866652</v>
      </c>
      <c r="U460" s="18">
        <f t="shared" ca="1" si="246"/>
        <v>1.1843044313729358</v>
      </c>
      <c r="V460" s="18">
        <f t="shared" ca="1" si="246"/>
        <v>1.1725786449236988</v>
      </c>
      <c r="W460" s="18">
        <f t="shared" ca="1" si="246"/>
        <v>1.1609689553699984</v>
      </c>
      <c r="X460" s="18">
        <f t="shared" ca="1" si="246"/>
        <v>1.1494742132376226</v>
      </c>
      <c r="Y460" s="18">
        <f t="shared" ca="1" si="246"/>
        <v>1.1380932804332895</v>
      </c>
      <c r="Z460" s="18">
        <f t="shared" ca="1" si="246"/>
        <v>1.1268250301319698</v>
      </c>
      <c r="AA460" s="18">
        <f t="shared" ca="1" si="246"/>
        <v>1.1156683466653166</v>
      </c>
      <c r="AB460" s="18">
        <f t="shared" ca="1" si="246"/>
        <v>1.1046221254112047</v>
      </c>
      <c r="AC460" s="18">
        <f t="shared" ca="1" si="246"/>
        <v>1.0936852726843611</v>
      </c>
      <c r="AD460" s="18">
        <f t="shared" ca="1" si="246"/>
        <v>1.0828567056280802</v>
      </c>
      <c r="AE460" s="18">
        <f t="shared" ca="1" si="247"/>
        <v>1.0721353521070098</v>
      </c>
      <c r="AF460" s="18">
        <f t="shared" ca="1" si="247"/>
        <v>1.0615201506010001</v>
      </c>
      <c r="AG460" s="18">
        <f t="shared" ca="1" si="247"/>
        <v>1.0510100500999999</v>
      </c>
      <c r="AH460" s="18">
        <f t="shared" ca="1" si="247"/>
        <v>1.04060401</v>
      </c>
      <c r="AI460" s="18">
        <f t="shared" ca="1" si="247"/>
        <v>1.0303009999999999</v>
      </c>
      <c r="AJ460" s="18">
        <f t="shared" ca="1" si="247"/>
        <v>1.0201</v>
      </c>
      <c r="AK460" s="18">
        <f t="shared" ca="1" si="247"/>
        <v>1.01</v>
      </c>
      <c r="AL460" s="18">
        <f t="shared" ca="1" si="247"/>
        <v>1</v>
      </c>
      <c r="AM460" s="18">
        <f t="shared" ca="1" si="247"/>
        <v>0</v>
      </c>
      <c r="AN460" s="18">
        <f t="shared" ca="1" si="247"/>
        <v>0</v>
      </c>
      <c r="AO460" s="18">
        <f t="shared" ca="1" si="248"/>
        <v>0</v>
      </c>
      <c r="AP460" s="18">
        <f t="shared" ca="1" si="248"/>
        <v>0</v>
      </c>
      <c r="AQ460" s="18">
        <f t="shared" ca="1" si="248"/>
        <v>0</v>
      </c>
      <c r="AR460" s="18">
        <f t="shared" ca="1" si="248"/>
        <v>0</v>
      </c>
      <c r="AS460" s="18">
        <f t="shared" ca="1" si="248"/>
        <v>0</v>
      </c>
      <c r="AT460" s="18">
        <f t="shared" ca="1" si="248"/>
        <v>0</v>
      </c>
      <c r="AU460" s="18">
        <f t="shared" ca="1" si="248"/>
        <v>0</v>
      </c>
      <c r="AV460" s="18">
        <f t="shared" ca="1" si="248"/>
        <v>0</v>
      </c>
      <c r="AW460" s="18">
        <f t="shared" ca="1" si="248"/>
        <v>0</v>
      </c>
      <c r="AX460" s="18">
        <f t="shared" ca="1" si="248"/>
        <v>0</v>
      </c>
      <c r="AY460" s="18">
        <f t="shared" ca="1" si="249"/>
        <v>0</v>
      </c>
      <c r="AZ460" s="18">
        <f t="shared" ca="1" si="249"/>
        <v>0</v>
      </c>
      <c r="BA460" s="18">
        <f t="shared" ca="1" si="249"/>
        <v>0</v>
      </c>
      <c r="BB460" s="18">
        <f t="shared" ca="1" si="249"/>
        <v>0</v>
      </c>
      <c r="BC460" s="18">
        <f t="shared" ca="1" si="249"/>
        <v>0</v>
      </c>
      <c r="BD460" s="18">
        <f t="shared" ca="1" si="249"/>
        <v>0</v>
      </c>
      <c r="BE460" s="18">
        <f t="shared" ca="1" si="249"/>
        <v>0</v>
      </c>
      <c r="BF460" s="18">
        <f t="shared" ca="1" si="249"/>
        <v>0</v>
      </c>
      <c r="BG460" s="18">
        <f t="shared" ca="1" si="249"/>
        <v>0</v>
      </c>
      <c r="BH460" s="18">
        <f t="shared" ca="1" si="249"/>
        <v>0</v>
      </c>
    </row>
    <row r="461" spans="8:60" x14ac:dyDescent="0.35">
      <c r="H461" s="2" t="str">
        <f t="shared" si="222"/>
        <v>FGT</v>
      </c>
      <c r="I461">
        <f t="shared" si="223"/>
        <v>9</v>
      </c>
      <c r="J461">
        <f t="shared" si="224"/>
        <v>28</v>
      </c>
      <c r="K461" s="18">
        <f t="shared" ca="1" si="245"/>
        <v>1.3212909668982511</v>
      </c>
      <c r="L461" s="18">
        <f t="shared" ca="1" si="245"/>
        <v>1.3082088781170802</v>
      </c>
      <c r="M461" s="18">
        <f t="shared" ca="1" si="245"/>
        <v>1.2952563149674066</v>
      </c>
      <c r="N461" s="18">
        <f t="shared" ca="1" si="245"/>
        <v>1.2824319950172343</v>
      </c>
      <c r="O461" s="18">
        <f t="shared" ca="1" si="245"/>
        <v>1.269734648531915</v>
      </c>
      <c r="P461" s="18">
        <f t="shared" ca="1" si="245"/>
        <v>1.2571630183484304</v>
      </c>
      <c r="Q461" s="18">
        <f t="shared" ca="1" si="245"/>
        <v>1.2447158597509214</v>
      </c>
      <c r="R461" s="18">
        <f t="shared" ca="1" si="245"/>
        <v>1.2323919403474466</v>
      </c>
      <c r="S461" s="18">
        <f t="shared" ca="1" si="245"/>
        <v>1.220190039947967</v>
      </c>
      <c r="T461" s="18">
        <f t="shared" ca="1" si="245"/>
        <v>1.2081089504435316</v>
      </c>
      <c r="U461" s="18">
        <f t="shared" ca="1" si="246"/>
        <v>1.1961474756866652</v>
      </c>
      <c r="V461" s="18">
        <f t="shared" ca="1" si="246"/>
        <v>1.1843044313729358</v>
      </c>
      <c r="W461" s="18">
        <f t="shared" ca="1" si="246"/>
        <v>1.1725786449236988</v>
      </c>
      <c r="X461" s="18">
        <f t="shared" ca="1" si="246"/>
        <v>1.1609689553699984</v>
      </c>
      <c r="Y461" s="18">
        <f t="shared" ca="1" si="246"/>
        <v>1.1494742132376226</v>
      </c>
      <c r="Z461" s="18">
        <f t="shared" ca="1" si="246"/>
        <v>1.1380932804332895</v>
      </c>
      <c r="AA461" s="18">
        <f t="shared" ca="1" si="246"/>
        <v>1.1268250301319698</v>
      </c>
      <c r="AB461" s="18">
        <f t="shared" ca="1" si="246"/>
        <v>1.1156683466653166</v>
      </c>
      <c r="AC461" s="18">
        <f t="shared" ca="1" si="246"/>
        <v>1.1046221254112047</v>
      </c>
      <c r="AD461" s="18">
        <f t="shared" ca="1" si="246"/>
        <v>1.0936852726843611</v>
      </c>
      <c r="AE461" s="18">
        <f t="shared" ca="1" si="247"/>
        <v>1.0828567056280802</v>
      </c>
      <c r="AF461" s="18">
        <f t="shared" ca="1" si="247"/>
        <v>1.0721353521070098</v>
      </c>
      <c r="AG461" s="18">
        <f t="shared" ca="1" si="247"/>
        <v>1.0615201506010001</v>
      </c>
      <c r="AH461" s="18">
        <f t="shared" ca="1" si="247"/>
        <v>1.0510100500999999</v>
      </c>
      <c r="AI461" s="18">
        <f t="shared" ca="1" si="247"/>
        <v>1.04060401</v>
      </c>
      <c r="AJ461" s="18">
        <f t="shared" ca="1" si="247"/>
        <v>1.0303009999999999</v>
      </c>
      <c r="AK461" s="18">
        <f t="shared" ca="1" si="247"/>
        <v>1.0201</v>
      </c>
      <c r="AL461" s="18">
        <f t="shared" ca="1" si="247"/>
        <v>1.01</v>
      </c>
      <c r="AM461" s="18">
        <f t="shared" ca="1" si="247"/>
        <v>1</v>
      </c>
      <c r="AN461" s="18">
        <f t="shared" ca="1" si="247"/>
        <v>0</v>
      </c>
      <c r="AO461" s="18">
        <f t="shared" ca="1" si="248"/>
        <v>0</v>
      </c>
      <c r="AP461" s="18">
        <f t="shared" ca="1" si="248"/>
        <v>0</v>
      </c>
      <c r="AQ461" s="18">
        <f t="shared" ca="1" si="248"/>
        <v>0</v>
      </c>
      <c r="AR461" s="18">
        <f t="shared" ca="1" si="248"/>
        <v>0</v>
      </c>
      <c r="AS461" s="18">
        <f t="shared" ca="1" si="248"/>
        <v>0</v>
      </c>
      <c r="AT461" s="18">
        <f t="shared" ca="1" si="248"/>
        <v>0</v>
      </c>
      <c r="AU461" s="18">
        <f t="shared" ca="1" si="248"/>
        <v>0</v>
      </c>
      <c r="AV461" s="18">
        <f t="shared" ca="1" si="248"/>
        <v>0</v>
      </c>
      <c r="AW461" s="18">
        <f t="shared" ca="1" si="248"/>
        <v>0</v>
      </c>
      <c r="AX461" s="18">
        <f t="shared" ca="1" si="248"/>
        <v>0</v>
      </c>
      <c r="AY461" s="18">
        <f t="shared" ca="1" si="249"/>
        <v>0</v>
      </c>
      <c r="AZ461" s="18">
        <f t="shared" ca="1" si="249"/>
        <v>0</v>
      </c>
      <c r="BA461" s="18">
        <f t="shared" ca="1" si="249"/>
        <v>0</v>
      </c>
      <c r="BB461" s="18">
        <f t="shared" ca="1" si="249"/>
        <v>0</v>
      </c>
      <c r="BC461" s="18">
        <f t="shared" ca="1" si="249"/>
        <v>0</v>
      </c>
      <c r="BD461" s="18">
        <f t="shared" ca="1" si="249"/>
        <v>0</v>
      </c>
      <c r="BE461" s="18">
        <f t="shared" ca="1" si="249"/>
        <v>0</v>
      </c>
      <c r="BF461" s="18">
        <f t="shared" ca="1" si="249"/>
        <v>0</v>
      </c>
      <c r="BG461" s="18">
        <f t="shared" ca="1" si="249"/>
        <v>0</v>
      </c>
      <c r="BH461" s="18">
        <f t="shared" ca="1" si="249"/>
        <v>0</v>
      </c>
    </row>
    <row r="462" spans="8:60" x14ac:dyDescent="0.35">
      <c r="H462" s="2" t="str">
        <f t="shared" si="222"/>
        <v>FGT</v>
      </c>
      <c r="I462">
        <f t="shared" si="223"/>
        <v>9</v>
      </c>
      <c r="J462">
        <f t="shared" si="224"/>
        <v>29</v>
      </c>
      <c r="K462" s="18">
        <f t="shared" ca="1" si="245"/>
        <v>1.3345038765672337</v>
      </c>
      <c r="L462" s="18">
        <f t="shared" ca="1" si="245"/>
        <v>1.3212909668982511</v>
      </c>
      <c r="M462" s="18">
        <f t="shared" ca="1" si="245"/>
        <v>1.3082088781170802</v>
      </c>
      <c r="N462" s="18">
        <f t="shared" ca="1" si="245"/>
        <v>1.2952563149674066</v>
      </c>
      <c r="O462" s="18">
        <f t="shared" ca="1" si="245"/>
        <v>1.2824319950172343</v>
      </c>
      <c r="P462" s="18">
        <f t="shared" ca="1" si="245"/>
        <v>1.269734648531915</v>
      </c>
      <c r="Q462" s="18">
        <f t="shared" ca="1" si="245"/>
        <v>1.2571630183484304</v>
      </c>
      <c r="R462" s="18">
        <f t="shared" ca="1" si="245"/>
        <v>1.2447158597509214</v>
      </c>
      <c r="S462" s="18">
        <f t="shared" ca="1" si="245"/>
        <v>1.2323919403474466</v>
      </c>
      <c r="T462" s="18">
        <f t="shared" ca="1" si="245"/>
        <v>1.220190039947967</v>
      </c>
      <c r="U462" s="18">
        <f t="shared" ca="1" si="246"/>
        <v>1.2081089504435316</v>
      </c>
      <c r="V462" s="18">
        <f t="shared" ca="1" si="246"/>
        <v>1.1961474756866652</v>
      </c>
      <c r="W462" s="18">
        <f t="shared" ca="1" si="246"/>
        <v>1.1843044313729358</v>
      </c>
      <c r="X462" s="18">
        <f t="shared" ca="1" si="246"/>
        <v>1.1725786449236988</v>
      </c>
      <c r="Y462" s="18">
        <f t="shared" ca="1" si="246"/>
        <v>1.1609689553699984</v>
      </c>
      <c r="Z462" s="18">
        <f t="shared" ca="1" si="246"/>
        <v>1.1494742132376226</v>
      </c>
      <c r="AA462" s="18">
        <f t="shared" ca="1" si="246"/>
        <v>1.1380932804332895</v>
      </c>
      <c r="AB462" s="18">
        <f t="shared" ca="1" si="246"/>
        <v>1.1268250301319698</v>
      </c>
      <c r="AC462" s="18">
        <f t="shared" ca="1" si="246"/>
        <v>1.1156683466653166</v>
      </c>
      <c r="AD462" s="18">
        <f t="shared" ca="1" si="246"/>
        <v>1.1046221254112047</v>
      </c>
      <c r="AE462" s="18">
        <f t="shared" ca="1" si="247"/>
        <v>1.0936852726843611</v>
      </c>
      <c r="AF462" s="18">
        <f t="shared" ca="1" si="247"/>
        <v>1.0828567056280802</v>
      </c>
      <c r="AG462" s="18">
        <f t="shared" ca="1" si="247"/>
        <v>1.0721353521070098</v>
      </c>
      <c r="AH462" s="18">
        <f t="shared" ca="1" si="247"/>
        <v>1.0615201506010001</v>
      </c>
      <c r="AI462" s="18">
        <f t="shared" ca="1" si="247"/>
        <v>1.0510100500999999</v>
      </c>
      <c r="AJ462" s="18">
        <f t="shared" ca="1" si="247"/>
        <v>1.04060401</v>
      </c>
      <c r="AK462" s="18">
        <f t="shared" ca="1" si="247"/>
        <v>1.0303009999999999</v>
      </c>
      <c r="AL462" s="18">
        <f t="shared" ca="1" si="247"/>
        <v>1.0201</v>
      </c>
      <c r="AM462" s="18">
        <f t="shared" ca="1" si="247"/>
        <v>1.01</v>
      </c>
      <c r="AN462" s="18">
        <f t="shared" ca="1" si="247"/>
        <v>1</v>
      </c>
      <c r="AO462" s="18">
        <f t="shared" ca="1" si="248"/>
        <v>0</v>
      </c>
      <c r="AP462" s="18">
        <f t="shared" ca="1" si="248"/>
        <v>0</v>
      </c>
      <c r="AQ462" s="18">
        <f t="shared" ca="1" si="248"/>
        <v>0</v>
      </c>
      <c r="AR462" s="18">
        <f t="shared" ca="1" si="248"/>
        <v>0</v>
      </c>
      <c r="AS462" s="18">
        <f t="shared" ca="1" si="248"/>
        <v>0</v>
      </c>
      <c r="AT462" s="18">
        <f t="shared" ca="1" si="248"/>
        <v>0</v>
      </c>
      <c r="AU462" s="18">
        <f t="shared" ca="1" si="248"/>
        <v>0</v>
      </c>
      <c r="AV462" s="18">
        <f t="shared" ca="1" si="248"/>
        <v>0</v>
      </c>
      <c r="AW462" s="18">
        <f t="shared" ca="1" si="248"/>
        <v>0</v>
      </c>
      <c r="AX462" s="18">
        <f t="shared" ca="1" si="248"/>
        <v>0</v>
      </c>
      <c r="AY462" s="18">
        <f t="shared" ca="1" si="249"/>
        <v>0</v>
      </c>
      <c r="AZ462" s="18">
        <f t="shared" ca="1" si="249"/>
        <v>0</v>
      </c>
      <c r="BA462" s="18">
        <f t="shared" ca="1" si="249"/>
        <v>0</v>
      </c>
      <c r="BB462" s="18">
        <f t="shared" ca="1" si="249"/>
        <v>0</v>
      </c>
      <c r="BC462" s="18">
        <f t="shared" ca="1" si="249"/>
        <v>0</v>
      </c>
      <c r="BD462" s="18">
        <f t="shared" ca="1" si="249"/>
        <v>0</v>
      </c>
      <c r="BE462" s="18">
        <f t="shared" ca="1" si="249"/>
        <v>0</v>
      </c>
      <c r="BF462" s="18">
        <f t="shared" ca="1" si="249"/>
        <v>0</v>
      </c>
      <c r="BG462" s="18">
        <f t="shared" ca="1" si="249"/>
        <v>0</v>
      </c>
      <c r="BH462" s="18">
        <f t="shared" ca="1" si="249"/>
        <v>0</v>
      </c>
    </row>
    <row r="463" spans="8:60" x14ac:dyDescent="0.35">
      <c r="H463" s="2" t="str">
        <f t="shared" si="222"/>
        <v>FGT</v>
      </c>
      <c r="I463">
        <f t="shared" si="223"/>
        <v>9</v>
      </c>
      <c r="J463">
        <f t="shared" si="224"/>
        <v>30</v>
      </c>
      <c r="K463" s="18">
        <f t="shared" ca="1" si="245"/>
        <v>1.3478489153329063</v>
      </c>
      <c r="L463" s="18">
        <f t="shared" ca="1" si="245"/>
        <v>1.3345038765672337</v>
      </c>
      <c r="M463" s="18">
        <f t="shared" ca="1" si="245"/>
        <v>1.3212909668982511</v>
      </c>
      <c r="N463" s="18">
        <f t="shared" ca="1" si="245"/>
        <v>1.3082088781170802</v>
      </c>
      <c r="O463" s="18">
        <f t="shared" ca="1" si="245"/>
        <v>1.2952563149674066</v>
      </c>
      <c r="P463" s="18">
        <f t="shared" ca="1" si="245"/>
        <v>1.2824319950172343</v>
      </c>
      <c r="Q463" s="18">
        <f t="shared" ca="1" si="245"/>
        <v>1.269734648531915</v>
      </c>
      <c r="R463" s="18">
        <f t="shared" ca="1" si="245"/>
        <v>1.2571630183484304</v>
      </c>
      <c r="S463" s="18">
        <f t="shared" ca="1" si="245"/>
        <v>1.2447158597509214</v>
      </c>
      <c r="T463" s="18">
        <f t="shared" ca="1" si="245"/>
        <v>1.2323919403474466</v>
      </c>
      <c r="U463" s="18">
        <f t="shared" ca="1" si="246"/>
        <v>1.220190039947967</v>
      </c>
      <c r="V463" s="18">
        <f t="shared" ca="1" si="246"/>
        <v>1.2081089504435316</v>
      </c>
      <c r="W463" s="18">
        <f t="shared" ca="1" si="246"/>
        <v>1.1961474756866652</v>
      </c>
      <c r="X463" s="18">
        <f t="shared" ca="1" si="246"/>
        <v>1.1843044313729358</v>
      </c>
      <c r="Y463" s="18">
        <f t="shared" ca="1" si="246"/>
        <v>1.1725786449236988</v>
      </c>
      <c r="Z463" s="18">
        <f t="shared" ca="1" si="246"/>
        <v>1.1609689553699984</v>
      </c>
      <c r="AA463" s="18">
        <f t="shared" ca="1" si="246"/>
        <v>1.1494742132376226</v>
      </c>
      <c r="AB463" s="18">
        <f t="shared" ca="1" si="246"/>
        <v>1.1380932804332895</v>
      </c>
      <c r="AC463" s="18">
        <f t="shared" ca="1" si="246"/>
        <v>1.1268250301319698</v>
      </c>
      <c r="AD463" s="18">
        <f t="shared" ca="1" si="246"/>
        <v>1.1156683466653166</v>
      </c>
      <c r="AE463" s="18">
        <f t="shared" ca="1" si="247"/>
        <v>1.1046221254112047</v>
      </c>
      <c r="AF463" s="18">
        <f t="shared" ca="1" si="247"/>
        <v>1.0936852726843611</v>
      </c>
      <c r="AG463" s="18">
        <f t="shared" ca="1" si="247"/>
        <v>1.0828567056280802</v>
      </c>
      <c r="AH463" s="18">
        <f t="shared" ca="1" si="247"/>
        <v>1.0721353521070098</v>
      </c>
      <c r="AI463" s="18">
        <f t="shared" ca="1" si="247"/>
        <v>1.0615201506010001</v>
      </c>
      <c r="AJ463" s="18">
        <f t="shared" ca="1" si="247"/>
        <v>1.0510100500999999</v>
      </c>
      <c r="AK463" s="18">
        <f t="shared" ca="1" si="247"/>
        <v>1.04060401</v>
      </c>
      <c r="AL463" s="18">
        <f t="shared" ca="1" si="247"/>
        <v>1.0303009999999999</v>
      </c>
      <c r="AM463" s="18">
        <f t="shared" ca="1" si="247"/>
        <v>1.0201</v>
      </c>
      <c r="AN463" s="18">
        <f t="shared" ca="1" si="247"/>
        <v>1.01</v>
      </c>
      <c r="AO463" s="18">
        <f t="shared" ca="1" si="248"/>
        <v>1</v>
      </c>
      <c r="AP463" s="18">
        <f t="shared" ca="1" si="248"/>
        <v>0</v>
      </c>
      <c r="AQ463" s="18">
        <f t="shared" ca="1" si="248"/>
        <v>0</v>
      </c>
      <c r="AR463" s="18">
        <f t="shared" ca="1" si="248"/>
        <v>0</v>
      </c>
      <c r="AS463" s="18">
        <f t="shared" ca="1" si="248"/>
        <v>0</v>
      </c>
      <c r="AT463" s="18">
        <f t="shared" ca="1" si="248"/>
        <v>0</v>
      </c>
      <c r="AU463" s="18">
        <f t="shared" ca="1" si="248"/>
        <v>0</v>
      </c>
      <c r="AV463" s="18">
        <f t="shared" ca="1" si="248"/>
        <v>0</v>
      </c>
      <c r="AW463" s="18">
        <f t="shared" ca="1" si="248"/>
        <v>0</v>
      </c>
      <c r="AX463" s="18">
        <f t="shared" ca="1" si="248"/>
        <v>0</v>
      </c>
      <c r="AY463" s="18">
        <f t="shared" ca="1" si="249"/>
        <v>0</v>
      </c>
      <c r="AZ463" s="18">
        <f t="shared" ca="1" si="249"/>
        <v>0</v>
      </c>
      <c r="BA463" s="18">
        <f t="shared" ca="1" si="249"/>
        <v>0</v>
      </c>
      <c r="BB463" s="18">
        <f t="shared" ca="1" si="249"/>
        <v>0</v>
      </c>
      <c r="BC463" s="18">
        <f t="shared" ca="1" si="249"/>
        <v>0</v>
      </c>
      <c r="BD463" s="18">
        <f t="shared" ca="1" si="249"/>
        <v>0</v>
      </c>
      <c r="BE463" s="18">
        <f t="shared" ca="1" si="249"/>
        <v>0</v>
      </c>
      <c r="BF463" s="18">
        <f t="shared" ca="1" si="249"/>
        <v>0</v>
      </c>
      <c r="BG463" s="18">
        <f t="shared" ca="1" si="249"/>
        <v>0</v>
      </c>
      <c r="BH463" s="18">
        <f t="shared" ca="1" si="249"/>
        <v>0</v>
      </c>
    </row>
    <row r="464" spans="8:60" x14ac:dyDescent="0.35">
      <c r="H464" s="2" t="str">
        <f t="shared" si="222"/>
        <v>FGT</v>
      </c>
      <c r="I464">
        <f t="shared" si="223"/>
        <v>9</v>
      </c>
      <c r="J464">
        <f t="shared" si="224"/>
        <v>31</v>
      </c>
      <c r="K464" s="18">
        <f t="shared" ca="1" si="245"/>
        <v>1.3613274044862349</v>
      </c>
      <c r="L464" s="18">
        <f t="shared" ca="1" si="245"/>
        <v>1.3478489153329063</v>
      </c>
      <c r="M464" s="18">
        <f t="shared" ca="1" si="245"/>
        <v>1.3345038765672337</v>
      </c>
      <c r="N464" s="18">
        <f t="shared" ca="1" si="245"/>
        <v>1.3212909668982511</v>
      </c>
      <c r="O464" s="18">
        <f t="shared" ca="1" si="245"/>
        <v>1.3082088781170802</v>
      </c>
      <c r="P464" s="18">
        <f t="shared" ca="1" si="245"/>
        <v>1.2952563149674066</v>
      </c>
      <c r="Q464" s="18">
        <f t="shared" ca="1" si="245"/>
        <v>1.2824319950172343</v>
      </c>
      <c r="R464" s="18">
        <f t="shared" ca="1" si="245"/>
        <v>1.269734648531915</v>
      </c>
      <c r="S464" s="18">
        <f t="shared" ca="1" si="245"/>
        <v>1.2571630183484304</v>
      </c>
      <c r="T464" s="18">
        <f t="shared" ca="1" si="245"/>
        <v>1.2447158597509214</v>
      </c>
      <c r="U464" s="18">
        <f t="shared" ca="1" si="246"/>
        <v>1.2323919403474466</v>
      </c>
      <c r="V464" s="18">
        <f t="shared" ca="1" si="246"/>
        <v>1.220190039947967</v>
      </c>
      <c r="W464" s="18">
        <f t="shared" ca="1" si="246"/>
        <v>1.2081089504435316</v>
      </c>
      <c r="X464" s="18">
        <f t="shared" ca="1" si="246"/>
        <v>1.1961474756866652</v>
      </c>
      <c r="Y464" s="18">
        <f t="shared" ca="1" si="246"/>
        <v>1.1843044313729358</v>
      </c>
      <c r="Z464" s="18">
        <f t="shared" ca="1" si="246"/>
        <v>1.1725786449236988</v>
      </c>
      <c r="AA464" s="18">
        <f t="shared" ca="1" si="246"/>
        <v>1.1609689553699984</v>
      </c>
      <c r="AB464" s="18">
        <f t="shared" ca="1" si="246"/>
        <v>1.1494742132376226</v>
      </c>
      <c r="AC464" s="18">
        <f t="shared" ca="1" si="246"/>
        <v>1.1380932804332895</v>
      </c>
      <c r="AD464" s="18">
        <f t="shared" ca="1" si="246"/>
        <v>1.1268250301319698</v>
      </c>
      <c r="AE464" s="18">
        <f t="shared" ca="1" si="247"/>
        <v>1.1156683466653166</v>
      </c>
      <c r="AF464" s="18">
        <f t="shared" ca="1" si="247"/>
        <v>1.1046221254112047</v>
      </c>
      <c r="AG464" s="18">
        <f t="shared" ca="1" si="247"/>
        <v>1.0936852726843611</v>
      </c>
      <c r="AH464" s="18">
        <f t="shared" ca="1" si="247"/>
        <v>1.0828567056280802</v>
      </c>
      <c r="AI464" s="18">
        <f t="shared" ca="1" si="247"/>
        <v>1.0721353521070098</v>
      </c>
      <c r="AJ464" s="18">
        <f t="shared" ca="1" si="247"/>
        <v>1.0615201506010001</v>
      </c>
      <c r="AK464" s="18">
        <f t="shared" ca="1" si="247"/>
        <v>1.0510100500999999</v>
      </c>
      <c r="AL464" s="18">
        <f t="shared" ca="1" si="247"/>
        <v>1.04060401</v>
      </c>
      <c r="AM464" s="18">
        <f t="shared" ca="1" si="247"/>
        <v>1.0303009999999999</v>
      </c>
      <c r="AN464" s="18">
        <f t="shared" ca="1" si="247"/>
        <v>1.0201</v>
      </c>
      <c r="AO464" s="18">
        <f t="shared" ca="1" si="248"/>
        <v>1.01</v>
      </c>
      <c r="AP464" s="18">
        <f t="shared" ca="1" si="248"/>
        <v>1</v>
      </c>
      <c r="AQ464" s="18">
        <f t="shared" ca="1" si="248"/>
        <v>0</v>
      </c>
      <c r="AR464" s="18">
        <f t="shared" ca="1" si="248"/>
        <v>0</v>
      </c>
      <c r="AS464" s="18">
        <f t="shared" ca="1" si="248"/>
        <v>0</v>
      </c>
      <c r="AT464" s="18">
        <f t="shared" ca="1" si="248"/>
        <v>0</v>
      </c>
      <c r="AU464" s="18">
        <f t="shared" ca="1" si="248"/>
        <v>0</v>
      </c>
      <c r="AV464" s="18">
        <f t="shared" ca="1" si="248"/>
        <v>0</v>
      </c>
      <c r="AW464" s="18">
        <f t="shared" ca="1" si="248"/>
        <v>0</v>
      </c>
      <c r="AX464" s="18">
        <f t="shared" ca="1" si="248"/>
        <v>0</v>
      </c>
      <c r="AY464" s="18">
        <f t="shared" ca="1" si="249"/>
        <v>0</v>
      </c>
      <c r="AZ464" s="18">
        <f t="shared" ca="1" si="249"/>
        <v>0</v>
      </c>
      <c r="BA464" s="18">
        <f t="shared" ca="1" si="249"/>
        <v>0</v>
      </c>
      <c r="BB464" s="18">
        <f t="shared" ca="1" si="249"/>
        <v>0</v>
      </c>
      <c r="BC464" s="18">
        <f t="shared" ca="1" si="249"/>
        <v>0</v>
      </c>
      <c r="BD464" s="18">
        <f t="shared" ca="1" si="249"/>
        <v>0</v>
      </c>
      <c r="BE464" s="18">
        <f t="shared" ca="1" si="249"/>
        <v>0</v>
      </c>
      <c r="BF464" s="18">
        <f t="shared" ca="1" si="249"/>
        <v>0</v>
      </c>
      <c r="BG464" s="18">
        <f t="shared" ca="1" si="249"/>
        <v>0</v>
      </c>
      <c r="BH464" s="18">
        <f t="shared" ca="1" si="249"/>
        <v>0</v>
      </c>
    </row>
    <row r="465" spans="8:60" x14ac:dyDescent="0.35">
      <c r="H465" s="2" t="str">
        <f t="shared" si="222"/>
        <v>FGT</v>
      </c>
      <c r="I465">
        <f t="shared" si="223"/>
        <v>9</v>
      </c>
      <c r="J465">
        <f t="shared" si="224"/>
        <v>32</v>
      </c>
      <c r="K465" s="18">
        <f t="shared" ref="K465:T474" ca="1" si="250">IF(K$24&gt;$J465,0,OFFSET($K$2,$I465,$J465-K$24))</f>
        <v>1.3749406785310976</v>
      </c>
      <c r="L465" s="18">
        <f t="shared" ca="1" si="250"/>
        <v>1.3613274044862349</v>
      </c>
      <c r="M465" s="18">
        <f t="shared" ca="1" si="250"/>
        <v>1.3478489153329063</v>
      </c>
      <c r="N465" s="18">
        <f t="shared" ca="1" si="250"/>
        <v>1.3345038765672337</v>
      </c>
      <c r="O465" s="18">
        <f t="shared" ca="1" si="250"/>
        <v>1.3212909668982511</v>
      </c>
      <c r="P465" s="18">
        <f t="shared" ca="1" si="250"/>
        <v>1.3082088781170802</v>
      </c>
      <c r="Q465" s="18">
        <f t="shared" ca="1" si="250"/>
        <v>1.2952563149674066</v>
      </c>
      <c r="R465" s="18">
        <f t="shared" ca="1" si="250"/>
        <v>1.2824319950172343</v>
      </c>
      <c r="S465" s="18">
        <f t="shared" ca="1" si="250"/>
        <v>1.269734648531915</v>
      </c>
      <c r="T465" s="18">
        <f t="shared" ca="1" si="250"/>
        <v>1.2571630183484304</v>
      </c>
      <c r="U465" s="18">
        <f t="shared" ref="U465:AD474" ca="1" si="251">IF(U$24&gt;$J465,0,OFFSET($K$2,$I465,$J465-U$24))</f>
        <v>1.2447158597509214</v>
      </c>
      <c r="V465" s="18">
        <f t="shared" ca="1" si="251"/>
        <v>1.2323919403474466</v>
      </c>
      <c r="W465" s="18">
        <f t="shared" ca="1" si="251"/>
        <v>1.220190039947967</v>
      </c>
      <c r="X465" s="18">
        <f t="shared" ca="1" si="251"/>
        <v>1.2081089504435316</v>
      </c>
      <c r="Y465" s="18">
        <f t="shared" ca="1" si="251"/>
        <v>1.1961474756866652</v>
      </c>
      <c r="Z465" s="18">
        <f t="shared" ca="1" si="251"/>
        <v>1.1843044313729358</v>
      </c>
      <c r="AA465" s="18">
        <f t="shared" ca="1" si="251"/>
        <v>1.1725786449236988</v>
      </c>
      <c r="AB465" s="18">
        <f t="shared" ca="1" si="251"/>
        <v>1.1609689553699984</v>
      </c>
      <c r="AC465" s="18">
        <f t="shared" ca="1" si="251"/>
        <v>1.1494742132376226</v>
      </c>
      <c r="AD465" s="18">
        <f t="shared" ca="1" si="251"/>
        <v>1.1380932804332895</v>
      </c>
      <c r="AE465" s="18">
        <f t="shared" ref="AE465:AN474" ca="1" si="252">IF(AE$24&gt;$J465,0,OFFSET($K$2,$I465,$J465-AE$24))</f>
        <v>1.1268250301319698</v>
      </c>
      <c r="AF465" s="18">
        <f t="shared" ca="1" si="252"/>
        <v>1.1156683466653166</v>
      </c>
      <c r="AG465" s="18">
        <f t="shared" ca="1" si="252"/>
        <v>1.1046221254112047</v>
      </c>
      <c r="AH465" s="18">
        <f t="shared" ca="1" si="252"/>
        <v>1.0936852726843611</v>
      </c>
      <c r="AI465" s="18">
        <f t="shared" ca="1" si="252"/>
        <v>1.0828567056280802</v>
      </c>
      <c r="AJ465" s="18">
        <f t="shared" ca="1" si="252"/>
        <v>1.0721353521070098</v>
      </c>
      <c r="AK465" s="18">
        <f t="shared" ca="1" si="252"/>
        <v>1.0615201506010001</v>
      </c>
      <c r="AL465" s="18">
        <f t="shared" ca="1" si="252"/>
        <v>1.0510100500999999</v>
      </c>
      <c r="AM465" s="18">
        <f t="shared" ca="1" si="252"/>
        <v>1.04060401</v>
      </c>
      <c r="AN465" s="18">
        <f t="shared" ca="1" si="252"/>
        <v>1.0303009999999999</v>
      </c>
      <c r="AO465" s="18">
        <f t="shared" ref="AO465:AX474" ca="1" si="253">IF(AO$24&gt;$J465,0,OFFSET($K$2,$I465,$J465-AO$24))</f>
        <v>1.0201</v>
      </c>
      <c r="AP465" s="18">
        <f t="shared" ca="1" si="253"/>
        <v>1.01</v>
      </c>
      <c r="AQ465" s="18">
        <f t="shared" ca="1" si="253"/>
        <v>1</v>
      </c>
      <c r="AR465" s="18">
        <f t="shared" ca="1" si="253"/>
        <v>0</v>
      </c>
      <c r="AS465" s="18">
        <f t="shared" ca="1" si="253"/>
        <v>0</v>
      </c>
      <c r="AT465" s="18">
        <f t="shared" ca="1" si="253"/>
        <v>0</v>
      </c>
      <c r="AU465" s="18">
        <f t="shared" ca="1" si="253"/>
        <v>0</v>
      </c>
      <c r="AV465" s="18">
        <f t="shared" ca="1" si="253"/>
        <v>0</v>
      </c>
      <c r="AW465" s="18">
        <f t="shared" ca="1" si="253"/>
        <v>0</v>
      </c>
      <c r="AX465" s="18">
        <f t="shared" ca="1" si="253"/>
        <v>0</v>
      </c>
      <c r="AY465" s="18">
        <f t="shared" ref="AY465:BH474" ca="1" si="254">IF(AY$24&gt;$J465,0,OFFSET($K$2,$I465,$J465-AY$24))</f>
        <v>0</v>
      </c>
      <c r="AZ465" s="18">
        <f t="shared" ca="1" si="254"/>
        <v>0</v>
      </c>
      <c r="BA465" s="18">
        <f t="shared" ca="1" si="254"/>
        <v>0</v>
      </c>
      <c r="BB465" s="18">
        <f t="shared" ca="1" si="254"/>
        <v>0</v>
      </c>
      <c r="BC465" s="18">
        <f t="shared" ca="1" si="254"/>
        <v>0</v>
      </c>
      <c r="BD465" s="18">
        <f t="shared" ca="1" si="254"/>
        <v>0</v>
      </c>
      <c r="BE465" s="18">
        <f t="shared" ca="1" si="254"/>
        <v>0</v>
      </c>
      <c r="BF465" s="18">
        <f t="shared" ca="1" si="254"/>
        <v>0</v>
      </c>
      <c r="BG465" s="18">
        <f t="shared" ca="1" si="254"/>
        <v>0</v>
      </c>
      <c r="BH465" s="18">
        <f t="shared" ca="1" si="254"/>
        <v>0</v>
      </c>
    </row>
    <row r="466" spans="8:60" x14ac:dyDescent="0.35">
      <c r="H466" s="2" t="str">
        <f t="shared" si="222"/>
        <v>FGT</v>
      </c>
      <c r="I466">
        <f t="shared" si="223"/>
        <v>9</v>
      </c>
      <c r="J466">
        <f t="shared" si="224"/>
        <v>33</v>
      </c>
      <c r="K466" s="18">
        <f t="shared" ca="1" si="250"/>
        <v>1.3886900853164086</v>
      </c>
      <c r="L466" s="18">
        <f t="shared" ca="1" si="250"/>
        <v>1.3749406785310976</v>
      </c>
      <c r="M466" s="18">
        <f t="shared" ca="1" si="250"/>
        <v>1.3613274044862349</v>
      </c>
      <c r="N466" s="18">
        <f t="shared" ca="1" si="250"/>
        <v>1.3478489153329063</v>
      </c>
      <c r="O466" s="18">
        <f t="shared" ca="1" si="250"/>
        <v>1.3345038765672337</v>
      </c>
      <c r="P466" s="18">
        <f t="shared" ca="1" si="250"/>
        <v>1.3212909668982511</v>
      </c>
      <c r="Q466" s="18">
        <f t="shared" ca="1" si="250"/>
        <v>1.3082088781170802</v>
      </c>
      <c r="R466" s="18">
        <f t="shared" ca="1" si="250"/>
        <v>1.2952563149674066</v>
      </c>
      <c r="S466" s="18">
        <f t="shared" ca="1" si="250"/>
        <v>1.2824319950172343</v>
      </c>
      <c r="T466" s="18">
        <f t="shared" ca="1" si="250"/>
        <v>1.269734648531915</v>
      </c>
      <c r="U466" s="18">
        <f t="shared" ca="1" si="251"/>
        <v>1.2571630183484304</v>
      </c>
      <c r="V466" s="18">
        <f t="shared" ca="1" si="251"/>
        <v>1.2447158597509214</v>
      </c>
      <c r="W466" s="18">
        <f t="shared" ca="1" si="251"/>
        <v>1.2323919403474466</v>
      </c>
      <c r="X466" s="18">
        <f t="shared" ca="1" si="251"/>
        <v>1.220190039947967</v>
      </c>
      <c r="Y466" s="18">
        <f t="shared" ca="1" si="251"/>
        <v>1.2081089504435316</v>
      </c>
      <c r="Z466" s="18">
        <f t="shared" ca="1" si="251"/>
        <v>1.1961474756866652</v>
      </c>
      <c r="AA466" s="18">
        <f t="shared" ca="1" si="251"/>
        <v>1.1843044313729358</v>
      </c>
      <c r="AB466" s="18">
        <f t="shared" ca="1" si="251"/>
        <v>1.1725786449236988</v>
      </c>
      <c r="AC466" s="18">
        <f t="shared" ca="1" si="251"/>
        <v>1.1609689553699984</v>
      </c>
      <c r="AD466" s="18">
        <f t="shared" ca="1" si="251"/>
        <v>1.1494742132376226</v>
      </c>
      <c r="AE466" s="18">
        <f t="shared" ca="1" si="252"/>
        <v>1.1380932804332895</v>
      </c>
      <c r="AF466" s="18">
        <f t="shared" ca="1" si="252"/>
        <v>1.1268250301319698</v>
      </c>
      <c r="AG466" s="18">
        <f t="shared" ca="1" si="252"/>
        <v>1.1156683466653166</v>
      </c>
      <c r="AH466" s="18">
        <f t="shared" ca="1" si="252"/>
        <v>1.1046221254112047</v>
      </c>
      <c r="AI466" s="18">
        <f t="shared" ca="1" si="252"/>
        <v>1.0936852726843611</v>
      </c>
      <c r="AJ466" s="18">
        <f t="shared" ca="1" si="252"/>
        <v>1.0828567056280802</v>
      </c>
      <c r="AK466" s="18">
        <f t="shared" ca="1" si="252"/>
        <v>1.0721353521070098</v>
      </c>
      <c r="AL466" s="18">
        <f t="shared" ca="1" si="252"/>
        <v>1.0615201506010001</v>
      </c>
      <c r="AM466" s="18">
        <f t="shared" ca="1" si="252"/>
        <v>1.0510100500999999</v>
      </c>
      <c r="AN466" s="18">
        <f t="shared" ca="1" si="252"/>
        <v>1.04060401</v>
      </c>
      <c r="AO466" s="18">
        <f t="shared" ca="1" si="253"/>
        <v>1.0303009999999999</v>
      </c>
      <c r="AP466" s="18">
        <f t="shared" ca="1" si="253"/>
        <v>1.0201</v>
      </c>
      <c r="AQ466" s="18">
        <f t="shared" ca="1" si="253"/>
        <v>1.01</v>
      </c>
      <c r="AR466" s="18">
        <f t="shared" ca="1" si="253"/>
        <v>1</v>
      </c>
      <c r="AS466" s="18">
        <f t="shared" ca="1" si="253"/>
        <v>0</v>
      </c>
      <c r="AT466" s="18">
        <f t="shared" ca="1" si="253"/>
        <v>0</v>
      </c>
      <c r="AU466" s="18">
        <f t="shared" ca="1" si="253"/>
        <v>0</v>
      </c>
      <c r="AV466" s="18">
        <f t="shared" ca="1" si="253"/>
        <v>0</v>
      </c>
      <c r="AW466" s="18">
        <f t="shared" ca="1" si="253"/>
        <v>0</v>
      </c>
      <c r="AX466" s="18">
        <f t="shared" ca="1" si="253"/>
        <v>0</v>
      </c>
      <c r="AY466" s="18">
        <f t="shared" ca="1" si="254"/>
        <v>0</v>
      </c>
      <c r="AZ466" s="18">
        <f t="shared" ca="1" si="254"/>
        <v>0</v>
      </c>
      <c r="BA466" s="18">
        <f t="shared" ca="1" si="254"/>
        <v>0</v>
      </c>
      <c r="BB466" s="18">
        <f t="shared" ca="1" si="254"/>
        <v>0</v>
      </c>
      <c r="BC466" s="18">
        <f t="shared" ca="1" si="254"/>
        <v>0</v>
      </c>
      <c r="BD466" s="18">
        <f t="shared" ca="1" si="254"/>
        <v>0</v>
      </c>
      <c r="BE466" s="18">
        <f t="shared" ca="1" si="254"/>
        <v>0</v>
      </c>
      <c r="BF466" s="18">
        <f t="shared" ca="1" si="254"/>
        <v>0</v>
      </c>
      <c r="BG466" s="18">
        <f t="shared" ca="1" si="254"/>
        <v>0</v>
      </c>
      <c r="BH466" s="18">
        <f t="shared" ca="1" si="254"/>
        <v>0</v>
      </c>
    </row>
    <row r="467" spans="8:60" x14ac:dyDescent="0.35">
      <c r="H467" s="2" t="str">
        <f t="shared" si="222"/>
        <v>FGT</v>
      </c>
      <c r="I467">
        <f t="shared" si="223"/>
        <v>9</v>
      </c>
      <c r="J467">
        <f t="shared" si="224"/>
        <v>34</v>
      </c>
      <c r="K467" s="18">
        <f t="shared" ca="1" si="250"/>
        <v>1.4025769861695727</v>
      </c>
      <c r="L467" s="18">
        <f t="shared" ca="1" si="250"/>
        <v>1.3886900853164086</v>
      </c>
      <c r="M467" s="18">
        <f t="shared" ca="1" si="250"/>
        <v>1.3749406785310976</v>
      </c>
      <c r="N467" s="18">
        <f t="shared" ca="1" si="250"/>
        <v>1.3613274044862349</v>
      </c>
      <c r="O467" s="18">
        <f t="shared" ca="1" si="250"/>
        <v>1.3478489153329063</v>
      </c>
      <c r="P467" s="18">
        <f t="shared" ca="1" si="250"/>
        <v>1.3345038765672337</v>
      </c>
      <c r="Q467" s="18">
        <f t="shared" ca="1" si="250"/>
        <v>1.3212909668982511</v>
      </c>
      <c r="R467" s="18">
        <f t="shared" ca="1" si="250"/>
        <v>1.3082088781170802</v>
      </c>
      <c r="S467" s="18">
        <f t="shared" ca="1" si="250"/>
        <v>1.2952563149674066</v>
      </c>
      <c r="T467" s="18">
        <f t="shared" ca="1" si="250"/>
        <v>1.2824319950172343</v>
      </c>
      <c r="U467" s="18">
        <f t="shared" ca="1" si="251"/>
        <v>1.269734648531915</v>
      </c>
      <c r="V467" s="18">
        <f t="shared" ca="1" si="251"/>
        <v>1.2571630183484304</v>
      </c>
      <c r="W467" s="18">
        <f t="shared" ca="1" si="251"/>
        <v>1.2447158597509214</v>
      </c>
      <c r="X467" s="18">
        <f t="shared" ca="1" si="251"/>
        <v>1.2323919403474466</v>
      </c>
      <c r="Y467" s="18">
        <f t="shared" ca="1" si="251"/>
        <v>1.220190039947967</v>
      </c>
      <c r="Z467" s="18">
        <f t="shared" ca="1" si="251"/>
        <v>1.2081089504435316</v>
      </c>
      <c r="AA467" s="18">
        <f t="shared" ca="1" si="251"/>
        <v>1.1961474756866652</v>
      </c>
      <c r="AB467" s="18">
        <f t="shared" ca="1" si="251"/>
        <v>1.1843044313729358</v>
      </c>
      <c r="AC467" s="18">
        <f t="shared" ca="1" si="251"/>
        <v>1.1725786449236988</v>
      </c>
      <c r="AD467" s="18">
        <f t="shared" ca="1" si="251"/>
        <v>1.1609689553699984</v>
      </c>
      <c r="AE467" s="18">
        <f t="shared" ca="1" si="252"/>
        <v>1.1494742132376226</v>
      </c>
      <c r="AF467" s="18">
        <f t="shared" ca="1" si="252"/>
        <v>1.1380932804332895</v>
      </c>
      <c r="AG467" s="18">
        <f t="shared" ca="1" si="252"/>
        <v>1.1268250301319698</v>
      </c>
      <c r="AH467" s="18">
        <f t="shared" ca="1" si="252"/>
        <v>1.1156683466653166</v>
      </c>
      <c r="AI467" s="18">
        <f t="shared" ca="1" si="252"/>
        <v>1.1046221254112047</v>
      </c>
      <c r="AJ467" s="18">
        <f t="shared" ca="1" si="252"/>
        <v>1.0936852726843611</v>
      </c>
      <c r="AK467" s="18">
        <f t="shared" ca="1" si="252"/>
        <v>1.0828567056280802</v>
      </c>
      <c r="AL467" s="18">
        <f t="shared" ca="1" si="252"/>
        <v>1.0721353521070098</v>
      </c>
      <c r="AM467" s="18">
        <f t="shared" ca="1" si="252"/>
        <v>1.0615201506010001</v>
      </c>
      <c r="AN467" s="18">
        <f t="shared" ca="1" si="252"/>
        <v>1.0510100500999999</v>
      </c>
      <c r="AO467" s="18">
        <f t="shared" ca="1" si="253"/>
        <v>1.04060401</v>
      </c>
      <c r="AP467" s="18">
        <f t="shared" ca="1" si="253"/>
        <v>1.0303009999999999</v>
      </c>
      <c r="AQ467" s="18">
        <f t="shared" ca="1" si="253"/>
        <v>1.0201</v>
      </c>
      <c r="AR467" s="18">
        <f t="shared" ca="1" si="253"/>
        <v>1.01</v>
      </c>
      <c r="AS467" s="18">
        <f t="shared" ca="1" si="253"/>
        <v>1</v>
      </c>
      <c r="AT467" s="18">
        <f t="shared" ca="1" si="253"/>
        <v>0</v>
      </c>
      <c r="AU467" s="18">
        <f t="shared" ca="1" si="253"/>
        <v>0</v>
      </c>
      <c r="AV467" s="18">
        <f t="shared" ca="1" si="253"/>
        <v>0</v>
      </c>
      <c r="AW467" s="18">
        <f t="shared" ca="1" si="253"/>
        <v>0</v>
      </c>
      <c r="AX467" s="18">
        <f t="shared" ca="1" si="253"/>
        <v>0</v>
      </c>
      <c r="AY467" s="18">
        <f t="shared" ca="1" si="254"/>
        <v>0</v>
      </c>
      <c r="AZ467" s="18">
        <f t="shared" ca="1" si="254"/>
        <v>0</v>
      </c>
      <c r="BA467" s="18">
        <f t="shared" ca="1" si="254"/>
        <v>0</v>
      </c>
      <c r="BB467" s="18">
        <f t="shared" ca="1" si="254"/>
        <v>0</v>
      </c>
      <c r="BC467" s="18">
        <f t="shared" ca="1" si="254"/>
        <v>0</v>
      </c>
      <c r="BD467" s="18">
        <f t="shared" ca="1" si="254"/>
        <v>0</v>
      </c>
      <c r="BE467" s="18">
        <f t="shared" ca="1" si="254"/>
        <v>0</v>
      </c>
      <c r="BF467" s="18">
        <f t="shared" ca="1" si="254"/>
        <v>0</v>
      </c>
      <c r="BG467" s="18">
        <f t="shared" ca="1" si="254"/>
        <v>0</v>
      </c>
      <c r="BH467" s="18">
        <f t="shared" ca="1" si="254"/>
        <v>0</v>
      </c>
    </row>
    <row r="468" spans="8:60" x14ac:dyDescent="0.35">
      <c r="H468" s="2" t="str">
        <f t="shared" si="222"/>
        <v>FGT</v>
      </c>
      <c r="I468">
        <f t="shared" si="223"/>
        <v>9</v>
      </c>
      <c r="J468">
        <f t="shared" si="224"/>
        <v>35</v>
      </c>
      <c r="K468" s="18">
        <f t="shared" ca="1" si="250"/>
        <v>1.4166027560312682</v>
      </c>
      <c r="L468" s="18">
        <f t="shared" ca="1" si="250"/>
        <v>1.4025769861695727</v>
      </c>
      <c r="M468" s="18">
        <f t="shared" ca="1" si="250"/>
        <v>1.3886900853164086</v>
      </c>
      <c r="N468" s="18">
        <f t="shared" ca="1" si="250"/>
        <v>1.3749406785310976</v>
      </c>
      <c r="O468" s="18">
        <f t="shared" ca="1" si="250"/>
        <v>1.3613274044862349</v>
      </c>
      <c r="P468" s="18">
        <f t="shared" ca="1" si="250"/>
        <v>1.3478489153329063</v>
      </c>
      <c r="Q468" s="18">
        <f t="shared" ca="1" si="250"/>
        <v>1.3345038765672337</v>
      </c>
      <c r="R468" s="18">
        <f t="shared" ca="1" si="250"/>
        <v>1.3212909668982511</v>
      </c>
      <c r="S468" s="18">
        <f t="shared" ca="1" si="250"/>
        <v>1.3082088781170802</v>
      </c>
      <c r="T468" s="18">
        <f t="shared" ca="1" si="250"/>
        <v>1.2952563149674066</v>
      </c>
      <c r="U468" s="18">
        <f t="shared" ca="1" si="251"/>
        <v>1.2824319950172343</v>
      </c>
      <c r="V468" s="18">
        <f t="shared" ca="1" si="251"/>
        <v>1.269734648531915</v>
      </c>
      <c r="W468" s="18">
        <f t="shared" ca="1" si="251"/>
        <v>1.2571630183484304</v>
      </c>
      <c r="X468" s="18">
        <f t="shared" ca="1" si="251"/>
        <v>1.2447158597509214</v>
      </c>
      <c r="Y468" s="18">
        <f t="shared" ca="1" si="251"/>
        <v>1.2323919403474466</v>
      </c>
      <c r="Z468" s="18">
        <f t="shared" ca="1" si="251"/>
        <v>1.220190039947967</v>
      </c>
      <c r="AA468" s="18">
        <f t="shared" ca="1" si="251"/>
        <v>1.2081089504435316</v>
      </c>
      <c r="AB468" s="18">
        <f t="shared" ca="1" si="251"/>
        <v>1.1961474756866652</v>
      </c>
      <c r="AC468" s="18">
        <f t="shared" ca="1" si="251"/>
        <v>1.1843044313729358</v>
      </c>
      <c r="AD468" s="18">
        <f t="shared" ca="1" si="251"/>
        <v>1.1725786449236988</v>
      </c>
      <c r="AE468" s="18">
        <f t="shared" ca="1" si="252"/>
        <v>1.1609689553699984</v>
      </c>
      <c r="AF468" s="18">
        <f t="shared" ca="1" si="252"/>
        <v>1.1494742132376226</v>
      </c>
      <c r="AG468" s="18">
        <f t="shared" ca="1" si="252"/>
        <v>1.1380932804332895</v>
      </c>
      <c r="AH468" s="18">
        <f t="shared" ca="1" si="252"/>
        <v>1.1268250301319698</v>
      </c>
      <c r="AI468" s="18">
        <f t="shared" ca="1" si="252"/>
        <v>1.1156683466653166</v>
      </c>
      <c r="AJ468" s="18">
        <f t="shared" ca="1" si="252"/>
        <v>1.1046221254112047</v>
      </c>
      <c r="AK468" s="18">
        <f t="shared" ca="1" si="252"/>
        <v>1.0936852726843611</v>
      </c>
      <c r="AL468" s="18">
        <f t="shared" ca="1" si="252"/>
        <v>1.0828567056280802</v>
      </c>
      <c r="AM468" s="18">
        <f t="shared" ca="1" si="252"/>
        <v>1.0721353521070098</v>
      </c>
      <c r="AN468" s="18">
        <f t="shared" ca="1" si="252"/>
        <v>1.0615201506010001</v>
      </c>
      <c r="AO468" s="18">
        <f t="shared" ca="1" si="253"/>
        <v>1.0510100500999999</v>
      </c>
      <c r="AP468" s="18">
        <f t="shared" ca="1" si="253"/>
        <v>1.04060401</v>
      </c>
      <c r="AQ468" s="18">
        <f t="shared" ca="1" si="253"/>
        <v>1.0303009999999999</v>
      </c>
      <c r="AR468" s="18">
        <f t="shared" ca="1" si="253"/>
        <v>1.0201</v>
      </c>
      <c r="AS468" s="18">
        <f t="shared" ca="1" si="253"/>
        <v>1.01</v>
      </c>
      <c r="AT468" s="18">
        <f t="shared" ca="1" si="253"/>
        <v>1</v>
      </c>
      <c r="AU468" s="18">
        <f t="shared" ca="1" si="253"/>
        <v>0</v>
      </c>
      <c r="AV468" s="18">
        <f t="shared" ca="1" si="253"/>
        <v>0</v>
      </c>
      <c r="AW468" s="18">
        <f t="shared" ca="1" si="253"/>
        <v>0</v>
      </c>
      <c r="AX468" s="18">
        <f t="shared" ca="1" si="253"/>
        <v>0</v>
      </c>
      <c r="AY468" s="18">
        <f t="shared" ca="1" si="254"/>
        <v>0</v>
      </c>
      <c r="AZ468" s="18">
        <f t="shared" ca="1" si="254"/>
        <v>0</v>
      </c>
      <c r="BA468" s="18">
        <f t="shared" ca="1" si="254"/>
        <v>0</v>
      </c>
      <c r="BB468" s="18">
        <f t="shared" ca="1" si="254"/>
        <v>0</v>
      </c>
      <c r="BC468" s="18">
        <f t="shared" ca="1" si="254"/>
        <v>0</v>
      </c>
      <c r="BD468" s="18">
        <f t="shared" ca="1" si="254"/>
        <v>0</v>
      </c>
      <c r="BE468" s="18">
        <f t="shared" ca="1" si="254"/>
        <v>0</v>
      </c>
      <c r="BF468" s="18">
        <f t="shared" ca="1" si="254"/>
        <v>0</v>
      </c>
      <c r="BG468" s="18">
        <f t="shared" ca="1" si="254"/>
        <v>0</v>
      </c>
      <c r="BH468" s="18">
        <f t="shared" ca="1" si="254"/>
        <v>0</v>
      </c>
    </row>
    <row r="469" spans="8:60" x14ac:dyDescent="0.35">
      <c r="H469" s="2" t="str">
        <f t="shared" si="222"/>
        <v>FGT</v>
      </c>
      <c r="I469">
        <f t="shared" si="223"/>
        <v>9</v>
      </c>
      <c r="J469">
        <f t="shared" si="224"/>
        <v>36</v>
      </c>
      <c r="K469" s="18">
        <f t="shared" ca="1" si="250"/>
        <v>1.430768783591581</v>
      </c>
      <c r="L469" s="18">
        <f t="shared" ca="1" si="250"/>
        <v>1.4166027560312682</v>
      </c>
      <c r="M469" s="18">
        <f t="shared" ca="1" si="250"/>
        <v>1.4025769861695727</v>
      </c>
      <c r="N469" s="18">
        <f t="shared" ca="1" si="250"/>
        <v>1.3886900853164086</v>
      </c>
      <c r="O469" s="18">
        <f t="shared" ca="1" si="250"/>
        <v>1.3749406785310976</v>
      </c>
      <c r="P469" s="18">
        <f t="shared" ca="1" si="250"/>
        <v>1.3613274044862349</v>
      </c>
      <c r="Q469" s="18">
        <f t="shared" ca="1" si="250"/>
        <v>1.3478489153329063</v>
      </c>
      <c r="R469" s="18">
        <f t="shared" ca="1" si="250"/>
        <v>1.3345038765672337</v>
      </c>
      <c r="S469" s="18">
        <f t="shared" ca="1" si="250"/>
        <v>1.3212909668982511</v>
      </c>
      <c r="T469" s="18">
        <f t="shared" ca="1" si="250"/>
        <v>1.3082088781170802</v>
      </c>
      <c r="U469" s="18">
        <f t="shared" ca="1" si="251"/>
        <v>1.2952563149674066</v>
      </c>
      <c r="V469" s="18">
        <f t="shared" ca="1" si="251"/>
        <v>1.2824319950172343</v>
      </c>
      <c r="W469" s="18">
        <f t="shared" ca="1" si="251"/>
        <v>1.269734648531915</v>
      </c>
      <c r="X469" s="18">
        <f t="shared" ca="1" si="251"/>
        <v>1.2571630183484304</v>
      </c>
      <c r="Y469" s="18">
        <f t="shared" ca="1" si="251"/>
        <v>1.2447158597509214</v>
      </c>
      <c r="Z469" s="18">
        <f t="shared" ca="1" si="251"/>
        <v>1.2323919403474466</v>
      </c>
      <c r="AA469" s="18">
        <f t="shared" ca="1" si="251"/>
        <v>1.220190039947967</v>
      </c>
      <c r="AB469" s="18">
        <f t="shared" ca="1" si="251"/>
        <v>1.2081089504435316</v>
      </c>
      <c r="AC469" s="18">
        <f t="shared" ca="1" si="251"/>
        <v>1.1961474756866652</v>
      </c>
      <c r="AD469" s="18">
        <f t="shared" ca="1" si="251"/>
        <v>1.1843044313729358</v>
      </c>
      <c r="AE469" s="18">
        <f t="shared" ca="1" si="252"/>
        <v>1.1725786449236988</v>
      </c>
      <c r="AF469" s="18">
        <f t="shared" ca="1" si="252"/>
        <v>1.1609689553699984</v>
      </c>
      <c r="AG469" s="18">
        <f t="shared" ca="1" si="252"/>
        <v>1.1494742132376226</v>
      </c>
      <c r="AH469" s="18">
        <f t="shared" ca="1" si="252"/>
        <v>1.1380932804332895</v>
      </c>
      <c r="AI469" s="18">
        <f t="shared" ca="1" si="252"/>
        <v>1.1268250301319698</v>
      </c>
      <c r="AJ469" s="18">
        <f t="shared" ca="1" si="252"/>
        <v>1.1156683466653166</v>
      </c>
      <c r="AK469" s="18">
        <f t="shared" ca="1" si="252"/>
        <v>1.1046221254112047</v>
      </c>
      <c r="AL469" s="18">
        <f t="shared" ca="1" si="252"/>
        <v>1.0936852726843611</v>
      </c>
      <c r="AM469" s="18">
        <f t="shared" ca="1" si="252"/>
        <v>1.0828567056280802</v>
      </c>
      <c r="AN469" s="18">
        <f t="shared" ca="1" si="252"/>
        <v>1.0721353521070098</v>
      </c>
      <c r="AO469" s="18">
        <f t="shared" ca="1" si="253"/>
        <v>1.0615201506010001</v>
      </c>
      <c r="AP469" s="18">
        <f t="shared" ca="1" si="253"/>
        <v>1.0510100500999999</v>
      </c>
      <c r="AQ469" s="18">
        <f t="shared" ca="1" si="253"/>
        <v>1.04060401</v>
      </c>
      <c r="AR469" s="18">
        <f t="shared" ca="1" si="253"/>
        <v>1.0303009999999999</v>
      </c>
      <c r="AS469" s="18">
        <f t="shared" ca="1" si="253"/>
        <v>1.0201</v>
      </c>
      <c r="AT469" s="18">
        <f t="shared" ca="1" si="253"/>
        <v>1.01</v>
      </c>
      <c r="AU469" s="18">
        <f t="shared" ca="1" si="253"/>
        <v>1</v>
      </c>
      <c r="AV469" s="18">
        <f t="shared" ca="1" si="253"/>
        <v>0</v>
      </c>
      <c r="AW469" s="18">
        <f t="shared" ca="1" si="253"/>
        <v>0</v>
      </c>
      <c r="AX469" s="18">
        <f t="shared" ca="1" si="253"/>
        <v>0</v>
      </c>
      <c r="AY469" s="18">
        <f t="shared" ca="1" si="254"/>
        <v>0</v>
      </c>
      <c r="AZ469" s="18">
        <f t="shared" ca="1" si="254"/>
        <v>0</v>
      </c>
      <c r="BA469" s="18">
        <f t="shared" ca="1" si="254"/>
        <v>0</v>
      </c>
      <c r="BB469" s="18">
        <f t="shared" ca="1" si="254"/>
        <v>0</v>
      </c>
      <c r="BC469" s="18">
        <f t="shared" ca="1" si="254"/>
        <v>0</v>
      </c>
      <c r="BD469" s="18">
        <f t="shared" ca="1" si="254"/>
        <v>0</v>
      </c>
      <c r="BE469" s="18">
        <f t="shared" ca="1" si="254"/>
        <v>0</v>
      </c>
      <c r="BF469" s="18">
        <f t="shared" ca="1" si="254"/>
        <v>0</v>
      </c>
      <c r="BG469" s="18">
        <f t="shared" ca="1" si="254"/>
        <v>0</v>
      </c>
      <c r="BH469" s="18">
        <f t="shared" ca="1" si="254"/>
        <v>0</v>
      </c>
    </row>
    <row r="470" spans="8:60" x14ac:dyDescent="0.35">
      <c r="H470" s="2" t="str">
        <f t="shared" si="222"/>
        <v>FGT</v>
      </c>
      <c r="I470">
        <f t="shared" si="223"/>
        <v>9</v>
      </c>
      <c r="J470">
        <f t="shared" si="224"/>
        <v>37</v>
      </c>
      <c r="K470" s="18">
        <f t="shared" ca="1" si="250"/>
        <v>1.4450764714274968</v>
      </c>
      <c r="L470" s="18">
        <f t="shared" ca="1" si="250"/>
        <v>1.430768783591581</v>
      </c>
      <c r="M470" s="18">
        <f t="shared" ca="1" si="250"/>
        <v>1.4166027560312682</v>
      </c>
      <c r="N470" s="18">
        <f t="shared" ca="1" si="250"/>
        <v>1.4025769861695727</v>
      </c>
      <c r="O470" s="18">
        <f t="shared" ca="1" si="250"/>
        <v>1.3886900853164086</v>
      </c>
      <c r="P470" s="18">
        <f t="shared" ca="1" si="250"/>
        <v>1.3749406785310976</v>
      </c>
      <c r="Q470" s="18">
        <f t="shared" ca="1" si="250"/>
        <v>1.3613274044862349</v>
      </c>
      <c r="R470" s="18">
        <f t="shared" ca="1" si="250"/>
        <v>1.3478489153329063</v>
      </c>
      <c r="S470" s="18">
        <f t="shared" ca="1" si="250"/>
        <v>1.3345038765672337</v>
      </c>
      <c r="T470" s="18">
        <f t="shared" ca="1" si="250"/>
        <v>1.3212909668982511</v>
      </c>
      <c r="U470" s="18">
        <f t="shared" ca="1" si="251"/>
        <v>1.3082088781170802</v>
      </c>
      <c r="V470" s="18">
        <f t="shared" ca="1" si="251"/>
        <v>1.2952563149674066</v>
      </c>
      <c r="W470" s="18">
        <f t="shared" ca="1" si="251"/>
        <v>1.2824319950172343</v>
      </c>
      <c r="X470" s="18">
        <f t="shared" ca="1" si="251"/>
        <v>1.269734648531915</v>
      </c>
      <c r="Y470" s="18">
        <f t="shared" ca="1" si="251"/>
        <v>1.2571630183484304</v>
      </c>
      <c r="Z470" s="18">
        <f t="shared" ca="1" si="251"/>
        <v>1.2447158597509214</v>
      </c>
      <c r="AA470" s="18">
        <f t="shared" ca="1" si="251"/>
        <v>1.2323919403474466</v>
      </c>
      <c r="AB470" s="18">
        <f t="shared" ca="1" si="251"/>
        <v>1.220190039947967</v>
      </c>
      <c r="AC470" s="18">
        <f t="shared" ca="1" si="251"/>
        <v>1.2081089504435316</v>
      </c>
      <c r="AD470" s="18">
        <f t="shared" ca="1" si="251"/>
        <v>1.1961474756866652</v>
      </c>
      <c r="AE470" s="18">
        <f t="shared" ca="1" si="252"/>
        <v>1.1843044313729358</v>
      </c>
      <c r="AF470" s="18">
        <f t="shared" ca="1" si="252"/>
        <v>1.1725786449236988</v>
      </c>
      <c r="AG470" s="18">
        <f t="shared" ca="1" si="252"/>
        <v>1.1609689553699984</v>
      </c>
      <c r="AH470" s="18">
        <f t="shared" ca="1" si="252"/>
        <v>1.1494742132376226</v>
      </c>
      <c r="AI470" s="18">
        <f t="shared" ca="1" si="252"/>
        <v>1.1380932804332895</v>
      </c>
      <c r="AJ470" s="18">
        <f t="shared" ca="1" si="252"/>
        <v>1.1268250301319698</v>
      </c>
      <c r="AK470" s="18">
        <f t="shared" ca="1" si="252"/>
        <v>1.1156683466653166</v>
      </c>
      <c r="AL470" s="18">
        <f t="shared" ca="1" si="252"/>
        <v>1.1046221254112047</v>
      </c>
      <c r="AM470" s="18">
        <f t="shared" ca="1" si="252"/>
        <v>1.0936852726843611</v>
      </c>
      <c r="AN470" s="18">
        <f t="shared" ca="1" si="252"/>
        <v>1.0828567056280802</v>
      </c>
      <c r="AO470" s="18">
        <f t="shared" ca="1" si="253"/>
        <v>1.0721353521070098</v>
      </c>
      <c r="AP470" s="18">
        <f t="shared" ca="1" si="253"/>
        <v>1.0615201506010001</v>
      </c>
      <c r="AQ470" s="18">
        <f t="shared" ca="1" si="253"/>
        <v>1.0510100500999999</v>
      </c>
      <c r="AR470" s="18">
        <f t="shared" ca="1" si="253"/>
        <v>1.04060401</v>
      </c>
      <c r="AS470" s="18">
        <f t="shared" ca="1" si="253"/>
        <v>1.0303009999999999</v>
      </c>
      <c r="AT470" s="18">
        <f t="shared" ca="1" si="253"/>
        <v>1.0201</v>
      </c>
      <c r="AU470" s="18">
        <f t="shared" ca="1" si="253"/>
        <v>1.01</v>
      </c>
      <c r="AV470" s="18">
        <f t="shared" ca="1" si="253"/>
        <v>1</v>
      </c>
      <c r="AW470" s="18">
        <f t="shared" ca="1" si="253"/>
        <v>0</v>
      </c>
      <c r="AX470" s="18">
        <f t="shared" ca="1" si="253"/>
        <v>0</v>
      </c>
      <c r="AY470" s="18">
        <f t="shared" ca="1" si="254"/>
        <v>0</v>
      </c>
      <c r="AZ470" s="18">
        <f t="shared" ca="1" si="254"/>
        <v>0</v>
      </c>
      <c r="BA470" s="18">
        <f t="shared" ca="1" si="254"/>
        <v>0</v>
      </c>
      <c r="BB470" s="18">
        <f t="shared" ca="1" si="254"/>
        <v>0</v>
      </c>
      <c r="BC470" s="18">
        <f t="shared" ca="1" si="254"/>
        <v>0</v>
      </c>
      <c r="BD470" s="18">
        <f t="shared" ca="1" si="254"/>
        <v>0</v>
      </c>
      <c r="BE470" s="18">
        <f t="shared" ca="1" si="254"/>
        <v>0</v>
      </c>
      <c r="BF470" s="18">
        <f t="shared" ca="1" si="254"/>
        <v>0</v>
      </c>
      <c r="BG470" s="18">
        <f t="shared" ca="1" si="254"/>
        <v>0</v>
      </c>
      <c r="BH470" s="18">
        <f t="shared" ca="1" si="254"/>
        <v>0</v>
      </c>
    </row>
    <row r="471" spans="8:60" x14ac:dyDescent="0.35">
      <c r="H471" s="2" t="str">
        <f t="shared" si="222"/>
        <v>FGT</v>
      </c>
      <c r="I471">
        <f t="shared" si="223"/>
        <v>9</v>
      </c>
      <c r="J471">
        <f t="shared" si="224"/>
        <v>38</v>
      </c>
      <c r="K471" s="18">
        <f t="shared" ca="1" si="250"/>
        <v>1.4595272361417719</v>
      </c>
      <c r="L471" s="18">
        <f t="shared" ca="1" si="250"/>
        <v>1.4450764714274968</v>
      </c>
      <c r="M471" s="18">
        <f t="shared" ca="1" si="250"/>
        <v>1.430768783591581</v>
      </c>
      <c r="N471" s="18">
        <f t="shared" ca="1" si="250"/>
        <v>1.4166027560312682</v>
      </c>
      <c r="O471" s="18">
        <f t="shared" ca="1" si="250"/>
        <v>1.4025769861695727</v>
      </c>
      <c r="P471" s="18">
        <f t="shared" ca="1" si="250"/>
        <v>1.3886900853164086</v>
      </c>
      <c r="Q471" s="18">
        <f t="shared" ca="1" si="250"/>
        <v>1.3749406785310976</v>
      </c>
      <c r="R471" s="18">
        <f t="shared" ca="1" si="250"/>
        <v>1.3613274044862349</v>
      </c>
      <c r="S471" s="18">
        <f t="shared" ca="1" si="250"/>
        <v>1.3478489153329063</v>
      </c>
      <c r="T471" s="18">
        <f t="shared" ca="1" si="250"/>
        <v>1.3345038765672337</v>
      </c>
      <c r="U471" s="18">
        <f t="shared" ca="1" si="251"/>
        <v>1.3212909668982511</v>
      </c>
      <c r="V471" s="18">
        <f t="shared" ca="1" si="251"/>
        <v>1.3082088781170802</v>
      </c>
      <c r="W471" s="18">
        <f t="shared" ca="1" si="251"/>
        <v>1.2952563149674066</v>
      </c>
      <c r="X471" s="18">
        <f t="shared" ca="1" si="251"/>
        <v>1.2824319950172343</v>
      </c>
      <c r="Y471" s="18">
        <f t="shared" ca="1" si="251"/>
        <v>1.269734648531915</v>
      </c>
      <c r="Z471" s="18">
        <f t="shared" ca="1" si="251"/>
        <v>1.2571630183484304</v>
      </c>
      <c r="AA471" s="18">
        <f t="shared" ca="1" si="251"/>
        <v>1.2447158597509214</v>
      </c>
      <c r="AB471" s="18">
        <f t="shared" ca="1" si="251"/>
        <v>1.2323919403474466</v>
      </c>
      <c r="AC471" s="18">
        <f t="shared" ca="1" si="251"/>
        <v>1.220190039947967</v>
      </c>
      <c r="AD471" s="18">
        <f t="shared" ca="1" si="251"/>
        <v>1.2081089504435316</v>
      </c>
      <c r="AE471" s="18">
        <f t="shared" ca="1" si="252"/>
        <v>1.1961474756866652</v>
      </c>
      <c r="AF471" s="18">
        <f t="shared" ca="1" si="252"/>
        <v>1.1843044313729358</v>
      </c>
      <c r="AG471" s="18">
        <f t="shared" ca="1" si="252"/>
        <v>1.1725786449236988</v>
      </c>
      <c r="AH471" s="18">
        <f t="shared" ca="1" si="252"/>
        <v>1.1609689553699984</v>
      </c>
      <c r="AI471" s="18">
        <f t="shared" ca="1" si="252"/>
        <v>1.1494742132376226</v>
      </c>
      <c r="AJ471" s="18">
        <f t="shared" ca="1" si="252"/>
        <v>1.1380932804332895</v>
      </c>
      <c r="AK471" s="18">
        <f t="shared" ca="1" si="252"/>
        <v>1.1268250301319698</v>
      </c>
      <c r="AL471" s="18">
        <f t="shared" ca="1" si="252"/>
        <v>1.1156683466653166</v>
      </c>
      <c r="AM471" s="18">
        <f t="shared" ca="1" si="252"/>
        <v>1.1046221254112047</v>
      </c>
      <c r="AN471" s="18">
        <f t="shared" ca="1" si="252"/>
        <v>1.0936852726843611</v>
      </c>
      <c r="AO471" s="18">
        <f t="shared" ca="1" si="253"/>
        <v>1.0828567056280802</v>
      </c>
      <c r="AP471" s="18">
        <f t="shared" ca="1" si="253"/>
        <v>1.0721353521070098</v>
      </c>
      <c r="AQ471" s="18">
        <f t="shared" ca="1" si="253"/>
        <v>1.0615201506010001</v>
      </c>
      <c r="AR471" s="18">
        <f t="shared" ca="1" si="253"/>
        <v>1.0510100500999999</v>
      </c>
      <c r="AS471" s="18">
        <f t="shared" ca="1" si="253"/>
        <v>1.04060401</v>
      </c>
      <c r="AT471" s="18">
        <f t="shared" ca="1" si="253"/>
        <v>1.0303009999999999</v>
      </c>
      <c r="AU471" s="18">
        <f t="shared" ca="1" si="253"/>
        <v>1.0201</v>
      </c>
      <c r="AV471" s="18">
        <f t="shared" ca="1" si="253"/>
        <v>1.01</v>
      </c>
      <c r="AW471" s="18">
        <f t="shared" ca="1" si="253"/>
        <v>1</v>
      </c>
      <c r="AX471" s="18">
        <f t="shared" ca="1" si="253"/>
        <v>0</v>
      </c>
      <c r="AY471" s="18">
        <f t="shared" ca="1" si="254"/>
        <v>0</v>
      </c>
      <c r="AZ471" s="18">
        <f t="shared" ca="1" si="254"/>
        <v>0</v>
      </c>
      <c r="BA471" s="18">
        <f t="shared" ca="1" si="254"/>
        <v>0</v>
      </c>
      <c r="BB471" s="18">
        <f t="shared" ca="1" si="254"/>
        <v>0</v>
      </c>
      <c r="BC471" s="18">
        <f t="shared" ca="1" si="254"/>
        <v>0</v>
      </c>
      <c r="BD471" s="18">
        <f t="shared" ca="1" si="254"/>
        <v>0</v>
      </c>
      <c r="BE471" s="18">
        <f t="shared" ca="1" si="254"/>
        <v>0</v>
      </c>
      <c r="BF471" s="18">
        <f t="shared" ca="1" si="254"/>
        <v>0</v>
      </c>
      <c r="BG471" s="18">
        <f t="shared" ca="1" si="254"/>
        <v>0</v>
      </c>
      <c r="BH471" s="18">
        <f t="shared" ca="1" si="254"/>
        <v>0</v>
      </c>
    </row>
    <row r="472" spans="8:60" x14ac:dyDescent="0.35">
      <c r="H472" s="2" t="str">
        <f t="shared" si="222"/>
        <v>FGT</v>
      </c>
      <c r="I472">
        <f t="shared" si="223"/>
        <v>9</v>
      </c>
      <c r="J472">
        <f t="shared" si="224"/>
        <v>39</v>
      </c>
      <c r="K472" s="18">
        <f t="shared" ca="1" si="250"/>
        <v>1.4741225085031893</v>
      </c>
      <c r="L472" s="18">
        <f t="shared" ca="1" si="250"/>
        <v>1.4595272361417719</v>
      </c>
      <c r="M472" s="18">
        <f t="shared" ca="1" si="250"/>
        <v>1.4450764714274968</v>
      </c>
      <c r="N472" s="18">
        <f t="shared" ca="1" si="250"/>
        <v>1.430768783591581</v>
      </c>
      <c r="O472" s="18">
        <f t="shared" ca="1" si="250"/>
        <v>1.4166027560312682</v>
      </c>
      <c r="P472" s="18">
        <f t="shared" ca="1" si="250"/>
        <v>1.4025769861695727</v>
      </c>
      <c r="Q472" s="18">
        <f t="shared" ca="1" si="250"/>
        <v>1.3886900853164086</v>
      </c>
      <c r="R472" s="18">
        <f t="shared" ca="1" si="250"/>
        <v>1.3749406785310976</v>
      </c>
      <c r="S472" s="18">
        <f t="shared" ca="1" si="250"/>
        <v>1.3613274044862349</v>
      </c>
      <c r="T472" s="18">
        <f t="shared" ca="1" si="250"/>
        <v>1.3478489153329063</v>
      </c>
      <c r="U472" s="18">
        <f t="shared" ca="1" si="251"/>
        <v>1.3345038765672337</v>
      </c>
      <c r="V472" s="18">
        <f t="shared" ca="1" si="251"/>
        <v>1.3212909668982511</v>
      </c>
      <c r="W472" s="18">
        <f t="shared" ca="1" si="251"/>
        <v>1.3082088781170802</v>
      </c>
      <c r="X472" s="18">
        <f t="shared" ca="1" si="251"/>
        <v>1.2952563149674066</v>
      </c>
      <c r="Y472" s="18">
        <f t="shared" ca="1" si="251"/>
        <v>1.2824319950172343</v>
      </c>
      <c r="Z472" s="18">
        <f t="shared" ca="1" si="251"/>
        <v>1.269734648531915</v>
      </c>
      <c r="AA472" s="18">
        <f t="shared" ca="1" si="251"/>
        <v>1.2571630183484304</v>
      </c>
      <c r="AB472" s="18">
        <f t="shared" ca="1" si="251"/>
        <v>1.2447158597509214</v>
      </c>
      <c r="AC472" s="18">
        <f t="shared" ca="1" si="251"/>
        <v>1.2323919403474466</v>
      </c>
      <c r="AD472" s="18">
        <f t="shared" ca="1" si="251"/>
        <v>1.220190039947967</v>
      </c>
      <c r="AE472" s="18">
        <f t="shared" ca="1" si="252"/>
        <v>1.2081089504435316</v>
      </c>
      <c r="AF472" s="18">
        <f t="shared" ca="1" si="252"/>
        <v>1.1961474756866652</v>
      </c>
      <c r="AG472" s="18">
        <f t="shared" ca="1" si="252"/>
        <v>1.1843044313729358</v>
      </c>
      <c r="AH472" s="18">
        <f t="shared" ca="1" si="252"/>
        <v>1.1725786449236988</v>
      </c>
      <c r="AI472" s="18">
        <f t="shared" ca="1" si="252"/>
        <v>1.1609689553699984</v>
      </c>
      <c r="AJ472" s="18">
        <f t="shared" ca="1" si="252"/>
        <v>1.1494742132376226</v>
      </c>
      <c r="AK472" s="18">
        <f t="shared" ca="1" si="252"/>
        <v>1.1380932804332895</v>
      </c>
      <c r="AL472" s="18">
        <f t="shared" ca="1" si="252"/>
        <v>1.1268250301319698</v>
      </c>
      <c r="AM472" s="18">
        <f t="shared" ca="1" si="252"/>
        <v>1.1156683466653166</v>
      </c>
      <c r="AN472" s="18">
        <f t="shared" ca="1" si="252"/>
        <v>1.1046221254112047</v>
      </c>
      <c r="AO472" s="18">
        <f t="shared" ca="1" si="253"/>
        <v>1.0936852726843611</v>
      </c>
      <c r="AP472" s="18">
        <f t="shared" ca="1" si="253"/>
        <v>1.0828567056280802</v>
      </c>
      <c r="AQ472" s="18">
        <f t="shared" ca="1" si="253"/>
        <v>1.0721353521070098</v>
      </c>
      <c r="AR472" s="18">
        <f t="shared" ca="1" si="253"/>
        <v>1.0615201506010001</v>
      </c>
      <c r="AS472" s="18">
        <f t="shared" ca="1" si="253"/>
        <v>1.0510100500999999</v>
      </c>
      <c r="AT472" s="18">
        <f t="shared" ca="1" si="253"/>
        <v>1.04060401</v>
      </c>
      <c r="AU472" s="18">
        <f t="shared" ca="1" si="253"/>
        <v>1.0303009999999999</v>
      </c>
      <c r="AV472" s="18">
        <f t="shared" ca="1" si="253"/>
        <v>1.0201</v>
      </c>
      <c r="AW472" s="18">
        <f t="shared" ca="1" si="253"/>
        <v>1.01</v>
      </c>
      <c r="AX472" s="18">
        <f t="shared" ca="1" si="253"/>
        <v>1</v>
      </c>
      <c r="AY472" s="18">
        <f t="shared" ca="1" si="254"/>
        <v>0</v>
      </c>
      <c r="AZ472" s="18">
        <f t="shared" ca="1" si="254"/>
        <v>0</v>
      </c>
      <c r="BA472" s="18">
        <f t="shared" ca="1" si="254"/>
        <v>0</v>
      </c>
      <c r="BB472" s="18">
        <f t="shared" ca="1" si="254"/>
        <v>0</v>
      </c>
      <c r="BC472" s="18">
        <f t="shared" ca="1" si="254"/>
        <v>0</v>
      </c>
      <c r="BD472" s="18">
        <f t="shared" ca="1" si="254"/>
        <v>0</v>
      </c>
      <c r="BE472" s="18">
        <f t="shared" ca="1" si="254"/>
        <v>0</v>
      </c>
      <c r="BF472" s="18">
        <f t="shared" ca="1" si="254"/>
        <v>0</v>
      </c>
      <c r="BG472" s="18">
        <f t="shared" ca="1" si="254"/>
        <v>0</v>
      </c>
      <c r="BH472" s="18">
        <f t="shared" ca="1" si="254"/>
        <v>0</v>
      </c>
    </row>
    <row r="473" spans="8:60" x14ac:dyDescent="0.35">
      <c r="H473" s="2" t="str">
        <f t="shared" ref="H473:H536" si="255">INDEX($A$3:$A$18,I473,0)</f>
        <v>FGT</v>
      </c>
      <c r="I473">
        <f t="shared" ref="I473:I536" si="256">IF(J472=$I$22,I472+1,I472)</f>
        <v>9</v>
      </c>
      <c r="J473">
        <f t="shared" si="224"/>
        <v>40</v>
      </c>
      <c r="K473" s="18">
        <f t="shared" ca="1" si="250"/>
        <v>1.4888637335882215</v>
      </c>
      <c r="L473" s="18">
        <f t="shared" ca="1" si="250"/>
        <v>1.4741225085031893</v>
      </c>
      <c r="M473" s="18">
        <f t="shared" ca="1" si="250"/>
        <v>1.4595272361417719</v>
      </c>
      <c r="N473" s="18">
        <f t="shared" ca="1" si="250"/>
        <v>1.4450764714274968</v>
      </c>
      <c r="O473" s="18">
        <f t="shared" ca="1" si="250"/>
        <v>1.430768783591581</v>
      </c>
      <c r="P473" s="18">
        <f t="shared" ca="1" si="250"/>
        <v>1.4166027560312682</v>
      </c>
      <c r="Q473" s="18">
        <f t="shared" ca="1" si="250"/>
        <v>1.4025769861695727</v>
      </c>
      <c r="R473" s="18">
        <f t="shared" ca="1" si="250"/>
        <v>1.3886900853164086</v>
      </c>
      <c r="S473" s="18">
        <f t="shared" ca="1" si="250"/>
        <v>1.3749406785310976</v>
      </c>
      <c r="T473" s="18">
        <f t="shared" ca="1" si="250"/>
        <v>1.3613274044862349</v>
      </c>
      <c r="U473" s="18">
        <f t="shared" ca="1" si="251"/>
        <v>1.3478489153329063</v>
      </c>
      <c r="V473" s="18">
        <f t="shared" ca="1" si="251"/>
        <v>1.3345038765672337</v>
      </c>
      <c r="W473" s="18">
        <f t="shared" ca="1" si="251"/>
        <v>1.3212909668982511</v>
      </c>
      <c r="X473" s="18">
        <f t="shared" ca="1" si="251"/>
        <v>1.3082088781170802</v>
      </c>
      <c r="Y473" s="18">
        <f t="shared" ca="1" si="251"/>
        <v>1.2952563149674066</v>
      </c>
      <c r="Z473" s="18">
        <f t="shared" ca="1" si="251"/>
        <v>1.2824319950172343</v>
      </c>
      <c r="AA473" s="18">
        <f t="shared" ca="1" si="251"/>
        <v>1.269734648531915</v>
      </c>
      <c r="AB473" s="18">
        <f t="shared" ca="1" si="251"/>
        <v>1.2571630183484304</v>
      </c>
      <c r="AC473" s="18">
        <f t="shared" ca="1" si="251"/>
        <v>1.2447158597509214</v>
      </c>
      <c r="AD473" s="18">
        <f t="shared" ca="1" si="251"/>
        <v>1.2323919403474466</v>
      </c>
      <c r="AE473" s="18">
        <f t="shared" ca="1" si="252"/>
        <v>1.220190039947967</v>
      </c>
      <c r="AF473" s="18">
        <f t="shared" ca="1" si="252"/>
        <v>1.2081089504435316</v>
      </c>
      <c r="AG473" s="18">
        <f t="shared" ca="1" si="252"/>
        <v>1.1961474756866652</v>
      </c>
      <c r="AH473" s="18">
        <f t="shared" ca="1" si="252"/>
        <v>1.1843044313729358</v>
      </c>
      <c r="AI473" s="18">
        <f t="shared" ca="1" si="252"/>
        <v>1.1725786449236988</v>
      </c>
      <c r="AJ473" s="18">
        <f t="shared" ca="1" si="252"/>
        <v>1.1609689553699984</v>
      </c>
      <c r="AK473" s="18">
        <f t="shared" ca="1" si="252"/>
        <v>1.1494742132376226</v>
      </c>
      <c r="AL473" s="18">
        <f t="shared" ca="1" si="252"/>
        <v>1.1380932804332895</v>
      </c>
      <c r="AM473" s="18">
        <f t="shared" ca="1" si="252"/>
        <v>1.1268250301319698</v>
      </c>
      <c r="AN473" s="18">
        <f t="shared" ca="1" si="252"/>
        <v>1.1156683466653166</v>
      </c>
      <c r="AO473" s="18">
        <f t="shared" ca="1" si="253"/>
        <v>1.1046221254112047</v>
      </c>
      <c r="AP473" s="18">
        <f t="shared" ca="1" si="253"/>
        <v>1.0936852726843611</v>
      </c>
      <c r="AQ473" s="18">
        <f t="shared" ca="1" si="253"/>
        <v>1.0828567056280802</v>
      </c>
      <c r="AR473" s="18">
        <f t="shared" ca="1" si="253"/>
        <v>1.0721353521070098</v>
      </c>
      <c r="AS473" s="18">
        <f t="shared" ca="1" si="253"/>
        <v>1.0615201506010001</v>
      </c>
      <c r="AT473" s="18">
        <f t="shared" ca="1" si="253"/>
        <v>1.0510100500999999</v>
      </c>
      <c r="AU473" s="18">
        <f t="shared" ca="1" si="253"/>
        <v>1.04060401</v>
      </c>
      <c r="AV473" s="18">
        <f t="shared" ca="1" si="253"/>
        <v>1.0303009999999999</v>
      </c>
      <c r="AW473" s="18">
        <f t="shared" ca="1" si="253"/>
        <v>1.0201</v>
      </c>
      <c r="AX473" s="18">
        <f t="shared" ca="1" si="253"/>
        <v>1.01</v>
      </c>
      <c r="AY473" s="18">
        <f t="shared" ca="1" si="254"/>
        <v>1</v>
      </c>
      <c r="AZ473" s="18">
        <f t="shared" ca="1" si="254"/>
        <v>0</v>
      </c>
      <c r="BA473" s="18">
        <f t="shared" ca="1" si="254"/>
        <v>0</v>
      </c>
      <c r="BB473" s="18">
        <f t="shared" ca="1" si="254"/>
        <v>0</v>
      </c>
      <c r="BC473" s="18">
        <f t="shared" ca="1" si="254"/>
        <v>0</v>
      </c>
      <c r="BD473" s="18">
        <f t="shared" ca="1" si="254"/>
        <v>0</v>
      </c>
      <c r="BE473" s="18">
        <f t="shared" ca="1" si="254"/>
        <v>0</v>
      </c>
      <c r="BF473" s="18">
        <f t="shared" ca="1" si="254"/>
        <v>0</v>
      </c>
      <c r="BG473" s="18">
        <f t="shared" ca="1" si="254"/>
        <v>0</v>
      </c>
      <c r="BH473" s="18">
        <f t="shared" ca="1" si="254"/>
        <v>0</v>
      </c>
    </row>
    <row r="474" spans="8:60" x14ac:dyDescent="0.35">
      <c r="H474" s="2" t="str">
        <f t="shared" si="255"/>
        <v>FGT</v>
      </c>
      <c r="I474">
        <f t="shared" si="256"/>
        <v>9</v>
      </c>
      <c r="J474">
        <f t="shared" ref="J474:J537" si="257">IF(J473+1&gt;$I$22,$K$2,J473+1)</f>
        <v>41</v>
      </c>
      <c r="K474" s="18">
        <f t="shared" ca="1" si="250"/>
        <v>1.5037523709241039</v>
      </c>
      <c r="L474" s="18">
        <f t="shared" ca="1" si="250"/>
        <v>1.4888637335882215</v>
      </c>
      <c r="M474" s="18">
        <f t="shared" ca="1" si="250"/>
        <v>1.4741225085031893</v>
      </c>
      <c r="N474" s="18">
        <f t="shared" ca="1" si="250"/>
        <v>1.4595272361417719</v>
      </c>
      <c r="O474" s="18">
        <f t="shared" ca="1" si="250"/>
        <v>1.4450764714274968</v>
      </c>
      <c r="P474" s="18">
        <f t="shared" ca="1" si="250"/>
        <v>1.430768783591581</v>
      </c>
      <c r="Q474" s="18">
        <f t="shared" ca="1" si="250"/>
        <v>1.4166027560312682</v>
      </c>
      <c r="R474" s="18">
        <f t="shared" ca="1" si="250"/>
        <v>1.4025769861695727</v>
      </c>
      <c r="S474" s="18">
        <f t="shared" ca="1" si="250"/>
        <v>1.3886900853164086</v>
      </c>
      <c r="T474" s="18">
        <f t="shared" ca="1" si="250"/>
        <v>1.3749406785310976</v>
      </c>
      <c r="U474" s="18">
        <f t="shared" ca="1" si="251"/>
        <v>1.3613274044862349</v>
      </c>
      <c r="V474" s="18">
        <f t="shared" ca="1" si="251"/>
        <v>1.3478489153329063</v>
      </c>
      <c r="W474" s="18">
        <f t="shared" ca="1" si="251"/>
        <v>1.3345038765672337</v>
      </c>
      <c r="X474" s="18">
        <f t="shared" ca="1" si="251"/>
        <v>1.3212909668982511</v>
      </c>
      <c r="Y474" s="18">
        <f t="shared" ca="1" si="251"/>
        <v>1.3082088781170802</v>
      </c>
      <c r="Z474" s="18">
        <f t="shared" ca="1" si="251"/>
        <v>1.2952563149674066</v>
      </c>
      <c r="AA474" s="18">
        <f t="shared" ca="1" si="251"/>
        <v>1.2824319950172343</v>
      </c>
      <c r="AB474" s="18">
        <f t="shared" ca="1" si="251"/>
        <v>1.269734648531915</v>
      </c>
      <c r="AC474" s="18">
        <f t="shared" ca="1" si="251"/>
        <v>1.2571630183484304</v>
      </c>
      <c r="AD474" s="18">
        <f t="shared" ca="1" si="251"/>
        <v>1.2447158597509214</v>
      </c>
      <c r="AE474" s="18">
        <f t="shared" ca="1" si="252"/>
        <v>1.2323919403474466</v>
      </c>
      <c r="AF474" s="18">
        <f t="shared" ca="1" si="252"/>
        <v>1.220190039947967</v>
      </c>
      <c r="AG474" s="18">
        <f t="shared" ca="1" si="252"/>
        <v>1.2081089504435316</v>
      </c>
      <c r="AH474" s="18">
        <f t="shared" ca="1" si="252"/>
        <v>1.1961474756866652</v>
      </c>
      <c r="AI474" s="18">
        <f t="shared" ca="1" si="252"/>
        <v>1.1843044313729358</v>
      </c>
      <c r="AJ474" s="18">
        <f t="shared" ca="1" si="252"/>
        <v>1.1725786449236988</v>
      </c>
      <c r="AK474" s="18">
        <f t="shared" ca="1" si="252"/>
        <v>1.1609689553699984</v>
      </c>
      <c r="AL474" s="18">
        <f t="shared" ca="1" si="252"/>
        <v>1.1494742132376226</v>
      </c>
      <c r="AM474" s="18">
        <f t="shared" ca="1" si="252"/>
        <v>1.1380932804332895</v>
      </c>
      <c r="AN474" s="18">
        <f t="shared" ca="1" si="252"/>
        <v>1.1268250301319698</v>
      </c>
      <c r="AO474" s="18">
        <f t="shared" ca="1" si="253"/>
        <v>1.1156683466653166</v>
      </c>
      <c r="AP474" s="18">
        <f t="shared" ca="1" si="253"/>
        <v>1.1046221254112047</v>
      </c>
      <c r="AQ474" s="18">
        <f t="shared" ca="1" si="253"/>
        <v>1.0936852726843611</v>
      </c>
      <c r="AR474" s="18">
        <f t="shared" ca="1" si="253"/>
        <v>1.0828567056280802</v>
      </c>
      <c r="AS474" s="18">
        <f t="shared" ca="1" si="253"/>
        <v>1.0721353521070098</v>
      </c>
      <c r="AT474" s="18">
        <f t="shared" ca="1" si="253"/>
        <v>1.0615201506010001</v>
      </c>
      <c r="AU474" s="18">
        <f t="shared" ca="1" si="253"/>
        <v>1.0510100500999999</v>
      </c>
      <c r="AV474" s="18">
        <f t="shared" ca="1" si="253"/>
        <v>1.04060401</v>
      </c>
      <c r="AW474" s="18">
        <f t="shared" ca="1" si="253"/>
        <v>1.0303009999999999</v>
      </c>
      <c r="AX474" s="18">
        <f t="shared" ca="1" si="253"/>
        <v>1.0201</v>
      </c>
      <c r="AY474" s="18">
        <f t="shared" ca="1" si="254"/>
        <v>1.01</v>
      </c>
      <c r="AZ474" s="18">
        <f t="shared" ca="1" si="254"/>
        <v>1</v>
      </c>
      <c r="BA474" s="18">
        <f t="shared" ca="1" si="254"/>
        <v>0</v>
      </c>
      <c r="BB474" s="18">
        <f t="shared" ca="1" si="254"/>
        <v>0</v>
      </c>
      <c r="BC474" s="18">
        <f t="shared" ca="1" si="254"/>
        <v>0</v>
      </c>
      <c r="BD474" s="18">
        <f t="shared" ca="1" si="254"/>
        <v>0</v>
      </c>
      <c r="BE474" s="18">
        <f t="shared" ca="1" si="254"/>
        <v>0</v>
      </c>
      <c r="BF474" s="18">
        <f t="shared" ca="1" si="254"/>
        <v>0</v>
      </c>
      <c r="BG474" s="18">
        <f t="shared" ca="1" si="254"/>
        <v>0</v>
      </c>
      <c r="BH474" s="18">
        <f t="shared" ca="1" si="254"/>
        <v>0</v>
      </c>
    </row>
    <row r="475" spans="8:60" x14ac:dyDescent="0.35">
      <c r="H475" s="2" t="str">
        <f t="shared" si="255"/>
        <v>FGT</v>
      </c>
      <c r="I475">
        <f t="shared" si="256"/>
        <v>9</v>
      </c>
      <c r="J475">
        <f t="shared" si="257"/>
        <v>42</v>
      </c>
      <c r="K475" s="18">
        <f t="shared" ref="K475:T484" ca="1" si="258">IF(K$24&gt;$J475,0,OFFSET($K$2,$I475,$J475-K$24))</f>
        <v>1.5187898946333451</v>
      </c>
      <c r="L475" s="18">
        <f t="shared" ca="1" si="258"/>
        <v>1.5037523709241039</v>
      </c>
      <c r="M475" s="18">
        <f t="shared" ca="1" si="258"/>
        <v>1.4888637335882215</v>
      </c>
      <c r="N475" s="18">
        <f t="shared" ca="1" si="258"/>
        <v>1.4741225085031893</v>
      </c>
      <c r="O475" s="18">
        <f t="shared" ca="1" si="258"/>
        <v>1.4595272361417719</v>
      </c>
      <c r="P475" s="18">
        <f t="shared" ca="1" si="258"/>
        <v>1.4450764714274968</v>
      </c>
      <c r="Q475" s="18">
        <f t="shared" ca="1" si="258"/>
        <v>1.430768783591581</v>
      </c>
      <c r="R475" s="18">
        <f t="shared" ca="1" si="258"/>
        <v>1.4166027560312682</v>
      </c>
      <c r="S475" s="18">
        <f t="shared" ca="1" si="258"/>
        <v>1.4025769861695727</v>
      </c>
      <c r="T475" s="18">
        <f t="shared" ca="1" si="258"/>
        <v>1.3886900853164086</v>
      </c>
      <c r="U475" s="18">
        <f t="shared" ref="U475:AD484" ca="1" si="259">IF(U$24&gt;$J475,0,OFFSET($K$2,$I475,$J475-U$24))</f>
        <v>1.3749406785310976</v>
      </c>
      <c r="V475" s="18">
        <f t="shared" ca="1" si="259"/>
        <v>1.3613274044862349</v>
      </c>
      <c r="W475" s="18">
        <f t="shared" ca="1" si="259"/>
        <v>1.3478489153329063</v>
      </c>
      <c r="X475" s="18">
        <f t="shared" ca="1" si="259"/>
        <v>1.3345038765672337</v>
      </c>
      <c r="Y475" s="18">
        <f t="shared" ca="1" si="259"/>
        <v>1.3212909668982511</v>
      </c>
      <c r="Z475" s="18">
        <f t="shared" ca="1" si="259"/>
        <v>1.3082088781170802</v>
      </c>
      <c r="AA475" s="18">
        <f t="shared" ca="1" si="259"/>
        <v>1.2952563149674066</v>
      </c>
      <c r="AB475" s="18">
        <f t="shared" ca="1" si="259"/>
        <v>1.2824319950172343</v>
      </c>
      <c r="AC475" s="18">
        <f t="shared" ca="1" si="259"/>
        <v>1.269734648531915</v>
      </c>
      <c r="AD475" s="18">
        <f t="shared" ca="1" si="259"/>
        <v>1.2571630183484304</v>
      </c>
      <c r="AE475" s="18">
        <f t="shared" ref="AE475:AN484" ca="1" si="260">IF(AE$24&gt;$J475,0,OFFSET($K$2,$I475,$J475-AE$24))</f>
        <v>1.2447158597509214</v>
      </c>
      <c r="AF475" s="18">
        <f t="shared" ca="1" si="260"/>
        <v>1.2323919403474466</v>
      </c>
      <c r="AG475" s="18">
        <f t="shared" ca="1" si="260"/>
        <v>1.220190039947967</v>
      </c>
      <c r="AH475" s="18">
        <f t="shared" ca="1" si="260"/>
        <v>1.2081089504435316</v>
      </c>
      <c r="AI475" s="18">
        <f t="shared" ca="1" si="260"/>
        <v>1.1961474756866652</v>
      </c>
      <c r="AJ475" s="18">
        <f t="shared" ca="1" si="260"/>
        <v>1.1843044313729358</v>
      </c>
      <c r="AK475" s="18">
        <f t="shared" ca="1" si="260"/>
        <v>1.1725786449236988</v>
      </c>
      <c r="AL475" s="18">
        <f t="shared" ca="1" si="260"/>
        <v>1.1609689553699984</v>
      </c>
      <c r="AM475" s="18">
        <f t="shared" ca="1" si="260"/>
        <v>1.1494742132376226</v>
      </c>
      <c r="AN475" s="18">
        <f t="shared" ca="1" si="260"/>
        <v>1.1380932804332895</v>
      </c>
      <c r="AO475" s="18">
        <f t="shared" ref="AO475:AX484" ca="1" si="261">IF(AO$24&gt;$J475,0,OFFSET($K$2,$I475,$J475-AO$24))</f>
        <v>1.1268250301319698</v>
      </c>
      <c r="AP475" s="18">
        <f t="shared" ca="1" si="261"/>
        <v>1.1156683466653166</v>
      </c>
      <c r="AQ475" s="18">
        <f t="shared" ca="1" si="261"/>
        <v>1.1046221254112047</v>
      </c>
      <c r="AR475" s="18">
        <f t="shared" ca="1" si="261"/>
        <v>1.0936852726843611</v>
      </c>
      <c r="AS475" s="18">
        <f t="shared" ca="1" si="261"/>
        <v>1.0828567056280802</v>
      </c>
      <c r="AT475" s="18">
        <f t="shared" ca="1" si="261"/>
        <v>1.0721353521070098</v>
      </c>
      <c r="AU475" s="18">
        <f t="shared" ca="1" si="261"/>
        <v>1.0615201506010001</v>
      </c>
      <c r="AV475" s="18">
        <f t="shared" ca="1" si="261"/>
        <v>1.0510100500999999</v>
      </c>
      <c r="AW475" s="18">
        <f t="shared" ca="1" si="261"/>
        <v>1.04060401</v>
      </c>
      <c r="AX475" s="18">
        <f t="shared" ca="1" si="261"/>
        <v>1.0303009999999999</v>
      </c>
      <c r="AY475" s="18">
        <f t="shared" ref="AY475:BH484" ca="1" si="262">IF(AY$24&gt;$J475,0,OFFSET($K$2,$I475,$J475-AY$24))</f>
        <v>1.0201</v>
      </c>
      <c r="AZ475" s="18">
        <f t="shared" ca="1" si="262"/>
        <v>1.01</v>
      </c>
      <c r="BA475" s="18">
        <f t="shared" ca="1" si="262"/>
        <v>1</v>
      </c>
      <c r="BB475" s="18">
        <f t="shared" ca="1" si="262"/>
        <v>0</v>
      </c>
      <c r="BC475" s="18">
        <f t="shared" ca="1" si="262"/>
        <v>0</v>
      </c>
      <c r="BD475" s="18">
        <f t="shared" ca="1" si="262"/>
        <v>0</v>
      </c>
      <c r="BE475" s="18">
        <f t="shared" ca="1" si="262"/>
        <v>0</v>
      </c>
      <c r="BF475" s="18">
        <f t="shared" ca="1" si="262"/>
        <v>0</v>
      </c>
      <c r="BG475" s="18">
        <f t="shared" ca="1" si="262"/>
        <v>0</v>
      </c>
      <c r="BH475" s="18">
        <f t="shared" ca="1" si="262"/>
        <v>0</v>
      </c>
    </row>
    <row r="476" spans="8:60" x14ac:dyDescent="0.35">
      <c r="H476" s="2" t="str">
        <f t="shared" si="255"/>
        <v>FGT</v>
      </c>
      <c r="I476">
        <f t="shared" si="256"/>
        <v>9</v>
      </c>
      <c r="J476">
        <f t="shared" si="257"/>
        <v>43</v>
      </c>
      <c r="K476" s="18">
        <f t="shared" ca="1" si="258"/>
        <v>1.5339777935796781</v>
      </c>
      <c r="L476" s="18">
        <f t="shared" ca="1" si="258"/>
        <v>1.5187898946333451</v>
      </c>
      <c r="M476" s="18">
        <f t="shared" ca="1" si="258"/>
        <v>1.5037523709241039</v>
      </c>
      <c r="N476" s="18">
        <f t="shared" ca="1" si="258"/>
        <v>1.4888637335882215</v>
      </c>
      <c r="O476" s="18">
        <f t="shared" ca="1" si="258"/>
        <v>1.4741225085031893</v>
      </c>
      <c r="P476" s="18">
        <f t="shared" ca="1" si="258"/>
        <v>1.4595272361417719</v>
      </c>
      <c r="Q476" s="18">
        <f t="shared" ca="1" si="258"/>
        <v>1.4450764714274968</v>
      </c>
      <c r="R476" s="18">
        <f t="shared" ca="1" si="258"/>
        <v>1.430768783591581</v>
      </c>
      <c r="S476" s="18">
        <f t="shared" ca="1" si="258"/>
        <v>1.4166027560312682</v>
      </c>
      <c r="T476" s="18">
        <f t="shared" ca="1" si="258"/>
        <v>1.4025769861695727</v>
      </c>
      <c r="U476" s="18">
        <f t="shared" ca="1" si="259"/>
        <v>1.3886900853164086</v>
      </c>
      <c r="V476" s="18">
        <f t="shared" ca="1" si="259"/>
        <v>1.3749406785310976</v>
      </c>
      <c r="W476" s="18">
        <f t="shared" ca="1" si="259"/>
        <v>1.3613274044862349</v>
      </c>
      <c r="X476" s="18">
        <f t="shared" ca="1" si="259"/>
        <v>1.3478489153329063</v>
      </c>
      <c r="Y476" s="18">
        <f t="shared" ca="1" si="259"/>
        <v>1.3345038765672337</v>
      </c>
      <c r="Z476" s="18">
        <f t="shared" ca="1" si="259"/>
        <v>1.3212909668982511</v>
      </c>
      <c r="AA476" s="18">
        <f t="shared" ca="1" si="259"/>
        <v>1.3082088781170802</v>
      </c>
      <c r="AB476" s="18">
        <f t="shared" ca="1" si="259"/>
        <v>1.2952563149674066</v>
      </c>
      <c r="AC476" s="18">
        <f t="shared" ca="1" si="259"/>
        <v>1.2824319950172343</v>
      </c>
      <c r="AD476" s="18">
        <f t="shared" ca="1" si="259"/>
        <v>1.269734648531915</v>
      </c>
      <c r="AE476" s="18">
        <f t="shared" ca="1" si="260"/>
        <v>1.2571630183484304</v>
      </c>
      <c r="AF476" s="18">
        <f t="shared" ca="1" si="260"/>
        <v>1.2447158597509214</v>
      </c>
      <c r="AG476" s="18">
        <f t="shared" ca="1" si="260"/>
        <v>1.2323919403474466</v>
      </c>
      <c r="AH476" s="18">
        <f t="shared" ca="1" si="260"/>
        <v>1.220190039947967</v>
      </c>
      <c r="AI476" s="18">
        <f t="shared" ca="1" si="260"/>
        <v>1.2081089504435316</v>
      </c>
      <c r="AJ476" s="18">
        <f t="shared" ca="1" si="260"/>
        <v>1.1961474756866652</v>
      </c>
      <c r="AK476" s="18">
        <f t="shared" ca="1" si="260"/>
        <v>1.1843044313729358</v>
      </c>
      <c r="AL476" s="18">
        <f t="shared" ca="1" si="260"/>
        <v>1.1725786449236988</v>
      </c>
      <c r="AM476" s="18">
        <f t="shared" ca="1" si="260"/>
        <v>1.1609689553699984</v>
      </c>
      <c r="AN476" s="18">
        <f t="shared" ca="1" si="260"/>
        <v>1.1494742132376226</v>
      </c>
      <c r="AO476" s="18">
        <f t="shared" ca="1" si="261"/>
        <v>1.1380932804332895</v>
      </c>
      <c r="AP476" s="18">
        <f t="shared" ca="1" si="261"/>
        <v>1.1268250301319698</v>
      </c>
      <c r="AQ476" s="18">
        <f t="shared" ca="1" si="261"/>
        <v>1.1156683466653166</v>
      </c>
      <c r="AR476" s="18">
        <f t="shared" ca="1" si="261"/>
        <v>1.1046221254112047</v>
      </c>
      <c r="AS476" s="18">
        <f t="shared" ca="1" si="261"/>
        <v>1.0936852726843611</v>
      </c>
      <c r="AT476" s="18">
        <f t="shared" ca="1" si="261"/>
        <v>1.0828567056280802</v>
      </c>
      <c r="AU476" s="18">
        <f t="shared" ca="1" si="261"/>
        <v>1.0721353521070098</v>
      </c>
      <c r="AV476" s="18">
        <f t="shared" ca="1" si="261"/>
        <v>1.0615201506010001</v>
      </c>
      <c r="AW476" s="18">
        <f t="shared" ca="1" si="261"/>
        <v>1.0510100500999999</v>
      </c>
      <c r="AX476" s="18">
        <f t="shared" ca="1" si="261"/>
        <v>1.04060401</v>
      </c>
      <c r="AY476" s="18">
        <f t="shared" ca="1" si="262"/>
        <v>1.0303009999999999</v>
      </c>
      <c r="AZ476" s="18">
        <f t="shared" ca="1" si="262"/>
        <v>1.0201</v>
      </c>
      <c r="BA476" s="18">
        <f t="shared" ca="1" si="262"/>
        <v>1.01</v>
      </c>
      <c r="BB476" s="18">
        <f t="shared" ca="1" si="262"/>
        <v>1</v>
      </c>
      <c r="BC476" s="18">
        <f t="shared" ca="1" si="262"/>
        <v>0</v>
      </c>
      <c r="BD476" s="18">
        <f t="shared" ca="1" si="262"/>
        <v>0</v>
      </c>
      <c r="BE476" s="18">
        <f t="shared" ca="1" si="262"/>
        <v>0</v>
      </c>
      <c r="BF476" s="18">
        <f t="shared" ca="1" si="262"/>
        <v>0</v>
      </c>
      <c r="BG476" s="18">
        <f t="shared" ca="1" si="262"/>
        <v>0</v>
      </c>
      <c r="BH476" s="18">
        <f t="shared" ca="1" si="262"/>
        <v>0</v>
      </c>
    </row>
    <row r="477" spans="8:60" x14ac:dyDescent="0.35">
      <c r="H477" s="2" t="str">
        <f t="shared" si="255"/>
        <v>FGT</v>
      </c>
      <c r="I477">
        <f t="shared" si="256"/>
        <v>9</v>
      </c>
      <c r="J477">
        <f t="shared" si="257"/>
        <v>44</v>
      </c>
      <c r="K477" s="18">
        <f t="shared" ca="1" si="258"/>
        <v>1.549317571515475</v>
      </c>
      <c r="L477" s="18">
        <f t="shared" ca="1" si="258"/>
        <v>1.5339777935796781</v>
      </c>
      <c r="M477" s="18">
        <f t="shared" ca="1" si="258"/>
        <v>1.5187898946333451</v>
      </c>
      <c r="N477" s="18">
        <f t="shared" ca="1" si="258"/>
        <v>1.5037523709241039</v>
      </c>
      <c r="O477" s="18">
        <f t="shared" ca="1" si="258"/>
        <v>1.4888637335882215</v>
      </c>
      <c r="P477" s="18">
        <f t="shared" ca="1" si="258"/>
        <v>1.4741225085031893</v>
      </c>
      <c r="Q477" s="18">
        <f t="shared" ca="1" si="258"/>
        <v>1.4595272361417719</v>
      </c>
      <c r="R477" s="18">
        <f t="shared" ca="1" si="258"/>
        <v>1.4450764714274968</v>
      </c>
      <c r="S477" s="18">
        <f t="shared" ca="1" si="258"/>
        <v>1.430768783591581</v>
      </c>
      <c r="T477" s="18">
        <f t="shared" ca="1" si="258"/>
        <v>1.4166027560312682</v>
      </c>
      <c r="U477" s="18">
        <f t="shared" ca="1" si="259"/>
        <v>1.4025769861695727</v>
      </c>
      <c r="V477" s="18">
        <f t="shared" ca="1" si="259"/>
        <v>1.3886900853164086</v>
      </c>
      <c r="W477" s="18">
        <f t="shared" ca="1" si="259"/>
        <v>1.3749406785310976</v>
      </c>
      <c r="X477" s="18">
        <f t="shared" ca="1" si="259"/>
        <v>1.3613274044862349</v>
      </c>
      <c r="Y477" s="18">
        <f t="shared" ca="1" si="259"/>
        <v>1.3478489153329063</v>
      </c>
      <c r="Z477" s="18">
        <f t="shared" ca="1" si="259"/>
        <v>1.3345038765672337</v>
      </c>
      <c r="AA477" s="18">
        <f t="shared" ca="1" si="259"/>
        <v>1.3212909668982511</v>
      </c>
      <c r="AB477" s="18">
        <f t="shared" ca="1" si="259"/>
        <v>1.3082088781170802</v>
      </c>
      <c r="AC477" s="18">
        <f t="shared" ca="1" si="259"/>
        <v>1.2952563149674066</v>
      </c>
      <c r="AD477" s="18">
        <f t="shared" ca="1" si="259"/>
        <v>1.2824319950172343</v>
      </c>
      <c r="AE477" s="18">
        <f t="shared" ca="1" si="260"/>
        <v>1.269734648531915</v>
      </c>
      <c r="AF477" s="18">
        <f t="shared" ca="1" si="260"/>
        <v>1.2571630183484304</v>
      </c>
      <c r="AG477" s="18">
        <f t="shared" ca="1" si="260"/>
        <v>1.2447158597509214</v>
      </c>
      <c r="AH477" s="18">
        <f t="shared" ca="1" si="260"/>
        <v>1.2323919403474466</v>
      </c>
      <c r="AI477" s="18">
        <f t="shared" ca="1" si="260"/>
        <v>1.220190039947967</v>
      </c>
      <c r="AJ477" s="18">
        <f t="shared" ca="1" si="260"/>
        <v>1.2081089504435316</v>
      </c>
      <c r="AK477" s="18">
        <f t="shared" ca="1" si="260"/>
        <v>1.1961474756866652</v>
      </c>
      <c r="AL477" s="18">
        <f t="shared" ca="1" si="260"/>
        <v>1.1843044313729358</v>
      </c>
      <c r="AM477" s="18">
        <f t="shared" ca="1" si="260"/>
        <v>1.1725786449236988</v>
      </c>
      <c r="AN477" s="18">
        <f t="shared" ca="1" si="260"/>
        <v>1.1609689553699984</v>
      </c>
      <c r="AO477" s="18">
        <f t="shared" ca="1" si="261"/>
        <v>1.1494742132376226</v>
      </c>
      <c r="AP477" s="18">
        <f t="shared" ca="1" si="261"/>
        <v>1.1380932804332895</v>
      </c>
      <c r="AQ477" s="18">
        <f t="shared" ca="1" si="261"/>
        <v>1.1268250301319698</v>
      </c>
      <c r="AR477" s="18">
        <f t="shared" ca="1" si="261"/>
        <v>1.1156683466653166</v>
      </c>
      <c r="AS477" s="18">
        <f t="shared" ca="1" si="261"/>
        <v>1.1046221254112047</v>
      </c>
      <c r="AT477" s="18">
        <f t="shared" ca="1" si="261"/>
        <v>1.0936852726843611</v>
      </c>
      <c r="AU477" s="18">
        <f t="shared" ca="1" si="261"/>
        <v>1.0828567056280802</v>
      </c>
      <c r="AV477" s="18">
        <f t="shared" ca="1" si="261"/>
        <v>1.0721353521070098</v>
      </c>
      <c r="AW477" s="18">
        <f t="shared" ca="1" si="261"/>
        <v>1.0615201506010001</v>
      </c>
      <c r="AX477" s="18">
        <f t="shared" ca="1" si="261"/>
        <v>1.0510100500999999</v>
      </c>
      <c r="AY477" s="18">
        <f t="shared" ca="1" si="262"/>
        <v>1.04060401</v>
      </c>
      <c r="AZ477" s="18">
        <f t="shared" ca="1" si="262"/>
        <v>1.0303009999999999</v>
      </c>
      <c r="BA477" s="18">
        <f t="shared" ca="1" si="262"/>
        <v>1.0201</v>
      </c>
      <c r="BB477" s="18">
        <f t="shared" ca="1" si="262"/>
        <v>1.01</v>
      </c>
      <c r="BC477" s="18">
        <f t="shared" ca="1" si="262"/>
        <v>1</v>
      </c>
      <c r="BD477" s="18">
        <f t="shared" ca="1" si="262"/>
        <v>0</v>
      </c>
      <c r="BE477" s="18">
        <f t="shared" ca="1" si="262"/>
        <v>0</v>
      </c>
      <c r="BF477" s="18">
        <f t="shared" ca="1" si="262"/>
        <v>0</v>
      </c>
      <c r="BG477" s="18">
        <f t="shared" ca="1" si="262"/>
        <v>0</v>
      </c>
      <c r="BH477" s="18">
        <f t="shared" ca="1" si="262"/>
        <v>0</v>
      </c>
    </row>
    <row r="478" spans="8:60" x14ac:dyDescent="0.35">
      <c r="H478" s="2" t="str">
        <f t="shared" si="255"/>
        <v>FGT</v>
      </c>
      <c r="I478">
        <f t="shared" si="256"/>
        <v>9</v>
      </c>
      <c r="J478">
        <f t="shared" si="257"/>
        <v>45</v>
      </c>
      <c r="K478" s="18">
        <f t="shared" ca="1" si="258"/>
        <v>1.5648107472306299</v>
      </c>
      <c r="L478" s="18">
        <f t="shared" ca="1" si="258"/>
        <v>1.549317571515475</v>
      </c>
      <c r="M478" s="18">
        <f t="shared" ca="1" si="258"/>
        <v>1.5339777935796781</v>
      </c>
      <c r="N478" s="18">
        <f t="shared" ca="1" si="258"/>
        <v>1.5187898946333451</v>
      </c>
      <c r="O478" s="18">
        <f t="shared" ca="1" si="258"/>
        <v>1.5037523709241039</v>
      </c>
      <c r="P478" s="18">
        <f t="shared" ca="1" si="258"/>
        <v>1.4888637335882215</v>
      </c>
      <c r="Q478" s="18">
        <f t="shared" ca="1" si="258"/>
        <v>1.4741225085031893</v>
      </c>
      <c r="R478" s="18">
        <f t="shared" ca="1" si="258"/>
        <v>1.4595272361417719</v>
      </c>
      <c r="S478" s="18">
        <f t="shared" ca="1" si="258"/>
        <v>1.4450764714274968</v>
      </c>
      <c r="T478" s="18">
        <f t="shared" ca="1" si="258"/>
        <v>1.430768783591581</v>
      </c>
      <c r="U478" s="18">
        <f t="shared" ca="1" si="259"/>
        <v>1.4166027560312682</v>
      </c>
      <c r="V478" s="18">
        <f t="shared" ca="1" si="259"/>
        <v>1.4025769861695727</v>
      </c>
      <c r="W478" s="18">
        <f t="shared" ca="1" si="259"/>
        <v>1.3886900853164086</v>
      </c>
      <c r="X478" s="18">
        <f t="shared" ca="1" si="259"/>
        <v>1.3749406785310976</v>
      </c>
      <c r="Y478" s="18">
        <f t="shared" ca="1" si="259"/>
        <v>1.3613274044862349</v>
      </c>
      <c r="Z478" s="18">
        <f t="shared" ca="1" si="259"/>
        <v>1.3478489153329063</v>
      </c>
      <c r="AA478" s="18">
        <f t="shared" ca="1" si="259"/>
        <v>1.3345038765672337</v>
      </c>
      <c r="AB478" s="18">
        <f t="shared" ca="1" si="259"/>
        <v>1.3212909668982511</v>
      </c>
      <c r="AC478" s="18">
        <f t="shared" ca="1" si="259"/>
        <v>1.3082088781170802</v>
      </c>
      <c r="AD478" s="18">
        <f t="shared" ca="1" si="259"/>
        <v>1.2952563149674066</v>
      </c>
      <c r="AE478" s="18">
        <f t="shared" ca="1" si="260"/>
        <v>1.2824319950172343</v>
      </c>
      <c r="AF478" s="18">
        <f t="shared" ca="1" si="260"/>
        <v>1.269734648531915</v>
      </c>
      <c r="AG478" s="18">
        <f t="shared" ca="1" si="260"/>
        <v>1.2571630183484304</v>
      </c>
      <c r="AH478" s="18">
        <f t="shared" ca="1" si="260"/>
        <v>1.2447158597509214</v>
      </c>
      <c r="AI478" s="18">
        <f t="shared" ca="1" si="260"/>
        <v>1.2323919403474466</v>
      </c>
      <c r="AJ478" s="18">
        <f t="shared" ca="1" si="260"/>
        <v>1.220190039947967</v>
      </c>
      <c r="AK478" s="18">
        <f t="shared" ca="1" si="260"/>
        <v>1.2081089504435316</v>
      </c>
      <c r="AL478" s="18">
        <f t="shared" ca="1" si="260"/>
        <v>1.1961474756866652</v>
      </c>
      <c r="AM478" s="18">
        <f t="shared" ca="1" si="260"/>
        <v>1.1843044313729358</v>
      </c>
      <c r="AN478" s="18">
        <f t="shared" ca="1" si="260"/>
        <v>1.1725786449236988</v>
      </c>
      <c r="AO478" s="18">
        <f t="shared" ca="1" si="261"/>
        <v>1.1609689553699984</v>
      </c>
      <c r="AP478" s="18">
        <f t="shared" ca="1" si="261"/>
        <v>1.1494742132376226</v>
      </c>
      <c r="AQ478" s="18">
        <f t="shared" ca="1" si="261"/>
        <v>1.1380932804332895</v>
      </c>
      <c r="AR478" s="18">
        <f t="shared" ca="1" si="261"/>
        <v>1.1268250301319698</v>
      </c>
      <c r="AS478" s="18">
        <f t="shared" ca="1" si="261"/>
        <v>1.1156683466653166</v>
      </c>
      <c r="AT478" s="18">
        <f t="shared" ca="1" si="261"/>
        <v>1.1046221254112047</v>
      </c>
      <c r="AU478" s="18">
        <f t="shared" ca="1" si="261"/>
        <v>1.0936852726843611</v>
      </c>
      <c r="AV478" s="18">
        <f t="shared" ca="1" si="261"/>
        <v>1.0828567056280802</v>
      </c>
      <c r="AW478" s="18">
        <f t="shared" ca="1" si="261"/>
        <v>1.0721353521070098</v>
      </c>
      <c r="AX478" s="18">
        <f t="shared" ca="1" si="261"/>
        <v>1.0615201506010001</v>
      </c>
      <c r="AY478" s="18">
        <f t="shared" ca="1" si="262"/>
        <v>1.0510100500999999</v>
      </c>
      <c r="AZ478" s="18">
        <f t="shared" ca="1" si="262"/>
        <v>1.04060401</v>
      </c>
      <c r="BA478" s="18">
        <f t="shared" ca="1" si="262"/>
        <v>1.0303009999999999</v>
      </c>
      <c r="BB478" s="18">
        <f t="shared" ca="1" si="262"/>
        <v>1.0201</v>
      </c>
      <c r="BC478" s="18">
        <f t="shared" ca="1" si="262"/>
        <v>1.01</v>
      </c>
      <c r="BD478" s="18">
        <f t="shared" ca="1" si="262"/>
        <v>1</v>
      </c>
      <c r="BE478" s="18">
        <f t="shared" ca="1" si="262"/>
        <v>0</v>
      </c>
      <c r="BF478" s="18">
        <f t="shared" ca="1" si="262"/>
        <v>0</v>
      </c>
      <c r="BG478" s="18">
        <f t="shared" ca="1" si="262"/>
        <v>0</v>
      </c>
      <c r="BH478" s="18">
        <f t="shared" ca="1" si="262"/>
        <v>0</v>
      </c>
    </row>
    <row r="479" spans="8:60" x14ac:dyDescent="0.35">
      <c r="H479" s="2" t="str">
        <f t="shared" si="255"/>
        <v>FGT</v>
      </c>
      <c r="I479">
        <f t="shared" si="256"/>
        <v>9</v>
      </c>
      <c r="J479">
        <f t="shared" si="257"/>
        <v>46</v>
      </c>
      <c r="K479" s="18">
        <f t="shared" ca="1" si="258"/>
        <v>1.5804588547029363</v>
      </c>
      <c r="L479" s="18">
        <f t="shared" ca="1" si="258"/>
        <v>1.5648107472306299</v>
      </c>
      <c r="M479" s="18">
        <f t="shared" ca="1" si="258"/>
        <v>1.549317571515475</v>
      </c>
      <c r="N479" s="18">
        <f t="shared" ca="1" si="258"/>
        <v>1.5339777935796781</v>
      </c>
      <c r="O479" s="18">
        <f t="shared" ca="1" si="258"/>
        <v>1.5187898946333451</v>
      </c>
      <c r="P479" s="18">
        <f t="shared" ca="1" si="258"/>
        <v>1.5037523709241039</v>
      </c>
      <c r="Q479" s="18">
        <f t="shared" ca="1" si="258"/>
        <v>1.4888637335882215</v>
      </c>
      <c r="R479" s="18">
        <f t="shared" ca="1" si="258"/>
        <v>1.4741225085031893</v>
      </c>
      <c r="S479" s="18">
        <f t="shared" ca="1" si="258"/>
        <v>1.4595272361417719</v>
      </c>
      <c r="T479" s="18">
        <f t="shared" ca="1" si="258"/>
        <v>1.4450764714274968</v>
      </c>
      <c r="U479" s="18">
        <f t="shared" ca="1" si="259"/>
        <v>1.430768783591581</v>
      </c>
      <c r="V479" s="18">
        <f t="shared" ca="1" si="259"/>
        <v>1.4166027560312682</v>
      </c>
      <c r="W479" s="18">
        <f t="shared" ca="1" si="259"/>
        <v>1.4025769861695727</v>
      </c>
      <c r="X479" s="18">
        <f t="shared" ca="1" si="259"/>
        <v>1.3886900853164086</v>
      </c>
      <c r="Y479" s="18">
        <f t="shared" ca="1" si="259"/>
        <v>1.3749406785310976</v>
      </c>
      <c r="Z479" s="18">
        <f t="shared" ca="1" si="259"/>
        <v>1.3613274044862349</v>
      </c>
      <c r="AA479" s="18">
        <f t="shared" ca="1" si="259"/>
        <v>1.3478489153329063</v>
      </c>
      <c r="AB479" s="18">
        <f t="shared" ca="1" si="259"/>
        <v>1.3345038765672337</v>
      </c>
      <c r="AC479" s="18">
        <f t="shared" ca="1" si="259"/>
        <v>1.3212909668982511</v>
      </c>
      <c r="AD479" s="18">
        <f t="shared" ca="1" si="259"/>
        <v>1.3082088781170802</v>
      </c>
      <c r="AE479" s="18">
        <f t="shared" ca="1" si="260"/>
        <v>1.2952563149674066</v>
      </c>
      <c r="AF479" s="18">
        <f t="shared" ca="1" si="260"/>
        <v>1.2824319950172343</v>
      </c>
      <c r="AG479" s="18">
        <f t="shared" ca="1" si="260"/>
        <v>1.269734648531915</v>
      </c>
      <c r="AH479" s="18">
        <f t="shared" ca="1" si="260"/>
        <v>1.2571630183484304</v>
      </c>
      <c r="AI479" s="18">
        <f t="shared" ca="1" si="260"/>
        <v>1.2447158597509214</v>
      </c>
      <c r="AJ479" s="18">
        <f t="shared" ca="1" si="260"/>
        <v>1.2323919403474466</v>
      </c>
      <c r="AK479" s="18">
        <f t="shared" ca="1" si="260"/>
        <v>1.220190039947967</v>
      </c>
      <c r="AL479" s="18">
        <f t="shared" ca="1" si="260"/>
        <v>1.2081089504435316</v>
      </c>
      <c r="AM479" s="18">
        <f t="shared" ca="1" si="260"/>
        <v>1.1961474756866652</v>
      </c>
      <c r="AN479" s="18">
        <f t="shared" ca="1" si="260"/>
        <v>1.1843044313729358</v>
      </c>
      <c r="AO479" s="18">
        <f t="shared" ca="1" si="261"/>
        <v>1.1725786449236988</v>
      </c>
      <c r="AP479" s="18">
        <f t="shared" ca="1" si="261"/>
        <v>1.1609689553699984</v>
      </c>
      <c r="AQ479" s="18">
        <f t="shared" ca="1" si="261"/>
        <v>1.1494742132376226</v>
      </c>
      <c r="AR479" s="18">
        <f t="shared" ca="1" si="261"/>
        <v>1.1380932804332895</v>
      </c>
      <c r="AS479" s="18">
        <f t="shared" ca="1" si="261"/>
        <v>1.1268250301319698</v>
      </c>
      <c r="AT479" s="18">
        <f t="shared" ca="1" si="261"/>
        <v>1.1156683466653166</v>
      </c>
      <c r="AU479" s="18">
        <f t="shared" ca="1" si="261"/>
        <v>1.1046221254112047</v>
      </c>
      <c r="AV479" s="18">
        <f t="shared" ca="1" si="261"/>
        <v>1.0936852726843611</v>
      </c>
      <c r="AW479" s="18">
        <f t="shared" ca="1" si="261"/>
        <v>1.0828567056280802</v>
      </c>
      <c r="AX479" s="18">
        <f t="shared" ca="1" si="261"/>
        <v>1.0721353521070098</v>
      </c>
      <c r="AY479" s="18">
        <f t="shared" ca="1" si="262"/>
        <v>1.0615201506010001</v>
      </c>
      <c r="AZ479" s="18">
        <f t="shared" ca="1" si="262"/>
        <v>1.0510100500999999</v>
      </c>
      <c r="BA479" s="18">
        <f t="shared" ca="1" si="262"/>
        <v>1.04060401</v>
      </c>
      <c r="BB479" s="18">
        <f t="shared" ca="1" si="262"/>
        <v>1.0303009999999999</v>
      </c>
      <c r="BC479" s="18">
        <f t="shared" ca="1" si="262"/>
        <v>1.0201</v>
      </c>
      <c r="BD479" s="18">
        <f t="shared" ca="1" si="262"/>
        <v>1.01</v>
      </c>
      <c r="BE479" s="18">
        <f t="shared" ca="1" si="262"/>
        <v>1</v>
      </c>
      <c r="BF479" s="18">
        <f t="shared" ca="1" si="262"/>
        <v>0</v>
      </c>
      <c r="BG479" s="18">
        <f t="shared" ca="1" si="262"/>
        <v>0</v>
      </c>
      <c r="BH479" s="18">
        <f t="shared" ca="1" si="262"/>
        <v>0</v>
      </c>
    </row>
    <row r="480" spans="8:60" x14ac:dyDescent="0.35">
      <c r="H480" s="2" t="str">
        <f t="shared" si="255"/>
        <v>FGT</v>
      </c>
      <c r="I480">
        <f t="shared" si="256"/>
        <v>9</v>
      </c>
      <c r="J480">
        <f t="shared" si="257"/>
        <v>47</v>
      </c>
      <c r="K480" s="18">
        <f t="shared" ca="1" si="258"/>
        <v>1.5962634432499652</v>
      </c>
      <c r="L480" s="18">
        <f t="shared" ca="1" si="258"/>
        <v>1.5804588547029363</v>
      </c>
      <c r="M480" s="18">
        <f t="shared" ca="1" si="258"/>
        <v>1.5648107472306299</v>
      </c>
      <c r="N480" s="18">
        <f t="shared" ca="1" si="258"/>
        <v>1.549317571515475</v>
      </c>
      <c r="O480" s="18">
        <f t="shared" ca="1" si="258"/>
        <v>1.5339777935796781</v>
      </c>
      <c r="P480" s="18">
        <f t="shared" ca="1" si="258"/>
        <v>1.5187898946333451</v>
      </c>
      <c r="Q480" s="18">
        <f t="shared" ca="1" si="258"/>
        <v>1.5037523709241039</v>
      </c>
      <c r="R480" s="18">
        <f t="shared" ca="1" si="258"/>
        <v>1.4888637335882215</v>
      </c>
      <c r="S480" s="18">
        <f t="shared" ca="1" si="258"/>
        <v>1.4741225085031893</v>
      </c>
      <c r="T480" s="18">
        <f t="shared" ca="1" si="258"/>
        <v>1.4595272361417719</v>
      </c>
      <c r="U480" s="18">
        <f t="shared" ca="1" si="259"/>
        <v>1.4450764714274968</v>
      </c>
      <c r="V480" s="18">
        <f t="shared" ca="1" si="259"/>
        <v>1.430768783591581</v>
      </c>
      <c r="W480" s="18">
        <f t="shared" ca="1" si="259"/>
        <v>1.4166027560312682</v>
      </c>
      <c r="X480" s="18">
        <f t="shared" ca="1" si="259"/>
        <v>1.4025769861695727</v>
      </c>
      <c r="Y480" s="18">
        <f t="shared" ca="1" si="259"/>
        <v>1.3886900853164086</v>
      </c>
      <c r="Z480" s="18">
        <f t="shared" ca="1" si="259"/>
        <v>1.3749406785310976</v>
      </c>
      <c r="AA480" s="18">
        <f t="shared" ca="1" si="259"/>
        <v>1.3613274044862349</v>
      </c>
      <c r="AB480" s="18">
        <f t="shared" ca="1" si="259"/>
        <v>1.3478489153329063</v>
      </c>
      <c r="AC480" s="18">
        <f t="shared" ca="1" si="259"/>
        <v>1.3345038765672337</v>
      </c>
      <c r="AD480" s="18">
        <f t="shared" ca="1" si="259"/>
        <v>1.3212909668982511</v>
      </c>
      <c r="AE480" s="18">
        <f t="shared" ca="1" si="260"/>
        <v>1.3082088781170802</v>
      </c>
      <c r="AF480" s="18">
        <f t="shared" ca="1" si="260"/>
        <v>1.2952563149674066</v>
      </c>
      <c r="AG480" s="18">
        <f t="shared" ca="1" si="260"/>
        <v>1.2824319950172343</v>
      </c>
      <c r="AH480" s="18">
        <f t="shared" ca="1" si="260"/>
        <v>1.269734648531915</v>
      </c>
      <c r="AI480" s="18">
        <f t="shared" ca="1" si="260"/>
        <v>1.2571630183484304</v>
      </c>
      <c r="AJ480" s="18">
        <f t="shared" ca="1" si="260"/>
        <v>1.2447158597509214</v>
      </c>
      <c r="AK480" s="18">
        <f t="shared" ca="1" si="260"/>
        <v>1.2323919403474466</v>
      </c>
      <c r="AL480" s="18">
        <f t="shared" ca="1" si="260"/>
        <v>1.220190039947967</v>
      </c>
      <c r="AM480" s="18">
        <f t="shared" ca="1" si="260"/>
        <v>1.2081089504435316</v>
      </c>
      <c r="AN480" s="18">
        <f t="shared" ca="1" si="260"/>
        <v>1.1961474756866652</v>
      </c>
      <c r="AO480" s="18">
        <f t="shared" ca="1" si="261"/>
        <v>1.1843044313729358</v>
      </c>
      <c r="AP480" s="18">
        <f t="shared" ca="1" si="261"/>
        <v>1.1725786449236988</v>
      </c>
      <c r="AQ480" s="18">
        <f t="shared" ca="1" si="261"/>
        <v>1.1609689553699984</v>
      </c>
      <c r="AR480" s="18">
        <f t="shared" ca="1" si="261"/>
        <v>1.1494742132376226</v>
      </c>
      <c r="AS480" s="18">
        <f t="shared" ca="1" si="261"/>
        <v>1.1380932804332895</v>
      </c>
      <c r="AT480" s="18">
        <f t="shared" ca="1" si="261"/>
        <v>1.1268250301319698</v>
      </c>
      <c r="AU480" s="18">
        <f t="shared" ca="1" si="261"/>
        <v>1.1156683466653166</v>
      </c>
      <c r="AV480" s="18">
        <f t="shared" ca="1" si="261"/>
        <v>1.1046221254112047</v>
      </c>
      <c r="AW480" s="18">
        <f t="shared" ca="1" si="261"/>
        <v>1.0936852726843611</v>
      </c>
      <c r="AX480" s="18">
        <f t="shared" ca="1" si="261"/>
        <v>1.0828567056280802</v>
      </c>
      <c r="AY480" s="18">
        <f t="shared" ca="1" si="262"/>
        <v>1.0721353521070098</v>
      </c>
      <c r="AZ480" s="18">
        <f t="shared" ca="1" si="262"/>
        <v>1.0615201506010001</v>
      </c>
      <c r="BA480" s="18">
        <f t="shared" ca="1" si="262"/>
        <v>1.0510100500999999</v>
      </c>
      <c r="BB480" s="18">
        <f t="shared" ca="1" si="262"/>
        <v>1.04060401</v>
      </c>
      <c r="BC480" s="18">
        <f t="shared" ca="1" si="262"/>
        <v>1.0303009999999999</v>
      </c>
      <c r="BD480" s="18">
        <f t="shared" ca="1" si="262"/>
        <v>1.0201</v>
      </c>
      <c r="BE480" s="18">
        <f t="shared" ca="1" si="262"/>
        <v>1.01</v>
      </c>
      <c r="BF480" s="18">
        <f t="shared" ca="1" si="262"/>
        <v>1</v>
      </c>
      <c r="BG480" s="18">
        <f t="shared" ca="1" si="262"/>
        <v>0</v>
      </c>
      <c r="BH480" s="18">
        <f t="shared" ca="1" si="262"/>
        <v>0</v>
      </c>
    </row>
    <row r="481" spans="8:60" x14ac:dyDescent="0.35">
      <c r="H481" s="2" t="str">
        <f t="shared" si="255"/>
        <v>FGT</v>
      </c>
      <c r="I481">
        <f t="shared" si="256"/>
        <v>9</v>
      </c>
      <c r="J481">
        <f t="shared" si="257"/>
        <v>48</v>
      </c>
      <c r="K481" s="18">
        <f t="shared" ca="1" si="258"/>
        <v>1.6122260776824653</v>
      </c>
      <c r="L481" s="18">
        <f t="shared" ca="1" si="258"/>
        <v>1.5962634432499652</v>
      </c>
      <c r="M481" s="18">
        <f t="shared" ca="1" si="258"/>
        <v>1.5804588547029363</v>
      </c>
      <c r="N481" s="18">
        <f t="shared" ca="1" si="258"/>
        <v>1.5648107472306299</v>
      </c>
      <c r="O481" s="18">
        <f t="shared" ca="1" si="258"/>
        <v>1.549317571515475</v>
      </c>
      <c r="P481" s="18">
        <f t="shared" ca="1" si="258"/>
        <v>1.5339777935796781</v>
      </c>
      <c r="Q481" s="18">
        <f t="shared" ca="1" si="258"/>
        <v>1.5187898946333451</v>
      </c>
      <c r="R481" s="18">
        <f t="shared" ca="1" si="258"/>
        <v>1.5037523709241039</v>
      </c>
      <c r="S481" s="18">
        <f t="shared" ca="1" si="258"/>
        <v>1.4888637335882215</v>
      </c>
      <c r="T481" s="18">
        <f t="shared" ca="1" si="258"/>
        <v>1.4741225085031893</v>
      </c>
      <c r="U481" s="18">
        <f t="shared" ca="1" si="259"/>
        <v>1.4595272361417719</v>
      </c>
      <c r="V481" s="18">
        <f t="shared" ca="1" si="259"/>
        <v>1.4450764714274968</v>
      </c>
      <c r="W481" s="18">
        <f t="shared" ca="1" si="259"/>
        <v>1.430768783591581</v>
      </c>
      <c r="X481" s="18">
        <f t="shared" ca="1" si="259"/>
        <v>1.4166027560312682</v>
      </c>
      <c r="Y481" s="18">
        <f t="shared" ca="1" si="259"/>
        <v>1.4025769861695727</v>
      </c>
      <c r="Z481" s="18">
        <f t="shared" ca="1" si="259"/>
        <v>1.3886900853164086</v>
      </c>
      <c r="AA481" s="18">
        <f t="shared" ca="1" si="259"/>
        <v>1.3749406785310976</v>
      </c>
      <c r="AB481" s="18">
        <f t="shared" ca="1" si="259"/>
        <v>1.3613274044862349</v>
      </c>
      <c r="AC481" s="18">
        <f t="shared" ca="1" si="259"/>
        <v>1.3478489153329063</v>
      </c>
      <c r="AD481" s="18">
        <f t="shared" ca="1" si="259"/>
        <v>1.3345038765672337</v>
      </c>
      <c r="AE481" s="18">
        <f t="shared" ca="1" si="260"/>
        <v>1.3212909668982511</v>
      </c>
      <c r="AF481" s="18">
        <f t="shared" ca="1" si="260"/>
        <v>1.3082088781170802</v>
      </c>
      <c r="AG481" s="18">
        <f t="shared" ca="1" si="260"/>
        <v>1.2952563149674066</v>
      </c>
      <c r="AH481" s="18">
        <f t="shared" ca="1" si="260"/>
        <v>1.2824319950172343</v>
      </c>
      <c r="AI481" s="18">
        <f t="shared" ca="1" si="260"/>
        <v>1.269734648531915</v>
      </c>
      <c r="AJ481" s="18">
        <f t="shared" ca="1" si="260"/>
        <v>1.2571630183484304</v>
      </c>
      <c r="AK481" s="18">
        <f t="shared" ca="1" si="260"/>
        <v>1.2447158597509214</v>
      </c>
      <c r="AL481" s="18">
        <f t="shared" ca="1" si="260"/>
        <v>1.2323919403474466</v>
      </c>
      <c r="AM481" s="18">
        <f t="shared" ca="1" si="260"/>
        <v>1.220190039947967</v>
      </c>
      <c r="AN481" s="18">
        <f t="shared" ca="1" si="260"/>
        <v>1.2081089504435316</v>
      </c>
      <c r="AO481" s="18">
        <f t="shared" ca="1" si="261"/>
        <v>1.1961474756866652</v>
      </c>
      <c r="AP481" s="18">
        <f t="shared" ca="1" si="261"/>
        <v>1.1843044313729358</v>
      </c>
      <c r="AQ481" s="18">
        <f t="shared" ca="1" si="261"/>
        <v>1.1725786449236988</v>
      </c>
      <c r="AR481" s="18">
        <f t="shared" ca="1" si="261"/>
        <v>1.1609689553699984</v>
      </c>
      <c r="AS481" s="18">
        <f t="shared" ca="1" si="261"/>
        <v>1.1494742132376226</v>
      </c>
      <c r="AT481" s="18">
        <f t="shared" ca="1" si="261"/>
        <v>1.1380932804332895</v>
      </c>
      <c r="AU481" s="18">
        <f t="shared" ca="1" si="261"/>
        <v>1.1268250301319698</v>
      </c>
      <c r="AV481" s="18">
        <f t="shared" ca="1" si="261"/>
        <v>1.1156683466653166</v>
      </c>
      <c r="AW481" s="18">
        <f t="shared" ca="1" si="261"/>
        <v>1.1046221254112047</v>
      </c>
      <c r="AX481" s="18">
        <f t="shared" ca="1" si="261"/>
        <v>1.0936852726843611</v>
      </c>
      <c r="AY481" s="18">
        <f t="shared" ca="1" si="262"/>
        <v>1.0828567056280802</v>
      </c>
      <c r="AZ481" s="18">
        <f t="shared" ca="1" si="262"/>
        <v>1.0721353521070098</v>
      </c>
      <c r="BA481" s="18">
        <f t="shared" ca="1" si="262"/>
        <v>1.0615201506010001</v>
      </c>
      <c r="BB481" s="18">
        <f t="shared" ca="1" si="262"/>
        <v>1.0510100500999999</v>
      </c>
      <c r="BC481" s="18">
        <f t="shared" ca="1" si="262"/>
        <v>1.04060401</v>
      </c>
      <c r="BD481" s="18">
        <f t="shared" ca="1" si="262"/>
        <v>1.0303009999999999</v>
      </c>
      <c r="BE481" s="18">
        <f t="shared" ca="1" si="262"/>
        <v>1.0201</v>
      </c>
      <c r="BF481" s="18">
        <f t="shared" ca="1" si="262"/>
        <v>1.01</v>
      </c>
      <c r="BG481" s="18">
        <f t="shared" ca="1" si="262"/>
        <v>1</v>
      </c>
      <c r="BH481" s="18">
        <f t="shared" ca="1" si="262"/>
        <v>0</v>
      </c>
    </row>
    <row r="482" spans="8:60" x14ac:dyDescent="0.35">
      <c r="H482" s="2" t="str">
        <f t="shared" si="255"/>
        <v>FGT</v>
      </c>
      <c r="I482">
        <f t="shared" si="256"/>
        <v>9</v>
      </c>
      <c r="J482">
        <f t="shared" si="257"/>
        <v>49</v>
      </c>
      <c r="K482" s="18">
        <f t="shared" ca="1" si="258"/>
        <v>1.6283483384592901</v>
      </c>
      <c r="L482" s="18">
        <f t="shared" ca="1" si="258"/>
        <v>1.6122260776824653</v>
      </c>
      <c r="M482" s="18">
        <f t="shared" ca="1" si="258"/>
        <v>1.5962634432499652</v>
      </c>
      <c r="N482" s="18">
        <f t="shared" ca="1" si="258"/>
        <v>1.5804588547029363</v>
      </c>
      <c r="O482" s="18">
        <f t="shared" ca="1" si="258"/>
        <v>1.5648107472306299</v>
      </c>
      <c r="P482" s="18">
        <f t="shared" ca="1" si="258"/>
        <v>1.549317571515475</v>
      </c>
      <c r="Q482" s="18">
        <f t="shared" ca="1" si="258"/>
        <v>1.5339777935796781</v>
      </c>
      <c r="R482" s="18">
        <f t="shared" ca="1" si="258"/>
        <v>1.5187898946333451</v>
      </c>
      <c r="S482" s="18">
        <f t="shared" ca="1" si="258"/>
        <v>1.5037523709241039</v>
      </c>
      <c r="T482" s="18">
        <f t="shared" ca="1" si="258"/>
        <v>1.4888637335882215</v>
      </c>
      <c r="U482" s="18">
        <f t="shared" ca="1" si="259"/>
        <v>1.4741225085031893</v>
      </c>
      <c r="V482" s="18">
        <f t="shared" ca="1" si="259"/>
        <v>1.4595272361417719</v>
      </c>
      <c r="W482" s="18">
        <f t="shared" ca="1" si="259"/>
        <v>1.4450764714274968</v>
      </c>
      <c r="X482" s="18">
        <f t="shared" ca="1" si="259"/>
        <v>1.430768783591581</v>
      </c>
      <c r="Y482" s="18">
        <f t="shared" ca="1" si="259"/>
        <v>1.4166027560312682</v>
      </c>
      <c r="Z482" s="18">
        <f t="shared" ca="1" si="259"/>
        <v>1.4025769861695727</v>
      </c>
      <c r="AA482" s="18">
        <f t="shared" ca="1" si="259"/>
        <v>1.3886900853164086</v>
      </c>
      <c r="AB482" s="18">
        <f t="shared" ca="1" si="259"/>
        <v>1.3749406785310976</v>
      </c>
      <c r="AC482" s="18">
        <f t="shared" ca="1" si="259"/>
        <v>1.3613274044862349</v>
      </c>
      <c r="AD482" s="18">
        <f t="shared" ca="1" si="259"/>
        <v>1.3478489153329063</v>
      </c>
      <c r="AE482" s="18">
        <f t="shared" ca="1" si="260"/>
        <v>1.3345038765672337</v>
      </c>
      <c r="AF482" s="18">
        <f t="shared" ca="1" si="260"/>
        <v>1.3212909668982511</v>
      </c>
      <c r="AG482" s="18">
        <f t="shared" ca="1" si="260"/>
        <v>1.3082088781170802</v>
      </c>
      <c r="AH482" s="18">
        <f t="shared" ca="1" si="260"/>
        <v>1.2952563149674066</v>
      </c>
      <c r="AI482" s="18">
        <f t="shared" ca="1" si="260"/>
        <v>1.2824319950172343</v>
      </c>
      <c r="AJ482" s="18">
        <f t="shared" ca="1" si="260"/>
        <v>1.269734648531915</v>
      </c>
      <c r="AK482" s="18">
        <f t="shared" ca="1" si="260"/>
        <v>1.2571630183484304</v>
      </c>
      <c r="AL482" s="18">
        <f t="shared" ca="1" si="260"/>
        <v>1.2447158597509214</v>
      </c>
      <c r="AM482" s="18">
        <f t="shared" ca="1" si="260"/>
        <v>1.2323919403474466</v>
      </c>
      <c r="AN482" s="18">
        <f t="shared" ca="1" si="260"/>
        <v>1.220190039947967</v>
      </c>
      <c r="AO482" s="18">
        <f t="shared" ca="1" si="261"/>
        <v>1.2081089504435316</v>
      </c>
      <c r="AP482" s="18">
        <f t="shared" ca="1" si="261"/>
        <v>1.1961474756866652</v>
      </c>
      <c r="AQ482" s="18">
        <f t="shared" ca="1" si="261"/>
        <v>1.1843044313729358</v>
      </c>
      <c r="AR482" s="18">
        <f t="shared" ca="1" si="261"/>
        <v>1.1725786449236988</v>
      </c>
      <c r="AS482" s="18">
        <f t="shared" ca="1" si="261"/>
        <v>1.1609689553699984</v>
      </c>
      <c r="AT482" s="18">
        <f t="shared" ca="1" si="261"/>
        <v>1.1494742132376226</v>
      </c>
      <c r="AU482" s="18">
        <f t="shared" ca="1" si="261"/>
        <v>1.1380932804332895</v>
      </c>
      <c r="AV482" s="18">
        <f t="shared" ca="1" si="261"/>
        <v>1.1268250301319698</v>
      </c>
      <c r="AW482" s="18">
        <f t="shared" ca="1" si="261"/>
        <v>1.1156683466653166</v>
      </c>
      <c r="AX482" s="18">
        <f t="shared" ca="1" si="261"/>
        <v>1.1046221254112047</v>
      </c>
      <c r="AY482" s="18">
        <f t="shared" ca="1" si="262"/>
        <v>1.0936852726843611</v>
      </c>
      <c r="AZ482" s="18">
        <f t="shared" ca="1" si="262"/>
        <v>1.0828567056280802</v>
      </c>
      <c r="BA482" s="18">
        <f t="shared" ca="1" si="262"/>
        <v>1.0721353521070098</v>
      </c>
      <c r="BB482" s="18">
        <f t="shared" ca="1" si="262"/>
        <v>1.0615201506010001</v>
      </c>
      <c r="BC482" s="18">
        <f t="shared" ca="1" si="262"/>
        <v>1.0510100500999999</v>
      </c>
      <c r="BD482" s="18">
        <f t="shared" ca="1" si="262"/>
        <v>1.04060401</v>
      </c>
      <c r="BE482" s="18">
        <f t="shared" ca="1" si="262"/>
        <v>1.0303009999999999</v>
      </c>
      <c r="BF482" s="18">
        <f t="shared" ca="1" si="262"/>
        <v>1.0201</v>
      </c>
      <c r="BG482" s="18">
        <f t="shared" ca="1" si="262"/>
        <v>1.01</v>
      </c>
      <c r="BH482" s="18">
        <f t="shared" ca="1" si="262"/>
        <v>1</v>
      </c>
    </row>
    <row r="483" spans="8:60" x14ac:dyDescent="0.35">
      <c r="H483" s="2" t="str">
        <f t="shared" si="255"/>
        <v>FGT</v>
      </c>
      <c r="I483">
        <f t="shared" si="256"/>
        <v>9</v>
      </c>
      <c r="J483">
        <f t="shared" si="257"/>
        <v>50</v>
      </c>
      <c r="K483" s="18">
        <f t="shared" ca="1" si="258"/>
        <v>1.6446318218438831</v>
      </c>
      <c r="L483" s="18">
        <f t="shared" ca="1" si="258"/>
        <v>1.6283483384592901</v>
      </c>
      <c r="M483" s="18">
        <f t="shared" ca="1" si="258"/>
        <v>1.6122260776824653</v>
      </c>
      <c r="N483" s="18">
        <f t="shared" ca="1" si="258"/>
        <v>1.5962634432499652</v>
      </c>
      <c r="O483" s="18">
        <f t="shared" ca="1" si="258"/>
        <v>1.5804588547029363</v>
      </c>
      <c r="P483" s="18">
        <f t="shared" ca="1" si="258"/>
        <v>1.5648107472306299</v>
      </c>
      <c r="Q483" s="18">
        <f t="shared" ca="1" si="258"/>
        <v>1.549317571515475</v>
      </c>
      <c r="R483" s="18">
        <f t="shared" ca="1" si="258"/>
        <v>1.5339777935796781</v>
      </c>
      <c r="S483" s="18">
        <f t="shared" ca="1" si="258"/>
        <v>1.5187898946333451</v>
      </c>
      <c r="T483" s="18">
        <f t="shared" ca="1" si="258"/>
        <v>1.5037523709241039</v>
      </c>
      <c r="U483" s="18">
        <f t="shared" ca="1" si="259"/>
        <v>1.4888637335882215</v>
      </c>
      <c r="V483" s="18">
        <f t="shared" ca="1" si="259"/>
        <v>1.4741225085031893</v>
      </c>
      <c r="W483" s="18">
        <f t="shared" ca="1" si="259"/>
        <v>1.4595272361417719</v>
      </c>
      <c r="X483" s="18">
        <f t="shared" ca="1" si="259"/>
        <v>1.4450764714274968</v>
      </c>
      <c r="Y483" s="18">
        <f t="shared" ca="1" si="259"/>
        <v>1.430768783591581</v>
      </c>
      <c r="Z483" s="18">
        <f t="shared" ca="1" si="259"/>
        <v>1.4166027560312682</v>
      </c>
      <c r="AA483" s="18">
        <f t="shared" ca="1" si="259"/>
        <v>1.4025769861695727</v>
      </c>
      <c r="AB483" s="18">
        <f t="shared" ca="1" si="259"/>
        <v>1.3886900853164086</v>
      </c>
      <c r="AC483" s="18">
        <f t="shared" ca="1" si="259"/>
        <v>1.3749406785310976</v>
      </c>
      <c r="AD483" s="18">
        <f t="shared" ca="1" si="259"/>
        <v>1.3613274044862349</v>
      </c>
      <c r="AE483" s="18">
        <f t="shared" ca="1" si="260"/>
        <v>1.3478489153329063</v>
      </c>
      <c r="AF483" s="18">
        <f t="shared" ca="1" si="260"/>
        <v>1.3345038765672337</v>
      </c>
      <c r="AG483" s="18">
        <f t="shared" ca="1" si="260"/>
        <v>1.3212909668982511</v>
      </c>
      <c r="AH483" s="18">
        <f t="shared" ca="1" si="260"/>
        <v>1.3082088781170802</v>
      </c>
      <c r="AI483" s="18">
        <f t="shared" ca="1" si="260"/>
        <v>1.2952563149674066</v>
      </c>
      <c r="AJ483" s="18">
        <f t="shared" ca="1" si="260"/>
        <v>1.2824319950172343</v>
      </c>
      <c r="AK483" s="18">
        <f t="shared" ca="1" si="260"/>
        <v>1.269734648531915</v>
      </c>
      <c r="AL483" s="18">
        <f t="shared" ca="1" si="260"/>
        <v>1.2571630183484304</v>
      </c>
      <c r="AM483" s="18">
        <f t="shared" ca="1" si="260"/>
        <v>1.2447158597509214</v>
      </c>
      <c r="AN483" s="18">
        <f t="shared" ca="1" si="260"/>
        <v>1.2323919403474466</v>
      </c>
      <c r="AO483" s="18">
        <f t="shared" ca="1" si="261"/>
        <v>1.220190039947967</v>
      </c>
      <c r="AP483" s="18">
        <f t="shared" ca="1" si="261"/>
        <v>1.2081089504435316</v>
      </c>
      <c r="AQ483" s="18">
        <f t="shared" ca="1" si="261"/>
        <v>1.1961474756866652</v>
      </c>
      <c r="AR483" s="18">
        <f t="shared" ca="1" si="261"/>
        <v>1.1843044313729358</v>
      </c>
      <c r="AS483" s="18">
        <f t="shared" ca="1" si="261"/>
        <v>1.1725786449236988</v>
      </c>
      <c r="AT483" s="18">
        <f t="shared" ca="1" si="261"/>
        <v>1.1609689553699984</v>
      </c>
      <c r="AU483" s="18">
        <f t="shared" ca="1" si="261"/>
        <v>1.1494742132376226</v>
      </c>
      <c r="AV483" s="18">
        <f t="shared" ca="1" si="261"/>
        <v>1.1380932804332895</v>
      </c>
      <c r="AW483" s="18">
        <f t="shared" ca="1" si="261"/>
        <v>1.1268250301319698</v>
      </c>
      <c r="AX483" s="18">
        <f t="shared" ca="1" si="261"/>
        <v>1.1156683466653166</v>
      </c>
      <c r="AY483" s="18">
        <f t="shared" ca="1" si="262"/>
        <v>1.1046221254112047</v>
      </c>
      <c r="AZ483" s="18">
        <f t="shared" ca="1" si="262"/>
        <v>1.0936852726843611</v>
      </c>
      <c r="BA483" s="18">
        <f t="shared" ca="1" si="262"/>
        <v>1.0828567056280802</v>
      </c>
      <c r="BB483" s="18">
        <f t="shared" ca="1" si="262"/>
        <v>1.0721353521070098</v>
      </c>
      <c r="BC483" s="18">
        <f t="shared" ca="1" si="262"/>
        <v>1.0615201506010001</v>
      </c>
      <c r="BD483" s="18">
        <f t="shared" ca="1" si="262"/>
        <v>1.0510100500999999</v>
      </c>
      <c r="BE483" s="18">
        <f t="shared" ca="1" si="262"/>
        <v>1.04060401</v>
      </c>
      <c r="BF483" s="18">
        <f t="shared" ca="1" si="262"/>
        <v>1.0303009999999999</v>
      </c>
      <c r="BG483" s="18">
        <f t="shared" ca="1" si="262"/>
        <v>1.0201</v>
      </c>
      <c r="BH483" s="18">
        <f t="shared" ca="1" si="262"/>
        <v>1.01</v>
      </c>
    </row>
    <row r="484" spans="8:60" x14ac:dyDescent="0.35">
      <c r="H484" s="2" t="str">
        <f t="shared" si="255"/>
        <v>PPA_1.5</v>
      </c>
      <c r="I484">
        <f t="shared" si="256"/>
        <v>10</v>
      </c>
      <c r="J484">
        <f t="shared" si="257"/>
        <v>0</v>
      </c>
      <c r="K484" s="18">
        <f t="shared" ca="1" si="258"/>
        <v>1</v>
      </c>
      <c r="L484" s="18">
        <f t="shared" ca="1" si="258"/>
        <v>0</v>
      </c>
      <c r="M484" s="18">
        <f t="shared" ca="1" si="258"/>
        <v>0</v>
      </c>
      <c r="N484" s="18">
        <f t="shared" ca="1" si="258"/>
        <v>0</v>
      </c>
      <c r="O484" s="18">
        <f t="shared" ca="1" si="258"/>
        <v>0</v>
      </c>
      <c r="P484" s="18">
        <f t="shared" ca="1" si="258"/>
        <v>0</v>
      </c>
      <c r="Q484" s="18">
        <f t="shared" ca="1" si="258"/>
        <v>0</v>
      </c>
      <c r="R484" s="18">
        <f t="shared" ca="1" si="258"/>
        <v>0</v>
      </c>
      <c r="S484" s="18">
        <f t="shared" ca="1" si="258"/>
        <v>0</v>
      </c>
      <c r="T484" s="18">
        <f t="shared" ca="1" si="258"/>
        <v>0</v>
      </c>
      <c r="U484" s="18">
        <f t="shared" ca="1" si="259"/>
        <v>0</v>
      </c>
      <c r="V484" s="18">
        <f t="shared" ca="1" si="259"/>
        <v>0</v>
      </c>
      <c r="W484" s="18">
        <f t="shared" ca="1" si="259"/>
        <v>0</v>
      </c>
      <c r="X484" s="18">
        <f t="shared" ca="1" si="259"/>
        <v>0</v>
      </c>
      <c r="Y484" s="18">
        <f t="shared" ca="1" si="259"/>
        <v>0</v>
      </c>
      <c r="Z484" s="18">
        <f t="shared" ca="1" si="259"/>
        <v>0</v>
      </c>
      <c r="AA484" s="18">
        <f t="shared" ca="1" si="259"/>
        <v>0</v>
      </c>
      <c r="AB484" s="18">
        <f t="shared" ca="1" si="259"/>
        <v>0</v>
      </c>
      <c r="AC484" s="18">
        <f t="shared" ca="1" si="259"/>
        <v>0</v>
      </c>
      <c r="AD484" s="18">
        <f t="shared" ca="1" si="259"/>
        <v>0</v>
      </c>
      <c r="AE484" s="18">
        <f t="shared" ca="1" si="260"/>
        <v>0</v>
      </c>
      <c r="AF484" s="18">
        <f t="shared" ca="1" si="260"/>
        <v>0</v>
      </c>
      <c r="AG484" s="18">
        <f t="shared" ca="1" si="260"/>
        <v>0</v>
      </c>
      <c r="AH484" s="18">
        <f t="shared" ca="1" si="260"/>
        <v>0</v>
      </c>
      <c r="AI484" s="18">
        <f t="shared" ca="1" si="260"/>
        <v>0</v>
      </c>
      <c r="AJ484" s="18">
        <f t="shared" ca="1" si="260"/>
        <v>0</v>
      </c>
      <c r="AK484" s="18">
        <f t="shared" ca="1" si="260"/>
        <v>0</v>
      </c>
      <c r="AL484" s="18">
        <f t="shared" ca="1" si="260"/>
        <v>0</v>
      </c>
      <c r="AM484" s="18">
        <f t="shared" ca="1" si="260"/>
        <v>0</v>
      </c>
      <c r="AN484" s="18">
        <f t="shared" ca="1" si="260"/>
        <v>0</v>
      </c>
      <c r="AO484" s="18">
        <f t="shared" ca="1" si="261"/>
        <v>0</v>
      </c>
      <c r="AP484" s="18">
        <f t="shared" ca="1" si="261"/>
        <v>0</v>
      </c>
      <c r="AQ484" s="18">
        <f t="shared" ca="1" si="261"/>
        <v>0</v>
      </c>
      <c r="AR484" s="18">
        <f t="shared" ca="1" si="261"/>
        <v>0</v>
      </c>
      <c r="AS484" s="18">
        <f t="shared" ca="1" si="261"/>
        <v>0</v>
      </c>
      <c r="AT484" s="18">
        <f t="shared" ca="1" si="261"/>
        <v>0</v>
      </c>
      <c r="AU484" s="18">
        <f t="shared" ca="1" si="261"/>
        <v>0</v>
      </c>
      <c r="AV484" s="18">
        <f t="shared" ca="1" si="261"/>
        <v>0</v>
      </c>
      <c r="AW484" s="18">
        <f t="shared" ca="1" si="261"/>
        <v>0</v>
      </c>
      <c r="AX484" s="18">
        <f t="shared" ca="1" si="261"/>
        <v>0</v>
      </c>
      <c r="AY484" s="18">
        <f t="shared" ca="1" si="262"/>
        <v>0</v>
      </c>
      <c r="AZ484" s="18">
        <f t="shared" ca="1" si="262"/>
        <v>0</v>
      </c>
      <c r="BA484" s="18">
        <f t="shared" ca="1" si="262"/>
        <v>0</v>
      </c>
      <c r="BB484" s="18">
        <f t="shared" ca="1" si="262"/>
        <v>0</v>
      </c>
      <c r="BC484" s="18">
        <f t="shared" ca="1" si="262"/>
        <v>0</v>
      </c>
      <c r="BD484" s="18">
        <f t="shared" ca="1" si="262"/>
        <v>0</v>
      </c>
      <c r="BE484" s="18">
        <f t="shared" ca="1" si="262"/>
        <v>0</v>
      </c>
      <c r="BF484" s="18">
        <f t="shared" ca="1" si="262"/>
        <v>0</v>
      </c>
      <c r="BG484" s="18">
        <f t="shared" ca="1" si="262"/>
        <v>0</v>
      </c>
      <c r="BH484" s="18">
        <f t="shared" ca="1" si="262"/>
        <v>0</v>
      </c>
    </row>
    <row r="485" spans="8:60" x14ac:dyDescent="0.35">
      <c r="H485" s="2" t="str">
        <f t="shared" si="255"/>
        <v>PPA_1.5</v>
      </c>
      <c r="I485">
        <f t="shared" si="256"/>
        <v>10</v>
      </c>
      <c r="J485">
        <f t="shared" si="257"/>
        <v>1</v>
      </c>
      <c r="K485" s="18">
        <f t="shared" ref="K485:T494" ca="1" si="263">IF(K$24&gt;$J485,0,OFFSET($K$2,$I485,$J485-K$24))</f>
        <v>1.0149999999999999</v>
      </c>
      <c r="L485" s="18">
        <f t="shared" ca="1" si="263"/>
        <v>1</v>
      </c>
      <c r="M485" s="18">
        <f t="shared" ca="1" si="263"/>
        <v>0</v>
      </c>
      <c r="N485" s="18">
        <f t="shared" ca="1" si="263"/>
        <v>0</v>
      </c>
      <c r="O485" s="18">
        <f t="shared" ca="1" si="263"/>
        <v>0</v>
      </c>
      <c r="P485" s="18">
        <f t="shared" ca="1" si="263"/>
        <v>0</v>
      </c>
      <c r="Q485" s="18">
        <f t="shared" ca="1" si="263"/>
        <v>0</v>
      </c>
      <c r="R485" s="18">
        <f t="shared" ca="1" si="263"/>
        <v>0</v>
      </c>
      <c r="S485" s="18">
        <f t="shared" ca="1" si="263"/>
        <v>0</v>
      </c>
      <c r="T485" s="18">
        <f t="shared" ca="1" si="263"/>
        <v>0</v>
      </c>
      <c r="U485" s="18">
        <f t="shared" ref="U485:AD494" ca="1" si="264">IF(U$24&gt;$J485,0,OFFSET($K$2,$I485,$J485-U$24))</f>
        <v>0</v>
      </c>
      <c r="V485" s="18">
        <f t="shared" ca="1" si="264"/>
        <v>0</v>
      </c>
      <c r="W485" s="18">
        <f t="shared" ca="1" si="264"/>
        <v>0</v>
      </c>
      <c r="X485" s="18">
        <f t="shared" ca="1" si="264"/>
        <v>0</v>
      </c>
      <c r="Y485" s="18">
        <f t="shared" ca="1" si="264"/>
        <v>0</v>
      </c>
      <c r="Z485" s="18">
        <f t="shared" ca="1" si="264"/>
        <v>0</v>
      </c>
      <c r="AA485" s="18">
        <f t="shared" ca="1" si="264"/>
        <v>0</v>
      </c>
      <c r="AB485" s="18">
        <f t="shared" ca="1" si="264"/>
        <v>0</v>
      </c>
      <c r="AC485" s="18">
        <f t="shared" ca="1" si="264"/>
        <v>0</v>
      </c>
      <c r="AD485" s="18">
        <f t="shared" ca="1" si="264"/>
        <v>0</v>
      </c>
      <c r="AE485" s="18">
        <f t="shared" ref="AE485:AN494" ca="1" si="265">IF(AE$24&gt;$J485,0,OFFSET($K$2,$I485,$J485-AE$24))</f>
        <v>0</v>
      </c>
      <c r="AF485" s="18">
        <f t="shared" ca="1" si="265"/>
        <v>0</v>
      </c>
      <c r="AG485" s="18">
        <f t="shared" ca="1" si="265"/>
        <v>0</v>
      </c>
      <c r="AH485" s="18">
        <f t="shared" ca="1" si="265"/>
        <v>0</v>
      </c>
      <c r="AI485" s="18">
        <f t="shared" ca="1" si="265"/>
        <v>0</v>
      </c>
      <c r="AJ485" s="18">
        <f t="shared" ca="1" si="265"/>
        <v>0</v>
      </c>
      <c r="AK485" s="18">
        <f t="shared" ca="1" si="265"/>
        <v>0</v>
      </c>
      <c r="AL485" s="18">
        <f t="shared" ca="1" si="265"/>
        <v>0</v>
      </c>
      <c r="AM485" s="18">
        <f t="shared" ca="1" si="265"/>
        <v>0</v>
      </c>
      <c r="AN485" s="18">
        <f t="shared" ca="1" si="265"/>
        <v>0</v>
      </c>
      <c r="AO485" s="18">
        <f t="shared" ref="AO485:AX494" ca="1" si="266">IF(AO$24&gt;$J485,0,OFFSET($K$2,$I485,$J485-AO$24))</f>
        <v>0</v>
      </c>
      <c r="AP485" s="18">
        <f t="shared" ca="1" si="266"/>
        <v>0</v>
      </c>
      <c r="AQ485" s="18">
        <f t="shared" ca="1" si="266"/>
        <v>0</v>
      </c>
      <c r="AR485" s="18">
        <f t="shared" ca="1" si="266"/>
        <v>0</v>
      </c>
      <c r="AS485" s="18">
        <f t="shared" ca="1" si="266"/>
        <v>0</v>
      </c>
      <c r="AT485" s="18">
        <f t="shared" ca="1" si="266"/>
        <v>0</v>
      </c>
      <c r="AU485" s="18">
        <f t="shared" ca="1" si="266"/>
        <v>0</v>
      </c>
      <c r="AV485" s="18">
        <f t="shared" ca="1" si="266"/>
        <v>0</v>
      </c>
      <c r="AW485" s="18">
        <f t="shared" ca="1" si="266"/>
        <v>0</v>
      </c>
      <c r="AX485" s="18">
        <f t="shared" ca="1" si="266"/>
        <v>0</v>
      </c>
      <c r="AY485" s="18">
        <f t="shared" ref="AY485:BH494" ca="1" si="267">IF(AY$24&gt;$J485,0,OFFSET($K$2,$I485,$J485-AY$24))</f>
        <v>0</v>
      </c>
      <c r="AZ485" s="18">
        <f t="shared" ca="1" si="267"/>
        <v>0</v>
      </c>
      <c r="BA485" s="18">
        <f t="shared" ca="1" si="267"/>
        <v>0</v>
      </c>
      <c r="BB485" s="18">
        <f t="shared" ca="1" si="267"/>
        <v>0</v>
      </c>
      <c r="BC485" s="18">
        <f t="shared" ca="1" si="267"/>
        <v>0</v>
      </c>
      <c r="BD485" s="18">
        <f t="shared" ca="1" si="267"/>
        <v>0</v>
      </c>
      <c r="BE485" s="18">
        <f t="shared" ca="1" si="267"/>
        <v>0</v>
      </c>
      <c r="BF485" s="18">
        <f t="shared" ca="1" si="267"/>
        <v>0</v>
      </c>
      <c r="BG485" s="18">
        <f t="shared" ca="1" si="267"/>
        <v>0</v>
      </c>
      <c r="BH485" s="18">
        <f t="shared" ca="1" si="267"/>
        <v>0</v>
      </c>
    </row>
    <row r="486" spans="8:60" x14ac:dyDescent="0.35">
      <c r="H486" s="2" t="str">
        <f t="shared" si="255"/>
        <v>PPA_1.5</v>
      </c>
      <c r="I486">
        <f t="shared" si="256"/>
        <v>10</v>
      </c>
      <c r="J486">
        <f t="shared" si="257"/>
        <v>2</v>
      </c>
      <c r="K486" s="18">
        <f t="shared" ca="1" si="263"/>
        <v>1.0302249999999997</v>
      </c>
      <c r="L486" s="18">
        <f t="shared" ca="1" si="263"/>
        <v>1.0149999999999999</v>
      </c>
      <c r="M486" s="18">
        <f t="shared" ca="1" si="263"/>
        <v>1</v>
      </c>
      <c r="N486" s="18">
        <f t="shared" ca="1" si="263"/>
        <v>0</v>
      </c>
      <c r="O486" s="18">
        <f t="shared" ca="1" si="263"/>
        <v>0</v>
      </c>
      <c r="P486" s="18">
        <f t="shared" ca="1" si="263"/>
        <v>0</v>
      </c>
      <c r="Q486" s="18">
        <f t="shared" ca="1" si="263"/>
        <v>0</v>
      </c>
      <c r="R486" s="18">
        <f t="shared" ca="1" si="263"/>
        <v>0</v>
      </c>
      <c r="S486" s="18">
        <f t="shared" ca="1" si="263"/>
        <v>0</v>
      </c>
      <c r="T486" s="18">
        <f t="shared" ca="1" si="263"/>
        <v>0</v>
      </c>
      <c r="U486" s="18">
        <f t="shared" ca="1" si="264"/>
        <v>0</v>
      </c>
      <c r="V486" s="18">
        <f t="shared" ca="1" si="264"/>
        <v>0</v>
      </c>
      <c r="W486" s="18">
        <f t="shared" ca="1" si="264"/>
        <v>0</v>
      </c>
      <c r="X486" s="18">
        <f t="shared" ca="1" si="264"/>
        <v>0</v>
      </c>
      <c r="Y486" s="18">
        <f t="shared" ca="1" si="264"/>
        <v>0</v>
      </c>
      <c r="Z486" s="18">
        <f t="shared" ca="1" si="264"/>
        <v>0</v>
      </c>
      <c r="AA486" s="18">
        <f t="shared" ca="1" si="264"/>
        <v>0</v>
      </c>
      <c r="AB486" s="18">
        <f t="shared" ca="1" si="264"/>
        <v>0</v>
      </c>
      <c r="AC486" s="18">
        <f t="shared" ca="1" si="264"/>
        <v>0</v>
      </c>
      <c r="AD486" s="18">
        <f t="shared" ca="1" si="264"/>
        <v>0</v>
      </c>
      <c r="AE486" s="18">
        <f t="shared" ca="1" si="265"/>
        <v>0</v>
      </c>
      <c r="AF486" s="18">
        <f t="shared" ca="1" si="265"/>
        <v>0</v>
      </c>
      <c r="AG486" s="18">
        <f t="shared" ca="1" si="265"/>
        <v>0</v>
      </c>
      <c r="AH486" s="18">
        <f t="shared" ca="1" si="265"/>
        <v>0</v>
      </c>
      <c r="AI486" s="18">
        <f t="shared" ca="1" si="265"/>
        <v>0</v>
      </c>
      <c r="AJ486" s="18">
        <f t="shared" ca="1" si="265"/>
        <v>0</v>
      </c>
      <c r="AK486" s="18">
        <f t="shared" ca="1" si="265"/>
        <v>0</v>
      </c>
      <c r="AL486" s="18">
        <f t="shared" ca="1" si="265"/>
        <v>0</v>
      </c>
      <c r="AM486" s="18">
        <f t="shared" ca="1" si="265"/>
        <v>0</v>
      </c>
      <c r="AN486" s="18">
        <f t="shared" ca="1" si="265"/>
        <v>0</v>
      </c>
      <c r="AO486" s="18">
        <f t="shared" ca="1" si="266"/>
        <v>0</v>
      </c>
      <c r="AP486" s="18">
        <f t="shared" ca="1" si="266"/>
        <v>0</v>
      </c>
      <c r="AQ486" s="18">
        <f t="shared" ca="1" si="266"/>
        <v>0</v>
      </c>
      <c r="AR486" s="18">
        <f t="shared" ca="1" si="266"/>
        <v>0</v>
      </c>
      <c r="AS486" s="18">
        <f t="shared" ca="1" si="266"/>
        <v>0</v>
      </c>
      <c r="AT486" s="18">
        <f t="shared" ca="1" si="266"/>
        <v>0</v>
      </c>
      <c r="AU486" s="18">
        <f t="shared" ca="1" si="266"/>
        <v>0</v>
      </c>
      <c r="AV486" s="18">
        <f t="shared" ca="1" si="266"/>
        <v>0</v>
      </c>
      <c r="AW486" s="18">
        <f t="shared" ca="1" si="266"/>
        <v>0</v>
      </c>
      <c r="AX486" s="18">
        <f t="shared" ca="1" si="266"/>
        <v>0</v>
      </c>
      <c r="AY486" s="18">
        <f t="shared" ca="1" si="267"/>
        <v>0</v>
      </c>
      <c r="AZ486" s="18">
        <f t="shared" ca="1" si="267"/>
        <v>0</v>
      </c>
      <c r="BA486" s="18">
        <f t="shared" ca="1" si="267"/>
        <v>0</v>
      </c>
      <c r="BB486" s="18">
        <f t="shared" ca="1" si="267"/>
        <v>0</v>
      </c>
      <c r="BC486" s="18">
        <f t="shared" ca="1" si="267"/>
        <v>0</v>
      </c>
      <c r="BD486" s="18">
        <f t="shared" ca="1" si="267"/>
        <v>0</v>
      </c>
      <c r="BE486" s="18">
        <f t="shared" ca="1" si="267"/>
        <v>0</v>
      </c>
      <c r="BF486" s="18">
        <f t="shared" ca="1" si="267"/>
        <v>0</v>
      </c>
      <c r="BG486" s="18">
        <f t="shared" ca="1" si="267"/>
        <v>0</v>
      </c>
      <c r="BH486" s="18">
        <f t="shared" ca="1" si="267"/>
        <v>0</v>
      </c>
    </row>
    <row r="487" spans="8:60" x14ac:dyDescent="0.35">
      <c r="H487" s="2" t="str">
        <f t="shared" si="255"/>
        <v>PPA_1.5</v>
      </c>
      <c r="I487">
        <f t="shared" si="256"/>
        <v>10</v>
      </c>
      <c r="J487">
        <f t="shared" si="257"/>
        <v>3</v>
      </c>
      <c r="K487" s="18">
        <f t="shared" ca="1" si="263"/>
        <v>1.0456783749999996</v>
      </c>
      <c r="L487" s="18">
        <f t="shared" ca="1" si="263"/>
        <v>1.0302249999999997</v>
      </c>
      <c r="M487" s="18">
        <f t="shared" ca="1" si="263"/>
        <v>1.0149999999999999</v>
      </c>
      <c r="N487" s="18">
        <f t="shared" ca="1" si="263"/>
        <v>1</v>
      </c>
      <c r="O487" s="18">
        <f t="shared" ca="1" si="263"/>
        <v>0</v>
      </c>
      <c r="P487" s="18">
        <f t="shared" ca="1" si="263"/>
        <v>0</v>
      </c>
      <c r="Q487" s="18">
        <f t="shared" ca="1" si="263"/>
        <v>0</v>
      </c>
      <c r="R487" s="18">
        <f t="shared" ca="1" si="263"/>
        <v>0</v>
      </c>
      <c r="S487" s="18">
        <f t="shared" ca="1" si="263"/>
        <v>0</v>
      </c>
      <c r="T487" s="18">
        <f t="shared" ca="1" si="263"/>
        <v>0</v>
      </c>
      <c r="U487" s="18">
        <f t="shared" ca="1" si="264"/>
        <v>0</v>
      </c>
      <c r="V487" s="18">
        <f t="shared" ca="1" si="264"/>
        <v>0</v>
      </c>
      <c r="W487" s="18">
        <f t="shared" ca="1" si="264"/>
        <v>0</v>
      </c>
      <c r="X487" s="18">
        <f t="shared" ca="1" si="264"/>
        <v>0</v>
      </c>
      <c r="Y487" s="18">
        <f t="shared" ca="1" si="264"/>
        <v>0</v>
      </c>
      <c r="Z487" s="18">
        <f t="shared" ca="1" si="264"/>
        <v>0</v>
      </c>
      <c r="AA487" s="18">
        <f t="shared" ca="1" si="264"/>
        <v>0</v>
      </c>
      <c r="AB487" s="18">
        <f t="shared" ca="1" si="264"/>
        <v>0</v>
      </c>
      <c r="AC487" s="18">
        <f t="shared" ca="1" si="264"/>
        <v>0</v>
      </c>
      <c r="AD487" s="18">
        <f t="shared" ca="1" si="264"/>
        <v>0</v>
      </c>
      <c r="AE487" s="18">
        <f t="shared" ca="1" si="265"/>
        <v>0</v>
      </c>
      <c r="AF487" s="18">
        <f t="shared" ca="1" si="265"/>
        <v>0</v>
      </c>
      <c r="AG487" s="18">
        <f t="shared" ca="1" si="265"/>
        <v>0</v>
      </c>
      <c r="AH487" s="18">
        <f t="shared" ca="1" si="265"/>
        <v>0</v>
      </c>
      <c r="AI487" s="18">
        <f t="shared" ca="1" si="265"/>
        <v>0</v>
      </c>
      <c r="AJ487" s="18">
        <f t="shared" ca="1" si="265"/>
        <v>0</v>
      </c>
      <c r="AK487" s="18">
        <f t="shared" ca="1" si="265"/>
        <v>0</v>
      </c>
      <c r="AL487" s="18">
        <f t="shared" ca="1" si="265"/>
        <v>0</v>
      </c>
      <c r="AM487" s="18">
        <f t="shared" ca="1" si="265"/>
        <v>0</v>
      </c>
      <c r="AN487" s="18">
        <f t="shared" ca="1" si="265"/>
        <v>0</v>
      </c>
      <c r="AO487" s="18">
        <f t="shared" ca="1" si="266"/>
        <v>0</v>
      </c>
      <c r="AP487" s="18">
        <f t="shared" ca="1" si="266"/>
        <v>0</v>
      </c>
      <c r="AQ487" s="18">
        <f t="shared" ca="1" si="266"/>
        <v>0</v>
      </c>
      <c r="AR487" s="18">
        <f t="shared" ca="1" si="266"/>
        <v>0</v>
      </c>
      <c r="AS487" s="18">
        <f t="shared" ca="1" si="266"/>
        <v>0</v>
      </c>
      <c r="AT487" s="18">
        <f t="shared" ca="1" si="266"/>
        <v>0</v>
      </c>
      <c r="AU487" s="18">
        <f t="shared" ca="1" si="266"/>
        <v>0</v>
      </c>
      <c r="AV487" s="18">
        <f t="shared" ca="1" si="266"/>
        <v>0</v>
      </c>
      <c r="AW487" s="18">
        <f t="shared" ca="1" si="266"/>
        <v>0</v>
      </c>
      <c r="AX487" s="18">
        <f t="shared" ca="1" si="266"/>
        <v>0</v>
      </c>
      <c r="AY487" s="18">
        <f t="shared" ca="1" si="267"/>
        <v>0</v>
      </c>
      <c r="AZ487" s="18">
        <f t="shared" ca="1" si="267"/>
        <v>0</v>
      </c>
      <c r="BA487" s="18">
        <f t="shared" ca="1" si="267"/>
        <v>0</v>
      </c>
      <c r="BB487" s="18">
        <f t="shared" ca="1" si="267"/>
        <v>0</v>
      </c>
      <c r="BC487" s="18">
        <f t="shared" ca="1" si="267"/>
        <v>0</v>
      </c>
      <c r="BD487" s="18">
        <f t="shared" ca="1" si="267"/>
        <v>0</v>
      </c>
      <c r="BE487" s="18">
        <f t="shared" ca="1" si="267"/>
        <v>0</v>
      </c>
      <c r="BF487" s="18">
        <f t="shared" ca="1" si="267"/>
        <v>0</v>
      </c>
      <c r="BG487" s="18">
        <f t="shared" ca="1" si="267"/>
        <v>0</v>
      </c>
      <c r="BH487" s="18">
        <f t="shared" ca="1" si="267"/>
        <v>0</v>
      </c>
    </row>
    <row r="488" spans="8:60" x14ac:dyDescent="0.35">
      <c r="H488" s="2" t="str">
        <f t="shared" si="255"/>
        <v>PPA_1.5</v>
      </c>
      <c r="I488">
        <f t="shared" si="256"/>
        <v>10</v>
      </c>
      <c r="J488">
        <f t="shared" si="257"/>
        <v>4</v>
      </c>
      <c r="K488" s="18">
        <f t="shared" ca="1" si="263"/>
        <v>1.0613635506249994</v>
      </c>
      <c r="L488" s="18">
        <f t="shared" ca="1" si="263"/>
        <v>1.0456783749999996</v>
      </c>
      <c r="M488" s="18">
        <f t="shared" ca="1" si="263"/>
        <v>1.0302249999999997</v>
      </c>
      <c r="N488" s="18">
        <f t="shared" ca="1" si="263"/>
        <v>1.0149999999999999</v>
      </c>
      <c r="O488" s="18">
        <f t="shared" ca="1" si="263"/>
        <v>1</v>
      </c>
      <c r="P488" s="18">
        <f t="shared" ca="1" si="263"/>
        <v>0</v>
      </c>
      <c r="Q488" s="18">
        <f t="shared" ca="1" si="263"/>
        <v>0</v>
      </c>
      <c r="R488" s="18">
        <f t="shared" ca="1" si="263"/>
        <v>0</v>
      </c>
      <c r="S488" s="18">
        <f t="shared" ca="1" si="263"/>
        <v>0</v>
      </c>
      <c r="T488" s="18">
        <f t="shared" ca="1" si="263"/>
        <v>0</v>
      </c>
      <c r="U488" s="18">
        <f t="shared" ca="1" si="264"/>
        <v>0</v>
      </c>
      <c r="V488" s="18">
        <f t="shared" ca="1" si="264"/>
        <v>0</v>
      </c>
      <c r="W488" s="18">
        <f t="shared" ca="1" si="264"/>
        <v>0</v>
      </c>
      <c r="X488" s="18">
        <f t="shared" ca="1" si="264"/>
        <v>0</v>
      </c>
      <c r="Y488" s="18">
        <f t="shared" ca="1" si="264"/>
        <v>0</v>
      </c>
      <c r="Z488" s="18">
        <f t="shared" ca="1" si="264"/>
        <v>0</v>
      </c>
      <c r="AA488" s="18">
        <f t="shared" ca="1" si="264"/>
        <v>0</v>
      </c>
      <c r="AB488" s="18">
        <f t="shared" ca="1" si="264"/>
        <v>0</v>
      </c>
      <c r="AC488" s="18">
        <f t="shared" ca="1" si="264"/>
        <v>0</v>
      </c>
      <c r="AD488" s="18">
        <f t="shared" ca="1" si="264"/>
        <v>0</v>
      </c>
      <c r="AE488" s="18">
        <f t="shared" ca="1" si="265"/>
        <v>0</v>
      </c>
      <c r="AF488" s="18">
        <f t="shared" ca="1" si="265"/>
        <v>0</v>
      </c>
      <c r="AG488" s="18">
        <f t="shared" ca="1" si="265"/>
        <v>0</v>
      </c>
      <c r="AH488" s="18">
        <f t="shared" ca="1" si="265"/>
        <v>0</v>
      </c>
      <c r="AI488" s="18">
        <f t="shared" ca="1" si="265"/>
        <v>0</v>
      </c>
      <c r="AJ488" s="18">
        <f t="shared" ca="1" si="265"/>
        <v>0</v>
      </c>
      <c r="AK488" s="18">
        <f t="shared" ca="1" si="265"/>
        <v>0</v>
      </c>
      <c r="AL488" s="18">
        <f t="shared" ca="1" si="265"/>
        <v>0</v>
      </c>
      <c r="AM488" s="18">
        <f t="shared" ca="1" si="265"/>
        <v>0</v>
      </c>
      <c r="AN488" s="18">
        <f t="shared" ca="1" si="265"/>
        <v>0</v>
      </c>
      <c r="AO488" s="18">
        <f t="shared" ca="1" si="266"/>
        <v>0</v>
      </c>
      <c r="AP488" s="18">
        <f t="shared" ca="1" si="266"/>
        <v>0</v>
      </c>
      <c r="AQ488" s="18">
        <f t="shared" ca="1" si="266"/>
        <v>0</v>
      </c>
      <c r="AR488" s="18">
        <f t="shared" ca="1" si="266"/>
        <v>0</v>
      </c>
      <c r="AS488" s="18">
        <f t="shared" ca="1" si="266"/>
        <v>0</v>
      </c>
      <c r="AT488" s="18">
        <f t="shared" ca="1" si="266"/>
        <v>0</v>
      </c>
      <c r="AU488" s="18">
        <f t="shared" ca="1" si="266"/>
        <v>0</v>
      </c>
      <c r="AV488" s="18">
        <f t="shared" ca="1" si="266"/>
        <v>0</v>
      </c>
      <c r="AW488" s="18">
        <f t="shared" ca="1" si="266"/>
        <v>0</v>
      </c>
      <c r="AX488" s="18">
        <f t="shared" ca="1" si="266"/>
        <v>0</v>
      </c>
      <c r="AY488" s="18">
        <f t="shared" ca="1" si="267"/>
        <v>0</v>
      </c>
      <c r="AZ488" s="18">
        <f t="shared" ca="1" si="267"/>
        <v>0</v>
      </c>
      <c r="BA488" s="18">
        <f t="shared" ca="1" si="267"/>
        <v>0</v>
      </c>
      <c r="BB488" s="18">
        <f t="shared" ca="1" si="267"/>
        <v>0</v>
      </c>
      <c r="BC488" s="18">
        <f t="shared" ca="1" si="267"/>
        <v>0</v>
      </c>
      <c r="BD488" s="18">
        <f t="shared" ca="1" si="267"/>
        <v>0</v>
      </c>
      <c r="BE488" s="18">
        <f t="shared" ca="1" si="267"/>
        <v>0</v>
      </c>
      <c r="BF488" s="18">
        <f t="shared" ca="1" si="267"/>
        <v>0</v>
      </c>
      <c r="BG488" s="18">
        <f t="shared" ca="1" si="267"/>
        <v>0</v>
      </c>
      <c r="BH488" s="18">
        <f t="shared" ca="1" si="267"/>
        <v>0</v>
      </c>
    </row>
    <row r="489" spans="8:60" x14ac:dyDescent="0.35">
      <c r="H489" s="2" t="str">
        <f t="shared" si="255"/>
        <v>PPA_1.5</v>
      </c>
      <c r="I489">
        <f t="shared" si="256"/>
        <v>10</v>
      </c>
      <c r="J489">
        <f t="shared" si="257"/>
        <v>5</v>
      </c>
      <c r="K489" s="18">
        <f t="shared" ca="1" si="263"/>
        <v>1.0772840038843743</v>
      </c>
      <c r="L489" s="18">
        <f t="shared" ca="1" si="263"/>
        <v>1.0613635506249994</v>
      </c>
      <c r="M489" s="18">
        <f t="shared" ca="1" si="263"/>
        <v>1.0456783749999996</v>
      </c>
      <c r="N489" s="18">
        <f t="shared" ca="1" si="263"/>
        <v>1.0302249999999997</v>
      </c>
      <c r="O489" s="18">
        <f t="shared" ca="1" si="263"/>
        <v>1.0149999999999999</v>
      </c>
      <c r="P489" s="18">
        <f t="shared" ca="1" si="263"/>
        <v>1</v>
      </c>
      <c r="Q489" s="18">
        <f t="shared" ca="1" si="263"/>
        <v>0</v>
      </c>
      <c r="R489" s="18">
        <f t="shared" ca="1" si="263"/>
        <v>0</v>
      </c>
      <c r="S489" s="18">
        <f t="shared" ca="1" si="263"/>
        <v>0</v>
      </c>
      <c r="T489" s="18">
        <f t="shared" ca="1" si="263"/>
        <v>0</v>
      </c>
      <c r="U489" s="18">
        <f t="shared" ca="1" si="264"/>
        <v>0</v>
      </c>
      <c r="V489" s="18">
        <f t="shared" ca="1" si="264"/>
        <v>0</v>
      </c>
      <c r="W489" s="18">
        <f t="shared" ca="1" si="264"/>
        <v>0</v>
      </c>
      <c r="X489" s="18">
        <f t="shared" ca="1" si="264"/>
        <v>0</v>
      </c>
      <c r="Y489" s="18">
        <f t="shared" ca="1" si="264"/>
        <v>0</v>
      </c>
      <c r="Z489" s="18">
        <f t="shared" ca="1" si="264"/>
        <v>0</v>
      </c>
      <c r="AA489" s="18">
        <f t="shared" ca="1" si="264"/>
        <v>0</v>
      </c>
      <c r="AB489" s="18">
        <f t="shared" ca="1" si="264"/>
        <v>0</v>
      </c>
      <c r="AC489" s="18">
        <f t="shared" ca="1" si="264"/>
        <v>0</v>
      </c>
      <c r="AD489" s="18">
        <f t="shared" ca="1" si="264"/>
        <v>0</v>
      </c>
      <c r="AE489" s="18">
        <f t="shared" ca="1" si="265"/>
        <v>0</v>
      </c>
      <c r="AF489" s="18">
        <f t="shared" ca="1" si="265"/>
        <v>0</v>
      </c>
      <c r="AG489" s="18">
        <f t="shared" ca="1" si="265"/>
        <v>0</v>
      </c>
      <c r="AH489" s="18">
        <f t="shared" ca="1" si="265"/>
        <v>0</v>
      </c>
      <c r="AI489" s="18">
        <f t="shared" ca="1" si="265"/>
        <v>0</v>
      </c>
      <c r="AJ489" s="18">
        <f t="shared" ca="1" si="265"/>
        <v>0</v>
      </c>
      <c r="AK489" s="18">
        <f t="shared" ca="1" si="265"/>
        <v>0</v>
      </c>
      <c r="AL489" s="18">
        <f t="shared" ca="1" si="265"/>
        <v>0</v>
      </c>
      <c r="AM489" s="18">
        <f t="shared" ca="1" si="265"/>
        <v>0</v>
      </c>
      <c r="AN489" s="18">
        <f t="shared" ca="1" si="265"/>
        <v>0</v>
      </c>
      <c r="AO489" s="18">
        <f t="shared" ca="1" si="266"/>
        <v>0</v>
      </c>
      <c r="AP489" s="18">
        <f t="shared" ca="1" si="266"/>
        <v>0</v>
      </c>
      <c r="AQ489" s="18">
        <f t="shared" ca="1" si="266"/>
        <v>0</v>
      </c>
      <c r="AR489" s="18">
        <f t="shared" ca="1" si="266"/>
        <v>0</v>
      </c>
      <c r="AS489" s="18">
        <f t="shared" ca="1" si="266"/>
        <v>0</v>
      </c>
      <c r="AT489" s="18">
        <f t="shared" ca="1" si="266"/>
        <v>0</v>
      </c>
      <c r="AU489" s="18">
        <f t="shared" ca="1" si="266"/>
        <v>0</v>
      </c>
      <c r="AV489" s="18">
        <f t="shared" ca="1" si="266"/>
        <v>0</v>
      </c>
      <c r="AW489" s="18">
        <f t="shared" ca="1" si="266"/>
        <v>0</v>
      </c>
      <c r="AX489" s="18">
        <f t="shared" ca="1" si="266"/>
        <v>0</v>
      </c>
      <c r="AY489" s="18">
        <f t="shared" ca="1" si="267"/>
        <v>0</v>
      </c>
      <c r="AZ489" s="18">
        <f t="shared" ca="1" si="267"/>
        <v>0</v>
      </c>
      <c r="BA489" s="18">
        <f t="shared" ca="1" si="267"/>
        <v>0</v>
      </c>
      <c r="BB489" s="18">
        <f t="shared" ca="1" si="267"/>
        <v>0</v>
      </c>
      <c r="BC489" s="18">
        <f t="shared" ca="1" si="267"/>
        <v>0</v>
      </c>
      <c r="BD489" s="18">
        <f t="shared" ca="1" si="267"/>
        <v>0</v>
      </c>
      <c r="BE489" s="18">
        <f t="shared" ca="1" si="267"/>
        <v>0</v>
      </c>
      <c r="BF489" s="18">
        <f t="shared" ca="1" si="267"/>
        <v>0</v>
      </c>
      <c r="BG489" s="18">
        <f t="shared" ca="1" si="267"/>
        <v>0</v>
      </c>
      <c r="BH489" s="18">
        <f t="shared" ca="1" si="267"/>
        <v>0</v>
      </c>
    </row>
    <row r="490" spans="8:60" x14ac:dyDescent="0.35">
      <c r="H490" s="2" t="str">
        <f t="shared" si="255"/>
        <v>PPA_1.5</v>
      </c>
      <c r="I490">
        <f t="shared" si="256"/>
        <v>10</v>
      </c>
      <c r="J490">
        <f t="shared" si="257"/>
        <v>6</v>
      </c>
      <c r="K490" s="18">
        <f t="shared" ca="1" si="263"/>
        <v>1.0934432639426397</v>
      </c>
      <c r="L490" s="18">
        <f t="shared" ca="1" si="263"/>
        <v>1.0772840038843743</v>
      </c>
      <c r="M490" s="18">
        <f t="shared" ca="1" si="263"/>
        <v>1.0613635506249994</v>
      </c>
      <c r="N490" s="18">
        <f t="shared" ca="1" si="263"/>
        <v>1.0456783749999996</v>
      </c>
      <c r="O490" s="18">
        <f t="shared" ca="1" si="263"/>
        <v>1.0302249999999997</v>
      </c>
      <c r="P490" s="18">
        <f t="shared" ca="1" si="263"/>
        <v>1.0149999999999999</v>
      </c>
      <c r="Q490" s="18">
        <f t="shared" ca="1" si="263"/>
        <v>1</v>
      </c>
      <c r="R490" s="18">
        <f t="shared" ca="1" si="263"/>
        <v>0</v>
      </c>
      <c r="S490" s="18">
        <f t="shared" ca="1" si="263"/>
        <v>0</v>
      </c>
      <c r="T490" s="18">
        <f t="shared" ca="1" si="263"/>
        <v>0</v>
      </c>
      <c r="U490" s="18">
        <f t="shared" ca="1" si="264"/>
        <v>0</v>
      </c>
      <c r="V490" s="18">
        <f t="shared" ca="1" si="264"/>
        <v>0</v>
      </c>
      <c r="W490" s="18">
        <f t="shared" ca="1" si="264"/>
        <v>0</v>
      </c>
      <c r="X490" s="18">
        <f t="shared" ca="1" si="264"/>
        <v>0</v>
      </c>
      <c r="Y490" s="18">
        <f t="shared" ca="1" si="264"/>
        <v>0</v>
      </c>
      <c r="Z490" s="18">
        <f t="shared" ca="1" si="264"/>
        <v>0</v>
      </c>
      <c r="AA490" s="18">
        <f t="shared" ca="1" si="264"/>
        <v>0</v>
      </c>
      <c r="AB490" s="18">
        <f t="shared" ca="1" si="264"/>
        <v>0</v>
      </c>
      <c r="AC490" s="18">
        <f t="shared" ca="1" si="264"/>
        <v>0</v>
      </c>
      <c r="AD490" s="18">
        <f t="shared" ca="1" si="264"/>
        <v>0</v>
      </c>
      <c r="AE490" s="18">
        <f t="shared" ca="1" si="265"/>
        <v>0</v>
      </c>
      <c r="AF490" s="18">
        <f t="shared" ca="1" si="265"/>
        <v>0</v>
      </c>
      <c r="AG490" s="18">
        <f t="shared" ca="1" si="265"/>
        <v>0</v>
      </c>
      <c r="AH490" s="18">
        <f t="shared" ca="1" si="265"/>
        <v>0</v>
      </c>
      <c r="AI490" s="18">
        <f t="shared" ca="1" si="265"/>
        <v>0</v>
      </c>
      <c r="AJ490" s="18">
        <f t="shared" ca="1" si="265"/>
        <v>0</v>
      </c>
      <c r="AK490" s="18">
        <f t="shared" ca="1" si="265"/>
        <v>0</v>
      </c>
      <c r="AL490" s="18">
        <f t="shared" ca="1" si="265"/>
        <v>0</v>
      </c>
      <c r="AM490" s="18">
        <f t="shared" ca="1" si="265"/>
        <v>0</v>
      </c>
      <c r="AN490" s="18">
        <f t="shared" ca="1" si="265"/>
        <v>0</v>
      </c>
      <c r="AO490" s="18">
        <f t="shared" ca="1" si="266"/>
        <v>0</v>
      </c>
      <c r="AP490" s="18">
        <f t="shared" ca="1" si="266"/>
        <v>0</v>
      </c>
      <c r="AQ490" s="18">
        <f t="shared" ca="1" si="266"/>
        <v>0</v>
      </c>
      <c r="AR490" s="18">
        <f t="shared" ca="1" si="266"/>
        <v>0</v>
      </c>
      <c r="AS490" s="18">
        <f t="shared" ca="1" si="266"/>
        <v>0</v>
      </c>
      <c r="AT490" s="18">
        <f t="shared" ca="1" si="266"/>
        <v>0</v>
      </c>
      <c r="AU490" s="18">
        <f t="shared" ca="1" si="266"/>
        <v>0</v>
      </c>
      <c r="AV490" s="18">
        <f t="shared" ca="1" si="266"/>
        <v>0</v>
      </c>
      <c r="AW490" s="18">
        <f t="shared" ca="1" si="266"/>
        <v>0</v>
      </c>
      <c r="AX490" s="18">
        <f t="shared" ca="1" si="266"/>
        <v>0</v>
      </c>
      <c r="AY490" s="18">
        <f t="shared" ca="1" si="267"/>
        <v>0</v>
      </c>
      <c r="AZ490" s="18">
        <f t="shared" ca="1" si="267"/>
        <v>0</v>
      </c>
      <c r="BA490" s="18">
        <f t="shared" ca="1" si="267"/>
        <v>0</v>
      </c>
      <c r="BB490" s="18">
        <f t="shared" ca="1" si="267"/>
        <v>0</v>
      </c>
      <c r="BC490" s="18">
        <f t="shared" ca="1" si="267"/>
        <v>0</v>
      </c>
      <c r="BD490" s="18">
        <f t="shared" ca="1" si="267"/>
        <v>0</v>
      </c>
      <c r="BE490" s="18">
        <f t="shared" ca="1" si="267"/>
        <v>0</v>
      </c>
      <c r="BF490" s="18">
        <f t="shared" ca="1" si="267"/>
        <v>0</v>
      </c>
      <c r="BG490" s="18">
        <f t="shared" ca="1" si="267"/>
        <v>0</v>
      </c>
      <c r="BH490" s="18">
        <f t="shared" ca="1" si="267"/>
        <v>0</v>
      </c>
    </row>
    <row r="491" spans="8:60" x14ac:dyDescent="0.35">
      <c r="H491" s="2" t="str">
        <f t="shared" si="255"/>
        <v>PPA_1.5</v>
      </c>
      <c r="I491">
        <f t="shared" si="256"/>
        <v>10</v>
      </c>
      <c r="J491">
        <f t="shared" si="257"/>
        <v>7</v>
      </c>
      <c r="K491" s="18">
        <f t="shared" ca="1" si="263"/>
        <v>1.1098449129017791</v>
      </c>
      <c r="L491" s="18">
        <f t="shared" ca="1" si="263"/>
        <v>1.0934432639426397</v>
      </c>
      <c r="M491" s="18">
        <f t="shared" ca="1" si="263"/>
        <v>1.0772840038843743</v>
      </c>
      <c r="N491" s="18">
        <f t="shared" ca="1" si="263"/>
        <v>1.0613635506249994</v>
      </c>
      <c r="O491" s="18">
        <f t="shared" ca="1" si="263"/>
        <v>1.0456783749999996</v>
      </c>
      <c r="P491" s="18">
        <f t="shared" ca="1" si="263"/>
        <v>1.0302249999999997</v>
      </c>
      <c r="Q491" s="18">
        <f t="shared" ca="1" si="263"/>
        <v>1.0149999999999999</v>
      </c>
      <c r="R491" s="18">
        <f t="shared" ca="1" si="263"/>
        <v>1</v>
      </c>
      <c r="S491" s="18">
        <f t="shared" ca="1" si="263"/>
        <v>0</v>
      </c>
      <c r="T491" s="18">
        <f t="shared" ca="1" si="263"/>
        <v>0</v>
      </c>
      <c r="U491" s="18">
        <f t="shared" ca="1" si="264"/>
        <v>0</v>
      </c>
      <c r="V491" s="18">
        <f t="shared" ca="1" si="264"/>
        <v>0</v>
      </c>
      <c r="W491" s="18">
        <f t="shared" ca="1" si="264"/>
        <v>0</v>
      </c>
      <c r="X491" s="18">
        <f t="shared" ca="1" si="264"/>
        <v>0</v>
      </c>
      <c r="Y491" s="18">
        <f t="shared" ca="1" si="264"/>
        <v>0</v>
      </c>
      <c r="Z491" s="18">
        <f t="shared" ca="1" si="264"/>
        <v>0</v>
      </c>
      <c r="AA491" s="18">
        <f t="shared" ca="1" si="264"/>
        <v>0</v>
      </c>
      <c r="AB491" s="18">
        <f t="shared" ca="1" si="264"/>
        <v>0</v>
      </c>
      <c r="AC491" s="18">
        <f t="shared" ca="1" si="264"/>
        <v>0</v>
      </c>
      <c r="AD491" s="18">
        <f t="shared" ca="1" si="264"/>
        <v>0</v>
      </c>
      <c r="AE491" s="18">
        <f t="shared" ca="1" si="265"/>
        <v>0</v>
      </c>
      <c r="AF491" s="18">
        <f t="shared" ca="1" si="265"/>
        <v>0</v>
      </c>
      <c r="AG491" s="18">
        <f t="shared" ca="1" si="265"/>
        <v>0</v>
      </c>
      <c r="AH491" s="18">
        <f t="shared" ca="1" si="265"/>
        <v>0</v>
      </c>
      <c r="AI491" s="18">
        <f t="shared" ca="1" si="265"/>
        <v>0</v>
      </c>
      <c r="AJ491" s="18">
        <f t="shared" ca="1" si="265"/>
        <v>0</v>
      </c>
      <c r="AK491" s="18">
        <f t="shared" ca="1" si="265"/>
        <v>0</v>
      </c>
      <c r="AL491" s="18">
        <f t="shared" ca="1" si="265"/>
        <v>0</v>
      </c>
      <c r="AM491" s="18">
        <f t="shared" ca="1" si="265"/>
        <v>0</v>
      </c>
      <c r="AN491" s="18">
        <f t="shared" ca="1" si="265"/>
        <v>0</v>
      </c>
      <c r="AO491" s="18">
        <f t="shared" ca="1" si="266"/>
        <v>0</v>
      </c>
      <c r="AP491" s="18">
        <f t="shared" ca="1" si="266"/>
        <v>0</v>
      </c>
      <c r="AQ491" s="18">
        <f t="shared" ca="1" si="266"/>
        <v>0</v>
      </c>
      <c r="AR491" s="18">
        <f t="shared" ca="1" si="266"/>
        <v>0</v>
      </c>
      <c r="AS491" s="18">
        <f t="shared" ca="1" si="266"/>
        <v>0</v>
      </c>
      <c r="AT491" s="18">
        <f t="shared" ca="1" si="266"/>
        <v>0</v>
      </c>
      <c r="AU491" s="18">
        <f t="shared" ca="1" si="266"/>
        <v>0</v>
      </c>
      <c r="AV491" s="18">
        <f t="shared" ca="1" si="266"/>
        <v>0</v>
      </c>
      <c r="AW491" s="18">
        <f t="shared" ca="1" si="266"/>
        <v>0</v>
      </c>
      <c r="AX491" s="18">
        <f t="shared" ca="1" si="266"/>
        <v>0</v>
      </c>
      <c r="AY491" s="18">
        <f t="shared" ca="1" si="267"/>
        <v>0</v>
      </c>
      <c r="AZ491" s="18">
        <f t="shared" ca="1" si="267"/>
        <v>0</v>
      </c>
      <c r="BA491" s="18">
        <f t="shared" ca="1" si="267"/>
        <v>0</v>
      </c>
      <c r="BB491" s="18">
        <f t="shared" ca="1" si="267"/>
        <v>0</v>
      </c>
      <c r="BC491" s="18">
        <f t="shared" ca="1" si="267"/>
        <v>0</v>
      </c>
      <c r="BD491" s="18">
        <f t="shared" ca="1" si="267"/>
        <v>0</v>
      </c>
      <c r="BE491" s="18">
        <f t="shared" ca="1" si="267"/>
        <v>0</v>
      </c>
      <c r="BF491" s="18">
        <f t="shared" ca="1" si="267"/>
        <v>0</v>
      </c>
      <c r="BG491" s="18">
        <f t="shared" ca="1" si="267"/>
        <v>0</v>
      </c>
      <c r="BH491" s="18">
        <f t="shared" ca="1" si="267"/>
        <v>0</v>
      </c>
    </row>
    <row r="492" spans="8:60" x14ac:dyDescent="0.35">
      <c r="H492" s="2" t="str">
        <f t="shared" si="255"/>
        <v>PPA_1.5</v>
      </c>
      <c r="I492">
        <f t="shared" si="256"/>
        <v>10</v>
      </c>
      <c r="J492">
        <f t="shared" si="257"/>
        <v>8</v>
      </c>
      <c r="K492" s="18">
        <f t="shared" ca="1" si="263"/>
        <v>1.1264925865953057</v>
      </c>
      <c r="L492" s="18">
        <f t="shared" ca="1" si="263"/>
        <v>1.1098449129017791</v>
      </c>
      <c r="M492" s="18">
        <f t="shared" ca="1" si="263"/>
        <v>1.0934432639426397</v>
      </c>
      <c r="N492" s="18">
        <f t="shared" ca="1" si="263"/>
        <v>1.0772840038843743</v>
      </c>
      <c r="O492" s="18">
        <f t="shared" ca="1" si="263"/>
        <v>1.0613635506249994</v>
      </c>
      <c r="P492" s="18">
        <f t="shared" ca="1" si="263"/>
        <v>1.0456783749999996</v>
      </c>
      <c r="Q492" s="18">
        <f t="shared" ca="1" si="263"/>
        <v>1.0302249999999997</v>
      </c>
      <c r="R492" s="18">
        <f t="shared" ca="1" si="263"/>
        <v>1.0149999999999999</v>
      </c>
      <c r="S492" s="18">
        <f t="shared" ca="1" si="263"/>
        <v>1</v>
      </c>
      <c r="T492" s="18">
        <f t="shared" ca="1" si="263"/>
        <v>0</v>
      </c>
      <c r="U492" s="18">
        <f t="shared" ca="1" si="264"/>
        <v>0</v>
      </c>
      <c r="V492" s="18">
        <f t="shared" ca="1" si="264"/>
        <v>0</v>
      </c>
      <c r="W492" s="18">
        <f t="shared" ca="1" si="264"/>
        <v>0</v>
      </c>
      <c r="X492" s="18">
        <f t="shared" ca="1" si="264"/>
        <v>0</v>
      </c>
      <c r="Y492" s="18">
        <f t="shared" ca="1" si="264"/>
        <v>0</v>
      </c>
      <c r="Z492" s="18">
        <f t="shared" ca="1" si="264"/>
        <v>0</v>
      </c>
      <c r="AA492" s="18">
        <f t="shared" ca="1" si="264"/>
        <v>0</v>
      </c>
      <c r="AB492" s="18">
        <f t="shared" ca="1" si="264"/>
        <v>0</v>
      </c>
      <c r="AC492" s="18">
        <f t="shared" ca="1" si="264"/>
        <v>0</v>
      </c>
      <c r="AD492" s="18">
        <f t="shared" ca="1" si="264"/>
        <v>0</v>
      </c>
      <c r="AE492" s="18">
        <f t="shared" ca="1" si="265"/>
        <v>0</v>
      </c>
      <c r="AF492" s="18">
        <f t="shared" ca="1" si="265"/>
        <v>0</v>
      </c>
      <c r="AG492" s="18">
        <f t="shared" ca="1" si="265"/>
        <v>0</v>
      </c>
      <c r="AH492" s="18">
        <f t="shared" ca="1" si="265"/>
        <v>0</v>
      </c>
      <c r="AI492" s="18">
        <f t="shared" ca="1" si="265"/>
        <v>0</v>
      </c>
      <c r="AJ492" s="18">
        <f t="shared" ca="1" si="265"/>
        <v>0</v>
      </c>
      <c r="AK492" s="18">
        <f t="shared" ca="1" si="265"/>
        <v>0</v>
      </c>
      <c r="AL492" s="18">
        <f t="shared" ca="1" si="265"/>
        <v>0</v>
      </c>
      <c r="AM492" s="18">
        <f t="shared" ca="1" si="265"/>
        <v>0</v>
      </c>
      <c r="AN492" s="18">
        <f t="shared" ca="1" si="265"/>
        <v>0</v>
      </c>
      <c r="AO492" s="18">
        <f t="shared" ca="1" si="266"/>
        <v>0</v>
      </c>
      <c r="AP492" s="18">
        <f t="shared" ca="1" si="266"/>
        <v>0</v>
      </c>
      <c r="AQ492" s="18">
        <f t="shared" ca="1" si="266"/>
        <v>0</v>
      </c>
      <c r="AR492" s="18">
        <f t="shared" ca="1" si="266"/>
        <v>0</v>
      </c>
      <c r="AS492" s="18">
        <f t="shared" ca="1" si="266"/>
        <v>0</v>
      </c>
      <c r="AT492" s="18">
        <f t="shared" ca="1" si="266"/>
        <v>0</v>
      </c>
      <c r="AU492" s="18">
        <f t="shared" ca="1" si="266"/>
        <v>0</v>
      </c>
      <c r="AV492" s="18">
        <f t="shared" ca="1" si="266"/>
        <v>0</v>
      </c>
      <c r="AW492" s="18">
        <f t="shared" ca="1" si="266"/>
        <v>0</v>
      </c>
      <c r="AX492" s="18">
        <f t="shared" ca="1" si="266"/>
        <v>0</v>
      </c>
      <c r="AY492" s="18">
        <f t="shared" ca="1" si="267"/>
        <v>0</v>
      </c>
      <c r="AZ492" s="18">
        <f t="shared" ca="1" si="267"/>
        <v>0</v>
      </c>
      <c r="BA492" s="18">
        <f t="shared" ca="1" si="267"/>
        <v>0</v>
      </c>
      <c r="BB492" s="18">
        <f t="shared" ca="1" si="267"/>
        <v>0</v>
      </c>
      <c r="BC492" s="18">
        <f t="shared" ca="1" si="267"/>
        <v>0</v>
      </c>
      <c r="BD492" s="18">
        <f t="shared" ca="1" si="267"/>
        <v>0</v>
      </c>
      <c r="BE492" s="18">
        <f t="shared" ca="1" si="267"/>
        <v>0</v>
      </c>
      <c r="BF492" s="18">
        <f t="shared" ca="1" si="267"/>
        <v>0</v>
      </c>
      <c r="BG492" s="18">
        <f t="shared" ca="1" si="267"/>
        <v>0</v>
      </c>
      <c r="BH492" s="18">
        <f t="shared" ca="1" si="267"/>
        <v>0</v>
      </c>
    </row>
    <row r="493" spans="8:60" x14ac:dyDescent="0.35">
      <c r="H493" s="2" t="str">
        <f t="shared" si="255"/>
        <v>PPA_1.5</v>
      </c>
      <c r="I493">
        <f t="shared" si="256"/>
        <v>10</v>
      </c>
      <c r="J493">
        <f t="shared" si="257"/>
        <v>9</v>
      </c>
      <c r="K493" s="18">
        <f t="shared" ca="1" si="263"/>
        <v>1.1433899753942351</v>
      </c>
      <c r="L493" s="18">
        <f t="shared" ca="1" si="263"/>
        <v>1.1264925865953057</v>
      </c>
      <c r="M493" s="18">
        <f t="shared" ca="1" si="263"/>
        <v>1.1098449129017791</v>
      </c>
      <c r="N493" s="18">
        <f t="shared" ca="1" si="263"/>
        <v>1.0934432639426397</v>
      </c>
      <c r="O493" s="18">
        <f t="shared" ca="1" si="263"/>
        <v>1.0772840038843743</v>
      </c>
      <c r="P493" s="18">
        <f t="shared" ca="1" si="263"/>
        <v>1.0613635506249994</v>
      </c>
      <c r="Q493" s="18">
        <f t="shared" ca="1" si="263"/>
        <v>1.0456783749999996</v>
      </c>
      <c r="R493" s="18">
        <f t="shared" ca="1" si="263"/>
        <v>1.0302249999999997</v>
      </c>
      <c r="S493" s="18">
        <f t="shared" ca="1" si="263"/>
        <v>1.0149999999999999</v>
      </c>
      <c r="T493" s="18">
        <f t="shared" ca="1" si="263"/>
        <v>1</v>
      </c>
      <c r="U493" s="18">
        <f t="shared" ca="1" si="264"/>
        <v>0</v>
      </c>
      <c r="V493" s="18">
        <f t="shared" ca="1" si="264"/>
        <v>0</v>
      </c>
      <c r="W493" s="18">
        <f t="shared" ca="1" si="264"/>
        <v>0</v>
      </c>
      <c r="X493" s="18">
        <f t="shared" ca="1" si="264"/>
        <v>0</v>
      </c>
      <c r="Y493" s="18">
        <f t="shared" ca="1" si="264"/>
        <v>0</v>
      </c>
      <c r="Z493" s="18">
        <f t="shared" ca="1" si="264"/>
        <v>0</v>
      </c>
      <c r="AA493" s="18">
        <f t="shared" ca="1" si="264"/>
        <v>0</v>
      </c>
      <c r="AB493" s="18">
        <f t="shared" ca="1" si="264"/>
        <v>0</v>
      </c>
      <c r="AC493" s="18">
        <f t="shared" ca="1" si="264"/>
        <v>0</v>
      </c>
      <c r="AD493" s="18">
        <f t="shared" ca="1" si="264"/>
        <v>0</v>
      </c>
      <c r="AE493" s="18">
        <f t="shared" ca="1" si="265"/>
        <v>0</v>
      </c>
      <c r="AF493" s="18">
        <f t="shared" ca="1" si="265"/>
        <v>0</v>
      </c>
      <c r="AG493" s="18">
        <f t="shared" ca="1" si="265"/>
        <v>0</v>
      </c>
      <c r="AH493" s="18">
        <f t="shared" ca="1" si="265"/>
        <v>0</v>
      </c>
      <c r="AI493" s="18">
        <f t="shared" ca="1" si="265"/>
        <v>0</v>
      </c>
      <c r="AJ493" s="18">
        <f t="shared" ca="1" si="265"/>
        <v>0</v>
      </c>
      <c r="AK493" s="18">
        <f t="shared" ca="1" si="265"/>
        <v>0</v>
      </c>
      <c r="AL493" s="18">
        <f t="shared" ca="1" si="265"/>
        <v>0</v>
      </c>
      <c r="AM493" s="18">
        <f t="shared" ca="1" si="265"/>
        <v>0</v>
      </c>
      <c r="AN493" s="18">
        <f t="shared" ca="1" si="265"/>
        <v>0</v>
      </c>
      <c r="AO493" s="18">
        <f t="shared" ca="1" si="266"/>
        <v>0</v>
      </c>
      <c r="AP493" s="18">
        <f t="shared" ca="1" si="266"/>
        <v>0</v>
      </c>
      <c r="AQ493" s="18">
        <f t="shared" ca="1" si="266"/>
        <v>0</v>
      </c>
      <c r="AR493" s="18">
        <f t="shared" ca="1" si="266"/>
        <v>0</v>
      </c>
      <c r="AS493" s="18">
        <f t="shared" ca="1" si="266"/>
        <v>0</v>
      </c>
      <c r="AT493" s="18">
        <f t="shared" ca="1" si="266"/>
        <v>0</v>
      </c>
      <c r="AU493" s="18">
        <f t="shared" ca="1" si="266"/>
        <v>0</v>
      </c>
      <c r="AV493" s="18">
        <f t="shared" ca="1" si="266"/>
        <v>0</v>
      </c>
      <c r="AW493" s="18">
        <f t="shared" ca="1" si="266"/>
        <v>0</v>
      </c>
      <c r="AX493" s="18">
        <f t="shared" ca="1" si="266"/>
        <v>0</v>
      </c>
      <c r="AY493" s="18">
        <f t="shared" ca="1" si="267"/>
        <v>0</v>
      </c>
      <c r="AZ493" s="18">
        <f t="shared" ca="1" si="267"/>
        <v>0</v>
      </c>
      <c r="BA493" s="18">
        <f t="shared" ca="1" si="267"/>
        <v>0</v>
      </c>
      <c r="BB493" s="18">
        <f t="shared" ca="1" si="267"/>
        <v>0</v>
      </c>
      <c r="BC493" s="18">
        <f t="shared" ca="1" si="267"/>
        <v>0</v>
      </c>
      <c r="BD493" s="18">
        <f t="shared" ca="1" si="267"/>
        <v>0</v>
      </c>
      <c r="BE493" s="18">
        <f t="shared" ca="1" si="267"/>
        <v>0</v>
      </c>
      <c r="BF493" s="18">
        <f t="shared" ca="1" si="267"/>
        <v>0</v>
      </c>
      <c r="BG493" s="18">
        <f t="shared" ca="1" si="267"/>
        <v>0</v>
      </c>
      <c r="BH493" s="18">
        <f t="shared" ca="1" si="267"/>
        <v>0</v>
      </c>
    </row>
    <row r="494" spans="8:60" x14ac:dyDescent="0.35">
      <c r="H494" s="2" t="str">
        <f t="shared" si="255"/>
        <v>PPA_1.5</v>
      </c>
      <c r="I494">
        <f t="shared" si="256"/>
        <v>10</v>
      </c>
      <c r="J494">
        <f t="shared" si="257"/>
        <v>10</v>
      </c>
      <c r="K494" s="18">
        <f t="shared" ca="1" si="263"/>
        <v>1.1605408250251485</v>
      </c>
      <c r="L494" s="18">
        <f t="shared" ca="1" si="263"/>
        <v>1.1433899753942351</v>
      </c>
      <c r="M494" s="18">
        <f t="shared" ca="1" si="263"/>
        <v>1.1264925865953057</v>
      </c>
      <c r="N494" s="18">
        <f t="shared" ca="1" si="263"/>
        <v>1.1098449129017791</v>
      </c>
      <c r="O494" s="18">
        <f t="shared" ca="1" si="263"/>
        <v>1.0934432639426397</v>
      </c>
      <c r="P494" s="18">
        <f t="shared" ca="1" si="263"/>
        <v>1.0772840038843743</v>
      </c>
      <c r="Q494" s="18">
        <f t="shared" ca="1" si="263"/>
        <v>1.0613635506249994</v>
      </c>
      <c r="R494" s="18">
        <f t="shared" ca="1" si="263"/>
        <v>1.0456783749999996</v>
      </c>
      <c r="S494" s="18">
        <f t="shared" ca="1" si="263"/>
        <v>1.0302249999999997</v>
      </c>
      <c r="T494" s="18">
        <f t="shared" ca="1" si="263"/>
        <v>1.0149999999999999</v>
      </c>
      <c r="U494" s="18">
        <f t="shared" ca="1" si="264"/>
        <v>1</v>
      </c>
      <c r="V494" s="18">
        <f t="shared" ca="1" si="264"/>
        <v>0</v>
      </c>
      <c r="W494" s="18">
        <f t="shared" ca="1" si="264"/>
        <v>0</v>
      </c>
      <c r="X494" s="18">
        <f t="shared" ca="1" si="264"/>
        <v>0</v>
      </c>
      <c r="Y494" s="18">
        <f t="shared" ca="1" si="264"/>
        <v>0</v>
      </c>
      <c r="Z494" s="18">
        <f t="shared" ca="1" si="264"/>
        <v>0</v>
      </c>
      <c r="AA494" s="18">
        <f t="shared" ca="1" si="264"/>
        <v>0</v>
      </c>
      <c r="AB494" s="18">
        <f t="shared" ca="1" si="264"/>
        <v>0</v>
      </c>
      <c r="AC494" s="18">
        <f t="shared" ca="1" si="264"/>
        <v>0</v>
      </c>
      <c r="AD494" s="18">
        <f t="shared" ca="1" si="264"/>
        <v>0</v>
      </c>
      <c r="AE494" s="18">
        <f t="shared" ca="1" si="265"/>
        <v>0</v>
      </c>
      <c r="AF494" s="18">
        <f t="shared" ca="1" si="265"/>
        <v>0</v>
      </c>
      <c r="AG494" s="18">
        <f t="shared" ca="1" si="265"/>
        <v>0</v>
      </c>
      <c r="AH494" s="18">
        <f t="shared" ca="1" si="265"/>
        <v>0</v>
      </c>
      <c r="AI494" s="18">
        <f t="shared" ca="1" si="265"/>
        <v>0</v>
      </c>
      <c r="AJ494" s="18">
        <f t="shared" ca="1" si="265"/>
        <v>0</v>
      </c>
      <c r="AK494" s="18">
        <f t="shared" ca="1" si="265"/>
        <v>0</v>
      </c>
      <c r="AL494" s="18">
        <f t="shared" ca="1" si="265"/>
        <v>0</v>
      </c>
      <c r="AM494" s="18">
        <f t="shared" ca="1" si="265"/>
        <v>0</v>
      </c>
      <c r="AN494" s="18">
        <f t="shared" ca="1" si="265"/>
        <v>0</v>
      </c>
      <c r="AO494" s="18">
        <f t="shared" ca="1" si="266"/>
        <v>0</v>
      </c>
      <c r="AP494" s="18">
        <f t="shared" ca="1" si="266"/>
        <v>0</v>
      </c>
      <c r="AQ494" s="18">
        <f t="shared" ca="1" si="266"/>
        <v>0</v>
      </c>
      <c r="AR494" s="18">
        <f t="shared" ca="1" si="266"/>
        <v>0</v>
      </c>
      <c r="AS494" s="18">
        <f t="shared" ca="1" si="266"/>
        <v>0</v>
      </c>
      <c r="AT494" s="18">
        <f t="shared" ca="1" si="266"/>
        <v>0</v>
      </c>
      <c r="AU494" s="18">
        <f t="shared" ca="1" si="266"/>
        <v>0</v>
      </c>
      <c r="AV494" s="18">
        <f t="shared" ca="1" si="266"/>
        <v>0</v>
      </c>
      <c r="AW494" s="18">
        <f t="shared" ca="1" si="266"/>
        <v>0</v>
      </c>
      <c r="AX494" s="18">
        <f t="shared" ca="1" si="266"/>
        <v>0</v>
      </c>
      <c r="AY494" s="18">
        <f t="shared" ca="1" si="267"/>
        <v>0</v>
      </c>
      <c r="AZ494" s="18">
        <f t="shared" ca="1" si="267"/>
        <v>0</v>
      </c>
      <c r="BA494" s="18">
        <f t="shared" ca="1" si="267"/>
        <v>0</v>
      </c>
      <c r="BB494" s="18">
        <f t="shared" ca="1" si="267"/>
        <v>0</v>
      </c>
      <c r="BC494" s="18">
        <f t="shared" ca="1" si="267"/>
        <v>0</v>
      </c>
      <c r="BD494" s="18">
        <f t="shared" ca="1" si="267"/>
        <v>0</v>
      </c>
      <c r="BE494" s="18">
        <f t="shared" ca="1" si="267"/>
        <v>0</v>
      </c>
      <c r="BF494" s="18">
        <f t="shared" ca="1" si="267"/>
        <v>0</v>
      </c>
      <c r="BG494" s="18">
        <f t="shared" ca="1" si="267"/>
        <v>0</v>
      </c>
      <c r="BH494" s="18">
        <f t="shared" ca="1" si="267"/>
        <v>0</v>
      </c>
    </row>
    <row r="495" spans="8:60" x14ac:dyDescent="0.35">
      <c r="H495" s="2" t="str">
        <f t="shared" si="255"/>
        <v>PPA_1.5</v>
      </c>
      <c r="I495">
        <f t="shared" si="256"/>
        <v>10</v>
      </c>
      <c r="J495">
        <f t="shared" si="257"/>
        <v>11</v>
      </c>
      <c r="K495" s="18">
        <f t="shared" ref="K495:T504" ca="1" si="268">IF(K$24&gt;$J495,0,OFFSET($K$2,$I495,$J495-K$24))</f>
        <v>1.1779489374005256</v>
      </c>
      <c r="L495" s="18">
        <f t="shared" ca="1" si="268"/>
        <v>1.1605408250251485</v>
      </c>
      <c r="M495" s="18">
        <f t="shared" ca="1" si="268"/>
        <v>1.1433899753942351</v>
      </c>
      <c r="N495" s="18">
        <f t="shared" ca="1" si="268"/>
        <v>1.1264925865953057</v>
      </c>
      <c r="O495" s="18">
        <f t="shared" ca="1" si="268"/>
        <v>1.1098449129017791</v>
      </c>
      <c r="P495" s="18">
        <f t="shared" ca="1" si="268"/>
        <v>1.0934432639426397</v>
      </c>
      <c r="Q495" s="18">
        <f t="shared" ca="1" si="268"/>
        <v>1.0772840038843743</v>
      </c>
      <c r="R495" s="18">
        <f t="shared" ca="1" si="268"/>
        <v>1.0613635506249994</v>
      </c>
      <c r="S495" s="18">
        <f t="shared" ca="1" si="268"/>
        <v>1.0456783749999996</v>
      </c>
      <c r="T495" s="18">
        <f t="shared" ca="1" si="268"/>
        <v>1.0302249999999997</v>
      </c>
      <c r="U495" s="18">
        <f t="shared" ref="U495:AD504" ca="1" si="269">IF(U$24&gt;$J495,0,OFFSET($K$2,$I495,$J495-U$24))</f>
        <v>1.0149999999999999</v>
      </c>
      <c r="V495" s="18">
        <f t="shared" ca="1" si="269"/>
        <v>1</v>
      </c>
      <c r="W495" s="18">
        <f t="shared" ca="1" si="269"/>
        <v>0</v>
      </c>
      <c r="X495" s="18">
        <f t="shared" ca="1" si="269"/>
        <v>0</v>
      </c>
      <c r="Y495" s="18">
        <f t="shared" ca="1" si="269"/>
        <v>0</v>
      </c>
      <c r="Z495" s="18">
        <f t="shared" ca="1" si="269"/>
        <v>0</v>
      </c>
      <c r="AA495" s="18">
        <f t="shared" ca="1" si="269"/>
        <v>0</v>
      </c>
      <c r="AB495" s="18">
        <f t="shared" ca="1" si="269"/>
        <v>0</v>
      </c>
      <c r="AC495" s="18">
        <f t="shared" ca="1" si="269"/>
        <v>0</v>
      </c>
      <c r="AD495" s="18">
        <f t="shared" ca="1" si="269"/>
        <v>0</v>
      </c>
      <c r="AE495" s="18">
        <f t="shared" ref="AE495:AN504" ca="1" si="270">IF(AE$24&gt;$J495,0,OFFSET($K$2,$I495,$J495-AE$24))</f>
        <v>0</v>
      </c>
      <c r="AF495" s="18">
        <f t="shared" ca="1" si="270"/>
        <v>0</v>
      </c>
      <c r="AG495" s="18">
        <f t="shared" ca="1" si="270"/>
        <v>0</v>
      </c>
      <c r="AH495" s="18">
        <f t="shared" ca="1" si="270"/>
        <v>0</v>
      </c>
      <c r="AI495" s="18">
        <f t="shared" ca="1" si="270"/>
        <v>0</v>
      </c>
      <c r="AJ495" s="18">
        <f t="shared" ca="1" si="270"/>
        <v>0</v>
      </c>
      <c r="AK495" s="18">
        <f t="shared" ca="1" si="270"/>
        <v>0</v>
      </c>
      <c r="AL495" s="18">
        <f t="shared" ca="1" si="270"/>
        <v>0</v>
      </c>
      <c r="AM495" s="18">
        <f t="shared" ca="1" si="270"/>
        <v>0</v>
      </c>
      <c r="AN495" s="18">
        <f t="shared" ca="1" si="270"/>
        <v>0</v>
      </c>
      <c r="AO495" s="18">
        <f t="shared" ref="AO495:AX504" ca="1" si="271">IF(AO$24&gt;$J495,0,OFFSET($K$2,$I495,$J495-AO$24))</f>
        <v>0</v>
      </c>
      <c r="AP495" s="18">
        <f t="shared" ca="1" si="271"/>
        <v>0</v>
      </c>
      <c r="AQ495" s="18">
        <f t="shared" ca="1" si="271"/>
        <v>0</v>
      </c>
      <c r="AR495" s="18">
        <f t="shared" ca="1" si="271"/>
        <v>0</v>
      </c>
      <c r="AS495" s="18">
        <f t="shared" ca="1" si="271"/>
        <v>0</v>
      </c>
      <c r="AT495" s="18">
        <f t="shared" ca="1" si="271"/>
        <v>0</v>
      </c>
      <c r="AU495" s="18">
        <f t="shared" ca="1" si="271"/>
        <v>0</v>
      </c>
      <c r="AV495" s="18">
        <f t="shared" ca="1" si="271"/>
        <v>0</v>
      </c>
      <c r="AW495" s="18">
        <f t="shared" ca="1" si="271"/>
        <v>0</v>
      </c>
      <c r="AX495" s="18">
        <f t="shared" ca="1" si="271"/>
        <v>0</v>
      </c>
      <c r="AY495" s="18">
        <f t="shared" ref="AY495:BH504" ca="1" si="272">IF(AY$24&gt;$J495,0,OFFSET($K$2,$I495,$J495-AY$24))</f>
        <v>0</v>
      </c>
      <c r="AZ495" s="18">
        <f t="shared" ca="1" si="272"/>
        <v>0</v>
      </c>
      <c r="BA495" s="18">
        <f t="shared" ca="1" si="272"/>
        <v>0</v>
      </c>
      <c r="BB495" s="18">
        <f t="shared" ca="1" si="272"/>
        <v>0</v>
      </c>
      <c r="BC495" s="18">
        <f t="shared" ca="1" si="272"/>
        <v>0</v>
      </c>
      <c r="BD495" s="18">
        <f t="shared" ca="1" si="272"/>
        <v>0</v>
      </c>
      <c r="BE495" s="18">
        <f t="shared" ca="1" si="272"/>
        <v>0</v>
      </c>
      <c r="BF495" s="18">
        <f t="shared" ca="1" si="272"/>
        <v>0</v>
      </c>
      <c r="BG495" s="18">
        <f t="shared" ca="1" si="272"/>
        <v>0</v>
      </c>
      <c r="BH495" s="18">
        <f t="shared" ca="1" si="272"/>
        <v>0</v>
      </c>
    </row>
    <row r="496" spans="8:60" x14ac:dyDescent="0.35">
      <c r="H496" s="2" t="str">
        <f t="shared" si="255"/>
        <v>PPA_1.5</v>
      </c>
      <c r="I496">
        <f t="shared" si="256"/>
        <v>10</v>
      </c>
      <c r="J496">
        <f t="shared" si="257"/>
        <v>12</v>
      </c>
      <c r="K496" s="18">
        <f t="shared" ca="1" si="268"/>
        <v>1.1956181714615333</v>
      </c>
      <c r="L496" s="18">
        <f t="shared" ca="1" si="268"/>
        <v>1.1779489374005256</v>
      </c>
      <c r="M496" s="18">
        <f t="shared" ca="1" si="268"/>
        <v>1.1605408250251485</v>
      </c>
      <c r="N496" s="18">
        <f t="shared" ca="1" si="268"/>
        <v>1.1433899753942351</v>
      </c>
      <c r="O496" s="18">
        <f t="shared" ca="1" si="268"/>
        <v>1.1264925865953057</v>
      </c>
      <c r="P496" s="18">
        <f t="shared" ca="1" si="268"/>
        <v>1.1098449129017791</v>
      </c>
      <c r="Q496" s="18">
        <f t="shared" ca="1" si="268"/>
        <v>1.0934432639426397</v>
      </c>
      <c r="R496" s="18">
        <f t="shared" ca="1" si="268"/>
        <v>1.0772840038843743</v>
      </c>
      <c r="S496" s="18">
        <f t="shared" ca="1" si="268"/>
        <v>1.0613635506249994</v>
      </c>
      <c r="T496" s="18">
        <f t="shared" ca="1" si="268"/>
        <v>1.0456783749999996</v>
      </c>
      <c r="U496" s="18">
        <f t="shared" ca="1" si="269"/>
        <v>1.0302249999999997</v>
      </c>
      <c r="V496" s="18">
        <f t="shared" ca="1" si="269"/>
        <v>1.0149999999999999</v>
      </c>
      <c r="W496" s="18">
        <f t="shared" ca="1" si="269"/>
        <v>1</v>
      </c>
      <c r="X496" s="18">
        <f t="shared" ca="1" si="269"/>
        <v>0</v>
      </c>
      <c r="Y496" s="18">
        <f t="shared" ca="1" si="269"/>
        <v>0</v>
      </c>
      <c r="Z496" s="18">
        <f t="shared" ca="1" si="269"/>
        <v>0</v>
      </c>
      <c r="AA496" s="18">
        <f t="shared" ca="1" si="269"/>
        <v>0</v>
      </c>
      <c r="AB496" s="18">
        <f t="shared" ca="1" si="269"/>
        <v>0</v>
      </c>
      <c r="AC496" s="18">
        <f t="shared" ca="1" si="269"/>
        <v>0</v>
      </c>
      <c r="AD496" s="18">
        <f t="shared" ca="1" si="269"/>
        <v>0</v>
      </c>
      <c r="AE496" s="18">
        <f t="shared" ca="1" si="270"/>
        <v>0</v>
      </c>
      <c r="AF496" s="18">
        <f t="shared" ca="1" si="270"/>
        <v>0</v>
      </c>
      <c r="AG496" s="18">
        <f t="shared" ca="1" si="270"/>
        <v>0</v>
      </c>
      <c r="AH496" s="18">
        <f t="shared" ca="1" si="270"/>
        <v>0</v>
      </c>
      <c r="AI496" s="18">
        <f t="shared" ca="1" si="270"/>
        <v>0</v>
      </c>
      <c r="AJ496" s="18">
        <f t="shared" ca="1" si="270"/>
        <v>0</v>
      </c>
      <c r="AK496" s="18">
        <f t="shared" ca="1" si="270"/>
        <v>0</v>
      </c>
      <c r="AL496" s="18">
        <f t="shared" ca="1" si="270"/>
        <v>0</v>
      </c>
      <c r="AM496" s="18">
        <f t="shared" ca="1" si="270"/>
        <v>0</v>
      </c>
      <c r="AN496" s="18">
        <f t="shared" ca="1" si="270"/>
        <v>0</v>
      </c>
      <c r="AO496" s="18">
        <f t="shared" ca="1" si="271"/>
        <v>0</v>
      </c>
      <c r="AP496" s="18">
        <f t="shared" ca="1" si="271"/>
        <v>0</v>
      </c>
      <c r="AQ496" s="18">
        <f t="shared" ca="1" si="271"/>
        <v>0</v>
      </c>
      <c r="AR496" s="18">
        <f t="shared" ca="1" si="271"/>
        <v>0</v>
      </c>
      <c r="AS496" s="18">
        <f t="shared" ca="1" si="271"/>
        <v>0</v>
      </c>
      <c r="AT496" s="18">
        <f t="shared" ca="1" si="271"/>
        <v>0</v>
      </c>
      <c r="AU496" s="18">
        <f t="shared" ca="1" si="271"/>
        <v>0</v>
      </c>
      <c r="AV496" s="18">
        <f t="shared" ca="1" si="271"/>
        <v>0</v>
      </c>
      <c r="AW496" s="18">
        <f t="shared" ca="1" si="271"/>
        <v>0</v>
      </c>
      <c r="AX496" s="18">
        <f t="shared" ca="1" si="271"/>
        <v>0</v>
      </c>
      <c r="AY496" s="18">
        <f t="shared" ca="1" si="272"/>
        <v>0</v>
      </c>
      <c r="AZ496" s="18">
        <f t="shared" ca="1" si="272"/>
        <v>0</v>
      </c>
      <c r="BA496" s="18">
        <f t="shared" ca="1" si="272"/>
        <v>0</v>
      </c>
      <c r="BB496" s="18">
        <f t="shared" ca="1" si="272"/>
        <v>0</v>
      </c>
      <c r="BC496" s="18">
        <f t="shared" ca="1" si="272"/>
        <v>0</v>
      </c>
      <c r="BD496" s="18">
        <f t="shared" ca="1" si="272"/>
        <v>0</v>
      </c>
      <c r="BE496" s="18">
        <f t="shared" ca="1" si="272"/>
        <v>0</v>
      </c>
      <c r="BF496" s="18">
        <f t="shared" ca="1" si="272"/>
        <v>0</v>
      </c>
      <c r="BG496" s="18">
        <f t="shared" ca="1" si="272"/>
        <v>0</v>
      </c>
      <c r="BH496" s="18">
        <f t="shared" ca="1" si="272"/>
        <v>0</v>
      </c>
    </row>
    <row r="497" spans="8:60" x14ac:dyDescent="0.35">
      <c r="H497" s="2" t="str">
        <f t="shared" si="255"/>
        <v>PPA_1.5</v>
      </c>
      <c r="I497">
        <f t="shared" si="256"/>
        <v>10</v>
      </c>
      <c r="J497">
        <f t="shared" si="257"/>
        <v>13</v>
      </c>
      <c r="K497" s="18">
        <f t="shared" ca="1" si="268"/>
        <v>1.2135524440334562</v>
      </c>
      <c r="L497" s="18">
        <f t="shared" ca="1" si="268"/>
        <v>1.1956181714615333</v>
      </c>
      <c r="M497" s="18">
        <f t="shared" ca="1" si="268"/>
        <v>1.1779489374005256</v>
      </c>
      <c r="N497" s="18">
        <f t="shared" ca="1" si="268"/>
        <v>1.1605408250251485</v>
      </c>
      <c r="O497" s="18">
        <f t="shared" ca="1" si="268"/>
        <v>1.1433899753942351</v>
      </c>
      <c r="P497" s="18">
        <f t="shared" ca="1" si="268"/>
        <v>1.1264925865953057</v>
      </c>
      <c r="Q497" s="18">
        <f t="shared" ca="1" si="268"/>
        <v>1.1098449129017791</v>
      </c>
      <c r="R497" s="18">
        <f t="shared" ca="1" si="268"/>
        <v>1.0934432639426397</v>
      </c>
      <c r="S497" s="18">
        <f t="shared" ca="1" si="268"/>
        <v>1.0772840038843743</v>
      </c>
      <c r="T497" s="18">
        <f t="shared" ca="1" si="268"/>
        <v>1.0613635506249994</v>
      </c>
      <c r="U497" s="18">
        <f t="shared" ca="1" si="269"/>
        <v>1.0456783749999996</v>
      </c>
      <c r="V497" s="18">
        <f t="shared" ca="1" si="269"/>
        <v>1.0302249999999997</v>
      </c>
      <c r="W497" s="18">
        <f t="shared" ca="1" si="269"/>
        <v>1.0149999999999999</v>
      </c>
      <c r="X497" s="18">
        <f t="shared" ca="1" si="269"/>
        <v>1</v>
      </c>
      <c r="Y497" s="18">
        <f t="shared" ca="1" si="269"/>
        <v>0</v>
      </c>
      <c r="Z497" s="18">
        <f t="shared" ca="1" si="269"/>
        <v>0</v>
      </c>
      <c r="AA497" s="18">
        <f t="shared" ca="1" si="269"/>
        <v>0</v>
      </c>
      <c r="AB497" s="18">
        <f t="shared" ca="1" si="269"/>
        <v>0</v>
      </c>
      <c r="AC497" s="18">
        <f t="shared" ca="1" si="269"/>
        <v>0</v>
      </c>
      <c r="AD497" s="18">
        <f t="shared" ca="1" si="269"/>
        <v>0</v>
      </c>
      <c r="AE497" s="18">
        <f t="shared" ca="1" si="270"/>
        <v>0</v>
      </c>
      <c r="AF497" s="18">
        <f t="shared" ca="1" si="270"/>
        <v>0</v>
      </c>
      <c r="AG497" s="18">
        <f t="shared" ca="1" si="270"/>
        <v>0</v>
      </c>
      <c r="AH497" s="18">
        <f t="shared" ca="1" si="270"/>
        <v>0</v>
      </c>
      <c r="AI497" s="18">
        <f t="shared" ca="1" si="270"/>
        <v>0</v>
      </c>
      <c r="AJ497" s="18">
        <f t="shared" ca="1" si="270"/>
        <v>0</v>
      </c>
      <c r="AK497" s="18">
        <f t="shared" ca="1" si="270"/>
        <v>0</v>
      </c>
      <c r="AL497" s="18">
        <f t="shared" ca="1" si="270"/>
        <v>0</v>
      </c>
      <c r="AM497" s="18">
        <f t="shared" ca="1" si="270"/>
        <v>0</v>
      </c>
      <c r="AN497" s="18">
        <f t="shared" ca="1" si="270"/>
        <v>0</v>
      </c>
      <c r="AO497" s="18">
        <f t="shared" ca="1" si="271"/>
        <v>0</v>
      </c>
      <c r="AP497" s="18">
        <f t="shared" ca="1" si="271"/>
        <v>0</v>
      </c>
      <c r="AQ497" s="18">
        <f t="shared" ca="1" si="271"/>
        <v>0</v>
      </c>
      <c r="AR497" s="18">
        <f t="shared" ca="1" si="271"/>
        <v>0</v>
      </c>
      <c r="AS497" s="18">
        <f t="shared" ca="1" si="271"/>
        <v>0</v>
      </c>
      <c r="AT497" s="18">
        <f t="shared" ca="1" si="271"/>
        <v>0</v>
      </c>
      <c r="AU497" s="18">
        <f t="shared" ca="1" si="271"/>
        <v>0</v>
      </c>
      <c r="AV497" s="18">
        <f t="shared" ca="1" si="271"/>
        <v>0</v>
      </c>
      <c r="AW497" s="18">
        <f t="shared" ca="1" si="271"/>
        <v>0</v>
      </c>
      <c r="AX497" s="18">
        <f t="shared" ca="1" si="271"/>
        <v>0</v>
      </c>
      <c r="AY497" s="18">
        <f t="shared" ca="1" si="272"/>
        <v>0</v>
      </c>
      <c r="AZ497" s="18">
        <f t="shared" ca="1" si="272"/>
        <v>0</v>
      </c>
      <c r="BA497" s="18">
        <f t="shared" ca="1" si="272"/>
        <v>0</v>
      </c>
      <c r="BB497" s="18">
        <f t="shared" ca="1" si="272"/>
        <v>0</v>
      </c>
      <c r="BC497" s="18">
        <f t="shared" ca="1" si="272"/>
        <v>0</v>
      </c>
      <c r="BD497" s="18">
        <f t="shared" ca="1" si="272"/>
        <v>0</v>
      </c>
      <c r="BE497" s="18">
        <f t="shared" ca="1" si="272"/>
        <v>0</v>
      </c>
      <c r="BF497" s="18">
        <f t="shared" ca="1" si="272"/>
        <v>0</v>
      </c>
      <c r="BG497" s="18">
        <f t="shared" ca="1" si="272"/>
        <v>0</v>
      </c>
      <c r="BH497" s="18">
        <f t="shared" ca="1" si="272"/>
        <v>0</v>
      </c>
    </row>
    <row r="498" spans="8:60" x14ac:dyDescent="0.35">
      <c r="H498" s="2" t="str">
        <f t="shared" si="255"/>
        <v>PPA_1.5</v>
      </c>
      <c r="I498">
        <f t="shared" si="256"/>
        <v>10</v>
      </c>
      <c r="J498">
        <f t="shared" si="257"/>
        <v>14</v>
      </c>
      <c r="K498" s="18">
        <f t="shared" ca="1" si="268"/>
        <v>1.2317557306939577</v>
      </c>
      <c r="L498" s="18">
        <f t="shared" ca="1" si="268"/>
        <v>1.2135524440334562</v>
      </c>
      <c r="M498" s="18">
        <f t="shared" ca="1" si="268"/>
        <v>1.1956181714615333</v>
      </c>
      <c r="N498" s="18">
        <f t="shared" ca="1" si="268"/>
        <v>1.1779489374005256</v>
      </c>
      <c r="O498" s="18">
        <f t="shared" ca="1" si="268"/>
        <v>1.1605408250251485</v>
      </c>
      <c r="P498" s="18">
        <f t="shared" ca="1" si="268"/>
        <v>1.1433899753942351</v>
      </c>
      <c r="Q498" s="18">
        <f t="shared" ca="1" si="268"/>
        <v>1.1264925865953057</v>
      </c>
      <c r="R498" s="18">
        <f t="shared" ca="1" si="268"/>
        <v>1.1098449129017791</v>
      </c>
      <c r="S498" s="18">
        <f t="shared" ca="1" si="268"/>
        <v>1.0934432639426397</v>
      </c>
      <c r="T498" s="18">
        <f t="shared" ca="1" si="268"/>
        <v>1.0772840038843743</v>
      </c>
      <c r="U498" s="18">
        <f t="shared" ca="1" si="269"/>
        <v>1.0613635506249994</v>
      </c>
      <c r="V498" s="18">
        <f t="shared" ca="1" si="269"/>
        <v>1.0456783749999996</v>
      </c>
      <c r="W498" s="18">
        <f t="shared" ca="1" si="269"/>
        <v>1.0302249999999997</v>
      </c>
      <c r="X498" s="18">
        <f t="shared" ca="1" si="269"/>
        <v>1.0149999999999999</v>
      </c>
      <c r="Y498" s="18">
        <f t="shared" ca="1" si="269"/>
        <v>1</v>
      </c>
      <c r="Z498" s="18">
        <f t="shared" ca="1" si="269"/>
        <v>0</v>
      </c>
      <c r="AA498" s="18">
        <f t="shared" ca="1" si="269"/>
        <v>0</v>
      </c>
      <c r="AB498" s="18">
        <f t="shared" ca="1" si="269"/>
        <v>0</v>
      </c>
      <c r="AC498" s="18">
        <f t="shared" ca="1" si="269"/>
        <v>0</v>
      </c>
      <c r="AD498" s="18">
        <f t="shared" ca="1" si="269"/>
        <v>0</v>
      </c>
      <c r="AE498" s="18">
        <f t="shared" ca="1" si="270"/>
        <v>0</v>
      </c>
      <c r="AF498" s="18">
        <f t="shared" ca="1" si="270"/>
        <v>0</v>
      </c>
      <c r="AG498" s="18">
        <f t="shared" ca="1" si="270"/>
        <v>0</v>
      </c>
      <c r="AH498" s="18">
        <f t="shared" ca="1" si="270"/>
        <v>0</v>
      </c>
      <c r="AI498" s="18">
        <f t="shared" ca="1" si="270"/>
        <v>0</v>
      </c>
      <c r="AJ498" s="18">
        <f t="shared" ca="1" si="270"/>
        <v>0</v>
      </c>
      <c r="AK498" s="18">
        <f t="shared" ca="1" si="270"/>
        <v>0</v>
      </c>
      <c r="AL498" s="18">
        <f t="shared" ca="1" si="270"/>
        <v>0</v>
      </c>
      <c r="AM498" s="18">
        <f t="shared" ca="1" si="270"/>
        <v>0</v>
      </c>
      <c r="AN498" s="18">
        <f t="shared" ca="1" si="270"/>
        <v>0</v>
      </c>
      <c r="AO498" s="18">
        <f t="shared" ca="1" si="271"/>
        <v>0</v>
      </c>
      <c r="AP498" s="18">
        <f t="shared" ca="1" si="271"/>
        <v>0</v>
      </c>
      <c r="AQ498" s="18">
        <f t="shared" ca="1" si="271"/>
        <v>0</v>
      </c>
      <c r="AR498" s="18">
        <f t="shared" ca="1" si="271"/>
        <v>0</v>
      </c>
      <c r="AS498" s="18">
        <f t="shared" ca="1" si="271"/>
        <v>0</v>
      </c>
      <c r="AT498" s="18">
        <f t="shared" ca="1" si="271"/>
        <v>0</v>
      </c>
      <c r="AU498" s="18">
        <f t="shared" ca="1" si="271"/>
        <v>0</v>
      </c>
      <c r="AV498" s="18">
        <f t="shared" ca="1" si="271"/>
        <v>0</v>
      </c>
      <c r="AW498" s="18">
        <f t="shared" ca="1" si="271"/>
        <v>0</v>
      </c>
      <c r="AX498" s="18">
        <f t="shared" ca="1" si="271"/>
        <v>0</v>
      </c>
      <c r="AY498" s="18">
        <f t="shared" ca="1" si="272"/>
        <v>0</v>
      </c>
      <c r="AZ498" s="18">
        <f t="shared" ca="1" si="272"/>
        <v>0</v>
      </c>
      <c r="BA498" s="18">
        <f t="shared" ca="1" si="272"/>
        <v>0</v>
      </c>
      <c r="BB498" s="18">
        <f t="shared" ca="1" si="272"/>
        <v>0</v>
      </c>
      <c r="BC498" s="18">
        <f t="shared" ca="1" si="272"/>
        <v>0</v>
      </c>
      <c r="BD498" s="18">
        <f t="shared" ca="1" si="272"/>
        <v>0</v>
      </c>
      <c r="BE498" s="18">
        <f t="shared" ca="1" si="272"/>
        <v>0</v>
      </c>
      <c r="BF498" s="18">
        <f t="shared" ca="1" si="272"/>
        <v>0</v>
      </c>
      <c r="BG498" s="18">
        <f t="shared" ca="1" si="272"/>
        <v>0</v>
      </c>
      <c r="BH498" s="18">
        <f t="shared" ca="1" si="272"/>
        <v>0</v>
      </c>
    </row>
    <row r="499" spans="8:60" x14ac:dyDescent="0.35">
      <c r="H499" s="2" t="str">
        <f t="shared" si="255"/>
        <v>PPA_1.5</v>
      </c>
      <c r="I499">
        <f t="shared" si="256"/>
        <v>10</v>
      </c>
      <c r="J499">
        <f t="shared" si="257"/>
        <v>15</v>
      </c>
      <c r="K499" s="18">
        <f t="shared" ca="1" si="268"/>
        <v>1.2502320666543669</v>
      </c>
      <c r="L499" s="18">
        <f t="shared" ca="1" si="268"/>
        <v>1.2317557306939577</v>
      </c>
      <c r="M499" s="18">
        <f t="shared" ca="1" si="268"/>
        <v>1.2135524440334562</v>
      </c>
      <c r="N499" s="18">
        <f t="shared" ca="1" si="268"/>
        <v>1.1956181714615333</v>
      </c>
      <c r="O499" s="18">
        <f t="shared" ca="1" si="268"/>
        <v>1.1779489374005256</v>
      </c>
      <c r="P499" s="18">
        <f t="shared" ca="1" si="268"/>
        <v>1.1605408250251485</v>
      </c>
      <c r="Q499" s="18">
        <f t="shared" ca="1" si="268"/>
        <v>1.1433899753942351</v>
      </c>
      <c r="R499" s="18">
        <f t="shared" ca="1" si="268"/>
        <v>1.1264925865953057</v>
      </c>
      <c r="S499" s="18">
        <f t="shared" ca="1" si="268"/>
        <v>1.1098449129017791</v>
      </c>
      <c r="T499" s="18">
        <f t="shared" ca="1" si="268"/>
        <v>1.0934432639426397</v>
      </c>
      <c r="U499" s="18">
        <f t="shared" ca="1" si="269"/>
        <v>1.0772840038843743</v>
      </c>
      <c r="V499" s="18">
        <f t="shared" ca="1" si="269"/>
        <v>1.0613635506249994</v>
      </c>
      <c r="W499" s="18">
        <f t="shared" ca="1" si="269"/>
        <v>1.0456783749999996</v>
      </c>
      <c r="X499" s="18">
        <f t="shared" ca="1" si="269"/>
        <v>1.0302249999999997</v>
      </c>
      <c r="Y499" s="18">
        <f t="shared" ca="1" si="269"/>
        <v>1.0149999999999999</v>
      </c>
      <c r="Z499" s="18">
        <f t="shared" ca="1" si="269"/>
        <v>1</v>
      </c>
      <c r="AA499" s="18">
        <f t="shared" ca="1" si="269"/>
        <v>0</v>
      </c>
      <c r="AB499" s="18">
        <f t="shared" ca="1" si="269"/>
        <v>0</v>
      </c>
      <c r="AC499" s="18">
        <f t="shared" ca="1" si="269"/>
        <v>0</v>
      </c>
      <c r="AD499" s="18">
        <f t="shared" ca="1" si="269"/>
        <v>0</v>
      </c>
      <c r="AE499" s="18">
        <f t="shared" ca="1" si="270"/>
        <v>0</v>
      </c>
      <c r="AF499" s="18">
        <f t="shared" ca="1" si="270"/>
        <v>0</v>
      </c>
      <c r="AG499" s="18">
        <f t="shared" ca="1" si="270"/>
        <v>0</v>
      </c>
      <c r="AH499" s="18">
        <f t="shared" ca="1" si="270"/>
        <v>0</v>
      </c>
      <c r="AI499" s="18">
        <f t="shared" ca="1" si="270"/>
        <v>0</v>
      </c>
      <c r="AJ499" s="18">
        <f t="shared" ca="1" si="270"/>
        <v>0</v>
      </c>
      <c r="AK499" s="18">
        <f t="shared" ca="1" si="270"/>
        <v>0</v>
      </c>
      <c r="AL499" s="18">
        <f t="shared" ca="1" si="270"/>
        <v>0</v>
      </c>
      <c r="AM499" s="18">
        <f t="shared" ca="1" si="270"/>
        <v>0</v>
      </c>
      <c r="AN499" s="18">
        <f t="shared" ca="1" si="270"/>
        <v>0</v>
      </c>
      <c r="AO499" s="18">
        <f t="shared" ca="1" si="271"/>
        <v>0</v>
      </c>
      <c r="AP499" s="18">
        <f t="shared" ca="1" si="271"/>
        <v>0</v>
      </c>
      <c r="AQ499" s="18">
        <f t="shared" ca="1" si="271"/>
        <v>0</v>
      </c>
      <c r="AR499" s="18">
        <f t="shared" ca="1" si="271"/>
        <v>0</v>
      </c>
      <c r="AS499" s="18">
        <f t="shared" ca="1" si="271"/>
        <v>0</v>
      </c>
      <c r="AT499" s="18">
        <f t="shared" ca="1" si="271"/>
        <v>0</v>
      </c>
      <c r="AU499" s="18">
        <f t="shared" ca="1" si="271"/>
        <v>0</v>
      </c>
      <c r="AV499" s="18">
        <f t="shared" ca="1" si="271"/>
        <v>0</v>
      </c>
      <c r="AW499" s="18">
        <f t="shared" ca="1" si="271"/>
        <v>0</v>
      </c>
      <c r="AX499" s="18">
        <f t="shared" ca="1" si="271"/>
        <v>0</v>
      </c>
      <c r="AY499" s="18">
        <f t="shared" ca="1" si="272"/>
        <v>0</v>
      </c>
      <c r="AZ499" s="18">
        <f t="shared" ca="1" si="272"/>
        <v>0</v>
      </c>
      <c r="BA499" s="18">
        <f t="shared" ca="1" si="272"/>
        <v>0</v>
      </c>
      <c r="BB499" s="18">
        <f t="shared" ca="1" si="272"/>
        <v>0</v>
      </c>
      <c r="BC499" s="18">
        <f t="shared" ca="1" si="272"/>
        <v>0</v>
      </c>
      <c r="BD499" s="18">
        <f t="shared" ca="1" si="272"/>
        <v>0</v>
      </c>
      <c r="BE499" s="18">
        <f t="shared" ca="1" si="272"/>
        <v>0</v>
      </c>
      <c r="BF499" s="18">
        <f t="shared" ca="1" si="272"/>
        <v>0</v>
      </c>
      <c r="BG499" s="18">
        <f t="shared" ca="1" si="272"/>
        <v>0</v>
      </c>
      <c r="BH499" s="18">
        <f t="shared" ca="1" si="272"/>
        <v>0</v>
      </c>
    </row>
    <row r="500" spans="8:60" x14ac:dyDescent="0.35">
      <c r="H500" s="2" t="str">
        <f t="shared" si="255"/>
        <v>PPA_1.5</v>
      </c>
      <c r="I500">
        <f t="shared" si="256"/>
        <v>10</v>
      </c>
      <c r="J500">
        <f t="shared" si="257"/>
        <v>16</v>
      </c>
      <c r="K500" s="18">
        <f t="shared" ca="1" si="268"/>
        <v>1.2689855476541823</v>
      </c>
      <c r="L500" s="18">
        <f t="shared" ca="1" si="268"/>
        <v>1.2502320666543669</v>
      </c>
      <c r="M500" s="18">
        <f t="shared" ca="1" si="268"/>
        <v>1.2317557306939577</v>
      </c>
      <c r="N500" s="18">
        <f t="shared" ca="1" si="268"/>
        <v>1.2135524440334562</v>
      </c>
      <c r="O500" s="18">
        <f t="shared" ca="1" si="268"/>
        <v>1.1956181714615333</v>
      </c>
      <c r="P500" s="18">
        <f t="shared" ca="1" si="268"/>
        <v>1.1779489374005256</v>
      </c>
      <c r="Q500" s="18">
        <f t="shared" ca="1" si="268"/>
        <v>1.1605408250251485</v>
      </c>
      <c r="R500" s="18">
        <f t="shared" ca="1" si="268"/>
        <v>1.1433899753942351</v>
      </c>
      <c r="S500" s="18">
        <f t="shared" ca="1" si="268"/>
        <v>1.1264925865953057</v>
      </c>
      <c r="T500" s="18">
        <f t="shared" ca="1" si="268"/>
        <v>1.1098449129017791</v>
      </c>
      <c r="U500" s="18">
        <f t="shared" ca="1" si="269"/>
        <v>1.0934432639426397</v>
      </c>
      <c r="V500" s="18">
        <f t="shared" ca="1" si="269"/>
        <v>1.0772840038843743</v>
      </c>
      <c r="W500" s="18">
        <f t="shared" ca="1" si="269"/>
        <v>1.0613635506249994</v>
      </c>
      <c r="X500" s="18">
        <f t="shared" ca="1" si="269"/>
        <v>1.0456783749999996</v>
      </c>
      <c r="Y500" s="18">
        <f t="shared" ca="1" si="269"/>
        <v>1.0302249999999997</v>
      </c>
      <c r="Z500" s="18">
        <f t="shared" ca="1" si="269"/>
        <v>1.0149999999999999</v>
      </c>
      <c r="AA500" s="18">
        <f t="shared" ca="1" si="269"/>
        <v>1</v>
      </c>
      <c r="AB500" s="18">
        <f t="shared" ca="1" si="269"/>
        <v>0</v>
      </c>
      <c r="AC500" s="18">
        <f t="shared" ca="1" si="269"/>
        <v>0</v>
      </c>
      <c r="AD500" s="18">
        <f t="shared" ca="1" si="269"/>
        <v>0</v>
      </c>
      <c r="AE500" s="18">
        <f t="shared" ca="1" si="270"/>
        <v>0</v>
      </c>
      <c r="AF500" s="18">
        <f t="shared" ca="1" si="270"/>
        <v>0</v>
      </c>
      <c r="AG500" s="18">
        <f t="shared" ca="1" si="270"/>
        <v>0</v>
      </c>
      <c r="AH500" s="18">
        <f t="shared" ca="1" si="270"/>
        <v>0</v>
      </c>
      <c r="AI500" s="18">
        <f t="shared" ca="1" si="270"/>
        <v>0</v>
      </c>
      <c r="AJ500" s="18">
        <f t="shared" ca="1" si="270"/>
        <v>0</v>
      </c>
      <c r="AK500" s="18">
        <f t="shared" ca="1" si="270"/>
        <v>0</v>
      </c>
      <c r="AL500" s="18">
        <f t="shared" ca="1" si="270"/>
        <v>0</v>
      </c>
      <c r="AM500" s="18">
        <f t="shared" ca="1" si="270"/>
        <v>0</v>
      </c>
      <c r="AN500" s="18">
        <f t="shared" ca="1" si="270"/>
        <v>0</v>
      </c>
      <c r="AO500" s="18">
        <f t="shared" ca="1" si="271"/>
        <v>0</v>
      </c>
      <c r="AP500" s="18">
        <f t="shared" ca="1" si="271"/>
        <v>0</v>
      </c>
      <c r="AQ500" s="18">
        <f t="shared" ca="1" si="271"/>
        <v>0</v>
      </c>
      <c r="AR500" s="18">
        <f t="shared" ca="1" si="271"/>
        <v>0</v>
      </c>
      <c r="AS500" s="18">
        <f t="shared" ca="1" si="271"/>
        <v>0</v>
      </c>
      <c r="AT500" s="18">
        <f t="shared" ca="1" si="271"/>
        <v>0</v>
      </c>
      <c r="AU500" s="18">
        <f t="shared" ca="1" si="271"/>
        <v>0</v>
      </c>
      <c r="AV500" s="18">
        <f t="shared" ca="1" si="271"/>
        <v>0</v>
      </c>
      <c r="AW500" s="18">
        <f t="shared" ca="1" si="271"/>
        <v>0</v>
      </c>
      <c r="AX500" s="18">
        <f t="shared" ca="1" si="271"/>
        <v>0</v>
      </c>
      <c r="AY500" s="18">
        <f t="shared" ca="1" si="272"/>
        <v>0</v>
      </c>
      <c r="AZ500" s="18">
        <f t="shared" ca="1" si="272"/>
        <v>0</v>
      </c>
      <c r="BA500" s="18">
        <f t="shared" ca="1" si="272"/>
        <v>0</v>
      </c>
      <c r="BB500" s="18">
        <f t="shared" ca="1" si="272"/>
        <v>0</v>
      </c>
      <c r="BC500" s="18">
        <f t="shared" ca="1" si="272"/>
        <v>0</v>
      </c>
      <c r="BD500" s="18">
        <f t="shared" ca="1" si="272"/>
        <v>0</v>
      </c>
      <c r="BE500" s="18">
        <f t="shared" ca="1" si="272"/>
        <v>0</v>
      </c>
      <c r="BF500" s="18">
        <f t="shared" ca="1" si="272"/>
        <v>0</v>
      </c>
      <c r="BG500" s="18">
        <f t="shared" ca="1" si="272"/>
        <v>0</v>
      </c>
      <c r="BH500" s="18">
        <f t="shared" ca="1" si="272"/>
        <v>0</v>
      </c>
    </row>
    <row r="501" spans="8:60" x14ac:dyDescent="0.35">
      <c r="H501" s="2" t="str">
        <f t="shared" si="255"/>
        <v>PPA_1.5</v>
      </c>
      <c r="I501">
        <f t="shared" si="256"/>
        <v>10</v>
      </c>
      <c r="J501">
        <f t="shared" si="257"/>
        <v>17</v>
      </c>
      <c r="K501" s="18">
        <f t="shared" ca="1" si="268"/>
        <v>1.2880203308689948</v>
      </c>
      <c r="L501" s="18">
        <f t="shared" ca="1" si="268"/>
        <v>1.2689855476541823</v>
      </c>
      <c r="M501" s="18">
        <f t="shared" ca="1" si="268"/>
        <v>1.2502320666543669</v>
      </c>
      <c r="N501" s="18">
        <f t="shared" ca="1" si="268"/>
        <v>1.2317557306939577</v>
      </c>
      <c r="O501" s="18">
        <f t="shared" ca="1" si="268"/>
        <v>1.2135524440334562</v>
      </c>
      <c r="P501" s="18">
        <f t="shared" ca="1" si="268"/>
        <v>1.1956181714615333</v>
      </c>
      <c r="Q501" s="18">
        <f t="shared" ca="1" si="268"/>
        <v>1.1779489374005256</v>
      </c>
      <c r="R501" s="18">
        <f t="shared" ca="1" si="268"/>
        <v>1.1605408250251485</v>
      </c>
      <c r="S501" s="18">
        <f t="shared" ca="1" si="268"/>
        <v>1.1433899753942351</v>
      </c>
      <c r="T501" s="18">
        <f t="shared" ca="1" si="268"/>
        <v>1.1264925865953057</v>
      </c>
      <c r="U501" s="18">
        <f t="shared" ca="1" si="269"/>
        <v>1.1098449129017791</v>
      </c>
      <c r="V501" s="18">
        <f t="shared" ca="1" si="269"/>
        <v>1.0934432639426397</v>
      </c>
      <c r="W501" s="18">
        <f t="shared" ca="1" si="269"/>
        <v>1.0772840038843743</v>
      </c>
      <c r="X501" s="18">
        <f t="shared" ca="1" si="269"/>
        <v>1.0613635506249994</v>
      </c>
      <c r="Y501" s="18">
        <f t="shared" ca="1" si="269"/>
        <v>1.0456783749999996</v>
      </c>
      <c r="Z501" s="18">
        <f t="shared" ca="1" si="269"/>
        <v>1.0302249999999997</v>
      </c>
      <c r="AA501" s="18">
        <f t="shared" ca="1" si="269"/>
        <v>1.0149999999999999</v>
      </c>
      <c r="AB501" s="18">
        <f t="shared" ca="1" si="269"/>
        <v>1</v>
      </c>
      <c r="AC501" s="18">
        <f t="shared" ca="1" si="269"/>
        <v>0</v>
      </c>
      <c r="AD501" s="18">
        <f t="shared" ca="1" si="269"/>
        <v>0</v>
      </c>
      <c r="AE501" s="18">
        <f t="shared" ca="1" si="270"/>
        <v>0</v>
      </c>
      <c r="AF501" s="18">
        <f t="shared" ca="1" si="270"/>
        <v>0</v>
      </c>
      <c r="AG501" s="18">
        <f t="shared" ca="1" si="270"/>
        <v>0</v>
      </c>
      <c r="AH501" s="18">
        <f t="shared" ca="1" si="270"/>
        <v>0</v>
      </c>
      <c r="AI501" s="18">
        <f t="shared" ca="1" si="270"/>
        <v>0</v>
      </c>
      <c r="AJ501" s="18">
        <f t="shared" ca="1" si="270"/>
        <v>0</v>
      </c>
      <c r="AK501" s="18">
        <f t="shared" ca="1" si="270"/>
        <v>0</v>
      </c>
      <c r="AL501" s="18">
        <f t="shared" ca="1" si="270"/>
        <v>0</v>
      </c>
      <c r="AM501" s="18">
        <f t="shared" ca="1" si="270"/>
        <v>0</v>
      </c>
      <c r="AN501" s="18">
        <f t="shared" ca="1" si="270"/>
        <v>0</v>
      </c>
      <c r="AO501" s="18">
        <f t="shared" ca="1" si="271"/>
        <v>0</v>
      </c>
      <c r="AP501" s="18">
        <f t="shared" ca="1" si="271"/>
        <v>0</v>
      </c>
      <c r="AQ501" s="18">
        <f t="shared" ca="1" si="271"/>
        <v>0</v>
      </c>
      <c r="AR501" s="18">
        <f t="shared" ca="1" si="271"/>
        <v>0</v>
      </c>
      <c r="AS501" s="18">
        <f t="shared" ca="1" si="271"/>
        <v>0</v>
      </c>
      <c r="AT501" s="18">
        <f t="shared" ca="1" si="271"/>
        <v>0</v>
      </c>
      <c r="AU501" s="18">
        <f t="shared" ca="1" si="271"/>
        <v>0</v>
      </c>
      <c r="AV501" s="18">
        <f t="shared" ca="1" si="271"/>
        <v>0</v>
      </c>
      <c r="AW501" s="18">
        <f t="shared" ca="1" si="271"/>
        <v>0</v>
      </c>
      <c r="AX501" s="18">
        <f t="shared" ca="1" si="271"/>
        <v>0</v>
      </c>
      <c r="AY501" s="18">
        <f t="shared" ca="1" si="272"/>
        <v>0</v>
      </c>
      <c r="AZ501" s="18">
        <f t="shared" ca="1" si="272"/>
        <v>0</v>
      </c>
      <c r="BA501" s="18">
        <f t="shared" ca="1" si="272"/>
        <v>0</v>
      </c>
      <c r="BB501" s="18">
        <f t="shared" ca="1" si="272"/>
        <v>0</v>
      </c>
      <c r="BC501" s="18">
        <f t="shared" ca="1" si="272"/>
        <v>0</v>
      </c>
      <c r="BD501" s="18">
        <f t="shared" ca="1" si="272"/>
        <v>0</v>
      </c>
      <c r="BE501" s="18">
        <f t="shared" ca="1" si="272"/>
        <v>0</v>
      </c>
      <c r="BF501" s="18">
        <f t="shared" ca="1" si="272"/>
        <v>0</v>
      </c>
      <c r="BG501" s="18">
        <f t="shared" ca="1" si="272"/>
        <v>0</v>
      </c>
      <c r="BH501" s="18">
        <f t="shared" ca="1" si="272"/>
        <v>0</v>
      </c>
    </row>
    <row r="502" spans="8:60" x14ac:dyDescent="0.35">
      <c r="H502" s="2" t="str">
        <f t="shared" si="255"/>
        <v>PPA_1.5</v>
      </c>
      <c r="I502">
        <f t="shared" si="256"/>
        <v>10</v>
      </c>
      <c r="J502">
        <f t="shared" si="257"/>
        <v>18</v>
      </c>
      <c r="K502" s="18">
        <f t="shared" ca="1" si="268"/>
        <v>1.3073406358320296</v>
      </c>
      <c r="L502" s="18">
        <f t="shared" ca="1" si="268"/>
        <v>1.2880203308689948</v>
      </c>
      <c r="M502" s="18">
        <f t="shared" ca="1" si="268"/>
        <v>1.2689855476541823</v>
      </c>
      <c r="N502" s="18">
        <f t="shared" ca="1" si="268"/>
        <v>1.2502320666543669</v>
      </c>
      <c r="O502" s="18">
        <f t="shared" ca="1" si="268"/>
        <v>1.2317557306939577</v>
      </c>
      <c r="P502" s="18">
        <f t="shared" ca="1" si="268"/>
        <v>1.2135524440334562</v>
      </c>
      <c r="Q502" s="18">
        <f t="shared" ca="1" si="268"/>
        <v>1.1956181714615333</v>
      </c>
      <c r="R502" s="18">
        <f t="shared" ca="1" si="268"/>
        <v>1.1779489374005256</v>
      </c>
      <c r="S502" s="18">
        <f t="shared" ca="1" si="268"/>
        <v>1.1605408250251485</v>
      </c>
      <c r="T502" s="18">
        <f t="shared" ca="1" si="268"/>
        <v>1.1433899753942351</v>
      </c>
      <c r="U502" s="18">
        <f t="shared" ca="1" si="269"/>
        <v>1.1264925865953057</v>
      </c>
      <c r="V502" s="18">
        <f t="shared" ca="1" si="269"/>
        <v>1.1098449129017791</v>
      </c>
      <c r="W502" s="18">
        <f t="shared" ca="1" si="269"/>
        <v>1.0934432639426397</v>
      </c>
      <c r="X502" s="18">
        <f t="shared" ca="1" si="269"/>
        <v>1.0772840038843743</v>
      </c>
      <c r="Y502" s="18">
        <f t="shared" ca="1" si="269"/>
        <v>1.0613635506249994</v>
      </c>
      <c r="Z502" s="18">
        <f t="shared" ca="1" si="269"/>
        <v>1.0456783749999996</v>
      </c>
      <c r="AA502" s="18">
        <f t="shared" ca="1" si="269"/>
        <v>1.0302249999999997</v>
      </c>
      <c r="AB502" s="18">
        <f t="shared" ca="1" si="269"/>
        <v>1.0149999999999999</v>
      </c>
      <c r="AC502" s="18">
        <f t="shared" ca="1" si="269"/>
        <v>1</v>
      </c>
      <c r="AD502" s="18">
        <f t="shared" ca="1" si="269"/>
        <v>0</v>
      </c>
      <c r="AE502" s="18">
        <f t="shared" ca="1" si="270"/>
        <v>0</v>
      </c>
      <c r="AF502" s="18">
        <f t="shared" ca="1" si="270"/>
        <v>0</v>
      </c>
      <c r="AG502" s="18">
        <f t="shared" ca="1" si="270"/>
        <v>0</v>
      </c>
      <c r="AH502" s="18">
        <f t="shared" ca="1" si="270"/>
        <v>0</v>
      </c>
      <c r="AI502" s="18">
        <f t="shared" ca="1" si="270"/>
        <v>0</v>
      </c>
      <c r="AJ502" s="18">
        <f t="shared" ca="1" si="270"/>
        <v>0</v>
      </c>
      <c r="AK502" s="18">
        <f t="shared" ca="1" si="270"/>
        <v>0</v>
      </c>
      <c r="AL502" s="18">
        <f t="shared" ca="1" si="270"/>
        <v>0</v>
      </c>
      <c r="AM502" s="18">
        <f t="shared" ca="1" si="270"/>
        <v>0</v>
      </c>
      <c r="AN502" s="18">
        <f t="shared" ca="1" si="270"/>
        <v>0</v>
      </c>
      <c r="AO502" s="18">
        <f t="shared" ca="1" si="271"/>
        <v>0</v>
      </c>
      <c r="AP502" s="18">
        <f t="shared" ca="1" si="271"/>
        <v>0</v>
      </c>
      <c r="AQ502" s="18">
        <f t="shared" ca="1" si="271"/>
        <v>0</v>
      </c>
      <c r="AR502" s="18">
        <f t="shared" ca="1" si="271"/>
        <v>0</v>
      </c>
      <c r="AS502" s="18">
        <f t="shared" ca="1" si="271"/>
        <v>0</v>
      </c>
      <c r="AT502" s="18">
        <f t="shared" ca="1" si="271"/>
        <v>0</v>
      </c>
      <c r="AU502" s="18">
        <f t="shared" ca="1" si="271"/>
        <v>0</v>
      </c>
      <c r="AV502" s="18">
        <f t="shared" ca="1" si="271"/>
        <v>0</v>
      </c>
      <c r="AW502" s="18">
        <f t="shared" ca="1" si="271"/>
        <v>0</v>
      </c>
      <c r="AX502" s="18">
        <f t="shared" ca="1" si="271"/>
        <v>0</v>
      </c>
      <c r="AY502" s="18">
        <f t="shared" ca="1" si="272"/>
        <v>0</v>
      </c>
      <c r="AZ502" s="18">
        <f t="shared" ca="1" si="272"/>
        <v>0</v>
      </c>
      <c r="BA502" s="18">
        <f t="shared" ca="1" si="272"/>
        <v>0</v>
      </c>
      <c r="BB502" s="18">
        <f t="shared" ca="1" si="272"/>
        <v>0</v>
      </c>
      <c r="BC502" s="18">
        <f t="shared" ca="1" si="272"/>
        <v>0</v>
      </c>
      <c r="BD502" s="18">
        <f t="shared" ca="1" si="272"/>
        <v>0</v>
      </c>
      <c r="BE502" s="18">
        <f t="shared" ca="1" si="272"/>
        <v>0</v>
      </c>
      <c r="BF502" s="18">
        <f t="shared" ca="1" si="272"/>
        <v>0</v>
      </c>
      <c r="BG502" s="18">
        <f t="shared" ca="1" si="272"/>
        <v>0</v>
      </c>
      <c r="BH502" s="18">
        <f t="shared" ca="1" si="272"/>
        <v>0</v>
      </c>
    </row>
    <row r="503" spans="8:60" x14ac:dyDescent="0.35">
      <c r="H503" s="2" t="str">
        <f t="shared" si="255"/>
        <v>PPA_1.5</v>
      </c>
      <c r="I503">
        <f t="shared" si="256"/>
        <v>10</v>
      </c>
      <c r="J503">
        <f t="shared" si="257"/>
        <v>19</v>
      </c>
      <c r="K503" s="18">
        <f t="shared" ca="1" si="268"/>
        <v>1.32695074536951</v>
      </c>
      <c r="L503" s="18">
        <f t="shared" ca="1" si="268"/>
        <v>1.3073406358320296</v>
      </c>
      <c r="M503" s="18">
        <f t="shared" ca="1" si="268"/>
        <v>1.2880203308689948</v>
      </c>
      <c r="N503" s="18">
        <f t="shared" ca="1" si="268"/>
        <v>1.2689855476541823</v>
      </c>
      <c r="O503" s="18">
        <f t="shared" ca="1" si="268"/>
        <v>1.2502320666543669</v>
      </c>
      <c r="P503" s="18">
        <f t="shared" ca="1" si="268"/>
        <v>1.2317557306939577</v>
      </c>
      <c r="Q503" s="18">
        <f t="shared" ca="1" si="268"/>
        <v>1.2135524440334562</v>
      </c>
      <c r="R503" s="18">
        <f t="shared" ca="1" si="268"/>
        <v>1.1956181714615333</v>
      </c>
      <c r="S503" s="18">
        <f t="shared" ca="1" si="268"/>
        <v>1.1779489374005256</v>
      </c>
      <c r="T503" s="18">
        <f t="shared" ca="1" si="268"/>
        <v>1.1605408250251485</v>
      </c>
      <c r="U503" s="18">
        <f t="shared" ca="1" si="269"/>
        <v>1.1433899753942351</v>
      </c>
      <c r="V503" s="18">
        <f t="shared" ca="1" si="269"/>
        <v>1.1264925865953057</v>
      </c>
      <c r="W503" s="18">
        <f t="shared" ca="1" si="269"/>
        <v>1.1098449129017791</v>
      </c>
      <c r="X503" s="18">
        <f t="shared" ca="1" si="269"/>
        <v>1.0934432639426397</v>
      </c>
      <c r="Y503" s="18">
        <f t="shared" ca="1" si="269"/>
        <v>1.0772840038843743</v>
      </c>
      <c r="Z503" s="18">
        <f t="shared" ca="1" si="269"/>
        <v>1.0613635506249994</v>
      </c>
      <c r="AA503" s="18">
        <f t="shared" ca="1" si="269"/>
        <v>1.0456783749999996</v>
      </c>
      <c r="AB503" s="18">
        <f t="shared" ca="1" si="269"/>
        <v>1.0302249999999997</v>
      </c>
      <c r="AC503" s="18">
        <f t="shared" ca="1" si="269"/>
        <v>1.0149999999999999</v>
      </c>
      <c r="AD503" s="18">
        <f t="shared" ca="1" si="269"/>
        <v>1</v>
      </c>
      <c r="AE503" s="18">
        <f t="shared" ca="1" si="270"/>
        <v>0</v>
      </c>
      <c r="AF503" s="18">
        <f t="shared" ca="1" si="270"/>
        <v>0</v>
      </c>
      <c r="AG503" s="18">
        <f t="shared" ca="1" si="270"/>
        <v>0</v>
      </c>
      <c r="AH503" s="18">
        <f t="shared" ca="1" si="270"/>
        <v>0</v>
      </c>
      <c r="AI503" s="18">
        <f t="shared" ca="1" si="270"/>
        <v>0</v>
      </c>
      <c r="AJ503" s="18">
        <f t="shared" ca="1" si="270"/>
        <v>0</v>
      </c>
      <c r="AK503" s="18">
        <f t="shared" ca="1" si="270"/>
        <v>0</v>
      </c>
      <c r="AL503" s="18">
        <f t="shared" ca="1" si="270"/>
        <v>0</v>
      </c>
      <c r="AM503" s="18">
        <f t="shared" ca="1" si="270"/>
        <v>0</v>
      </c>
      <c r="AN503" s="18">
        <f t="shared" ca="1" si="270"/>
        <v>0</v>
      </c>
      <c r="AO503" s="18">
        <f t="shared" ca="1" si="271"/>
        <v>0</v>
      </c>
      <c r="AP503" s="18">
        <f t="shared" ca="1" si="271"/>
        <v>0</v>
      </c>
      <c r="AQ503" s="18">
        <f t="shared" ca="1" si="271"/>
        <v>0</v>
      </c>
      <c r="AR503" s="18">
        <f t="shared" ca="1" si="271"/>
        <v>0</v>
      </c>
      <c r="AS503" s="18">
        <f t="shared" ca="1" si="271"/>
        <v>0</v>
      </c>
      <c r="AT503" s="18">
        <f t="shared" ca="1" si="271"/>
        <v>0</v>
      </c>
      <c r="AU503" s="18">
        <f t="shared" ca="1" si="271"/>
        <v>0</v>
      </c>
      <c r="AV503" s="18">
        <f t="shared" ca="1" si="271"/>
        <v>0</v>
      </c>
      <c r="AW503" s="18">
        <f t="shared" ca="1" si="271"/>
        <v>0</v>
      </c>
      <c r="AX503" s="18">
        <f t="shared" ca="1" si="271"/>
        <v>0</v>
      </c>
      <c r="AY503" s="18">
        <f t="shared" ca="1" si="272"/>
        <v>0</v>
      </c>
      <c r="AZ503" s="18">
        <f t="shared" ca="1" si="272"/>
        <v>0</v>
      </c>
      <c r="BA503" s="18">
        <f t="shared" ca="1" si="272"/>
        <v>0</v>
      </c>
      <c r="BB503" s="18">
        <f t="shared" ca="1" si="272"/>
        <v>0</v>
      </c>
      <c r="BC503" s="18">
        <f t="shared" ca="1" si="272"/>
        <v>0</v>
      </c>
      <c r="BD503" s="18">
        <f t="shared" ca="1" si="272"/>
        <v>0</v>
      </c>
      <c r="BE503" s="18">
        <f t="shared" ca="1" si="272"/>
        <v>0</v>
      </c>
      <c r="BF503" s="18">
        <f t="shared" ca="1" si="272"/>
        <v>0</v>
      </c>
      <c r="BG503" s="18">
        <f t="shared" ca="1" si="272"/>
        <v>0</v>
      </c>
      <c r="BH503" s="18">
        <f t="shared" ca="1" si="272"/>
        <v>0</v>
      </c>
    </row>
    <row r="504" spans="8:60" x14ac:dyDescent="0.35">
      <c r="H504" s="2" t="str">
        <f t="shared" si="255"/>
        <v>PPA_1.5</v>
      </c>
      <c r="I504">
        <f t="shared" si="256"/>
        <v>10</v>
      </c>
      <c r="J504">
        <f t="shared" si="257"/>
        <v>20</v>
      </c>
      <c r="K504" s="18">
        <f t="shared" ca="1" si="268"/>
        <v>1.3468550065500522</v>
      </c>
      <c r="L504" s="18">
        <f t="shared" ca="1" si="268"/>
        <v>1.32695074536951</v>
      </c>
      <c r="M504" s="18">
        <f t="shared" ca="1" si="268"/>
        <v>1.3073406358320296</v>
      </c>
      <c r="N504" s="18">
        <f t="shared" ca="1" si="268"/>
        <v>1.2880203308689948</v>
      </c>
      <c r="O504" s="18">
        <f t="shared" ca="1" si="268"/>
        <v>1.2689855476541823</v>
      </c>
      <c r="P504" s="18">
        <f t="shared" ca="1" si="268"/>
        <v>1.2502320666543669</v>
      </c>
      <c r="Q504" s="18">
        <f t="shared" ca="1" si="268"/>
        <v>1.2317557306939577</v>
      </c>
      <c r="R504" s="18">
        <f t="shared" ca="1" si="268"/>
        <v>1.2135524440334562</v>
      </c>
      <c r="S504" s="18">
        <f t="shared" ca="1" si="268"/>
        <v>1.1956181714615333</v>
      </c>
      <c r="T504" s="18">
        <f t="shared" ca="1" si="268"/>
        <v>1.1779489374005256</v>
      </c>
      <c r="U504" s="18">
        <f t="shared" ca="1" si="269"/>
        <v>1.1605408250251485</v>
      </c>
      <c r="V504" s="18">
        <f t="shared" ca="1" si="269"/>
        <v>1.1433899753942351</v>
      </c>
      <c r="W504" s="18">
        <f t="shared" ca="1" si="269"/>
        <v>1.1264925865953057</v>
      </c>
      <c r="X504" s="18">
        <f t="shared" ca="1" si="269"/>
        <v>1.1098449129017791</v>
      </c>
      <c r="Y504" s="18">
        <f t="shared" ca="1" si="269"/>
        <v>1.0934432639426397</v>
      </c>
      <c r="Z504" s="18">
        <f t="shared" ca="1" si="269"/>
        <v>1.0772840038843743</v>
      </c>
      <c r="AA504" s="18">
        <f t="shared" ca="1" si="269"/>
        <v>1.0613635506249994</v>
      </c>
      <c r="AB504" s="18">
        <f t="shared" ca="1" si="269"/>
        <v>1.0456783749999996</v>
      </c>
      <c r="AC504" s="18">
        <f t="shared" ca="1" si="269"/>
        <v>1.0302249999999997</v>
      </c>
      <c r="AD504" s="18">
        <f t="shared" ca="1" si="269"/>
        <v>1.0149999999999999</v>
      </c>
      <c r="AE504" s="18">
        <f t="shared" ca="1" si="270"/>
        <v>1</v>
      </c>
      <c r="AF504" s="18">
        <f t="shared" ca="1" si="270"/>
        <v>0</v>
      </c>
      <c r="AG504" s="18">
        <f t="shared" ca="1" si="270"/>
        <v>0</v>
      </c>
      <c r="AH504" s="18">
        <f t="shared" ca="1" si="270"/>
        <v>0</v>
      </c>
      <c r="AI504" s="18">
        <f t="shared" ca="1" si="270"/>
        <v>0</v>
      </c>
      <c r="AJ504" s="18">
        <f t="shared" ca="1" si="270"/>
        <v>0</v>
      </c>
      <c r="AK504" s="18">
        <f t="shared" ca="1" si="270"/>
        <v>0</v>
      </c>
      <c r="AL504" s="18">
        <f t="shared" ca="1" si="270"/>
        <v>0</v>
      </c>
      <c r="AM504" s="18">
        <f t="shared" ca="1" si="270"/>
        <v>0</v>
      </c>
      <c r="AN504" s="18">
        <f t="shared" ca="1" si="270"/>
        <v>0</v>
      </c>
      <c r="AO504" s="18">
        <f t="shared" ca="1" si="271"/>
        <v>0</v>
      </c>
      <c r="AP504" s="18">
        <f t="shared" ca="1" si="271"/>
        <v>0</v>
      </c>
      <c r="AQ504" s="18">
        <f t="shared" ca="1" si="271"/>
        <v>0</v>
      </c>
      <c r="AR504" s="18">
        <f t="shared" ca="1" si="271"/>
        <v>0</v>
      </c>
      <c r="AS504" s="18">
        <f t="shared" ca="1" si="271"/>
        <v>0</v>
      </c>
      <c r="AT504" s="18">
        <f t="shared" ca="1" si="271"/>
        <v>0</v>
      </c>
      <c r="AU504" s="18">
        <f t="shared" ca="1" si="271"/>
        <v>0</v>
      </c>
      <c r="AV504" s="18">
        <f t="shared" ca="1" si="271"/>
        <v>0</v>
      </c>
      <c r="AW504" s="18">
        <f t="shared" ca="1" si="271"/>
        <v>0</v>
      </c>
      <c r="AX504" s="18">
        <f t="shared" ca="1" si="271"/>
        <v>0</v>
      </c>
      <c r="AY504" s="18">
        <f t="shared" ca="1" si="272"/>
        <v>0</v>
      </c>
      <c r="AZ504" s="18">
        <f t="shared" ca="1" si="272"/>
        <v>0</v>
      </c>
      <c r="BA504" s="18">
        <f t="shared" ca="1" si="272"/>
        <v>0</v>
      </c>
      <c r="BB504" s="18">
        <f t="shared" ca="1" si="272"/>
        <v>0</v>
      </c>
      <c r="BC504" s="18">
        <f t="shared" ca="1" si="272"/>
        <v>0</v>
      </c>
      <c r="BD504" s="18">
        <f t="shared" ca="1" si="272"/>
        <v>0</v>
      </c>
      <c r="BE504" s="18">
        <f t="shared" ca="1" si="272"/>
        <v>0</v>
      </c>
      <c r="BF504" s="18">
        <f t="shared" ca="1" si="272"/>
        <v>0</v>
      </c>
      <c r="BG504" s="18">
        <f t="shared" ca="1" si="272"/>
        <v>0</v>
      </c>
      <c r="BH504" s="18">
        <f t="shared" ca="1" si="272"/>
        <v>0</v>
      </c>
    </row>
    <row r="505" spans="8:60" x14ac:dyDescent="0.35">
      <c r="H505" s="2" t="str">
        <f t="shared" si="255"/>
        <v>PPA_1.5</v>
      </c>
      <c r="I505">
        <f t="shared" si="256"/>
        <v>10</v>
      </c>
      <c r="J505">
        <f t="shared" si="257"/>
        <v>21</v>
      </c>
      <c r="K505" s="18">
        <f t="shared" ref="K505:T514" ca="1" si="273">IF(K$24&gt;$J505,0,OFFSET($K$2,$I505,$J505-K$24))</f>
        <v>1.3670578316483029</v>
      </c>
      <c r="L505" s="18">
        <f t="shared" ca="1" si="273"/>
        <v>1.3468550065500522</v>
      </c>
      <c r="M505" s="18">
        <f t="shared" ca="1" si="273"/>
        <v>1.32695074536951</v>
      </c>
      <c r="N505" s="18">
        <f t="shared" ca="1" si="273"/>
        <v>1.3073406358320296</v>
      </c>
      <c r="O505" s="18">
        <f t="shared" ca="1" si="273"/>
        <v>1.2880203308689948</v>
      </c>
      <c r="P505" s="18">
        <f t="shared" ca="1" si="273"/>
        <v>1.2689855476541823</v>
      </c>
      <c r="Q505" s="18">
        <f t="shared" ca="1" si="273"/>
        <v>1.2502320666543669</v>
      </c>
      <c r="R505" s="18">
        <f t="shared" ca="1" si="273"/>
        <v>1.2317557306939577</v>
      </c>
      <c r="S505" s="18">
        <f t="shared" ca="1" si="273"/>
        <v>1.2135524440334562</v>
      </c>
      <c r="T505" s="18">
        <f t="shared" ca="1" si="273"/>
        <v>1.1956181714615333</v>
      </c>
      <c r="U505" s="18">
        <f t="shared" ref="U505:AD514" ca="1" si="274">IF(U$24&gt;$J505,0,OFFSET($K$2,$I505,$J505-U$24))</f>
        <v>1.1779489374005256</v>
      </c>
      <c r="V505" s="18">
        <f t="shared" ca="1" si="274"/>
        <v>1.1605408250251485</v>
      </c>
      <c r="W505" s="18">
        <f t="shared" ca="1" si="274"/>
        <v>1.1433899753942351</v>
      </c>
      <c r="X505" s="18">
        <f t="shared" ca="1" si="274"/>
        <v>1.1264925865953057</v>
      </c>
      <c r="Y505" s="18">
        <f t="shared" ca="1" si="274"/>
        <v>1.1098449129017791</v>
      </c>
      <c r="Z505" s="18">
        <f t="shared" ca="1" si="274"/>
        <v>1.0934432639426397</v>
      </c>
      <c r="AA505" s="18">
        <f t="shared" ca="1" si="274"/>
        <v>1.0772840038843743</v>
      </c>
      <c r="AB505" s="18">
        <f t="shared" ca="1" si="274"/>
        <v>1.0613635506249994</v>
      </c>
      <c r="AC505" s="18">
        <f t="shared" ca="1" si="274"/>
        <v>1.0456783749999996</v>
      </c>
      <c r="AD505" s="18">
        <f t="shared" ca="1" si="274"/>
        <v>1.0302249999999997</v>
      </c>
      <c r="AE505" s="18">
        <f t="shared" ref="AE505:AN514" ca="1" si="275">IF(AE$24&gt;$J505,0,OFFSET($K$2,$I505,$J505-AE$24))</f>
        <v>1.0149999999999999</v>
      </c>
      <c r="AF505" s="18">
        <f t="shared" ca="1" si="275"/>
        <v>1</v>
      </c>
      <c r="AG505" s="18">
        <f t="shared" ca="1" si="275"/>
        <v>0</v>
      </c>
      <c r="AH505" s="18">
        <f t="shared" ca="1" si="275"/>
        <v>0</v>
      </c>
      <c r="AI505" s="18">
        <f t="shared" ca="1" si="275"/>
        <v>0</v>
      </c>
      <c r="AJ505" s="18">
        <f t="shared" ca="1" si="275"/>
        <v>0</v>
      </c>
      <c r="AK505" s="18">
        <f t="shared" ca="1" si="275"/>
        <v>0</v>
      </c>
      <c r="AL505" s="18">
        <f t="shared" ca="1" si="275"/>
        <v>0</v>
      </c>
      <c r="AM505" s="18">
        <f t="shared" ca="1" si="275"/>
        <v>0</v>
      </c>
      <c r="AN505" s="18">
        <f t="shared" ca="1" si="275"/>
        <v>0</v>
      </c>
      <c r="AO505" s="18">
        <f t="shared" ref="AO505:AX514" ca="1" si="276">IF(AO$24&gt;$J505,0,OFFSET($K$2,$I505,$J505-AO$24))</f>
        <v>0</v>
      </c>
      <c r="AP505" s="18">
        <f t="shared" ca="1" si="276"/>
        <v>0</v>
      </c>
      <c r="AQ505" s="18">
        <f t="shared" ca="1" si="276"/>
        <v>0</v>
      </c>
      <c r="AR505" s="18">
        <f t="shared" ca="1" si="276"/>
        <v>0</v>
      </c>
      <c r="AS505" s="18">
        <f t="shared" ca="1" si="276"/>
        <v>0</v>
      </c>
      <c r="AT505" s="18">
        <f t="shared" ca="1" si="276"/>
        <v>0</v>
      </c>
      <c r="AU505" s="18">
        <f t="shared" ca="1" si="276"/>
        <v>0</v>
      </c>
      <c r="AV505" s="18">
        <f t="shared" ca="1" si="276"/>
        <v>0</v>
      </c>
      <c r="AW505" s="18">
        <f t="shared" ca="1" si="276"/>
        <v>0</v>
      </c>
      <c r="AX505" s="18">
        <f t="shared" ca="1" si="276"/>
        <v>0</v>
      </c>
      <c r="AY505" s="18">
        <f t="shared" ref="AY505:BH514" ca="1" si="277">IF(AY$24&gt;$J505,0,OFFSET($K$2,$I505,$J505-AY$24))</f>
        <v>0</v>
      </c>
      <c r="AZ505" s="18">
        <f t="shared" ca="1" si="277"/>
        <v>0</v>
      </c>
      <c r="BA505" s="18">
        <f t="shared" ca="1" si="277"/>
        <v>0</v>
      </c>
      <c r="BB505" s="18">
        <f t="shared" ca="1" si="277"/>
        <v>0</v>
      </c>
      <c r="BC505" s="18">
        <f t="shared" ca="1" si="277"/>
        <v>0</v>
      </c>
      <c r="BD505" s="18">
        <f t="shared" ca="1" si="277"/>
        <v>0</v>
      </c>
      <c r="BE505" s="18">
        <f t="shared" ca="1" si="277"/>
        <v>0</v>
      </c>
      <c r="BF505" s="18">
        <f t="shared" ca="1" si="277"/>
        <v>0</v>
      </c>
      <c r="BG505" s="18">
        <f t="shared" ca="1" si="277"/>
        <v>0</v>
      </c>
      <c r="BH505" s="18">
        <f t="shared" ca="1" si="277"/>
        <v>0</v>
      </c>
    </row>
    <row r="506" spans="8:60" x14ac:dyDescent="0.35">
      <c r="H506" s="2" t="str">
        <f t="shared" si="255"/>
        <v>PPA_1.5</v>
      </c>
      <c r="I506">
        <f t="shared" si="256"/>
        <v>10</v>
      </c>
      <c r="J506">
        <f t="shared" si="257"/>
        <v>22</v>
      </c>
      <c r="K506" s="18">
        <f t="shared" ca="1" si="273"/>
        <v>1.3875636991230271</v>
      </c>
      <c r="L506" s="18">
        <f t="shared" ca="1" si="273"/>
        <v>1.3670578316483029</v>
      </c>
      <c r="M506" s="18">
        <f t="shared" ca="1" si="273"/>
        <v>1.3468550065500522</v>
      </c>
      <c r="N506" s="18">
        <f t="shared" ca="1" si="273"/>
        <v>1.32695074536951</v>
      </c>
      <c r="O506" s="18">
        <f t="shared" ca="1" si="273"/>
        <v>1.3073406358320296</v>
      </c>
      <c r="P506" s="18">
        <f t="shared" ca="1" si="273"/>
        <v>1.2880203308689948</v>
      </c>
      <c r="Q506" s="18">
        <f t="shared" ca="1" si="273"/>
        <v>1.2689855476541823</v>
      </c>
      <c r="R506" s="18">
        <f t="shared" ca="1" si="273"/>
        <v>1.2502320666543669</v>
      </c>
      <c r="S506" s="18">
        <f t="shared" ca="1" si="273"/>
        <v>1.2317557306939577</v>
      </c>
      <c r="T506" s="18">
        <f t="shared" ca="1" si="273"/>
        <v>1.2135524440334562</v>
      </c>
      <c r="U506" s="18">
        <f t="shared" ca="1" si="274"/>
        <v>1.1956181714615333</v>
      </c>
      <c r="V506" s="18">
        <f t="shared" ca="1" si="274"/>
        <v>1.1779489374005256</v>
      </c>
      <c r="W506" s="18">
        <f t="shared" ca="1" si="274"/>
        <v>1.1605408250251485</v>
      </c>
      <c r="X506" s="18">
        <f t="shared" ca="1" si="274"/>
        <v>1.1433899753942351</v>
      </c>
      <c r="Y506" s="18">
        <f t="shared" ca="1" si="274"/>
        <v>1.1264925865953057</v>
      </c>
      <c r="Z506" s="18">
        <f t="shared" ca="1" si="274"/>
        <v>1.1098449129017791</v>
      </c>
      <c r="AA506" s="18">
        <f t="shared" ca="1" si="274"/>
        <v>1.0934432639426397</v>
      </c>
      <c r="AB506" s="18">
        <f t="shared" ca="1" si="274"/>
        <v>1.0772840038843743</v>
      </c>
      <c r="AC506" s="18">
        <f t="shared" ca="1" si="274"/>
        <v>1.0613635506249994</v>
      </c>
      <c r="AD506" s="18">
        <f t="shared" ca="1" si="274"/>
        <v>1.0456783749999996</v>
      </c>
      <c r="AE506" s="18">
        <f t="shared" ca="1" si="275"/>
        <v>1.0302249999999997</v>
      </c>
      <c r="AF506" s="18">
        <f t="shared" ca="1" si="275"/>
        <v>1.0149999999999999</v>
      </c>
      <c r="AG506" s="18">
        <f t="shared" ca="1" si="275"/>
        <v>1</v>
      </c>
      <c r="AH506" s="18">
        <f t="shared" ca="1" si="275"/>
        <v>0</v>
      </c>
      <c r="AI506" s="18">
        <f t="shared" ca="1" si="275"/>
        <v>0</v>
      </c>
      <c r="AJ506" s="18">
        <f t="shared" ca="1" si="275"/>
        <v>0</v>
      </c>
      <c r="AK506" s="18">
        <f t="shared" ca="1" si="275"/>
        <v>0</v>
      </c>
      <c r="AL506" s="18">
        <f t="shared" ca="1" si="275"/>
        <v>0</v>
      </c>
      <c r="AM506" s="18">
        <f t="shared" ca="1" si="275"/>
        <v>0</v>
      </c>
      <c r="AN506" s="18">
        <f t="shared" ca="1" si="275"/>
        <v>0</v>
      </c>
      <c r="AO506" s="18">
        <f t="shared" ca="1" si="276"/>
        <v>0</v>
      </c>
      <c r="AP506" s="18">
        <f t="shared" ca="1" si="276"/>
        <v>0</v>
      </c>
      <c r="AQ506" s="18">
        <f t="shared" ca="1" si="276"/>
        <v>0</v>
      </c>
      <c r="AR506" s="18">
        <f t="shared" ca="1" si="276"/>
        <v>0</v>
      </c>
      <c r="AS506" s="18">
        <f t="shared" ca="1" si="276"/>
        <v>0</v>
      </c>
      <c r="AT506" s="18">
        <f t="shared" ca="1" si="276"/>
        <v>0</v>
      </c>
      <c r="AU506" s="18">
        <f t="shared" ca="1" si="276"/>
        <v>0</v>
      </c>
      <c r="AV506" s="18">
        <f t="shared" ca="1" si="276"/>
        <v>0</v>
      </c>
      <c r="AW506" s="18">
        <f t="shared" ca="1" si="276"/>
        <v>0</v>
      </c>
      <c r="AX506" s="18">
        <f t="shared" ca="1" si="276"/>
        <v>0</v>
      </c>
      <c r="AY506" s="18">
        <f t="shared" ca="1" si="277"/>
        <v>0</v>
      </c>
      <c r="AZ506" s="18">
        <f t="shared" ca="1" si="277"/>
        <v>0</v>
      </c>
      <c r="BA506" s="18">
        <f t="shared" ca="1" si="277"/>
        <v>0</v>
      </c>
      <c r="BB506" s="18">
        <f t="shared" ca="1" si="277"/>
        <v>0</v>
      </c>
      <c r="BC506" s="18">
        <f t="shared" ca="1" si="277"/>
        <v>0</v>
      </c>
      <c r="BD506" s="18">
        <f t="shared" ca="1" si="277"/>
        <v>0</v>
      </c>
      <c r="BE506" s="18">
        <f t="shared" ca="1" si="277"/>
        <v>0</v>
      </c>
      <c r="BF506" s="18">
        <f t="shared" ca="1" si="277"/>
        <v>0</v>
      </c>
      <c r="BG506" s="18">
        <f t="shared" ca="1" si="277"/>
        <v>0</v>
      </c>
      <c r="BH506" s="18">
        <f t="shared" ca="1" si="277"/>
        <v>0</v>
      </c>
    </row>
    <row r="507" spans="8:60" x14ac:dyDescent="0.35">
      <c r="H507" s="2" t="str">
        <f t="shared" si="255"/>
        <v>PPA_1.5</v>
      </c>
      <c r="I507">
        <f t="shared" si="256"/>
        <v>10</v>
      </c>
      <c r="J507">
        <f t="shared" si="257"/>
        <v>23</v>
      </c>
      <c r="K507" s="18">
        <f t="shared" ca="1" si="273"/>
        <v>1.4083771546098725</v>
      </c>
      <c r="L507" s="18">
        <f t="shared" ca="1" si="273"/>
        <v>1.3875636991230271</v>
      </c>
      <c r="M507" s="18">
        <f t="shared" ca="1" si="273"/>
        <v>1.3670578316483029</v>
      </c>
      <c r="N507" s="18">
        <f t="shared" ca="1" si="273"/>
        <v>1.3468550065500522</v>
      </c>
      <c r="O507" s="18">
        <f t="shared" ca="1" si="273"/>
        <v>1.32695074536951</v>
      </c>
      <c r="P507" s="18">
        <f t="shared" ca="1" si="273"/>
        <v>1.3073406358320296</v>
      </c>
      <c r="Q507" s="18">
        <f t="shared" ca="1" si="273"/>
        <v>1.2880203308689948</v>
      </c>
      <c r="R507" s="18">
        <f t="shared" ca="1" si="273"/>
        <v>1.2689855476541823</v>
      </c>
      <c r="S507" s="18">
        <f t="shared" ca="1" si="273"/>
        <v>1.2502320666543669</v>
      </c>
      <c r="T507" s="18">
        <f t="shared" ca="1" si="273"/>
        <v>1.2317557306939577</v>
      </c>
      <c r="U507" s="18">
        <f t="shared" ca="1" si="274"/>
        <v>1.2135524440334562</v>
      </c>
      <c r="V507" s="18">
        <f t="shared" ca="1" si="274"/>
        <v>1.1956181714615333</v>
      </c>
      <c r="W507" s="18">
        <f t="shared" ca="1" si="274"/>
        <v>1.1779489374005256</v>
      </c>
      <c r="X507" s="18">
        <f t="shared" ca="1" si="274"/>
        <v>1.1605408250251485</v>
      </c>
      <c r="Y507" s="18">
        <f t="shared" ca="1" si="274"/>
        <v>1.1433899753942351</v>
      </c>
      <c r="Z507" s="18">
        <f t="shared" ca="1" si="274"/>
        <v>1.1264925865953057</v>
      </c>
      <c r="AA507" s="18">
        <f t="shared" ca="1" si="274"/>
        <v>1.1098449129017791</v>
      </c>
      <c r="AB507" s="18">
        <f t="shared" ca="1" si="274"/>
        <v>1.0934432639426397</v>
      </c>
      <c r="AC507" s="18">
        <f t="shared" ca="1" si="274"/>
        <v>1.0772840038843743</v>
      </c>
      <c r="AD507" s="18">
        <f t="shared" ca="1" si="274"/>
        <v>1.0613635506249994</v>
      </c>
      <c r="AE507" s="18">
        <f t="shared" ca="1" si="275"/>
        <v>1.0456783749999996</v>
      </c>
      <c r="AF507" s="18">
        <f t="shared" ca="1" si="275"/>
        <v>1.0302249999999997</v>
      </c>
      <c r="AG507" s="18">
        <f t="shared" ca="1" si="275"/>
        <v>1.0149999999999999</v>
      </c>
      <c r="AH507" s="18">
        <f t="shared" ca="1" si="275"/>
        <v>1</v>
      </c>
      <c r="AI507" s="18">
        <f t="shared" ca="1" si="275"/>
        <v>0</v>
      </c>
      <c r="AJ507" s="18">
        <f t="shared" ca="1" si="275"/>
        <v>0</v>
      </c>
      <c r="AK507" s="18">
        <f t="shared" ca="1" si="275"/>
        <v>0</v>
      </c>
      <c r="AL507" s="18">
        <f t="shared" ca="1" si="275"/>
        <v>0</v>
      </c>
      <c r="AM507" s="18">
        <f t="shared" ca="1" si="275"/>
        <v>0</v>
      </c>
      <c r="AN507" s="18">
        <f t="shared" ca="1" si="275"/>
        <v>0</v>
      </c>
      <c r="AO507" s="18">
        <f t="shared" ca="1" si="276"/>
        <v>0</v>
      </c>
      <c r="AP507" s="18">
        <f t="shared" ca="1" si="276"/>
        <v>0</v>
      </c>
      <c r="AQ507" s="18">
        <f t="shared" ca="1" si="276"/>
        <v>0</v>
      </c>
      <c r="AR507" s="18">
        <f t="shared" ca="1" si="276"/>
        <v>0</v>
      </c>
      <c r="AS507" s="18">
        <f t="shared" ca="1" si="276"/>
        <v>0</v>
      </c>
      <c r="AT507" s="18">
        <f t="shared" ca="1" si="276"/>
        <v>0</v>
      </c>
      <c r="AU507" s="18">
        <f t="shared" ca="1" si="276"/>
        <v>0</v>
      </c>
      <c r="AV507" s="18">
        <f t="shared" ca="1" si="276"/>
        <v>0</v>
      </c>
      <c r="AW507" s="18">
        <f t="shared" ca="1" si="276"/>
        <v>0</v>
      </c>
      <c r="AX507" s="18">
        <f t="shared" ca="1" si="276"/>
        <v>0</v>
      </c>
      <c r="AY507" s="18">
        <f t="shared" ca="1" si="277"/>
        <v>0</v>
      </c>
      <c r="AZ507" s="18">
        <f t="shared" ca="1" si="277"/>
        <v>0</v>
      </c>
      <c r="BA507" s="18">
        <f t="shared" ca="1" si="277"/>
        <v>0</v>
      </c>
      <c r="BB507" s="18">
        <f t="shared" ca="1" si="277"/>
        <v>0</v>
      </c>
      <c r="BC507" s="18">
        <f t="shared" ca="1" si="277"/>
        <v>0</v>
      </c>
      <c r="BD507" s="18">
        <f t="shared" ca="1" si="277"/>
        <v>0</v>
      </c>
      <c r="BE507" s="18">
        <f t="shared" ca="1" si="277"/>
        <v>0</v>
      </c>
      <c r="BF507" s="18">
        <f t="shared" ca="1" si="277"/>
        <v>0</v>
      </c>
      <c r="BG507" s="18">
        <f t="shared" ca="1" si="277"/>
        <v>0</v>
      </c>
      <c r="BH507" s="18">
        <f t="shared" ca="1" si="277"/>
        <v>0</v>
      </c>
    </row>
    <row r="508" spans="8:60" x14ac:dyDescent="0.35">
      <c r="H508" s="2" t="str">
        <f t="shared" si="255"/>
        <v>PPA_1.5</v>
      </c>
      <c r="I508">
        <f t="shared" si="256"/>
        <v>10</v>
      </c>
      <c r="J508">
        <f t="shared" si="257"/>
        <v>24</v>
      </c>
      <c r="K508" s="18">
        <f t="shared" ca="1" si="273"/>
        <v>1.4295028119290203</v>
      </c>
      <c r="L508" s="18">
        <f t="shared" ca="1" si="273"/>
        <v>1.4083771546098725</v>
      </c>
      <c r="M508" s="18">
        <f t="shared" ca="1" si="273"/>
        <v>1.3875636991230271</v>
      </c>
      <c r="N508" s="18">
        <f t="shared" ca="1" si="273"/>
        <v>1.3670578316483029</v>
      </c>
      <c r="O508" s="18">
        <f t="shared" ca="1" si="273"/>
        <v>1.3468550065500522</v>
      </c>
      <c r="P508" s="18">
        <f t="shared" ca="1" si="273"/>
        <v>1.32695074536951</v>
      </c>
      <c r="Q508" s="18">
        <f t="shared" ca="1" si="273"/>
        <v>1.3073406358320296</v>
      </c>
      <c r="R508" s="18">
        <f t="shared" ca="1" si="273"/>
        <v>1.2880203308689948</v>
      </c>
      <c r="S508" s="18">
        <f t="shared" ca="1" si="273"/>
        <v>1.2689855476541823</v>
      </c>
      <c r="T508" s="18">
        <f t="shared" ca="1" si="273"/>
        <v>1.2502320666543669</v>
      </c>
      <c r="U508" s="18">
        <f t="shared" ca="1" si="274"/>
        <v>1.2317557306939577</v>
      </c>
      <c r="V508" s="18">
        <f t="shared" ca="1" si="274"/>
        <v>1.2135524440334562</v>
      </c>
      <c r="W508" s="18">
        <f t="shared" ca="1" si="274"/>
        <v>1.1956181714615333</v>
      </c>
      <c r="X508" s="18">
        <f t="shared" ca="1" si="274"/>
        <v>1.1779489374005256</v>
      </c>
      <c r="Y508" s="18">
        <f t="shared" ca="1" si="274"/>
        <v>1.1605408250251485</v>
      </c>
      <c r="Z508" s="18">
        <f t="shared" ca="1" si="274"/>
        <v>1.1433899753942351</v>
      </c>
      <c r="AA508" s="18">
        <f t="shared" ca="1" si="274"/>
        <v>1.1264925865953057</v>
      </c>
      <c r="AB508" s="18">
        <f t="shared" ca="1" si="274"/>
        <v>1.1098449129017791</v>
      </c>
      <c r="AC508" s="18">
        <f t="shared" ca="1" si="274"/>
        <v>1.0934432639426397</v>
      </c>
      <c r="AD508" s="18">
        <f t="shared" ca="1" si="274"/>
        <v>1.0772840038843743</v>
      </c>
      <c r="AE508" s="18">
        <f t="shared" ca="1" si="275"/>
        <v>1.0613635506249994</v>
      </c>
      <c r="AF508" s="18">
        <f t="shared" ca="1" si="275"/>
        <v>1.0456783749999996</v>
      </c>
      <c r="AG508" s="18">
        <f t="shared" ca="1" si="275"/>
        <v>1.0302249999999997</v>
      </c>
      <c r="AH508" s="18">
        <f t="shared" ca="1" si="275"/>
        <v>1.0149999999999999</v>
      </c>
      <c r="AI508" s="18">
        <f t="shared" ca="1" si="275"/>
        <v>1</v>
      </c>
      <c r="AJ508" s="18">
        <f t="shared" ca="1" si="275"/>
        <v>0</v>
      </c>
      <c r="AK508" s="18">
        <f t="shared" ca="1" si="275"/>
        <v>0</v>
      </c>
      <c r="AL508" s="18">
        <f t="shared" ca="1" si="275"/>
        <v>0</v>
      </c>
      <c r="AM508" s="18">
        <f t="shared" ca="1" si="275"/>
        <v>0</v>
      </c>
      <c r="AN508" s="18">
        <f t="shared" ca="1" si="275"/>
        <v>0</v>
      </c>
      <c r="AO508" s="18">
        <f t="shared" ca="1" si="276"/>
        <v>0</v>
      </c>
      <c r="AP508" s="18">
        <f t="shared" ca="1" si="276"/>
        <v>0</v>
      </c>
      <c r="AQ508" s="18">
        <f t="shared" ca="1" si="276"/>
        <v>0</v>
      </c>
      <c r="AR508" s="18">
        <f t="shared" ca="1" si="276"/>
        <v>0</v>
      </c>
      <c r="AS508" s="18">
        <f t="shared" ca="1" si="276"/>
        <v>0</v>
      </c>
      <c r="AT508" s="18">
        <f t="shared" ca="1" si="276"/>
        <v>0</v>
      </c>
      <c r="AU508" s="18">
        <f t="shared" ca="1" si="276"/>
        <v>0</v>
      </c>
      <c r="AV508" s="18">
        <f t="shared" ca="1" si="276"/>
        <v>0</v>
      </c>
      <c r="AW508" s="18">
        <f t="shared" ca="1" si="276"/>
        <v>0</v>
      </c>
      <c r="AX508" s="18">
        <f t="shared" ca="1" si="276"/>
        <v>0</v>
      </c>
      <c r="AY508" s="18">
        <f t="shared" ca="1" si="277"/>
        <v>0</v>
      </c>
      <c r="AZ508" s="18">
        <f t="shared" ca="1" si="277"/>
        <v>0</v>
      </c>
      <c r="BA508" s="18">
        <f t="shared" ca="1" si="277"/>
        <v>0</v>
      </c>
      <c r="BB508" s="18">
        <f t="shared" ca="1" si="277"/>
        <v>0</v>
      </c>
      <c r="BC508" s="18">
        <f t="shared" ca="1" si="277"/>
        <v>0</v>
      </c>
      <c r="BD508" s="18">
        <f t="shared" ca="1" si="277"/>
        <v>0</v>
      </c>
      <c r="BE508" s="18">
        <f t="shared" ca="1" si="277"/>
        <v>0</v>
      </c>
      <c r="BF508" s="18">
        <f t="shared" ca="1" si="277"/>
        <v>0</v>
      </c>
      <c r="BG508" s="18">
        <f t="shared" ca="1" si="277"/>
        <v>0</v>
      </c>
      <c r="BH508" s="18">
        <f t="shared" ca="1" si="277"/>
        <v>0</v>
      </c>
    </row>
    <row r="509" spans="8:60" x14ac:dyDescent="0.35">
      <c r="H509" s="2" t="str">
        <f t="shared" si="255"/>
        <v>PPA_1.5</v>
      </c>
      <c r="I509">
        <f t="shared" si="256"/>
        <v>10</v>
      </c>
      <c r="J509">
        <f t="shared" si="257"/>
        <v>25</v>
      </c>
      <c r="K509" s="18">
        <f t="shared" ca="1" si="273"/>
        <v>1.4509453541079556</v>
      </c>
      <c r="L509" s="18">
        <f t="shared" ca="1" si="273"/>
        <v>1.4295028119290203</v>
      </c>
      <c r="M509" s="18">
        <f t="shared" ca="1" si="273"/>
        <v>1.4083771546098725</v>
      </c>
      <c r="N509" s="18">
        <f t="shared" ca="1" si="273"/>
        <v>1.3875636991230271</v>
      </c>
      <c r="O509" s="18">
        <f t="shared" ca="1" si="273"/>
        <v>1.3670578316483029</v>
      </c>
      <c r="P509" s="18">
        <f t="shared" ca="1" si="273"/>
        <v>1.3468550065500522</v>
      </c>
      <c r="Q509" s="18">
        <f t="shared" ca="1" si="273"/>
        <v>1.32695074536951</v>
      </c>
      <c r="R509" s="18">
        <f t="shared" ca="1" si="273"/>
        <v>1.3073406358320296</v>
      </c>
      <c r="S509" s="18">
        <f t="shared" ca="1" si="273"/>
        <v>1.2880203308689948</v>
      </c>
      <c r="T509" s="18">
        <f t="shared" ca="1" si="273"/>
        <v>1.2689855476541823</v>
      </c>
      <c r="U509" s="18">
        <f t="shared" ca="1" si="274"/>
        <v>1.2502320666543669</v>
      </c>
      <c r="V509" s="18">
        <f t="shared" ca="1" si="274"/>
        <v>1.2317557306939577</v>
      </c>
      <c r="W509" s="18">
        <f t="shared" ca="1" si="274"/>
        <v>1.2135524440334562</v>
      </c>
      <c r="X509" s="18">
        <f t="shared" ca="1" si="274"/>
        <v>1.1956181714615333</v>
      </c>
      <c r="Y509" s="18">
        <f t="shared" ca="1" si="274"/>
        <v>1.1779489374005256</v>
      </c>
      <c r="Z509" s="18">
        <f t="shared" ca="1" si="274"/>
        <v>1.1605408250251485</v>
      </c>
      <c r="AA509" s="18">
        <f t="shared" ca="1" si="274"/>
        <v>1.1433899753942351</v>
      </c>
      <c r="AB509" s="18">
        <f t="shared" ca="1" si="274"/>
        <v>1.1264925865953057</v>
      </c>
      <c r="AC509" s="18">
        <f t="shared" ca="1" si="274"/>
        <v>1.1098449129017791</v>
      </c>
      <c r="AD509" s="18">
        <f t="shared" ca="1" si="274"/>
        <v>1.0934432639426397</v>
      </c>
      <c r="AE509" s="18">
        <f t="shared" ca="1" si="275"/>
        <v>1.0772840038843743</v>
      </c>
      <c r="AF509" s="18">
        <f t="shared" ca="1" si="275"/>
        <v>1.0613635506249994</v>
      </c>
      <c r="AG509" s="18">
        <f t="shared" ca="1" si="275"/>
        <v>1.0456783749999996</v>
      </c>
      <c r="AH509" s="18">
        <f t="shared" ca="1" si="275"/>
        <v>1.0302249999999997</v>
      </c>
      <c r="AI509" s="18">
        <f t="shared" ca="1" si="275"/>
        <v>1.0149999999999999</v>
      </c>
      <c r="AJ509" s="18">
        <f t="shared" ca="1" si="275"/>
        <v>1</v>
      </c>
      <c r="AK509" s="18">
        <f t="shared" ca="1" si="275"/>
        <v>0</v>
      </c>
      <c r="AL509" s="18">
        <f t="shared" ca="1" si="275"/>
        <v>0</v>
      </c>
      <c r="AM509" s="18">
        <f t="shared" ca="1" si="275"/>
        <v>0</v>
      </c>
      <c r="AN509" s="18">
        <f t="shared" ca="1" si="275"/>
        <v>0</v>
      </c>
      <c r="AO509" s="18">
        <f t="shared" ca="1" si="276"/>
        <v>0</v>
      </c>
      <c r="AP509" s="18">
        <f t="shared" ca="1" si="276"/>
        <v>0</v>
      </c>
      <c r="AQ509" s="18">
        <f t="shared" ca="1" si="276"/>
        <v>0</v>
      </c>
      <c r="AR509" s="18">
        <f t="shared" ca="1" si="276"/>
        <v>0</v>
      </c>
      <c r="AS509" s="18">
        <f t="shared" ca="1" si="276"/>
        <v>0</v>
      </c>
      <c r="AT509" s="18">
        <f t="shared" ca="1" si="276"/>
        <v>0</v>
      </c>
      <c r="AU509" s="18">
        <f t="shared" ca="1" si="276"/>
        <v>0</v>
      </c>
      <c r="AV509" s="18">
        <f t="shared" ca="1" si="276"/>
        <v>0</v>
      </c>
      <c r="AW509" s="18">
        <f t="shared" ca="1" si="276"/>
        <v>0</v>
      </c>
      <c r="AX509" s="18">
        <f t="shared" ca="1" si="276"/>
        <v>0</v>
      </c>
      <c r="AY509" s="18">
        <f t="shared" ca="1" si="277"/>
        <v>0</v>
      </c>
      <c r="AZ509" s="18">
        <f t="shared" ca="1" si="277"/>
        <v>0</v>
      </c>
      <c r="BA509" s="18">
        <f t="shared" ca="1" si="277"/>
        <v>0</v>
      </c>
      <c r="BB509" s="18">
        <f t="shared" ca="1" si="277"/>
        <v>0</v>
      </c>
      <c r="BC509" s="18">
        <f t="shared" ca="1" si="277"/>
        <v>0</v>
      </c>
      <c r="BD509" s="18">
        <f t="shared" ca="1" si="277"/>
        <v>0</v>
      </c>
      <c r="BE509" s="18">
        <f t="shared" ca="1" si="277"/>
        <v>0</v>
      </c>
      <c r="BF509" s="18">
        <f t="shared" ca="1" si="277"/>
        <v>0</v>
      </c>
      <c r="BG509" s="18">
        <f t="shared" ca="1" si="277"/>
        <v>0</v>
      </c>
      <c r="BH509" s="18">
        <f t="shared" ca="1" si="277"/>
        <v>0</v>
      </c>
    </row>
    <row r="510" spans="8:60" x14ac:dyDescent="0.35">
      <c r="H510" s="2" t="str">
        <f t="shared" si="255"/>
        <v>PPA_1.5</v>
      </c>
      <c r="I510">
        <f t="shared" si="256"/>
        <v>10</v>
      </c>
      <c r="J510">
        <f t="shared" si="257"/>
        <v>26</v>
      </c>
      <c r="K510" s="18">
        <f t="shared" ca="1" si="273"/>
        <v>1.4727095344195746</v>
      </c>
      <c r="L510" s="18">
        <f t="shared" ca="1" si="273"/>
        <v>1.4509453541079556</v>
      </c>
      <c r="M510" s="18">
        <f t="shared" ca="1" si="273"/>
        <v>1.4295028119290203</v>
      </c>
      <c r="N510" s="18">
        <f t="shared" ca="1" si="273"/>
        <v>1.4083771546098725</v>
      </c>
      <c r="O510" s="18">
        <f t="shared" ca="1" si="273"/>
        <v>1.3875636991230271</v>
      </c>
      <c r="P510" s="18">
        <f t="shared" ca="1" si="273"/>
        <v>1.3670578316483029</v>
      </c>
      <c r="Q510" s="18">
        <f t="shared" ca="1" si="273"/>
        <v>1.3468550065500522</v>
      </c>
      <c r="R510" s="18">
        <f t="shared" ca="1" si="273"/>
        <v>1.32695074536951</v>
      </c>
      <c r="S510" s="18">
        <f t="shared" ca="1" si="273"/>
        <v>1.3073406358320296</v>
      </c>
      <c r="T510" s="18">
        <f t="shared" ca="1" si="273"/>
        <v>1.2880203308689948</v>
      </c>
      <c r="U510" s="18">
        <f t="shared" ca="1" si="274"/>
        <v>1.2689855476541823</v>
      </c>
      <c r="V510" s="18">
        <f t="shared" ca="1" si="274"/>
        <v>1.2502320666543669</v>
      </c>
      <c r="W510" s="18">
        <f t="shared" ca="1" si="274"/>
        <v>1.2317557306939577</v>
      </c>
      <c r="X510" s="18">
        <f t="shared" ca="1" si="274"/>
        <v>1.2135524440334562</v>
      </c>
      <c r="Y510" s="18">
        <f t="shared" ca="1" si="274"/>
        <v>1.1956181714615333</v>
      </c>
      <c r="Z510" s="18">
        <f t="shared" ca="1" si="274"/>
        <v>1.1779489374005256</v>
      </c>
      <c r="AA510" s="18">
        <f t="shared" ca="1" si="274"/>
        <v>1.1605408250251485</v>
      </c>
      <c r="AB510" s="18">
        <f t="shared" ca="1" si="274"/>
        <v>1.1433899753942351</v>
      </c>
      <c r="AC510" s="18">
        <f t="shared" ca="1" si="274"/>
        <v>1.1264925865953057</v>
      </c>
      <c r="AD510" s="18">
        <f t="shared" ca="1" si="274"/>
        <v>1.1098449129017791</v>
      </c>
      <c r="AE510" s="18">
        <f t="shared" ca="1" si="275"/>
        <v>1.0934432639426397</v>
      </c>
      <c r="AF510" s="18">
        <f t="shared" ca="1" si="275"/>
        <v>1.0772840038843743</v>
      </c>
      <c r="AG510" s="18">
        <f t="shared" ca="1" si="275"/>
        <v>1.0613635506249994</v>
      </c>
      <c r="AH510" s="18">
        <f t="shared" ca="1" si="275"/>
        <v>1.0456783749999996</v>
      </c>
      <c r="AI510" s="18">
        <f t="shared" ca="1" si="275"/>
        <v>1.0302249999999997</v>
      </c>
      <c r="AJ510" s="18">
        <f t="shared" ca="1" si="275"/>
        <v>1.0149999999999999</v>
      </c>
      <c r="AK510" s="18">
        <f t="shared" ca="1" si="275"/>
        <v>1</v>
      </c>
      <c r="AL510" s="18">
        <f t="shared" ca="1" si="275"/>
        <v>0</v>
      </c>
      <c r="AM510" s="18">
        <f t="shared" ca="1" si="275"/>
        <v>0</v>
      </c>
      <c r="AN510" s="18">
        <f t="shared" ca="1" si="275"/>
        <v>0</v>
      </c>
      <c r="AO510" s="18">
        <f t="shared" ca="1" si="276"/>
        <v>0</v>
      </c>
      <c r="AP510" s="18">
        <f t="shared" ca="1" si="276"/>
        <v>0</v>
      </c>
      <c r="AQ510" s="18">
        <f t="shared" ca="1" si="276"/>
        <v>0</v>
      </c>
      <c r="AR510" s="18">
        <f t="shared" ca="1" si="276"/>
        <v>0</v>
      </c>
      <c r="AS510" s="18">
        <f t="shared" ca="1" si="276"/>
        <v>0</v>
      </c>
      <c r="AT510" s="18">
        <f t="shared" ca="1" si="276"/>
        <v>0</v>
      </c>
      <c r="AU510" s="18">
        <f t="shared" ca="1" si="276"/>
        <v>0</v>
      </c>
      <c r="AV510" s="18">
        <f t="shared" ca="1" si="276"/>
        <v>0</v>
      </c>
      <c r="AW510" s="18">
        <f t="shared" ca="1" si="276"/>
        <v>0</v>
      </c>
      <c r="AX510" s="18">
        <f t="shared" ca="1" si="276"/>
        <v>0</v>
      </c>
      <c r="AY510" s="18">
        <f t="shared" ca="1" si="277"/>
        <v>0</v>
      </c>
      <c r="AZ510" s="18">
        <f t="shared" ca="1" si="277"/>
        <v>0</v>
      </c>
      <c r="BA510" s="18">
        <f t="shared" ca="1" si="277"/>
        <v>0</v>
      </c>
      <c r="BB510" s="18">
        <f t="shared" ca="1" si="277"/>
        <v>0</v>
      </c>
      <c r="BC510" s="18">
        <f t="shared" ca="1" si="277"/>
        <v>0</v>
      </c>
      <c r="BD510" s="18">
        <f t="shared" ca="1" si="277"/>
        <v>0</v>
      </c>
      <c r="BE510" s="18">
        <f t="shared" ca="1" si="277"/>
        <v>0</v>
      </c>
      <c r="BF510" s="18">
        <f t="shared" ca="1" si="277"/>
        <v>0</v>
      </c>
      <c r="BG510" s="18">
        <f t="shared" ca="1" si="277"/>
        <v>0</v>
      </c>
      <c r="BH510" s="18">
        <f t="shared" ca="1" si="277"/>
        <v>0</v>
      </c>
    </row>
    <row r="511" spans="8:60" x14ac:dyDescent="0.35">
      <c r="H511" s="2" t="str">
        <f t="shared" si="255"/>
        <v>PPA_1.5</v>
      </c>
      <c r="I511">
        <f t="shared" si="256"/>
        <v>10</v>
      </c>
      <c r="J511">
        <f t="shared" si="257"/>
        <v>27</v>
      </c>
      <c r="K511" s="18">
        <f t="shared" ca="1" si="273"/>
        <v>1.4948001774358681</v>
      </c>
      <c r="L511" s="18">
        <f t="shared" ca="1" si="273"/>
        <v>1.4727095344195746</v>
      </c>
      <c r="M511" s="18">
        <f t="shared" ca="1" si="273"/>
        <v>1.4509453541079556</v>
      </c>
      <c r="N511" s="18">
        <f t="shared" ca="1" si="273"/>
        <v>1.4295028119290203</v>
      </c>
      <c r="O511" s="18">
        <f t="shared" ca="1" si="273"/>
        <v>1.4083771546098725</v>
      </c>
      <c r="P511" s="18">
        <f t="shared" ca="1" si="273"/>
        <v>1.3875636991230271</v>
      </c>
      <c r="Q511" s="18">
        <f t="shared" ca="1" si="273"/>
        <v>1.3670578316483029</v>
      </c>
      <c r="R511" s="18">
        <f t="shared" ca="1" si="273"/>
        <v>1.3468550065500522</v>
      </c>
      <c r="S511" s="18">
        <f t="shared" ca="1" si="273"/>
        <v>1.32695074536951</v>
      </c>
      <c r="T511" s="18">
        <f t="shared" ca="1" si="273"/>
        <v>1.3073406358320296</v>
      </c>
      <c r="U511" s="18">
        <f t="shared" ca="1" si="274"/>
        <v>1.2880203308689948</v>
      </c>
      <c r="V511" s="18">
        <f t="shared" ca="1" si="274"/>
        <v>1.2689855476541823</v>
      </c>
      <c r="W511" s="18">
        <f t="shared" ca="1" si="274"/>
        <v>1.2502320666543669</v>
      </c>
      <c r="X511" s="18">
        <f t="shared" ca="1" si="274"/>
        <v>1.2317557306939577</v>
      </c>
      <c r="Y511" s="18">
        <f t="shared" ca="1" si="274"/>
        <v>1.2135524440334562</v>
      </c>
      <c r="Z511" s="18">
        <f t="shared" ca="1" si="274"/>
        <v>1.1956181714615333</v>
      </c>
      <c r="AA511" s="18">
        <f t="shared" ca="1" si="274"/>
        <v>1.1779489374005256</v>
      </c>
      <c r="AB511" s="18">
        <f t="shared" ca="1" si="274"/>
        <v>1.1605408250251485</v>
      </c>
      <c r="AC511" s="18">
        <f t="shared" ca="1" si="274"/>
        <v>1.1433899753942351</v>
      </c>
      <c r="AD511" s="18">
        <f t="shared" ca="1" si="274"/>
        <v>1.1264925865953057</v>
      </c>
      <c r="AE511" s="18">
        <f t="shared" ca="1" si="275"/>
        <v>1.1098449129017791</v>
      </c>
      <c r="AF511" s="18">
        <f t="shared" ca="1" si="275"/>
        <v>1.0934432639426397</v>
      </c>
      <c r="AG511" s="18">
        <f t="shared" ca="1" si="275"/>
        <v>1.0772840038843743</v>
      </c>
      <c r="AH511" s="18">
        <f t="shared" ca="1" si="275"/>
        <v>1.0613635506249994</v>
      </c>
      <c r="AI511" s="18">
        <f t="shared" ca="1" si="275"/>
        <v>1.0456783749999996</v>
      </c>
      <c r="AJ511" s="18">
        <f t="shared" ca="1" si="275"/>
        <v>1.0302249999999997</v>
      </c>
      <c r="AK511" s="18">
        <f t="shared" ca="1" si="275"/>
        <v>1.0149999999999999</v>
      </c>
      <c r="AL511" s="18">
        <f t="shared" ca="1" si="275"/>
        <v>1</v>
      </c>
      <c r="AM511" s="18">
        <f t="shared" ca="1" si="275"/>
        <v>0</v>
      </c>
      <c r="AN511" s="18">
        <f t="shared" ca="1" si="275"/>
        <v>0</v>
      </c>
      <c r="AO511" s="18">
        <f t="shared" ca="1" si="276"/>
        <v>0</v>
      </c>
      <c r="AP511" s="18">
        <f t="shared" ca="1" si="276"/>
        <v>0</v>
      </c>
      <c r="AQ511" s="18">
        <f t="shared" ca="1" si="276"/>
        <v>0</v>
      </c>
      <c r="AR511" s="18">
        <f t="shared" ca="1" si="276"/>
        <v>0</v>
      </c>
      <c r="AS511" s="18">
        <f t="shared" ca="1" si="276"/>
        <v>0</v>
      </c>
      <c r="AT511" s="18">
        <f t="shared" ca="1" si="276"/>
        <v>0</v>
      </c>
      <c r="AU511" s="18">
        <f t="shared" ca="1" si="276"/>
        <v>0</v>
      </c>
      <c r="AV511" s="18">
        <f t="shared" ca="1" si="276"/>
        <v>0</v>
      </c>
      <c r="AW511" s="18">
        <f t="shared" ca="1" si="276"/>
        <v>0</v>
      </c>
      <c r="AX511" s="18">
        <f t="shared" ca="1" si="276"/>
        <v>0</v>
      </c>
      <c r="AY511" s="18">
        <f t="shared" ca="1" si="277"/>
        <v>0</v>
      </c>
      <c r="AZ511" s="18">
        <f t="shared" ca="1" si="277"/>
        <v>0</v>
      </c>
      <c r="BA511" s="18">
        <f t="shared" ca="1" si="277"/>
        <v>0</v>
      </c>
      <c r="BB511" s="18">
        <f t="shared" ca="1" si="277"/>
        <v>0</v>
      </c>
      <c r="BC511" s="18">
        <f t="shared" ca="1" si="277"/>
        <v>0</v>
      </c>
      <c r="BD511" s="18">
        <f t="shared" ca="1" si="277"/>
        <v>0</v>
      </c>
      <c r="BE511" s="18">
        <f t="shared" ca="1" si="277"/>
        <v>0</v>
      </c>
      <c r="BF511" s="18">
        <f t="shared" ca="1" si="277"/>
        <v>0</v>
      </c>
      <c r="BG511" s="18">
        <f t="shared" ca="1" si="277"/>
        <v>0</v>
      </c>
      <c r="BH511" s="18">
        <f t="shared" ca="1" si="277"/>
        <v>0</v>
      </c>
    </row>
    <row r="512" spans="8:60" x14ac:dyDescent="0.35">
      <c r="H512" s="2" t="str">
        <f t="shared" si="255"/>
        <v>PPA_1.5</v>
      </c>
      <c r="I512">
        <f t="shared" si="256"/>
        <v>10</v>
      </c>
      <c r="J512">
        <f t="shared" si="257"/>
        <v>28</v>
      </c>
      <c r="K512" s="18">
        <f t="shared" ca="1" si="273"/>
        <v>1.5172221800974057</v>
      </c>
      <c r="L512" s="18">
        <f t="shared" ca="1" si="273"/>
        <v>1.4948001774358681</v>
      </c>
      <c r="M512" s="18">
        <f t="shared" ca="1" si="273"/>
        <v>1.4727095344195746</v>
      </c>
      <c r="N512" s="18">
        <f t="shared" ca="1" si="273"/>
        <v>1.4509453541079556</v>
      </c>
      <c r="O512" s="18">
        <f t="shared" ca="1" si="273"/>
        <v>1.4295028119290203</v>
      </c>
      <c r="P512" s="18">
        <f t="shared" ca="1" si="273"/>
        <v>1.4083771546098725</v>
      </c>
      <c r="Q512" s="18">
        <f t="shared" ca="1" si="273"/>
        <v>1.3875636991230271</v>
      </c>
      <c r="R512" s="18">
        <f t="shared" ca="1" si="273"/>
        <v>1.3670578316483029</v>
      </c>
      <c r="S512" s="18">
        <f t="shared" ca="1" si="273"/>
        <v>1.3468550065500522</v>
      </c>
      <c r="T512" s="18">
        <f t="shared" ca="1" si="273"/>
        <v>1.32695074536951</v>
      </c>
      <c r="U512" s="18">
        <f t="shared" ca="1" si="274"/>
        <v>1.3073406358320296</v>
      </c>
      <c r="V512" s="18">
        <f t="shared" ca="1" si="274"/>
        <v>1.2880203308689948</v>
      </c>
      <c r="W512" s="18">
        <f t="shared" ca="1" si="274"/>
        <v>1.2689855476541823</v>
      </c>
      <c r="X512" s="18">
        <f t="shared" ca="1" si="274"/>
        <v>1.2502320666543669</v>
      </c>
      <c r="Y512" s="18">
        <f t="shared" ca="1" si="274"/>
        <v>1.2317557306939577</v>
      </c>
      <c r="Z512" s="18">
        <f t="shared" ca="1" si="274"/>
        <v>1.2135524440334562</v>
      </c>
      <c r="AA512" s="18">
        <f t="shared" ca="1" si="274"/>
        <v>1.1956181714615333</v>
      </c>
      <c r="AB512" s="18">
        <f t="shared" ca="1" si="274"/>
        <v>1.1779489374005256</v>
      </c>
      <c r="AC512" s="18">
        <f t="shared" ca="1" si="274"/>
        <v>1.1605408250251485</v>
      </c>
      <c r="AD512" s="18">
        <f t="shared" ca="1" si="274"/>
        <v>1.1433899753942351</v>
      </c>
      <c r="AE512" s="18">
        <f t="shared" ca="1" si="275"/>
        <v>1.1264925865953057</v>
      </c>
      <c r="AF512" s="18">
        <f t="shared" ca="1" si="275"/>
        <v>1.1098449129017791</v>
      </c>
      <c r="AG512" s="18">
        <f t="shared" ca="1" si="275"/>
        <v>1.0934432639426397</v>
      </c>
      <c r="AH512" s="18">
        <f t="shared" ca="1" si="275"/>
        <v>1.0772840038843743</v>
      </c>
      <c r="AI512" s="18">
        <f t="shared" ca="1" si="275"/>
        <v>1.0613635506249994</v>
      </c>
      <c r="AJ512" s="18">
        <f t="shared" ca="1" si="275"/>
        <v>1.0456783749999996</v>
      </c>
      <c r="AK512" s="18">
        <f t="shared" ca="1" si="275"/>
        <v>1.0302249999999997</v>
      </c>
      <c r="AL512" s="18">
        <f t="shared" ca="1" si="275"/>
        <v>1.0149999999999999</v>
      </c>
      <c r="AM512" s="18">
        <f t="shared" ca="1" si="275"/>
        <v>1</v>
      </c>
      <c r="AN512" s="18">
        <f t="shared" ca="1" si="275"/>
        <v>0</v>
      </c>
      <c r="AO512" s="18">
        <f t="shared" ca="1" si="276"/>
        <v>0</v>
      </c>
      <c r="AP512" s="18">
        <f t="shared" ca="1" si="276"/>
        <v>0</v>
      </c>
      <c r="AQ512" s="18">
        <f t="shared" ca="1" si="276"/>
        <v>0</v>
      </c>
      <c r="AR512" s="18">
        <f t="shared" ca="1" si="276"/>
        <v>0</v>
      </c>
      <c r="AS512" s="18">
        <f t="shared" ca="1" si="276"/>
        <v>0</v>
      </c>
      <c r="AT512" s="18">
        <f t="shared" ca="1" si="276"/>
        <v>0</v>
      </c>
      <c r="AU512" s="18">
        <f t="shared" ca="1" si="276"/>
        <v>0</v>
      </c>
      <c r="AV512" s="18">
        <f t="shared" ca="1" si="276"/>
        <v>0</v>
      </c>
      <c r="AW512" s="18">
        <f t="shared" ca="1" si="276"/>
        <v>0</v>
      </c>
      <c r="AX512" s="18">
        <f t="shared" ca="1" si="276"/>
        <v>0</v>
      </c>
      <c r="AY512" s="18">
        <f t="shared" ca="1" si="277"/>
        <v>0</v>
      </c>
      <c r="AZ512" s="18">
        <f t="shared" ca="1" si="277"/>
        <v>0</v>
      </c>
      <c r="BA512" s="18">
        <f t="shared" ca="1" si="277"/>
        <v>0</v>
      </c>
      <c r="BB512" s="18">
        <f t="shared" ca="1" si="277"/>
        <v>0</v>
      </c>
      <c r="BC512" s="18">
        <f t="shared" ca="1" si="277"/>
        <v>0</v>
      </c>
      <c r="BD512" s="18">
        <f t="shared" ca="1" si="277"/>
        <v>0</v>
      </c>
      <c r="BE512" s="18">
        <f t="shared" ca="1" si="277"/>
        <v>0</v>
      </c>
      <c r="BF512" s="18">
        <f t="shared" ca="1" si="277"/>
        <v>0</v>
      </c>
      <c r="BG512" s="18">
        <f t="shared" ca="1" si="277"/>
        <v>0</v>
      </c>
      <c r="BH512" s="18">
        <f t="shared" ca="1" si="277"/>
        <v>0</v>
      </c>
    </row>
    <row r="513" spans="8:60" x14ac:dyDescent="0.35">
      <c r="H513" s="2" t="str">
        <f t="shared" si="255"/>
        <v>PPA_1.5</v>
      </c>
      <c r="I513">
        <f t="shared" si="256"/>
        <v>10</v>
      </c>
      <c r="J513">
        <f t="shared" si="257"/>
        <v>29</v>
      </c>
      <c r="K513" s="18">
        <f t="shared" ca="1" si="273"/>
        <v>1.5399805127988668</v>
      </c>
      <c r="L513" s="18">
        <f t="shared" ca="1" si="273"/>
        <v>1.5172221800974057</v>
      </c>
      <c r="M513" s="18">
        <f t="shared" ca="1" si="273"/>
        <v>1.4948001774358681</v>
      </c>
      <c r="N513" s="18">
        <f t="shared" ca="1" si="273"/>
        <v>1.4727095344195746</v>
      </c>
      <c r="O513" s="18">
        <f t="shared" ca="1" si="273"/>
        <v>1.4509453541079556</v>
      </c>
      <c r="P513" s="18">
        <f t="shared" ca="1" si="273"/>
        <v>1.4295028119290203</v>
      </c>
      <c r="Q513" s="18">
        <f t="shared" ca="1" si="273"/>
        <v>1.4083771546098725</v>
      </c>
      <c r="R513" s="18">
        <f t="shared" ca="1" si="273"/>
        <v>1.3875636991230271</v>
      </c>
      <c r="S513" s="18">
        <f t="shared" ca="1" si="273"/>
        <v>1.3670578316483029</v>
      </c>
      <c r="T513" s="18">
        <f t="shared" ca="1" si="273"/>
        <v>1.3468550065500522</v>
      </c>
      <c r="U513" s="18">
        <f t="shared" ca="1" si="274"/>
        <v>1.32695074536951</v>
      </c>
      <c r="V513" s="18">
        <f t="shared" ca="1" si="274"/>
        <v>1.3073406358320296</v>
      </c>
      <c r="W513" s="18">
        <f t="shared" ca="1" si="274"/>
        <v>1.2880203308689948</v>
      </c>
      <c r="X513" s="18">
        <f t="shared" ca="1" si="274"/>
        <v>1.2689855476541823</v>
      </c>
      <c r="Y513" s="18">
        <f t="shared" ca="1" si="274"/>
        <v>1.2502320666543669</v>
      </c>
      <c r="Z513" s="18">
        <f t="shared" ca="1" si="274"/>
        <v>1.2317557306939577</v>
      </c>
      <c r="AA513" s="18">
        <f t="shared" ca="1" si="274"/>
        <v>1.2135524440334562</v>
      </c>
      <c r="AB513" s="18">
        <f t="shared" ca="1" si="274"/>
        <v>1.1956181714615333</v>
      </c>
      <c r="AC513" s="18">
        <f t="shared" ca="1" si="274"/>
        <v>1.1779489374005256</v>
      </c>
      <c r="AD513" s="18">
        <f t="shared" ca="1" si="274"/>
        <v>1.1605408250251485</v>
      </c>
      <c r="AE513" s="18">
        <f t="shared" ca="1" si="275"/>
        <v>1.1433899753942351</v>
      </c>
      <c r="AF513" s="18">
        <f t="shared" ca="1" si="275"/>
        <v>1.1264925865953057</v>
      </c>
      <c r="AG513" s="18">
        <f t="shared" ca="1" si="275"/>
        <v>1.1098449129017791</v>
      </c>
      <c r="AH513" s="18">
        <f t="shared" ca="1" si="275"/>
        <v>1.0934432639426397</v>
      </c>
      <c r="AI513" s="18">
        <f t="shared" ca="1" si="275"/>
        <v>1.0772840038843743</v>
      </c>
      <c r="AJ513" s="18">
        <f t="shared" ca="1" si="275"/>
        <v>1.0613635506249994</v>
      </c>
      <c r="AK513" s="18">
        <f t="shared" ca="1" si="275"/>
        <v>1.0456783749999996</v>
      </c>
      <c r="AL513" s="18">
        <f t="shared" ca="1" si="275"/>
        <v>1.0302249999999997</v>
      </c>
      <c r="AM513" s="18">
        <f t="shared" ca="1" si="275"/>
        <v>1.0149999999999999</v>
      </c>
      <c r="AN513" s="18">
        <f t="shared" ca="1" si="275"/>
        <v>1</v>
      </c>
      <c r="AO513" s="18">
        <f t="shared" ca="1" si="276"/>
        <v>0</v>
      </c>
      <c r="AP513" s="18">
        <f t="shared" ca="1" si="276"/>
        <v>0</v>
      </c>
      <c r="AQ513" s="18">
        <f t="shared" ca="1" si="276"/>
        <v>0</v>
      </c>
      <c r="AR513" s="18">
        <f t="shared" ca="1" si="276"/>
        <v>0</v>
      </c>
      <c r="AS513" s="18">
        <f t="shared" ca="1" si="276"/>
        <v>0</v>
      </c>
      <c r="AT513" s="18">
        <f t="shared" ca="1" si="276"/>
        <v>0</v>
      </c>
      <c r="AU513" s="18">
        <f t="shared" ca="1" si="276"/>
        <v>0</v>
      </c>
      <c r="AV513" s="18">
        <f t="shared" ca="1" si="276"/>
        <v>0</v>
      </c>
      <c r="AW513" s="18">
        <f t="shared" ca="1" si="276"/>
        <v>0</v>
      </c>
      <c r="AX513" s="18">
        <f t="shared" ca="1" si="276"/>
        <v>0</v>
      </c>
      <c r="AY513" s="18">
        <f t="shared" ca="1" si="277"/>
        <v>0</v>
      </c>
      <c r="AZ513" s="18">
        <f t="shared" ca="1" si="277"/>
        <v>0</v>
      </c>
      <c r="BA513" s="18">
        <f t="shared" ca="1" si="277"/>
        <v>0</v>
      </c>
      <c r="BB513" s="18">
        <f t="shared" ca="1" si="277"/>
        <v>0</v>
      </c>
      <c r="BC513" s="18">
        <f t="shared" ca="1" si="277"/>
        <v>0</v>
      </c>
      <c r="BD513" s="18">
        <f t="shared" ca="1" si="277"/>
        <v>0</v>
      </c>
      <c r="BE513" s="18">
        <f t="shared" ca="1" si="277"/>
        <v>0</v>
      </c>
      <c r="BF513" s="18">
        <f t="shared" ca="1" si="277"/>
        <v>0</v>
      </c>
      <c r="BG513" s="18">
        <f t="shared" ca="1" si="277"/>
        <v>0</v>
      </c>
      <c r="BH513" s="18">
        <f t="shared" ca="1" si="277"/>
        <v>0</v>
      </c>
    </row>
    <row r="514" spans="8:60" x14ac:dyDescent="0.35">
      <c r="H514" s="2" t="str">
        <f t="shared" si="255"/>
        <v>PPA_1.5</v>
      </c>
      <c r="I514">
        <f t="shared" si="256"/>
        <v>10</v>
      </c>
      <c r="J514">
        <f t="shared" si="257"/>
        <v>30</v>
      </c>
      <c r="K514" s="18">
        <f t="shared" ca="1" si="273"/>
        <v>1.5630802204908494</v>
      </c>
      <c r="L514" s="18">
        <f t="shared" ca="1" si="273"/>
        <v>1.5399805127988668</v>
      </c>
      <c r="M514" s="18">
        <f t="shared" ca="1" si="273"/>
        <v>1.5172221800974057</v>
      </c>
      <c r="N514" s="18">
        <f t="shared" ca="1" si="273"/>
        <v>1.4948001774358681</v>
      </c>
      <c r="O514" s="18">
        <f t="shared" ca="1" si="273"/>
        <v>1.4727095344195746</v>
      </c>
      <c r="P514" s="18">
        <f t="shared" ca="1" si="273"/>
        <v>1.4509453541079556</v>
      </c>
      <c r="Q514" s="18">
        <f t="shared" ca="1" si="273"/>
        <v>1.4295028119290203</v>
      </c>
      <c r="R514" s="18">
        <f t="shared" ca="1" si="273"/>
        <v>1.4083771546098725</v>
      </c>
      <c r="S514" s="18">
        <f t="shared" ca="1" si="273"/>
        <v>1.3875636991230271</v>
      </c>
      <c r="T514" s="18">
        <f t="shared" ca="1" si="273"/>
        <v>1.3670578316483029</v>
      </c>
      <c r="U514" s="18">
        <f t="shared" ca="1" si="274"/>
        <v>1.3468550065500522</v>
      </c>
      <c r="V514" s="18">
        <f t="shared" ca="1" si="274"/>
        <v>1.32695074536951</v>
      </c>
      <c r="W514" s="18">
        <f t="shared" ca="1" si="274"/>
        <v>1.3073406358320296</v>
      </c>
      <c r="X514" s="18">
        <f t="shared" ca="1" si="274"/>
        <v>1.2880203308689948</v>
      </c>
      <c r="Y514" s="18">
        <f t="shared" ca="1" si="274"/>
        <v>1.2689855476541823</v>
      </c>
      <c r="Z514" s="18">
        <f t="shared" ca="1" si="274"/>
        <v>1.2502320666543669</v>
      </c>
      <c r="AA514" s="18">
        <f t="shared" ca="1" si="274"/>
        <v>1.2317557306939577</v>
      </c>
      <c r="AB514" s="18">
        <f t="shared" ca="1" si="274"/>
        <v>1.2135524440334562</v>
      </c>
      <c r="AC514" s="18">
        <f t="shared" ca="1" si="274"/>
        <v>1.1956181714615333</v>
      </c>
      <c r="AD514" s="18">
        <f t="shared" ca="1" si="274"/>
        <v>1.1779489374005256</v>
      </c>
      <c r="AE514" s="18">
        <f t="shared" ca="1" si="275"/>
        <v>1.1605408250251485</v>
      </c>
      <c r="AF514" s="18">
        <f t="shared" ca="1" si="275"/>
        <v>1.1433899753942351</v>
      </c>
      <c r="AG514" s="18">
        <f t="shared" ca="1" si="275"/>
        <v>1.1264925865953057</v>
      </c>
      <c r="AH514" s="18">
        <f t="shared" ca="1" si="275"/>
        <v>1.1098449129017791</v>
      </c>
      <c r="AI514" s="18">
        <f t="shared" ca="1" si="275"/>
        <v>1.0934432639426397</v>
      </c>
      <c r="AJ514" s="18">
        <f t="shared" ca="1" si="275"/>
        <v>1.0772840038843743</v>
      </c>
      <c r="AK514" s="18">
        <f t="shared" ca="1" si="275"/>
        <v>1.0613635506249994</v>
      </c>
      <c r="AL514" s="18">
        <f t="shared" ca="1" si="275"/>
        <v>1.0456783749999996</v>
      </c>
      <c r="AM514" s="18">
        <f t="shared" ca="1" si="275"/>
        <v>1.0302249999999997</v>
      </c>
      <c r="AN514" s="18">
        <f t="shared" ca="1" si="275"/>
        <v>1.0149999999999999</v>
      </c>
      <c r="AO514" s="18">
        <f t="shared" ca="1" si="276"/>
        <v>1</v>
      </c>
      <c r="AP514" s="18">
        <f t="shared" ca="1" si="276"/>
        <v>0</v>
      </c>
      <c r="AQ514" s="18">
        <f t="shared" ca="1" si="276"/>
        <v>0</v>
      </c>
      <c r="AR514" s="18">
        <f t="shared" ca="1" si="276"/>
        <v>0</v>
      </c>
      <c r="AS514" s="18">
        <f t="shared" ca="1" si="276"/>
        <v>0</v>
      </c>
      <c r="AT514" s="18">
        <f t="shared" ca="1" si="276"/>
        <v>0</v>
      </c>
      <c r="AU514" s="18">
        <f t="shared" ca="1" si="276"/>
        <v>0</v>
      </c>
      <c r="AV514" s="18">
        <f t="shared" ca="1" si="276"/>
        <v>0</v>
      </c>
      <c r="AW514" s="18">
        <f t="shared" ca="1" si="276"/>
        <v>0</v>
      </c>
      <c r="AX514" s="18">
        <f t="shared" ca="1" si="276"/>
        <v>0</v>
      </c>
      <c r="AY514" s="18">
        <f t="shared" ca="1" si="277"/>
        <v>0</v>
      </c>
      <c r="AZ514" s="18">
        <f t="shared" ca="1" si="277"/>
        <v>0</v>
      </c>
      <c r="BA514" s="18">
        <f t="shared" ca="1" si="277"/>
        <v>0</v>
      </c>
      <c r="BB514" s="18">
        <f t="shared" ca="1" si="277"/>
        <v>0</v>
      </c>
      <c r="BC514" s="18">
        <f t="shared" ca="1" si="277"/>
        <v>0</v>
      </c>
      <c r="BD514" s="18">
        <f t="shared" ca="1" si="277"/>
        <v>0</v>
      </c>
      <c r="BE514" s="18">
        <f t="shared" ca="1" si="277"/>
        <v>0</v>
      </c>
      <c r="BF514" s="18">
        <f t="shared" ca="1" si="277"/>
        <v>0</v>
      </c>
      <c r="BG514" s="18">
        <f t="shared" ca="1" si="277"/>
        <v>0</v>
      </c>
      <c r="BH514" s="18">
        <f t="shared" ca="1" si="277"/>
        <v>0</v>
      </c>
    </row>
    <row r="515" spans="8:60" x14ac:dyDescent="0.35">
      <c r="H515" s="2" t="str">
        <f t="shared" si="255"/>
        <v>PPA_1.5</v>
      </c>
      <c r="I515">
        <f t="shared" si="256"/>
        <v>10</v>
      </c>
      <c r="J515">
        <f t="shared" si="257"/>
        <v>31</v>
      </c>
      <c r="K515" s="18">
        <f t="shared" ref="K515:T524" ca="1" si="278">IF(K$24&gt;$J515,0,OFFSET($K$2,$I515,$J515-K$24))</f>
        <v>1.586526423798212</v>
      </c>
      <c r="L515" s="18">
        <f t="shared" ca="1" si="278"/>
        <v>1.5630802204908494</v>
      </c>
      <c r="M515" s="18">
        <f t="shared" ca="1" si="278"/>
        <v>1.5399805127988668</v>
      </c>
      <c r="N515" s="18">
        <f t="shared" ca="1" si="278"/>
        <v>1.5172221800974057</v>
      </c>
      <c r="O515" s="18">
        <f t="shared" ca="1" si="278"/>
        <v>1.4948001774358681</v>
      </c>
      <c r="P515" s="18">
        <f t="shared" ca="1" si="278"/>
        <v>1.4727095344195746</v>
      </c>
      <c r="Q515" s="18">
        <f t="shared" ca="1" si="278"/>
        <v>1.4509453541079556</v>
      </c>
      <c r="R515" s="18">
        <f t="shared" ca="1" si="278"/>
        <v>1.4295028119290203</v>
      </c>
      <c r="S515" s="18">
        <f t="shared" ca="1" si="278"/>
        <v>1.4083771546098725</v>
      </c>
      <c r="T515" s="18">
        <f t="shared" ca="1" si="278"/>
        <v>1.3875636991230271</v>
      </c>
      <c r="U515" s="18">
        <f t="shared" ref="U515:AD524" ca="1" si="279">IF(U$24&gt;$J515,0,OFFSET($K$2,$I515,$J515-U$24))</f>
        <v>1.3670578316483029</v>
      </c>
      <c r="V515" s="18">
        <f t="shared" ca="1" si="279"/>
        <v>1.3468550065500522</v>
      </c>
      <c r="W515" s="18">
        <f t="shared" ca="1" si="279"/>
        <v>1.32695074536951</v>
      </c>
      <c r="X515" s="18">
        <f t="shared" ca="1" si="279"/>
        <v>1.3073406358320296</v>
      </c>
      <c r="Y515" s="18">
        <f t="shared" ca="1" si="279"/>
        <v>1.2880203308689948</v>
      </c>
      <c r="Z515" s="18">
        <f t="shared" ca="1" si="279"/>
        <v>1.2689855476541823</v>
      </c>
      <c r="AA515" s="18">
        <f t="shared" ca="1" si="279"/>
        <v>1.2502320666543669</v>
      </c>
      <c r="AB515" s="18">
        <f t="shared" ca="1" si="279"/>
        <v>1.2317557306939577</v>
      </c>
      <c r="AC515" s="18">
        <f t="shared" ca="1" si="279"/>
        <v>1.2135524440334562</v>
      </c>
      <c r="AD515" s="18">
        <f t="shared" ca="1" si="279"/>
        <v>1.1956181714615333</v>
      </c>
      <c r="AE515" s="18">
        <f t="shared" ref="AE515:AN524" ca="1" si="280">IF(AE$24&gt;$J515,0,OFFSET($K$2,$I515,$J515-AE$24))</f>
        <v>1.1779489374005256</v>
      </c>
      <c r="AF515" s="18">
        <f t="shared" ca="1" si="280"/>
        <v>1.1605408250251485</v>
      </c>
      <c r="AG515" s="18">
        <f t="shared" ca="1" si="280"/>
        <v>1.1433899753942351</v>
      </c>
      <c r="AH515" s="18">
        <f t="shared" ca="1" si="280"/>
        <v>1.1264925865953057</v>
      </c>
      <c r="AI515" s="18">
        <f t="shared" ca="1" si="280"/>
        <v>1.1098449129017791</v>
      </c>
      <c r="AJ515" s="18">
        <f t="shared" ca="1" si="280"/>
        <v>1.0934432639426397</v>
      </c>
      <c r="AK515" s="18">
        <f t="shared" ca="1" si="280"/>
        <v>1.0772840038843743</v>
      </c>
      <c r="AL515" s="18">
        <f t="shared" ca="1" si="280"/>
        <v>1.0613635506249994</v>
      </c>
      <c r="AM515" s="18">
        <f t="shared" ca="1" si="280"/>
        <v>1.0456783749999996</v>
      </c>
      <c r="AN515" s="18">
        <f t="shared" ca="1" si="280"/>
        <v>1.0302249999999997</v>
      </c>
      <c r="AO515" s="18">
        <f t="shared" ref="AO515:AX524" ca="1" si="281">IF(AO$24&gt;$J515,0,OFFSET($K$2,$I515,$J515-AO$24))</f>
        <v>1.0149999999999999</v>
      </c>
      <c r="AP515" s="18">
        <f t="shared" ca="1" si="281"/>
        <v>1</v>
      </c>
      <c r="AQ515" s="18">
        <f t="shared" ca="1" si="281"/>
        <v>0</v>
      </c>
      <c r="AR515" s="18">
        <f t="shared" ca="1" si="281"/>
        <v>0</v>
      </c>
      <c r="AS515" s="18">
        <f t="shared" ca="1" si="281"/>
        <v>0</v>
      </c>
      <c r="AT515" s="18">
        <f t="shared" ca="1" si="281"/>
        <v>0</v>
      </c>
      <c r="AU515" s="18">
        <f t="shared" ca="1" si="281"/>
        <v>0</v>
      </c>
      <c r="AV515" s="18">
        <f t="shared" ca="1" si="281"/>
        <v>0</v>
      </c>
      <c r="AW515" s="18">
        <f t="shared" ca="1" si="281"/>
        <v>0</v>
      </c>
      <c r="AX515" s="18">
        <f t="shared" ca="1" si="281"/>
        <v>0</v>
      </c>
      <c r="AY515" s="18">
        <f t="shared" ref="AY515:BH524" ca="1" si="282">IF(AY$24&gt;$J515,0,OFFSET($K$2,$I515,$J515-AY$24))</f>
        <v>0</v>
      </c>
      <c r="AZ515" s="18">
        <f t="shared" ca="1" si="282"/>
        <v>0</v>
      </c>
      <c r="BA515" s="18">
        <f t="shared" ca="1" si="282"/>
        <v>0</v>
      </c>
      <c r="BB515" s="18">
        <f t="shared" ca="1" si="282"/>
        <v>0</v>
      </c>
      <c r="BC515" s="18">
        <f t="shared" ca="1" si="282"/>
        <v>0</v>
      </c>
      <c r="BD515" s="18">
        <f t="shared" ca="1" si="282"/>
        <v>0</v>
      </c>
      <c r="BE515" s="18">
        <f t="shared" ca="1" si="282"/>
        <v>0</v>
      </c>
      <c r="BF515" s="18">
        <f t="shared" ca="1" si="282"/>
        <v>0</v>
      </c>
      <c r="BG515" s="18">
        <f t="shared" ca="1" si="282"/>
        <v>0</v>
      </c>
      <c r="BH515" s="18">
        <f t="shared" ca="1" si="282"/>
        <v>0</v>
      </c>
    </row>
    <row r="516" spans="8:60" x14ac:dyDescent="0.35">
      <c r="H516" s="2" t="str">
        <f t="shared" si="255"/>
        <v>PPA_1.5</v>
      </c>
      <c r="I516">
        <f t="shared" si="256"/>
        <v>10</v>
      </c>
      <c r="J516">
        <f t="shared" si="257"/>
        <v>32</v>
      </c>
      <c r="K516" s="18">
        <f t="shared" ca="1" si="278"/>
        <v>1.6103243201551849</v>
      </c>
      <c r="L516" s="18">
        <f t="shared" ca="1" si="278"/>
        <v>1.586526423798212</v>
      </c>
      <c r="M516" s="18">
        <f t="shared" ca="1" si="278"/>
        <v>1.5630802204908494</v>
      </c>
      <c r="N516" s="18">
        <f t="shared" ca="1" si="278"/>
        <v>1.5399805127988668</v>
      </c>
      <c r="O516" s="18">
        <f t="shared" ca="1" si="278"/>
        <v>1.5172221800974057</v>
      </c>
      <c r="P516" s="18">
        <f t="shared" ca="1" si="278"/>
        <v>1.4948001774358681</v>
      </c>
      <c r="Q516" s="18">
        <f t="shared" ca="1" si="278"/>
        <v>1.4727095344195746</v>
      </c>
      <c r="R516" s="18">
        <f t="shared" ca="1" si="278"/>
        <v>1.4509453541079556</v>
      </c>
      <c r="S516" s="18">
        <f t="shared" ca="1" si="278"/>
        <v>1.4295028119290203</v>
      </c>
      <c r="T516" s="18">
        <f t="shared" ca="1" si="278"/>
        <v>1.4083771546098725</v>
      </c>
      <c r="U516" s="18">
        <f t="shared" ca="1" si="279"/>
        <v>1.3875636991230271</v>
      </c>
      <c r="V516" s="18">
        <f t="shared" ca="1" si="279"/>
        <v>1.3670578316483029</v>
      </c>
      <c r="W516" s="18">
        <f t="shared" ca="1" si="279"/>
        <v>1.3468550065500522</v>
      </c>
      <c r="X516" s="18">
        <f t="shared" ca="1" si="279"/>
        <v>1.32695074536951</v>
      </c>
      <c r="Y516" s="18">
        <f t="shared" ca="1" si="279"/>
        <v>1.3073406358320296</v>
      </c>
      <c r="Z516" s="18">
        <f t="shared" ca="1" si="279"/>
        <v>1.2880203308689948</v>
      </c>
      <c r="AA516" s="18">
        <f t="shared" ca="1" si="279"/>
        <v>1.2689855476541823</v>
      </c>
      <c r="AB516" s="18">
        <f t="shared" ca="1" si="279"/>
        <v>1.2502320666543669</v>
      </c>
      <c r="AC516" s="18">
        <f t="shared" ca="1" si="279"/>
        <v>1.2317557306939577</v>
      </c>
      <c r="AD516" s="18">
        <f t="shared" ca="1" si="279"/>
        <v>1.2135524440334562</v>
      </c>
      <c r="AE516" s="18">
        <f t="shared" ca="1" si="280"/>
        <v>1.1956181714615333</v>
      </c>
      <c r="AF516" s="18">
        <f t="shared" ca="1" si="280"/>
        <v>1.1779489374005256</v>
      </c>
      <c r="AG516" s="18">
        <f t="shared" ca="1" si="280"/>
        <v>1.1605408250251485</v>
      </c>
      <c r="AH516" s="18">
        <f t="shared" ca="1" si="280"/>
        <v>1.1433899753942351</v>
      </c>
      <c r="AI516" s="18">
        <f t="shared" ca="1" si="280"/>
        <v>1.1264925865953057</v>
      </c>
      <c r="AJ516" s="18">
        <f t="shared" ca="1" si="280"/>
        <v>1.1098449129017791</v>
      </c>
      <c r="AK516" s="18">
        <f t="shared" ca="1" si="280"/>
        <v>1.0934432639426397</v>
      </c>
      <c r="AL516" s="18">
        <f t="shared" ca="1" si="280"/>
        <v>1.0772840038843743</v>
      </c>
      <c r="AM516" s="18">
        <f t="shared" ca="1" si="280"/>
        <v>1.0613635506249994</v>
      </c>
      <c r="AN516" s="18">
        <f t="shared" ca="1" si="280"/>
        <v>1.0456783749999996</v>
      </c>
      <c r="AO516" s="18">
        <f t="shared" ca="1" si="281"/>
        <v>1.0302249999999997</v>
      </c>
      <c r="AP516" s="18">
        <f t="shared" ca="1" si="281"/>
        <v>1.0149999999999999</v>
      </c>
      <c r="AQ516" s="18">
        <f t="shared" ca="1" si="281"/>
        <v>1</v>
      </c>
      <c r="AR516" s="18">
        <f t="shared" ca="1" si="281"/>
        <v>0</v>
      </c>
      <c r="AS516" s="18">
        <f t="shared" ca="1" si="281"/>
        <v>0</v>
      </c>
      <c r="AT516" s="18">
        <f t="shared" ca="1" si="281"/>
        <v>0</v>
      </c>
      <c r="AU516" s="18">
        <f t="shared" ca="1" si="281"/>
        <v>0</v>
      </c>
      <c r="AV516" s="18">
        <f t="shared" ca="1" si="281"/>
        <v>0</v>
      </c>
      <c r="AW516" s="18">
        <f t="shared" ca="1" si="281"/>
        <v>0</v>
      </c>
      <c r="AX516" s="18">
        <f t="shared" ca="1" si="281"/>
        <v>0</v>
      </c>
      <c r="AY516" s="18">
        <f t="shared" ca="1" si="282"/>
        <v>0</v>
      </c>
      <c r="AZ516" s="18">
        <f t="shared" ca="1" si="282"/>
        <v>0</v>
      </c>
      <c r="BA516" s="18">
        <f t="shared" ca="1" si="282"/>
        <v>0</v>
      </c>
      <c r="BB516" s="18">
        <f t="shared" ca="1" si="282"/>
        <v>0</v>
      </c>
      <c r="BC516" s="18">
        <f t="shared" ca="1" si="282"/>
        <v>0</v>
      </c>
      <c r="BD516" s="18">
        <f t="shared" ca="1" si="282"/>
        <v>0</v>
      </c>
      <c r="BE516" s="18">
        <f t="shared" ca="1" si="282"/>
        <v>0</v>
      </c>
      <c r="BF516" s="18">
        <f t="shared" ca="1" si="282"/>
        <v>0</v>
      </c>
      <c r="BG516" s="18">
        <f t="shared" ca="1" si="282"/>
        <v>0</v>
      </c>
      <c r="BH516" s="18">
        <f t="shared" ca="1" si="282"/>
        <v>0</v>
      </c>
    </row>
    <row r="517" spans="8:60" x14ac:dyDescent="0.35">
      <c r="H517" s="2" t="str">
        <f t="shared" si="255"/>
        <v>PPA_1.5</v>
      </c>
      <c r="I517">
        <f t="shared" si="256"/>
        <v>10</v>
      </c>
      <c r="J517">
        <f t="shared" si="257"/>
        <v>33</v>
      </c>
      <c r="K517" s="18">
        <f t="shared" ca="1" si="278"/>
        <v>1.6344791849575124</v>
      </c>
      <c r="L517" s="18">
        <f t="shared" ca="1" si="278"/>
        <v>1.6103243201551849</v>
      </c>
      <c r="M517" s="18">
        <f t="shared" ca="1" si="278"/>
        <v>1.586526423798212</v>
      </c>
      <c r="N517" s="18">
        <f t="shared" ca="1" si="278"/>
        <v>1.5630802204908494</v>
      </c>
      <c r="O517" s="18">
        <f t="shared" ca="1" si="278"/>
        <v>1.5399805127988668</v>
      </c>
      <c r="P517" s="18">
        <f t="shared" ca="1" si="278"/>
        <v>1.5172221800974057</v>
      </c>
      <c r="Q517" s="18">
        <f t="shared" ca="1" si="278"/>
        <v>1.4948001774358681</v>
      </c>
      <c r="R517" s="18">
        <f t="shared" ca="1" si="278"/>
        <v>1.4727095344195746</v>
      </c>
      <c r="S517" s="18">
        <f t="shared" ca="1" si="278"/>
        <v>1.4509453541079556</v>
      </c>
      <c r="T517" s="18">
        <f t="shared" ca="1" si="278"/>
        <v>1.4295028119290203</v>
      </c>
      <c r="U517" s="18">
        <f t="shared" ca="1" si="279"/>
        <v>1.4083771546098725</v>
      </c>
      <c r="V517" s="18">
        <f t="shared" ca="1" si="279"/>
        <v>1.3875636991230271</v>
      </c>
      <c r="W517" s="18">
        <f t="shared" ca="1" si="279"/>
        <v>1.3670578316483029</v>
      </c>
      <c r="X517" s="18">
        <f t="shared" ca="1" si="279"/>
        <v>1.3468550065500522</v>
      </c>
      <c r="Y517" s="18">
        <f t="shared" ca="1" si="279"/>
        <v>1.32695074536951</v>
      </c>
      <c r="Z517" s="18">
        <f t="shared" ca="1" si="279"/>
        <v>1.3073406358320296</v>
      </c>
      <c r="AA517" s="18">
        <f t="shared" ca="1" si="279"/>
        <v>1.2880203308689948</v>
      </c>
      <c r="AB517" s="18">
        <f t="shared" ca="1" si="279"/>
        <v>1.2689855476541823</v>
      </c>
      <c r="AC517" s="18">
        <f t="shared" ca="1" si="279"/>
        <v>1.2502320666543669</v>
      </c>
      <c r="AD517" s="18">
        <f t="shared" ca="1" si="279"/>
        <v>1.2317557306939577</v>
      </c>
      <c r="AE517" s="18">
        <f t="shared" ca="1" si="280"/>
        <v>1.2135524440334562</v>
      </c>
      <c r="AF517" s="18">
        <f t="shared" ca="1" si="280"/>
        <v>1.1956181714615333</v>
      </c>
      <c r="AG517" s="18">
        <f t="shared" ca="1" si="280"/>
        <v>1.1779489374005256</v>
      </c>
      <c r="AH517" s="18">
        <f t="shared" ca="1" si="280"/>
        <v>1.1605408250251485</v>
      </c>
      <c r="AI517" s="18">
        <f t="shared" ca="1" si="280"/>
        <v>1.1433899753942351</v>
      </c>
      <c r="AJ517" s="18">
        <f t="shared" ca="1" si="280"/>
        <v>1.1264925865953057</v>
      </c>
      <c r="AK517" s="18">
        <f t="shared" ca="1" si="280"/>
        <v>1.1098449129017791</v>
      </c>
      <c r="AL517" s="18">
        <f t="shared" ca="1" si="280"/>
        <v>1.0934432639426397</v>
      </c>
      <c r="AM517" s="18">
        <f t="shared" ca="1" si="280"/>
        <v>1.0772840038843743</v>
      </c>
      <c r="AN517" s="18">
        <f t="shared" ca="1" si="280"/>
        <v>1.0613635506249994</v>
      </c>
      <c r="AO517" s="18">
        <f t="shared" ca="1" si="281"/>
        <v>1.0456783749999996</v>
      </c>
      <c r="AP517" s="18">
        <f t="shared" ca="1" si="281"/>
        <v>1.0302249999999997</v>
      </c>
      <c r="AQ517" s="18">
        <f t="shared" ca="1" si="281"/>
        <v>1.0149999999999999</v>
      </c>
      <c r="AR517" s="18">
        <f t="shared" ca="1" si="281"/>
        <v>1</v>
      </c>
      <c r="AS517" s="18">
        <f t="shared" ca="1" si="281"/>
        <v>0</v>
      </c>
      <c r="AT517" s="18">
        <f t="shared" ca="1" si="281"/>
        <v>0</v>
      </c>
      <c r="AU517" s="18">
        <f t="shared" ca="1" si="281"/>
        <v>0</v>
      </c>
      <c r="AV517" s="18">
        <f t="shared" ca="1" si="281"/>
        <v>0</v>
      </c>
      <c r="AW517" s="18">
        <f t="shared" ca="1" si="281"/>
        <v>0</v>
      </c>
      <c r="AX517" s="18">
        <f t="shared" ca="1" si="281"/>
        <v>0</v>
      </c>
      <c r="AY517" s="18">
        <f t="shared" ca="1" si="282"/>
        <v>0</v>
      </c>
      <c r="AZ517" s="18">
        <f t="shared" ca="1" si="282"/>
        <v>0</v>
      </c>
      <c r="BA517" s="18">
        <f t="shared" ca="1" si="282"/>
        <v>0</v>
      </c>
      <c r="BB517" s="18">
        <f t="shared" ca="1" si="282"/>
        <v>0</v>
      </c>
      <c r="BC517" s="18">
        <f t="shared" ca="1" si="282"/>
        <v>0</v>
      </c>
      <c r="BD517" s="18">
        <f t="shared" ca="1" si="282"/>
        <v>0</v>
      </c>
      <c r="BE517" s="18">
        <f t="shared" ca="1" si="282"/>
        <v>0</v>
      </c>
      <c r="BF517" s="18">
        <f t="shared" ca="1" si="282"/>
        <v>0</v>
      </c>
      <c r="BG517" s="18">
        <f t="shared" ca="1" si="282"/>
        <v>0</v>
      </c>
      <c r="BH517" s="18">
        <f t="shared" ca="1" si="282"/>
        <v>0</v>
      </c>
    </row>
    <row r="518" spans="8:60" x14ac:dyDescent="0.35">
      <c r="H518" s="2" t="str">
        <f t="shared" si="255"/>
        <v>PPA_1.5</v>
      </c>
      <c r="I518">
        <f t="shared" si="256"/>
        <v>10</v>
      </c>
      <c r="J518">
        <f t="shared" si="257"/>
        <v>34</v>
      </c>
      <c r="K518" s="18">
        <f t="shared" ca="1" si="278"/>
        <v>1.6589963727318748</v>
      </c>
      <c r="L518" s="18">
        <f t="shared" ca="1" si="278"/>
        <v>1.6344791849575124</v>
      </c>
      <c r="M518" s="18">
        <f t="shared" ca="1" si="278"/>
        <v>1.6103243201551849</v>
      </c>
      <c r="N518" s="18">
        <f t="shared" ca="1" si="278"/>
        <v>1.586526423798212</v>
      </c>
      <c r="O518" s="18">
        <f t="shared" ca="1" si="278"/>
        <v>1.5630802204908494</v>
      </c>
      <c r="P518" s="18">
        <f t="shared" ca="1" si="278"/>
        <v>1.5399805127988668</v>
      </c>
      <c r="Q518" s="18">
        <f t="shared" ca="1" si="278"/>
        <v>1.5172221800974057</v>
      </c>
      <c r="R518" s="18">
        <f t="shared" ca="1" si="278"/>
        <v>1.4948001774358681</v>
      </c>
      <c r="S518" s="18">
        <f t="shared" ca="1" si="278"/>
        <v>1.4727095344195746</v>
      </c>
      <c r="T518" s="18">
        <f t="shared" ca="1" si="278"/>
        <v>1.4509453541079556</v>
      </c>
      <c r="U518" s="18">
        <f t="shared" ca="1" si="279"/>
        <v>1.4295028119290203</v>
      </c>
      <c r="V518" s="18">
        <f t="shared" ca="1" si="279"/>
        <v>1.4083771546098725</v>
      </c>
      <c r="W518" s="18">
        <f t="shared" ca="1" si="279"/>
        <v>1.3875636991230271</v>
      </c>
      <c r="X518" s="18">
        <f t="shared" ca="1" si="279"/>
        <v>1.3670578316483029</v>
      </c>
      <c r="Y518" s="18">
        <f t="shared" ca="1" si="279"/>
        <v>1.3468550065500522</v>
      </c>
      <c r="Z518" s="18">
        <f t="shared" ca="1" si="279"/>
        <v>1.32695074536951</v>
      </c>
      <c r="AA518" s="18">
        <f t="shared" ca="1" si="279"/>
        <v>1.3073406358320296</v>
      </c>
      <c r="AB518" s="18">
        <f t="shared" ca="1" si="279"/>
        <v>1.2880203308689948</v>
      </c>
      <c r="AC518" s="18">
        <f t="shared" ca="1" si="279"/>
        <v>1.2689855476541823</v>
      </c>
      <c r="AD518" s="18">
        <f t="shared" ca="1" si="279"/>
        <v>1.2502320666543669</v>
      </c>
      <c r="AE518" s="18">
        <f t="shared" ca="1" si="280"/>
        <v>1.2317557306939577</v>
      </c>
      <c r="AF518" s="18">
        <f t="shared" ca="1" si="280"/>
        <v>1.2135524440334562</v>
      </c>
      <c r="AG518" s="18">
        <f t="shared" ca="1" si="280"/>
        <v>1.1956181714615333</v>
      </c>
      <c r="AH518" s="18">
        <f t="shared" ca="1" si="280"/>
        <v>1.1779489374005256</v>
      </c>
      <c r="AI518" s="18">
        <f t="shared" ca="1" si="280"/>
        <v>1.1605408250251485</v>
      </c>
      <c r="AJ518" s="18">
        <f t="shared" ca="1" si="280"/>
        <v>1.1433899753942351</v>
      </c>
      <c r="AK518" s="18">
        <f t="shared" ca="1" si="280"/>
        <v>1.1264925865953057</v>
      </c>
      <c r="AL518" s="18">
        <f t="shared" ca="1" si="280"/>
        <v>1.1098449129017791</v>
      </c>
      <c r="AM518" s="18">
        <f t="shared" ca="1" si="280"/>
        <v>1.0934432639426397</v>
      </c>
      <c r="AN518" s="18">
        <f t="shared" ca="1" si="280"/>
        <v>1.0772840038843743</v>
      </c>
      <c r="AO518" s="18">
        <f t="shared" ca="1" si="281"/>
        <v>1.0613635506249994</v>
      </c>
      <c r="AP518" s="18">
        <f t="shared" ca="1" si="281"/>
        <v>1.0456783749999996</v>
      </c>
      <c r="AQ518" s="18">
        <f t="shared" ca="1" si="281"/>
        <v>1.0302249999999997</v>
      </c>
      <c r="AR518" s="18">
        <f t="shared" ca="1" si="281"/>
        <v>1.0149999999999999</v>
      </c>
      <c r="AS518" s="18">
        <f t="shared" ca="1" si="281"/>
        <v>1</v>
      </c>
      <c r="AT518" s="18">
        <f t="shared" ca="1" si="281"/>
        <v>0</v>
      </c>
      <c r="AU518" s="18">
        <f t="shared" ca="1" si="281"/>
        <v>0</v>
      </c>
      <c r="AV518" s="18">
        <f t="shared" ca="1" si="281"/>
        <v>0</v>
      </c>
      <c r="AW518" s="18">
        <f t="shared" ca="1" si="281"/>
        <v>0</v>
      </c>
      <c r="AX518" s="18">
        <f t="shared" ca="1" si="281"/>
        <v>0</v>
      </c>
      <c r="AY518" s="18">
        <f t="shared" ca="1" si="282"/>
        <v>0</v>
      </c>
      <c r="AZ518" s="18">
        <f t="shared" ca="1" si="282"/>
        <v>0</v>
      </c>
      <c r="BA518" s="18">
        <f t="shared" ca="1" si="282"/>
        <v>0</v>
      </c>
      <c r="BB518" s="18">
        <f t="shared" ca="1" si="282"/>
        <v>0</v>
      </c>
      <c r="BC518" s="18">
        <f t="shared" ca="1" si="282"/>
        <v>0</v>
      </c>
      <c r="BD518" s="18">
        <f t="shared" ca="1" si="282"/>
        <v>0</v>
      </c>
      <c r="BE518" s="18">
        <f t="shared" ca="1" si="282"/>
        <v>0</v>
      </c>
      <c r="BF518" s="18">
        <f t="shared" ca="1" si="282"/>
        <v>0</v>
      </c>
      <c r="BG518" s="18">
        <f t="shared" ca="1" si="282"/>
        <v>0</v>
      </c>
      <c r="BH518" s="18">
        <f t="shared" ca="1" si="282"/>
        <v>0</v>
      </c>
    </row>
    <row r="519" spans="8:60" x14ac:dyDescent="0.35">
      <c r="H519" s="2" t="str">
        <f t="shared" si="255"/>
        <v>PPA_1.5</v>
      </c>
      <c r="I519">
        <f t="shared" si="256"/>
        <v>10</v>
      </c>
      <c r="J519">
        <f t="shared" si="257"/>
        <v>35</v>
      </c>
      <c r="K519" s="18">
        <f t="shared" ca="1" si="278"/>
        <v>1.6838813183228529</v>
      </c>
      <c r="L519" s="18">
        <f t="shared" ca="1" si="278"/>
        <v>1.6589963727318748</v>
      </c>
      <c r="M519" s="18">
        <f t="shared" ca="1" si="278"/>
        <v>1.6344791849575124</v>
      </c>
      <c r="N519" s="18">
        <f t="shared" ca="1" si="278"/>
        <v>1.6103243201551849</v>
      </c>
      <c r="O519" s="18">
        <f t="shared" ca="1" si="278"/>
        <v>1.586526423798212</v>
      </c>
      <c r="P519" s="18">
        <f t="shared" ca="1" si="278"/>
        <v>1.5630802204908494</v>
      </c>
      <c r="Q519" s="18">
        <f t="shared" ca="1" si="278"/>
        <v>1.5399805127988668</v>
      </c>
      <c r="R519" s="18">
        <f t="shared" ca="1" si="278"/>
        <v>1.5172221800974057</v>
      </c>
      <c r="S519" s="18">
        <f t="shared" ca="1" si="278"/>
        <v>1.4948001774358681</v>
      </c>
      <c r="T519" s="18">
        <f t="shared" ca="1" si="278"/>
        <v>1.4727095344195746</v>
      </c>
      <c r="U519" s="18">
        <f t="shared" ca="1" si="279"/>
        <v>1.4509453541079556</v>
      </c>
      <c r="V519" s="18">
        <f t="shared" ca="1" si="279"/>
        <v>1.4295028119290203</v>
      </c>
      <c r="W519" s="18">
        <f t="shared" ca="1" si="279"/>
        <v>1.4083771546098725</v>
      </c>
      <c r="X519" s="18">
        <f t="shared" ca="1" si="279"/>
        <v>1.3875636991230271</v>
      </c>
      <c r="Y519" s="18">
        <f t="shared" ca="1" si="279"/>
        <v>1.3670578316483029</v>
      </c>
      <c r="Z519" s="18">
        <f t="shared" ca="1" si="279"/>
        <v>1.3468550065500522</v>
      </c>
      <c r="AA519" s="18">
        <f t="shared" ca="1" si="279"/>
        <v>1.32695074536951</v>
      </c>
      <c r="AB519" s="18">
        <f t="shared" ca="1" si="279"/>
        <v>1.3073406358320296</v>
      </c>
      <c r="AC519" s="18">
        <f t="shared" ca="1" si="279"/>
        <v>1.2880203308689948</v>
      </c>
      <c r="AD519" s="18">
        <f t="shared" ca="1" si="279"/>
        <v>1.2689855476541823</v>
      </c>
      <c r="AE519" s="18">
        <f t="shared" ca="1" si="280"/>
        <v>1.2502320666543669</v>
      </c>
      <c r="AF519" s="18">
        <f t="shared" ca="1" si="280"/>
        <v>1.2317557306939577</v>
      </c>
      <c r="AG519" s="18">
        <f t="shared" ca="1" si="280"/>
        <v>1.2135524440334562</v>
      </c>
      <c r="AH519" s="18">
        <f t="shared" ca="1" si="280"/>
        <v>1.1956181714615333</v>
      </c>
      <c r="AI519" s="18">
        <f t="shared" ca="1" si="280"/>
        <v>1.1779489374005256</v>
      </c>
      <c r="AJ519" s="18">
        <f t="shared" ca="1" si="280"/>
        <v>1.1605408250251485</v>
      </c>
      <c r="AK519" s="18">
        <f t="shared" ca="1" si="280"/>
        <v>1.1433899753942351</v>
      </c>
      <c r="AL519" s="18">
        <f t="shared" ca="1" si="280"/>
        <v>1.1264925865953057</v>
      </c>
      <c r="AM519" s="18">
        <f t="shared" ca="1" si="280"/>
        <v>1.1098449129017791</v>
      </c>
      <c r="AN519" s="18">
        <f t="shared" ca="1" si="280"/>
        <v>1.0934432639426397</v>
      </c>
      <c r="AO519" s="18">
        <f t="shared" ca="1" si="281"/>
        <v>1.0772840038843743</v>
      </c>
      <c r="AP519" s="18">
        <f t="shared" ca="1" si="281"/>
        <v>1.0613635506249994</v>
      </c>
      <c r="AQ519" s="18">
        <f t="shared" ca="1" si="281"/>
        <v>1.0456783749999996</v>
      </c>
      <c r="AR519" s="18">
        <f t="shared" ca="1" si="281"/>
        <v>1.0302249999999997</v>
      </c>
      <c r="AS519" s="18">
        <f t="shared" ca="1" si="281"/>
        <v>1.0149999999999999</v>
      </c>
      <c r="AT519" s="18">
        <f t="shared" ca="1" si="281"/>
        <v>1</v>
      </c>
      <c r="AU519" s="18">
        <f t="shared" ca="1" si="281"/>
        <v>0</v>
      </c>
      <c r="AV519" s="18">
        <f t="shared" ca="1" si="281"/>
        <v>0</v>
      </c>
      <c r="AW519" s="18">
        <f t="shared" ca="1" si="281"/>
        <v>0</v>
      </c>
      <c r="AX519" s="18">
        <f t="shared" ca="1" si="281"/>
        <v>0</v>
      </c>
      <c r="AY519" s="18">
        <f t="shared" ca="1" si="282"/>
        <v>0</v>
      </c>
      <c r="AZ519" s="18">
        <f t="shared" ca="1" si="282"/>
        <v>0</v>
      </c>
      <c r="BA519" s="18">
        <f t="shared" ca="1" si="282"/>
        <v>0</v>
      </c>
      <c r="BB519" s="18">
        <f t="shared" ca="1" si="282"/>
        <v>0</v>
      </c>
      <c r="BC519" s="18">
        <f t="shared" ca="1" si="282"/>
        <v>0</v>
      </c>
      <c r="BD519" s="18">
        <f t="shared" ca="1" si="282"/>
        <v>0</v>
      </c>
      <c r="BE519" s="18">
        <f t="shared" ca="1" si="282"/>
        <v>0</v>
      </c>
      <c r="BF519" s="18">
        <f t="shared" ca="1" si="282"/>
        <v>0</v>
      </c>
      <c r="BG519" s="18">
        <f t="shared" ca="1" si="282"/>
        <v>0</v>
      </c>
      <c r="BH519" s="18">
        <f t="shared" ca="1" si="282"/>
        <v>0</v>
      </c>
    </row>
    <row r="520" spans="8:60" x14ac:dyDescent="0.35">
      <c r="H520" s="2" t="str">
        <f t="shared" si="255"/>
        <v>PPA_1.5</v>
      </c>
      <c r="I520">
        <f t="shared" si="256"/>
        <v>10</v>
      </c>
      <c r="J520">
        <f t="shared" si="257"/>
        <v>36</v>
      </c>
      <c r="K520" s="18">
        <f t="shared" ca="1" si="278"/>
        <v>1.7091395380976955</v>
      </c>
      <c r="L520" s="18">
        <f t="shared" ca="1" si="278"/>
        <v>1.6838813183228529</v>
      </c>
      <c r="M520" s="18">
        <f t="shared" ca="1" si="278"/>
        <v>1.6589963727318748</v>
      </c>
      <c r="N520" s="18">
        <f t="shared" ca="1" si="278"/>
        <v>1.6344791849575124</v>
      </c>
      <c r="O520" s="18">
        <f t="shared" ca="1" si="278"/>
        <v>1.6103243201551849</v>
      </c>
      <c r="P520" s="18">
        <f t="shared" ca="1" si="278"/>
        <v>1.586526423798212</v>
      </c>
      <c r="Q520" s="18">
        <f t="shared" ca="1" si="278"/>
        <v>1.5630802204908494</v>
      </c>
      <c r="R520" s="18">
        <f t="shared" ca="1" si="278"/>
        <v>1.5399805127988668</v>
      </c>
      <c r="S520" s="18">
        <f t="shared" ca="1" si="278"/>
        <v>1.5172221800974057</v>
      </c>
      <c r="T520" s="18">
        <f t="shared" ca="1" si="278"/>
        <v>1.4948001774358681</v>
      </c>
      <c r="U520" s="18">
        <f t="shared" ca="1" si="279"/>
        <v>1.4727095344195746</v>
      </c>
      <c r="V520" s="18">
        <f t="shared" ca="1" si="279"/>
        <v>1.4509453541079556</v>
      </c>
      <c r="W520" s="18">
        <f t="shared" ca="1" si="279"/>
        <v>1.4295028119290203</v>
      </c>
      <c r="X520" s="18">
        <f t="shared" ca="1" si="279"/>
        <v>1.4083771546098725</v>
      </c>
      <c r="Y520" s="18">
        <f t="shared" ca="1" si="279"/>
        <v>1.3875636991230271</v>
      </c>
      <c r="Z520" s="18">
        <f t="shared" ca="1" si="279"/>
        <v>1.3670578316483029</v>
      </c>
      <c r="AA520" s="18">
        <f t="shared" ca="1" si="279"/>
        <v>1.3468550065500522</v>
      </c>
      <c r="AB520" s="18">
        <f t="shared" ca="1" si="279"/>
        <v>1.32695074536951</v>
      </c>
      <c r="AC520" s="18">
        <f t="shared" ca="1" si="279"/>
        <v>1.3073406358320296</v>
      </c>
      <c r="AD520" s="18">
        <f t="shared" ca="1" si="279"/>
        <v>1.2880203308689948</v>
      </c>
      <c r="AE520" s="18">
        <f t="shared" ca="1" si="280"/>
        <v>1.2689855476541823</v>
      </c>
      <c r="AF520" s="18">
        <f t="shared" ca="1" si="280"/>
        <v>1.2502320666543669</v>
      </c>
      <c r="AG520" s="18">
        <f t="shared" ca="1" si="280"/>
        <v>1.2317557306939577</v>
      </c>
      <c r="AH520" s="18">
        <f t="shared" ca="1" si="280"/>
        <v>1.2135524440334562</v>
      </c>
      <c r="AI520" s="18">
        <f t="shared" ca="1" si="280"/>
        <v>1.1956181714615333</v>
      </c>
      <c r="AJ520" s="18">
        <f t="shared" ca="1" si="280"/>
        <v>1.1779489374005256</v>
      </c>
      <c r="AK520" s="18">
        <f t="shared" ca="1" si="280"/>
        <v>1.1605408250251485</v>
      </c>
      <c r="AL520" s="18">
        <f t="shared" ca="1" si="280"/>
        <v>1.1433899753942351</v>
      </c>
      <c r="AM520" s="18">
        <f t="shared" ca="1" si="280"/>
        <v>1.1264925865953057</v>
      </c>
      <c r="AN520" s="18">
        <f t="shared" ca="1" si="280"/>
        <v>1.1098449129017791</v>
      </c>
      <c r="AO520" s="18">
        <f t="shared" ca="1" si="281"/>
        <v>1.0934432639426397</v>
      </c>
      <c r="AP520" s="18">
        <f t="shared" ca="1" si="281"/>
        <v>1.0772840038843743</v>
      </c>
      <c r="AQ520" s="18">
        <f t="shared" ca="1" si="281"/>
        <v>1.0613635506249994</v>
      </c>
      <c r="AR520" s="18">
        <f t="shared" ca="1" si="281"/>
        <v>1.0456783749999996</v>
      </c>
      <c r="AS520" s="18">
        <f t="shared" ca="1" si="281"/>
        <v>1.0302249999999997</v>
      </c>
      <c r="AT520" s="18">
        <f t="shared" ca="1" si="281"/>
        <v>1.0149999999999999</v>
      </c>
      <c r="AU520" s="18">
        <f t="shared" ca="1" si="281"/>
        <v>1</v>
      </c>
      <c r="AV520" s="18">
        <f t="shared" ca="1" si="281"/>
        <v>0</v>
      </c>
      <c r="AW520" s="18">
        <f t="shared" ca="1" si="281"/>
        <v>0</v>
      </c>
      <c r="AX520" s="18">
        <f t="shared" ca="1" si="281"/>
        <v>0</v>
      </c>
      <c r="AY520" s="18">
        <f t="shared" ca="1" si="282"/>
        <v>0</v>
      </c>
      <c r="AZ520" s="18">
        <f t="shared" ca="1" si="282"/>
        <v>0</v>
      </c>
      <c r="BA520" s="18">
        <f t="shared" ca="1" si="282"/>
        <v>0</v>
      </c>
      <c r="BB520" s="18">
        <f t="shared" ca="1" si="282"/>
        <v>0</v>
      </c>
      <c r="BC520" s="18">
        <f t="shared" ca="1" si="282"/>
        <v>0</v>
      </c>
      <c r="BD520" s="18">
        <f t="shared" ca="1" si="282"/>
        <v>0</v>
      </c>
      <c r="BE520" s="18">
        <f t="shared" ca="1" si="282"/>
        <v>0</v>
      </c>
      <c r="BF520" s="18">
        <f t="shared" ca="1" si="282"/>
        <v>0</v>
      </c>
      <c r="BG520" s="18">
        <f t="shared" ca="1" si="282"/>
        <v>0</v>
      </c>
      <c r="BH520" s="18">
        <f t="shared" ca="1" si="282"/>
        <v>0</v>
      </c>
    </row>
    <row r="521" spans="8:60" x14ac:dyDescent="0.35">
      <c r="H521" s="2" t="str">
        <f t="shared" si="255"/>
        <v>PPA_1.5</v>
      </c>
      <c r="I521">
        <f t="shared" si="256"/>
        <v>10</v>
      </c>
      <c r="J521">
        <f t="shared" si="257"/>
        <v>37</v>
      </c>
      <c r="K521" s="18">
        <f t="shared" ca="1" si="278"/>
        <v>1.7347766311691606</v>
      </c>
      <c r="L521" s="18">
        <f t="shared" ca="1" si="278"/>
        <v>1.7091395380976955</v>
      </c>
      <c r="M521" s="18">
        <f t="shared" ca="1" si="278"/>
        <v>1.6838813183228529</v>
      </c>
      <c r="N521" s="18">
        <f t="shared" ca="1" si="278"/>
        <v>1.6589963727318748</v>
      </c>
      <c r="O521" s="18">
        <f t="shared" ca="1" si="278"/>
        <v>1.6344791849575124</v>
      </c>
      <c r="P521" s="18">
        <f t="shared" ca="1" si="278"/>
        <v>1.6103243201551849</v>
      </c>
      <c r="Q521" s="18">
        <f t="shared" ca="1" si="278"/>
        <v>1.586526423798212</v>
      </c>
      <c r="R521" s="18">
        <f t="shared" ca="1" si="278"/>
        <v>1.5630802204908494</v>
      </c>
      <c r="S521" s="18">
        <f t="shared" ca="1" si="278"/>
        <v>1.5399805127988668</v>
      </c>
      <c r="T521" s="18">
        <f t="shared" ca="1" si="278"/>
        <v>1.5172221800974057</v>
      </c>
      <c r="U521" s="18">
        <f t="shared" ca="1" si="279"/>
        <v>1.4948001774358681</v>
      </c>
      <c r="V521" s="18">
        <f t="shared" ca="1" si="279"/>
        <v>1.4727095344195746</v>
      </c>
      <c r="W521" s="18">
        <f t="shared" ca="1" si="279"/>
        <v>1.4509453541079556</v>
      </c>
      <c r="X521" s="18">
        <f t="shared" ca="1" si="279"/>
        <v>1.4295028119290203</v>
      </c>
      <c r="Y521" s="18">
        <f t="shared" ca="1" si="279"/>
        <v>1.4083771546098725</v>
      </c>
      <c r="Z521" s="18">
        <f t="shared" ca="1" si="279"/>
        <v>1.3875636991230271</v>
      </c>
      <c r="AA521" s="18">
        <f t="shared" ca="1" si="279"/>
        <v>1.3670578316483029</v>
      </c>
      <c r="AB521" s="18">
        <f t="shared" ca="1" si="279"/>
        <v>1.3468550065500522</v>
      </c>
      <c r="AC521" s="18">
        <f t="shared" ca="1" si="279"/>
        <v>1.32695074536951</v>
      </c>
      <c r="AD521" s="18">
        <f t="shared" ca="1" si="279"/>
        <v>1.3073406358320296</v>
      </c>
      <c r="AE521" s="18">
        <f t="shared" ca="1" si="280"/>
        <v>1.2880203308689948</v>
      </c>
      <c r="AF521" s="18">
        <f t="shared" ca="1" si="280"/>
        <v>1.2689855476541823</v>
      </c>
      <c r="AG521" s="18">
        <f t="shared" ca="1" si="280"/>
        <v>1.2502320666543669</v>
      </c>
      <c r="AH521" s="18">
        <f t="shared" ca="1" si="280"/>
        <v>1.2317557306939577</v>
      </c>
      <c r="AI521" s="18">
        <f t="shared" ca="1" si="280"/>
        <v>1.2135524440334562</v>
      </c>
      <c r="AJ521" s="18">
        <f t="shared" ca="1" si="280"/>
        <v>1.1956181714615333</v>
      </c>
      <c r="AK521" s="18">
        <f t="shared" ca="1" si="280"/>
        <v>1.1779489374005256</v>
      </c>
      <c r="AL521" s="18">
        <f t="shared" ca="1" si="280"/>
        <v>1.1605408250251485</v>
      </c>
      <c r="AM521" s="18">
        <f t="shared" ca="1" si="280"/>
        <v>1.1433899753942351</v>
      </c>
      <c r="AN521" s="18">
        <f t="shared" ca="1" si="280"/>
        <v>1.1264925865953057</v>
      </c>
      <c r="AO521" s="18">
        <f t="shared" ca="1" si="281"/>
        <v>1.1098449129017791</v>
      </c>
      <c r="AP521" s="18">
        <f t="shared" ca="1" si="281"/>
        <v>1.0934432639426397</v>
      </c>
      <c r="AQ521" s="18">
        <f t="shared" ca="1" si="281"/>
        <v>1.0772840038843743</v>
      </c>
      <c r="AR521" s="18">
        <f t="shared" ca="1" si="281"/>
        <v>1.0613635506249994</v>
      </c>
      <c r="AS521" s="18">
        <f t="shared" ca="1" si="281"/>
        <v>1.0456783749999996</v>
      </c>
      <c r="AT521" s="18">
        <f t="shared" ca="1" si="281"/>
        <v>1.0302249999999997</v>
      </c>
      <c r="AU521" s="18">
        <f t="shared" ca="1" si="281"/>
        <v>1.0149999999999999</v>
      </c>
      <c r="AV521" s="18">
        <f t="shared" ca="1" si="281"/>
        <v>1</v>
      </c>
      <c r="AW521" s="18">
        <f t="shared" ca="1" si="281"/>
        <v>0</v>
      </c>
      <c r="AX521" s="18">
        <f t="shared" ca="1" si="281"/>
        <v>0</v>
      </c>
      <c r="AY521" s="18">
        <f t="shared" ca="1" si="282"/>
        <v>0</v>
      </c>
      <c r="AZ521" s="18">
        <f t="shared" ca="1" si="282"/>
        <v>0</v>
      </c>
      <c r="BA521" s="18">
        <f t="shared" ca="1" si="282"/>
        <v>0</v>
      </c>
      <c r="BB521" s="18">
        <f t="shared" ca="1" si="282"/>
        <v>0</v>
      </c>
      <c r="BC521" s="18">
        <f t="shared" ca="1" si="282"/>
        <v>0</v>
      </c>
      <c r="BD521" s="18">
        <f t="shared" ca="1" si="282"/>
        <v>0</v>
      </c>
      <c r="BE521" s="18">
        <f t="shared" ca="1" si="282"/>
        <v>0</v>
      </c>
      <c r="BF521" s="18">
        <f t="shared" ca="1" si="282"/>
        <v>0</v>
      </c>
      <c r="BG521" s="18">
        <f t="shared" ca="1" si="282"/>
        <v>0</v>
      </c>
      <c r="BH521" s="18">
        <f t="shared" ca="1" si="282"/>
        <v>0</v>
      </c>
    </row>
    <row r="522" spans="8:60" x14ac:dyDescent="0.35">
      <c r="H522" s="2" t="str">
        <f t="shared" si="255"/>
        <v>PPA_1.5</v>
      </c>
      <c r="I522">
        <f t="shared" si="256"/>
        <v>10</v>
      </c>
      <c r="J522">
        <f t="shared" si="257"/>
        <v>38</v>
      </c>
      <c r="K522" s="18">
        <f t="shared" ca="1" si="278"/>
        <v>1.7607982806366977</v>
      </c>
      <c r="L522" s="18">
        <f t="shared" ca="1" si="278"/>
        <v>1.7347766311691606</v>
      </c>
      <c r="M522" s="18">
        <f t="shared" ca="1" si="278"/>
        <v>1.7091395380976955</v>
      </c>
      <c r="N522" s="18">
        <f t="shared" ca="1" si="278"/>
        <v>1.6838813183228529</v>
      </c>
      <c r="O522" s="18">
        <f t="shared" ca="1" si="278"/>
        <v>1.6589963727318748</v>
      </c>
      <c r="P522" s="18">
        <f t="shared" ca="1" si="278"/>
        <v>1.6344791849575124</v>
      </c>
      <c r="Q522" s="18">
        <f t="shared" ca="1" si="278"/>
        <v>1.6103243201551849</v>
      </c>
      <c r="R522" s="18">
        <f t="shared" ca="1" si="278"/>
        <v>1.586526423798212</v>
      </c>
      <c r="S522" s="18">
        <f t="shared" ca="1" si="278"/>
        <v>1.5630802204908494</v>
      </c>
      <c r="T522" s="18">
        <f t="shared" ca="1" si="278"/>
        <v>1.5399805127988668</v>
      </c>
      <c r="U522" s="18">
        <f t="shared" ca="1" si="279"/>
        <v>1.5172221800974057</v>
      </c>
      <c r="V522" s="18">
        <f t="shared" ca="1" si="279"/>
        <v>1.4948001774358681</v>
      </c>
      <c r="W522" s="18">
        <f t="shared" ca="1" si="279"/>
        <v>1.4727095344195746</v>
      </c>
      <c r="X522" s="18">
        <f t="shared" ca="1" si="279"/>
        <v>1.4509453541079556</v>
      </c>
      <c r="Y522" s="18">
        <f t="shared" ca="1" si="279"/>
        <v>1.4295028119290203</v>
      </c>
      <c r="Z522" s="18">
        <f t="shared" ca="1" si="279"/>
        <v>1.4083771546098725</v>
      </c>
      <c r="AA522" s="18">
        <f t="shared" ca="1" si="279"/>
        <v>1.3875636991230271</v>
      </c>
      <c r="AB522" s="18">
        <f t="shared" ca="1" si="279"/>
        <v>1.3670578316483029</v>
      </c>
      <c r="AC522" s="18">
        <f t="shared" ca="1" si="279"/>
        <v>1.3468550065500522</v>
      </c>
      <c r="AD522" s="18">
        <f t="shared" ca="1" si="279"/>
        <v>1.32695074536951</v>
      </c>
      <c r="AE522" s="18">
        <f t="shared" ca="1" si="280"/>
        <v>1.3073406358320296</v>
      </c>
      <c r="AF522" s="18">
        <f t="shared" ca="1" si="280"/>
        <v>1.2880203308689948</v>
      </c>
      <c r="AG522" s="18">
        <f t="shared" ca="1" si="280"/>
        <v>1.2689855476541823</v>
      </c>
      <c r="AH522" s="18">
        <f t="shared" ca="1" si="280"/>
        <v>1.2502320666543669</v>
      </c>
      <c r="AI522" s="18">
        <f t="shared" ca="1" si="280"/>
        <v>1.2317557306939577</v>
      </c>
      <c r="AJ522" s="18">
        <f t="shared" ca="1" si="280"/>
        <v>1.2135524440334562</v>
      </c>
      <c r="AK522" s="18">
        <f t="shared" ca="1" si="280"/>
        <v>1.1956181714615333</v>
      </c>
      <c r="AL522" s="18">
        <f t="shared" ca="1" si="280"/>
        <v>1.1779489374005256</v>
      </c>
      <c r="AM522" s="18">
        <f t="shared" ca="1" si="280"/>
        <v>1.1605408250251485</v>
      </c>
      <c r="AN522" s="18">
        <f t="shared" ca="1" si="280"/>
        <v>1.1433899753942351</v>
      </c>
      <c r="AO522" s="18">
        <f t="shared" ca="1" si="281"/>
        <v>1.1264925865953057</v>
      </c>
      <c r="AP522" s="18">
        <f t="shared" ca="1" si="281"/>
        <v>1.1098449129017791</v>
      </c>
      <c r="AQ522" s="18">
        <f t="shared" ca="1" si="281"/>
        <v>1.0934432639426397</v>
      </c>
      <c r="AR522" s="18">
        <f t="shared" ca="1" si="281"/>
        <v>1.0772840038843743</v>
      </c>
      <c r="AS522" s="18">
        <f t="shared" ca="1" si="281"/>
        <v>1.0613635506249994</v>
      </c>
      <c r="AT522" s="18">
        <f t="shared" ca="1" si="281"/>
        <v>1.0456783749999996</v>
      </c>
      <c r="AU522" s="18">
        <f t="shared" ca="1" si="281"/>
        <v>1.0302249999999997</v>
      </c>
      <c r="AV522" s="18">
        <f t="shared" ca="1" si="281"/>
        <v>1.0149999999999999</v>
      </c>
      <c r="AW522" s="18">
        <f t="shared" ca="1" si="281"/>
        <v>1</v>
      </c>
      <c r="AX522" s="18">
        <f t="shared" ca="1" si="281"/>
        <v>0</v>
      </c>
      <c r="AY522" s="18">
        <f t="shared" ca="1" si="282"/>
        <v>0</v>
      </c>
      <c r="AZ522" s="18">
        <f t="shared" ca="1" si="282"/>
        <v>0</v>
      </c>
      <c r="BA522" s="18">
        <f t="shared" ca="1" si="282"/>
        <v>0</v>
      </c>
      <c r="BB522" s="18">
        <f t="shared" ca="1" si="282"/>
        <v>0</v>
      </c>
      <c r="BC522" s="18">
        <f t="shared" ca="1" si="282"/>
        <v>0</v>
      </c>
      <c r="BD522" s="18">
        <f t="shared" ca="1" si="282"/>
        <v>0</v>
      </c>
      <c r="BE522" s="18">
        <f t="shared" ca="1" si="282"/>
        <v>0</v>
      </c>
      <c r="BF522" s="18">
        <f t="shared" ca="1" si="282"/>
        <v>0</v>
      </c>
      <c r="BG522" s="18">
        <f t="shared" ca="1" si="282"/>
        <v>0</v>
      </c>
      <c r="BH522" s="18">
        <f t="shared" ca="1" si="282"/>
        <v>0</v>
      </c>
    </row>
    <row r="523" spans="8:60" x14ac:dyDescent="0.35">
      <c r="H523" s="2" t="str">
        <f t="shared" si="255"/>
        <v>PPA_1.5</v>
      </c>
      <c r="I523">
        <f t="shared" si="256"/>
        <v>10</v>
      </c>
      <c r="J523">
        <f t="shared" si="257"/>
        <v>39</v>
      </c>
      <c r="K523" s="18">
        <f t="shared" ca="1" si="278"/>
        <v>1.7872102548462478</v>
      </c>
      <c r="L523" s="18">
        <f t="shared" ca="1" si="278"/>
        <v>1.7607982806366977</v>
      </c>
      <c r="M523" s="18">
        <f t="shared" ca="1" si="278"/>
        <v>1.7347766311691606</v>
      </c>
      <c r="N523" s="18">
        <f t="shared" ca="1" si="278"/>
        <v>1.7091395380976955</v>
      </c>
      <c r="O523" s="18">
        <f t="shared" ca="1" si="278"/>
        <v>1.6838813183228529</v>
      </c>
      <c r="P523" s="18">
        <f t="shared" ca="1" si="278"/>
        <v>1.6589963727318748</v>
      </c>
      <c r="Q523" s="18">
        <f t="shared" ca="1" si="278"/>
        <v>1.6344791849575124</v>
      </c>
      <c r="R523" s="18">
        <f t="shared" ca="1" si="278"/>
        <v>1.6103243201551849</v>
      </c>
      <c r="S523" s="18">
        <f t="shared" ca="1" si="278"/>
        <v>1.586526423798212</v>
      </c>
      <c r="T523" s="18">
        <f t="shared" ca="1" si="278"/>
        <v>1.5630802204908494</v>
      </c>
      <c r="U523" s="18">
        <f t="shared" ca="1" si="279"/>
        <v>1.5399805127988668</v>
      </c>
      <c r="V523" s="18">
        <f t="shared" ca="1" si="279"/>
        <v>1.5172221800974057</v>
      </c>
      <c r="W523" s="18">
        <f t="shared" ca="1" si="279"/>
        <v>1.4948001774358681</v>
      </c>
      <c r="X523" s="18">
        <f t="shared" ca="1" si="279"/>
        <v>1.4727095344195746</v>
      </c>
      <c r="Y523" s="18">
        <f t="shared" ca="1" si="279"/>
        <v>1.4509453541079556</v>
      </c>
      <c r="Z523" s="18">
        <f t="shared" ca="1" si="279"/>
        <v>1.4295028119290203</v>
      </c>
      <c r="AA523" s="18">
        <f t="shared" ca="1" si="279"/>
        <v>1.4083771546098725</v>
      </c>
      <c r="AB523" s="18">
        <f t="shared" ca="1" si="279"/>
        <v>1.3875636991230271</v>
      </c>
      <c r="AC523" s="18">
        <f t="shared" ca="1" si="279"/>
        <v>1.3670578316483029</v>
      </c>
      <c r="AD523" s="18">
        <f t="shared" ca="1" si="279"/>
        <v>1.3468550065500522</v>
      </c>
      <c r="AE523" s="18">
        <f t="shared" ca="1" si="280"/>
        <v>1.32695074536951</v>
      </c>
      <c r="AF523" s="18">
        <f t="shared" ca="1" si="280"/>
        <v>1.3073406358320296</v>
      </c>
      <c r="AG523" s="18">
        <f t="shared" ca="1" si="280"/>
        <v>1.2880203308689948</v>
      </c>
      <c r="AH523" s="18">
        <f t="shared" ca="1" si="280"/>
        <v>1.2689855476541823</v>
      </c>
      <c r="AI523" s="18">
        <f t="shared" ca="1" si="280"/>
        <v>1.2502320666543669</v>
      </c>
      <c r="AJ523" s="18">
        <f t="shared" ca="1" si="280"/>
        <v>1.2317557306939577</v>
      </c>
      <c r="AK523" s="18">
        <f t="shared" ca="1" si="280"/>
        <v>1.2135524440334562</v>
      </c>
      <c r="AL523" s="18">
        <f t="shared" ca="1" si="280"/>
        <v>1.1956181714615333</v>
      </c>
      <c r="AM523" s="18">
        <f t="shared" ca="1" si="280"/>
        <v>1.1779489374005256</v>
      </c>
      <c r="AN523" s="18">
        <f t="shared" ca="1" si="280"/>
        <v>1.1605408250251485</v>
      </c>
      <c r="AO523" s="18">
        <f t="shared" ca="1" si="281"/>
        <v>1.1433899753942351</v>
      </c>
      <c r="AP523" s="18">
        <f t="shared" ca="1" si="281"/>
        <v>1.1264925865953057</v>
      </c>
      <c r="AQ523" s="18">
        <f t="shared" ca="1" si="281"/>
        <v>1.1098449129017791</v>
      </c>
      <c r="AR523" s="18">
        <f t="shared" ca="1" si="281"/>
        <v>1.0934432639426397</v>
      </c>
      <c r="AS523" s="18">
        <f t="shared" ca="1" si="281"/>
        <v>1.0772840038843743</v>
      </c>
      <c r="AT523" s="18">
        <f t="shared" ca="1" si="281"/>
        <v>1.0613635506249994</v>
      </c>
      <c r="AU523" s="18">
        <f t="shared" ca="1" si="281"/>
        <v>1.0456783749999996</v>
      </c>
      <c r="AV523" s="18">
        <f t="shared" ca="1" si="281"/>
        <v>1.0302249999999997</v>
      </c>
      <c r="AW523" s="18">
        <f t="shared" ca="1" si="281"/>
        <v>1.0149999999999999</v>
      </c>
      <c r="AX523" s="18">
        <f t="shared" ca="1" si="281"/>
        <v>1</v>
      </c>
      <c r="AY523" s="18">
        <f t="shared" ca="1" si="282"/>
        <v>0</v>
      </c>
      <c r="AZ523" s="18">
        <f t="shared" ca="1" si="282"/>
        <v>0</v>
      </c>
      <c r="BA523" s="18">
        <f t="shared" ca="1" si="282"/>
        <v>0</v>
      </c>
      <c r="BB523" s="18">
        <f t="shared" ca="1" si="282"/>
        <v>0</v>
      </c>
      <c r="BC523" s="18">
        <f t="shared" ca="1" si="282"/>
        <v>0</v>
      </c>
      <c r="BD523" s="18">
        <f t="shared" ca="1" si="282"/>
        <v>0</v>
      </c>
      <c r="BE523" s="18">
        <f t="shared" ca="1" si="282"/>
        <v>0</v>
      </c>
      <c r="BF523" s="18">
        <f t="shared" ca="1" si="282"/>
        <v>0</v>
      </c>
      <c r="BG523" s="18">
        <f t="shared" ca="1" si="282"/>
        <v>0</v>
      </c>
      <c r="BH523" s="18">
        <f t="shared" ca="1" si="282"/>
        <v>0</v>
      </c>
    </row>
    <row r="524" spans="8:60" x14ac:dyDescent="0.35">
      <c r="H524" s="2" t="str">
        <f t="shared" si="255"/>
        <v>PPA_1.5</v>
      </c>
      <c r="I524">
        <f t="shared" si="256"/>
        <v>10</v>
      </c>
      <c r="J524">
        <f t="shared" si="257"/>
        <v>40</v>
      </c>
      <c r="K524" s="18">
        <f t="shared" ca="1" si="278"/>
        <v>1.8140184086689415</v>
      </c>
      <c r="L524" s="18">
        <f t="shared" ca="1" si="278"/>
        <v>1.7872102548462478</v>
      </c>
      <c r="M524" s="18">
        <f t="shared" ca="1" si="278"/>
        <v>1.7607982806366977</v>
      </c>
      <c r="N524" s="18">
        <f t="shared" ca="1" si="278"/>
        <v>1.7347766311691606</v>
      </c>
      <c r="O524" s="18">
        <f t="shared" ca="1" si="278"/>
        <v>1.7091395380976955</v>
      </c>
      <c r="P524" s="18">
        <f t="shared" ca="1" si="278"/>
        <v>1.6838813183228529</v>
      </c>
      <c r="Q524" s="18">
        <f t="shared" ca="1" si="278"/>
        <v>1.6589963727318748</v>
      </c>
      <c r="R524" s="18">
        <f t="shared" ca="1" si="278"/>
        <v>1.6344791849575124</v>
      </c>
      <c r="S524" s="18">
        <f t="shared" ca="1" si="278"/>
        <v>1.6103243201551849</v>
      </c>
      <c r="T524" s="18">
        <f t="shared" ca="1" si="278"/>
        <v>1.586526423798212</v>
      </c>
      <c r="U524" s="18">
        <f t="shared" ca="1" si="279"/>
        <v>1.5630802204908494</v>
      </c>
      <c r="V524" s="18">
        <f t="shared" ca="1" si="279"/>
        <v>1.5399805127988668</v>
      </c>
      <c r="W524" s="18">
        <f t="shared" ca="1" si="279"/>
        <v>1.5172221800974057</v>
      </c>
      <c r="X524" s="18">
        <f t="shared" ca="1" si="279"/>
        <v>1.4948001774358681</v>
      </c>
      <c r="Y524" s="18">
        <f t="shared" ca="1" si="279"/>
        <v>1.4727095344195746</v>
      </c>
      <c r="Z524" s="18">
        <f t="shared" ca="1" si="279"/>
        <v>1.4509453541079556</v>
      </c>
      <c r="AA524" s="18">
        <f t="shared" ca="1" si="279"/>
        <v>1.4295028119290203</v>
      </c>
      <c r="AB524" s="18">
        <f t="shared" ca="1" si="279"/>
        <v>1.4083771546098725</v>
      </c>
      <c r="AC524" s="18">
        <f t="shared" ca="1" si="279"/>
        <v>1.3875636991230271</v>
      </c>
      <c r="AD524" s="18">
        <f t="shared" ca="1" si="279"/>
        <v>1.3670578316483029</v>
      </c>
      <c r="AE524" s="18">
        <f t="shared" ca="1" si="280"/>
        <v>1.3468550065500522</v>
      </c>
      <c r="AF524" s="18">
        <f t="shared" ca="1" si="280"/>
        <v>1.32695074536951</v>
      </c>
      <c r="AG524" s="18">
        <f t="shared" ca="1" si="280"/>
        <v>1.3073406358320296</v>
      </c>
      <c r="AH524" s="18">
        <f t="shared" ca="1" si="280"/>
        <v>1.2880203308689948</v>
      </c>
      <c r="AI524" s="18">
        <f t="shared" ca="1" si="280"/>
        <v>1.2689855476541823</v>
      </c>
      <c r="AJ524" s="18">
        <f t="shared" ca="1" si="280"/>
        <v>1.2502320666543669</v>
      </c>
      <c r="AK524" s="18">
        <f t="shared" ca="1" si="280"/>
        <v>1.2317557306939577</v>
      </c>
      <c r="AL524" s="18">
        <f t="shared" ca="1" si="280"/>
        <v>1.2135524440334562</v>
      </c>
      <c r="AM524" s="18">
        <f t="shared" ca="1" si="280"/>
        <v>1.1956181714615333</v>
      </c>
      <c r="AN524" s="18">
        <f t="shared" ca="1" si="280"/>
        <v>1.1779489374005256</v>
      </c>
      <c r="AO524" s="18">
        <f t="shared" ca="1" si="281"/>
        <v>1.1605408250251485</v>
      </c>
      <c r="AP524" s="18">
        <f t="shared" ca="1" si="281"/>
        <v>1.1433899753942351</v>
      </c>
      <c r="AQ524" s="18">
        <f t="shared" ca="1" si="281"/>
        <v>1.1264925865953057</v>
      </c>
      <c r="AR524" s="18">
        <f t="shared" ca="1" si="281"/>
        <v>1.1098449129017791</v>
      </c>
      <c r="AS524" s="18">
        <f t="shared" ca="1" si="281"/>
        <v>1.0934432639426397</v>
      </c>
      <c r="AT524" s="18">
        <f t="shared" ca="1" si="281"/>
        <v>1.0772840038843743</v>
      </c>
      <c r="AU524" s="18">
        <f t="shared" ca="1" si="281"/>
        <v>1.0613635506249994</v>
      </c>
      <c r="AV524" s="18">
        <f t="shared" ca="1" si="281"/>
        <v>1.0456783749999996</v>
      </c>
      <c r="AW524" s="18">
        <f t="shared" ca="1" si="281"/>
        <v>1.0302249999999997</v>
      </c>
      <c r="AX524" s="18">
        <f t="shared" ca="1" si="281"/>
        <v>1.0149999999999999</v>
      </c>
      <c r="AY524" s="18">
        <f t="shared" ca="1" si="282"/>
        <v>1</v>
      </c>
      <c r="AZ524" s="18">
        <f t="shared" ca="1" si="282"/>
        <v>0</v>
      </c>
      <c r="BA524" s="18">
        <f t="shared" ca="1" si="282"/>
        <v>0</v>
      </c>
      <c r="BB524" s="18">
        <f t="shared" ca="1" si="282"/>
        <v>0</v>
      </c>
      <c r="BC524" s="18">
        <f t="shared" ca="1" si="282"/>
        <v>0</v>
      </c>
      <c r="BD524" s="18">
        <f t="shared" ca="1" si="282"/>
        <v>0</v>
      </c>
      <c r="BE524" s="18">
        <f t="shared" ca="1" si="282"/>
        <v>0</v>
      </c>
      <c r="BF524" s="18">
        <f t="shared" ca="1" si="282"/>
        <v>0</v>
      </c>
      <c r="BG524" s="18">
        <f t="shared" ca="1" si="282"/>
        <v>0</v>
      </c>
      <c r="BH524" s="18">
        <f t="shared" ca="1" si="282"/>
        <v>0</v>
      </c>
    </row>
    <row r="525" spans="8:60" x14ac:dyDescent="0.35">
      <c r="H525" s="2" t="str">
        <f t="shared" si="255"/>
        <v>PPA_1.5</v>
      </c>
      <c r="I525">
        <f t="shared" si="256"/>
        <v>10</v>
      </c>
      <c r="J525">
        <f t="shared" si="257"/>
        <v>41</v>
      </c>
      <c r="K525" s="18">
        <f t="shared" ref="K525:T534" ca="1" si="283">IF(K$24&gt;$J525,0,OFFSET($K$2,$I525,$J525-K$24))</f>
        <v>1.8412286847989754</v>
      </c>
      <c r="L525" s="18">
        <f t="shared" ca="1" si="283"/>
        <v>1.8140184086689415</v>
      </c>
      <c r="M525" s="18">
        <f t="shared" ca="1" si="283"/>
        <v>1.7872102548462478</v>
      </c>
      <c r="N525" s="18">
        <f t="shared" ca="1" si="283"/>
        <v>1.7607982806366977</v>
      </c>
      <c r="O525" s="18">
        <f t="shared" ca="1" si="283"/>
        <v>1.7347766311691606</v>
      </c>
      <c r="P525" s="18">
        <f t="shared" ca="1" si="283"/>
        <v>1.7091395380976955</v>
      </c>
      <c r="Q525" s="18">
        <f t="shared" ca="1" si="283"/>
        <v>1.6838813183228529</v>
      </c>
      <c r="R525" s="18">
        <f t="shared" ca="1" si="283"/>
        <v>1.6589963727318748</v>
      </c>
      <c r="S525" s="18">
        <f t="shared" ca="1" si="283"/>
        <v>1.6344791849575124</v>
      </c>
      <c r="T525" s="18">
        <f t="shared" ca="1" si="283"/>
        <v>1.6103243201551849</v>
      </c>
      <c r="U525" s="18">
        <f t="shared" ref="U525:AD534" ca="1" si="284">IF(U$24&gt;$J525,0,OFFSET($K$2,$I525,$J525-U$24))</f>
        <v>1.586526423798212</v>
      </c>
      <c r="V525" s="18">
        <f t="shared" ca="1" si="284"/>
        <v>1.5630802204908494</v>
      </c>
      <c r="W525" s="18">
        <f t="shared" ca="1" si="284"/>
        <v>1.5399805127988668</v>
      </c>
      <c r="X525" s="18">
        <f t="shared" ca="1" si="284"/>
        <v>1.5172221800974057</v>
      </c>
      <c r="Y525" s="18">
        <f t="shared" ca="1" si="284"/>
        <v>1.4948001774358681</v>
      </c>
      <c r="Z525" s="18">
        <f t="shared" ca="1" si="284"/>
        <v>1.4727095344195746</v>
      </c>
      <c r="AA525" s="18">
        <f t="shared" ca="1" si="284"/>
        <v>1.4509453541079556</v>
      </c>
      <c r="AB525" s="18">
        <f t="shared" ca="1" si="284"/>
        <v>1.4295028119290203</v>
      </c>
      <c r="AC525" s="18">
        <f t="shared" ca="1" si="284"/>
        <v>1.4083771546098725</v>
      </c>
      <c r="AD525" s="18">
        <f t="shared" ca="1" si="284"/>
        <v>1.3875636991230271</v>
      </c>
      <c r="AE525" s="18">
        <f t="shared" ref="AE525:AN534" ca="1" si="285">IF(AE$24&gt;$J525,0,OFFSET($K$2,$I525,$J525-AE$24))</f>
        <v>1.3670578316483029</v>
      </c>
      <c r="AF525" s="18">
        <f t="shared" ca="1" si="285"/>
        <v>1.3468550065500522</v>
      </c>
      <c r="AG525" s="18">
        <f t="shared" ca="1" si="285"/>
        <v>1.32695074536951</v>
      </c>
      <c r="AH525" s="18">
        <f t="shared" ca="1" si="285"/>
        <v>1.3073406358320296</v>
      </c>
      <c r="AI525" s="18">
        <f t="shared" ca="1" si="285"/>
        <v>1.2880203308689948</v>
      </c>
      <c r="AJ525" s="18">
        <f t="shared" ca="1" si="285"/>
        <v>1.2689855476541823</v>
      </c>
      <c r="AK525" s="18">
        <f t="shared" ca="1" si="285"/>
        <v>1.2502320666543669</v>
      </c>
      <c r="AL525" s="18">
        <f t="shared" ca="1" si="285"/>
        <v>1.2317557306939577</v>
      </c>
      <c r="AM525" s="18">
        <f t="shared" ca="1" si="285"/>
        <v>1.2135524440334562</v>
      </c>
      <c r="AN525" s="18">
        <f t="shared" ca="1" si="285"/>
        <v>1.1956181714615333</v>
      </c>
      <c r="AO525" s="18">
        <f t="shared" ref="AO525:AX534" ca="1" si="286">IF(AO$24&gt;$J525,0,OFFSET($K$2,$I525,$J525-AO$24))</f>
        <v>1.1779489374005256</v>
      </c>
      <c r="AP525" s="18">
        <f t="shared" ca="1" si="286"/>
        <v>1.1605408250251485</v>
      </c>
      <c r="AQ525" s="18">
        <f t="shared" ca="1" si="286"/>
        <v>1.1433899753942351</v>
      </c>
      <c r="AR525" s="18">
        <f t="shared" ca="1" si="286"/>
        <v>1.1264925865953057</v>
      </c>
      <c r="AS525" s="18">
        <f t="shared" ca="1" si="286"/>
        <v>1.1098449129017791</v>
      </c>
      <c r="AT525" s="18">
        <f t="shared" ca="1" si="286"/>
        <v>1.0934432639426397</v>
      </c>
      <c r="AU525" s="18">
        <f t="shared" ca="1" si="286"/>
        <v>1.0772840038843743</v>
      </c>
      <c r="AV525" s="18">
        <f t="shared" ca="1" si="286"/>
        <v>1.0613635506249994</v>
      </c>
      <c r="AW525" s="18">
        <f t="shared" ca="1" si="286"/>
        <v>1.0456783749999996</v>
      </c>
      <c r="AX525" s="18">
        <f t="shared" ca="1" si="286"/>
        <v>1.0302249999999997</v>
      </c>
      <c r="AY525" s="18">
        <f t="shared" ref="AY525:BH534" ca="1" si="287">IF(AY$24&gt;$J525,0,OFFSET($K$2,$I525,$J525-AY$24))</f>
        <v>1.0149999999999999</v>
      </c>
      <c r="AZ525" s="18">
        <f t="shared" ca="1" si="287"/>
        <v>1</v>
      </c>
      <c r="BA525" s="18">
        <f t="shared" ca="1" si="287"/>
        <v>0</v>
      </c>
      <c r="BB525" s="18">
        <f t="shared" ca="1" si="287"/>
        <v>0</v>
      </c>
      <c r="BC525" s="18">
        <f t="shared" ca="1" si="287"/>
        <v>0</v>
      </c>
      <c r="BD525" s="18">
        <f t="shared" ca="1" si="287"/>
        <v>0</v>
      </c>
      <c r="BE525" s="18">
        <f t="shared" ca="1" si="287"/>
        <v>0</v>
      </c>
      <c r="BF525" s="18">
        <f t="shared" ca="1" si="287"/>
        <v>0</v>
      </c>
      <c r="BG525" s="18">
        <f t="shared" ca="1" si="287"/>
        <v>0</v>
      </c>
      <c r="BH525" s="18">
        <f t="shared" ca="1" si="287"/>
        <v>0</v>
      </c>
    </row>
    <row r="526" spans="8:60" x14ac:dyDescent="0.35">
      <c r="H526" s="2" t="str">
        <f t="shared" si="255"/>
        <v>PPA_1.5</v>
      </c>
      <c r="I526">
        <f t="shared" si="256"/>
        <v>10</v>
      </c>
      <c r="J526">
        <f t="shared" si="257"/>
        <v>42</v>
      </c>
      <c r="K526" s="18">
        <f t="shared" ca="1" si="283"/>
        <v>1.8688471150709598</v>
      </c>
      <c r="L526" s="18">
        <f t="shared" ca="1" si="283"/>
        <v>1.8412286847989754</v>
      </c>
      <c r="M526" s="18">
        <f t="shared" ca="1" si="283"/>
        <v>1.8140184086689415</v>
      </c>
      <c r="N526" s="18">
        <f t="shared" ca="1" si="283"/>
        <v>1.7872102548462478</v>
      </c>
      <c r="O526" s="18">
        <f t="shared" ca="1" si="283"/>
        <v>1.7607982806366977</v>
      </c>
      <c r="P526" s="18">
        <f t="shared" ca="1" si="283"/>
        <v>1.7347766311691606</v>
      </c>
      <c r="Q526" s="18">
        <f t="shared" ca="1" si="283"/>
        <v>1.7091395380976955</v>
      </c>
      <c r="R526" s="18">
        <f t="shared" ca="1" si="283"/>
        <v>1.6838813183228529</v>
      </c>
      <c r="S526" s="18">
        <f t="shared" ca="1" si="283"/>
        <v>1.6589963727318748</v>
      </c>
      <c r="T526" s="18">
        <f t="shared" ca="1" si="283"/>
        <v>1.6344791849575124</v>
      </c>
      <c r="U526" s="18">
        <f t="shared" ca="1" si="284"/>
        <v>1.6103243201551849</v>
      </c>
      <c r="V526" s="18">
        <f t="shared" ca="1" si="284"/>
        <v>1.586526423798212</v>
      </c>
      <c r="W526" s="18">
        <f t="shared" ca="1" si="284"/>
        <v>1.5630802204908494</v>
      </c>
      <c r="X526" s="18">
        <f t="shared" ca="1" si="284"/>
        <v>1.5399805127988668</v>
      </c>
      <c r="Y526" s="18">
        <f t="shared" ca="1" si="284"/>
        <v>1.5172221800974057</v>
      </c>
      <c r="Z526" s="18">
        <f t="shared" ca="1" si="284"/>
        <v>1.4948001774358681</v>
      </c>
      <c r="AA526" s="18">
        <f t="shared" ca="1" si="284"/>
        <v>1.4727095344195746</v>
      </c>
      <c r="AB526" s="18">
        <f t="shared" ca="1" si="284"/>
        <v>1.4509453541079556</v>
      </c>
      <c r="AC526" s="18">
        <f t="shared" ca="1" si="284"/>
        <v>1.4295028119290203</v>
      </c>
      <c r="AD526" s="18">
        <f t="shared" ca="1" si="284"/>
        <v>1.4083771546098725</v>
      </c>
      <c r="AE526" s="18">
        <f t="shared" ca="1" si="285"/>
        <v>1.3875636991230271</v>
      </c>
      <c r="AF526" s="18">
        <f t="shared" ca="1" si="285"/>
        <v>1.3670578316483029</v>
      </c>
      <c r="AG526" s="18">
        <f t="shared" ca="1" si="285"/>
        <v>1.3468550065500522</v>
      </c>
      <c r="AH526" s="18">
        <f t="shared" ca="1" si="285"/>
        <v>1.32695074536951</v>
      </c>
      <c r="AI526" s="18">
        <f t="shared" ca="1" si="285"/>
        <v>1.3073406358320296</v>
      </c>
      <c r="AJ526" s="18">
        <f t="shared" ca="1" si="285"/>
        <v>1.2880203308689948</v>
      </c>
      <c r="AK526" s="18">
        <f t="shared" ca="1" si="285"/>
        <v>1.2689855476541823</v>
      </c>
      <c r="AL526" s="18">
        <f t="shared" ca="1" si="285"/>
        <v>1.2502320666543669</v>
      </c>
      <c r="AM526" s="18">
        <f t="shared" ca="1" si="285"/>
        <v>1.2317557306939577</v>
      </c>
      <c r="AN526" s="18">
        <f t="shared" ca="1" si="285"/>
        <v>1.2135524440334562</v>
      </c>
      <c r="AO526" s="18">
        <f t="shared" ca="1" si="286"/>
        <v>1.1956181714615333</v>
      </c>
      <c r="AP526" s="18">
        <f t="shared" ca="1" si="286"/>
        <v>1.1779489374005256</v>
      </c>
      <c r="AQ526" s="18">
        <f t="shared" ca="1" si="286"/>
        <v>1.1605408250251485</v>
      </c>
      <c r="AR526" s="18">
        <f t="shared" ca="1" si="286"/>
        <v>1.1433899753942351</v>
      </c>
      <c r="AS526" s="18">
        <f t="shared" ca="1" si="286"/>
        <v>1.1264925865953057</v>
      </c>
      <c r="AT526" s="18">
        <f t="shared" ca="1" si="286"/>
        <v>1.1098449129017791</v>
      </c>
      <c r="AU526" s="18">
        <f t="shared" ca="1" si="286"/>
        <v>1.0934432639426397</v>
      </c>
      <c r="AV526" s="18">
        <f t="shared" ca="1" si="286"/>
        <v>1.0772840038843743</v>
      </c>
      <c r="AW526" s="18">
        <f t="shared" ca="1" si="286"/>
        <v>1.0613635506249994</v>
      </c>
      <c r="AX526" s="18">
        <f t="shared" ca="1" si="286"/>
        <v>1.0456783749999996</v>
      </c>
      <c r="AY526" s="18">
        <f t="shared" ca="1" si="287"/>
        <v>1.0302249999999997</v>
      </c>
      <c r="AZ526" s="18">
        <f t="shared" ca="1" si="287"/>
        <v>1.0149999999999999</v>
      </c>
      <c r="BA526" s="18">
        <f t="shared" ca="1" si="287"/>
        <v>1</v>
      </c>
      <c r="BB526" s="18">
        <f t="shared" ca="1" si="287"/>
        <v>0</v>
      </c>
      <c r="BC526" s="18">
        <f t="shared" ca="1" si="287"/>
        <v>0</v>
      </c>
      <c r="BD526" s="18">
        <f t="shared" ca="1" si="287"/>
        <v>0</v>
      </c>
      <c r="BE526" s="18">
        <f t="shared" ca="1" si="287"/>
        <v>0</v>
      </c>
      <c r="BF526" s="18">
        <f t="shared" ca="1" si="287"/>
        <v>0</v>
      </c>
      <c r="BG526" s="18">
        <f t="shared" ca="1" si="287"/>
        <v>0</v>
      </c>
      <c r="BH526" s="18">
        <f t="shared" ca="1" si="287"/>
        <v>0</v>
      </c>
    </row>
    <row r="527" spans="8:60" x14ac:dyDescent="0.35">
      <c r="H527" s="2" t="str">
        <f t="shared" si="255"/>
        <v>PPA_1.5</v>
      </c>
      <c r="I527">
        <f t="shared" si="256"/>
        <v>10</v>
      </c>
      <c r="J527">
        <f t="shared" si="257"/>
        <v>43</v>
      </c>
      <c r="K527" s="18">
        <f t="shared" ca="1" si="283"/>
        <v>1.896879821797024</v>
      </c>
      <c r="L527" s="18">
        <f t="shared" ca="1" si="283"/>
        <v>1.8688471150709598</v>
      </c>
      <c r="M527" s="18">
        <f t="shared" ca="1" si="283"/>
        <v>1.8412286847989754</v>
      </c>
      <c r="N527" s="18">
        <f t="shared" ca="1" si="283"/>
        <v>1.8140184086689415</v>
      </c>
      <c r="O527" s="18">
        <f t="shared" ca="1" si="283"/>
        <v>1.7872102548462478</v>
      </c>
      <c r="P527" s="18">
        <f t="shared" ca="1" si="283"/>
        <v>1.7607982806366977</v>
      </c>
      <c r="Q527" s="18">
        <f t="shared" ca="1" si="283"/>
        <v>1.7347766311691606</v>
      </c>
      <c r="R527" s="18">
        <f t="shared" ca="1" si="283"/>
        <v>1.7091395380976955</v>
      </c>
      <c r="S527" s="18">
        <f t="shared" ca="1" si="283"/>
        <v>1.6838813183228529</v>
      </c>
      <c r="T527" s="18">
        <f t="shared" ca="1" si="283"/>
        <v>1.6589963727318748</v>
      </c>
      <c r="U527" s="18">
        <f t="shared" ca="1" si="284"/>
        <v>1.6344791849575124</v>
      </c>
      <c r="V527" s="18">
        <f t="shared" ca="1" si="284"/>
        <v>1.6103243201551849</v>
      </c>
      <c r="W527" s="18">
        <f t="shared" ca="1" si="284"/>
        <v>1.586526423798212</v>
      </c>
      <c r="X527" s="18">
        <f t="shared" ca="1" si="284"/>
        <v>1.5630802204908494</v>
      </c>
      <c r="Y527" s="18">
        <f t="shared" ca="1" si="284"/>
        <v>1.5399805127988668</v>
      </c>
      <c r="Z527" s="18">
        <f t="shared" ca="1" si="284"/>
        <v>1.5172221800974057</v>
      </c>
      <c r="AA527" s="18">
        <f t="shared" ca="1" si="284"/>
        <v>1.4948001774358681</v>
      </c>
      <c r="AB527" s="18">
        <f t="shared" ca="1" si="284"/>
        <v>1.4727095344195746</v>
      </c>
      <c r="AC527" s="18">
        <f t="shared" ca="1" si="284"/>
        <v>1.4509453541079556</v>
      </c>
      <c r="AD527" s="18">
        <f t="shared" ca="1" si="284"/>
        <v>1.4295028119290203</v>
      </c>
      <c r="AE527" s="18">
        <f t="shared" ca="1" si="285"/>
        <v>1.4083771546098725</v>
      </c>
      <c r="AF527" s="18">
        <f t="shared" ca="1" si="285"/>
        <v>1.3875636991230271</v>
      </c>
      <c r="AG527" s="18">
        <f t="shared" ca="1" si="285"/>
        <v>1.3670578316483029</v>
      </c>
      <c r="AH527" s="18">
        <f t="shared" ca="1" si="285"/>
        <v>1.3468550065500522</v>
      </c>
      <c r="AI527" s="18">
        <f t="shared" ca="1" si="285"/>
        <v>1.32695074536951</v>
      </c>
      <c r="AJ527" s="18">
        <f t="shared" ca="1" si="285"/>
        <v>1.3073406358320296</v>
      </c>
      <c r="AK527" s="18">
        <f t="shared" ca="1" si="285"/>
        <v>1.2880203308689948</v>
      </c>
      <c r="AL527" s="18">
        <f t="shared" ca="1" si="285"/>
        <v>1.2689855476541823</v>
      </c>
      <c r="AM527" s="18">
        <f t="shared" ca="1" si="285"/>
        <v>1.2502320666543669</v>
      </c>
      <c r="AN527" s="18">
        <f t="shared" ca="1" si="285"/>
        <v>1.2317557306939577</v>
      </c>
      <c r="AO527" s="18">
        <f t="shared" ca="1" si="286"/>
        <v>1.2135524440334562</v>
      </c>
      <c r="AP527" s="18">
        <f t="shared" ca="1" si="286"/>
        <v>1.1956181714615333</v>
      </c>
      <c r="AQ527" s="18">
        <f t="shared" ca="1" si="286"/>
        <v>1.1779489374005256</v>
      </c>
      <c r="AR527" s="18">
        <f t="shared" ca="1" si="286"/>
        <v>1.1605408250251485</v>
      </c>
      <c r="AS527" s="18">
        <f t="shared" ca="1" si="286"/>
        <v>1.1433899753942351</v>
      </c>
      <c r="AT527" s="18">
        <f t="shared" ca="1" si="286"/>
        <v>1.1264925865953057</v>
      </c>
      <c r="AU527" s="18">
        <f t="shared" ca="1" si="286"/>
        <v>1.1098449129017791</v>
      </c>
      <c r="AV527" s="18">
        <f t="shared" ca="1" si="286"/>
        <v>1.0934432639426397</v>
      </c>
      <c r="AW527" s="18">
        <f t="shared" ca="1" si="286"/>
        <v>1.0772840038843743</v>
      </c>
      <c r="AX527" s="18">
        <f t="shared" ca="1" si="286"/>
        <v>1.0613635506249994</v>
      </c>
      <c r="AY527" s="18">
        <f t="shared" ca="1" si="287"/>
        <v>1.0456783749999996</v>
      </c>
      <c r="AZ527" s="18">
        <f t="shared" ca="1" si="287"/>
        <v>1.0302249999999997</v>
      </c>
      <c r="BA527" s="18">
        <f t="shared" ca="1" si="287"/>
        <v>1.0149999999999999</v>
      </c>
      <c r="BB527" s="18">
        <f t="shared" ca="1" si="287"/>
        <v>1</v>
      </c>
      <c r="BC527" s="18">
        <f t="shared" ca="1" si="287"/>
        <v>0</v>
      </c>
      <c r="BD527" s="18">
        <f t="shared" ca="1" si="287"/>
        <v>0</v>
      </c>
      <c r="BE527" s="18">
        <f t="shared" ca="1" si="287"/>
        <v>0</v>
      </c>
      <c r="BF527" s="18">
        <f t="shared" ca="1" si="287"/>
        <v>0</v>
      </c>
      <c r="BG527" s="18">
        <f t="shared" ca="1" si="287"/>
        <v>0</v>
      </c>
      <c r="BH527" s="18">
        <f t="shared" ca="1" si="287"/>
        <v>0</v>
      </c>
    </row>
    <row r="528" spans="8:60" x14ac:dyDescent="0.35">
      <c r="H528" s="2" t="str">
        <f t="shared" si="255"/>
        <v>PPA_1.5</v>
      </c>
      <c r="I528">
        <f t="shared" si="256"/>
        <v>10</v>
      </c>
      <c r="J528">
        <f t="shared" si="257"/>
        <v>44</v>
      </c>
      <c r="K528" s="18">
        <f t="shared" ca="1" si="283"/>
        <v>1.9253330191239788</v>
      </c>
      <c r="L528" s="18">
        <f t="shared" ca="1" si="283"/>
        <v>1.896879821797024</v>
      </c>
      <c r="M528" s="18">
        <f t="shared" ca="1" si="283"/>
        <v>1.8688471150709598</v>
      </c>
      <c r="N528" s="18">
        <f t="shared" ca="1" si="283"/>
        <v>1.8412286847989754</v>
      </c>
      <c r="O528" s="18">
        <f t="shared" ca="1" si="283"/>
        <v>1.8140184086689415</v>
      </c>
      <c r="P528" s="18">
        <f t="shared" ca="1" si="283"/>
        <v>1.7872102548462478</v>
      </c>
      <c r="Q528" s="18">
        <f t="shared" ca="1" si="283"/>
        <v>1.7607982806366977</v>
      </c>
      <c r="R528" s="18">
        <f t="shared" ca="1" si="283"/>
        <v>1.7347766311691606</v>
      </c>
      <c r="S528" s="18">
        <f t="shared" ca="1" si="283"/>
        <v>1.7091395380976955</v>
      </c>
      <c r="T528" s="18">
        <f t="shared" ca="1" si="283"/>
        <v>1.6838813183228529</v>
      </c>
      <c r="U528" s="18">
        <f t="shared" ca="1" si="284"/>
        <v>1.6589963727318748</v>
      </c>
      <c r="V528" s="18">
        <f t="shared" ca="1" si="284"/>
        <v>1.6344791849575124</v>
      </c>
      <c r="W528" s="18">
        <f t="shared" ca="1" si="284"/>
        <v>1.6103243201551849</v>
      </c>
      <c r="X528" s="18">
        <f t="shared" ca="1" si="284"/>
        <v>1.586526423798212</v>
      </c>
      <c r="Y528" s="18">
        <f t="shared" ca="1" si="284"/>
        <v>1.5630802204908494</v>
      </c>
      <c r="Z528" s="18">
        <f t="shared" ca="1" si="284"/>
        <v>1.5399805127988668</v>
      </c>
      <c r="AA528" s="18">
        <f t="shared" ca="1" si="284"/>
        <v>1.5172221800974057</v>
      </c>
      <c r="AB528" s="18">
        <f t="shared" ca="1" si="284"/>
        <v>1.4948001774358681</v>
      </c>
      <c r="AC528" s="18">
        <f t="shared" ca="1" si="284"/>
        <v>1.4727095344195746</v>
      </c>
      <c r="AD528" s="18">
        <f t="shared" ca="1" si="284"/>
        <v>1.4509453541079556</v>
      </c>
      <c r="AE528" s="18">
        <f t="shared" ca="1" si="285"/>
        <v>1.4295028119290203</v>
      </c>
      <c r="AF528" s="18">
        <f t="shared" ca="1" si="285"/>
        <v>1.4083771546098725</v>
      </c>
      <c r="AG528" s="18">
        <f t="shared" ca="1" si="285"/>
        <v>1.3875636991230271</v>
      </c>
      <c r="AH528" s="18">
        <f t="shared" ca="1" si="285"/>
        <v>1.3670578316483029</v>
      </c>
      <c r="AI528" s="18">
        <f t="shared" ca="1" si="285"/>
        <v>1.3468550065500522</v>
      </c>
      <c r="AJ528" s="18">
        <f t="shared" ca="1" si="285"/>
        <v>1.32695074536951</v>
      </c>
      <c r="AK528" s="18">
        <f t="shared" ca="1" si="285"/>
        <v>1.3073406358320296</v>
      </c>
      <c r="AL528" s="18">
        <f t="shared" ca="1" si="285"/>
        <v>1.2880203308689948</v>
      </c>
      <c r="AM528" s="18">
        <f t="shared" ca="1" si="285"/>
        <v>1.2689855476541823</v>
      </c>
      <c r="AN528" s="18">
        <f t="shared" ca="1" si="285"/>
        <v>1.2502320666543669</v>
      </c>
      <c r="AO528" s="18">
        <f t="shared" ca="1" si="286"/>
        <v>1.2317557306939577</v>
      </c>
      <c r="AP528" s="18">
        <f t="shared" ca="1" si="286"/>
        <v>1.2135524440334562</v>
      </c>
      <c r="AQ528" s="18">
        <f t="shared" ca="1" si="286"/>
        <v>1.1956181714615333</v>
      </c>
      <c r="AR528" s="18">
        <f t="shared" ca="1" si="286"/>
        <v>1.1779489374005256</v>
      </c>
      <c r="AS528" s="18">
        <f t="shared" ca="1" si="286"/>
        <v>1.1605408250251485</v>
      </c>
      <c r="AT528" s="18">
        <f t="shared" ca="1" si="286"/>
        <v>1.1433899753942351</v>
      </c>
      <c r="AU528" s="18">
        <f t="shared" ca="1" si="286"/>
        <v>1.1264925865953057</v>
      </c>
      <c r="AV528" s="18">
        <f t="shared" ca="1" si="286"/>
        <v>1.1098449129017791</v>
      </c>
      <c r="AW528" s="18">
        <f t="shared" ca="1" si="286"/>
        <v>1.0934432639426397</v>
      </c>
      <c r="AX528" s="18">
        <f t="shared" ca="1" si="286"/>
        <v>1.0772840038843743</v>
      </c>
      <c r="AY528" s="18">
        <f t="shared" ca="1" si="287"/>
        <v>1.0613635506249994</v>
      </c>
      <c r="AZ528" s="18">
        <f t="shared" ca="1" si="287"/>
        <v>1.0456783749999996</v>
      </c>
      <c r="BA528" s="18">
        <f t="shared" ca="1" si="287"/>
        <v>1.0302249999999997</v>
      </c>
      <c r="BB528" s="18">
        <f t="shared" ca="1" si="287"/>
        <v>1.0149999999999999</v>
      </c>
      <c r="BC528" s="18">
        <f t="shared" ca="1" si="287"/>
        <v>1</v>
      </c>
      <c r="BD528" s="18">
        <f t="shared" ca="1" si="287"/>
        <v>0</v>
      </c>
      <c r="BE528" s="18">
        <f t="shared" ca="1" si="287"/>
        <v>0</v>
      </c>
      <c r="BF528" s="18">
        <f t="shared" ca="1" si="287"/>
        <v>0</v>
      </c>
      <c r="BG528" s="18">
        <f t="shared" ca="1" si="287"/>
        <v>0</v>
      </c>
      <c r="BH528" s="18">
        <f t="shared" ca="1" si="287"/>
        <v>0</v>
      </c>
    </row>
    <row r="529" spans="8:60" x14ac:dyDescent="0.35">
      <c r="H529" s="2" t="str">
        <f t="shared" si="255"/>
        <v>PPA_1.5</v>
      </c>
      <c r="I529">
        <f t="shared" si="256"/>
        <v>10</v>
      </c>
      <c r="J529">
        <f t="shared" si="257"/>
        <v>45</v>
      </c>
      <c r="K529" s="18">
        <f t="shared" ca="1" si="283"/>
        <v>1.9542130144108385</v>
      </c>
      <c r="L529" s="18">
        <f t="shared" ca="1" si="283"/>
        <v>1.9253330191239788</v>
      </c>
      <c r="M529" s="18">
        <f t="shared" ca="1" si="283"/>
        <v>1.896879821797024</v>
      </c>
      <c r="N529" s="18">
        <f t="shared" ca="1" si="283"/>
        <v>1.8688471150709598</v>
      </c>
      <c r="O529" s="18">
        <f t="shared" ca="1" si="283"/>
        <v>1.8412286847989754</v>
      </c>
      <c r="P529" s="18">
        <f t="shared" ca="1" si="283"/>
        <v>1.8140184086689415</v>
      </c>
      <c r="Q529" s="18">
        <f t="shared" ca="1" si="283"/>
        <v>1.7872102548462478</v>
      </c>
      <c r="R529" s="18">
        <f t="shared" ca="1" si="283"/>
        <v>1.7607982806366977</v>
      </c>
      <c r="S529" s="18">
        <f t="shared" ca="1" si="283"/>
        <v>1.7347766311691606</v>
      </c>
      <c r="T529" s="18">
        <f t="shared" ca="1" si="283"/>
        <v>1.7091395380976955</v>
      </c>
      <c r="U529" s="18">
        <f t="shared" ca="1" si="284"/>
        <v>1.6838813183228529</v>
      </c>
      <c r="V529" s="18">
        <f t="shared" ca="1" si="284"/>
        <v>1.6589963727318748</v>
      </c>
      <c r="W529" s="18">
        <f t="shared" ca="1" si="284"/>
        <v>1.6344791849575124</v>
      </c>
      <c r="X529" s="18">
        <f t="shared" ca="1" si="284"/>
        <v>1.6103243201551849</v>
      </c>
      <c r="Y529" s="18">
        <f t="shared" ca="1" si="284"/>
        <v>1.586526423798212</v>
      </c>
      <c r="Z529" s="18">
        <f t="shared" ca="1" si="284"/>
        <v>1.5630802204908494</v>
      </c>
      <c r="AA529" s="18">
        <f t="shared" ca="1" si="284"/>
        <v>1.5399805127988668</v>
      </c>
      <c r="AB529" s="18">
        <f t="shared" ca="1" si="284"/>
        <v>1.5172221800974057</v>
      </c>
      <c r="AC529" s="18">
        <f t="shared" ca="1" si="284"/>
        <v>1.4948001774358681</v>
      </c>
      <c r="AD529" s="18">
        <f t="shared" ca="1" si="284"/>
        <v>1.4727095344195746</v>
      </c>
      <c r="AE529" s="18">
        <f t="shared" ca="1" si="285"/>
        <v>1.4509453541079556</v>
      </c>
      <c r="AF529" s="18">
        <f t="shared" ca="1" si="285"/>
        <v>1.4295028119290203</v>
      </c>
      <c r="AG529" s="18">
        <f t="shared" ca="1" si="285"/>
        <v>1.4083771546098725</v>
      </c>
      <c r="AH529" s="18">
        <f t="shared" ca="1" si="285"/>
        <v>1.3875636991230271</v>
      </c>
      <c r="AI529" s="18">
        <f t="shared" ca="1" si="285"/>
        <v>1.3670578316483029</v>
      </c>
      <c r="AJ529" s="18">
        <f t="shared" ca="1" si="285"/>
        <v>1.3468550065500522</v>
      </c>
      <c r="AK529" s="18">
        <f t="shared" ca="1" si="285"/>
        <v>1.32695074536951</v>
      </c>
      <c r="AL529" s="18">
        <f t="shared" ca="1" si="285"/>
        <v>1.3073406358320296</v>
      </c>
      <c r="AM529" s="18">
        <f t="shared" ca="1" si="285"/>
        <v>1.2880203308689948</v>
      </c>
      <c r="AN529" s="18">
        <f t="shared" ca="1" si="285"/>
        <v>1.2689855476541823</v>
      </c>
      <c r="AO529" s="18">
        <f t="shared" ca="1" si="286"/>
        <v>1.2502320666543669</v>
      </c>
      <c r="AP529" s="18">
        <f t="shared" ca="1" si="286"/>
        <v>1.2317557306939577</v>
      </c>
      <c r="AQ529" s="18">
        <f t="shared" ca="1" si="286"/>
        <v>1.2135524440334562</v>
      </c>
      <c r="AR529" s="18">
        <f t="shared" ca="1" si="286"/>
        <v>1.1956181714615333</v>
      </c>
      <c r="AS529" s="18">
        <f t="shared" ca="1" si="286"/>
        <v>1.1779489374005256</v>
      </c>
      <c r="AT529" s="18">
        <f t="shared" ca="1" si="286"/>
        <v>1.1605408250251485</v>
      </c>
      <c r="AU529" s="18">
        <f t="shared" ca="1" si="286"/>
        <v>1.1433899753942351</v>
      </c>
      <c r="AV529" s="18">
        <f t="shared" ca="1" si="286"/>
        <v>1.1264925865953057</v>
      </c>
      <c r="AW529" s="18">
        <f t="shared" ca="1" si="286"/>
        <v>1.1098449129017791</v>
      </c>
      <c r="AX529" s="18">
        <f t="shared" ca="1" si="286"/>
        <v>1.0934432639426397</v>
      </c>
      <c r="AY529" s="18">
        <f t="shared" ca="1" si="287"/>
        <v>1.0772840038843743</v>
      </c>
      <c r="AZ529" s="18">
        <f t="shared" ca="1" si="287"/>
        <v>1.0613635506249994</v>
      </c>
      <c r="BA529" s="18">
        <f t="shared" ca="1" si="287"/>
        <v>1.0456783749999996</v>
      </c>
      <c r="BB529" s="18">
        <f t="shared" ca="1" si="287"/>
        <v>1.0302249999999997</v>
      </c>
      <c r="BC529" s="18">
        <f t="shared" ca="1" si="287"/>
        <v>1.0149999999999999</v>
      </c>
      <c r="BD529" s="18">
        <f t="shared" ca="1" si="287"/>
        <v>1</v>
      </c>
      <c r="BE529" s="18">
        <f t="shared" ca="1" si="287"/>
        <v>0</v>
      </c>
      <c r="BF529" s="18">
        <f t="shared" ca="1" si="287"/>
        <v>0</v>
      </c>
      <c r="BG529" s="18">
        <f t="shared" ca="1" si="287"/>
        <v>0</v>
      </c>
      <c r="BH529" s="18">
        <f t="shared" ca="1" si="287"/>
        <v>0</v>
      </c>
    </row>
    <row r="530" spans="8:60" x14ac:dyDescent="0.35">
      <c r="H530" s="2" t="str">
        <f t="shared" si="255"/>
        <v>PPA_1.5</v>
      </c>
      <c r="I530">
        <f t="shared" si="256"/>
        <v>10</v>
      </c>
      <c r="J530">
        <f t="shared" si="257"/>
        <v>46</v>
      </c>
      <c r="K530" s="18">
        <f t="shared" ca="1" si="283"/>
        <v>1.9835262096270005</v>
      </c>
      <c r="L530" s="18">
        <f t="shared" ca="1" si="283"/>
        <v>1.9542130144108385</v>
      </c>
      <c r="M530" s="18">
        <f t="shared" ca="1" si="283"/>
        <v>1.9253330191239788</v>
      </c>
      <c r="N530" s="18">
        <f t="shared" ca="1" si="283"/>
        <v>1.896879821797024</v>
      </c>
      <c r="O530" s="18">
        <f t="shared" ca="1" si="283"/>
        <v>1.8688471150709598</v>
      </c>
      <c r="P530" s="18">
        <f t="shared" ca="1" si="283"/>
        <v>1.8412286847989754</v>
      </c>
      <c r="Q530" s="18">
        <f t="shared" ca="1" si="283"/>
        <v>1.8140184086689415</v>
      </c>
      <c r="R530" s="18">
        <f t="shared" ca="1" si="283"/>
        <v>1.7872102548462478</v>
      </c>
      <c r="S530" s="18">
        <f t="shared" ca="1" si="283"/>
        <v>1.7607982806366977</v>
      </c>
      <c r="T530" s="18">
        <f t="shared" ca="1" si="283"/>
        <v>1.7347766311691606</v>
      </c>
      <c r="U530" s="18">
        <f t="shared" ca="1" si="284"/>
        <v>1.7091395380976955</v>
      </c>
      <c r="V530" s="18">
        <f t="shared" ca="1" si="284"/>
        <v>1.6838813183228529</v>
      </c>
      <c r="W530" s="18">
        <f t="shared" ca="1" si="284"/>
        <v>1.6589963727318748</v>
      </c>
      <c r="X530" s="18">
        <f t="shared" ca="1" si="284"/>
        <v>1.6344791849575124</v>
      </c>
      <c r="Y530" s="18">
        <f t="shared" ca="1" si="284"/>
        <v>1.6103243201551849</v>
      </c>
      <c r="Z530" s="18">
        <f t="shared" ca="1" si="284"/>
        <v>1.586526423798212</v>
      </c>
      <c r="AA530" s="18">
        <f t="shared" ca="1" si="284"/>
        <v>1.5630802204908494</v>
      </c>
      <c r="AB530" s="18">
        <f t="shared" ca="1" si="284"/>
        <v>1.5399805127988668</v>
      </c>
      <c r="AC530" s="18">
        <f t="shared" ca="1" si="284"/>
        <v>1.5172221800974057</v>
      </c>
      <c r="AD530" s="18">
        <f t="shared" ca="1" si="284"/>
        <v>1.4948001774358681</v>
      </c>
      <c r="AE530" s="18">
        <f t="shared" ca="1" si="285"/>
        <v>1.4727095344195746</v>
      </c>
      <c r="AF530" s="18">
        <f t="shared" ca="1" si="285"/>
        <v>1.4509453541079556</v>
      </c>
      <c r="AG530" s="18">
        <f t="shared" ca="1" si="285"/>
        <v>1.4295028119290203</v>
      </c>
      <c r="AH530" s="18">
        <f t="shared" ca="1" si="285"/>
        <v>1.4083771546098725</v>
      </c>
      <c r="AI530" s="18">
        <f t="shared" ca="1" si="285"/>
        <v>1.3875636991230271</v>
      </c>
      <c r="AJ530" s="18">
        <f t="shared" ca="1" si="285"/>
        <v>1.3670578316483029</v>
      </c>
      <c r="AK530" s="18">
        <f t="shared" ca="1" si="285"/>
        <v>1.3468550065500522</v>
      </c>
      <c r="AL530" s="18">
        <f t="shared" ca="1" si="285"/>
        <v>1.32695074536951</v>
      </c>
      <c r="AM530" s="18">
        <f t="shared" ca="1" si="285"/>
        <v>1.3073406358320296</v>
      </c>
      <c r="AN530" s="18">
        <f t="shared" ca="1" si="285"/>
        <v>1.2880203308689948</v>
      </c>
      <c r="AO530" s="18">
        <f t="shared" ca="1" si="286"/>
        <v>1.2689855476541823</v>
      </c>
      <c r="AP530" s="18">
        <f t="shared" ca="1" si="286"/>
        <v>1.2502320666543669</v>
      </c>
      <c r="AQ530" s="18">
        <f t="shared" ca="1" si="286"/>
        <v>1.2317557306939577</v>
      </c>
      <c r="AR530" s="18">
        <f t="shared" ca="1" si="286"/>
        <v>1.2135524440334562</v>
      </c>
      <c r="AS530" s="18">
        <f t="shared" ca="1" si="286"/>
        <v>1.1956181714615333</v>
      </c>
      <c r="AT530" s="18">
        <f t="shared" ca="1" si="286"/>
        <v>1.1779489374005256</v>
      </c>
      <c r="AU530" s="18">
        <f t="shared" ca="1" si="286"/>
        <v>1.1605408250251485</v>
      </c>
      <c r="AV530" s="18">
        <f t="shared" ca="1" si="286"/>
        <v>1.1433899753942351</v>
      </c>
      <c r="AW530" s="18">
        <f t="shared" ca="1" si="286"/>
        <v>1.1264925865953057</v>
      </c>
      <c r="AX530" s="18">
        <f t="shared" ca="1" si="286"/>
        <v>1.1098449129017791</v>
      </c>
      <c r="AY530" s="18">
        <f t="shared" ca="1" si="287"/>
        <v>1.0934432639426397</v>
      </c>
      <c r="AZ530" s="18">
        <f t="shared" ca="1" si="287"/>
        <v>1.0772840038843743</v>
      </c>
      <c r="BA530" s="18">
        <f t="shared" ca="1" si="287"/>
        <v>1.0613635506249994</v>
      </c>
      <c r="BB530" s="18">
        <f t="shared" ca="1" si="287"/>
        <v>1.0456783749999996</v>
      </c>
      <c r="BC530" s="18">
        <f t="shared" ca="1" si="287"/>
        <v>1.0302249999999997</v>
      </c>
      <c r="BD530" s="18">
        <f t="shared" ca="1" si="287"/>
        <v>1.0149999999999999</v>
      </c>
      <c r="BE530" s="18">
        <f t="shared" ca="1" si="287"/>
        <v>1</v>
      </c>
      <c r="BF530" s="18">
        <f t="shared" ca="1" si="287"/>
        <v>0</v>
      </c>
      <c r="BG530" s="18">
        <f t="shared" ca="1" si="287"/>
        <v>0</v>
      </c>
      <c r="BH530" s="18">
        <f t="shared" ca="1" si="287"/>
        <v>0</v>
      </c>
    </row>
    <row r="531" spans="8:60" x14ac:dyDescent="0.35">
      <c r="H531" s="2" t="str">
        <f t="shared" si="255"/>
        <v>PPA_1.5</v>
      </c>
      <c r="I531">
        <f t="shared" si="256"/>
        <v>10</v>
      </c>
      <c r="J531">
        <f t="shared" si="257"/>
        <v>47</v>
      </c>
      <c r="K531" s="18">
        <f t="shared" ca="1" si="283"/>
        <v>2.0132791027714054</v>
      </c>
      <c r="L531" s="18">
        <f t="shared" ca="1" si="283"/>
        <v>1.9835262096270005</v>
      </c>
      <c r="M531" s="18">
        <f t="shared" ca="1" si="283"/>
        <v>1.9542130144108385</v>
      </c>
      <c r="N531" s="18">
        <f t="shared" ca="1" si="283"/>
        <v>1.9253330191239788</v>
      </c>
      <c r="O531" s="18">
        <f t="shared" ca="1" si="283"/>
        <v>1.896879821797024</v>
      </c>
      <c r="P531" s="18">
        <f t="shared" ca="1" si="283"/>
        <v>1.8688471150709598</v>
      </c>
      <c r="Q531" s="18">
        <f t="shared" ca="1" si="283"/>
        <v>1.8412286847989754</v>
      </c>
      <c r="R531" s="18">
        <f t="shared" ca="1" si="283"/>
        <v>1.8140184086689415</v>
      </c>
      <c r="S531" s="18">
        <f t="shared" ca="1" si="283"/>
        <v>1.7872102548462478</v>
      </c>
      <c r="T531" s="18">
        <f t="shared" ca="1" si="283"/>
        <v>1.7607982806366977</v>
      </c>
      <c r="U531" s="18">
        <f t="shared" ca="1" si="284"/>
        <v>1.7347766311691606</v>
      </c>
      <c r="V531" s="18">
        <f t="shared" ca="1" si="284"/>
        <v>1.7091395380976955</v>
      </c>
      <c r="W531" s="18">
        <f t="shared" ca="1" si="284"/>
        <v>1.6838813183228529</v>
      </c>
      <c r="X531" s="18">
        <f t="shared" ca="1" si="284"/>
        <v>1.6589963727318748</v>
      </c>
      <c r="Y531" s="18">
        <f t="shared" ca="1" si="284"/>
        <v>1.6344791849575124</v>
      </c>
      <c r="Z531" s="18">
        <f t="shared" ca="1" si="284"/>
        <v>1.6103243201551849</v>
      </c>
      <c r="AA531" s="18">
        <f t="shared" ca="1" si="284"/>
        <v>1.586526423798212</v>
      </c>
      <c r="AB531" s="18">
        <f t="shared" ca="1" si="284"/>
        <v>1.5630802204908494</v>
      </c>
      <c r="AC531" s="18">
        <f t="shared" ca="1" si="284"/>
        <v>1.5399805127988668</v>
      </c>
      <c r="AD531" s="18">
        <f t="shared" ca="1" si="284"/>
        <v>1.5172221800974057</v>
      </c>
      <c r="AE531" s="18">
        <f t="shared" ca="1" si="285"/>
        <v>1.4948001774358681</v>
      </c>
      <c r="AF531" s="18">
        <f t="shared" ca="1" si="285"/>
        <v>1.4727095344195746</v>
      </c>
      <c r="AG531" s="18">
        <f t="shared" ca="1" si="285"/>
        <v>1.4509453541079556</v>
      </c>
      <c r="AH531" s="18">
        <f t="shared" ca="1" si="285"/>
        <v>1.4295028119290203</v>
      </c>
      <c r="AI531" s="18">
        <f t="shared" ca="1" si="285"/>
        <v>1.4083771546098725</v>
      </c>
      <c r="AJ531" s="18">
        <f t="shared" ca="1" si="285"/>
        <v>1.3875636991230271</v>
      </c>
      <c r="AK531" s="18">
        <f t="shared" ca="1" si="285"/>
        <v>1.3670578316483029</v>
      </c>
      <c r="AL531" s="18">
        <f t="shared" ca="1" si="285"/>
        <v>1.3468550065500522</v>
      </c>
      <c r="AM531" s="18">
        <f t="shared" ca="1" si="285"/>
        <v>1.32695074536951</v>
      </c>
      <c r="AN531" s="18">
        <f t="shared" ca="1" si="285"/>
        <v>1.3073406358320296</v>
      </c>
      <c r="AO531" s="18">
        <f t="shared" ca="1" si="286"/>
        <v>1.2880203308689948</v>
      </c>
      <c r="AP531" s="18">
        <f t="shared" ca="1" si="286"/>
        <v>1.2689855476541823</v>
      </c>
      <c r="AQ531" s="18">
        <f t="shared" ca="1" si="286"/>
        <v>1.2502320666543669</v>
      </c>
      <c r="AR531" s="18">
        <f t="shared" ca="1" si="286"/>
        <v>1.2317557306939577</v>
      </c>
      <c r="AS531" s="18">
        <f t="shared" ca="1" si="286"/>
        <v>1.2135524440334562</v>
      </c>
      <c r="AT531" s="18">
        <f t="shared" ca="1" si="286"/>
        <v>1.1956181714615333</v>
      </c>
      <c r="AU531" s="18">
        <f t="shared" ca="1" si="286"/>
        <v>1.1779489374005256</v>
      </c>
      <c r="AV531" s="18">
        <f t="shared" ca="1" si="286"/>
        <v>1.1605408250251485</v>
      </c>
      <c r="AW531" s="18">
        <f t="shared" ca="1" si="286"/>
        <v>1.1433899753942351</v>
      </c>
      <c r="AX531" s="18">
        <f t="shared" ca="1" si="286"/>
        <v>1.1264925865953057</v>
      </c>
      <c r="AY531" s="18">
        <f t="shared" ca="1" si="287"/>
        <v>1.1098449129017791</v>
      </c>
      <c r="AZ531" s="18">
        <f t="shared" ca="1" si="287"/>
        <v>1.0934432639426397</v>
      </c>
      <c r="BA531" s="18">
        <f t="shared" ca="1" si="287"/>
        <v>1.0772840038843743</v>
      </c>
      <c r="BB531" s="18">
        <f t="shared" ca="1" si="287"/>
        <v>1.0613635506249994</v>
      </c>
      <c r="BC531" s="18">
        <f t="shared" ca="1" si="287"/>
        <v>1.0456783749999996</v>
      </c>
      <c r="BD531" s="18">
        <f t="shared" ca="1" si="287"/>
        <v>1.0302249999999997</v>
      </c>
      <c r="BE531" s="18">
        <f t="shared" ca="1" si="287"/>
        <v>1.0149999999999999</v>
      </c>
      <c r="BF531" s="18">
        <f t="shared" ca="1" si="287"/>
        <v>1</v>
      </c>
      <c r="BG531" s="18">
        <f t="shared" ca="1" si="287"/>
        <v>0</v>
      </c>
      <c r="BH531" s="18">
        <f t="shared" ca="1" si="287"/>
        <v>0</v>
      </c>
    </row>
    <row r="532" spans="8:60" x14ac:dyDescent="0.35">
      <c r="H532" s="2" t="str">
        <f t="shared" si="255"/>
        <v>PPA_1.5</v>
      </c>
      <c r="I532">
        <f t="shared" si="256"/>
        <v>10</v>
      </c>
      <c r="J532">
        <f t="shared" si="257"/>
        <v>48</v>
      </c>
      <c r="K532" s="18">
        <f t="shared" ca="1" si="283"/>
        <v>2.0434782893129761</v>
      </c>
      <c r="L532" s="18">
        <f t="shared" ca="1" si="283"/>
        <v>2.0132791027714054</v>
      </c>
      <c r="M532" s="18">
        <f t="shared" ca="1" si="283"/>
        <v>1.9835262096270005</v>
      </c>
      <c r="N532" s="18">
        <f t="shared" ca="1" si="283"/>
        <v>1.9542130144108385</v>
      </c>
      <c r="O532" s="18">
        <f t="shared" ca="1" si="283"/>
        <v>1.9253330191239788</v>
      </c>
      <c r="P532" s="18">
        <f t="shared" ca="1" si="283"/>
        <v>1.896879821797024</v>
      </c>
      <c r="Q532" s="18">
        <f t="shared" ca="1" si="283"/>
        <v>1.8688471150709598</v>
      </c>
      <c r="R532" s="18">
        <f t="shared" ca="1" si="283"/>
        <v>1.8412286847989754</v>
      </c>
      <c r="S532" s="18">
        <f t="shared" ca="1" si="283"/>
        <v>1.8140184086689415</v>
      </c>
      <c r="T532" s="18">
        <f t="shared" ca="1" si="283"/>
        <v>1.7872102548462478</v>
      </c>
      <c r="U532" s="18">
        <f t="shared" ca="1" si="284"/>
        <v>1.7607982806366977</v>
      </c>
      <c r="V532" s="18">
        <f t="shared" ca="1" si="284"/>
        <v>1.7347766311691606</v>
      </c>
      <c r="W532" s="18">
        <f t="shared" ca="1" si="284"/>
        <v>1.7091395380976955</v>
      </c>
      <c r="X532" s="18">
        <f t="shared" ca="1" si="284"/>
        <v>1.6838813183228529</v>
      </c>
      <c r="Y532" s="18">
        <f t="shared" ca="1" si="284"/>
        <v>1.6589963727318748</v>
      </c>
      <c r="Z532" s="18">
        <f t="shared" ca="1" si="284"/>
        <v>1.6344791849575124</v>
      </c>
      <c r="AA532" s="18">
        <f t="shared" ca="1" si="284"/>
        <v>1.6103243201551849</v>
      </c>
      <c r="AB532" s="18">
        <f t="shared" ca="1" si="284"/>
        <v>1.586526423798212</v>
      </c>
      <c r="AC532" s="18">
        <f t="shared" ca="1" si="284"/>
        <v>1.5630802204908494</v>
      </c>
      <c r="AD532" s="18">
        <f t="shared" ca="1" si="284"/>
        <v>1.5399805127988668</v>
      </c>
      <c r="AE532" s="18">
        <f t="shared" ca="1" si="285"/>
        <v>1.5172221800974057</v>
      </c>
      <c r="AF532" s="18">
        <f t="shared" ca="1" si="285"/>
        <v>1.4948001774358681</v>
      </c>
      <c r="AG532" s="18">
        <f t="shared" ca="1" si="285"/>
        <v>1.4727095344195746</v>
      </c>
      <c r="AH532" s="18">
        <f t="shared" ca="1" si="285"/>
        <v>1.4509453541079556</v>
      </c>
      <c r="AI532" s="18">
        <f t="shared" ca="1" si="285"/>
        <v>1.4295028119290203</v>
      </c>
      <c r="AJ532" s="18">
        <f t="shared" ca="1" si="285"/>
        <v>1.4083771546098725</v>
      </c>
      <c r="AK532" s="18">
        <f t="shared" ca="1" si="285"/>
        <v>1.3875636991230271</v>
      </c>
      <c r="AL532" s="18">
        <f t="shared" ca="1" si="285"/>
        <v>1.3670578316483029</v>
      </c>
      <c r="AM532" s="18">
        <f t="shared" ca="1" si="285"/>
        <v>1.3468550065500522</v>
      </c>
      <c r="AN532" s="18">
        <f t="shared" ca="1" si="285"/>
        <v>1.32695074536951</v>
      </c>
      <c r="AO532" s="18">
        <f t="shared" ca="1" si="286"/>
        <v>1.3073406358320296</v>
      </c>
      <c r="AP532" s="18">
        <f t="shared" ca="1" si="286"/>
        <v>1.2880203308689948</v>
      </c>
      <c r="AQ532" s="18">
        <f t="shared" ca="1" si="286"/>
        <v>1.2689855476541823</v>
      </c>
      <c r="AR532" s="18">
        <f t="shared" ca="1" si="286"/>
        <v>1.2502320666543669</v>
      </c>
      <c r="AS532" s="18">
        <f t="shared" ca="1" si="286"/>
        <v>1.2317557306939577</v>
      </c>
      <c r="AT532" s="18">
        <f t="shared" ca="1" si="286"/>
        <v>1.2135524440334562</v>
      </c>
      <c r="AU532" s="18">
        <f t="shared" ca="1" si="286"/>
        <v>1.1956181714615333</v>
      </c>
      <c r="AV532" s="18">
        <f t="shared" ca="1" si="286"/>
        <v>1.1779489374005256</v>
      </c>
      <c r="AW532" s="18">
        <f t="shared" ca="1" si="286"/>
        <v>1.1605408250251485</v>
      </c>
      <c r="AX532" s="18">
        <f t="shared" ca="1" si="286"/>
        <v>1.1433899753942351</v>
      </c>
      <c r="AY532" s="18">
        <f t="shared" ca="1" si="287"/>
        <v>1.1264925865953057</v>
      </c>
      <c r="AZ532" s="18">
        <f t="shared" ca="1" si="287"/>
        <v>1.1098449129017791</v>
      </c>
      <c r="BA532" s="18">
        <f t="shared" ca="1" si="287"/>
        <v>1.0934432639426397</v>
      </c>
      <c r="BB532" s="18">
        <f t="shared" ca="1" si="287"/>
        <v>1.0772840038843743</v>
      </c>
      <c r="BC532" s="18">
        <f t="shared" ca="1" si="287"/>
        <v>1.0613635506249994</v>
      </c>
      <c r="BD532" s="18">
        <f t="shared" ca="1" si="287"/>
        <v>1.0456783749999996</v>
      </c>
      <c r="BE532" s="18">
        <f t="shared" ca="1" si="287"/>
        <v>1.0302249999999997</v>
      </c>
      <c r="BF532" s="18">
        <f t="shared" ca="1" si="287"/>
        <v>1.0149999999999999</v>
      </c>
      <c r="BG532" s="18">
        <f t="shared" ca="1" si="287"/>
        <v>1</v>
      </c>
      <c r="BH532" s="18">
        <f t="shared" ca="1" si="287"/>
        <v>0</v>
      </c>
    </row>
    <row r="533" spans="8:60" x14ac:dyDescent="0.35">
      <c r="H533" s="2" t="str">
        <f t="shared" si="255"/>
        <v>PPA_1.5</v>
      </c>
      <c r="I533">
        <f t="shared" si="256"/>
        <v>10</v>
      </c>
      <c r="J533">
        <f t="shared" si="257"/>
        <v>49</v>
      </c>
      <c r="K533" s="18">
        <f t="shared" ca="1" si="283"/>
        <v>2.0741304636526703</v>
      </c>
      <c r="L533" s="18">
        <f t="shared" ca="1" si="283"/>
        <v>2.0434782893129761</v>
      </c>
      <c r="M533" s="18">
        <f t="shared" ca="1" si="283"/>
        <v>2.0132791027714054</v>
      </c>
      <c r="N533" s="18">
        <f t="shared" ca="1" si="283"/>
        <v>1.9835262096270005</v>
      </c>
      <c r="O533" s="18">
        <f t="shared" ca="1" si="283"/>
        <v>1.9542130144108385</v>
      </c>
      <c r="P533" s="18">
        <f t="shared" ca="1" si="283"/>
        <v>1.9253330191239788</v>
      </c>
      <c r="Q533" s="18">
        <f t="shared" ca="1" si="283"/>
        <v>1.896879821797024</v>
      </c>
      <c r="R533" s="18">
        <f t="shared" ca="1" si="283"/>
        <v>1.8688471150709598</v>
      </c>
      <c r="S533" s="18">
        <f t="shared" ca="1" si="283"/>
        <v>1.8412286847989754</v>
      </c>
      <c r="T533" s="18">
        <f t="shared" ca="1" si="283"/>
        <v>1.8140184086689415</v>
      </c>
      <c r="U533" s="18">
        <f t="shared" ca="1" si="284"/>
        <v>1.7872102548462478</v>
      </c>
      <c r="V533" s="18">
        <f t="shared" ca="1" si="284"/>
        <v>1.7607982806366977</v>
      </c>
      <c r="W533" s="18">
        <f t="shared" ca="1" si="284"/>
        <v>1.7347766311691606</v>
      </c>
      <c r="X533" s="18">
        <f t="shared" ca="1" si="284"/>
        <v>1.7091395380976955</v>
      </c>
      <c r="Y533" s="18">
        <f t="shared" ca="1" si="284"/>
        <v>1.6838813183228529</v>
      </c>
      <c r="Z533" s="18">
        <f t="shared" ca="1" si="284"/>
        <v>1.6589963727318748</v>
      </c>
      <c r="AA533" s="18">
        <f t="shared" ca="1" si="284"/>
        <v>1.6344791849575124</v>
      </c>
      <c r="AB533" s="18">
        <f t="shared" ca="1" si="284"/>
        <v>1.6103243201551849</v>
      </c>
      <c r="AC533" s="18">
        <f t="shared" ca="1" si="284"/>
        <v>1.586526423798212</v>
      </c>
      <c r="AD533" s="18">
        <f t="shared" ca="1" si="284"/>
        <v>1.5630802204908494</v>
      </c>
      <c r="AE533" s="18">
        <f t="shared" ca="1" si="285"/>
        <v>1.5399805127988668</v>
      </c>
      <c r="AF533" s="18">
        <f t="shared" ca="1" si="285"/>
        <v>1.5172221800974057</v>
      </c>
      <c r="AG533" s="18">
        <f t="shared" ca="1" si="285"/>
        <v>1.4948001774358681</v>
      </c>
      <c r="AH533" s="18">
        <f t="shared" ca="1" si="285"/>
        <v>1.4727095344195746</v>
      </c>
      <c r="AI533" s="18">
        <f t="shared" ca="1" si="285"/>
        <v>1.4509453541079556</v>
      </c>
      <c r="AJ533" s="18">
        <f t="shared" ca="1" si="285"/>
        <v>1.4295028119290203</v>
      </c>
      <c r="AK533" s="18">
        <f t="shared" ca="1" si="285"/>
        <v>1.4083771546098725</v>
      </c>
      <c r="AL533" s="18">
        <f t="shared" ca="1" si="285"/>
        <v>1.3875636991230271</v>
      </c>
      <c r="AM533" s="18">
        <f t="shared" ca="1" si="285"/>
        <v>1.3670578316483029</v>
      </c>
      <c r="AN533" s="18">
        <f t="shared" ca="1" si="285"/>
        <v>1.3468550065500522</v>
      </c>
      <c r="AO533" s="18">
        <f t="shared" ca="1" si="286"/>
        <v>1.32695074536951</v>
      </c>
      <c r="AP533" s="18">
        <f t="shared" ca="1" si="286"/>
        <v>1.3073406358320296</v>
      </c>
      <c r="AQ533" s="18">
        <f t="shared" ca="1" si="286"/>
        <v>1.2880203308689948</v>
      </c>
      <c r="AR533" s="18">
        <f t="shared" ca="1" si="286"/>
        <v>1.2689855476541823</v>
      </c>
      <c r="AS533" s="18">
        <f t="shared" ca="1" si="286"/>
        <v>1.2502320666543669</v>
      </c>
      <c r="AT533" s="18">
        <f t="shared" ca="1" si="286"/>
        <v>1.2317557306939577</v>
      </c>
      <c r="AU533" s="18">
        <f t="shared" ca="1" si="286"/>
        <v>1.2135524440334562</v>
      </c>
      <c r="AV533" s="18">
        <f t="shared" ca="1" si="286"/>
        <v>1.1956181714615333</v>
      </c>
      <c r="AW533" s="18">
        <f t="shared" ca="1" si="286"/>
        <v>1.1779489374005256</v>
      </c>
      <c r="AX533" s="18">
        <f t="shared" ca="1" si="286"/>
        <v>1.1605408250251485</v>
      </c>
      <c r="AY533" s="18">
        <f t="shared" ca="1" si="287"/>
        <v>1.1433899753942351</v>
      </c>
      <c r="AZ533" s="18">
        <f t="shared" ca="1" si="287"/>
        <v>1.1264925865953057</v>
      </c>
      <c r="BA533" s="18">
        <f t="shared" ca="1" si="287"/>
        <v>1.1098449129017791</v>
      </c>
      <c r="BB533" s="18">
        <f t="shared" ca="1" si="287"/>
        <v>1.0934432639426397</v>
      </c>
      <c r="BC533" s="18">
        <f t="shared" ca="1" si="287"/>
        <v>1.0772840038843743</v>
      </c>
      <c r="BD533" s="18">
        <f t="shared" ca="1" si="287"/>
        <v>1.0613635506249994</v>
      </c>
      <c r="BE533" s="18">
        <f t="shared" ca="1" si="287"/>
        <v>1.0456783749999996</v>
      </c>
      <c r="BF533" s="18">
        <f t="shared" ca="1" si="287"/>
        <v>1.0302249999999997</v>
      </c>
      <c r="BG533" s="18">
        <f t="shared" ca="1" si="287"/>
        <v>1.0149999999999999</v>
      </c>
      <c r="BH533" s="18">
        <f t="shared" ca="1" si="287"/>
        <v>1</v>
      </c>
    </row>
    <row r="534" spans="8:60" x14ac:dyDescent="0.35">
      <c r="H534" s="2" t="str">
        <f t="shared" si="255"/>
        <v>PPA_1.5</v>
      </c>
      <c r="I534">
        <f t="shared" si="256"/>
        <v>10</v>
      </c>
      <c r="J534">
        <f t="shared" si="257"/>
        <v>50</v>
      </c>
      <c r="K534" s="18">
        <f t="shared" ca="1" si="283"/>
        <v>2.1052424206074605</v>
      </c>
      <c r="L534" s="18">
        <f t="shared" ca="1" si="283"/>
        <v>2.0741304636526703</v>
      </c>
      <c r="M534" s="18">
        <f t="shared" ca="1" si="283"/>
        <v>2.0434782893129761</v>
      </c>
      <c r="N534" s="18">
        <f t="shared" ca="1" si="283"/>
        <v>2.0132791027714054</v>
      </c>
      <c r="O534" s="18">
        <f t="shared" ca="1" si="283"/>
        <v>1.9835262096270005</v>
      </c>
      <c r="P534" s="18">
        <f t="shared" ca="1" si="283"/>
        <v>1.9542130144108385</v>
      </c>
      <c r="Q534" s="18">
        <f t="shared" ca="1" si="283"/>
        <v>1.9253330191239788</v>
      </c>
      <c r="R534" s="18">
        <f t="shared" ca="1" si="283"/>
        <v>1.896879821797024</v>
      </c>
      <c r="S534" s="18">
        <f t="shared" ca="1" si="283"/>
        <v>1.8688471150709598</v>
      </c>
      <c r="T534" s="18">
        <f t="shared" ca="1" si="283"/>
        <v>1.8412286847989754</v>
      </c>
      <c r="U534" s="18">
        <f t="shared" ca="1" si="284"/>
        <v>1.8140184086689415</v>
      </c>
      <c r="V534" s="18">
        <f t="shared" ca="1" si="284"/>
        <v>1.7872102548462478</v>
      </c>
      <c r="W534" s="18">
        <f t="shared" ca="1" si="284"/>
        <v>1.7607982806366977</v>
      </c>
      <c r="X534" s="18">
        <f t="shared" ca="1" si="284"/>
        <v>1.7347766311691606</v>
      </c>
      <c r="Y534" s="18">
        <f t="shared" ca="1" si="284"/>
        <v>1.7091395380976955</v>
      </c>
      <c r="Z534" s="18">
        <f t="shared" ca="1" si="284"/>
        <v>1.6838813183228529</v>
      </c>
      <c r="AA534" s="18">
        <f t="shared" ca="1" si="284"/>
        <v>1.6589963727318748</v>
      </c>
      <c r="AB534" s="18">
        <f t="shared" ca="1" si="284"/>
        <v>1.6344791849575124</v>
      </c>
      <c r="AC534" s="18">
        <f t="shared" ca="1" si="284"/>
        <v>1.6103243201551849</v>
      </c>
      <c r="AD534" s="18">
        <f t="shared" ca="1" si="284"/>
        <v>1.586526423798212</v>
      </c>
      <c r="AE534" s="18">
        <f t="shared" ca="1" si="285"/>
        <v>1.5630802204908494</v>
      </c>
      <c r="AF534" s="18">
        <f t="shared" ca="1" si="285"/>
        <v>1.5399805127988668</v>
      </c>
      <c r="AG534" s="18">
        <f t="shared" ca="1" si="285"/>
        <v>1.5172221800974057</v>
      </c>
      <c r="AH534" s="18">
        <f t="shared" ca="1" si="285"/>
        <v>1.4948001774358681</v>
      </c>
      <c r="AI534" s="18">
        <f t="shared" ca="1" si="285"/>
        <v>1.4727095344195746</v>
      </c>
      <c r="AJ534" s="18">
        <f t="shared" ca="1" si="285"/>
        <v>1.4509453541079556</v>
      </c>
      <c r="AK534" s="18">
        <f t="shared" ca="1" si="285"/>
        <v>1.4295028119290203</v>
      </c>
      <c r="AL534" s="18">
        <f t="shared" ca="1" si="285"/>
        <v>1.4083771546098725</v>
      </c>
      <c r="AM534" s="18">
        <f t="shared" ca="1" si="285"/>
        <v>1.3875636991230271</v>
      </c>
      <c r="AN534" s="18">
        <f t="shared" ca="1" si="285"/>
        <v>1.3670578316483029</v>
      </c>
      <c r="AO534" s="18">
        <f t="shared" ca="1" si="286"/>
        <v>1.3468550065500522</v>
      </c>
      <c r="AP534" s="18">
        <f t="shared" ca="1" si="286"/>
        <v>1.32695074536951</v>
      </c>
      <c r="AQ534" s="18">
        <f t="shared" ca="1" si="286"/>
        <v>1.3073406358320296</v>
      </c>
      <c r="AR534" s="18">
        <f t="shared" ca="1" si="286"/>
        <v>1.2880203308689948</v>
      </c>
      <c r="AS534" s="18">
        <f t="shared" ca="1" si="286"/>
        <v>1.2689855476541823</v>
      </c>
      <c r="AT534" s="18">
        <f t="shared" ca="1" si="286"/>
        <v>1.2502320666543669</v>
      </c>
      <c r="AU534" s="18">
        <f t="shared" ca="1" si="286"/>
        <v>1.2317557306939577</v>
      </c>
      <c r="AV534" s="18">
        <f t="shared" ca="1" si="286"/>
        <v>1.2135524440334562</v>
      </c>
      <c r="AW534" s="18">
        <f t="shared" ca="1" si="286"/>
        <v>1.1956181714615333</v>
      </c>
      <c r="AX534" s="18">
        <f t="shared" ca="1" si="286"/>
        <v>1.1779489374005256</v>
      </c>
      <c r="AY534" s="18">
        <f t="shared" ca="1" si="287"/>
        <v>1.1605408250251485</v>
      </c>
      <c r="AZ534" s="18">
        <f t="shared" ca="1" si="287"/>
        <v>1.1433899753942351</v>
      </c>
      <c r="BA534" s="18">
        <f t="shared" ca="1" si="287"/>
        <v>1.1264925865953057</v>
      </c>
      <c r="BB534" s="18">
        <f t="shared" ca="1" si="287"/>
        <v>1.1098449129017791</v>
      </c>
      <c r="BC534" s="18">
        <f t="shared" ca="1" si="287"/>
        <v>1.0934432639426397</v>
      </c>
      <c r="BD534" s="18">
        <f t="shared" ca="1" si="287"/>
        <v>1.0772840038843743</v>
      </c>
      <c r="BE534" s="18">
        <f t="shared" ca="1" si="287"/>
        <v>1.0613635506249994</v>
      </c>
      <c r="BF534" s="18">
        <f t="shared" ca="1" si="287"/>
        <v>1.0456783749999996</v>
      </c>
      <c r="BG534" s="18">
        <f t="shared" ca="1" si="287"/>
        <v>1.0302249999999997</v>
      </c>
      <c r="BH534" s="18">
        <f t="shared" ca="1" si="287"/>
        <v>1.0149999999999999</v>
      </c>
    </row>
    <row r="535" spans="8:60" x14ac:dyDescent="0.35">
      <c r="H535" s="2" t="str">
        <f t="shared" si="255"/>
        <v>PPA_2.0</v>
      </c>
      <c r="I535">
        <f t="shared" si="256"/>
        <v>11</v>
      </c>
      <c r="J535">
        <f t="shared" si="257"/>
        <v>0</v>
      </c>
      <c r="K535" s="18">
        <f t="shared" ref="K535:T544" ca="1" si="288">IF(K$24&gt;$J535,0,OFFSET($K$2,$I535,$J535-K$24))</f>
        <v>1</v>
      </c>
      <c r="L535" s="18">
        <f t="shared" ca="1" si="288"/>
        <v>0</v>
      </c>
      <c r="M535" s="18">
        <f t="shared" ca="1" si="288"/>
        <v>0</v>
      </c>
      <c r="N535" s="18">
        <f t="shared" ca="1" si="288"/>
        <v>0</v>
      </c>
      <c r="O535" s="18">
        <f t="shared" ca="1" si="288"/>
        <v>0</v>
      </c>
      <c r="P535" s="18">
        <f t="shared" ca="1" si="288"/>
        <v>0</v>
      </c>
      <c r="Q535" s="18">
        <f t="shared" ca="1" si="288"/>
        <v>0</v>
      </c>
      <c r="R535" s="18">
        <f t="shared" ca="1" si="288"/>
        <v>0</v>
      </c>
      <c r="S535" s="18">
        <f t="shared" ca="1" si="288"/>
        <v>0</v>
      </c>
      <c r="T535" s="18">
        <f t="shared" ca="1" si="288"/>
        <v>0</v>
      </c>
      <c r="U535" s="18">
        <f t="shared" ref="U535:AD544" ca="1" si="289">IF(U$24&gt;$J535,0,OFFSET($K$2,$I535,$J535-U$24))</f>
        <v>0</v>
      </c>
      <c r="V535" s="18">
        <f t="shared" ca="1" si="289"/>
        <v>0</v>
      </c>
      <c r="W535" s="18">
        <f t="shared" ca="1" si="289"/>
        <v>0</v>
      </c>
      <c r="X535" s="18">
        <f t="shared" ca="1" si="289"/>
        <v>0</v>
      </c>
      <c r="Y535" s="18">
        <f t="shared" ca="1" si="289"/>
        <v>0</v>
      </c>
      <c r="Z535" s="18">
        <f t="shared" ca="1" si="289"/>
        <v>0</v>
      </c>
      <c r="AA535" s="18">
        <f t="shared" ca="1" si="289"/>
        <v>0</v>
      </c>
      <c r="AB535" s="18">
        <f t="shared" ca="1" si="289"/>
        <v>0</v>
      </c>
      <c r="AC535" s="18">
        <f t="shared" ca="1" si="289"/>
        <v>0</v>
      </c>
      <c r="AD535" s="18">
        <f t="shared" ca="1" si="289"/>
        <v>0</v>
      </c>
      <c r="AE535" s="18">
        <f t="shared" ref="AE535:AN544" ca="1" si="290">IF(AE$24&gt;$J535,0,OFFSET($K$2,$I535,$J535-AE$24))</f>
        <v>0</v>
      </c>
      <c r="AF535" s="18">
        <f t="shared" ca="1" si="290"/>
        <v>0</v>
      </c>
      <c r="AG535" s="18">
        <f t="shared" ca="1" si="290"/>
        <v>0</v>
      </c>
      <c r="AH535" s="18">
        <f t="shared" ca="1" si="290"/>
        <v>0</v>
      </c>
      <c r="AI535" s="18">
        <f t="shared" ca="1" si="290"/>
        <v>0</v>
      </c>
      <c r="AJ535" s="18">
        <f t="shared" ca="1" si="290"/>
        <v>0</v>
      </c>
      <c r="AK535" s="18">
        <f t="shared" ca="1" si="290"/>
        <v>0</v>
      </c>
      <c r="AL535" s="18">
        <f t="shared" ca="1" si="290"/>
        <v>0</v>
      </c>
      <c r="AM535" s="18">
        <f t="shared" ca="1" si="290"/>
        <v>0</v>
      </c>
      <c r="AN535" s="18">
        <f t="shared" ca="1" si="290"/>
        <v>0</v>
      </c>
      <c r="AO535" s="18">
        <f t="shared" ref="AO535:AX544" ca="1" si="291">IF(AO$24&gt;$J535,0,OFFSET($K$2,$I535,$J535-AO$24))</f>
        <v>0</v>
      </c>
      <c r="AP535" s="18">
        <f t="shared" ca="1" si="291"/>
        <v>0</v>
      </c>
      <c r="AQ535" s="18">
        <f t="shared" ca="1" si="291"/>
        <v>0</v>
      </c>
      <c r="AR535" s="18">
        <f t="shared" ca="1" si="291"/>
        <v>0</v>
      </c>
      <c r="AS535" s="18">
        <f t="shared" ca="1" si="291"/>
        <v>0</v>
      </c>
      <c r="AT535" s="18">
        <f t="shared" ca="1" si="291"/>
        <v>0</v>
      </c>
      <c r="AU535" s="18">
        <f t="shared" ca="1" si="291"/>
        <v>0</v>
      </c>
      <c r="AV535" s="18">
        <f t="shared" ca="1" si="291"/>
        <v>0</v>
      </c>
      <c r="AW535" s="18">
        <f t="shared" ca="1" si="291"/>
        <v>0</v>
      </c>
      <c r="AX535" s="18">
        <f t="shared" ca="1" si="291"/>
        <v>0</v>
      </c>
      <c r="AY535" s="18">
        <f t="shared" ref="AY535:BH544" ca="1" si="292">IF(AY$24&gt;$J535,0,OFFSET($K$2,$I535,$J535-AY$24))</f>
        <v>0</v>
      </c>
      <c r="AZ535" s="18">
        <f t="shared" ca="1" si="292"/>
        <v>0</v>
      </c>
      <c r="BA535" s="18">
        <f t="shared" ca="1" si="292"/>
        <v>0</v>
      </c>
      <c r="BB535" s="18">
        <f t="shared" ca="1" si="292"/>
        <v>0</v>
      </c>
      <c r="BC535" s="18">
        <f t="shared" ca="1" si="292"/>
        <v>0</v>
      </c>
      <c r="BD535" s="18">
        <f t="shared" ca="1" si="292"/>
        <v>0</v>
      </c>
      <c r="BE535" s="18">
        <f t="shared" ca="1" si="292"/>
        <v>0</v>
      </c>
      <c r="BF535" s="18">
        <f t="shared" ca="1" si="292"/>
        <v>0</v>
      </c>
      <c r="BG535" s="18">
        <f t="shared" ca="1" si="292"/>
        <v>0</v>
      </c>
      <c r="BH535" s="18">
        <f t="shared" ca="1" si="292"/>
        <v>0</v>
      </c>
    </row>
    <row r="536" spans="8:60" x14ac:dyDescent="0.35">
      <c r="H536" s="2" t="str">
        <f t="shared" si="255"/>
        <v>PPA_2.0</v>
      </c>
      <c r="I536">
        <f t="shared" si="256"/>
        <v>11</v>
      </c>
      <c r="J536">
        <f t="shared" si="257"/>
        <v>1</v>
      </c>
      <c r="K536" s="18">
        <f t="shared" ca="1" si="288"/>
        <v>1.02</v>
      </c>
      <c r="L536" s="18">
        <f t="shared" ca="1" si="288"/>
        <v>1</v>
      </c>
      <c r="M536" s="18">
        <f t="shared" ca="1" si="288"/>
        <v>0</v>
      </c>
      <c r="N536" s="18">
        <f t="shared" ca="1" si="288"/>
        <v>0</v>
      </c>
      <c r="O536" s="18">
        <f t="shared" ca="1" si="288"/>
        <v>0</v>
      </c>
      <c r="P536" s="18">
        <f t="shared" ca="1" si="288"/>
        <v>0</v>
      </c>
      <c r="Q536" s="18">
        <f t="shared" ca="1" si="288"/>
        <v>0</v>
      </c>
      <c r="R536" s="18">
        <f t="shared" ca="1" si="288"/>
        <v>0</v>
      </c>
      <c r="S536" s="18">
        <f t="shared" ca="1" si="288"/>
        <v>0</v>
      </c>
      <c r="T536" s="18">
        <f t="shared" ca="1" si="288"/>
        <v>0</v>
      </c>
      <c r="U536" s="18">
        <f t="shared" ca="1" si="289"/>
        <v>0</v>
      </c>
      <c r="V536" s="18">
        <f t="shared" ca="1" si="289"/>
        <v>0</v>
      </c>
      <c r="W536" s="18">
        <f t="shared" ca="1" si="289"/>
        <v>0</v>
      </c>
      <c r="X536" s="18">
        <f t="shared" ca="1" si="289"/>
        <v>0</v>
      </c>
      <c r="Y536" s="18">
        <f t="shared" ca="1" si="289"/>
        <v>0</v>
      </c>
      <c r="Z536" s="18">
        <f t="shared" ca="1" si="289"/>
        <v>0</v>
      </c>
      <c r="AA536" s="18">
        <f t="shared" ca="1" si="289"/>
        <v>0</v>
      </c>
      <c r="AB536" s="18">
        <f t="shared" ca="1" si="289"/>
        <v>0</v>
      </c>
      <c r="AC536" s="18">
        <f t="shared" ca="1" si="289"/>
        <v>0</v>
      </c>
      <c r="AD536" s="18">
        <f t="shared" ca="1" si="289"/>
        <v>0</v>
      </c>
      <c r="AE536" s="18">
        <f t="shared" ca="1" si="290"/>
        <v>0</v>
      </c>
      <c r="AF536" s="18">
        <f t="shared" ca="1" si="290"/>
        <v>0</v>
      </c>
      <c r="AG536" s="18">
        <f t="shared" ca="1" si="290"/>
        <v>0</v>
      </c>
      <c r="AH536" s="18">
        <f t="shared" ca="1" si="290"/>
        <v>0</v>
      </c>
      <c r="AI536" s="18">
        <f t="shared" ca="1" si="290"/>
        <v>0</v>
      </c>
      <c r="AJ536" s="18">
        <f t="shared" ca="1" si="290"/>
        <v>0</v>
      </c>
      <c r="AK536" s="18">
        <f t="shared" ca="1" si="290"/>
        <v>0</v>
      </c>
      <c r="AL536" s="18">
        <f t="shared" ca="1" si="290"/>
        <v>0</v>
      </c>
      <c r="AM536" s="18">
        <f t="shared" ca="1" si="290"/>
        <v>0</v>
      </c>
      <c r="AN536" s="18">
        <f t="shared" ca="1" si="290"/>
        <v>0</v>
      </c>
      <c r="AO536" s="18">
        <f t="shared" ca="1" si="291"/>
        <v>0</v>
      </c>
      <c r="AP536" s="18">
        <f t="shared" ca="1" si="291"/>
        <v>0</v>
      </c>
      <c r="AQ536" s="18">
        <f t="shared" ca="1" si="291"/>
        <v>0</v>
      </c>
      <c r="AR536" s="18">
        <f t="shared" ca="1" si="291"/>
        <v>0</v>
      </c>
      <c r="AS536" s="18">
        <f t="shared" ca="1" si="291"/>
        <v>0</v>
      </c>
      <c r="AT536" s="18">
        <f t="shared" ca="1" si="291"/>
        <v>0</v>
      </c>
      <c r="AU536" s="18">
        <f t="shared" ca="1" si="291"/>
        <v>0</v>
      </c>
      <c r="AV536" s="18">
        <f t="shared" ca="1" si="291"/>
        <v>0</v>
      </c>
      <c r="AW536" s="18">
        <f t="shared" ca="1" si="291"/>
        <v>0</v>
      </c>
      <c r="AX536" s="18">
        <f t="shared" ca="1" si="291"/>
        <v>0</v>
      </c>
      <c r="AY536" s="18">
        <f t="shared" ca="1" si="292"/>
        <v>0</v>
      </c>
      <c r="AZ536" s="18">
        <f t="shared" ca="1" si="292"/>
        <v>0</v>
      </c>
      <c r="BA536" s="18">
        <f t="shared" ca="1" si="292"/>
        <v>0</v>
      </c>
      <c r="BB536" s="18">
        <f t="shared" ca="1" si="292"/>
        <v>0</v>
      </c>
      <c r="BC536" s="18">
        <f t="shared" ca="1" si="292"/>
        <v>0</v>
      </c>
      <c r="BD536" s="18">
        <f t="shared" ca="1" si="292"/>
        <v>0</v>
      </c>
      <c r="BE536" s="18">
        <f t="shared" ca="1" si="292"/>
        <v>0</v>
      </c>
      <c r="BF536" s="18">
        <f t="shared" ca="1" si="292"/>
        <v>0</v>
      </c>
      <c r="BG536" s="18">
        <f t="shared" ca="1" si="292"/>
        <v>0</v>
      </c>
      <c r="BH536" s="18">
        <f t="shared" ca="1" si="292"/>
        <v>0</v>
      </c>
    </row>
    <row r="537" spans="8:60" x14ac:dyDescent="0.35">
      <c r="H537" s="2" t="str">
        <f t="shared" ref="H537:H600" si="293">INDEX($A$3:$A$18,I537,0)</f>
        <v>PPA_2.0</v>
      </c>
      <c r="I537">
        <f t="shared" ref="I537:I600" si="294">IF(J536=$I$22,I536+1,I536)</f>
        <v>11</v>
      </c>
      <c r="J537">
        <f t="shared" si="257"/>
        <v>2</v>
      </c>
      <c r="K537" s="18">
        <f t="shared" ca="1" si="288"/>
        <v>1.0404</v>
      </c>
      <c r="L537" s="18">
        <f t="shared" ca="1" si="288"/>
        <v>1.02</v>
      </c>
      <c r="M537" s="18">
        <f t="shared" ca="1" si="288"/>
        <v>1</v>
      </c>
      <c r="N537" s="18">
        <f t="shared" ca="1" si="288"/>
        <v>0</v>
      </c>
      <c r="O537" s="18">
        <f t="shared" ca="1" si="288"/>
        <v>0</v>
      </c>
      <c r="P537" s="18">
        <f t="shared" ca="1" si="288"/>
        <v>0</v>
      </c>
      <c r="Q537" s="18">
        <f t="shared" ca="1" si="288"/>
        <v>0</v>
      </c>
      <c r="R537" s="18">
        <f t="shared" ca="1" si="288"/>
        <v>0</v>
      </c>
      <c r="S537" s="18">
        <f t="shared" ca="1" si="288"/>
        <v>0</v>
      </c>
      <c r="T537" s="18">
        <f t="shared" ca="1" si="288"/>
        <v>0</v>
      </c>
      <c r="U537" s="18">
        <f t="shared" ca="1" si="289"/>
        <v>0</v>
      </c>
      <c r="V537" s="18">
        <f t="shared" ca="1" si="289"/>
        <v>0</v>
      </c>
      <c r="W537" s="18">
        <f t="shared" ca="1" si="289"/>
        <v>0</v>
      </c>
      <c r="X537" s="18">
        <f t="shared" ca="1" si="289"/>
        <v>0</v>
      </c>
      <c r="Y537" s="18">
        <f t="shared" ca="1" si="289"/>
        <v>0</v>
      </c>
      <c r="Z537" s="18">
        <f t="shared" ca="1" si="289"/>
        <v>0</v>
      </c>
      <c r="AA537" s="18">
        <f t="shared" ca="1" si="289"/>
        <v>0</v>
      </c>
      <c r="AB537" s="18">
        <f t="shared" ca="1" si="289"/>
        <v>0</v>
      </c>
      <c r="AC537" s="18">
        <f t="shared" ca="1" si="289"/>
        <v>0</v>
      </c>
      <c r="AD537" s="18">
        <f t="shared" ca="1" si="289"/>
        <v>0</v>
      </c>
      <c r="AE537" s="18">
        <f t="shared" ca="1" si="290"/>
        <v>0</v>
      </c>
      <c r="AF537" s="18">
        <f t="shared" ca="1" si="290"/>
        <v>0</v>
      </c>
      <c r="AG537" s="18">
        <f t="shared" ca="1" si="290"/>
        <v>0</v>
      </c>
      <c r="AH537" s="18">
        <f t="shared" ca="1" si="290"/>
        <v>0</v>
      </c>
      <c r="AI537" s="18">
        <f t="shared" ca="1" si="290"/>
        <v>0</v>
      </c>
      <c r="AJ537" s="18">
        <f t="shared" ca="1" si="290"/>
        <v>0</v>
      </c>
      <c r="AK537" s="18">
        <f t="shared" ca="1" si="290"/>
        <v>0</v>
      </c>
      <c r="AL537" s="18">
        <f t="shared" ca="1" si="290"/>
        <v>0</v>
      </c>
      <c r="AM537" s="18">
        <f t="shared" ca="1" si="290"/>
        <v>0</v>
      </c>
      <c r="AN537" s="18">
        <f t="shared" ca="1" si="290"/>
        <v>0</v>
      </c>
      <c r="AO537" s="18">
        <f t="shared" ca="1" si="291"/>
        <v>0</v>
      </c>
      <c r="AP537" s="18">
        <f t="shared" ca="1" si="291"/>
        <v>0</v>
      </c>
      <c r="AQ537" s="18">
        <f t="shared" ca="1" si="291"/>
        <v>0</v>
      </c>
      <c r="AR537" s="18">
        <f t="shared" ca="1" si="291"/>
        <v>0</v>
      </c>
      <c r="AS537" s="18">
        <f t="shared" ca="1" si="291"/>
        <v>0</v>
      </c>
      <c r="AT537" s="18">
        <f t="shared" ca="1" si="291"/>
        <v>0</v>
      </c>
      <c r="AU537" s="18">
        <f t="shared" ca="1" si="291"/>
        <v>0</v>
      </c>
      <c r="AV537" s="18">
        <f t="shared" ca="1" si="291"/>
        <v>0</v>
      </c>
      <c r="AW537" s="18">
        <f t="shared" ca="1" si="291"/>
        <v>0</v>
      </c>
      <c r="AX537" s="18">
        <f t="shared" ca="1" si="291"/>
        <v>0</v>
      </c>
      <c r="AY537" s="18">
        <f t="shared" ca="1" si="292"/>
        <v>0</v>
      </c>
      <c r="AZ537" s="18">
        <f t="shared" ca="1" si="292"/>
        <v>0</v>
      </c>
      <c r="BA537" s="18">
        <f t="shared" ca="1" si="292"/>
        <v>0</v>
      </c>
      <c r="BB537" s="18">
        <f t="shared" ca="1" si="292"/>
        <v>0</v>
      </c>
      <c r="BC537" s="18">
        <f t="shared" ca="1" si="292"/>
        <v>0</v>
      </c>
      <c r="BD537" s="18">
        <f t="shared" ca="1" si="292"/>
        <v>0</v>
      </c>
      <c r="BE537" s="18">
        <f t="shared" ca="1" si="292"/>
        <v>0</v>
      </c>
      <c r="BF537" s="18">
        <f t="shared" ca="1" si="292"/>
        <v>0</v>
      </c>
      <c r="BG537" s="18">
        <f t="shared" ca="1" si="292"/>
        <v>0</v>
      </c>
      <c r="BH537" s="18">
        <f t="shared" ca="1" si="292"/>
        <v>0</v>
      </c>
    </row>
    <row r="538" spans="8:60" x14ac:dyDescent="0.35">
      <c r="H538" s="2" t="str">
        <f t="shared" si="293"/>
        <v>PPA_2.0</v>
      </c>
      <c r="I538">
        <f t="shared" si="294"/>
        <v>11</v>
      </c>
      <c r="J538">
        <f t="shared" ref="J538:J601" si="295">IF(J537+1&gt;$I$22,$K$2,J537+1)</f>
        <v>3</v>
      </c>
      <c r="K538" s="18">
        <f t="shared" ca="1" si="288"/>
        <v>1.0612079999999999</v>
      </c>
      <c r="L538" s="18">
        <f t="shared" ca="1" si="288"/>
        <v>1.0404</v>
      </c>
      <c r="M538" s="18">
        <f t="shared" ca="1" si="288"/>
        <v>1.02</v>
      </c>
      <c r="N538" s="18">
        <f t="shared" ca="1" si="288"/>
        <v>1</v>
      </c>
      <c r="O538" s="18">
        <f t="shared" ca="1" si="288"/>
        <v>0</v>
      </c>
      <c r="P538" s="18">
        <f t="shared" ca="1" si="288"/>
        <v>0</v>
      </c>
      <c r="Q538" s="18">
        <f t="shared" ca="1" si="288"/>
        <v>0</v>
      </c>
      <c r="R538" s="18">
        <f t="shared" ca="1" si="288"/>
        <v>0</v>
      </c>
      <c r="S538" s="18">
        <f t="shared" ca="1" si="288"/>
        <v>0</v>
      </c>
      <c r="T538" s="18">
        <f t="shared" ca="1" si="288"/>
        <v>0</v>
      </c>
      <c r="U538" s="18">
        <f t="shared" ca="1" si="289"/>
        <v>0</v>
      </c>
      <c r="V538" s="18">
        <f t="shared" ca="1" si="289"/>
        <v>0</v>
      </c>
      <c r="W538" s="18">
        <f t="shared" ca="1" si="289"/>
        <v>0</v>
      </c>
      <c r="X538" s="18">
        <f t="shared" ca="1" si="289"/>
        <v>0</v>
      </c>
      <c r="Y538" s="18">
        <f t="shared" ca="1" si="289"/>
        <v>0</v>
      </c>
      <c r="Z538" s="18">
        <f t="shared" ca="1" si="289"/>
        <v>0</v>
      </c>
      <c r="AA538" s="18">
        <f t="shared" ca="1" si="289"/>
        <v>0</v>
      </c>
      <c r="AB538" s="18">
        <f t="shared" ca="1" si="289"/>
        <v>0</v>
      </c>
      <c r="AC538" s="18">
        <f t="shared" ca="1" si="289"/>
        <v>0</v>
      </c>
      <c r="AD538" s="18">
        <f t="shared" ca="1" si="289"/>
        <v>0</v>
      </c>
      <c r="AE538" s="18">
        <f t="shared" ca="1" si="290"/>
        <v>0</v>
      </c>
      <c r="AF538" s="18">
        <f t="shared" ca="1" si="290"/>
        <v>0</v>
      </c>
      <c r="AG538" s="18">
        <f t="shared" ca="1" si="290"/>
        <v>0</v>
      </c>
      <c r="AH538" s="18">
        <f t="shared" ca="1" si="290"/>
        <v>0</v>
      </c>
      <c r="AI538" s="18">
        <f t="shared" ca="1" si="290"/>
        <v>0</v>
      </c>
      <c r="AJ538" s="18">
        <f t="shared" ca="1" si="290"/>
        <v>0</v>
      </c>
      <c r="AK538" s="18">
        <f t="shared" ca="1" si="290"/>
        <v>0</v>
      </c>
      <c r="AL538" s="18">
        <f t="shared" ca="1" si="290"/>
        <v>0</v>
      </c>
      <c r="AM538" s="18">
        <f t="shared" ca="1" si="290"/>
        <v>0</v>
      </c>
      <c r="AN538" s="18">
        <f t="shared" ca="1" si="290"/>
        <v>0</v>
      </c>
      <c r="AO538" s="18">
        <f t="shared" ca="1" si="291"/>
        <v>0</v>
      </c>
      <c r="AP538" s="18">
        <f t="shared" ca="1" si="291"/>
        <v>0</v>
      </c>
      <c r="AQ538" s="18">
        <f t="shared" ca="1" si="291"/>
        <v>0</v>
      </c>
      <c r="AR538" s="18">
        <f t="shared" ca="1" si="291"/>
        <v>0</v>
      </c>
      <c r="AS538" s="18">
        <f t="shared" ca="1" si="291"/>
        <v>0</v>
      </c>
      <c r="AT538" s="18">
        <f t="shared" ca="1" si="291"/>
        <v>0</v>
      </c>
      <c r="AU538" s="18">
        <f t="shared" ca="1" si="291"/>
        <v>0</v>
      </c>
      <c r="AV538" s="18">
        <f t="shared" ca="1" si="291"/>
        <v>0</v>
      </c>
      <c r="AW538" s="18">
        <f t="shared" ca="1" si="291"/>
        <v>0</v>
      </c>
      <c r="AX538" s="18">
        <f t="shared" ca="1" si="291"/>
        <v>0</v>
      </c>
      <c r="AY538" s="18">
        <f t="shared" ca="1" si="292"/>
        <v>0</v>
      </c>
      <c r="AZ538" s="18">
        <f t="shared" ca="1" si="292"/>
        <v>0</v>
      </c>
      <c r="BA538" s="18">
        <f t="shared" ca="1" si="292"/>
        <v>0</v>
      </c>
      <c r="BB538" s="18">
        <f t="shared" ca="1" si="292"/>
        <v>0</v>
      </c>
      <c r="BC538" s="18">
        <f t="shared" ca="1" si="292"/>
        <v>0</v>
      </c>
      <c r="BD538" s="18">
        <f t="shared" ca="1" si="292"/>
        <v>0</v>
      </c>
      <c r="BE538" s="18">
        <f t="shared" ca="1" si="292"/>
        <v>0</v>
      </c>
      <c r="BF538" s="18">
        <f t="shared" ca="1" si="292"/>
        <v>0</v>
      </c>
      <c r="BG538" s="18">
        <f t="shared" ca="1" si="292"/>
        <v>0</v>
      </c>
      <c r="BH538" s="18">
        <f t="shared" ca="1" si="292"/>
        <v>0</v>
      </c>
    </row>
    <row r="539" spans="8:60" x14ac:dyDescent="0.35">
      <c r="H539" s="2" t="str">
        <f t="shared" si="293"/>
        <v>PPA_2.0</v>
      </c>
      <c r="I539">
        <f t="shared" si="294"/>
        <v>11</v>
      </c>
      <c r="J539">
        <f t="shared" si="295"/>
        <v>4</v>
      </c>
      <c r="K539" s="18">
        <f t="shared" ca="1" si="288"/>
        <v>1.08243216</v>
      </c>
      <c r="L539" s="18">
        <f t="shared" ca="1" si="288"/>
        <v>1.0612079999999999</v>
      </c>
      <c r="M539" s="18">
        <f t="shared" ca="1" si="288"/>
        <v>1.0404</v>
      </c>
      <c r="N539" s="18">
        <f t="shared" ca="1" si="288"/>
        <v>1.02</v>
      </c>
      <c r="O539" s="18">
        <f t="shared" ca="1" si="288"/>
        <v>1</v>
      </c>
      <c r="P539" s="18">
        <f t="shared" ca="1" si="288"/>
        <v>0</v>
      </c>
      <c r="Q539" s="18">
        <f t="shared" ca="1" si="288"/>
        <v>0</v>
      </c>
      <c r="R539" s="18">
        <f t="shared" ca="1" si="288"/>
        <v>0</v>
      </c>
      <c r="S539" s="18">
        <f t="shared" ca="1" si="288"/>
        <v>0</v>
      </c>
      <c r="T539" s="18">
        <f t="shared" ca="1" si="288"/>
        <v>0</v>
      </c>
      <c r="U539" s="18">
        <f t="shared" ca="1" si="289"/>
        <v>0</v>
      </c>
      <c r="V539" s="18">
        <f t="shared" ca="1" si="289"/>
        <v>0</v>
      </c>
      <c r="W539" s="18">
        <f t="shared" ca="1" si="289"/>
        <v>0</v>
      </c>
      <c r="X539" s="18">
        <f t="shared" ca="1" si="289"/>
        <v>0</v>
      </c>
      <c r="Y539" s="18">
        <f t="shared" ca="1" si="289"/>
        <v>0</v>
      </c>
      <c r="Z539" s="18">
        <f t="shared" ca="1" si="289"/>
        <v>0</v>
      </c>
      <c r="AA539" s="18">
        <f t="shared" ca="1" si="289"/>
        <v>0</v>
      </c>
      <c r="AB539" s="18">
        <f t="shared" ca="1" si="289"/>
        <v>0</v>
      </c>
      <c r="AC539" s="18">
        <f t="shared" ca="1" si="289"/>
        <v>0</v>
      </c>
      <c r="AD539" s="18">
        <f t="shared" ca="1" si="289"/>
        <v>0</v>
      </c>
      <c r="AE539" s="18">
        <f t="shared" ca="1" si="290"/>
        <v>0</v>
      </c>
      <c r="AF539" s="18">
        <f t="shared" ca="1" si="290"/>
        <v>0</v>
      </c>
      <c r="AG539" s="18">
        <f t="shared" ca="1" si="290"/>
        <v>0</v>
      </c>
      <c r="AH539" s="18">
        <f t="shared" ca="1" si="290"/>
        <v>0</v>
      </c>
      <c r="AI539" s="18">
        <f t="shared" ca="1" si="290"/>
        <v>0</v>
      </c>
      <c r="AJ539" s="18">
        <f t="shared" ca="1" si="290"/>
        <v>0</v>
      </c>
      <c r="AK539" s="18">
        <f t="shared" ca="1" si="290"/>
        <v>0</v>
      </c>
      <c r="AL539" s="18">
        <f t="shared" ca="1" si="290"/>
        <v>0</v>
      </c>
      <c r="AM539" s="18">
        <f t="shared" ca="1" si="290"/>
        <v>0</v>
      </c>
      <c r="AN539" s="18">
        <f t="shared" ca="1" si="290"/>
        <v>0</v>
      </c>
      <c r="AO539" s="18">
        <f t="shared" ca="1" si="291"/>
        <v>0</v>
      </c>
      <c r="AP539" s="18">
        <f t="shared" ca="1" si="291"/>
        <v>0</v>
      </c>
      <c r="AQ539" s="18">
        <f t="shared" ca="1" si="291"/>
        <v>0</v>
      </c>
      <c r="AR539" s="18">
        <f t="shared" ca="1" si="291"/>
        <v>0</v>
      </c>
      <c r="AS539" s="18">
        <f t="shared" ca="1" si="291"/>
        <v>0</v>
      </c>
      <c r="AT539" s="18">
        <f t="shared" ca="1" si="291"/>
        <v>0</v>
      </c>
      <c r="AU539" s="18">
        <f t="shared" ca="1" si="291"/>
        <v>0</v>
      </c>
      <c r="AV539" s="18">
        <f t="shared" ca="1" si="291"/>
        <v>0</v>
      </c>
      <c r="AW539" s="18">
        <f t="shared" ca="1" si="291"/>
        <v>0</v>
      </c>
      <c r="AX539" s="18">
        <f t="shared" ca="1" si="291"/>
        <v>0</v>
      </c>
      <c r="AY539" s="18">
        <f t="shared" ca="1" si="292"/>
        <v>0</v>
      </c>
      <c r="AZ539" s="18">
        <f t="shared" ca="1" si="292"/>
        <v>0</v>
      </c>
      <c r="BA539" s="18">
        <f t="shared" ca="1" si="292"/>
        <v>0</v>
      </c>
      <c r="BB539" s="18">
        <f t="shared" ca="1" si="292"/>
        <v>0</v>
      </c>
      <c r="BC539" s="18">
        <f t="shared" ca="1" si="292"/>
        <v>0</v>
      </c>
      <c r="BD539" s="18">
        <f t="shared" ca="1" si="292"/>
        <v>0</v>
      </c>
      <c r="BE539" s="18">
        <f t="shared" ca="1" si="292"/>
        <v>0</v>
      </c>
      <c r="BF539" s="18">
        <f t="shared" ca="1" si="292"/>
        <v>0</v>
      </c>
      <c r="BG539" s="18">
        <f t="shared" ca="1" si="292"/>
        <v>0</v>
      </c>
      <c r="BH539" s="18">
        <f t="shared" ca="1" si="292"/>
        <v>0</v>
      </c>
    </row>
    <row r="540" spans="8:60" x14ac:dyDescent="0.35">
      <c r="H540" s="2" t="str">
        <f t="shared" si="293"/>
        <v>PPA_2.0</v>
      </c>
      <c r="I540">
        <f t="shared" si="294"/>
        <v>11</v>
      </c>
      <c r="J540">
        <f t="shared" si="295"/>
        <v>5</v>
      </c>
      <c r="K540" s="18">
        <f t="shared" ca="1" si="288"/>
        <v>1.1040808032</v>
      </c>
      <c r="L540" s="18">
        <f t="shared" ca="1" si="288"/>
        <v>1.08243216</v>
      </c>
      <c r="M540" s="18">
        <f t="shared" ca="1" si="288"/>
        <v>1.0612079999999999</v>
      </c>
      <c r="N540" s="18">
        <f t="shared" ca="1" si="288"/>
        <v>1.0404</v>
      </c>
      <c r="O540" s="18">
        <f t="shared" ca="1" si="288"/>
        <v>1.02</v>
      </c>
      <c r="P540" s="18">
        <f t="shared" ca="1" si="288"/>
        <v>1</v>
      </c>
      <c r="Q540" s="18">
        <f t="shared" ca="1" si="288"/>
        <v>0</v>
      </c>
      <c r="R540" s="18">
        <f t="shared" ca="1" si="288"/>
        <v>0</v>
      </c>
      <c r="S540" s="18">
        <f t="shared" ca="1" si="288"/>
        <v>0</v>
      </c>
      <c r="T540" s="18">
        <f t="shared" ca="1" si="288"/>
        <v>0</v>
      </c>
      <c r="U540" s="18">
        <f t="shared" ca="1" si="289"/>
        <v>0</v>
      </c>
      <c r="V540" s="18">
        <f t="shared" ca="1" si="289"/>
        <v>0</v>
      </c>
      <c r="W540" s="18">
        <f t="shared" ca="1" si="289"/>
        <v>0</v>
      </c>
      <c r="X540" s="18">
        <f t="shared" ca="1" si="289"/>
        <v>0</v>
      </c>
      <c r="Y540" s="18">
        <f t="shared" ca="1" si="289"/>
        <v>0</v>
      </c>
      <c r="Z540" s="18">
        <f t="shared" ca="1" si="289"/>
        <v>0</v>
      </c>
      <c r="AA540" s="18">
        <f t="shared" ca="1" si="289"/>
        <v>0</v>
      </c>
      <c r="AB540" s="18">
        <f t="shared" ca="1" si="289"/>
        <v>0</v>
      </c>
      <c r="AC540" s="18">
        <f t="shared" ca="1" si="289"/>
        <v>0</v>
      </c>
      <c r="AD540" s="18">
        <f t="shared" ca="1" si="289"/>
        <v>0</v>
      </c>
      <c r="AE540" s="18">
        <f t="shared" ca="1" si="290"/>
        <v>0</v>
      </c>
      <c r="AF540" s="18">
        <f t="shared" ca="1" si="290"/>
        <v>0</v>
      </c>
      <c r="AG540" s="18">
        <f t="shared" ca="1" si="290"/>
        <v>0</v>
      </c>
      <c r="AH540" s="18">
        <f t="shared" ca="1" si="290"/>
        <v>0</v>
      </c>
      <c r="AI540" s="18">
        <f t="shared" ca="1" si="290"/>
        <v>0</v>
      </c>
      <c r="AJ540" s="18">
        <f t="shared" ca="1" si="290"/>
        <v>0</v>
      </c>
      <c r="AK540" s="18">
        <f t="shared" ca="1" si="290"/>
        <v>0</v>
      </c>
      <c r="AL540" s="18">
        <f t="shared" ca="1" si="290"/>
        <v>0</v>
      </c>
      <c r="AM540" s="18">
        <f t="shared" ca="1" si="290"/>
        <v>0</v>
      </c>
      <c r="AN540" s="18">
        <f t="shared" ca="1" si="290"/>
        <v>0</v>
      </c>
      <c r="AO540" s="18">
        <f t="shared" ca="1" si="291"/>
        <v>0</v>
      </c>
      <c r="AP540" s="18">
        <f t="shared" ca="1" si="291"/>
        <v>0</v>
      </c>
      <c r="AQ540" s="18">
        <f t="shared" ca="1" si="291"/>
        <v>0</v>
      </c>
      <c r="AR540" s="18">
        <f t="shared" ca="1" si="291"/>
        <v>0</v>
      </c>
      <c r="AS540" s="18">
        <f t="shared" ca="1" si="291"/>
        <v>0</v>
      </c>
      <c r="AT540" s="18">
        <f t="shared" ca="1" si="291"/>
        <v>0</v>
      </c>
      <c r="AU540" s="18">
        <f t="shared" ca="1" si="291"/>
        <v>0</v>
      </c>
      <c r="AV540" s="18">
        <f t="shared" ca="1" si="291"/>
        <v>0</v>
      </c>
      <c r="AW540" s="18">
        <f t="shared" ca="1" si="291"/>
        <v>0</v>
      </c>
      <c r="AX540" s="18">
        <f t="shared" ca="1" si="291"/>
        <v>0</v>
      </c>
      <c r="AY540" s="18">
        <f t="shared" ca="1" si="292"/>
        <v>0</v>
      </c>
      <c r="AZ540" s="18">
        <f t="shared" ca="1" si="292"/>
        <v>0</v>
      </c>
      <c r="BA540" s="18">
        <f t="shared" ca="1" si="292"/>
        <v>0</v>
      </c>
      <c r="BB540" s="18">
        <f t="shared" ca="1" si="292"/>
        <v>0</v>
      </c>
      <c r="BC540" s="18">
        <f t="shared" ca="1" si="292"/>
        <v>0</v>
      </c>
      <c r="BD540" s="18">
        <f t="shared" ca="1" si="292"/>
        <v>0</v>
      </c>
      <c r="BE540" s="18">
        <f t="shared" ca="1" si="292"/>
        <v>0</v>
      </c>
      <c r="BF540" s="18">
        <f t="shared" ca="1" si="292"/>
        <v>0</v>
      </c>
      <c r="BG540" s="18">
        <f t="shared" ca="1" si="292"/>
        <v>0</v>
      </c>
      <c r="BH540" s="18">
        <f t="shared" ca="1" si="292"/>
        <v>0</v>
      </c>
    </row>
    <row r="541" spans="8:60" x14ac:dyDescent="0.35">
      <c r="H541" s="2" t="str">
        <f t="shared" si="293"/>
        <v>PPA_2.0</v>
      </c>
      <c r="I541">
        <f t="shared" si="294"/>
        <v>11</v>
      </c>
      <c r="J541">
        <f t="shared" si="295"/>
        <v>6</v>
      </c>
      <c r="K541" s="18">
        <f t="shared" ca="1" si="288"/>
        <v>1.1261624192640001</v>
      </c>
      <c r="L541" s="18">
        <f t="shared" ca="1" si="288"/>
        <v>1.1040808032</v>
      </c>
      <c r="M541" s="18">
        <f t="shared" ca="1" si="288"/>
        <v>1.08243216</v>
      </c>
      <c r="N541" s="18">
        <f t="shared" ca="1" si="288"/>
        <v>1.0612079999999999</v>
      </c>
      <c r="O541" s="18">
        <f t="shared" ca="1" si="288"/>
        <v>1.0404</v>
      </c>
      <c r="P541" s="18">
        <f t="shared" ca="1" si="288"/>
        <v>1.02</v>
      </c>
      <c r="Q541" s="18">
        <f t="shared" ca="1" si="288"/>
        <v>1</v>
      </c>
      <c r="R541" s="18">
        <f t="shared" ca="1" si="288"/>
        <v>0</v>
      </c>
      <c r="S541" s="18">
        <f t="shared" ca="1" si="288"/>
        <v>0</v>
      </c>
      <c r="T541" s="18">
        <f t="shared" ca="1" si="288"/>
        <v>0</v>
      </c>
      <c r="U541" s="18">
        <f t="shared" ca="1" si="289"/>
        <v>0</v>
      </c>
      <c r="V541" s="18">
        <f t="shared" ca="1" si="289"/>
        <v>0</v>
      </c>
      <c r="W541" s="18">
        <f t="shared" ca="1" si="289"/>
        <v>0</v>
      </c>
      <c r="X541" s="18">
        <f t="shared" ca="1" si="289"/>
        <v>0</v>
      </c>
      <c r="Y541" s="18">
        <f t="shared" ca="1" si="289"/>
        <v>0</v>
      </c>
      <c r="Z541" s="18">
        <f t="shared" ca="1" si="289"/>
        <v>0</v>
      </c>
      <c r="AA541" s="18">
        <f t="shared" ca="1" si="289"/>
        <v>0</v>
      </c>
      <c r="AB541" s="18">
        <f t="shared" ca="1" si="289"/>
        <v>0</v>
      </c>
      <c r="AC541" s="18">
        <f t="shared" ca="1" si="289"/>
        <v>0</v>
      </c>
      <c r="AD541" s="18">
        <f t="shared" ca="1" si="289"/>
        <v>0</v>
      </c>
      <c r="AE541" s="18">
        <f t="shared" ca="1" si="290"/>
        <v>0</v>
      </c>
      <c r="AF541" s="18">
        <f t="shared" ca="1" si="290"/>
        <v>0</v>
      </c>
      <c r="AG541" s="18">
        <f t="shared" ca="1" si="290"/>
        <v>0</v>
      </c>
      <c r="AH541" s="18">
        <f t="shared" ca="1" si="290"/>
        <v>0</v>
      </c>
      <c r="AI541" s="18">
        <f t="shared" ca="1" si="290"/>
        <v>0</v>
      </c>
      <c r="AJ541" s="18">
        <f t="shared" ca="1" si="290"/>
        <v>0</v>
      </c>
      <c r="AK541" s="18">
        <f t="shared" ca="1" si="290"/>
        <v>0</v>
      </c>
      <c r="AL541" s="18">
        <f t="shared" ca="1" si="290"/>
        <v>0</v>
      </c>
      <c r="AM541" s="18">
        <f t="shared" ca="1" si="290"/>
        <v>0</v>
      </c>
      <c r="AN541" s="18">
        <f t="shared" ca="1" si="290"/>
        <v>0</v>
      </c>
      <c r="AO541" s="18">
        <f t="shared" ca="1" si="291"/>
        <v>0</v>
      </c>
      <c r="AP541" s="18">
        <f t="shared" ca="1" si="291"/>
        <v>0</v>
      </c>
      <c r="AQ541" s="18">
        <f t="shared" ca="1" si="291"/>
        <v>0</v>
      </c>
      <c r="AR541" s="18">
        <f t="shared" ca="1" si="291"/>
        <v>0</v>
      </c>
      <c r="AS541" s="18">
        <f t="shared" ca="1" si="291"/>
        <v>0</v>
      </c>
      <c r="AT541" s="18">
        <f t="shared" ca="1" si="291"/>
        <v>0</v>
      </c>
      <c r="AU541" s="18">
        <f t="shared" ca="1" si="291"/>
        <v>0</v>
      </c>
      <c r="AV541" s="18">
        <f t="shared" ca="1" si="291"/>
        <v>0</v>
      </c>
      <c r="AW541" s="18">
        <f t="shared" ca="1" si="291"/>
        <v>0</v>
      </c>
      <c r="AX541" s="18">
        <f t="shared" ca="1" si="291"/>
        <v>0</v>
      </c>
      <c r="AY541" s="18">
        <f t="shared" ca="1" si="292"/>
        <v>0</v>
      </c>
      <c r="AZ541" s="18">
        <f t="shared" ca="1" si="292"/>
        <v>0</v>
      </c>
      <c r="BA541" s="18">
        <f t="shared" ca="1" si="292"/>
        <v>0</v>
      </c>
      <c r="BB541" s="18">
        <f t="shared" ca="1" si="292"/>
        <v>0</v>
      </c>
      <c r="BC541" s="18">
        <f t="shared" ca="1" si="292"/>
        <v>0</v>
      </c>
      <c r="BD541" s="18">
        <f t="shared" ca="1" si="292"/>
        <v>0</v>
      </c>
      <c r="BE541" s="18">
        <f t="shared" ca="1" si="292"/>
        <v>0</v>
      </c>
      <c r="BF541" s="18">
        <f t="shared" ca="1" si="292"/>
        <v>0</v>
      </c>
      <c r="BG541" s="18">
        <f t="shared" ca="1" si="292"/>
        <v>0</v>
      </c>
      <c r="BH541" s="18">
        <f t="shared" ca="1" si="292"/>
        <v>0</v>
      </c>
    </row>
    <row r="542" spans="8:60" x14ac:dyDescent="0.35">
      <c r="H542" s="2" t="str">
        <f t="shared" si="293"/>
        <v>PPA_2.0</v>
      </c>
      <c r="I542">
        <f t="shared" si="294"/>
        <v>11</v>
      </c>
      <c r="J542">
        <f t="shared" si="295"/>
        <v>7</v>
      </c>
      <c r="K542" s="18">
        <f t="shared" ca="1" si="288"/>
        <v>1.1486856676492798</v>
      </c>
      <c r="L542" s="18">
        <f t="shared" ca="1" si="288"/>
        <v>1.1261624192640001</v>
      </c>
      <c r="M542" s="18">
        <f t="shared" ca="1" si="288"/>
        <v>1.1040808032</v>
      </c>
      <c r="N542" s="18">
        <f t="shared" ca="1" si="288"/>
        <v>1.08243216</v>
      </c>
      <c r="O542" s="18">
        <f t="shared" ca="1" si="288"/>
        <v>1.0612079999999999</v>
      </c>
      <c r="P542" s="18">
        <f t="shared" ca="1" si="288"/>
        <v>1.0404</v>
      </c>
      <c r="Q542" s="18">
        <f t="shared" ca="1" si="288"/>
        <v>1.02</v>
      </c>
      <c r="R542" s="18">
        <f t="shared" ca="1" si="288"/>
        <v>1</v>
      </c>
      <c r="S542" s="18">
        <f t="shared" ca="1" si="288"/>
        <v>0</v>
      </c>
      <c r="T542" s="18">
        <f t="shared" ca="1" si="288"/>
        <v>0</v>
      </c>
      <c r="U542" s="18">
        <f t="shared" ca="1" si="289"/>
        <v>0</v>
      </c>
      <c r="V542" s="18">
        <f t="shared" ca="1" si="289"/>
        <v>0</v>
      </c>
      <c r="W542" s="18">
        <f t="shared" ca="1" si="289"/>
        <v>0</v>
      </c>
      <c r="X542" s="18">
        <f t="shared" ca="1" si="289"/>
        <v>0</v>
      </c>
      <c r="Y542" s="18">
        <f t="shared" ca="1" si="289"/>
        <v>0</v>
      </c>
      <c r="Z542" s="18">
        <f t="shared" ca="1" si="289"/>
        <v>0</v>
      </c>
      <c r="AA542" s="18">
        <f t="shared" ca="1" si="289"/>
        <v>0</v>
      </c>
      <c r="AB542" s="18">
        <f t="shared" ca="1" si="289"/>
        <v>0</v>
      </c>
      <c r="AC542" s="18">
        <f t="shared" ca="1" si="289"/>
        <v>0</v>
      </c>
      <c r="AD542" s="18">
        <f t="shared" ca="1" si="289"/>
        <v>0</v>
      </c>
      <c r="AE542" s="18">
        <f t="shared" ca="1" si="290"/>
        <v>0</v>
      </c>
      <c r="AF542" s="18">
        <f t="shared" ca="1" si="290"/>
        <v>0</v>
      </c>
      <c r="AG542" s="18">
        <f t="shared" ca="1" si="290"/>
        <v>0</v>
      </c>
      <c r="AH542" s="18">
        <f t="shared" ca="1" si="290"/>
        <v>0</v>
      </c>
      <c r="AI542" s="18">
        <f t="shared" ca="1" si="290"/>
        <v>0</v>
      </c>
      <c r="AJ542" s="18">
        <f t="shared" ca="1" si="290"/>
        <v>0</v>
      </c>
      <c r="AK542" s="18">
        <f t="shared" ca="1" si="290"/>
        <v>0</v>
      </c>
      <c r="AL542" s="18">
        <f t="shared" ca="1" si="290"/>
        <v>0</v>
      </c>
      <c r="AM542" s="18">
        <f t="shared" ca="1" si="290"/>
        <v>0</v>
      </c>
      <c r="AN542" s="18">
        <f t="shared" ca="1" si="290"/>
        <v>0</v>
      </c>
      <c r="AO542" s="18">
        <f t="shared" ca="1" si="291"/>
        <v>0</v>
      </c>
      <c r="AP542" s="18">
        <f t="shared" ca="1" si="291"/>
        <v>0</v>
      </c>
      <c r="AQ542" s="18">
        <f t="shared" ca="1" si="291"/>
        <v>0</v>
      </c>
      <c r="AR542" s="18">
        <f t="shared" ca="1" si="291"/>
        <v>0</v>
      </c>
      <c r="AS542" s="18">
        <f t="shared" ca="1" si="291"/>
        <v>0</v>
      </c>
      <c r="AT542" s="18">
        <f t="shared" ca="1" si="291"/>
        <v>0</v>
      </c>
      <c r="AU542" s="18">
        <f t="shared" ca="1" si="291"/>
        <v>0</v>
      </c>
      <c r="AV542" s="18">
        <f t="shared" ca="1" si="291"/>
        <v>0</v>
      </c>
      <c r="AW542" s="18">
        <f t="shared" ca="1" si="291"/>
        <v>0</v>
      </c>
      <c r="AX542" s="18">
        <f t="shared" ca="1" si="291"/>
        <v>0</v>
      </c>
      <c r="AY542" s="18">
        <f t="shared" ca="1" si="292"/>
        <v>0</v>
      </c>
      <c r="AZ542" s="18">
        <f t="shared" ca="1" si="292"/>
        <v>0</v>
      </c>
      <c r="BA542" s="18">
        <f t="shared" ca="1" si="292"/>
        <v>0</v>
      </c>
      <c r="BB542" s="18">
        <f t="shared" ca="1" si="292"/>
        <v>0</v>
      </c>
      <c r="BC542" s="18">
        <f t="shared" ca="1" si="292"/>
        <v>0</v>
      </c>
      <c r="BD542" s="18">
        <f t="shared" ca="1" si="292"/>
        <v>0</v>
      </c>
      <c r="BE542" s="18">
        <f t="shared" ca="1" si="292"/>
        <v>0</v>
      </c>
      <c r="BF542" s="18">
        <f t="shared" ca="1" si="292"/>
        <v>0</v>
      </c>
      <c r="BG542" s="18">
        <f t="shared" ca="1" si="292"/>
        <v>0</v>
      </c>
      <c r="BH542" s="18">
        <f t="shared" ca="1" si="292"/>
        <v>0</v>
      </c>
    </row>
    <row r="543" spans="8:60" x14ac:dyDescent="0.35">
      <c r="H543" s="2" t="str">
        <f t="shared" si="293"/>
        <v>PPA_2.0</v>
      </c>
      <c r="I543">
        <f t="shared" si="294"/>
        <v>11</v>
      </c>
      <c r="J543">
        <f t="shared" si="295"/>
        <v>8</v>
      </c>
      <c r="K543" s="18">
        <f t="shared" ca="1" si="288"/>
        <v>1.1716593810022655</v>
      </c>
      <c r="L543" s="18">
        <f t="shared" ca="1" si="288"/>
        <v>1.1486856676492798</v>
      </c>
      <c r="M543" s="18">
        <f t="shared" ca="1" si="288"/>
        <v>1.1261624192640001</v>
      </c>
      <c r="N543" s="18">
        <f t="shared" ca="1" si="288"/>
        <v>1.1040808032</v>
      </c>
      <c r="O543" s="18">
        <f t="shared" ca="1" si="288"/>
        <v>1.08243216</v>
      </c>
      <c r="P543" s="18">
        <f t="shared" ca="1" si="288"/>
        <v>1.0612079999999999</v>
      </c>
      <c r="Q543" s="18">
        <f t="shared" ca="1" si="288"/>
        <v>1.0404</v>
      </c>
      <c r="R543" s="18">
        <f t="shared" ca="1" si="288"/>
        <v>1.02</v>
      </c>
      <c r="S543" s="18">
        <f t="shared" ca="1" si="288"/>
        <v>1</v>
      </c>
      <c r="T543" s="18">
        <f t="shared" ca="1" si="288"/>
        <v>0</v>
      </c>
      <c r="U543" s="18">
        <f t="shared" ca="1" si="289"/>
        <v>0</v>
      </c>
      <c r="V543" s="18">
        <f t="shared" ca="1" si="289"/>
        <v>0</v>
      </c>
      <c r="W543" s="18">
        <f t="shared" ca="1" si="289"/>
        <v>0</v>
      </c>
      <c r="X543" s="18">
        <f t="shared" ca="1" si="289"/>
        <v>0</v>
      </c>
      <c r="Y543" s="18">
        <f t="shared" ca="1" si="289"/>
        <v>0</v>
      </c>
      <c r="Z543" s="18">
        <f t="shared" ca="1" si="289"/>
        <v>0</v>
      </c>
      <c r="AA543" s="18">
        <f t="shared" ca="1" si="289"/>
        <v>0</v>
      </c>
      <c r="AB543" s="18">
        <f t="shared" ca="1" si="289"/>
        <v>0</v>
      </c>
      <c r="AC543" s="18">
        <f t="shared" ca="1" si="289"/>
        <v>0</v>
      </c>
      <c r="AD543" s="18">
        <f t="shared" ca="1" si="289"/>
        <v>0</v>
      </c>
      <c r="AE543" s="18">
        <f t="shared" ca="1" si="290"/>
        <v>0</v>
      </c>
      <c r="AF543" s="18">
        <f t="shared" ca="1" si="290"/>
        <v>0</v>
      </c>
      <c r="AG543" s="18">
        <f t="shared" ca="1" si="290"/>
        <v>0</v>
      </c>
      <c r="AH543" s="18">
        <f t="shared" ca="1" si="290"/>
        <v>0</v>
      </c>
      <c r="AI543" s="18">
        <f t="shared" ca="1" si="290"/>
        <v>0</v>
      </c>
      <c r="AJ543" s="18">
        <f t="shared" ca="1" si="290"/>
        <v>0</v>
      </c>
      <c r="AK543" s="18">
        <f t="shared" ca="1" si="290"/>
        <v>0</v>
      </c>
      <c r="AL543" s="18">
        <f t="shared" ca="1" si="290"/>
        <v>0</v>
      </c>
      <c r="AM543" s="18">
        <f t="shared" ca="1" si="290"/>
        <v>0</v>
      </c>
      <c r="AN543" s="18">
        <f t="shared" ca="1" si="290"/>
        <v>0</v>
      </c>
      <c r="AO543" s="18">
        <f t="shared" ca="1" si="291"/>
        <v>0</v>
      </c>
      <c r="AP543" s="18">
        <f t="shared" ca="1" si="291"/>
        <v>0</v>
      </c>
      <c r="AQ543" s="18">
        <f t="shared" ca="1" si="291"/>
        <v>0</v>
      </c>
      <c r="AR543" s="18">
        <f t="shared" ca="1" si="291"/>
        <v>0</v>
      </c>
      <c r="AS543" s="18">
        <f t="shared" ca="1" si="291"/>
        <v>0</v>
      </c>
      <c r="AT543" s="18">
        <f t="shared" ca="1" si="291"/>
        <v>0</v>
      </c>
      <c r="AU543" s="18">
        <f t="shared" ca="1" si="291"/>
        <v>0</v>
      </c>
      <c r="AV543" s="18">
        <f t="shared" ca="1" si="291"/>
        <v>0</v>
      </c>
      <c r="AW543" s="18">
        <f t="shared" ca="1" si="291"/>
        <v>0</v>
      </c>
      <c r="AX543" s="18">
        <f t="shared" ca="1" si="291"/>
        <v>0</v>
      </c>
      <c r="AY543" s="18">
        <f t="shared" ca="1" si="292"/>
        <v>0</v>
      </c>
      <c r="AZ543" s="18">
        <f t="shared" ca="1" si="292"/>
        <v>0</v>
      </c>
      <c r="BA543" s="18">
        <f t="shared" ca="1" si="292"/>
        <v>0</v>
      </c>
      <c r="BB543" s="18">
        <f t="shared" ca="1" si="292"/>
        <v>0</v>
      </c>
      <c r="BC543" s="18">
        <f t="shared" ca="1" si="292"/>
        <v>0</v>
      </c>
      <c r="BD543" s="18">
        <f t="shared" ca="1" si="292"/>
        <v>0</v>
      </c>
      <c r="BE543" s="18">
        <f t="shared" ca="1" si="292"/>
        <v>0</v>
      </c>
      <c r="BF543" s="18">
        <f t="shared" ca="1" si="292"/>
        <v>0</v>
      </c>
      <c r="BG543" s="18">
        <f t="shared" ca="1" si="292"/>
        <v>0</v>
      </c>
      <c r="BH543" s="18">
        <f t="shared" ca="1" si="292"/>
        <v>0</v>
      </c>
    </row>
    <row r="544" spans="8:60" x14ac:dyDescent="0.35">
      <c r="H544" s="2" t="str">
        <f t="shared" si="293"/>
        <v>PPA_2.0</v>
      </c>
      <c r="I544">
        <f t="shared" si="294"/>
        <v>11</v>
      </c>
      <c r="J544">
        <f t="shared" si="295"/>
        <v>9</v>
      </c>
      <c r="K544" s="18">
        <f t="shared" ca="1" si="288"/>
        <v>1.1950925686223108</v>
      </c>
      <c r="L544" s="18">
        <f t="shared" ca="1" si="288"/>
        <v>1.1716593810022655</v>
      </c>
      <c r="M544" s="18">
        <f t="shared" ca="1" si="288"/>
        <v>1.1486856676492798</v>
      </c>
      <c r="N544" s="18">
        <f t="shared" ca="1" si="288"/>
        <v>1.1261624192640001</v>
      </c>
      <c r="O544" s="18">
        <f t="shared" ca="1" si="288"/>
        <v>1.1040808032</v>
      </c>
      <c r="P544" s="18">
        <f t="shared" ca="1" si="288"/>
        <v>1.08243216</v>
      </c>
      <c r="Q544" s="18">
        <f t="shared" ca="1" si="288"/>
        <v>1.0612079999999999</v>
      </c>
      <c r="R544" s="18">
        <f t="shared" ca="1" si="288"/>
        <v>1.0404</v>
      </c>
      <c r="S544" s="18">
        <f t="shared" ca="1" si="288"/>
        <v>1.02</v>
      </c>
      <c r="T544" s="18">
        <f t="shared" ca="1" si="288"/>
        <v>1</v>
      </c>
      <c r="U544" s="18">
        <f t="shared" ca="1" si="289"/>
        <v>0</v>
      </c>
      <c r="V544" s="18">
        <f t="shared" ca="1" si="289"/>
        <v>0</v>
      </c>
      <c r="W544" s="18">
        <f t="shared" ca="1" si="289"/>
        <v>0</v>
      </c>
      <c r="X544" s="18">
        <f t="shared" ca="1" si="289"/>
        <v>0</v>
      </c>
      <c r="Y544" s="18">
        <f t="shared" ca="1" si="289"/>
        <v>0</v>
      </c>
      <c r="Z544" s="18">
        <f t="shared" ca="1" si="289"/>
        <v>0</v>
      </c>
      <c r="AA544" s="18">
        <f t="shared" ca="1" si="289"/>
        <v>0</v>
      </c>
      <c r="AB544" s="18">
        <f t="shared" ca="1" si="289"/>
        <v>0</v>
      </c>
      <c r="AC544" s="18">
        <f t="shared" ca="1" si="289"/>
        <v>0</v>
      </c>
      <c r="AD544" s="18">
        <f t="shared" ca="1" si="289"/>
        <v>0</v>
      </c>
      <c r="AE544" s="18">
        <f t="shared" ca="1" si="290"/>
        <v>0</v>
      </c>
      <c r="AF544" s="18">
        <f t="shared" ca="1" si="290"/>
        <v>0</v>
      </c>
      <c r="AG544" s="18">
        <f t="shared" ca="1" si="290"/>
        <v>0</v>
      </c>
      <c r="AH544" s="18">
        <f t="shared" ca="1" si="290"/>
        <v>0</v>
      </c>
      <c r="AI544" s="18">
        <f t="shared" ca="1" si="290"/>
        <v>0</v>
      </c>
      <c r="AJ544" s="18">
        <f t="shared" ca="1" si="290"/>
        <v>0</v>
      </c>
      <c r="AK544" s="18">
        <f t="shared" ca="1" si="290"/>
        <v>0</v>
      </c>
      <c r="AL544" s="18">
        <f t="shared" ca="1" si="290"/>
        <v>0</v>
      </c>
      <c r="AM544" s="18">
        <f t="shared" ca="1" si="290"/>
        <v>0</v>
      </c>
      <c r="AN544" s="18">
        <f t="shared" ca="1" si="290"/>
        <v>0</v>
      </c>
      <c r="AO544" s="18">
        <f t="shared" ca="1" si="291"/>
        <v>0</v>
      </c>
      <c r="AP544" s="18">
        <f t="shared" ca="1" si="291"/>
        <v>0</v>
      </c>
      <c r="AQ544" s="18">
        <f t="shared" ca="1" si="291"/>
        <v>0</v>
      </c>
      <c r="AR544" s="18">
        <f t="shared" ca="1" si="291"/>
        <v>0</v>
      </c>
      <c r="AS544" s="18">
        <f t="shared" ca="1" si="291"/>
        <v>0</v>
      </c>
      <c r="AT544" s="18">
        <f t="shared" ca="1" si="291"/>
        <v>0</v>
      </c>
      <c r="AU544" s="18">
        <f t="shared" ca="1" si="291"/>
        <v>0</v>
      </c>
      <c r="AV544" s="18">
        <f t="shared" ca="1" si="291"/>
        <v>0</v>
      </c>
      <c r="AW544" s="18">
        <f t="shared" ca="1" si="291"/>
        <v>0</v>
      </c>
      <c r="AX544" s="18">
        <f t="shared" ca="1" si="291"/>
        <v>0</v>
      </c>
      <c r="AY544" s="18">
        <f t="shared" ca="1" si="292"/>
        <v>0</v>
      </c>
      <c r="AZ544" s="18">
        <f t="shared" ca="1" si="292"/>
        <v>0</v>
      </c>
      <c r="BA544" s="18">
        <f t="shared" ca="1" si="292"/>
        <v>0</v>
      </c>
      <c r="BB544" s="18">
        <f t="shared" ca="1" si="292"/>
        <v>0</v>
      </c>
      <c r="BC544" s="18">
        <f t="shared" ca="1" si="292"/>
        <v>0</v>
      </c>
      <c r="BD544" s="18">
        <f t="shared" ca="1" si="292"/>
        <v>0</v>
      </c>
      <c r="BE544" s="18">
        <f t="shared" ca="1" si="292"/>
        <v>0</v>
      </c>
      <c r="BF544" s="18">
        <f t="shared" ca="1" si="292"/>
        <v>0</v>
      </c>
      <c r="BG544" s="18">
        <f t="shared" ca="1" si="292"/>
        <v>0</v>
      </c>
      <c r="BH544" s="18">
        <f t="shared" ca="1" si="292"/>
        <v>0</v>
      </c>
    </row>
    <row r="545" spans="8:60" x14ac:dyDescent="0.35">
      <c r="H545" s="2" t="str">
        <f t="shared" si="293"/>
        <v>PPA_2.0</v>
      </c>
      <c r="I545">
        <f t="shared" si="294"/>
        <v>11</v>
      </c>
      <c r="J545">
        <f t="shared" si="295"/>
        <v>10</v>
      </c>
      <c r="K545" s="18">
        <f t="shared" ref="K545:T554" ca="1" si="296">IF(K$24&gt;$J545,0,OFFSET($K$2,$I545,$J545-K$24))</f>
        <v>1.2189944199947571</v>
      </c>
      <c r="L545" s="18">
        <f t="shared" ca="1" si="296"/>
        <v>1.1950925686223108</v>
      </c>
      <c r="M545" s="18">
        <f t="shared" ca="1" si="296"/>
        <v>1.1716593810022655</v>
      </c>
      <c r="N545" s="18">
        <f t="shared" ca="1" si="296"/>
        <v>1.1486856676492798</v>
      </c>
      <c r="O545" s="18">
        <f t="shared" ca="1" si="296"/>
        <v>1.1261624192640001</v>
      </c>
      <c r="P545" s="18">
        <f t="shared" ca="1" si="296"/>
        <v>1.1040808032</v>
      </c>
      <c r="Q545" s="18">
        <f t="shared" ca="1" si="296"/>
        <v>1.08243216</v>
      </c>
      <c r="R545" s="18">
        <f t="shared" ca="1" si="296"/>
        <v>1.0612079999999999</v>
      </c>
      <c r="S545" s="18">
        <f t="shared" ca="1" si="296"/>
        <v>1.0404</v>
      </c>
      <c r="T545" s="18">
        <f t="shared" ca="1" si="296"/>
        <v>1.02</v>
      </c>
      <c r="U545" s="18">
        <f t="shared" ref="U545:AD554" ca="1" si="297">IF(U$24&gt;$J545,0,OFFSET($K$2,$I545,$J545-U$24))</f>
        <v>1</v>
      </c>
      <c r="V545" s="18">
        <f t="shared" ca="1" si="297"/>
        <v>0</v>
      </c>
      <c r="W545" s="18">
        <f t="shared" ca="1" si="297"/>
        <v>0</v>
      </c>
      <c r="X545" s="18">
        <f t="shared" ca="1" si="297"/>
        <v>0</v>
      </c>
      <c r="Y545" s="18">
        <f t="shared" ca="1" si="297"/>
        <v>0</v>
      </c>
      <c r="Z545" s="18">
        <f t="shared" ca="1" si="297"/>
        <v>0</v>
      </c>
      <c r="AA545" s="18">
        <f t="shared" ca="1" si="297"/>
        <v>0</v>
      </c>
      <c r="AB545" s="18">
        <f t="shared" ca="1" si="297"/>
        <v>0</v>
      </c>
      <c r="AC545" s="18">
        <f t="shared" ca="1" si="297"/>
        <v>0</v>
      </c>
      <c r="AD545" s="18">
        <f t="shared" ca="1" si="297"/>
        <v>0</v>
      </c>
      <c r="AE545" s="18">
        <f t="shared" ref="AE545:AN554" ca="1" si="298">IF(AE$24&gt;$J545,0,OFFSET($K$2,$I545,$J545-AE$24))</f>
        <v>0</v>
      </c>
      <c r="AF545" s="18">
        <f t="shared" ca="1" si="298"/>
        <v>0</v>
      </c>
      <c r="AG545" s="18">
        <f t="shared" ca="1" si="298"/>
        <v>0</v>
      </c>
      <c r="AH545" s="18">
        <f t="shared" ca="1" si="298"/>
        <v>0</v>
      </c>
      <c r="AI545" s="18">
        <f t="shared" ca="1" si="298"/>
        <v>0</v>
      </c>
      <c r="AJ545" s="18">
        <f t="shared" ca="1" si="298"/>
        <v>0</v>
      </c>
      <c r="AK545" s="18">
        <f t="shared" ca="1" si="298"/>
        <v>0</v>
      </c>
      <c r="AL545" s="18">
        <f t="shared" ca="1" si="298"/>
        <v>0</v>
      </c>
      <c r="AM545" s="18">
        <f t="shared" ca="1" si="298"/>
        <v>0</v>
      </c>
      <c r="AN545" s="18">
        <f t="shared" ca="1" si="298"/>
        <v>0</v>
      </c>
      <c r="AO545" s="18">
        <f t="shared" ref="AO545:AX554" ca="1" si="299">IF(AO$24&gt;$J545,0,OFFSET($K$2,$I545,$J545-AO$24))</f>
        <v>0</v>
      </c>
      <c r="AP545" s="18">
        <f t="shared" ca="1" si="299"/>
        <v>0</v>
      </c>
      <c r="AQ545" s="18">
        <f t="shared" ca="1" si="299"/>
        <v>0</v>
      </c>
      <c r="AR545" s="18">
        <f t="shared" ca="1" si="299"/>
        <v>0</v>
      </c>
      <c r="AS545" s="18">
        <f t="shared" ca="1" si="299"/>
        <v>0</v>
      </c>
      <c r="AT545" s="18">
        <f t="shared" ca="1" si="299"/>
        <v>0</v>
      </c>
      <c r="AU545" s="18">
        <f t="shared" ca="1" si="299"/>
        <v>0</v>
      </c>
      <c r="AV545" s="18">
        <f t="shared" ca="1" si="299"/>
        <v>0</v>
      </c>
      <c r="AW545" s="18">
        <f t="shared" ca="1" si="299"/>
        <v>0</v>
      </c>
      <c r="AX545" s="18">
        <f t="shared" ca="1" si="299"/>
        <v>0</v>
      </c>
      <c r="AY545" s="18">
        <f t="shared" ref="AY545:BH554" ca="1" si="300">IF(AY$24&gt;$J545,0,OFFSET($K$2,$I545,$J545-AY$24))</f>
        <v>0</v>
      </c>
      <c r="AZ545" s="18">
        <f t="shared" ca="1" si="300"/>
        <v>0</v>
      </c>
      <c r="BA545" s="18">
        <f t="shared" ca="1" si="300"/>
        <v>0</v>
      </c>
      <c r="BB545" s="18">
        <f t="shared" ca="1" si="300"/>
        <v>0</v>
      </c>
      <c r="BC545" s="18">
        <f t="shared" ca="1" si="300"/>
        <v>0</v>
      </c>
      <c r="BD545" s="18">
        <f t="shared" ca="1" si="300"/>
        <v>0</v>
      </c>
      <c r="BE545" s="18">
        <f t="shared" ca="1" si="300"/>
        <v>0</v>
      </c>
      <c r="BF545" s="18">
        <f t="shared" ca="1" si="300"/>
        <v>0</v>
      </c>
      <c r="BG545" s="18">
        <f t="shared" ca="1" si="300"/>
        <v>0</v>
      </c>
      <c r="BH545" s="18">
        <f t="shared" ca="1" si="300"/>
        <v>0</v>
      </c>
    </row>
    <row r="546" spans="8:60" x14ac:dyDescent="0.35">
      <c r="H546" s="2" t="str">
        <f t="shared" si="293"/>
        <v>PPA_2.0</v>
      </c>
      <c r="I546">
        <f t="shared" si="294"/>
        <v>11</v>
      </c>
      <c r="J546">
        <f t="shared" si="295"/>
        <v>11</v>
      </c>
      <c r="K546" s="18">
        <f t="shared" ca="1" si="296"/>
        <v>1.243374308394652</v>
      </c>
      <c r="L546" s="18">
        <f t="shared" ca="1" si="296"/>
        <v>1.2189944199947571</v>
      </c>
      <c r="M546" s="18">
        <f t="shared" ca="1" si="296"/>
        <v>1.1950925686223108</v>
      </c>
      <c r="N546" s="18">
        <f t="shared" ca="1" si="296"/>
        <v>1.1716593810022655</v>
      </c>
      <c r="O546" s="18">
        <f t="shared" ca="1" si="296"/>
        <v>1.1486856676492798</v>
      </c>
      <c r="P546" s="18">
        <f t="shared" ca="1" si="296"/>
        <v>1.1261624192640001</v>
      </c>
      <c r="Q546" s="18">
        <f t="shared" ca="1" si="296"/>
        <v>1.1040808032</v>
      </c>
      <c r="R546" s="18">
        <f t="shared" ca="1" si="296"/>
        <v>1.08243216</v>
      </c>
      <c r="S546" s="18">
        <f t="shared" ca="1" si="296"/>
        <v>1.0612079999999999</v>
      </c>
      <c r="T546" s="18">
        <f t="shared" ca="1" si="296"/>
        <v>1.0404</v>
      </c>
      <c r="U546" s="18">
        <f t="shared" ca="1" si="297"/>
        <v>1.02</v>
      </c>
      <c r="V546" s="18">
        <f t="shared" ca="1" si="297"/>
        <v>1</v>
      </c>
      <c r="W546" s="18">
        <f t="shared" ca="1" si="297"/>
        <v>0</v>
      </c>
      <c r="X546" s="18">
        <f t="shared" ca="1" si="297"/>
        <v>0</v>
      </c>
      <c r="Y546" s="18">
        <f t="shared" ca="1" si="297"/>
        <v>0</v>
      </c>
      <c r="Z546" s="18">
        <f t="shared" ca="1" si="297"/>
        <v>0</v>
      </c>
      <c r="AA546" s="18">
        <f t="shared" ca="1" si="297"/>
        <v>0</v>
      </c>
      <c r="AB546" s="18">
        <f t="shared" ca="1" si="297"/>
        <v>0</v>
      </c>
      <c r="AC546" s="18">
        <f t="shared" ca="1" si="297"/>
        <v>0</v>
      </c>
      <c r="AD546" s="18">
        <f t="shared" ca="1" si="297"/>
        <v>0</v>
      </c>
      <c r="AE546" s="18">
        <f t="shared" ca="1" si="298"/>
        <v>0</v>
      </c>
      <c r="AF546" s="18">
        <f t="shared" ca="1" si="298"/>
        <v>0</v>
      </c>
      <c r="AG546" s="18">
        <f t="shared" ca="1" si="298"/>
        <v>0</v>
      </c>
      <c r="AH546" s="18">
        <f t="shared" ca="1" si="298"/>
        <v>0</v>
      </c>
      <c r="AI546" s="18">
        <f t="shared" ca="1" si="298"/>
        <v>0</v>
      </c>
      <c r="AJ546" s="18">
        <f t="shared" ca="1" si="298"/>
        <v>0</v>
      </c>
      <c r="AK546" s="18">
        <f t="shared" ca="1" si="298"/>
        <v>0</v>
      </c>
      <c r="AL546" s="18">
        <f t="shared" ca="1" si="298"/>
        <v>0</v>
      </c>
      <c r="AM546" s="18">
        <f t="shared" ca="1" si="298"/>
        <v>0</v>
      </c>
      <c r="AN546" s="18">
        <f t="shared" ca="1" si="298"/>
        <v>0</v>
      </c>
      <c r="AO546" s="18">
        <f t="shared" ca="1" si="299"/>
        <v>0</v>
      </c>
      <c r="AP546" s="18">
        <f t="shared" ca="1" si="299"/>
        <v>0</v>
      </c>
      <c r="AQ546" s="18">
        <f t="shared" ca="1" si="299"/>
        <v>0</v>
      </c>
      <c r="AR546" s="18">
        <f t="shared" ca="1" si="299"/>
        <v>0</v>
      </c>
      <c r="AS546" s="18">
        <f t="shared" ca="1" si="299"/>
        <v>0</v>
      </c>
      <c r="AT546" s="18">
        <f t="shared" ca="1" si="299"/>
        <v>0</v>
      </c>
      <c r="AU546" s="18">
        <f t="shared" ca="1" si="299"/>
        <v>0</v>
      </c>
      <c r="AV546" s="18">
        <f t="shared" ca="1" si="299"/>
        <v>0</v>
      </c>
      <c r="AW546" s="18">
        <f t="shared" ca="1" si="299"/>
        <v>0</v>
      </c>
      <c r="AX546" s="18">
        <f t="shared" ca="1" si="299"/>
        <v>0</v>
      </c>
      <c r="AY546" s="18">
        <f t="shared" ca="1" si="300"/>
        <v>0</v>
      </c>
      <c r="AZ546" s="18">
        <f t="shared" ca="1" si="300"/>
        <v>0</v>
      </c>
      <c r="BA546" s="18">
        <f t="shared" ca="1" si="300"/>
        <v>0</v>
      </c>
      <c r="BB546" s="18">
        <f t="shared" ca="1" si="300"/>
        <v>0</v>
      </c>
      <c r="BC546" s="18">
        <f t="shared" ca="1" si="300"/>
        <v>0</v>
      </c>
      <c r="BD546" s="18">
        <f t="shared" ca="1" si="300"/>
        <v>0</v>
      </c>
      <c r="BE546" s="18">
        <f t="shared" ca="1" si="300"/>
        <v>0</v>
      </c>
      <c r="BF546" s="18">
        <f t="shared" ca="1" si="300"/>
        <v>0</v>
      </c>
      <c r="BG546" s="18">
        <f t="shared" ca="1" si="300"/>
        <v>0</v>
      </c>
      <c r="BH546" s="18">
        <f t="shared" ca="1" si="300"/>
        <v>0</v>
      </c>
    </row>
    <row r="547" spans="8:60" x14ac:dyDescent="0.35">
      <c r="H547" s="2" t="str">
        <f t="shared" si="293"/>
        <v>PPA_2.0</v>
      </c>
      <c r="I547">
        <f t="shared" si="294"/>
        <v>11</v>
      </c>
      <c r="J547">
        <f t="shared" si="295"/>
        <v>12</v>
      </c>
      <c r="K547" s="18">
        <f t="shared" ca="1" si="296"/>
        <v>1.2682417945625453</v>
      </c>
      <c r="L547" s="18">
        <f t="shared" ca="1" si="296"/>
        <v>1.243374308394652</v>
      </c>
      <c r="M547" s="18">
        <f t="shared" ca="1" si="296"/>
        <v>1.2189944199947571</v>
      </c>
      <c r="N547" s="18">
        <f t="shared" ca="1" si="296"/>
        <v>1.1950925686223108</v>
      </c>
      <c r="O547" s="18">
        <f t="shared" ca="1" si="296"/>
        <v>1.1716593810022655</v>
      </c>
      <c r="P547" s="18">
        <f t="shared" ca="1" si="296"/>
        <v>1.1486856676492798</v>
      </c>
      <c r="Q547" s="18">
        <f t="shared" ca="1" si="296"/>
        <v>1.1261624192640001</v>
      </c>
      <c r="R547" s="18">
        <f t="shared" ca="1" si="296"/>
        <v>1.1040808032</v>
      </c>
      <c r="S547" s="18">
        <f t="shared" ca="1" si="296"/>
        <v>1.08243216</v>
      </c>
      <c r="T547" s="18">
        <f t="shared" ca="1" si="296"/>
        <v>1.0612079999999999</v>
      </c>
      <c r="U547" s="18">
        <f t="shared" ca="1" si="297"/>
        <v>1.0404</v>
      </c>
      <c r="V547" s="18">
        <f t="shared" ca="1" si="297"/>
        <v>1.02</v>
      </c>
      <c r="W547" s="18">
        <f t="shared" ca="1" si="297"/>
        <v>1</v>
      </c>
      <c r="X547" s="18">
        <f t="shared" ca="1" si="297"/>
        <v>0</v>
      </c>
      <c r="Y547" s="18">
        <f t="shared" ca="1" si="297"/>
        <v>0</v>
      </c>
      <c r="Z547" s="18">
        <f t="shared" ca="1" si="297"/>
        <v>0</v>
      </c>
      <c r="AA547" s="18">
        <f t="shared" ca="1" si="297"/>
        <v>0</v>
      </c>
      <c r="AB547" s="18">
        <f t="shared" ca="1" si="297"/>
        <v>0</v>
      </c>
      <c r="AC547" s="18">
        <f t="shared" ca="1" si="297"/>
        <v>0</v>
      </c>
      <c r="AD547" s="18">
        <f t="shared" ca="1" si="297"/>
        <v>0</v>
      </c>
      <c r="AE547" s="18">
        <f t="shared" ca="1" si="298"/>
        <v>0</v>
      </c>
      <c r="AF547" s="18">
        <f t="shared" ca="1" si="298"/>
        <v>0</v>
      </c>
      <c r="AG547" s="18">
        <f t="shared" ca="1" si="298"/>
        <v>0</v>
      </c>
      <c r="AH547" s="18">
        <f t="shared" ca="1" si="298"/>
        <v>0</v>
      </c>
      <c r="AI547" s="18">
        <f t="shared" ca="1" si="298"/>
        <v>0</v>
      </c>
      <c r="AJ547" s="18">
        <f t="shared" ca="1" si="298"/>
        <v>0</v>
      </c>
      <c r="AK547" s="18">
        <f t="shared" ca="1" si="298"/>
        <v>0</v>
      </c>
      <c r="AL547" s="18">
        <f t="shared" ca="1" si="298"/>
        <v>0</v>
      </c>
      <c r="AM547" s="18">
        <f t="shared" ca="1" si="298"/>
        <v>0</v>
      </c>
      <c r="AN547" s="18">
        <f t="shared" ca="1" si="298"/>
        <v>0</v>
      </c>
      <c r="AO547" s="18">
        <f t="shared" ca="1" si="299"/>
        <v>0</v>
      </c>
      <c r="AP547" s="18">
        <f t="shared" ca="1" si="299"/>
        <v>0</v>
      </c>
      <c r="AQ547" s="18">
        <f t="shared" ca="1" si="299"/>
        <v>0</v>
      </c>
      <c r="AR547" s="18">
        <f t="shared" ca="1" si="299"/>
        <v>0</v>
      </c>
      <c r="AS547" s="18">
        <f t="shared" ca="1" si="299"/>
        <v>0</v>
      </c>
      <c r="AT547" s="18">
        <f t="shared" ca="1" si="299"/>
        <v>0</v>
      </c>
      <c r="AU547" s="18">
        <f t="shared" ca="1" si="299"/>
        <v>0</v>
      </c>
      <c r="AV547" s="18">
        <f t="shared" ca="1" si="299"/>
        <v>0</v>
      </c>
      <c r="AW547" s="18">
        <f t="shared" ca="1" si="299"/>
        <v>0</v>
      </c>
      <c r="AX547" s="18">
        <f t="shared" ca="1" si="299"/>
        <v>0</v>
      </c>
      <c r="AY547" s="18">
        <f t="shared" ca="1" si="300"/>
        <v>0</v>
      </c>
      <c r="AZ547" s="18">
        <f t="shared" ca="1" si="300"/>
        <v>0</v>
      </c>
      <c r="BA547" s="18">
        <f t="shared" ca="1" si="300"/>
        <v>0</v>
      </c>
      <c r="BB547" s="18">
        <f t="shared" ca="1" si="300"/>
        <v>0</v>
      </c>
      <c r="BC547" s="18">
        <f t="shared" ca="1" si="300"/>
        <v>0</v>
      </c>
      <c r="BD547" s="18">
        <f t="shared" ca="1" si="300"/>
        <v>0</v>
      </c>
      <c r="BE547" s="18">
        <f t="shared" ca="1" si="300"/>
        <v>0</v>
      </c>
      <c r="BF547" s="18">
        <f t="shared" ca="1" si="300"/>
        <v>0</v>
      </c>
      <c r="BG547" s="18">
        <f t="shared" ca="1" si="300"/>
        <v>0</v>
      </c>
      <c r="BH547" s="18">
        <f t="shared" ca="1" si="300"/>
        <v>0</v>
      </c>
    </row>
    <row r="548" spans="8:60" x14ac:dyDescent="0.35">
      <c r="H548" s="2" t="str">
        <f t="shared" si="293"/>
        <v>PPA_2.0</v>
      </c>
      <c r="I548">
        <f t="shared" si="294"/>
        <v>11</v>
      </c>
      <c r="J548">
        <f t="shared" si="295"/>
        <v>13</v>
      </c>
      <c r="K548" s="18">
        <f t="shared" ca="1" si="296"/>
        <v>1.2936066304537961</v>
      </c>
      <c r="L548" s="18">
        <f t="shared" ca="1" si="296"/>
        <v>1.2682417945625453</v>
      </c>
      <c r="M548" s="18">
        <f t="shared" ca="1" si="296"/>
        <v>1.243374308394652</v>
      </c>
      <c r="N548" s="18">
        <f t="shared" ca="1" si="296"/>
        <v>1.2189944199947571</v>
      </c>
      <c r="O548" s="18">
        <f t="shared" ca="1" si="296"/>
        <v>1.1950925686223108</v>
      </c>
      <c r="P548" s="18">
        <f t="shared" ca="1" si="296"/>
        <v>1.1716593810022655</v>
      </c>
      <c r="Q548" s="18">
        <f t="shared" ca="1" si="296"/>
        <v>1.1486856676492798</v>
      </c>
      <c r="R548" s="18">
        <f t="shared" ca="1" si="296"/>
        <v>1.1261624192640001</v>
      </c>
      <c r="S548" s="18">
        <f t="shared" ca="1" si="296"/>
        <v>1.1040808032</v>
      </c>
      <c r="T548" s="18">
        <f t="shared" ca="1" si="296"/>
        <v>1.08243216</v>
      </c>
      <c r="U548" s="18">
        <f t="shared" ca="1" si="297"/>
        <v>1.0612079999999999</v>
      </c>
      <c r="V548" s="18">
        <f t="shared" ca="1" si="297"/>
        <v>1.0404</v>
      </c>
      <c r="W548" s="18">
        <f t="shared" ca="1" si="297"/>
        <v>1.02</v>
      </c>
      <c r="X548" s="18">
        <f t="shared" ca="1" si="297"/>
        <v>1</v>
      </c>
      <c r="Y548" s="18">
        <f t="shared" ca="1" si="297"/>
        <v>0</v>
      </c>
      <c r="Z548" s="18">
        <f t="shared" ca="1" si="297"/>
        <v>0</v>
      </c>
      <c r="AA548" s="18">
        <f t="shared" ca="1" si="297"/>
        <v>0</v>
      </c>
      <c r="AB548" s="18">
        <f t="shared" ca="1" si="297"/>
        <v>0</v>
      </c>
      <c r="AC548" s="18">
        <f t="shared" ca="1" si="297"/>
        <v>0</v>
      </c>
      <c r="AD548" s="18">
        <f t="shared" ca="1" si="297"/>
        <v>0</v>
      </c>
      <c r="AE548" s="18">
        <f t="shared" ca="1" si="298"/>
        <v>0</v>
      </c>
      <c r="AF548" s="18">
        <f t="shared" ca="1" si="298"/>
        <v>0</v>
      </c>
      <c r="AG548" s="18">
        <f t="shared" ca="1" si="298"/>
        <v>0</v>
      </c>
      <c r="AH548" s="18">
        <f t="shared" ca="1" si="298"/>
        <v>0</v>
      </c>
      <c r="AI548" s="18">
        <f t="shared" ca="1" si="298"/>
        <v>0</v>
      </c>
      <c r="AJ548" s="18">
        <f t="shared" ca="1" si="298"/>
        <v>0</v>
      </c>
      <c r="AK548" s="18">
        <f t="shared" ca="1" si="298"/>
        <v>0</v>
      </c>
      <c r="AL548" s="18">
        <f t="shared" ca="1" si="298"/>
        <v>0</v>
      </c>
      <c r="AM548" s="18">
        <f t="shared" ca="1" si="298"/>
        <v>0</v>
      </c>
      <c r="AN548" s="18">
        <f t="shared" ca="1" si="298"/>
        <v>0</v>
      </c>
      <c r="AO548" s="18">
        <f t="shared" ca="1" si="299"/>
        <v>0</v>
      </c>
      <c r="AP548" s="18">
        <f t="shared" ca="1" si="299"/>
        <v>0</v>
      </c>
      <c r="AQ548" s="18">
        <f t="shared" ca="1" si="299"/>
        <v>0</v>
      </c>
      <c r="AR548" s="18">
        <f t="shared" ca="1" si="299"/>
        <v>0</v>
      </c>
      <c r="AS548" s="18">
        <f t="shared" ca="1" si="299"/>
        <v>0</v>
      </c>
      <c r="AT548" s="18">
        <f t="shared" ca="1" si="299"/>
        <v>0</v>
      </c>
      <c r="AU548" s="18">
        <f t="shared" ca="1" si="299"/>
        <v>0</v>
      </c>
      <c r="AV548" s="18">
        <f t="shared" ca="1" si="299"/>
        <v>0</v>
      </c>
      <c r="AW548" s="18">
        <f t="shared" ca="1" si="299"/>
        <v>0</v>
      </c>
      <c r="AX548" s="18">
        <f t="shared" ca="1" si="299"/>
        <v>0</v>
      </c>
      <c r="AY548" s="18">
        <f t="shared" ca="1" si="300"/>
        <v>0</v>
      </c>
      <c r="AZ548" s="18">
        <f t="shared" ca="1" si="300"/>
        <v>0</v>
      </c>
      <c r="BA548" s="18">
        <f t="shared" ca="1" si="300"/>
        <v>0</v>
      </c>
      <c r="BB548" s="18">
        <f t="shared" ca="1" si="300"/>
        <v>0</v>
      </c>
      <c r="BC548" s="18">
        <f t="shared" ca="1" si="300"/>
        <v>0</v>
      </c>
      <c r="BD548" s="18">
        <f t="shared" ca="1" si="300"/>
        <v>0</v>
      </c>
      <c r="BE548" s="18">
        <f t="shared" ca="1" si="300"/>
        <v>0</v>
      </c>
      <c r="BF548" s="18">
        <f t="shared" ca="1" si="300"/>
        <v>0</v>
      </c>
      <c r="BG548" s="18">
        <f t="shared" ca="1" si="300"/>
        <v>0</v>
      </c>
      <c r="BH548" s="18">
        <f t="shared" ca="1" si="300"/>
        <v>0</v>
      </c>
    </row>
    <row r="549" spans="8:60" x14ac:dyDescent="0.35">
      <c r="H549" s="2" t="str">
        <f t="shared" si="293"/>
        <v>PPA_2.0</v>
      </c>
      <c r="I549">
        <f t="shared" si="294"/>
        <v>11</v>
      </c>
      <c r="J549">
        <f t="shared" si="295"/>
        <v>14</v>
      </c>
      <c r="K549" s="18">
        <f t="shared" ca="1" si="296"/>
        <v>1.3194787630628722</v>
      </c>
      <c r="L549" s="18">
        <f t="shared" ca="1" si="296"/>
        <v>1.2936066304537961</v>
      </c>
      <c r="M549" s="18">
        <f t="shared" ca="1" si="296"/>
        <v>1.2682417945625453</v>
      </c>
      <c r="N549" s="18">
        <f t="shared" ca="1" si="296"/>
        <v>1.243374308394652</v>
      </c>
      <c r="O549" s="18">
        <f t="shared" ca="1" si="296"/>
        <v>1.2189944199947571</v>
      </c>
      <c r="P549" s="18">
        <f t="shared" ca="1" si="296"/>
        <v>1.1950925686223108</v>
      </c>
      <c r="Q549" s="18">
        <f t="shared" ca="1" si="296"/>
        <v>1.1716593810022655</v>
      </c>
      <c r="R549" s="18">
        <f t="shared" ca="1" si="296"/>
        <v>1.1486856676492798</v>
      </c>
      <c r="S549" s="18">
        <f t="shared" ca="1" si="296"/>
        <v>1.1261624192640001</v>
      </c>
      <c r="T549" s="18">
        <f t="shared" ca="1" si="296"/>
        <v>1.1040808032</v>
      </c>
      <c r="U549" s="18">
        <f t="shared" ca="1" si="297"/>
        <v>1.08243216</v>
      </c>
      <c r="V549" s="18">
        <f t="shared" ca="1" si="297"/>
        <v>1.0612079999999999</v>
      </c>
      <c r="W549" s="18">
        <f t="shared" ca="1" si="297"/>
        <v>1.0404</v>
      </c>
      <c r="X549" s="18">
        <f t="shared" ca="1" si="297"/>
        <v>1.02</v>
      </c>
      <c r="Y549" s="18">
        <f t="shared" ca="1" si="297"/>
        <v>1</v>
      </c>
      <c r="Z549" s="18">
        <f t="shared" ca="1" si="297"/>
        <v>0</v>
      </c>
      <c r="AA549" s="18">
        <f t="shared" ca="1" si="297"/>
        <v>0</v>
      </c>
      <c r="AB549" s="18">
        <f t="shared" ca="1" si="297"/>
        <v>0</v>
      </c>
      <c r="AC549" s="18">
        <f t="shared" ca="1" si="297"/>
        <v>0</v>
      </c>
      <c r="AD549" s="18">
        <f t="shared" ca="1" si="297"/>
        <v>0</v>
      </c>
      <c r="AE549" s="18">
        <f t="shared" ca="1" si="298"/>
        <v>0</v>
      </c>
      <c r="AF549" s="18">
        <f t="shared" ca="1" si="298"/>
        <v>0</v>
      </c>
      <c r="AG549" s="18">
        <f t="shared" ca="1" si="298"/>
        <v>0</v>
      </c>
      <c r="AH549" s="18">
        <f t="shared" ca="1" si="298"/>
        <v>0</v>
      </c>
      <c r="AI549" s="18">
        <f t="shared" ca="1" si="298"/>
        <v>0</v>
      </c>
      <c r="AJ549" s="18">
        <f t="shared" ca="1" si="298"/>
        <v>0</v>
      </c>
      <c r="AK549" s="18">
        <f t="shared" ca="1" si="298"/>
        <v>0</v>
      </c>
      <c r="AL549" s="18">
        <f t="shared" ca="1" si="298"/>
        <v>0</v>
      </c>
      <c r="AM549" s="18">
        <f t="shared" ca="1" si="298"/>
        <v>0</v>
      </c>
      <c r="AN549" s="18">
        <f t="shared" ca="1" si="298"/>
        <v>0</v>
      </c>
      <c r="AO549" s="18">
        <f t="shared" ca="1" si="299"/>
        <v>0</v>
      </c>
      <c r="AP549" s="18">
        <f t="shared" ca="1" si="299"/>
        <v>0</v>
      </c>
      <c r="AQ549" s="18">
        <f t="shared" ca="1" si="299"/>
        <v>0</v>
      </c>
      <c r="AR549" s="18">
        <f t="shared" ca="1" si="299"/>
        <v>0</v>
      </c>
      <c r="AS549" s="18">
        <f t="shared" ca="1" si="299"/>
        <v>0</v>
      </c>
      <c r="AT549" s="18">
        <f t="shared" ca="1" si="299"/>
        <v>0</v>
      </c>
      <c r="AU549" s="18">
        <f t="shared" ca="1" si="299"/>
        <v>0</v>
      </c>
      <c r="AV549" s="18">
        <f t="shared" ca="1" si="299"/>
        <v>0</v>
      </c>
      <c r="AW549" s="18">
        <f t="shared" ca="1" si="299"/>
        <v>0</v>
      </c>
      <c r="AX549" s="18">
        <f t="shared" ca="1" si="299"/>
        <v>0</v>
      </c>
      <c r="AY549" s="18">
        <f t="shared" ca="1" si="300"/>
        <v>0</v>
      </c>
      <c r="AZ549" s="18">
        <f t="shared" ca="1" si="300"/>
        <v>0</v>
      </c>
      <c r="BA549" s="18">
        <f t="shared" ca="1" si="300"/>
        <v>0</v>
      </c>
      <c r="BB549" s="18">
        <f t="shared" ca="1" si="300"/>
        <v>0</v>
      </c>
      <c r="BC549" s="18">
        <f t="shared" ca="1" si="300"/>
        <v>0</v>
      </c>
      <c r="BD549" s="18">
        <f t="shared" ca="1" si="300"/>
        <v>0</v>
      </c>
      <c r="BE549" s="18">
        <f t="shared" ca="1" si="300"/>
        <v>0</v>
      </c>
      <c r="BF549" s="18">
        <f t="shared" ca="1" si="300"/>
        <v>0</v>
      </c>
      <c r="BG549" s="18">
        <f t="shared" ca="1" si="300"/>
        <v>0</v>
      </c>
      <c r="BH549" s="18">
        <f t="shared" ca="1" si="300"/>
        <v>0</v>
      </c>
    </row>
    <row r="550" spans="8:60" x14ac:dyDescent="0.35">
      <c r="H550" s="2" t="str">
        <f t="shared" si="293"/>
        <v>PPA_2.0</v>
      </c>
      <c r="I550">
        <f t="shared" si="294"/>
        <v>11</v>
      </c>
      <c r="J550">
        <f t="shared" si="295"/>
        <v>15</v>
      </c>
      <c r="K550" s="18">
        <f t="shared" ca="1" si="296"/>
        <v>1.3458683383241292</v>
      </c>
      <c r="L550" s="18">
        <f t="shared" ca="1" si="296"/>
        <v>1.3194787630628722</v>
      </c>
      <c r="M550" s="18">
        <f t="shared" ca="1" si="296"/>
        <v>1.2936066304537961</v>
      </c>
      <c r="N550" s="18">
        <f t="shared" ca="1" si="296"/>
        <v>1.2682417945625453</v>
      </c>
      <c r="O550" s="18">
        <f t="shared" ca="1" si="296"/>
        <v>1.243374308394652</v>
      </c>
      <c r="P550" s="18">
        <f t="shared" ca="1" si="296"/>
        <v>1.2189944199947571</v>
      </c>
      <c r="Q550" s="18">
        <f t="shared" ca="1" si="296"/>
        <v>1.1950925686223108</v>
      </c>
      <c r="R550" s="18">
        <f t="shared" ca="1" si="296"/>
        <v>1.1716593810022655</v>
      </c>
      <c r="S550" s="18">
        <f t="shared" ca="1" si="296"/>
        <v>1.1486856676492798</v>
      </c>
      <c r="T550" s="18">
        <f t="shared" ca="1" si="296"/>
        <v>1.1261624192640001</v>
      </c>
      <c r="U550" s="18">
        <f t="shared" ca="1" si="297"/>
        <v>1.1040808032</v>
      </c>
      <c r="V550" s="18">
        <f t="shared" ca="1" si="297"/>
        <v>1.08243216</v>
      </c>
      <c r="W550" s="18">
        <f t="shared" ca="1" si="297"/>
        <v>1.0612079999999999</v>
      </c>
      <c r="X550" s="18">
        <f t="shared" ca="1" si="297"/>
        <v>1.0404</v>
      </c>
      <c r="Y550" s="18">
        <f t="shared" ca="1" si="297"/>
        <v>1.02</v>
      </c>
      <c r="Z550" s="18">
        <f t="shared" ca="1" si="297"/>
        <v>1</v>
      </c>
      <c r="AA550" s="18">
        <f t="shared" ca="1" si="297"/>
        <v>0</v>
      </c>
      <c r="AB550" s="18">
        <f t="shared" ca="1" si="297"/>
        <v>0</v>
      </c>
      <c r="AC550" s="18">
        <f t="shared" ca="1" si="297"/>
        <v>0</v>
      </c>
      <c r="AD550" s="18">
        <f t="shared" ca="1" si="297"/>
        <v>0</v>
      </c>
      <c r="AE550" s="18">
        <f t="shared" ca="1" si="298"/>
        <v>0</v>
      </c>
      <c r="AF550" s="18">
        <f t="shared" ca="1" si="298"/>
        <v>0</v>
      </c>
      <c r="AG550" s="18">
        <f t="shared" ca="1" si="298"/>
        <v>0</v>
      </c>
      <c r="AH550" s="18">
        <f t="shared" ca="1" si="298"/>
        <v>0</v>
      </c>
      <c r="AI550" s="18">
        <f t="shared" ca="1" si="298"/>
        <v>0</v>
      </c>
      <c r="AJ550" s="18">
        <f t="shared" ca="1" si="298"/>
        <v>0</v>
      </c>
      <c r="AK550" s="18">
        <f t="shared" ca="1" si="298"/>
        <v>0</v>
      </c>
      <c r="AL550" s="18">
        <f t="shared" ca="1" si="298"/>
        <v>0</v>
      </c>
      <c r="AM550" s="18">
        <f t="shared" ca="1" si="298"/>
        <v>0</v>
      </c>
      <c r="AN550" s="18">
        <f t="shared" ca="1" si="298"/>
        <v>0</v>
      </c>
      <c r="AO550" s="18">
        <f t="shared" ca="1" si="299"/>
        <v>0</v>
      </c>
      <c r="AP550" s="18">
        <f t="shared" ca="1" si="299"/>
        <v>0</v>
      </c>
      <c r="AQ550" s="18">
        <f t="shared" ca="1" si="299"/>
        <v>0</v>
      </c>
      <c r="AR550" s="18">
        <f t="shared" ca="1" si="299"/>
        <v>0</v>
      </c>
      <c r="AS550" s="18">
        <f t="shared" ca="1" si="299"/>
        <v>0</v>
      </c>
      <c r="AT550" s="18">
        <f t="shared" ca="1" si="299"/>
        <v>0</v>
      </c>
      <c r="AU550" s="18">
        <f t="shared" ca="1" si="299"/>
        <v>0</v>
      </c>
      <c r="AV550" s="18">
        <f t="shared" ca="1" si="299"/>
        <v>0</v>
      </c>
      <c r="AW550" s="18">
        <f t="shared" ca="1" si="299"/>
        <v>0</v>
      </c>
      <c r="AX550" s="18">
        <f t="shared" ca="1" si="299"/>
        <v>0</v>
      </c>
      <c r="AY550" s="18">
        <f t="shared" ca="1" si="300"/>
        <v>0</v>
      </c>
      <c r="AZ550" s="18">
        <f t="shared" ca="1" si="300"/>
        <v>0</v>
      </c>
      <c r="BA550" s="18">
        <f t="shared" ca="1" si="300"/>
        <v>0</v>
      </c>
      <c r="BB550" s="18">
        <f t="shared" ca="1" si="300"/>
        <v>0</v>
      </c>
      <c r="BC550" s="18">
        <f t="shared" ca="1" si="300"/>
        <v>0</v>
      </c>
      <c r="BD550" s="18">
        <f t="shared" ca="1" si="300"/>
        <v>0</v>
      </c>
      <c r="BE550" s="18">
        <f t="shared" ca="1" si="300"/>
        <v>0</v>
      </c>
      <c r="BF550" s="18">
        <f t="shared" ca="1" si="300"/>
        <v>0</v>
      </c>
      <c r="BG550" s="18">
        <f t="shared" ca="1" si="300"/>
        <v>0</v>
      </c>
      <c r="BH550" s="18">
        <f t="shared" ca="1" si="300"/>
        <v>0</v>
      </c>
    </row>
    <row r="551" spans="8:60" x14ac:dyDescent="0.35">
      <c r="H551" s="2" t="str">
        <f t="shared" si="293"/>
        <v>PPA_2.0</v>
      </c>
      <c r="I551">
        <f t="shared" si="294"/>
        <v>11</v>
      </c>
      <c r="J551">
        <f t="shared" si="295"/>
        <v>16</v>
      </c>
      <c r="K551" s="18">
        <f t="shared" ca="1" si="296"/>
        <v>1.372785705090612</v>
      </c>
      <c r="L551" s="18">
        <f t="shared" ca="1" si="296"/>
        <v>1.3458683383241292</v>
      </c>
      <c r="M551" s="18">
        <f t="shared" ca="1" si="296"/>
        <v>1.3194787630628722</v>
      </c>
      <c r="N551" s="18">
        <f t="shared" ca="1" si="296"/>
        <v>1.2936066304537961</v>
      </c>
      <c r="O551" s="18">
        <f t="shared" ca="1" si="296"/>
        <v>1.2682417945625453</v>
      </c>
      <c r="P551" s="18">
        <f t="shared" ca="1" si="296"/>
        <v>1.243374308394652</v>
      </c>
      <c r="Q551" s="18">
        <f t="shared" ca="1" si="296"/>
        <v>1.2189944199947571</v>
      </c>
      <c r="R551" s="18">
        <f t="shared" ca="1" si="296"/>
        <v>1.1950925686223108</v>
      </c>
      <c r="S551" s="18">
        <f t="shared" ca="1" si="296"/>
        <v>1.1716593810022655</v>
      </c>
      <c r="T551" s="18">
        <f t="shared" ca="1" si="296"/>
        <v>1.1486856676492798</v>
      </c>
      <c r="U551" s="18">
        <f t="shared" ca="1" si="297"/>
        <v>1.1261624192640001</v>
      </c>
      <c r="V551" s="18">
        <f t="shared" ca="1" si="297"/>
        <v>1.1040808032</v>
      </c>
      <c r="W551" s="18">
        <f t="shared" ca="1" si="297"/>
        <v>1.08243216</v>
      </c>
      <c r="X551" s="18">
        <f t="shared" ca="1" si="297"/>
        <v>1.0612079999999999</v>
      </c>
      <c r="Y551" s="18">
        <f t="shared" ca="1" si="297"/>
        <v>1.0404</v>
      </c>
      <c r="Z551" s="18">
        <f t="shared" ca="1" si="297"/>
        <v>1.02</v>
      </c>
      <c r="AA551" s="18">
        <f t="shared" ca="1" si="297"/>
        <v>1</v>
      </c>
      <c r="AB551" s="18">
        <f t="shared" ca="1" si="297"/>
        <v>0</v>
      </c>
      <c r="AC551" s="18">
        <f t="shared" ca="1" si="297"/>
        <v>0</v>
      </c>
      <c r="AD551" s="18">
        <f t="shared" ca="1" si="297"/>
        <v>0</v>
      </c>
      <c r="AE551" s="18">
        <f t="shared" ca="1" si="298"/>
        <v>0</v>
      </c>
      <c r="AF551" s="18">
        <f t="shared" ca="1" si="298"/>
        <v>0</v>
      </c>
      <c r="AG551" s="18">
        <f t="shared" ca="1" si="298"/>
        <v>0</v>
      </c>
      <c r="AH551" s="18">
        <f t="shared" ca="1" si="298"/>
        <v>0</v>
      </c>
      <c r="AI551" s="18">
        <f t="shared" ca="1" si="298"/>
        <v>0</v>
      </c>
      <c r="AJ551" s="18">
        <f t="shared" ca="1" si="298"/>
        <v>0</v>
      </c>
      <c r="AK551" s="18">
        <f t="shared" ca="1" si="298"/>
        <v>0</v>
      </c>
      <c r="AL551" s="18">
        <f t="shared" ca="1" si="298"/>
        <v>0</v>
      </c>
      <c r="AM551" s="18">
        <f t="shared" ca="1" si="298"/>
        <v>0</v>
      </c>
      <c r="AN551" s="18">
        <f t="shared" ca="1" si="298"/>
        <v>0</v>
      </c>
      <c r="AO551" s="18">
        <f t="shared" ca="1" si="299"/>
        <v>0</v>
      </c>
      <c r="AP551" s="18">
        <f t="shared" ca="1" si="299"/>
        <v>0</v>
      </c>
      <c r="AQ551" s="18">
        <f t="shared" ca="1" si="299"/>
        <v>0</v>
      </c>
      <c r="AR551" s="18">
        <f t="shared" ca="1" si="299"/>
        <v>0</v>
      </c>
      <c r="AS551" s="18">
        <f t="shared" ca="1" si="299"/>
        <v>0</v>
      </c>
      <c r="AT551" s="18">
        <f t="shared" ca="1" si="299"/>
        <v>0</v>
      </c>
      <c r="AU551" s="18">
        <f t="shared" ca="1" si="299"/>
        <v>0</v>
      </c>
      <c r="AV551" s="18">
        <f t="shared" ca="1" si="299"/>
        <v>0</v>
      </c>
      <c r="AW551" s="18">
        <f t="shared" ca="1" si="299"/>
        <v>0</v>
      </c>
      <c r="AX551" s="18">
        <f t="shared" ca="1" si="299"/>
        <v>0</v>
      </c>
      <c r="AY551" s="18">
        <f t="shared" ca="1" si="300"/>
        <v>0</v>
      </c>
      <c r="AZ551" s="18">
        <f t="shared" ca="1" si="300"/>
        <v>0</v>
      </c>
      <c r="BA551" s="18">
        <f t="shared" ca="1" si="300"/>
        <v>0</v>
      </c>
      <c r="BB551" s="18">
        <f t="shared" ca="1" si="300"/>
        <v>0</v>
      </c>
      <c r="BC551" s="18">
        <f t="shared" ca="1" si="300"/>
        <v>0</v>
      </c>
      <c r="BD551" s="18">
        <f t="shared" ca="1" si="300"/>
        <v>0</v>
      </c>
      <c r="BE551" s="18">
        <f t="shared" ca="1" si="300"/>
        <v>0</v>
      </c>
      <c r="BF551" s="18">
        <f t="shared" ca="1" si="300"/>
        <v>0</v>
      </c>
      <c r="BG551" s="18">
        <f t="shared" ca="1" si="300"/>
        <v>0</v>
      </c>
      <c r="BH551" s="18">
        <f t="shared" ca="1" si="300"/>
        <v>0</v>
      </c>
    </row>
    <row r="552" spans="8:60" x14ac:dyDescent="0.35">
      <c r="H552" s="2" t="str">
        <f t="shared" si="293"/>
        <v>PPA_2.0</v>
      </c>
      <c r="I552">
        <f t="shared" si="294"/>
        <v>11</v>
      </c>
      <c r="J552">
        <f t="shared" si="295"/>
        <v>17</v>
      </c>
      <c r="K552" s="18">
        <f t="shared" ca="1" si="296"/>
        <v>1.4002414191924244</v>
      </c>
      <c r="L552" s="18">
        <f t="shared" ca="1" si="296"/>
        <v>1.372785705090612</v>
      </c>
      <c r="M552" s="18">
        <f t="shared" ca="1" si="296"/>
        <v>1.3458683383241292</v>
      </c>
      <c r="N552" s="18">
        <f t="shared" ca="1" si="296"/>
        <v>1.3194787630628722</v>
      </c>
      <c r="O552" s="18">
        <f t="shared" ca="1" si="296"/>
        <v>1.2936066304537961</v>
      </c>
      <c r="P552" s="18">
        <f t="shared" ca="1" si="296"/>
        <v>1.2682417945625453</v>
      </c>
      <c r="Q552" s="18">
        <f t="shared" ca="1" si="296"/>
        <v>1.243374308394652</v>
      </c>
      <c r="R552" s="18">
        <f t="shared" ca="1" si="296"/>
        <v>1.2189944199947571</v>
      </c>
      <c r="S552" s="18">
        <f t="shared" ca="1" si="296"/>
        <v>1.1950925686223108</v>
      </c>
      <c r="T552" s="18">
        <f t="shared" ca="1" si="296"/>
        <v>1.1716593810022655</v>
      </c>
      <c r="U552" s="18">
        <f t="shared" ca="1" si="297"/>
        <v>1.1486856676492798</v>
      </c>
      <c r="V552" s="18">
        <f t="shared" ca="1" si="297"/>
        <v>1.1261624192640001</v>
      </c>
      <c r="W552" s="18">
        <f t="shared" ca="1" si="297"/>
        <v>1.1040808032</v>
      </c>
      <c r="X552" s="18">
        <f t="shared" ca="1" si="297"/>
        <v>1.08243216</v>
      </c>
      <c r="Y552" s="18">
        <f t="shared" ca="1" si="297"/>
        <v>1.0612079999999999</v>
      </c>
      <c r="Z552" s="18">
        <f t="shared" ca="1" si="297"/>
        <v>1.0404</v>
      </c>
      <c r="AA552" s="18">
        <f t="shared" ca="1" si="297"/>
        <v>1.02</v>
      </c>
      <c r="AB552" s="18">
        <f t="shared" ca="1" si="297"/>
        <v>1</v>
      </c>
      <c r="AC552" s="18">
        <f t="shared" ca="1" si="297"/>
        <v>0</v>
      </c>
      <c r="AD552" s="18">
        <f t="shared" ca="1" si="297"/>
        <v>0</v>
      </c>
      <c r="AE552" s="18">
        <f t="shared" ca="1" si="298"/>
        <v>0</v>
      </c>
      <c r="AF552" s="18">
        <f t="shared" ca="1" si="298"/>
        <v>0</v>
      </c>
      <c r="AG552" s="18">
        <f t="shared" ca="1" si="298"/>
        <v>0</v>
      </c>
      <c r="AH552" s="18">
        <f t="shared" ca="1" si="298"/>
        <v>0</v>
      </c>
      <c r="AI552" s="18">
        <f t="shared" ca="1" si="298"/>
        <v>0</v>
      </c>
      <c r="AJ552" s="18">
        <f t="shared" ca="1" si="298"/>
        <v>0</v>
      </c>
      <c r="AK552" s="18">
        <f t="shared" ca="1" si="298"/>
        <v>0</v>
      </c>
      <c r="AL552" s="18">
        <f t="shared" ca="1" si="298"/>
        <v>0</v>
      </c>
      <c r="AM552" s="18">
        <f t="shared" ca="1" si="298"/>
        <v>0</v>
      </c>
      <c r="AN552" s="18">
        <f t="shared" ca="1" si="298"/>
        <v>0</v>
      </c>
      <c r="AO552" s="18">
        <f t="shared" ca="1" si="299"/>
        <v>0</v>
      </c>
      <c r="AP552" s="18">
        <f t="shared" ca="1" si="299"/>
        <v>0</v>
      </c>
      <c r="AQ552" s="18">
        <f t="shared" ca="1" si="299"/>
        <v>0</v>
      </c>
      <c r="AR552" s="18">
        <f t="shared" ca="1" si="299"/>
        <v>0</v>
      </c>
      <c r="AS552" s="18">
        <f t="shared" ca="1" si="299"/>
        <v>0</v>
      </c>
      <c r="AT552" s="18">
        <f t="shared" ca="1" si="299"/>
        <v>0</v>
      </c>
      <c r="AU552" s="18">
        <f t="shared" ca="1" si="299"/>
        <v>0</v>
      </c>
      <c r="AV552" s="18">
        <f t="shared" ca="1" si="299"/>
        <v>0</v>
      </c>
      <c r="AW552" s="18">
        <f t="shared" ca="1" si="299"/>
        <v>0</v>
      </c>
      <c r="AX552" s="18">
        <f t="shared" ca="1" si="299"/>
        <v>0</v>
      </c>
      <c r="AY552" s="18">
        <f t="shared" ca="1" si="300"/>
        <v>0</v>
      </c>
      <c r="AZ552" s="18">
        <f t="shared" ca="1" si="300"/>
        <v>0</v>
      </c>
      <c r="BA552" s="18">
        <f t="shared" ca="1" si="300"/>
        <v>0</v>
      </c>
      <c r="BB552" s="18">
        <f t="shared" ca="1" si="300"/>
        <v>0</v>
      </c>
      <c r="BC552" s="18">
        <f t="shared" ca="1" si="300"/>
        <v>0</v>
      </c>
      <c r="BD552" s="18">
        <f t="shared" ca="1" si="300"/>
        <v>0</v>
      </c>
      <c r="BE552" s="18">
        <f t="shared" ca="1" si="300"/>
        <v>0</v>
      </c>
      <c r="BF552" s="18">
        <f t="shared" ca="1" si="300"/>
        <v>0</v>
      </c>
      <c r="BG552" s="18">
        <f t="shared" ca="1" si="300"/>
        <v>0</v>
      </c>
      <c r="BH552" s="18">
        <f t="shared" ca="1" si="300"/>
        <v>0</v>
      </c>
    </row>
    <row r="553" spans="8:60" x14ac:dyDescent="0.35">
      <c r="H553" s="2" t="str">
        <f t="shared" si="293"/>
        <v>PPA_2.0</v>
      </c>
      <c r="I553">
        <f t="shared" si="294"/>
        <v>11</v>
      </c>
      <c r="J553">
        <f t="shared" si="295"/>
        <v>18</v>
      </c>
      <c r="K553" s="18">
        <f t="shared" ca="1" si="296"/>
        <v>1.4282462475762727</v>
      </c>
      <c r="L553" s="18">
        <f t="shared" ca="1" si="296"/>
        <v>1.4002414191924244</v>
      </c>
      <c r="M553" s="18">
        <f t="shared" ca="1" si="296"/>
        <v>1.372785705090612</v>
      </c>
      <c r="N553" s="18">
        <f t="shared" ca="1" si="296"/>
        <v>1.3458683383241292</v>
      </c>
      <c r="O553" s="18">
        <f t="shared" ca="1" si="296"/>
        <v>1.3194787630628722</v>
      </c>
      <c r="P553" s="18">
        <f t="shared" ca="1" si="296"/>
        <v>1.2936066304537961</v>
      </c>
      <c r="Q553" s="18">
        <f t="shared" ca="1" si="296"/>
        <v>1.2682417945625453</v>
      </c>
      <c r="R553" s="18">
        <f t="shared" ca="1" si="296"/>
        <v>1.243374308394652</v>
      </c>
      <c r="S553" s="18">
        <f t="shared" ca="1" si="296"/>
        <v>1.2189944199947571</v>
      </c>
      <c r="T553" s="18">
        <f t="shared" ca="1" si="296"/>
        <v>1.1950925686223108</v>
      </c>
      <c r="U553" s="18">
        <f t="shared" ca="1" si="297"/>
        <v>1.1716593810022655</v>
      </c>
      <c r="V553" s="18">
        <f t="shared" ca="1" si="297"/>
        <v>1.1486856676492798</v>
      </c>
      <c r="W553" s="18">
        <f t="shared" ca="1" si="297"/>
        <v>1.1261624192640001</v>
      </c>
      <c r="X553" s="18">
        <f t="shared" ca="1" si="297"/>
        <v>1.1040808032</v>
      </c>
      <c r="Y553" s="18">
        <f t="shared" ca="1" si="297"/>
        <v>1.08243216</v>
      </c>
      <c r="Z553" s="18">
        <f t="shared" ca="1" si="297"/>
        <v>1.0612079999999999</v>
      </c>
      <c r="AA553" s="18">
        <f t="shared" ca="1" si="297"/>
        <v>1.0404</v>
      </c>
      <c r="AB553" s="18">
        <f t="shared" ca="1" si="297"/>
        <v>1.02</v>
      </c>
      <c r="AC553" s="18">
        <f t="shared" ca="1" si="297"/>
        <v>1</v>
      </c>
      <c r="AD553" s="18">
        <f t="shared" ca="1" si="297"/>
        <v>0</v>
      </c>
      <c r="AE553" s="18">
        <f t="shared" ca="1" si="298"/>
        <v>0</v>
      </c>
      <c r="AF553" s="18">
        <f t="shared" ca="1" si="298"/>
        <v>0</v>
      </c>
      <c r="AG553" s="18">
        <f t="shared" ca="1" si="298"/>
        <v>0</v>
      </c>
      <c r="AH553" s="18">
        <f t="shared" ca="1" si="298"/>
        <v>0</v>
      </c>
      <c r="AI553" s="18">
        <f t="shared" ca="1" si="298"/>
        <v>0</v>
      </c>
      <c r="AJ553" s="18">
        <f t="shared" ca="1" si="298"/>
        <v>0</v>
      </c>
      <c r="AK553" s="18">
        <f t="shared" ca="1" si="298"/>
        <v>0</v>
      </c>
      <c r="AL553" s="18">
        <f t="shared" ca="1" si="298"/>
        <v>0</v>
      </c>
      <c r="AM553" s="18">
        <f t="shared" ca="1" si="298"/>
        <v>0</v>
      </c>
      <c r="AN553" s="18">
        <f t="shared" ca="1" si="298"/>
        <v>0</v>
      </c>
      <c r="AO553" s="18">
        <f t="shared" ca="1" si="299"/>
        <v>0</v>
      </c>
      <c r="AP553" s="18">
        <f t="shared" ca="1" si="299"/>
        <v>0</v>
      </c>
      <c r="AQ553" s="18">
        <f t="shared" ca="1" si="299"/>
        <v>0</v>
      </c>
      <c r="AR553" s="18">
        <f t="shared" ca="1" si="299"/>
        <v>0</v>
      </c>
      <c r="AS553" s="18">
        <f t="shared" ca="1" si="299"/>
        <v>0</v>
      </c>
      <c r="AT553" s="18">
        <f t="shared" ca="1" si="299"/>
        <v>0</v>
      </c>
      <c r="AU553" s="18">
        <f t="shared" ca="1" si="299"/>
        <v>0</v>
      </c>
      <c r="AV553" s="18">
        <f t="shared" ca="1" si="299"/>
        <v>0</v>
      </c>
      <c r="AW553" s="18">
        <f t="shared" ca="1" si="299"/>
        <v>0</v>
      </c>
      <c r="AX553" s="18">
        <f t="shared" ca="1" si="299"/>
        <v>0</v>
      </c>
      <c r="AY553" s="18">
        <f t="shared" ca="1" si="300"/>
        <v>0</v>
      </c>
      <c r="AZ553" s="18">
        <f t="shared" ca="1" si="300"/>
        <v>0</v>
      </c>
      <c r="BA553" s="18">
        <f t="shared" ca="1" si="300"/>
        <v>0</v>
      </c>
      <c r="BB553" s="18">
        <f t="shared" ca="1" si="300"/>
        <v>0</v>
      </c>
      <c r="BC553" s="18">
        <f t="shared" ca="1" si="300"/>
        <v>0</v>
      </c>
      <c r="BD553" s="18">
        <f t="shared" ca="1" si="300"/>
        <v>0</v>
      </c>
      <c r="BE553" s="18">
        <f t="shared" ca="1" si="300"/>
        <v>0</v>
      </c>
      <c r="BF553" s="18">
        <f t="shared" ca="1" si="300"/>
        <v>0</v>
      </c>
      <c r="BG553" s="18">
        <f t="shared" ca="1" si="300"/>
        <v>0</v>
      </c>
      <c r="BH553" s="18">
        <f t="shared" ca="1" si="300"/>
        <v>0</v>
      </c>
    </row>
    <row r="554" spans="8:60" x14ac:dyDescent="0.35">
      <c r="H554" s="2" t="str">
        <f t="shared" si="293"/>
        <v>PPA_2.0</v>
      </c>
      <c r="I554">
        <f t="shared" si="294"/>
        <v>11</v>
      </c>
      <c r="J554">
        <f t="shared" si="295"/>
        <v>19</v>
      </c>
      <c r="K554" s="18">
        <f t="shared" ca="1" si="296"/>
        <v>1.4568111725277981</v>
      </c>
      <c r="L554" s="18">
        <f t="shared" ca="1" si="296"/>
        <v>1.4282462475762727</v>
      </c>
      <c r="M554" s="18">
        <f t="shared" ca="1" si="296"/>
        <v>1.4002414191924244</v>
      </c>
      <c r="N554" s="18">
        <f t="shared" ca="1" si="296"/>
        <v>1.372785705090612</v>
      </c>
      <c r="O554" s="18">
        <f t="shared" ca="1" si="296"/>
        <v>1.3458683383241292</v>
      </c>
      <c r="P554" s="18">
        <f t="shared" ca="1" si="296"/>
        <v>1.3194787630628722</v>
      </c>
      <c r="Q554" s="18">
        <f t="shared" ca="1" si="296"/>
        <v>1.2936066304537961</v>
      </c>
      <c r="R554" s="18">
        <f t="shared" ca="1" si="296"/>
        <v>1.2682417945625453</v>
      </c>
      <c r="S554" s="18">
        <f t="shared" ca="1" si="296"/>
        <v>1.243374308394652</v>
      </c>
      <c r="T554" s="18">
        <f t="shared" ca="1" si="296"/>
        <v>1.2189944199947571</v>
      </c>
      <c r="U554" s="18">
        <f t="shared" ca="1" si="297"/>
        <v>1.1950925686223108</v>
      </c>
      <c r="V554" s="18">
        <f t="shared" ca="1" si="297"/>
        <v>1.1716593810022655</v>
      </c>
      <c r="W554" s="18">
        <f t="shared" ca="1" si="297"/>
        <v>1.1486856676492798</v>
      </c>
      <c r="X554" s="18">
        <f t="shared" ca="1" si="297"/>
        <v>1.1261624192640001</v>
      </c>
      <c r="Y554" s="18">
        <f t="shared" ca="1" si="297"/>
        <v>1.1040808032</v>
      </c>
      <c r="Z554" s="18">
        <f t="shared" ca="1" si="297"/>
        <v>1.08243216</v>
      </c>
      <c r="AA554" s="18">
        <f t="shared" ca="1" si="297"/>
        <v>1.0612079999999999</v>
      </c>
      <c r="AB554" s="18">
        <f t="shared" ca="1" si="297"/>
        <v>1.0404</v>
      </c>
      <c r="AC554" s="18">
        <f t="shared" ca="1" si="297"/>
        <v>1.02</v>
      </c>
      <c r="AD554" s="18">
        <f t="shared" ca="1" si="297"/>
        <v>1</v>
      </c>
      <c r="AE554" s="18">
        <f t="shared" ca="1" si="298"/>
        <v>0</v>
      </c>
      <c r="AF554" s="18">
        <f t="shared" ca="1" si="298"/>
        <v>0</v>
      </c>
      <c r="AG554" s="18">
        <f t="shared" ca="1" si="298"/>
        <v>0</v>
      </c>
      <c r="AH554" s="18">
        <f t="shared" ca="1" si="298"/>
        <v>0</v>
      </c>
      <c r="AI554" s="18">
        <f t="shared" ca="1" si="298"/>
        <v>0</v>
      </c>
      <c r="AJ554" s="18">
        <f t="shared" ca="1" si="298"/>
        <v>0</v>
      </c>
      <c r="AK554" s="18">
        <f t="shared" ca="1" si="298"/>
        <v>0</v>
      </c>
      <c r="AL554" s="18">
        <f t="shared" ca="1" si="298"/>
        <v>0</v>
      </c>
      <c r="AM554" s="18">
        <f t="shared" ca="1" si="298"/>
        <v>0</v>
      </c>
      <c r="AN554" s="18">
        <f t="shared" ca="1" si="298"/>
        <v>0</v>
      </c>
      <c r="AO554" s="18">
        <f t="shared" ca="1" si="299"/>
        <v>0</v>
      </c>
      <c r="AP554" s="18">
        <f t="shared" ca="1" si="299"/>
        <v>0</v>
      </c>
      <c r="AQ554" s="18">
        <f t="shared" ca="1" si="299"/>
        <v>0</v>
      </c>
      <c r="AR554" s="18">
        <f t="shared" ca="1" si="299"/>
        <v>0</v>
      </c>
      <c r="AS554" s="18">
        <f t="shared" ca="1" si="299"/>
        <v>0</v>
      </c>
      <c r="AT554" s="18">
        <f t="shared" ca="1" si="299"/>
        <v>0</v>
      </c>
      <c r="AU554" s="18">
        <f t="shared" ca="1" si="299"/>
        <v>0</v>
      </c>
      <c r="AV554" s="18">
        <f t="shared" ca="1" si="299"/>
        <v>0</v>
      </c>
      <c r="AW554" s="18">
        <f t="shared" ca="1" si="299"/>
        <v>0</v>
      </c>
      <c r="AX554" s="18">
        <f t="shared" ca="1" si="299"/>
        <v>0</v>
      </c>
      <c r="AY554" s="18">
        <f t="shared" ca="1" si="300"/>
        <v>0</v>
      </c>
      <c r="AZ554" s="18">
        <f t="shared" ca="1" si="300"/>
        <v>0</v>
      </c>
      <c r="BA554" s="18">
        <f t="shared" ca="1" si="300"/>
        <v>0</v>
      </c>
      <c r="BB554" s="18">
        <f t="shared" ca="1" si="300"/>
        <v>0</v>
      </c>
      <c r="BC554" s="18">
        <f t="shared" ca="1" si="300"/>
        <v>0</v>
      </c>
      <c r="BD554" s="18">
        <f t="shared" ca="1" si="300"/>
        <v>0</v>
      </c>
      <c r="BE554" s="18">
        <f t="shared" ca="1" si="300"/>
        <v>0</v>
      </c>
      <c r="BF554" s="18">
        <f t="shared" ca="1" si="300"/>
        <v>0</v>
      </c>
      <c r="BG554" s="18">
        <f t="shared" ca="1" si="300"/>
        <v>0</v>
      </c>
      <c r="BH554" s="18">
        <f t="shared" ca="1" si="300"/>
        <v>0</v>
      </c>
    </row>
    <row r="555" spans="8:60" x14ac:dyDescent="0.35">
      <c r="H555" s="2" t="str">
        <f t="shared" si="293"/>
        <v>PPA_2.0</v>
      </c>
      <c r="I555">
        <f t="shared" si="294"/>
        <v>11</v>
      </c>
      <c r="J555">
        <f t="shared" si="295"/>
        <v>20</v>
      </c>
      <c r="K555" s="18">
        <f t="shared" ref="K555:T564" ca="1" si="301">IF(K$24&gt;$J555,0,OFFSET($K$2,$I555,$J555-K$24))</f>
        <v>1.4859473959783542</v>
      </c>
      <c r="L555" s="18">
        <f t="shared" ca="1" si="301"/>
        <v>1.4568111725277981</v>
      </c>
      <c r="M555" s="18">
        <f t="shared" ca="1" si="301"/>
        <v>1.4282462475762727</v>
      </c>
      <c r="N555" s="18">
        <f t="shared" ca="1" si="301"/>
        <v>1.4002414191924244</v>
      </c>
      <c r="O555" s="18">
        <f t="shared" ca="1" si="301"/>
        <v>1.372785705090612</v>
      </c>
      <c r="P555" s="18">
        <f t="shared" ca="1" si="301"/>
        <v>1.3458683383241292</v>
      </c>
      <c r="Q555" s="18">
        <f t="shared" ca="1" si="301"/>
        <v>1.3194787630628722</v>
      </c>
      <c r="R555" s="18">
        <f t="shared" ca="1" si="301"/>
        <v>1.2936066304537961</v>
      </c>
      <c r="S555" s="18">
        <f t="shared" ca="1" si="301"/>
        <v>1.2682417945625453</v>
      </c>
      <c r="T555" s="18">
        <f t="shared" ca="1" si="301"/>
        <v>1.243374308394652</v>
      </c>
      <c r="U555" s="18">
        <f t="shared" ref="U555:AD564" ca="1" si="302">IF(U$24&gt;$J555,0,OFFSET($K$2,$I555,$J555-U$24))</f>
        <v>1.2189944199947571</v>
      </c>
      <c r="V555" s="18">
        <f t="shared" ca="1" si="302"/>
        <v>1.1950925686223108</v>
      </c>
      <c r="W555" s="18">
        <f t="shared" ca="1" si="302"/>
        <v>1.1716593810022655</v>
      </c>
      <c r="X555" s="18">
        <f t="shared" ca="1" si="302"/>
        <v>1.1486856676492798</v>
      </c>
      <c r="Y555" s="18">
        <f t="shared" ca="1" si="302"/>
        <v>1.1261624192640001</v>
      </c>
      <c r="Z555" s="18">
        <f t="shared" ca="1" si="302"/>
        <v>1.1040808032</v>
      </c>
      <c r="AA555" s="18">
        <f t="shared" ca="1" si="302"/>
        <v>1.08243216</v>
      </c>
      <c r="AB555" s="18">
        <f t="shared" ca="1" si="302"/>
        <v>1.0612079999999999</v>
      </c>
      <c r="AC555" s="18">
        <f t="shared" ca="1" si="302"/>
        <v>1.0404</v>
      </c>
      <c r="AD555" s="18">
        <f t="shared" ca="1" si="302"/>
        <v>1.02</v>
      </c>
      <c r="AE555" s="18">
        <f t="shared" ref="AE555:AN564" ca="1" si="303">IF(AE$24&gt;$J555,0,OFFSET($K$2,$I555,$J555-AE$24))</f>
        <v>1</v>
      </c>
      <c r="AF555" s="18">
        <f t="shared" ca="1" si="303"/>
        <v>0</v>
      </c>
      <c r="AG555" s="18">
        <f t="shared" ca="1" si="303"/>
        <v>0</v>
      </c>
      <c r="AH555" s="18">
        <f t="shared" ca="1" si="303"/>
        <v>0</v>
      </c>
      <c r="AI555" s="18">
        <f t="shared" ca="1" si="303"/>
        <v>0</v>
      </c>
      <c r="AJ555" s="18">
        <f t="shared" ca="1" si="303"/>
        <v>0</v>
      </c>
      <c r="AK555" s="18">
        <f t="shared" ca="1" si="303"/>
        <v>0</v>
      </c>
      <c r="AL555" s="18">
        <f t="shared" ca="1" si="303"/>
        <v>0</v>
      </c>
      <c r="AM555" s="18">
        <f t="shared" ca="1" si="303"/>
        <v>0</v>
      </c>
      <c r="AN555" s="18">
        <f t="shared" ca="1" si="303"/>
        <v>0</v>
      </c>
      <c r="AO555" s="18">
        <f t="shared" ref="AO555:AX564" ca="1" si="304">IF(AO$24&gt;$J555,0,OFFSET($K$2,$I555,$J555-AO$24))</f>
        <v>0</v>
      </c>
      <c r="AP555" s="18">
        <f t="shared" ca="1" si="304"/>
        <v>0</v>
      </c>
      <c r="AQ555" s="18">
        <f t="shared" ca="1" si="304"/>
        <v>0</v>
      </c>
      <c r="AR555" s="18">
        <f t="shared" ca="1" si="304"/>
        <v>0</v>
      </c>
      <c r="AS555" s="18">
        <f t="shared" ca="1" si="304"/>
        <v>0</v>
      </c>
      <c r="AT555" s="18">
        <f t="shared" ca="1" si="304"/>
        <v>0</v>
      </c>
      <c r="AU555" s="18">
        <f t="shared" ca="1" si="304"/>
        <v>0</v>
      </c>
      <c r="AV555" s="18">
        <f t="shared" ca="1" si="304"/>
        <v>0</v>
      </c>
      <c r="AW555" s="18">
        <f t="shared" ca="1" si="304"/>
        <v>0</v>
      </c>
      <c r="AX555" s="18">
        <f t="shared" ca="1" si="304"/>
        <v>0</v>
      </c>
      <c r="AY555" s="18">
        <f t="shared" ref="AY555:BH564" ca="1" si="305">IF(AY$24&gt;$J555,0,OFFSET($K$2,$I555,$J555-AY$24))</f>
        <v>0</v>
      </c>
      <c r="AZ555" s="18">
        <f t="shared" ca="1" si="305"/>
        <v>0</v>
      </c>
      <c r="BA555" s="18">
        <f t="shared" ca="1" si="305"/>
        <v>0</v>
      </c>
      <c r="BB555" s="18">
        <f t="shared" ca="1" si="305"/>
        <v>0</v>
      </c>
      <c r="BC555" s="18">
        <f t="shared" ca="1" si="305"/>
        <v>0</v>
      </c>
      <c r="BD555" s="18">
        <f t="shared" ca="1" si="305"/>
        <v>0</v>
      </c>
      <c r="BE555" s="18">
        <f t="shared" ca="1" si="305"/>
        <v>0</v>
      </c>
      <c r="BF555" s="18">
        <f t="shared" ca="1" si="305"/>
        <v>0</v>
      </c>
      <c r="BG555" s="18">
        <f t="shared" ca="1" si="305"/>
        <v>0</v>
      </c>
      <c r="BH555" s="18">
        <f t="shared" ca="1" si="305"/>
        <v>0</v>
      </c>
    </row>
    <row r="556" spans="8:60" x14ac:dyDescent="0.35">
      <c r="H556" s="2" t="str">
        <f t="shared" si="293"/>
        <v>PPA_2.0</v>
      </c>
      <c r="I556">
        <f t="shared" si="294"/>
        <v>11</v>
      </c>
      <c r="J556">
        <f t="shared" si="295"/>
        <v>21</v>
      </c>
      <c r="K556" s="18">
        <f t="shared" ca="1" si="301"/>
        <v>1.5156663438979212</v>
      </c>
      <c r="L556" s="18">
        <f t="shared" ca="1" si="301"/>
        <v>1.4859473959783542</v>
      </c>
      <c r="M556" s="18">
        <f t="shared" ca="1" si="301"/>
        <v>1.4568111725277981</v>
      </c>
      <c r="N556" s="18">
        <f t="shared" ca="1" si="301"/>
        <v>1.4282462475762727</v>
      </c>
      <c r="O556" s="18">
        <f t="shared" ca="1" si="301"/>
        <v>1.4002414191924244</v>
      </c>
      <c r="P556" s="18">
        <f t="shared" ca="1" si="301"/>
        <v>1.372785705090612</v>
      </c>
      <c r="Q556" s="18">
        <f t="shared" ca="1" si="301"/>
        <v>1.3458683383241292</v>
      </c>
      <c r="R556" s="18">
        <f t="shared" ca="1" si="301"/>
        <v>1.3194787630628722</v>
      </c>
      <c r="S556" s="18">
        <f t="shared" ca="1" si="301"/>
        <v>1.2936066304537961</v>
      </c>
      <c r="T556" s="18">
        <f t="shared" ca="1" si="301"/>
        <v>1.2682417945625453</v>
      </c>
      <c r="U556" s="18">
        <f t="shared" ca="1" si="302"/>
        <v>1.243374308394652</v>
      </c>
      <c r="V556" s="18">
        <f t="shared" ca="1" si="302"/>
        <v>1.2189944199947571</v>
      </c>
      <c r="W556" s="18">
        <f t="shared" ca="1" si="302"/>
        <v>1.1950925686223108</v>
      </c>
      <c r="X556" s="18">
        <f t="shared" ca="1" si="302"/>
        <v>1.1716593810022655</v>
      </c>
      <c r="Y556" s="18">
        <f t="shared" ca="1" si="302"/>
        <v>1.1486856676492798</v>
      </c>
      <c r="Z556" s="18">
        <f t="shared" ca="1" si="302"/>
        <v>1.1261624192640001</v>
      </c>
      <c r="AA556" s="18">
        <f t="shared" ca="1" si="302"/>
        <v>1.1040808032</v>
      </c>
      <c r="AB556" s="18">
        <f t="shared" ca="1" si="302"/>
        <v>1.08243216</v>
      </c>
      <c r="AC556" s="18">
        <f t="shared" ca="1" si="302"/>
        <v>1.0612079999999999</v>
      </c>
      <c r="AD556" s="18">
        <f t="shared" ca="1" si="302"/>
        <v>1.0404</v>
      </c>
      <c r="AE556" s="18">
        <f t="shared" ca="1" si="303"/>
        <v>1.02</v>
      </c>
      <c r="AF556" s="18">
        <f t="shared" ca="1" si="303"/>
        <v>1</v>
      </c>
      <c r="AG556" s="18">
        <f t="shared" ca="1" si="303"/>
        <v>0</v>
      </c>
      <c r="AH556" s="18">
        <f t="shared" ca="1" si="303"/>
        <v>0</v>
      </c>
      <c r="AI556" s="18">
        <f t="shared" ca="1" si="303"/>
        <v>0</v>
      </c>
      <c r="AJ556" s="18">
        <f t="shared" ca="1" si="303"/>
        <v>0</v>
      </c>
      <c r="AK556" s="18">
        <f t="shared" ca="1" si="303"/>
        <v>0</v>
      </c>
      <c r="AL556" s="18">
        <f t="shared" ca="1" si="303"/>
        <v>0</v>
      </c>
      <c r="AM556" s="18">
        <f t="shared" ca="1" si="303"/>
        <v>0</v>
      </c>
      <c r="AN556" s="18">
        <f t="shared" ca="1" si="303"/>
        <v>0</v>
      </c>
      <c r="AO556" s="18">
        <f t="shared" ca="1" si="304"/>
        <v>0</v>
      </c>
      <c r="AP556" s="18">
        <f t="shared" ca="1" si="304"/>
        <v>0</v>
      </c>
      <c r="AQ556" s="18">
        <f t="shared" ca="1" si="304"/>
        <v>0</v>
      </c>
      <c r="AR556" s="18">
        <f t="shared" ca="1" si="304"/>
        <v>0</v>
      </c>
      <c r="AS556" s="18">
        <f t="shared" ca="1" si="304"/>
        <v>0</v>
      </c>
      <c r="AT556" s="18">
        <f t="shared" ca="1" si="304"/>
        <v>0</v>
      </c>
      <c r="AU556" s="18">
        <f t="shared" ca="1" si="304"/>
        <v>0</v>
      </c>
      <c r="AV556" s="18">
        <f t="shared" ca="1" si="304"/>
        <v>0</v>
      </c>
      <c r="AW556" s="18">
        <f t="shared" ca="1" si="304"/>
        <v>0</v>
      </c>
      <c r="AX556" s="18">
        <f t="shared" ca="1" si="304"/>
        <v>0</v>
      </c>
      <c r="AY556" s="18">
        <f t="shared" ca="1" si="305"/>
        <v>0</v>
      </c>
      <c r="AZ556" s="18">
        <f t="shared" ca="1" si="305"/>
        <v>0</v>
      </c>
      <c r="BA556" s="18">
        <f t="shared" ca="1" si="305"/>
        <v>0</v>
      </c>
      <c r="BB556" s="18">
        <f t="shared" ca="1" si="305"/>
        <v>0</v>
      </c>
      <c r="BC556" s="18">
        <f t="shared" ca="1" si="305"/>
        <v>0</v>
      </c>
      <c r="BD556" s="18">
        <f t="shared" ca="1" si="305"/>
        <v>0</v>
      </c>
      <c r="BE556" s="18">
        <f t="shared" ca="1" si="305"/>
        <v>0</v>
      </c>
      <c r="BF556" s="18">
        <f t="shared" ca="1" si="305"/>
        <v>0</v>
      </c>
      <c r="BG556" s="18">
        <f t="shared" ca="1" si="305"/>
        <v>0</v>
      </c>
      <c r="BH556" s="18">
        <f t="shared" ca="1" si="305"/>
        <v>0</v>
      </c>
    </row>
    <row r="557" spans="8:60" x14ac:dyDescent="0.35">
      <c r="H557" s="2" t="str">
        <f t="shared" si="293"/>
        <v>PPA_2.0</v>
      </c>
      <c r="I557">
        <f t="shared" si="294"/>
        <v>11</v>
      </c>
      <c r="J557">
        <f t="shared" si="295"/>
        <v>22</v>
      </c>
      <c r="K557" s="18">
        <f t="shared" ca="1" si="301"/>
        <v>1.5459796707758797</v>
      </c>
      <c r="L557" s="18">
        <f t="shared" ca="1" si="301"/>
        <v>1.5156663438979212</v>
      </c>
      <c r="M557" s="18">
        <f t="shared" ca="1" si="301"/>
        <v>1.4859473959783542</v>
      </c>
      <c r="N557" s="18">
        <f t="shared" ca="1" si="301"/>
        <v>1.4568111725277981</v>
      </c>
      <c r="O557" s="18">
        <f t="shared" ca="1" si="301"/>
        <v>1.4282462475762727</v>
      </c>
      <c r="P557" s="18">
        <f t="shared" ca="1" si="301"/>
        <v>1.4002414191924244</v>
      </c>
      <c r="Q557" s="18">
        <f t="shared" ca="1" si="301"/>
        <v>1.372785705090612</v>
      </c>
      <c r="R557" s="18">
        <f t="shared" ca="1" si="301"/>
        <v>1.3458683383241292</v>
      </c>
      <c r="S557" s="18">
        <f t="shared" ca="1" si="301"/>
        <v>1.3194787630628722</v>
      </c>
      <c r="T557" s="18">
        <f t="shared" ca="1" si="301"/>
        <v>1.2936066304537961</v>
      </c>
      <c r="U557" s="18">
        <f t="shared" ca="1" si="302"/>
        <v>1.2682417945625453</v>
      </c>
      <c r="V557" s="18">
        <f t="shared" ca="1" si="302"/>
        <v>1.243374308394652</v>
      </c>
      <c r="W557" s="18">
        <f t="shared" ca="1" si="302"/>
        <v>1.2189944199947571</v>
      </c>
      <c r="X557" s="18">
        <f t="shared" ca="1" si="302"/>
        <v>1.1950925686223108</v>
      </c>
      <c r="Y557" s="18">
        <f t="shared" ca="1" si="302"/>
        <v>1.1716593810022655</v>
      </c>
      <c r="Z557" s="18">
        <f t="shared" ca="1" si="302"/>
        <v>1.1486856676492798</v>
      </c>
      <c r="AA557" s="18">
        <f t="shared" ca="1" si="302"/>
        <v>1.1261624192640001</v>
      </c>
      <c r="AB557" s="18">
        <f t="shared" ca="1" si="302"/>
        <v>1.1040808032</v>
      </c>
      <c r="AC557" s="18">
        <f t="shared" ca="1" si="302"/>
        <v>1.08243216</v>
      </c>
      <c r="AD557" s="18">
        <f t="shared" ca="1" si="302"/>
        <v>1.0612079999999999</v>
      </c>
      <c r="AE557" s="18">
        <f t="shared" ca="1" si="303"/>
        <v>1.0404</v>
      </c>
      <c r="AF557" s="18">
        <f t="shared" ca="1" si="303"/>
        <v>1.02</v>
      </c>
      <c r="AG557" s="18">
        <f t="shared" ca="1" si="303"/>
        <v>1</v>
      </c>
      <c r="AH557" s="18">
        <f t="shared" ca="1" si="303"/>
        <v>0</v>
      </c>
      <c r="AI557" s="18">
        <f t="shared" ca="1" si="303"/>
        <v>0</v>
      </c>
      <c r="AJ557" s="18">
        <f t="shared" ca="1" si="303"/>
        <v>0</v>
      </c>
      <c r="AK557" s="18">
        <f t="shared" ca="1" si="303"/>
        <v>0</v>
      </c>
      <c r="AL557" s="18">
        <f t="shared" ca="1" si="303"/>
        <v>0</v>
      </c>
      <c r="AM557" s="18">
        <f t="shared" ca="1" si="303"/>
        <v>0</v>
      </c>
      <c r="AN557" s="18">
        <f t="shared" ca="1" si="303"/>
        <v>0</v>
      </c>
      <c r="AO557" s="18">
        <f t="shared" ca="1" si="304"/>
        <v>0</v>
      </c>
      <c r="AP557" s="18">
        <f t="shared" ca="1" si="304"/>
        <v>0</v>
      </c>
      <c r="AQ557" s="18">
        <f t="shared" ca="1" si="304"/>
        <v>0</v>
      </c>
      <c r="AR557" s="18">
        <f t="shared" ca="1" si="304"/>
        <v>0</v>
      </c>
      <c r="AS557" s="18">
        <f t="shared" ca="1" si="304"/>
        <v>0</v>
      </c>
      <c r="AT557" s="18">
        <f t="shared" ca="1" si="304"/>
        <v>0</v>
      </c>
      <c r="AU557" s="18">
        <f t="shared" ca="1" si="304"/>
        <v>0</v>
      </c>
      <c r="AV557" s="18">
        <f t="shared" ca="1" si="304"/>
        <v>0</v>
      </c>
      <c r="AW557" s="18">
        <f t="shared" ca="1" si="304"/>
        <v>0</v>
      </c>
      <c r="AX557" s="18">
        <f t="shared" ca="1" si="304"/>
        <v>0</v>
      </c>
      <c r="AY557" s="18">
        <f t="shared" ca="1" si="305"/>
        <v>0</v>
      </c>
      <c r="AZ557" s="18">
        <f t="shared" ca="1" si="305"/>
        <v>0</v>
      </c>
      <c r="BA557" s="18">
        <f t="shared" ca="1" si="305"/>
        <v>0</v>
      </c>
      <c r="BB557" s="18">
        <f t="shared" ca="1" si="305"/>
        <v>0</v>
      </c>
      <c r="BC557" s="18">
        <f t="shared" ca="1" si="305"/>
        <v>0</v>
      </c>
      <c r="BD557" s="18">
        <f t="shared" ca="1" si="305"/>
        <v>0</v>
      </c>
      <c r="BE557" s="18">
        <f t="shared" ca="1" si="305"/>
        <v>0</v>
      </c>
      <c r="BF557" s="18">
        <f t="shared" ca="1" si="305"/>
        <v>0</v>
      </c>
      <c r="BG557" s="18">
        <f t="shared" ca="1" si="305"/>
        <v>0</v>
      </c>
      <c r="BH557" s="18">
        <f t="shared" ca="1" si="305"/>
        <v>0</v>
      </c>
    </row>
    <row r="558" spans="8:60" x14ac:dyDescent="0.35">
      <c r="H558" s="2" t="str">
        <f t="shared" si="293"/>
        <v>PPA_2.0</v>
      </c>
      <c r="I558">
        <f t="shared" si="294"/>
        <v>11</v>
      </c>
      <c r="J558">
        <f t="shared" si="295"/>
        <v>23</v>
      </c>
      <c r="K558" s="18">
        <f t="shared" ca="1" si="301"/>
        <v>1.576899264191397</v>
      </c>
      <c r="L558" s="18">
        <f t="shared" ca="1" si="301"/>
        <v>1.5459796707758797</v>
      </c>
      <c r="M558" s="18">
        <f t="shared" ca="1" si="301"/>
        <v>1.5156663438979212</v>
      </c>
      <c r="N558" s="18">
        <f t="shared" ca="1" si="301"/>
        <v>1.4859473959783542</v>
      </c>
      <c r="O558" s="18">
        <f t="shared" ca="1" si="301"/>
        <v>1.4568111725277981</v>
      </c>
      <c r="P558" s="18">
        <f t="shared" ca="1" si="301"/>
        <v>1.4282462475762727</v>
      </c>
      <c r="Q558" s="18">
        <f t="shared" ca="1" si="301"/>
        <v>1.4002414191924244</v>
      </c>
      <c r="R558" s="18">
        <f t="shared" ca="1" si="301"/>
        <v>1.372785705090612</v>
      </c>
      <c r="S558" s="18">
        <f t="shared" ca="1" si="301"/>
        <v>1.3458683383241292</v>
      </c>
      <c r="T558" s="18">
        <f t="shared" ca="1" si="301"/>
        <v>1.3194787630628722</v>
      </c>
      <c r="U558" s="18">
        <f t="shared" ca="1" si="302"/>
        <v>1.2936066304537961</v>
      </c>
      <c r="V558" s="18">
        <f t="shared" ca="1" si="302"/>
        <v>1.2682417945625453</v>
      </c>
      <c r="W558" s="18">
        <f t="shared" ca="1" si="302"/>
        <v>1.243374308394652</v>
      </c>
      <c r="X558" s="18">
        <f t="shared" ca="1" si="302"/>
        <v>1.2189944199947571</v>
      </c>
      <c r="Y558" s="18">
        <f t="shared" ca="1" si="302"/>
        <v>1.1950925686223108</v>
      </c>
      <c r="Z558" s="18">
        <f t="shared" ca="1" si="302"/>
        <v>1.1716593810022655</v>
      </c>
      <c r="AA558" s="18">
        <f t="shared" ca="1" si="302"/>
        <v>1.1486856676492798</v>
      </c>
      <c r="AB558" s="18">
        <f t="shared" ca="1" si="302"/>
        <v>1.1261624192640001</v>
      </c>
      <c r="AC558" s="18">
        <f t="shared" ca="1" si="302"/>
        <v>1.1040808032</v>
      </c>
      <c r="AD558" s="18">
        <f t="shared" ca="1" si="302"/>
        <v>1.08243216</v>
      </c>
      <c r="AE558" s="18">
        <f t="shared" ca="1" si="303"/>
        <v>1.0612079999999999</v>
      </c>
      <c r="AF558" s="18">
        <f t="shared" ca="1" si="303"/>
        <v>1.0404</v>
      </c>
      <c r="AG558" s="18">
        <f t="shared" ca="1" si="303"/>
        <v>1.02</v>
      </c>
      <c r="AH558" s="18">
        <f t="shared" ca="1" si="303"/>
        <v>1</v>
      </c>
      <c r="AI558" s="18">
        <f t="shared" ca="1" si="303"/>
        <v>0</v>
      </c>
      <c r="AJ558" s="18">
        <f t="shared" ca="1" si="303"/>
        <v>0</v>
      </c>
      <c r="AK558" s="18">
        <f t="shared" ca="1" si="303"/>
        <v>0</v>
      </c>
      <c r="AL558" s="18">
        <f t="shared" ca="1" si="303"/>
        <v>0</v>
      </c>
      <c r="AM558" s="18">
        <f t="shared" ca="1" si="303"/>
        <v>0</v>
      </c>
      <c r="AN558" s="18">
        <f t="shared" ca="1" si="303"/>
        <v>0</v>
      </c>
      <c r="AO558" s="18">
        <f t="shared" ca="1" si="304"/>
        <v>0</v>
      </c>
      <c r="AP558" s="18">
        <f t="shared" ca="1" si="304"/>
        <v>0</v>
      </c>
      <c r="AQ558" s="18">
        <f t="shared" ca="1" si="304"/>
        <v>0</v>
      </c>
      <c r="AR558" s="18">
        <f t="shared" ca="1" si="304"/>
        <v>0</v>
      </c>
      <c r="AS558" s="18">
        <f t="shared" ca="1" si="304"/>
        <v>0</v>
      </c>
      <c r="AT558" s="18">
        <f t="shared" ca="1" si="304"/>
        <v>0</v>
      </c>
      <c r="AU558" s="18">
        <f t="shared" ca="1" si="304"/>
        <v>0</v>
      </c>
      <c r="AV558" s="18">
        <f t="shared" ca="1" si="304"/>
        <v>0</v>
      </c>
      <c r="AW558" s="18">
        <f t="shared" ca="1" si="304"/>
        <v>0</v>
      </c>
      <c r="AX558" s="18">
        <f t="shared" ca="1" si="304"/>
        <v>0</v>
      </c>
      <c r="AY558" s="18">
        <f t="shared" ca="1" si="305"/>
        <v>0</v>
      </c>
      <c r="AZ558" s="18">
        <f t="shared" ca="1" si="305"/>
        <v>0</v>
      </c>
      <c r="BA558" s="18">
        <f t="shared" ca="1" si="305"/>
        <v>0</v>
      </c>
      <c r="BB558" s="18">
        <f t="shared" ca="1" si="305"/>
        <v>0</v>
      </c>
      <c r="BC558" s="18">
        <f t="shared" ca="1" si="305"/>
        <v>0</v>
      </c>
      <c r="BD558" s="18">
        <f t="shared" ca="1" si="305"/>
        <v>0</v>
      </c>
      <c r="BE558" s="18">
        <f t="shared" ca="1" si="305"/>
        <v>0</v>
      </c>
      <c r="BF558" s="18">
        <f t="shared" ca="1" si="305"/>
        <v>0</v>
      </c>
      <c r="BG558" s="18">
        <f t="shared" ca="1" si="305"/>
        <v>0</v>
      </c>
      <c r="BH558" s="18">
        <f t="shared" ca="1" si="305"/>
        <v>0</v>
      </c>
    </row>
    <row r="559" spans="8:60" x14ac:dyDescent="0.35">
      <c r="H559" s="2" t="str">
        <f t="shared" si="293"/>
        <v>PPA_2.0</v>
      </c>
      <c r="I559">
        <f t="shared" si="294"/>
        <v>11</v>
      </c>
      <c r="J559">
        <f t="shared" si="295"/>
        <v>24</v>
      </c>
      <c r="K559" s="18">
        <f t="shared" ca="1" si="301"/>
        <v>1.608437249475225</v>
      </c>
      <c r="L559" s="18">
        <f t="shared" ca="1" si="301"/>
        <v>1.576899264191397</v>
      </c>
      <c r="M559" s="18">
        <f t="shared" ca="1" si="301"/>
        <v>1.5459796707758797</v>
      </c>
      <c r="N559" s="18">
        <f t="shared" ca="1" si="301"/>
        <v>1.5156663438979212</v>
      </c>
      <c r="O559" s="18">
        <f t="shared" ca="1" si="301"/>
        <v>1.4859473959783542</v>
      </c>
      <c r="P559" s="18">
        <f t="shared" ca="1" si="301"/>
        <v>1.4568111725277981</v>
      </c>
      <c r="Q559" s="18">
        <f t="shared" ca="1" si="301"/>
        <v>1.4282462475762727</v>
      </c>
      <c r="R559" s="18">
        <f t="shared" ca="1" si="301"/>
        <v>1.4002414191924244</v>
      </c>
      <c r="S559" s="18">
        <f t="shared" ca="1" si="301"/>
        <v>1.372785705090612</v>
      </c>
      <c r="T559" s="18">
        <f t="shared" ca="1" si="301"/>
        <v>1.3458683383241292</v>
      </c>
      <c r="U559" s="18">
        <f t="shared" ca="1" si="302"/>
        <v>1.3194787630628722</v>
      </c>
      <c r="V559" s="18">
        <f t="shared" ca="1" si="302"/>
        <v>1.2936066304537961</v>
      </c>
      <c r="W559" s="18">
        <f t="shared" ca="1" si="302"/>
        <v>1.2682417945625453</v>
      </c>
      <c r="X559" s="18">
        <f t="shared" ca="1" si="302"/>
        <v>1.243374308394652</v>
      </c>
      <c r="Y559" s="18">
        <f t="shared" ca="1" si="302"/>
        <v>1.2189944199947571</v>
      </c>
      <c r="Z559" s="18">
        <f t="shared" ca="1" si="302"/>
        <v>1.1950925686223108</v>
      </c>
      <c r="AA559" s="18">
        <f t="shared" ca="1" si="302"/>
        <v>1.1716593810022655</v>
      </c>
      <c r="AB559" s="18">
        <f t="shared" ca="1" si="302"/>
        <v>1.1486856676492798</v>
      </c>
      <c r="AC559" s="18">
        <f t="shared" ca="1" si="302"/>
        <v>1.1261624192640001</v>
      </c>
      <c r="AD559" s="18">
        <f t="shared" ca="1" si="302"/>
        <v>1.1040808032</v>
      </c>
      <c r="AE559" s="18">
        <f t="shared" ca="1" si="303"/>
        <v>1.08243216</v>
      </c>
      <c r="AF559" s="18">
        <f t="shared" ca="1" si="303"/>
        <v>1.0612079999999999</v>
      </c>
      <c r="AG559" s="18">
        <f t="shared" ca="1" si="303"/>
        <v>1.0404</v>
      </c>
      <c r="AH559" s="18">
        <f t="shared" ca="1" si="303"/>
        <v>1.02</v>
      </c>
      <c r="AI559" s="18">
        <f t="shared" ca="1" si="303"/>
        <v>1</v>
      </c>
      <c r="AJ559" s="18">
        <f t="shared" ca="1" si="303"/>
        <v>0</v>
      </c>
      <c r="AK559" s="18">
        <f t="shared" ca="1" si="303"/>
        <v>0</v>
      </c>
      <c r="AL559" s="18">
        <f t="shared" ca="1" si="303"/>
        <v>0</v>
      </c>
      <c r="AM559" s="18">
        <f t="shared" ca="1" si="303"/>
        <v>0</v>
      </c>
      <c r="AN559" s="18">
        <f t="shared" ca="1" si="303"/>
        <v>0</v>
      </c>
      <c r="AO559" s="18">
        <f t="shared" ca="1" si="304"/>
        <v>0</v>
      </c>
      <c r="AP559" s="18">
        <f t="shared" ca="1" si="304"/>
        <v>0</v>
      </c>
      <c r="AQ559" s="18">
        <f t="shared" ca="1" si="304"/>
        <v>0</v>
      </c>
      <c r="AR559" s="18">
        <f t="shared" ca="1" si="304"/>
        <v>0</v>
      </c>
      <c r="AS559" s="18">
        <f t="shared" ca="1" si="304"/>
        <v>0</v>
      </c>
      <c r="AT559" s="18">
        <f t="shared" ca="1" si="304"/>
        <v>0</v>
      </c>
      <c r="AU559" s="18">
        <f t="shared" ca="1" si="304"/>
        <v>0</v>
      </c>
      <c r="AV559" s="18">
        <f t="shared" ca="1" si="304"/>
        <v>0</v>
      </c>
      <c r="AW559" s="18">
        <f t="shared" ca="1" si="304"/>
        <v>0</v>
      </c>
      <c r="AX559" s="18">
        <f t="shared" ca="1" si="304"/>
        <v>0</v>
      </c>
      <c r="AY559" s="18">
        <f t="shared" ca="1" si="305"/>
        <v>0</v>
      </c>
      <c r="AZ559" s="18">
        <f t="shared" ca="1" si="305"/>
        <v>0</v>
      </c>
      <c r="BA559" s="18">
        <f t="shared" ca="1" si="305"/>
        <v>0</v>
      </c>
      <c r="BB559" s="18">
        <f t="shared" ca="1" si="305"/>
        <v>0</v>
      </c>
      <c r="BC559" s="18">
        <f t="shared" ca="1" si="305"/>
        <v>0</v>
      </c>
      <c r="BD559" s="18">
        <f t="shared" ca="1" si="305"/>
        <v>0</v>
      </c>
      <c r="BE559" s="18">
        <f t="shared" ca="1" si="305"/>
        <v>0</v>
      </c>
      <c r="BF559" s="18">
        <f t="shared" ca="1" si="305"/>
        <v>0</v>
      </c>
      <c r="BG559" s="18">
        <f t="shared" ca="1" si="305"/>
        <v>0</v>
      </c>
      <c r="BH559" s="18">
        <f t="shared" ca="1" si="305"/>
        <v>0</v>
      </c>
    </row>
    <row r="560" spans="8:60" x14ac:dyDescent="0.35">
      <c r="H560" s="2" t="str">
        <f t="shared" si="293"/>
        <v>PPA_2.0</v>
      </c>
      <c r="I560">
        <f t="shared" si="294"/>
        <v>11</v>
      </c>
      <c r="J560">
        <f t="shared" si="295"/>
        <v>25</v>
      </c>
      <c r="K560" s="18">
        <f t="shared" ca="1" si="301"/>
        <v>1.6406059944647295</v>
      </c>
      <c r="L560" s="18">
        <f t="shared" ca="1" si="301"/>
        <v>1.608437249475225</v>
      </c>
      <c r="M560" s="18">
        <f t="shared" ca="1" si="301"/>
        <v>1.576899264191397</v>
      </c>
      <c r="N560" s="18">
        <f t="shared" ca="1" si="301"/>
        <v>1.5459796707758797</v>
      </c>
      <c r="O560" s="18">
        <f t="shared" ca="1" si="301"/>
        <v>1.5156663438979212</v>
      </c>
      <c r="P560" s="18">
        <f t="shared" ca="1" si="301"/>
        <v>1.4859473959783542</v>
      </c>
      <c r="Q560" s="18">
        <f t="shared" ca="1" si="301"/>
        <v>1.4568111725277981</v>
      </c>
      <c r="R560" s="18">
        <f t="shared" ca="1" si="301"/>
        <v>1.4282462475762727</v>
      </c>
      <c r="S560" s="18">
        <f t="shared" ca="1" si="301"/>
        <v>1.4002414191924244</v>
      </c>
      <c r="T560" s="18">
        <f t="shared" ca="1" si="301"/>
        <v>1.372785705090612</v>
      </c>
      <c r="U560" s="18">
        <f t="shared" ca="1" si="302"/>
        <v>1.3458683383241292</v>
      </c>
      <c r="V560" s="18">
        <f t="shared" ca="1" si="302"/>
        <v>1.3194787630628722</v>
      </c>
      <c r="W560" s="18">
        <f t="shared" ca="1" si="302"/>
        <v>1.2936066304537961</v>
      </c>
      <c r="X560" s="18">
        <f t="shared" ca="1" si="302"/>
        <v>1.2682417945625453</v>
      </c>
      <c r="Y560" s="18">
        <f t="shared" ca="1" si="302"/>
        <v>1.243374308394652</v>
      </c>
      <c r="Z560" s="18">
        <f t="shared" ca="1" si="302"/>
        <v>1.2189944199947571</v>
      </c>
      <c r="AA560" s="18">
        <f t="shared" ca="1" si="302"/>
        <v>1.1950925686223108</v>
      </c>
      <c r="AB560" s="18">
        <f t="shared" ca="1" si="302"/>
        <v>1.1716593810022655</v>
      </c>
      <c r="AC560" s="18">
        <f t="shared" ca="1" si="302"/>
        <v>1.1486856676492798</v>
      </c>
      <c r="AD560" s="18">
        <f t="shared" ca="1" si="302"/>
        <v>1.1261624192640001</v>
      </c>
      <c r="AE560" s="18">
        <f t="shared" ca="1" si="303"/>
        <v>1.1040808032</v>
      </c>
      <c r="AF560" s="18">
        <f t="shared" ca="1" si="303"/>
        <v>1.08243216</v>
      </c>
      <c r="AG560" s="18">
        <f t="shared" ca="1" si="303"/>
        <v>1.0612079999999999</v>
      </c>
      <c r="AH560" s="18">
        <f t="shared" ca="1" si="303"/>
        <v>1.0404</v>
      </c>
      <c r="AI560" s="18">
        <f t="shared" ca="1" si="303"/>
        <v>1.02</v>
      </c>
      <c r="AJ560" s="18">
        <f t="shared" ca="1" si="303"/>
        <v>1</v>
      </c>
      <c r="AK560" s="18">
        <f t="shared" ca="1" si="303"/>
        <v>0</v>
      </c>
      <c r="AL560" s="18">
        <f t="shared" ca="1" si="303"/>
        <v>0</v>
      </c>
      <c r="AM560" s="18">
        <f t="shared" ca="1" si="303"/>
        <v>0</v>
      </c>
      <c r="AN560" s="18">
        <f t="shared" ca="1" si="303"/>
        <v>0</v>
      </c>
      <c r="AO560" s="18">
        <f t="shared" ca="1" si="304"/>
        <v>0</v>
      </c>
      <c r="AP560" s="18">
        <f t="shared" ca="1" si="304"/>
        <v>0</v>
      </c>
      <c r="AQ560" s="18">
        <f t="shared" ca="1" si="304"/>
        <v>0</v>
      </c>
      <c r="AR560" s="18">
        <f t="shared" ca="1" si="304"/>
        <v>0</v>
      </c>
      <c r="AS560" s="18">
        <f t="shared" ca="1" si="304"/>
        <v>0</v>
      </c>
      <c r="AT560" s="18">
        <f t="shared" ca="1" si="304"/>
        <v>0</v>
      </c>
      <c r="AU560" s="18">
        <f t="shared" ca="1" si="304"/>
        <v>0</v>
      </c>
      <c r="AV560" s="18">
        <f t="shared" ca="1" si="304"/>
        <v>0</v>
      </c>
      <c r="AW560" s="18">
        <f t="shared" ca="1" si="304"/>
        <v>0</v>
      </c>
      <c r="AX560" s="18">
        <f t="shared" ca="1" si="304"/>
        <v>0</v>
      </c>
      <c r="AY560" s="18">
        <f t="shared" ca="1" si="305"/>
        <v>0</v>
      </c>
      <c r="AZ560" s="18">
        <f t="shared" ca="1" si="305"/>
        <v>0</v>
      </c>
      <c r="BA560" s="18">
        <f t="shared" ca="1" si="305"/>
        <v>0</v>
      </c>
      <c r="BB560" s="18">
        <f t="shared" ca="1" si="305"/>
        <v>0</v>
      </c>
      <c r="BC560" s="18">
        <f t="shared" ca="1" si="305"/>
        <v>0</v>
      </c>
      <c r="BD560" s="18">
        <f t="shared" ca="1" si="305"/>
        <v>0</v>
      </c>
      <c r="BE560" s="18">
        <f t="shared" ca="1" si="305"/>
        <v>0</v>
      </c>
      <c r="BF560" s="18">
        <f t="shared" ca="1" si="305"/>
        <v>0</v>
      </c>
      <c r="BG560" s="18">
        <f t="shared" ca="1" si="305"/>
        <v>0</v>
      </c>
      <c r="BH560" s="18">
        <f t="shared" ca="1" si="305"/>
        <v>0</v>
      </c>
    </row>
    <row r="561" spans="8:60" x14ac:dyDescent="0.35">
      <c r="H561" s="2" t="str">
        <f t="shared" si="293"/>
        <v>PPA_2.0</v>
      </c>
      <c r="I561">
        <f t="shared" si="294"/>
        <v>11</v>
      </c>
      <c r="J561">
        <f t="shared" si="295"/>
        <v>26</v>
      </c>
      <c r="K561" s="18">
        <f t="shared" ca="1" si="301"/>
        <v>1.6734181143540243</v>
      </c>
      <c r="L561" s="18">
        <f t="shared" ca="1" si="301"/>
        <v>1.6406059944647295</v>
      </c>
      <c r="M561" s="18">
        <f t="shared" ca="1" si="301"/>
        <v>1.608437249475225</v>
      </c>
      <c r="N561" s="18">
        <f t="shared" ca="1" si="301"/>
        <v>1.576899264191397</v>
      </c>
      <c r="O561" s="18">
        <f t="shared" ca="1" si="301"/>
        <v>1.5459796707758797</v>
      </c>
      <c r="P561" s="18">
        <f t="shared" ca="1" si="301"/>
        <v>1.5156663438979212</v>
      </c>
      <c r="Q561" s="18">
        <f t="shared" ca="1" si="301"/>
        <v>1.4859473959783542</v>
      </c>
      <c r="R561" s="18">
        <f t="shared" ca="1" si="301"/>
        <v>1.4568111725277981</v>
      </c>
      <c r="S561" s="18">
        <f t="shared" ca="1" si="301"/>
        <v>1.4282462475762727</v>
      </c>
      <c r="T561" s="18">
        <f t="shared" ca="1" si="301"/>
        <v>1.4002414191924244</v>
      </c>
      <c r="U561" s="18">
        <f t="shared" ca="1" si="302"/>
        <v>1.372785705090612</v>
      </c>
      <c r="V561" s="18">
        <f t="shared" ca="1" si="302"/>
        <v>1.3458683383241292</v>
      </c>
      <c r="W561" s="18">
        <f t="shared" ca="1" si="302"/>
        <v>1.3194787630628722</v>
      </c>
      <c r="X561" s="18">
        <f t="shared" ca="1" si="302"/>
        <v>1.2936066304537961</v>
      </c>
      <c r="Y561" s="18">
        <f t="shared" ca="1" si="302"/>
        <v>1.2682417945625453</v>
      </c>
      <c r="Z561" s="18">
        <f t="shared" ca="1" si="302"/>
        <v>1.243374308394652</v>
      </c>
      <c r="AA561" s="18">
        <f t="shared" ca="1" si="302"/>
        <v>1.2189944199947571</v>
      </c>
      <c r="AB561" s="18">
        <f t="shared" ca="1" si="302"/>
        <v>1.1950925686223108</v>
      </c>
      <c r="AC561" s="18">
        <f t="shared" ca="1" si="302"/>
        <v>1.1716593810022655</v>
      </c>
      <c r="AD561" s="18">
        <f t="shared" ca="1" si="302"/>
        <v>1.1486856676492798</v>
      </c>
      <c r="AE561" s="18">
        <f t="shared" ca="1" si="303"/>
        <v>1.1261624192640001</v>
      </c>
      <c r="AF561" s="18">
        <f t="shared" ca="1" si="303"/>
        <v>1.1040808032</v>
      </c>
      <c r="AG561" s="18">
        <f t="shared" ca="1" si="303"/>
        <v>1.08243216</v>
      </c>
      <c r="AH561" s="18">
        <f t="shared" ca="1" si="303"/>
        <v>1.0612079999999999</v>
      </c>
      <c r="AI561" s="18">
        <f t="shared" ca="1" si="303"/>
        <v>1.0404</v>
      </c>
      <c r="AJ561" s="18">
        <f t="shared" ca="1" si="303"/>
        <v>1.02</v>
      </c>
      <c r="AK561" s="18">
        <f t="shared" ca="1" si="303"/>
        <v>1</v>
      </c>
      <c r="AL561" s="18">
        <f t="shared" ca="1" si="303"/>
        <v>0</v>
      </c>
      <c r="AM561" s="18">
        <f t="shared" ca="1" si="303"/>
        <v>0</v>
      </c>
      <c r="AN561" s="18">
        <f t="shared" ca="1" si="303"/>
        <v>0</v>
      </c>
      <c r="AO561" s="18">
        <f t="shared" ca="1" si="304"/>
        <v>0</v>
      </c>
      <c r="AP561" s="18">
        <f t="shared" ca="1" si="304"/>
        <v>0</v>
      </c>
      <c r="AQ561" s="18">
        <f t="shared" ca="1" si="304"/>
        <v>0</v>
      </c>
      <c r="AR561" s="18">
        <f t="shared" ca="1" si="304"/>
        <v>0</v>
      </c>
      <c r="AS561" s="18">
        <f t="shared" ca="1" si="304"/>
        <v>0</v>
      </c>
      <c r="AT561" s="18">
        <f t="shared" ca="1" si="304"/>
        <v>0</v>
      </c>
      <c r="AU561" s="18">
        <f t="shared" ca="1" si="304"/>
        <v>0</v>
      </c>
      <c r="AV561" s="18">
        <f t="shared" ca="1" si="304"/>
        <v>0</v>
      </c>
      <c r="AW561" s="18">
        <f t="shared" ca="1" si="304"/>
        <v>0</v>
      </c>
      <c r="AX561" s="18">
        <f t="shared" ca="1" si="304"/>
        <v>0</v>
      </c>
      <c r="AY561" s="18">
        <f t="shared" ca="1" si="305"/>
        <v>0</v>
      </c>
      <c r="AZ561" s="18">
        <f t="shared" ca="1" si="305"/>
        <v>0</v>
      </c>
      <c r="BA561" s="18">
        <f t="shared" ca="1" si="305"/>
        <v>0</v>
      </c>
      <c r="BB561" s="18">
        <f t="shared" ca="1" si="305"/>
        <v>0</v>
      </c>
      <c r="BC561" s="18">
        <f t="shared" ca="1" si="305"/>
        <v>0</v>
      </c>
      <c r="BD561" s="18">
        <f t="shared" ca="1" si="305"/>
        <v>0</v>
      </c>
      <c r="BE561" s="18">
        <f t="shared" ca="1" si="305"/>
        <v>0</v>
      </c>
      <c r="BF561" s="18">
        <f t="shared" ca="1" si="305"/>
        <v>0</v>
      </c>
      <c r="BG561" s="18">
        <f t="shared" ca="1" si="305"/>
        <v>0</v>
      </c>
      <c r="BH561" s="18">
        <f t="shared" ca="1" si="305"/>
        <v>0</v>
      </c>
    </row>
    <row r="562" spans="8:60" x14ac:dyDescent="0.35">
      <c r="H562" s="2" t="str">
        <f t="shared" si="293"/>
        <v>PPA_2.0</v>
      </c>
      <c r="I562">
        <f t="shared" si="294"/>
        <v>11</v>
      </c>
      <c r="J562">
        <f t="shared" si="295"/>
        <v>27</v>
      </c>
      <c r="K562" s="18">
        <f t="shared" ca="1" si="301"/>
        <v>1.7068864766411045</v>
      </c>
      <c r="L562" s="18">
        <f t="shared" ca="1" si="301"/>
        <v>1.6734181143540243</v>
      </c>
      <c r="M562" s="18">
        <f t="shared" ca="1" si="301"/>
        <v>1.6406059944647295</v>
      </c>
      <c r="N562" s="18">
        <f t="shared" ca="1" si="301"/>
        <v>1.608437249475225</v>
      </c>
      <c r="O562" s="18">
        <f t="shared" ca="1" si="301"/>
        <v>1.576899264191397</v>
      </c>
      <c r="P562" s="18">
        <f t="shared" ca="1" si="301"/>
        <v>1.5459796707758797</v>
      </c>
      <c r="Q562" s="18">
        <f t="shared" ca="1" si="301"/>
        <v>1.5156663438979212</v>
      </c>
      <c r="R562" s="18">
        <f t="shared" ca="1" si="301"/>
        <v>1.4859473959783542</v>
      </c>
      <c r="S562" s="18">
        <f t="shared" ca="1" si="301"/>
        <v>1.4568111725277981</v>
      </c>
      <c r="T562" s="18">
        <f t="shared" ca="1" si="301"/>
        <v>1.4282462475762727</v>
      </c>
      <c r="U562" s="18">
        <f t="shared" ca="1" si="302"/>
        <v>1.4002414191924244</v>
      </c>
      <c r="V562" s="18">
        <f t="shared" ca="1" si="302"/>
        <v>1.372785705090612</v>
      </c>
      <c r="W562" s="18">
        <f t="shared" ca="1" si="302"/>
        <v>1.3458683383241292</v>
      </c>
      <c r="X562" s="18">
        <f t="shared" ca="1" si="302"/>
        <v>1.3194787630628722</v>
      </c>
      <c r="Y562" s="18">
        <f t="shared" ca="1" si="302"/>
        <v>1.2936066304537961</v>
      </c>
      <c r="Z562" s="18">
        <f t="shared" ca="1" si="302"/>
        <v>1.2682417945625453</v>
      </c>
      <c r="AA562" s="18">
        <f t="shared" ca="1" si="302"/>
        <v>1.243374308394652</v>
      </c>
      <c r="AB562" s="18">
        <f t="shared" ca="1" si="302"/>
        <v>1.2189944199947571</v>
      </c>
      <c r="AC562" s="18">
        <f t="shared" ca="1" si="302"/>
        <v>1.1950925686223108</v>
      </c>
      <c r="AD562" s="18">
        <f t="shared" ca="1" si="302"/>
        <v>1.1716593810022655</v>
      </c>
      <c r="AE562" s="18">
        <f t="shared" ca="1" si="303"/>
        <v>1.1486856676492798</v>
      </c>
      <c r="AF562" s="18">
        <f t="shared" ca="1" si="303"/>
        <v>1.1261624192640001</v>
      </c>
      <c r="AG562" s="18">
        <f t="shared" ca="1" si="303"/>
        <v>1.1040808032</v>
      </c>
      <c r="AH562" s="18">
        <f t="shared" ca="1" si="303"/>
        <v>1.08243216</v>
      </c>
      <c r="AI562" s="18">
        <f t="shared" ca="1" si="303"/>
        <v>1.0612079999999999</v>
      </c>
      <c r="AJ562" s="18">
        <f t="shared" ca="1" si="303"/>
        <v>1.0404</v>
      </c>
      <c r="AK562" s="18">
        <f t="shared" ca="1" si="303"/>
        <v>1.02</v>
      </c>
      <c r="AL562" s="18">
        <f t="shared" ca="1" si="303"/>
        <v>1</v>
      </c>
      <c r="AM562" s="18">
        <f t="shared" ca="1" si="303"/>
        <v>0</v>
      </c>
      <c r="AN562" s="18">
        <f t="shared" ca="1" si="303"/>
        <v>0</v>
      </c>
      <c r="AO562" s="18">
        <f t="shared" ca="1" si="304"/>
        <v>0</v>
      </c>
      <c r="AP562" s="18">
        <f t="shared" ca="1" si="304"/>
        <v>0</v>
      </c>
      <c r="AQ562" s="18">
        <f t="shared" ca="1" si="304"/>
        <v>0</v>
      </c>
      <c r="AR562" s="18">
        <f t="shared" ca="1" si="304"/>
        <v>0</v>
      </c>
      <c r="AS562" s="18">
        <f t="shared" ca="1" si="304"/>
        <v>0</v>
      </c>
      <c r="AT562" s="18">
        <f t="shared" ca="1" si="304"/>
        <v>0</v>
      </c>
      <c r="AU562" s="18">
        <f t="shared" ca="1" si="304"/>
        <v>0</v>
      </c>
      <c r="AV562" s="18">
        <f t="shared" ca="1" si="304"/>
        <v>0</v>
      </c>
      <c r="AW562" s="18">
        <f t="shared" ca="1" si="304"/>
        <v>0</v>
      </c>
      <c r="AX562" s="18">
        <f t="shared" ca="1" si="304"/>
        <v>0</v>
      </c>
      <c r="AY562" s="18">
        <f t="shared" ca="1" si="305"/>
        <v>0</v>
      </c>
      <c r="AZ562" s="18">
        <f t="shared" ca="1" si="305"/>
        <v>0</v>
      </c>
      <c r="BA562" s="18">
        <f t="shared" ca="1" si="305"/>
        <v>0</v>
      </c>
      <c r="BB562" s="18">
        <f t="shared" ca="1" si="305"/>
        <v>0</v>
      </c>
      <c r="BC562" s="18">
        <f t="shared" ca="1" si="305"/>
        <v>0</v>
      </c>
      <c r="BD562" s="18">
        <f t="shared" ca="1" si="305"/>
        <v>0</v>
      </c>
      <c r="BE562" s="18">
        <f t="shared" ca="1" si="305"/>
        <v>0</v>
      </c>
      <c r="BF562" s="18">
        <f t="shared" ca="1" si="305"/>
        <v>0</v>
      </c>
      <c r="BG562" s="18">
        <f t="shared" ca="1" si="305"/>
        <v>0</v>
      </c>
      <c r="BH562" s="18">
        <f t="shared" ca="1" si="305"/>
        <v>0</v>
      </c>
    </row>
    <row r="563" spans="8:60" x14ac:dyDescent="0.35">
      <c r="H563" s="2" t="str">
        <f t="shared" si="293"/>
        <v>PPA_2.0</v>
      </c>
      <c r="I563">
        <f t="shared" si="294"/>
        <v>11</v>
      </c>
      <c r="J563">
        <f t="shared" si="295"/>
        <v>28</v>
      </c>
      <c r="K563" s="18">
        <f t="shared" ca="1" si="301"/>
        <v>1.7410242061739269</v>
      </c>
      <c r="L563" s="18">
        <f t="shared" ca="1" si="301"/>
        <v>1.7068864766411045</v>
      </c>
      <c r="M563" s="18">
        <f t="shared" ca="1" si="301"/>
        <v>1.6734181143540243</v>
      </c>
      <c r="N563" s="18">
        <f t="shared" ca="1" si="301"/>
        <v>1.6406059944647295</v>
      </c>
      <c r="O563" s="18">
        <f t="shared" ca="1" si="301"/>
        <v>1.608437249475225</v>
      </c>
      <c r="P563" s="18">
        <f t="shared" ca="1" si="301"/>
        <v>1.576899264191397</v>
      </c>
      <c r="Q563" s="18">
        <f t="shared" ca="1" si="301"/>
        <v>1.5459796707758797</v>
      </c>
      <c r="R563" s="18">
        <f t="shared" ca="1" si="301"/>
        <v>1.5156663438979212</v>
      </c>
      <c r="S563" s="18">
        <f t="shared" ca="1" si="301"/>
        <v>1.4859473959783542</v>
      </c>
      <c r="T563" s="18">
        <f t="shared" ca="1" si="301"/>
        <v>1.4568111725277981</v>
      </c>
      <c r="U563" s="18">
        <f t="shared" ca="1" si="302"/>
        <v>1.4282462475762727</v>
      </c>
      <c r="V563" s="18">
        <f t="shared" ca="1" si="302"/>
        <v>1.4002414191924244</v>
      </c>
      <c r="W563" s="18">
        <f t="shared" ca="1" si="302"/>
        <v>1.372785705090612</v>
      </c>
      <c r="X563" s="18">
        <f t="shared" ca="1" si="302"/>
        <v>1.3458683383241292</v>
      </c>
      <c r="Y563" s="18">
        <f t="shared" ca="1" si="302"/>
        <v>1.3194787630628722</v>
      </c>
      <c r="Z563" s="18">
        <f t="shared" ca="1" si="302"/>
        <v>1.2936066304537961</v>
      </c>
      <c r="AA563" s="18">
        <f t="shared" ca="1" si="302"/>
        <v>1.2682417945625453</v>
      </c>
      <c r="AB563" s="18">
        <f t="shared" ca="1" si="302"/>
        <v>1.243374308394652</v>
      </c>
      <c r="AC563" s="18">
        <f t="shared" ca="1" si="302"/>
        <v>1.2189944199947571</v>
      </c>
      <c r="AD563" s="18">
        <f t="shared" ca="1" si="302"/>
        <v>1.1950925686223108</v>
      </c>
      <c r="AE563" s="18">
        <f t="shared" ca="1" si="303"/>
        <v>1.1716593810022655</v>
      </c>
      <c r="AF563" s="18">
        <f t="shared" ca="1" si="303"/>
        <v>1.1486856676492798</v>
      </c>
      <c r="AG563" s="18">
        <f t="shared" ca="1" si="303"/>
        <v>1.1261624192640001</v>
      </c>
      <c r="AH563" s="18">
        <f t="shared" ca="1" si="303"/>
        <v>1.1040808032</v>
      </c>
      <c r="AI563" s="18">
        <f t="shared" ca="1" si="303"/>
        <v>1.08243216</v>
      </c>
      <c r="AJ563" s="18">
        <f t="shared" ca="1" si="303"/>
        <v>1.0612079999999999</v>
      </c>
      <c r="AK563" s="18">
        <f t="shared" ca="1" si="303"/>
        <v>1.0404</v>
      </c>
      <c r="AL563" s="18">
        <f t="shared" ca="1" si="303"/>
        <v>1.02</v>
      </c>
      <c r="AM563" s="18">
        <f t="shared" ca="1" si="303"/>
        <v>1</v>
      </c>
      <c r="AN563" s="18">
        <f t="shared" ca="1" si="303"/>
        <v>0</v>
      </c>
      <c r="AO563" s="18">
        <f t="shared" ca="1" si="304"/>
        <v>0</v>
      </c>
      <c r="AP563" s="18">
        <f t="shared" ca="1" si="304"/>
        <v>0</v>
      </c>
      <c r="AQ563" s="18">
        <f t="shared" ca="1" si="304"/>
        <v>0</v>
      </c>
      <c r="AR563" s="18">
        <f t="shared" ca="1" si="304"/>
        <v>0</v>
      </c>
      <c r="AS563" s="18">
        <f t="shared" ca="1" si="304"/>
        <v>0</v>
      </c>
      <c r="AT563" s="18">
        <f t="shared" ca="1" si="304"/>
        <v>0</v>
      </c>
      <c r="AU563" s="18">
        <f t="shared" ca="1" si="304"/>
        <v>0</v>
      </c>
      <c r="AV563" s="18">
        <f t="shared" ca="1" si="304"/>
        <v>0</v>
      </c>
      <c r="AW563" s="18">
        <f t="shared" ca="1" si="304"/>
        <v>0</v>
      </c>
      <c r="AX563" s="18">
        <f t="shared" ca="1" si="304"/>
        <v>0</v>
      </c>
      <c r="AY563" s="18">
        <f t="shared" ca="1" si="305"/>
        <v>0</v>
      </c>
      <c r="AZ563" s="18">
        <f t="shared" ca="1" si="305"/>
        <v>0</v>
      </c>
      <c r="BA563" s="18">
        <f t="shared" ca="1" si="305"/>
        <v>0</v>
      </c>
      <c r="BB563" s="18">
        <f t="shared" ca="1" si="305"/>
        <v>0</v>
      </c>
      <c r="BC563" s="18">
        <f t="shared" ca="1" si="305"/>
        <v>0</v>
      </c>
      <c r="BD563" s="18">
        <f t="shared" ca="1" si="305"/>
        <v>0</v>
      </c>
      <c r="BE563" s="18">
        <f t="shared" ca="1" si="305"/>
        <v>0</v>
      </c>
      <c r="BF563" s="18">
        <f t="shared" ca="1" si="305"/>
        <v>0</v>
      </c>
      <c r="BG563" s="18">
        <f t="shared" ca="1" si="305"/>
        <v>0</v>
      </c>
      <c r="BH563" s="18">
        <f t="shared" ca="1" si="305"/>
        <v>0</v>
      </c>
    </row>
    <row r="564" spans="8:60" x14ac:dyDescent="0.35">
      <c r="H564" s="2" t="str">
        <f t="shared" si="293"/>
        <v>PPA_2.0</v>
      </c>
      <c r="I564">
        <f t="shared" si="294"/>
        <v>11</v>
      </c>
      <c r="J564">
        <f t="shared" si="295"/>
        <v>29</v>
      </c>
      <c r="K564" s="18">
        <f t="shared" ca="1" si="301"/>
        <v>1.7758446902974052</v>
      </c>
      <c r="L564" s="18">
        <f t="shared" ca="1" si="301"/>
        <v>1.7410242061739269</v>
      </c>
      <c r="M564" s="18">
        <f t="shared" ca="1" si="301"/>
        <v>1.7068864766411045</v>
      </c>
      <c r="N564" s="18">
        <f t="shared" ca="1" si="301"/>
        <v>1.6734181143540243</v>
      </c>
      <c r="O564" s="18">
        <f t="shared" ca="1" si="301"/>
        <v>1.6406059944647295</v>
      </c>
      <c r="P564" s="18">
        <f t="shared" ca="1" si="301"/>
        <v>1.608437249475225</v>
      </c>
      <c r="Q564" s="18">
        <f t="shared" ca="1" si="301"/>
        <v>1.576899264191397</v>
      </c>
      <c r="R564" s="18">
        <f t="shared" ca="1" si="301"/>
        <v>1.5459796707758797</v>
      </c>
      <c r="S564" s="18">
        <f t="shared" ca="1" si="301"/>
        <v>1.5156663438979212</v>
      </c>
      <c r="T564" s="18">
        <f t="shared" ca="1" si="301"/>
        <v>1.4859473959783542</v>
      </c>
      <c r="U564" s="18">
        <f t="shared" ca="1" si="302"/>
        <v>1.4568111725277981</v>
      </c>
      <c r="V564" s="18">
        <f t="shared" ca="1" si="302"/>
        <v>1.4282462475762727</v>
      </c>
      <c r="W564" s="18">
        <f t="shared" ca="1" si="302"/>
        <v>1.4002414191924244</v>
      </c>
      <c r="X564" s="18">
        <f t="shared" ca="1" si="302"/>
        <v>1.372785705090612</v>
      </c>
      <c r="Y564" s="18">
        <f t="shared" ca="1" si="302"/>
        <v>1.3458683383241292</v>
      </c>
      <c r="Z564" s="18">
        <f t="shared" ca="1" si="302"/>
        <v>1.3194787630628722</v>
      </c>
      <c r="AA564" s="18">
        <f t="shared" ca="1" si="302"/>
        <v>1.2936066304537961</v>
      </c>
      <c r="AB564" s="18">
        <f t="shared" ca="1" si="302"/>
        <v>1.2682417945625453</v>
      </c>
      <c r="AC564" s="18">
        <f t="shared" ca="1" si="302"/>
        <v>1.243374308394652</v>
      </c>
      <c r="AD564" s="18">
        <f t="shared" ca="1" si="302"/>
        <v>1.2189944199947571</v>
      </c>
      <c r="AE564" s="18">
        <f t="shared" ca="1" si="303"/>
        <v>1.1950925686223108</v>
      </c>
      <c r="AF564" s="18">
        <f t="shared" ca="1" si="303"/>
        <v>1.1716593810022655</v>
      </c>
      <c r="AG564" s="18">
        <f t="shared" ca="1" si="303"/>
        <v>1.1486856676492798</v>
      </c>
      <c r="AH564" s="18">
        <f t="shared" ca="1" si="303"/>
        <v>1.1261624192640001</v>
      </c>
      <c r="AI564" s="18">
        <f t="shared" ca="1" si="303"/>
        <v>1.1040808032</v>
      </c>
      <c r="AJ564" s="18">
        <f t="shared" ca="1" si="303"/>
        <v>1.08243216</v>
      </c>
      <c r="AK564" s="18">
        <f t="shared" ca="1" si="303"/>
        <v>1.0612079999999999</v>
      </c>
      <c r="AL564" s="18">
        <f t="shared" ca="1" si="303"/>
        <v>1.0404</v>
      </c>
      <c r="AM564" s="18">
        <f t="shared" ca="1" si="303"/>
        <v>1.02</v>
      </c>
      <c r="AN564" s="18">
        <f t="shared" ca="1" si="303"/>
        <v>1</v>
      </c>
      <c r="AO564" s="18">
        <f t="shared" ca="1" si="304"/>
        <v>0</v>
      </c>
      <c r="AP564" s="18">
        <f t="shared" ca="1" si="304"/>
        <v>0</v>
      </c>
      <c r="AQ564" s="18">
        <f t="shared" ca="1" si="304"/>
        <v>0</v>
      </c>
      <c r="AR564" s="18">
        <f t="shared" ca="1" si="304"/>
        <v>0</v>
      </c>
      <c r="AS564" s="18">
        <f t="shared" ca="1" si="304"/>
        <v>0</v>
      </c>
      <c r="AT564" s="18">
        <f t="shared" ca="1" si="304"/>
        <v>0</v>
      </c>
      <c r="AU564" s="18">
        <f t="shared" ca="1" si="304"/>
        <v>0</v>
      </c>
      <c r="AV564" s="18">
        <f t="shared" ca="1" si="304"/>
        <v>0</v>
      </c>
      <c r="AW564" s="18">
        <f t="shared" ca="1" si="304"/>
        <v>0</v>
      </c>
      <c r="AX564" s="18">
        <f t="shared" ca="1" si="304"/>
        <v>0</v>
      </c>
      <c r="AY564" s="18">
        <f t="shared" ca="1" si="305"/>
        <v>0</v>
      </c>
      <c r="AZ564" s="18">
        <f t="shared" ca="1" si="305"/>
        <v>0</v>
      </c>
      <c r="BA564" s="18">
        <f t="shared" ca="1" si="305"/>
        <v>0</v>
      </c>
      <c r="BB564" s="18">
        <f t="shared" ca="1" si="305"/>
        <v>0</v>
      </c>
      <c r="BC564" s="18">
        <f t="shared" ca="1" si="305"/>
        <v>0</v>
      </c>
      <c r="BD564" s="18">
        <f t="shared" ca="1" si="305"/>
        <v>0</v>
      </c>
      <c r="BE564" s="18">
        <f t="shared" ca="1" si="305"/>
        <v>0</v>
      </c>
      <c r="BF564" s="18">
        <f t="shared" ca="1" si="305"/>
        <v>0</v>
      </c>
      <c r="BG564" s="18">
        <f t="shared" ca="1" si="305"/>
        <v>0</v>
      </c>
      <c r="BH564" s="18">
        <f t="shared" ca="1" si="305"/>
        <v>0</v>
      </c>
    </row>
    <row r="565" spans="8:60" x14ac:dyDescent="0.35">
      <c r="H565" s="2" t="str">
        <f t="shared" si="293"/>
        <v>PPA_2.0</v>
      </c>
      <c r="I565">
        <f t="shared" si="294"/>
        <v>11</v>
      </c>
      <c r="J565">
        <f t="shared" si="295"/>
        <v>30</v>
      </c>
      <c r="K565" s="18">
        <f t="shared" ref="K565:T574" ca="1" si="306">IF(K$24&gt;$J565,0,OFFSET($K$2,$I565,$J565-K$24))</f>
        <v>1.8113615841033535</v>
      </c>
      <c r="L565" s="18">
        <f t="shared" ca="1" si="306"/>
        <v>1.7758446902974052</v>
      </c>
      <c r="M565" s="18">
        <f t="shared" ca="1" si="306"/>
        <v>1.7410242061739269</v>
      </c>
      <c r="N565" s="18">
        <f t="shared" ca="1" si="306"/>
        <v>1.7068864766411045</v>
      </c>
      <c r="O565" s="18">
        <f t="shared" ca="1" si="306"/>
        <v>1.6734181143540243</v>
      </c>
      <c r="P565" s="18">
        <f t="shared" ca="1" si="306"/>
        <v>1.6406059944647295</v>
      </c>
      <c r="Q565" s="18">
        <f t="shared" ca="1" si="306"/>
        <v>1.608437249475225</v>
      </c>
      <c r="R565" s="18">
        <f t="shared" ca="1" si="306"/>
        <v>1.576899264191397</v>
      </c>
      <c r="S565" s="18">
        <f t="shared" ca="1" si="306"/>
        <v>1.5459796707758797</v>
      </c>
      <c r="T565" s="18">
        <f t="shared" ca="1" si="306"/>
        <v>1.5156663438979212</v>
      </c>
      <c r="U565" s="18">
        <f t="shared" ref="U565:AD574" ca="1" si="307">IF(U$24&gt;$J565,0,OFFSET($K$2,$I565,$J565-U$24))</f>
        <v>1.4859473959783542</v>
      </c>
      <c r="V565" s="18">
        <f t="shared" ca="1" si="307"/>
        <v>1.4568111725277981</v>
      </c>
      <c r="W565" s="18">
        <f t="shared" ca="1" si="307"/>
        <v>1.4282462475762727</v>
      </c>
      <c r="X565" s="18">
        <f t="shared" ca="1" si="307"/>
        <v>1.4002414191924244</v>
      </c>
      <c r="Y565" s="18">
        <f t="shared" ca="1" si="307"/>
        <v>1.372785705090612</v>
      </c>
      <c r="Z565" s="18">
        <f t="shared" ca="1" si="307"/>
        <v>1.3458683383241292</v>
      </c>
      <c r="AA565" s="18">
        <f t="shared" ca="1" si="307"/>
        <v>1.3194787630628722</v>
      </c>
      <c r="AB565" s="18">
        <f t="shared" ca="1" si="307"/>
        <v>1.2936066304537961</v>
      </c>
      <c r="AC565" s="18">
        <f t="shared" ca="1" si="307"/>
        <v>1.2682417945625453</v>
      </c>
      <c r="AD565" s="18">
        <f t="shared" ca="1" si="307"/>
        <v>1.243374308394652</v>
      </c>
      <c r="AE565" s="18">
        <f t="shared" ref="AE565:AN574" ca="1" si="308">IF(AE$24&gt;$J565,0,OFFSET($K$2,$I565,$J565-AE$24))</f>
        <v>1.2189944199947571</v>
      </c>
      <c r="AF565" s="18">
        <f t="shared" ca="1" si="308"/>
        <v>1.1950925686223108</v>
      </c>
      <c r="AG565" s="18">
        <f t="shared" ca="1" si="308"/>
        <v>1.1716593810022655</v>
      </c>
      <c r="AH565" s="18">
        <f t="shared" ca="1" si="308"/>
        <v>1.1486856676492798</v>
      </c>
      <c r="AI565" s="18">
        <f t="shared" ca="1" si="308"/>
        <v>1.1261624192640001</v>
      </c>
      <c r="AJ565" s="18">
        <f t="shared" ca="1" si="308"/>
        <v>1.1040808032</v>
      </c>
      <c r="AK565" s="18">
        <f t="shared" ca="1" si="308"/>
        <v>1.08243216</v>
      </c>
      <c r="AL565" s="18">
        <f t="shared" ca="1" si="308"/>
        <v>1.0612079999999999</v>
      </c>
      <c r="AM565" s="18">
        <f t="shared" ca="1" si="308"/>
        <v>1.0404</v>
      </c>
      <c r="AN565" s="18">
        <f t="shared" ca="1" si="308"/>
        <v>1.02</v>
      </c>
      <c r="AO565" s="18">
        <f t="shared" ref="AO565:AX574" ca="1" si="309">IF(AO$24&gt;$J565,0,OFFSET($K$2,$I565,$J565-AO$24))</f>
        <v>1</v>
      </c>
      <c r="AP565" s="18">
        <f t="shared" ca="1" si="309"/>
        <v>0</v>
      </c>
      <c r="AQ565" s="18">
        <f t="shared" ca="1" si="309"/>
        <v>0</v>
      </c>
      <c r="AR565" s="18">
        <f t="shared" ca="1" si="309"/>
        <v>0</v>
      </c>
      <c r="AS565" s="18">
        <f t="shared" ca="1" si="309"/>
        <v>0</v>
      </c>
      <c r="AT565" s="18">
        <f t="shared" ca="1" si="309"/>
        <v>0</v>
      </c>
      <c r="AU565" s="18">
        <f t="shared" ca="1" si="309"/>
        <v>0</v>
      </c>
      <c r="AV565" s="18">
        <f t="shared" ca="1" si="309"/>
        <v>0</v>
      </c>
      <c r="AW565" s="18">
        <f t="shared" ca="1" si="309"/>
        <v>0</v>
      </c>
      <c r="AX565" s="18">
        <f t="shared" ca="1" si="309"/>
        <v>0</v>
      </c>
      <c r="AY565" s="18">
        <f t="shared" ref="AY565:BH574" ca="1" si="310">IF(AY$24&gt;$J565,0,OFFSET($K$2,$I565,$J565-AY$24))</f>
        <v>0</v>
      </c>
      <c r="AZ565" s="18">
        <f t="shared" ca="1" si="310"/>
        <v>0</v>
      </c>
      <c r="BA565" s="18">
        <f t="shared" ca="1" si="310"/>
        <v>0</v>
      </c>
      <c r="BB565" s="18">
        <f t="shared" ca="1" si="310"/>
        <v>0</v>
      </c>
      <c r="BC565" s="18">
        <f t="shared" ca="1" si="310"/>
        <v>0</v>
      </c>
      <c r="BD565" s="18">
        <f t="shared" ca="1" si="310"/>
        <v>0</v>
      </c>
      <c r="BE565" s="18">
        <f t="shared" ca="1" si="310"/>
        <v>0</v>
      </c>
      <c r="BF565" s="18">
        <f t="shared" ca="1" si="310"/>
        <v>0</v>
      </c>
      <c r="BG565" s="18">
        <f t="shared" ca="1" si="310"/>
        <v>0</v>
      </c>
      <c r="BH565" s="18">
        <f t="shared" ca="1" si="310"/>
        <v>0</v>
      </c>
    </row>
    <row r="566" spans="8:60" x14ac:dyDescent="0.35">
      <c r="H566" s="2" t="str">
        <f t="shared" si="293"/>
        <v>PPA_2.0</v>
      </c>
      <c r="I566">
        <f t="shared" si="294"/>
        <v>11</v>
      </c>
      <c r="J566">
        <f t="shared" si="295"/>
        <v>31</v>
      </c>
      <c r="K566" s="18">
        <f t="shared" ca="1" si="306"/>
        <v>1.8475888157854201</v>
      </c>
      <c r="L566" s="18">
        <f t="shared" ca="1" si="306"/>
        <v>1.8113615841033535</v>
      </c>
      <c r="M566" s="18">
        <f t="shared" ca="1" si="306"/>
        <v>1.7758446902974052</v>
      </c>
      <c r="N566" s="18">
        <f t="shared" ca="1" si="306"/>
        <v>1.7410242061739269</v>
      </c>
      <c r="O566" s="18">
        <f t="shared" ca="1" si="306"/>
        <v>1.7068864766411045</v>
      </c>
      <c r="P566" s="18">
        <f t="shared" ca="1" si="306"/>
        <v>1.6734181143540243</v>
      </c>
      <c r="Q566" s="18">
        <f t="shared" ca="1" si="306"/>
        <v>1.6406059944647295</v>
      </c>
      <c r="R566" s="18">
        <f t="shared" ca="1" si="306"/>
        <v>1.608437249475225</v>
      </c>
      <c r="S566" s="18">
        <f t="shared" ca="1" si="306"/>
        <v>1.576899264191397</v>
      </c>
      <c r="T566" s="18">
        <f t="shared" ca="1" si="306"/>
        <v>1.5459796707758797</v>
      </c>
      <c r="U566" s="18">
        <f t="shared" ca="1" si="307"/>
        <v>1.5156663438979212</v>
      </c>
      <c r="V566" s="18">
        <f t="shared" ca="1" si="307"/>
        <v>1.4859473959783542</v>
      </c>
      <c r="W566" s="18">
        <f t="shared" ca="1" si="307"/>
        <v>1.4568111725277981</v>
      </c>
      <c r="X566" s="18">
        <f t="shared" ca="1" si="307"/>
        <v>1.4282462475762727</v>
      </c>
      <c r="Y566" s="18">
        <f t="shared" ca="1" si="307"/>
        <v>1.4002414191924244</v>
      </c>
      <c r="Z566" s="18">
        <f t="shared" ca="1" si="307"/>
        <v>1.372785705090612</v>
      </c>
      <c r="AA566" s="18">
        <f t="shared" ca="1" si="307"/>
        <v>1.3458683383241292</v>
      </c>
      <c r="AB566" s="18">
        <f t="shared" ca="1" si="307"/>
        <v>1.3194787630628722</v>
      </c>
      <c r="AC566" s="18">
        <f t="shared" ca="1" si="307"/>
        <v>1.2936066304537961</v>
      </c>
      <c r="AD566" s="18">
        <f t="shared" ca="1" si="307"/>
        <v>1.2682417945625453</v>
      </c>
      <c r="AE566" s="18">
        <f t="shared" ca="1" si="308"/>
        <v>1.243374308394652</v>
      </c>
      <c r="AF566" s="18">
        <f t="shared" ca="1" si="308"/>
        <v>1.2189944199947571</v>
      </c>
      <c r="AG566" s="18">
        <f t="shared" ca="1" si="308"/>
        <v>1.1950925686223108</v>
      </c>
      <c r="AH566" s="18">
        <f t="shared" ca="1" si="308"/>
        <v>1.1716593810022655</v>
      </c>
      <c r="AI566" s="18">
        <f t="shared" ca="1" si="308"/>
        <v>1.1486856676492798</v>
      </c>
      <c r="AJ566" s="18">
        <f t="shared" ca="1" si="308"/>
        <v>1.1261624192640001</v>
      </c>
      <c r="AK566" s="18">
        <f t="shared" ca="1" si="308"/>
        <v>1.1040808032</v>
      </c>
      <c r="AL566" s="18">
        <f t="shared" ca="1" si="308"/>
        <v>1.08243216</v>
      </c>
      <c r="AM566" s="18">
        <f t="shared" ca="1" si="308"/>
        <v>1.0612079999999999</v>
      </c>
      <c r="AN566" s="18">
        <f t="shared" ca="1" si="308"/>
        <v>1.0404</v>
      </c>
      <c r="AO566" s="18">
        <f t="shared" ca="1" si="309"/>
        <v>1.02</v>
      </c>
      <c r="AP566" s="18">
        <f t="shared" ca="1" si="309"/>
        <v>1</v>
      </c>
      <c r="AQ566" s="18">
        <f t="shared" ca="1" si="309"/>
        <v>0</v>
      </c>
      <c r="AR566" s="18">
        <f t="shared" ca="1" si="309"/>
        <v>0</v>
      </c>
      <c r="AS566" s="18">
        <f t="shared" ca="1" si="309"/>
        <v>0</v>
      </c>
      <c r="AT566" s="18">
        <f t="shared" ca="1" si="309"/>
        <v>0</v>
      </c>
      <c r="AU566" s="18">
        <f t="shared" ca="1" si="309"/>
        <v>0</v>
      </c>
      <c r="AV566" s="18">
        <f t="shared" ca="1" si="309"/>
        <v>0</v>
      </c>
      <c r="AW566" s="18">
        <f t="shared" ca="1" si="309"/>
        <v>0</v>
      </c>
      <c r="AX566" s="18">
        <f t="shared" ca="1" si="309"/>
        <v>0</v>
      </c>
      <c r="AY566" s="18">
        <f t="shared" ca="1" si="310"/>
        <v>0</v>
      </c>
      <c r="AZ566" s="18">
        <f t="shared" ca="1" si="310"/>
        <v>0</v>
      </c>
      <c r="BA566" s="18">
        <f t="shared" ca="1" si="310"/>
        <v>0</v>
      </c>
      <c r="BB566" s="18">
        <f t="shared" ca="1" si="310"/>
        <v>0</v>
      </c>
      <c r="BC566" s="18">
        <f t="shared" ca="1" si="310"/>
        <v>0</v>
      </c>
      <c r="BD566" s="18">
        <f t="shared" ca="1" si="310"/>
        <v>0</v>
      </c>
      <c r="BE566" s="18">
        <f t="shared" ca="1" si="310"/>
        <v>0</v>
      </c>
      <c r="BF566" s="18">
        <f t="shared" ca="1" si="310"/>
        <v>0</v>
      </c>
      <c r="BG566" s="18">
        <f t="shared" ca="1" si="310"/>
        <v>0</v>
      </c>
      <c r="BH566" s="18">
        <f t="shared" ca="1" si="310"/>
        <v>0</v>
      </c>
    </row>
    <row r="567" spans="8:60" x14ac:dyDescent="0.35">
      <c r="H567" s="2" t="str">
        <f t="shared" si="293"/>
        <v>PPA_2.0</v>
      </c>
      <c r="I567">
        <f t="shared" si="294"/>
        <v>11</v>
      </c>
      <c r="J567">
        <f t="shared" si="295"/>
        <v>32</v>
      </c>
      <c r="K567" s="18">
        <f t="shared" ca="1" si="306"/>
        <v>1.8845405921011289</v>
      </c>
      <c r="L567" s="18">
        <f t="shared" ca="1" si="306"/>
        <v>1.8475888157854201</v>
      </c>
      <c r="M567" s="18">
        <f t="shared" ca="1" si="306"/>
        <v>1.8113615841033535</v>
      </c>
      <c r="N567" s="18">
        <f t="shared" ca="1" si="306"/>
        <v>1.7758446902974052</v>
      </c>
      <c r="O567" s="18">
        <f t="shared" ca="1" si="306"/>
        <v>1.7410242061739269</v>
      </c>
      <c r="P567" s="18">
        <f t="shared" ca="1" si="306"/>
        <v>1.7068864766411045</v>
      </c>
      <c r="Q567" s="18">
        <f t="shared" ca="1" si="306"/>
        <v>1.6734181143540243</v>
      </c>
      <c r="R567" s="18">
        <f t="shared" ca="1" si="306"/>
        <v>1.6406059944647295</v>
      </c>
      <c r="S567" s="18">
        <f t="shared" ca="1" si="306"/>
        <v>1.608437249475225</v>
      </c>
      <c r="T567" s="18">
        <f t="shared" ca="1" si="306"/>
        <v>1.576899264191397</v>
      </c>
      <c r="U567" s="18">
        <f t="shared" ca="1" si="307"/>
        <v>1.5459796707758797</v>
      </c>
      <c r="V567" s="18">
        <f t="shared" ca="1" si="307"/>
        <v>1.5156663438979212</v>
      </c>
      <c r="W567" s="18">
        <f t="shared" ca="1" si="307"/>
        <v>1.4859473959783542</v>
      </c>
      <c r="X567" s="18">
        <f t="shared" ca="1" si="307"/>
        <v>1.4568111725277981</v>
      </c>
      <c r="Y567" s="18">
        <f t="shared" ca="1" si="307"/>
        <v>1.4282462475762727</v>
      </c>
      <c r="Z567" s="18">
        <f t="shared" ca="1" si="307"/>
        <v>1.4002414191924244</v>
      </c>
      <c r="AA567" s="18">
        <f t="shared" ca="1" si="307"/>
        <v>1.372785705090612</v>
      </c>
      <c r="AB567" s="18">
        <f t="shared" ca="1" si="307"/>
        <v>1.3458683383241292</v>
      </c>
      <c r="AC567" s="18">
        <f t="shared" ca="1" si="307"/>
        <v>1.3194787630628722</v>
      </c>
      <c r="AD567" s="18">
        <f t="shared" ca="1" si="307"/>
        <v>1.2936066304537961</v>
      </c>
      <c r="AE567" s="18">
        <f t="shared" ca="1" si="308"/>
        <v>1.2682417945625453</v>
      </c>
      <c r="AF567" s="18">
        <f t="shared" ca="1" si="308"/>
        <v>1.243374308394652</v>
      </c>
      <c r="AG567" s="18">
        <f t="shared" ca="1" si="308"/>
        <v>1.2189944199947571</v>
      </c>
      <c r="AH567" s="18">
        <f t="shared" ca="1" si="308"/>
        <v>1.1950925686223108</v>
      </c>
      <c r="AI567" s="18">
        <f t="shared" ca="1" si="308"/>
        <v>1.1716593810022655</v>
      </c>
      <c r="AJ567" s="18">
        <f t="shared" ca="1" si="308"/>
        <v>1.1486856676492798</v>
      </c>
      <c r="AK567" s="18">
        <f t="shared" ca="1" si="308"/>
        <v>1.1261624192640001</v>
      </c>
      <c r="AL567" s="18">
        <f t="shared" ca="1" si="308"/>
        <v>1.1040808032</v>
      </c>
      <c r="AM567" s="18">
        <f t="shared" ca="1" si="308"/>
        <v>1.08243216</v>
      </c>
      <c r="AN567" s="18">
        <f t="shared" ca="1" si="308"/>
        <v>1.0612079999999999</v>
      </c>
      <c r="AO567" s="18">
        <f t="shared" ca="1" si="309"/>
        <v>1.0404</v>
      </c>
      <c r="AP567" s="18">
        <f t="shared" ca="1" si="309"/>
        <v>1.02</v>
      </c>
      <c r="AQ567" s="18">
        <f t="shared" ca="1" si="309"/>
        <v>1</v>
      </c>
      <c r="AR567" s="18">
        <f t="shared" ca="1" si="309"/>
        <v>0</v>
      </c>
      <c r="AS567" s="18">
        <f t="shared" ca="1" si="309"/>
        <v>0</v>
      </c>
      <c r="AT567" s="18">
        <f t="shared" ca="1" si="309"/>
        <v>0</v>
      </c>
      <c r="AU567" s="18">
        <f t="shared" ca="1" si="309"/>
        <v>0</v>
      </c>
      <c r="AV567" s="18">
        <f t="shared" ca="1" si="309"/>
        <v>0</v>
      </c>
      <c r="AW567" s="18">
        <f t="shared" ca="1" si="309"/>
        <v>0</v>
      </c>
      <c r="AX567" s="18">
        <f t="shared" ca="1" si="309"/>
        <v>0</v>
      </c>
      <c r="AY567" s="18">
        <f t="shared" ca="1" si="310"/>
        <v>0</v>
      </c>
      <c r="AZ567" s="18">
        <f t="shared" ca="1" si="310"/>
        <v>0</v>
      </c>
      <c r="BA567" s="18">
        <f t="shared" ca="1" si="310"/>
        <v>0</v>
      </c>
      <c r="BB567" s="18">
        <f t="shared" ca="1" si="310"/>
        <v>0</v>
      </c>
      <c r="BC567" s="18">
        <f t="shared" ca="1" si="310"/>
        <v>0</v>
      </c>
      <c r="BD567" s="18">
        <f t="shared" ca="1" si="310"/>
        <v>0</v>
      </c>
      <c r="BE567" s="18">
        <f t="shared" ca="1" si="310"/>
        <v>0</v>
      </c>
      <c r="BF567" s="18">
        <f t="shared" ca="1" si="310"/>
        <v>0</v>
      </c>
      <c r="BG567" s="18">
        <f t="shared" ca="1" si="310"/>
        <v>0</v>
      </c>
      <c r="BH567" s="18">
        <f t="shared" ca="1" si="310"/>
        <v>0</v>
      </c>
    </row>
    <row r="568" spans="8:60" x14ac:dyDescent="0.35">
      <c r="H568" s="2" t="str">
        <f t="shared" si="293"/>
        <v>PPA_2.0</v>
      </c>
      <c r="I568">
        <f t="shared" si="294"/>
        <v>11</v>
      </c>
      <c r="J568">
        <f t="shared" si="295"/>
        <v>33</v>
      </c>
      <c r="K568" s="18">
        <f t="shared" ca="1" si="306"/>
        <v>1.9222314039431516</v>
      </c>
      <c r="L568" s="18">
        <f t="shared" ca="1" si="306"/>
        <v>1.8845405921011289</v>
      </c>
      <c r="M568" s="18">
        <f t="shared" ca="1" si="306"/>
        <v>1.8475888157854201</v>
      </c>
      <c r="N568" s="18">
        <f t="shared" ca="1" si="306"/>
        <v>1.8113615841033535</v>
      </c>
      <c r="O568" s="18">
        <f t="shared" ca="1" si="306"/>
        <v>1.7758446902974052</v>
      </c>
      <c r="P568" s="18">
        <f t="shared" ca="1" si="306"/>
        <v>1.7410242061739269</v>
      </c>
      <c r="Q568" s="18">
        <f t="shared" ca="1" si="306"/>
        <v>1.7068864766411045</v>
      </c>
      <c r="R568" s="18">
        <f t="shared" ca="1" si="306"/>
        <v>1.6734181143540243</v>
      </c>
      <c r="S568" s="18">
        <f t="shared" ca="1" si="306"/>
        <v>1.6406059944647295</v>
      </c>
      <c r="T568" s="18">
        <f t="shared" ca="1" si="306"/>
        <v>1.608437249475225</v>
      </c>
      <c r="U568" s="18">
        <f t="shared" ca="1" si="307"/>
        <v>1.576899264191397</v>
      </c>
      <c r="V568" s="18">
        <f t="shared" ca="1" si="307"/>
        <v>1.5459796707758797</v>
      </c>
      <c r="W568" s="18">
        <f t="shared" ca="1" si="307"/>
        <v>1.5156663438979212</v>
      </c>
      <c r="X568" s="18">
        <f t="shared" ca="1" si="307"/>
        <v>1.4859473959783542</v>
      </c>
      <c r="Y568" s="18">
        <f t="shared" ca="1" si="307"/>
        <v>1.4568111725277981</v>
      </c>
      <c r="Z568" s="18">
        <f t="shared" ca="1" si="307"/>
        <v>1.4282462475762727</v>
      </c>
      <c r="AA568" s="18">
        <f t="shared" ca="1" si="307"/>
        <v>1.4002414191924244</v>
      </c>
      <c r="AB568" s="18">
        <f t="shared" ca="1" si="307"/>
        <v>1.372785705090612</v>
      </c>
      <c r="AC568" s="18">
        <f t="shared" ca="1" si="307"/>
        <v>1.3458683383241292</v>
      </c>
      <c r="AD568" s="18">
        <f t="shared" ca="1" si="307"/>
        <v>1.3194787630628722</v>
      </c>
      <c r="AE568" s="18">
        <f t="shared" ca="1" si="308"/>
        <v>1.2936066304537961</v>
      </c>
      <c r="AF568" s="18">
        <f t="shared" ca="1" si="308"/>
        <v>1.2682417945625453</v>
      </c>
      <c r="AG568" s="18">
        <f t="shared" ca="1" si="308"/>
        <v>1.243374308394652</v>
      </c>
      <c r="AH568" s="18">
        <f t="shared" ca="1" si="308"/>
        <v>1.2189944199947571</v>
      </c>
      <c r="AI568" s="18">
        <f t="shared" ca="1" si="308"/>
        <v>1.1950925686223108</v>
      </c>
      <c r="AJ568" s="18">
        <f t="shared" ca="1" si="308"/>
        <v>1.1716593810022655</v>
      </c>
      <c r="AK568" s="18">
        <f t="shared" ca="1" si="308"/>
        <v>1.1486856676492798</v>
      </c>
      <c r="AL568" s="18">
        <f t="shared" ca="1" si="308"/>
        <v>1.1261624192640001</v>
      </c>
      <c r="AM568" s="18">
        <f t="shared" ca="1" si="308"/>
        <v>1.1040808032</v>
      </c>
      <c r="AN568" s="18">
        <f t="shared" ca="1" si="308"/>
        <v>1.08243216</v>
      </c>
      <c r="AO568" s="18">
        <f t="shared" ca="1" si="309"/>
        <v>1.0612079999999999</v>
      </c>
      <c r="AP568" s="18">
        <f t="shared" ca="1" si="309"/>
        <v>1.0404</v>
      </c>
      <c r="AQ568" s="18">
        <f t="shared" ca="1" si="309"/>
        <v>1.02</v>
      </c>
      <c r="AR568" s="18">
        <f t="shared" ca="1" si="309"/>
        <v>1</v>
      </c>
      <c r="AS568" s="18">
        <f t="shared" ca="1" si="309"/>
        <v>0</v>
      </c>
      <c r="AT568" s="18">
        <f t="shared" ca="1" si="309"/>
        <v>0</v>
      </c>
      <c r="AU568" s="18">
        <f t="shared" ca="1" si="309"/>
        <v>0</v>
      </c>
      <c r="AV568" s="18">
        <f t="shared" ca="1" si="309"/>
        <v>0</v>
      </c>
      <c r="AW568" s="18">
        <f t="shared" ca="1" si="309"/>
        <v>0</v>
      </c>
      <c r="AX568" s="18">
        <f t="shared" ca="1" si="309"/>
        <v>0</v>
      </c>
      <c r="AY568" s="18">
        <f t="shared" ca="1" si="310"/>
        <v>0</v>
      </c>
      <c r="AZ568" s="18">
        <f t="shared" ca="1" si="310"/>
        <v>0</v>
      </c>
      <c r="BA568" s="18">
        <f t="shared" ca="1" si="310"/>
        <v>0</v>
      </c>
      <c r="BB568" s="18">
        <f t="shared" ca="1" si="310"/>
        <v>0</v>
      </c>
      <c r="BC568" s="18">
        <f t="shared" ca="1" si="310"/>
        <v>0</v>
      </c>
      <c r="BD568" s="18">
        <f t="shared" ca="1" si="310"/>
        <v>0</v>
      </c>
      <c r="BE568" s="18">
        <f t="shared" ca="1" si="310"/>
        <v>0</v>
      </c>
      <c r="BF568" s="18">
        <f t="shared" ca="1" si="310"/>
        <v>0</v>
      </c>
      <c r="BG568" s="18">
        <f t="shared" ca="1" si="310"/>
        <v>0</v>
      </c>
      <c r="BH568" s="18">
        <f t="shared" ca="1" si="310"/>
        <v>0</v>
      </c>
    </row>
    <row r="569" spans="8:60" x14ac:dyDescent="0.35">
      <c r="H569" s="2" t="str">
        <f t="shared" si="293"/>
        <v>PPA_2.0</v>
      </c>
      <c r="I569">
        <f t="shared" si="294"/>
        <v>11</v>
      </c>
      <c r="J569">
        <f t="shared" si="295"/>
        <v>34</v>
      </c>
      <c r="K569" s="18">
        <f t="shared" ca="1" si="306"/>
        <v>1.9606760320220145</v>
      </c>
      <c r="L569" s="18">
        <f t="shared" ca="1" si="306"/>
        <v>1.9222314039431516</v>
      </c>
      <c r="M569" s="18">
        <f t="shared" ca="1" si="306"/>
        <v>1.8845405921011289</v>
      </c>
      <c r="N569" s="18">
        <f t="shared" ca="1" si="306"/>
        <v>1.8475888157854201</v>
      </c>
      <c r="O569" s="18">
        <f t="shared" ca="1" si="306"/>
        <v>1.8113615841033535</v>
      </c>
      <c r="P569" s="18">
        <f t="shared" ca="1" si="306"/>
        <v>1.7758446902974052</v>
      </c>
      <c r="Q569" s="18">
        <f t="shared" ca="1" si="306"/>
        <v>1.7410242061739269</v>
      </c>
      <c r="R569" s="18">
        <f t="shared" ca="1" si="306"/>
        <v>1.7068864766411045</v>
      </c>
      <c r="S569" s="18">
        <f t="shared" ca="1" si="306"/>
        <v>1.6734181143540243</v>
      </c>
      <c r="T569" s="18">
        <f t="shared" ca="1" si="306"/>
        <v>1.6406059944647295</v>
      </c>
      <c r="U569" s="18">
        <f t="shared" ca="1" si="307"/>
        <v>1.608437249475225</v>
      </c>
      <c r="V569" s="18">
        <f t="shared" ca="1" si="307"/>
        <v>1.576899264191397</v>
      </c>
      <c r="W569" s="18">
        <f t="shared" ca="1" si="307"/>
        <v>1.5459796707758797</v>
      </c>
      <c r="X569" s="18">
        <f t="shared" ca="1" si="307"/>
        <v>1.5156663438979212</v>
      </c>
      <c r="Y569" s="18">
        <f t="shared" ca="1" si="307"/>
        <v>1.4859473959783542</v>
      </c>
      <c r="Z569" s="18">
        <f t="shared" ca="1" si="307"/>
        <v>1.4568111725277981</v>
      </c>
      <c r="AA569" s="18">
        <f t="shared" ca="1" si="307"/>
        <v>1.4282462475762727</v>
      </c>
      <c r="AB569" s="18">
        <f t="shared" ca="1" si="307"/>
        <v>1.4002414191924244</v>
      </c>
      <c r="AC569" s="18">
        <f t="shared" ca="1" si="307"/>
        <v>1.372785705090612</v>
      </c>
      <c r="AD569" s="18">
        <f t="shared" ca="1" si="307"/>
        <v>1.3458683383241292</v>
      </c>
      <c r="AE569" s="18">
        <f t="shared" ca="1" si="308"/>
        <v>1.3194787630628722</v>
      </c>
      <c r="AF569" s="18">
        <f t="shared" ca="1" si="308"/>
        <v>1.2936066304537961</v>
      </c>
      <c r="AG569" s="18">
        <f t="shared" ca="1" si="308"/>
        <v>1.2682417945625453</v>
      </c>
      <c r="AH569" s="18">
        <f t="shared" ca="1" si="308"/>
        <v>1.243374308394652</v>
      </c>
      <c r="AI569" s="18">
        <f t="shared" ca="1" si="308"/>
        <v>1.2189944199947571</v>
      </c>
      <c r="AJ569" s="18">
        <f t="shared" ca="1" si="308"/>
        <v>1.1950925686223108</v>
      </c>
      <c r="AK569" s="18">
        <f t="shared" ca="1" si="308"/>
        <v>1.1716593810022655</v>
      </c>
      <c r="AL569" s="18">
        <f t="shared" ca="1" si="308"/>
        <v>1.1486856676492798</v>
      </c>
      <c r="AM569" s="18">
        <f t="shared" ca="1" si="308"/>
        <v>1.1261624192640001</v>
      </c>
      <c r="AN569" s="18">
        <f t="shared" ca="1" si="308"/>
        <v>1.1040808032</v>
      </c>
      <c r="AO569" s="18">
        <f t="shared" ca="1" si="309"/>
        <v>1.08243216</v>
      </c>
      <c r="AP569" s="18">
        <f t="shared" ca="1" si="309"/>
        <v>1.0612079999999999</v>
      </c>
      <c r="AQ569" s="18">
        <f t="shared" ca="1" si="309"/>
        <v>1.0404</v>
      </c>
      <c r="AR569" s="18">
        <f t="shared" ca="1" si="309"/>
        <v>1.02</v>
      </c>
      <c r="AS569" s="18">
        <f t="shared" ca="1" si="309"/>
        <v>1</v>
      </c>
      <c r="AT569" s="18">
        <f t="shared" ca="1" si="309"/>
        <v>0</v>
      </c>
      <c r="AU569" s="18">
        <f t="shared" ca="1" si="309"/>
        <v>0</v>
      </c>
      <c r="AV569" s="18">
        <f t="shared" ca="1" si="309"/>
        <v>0</v>
      </c>
      <c r="AW569" s="18">
        <f t="shared" ca="1" si="309"/>
        <v>0</v>
      </c>
      <c r="AX569" s="18">
        <f t="shared" ca="1" si="309"/>
        <v>0</v>
      </c>
      <c r="AY569" s="18">
        <f t="shared" ca="1" si="310"/>
        <v>0</v>
      </c>
      <c r="AZ569" s="18">
        <f t="shared" ca="1" si="310"/>
        <v>0</v>
      </c>
      <c r="BA569" s="18">
        <f t="shared" ca="1" si="310"/>
        <v>0</v>
      </c>
      <c r="BB569" s="18">
        <f t="shared" ca="1" si="310"/>
        <v>0</v>
      </c>
      <c r="BC569" s="18">
        <f t="shared" ca="1" si="310"/>
        <v>0</v>
      </c>
      <c r="BD569" s="18">
        <f t="shared" ca="1" si="310"/>
        <v>0</v>
      </c>
      <c r="BE569" s="18">
        <f t="shared" ca="1" si="310"/>
        <v>0</v>
      </c>
      <c r="BF569" s="18">
        <f t="shared" ca="1" si="310"/>
        <v>0</v>
      </c>
      <c r="BG569" s="18">
        <f t="shared" ca="1" si="310"/>
        <v>0</v>
      </c>
      <c r="BH569" s="18">
        <f t="shared" ca="1" si="310"/>
        <v>0</v>
      </c>
    </row>
    <row r="570" spans="8:60" x14ac:dyDescent="0.35">
      <c r="H570" s="2" t="str">
        <f t="shared" si="293"/>
        <v>PPA_2.0</v>
      </c>
      <c r="I570">
        <f t="shared" si="294"/>
        <v>11</v>
      </c>
      <c r="J570">
        <f t="shared" si="295"/>
        <v>35</v>
      </c>
      <c r="K570" s="18">
        <f t="shared" ca="1" si="306"/>
        <v>1.9998895526624547</v>
      </c>
      <c r="L570" s="18">
        <f t="shared" ca="1" si="306"/>
        <v>1.9606760320220145</v>
      </c>
      <c r="M570" s="18">
        <f t="shared" ca="1" si="306"/>
        <v>1.9222314039431516</v>
      </c>
      <c r="N570" s="18">
        <f t="shared" ca="1" si="306"/>
        <v>1.8845405921011289</v>
      </c>
      <c r="O570" s="18">
        <f t="shared" ca="1" si="306"/>
        <v>1.8475888157854201</v>
      </c>
      <c r="P570" s="18">
        <f t="shared" ca="1" si="306"/>
        <v>1.8113615841033535</v>
      </c>
      <c r="Q570" s="18">
        <f t="shared" ca="1" si="306"/>
        <v>1.7758446902974052</v>
      </c>
      <c r="R570" s="18">
        <f t="shared" ca="1" si="306"/>
        <v>1.7410242061739269</v>
      </c>
      <c r="S570" s="18">
        <f t="shared" ca="1" si="306"/>
        <v>1.7068864766411045</v>
      </c>
      <c r="T570" s="18">
        <f t="shared" ca="1" si="306"/>
        <v>1.6734181143540243</v>
      </c>
      <c r="U570" s="18">
        <f t="shared" ca="1" si="307"/>
        <v>1.6406059944647295</v>
      </c>
      <c r="V570" s="18">
        <f t="shared" ca="1" si="307"/>
        <v>1.608437249475225</v>
      </c>
      <c r="W570" s="18">
        <f t="shared" ca="1" si="307"/>
        <v>1.576899264191397</v>
      </c>
      <c r="X570" s="18">
        <f t="shared" ca="1" si="307"/>
        <v>1.5459796707758797</v>
      </c>
      <c r="Y570" s="18">
        <f t="shared" ca="1" si="307"/>
        <v>1.5156663438979212</v>
      </c>
      <c r="Z570" s="18">
        <f t="shared" ca="1" si="307"/>
        <v>1.4859473959783542</v>
      </c>
      <c r="AA570" s="18">
        <f t="shared" ca="1" si="307"/>
        <v>1.4568111725277981</v>
      </c>
      <c r="AB570" s="18">
        <f t="shared" ca="1" si="307"/>
        <v>1.4282462475762727</v>
      </c>
      <c r="AC570" s="18">
        <f t="shared" ca="1" si="307"/>
        <v>1.4002414191924244</v>
      </c>
      <c r="AD570" s="18">
        <f t="shared" ca="1" si="307"/>
        <v>1.372785705090612</v>
      </c>
      <c r="AE570" s="18">
        <f t="shared" ca="1" si="308"/>
        <v>1.3458683383241292</v>
      </c>
      <c r="AF570" s="18">
        <f t="shared" ca="1" si="308"/>
        <v>1.3194787630628722</v>
      </c>
      <c r="AG570" s="18">
        <f t="shared" ca="1" si="308"/>
        <v>1.2936066304537961</v>
      </c>
      <c r="AH570" s="18">
        <f t="shared" ca="1" si="308"/>
        <v>1.2682417945625453</v>
      </c>
      <c r="AI570" s="18">
        <f t="shared" ca="1" si="308"/>
        <v>1.243374308394652</v>
      </c>
      <c r="AJ570" s="18">
        <f t="shared" ca="1" si="308"/>
        <v>1.2189944199947571</v>
      </c>
      <c r="AK570" s="18">
        <f t="shared" ca="1" si="308"/>
        <v>1.1950925686223108</v>
      </c>
      <c r="AL570" s="18">
        <f t="shared" ca="1" si="308"/>
        <v>1.1716593810022655</v>
      </c>
      <c r="AM570" s="18">
        <f t="shared" ca="1" si="308"/>
        <v>1.1486856676492798</v>
      </c>
      <c r="AN570" s="18">
        <f t="shared" ca="1" si="308"/>
        <v>1.1261624192640001</v>
      </c>
      <c r="AO570" s="18">
        <f t="shared" ca="1" si="309"/>
        <v>1.1040808032</v>
      </c>
      <c r="AP570" s="18">
        <f t="shared" ca="1" si="309"/>
        <v>1.08243216</v>
      </c>
      <c r="AQ570" s="18">
        <f t="shared" ca="1" si="309"/>
        <v>1.0612079999999999</v>
      </c>
      <c r="AR570" s="18">
        <f t="shared" ca="1" si="309"/>
        <v>1.0404</v>
      </c>
      <c r="AS570" s="18">
        <f t="shared" ca="1" si="309"/>
        <v>1.02</v>
      </c>
      <c r="AT570" s="18">
        <f t="shared" ca="1" si="309"/>
        <v>1</v>
      </c>
      <c r="AU570" s="18">
        <f t="shared" ca="1" si="309"/>
        <v>0</v>
      </c>
      <c r="AV570" s="18">
        <f t="shared" ca="1" si="309"/>
        <v>0</v>
      </c>
      <c r="AW570" s="18">
        <f t="shared" ca="1" si="309"/>
        <v>0</v>
      </c>
      <c r="AX570" s="18">
        <f t="shared" ca="1" si="309"/>
        <v>0</v>
      </c>
      <c r="AY570" s="18">
        <f t="shared" ca="1" si="310"/>
        <v>0</v>
      </c>
      <c r="AZ570" s="18">
        <f t="shared" ca="1" si="310"/>
        <v>0</v>
      </c>
      <c r="BA570" s="18">
        <f t="shared" ca="1" si="310"/>
        <v>0</v>
      </c>
      <c r="BB570" s="18">
        <f t="shared" ca="1" si="310"/>
        <v>0</v>
      </c>
      <c r="BC570" s="18">
        <f t="shared" ca="1" si="310"/>
        <v>0</v>
      </c>
      <c r="BD570" s="18">
        <f t="shared" ca="1" si="310"/>
        <v>0</v>
      </c>
      <c r="BE570" s="18">
        <f t="shared" ca="1" si="310"/>
        <v>0</v>
      </c>
      <c r="BF570" s="18">
        <f t="shared" ca="1" si="310"/>
        <v>0</v>
      </c>
      <c r="BG570" s="18">
        <f t="shared" ca="1" si="310"/>
        <v>0</v>
      </c>
      <c r="BH570" s="18">
        <f t="shared" ca="1" si="310"/>
        <v>0</v>
      </c>
    </row>
    <row r="571" spans="8:60" x14ac:dyDescent="0.35">
      <c r="H571" s="2" t="str">
        <f t="shared" si="293"/>
        <v>PPA_2.0</v>
      </c>
      <c r="I571">
        <f t="shared" si="294"/>
        <v>11</v>
      </c>
      <c r="J571">
        <f t="shared" si="295"/>
        <v>36</v>
      </c>
      <c r="K571" s="18">
        <f t="shared" ca="1" si="306"/>
        <v>2.0398873437157037</v>
      </c>
      <c r="L571" s="18">
        <f t="shared" ca="1" si="306"/>
        <v>1.9998895526624547</v>
      </c>
      <c r="M571" s="18">
        <f t="shared" ca="1" si="306"/>
        <v>1.9606760320220145</v>
      </c>
      <c r="N571" s="18">
        <f t="shared" ca="1" si="306"/>
        <v>1.9222314039431516</v>
      </c>
      <c r="O571" s="18">
        <f t="shared" ca="1" si="306"/>
        <v>1.8845405921011289</v>
      </c>
      <c r="P571" s="18">
        <f t="shared" ca="1" si="306"/>
        <v>1.8475888157854201</v>
      </c>
      <c r="Q571" s="18">
        <f t="shared" ca="1" si="306"/>
        <v>1.8113615841033535</v>
      </c>
      <c r="R571" s="18">
        <f t="shared" ca="1" si="306"/>
        <v>1.7758446902974052</v>
      </c>
      <c r="S571" s="18">
        <f t="shared" ca="1" si="306"/>
        <v>1.7410242061739269</v>
      </c>
      <c r="T571" s="18">
        <f t="shared" ca="1" si="306"/>
        <v>1.7068864766411045</v>
      </c>
      <c r="U571" s="18">
        <f t="shared" ca="1" si="307"/>
        <v>1.6734181143540243</v>
      </c>
      <c r="V571" s="18">
        <f t="shared" ca="1" si="307"/>
        <v>1.6406059944647295</v>
      </c>
      <c r="W571" s="18">
        <f t="shared" ca="1" si="307"/>
        <v>1.608437249475225</v>
      </c>
      <c r="X571" s="18">
        <f t="shared" ca="1" si="307"/>
        <v>1.576899264191397</v>
      </c>
      <c r="Y571" s="18">
        <f t="shared" ca="1" si="307"/>
        <v>1.5459796707758797</v>
      </c>
      <c r="Z571" s="18">
        <f t="shared" ca="1" si="307"/>
        <v>1.5156663438979212</v>
      </c>
      <c r="AA571" s="18">
        <f t="shared" ca="1" si="307"/>
        <v>1.4859473959783542</v>
      </c>
      <c r="AB571" s="18">
        <f t="shared" ca="1" si="307"/>
        <v>1.4568111725277981</v>
      </c>
      <c r="AC571" s="18">
        <f t="shared" ca="1" si="307"/>
        <v>1.4282462475762727</v>
      </c>
      <c r="AD571" s="18">
        <f t="shared" ca="1" si="307"/>
        <v>1.4002414191924244</v>
      </c>
      <c r="AE571" s="18">
        <f t="shared" ca="1" si="308"/>
        <v>1.372785705090612</v>
      </c>
      <c r="AF571" s="18">
        <f t="shared" ca="1" si="308"/>
        <v>1.3458683383241292</v>
      </c>
      <c r="AG571" s="18">
        <f t="shared" ca="1" si="308"/>
        <v>1.3194787630628722</v>
      </c>
      <c r="AH571" s="18">
        <f t="shared" ca="1" si="308"/>
        <v>1.2936066304537961</v>
      </c>
      <c r="AI571" s="18">
        <f t="shared" ca="1" si="308"/>
        <v>1.2682417945625453</v>
      </c>
      <c r="AJ571" s="18">
        <f t="shared" ca="1" si="308"/>
        <v>1.243374308394652</v>
      </c>
      <c r="AK571" s="18">
        <f t="shared" ca="1" si="308"/>
        <v>1.2189944199947571</v>
      </c>
      <c r="AL571" s="18">
        <f t="shared" ca="1" si="308"/>
        <v>1.1950925686223108</v>
      </c>
      <c r="AM571" s="18">
        <f t="shared" ca="1" si="308"/>
        <v>1.1716593810022655</v>
      </c>
      <c r="AN571" s="18">
        <f t="shared" ca="1" si="308"/>
        <v>1.1486856676492798</v>
      </c>
      <c r="AO571" s="18">
        <f t="shared" ca="1" si="309"/>
        <v>1.1261624192640001</v>
      </c>
      <c r="AP571" s="18">
        <f t="shared" ca="1" si="309"/>
        <v>1.1040808032</v>
      </c>
      <c r="AQ571" s="18">
        <f t="shared" ca="1" si="309"/>
        <v>1.08243216</v>
      </c>
      <c r="AR571" s="18">
        <f t="shared" ca="1" si="309"/>
        <v>1.0612079999999999</v>
      </c>
      <c r="AS571" s="18">
        <f t="shared" ca="1" si="309"/>
        <v>1.0404</v>
      </c>
      <c r="AT571" s="18">
        <f t="shared" ca="1" si="309"/>
        <v>1.02</v>
      </c>
      <c r="AU571" s="18">
        <f t="shared" ca="1" si="309"/>
        <v>1</v>
      </c>
      <c r="AV571" s="18">
        <f t="shared" ca="1" si="309"/>
        <v>0</v>
      </c>
      <c r="AW571" s="18">
        <f t="shared" ca="1" si="309"/>
        <v>0</v>
      </c>
      <c r="AX571" s="18">
        <f t="shared" ca="1" si="309"/>
        <v>0</v>
      </c>
      <c r="AY571" s="18">
        <f t="shared" ca="1" si="310"/>
        <v>0</v>
      </c>
      <c r="AZ571" s="18">
        <f t="shared" ca="1" si="310"/>
        <v>0</v>
      </c>
      <c r="BA571" s="18">
        <f t="shared" ca="1" si="310"/>
        <v>0</v>
      </c>
      <c r="BB571" s="18">
        <f t="shared" ca="1" si="310"/>
        <v>0</v>
      </c>
      <c r="BC571" s="18">
        <f t="shared" ca="1" si="310"/>
        <v>0</v>
      </c>
      <c r="BD571" s="18">
        <f t="shared" ca="1" si="310"/>
        <v>0</v>
      </c>
      <c r="BE571" s="18">
        <f t="shared" ca="1" si="310"/>
        <v>0</v>
      </c>
      <c r="BF571" s="18">
        <f t="shared" ca="1" si="310"/>
        <v>0</v>
      </c>
      <c r="BG571" s="18">
        <f t="shared" ca="1" si="310"/>
        <v>0</v>
      </c>
      <c r="BH571" s="18">
        <f t="shared" ca="1" si="310"/>
        <v>0</v>
      </c>
    </row>
    <row r="572" spans="8:60" x14ac:dyDescent="0.35">
      <c r="H572" s="2" t="str">
        <f t="shared" si="293"/>
        <v>PPA_2.0</v>
      </c>
      <c r="I572">
        <f t="shared" si="294"/>
        <v>11</v>
      </c>
      <c r="J572">
        <f t="shared" si="295"/>
        <v>37</v>
      </c>
      <c r="K572" s="18">
        <f t="shared" ca="1" si="306"/>
        <v>2.080685090590018</v>
      </c>
      <c r="L572" s="18">
        <f t="shared" ca="1" si="306"/>
        <v>2.0398873437157037</v>
      </c>
      <c r="M572" s="18">
        <f t="shared" ca="1" si="306"/>
        <v>1.9998895526624547</v>
      </c>
      <c r="N572" s="18">
        <f t="shared" ca="1" si="306"/>
        <v>1.9606760320220145</v>
      </c>
      <c r="O572" s="18">
        <f t="shared" ca="1" si="306"/>
        <v>1.9222314039431516</v>
      </c>
      <c r="P572" s="18">
        <f t="shared" ca="1" si="306"/>
        <v>1.8845405921011289</v>
      </c>
      <c r="Q572" s="18">
        <f t="shared" ca="1" si="306"/>
        <v>1.8475888157854201</v>
      </c>
      <c r="R572" s="18">
        <f t="shared" ca="1" si="306"/>
        <v>1.8113615841033535</v>
      </c>
      <c r="S572" s="18">
        <f t="shared" ca="1" si="306"/>
        <v>1.7758446902974052</v>
      </c>
      <c r="T572" s="18">
        <f t="shared" ca="1" si="306"/>
        <v>1.7410242061739269</v>
      </c>
      <c r="U572" s="18">
        <f t="shared" ca="1" si="307"/>
        <v>1.7068864766411045</v>
      </c>
      <c r="V572" s="18">
        <f t="shared" ca="1" si="307"/>
        <v>1.6734181143540243</v>
      </c>
      <c r="W572" s="18">
        <f t="shared" ca="1" si="307"/>
        <v>1.6406059944647295</v>
      </c>
      <c r="X572" s="18">
        <f t="shared" ca="1" si="307"/>
        <v>1.608437249475225</v>
      </c>
      <c r="Y572" s="18">
        <f t="shared" ca="1" si="307"/>
        <v>1.576899264191397</v>
      </c>
      <c r="Z572" s="18">
        <f t="shared" ca="1" si="307"/>
        <v>1.5459796707758797</v>
      </c>
      <c r="AA572" s="18">
        <f t="shared" ca="1" si="307"/>
        <v>1.5156663438979212</v>
      </c>
      <c r="AB572" s="18">
        <f t="shared" ca="1" si="307"/>
        <v>1.4859473959783542</v>
      </c>
      <c r="AC572" s="18">
        <f t="shared" ca="1" si="307"/>
        <v>1.4568111725277981</v>
      </c>
      <c r="AD572" s="18">
        <f t="shared" ca="1" si="307"/>
        <v>1.4282462475762727</v>
      </c>
      <c r="AE572" s="18">
        <f t="shared" ca="1" si="308"/>
        <v>1.4002414191924244</v>
      </c>
      <c r="AF572" s="18">
        <f t="shared" ca="1" si="308"/>
        <v>1.372785705090612</v>
      </c>
      <c r="AG572" s="18">
        <f t="shared" ca="1" si="308"/>
        <v>1.3458683383241292</v>
      </c>
      <c r="AH572" s="18">
        <f t="shared" ca="1" si="308"/>
        <v>1.3194787630628722</v>
      </c>
      <c r="AI572" s="18">
        <f t="shared" ca="1" si="308"/>
        <v>1.2936066304537961</v>
      </c>
      <c r="AJ572" s="18">
        <f t="shared" ca="1" si="308"/>
        <v>1.2682417945625453</v>
      </c>
      <c r="AK572" s="18">
        <f t="shared" ca="1" si="308"/>
        <v>1.243374308394652</v>
      </c>
      <c r="AL572" s="18">
        <f t="shared" ca="1" si="308"/>
        <v>1.2189944199947571</v>
      </c>
      <c r="AM572" s="18">
        <f t="shared" ca="1" si="308"/>
        <v>1.1950925686223108</v>
      </c>
      <c r="AN572" s="18">
        <f t="shared" ca="1" si="308"/>
        <v>1.1716593810022655</v>
      </c>
      <c r="AO572" s="18">
        <f t="shared" ca="1" si="309"/>
        <v>1.1486856676492798</v>
      </c>
      <c r="AP572" s="18">
        <f t="shared" ca="1" si="309"/>
        <v>1.1261624192640001</v>
      </c>
      <c r="AQ572" s="18">
        <f t="shared" ca="1" si="309"/>
        <v>1.1040808032</v>
      </c>
      <c r="AR572" s="18">
        <f t="shared" ca="1" si="309"/>
        <v>1.08243216</v>
      </c>
      <c r="AS572" s="18">
        <f t="shared" ca="1" si="309"/>
        <v>1.0612079999999999</v>
      </c>
      <c r="AT572" s="18">
        <f t="shared" ca="1" si="309"/>
        <v>1.0404</v>
      </c>
      <c r="AU572" s="18">
        <f t="shared" ca="1" si="309"/>
        <v>1.02</v>
      </c>
      <c r="AV572" s="18">
        <f t="shared" ca="1" si="309"/>
        <v>1</v>
      </c>
      <c r="AW572" s="18">
        <f t="shared" ca="1" si="309"/>
        <v>0</v>
      </c>
      <c r="AX572" s="18">
        <f t="shared" ca="1" si="309"/>
        <v>0</v>
      </c>
      <c r="AY572" s="18">
        <f t="shared" ca="1" si="310"/>
        <v>0</v>
      </c>
      <c r="AZ572" s="18">
        <f t="shared" ca="1" si="310"/>
        <v>0</v>
      </c>
      <c r="BA572" s="18">
        <f t="shared" ca="1" si="310"/>
        <v>0</v>
      </c>
      <c r="BB572" s="18">
        <f t="shared" ca="1" si="310"/>
        <v>0</v>
      </c>
      <c r="BC572" s="18">
        <f t="shared" ca="1" si="310"/>
        <v>0</v>
      </c>
      <c r="BD572" s="18">
        <f t="shared" ca="1" si="310"/>
        <v>0</v>
      </c>
      <c r="BE572" s="18">
        <f t="shared" ca="1" si="310"/>
        <v>0</v>
      </c>
      <c r="BF572" s="18">
        <f t="shared" ca="1" si="310"/>
        <v>0</v>
      </c>
      <c r="BG572" s="18">
        <f t="shared" ca="1" si="310"/>
        <v>0</v>
      </c>
      <c r="BH572" s="18">
        <f t="shared" ca="1" si="310"/>
        <v>0</v>
      </c>
    </row>
    <row r="573" spans="8:60" x14ac:dyDescent="0.35">
      <c r="H573" s="2" t="str">
        <f t="shared" si="293"/>
        <v>PPA_2.0</v>
      </c>
      <c r="I573">
        <f t="shared" si="294"/>
        <v>11</v>
      </c>
      <c r="J573">
        <f t="shared" si="295"/>
        <v>38</v>
      </c>
      <c r="K573" s="18">
        <f t="shared" ca="1" si="306"/>
        <v>2.1222987924018186</v>
      </c>
      <c r="L573" s="18">
        <f t="shared" ca="1" si="306"/>
        <v>2.080685090590018</v>
      </c>
      <c r="M573" s="18">
        <f t="shared" ca="1" si="306"/>
        <v>2.0398873437157037</v>
      </c>
      <c r="N573" s="18">
        <f t="shared" ca="1" si="306"/>
        <v>1.9998895526624547</v>
      </c>
      <c r="O573" s="18">
        <f t="shared" ca="1" si="306"/>
        <v>1.9606760320220145</v>
      </c>
      <c r="P573" s="18">
        <f t="shared" ca="1" si="306"/>
        <v>1.9222314039431516</v>
      </c>
      <c r="Q573" s="18">
        <f t="shared" ca="1" si="306"/>
        <v>1.8845405921011289</v>
      </c>
      <c r="R573" s="18">
        <f t="shared" ca="1" si="306"/>
        <v>1.8475888157854201</v>
      </c>
      <c r="S573" s="18">
        <f t="shared" ca="1" si="306"/>
        <v>1.8113615841033535</v>
      </c>
      <c r="T573" s="18">
        <f t="shared" ca="1" si="306"/>
        <v>1.7758446902974052</v>
      </c>
      <c r="U573" s="18">
        <f t="shared" ca="1" si="307"/>
        <v>1.7410242061739269</v>
      </c>
      <c r="V573" s="18">
        <f t="shared" ca="1" si="307"/>
        <v>1.7068864766411045</v>
      </c>
      <c r="W573" s="18">
        <f t="shared" ca="1" si="307"/>
        <v>1.6734181143540243</v>
      </c>
      <c r="X573" s="18">
        <f t="shared" ca="1" si="307"/>
        <v>1.6406059944647295</v>
      </c>
      <c r="Y573" s="18">
        <f t="shared" ca="1" si="307"/>
        <v>1.608437249475225</v>
      </c>
      <c r="Z573" s="18">
        <f t="shared" ca="1" si="307"/>
        <v>1.576899264191397</v>
      </c>
      <c r="AA573" s="18">
        <f t="shared" ca="1" si="307"/>
        <v>1.5459796707758797</v>
      </c>
      <c r="AB573" s="18">
        <f t="shared" ca="1" si="307"/>
        <v>1.5156663438979212</v>
      </c>
      <c r="AC573" s="18">
        <f t="shared" ca="1" si="307"/>
        <v>1.4859473959783542</v>
      </c>
      <c r="AD573" s="18">
        <f t="shared" ca="1" si="307"/>
        <v>1.4568111725277981</v>
      </c>
      <c r="AE573" s="18">
        <f t="shared" ca="1" si="308"/>
        <v>1.4282462475762727</v>
      </c>
      <c r="AF573" s="18">
        <f t="shared" ca="1" si="308"/>
        <v>1.4002414191924244</v>
      </c>
      <c r="AG573" s="18">
        <f t="shared" ca="1" si="308"/>
        <v>1.372785705090612</v>
      </c>
      <c r="AH573" s="18">
        <f t="shared" ca="1" si="308"/>
        <v>1.3458683383241292</v>
      </c>
      <c r="AI573" s="18">
        <f t="shared" ca="1" si="308"/>
        <v>1.3194787630628722</v>
      </c>
      <c r="AJ573" s="18">
        <f t="shared" ca="1" si="308"/>
        <v>1.2936066304537961</v>
      </c>
      <c r="AK573" s="18">
        <f t="shared" ca="1" si="308"/>
        <v>1.2682417945625453</v>
      </c>
      <c r="AL573" s="18">
        <f t="shared" ca="1" si="308"/>
        <v>1.243374308394652</v>
      </c>
      <c r="AM573" s="18">
        <f t="shared" ca="1" si="308"/>
        <v>1.2189944199947571</v>
      </c>
      <c r="AN573" s="18">
        <f t="shared" ca="1" si="308"/>
        <v>1.1950925686223108</v>
      </c>
      <c r="AO573" s="18">
        <f t="shared" ca="1" si="309"/>
        <v>1.1716593810022655</v>
      </c>
      <c r="AP573" s="18">
        <f t="shared" ca="1" si="309"/>
        <v>1.1486856676492798</v>
      </c>
      <c r="AQ573" s="18">
        <f t="shared" ca="1" si="309"/>
        <v>1.1261624192640001</v>
      </c>
      <c r="AR573" s="18">
        <f t="shared" ca="1" si="309"/>
        <v>1.1040808032</v>
      </c>
      <c r="AS573" s="18">
        <f t="shared" ca="1" si="309"/>
        <v>1.08243216</v>
      </c>
      <c r="AT573" s="18">
        <f t="shared" ca="1" si="309"/>
        <v>1.0612079999999999</v>
      </c>
      <c r="AU573" s="18">
        <f t="shared" ca="1" si="309"/>
        <v>1.0404</v>
      </c>
      <c r="AV573" s="18">
        <f t="shared" ca="1" si="309"/>
        <v>1.02</v>
      </c>
      <c r="AW573" s="18">
        <f t="shared" ca="1" si="309"/>
        <v>1</v>
      </c>
      <c r="AX573" s="18">
        <f t="shared" ca="1" si="309"/>
        <v>0</v>
      </c>
      <c r="AY573" s="18">
        <f t="shared" ca="1" si="310"/>
        <v>0</v>
      </c>
      <c r="AZ573" s="18">
        <f t="shared" ca="1" si="310"/>
        <v>0</v>
      </c>
      <c r="BA573" s="18">
        <f t="shared" ca="1" si="310"/>
        <v>0</v>
      </c>
      <c r="BB573" s="18">
        <f t="shared" ca="1" si="310"/>
        <v>0</v>
      </c>
      <c r="BC573" s="18">
        <f t="shared" ca="1" si="310"/>
        <v>0</v>
      </c>
      <c r="BD573" s="18">
        <f t="shared" ca="1" si="310"/>
        <v>0</v>
      </c>
      <c r="BE573" s="18">
        <f t="shared" ca="1" si="310"/>
        <v>0</v>
      </c>
      <c r="BF573" s="18">
        <f t="shared" ca="1" si="310"/>
        <v>0</v>
      </c>
      <c r="BG573" s="18">
        <f t="shared" ca="1" si="310"/>
        <v>0</v>
      </c>
      <c r="BH573" s="18">
        <f t="shared" ca="1" si="310"/>
        <v>0</v>
      </c>
    </row>
    <row r="574" spans="8:60" x14ac:dyDescent="0.35">
      <c r="H574" s="2" t="str">
        <f t="shared" si="293"/>
        <v>PPA_2.0</v>
      </c>
      <c r="I574">
        <f t="shared" si="294"/>
        <v>11</v>
      </c>
      <c r="J574">
        <f t="shared" si="295"/>
        <v>39</v>
      </c>
      <c r="K574" s="18">
        <f t="shared" ca="1" si="306"/>
        <v>2.1647447682498542</v>
      </c>
      <c r="L574" s="18">
        <f t="shared" ca="1" si="306"/>
        <v>2.1222987924018186</v>
      </c>
      <c r="M574" s="18">
        <f t="shared" ca="1" si="306"/>
        <v>2.080685090590018</v>
      </c>
      <c r="N574" s="18">
        <f t="shared" ca="1" si="306"/>
        <v>2.0398873437157037</v>
      </c>
      <c r="O574" s="18">
        <f t="shared" ca="1" si="306"/>
        <v>1.9998895526624547</v>
      </c>
      <c r="P574" s="18">
        <f t="shared" ca="1" si="306"/>
        <v>1.9606760320220145</v>
      </c>
      <c r="Q574" s="18">
        <f t="shared" ca="1" si="306"/>
        <v>1.9222314039431516</v>
      </c>
      <c r="R574" s="18">
        <f t="shared" ca="1" si="306"/>
        <v>1.8845405921011289</v>
      </c>
      <c r="S574" s="18">
        <f t="shared" ca="1" si="306"/>
        <v>1.8475888157854201</v>
      </c>
      <c r="T574" s="18">
        <f t="shared" ca="1" si="306"/>
        <v>1.8113615841033535</v>
      </c>
      <c r="U574" s="18">
        <f t="shared" ca="1" si="307"/>
        <v>1.7758446902974052</v>
      </c>
      <c r="V574" s="18">
        <f t="shared" ca="1" si="307"/>
        <v>1.7410242061739269</v>
      </c>
      <c r="W574" s="18">
        <f t="shared" ca="1" si="307"/>
        <v>1.7068864766411045</v>
      </c>
      <c r="X574" s="18">
        <f t="shared" ca="1" si="307"/>
        <v>1.6734181143540243</v>
      </c>
      <c r="Y574" s="18">
        <f t="shared" ca="1" si="307"/>
        <v>1.6406059944647295</v>
      </c>
      <c r="Z574" s="18">
        <f t="shared" ca="1" si="307"/>
        <v>1.608437249475225</v>
      </c>
      <c r="AA574" s="18">
        <f t="shared" ca="1" si="307"/>
        <v>1.576899264191397</v>
      </c>
      <c r="AB574" s="18">
        <f t="shared" ca="1" si="307"/>
        <v>1.5459796707758797</v>
      </c>
      <c r="AC574" s="18">
        <f t="shared" ca="1" si="307"/>
        <v>1.5156663438979212</v>
      </c>
      <c r="AD574" s="18">
        <f t="shared" ca="1" si="307"/>
        <v>1.4859473959783542</v>
      </c>
      <c r="AE574" s="18">
        <f t="shared" ca="1" si="308"/>
        <v>1.4568111725277981</v>
      </c>
      <c r="AF574" s="18">
        <f t="shared" ca="1" si="308"/>
        <v>1.4282462475762727</v>
      </c>
      <c r="AG574" s="18">
        <f t="shared" ca="1" si="308"/>
        <v>1.4002414191924244</v>
      </c>
      <c r="AH574" s="18">
        <f t="shared" ca="1" si="308"/>
        <v>1.372785705090612</v>
      </c>
      <c r="AI574" s="18">
        <f t="shared" ca="1" si="308"/>
        <v>1.3458683383241292</v>
      </c>
      <c r="AJ574" s="18">
        <f t="shared" ca="1" si="308"/>
        <v>1.3194787630628722</v>
      </c>
      <c r="AK574" s="18">
        <f t="shared" ca="1" si="308"/>
        <v>1.2936066304537961</v>
      </c>
      <c r="AL574" s="18">
        <f t="shared" ca="1" si="308"/>
        <v>1.2682417945625453</v>
      </c>
      <c r="AM574" s="18">
        <f t="shared" ca="1" si="308"/>
        <v>1.243374308394652</v>
      </c>
      <c r="AN574" s="18">
        <f t="shared" ca="1" si="308"/>
        <v>1.2189944199947571</v>
      </c>
      <c r="AO574" s="18">
        <f t="shared" ca="1" si="309"/>
        <v>1.1950925686223108</v>
      </c>
      <c r="AP574" s="18">
        <f t="shared" ca="1" si="309"/>
        <v>1.1716593810022655</v>
      </c>
      <c r="AQ574" s="18">
        <f t="shared" ca="1" si="309"/>
        <v>1.1486856676492798</v>
      </c>
      <c r="AR574" s="18">
        <f t="shared" ca="1" si="309"/>
        <v>1.1261624192640001</v>
      </c>
      <c r="AS574" s="18">
        <f t="shared" ca="1" si="309"/>
        <v>1.1040808032</v>
      </c>
      <c r="AT574" s="18">
        <f t="shared" ca="1" si="309"/>
        <v>1.08243216</v>
      </c>
      <c r="AU574" s="18">
        <f t="shared" ca="1" si="309"/>
        <v>1.0612079999999999</v>
      </c>
      <c r="AV574" s="18">
        <f t="shared" ca="1" si="309"/>
        <v>1.0404</v>
      </c>
      <c r="AW574" s="18">
        <f t="shared" ca="1" si="309"/>
        <v>1.02</v>
      </c>
      <c r="AX574" s="18">
        <f t="shared" ca="1" si="309"/>
        <v>1</v>
      </c>
      <c r="AY574" s="18">
        <f t="shared" ca="1" si="310"/>
        <v>0</v>
      </c>
      <c r="AZ574" s="18">
        <f t="shared" ca="1" si="310"/>
        <v>0</v>
      </c>
      <c r="BA574" s="18">
        <f t="shared" ca="1" si="310"/>
        <v>0</v>
      </c>
      <c r="BB574" s="18">
        <f t="shared" ca="1" si="310"/>
        <v>0</v>
      </c>
      <c r="BC574" s="18">
        <f t="shared" ca="1" si="310"/>
        <v>0</v>
      </c>
      <c r="BD574" s="18">
        <f t="shared" ca="1" si="310"/>
        <v>0</v>
      </c>
      <c r="BE574" s="18">
        <f t="shared" ca="1" si="310"/>
        <v>0</v>
      </c>
      <c r="BF574" s="18">
        <f t="shared" ca="1" si="310"/>
        <v>0</v>
      </c>
      <c r="BG574" s="18">
        <f t="shared" ca="1" si="310"/>
        <v>0</v>
      </c>
      <c r="BH574" s="18">
        <f t="shared" ca="1" si="310"/>
        <v>0</v>
      </c>
    </row>
    <row r="575" spans="8:60" x14ac:dyDescent="0.35">
      <c r="H575" s="2" t="str">
        <f t="shared" si="293"/>
        <v>PPA_2.0</v>
      </c>
      <c r="I575">
        <f t="shared" si="294"/>
        <v>11</v>
      </c>
      <c r="J575">
        <f t="shared" si="295"/>
        <v>40</v>
      </c>
      <c r="K575" s="18">
        <f t="shared" ref="K575:T584" ca="1" si="311">IF(K$24&gt;$J575,0,OFFSET($K$2,$I575,$J575-K$24))</f>
        <v>2.2080396636148518</v>
      </c>
      <c r="L575" s="18">
        <f t="shared" ca="1" si="311"/>
        <v>2.1647447682498542</v>
      </c>
      <c r="M575" s="18">
        <f t="shared" ca="1" si="311"/>
        <v>2.1222987924018186</v>
      </c>
      <c r="N575" s="18">
        <f t="shared" ca="1" si="311"/>
        <v>2.080685090590018</v>
      </c>
      <c r="O575" s="18">
        <f t="shared" ca="1" si="311"/>
        <v>2.0398873437157037</v>
      </c>
      <c r="P575" s="18">
        <f t="shared" ca="1" si="311"/>
        <v>1.9998895526624547</v>
      </c>
      <c r="Q575" s="18">
        <f t="shared" ca="1" si="311"/>
        <v>1.9606760320220145</v>
      </c>
      <c r="R575" s="18">
        <f t="shared" ca="1" si="311"/>
        <v>1.9222314039431516</v>
      </c>
      <c r="S575" s="18">
        <f t="shared" ca="1" si="311"/>
        <v>1.8845405921011289</v>
      </c>
      <c r="T575" s="18">
        <f t="shared" ca="1" si="311"/>
        <v>1.8475888157854201</v>
      </c>
      <c r="U575" s="18">
        <f t="shared" ref="U575:AD584" ca="1" si="312">IF(U$24&gt;$J575,0,OFFSET($K$2,$I575,$J575-U$24))</f>
        <v>1.8113615841033535</v>
      </c>
      <c r="V575" s="18">
        <f t="shared" ca="1" si="312"/>
        <v>1.7758446902974052</v>
      </c>
      <c r="W575" s="18">
        <f t="shared" ca="1" si="312"/>
        <v>1.7410242061739269</v>
      </c>
      <c r="X575" s="18">
        <f t="shared" ca="1" si="312"/>
        <v>1.7068864766411045</v>
      </c>
      <c r="Y575" s="18">
        <f t="shared" ca="1" si="312"/>
        <v>1.6734181143540243</v>
      </c>
      <c r="Z575" s="18">
        <f t="shared" ca="1" si="312"/>
        <v>1.6406059944647295</v>
      </c>
      <c r="AA575" s="18">
        <f t="shared" ca="1" si="312"/>
        <v>1.608437249475225</v>
      </c>
      <c r="AB575" s="18">
        <f t="shared" ca="1" si="312"/>
        <v>1.576899264191397</v>
      </c>
      <c r="AC575" s="18">
        <f t="shared" ca="1" si="312"/>
        <v>1.5459796707758797</v>
      </c>
      <c r="AD575" s="18">
        <f t="shared" ca="1" si="312"/>
        <v>1.5156663438979212</v>
      </c>
      <c r="AE575" s="18">
        <f t="shared" ref="AE575:AN584" ca="1" si="313">IF(AE$24&gt;$J575,0,OFFSET($K$2,$I575,$J575-AE$24))</f>
        <v>1.4859473959783542</v>
      </c>
      <c r="AF575" s="18">
        <f t="shared" ca="1" si="313"/>
        <v>1.4568111725277981</v>
      </c>
      <c r="AG575" s="18">
        <f t="shared" ca="1" si="313"/>
        <v>1.4282462475762727</v>
      </c>
      <c r="AH575" s="18">
        <f t="shared" ca="1" si="313"/>
        <v>1.4002414191924244</v>
      </c>
      <c r="AI575" s="18">
        <f t="shared" ca="1" si="313"/>
        <v>1.372785705090612</v>
      </c>
      <c r="AJ575" s="18">
        <f t="shared" ca="1" si="313"/>
        <v>1.3458683383241292</v>
      </c>
      <c r="AK575" s="18">
        <f t="shared" ca="1" si="313"/>
        <v>1.3194787630628722</v>
      </c>
      <c r="AL575" s="18">
        <f t="shared" ca="1" si="313"/>
        <v>1.2936066304537961</v>
      </c>
      <c r="AM575" s="18">
        <f t="shared" ca="1" si="313"/>
        <v>1.2682417945625453</v>
      </c>
      <c r="AN575" s="18">
        <f t="shared" ca="1" si="313"/>
        <v>1.243374308394652</v>
      </c>
      <c r="AO575" s="18">
        <f t="shared" ref="AO575:AX584" ca="1" si="314">IF(AO$24&gt;$J575,0,OFFSET($K$2,$I575,$J575-AO$24))</f>
        <v>1.2189944199947571</v>
      </c>
      <c r="AP575" s="18">
        <f t="shared" ca="1" si="314"/>
        <v>1.1950925686223108</v>
      </c>
      <c r="AQ575" s="18">
        <f t="shared" ca="1" si="314"/>
        <v>1.1716593810022655</v>
      </c>
      <c r="AR575" s="18">
        <f t="shared" ca="1" si="314"/>
        <v>1.1486856676492798</v>
      </c>
      <c r="AS575" s="18">
        <f t="shared" ca="1" si="314"/>
        <v>1.1261624192640001</v>
      </c>
      <c r="AT575" s="18">
        <f t="shared" ca="1" si="314"/>
        <v>1.1040808032</v>
      </c>
      <c r="AU575" s="18">
        <f t="shared" ca="1" si="314"/>
        <v>1.08243216</v>
      </c>
      <c r="AV575" s="18">
        <f t="shared" ca="1" si="314"/>
        <v>1.0612079999999999</v>
      </c>
      <c r="AW575" s="18">
        <f t="shared" ca="1" si="314"/>
        <v>1.0404</v>
      </c>
      <c r="AX575" s="18">
        <f t="shared" ca="1" si="314"/>
        <v>1.02</v>
      </c>
      <c r="AY575" s="18">
        <f t="shared" ref="AY575:BH584" ca="1" si="315">IF(AY$24&gt;$J575,0,OFFSET($K$2,$I575,$J575-AY$24))</f>
        <v>1</v>
      </c>
      <c r="AZ575" s="18">
        <f t="shared" ca="1" si="315"/>
        <v>0</v>
      </c>
      <c r="BA575" s="18">
        <f t="shared" ca="1" si="315"/>
        <v>0</v>
      </c>
      <c r="BB575" s="18">
        <f t="shared" ca="1" si="315"/>
        <v>0</v>
      </c>
      <c r="BC575" s="18">
        <f t="shared" ca="1" si="315"/>
        <v>0</v>
      </c>
      <c r="BD575" s="18">
        <f t="shared" ca="1" si="315"/>
        <v>0</v>
      </c>
      <c r="BE575" s="18">
        <f t="shared" ca="1" si="315"/>
        <v>0</v>
      </c>
      <c r="BF575" s="18">
        <f t="shared" ca="1" si="315"/>
        <v>0</v>
      </c>
      <c r="BG575" s="18">
        <f t="shared" ca="1" si="315"/>
        <v>0</v>
      </c>
      <c r="BH575" s="18">
        <f t="shared" ca="1" si="315"/>
        <v>0</v>
      </c>
    </row>
    <row r="576" spans="8:60" x14ac:dyDescent="0.35">
      <c r="H576" s="2" t="str">
        <f t="shared" si="293"/>
        <v>PPA_2.0</v>
      </c>
      <c r="I576">
        <f t="shared" si="294"/>
        <v>11</v>
      </c>
      <c r="J576">
        <f t="shared" si="295"/>
        <v>41</v>
      </c>
      <c r="K576" s="18">
        <f t="shared" ca="1" si="311"/>
        <v>2.2522004568871488</v>
      </c>
      <c r="L576" s="18">
        <f t="shared" ca="1" si="311"/>
        <v>2.2080396636148518</v>
      </c>
      <c r="M576" s="18">
        <f t="shared" ca="1" si="311"/>
        <v>2.1647447682498542</v>
      </c>
      <c r="N576" s="18">
        <f t="shared" ca="1" si="311"/>
        <v>2.1222987924018186</v>
      </c>
      <c r="O576" s="18">
        <f t="shared" ca="1" si="311"/>
        <v>2.080685090590018</v>
      </c>
      <c r="P576" s="18">
        <f t="shared" ca="1" si="311"/>
        <v>2.0398873437157037</v>
      </c>
      <c r="Q576" s="18">
        <f t="shared" ca="1" si="311"/>
        <v>1.9998895526624547</v>
      </c>
      <c r="R576" s="18">
        <f t="shared" ca="1" si="311"/>
        <v>1.9606760320220145</v>
      </c>
      <c r="S576" s="18">
        <f t="shared" ca="1" si="311"/>
        <v>1.9222314039431516</v>
      </c>
      <c r="T576" s="18">
        <f t="shared" ca="1" si="311"/>
        <v>1.8845405921011289</v>
      </c>
      <c r="U576" s="18">
        <f t="shared" ca="1" si="312"/>
        <v>1.8475888157854201</v>
      </c>
      <c r="V576" s="18">
        <f t="shared" ca="1" si="312"/>
        <v>1.8113615841033535</v>
      </c>
      <c r="W576" s="18">
        <f t="shared" ca="1" si="312"/>
        <v>1.7758446902974052</v>
      </c>
      <c r="X576" s="18">
        <f t="shared" ca="1" si="312"/>
        <v>1.7410242061739269</v>
      </c>
      <c r="Y576" s="18">
        <f t="shared" ca="1" si="312"/>
        <v>1.7068864766411045</v>
      </c>
      <c r="Z576" s="18">
        <f t="shared" ca="1" si="312"/>
        <v>1.6734181143540243</v>
      </c>
      <c r="AA576" s="18">
        <f t="shared" ca="1" si="312"/>
        <v>1.6406059944647295</v>
      </c>
      <c r="AB576" s="18">
        <f t="shared" ca="1" si="312"/>
        <v>1.608437249475225</v>
      </c>
      <c r="AC576" s="18">
        <f t="shared" ca="1" si="312"/>
        <v>1.576899264191397</v>
      </c>
      <c r="AD576" s="18">
        <f t="shared" ca="1" si="312"/>
        <v>1.5459796707758797</v>
      </c>
      <c r="AE576" s="18">
        <f t="shared" ca="1" si="313"/>
        <v>1.5156663438979212</v>
      </c>
      <c r="AF576" s="18">
        <f t="shared" ca="1" si="313"/>
        <v>1.4859473959783542</v>
      </c>
      <c r="AG576" s="18">
        <f t="shared" ca="1" si="313"/>
        <v>1.4568111725277981</v>
      </c>
      <c r="AH576" s="18">
        <f t="shared" ca="1" si="313"/>
        <v>1.4282462475762727</v>
      </c>
      <c r="AI576" s="18">
        <f t="shared" ca="1" si="313"/>
        <v>1.4002414191924244</v>
      </c>
      <c r="AJ576" s="18">
        <f t="shared" ca="1" si="313"/>
        <v>1.372785705090612</v>
      </c>
      <c r="AK576" s="18">
        <f t="shared" ca="1" si="313"/>
        <v>1.3458683383241292</v>
      </c>
      <c r="AL576" s="18">
        <f t="shared" ca="1" si="313"/>
        <v>1.3194787630628722</v>
      </c>
      <c r="AM576" s="18">
        <f t="shared" ca="1" si="313"/>
        <v>1.2936066304537961</v>
      </c>
      <c r="AN576" s="18">
        <f t="shared" ca="1" si="313"/>
        <v>1.2682417945625453</v>
      </c>
      <c r="AO576" s="18">
        <f t="shared" ca="1" si="314"/>
        <v>1.243374308394652</v>
      </c>
      <c r="AP576" s="18">
        <f t="shared" ca="1" si="314"/>
        <v>1.2189944199947571</v>
      </c>
      <c r="AQ576" s="18">
        <f t="shared" ca="1" si="314"/>
        <v>1.1950925686223108</v>
      </c>
      <c r="AR576" s="18">
        <f t="shared" ca="1" si="314"/>
        <v>1.1716593810022655</v>
      </c>
      <c r="AS576" s="18">
        <f t="shared" ca="1" si="314"/>
        <v>1.1486856676492798</v>
      </c>
      <c r="AT576" s="18">
        <f t="shared" ca="1" si="314"/>
        <v>1.1261624192640001</v>
      </c>
      <c r="AU576" s="18">
        <f t="shared" ca="1" si="314"/>
        <v>1.1040808032</v>
      </c>
      <c r="AV576" s="18">
        <f t="shared" ca="1" si="314"/>
        <v>1.08243216</v>
      </c>
      <c r="AW576" s="18">
        <f t="shared" ca="1" si="314"/>
        <v>1.0612079999999999</v>
      </c>
      <c r="AX576" s="18">
        <f t="shared" ca="1" si="314"/>
        <v>1.0404</v>
      </c>
      <c r="AY576" s="18">
        <f t="shared" ca="1" si="315"/>
        <v>1.02</v>
      </c>
      <c r="AZ576" s="18">
        <f t="shared" ca="1" si="315"/>
        <v>1</v>
      </c>
      <c r="BA576" s="18">
        <f t="shared" ca="1" si="315"/>
        <v>0</v>
      </c>
      <c r="BB576" s="18">
        <f t="shared" ca="1" si="315"/>
        <v>0</v>
      </c>
      <c r="BC576" s="18">
        <f t="shared" ca="1" si="315"/>
        <v>0</v>
      </c>
      <c r="BD576" s="18">
        <f t="shared" ca="1" si="315"/>
        <v>0</v>
      </c>
      <c r="BE576" s="18">
        <f t="shared" ca="1" si="315"/>
        <v>0</v>
      </c>
      <c r="BF576" s="18">
        <f t="shared" ca="1" si="315"/>
        <v>0</v>
      </c>
      <c r="BG576" s="18">
        <f t="shared" ca="1" si="315"/>
        <v>0</v>
      </c>
      <c r="BH576" s="18">
        <f t="shared" ca="1" si="315"/>
        <v>0</v>
      </c>
    </row>
    <row r="577" spans="8:60" x14ac:dyDescent="0.35">
      <c r="H577" s="2" t="str">
        <f t="shared" si="293"/>
        <v>PPA_2.0</v>
      </c>
      <c r="I577">
        <f t="shared" si="294"/>
        <v>11</v>
      </c>
      <c r="J577">
        <f t="shared" si="295"/>
        <v>42</v>
      </c>
      <c r="K577" s="18">
        <f t="shared" ca="1" si="311"/>
        <v>2.2972444660248916</v>
      </c>
      <c r="L577" s="18">
        <f t="shared" ca="1" si="311"/>
        <v>2.2522004568871488</v>
      </c>
      <c r="M577" s="18">
        <f t="shared" ca="1" si="311"/>
        <v>2.2080396636148518</v>
      </c>
      <c r="N577" s="18">
        <f t="shared" ca="1" si="311"/>
        <v>2.1647447682498542</v>
      </c>
      <c r="O577" s="18">
        <f t="shared" ca="1" si="311"/>
        <v>2.1222987924018186</v>
      </c>
      <c r="P577" s="18">
        <f t="shared" ca="1" si="311"/>
        <v>2.080685090590018</v>
      </c>
      <c r="Q577" s="18">
        <f t="shared" ca="1" si="311"/>
        <v>2.0398873437157037</v>
      </c>
      <c r="R577" s="18">
        <f t="shared" ca="1" si="311"/>
        <v>1.9998895526624547</v>
      </c>
      <c r="S577" s="18">
        <f t="shared" ca="1" si="311"/>
        <v>1.9606760320220145</v>
      </c>
      <c r="T577" s="18">
        <f t="shared" ca="1" si="311"/>
        <v>1.9222314039431516</v>
      </c>
      <c r="U577" s="18">
        <f t="shared" ca="1" si="312"/>
        <v>1.8845405921011289</v>
      </c>
      <c r="V577" s="18">
        <f t="shared" ca="1" si="312"/>
        <v>1.8475888157854201</v>
      </c>
      <c r="W577" s="18">
        <f t="shared" ca="1" si="312"/>
        <v>1.8113615841033535</v>
      </c>
      <c r="X577" s="18">
        <f t="shared" ca="1" si="312"/>
        <v>1.7758446902974052</v>
      </c>
      <c r="Y577" s="18">
        <f t="shared" ca="1" si="312"/>
        <v>1.7410242061739269</v>
      </c>
      <c r="Z577" s="18">
        <f t="shared" ca="1" si="312"/>
        <v>1.7068864766411045</v>
      </c>
      <c r="AA577" s="18">
        <f t="shared" ca="1" si="312"/>
        <v>1.6734181143540243</v>
      </c>
      <c r="AB577" s="18">
        <f t="shared" ca="1" si="312"/>
        <v>1.6406059944647295</v>
      </c>
      <c r="AC577" s="18">
        <f t="shared" ca="1" si="312"/>
        <v>1.608437249475225</v>
      </c>
      <c r="AD577" s="18">
        <f t="shared" ca="1" si="312"/>
        <v>1.576899264191397</v>
      </c>
      <c r="AE577" s="18">
        <f t="shared" ca="1" si="313"/>
        <v>1.5459796707758797</v>
      </c>
      <c r="AF577" s="18">
        <f t="shared" ca="1" si="313"/>
        <v>1.5156663438979212</v>
      </c>
      <c r="AG577" s="18">
        <f t="shared" ca="1" si="313"/>
        <v>1.4859473959783542</v>
      </c>
      <c r="AH577" s="18">
        <f t="shared" ca="1" si="313"/>
        <v>1.4568111725277981</v>
      </c>
      <c r="AI577" s="18">
        <f t="shared" ca="1" si="313"/>
        <v>1.4282462475762727</v>
      </c>
      <c r="AJ577" s="18">
        <f t="shared" ca="1" si="313"/>
        <v>1.4002414191924244</v>
      </c>
      <c r="AK577" s="18">
        <f t="shared" ca="1" si="313"/>
        <v>1.372785705090612</v>
      </c>
      <c r="AL577" s="18">
        <f t="shared" ca="1" si="313"/>
        <v>1.3458683383241292</v>
      </c>
      <c r="AM577" s="18">
        <f t="shared" ca="1" si="313"/>
        <v>1.3194787630628722</v>
      </c>
      <c r="AN577" s="18">
        <f t="shared" ca="1" si="313"/>
        <v>1.2936066304537961</v>
      </c>
      <c r="AO577" s="18">
        <f t="shared" ca="1" si="314"/>
        <v>1.2682417945625453</v>
      </c>
      <c r="AP577" s="18">
        <f t="shared" ca="1" si="314"/>
        <v>1.243374308394652</v>
      </c>
      <c r="AQ577" s="18">
        <f t="shared" ca="1" si="314"/>
        <v>1.2189944199947571</v>
      </c>
      <c r="AR577" s="18">
        <f t="shared" ca="1" si="314"/>
        <v>1.1950925686223108</v>
      </c>
      <c r="AS577" s="18">
        <f t="shared" ca="1" si="314"/>
        <v>1.1716593810022655</v>
      </c>
      <c r="AT577" s="18">
        <f t="shared" ca="1" si="314"/>
        <v>1.1486856676492798</v>
      </c>
      <c r="AU577" s="18">
        <f t="shared" ca="1" si="314"/>
        <v>1.1261624192640001</v>
      </c>
      <c r="AV577" s="18">
        <f t="shared" ca="1" si="314"/>
        <v>1.1040808032</v>
      </c>
      <c r="AW577" s="18">
        <f t="shared" ca="1" si="314"/>
        <v>1.08243216</v>
      </c>
      <c r="AX577" s="18">
        <f t="shared" ca="1" si="314"/>
        <v>1.0612079999999999</v>
      </c>
      <c r="AY577" s="18">
        <f t="shared" ca="1" si="315"/>
        <v>1.0404</v>
      </c>
      <c r="AZ577" s="18">
        <f t="shared" ca="1" si="315"/>
        <v>1.02</v>
      </c>
      <c r="BA577" s="18">
        <f t="shared" ca="1" si="315"/>
        <v>1</v>
      </c>
      <c r="BB577" s="18">
        <f t="shared" ca="1" si="315"/>
        <v>0</v>
      </c>
      <c r="BC577" s="18">
        <f t="shared" ca="1" si="315"/>
        <v>0</v>
      </c>
      <c r="BD577" s="18">
        <f t="shared" ca="1" si="315"/>
        <v>0</v>
      </c>
      <c r="BE577" s="18">
        <f t="shared" ca="1" si="315"/>
        <v>0</v>
      </c>
      <c r="BF577" s="18">
        <f t="shared" ca="1" si="315"/>
        <v>0</v>
      </c>
      <c r="BG577" s="18">
        <f t="shared" ca="1" si="315"/>
        <v>0</v>
      </c>
      <c r="BH577" s="18">
        <f t="shared" ca="1" si="315"/>
        <v>0</v>
      </c>
    </row>
    <row r="578" spans="8:60" x14ac:dyDescent="0.35">
      <c r="H578" s="2" t="str">
        <f t="shared" si="293"/>
        <v>PPA_2.0</v>
      </c>
      <c r="I578">
        <f t="shared" si="294"/>
        <v>11</v>
      </c>
      <c r="J578">
        <f t="shared" si="295"/>
        <v>43</v>
      </c>
      <c r="K578" s="18">
        <f t="shared" ca="1" si="311"/>
        <v>2.3431893553453893</v>
      </c>
      <c r="L578" s="18">
        <f t="shared" ca="1" si="311"/>
        <v>2.2972444660248916</v>
      </c>
      <c r="M578" s="18">
        <f t="shared" ca="1" si="311"/>
        <v>2.2522004568871488</v>
      </c>
      <c r="N578" s="18">
        <f t="shared" ca="1" si="311"/>
        <v>2.2080396636148518</v>
      </c>
      <c r="O578" s="18">
        <f t="shared" ca="1" si="311"/>
        <v>2.1647447682498542</v>
      </c>
      <c r="P578" s="18">
        <f t="shared" ca="1" si="311"/>
        <v>2.1222987924018186</v>
      </c>
      <c r="Q578" s="18">
        <f t="shared" ca="1" si="311"/>
        <v>2.080685090590018</v>
      </c>
      <c r="R578" s="18">
        <f t="shared" ca="1" si="311"/>
        <v>2.0398873437157037</v>
      </c>
      <c r="S578" s="18">
        <f t="shared" ca="1" si="311"/>
        <v>1.9998895526624547</v>
      </c>
      <c r="T578" s="18">
        <f t="shared" ca="1" si="311"/>
        <v>1.9606760320220145</v>
      </c>
      <c r="U578" s="18">
        <f t="shared" ca="1" si="312"/>
        <v>1.9222314039431516</v>
      </c>
      <c r="V578" s="18">
        <f t="shared" ca="1" si="312"/>
        <v>1.8845405921011289</v>
      </c>
      <c r="W578" s="18">
        <f t="shared" ca="1" si="312"/>
        <v>1.8475888157854201</v>
      </c>
      <c r="X578" s="18">
        <f t="shared" ca="1" si="312"/>
        <v>1.8113615841033535</v>
      </c>
      <c r="Y578" s="18">
        <f t="shared" ca="1" si="312"/>
        <v>1.7758446902974052</v>
      </c>
      <c r="Z578" s="18">
        <f t="shared" ca="1" si="312"/>
        <v>1.7410242061739269</v>
      </c>
      <c r="AA578" s="18">
        <f t="shared" ca="1" si="312"/>
        <v>1.7068864766411045</v>
      </c>
      <c r="AB578" s="18">
        <f t="shared" ca="1" si="312"/>
        <v>1.6734181143540243</v>
      </c>
      <c r="AC578" s="18">
        <f t="shared" ca="1" si="312"/>
        <v>1.6406059944647295</v>
      </c>
      <c r="AD578" s="18">
        <f t="shared" ca="1" si="312"/>
        <v>1.608437249475225</v>
      </c>
      <c r="AE578" s="18">
        <f t="shared" ca="1" si="313"/>
        <v>1.576899264191397</v>
      </c>
      <c r="AF578" s="18">
        <f t="shared" ca="1" si="313"/>
        <v>1.5459796707758797</v>
      </c>
      <c r="AG578" s="18">
        <f t="shared" ca="1" si="313"/>
        <v>1.5156663438979212</v>
      </c>
      <c r="AH578" s="18">
        <f t="shared" ca="1" si="313"/>
        <v>1.4859473959783542</v>
      </c>
      <c r="AI578" s="18">
        <f t="shared" ca="1" si="313"/>
        <v>1.4568111725277981</v>
      </c>
      <c r="AJ578" s="18">
        <f t="shared" ca="1" si="313"/>
        <v>1.4282462475762727</v>
      </c>
      <c r="AK578" s="18">
        <f t="shared" ca="1" si="313"/>
        <v>1.4002414191924244</v>
      </c>
      <c r="AL578" s="18">
        <f t="shared" ca="1" si="313"/>
        <v>1.372785705090612</v>
      </c>
      <c r="AM578" s="18">
        <f t="shared" ca="1" si="313"/>
        <v>1.3458683383241292</v>
      </c>
      <c r="AN578" s="18">
        <f t="shared" ca="1" si="313"/>
        <v>1.3194787630628722</v>
      </c>
      <c r="AO578" s="18">
        <f t="shared" ca="1" si="314"/>
        <v>1.2936066304537961</v>
      </c>
      <c r="AP578" s="18">
        <f t="shared" ca="1" si="314"/>
        <v>1.2682417945625453</v>
      </c>
      <c r="AQ578" s="18">
        <f t="shared" ca="1" si="314"/>
        <v>1.243374308394652</v>
      </c>
      <c r="AR578" s="18">
        <f t="shared" ca="1" si="314"/>
        <v>1.2189944199947571</v>
      </c>
      <c r="AS578" s="18">
        <f t="shared" ca="1" si="314"/>
        <v>1.1950925686223108</v>
      </c>
      <c r="AT578" s="18">
        <f t="shared" ca="1" si="314"/>
        <v>1.1716593810022655</v>
      </c>
      <c r="AU578" s="18">
        <f t="shared" ca="1" si="314"/>
        <v>1.1486856676492798</v>
      </c>
      <c r="AV578" s="18">
        <f t="shared" ca="1" si="314"/>
        <v>1.1261624192640001</v>
      </c>
      <c r="AW578" s="18">
        <f t="shared" ca="1" si="314"/>
        <v>1.1040808032</v>
      </c>
      <c r="AX578" s="18">
        <f t="shared" ca="1" si="314"/>
        <v>1.08243216</v>
      </c>
      <c r="AY578" s="18">
        <f t="shared" ca="1" si="315"/>
        <v>1.0612079999999999</v>
      </c>
      <c r="AZ578" s="18">
        <f t="shared" ca="1" si="315"/>
        <v>1.0404</v>
      </c>
      <c r="BA578" s="18">
        <f t="shared" ca="1" si="315"/>
        <v>1.02</v>
      </c>
      <c r="BB578" s="18">
        <f t="shared" ca="1" si="315"/>
        <v>1</v>
      </c>
      <c r="BC578" s="18">
        <f t="shared" ca="1" si="315"/>
        <v>0</v>
      </c>
      <c r="BD578" s="18">
        <f t="shared" ca="1" si="315"/>
        <v>0</v>
      </c>
      <c r="BE578" s="18">
        <f t="shared" ca="1" si="315"/>
        <v>0</v>
      </c>
      <c r="BF578" s="18">
        <f t="shared" ca="1" si="315"/>
        <v>0</v>
      </c>
      <c r="BG578" s="18">
        <f t="shared" ca="1" si="315"/>
        <v>0</v>
      </c>
      <c r="BH578" s="18">
        <f t="shared" ca="1" si="315"/>
        <v>0</v>
      </c>
    </row>
    <row r="579" spans="8:60" x14ac:dyDescent="0.35">
      <c r="H579" s="2" t="str">
        <f t="shared" si="293"/>
        <v>PPA_2.0</v>
      </c>
      <c r="I579">
        <f t="shared" si="294"/>
        <v>11</v>
      </c>
      <c r="J579">
        <f t="shared" si="295"/>
        <v>44</v>
      </c>
      <c r="K579" s="18">
        <f t="shared" ca="1" si="311"/>
        <v>2.3900531424522975</v>
      </c>
      <c r="L579" s="18">
        <f t="shared" ca="1" si="311"/>
        <v>2.3431893553453893</v>
      </c>
      <c r="M579" s="18">
        <f t="shared" ca="1" si="311"/>
        <v>2.2972444660248916</v>
      </c>
      <c r="N579" s="18">
        <f t="shared" ca="1" si="311"/>
        <v>2.2522004568871488</v>
      </c>
      <c r="O579" s="18">
        <f t="shared" ca="1" si="311"/>
        <v>2.2080396636148518</v>
      </c>
      <c r="P579" s="18">
        <f t="shared" ca="1" si="311"/>
        <v>2.1647447682498542</v>
      </c>
      <c r="Q579" s="18">
        <f t="shared" ca="1" si="311"/>
        <v>2.1222987924018186</v>
      </c>
      <c r="R579" s="18">
        <f t="shared" ca="1" si="311"/>
        <v>2.080685090590018</v>
      </c>
      <c r="S579" s="18">
        <f t="shared" ca="1" si="311"/>
        <v>2.0398873437157037</v>
      </c>
      <c r="T579" s="18">
        <f t="shared" ca="1" si="311"/>
        <v>1.9998895526624547</v>
      </c>
      <c r="U579" s="18">
        <f t="shared" ca="1" si="312"/>
        <v>1.9606760320220145</v>
      </c>
      <c r="V579" s="18">
        <f t="shared" ca="1" si="312"/>
        <v>1.9222314039431516</v>
      </c>
      <c r="W579" s="18">
        <f t="shared" ca="1" si="312"/>
        <v>1.8845405921011289</v>
      </c>
      <c r="X579" s="18">
        <f t="shared" ca="1" si="312"/>
        <v>1.8475888157854201</v>
      </c>
      <c r="Y579" s="18">
        <f t="shared" ca="1" si="312"/>
        <v>1.8113615841033535</v>
      </c>
      <c r="Z579" s="18">
        <f t="shared" ca="1" si="312"/>
        <v>1.7758446902974052</v>
      </c>
      <c r="AA579" s="18">
        <f t="shared" ca="1" si="312"/>
        <v>1.7410242061739269</v>
      </c>
      <c r="AB579" s="18">
        <f t="shared" ca="1" si="312"/>
        <v>1.7068864766411045</v>
      </c>
      <c r="AC579" s="18">
        <f t="shared" ca="1" si="312"/>
        <v>1.6734181143540243</v>
      </c>
      <c r="AD579" s="18">
        <f t="shared" ca="1" si="312"/>
        <v>1.6406059944647295</v>
      </c>
      <c r="AE579" s="18">
        <f t="shared" ca="1" si="313"/>
        <v>1.608437249475225</v>
      </c>
      <c r="AF579" s="18">
        <f t="shared" ca="1" si="313"/>
        <v>1.576899264191397</v>
      </c>
      <c r="AG579" s="18">
        <f t="shared" ca="1" si="313"/>
        <v>1.5459796707758797</v>
      </c>
      <c r="AH579" s="18">
        <f t="shared" ca="1" si="313"/>
        <v>1.5156663438979212</v>
      </c>
      <c r="AI579" s="18">
        <f t="shared" ca="1" si="313"/>
        <v>1.4859473959783542</v>
      </c>
      <c r="AJ579" s="18">
        <f t="shared" ca="1" si="313"/>
        <v>1.4568111725277981</v>
      </c>
      <c r="AK579" s="18">
        <f t="shared" ca="1" si="313"/>
        <v>1.4282462475762727</v>
      </c>
      <c r="AL579" s="18">
        <f t="shared" ca="1" si="313"/>
        <v>1.4002414191924244</v>
      </c>
      <c r="AM579" s="18">
        <f t="shared" ca="1" si="313"/>
        <v>1.372785705090612</v>
      </c>
      <c r="AN579" s="18">
        <f t="shared" ca="1" si="313"/>
        <v>1.3458683383241292</v>
      </c>
      <c r="AO579" s="18">
        <f t="shared" ca="1" si="314"/>
        <v>1.3194787630628722</v>
      </c>
      <c r="AP579" s="18">
        <f t="shared" ca="1" si="314"/>
        <v>1.2936066304537961</v>
      </c>
      <c r="AQ579" s="18">
        <f t="shared" ca="1" si="314"/>
        <v>1.2682417945625453</v>
      </c>
      <c r="AR579" s="18">
        <f t="shared" ca="1" si="314"/>
        <v>1.243374308394652</v>
      </c>
      <c r="AS579" s="18">
        <f t="shared" ca="1" si="314"/>
        <v>1.2189944199947571</v>
      </c>
      <c r="AT579" s="18">
        <f t="shared" ca="1" si="314"/>
        <v>1.1950925686223108</v>
      </c>
      <c r="AU579" s="18">
        <f t="shared" ca="1" si="314"/>
        <v>1.1716593810022655</v>
      </c>
      <c r="AV579" s="18">
        <f t="shared" ca="1" si="314"/>
        <v>1.1486856676492798</v>
      </c>
      <c r="AW579" s="18">
        <f t="shared" ca="1" si="314"/>
        <v>1.1261624192640001</v>
      </c>
      <c r="AX579" s="18">
        <f t="shared" ca="1" si="314"/>
        <v>1.1040808032</v>
      </c>
      <c r="AY579" s="18">
        <f t="shared" ca="1" si="315"/>
        <v>1.08243216</v>
      </c>
      <c r="AZ579" s="18">
        <f t="shared" ca="1" si="315"/>
        <v>1.0612079999999999</v>
      </c>
      <c r="BA579" s="18">
        <f t="shared" ca="1" si="315"/>
        <v>1.0404</v>
      </c>
      <c r="BB579" s="18">
        <f t="shared" ca="1" si="315"/>
        <v>1.02</v>
      </c>
      <c r="BC579" s="18">
        <f t="shared" ca="1" si="315"/>
        <v>1</v>
      </c>
      <c r="BD579" s="18">
        <f t="shared" ca="1" si="315"/>
        <v>0</v>
      </c>
      <c r="BE579" s="18">
        <f t="shared" ca="1" si="315"/>
        <v>0</v>
      </c>
      <c r="BF579" s="18">
        <f t="shared" ca="1" si="315"/>
        <v>0</v>
      </c>
      <c r="BG579" s="18">
        <f t="shared" ca="1" si="315"/>
        <v>0</v>
      </c>
      <c r="BH579" s="18">
        <f t="shared" ca="1" si="315"/>
        <v>0</v>
      </c>
    </row>
    <row r="580" spans="8:60" x14ac:dyDescent="0.35">
      <c r="H580" s="2" t="str">
        <f t="shared" si="293"/>
        <v>PPA_2.0</v>
      </c>
      <c r="I580">
        <f t="shared" si="294"/>
        <v>11</v>
      </c>
      <c r="J580">
        <f t="shared" si="295"/>
        <v>45</v>
      </c>
      <c r="K580" s="18">
        <f t="shared" ca="1" si="311"/>
        <v>2.4378542053013432</v>
      </c>
      <c r="L580" s="18">
        <f t="shared" ca="1" si="311"/>
        <v>2.3900531424522975</v>
      </c>
      <c r="M580" s="18">
        <f t="shared" ca="1" si="311"/>
        <v>2.3431893553453893</v>
      </c>
      <c r="N580" s="18">
        <f t="shared" ca="1" si="311"/>
        <v>2.2972444660248916</v>
      </c>
      <c r="O580" s="18">
        <f t="shared" ca="1" si="311"/>
        <v>2.2522004568871488</v>
      </c>
      <c r="P580" s="18">
        <f t="shared" ca="1" si="311"/>
        <v>2.2080396636148518</v>
      </c>
      <c r="Q580" s="18">
        <f t="shared" ca="1" si="311"/>
        <v>2.1647447682498542</v>
      </c>
      <c r="R580" s="18">
        <f t="shared" ca="1" si="311"/>
        <v>2.1222987924018186</v>
      </c>
      <c r="S580" s="18">
        <f t="shared" ca="1" si="311"/>
        <v>2.080685090590018</v>
      </c>
      <c r="T580" s="18">
        <f t="shared" ca="1" si="311"/>
        <v>2.0398873437157037</v>
      </c>
      <c r="U580" s="18">
        <f t="shared" ca="1" si="312"/>
        <v>1.9998895526624547</v>
      </c>
      <c r="V580" s="18">
        <f t="shared" ca="1" si="312"/>
        <v>1.9606760320220145</v>
      </c>
      <c r="W580" s="18">
        <f t="shared" ca="1" si="312"/>
        <v>1.9222314039431516</v>
      </c>
      <c r="X580" s="18">
        <f t="shared" ca="1" si="312"/>
        <v>1.8845405921011289</v>
      </c>
      <c r="Y580" s="18">
        <f t="shared" ca="1" si="312"/>
        <v>1.8475888157854201</v>
      </c>
      <c r="Z580" s="18">
        <f t="shared" ca="1" si="312"/>
        <v>1.8113615841033535</v>
      </c>
      <c r="AA580" s="18">
        <f t="shared" ca="1" si="312"/>
        <v>1.7758446902974052</v>
      </c>
      <c r="AB580" s="18">
        <f t="shared" ca="1" si="312"/>
        <v>1.7410242061739269</v>
      </c>
      <c r="AC580" s="18">
        <f t="shared" ca="1" si="312"/>
        <v>1.7068864766411045</v>
      </c>
      <c r="AD580" s="18">
        <f t="shared" ca="1" si="312"/>
        <v>1.6734181143540243</v>
      </c>
      <c r="AE580" s="18">
        <f t="shared" ca="1" si="313"/>
        <v>1.6406059944647295</v>
      </c>
      <c r="AF580" s="18">
        <f t="shared" ca="1" si="313"/>
        <v>1.608437249475225</v>
      </c>
      <c r="AG580" s="18">
        <f t="shared" ca="1" si="313"/>
        <v>1.576899264191397</v>
      </c>
      <c r="AH580" s="18">
        <f t="shared" ca="1" si="313"/>
        <v>1.5459796707758797</v>
      </c>
      <c r="AI580" s="18">
        <f t="shared" ca="1" si="313"/>
        <v>1.5156663438979212</v>
      </c>
      <c r="AJ580" s="18">
        <f t="shared" ca="1" si="313"/>
        <v>1.4859473959783542</v>
      </c>
      <c r="AK580" s="18">
        <f t="shared" ca="1" si="313"/>
        <v>1.4568111725277981</v>
      </c>
      <c r="AL580" s="18">
        <f t="shared" ca="1" si="313"/>
        <v>1.4282462475762727</v>
      </c>
      <c r="AM580" s="18">
        <f t="shared" ca="1" si="313"/>
        <v>1.4002414191924244</v>
      </c>
      <c r="AN580" s="18">
        <f t="shared" ca="1" si="313"/>
        <v>1.372785705090612</v>
      </c>
      <c r="AO580" s="18">
        <f t="shared" ca="1" si="314"/>
        <v>1.3458683383241292</v>
      </c>
      <c r="AP580" s="18">
        <f t="shared" ca="1" si="314"/>
        <v>1.3194787630628722</v>
      </c>
      <c r="AQ580" s="18">
        <f t="shared" ca="1" si="314"/>
        <v>1.2936066304537961</v>
      </c>
      <c r="AR580" s="18">
        <f t="shared" ca="1" si="314"/>
        <v>1.2682417945625453</v>
      </c>
      <c r="AS580" s="18">
        <f t="shared" ca="1" si="314"/>
        <v>1.243374308394652</v>
      </c>
      <c r="AT580" s="18">
        <f t="shared" ca="1" si="314"/>
        <v>1.2189944199947571</v>
      </c>
      <c r="AU580" s="18">
        <f t="shared" ca="1" si="314"/>
        <v>1.1950925686223108</v>
      </c>
      <c r="AV580" s="18">
        <f t="shared" ca="1" si="314"/>
        <v>1.1716593810022655</v>
      </c>
      <c r="AW580" s="18">
        <f t="shared" ca="1" si="314"/>
        <v>1.1486856676492798</v>
      </c>
      <c r="AX580" s="18">
        <f t="shared" ca="1" si="314"/>
        <v>1.1261624192640001</v>
      </c>
      <c r="AY580" s="18">
        <f t="shared" ca="1" si="315"/>
        <v>1.1040808032</v>
      </c>
      <c r="AZ580" s="18">
        <f t="shared" ca="1" si="315"/>
        <v>1.08243216</v>
      </c>
      <c r="BA580" s="18">
        <f t="shared" ca="1" si="315"/>
        <v>1.0612079999999999</v>
      </c>
      <c r="BB580" s="18">
        <f t="shared" ca="1" si="315"/>
        <v>1.0404</v>
      </c>
      <c r="BC580" s="18">
        <f t="shared" ca="1" si="315"/>
        <v>1.02</v>
      </c>
      <c r="BD580" s="18">
        <f t="shared" ca="1" si="315"/>
        <v>1</v>
      </c>
      <c r="BE580" s="18">
        <f t="shared" ca="1" si="315"/>
        <v>0</v>
      </c>
      <c r="BF580" s="18">
        <f t="shared" ca="1" si="315"/>
        <v>0</v>
      </c>
      <c r="BG580" s="18">
        <f t="shared" ca="1" si="315"/>
        <v>0</v>
      </c>
      <c r="BH580" s="18">
        <f t="shared" ca="1" si="315"/>
        <v>0</v>
      </c>
    </row>
    <row r="581" spans="8:60" x14ac:dyDescent="0.35">
      <c r="H581" s="2" t="str">
        <f t="shared" si="293"/>
        <v>PPA_2.0</v>
      </c>
      <c r="I581">
        <f t="shared" si="294"/>
        <v>11</v>
      </c>
      <c r="J581">
        <f t="shared" si="295"/>
        <v>46</v>
      </c>
      <c r="K581" s="18">
        <f t="shared" ca="1" si="311"/>
        <v>2.4866112894073704</v>
      </c>
      <c r="L581" s="18">
        <f t="shared" ca="1" si="311"/>
        <v>2.4378542053013432</v>
      </c>
      <c r="M581" s="18">
        <f t="shared" ca="1" si="311"/>
        <v>2.3900531424522975</v>
      </c>
      <c r="N581" s="18">
        <f t="shared" ca="1" si="311"/>
        <v>2.3431893553453893</v>
      </c>
      <c r="O581" s="18">
        <f t="shared" ca="1" si="311"/>
        <v>2.2972444660248916</v>
      </c>
      <c r="P581" s="18">
        <f t="shared" ca="1" si="311"/>
        <v>2.2522004568871488</v>
      </c>
      <c r="Q581" s="18">
        <f t="shared" ca="1" si="311"/>
        <v>2.2080396636148518</v>
      </c>
      <c r="R581" s="18">
        <f t="shared" ca="1" si="311"/>
        <v>2.1647447682498542</v>
      </c>
      <c r="S581" s="18">
        <f t="shared" ca="1" si="311"/>
        <v>2.1222987924018186</v>
      </c>
      <c r="T581" s="18">
        <f t="shared" ca="1" si="311"/>
        <v>2.080685090590018</v>
      </c>
      <c r="U581" s="18">
        <f t="shared" ca="1" si="312"/>
        <v>2.0398873437157037</v>
      </c>
      <c r="V581" s="18">
        <f t="shared" ca="1" si="312"/>
        <v>1.9998895526624547</v>
      </c>
      <c r="W581" s="18">
        <f t="shared" ca="1" si="312"/>
        <v>1.9606760320220145</v>
      </c>
      <c r="X581" s="18">
        <f t="shared" ca="1" si="312"/>
        <v>1.9222314039431516</v>
      </c>
      <c r="Y581" s="18">
        <f t="shared" ca="1" si="312"/>
        <v>1.8845405921011289</v>
      </c>
      <c r="Z581" s="18">
        <f t="shared" ca="1" si="312"/>
        <v>1.8475888157854201</v>
      </c>
      <c r="AA581" s="18">
        <f t="shared" ca="1" si="312"/>
        <v>1.8113615841033535</v>
      </c>
      <c r="AB581" s="18">
        <f t="shared" ca="1" si="312"/>
        <v>1.7758446902974052</v>
      </c>
      <c r="AC581" s="18">
        <f t="shared" ca="1" si="312"/>
        <v>1.7410242061739269</v>
      </c>
      <c r="AD581" s="18">
        <f t="shared" ca="1" si="312"/>
        <v>1.7068864766411045</v>
      </c>
      <c r="AE581" s="18">
        <f t="shared" ca="1" si="313"/>
        <v>1.6734181143540243</v>
      </c>
      <c r="AF581" s="18">
        <f t="shared" ca="1" si="313"/>
        <v>1.6406059944647295</v>
      </c>
      <c r="AG581" s="18">
        <f t="shared" ca="1" si="313"/>
        <v>1.608437249475225</v>
      </c>
      <c r="AH581" s="18">
        <f t="shared" ca="1" si="313"/>
        <v>1.576899264191397</v>
      </c>
      <c r="AI581" s="18">
        <f t="shared" ca="1" si="313"/>
        <v>1.5459796707758797</v>
      </c>
      <c r="AJ581" s="18">
        <f t="shared" ca="1" si="313"/>
        <v>1.5156663438979212</v>
      </c>
      <c r="AK581" s="18">
        <f t="shared" ca="1" si="313"/>
        <v>1.4859473959783542</v>
      </c>
      <c r="AL581" s="18">
        <f t="shared" ca="1" si="313"/>
        <v>1.4568111725277981</v>
      </c>
      <c r="AM581" s="18">
        <f t="shared" ca="1" si="313"/>
        <v>1.4282462475762727</v>
      </c>
      <c r="AN581" s="18">
        <f t="shared" ca="1" si="313"/>
        <v>1.4002414191924244</v>
      </c>
      <c r="AO581" s="18">
        <f t="shared" ca="1" si="314"/>
        <v>1.372785705090612</v>
      </c>
      <c r="AP581" s="18">
        <f t="shared" ca="1" si="314"/>
        <v>1.3458683383241292</v>
      </c>
      <c r="AQ581" s="18">
        <f t="shared" ca="1" si="314"/>
        <v>1.3194787630628722</v>
      </c>
      <c r="AR581" s="18">
        <f t="shared" ca="1" si="314"/>
        <v>1.2936066304537961</v>
      </c>
      <c r="AS581" s="18">
        <f t="shared" ca="1" si="314"/>
        <v>1.2682417945625453</v>
      </c>
      <c r="AT581" s="18">
        <f t="shared" ca="1" si="314"/>
        <v>1.243374308394652</v>
      </c>
      <c r="AU581" s="18">
        <f t="shared" ca="1" si="314"/>
        <v>1.2189944199947571</v>
      </c>
      <c r="AV581" s="18">
        <f t="shared" ca="1" si="314"/>
        <v>1.1950925686223108</v>
      </c>
      <c r="AW581" s="18">
        <f t="shared" ca="1" si="314"/>
        <v>1.1716593810022655</v>
      </c>
      <c r="AX581" s="18">
        <f t="shared" ca="1" si="314"/>
        <v>1.1486856676492798</v>
      </c>
      <c r="AY581" s="18">
        <f t="shared" ca="1" si="315"/>
        <v>1.1261624192640001</v>
      </c>
      <c r="AZ581" s="18">
        <f t="shared" ca="1" si="315"/>
        <v>1.1040808032</v>
      </c>
      <c r="BA581" s="18">
        <f t="shared" ca="1" si="315"/>
        <v>1.08243216</v>
      </c>
      <c r="BB581" s="18">
        <f t="shared" ca="1" si="315"/>
        <v>1.0612079999999999</v>
      </c>
      <c r="BC581" s="18">
        <f t="shared" ca="1" si="315"/>
        <v>1.0404</v>
      </c>
      <c r="BD581" s="18">
        <f t="shared" ca="1" si="315"/>
        <v>1.02</v>
      </c>
      <c r="BE581" s="18">
        <f t="shared" ca="1" si="315"/>
        <v>1</v>
      </c>
      <c r="BF581" s="18">
        <f t="shared" ca="1" si="315"/>
        <v>0</v>
      </c>
      <c r="BG581" s="18">
        <f t="shared" ca="1" si="315"/>
        <v>0</v>
      </c>
      <c r="BH581" s="18">
        <f t="shared" ca="1" si="315"/>
        <v>0</v>
      </c>
    </row>
    <row r="582" spans="8:60" x14ac:dyDescent="0.35">
      <c r="H582" s="2" t="str">
        <f t="shared" si="293"/>
        <v>PPA_2.0</v>
      </c>
      <c r="I582">
        <f t="shared" si="294"/>
        <v>11</v>
      </c>
      <c r="J582">
        <f t="shared" si="295"/>
        <v>47</v>
      </c>
      <c r="K582" s="18">
        <f t="shared" ca="1" si="311"/>
        <v>2.5363435151955169</v>
      </c>
      <c r="L582" s="18">
        <f t="shared" ca="1" si="311"/>
        <v>2.4866112894073704</v>
      </c>
      <c r="M582" s="18">
        <f t="shared" ca="1" si="311"/>
        <v>2.4378542053013432</v>
      </c>
      <c r="N582" s="18">
        <f t="shared" ca="1" si="311"/>
        <v>2.3900531424522975</v>
      </c>
      <c r="O582" s="18">
        <f t="shared" ca="1" si="311"/>
        <v>2.3431893553453893</v>
      </c>
      <c r="P582" s="18">
        <f t="shared" ca="1" si="311"/>
        <v>2.2972444660248916</v>
      </c>
      <c r="Q582" s="18">
        <f t="shared" ca="1" si="311"/>
        <v>2.2522004568871488</v>
      </c>
      <c r="R582" s="18">
        <f t="shared" ca="1" si="311"/>
        <v>2.2080396636148518</v>
      </c>
      <c r="S582" s="18">
        <f t="shared" ca="1" si="311"/>
        <v>2.1647447682498542</v>
      </c>
      <c r="T582" s="18">
        <f t="shared" ca="1" si="311"/>
        <v>2.1222987924018186</v>
      </c>
      <c r="U582" s="18">
        <f t="shared" ca="1" si="312"/>
        <v>2.080685090590018</v>
      </c>
      <c r="V582" s="18">
        <f t="shared" ca="1" si="312"/>
        <v>2.0398873437157037</v>
      </c>
      <c r="W582" s="18">
        <f t="shared" ca="1" si="312"/>
        <v>1.9998895526624547</v>
      </c>
      <c r="X582" s="18">
        <f t="shared" ca="1" si="312"/>
        <v>1.9606760320220145</v>
      </c>
      <c r="Y582" s="18">
        <f t="shared" ca="1" si="312"/>
        <v>1.9222314039431516</v>
      </c>
      <c r="Z582" s="18">
        <f t="shared" ca="1" si="312"/>
        <v>1.8845405921011289</v>
      </c>
      <c r="AA582" s="18">
        <f t="shared" ca="1" si="312"/>
        <v>1.8475888157854201</v>
      </c>
      <c r="AB582" s="18">
        <f t="shared" ca="1" si="312"/>
        <v>1.8113615841033535</v>
      </c>
      <c r="AC582" s="18">
        <f t="shared" ca="1" si="312"/>
        <v>1.7758446902974052</v>
      </c>
      <c r="AD582" s="18">
        <f t="shared" ca="1" si="312"/>
        <v>1.7410242061739269</v>
      </c>
      <c r="AE582" s="18">
        <f t="shared" ca="1" si="313"/>
        <v>1.7068864766411045</v>
      </c>
      <c r="AF582" s="18">
        <f t="shared" ca="1" si="313"/>
        <v>1.6734181143540243</v>
      </c>
      <c r="AG582" s="18">
        <f t="shared" ca="1" si="313"/>
        <v>1.6406059944647295</v>
      </c>
      <c r="AH582" s="18">
        <f t="shared" ca="1" si="313"/>
        <v>1.608437249475225</v>
      </c>
      <c r="AI582" s="18">
        <f t="shared" ca="1" si="313"/>
        <v>1.576899264191397</v>
      </c>
      <c r="AJ582" s="18">
        <f t="shared" ca="1" si="313"/>
        <v>1.5459796707758797</v>
      </c>
      <c r="AK582" s="18">
        <f t="shared" ca="1" si="313"/>
        <v>1.5156663438979212</v>
      </c>
      <c r="AL582" s="18">
        <f t="shared" ca="1" si="313"/>
        <v>1.4859473959783542</v>
      </c>
      <c r="AM582" s="18">
        <f t="shared" ca="1" si="313"/>
        <v>1.4568111725277981</v>
      </c>
      <c r="AN582" s="18">
        <f t="shared" ca="1" si="313"/>
        <v>1.4282462475762727</v>
      </c>
      <c r="AO582" s="18">
        <f t="shared" ca="1" si="314"/>
        <v>1.4002414191924244</v>
      </c>
      <c r="AP582" s="18">
        <f t="shared" ca="1" si="314"/>
        <v>1.372785705090612</v>
      </c>
      <c r="AQ582" s="18">
        <f t="shared" ca="1" si="314"/>
        <v>1.3458683383241292</v>
      </c>
      <c r="AR582" s="18">
        <f t="shared" ca="1" si="314"/>
        <v>1.3194787630628722</v>
      </c>
      <c r="AS582" s="18">
        <f t="shared" ca="1" si="314"/>
        <v>1.2936066304537961</v>
      </c>
      <c r="AT582" s="18">
        <f t="shared" ca="1" si="314"/>
        <v>1.2682417945625453</v>
      </c>
      <c r="AU582" s="18">
        <f t="shared" ca="1" si="314"/>
        <v>1.243374308394652</v>
      </c>
      <c r="AV582" s="18">
        <f t="shared" ca="1" si="314"/>
        <v>1.2189944199947571</v>
      </c>
      <c r="AW582" s="18">
        <f t="shared" ca="1" si="314"/>
        <v>1.1950925686223108</v>
      </c>
      <c r="AX582" s="18">
        <f t="shared" ca="1" si="314"/>
        <v>1.1716593810022655</v>
      </c>
      <c r="AY582" s="18">
        <f t="shared" ca="1" si="315"/>
        <v>1.1486856676492798</v>
      </c>
      <c r="AZ582" s="18">
        <f t="shared" ca="1" si="315"/>
        <v>1.1261624192640001</v>
      </c>
      <c r="BA582" s="18">
        <f t="shared" ca="1" si="315"/>
        <v>1.1040808032</v>
      </c>
      <c r="BB582" s="18">
        <f t="shared" ca="1" si="315"/>
        <v>1.08243216</v>
      </c>
      <c r="BC582" s="18">
        <f t="shared" ca="1" si="315"/>
        <v>1.0612079999999999</v>
      </c>
      <c r="BD582" s="18">
        <f t="shared" ca="1" si="315"/>
        <v>1.0404</v>
      </c>
      <c r="BE582" s="18">
        <f t="shared" ca="1" si="315"/>
        <v>1.02</v>
      </c>
      <c r="BF582" s="18">
        <f t="shared" ca="1" si="315"/>
        <v>1</v>
      </c>
      <c r="BG582" s="18">
        <f t="shared" ca="1" si="315"/>
        <v>0</v>
      </c>
      <c r="BH582" s="18">
        <f t="shared" ca="1" si="315"/>
        <v>0</v>
      </c>
    </row>
    <row r="583" spans="8:60" x14ac:dyDescent="0.35">
      <c r="H583" s="2" t="str">
        <f t="shared" si="293"/>
        <v>PPA_2.0</v>
      </c>
      <c r="I583">
        <f t="shared" si="294"/>
        <v>11</v>
      </c>
      <c r="J583">
        <f t="shared" si="295"/>
        <v>48</v>
      </c>
      <c r="K583" s="18">
        <f t="shared" ca="1" si="311"/>
        <v>2.5870703854994277</v>
      </c>
      <c r="L583" s="18">
        <f t="shared" ca="1" si="311"/>
        <v>2.5363435151955169</v>
      </c>
      <c r="M583" s="18">
        <f t="shared" ca="1" si="311"/>
        <v>2.4866112894073704</v>
      </c>
      <c r="N583" s="18">
        <f t="shared" ca="1" si="311"/>
        <v>2.4378542053013432</v>
      </c>
      <c r="O583" s="18">
        <f t="shared" ca="1" si="311"/>
        <v>2.3900531424522975</v>
      </c>
      <c r="P583" s="18">
        <f t="shared" ca="1" si="311"/>
        <v>2.3431893553453893</v>
      </c>
      <c r="Q583" s="18">
        <f t="shared" ca="1" si="311"/>
        <v>2.2972444660248916</v>
      </c>
      <c r="R583" s="18">
        <f t="shared" ca="1" si="311"/>
        <v>2.2522004568871488</v>
      </c>
      <c r="S583" s="18">
        <f t="shared" ca="1" si="311"/>
        <v>2.2080396636148518</v>
      </c>
      <c r="T583" s="18">
        <f t="shared" ca="1" si="311"/>
        <v>2.1647447682498542</v>
      </c>
      <c r="U583" s="18">
        <f t="shared" ca="1" si="312"/>
        <v>2.1222987924018186</v>
      </c>
      <c r="V583" s="18">
        <f t="shared" ca="1" si="312"/>
        <v>2.080685090590018</v>
      </c>
      <c r="W583" s="18">
        <f t="shared" ca="1" si="312"/>
        <v>2.0398873437157037</v>
      </c>
      <c r="X583" s="18">
        <f t="shared" ca="1" si="312"/>
        <v>1.9998895526624547</v>
      </c>
      <c r="Y583" s="18">
        <f t="shared" ca="1" si="312"/>
        <v>1.9606760320220145</v>
      </c>
      <c r="Z583" s="18">
        <f t="shared" ca="1" si="312"/>
        <v>1.9222314039431516</v>
      </c>
      <c r="AA583" s="18">
        <f t="shared" ca="1" si="312"/>
        <v>1.8845405921011289</v>
      </c>
      <c r="AB583" s="18">
        <f t="shared" ca="1" si="312"/>
        <v>1.8475888157854201</v>
      </c>
      <c r="AC583" s="18">
        <f t="shared" ca="1" si="312"/>
        <v>1.8113615841033535</v>
      </c>
      <c r="AD583" s="18">
        <f t="shared" ca="1" si="312"/>
        <v>1.7758446902974052</v>
      </c>
      <c r="AE583" s="18">
        <f t="shared" ca="1" si="313"/>
        <v>1.7410242061739269</v>
      </c>
      <c r="AF583" s="18">
        <f t="shared" ca="1" si="313"/>
        <v>1.7068864766411045</v>
      </c>
      <c r="AG583" s="18">
        <f t="shared" ca="1" si="313"/>
        <v>1.6734181143540243</v>
      </c>
      <c r="AH583" s="18">
        <f t="shared" ca="1" si="313"/>
        <v>1.6406059944647295</v>
      </c>
      <c r="AI583" s="18">
        <f t="shared" ca="1" si="313"/>
        <v>1.608437249475225</v>
      </c>
      <c r="AJ583" s="18">
        <f t="shared" ca="1" si="313"/>
        <v>1.576899264191397</v>
      </c>
      <c r="AK583" s="18">
        <f t="shared" ca="1" si="313"/>
        <v>1.5459796707758797</v>
      </c>
      <c r="AL583" s="18">
        <f t="shared" ca="1" si="313"/>
        <v>1.5156663438979212</v>
      </c>
      <c r="AM583" s="18">
        <f t="shared" ca="1" si="313"/>
        <v>1.4859473959783542</v>
      </c>
      <c r="AN583" s="18">
        <f t="shared" ca="1" si="313"/>
        <v>1.4568111725277981</v>
      </c>
      <c r="AO583" s="18">
        <f t="shared" ca="1" si="314"/>
        <v>1.4282462475762727</v>
      </c>
      <c r="AP583" s="18">
        <f t="shared" ca="1" si="314"/>
        <v>1.4002414191924244</v>
      </c>
      <c r="AQ583" s="18">
        <f t="shared" ca="1" si="314"/>
        <v>1.372785705090612</v>
      </c>
      <c r="AR583" s="18">
        <f t="shared" ca="1" si="314"/>
        <v>1.3458683383241292</v>
      </c>
      <c r="AS583" s="18">
        <f t="shared" ca="1" si="314"/>
        <v>1.3194787630628722</v>
      </c>
      <c r="AT583" s="18">
        <f t="shared" ca="1" si="314"/>
        <v>1.2936066304537961</v>
      </c>
      <c r="AU583" s="18">
        <f t="shared" ca="1" si="314"/>
        <v>1.2682417945625453</v>
      </c>
      <c r="AV583" s="18">
        <f t="shared" ca="1" si="314"/>
        <v>1.243374308394652</v>
      </c>
      <c r="AW583" s="18">
        <f t="shared" ca="1" si="314"/>
        <v>1.2189944199947571</v>
      </c>
      <c r="AX583" s="18">
        <f t="shared" ca="1" si="314"/>
        <v>1.1950925686223108</v>
      </c>
      <c r="AY583" s="18">
        <f t="shared" ca="1" si="315"/>
        <v>1.1716593810022655</v>
      </c>
      <c r="AZ583" s="18">
        <f t="shared" ca="1" si="315"/>
        <v>1.1486856676492798</v>
      </c>
      <c r="BA583" s="18">
        <f t="shared" ca="1" si="315"/>
        <v>1.1261624192640001</v>
      </c>
      <c r="BB583" s="18">
        <f t="shared" ca="1" si="315"/>
        <v>1.1040808032</v>
      </c>
      <c r="BC583" s="18">
        <f t="shared" ca="1" si="315"/>
        <v>1.08243216</v>
      </c>
      <c r="BD583" s="18">
        <f t="shared" ca="1" si="315"/>
        <v>1.0612079999999999</v>
      </c>
      <c r="BE583" s="18">
        <f t="shared" ca="1" si="315"/>
        <v>1.0404</v>
      </c>
      <c r="BF583" s="18">
        <f t="shared" ca="1" si="315"/>
        <v>1.02</v>
      </c>
      <c r="BG583" s="18">
        <f t="shared" ca="1" si="315"/>
        <v>1</v>
      </c>
      <c r="BH583" s="18">
        <f t="shared" ca="1" si="315"/>
        <v>0</v>
      </c>
    </row>
    <row r="584" spans="8:60" x14ac:dyDescent="0.35">
      <c r="H584" s="2" t="str">
        <f t="shared" si="293"/>
        <v>PPA_2.0</v>
      </c>
      <c r="I584">
        <f t="shared" si="294"/>
        <v>11</v>
      </c>
      <c r="J584">
        <f t="shared" si="295"/>
        <v>49</v>
      </c>
      <c r="K584" s="18">
        <f t="shared" ca="1" si="311"/>
        <v>2.6388117932094164</v>
      </c>
      <c r="L584" s="18">
        <f t="shared" ca="1" si="311"/>
        <v>2.5870703854994277</v>
      </c>
      <c r="M584" s="18">
        <f t="shared" ca="1" si="311"/>
        <v>2.5363435151955169</v>
      </c>
      <c r="N584" s="18">
        <f t="shared" ca="1" si="311"/>
        <v>2.4866112894073704</v>
      </c>
      <c r="O584" s="18">
        <f t="shared" ca="1" si="311"/>
        <v>2.4378542053013432</v>
      </c>
      <c r="P584" s="18">
        <f t="shared" ca="1" si="311"/>
        <v>2.3900531424522975</v>
      </c>
      <c r="Q584" s="18">
        <f t="shared" ca="1" si="311"/>
        <v>2.3431893553453893</v>
      </c>
      <c r="R584" s="18">
        <f t="shared" ca="1" si="311"/>
        <v>2.2972444660248916</v>
      </c>
      <c r="S584" s="18">
        <f t="shared" ca="1" si="311"/>
        <v>2.2522004568871488</v>
      </c>
      <c r="T584" s="18">
        <f t="shared" ca="1" si="311"/>
        <v>2.2080396636148518</v>
      </c>
      <c r="U584" s="18">
        <f t="shared" ca="1" si="312"/>
        <v>2.1647447682498542</v>
      </c>
      <c r="V584" s="18">
        <f t="shared" ca="1" si="312"/>
        <v>2.1222987924018186</v>
      </c>
      <c r="W584" s="18">
        <f t="shared" ca="1" si="312"/>
        <v>2.080685090590018</v>
      </c>
      <c r="X584" s="18">
        <f t="shared" ca="1" si="312"/>
        <v>2.0398873437157037</v>
      </c>
      <c r="Y584" s="18">
        <f t="shared" ca="1" si="312"/>
        <v>1.9998895526624547</v>
      </c>
      <c r="Z584" s="18">
        <f t="shared" ca="1" si="312"/>
        <v>1.9606760320220145</v>
      </c>
      <c r="AA584" s="18">
        <f t="shared" ca="1" si="312"/>
        <v>1.9222314039431516</v>
      </c>
      <c r="AB584" s="18">
        <f t="shared" ca="1" si="312"/>
        <v>1.8845405921011289</v>
      </c>
      <c r="AC584" s="18">
        <f t="shared" ca="1" si="312"/>
        <v>1.8475888157854201</v>
      </c>
      <c r="AD584" s="18">
        <f t="shared" ca="1" si="312"/>
        <v>1.8113615841033535</v>
      </c>
      <c r="AE584" s="18">
        <f t="shared" ca="1" si="313"/>
        <v>1.7758446902974052</v>
      </c>
      <c r="AF584" s="18">
        <f t="shared" ca="1" si="313"/>
        <v>1.7410242061739269</v>
      </c>
      <c r="AG584" s="18">
        <f t="shared" ca="1" si="313"/>
        <v>1.7068864766411045</v>
      </c>
      <c r="AH584" s="18">
        <f t="shared" ca="1" si="313"/>
        <v>1.6734181143540243</v>
      </c>
      <c r="AI584" s="18">
        <f t="shared" ca="1" si="313"/>
        <v>1.6406059944647295</v>
      </c>
      <c r="AJ584" s="18">
        <f t="shared" ca="1" si="313"/>
        <v>1.608437249475225</v>
      </c>
      <c r="AK584" s="18">
        <f t="shared" ca="1" si="313"/>
        <v>1.576899264191397</v>
      </c>
      <c r="AL584" s="18">
        <f t="shared" ca="1" si="313"/>
        <v>1.5459796707758797</v>
      </c>
      <c r="AM584" s="18">
        <f t="shared" ca="1" si="313"/>
        <v>1.5156663438979212</v>
      </c>
      <c r="AN584" s="18">
        <f t="shared" ca="1" si="313"/>
        <v>1.4859473959783542</v>
      </c>
      <c r="AO584" s="18">
        <f t="shared" ca="1" si="314"/>
        <v>1.4568111725277981</v>
      </c>
      <c r="AP584" s="18">
        <f t="shared" ca="1" si="314"/>
        <v>1.4282462475762727</v>
      </c>
      <c r="AQ584" s="18">
        <f t="shared" ca="1" si="314"/>
        <v>1.4002414191924244</v>
      </c>
      <c r="AR584" s="18">
        <f t="shared" ca="1" si="314"/>
        <v>1.372785705090612</v>
      </c>
      <c r="AS584" s="18">
        <f t="shared" ca="1" si="314"/>
        <v>1.3458683383241292</v>
      </c>
      <c r="AT584" s="18">
        <f t="shared" ca="1" si="314"/>
        <v>1.3194787630628722</v>
      </c>
      <c r="AU584" s="18">
        <f t="shared" ca="1" si="314"/>
        <v>1.2936066304537961</v>
      </c>
      <c r="AV584" s="18">
        <f t="shared" ca="1" si="314"/>
        <v>1.2682417945625453</v>
      </c>
      <c r="AW584" s="18">
        <f t="shared" ca="1" si="314"/>
        <v>1.243374308394652</v>
      </c>
      <c r="AX584" s="18">
        <f t="shared" ca="1" si="314"/>
        <v>1.2189944199947571</v>
      </c>
      <c r="AY584" s="18">
        <f t="shared" ca="1" si="315"/>
        <v>1.1950925686223108</v>
      </c>
      <c r="AZ584" s="18">
        <f t="shared" ca="1" si="315"/>
        <v>1.1716593810022655</v>
      </c>
      <c r="BA584" s="18">
        <f t="shared" ca="1" si="315"/>
        <v>1.1486856676492798</v>
      </c>
      <c r="BB584" s="18">
        <f t="shared" ca="1" si="315"/>
        <v>1.1261624192640001</v>
      </c>
      <c r="BC584" s="18">
        <f t="shared" ca="1" si="315"/>
        <v>1.1040808032</v>
      </c>
      <c r="BD584" s="18">
        <f t="shared" ca="1" si="315"/>
        <v>1.08243216</v>
      </c>
      <c r="BE584" s="18">
        <f t="shared" ca="1" si="315"/>
        <v>1.0612079999999999</v>
      </c>
      <c r="BF584" s="18">
        <f t="shared" ca="1" si="315"/>
        <v>1.0404</v>
      </c>
      <c r="BG584" s="18">
        <f t="shared" ca="1" si="315"/>
        <v>1.02</v>
      </c>
      <c r="BH584" s="18">
        <f t="shared" ca="1" si="315"/>
        <v>1</v>
      </c>
    </row>
    <row r="585" spans="8:60" x14ac:dyDescent="0.35">
      <c r="H585" s="2" t="str">
        <f t="shared" si="293"/>
        <v>PPA_2.0</v>
      </c>
      <c r="I585">
        <f t="shared" si="294"/>
        <v>11</v>
      </c>
      <c r="J585">
        <f t="shared" si="295"/>
        <v>50</v>
      </c>
      <c r="K585" s="18">
        <f t="shared" ref="K585:T594" ca="1" si="316">IF(K$24&gt;$J585,0,OFFSET($K$2,$I585,$J585-K$24))</f>
        <v>2.6915880290736047</v>
      </c>
      <c r="L585" s="18">
        <f t="shared" ca="1" si="316"/>
        <v>2.6388117932094164</v>
      </c>
      <c r="M585" s="18">
        <f t="shared" ca="1" si="316"/>
        <v>2.5870703854994277</v>
      </c>
      <c r="N585" s="18">
        <f t="shared" ca="1" si="316"/>
        <v>2.5363435151955169</v>
      </c>
      <c r="O585" s="18">
        <f t="shared" ca="1" si="316"/>
        <v>2.4866112894073704</v>
      </c>
      <c r="P585" s="18">
        <f t="shared" ca="1" si="316"/>
        <v>2.4378542053013432</v>
      </c>
      <c r="Q585" s="18">
        <f t="shared" ca="1" si="316"/>
        <v>2.3900531424522975</v>
      </c>
      <c r="R585" s="18">
        <f t="shared" ca="1" si="316"/>
        <v>2.3431893553453893</v>
      </c>
      <c r="S585" s="18">
        <f t="shared" ca="1" si="316"/>
        <v>2.2972444660248916</v>
      </c>
      <c r="T585" s="18">
        <f t="shared" ca="1" si="316"/>
        <v>2.2522004568871488</v>
      </c>
      <c r="U585" s="18">
        <f t="shared" ref="U585:AD594" ca="1" si="317">IF(U$24&gt;$J585,0,OFFSET($K$2,$I585,$J585-U$24))</f>
        <v>2.2080396636148518</v>
      </c>
      <c r="V585" s="18">
        <f t="shared" ca="1" si="317"/>
        <v>2.1647447682498542</v>
      </c>
      <c r="W585" s="18">
        <f t="shared" ca="1" si="317"/>
        <v>2.1222987924018186</v>
      </c>
      <c r="X585" s="18">
        <f t="shared" ca="1" si="317"/>
        <v>2.080685090590018</v>
      </c>
      <c r="Y585" s="18">
        <f t="shared" ca="1" si="317"/>
        <v>2.0398873437157037</v>
      </c>
      <c r="Z585" s="18">
        <f t="shared" ca="1" si="317"/>
        <v>1.9998895526624547</v>
      </c>
      <c r="AA585" s="18">
        <f t="shared" ca="1" si="317"/>
        <v>1.9606760320220145</v>
      </c>
      <c r="AB585" s="18">
        <f t="shared" ca="1" si="317"/>
        <v>1.9222314039431516</v>
      </c>
      <c r="AC585" s="18">
        <f t="shared" ca="1" si="317"/>
        <v>1.8845405921011289</v>
      </c>
      <c r="AD585" s="18">
        <f t="shared" ca="1" si="317"/>
        <v>1.8475888157854201</v>
      </c>
      <c r="AE585" s="18">
        <f t="shared" ref="AE585:AN594" ca="1" si="318">IF(AE$24&gt;$J585,0,OFFSET($K$2,$I585,$J585-AE$24))</f>
        <v>1.8113615841033535</v>
      </c>
      <c r="AF585" s="18">
        <f t="shared" ca="1" si="318"/>
        <v>1.7758446902974052</v>
      </c>
      <c r="AG585" s="18">
        <f t="shared" ca="1" si="318"/>
        <v>1.7410242061739269</v>
      </c>
      <c r="AH585" s="18">
        <f t="shared" ca="1" si="318"/>
        <v>1.7068864766411045</v>
      </c>
      <c r="AI585" s="18">
        <f t="shared" ca="1" si="318"/>
        <v>1.6734181143540243</v>
      </c>
      <c r="AJ585" s="18">
        <f t="shared" ca="1" si="318"/>
        <v>1.6406059944647295</v>
      </c>
      <c r="AK585" s="18">
        <f t="shared" ca="1" si="318"/>
        <v>1.608437249475225</v>
      </c>
      <c r="AL585" s="18">
        <f t="shared" ca="1" si="318"/>
        <v>1.576899264191397</v>
      </c>
      <c r="AM585" s="18">
        <f t="shared" ca="1" si="318"/>
        <v>1.5459796707758797</v>
      </c>
      <c r="AN585" s="18">
        <f t="shared" ca="1" si="318"/>
        <v>1.5156663438979212</v>
      </c>
      <c r="AO585" s="18">
        <f t="shared" ref="AO585:AX594" ca="1" si="319">IF(AO$24&gt;$J585,0,OFFSET($K$2,$I585,$J585-AO$24))</f>
        <v>1.4859473959783542</v>
      </c>
      <c r="AP585" s="18">
        <f t="shared" ca="1" si="319"/>
        <v>1.4568111725277981</v>
      </c>
      <c r="AQ585" s="18">
        <f t="shared" ca="1" si="319"/>
        <v>1.4282462475762727</v>
      </c>
      <c r="AR585" s="18">
        <f t="shared" ca="1" si="319"/>
        <v>1.4002414191924244</v>
      </c>
      <c r="AS585" s="18">
        <f t="shared" ca="1" si="319"/>
        <v>1.372785705090612</v>
      </c>
      <c r="AT585" s="18">
        <f t="shared" ca="1" si="319"/>
        <v>1.3458683383241292</v>
      </c>
      <c r="AU585" s="18">
        <f t="shared" ca="1" si="319"/>
        <v>1.3194787630628722</v>
      </c>
      <c r="AV585" s="18">
        <f t="shared" ca="1" si="319"/>
        <v>1.2936066304537961</v>
      </c>
      <c r="AW585" s="18">
        <f t="shared" ca="1" si="319"/>
        <v>1.2682417945625453</v>
      </c>
      <c r="AX585" s="18">
        <f t="shared" ca="1" si="319"/>
        <v>1.243374308394652</v>
      </c>
      <c r="AY585" s="18">
        <f t="shared" ref="AY585:BH594" ca="1" si="320">IF(AY$24&gt;$J585,0,OFFSET($K$2,$I585,$J585-AY$24))</f>
        <v>1.2189944199947571</v>
      </c>
      <c r="AZ585" s="18">
        <f t="shared" ca="1" si="320"/>
        <v>1.1950925686223108</v>
      </c>
      <c r="BA585" s="18">
        <f t="shared" ca="1" si="320"/>
        <v>1.1716593810022655</v>
      </c>
      <c r="BB585" s="18">
        <f t="shared" ca="1" si="320"/>
        <v>1.1486856676492798</v>
      </c>
      <c r="BC585" s="18">
        <f t="shared" ca="1" si="320"/>
        <v>1.1261624192640001</v>
      </c>
      <c r="BD585" s="18">
        <f t="shared" ca="1" si="320"/>
        <v>1.1040808032</v>
      </c>
      <c r="BE585" s="18">
        <f t="shared" ca="1" si="320"/>
        <v>1.08243216</v>
      </c>
      <c r="BF585" s="18">
        <f t="shared" ca="1" si="320"/>
        <v>1.0612079999999999</v>
      </c>
      <c r="BG585" s="18">
        <f t="shared" ca="1" si="320"/>
        <v>1.0404</v>
      </c>
      <c r="BH585" s="18">
        <f t="shared" ca="1" si="320"/>
        <v>1.02</v>
      </c>
    </row>
    <row r="586" spans="8:60" x14ac:dyDescent="0.35">
      <c r="H586" s="2" t="str">
        <f t="shared" si="293"/>
        <v>PPA_2.5</v>
      </c>
      <c r="I586">
        <f t="shared" si="294"/>
        <v>12</v>
      </c>
      <c r="J586">
        <f t="shared" si="295"/>
        <v>0</v>
      </c>
      <c r="K586" s="18">
        <f t="shared" ca="1" si="316"/>
        <v>1</v>
      </c>
      <c r="L586" s="18">
        <f t="shared" ca="1" si="316"/>
        <v>0</v>
      </c>
      <c r="M586" s="18">
        <f t="shared" ca="1" si="316"/>
        <v>0</v>
      </c>
      <c r="N586" s="18">
        <f t="shared" ca="1" si="316"/>
        <v>0</v>
      </c>
      <c r="O586" s="18">
        <f t="shared" ca="1" si="316"/>
        <v>0</v>
      </c>
      <c r="P586" s="18">
        <f t="shared" ca="1" si="316"/>
        <v>0</v>
      </c>
      <c r="Q586" s="18">
        <f t="shared" ca="1" si="316"/>
        <v>0</v>
      </c>
      <c r="R586" s="18">
        <f t="shared" ca="1" si="316"/>
        <v>0</v>
      </c>
      <c r="S586" s="18">
        <f t="shared" ca="1" si="316"/>
        <v>0</v>
      </c>
      <c r="T586" s="18">
        <f t="shared" ca="1" si="316"/>
        <v>0</v>
      </c>
      <c r="U586" s="18">
        <f t="shared" ca="1" si="317"/>
        <v>0</v>
      </c>
      <c r="V586" s="18">
        <f t="shared" ca="1" si="317"/>
        <v>0</v>
      </c>
      <c r="W586" s="18">
        <f t="shared" ca="1" si="317"/>
        <v>0</v>
      </c>
      <c r="X586" s="18">
        <f t="shared" ca="1" si="317"/>
        <v>0</v>
      </c>
      <c r="Y586" s="18">
        <f t="shared" ca="1" si="317"/>
        <v>0</v>
      </c>
      <c r="Z586" s="18">
        <f t="shared" ca="1" si="317"/>
        <v>0</v>
      </c>
      <c r="AA586" s="18">
        <f t="shared" ca="1" si="317"/>
        <v>0</v>
      </c>
      <c r="AB586" s="18">
        <f t="shared" ca="1" si="317"/>
        <v>0</v>
      </c>
      <c r="AC586" s="18">
        <f t="shared" ca="1" si="317"/>
        <v>0</v>
      </c>
      <c r="AD586" s="18">
        <f t="shared" ca="1" si="317"/>
        <v>0</v>
      </c>
      <c r="AE586" s="18">
        <f t="shared" ca="1" si="318"/>
        <v>0</v>
      </c>
      <c r="AF586" s="18">
        <f t="shared" ca="1" si="318"/>
        <v>0</v>
      </c>
      <c r="AG586" s="18">
        <f t="shared" ca="1" si="318"/>
        <v>0</v>
      </c>
      <c r="AH586" s="18">
        <f t="shared" ca="1" si="318"/>
        <v>0</v>
      </c>
      <c r="AI586" s="18">
        <f t="shared" ca="1" si="318"/>
        <v>0</v>
      </c>
      <c r="AJ586" s="18">
        <f t="shared" ca="1" si="318"/>
        <v>0</v>
      </c>
      <c r="AK586" s="18">
        <f t="shared" ca="1" si="318"/>
        <v>0</v>
      </c>
      <c r="AL586" s="18">
        <f t="shared" ca="1" si="318"/>
        <v>0</v>
      </c>
      <c r="AM586" s="18">
        <f t="shared" ca="1" si="318"/>
        <v>0</v>
      </c>
      <c r="AN586" s="18">
        <f t="shared" ca="1" si="318"/>
        <v>0</v>
      </c>
      <c r="AO586" s="18">
        <f t="shared" ca="1" si="319"/>
        <v>0</v>
      </c>
      <c r="AP586" s="18">
        <f t="shared" ca="1" si="319"/>
        <v>0</v>
      </c>
      <c r="AQ586" s="18">
        <f t="shared" ca="1" si="319"/>
        <v>0</v>
      </c>
      <c r="AR586" s="18">
        <f t="shared" ca="1" si="319"/>
        <v>0</v>
      </c>
      <c r="AS586" s="18">
        <f t="shared" ca="1" si="319"/>
        <v>0</v>
      </c>
      <c r="AT586" s="18">
        <f t="shared" ca="1" si="319"/>
        <v>0</v>
      </c>
      <c r="AU586" s="18">
        <f t="shared" ca="1" si="319"/>
        <v>0</v>
      </c>
      <c r="AV586" s="18">
        <f t="shared" ca="1" si="319"/>
        <v>0</v>
      </c>
      <c r="AW586" s="18">
        <f t="shared" ca="1" si="319"/>
        <v>0</v>
      </c>
      <c r="AX586" s="18">
        <f t="shared" ca="1" si="319"/>
        <v>0</v>
      </c>
      <c r="AY586" s="18">
        <f t="shared" ca="1" si="320"/>
        <v>0</v>
      </c>
      <c r="AZ586" s="18">
        <f t="shared" ca="1" si="320"/>
        <v>0</v>
      </c>
      <c r="BA586" s="18">
        <f t="shared" ca="1" si="320"/>
        <v>0</v>
      </c>
      <c r="BB586" s="18">
        <f t="shared" ca="1" si="320"/>
        <v>0</v>
      </c>
      <c r="BC586" s="18">
        <f t="shared" ca="1" si="320"/>
        <v>0</v>
      </c>
      <c r="BD586" s="18">
        <f t="shared" ca="1" si="320"/>
        <v>0</v>
      </c>
      <c r="BE586" s="18">
        <f t="shared" ca="1" si="320"/>
        <v>0</v>
      </c>
      <c r="BF586" s="18">
        <f t="shared" ca="1" si="320"/>
        <v>0</v>
      </c>
      <c r="BG586" s="18">
        <f t="shared" ca="1" si="320"/>
        <v>0</v>
      </c>
      <c r="BH586" s="18">
        <f t="shared" ca="1" si="320"/>
        <v>0</v>
      </c>
    </row>
    <row r="587" spans="8:60" x14ac:dyDescent="0.35">
      <c r="H587" s="2" t="str">
        <f t="shared" si="293"/>
        <v>PPA_2.5</v>
      </c>
      <c r="I587">
        <f t="shared" si="294"/>
        <v>12</v>
      </c>
      <c r="J587">
        <f t="shared" si="295"/>
        <v>1</v>
      </c>
      <c r="K587" s="18">
        <f t="shared" ca="1" si="316"/>
        <v>1.0249999999999999</v>
      </c>
      <c r="L587" s="18">
        <f t="shared" ca="1" si="316"/>
        <v>1</v>
      </c>
      <c r="M587" s="18">
        <f t="shared" ca="1" si="316"/>
        <v>0</v>
      </c>
      <c r="N587" s="18">
        <f t="shared" ca="1" si="316"/>
        <v>0</v>
      </c>
      <c r="O587" s="18">
        <f t="shared" ca="1" si="316"/>
        <v>0</v>
      </c>
      <c r="P587" s="18">
        <f t="shared" ca="1" si="316"/>
        <v>0</v>
      </c>
      <c r="Q587" s="18">
        <f t="shared" ca="1" si="316"/>
        <v>0</v>
      </c>
      <c r="R587" s="18">
        <f t="shared" ca="1" si="316"/>
        <v>0</v>
      </c>
      <c r="S587" s="18">
        <f t="shared" ca="1" si="316"/>
        <v>0</v>
      </c>
      <c r="T587" s="18">
        <f t="shared" ca="1" si="316"/>
        <v>0</v>
      </c>
      <c r="U587" s="18">
        <f t="shared" ca="1" si="317"/>
        <v>0</v>
      </c>
      <c r="V587" s="18">
        <f t="shared" ca="1" si="317"/>
        <v>0</v>
      </c>
      <c r="W587" s="18">
        <f t="shared" ca="1" si="317"/>
        <v>0</v>
      </c>
      <c r="X587" s="18">
        <f t="shared" ca="1" si="317"/>
        <v>0</v>
      </c>
      <c r="Y587" s="18">
        <f t="shared" ca="1" si="317"/>
        <v>0</v>
      </c>
      <c r="Z587" s="18">
        <f t="shared" ca="1" si="317"/>
        <v>0</v>
      </c>
      <c r="AA587" s="18">
        <f t="shared" ca="1" si="317"/>
        <v>0</v>
      </c>
      <c r="AB587" s="18">
        <f t="shared" ca="1" si="317"/>
        <v>0</v>
      </c>
      <c r="AC587" s="18">
        <f t="shared" ca="1" si="317"/>
        <v>0</v>
      </c>
      <c r="AD587" s="18">
        <f t="shared" ca="1" si="317"/>
        <v>0</v>
      </c>
      <c r="AE587" s="18">
        <f t="shared" ca="1" si="318"/>
        <v>0</v>
      </c>
      <c r="AF587" s="18">
        <f t="shared" ca="1" si="318"/>
        <v>0</v>
      </c>
      <c r="AG587" s="18">
        <f t="shared" ca="1" si="318"/>
        <v>0</v>
      </c>
      <c r="AH587" s="18">
        <f t="shared" ca="1" si="318"/>
        <v>0</v>
      </c>
      <c r="AI587" s="18">
        <f t="shared" ca="1" si="318"/>
        <v>0</v>
      </c>
      <c r="AJ587" s="18">
        <f t="shared" ca="1" si="318"/>
        <v>0</v>
      </c>
      <c r="AK587" s="18">
        <f t="shared" ca="1" si="318"/>
        <v>0</v>
      </c>
      <c r="AL587" s="18">
        <f t="shared" ca="1" si="318"/>
        <v>0</v>
      </c>
      <c r="AM587" s="18">
        <f t="shared" ca="1" si="318"/>
        <v>0</v>
      </c>
      <c r="AN587" s="18">
        <f t="shared" ca="1" si="318"/>
        <v>0</v>
      </c>
      <c r="AO587" s="18">
        <f t="shared" ca="1" si="319"/>
        <v>0</v>
      </c>
      <c r="AP587" s="18">
        <f t="shared" ca="1" si="319"/>
        <v>0</v>
      </c>
      <c r="AQ587" s="18">
        <f t="shared" ca="1" si="319"/>
        <v>0</v>
      </c>
      <c r="AR587" s="18">
        <f t="shared" ca="1" si="319"/>
        <v>0</v>
      </c>
      <c r="AS587" s="18">
        <f t="shared" ca="1" si="319"/>
        <v>0</v>
      </c>
      <c r="AT587" s="18">
        <f t="shared" ca="1" si="319"/>
        <v>0</v>
      </c>
      <c r="AU587" s="18">
        <f t="shared" ca="1" si="319"/>
        <v>0</v>
      </c>
      <c r="AV587" s="18">
        <f t="shared" ca="1" si="319"/>
        <v>0</v>
      </c>
      <c r="AW587" s="18">
        <f t="shared" ca="1" si="319"/>
        <v>0</v>
      </c>
      <c r="AX587" s="18">
        <f t="shared" ca="1" si="319"/>
        <v>0</v>
      </c>
      <c r="AY587" s="18">
        <f t="shared" ca="1" si="320"/>
        <v>0</v>
      </c>
      <c r="AZ587" s="18">
        <f t="shared" ca="1" si="320"/>
        <v>0</v>
      </c>
      <c r="BA587" s="18">
        <f t="shared" ca="1" si="320"/>
        <v>0</v>
      </c>
      <c r="BB587" s="18">
        <f t="shared" ca="1" si="320"/>
        <v>0</v>
      </c>
      <c r="BC587" s="18">
        <f t="shared" ca="1" si="320"/>
        <v>0</v>
      </c>
      <c r="BD587" s="18">
        <f t="shared" ca="1" si="320"/>
        <v>0</v>
      </c>
      <c r="BE587" s="18">
        <f t="shared" ca="1" si="320"/>
        <v>0</v>
      </c>
      <c r="BF587" s="18">
        <f t="shared" ca="1" si="320"/>
        <v>0</v>
      </c>
      <c r="BG587" s="18">
        <f t="shared" ca="1" si="320"/>
        <v>0</v>
      </c>
      <c r="BH587" s="18">
        <f t="shared" ca="1" si="320"/>
        <v>0</v>
      </c>
    </row>
    <row r="588" spans="8:60" x14ac:dyDescent="0.35">
      <c r="H588" s="2" t="str">
        <f t="shared" si="293"/>
        <v>PPA_2.5</v>
      </c>
      <c r="I588">
        <f t="shared" si="294"/>
        <v>12</v>
      </c>
      <c r="J588">
        <f t="shared" si="295"/>
        <v>2</v>
      </c>
      <c r="K588" s="18">
        <f t="shared" ca="1" si="316"/>
        <v>1.0506249999999999</v>
      </c>
      <c r="L588" s="18">
        <f t="shared" ca="1" si="316"/>
        <v>1.0249999999999999</v>
      </c>
      <c r="M588" s="18">
        <f t="shared" ca="1" si="316"/>
        <v>1</v>
      </c>
      <c r="N588" s="18">
        <f t="shared" ca="1" si="316"/>
        <v>0</v>
      </c>
      <c r="O588" s="18">
        <f t="shared" ca="1" si="316"/>
        <v>0</v>
      </c>
      <c r="P588" s="18">
        <f t="shared" ca="1" si="316"/>
        <v>0</v>
      </c>
      <c r="Q588" s="18">
        <f t="shared" ca="1" si="316"/>
        <v>0</v>
      </c>
      <c r="R588" s="18">
        <f t="shared" ca="1" si="316"/>
        <v>0</v>
      </c>
      <c r="S588" s="18">
        <f t="shared" ca="1" si="316"/>
        <v>0</v>
      </c>
      <c r="T588" s="18">
        <f t="shared" ca="1" si="316"/>
        <v>0</v>
      </c>
      <c r="U588" s="18">
        <f t="shared" ca="1" si="317"/>
        <v>0</v>
      </c>
      <c r="V588" s="18">
        <f t="shared" ca="1" si="317"/>
        <v>0</v>
      </c>
      <c r="W588" s="18">
        <f t="shared" ca="1" si="317"/>
        <v>0</v>
      </c>
      <c r="X588" s="18">
        <f t="shared" ca="1" si="317"/>
        <v>0</v>
      </c>
      <c r="Y588" s="18">
        <f t="shared" ca="1" si="317"/>
        <v>0</v>
      </c>
      <c r="Z588" s="18">
        <f t="shared" ca="1" si="317"/>
        <v>0</v>
      </c>
      <c r="AA588" s="18">
        <f t="shared" ca="1" si="317"/>
        <v>0</v>
      </c>
      <c r="AB588" s="18">
        <f t="shared" ca="1" si="317"/>
        <v>0</v>
      </c>
      <c r="AC588" s="18">
        <f t="shared" ca="1" si="317"/>
        <v>0</v>
      </c>
      <c r="AD588" s="18">
        <f t="shared" ca="1" si="317"/>
        <v>0</v>
      </c>
      <c r="AE588" s="18">
        <f t="shared" ca="1" si="318"/>
        <v>0</v>
      </c>
      <c r="AF588" s="18">
        <f t="shared" ca="1" si="318"/>
        <v>0</v>
      </c>
      <c r="AG588" s="18">
        <f t="shared" ca="1" si="318"/>
        <v>0</v>
      </c>
      <c r="AH588" s="18">
        <f t="shared" ca="1" si="318"/>
        <v>0</v>
      </c>
      <c r="AI588" s="18">
        <f t="shared" ca="1" si="318"/>
        <v>0</v>
      </c>
      <c r="AJ588" s="18">
        <f t="shared" ca="1" si="318"/>
        <v>0</v>
      </c>
      <c r="AK588" s="18">
        <f t="shared" ca="1" si="318"/>
        <v>0</v>
      </c>
      <c r="AL588" s="18">
        <f t="shared" ca="1" si="318"/>
        <v>0</v>
      </c>
      <c r="AM588" s="18">
        <f t="shared" ca="1" si="318"/>
        <v>0</v>
      </c>
      <c r="AN588" s="18">
        <f t="shared" ca="1" si="318"/>
        <v>0</v>
      </c>
      <c r="AO588" s="18">
        <f t="shared" ca="1" si="319"/>
        <v>0</v>
      </c>
      <c r="AP588" s="18">
        <f t="shared" ca="1" si="319"/>
        <v>0</v>
      </c>
      <c r="AQ588" s="18">
        <f t="shared" ca="1" si="319"/>
        <v>0</v>
      </c>
      <c r="AR588" s="18">
        <f t="shared" ca="1" si="319"/>
        <v>0</v>
      </c>
      <c r="AS588" s="18">
        <f t="shared" ca="1" si="319"/>
        <v>0</v>
      </c>
      <c r="AT588" s="18">
        <f t="shared" ca="1" si="319"/>
        <v>0</v>
      </c>
      <c r="AU588" s="18">
        <f t="shared" ca="1" si="319"/>
        <v>0</v>
      </c>
      <c r="AV588" s="18">
        <f t="shared" ca="1" si="319"/>
        <v>0</v>
      </c>
      <c r="AW588" s="18">
        <f t="shared" ca="1" si="319"/>
        <v>0</v>
      </c>
      <c r="AX588" s="18">
        <f t="shared" ca="1" si="319"/>
        <v>0</v>
      </c>
      <c r="AY588" s="18">
        <f t="shared" ca="1" si="320"/>
        <v>0</v>
      </c>
      <c r="AZ588" s="18">
        <f t="shared" ca="1" si="320"/>
        <v>0</v>
      </c>
      <c r="BA588" s="18">
        <f t="shared" ca="1" si="320"/>
        <v>0</v>
      </c>
      <c r="BB588" s="18">
        <f t="shared" ca="1" si="320"/>
        <v>0</v>
      </c>
      <c r="BC588" s="18">
        <f t="shared" ca="1" si="320"/>
        <v>0</v>
      </c>
      <c r="BD588" s="18">
        <f t="shared" ca="1" si="320"/>
        <v>0</v>
      </c>
      <c r="BE588" s="18">
        <f t="shared" ca="1" si="320"/>
        <v>0</v>
      </c>
      <c r="BF588" s="18">
        <f t="shared" ca="1" si="320"/>
        <v>0</v>
      </c>
      <c r="BG588" s="18">
        <f t="shared" ca="1" si="320"/>
        <v>0</v>
      </c>
      <c r="BH588" s="18">
        <f t="shared" ca="1" si="320"/>
        <v>0</v>
      </c>
    </row>
    <row r="589" spans="8:60" x14ac:dyDescent="0.35">
      <c r="H589" s="2" t="str">
        <f t="shared" si="293"/>
        <v>PPA_2.5</v>
      </c>
      <c r="I589">
        <f t="shared" si="294"/>
        <v>12</v>
      </c>
      <c r="J589">
        <f t="shared" si="295"/>
        <v>3</v>
      </c>
      <c r="K589" s="18">
        <f t="shared" ca="1" si="316"/>
        <v>1.0768906249999999</v>
      </c>
      <c r="L589" s="18">
        <f t="shared" ca="1" si="316"/>
        <v>1.0506249999999999</v>
      </c>
      <c r="M589" s="18">
        <f t="shared" ca="1" si="316"/>
        <v>1.0249999999999999</v>
      </c>
      <c r="N589" s="18">
        <f t="shared" ca="1" si="316"/>
        <v>1</v>
      </c>
      <c r="O589" s="18">
        <f t="shared" ca="1" si="316"/>
        <v>0</v>
      </c>
      <c r="P589" s="18">
        <f t="shared" ca="1" si="316"/>
        <v>0</v>
      </c>
      <c r="Q589" s="18">
        <f t="shared" ca="1" si="316"/>
        <v>0</v>
      </c>
      <c r="R589" s="18">
        <f t="shared" ca="1" si="316"/>
        <v>0</v>
      </c>
      <c r="S589" s="18">
        <f t="shared" ca="1" si="316"/>
        <v>0</v>
      </c>
      <c r="T589" s="18">
        <f t="shared" ca="1" si="316"/>
        <v>0</v>
      </c>
      <c r="U589" s="18">
        <f t="shared" ca="1" si="317"/>
        <v>0</v>
      </c>
      <c r="V589" s="18">
        <f t="shared" ca="1" si="317"/>
        <v>0</v>
      </c>
      <c r="W589" s="18">
        <f t="shared" ca="1" si="317"/>
        <v>0</v>
      </c>
      <c r="X589" s="18">
        <f t="shared" ca="1" si="317"/>
        <v>0</v>
      </c>
      <c r="Y589" s="18">
        <f t="shared" ca="1" si="317"/>
        <v>0</v>
      </c>
      <c r="Z589" s="18">
        <f t="shared" ca="1" si="317"/>
        <v>0</v>
      </c>
      <c r="AA589" s="18">
        <f t="shared" ca="1" si="317"/>
        <v>0</v>
      </c>
      <c r="AB589" s="18">
        <f t="shared" ca="1" si="317"/>
        <v>0</v>
      </c>
      <c r="AC589" s="18">
        <f t="shared" ca="1" si="317"/>
        <v>0</v>
      </c>
      <c r="AD589" s="18">
        <f t="shared" ca="1" si="317"/>
        <v>0</v>
      </c>
      <c r="AE589" s="18">
        <f t="shared" ca="1" si="318"/>
        <v>0</v>
      </c>
      <c r="AF589" s="18">
        <f t="shared" ca="1" si="318"/>
        <v>0</v>
      </c>
      <c r="AG589" s="18">
        <f t="shared" ca="1" si="318"/>
        <v>0</v>
      </c>
      <c r="AH589" s="18">
        <f t="shared" ca="1" si="318"/>
        <v>0</v>
      </c>
      <c r="AI589" s="18">
        <f t="shared" ca="1" si="318"/>
        <v>0</v>
      </c>
      <c r="AJ589" s="18">
        <f t="shared" ca="1" si="318"/>
        <v>0</v>
      </c>
      <c r="AK589" s="18">
        <f t="shared" ca="1" si="318"/>
        <v>0</v>
      </c>
      <c r="AL589" s="18">
        <f t="shared" ca="1" si="318"/>
        <v>0</v>
      </c>
      <c r="AM589" s="18">
        <f t="shared" ca="1" si="318"/>
        <v>0</v>
      </c>
      <c r="AN589" s="18">
        <f t="shared" ca="1" si="318"/>
        <v>0</v>
      </c>
      <c r="AO589" s="18">
        <f t="shared" ca="1" si="319"/>
        <v>0</v>
      </c>
      <c r="AP589" s="18">
        <f t="shared" ca="1" si="319"/>
        <v>0</v>
      </c>
      <c r="AQ589" s="18">
        <f t="shared" ca="1" si="319"/>
        <v>0</v>
      </c>
      <c r="AR589" s="18">
        <f t="shared" ca="1" si="319"/>
        <v>0</v>
      </c>
      <c r="AS589" s="18">
        <f t="shared" ca="1" si="319"/>
        <v>0</v>
      </c>
      <c r="AT589" s="18">
        <f t="shared" ca="1" si="319"/>
        <v>0</v>
      </c>
      <c r="AU589" s="18">
        <f t="shared" ca="1" si="319"/>
        <v>0</v>
      </c>
      <c r="AV589" s="18">
        <f t="shared" ca="1" si="319"/>
        <v>0</v>
      </c>
      <c r="AW589" s="18">
        <f t="shared" ca="1" si="319"/>
        <v>0</v>
      </c>
      <c r="AX589" s="18">
        <f t="shared" ca="1" si="319"/>
        <v>0</v>
      </c>
      <c r="AY589" s="18">
        <f t="shared" ca="1" si="320"/>
        <v>0</v>
      </c>
      <c r="AZ589" s="18">
        <f t="shared" ca="1" si="320"/>
        <v>0</v>
      </c>
      <c r="BA589" s="18">
        <f t="shared" ca="1" si="320"/>
        <v>0</v>
      </c>
      <c r="BB589" s="18">
        <f t="shared" ca="1" si="320"/>
        <v>0</v>
      </c>
      <c r="BC589" s="18">
        <f t="shared" ca="1" si="320"/>
        <v>0</v>
      </c>
      <c r="BD589" s="18">
        <f t="shared" ca="1" si="320"/>
        <v>0</v>
      </c>
      <c r="BE589" s="18">
        <f t="shared" ca="1" si="320"/>
        <v>0</v>
      </c>
      <c r="BF589" s="18">
        <f t="shared" ca="1" si="320"/>
        <v>0</v>
      </c>
      <c r="BG589" s="18">
        <f t="shared" ca="1" si="320"/>
        <v>0</v>
      </c>
      <c r="BH589" s="18">
        <f t="shared" ca="1" si="320"/>
        <v>0</v>
      </c>
    </row>
    <row r="590" spans="8:60" x14ac:dyDescent="0.35">
      <c r="H590" s="2" t="str">
        <f t="shared" si="293"/>
        <v>PPA_2.5</v>
      </c>
      <c r="I590">
        <f t="shared" si="294"/>
        <v>12</v>
      </c>
      <c r="J590">
        <f t="shared" si="295"/>
        <v>4</v>
      </c>
      <c r="K590" s="18">
        <f t="shared" ca="1" si="316"/>
        <v>1.1038128906249998</v>
      </c>
      <c r="L590" s="18">
        <f t="shared" ca="1" si="316"/>
        <v>1.0768906249999999</v>
      </c>
      <c r="M590" s="18">
        <f t="shared" ca="1" si="316"/>
        <v>1.0506249999999999</v>
      </c>
      <c r="N590" s="18">
        <f t="shared" ca="1" si="316"/>
        <v>1.0249999999999999</v>
      </c>
      <c r="O590" s="18">
        <f t="shared" ca="1" si="316"/>
        <v>1</v>
      </c>
      <c r="P590" s="18">
        <f t="shared" ca="1" si="316"/>
        <v>0</v>
      </c>
      <c r="Q590" s="18">
        <f t="shared" ca="1" si="316"/>
        <v>0</v>
      </c>
      <c r="R590" s="18">
        <f t="shared" ca="1" si="316"/>
        <v>0</v>
      </c>
      <c r="S590" s="18">
        <f t="shared" ca="1" si="316"/>
        <v>0</v>
      </c>
      <c r="T590" s="18">
        <f t="shared" ca="1" si="316"/>
        <v>0</v>
      </c>
      <c r="U590" s="18">
        <f t="shared" ca="1" si="317"/>
        <v>0</v>
      </c>
      <c r="V590" s="18">
        <f t="shared" ca="1" si="317"/>
        <v>0</v>
      </c>
      <c r="W590" s="18">
        <f t="shared" ca="1" si="317"/>
        <v>0</v>
      </c>
      <c r="X590" s="18">
        <f t="shared" ca="1" si="317"/>
        <v>0</v>
      </c>
      <c r="Y590" s="18">
        <f t="shared" ca="1" si="317"/>
        <v>0</v>
      </c>
      <c r="Z590" s="18">
        <f t="shared" ca="1" si="317"/>
        <v>0</v>
      </c>
      <c r="AA590" s="18">
        <f t="shared" ca="1" si="317"/>
        <v>0</v>
      </c>
      <c r="AB590" s="18">
        <f t="shared" ca="1" si="317"/>
        <v>0</v>
      </c>
      <c r="AC590" s="18">
        <f t="shared" ca="1" si="317"/>
        <v>0</v>
      </c>
      <c r="AD590" s="18">
        <f t="shared" ca="1" si="317"/>
        <v>0</v>
      </c>
      <c r="AE590" s="18">
        <f t="shared" ca="1" si="318"/>
        <v>0</v>
      </c>
      <c r="AF590" s="18">
        <f t="shared" ca="1" si="318"/>
        <v>0</v>
      </c>
      <c r="AG590" s="18">
        <f t="shared" ca="1" si="318"/>
        <v>0</v>
      </c>
      <c r="AH590" s="18">
        <f t="shared" ca="1" si="318"/>
        <v>0</v>
      </c>
      <c r="AI590" s="18">
        <f t="shared" ca="1" si="318"/>
        <v>0</v>
      </c>
      <c r="AJ590" s="18">
        <f t="shared" ca="1" si="318"/>
        <v>0</v>
      </c>
      <c r="AK590" s="18">
        <f t="shared" ca="1" si="318"/>
        <v>0</v>
      </c>
      <c r="AL590" s="18">
        <f t="shared" ca="1" si="318"/>
        <v>0</v>
      </c>
      <c r="AM590" s="18">
        <f t="shared" ca="1" si="318"/>
        <v>0</v>
      </c>
      <c r="AN590" s="18">
        <f t="shared" ca="1" si="318"/>
        <v>0</v>
      </c>
      <c r="AO590" s="18">
        <f t="shared" ca="1" si="319"/>
        <v>0</v>
      </c>
      <c r="AP590" s="18">
        <f t="shared" ca="1" si="319"/>
        <v>0</v>
      </c>
      <c r="AQ590" s="18">
        <f t="shared" ca="1" si="319"/>
        <v>0</v>
      </c>
      <c r="AR590" s="18">
        <f t="shared" ca="1" si="319"/>
        <v>0</v>
      </c>
      <c r="AS590" s="18">
        <f t="shared" ca="1" si="319"/>
        <v>0</v>
      </c>
      <c r="AT590" s="18">
        <f t="shared" ca="1" si="319"/>
        <v>0</v>
      </c>
      <c r="AU590" s="18">
        <f t="shared" ca="1" si="319"/>
        <v>0</v>
      </c>
      <c r="AV590" s="18">
        <f t="shared" ca="1" si="319"/>
        <v>0</v>
      </c>
      <c r="AW590" s="18">
        <f t="shared" ca="1" si="319"/>
        <v>0</v>
      </c>
      <c r="AX590" s="18">
        <f t="shared" ca="1" si="319"/>
        <v>0</v>
      </c>
      <c r="AY590" s="18">
        <f t="shared" ca="1" si="320"/>
        <v>0</v>
      </c>
      <c r="AZ590" s="18">
        <f t="shared" ca="1" si="320"/>
        <v>0</v>
      </c>
      <c r="BA590" s="18">
        <f t="shared" ca="1" si="320"/>
        <v>0</v>
      </c>
      <c r="BB590" s="18">
        <f t="shared" ca="1" si="320"/>
        <v>0</v>
      </c>
      <c r="BC590" s="18">
        <f t="shared" ca="1" si="320"/>
        <v>0</v>
      </c>
      <c r="BD590" s="18">
        <f t="shared" ca="1" si="320"/>
        <v>0</v>
      </c>
      <c r="BE590" s="18">
        <f t="shared" ca="1" si="320"/>
        <v>0</v>
      </c>
      <c r="BF590" s="18">
        <f t="shared" ca="1" si="320"/>
        <v>0</v>
      </c>
      <c r="BG590" s="18">
        <f t="shared" ca="1" si="320"/>
        <v>0</v>
      </c>
      <c r="BH590" s="18">
        <f t="shared" ca="1" si="320"/>
        <v>0</v>
      </c>
    </row>
    <row r="591" spans="8:60" x14ac:dyDescent="0.35">
      <c r="H591" s="2" t="str">
        <f t="shared" si="293"/>
        <v>PPA_2.5</v>
      </c>
      <c r="I591">
        <f t="shared" si="294"/>
        <v>12</v>
      </c>
      <c r="J591">
        <f t="shared" si="295"/>
        <v>5</v>
      </c>
      <c r="K591" s="18">
        <f t="shared" ca="1" si="316"/>
        <v>1.1314082128906247</v>
      </c>
      <c r="L591" s="18">
        <f t="shared" ca="1" si="316"/>
        <v>1.1038128906249998</v>
      </c>
      <c r="M591" s="18">
        <f t="shared" ca="1" si="316"/>
        <v>1.0768906249999999</v>
      </c>
      <c r="N591" s="18">
        <f t="shared" ca="1" si="316"/>
        <v>1.0506249999999999</v>
      </c>
      <c r="O591" s="18">
        <f t="shared" ca="1" si="316"/>
        <v>1.0249999999999999</v>
      </c>
      <c r="P591" s="18">
        <f t="shared" ca="1" si="316"/>
        <v>1</v>
      </c>
      <c r="Q591" s="18">
        <f t="shared" ca="1" si="316"/>
        <v>0</v>
      </c>
      <c r="R591" s="18">
        <f t="shared" ca="1" si="316"/>
        <v>0</v>
      </c>
      <c r="S591" s="18">
        <f t="shared" ca="1" si="316"/>
        <v>0</v>
      </c>
      <c r="T591" s="18">
        <f t="shared" ca="1" si="316"/>
        <v>0</v>
      </c>
      <c r="U591" s="18">
        <f t="shared" ca="1" si="317"/>
        <v>0</v>
      </c>
      <c r="V591" s="18">
        <f t="shared" ca="1" si="317"/>
        <v>0</v>
      </c>
      <c r="W591" s="18">
        <f t="shared" ca="1" si="317"/>
        <v>0</v>
      </c>
      <c r="X591" s="18">
        <f t="shared" ca="1" si="317"/>
        <v>0</v>
      </c>
      <c r="Y591" s="18">
        <f t="shared" ca="1" si="317"/>
        <v>0</v>
      </c>
      <c r="Z591" s="18">
        <f t="shared" ca="1" si="317"/>
        <v>0</v>
      </c>
      <c r="AA591" s="18">
        <f t="shared" ca="1" si="317"/>
        <v>0</v>
      </c>
      <c r="AB591" s="18">
        <f t="shared" ca="1" si="317"/>
        <v>0</v>
      </c>
      <c r="AC591" s="18">
        <f t="shared" ca="1" si="317"/>
        <v>0</v>
      </c>
      <c r="AD591" s="18">
        <f t="shared" ca="1" si="317"/>
        <v>0</v>
      </c>
      <c r="AE591" s="18">
        <f t="shared" ca="1" si="318"/>
        <v>0</v>
      </c>
      <c r="AF591" s="18">
        <f t="shared" ca="1" si="318"/>
        <v>0</v>
      </c>
      <c r="AG591" s="18">
        <f t="shared" ca="1" si="318"/>
        <v>0</v>
      </c>
      <c r="AH591" s="18">
        <f t="shared" ca="1" si="318"/>
        <v>0</v>
      </c>
      <c r="AI591" s="18">
        <f t="shared" ca="1" si="318"/>
        <v>0</v>
      </c>
      <c r="AJ591" s="18">
        <f t="shared" ca="1" si="318"/>
        <v>0</v>
      </c>
      <c r="AK591" s="18">
        <f t="shared" ca="1" si="318"/>
        <v>0</v>
      </c>
      <c r="AL591" s="18">
        <f t="shared" ca="1" si="318"/>
        <v>0</v>
      </c>
      <c r="AM591" s="18">
        <f t="shared" ca="1" si="318"/>
        <v>0</v>
      </c>
      <c r="AN591" s="18">
        <f t="shared" ca="1" si="318"/>
        <v>0</v>
      </c>
      <c r="AO591" s="18">
        <f t="shared" ca="1" si="319"/>
        <v>0</v>
      </c>
      <c r="AP591" s="18">
        <f t="shared" ca="1" si="319"/>
        <v>0</v>
      </c>
      <c r="AQ591" s="18">
        <f t="shared" ca="1" si="319"/>
        <v>0</v>
      </c>
      <c r="AR591" s="18">
        <f t="shared" ca="1" si="319"/>
        <v>0</v>
      </c>
      <c r="AS591" s="18">
        <f t="shared" ca="1" si="319"/>
        <v>0</v>
      </c>
      <c r="AT591" s="18">
        <f t="shared" ca="1" si="319"/>
        <v>0</v>
      </c>
      <c r="AU591" s="18">
        <f t="shared" ca="1" si="319"/>
        <v>0</v>
      </c>
      <c r="AV591" s="18">
        <f t="shared" ca="1" si="319"/>
        <v>0</v>
      </c>
      <c r="AW591" s="18">
        <f t="shared" ca="1" si="319"/>
        <v>0</v>
      </c>
      <c r="AX591" s="18">
        <f t="shared" ca="1" si="319"/>
        <v>0</v>
      </c>
      <c r="AY591" s="18">
        <f t="shared" ca="1" si="320"/>
        <v>0</v>
      </c>
      <c r="AZ591" s="18">
        <f t="shared" ca="1" si="320"/>
        <v>0</v>
      </c>
      <c r="BA591" s="18">
        <f t="shared" ca="1" si="320"/>
        <v>0</v>
      </c>
      <c r="BB591" s="18">
        <f t="shared" ca="1" si="320"/>
        <v>0</v>
      </c>
      <c r="BC591" s="18">
        <f t="shared" ca="1" si="320"/>
        <v>0</v>
      </c>
      <c r="BD591" s="18">
        <f t="shared" ca="1" si="320"/>
        <v>0</v>
      </c>
      <c r="BE591" s="18">
        <f t="shared" ca="1" si="320"/>
        <v>0</v>
      </c>
      <c r="BF591" s="18">
        <f t="shared" ca="1" si="320"/>
        <v>0</v>
      </c>
      <c r="BG591" s="18">
        <f t="shared" ca="1" si="320"/>
        <v>0</v>
      </c>
      <c r="BH591" s="18">
        <f t="shared" ca="1" si="320"/>
        <v>0</v>
      </c>
    </row>
    <row r="592" spans="8:60" x14ac:dyDescent="0.35">
      <c r="H592" s="2" t="str">
        <f t="shared" si="293"/>
        <v>PPA_2.5</v>
      </c>
      <c r="I592">
        <f t="shared" si="294"/>
        <v>12</v>
      </c>
      <c r="J592">
        <f t="shared" si="295"/>
        <v>6</v>
      </c>
      <c r="K592" s="18">
        <f t="shared" ca="1" si="316"/>
        <v>1.1596934182128902</v>
      </c>
      <c r="L592" s="18">
        <f t="shared" ca="1" si="316"/>
        <v>1.1314082128906247</v>
      </c>
      <c r="M592" s="18">
        <f t="shared" ca="1" si="316"/>
        <v>1.1038128906249998</v>
      </c>
      <c r="N592" s="18">
        <f t="shared" ca="1" si="316"/>
        <v>1.0768906249999999</v>
      </c>
      <c r="O592" s="18">
        <f t="shared" ca="1" si="316"/>
        <v>1.0506249999999999</v>
      </c>
      <c r="P592" s="18">
        <f t="shared" ca="1" si="316"/>
        <v>1.0249999999999999</v>
      </c>
      <c r="Q592" s="18">
        <f t="shared" ca="1" si="316"/>
        <v>1</v>
      </c>
      <c r="R592" s="18">
        <f t="shared" ca="1" si="316"/>
        <v>0</v>
      </c>
      <c r="S592" s="18">
        <f t="shared" ca="1" si="316"/>
        <v>0</v>
      </c>
      <c r="T592" s="18">
        <f t="shared" ca="1" si="316"/>
        <v>0</v>
      </c>
      <c r="U592" s="18">
        <f t="shared" ca="1" si="317"/>
        <v>0</v>
      </c>
      <c r="V592" s="18">
        <f t="shared" ca="1" si="317"/>
        <v>0</v>
      </c>
      <c r="W592" s="18">
        <f t="shared" ca="1" si="317"/>
        <v>0</v>
      </c>
      <c r="X592" s="18">
        <f t="shared" ca="1" si="317"/>
        <v>0</v>
      </c>
      <c r="Y592" s="18">
        <f t="shared" ca="1" si="317"/>
        <v>0</v>
      </c>
      <c r="Z592" s="18">
        <f t="shared" ca="1" si="317"/>
        <v>0</v>
      </c>
      <c r="AA592" s="18">
        <f t="shared" ca="1" si="317"/>
        <v>0</v>
      </c>
      <c r="AB592" s="18">
        <f t="shared" ca="1" si="317"/>
        <v>0</v>
      </c>
      <c r="AC592" s="18">
        <f t="shared" ca="1" si="317"/>
        <v>0</v>
      </c>
      <c r="AD592" s="18">
        <f t="shared" ca="1" si="317"/>
        <v>0</v>
      </c>
      <c r="AE592" s="18">
        <f t="shared" ca="1" si="318"/>
        <v>0</v>
      </c>
      <c r="AF592" s="18">
        <f t="shared" ca="1" si="318"/>
        <v>0</v>
      </c>
      <c r="AG592" s="18">
        <f t="shared" ca="1" si="318"/>
        <v>0</v>
      </c>
      <c r="AH592" s="18">
        <f t="shared" ca="1" si="318"/>
        <v>0</v>
      </c>
      <c r="AI592" s="18">
        <f t="shared" ca="1" si="318"/>
        <v>0</v>
      </c>
      <c r="AJ592" s="18">
        <f t="shared" ca="1" si="318"/>
        <v>0</v>
      </c>
      <c r="AK592" s="18">
        <f t="shared" ca="1" si="318"/>
        <v>0</v>
      </c>
      <c r="AL592" s="18">
        <f t="shared" ca="1" si="318"/>
        <v>0</v>
      </c>
      <c r="AM592" s="18">
        <f t="shared" ca="1" si="318"/>
        <v>0</v>
      </c>
      <c r="AN592" s="18">
        <f t="shared" ca="1" si="318"/>
        <v>0</v>
      </c>
      <c r="AO592" s="18">
        <f t="shared" ca="1" si="319"/>
        <v>0</v>
      </c>
      <c r="AP592" s="18">
        <f t="shared" ca="1" si="319"/>
        <v>0</v>
      </c>
      <c r="AQ592" s="18">
        <f t="shared" ca="1" si="319"/>
        <v>0</v>
      </c>
      <c r="AR592" s="18">
        <f t="shared" ca="1" si="319"/>
        <v>0</v>
      </c>
      <c r="AS592" s="18">
        <f t="shared" ca="1" si="319"/>
        <v>0</v>
      </c>
      <c r="AT592" s="18">
        <f t="shared" ca="1" si="319"/>
        <v>0</v>
      </c>
      <c r="AU592" s="18">
        <f t="shared" ca="1" si="319"/>
        <v>0</v>
      </c>
      <c r="AV592" s="18">
        <f t="shared" ca="1" si="319"/>
        <v>0</v>
      </c>
      <c r="AW592" s="18">
        <f t="shared" ca="1" si="319"/>
        <v>0</v>
      </c>
      <c r="AX592" s="18">
        <f t="shared" ca="1" si="319"/>
        <v>0</v>
      </c>
      <c r="AY592" s="18">
        <f t="shared" ca="1" si="320"/>
        <v>0</v>
      </c>
      <c r="AZ592" s="18">
        <f t="shared" ca="1" si="320"/>
        <v>0</v>
      </c>
      <c r="BA592" s="18">
        <f t="shared" ca="1" si="320"/>
        <v>0</v>
      </c>
      <c r="BB592" s="18">
        <f t="shared" ca="1" si="320"/>
        <v>0</v>
      </c>
      <c r="BC592" s="18">
        <f t="shared" ca="1" si="320"/>
        <v>0</v>
      </c>
      <c r="BD592" s="18">
        <f t="shared" ca="1" si="320"/>
        <v>0</v>
      </c>
      <c r="BE592" s="18">
        <f t="shared" ca="1" si="320"/>
        <v>0</v>
      </c>
      <c r="BF592" s="18">
        <f t="shared" ca="1" si="320"/>
        <v>0</v>
      </c>
      <c r="BG592" s="18">
        <f t="shared" ca="1" si="320"/>
        <v>0</v>
      </c>
      <c r="BH592" s="18">
        <f t="shared" ca="1" si="320"/>
        <v>0</v>
      </c>
    </row>
    <row r="593" spans="8:60" x14ac:dyDescent="0.35">
      <c r="H593" s="2" t="str">
        <f t="shared" si="293"/>
        <v>PPA_2.5</v>
      </c>
      <c r="I593">
        <f t="shared" si="294"/>
        <v>12</v>
      </c>
      <c r="J593">
        <f t="shared" si="295"/>
        <v>7</v>
      </c>
      <c r="K593" s="18">
        <f t="shared" ca="1" si="316"/>
        <v>1.1886857536682125</v>
      </c>
      <c r="L593" s="18">
        <f t="shared" ca="1" si="316"/>
        <v>1.1596934182128902</v>
      </c>
      <c r="M593" s="18">
        <f t="shared" ca="1" si="316"/>
        <v>1.1314082128906247</v>
      </c>
      <c r="N593" s="18">
        <f t="shared" ca="1" si="316"/>
        <v>1.1038128906249998</v>
      </c>
      <c r="O593" s="18">
        <f t="shared" ca="1" si="316"/>
        <v>1.0768906249999999</v>
      </c>
      <c r="P593" s="18">
        <f t="shared" ca="1" si="316"/>
        <v>1.0506249999999999</v>
      </c>
      <c r="Q593" s="18">
        <f t="shared" ca="1" si="316"/>
        <v>1.0249999999999999</v>
      </c>
      <c r="R593" s="18">
        <f t="shared" ca="1" si="316"/>
        <v>1</v>
      </c>
      <c r="S593" s="18">
        <f t="shared" ca="1" si="316"/>
        <v>0</v>
      </c>
      <c r="T593" s="18">
        <f t="shared" ca="1" si="316"/>
        <v>0</v>
      </c>
      <c r="U593" s="18">
        <f t="shared" ca="1" si="317"/>
        <v>0</v>
      </c>
      <c r="V593" s="18">
        <f t="shared" ca="1" si="317"/>
        <v>0</v>
      </c>
      <c r="W593" s="18">
        <f t="shared" ca="1" si="317"/>
        <v>0</v>
      </c>
      <c r="X593" s="18">
        <f t="shared" ca="1" si="317"/>
        <v>0</v>
      </c>
      <c r="Y593" s="18">
        <f t="shared" ca="1" si="317"/>
        <v>0</v>
      </c>
      <c r="Z593" s="18">
        <f t="shared" ca="1" si="317"/>
        <v>0</v>
      </c>
      <c r="AA593" s="18">
        <f t="shared" ca="1" si="317"/>
        <v>0</v>
      </c>
      <c r="AB593" s="18">
        <f t="shared" ca="1" si="317"/>
        <v>0</v>
      </c>
      <c r="AC593" s="18">
        <f t="shared" ca="1" si="317"/>
        <v>0</v>
      </c>
      <c r="AD593" s="18">
        <f t="shared" ca="1" si="317"/>
        <v>0</v>
      </c>
      <c r="AE593" s="18">
        <f t="shared" ca="1" si="318"/>
        <v>0</v>
      </c>
      <c r="AF593" s="18">
        <f t="shared" ca="1" si="318"/>
        <v>0</v>
      </c>
      <c r="AG593" s="18">
        <f t="shared" ca="1" si="318"/>
        <v>0</v>
      </c>
      <c r="AH593" s="18">
        <f t="shared" ca="1" si="318"/>
        <v>0</v>
      </c>
      <c r="AI593" s="18">
        <f t="shared" ca="1" si="318"/>
        <v>0</v>
      </c>
      <c r="AJ593" s="18">
        <f t="shared" ca="1" si="318"/>
        <v>0</v>
      </c>
      <c r="AK593" s="18">
        <f t="shared" ca="1" si="318"/>
        <v>0</v>
      </c>
      <c r="AL593" s="18">
        <f t="shared" ca="1" si="318"/>
        <v>0</v>
      </c>
      <c r="AM593" s="18">
        <f t="shared" ca="1" si="318"/>
        <v>0</v>
      </c>
      <c r="AN593" s="18">
        <f t="shared" ca="1" si="318"/>
        <v>0</v>
      </c>
      <c r="AO593" s="18">
        <f t="shared" ca="1" si="319"/>
        <v>0</v>
      </c>
      <c r="AP593" s="18">
        <f t="shared" ca="1" si="319"/>
        <v>0</v>
      </c>
      <c r="AQ593" s="18">
        <f t="shared" ca="1" si="319"/>
        <v>0</v>
      </c>
      <c r="AR593" s="18">
        <f t="shared" ca="1" si="319"/>
        <v>0</v>
      </c>
      <c r="AS593" s="18">
        <f t="shared" ca="1" si="319"/>
        <v>0</v>
      </c>
      <c r="AT593" s="18">
        <f t="shared" ca="1" si="319"/>
        <v>0</v>
      </c>
      <c r="AU593" s="18">
        <f t="shared" ca="1" si="319"/>
        <v>0</v>
      </c>
      <c r="AV593" s="18">
        <f t="shared" ca="1" si="319"/>
        <v>0</v>
      </c>
      <c r="AW593" s="18">
        <f t="shared" ca="1" si="319"/>
        <v>0</v>
      </c>
      <c r="AX593" s="18">
        <f t="shared" ca="1" si="319"/>
        <v>0</v>
      </c>
      <c r="AY593" s="18">
        <f t="shared" ca="1" si="320"/>
        <v>0</v>
      </c>
      <c r="AZ593" s="18">
        <f t="shared" ca="1" si="320"/>
        <v>0</v>
      </c>
      <c r="BA593" s="18">
        <f t="shared" ca="1" si="320"/>
        <v>0</v>
      </c>
      <c r="BB593" s="18">
        <f t="shared" ca="1" si="320"/>
        <v>0</v>
      </c>
      <c r="BC593" s="18">
        <f t="shared" ca="1" si="320"/>
        <v>0</v>
      </c>
      <c r="BD593" s="18">
        <f t="shared" ca="1" si="320"/>
        <v>0</v>
      </c>
      <c r="BE593" s="18">
        <f t="shared" ca="1" si="320"/>
        <v>0</v>
      </c>
      <c r="BF593" s="18">
        <f t="shared" ca="1" si="320"/>
        <v>0</v>
      </c>
      <c r="BG593" s="18">
        <f t="shared" ca="1" si="320"/>
        <v>0</v>
      </c>
      <c r="BH593" s="18">
        <f t="shared" ca="1" si="320"/>
        <v>0</v>
      </c>
    </row>
    <row r="594" spans="8:60" x14ac:dyDescent="0.35">
      <c r="H594" s="2" t="str">
        <f t="shared" si="293"/>
        <v>PPA_2.5</v>
      </c>
      <c r="I594">
        <f t="shared" si="294"/>
        <v>12</v>
      </c>
      <c r="J594">
        <f t="shared" si="295"/>
        <v>8</v>
      </c>
      <c r="K594" s="18">
        <f t="shared" ca="1" si="316"/>
        <v>1.2184028975099177</v>
      </c>
      <c r="L594" s="18">
        <f t="shared" ca="1" si="316"/>
        <v>1.1886857536682125</v>
      </c>
      <c r="M594" s="18">
        <f t="shared" ca="1" si="316"/>
        <v>1.1596934182128902</v>
      </c>
      <c r="N594" s="18">
        <f t="shared" ca="1" si="316"/>
        <v>1.1314082128906247</v>
      </c>
      <c r="O594" s="18">
        <f t="shared" ca="1" si="316"/>
        <v>1.1038128906249998</v>
      </c>
      <c r="P594" s="18">
        <f t="shared" ca="1" si="316"/>
        <v>1.0768906249999999</v>
      </c>
      <c r="Q594" s="18">
        <f t="shared" ca="1" si="316"/>
        <v>1.0506249999999999</v>
      </c>
      <c r="R594" s="18">
        <f t="shared" ca="1" si="316"/>
        <v>1.0249999999999999</v>
      </c>
      <c r="S594" s="18">
        <f t="shared" ca="1" si="316"/>
        <v>1</v>
      </c>
      <c r="T594" s="18">
        <f t="shared" ca="1" si="316"/>
        <v>0</v>
      </c>
      <c r="U594" s="18">
        <f t="shared" ca="1" si="317"/>
        <v>0</v>
      </c>
      <c r="V594" s="18">
        <f t="shared" ca="1" si="317"/>
        <v>0</v>
      </c>
      <c r="W594" s="18">
        <f t="shared" ca="1" si="317"/>
        <v>0</v>
      </c>
      <c r="X594" s="18">
        <f t="shared" ca="1" si="317"/>
        <v>0</v>
      </c>
      <c r="Y594" s="18">
        <f t="shared" ca="1" si="317"/>
        <v>0</v>
      </c>
      <c r="Z594" s="18">
        <f t="shared" ca="1" si="317"/>
        <v>0</v>
      </c>
      <c r="AA594" s="18">
        <f t="shared" ca="1" si="317"/>
        <v>0</v>
      </c>
      <c r="AB594" s="18">
        <f t="shared" ca="1" si="317"/>
        <v>0</v>
      </c>
      <c r="AC594" s="18">
        <f t="shared" ca="1" si="317"/>
        <v>0</v>
      </c>
      <c r="AD594" s="18">
        <f t="shared" ca="1" si="317"/>
        <v>0</v>
      </c>
      <c r="AE594" s="18">
        <f t="shared" ca="1" si="318"/>
        <v>0</v>
      </c>
      <c r="AF594" s="18">
        <f t="shared" ca="1" si="318"/>
        <v>0</v>
      </c>
      <c r="AG594" s="18">
        <f t="shared" ca="1" si="318"/>
        <v>0</v>
      </c>
      <c r="AH594" s="18">
        <f t="shared" ca="1" si="318"/>
        <v>0</v>
      </c>
      <c r="AI594" s="18">
        <f t="shared" ca="1" si="318"/>
        <v>0</v>
      </c>
      <c r="AJ594" s="18">
        <f t="shared" ca="1" si="318"/>
        <v>0</v>
      </c>
      <c r="AK594" s="18">
        <f t="shared" ca="1" si="318"/>
        <v>0</v>
      </c>
      <c r="AL594" s="18">
        <f t="shared" ca="1" si="318"/>
        <v>0</v>
      </c>
      <c r="AM594" s="18">
        <f t="shared" ca="1" si="318"/>
        <v>0</v>
      </c>
      <c r="AN594" s="18">
        <f t="shared" ca="1" si="318"/>
        <v>0</v>
      </c>
      <c r="AO594" s="18">
        <f t="shared" ca="1" si="319"/>
        <v>0</v>
      </c>
      <c r="AP594" s="18">
        <f t="shared" ca="1" si="319"/>
        <v>0</v>
      </c>
      <c r="AQ594" s="18">
        <f t="shared" ca="1" si="319"/>
        <v>0</v>
      </c>
      <c r="AR594" s="18">
        <f t="shared" ca="1" si="319"/>
        <v>0</v>
      </c>
      <c r="AS594" s="18">
        <f t="shared" ca="1" si="319"/>
        <v>0</v>
      </c>
      <c r="AT594" s="18">
        <f t="shared" ca="1" si="319"/>
        <v>0</v>
      </c>
      <c r="AU594" s="18">
        <f t="shared" ca="1" si="319"/>
        <v>0</v>
      </c>
      <c r="AV594" s="18">
        <f t="shared" ca="1" si="319"/>
        <v>0</v>
      </c>
      <c r="AW594" s="18">
        <f t="shared" ca="1" si="319"/>
        <v>0</v>
      </c>
      <c r="AX594" s="18">
        <f t="shared" ca="1" si="319"/>
        <v>0</v>
      </c>
      <c r="AY594" s="18">
        <f t="shared" ca="1" si="320"/>
        <v>0</v>
      </c>
      <c r="AZ594" s="18">
        <f t="shared" ca="1" si="320"/>
        <v>0</v>
      </c>
      <c r="BA594" s="18">
        <f t="shared" ca="1" si="320"/>
        <v>0</v>
      </c>
      <c r="BB594" s="18">
        <f t="shared" ca="1" si="320"/>
        <v>0</v>
      </c>
      <c r="BC594" s="18">
        <f t="shared" ca="1" si="320"/>
        <v>0</v>
      </c>
      <c r="BD594" s="18">
        <f t="shared" ca="1" si="320"/>
        <v>0</v>
      </c>
      <c r="BE594" s="18">
        <f t="shared" ca="1" si="320"/>
        <v>0</v>
      </c>
      <c r="BF594" s="18">
        <f t="shared" ca="1" si="320"/>
        <v>0</v>
      </c>
      <c r="BG594" s="18">
        <f t="shared" ca="1" si="320"/>
        <v>0</v>
      </c>
      <c r="BH594" s="18">
        <f t="shared" ca="1" si="320"/>
        <v>0</v>
      </c>
    </row>
    <row r="595" spans="8:60" x14ac:dyDescent="0.35">
      <c r="H595" s="2" t="str">
        <f t="shared" si="293"/>
        <v>PPA_2.5</v>
      </c>
      <c r="I595">
        <f t="shared" si="294"/>
        <v>12</v>
      </c>
      <c r="J595">
        <f t="shared" si="295"/>
        <v>9</v>
      </c>
      <c r="K595" s="18">
        <f t="shared" ref="K595:T604" ca="1" si="321">IF(K$24&gt;$J595,0,OFFSET($K$2,$I595,$J595-K$24))</f>
        <v>1.2488629699476654</v>
      </c>
      <c r="L595" s="18">
        <f t="shared" ca="1" si="321"/>
        <v>1.2184028975099177</v>
      </c>
      <c r="M595" s="18">
        <f t="shared" ca="1" si="321"/>
        <v>1.1886857536682125</v>
      </c>
      <c r="N595" s="18">
        <f t="shared" ca="1" si="321"/>
        <v>1.1596934182128902</v>
      </c>
      <c r="O595" s="18">
        <f t="shared" ca="1" si="321"/>
        <v>1.1314082128906247</v>
      </c>
      <c r="P595" s="18">
        <f t="shared" ca="1" si="321"/>
        <v>1.1038128906249998</v>
      </c>
      <c r="Q595" s="18">
        <f t="shared" ca="1" si="321"/>
        <v>1.0768906249999999</v>
      </c>
      <c r="R595" s="18">
        <f t="shared" ca="1" si="321"/>
        <v>1.0506249999999999</v>
      </c>
      <c r="S595" s="18">
        <f t="shared" ca="1" si="321"/>
        <v>1.0249999999999999</v>
      </c>
      <c r="T595" s="18">
        <f t="shared" ca="1" si="321"/>
        <v>1</v>
      </c>
      <c r="U595" s="18">
        <f t="shared" ref="U595:AD604" ca="1" si="322">IF(U$24&gt;$J595,0,OFFSET($K$2,$I595,$J595-U$24))</f>
        <v>0</v>
      </c>
      <c r="V595" s="18">
        <f t="shared" ca="1" si="322"/>
        <v>0</v>
      </c>
      <c r="W595" s="18">
        <f t="shared" ca="1" si="322"/>
        <v>0</v>
      </c>
      <c r="X595" s="18">
        <f t="shared" ca="1" si="322"/>
        <v>0</v>
      </c>
      <c r="Y595" s="18">
        <f t="shared" ca="1" si="322"/>
        <v>0</v>
      </c>
      <c r="Z595" s="18">
        <f t="shared" ca="1" si="322"/>
        <v>0</v>
      </c>
      <c r="AA595" s="18">
        <f t="shared" ca="1" si="322"/>
        <v>0</v>
      </c>
      <c r="AB595" s="18">
        <f t="shared" ca="1" si="322"/>
        <v>0</v>
      </c>
      <c r="AC595" s="18">
        <f t="shared" ca="1" si="322"/>
        <v>0</v>
      </c>
      <c r="AD595" s="18">
        <f t="shared" ca="1" si="322"/>
        <v>0</v>
      </c>
      <c r="AE595" s="18">
        <f t="shared" ref="AE595:AN604" ca="1" si="323">IF(AE$24&gt;$J595,0,OFFSET($K$2,$I595,$J595-AE$24))</f>
        <v>0</v>
      </c>
      <c r="AF595" s="18">
        <f t="shared" ca="1" si="323"/>
        <v>0</v>
      </c>
      <c r="AG595" s="18">
        <f t="shared" ca="1" si="323"/>
        <v>0</v>
      </c>
      <c r="AH595" s="18">
        <f t="shared" ca="1" si="323"/>
        <v>0</v>
      </c>
      <c r="AI595" s="18">
        <f t="shared" ca="1" si="323"/>
        <v>0</v>
      </c>
      <c r="AJ595" s="18">
        <f t="shared" ca="1" si="323"/>
        <v>0</v>
      </c>
      <c r="AK595" s="18">
        <f t="shared" ca="1" si="323"/>
        <v>0</v>
      </c>
      <c r="AL595" s="18">
        <f t="shared" ca="1" si="323"/>
        <v>0</v>
      </c>
      <c r="AM595" s="18">
        <f t="shared" ca="1" si="323"/>
        <v>0</v>
      </c>
      <c r="AN595" s="18">
        <f t="shared" ca="1" si="323"/>
        <v>0</v>
      </c>
      <c r="AO595" s="18">
        <f t="shared" ref="AO595:AX604" ca="1" si="324">IF(AO$24&gt;$J595,0,OFFSET($K$2,$I595,$J595-AO$24))</f>
        <v>0</v>
      </c>
      <c r="AP595" s="18">
        <f t="shared" ca="1" si="324"/>
        <v>0</v>
      </c>
      <c r="AQ595" s="18">
        <f t="shared" ca="1" si="324"/>
        <v>0</v>
      </c>
      <c r="AR595" s="18">
        <f t="shared" ca="1" si="324"/>
        <v>0</v>
      </c>
      <c r="AS595" s="18">
        <f t="shared" ca="1" si="324"/>
        <v>0</v>
      </c>
      <c r="AT595" s="18">
        <f t="shared" ca="1" si="324"/>
        <v>0</v>
      </c>
      <c r="AU595" s="18">
        <f t="shared" ca="1" si="324"/>
        <v>0</v>
      </c>
      <c r="AV595" s="18">
        <f t="shared" ca="1" si="324"/>
        <v>0</v>
      </c>
      <c r="AW595" s="18">
        <f t="shared" ca="1" si="324"/>
        <v>0</v>
      </c>
      <c r="AX595" s="18">
        <f t="shared" ca="1" si="324"/>
        <v>0</v>
      </c>
      <c r="AY595" s="18">
        <f t="shared" ref="AY595:BH604" ca="1" si="325">IF(AY$24&gt;$J595,0,OFFSET($K$2,$I595,$J595-AY$24))</f>
        <v>0</v>
      </c>
      <c r="AZ595" s="18">
        <f t="shared" ca="1" si="325"/>
        <v>0</v>
      </c>
      <c r="BA595" s="18">
        <f t="shared" ca="1" si="325"/>
        <v>0</v>
      </c>
      <c r="BB595" s="18">
        <f t="shared" ca="1" si="325"/>
        <v>0</v>
      </c>
      <c r="BC595" s="18">
        <f t="shared" ca="1" si="325"/>
        <v>0</v>
      </c>
      <c r="BD595" s="18">
        <f t="shared" ca="1" si="325"/>
        <v>0</v>
      </c>
      <c r="BE595" s="18">
        <f t="shared" ca="1" si="325"/>
        <v>0</v>
      </c>
      <c r="BF595" s="18">
        <f t="shared" ca="1" si="325"/>
        <v>0</v>
      </c>
      <c r="BG595" s="18">
        <f t="shared" ca="1" si="325"/>
        <v>0</v>
      </c>
      <c r="BH595" s="18">
        <f t="shared" ca="1" si="325"/>
        <v>0</v>
      </c>
    </row>
    <row r="596" spans="8:60" x14ac:dyDescent="0.35">
      <c r="H596" s="2" t="str">
        <f t="shared" si="293"/>
        <v>PPA_2.5</v>
      </c>
      <c r="I596">
        <f t="shared" si="294"/>
        <v>12</v>
      </c>
      <c r="J596">
        <f t="shared" si="295"/>
        <v>10</v>
      </c>
      <c r="K596" s="18">
        <f t="shared" ca="1" si="321"/>
        <v>1.2800845441963571</v>
      </c>
      <c r="L596" s="18">
        <f t="shared" ca="1" si="321"/>
        <v>1.2488629699476654</v>
      </c>
      <c r="M596" s="18">
        <f t="shared" ca="1" si="321"/>
        <v>1.2184028975099177</v>
      </c>
      <c r="N596" s="18">
        <f t="shared" ca="1" si="321"/>
        <v>1.1886857536682125</v>
      </c>
      <c r="O596" s="18">
        <f t="shared" ca="1" si="321"/>
        <v>1.1596934182128902</v>
      </c>
      <c r="P596" s="18">
        <f t="shared" ca="1" si="321"/>
        <v>1.1314082128906247</v>
      </c>
      <c r="Q596" s="18">
        <f t="shared" ca="1" si="321"/>
        <v>1.1038128906249998</v>
      </c>
      <c r="R596" s="18">
        <f t="shared" ca="1" si="321"/>
        <v>1.0768906249999999</v>
      </c>
      <c r="S596" s="18">
        <f t="shared" ca="1" si="321"/>
        <v>1.0506249999999999</v>
      </c>
      <c r="T596" s="18">
        <f t="shared" ca="1" si="321"/>
        <v>1.0249999999999999</v>
      </c>
      <c r="U596" s="18">
        <f t="shared" ca="1" si="322"/>
        <v>1</v>
      </c>
      <c r="V596" s="18">
        <f t="shared" ca="1" si="322"/>
        <v>0</v>
      </c>
      <c r="W596" s="18">
        <f t="shared" ca="1" si="322"/>
        <v>0</v>
      </c>
      <c r="X596" s="18">
        <f t="shared" ca="1" si="322"/>
        <v>0</v>
      </c>
      <c r="Y596" s="18">
        <f t="shared" ca="1" si="322"/>
        <v>0</v>
      </c>
      <c r="Z596" s="18">
        <f t="shared" ca="1" si="322"/>
        <v>0</v>
      </c>
      <c r="AA596" s="18">
        <f t="shared" ca="1" si="322"/>
        <v>0</v>
      </c>
      <c r="AB596" s="18">
        <f t="shared" ca="1" si="322"/>
        <v>0</v>
      </c>
      <c r="AC596" s="18">
        <f t="shared" ca="1" si="322"/>
        <v>0</v>
      </c>
      <c r="AD596" s="18">
        <f t="shared" ca="1" si="322"/>
        <v>0</v>
      </c>
      <c r="AE596" s="18">
        <f t="shared" ca="1" si="323"/>
        <v>0</v>
      </c>
      <c r="AF596" s="18">
        <f t="shared" ca="1" si="323"/>
        <v>0</v>
      </c>
      <c r="AG596" s="18">
        <f t="shared" ca="1" si="323"/>
        <v>0</v>
      </c>
      <c r="AH596" s="18">
        <f t="shared" ca="1" si="323"/>
        <v>0</v>
      </c>
      <c r="AI596" s="18">
        <f t="shared" ca="1" si="323"/>
        <v>0</v>
      </c>
      <c r="AJ596" s="18">
        <f t="shared" ca="1" si="323"/>
        <v>0</v>
      </c>
      <c r="AK596" s="18">
        <f t="shared" ca="1" si="323"/>
        <v>0</v>
      </c>
      <c r="AL596" s="18">
        <f t="shared" ca="1" si="323"/>
        <v>0</v>
      </c>
      <c r="AM596" s="18">
        <f t="shared" ca="1" si="323"/>
        <v>0</v>
      </c>
      <c r="AN596" s="18">
        <f t="shared" ca="1" si="323"/>
        <v>0</v>
      </c>
      <c r="AO596" s="18">
        <f t="shared" ca="1" si="324"/>
        <v>0</v>
      </c>
      <c r="AP596" s="18">
        <f t="shared" ca="1" si="324"/>
        <v>0</v>
      </c>
      <c r="AQ596" s="18">
        <f t="shared" ca="1" si="324"/>
        <v>0</v>
      </c>
      <c r="AR596" s="18">
        <f t="shared" ca="1" si="324"/>
        <v>0</v>
      </c>
      <c r="AS596" s="18">
        <f t="shared" ca="1" si="324"/>
        <v>0</v>
      </c>
      <c r="AT596" s="18">
        <f t="shared" ca="1" si="324"/>
        <v>0</v>
      </c>
      <c r="AU596" s="18">
        <f t="shared" ca="1" si="324"/>
        <v>0</v>
      </c>
      <c r="AV596" s="18">
        <f t="shared" ca="1" si="324"/>
        <v>0</v>
      </c>
      <c r="AW596" s="18">
        <f t="shared" ca="1" si="324"/>
        <v>0</v>
      </c>
      <c r="AX596" s="18">
        <f t="shared" ca="1" si="324"/>
        <v>0</v>
      </c>
      <c r="AY596" s="18">
        <f t="shared" ca="1" si="325"/>
        <v>0</v>
      </c>
      <c r="AZ596" s="18">
        <f t="shared" ca="1" si="325"/>
        <v>0</v>
      </c>
      <c r="BA596" s="18">
        <f t="shared" ca="1" si="325"/>
        <v>0</v>
      </c>
      <c r="BB596" s="18">
        <f t="shared" ca="1" si="325"/>
        <v>0</v>
      </c>
      <c r="BC596" s="18">
        <f t="shared" ca="1" si="325"/>
        <v>0</v>
      </c>
      <c r="BD596" s="18">
        <f t="shared" ca="1" si="325"/>
        <v>0</v>
      </c>
      <c r="BE596" s="18">
        <f t="shared" ca="1" si="325"/>
        <v>0</v>
      </c>
      <c r="BF596" s="18">
        <f t="shared" ca="1" si="325"/>
        <v>0</v>
      </c>
      <c r="BG596" s="18">
        <f t="shared" ca="1" si="325"/>
        <v>0</v>
      </c>
      <c r="BH596" s="18">
        <f t="shared" ca="1" si="325"/>
        <v>0</v>
      </c>
    </row>
    <row r="597" spans="8:60" x14ac:dyDescent="0.35">
      <c r="H597" s="2" t="str">
        <f t="shared" si="293"/>
        <v>PPA_2.5</v>
      </c>
      <c r="I597">
        <f t="shared" si="294"/>
        <v>12</v>
      </c>
      <c r="J597">
        <f t="shared" si="295"/>
        <v>11</v>
      </c>
      <c r="K597" s="18">
        <f t="shared" ca="1" si="321"/>
        <v>1.312086657801266</v>
      </c>
      <c r="L597" s="18">
        <f t="shared" ca="1" si="321"/>
        <v>1.2800845441963571</v>
      </c>
      <c r="M597" s="18">
        <f t="shared" ca="1" si="321"/>
        <v>1.2488629699476654</v>
      </c>
      <c r="N597" s="18">
        <f t="shared" ca="1" si="321"/>
        <v>1.2184028975099177</v>
      </c>
      <c r="O597" s="18">
        <f t="shared" ca="1" si="321"/>
        <v>1.1886857536682125</v>
      </c>
      <c r="P597" s="18">
        <f t="shared" ca="1" si="321"/>
        <v>1.1596934182128902</v>
      </c>
      <c r="Q597" s="18">
        <f t="shared" ca="1" si="321"/>
        <v>1.1314082128906247</v>
      </c>
      <c r="R597" s="18">
        <f t="shared" ca="1" si="321"/>
        <v>1.1038128906249998</v>
      </c>
      <c r="S597" s="18">
        <f t="shared" ca="1" si="321"/>
        <v>1.0768906249999999</v>
      </c>
      <c r="T597" s="18">
        <f t="shared" ca="1" si="321"/>
        <v>1.0506249999999999</v>
      </c>
      <c r="U597" s="18">
        <f t="shared" ca="1" si="322"/>
        <v>1.0249999999999999</v>
      </c>
      <c r="V597" s="18">
        <f t="shared" ca="1" si="322"/>
        <v>1</v>
      </c>
      <c r="W597" s="18">
        <f t="shared" ca="1" si="322"/>
        <v>0</v>
      </c>
      <c r="X597" s="18">
        <f t="shared" ca="1" si="322"/>
        <v>0</v>
      </c>
      <c r="Y597" s="18">
        <f t="shared" ca="1" si="322"/>
        <v>0</v>
      </c>
      <c r="Z597" s="18">
        <f t="shared" ca="1" si="322"/>
        <v>0</v>
      </c>
      <c r="AA597" s="18">
        <f t="shared" ca="1" si="322"/>
        <v>0</v>
      </c>
      <c r="AB597" s="18">
        <f t="shared" ca="1" si="322"/>
        <v>0</v>
      </c>
      <c r="AC597" s="18">
        <f t="shared" ca="1" si="322"/>
        <v>0</v>
      </c>
      <c r="AD597" s="18">
        <f t="shared" ca="1" si="322"/>
        <v>0</v>
      </c>
      <c r="AE597" s="18">
        <f t="shared" ca="1" si="323"/>
        <v>0</v>
      </c>
      <c r="AF597" s="18">
        <f t="shared" ca="1" si="323"/>
        <v>0</v>
      </c>
      <c r="AG597" s="18">
        <f t="shared" ca="1" si="323"/>
        <v>0</v>
      </c>
      <c r="AH597" s="18">
        <f t="shared" ca="1" si="323"/>
        <v>0</v>
      </c>
      <c r="AI597" s="18">
        <f t="shared" ca="1" si="323"/>
        <v>0</v>
      </c>
      <c r="AJ597" s="18">
        <f t="shared" ca="1" si="323"/>
        <v>0</v>
      </c>
      <c r="AK597" s="18">
        <f t="shared" ca="1" si="323"/>
        <v>0</v>
      </c>
      <c r="AL597" s="18">
        <f t="shared" ca="1" si="323"/>
        <v>0</v>
      </c>
      <c r="AM597" s="18">
        <f t="shared" ca="1" si="323"/>
        <v>0</v>
      </c>
      <c r="AN597" s="18">
        <f t="shared" ca="1" si="323"/>
        <v>0</v>
      </c>
      <c r="AO597" s="18">
        <f t="shared" ca="1" si="324"/>
        <v>0</v>
      </c>
      <c r="AP597" s="18">
        <f t="shared" ca="1" si="324"/>
        <v>0</v>
      </c>
      <c r="AQ597" s="18">
        <f t="shared" ca="1" si="324"/>
        <v>0</v>
      </c>
      <c r="AR597" s="18">
        <f t="shared" ca="1" si="324"/>
        <v>0</v>
      </c>
      <c r="AS597" s="18">
        <f t="shared" ca="1" si="324"/>
        <v>0</v>
      </c>
      <c r="AT597" s="18">
        <f t="shared" ca="1" si="324"/>
        <v>0</v>
      </c>
      <c r="AU597" s="18">
        <f t="shared" ca="1" si="324"/>
        <v>0</v>
      </c>
      <c r="AV597" s="18">
        <f t="shared" ca="1" si="324"/>
        <v>0</v>
      </c>
      <c r="AW597" s="18">
        <f t="shared" ca="1" si="324"/>
        <v>0</v>
      </c>
      <c r="AX597" s="18">
        <f t="shared" ca="1" si="324"/>
        <v>0</v>
      </c>
      <c r="AY597" s="18">
        <f t="shared" ca="1" si="325"/>
        <v>0</v>
      </c>
      <c r="AZ597" s="18">
        <f t="shared" ca="1" si="325"/>
        <v>0</v>
      </c>
      <c r="BA597" s="18">
        <f t="shared" ca="1" si="325"/>
        <v>0</v>
      </c>
      <c r="BB597" s="18">
        <f t="shared" ca="1" si="325"/>
        <v>0</v>
      </c>
      <c r="BC597" s="18">
        <f t="shared" ca="1" si="325"/>
        <v>0</v>
      </c>
      <c r="BD597" s="18">
        <f t="shared" ca="1" si="325"/>
        <v>0</v>
      </c>
      <c r="BE597" s="18">
        <f t="shared" ca="1" si="325"/>
        <v>0</v>
      </c>
      <c r="BF597" s="18">
        <f t="shared" ca="1" si="325"/>
        <v>0</v>
      </c>
      <c r="BG597" s="18">
        <f t="shared" ca="1" si="325"/>
        <v>0</v>
      </c>
      <c r="BH597" s="18">
        <f t="shared" ca="1" si="325"/>
        <v>0</v>
      </c>
    </row>
    <row r="598" spans="8:60" x14ac:dyDescent="0.35">
      <c r="H598" s="2" t="str">
        <f t="shared" si="293"/>
        <v>PPA_2.5</v>
      </c>
      <c r="I598">
        <f t="shared" si="294"/>
        <v>12</v>
      </c>
      <c r="J598">
        <f t="shared" si="295"/>
        <v>12</v>
      </c>
      <c r="K598" s="18">
        <f t="shared" ca="1" si="321"/>
        <v>1.3448888242462975</v>
      </c>
      <c r="L598" s="18">
        <f t="shared" ca="1" si="321"/>
        <v>1.312086657801266</v>
      </c>
      <c r="M598" s="18">
        <f t="shared" ca="1" si="321"/>
        <v>1.2800845441963571</v>
      </c>
      <c r="N598" s="18">
        <f t="shared" ca="1" si="321"/>
        <v>1.2488629699476654</v>
      </c>
      <c r="O598" s="18">
        <f t="shared" ca="1" si="321"/>
        <v>1.2184028975099177</v>
      </c>
      <c r="P598" s="18">
        <f t="shared" ca="1" si="321"/>
        <v>1.1886857536682125</v>
      </c>
      <c r="Q598" s="18">
        <f t="shared" ca="1" si="321"/>
        <v>1.1596934182128902</v>
      </c>
      <c r="R598" s="18">
        <f t="shared" ca="1" si="321"/>
        <v>1.1314082128906247</v>
      </c>
      <c r="S598" s="18">
        <f t="shared" ca="1" si="321"/>
        <v>1.1038128906249998</v>
      </c>
      <c r="T598" s="18">
        <f t="shared" ca="1" si="321"/>
        <v>1.0768906249999999</v>
      </c>
      <c r="U598" s="18">
        <f t="shared" ca="1" si="322"/>
        <v>1.0506249999999999</v>
      </c>
      <c r="V598" s="18">
        <f t="shared" ca="1" si="322"/>
        <v>1.0249999999999999</v>
      </c>
      <c r="W598" s="18">
        <f t="shared" ca="1" si="322"/>
        <v>1</v>
      </c>
      <c r="X598" s="18">
        <f t="shared" ca="1" si="322"/>
        <v>0</v>
      </c>
      <c r="Y598" s="18">
        <f t="shared" ca="1" si="322"/>
        <v>0</v>
      </c>
      <c r="Z598" s="18">
        <f t="shared" ca="1" si="322"/>
        <v>0</v>
      </c>
      <c r="AA598" s="18">
        <f t="shared" ca="1" si="322"/>
        <v>0</v>
      </c>
      <c r="AB598" s="18">
        <f t="shared" ca="1" si="322"/>
        <v>0</v>
      </c>
      <c r="AC598" s="18">
        <f t="shared" ca="1" si="322"/>
        <v>0</v>
      </c>
      <c r="AD598" s="18">
        <f t="shared" ca="1" si="322"/>
        <v>0</v>
      </c>
      <c r="AE598" s="18">
        <f t="shared" ca="1" si="323"/>
        <v>0</v>
      </c>
      <c r="AF598" s="18">
        <f t="shared" ca="1" si="323"/>
        <v>0</v>
      </c>
      <c r="AG598" s="18">
        <f t="shared" ca="1" si="323"/>
        <v>0</v>
      </c>
      <c r="AH598" s="18">
        <f t="shared" ca="1" si="323"/>
        <v>0</v>
      </c>
      <c r="AI598" s="18">
        <f t="shared" ca="1" si="323"/>
        <v>0</v>
      </c>
      <c r="AJ598" s="18">
        <f t="shared" ca="1" si="323"/>
        <v>0</v>
      </c>
      <c r="AK598" s="18">
        <f t="shared" ca="1" si="323"/>
        <v>0</v>
      </c>
      <c r="AL598" s="18">
        <f t="shared" ca="1" si="323"/>
        <v>0</v>
      </c>
      <c r="AM598" s="18">
        <f t="shared" ca="1" si="323"/>
        <v>0</v>
      </c>
      <c r="AN598" s="18">
        <f t="shared" ca="1" si="323"/>
        <v>0</v>
      </c>
      <c r="AO598" s="18">
        <f t="shared" ca="1" si="324"/>
        <v>0</v>
      </c>
      <c r="AP598" s="18">
        <f t="shared" ca="1" si="324"/>
        <v>0</v>
      </c>
      <c r="AQ598" s="18">
        <f t="shared" ca="1" si="324"/>
        <v>0</v>
      </c>
      <c r="AR598" s="18">
        <f t="shared" ca="1" si="324"/>
        <v>0</v>
      </c>
      <c r="AS598" s="18">
        <f t="shared" ca="1" si="324"/>
        <v>0</v>
      </c>
      <c r="AT598" s="18">
        <f t="shared" ca="1" si="324"/>
        <v>0</v>
      </c>
      <c r="AU598" s="18">
        <f t="shared" ca="1" si="324"/>
        <v>0</v>
      </c>
      <c r="AV598" s="18">
        <f t="shared" ca="1" si="324"/>
        <v>0</v>
      </c>
      <c r="AW598" s="18">
        <f t="shared" ca="1" si="324"/>
        <v>0</v>
      </c>
      <c r="AX598" s="18">
        <f t="shared" ca="1" si="324"/>
        <v>0</v>
      </c>
      <c r="AY598" s="18">
        <f t="shared" ca="1" si="325"/>
        <v>0</v>
      </c>
      <c r="AZ598" s="18">
        <f t="shared" ca="1" si="325"/>
        <v>0</v>
      </c>
      <c r="BA598" s="18">
        <f t="shared" ca="1" si="325"/>
        <v>0</v>
      </c>
      <c r="BB598" s="18">
        <f t="shared" ca="1" si="325"/>
        <v>0</v>
      </c>
      <c r="BC598" s="18">
        <f t="shared" ca="1" si="325"/>
        <v>0</v>
      </c>
      <c r="BD598" s="18">
        <f t="shared" ca="1" si="325"/>
        <v>0</v>
      </c>
      <c r="BE598" s="18">
        <f t="shared" ca="1" si="325"/>
        <v>0</v>
      </c>
      <c r="BF598" s="18">
        <f t="shared" ca="1" si="325"/>
        <v>0</v>
      </c>
      <c r="BG598" s="18">
        <f t="shared" ca="1" si="325"/>
        <v>0</v>
      </c>
      <c r="BH598" s="18">
        <f t="shared" ca="1" si="325"/>
        <v>0</v>
      </c>
    </row>
    <row r="599" spans="8:60" x14ac:dyDescent="0.35">
      <c r="H599" s="2" t="str">
        <f t="shared" si="293"/>
        <v>PPA_2.5</v>
      </c>
      <c r="I599">
        <f t="shared" si="294"/>
        <v>12</v>
      </c>
      <c r="J599">
        <f t="shared" si="295"/>
        <v>13</v>
      </c>
      <c r="K599" s="18">
        <f t="shared" ca="1" si="321"/>
        <v>1.3785110448524549</v>
      </c>
      <c r="L599" s="18">
        <f t="shared" ca="1" si="321"/>
        <v>1.3448888242462975</v>
      </c>
      <c r="M599" s="18">
        <f t="shared" ca="1" si="321"/>
        <v>1.312086657801266</v>
      </c>
      <c r="N599" s="18">
        <f t="shared" ca="1" si="321"/>
        <v>1.2800845441963571</v>
      </c>
      <c r="O599" s="18">
        <f t="shared" ca="1" si="321"/>
        <v>1.2488629699476654</v>
      </c>
      <c r="P599" s="18">
        <f t="shared" ca="1" si="321"/>
        <v>1.2184028975099177</v>
      </c>
      <c r="Q599" s="18">
        <f t="shared" ca="1" si="321"/>
        <v>1.1886857536682125</v>
      </c>
      <c r="R599" s="18">
        <f t="shared" ca="1" si="321"/>
        <v>1.1596934182128902</v>
      </c>
      <c r="S599" s="18">
        <f t="shared" ca="1" si="321"/>
        <v>1.1314082128906247</v>
      </c>
      <c r="T599" s="18">
        <f t="shared" ca="1" si="321"/>
        <v>1.1038128906249998</v>
      </c>
      <c r="U599" s="18">
        <f t="shared" ca="1" si="322"/>
        <v>1.0768906249999999</v>
      </c>
      <c r="V599" s="18">
        <f t="shared" ca="1" si="322"/>
        <v>1.0506249999999999</v>
      </c>
      <c r="W599" s="18">
        <f t="shared" ca="1" si="322"/>
        <v>1.0249999999999999</v>
      </c>
      <c r="X599" s="18">
        <f t="shared" ca="1" si="322"/>
        <v>1</v>
      </c>
      <c r="Y599" s="18">
        <f t="shared" ca="1" si="322"/>
        <v>0</v>
      </c>
      <c r="Z599" s="18">
        <f t="shared" ca="1" si="322"/>
        <v>0</v>
      </c>
      <c r="AA599" s="18">
        <f t="shared" ca="1" si="322"/>
        <v>0</v>
      </c>
      <c r="AB599" s="18">
        <f t="shared" ca="1" si="322"/>
        <v>0</v>
      </c>
      <c r="AC599" s="18">
        <f t="shared" ca="1" si="322"/>
        <v>0</v>
      </c>
      <c r="AD599" s="18">
        <f t="shared" ca="1" si="322"/>
        <v>0</v>
      </c>
      <c r="AE599" s="18">
        <f t="shared" ca="1" si="323"/>
        <v>0</v>
      </c>
      <c r="AF599" s="18">
        <f t="shared" ca="1" si="323"/>
        <v>0</v>
      </c>
      <c r="AG599" s="18">
        <f t="shared" ca="1" si="323"/>
        <v>0</v>
      </c>
      <c r="AH599" s="18">
        <f t="shared" ca="1" si="323"/>
        <v>0</v>
      </c>
      <c r="AI599" s="18">
        <f t="shared" ca="1" si="323"/>
        <v>0</v>
      </c>
      <c r="AJ599" s="18">
        <f t="shared" ca="1" si="323"/>
        <v>0</v>
      </c>
      <c r="AK599" s="18">
        <f t="shared" ca="1" si="323"/>
        <v>0</v>
      </c>
      <c r="AL599" s="18">
        <f t="shared" ca="1" si="323"/>
        <v>0</v>
      </c>
      <c r="AM599" s="18">
        <f t="shared" ca="1" si="323"/>
        <v>0</v>
      </c>
      <c r="AN599" s="18">
        <f t="shared" ca="1" si="323"/>
        <v>0</v>
      </c>
      <c r="AO599" s="18">
        <f t="shared" ca="1" si="324"/>
        <v>0</v>
      </c>
      <c r="AP599" s="18">
        <f t="shared" ca="1" si="324"/>
        <v>0</v>
      </c>
      <c r="AQ599" s="18">
        <f t="shared" ca="1" si="324"/>
        <v>0</v>
      </c>
      <c r="AR599" s="18">
        <f t="shared" ca="1" si="324"/>
        <v>0</v>
      </c>
      <c r="AS599" s="18">
        <f t="shared" ca="1" si="324"/>
        <v>0</v>
      </c>
      <c r="AT599" s="18">
        <f t="shared" ca="1" si="324"/>
        <v>0</v>
      </c>
      <c r="AU599" s="18">
        <f t="shared" ca="1" si="324"/>
        <v>0</v>
      </c>
      <c r="AV599" s="18">
        <f t="shared" ca="1" si="324"/>
        <v>0</v>
      </c>
      <c r="AW599" s="18">
        <f t="shared" ca="1" si="324"/>
        <v>0</v>
      </c>
      <c r="AX599" s="18">
        <f t="shared" ca="1" si="324"/>
        <v>0</v>
      </c>
      <c r="AY599" s="18">
        <f t="shared" ca="1" si="325"/>
        <v>0</v>
      </c>
      <c r="AZ599" s="18">
        <f t="shared" ca="1" si="325"/>
        <v>0</v>
      </c>
      <c r="BA599" s="18">
        <f t="shared" ca="1" si="325"/>
        <v>0</v>
      </c>
      <c r="BB599" s="18">
        <f t="shared" ca="1" si="325"/>
        <v>0</v>
      </c>
      <c r="BC599" s="18">
        <f t="shared" ca="1" si="325"/>
        <v>0</v>
      </c>
      <c r="BD599" s="18">
        <f t="shared" ca="1" si="325"/>
        <v>0</v>
      </c>
      <c r="BE599" s="18">
        <f t="shared" ca="1" si="325"/>
        <v>0</v>
      </c>
      <c r="BF599" s="18">
        <f t="shared" ca="1" si="325"/>
        <v>0</v>
      </c>
      <c r="BG599" s="18">
        <f t="shared" ca="1" si="325"/>
        <v>0</v>
      </c>
      <c r="BH599" s="18">
        <f t="shared" ca="1" si="325"/>
        <v>0</v>
      </c>
    </row>
    <row r="600" spans="8:60" x14ac:dyDescent="0.35">
      <c r="H600" s="2" t="str">
        <f t="shared" si="293"/>
        <v>PPA_2.5</v>
      </c>
      <c r="I600">
        <f t="shared" si="294"/>
        <v>12</v>
      </c>
      <c r="J600">
        <f t="shared" si="295"/>
        <v>14</v>
      </c>
      <c r="K600" s="18">
        <f t="shared" ca="1" si="321"/>
        <v>1.4129738209737661</v>
      </c>
      <c r="L600" s="18">
        <f t="shared" ca="1" si="321"/>
        <v>1.3785110448524549</v>
      </c>
      <c r="M600" s="18">
        <f t="shared" ca="1" si="321"/>
        <v>1.3448888242462975</v>
      </c>
      <c r="N600" s="18">
        <f t="shared" ca="1" si="321"/>
        <v>1.312086657801266</v>
      </c>
      <c r="O600" s="18">
        <f t="shared" ca="1" si="321"/>
        <v>1.2800845441963571</v>
      </c>
      <c r="P600" s="18">
        <f t="shared" ca="1" si="321"/>
        <v>1.2488629699476654</v>
      </c>
      <c r="Q600" s="18">
        <f t="shared" ca="1" si="321"/>
        <v>1.2184028975099177</v>
      </c>
      <c r="R600" s="18">
        <f t="shared" ca="1" si="321"/>
        <v>1.1886857536682125</v>
      </c>
      <c r="S600" s="18">
        <f t="shared" ca="1" si="321"/>
        <v>1.1596934182128902</v>
      </c>
      <c r="T600" s="18">
        <f t="shared" ca="1" si="321"/>
        <v>1.1314082128906247</v>
      </c>
      <c r="U600" s="18">
        <f t="shared" ca="1" si="322"/>
        <v>1.1038128906249998</v>
      </c>
      <c r="V600" s="18">
        <f t="shared" ca="1" si="322"/>
        <v>1.0768906249999999</v>
      </c>
      <c r="W600" s="18">
        <f t="shared" ca="1" si="322"/>
        <v>1.0506249999999999</v>
      </c>
      <c r="X600" s="18">
        <f t="shared" ca="1" si="322"/>
        <v>1.0249999999999999</v>
      </c>
      <c r="Y600" s="18">
        <f t="shared" ca="1" si="322"/>
        <v>1</v>
      </c>
      <c r="Z600" s="18">
        <f t="shared" ca="1" si="322"/>
        <v>0</v>
      </c>
      <c r="AA600" s="18">
        <f t="shared" ca="1" si="322"/>
        <v>0</v>
      </c>
      <c r="AB600" s="18">
        <f t="shared" ca="1" si="322"/>
        <v>0</v>
      </c>
      <c r="AC600" s="18">
        <f t="shared" ca="1" si="322"/>
        <v>0</v>
      </c>
      <c r="AD600" s="18">
        <f t="shared" ca="1" si="322"/>
        <v>0</v>
      </c>
      <c r="AE600" s="18">
        <f t="shared" ca="1" si="323"/>
        <v>0</v>
      </c>
      <c r="AF600" s="18">
        <f t="shared" ca="1" si="323"/>
        <v>0</v>
      </c>
      <c r="AG600" s="18">
        <f t="shared" ca="1" si="323"/>
        <v>0</v>
      </c>
      <c r="AH600" s="18">
        <f t="shared" ca="1" si="323"/>
        <v>0</v>
      </c>
      <c r="AI600" s="18">
        <f t="shared" ca="1" si="323"/>
        <v>0</v>
      </c>
      <c r="AJ600" s="18">
        <f t="shared" ca="1" si="323"/>
        <v>0</v>
      </c>
      <c r="AK600" s="18">
        <f t="shared" ca="1" si="323"/>
        <v>0</v>
      </c>
      <c r="AL600" s="18">
        <f t="shared" ca="1" si="323"/>
        <v>0</v>
      </c>
      <c r="AM600" s="18">
        <f t="shared" ca="1" si="323"/>
        <v>0</v>
      </c>
      <c r="AN600" s="18">
        <f t="shared" ca="1" si="323"/>
        <v>0</v>
      </c>
      <c r="AO600" s="18">
        <f t="shared" ca="1" si="324"/>
        <v>0</v>
      </c>
      <c r="AP600" s="18">
        <f t="shared" ca="1" si="324"/>
        <v>0</v>
      </c>
      <c r="AQ600" s="18">
        <f t="shared" ca="1" si="324"/>
        <v>0</v>
      </c>
      <c r="AR600" s="18">
        <f t="shared" ca="1" si="324"/>
        <v>0</v>
      </c>
      <c r="AS600" s="18">
        <f t="shared" ca="1" si="324"/>
        <v>0</v>
      </c>
      <c r="AT600" s="18">
        <f t="shared" ca="1" si="324"/>
        <v>0</v>
      </c>
      <c r="AU600" s="18">
        <f t="shared" ca="1" si="324"/>
        <v>0</v>
      </c>
      <c r="AV600" s="18">
        <f t="shared" ca="1" si="324"/>
        <v>0</v>
      </c>
      <c r="AW600" s="18">
        <f t="shared" ca="1" si="324"/>
        <v>0</v>
      </c>
      <c r="AX600" s="18">
        <f t="shared" ca="1" si="324"/>
        <v>0</v>
      </c>
      <c r="AY600" s="18">
        <f t="shared" ca="1" si="325"/>
        <v>0</v>
      </c>
      <c r="AZ600" s="18">
        <f t="shared" ca="1" si="325"/>
        <v>0</v>
      </c>
      <c r="BA600" s="18">
        <f t="shared" ca="1" si="325"/>
        <v>0</v>
      </c>
      <c r="BB600" s="18">
        <f t="shared" ca="1" si="325"/>
        <v>0</v>
      </c>
      <c r="BC600" s="18">
        <f t="shared" ca="1" si="325"/>
        <v>0</v>
      </c>
      <c r="BD600" s="18">
        <f t="shared" ca="1" si="325"/>
        <v>0</v>
      </c>
      <c r="BE600" s="18">
        <f t="shared" ca="1" si="325"/>
        <v>0</v>
      </c>
      <c r="BF600" s="18">
        <f t="shared" ca="1" si="325"/>
        <v>0</v>
      </c>
      <c r="BG600" s="18">
        <f t="shared" ca="1" si="325"/>
        <v>0</v>
      </c>
      <c r="BH600" s="18">
        <f t="shared" ca="1" si="325"/>
        <v>0</v>
      </c>
    </row>
    <row r="601" spans="8:60" x14ac:dyDescent="0.35">
      <c r="H601" s="2" t="str">
        <f t="shared" ref="H601:H664" si="326">INDEX($A$3:$A$18,I601,0)</f>
        <v>PPA_2.5</v>
      </c>
      <c r="I601">
        <f t="shared" ref="I601:I664" si="327">IF(J600=$I$22,I600+1,I600)</f>
        <v>12</v>
      </c>
      <c r="J601">
        <f t="shared" si="295"/>
        <v>15</v>
      </c>
      <c r="K601" s="18">
        <f t="shared" ca="1" si="321"/>
        <v>1.4482981664981105</v>
      </c>
      <c r="L601" s="18">
        <f t="shared" ca="1" si="321"/>
        <v>1.4129738209737661</v>
      </c>
      <c r="M601" s="18">
        <f t="shared" ca="1" si="321"/>
        <v>1.3785110448524549</v>
      </c>
      <c r="N601" s="18">
        <f t="shared" ca="1" si="321"/>
        <v>1.3448888242462975</v>
      </c>
      <c r="O601" s="18">
        <f t="shared" ca="1" si="321"/>
        <v>1.312086657801266</v>
      </c>
      <c r="P601" s="18">
        <f t="shared" ca="1" si="321"/>
        <v>1.2800845441963571</v>
      </c>
      <c r="Q601" s="18">
        <f t="shared" ca="1" si="321"/>
        <v>1.2488629699476654</v>
      </c>
      <c r="R601" s="18">
        <f t="shared" ca="1" si="321"/>
        <v>1.2184028975099177</v>
      </c>
      <c r="S601" s="18">
        <f t="shared" ca="1" si="321"/>
        <v>1.1886857536682125</v>
      </c>
      <c r="T601" s="18">
        <f t="shared" ca="1" si="321"/>
        <v>1.1596934182128902</v>
      </c>
      <c r="U601" s="18">
        <f t="shared" ca="1" si="322"/>
        <v>1.1314082128906247</v>
      </c>
      <c r="V601" s="18">
        <f t="shared" ca="1" si="322"/>
        <v>1.1038128906249998</v>
      </c>
      <c r="W601" s="18">
        <f t="shared" ca="1" si="322"/>
        <v>1.0768906249999999</v>
      </c>
      <c r="X601" s="18">
        <f t="shared" ca="1" si="322"/>
        <v>1.0506249999999999</v>
      </c>
      <c r="Y601" s="18">
        <f t="shared" ca="1" si="322"/>
        <v>1.0249999999999999</v>
      </c>
      <c r="Z601" s="18">
        <f t="shared" ca="1" si="322"/>
        <v>1</v>
      </c>
      <c r="AA601" s="18">
        <f t="shared" ca="1" si="322"/>
        <v>0</v>
      </c>
      <c r="AB601" s="18">
        <f t="shared" ca="1" si="322"/>
        <v>0</v>
      </c>
      <c r="AC601" s="18">
        <f t="shared" ca="1" si="322"/>
        <v>0</v>
      </c>
      <c r="AD601" s="18">
        <f t="shared" ca="1" si="322"/>
        <v>0</v>
      </c>
      <c r="AE601" s="18">
        <f t="shared" ca="1" si="323"/>
        <v>0</v>
      </c>
      <c r="AF601" s="18">
        <f t="shared" ca="1" si="323"/>
        <v>0</v>
      </c>
      <c r="AG601" s="18">
        <f t="shared" ca="1" si="323"/>
        <v>0</v>
      </c>
      <c r="AH601" s="18">
        <f t="shared" ca="1" si="323"/>
        <v>0</v>
      </c>
      <c r="AI601" s="18">
        <f t="shared" ca="1" si="323"/>
        <v>0</v>
      </c>
      <c r="AJ601" s="18">
        <f t="shared" ca="1" si="323"/>
        <v>0</v>
      </c>
      <c r="AK601" s="18">
        <f t="shared" ca="1" si="323"/>
        <v>0</v>
      </c>
      <c r="AL601" s="18">
        <f t="shared" ca="1" si="323"/>
        <v>0</v>
      </c>
      <c r="AM601" s="18">
        <f t="shared" ca="1" si="323"/>
        <v>0</v>
      </c>
      <c r="AN601" s="18">
        <f t="shared" ca="1" si="323"/>
        <v>0</v>
      </c>
      <c r="AO601" s="18">
        <f t="shared" ca="1" si="324"/>
        <v>0</v>
      </c>
      <c r="AP601" s="18">
        <f t="shared" ca="1" si="324"/>
        <v>0</v>
      </c>
      <c r="AQ601" s="18">
        <f t="shared" ca="1" si="324"/>
        <v>0</v>
      </c>
      <c r="AR601" s="18">
        <f t="shared" ca="1" si="324"/>
        <v>0</v>
      </c>
      <c r="AS601" s="18">
        <f t="shared" ca="1" si="324"/>
        <v>0</v>
      </c>
      <c r="AT601" s="18">
        <f t="shared" ca="1" si="324"/>
        <v>0</v>
      </c>
      <c r="AU601" s="18">
        <f t="shared" ca="1" si="324"/>
        <v>0</v>
      </c>
      <c r="AV601" s="18">
        <f t="shared" ca="1" si="324"/>
        <v>0</v>
      </c>
      <c r="AW601" s="18">
        <f t="shared" ca="1" si="324"/>
        <v>0</v>
      </c>
      <c r="AX601" s="18">
        <f t="shared" ca="1" si="324"/>
        <v>0</v>
      </c>
      <c r="AY601" s="18">
        <f t="shared" ca="1" si="325"/>
        <v>0</v>
      </c>
      <c r="AZ601" s="18">
        <f t="shared" ca="1" si="325"/>
        <v>0</v>
      </c>
      <c r="BA601" s="18">
        <f t="shared" ca="1" si="325"/>
        <v>0</v>
      </c>
      <c r="BB601" s="18">
        <f t="shared" ca="1" si="325"/>
        <v>0</v>
      </c>
      <c r="BC601" s="18">
        <f t="shared" ca="1" si="325"/>
        <v>0</v>
      </c>
      <c r="BD601" s="18">
        <f t="shared" ca="1" si="325"/>
        <v>0</v>
      </c>
      <c r="BE601" s="18">
        <f t="shared" ca="1" si="325"/>
        <v>0</v>
      </c>
      <c r="BF601" s="18">
        <f t="shared" ca="1" si="325"/>
        <v>0</v>
      </c>
      <c r="BG601" s="18">
        <f t="shared" ca="1" si="325"/>
        <v>0</v>
      </c>
      <c r="BH601" s="18">
        <f t="shared" ca="1" si="325"/>
        <v>0</v>
      </c>
    </row>
    <row r="602" spans="8:60" x14ac:dyDescent="0.35">
      <c r="H602" s="2" t="str">
        <f t="shared" si="326"/>
        <v>PPA_2.5</v>
      </c>
      <c r="I602">
        <f t="shared" si="327"/>
        <v>12</v>
      </c>
      <c r="J602">
        <f t="shared" ref="J602:J665" si="328">IF(J601+1&gt;$I$22,$K$2,J601+1)</f>
        <v>16</v>
      </c>
      <c r="K602" s="18">
        <f t="shared" ca="1" si="321"/>
        <v>1.4845056206605631</v>
      </c>
      <c r="L602" s="18">
        <f t="shared" ca="1" si="321"/>
        <v>1.4482981664981105</v>
      </c>
      <c r="M602" s="18">
        <f t="shared" ca="1" si="321"/>
        <v>1.4129738209737661</v>
      </c>
      <c r="N602" s="18">
        <f t="shared" ca="1" si="321"/>
        <v>1.3785110448524549</v>
      </c>
      <c r="O602" s="18">
        <f t="shared" ca="1" si="321"/>
        <v>1.3448888242462975</v>
      </c>
      <c r="P602" s="18">
        <f t="shared" ca="1" si="321"/>
        <v>1.312086657801266</v>
      </c>
      <c r="Q602" s="18">
        <f t="shared" ca="1" si="321"/>
        <v>1.2800845441963571</v>
      </c>
      <c r="R602" s="18">
        <f t="shared" ca="1" si="321"/>
        <v>1.2488629699476654</v>
      </c>
      <c r="S602" s="18">
        <f t="shared" ca="1" si="321"/>
        <v>1.2184028975099177</v>
      </c>
      <c r="T602" s="18">
        <f t="shared" ca="1" si="321"/>
        <v>1.1886857536682125</v>
      </c>
      <c r="U602" s="18">
        <f t="shared" ca="1" si="322"/>
        <v>1.1596934182128902</v>
      </c>
      <c r="V602" s="18">
        <f t="shared" ca="1" si="322"/>
        <v>1.1314082128906247</v>
      </c>
      <c r="W602" s="18">
        <f t="shared" ca="1" si="322"/>
        <v>1.1038128906249998</v>
      </c>
      <c r="X602" s="18">
        <f t="shared" ca="1" si="322"/>
        <v>1.0768906249999999</v>
      </c>
      <c r="Y602" s="18">
        <f t="shared" ca="1" si="322"/>
        <v>1.0506249999999999</v>
      </c>
      <c r="Z602" s="18">
        <f t="shared" ca="1" si="322"/>
        <v>1.0249999999999999</v>
      </c>
      <c r="AA602" s="18">
        <f t="shared" ca="1" si="322"/>
        <v>1</v>
      </c>
      <c r="AB602" s="18">
        <f t="shared" ca="1" si="322"/>
        <v>0</v>
      </c>
      <c r="AC602" s="18">
        <f t="shared" ca="1" si="322"/>
        <v>0</v>
      </c>
      <c r="AD602" s="18">
        <f t="shared" ca="1" si="322"/>
        <v>0</v>
      </c>
      <c r="AE602" s="18">
        <f t="shared" ca="1" si="323"/>
        <v>0</v>
      </c>
      <c r="AF602" s="18">
        <f t="shared" ca="1" si="323"/>
        <v>0</v>
      </c>
      <c r="AG602" s="18">
        <f t="shared" ca="1" si="323"/>
        <v>0</v>
      </c>
      <c r="AH602" s="18">
        <f t="shared" ca="1" si="323"/>
        <v>0</v>
      </c>
      <c r="AI602" s="18">
        <f t="shared" ca="1" si="323"/>
        <v>0</v>
      </c>
      <c r="AJ602" s="18">
        <f t="shared" ca="1" si="323"/>
        <v>0</v>
      </c>
      <c r="AK602" s="18">
        <f t="shared" ca="1" si="323"/>
        <v>0</v>
      </c>
      <c r="AL602" s="18">
        <f t="shared" ca="1" si="323"/>
        <v>0</v>
      </c>
      <c r="AM602" s="18">
        <f t="shared" ca="1" si="323"/>
        <v>0</v>
      </c>
      <c r="AN602" s="18">
        <f t="shared" ca="1" si="323"/>
        <v>0</v>
      </c>
      <c r="AO602" s="18">
        <f t="shared" ca="1" si="324"/>
        <v>0</v>
      </c>
      <c r="AP602" s="18">
        <f t="shared" ca="1" si="324"/>
        <v>0</v>
      </c>
      <c r="AQ602" s="18">
        <f t="shared" ca="1" si="324"/>
        <v>0</v>
      </c>
      <c r="AR602" s="18">
        <f t="shared" ca="1" si="324"/>
        <v>0</v>
      </c>
      <c r="AS602" s="18">
        <f t="shared" ca="1" si="324"/>
        <v>0</v>
      </c>
      <c r="AT602" s="18">
        <f t="shared" ca="1" si="324"/>
        <v>0</v>
      </c>
      <c r="AU602" s="18">
        <f t="shared" ca="1" si="324"/>
        <v>0</v>
      </c>
      <c r="AV602" s="18">
        <f t="shared" ca="1" si="324"/>
        <v>0</v>
      </c>
      <c r="AW602" s="18">
        <f t="shared" ca="1" si="324"/>
        <v>0</v>
      </c>
      <c r="AX602" s="18">
        <f t="shared" ca="1" si="324"/>
        <v>0</v>
      </c>
      <c r="AY602" s="18">
        <f t="shared" ca="1" si="325"/>
        <v>0</v>
      </c>
      <c r="AZ602" s="18">
        <f t="shared" ca="1" si="325"/>
        <v>0</v>
      </c>
      <c r="BA602" s="18">
        <f t="shared" ca="1" si="325"/>
        <v>0</v>
      </c>
      <c r="BB602" s="18">
        <f t="shared" ca="1" si="325"/>
        <v>0</v>
      </c>
      <c r="BC602" s="18">
        <f t="shared" ca="1" si="325"/>
        <v>0</v>
      </c>
      <c r="BD602" s="18">
        <f t="shared" ca="1" si="325"/>
        <v>0</v>
      </c>
      <c r="BE602" s="18">
        <f t="shared" ca="1" si="325"/>
        <v>0</v>
      </c>
      <c r="BF602" s="18">
        <f t="shared" ca="1" si="325"/>
        <v>0</v>
      </c>
      <c r="BG602" s="18">
        <f t="shared" ca="1" si="325"/>
        <v>0</v>
      </c>
      <c r="BH602" s="18">
        <f t="shared" ca="1" si="325"/>
        <v>0</v>
      </c>
    </row>
    <row r="603" spans="8:60" x14ac:dyDescent="0.35">
      <c r="H603" s="2" t="str">
        <f t="shared" si="326"/>
        <v>PPA_2.5</v>
      </c>
      <c r="I603">
        <f t="shared" si="327"/>
        <v>12</v>
      </c>
      <c r="J603">
        <f t="shared" si="328"/>
        <v>17</v>
      </c>
      <c r="K603" s="18">
        <f t="shared" ca="1" si="321"/>
        <v>1.521618261177077</v>
      </c>
      <c r="L603" s="18">
        <f t="shared" ca="1" si="321"/>
        <v>1.4845056206605631</v>
      </c>
      <c r="M603" s="18">
        <f t="shared" ca="1" si="321"/>
        <v>1.4482981664981105</v>
      </c>
      <c r="N603" s="18">
        <f t="shared" ca="1" si="321"/>
        <v>1.4129738209737661</v>
      </c>
      <c r="O603" s="18">
        <f t="shared" ca="1" si="321"/>
        <v>1.3785110448524549</v>
      </c>
      <c r="P603" s="18">
        <f t="shared" ca="1" si="321"/>
        <v>1.3448888242462975</v>
      </c>
      <c r="Q603" s="18">
        <f t="shared" ca="1" si="321"/>
        <v>1.312086657801266</v>
      </c>
      <c r="R603" s="18">
        <f t="shared" ca="1" si="321"/>
        <v>1.2800845441963571</v>
      </c>
      <c r="S603" s="18">
        <f t="shared" ca="1" si="321"/>
        <v>1.2488629699476654</v>
      </c>
      <c r="T603" s="18">
        <f t="shared" ca="1" si="321"/>
        <v>1.2184028975099177</v>
      </c>
      <c r="U603" s="18">
        <f t="shared" ca="1" si="322"/>
        <v>1.1886857536682125</v>
      </c>
      <c r="V603" s="18">
        <f t="shared" ca="1" si="322"/>
        <v>1.1596934182128902</v>
      </c>
      <c r="W603" s="18">
        <f t="shared" ca="1" si="322"/>
        <v>1.1314082128906247</v>
      </c>
      <c r="X603" s="18">
        <f t="shared" ca="1" si="322"/>
        <v>1.1038128906249998</v>
      </c>
      <c r="Y603" s="18">
        <f t="shared" ca="1" si="322"/>
        <v>1.0768906249999999</v>
      </c>
      <c r="Z603" s="18">
        <f t="shared" ca="1" si="322"/>
        <v>1.0506249999999999</v>
      </c>
      <c r="AA603" s="18">
        <f t="shared" ca="1" si="322"/>
        <v>1.0249999999999999</v>
      </c>
      <c r="AB603" s="18">
        <f t="shared" ca="1" si="322"/>
        <v>1</v>
      </c>
      <c r="AC603" s="18">
        <f t="shared" ca="1" si="322"/>
        <v>0</v>
      </c>
      <c r="AD603" s="18">
        <f t="shared" ca="1" si="322"/>
        <v>0</v>
      </c>
      <c r="AE603" s="18">
        <f t="shared" ca="1" si="323"/>
        <v>0</v>
      </c>
      <c r="AF603" s="18">
        <f t="shared" ca="1" si="323"/>
        <v>0</v>
      </c>
      <c r="AG603" s="18">
        <f t="shared" ca="1" si="323"/>
        <v>0</v>
      </c>
      <c r="AH603" s="18">
        <f t="shared" ca="1" si="323"/>
        <v>0</v>
      </c>
      <c r="AI603" s="18">
        <f t="shared" ca="1" si="323"/>
        <v>0</v>
      </c>
      <c r="AJ603" s="18">
        <f t="shared" ca="1" si="323"/>
        <v>0</v>
      </c>
      <c r="AK603" s="18">
        <f t="shared" ca="1" si="323"/>
        <v>0</v>
      </c>
      <c r="AL603" s="18">
        <f t="shared" ca="1" si="323"/>
        <v>0</v>
      </c>
      <c r="AM603" s="18">
        <f t="shared" ca="1" si="323"/>
        <v>0</v>
      </c>
      <c r="AN603" s="18">
        <f t="shared" ca="1" si="323"/>
        <v>0</v>
      </c>
      <c r="AO603" s="18">
        <f t="shared" ca="1" si="324"/>
        <v>0</v>
      </c>
      <c r="AP603" s="18">
        <f t="shared" ca="1" si="324"/>
        <v>0</v>
      </c>
      <c r="AQ603" s="18">
        <f t="shared" ca="1" si="324"/>
        <v>0</v>
      </c>
      <c r="AR603" s="18">
        <f t="shared" ca="1" si="324"/>
        <v>0</v>
      </c>
      <c r="AS603" s="18">
        <f t="shared" ca="1" si="324"/>
        <v>0</v>
      </c>
      <c r="AT603" s="18">
        <f t="shared" ca="1" si="324"/>
        <v>0</v>
      </c>
      <c r="AU603" s="18">
        <f t="shared" ca="1" si="324"/>
        <v>0</v>
      </c>
      <c r="AV603" s="18">
        <f t="shared" ca="1" si="324"/>
        <v>0</v>
      </c>
      <c r="AW603" s="18">
        <f t="shared" ca="1" si="324"/>
        <v>0</v>
      </c>
      <c r="AX603" s="18">
        <f t="shared" ca="1" si="324"/>
        <v>0</v>
      </c>
      <c r="AY603" s="18">
        <f t="shared" ca="1" si="325"/>
        <v>0</v>
      </c>
      <c r="AZ603" s="18">
        <f t="shared" ca="1" si="325"/>
        <v>0</v>
      </c>
      <c r="BA603" s="18">
        <f t="shared" ca="1" si="325"/>
        <v>0</v>
      </c>
      <c r="BB603" s="18">
        <f t="shared" ca="1" si="325"/>
        <v>0</v>
      </c>
      <c r="BC603" s="18">
        <f t="shared" ca="1" si="325"/>
        <v>0</v>
      </c>
      <c r="BD603" s="18">
        <f t="shared" ca="1" si="325"/>
        <v>0</v>
      </c>
      <c r="BE603" s="18">
        <f t="shared" ca="1" si="325"/>
        <v>0</v>
      </c>
      <c r="BF603" s="18">
        <f t="shared" ca="1" si="325"/>
        <v>0</v>
      </c>
      <c r="BG603" s="18">
        <f t="shared" ca="1" si="325"/>
        <v>0</v>
      </c>
      <c r="BH603" s="18">
        <f t="shared" ca="1" si="325"/>
        <v>0</v>
      </c>
    </row>
    <row r="604" spans="8:60" x14ac:dyDescent="0.35">
      <c r="H604" s="2" t="str">
        <f t="shared" si="326"/>
        <v>PPA_2.5</v>
      </c>
      <c r="I604">
        <f t="shared" si="327"/>
        <v>12</v>
      </c>
      <c r="J604">
        <f t="shared" si="328"/>
        <v>18</v>
      </c>
      <c r="K604" s="18">
        <f t="shared" ca="1" si="321"/>
        <v>1.559658717706504</v>
      </c>
      <c r="L604" s="18">
        <f t="shared" ca="1" si="321"/>
        <v>1.521618261177077</v>
      </c>
      <c r="M604" s="18">
        <f t="shared" ca="1" si="321"/>
        <v>1.4845056206605631</v>
      </c>
      <c r="N604" s="18">
        <f t="shared" ca="1" si="321"/>
        <v>1.4482981664981105</v>
      </c>
      <c r="O604" s="18">
        <f t="shared" ca="1" si="321"/>
        <v>1.4129738209737661</v>
      </c>
      <c r="P604" s="18">
        <f t="shared" ca="1" si="321"/>
        <v>1.3785110448524549</v>
      </c>
      <c r="Q604" s="18">
        <f t="shared" ca="1" si="321"/>
        <v>1.3448888242462975</v>
      </c>
      <c r="R604" s="18">
        <f t="shared" ca="1" si="321"/>
        <v>1.312086657801266</v>
      </c>
      <c r="S604" s="18">
        <f t="shared" ca="1" si="321"/>
        <v>1.2800845441963571</v>
      </c>
      <c r="T604" s="18">
        <f t="shared" ca="1" si="321"/>
        <v>1.2488629699476654</v>
      </c>
      <c r="U604" s="18">
        <f t="shared" ca="1" si="322"/>
        <v>1.2184028975099177</v>
      </c>
      <c r="V604" s="18">
        <f t="shared" ca="1" si="322"/>
        <v>1.1886857536682125</v>
      </c>
      <c r="W604" s="18">
        <f t="shared" ca="1" si="322"/>
        <v>1.1596934182128902</v>
      </c>
      <c r="X604" s="18">
        <f t="shared" ca="1" si="322"/>
        <v>1.1314082128906247</v>
      </c>
      <c r="Y604" s="18">
        <f t="shared" ca="1" si="322"/>
        <v>1.1038128906249998</v>
      </c>
      <c r="Z604" s="18">
        <f t="shared" ca="1" si="322"/>
        <v>1.0768906249999999</v>
      </c>
      <c r="AA604" s="18">
        <f t="shared" ca="1" si="322"/>
        <v>1.0506249999999999</v>
      </c>
      <c r="AB604" s="18">
        <f t="shared" ca="1" si="322"/>
        <v>1.0249999999999999</v>
      </c>
      <c r="AC604" s="18">
        <f t="shared" ca="1" si="322"/>
        <v>1</v>
      </c>
      <c r="AD604" s="18">
        <f t="shared" ca="1" si="322"/>
        <v>0</v>
      </c>
      <c r="AE604" s="18">
        <f t="shared" ca="1" si="323"/>
        <v>0</v>
      </c>
      <c r="AF604" s="18">
        <f t="shared" ca="1" si="323"/>
        <v>0</v>
      </c>
      <c r="AG604" s="18">
        <f t="shared" ca="1" si="323"/>
        <v>0</v>
      </c>
      <c r="AH604" s="18">
        <f t="shared" ca="1" si="323"/>
        <v>0</v>
      </c>
      <c r="AI604" s="18">
        <f t="shared" ca="1" si="323"/>
        <v>0</v>
      </c>
      <c r="AJ604" s="18">
        <f t="shared" ca="1" si="323"/>
        <v>0</v>
      </c>
      <c r="AK604" s="18">
        <f t="shared" ca="1" si="323"/>
        <v>0</v>
      </c>
      <c r="AL604" s="18">
        <f t="shared" ca="1" si="323"/>
        <v>0</v>
      </c>
      <c r="AM604" s="18">
        <f t="shared" ca="1" si="323"/>
        <v>0</v>
      </c>
      <c r="AN604" s="18">
        <f t="shared" ca="1" si="323"/>
        <v>0</v>
      </c>
      <c r="AO604" s="18">
        <f t="shared" ca="1" si="324"/>
        <v>0</v>
      </c>
      <c r="AP604" s="18">
        <f t="shared" ca="1" si="324"/>
        <v>0</v>
      </c>
      <c r="AQ604" s="18">
        <f t="shared" ca="1" si="324"/>
        <v>0</v>
      </c>
      <c r="AR604" s="18">
        <f t="shared" ca="1" si="324"/>
        <v>0</v>
      </c>
      <c r="AS604" s="18">
        <f t="shared" ca="1" si="324"/>
        <v>0</v>
      </c>
      <c r="AT604" s="18">
        <f t="shared" ca="1" si="324"/>
        <v>0</v>
      </c>
      <c r="AU604" s="18">
        <f t="shared" ca="1" si="324"/>
        <v>0</v>
      </c>
      <c r="AV604" s="18">
        <f t="shared" ca="1" si="324"/>
        <v>0</v>
      </c>
      <c r="AW604" s="18">
        <f t="shared" ca="1" si="324"/>
        <v>0</v>
      </c>
      <c r="AX604" s="18">
        <f t="shared" ca="1" si="324"/>
        <v>0</v>
      </c>
      <c r="AY604" s="18">
        <f t="shared" ca="1" si="325"/>
        <v>0</v>
      </c>
      <c r="AZ604" s="18">
        <f t="shared" ca="1" si="325"/>
        <v>0</v>
      </c>
      <c r="BA604" s="18">
        <f t="shared" ca="1" si="325"/>
        <v>0</v>
      </c>
      <c r="BB604" s="18">
        <f t="shared" ca="1" si="325"/>
        <v>0</v>
      </c>
      <c r="BC604" s="18">
        <f t="shared" ca="1" si="325"/>
        <v>0</v>
      </c>
      <c r="BD604" s="18">
        <f t="shared" ca="1" si="325"/>
        <v>0</v>
      </c>
      <c r="BE604" s="18">
        <f t="shared" ca="1" si="325"/>
        <v>0</v>
      </c>
      <c r="BF604" s="18">
        <f t="shared" ca="1" si="325"/>
        <v>0</v>
      </c>
      <c r="BG604" s="18">
        <f t="shared" ca="1" si="325"/>
        <v>0</v>
      </c>
      <c r="BH604" s="18">
        <f t="shared" ca="1" si="325"/>
        <v>0</v>
      </c>
    </row>
    <row r="605" spans="8:60" x14ac:dyDescent="0.35">
      <c r="H605" s="2" t="str">
        <f t="shared" si="326"/>
        <v>PPA_2.5</v>
      </c>
      <c r="I605">
        <f t="shared" si="327"/>
        <v>12</v>
      </c>
      <c r="J605">
        <f t="shared" si="328"/>
        <v>19</v>
      </c>
      <c r="K605" s="18">
        <f t="shared" ref="K605:T614" ca="1" si="329">IF(K$24&gt;$J605,0,OFFSET($K$2,$I605,$J605-K$24))</f>
        <v>1.5986501856491666</v>
      </c>
      <c r="L605" s="18">
        <f t="shared" ca="1" si="329"/>
        <v>1.559658717706504</v>
      </c>
      <c r="M605" s="18">
        <f t="shared" ca="1" si="329"/>
        <v>1.521618261177077</v>
      </c>
      <c r="N605" s="18">
        <f t="shared" ca="1" si="329"/>
        <v>1.4845056206605631</v>
      </c>
      <c r="O605" s="18">
        <f t="shared" ca="1" si="329"/>
        <v>1.4482981664981105</v>
      </c>
      <c r="P605" s="18">
        <f t="shared" ca="1" si="329"/>
        <v>1.4129738209737661</v>
      </c>
      <c r="Q605" s="18">
        <f t="shared" ca="1" si="329"/>
        <v>1.3785110448524549</v>
      </c>
      <c r="R605" s="18">
        <f t="shared" ca="1" si="329"/>
        <v>1.3448888242462975</v>
      </c>
      <c r="S605" s="18">
        <f t="shared" ca="1" si="329"/>
        <v>1.312086657801266</v>
      </c>
      <c r="T605" s="18">
        <f t="shared" ca="1" si="329"/>
        <v>1.2800845441963571</v>
      </c>
      <c r="U605" s="18">
        <f t="shared" ref="U605:AD614" ca="1" si="330">IF(U$24&gt;$J605,0,OFFSET($K$2,$I605,$J605-U$24))</f>
        <v>1.2488629699476654</v>
      </c>
      <c r="V605" s="18">
        <f t="shared" ca="1" si="330"/>
        <v>1.2184028975099177</v>
      </c>
      <c r="W605" s="18">
        <f t="shared" ca="1" si="330"/>
        <v>1.1886857536682125</v>
      </c>
      <c r="X605" s="18">
        <f t="shared" ca="1" si="330"/>
        <v>1.1596934182128902</v>
      </c>
      <c r="Y605" s="18">
        <f t="shared" ca="1" si="330"/>
        <v>1.1314082128906247</v>
      </c>
      <c r="Z605" s="18">
        <f t="shared" ca="1" si="330"/>
        <v>1.1038128906249998</v>
      </c>
      <c r="AA605" s="18">
        <f t="shared" ca="1" si="330"/>
        <v>1.0768906249999999</v>
      </c>
      <c r="AB605" s="18">
        <f t="shared" ca="1" si="330"/>
        <v>1.0506249999999999</v>
      </c>
      <c r="AC605" s="18">
        <f t="shared" ca="1" si="330"/>
        <v>1.0249999999999999</v>
      </c>
      <c r="AD605" s="18">
        <f t="shared" ca="1" si="330"/>
        <v>1</v>
      </c>
      <c r="AE605" s="18">
        <f t="shared" ref="AE605:AN614" ca="1" si="331">IF(AE$24&gt;$J605,0,OFFSET($K$2,$I605,$J605-AE$24))</f>
        <v>0</v>
      </c>
      <c r="AF605" s="18">
        <f t="shared" ca="1" si="331"/>
        <v>0</v>
      </c>
      <c r="AG605" s="18">
        <f t="shared" ca="1" si="331"/>
        <v>0</v>
      </c>
      <c r="AH605" s="18">
        <f t="shared" ca="1" si="331"/>
        <v>0</v>
      </c>
      <c r="AI605" s="18">
        <f t="shared" ca="1" si="331"/>
        <v>0</v>
      </c>
      <c r="AJ605" s="18">
        <f t="shared" ca="1" si="331"/>
        <v>0</v>
      </c>
      <c r="AK605" s="18">
        <f t="shared" ca="1" si="331"/>
        <v>0</v>
      </c>
      <c r="AL605" s="18">
        <f t="shared" ca="1" si="331"/>
        <v>0</v>
      </c>
      <c r="AM605" s="18">
        <f t="shared" ca="1" si="331"/>
        <v>0</v>
      </c>
      <c r="AN605" s="18">
        <f t="shared" ca="1" si="331"/>
        <v>0</v>
      </c>
      <c r="AO605" s="18">
        <f t="shared" ref="AO605:AX614" ca="1" si="332">IF(AO$24&gt;$J605,0,OFFSET($K$2,$I605,$J605-AO$24))</f>
        <v>0</v>
      </c>
      <c r="AP605" s="18">
        <f t="shared" ca="1" si="332"/>
        <v>0</v>
      </c>
      <c r="AQ605" s="18">
        <f t="shared" ca="1" si="332"/>
        <v>0</v>
      </c>
      <c r="AR605" s="18">
        <f t="shared" ca="1" si="332"/>
        <v>0</v>
      </c>
      <c r="AS605" s="18">
        <f t="shared" ca="1" si="332"/>
        <v>0</v>
      </c>
      <c r="AT605" s="18">
        <f t="shared" ca="1" si="332"/>
        <v>0</v>
      </c>
      <c r="AU605" s="18">
        <f t="shared" ca="1" si="332"/>
        <v>0</v>
      </c>
      <c r="AV605" s="18">
        <f t="shared" ca="1" si="332"/>
        <v>0</v>
      </c>
      <c r="AW605" s="18">
        <f t="shared" ca="1" si="332"/>
        <v>0</v>
      </c>
      <c r="AX605" s="18">
        <f t="shared" ca="1" si="332"/>
        <v>0</v>
      </c>
      <c r="AY605" s="18">
        <f t="shared" ref="AY605:BH614" ca="1" si="333">IF(AY$24&gt;$J605,0,OFFSET($K$2,$I605,$J605-AY$24))</f>
        <v>0</v>
      </c>
      <c r="AZ605" s="18">
        <f t="shared" ca="1" si="333"/>
        <v>0</v>
      </c>
      <c r="BA605" s="18">
        <f t="shared" ca="1" si="333"/>
        <v>0</v>
      </c>
      <c r="BB605" s="18">
        <f t="shared" ca="1" si="333"/>
        <v>0</v>
      </c>
      <c r="BC605" s="18">
        <f t="shared" ca="1" si="333"/>
        <v>0</v>
      </c>
      <c r="BD605" s="18">
        <f t="shared" ca="1" si="333"/>
        <v>0</v>
      </c>
      <c r="BE605" s="18">
        <f t="shared" ca="1" si="333"/>
        <v>0</v>
      </c>
      <c r="BF605" s="18">
        <f t="shared" ca="1" si="333"/>
        <v>0</v>
      </c>
      <c r="BG605" s="18">
        <f t="shared" ca="1" si="333"/>
        <v>0</v>
      </c>
      <c r="BH605" s="18">
        <f t="shared" ca="1" si="333"/>
        <v>0</v>
      </c>
    </row>
    <row r="606" spans="8:60" x14ac:dyDescent="0.35">
      <c r="H606" s="2" t="str">
        <f t="shared" si="326"/>
        <v>PPA_2.5</v>
      </c>
      <c r="I606">
        <f t="shared" si="327"/>
        <v>12</v>
      </c>
      <c r="J606">
        <f t="shared" si="328"/>
        <v>20</v>
      </c>
      <c r="K606" s="18">
        <f t="shared" ca="1" si="329"/>
        <v>1.6386164402903955</v>
      </c>
      <c r="L606" s="18">
        <f t="shared" ca="1" si="329"/>
        <v>1.5986501856491666</v>
      </c>
      <c r="M606" s="18">
        <f t="shared" ca="1" si="329"/>
        <v>1.559658717706504</v>
      </c>
      <c r="N606" s="18">
        <f t="shared" ca="1" si="329"/>
        <v>1.521618261177077</v>
      </c>
      <c r="O606" s="18">
        <f t="shared" ca="1" si="329"/>
        <v>1.4845056206605631</v>
      </c>
      <c r="P606" s="18">
        <f t="shared" ca="1" si="329"/>
        <v>1.4482981664981105</v>
      </c>
      <c r="Q606" s="18">
        <f t="shared" ca="1" si="329"/>
        <v>1.4129738209737661</v>
      </c>
      <c r="R606" s="18">
        <f t="shared" ca="1" si="329"/>
        <v>1.3785110448524549</v>
      </c>
      <c r="S606" s="18">
        <f t="shared" ca="1" si="329"/>
        <v>1.3448888242462975</v>
      </c>
      <c r="T606" s="18">
        <f t="shared" ca="1" si="329"/>
        <v>1.312086657801266</v>
      </c>
      <c r="U606" s="18">
        <f t="shared" ca="1" si="330"/>
        <v>1.2800845441963571</v>
      </c>
      <c r="V606" s="18">
        <f t="shared" ca="1" si="330"/>
        <v>1.2488629699476654</v>
      </c>
      <c r="W606" s="18">
        <f t="shared" ca="1" si="330"/>
        <v>1.2184028975099177</v>
      </c>
      <c r="X606" s="18">
        <f t="shared" ca="1" si="330"/>
        <v>1.1886857536682125</v>
      </c>
      <c r="Y606" s="18">
        <f t="shared" ca="1" si="330"/>
        <v>1.1596934182128902</v>
      </c>
      <c r="Z606" s="18">
        <f t="shared" ca="1" si="330"/>
        <v>1.1314082128906247</v>
      </c>
      <c r="AA606" s="18">
        <f t="shared" ca="1" si="330"/>
        <v>1.1038128906249998</v>
      </c>
      <c r="AB606" s="18">
        <f t="shared" ca="1" si="330"/>
        <v>1.0768906249999999</v>
      </c>
      <c r="AC606" s="18">
        <f t="shared" ca="1" si="330"/>
        <v>1.0506249999999999</v>
      </c>
      <c r="AD606" s="18">
        <f t="shared" ca="1" si="330"/>
        <v>1.0249999999999999</v>
      </c>
      <c r="AE606" s="18">
        <f t="shared" ca="1" si="331"/>
        <v>1</v>
      </c>
      <c r="AF606" s="18">
        <f t="shared" ca="1" si="331"/>
        <v>0</v>
      </c>
      <c r="AG606" s="18">
        <f t="shared" ca="1" si="331"/>
        <v>0</v>
      </c>
      <c r="AH606" s="18">
        <f t="shared" ca="1" si="331"/>
        <v>0</v>
      </c>
      <c r="AI606" s="18">
        <f t="shared" ca="1" si="331"/>
        <v>0</v>
      </c>
      <c r="AJ606" s="18">
        <f t="shared" ca="1" si="331"/>
        <v>0</v>
      </c>
      <c r="AK606" s="18">
        <f t="shared" ca="1" si="331"/>
        <v>0</v>
      </c>
      <c r="AL606" s="18">
        <f t="shared" ca="1" si="331"/>
        <v>0</v>
      </c>
      <c r="AM606" s="18">
        <f t="shared" ca="1" si="331"/>
        <v>0</v>
      </c>
      <c r="AN606" s="18">
        <f t="shared" ca="1" si="331"/>
        <v>0</v>
      </c>
      <c r="AO606" s="18">
        <f t="shared" ca="1" si="332"/>
        <v>0</v>
      </c>
      <c r="AP606" s="18">
        <f t="shared" ca="1" si="332"/>
        <v>0</v>
      </c>
      <c r="AQ606" s="18">
        <f t="shared" ca="1" si="332"/>
        <v>0</v>
      </c>
      <c r="AR606" s="18">
        <f t="shared" ca="1" si="332"/>
        <v>0</v>
      </c>
      <c r="AS606" s="18">
        <f t="shared" ca="1" si="332"/>
        <v>0</v>
      </c>
      <c r="AT606" s="18">
        <f t="shared" ca="1" si="332"/>
        <v>0</v>
      </c>
      <c r="AU606" s="18">
        <f t="shared" ca="1" si="332"/>
        <v>0</v>
      </c>
      <c r="AV606" s="18">
        <f t="shared" ca="1" si="332"/>
        <v>0</v>
      </c>
      <c r="AW606" s="18">
        <f t="shared" ca="1" si="332"/>
        <v>0</v>
      </c>
      <c r="AX606" s="18">
        <f t="shared" ca="1" si="332"/>
        <v>0</v>
      </c>
      <c r="AY606" s="18">
        <f t="shared" ca="1" si="333"/>
        <v>0</v>
      </c>
      <c r="AZ606" s="18">
        <f t="shared" ca="1" si="333"/>
        <v>0</v>
      </c>
      <c r="BA606" s="18">
        <f t="shared" ca="1" si="333"/>
        <v>0</v>
      </c>
      <c r="BB606" s="18">
        <f t="shared" ca="1" si="333"/>
        <v>0</v>
      </c>
      <c r="BC606" s="18">
        <f t="shared" ca="1" si="333"/>
        <v>0</v>
      </c>
      <c r="BD606" s="18">
        <f t="shared" ca="1" si="333"/>
        <v>0</v>
      </c>
      <c r="BE606" s="18">
        <f t="shared" ca="1" si="333"/>
        <v>0</v>
      </c>
      <c r="BF606" s="18">
        <f t="shared" ca="1" si="333"/>
        <v>0</v>
      </c>
      <c r="BG606" s="18">
        <f t="shared" ca="1" si="333"/>
        <v>0</v>
      </c>
      <c r="BH606" s="18">
        <f t="shared" ca="1" si="333"/>
        <v>0</v>
      </c>
    </row>
    <row r="607" spans="8:60" x14ac:dyDescent="0.35">
      <c r="H607" s="2" t="str">
        <f t="shared" si="326"/>
        <v>PPA_2.5</v>
      </c>
      <c r="I607">
        <f t="shared" si="327"/>
        <v>12</v>
      </c>
      <c r="J607">
        <f t="shared" si="328"/>
        <v>21</v>
      </c>
      <c r="K607" s="18">
        <f t="shared" ca="1" si="329"/>
        <v>1.6795818512976552</v>
      </c>
      <c r="L607" s="18">
        <f t="shared" ca="1" si="329"/>
        <v>1.6386164402903955</v>
      </c>
      <c r="M607" s="18">
        <f t="shared" ca="1" si="329"/>
        <v>1.5986501856491666</v>
      </c>
      <c r="N607" s="18">
        <f t="shared" ca="1" si="329"/>
        <v>1.559658717706504</v>
      </c>
      <c r="O607" s="18">
        <f t="shared" ca="1" si="329"/>
        <v>1.521618261177077</v>
      </c>
      <c r="P607" s="18">
        <f t="shared" ca="1" si="329"/>
        <v>1.4845056206605631</v>
      </c>
      <c r="Q607" s="18">
        <f t="shared" ca="1" si="329"/>
        <v>1.4482981664981105</v>
      </c>
      <c r="R607" s="18">
        <f t="shared" ca="1" si="329"/>
        <v>1.4129738209737661</v>
      </c>
      <c r="S607" s="18">
        <f t="shared" ca="1" si="329"/>
        <v>1.3785110448524549</v>
      </c>
      <c r="T607" s="18">
        <f t="shared" ca="1" si="329"/>
        <v>1.3448888242462975</v>
      </c>
      <c r="U607" s="18">
        <f t="shared" ca="1" si="330"/>
        <v>1.312086657801266</v>
      </c>
      <c r="V607" s="18">
        <f t="shared" ca="1" si="330"/>
        <v>1.2800845441963571</v>
      </c>
      <c r="W607" s="18">
        <f t="shared" ca="1" si="330"/>
        <v>1.2488629699476654</v>
      </c>
      <c r="X607" s="18">
        <f t="shared" ca="1" si="330"/>
        <v>1.2184028975099177</v>
      </c>
      <c r="Y607" s="18">
        <f t="shared" ca="1" si="330"/>
        <v>1.1886857536682125</v>
      </c>
      <c r="Z607" s="18">
        <f t="shared" ca="1" si="330"/>
        <v>1.1596934182128902</v>
      </c>
      <c r="AA607" s="18">
        <f t="shared" ca="1" si="330"/>
        <v>1.1314082128906247</v>
      </c>
      <c r="AB607" s="18">
        <f t="shared" ca="1" si="330"/>
        <v>1.1038128906249998</v>
      </c>
      <c r="AC607" s="18">
        <f t="shared" ca="1" si="330"/>
        <v>1.0768906249999999</v>
      </c>
      <c r="AD607" s="18">
        <f t="shared" ca="1" si="330"/>
        <v>1.0506249999999999</v>
      </c>
      <c r="AE607" s="18">
        <f t="shared" ca="1" si="331"/>
        <v>1.0249999999999999</v>
      </c>
      <c r="AF607" s="18">
        <f t="shared" ca="1" si="331"/>
        <v>1</v>
      </c>
      <c r="AG607" s="18">
        <f t="shared" ca="1" si="331"/>
        <v>0</v>
      </c>
      <c r="AH607" s="18">
        <f t="shared" ca="1" si="331"/>
        <v>0</v>
      </c>
      <c r="AI607" s="18">
        <f t="shared" ca="1" si="331"/>
        <v>0</v>
      </c>
      <c r="AJ607" s="18">
        <f t="shared" ca="1" si="331"/>
        <v>0</v>
      </c>
      <c r="AK607" s="18">
        <f t="shared" ca="1" si="331"/>
        <v>0</v>
      </c>
      <c r="AL607" s="18">
        <f t="shared" ca="1" si="331"/>
        <v>0</v>
      </c>
      <c r="AM607" s="18">
        <f t="shared" ca="1" si="331"/>
        <v>0</v>
      </c>
      <c r="AN607" s="18">
        <f t="shared" ca="1" si="331"/>
        <v>0</v>
      </c>
      <c r="AO607" s="18">
        <f t="shared" ca="1" si="332"/>
        <v>0</v>
      </c>
      <c r="AP607" s="18">
        <f t="shared" ca="1" si="332"/>
        <v>0</v>
      </c>
      <c r="AQ607" s="18">
        <f t="shared" ca="1" si="332"/>
        <v>0</v>
      </c>
      <c r="AR607" s="18">
        <f t="shared" ca="1" si="332"/>
        <v>0</v>
      </c>
      <c r="AS607" s="18">
        <f t="shared" ca="1" si="332"/>
        <v>0</v>
      </c>
      <c r="AT607" s="18">
        <f t="shared" ca="1" si="332"/>
        <v>0</v>
      </c>
      <c r="AU607" s="18">
        <f t="shared" ca="1" si="332"/>
        <v>0</v>
      </c>
      <c r="AV607" s="18">
        <f t="shared" ca="1" si="332"/>
        <v>0</v>
      </c>
      <c r="AW607" s="18">
        <f t="shared" ca="1" si="332"/>
        <v>0</v>
      </c>
      <c r="AX607" s="18">
        <f t="shared" ca="1" si="332"/>
        <v>0</v>
      </c>
      <c r="AY607" s="18">
        <f t="shared" ca="1" si="333"/>
        <v>0</v>
      </c>
      <c r="AZ607" s="18">
        <f t="shared" ca="1" si="333"/>
        <v>0</v>
      </c>
      <c r="BA607" s="18">
        <f t="shared" ca="1" si="333"/>
        <v>0</v>
      </c>
      <c r="BB607" s="18">
        <f t="shared" ca="1" si="333"/>
        <v>0</v>
      </c>
      <c r="BC607" s="18">
        <f t="shared" ca="1" si="333"/>
        <v>0</v>
      </c>
      <c r="BD607" s="18">
        <f t="shared" ca="1" si="333"/>
        <v>0</v>
      </c>
      <c r="BE607" s="18">
        <f t="shared" ca="1" si="333"/>
        <v>0</v>
      </c>
      <c r="BF607" s="18">
        <f t="shared" ca="1" si="333"/>
        <v>0</v>
      </c>
      <c r="BG607" s="18">
        <f t="shared" ca="1" si="333"/>
        <v>0</v>
      </c>
      <c r="BH607" s="18">
        <f t="shared" ca="1" si="333"/>
        <v>0</v>
      </c>
    </row>
    <row r="608" spans="8:60" x14ac:dyDescent="0.35">
      <c r="H608" s="2" t="str">
        <f t="shared" si="326"/>
        <v>PPA_2.5</v>
      </c>
      <c r="I608">
        <f t="shared" si="327"/>
        <v>12</v>
      </c>
      <c r="J608">
        <f t="shared" si="328"/>
        <v>22</v>
      </c>
      <c r="K608" s="18">
        <f t="shared" ca="1" si="329"/>
        <v>1.7215713975800966</v>
      </c>
      <c r="L608" s="18">
        <f t="shared" ca="1" si="329"/>
        <v>1.6795818512976552</v>
      </c>
      <c r="M608" s="18">
        <f t="shared" ca="1" si="329"/>
        <v>1.6386164402903955</v>
      </c>
      <c r="N608" s="18">
        <f t="shared" ca="1" si="329"/>
        <v>1.5986501856491666</v>
      </c>
      <c r="O608" s="18">
        <f t="shared" ca="1" si="329"/>
        <v>1.559658717706504</v>
      </c>
      <c r="P608" s="18">
        <f t="shared" ca="1" si="329"/>
        <v>1.521618261177077</v>
      </c>
      <c r="Q608" s="18">
        <f t="shared" ca="1" si="329"/>
        <v>1.4845056206605631</v>
      </c>
      <c r="R608" s="18">
        <f t="shared" ca="1" si="329"/>
        <v>1.4482981664981105</v>
      </c>
      <c r="S608" s="18">
        <f t="shared" ca="1" si="329"/>
        <v>1.4129738209737661</v>
      </c>
      <c r="T608" s="18">
        <f t="shared" ca="1" si="329"/>
        <v>1.3785110448524549</v>
      </c>
      <c r="U608" s="18">
        <f t="shared" ca="1" si="330"/>
        <v>1.3448888242462975</v>
      </c>
      <c r="V608" s="18">
        <f t="shared" ca="1" si="330"/>
        <v>1.312086657801266</v>
      </c>
      <c r="W608" s="18">
        <f t="shared" ca="1" si="330"/>
        <v>1.2800845441963571</v>
      </c>
      <c r="X608" s="18">
        <f t="shared" ca="1" si="330"/>
        <v>1.2488629699476654</v>
      </c>
      <c r="Y608" s="18">
        <f t="shared" ca="1" si="330"/>
        <v>1.2184028975099177</v>
      </c>
      <c r="Z608" s="18">
        <f t="shared" ca="1" si="330"/>
        <v>1.1886857536682125</v>
      </c>
      <c r="AA608" s="18">
        <f t="shared" ca="1" si="330"/>
        <v>1.1596934182128902</v>
      </c>
      <c r="AB608" s="18">
        <f t="shared" ca="1" si="330"/>
        <v>1.1314082128906247</v>
      </c>
      <c r="AC608" s="18">
        <f t="shared" ca="1" si="330"/>
        <v>1.1038128906249998</v>
      </c>
      <c r="AD608" s="18">
        <f t="shared" ca="1" si="330"/>
        <v>1.0768906249999999</v>
      </c>
      <c r="AE608" s="18">
        <f t="shared" ca="1" si="331"/>
        <v>1.0506249999999999</v>
      </c>
      <c r="AF608" s="18">
        <f t="shared" ca="1" si="331"/>
        <v>1.0249999999999999</v>
      </c>
      <c r="AG608" s="18">
        <f t="shared" ca="1" si="331"/>
        <v>1</v>
      </c>
      <c r="AH608" s="18">
        <f t="shared" ca="1" si="331"/>
        <v>0</v>
      </c>
      <c r="AI608" s="18">
        <f t="shared" ca="1" si="331"/>
        <v>0</v>
      </c>
      <c r="AJ608" s="18">
        <f t="shared" ca="1" si="331"/>
        <v>0</v>
      </c>
      <c r="AK608" s="18">
        <f t="shared" ca="1" si="331"/>
        <v>0</v>
      </c>
      <c r="AL608" s="18">
        <f t="shared" ca="1" si="331"/>
        <v>0</v>
      </c>
      <c r="AM608" s="18">
        <f t="shared" ca="1" si="331"/>
        <v>0</v>
      </c>
      <c r="AN608" s="18">
        <f t="shared" ca="1" si="331"/>
        <v>0</v>
      </c>
      <c r="AO608" s="18">
        <f t="shared" ca="1" si="332"/>
        <v>0</v>
      </c>
      <c r="AP608" s="18">
        <f t="shared" ca="1" si="332"/>
        <v>0</v>
      </c>
      <c r="AQ608" s="18">
        <f t="shared" ca="1" si="332"/>
        <v>0</v>
      </c>
      <c r="AR608" s="18">
        <f t="shared" ca="1" si="332"/>
        <v>0</v>
      </c>
      <c r="AS608" s="18">
        <f t="shared" ca="1" si="332"/>
        <v>0</v>
      </c>
      <c r="AT608" s="18">
        <f t="shared" ca="1" si="332"/>
        <v>0</v>
      </c>
      <c r="AU608" s="18">
        <f t="shared" ca="1" si="332"/>
        <v>0</v>
      </c>
      <c r="AV608" s="18">
        <f t="shared" ca="1" si="332"/>
        <v>0</v>
      </c>
      <c r="AW608" s="18">
        <f t="shared" ca="1" si="332"/>
        <v>0</v>
      </c>
      <c r="AX608" s="18">
        <f t="shared" ca="1" si="332"/>
        <v>0</v>
      </c>
      <c r="AY608" s="18">
        <f t="shared" ca="1" si="333"/>
        <v>0</v>
      </c>
      <c r="AZ608" s="18">
        <f t="shared" ca="1" si="333"/>
        <v>0</v>
      </c>
      <c r="BA608" s="18">
        <f t="shared" ca="1" si="333"/>
        <v>0</v>
      </c>
      <c r="BB608" s="18">
        <f t="shared" ca="1" si="333"/>
        <v>0</v>
      </c>
      <c r="BC608" s="18">
        <f t="shared" ca="1" si="333"/>
        <v>0</v>
      </c>
      <c r="BD608" s="18">
        <f t="shared" ca="1" si="333"/>
        <v>0</v>
      </c>
      <c r="BE608" s="18">
        <f t="shared" ca="1" si="333"/>
        <v>0</v>
      </c>
      <c r="BF608" s="18">
        <f t="shared" ca="1" si="333"/>
        <v>0</v>
      </c>
      <c r="BG608" s="18">
        <f t="shared" ca="1" si="333"/>
        <v>0</v>
      </c>
      <c r="BH608" s="18">
        <f t="shared" ca="1" si="333"/>
        <v>0</v>
      </c>
    </row>
    <row r="609" spans="8:60" x14ac:dyDescent="0.35">
      <c r="H609" s="2" t="str">
        <f t="shared" si="326"/>
        <v>PPA_2.5</v>
      </c>
      <c r="I609">
        <f t="shared" si="327"/>
        <v>12</v>
      </c>
      <c r="J609">
        <f t="shared" si="328"/>
        <v>23</v>
      </c>
      <c r="K609" s="18">
        <f t="shared" ca="1" si="329"/>
        <v>1.7646106825195991</v>
      </c>
      <c r="L609" s="18">
        <f t="shared" ca="1" si="329"/>
        <v>1.7215713975800966</v>
      </c>
      <c r="M609" s="18">
        <f t="shared" ca="1" si="329"/>
        <v>1.6795818512976552</v>
      </c>
      <c r="N609" s="18">
        <f t="shared" ca="1" si="329"/>
        <v>1.6386164402903955</v>
      </c>
      <c r="O609" s="18">
        <f t="shared" ca="1" si="329"/>
        <v>1.5986501856491666</v>
      </c>
      <c r="P609" s="18">
        <f t="shared" ca="1" si="329"/>
        <v>1.559658717706504</v>
      </c>
      <c r="Q609" s="18">
        <f t="shared" ca="1" si="329"/>
        <v>1.521618261177077</v>
      </c>
      <c r="R609" s="18">
        <f t="shared" ca="1" si="329"/>
        <v>1.4845056206605631</v>
      </c>
      <c r="S609" s="18">
        <f t="shared" ca="1" si="329"/>
        <v>1.4482981664981105</v>
      </c>
      <c r="T609" s="18">
        <f t="shared" ca="1" si="329"/>
        <v>1.4129738209737661</v>
      </c>
      <c r="U609" s="18">
        <f t="shared" ca="1" si="330"/>
        <v>1.3785110448524549</v>
      </c>
      <c r="V609" s="18">
        <f t="shared" ca="1" si="330"/>
        <v>1.3448888242462975</v>
      </c>
      <c r="W609" s="18">
        <f t="shared" ca="1" si="330"/>
        <v>1.312086657801266</v>
      </c>
      <c r="X609" s="18">
        <f t="shared" ca="1" si="330"/>
        <v>1.2800845441963571</v>
      </c>
      <c r="Y609" s="18">
        <f t="shared" ca="1" si="330"/>
        <v>1.2488629699476654</v>
      </c>
      <c r="Z609" s="18">
        <f t="shared" ca="1" si="330"/>
        <v>1.2184028975099177</v>
      </c>
      <c r="AA609" s="18">
        <f t="shared" ca="1" si="330"/>
        <v>1.1886857536682125</v>
      </c>
      <c r="AB609" s="18">
        <f t="shared" ca="1" si="330"/>
        <v>1.1596934182128902</v>
      </c>
      <c r="AC609" s="18">
        <f t="shared" ca="1" si="330"/>
        <v>1.1314082128906247</v>
      </c>
      <c r="AD609" s="18">
        <f t="shared" ca="1" si="330"/>
        <v>1.1038128906249998</v>
      </c>
      <c r="AE609" s="18">
        <f t="shared" ca="1" si="331"/>
        <v>1.0768906249999999</v>
      </c>
      <c r="AF609" s="18">
        <f t="shared" ca="1" si="331"/>
        <v>1.0506249999999999</v>
      </c>
      <c r="AG609" s="18">
        <f t="shared" ca="1" si="331"/>
        <v>1.0249999999999999</v>
      </c>
      <c r="AH609" s="18">
        <f t="shared" ca="1" si="331"/>
        <v>1</v>
      </c>
      <c r="AI609" s="18">
        <f t="shared" ca="1" si="331"/>
        <v>0</v>
      </c>
      <c r="AJ609" s="18">
        <f t="shared" ca="1" si="331"/>
        <v>0</v>
      </c>
      <c r="AK609" s="18">
        <f t="shared" ca="1" si="331"/>
        <v>0</v>
      </c>
      <c r="AL609" s="18">
        <f t="shared" ca="1" si="331"/>
        <v>0</v>
      </c>
      <c r="AM609" s="18">
        <f t="shared" ca="1" si="331"/>
        <v>0</v>
      </c>
      <c r="AN609" s="18">
        <f t="shared" ca="1" si="331"/>
        <v>0</v>
      </c>
      <c r="AO609" s="18">
        <f t="shared" ca="1" si="332"/>
        <v>0</v>
      </c>
      <c r="AP609" s="18">
        <f t="shared" ca="1" si="332"/>
        <v>0</v>
      </c>
      <c r="AQ609" s="18">
        <f t="shared" ca="1" si="332"/>
        <v>0</v>
      </c>
      <c r="AR609" s="18">
        <f t="shared" ca="1" si="332"/>
        <v>0</v>
      </c>
      <c r="AS609" s="18">
        <f t="shared" ca="1" si="332"/>
        <v>0</v>
      </c>
      <c r="AT609" s="18">
        <f t="shared" ca="1" si="332"/>
        <v>0</v>
      </c>
      <c r="AU609" s="18">
        <f t="shared" ca="1" si="332"/>
        <v>0</v>
      </c>
      <c r="AV609" s="18">
        <f t="shared" ca="1" si="332"/>
        <v>0</v>
      </c>
      <c r="AW609" s="18">
        <f t="shared" ca="1" si="332"/>
        <v>0</v>
      </c>
      <c r="AX609" s="18">
        <f t="shared" ca="1" si="332"/>
        <v>0</v>
      </c>
      <c r="AY609" s="18">
        <f t="shared" ca="1" si="333"/>
        <v>0</v>
      </c>
      <c r="AZ609" s="18">
        <f t="shared" ca="1" si="333"/>
        <v>0</v>
      </c>
      <c r="BA609" s="18">
        <f t="shared" ca="1" si="333"/>
        <v>0</v>
      </c>
      <c r="BB609" s="18">
        <f t="shared" ca="1" si="333"/>
        <v>0</v>
      </c>
      <c r="BC609" s="18">
        <f t="shared" ca="1" si="333"/>
        <v>0</v>
      </c>
      <c r="BD609" s="18">
        <f t="shared" ca="1" si="333"/>
        <v>0</v>
      </c>
      <c r="BE609" s="18">
        <f t="shared" ca="1" si="333"/>
        <v>0</v>
      </c>
      <c r="BF609" s="18">
        <f t="shared" ca="1" si="333"/>
        <v>0</v>
      </c>
      <c r="BG609" s="18">
        <f t="shared" ca="1" si="333"/>
        <v>0</v>
      </c>
      <c r="BH609" s="18">
        <f t="shared" ca="1" si="333"/>
        <v>0</v>
      </c>
    </row>
    <row r="610" spans="8:60" x14ac:dyDescent="0.35">
      <c r="H610" s="2" t="str">
        <f t="shared" si="326"/>
        <v>PPA_2.5</v>
      </c>
      <c r="I610">
        <f t="shared" si="327"/>
        <v>12</v>
      </c>
      <c r="J610">
        <f t="shared" si="328"/>
        <v>24</v>
      </c>
      <c r="K610" s="18">
        <f t="shared" ca="1" si="329"/>
        <v>1.8087259495825889</v>
      </c>
      <c r="L610" s="18">
        <f t="shared" ca="1" si="329"/>
        <v>1.7646106825195991</v>
      </c>
      <c r="M610" s="18">
        <f t="shared" ca="1" si="329"/>
        <v>1.7215713975800966</v>
      </c>
      <c r="N610" s="18">
        <f t="shared" ca="1" si="329"/>
        <v>1.6795818512976552</v>
      </c>
      <c r="O610" s="18">
        <f t="shared" ca="1" si="329"/>
        <v>1.6386164402903955</v>
      </c>
      <c r="P610" s="18">
        <f t="shared" ca="1" si="329"/>
        <v>1.5986501856491666</v>
      </c>
      <c r="Q610" s="18">
        <f t="shared" ca="1" si="329"/>
        <v>1.559658717706504</v>
      </c>
      <c r="R610" s="18">
        <f t="shared" ca="1" si="329"/>
        <v>1.521618261177077</v>
      </c>
      <c r="S610" s="18">
        <f t="shared" ca="1" si="329"/>
        <v>1.4845056206605631</v>
      </c>
      <c r="T610" s="18">
        <f t="shared" ca="1" si="329"/>
        <v>1.4482981664981105</v>
      </c>
      <c r="U610" s="18">
        <f t="shared" ca="1" si="330"/>
        <v>1.4129738209737661</v>
      </c>
      <c r="V610" s="18">
        <f t="shared" ca="1" si="330"/>
        <v>1.3785110448524549</v>
      </c>
      <c r="W610" s="18">
        <f t="shared" ca="1" si="330"/>
        <v>1.3448888242462975</v>
      </c>
      <c r="X610" s="18">
        <f t="shared" ca="1" si="330"/>
        <v>1.312086657801266</v>
      </c>
      <c r="Y610" s="18">
        <f t="shared" ca="1" si="330"/>
        <v>1.2800845441963571</v>
      </c>
      <c r="Z610" s="18">
        <f t="shared" ca="1" si="330"/>
        <v>1.2488629699476654</v>
      </c>
      <c r="AA610" s="18">
        <f t="shared" ca="1" si="330"/>
        <v>1.2184028975099177</v>
      </c>
      <c r="AB610" s="18">
        <f t="shared" ca="1" si="330"/>
        <v>1.1886857536682125</v>
      </c>
      <c r="AC610" s="18">
        <f t="shared" ca="1" si="330"/>
        <v>1.1596934182128902</v>
      </c>
      <c r="AD610" s="18">
        <f t="shared" ca="1" si="330"/>
        <v>1.1314082128906247</v>
      </c>
      <c r="AE610" s="18">
        <f t="shared" ca="1" si="331"/>
        <v>1.1038128906249998</v>
      </c>
      <c r="AF610" s="18">
        <f t="shared" ca="1" si="331"/>
        <v>1.0768906249999999</v>
      </c>
      <c r="AG610" s="18">
        <f t="shared" ca="1" si="331"/>
        <v>1.0506249999999999</v>
      </c>
      <c r="AH610" s="18">
        <f t="shared" ca="1" si="331"/>
        <v>1.0249999999999999</v>
      </c>
      <c r="AI610" s="18">
        <f t="shared" ca="1" si="331"/>
        <v>1</v>
      </c>
      <c r="AJ610" s="18">
        <f t="shared" ca="1" si="331"/>
        <v>0</v>
      </c>
      <c r="AK610" s="18">
        <f t="shared" ca="1" si="331"/>
        <v>0</v>
      </c>
      <c r="AL610" s="18">
        <f t="shared" ca="1" si="331"/>
        <v>0</v>
      </c>
      <c r="AM610" s="18">
        <f t="shared" ca="1" si="331"/>
        <v>0</v>
      </c>
      <c r="AN610" s="18">
        <f t="shared" ca="1" si="331"/>
        <v>0</v>
      </c>
      <c r="AO610" s="18">
        <f t="shared" ca="1" si="332"/>
        <v>0</v>
      </c>
      <c r="AP610" s="18">
        <f t="shared" ca="1" si="332"/>
        <v>0</v>
      </c>
      <c r="AQ610" s="18">
        <f t="shared" ca="1" si="332"/>
        <v>0</v>
      </c>
      <c r="AR610" s="18">
        <f t="shared" ca="1" si="332"/>
        <v>0</v>
      </c>
      <c r="AS610" s="18">
        <f t="shared" ca="1" si="332"/>
        <v>0</v>
      </c>
      <c r="AT610" s="18">
        <f t="shared" ca="1" si="332"/>
        <v>0</v>
      </c>
      <c r="AU610" s="18">
        <f t="shared" ca="1" si="332"/>
        <v>0</v>
      </c>
      <c r="AV610" s="18">
        <f t="shared" ca="1" si="332"/>
        <v>0</v>
      </c>
      <c r="AW610" s="18">
        <f t="shared" ca="1" si="332"/>
        <v>0</v>
      </c>
      <c r="AX610" s="18">
        <f t="shared" ca="1" si="332"/>
        <v>0</v>
      </c>
      <c r="AY610" s="18">
        <f t="shared" ca="1" si="333"/>
        <v>0</v>
      </c>
      <c r="AZ610" s="18">
        <f t="shared" ca="1" si="333"/>
        <v>0</v>
      </c>
      <c r="BA610" s="18">
        <f t="shared" ca="1" si="333"/>
        <v>0</v>
      </c>
      <c r="BB610" s="18">
        <f t="shared" ca="1" si="333"/>
        <v>0</v>
      </c>
      <c r="BC610" s="18">
        <f t="shared" ca="1" si="333"/>
        <v>0</v>
      </c>
      <c r="BD610" s="18">
        <f t="shared" ca="1" si="333"/>
        <v>0</v>
      </c>
      <c r="BE610" s="18">
        <f t="shared" ca="1" si="333"/>
        <v>0</v>
      </c>
      <c r="BF610" s="18">
        <f t="shared" ca="1" si="333"/>
        <v>0</v>
      </c>
      <c r="BG610" s="18">
        <f t="shared" ca="1" si="333"/>
        <v>0</v>
      </c>
      <c r="BH610" s="18">
        <f t="shared" ca="1" si="333"/>
        <v>0</v>
      </c>
    </row>
    <row r="611" spans="8:60" x14ac:dyDescent="0.35">
      <c r="H611" s="2" t="str">
        <f t="shared" si="326"/>
        <v>PPA_2.5</v>
      </c>
      <c r="I611">
        <f t="shared" si="327"/>
        <v>12</v>
      </c>
      <c r="J611">
        <f t="shared" si="328"/>
        <v>25</v>
      </c>
      <c r="K611" s="18">
        <f t="shared" ca="1" si="329"/>
        <v>1.8539440983221533</v>
      </c>
      <c r="L611" s="18">
        <f t="shared" ca="1" si="329"/>
        <v>1.8087259495825889</v>
      </c>
      <c r="M611" s="18">
        <f t="shared" ca="1" si="329"/>
        <v>1.7646106825195991</v>
      </c>
      <c r="N611" s="18">
        <f t="shared" ca="1" si="329"/>
        <v>1.7215713975800966</v>
      </c>
      <c r="O611" s="18">
        <f t="shared" ca="1" si="329"/>
        <v>1.6795818512976552</v>
      </c>
      <c r="P611" s="18">
        <f t="shared" ca="1" si="329"/>
        <v>1.6386164402903955</v>
      </c>
      <c r="Q611" s="18">
        <f t="shared" ca="1" si="329"/>
        <v>1.5986501856491666</v>
      </c>
      <c r="R611" s="18">
        <f t="shared" ca="1" si="329"/>
        <v>1.559658717706504</v>
      </c>
      <c r="S611" s="18">
        <f t="shared" ca="1" si="329"/>
        <v>1.521618261177077</v>
      </c>
      <c r="T611" s="18">
        <f t="shared" ca="1" si="329"/>
        <v>1.4845056206605631</v>
      </c>
      <c r="U611" s="18">
        <f t="shared" ca="1" si="330"/>
        <v>1.4482981664981105</v>
      </c>
      <c r="V611" s="18">
        <f t="shared" ca="1" si="330"/>
        <v>1.4129738209737661</v>
      </c>
      <c r="W611" s="18">
        <f t="shared" ca="1" si="330"/>
        <v>1.3785110448524549</v>
      </c>
      <c r="X611" s="18">
        <f t="shared" ca="1" si="330"/>
        <v>1.3448888242462975</v>
      </c>
      <c r="Y611" s="18">
        <f t="shared" ca="1" si="330"/>
        <v>1.312086657801266</v>
      </c>
      <c r="Z611" s="18">
        <f t="shared" ca="1" si="330"/>
        <v>1.2800845441963571</v>
      </c>
      <c r="AA611" s="18">
        <f t="shared" ca="1" si="330"/>
        <v>1.2488629699476654</v>
      </c>
      <c r="AB611" s="18">
        <f t="shared" ca="1" si="330"/>
        <v>1.2184028975099177</v>
      </c>
      <c r="AC611" s="18">
        <f t="shared" ca="1" si="330"/>
        <v>1.1886857536682125</v>
      </c>
      <c r="AD611" s="18">
        <f t="shared" ca="1" si="330"/>
        <v>1.1596934182128902</v>
      </c>
      <c r="AE611" s="18">
        <f t="shared" ca="1" si="331"/>
        <v>1.1314082128906247</v>
      </c>
      <c r="AF611" s="18">
        <f t="shared" ca="1" si="331"/>
        <v>1.1038128906249998</v>
      </c>
      <c r="AG611" s="18">
        <f t="shared" ca="1" si="331"/>
        <v>1.0768906249999999</v>
      </c>
      <c r="AH611" s="18">
        <f t="shared" ca="1" si="331"/>
        <v>1.0506249999999999</v>
      </c>
      <c r="AI611" s="18">
        <f t="shared" ca="1" si="331"/>
        <v>1.0249999999999999</v>
      </c>
      <c r="AJ611" s="18">
        <f t="shared" ca="1" si="331"/>
        <v>1</v>
      </c>
      <c r="AK611" s="18">
        <f t="shared" ca="1" si="331"/>
        <v>0</v>
      </c>
      <c r="AL611" s="18">
        <f t="shared" ca="1" si="331"/>
        <v>0</v>
      </c>
      <c r="AM611" s="18">
        <f t="shared" ca="1" si="331"/>
        <v>0</v>
      </c>
      <c r="AN611" s="18">
        <f t="shared" ca="1" si="331"/>
        <v>0</v>
      </c>
      <c r="AO611" s="18">
        <f t="shared" ca="1" si="332"/>
        <v>0</v>
      </c>
      <c r="AP611" s="18">
        <f t="shared" ca="1" si="332"/>
        <v>0</v>
      </c>
      <c r="AQ611" s="18">
        <f t="shared" ca="1" si="332"/>
        <v>0</v>
      </c>
      <c r="AR611" s="18">
        <f t="shared" ca="1" si="332"/>
        <v>0</v>
      </c>
      <c r="AS611" s="18">
        <f t="shared" ca="1" si="332"/>
        <v>0</v>
      </c>
      <c r="AT611" s="18">
        <f t="shared" ca="1" si="332"/>
        <v>0</v>
      </c>
      <c r="AU611" s="18">
        <f t="shared" ca="1" si="332"/>
        <v>0</v>
      </c>
      <c r="AV611" s="18">
        <f t="shared" ca="1" si="332"/>
        <v>0</v>
      </c>
      <c r="AW611" s="18">
        <f t="shared" ca="1" si="332"/>
        <v>0</v>
      </c>
      <c r="AX611" s="18">
        <f t="shared" ca="1" si="332"/>
        <v>0</v>
      </c>
      <c r="AY611" s="18">
        <f t="shared" ca="1" si="333"/>
        <v>0</v>
      </c>
      <c r="AZ611" s="18">
        <f t="shared" ca="1" si="333"/>
        <v>0</v>
      </c>
      <c r="BA611" s="18">
        <f t="shared" ca="1" si="333"/>
        <v>0</v>
      </c>
      <c r="BB611" s="18">
        <f t="shared" ca="1" si="333"/>
        <v>0</v>
      </c>
      <c r="BC611" s="18">
        <f t="shared" ca="1" si="333"/>
        <v>0</v>
      </c>
      <c r="BD611" s="18">
        <f t="shared" ca="1" si="333"/>
        <v>0</v>
      </c>
      <c r="BE611" s="18">
        <f t="shared" ca="1" si="333"/>
        <v>0</v>
      </c>
      <c r="BF611" s="18">
        <f t="shared" ca="1" si="333"/>
        <v>0</v>
      </c>
      <c r="BG611" s="18">
        <f t="shared" ca="1" si="333"/>
        <v>0</v>
      </c>
      <c r="BH611" s="18">
        <f t="shared" ca="1" si="333"/>
        <v>0</v>
      </c>
    </row>
    <row r="612" spans="8:60" x14ac:dyDescent="0.35">
      <c r="H612" s="2" t="str">
        <f t="shared" si="326"/>
        <v>PPA_2.5</v>
      </c>
      <c r="I612">
        <f t="shared" si="327"/>
        <v>12</v>
      </c>
      <c r="J612">
        <f t="shared" si="328"/>
        <v>26</v>
      </c>
      <c r="K612" s="18">
        <f t="shared" ca="1" si="329"/>
        <v>1.9002927007802071</v>
      </c>
      <c r="L612" s="18">
        <f t="shared" ca="1" si="329"/>
        <v>1.8539440983221533</v>
      </c>
      <c r="M612" s="18">
        <f t="shared" ca="1" si="329"/>
        <v>1.8087259495825889</v>
      </c>
      <c r="N612" s="18">
        <f t="shared" ca="1" si="329"/>
        <v>1.7646106825195991</v>
      </c>
      <c r="O612" s="18">
        <f t="shared" ca="1" si="329"/>
        <v>1.7215713975800966</v>
      </c>
      <c r="P612" s="18">
        <f t="shared" ca="1" si="329"/>
        <v>1.6795818512976552</v>
      </c>
      <c r="Q612" s="18">
        <f t="shared" ca="1" si="329"/>
        <v>1.6386164402903955</v>
      </c>
      <c r="R612" s="18">
        <f t="shared" ca="1" si="329"/>
        <v>1.5986501856491666</v>
      </c>
      <c r="S612" s="18">
        <f t="shared" ca="1" si="329"/>
        <v>1.559658717706504</v>
      </c>
      <c r="T612" s="18">
        <f t="shared" ca="1" si="329"/>
        <v>1.521618261177077</v>
      </c>
      <c r="U612" s="18">
        <f t="shared" ca="1" si="330"/>
        <v>1.4845056206605631</v>
      </c>
      <c r="V612" s="18">
        <f t="shared" ca="1" si="330"/>
        <v>1.4482981664981105</v>
      </c>
      <c r="W612" s="18">
        <f t="shared" ca="1" si="330"/>
        <v>1.4129738209737661</v>
      </c>
      <c r="X612" s="18">
        <f t="shared" ca="1" si="330"/>
        <v>1.3785110448524549</v>
      </c>
      <c r="Y612" s="18">
        <f t="shared" ca="1" si="330"/>
        <v>1.3448888242462975</v>
      </c>
      <c r="Z612" s="18">
        <f t="shared" ca="1" si="330"/>
        <v>1.312086657801266</v>
      </c>
      <c r="AA612" s="18">
        <f t="shared" ca="1" si="330"/>
        <v>1.2800845441963571</v>
      </c>
      <c r="AB612" s="18">
        <f t="shared" ca="1" si="330"/>
        <v>1.2488629699476654</v>
      </c>
      <c r="AC612" s="18">
        <f t="shared" ca="1" si="330"/>
        <v>1.2184028975099177</v>
      </c>
      <c r="AD612" s="18">
        <f t="shared" ca="1" si="330"/>
        <v>1.1886857536682125</v>
      </c>
      <c r="AE612" s="18">
        <f t="shared" ca="1" si="331"/>
        <v>1.1596934182128902</v>
      </c>
      <c r="AF612" s="18">
        <f t="shared" ca="1" si="331"/>
        <v>1.1314082128906247</v>
      </c>
      <c r="AG612" s="18">
        <f t="shared" ca="1" si="331"/>
        <v>1.1038128906249998</v>
      </c>
      <c r="AH612" s="18">
        <f t="shared" ca="1" si="331"/>
        <v>1.0768906249999999</v>
      </c>
      <c r="AI612" s="18">
        <f t="shared" ca="1" si="331"/>
        <v>1.0506249999999999</v>
      </c>
      <c r="AJ612" s="18">
        <f t="shared" ca="1" si="331"/>
        <v>1.0249999999999999</v>
      </c>
      <c r="AK612" s="18">
        <f t="shared" ca="1" si="331"/>
        <v>1</v>
      </c>
      <c r="AL612" s="18">
        <f t="shared" ca="1" si="331"/>
        <v>0</v>
      </c>
      <c r="AM612" s="18">
        <f t="shared" ca="1" si="331"/>
        <v>0</v>
      </c>
      <c r="AN612" s="18">
        <f t="shared" ca="1" si="331"/>
        <v>0</v>
      </c>
      <c r="AO612" s="18">
        <f t="shared" ca="1" si="332"/>
        <v>0</v>
      </c>
      <c r="AP612" s="18">
        <f t="shared" ca="1" si="332"/>
        <v>0</v>
      </c>
      <c r="AQ612" s="18">
        <f t="shared" ca="1" si="332"/>
        <v>0</v>
      </c>
      <c r="AR612" s="18">
        <f t="shared" ca="1" si="332"/>
        <v>0</v>
      </c>
      <c r="AS612" s="18">
        <f t="shared" ca="1" si="332"/>
        <v>0</v>
      </c>
      <c r="AT612" s="18">
        <f t="shared" ca="1" si="332"/>
        <v>0</v>
      </c>
      <c r="AU612" s="18">
        <f t="shared" ca="1" si="332"/>
        <v>0</v>
      </c>
      <c r="AV612" s="18">
        <f t="shared" ca="1" si="332"/>
        <v>0</v>
      </c>
      <c r="AW612" s="18">
        <f t="shared" ca="1" si="332"/>
        <v>0</v>
      </c>
      <c r="AX612" s="18">
        <f t="shared" ca="1" si="332"/>
        <v>0</v>
      </c>
      <c r="AY612" s="18">
        <f t="shared" ca="1" si="333"/>
        <v>0</v>
      </c>
      <c r="AZ612" s="18">
        <f t="shared" ca="1" si="333"/>
        <v>0</v>
      </c>
      <c r="BA612" s="18">
        <f t="shared" ca="1" si="333"/>
        <v>0</v>
      </c>
      <c r="BB612" s="18">
        <f t="shared" ca="1" si="333"/>
        <v>0</v>
      </c>
      <c r="BC612" s="18">
        <f t="shared" ca="1" si="333"/>
        <v>0</v>
      </c>
      <c r="BD612" s="18">
        <f t="shared" ca="1" si="333"/>
        <v>0</v>
      </c>
      <c r="BE612" s="18">
        <f t="shared" ca="1" si="333"/>
        <v>0</v>
      </c>
      <c r="BF612" s="18">
        <f t="shared" ca="1" si="333"/>
        <v>0</v>
      </c>
      <c r="BG612" s="18">
        <f t="shared" ca="1" si="333"/>
        <v>0</v>
      </c>
      <c r="BH612" s="18">
        <f t="shared" ca="1" si="333"/>
        <v>0</v>
      </c>
    </row>
    <row r="613" spans="8:60" x14ac:dyDescent="0.35">
      <c r="H613" s="2" t="str">
        <f t="shared" si="326"/>
        <v>PPA_2.5</v>
      </c>
      <c r="I613">
        <f t="shared" si="327"/>
        <v>12</v>
      </c>
      <c r="J613">
        <f t="shared" si="328"/>
        <v>27</v>
      </c>
      <c r="K613" s="18">
        <f t="shared" ca="1" si="329"/>
        <v>1.9478000182997122</v>
      </c>
      <c r="L613" s="18">
        <f t="shared" ca="1" si="329"/>
        <v>1.9002927007802071</v>
      </c>
      <c r="M613" s="18">
        <f t="shared" ca="1" si="329"/>
        <v>1.8539440983221533</v>
      </c>
      <c r="N613" s="18">
        <f t="shared" ca="1" si="329"/>
        <v>1.8087259495825889</v>
      </c>
      <c r="O613" s="18">
        <f t="shared" ca="1" si="329"/>
        <v>1.7646106825195991</v>
      </c>
      <c r="P613" s="18">
        <f t="shared" ca="1" si="329"/>
        <v>1.7215713975800966</v>
      </c>
      <c r="Q613" s="18">
        <f t="shared" ca="1" si="329"/>
        <v>1.6795818512976552</v>
      </c>
      <c r="R613" s="18">
        <f t="shared" ca="1" si="329"/>
        <v>1.6386164402903955</v>
      </c>
      <c r="S613" s="18">
        <f t="shared" ca="1" si="329"/>
        <v>1.5986501856491666</v>
      </c>
      <c r="T613" s="18">
        <f t="shared" ca="1" si="329"/>
        <v>1.559658717706504</v>
      </c>
      <c r="U613" s="18">
        <f t="shared" ca="1" si="330"/>
        <v>1.521618261177077</v>
      </c>
      <c r="V613" s="18">
        <f t="shared" ca="1" si="330"/>
        <v>1.4845056206605631</v>
      </c>
      <c r="W613" s="18">
        <f t="shared" ca="1" si="330"/>
        <v>1.4482981664981105</v>
      </c>
      <c r="X613" s="18">
        <f t="shared" ca="1" si="330"/>
        <v>1.4129738209737661</v>
      </c>
      <c r="Y613" s="18">
        <f t="shared" ca="1" si="330"/>
        <v>1.3785110448524549</v>
      </c>
      <c r="Z613" s="18">
        <f t="shared" ca="1" si="330"/>
        <v>1.3448888242462975</v>
      </c>
      <c r="AA613" s="18">
        <f t="shared" ca="1" si="330"/>
        <v>1.312086657801266</v>
      </c>
      <c r="AB613" s="18">
        <f t="shared" ca="1" si="330"/>
        <v>1.2800845441963571</v>
      </c>
      <c r="AC613" s="18">
        <f t="shared" ca="1" si="330"/>
        <v>1.2488629699476654</v>
      </c>
      <c r="AD613" s="18">
        <f t="shared" ca="1" si="330"/>
        <v>1.2184028975099177</v>
      </c>
      <c r="AE613" s="18">
        <f t="shared" ca="1" si="331"/>
        <v>1.1886857536682125</v>
      </c>
      <c r="AF613" s="18">
        <f t="shared" ca="1" si="331"/>
        <v>1.1596934182128902</v>
      </c>
      <c r="AG613" s="18">
        <f t="shared" ca="1" si="331"/>
        <v>1.1314082128906247</v>
      </c>
      <c r="AH613" s="18">
        <f t="shared" ca="1" si="331"/>
        <v>1.1038128906249998</v>
      </c>
      <c r="AI613" s="18">
        <f t="shared" ca="1" si="331"/>
        <v>1.0768906249999999</v>
      </c>
      <c r="AJ613" s="18">
        <f t="shared" ca="1" si="331"/>
        <v>1.0506249999999999</v>
      </c>
      <c r="AK613" s="18">
        <f t="shared" ca="1" si="331"/>
        <v>1.0249999999999999</v>
      </c>
      <c r="AL613" s="18">
        <f t="shared" ca="1" si="331"/>
        <v>1</v>
      </c>
      <c r="AM613" s="18">
        <f t="shared" ca="1" si="331"/>
        <v>0</v>
      </c>
      <c r="AN613" s="18">
        <f t="shared" ca="1" si="331"/>
        <v>0</v>
      </c>
      <c r="AO613" s="18">
        <f t="shared" ca="1" si="332"/>
        <v>0</v>
      </c>
      <c r="AP613" s="18">
        <f t="shared" ca="1" si="332"/>
        <v>0</v>
      </c>
      <c r="AQ613" s="18">
        <f t="shared" ca="1" si="332"/>
        <v>0</v>
      </c>
      <c r="AR613" s="18">
        <f t="shared" ca="1" si="332"/>
        <v>0</v>
      </c>
      <c r="AS613" s="18">
        <f t="shared" ca="1" si="332"/>
        <v>0</v>
      </c>
      <c r="AT613" s="18">
        <f t="shared" ca="1" si="332"/>
        <v>0</v>
      </c>
      <c r="AU613" s="18">
        <f t="shared" ca="1" si="332"/>
        <v>0</v>
      </c>
      <c r="AV613" s="18">
        <f t="shared" ca="1" si="332"/>
        <v>0</v>
      </c>
      <c r="AW613" s="18">
        <f t="shared" ca="1" si="332"/>
        <v>0</v>
      </c>
      <c r="AX613" s="18">
        <f t="shared" ca="1" si="332"/>
        <v>0</v>
      </c>
      <c r="AY613" s="18">
        <f t="shared" ca="1" si="333"/>
        <v>0</v>
      </c>
      <c r="AZ613" s="18">
        <f t="shared" ca="1" si="333"/>
        <v>0</v>
      </c>
      <c r="BA613" s="18">
        <f t="shared" ca="1" si="333"/>
        <v>0</v>
      </c>
      <c r="BB613" s="18">
        <f t="shared" ca="1" si="333"/>
        <v>0</v>
      </c>
      <c r="BC613" s="18">
        <f t="shared" ca="1" si="333"/>
        <v>0</v>
      </c>
      <c r="BD613" s="18">
        <f t="shared" ca="1" si="333"/>
        <v>0</v>
      </c>
      <c r="BE613" s="18">
        <f t="shared" ca="1" si="333"/>
        <v>0</v>
      </c>
      <c r="BF613" s="18">
        <f t="shared" ca="1" si="333"/>
        <v>0</v>
      </c>
      <c r="BG613" s="18">
        <f t="shared" ca="1" si="333"/>
        <v>0</v>
      </c>
      <c r="BH613" s="18">
        <f t="shared" ca="1" si="333"/>
        <v>0</v>
      </c>
    </row>
    <row r="614" spans="8:60" x14ac:dyDescent="0.35">
      <c r="H614" s="2" t="str">
        <f t="shared" si="326"/>
        <v>PPA_2.5</v>
      </c>
      <c r="I614">
        <f t="shared" si="327"/>
        <v>12</v>
      </c>
      <c r="J614">
        <f t="shared" si="328"/>
        <v>28</v>
      </c>
      <c r="K614" s="18">
        <f t="shared" ca="1" si="329"/>
        <v>1.9964950187572048</v>
      </c>
      <c r="L614" s="18">
        <f t="shared" ca="1" si="329"/>
        <v>1.9478000182997122</v>
      </c>
      <c r="M614" s="18">
        <f t="shared" ca="1" si="329"/>
        <v>1.9002927007802071</v>
      </c>
      <c r="N614" s="18">
        <f t="shared" ca="1" si="329"/>
        <v>1.8539440983221533</v>
      </c>
      <c r="O614" s="18">
        <f t="shared" ca="1" si="329"/>
        <v>1.8087259495825889</v>
      </c>
      <c r="P614" s="18">
        <f t="shared" ca="1" si="329"/>
        <v>1.7646106825195991</v>
      </c>
      <c r="Q614" s="18">
        <f t="shared" ca="1" si="329"/>
        <v>1.7215713975800966</v>
      </c>
      <c r="R614" s="18">
        <f t="shared" ca="1" si="329"/>
        <v>1.6795818512976552</v>
      </c>
      <c r="S614" s="18">
        <f t="shared" ca="1" si="329"/>
        <v>1.6386164402903955</v>
      </c>
      <c r="T614" s="18">
        <f t="shared" ca="1" si="329"/>
        <v>1.5986501856491666</v>
      </c>
      <c r="U614" s="18">
        <f t="shared" ca="1" si="330"/>
        <v>1.559658717706504</v>
      </c>
      <c r="V614" s="18">
        <f t="shared" ca="1" si="330"/>
        <v>1.521618261177077</v>
      </c>
      <c r="W614" s="18">
        <f t="shared" ca="1" si="330"/>
        <v>1.4845056206605631</v>
      </c>
      <c r="X614" s="18">
        <f t="shared" ca="1" si="330"/>
        <v>1.4482981664981105</v>
      </c>
      <c r="Y614" s="18">
        <f t="shared" ca="1" si="330"/>
        <v>1.4129738209737661</v>
      </c>
      <c r="Z614" s="18">
        <f t="shared" ca="1" si="330"/>
        <v>1.3785110448524549</v>
      </c>
      <c r="AA614" s="18">
        <f t="shared" ca="1" si="330"/>
        <v>1.3448888242462975</v>
      </c>
      <c r="AB614" s="18">
        <f t="shared" ca="1" si="330"/>
        <v>1.312086657801266</v>
      </c>
      <c r="AC614" s="18">
        <f t="shared" ca="1" si="330"/>
        <v>1.2800845441963571</v>
      </c>
      <c r="AD614" s="18">
        <f t="shared" ca="1" si="330"/>
        <v>1.2488629699476654</v>
      </c>
      <c r="AE614" s="18">
        <f t="shared" ca="1" si="331"/>
        <v>1.2184028975099177</v>
      </c>
      <c r="AF614" s="18">
        <f t="shared" ca="1" si="331"/>
        <v>1.1886857536682125</v>
      </c>
      <c r="AG614" s="18">
        <f t="shared" ca="1" si="331"/>
        <v>1.1596934182128902</v>
      </c>
      <c r="AH614" s="18">
        <f t="shared" ca="1" si="331"/>
        <v>1.1314082128906247</v>
      </c>
      <c r="AI614" s="18">
        <f t="shared" ca="1" si="331"/>
        <v>1.1038128906249998</v>
      </c>
      <c r="AJ614" s="18">
        <f t="shared" ca="1" si="331"/>
        <v>1.0768906249999999</v>
      </c>
      <c r="AK614" s="18">
        <f t="shared" ca="1" si="331"/>
        <v>1.0506249999999999</v>
      </c>
      <c r="AL614" s="18">
        <f t="shared" ca="1" si="331"/>
        <v>1.0249999999999999</v>
      </c>
      <c r="AM614" s="18">
        <f t="shared" ca="1" si="331"/>
        <v>1</v>
      </c>
      <c r="AN614" s="18">
        <f t="shared" ca="1" si="331"/>
        <v>0</v>
      </c>
      <c r="AO614" s="18">
        <f t="shared" ca="1" si="332"/>
        <v>0</v>
      </c>
      <c r="AP614" s="18">
        <f t="shared" ca="1" si="332"/>
        <v>0</v>
      </c>
      <c r="AQ614" s="18">
        <f t="shared" ca="1" si="332"/>
        <v>0</v>
      </c>
      <c r="AR614" s="18">
        <f t="shared" ca="1" si="332"/>
        <v>0</v>
      </c>
      <c r="AS614" s="18">
        <f t="shared" ca="1" si="332"/>
        <v>0</v>
      </c>
      <c r="AT614" s="18">
        <f t="shared" ca="1" si="332"/>
        <v>0</v>
      </c>
      <c r="AU614" s="18">
        <f t="shared" ca="1" si="332"/>
        <v>0</v>
      </c>
      <c r="AV614" s="18">
        <f t="shared" ca="1" si="332"/>
        <v>0</v>
      </c>
      <c r="AW614" s="18">
        <f t="shared" ca="1" si="332"/>
        <v>0</v>
      </c>
      <c r="AX614" s="18">
        <f t="shared" ca="1" si="332"/>
        <v>0</v>
      </c>
      <c r="AY614" s="18">
        <f t="shared" ca="1" si="333"/>
        <v>0</v>
      </c>
      <c r="AZ614" s="18">
        <f t="shared" ca="1" si="333"/>
        <v>0</v>
      </c>
      <c r="BA614" s="18">
        <f t="shared" ca="1" si="333"/>
        <v>0</v>
      </c>
      <c r="BB614" s="18">
        <f t="shared" ca="1" si="333"/>
        <v>0</v>
      </c>
      <c r="BC614" s="18">
        <f t="shared" ca="1" si="333"/>
        <v>0</v>
      </c>
      <c r="BD614" s="18">
        <f t="shared" ca="1" si="333"/>
        <v>0</v>
      </c>
      <c r="BE614" s="18">
        <f t="shared" ca="1" si="333"/>
        <v>0</v>
      </c>
      <c r="BF614" s="18">
        <f t="shared" ca="1" si="333"/>
        <v>0</v>
      </c>
      <c r="BG614" s="18">
        <f t="shared" ca="1" si="333"/>
        <v>0</v>
      </c>
      <c r="BH614" s="18">
        <f t="shared" ca="1" si="333"/>
        <v>0</v>
      </c>
    </row>
    <row r="615" spans="8:60" x14ac:dyDescent="0.35">
      <c r="H615" s="2" t="str">
        <f t="shared" si="326"/>
        <v>PPA_2.5</v>
      </c>
      <c r="I615">
        <f t="shared" si="327"/>
        <v>12</v>
      </c>
      <c r="J615">
        <f t="shared" si="328"/>
        <v>29</v>
      </c>
      <c r="K615" s="18">
        <f t="shared" ref="K615:T624" ca="1" si="334">IF(K$24&gt;$J615,0,OFFSET($K$2,$I615,$J615-K$24))</f>
        <v>2.0464073942261352</v>
      </c>
      <c r="L615" s="18">
        <f t="shared" ca="1" si="334"/>
        <v>1.9964950187572048</v>
      </c>
      <c r="M615" s="18">
        <f t="shared" ca="1" si="334"/>
        <v>1.9478000182997122</v>
      </c>
      <c r="N615" s="18">
        <f t="shared" ca="1" si="334"/>
        <v>1.9002927007802071</v>
      </c>
      <c r="O615" s="18">
        <f t="shared" ca="1" si="334"/>
        <v>1.8539440983221533</v>
      </c>
      <c r="P615" s="18">
        <f t="shared" ca="1" si="334"/>
        <v>1.8087259495825889</v>
      </c>
      <c r="Q615" s="18">
        <f t="shared" ca="1" si="334"/>
        <v>1.7646106825195991</v>
      </c>
      <c r="R615" s="18">
        <f t="shared" ca="1" si="334"/>
        <v>1.7215713975800966</v>
      </c>
      <c r="S615" s="18">
        <f t="shared" ca="1" si="334"/>
        <v>1.6795818512976552</v>
      </c>
      <c r="T615" s="18">
        <f t="shared" ca="1" si="334"/>
        <v>1.6386164402903955</v>
      </c>
      <c r="U615" s="18">
        <f t="shared" ref="U615:AD624" ca="1" si="335">IF(U$24&gt;$J615,0,OFFSET($K$2,$I615,$J615-U$24))</f>
        <v>1.5986501856491666</v>
      </c>
      <c r="V615" s="18">
        <f t="shared" ca="1" si="335"/>
        <v>1.559658717706504</v>
      </c>
      <c r="W615" s="18">
        <f t="shared" ca="1" si="335"/>
        <v>1.521618261177077</v>
      </c>
      <c r="X615" s="18">
        <f t="shared" ca="1" si="335"/>
        <v>1.4845056206605631</v>
      </c>
      <c r="Y615" s="18">
        <f t="shared" ca="1" si="335"/>
        <v>1.4482981664981105</v>
      </c>
      <c r="Z615" s="18">
        <f t="shared" ca="1" si="335"/>
        <v>1.4129738209737661</v>
      </c>
      <c r="AA615" s="18">
        <f t="shared" ca="1" si="335"/>
        <v>1.3785110448524549</v>
      </c>
      <c r="AB615" s="18">
        <f t="shared" ca="1" si="335"/>
        <v>1.3448888242462975</v>
      </c>
      <c r="AC615" s="18">
        <f t="shared" ca="1" si="335"/>
        <v>1.312086657801266</v>
      </c>
      <c r="AD615" s="18">
        <f t="shared" ca="1" si="335"/>
        <v>1.2800845441963571</v>
      </c>
      <c r="AE615" s="18">
        <f t="shared" ref="AE615:AN624" ca="1" si="336">IF(AE$24&gt;$J615,0,OFFSET($K$2,$I615,$J615-AE$24))</f>
        <v>1.2488629699476654</v>
      </c>
      <c r="AF615" s="18">
        <f t="shared" ca="1" si="336"/>
        <v>1.2184028975099177</v>
      </c>
      <c r="AG615" s="18">
        <f t="shared" ca="1" si="336"/>
        <v>1.1886857536682125</v>
      </c>
      <c r="AH615" s="18">
        <f t="shared" ca="1" si="336"/>
        <v>1.1596934182128902</v>
      </c>
      <c r="AI615" s="18">
        <f t="shared" ca="1" si="336"/>
        <v>1.1314082128906247</v>
      </c>
      <c r="AJ615" s="18">
        <f t="shared" ca="1" si="336"/>
        <v>1.1038128906249998</v>
      </c>
      <c r="AK615" s="18">
        <f t="shared" ca="1" si="336"/>
        <v>1.0768906249999999</v>
      </c>
      <c r="AL615" s="18">
        <f t="shared" ca="1" si="336"/>
        <v>1.0506249999999999</v>
      </c>
      <c r="AM615" s="18">
        <f t="shared" ca="1" si="336"/>
        <v>1.0249999999999999</v>
      </c>
      <c r="AN615" s="18">
        <f t="shared" ca="1" si="336"/>
        <v>1</v>
      </c>
      <c r="AO615" s="18">
        <f t="shared" ref="AO615:AX624" ca="1" si="337">IF(AO$24&gt;$J615,0,OFFSET($K$2,$I615,$J615-AO$24))</f>
        <v>0</v>
      </c>
      <c r="AP615" s="18">
        <f t="shared" ca="1" si="337"/>
        <v>0</v>
      </c>
      <c r="AQ615" s="18">
        <f t="shared" ca="1" si="337"/>
        <v>0</v>
      </c>
      <c r="AR615" s="18">
        <f t="shared" ca="1" si="337"/>
        <v>0</v>
      </c>
      <c r="AS615" s="18">
        <f t="shared" ca="1" si="337"/>
        <v>0</v>
      </c>
      <c r="AT615" s="18">
        <f t="shared" ca="1" si="337"/>
        <v>0</v>
      </c>
      <c r="AU615" s="18">
        <f t="shared" ca="1" si="337"/>
        <v>0</v>
      </c>
      <c r="AV615" s="18">
        <f t="shared" ca="1" si="337"/>
        <v>0</v>
      </c>
      <c r="AW615" s="18">
        <f t="shared" ca="1" si="337"/>
        <v>0</v>
      </c>
      <c r="AX615" s="18">
        <f t="shared" ca="1" si="337"/>
        <v>0</v>
      </c>
      <c r="AY615" s="18">
        <f t="shared" ref="AY615:BH624" ca="1" si="338">IF(AY$24&gt;$J615,0,OFFSET($K$2,$I615,$J615-AY$24))</f>
        <v>0</v>
      </c>
      <c r="AZ615" s="18">
        <f t="shared" ca="1" si="338"/>
        <v>0</v>
      </c>
      <c r="BA615" s="18">
        <f t="shared" ca="1" si="338"/>
        <v>0</v>
      </c>
      <c r="BB615" s="18">
        <f t="shared" ca="1" si="338"/>
        <v>0</v>
      </c>
      <c r="BC615" s="18">
        <f t="shared" ca="1" si="338"/>
        <v>0</v>
      </c>
      <c r="BD615" s="18">
        <f t="shared" ca="1" si="338"/>
        <v>0</v>
      </c>
      <c r="BE615" s="18">
        <f t="shared" ca="1" si="338"/>
        <v>0</v>
      </c>
      <c r="BF615" s="18">
        <f t="shared" ca="1" si="338"/>
        <v>0</v>
      </c>
      <c r="BG615" s="18">
        <f t="shared" ca="1" si="338"/>
        <v>0</v>
      </c>
      <c r="BH615" s="18">
        <f t="shared" ca="1" si="338"/>
        <v>0</v>
      </c>
    </row>
    <row r="616" spans="8:60" x14ac:dyDescent="0.35">
      <c r="H616" s="2" t="str">
        <f t="shared" si="326"/>
        <v>PPA_2.5</v>
      </c>
      <c r="I616">
        <f t="shared" si="327"/>
        <v>12</v>
      </c>
      <c r="J616">
        <f t="shared" si="328"/>
        <v>30</v>
      </c>
      <c r="K616" s="18">
        <f t="shared" ca="1" si="334"/>
        <v>2.097567579081788</v>
      </c>
      <c r="L616" s="18">
        <f t="shared" ca="1" si="334"/>
        <v>2.0464073942261352</v>
      </c>
      <c r="M616" s="18">
        <f t="shared" ca="1" si="334"/>
        <v>1.9964950187572048</v>
      </c>
      <c r="N616" s="18">
        <f t="shared" ca="1" si="334"/>
        <v>1.9478000182997122</v>
      </c>
      <c r="O616" s="18">
        <f t="shared" ca="1" si="334"/>
        <v>1.9002927007802071</v>
      </c>
      <c r="P616" s="18">
        <f t="shared" ca="1" si="334"/>
        <v>1.8539440983221533</v>
      </c>
      <c r="Q616" s="18">
        <f t="shared" ca="1" si="334"/>
        <v>1.8087259495825889</v>
      </c>
      <c r="R616" s="18">
        <f t="shared" ca="1" si="334"/>
        <v>1.7646106825195991</v>
      </c>
      <c r="S616" s="18">
        <f t="shared" ca="1" si="334"/>
        <v>1.7215713975800966</v>
      </c>
      <c r="T616" s="18">
        <f t="shared" ca="1" si="334"/>
        <v>1.6795818512976552</v>
      </c>
      <c r="U616" s="18">
        <f t="shared" ca="1" si="335"/>
        <v>1.6386164402903955</v>
      </c>
      <c r="V616" s="18">
        <f t="shared" ca="1" si="335"/>
        <v>1.5986501856491666</v>
      </c>
      <c r="W616" s="18">
        <f t="shared" ca="1" si="335"/>
        <v>1.559658717706504</v>
      </c>
      <c r="X616" s="18">
        <f t="shared" ca="1" si="335"/>
        <v>1.521618261177077</v>
      </c>
      <c r="Y616" s="18">
        <f t="shared" ca="1" si="335"/>
        <v>1.4845056206605631</v>
      </c>
      <c r="Z616" s="18">
        <f t="shared" ca="1" si="335"/>
        <v>1.4482981664981105</v>
      </c>
      <c r="AA616" s="18">
        <f t="shared" ca="1" si="335"/>
        <v>1.4129738209737661</v>
      </c>
      <c r="AB616" s="18">
        <f t="shared" ca="1" si="335"/>
        <v>1.3785110448524549</v>
      </c>
      <c r="AC616" s="18">
        <f t="shared" ca="1" si="335"/>
        <v>1.3448888242462975</v>
      </c>
      <c r="AD616" s="18">
        <f t="shared" ca="1" si="335"/>
        <v>1.312086657801266</v>
      </c>
      <c r="AE616" s="18">
        <f t="shared" ca="1" si="336"/>
        <v>1.2800845441963571</v>
      </c>
      <c r="AF616" s="18">
        <f t="shared" ca="1" si="336"/>
        <v>1.2488629699476654</v>
      </c>
      <c r="AG616" s="18">
        <f t="shared" ca="1" si="336"/>
        <v>1.2184028975099177</v>
      </c>
      <c r="AH616" s="18">
        <f t="shared" ca="1" si="336"/>
        <v>1.1886857536682125</v>
      </c>
      <c r="AI616" s="18">
        <f t="shared" ca="1" si="336"/>
        <v>1.1596934182128902</v>
      </c>
      <c r="AJ616" s="18">
        <f t="shared" ca="1" si="336"/>
        <v>1.1314082128906247</v>
      </c>
      <c r="AK616" s="18">
        <f t="shared" ca="1" si="336"/>
        <v>1.1038128906249998</v>
      </c>
      <c r="AL616" s="18">
        <f t="shared" ca="1" si="336"/>
        <v>1.0768906249999999</v>
      </c>
      <c r="AM616" s="18">
        <f t="shared" ca="1" si="336"/>
        <v>1.0506249999999999</v>
      </c>
      <c r="AN616" s="18">
        <f t="shared" ca="1" si="336"/>
        <v>1.0249999999999999</v>
      </c>
      <c r="AO616" s="18">
        <f t="shared" ca="1" si="337"/>
        <v>1</v>
      </c>
      <c r="AP616" s="18">
        <f t="shared" ca="1" si="337"/>
        <v>0</v>
      </c>
      <c r="AQ616" s="18">
        <f t="shared" ca="1" si="337"/>
        <v>0</v>
      </c>
      <c r="AR616" s="18">
        <f t="shared" ca="1" si="337"/>
        <v>0</v>
      </c>
      <c r="AS616" s="18">
        <f t="shared" ca="1" si="337"/>
        <v>0</v>
      </c>
      <c r="AT616" s="18">
        <f t="shared" ca="1" si="337"/>
        <v>0</v>
      </c>
      <c r="AU616" s="18">
        <f t="shared" ca="1" si="337"/>
        <v>0</v>
      </c>
      <c r="AV616" s="18">
        <f t="shared" ca="1" si="337"/>
        <v>0</v>
      </c>
      <c r="AW616" s="18">
        <f t="shared" ca="1" si="337"/>
        <v>0</v>
      </c>
      <c r="AX616" s="18">
        <f t="shared" ca="1" si="337"/>
        <v>0</v>
      </c>
      <c r="AY616" s="18">
        <f t="shared" ca="1" si="338"/>
        <v>0</v>
      </c>
      <c r="AZ616" s="18">
        <f t="shared" ca="1" si="338"/>
        <v>0</v>
      </c>
      <c r="BA616" s="18">
        <f t="shared" ca="1" si="338"/>
        <v>0</v>
      </c>
      <c r="BB616" s="18">
        <f t="shared" ca="1" si="338"/>
        <v>0</v>
      </c>
      <c r="BC616" s="18">
        <f t="shared" ca="1" si="338"/>
        <v>0</v>
      </c>
      <c r="BD616" s="18">
        <f t="shared" ca="1" si="338"/>
        <v>0</v>
      </c>
      <c r="BE616" s="18">
        <f t="shared" ca="1" si="338"/>
        <v>0</v>
      </c>
      <c r="BF616" s="18">
        <f t="shared" ca="1" si="338"/>
        <v>0</v>
      </c>
      <c r="BG616" s="18">
        <f t="shared" ca="1" si="338"/>
        <v>0</v>
      </c>
      <c r="BH616" s="18">
        <f t="shared" ca="1" si="338"/>
        <v>0</v>
      </c>
    </row>
    <row r="617" spans="8:60" x14ac:dyDescent="0.35">
      <c r="H617" s="2" t="str">
        <f t="shared" si="326"/>
        <v>PPA_2.5</v>
      </c>
      <c r="I617">
        <f t="shared" si="327"/>
        <v>12</v>
      </c>
      <c r="J617">
        <f t="shared" si="328"/>
        <v>31</v>
      </c>
      <c r="K617" s="18">
        <f t="shared" ca="1" si="334"/>
        <v>2.1500067685588333</v>
      </c>
      <c r="L617" s="18">
        <f t="shared" ca="1" si="334"/>
        <v>2.097567579081788</v>
      </c>
      <c r="M617" s="18">
        <f t="shared" ca="1" si="334"/>
        <v>2.0464073942261352</v>
      </c>
      <c r="N617" s="18">
        <f t="shared" ca="1" si="334"/>
        <v>1.9964950187572048</v>
      </c>
      <c r="O617" s="18">
        <f t="shared" ca="1" si="334"/>
        <v>1.9478000182997122</v>
      </c>
      <c r="P617" s="18">
        <f t="shared" ca="1" si="334"/>
        <v>1.9002927007802071</v>
      </c>
      <c r="Q617" s="18">
        <f t="shared" ca="1" si="334"/>
        <v>1.8539440983221533</v>
      </c>
      <c r="R617" s="18">
        <f t="shared" ca="1" si="334"/>
        <v>1.8087259495825889</v>
      </c>
      <c r="S617" s="18">
        <f t="shared" ca="1" si="334"/>
        <v>1.7646106825195991</v>
      </c>
      <c r="T617" s="18">
        <f t="shared" ca="1" si="334"/>
        <v>1.7215713975800966</v>
      </c>
      <c r="U617" s="18">
        <f t="shared" ca="1" si="335"/>
        <v>1.6795818512976552</v>
      </c>
      <c r="V617" s="18">
        <f t="shared" ca="1" si="335"/>
        <v>1.6386164402903955</v>
      </c>
      <c r="W617" s="18">
        <f t="shared" ca="1" si="335"/>
        <v>1.5986501856491666</v>
      </c>
      <c r="X617" s="18">
        <f t="shared" ca="1" si="335"/>
        <v>1.559658717706504</v>
      </c>
      <c r="Y617" s="18">
        <f t="shared" ca="1" si="335"/>
        <v>1.521618261177077</v>
      </c>
      <c r="Z617" s="18">
        <f t="shared" ca="1" si="335"/>
        <v>1.4845056206605631</v>
      </c>
      <c r="AA617" s="18">
        <f t="shared" ca="1" si="335"/>
        <v>1.4482981664981105</v>
      </c>
      <c r="AB617" s="18">
        <f t="shared" ca="1" si="335"/>
        <v>1.4129738209737661</v>
      </c>
      <c r="AC617" s="18">
        <f t="shared" ca="1" si="335"/>
        <v>1.3785110448524549</v>
      </c>
      <c r="AD617" s="18">
        <f t="shared" ca="1" si="335"/>
        <v>1.3448888242462975</v>
      </c>
      <c r="AE617" s="18">
        <f t="shared" ca="1" si="336"/>
        <v>1.312086657801266</v>
      </c>
      <c r="AF617" s="18">
        <f t="shared" ca="1" si="336"/>
        <v>1.2800845441963571</v>
      </c>
      <c r="AG617" s="18">
        <f t="shared" ca="1" si="336"/>
        <v>1.2488629699476654</v>
      </c>
      <c r="AH617" s="18">
        <f t="shared" ca="1" si="336"/>
        <v>1.2184028975099177</v>
      </c>
      <c r="AI617" s="18">
        <f t="shared" ca="1" si="336"/>
        <v>1.1886857536682125</v>
      </c>
      <c r="AJ617" s="18">
        <f t="shared" ca="1" si="336"/>
        <v>1.1596934182128902</v>
      </c>
      <c r="AK617" s="18">
        <f t="shared" ca="1" si="336"/>
        <v>1.1314082128906247</v>
      </c>
      <c r="AL617" s="18">
        <f t="shared" ca="1" si="336"/>
        <v>1.1038128906249998</v>
      </c>
      <c r="AM617" s="18">
        <f t="shared" ca="1" si="336"/>
        <v>1.0768906249999999</v>
      </c>
      <c r="AN617" s="18">
        <f t="shared" ca="1" si="336"/>
        <v>1.0506249999999999</v>
      </c>
      <c r="AO617" s="18">
        <f t="shared" ca="1" si="337"/>
        <v>1.0249999999999999</v>
      </c>
      <c r="AP617" s="18">
        <f t="shared" ca="1" si="337"/>
        <v>1</v>
      </c>
      <c r="AQ617" s="18">
        <f t="shared" ca="1" si="337"/>
        <v>0</v>
      </c>
      <c r="AR617" s="18">
        <f t="shared" ca="1" si="337"/>
        <v>0</v>
      </c>
      <c r="AS617" s="18">
        <f t="shared" ca="1" si="337"/>
        <v>0</v>
      </c>
      <c r="AT617" s="18">
        <f t="shared" ca="1" si="337"/>
        <v>0</v>
      </c>
      <c r="AU617" s="18">
        <f t="shared" ca="1" si="337"/>
        <v>0</v>
      </c>
      <c r="AV617" s="18">
        <f t="shared" ca="1" si="337"/>
        <v>0</v>
      </c>
      <c r="AW617" s="18">
        <f t="shared" ca="1" si="337"/>
        <v>0</v>
      </c>
      <c r="AX617" s="18">
        <f t="shared" ca="1" si="337"/>
        <v>0</v>
      </c>
      <c r="AY617" s="18">
        <f t="shared" ca="1" si="338"/>
        <v>0</v>
      </c>
      <c r="AZ617" s="18">
        <f t="shared" ca="1" si="338"/>
        <v>0</v>
      </c>
      <c r="BA617" s="18">
        <f t="shared" ca="1" si="338"/>
        <v>0</v>
      </c>
      <c r="BB617" s="18">
        <f t="shared" ca="1" si="338"/>
        <v>0</v>
      </c>
      <c r="BC617" s="18">
        <f t="shared" ca="1" si="338"/>
        <v>0</v>
      </c>
      <c r="BD617" s="18">
        <f t="shared" ca="1" si="338"/>
        <v>0</v>
      </c>
      <c r="BE617" s="18">
        <f t="shared" ca="1" si="338"/>
        <v>0</v>
      </c>
      <c r="BF617" s="18">
        <f t="shared" ca="1" si="338"/>
        <v>0</v>
      </c>
      <c r="BG617" s="18">
        <f t="shared" ca="1" si="338"/>
        <v>0</v>
      </c>
      <c r="BH617" s="18">
        <f t="shared" ca="1" si="338"/>
        <v>0</v>
      </c>
    </row>
    <row r="618" spans="8:60" x14ac:dyDescent="0.35">
      <c r="H618" s="2" t="str">
        <f t="shared" si="326"/>
        <v>PPA_2.5</v>
      </c>
      <c r="I618">
        <f t="shared" si="327"/>
        <v>12</v>
      </c>
      <c r="J618">
        <f t="shared" si="328"/>
        <v>32</v>
      </c>
      <c r="K618" s="18">
        <f t="shared" ca="1" si="334"/>
        <v>2.2037569377728037</v>
      </c>
      <c r="L618" s="18">
        <f t="shared" ca="1" si="334"/>
        <v>2.1500067685588333</v>
      </c>
      <c r="M618" s="18">
        <f t="shared" ca="1" si="334"/>
        <v>2.097567579081788</v>
      </c>
      <c r="N618" s="18">
        <f t="shared" ca="1" si="334"/>
        <v>2.0464073942261352</v>
      </c>
      <c r="O618" s="18">
        <f t="shared" ca="1" si="334"/>
        <v>1.9964950187572048</v>
      </c>
      <c r="P618" s="18">
        <f t="shared" ca="1" si="334"/>
        <v>1.9478000182997122</v>
      </c>
      <c r="Q618" s="18">
        <f t="shared" ca="1" si="334"/>
        <v>1.9002927007802071</v>
      </c>
      <c r="R618" s="18">
        <f t="shared" ca="1" si="334"/>
        <v>1.8539440983221533</v>
      </c>
      <c r="S618" s="18">
        <f t="shared" ca="1" si="334"/>
        <v>1.8087259495825889</v>
      </c>
      <c r="T618" s="18">
        <f t="shared" ca="1" si="334"/>
        <v>1.7646106825195991</v>
      </c>
      <c r="U618" s="18">
        <f t="shared" ca="1" si="335"/>
        <v>1.7215713975800966</v>
      </c>
      <c r="V618" s="18">
        <f t="shared" ca="1" si="335"/>
        <v>1.6795818512976552</v>
      </c>
      <c r="W618" s="18">
        <f t="shared" ca="1" si="335"/>
        <v>1.6386164402903955</v>
      </c>
      <c r="X618" s="18">
        <f t="shared" ca="1" si="335"/>
        <v>1.5986501856491666</v>
      </c>
      <c r="Y618" s="18">
        <f t="shared" ca="1" si="335"/>
        <v>1.559658717706504</v>
      </c>
      <c r="Z618" s="18">
        <f t="shared" ca="1" si="335"/>
        <v>1.521618261177077</v>
      </c>
      <c r="AA618" s="18">
        <f t="shared" ca="1" si="335"/>
        <v>1.4845056206605631</v>
      </c>
      <c r="AB618" s="18">
        <f t="shared" ca="1" si="335"/>
        <v>1.4482981664981105</v>
      </c>
      <c r="AC618" s="18">
        <f t="shared" ca="1" si="335"/>
        <v>1.4129738209737661</v>
      </c>
      <c r="AD618" s="18">
        <f t="shared" ca="1" si="335"/>
        <v>1.3785110448524549</v>
      </c>
      <c r="AE618" s="18">
        <f t="shared" ca="1" si="336"/>
        <v>1.3448888242462975</v>
      </c>
      <c r="AF618" s="18">
        <f t="shared" ca="1" si="336"/>
        <v>1.312086657801266</v>
      </c>
      <c r="AG618" s="18">
        <f t="shared" ca="1" si="336"/>
        <v>1.2800845441963571</v>
      </c>
      <c r="AH618" s="18">
        <f t="shared" ca="1" si="336"/>
        <v>1.2488629699476654</v>
      </c>
      <c r="AI618" s="18">
        <f t="shared" ca="1" si="336"/>
        <v>1.2184028975099177</v>
      </c>
      <c r="AJ618" s="18">
        <f t="shared" ca="1" si="336"/>
        <v>1.1886857536682125</v>
      </c>
      <c r="AK618" s="18">
        <f t="shared" ca="1" si="336"/>
        <v>1.1596934182128902</v>
      </c>
      <c r="AL618" s="18">
        <f t="shared" ca="1" si="336"/>
        <v>1.1314082128906247</v>
      </c>
      <c r="AM618" s="18">
        <f t="shared" ca="1" si="336"/>
        <v>1.1038128906249998</v>
      </c>
      <c r="AN618" s="18">
        <f t="shared" ca="1" si="336"/>
        <v>1.0768906249999999</v>
      </c>
      <c r="AO618" s="18">
        <f t="shared" ca="1" si="337"/>
        <v>1.0506249999999999</v>
      </c>
      <c r="AP618" s="18">
        <f t="shared" ca="1" si="337"/>
        <v>1.0249999999999999</v>
      </c>
      <c r="AQ618" s="18">
        <f t="shared" ca="1" si="337"/>
        <v>1</v>
      </c>
      <c r="AR618" s="18">
        <f t="shared" ca="1" si="337"/>
        <v>0</v>
      </c>
      <c r="AS618" s="18">
        <f t="shared" ca="1" si="337"/>
        <v>0</v>
      </c>
      <c r="AT618" s="18">
        <f t="shared" ca="1" si="337"/>
        <v>0</v>
      </c>
      <c r="AU618" s="18">
        <f t="shared" ca="1" si="337"/>
        <v>0</v>
      </c>
      <c r="AV618" s="18">
        <f t="shared" ca="1" si="337"/>
        <v>0</v>
      </c>
      <c r="AW618" s="18">
        <f t="shared" ca="1" si="337"/>
        <v>0</v>
      </c>
      <c r="AX618" s="18">
        <f t="shared" ca="1" si="337"/>
        <v>0</v>
      </c>
      <c r="AY618" s="18">
        <f t="shared" ca="1" si="338"/>
        <v>0</v>
      </c>
      <c r="AZ618" s="18">
        <f t="shared" ca="1" si="338"/>
        <v>0</v>
      </c>
      <c r="BA618" s="18">
        <f t="shared" ca="1" si="338"/>
        <v>0</v>
      </c>
      <c r="BB618" s="18">
        <f t="shared" ca="1" si="338"/>
        <v>0</v>
      </c>
      <c r="BC618" s="18">
        <f t="shared" ca="1" si="338"/>
        <v>0</v>
      </c>
      <c r="BD618" s="18">
        <f t="shared" ca="1" si="338"/>
        <v>0</v>
      </c>
      <c r="BE618" s="18">
        <f t="shared" ca="1" si="338"/>
        <v>0</v>
      </c>
      <c r="BF618" s="18">
        <f t="shared" ca="1" si="338"/>
        <v>0</v>
      </c>
      <c r="BG618" s="18">
        <f t="shared" ca="1" si="338"/>
        <v>0</v>
      </c>
      <c r="BH618" s="18">
        <f t="shared" ca="1" si="338"/>
        <v>0</v>
      </c>
    </row>
    <row r="619" spans="8:60" x14ac:dyDescent="0.35">
      <c r="H619" s="2" t="str">
        <f t="shared" si="326"/>
        <v>PPA_2.5</v>
      </c>
      <c r="I619">
        <f t="shared" si="327"/>
        <v>12</v>
      </c>
      <c r="J619">
        <f t="shared" si="328"/>
        <v>33</v>
      </c>
      <c r="K619" s="18">
        <f t="shared" ca="1" si="334"/>
        <v>2.2588508612171236</v>
      </c>
      <c r="L619" s="18">
        <f t="shared" ca="1" si="334"/>
        <v>2.2037569377728037</v>
      </c>
      <c r="M619" s="18">
        <f t="shared" ca="1" si="334"/>
        <v>2.1500067685588333</v>
      </c>
      <c r="N619" s="18">
        <f t="shared" ca="1" si="334"/>
        <v>2.097567579081788</v>
      </c>
      <c r="O619" s="18">
        <f t="shared" ca="1" si="334"/>
        <v>2.0464073942261352</v>
      </c>
      <c r="P619" s="18">
        <f t="shared" ca="1" si="334"/>
        <v>1.9964950187572048</v>
      </c>
      <c r="Q619" s="18">
        <f t="shared" ca="1" si="334"/>
        <v>1.9478000182997122</v>
      </c>
      <c r="R619" s="18">
        <f t="shared" ca="1" si="334"/>
        <v>1.9002927007802071</v>
      </c>
      <c r="S619" s="18">
        <f t="shared" ca="1" si="334"/>
        <v>1.8539440983221533</v>
      </c>
      <c r="T619" s="18">
        <f t="shared" ca="1" si="334"/>
        <v>1.8087259495825889</v>
      </c>
      <c r="U619" s="18">
        <f t="shared" ca="1" si="335"/>
        <v>1.7646106825195991</v>
      </c>
      <c r="V619" s="18">
        <f t="shared" ca="1" si="335"/>
        <v>1.7215713975800966</v>
      </c>
      <c r="W619" s="18">
        <f t="shared" ca="1" si="335"/>
        <v>1.6795818512976552</v>
      </c>
      <c r="X619" s="18">
        <f t="shared" ca="1" si="335"/>
        <v>1.6386164402903955</v>
      </c>
      <c r="Y619" s="18">
        <f t="shared" ca="1" si="335"/>
        <v>1.5986501856491666</v>
      </c>
      <c r="Z619" s="18">
        <f t="shared" ca="1" si="335"/>
        <v>1.559658717706504</v>
      </c>
      <c r="AA619" s="18">
        <f t="shared" ca="1" si="335"/>
        <v>1.521618261177077</v>
      </c>
      <c r="AB619" s="18">
        <f t="shared" ca="1" si="335"/>
        <v>1.4845056206605631</v>
      </c>
      <c r="AC619" s="18">
        <f t="shared" ca="1" si="335"/>
        <v>1.4482981664981105</v>
      </c>
      <c r="AD619" s="18">
        <f t="shared" ca="1" si="335"/>
        <v>1.4129738209737661</v>
      </c>
      <c r="AE619" s="18">
        <f t="shared" ca="1" si="336"/>
        <v>1.3785110448524549</v>
      </c>
      <c r="AF619" s="18">
        <f t="shared" ca="1" si="336"/>
        <v>1.3448888242462975</v>
      </c>
      <c r="AG619" s="18">
        <f t="shared" ca="1" si="336"/>
        <v>1.312086657801266</v>
      </c>
      <c r="AH619" s="18">
        <f t="shared" ca="1" si="336"/>
        <v>1.2800845441963571</v>
      </c>
      <c r="AI619" s="18">
        <f t="shared" ca="1" si="336"/>
        <v>1.2488629699476654</v>
      </c>
      <c r="AJ619" s="18">
        <f t="shared" ca="1" si="336"/>
        <v>1.2184028975099177</v>
      </c>
      <c r="AK619" s="18">
        <f t="shared" ca="1" si="336"/>
        <v>1.1886857536682125</v>
      </c>
      <c r="AL619" s="18">
        <f t="shared" ca="1" si="336"/>
        <v>1.1596934182128902</v>
      </c>
      <c r="AM619" s="18">
        <f t="shared" ca="1" si="336"/>
        <v>1.1314082128906247</v>
      </c>
      <c r="AN619" s="18">
        <f t="shared" ca="1" si="336"/>
        <v>1.1038128906249998</v>
      </c>
      <c r="AO619" s="18">
        <f t="shared" ca="1" si="337"/>
        <v>1.0768906249999999</v>
      </c>
      <c r="AP619" s="18">
        <f t="shared" ca="1" si="337"/>
        <v>1.0506249999999999</v>
      </c>
      <c r="AQ619" s="18">
        <f t="shared" ca="1" si="337"/>
        <v>1.0249999999999999</v>
      </c>
      <c r="AR619" s="18">
        <f t="shared" ca="1" si="337"/>
        <v>1</v>
      </c>
      <c r="AS619" s="18">
        <f t="shared" ca="1" si="337"/>
        <v>0</v>
      </c>
      <c r="AT619" s="18">
        <f t="shared" ca="1" si="337"/>
        <v>0</v>
      </c>
      <c r="AU619" s="18">
        <f t="shared" ca="1" si="337"/>
        <v>0</v>
      </c>
      <c r="AV619" s="18">
        <f t="shared" ca="1" si="337"/>
        <v>0</v>
      </c>
      <c r="AW619" s="18">
        <f t="shared" ca="1" si="337"/>
        <v>0</v>
      </c>
      <c r="AX619" s="18">
        <f t="shared" ca="1" si="337"/>
        <v>0</v>
      </c>
      <c r="AY619" s="18">
        <f t="shared" ca="1" si="338"/>
        <v>0</v>
      </c>
      <c r="AZ619" s="18">
        <f t="shared" ca="1" si="338"/>
        <v>0</v>
      </c>
      <c r="BA619" s="18">
        <f t="shared" ca="1" si="338"/>
        <v>0</v>
      </c>
      <c r="BB619" s="18">
        <f t="shared" ca="1" si="338"/>
        <v>0</v>
      </c>
      <c r="BC619" s="18">
        <f t="shared" ca="1" si="338"/>
        <v>0</v>
      </c>
      <c r="BD619" s="18">
        <f t="shared" ca="1" si="338"/>
        <v>0</v>
      </c>
      <c r="BE619" s="18">
        <f t="shared" ca="1" si="338"/>
        <v>0</v>
      </c>
      <c r="BF619" s="18">
        <f t="shared" ca="1" si="338"/>
        <v>0</v>
      </c>
      <c r="BG619" s="18">
        <f t="shared" ca="1" si="338"/>
        <v>0</v>
      </c>
      <c r="BH619" s="18">
        <f t="shared" ca="1" si="338"/>
        <v>0</v>
      </c>
    </row>
    <row r="620" spans="8:60" x14ac:dyDescent="0.35">
      <c r="H620" s="2" t="str">
        <f t="shared" si="326"/>
        <v>PPA_2.5</v>
      </c>
      <c r="I620">
        <f t="shared" si="327"/>
        <v>12</v>
      </c>
      <c r="J620">
        <f t="shared" si="328"/>
        <v>34</v>
      </c>
      <c r="K620" s="18">
        <f t="shared" ca="1" si="334"/>
        <v>2.3153221327475517</v>
      </c>
      <c r="L620" s="18">
        <f t="shared" ca="1" si="334"/>
        <v>2.2588508612171236</v>
      </c>
      <c r="M620" s="18">
        <f t="shared" ca="1" si="334"/>
        <v>2.2037569377728037</v>
      </c>
      <c r="N620" s="18">
        <f t="shared" ca="1" si="334"/>
        <v>2.1500067685588333</v>
      </c>
      <c r="O620" s="18">
        <f t="shared" ca="1" si="334"/>
        <v>2.097567579081788</v>
      </c>
      <c r="P620" s="18">
        <f t="shared" ca="1" si="334"/>
        <v>2.0464073942261352</v>
      </c>
      <c r="Q620" s="18">
        <f t="shared" ca="1" si="334"/>
        <v>1.9964950187572048</v>
      </c>
      <c r="R620" s="18">
        <f t="shared" ca="1" si="334"/>
        <v>1.9478000182997122</v>
      </c>
      <c r="S620" s="18">
        <f t="shared" ca="1" si="334"/>
        <v>1.9002927007802071</v>
      </c>
      <c r="T620" s="18">
        <f t="shared" ca="1" si="334"/>
        <v>1.8539440983221533</v>
      </c>
      <c r="U620" s="18">
        <f t="shared" ca="1" si="335"/>
        <v>1.8087259495825889</v>
      </c>
      <c r="V620" s="18">
        <f t="shared" ca="1" si="335"/>
        <v>1.7646106825195991</v>
      </c>
      <c r="W620" s="18">
        <f t="shared" ca="1" si="335"/>
        <v>1.7215713975800966</v>
      </c>
      <c r="X620" s="18">
        <f t="shared" ca="1" si="335"/>
        <v>1.6795818512976552</v>
      </c>
      <c r="Y620" s="18">
        <f t="shared" ca="1" si="335"/>
        <v>1.6386164402903955</v>
      </c>
      <c r="Z620" s="18">
        <f t="shared" ca="1" si="335"/>
        <v>1.5986501856491666</v>
      </c>
      <c r="AA620" s="18">
        <f t="shared" ca="1" si="335"/>
        <v>1.559658717706504</v>
      </c>
      <c r="AB620" s="18">
        <f t="shared" ca="1" si="335"/>
        <v>1.521618261177077</v>
      </c>
      <c r="AC620" s="18">
        <f t="shared" ca="1" si="335"/>
        <v>1.4845056206605631</v>
      </c>
      <c r="AD620" s="18">
        <f t="shared" ca="1" si="335"/>
        <v>1.4482981664981105</v>
      </c>
      <c r="AE620" s="18">
        <f t="shared" ca="1" si="336"/>
        <v>1.4129738209737661</v>
      </c>
      <c r="AF620" s="18">
        <f t="shared" ca="1" si="336"/>
        <v>1.3785110448524549</v>
      </c>
      <c r="AG620" s="18">
        <f t="shared" ca="1" si="336"/>
        <v>1.3448888242462975</v>
      </c>
      <c r="AH620" s="18">
        <f t="shared" ca="1" si="336"/>
        <v>1.312086657801266</v>
      </c>
      <c r="AI620" s="18">
        <f t="shared" ca="1" si="336"/>
        <v>1.2800845441963571</v>
      </c>
      <c r="AJ620" s="18">
        <f t="shared" ca="1" si="336"/>
        <v>1.2488629699476654</v>
      </c>
      <c r="AK620" s="18">
        <f t="shared" ca="1" si="336"/>
        <v>1.2184028975099177</v>
      </c>
      <c r="AL620" s="18">
        <f t="shared" ca="1" si="336"/>
        <v>1.1886857536682125</v>
      </c>
      <c r="AM620" s="18">
        <f t="shared" ca="1" si="336"/>
        <v>1.1596934182128902</v>
      </c>
      <c r="AN620" s="18">
        <f t="shared" ca="1" si="336"/>
        <v>1.1314082128906247</v>
      </c>
      <c r="AO620" s="18">
        <f t="shared" ca="1" si="337"/>
        <v>1.1038128906249998</v>
      </c>
      <c r="AP620" s="18">
        <f t="shared" ca="1" si="337"/>
        <v>1.0768906249999999</v>
      </c>
      <c r="AQ620" s="18">
        <f t="shared" ca="1" si="337"/>
        <v>1.0506249999999999</v>
      </c>
      <c r="AR620" s="18">
        <f t="shared" ca="1" si="337"/>
        <v>1.0249999999999999</v>
      </c>
      <c r="AS620" s="18">
        <f t="shared" ca="1" si="337"/>
        <v>1</v>
      </c>
      <c r="AT620" s="18">
        <f t="shared" ca="1" si="337"/>
        <v>0</v>
      </c>
      <c r="AU620" s="18">
        <f t="shared" ca="1" si="337"/>
        <v>0</v>
      </c>
      <c r="AV620" s="18">
        <f t="shared" ca="1" si="337"/>
        <v>0</v>
      </c>
      <c r="AW620" s="18">
        <f t="shared" ca="1" si="337"/>
        <v>0</v>
      </c>
      <c r="AX620" s="18">
        <f t="shared" ca="1" si="337"/>
        <v>0</v>
      </c>
      <c r="AY620" s="18">
        <f t="shared" ca="1" si="338"/>
        <v>0</v>
      </c>
      <c r="AZ620" s="18">
        <f t="shared" ca="1" si="338"/>
        <v>0</v>
      </c>
      <c r="BA620" s="18">
        <f t="shared" ca="1" si="338"/>
        <v>0</v>
      </c>
      <c r="BB620" s="18">
        <f t="shared" ca="1" si="338"/>
        <v>0</v>
      </c>
      <c r="BC620" s="18">
        <f t="shared" ca="1" si="338"/>
        <v>0</v>
      </c>
      <c r="BD620" s="18">
        <f t="shared" ca="1" si="338"/>
        <v>0</v>
      </c>
      <c r="BE620" s="18">
        <f t="shared" ca="1" si="338"/>
        <v>0</v>
      </c>
      <c r="BF620" s="18">
        <f t="shared" ca="1" si="338"/>
        <v>0</v>
      </c>
      <c r="BG620" s="18">
        <f t="shared" ca="1" si="338"/>
        <v>0</v>
      </c>
      <c r="BH620" s="18">
        <f t="shared" ca="1" si="338"/>
        <v>0</v>
      </c>
    </row>
    <row r="621" spans="8:60" x14ac:dyDescent="0.35">
      <c r="H621" s="2" t="str">
        <f t="shared" si="326"/>
        <v>PPA_2.5</v>
      </c>
      <c r="I621">
        <f t="shared" si="327"/>
        <v>12</v>
      </c>
      <c r="J621">
        <f t="shared" si="328"/>
        <v>35</v>
      </c>
      <c r="K621" s="18">
        <f t="shared" ca="1" si="334"/>
        <v>2.3732051860662402</v>
      </c>
      <c r="L621" s="18">
        <f t="shared" ca="1" si="334"/>
        <v>2.3153221327475517</v>
      </c>
      <c r="M621" s="18">
        <f t="shared" ca="1" si="334"/>
        <v>2.2588508612171236</v>
      </c>
      <c r="N621" s="18">
        <f t="shared" ca="1" si="334"/>
        <v>2.2037569377728037</v>
      </c>
      <c r="O621" s="18">
        <f t="shared" ca="1" si="334"/>
        <v>2.1500067685588333</v>
      </c>
      <c r="P621" s="18">
        <f t="shared" ca="1" si="334"/>
        <v>2.097567579081788</v>
      </c>
      <c r="Q621" s="18">
        <f t="shared" ca="1" si="334"/>
        <v>2.0464073942261352</v>
      </c>
      <c r="R621" s="18">
        <f t="shared" ca="1" si="334"/>
        <v>1.9964950187572048</v>
      </c>
      <c r="S621" s="18">
        <f t="shared" ca="1" si="334"/>
        <v>1.9478000182997122</v>
      </c>
      <c r="T621" s="18">
        <f t="shared" ca="1" si="334"/>
        <v>1.9002927007802071</v>
      </c>
      <c r="U621" s="18">
        <f t="shared" ca="1" si="335"/>
        <v>1.8539440983221533</v>
      </c>
      <c r="V621" s="18">
        <f t="shared" ca="1" si="335"/>
        <v>1.8087259495825889</v>
      </c>
      <c r="W621" s="18">
        <f t="shared" ca="1" si="335"/>
        <v>1.7646106825195991</v>
      </c>
      <c r="X621" s="18">
        <f t="shared" ca="1" si="335"/>
        <v>1.7215713975800966</v>
      </c>
      <c r="Y621" s="18">
        <f t="shared" ca="1" si="335"/>
        <v>1.6795818512976552</v>
      </c>
      <c r="Z621" s="18">
        <f t="shared" ca="1" si="335"/>
        <v>1.6386164402903955</v>
      </c>
      <c r="AA621" s="18">
        <f t="shared" ca="1" si="335"/>
        <v>1.5986501856491666</v>
      </c>
      <c r="AB621" s="18">
        <f t="shared" ca="1" si="335"/>
        <v>1.559658717706504</v>
      </c>
      <c r="AC621" s="18">
        <f t="shared" ca="1" si="335"/>
        <v>1.521618261177077</v>
      </c>
      <c r="AD621" s="18">
        <f t="shared" ca="1" si="335"/>
        <v>1.4845056206605631</v>
      </c>
      <c r="AE621" s="18">
        <f t="shared" ca="1" si="336"/>
        <v>1.4482981664981105</v>
      </c>
      <c r="AF621" s="18">
        <f t="shared" ca="1" si="336"/>
        <v>1.4129738209737661</v>
      </c>
      <c r="AG621" s="18">
        <f t="shared" ca="1" si="336"/>
        <v>1.3785110448524549</v>
      </c>
      <c r="AH621" s="18">
        <f t="shared" ca="1" si="336"/>
        <v>1.3448888242462975</v>
      </c>
      <c r="AI621" s="18">
        <f t="shared" ca="1" si="336"/>
        <v>1.312086657801266</v>
      </c>
      <c r="AJ621" s="18">
        <f t="shared" ca="1" si="336"/>
        <v>1.2800845441963571</v>
      </c>
      <c r="AK621" s="18">
        <f t="shared" ca="1" si="336"/>
        <v>1.2488629699476654</v>
      </c>
      <c r="AL621" s="18">
        <f t="shared" ca="1" si="336"/>
        <v>1.2184028975099177</v>
      </c>
      <c r="AM621" s="18">
        <f t="shared" ca="1" si="336"/>
        <v>1.1886857536682125</v>
      </c>
      <c r="AN621" s="18">
        <f t="shared" ca="1" si="336"/>
        <v>1.1596934182128902</v>
      </c>
      <c r="AO621" s="18">
        <f t="shared" ca="1" si="337"/>
        <v>1.1314082128906247</v>
      </c>
      <c r="AP621" s="18">
        <f t="shared" ca="1" si="337"/>
        <v>1.1038128906249998</v>
      </c>
      <c r="AQ621" s="18">
        <f t="shared" ca="1" si="337"/>
        <v>1.0768906249999999</v>
      </c>
      <c r="AR621" s="18">
        <f t="shared" ca="1" si="337"/>
        <v>1.0506249999999999</v>
      </c>
      <c r="AS621" s="18">
        <f t="shared" ca="1" si="337"/>
        <v>1.0249999999999999</v>
      </c>
      <c r="AT621" s="18">
        <f t="shared" ca="1" si="337"/>
        <v>1</v>
      </c>
      <c r="AU621" s="18">
        <f t="shared" ca="1" si="337"/>
        <v>0</v>
      </c>
      <c r="AV621" s="18">
        <f t="shared" ca="1" si="337"/>
        <v>0</v>
      </c>
      <c r="AW621" s="18">
        <f t="shared" ca="1" si="337"/>
        <v>0</v>
      </c>
      <c r="AX621" s="18">
        <f t="shared" ca="1" si="337"/>
        <v>0</v>
      </c>
      <c r="AY621" s="18">
        <f t="shared" ca="1" si="338"/>
        <v>0</v>
      </c>
      <c r="AZ621" s="18">
        <f t="shared" ca="1" si="338"/>
        <v>0</v>
      </c>
      <c r="BA621" s="18">
        <f t="shared" ca="1" si="338"/>
        <v>0</v>
      </c>
      <c r="BB621" s="18">
        <f t="shared" ca="1" si="338"/>
        <v>0</v>
      </c>
      <c r="BC621" s="18">
        <f t="shared" ca="1" si="338"/>
        <v>0</v>
      </c>
      <c r="BD621" s="18">
        <f t="shared" ca="1" si="338"/>
        <v>0</v>
      </c>
      <c r="BE621" s="18">
        <f t="shared" ca="1" si="338"/>
        <v>0</v>
      </c>
      <c r="BF621" s="18">
        <f t="shared" ca="1" si="338"/>
        <v>0</v>
      </c>
      <c r="BG621" s="18">
        <f t="shared" ca="1" si="338"/>
        <v>0</v>
      </c>
      <c r="BH621" s="18">
        <f t="shared" ca="1" si="338"/>
        <v>0</v>
      </c>
    </row>
    <row r="622" spans="8:60" x14ac:dyDescent="0.35">
      <c r="H622" s="2" t="str">
        <f t="shared" si="326"/>
        <v>PPA_2.5</v>
      </c>
      <c r="I622">
        <f t="shared" si="327"/>
        <v>12</v>
      </c>
      <c r="J622">
        <f t="shared" si="328"/>
        <v>36</v>
      </c>
      <c r="K622" s="18">
        <f t="shared" ca="1" si="334"/>
        <v>2.4325353157178964</v>
      </c>
      <c r="L622" s="18">
        <f t="shared" ca="1" si="334"/>
        <v>2.3732051860662402</v>
      </c>
      <c r="M622" s="18">
        <f t="shared" ca="1" si="334"/>
        <v>2.3153221327475517</v>
      </c>
      <c r="N622" s="18">
        <f t="shared" ca="1" si="334"/>
        <v>2.2588508612171236</v>
      </c>
      <c r="O622" s="18">
        <f t="shared" ca="1" si="334"/>
        <v>2.2037569377728037</v>
      </c>
      <c r="P622" s="18">
        <f t="shared" ca="1" si="334"/>
        <v>2.1500067685588333</v>
      </c>
      <c r="Q622" s="18">
        <f t="shared" ca="1" si="334"/>
        <v>2.097567579081788</v>
      </c>
      <c r="R622" s="18">
        <f t="shared" ca="1" si="334"/>
        <v>2.0464073942261352</v>
      </c>
      <c r="S622" s="18">
        <f t="shared" ca="1" si="334"/>
        <v>1.9964950187572048</v>
      </c>
      <c r="T622" s="18">
        <f t="shared" ca="1" si="334"/>
        <v>1.9478000182997122</v>
      </c>
      <c r="U622" s="18">
        <f t="shared" ca="1" si="335"/>
        <v>1.9002927007802071</v>
      </c>
      <c r="V622" s="18">
        <f t="shared" ca="1" si="335"/>
        <v>1.8539440983221533</v>
      </c>
      <c r="W622" s="18">
        <f t="shared" ca="1" si="335"/>
        <v>1.8087259495825889</v>
      </c>
      <c r="X622" s="18">
        <f t="shared" ca="1" si="335"/>
        <v>1.7646106825195991</v>
      </c>
      <c r="Y622" s="18">
        <f t="shared" ca="1" si="335"/>
        <v>1.7215713975800966</v>
      </c>
      <c r="Z622" s="18">
        <f t="shared" ca="1" si="335"/>
        <v>1.6795818512976552</v>
      </c>
      <c r="AA622" s="18">
        <f t="shared" ca="1" si="335"/>
        <v>1.6386164402903955</v>
      </c>
      <c r="AB622" s="18">
        <f t="shared" ca="1" si="335"/>
        <v>1.5986501856491666</v>
      </c>
      <c r="AC622" s="18">
        <f t="shared" ca="1" si="335"/>
        <v>1.559658717706504</v>
      </c>
      <c r="AD622" s="18">
        <f t="shared" ca="1" si="335"/>
        <v>1.521618261177077</v>
      </c>
      <c r="AE622" s="18">
        <f t="shared" ca="1" si="336"/>
        <v>1.4845056206605631</v>
      </c>
      <c r="AF622" s="18">
        <f t="shared" ca="1" si="336"/>
        <v>1.4482981664981105</v>
      </c>
      <c r="AG622" s="18">
        <f t="shared" ca="1" si="336"/>
        <v>1.4129738209737661</v>
      </c>
      <c r="AH622" s="18">
        <f t="shared" ca="1" si="336"/>
        <v>1.3785110448524549</v>
      </c>
      <c r="AI622" s="18">
        <f t="shared" ca="1" si="336"/>
        <v>1.3448888242462975</v>
      </c>
      <c r="AJ622" s="18">
        <f t="shared" ca="1" si="336"/>
        <v>1.312086657801266</v>
      </c>
      <c r="AK622" s="18">
        <f t="shared" ca="1" si="336"/>
        <v>1.2800845441963571</v>
      </c>
      <c r="AL622" s="18">
        <f t="shared" ca="1" si="336"/>
        <v>1.2488629699476654</v>
      </c>
      <c r="AM622" s="18">
        <f t="shared" ca="1" si="336"/>
        <v>1.2184028975099177</v>
      </c>
      <c r="AN622" s="18">
        <f t="shared" ca="1" si="336"/>
        <v>1.1886857536682125</v>
      </c>
      <c r="AO622" s="18">
        <f t="shared" ca="1" si="337"/>
        <v>1.1596934182128902</v>
      </c>
      <c r="AP622" s="18">
        <f t="shared" ca="1" si="337"/>
        <v>1.1314082128906247</v>
      </c>
      <c r="AQ622" s="18">
        <f t="shared" ca="1" si="337"/>
        <v>1.1038128906249998</v>
      </c>
      <c r="AR622" s="18">
        <f t="shared" ca="1" si="337"/>
        <v>1.0768906249999999</v>
      </c>
      <c r="AS622" s="18">
        <f t="shared" ca="1" si="337"/>
        <v>1.0506249999999999</v>
      </c>
      <c r="AT622" s="18">
        <f t="shared" ca="1" si="337"/>
        <v>1.0249999999999999</v>
      </c>
      <c r="AU622" s="18">
        <f t="shared" ca="1" si="337"/>
        <v>1</v>
      </c>
      <c r="AV622" s="18">
        <f t="shared" ca="1" si="337"/>
        <v>0</v>
      </c>
      <c r="AW622" s="18">
        <f t="shared" ca="1" si="337"/>
        <v>0</v>
      </c>
      <c r="AX622" s="18">
        <f t="shared" ca="1" si="337"/>
        <v>0</v>
      </c>
      <c r="AY622" s="18">
        <f t="shared" ca="1" si="338"/>
        <v>0</v>
      </c>
      <c r="AZ622" s="18">
        <f t="shared" ca="1" si="338"/>
        <v>0</v>
      </c>
      <c r="BA622" s="18">
        <f t="shared" ca="1" si="338"/>
        <v>0</v>
      </c>
      <c r="BB622" s="18">
        <f t="shared" ca="1" si="338"/>
        <v>0</v>
      </c>
      <c r="BC622" s="18">
        <f t="shared" ca="1" si="338"/>
        <v>0</v>
      </c>
      <c r="BD622" s="18">
        <f t="shared" ca="1" si="338"/>
        <v>0</v>
      </c>
      <c r="BE622" s="18">
        <f t="shared" ca="1" si="338"/>
        <v>0</v>
      </c>
      <c r="BF622" s="18">
        <f t="shared" ca="1" si="338"/>
        <v>0</v>
      </c>
      <c r="BG622" s="18">
        <f t="shared" ca="1" si="338"/>
        <v>0</v>
      </c>
      <c r="BH622" s="18">
        <f t="shared" ca="1" si="338"/>
        <v>0</v>
      </c>
    </row>
    <row r="623" spans="8:60" x14ac:dyDescent="0.35">
      <c r="H623" s="2" t="str">
        <f t="shared" si="326"/>
        <v>PPA_2.5</v>
      </c>
      <c r="I623">
        <f t="shared" si="327"/>
        <v>12</v>
      </c>
      <c r="J623">
        <f t="shared" si="328"/>
        <v>37</v>
      </c>
      <c r="K623" s="18">
        <f t="shared" ca="1" si="334"/>
        <v>2.4933486986108435</v>
      </c>
      <c r="L623" s="18">
        <f t="shared" ca="1" si="334"/>
        <v>2.4325353157178964</v>
      </c>
      <c r="M623" s="18">
        <f t="shared" ca="1" si="334"/>
        <v>2.3732051860662402</v>
      </c>
      <c r="N623" s="18">
        <f t="shared" ca="1" si="334"/>
        <v>2.3153221327475517</v>
      </c>
      <c r="O623" s="18">
        <f t="shared" ca="1" si="334"/>
        <v>2.2588508612171236</v>
      </c>
      <c r="P623" s="18">
        <f t="shared" ca="1" si="334"/>
        <v>2.2037569377728037</v>
      </c>
      <c r="Q623" s="18">
        <f t="shared" ca="1" si="334"/>
        <v>2.1500067685588333</v>
      </c>
      <c r="R623" s="18">
        <f t="shared" ca="1" si="334"/>
        <v>2.097567579081788</v>
      </c>
      <c r="S623" s="18">
        <f t="shared" ca="1" si="334"/>
        <v>2.0464073942261352</v>
      </c>
      <c r="T623" s="18">
        <f t="shared" ca="1" si="334"/>
        <v>1.9964950187572048</v>
      </c>
      <c r="U623" s="18">
        <f t="shared" ca="1" si="335"/>
        <v>1.9478000182997122</v>
      </c>
      <c r="V623" s="18">
        <f t="shared" ca="1" si="335"/>
        <v>1.9002927007802071</v>
      </c>
      <c r="W623" s="18">
        <f t="shared" ca="1" si="335"/>
        <v>1.8539440983221533</v>
      </c>
      <c r="X623" s="18">
        <f t="shared" ca="1" si="335"/>
        <v>1.8087259495825889</v>
      </c>
      <c r="Y623" s="18">
        <f t="shared" ca="1" si="335"/>
        <v>1.7646106825195991</v>
      </c>
      <c r="Z623" s="18">
        <f t="shared" ca="1" si="335"/>
        <v>1.7215713975800966</v>
      </c>
      <c r="AA623" s="18">
        <f t="shared" ca="1" si="335"/>
        <v>1.6795818512976552</v>
      </c>
      <c r="AB623" s="18">
        <f t="shared" ca="1" si="335"/>
        <v>1.6386164402903955</v>
      </c>
      <c r="AC623" s="18">
        <f t="shared" ca="1" si="335"/>
        <v>1.5986501856491666</v>
      </c>
      <c r="AD623" s="18">
        <f t="shared" ca="1" si="335"/>
        <v>1.559658717706504</v>
      </c>
      <c r="AE623" s="18">
        <f t="shared" ca="1" si="336"/>
        <v>1.521618261177077</v>
      </c>
      <c r="AF623" s="18">
        <f t="shared" ca="1" si="336"/>
        <v>1.4845056206605631</v>
      </c>
      <c r="AG623" s="18">
        <f t="shared" ca="1" si="336"/>
        <v>1.4482981664981105</v>
      </c>
      <c r="AH623" s="18">
        <f t="shared" ca="1" si="336"/>
        <v>1.4129738209737661</v>
      </c>
      <c r="AI623" s="18">
        <f t="shared" ca="1" si="336"/>
        <v>1.3785110448524549</v>
      </c>
      <c r="AJ623" s="18">
        <f t="shared" ca="1" si="336"/>
        <v>1.3448888242462975</v>
      </c>
      <c r="AK623" s="18">
        <f t="shared" ca="1" si="336"/>
        <v>1.312086657801266</v>
      </c>
      <c r="AL623" s="18">
        <f t="shared" ca="1" si="336"/>
        <v>1.2800845441963571</v>
      </c>
      <c r="AM623" s="18">
        <f t="shared" ca="1" si="336"/>
        <v>1.2488629699476654</v>
      </c>
      <c r="AN623" s="18">
        <f t="shared" ca="1" si="336"/>
        <v>1.2184028975099177</v>
      </c>
      <c r="AO623" s="18">
        <f t="shared" ca="1" si="337"/>
        <v>1.1886857536682125</v>
      </c>
      <c r="AP623" s="18">
        <f t="shared" ca="1" si="337"/>
        <v>1.1596934182128902</v>
      </c>
      <c r="AQ623" s="18">
        <f t="shared" ca="1" si="337"/>
        <v>1.1314082128906247</v>
      </c>
      <c r="AR623" s="18">
        <f t="shared" ca="1" si="337"/>
        <v>1.1038128906249998</v>
      </c>
      <c r="AS623" s="18">
        <f t="shared" ca="1" si="337"/>
        <v>1.0768906249999999</v>
      </c>
      <c r="AT623" s="18">
        <f t="shared" ca="1" si="337"/>
        <v>1.0506249999999999</v>
      </c>
      <c r="AU623" s="18">
        <f t="shared" ca="1" si="337"/>
        <v>1.0249999999999999</v>
      </c>
      <c r="AV623" s="18">
        <f t="shared" ca="1" si="337"/>
        <v>1</v>
      </c>
      <c r="AW623" s="18">
        <f t="shared" ca="1" si="337"/>
        <v>0</v>
      </c>
      <c r="AX623" s="18">
        <f t="shared" ca="1" si="337"/>
        <v>0</v>
      </c>
      <c r="AY623" s="18">
        <f t="shared" ca="1" si="338"/>
        <v>0</v>
      </c>
      <c r="AZ623" s="18">
        <f t="shared" ca="1" si="338"/>
        <v>0</v>
      </c>
      <c r="BA623" s="18">
        <f t="shared" ca="1" si="338"/>
        <v>0</v>
      </c>
      <c r="BB623" s="18">
        <f t="shared" ca="1" si="338"/>
        <v>0</v>
      </c>
      <c r="BC623" s="18">
        <f t="shared" ca="1" si="338"/>
        <v>0</v>
      </c>
      <c r="BD623" s="18">
        <f t="shared" ca="1" si="338"/>
        <v>0</v>
      </c>
      <c r="BE623" s="18">
        <f t="shared" ca="1" si="338"/>
        <v>0</v>
      </c>
      <c r="BF623" s="18">
        <f t="shared" ca="1" si="338"/>
        <v>0</v>
      </c>
      <c r="BG623" s="18">
        <f t="shared" ca="1" si="338"/>
        <v>0</v>
      </c>
      <c r="BH623" s="18">
        <f t="shared" ca="1" si="338"/>
        <v>0</v>
      </c>
    </row>
    <row r="624" spans="8:60" x14ac:dyDescent="0.35">
      <c r="H624" s="2" t="str">
        <f t="shared" si="326"/>
        <v>PPA_2.5</v>
      </c>
      <c r="I624">
        <f t="shared" si="327"/>
        <v>12</v>
      </c>
      <c r="J624">
        <f t="shared" si="328"/>
        <v>38</v>
      </c>
      <c r="K624" s="18">
        <f t="shared" ca="1" si="334"/>
        <v>2.555682416076114</v>
      </c>
      <c r="L624" s="18">
        <f t="shared" ca="1" si="334"/>
        <v>2.4933486986108435</v>
      </c>
      <c r="M624" s="18">
        <f t="shared" ca="1" si="334"/>
        <v>2.4325353157178964</v>
      </c>
      <c r="N624" s="18">
        <f t="shared" ca="1" si="334"/>
        <v>2.3732051860662402</v>
      </c>
      <c r="O624" s="18">
        <f t="shared" ca="1" si="334"/>
        <v>2.3153221327475517</v>
      </c>
      <c r="P624" s="18">
        <f t="shared" ca="1" si="334"/>
        <v>2.2588508612171236</v>
      </c>
      <c r="Q624" s="18">
        <f t="shared" ca="1" si="334"/>
        <v>2.2037569377728037</v>
      </c>
      <c r="R624" s="18">
        <f t="shared" ca="1" si="334"/>
        <v>2.1500067685588333</v>
      </c>
      <c r="S624" s="18">
        <f t="shared" ca="1" si="334"/>
        <v>2.097567579081788</v>
      </c>
      <c r="T624" s="18">
        <f t="shared" ca="1" si="334"/>
        <v>2.0464073942261352</v>
      </c>
      <c r="U624" s="18">
        <f t="shared" ca="1" si="335"/>
        <v>1.9964950187572048</v>
      </c>
      <c r="V624" s="18">
        <f t="shared" ca="1" si="335"/>
        <v>1.9478000182997122</v>
      </c>
      <c r="W624" s="18">
        <f t="shared" ca="1" si="335"/>
        <v>1.9002927007802071</v>
      </c>
      <c r="X624" s="18">
        <f t="shared" ca="1" si="335"/>
        <v>1.8539440983221533</v>
      </c>
      <c r="Y624" s="18">
        <f t="shared" ca="1" si="335"/>
        <v>1.8087259495825889</v>
      </c>
      <c r="Z624" s="18">
        <f t="shared" ca="1" si="335"/>
        <v>1.7646106825195991</v>
      </c>
      <c r="AA624" s="18">
        <f t="shared" ca="1" si="335"/>
        <v>1.7215713975800966</v>
      </c>
      <c r="AB624" s="18">
        <f t="shared" ca="1" si="335"/>
        <v>1.6795818512976552</v>
      </c>
      <c r="AC624" s="18">
        <f t="shared" ca="1" si="335"/>
        <v>1.6386164402903955</v>
      </c>
      <c r="AD624" s="18">
        <f t="shared" ca="1" si="335"/>
        <v>1.5986501856491666</v>
      </c>
      <c r="AE624" s="18">
        <f t="shared" ca="1" si="336"/>
        <v>1.559658717706504</v>
      </c>
      <c r="AF624" s="18">
        <f t="shared" ca="1" si="336"/>
        <v>1.521618261177077</v>
      </c>
      <c r="AG624" s="18">
        <f t="shared" ca="1" si="336"/>
        <v>1.4845056206605631</v>
      </c>
      <c r="AH624" s="18">
        <f t="shared" ca="1" si="336"/>
        <v>1.4482981664981105</v>
      </c>
      <c r="AI624" s="18">
        <f t="shared" ca="1" si="336"/>
        <v>1.4129738209737661</v>
      </c>
      <c r="AJ624" s="18">
        <f t="shared" ca="1" si="336"/>
        <v>1.3785110448524549</v>
      </c>
      <c r="AK624" s="18">
        <f t="shared" ca="1" si="336"/>
        <v>1.3448888242462975</v>
      </c>
      <c r="AL624" s="18">
        <f t="shared" ca="1" si="336"/>
        <v>1.312086657801266</v>
      </c>
      <c r="AM624" s="18">
        <f t="shared" ca="1" si="336"/>
        <v>1.2800845441963571</v>
      </c>
      <c r="AN624" s="18">
        <f t="shared" ca="1" si="336"/>
        <v>1.2488629699476654</v>
      </c>
      <c r="AO624" s="18">
        <f t="shared" ca="1" si="337"/>
        <v>1.2184028975099177</v>
      </c>
      <c r="AP624" s="18">
        <f t="shared" ca="1" si="337"/>
        <v>1.1886857536682125</v>
      </c>
      <c r="AQ624" s="18">
        <f t="shared" ca="1" si="337"/>
        <v>1.1596934182128902</v>
      </c>
      <c r="AR624" s="18">
        <f t="shared" ca="1" si="337"/>
        <v>1.1314082128906247</v>
      </c>
      <c r="AS624" s="18">
        <f t="shared" ca="1" si="337"/>
        <v>1.1038128906249998</v>
      </c>
      <c r="AT624" s="18">
        <f t="shared" ca="1" si="337"/>
        <v>1.0768906249999999</v>
      </c>
      <c r="AU624" s="18">
        <f t="shared" ca="1" si="337"/>
        <v>1.0506249999999999</v>
      </c>
      <c r="AV624" s="18">
        <f t="shared" ca="1" si="337"/>
        <v>1.0249999999999999</v>
      </c>
      <c r="AW624" s="18">
        <f t="shared" ca="1" si="337"/>
        <v>1</v>
      </c>
      <c r="AX624" s="18">
        <f t="shared" ca="1" si="337"/>
        <v>0</v>
      </c>
      <c r="AY624" s="18">
        <f t="shared" ca="1" si="338"/>
        <v>0</v>
      </c>
      <c r="AZ624" s="18">
        <f t="shared" ca="1" si="338"/>
        <v>0</v>
      </c>
      <c r="BA624" s="18">
        <f t="shared" ca="1" si="338"/>
        <v>0</v>
      </c>
      <c r="BB624" s="18">
        <f t="shared" ca="1" si="338"/>
        <v>0</v>
      </c>
      <c r="BC624" s="18">
        <f t="shared" ca="1" si="338"/>
        <v>0</v>
      </c>
      <c r="BD624" s="18">
        <f t="shared" ca="1" si="338"/>
        <v>0</v>
      </c>
      <c r="BE624" s="18">
        <f t="shared" ca="1" si="338"/>
        <v>0</v>
      </c>
      <c r="BF624" s="18">
        <f t="shared" ca="1" si="338"/>
        <v>0</v>
      </c>
      <c r="BG624" s="18">
        <f t="shared" ca="1" si="338"/>
        <v>0</v>
      </c>
      <c r="BH624" s="18">
        <f t="shared" ca="1" si="338"/>
        <v>0</v>
      </c>
    </row>
    <row r="625" spans="8:60" x14ac:dyDescent="0.35">
      <c r="H625" s="2" t="str">
        <f t="shared" si="326"/>
        <v>PPA_2.5</v>
      </c>
      <c r="I625">
        <f t="shared" si="327"/>
        <v>12</v>
      </c>
      <c r="J625">
        <f t="shared" si="328"/>
        <v>39</v>
      </c>
      <c r="K625" s="18">
        <f t="shared" ref="K625:T634" ca="1" si="339">IF(K$24&gt;$J625,0,OFFSET($K$2,$I625,$J625-K$24))</f>
        <v>2.6195744764780171</v>
      </c>
      <c r="L625" s="18">
        <f t="shared" ca="1" si="339"/>
        <v>2.555682416076114</v>
      </c>
      <c r="M625" s="18">
        <f t="shared" ca="1" si="339"/>
        <v>2.4933486986108435</v>
      </c>
      <c r="N625" s="18">
        <f t="shared" ca="1" si="339"/>
        <v>2.4325353157178964</v>
      </c>
      <c r="O625" s="18">
        <f t="shared" ca="1" si="339"/>
        <v>2.3732051860662402</v>
      </c>
      <c r="P625" s="18">
        <f t="shared" ca="1" si="339"/>
        <v>2.3153221327475517</v>
      </c>
      <c r="Q625" s="18">
        <f t="shared" ca="1" si="339"/>
        <v>2.2588508612171236</v>
      </c>
      <c r="R625" s="18">
        <f t="shared" ca="1" si="339"/>
        <v>2.2037569377728037</v>
      </c>
      <c r="S625" s="18">
        <f t="shared" ca="1" si="339"/>
        <v>2.1500067685588333</v>
      </c>
      <c r="T625" s="18">
        <f t="shared" ca="1" si="339"/>
        <v>2.097567579081788</v>
      </c>
      <c r="U625" s="18">
        <f t="shared" ref="U625:AD634" ca="1" si="340">IF(U$24&gt;$J625,0,OFFSET($K$2,$I625,$J625-U$24))</f>
        <v>2.0464073942261352</v>
      </c>
      <c r="V625" s="18">
        <f t="shared" ca="1" si="340"/>
        <v>1.9964950187572048</v>
      </c>
      <c r="W625" s="18">
        <f t="shared" ca="1" si="340"/>
        <v>1.9478000182997122</v>
      </c>
      <c r="X625" s="18">
        <f t="shared" ca="1" si="340"/>
        <v>1.9002927007802071</v>
      </c>
      <c r="Y625" s="18">
        <f t="shared" ca="1" si="340"/>
        <v>1.8539440983221533</v>
      </c>
      <c r="Z625" s="18">
        <f t="shared" ca="1" si="340"/>
        <v>1.8087259495825889</v>
      </c>
      <c r="AA625" s="18">
        <f t="shared" ca="1" si="340"/>
        <v>1.7646106825195991</v>
      </c>
      <c r="AB625" s="18">
        <f t="shared" ca="1" si="340"/>
        <v>1.7215713975800966</v>
      </c>
      <c r="AC625" s="18">
        <f t="shared" ca="1" si="340"/>
        <v>1.6795818512976552</v>
      </c>
      <c r="AD625" s="18">
        <f t="shared" ca="1" si="340"/>
        <v>1.6386164402903955</v>
      </c>
      <c r="AE625" s="18">
        <f t="shared" ref="AE625:AN634" ca="1" si="341">IF(AE$24&gt;$J625,0,OFFSET($K$2,$I625,$J625-AE$24))</f>
        <v>1.5986501856491666</v>
      </c>
      <c r="AF625" s="18">
        <f t="shared" ca="1" si="341"/>
        <v>1.559658717706504</v>
      </c>
      <c r="AG625" s="18">
        <f t="shared" ca="1" si="341"/>
        <v>1.521618261177077</v>
      </c>
      <c r="AH625" s="18">
        <f t="shared" ca="1" si="341"/>
        <v>1.4845056206605631</v>
      </c>
      <c r="AI625" s="18">
        <f t="shared" ca="1" si="341"/>
        <v>1.4482981664981105</v>
      </c>
      <c r="AJ625" s="18">
        <f t="shared" ca="1" si="341"/>
        <v>1.4129738209737661</v>
      </c>
      <c r="AK625" s="18">
        <f t="shared" ca="1" si="341"/>
        <v>1.3785110448524549</v>
      </c>
      <c r="AL625" s="18">
        <f t="shared" ca="1" si="341"/>
        <v>1.3448888242462975</v>
      </c>
      <c r="AM625" s="18">
        <f t="shared" ca="1" si="341"/>
        <v>1.312086657801266</v>
      </c>
      <c r="AN625" s="18">
        <f t="shared" ca="1" si="341"/>
        <v>1.2800845441963571</v>
      </c>
      <c r="AO625" s="18">
        <f t="shared" ref="AO625:AX634" ca="1" si="342">IF(AO$24&gt;$J625,0,OFFSET($K$2,$I625,$J625-AO$24))</f>
        <v>1.2488629699476654</v>
      </c>
      <c r="AP625" s="18">
        <f t="shared" ca="1" si="342"/>
        <v>1.2184028975099177</v>
      </c>
      <c r="AQ625" s="18">
        <f t="shared" ca="1" si="342"/>
        <v>1.1886857536682125</v>
      </c>
      <c r="AR625" s="18">
        <f t="shared" ca="1" si="342"/>
        <v>1.1596934182128902</v>
      </c>
      <c r="AS625" s="18">
        <f t="shared" ca="1" si="342"/>
        <v>1.1314082128906247</v>
      </c>
      <c r="AT625" s="18">
        <f t="shared" ca="1" si="342"/>
        <v>1.1038128906249998</v>
      </c>
      <c r="AU625" s="18">
        <f t="shared" ca="1" si="342"/>
        <v>1.0768906249999999</v>
      </c>
      <c r="AV625" s="18">
        <f t="shared" ca="1" si="342"/>
        <v>1.0506249999999999</v>
      </c>
      <c r="AW625" s="18">
        <f t="shared" ca="1" si="342"/>
        <v>1.0249999999999999</v>
      </c>
      <c r="AX625" s="18">
        <f t="shared" ca="1" si="342"/>
        <v>1</v>
      </c>
      <c r="AY625" s="18">
        <f t="shared" ref="AY625:BH634" ca="1" si="343">IF(AY$24&gt;$J625,0,OFFSET($K$2,$I625,$J625-AY$24))</f>
        <v>0</v>
      </c>
      <c r="AZ625" s="18">
        <f t="shared" ca="1" si="343"/>
        <v>0</v>
      </c>
      <c r="BA625" s="18">
        <f t="shared" ca="1" si="343"/>
        <v>0</v>
      </c>
      <c r="BB625" s="18">
        <f t="shared" ca="1" si="343"/>
        <v>0</v>
      </c>
      <c r="BC625" s="18">
        <f t="shared" ca="1" si="343"/>
        <v>0</v>
      </c>
      <c r="BD625" s="18">
        <f t="shared" ca="1" si="343"/>
        <v>0</v>
      </c>
      <c r="BE625" s="18">
        <f t="shared" ca="1" si="343"/>
        <v>0</v>
      </c>
      <c r="BF625" s="18">
        <f t="shared" ca="1" si="343"/>
        <v>0</v>
      </c>
      <c r="BG625" s="18">
        <f t="shared" ca="1" si="343"/>
        <v>0</v>
      </c>
      <c r="BH625" s="18">
        <f t="shared" ca="1" si="343"/>
        <v>0</v>
      </c>
    </row>
    <row r="626" spans="8:60" x14ac:dyDescent="0.35">
      <c r="H626" s="2" t="str">
        <f t="shared" si="326"/>
        <v>PPA_2.5</v>
      </c>
      <c r="I626">
        <f t="shared" si="327"/>
        <v>12</v>
      </c>
      <c r="J626">
        <f t="shared" si="328"/>
        <v>40</v>
      </c>
      <c r="K626" s="18">
        <f t="shared" ca="1" si="339"/>
        <v>2.6850638383899672</v>
      </c>
      <c r="L626" s="18">
        <f t="shared" ca="1" si="339"/>
        <v>2.6195744764780171</v>
      </c>
      <c r="M626" s="18">
        <f t="shared" ca="1" si="339"/>
        <v>2.555682416076114</v>
      </c>
      <c r="N626" s="18">
        <f t="shared" ca="1" si="339"/>
        <v>2.4933486986108435</v>
      </c>
      <c r="O626" s="18">
        <f t="shared" ca="1" si="339"/>
        <v>2.4325353157178964</v>
      </c>
      <c r="P626" s="18">
        <f t="shared" ca="1" si="339"/>
        <v>2.3732051860662402</v>
      </c>
      <c r="Q626" s="18">
        <f t="shared" ca="1" si="339"/>
        <v>2.3153221327475517</v>
      </c>
      <c r="R626" s="18">
        <f t="shared" ca="1" si="339"/>
        <v>2.2588508612171236</v>
      </c>
      <c r="S626" s="18">
        <f t="shared" ca="1" si="339"/>
        <v>2.2037569377728037</v>
      </c>
      <c r="T626" s="18">
        <f t="shared" ca="1" si="339"/>
        <v>2.1500067685588333</v>
      </c>
      <c r="U626" s="18">
        <f t="shared" ca="1" si="340"/>
        <v>2.097567579081788</v>
      </c>
      <c r="V626" s="18">
        <f t="shared" ca="1" si="340"/>
        <v>2.0464073942261352</v>
      </c>
      <c r="W626" s="18">
        <f t="shared" ca="1" si="340"/>
        <v>1.9964950187572048</v>
      </c>
      <c r="X626" s="18">
        <f t="shared" ca="1" si="340"/>
        <v>1.9478000182997122</v>
      </c>
      <c r="Y626" s="18">
        <f t="shared" ca="1" si="340"/>
        <v>1.9002927007802071</v>
      </c>
      <c r="Z626" s="18">
        <f t="shared" ca="1" si="340"/>
        <v>1.8539440983221533</v>
      </c>
      <c r="AA626" s="18">
        <f t="shared" ca="1" si="340"/>
        <v>1.8087259495825889</v>
      </c>
      <c r="AB626" s="18">
        <f t="shared" ca="1" si="340"/>
        <v>1.7646106825195991</v>
      </c>
      <c r="AC626" s="18">
        <f t="shared" ca="1" si="340"/>
        <v>1.7215713975800966</v>
      </c>
      <c r="AD626" s="18">
        <f t="shared" ca="1" si="340"/>
        <v>1.6795818512976552</v>
      </c>
      <c r="AE626" s="18">
        <f t="shared" ca="1" si="341"/>
        <v>1.6386164402903955</v>
      </c>
      <c r="AF626" s="18">
        <f t="shared" ca="1" si="341"/>
        <v>1.5986501856491666</v>
      </c>
      <c r="AG626" s="18">
        <f t="shared" ca="1" si="341"/>
        <v>1.559658717706504</v>
      </c>
      <c r="AH626" s="18">
        <f t="shared" ca="1" si="341"/>
        <v>1.521618261177077</v>
      </c>
      <c r="AI626" s="18">
        <f t="shared" ca="1" si="341"/>
        <v>1.4845056206605631</v>
      </c>
      <c r="AJ626" s="18">
        <f t="shared" ca="1" si="341"/>
        <v>1.4482981664981105</v>
      </c>
      <c r="AK626" s="18">
        <f t="shared" ca="1" si="341"/>
        <v>1.4129738209737661</v>
      </c>
      <c r="AL626" s="18">
        <f t="shared" ca="1" si="341"/>
        <v>1.3785110448524549</v>
      </c>
      <c r="AM626" s="18">
        <f t="shared" ca="1" si="341"/>
        <v>1.3448888242462975</v>
      </c>
      <c r="AN626" s="18">
        <f t="shared" ca="1" si="341"/>
        <v>1.312086657801266</v>
      </c>
      <c r="AO626" s="18">
        <f t="shared" ca="1" si="342"/>
        <v>1.2800845441963571</v>
      </c>
      <c r="AP626" s="18">
        <f t="shared" ca="1" si="342"/>
        <v>1.2488629699476654</v>
      </c>
      <c r="AQ626" s="18">
        <f t="shared" ca="1" si="342"/>
        <v>1.2184028975099177</v>
      </c>
      <c r="AR626" s="18">
        <f t="shared" ca="1" si="342"/>
        <v>1.1886857536682125</v>
      </c>
      <c r="AS626" s="18">
        <f t="shared" ca="1" si="342"/>
        <v>1.1596934182128902</v>
      </c>
      <c r="AT626" s="18">
        <f t="shared" ca="1" si="342"/>
        <v>1.1314082128906247</v>
      </c>
      <c r="AU626" s="18">
        <f t="shared" ca="1" si="342"/>
        <v>1.1038128906249998</v>
      </c>
      <c r="AV626" s="18">
        <f t="shared" ca="1" si="342"/>
        <v>1.0768906249999999</v>
      </c>
      <c r="AW626" s="18">
        <f t="shared" ca="1" si="342"/>
        <v>1.0506249999999999</v>
      </c>
      <c r="AX626" s="18">
        <f t="shared" ca="1" si="342"/>
        <v>1.0249999999999999</v>
      </c>
      <c r="AY626" s="18">
        <f t="shared" ca="1" si="343"/>
        <v>1</v>
      </c>
      <c r="AZ626" s="18">
        <f t="shared" ca="1" si="343"/>
        <v>0</v>
      </c>
      <c r="BA626" s="18">
        <f t="shared" ca="1" si="343"/>
        <v>0</v>
      </c>
      <c r="BB626" s="18">
        <f t="shared" ca="1" si="343"/>
        <v>0</v>
      </c>
      <c r="BC626" s="18">
        <f t="shared" ca="1" si="343"/>
        <v>0</v>
      </c>
      <c r="BD626" s="18">
        <f t="shared" ca="1" si="343"/>
        <v>0</v>
      </c>
      <c r="BE626" s="18">
        <f t="shared" ca="1" si="343"/>
        <v>0</v>
      </c>
      <c r="BF626" s="18">
        <f t="shared" ca="1" si="343"/>
        <v>0</v>
      </c>
      <c r="BG626" s="18">
        <f t="shared" ca="1" si="343"/>
        <v>0</v>
      </c>
      <c r="BH626" s="18">
        <f t="shared" ca="1" si="343"/>
        <v>0</v>
      </c>
    </row>
    <row r="627" spans="8:60" x14ac:dyDescent="0.35">
      <c r="H627" s="2" t="str">
        <f t="shared" si="326"/>
        <v>PPA_2.5</v>
      </c>
      <c r="I627">
        <f t="shared" si="327"/>
        <v>12</v>
      </c>
      <c r="J627">
        <f t="shared" si="328"/>
        <v>41</v>
      </c>
      <c r="K627" s="18">
        <f t="shared" ca="1" si="339"/>
        <v>2.7521904343497163</v>
      </c>
      <c r="L627" s="18">
        <f t="shared" ca="1" si="339"/>
        <v>2.6850638383899672</v>
      </c>
      <c r="M627" s="18">
        <f t="shared" ca="1" si="339"/>
        <v>2.6195744764780171</v>
      </c>
      <c r="N627" s="18">
        <f t="shared" ca="1" si="339"/>
        <v>2.555682416076114</v>
      </c>
      <c r="O627" s="18">
        <f t="shared" ca="1" si="339"/>
        <v>2.4933486986108435</v>
      </c>
      <c r="P627" s="18">
        <f t="shared" ca="1" si="339"/>
        <v>2.4325353157178964</v>
      </c>
      <c r="Q627" s="18">
        <f t="shared" ca="1" si="339"/>
        <v>2.3732051860662402</v>
      </c>
      <c r="R627" s="18">
        <f t="shared" ca="1" si="339"/>
        <v>2.3153221327475517</v>
      </c>
      <c r="S627" s="18">
        <f t="shared" ca="1" si="339"/>
        <v>2.2588508612171236</v>
      </c>
      <c r="T627" s="18">
        <f t="shared" ca="1" si="339"/>
        <v>2.2037569377728037</v>
      </c>
      <c r="U627" s="18">
        <f t="shared" ca="1" si="340"/>
        <v>2.1500067685588333</v>
      </c>
      <c r="V627" s="18">
        <f t="shared" ca="1" si="340"/>
        <v>2.097567579081788</v>
      </c>
      <c r="W627" s="18">
        <f t="shared" ca="1" si="340"/>
        <v>2.0464073942261352</v>
      </c>
      <c r="X627" s="18">
        <f t="shared" ca="1" si="340"/>
        <v>1.9964950187572048</v>
      </c>
      <c r="Y627" s="18">
        <f t="shared" ca="1" si="340"/>
        <v>1.9478000182997122</v>
      </c>
      <c r="Z627" s="18">
        <f t="shared" ca="1" si="340"/>
        <v>1.9002927007802071</v>
      </c>
      <c r="AA627" s="18">
        <f t="shared" ca="1" si="340"/>
        <v>1.8539440983221533</v>
      </c>
      <c r="AB627" s="18">
        <f t="shared" ca="1" si="340"/>
        <v>1.8087259495825889</v>
      </c>
      <c r="AC627" s="18">
        <f t="shared" ca="1" si="340"/>
        <v>1.7646106825195991</v>
      </c>
      <c r="AD627" s="18">
        <f t="shared" ca="1" si="340"/>
        <v>1.7215713975800966</v>
      </c>
      <c r="AE627" s="18">
        <f t="shared" ca="1" si="341"/>
        <v>1.6795818512976552</v>
      </c>
      <c r="AF627" s="18">
        <f t="shared" ca="1" si="341"/>
        <v>1.6386164402903955</v>
      </c>
      <c r="AG627" s="18">
        <f t="shared" ca="1" si="341"/>
        <v>1.5986501856491666</v>
      </c>
      <c r="AH627" s="18">
        <f t="shared" ca="1" si="341"/>
        <v>1.559658717706504</v>
      </c>
      <c r="AI627" s="18">
        <f t="shared" ca="1" si="341"/>
        <v>1.521618261177077</v>
      </c>
      <c r="AJ627" s="18">
        <f t="shared" ca="1" si="341"/>
        <v>1.4845056206605631</v>
      </c>
      <c r="AK627" s="18">
        <f t="shared" ca="1" si="341"/>
        <v>1.4482981664981105</v>
      </c>
      <c r="AL627" s="18">
        <f t="shared" ca="1" si="341"/>
        <v>1.4129738209737661</v>
      </c>
      <c r="AM627" s="18">
        <f t="shared" ca="1" si="341"/>
        <v>1.3785110448524549</v>
      </c>
      <c r="AN627" s="18">
        <f t="shared" ca="1" si="341"/>
        <v>1.3448888242462975</v>
      </c>
      <c r="AO627" s="18">
        <f t="shared" ca="1" si="342"/>
        <v>1.312086657801266</v>
      </c>
      <c r="AP627" s="18">
        <f t="shared" ca="1" si="342"/>
        <v>1.2800845441963571</v>
      </c>
      <c r="AQ627" s="18">
        <f t="shared" ca="1" si="342"/>
        <v>1.2488629699476654</v>
      </c>
      <c r="AR627" s="18">
        <f t="shared" ca="1" si="342"/>
        <v>1.2184028975099177</v>
      </c>
      <c r="AS627" s="18">
        <f t="shared" ca="1" si="342"/>
        <v>1.1886857536682125</v>
      </c>
      <c r="AT627" s="18">
        <f t="shared" ca="1" si="342"/>
        <v>1.1596934182128902</v>
      </c>
      <c r="AU627" s="18">
        <f t="shared" ca="1" si="342"/>
        <v>1.1314082128906247</v>
      </c>
      <c r="AV627" s="18">
        <f t="shared" ca="1" si="342"/>
        <v>1.1038128906249998</v>
      </c>
      <c r="AW627" s="18">
        <f t="shared" ca="1" si="342"/>
        <v>1.0768906249999999</v>
      </c>
      <c r="AX627" s="18">
        <f t="shared" ca="1" si="342"/>
        <v>1.0506249999999999</v>
      </c>
      <c r="AY627" s="18">
        <f t="shared" ca="1" si="343"/>
        <v>1.0249999999999999</v>
      </c>
      <c r="AZ627" s="18">
        <f t="shared" ca="1" si="343"/>
        <v>1</v>
      </c>
      <c r="BA627" s="18">
        <f t="shared" ca="1" si="343"/>
        <v>0</v>
      </c>
      <c r="BB627" s="18">
        <f t="shared" ca="1" si="343"/>
        <v>0</v>
      </c>
      <c r="BC627" s="18">
        <f t="shared" ca="1" si="343"/>
        <v>0</v>
      </c>
      <c r="BD627" s="18">
        <f t="shared" ca="1" si="343"/>
        <v>0</v>
      </c>
      <c r="BE627" s="18">
        <f t="shared" ca="1" si="343"/>
        <v>0</v>
      </c>
      <c r="BF627" s="18">
        <f t="shared" ca="1" si="343"/>
        <v>0</v>
      </c>
      <c r="BG627" s="18">
        <f t="shared" ca="1" si="343"/>
        <v>0</v>
      </c>
      <c r="BH627" s="18">
        <f t="shared" ca="1" si="343"/>
        <v>0</v>
      </c>
    </row>
    <row r="628" spans="8:60" x14ac:dyDescent="0.35">
      <c r="H628" s="2" t="str">
        <f t="shared" si="326"/>
        <v>PPA_2.5</v>
      </c>
      <c r="I628">
        <f t="shared" si="327"/>
        <v>12</v>
      </c>
      <c r="J628">
        <f t="shared" si="328"/>
        <v>42</v>
      </c>
      <c r="K628" s="18">
        <f t="shared" ca="1" si="339"/>
        <v>2.8209951952084591</v>
      </c>
      <c r="L628" s="18">
        <f t="shared" ca="1" si="339"/>
        <v>2.7521904343497163</v>
      </c>
      <c r="M628" s="18">
        <f t="shared" ca="1" si="339"/>
        <v>2.6850638383899672</v>
      </c>
      <c r="N628" s="18">
        <f t="shared" ca="1" si="339"/>
        <v>2.6195744764780171</v>
      </c>
      <c r="O628" s="18">
        <f t="shared" ca="1" si="339"/>
        <v>2.555682416076114</v>
      </c>
      <c r="P628" s="18">
        <f t="shared" ca="1" si="339"/>
        <v>2.4933486986108435</v>
      </c>
      <c r="Q628" s="18">
        <f t="shared" ca="1" si="339"/>
        <v>2.4325353157178964</v>
      </c>
      <c r="R628" s="18">
        <f t="shared" ca="1" si="339"/>
        <v>2.3732051860662402</v>
      </c>
      <c r="S628" s="18">
        <f t="shared" ca="1" si="339"/>
        <v>2.3153221327475517</v>
      </c>
      <c r="T628" s="18">
        <f t="shared" ca="1" si="339"/>
        <v>2.2588508612171236</v>
      </c>
      <c r="U628" s="18">
        <f t="shared" ca="1" si="340"/>
        <v>2.2037569377728037</v>
      </c>
      <c r="V628" s="18">
        <f t="shared" ca="1" si="340"/>
        <v>2.1500067685588333</v>
      </c>
      <c r="W628" s="18">
        <f t="shared" ca="1" si="340"/>
        <v>2.097567579081788</v>
      </c>
      <c r="X628" s="18">
        <f t="shared" ca="1" si="340"/>
        <v>2.0464073942261352</v>
      </c>
      <c r="Y628" s="18">
        <f t="shared" ca="1" si="340"/>
        <v>1.9964950187572048</v>
      </c>
      <c r="Z628" s="18">
        <f t="shared" ca="1" si="340"/>
        <v>1.9478000182997122</v>
      </c>
      <c r="AA628" s="18">
        <f t="shared" ca="1" si="340"/>
        <v>1.9002927007802071</v>
      </c>
      <c r="AB628" s="18">
        <f t="shared" ca="1" si="340"/>
        <v>1.8539440983221533</v>
      </c>
      <c r="AC628" s="18">
        <f t="shared" ca="1" si="340"/>
        <v>1.8087259495825889</v>
      </c>
      <c r="AD628" s="18">
        <f t="shared" ca="1" si="340"/>
        <v>1.7646106825195991</v>
      </c>
      <c r="AE628" s="18">
        <f t="shared" ca="1" si="341"/>
        <v>1.7215713975800966</v>
      </c>
      <c r="AF628" s="18">
        <f t="shared" ca="1" si="341"/>
        <v>1.6795818512976552</v>
      </c>
      <c r="AG628" s="18">
        <f t="shared" ca="1" si="341"/>
        <v>1.6386164402903955</v>
      </c>
      <c r="AH628" s="18">
        <f t="shared" ca="1" si="341"/>
        <v>1.5986501856491666</v>
      </c>
      <c r="AI628" s="18">
        <f t="shared" ca="1" si="341"/>
        <v>1.559658717706504</v>
      </c>
      <c r="AJ628" s="18">
        <f t="shared" ca="1" si="341"/>
        <v>1.521618261177077</v>
      </c>
      <c r="AK628" s="18">
        <f t="shared" ca="1" si="341"/>
        <v>1.4845056206605631</v>
      </c>
      <c r="AL628" s="18">
        <f t="shared" ca="1" si="341"/>
        <v>1.4482981664981105</v>
      </c>
      <c r="AM628" s="18">
        <f t="shared" ca="1" si="341"/>
        <v>1.4129738209737661</v>
      </c>
      <c r="AN628" s="18">
        <f t="shared" ca="1" si="341"/>
        <v>1.3785110448524549</v>
      </c>
      <c r="AO628" s="18">
        <f t="shared" ca="1" si="342"/>
        <v>1.3448888242462975</v>
      </c>
      <c r="AP628" s="18">
        <f t="shared" ca="1" si="342"/>
        <v>1.312086657801266</v>
      </c>
      <c r="AQ628" s="18">
        <f t="shared" ca="1" si="342"/>
        <v>1.2800845441963571</v>
      </c>
      <c r="AR628" s="18">
        <f t="shared" ca="1" si="342"/>
        <v>1.2488629699476654</v>
      </c>
      <c r="AS628" s="18">
        <f t="shared" ca="1" si="342"/>
        <v>1.2184028975099177</v>
      </c>
      <c r="AT628" s="18">
        <f t="shared" ca="1" si="342"/>
        <v>1.1886857536682125</v>
      </c>
      <c r="AU628" s="18">
        <f t="shared" ca="1" si="342"/>
        <v>1.1596934182128902</v>
      </c>
      <c r="AV628" s="18">
        <f t="shared" ca="1" si="342"/>
        <v>1.1314082128906247</v>
      </c>
      <c r="AW628" s="18">
        <f t="shared" ca="1" si="342"/>
        <v>1.1038128906249998</v>
      </c>
      <c r="AX628" s="18">
        <f t="shared" ca="1" si="342"/>
        <v>1.0768906249999999</v>
      </c>
      <c r="AY628" s="18">
        <f t="shared" ca="1" si="343"/>
        <v>1.0506249999999999</v>
      </c>
      <c r="AZ628" s="18">
        <f t="shared" ca="1" si="343"/>
        <v>1.0249999999999999</v>
      </c>
      <c r="BA628" s="18">
        <f t="shared" ca="1" si="343"/>
        <v>1</v>
      </c>
      <c r="BB628" s="18">
        <f t="shared" ca="1" si="343"/>
        <v>0</v>
      </c>
      <c r="BC628" s="18">
        <f t="shared" ca="1" si="343"/>
        <v>0</v>
      </c>
      <c r="BD628" s="18">
        <f t="shared" ca="1" si="343"/>
        <v>0</v>
      </c>
      <c r="BE628" s="18">
        <f t="shared" ca="1" si="343"/>
        <v>0</v>
      </c>
      <c r="BF628" s="18">
        <f t="shared" ca="1" si="343"/>
        <v>0</v>
      </c>
      <c r="BG628" s="18">
        <f t="shared" ca="1" si="343"/>
        <v>0</v>
      </c>
      <c r="BH628" s="18">
        <f t="shared" ca="1" si="343"/>
        <v>0</v>
      </c>
    </row>
    <row r="629" spans="8:60" x14ac:dyDescent="0.35">
      <c r="H629" s="2" t="str">
        <f t="shared" si="326"/>
        <v>PPA_2.5</v>
      </c>
      <c r="I629">
        <f t="shared" si="327"/>
        <v>12</v>
      </c>
      <c r="J629">
        <f t="shared" si="328"/>
        <v>43</v>
      </c>
      <c r="K629" s="18">
        <f t="shared" ca="1" si="339"/>
        <v>2.8915200750886707</v>
      </c>
      <c r="L629" s="18">
        <f t="shared" ca="1" si="339"/>
        <v>2.8209951952084591</v>
      </c>
      <c r="M629" s="18">
        <f t="shared" ca="1" si="339"/>
        <v>2.7521904343497163</v>
      </c>
      <c r="N629" s="18">
        <f t="shared" ca="1" si="339"/>
        <v>2.6850638383899672</v>
      </c>
      <c r="O629" s="18">
        <f t="shared" ca="1" si="339"/>
        <v>2.6195744764780171</v>
      </c>
      <c r="P629" s="18">
        <f t="shared" ca="1" si="339"/>
        <v>2.555682416076114</v>
      </c>
      <c r="Q629" s="18">
        <f t="shared" ca="1" si="339"/>
        <v>2.4933486986108435</v>
      </c>
      <c r="R629" s="18">
        <f t="shared" ca="1" si="339"/>
        <v>2.4325353157178964</v>
      </c>
      <c r="S629" s="18">
        <f t="shared" ca="1" si="339"/>
        <v>2.3732051860662402</v>
      </c>
      <c r="T629" s="18">
        <f t="shared" ca="1" si="339"/>
        <v>2.3153221327475517</v>
      </c>
      <c r="U629" s="18">
        <f t="shared" ca="1" si="340"/>
        <v>2.2588508612171236</v>
      </c>
      <c r="V629" s="18">
        <f t="shared" ca="1" si="340"/>
        <v>2.2037569377728037</v>
      </c>
      <c r="W629" s="18">
        <f t="shared" ca="1" si="340"/>
        <v>2.1500067685588333</v>
      </c>
      <c r="X629" s="18">
        <f t="shared" ca="1" si="340"/>
        <v>2.097567579081788</v>
      </c>
      <c r="Y629" s="18">
        <f t="shared" ca="1" si="340"/>
        <v>2.0464073942261352</v>
      </c>
      <c r="Z629" s="18">
        <f t="shared" ca="1" si="340"/>
        <v>1.9964950187572048</v>
      </c>
      <c r="AA629" s="18">
        <f t="shared" ca="1" si="340"/>
        <v>1.9478000182997122</v>
      </c>
      <c r="AB629" s="18">
        <f t="shared" ca="1" si="340"/>
        <v>1.9002927007802071</v>
      </c>
      <c r="AC629" s="18">
        <f t="shared" ca="1" si="340"/>
        <v>1.8539440983221533</v>
      </c>
      <c r="AD629" s="18">
        <f t="shared" ca="1" si="340"/>
        <v>1.8087259495825889</v>
      </c>
      <c r="AE629" s="18">
        <f t="shared" ca="1" si="341"/>
        <v>1.7646106825195991</v>
      </c>
      <c r="AF629" s="18">
        <f t="shared" ca="1" si="341"/>
        <v>1.7215713975800966</v>
      </c>
      <c r="AG629" s="18">
        <f t="shared" ca="1" si="341"/>
        <v>1.6795818512976552</v>
      </c>
      <c r="AH629" s="18">
        <f t="shared" ca="1" si="341"/>
        <v>1.6386164402903955</v>
      </c>
      <c r="AI629" s="18">
        <f t="shared" ca="1" si="341"/>
        <v>1.5986501856491666</v>
      </c>
      <c r="AJ629" s="18">
        <f t="shared" ca="1" si="341"/>
        <v>1.559658717706504</v>
      </c>
      <c r="AK629" s="18">
        <f t="shared" ca="1" si="341"/>
        <v>1.521618261177077</v>
      </c>
      <c r="AL629" s="18">
        <f t="shared" ca="1" si="341"/>
        <v>1.4845056206605631</v>
      </c>
      <c r="AM629" s="18">
        <f t="shared" ca="1" si="341"/>
        <v>1.4482981664981105</v>
      </c>
      <c r="AN629" s="18">
        <f t="shared" ca="1" si="341"/>
        <v>1.4129738209737661</v>
      </c>
      <c r="AO629" s="18">
        <f t="shared" ca="1" si="342"/>
        <v>1.3785110448524549</v>
      </c>
      <c r="AP629" s="18">
        <f t="shared" ca="1" si="342"/>
        <v>1.3448888242462975</v>
      </c>
      <c r="AQ629" s="18">
        <f t="shared" ca="1" si="342"/>
        <v>1.312086657801266</v>
      </c>
      <c r="AR629" s="18">
        <f t="shared" ca="1" si="342"/>
        <v>1.2800845441963571</v>
      </c>
      <c r="AS629" s="18">
        <f t="shared" ca="1" si="342"/>
        <v>1.2488629699476654</v>
      </c>
      <c r="AT629" s="18">
        <f t="shared" ca="1" si="342"/>
        <v>1.2184028975099177</v>
      </c>
      <c r="AU629" s="18">
        <f t="shared" ca="1" si="342"/>
        <v>1.1886857536682125</v>
      </c>
      <c r="AV629" s="18">
        <f t="shared" ca="1" si="342"/>
        <v>1.1596934182128902</v>
      </c>
      <c r="AW629" s="18">
        <f t="shared" ca="1" si="342"/>
        <v>1.1314082128906247</v>
      </c>
      <c r="AX629" s="18">
        <f t="shared" ca="1" si="342"/>
        <v>1.1038128906249998</v>
      </c>
      <c r="AY629" s="18">
        <f t="shared" ca="1" si="343"/>
        <v>1.0768906249999999</v>
      </c>
      <c r="AZ629" s="18">
        <f t="shared" ca="1" si="343"/>
        <v>1.0506249999999999</v>
      </c>
      <c r="BA629" s="18">
        <f t="shared" ca="1" si="343"/>
        <v>1.0249999999999999</v>
      </c>
      <c r="BB629" s="18">
        <f t="shared" ca="1" si="343"/>
        <v>1</v>
      </c>
      <c r="BC629" s="18">
        <f t="shared" ca="1" si="343"/>
        <v>0</v>
      </c>
      <c r="BD629" s="18">
        <f t="shared" ca="1" si="343"/>
        <v>0</v>
      </c>
      <c r="BE629" s="18">
        <f t="shared" ca="1" si="343"/>
        <v>0</v>
      </c>
      <c r="BF629" s="18">
        <f t="shared" ca="1" si="343"/>
        <v>0</v>
      </c>
      <c r="BG629" s="18">
        <f t="shared" ca="1" si="343"/>
        <v>0</v>
      </c>
      <c r="BH629" s="18">
        <f t="shared" ca="1" si="343"/>
        <v>0</v>
      </c>
    </row>
    <row r="630" spans="8:60" x14ac:dyDescent="0.35">
      <c r="H630" s="2" t="str">
        <f t="shared" si="326"/>
        <v>PPA_2.5</v>
      </c>
      <c r="I630">
        <f t="shared" si="327"/>
        <v>12</v>
      </c>
      <c r="J630">
        <f t="shared" si="328"/>
        <v>44</v>
      </c>
      <c r="K630" s="18">
        <f t="shared" ca="1" si="339"/>
        <v>2.9638080769658868</v>
      </c>
      <c r="L630" s="18">
        <f t="shared" ca="1" si="339"/>
        <v>2.8915200750886707</v>
      </c>
      <c r="M630" s="18">
        <f t="shared" ca="1" si="339"/>
        <v>2.8209951952084591</v>
      </c>
      <c r="N630" s="18">
        <f t="shared" ca="1" si="339"/>
        <v>2.7521904343497163</v>
      </c>
      <c r="O630" s="18">
        <f t="shared" ca="1" si="339"/>
        <v>2.6850638383899672</v>
      </c>
      <c r="P630" s="18">
        <f t="shared" ca="1" si="339"/>
        <v>2.6195744764780171</v>
      </c>
      <c r="Q630" s="18">
        <f t="shared" ca="1" si="339"/>
        <v>2.555682416076114</v>
      </c>
      <c r="R630" s="18">
        <f t="shared" ca="1" si="339"/>
        <v>2.4933486986108435</v>
      </c>
      <c r="S630" s="18">
        <f t="shared" ca="1" si="339"/>
        <v>2.4325353157178964</v>
      </c>
      <c r="T630" s="18">
        <f t="shared" ca="1" si="339"/>
        <v>2.3732051860662402</v>
      </c>
      <c r="U630" s="18">
        <f t="shared" ca="1" si="340"/>
        <v>2.3153221327475517</v>
      </c>
      <c r="V630" s="18">
        <f t="shared" ca="1" si="340"/>
        <v>2.2588508612171236</v>
      </c>
      <c r="W630" s="18">
        <f t="shared" ca="1" si="340"/>
        <v>2.2037569377728037</v>
      </c>
      <c r="X630" s="18">
        <f t="shared" ca="1" si="340"/>
        <v>2.1500067685588333</v>
      </c>
      <c r="Y630" s="18">
        <f t="shared" ca="1" si="340"/>
        <v>2.097567579081788</v>
      </c>
      <c r="Z630" s="18">
        <f t="shared" ca="1" si="340"/>
        <v>2.0464073942261352</v>
      </c>
      <c r="AA630" s="18">
        <f t="shared" ca="1" si="340"/>
        <v>1.9964950187572048</v>
      </c>
      <c r="AB630" s="18">
        <f t="shared" ca="1" si="340"/>
        <v>1.9478000182997122</v>
      </c>
      <c r="AC630" s="18">
        <f t="shared" ca="1" si="340"/>
        <v>1.9002927007802071</v>
      </c>
      <c r="AD630" s="18">
        <f t="shared" ca="1" si="340"/>
        <v>1.8539440983221533</v>
      </c>
      <c r="AE630" s="18">
        <f t="shared" ca="1" si="341"/>
        <v>1.8087259495825889</v>
      </c>
      <c r="AF630" s="18">
        <f t="shared" ca="1" si="341"/>
        <v>1.7646106825195991</v>
      </c>
      <c r="AG630" s="18">
        <f t="shared" ca="1" si="341"/>
        <v>1.7215713975800966</v>
      </c>
      <c r="AH630" s="18">
        <f t="shared" ca="1" si="341"/>
        <v>1.6795818512976552</v>
      </c>
      <c r="AI630" s="18">
        <f t="shared" ca="1" si="341"/>
        <v>1.6386164402903955</v>
      </c>
      <c r="AJ630" s="18">
        <f t="shared" ca="1" si="341"/>
        <v>1.5986501856491666</v>
      </c>
      <c r="AK630" s="18">
        <f t="shared" ca="1" si="341"/>
        <v>1.559658717706504</v>
      </c>
      <c r="AL630" s="18">
        <f t="shared" ca="1" si="341"/>
        <v>1.521618261177077</v>
      </c>
      <c r="AM630" s="18">
        <f t="shared" ca="1" si="341"/>
        <v>1.4845056206605631</v>
      </c>
      <c r="AN630" s="18">
        <f t="shared" ca="1" si="341"/>
        <v>1.4482981664981105</v>
      </c>
      <c r="AO630" s="18">
        <f t="shared" ca="1" si="342"/>
        <v>1.4129738209737661</v>
      </c>
      <c r="AP630" s="18">
        <f t="shared" ca="1" si="342"/>
        <v>1.3785110448524549</v>
      </c>
      <c r="AQ630" s="18">
        <f t="shared" ca="1" si="342"/>
        <v>1.3448888242462975</v>
      </c>
      <c r="AR630" s="18">
        <f t="shared" ca="1" si="342"/>
        <v>1.312086657801266</v>
      </c>
      <c r="AS630" s="18">
        <f t="shared" ca="1" si="342"/>
        <v>1.2800845441963571</v>
      </c>
      <c r="AT630" s="18">
        <f t="shared" ca="1" si="342"/>
        <v>1.2488629699476654</v>
      </c>
      <c r="AU630" s="18">
        <f t="shared" ca="1" si="342"/>
        <v>1.2184028975099177</v>
      </c>
      <c r="AV630" s="18">
        <f t="shared" ca="1" si="342"/>
        <v>1.1886857536682125</v>
      </c>
      <c r="AW630" s="18">
        <f t="shared" ca="1" si="342"/>
        <v>1.1596934182128902</v>
      </c>
      <c r="AX630" s="18">
        <f t="shared" ca="1" si="342"/>
        <v>1.1314082128906247</v>
      </c>
      <c r="AY630" s="18">
        <f t="shared" ca="1" si="343"/>
        <v>1.1038128906249998</v>
      </c>
      <c r="AZ630" s="18">
        <f t="shared" ca="1" si="343"/>
        <v>1.0768906249999999</v>
      </c>
      <c r="BA630" s="18">
        <f t="shared" ca="1" si="343"/>
        <v>1.0506249999999999</v>
      </c>
      <c r="BB630" s="18">
        <f t="shared" ca="1" si="343"/>
        <v>1.0249999999999999</v>
      </c>
      <c r="BC630" s="18">
        <f t="shared" ca="1" si="343"/>
        <v>1</v>
      </c>
      <c r="BD630" s="18">
        <f t="shared" ca="1" si="343"/>
        <v>0</v>
      </c>
      <c r="BE630" s="18">
        <f t="shared" ca="1" si="343"/>
        <v>0</v>
      </c>
      <c r="BF630" s="18">
        <f t="shared" ca="1" si="343"/>
        <v>0</v>
      </c>
      <c r="BG630" s="18">
        <f t="shared" ca="1" si="343"/>
        <v>0</v>
      </c>
      <c r="BH630" s="18">
        <f t="shared" ca="1" si="343"/>
        <v>0</v>
      </c>
    </row>
    <row r="631" spans="8:60" x14ac:dyDescent="0.35">
      <c r="H631" s="2" t="str">
        <f t="shared" si="326"/>
        <v>PPA_2.5</v>
      </c>
      <c r="I631">
        <f t="shared" si="327"/>
        <v>12</v>
      </c>
      <c r="J631">
        <f t="shared" si="328"/>
        <v>45</v>
      </c>
      <c r="K631" s="18">
        <f t="shared" ca="1" si="339"/>
        <v>3.0379032788900342</v>
      </c>
      <c r="L631" s="18">
        <f t="shared" ca="1" si="339"/>
        <v>2.9638080769658868</v>
      </c>
      <c r="M631" s="18">
        <f t="shared" ca="1" si="339"/>
        <v>2.8915200750886707</v>
      </c>
      <c r="N631" s="18">
        <f t="shared" ca="1" si="339"/>
        <v>2.8209951952084591</v>
      </c>
      <c r="O631" s="18">
        <f t="shared" ca="1" si="339"/>
        <v>2.7521904343497163</v>
      </c>
      <c r="P631" s="18">
        <f t="shared" ca="1" si="339"/>
        <v>2.6850638383899672</v>
      </c>
      <c r="Q631" s="18">
        <f t="shared" ca="1" si="339"/>
        <v>2.6195744764780171</v>
      </c>
      <c r="R631" s="18">
        <f t="shared" ca="1" si="339"/>
        <v>2.555682416076114</v>
      </c>
      <c r="S631" s="18">
        <f t="shared" ca="1" si="339"/>
        <v>2.4933486986108435</v>
      </c>
      <c r="T631" s="18">
        <f t="shared" ca="1" si="339"/>
        <v>2.4325353157178964</v>
      </c>
      <c r="U631" s="18">
        <f t="shared" ca="1" si="340"/>
        <v>2.3732051860662402</v>
      </c>
      <c r="V631" s="18">
        <f t="shared" ca="1" si="340"/>
        <v>2.3153221327475517</v>
      </c>
      <c r="W631" s="18">
        <f t="shared" ca="1" si="340"/>
        <v>2.2588508612171236</v>
      </c>
      <c r="X631" s="18">
        <f t="shared" ca="1" si="340"/>
        <v>2.2037569377728037</v>
      </c>
      <c r="Y631" s="18">
        <f t="shared" ca="1" si="340"/>
        <v>2.1500067685588333</v>
      </c>
      <c r="Z631" s="18">
        <f t="shared" ca="1" si="340"/>
        <v>2.097567579081788</v>
      </c>
      <c r="AA631" s="18">
        <f t="shared" ca="1" si="340"/>
        <v>2.0464073942261352</v>
      </c>
      <c r="AB631" s="18">
        <f t="shared" ca="1" si="340"/>
        <v>1.9964950187572048</v>
      </c>
      <c r="AC631" s="18">
        <f t="shared" ca="1" si="340"/>
        <v>1.9478000182997122</v>
      </c>
      <c r="AD631" s="18">
        <f t="shared" ca="1" si="340"/>
        <v>1.9002927007802071</v>
      </c>
      <c r="AE631" s="18">
        <f t="shared" ca="1" si="341"/>
        <v>1.8539440983221533</v>
      </c>
      <c r="AF631" s="18">
        <f t="shared" ca="1" si="341"/>
        <v>1.8087259495825889</v>
      </c>
      <c r="AG631" s="18">
        <f t="shared" ca="1" si="341"/>
        <v>1.7646106825195991</v>
      </c>
      <c r="AH631" s="18">
        <f t="shared" ca="1" si="341"/>
        <v>1.7215713975800966</v>
      </c>
      <c r="AI631" s="18">
        <f t="shared" ca="1" si="341"/>
        <v>1.6795818512976552</v>
      </c>
      <c r="AJ631" s="18">
        <f t="shared" ca="1" si="341"/>
        <v>1.6386164402903955</v>
      </c>
      <c r="AK631" s="18">
        <f t="shared" ca="1" si="341"/>
        <v>1.5986501856491666</v>
      </c>
      <c r="AL631" s="18">
        <f t="shared" ca="1" si="341"/>
        <v>1.559658717706504</v>
      </c>
      <c r="AM631" s="18">
        <f t="shared" ca="1" si="341"/>
        <v>1.521618261177077</v>
      </c>
      <c r="AN631" s="18">
        <f t="shared" ca="1" si="341"/>
        <v>1.4845056206605631</v>
      </c>
      <c r="AO631" s="18">
        <f t="shared" ca="1" si="342"/>
        <v>1.4482981664981105</v>
      </c>
      <c r="AP631" s="18">
        <f t="shared" ca="1" si="342"/>
        <v>1.4129738209737661</v>
      </c>
      <c r="AQ631" s="18">
        <f t="shared" ca="1" si="342"/>
        <v>1.3785110448524549</v>
      </c>
      <c r="AR631" s="18">
        <f t="shared" ca="1" si="342"/>
        <v>1.3448888242462975</v>
      </c>
      <c r="AS631" s="18">
        <f t="shared" ca="1" si="342"/>
        <v>1.312086657801266</v>
      </c>
      <c r="AT631" s="18">
        <f t="shared" ca="1" si="342"/>
        <v>1.2800845441963571</v>
      </c>
      <c r="AU631" s="18">
        <f t="shared" ca="1" si="342"/>
        <v>1.2488629699476654</v>
      </c>
      <c r="AV631" s="18">
        <f t="shared" ca="1" si="342"/>
        <v>1.2184028975099177</v>
      </c>
      <c r="AW631" s="18">
        <f t="shared" ca="1" si="342"/>
        <v>1.1886857536682125</v>
      </c>
      <c r="AX631" s="18">
        <f t="shared" ca="1" si="342"/>
        <v>1.1596934182128902</v>
      </c>
      <c r="AY631" s="18">
        <f t="shared" ca="1" si="343"/>
        <v>1.1314082128906247</v>
      </c>
      <c r="AZ631" s="18">
        <f t="shared" ca="1" si="343"/>
        <v>1.1038128906249998</v>
      </c>
      <c r="BA631" s="18">
        <f t="shared" ca="1" si="343"/>
        <v>1.0768906249999999</v>
      </c>
      <c r="BB631" s="18">
        <f t="shared" ca="1" si="343"/>
        <v>1.0506249999999999</v>
      </c>
      <c r="BC631" s="18">
        <f t="shared" ca="1" si="343"/>
        <v>1.0249999999999999</v>
      </c>
      <c r="BD631" s="18">
        <f t="shared" ca="1" si="343"/>
        <v>1</v>
      </c>
      <c r="BE631" s="18">
        <f t="shared" ca="1" si="343"/>
        <v>0</v>
      </c>
      <c r="BF631" s="18">
        <f t="shared" ca="1" si="343"/>
        <v>0</v>
      </c>
      <c r="BG631" s="18">
        <f t="shared" ca="1" si="343"/>
        <v>0</v>
      </c>
      <c r="BH631" s="18">
        <f t="shared" ca="1" si="343"/>
        <v>0</v>
      </c>
    </row>
    <row r="632" spans="8:60" x14ac:dyDescent="0.35">
      <c r="H632" s="2" t="str">
        <f t="shared" si="326"/>
        <v>PPA_2.5</v>
      </c>
      <c r="I632">
        <f t="shared" si="327"/>
        <v>12</v>
      </c>
      <c r="J632">
        <f t="shared" si="328"/>
        <v>46</v>
      </c>
      <c r="K632" s="18">
        <f t="shared" ca="1" si="339"/>
        <v>3.1138508608622844</v>
      </c>
      <c r="L632" s="18">
        <f t="shared" ca="1" si="339"/>
        <v>3.0379032788900342</v>
      </c>
      <c r="M632" s="18">
        <f t="shared" ca="1" si="339"/>
        <v>2.9638080769658868</v>
      </c>
      <c r="N632" s="18">
        <f t="shared" ca="1" si="339"/>
        <v>2.8915200750886707</v>
      </c>
      <c r="O632" s="18">
        <f t="shared" ca="1" si="339"/>
        <v>2.8209951952084591</v>
      </c>
      <c r="P632" s="18">
        <f t="shared" ca="1" si="339"/>
        <v>2.7521904343497163</v>
      </c>
      <c r="Q632" s="18">
        <f t="shared" ca="1" si="339"/>
        <v>2.6850638383899672</v>
      </c>
      <c r="R632" s="18">
        <f t="shared" ca="1" si="339"/>
        <v>2.6195744764780171</v>
      </c>
      <c r="S632" s="18">
        <f t="shared" ca="1" si="339"/>
        <v>2.555682416076114</v>
      </c>
      <c r="T632" s="18">
        <f t="shared" ca="1" si="339"/>
        <v>2.4933486986108435</v>
      </c>
      <c r="U632" s="18">
        <f t="shared" ca="1" si="340"/>
        <v>2.4325353157178964</v>
      </c>
      <c r="V632" s="18">
        <f t="shared" ca="1" si="340"/>
        <v>2.3732051860662402</v>
      </c>
      <c r="W632" s="18">
        <f t="shared" ca="1" si="340"/>
        <v>2.3153221327475517</v>
      </c>
      <c r="X632" s="18">
        <f t="shared" ca="1" si="340"/>
        <v>2.2588508612171236</v>
      </c>
      <c r="Y632" s="18">
        <f t="shared" ca="1" si="340"/>
        <v>2.2037569377728037</v>
      </c>
      <c r="Z632" s="18">
        <f t="shared" ca="1" si="340"/>
        <v>2.1500067685588333</v>
      </c>
      <c r="AA632" s="18">
        <f t="shared" ca="1" si="340"/>
        <v>2.097567579081788</v>
      </c>
      <c r="AB632" s="18">
        <f t="shared" ca="1" si="340"/>
        <v>2.0464073942261352</v>
      </c>
      <c r="AC632" s="18">
        <f t="shared" ca="1" si="340"/>
        <v>1.9964950187572048</v>
      </c>
      <c r="AD632" s="18">
        <f t="shared" ca="1" si="340"/>
        <v>1.9478000182997122</v>
      </c>
      <c r="AE632" s="18">
        <f t="shared" ca="1" si="341"/>
        <v>1.9002927007802071</v>
      </c>
      <c r="AF632" s="18">
        <f t="shared" ca="1" si="341"/>
        <v>1.8539440983221533</v>
      </c>
      <c r="AG632" s="18">
        <f t="shared" ca="1" si="341"/>
        <v>1.8087259495825889</v>
      </c>
      <c r="AH632" s="18">
        <f t="shared" ca="1" si="341"/>
        <v>1.7646106825195991</v>
      </c>
      <c r="AI632" s="18">
        <f t="shared" ca="1" si="341"/>
        <v>1.7215713975800966</v>
      </c>
      <c r="AJ632" s="18">
        <f t="shared" ca="1" si="341"/>
        <v>1.6795818512976552</v>
      </c>
      <c r="AK632" s="18">
        <f t="shared" ca="1" si="341"/>
        <v>1.6386164402903955</v>
      </c>
      <c r="AL632" s="18">
        <f t="shared" ca="1" si="341"/>
        <v>1.5986501856491666</v>
      </c>
      <c r="AM632" s="18">
        <f t="shared" ca="1" si="341"/>
        <v>1.559658717706504</v>
      </c>
      <c r="AN632" s="18">
        <f t="shared" ca="1" si="341"/>
        <v>1.521618261177077</v>
      </c>
      <c r="AO632" s="18">
        <f t="shared" ca="1" si="342"/>
        <v>1.4845056206605631</v>
      </c>
      <c r="AP632" s="18">
        <f t="shared" ca="1" si="342"/>
        <v>1.4482981664981105</v>
      </c>
      <c r="AQ632" s="18">
        <f t="shared" ca="1" si="342"/>
        <v>1.4129738209737661</v>
      </c>
      <c r="AR632" s="18">
        <f t="shared" ca="1" si="342"/>
        <v>1.3785110448524549</v>
      </c>
      <c r="AS632" s="18">
        <f t="shared" ca="1" si="342"/>
        <v>1.3448888242462975</v>
      </c>
      <c r="AT632" s="18">
        <f t="shared" ca="1" si="342"/>
        <v>1.312086657801266</v>
      </c>
      <c r="AU632" s="18">
        <f t="shared" ca="1" si="342"/>
        <v>1.2800845441963571</v>
      </c>
      <c r="AV632" s="18">
        <f t="shared" ca="1" si="342"/>
        <v>1.2488629699476654</v>
      </c>
      <c r="AW632" s="18">
        <f t="shared" ca="1" si="342"/>
        <v>1.2184028975099177</v>
      </c>
      <c r="AX632" s="18">
        <f t="shared" ca="1" si="342"/>
        <v>1.1886857536682125</v>
      </c>
      <c r="AY632" s="18">
        <f t="shared" ca="1" si="343"/>
        <v>1.1596934182128902</v>
      </c>
      <c r="AZ632" s="18">
        <f t="shared" ca="1" si="343"/>
        <v>1.1314082128906247</v>
      </c>
      <c r="BA632" s="18">
        <f t="shared" ca="1" si="343"/>
        <v>1.1038128906249998</v>
      </c>
      <c r="BB632" s="18">
        <f t="shared" ca="1" si="343"/>
        <v>1.0768906249999999</v>
      </c>
      <c r="BC632" s="18">
        <f t="shared" ca="1" si="343"/>
        <v>1.0506249999999999</v>
      </c>
      <c r="BD632" s="18">
        <f t="shared" ca="1" si="343"/>
        <v>1.0249999999999999</v>
      </c>
      <c r="BE632" s="18">
        <f t="shared" ca="1" si="343"/>
        <v>1</v>
      </c>
      <c r="BF632" s="18">
        <f t="shared" ca="1" si="343"/>
        <v>0</v>
      </c>
      <c r="BG632" s="18">
        <f t="shared" ca="1" si="343"/>
        <v>0</v>
      </c>
      <c r="BH632" s="18">
        <f t="shared" ca="1" si="343"/>
        <v>0</v>
      </c>
    </row>
    <row r="633" spans="8:60" x14ac:dyDescent="0.35">
      <c r="H633" s="2" t="str">
        <f t="shared" si="326"/>
        <v>PPA_2.5</v>
      </c>
      <c r="I633">
        <f t="shared" si="327"/>
        <v>12</v>
      </c>
      <c r="J633">
        <f t="shared" si="328"/>
        <v>47</v>
      </c>
      <c r="K633" s="18">
        <f t="shared" ca="1" si="339"/>
        <v>3.1916971323838421</v>
      </c>
      <c r="L633" s="18">
        <f t="shared" ca="1" si="339"/>
        <v>3.1138508608622844</v>
      </c>
      <c r="M633" s="18">
        <f t="shared" ca="1" si="339"/>
        <v>3.0379032788900342</v>
      </c>
      <c r="N633" s="18">
        <f t="shared" ca="1" si="339"/>
        <v>2.9638080769658868</v>
      </c>
      <c r="O633" s="18">
        <f t="shared" ca="1" si="339"/>
        <v>2.8915200750886707</v>
      </c>
      <c r="P633" s="18">
        <f t="shared" ca="1" si="339"/>
        <v>2.8209951952084591</v>
      </c>
      <c r="Q633" s="18">
        <f t="shared" ca="1" si="339"/>
        <v>2.7521904343497163</v>
      </c>
      <c r="R633" s="18">
        <f t="shared" ca="1" si="339"/>
        <v>2.6850638383899672</v>
      </c>
      <c r="S633" s="18">
        <f t="shared" ca="1" si="339"/>
        <v>2.6195744764780171</v>
      </c>
      <c r="T633" s="18">
        <f t="shared" ca="1" si="339"/>
        <v>2.555682416076114</v>
      </c>
      <c r="U633" s="18">
        <f t="shared" ca="1" si="340"/>
        <v>2.4933486986108435</v>
      </c>
      <c r="V633" s="18">
        <f t="shared" ca="1" si="340"/>
        <v>2.4325353157178964</v>
      </c>
      <c r="W633" s="18">
        <f t="shared" ca="1" si="340"/>
        <v>2.3732051860662402</v>
      </c>
      <c r="X633" s="18">
        <f t="shared" ca="1" si="340"/>
        <v>2.3153221327475517</v>
      </c>
      <c r="Y633" s="18">
        <f t="shared" ca="1" si="340"/>
        <v>2.2588508612171236</v>
      </c>
      <c r="Z633" s="18">
        <f t="shared" ca="1" si="340"/>
        <v>2.2037569377728037</v>
      </c>
      <c r="AA633" s="18">
        <f t="shared" ca="1" si="340"/>
        <v>2.1500067685588333</v>
      </c>
      <c r="AB633" s="18">
        <f t="shared" ca="1" si="340"/>
        <v>2.097567579081788</v>
      </c>
      <c r="AC633" s="18">
        <f t="shared" ca="1" si="340"/>
        <v>2.0464073942261352</v>
      </c>
      <c r="AD633" s="18">
        <f t="shared" ca="1" si="340"/>
        <v>1.9964950187572048</v>
      </c>
      <c r="AE633" s="18">
        <f t="shared" ca="1" si="341"/>
        <v>1.9478000182997122</v>
      </c>
      <c r="AF633" s="18">
        <f t="shared" ca="1" si="341"/>
        <v>1.9002927007802071</v>
      </c>
      <c r="AG633" s="18">
        <f t="shared" ca="1" si="341"/>
        <v>1.8539440983221533</v>
      </c>
      <c r="AH633" s="18">
        <f t="shared" ca="1" si="341"/>
        <v>1.8087259495825889</v>
      </c>
      <c r="AI633" s="18">
        <f t="shared" ca="1" si="341"/>
        <v>1.7646106825195991</v>
      </c>
      <c r="AJ633" s="18">
        <f t="shared" ca="1" si="341"/>
        <v>1.7215713975800966</v>
      </c>
      <c r="AK633" s="18">
        <f t="shared" ca="1" si="341"/>
        <v>1.6795818512976552</v>
      </c>
      <c r="AL633" s="18">
        <f t="shared" ca="1" si="341"/>
        <v>1.6386164402903955</v>
      </c>
      <c r="AM633" s="18">
        <f t="shared" ca="1" si="341"/>
        <v>1.5986501856491666</v>
      </c>
      <c r="AN633" s="18">
        <f t="shared" ca="1" si="341"/>
        <v>1.559658717706504</v>
      </c>
      <c r="AO633" s="18">
        <f t="shared" ca="1" si="342"/>
        <v>1.521618261177077</v>
      </c>
      <c r="AP633" s="18">
        <f t="shared" ca="1" si="342"/>
        <v>1.4845056206605631</v>
      </c>
      <c r="AQ633" s="18">
        <f t="shared" ca="1" si="342"/>
        <v>1.4482981664981105</v>
      </c>
      <c r="AR633" s="18">
        <f t="shared" ca="1" si="342"/>
        <v>1.4129738209737661</v>
      </c>
      <c r="AS633" s="18">
        <f t="shared" ca="1" si="342"/>
        <v>1.3785110448524549</v>
      </c>
      <c r="AT633" s="18">
        <f t="shared" ca="1" si="342"/>
        <v>1.3448888242462975</v>
      </c>
      <c r="AU633" s="18">
        <f t="shared" ca="1" si="342"/>
        <v>1.312086657801266</v>
      </c>
      <c r="AV633" s="18">
        <f t="shared" ca="1" si="342"/>
        <v>1.2800845441963571</v>
      </c>
      <c r="AW633" s="18">
        <f t="shared" ca="1" si="342"/>
        <v>1.2488629699476654</v>
      </c>
      <c r="AX633" s="18">
        <f t="shared" ca="1" si="342"/>
        <v>1.2184028975099177</v>
      </c>
      <c r="AY633" s="18">
        <f t="shared" ca="1" si="343"/>
        <v>1.1886857536682125</v>
      </c>
      <c r="AZ633" s="18">
        <f t="shared" ca="1" si="343"/>
        <v>1.1596934182128902</v>
      </c>
      <c r="BA633" s="18">
        <f t="shared" ca="1" si="343"/>
        <v>1.1314082128906247</v>
      </c>
      <c r="BB633" s="18">
        <f t="shared" ca="1" si="343"/>
        <v>1.1038128906249998</v>
      </c>
      <c r="BC633" s="18">
        <f t="shared" ca="1" si="343"/>
        <v>1.0768906249999999</v>
      </c>
      <c r="BD633" s="18">
        <f t="shared" ca="1" si="343"/>
        <v>1.0506249999999999</v>
      </c>
      <c r="BE633" s="18">
        <f t="shared" ca="1" si="343"/>
        <v>1.0249999999999999</v>
      </c>
      <c r="BF633" s="18">
        <f t="shared" ca="1" si="343"/>
        <v>1</v>
      </c>
      <c r="BG633" s="18">
        <f t="shared" ca="1" si="343"/>
        <v>0</v>
      </c>
      <c r="BH633" s="18">
        <f t="shared" ca="1" si="343"/>
        <v>0</v>
      </c>
    </row>
    <row r="634" spans="8:60" x14ac:dyDescent="0.35">
      <c r="H634" s="2" t="str">
        <f t="shared" si="326"/>
        <v>PPA_2.5</v>
      </c>
      <c r="I634">
        <f t="shared" si="327"/>
        <v>12</v>
      </c>
      <c r="J634">
        <f t="shared" si="328"/>
        <v>48</v>
      </c>
      <c r="K634" s="18">
        <f t="shared" ca="1" si="339"/>
        <v>3.2714895606934378</v>
      </c>
      <c r="L634" s="18">
        <f t="shared" ca="1" si="339"/>
        <v>3.1916971323838421</v>
      </c>
      <c r="M634" s="18">
        <f t="shared" ca="1" si="339"/>
        <v>3.1138508608622844</v>
      </c>
      <c r="N634" s="18">
        <f t="shared" ca="1" si="339"/>
        <v>3.0379032788900342</v>
      </c>
      <c r="O634" s="18">
        <f t="shared" ca="1" si="339"/>
        <v>2.9638080769658868</v>
      </c>
      <c r="P634" s="18">
        <f t="shared" ca="1" si="339"/>
        <v>2.8915200750886707</v>
      </c>
      <c r="Q634" s="18">
        <f t="shared" ca="1" si="339"/>
        <v>2.8209951952084591</v>
      </c>
      <c r="R634" s="18">
        <f t="shared" ca="1" si="339"/>
        <v>2.7521904343497163</v>
      </c>
      <c r="S634" s="18">
        <f t="shared" ca="1" si="339"/>
        <v>2.6850638383899672</v>
      </c>
      <c r="T634" s="18">
        <f t="shared" ca="1" si="339"/>
        <v>2.6195744764780171</v>
      </c>
      <c r="U634" s="18">
        <f t="shared" ca="1" si="340"/>
        <v>2.555682416076114</v>
      </c>
      <c r="V634" s="18">
        <f t="shared" ca="1" si="340"/>
        <v>2.4933486986108435</v>
      </c>
      <c r="W634" s="18">
        <f t="shared" ca="1" si="340"/>
        <v>2.4325353157178964</v>
      </c>
      <c r="X634" s="18">
        <f t="shared" ca="1" si="340"/>
        <v>2.3732051860662402</v>
      </c>
      <c r="Y634" s="18">
        <f t="shared" ca="1" si="340"/>
        <v>2.3153221327475517</v>
      </c>
      <c r="Z634" s="18">
        <f t="shared" ca="1" si="340"/>
        <v>2.2588508612171236</v>
      </c>
      <c r="AA634" s="18">
        <f t="shared" ca="1" si="340"/>
        <v>2.2037569377728037</v>
      </c>
      <c r="AB634" s="18">
        <f t="shared" ca="1" si="340"/>
        <v>2.1500067685588333</v>
      </c>
      <c r="AC634" s="18">
        <f t="shared" ca="1" si="340"/>
        <v>2.097567579081788</v>
      </c>
      <c r="AD634" s="18">
        <f t="shared" ca="1" si="340"/>
        <v>2.0464073942261352</v>
      </c>
      <c r="AE634" s="18">
        <f t="shared" ca="1" si="341"/>
        <v>1.9964950187572048</v>
      </c>
      <c r="AF634" s="18">
        <f t="shared" ca="1" si="341"/>
        <v>1.9478000182997122</v>
      </c>
      <c r="AG634" s="18">
        <f t="shared" ca="1" si="341"/>
        <v>1.9002927007802071</v>
      </c>
      <c r="AH634" s="18">
        <f t="shared" ca="1" si="341"/>
        <v>1.8539440983221533</v>
      </c>
      <c r="AI634" s="18">
        <f t="shared" ca="1" si="341"/>
        <v>1.8087259495825889</v>
      </c>
      <c r="AJ634" s="18">
        <f t="shared" ca="1" si="341"/>
        <v>1.7646106825195991</v>
      </c>
      <c r="AK634" s="18">
        <f t="shared" ca="1" si="341"/>
        <v>1.7215713975800966</v>
      </c>
      <c r="AL634" s="18">
        <f t="shared" ca="1" si="341"/>
        <v>1.6795818512976552</v>
      </c>
      <c r="AM634" s="18">
        <f t="shared" ca="1" si="341"/>
        <v>1.6386164402903955</v>
      </c>
      <c r="AN634" s="18">
        <f t="shared" ca="1" si="341"/>
        <v>1.5986501856491666</v>
      </c>
      <c r="AO634" s="18">
        <f t="shared" ca="1" si="342"/>
        <v>1.559658717706504</v>
      </c>
      <c r="AP634" s="18">
        <f t="shared" ca="1" si="342"/>
        <v>1.521618261177077</v>
      </c>
      <c r="AQ634" s="18">
        <f t="shared" ca="1" si="342"/>
        <v>1.4845056206605631</v>
      </c>
      <c r="AR634" s="18">
        <f t="shared" ca="1" si="342"/>
        <v>1.4482981664981105</v>
      </c>
      <c r="AS634" s="18">
        <f t="shared" ca="1" si="342"/>
        <v>1.4129738209737661</v>
      </c>
      <c r="AT634" s="18">
        <f t="shared" ca="1" si="342"/>
        <v>1.3785110448524549</v>
      </c>
      <c r="AU634" s="18">
        <f t="shared" ca="1" si="342"/>
        <v>1.3448888242462975</v>
      </c>
      <c r="AV634" s="18">
        <f t="shared" ca="1" si="342"/>
        <v>1.312086657801266</v>
      </c>
      <c r="AW634" s="18">
        <f t="shared" ca="1" si="342"/>
        <v>1.2800845441963571</v>
      </c>
      <c r="AX634" s="18">
        <f t="shared" ca="1" si="342"/>
        <v>1.2488629699476654</v>
      </c>
      <c r="AY634" s="18">
        <f t="shared" ca="1" si="343"/>
        <v>1.2184028975099177</v>
      </c>
      <c r="AZ634" s="18">
        <f t="shared" ca="1" si="343"/>
        <v>1.1886857536682125</v>
      </c>
      <c r="BA634" s="18">
        <f t="shared" ca="1" si="343"/>
        <v>1.1596934182128902</v>
      </c>
      <c r="BB634" s="18">
        <f t="shared" ca="1" si="343"/>
        <v>1.1314082128906247</v>
      </c>
      <c r="BC634" s="18">
        <f t="shared" ca="1" si="343"/>
        <v>1.1038128906249998</v>
      </c>
      <c r="BD634" s="18">
        <f t="shared" ca="1" si="343"/>
        <v>1.0768906249999999</v>
      </c>
      <c r="BE634" s="18">
        <f t="shared" ca="1" si="343"/>
        <v>1.0506249999999999</v>
      </c>
      <c r="BF634" s="18">
        <f t="shared" ca="1" si="343"/>
        <v>1.0249999999999999</v>
      </c>
      <c r="BG634" s="18">
        <f t="shared" ca="1" si="343"/>
        <v>1</v>
      </c>
      <c r="BH634" s="18">
        <f t="shared" ca="1" si="343"/>
        <v>0</v>
      </c>
    </row>
    <row r="635" spans="8:60" x14ac:dyDescent="0.35">
      <c r="H635" s="2" t="str">
        <f t="shared" si="326"/>
        <v>PPA_2.5</v>
      </c>
      <c r="I635">
        <f t="shared" si="327"/>
        <v>12</v>
      </c>
      <c r="J635">
        <f t="shared" si="328"/>
        <v>49</v>
      </c>
      <c r="K635" s="18">
        <f t="shared" ref="K635:T644" ca="1" si="344">IF(K$24&gt;$J635,0,OFFSET($K$2,$I635,$J635-K$24))</f>
        <v>3.3532767997107733</v>
      </c>
      <c r="L635" s="18">
        <f t="shared" ca="1" si="344"/>
        <v>3.2714895606934378</v>
      </c>
      <c r="M635" s="18">
        <f t="shared" ca="1" si="344"/>
        <v>3.1916971323838421</v>
      </c>
      <c r="N635" s="18">
        <f t="shared" ca="1" si="344"/>
        <v>3.1138508608622844</v>
      </c>
      <c r="O635" s="18">
        <f t="shared" ca="1" si="344"/>
        <v>3.0379032788900342</v>
      </c>
      <c r="P635" s="18">
        <f t="shared" ca="1" si="344"/>
        <v>2.9638080769658868</v>
      </c>
      <c r="Q635" s="18">
        <f t="shared" ca="1" si="344"/>
        <v>2.8915200750886707</v>
      </c>
      <c r="R635" s="18">
        <f t="shared" ca="1" si="344"/>
        <v>2.8209951952084591</v>
      </c>
      <c r="S635" s="18">
        <f t="shared" ca="1" si="344"/>
        <v>2.7521904343497163</v>
      </c>
      <c r="T635" s="18">
        <f t="shared" ca="1" si="344"/>
        <v>2.6850638383899672</v>
      </c>
      <c r="U635" s="18">
        <f t="shared" ref="U635:AD644" ca="1" si="345">IF(U$24&gt;$J635,0,OFFSET($K$2,$I635,$J635-U$24))</f>
        <v>2.6195744764780171</v>
      </c>
      <c r="V635" s="18">
        <f t="shared" ca="1" si="345"/>
        <v>2.555682416076114</v>
      </c>
      <c r="W635" s="18">
        <f t="shared" ca="1" si="345"/>
        <v>2.4933486986108435</v>
      </c>
      <c r="X635" s="18">
        <f t="shared" ca="1" si="345"/>
        <v>2.4325353157178964</v>
      </c>
      <c r="Y635" s="18">
        <f t="shared" ca="1" si="345"/>
        <v>2.3732051860662402</v>
      </c>
      <c r="Z635" s="18">
        <f t="shared" ca="1" si="345"/>
        <v>2.3153221327475517</v>
      </c>
      <c r="AA635" s="18">
        <f t="shared" ca="1" si="345"/>
        <v>2.2588508612171236</v>
      </c>
      <c r="AB635" s="18">
        <f t="shared" ca="1" si="345"/>
        <v>2.2037569377728037</v>
      </c>
      <c r="AC635" s="18">
        <f t="shared" ca="1" si="345"/>
        <v>2.1500067685588333</v>
      </c>
      <c r="AD635" s="18">
        <f t="shared" ca="1" si="345"/>
        <v>2.097567579081788</v>
      </c>
      <c r="AE635" s="18">
        <f t="shared" ref="AE635:AN644" ca="1" si="346">IF(AE$24&gt;$J635,0,OFFSET($K$2,$I635,$J635-AE$24))</f>
        <v>2.0464073942261352</v>
      </c>
      <c r="AF635" s="18">
        <f t="shared" ca="1" si="346"/>
        <v>1.9964950187572048</v>
      </c>
      <c r="AG635" s="18">
        <f t="shared" ca="1" si="346"/>
        <v>1.9478000182997122</v>
      </c>
      <c r="AH635" s="18">
        <f t="shared" ca="1" si="346"/>
        <v>1.9002927007802071</v>
      </c>
      <c r="AI635" s="18">
        <f t="shared" ca="1" si="346"/>
        <v>1.8539440983221533</v>
      </c>
      <c r="AJ635" s="18">
        <f t="shared" ca="1" si="346"/>
        <v>1.8087259495825889</v>
      </c>
      <c r="AK635" s="18">
        <f t="shared" ca="1" si="346"/>
        <v>1.7646106825195991</v>
      </c>
      <c r="AL635" s="18">
        <f t="shared" ca="1" si="346"/>
        <v>1.7215713975800966</v>
      </c>
      <c r="AM635" s="18">
        <f t="shared" ca="1" si="346"/>
        <v>1.6795818512976552</v>
      </c>
      <c r="AN635" s="18">
        <f t="shared" ca="1" si="346"/>
        <v>1.6386164402903955</v>
      </c>
      <c r="AO635" s="18">
        <f t="shared" ref="AO635:AX644" ca="1" si="347">IF(AO$24&gt;$J635,0,OFFSET($K$2,$I635,$J635-AO$24))</f>
        <v>1.5986501856491666</v>
      </c>
      <c r="AP635" s="18">
        <f t="shared" ca="1" si="347"/>
        <v>1.559658717706504</v>
      </c>
      <c r="AQ635" s="18">
        <f t="shared" ca="1" si="347"/>
        <v>1.521618261177077</v>
      </c>
      <c r="AR635" s="18">
        <f t="shared" ca="1" si="347"/>
        <v>1.4845056206605631</v>
      </c>
      <c r="AS635" s="18">
        <f t="shared" ca="1" si="347"/>
        <v>1.4482981664981105</v>
      </c>
      <c r="AT635" s="18">
        <f t="shared" ca="1" si="347"/>
        <v>1.4129738209737661</v>
      </c>
      <c r="AU635" s="18">
        <f t="shared" ca="1" si="347"/>
        <v>1.3785110448524549</v>
      </c>
      <c r="AV635" s="18">
        <f t="shared" ca="1" si="347"/>
        <v>1.3448888242462975</v>
      </c>
      <c r="AW635" s="18">
        <f t="shared" ca="1" si="347"/>
        <v>1.312086657801266</v>
      </c>
      <c r="AX635" s="18">
        <f t="shared" ca="1" si="347"/>
        <v>1.2800845441963571</v>
      </c>
      <c r="AY635" s="18">
        <f t="shared" ref="AY635:BH644" ca="1" si="348">IF(AY$24&gt;$J635,0,OFFSET($K$2,$I635,$J635-AY$24))</f>
        <v>1.2488629699476654</v>
      </c>
      <c r="AZ635" s="18">
        <f t="shared" ca="1" si="348"/>
        <v>1.2184028975099177</v>
      </c>
      <c r="BA635" s="18">
        <f t="shared" ca="1" si="348"/>
        <v>1.1886857536682125</v>
      </c>
      <c r="BB635" s="18">
        <f t="shared" ca="1" si="348"/>
        <v>1.1596934182128902</v>
      </c>
      <c r="BC635" s="18">
        <f t="shared" ca="1" si="348"/>
        <v>1.1314082128906247</v>
      </c>
      <c r="BD635" s="18">
        <f t="shared" ca="1" si="348"/>
        <v>1.1038128906249998</v>
      </c>
      <c r="BE635" s="18">
        <f t="shared" ca="1" si="348"/>
        <v>1.0768906249999999</v>
      </c>
      <c r="BF635" s="18">
        <f t="shared" ca="1" si="348"/>
        <v>1.0506249999999999</v>
      </c>
      <c r="BG635" s="18">
        <f t="shared" ca="1" si="348"/>
        <v>1.0249999999999999</v>
      </c>
      <c r="BH635" s="18">
        <f t="shared" ca="1" si="348"/>
        <v>1</v>
      </c>
    </row>
    <row r="636" spans="8:60" x14ac:dyDescent="0.35">
      <c r="H636" s="2" t="str">
        <f t="shared" si="326"/>
        <v>PPA_2.5</v>
      </c>
      <c r="I636">
        <f t="shared" si="327"/>
        <v>12</v>
      </c>
      <c r="J636">
        <f t="shared" si="328"/>
        <v>50</v>
      </c>
      <c r="K636" s="18">
        <f t="shared" ca="1" si="344"/>
        <v>3.4371087197035428</v>
      </c>
      <c r="L636" s="18">
        <f t="shared" ca="1" si="344"/>
        <v>3.3532767997107733</v>
      </c>
      <c r="M636" s="18">
        <f t="shared" ca="1" si="344"/>
        <v>3.2714895606934378</v>
      </c>
      <c r="N636" s="18">
        <f t="shared" ca="1" si="344"/>
        <v>3.1916971323838421</v>
      </c>
      <c r="O636" s="18">
        <f t="shared" ca="1" si="344"/>
        <v>3.1138508608622844</v>
      </c>
      <c r="P636" s="18">
        <f t="shared" ca="1" si="344"/>
        <v>3.0379032788900342</v>
      </c>
      <c r="Q636" s="18">
        <f t="shared" ca="1" si="344"/>
        <v>2.9638080769658868</v>
      </c>
      <c r="R636" s="18">
        <f t="shared" ca="1" si="344"/>
        <v>2.8915200750886707</v>
      </c>
      <c r="S636" s="18">
        <f t="shared" ca="1" si="344"/>
        <v>2.8209951952084591</v>
      </c>
      <c r="T636" s="18">
        <f t="shared" ca="1" si="344"/>
        <v>2.7521904343497163</v>
      </c>
      <c r="U636" s="18">
        <f t="shared" ca="1" si="345"/>
        <v>2.6850638383899672</v>
      </c>
      <c r="V636" s="18">
        <f t="shared" ca="1" si="345"/>
        <v>2.6195744764780171</v>
      </c>
      <c r="W636" s="18">
        <f t="shared" ca="1" si="345"/>
        <v>2.555682416076114</v>
      </c>
      <c r="X636" s="18">
        <f t="shared" ca="1" si="345"/>
        <v>2.4933486986108435</v>
      </c>
      <c r="Y636" s="18">
        <f t="shared" ca="1" si="345"/>
        <v>2.4325353157178964</v>
      </c>
      <c r="Z636" s="18">
        <f t="shared" ca="1" si="345"/>
        <v>2.3732051860662402</v>
      </c>
      <c r="AA636" s="18">
        <f t="shared" ca="1" si="345"/>
        <v>2.3153221327475517</v>
      </c>
      <c r="AB636" s="18">
        <f t="shared" ca="1" si="345"/>
        <v>2.2588508612171236</v>
      </c>
      <c r="AC636" s="18">
        <f t="shared" ca="1" si="345"/>
        <v>2.2037569377728037</v>
      </c>
      <c r="AD636" s="18">
        <f t="shared" ca="1" si="345"/>
        <v>2.1500067685588333</v>
      </c>
      <c r="AE636" s="18">
        <f t="shared" ca="1" si="346"/>
        <v>2.097567579081788</v>
      </c>
      <c r="AF636" s="18">
        <f t="shared" ca="1" si="346"/>
        <v>2.0464073942261352</v>
      </c>
      <c r="AG636" s="18">
        <f t="shared" ca="1" si="346"/>
        <v>1.9964950187572048</v>
      </c>
      <c r="AH636" s="18">
        <f t="shared" ca="1" si="346"/>
        <v>1.9478000182997122</v>
      </c>
      <c r="AI636" s="18">
        <f t="shared" ca="1" si="346"/>
        <v>1.9002927007802071</v>
      </c>
      <c r="AJ636" s="18">
        <f t="shared" ca="1" si="346"/>
        <v>1.8539440983221533</v>
      </c>
      <c r="AK636" s="18">
        <f t="shared" ca="1" si="346"/>
        <v>1.8087259495825889</v>
      </c>
      <c r="AL636" s="18">
        <f t="shared" ca="1" si="346"/>
        <v>1.7646106825195991</v>
      </c>
      <c r="AM636" s="18">
        <f t="shared" ca="1" si="346"/>
        <v>1.7215713975800966</v>
      </c>
      <c r="AN636" s="18">
        <f t="shared" ca="1" si="346"/>
        <v>1.6795818512976552</v>
      </c>
      <c r="AO636" s="18">
        <f t="shared" ca="1" si="347"/>
        <v>1.6386164402903955</v>
      </c>
      <c r="AP636" s="18">
        <f t="shared" ca="1" si="347"/>
        <v>1.5986501856491666</v>
      </c>
      <c r="AQ636" s="18">
        <f t="shared" ca="1" si="347"/>
        <v>1.559658717706504</v>
      </c>
      <c r="AR636" s="18">
        <f t="shared" ca="1" si="347"/>
        <v>1.521618261177077</v>
      </c>
      <c r="AS636" s="18">
        <f t="shared" ca="1" si="347"/>
        <v>1.4845056206605631</v>
      </c>
      <c r="AT636" s="18">
        <f t="shared" ca="1" si="347"/>
        <v>1.4482981664981105</v>
      </c>
      <c r="AU636" s="18">
        <f t="shared" ca="1" si="347"/>
        <v>1.4129738209737661</v>
      </c>
      <c r="AV636" s="18">
        <f t="shared" ca="1" si="347"/>
        <v>1.3785110448524549</v>
      </c>
      <c r="AW636" s="18">
        <f t="shared" ca="1" si="347"/>
        <v>1.3448888242462975</v>
      </c>
      <c r="AX636" s="18">
        <f t="shared" ca="1" si="347"/>
        <v>1.312086657801266</v>
      </c>
      <c r="AY636" s="18">
        <f t="shared" ca="1" si="348"/>
        <v>1.2800845441963571</v>
      </c>
      <c r="AZ636" s="18">
        <f t="shared" ca="1" si="348"/>
        <v>1.2488629699476654</v>
      </c>
      <c r="BA636" s="18">
        <f t="shared" ca="1" si="348"/>
        <v>1.2184028975099177</v>
      </c>
      <c r="BB636" s="18">
        <f t="shared" ca="1" si="348"/>
        <v>1.1886857536682125</v>
      </c>
      <c r="BC636" s="18">
        <f t="shared" ca="1" si="348"/>
        <v>1.1596934182128902</v>
      </c>
      <c r="BD636" s="18">
        <f t="shared" ca="1" si="348"/>
        <v>1.1314082128906247</v>
      </c>
      <c r="BE636" s="18">
        <f t="shared" ca="1" si="348"/>
        <v>1.1038128906249998</v>
      </c>
      <c r="BF636" s="18">
        <f t="shared" ca="1" si="348"/>
        <v>1.0768906249999999</v>
      </c>
      <c r="BG636" s="18">
        <f t="shared" ca="1" si="348"/>
        <v>1.0506249999999999</v>
      </c>
      <c r="BH636" s="18">
        <f t="shared" ca="1" si="348"/>
        <v>1.0249999999999999</v>
      </c>
    </row>
    <row r="637" spans="8:60" x14ac:dyDescent="0.35">
      <c r="H637" s="2" t="str">
        <f t="shared" si="326"/>
        <v>PPA_3.0</v>
      </c>
      <c r="I637">
        <f t="shared" si="327"/>
        <v>13</v>
      </c>
      <c r="J637">
        <f t="shared" si="328"/>
        <v>0</v>
      </c>
      <c r="K637" s="18">
        <f t="shared" ca="1" si="344"/>
        <v>1</v>
      </c>
      <c r="L637" s="18">
        <f t="shared" ca="1" si="344"/>
        <v>0</v>
      </c>
      <c r="M637" s="18">
        <f t="shared" ca="1" si="344"/>
        <v>0</v>
      </c>
      <c r="N637" s="18">
        <f t="shared" ca="1" si="344"/>
        <v>0</v>
      </c>
      <c r="O637" s="18">
        <f t="shared" ca="1" si="344"/>
        <v>0</v>
      </c>
      <c r="P637" s="18">
        <f t="shared" ca="1" si="344"/>
        <v>0</v>
      </c>
      <c r="Q637" s="18">
        <f t="shared" ca="1" si="344"/>
        <v>0</v>
      </c>
      <c r="R637" s="18">
        <f t="shared" ca="1" si="344"/>
        <v>0</v>
      </c>
      <c r="S637" s="18">
        <f t="shared" ca="1" si="344"/>
        <v>0</v>
      </c>
      <c r="T637" s="18">
        <f t="shared" ca="1" si="344"/>
        <v>0</v>
      </c>
      <c r="U637" s="18">
        <f t="shared" ca="1" si="345"/>
        <v>0</v>
      </c>
      <c r="V637" s="18">
        <f t="shared" ca="1" si="345"/>
        <v>0</v>
      </c>
      <c r="W637" s="18">
        <f t="shared" ca="1" si="345"/>
        <v>0</v>
      </c>
      <c r="X637" s="18">
        <f t="shared" ca="1" si="345"/>
        <v>0</v>
      </c>
      <c r="Y637" s="18">
        <f t="shared" ca="1" si="345"/>
        <v>0</v>
      </c>
      <c r="Z637" s="18">
        <f t="shared" ca="1" si="345"/>
        <v>0</v>
      </c>
      <c r="AA637" s="18">
        <f t="shared" ca="1" si="345"/>
        <v>0</v>
      </c>
      <c r="AB637" s="18">
        <f t="shared" ca="1" si="345"/>
        <v>0</v>
      </c>
      <c r="AC637" s="18">
        <f t="shared" ca="1" si="345"/>
        <v>0</v>
      </c>
      <c r="AD637" s="18">
        <f t="shared" ca="1" si="345"/>
        <v>0</v>
      </c>
      <c r="AE637" s="18">
        <f t="shared" ca="1" si="346"/>
        <v>0</v>
      </c>
      <c r="AF637" s="18">
        <f t="shared" ca="1" si="346"/>
        <v>0</v>
      </c>
      <c r="AG637" s="18">
        <f t="shared" ca="1" si="346"/>
        <v>0</v>
      </c>
      <c r="AH637" s="18">
        <f t="shared" ca="1" si="346"/>
        <v>0</v>
      </c>
      <c r="AI637" s="18">
        <f t="shared" ca="1" si="346"/>
        <v>0</v>
      </c>
      <c r="AJ637" s="18">
        <f t="shared" ca="1" si="346"/>
        <v>0</v>
      </c>
      <c r="AK637" s="18">
        <f t="shared" ca="1" si="346"/>
        <v>0</v>
      </c>
      <c r="AL637" s="18">
        <f t="shared" ca="1" si="346"/>
        <v>0</v>
      </c>
      <c r="AM637" s="18">
        <f t="shared" ca="1" si="346"/>
        <v>0</v>
      </c>
      <c r="AN637" s="18">
        <f t="shared" ca="1" si="346"/>
        <v>0</v>
      </c>
      <c r="AO637" s="18">
        <f t="shared" ca="1" si="347"/>
        <v>0</v>
      </c>
      <c r="AP637" s="18">
        <f t="shared" ca="1" si="347"/>
        <v>0</v>
      </c>
      <c r="AQ637" s="18">
        <f t="shared" ca="1" si="347"/>
        <v>0</v>
      </c>
      <c r="AR637" s="18">
        <f t="shared" ca="1" si="347"/>
        <v>0</v>
      </c>
      <c r="AS637" s="18">
        <f t="shared" ca="1" si="347"/>
        <v>0</v>
      </c>
      <c r="AT637" s="18">
        <f t="shared" ca="1" si="347"/>
        <v>0</v>
      </c>
      <c r="AU637" s="18">
        <f t="shared" ca="1" si="347"/>
        <v>0</v>
      </c>
      <c r="AV637" s="18">
        <f t="shared" ca="1" si="347"/>
        <v>0</v>
      </c>
      <c r="AW637" s="18">
        <f t="shared" ca="1" si="347"/>
        <v>0</v>
      </c>
      <c r="AX637" s="18">
        <f t="shared" ca="1" si="347"/>
        <v>0</v>
      </c>
      <c r="AY637" s="18">
        <f t="shared" ca="1" si="348"/>
        <v>0</v>
      </c>
      <c r="AZ637" s="18">
        <f t="shared" ca="1" si="348"/>
        <v>0</v>
      </c>
      <c r="BA637" s="18">
        <f t="shared" ca="1" si="348"/>
        <v>0</v>
      </c>
      <c r="BB637" s="18">
        <f t="shared" ca="1" si="348"/>
        <v>0</v>
      </c>
      <c r="BC637" s="18">
        <f t="shared" ca="1" si="348"/>
        <v>0</v>
      </c>
      <c r="BD637" s="18">
        <f t="shared" ca="1" si="348"/>
        <v>0</v>
      </c>
      <c r="BE637" s="18">
        <f t="shared" ca="1" si="348"/>
        <v>0</v>
      </c>
      <c r="BF637" s="18">
        <f t="shared" ca="1" si="348"/>
        <v>0</v>
      </c>
      <c r="BG637" s="18">
        <f t="shared" ca="1" si="348"/>
        <v>0</v>
      </c>
      <c r="BH637" s="18">
        <f t="shared" ca="1" si="348"/>
        <v>0</v>
      </c>
    </row>
    <row r="638" spans="8:60" x14ac:dyDescent="0.35">
      <c r="H638" s="2" t="str">
        <f t="shared" si="326"/>
        <v>PPA_3.0</v>
      </c>
      <c r="I638">
        <f t="shared" si="327"/>
        <v>13</v>
      </c>
      <c r="J638">
        <f t="shared" si="328"/>
        <v>1</v>
      </c>
      <c r="K638" s="18">
        <f t="shared" ca="1" si="344"/>
        <v>1.03</v>
      </c>
      <c r="L638" s="18">
        <f t="shared" ca="1" si="344"/>
        <v>1</v>
      </c>
      <c r="M638" s="18">
        <f t="shared" ca="1" si="344"/>
        <v>0</v>
      </c>
      <c r="N638" s="18">
        <f t="shared" ca="1" si="344"/>
        <v>0</v>
      </c>
      <c r="O638" s="18">
        <f t="shared" ca="1" si="344"/>
        <v>0</v>
      </c>
      <c r="P638" s="18">
        <f t="shared" ca="1" si="344"/>
        <v>0</v>
      </c>
      <c r="Q638" s="18">
        <f t="shared" ca="1" si="344"/>
        <v>0</v>
      </c>
      <c r="R638" s="18">
        <f t="shared" ca="1" si="344"/>
        <v>0</v>
      </c>
      <c r="S638" s="18">
        <f t="shared" ca="1" si="344"/>
        <v>0</v>
      </c>
      <c r="T638" s="18">
        <f t="shared" ca="1" si="344"/>
        <v>0</v>
      </c>
      <c r="U638" s="18">
        <f t="shared" ca="1" si="345"/>
        <v>0</v>
      </c>
      <c r="V638" s="18">
        <f t="shared" ca="1" si="345"/>
        <v>0</v>
      </c>
      <c r="W638" s="18">
        <f t="shared" ca="1" si="345"/>
        <v>0</v>
      </c>
      <c r="X638" s="18">
        <f t="shared" ca="1" si="345"/>
        <v>0</v>
      </c>
      <c r="Y638" s="18">
        <f t="shared" ca="1" si="345"/>
        <v>0</v>
      </c>
      <c r="Z638" s="18">
        <f t="shared" ca="1" si="345"/>
        <v>0</v>
      </c>
      <c r="AA638" s="18">
        <f t="shared" ca="1" si="345"/>
        <v>0</v>
      </c>
      <c r="AB638" s="18">
        <f t="shared" ca="1" si="345"/>
        <v>0</v>
      </c>
      <c r="AC638" s="18">
        <f t="shared" ca="1" si="345"/>
        <v>0</v>
      </c>
      <c r="AD638" s="18">
        <f t="shared" ca="1" si="345"/>
        <v>0</v>
      </c>
      <c r="AE638" s="18">
        <f t="shared" ca="1" si="346"/>
        <v>0</v>
      </c>
      <c r="AF638" s="18">
        <f t="shared" ca="1" si="346"/>
        <v>0</v>
      </c>
      <c r="AG638" s="18">
        <f t="shared" ca="1" si="346"/>
        <v>0</v>
      </c>
      <c r="AH638" s="18">
        <f t="shared" ca="1" si="346"/>
        <v>0</v>
      </c>
      <c r="AI638" s="18">
        <f t="shared" ca="1" si="346"/>
        <v>0</v>
      </c>
      <c r="AJ638" s="18">
        <f t="shared" ca="1" si="346"/>
        <v>0</v>
      </c>
      <c r="AK638" s="18">
        <f t="shared" ca="1" si="346"/>
        <v>0</v>
      </c>
      <c r="AL638" s="18">
        <f t="shared" ca="1" si="346"/>
        <v>0</v>
      </c>
      <c r="AM638" s="18">
        <f t="shared" ca="1" si="346"/>
        <v>0</v>
      </c>
      <c r="AN638" s="18">
        <f t="shared" ca="1" si="346"/>
        <v>0</v>
      </c>
      <c r="AO638" s="18">
        <f t="shared" ca="1" si="347"/>
        <v>0</v>
      </c>
      <c r="AP638" s="18">
        <f t="shared" ca="1" si="347"/>
        <v>0</v>
      </c>
      <c r="AQ638" s="18">
        <f t="shared" ca="1" si="347"/>
        <v>0</v>
      </c>
      <c r="AR638" s="18">
        <f t="shared" ca="1" si="347"/>
        <v>0</v>
      </c>
      <c r="AS638" s="18">
        <f t="shared" ca="1" si="347"/>
        <v>0</v>
      </c>
      <c r="AT638" s="18">
        <f t="shared" ca="1" si="347"/>
        <v>0</v>
      </c>
      <c r="AU638" s="18">
        <f t="shared" ca="1" si="347"/>
        <v>0</v>
      </c>
      <c r="AV638" s="18">
        <f t="shared" ca="1" si="347"/>
        <v>0</v>
      </c>
      <c r="AW638" s="18">
        <f t="shared" ca="1" si="347"/>
        <v>0</v>
      </c>
      <c r="AX638" s="18">
        <f t="shared" ca="1" si="347"/>
        <v>0</v>
      </c>
      <c r="AY638" s="18">
        <f t="shared" ca="1" si="348"/>
        <v>0</v>
      </c>
      <c r="AZ638" s="18">
        <f t="shared" ca="1" si="348"/>
        <v>0</v>
      </c>
      <c r="BA638" s="18">
        <f t="shared" ca="1" si="348"/>
        <v>0</v>
      </c>
      <c r="BB638" s="18">
        <f t="shared" ca="1" si="348"/>
        <v>0</v>
      </c>
      <c r="BC638" s="18">
        <f t="shared" ca="1" si="348"/>
        <v>0</v>
      </c>
      <c r="BD638" s="18">
        <f t="shared" ca="1" si="348"/>
        <v>0</v>
      </c>
      <c r="BE638" s="18">
        <f t="shared" ca="1" si="348"/>
        <v>0</v>
      </c>
      <c r="BF638" s="18">
        <f t="shared" ca="1" si="348"/>
        <v>0</v>
      </c>
      <c r="BG638" s="18">
        <f t="shared" ca="1" si="348"/>
        <v>0</v>
      </c>
      <c r="BH638" s="18">
        <f t="shared" ca="1" si="348"/>
        <v>0</v>
      </c>
    </row>
    <row r="639" spans="8:60" x14ac:dyDescent="0.35">
      <c r="H639" s="2" t="str">
        <f t="shared" si="326"/>
        <v>PPA_3.0</v>
      </c>
      <c r="I639">
        <f t="shared" si="327"/>
        <v>13</v>
      </c>
      <c r="J639">
        <f t="shared" si="328"/>
        <v>2</v>
      </c>
      <c r="K639" s="18">
        <f t="shared" ca="1" si="344"/>
        <v>1.0609</v>
      </c>
      <c r="L639" s="18">
        <f t="shared" ca="1" si="344"/>
        <v>1.03</v>
      </c>
      <c r="M639" s="18">
        <f t="shared" ca="1" si="344"/>
        <v>1</v>
      </c>
      <c r="N639" s="18">
        <f t="shared" ca="1" si="344"/>
        <v>0</v>
      </c>
      <c r="O639" s="18">
        <f t="shared" ca="1" si="344"/>
        <v>0</v>
      </c>
      <c r="P639" s="18">
        <f t="shared" ca="1" si="344"/>
        <v>0</v>
      </c>
      <c r="Q639" s="18">
        <f t="shared" ca="1" si="344"/>
        <v>0</v>
      </c>
      <c r="R639" s="18">
        <f t="shared" ca="1" si="344"/>
        <v>0</v>
      </c>
      <c r="S639" s="18">
        <f t="shared" ca="1" si="344"/>
        <v>0</v>
      </c>
      <c r="T639" s="18">
        <f t="shared" ca="1" si="344"/>
        <v>0</v>
      </c>
      <c r="U639" s="18">
        <f t="shared" ca="1" si="345"/>
        <v>0</v>
      </c>
      <c r="V639" s="18">
        <f t="shared" ca="1" si="345"/>
        <v>0</v>
      </c>
      <c r="W639" s="18">
        <f t="shared" ca="1" si="345"/>
        <v>0</v>
      </c>
      <c r="X639" s="18">
        <f t="shared" ca="1" si="345"/>
        <v>0</v>
      </c>
      <c r="Y639" s="18">
        <f t="shared" ca="1" si="345"/>
        <v>0</v>
      </c>
      <c r="Z639" s="18">
        <f t="shared" ca="1" si="345"/>
        <v>0</v>
      </c>
      <c r="AA639" s="18">
        <f t="shared" ca="1" si="345"/>
        <v>0</v>
      </c>
      <c r="AB639" s="18">
        <f t="shared" ca="1" si="345"/>
        <v>0</v>
      </c>
      <c r="AC639" s="18">
        <f t="shared" ca="1" si="345"/>
        <v>0</v>
      </c>
      <c r="AD639" s="18">
        <f t="shared" ca="1" si="345"/>
        <v>0</v>
      </c>
      <c r="AE639" s="18">
        <f t="shared" ca="1" si="346"/>
        <v>0</v>
      </c>
      <c r="AF639" s="18">
        <f t="shared" ca="1" si="346"/>
        <v>0</v>
      </c>
      <c r="AG639" s="18">
        <f t="shared" ca="1" si="346"/>
        <v>0</v>
      </c>
      <c r="AH639" s="18">
        <f t="shared" ca="1" si="346"/>
        <v>0</v>
      </c>
      <c r="AI639" s="18">
        <f t="shared" ca="1" si="346"/>
        <v>0</v>
      </c>
      <c r="AJ639" s="18">
        <f t="shared" ca="1" si="346"/>
        <v>0</v>
      </c>
      <c r="AK639" s="18">
        <f t="shared" ca="1" si="346"/>
        <v>0</v>
      </c>
      <c r="AL639" s="18">
        <f t="shared" ca="1" si="346"/>
        <v>0</v>
      </c>
      <c r="AM639" s="18">
        <f t="shared" ca="1" si="346"/>
        <v>0</v>
      </c>
      <c r="AN639" s="18">
        <f t="shared" ca="1" si="346"/>
        <v>0</v>
      </c>
      <c r="AO639" s="18">
        <f t="shared" ca="1" si="347"/>
        <v>0</v>
      </c>
      <c r="AP639" s="18">
        <f t="shared" ca="1" si="347"/>
        <v>0</v>
      </c>
      <c r="AQ639" s="18">
        <f t="shared" ca="1" si="347"/>
        <v>0</v>
      </c>
      <c r="AR639" s="18">
        <f t="shared" ca="1" si="347"/>
        <v>0</v>
      </c>
      <c r="AS639" s="18">
        <f t="shared" ca="1" si="347"/>
        <v>0</v>
      </c>
      <c r="AT639" s="18">
        <f t="shared" ca="1" si="347"/>
        <v>0</v>
      </c>
      <c r="AU639" s="18">
        <f t="shared" ca="1" si="347"/>
        <v>0</v>
      </c>
      <c r="AV639" s="18">
        <f t="shared" ca="1" si="347"/>
        <v>0</v>
      </c>
      <c r="AW639" s="18">
        <f t="shared" ca="1" si="347"/>
        <v>0</v>
      </c>
      <c r="AX639" s="18">
        <f t="shared" ca="1" si="347"/>
        <v>0</v>
      </c>
      <c r="AY639" s="18">
        <f t="shared" ca="1" si="348"/>
        <v>0</v>
      </c>
      <c r="AZ639" s="18">
        <f t="shared" ca="1" si="348"/>
        <v>0</v>
      </c>
      <c r="BA639" s="18">
        <f t="shared" ca="1" si="348"/>
        <v>0</v>
      </c>
      <c r="BB639" s="18">
        <f t="shared" ca="1" si="348"/>
        <v>0</v>
      </c>
      <c r="BC639" s="18">
        <f t="shared" ca="1" si="348"/>
        <v>0</v>
      </c>
      <c r="BD639" s="18">
        <f t="shared" ca="1" si="348"/>
        <v>0</v>
      </c>
      <c r="BE639" s="18">
        <f t="shared" ca="1" si="348"/>
        <v>0</v>
      </c>
      <c r="BF639" s="18">
        <f t="shared" ca="1" si="348"/>
        <v>0</v>
      </c>
      <c r="BG639" s="18">
        <f t="shared" ca="1" si="348"/>
        <v>0</v>
      </c>
      <c r="BH639" s="18">
        <f t="shared" ca="1" si="348"/>
        <v>0</v>
      </c>
    </row>
    <row r="640" spans="8:60" x14ac:dyDescent="0.35">
      <c r="H640" s="2" t="str">
        <f t="shared" si="326"/>
        <v>PPA_3.0</v>
      </c>
      <c r="I640">
        <f t="shared" si="327"/>
        <v>13</v>
      </c>
      <c r="J640">
        <f t="shared" si="328"/>
        <v>3</v>
      </c>
      <c r="K640" s="18">
        <f t="shared" ca="1" si="344"/>
        <v>1.092727</v>
      </c>
      <c r="L640" s="18">
        <f t="shared" ca="1" si="344"/>
        <v>1.0609</v>
      </c>
      <c r="M640" s="18">
        <f t="shared" ca="1" si="344"/>
        <v>1.03</v>
      </c>
      <c r="N640" s="18">
        <f t="shared" ca="1" si="344"/>
        <v>1</v>
      </c>
      <c r="O640" s="18">
        <f t="shared" ca="1" si="344"/>
        <v>0</v>
      </c>
      <c r="P640" s="18">
        <f t="shared" ca="1" si="344"/>
        <v>0</v>
      </c>
      <c r="Q640" s="18">
        <f t="shared" ca="1" si="344"/>
        <v>0</v>
      </c>
      <c r="R640" s="18">
        <f t="shared" ca="1" si="344"/>
        <v>0</v>
      </c>
      <c r="S640" s="18">
        <f t="shared" ca="1" si="344"/>
        <v>0</v>
      </c>
      <c r="T640" s="18">
        <f t="shared" ca="1" si="344"/>
        <v>0</v>
      </c>
      <c r="U640" s="18">
        <f t="shared" ca="1" si="345"/>
        <v>0</v>
      </c>
      <c r="V640" s="18">
        <f t="shared" ca="1" si="345"/>
        <v>0</v>
      </c>
      <c r="W640" s="18">
        <f t="shared" ca="1" si="345"/>
        <v>0</v>
      </c>
      <c r="X640" s="18">
        <f t="shared" ca="1" si="345"/>
        <v>0</v>
      </c>
      <c r="Y640" s="18">
        <f t="shared" ca="1" si="345"/>
        <v>0</v>
      </c>
      <c r="Z640" s="18">
        <f t="shared" ca="1" si="345"/>
        <v>0</v>
      </c>
      <c r="AA640" s="18">
        <f t="shared" ca="1" si="345"/>
        <v>0</v>
      </c>
      <c r="AB640" s="18">
        <f t="shared" ca="1" si="345"/>
        <v>0</v>
      </c>
      <c r="AC640" s="18">
        <f t="shared" ca="1" si="345"/>
        <v>0</v>
      </c>
      <c r="AD640" s="18">
        <f t="shared" ca="1" si="345"/>
        <v>0</v>
      </c>
      <c r="AE640" s="18">
        <f t="shared" ca="1" si="346"/>
        <v>0</v>
      </c>
      <c r="AF640" s="18">
        <f t="shared" ca="1" si="346"/>
        <v>0</v>
      </c>
      <c r="AG640" s="18">
        <f t="shared" ca="1" si="346"/>
        <v>0</v>
      </c>
      <c r="AH640" s="18">
        <f t="shared" ca="1" si="346"/>
        <v>0</v>
      </c>
      <c r="AI640" s="18">
        <f t="shared" ca="1" si="346"/>
        <v>0</v>
      </c>
      <c r="AJ640" s="18">
        <f t="shared" ca="1" si="346"/>
        <v>0</v>
      </c>
      <c r="AK640" s="18">
        <f t="shared" ca="1" si="346"/>
        <v>0</v>
      </c>
      <c r="AL640" s="18">
        <f t="shared" ca="1" si="346"/>
        <v>0</v>
      </c>
      <c r="AM640" s="18">
        <f t="shared" ca="1" si="346"/>
        <v>0</v>
      </c>
      <c r="AN640" s="18">
        <f t="shared" ca="1" si="346"/>
        <v>0</v>
      </c>
      <c r="AO640" s="18">
        <f t="shared" ca="1" si="347"/>
        <v>0</v>
      </c>
      <c r="AP640" s="18">
        <f t="shared" ca="1" si="347"/>
        <v>0</v>
      </c>
      <c r="AQ640" s="18">
        <f t="shared" ca="1" si="347"/>
        <v>0</v>
      </c>
      <c r="AR640" s="18">
        <f t="shared" ca="1" si="347"/>
        <v>0</v>
      </c>
      <c r="AS640" s="18">
        <f t="shared" ca="1" si="347"/>
        <v>0</v>
      </c>
      <c r="AT640" s="18">
        <f t="shared" ca="1" si="347"/>
        <v>0</v>
      </c>
      <c r="AU640" s="18">
        <f t="shared" ca="1" si="347"/>
        <v>0</v>
      </c>
      <c r="AV640" s="18">
        <f t="shared" ca="1" si="347"/>
        <v>0</v>
      </c>
      <c r="AW640" s="18">
        <f t="shared" ca="1" si="347"/>
        <v>0</v>
      </c>
      <c r="AX640" s="18">
        <f t="shared" ca="1" si="347"/>
        <v>0</v>
      </c>
      <c r="AY640" s="18">
        <f t="shared" ca="1" si="348"/>
        <v>0</v>
      </c>
      <c r="AZ640" s="18">
        <f t="shared" ca="1" si="348"/>
        <v>0</v>
      </c>
      <c r="BA640" s="18">
        <f t="shared" ca="1" si="348"/>
        <v>0</v>
      </c>
      <c r="BB640" s="18">
        <f t="shared" ca="1" si="348"/>
        <v>0</v>
      </c>
      <c r="BC640" s="18">
        <f t="shared" ca="1" si="348"/>
        <v>0</v>
      </c>
      <c r="BD640" s="18">
        <f t="shared" ca="1" si="348"/>
        <v>0</v>
      </c>
      <c r="BE640" s="18">
        <f t="shared" ca="1" si="348"/>
        <v>0</v>
      </c>
      <c r="BF640" s="18">
        <f t="shared" ca="1" si="348"/>
        <v>0</v>
      </c>
      <c r="BG640" s="18">
        <f t="shared" ca="1" si="348"/>
        <v>0</v>
      </c>
      <c r="BH640" s="18">
        <f t="shared" ca="1" si="348"/>
        <v>0</v>
      </c>
    </row>
    <row r="641" spans="8:60" x14ac:dyDescent="0.35">
      <c r="H641" s="2" t="str">
        <f t="shared" si="326"/>
        <v>PPA_3.0</v>
      </c>
      <c r="I641">
        <f t="shared" si="327"/>
        <v>13</v>
      </c>
      <c r="J641">
        <f t="shared" si="328"/>
        <v>4</v>
      </c>
      <c r="K641" s="18">
        <f t="shared" ca="1" si="344"/>
        <v>1.1255088099999999</v>
      </c>
      <c r="L641" s="18">
        <f t="shared" ca="1" si="344"/>
        <v>1.092727</v>
      </c>
      <c r="M641" s="18">
        <f t="shared" ca="1" si="344"/>
        <v>1.0609</v>
      </c>
      <c r="N641" s="18">
        <f t="shared" ca="1" si="344"/>
        <v>1.03</v>
      </c>
      <c r="O641" s="18">
        <f t="shared" ca="1" si="344"/>
        <v>1</v>
      </c>
      <c r="P641" s="18">
        <f t="shared" ca="1" si="344"/>
        <v>0</v>
      </c>
      <c r="Q641" s="18">
        <f t="shared" ca="1" si="344"/>
        <v>0</v>
      </c>
      <c r="R641" s="18">
        <f t="shared" ca="1" si="344"/>
        <v>0</v>
      </c>
      <c r="S641" s="18">
        <f t="shared" ca="1" si="344"/>
        <v>0</v>
      </c>
      <c r="T641" s="18">
        <f t="shared" ca="1" si="344"/>
        <v>0</v>
      </c>
      <c r="U641" s="18">
        <f t="shared" ca="1" si="345"/>
        <v>0</v>
      </c>
      <c r="V641" s="18">
        <f t="shared" ca="1" si="345"/>
        <v>0</v>
      </c>
      <c r="W641" s="18">
        <f t="shared" ca="1" si="345"/>
        <v>0</v>
      </c>
      <c r="X641" s="18">
        <f t="shared" ca="1" si="345"/>
        <v>0</v>
      </c>
      <c r="Y641" s="18">
        <f t="shared" ca="1" si="345"/>
        <v>0</v>
      </c>
      <c r="Z641" s="18">
        <f t="shared" ca="1" si="345"/>
        <v>0</v>
      </c>
      <c r="AA641" s="18">
        <f t="shared" ca="1" si="345"/>
        <v>0</v>
      </c>
      <c r="AB641" s="18">
        <f t="shared" ca="1" si="345"/>
        <v>0</v>
      </c>
      <c r="AC641" s="18">
        <f t="shared" ca="1" si="345"/>
        <v>0</v>
      </c>
      <c r="AD641" s="18">
        <f t="shared" ca="1" si="345"/>
        <v>0</v>
      </c>
      <c r="AE641" s="18">
        <f t="shared" ca="1" si="346"/>
        <v>0</v>
      </c>
      <c r="AF641" s="18">
        <f t="shared" ca="1" si="346"/>
        <v>0</v>
      </c>
      <c r="AG641" s="18">
        <f t="shared" ca="1" si="346"/>
        <v>0</v>
      </c>
      <c r="AH641" s="18">
        <f t="shared" ca="1" si="346"/>
        <v>0</v>
      </c>
      <c r="AI641" s="18">
        <f t="shared" ca="1" si="346"/>
        <v>0</v>
      </c>
      <c r="AJ641" s="18">
        <f t="shared" ca="1" si="346"/>
        <v>0</v>
      </c>
      <c r="AK641" s="18">
        <f t="shared" ca="1" si="346"/>
        <v>0</v>
      </c>
      <c r="AL641" s="18">
        <f t="shared" ca="1" si="346"/>
        <v>0</v>
      </c>
      <c r="AM641" s="18">
        <f t="shared" ca="1" si="346"/>
        <v>0</v>
      </c>
      <c r="AN641" s="18">
        <f t="shared" ca="1" si="346"/>
        <v>0</v>
      </c>
      <c r="AO641" s="18">
        <f t="shared" ca="1" si="347"/>
        <v>0</v>
      </c>
      <c r="AP641" s="18">
        <f t="shared" ca="1" si="347"/>
        <v>0</v>
      </c>
      <c r="AQ641" s="18">
        <f t="shared" ca="1" si="347"/>
        <v>0</v>
      </c>
      <c r="AR641" s="18">
        <f t="shared" ca="1" si="347"/>
        <v>0</v>
      </c>
      <c r="AS641" s="18">
        <f t="shared" ca="1" si="347"/>
        <v>0</v>
      </c>
      <c r="AT641" s="18">
        <f t="shared" ca="1" si="347"/>
        <v>0</v>
      </c>
      <c r="AU641" s="18">
        <f t="shared" ca="1" si="347"/>
        <v>0</v>
      </c>
      <c r="AV641" s="18">
        <f t="shared" ca="1" si="347"/>
        <v>0</v>
      </c>
      <c r="AW641" s="18">
        <f t="shared" ca="1" si="347"/>
        <v>0</v>
      </c>
      <c r="AX641" s="18">
        <f t="shared" ca="1" si="347"/>
        <v>0</v>
      </c>
      <c r="AY641" s="18">
        <f t="shared" ca="1" si="348"/>
        <v>0</v>
      </c>
      <c r="AZ641" s="18">
        <f t="shared" ca="1" si="348"/>
        <v>0</v>
      </c>
      <c r="BA641" s="18">
        <f t="shared" ca="1" si="348"/>
        <v>0</v>
      </c>
      <c r="BB641" s="18">
        <f t="shared" ca="1" si="348"/>
        <v>0</v>
      </c>
      <c r="BC641" s="18">
        <f t="shared" ca="1" si="348"/>
        <v>0</v>
      </c>
      <c r="BD641" s="18">
        <f t="shared" ca="1" si="348"/>
        <v>0</v>
      </c>
      <c r="BE641" s="18">
        <f t="shared" ca="1" si="348"/>
        <v>0</v>
      </c>
      <c r="BF641" s="18">
        <f t="shared" ca="1" si="348"/>
        <v>0</v>
      </c>
      <c r="BG641" s="18">
        <f t="shared" ca="1" si="348"/>
        <v>0</v>
      </c>
      <c r="BH641" s="18">
        <f t="shared" ca="1" si="348"/>
        <v>0</v>
      </c>
    </row>
    <row r="642" spans="8:60" x14ac:dyDescent="0.35">
      <c r="H642" s="2" t="str">
        <f t="shared" si="326"/>
        <v>PPA_3.0</v>
      </c>
      <c r="I642">
        <f t="shared" si="327"/>
        <v>13</v>
      </c>
      <c r="J642">
        <f t="shared" si="328"/>
        <v>5</v>
      </c>
      <c r="K642" s="18">
        <f t="shared" ca="1" si="344"/>
        <v>1.1592740742999998</v>
      </c>
      <c r="L642" s="18">
        <f t="shared" ca="1" si="344"/>
        <v>1.1255088099999999</v>
      </c>
      <c r="M642" s="18">
        <f t="shared" ca="1" si="344"/>
        <v>1.092727</v>
      </c>
      <c r="N642" s="18">
        <f t="shared" ca="1" si="344"/>
        <v>1.0609</v>
      </c>
      <c r="O642" s="18">
        <f t="shared" ca="1" si="344"/>
        <v>1.03</v>
      </c>
      <c r="P642" s="18">
        <f t="shared" ca="1" si="344"/>
        <v>1</v>
      </c>
      <c r="Q642" s="18">
        <f t="shared" ca="1" si="344"/>
        <v>0</v>
      </c>
      <c r="R642" s="18">
        <f t="shared" ca="1" si="344"/>
        <v>0</v>
      </c>
      <c r="S642" s="18">
        <f t="shared" ca="1" si="344"/>
        <v>0</v>
      </c>
      <c r="T642" s="18">
        <f t="shared" ca="1" si="344"/>
        <v>0</v>
      </c>
      <c r="U642" s="18">
        <f t="shared" ca="1" si="345"/>
        <v>0</v>
      </c>
      <c r="V642" s="18">
        <f t="shared" ca="1" si="345"/>
        <v>0</v>
      </c>
      <c r="W642" s="18">
        <f t="shared" ca="1" si="345"/>
        <v>0</v>
      </c>
      <c r="X642" s="18">
        <f t="shared" ca="1" si="345"/>
        <v>0</v>
      </c>
      <c r="Y642" s="18">
        <f t="shared" ca="1" si="345"/>
        <v>0</v>
      </c>
      <c r="Z642" s="18">
        <f t="shared" ca="1" si="345"/>
        <v>0</v>
      </c>
      <c r="AA642" s="18">
        <f t="shared" ca="1" si="345"/>
        <v>0</v>
      </c>
      <c r="AB642" s="18">
        <f t="shared" ca="1" si="345"/>
        <v>0</v>
      </c>
      <c r="AC642" s="18">
        <f t="shared" ca="1" si="345"/>
        <v>0</v>
      </c>
      <c r="AD642" s="18">
        <f t="shared" ca="1" si="345"/>
        <v>0</v>
      </c>
      <c r="AE642" s="18">
        <f t="shared" ca="1" si="346"/>
        <v>0</v>
      </c>
      <c r="AF642" s="18">
        <f t="shared" ca="1" si="346"/>
        <v>0</v>
      </c>
      <c r="AG642" s="18">
        <f t="shared" ca="1" si="346"/>
        <v>0</v>
      </c>
      <c r="AH642" s="18">
        <f t="shared" ca="1" si="346"/>
        <v>0</v>
      </c>
      <c r="AI642" s="18">
        <f t="shared" ca="1" si="346"/>
        <v>0</v>
      </c>
      <c r="AJ642" s="18">
        <f t="shared" ca="1" si="346"/>
        <v>0</v>
      </c>
      <c r="AK642" s="18">
        <f t="shared" ca="1" si="346"/>
        <v>0</v>
      </c>
      <c r="AL642" s="18">
        <f t="shared" ca="1" si="346"/>
        <v>0</v>
      </c>
      <c r="AM642" s="18">
        <f t="shared" ca="1" si="346"/>
        <v>0</v>
      </c>
      <c r="AN642" s="18">
        <f t="shared" ca="1" si="346"/>
        <v>0</v>
      </c>
      <c r="AO642" s="18">
        <f t="shared" ca="1" si="347"/>
        <v>0</v>
      </c>
      <c r="AP642" s="18">
        <f t="shared" ca="1" si="347"/>
        <v>0</v>
      </c>
      <c r="AQ642" s="18">
        <f t="shared" ca="1" si="347"/>
        <v>0</v>
      </c>
      <c r="AR642" s="18">
        <f t="shared" ca="1" si="347"/>
        <v>0</v>
      </c>
      <c r="AS642" s="18">
        <f t="shared" ca="1" si="347"/>
        <v>0</v>
      </c>
      <c r="AT642" s="18">
        <f t="shared" ca="1" si="347"/>
        <v>0</v>
      </c>
      <c r="AU642" s="18">
        <f t="shared" ca="1" si="347"/>
        <v>0</v>
      </c>
      <c r="AV642" s="18">
        <f t="shared" ca="1" si="347"/>
        <v>0</v>
      </c>
      <c r="AW642" s="18">
        <f t="shared" ca="1" si="347"/>
        <v>0</v>
      </c>
      <c r="AX642" s="18">
        <f t="shared" ca="1" si="347"/>
        <v>0</v>
      </c>
      <c r="AY642" s="18">
        <f t="shared" ca="1" si="348"/>
        <v>0</v>
      </c>
      <c r="AZ642" s="18">
        <f t="shared" ca="1" si="348"/>
        <v>0</v>
      </c>
      <c r="BA642" s="18">
        <f t="shared" ca="1" si="348"/>
        <v>0</v>
      </c>
      <c r="BB642" s="18">
        <f t="shared" ca="1" si="348"/>
        <v>0</v>
      </c>
      <c r="BC642" s="18">
        <f t="shared" ca="1" si="348"/>
        <v>0</v>
      </c>
      <c r="BD642" s="18">
        <f t="shared" ca="1" si="348"/>
        <v>0</v>
      </c>
      <c r="BE642" s="18">
        <f t="shared" ca="1" si="348"/>
        <v>0</v>
      </c>
      <c r="BF642" s="18">
        <f t="shared" ca="1" si="348"/>
        <v>0</v>
      </c>
      <c r="BG642" s="18">
        <f t="shared" ca="1" si="348"/>
        <v>0</v>
      </c>
      <c r="BH642" s="18">
        <f t="shared" ca="1" si="348"/>
        <v>0</v>
      </c>
    </row>
    <row r="643" spans="8:60" x14ac:dyDescent="0.35">
      <c r="H643" s="2" t="str">
        <f t="shared" si="326"/>
        <v>PPA_3.0</v>
      </c>
      <c r="I643">
        <f t="shared" si="327"/>
        <v>13</v>
      </c>
      <c r="J643">
        <f t="shared" si="328"/>
        <v>6</v>
      </c>
      <c r="K643" s="18">
        <f t="shared" ca="1" si="344"/>
        <v>1.1940522965289999</v>
      </c>
      <c r="L643" s="18">
        <f t="shared" ca="1" si="344"/>
        <v>1.1592740742999998</v>
      </c>
      <c r="M643" s="18">
        <f t="shared" ca="1" si="344"/>
        <v>1.1255088099999999</v>
      </c>
      <c r="N643" s="18">
        <f t="shared" ca="1" si="344"/>
        <v>1.092727</v>
      </c>
      <c r="O643" s="18">
        <f t="shared" ca="1" si="344"/>
        <v>1.0609</v>
      </c>
      <c r="P643" s="18">
        <f t="shared" ca="1" si="344"/>
        <v>1.03</v>
      </c>
      <c r="Q643" s="18">
        <f t="shared" ca="1" si="344"/>
        <v>1</v>
      </c>
      <c r="R643" s="18">
        <f t="shared" ca="1" si="344"/>
        <v>0</v>
      </c>
      <c r="S643" s="18">
        <f t="shared" ca="1" si="344"/>
        <v>0</v>
      </c>
      <c r="T643" s="18">
        <f t="shared" ca="1" si="344"/>
        <v>0</v>
      </c>
      <c r="U643" s="18">
        <f t="shared" ca="1" si="345"/>
        <v>0</v>
      </c>
      <c r="V643" s="18">
        <f t="shared" ca="1" si="345"/>
        <v>0</v>
      </c>
      <c r="W643" s="18">
        <f t="shared" ca="1" si="345"/>
        <v>0</v>
      </c>
      <c r="X643" s="18">
        <f t="shared" ca="1" si="345"/>
        <v>0</v>
      </c>
      <c r="Y643" s="18">
        <f t="shared" ca="1" si="345"/>
        <v>0</v>
      </c>
      <c r="Z643" s="18">
        <f t="shared" ca="1" si="345"/>
        <v>0</v>
      </c>
      <c r="AA643" s="18">
        <f t="shared" ca="1" si="345"/>
        <v>0</v>
      </c>
      <c r="AB643" s="18">
        <f t="shared" ca="1" si="345"/>
        <v>0</v>
      </c>
      <c r="AC643" s="18">
        <f t="shared" ca="1" si="345"/>
        <v>0</v>
      </c>
      <c r="AD643" s="18">
        <f t="shared" ca="1" si="345"/>
        <v>0</v>
      </c>
      <c r="AE643" s="18">
        <f t="shared" ca="1" si="346"/>
        <v>0</v>
      </c>
      <c r="AF643" s="18">
        <f t="shared" ca="1" si="346"/>
        <v>0</v>
      </c>
      <c r="AG643" s="18">
        <f t="shared" ca="1" si="346"/>
        <v>0</v>
      </c>
      <c r="AH643" s="18">
        <f t="shared" ca="1" si="346"/>
        <v>0</v>
      </c>
      <c r="AI643" s="18">
        <f t="shared" ca="1" si="346"/>
        <v>0</v>
      </c>
      <c r="AJ643" s="18">
        <f t="shared" ca="1" si="346"/>
        <v>0</v>
      </c>
      <c r="AK643" s="18">
        <f t="shared" ca="1" si="346"/>
        <v>0</v>
      </c>
      <c r="AL643" s="18">
        <f t="shared" ca="1" si="346"/>
        <v>0</v>
      </c>
      <c r="AM643" s="18">
        <f t="shared" ca="1" si="346"/>
        <v>0</v>
      </c>
      <c r="AN643" s="18">
        <f t="shared" ca="1" si="346"/>
        <v>0</v>
      </c>
      <c r="AO643" s="18">
        <f t="shared" ca="1" si="347"/>
        <v>0</v>
      </c>
      <c r="AP643" s="18">
        <f t="shared" ca="1" si="347"/>
        <v>0</v>
      </c>
      <c r="AQ643" s="18">
        <f t="shared" ca="1" si="347"/>
        <v>0</v>
      </c>
      <c r="AR643" s="18">
        <f t="shared" ca="1" si="347"/>
        <v>0</v>
      </c>
      <c r="AS643" s="18">
        <f t="shared" ca="1" si="347"/>
        <v>0</v>
      </c>
      <c r="AT643" s="18">
        <f t="shared" ca="1" si="347"/>
        <v>0</v>
      </c>
      <c r="AU643" s="18">
        <f t="shared" ca="1" si="347"/>
        <v>0</v>
      </c>
      <c r="AV643" s="18">
        <f t="shared" ca="1" si="347"/>
        <v>0</v>
      </c>
      <c r="AW643" s="18">
        <f t="shared" ca="1" si="347"/>
        <v>0</v>
      </c>
      <c r="AX643" s="18">
        <f t="shared" ca="1" si="347"/>
        <v>0</v>
      </c>
      <c r="AY643" s="18">
        <f t="shared" ca="1" si="348"/>
        <v>0</v>
      </c>
      <c r="AZ643" s="18">
        <f t="shared" ca="1" si="348"/>
        <v>0</v>
      </c>
      <c r="BA643" s="18">
        <f t="shared" ca="1" si="348"/>
        <v>0</v>
      </c>
      <c r="BB643" s="18">
        <f t="shared" ca="1" si="348"/>
        <v>0</v>
      </c>
      <c r="BC643" s="18">
        <f t="shared" ca="1" si="348"/>
        <v>0</v>
      </c>
      <c r="BD643" s="18">
        <f t="shared" ca="1" si="348"/>
        <v>0</v>
      </c>
      <c r="BE643" s="18">
        <f t="shared" ca="1" si="348"/>
        <v>0</v>
      </c>
      <c r="BF643" s="18">
        <f t="shared" ca="1" si="348"/>
        <v>0</v>
      </c>
      <c r="BG643" s="18">
        <f t="shared" ca="1" si="348"/>
        <v>0</v>
      </c>
      <c r="BH643" s="18">
        <f t="shared" ca="1" si="348"/>
        <v>0</v>
      </c>
    </row>
    <row r="644" spans="8:60" x14ac:dyDescent="0.35">
      <c r="H644" s="2" t="str">
        <f t="shared" si="326"/>
        <v>PPA_3.0</v>
      </c>
      <c r="I644">
        <f t="shared" si="327"/>
        <v>13</v>
      </c>
      <c r="J644">
        <f t="shared" si="328"/>
        <v>7</v>
      </c>
      <c r="K644" s="18">
        <f t="shared" ca="1" si="344"/>
        <v>1.22987386542487</v>
      </c>
      <c r="L644" s="18">
        <f t="shared" ca="1" si="344"/>
        <v>1.1940522965289999</v>
      </c>
      <c r="M644" s="18">
        <f t="shared" ca="1" si="344"/>
        <v>1.1592740742999998</v>
      </c>
      <c r="N644" s="18">
        <f t="shared" ca="1" si="344"/>
        <v>1.1255088099999999</v>
      </c>
      <c r="O644" s="18">
        <f t="shared" ca="1" si="344"/>
        <v>1.092727</v>
      </c>
      <c r="P644" s="18">
        <f t="shared" ca="1" si="344"/>
        <v>1.0609</v>
      </c>
      <c r="Q644" s="18">
        <f t="shared" ca="1" si="344"/>
        <v>1.03</v>
      </c>
      <c r="R644" s="18">
        <f t="shared" ca="1" si="344"/>
        <v>1</v>
      </c>
      <c r="S644" s="18">
        <f t="shared" ca="1" si="344"/>
        <v>0</v>
      </c>
      <c r="T644" s="18">
        <f t="shared" ca="1" si="344"/>
        <v>0</v>
      </c>
      <c r="U644" s="18">
        <f t="shared" ca="1" si="345"/>
        <v>0</v>
      </c>
      <c r="V644" s="18">
        <f t="shared" ca="1" si="345"/>
        <v>0</v>
      </c>
      <c r="W644" s="18">
        <f t="shared" ca="1" si="345"/>
        <v>0</v>
      </c>
      <c r="X644" s="18">
        <f t="shared" ca="1" si="345"/>
        <v>0</v>
      </c>
      <c r="Y644" s="18">
        <f t="shared" ca="1" si="345"/>
        <v>0</v>
      </c>
      <c r="Z644" s="18">
        <f t="shared" ca="1" si="345"/>
        <v>0</v>
      </c>
      <c r="AA644" s="18">
        <f t="shared" ca="1" si="345"/>
        <v>0</v>
      </c>
      <c r="AB644" s="18">
        <f t="shared" ca="1" si="345"/>
        <v>0</v>
      </c>
      <c r="AC644" s="18">
        <f t="shared" ca="1" si="345"/>
        <v>0</v>
      </c>
      <c r="AD644" s="18">
        <f t="shared" ca="1" si="345"/>
        <v>0</v>
      </c>
      <c r="AE644" s="18">
        <f t="shared" ca="1" si="346"/>
        <v>0</v>
      </c>
      <c r="AF644" s="18">
        <f t="shared" ca="1" si="346"/>
        <v>0</v>
      </c>
      <c r="AG644" s="18">
        <f t="shared" ca="1" si="346"/>
        <v>0</v>
      </c>
      <c r="AH644" s="18">
        <f t="shared" ca="1" si="346"/>
        <v>0</v>
      </c>
      <c r="AI644" s="18">
        <f t="shared" ca="1" si="346"/>
        <v>0</v>
      </c>
      <c r="AJ644" s="18">
        <f t="shared" ca="1" si="346"/>
        <v>0</v>
      </c>
      <c r="AK644" s="18">
        <f t="shared" ca="1" si="346"/>
        <v>0</v>
      </c>
      <c r="AL644" s="18">
        <f t="shared" ca="1" si="346"/>
        <v>0</v>
      </c>
      <c r="AM644" s="18">
        <f t="shared" ca="1" si="346"/>
        <v>0</v>
      </c>
      <c r="AN644" s="18">
        <f t="shared" ca="1" si="346"/>
        <v>0</v>
      </c>
      <c r="AO644" s="18">
        <f t="shared" ca="1" si="347"/>
        <v>0</v>
      </c>
      <c r="AP644" s="18">
        <f t="shared" ca="1" si="347"/>
        <v>0</v>
      </c>
      <c r="AQ644" s="18">
        <f t="shared" ca="1" si="347"/>
        <v>0</v>
      </c>
      <c r="AR644" s="18">
        <f t="shared" ca="1" si="347"/>
        <v>0</v>
      </c>
      <c r="AS644" s="18">
        <f t="shared" ca="1" si="347"/>
        <v>0</v>
      </c>
      <c r="AT644" s="18">
        <f t="shared" ca="1" si="347"/>
        <v>0</v>
      </c>
      <c r="AU644" s="18">
        <f t="shared" ca="1" si="347"/>
        <v>0</v>
      </c>
      <c r="AV644" s="18">
        <f t="shared" ca="1" si="347"/>
        <v>0</v>
      </c>
      <c r="AW644" s="18">
        <f t="shared" ca="1" si="347"/>
        <v>0</v>
      </c>
      <c r="AX644" s="18">
        <f t="shared" ca="1" si="347"/>
        <v>0</v>
      </c>
      <c r="AY644" s="18">
        <f t="shared" ca="1" si="348"/>
        <v>0</v>
      </c>
      <c r="AZ644" s="18">
        <f t="shared" ca="1" si="348"/>
        <v>0</v>
      </c>
      <c r="BA644" s="18">
        <f t="shared" ca="1" si="348"/>
        <v>0</v>
      </c>
      <c r="BB644" s="18">
        <f t="shared" ca="1" si="348"/>
        <v>0</v>
      </c>
      <c r="BC644" s="18">
        <f t="shared" ca="1" si="348"/>
        <v>0</v>
      </c>
      <c r="BD644" s="18">
        <f t="shared" ca="1" si="348"/>
        <v>0</v>
      </c>
      <c r="BE644" s="18">
        <f t="shared" ca="1" si="348"/>
        <v>0</v>
      </c>
      <c r="BF644" s="18">
        <f t="shared" ca="1" si="348"/>
        <v>0</v>
      </c>
      <c r="BG644" s="18">
        <f t="shared" ca="1" si="348"/>
        <v>0</v>
      </c>
      <c r="BH644" s="18">
        <f t="shared" ca="1" si="348"/>
        <v>0</v>
      </c>
    </row>
    <row r="645" spans="8:60" x14ac:dyDescent="0.35">
      <c r="H645" s="2" t="str">
        <f t="shared" si="326"/>
        <v>PPA_3.0</v>
      </c>
      <c r="I645">
        <f t="shared" si="327"/>
        <v>13</v>
      </c>
      <c r="J645">
        <f t="shared" si="328"/>
        <v>8</v>
      </c>
      <c r="K645" s="18">
        <f t="shared" ref="K645:T654" ca="1" si="349">IF(K$24&gt;$J645,0,OFFSET($K$2,$I645,$J645-K$24))</f>
        <v>1.2667700813876159</v>
      </c>
      <c r="L645" s="18">
        <f t="shared" ca="1" si="349"/>
        <v>1.22987386542487</v>
      </c>
      <c r="M645" s="18">
        <f t="shared" ca="1" si="349"/>
        <v>1.1940522965289999</v>
      </c>
      <c r="N645" s="18">
        <f t="shared" ca="1" si="349"/>
        <v>1.1592740742999998</v>
      </c>
      <c r="O645" s="18">
        <f t="shared" ca="1" si="349"/>
        <v>1.1255088099999999</v>
      </c>
      <c r="P645" s="18">
        <f t="shared" ca="1" si="349"/>
        <v>1.092727</v>
      </c>
      <c r="Q645" s="18">
        <f t="shared" ca="1" si="349"/>
        <v>1.0609</v>
      </c>
      <c r="R645" s="18">
        <f t="shared" ca="1" si="349"/>
        <v>1.03</v>
      </c>
      <c r="S645" s="18">
        <f t="shared" ca="1" si="349"/>
        <v>1</v>
      </c>
      <c r="T645" s="18">
        <f t="shared" ca="1" si="349"/>
        <v>0</v>
      </c>
      <c r="U645" s="18">
        <f t="shared" ref="U645:AD654" ca="1" si="350">IF(U$24&gt;$J645,0,OFFSET($K$2,$I645,$J645-U$24))</f>
        <v>0</v>
      </c>
      <c r="V645" s="18">
        <f t="shared" ca="1" si="350"/>
        <v>0</v>
      </c>
      <c r="W645" s="18">
        <f t="shared" ca="1" si="350"/>
        <v>0</v>
      </c>
      <c r="X645" s="18">
        <f t="shared" ca="1" si="350"/>
        <v>0</v>
      </c>
      <c r="Y645" s="18">
        <f t="shared" ca="1" si="350"/>
        <v>0</v>
      </c>
      <c r="Z645" s="18">
        <f t="shared" ca="1" si="350"/>
        <v>0</v>
      </c>
      <c r="AA645" s="18">
        <f t="shared" ca="1" si="350"/>
        <v>0</v>
      </c>
      <c r="AB645" s="18">
        <f t="shared" ca="1" si="350"/>
        <v>0</v>
      </c>
      <c r="AC645" s="18">
        <f t="shared" ca="1" si="350"/>
        <v>0</v>
      </c>
      <c r="AD645" s="18">
        <f t="shared" ca="1" si="350"/>
        <v>0</v>
      </c>
      <c r="AE645" s="18">
        <f t="shared" ref="AE645:AN654" ca="1" si="351">IF(AE$24&gt;$J645,0,OFFSET($K$2,$I645,$J645-AE$24))</f>
        <v>0</v>
      </c>
      <c r="AF645" s="18">
        <f t="shared" ca="1" si="351"/>
        <v>0</v>
      </c>
      <c r="AG645" s="18">
        <f t="shared" ca="1" si="351"/>
        <v>0</v>
      </c>
      <c r="AH645" s="18">
        <f t="shared" ca="1" si="351"/>
        <v>0</v>
      </c>
      <c r="AI645" s="18">
        <f t="shared" ca="1" si="351"/>
        <v>0</v>
      </c>
      <c r="AJ645" s="18">
        <f t="shared" ca="1" si="351"/>
        <v>0</v>
      </c>
      <c r="AK645" s="18">
        <f t="shared" ca="1" si="351"/>
        <v>0</v>
      </c>
      <c r="AL645" s="18">
        <f t="shared" ca="1" si="351"/>
        <v>0</v>
      </c>
      <c r="AM645" s="18">
        <f t="shared" ca="1" si="351"/>
        <v>0</v>
      </c>
      <c r="AN645" s="18">
        <f t="shared" ca="1" si="351"/>
        <v>0</v>
      </c>
      <c r="AO645" s="18">
        <f t="shared" ref="AO645:AX654" ca="1" si="352">IF(AO$24&gt;$J645,0,OFFSET($K$2,$I645,$J645-AO$24))</f>
        <v>0</v>
      </c>
      <c r="AP645" s="18">
        <f t="shared" ca="1" si="352"/>
        <v>0</v>
      </c>
      <c r="AQ645" s="18">
        <f t="shared" ca="1" si="352"/>
        <v>0</v>
      </c>
      <c r="AR645" s="18">
        <f t="shared" ca="1" si="352"/>
        <v>0</v>
      </c>
      <c r="AS645" s="18">
        <f t="shared" ca="1" si="352"/>
        <v>0</v>
      </c>
      <c r="AT645" s="18">
        <f t="shared" ca="1" si="352"/>
        <v>0</v>
      </c>
      <c r="AU645" s="18">
        <f t="shared" ca="1" si="352"/>
        <v>0</v>
      </c>
      <c r="AV645" s="18">
        <f t="shared" ca="1" si="352"/>
        <v>0</v>
      </c>
      <c r="AW645" s="18">
        <f t="shared" ca="1" si="352"/>
        <v>0</v>
      </c>
      <c r="AX645" s="18">
        <f t="shared" ca="1" si="352"/>
        <v>0</v>
      </c>
      <c r="AY645" s="18">
        <f t="shared" ref="AY645:BH654" ca="1" si="353">IF(AY$24&gt;$J645,0,OFFSET($K$2,$I645,$J645-AY$24))</f>
        <v>0</v>
      </c>
      <c r="AZ645" s="18">
        <f t="shared" ca="1" si="353"/>
        <v>0</v>
      </c>
      <c r="BA645" s="18">
        <f t="shared" ca="1" si="353"/>
        <v>0</v>
      </c>
      <c r="BB645" s="18">
        <f t="shared" ca="1" si="353"/>
        <v>0</v>
      </c>
      <c r="BC645" s="18">
        <f t="shared" ca="1" si="353"/>
        <v>0</v>
      </c>
      <c r="BD645" s="18">
        <f t="shared" ca="1" si="353"/>
        <v>0</v>
      </c>
      <c r="BE645" s="18">
        <f t="shared" ca="1" si="353"/>
        <v>0</v>
      </c>
      <c r="BF645" s="18">
        <f t="shared" ca="1" si="353"/>
        <v>0</v>
      </c>
      <c r="BG645" s="18">
        <f t="shared" ca="1" si="353"/>
        <v>0</v>
      </c>
      <c r="BH645" s="18">
        <f t="shared" ca="1" si="353"/>
        <v>0</v>
      </c>
    </row>
    <row r="646" spans="8:60" x14ac:dyDescent="0.35">
      <c r="H646" s="2" t="str">
        <f t="shared" si="326"/>
        <v>PPA_3.0</v>
      </c>
      <c r="I646">
        <f t="shared" si="327"/>
        <v>13</v>
      </c>
      <c r="J646">
        <f t="shared" si="328"/>
        <v>9</v>
      </c>
      <c r="K646" s="18">
        <f t="shared" ca="1" si="349"/>
        <v>1.3047731838292445</v>
      </c>
      <c r="L646" s="18">
        <f t="shared" ca="1" si="349"/>
        <v>1.2667700813876159</v>
      </c>
      <c r="M646" s="18">
        <f t="shared" ca="1" si="349"/>
        <v>1.22987386542487</v>
      </c>
      <c r="N646" s="18">
        <f t="shared" ca="1" si="349"/>
        <v>1.1940522965289999</v>
      </c>
      <c r="O646" s="18">
        <f t="shared" ca="1" si="349"/>
        <v>1.1592740742999998</v>
      </c>
      <c r="P646" s="18">
        <f t="shared" ca="1" si="349"/>
        <v>1.1255088099999999</v>
      </c>
      <c r="Q646" s="18">
        <f t="shared" ca="1" si="349"/>
        <v>1.092727</v>
      </c>
      <c r="R646" s="18">
        <f t="shared" ca="1" si="349"/>
        <v>1.0609</v>
      </c>
      <c r="S646" s="18">
        <f t="shared" ca="1" si="349"/>
        <v>1.03</v>
      </c>
      <c r="T646" s="18">
        <f t="shared" ca="1" si="349"/>
        <v>1</v>
      </c>
      <c r="U646" s="18">
        <f t="shared" ca="1" si="350"/>
        <v>0</v>
      </c>
      <c r="V646" s="18">
        <f t="shared" ca="1" si="350"/>
        <v>0</v>
      </c>
      <c r="W646" s="18">
        <f t="shared" ca="1" si="350"/>
        <v>0</v>
      </c>
      <c r="X646" s="18">
        <f t="shared" ca="1" si="350"/>
        <v>0</v>
      </c>
      <c r="Y646" s="18">
        <f t="shared" ca="1" si="350"/>
        <v>0</v>
      </c>
      <c r="Z646" s="18">
        <f t="shared" ca="1" si="350"/>
        <v>0</v>
      </c>
      <c r="AA646" s="18">
        <f t="shared" ca="1" si="350"/>
        <v>0</v>
      </c>
      <c r="AB646" s="18">
        <f t="shared" ca="1" si="350"/>
        <v>0</v>
      </c>
      <c r="AC646" s="18">
        <f t="shared" ca="1" si="350"/>
        <v>0</v>
      </c>
      <c r="AD646" s="18">
        <f t="shared" ca="1" si="350"/>
        <v>0</v>
      </c>
      <c r="AE646" s="18">
        <f t="shared" ca="1" si="351"/>
        <v>0</v>
      </c>
      <c r="AF646" s="18">
        <f t="shared" ca="1" si="351"/>
        <v>0</v>
      </c>
      <c r="AG646" s="18">
        <f t="shared" ca="1" si="351"/>
        <v>0</v>
      </c>
      <c r="AH646" s="18">
        <f t="shared" ca="1" si="351"/>
        <v>0</v>
      </c>
      <c r="AI646" s="18">
        <f t="shared" ca="1" si="351"/>
        <v>0</v>
      </c>
      <c r="AJ646" s="18">
        <f t="shared" ca="1" si="351"/>
        <v>0</v>
      </c>
      <c r="AK646" s="18">
        <f t="shared" ca="1" si="351"/>
        <v>0</v>
      </c>
      <c r="AL646" s="18">
        <f t="shared" ca="1" si="351"/>
        <v>0</v>
      </c>
      <c r="AM646" s="18">
        <f t="shared" ca="1" si="351"/>
        <v>0</v>
      </c>
      <c r="AN646" s="18">
        <f t="shared" ca="1" si="351"/>
        <v>0</v>
      </c>
      <c r="AO646" s="18">
        <f t="shared" ca="1" si="352"/>
        <v>0</v>
      </c>
      <c r="AP646" s="18">
        <f t="shared" ca="1" si="352"/>
        <v>0</v>
      </c>
      <c r="AQ646" s="18">
        <f t="shared" ca="1" si="352"/>
        <v>0</v>
      </c>
      <c r="AR646" s="18">
        <f t="shared" ca="1" si="352"/>
        <v>0</v>
      </c>
      <c r="AS646" s="18">
        <f t="shared" ca="1" si="352"/>
        <v>0</v>
      </c>
      <c r="AT646" s="18">
        <f t="shared" ca="1" si="352"/>
        <v>0</v>
      </c>
      <c r="AU646" s="18">
        <f t="shared" ca="1" si="352"/>
        <v>0</v>
      </c>
      <c r="AV646" s="18">
        <f t="shared" ca="1" si="352"/>
        <v>0</v>
      </c>
      <c r="AW646" s="18">
        <f t="shared" ca="1" si="352"/>
        <v>0</v>
      </c>
      <c r="AX646" s="18">
        <f t="shared" ca="1" si="352"/>
        <v>0</v>
      </c>
      <c r="AY646" s="18">
        <f t="shared" ca="1" si="353"/>
        <v>0</v>
      </c>
      <c r="AZ646" s="18">
        <f t="shared" ca="1" si="353"/>
        <v>0</v>
      </c>
      <c r="BA646" s="18">
        <f t="shared" ca="1" si="353"/>
        <v>0</v>
      </c>
      <c r="BB646" s="18">
        <f t="shared" ca="1" si="353"/>
        <v>0</v>
      </c>
      <c r="BC646" s="18">
        <f t="shared" ca="1" si="353"/>
        <v>0</v>
      </c>
      <c r="BD646" s="18">
        <f t="shared" ca="1" si="353"/>
        <v>0</v>
      </c>
      <c r="BE646" s="18">
        <f t="shared" ca="1" si="353"/>
        <v>0</v>
      </c>
      <c r="BF646" s="18">
        <f t="shared" ca="1" si="353"/>
        <v>0</v>
      </c>
      <c r="BG646" s="18">
        <f t="shared" ca="1" si="353"/>
        <v>0</v>
      </c>
      <c r="BH646" s="18">
        <f t="shared" ca="1" si="353"/>
        <v>0</v>
      </c>
    </row>
    <row r="647" spans="8:60" x14ac:dyDescent="0.35">
      <c r="H647" s="2" t="str">
        <f t="shared" si="326"/>
        <v>PPA_3.0</v>
      </c>
      <c r="I647">
        <f t="shared" si="327"/>
        <v>13</v>
      </c>
      <c r="J647">
        <f t="shared" si="328"/>
        <v>10</v>
      </c>
      <c r="K647" s="18">
        <f t="shared" ca="1" si="349"/>
        <v>1.3439163793441218</v>
      </c>
      <c r="L647" s="18">
        <f t="shared" ca="1" si="349"/>
        <v>1.3047731838292445</v>
      </c>
      <c r="M647" s="18">
        <f t="shared" ca="1" si="349"/>
        <v>1.2667700813876159</v>
      </c>
      <c r="N647" s="18">
        <f t="shared" ca="1" si="349"/>
        <v>1.22987386542487</v>
      </c>
      <c r="O647" s="18">
        <f t="shared" ca="1" si="349"/>
        <v>1.1940522965289999</v>
      </c>
      <c r="P647" s="18">
        <f t="shared" ca="1" si="349"/>
        <v>1.1592740742999998</v>
      </c>
      <c r="Q647" s="18">
        <f t="shared" ca="1" si="349"/>
        <v>1.1255088099999999</v>
      </c>
      <c r="R647" s="18">
        <f t="shared" ca="1" si="349"/>
        <v>1.092727</v>
      </c>
      <c r="S647" s="18">
        <f t="shared" ca="1" si="349"/>
        <v>1.0609</v>
      </c>
      <c r="T647" s="18">
        <f t="shared" ca="1" si="349"/>
        <v>1.03</v>
      </c>
      <c r="U647" s="18">
        <f t="shared" ca="1" si="350"/>
        <v>1</v>
      </c>
      <c r="V647" s="18">
        <f t="shared" ca="1" si="350"/>
        <v>0</v>
      </c>
      <c r="W647" s="18">
        <f t="shared" ca="1" si="350"/>
        <v>0</v>
      </c>
      <c r="X647" s="18">
        <f t="shared" ca="1" si="350"/>
        <v>0</v>
      </c>
      <c r="Y647" s="18">
        <f t="shared" ca="1" si="350"/>
        <v>0</v>
      </c>
      <c r="Z647" s="18">
        <f t="shared" ca="1" si="350"/>
        <v>0</v>
      </c>
      <c r="AA647" s="18">
        <f t="shared" ca="1" si="350"/>
        <v>0</v>
      </c>
      <c r="AB647" s="18">
        <f t="shared" ca="1" si="350"/>
        <v>0</v>
      </c>
      <c r="AC647" s="18">
        <f t="shared" ca="1" si="350"/>
        <v>0</v>
      </c>
      <c r="AD647" s="18">
        <f t="shared" ca="1" si="350"/>
        <v>0</v>
      </c>
      <c r="AE647" s="18">
        <f t="shared" ca="1" si="351"/>
        <v>0</v>
      </c>
      <c r="AF647" s="18">
        <f t="shared" ca="1" si="351"/>
        <v>0</v>
      </c>
      <c r="AG647" s="18">
        <f t="shared" ca="1" si="351"/>
        <v>0</v>
      </c>
      <c r="AH647" s="18">
        <f t="shared" ca="1" si="351"/>
        <v>0</v>
      </c>
      <c r="AI647" s="18">
        <f t="shared" ca="1" si="351"/>
        <v>0</v>
      </c>
      <c r="AJ647" s="18">
        <f t="shared" ca="1" si="351"/>
        <v>0</v>
      </c>
      <c r="AK647" s="18">
        <f t="shared" ca="1" si="351"/>
        <v>0</v>
      </c>
      <c r="AL647" s="18">
        <f t="shared" ca="1" si="351"/>
        <v>0</v>
      </c>
      <c r="AM647" s="18">
        <f t="shared" ca="1" si="351"/>
        <v>0</v>
      </c>
      <c r="AN647" s="18">
        <f t="shared" ca="1" si="351"/>
        <v>0</v>
      </c>
      <c r="AO647" s="18">
        <f t="shared" ca="1" si="352"/>
        <v>0</v>
      </c>
      <c r="AP647" s="18">
        <f t="shared" ca="1" si="352"/>
        <v>0</v>
      </c>
      <c r="AQ647" s="18">
        <f t="shared" ca="1" si="352"/>
        <v>0</v>
      </c>
      <c r="AR647" s="18">
        <f t="shared" ca="1" si="352"/>
        <v>0</v>
      </c>
      <c r="AS647" s="18">
        <f t="shared" ca="1" si="352"/>
        <v>0</v>
      </c>
      <c r="AT647" s="18">
        <f t="shared" ca="1" si="352"/>
        <v>0</v>
      </c>
      <c r="AU647" s="18">
        <f t="shared" ca="1" si="352"/>
        <v>0</v>
      </c>
      <c r="AV647" s="18">
        <f t="shared" ca="1" si="352"/>
        <v>0</v>
      </c>
      <c r="AW647" s="18">
        <f t="shared" ca="1" si="352"/>
        <v>0</v>
      </c>
      <c r="AX647" s="18">
        <f t="shared" ca="1" si="352"/>
        <v>0</v>
      </c>
      <c r="AY647" s="18">
        <f t="shared" ca="1" si="353"/>
        <v>0</v>
      </c>
      <c r="AZ647" s="18">
        <f t="shared" ca="1" si="353"/>
        <v>0</v>
      </c>
      <c r="BA647" s="18">
        <f t="shared" ca="1" si="353"/>
        <v>0</v>
      </c>
      <c r="BB647" s="18">
        <f t="shared" ca="1" si="353"/>
        <v>0</v>
      </c>
      <c r="BC647" s="18">
        <f t="shared" ca="1" si="353"/>
        <v>0</v>
      </c>
      <c r="BD647" s="18">
        <f t="shared" ca="1" si="353"/>
        <v>0</v>
      </c>
      <c r="BE647" s="18">
        <f t="shared" ca="1" si="353"/>
        <v>0</v>
      </c>
      <c r="BF647" s="18">
        <f t="shared" ca="1" si="353"/>
        <v>0</v>
      </c>
      <c r="BG647" s="18">
        <f t="shared" ca="1" si="353"/>
        <v>0</v>
      </c>
      <c r="BH647" s="18">
        <f t="shared" ca="1" si="353"/>
        <v>0</v>
      </c>
    </row>
    <row r="648" spans="8:60" x14ac:dyDescent="0.35">
      <c r="H648" s="2" t="str">
        <f t="shared" si="326"/>
        <v>PPA_3.0</v>
      </c>
      <c r="I648">
        <f t="shared" si="327"/>
        <v>13</v>
      </c>
      <c r="J648">
        <f t="shared" si="328"/>
        <v>11</v>
      </c>
      <c r="K648" s="18">
        <f t="shared" ca="1" si="349"/>
        <v>1.3842338707244455</v>
      </c>
      <c r="L648" s="18">
        <f t="shared" ca="1" si="349"/>
        <v>1.3439163793441218</v>
      </c>
      <c r="M648" s="18">
        <f t="shared" ca="1" si="349"/>
        <v>1.3047731838292445</v>
      </c>
      <c r="N648" s="18">
        <f t="shared" ca="1" si="349"/>
        <v>1.2667700813876159</v>
      </c>
      <c r="O648" s="18">
        <f t="shared" ca="1" si="349"/>
        <v>1.22987386542487</v>
      </c>
      <c r="P648" s="18">
        <f t="shared" ca="1" si="349"/>
        <v>1.1940522965289999</v>
      </c>
      <c r="Q648" s="18">
        <f t="shared" ca="1" si="349"/>
        <v>1.1592740742999998</v>
      </c>
      <c r="R648" s="18">
        <f t="shared" ca="1" si="349"/>
        <v>1.1255088099999999</v>
      </c>
      <c r="S648" s="18">
        <f t="shared" ca="1" si="349"/>
        <v>1.092727</v>
      </c>
      <c r="T648" s="18">
        <f t="shared" ca="1" si="349"/>
        <v>1.0609</v>
      </c>
      <c r="U648" s="18">
        <f t="shared" ca="1" si="350"/>
        <v>1.03</v>
      </c>
      <c r="V648" s="18">
        <f t="shared" ca="1" si="350"/>
        <v>1</v>
      </c>
      <c r="W648" s="18">
        <f t="shared" ca="1" si="350"/>
        <v>0</v>
      </c>
      <c r="X648" s="18">
        <f t="shared" ca="1" si="350"/>
        <v>0</v>
      </c>
      <c r="Y648" s="18">
        <f t="shared" ca="1" si="350"/>
        <v>0</v>
      </c>
      <c r="Z648" s="18">
        <f t="shared" ca="1" si="350"/>
        <v>0</v>
      </c>
      <c r="AA648" s="18">
        <f t="shared" ca="1" si="350"/>
        <v>0</v>
      </c>
      <c r="AB648" s="18">
        <f t="shared" ca="1" si="350"/>
        <v>0</v>
      </c>
      <c r="AC648" s="18">
        <f t="shared" ca="1" si="350"/>
        <v>0</v>
      </c>
      <c r="AD648" s="18">
        <f t="shared" ca="1" si="350"/>
        <v>0</v>
      </c>
      <c r="AE648" s="18">
        <f t="shared" ca="1" si="351"/>
        <v>0</v>
      </c>
      <c r="AF648" s="18">
        <f t="shared" ca="1" si="351"/>
        <v>0</v>
      </c>
      <c r="AG648" s="18">
        <f t="shared" ca="1" si="351"/>
        <v>0</v>
      </c>
      <c r="AH648" s="18">
        <f t="shared" ca="1" si="351"/>
        <v>0</v>
      </c>
      <c r="AI648" s="18">
        <f t="shared" ca="1" si="351"/>
        <v>0</v>
      </c>
      <c r="AJ648" s="18">
        <f t="shared" ca="1" si="351"/>
        <v>0</v>
      </c>
      <c r="AK648" s="18">
        <f t="shared" ca="1" si="351"/>
        <v>0</v>
      </c>
      <c r="AL648" s="18">
        <f t="shared" ca="1" si="351"/>
        <v>0</v>
      </c>
      <c r="AM648" s="18">
        <f t="shared" ca="1" si="351"/>
        <v>0</v>
      </c>
      <c r="AN648" s="18">
        <f t="shared" ca="1" si="351"/>
        <v>0</v>
      </c>
      <c r="AO648" s="18">
        <f t="shared" ca="1" si="352"/>
        <v>0</v>
      </c>
      <c r="AP648" s="18">
        <f t="shared" ca="1" si="352"/>
        <v>0</v>
      </c>
      <c r="AQ648" s="18">
        <f t="shared" ca="1" si="352"/>
        <v>0</v>
      </c>
      <c r="AR648" s="18">
        <f t="shared" ca="1" si="352"/>
        <v>0</v>
      </c>
      <c r="AS648" s="18">
        <f t="shared" ca="1" si="352"/>
        <v>0</v>
      </c>
      <c r="AT648" s="18">
        <f t="shared" ca="1" si="352"/>
        <v>0</v>
      </c>
      <c r="AU648" s="18">
        <f t="shared" ca="1" si="352"/>
        <v>0</v>
      </c>
      <c r="AV648" s="18">
        <f t="shared" ca="1" si="352"/>
        <v>0</v>
      </c>
      <c r="AW648" s="18">
        <f t="shared" ca="1" si="352"/>
        <v>0</v>
      </c>
      <c r="AX648" s="18">
        <f t="shared" ca="1" si="352"/>
        <v>0</v>
      </c>
      <c r="AY648" s="18">
        <f t="shared" ca="1" si="353"/>
        <v>0</v>
      </c>
      <c r="AZ648" s="18">
        <f t="shared" ca="1" si="353"/>
        <v>0</v>
      </c>
      <c r="BA648" s="18">
        <f t="shared" ca="1" si="353"/>
        <v>0</v>
      </c>
      <c r="BB648" s="18">
        <f t="shared" ca="1" si="353"/>
        <v>0</v>
      </c>
      <c r="BC648" s="18">
        <f t="shared" ca="1" si="353"/>
        <v>0</v>
      </c>
      <c r="BD648" s="18">
        <f t="shared" ca="1" si="353"/>
        <v>0</v>
      </c>
      <c r="BE648" s="18">
        <f t="shared" ca="1" si="353"/>
        <v>0</v>
      </c>
      <c r="BF648" s="18">
        <f t="shared" ca="1" si="353"/>
        <v>0</v>
      </c>
      <c r="BG648" s="18">
        <f t="shared" ca="1" si="353"/>
        <v>0</v>
      </c>
      <c r="BH648" s="18">
        <f t="shared" ca="1" si="353"/>
        <v>0</v>
      </c>
    </row>
    <row r="649" spans="8:60" x14ac:dyDescent="0.35">
      <c r="H649" s="2" t="str">
        <f t="shared" si="326"/>
        <v>PPA_3.0</v>
      </c>
      <c r="I649">
        <f t="shared" si="327"/>
        <v>13</v>
      </c>
      <c r="J649">
        <f t="shared" si="328"/>
        <v>12</v>
      </c>
      <c r="K649" s="18">
        <f t="shared" ca="1" si="349"/>
        <v>1.4257608868461786</v>
      </c>
      <c r="L649" s="18">
        <f t="shared" ca="1" si="349"/>
        <v>1.3842338707244455</v>
      </c>
      <c r="M649" s="18">
        <f t="shared" ca="1" si="349"/>
        <v>1.3439163793441218</v>
      </c>
      <c r="N649" s="18">
        <f t="shared" ca="1" si="349"/>
        <v>1.3047731838292445</v>
      </c>
      <c r="O649" s="18">
        <f t="shared" ca="1" si="349"/>
        <v>1.2667700813876159</v>
      </c>
      <c r="P649" s="18">
        <f t="shared" ca="1" si="349"/>
        <v>1.22987386542487</v>
      </c>
      <c r="Q649" s="18">
        <f t="shared" ca="1" si="349"/>
        <v>1.1940522965289999</v>
      </c>
      <c r="R649" s="18">
        <f t="shared" ca="1" si="349"/>
        <v>1.1592740742999998</v>
      </c>
      <c r="S649" s="18">
        <f t="shared" ca="1" si="349"/>
        <v>1.1255088099999999</v>
      </c>
      <c r="T649" s="18">
        <f t="shared" ca="1" si="349"/>
        <v>1.092727</v>
      </c>
      <c r="U649" s="18">
        <f t="shared" ca="1" si="350"/>
        <v>1.0609</v>
      </c>
      <c r="V649" s="18">
        <f t="shared" ca="1" si="350"/>
        <v>1.03</v>
      </c>
      <c r="W649" s="18">
        <f t="shared" ca="1" si="350"/>
        <v>1</v>
      </c>
      <c r="X649" s="18">
        <f t="shared" ca="1" si="350"/>
        <v>0</v>
      </c>
      <c r="Y649" s="18">
        <f t="shared" ca="1" si="350"/>
        <v>0</v>
      </c>
      <c r="Z649" s="18">
        <f t="shared" ca="1" si="350"/>
        <v>0</v>
      </c>
      <c r="AA649" s="18">
        <f t="shared" ca="1" si="350"/>
        <v>0</v>
      </c>
      <c r="AB649" s="18">
        <f t="shared" ca="1" si="350"/>
        <v>0</v>
      </c>
      <c r="AC649" s="18">
        <f t="shared" ca="1" si="350"/>
        <v>0</v>
      </c>
      <c r="AD649" s="18">
        <f t="shared" ca="1" si="350"/>
        <v>0</v>
      </c>
      <c r="AE649" s="18">
        <f t="shared" ca="1" si="351"/>
        <v>0</v>
      </c>
      <c r="AF649" s="18">
        <f t="shared" ca="1" si="351"/>
        <v>0</v>
      </c>
      <c r="AG649" s="18">
        <f t="shared" ca="1" si="351"/>
        <v>0</v>
      </c>
      <c r="AH649" s="18">
        <f t="shared" ca="1" si="351"/>
        <v>0</v>
      </c>
      <c r="AI649" s="18">
        <f t="shared" ca="1" si="351"/>
        <v>0</v>
      </c>
      <c r="AJ649" s="18">
        <f t="shared" ca="1" si="351"/>
        <v>0</v>
      </c>
      <c r="AK649" s="18">
        <f t="shared" ca="1" si="351"/>
        <v>0</v>
      </c>
      <c r="AL649" s="18">
        <f t="shared" ca="1" si="351"/>
        <v>0</v>
      </c>
      <c r="AM649" s="18">
        <f t="shared" ca="1" si="351"/>
        <v>0</v>
      </c>
      <c r="AN649" s="18">
        <f t="shared" ca="1" si="351"/>
        <v>0</v>
      </c>
      <c r="AO649" s="18">
        <f t="shared" ca="1" si="352"/>
        <v>0</v>
      </c>
      <c r="AP649" s="18">
        <f t="shared" ca="1" si="352"/>
        <v>0</v>
      </c>
      <c r="AQ649" s="18">
        <f t="shared" ca="1" si="352"/>
        <v>0</v>
      </c>
      <c r="AR649" s="18">
        <f t="shared" ca="1" si="352"/>
        <v>0</v>
      </c>
      <c r="AS649" s="18">
        <f t="shared" ca="1" si="352"/>
        <v>0</v>
      </c>
      <c r="AT649" s="18">
        <f t="shared" ca="1" si="352"/>
        <v>0</v>
      </c>
      <c r="AU649" s="18">
        <f t="shared" ca="1" si="352"/>
        <v>0</v>
      </c>
      <c r="AV649" s="18">
        <f t="shared" ca="1" si="352"/>
        <v>0</v>
      </c>
      <c r="AW649" s="18">
        <f t="shared" ca="1" si="352"/>
        <v>0</v>
      </c>
      <c r="AX649" s="18">
        <f t="shared" ca="1" si="352"/>
        <v>0</v>
      </c>
      <c r="AY649" s="18">
        <f t="shared" ca="1" si="353"/>
        <v>0</v>
      </c>
      <c r="AZ649" s="18">
        <f t="shared" ca="1" si="353"/>
        <v>0</v>
      </c>
      <c r="BA649" s="18">
        <f t="shared" ca="1" si="353"/>
        <v>0</v>
      </c>
      <c r="BB649" s="18">
        <f t="shared" ca="1" si="353"/>
        <v>0</v>
      </c>
      <c r="BC649" s="18">
        <f t="shared" ca="1" si="353"/>
        <v>0</v>
      </c>
      <c r="BD649" s="18">
        <f t="shared" ca="1" si="353"/>
        <v>0</v>
      </c>
      <c r="BE649" s="18">
        <f t="shared" ca="1" si="353"/>
        <v>0</v>
      </c>
      <c r="BF649" s="18">
        <f t="shared" ca="1" si="353"/>
        <v>0</v>
      </c>
      <c r="BG649" s="18">
        <f t="shared" ca="1" si="353"/>
        <v>0</v>
      </c>
      <c r="BH649" s="18">
        <f t="shared" ca="1" si="353"/>
        <v>0</v>
      </c>
    </row>
    <row r="650" spans="8:60" x14ac:dyDescent="0.35">
      <c r="H650" s="2" t="str">
        <f t="shared" si="326"/>
        <v>PPA_3.0</v>
      </c>
      <c r="I650">
        <f t="shared" si="327"/>
        <v>13</v>
      </c>
      <c r="J650">
        <f t="shared" si="328"/>
        <v>13</v>
      </c>
      <c r="K650" s="18">
        <f t="shared" ca="1" si="349"/>
        <v>1.4685337134515639</v>
      </c>
      <c r="L650" s="18">
        <f t="shared" ca="1" si="349"/>
        <v>1.4257608868461786</v>
      </c>
      <c r="M650" s="18">
        <f t="shared" ca="1" si="349"/>
        <v>1.3842338707244455</v>
      </c>
      <c r="N650" s="18">
        <f t="shared" ca="1" si="349"/>
        <v>1.3439163793441218</v>
      </c>
      <c r="O650" s="18">
        <f t="shared" ca="1" si="349"/>
        <v>1.3047731838292445</v>
      </c>
      <c r="P650" s="18">
        <f t="shared" ca="1" si="349"/>
        <v>1.2667700813876159</v>
      </c>
      <c r="Q650" s="18">
        <f t="shared" ca="1" si="349"/>
        <v>1.22987386542487</v>
      </c>
      <c r="R650" s="18">
        <f t="shared" ca="1" si="349"/>
        <v>1.1940522965289999</v>
      </c>
      <c r="S650" s="18">
        <f t="shared" ca="1" si="349"/>
        <v>1.1592740742999998</v>
      </c>
      <c r="T650" s="18">
        <f t="shared" ca="1" si="349"/>
        <v>1.1255088099999999</v>
      </c>
      <c r="U650" s="18">
        <f t="shared" ca="1" si="350"/>
        <v>1.092727</v>
      </c>
      <c r="V650" s="18">
        <f t="shared" ca="1" si="350"/>
        <v>1.0609</v>
      </c>
      <c r="W650" s="18">
        <f t="shared" ca="1" si="350"/>
        <v>1.03</v>
      </c>
      <c r="X650" s="18">
        <f t="shared" ca="1" si="350"/>
        <v>1</v>
      </c>
      <c r="Y650" s="18">
        <f t="shared" ca="1" si="350"/>
        <v>0</v>
      </c>
      <c r="Z650" s="18">
        <f t="shared" ca="1" si="350"/>
        <v>0</v>
      </c>
      <c r="AA650" s="18">
        <f t="shared" ca="1" si="350"/>
        <v>0</v>
      </c>
      <c r="AB650" s="18">
        <f t="shared" ca="1" si="350"/>
        <v>0</v>
      </c>
      <c r="AC650" s="18">
        <f t="shared" ca="1" si="350"/>
        <v>0</v>
      </c>
      <c r="AD650" s="18">
        <f t="shared" ca="1" si="350"/>
        <v>0</v>
      </c>
      <c r="AE650" s="18">
        <f t="shared" ca="1" si="351"/>
        <v>0</v>
      </c>
      <c r="AF650" s="18">
        <f t="shared" ca="1" si="351"/>
        <v>0</v>
      </c>
      <c r="AG650" s="18">
        <f t="shared" ca="1" si="351"/>
        <v>0</v>
      </c>
      <c r="AH650" s="18">
        <f t="shared" ca="1" si="351"/>
        <v>0</v>
      </c>
      <c r="AI650" s="18">
        <f t="shared" ca="1" si="351"/>
        <v>0</v>
      </c>
      <c r="AJ650" s="18">
        <f t="shared" ca="1" si="351"/>
        <v>0</v>
      </c>
      <c r="AK650" s="18">
        <f t="shared" ca="1" si="351"/>
        <v>0</v>
      </c>
      <c r="AL650" s="18">
        <f t="shared" ca="1" si="351"/>
        <v>0</v>
      </c>
      <c r="AM650" s="18">
        <f t="shared" ca="1" si="351"/>
        <v>0</v>
      </c>
      <c r="AN650" s="18">
        <f t="shared" ca="1" si="351"/>
        <v>0</v>
      </c>
      <c r="AO650" s="18">
        <f t="shared" ca="1" si="352"/>
        <v>0</v>
      </c>
      <c r="AP650" s="18">
        <f t="shared" ca="1" si="352"/>
        <v>0</v>
      </c>
      <c r="AQ650" s="18">
        <f t="shared" ca="1" si="352"/>
        <v>0</v>
      </c>
      <c r="AR650" s="18">
        <f t="shared" ca="1" si="352"/>
        <v>0</v>
      </c>
      <c r="AS650" s="18">
        <f t="shared" ca="1" si="352"/>
        <v>0</v>
      </c>
      <c r="AT650" s="18">
        <f t="shared" ca="1" si="352"/>
        <v>0</v>
      </c>
      <c r="AU650" s="18">
        <f t="shared" ca="1" si="352"/>
        <v>0</v>
      </c>
      <c r="AV650" s="18">
        <f t="shared" ca="1" si="352"/>
        <v>0</v>
      </c>
      <c r="AW650" s="18">
        <f t="shared" ca="1" si="352"/>
        <v>0</v>
      </c>
      <c r="AX650" s="18">
        <f t="shared" ca="1" si="352"/>
        <v>0</v>
      </c>
      <c r="AY650" s="18">
        <f t="shared" ca="1" si="353"/>
        <v>0</v>
      </c>
      <c r="AZ650" s="18">
        <f t="shared" ca="1" si="353"/>
        <v>0</v>
      </c>
      <c r="BA650" s="18">
        <f t="shared" ca="1" si="353"/>
        <v>0</v>
      </c>
      <c r="BB650" s="18">
        <f t="shared" ca="1" si="353"/>
        <v>0</v>
      </c>
      <c r="BC650" s="18">
        <f t="shared" ca="1" si="353"/>
        <v>0</v>
      </c>
      <c r="BD650" s="18">
        <f t="shared" ca="1" si="353"/>
        <v>0</v>
      </c>
      <c r="BE650" s="18">
        <f t="shared" ca="1" si="353"/>
        <v>0</v>
      </c>
      <c r="BF650" s="18">
        <f t="shared" ca="1" si="353"/>
        <v>0</v>
      </c>
      <c r="BG650" s="18">
        <f t="shared" ca="1" si="353"/>
        <v>0</v>
      </c>
      <c r="BH650" s="18">
        <f t="shared" ca="1" si="353"/>
        <v>0</v>
      </c>
    </row>
    <row r="651" spans="8:60" x14ac:dyDescent="0.35">
      <c r="H651" s="2" t="str">
        <f t="shared" si="326"/>
        <v>PPA_3.0</v>
      </c>
      <c r="I651">
        <f t="shared" si="327"/>
        <v>13</v>
      </c>
      <c r="J651">
        <f t="shared" si="328"/>
        <v>14</v>
      </c>
      <c r="K651" s="18">
        <f t="shared" ca="1" si="349"/>
        <v>1.512589724855111</v>
      </c>
      <c r="L651" s="18">
        <f t="shared" ca="1" si="349"/>
        <v>1.4685337134515639</v>
      </c>
      <c r="M651" s="18">
        <f t="shared" ca="1" si="349"/>
        <v>1.4257608868461786</v>
      </c>
      <c r="N651" s="18">
        <f t="shared" ca="1" si="349"/>
        <v>1.3842338707244455</v>
      </c>
      <c r="O651" s="18">
        <f t="shared" ca="1" si="349"/>
        <v>1.3439163793441218</v>
      </c>
      <c r="P651" s="18">
        <f t="shared" ca="1" si="349"/>
        <v>1.3047731838292445</v>
      </c>
      <c r="Q651" s="18">
        <f t="shared" ca="1" si="349"/>
        <v>1.2667700813876159</v>
      </c>
      <c r="R651" s="18">
        <f t="shared" ca="1" si="349"/>
        <v>1.22987386542487</v>
      </c>
      <c r="S651" s="18">
        <f t="shared" ca="1" si="349"/>
        <v>1.1940522965289999</v>
      </c>
      <c r="T651" s="18">
        <f t="shared" ca="1" si="349"/>
        <v>1.1592740742999998</v>
      </c>
      <c r="U651" s="18">
        <f t="shared" ca="1" si="350"/>
        <v>1.1255088099999999</v>
      </c>
      <c r="V651" s="18">
        <f t="shared" ca="1" si="350"/>
        <v>1.092727</v>
      </c>
      <c r="W651" s="18">
        <f t="shared" ca="1" si="350"/>
        <v>1.0609</v>
      </c>
      <c r="X651" s="18">
        <f t="shared" ca="1" si="350"/>
        <v>1.03</v>
      </c>
      <c r="Y651" s="18">
        <f t="shared" ca="1" si="350"/>
        <v>1</v>
      </c>
      <c r="Z651" s="18">
        <f t="shared" ca="1" si="350"/>
        <v>0</v>
      </c>
      <c r="AA651" s="18">
        <f t="shared" ca="1" si="350"/>
        <v>0</v>
      </c>
      <c r="AB651" s="18">
        <f t="shared" ca="1" si="350"/>
        <v>0</v>
      </c>
      <c r="AC651" s="18">
        <f t="shared" ca="1" si="350"/>
        <v>0</v>
      </c>
      <c r="AD651" s="18">
        <f t="shared" ca="1" si="350"/>
        <v>0</v>
      </c>
      <c r="AE651" s="18">
        <f t="shared" ca="1" si="351"/>
        <v>0</v>
      </c>
      <c r="AF651" s="18">
        <f t="shared" ca="1" si="351"/>
        <v>0</v>
      </c>
      <c r="AG651" s="18">
        <f t="shared" ca="1" si="351"/>
        <v>0</v>
      </c>
      <c r="AH651" s="18">
        <f t="shared" ca="1" si="351"/>
        <v>0</v>
      </c>
      <c r="AI651" s="18">
        <f t="shared" ca="1" si="351"/>
        <v>0</v>
      </c>
      <c r="AJ651" s="18">
        <f t="shared" ca="1" si="351"/>
        <v>0</v>
      </c>
      <c r="AK651" s="18">
        <f t="shared" ca="1" si="351"/>
        <v>0</v>
      </c>
      <c r="AL651" s="18">
        <f t="shared" ca="1" si="351"/>
        <v>0</v>
      </c>
      <c r="AM651" s="18">
        <f t="shared" ca="1" si="351"/>
        <v>0</v>
      </c>
      <c r="AN651" s="18">
        <f t="shared" ca="1" si="351"/>
        <v>0</v>
      </c>
      <c r="AO651" s="18">
        <f t="shared" ca="1" si="352"/>
        <v>0</v>
      </c>
      <c r="AP651" s="18">
        <f t="shared" ca="1" si="352"/>
        <v>0</v>
      </c>
      <c r="AQ651" s="18">
        <f t="shared" ca="1" si="352"/>
        <v>0</v>
      </c>
      <c r="AR651" s="18">
        <f t="shared" ca="1" si="352"/>
        <v>0</v>
      </c>
      <c r="AS651" s="18">
        <f t="shared" ca="1" si="352"/>
        <v>0</v>
      </c>
      <c r="AT651" s="18">
        <f t="shared" ca="1" si="352"/>
        <v>0</v>
      </c>
      <c r="AU651" s="18">
        <f t="shared" ca="1" si="352"/>
        <v>0</v>
      </c>
      <c r="AV651" s="18">
        <f t="shared" ca="1" si="352"/>
        <v>0</v>
      </c>
      <c r="AW651" s="18">
        <f t="shared" ca="1" si="352"/>
        <v>0</v>
      </c>
      <c r="AX651" s="18">
        <f t="shared" ca="1" si="352"/>
        <v>0</v>
      </c>
      <c r="AY651" s="18">
        <f t="shared" ca="1" si="353"/>
        <v>0</v>
      </c>
      <c r="AZ651" s="18">
        <f t="shared" ca="1" si="353"/>
        <v>0</v>
      </c>
      <c r="BA651" s="18">
        <f t="shared" ca="1" si="353"/>
        <v>0</v>
      </c>
      <c r="BB651" s="18">
        <f t="shared" ca="1" si="353"/>
        <v>0</v>
      </c>
      <c r="BC651" s="18">
        <f t="shared" ca="1" si="353"/>
        <v>0</v>
      </c>
      <c r="BD651" s="18">
        <f t="shared" ca="1" si="353"/>
        <v>0</v>
      </c>
      <c r="BE651" s="18">
        <f t="shared" ca="1" si="353"/>
        <v>0</v>
      </c>
      <c r="BF651" s="18">
        <f t="shared" ca="1" si="353"/>
        <v>0</v>
      </c>
      <c r="BG651" s="18">
        <f t="shared" ca="1" si="353"/>
        <v>0</v>
      </c>
      <c r="BH651" s="18">
        <f t="shared" ca="1" si="353"/>
        <v>0</v>
      </c>
    </row>
    <row r="652" spans="8:60" x14ac:dyDescent="0.35">
      <c r="H652" s="2" t="str">
        <f t="shared" si="326"/>
        <v>PPA_3.0</v>
      </c>
      <c r="I652">
        <f t="shared" si="327"/>
        <v>13</v>
      </c>
      <c r="J652">
        <f t="shared" si="328"/>
        <v>15</v>
      </c>
      <c r="K652" s="18">
        <f t="shared" ca="1" si="349"/>
        <v>1.5579674166007644</v>
      </c>
      <c r="L652" s="18">
        <f t="shared" ca="1" si="349"/>
        <v>1.512589724855111</v>
      </c>
      <c r="M652" s="18">
        <f t="shared" ca="1" si="349"/>
        <v>1.4685337134515639</v>
      </c>
      <c r="N652" s="18">
        <f t="shared" ca="1" si="349"/>
        <v>1.4257608868461786</v>
      </c>
      <c r="O652" s="18">
        <f t="shared" ca="1" si="349"/>
        <v>1.3842338707244455</v>
      </c>
      <c r="P652" s="18">
        <f t="shared" ca="1" si="349"/>
        <v>1.3439163793441218</v>
      </c>
      <c r="Q652" s="18">
        <f t="shared" ca="1" si="349"/>
        <v>1.3047731838292445</v>
      </c>
      <c r="R652" s="18">
        <f t="shared" ca="1" si="349"/>
        <v>1.2667700813876159</v>
      </c>
      <c r="S652" s="18">
        <f t="shared" ca="1" si="349"/>
        <v>1.22987386542487</v>
      </c>
      <c r="T652" s="18">
        <f t="shared" ca="1" si="349"/>
        <v>1.1940522965289999</v>
      </c>
      <c r="U652" s="18">
        <f t="shared" ca="1" si="350"/>
        <v>1.1592740742999998</v>
      </c>
      <c r="V652" s="18">
        <f t="shared" ca="1" si="350"/>
        <v>1.1255088099999999</v>
      </c>
      <c r="W652" s="18">
        <f t="shared" ca="1" si="350"/>
        <v>1.092727</v>
      </c>
      <c r="X652" s="18">
        <f t="shared" ca="1" si="350"/>
        <v>1.0609</v>
      </c>
      <c r="Y652" s="18">
        <f t="shared" ca="1" si="350"/>
        <v>1.03</v>
      </c>
      <c r="Z652" s="18">
        <f t="shared" ca="1" si="350"/>
        <v>1</v>
      </c>
      <c r="AA652" s="18">
        <f t="shared" ca="1" si="350"/>
        <v>0</v>
      </c>
      <c r="AB652" s="18">
        <f t="shared" ca="1" si="350"/>
        <v>0</v>
      </c>
      <c r="AC652" s="18">
        <f t="shared" ca="1" si="350"/>
        <v>0</v>
      </c>
      <c r="AD652" s="18">
        <f t="shared" ca="1" si="350"/>
        <v>0</v>
      </c>
      <c r="AE652" s="18">
        <f t="shared" ca="1" si="351"/>
        <v>0</v>
      </c>
      <c r="AF652" s="18">
        <f t="shared" ca="1" si="351"/>
        <v>0</v>
      </c>
      <c r="AG652" s="18">
        <f t="shared" ca="1" si="351"/>
        <v>0</v>
      </c>
      <c r="AH652" s="18">
        <f t="shared" ca="1" si="351"/>
        <v>0</v>
      </c>
      <c r="AI652" s="18">
        <f t="shared" ca="1" si="351"/>
        <v>0</v>
      </c>
      <c r="AJ652" s="18">
        <f t="shared" ca="1" si="351"/>
        <v>0</v>
      </c>
      <c r="AK652" s="18">
        <f t="shared" ca="1" si="351"/>
        <v>0</v>
      </c>
      <c r="AL652" s="18">
        <f t="shared" ca="1" si="351"/>
        <v>0</v>
      </c>
      <c r="AM652" s="18">
        <f t="shared" ca="1" si="351"/>
        <v>0</v>
      </c>
      <c r="AN652" s="18">
        <f t="shared" ca="1" si="351"/>
        <v>0</v>
      </c>
      <c r="AO652" s="18">
        <f t="shared" ca="1" si="352"/>
        <v>0</v>
      </c>
      <c r="AP652" s="18">
        <f t="shared" ca="1" si="352"/>
        <v>0</v>
      </c>
      <c r="AQ652" s="18">
        <f t="shared" ca="1" si="352"/>
        <v>0</v>
      </c>
      <c r="AR652" s="18">
        <f t="shared" ca="1" si="352"/>
        <v>0</v>
      </c>
      <c r="AS652" s="18">
        <f t="shared" ca="1" si="352"/>
        <v>0</v>
      </c>
      <c r="AT652" s="18">
        <f t="shared" ca="1" si="352"/>
        <v>0</v>
      </c>
      <c r="AU652" s="18">
        <f t="shared" ca="1" si="352"/>
        <v>0</v>
      </c>
      <c r="AV652" s="18">
        <f t="shared" ca="1" si="352"/>
        <v>0</v>
      </c>
      <c r="AW652" s="18">
        <f t="shared" ca="1" si="352"/>
        <v>0</v>
      </c>
      <c r="AX652" s="18">
        <f t="shared" ca="1" si="352"/>
        <v>0</v>
      </c>
      <c r="AY652" s="18">
        <f t="shared" ca="1" si="353"/>
        <v>0</v>
      </c>
      <c r="AZ652" s="18">
        <f t="shared" ca="1" si="353"/>
        <v>0</v>
      </c>
      <c r="BA652" s="18">
        <f t="shared" ca="1" si="353"/>
        <v>0</v>
      </c>
      <c r="BB652" s="18">
        <f t="shared" ca="1" si="353"/>
        <v>0</v>
      </c>
      <c r="BC652" s="18">
        <f t="shared" ca="1" si="353"/>
        <v>0</v>
      </c>
      <c r="BD652" s="18">
        <f t="shared" ca="1" si="353"/>
        <v>0</v>
      </c>
      <c r="BE652" s="18">
        <f t="shared" ca="1" si="353"/>
        <v>0</v>
      </c>
      <c r="BF652" s="18">
        <f t="shared" ca="1" si="353"/>
        <v>0</v>
      </c>
      <c r="BG652" s="18">
        <f t="shared" ca="1" si="353"/>
        <v>0</v>
      </c>
      <c r="BH652" s="18">
        <f t="shared" ca="1" si="353"/>
        <v>0</v>
      </c>
    </row>
    <row r="653" spans="8:60" x14ac:dyDescent="0.35">
      <c r="H653" s="2" t="str">
        <f t="shared" si="326"/>
        <v>PPA_3.0</v>
      </c>
      <c r="I653">
        <f t="shared" si="327"/>
        <v>13</v>
      </c>
      <c r="J653">
        <f t="shared" si="328"/>
        <v>16</v>
      </c>
      <c r="K653" s="18">
        <f t="shared" ca="1" si="349"/>
        <v>1.6047064390987871</v>
      </c>
      <c r="L653" s="18">
        <f t="shared" ca="1" si="349"/>
        <v>1.5579674166007644</v>
      </c>
      <c r="M653" s="18">
        <f t="shared" ca="1" si="349"/>
        <v>1.512589724855111</v>
      </c>
      <c r="N653" s="18">
        <f t="shared" ca="1" si="349"/>
        <v>1.4685337134515639</v>
      </c>
      <c r="O653" s="18">
        <f t="shared" ca="1" si="349"/>
        <v>1.4257608868461786</v>
      </c>
      <c r="P653" s="18">
        <f t="shared" ca="1" si="349"/>
        <v>1.3842338707244455</v>
      </c>
      <c r="Q653" s="18">
        <f t="shared" ca="1" si="349"/>
        <v>1.3439163793441218</v>
      </c>
      <c r="R653" s="18">
        <f t="shared" ca="1" si="349"/>
        <v>1.3047731838292445</v>
      </c>
      <c r="S653" s="18">
        <f t="shared" ca="1" si="349"/>
        <v>1.2667700813876159</v>
      </c>
      <c r="T653" s="18">
        <f t="shared" ca="1" si="349"/>
        <v>1.22987386542487</v>
      </c>
      <c r="U653" s="18">
        <f t="shared" ca="1" si="350"/>
        <v>1.1940522965289999</v>
      </c>
      <c r="V653" s="18">
        <f t="shared" ca="1" si="350"/>
        <v>1.1592740742999998</v>
      </c>
      <c r="W653" s="18">
        <f t="shared" ca="1" si="350"/>
        <v>1.1255088099999999</v>
      </c>
      <c r="X653" s="18">
        <f t="shared" ca="1" si="350"/>
        <v>1.092727</v>
      </c>
      <c r="Y653" s="18">
        <f t="shared" ca="1" si="350"/>
        <v>1.0609</v>
      </c>
      <c r="Z653" s="18">
        <f t="shared" ca="1" si="350"/>
        <v>1.03</v>
      </c>
      <c r="AA653" s="18">
        <f t="shared" ca="1" si="350"/>
        <v>1</v>
      </c>
      <c r="AB653" s="18">
        <f t="shared" ca="1" si="350"/>
        <v>0</v>
      </c>
      <c r="AC653" s="18">
        <f t="shared" ca="1" si="350"/>
        <v>0</v>
      </c>
      <c r="AD653" s="18">
        <f t="shared" ca="1" si="350"/>
        <v>0</v>
      </c>
      <c r="AE653" s="18">
        <f t="shared" ca="1" si="351"/>
        <v>0</v>
      </c>
      <c r="AF653" s="18">
        <f t="shared" ca="1" si="351"/>
        <v>0</v>
      </c>
      <c r="AG653" s="18">
        <f t="shared" ca="1" si="351"/>
        <v>0</v>
      </c>
      <c r="AH653" s="18">
        <f t="shared" ca="1" si="351"/>
        <v>0</v>
      </c>
      <c r="AI653" s="18">
        <f t="shared" ca="1" si="351"/>
        <v>0</v>
      </c>
      <c r="AJ653" s="18">
        <f t="shared" ca="1" si="351"/>
        <v>0</v>
      </c>
      <c r="AK653" s="18">
        <f t="shared" ca="1" si="351"/>
        <v>0</v>
      </c>
      <c r="AL653" s="18">
        <f t="shared" ca="1" si="351"/>
        <v>0</v>
      </c>
      <c r="AM653" s="18">
        <f t="shared" ca="1" si="351"/>
        <v>0</v>
      </c>
      <c r="AN653" s="18">
        <f t="shared" ca="1" si="351"/>
        <v>0</v>
      </c>
      <c r="AO653" s="18">
        <f t="shared" ca="1" si="352"/>
        <v>0</v>
      </c>
      <c r="AP653" s="18">
        <f t="shared" ca="1" si="352"/>
        <v>0</v>
      </c>
      <c r="AQ653" s="18">
        <f t="shared" ca="1" si="352"/>
        <v>0</v>
      </c>
      <c r="AR653" s="18">
        <f t="shared" ca="1" si="352"/>
        <v>0</v>
      </c>
      <c r="AS653" s="18">
        <f t="shared" ca="1" si="352"/>
        <v>0</v>
      </c>
      <c r="AT653" s="18">
        <f t="shared" ca="1" si="352"/>
        <v>0</v>
      </c>
      <c r="AU653" s="18">
        <f t="shared" ca="1" si="352"/>
        <v>0</v>
      </c>
      <c r="AV653" s="18">
        <f t="shared" ca="1" si="352"/>
        <v>0</v>
      </c>
      <c r="AW653" s="18">
        <f t="shared" ca="1" si="352"/>
        <v>0</v>
      </c>
      <c r="AX653" s="18">
        <f t="shared" ca="1" si="352"/>
        <v>0</v>
      </c>
      <c r="AY653" s="18">
        <f t="shared" ca="1" si="353"/>
        <v>0</v>
      </c>
      <c r="AZ653" s="18">
        <f t="shared" ca="1" si="353"/>
        <v>0</v>
      </c>
      <c r="BA653" s="18">
        <f t="shared" ca="1" si="353"/>
        <v>0</v>
      </c>
      <c r="BB653" s="18">
        <f t="shared" ca="1" si="353"/>
        <v>0</v>
      </c>
      <c r="BC653" s="18">
        <f t="shared" ca="1" si="353"/>
        <v>0</v>
      </c>
      <c r="BD653" s="18">
        <f t="shared" ca="1" si="353"/>
        <v>0</v>
      </c>
      <c r="BE653" s="18">
        <f t="shared" ca="1" si="353"/>
        <v>0</v>
      </c>
      <c r="BF653" s="18">
        <f t="shared" ca="1" si="353"/>
        <v>0</v>
      </c>
      <c r="BG653" s="18">
        <f t="shared" ca="1" si="353"/>
        <v>0</v>
      </c>
      <c r="BH653" s="18">
        <f t="shared" ca="1" si="353"/>
        <v>0</v>
      </c>
    </row>
    <row r="654" spans="8:60" x14ac:dyDescent="0.35">
      <c r="H654" s="2" t="str">
        <f t="shared" si="326"/>
        <v>PPA_3.0</v>
      </c>
      <c r="I654">
        <f t="shared" si="327"/>
        <v>13</v>
      </c>
      <c r="J654">
        <f t="shared" si="328"/>
        <v>17</v>
      </c>
      <c r="K654" s="18">
        <f t="shared" ca="1" si="349"/>
        <v>1.6528476322717507</v>
      </c>
      <c r="L654" s="18">
        <f t="shared" ca="1" si="349"/>
        <v>1.6047064390987871</v>
      </c>
      <c r="M654" s="18">
        <f t="shared" ca="1" si="349"/>
        <v>1.5579674166007644</v>
      </c>
      <c r="N654" s="18">
        <f t="shared" ca="1" si="349"/>
        <v>1.512589724855111</v>
      </c>
      <c r="O654" s="18">
        <f t="shared" ca="1" si="349"/>
        <v>1.4685337134515639</v>
      </c>
      <c r="P654" s="18">
        <f t="shared" ca="1" si="349"/>
        <v>1.4257608868461786</v>
      </c>
      <c r="Q654" s="18">
        <f t="shared" ca="1" si="349"/>
        <v>1.3842338707244455</v>
      </c>
      <c r="R654" s="18">
        <f t="shared" ca="1" si="349"/>
        <v>1.3439163793441218</v>
      </c>
      <c r="S654" s="18">
        <f t="shared" ca="1" si="349"/>
        <v>1.3047731838292445</v>
      </c>
      <c r="T654" s="18">
        <f t="shared" ca="1" si="349"/>
        <v>1.2667700813876159</v>
      </c>
      <c r="U654" s="18">
        <f t="shared" ca="1" si="350"/>
        <v>1.22987386542487</v>
      </c>
      <c r="V654" s="18">
        <f t="shared" ca="1" si="350"/>
        <v>1.1940522965289999</v>
      </c>
      <c r="W654" s="18">
        <f t="shared" ca="1" si="350"/>
        <v>1.1592740742999998</v>
      </c>
      <c r="X654" s="18">
        <f t="shared" ca="1" si="350"/>
        <v>1.1255088099999999</v>
      </c>
      <c r="Y654" s="18">
        <f t="shared" ca="1" si="350"/>
        <v>1.092727</v>
      </c>
      <c r="Z654" s="18">
        <f t="shared" ca="1" si="350"/>
        <v>1.0609</v>
      </c>
      <c r="AA654" s="18">
        <f t="shared" ca="1" si="350"/>
        <v>1.03</v>
      </c>
      <c r="AB654" s="18">
        <f t="shared" ca="1" si="350"/>
        <v>1</v>
      </c>
      <c r="AC654" s="18">
        <f t="shared" ca="1" si="350"/>
        <v>0</v>
      </c>
      <c r="AD654" s="18">
        <f t="shared" ca="1" si="350"/>
        <v>0</v>
      </c>
      <c r="AE654" s="18">
        <f t="shared" ca="1" si="351"/>
        <v>0</v>
      </c>
      <c r="AF654" s="18">
        <f t="shared" ca="1" si="351"/>
        <v>0</v>
      </c>
      <c r="AG654" s="18">
        <f t="shared" ca="1" si="351"/>
        <v>0</v>
      </c>
      <c r="AH654" s="18">
        <f t="shared" ca="1" si="351"/>
        <v>0</v>
      </c>
      <c r="AI654" s="18">
        <f t="shared" ca="1" si="351"/>
        <v>0</v>
      </c>
      <c r="AJ654" s="18">
        <f t="shared" ca="1" si="351"/>
        <v>0</v>
      </c>
      <c r="AK654" s="18">
        <f t="shared" ca="1" si="351"/>
        <v>0</v>
      </c>
      <c r="AL654" s="18">
        <f t="shared" ca="1" si="351"/>
        <v>0</v>
      </c>
      <c r="AM654" s="18">
        <f t="shared" ca="1" si="351"/>
        <v>0</v>
      </c>
      <c r="AN654" s="18">
        <f t="shared" ca="1" si="351"/>
        <v>0</v>
      </c>
      <c r="AO654" s="18">
        <f t="shared" ca="1" si="352"/>
        <v>0</v>
      </c>
      <c r="AP654" s="18">
        <f t="shared" ca="1" si="352"/>
        <v>0</v>
      </c>
      <c r="AQ654" s="18">
        <f t="shared" ca="1" si="352"/>
        <v>0</v>
      </c>
      <c r="AR654" s="18">
        <f t="shared" ca="1" si="352"/>
        <v>0</v>
      </c>
      <c r="AS654" s="18">
        <f t="shared" ca="1" si="352"/>
        <v>0</v>
      </c>
      <c r="AT654" s="18">
        <f t="shared" ca="1" si="352"/>
        <v>0</v>
      </c>
      <c r="AU654" s="18">
        <f t="shared" ca="1" si="352"/>
        <v>0</v>
      </c>
      <c r="AV654" s="18">
        <f t="shared" ca="1" si="352"/>
        <v>0</v>
      </c>
      <c r="AW654" s="18">
        <f t="shared" ca="1" si="352"/>
        <v>0</v>
      </c>
      <c r="AX654" s="18">
        <f t="shared" ca="1" si="352"/>
        <v>0</v>
      </c>
      <c r="AY654" s="18">
        <f t="shared" ca="1" si="353"/>
        <v>0</v>
      </c>
      <c r="AZ654" s="18">
        <f t="shared" ca="1" si="353"/>
        <v>0</v>
      </c>
      <c r="BA654" s="18">
        <f t="shared" ca="1" si="353"/>
        <v>0</v>
      </c>
      <c r="BB654" s="18">
        <f t="shared" ca="1" si="353"/>
        <v>0</v>
      </c>
      <c r="BC654" s="18">
        <f t="shared" ca="1" si="353"/>
        <v>0</v>
      </c>
      <c r="BD654" s="18">
        <f t="shared" ca="1" si="353"/>
        <v>0</v>
      </c>
      <c r="BE654" s="18">
        <f t="shared" ca="1" si="353"/>
        <v>0</v>
      </c>
      <c r="BF654" s="18">
        <f t="shared" ca="1" si="353"/>
        <v>0</v>
      </c>
      <c r="BG654" s="18">
        <f t="shared" ca="1" si="353"/>
        <v>0</v>
      </c>
      <c r="BH654" s="18">
        <f t="shared" ca="1" si="353"/>
        <v>0</v>
      </c>
    </row>
    <row r="655" spans="8:60" x14ac:dyDescent="0.35">
      <c r="H655" s="2" t="str">
        <f t="shared" si="326"/>
        <v>PPA_3.0</v>
      </c>
      <c r="I655">
        <f t="shared" si="327"/>
        <v>13</v>
      </c>
      <c r="J655">
        <f t="shared" si="328"/>
        <v>18</v>
      </c>
      <c r="K655" s="18">
        <f t="shared" ref="K655:T664" ca="1" si="354">IF(K$24&gt;$J655,0,OFFSET($K$2,$I655,$J655-K$24))</f>
        <v>1.7024330612399032</v>
      </c>
      <c r="L655" s="18">
        <f t="shared" ca="1" si="354"/>
        <v>1.6528476322717507</v>
      </c>
      <c r="M655" s="18">
        <f t="shared" ca="1" si="354"/>
        <v>1.6047064390987871</v>
      </c>
      <c r="N655" s="18">
        <f t="shared" ca="1" si="354"/>
        <v>1.5579674166007644</v>
      </c>
      <c r="O655" s="18">
        <f t="shared" ca="1" si="354"/>
        <v>1.512589724855111</v>
      </c>
      <c r="P655" s="18">
        <f t="shared" ca="1" si="354"/>
        <v>1.4685337134515639</v>
      </c>
      <c r="Q655" s="18">
        <f t="shared" ca="1" si="354"/>
        <v>1.4257608868461786</v>
      </c>
      <c r="R655" s="18">
        <f t="shared" ca="1" si="354"/>
        <v>1.3842338707244455</v>
      </c>
      <c r="S655" s="18">
        <f t="shared" ca="1" si="354"/>
        <v>1.3439163793441218</v>
      </c>
      <c r="T655" s="18">
        <f t="shared" ca="1" si="354"/>
        <v>1.3047731838292445</v>
      </c>
      <c r="U655" s="18">
        <f t="shared" ref="U655:AD664" ca="1" si="355">IF(U$24&gt;$J655,0,OFFSET($K$2,$I655,$J655-U$24))</f>
        <v>1.2667700813876159</v>
      </c>
      <c r="V655" s="18">
        <f t="shared" ca="1" si="355"/>
        <v>1.22987386542487</v>
      </c>
      <c r="W655" s="18">
        <f t="shared" ca="1" si="355"/>
        <v>1.1940522965289999</v>
      </c>
      <c r="X655" s="18">
        <f t="shared" ca="1" si="355"/>
        <v>1.1592740742999998</v>
      </c>
      <c r="Y655" s="18">
        <f t="shared" ca="1" si="355"/>
        <v>1.1255088099999999</v>
      </c>
      <c r="Z655" s="18">
        <f t="shared" ca="1" si="355"/>
        <v>1.092727</v>
      </c>
      <c r="AA655" s="18">
        <f t="shared" ca="1" si="355"/>
        <v>1.0609</v>
      </c>
      <c r="AB655" s="18">
        <f t="shared" ca="1" si="355"/>
        <v>1.03</v>
      </c>
      <c r="AC655" s="18">
        <f t="shared" ca="1" si="355"/>
        <v>1</v>
      </c>
      <c r="AD655" s="18">
        <f t="shared" ca="1" si="355"/>
        <v>0</v>
      </c>
      <c r="AE655" s="18">
        <f t="shared" ref="AE655:AN664" ca="1" si="356">IF(AE$24&gt;$J655,0,OFFSET($K$2,$I655,$J655-AE$24))</f>
        <v>0</v>
      </c>
      <c r="AF655" s="18">
        <f t="shared" ca="1" si="356"/>
        <v>0</v>
      </c>
      <c r="AG655" s="18">
        <f t="shared" ca="1" si="356"/>
        <v>0</v>
      </c>
      <c r="AH655" s="18">
        <f t="shared" ca="1" si="356"/>
        <v>0</v>
      </c>
      <c r="AI655" s="18">
        <f t="shared" ca="1" si="356"/>
        <v>0</v>
      </c>
      <c r="AJ655" s="18">
        <f t="shared" ca="1" si="356"/>
        <v>0</v>
      </c>
      <c r="AK655" s="18">
        <f t="shared" ca="1" si="356"/>
        <v>0</v>
      </c>
      <c r="AL655" s="18">
        <f t="shared" ca="1" si="356"/>
        <v>0</v>
      </c>
      <c r="AM655" s="18">
        <f t="shared" ca="1" si="356"/>
        <v>0</v>
      </c>
      <c r="AN655" s="18">
        <f t="shared" ca="1" si="356"/>
        <v>0</v>
      </c>
      <c r="AO655" s="18">
        <f t="shared" ref="AO655:AX664" ca="1" si="357">IF(AO$24&gt;$J655,0,OFFSET($K$2,$I655,$J655-AO$24))</f>
        <v>0</v>
      </c>
      <c r="AP655" s="18">
        <f t="shared" ca="1" si="357"/>
        <v>0</v>
      </c>
      <c r="AQ655" s="18">
        <f t="shared" ca="1" si="357"/>
        <v>0</v>
      </c>
      <c r="AR655" s="18">
        <f t="shared" ca="1" si="357"/>
        <v>0</v>
      </c>
      <c r="AS655" s="18">
        <f t="shared" ca="1" si="357"/>
        <v>0</v>
      </c>
      <c r="AT655" s="18">
        <f t="shared" ca="1" si="357"/>
        <v>0</v>
      </c>
      <c r="AU655" s="18">
        <f t="shared" ca="1" si="357"/>
        <v>0</v>
      </c>
      <c r="AV655" s="18">
        <f t="shared" ca="1" si="357"/>
        <v>0</v>
      </c>
      <c r="AW655" s="18">
        <f t="shared" ca="1" si="357"/>
        <v>0</v>
      </c>
      <c r="AX655" s="18">
        <f t="shared" ca="1" si="357"/>
        <v>0</v>
      </c>
      <c r="AY655" s="18">
        <f t="shared" ref="AY655:BH664" ca="1" si="358">IF(AY$24&gt;$J655,0,OFFSET($K$2,$I655,$J655-AY$24))</f>
        <v>0</v>
      </c>
      <c r="AZ655" s="18">
        <f t="shared" ca="1" si="358"/>
        <v>0</v>
      </c>
      <c r="BA655" s="18">
        <f t="shared" ca="1" si="358"/>
        <v>0</v>
      </c>
      <c r="BB655" s="18">
        <f t="shared" ca="1" si="358"/>
        <v>0</v>
      </c>
      <c r="BC655" s="18">
        <f t="shared" ca="1" si="358"/>
        <v>0</v>
      </c>
      <c r="BD655" s="18">
        <f t="shared" ca="1" si="358"/>
        <v>0</v>
      </c>
      <c r="BE655" s="18">
        <f t="shared" ca="1" si="358"/>
        <v>0</v>
      </c>
      <c r="BF655" s="18">
        <f t="shared" ca="1" si="358"/>
        <v>0</v>
      </c>
      <c r="BG655" s="18">
        <f t="shared" ca="1" si="358"/>
        <v>0</v>
      </c>
      <c r="BH655" s="18">
        <f t="shared" ca="1" si="358"/>
        <v>0</v>
      </c>
    </row>
    <row r="656" spans="8:60" x14ac:dyDescent="0.35">
      <c r="H656" s="2" t="str">
        <f t="shared" si="326"/>
        <v>PPA_3.0</v>
      </c>
      <c r="I656">
        <f t="shared" si="327"/>
        <v>13</v>
      </c>
      <c r="J656">
        <f t="shared" si="328"/>
        <v>19</v>
      </c>
      <c r="K656" s="18">
        <f t="shared" ca="1" si="354"/>
        <v>1.7535060530771003</v>
      </c>
      <c r="L656" s="18">
        <f t="shared" ca="1" si="354"/>
        <v>1.7024330612399032</v>
      </c>
      <c r="M656" s="18">
        <f t="shared" ca="1" si="354"/>
        <v>1.6528476322717507</v>
      </c>
      <c r="N656" s="18">
        <f t="shared" ca="1" si="354"/>
        <v>1.6047064390987871</v>
      </c>
      <c r="O656" s="18">
        <f t="shared" ca="1" si="354"/>
        <v>1.5579674166007644</v>
      </c>
      <c r="P656" s="18">
        <f t="shared" ca="1" si="354"/>
        <v>1.512589724855111</v>
      </c>
      <c r="Q656" s="18">
        <f t="shared" ca="1" si="354"/>
        <v>1.4685337134515639</v>
      </c>
      <c r="R656" s="18">
        <f t="shared" ca="1" si="354"/>
        <v>1.4257608868461786</v>
      </c>
      <c r="S656" s="18">
        <f t="shared" ca="1" si="354"/>
        <v>1.3842338707244455</v>
      </c>
      <c r="T656" s="18">
        <f t="shared" ca="1" si="354"/>
        <v>1.3439163793441218</v>
      </c>
      <c r="U656" s="18">
        <f t="shared" ca="1" si="355"/>
        <v>1.3047731838292445</v>
      </c>
      <c r="V656" s="18">
        <f t="shared" ca="1" si="355"/>
        <v>1.2667700813876159</v>
      </c>
      <c r="W656" s="18">
        <f t="shared" ca="1" si="355"/>
        <v>1.22987386542487</v>
      </c>
      <c r="X656" s="18">
        <f t="shared" ca="1" si="355"/>
        <v>1.1940522965289999</v>
      </c>
      <c r="Y656" s="18">
        <f t="shared" ca="1" si="355"/>
        <v>1.1592740742999998</v>
      </c>
      <c r="Z656" s="18">
        <f t="shared" ca="1" si="355"/>
        <v>1.1255088099999999</v>
      </c>
      <c r="AA656" s="18">
        <f t="shared" ca="1" si="355"/>
        <v>1.092727</v>
      </c>
      <c r="AB656" s="18">
        <f t="shared" ca="1" si="355"/>
        <v>1.0609</v>
      </c>
      <c r="AC656" s="18">
        <f t="shared" ca="1" si="355"/>
        <v>1.03</v>
      </c>
      <c r="AD656" s="18">
        <f t="shared" ca="1" si="355"/>
        <v>1</v>
      </c>
      <c r="AE656" s="18">
        <f t="shared" ca="1" si="356"/>
        <v>0</v>
      </c>
      <c r="AF656" s="18">
        <f t="shared" ca="1" si="356"/>
        <v>0</v>
      </c>
      <c r="AG656" s="18">
        <f t="shared" ca="1" si="356"/>
        <v>0</v>
      </c>
      <c r="AH656" s="18">
        <f t="shared" ca="1" si="356"/>
        <v>0</v>
      </c>
      <c r="AI656" s="18">
        <f t="shared" ca="1" si="356"/>
        <v>0</v>
      </c>
      <c r="AJ656" s="18">
        <f t="shared" ca="1" si="356"/>
        <v>0</v>
      </c>
      <c r="AK656" s="18">
        <f t="shared" ca="1" si="356"/>
        <v>0</v>
      </c>
      <c r="AL656" s="18">
        <f t="shared" ca="1" si="356"/>
        <v>0</v>
      </c>
      <c r="AM656" s="18">
        <f t="shared" ca="1" si="356"/>
        <v>0</v>
      </c>
      <c r="AN656" s="18">
        <f t="shared" ca="1" si="356"/>
        <v>0</v>
      </c>
      <c r="AO656" s="18">
        <f t="shared" ca="1" si="357"/>
        <v>0</v>
      </c>
      <c r="AP656" s="18">
        <f t="shared" ca="1" si="357"/>
        <v>0</v>
      </c>
      <c r="AQ656" s="18">
        <f t="shared" ca="1" si="357"/>
        <v>0</v>
      </c>
      <c r="AR656" s="18">
        <f t="shared" ca="1" si="357"/>
        <v>0</v>
      </c>
      <c r="AS656" s="18">
        <f t="shared" ca="1" si="357"/>
        <v>0</v>
      </c>
      <c r="AT656" s="18">
        <f t="shared" ca="1" si="357"/>
        <v>0</v>
      </c>
      <c r="AU656" s="18">
        <f t="shared" ca="1" si="357"/>
        <v>0</v>
      </c>
      <c r="AV656" s="18">
        <f t="shared" ca="1" si="357"/>
        <v>0</v>
      </c>
      <c r="AW656" s="18">
        <f t="shared" ca="1" si="357"/>
        <v>0</v>
      </c>
      <c r="AX656" s="18">
        <f t="shared" ca="1" si="357"/>
        <v>0</v>
      </c>
      <c r="AY656" s="18">
        <f t="shared" ca="1" si="358"/>
        <v>0</v>
      </c>
      <c r="AZ656" s="18">
        <f t="shared" ca="1" si="358"/>
        <v>0</v>
      </c>
      <c r="BA656" s="18">
        <f t="shared" ca="1" si="358"/>
        <v>0</v>
      </c>
      <c r="BB656" s="18">
        <f t="shared" ca="1" si="358"/>
        <v>0</v>
      </c>
      <c r="BC656" s="18">
        <f t="shared" ca="1" si="358"/>
        <v>0</v>
      </c>
      <c r="BD656" s="18">
        <f t="shared" ca="1" si="358"/>
        <v>0</v>
      </c>
      <c r="BE656" s="18">
        <f t="shared" ca="1" si="358"/>
        <v>0</v>
      </c>
      <c r="BF656" s="18">
        <f t="shared" ca="1" si="358"/>
        <v>0</v>
      </c>
      <c r="BG656" s="18">
        <f t="shared" ca="1" si="358"/>
        <v>0</v>
      </c>
      <c r="BH656" s="18">
        <f t="shared" ca="1" si="358"/>
        <v>0</v>
      </c>
    </row>
    <row r="657" spans="8:60" x14ac:dyDescent="0.35">
      <c r="H657" s="2" t="str">
        <f t="shared" si="326"/>
        <v>PPA_3.0</v>
      </c>
      <c r="I657">
        <f t="shared" si="327"/>
        <v>13</v>
      </c>
      <c r="J657">
        <f t="shared" si="328"/>
        <v>20</v>
      </c>
      <c r="K657" s="18">
        <f t="shared" ca="1" si="354"/>
        <v>1.8061112346694133</v>
      </c>
      <c r="L657" s="18">
        <f t="shared" ca="1" si="354"/>
        <v>1.7535060530771003</v>
      </c>
      <c r="M657" s="18">
        <f t="shared" ca="1" si="354"/>
        <v>1.7024330612399032</v>
      </c>
      <c r="N657" s="18">
        <f t="shared" ca="1" si="354"/>
        <v>1.6528476322717507</v>
      </c>
      <c r="O657" s="18">
        <f t="shared" ca="1" si="354"/>
        <v>1.6047064390987871</v>
      </c>
      <c r="P657" s="18">
        <f t="shared" ca="1" si="354"/>
        <v>1.5579674166007644</v>
      </c>
      <c r="Q657" s="18">
        <f t="shared" ca="1" si="354"/>
        <v>1.512589724855111</v>
      </c>
      <c r="R657" s="18">
        <f t="shared" ca="1" si="354"/>
        <v>1.4685337134515639</v>
      </c>
      <c r="S657" s="18">
        <f t="shared" ca="1" si="354"/>
        <v>1.4257608868461786</v>
      </c>
      <c r="T657" s="18">
        <f t="shared" ca="1" si="354"/>
        <v>1.3842338707244455</v>
      </c>
      <c r="U657" s="18">
        <f t="shared" ca="1" si="355"/>
        <v>1.3439163793441218</v>
      </c>
      <c r="V657" s="18">
        <f t="shared" ca="1" si="355"/>
        <v>1.3047731838292445</v>
      </c>
      <c r="W657" s="18">
        <f t="shared" ca="1" si="355"/>
        <v>1.2667700813876159</v>
      </c>
      <c r="X657" s="18">
        <f t="shared" ca="1" si="355"/>
        <v>1.22987386542487</v>
      </c>
      <c r="Y657" s="18">
        <f t="shared" ca="1" si="355"/>
        <v>1.1940522965289999</v>
      </c>
      <c r="Z657" s="18">
        <f t="shared" ca="1" si="355"/>
        <v>1.1592740742999998</v>
      </c>
      <c r="AA657" s="18">
        <f t="shared" ca="1" si="355"/>
        <v>1.1255088099999999</v>
      </c>
      <c r="AB657" s="18">
        <f t="shared" ca="1" si="355"/>
        <v>1.092727</v>
      </c>
      <c r="AC657" s="18">
        <f t="shared" ca="1" si="355"/>
        <v>1.0609</v>
      </c>
      <c r="AD657" s="18">
        <f t="shared" ca="1" si="355"/>
        <v>1.03</v>
      </c>
      <c r="AE657" s="18">
        <f t="shared" ca="1" si="356"/>
        <v>1</v>
      </c>
      <c r="AF657" s="18">
        <f t="shared" ca="1" si="356"/>
        <v>0</v>
      </c>
      <c r="AG657" s="18">
        <f t="shared" ca="1" si="356"/>
        <v>0</v>
      </c>
      <c r="AH657" s="18">
        <f t="shared" ca="1" si="356"/>
        <v>0</v>
      </c>
      <c r="AI657" s="18">
        <f t="shared" ca="1" si="356"/>
        <v>0</v>
      </c>
      <c r="AJ657" s="18">
        <f t="shared" ca="1" si="356"/>
        <v>0</v>
      </c>
      <c r="AK657" s="18">
        <f t="shared" ca="1" si="356"/>
        <v>0</v>
      </c>
      <c r="AL657" s="18">
        <f t="shared" ca="1" si="356"/>
        <v>0</v>
      </c>
      <c r="AM657" s="18">
        <f t="shared" ca="1" si="356"/>
        <v>0</v>
      </c>
      <c r="AN657" s="18">
        <f t="shared" ca="1" si="356"/>
        <v>0</v>
      </c>
      <c r="AO657" s="18">
        <f t="shared" ca="1" si="357"/>
        <v>0</v>
      </c>
      <c r="AP657" s="18">
        <f t="shared" ca="1" si="357"/>
        <v>0</v>
      </c>
      <c r="AQ657" s="18">
        <f t="shared" ca="1" si="357"/>
        <v>0</v>
      </c>
      <c r="AR657" s="18">
        <f t="shared" ca="1" si="357"/>
        <v>0</v>
      </c>
      <c r="AS657" s="18">
        <f t="shared" ca="1" si="357"/>
        <v>0</v>
      </c>
      <c r="AT657" s="18">
        <f t="shared" ca="1" si="357"/>
        <v>0</v>
      </c>
      <c r="AU657" s="18">
        <f t="shared" ca="1" si="357"/>
        <v>0</v>
      </c>
      <c r="AV657" s="18">
        <f t="shared" ca="1" si="357"/>
        <v>0</v>
      </c>
      <c r="AW657" s="18">
        <f t="shared" ca="1" si="357"/>
        <v>0</v>
      </c>
      <c r="AX657" s="18">
        <f t="shared" ca="1" si="357"/>
        <v>0</v>
      </c>
      <c r="AY657" s="18">
        <f t="shared" ca="1" si="358"/>
        <v>0</v>
      </c>
      <c r="AZ657" s="18">
        <f t="shared" ca="1" si="358"/>
        <v>0</v>
      </c>
      <c r="BA657" s="18">
        <f t="shared" ca="1" si="358"/>
        <v>0</v>
      </c>
      <c r="BB657" s="18">
        <f t="shared" ca="1" si="358"/>
        <v>0</v>
      </c>
      <c r="BC657" s="18">
        <f t="shared" ca="1" si="358"/>
        <v>0</v>
      </c>
      <c r="BD657" s="18">
        <f t="shared" ca="1" si="358"/>
        <v>0</v>
      </c>
      <c r="BE657" s="18">
        <f t="shared" ca="1" si="358"/>
        <v>0</v>
      </c>
      <c r="BF657" s="18">
        <f t="shared" ca="1" si="358"/>
        <v>0</v>
      </c>
      <c r="BG657" s="18">
        <f t="shared" ca="1" si="358"/>
        <v>0</v>
      </c>
      <c r="BH657" s="18">
        <f t="shared" ca="1" si="358"/>
        <v>0</v>
      </c>
    </row>
    <row r="658" spans="8:60" x14ac:dyDescent="0.35">
      <c r="H658" s="2" t="str">
        <f t="shared" si="326"/>
        <v>PPA_3.0</v>
      </c>
      <c r="I658">
        <f t="shared" si="327"/>
        <v>13</v>
      </c>
      <c r="J658">
        <f t="shared" si="328"/>
        <v>21</v>
      </c>
      <c r="K658" s="18">
        <f t="shared" ca="1" si="354"/>
        <v>1.8602945717094954</v>
      </c>
      <c r="L658" s="18">
        <f t="shared" ca="1" si="354"/>
        <v>1.8061112346694133</v>
      </c>
      <c r="M658" s="18">
        <f t="shared" ca="1" si="354"/>
        <v>1.7535060530771003</v>
      </c>
      <c r="N658" s="18">
        <f t="shared" ca="1" si="354"/>
        <v>1.7024330612399032</v>
      </c>
      <c r="O658" s="18">
        <f t="shared" ca="1" si="354"/>
        <v>1.6528476322717507</v>
      </c>
      <c r="P658" s="18">
        <f t="shared" ca="1" si="354"/>
        <v>1.6047064390987871</v>
      </c>
      <c r="Q658" s="18">
        <f t="shared" ca="1" si="354"/>
        <v>1.5579674166007644</v>
      </c>
      <c r="R658" s="18">
        <f t="shared" ca="1" si="354"/>
        <v>1.512589724855111</v>
      </c>
      <c r="S658" s="18">
        <f t="shared" ca="1" si="354"/>
        <v>1.4685337134515639</v>
      </c>
      <c r="T658" s="18">
        <f t="shared" ca="1" si="354"/>
        <v>1.4257608868461786</v>
      </c>
      <c r="U658" s="18">
        <f t="shared" ca="1" si="355"/>
        <v>1.3842338707244455</v>
      </c>
      <c r="V658" s="18">
        <f t="shared" ca="1" si="355"/>
        <v>1.3439163793441218</v>
      </c>
      <c r="W658" s="18">
        <f t="shared" ca="1" si="355"/>
        <v>1.3047731838292445</v>
      </c>
      <c r="X658" s="18">
        <f t="shared" ca="1" si="355"/>
        <v>1.2667700813876159</v>
      </c>
      <c r="Y658" s="18">
        <f t="shared" ca="1" si="355"/>
        <v>1.22987386542487</v>
      </c>
      <c r="Z658" s="18">
        <f t="shared" ca="1" si="355"/>
        <v>1.1940522965289999</v>
      </c>
      <c r="AA658" s="18">
        <f t="shared" ca="1" si="355"/>
        <v>1.1592740742999998</v>
      </c>
      <c r="AB658" s="18">
        <f t="shared" ca="1" si="355"/>
        <v>1.1255088099999999</v>
      </c>
      <c r="AC658" s="18">
        <f t="shared" ca="1" si="355"/>
        <v>1.092727</v>
      </c>
      <c r="AD658" s="18">
        <f t="shared" ca="1" si="355"/>
        <v>1.0609</v>
      </c>
      <c r="AE658" s="18">
        <f t="shared" ca="1" si="356"/>
        <v>1.03</v>
      </c>
      <c r="AF658" s="18">
        <f t="shared" ca="1" si="356"/>
        <v>1</v>
      </c>
      <c r="AG658" s="18">
        <f t="shared" ca="1" si="356"/>
        <v>0</v>
      </c>
      <c r="AH658" s="18">
        <f t="shared" ca="1" si="356"/>
        <v>0</v>
      </c>
      <c r="AI658" s="18">
        <f t="shared" ca="1" si="356"/>
        <v>0</v>
      </c>
      <c r="AJ658" s="18">
        <f t="shared" ca="1" si="356"/>
        <v>0</v>
      </c>
      <c r="AK658" s="18">
        <f t="shared" ca="1" si="356"/>
        <v>0</v>
      </c>
      <c r="AL658" s="18">
        <f t="shared" ca="1" si="356"/>
        <v>0</v>
      </c>
      <c r="AM658" s="18">
        <f t="shared" ca="1" si="356"/>
        <v>0</v>
      </c>
      <c r="AN658" s="18">
        <f t="shared" ca="1" si="356"/>
        <v>0</v>
      </c>
      <c r="AO658" s="18">
        <f t="shared" ca="1" si="357"/>
        <v>0</v>
      </c>
      <c r="AP658" s="18">
        <f t="shared" ca="1" si="357"/>
        <v>0</v>
      </c>
      <c r="AQ658" s="18">
        <f t="shared" ca="1" si="357"/>
        <v>0</v>
      </c>
      <c r="AR658" s="18">
        <f t="shared" ca="1" si="357"/>
        <v>0</v>
      </c>
      <c r="AS658" s="18">
        <f t="shared" ca="1" si="357"/>
        <v>0</v>
      </c>
      <c r="AT658" s="18">
        <f t="shared" ca="1" si="357"/>
        <v>0</v>
      </c>
      <c r="AU658" s="18">
        <f t="shared" ca="1" si="357"/>
        <v>0</v>
      </c>
      <c r="AV658" s="18">
        <f t="shared" ca="1" si="357"/>
        <v>0</v>
      </c>
      <c r="AW658" s="18">
        <f t="shared" ca="1" si="357"/>
        <v>0</v>
      </c>
      <c r="AX658" s="18">
        <f t="shared" ca="1" si="357"/>
        <v>0</v>
      </c>
      <c r="AY658" s="18">
        <f t="shared" ca="1" si="358"/>
        <v>0</v>
      </c>
      <c r="AZ658" s="18">
        <f t="shared" ca="1" si="358"/>
        <v>0</v>
      </c>
      <c r="BA658" s="18">
        <f t="shared" ca="1" si="358"/>
        <v>0</v>
      </c>
      <c r="BB658" s="18">
        <f t="shared" ca="1" si="358"/>
        <v>0</v>
      </c>
      <c r="BC658" s="18">
        <f t="shared" ca="1" si="358"/>
        <v>0</v>
      </c>
      <c r="BD658" s="18">
        <f t="shared" ca="1" si="358"/>
        <v>0</v>
      </c>
      <c r="BE658" s="18">
        <f t="shared" ca="1" si="358"/>
        <v>0</v>
      </c>
      <c r="BF658" s="18">
        <f t="shared" ca="1" si="358"/>
        <v>0</v>
      </c>
      <c r="BG658" s="18">
        <f t="shared" ca="1" si="358"/>
        <v>0</v>
      </c>
      <c r="BH658" s="18">
        <f t="shared" ca="1" si="358"/>
        <v>0</v>
      </c>
    </row>
    <row r="659" spans="8:60" x14ac:dyDescent="0.35">
      <c r="H659" s="2" t="str">
        <f t="shared" si="326"/>
        <v>PPA_3.0</v>
      </c>
      <c r="I659">
        <f t="shared" si="327"/>
        <v>13</v>
      </c>
      <c r="J659">
        <f t="shared" si="328"/>
        <v>22</v>
      </c>
      <c r="K659" s="18">
        <f t="shared" ca="1" si="354"/>
        <v>1.9161034088607805</v>
      </c>
      <c r="L659" s="18">
        <f t="shared" ca="1" si="354"/>
        <v>1.8602945717094954</v>
      </c>
      <c r="M659" s="18">
        <f t="shared" ca="1" si="354"/>
        <v>1.8061112346694133</v>
      </c>
      <c r="N659" s="18">
        <f t="shared" ca="1" si="354"/>
        <v>1.7535060530771003</v>
      </c>
      <c r="O659" s="18">
        <f t="shared" ca="1" si="354"/>
        <v>1.7024330612399032</v>
      </c>
      <c r="P659" s="18">
        <f t="shared" ca="1" si="354"/>
        <v>1.6528476322717507</v>
      </c>
      <c r="Q659" s="18">
        <f t="shared" ca="1" si="354"/>
        <v>1.6047064390987871</v>
      </c>
      <c r="R659" s="18">
        <f t="shared" ca="1" si="354"/>
        <v>1.5579674166007644</v>
      </c>
      <c r="S659" s="18">
        <f t="shared" ca="1" si="354"/>
        <v>1.512589724855111</v>
      </c>
      <c r="T659" s="18">
        <f t="shared" ca="1" si="354"/>
        <v>1.4685337134515639</v>
      </c>
      <c r="U659" s="18">
        <f t="shared" ca="1" si="355"/>
        <v>1.4257608868461786</v>
      </c>
      <c r="V659" s="18">
        <f t="shared" ca="1" si="355"/>
        <v>1.3842338707244455</v>
      </c>
      <c r="W659" s="18">
        <f t="shared" ca="1" si="355"/>
        <v>1.3439163793441218</v>
      </c>
      <c r="X659" s="18">
        <f t="shared" ca="1" si="355"/>
        <v>1.3047731838292445</v>
      </c>
      <c r="Y659" s="18">
        <f t="shared" ca="1" si="355"/>
        <v>1.2667700813876159</v>
      </c>
      <c r="Z659" s="18">
        <f t="shared" ca="1" si="355"/>
        <v>1.22987386542487</v>
      </c>
      <c r="AA659" s="18">
        <f t="shared" ca="1" si="355"/>
        <v>1.1940522965289999</v>
      </c>
      <c r="AB659" s="18">
        <f t="shared" ca="1" si="355"/>
        <v>1.1592740742999998</v>
      </c>
      <c r="AC659" s="18">
        <f t="shared" ca="1" si="355"/>
        <v>1.1255088099999999</v>
      </c>
      <c r="AD659" s="18">
        <f t="shared" ca="1" si="355"/>
        <v>1.092727</v>
      </c>
      <c r="AE659" s="18">
        <f t="shared" ca="1" si="356"/>
        <v>1.0609</v>
      </c>
      <c r="AF659" s="18">
        <f t="shared" ca="1" si="356"/>
        <v>1.03</v>
      </c>
      <c r="AG659" s="18">
        <f t="shared" ca="1" si="356"/>
        <v>1</v>
      </c>
      <c r="AH659" s="18">
        <f t="shared" ca="1" si="356"/>
        <v>0</v>
      </c>
      <c r="AI659" s="18">
        <f t="shared" ca="1" si="356"/>
        <v>0</v>
      </c>
      <c r="AJ659" s="18">
        <f t="shared" ca="1" si="356"/>
        <v>0</v>
      </c>
      <c r="AK659" s="18">
        <f t="shared" ca="1" si="356"/>
        <v>0</v>
      </c>
      <c r="AL659" s="18">
        <f t="shared" ca="1" si="356"/>
        <v>0</v>
      </c>
      <c r="AM659" s="18">
        <f t="shared" ca="1" si="356"/>
        <v>0</v>
      </c>
      <c r="AN659" s="18">
        <f t="shared" ca="1" si="356"/>
        <v>0</v>
      </c>
      <c r="AO659" s="18">
        <f t="shared" ca="1" si="357"/>
        <v>0</v>
      </c>
      <c r="AP659" s="18">
        <f t="shared" ca="1" si="357"/>
        <v>0</v>
      </c>
      <c r="AQ659" s="18">
        <f t="shared" ca="1" si="357"/>
        <v>0</v>
      </c>
      <c r="AR659" s="18">
        <f t="shared" ca="1" si="357"/>
        <v>0</v>
      </c>
      <c r="AS659" s="18">
        <f t="shared" ca="1" si="357"/>
        <v>0</v>
      </c>
      <c r="AT659" s="18">
        <f t="shared" ca="1" si="357"/>
        <v>0</v>
      </c>
      <c r="AU659" s="18">
        <f t="shared" ca="1" si="357"/>
        <v>0</v>
      </c>
      <c r="AV659" s="18">
        <f t="shared" ca="1" si="357"/>
        <v>0</v>
      </c>
      <c r="AW659" s="18">
        <f t="shared" ca="1" si="357"/>
        <v>0</v>
      </c>
      <c r="AX659" s="18">
        <f t="shared" ca="1" si="357"/>
        <v>0</v>
      </c>
      <c r="AY659" s="18">
        <f t="shared" ca="1" si="358"/>
        <v>0</v>
      </c>
      <c r="AZ659" s="18">
        <f t="shared" ca="1" si="358"/>
        <v>0</v>
      </c>
      <c r="BA659" s="18">
        <f t="shared" ca="1" si="358"/>
        <v>0</v>
      </c>
      <c r="BB659" s="18">
        <f t="shared" ca="1" si="358"/>
        <v>0</v>
      </c>
      <c r="BC659" s="18">
        <f t="shared" ca="1" si="358"/>
        <v>0</v>
      </c>
      <c r="BD659" s="18">
        <f t="shared" ca="1" si="358"/>
        <v>0</v>
      </c>
      <c r="BE659" s="18">
        <f t="shared" ca="1" si="358"/>
        <v>0</v>
      </c>
      <c r="BF659" s="18">
        <f t="shared" ca="1" si="358"/>
        <v>0</v>
      </c>
      <c r="BG659" s="18">
        <f t="shared" ca="1" si="358"/>
        <v>0</v>
      </c>
      <c r="BH659" s="18">
        <f t="shared" ca="1" si="358"/>
        <v>0</v>
      </c>
    </row>
    <row r="660" spans="8:60" x14ac:dyDescent="0.35">
      <c r="H660" s="2" t="str">
        <f t="shared" si="326"/>
        <v>PPA_3.0</v>
      </c>
      <c r="I660">
        <f t="shared" si="327"/>
        <v>13</v>
      </c>
      <c r="J660">
        <f t="shared" si="328"/>
        <v>23</v>
      </c>
      <c r="K660" s="18">
        <f t="shared" ca="1" si="354"/>
        <v>1.973586511126604</v>
      </c>
      <c r="L660" s="18">
        <f t="shared" ca="1" si="354"/>
        <v>1.9161034088607805</v>
      </c>
      <c r="M660" s="18">
        <f t="shared" ca="1" si="354"/>
        <v>1.8602945717094954</v>
      </c>
      <c r="N660" s="18">
        <f t="shared" ca="1" si="354"/>
        <v>1.8061112346694133</v>
      </c>
      <c r="O660" s="18">
        <f t="shared" ca="1" si="354"/>
        <v>1.7535060530771003</v>
      </c>
      <c r="P660" s="18">
        <f t="shared" ca="1" si="354"/>
        <v>1.7024330612399032</v>
      </c>
      <c r="Q660" s="18">
        <f t="shared" ca="1" si="354"/>
        <v>1.6528476322717507</v>
      </c>
      <c r="R660" s="18">
        <f t="shared" ca="1" si="354"/>
        <v>1.6047064390987871</v>
      </c>
      <c r="S660" s="18">
        <f t="shared" ca="1" si="354"/>
        <v>1.5579674166007644</v>
      </c>
      <c r="T660" s="18">
        <f t="shared" ca="1" si="354"/>
        <v>1.512589724855111</v>
      </c>
      <c r="U660" s="18">
        <f t="shared" ca="1" si="355"/>
        <v>1.4685337134515639</v>
      </c>
      <c r="V660" s="18">
        <f t="shared" ca="1" si="355"/>
        <v>1.4257608868461786</v>
      </c>
      <c r="W660" s="18">
        <f t="shared" ca="1" si="355"/>
        <v>1.3842338707244455</v>
      </c>
      <c r="X660" s="18">
        <f t="shared" ca="1" si="355"/>
        <v>1.3439163793441218</v>
      </c>
      <c r="Y660" s="18">
        <f t="shared" ca="1" si="355"/>
        <v>1.3047731838292445</v>
      </c>
      <c r="Z660" s="18">
        <f t="shared" ca="1" si="355"/>
        <v>1.2667700813876159</v>
      </c>
      <c r="AA660" s="18">
        <f t="shared" ca="1" si="355"/>
        <v>1.22987386542487</v>
      </c>
      <c r="AB660" s="18">
        <f t="shared" ca="1" si="355"/>
        <v>1.1940522965289999</v>
      </c>
      <c r="AC660" s="18">
        <f t="shared" ca="1" si="355"/>
        <v>1.1592740742999998</v>
      </c>
      <c r="AD660" s="18">
        <f t="shared" ca="1" si="355"/>
        <v>1.1255088099999999</v>
      </c>
      <c r="AE660" s="18">
        <f t="shared" ca="1" si="356"/>
        <v>1.092727</v>
      </c>
      <c r="AF660" s="18">
        <f t="shared" ca="1" si="356"/>
        <v>1.0609</v>
      </c>
      <c r="AG660" s="18">
        <f t="shared" ca="1" si="356"/>
        <v>1.03</v>
      </c>
      <c r="AH660" s="18">
        <f t="shared" ca="1" si="356"/>
        <v>1</v>
      </c>
      <c r="AI660" s="18">
        <f t="shared" ca="1" si="356"/>
        <v>0</v>
      </c>
      <c r="AJ660" s="18">
        <f t="shared" ca="1" si="356"/>
        <v>0</v>
      </c>
      <c r="AK660" s="18">
        <f t="shared" ca="1" si="356"/>
        <v>0</v>
      </c>
      <c r="AL660" s="18">
        <f t="shared" ca="1" si="356"/>
        <v>0</v>
      </c>
      <c r="AM660" s="18">
        <f t="shared" ca="1" si="356"/>
        <v>0</v>
      </c>
      <c r="AN660" s="18">
        <f t="shared" ca="1" si="356"/>
        <v>0</v>
      </c>
      <c r="AO660" s="18">
        <f t="shared" ca="1" si="357"/>
        <v>0</v>
      </c>
      <c r="AP660" s="18">
        <f t="shared" ca="1" si="357"/>
        <v>0</v>
      </c>
      <c r="AQ660" s="18">
        <f t="shared" ca="1" si="357"/>
        <v>0</v>
      </c>
      <c r="AR660" s="18">
        <f t="shared" ca="1" si="357"/>
        <v>0</v>
      </c>
      <c r="AS660" s="18">
        <f t="shared" ca="1" si="357"/>
        <v>0</v>
      </c>
      <c r="AT660" s="18">
        <f t="shared" ca="1" si="357"/>
        <v>0</v>
      </c>
      <c r="AU660" s="18">
        <f t="shared" ca="1" si="357"/>
        <v>0</v>
      </c>
      <c r="AV660" s="18">
        <f t="shared" ca="1" si="357"/>
        <v>0</v>
      </c>
      <c r="AW660" s="18">
        <f t="shared" ca="1" si="357"/>
        <v>0</v>
      </c>
      <c r="AX660" s="18">
        <f t="shared" ca="1" si="357"/>
        <v>0</v>
      </c>
      <c r="AY660" s="18">
        <f t="shared" ca="1" si="358"/>
        <v>0</v>
      </c>
      <c r="AZ660" s="18">
        <f t="shared" ca="1" si="358"/>
        <v>0</v>
      </c>
      <c r="BA660" s="18">
        <f t="shared" ca="1" si="358"/>
        <v>0</v>
      </c>
      <c r="BB660" s="18">
        <f t="shared" ca="1" si="358"/>
        <v>0</v>
      </c>
      <c r="BC660" s="18">
        <f t="shared" ca="1" si="358"/>
        <v>0</v>
      </c>
      <c r="BD660" s="18">
        <f t="shared" ca="1" si="358"/>
        <v>0</v>
      </c>
      <c r="BE660" s="18">
        <f t="shared" ca="1" si="358"/>
        <v>0</v>
      </c>
      <c r="BF660" s="18">
        <f t="shared" ca="1" si="358"/>
        <v>0</v>
      </c>
      <c r="BG660" s="18">
        <f t="shared" ca="1" si="358"/>
        <v>0</v>
      </c>
      <c r="BH660" s="18">
        <f t="shared" ca="1" si="358"/>
        <v>0</v>
      </c>
    </row>
    <row r="661" spans="8:60" x14ac:dyDescent="0.35">
      <c r="H661" s="2" t="str">
        <f t="shared" si="326"/>
        <v>PPA_3.0</v>
      </c>
      <c r="I661">
        <f t="shared" si="327"/>
        <v>13</v>
      </c>
      <c r="J661">
        <f t="shared" si="328"/>
        <v>24</v>
      </c>
      <c r="K661" s="18">
        <f t="shared" ca="1" si="354"/>
        <v>2.0327941064604018</v>
      </c>
      <c r="L661" s="18">
        <f t="shared" ca="1" si="354"/>
        <v>1.973586511126604</v>
      </c>
      <c r="M661" s="18">
        <f t="shared" ca="1" si="354"/>
        <v>1.9161034088607805</v>
      </c>
      <c r="N661" s="18">
        <f t="shared" ca="1" si="354"/>
        <v>1.8602945717094954</v>
      </c>
      <c r="O661" s="18">
        <f t="shared" ca="1" si="354"/>
        <v>1.8061112346694133</v>
      </c>
      <c r="P661" s="18">
        <f t="shared" ca="1" si="354"/>
        <v>1.7535060530771003</v>
      </c>
      <c r="Q661" s="18">
        <f t="shared" ca="1" si="354"/>
        <v>1.7024330612399032</v>
      </c>
      <c r="R661" s="18">
        <f t="shared" ca="1" si="354"/>
        <v>1.6528476322717507</v>
      </c>
      <c r="S661" s="18">
        <f t="shared" ca="1" si="354"/>
        <v>1.6047064390987871</v>
      </c>
      <c r="T661" s="18">
        <f t="shared" ca="1" si="354"/>
        <v>1.5579674166007644</v>
      </c>
      <c r="U661" s="18">
        <f t="shared" ca="1" si="355"/>
        <v>1.512589724855111</v>
      </c>
      <c r="V661" s="18">
        <f t="shared" ca="1" si="355"/>
        <v>1.4685337134515639</v>
      </c>
      <c r="W661" s="18">
        <f t="shared" ca="1" si="355"/>
        <v>1.4257608868461786</v>
      </c>
      <c r="X661" s="18">
        <f t="shared" ca="1" si="355"/>
        <v>1.3842338707244455</v>
      </c>
      <c r="Y661" s="18">
        <f t="shared" ca="1" si="355"/>
        <v>1.3439163793441218</v>
      </c>
      <c r="Z661" s="18">
        <f t="shared" ca="1" si="355"/>
        <v>1.3047731838292445</v>
      </c>
      <c r="AA661" s="18">
        <f t="shared" ca="1" si="355"/>
        <v>1.2667700813876159</v>
      </c>
      <c r="AB661" s="18">
        <f t="shared" ca="1" si="355"/>
        <v>1.22987386542487</v>
      </c>
      <c r="AC661" s="18">
        <f t="shared" ca="1" si="355"/>
        <v>1.1940522965289999</v>
      </c>
      <c r="AD661" s="18">
        <f t="shared" ca="1" si="355"/>
        <v>1.1592740742999998</v>
      </c>
      <c r="AE661" s="18">
        <f t="shared" ca="1" si="356"/>
        <v>1.1255088099999999</v>
      </c>
      <c r="AF661" s="18">
        <f t="shared" ca="1" si="356"/>
        <v>1.092727</v>
      </c>
      <c r="AG661" s="18">
        <f t="shared" ca="1" si="356"/>
        <v>1.0609</v>
      </c>
      <c r="AH661" s="18">
        <f t="shared" ca="1" si="356"/>
        <v>1.03</v>
      </c>
      <c r="AI661" s="18">
        <f t="shared" ca="1" si="356"/>
        <v>1</v>
      </c>
      <c r="AJ661" s="18">
        <f t="shared" ca="1" si="356"/>
        <v>0</v>
      </c>
      <c r="AK661" s="18">
        <f t="shared" ca="1" si="356"/>
        <v>0</v>
      </c>
      <c r="AL661" s="18">
        <f t="shared" ca="1" si="356"/>
        <v>0</v>
      </c>
      <c r="AM661" s="18">
        <f t="shared" ca="1" si="356"/>
        <v>0</v>
      </c>
      <c r="AN661" s="18">
        <f t="shared" ca="1" si="356"/>
        <v>0</v>
      </c>
      <c r="AO661" s="18">
        <f t="shared" ca="1" si="357"/>
        <v>0</v>
      </c>
      <c r="AP661" s="18">
        <f t="shared" ca="1" si="357"/>
        <v>0</v>
      </c>
      <c r="AQ661" s="18">
        <f t="shared" ca="1" si="357"/>
        <v>0</v>
      </c>
      <c r="AR661" s="18">
        <f t="shared" ca="1" si="357"/>
        <v>0</v>
      </c>
      <c r="AS661" s="18">
        <f t="shared" ca="1" si="357"/>
        <v>0</v>
      </c>
      <c r="AT661" s="18">
        <f t="shared" ca="1" si="357"/>
        <v>0</v>
      </c>
      <c r="AU661" s="18">
        <f t="shared" ca="1" si="357"/>
        <v>0</v>
      </c>
      <c r="AV661" s="18">
        <f t="shared" ca="1" si="357"/>
        <v>0</v>
      </c>
      <c r="AW661" s="18">
        <f t="shared" ca="1" si="357"/>
        <v>0</v>
      </c>
      <c r="AX661" s="18">
        <f t="shared" ca="1" si="357"/>
        <v>0</v>
      </c>
      <c r="AY661" s="18">
        <f t="shared" ca="1" si="358"/>
        <v>0</v>
      </c>
      <c r="AZ661" s="18">
        <f t="shared" ca="1" si="358"/>
        <v>0</v>
      </c>
      <c r="BA661" s="18">
        <f t="shared" ca="1" si="358"/>
        <v>0</v>
      </c>
      <c r="BB661" s="18">
        <f t="shared" ca="1" si="358"/>
        <v>0</v>
      </c>
      <c r="BC661" s="18">
        <f t="shared" ca="1" si="358"/>
        <v>0</v>
      </c>
      <c r="BD661" s="18">
        <f t="shared" ca="1" si="358"/>
        <v>0</v>
      </c>
      <c r="BE661" s="18">
        <f t="shared" ca="1" si="358"/>
        <v>0</v>
      </c>
      <c r="BF661" s="18">
        <f t="shared" ca="1" si="358"/>
        <v>0</v>
      </c>
      <c r="BG661" s="18">
        <f t="shared" ca="1" si="358"/>
        <v>0</v>
      </c>
      <c r="BH661" s="18">
        <f t="shared" ca="1" si="358"/>
        <v>0</v>
      </c>
    </row>
    <row r="662" spans="8:60" x14ac:dyDescent="0.35">
      <c r="H662" s="2" t="str">
        <f t="shared" si="326"/>
        <v>PPA_3.0</v>
      </c>
      <c r="I662">
        <f t="shared" si="327"/>
        <v>13</v>
      </c>
      <c r="J662">
        <f t="shared" si="328"/>
        <v>25</v>
      </c>
      <c r="K662" s="18">
        <f t="shared" ca="1" si="354"/>
        <v>2.0937779296542138</v>
      </c>
      <c r="L662" s="18">
        <f t="shared" ca="1" si="354"/>
        <v>2.0327941064604018</v>
      </c>
      <c r="M662" s="18">
        <f t="shared" ca="1" si="354"/>
        <v>1.973586511126604</v>
      </c>
      <c r="N662" s="18">
        <f t="shared" ca="1" si="354"/>
        <v>1.9161034088607805</v>
      </c>
      <c r="O662" s="18">
        <f t="shared" ca="1" si="354"/>
        <v>1.8602945717094954</v>
      </c>
      <c r="P662" s="18">
        <f t="shared" ca="1" si="354"/>
        <v>1.8061112346694133</v>
      </c>
      <c r="Q662" s="18">
        <f t="shared" ca="1" si="354"/>
        <v>1.7535060530771003</v>
      </c>
      <c r="R662" s="18">
        <f t="shared" ca="1" si="354"/>
        <v>1.7024330612399032</v>
      </c>
      <c r="S662" s="18">
        <f t="shared" ca="1" si="354"/>
        <v>1.6528476322717507</v>
      </c>
      <c r="T662" s="18">
        <f t="shared" ca="1" si="354"/>
        <v>1.6047064390987871</v>
      </c>
      <c r="U662" s="18">
        <f t="shared" ca="1" si="355"/>
        <v>1.5579674166007644</v>
      </c>
      <c r="V662" s="18">
        <f t="shared" ca="1" si="355"/>
        <v>1.512589724855111</v>
      </c>
      <c r="W662" s="18">
        <f t="shared" ca="1" si="355"/>
        <v>1.4685337134515639</v>
      </c>
      <c r="X662" s="18">
        <f t="shared" ca="1" si="355"/>
        <v>1.4257608868461786</v>
      </c>
      <c r="Y662" s="18">
        <f t="shared" ca="1" si="355"/>
        <v>1.3842338707244455</v>
      </c>
      <c r="Z662" s="18">
        <f t="shared" ca="1" si="355"/>
        <v>1.3439163793441218</v>
      </c>
      <c r="AA662" s="18">
        <f t="shared" ca="1" si="355"/>
        <v>1.3047731838292445</v>
      </c>
      <c r="AB662" s="18">
        <f t="shared" ca="1" si="355"/>
        <v>1.2667700813876159</v>
      </c>
      <c r="AC662" s="18">
        <f t="shared" ca="1" si="355"/>
        <v>1.22987386542487</v>
      </c>
      <c r="AD662" s="18">
        <f t="shared" ca="1" si="355"/>
        <v>1.1940522965289999</v>
      </c>
      <c r="AE662" s="18">
        <f t="shared" ca="1" si="356"/>
        <v>1.1592740742999998</v>
      </c>
      <c r="AF662" s="18">
        <f t="shared" ca="1" si="356"/>
        <v>1.1255088099999999</v>
      </c>
      <c r="AG662" s="18">
        <f t="shared" ca="1" si="356"/>
        <v>1.092727</v>
      </c>
      <c r="AH662" s="18">
        <f t="shared" ca="1" si="356"/>
        <v>1.0609</v>
      </c>
      <c r="AI662" s="18">
        <f t="shared" ca="1" si="356"/>
        <v>1.03</v>
      </c>
      <c r="AJ662" s="18">
        <f t="shared" ca="1" si="356"/>
        <v>1</v>
      </c>
      <c r="AK662" s="18">
        <f t="shared" ca="1" si="356"/>
        <v>0</v>
      </c>
      <c r="AL662" s="18">
        <f t="shared" ca="1" si="356"/>
        <v>0</v>
      </c>
      <c r="AM662" s="18">
        <f t="shared" ca="1" si="356"/>
        <v>0</v>
      </c>
      <c r="AN662" s="18">
        <f t="shared" ca="1" si="356"/>
        <v>0</v>
      </c>
      <c r="AO662" s="18">
        <f t="shared" ca="1" si="357"/>
        <v>0</v>
      </c>
      <c r="AP662" s="18">
        <f t="shared" ca="1" si="357"/>
        <v>0</v>
      </c>
      <c r="AQ662" s="18">
        <f t="shared" ca="1" si="357"/>
        <v>0</v>
      </c>
      <c r="AR662" s="18">
        <f t="shared" ca="1" si="357"/>
        <v>0</v>
      </c>
      <c r="AS662" s="18">
        <f t="shared" ca="1" si="357"/>
        <v>0</v>
      </c>
      <c r="AT662" s="18">
        <f t="shared" ca="1" si="357"/>
        <v>0</v>
      </c>
      <c r="AU662" s="18">
        <f t="shared" ca="1" si="357"/>
        <v>0</v>
      </c>
      <c r="AV662" s="18">
        <f t="shared" ca="1" si="357"/>
        <v>0</v>
      </c>
      <c r="AW662" s="18">
        <f t="shared" ca="1" si="357"/>
        <v>0</v>
      </c>
      <c r="AX662" s="18">
        <f t="shared" ca="1" si="357"/>
        <v>0</v>
      </c>
      <c r="AY662" s="18">
        <f t="shared" ca="1" si="358"/>
        <v>0</v>
      </c>
      <c r="AZ662" s="18">
        <f t="shared" ca="1" si="358"/>
        <v>0</v>
      </c>
      <c r="BA662" s="18">
        <f t="shared" ca="1" si="358"/>
        <v>0</v>
      </c>
      <c r="BB662" s="18">
        <f t="shared" ca="1" si="358"/>
        <v>0</v>
      </c>
      <c r="BC662" s="18">
        <f t="shared" ca="1" si="358"/>
        <v>0</v>
      </c>
      <c r="BD662" s="18">
        <f t="shared" ca="1" si="358"/>
        <v>0</v>
      </c>
      <c r="BE662" s="18">
        <f t="shared" ca="1" si="358"/>
        <v>0</v>
      </c>
      <c r="BF662" s="18">
        <f t="shared" ca="1" si="358"/>
        <v>0</v>
      </c>
      <c r="BG662" s="18">
        <f t="shared" ca="1" si="358"/>
        <v>0</v>
      </c>
      <c r="BH662" s="18">
        <f t="shared" ca="1" si="358"/>
        <v>0</v>
      </c>
    </row>
    <row r="663" spans="8:60" x14ac:dyDescent="0.35">
      <c r="H663" s="2" t="str">
        <f t="shared" si="326"/>
        <v>PPA_3.0</v>
      </c>
      <c r="I663">
        <f t="shared" si="327"/>
        <v>13</v>
      </c>
      <c r="J663">
        <f t="shared" si="328"/>
        <v>26</v>
      </c>
      <c r="K663" s="18">
        <f t="shared" ca="1" si="354"/>
        <v>2.1565912675438406</v>
      </c>
      <c r="L663" s="18">
        <f t="shared" ca="1" si="354"/>
        <v>2.0937779296542138</v>
      </c>
      <c r="M663" s="18">
        <f t="shared" ca="1" si="354"/>
        <v>2.0327941064604018</v>
      </c>
      <c r="N663" s="18">
        <f t="shared" ca="1" si="354"/>
        <v>1.973586511126604</v>
      </c>
      <c r="O663" s="18">
        <f t="shared" ca="1" si="354"/>
        <v>1.9161034088607805</v>
      </c>
      <c r="P663" s="18">
        <f t="shared" ca="1" si="354"/>
        <v>1.8602945717094954</v>
      </c>
      <c r="Q663" s="18">
        <f t="shared" ca="1" si="354"/>
        <v>1.8061112346694133</v>
      </c>
      <c r="R663" s="18">
        <f t="shared" ca="1" si="354"/>
        <v>1.7535060530771003</v>
      </c>
      <c r="S663" s="18">
        <f t="shared" ca="1" si="354"/>
        <v>1.7024330612399032</v>
      </c>
      <c r="T663" s="18">
        <f t="shared" ca="1" si="354"/>
        <v>1.6528476322717507</v>
      </c>
      <c r="U663" s="18">
        <f t="shared" ca="1" si="355"/>
        <v>1.6047064390987871</v>
      </c>
      <c r="V663" s="18">
        <f t="shared" ca="1" si="355"/>
        <v>1.5579674166007644</v>
      </c>
      <c r="W663" s="18">
        <f t="shared" ca="1" si="355"/>
        <v>1.512589724855111</v>
      </c>
      <c r="X663" s="18">
        <f t="shared" ca="1" si="355"/>
        <v>1.4685337134515639</v>
      </c>
      <c r="Y663" s="18">
        <f t="shared" ca="1" si="355"/>
        <v>1.4257608868461786</v>
      </c>
      <c r="Z663" s="18">
        <f t="shared" ca="1" si="355"/>
        <v>1.3842338707244455</v>
      </c>
      <c r="AA663" s="18">
        <f t="shared" ca="1" si="355"/>
        <v>1.3439163793441218</v>
      </c>
      <c r="AB663" s="18">
        <f t="shared" ca="1" si="355"/>
        <v>1.3047731838292445</v>
      </c>
      <c r="AC663" s="18">
        <f t="shared" ca="1" si="355"/>
        <v>1.2667700813876159</v>
      </c>
      <c r="AD663" s="18">
        <f t="shared" ca="1" si="355"/>
        <v>1.22987386542487</v>
      </c>
      <c r="AE663" s="18">
        <f t="shared" ca="1" si="356"/>
        <v>1.1940522965289999</v>
      </c>
      <c r="AF663" s="18">
        <f t="shared" ca="1" si="356"/>
        <v>1.1592740742999998</v>
      </c>
      <c r="AG663" s="18">
        <f t="shared" ca="1" si="356"/>
        <v>1.1255088099999999</v>
      </c>
      <c r="AH663" s="18">
        <f t="shared" ca="1" si="356"/>
        <v>1.092727</v>
      </c>
      <c r="AI663" s="18">
        <f t="shared" ca="1" si="356"/>
        <v>1.0609</v>
      </c>
      <c r="AJ663" s="18">
        <f t="shared" ca="1" si="356"/>
        <v>1.03</v>
      </c>
      <c r="AK663" s="18">
        <f t="shared" ca="1" si="356"/>
        <v>1</v>
      </c>
      <c r="AL663" s="18">
        <f t="shared" ca="1" si="356"/>
        <v>0</v>
      </c>
      <c r="AM663" s="18">
        <f t="shared" ca="1" si="356"/>
        <v>0</v>
      </c>
      <c r="AN663" s="18">
        <f t="shared" ca="1" si="356"/>
        <v>0</v>
      </c>
      <c r="AO663" s="18">
        <f t="shared" ca="1" si="357"/>
        <v>0</v>
      </c>
      <c r="AP663" s="18">
        <f t="shared" ca="1" si="357"/>
        <v>0</v>
      </c>
      <c r="AQ663" s="18">
        <f t="shared" ca="1" si="357"/>
        <v>0</v>
      </c>
      <c r="AR663" s="18">
        <f t="shared" ca="1" si="357"/>
        <v>0</v>
      </c>
      <c r="AS663" s="18">
        <f t="shared" ca="1" si="357"/>
        <v>0</v>
      </c>
      <c r="AT663" s="18">
        <f t="shared" ca="1" si="357"/>
        <v>0</v>
      </c>
      <c r="AU663" s="18">
        <f t="shared" ca="1" si="357"/>
        <v>0</v>
      </c>
      <c r="AV663" s="18">
        <f t="shared" ca="1" si="357"/>
        <v>0</v>
      </c>
      <c r="AW663" s="18">
        <f t="shared" ca="1" si="357"/>
        <v>0</v>
      </c>
      <c r="AX663" s="18">
        <f t="shared" ca="1" si="357"/>
        <v>0</v>
      </c>
      <c r="AY663" s="18">
        <f t="shared" ca="1" si="358"/>
        <v>0</v>
      </c>
      <c r="AZ663" s="18">
        <f t="shared" ca="1" si="358"/>
        <v>0</v>
      </c>
      <c r="BA663" s="18">
        <f t="shared" ca="1" si="358"/>
        <v>0</v>
      </c>
      <c r="BB663" s="18">
        <f t="shared" ca="1" si="358"/>
        <v>0</v>
      </c>
      <c r="BC663" s="18">
        <f t="shared" ca="1" si="358"/>
        <v>0</v>
      </c>
      <c r="BD663" s="18">
        <f t="shared" ca="1" si="358"/>
        <v>0</v>
      </c>
      <c r="BE663" s="18">
        <f t="shared" ca="1" si="358"/>
        <v>0</v>
      </c>
      <c r="BF663" s="18">
        <f t="shared" ca="1" si="358"/>
        <v>0</v>
      </c>
      <c r="BG663" s="18">
        <f t="shared" ca="1" si="358"/>
        <v>0</v>
      </c>
      <c r="BH663" s="18">
        <f t="shared" ca="1" si="358"/>
        <v>0</v>
      </c>
    </row>
    <row r="664" spans="8:60" x14ac:dyDescent="0.35">
      <c r="H664" s="2" t="str">
        <f t="shared" si="326"/>
        <v>PPA_3.0</v>
      </c>
      <c r="I664">
        <f t="shared" si="327"/>
        <v>13</v>
      </c>
      <c r="J664">
        <f t="shared" si="328"/>
        <v>27</v>
      </c>
      <c r="K664" s="18">
        <f t="shared" ca="1" si="354"/>
        <v>2.2212890055701555</v>
      </c>
      <c r="L664" s="18">
        <f t="shared" ca="1" si="354"/>
        <v>2.1565912675438406</v>
      </c>
      <c r="M664" s="18">
        <f t="shared" ca="1" si="354"/>
        <v>2.0937779296542138</v>
      </c>
      <c r="N664" s="18">
        <f t="shared" ca="1" si="354"/>
        <v>2.0327941064604018</v>
      </c>
      <c r="O664" s="18">
        <f t="shared" ca="1" si="354"/>
        <v>1.973586511126604</v>
      </c>
      <c r="P664" s="18">
        <f t="shared" ca="1" si="354"/>
        <v>1.9161034088607805</v>
      </c>
      <c r="Q664" s="18">
        <f t="shared" ca="1" si="354"/>
        <v>1.8602945717094954</v>
      </c>
      <c r="R664" s="18">
        <f t="shared" ca="1" si="354"/>
        <v>1.8061112346694133</v>
      </c>
      <c r="S664" s="18">
        <f t="shared" ca="1" si="354"/>
        <v>1.7535060530771003</v>
      </c>
      <c r="T664" s="18">
        <f t="shared" ca="1" si="354"/>
        <v>1.7024330612399032</v>
      </c>
      <c r="U664" s="18">
        <f t="shared" ca="1" si="355"/>
        <v>1.6528476322717507</v>
      </c>
      <c r="V664" s="18">
        <f t="shared" ca="1" si="355"/>
        <v>1.6047064390987871</v>
      </c>
      <c r="W664" s="18">
        <f t="shared" ca="1" si="355"/>
        <v>1.5579674166007644</v>
      </c>
      <c r="X664" s="18">
        <f t="shared" ca="1" si="355"/>
        <v>1.512589724855111</v>
      </c>
      <c r="Y664" s="18">
        <f t="shared" ca="1" si="355"/>
        <v>1.4685337134515639</v>
      </c>
      <c r="Z664" s="18">
        <f t="shared" ca="1" si="355"/>
        <v>1.4257608868461786</v>
      </c>
      <c r="AA664" s="18">
        <f t="shared" ca="1" si="355"/>
        <v>1.3842338707244455</v>
      </c>
      <c r="AB664" s="18">
        <f t="shared" ca="1" si="355"/>
        <v>1.3439163793441218</v>
      </c>
      <c r="AC664" s="18">
        <f t="shared" ca="1" si="355"/>
        <v>1.3047731838292445</v>
      </c>
      <c r="AD664" s="18">
        <f t="shared" ca="1" si="355"/>
        <v>1.2667700813876159</v>
      </c>
      <c r="AE664" s="18">
        <f t="shared" ca="1" si="356"/>
        <v>1.22987386542487</v>
      </c>
      <c r="AF664" s="18">
        <f t="shared" ca="1" si="356"/>
        <v>1.1940522965289999</v>
      </c>
      <c r="AG664" s="18">
        <f t="shared" ca="1" si="356"/>
        <v>1.1592740742999998</v>
      </c>
      <c r="AH664" s="18">
        <f t="shared" ca="1" si="356"/>
        <v>1.1255088099999999</v>
      </c>
      <c r="AI664" s="18">
        <f t="shared" ca="1" si="356"/>
        <v>1.092727</v>
      </c>
      <c r="AJ664" s="18">
        <f t="shared" ca="1" si="356"/>
        <v>1.0609</v>
      </c>
      <c r="AK664" s="18">
        <f t="shared" ca="1" si="356"/>
        <v>1.03</v>
      </c>
      <c r="AL664" s="18">
        <f t="shared" ca="1" si="356"/>
        <v>1</v>
      </c>
      <c r="AM664" s="18">
        <f t="shared" ca="1" si="356"/>
        <v>0</v>
      </c>
      <c r="AN664" s="18">
        <f t="shared" ca="1" si="356"/>
        <v>0</v>
      </c>
      <c r="AO664" s="18">
        <f t="shared" ca="1" si="357"/>
        <v>0</v>
      </c>
      <c r="AP664" s="18">
        <f t="shared" ca="1" si="357"/>
        <v>0</v>
      </c>
      <c r="AQ664" s="18">
        <f t="shared" ca="1" si="357"/>
        <v>0</v>
      </c>
      <c r="AR664" s="18">
        <f t="shared" ca="1" si="357"/>
        <v>0</v>
      </c>
      <c r="AS664" s="18">
        <f t="shared" ca="1" si="357"/>
        <v>0</v>
      </c>
      <c r="AT664" s="18">
        <f t="shared" ca="1" si="357"/>
        <v>0</v>
      </c>
      <c r="AU664" s="18">
        <f t="shared" ca="1" si="357"/>
        <v>0</v>
      </c>
      <c r="AV664" s="18">
        <f t="shared" ca="1" si="357"/>
        <v>0</v>
      </c>
      <c r="AW664" s="18">
        <f t="shared" ca="1" si="357"/>
        <v>0</v>
      </c>
      <c r="AX664" s="18">
        <f t="shared" ca="1" si="357"/>
        <v>0</v>
      </c>
      <c r="AY664" s="18">
        <f t="shared" ca="1" si="358"/>
        <v>0</v>
      </c>
      <c r="AZ664" s="18">
        <f t="shared" ca="1" si="358"/>
        <v>0</v>
      </c>
      <c r="BA664" s="18">
        <f t="shared" ca="1" si="358"/>
        <v>0</v>
      </c>
      <c r="BB664" s="18">
        <f t="shared" ca="1" si="358"/>
        <v>0</v>
      </c>
      <c r="BC664" s="18">
        <f t="shared" ca="1" si="358"/>
        <v>0</v>
      </c>
      <c r="BD664" s="18">
        <f t="shared" ca="1" si="358"/>
        <v>0</v>
      </c>
      <c r="BE664" s="18">
        <f t="shared" ca="1" si="358"/>
        <v>0</v>
      </c>
      <c r="BF664" s="18">
        <f t="shared" ca="1" si="358"/>
        <v>0</v>
      </c>
      <c r="BG664" s="18">
        <f t="shared" ca="1" si="358"/>
        <v>0</v>
      </c>
      <c r="BH664" s="18">
        <f t="shared" ca="1" si="358"/>
        <v>0</v>
      </c>
    </row>
    <row r="665" spans="8:60" x14ac:dyDescent="0.35">
      <c r="H665" s="2" t="str">
        <f t="shared" ref="H665:H728" si="359">INDEX($A$3:$A$18,I665,0)</f>
        <v>PPA_3.0</v>
      </c>
      <c r="I665">
        <f t="shared" ref="I665:I728" si="360">IF(J664=$I$22,I664+1,I664)</f>
        <v>13</v>
      </c>
      <c r="J665">
        <f t="shared" si="328"/>
        <v>28</v>
      </c>
      <c r="K665" s="18">
        <f t="shared" ref="K665:T674" ca="1" si="361">IF(K$24&gt;$J665,0,OFFSET($K$2,$I665,$J665-K$24))</f>
        <v>2.2879276757372602</v>
      </c>
      <c r="L665" s="18">
        <f t="shared" ca="1" si="361"/>
        <v>2.2212890055701555</v>
      </c>
      <c r="M665" s="18">
        <f t="shared" ca="1" si="361"/>
        <v>2.1565912675438406</v>
      </c>
      <c r="N665" s="18">
        <f t="shared" ca="1" si="361"/>
        <v>2.0937779296542138</v>
      </c>
      <c r="O665" s="18">
        <f t="shared" ca="1" si="361"/>
        <v>2.0327941064604018</v>
      </c>
      <c r="P665" s="18">
        <f t="shared" ca="1" si="361"/>
        <v>1.973586511126604</v>
      </c>
      <c r="Q665" s="18">
        <f t="shared" ca="1" si="361"/>
        <v>1.9161034088607805</v>
      </c>
      <c r="R665" s="18">
        <f t="shared" ca="1" si="361"/>
        <v>1.8602945717094954</v>
      </c>
      <c r="S665" s="18">
        <f t="shared" ca="1" si="361"/>
        <v>1.8061112346694133</v>
      </c>
      <c r="T665" s="18">
        <f t="shared" ca="1" si="361"/>
        <v>1.7535060530771003</v>
      </c>
      <c r="U665" s="18">
        <f t="shared" ref="U665:AD674" ca="1" si="362">IF(U$24&gt;$J665,0,OFFSET($K$2,$I665,$J665-U$24))</f>
        <v>1.7024330612399032</v>
      </c>
      <c r="V665" s="18">
        <f t="shared" ca="1" si="362"/>
        <v>1.6528476322717507</v>
      </c>
      <c r="W665" s="18">
        <f t="shared" ca="1" si="362"/>
        <v>1.6047064390987871</v>
      </c>
      <c r="X665" s="18">
        <f t="shared" ca="1" si="362"/>
        <v>1.5579674166007644</v>
      </c>
      <c r="Y665" s="18">
        <f t="shared" ca="1" si="362"/>
        <v>1.512589724855111</v>
      </c>
      <c r="Z665" s="18">
        <f t="shared" ca="1" si="362"/>
        <v>1.4685337134515639</v>
      </c>
      <c r="AA665" s="18">
        <f t="shared" ca="1" si="362"/>
        <v>1.4257608868461786</v>
      </c>
      <c r="AB665" s="18">
        <f t="shared" ca="1" si="362"/>
        <v>1.3842338707244455</v>
      </c>
      <c r="AC665" s="18">
        <f t="shared" ca="1" si="362"/>
        <v>1.3439163793441218</v>
      </c>
      <c r="AD665" s="18">
        <f t="shared" ca="1" si="362"/>
        <v>1.3047731838292445</v>
      </c>
      <c r="AE665" s="18">
        <f t="shared" ref="AE665:AN674" ca="1" si="363">IF(AE$24&gt;$J665,0,OFFSET($K$2,$I665,$J665-AE$24))</f>
        <v>1.2667700813876159</v>
      </c>
      <c r="AF665" s="18">
        <f t="shared" ca="1" si="363"/>
        <v>1.22987386542487</v>
      </c>
      <c r="AG665" s="18">
        <f t="shared" ca="1" si="363"/>
        <v>1.1940522965289999</v>
      </c>
      <c r="AH665" s="18">
        <f t="shared" ca="1" si="363"/>
        <v>1.1592740742999998</v>
      </c>
      <c r="AI665" s="18">
        <f t="shared" ca="1" si="363"/>
        <v>1.1255088099999999</v>
      </c>
      <c r="AJ665" s="18">
        <f t="shared" ca="1" si="363"/>
        <v>1.092727</v>
      </c>
      <c r="AK665" s="18">
        <f t="shared" ca="1" si="363"/>
        <v>1.0609</v>
      </c>
      <c r="AL665" s="18">
        <f t="shared" ca="1" si="363"/>
        <v>1.03</v>
      </c>
      <c r="AM665" s="18">
        <f t="shared" ca="1" si="363"/>
        <v>1</v>
      </c>
      <c r="AN665" s="18">
        <f t="shared" ca="1" si="363"/>
        <v>0</v>
      </c>
      <c r="AO665" s="18">
        <f t="shared" ref="AO665:AX674" ca="1" si="364">IF(AO$24&gt;$J665,0,OFFSET($K$2,$I665,$J665-AO$24))</f>
        <v>0</v>
      </c>
      <c r="AP665" s="18">
        <f t="shared" ca="1" si="364"/>
        <v>0</v>
      </c>
      <c r="AQ665" s="18">
        <f t="shared" ca="1" si="364"/>
        <v>0</v>
      </c>
      <c r="AR665" s="18">
        <f t="shared" ca="1" si="364"/>
        <v>0</v>
      </c>
      <c r="AS665" s="18">
        <f t="shared" ca="1" si="364"/>
        <v>0</v>
      </c>
      <c r="AT665" s="18">
        <f t="shared" ca="1" si="364"/>
        <v>0</v>
      </c>
      <c r="AU665" s="18">
        <f t="shared" ca="1" si="364"/>
        <v>0</v>
      </c>
      <c r="AV665" s="18">
        <f t="shared" ca="1" si="364"/>
        <v>0</v>
      </c>
      <c r="AW665" s="18">
        <f t="shared" ca="1" si="364"/>
        <v>0</v>
      </c>
      <c r="AX665" s="18">
        <f t="shared" ca="1" si="364"/>
        <v>0</v>
      </c>
      <c r="AY665" s="18">
        <f t="shared" ref="AY665:BH674" ca="1" si="365">IF(AY$24&gt;$J665,0,OFFSET($K$2,$I665,$J665-AY$24))</f>
        <v>0</v>
      </c>
      <c r="AZ665" s="18">
        <f t="shared" ca="1" si="365"/>
        <v>0</v>
      </c>
      <c r="BA665" s="18">
        <f t="shared" ca="1" si="365"/>
        <v>0</v>
      </c>
      <c r="BB665" s="18">
        <f t="shared" ca="1" si="365"/>
        <v>0</v>
      </c>
      <c r="BC665" s="18">
        <f t="shared" ca="1" si="365"/>
        <v>0</v>
      </c>
      <c r="BD665" s="18">
        <f t="shared" ca="1" si="365"/>
        <v>0</v>
      </c>
      <c r="BE665" s="18">
        <f t="shared" ca="1" si="365"/>
        <v>0</v>
      </c>
      <c r="BF665" s="18">
        <f t="shared" ca="1" si="365"/>
        <v>0</v>
      </c>
      <c r="BG665" s="18">
        <f t="shared" ca="1" si="365"/>
        <v>0</v>
      </c>
      <c r="BH665" s="18">
        <f t="shared" ca="1" si="365"/>
        <v>0</v>
      </c>
    </row>
    <row r="666" spans="8:60" x14ac:dyDescent="0.35">
      <c r="H666" s="2" t="str">
        <f t="shared" si="359"/>
        <v>PPA_3.0</v>
      </c>
      <c r="I666">
        <f t="shared" si="360"/>
        <v>13</v>
      </c>
      <c r="J666">
        <f t="shared" ref="J666:J729" si="366">IF(J665+1&gt;$I$22,$K$2,J665+1)</f>
        <v>29</v>
      </c>
      <c r="K666" s="18">
        <f t="shared" ca="1" si="361"/>
        <v>2.3565655060093778</v>
      </c>
      <c r="L666" s="18">
        <f t="shared" ca="1" si="361"/>
        <v>2.2879276757372602</v>
      </c>
      <c r="M666" s="18">
        <f t="shared" ca="1" si="361"/>
        <v>2.2212890055701555</v>
      </c>
      <c r="N666" s="18">
        <f t="shared" ca="1" si="361"/>
        <v>2.1565912675438406</v>
      </c>
      <c r="O666" s="18">
        <f t="shared" ca="1" si="361"/>
        <v>2.0937779296542138</v>
      </c>
      <c r="P666" s="18">
        <f t="shared" ca="1" si="361"/>
        <v>2.0327941064604018</v>
      </c>
      <c r="Q666" s="18">
        <f t="shared" ca="1" si="361"/>
        <v>1.973586511126604</v>
      </c>
      <c r="R666" s="18">
        <f t="shared" ca="1" si="361"/>
        <v>1.9161034088607805</v>
      </c>
      <c r="S666" s="18">
        <f t="shared" ca="1" si="361"/>
        <v>1.8602945717094954</v>
      </c>
      <c r="T666" s="18">
        <f t="shared" ca="1" si="361"/>
        <v>1.8061112346694133</v>
      </c>
      <c r="U666" s="18">
        <f t="shared" ca="1" si="362"/>
        <v>1.7535060530771003</v>
      </c>
      <c r="V666" s="18">
        <f t="shared" ca="1" si="362"/>
        <v>1.7024330612399032</v>
      </c>
      <c r="W666" s="18">
        <f t="shared" ca="1" si="362"/>
        <v>1.6528476322717507</v>
      </c>
      <c r="X666" s="18">
        <f t="shared" ca="1" si="362"/>
        <v>1.6047064390987871</v>
      </c>
      <c r="Y666" s="18">
        <f t="shared" ca="1" si="362"/>
        <v>1.5579674166007644</v>
      </c>
      <c r="Z666" s="18">
        <f t="shared" ca="1" si="362"/>
        <v>1.512589724855111</v>
      </c>
      <c r="AA666" s="18">
        <f t="shared" ca="1" si="362"/>
        <v>1.4685337134515639</v>
      </c>
      <c r="AB666" s="18">
        <f t="shared" ca="1" si="362"/>
        <v>1.4257608868461786</v>
      </c>
      <c r="AC666" s="18">
        <f t="shared" ca="1" si="362"/>
        <v>1.3842338707244455</v>
      </c>
      <c r="AD666" s="18">
        <f t="shared" ca="1" si="362"/>
        <v>1.3439163793441218</v>
      </c>
      <c r="AE666" s="18">
        <f t="shared" ca="1" si="363"/>
        <v>1.3047731838292445</v>
      </c>
      <c r="AF666" s="18">
        <f t="shared" ca="1" si="363"/>
        <v>1.2667700813876159</v>
      </c>
      <c r="AG666" s="18">
        <f t="shared" ca="1" si="363"/>
        <v>1.22987386542487</v>
      </c>
      <c r="AH666" s="18">
        <f t="shared" ca="1" si="363"/>
        <v>1.1940522965289999</v>
      </c>
      <c r="AI666" s="18">
        <f t="shared" ca="1" si="363"/>
        <v>1.1592740742999998</v>
      </c>
      <c r="AJ666" s="18">
        <f t="shared" ca="1" si="363"/>
        <v>1.1255088099999999</v>
      </c>
      <c r="AK666" s="18">
        <f t="shared" ca="1" si="363"/>
        <v>1.092727</v>
      </c>
      <c r="AL666" s="18">
        <f t="shared" ca="1" si="363"/>
        <v>1.0609</v>
      </c>
      <c r="AM666" s="18">
        <f t="shared" ca="1" si="363"/>
        <v>1.03</v>
      </c>
      <c r="AN666" s="18">
        <f t="shared" ca="1" si="363"/>
        <v>1</v>
      </c>
      <c r="AO666" s="18">
        <f t="shared" ca="1" si="364"/>
        <v>0</v>
      </c>
      <c r="AP666" s="18">
        <f t="shared" ca="1" si="364"/>
        <v>0</v>
      </c>
      <c r="AQ666" s="18">
        <f t="shared" ca="1" si="364"/>
        <v>0</v>
      </c>
      <c r="AR666" s="18">
        <f t="shared" ca="1" si="364"/>
        <v>0</v>
      </c>
      <c r="AS666" s="18">
        <f t="shared" ca="1" si="364"/>
        <v>0</v>
      </c>
      <c r="AT666" s="18">
        <f t="shared" ca="1" si="364"/>
        <v>0</v>
      </c>
      <c r="AU666" s="18">
        <f t="shared" ca="1" si="364"/>
        <v>0</v>
      </c>
      <c r="AV666" s="18">
        <f t="shared" ca="1" si="364"/>
        <v>0</v>
      </c>
      <c r="AW666" s="18">
        <f t="shared" ca="1" si="364"/>
        <v>0</v>
      </c>
      <c r="AX666" s="18">
        <f t="shared" ca="1" si="364"/>
        <v>0</v>
      </c>
      <c r="AY666" s="18">
        <f t="shared" ca="1" si="365"/>
        <v>0</v>
      </c>
      <c r="AZ666" s="18">
        <f t="shared" ca="1" si="365"/>
        <v>0</v>
      </c>
      <c r="BA666" s="18">
        <f t="shared" ca="1" si="365"/>
        <v>0</v>
      </c>
      <c r="BB666" s="18">
        <f t="shared" ca="1" si="365"/>
        <v>0</v>
      </c>
      <c r="BC666" s="18">
        <f t="shared" ca="1" si="365"/>
        <v>0</v>
      </c>
      <c r="BD666" s="18">
        <f t="shared" ca="1" si="365"/>
        <v>0</v>
      </c>
      <c r="BE666" s="18">
        <f t="shared" ca="1" si="365"/>
        <v>0</v>
      </c>
      <c r="BF666" s="18">
        <f t="shared" ca="1" si="365"/>
        <v>0</v>
      </c>
      <c r="BG666" s="18">
        <f t="shared" ca="1" si="365"/>
        <v>0</v>
      </c>
      <c r="BH666" s="18">
        <f t="shared" ca="1" si="365"/>
        <v>0</v>
      </c>
    </row>
    <row r="667" spans="8:60" x14ac:dyDescent="0.35">
      <c r="H667" s="2" t="str">
        <f t="shared" si="359"/>
        <v>PPA_3.0</v>
      </c>
      <c r="I667">
        <f t="shared" si="360"/>
        <v>13</v>
      </c>
      <c r="J667">
        <f t="shared" si="366"/>
        <v>30</v>
      </c>
      <c r="K667" s="18">
        <f t="shared" ca="1" si="361"/>
        <v>2.4272624711896591</v>
      </c>
      <c r="L667" s="18">
        <f t="shared" ca="1" si="361"/>
        <v>2.3565655060093778</v>
      </c>
      <c r="M667" s="18">
        <f t="shared" ca="1" si="361"/>
        <v>2.2879276757372602</v>
      </c>
      <c r="N667" s="18">
        <f t="shared" ca="1" si="361"/>
        <v>2.2212890055701555</v>
      </c>
      <c r="O667" s="18">
        <f t="shared" ca="1" si="361"/>
        <v>2.1565912675438406</v>
      </c>
      <c r="P667" s="18">
        <f t="shared" ca="1" si="361"/>
        <v>2.0937779296542138</v>
      </c>
      <c r="Q667" s="18">
        <f t="shared" ca="1" si="361"/>
        <v>2.0327941064604018</v>
      </c>
      <c r="R667" s="18">
        <f t="shared" ca="1" si="361"/>
        <v>1.973586511126604</v>
      </c>
      <c r="S667" s="18">
        <f t="shared" ca="1" si="361"/>
        <v>1.9161034088607805</v>
      </c>
      <c r="T667" s="18">
        <f t="shared" ca="1" si="361"/>
        <v>1.8602945717094954</v>
      </c>
      <c r="U667" s="18">
        <f t="shared" ca="1" si="362"/>
        <v>1.8061112346694133</v>
      </c>
      <c r="V667" s="18">
        <f t="shared" ca="1" si="362"/>
        <v>1.7535060530771003</v>
      </c>
      <c r="W667" s="18">
        <f t="shared" ca="1" si="362"/>
        <v>1.7024330612399032</v>
      </c>
      <c r="X667" s="18">
        <f t="shared" ca="1" si="362"/>
        <v>1.6528476322717507</v>
      </c>
      <c r="Y667" s="18">
        <f t="shared" ca="1" si="362"/>
        <v>1.6047064390987871</v>
      </c>
      <c r="Z667" s="18">
        <f t="shared" ca="1" si="362"/>
        <v>1.5579674166007644</v>
      </c>
      <c r="AA667" s="18">
        <f t="shared" ca="1" si="362"/>
        <v>1.512589724855111</v>
      </c>
      <c r="AB667" s="18">
        <f t="shared" ca="1" si="362"/>
        <v>1.4685337134515639</v>
      </c>
      <c r="AC667" s="18">
        <f t="shared" ca="1" si="362"/>
        <v>1.4257608868461786</v>
      </c>
      <c r="AD667" s="18">
        <f t="shared" ca="1" si="362"/>
        <v>1.3842338707244455</v>
      </c>
      <c r="AE667" s="18">
        <f t="shared" ca="1" si="363"/>
        <v>1.3439163793441218</v>
      </c>
      <c r="AF667" s="18">
        <f t="shared" ca="1" si="363"/>
        <v>1.3047731838292445</v>
      </c>
      <c r="AG667" s="18">
        <f t="shared" ca="1" si="363"/>
        <v>1.2667700813876159</v>
      </c>
      <c r="AH667" s="18">
        <f t="shared" ca="1" si="363"/>
        <v>1.22987386542487</v>
      </c>
      <c r="AI667" s="18">
        <f t="shared" ca="1" si="363"/>
        <v>1.1940522965289999</v>
      </c>
      <c r="AJ667" s="18">
        <f t="shared" ca="1" si="363"/>
        <v>1.1592740742999998</v>
      </c>
      <c r="AK667" s="18">
        <f t="shared" ca="1" si="363"/>
        <v>1.1255088099999999</v>
      </c>
      <c r="AL667" s="18">
        <f t="shared" ca="1" si="363"/>
        <v>1.092727</v>
      </c>
      <c r="AM667" s="18">
        <f t="shared" ca="1" si="363"/>
        <v>1.0609</v>
      </c>
      <c r="AN667" s="18">
        <f t="shared" ca="1" si="363"/>
        <v>1.03</v>
      </c>
      <c r="AO667" s="18">
        <f t="shared" ca="1" si="364"/>
        <v>1</v>
      </c>
      <c r="AP667" s="18">
        <f t="shared" ca="1" si="364"/>
        <v>0</v>
      </c>
      <c r="AQ667" s="18">
        <f t="shared" ca="1" si="364"/>
        <v>0</v>
      </c>
      <c r="AR667" s="18">
        <f t="shared" ca="1" si="364"/>
        <v>0</v>
      </c>
      <c r="AS667" s="18">
        <f t="shared" ca="1" si="364"/>
        <v>0</v>
      </c>
      <c r="AT667" s="18">
        <f t="shared" ca="1" si="364"/>
        <v>0</v>
      </c>
      <c r="AU667" s="18">
        <f t="shared" ca="1" si="364"/>
        <v>0</v>
      </c>
      <c r="AV667" s="18">
        <f t="shared" ca="1" si="364"/>
        <v>0</v>
      </c>
      <c r="AW667" s="18">
        <f t="shared" ca="1" si="364"/>
        <v>0</v>
      </c>
      <c r="AX667" s="18">
        <f t="shared" ca="1" si="364"/>
        <v>0</v>
      </c>
      <c r="AY667" s="18">
        <f t="shared" ca="1" si="365"/>
        <v>0</v>
      </c>
      <c r="AZ667" s="18">
        <f t="shared" ca="1" si="365"/>
        <v>0</v>
      </c>
      <c r="BA667" s="18">
        <f t="shared" ca="1" si="365"/>
        <v>0</v>
      </c>
      <c r="BB667" s="18">
        <f t="shared" ca="1" si="365"/>
        <v>0</v>
      </c>
      <c r="BC667" s="18">
        <f t="shared" ca="1" si="365"/>
        <v>0</v>
      </c>
      <c r="BD667" s="18">
        <f t="shared" ca="1" si="365"/>
        <v>0</v>
      </c>
      <c r="BE667" s="18">
        <f t="shared" ca="1" si="365"/>
        <v>0</v>
      </c>
      <c r="BF667" s="18">
        <f t="shared" ca="1" si="365"/>
        <v>0</v>
      </c>
      <c r="BG667" s="18">
        <f t="shared" ca="1" si="365"/>
        <v>0</v>
      </c>
      <c r="BH667" s="18">
        <f t="shared" ca="1" si="365"/>
        <v>0</v>
      </c>
    </row>
    <row r="668" spans="8:60" x14ac:dyDescent="0.35">
      <c r="H668" s="2" t="str">
        <f t="shared" si="359"/>
        <v>PPA_3.0</v>
      </c>
      <c r="I668">
        <f t="shared" si="360"/>
        <v>13</v>
      </c>
      <c r="J668">
        <f t="shared" si="366"/>
        <v>31</v>
      </c>
      <c r="K668" s="18">
        <f t="shared" ca="1" si="361"/>
        <v>2.5000803453253493</v>
      </c>
      <c r="L668" s="18">
        <f t="shared" ca="1" si="361"/>
        <v>2.4272624711896591</v>
      </c>
      <c r="M668" s="18">
        <f t="shared" ca="1" si="361"/>
        <v>2.3565655060093778</v>
      </c>
      <c r="N668" s="18">
        <f t="shared" ca="1" si="361"/>
        <v>2.2879276757372602</v>
      </c>
      <c r="O668" s="18">
        <f t="shared" ca="1" si="361"/>
        <v>2.2212890055701555</v>
      </c>
      <c r="P668" s="18">
        <f t="shared" ca="1" si="361"/>
        <v>2.1565912675438406</v>
      </c>
      <c r="Q668" s="18">
        <f t="shared" ca="1" si="361"/>
        <v>2.0937779296542138</v>
      </c>
      <c r="R668" s="18">
        <f t="shared" ca="1" si="361"/>
        <v>2.0327941064604018</v>
      </c>
      <c r="S668" s="18">
        <f t="shared" ca="1" si="361"/>
        <v>1.973586511126604</v>
      </c>
      <c r="T668" s="18">
        <f t="shared" ca="1" si="361"/>
        <v>1.9161034088607805</v>
      </c>
      <c r="U668" s="18">
        <f t="shared" ca="1" si="362"/>
        <v>1.8602945717094954</v>
      </c>
      <c r="V668" s="18">
        <f t="shared" ca="1" si="362"/>
        <v>1.8061112346694133</v>
      </c>
      <c r="W668" s="18">
        <f t="shared" ca="1" si="362"/>
        <v>1.7535060530771003</v>
      </c>
      <c r="X668" s="18">
        <f t="shared" ca="1" si="362"/>
        <v>1.7024330612399032</v>
      </c>
      <c r="Y668" s="18">
        <f t="shared" ca="1" si="362"/>
        <v>1.6528476322717507</v>
      </c>
      <c r="Z668" s="18">
        <f t="shared" ca="1" si="362"/>
        <v>1.6047064390987871</v>
      </c>
      <c r="AA668" s="18">
        <f t="shared" ca="1" si="362"/>
        <v>1.5579674166007644</v>
      </c>
      <c r="AB668" s="18">
        <f t="shared" ca="1" si="362"/>
        <v>1.512589724855111</v>
      </c>
      <c r="AC668" s="18">
        <f t="shared" ca="1" si="362"/>
        <v>1.4685337134515639</v>
      </c>
      <c r="AD668" s="18">
        <f t="shared" ca="1" si="362"/>
        <v>1.4257608868461786</v>
      </c>
      <c r="AE668" s="18">
        <f t="shared" ca="1" si="363"/>
        <v>1.3842338707244455</v>
      </c>
      <c r="AF668" s="18">
        <f t="shared" ca="1" si="363"/>
        <v>1.3439163793441218</v>
      </c>
      <c r="AG668" s="18">
        <f t="shared" ca="1" si="363"/>
        <v>1.3047731838292445</v>
      </c>
      <c r="AH668" s="18">
        <f t="shared" ca="1" si="363"/>
        <v>1.2667700813876159</v>
      </c>
      <c r="AI668" s="18">
        <f t="shared" ca="1" si="363"/>
        <v>1.22987386542487</v>
      </c>
      <c r="AJ668" s="18">
        <f t="shared" ca="1" si="363"/>
        <v>1.1940522965289999</v>
      </c>
      <c r="AK668" s="18">
        <f t="shared" ca="1" si="363"/>
        <v>1.1592740742999998</v>
      </c>
      <c r="AL668" s="18">
        <f t="shared" ca="1" si="363"/>
        <v>1.1255088099999999</v>
      </c>
      <c r="AM668" s="18">
        <f t="shared" ca="1" si="363"/>
        <v>1.092727</v>
      </c>
      <c r="AN668" s="18">
        <f t="shared" ca="1" si="363"/>
        <v>1.0609</v>
      </c>
      <c r="AO668" s="18">
        <f t="shared" ca="1" si="364"/>
        <v>1.03</v>
      </c>
      <c r="AP668" s="18">
        <f t="shared" ca="1" si="364"/>
        <v>1</v>
      </c>
      <c r="AQ668" s="18">
        <f t="shared" ca="1" si="364"/>
        <v>0</v>
      </c>
      <c r="AR668" s="18">
        <f t="shared" ca="1" si="364"/>
        <v>0</v>
      </c>
      <c r="AS668" s="18">
        <f t="shared" ca="1" si="364"/>
        <v>0</v>
      </c>
      <c r="AT668" s="18">
        <f t="shared" ca="1" si="364"/>
        <v>0</v>
      </c>
      <c r="AU668" s="18">
        <f t="shared" ca="1" si="364"/>
        <v>0</v>
      </c>
      <c r="AV668" s="18">
        <f t="shared" ca="1" si="364"/>
        <v>0</v>
      </c>
      <c r="AW668" s="18">
        <f t="shared" ca="1" si="364"/>
        <v>0</v>
      </c>
      <c r="AX668" s="18">
        <f t="shared" ca="1" si="364"/>
        <v>0</v>
      </c>
      <c r="AY668" s="18">
        <f t="shared" ca="1" si="365"/>
        <v>0</v>
      </c>
      <c r="AZ668" s="18">
        <f t="shared" ca="1" si="365"/>
        <v>0</v>
      </c>
      <c r="BA668" s="18">
        <f t="shared" ca="1" si="365"/>
        <v>0</v>
      </c>
      <c r="BB668" s="18">
        <f t="shared" ca="1" si="365"/>
        <v>0</v>
      </c>
      <c r="BC668" s="18">
        <f t="shared" ca="1" si="365"/>
        <v>0</v>
      </c>
      <c r="BD668" s="18">
        <f t="shared" ca="1" si="365"/>
        <v>0</v>
      </c>
      <c r="BE668" s="18">
        <f t="shared" ca="1" si="365"/>
        <v>0</v>
      </c>
      <c r="BF668" s="18">
        <f t="shared" ca="1" si="365"/>
        <v>0</v>
      </c>
      <c r="BG668" s="18">
        <f t="shared" ca="1" si="365"/>
        <v>0</v>
      </c>
      <c r="BH668" s="18">
        <f t="shared" ca="1" si="365"/>
        <v>0</v>
      </c>
    </row>
    <row r="669" spans="8:60" x14ac:dyDescent="0.35">
      <c r="H669" s="2" t="str">
        <f t="shared" si="359"/>
        <v>PPA_3.0</v>
      </c>
      <c r="I669">
        <f t="shared" si="360"/>
        <v>13</v>
      </c>
      <c r="J669">
        <f t="shared" si="366"/>
        <v>32</v>
      </c>
      <c r="K669" s="18">
        <f t="shared" ca="1" si="361"/>
        <v>2.5750827556851092</v>
      </c>
      <c r="L669" s="18">
        <f t="shared" ca="1" si="361"/>
        <v>2.5000803453253493</v>
      </c>
      <c r="M669" s="18">
        <f t="shared" ca="1" si="361"/>
        <v>2.4272624711896591</v>
      </c>
      <c r="N669" s="18">
        <f t="shared" ca="1" si="361"/>
        <v>2.3565655060093778</v>
      </c>
      <c r="O669" s="18">
        <f t="shared" ca="1" si="361"/>
        <v>2.2879276757372602</v>
      </c>
      <c r="P669" s="18">
        <f t="shared" ca="1" si="361"/>
        <v>2.2212890055701555</v>
      </c>
      <c r="Q669" s="18">
        <f t="shared" ca="1" si="361"/>
        <v>2.1565912675438406</v>
      </c>
      <c r="R669" s="18">
        <f t="shared" ca="1" si="361"/>
        <v>2.0937779296542138</v>
      </c>
      <c r="S669" s="18">
        <f t="shared" ca="1" si="361"/>
        <v>2.0327941064604018</v>
      </c>
      <c r="T669" s="18">
        <f t="shared" ca="1" si="361"/>
        <v>1.973586511126604</v>
      </c>
      <c r="U669" s="18">
        <f t="shared" ca="1" si="362"/>
        <v>1.9161034088607805</v>
      </c>
      <c r="V669" s="18">
        <f t="shared" ca="1" si="362"/>
        <v>1.8602945717094954</v>
      </c>
      <c r="W669" s="18">
        <f t="shared" ca="1" si="362"/>
        <v>1.8061112346694133</v>
      </c>
      <c r="X669" s="18">
        <f t="shared" ca="1" si="362"/>
        <v>1.7535060530771003</v>
      </c>
      <c r="Y669" s="18">
        <f t="shared" ca="1" si="362"/>
        <v>1.7024330612399032</v>
      </c>
      <c r="Z669" s="18">
        <f t="shared" ca="1" si="362"/>
        <v>1.6528476322717507</v>
      </c>
      <c r="AA669" s="18">
        <f t="shared" ca="1" si="362"/>
        <v>1.6047064390987871</v>
      </c>
      <c r="AB669" s="18">
        <f t="shared" ca="1" si="362"/>
        <v>1.5579674166007644</v>
      </c>
      <c r="AC669" s="18">
        <f t="shared" ca="1" si="362"/>
        <v>1.512589724855111</v>
      </c>
      <c r="AD669" s="18">
        <f t="shared" ca="1" si="362"/>
        <v>1.4685337134515639</v>
      </c>
      <c r="AE669" s="18">
        <f t="shared" ca="1" si="363"/>
        <v>1.4257608868461786</v>
      </c>
      <c r="AF669" s="18">
        <f t="shared" ca="1" si="363"/>
        <v>1.3842338707244455</v>
      </c>
      <c r="AG669" s="18">
        <f t="shared" ca="1" si="363"/>
        <v>1.3439163793441218</v>
      </c>
      <c r="AH669" s="18">
        <f t="shared" ca="1" si="363"/>
        <v>1.3047731838292445</v>
      </c>
      <c r="AI669" s="18">
        <f t="shared" ca="1" si="363"/>
        <v>1.2667700813876159</v>
      </c>
      <c r="AJ669" s="18">
        <f t="shared" ca="1" si="363"/>
        <v>1.22987386542487</v>
      </c>
      <c r="AK669" s="18">
        <f t="shared" ca="1" si="363"/>
        <v>1.1940522965289999</v>
      </c>
      <c r="AL669" s="18">
        <f t="shared" ca="1" si="363"/>
        <v>1.1592740742999998</v>
      </c>
      <c r="AM669" s="18">
        <f t="shared" ca="1" si="363"/>
        <v>1.1255088099999999</v>
      </c>
      <c r="AN669" s="18">
        <f t="shared" ca="1" si="363"/>
        <v>1.092727</v>
      </c>
      <c r="AO669" s="18">
        <f t="shared" ca="1" si="364"/>
        <v>1.0609</v>
      </c>
      <c r="AP669" s="18">
        <f t="shared" ca="1" si="364"/>
        <v>1.03</v>
      </c>
      <c r="AQ669" s="18">
        <f t="shared" ca="1" si="364"/>
        <v>1</v>
      </c>
      <c r="AR669" s="18">
        <f t="shared" ca="1" si="364"/>
        <v>0</v>
      </c>
      <c r="AS669" s="18">
        <f t="shared" ca="1" si="364"/>
        <v>0</v>
      </c>
      <c r="AT669" s="18">
        <f t="shared" ca="1" si="364"/>
        <v>0</v>
      </c>
      <c r="AU669" s="18">
        <f t="shared" ca="1" si="364"/>
        <v>0</v>
      </c>
      <c r="AV669" s="18">
        <f t="shared" ca="1" si="364"/>
        <v>0</v>
      </c>
      <c r="AW669" s="18">
        <f t="shared" ca="1" si="364"/>
        <v>0</v>
      </c>
      <c r="AX669" s="18">
        <f t="shared" ca="1" si="364"/>
        <v>0</v>
      </c>
      <c r="AY669" s="18">
        <f t="shared" ca="1" si="365"/>
        <v>0</v>
      </c>
      <c r="AZ669" s="18">
        <f t="shared" ca="1" si="365"/>
        <v>0</v>
      </c>
      <c r="BA669" s="18">
        <f t="shared" ca="1" si="365"/>
        <v>0</v>
      </c>
      <c r="BB669" s="18">
        <f t="shared" ca="1" si="365"/>
        <v>0</v>
      </c>
      <c r="BC669" s="18">
        <f t="shared" ca="1" si="365"/>
        <v>0</v>
      </c>
      <c r="BD669" s="18">
        <f t="shared" ca="1" si="365"/>
        <v>0</v>
      </c>
      <c r="BE669" s="18">
        <f t="shared" ca="1" si="365"/>
        <v>0</v>
      </c>
      <c r="BF669" s="18">
        <f t="shared" ca="1" si="365"/>
        <v>0</v>
      </c>
      <c r="BG669" s="18">
        <f t="shared" ca="1" si="365"/>
        <v>0</v>
      </c>
      <c r="BH669" s="18">
        <f t="shared" ca="1" si="365"/>
        <v>0</v>
      </c>
    </row>
    <row r="670" spans="8:60" x14ac:dyDescent="0.35">
      <c r="H670" s="2" t="str">
        <f t="shared" si="359"/>
        <v>PPA_3.0</v>
      </c>
      <c r="I670">
        <f t="shared" si="360"/>
        <v>13</v>
      </c>
      <c r="J670">
        <f t="shared" si="366"/>
        <v>33</v>
      </c>
      <c r="K670" s="18">
        <f t="shared" ca="1" si="361"/>
        <v>2.6523352383556626</v>
      </c>
      <c r="L670" s="18">
        <f t="shared" ca="1" si="361"/>
        <v>2.5750827556851092</v>
      </c>
      <c r="M670" s="18">
        <f t="shared" ca="1" si="361"/>
        <v>2.5000803453253493</v>
      </c>
      <c r="N670" s="18">
        <f t="shared" ca="1" si="361"/>
        <v>2.4272624711896591</v>
      </c>
      <c r="O670" s="18">
        <f t="shared" ca="1" si="361"/>
        <v>2.3565655060093778</v>
      </c>
      <c r="P670" s="18">
        <f t="shared" ca="1" si="361"/>
        <v>2.2879276757372602</v>
      </c>
      <c r="Q670" s="18">
        <f t="shared" ca="1" si="361"/>
        <v>2.2212890055701555</v>
      </c>
      <c r="R670" s="18">
        <f t="shared" ca="1" si="361"/>
        <v>2.1565912675438406</v>
      </c>
      <c r="S670" s="18">
        <f t="shared" ca="1" si="361"/>
        <v>2.0937779296542138</v>
      </c>
      <c r="T670" s="18">
        <f t="shared" ca="1" si="361"/>
        <v>2.0327941064604018</v>
      </c>
      <c r="U670" s="18">
        <f t="shared" ca="1" si="362"/>
        <v>1.973586511126604</v>
      </c>
      <c r="V670" s="18">
        <f t="shared" ca="1" si="362"/>
        <v>1.9161034088607805</v>
      </c>
      <c r="W670" s="18">
        <f t="shared" ca="1" si="362"/>
        <v>1.8602945717094954</v>
      </c>
      <c r="X670" s="18">
        <f t="shared" ca="1" si="362"/>
        <v>1.8061112346694133</v>
      </c>
      <c r="Y670" s="18">
        <f t="shared" ca="1" si="362"/>
        <v>1.7535060530771003</v>
      </c>
      <c r="Z670" s="18">
        <f t="shared" ca="1" si="362"/>
        <v>1.7024330612399032</v>
      </c>
      <c r="AA670" s="18">
        <f t="shared" ca="1" si="362"/>
        <v>1.6528476322717507</v>
      </c>
      <c r="AB670" s="18">
        <f t="shared" ca="1" si="362"/>
        <v>1.6047064390987871</v>
      </c>
      <c r="AC670" s="18">
        <f t="shared" ca="1" si="362"/>
        <v>1.5579674166007644</v>
      </c>
      <c r="AD670" s="18">
        <f t="shared" ca="1" si="362"/>
        <v>1.512589724855111</v>
      </c>
      <c r="AE670" s="18">
        <f t="shared" ca="1" si="363"/>
        <v>1.4685337134515639</v>
      </c>
      <c r="AF670" s="18">
        <f t="shared" ca="1" si="363"/>
        <v>1.4257608868461786</v>
      </c>
      <c r="AG670" s="18">
        <f t="shared" ca="1" si="363"/>
        <v>1.3842338707244455</v>
      </c>
      <c r="AH670" s="18">
        <f t="shared" ca="1" si="363"/>
        <v>1.3439163793441218</v>
      </c>
      <c r="AI670" s="18">
        <f t="shared" ca="1" si="363"/>
        <v>1.3047731838292445</v>
      </c>
      <c r="AJ670" s="18">
        <f t="shared" ca="1" si="363"/>
        <v>1.2667700813876159</v>
      </c>
      <c r="AK670" s="18">
        <f t="shared" ca="1" si="363"/>
        <v>1.22987386542487</v>
      </c>
      <c r="AL670" s="18">
        <f t="shared" ca="1" si="363"/>
        <v>1.1940522965289999</v>
      </c>
      <c r="AM670" s="18">
        <f t="shared" ca="1" si="363"/>
        <v>1.1592740742999998</v>
      </c>
      <c r="AN670" s="18">
        <f t="shared" ca="1" si="363"/>
        <v>1.1255088099999999</v>
      </c>
      <c r="AO670" s="18">
        <f t="shared" ca="1" si="364"/>
        <v>1.092727</v>
      </c>
      <c r="AP670" s="18">
        <f t="shared" ca="1" si="364"/>
        <v>1.0609</v>
      </c>
      <c r="AQ670" s="18">
        <f t="shared" ca="1" si="364"/>
        <v>1.03</v>
      </c>
      <c r="AR670" s="18">
        <f t="shared" ca="1" si="364"/>
        <v>1</v>
      </c>
      <c r="AS670" s="18">
        <f t="shared" ca="1" si="364"/>
        <v>0</v>
      </c>
      <c r="AT670" s="18">
        <f t="shared" ca="1" si="364"/>
        <v>0</v>
      </c>
      <c r="AU670" s="18">
        <f t="shared" ca="1" si="364"/>
        <v>0</v>
      </c>
      <c r="AV670" s="18">
        <f t="shared" ca="1" si="364"/>
        <v>0</v>
      </c>
      <c r="AW670" s="18">
        <f t="shared" ca="1" si="364"/>
        <v>0</v>
      </c>
      <c r="AX670" s="18">
        <f t="shared" ca="1" si="364"/>
        <v>0</v>
      </c>
      <c r="AY670" s="18">
        <f t="shared" ca="1" si="365"/>
        <v>0</v>
      </c>
      <c r="AZ670" s="18">
        <f t="shared" ca="1" si="365"/>
        <v>0</v>
      </c>
      <c r="BA670" s="18">
        <f t="shared" ca="1" si="365"/>
        <v>0</v>
      </c>
      <c r="BB670" s="18">
        <f t="shared" ca="1" si="365"/>
        <v>0</v>
      </c>
      <c r="BC670" s="18">
        <f t="shared" ca="1" si="365"/>
        <v>0</v>
      </c>
      <c r="BD670" s="18">
        <f t="shared" ca="1" si="365"/>
        <v>0</v>
      </c>
      <c r="BE670" s="18">
        <f t="shared" ca="1" si="365"/>
        <v>0</v>
      </c>
      <c r="BF670" s="18">
        <f t="shared" ca="1" si="365"/>
        <v>0</v>
      </c>
      <c r="BG670" s="18">
        <f t="shared" ca="1" si="365"/>
        <v>0</v>
      </c>
      <c r="BH670" s="18">
        <f t="shared" ca="1" si="365"/>
        <v>0</v>
      </c>
    </row>
    <row r="671" spans="8:60" x14ac:dyDescent="0.35">
      <c r="H671" s="2" t="str">
        <f t="shared" si="359"/>
        <v>PPA_3.0</v>
      </c>
      <c r="I671">
        <f t="shared" si="360"/>
        <v>13</v>
      </c>
      <c r="J671">
        <f t="shared" si="366"/>
        <v>34</v>
      </c>
      <c r="K671" s="18">
        <f t="shared" ca="1" si="361"/>
        <v>2.7319052955063321</v>
      </c>
      <c r="L671" s="18">
        <f t="shared" ca="1" si="361"/>
        <v>2.6523352383556626</v>
      </c>
      <c r="M671" s="18">
        <f t="shared" ca="1" si="361"/>
        <v>2.5750827556851092</v>
      </c>
      <c r="N671" s="18">
        <f t="shared" ca="1" si="361"/>
        <v>2.5000803453253493</v>
      </c>
      <c r="O671" s="18">
        <f t="shared" ca="1" si="361"/>
        <v>2.4272624711896591</v>
      </c>
      <c r="P671" s="18">
        <f t="shared" ca="1" si="361"/>
        <v>2.3565655060093778</v>
      </c>
      <c r="Q671" s="18">
        <f t="shared" ca="1" si="361"/>
        <v>2.2879276757372602</v>
      </c>
      <c r="R671" s="18">
        <f t="shared" ca="1" si="361"/>
        <v>2.2212890055701555</v>
      </c>
      <c r="S671" s="18">
        <f t="shared" ca="1" si="361"/>
        <v>2.1565912675438406</v>
      </c>
      <c r="T671" s="18">
        <f t="shared" ca="1" si="361"/>
        <v>2.0937779296542138</v>
      </c>
      <c r="U671" s="18">
        <f t="shared" ca="1" si="362"/>
        <v>2.0327941064604018</v>
      </c>
      <c r="V671" s="18">
        <f t="shared" ca="1" si="362"/>
        <v>1.973586511126604</v>
      </c>
      <c r="W671" s="18">
        <f t="shared" ca="1" si="362"/>
        <v>1.9161034088607805</v>
      </c>
      <c r="X671" s="18">
        <f t="shared" ca="1" si="362"/>
        <v>1.8602945717094954</v>
      </c>
      <c r="Y671" s="18">
        <f t="shared" ca="1" si="362"/>
        <v>1.8061112346694133</v>
      </c>
      <c r="Z671" s="18">
        <f t="shared" ca="1" si="362"/>
        <v>1.7535060530771003</v>
      </c>
      <c r="AA671" s="18">
        <f t="shared" ca="1" si="362"/>
        <v>1.7024330612399032</v>
      </c>
      <c r="AB671" s="18">
        <f t="shared" ca="1" si="362"/>
        <v>1.6528476322717507</v>
      </c>
      <c r="AC671" s="18">
        <f t="shared" ca="1" si="362"/>
        <v>1.6047064390987871</v>
      </c>
      <c r="AD671" s="18">
        <f t="shared" ca="1" si="362"/>
        <v>1.5579674166007644</v>
      </c>
      <c r="AE671" s="18">
        <f t="shared" ca="1" si="363"/>
        <v>1.512589724855111</v>
      </c>
      <c r="AF671" s="18">
        <f t="shared" ca="1" si="363"/>
        <v>1.4685337134515639</v>
      </c>
      <c r="AG671" s="18">
        <f t="shared" ca="1" si="363"/>
        <v>1.4257608868461786</v>
      </c>
      <c r="AH671" s="18">
        <f t="shared" ca="1" si="363"/>
        <v>1.3842338707244455</v>
      </c>
      <c r="AI671" s="18">
        <f t="shared" ca="1" si="363"/>
        <v>1.3439163793441218</v>
      </c>
      <c r="AJ671" s="18">
        <f t="shared" ca="1" si="363"/>
        <v>1.3047731838292445</v>
      </c>
      <c r="AK671" s="18">
        <f t="shared" ca="1" si="363"/>
        <v>1.2667700813876159</v>
      </c>
      <c r="AL671" s="18">
        <f t="shared" ca="1" si="363"/>
        <v>1.22987386542487</v>
      </c>
      <c r="AM671" s="18">
        <f t="shared" ca="1" si="363"/>
        <v>1.1940522965289999</v>
      </c>
      <c r="AN671" s="18">
        <f t="shared" ca="1" si="363"/>
        <v>1.1592740742999998</v>
      </c>
      <c r="AO671" s="18">
        <f t="shared" ca="1" si="364"/>
        <v>1.1255088099999999</v>
      </c>
      <c r="AP671" s="18">
        <f t="shared" ca="1" si="364"/>
        <v>1.092727</v>
      </c>
      <c r="AQ671" s="18">
        <f t="shared" ca="1" si="364"/>
        <v>1.0609</v>
      </c>
      <c r="AR671" s="18">
        <f t="shared" ca="1" si="364"/>
        <v>1.03</v>
      </c>
      <c r="AS671" s="18">
        <f t="shared" ca="1" si="364"/>
        <v>1</v>
      </c>
      <c r="AT671" s="18">
        <f t="shared" ca="1" si="364"/>
        <v>0</v>
      </c>
      <c r="AU671" s="18">
        <f t="shared" ca="1" si="364"/>
        <v>0</v>
      </c>
      <c r="AV671" s="18">
        <f t="shared" ca="1" si="364"/>
        <v>0</v>
      </c>
      <c r="AW671" s="18">
        <f t="shared" ca="1" si="364"/>
        <v>0</v>
      </c>
      <c r="AX671" s="18">
        <f t="shared" ca="1" si="364"/>
        <v>0</v>
      </c>
      <c r="AY671" s="18">
        <f t="shared" ca="1" si="365"/>
        <v>0</v>
      </c>
      <c r="AZ671" s="18">
        <f t="shared" ca="1" si="365"/>
        <v>0</v>
      </c>
      <c r="BA671" s="18">
        <f t="shared" ca="1" si="365"/>
        <v>0</v>
      </c>
      <c r="BB671" s="18">
        <f t="shared" ca="1" si="365"/>
        <v>0</v>
      </c>
      <c r="BC671" s="18">
        <f t="shared" ca="1" si="365"/>
        <v>0</v>
      </c>
      <c r="BD671" s="18">
        <f t="shared" ca="1" si="365"/>
        <v>0</v>
      </c>
      <c r="BE671" s="18">
        <f t="shared" ca="1" si="365"/>
        <v>0</v>
      </c>
      <c r="BF671" s="18">
        <f t="shared" ca="1" si="365"/>
        <v>0</v>
      </c>
      <c r="BG671" s="18">
        <f t="shared" ca="1" si="365"/>
        <v>0</v>
      </c>
      <c r="BH671" s="18">
        <f t="shared" ca="1" si="365"/>
        <v>0</v>
      </c>
    </row>
    <row r="672" spans="8:60" x14ac:dyDescent="0.35">
      <c r="H672" s="2" t="str">
        <f t="shared" si="359"/>
        <v>PPA_3.0</v>
      </c>
      <c r="I672">
        <f t="shared" si="360"/>
        <v>13</v>
      </c>
      <c r="J672">
        <f t="shared" si="366"/>
        <v>35</v>
      </c>
      <c r="K672" s="18">
        <f t="shared" ca="1" si="361"/>
        <v>2.8138624543715225</v>
      </c>
      <c r="L672" s="18">
        <f t="shared" ca="1" si="361"/>
        <v>2.7319052955063321</v>
      </c>
      <c r="M672" s="18">
        <f t="shared" ca="1" si="361"/>
        <v>2.6523352383556626</v>
      </c>
      <c r="N672" s="18">
        <f t="shared" ca="1" si="361"/>
        <v>2.5750827556851092</v>
      </c>
      <c r="O672" s="18">
        <f t="shared" ca="1" si="361"/>
        <v>2.5000803453253493</v>
      </c>
      <c r="P672" s="18">
        <f t="shared" ca="1" si="361"/>
        <v>2.4272624711896591</v>
      </c>
      <c r="Q672" s="18">
        <f t="shared" ca="1" si="361"/>
        <v>2.3565655060093778</v>
      </c>
      <c r="R672" s="18">
        <f t="shared" ca="1" si="361"/>
        <v>2.2879276757372602</v>
      </c>
      <c r="S672" s="18">
        <f t="shared" ca="1" si="361"/>
        <v>2.2212890055701555</v>
      </c>
      <c r="T672" s="18">
        <f t="shared" ca="1" si="361"/>
        <v>2.1565912675438406</v>
      </c>
      <c r="U672" s="18">
        <f t="shared" ca="1" si="362"/>
        <v>2.0937779296542138</v>
      </c>
      <c r="V672" s="18">
        <f t="shared" ca="1" si="362"/>
        <v>2.0327941064604018</v>
      </c>
      <c r="W672" s="18">
        <f t="shared" ca="1" si="362"/>
        <v>1.973586511126604</v>
      </c>
      <c r="X672" s="18">
        <f t="shared" ca="1" si="362"/>
        <v>1.9161034088607805</v>
      </c>
      <c r="Y672" s="18">
        <f t="shared" ca="1" si="362"/>
        <v>1.8602945717094954</v>
      </c>
      <c r="Z672" s="18">
        <f t="shared" ca="1" si="362"/>
        <v>1.8061112346694133</v>
      </c>
      <c r="AA672" s="18">
        <f t="shared" ca="1" si="362"/>
        <v>1.7535060530771003</v>
      </c>
      <c r="AB672" s="18">
        <f t="shared" ca="1" si="362"/>
        <v>1.7024330612399032</v>
      </c>
      <c r="AC672" s="18">
        <f t="shared" ca="1" si="362"/>
        <v>1.6528476322717507</v>
      </c>
      <c r="AD672" s="18">
        <f t="shared" ca="1" si="362"/>
        <v>1.6047064390987871</v>
      </c>
      <c r="AE672" s="18">
        <f t="shared" ca="1" si="363"/>
        <v>1.5579674166007644</v>
      </c>
      <c r="AF672" s="18">
        <f t="shared" ca="1" si="363"/>
        <v>1.512589724855111</v>
      </c>
      <c r="AG672" s="18">
        <f t="shared" ca="1" si="363"/>
        <v>1.4685337134515639</v>
      </c>
      <c r="AH672" s="18">
        <f t="shared" ca="1" si="363"/>
        <v>1.4257608868461786</v>
      </c>
      <c r="AI672" s="18">
        <f t="shared" ca="1" si="363"/>
        <v>1.3842338707244455</v>
      </c>
      <c r="AJ672" s="18">
        <f t="shared" ca="1" si="363"/>
        <v>1.3439163793441218</v>
      </c>
      <c r="AK672" s="18">
        <f t="shared" ca="1" si="363"/>
        <v>1.3047731838292445</v>
      </c>
      <c r="AL672" s="18">
        <f t="shared" ca="1" si="363"/>
        <v>1.2667700813876159</v>
      </c>
      <c r="AM672" s="18">
        <f t="shared" ca="1" si="363"/>
        <v>1.22987386542487</v>
      </c>
      <c r="AN672" s="18">
        <f t="shared" ca="1" si="363"/>
        <v>1.1940522965289999</v>
      </c>
      <c r="AO672" s="18">
        <f t="shared" ca="1" si="364"/>
        <v>1.1592740742999998</v>
      </c>
      <c r="AP672" s="18">
        <f t="shared" ca="1" si="364"/>
        <v>1.1255088099999999</v>
      </c>
      <c r="AQ672" s="18">
        <f t="shared" ca="1" si="364"/>
        <v>1.092727</v>
      </c>
      <c r="AR672" s="18">
        <f t="shared" ca="1" si="364"/>
        <v>1.0609</v>
      </c>
      <c r="AS672" s="18">
        <f t="shared" ca="1" si="364"/>
        <v>1.03</v>
      </c>
      <c r="AT672" s="18">
        <f t="shared" ca="1" si="364"/>
        <v>1</v>
      </c>
      <c r="AU672" s="18">
        <f t="shared" ca="1" si="364"/>
        <v>0</v>
      </c>
      <c r="AV672" s="18">
        <f t="shared" ca="1" si="364"/>
        <v>0</v>
      </c>
      <c r="AW672" s="18">
        <f t="shared" ca="1" si="364"/>
        <v>0</v>
      </c>
      <c r="AX672" s="18">
        <f t="shared" ca="1" si="364"/>
        <v>0</v>
      </c>
      <c r="AY672" s="18">
        <f t="shared" ca="1" si="365"/>
        <v>0</v>
      </c>
      <c r="AZ672" s="18">
        <f t="shared" ca="1" si="365"/>
        <v>0</v>
      </c>
      <c r="BA672" s="18">
        <f t="shared" ca="1" si="365"/>
        <v>0</v>
      </c>
      <c r="BB672" s="18">
        <f t="shared" ca="1" si="365"/>
        <v>0</v>
      </c>
      <c r="BC672" s="18">
        <f t="shared" ca="1" si="365"/>
        <v>0</v>
      </c>
      <c r="BD672" s="18">
        <f t="shared" ca="1" si="365"/>
        <v>0</v>
      </c>
      <c r="BE672" s="18">
        <f t="shared" ca="1" si="365"/>
        <v>0</v>
      </c>
      <c r="BF672" s="18">
        <f t="shared" ca="1" si="365"/>
        <v>0</v>
      </c>
      <c r="BG672" s="18">
        <f t="shared" ca="1" si="365"/>
        <v>0</v>
      </c>
      <c r="BH672" s="18">
        <f t="shared" ca="1" si="365"/>
        <v>0</v>
      </c>
    </row>
    <row r="673" spans="8:60" x14ac:dyDescent="0.35">
      <c r="H673" s="2" t="str">
        <f t="shared" si="359"/>
        <v>PPA_3.0</v>
      </c>
      <c r="I673">
        <f t="shared" si="360"/>
        <v>13</v>
      </c>
      <c r="J673">
        <f t="shared" si="366"/>
        <v>36</v>
      </c>
      <c r="K673" s="18">
        <f t="shared" ca="1" si="361"/>
        <v>2.898278328002668</v>
      </c>
      <c r="L673" s="18">
        <f t="shared" ca="1" si="361"/>
        <v>2.8138624543715225</v>
      </c>
      <c r="M673" s="18">
        <f t="shared" ca="1" si="361"/>
        <v>2.7319052955063321</v>
      </c>
      <c r="N673" s="18">
        <f t="shared" ca="1" si="361"/>
        <v>2.6523352383556626</v>
      </c>
      <c r="O673" s="18">
        <f t="shared" ca="1" si="361"/>
        <v>2.5750827556851092</v>
      </c>
      <c r="P673" s="18">
        <f t="shared" ca="1" si="361"/>
        <v>2.5000803453253493</v>
      </c>
      <c r="Q673" s="18">
        <f t="shared" ca="1" si="361"/>
        <v>2.4272624711896591</v>
      </c>
      <c r="R673" s="18">
        <f t="shared" ca="1" si="361"/>
        <v>2.3565655060093778</v>
      </c>
      <c r="S673" s="18">
        <f t="shared" ca="1" si="361"/>
        <v>2.2879276757372602</v>
      </c>
      <c r="T673" s="18">
        <f t="shared" ca="1" si="361"/>
        <v>2.2212890055701555</v>
      </c>
      <c r="U673" s="18">
        <f t="shared" ca="1" si="362"/>
        <v>2.1565912675438406</v>
      </c>
      <c r="V673" s="18">
        <f t="shared" ca="1" si="362"/>
        <v>2.0937779296542138</v>
      </c>
      <c r="W673" s="18">
        <f t="shared" ca="1" si="362"/>
        <v>2.0327941064604018</v>
      </c>
      <c r="X673" s="18">
        <f t="shared" ca="1" si="362"/>
        <v>1.973586511126604</v>
      </c>
      <c r="Y673" s="18">
        <f t="shared" ca="1" si="362"/>
        <v>1.9161034088607805</v>
      </c>
      <c r="Z673" s="18">
        <f t="shared" ca="1" si="362"/>
        <v>1.8602945717094954</v>
      </c>
      <c r="AA673" s="18">
        <f t="shared" ca="1" si="362"/>
        <v>1.8061112346694133</v>
      </c>
      <c r="AB673" s="18">
        <f t="shared" ca="1" si="362"/>
        <v>1.7535060530771003</v>
      </c>
      <c r="AC673" s="18">
        <f t="shared" ca="1" si="362"/>
        <v>1.7024330612399032</v>
      </c>
      <c r="AD673" s="18">
        <f t="shared" ca="1" si="362"/>
        <v>1.6528476322717507</v>
      </c>
      <c r="AE673" s="18">
        <f t="shared" ca="1" si="363"/>
        <v>1.6047064390987871</v>
      </c>
      <c r="AF673" s="18">
        <f t="shared" ca="1" si="363"/>
        <v>1.5579674166007644</v>
      </c>
      <c r="AG673" s="18">
        <f t="shared" ca="1" si="363"/>
        <v>1.512589724855111</v>
      </c>
      <c r="AH673" s="18">
        <f t="shared" ca="1" si="363"/>
        <v>1.4685337134515639</v>
      </c>
      <c r="AI673" s="18">
        <f t="shared" ca="1" si="363"/>
        <v>1.4257608868461786</v>
      </c>
      <c r="AJ673" s="18">
        <f t="shared" ca="1" si="363"/>
        <v>1.3842338707244455</v>
      </c>
      <c r="AK673" s="18">
        <f t="shared" ca="1" si="363"/>
        <v>1.3439163793441218</v>
      </c>
      <c r="AL673" s="18">
        <f t="shared" ca="1" si="363"/>
        <v>1.3047731838292445</v>
      </c>
      <c r="AM673" s="18">
        <f t="shared" ca="1" si="363"/>
        <v>1.2667700813876159</v>
      </c>
      <c r="AN673" s="18">
        <f t="shared" ca="1" si="363"/>
        <v>1.22987386542487</v>
      </c>
      <c r="AO673" s="18">
        <f t="shared" ca="1" si="364"/>
        <v>1.1940522965289999</v>
      </c>
      <c r="AP673" s="18">
        <f t="shared" ca="1" si="364"/>
        <v>1.1592740742999998</v>
      </c>
      <c r="AQ673" s="18">
        <f t="shared" ca="1" si="364"/>
        <v>1.1255088099999999</v>
      </c>
      <c r="AR673" s="18">
        <f t="shared" ca="1" si="364"/>
        <v>1.092727</v>
      </c>
      <c r="AS673" s="18">
        <f t="shared" ca="1" si="364"/>
        <v>1.0609</v>
      </c>
      <c r="AT673" s="18">
        <f t="shared" ca="1" si="364"/>
        <v>1.03</v>
      </c>
      <c r="AU673" s="18">
        <f t="shared" ca="1" si="364"/>
        <v>1</v>
      </c>
      <c r="AV673" s="18">
        <f t="shared" ca="1" si="364"/>
        <v>0</v>
      </c>
      <c r="AW673" s="18">
        <f t="shared" ca="1" si="364"/>
        <v>0</v>
      </c>
      <c r="AX673" s="18">
        <f t="shared" ca="1" si="364"/>
        <v>0</v>
      </c>
      <c r="AY673" s="18">
        <f t="shared" ca="1" si="365"/>
        <v>0</v>
      </c>
      <c r="AZ673" s="18">
        <f t="shared" ca="1" si="365"/>
        <v>0</v>
      </c>
      <c r="BA673" s="18">
        <f t="shared" ca="1" si="365"/>
        <v>0</v>
      </c>
      <c r="BB673" s="18">
        <f t="shared" ca="1" si="365"/>
        <v>0</v>
      </c>
      <c r="BC673" s="18">
        <f t="shared" ca="1" si="365"/>
        <v>0</v>
      </c>
      <c r="BD673" s="18">
        <f t="shared" ca="1" si="365"/>
        <v>0</v>
      </c>
      <c r="BE673" s="18">
        <f t="shared" ca="1" si="365"/>
        <v>0</v>
      </c>
      <c r="BF673" s="18">
        <f t="shared" ca="1" si="365"/>
        <v>0</v>
      </c>
      <c r="BG673" s="18">
        <f t="shared" ca="1" si="365"/>
        <v>0</v>
      </c>
      <c r="BH673" s="18">
        <f t="shared" ca="1" si="365"/>
        <v>0</v>
      </c>
    </row>
    <row r="674" spans="8:60" x14ac:dyDescent="0.35">
      <c r="H674" s="2" t="str">
        <f t="shared" si="359"/>
        <v>PPA_3.0</v>
      </c>
      <c r="I674">
        <f t="shared" si="360"/>
        <v>13</v>
      </c>
      <c r="J674">
        <f t="shared" si="366"/>
        <v>37</v>
      </c>
      <c r="K674" s="18">
        <f t="shared" ca="1" si="361"/>
        <v>2.9852266778427476</v>
      </c>
      <c r="L674" s="18">
        <f t="shared" ca="1" si="361"/>
        <v>2.898278328002668</v>
      </c>
      <c r="M674" s="18">
        <f t="shared" ca="1" si="361"/>
        <v>2.8138624543715225</v>
      </c>
      <c r="N674" s="18">
        <f t="shared" ca="1" si="361"/>
        <v>2.7319052955063321</v>
      </c>
      <c r="O674" s="18">
        <f t="shared" ca="1" si="361"/>
        <v>2.6523352383556626</v>
      </c>
      <c r="P674" s="18">
        <f t="shared" ca="1" si="361"/>
        <v>2.5750827556851092</v>
      </c>
      <c r="Q674" s="18">
        <f t="shared" ca="1" si="361"/>
        <v>2.5000803453253493</v>
      </c>
      <c r="R674" s="18">
        <f t="shared" ca="1" si="361"/>
        <v>2.4272624711896591</v>
      </c>
      <c r="S674" s="18">
        <f t="shared" ca="1" si="361"/>
        <v>2.3565655060093778</v>
      </c>
      <c r="T674" s="18">
        <f t="shared" ca="1" si="361"/>
        <v>2.2879276757372602</v>
      </c>
      <c r="U674" s="18">
        <f t="shared" ca="1" si="362"/>
        <v>2.2212890055701555</v>
      </c>
      <c r="V674" s="18">
        <f t="shared" ca="1" si="362"/>
        <v>2.1565912675438406</v>
      </c>
      <c r="W674" s="18">
        <f t="shared" ca="1" si="362"/>
        <v>2.0937779296542138</v>
      </c>
      <c r="X674" s="18">
        <f t="shared" ca="1" si="362"/>
        <v>2.0327941064604018</v>
      </c>
      <c r="Y674" s="18">
        <f t="shared" ca="1" si="362"/>
        <v>1.973586511126604</v>
      </c>
      <c r="Z674" s="18">
        <f t="shared" ca="1" si="362"/>
        <v>1.9161034088607805</v>
      </c>
      <c r="AA674" s="18">
        <f t="shared" ca="1" si="362"/>
        <v>1.8602945717094954</v>
      </c>
      <c r="AB674" s="18">
        <f t="shared" ca="1" si="362"/>
        <v>1.8061112346694133</v>
      </c>
      <c r="AC674" s="18">
        <f t="shared" ca="1" si="362"/>
        <v>1.7535060530771003</v>
      </c>
      <c r="AD674" s="18">
        <f t="shared" ca="1" si="362"/>
        <v>1.7024330612399032</v>
      </c>
      <c r="AE674" s="18">
        <f t="shared" ca="1" si="363"/>
        <v>1.6528476322717507</v>
      </c>
      <c r="AF674" s="18">
        <f t="shared" ca="1" si="363"/>
        <v>1.6047064390987871</v>
      </c>
      <c r="AG674" s="18">
        <f t="shared" ca="1" si="363"/>
        <v>1.5579674166007644</v>
      </c>
      <c r="AH674" s="18">
        <f t="shared" ca="1" si="363"/>
        <v>1.512589724855111</v>
      </c>
      <c r="AI674" s="18">
        <f t="shared" ca="1" si="363"/>
        <v>1.4685337134515639</v>
      </c>
      <c r="AJ674" s="18">
        <f t="shared" ca="1" si="363"/>
        <v>1.4257608868461786</v>
      </c>
      <c r="AK674" s="18">
        <f t="shared" ca="1" si="363"/>
        <v>1.3842338707244455</v>
      </c>
      <c r="AL674" s="18">
        <f t="shared" ca="1" si="363"/>
        <v>1.3439163793441218</v>
      </c>
      <c r="AM674" s="18">
        <f t="shared" ca="1" si="363"/>
        <v>1.3047731838292445</v>
      </c>
      <c r="AN674" s="18">
        <f t="shared" ca="1" si="363"/>
        <v>1.2667700813876159</v>
      </c>
      <c r="AO674" s="18">
        <f t="shared" ca="1" si="364"/>
        <v>1.22987386542487</v>
      </c>
      <c r="AP674" s="18">
        <f t="shared" ca="1" si="364"/>
        <v>1.1940522965289999</v>
      </c>
      <c r="AQ674" s="18">
        <f t="shared" ca="1" si="364"/>
        <v>1.1592740742999998</v>
      </c>
      <c r="AR674" s="18">
        <f t="shared" ca="1" si="364"/>
        <v>1.1255088099999999</v>
      </c>
      <c r="AS674" s="18">
        <f t="shared" ca="1" si="364"/>
        <v>1.092727</v>
      </c>
      <c r="AT674" s="18">
        <f t="shared" ca="1" si="364"/>
        <v>1.0609</v>
      </c>
      <c r="AU674" s="18">
        <f t="shared" ca="1" si="364"/>
        <v>1.03</v>
      </c>
      <c r="AV674" s="18">
        <f t="shared" ca="1" si="364"/>
        <v>1</v>
      </c>
      <c r="AW674" s="18">
        <f t="shared" ca="1" si="364"/>
        <v>0</v>
      </c>
      <c r="AX674" s="18">
        <f t="shared" ca="1" si="364"/>
        <v>0</v>
      </c>
      <c r="AY674" s="18">
        <f t="shared" ca="1" si="365"/>
        <v>0</v>
      </c>
      <c r="AZ674" s="18">
        <f t="shared" ca="1" si="365"/>
        <v>0</v>
      </c>
      <c r="BA674" s="18">
        <f t="shared" ca="1" si="365"/>
        <v>0</v>
      </c>
      <c r="BB674" s="18">
        <f t="shared" ca="1" si="365"/>
        <v>0</v>
      </c>
      <c r="BC674" s="18">
        <f t="shared" ca="1" si="365"/>
        <v>0</v>
      </c>
      <c r="BD674" s="18">
        <f t="shared" ca="1" si="365"/>
        <v>0</v>
      </c>
      <c r="BE674" s="18">
        <f t="shared" ca="1" si="365"/>
        <v>0</v>
      </c>
      <c r="BF674" s="18">
        <f t="shared" ca="1" si="365"/>
        <v>0</v>
      </c>
      <c r="BG674" s="18">
        <f t="shared" ca="1" si="365"/>
        <v>0</v>
      </c>
      <c r="BH674" s="18">
        <f t="shared" ca="1" si="365"/>
        <v>0</v>
      </c>
    </row>
    <row r="675" spans="8:60" x14ac:dyDescent="0.35">
      <c r="H675" s="2" t="str">
        <f t="shared" si="359"/>
        <v>PPA_3.0</v>
      </c>
      <c r="I675">
        <f t="shared" si="360"/>
        <v>13</v>
      </c>
      <c r="J675">
        <f t="shared" si="366"/>
        <v>38</v>
      </c>
      <c r="K675" s="18">
        <f t="shared" ref="K675:T684" ca="1" si="367">IF(K$24&gt;$J675,0,OFFSET($K$2,$I675,$J675-K$24))</f>
        <v>3.0747834781780301</v>
      </c>
      <c r="L675" s="18">
        <f t="shared" ca="1" si="367"/>
        <v>2.9852266778427476</v>
      </c>
      <c r="M675" s="18">
        <f t="shared" ca="1" si="367"/>
        <v>2.898278328002668</v>
      </c>
      <c r="N675" s="18">
        <f t="shared" ca="1" si="367"/>
        <v>2.8138624543715225</v>
      </c>
      <c r="O675" s="18">
        <f t="shared" ca="1" si="367"/>
        <v>2.7319052955063321</v>
      </c>
      <c r="P675" s="18">
        <f t="shared" ca="1" si="367"/>
        <v>2.6523352383556626</v>
      </c>
      <c r="Q675" s="18">
        <f t="shared" ca="1" si="367"/>
        <v>2.5750827556851092</v>
      </c>
      <c r="R675" s="18">
        <f t="shared" ca="1" si="367"/>
        <v>2.5000803453253493</v>
      </c>
      <c r="S675" s="18">
        <f t="shared" ca="1" si="367"/>
        <v>2.4272624711896591</v>
      </c>
      <c r="T675" s="18">
        <f t="shared" ca="1" si="367"/>
        <v>2.3565655060093778</v>
      </c>
      <c r="U675" s="18">
        <f t="shared" ref="U675:AD684" ca="1" si="368">IF(U$24&gt;$J675,0,OFFSET($K$2,$I675,$J675-U$24))</f>
        <v>2.2879276757372602</v>
      </c>
      <c r="V675" s="18">
        <f t="shared" ca="1" si="368"/>
        <v>2.2212890055701555</v>
      </c>
      <c r="W675" s="18">
        <f t="shared" ca="1" si="368"/>
        <v>2.1565912675438406</v>
      </c>
      <c r="X675" s="18">
        <f t="shared" ca="1" si="368"/>
        <v>2.0937779296542138</v>
      </c>
      <c r="Y675" s="18">
        <f t="shared" ca="1" si="368"/>
        <v>2.0327941064604018</v>
      </c>
      <c r="Z675" s="18">
        <f t="shared" ca="1" si="368"/>
        <v>1.973586511126604</v>
      </c>
      <c r="AA675" s="18">
        <f t="shared" ca="1" si="368"/>
        <v>1.9161034088607805</v>
      </c>
      <c r="AB675" s="18">
        <f t="shared" ca="1" si="368"/>
        <v>1.8602945717094954</v>
      </c>
      <c r="AC675" s="18">
        <f t="shared" ca="1" si="368"/>
        <v>1.8061112346694133</v>
      </c>
      <c r="AD675" s="18">
        <f t="shared" ca="1" si="368"/>
        <v>1.7535060530771003</v>
      </c>
      <c r="AE675" s="18">
        <f t="shared" ref="AE675:AN684" ca="1" si="369">IF(AE$24&gt;$J675,0,OFFSET($K$2,$I675,$J675-AE$24))</f>
        <v>1.7024330612399032</v>
      </c>
      <c r="AF675" s="18">
        <f t="shared" ca="1" si="369"/>
        <v>1.6528476322717507</v>
      </c>
      <c r="AG675" s="18">
        <f t="shared" ca="1" si="369"/>
        <v>1.6047064390987871</v>
      </c>
      <c r="AH675" s="18">
        <f t="shared" ca="1" si="369"/>
        <v>1.5579674166007644</v>
      </c>
      <c r="AI675" s="18">
        <f t="shared" ca="1" si="369"/>
        <v>1.512589724855111</v>
      </c>
      <c r="AJ675" s="18">
        <f t="shared" ca="1" si="369"/>
        <v>1.4685337134515639</v>
      </c>
      <c r="AK675" s="18">
        <f t="shared" ca="1" si="369"/>
        <v>1.4257608868461786</v>
      </c>
      <c r="AL675" s="18">
        <f t="shared" ca="1" si="369"/>
        <v>1.3842338707244455</v>
      </c>
      <c r="AM675" s="18">
        <f t="shared" ca="1" si="369"/>
        <v>1.3439163793441218</v>
      </c>
      <c r="AN675" s="18">
        <f t="shared" ca="1" si="369"/>
        <v>1.3047731838292445</v>
      </c>
      <c r="AO675" s="18">
        <f t="shared" ref="AO675:AX684" ca="1" si="370">IF(AO$24&gt;$J675,0,OFFSET($K$2,$I675,$J675-AO$24))</f>
        <v>1.2667700813876159</v>
      </c>
      <c r="AP675" s="18">
        <f t="shared" ca="1" si="370"/>
        <v>1.22987386542487</v>
      </c>
      <c r="AQ675" s="18">
        <f t="shared" ca="1" si="370"/>
        <v>1.1940522965289999</v>
      </c>
      <c r="AR675" s="18">
        <f t="shared" ca="1" si="370"/>
        <v>1.1592740742999998</v>
      </c>
      <c r="AS675" s="18">
        <f t="shared" ca="1" si="370"/>
        <v>1.1255088099999999</v>
      </c>
      <c r="AT675" s="18">
        <f t="shared" ca="1" si="370"/>
        <v>1.092727</v>
      </c>
      <c r="AU675" s="18">
        <f t="shared" ca="1" si="370"/>
        <v>1.0609</v>
      </c>
      <c r="AV675" s="18">
        <f t="shared" ca="1" si="370"/>
        <v>1.03</v>
      </c>
      <c r="AW675" s="18">
        <f t="shared" ca="1" si="370"/>
        <v>1</v>
      </c>
      <c r="AX675" s="18">
        <f t="shared" ca="1" si="370"/>
        <v>0</v>
      </c>
      <c r="AY675" s="18">
        <f t="shared" ref="AY675:BH684" ca="1" si="371">IF(AY$24&gt;$J675,0,OFFSET($K$2,$I675,$J675-AY$24))</f>
        <v>0</v>
      </c>
      <c r="AZ675" s="18">
        <f t="shared" ca="1" si="371"/>
        <v>0</v>
      </c>
      <c r="BA675" s="18">
        <f t="shared" ca="1" si="371"/>
        <v>0</v>
      </c>
      <c r="BB675" s="18">
        <f t="shared" ca="1" si="371"/>
        <v>0</v>
      </c>
      <c r="BC675" s="18">
        <f t="shared" ca="1" si="371"/>
        <v>0</v>
      </c>
      <c r="BD675" s="18">
        <f t="shared" ca="1" si="371"/>
        <v>0</v>
      </c>
      <c r="BE675" s="18">
        <f t="shared" ca="1" si="371"/>
        <v>0</v>
      </c>
      <c r="BF675" s="18">
        <f t="shared" ca="1" si="371"/>
        <v>0</v>
      </c>
      <c r="BG675" s="18">
        <f t="shared" ca="1" si="371"/>
        <v>0</v>
      </c>
      <c r="BH675" s="18">
        <f t="shared" ca="1" si="371"/>
        <v>0</v>
      </c>
    </row>
    <row r="676" spans="8:60" x14ac:dyDescent="0.35">
      <c r="H676" s="2" t="str">
        <f t="shared" si="359"/>
        <v>PPA_3.0</v>
      </c>
      <c r="I676">
        <f t="shared" si="360"/>
        <v>13</v>
      </c>
      <c r="J676">
        <f t="shared" si="366"/>
        <v>39</v>
      </c>
      <c r="K676" s="18">
        <f t="shared" ca="1" si="367"/>
        <v>3.1670269825233714</v>
      </c>
      <c r="L676" s="18">
        <f t="shared" ca="1" si="367"/>
        <v>3.0747834781780301</v>
      </c>
      <c r="M676" s="18">
        <f t="shared" ca="1" si="367"/>
        <v>2.9852266778427476</v>
      </c>
      <c r="N676" s="18">
        <f t="shared" ca="1" si="367"/>
        <v>2.898278328002668</v>
      </c>
      <c r="O676" s="18">
        <f t="shared" ca="1" si="367"/>
        <v>2.8138624543715225</v>
      </c>
      <c r="P676" s="18">
        <f t="shared" ca="1" si="367"/>
        <v>2.7319052955063321</v>
      </c>
      <c r="Q676" s="18">
        <f t="shared" ca="1" si="367"/>
        <v>2.6523352383556626</v>
      </c>
      <c r="R676" s="18">
        <f t="shared" ca="1" si="367"/>
        <v>2.5750827556851092</v>
      </c>
      <c r="S676" s="18">
        <f t="shared" ca="1" si="367"/>
        <v>2.5000803453253493</v>
      </c>
      <c r="T676" s="18">
        <f t="shared" ca="1" si="367"/>
        <v>2.4272624711896591</v>
      </c>
      <c r="U676" s="18">
        <f t="shared" ca="1" si="368"/>
        <v>2.3565655060093778</v>
      </c>
      <c r="V676" s="18">
        <f t="shared" ca="1" si="368"/>
        <v>2.2879276757372602</v>
      </c>
      <c r="W676" s="18">
        <f t="shared" ca="1" si="368"/>
        <v>2.2212890055701555</v>
      </c>
      <c r="X676" s="18">
        <f t="shared" ca="1" si="368"/>
        <v>2.1565912675438406</v>
      </c>
      <c r="Y676" s="18">
        <f t="shared" ca="1" si="368"/>
        <v>2.0937779296542138</v>
      </c>
      <c r="Z676" s="18">
        <f t="shared" ca="1" si="368"/>
        <v>2.0327941064604018</v>
      </c>
      <c r="AA676" s="18">
        <f t="shared" ca="1" si="368"/>
        <v>1.973586511126604</v>
      </c>
      <c r="AB676" s="18">
        <f t="shared" ca="1" si="368"/>
        <v>1.9161034088607805</v>
      </c>
      <c r="AC676" s="18">
        <f t="shared" ca="1" si="368"/>
        <v>1.8602945717094954</v>
      </c>
      <c r="AD676" s="18">
        <f t="shared" ca="1" si="368"/>
        <v>1.8061112346694133</v>
      </c>
      <c r="AE676" s="18">
        <f t="shared" ca="1" si="369"/>
        <v>1.7535060530771003</v>
      </c>
      <c r="AF676" s="18">
        <f t="shared" ca="1" si="369"/>
        <v>1.7024330612399032</v>
      </c>
      <c r="AG676" s="18">
        <f t="shared" ca="1" si="369"/>
        <v>1.6528476322717507</v>
      </c>
      <c r="AH676" s="18">
        <f t="shared" ca="1" si="369"/>
        <v>1.6047064390987871</v>
      </c>
      <c r="AI676" s="18">
        <f t="shared" ca="1" si="369"/>
        <v>1.5579674166007644</v>
      </c>
      <c r="AJ676" s="18">
        <f t="shared" ca="1" si="369"/>
        <v>1.512589724855111</v>
      </c>
      <c r="AK676" s="18">
        <f t="shared" ca="1" si="369"/>
        <v>1.4685337134515639</v>
      </c>
      <c r="AL676" s="18">
        <f t="shared" ca="1" si="369"/>
        <v>1.4257608868461786</v>
      </c>
      <c r="AM676" s="18">
        <f t="shared" ca="1" si="369"/>
        <v>1.3842338707244455</v>
      </c>
      <c r="AN676" s="18">
        <f t="shared" ca="1" si="369"/>
        <v>1.3439163793441218</v>
      </c>
      <c r="AO676" s="18">
        <f t="shared" ca="1" si="370"/>
        <v>1.3047731838292445</v>
      </c>
      <c r="AP676" s="18">
        <f t="shared" ca="1" si="370"/>
        <v>1.2667700813876159</v>
      </c>
      <c r="AQ676" s="18">
        <f t="shared" ca="1" si="370"/>
        <v>1.22987386542487</v>
      </c>
      <c r="AR676" s="18">
        <f t="shared" ca="1" si="370"/>
        <v>1.1940522965289999</v>
      </c>
      <c r="AS676" s="18">
        <f t="shared" ca="1" si="370"/>
        <v>1.1592740742999998</v>
      </c>
      <c r="AT676" s="18">
        <f t="shared" ca="1" si="370"/>
        <v>1.1255088099999999</v>
      </c>
      <c r="AU676" s="18">
        <f t="shared" ca="1" si="370"/>
        <v>1.092727</v>
      </c>
      <c r="AV676" s="18">
        <f t="shared" ca="1" si="370"/>
        <v>1.0609</v>
      </c>
      <c r="AW676" s="18">
        <f t="shared" ca="1" si="370"/>
        <v>1.03</v>
      </c>
      <c r="AX676" s="18">
        <f t="shared" ca="1" si="370"/>
        <v>1</v>
      </c>
      <c r="AY676" s="18">
        <f t="shared" ca="1" si="371"/>
        <v>0</v>
      </c>
      <c r="AZ676" s="18">
        <f t="shared" ca="1" si="371"/>
        <v>0</v>
      </c>
      <c r="BA676" s="18">
        <f t="shared" ca="1" si="371"/>
        <v>0</v>
      </c>
      <c r="BB676" s="18">
        <f t="shared" ca="1" si="371"/>
        <v>0</v>
      </c>
      <c r="BC676" s="18">
        <f t="shared" ca="1" si="371"/>
        <v>0</v>
      </c>
      <c r="BD676" s="18">
        <f t="shared" ca="1" si="371"/>
        <v>0</v>
      </c>
      <c r="BE676" s="18">
        <f t="shared" ca="1" si="371"/>
        <v>0</v>
      </c>
      <c r="BF676" s="18">
        <f t="shared" ca="1" si="371"/>
        <v>0</v>
      </c>
      <c r="BG676" s="18">
        <f t="shared" ca="1" si="371"/>
        <v>0</v>
      </c>
      <c r="BH676" s="18">
        <f t="shared" ca="1" si="371"/>
        <v>0</v>
      </c>
    </row>
    <row r="677" spans="8:60" x14ac:dyDescent="0.35">
      <c r="H677" s="2" t="str">
        <f t="shared" si="359"/>
        <v>PPA_3.0</v>
      </c>
      <c r="I677">
        <f t="shared" si="360"/>
        <v>13</v>
      </c>
      <c r="J677">
        <f t="shared" si="366"/>
        <v>40</v>
      </c>
      <c r="K677" s="18">
        <f t="shared" ca="1" si="367"/>
        <v>3.262037791999072</v>
      </c>
      <c r="L677" s="18">
        <f t="shared" ca="1" si="367"/>
        <v>3.1670269825233714</v>
      </c>
      <c r="M677" s="18">
        <f t="shared" ca="1" si="367"/>
        <v>3.0747834781780301</v>
      </c>
      <c r="N677" s="18">
        <f t="shared" ca="1" si="367"/>
        <v>2.9852266778427476</v>
      </c>
      <c r="O677" s="18">
        <f t="shared" ca="1" si="367"/>
        <v>2.898278328002668</v>
      </c>
      <c r="P677" s="18">
        <f t="shared" ca="1" si="367"/>
        <v>2.8138624543715225</v>
      </c>
      <c r="Q677" s="18">
        <f t="shared" ca="1" si="367"/>
        <v>2.7319052955063321</v>
      </c>
      <c r="R677" s="18">
        <f t="shared" ca="1" si="367"/>
        <v>2.6523352383556626</v>
      </c>
      <c r="S677" s="18">
        <f t="shared" ca="1" si="367"/>
        <v>2.5750827556851092</v>
      </c>
      <c r="T677" s="18">
        <f t="shared" ca="1" si="367"/>
        <v>2.5000803453253493</v>
      </c>
      <c r="U677" s="18">
        <f t="shared" ca="1" si="368"/>
        <v>2.4272624711896591</v>
      </c>
      <c r="V677" s="18">
        <f t="shared" ca="1" si="368"/>
        <v>2.3565655060093778</v>
      </c>
      <c r="W677" s="18">
        <f t="shared" ca="1" si="368"/>
        <v>2.2879276757372602</v>
      </c>
      <c r="X677" s="18">
        <f t="shared" ca="1" si="368"/>
        <v>2.2212890055701555</v>
      </c>
      <c r="Y677" s="18">
        <f t="shared" ca="1" si="368"/>
        <v>2.1565912675438406</v>
      </c>
      <c r="Z677" s="18">
        <f t="shared" ca="1" si="368"/>
        <v>2.0937779296542138</v>
      </c>
      <c r="AA677" s="18">
        <f t="shared" ca="1" si="368"/>
        <v>2.0327941064604018</v>
      </c>
      <c r="AB677" s="18">
        <f t="shared" ca="1" si="368"/>
        <v>1.973586511126604</v>
      </c>
      <c r="AC677" s="18">
        <f t="shared" ca="1" si="368"/>
        <v>1.9161034088607805</v>
      </c>
      <c r="AD677" s="18">
        <f t="shared" ca="1" si="368"/>
        <v>1.8602945717094954</v>
      </c>
      <c r="AE677" s="18">
        <f t="shared" ca="1" si="369"/>
        <v>1.8061112346694133</v>
      </c>
      <c r="AF677" s="18">
        <f t="shared" ca="1" si="369"/>
        <v>1.7535060530771003</v>
      </c>
      <c r="AG677" s="18">
        <f t="shared" ca="1" si="369"/>
        <v>1.7024330612399032</v>
      </c>
      <c r="AH677" s="18">
        <f t="shared" ca="1" si="369"/>
        <v>1.6528476322717507</v>
      </c>
      <c r="AI677" s="18">
        <f t="shared" ca="1" si="369"/>
        <v>1.6047064390987871</v>
      </c>
      <c r="AJ677" s="18">
        <f t="shared" ca="1" si="369"/>
        <v>1.5579674166007644</v>
      </c>
      <c r="AK677" s="18">
        <f t="shared" ca="1" si="369"/>
        <v>1.512589724855111</v>
      </c>
      <c r="AL677" s="18">
        <f t="shared" ca="1" si="369"/>
        <v>1.4685337134515639</v>
      </c>
      <c r="AM677" s="18">
        <f t="shared" ca="1" si="369"/>
        <v>1.4257608868461786</v>
      </c>
      <c r="AN677" s="18">
        <f t="shared" ca="1" si="369"/>
        <v>1.3842338707244455</v>
      </c>
      <c r="AO677" s="18">
        <f t="shared" ca="1" si="370"/>
        <v>1.3439163793441218</v>
      </c>
      <c r="AP677" s="18">
        <f t="shared" ca="1" si="370"/>
        <v>1.3047731838292445</v>
      </c>
      <c r="AQ677" s="18">
        <f t="shared" ca="1" si="370"/>
        <v>1.2667700813876159</v>
      </c>
      <c r="AR677" s="18">
        <f t="shared" ca="1" si="370"/>
        <v>1.22987386542487</v>
      </c>
      <c r="AS677" s="18">
        <f t="shared" ca="1" si="370"/>
        <v>1.1940522965289999</v>
      </c>
      <c r="AT677" s="18">
        <f t="shared" ca="1" si="370"/>
        <v>1.1592740742999998</v>
      </c>
      <c r="AU677" s="18">
        <f t="shared" ca="1" si="370"/>
        <v>1.1255088099999999</v>
      </c>
      <c r="AV677" s="18">
        <f t="shared" ca="1" si="370"/>
        <v>1.092727</v>
      </c>
      <c r="AW677" s="18">
        <f t="shared" ca="1" si="370"/>
        <v>1.0609</v>
      </c>
      <c r="AX677" s="18">
        <f t="shared" ca="1" si="370"/>
        <v>1.03</v>
      </c>
      <c r="AY677" s="18">
        <f t="shared" ca="1" si="371"/>
        <v>1</v>
      </c>
      <c r="AZ677" s="18">
        <f t="shared" ca="1" si="371"/>
        <v>0</v>
      </c>
      <c r="BA677" s="18">
        <f t="shared" ca="1" si="371"/>
        <v>0</v>
      </c>
      <c r="BB677" s="18">
        <f t="shared" ca="1" si="371"/>
        <v>0</v>
      </c>
      <c r="BC677" s="18">
        <f t="shared" ca="1" si="371"/>
        <v>0</v>
      </c>
      <c r="BD677" s="18">
        <f t="shared" ca="1" si="371"/>
        <v>0</v>
      </c>
      <c r="BE677" s="18">
        <f t="shared" ca="1" si="371"/>
        <v>0</v>
      </c>
      <c r="BF677" s="18">
        <f t="shared" ca="1" si="371"/>
        <v>0</v>
      </c>
      <c r="BG677" s="18">
        <f t="shared" ca="1" si="371"/>
        <v>0</v>
      </c>
      <c r="BH677" s="18">
        <f t="shared" ca="1" si="371"/>
        <v>0</v>
      </c>
    </row>
    <row r="678" spans="8:60" x14ac:dyDescent="0.35">
      <c r="H678" s="2" t="str">
        <f t="shared" si="359"/>
        <v>PPA_3.0</v>
      </c>
      <c r="I678">
        <f t="shared" si="360"/>
        <v>13</v>
      </c>
      <c r="J678">
        <f t="shared" si="366"/>
        <v>41</v>
      </c>
      <c r="K678" s="18">
        <f t="shared" ca="1" si="367"/>
        <v>3.3598989257590444</v>
      </c>
      <c r="L678" s="18">
        <f t="shared" ca="1" si="367"/>
        <v>3.262037791999072</v>
      </c>
      <c r="M678" s="18">
        <f t="shared" ca="1" si="367"/>
        <v>3.1670269825233714</v>
      </c>
      <c r="N678" s="18">
        <f t="shared" ca="1" si="367"/>
        <v>3.0747834781780301</v>
      </c>
      <c r="O678" s="18">
        <f t="shared" ca="1" si="367"/>
        <v>2.9852266778427476</v>
      </c>
      <c r="P678" s="18">
        <f t="shared" ca="1" si="367"/>
        <v>2.898278328002668</v>
      </c>
      <c r="Q678" s="18">
        <f t="shared" ca="1" si="367"/>
        <v>2.8138624543715225</v>
      </c>
      <c r="R678" s="18">
        <f t="shared" ca="1" si="367"/>
        <v>2.7319052955063321</v>
      </c>
      <c r="S678" s="18">
        <f t="shared" ca="1" si="367"/>
        <v>2.6523352383556626</v>
      </c>
      <c r="T678" s="18">
        <f t="shared" ca="1" si="367"/>
        <v>2.5750827556851092</v>
      </c>
      <c r="U678" s="18">
        <f t="shared" ca="1" si="368"/>
        <v>2.5000803453253493</v>
      </c>
      <c r="V678" s="18">
        <f t="shared" ca="1" si="368"/>
        <v>2.4272624711896591</v>
      </c>
      <c r="W678" s="18">
        <f t="shared" ca="1" si="368"/>
        <v>2.3565655060093778</v>
      </c>
      <c r="X678" s="18">
        <f t="shared" ca="1" si="368"/>
        <v>2.2879276757372602</v>
      </c>
      <c r="Y678" s="18">
        <f t="shared" ca="1" si="368"/>
        <v>2.2212890055701555</v>
      </c>
      <c r="Z678" s="18">
        <f t="shared" ca="1" si="368"/>
        <v>2.1565912675438406</v>
      </c>
      <c r="AA678" s="18">
        <f t="shared" ca="1" si="368"/>
        <v>2.0937779296542138</v>
      </c>
      <c r="AB678" s="18">
        <f t="shared" ca="1" si="368"/>
        <v>2.0327941064604018</v>
      </c>
      <c r="AC678" s="18">
        <f t="shared" ca="1" si="368"/>
        <v>1.973586511126604</v>
      </c>
      <c r="AD678" s="18">
        <f t="shared" ca="1" si="368"/>
        <v>1.9161034088607805</v>
      </c>
      <c r="AE678" s="18">
        <f t="shared" ca="1" si="369"/>
        <v>1.8602945717094954</v>
      </c>
      <c r="AF678" s="18">
        <f t="shared" ca="1" si="369"/>
        <v>1.8061112346694133</v>
      </c>
      <c r="AG678" s="18">
        <f t="shared" ca="1" si="369"/>
        <v>1.7535060530771003</v>
      </c>
      <c r="AH678" s="18">
        <f t="shared" ca="1" si="369"/>
        <v>1.7024330612399032</v>
      </c>
      <c r="AI678" s="18">
        <f t="shared" ca="1" si="369"/>
        <v>1.6528476322717507</v>
      </c>
      <c r="AJ678" s="18">
        <f t="shared" ca="1" si="369"/>
        <v>1.6047064390987871</v>
      </c>
      <c r="AK678" s="18">
        <f t="shared" ca="1" si="369"/>
        <v>1.5579674166007644</v>
      </c>
      <c r="AL678" s="18">
        <f t="shared" ca="1" si="369"/>
        <v>1.512589724855111</v>
      </c>
      <c r="AM678" s="18">
        <f t="shared" ca="1" si="369"/>
        <v>1.4685337134515639</v>
      </c>
      <c r="AN678" s="18">
        <f t="shared" ca="1" si="369"/>
        <v>1.4257608868461786</v>
      </c>
      <c r="AO678" s="18">
        <f t="shared" ca="1" si="370"/>
        <v>1.3842338707244455</v>
      </c>
      <c r="AP678" s="18">
        <f t="shared" ca="1" si="370"/>
        <v>1.3439163793441218</v>
      </c>
      <c r="AQ678" s="18">
        <f t="shared" ca="1" si="370"/>
        <v>1.3047731838292445</v>
      </c>
      <c r="AR678" s="18">
        <f t="shared" ca="1" si="370"/>
        <v>1.2667700813876159</v>
      </c>
      <c r="AS678" s="18">
        <f t="shared" ca="1" si="370"/>
        <v>1.22987386542487</v>
      </c>
      <c r="AT678" s="18">
        <f t="shared" ca="1" si="370"/>
        <v>1.1940522965289999</v>
      </c>
      <c r="AU678" s="18">
        <f t="shared" ca="1" si="370"/>
        <v>1.1592740742999998</v>
      </c>
      <c r="AV678" s="18">
        <f t="shared" ca="1" si="370"/>
        <v>1.1255088099999999</v>
      </c>
      <c r="AW678" s="18">
        <f t="shared" ca="1" si="370"/>
        <v>1.092727</v>
      </c>
      <c r="AX678" s="18">
        <f t="shared" ca="1" si="370"/>
        <v>1.0609</v>
      </c>
      <c r="AY678" s="18">
        <f t="shared" ca="1" si="371"/>
        <v>1.03</v>
      </c>
      <c r="AZ678" s="18">
        <f t="shared" ca="1" si="371"/>
        <v>1</v>
      </c>
      <c r="BA678" s="18">
        <f t="shared" ca="1" si="371"/>
        <v>0</v>
      </c>
      <c r="BB678" s="18">
        <f t="shared" ca="1" si="371"/>
        <v>0</v>
      </c>
      <c r="BC678" s="18">
        <f t="shared" ca="1" si="371"/>
        <v>0</v>
      </c>
      <c r="BD678" s="18">
        <f t="shared" ca="1" si="371"/>
        <v>0</v>
      </c>
      <c r="BE678" s="18">
        <f t="shared" ca="1" si="371"/>
        <v>0</v>
      </c>
      <c r="BF678" s="18">
        <f t="shared" ca="1" si="371"/>
        <v>0</v>
      </c>
      <c r="BG678" s="18">
        <f t="shared" ca="1" si="371"/>
        <v>0</v>
      </c>
      <c r="BH678" s="18">
        <f t="shared" ca="1" si="371"/>
        <v>0</v>
      </c>
    </row>
    <row r="679" spans="8:60" x14ac:dyDescent="0.35">
      <c r="H679" s="2" t="str">
        <f t="shared" si="359"/>
        <v>PPA_3.0</v>
      </c>
      <c r="I679">
        <f t="shared" si="360"/>
        <v>13</v>
      </c>
      <c r="J679">
        <f t="shared" si="366"/>
        <v>42</v>
      </c>
      <c r="K679" s="18">
        <f t="shared" ca="1" si="367"/>
        <v>3.4606958935318159</v>
      </c>
      <c r="L679" s="18">
        <f t="shared" ca="1" si="367"/>
        <v>3.3598989257590444</v>
      </c>
      <c r="M679" s="18">
        <f t="shared" ca="1" si="367"/>
        <v>3.262037791999072</v>
      </c>
      <c r="N679" s="18">
        <f t="shared" ca="1" si="367"/>
        <v>3.1670269825233714</v>
      </c>
      <c r="O679" s="18">
        <f t="shared" ca="1" si="367"/>
        <v>3.0747834781780301</v>
      </c>
      <c r="P679" s="18">
        <f t="shared" ca="1" si="367"/>
        <v>2.9852266778427476</v>
      </c>
      <c r="Q679" s="18">
        <f t="shared" ca="1" si="367"/>
        <v>2.898278328002668</v>
      </c>
      <c r="R679" s="18">
        <f t="shared" ca="1" si="367"/>
        <v>2.8138624543715225</v>
      </c>
      <c r="S679" s="18">
        <f t="shared" ca="1" si="367"/>
        <v>2.7319052955063321</v>
      </c>
      <c r="T679" s="18">
        <f t="shared" ca="1" si="367"/>
        <v>2.6523352383556626</v>
      </c>
      <c r="U679" s="18">
        <f t="shared" ca="1" si="368"/>
        <v>2.5750827556851092</v>
      </c>
      <c r="V679" s="18">
        <f t="shared" ca="1" si="368"/>
        <v>2.5000803453253493</v>
      </c>
      <c r="W679" s="18">
        <f t="shared" ca="1" si="368"/>
        <v>2.4272624711896591</v>
      </c>
      <c r="X679" s="18">
        <f t="shared" ca="1" si="368"/>
        <v>2.3565655060093778</v>
      </c>
      <c r="Y679" s="18">
        <f t="shared" ca="1" si="368"/>
        <v>2.2879276757372602</v>
      </c>
      <c r="Z679" s="18">
        <f t="shared" ca="1" si="368"/>
        <v>2.2212890055701555</v>
      </c>
      <c r="AA679" s="18">
        <f t="shared" ca="1" si="368"/>
        <v>2.1565912675438406</v>
      </c>
      <c r="AB679" s="18">
        <f t="shared" ca="1" si="368"/>
        <v>2.0937779296542138</v>
      </c>
      <c r="AC679" s="18">
        <f t="shared" ca="1" si="368"/>
        <v>2.0327941064604018</v>
      </c>
      <c r="AD679" s="18">
        <f t="shared" ca="1" si="368"/>
        <v>1.973586511126604</v>
      </c>
      <c r="AE679" s="18">
        <f t="shared" ca="1" si="369"/>
        <v>1.9161034088607805</v>
      </c>
      <c r="AF679" s="18">
        <f t="shared" ca="1" si="369"/>
        <v>1.8602945717094954</v>
      </c>
      <c r="AG679" s="18">
        <f t="shared" ca="1" si="369"/>
        <v>1.8061112346694133</v>
      </c>
      <c r="AH679" s="18">
        <f t="shared" ca="1" si="369"/>
        <v>1.7535060530771003</v>
      </c>
      <c r="AI679" s="18">
        <f t="shared" ca="1" si="369"/>
        <v>1.7024330612399032</v>
      </c>
      <c r="AJ679" s="18">
        <f t="shared" ca="1" si="369"/>
        <v>1.6528476322717507</v>
      </c>
      <c r="AK679" s="18">
        <f t="shared" ca="1" si="369"/>
        <v>1.6047064390987871</v>
      </c>
      <c r="AL679" s="18">
        <f t="shared" ca="1" si="369"/>
        <v>1.5579674166007644</v>
      </c>
      <c r="AM679" s="18">
        <f t="shared" ca="1" si="369"/>
        <v>1.512589724855111</v>
      </c>
      <c r="AN679" s="18">
        <f t="shared" ca="1" si="369"/>
        <v>1.4685337134515639</v>
      </c>
      <c r="AO679" s="18">
        <f t="shared" ca="1" si="370"/>
        <v>1.4257608868461786</v>
      </c>
      <c r="AP679" s="18">
        <f t="shared" ca="1" si="370"/>
        <v>1.3842338707244455</v>
      </c>
      <c r="AQ679" s="18">
        <f t="shared" ca="1" si="370"/>
        <v>1.3439163793441218</v>
      </c>
      <c r="AR679" s="18">
        <f t="shared" ca="1" si="370"/>
        <v>1.3047731838292445</v>
      </c>
      <c r="AS679" s="18">
        <f t="shared" ca="1" si="370"/>
        <v>1.2667700813876159</v>
      </c>
      <c r="AT679" s="18">
        <f t="shared" ca="1" si="370"/>
        <v>1.22987386542487</v>
      </c>
      <c r="AU679" s="18">
        <f t="shared" ca="1" si="370"/>
        <v>1.1940522965289999</v>
      </c>
      <c r="AV679" s="18">
        <f t="shared" ca="1" si="370"/>
        <v>1.1592740742999998</v>
      </c>
      <c r="AW679" s="18">
        <f t="shared" ca="1" si="370"/>
        <v>1.1255088099999999</v>
      </c>
      <c r="AX679" s="18">
        <f t="shared" ca="1" si="370"/>
        <v>1.092727</v>
      </c>
      <c r="AY679" s="18">
        <f t="shared" ca="1" si="371"/>
        <v>1.0609</v>
      </c>
      <c r="AZ679" s="18">
        <f t="shared" ca="1" si="371"/>
        <v>1.03</v>
      </c>
      <c r="BA679" s="18">
        <f t="shared" ca="1" si="371"/>
        <v>1</v>
      </c>
      <c r="BB679" s="18">
        <f t="shared" ca="1" si="371"/>
        <v>0</v>
      </c>
      <c r="BC679" s="18">
        <f t="shared" ca="1" si="371"/>
        <v>0</v>
      </c>
      <c r="BD679" s="18">
        <f t="shared" ca="1" si="371"/>
        <v>0</v>
      </c>
      <c r="BE679" s="18">
        <f t="shared" ca="1" si="371"/>
        <v>0</v>
      </c>
      <c r="BF679" s="18">
        <f t="shared" ca="1" si="371"/>
        <v>0</v>
      </c>
      <c r="BG679" s="18">
        <f t="shared" ca="1" si="371"/>
        <v>0</v>
      </c>
      <c r="BH679" s="18">
        <f t="shared" ca="1" si="371"/>
        <v>0</v>
      </c>
    </row>
    <row r="680" spans="8:60" x14ac:dyDescent="0.35">
      <c r="H680" s="2" t="str">
        <f t="shared" si="359"/>
        <v>PPA_3.0</v>
      </c>
      <c r="I680">
        <f t="shared" si="360"/>
        <v>13</v>
      </c>
      <c r="J680">
        <f t="shared" si="366"/>
        <v>43</v>
      </c>
      <c r="K680" s="18">
        <f t="shared" ca="1" si="367"/>
        <v>3.5645167703377703</v>
      </c>
      <c r="L680" s="18">
        <f t="shared" ca="1" si="367"/>
        <v>3.4606958935318159</v>
      </c>
      <c r="M680" s="18">
        <f t="shared" ca="1" si="367"/>
        <v>3.3598989257590444</v>
      </c>
      <c r="N680" s="18">
        <f t="shared" ca="1" si="367"/>
        <v>3.262037791999072</v>
      </c>
      <c r="O680" s="18">
        <f t="shared" ca="1" si="367"/>
        <v>3.1670269825233714</v>
      </c>
      <c r="P680" s="18">
        <f t="shared" ca="1" si="367"/>
        <v>3.0747834781780301</v>
      </c>
      <c r="Q680" s="18">
        <f t="shared" ca="1" si="367"/>
        <v>2.9852266778427476</v>
      </c>
      <c r="R680" s="18">
        <f t="shared" ca="1" si="367"/>
        <v>2.898278328002668</v>
      </c>
      <c r="S680" s="18">
        <f t="shared" ca="1" si="367"/>
        <v>2.8138624543715225</v>
      </c>
      <c r="T680" s="18">
        <f t="shared" ca="1" si="367"/>
        <v>2.7319052955063321</v>
      </c>
      <c r="U680" s="18">
        <f t="shared" ca="1" si="368"/>
        <v>2.6523352383556626</v>
      </c>
      <c r="V680" s="18">
        <f t="shared" ca="1" si="368"/>
        <v>2.5750827556851092</v>
      </c>
      <c r="W680" s="18">
        <f t="shared" ca="1" si="368"/>
        <v>2.5000803453253493</v>
      </c>
      <c r="X680" s="18">
        <f t="shared" ca="1" si="368"/>
        <v>2.4272624711896591</v>
      </c>
      <c r="Y680" s="18">
        <f t="shared" ca="1" si="368"/>
        <v>2.3565655060093778</v>
      </c>
      <c r="Z680" s="18">
        <f t="shared" ca="1" si="368"/>
        <v>2.2879276757372602</v>
      </c>
      <c r="AA680" s="18">
        <f t="shared" ca="1" si="368"/>
        <v>2.2212890055701555</v>
      </c>
      <c r="AB680" s="18">
        <f t="shared" ca="1" si="368"/>
        <v>2.1565912675438406</v>
      </c>
      <c r="AC680" s="18">
        <f t="shared" ca="1" si="368"/>
        <v>2.0937779296542138</v>
      </c>
      <c r="AD680" s="18">
        <f t="shared" ca="1" si="368"/>
        <v>2.0327941064604018</v>
      </c>
      <c r="AE680" s="18">
        <f t="shared" ca="1" si="369"/>
        <v>1.973586511126604</v>
      </c>
      <c r="AF680" s="18">
        <f t="shared" ca="1" si="369"/>
        <v>1.9161034088607805</v>
      </c>
      <c r="AG680" s="18">
        <f t="shared" ca="1" si="369"/>
        <v>1.8602945717094954</v>
      </c>
      <c r="AH680" s="18">
        <f t="shared" ca="1" si="369"/>
        <v>1.8061112346694133</v>
      </c>
      <c r="AI680" s="18">
        <f t="shared" ca="1" si="369"/>
        <v>1.7535060530771003</v>
      </c>
      <c r="AJ680" s="18">
        <f t="shared" ca="1" si="369"/>
        <v>1.7024330612399032</v>
      </c>
      <c r="AK680" s="18">
        <f t="shared" ca="1" si="369"/>
        <v>1.6528476322717507</v>
      </c>
      <c r="AL680" s="18">
        <f t="shared" ca="1" si="369"/>
        <v>1.6047064390987871</v>
      </c>
      <c r="AM680" s="18">
        <f t="shared" ca="1" si="369"/>
        <v>1.5579674166007644</v>
      </c>
      <c r="AN680" s="18">
        <f t="shared" ca="1" si="369"/>
        <v>1.512589724855111</v>
      </c>
      <c r="AO680" s="18">
        <f t="shared" ca="1" si="370"/>
        <v>1.4685337134515639</v>
      </c>
      <c r="AP680" s="18">
        <f t="shared" ca="1" si="370"/>
        <v>1.4257608868461786</v>
      </c>
      <c r="AQ680" s="18">
        <f t="shared" ca="1" si="370"/>
        <v>1.3842338707244455</v>
      </c>
      <c r="AR680" s="18">
        <f t="shared" ca="1" si="370"/>
        <v>1.3439163793441218</v>
      </c>
      <c r="AS680" s="18">
        <f t="shared" ca="1" si="370"/>
        <v>1.3047731838292445</v>
      </c>
      <c r="AT680" s="18">
        <f t="shared" ca="1" si="370"/>
        <v>1.2667700813876159</v>
      </c>
      <c r="AU680" s="18">
        <f t="shared" ca="1" si="370"/>
        <v>1.22987386542487</v>
      </c>
      <c r="AV680" s="18">
        <f t="shared" ca="1" si="370"/>
        <v>1.1940522965289999</v>
      </c>
      <c r="AW680" s="18">
        <f t="shared" ca="1" si="370"/>
        <v>1.1592740742999998</v>
      </c>
      <c r="AX680" s="18">
        <f t="shared" ca="1" si="370"/>
        <v>1.1255088099999999</v>
      </c>
      <c r="AY680" s="18">
        <f t="shared" ca="1" si="371"/>
        <v>1.092727</v>
      </c>
      <c r="AZ680" s="18">
        <f t="shared" ca="1" si="371"/>
        <v>1.0609</v>
      </c>
      <c r="BA680" s="18">
        <f t="shared" ca="1" si="371"/>
        <v>1.03</v>
      </c>
      <c r="BB680" s="18">
        <f t="shared" ca="1" si="371"/>
        <v>1</v>
      </c>
      <c r="BC680" s="18">
        <f t="shared" ca="1" si="371"/>
        <v>0</v>
      </c>
      <c r="BD680" s="18">
        <f t="shared" ca="1" si="371"/>
        <v>0</v>
      </c>
      <c r="BE680" s="18">
        <f t="shared" ca="1" si="371"/>
        <v>0</v>
      </c>
      <c r="BF680" s="18">
        <f t="shared" ca="1" si="371"/>
        <v>0</v>
      </c>
      <c r="BG680" s="18">
        <f t="shared" ca="1" si="371"/>
        <v>0</v>
      </c>
      <c r="BH680" s="18">
        <f t="shared" ca="1" si="371"/>
        <v>0</v>
      </c>
    </row>
    <row r="681" spans="8:60" x14ac:dyDescent="0.35">
      <c r="H681" s="2" t="str">
        <f t="shared" si="359"/>
        <v>PPA_3.0</v>
      </c>
      <c r="I681">
        <f t="shared" si="360"/>
        <v>13</v>
      </c>
      <c r="J681">
        <f t="shared" si="366"/>
        <v>44</v>
      </c>
      <c r="K681" s="18">
        <f t="shared" ca="1" si="367"/>
        <v>3.6714522734479029</v>
      </c>
      <c r="L681" s="18">
        <f t="shared" ca="1" si="367"/>
        <v>3.5645167703377703</v>
      </c>
      <c r="M681" s="18">
        <f t="shared" ca="1" si="367"/>
        <v>3.4606958935318159</v>
      </c>
      <c r="N681" s="18">
        <f t="shared" ca="1" si="367"/>
        <v>3.3598989257590444</v>
      </c>
      <c r="O681" s="18">
        <f t="shared" ca="1" si="367"/>
        <v>3.262037791999072</v>
      </c>
      <c r="P681" s="18">
        <f t="shared" ca="1" si="367"/>
        <v>3.1670269825233714</v>
      </c>
      <c r="Q681" s="18">
        <f t="shared" ca="1" si="367"/>
        <v>3.0747834781780301</v>
      </c>
      <c r="R681" s="18">
        <f t="shared" ca="1" si="367"/>
        <v>2.9852266778427476</v>
      </c>
      <c r="S681" s="18">
        <f t="shared" ca="1" si="367"/>
        <v>2.898278328002668</v>
      </c>
      <c r="T681" s="18">
        <f t="shared" ca="1" si="367"/>
        <v>2.8138624543715225</v>
      </c>
      <c r="U681" s="18">
        <f t="shared" ca="1" si="368"/>
        <v>2.7319052955063321</v>
      </c>
      <c r="V681" s="18">
        <f t="shared" ca="1" si="368"/>
        <v>2.6523352383556626</v>
      </c>
      <c r="W681" s="18">
        <f t="shared" ca="1" si="368"/>
        <v>2.5750827556851092</v>
      </c>
      <c r="X681" s="18">
        <f t="shared" ca="1" si="368"/>
        <v>2.5000803453253493</v>
      </c>
      <c r="Y681" s="18">
        <f t="shared" ca="1" si="368"/>
        <v>2.4272624711896591</v>
      </c>
      <c r="Z681" s="18">
        <f t="shared" ca="1" si="368"/>
        <v>2.3565655060093778</v>
      </c>
      <c r="AA681" s="18">
        <f t="shared" ca="1" si="368"/>
        <v>2.2879276757372602</v>
      </c>
      <c r="AB681" s="18">
        <f t="shared" ca="1" si="368"/>
        <v>2.2212890055701555</v>
      </c>
      <c r="AC681" s="18">
        <f t="shared" ca="1" si="368"/>
        <v>2.1565912675438406</v>
      </c>
      <c r="AD681" s="18">
        <f t="shared" ca="1" si="368"/>
        <v>2.0937779296542138</v>
      </c>
      <c r="AE681" s="18">
        <f t="shared" ca="1" si="369"/>
        <v>2.0327941064604018</v>
      </c>
      <c r="AF681" s="18">
        <f t="shared" ca="1" si="369"/>
        <v>1.973586511126604</v>
      </c>
      <c r="AG681" s="18">
        <f t="shared" ca="1" si="369"/>
        <v>1.9161034088607805</v>
      </c>
      <c r="AH681" s="18">
        <f t="shared" ca="1" si="369"/>
        <v>1.8602945717094954</v>
      </c>
      <c r="AI681" s="18">
        <f t="shared" ca="1" si="369"/>
        <v>1.8061112346694133</v>
      </c>
      <c r="AJ681" s="18">
        <f t="shared" ca="1" si="369"/>
        <v>1.7535060530771003</v>
      </c>
      <c r="AK681" s="18">
        <f t="shared" ca="1" si="369"/>
        <v>1.7024330612399032</v>
      </c>
      <c r="AL681" s="18">
        <f t="shared" ca="1" si="369"/>
        <v>1.6528476322717507</v>
      </c>
      <c r="AM681" s="18">
        <f t="shared" ca="1" si="369"/>
        <v>1.6047064390987871</v>
      </c>
      <c r="AN681" s="18">
        <f t="shared" ca="1" si="369"/>
        <v>1.5579674166007644</v>
      </c>
      <c r="AO681" s="18">
        <f t="shared" ca="1" si="370"/>
        <v>1.512589724855111</v>
      </c>
      <c r="AP681" s="18">
        <f t="shared" ca="1" si="370"/>
        <v>1.4685337134515639</v>
      </c>
      <c r="AQ681" s="18">
        <f t="shared" ca="1" si="370"/>
        <v>1.4257608868461786</v>
      </c>
      <c r="AR681" s="18">
        <f t="shared" ca="1" si="370"/>
        <v>1.3842338707244455</v>
      </c>
      <c r="AS681" s="18">
        <f t="shared" ca="1" si="370"/>
        <v>1.3439163793441218</v>
      </c>
      <c r="AT681" s="18">
        <f t="shared" ca="1" si="370"/>
        <v>1.3047731838292445</v>
      </c>
      <c r="AU681" s="18">
        <f t="shared" ca="1" si="370"/>
        <v>1.2667700813876159</v>
      </c>
      <c r="AV681" s="18">
        <f t="shared" ca="1" si="370"/>
        <v>1.22987386542487</v>
      </c>
      <c r="AW681" s="18">
        <f t="shared" ca="1" si="370"/>
        <v>1.1940522965289999</v>
      </c>
      <c r="AX681" s="18">
        <f t="shared" ca="1" si="370"/>
        <v>1.1592740742999998</v>
      </c>
      <c r="AY681" s="18">
        <f t="shared" ca="1" si="371"/>
        <v>1.1255088099999999</v>
      </c>
      <c r="AZ681" s="18">
        <f t="shared" ca="1" si="371"/>
        <v>1.092727</v>
      </c>
      <c r="BA681" s="18">
        <f t="shared" ca="1" si="371"/>
        <v>1.0609</v>
      </c>
      <c r="BB681" s="18">
        <f t="shared" ca="1" si="371"/>
        <v>1.03</v>
      </c>
      <c r="BC681" s="18">
        <f t="shared" ca="1" si="371"/>
        <v>1</v>
      </c>
      <c r="BD681" s="18">
        <f t="shared" ca="1" si="371"/>
        <v>0</v>
      </c>
      <c r="BE681" s="18">
        <f t="shared" ca="1" si="371"/>
        <v>0</v>
      </c>
      <c r="BF681" s="18">
        <f t="shared" ca="1" si="371"/>
        <v>0</v>
      </c>
      <c r="BG681" s="18">
        <f t="shared" ca="1" si="371"/>
        <v>0</v>
      </c>
      <c r="BH681" s="18">
        <f t="shared" ca="1" si="371"/>
        <v>0</v>
      </c>
    </row>
    <row r="682" spans="8:60" x14ac:dyDescent="0.35">
      <c r="H682" s="2" t="str">
        <f t="shared" si="359"/>
        <v>PPA_3.0</v>
      </c>
      <c r="I682">
        <f t="shared" si="360"/>
        <v>13</v>
      </c>
      <c r="J682">
        <f t="shared" si="366"/>
        <v>45</v>
      </c>
      <c r="K682" s="18">
        <f t="shared" ca="1" si="367"/>
        <v>3.78159584165134</v>
      </c>
      <c r="L682" s="18">
        <f t="shared" ca="1" si="367"/>
        <v>3.6714522734479029</v>
      </c>
      <c r="M682" s="18">
        <f t="shared" ca="1" si="367"/>
        <v>3.5645167703377703</v>
      </c>
      <c r="N682" s="18">
        <f t="shared" ca="1" si="367"/>
        <v>3.4606958935318159</v>
      </c>
      <c r="O682" s="18">
        <f t="shared" ca="1" si="367"/>
        <v>3.3598989257590444</v>
      </c>
      <c r="P682" s="18">
        <f t="shared" ca="1" si="367"/>
        <v>3.262037791999072</v>
      </c>
      <c r="Q682" s="18">
        <f t="shared" ca="1" si="367"/>
        <v>3.1670269825233714</v>
      </c>
      <c r="R682" s="18">
        <f t="shared" ca="1" si="367"/>
        <v>3.0747834781780301</v>
      </c>
      <c r="S682" s="18">
        <f t="shared" ca="1" si="367"/>
        <v>2.9852266778427476</v>
      </c>
      <c r="T682" s="18">
        <f t="shared" ca="1" si="367"/>
        <v>2.898278328002668</v>
      </c>
      <c r="U682" s="18">
        <f t="shared" ca="1" si="368"/>
        <v>2.8138624543715225</v>
      </c>
      <c r="V682" s="18">
        <f t="shared" ca="1" si="368"/>
        <v>2.7319052955063321</v>
      </c>
      <c r="W682" s="18">
        <f t="shared" ca="1" si="368"/>
        <v>2.6523352383556626</v>
      </c>
      <c r="X682" s="18">
        <f t="shared" ca="1" si="368"/>
        <v>2.5750827556851092</v>
      </c>
      <c r="Y682" s="18">
        <f t="shared" ca="1" si="368"/>
        <v>2.5000803453253493</v>
      </c>
      <c r="Z682" s="18">
        <f t="shared" ca="1" si="368"/>
        <v>2.4272624711896591</v>
      </c>
      <c r="AA682" s="18">
        <f t="shared" ca="1" si="368"/>
        <v>2.3565655060093778</v>
      </c>
      <c r="AB682" s="18">
        <f t="shared" ca="1" si="368"/>
        <v>2.2879276757372602</v>
      </c>
      <c r="AC682" s="18">
        <f t="shared" ca="1" si="368"/>
        <v>2.2212890055701555</v>
      </c>
      <c r="AD682" s="18">
        <f t="shared" ca="1" si="368"/>
        <v>2.1565912675438406</v>
      </c>
      <c r="AE682" s="18">
        <f t="shared" ca="1" si="369"/>
        <v>2.0937779296542138</v>
      </c>
      <c r="AF682" s="18">
        <f t="shared" ca="1" si="369"/>
        <v>2.0327941064604018</v>
      </c>
      <c r="AG682" s="18">
        <f t="shared" ca="1" si="369"/>
        <v>1.973586511126604</v>
      </c>
      <c r="AH682" s="18">
        <f t="shared" ca="1" si="369"/>
        <v>1.9161034088607805</v>
      </c>
      <c r="AI682" s="18">
        <f t="shared" ca="1" si="369"/>
        <v>1.8602945717094954</v>
      </c>
      <c r="AJ682" s="18">
        <f t="shared" ca="1" si="369"/>
        <v>1.8061112346694133</v>
      </c>
      <c r="AK682" s="18">
        <f t="shared" ca="1" si="369"/>
        <v>1.7535060530771003</v>
      </c>
      <c r="AL682" s="18">
        <f t="shared" ca="1" si="369"/>
        <v>1.7024330612399032</v>
      </c>
      <c r="AM682" s="18">
        <f t="shared" ca="1" si="369"/>
        <v>1.6528476322717507</v>
      </c>
      <c r="AN682" s="18">
        <f t="shared" ca="1" si="369"/>
        <v>1.6047064390987871</v>
      </c>
      <c r="AO682" s="18">
        <f t="shared" ca="1" si="370"/>
        <v>1.5579674166007644</v>
      </c>
      <c r="AP682" s="18">
        <f t="shared" ca="1" si="370"/>
        <v>1.512589724855111</v>
      </c>
      <c r="AQ682" s="18">
        <f t="shared" ca="1" si="370"/>
        <v>1.4685337134515639</v>
      </c>
      <c r="AR682" s="18">
        <f t="shared" ca="1" si="370"/>
        <v>1.4257608868461786</v>
      </c>
      <c r="AS682" s="18">
        <f t="shared" ca="1" si="370"/>
        <v>1.3842338707244455</v>
      </c>
      <c r="AT682" s="18">
        <f t="shared" ca="1" si="370"/>
        <v>1.3439163793441218</v>
      </c>
      <c r="AU682" s="18">
        <f t="shared" ca="1" si="370"/>
        <v>1.3047731838292445</v>
      </c>
      <c r="AV682" s="18">
        <f t="shared" ca="1" si="370"/>
        <v>1.2667700813876159</v>
      </c>
      <c r="AW682" s="18">
        <f t="shared" ca="1" si="370"/>
        <v>1.22987386542487</v>
      </c>
      <c r="AX682" s="18">
        <f t="shared" ca="1" si="370"/>
        <v>1.1940522965289999</v>
      </c>
      <c r="AY682" s="18">
        <f t="shared" ca="1" si="371"/>
        <v>1.1592740742999998</v>
      </c>
      <c r="AZ682" s="18">
        <f t="shared" ca="1" si="371"/>
        <v>1.1255088099999999</v>
      </c>
      <c r="BA682" s="18">
        <f t="shared" ca="1" si="371"/>
        <v>1.092727</v>
      </c>
      <c r="BB682" s="18">
        <f t="shared" ca="1" si="371"/>
        <v>1.0609</v>
      </c>
      <c r="BC682" s="18">
        <f t="shared" ca="1" si="371"/>
        <v>1.03</v>
      </c>
      <c r="BD682" s="18">
        <f t="shared" ca="1" si="371"/>
        <v>1</v>
      </c>
      <c r="BE682" s="18">
        <f t="shared" ca="1" si="371"/>
        <v>0</v>
      </c>
      <c r="BF682" s="18">
        <f t="shared" ca="1" si="371"/>
        <v>0</v>
      </c>
      <c r="BG682" s="18">
        <f t="shared" ca="1" si="371"/>
        <v>0</v>
      </c>
      <c r="BH682" s="18">
        <f t="shared" ca="1" si="371"/>
        <v>0</v>
      </c>
    </row>
    <row r="683" spans="8:60" x14ac:dyDescent="0.35">
      <c r="H683" s="2" t="str">
        <f t="shared" si="359"/>
        <v>PPA_3.0</v>
      </c>
      <c r="I683">
        <f t="shared" si="360"/>
        <v>13</v>
      </c>
      <c r="J683">
        <f t="shared" si="366"/>
        <v>46</v>
      </c>
      <c r="K683" s="18">
        <f t="shared" ca="1" si="367"/>
        <v>3.8950437169008802</v>
      </c>
      <c r="L683" s="18">
        <f t="shared" ca="1" si="367"/>
        <v>3.78159584165134</v>
      </c>
      <c r="M683" s="18">
        <f t="shared" ca="1" si="367"/>
        <v>3.6714522734479029</v>
      </c>
      <c r="N683" s="18">
        <f t="shared" ca="1" si="367"/>
        <v>3.5645167703377703</v>
      </c>
      <c r="O683" s="18">
        <f t="shared" ca="1" si="367"/>
        <v>3.4606958935318159</v>
      </c>
      <c r="P683" s="18">
        <f t="shared" ca="1" si="367"/>
        <v>3.3598989257590444</v>
      </c>
      <c r="Q683" s="18">
        <f t="shared" ca="1" si="367"/>
        <v>3.262037791999072</v>
      </c>
      <c r="R683" s="18">
        <f t="shared" ca="1" si="367"/>
        <v>3.1670269825233714</v>
      </c>
      <c r="S683" s="18">
        <f t="shared" ca="1" si="367"/>
        <v>3.0747834781780301</v>
      </c>
      <c r="T683" s="18">
        <f t="shared" ca="1" si="367"/>
        <v>2.9852266778427476</v>
      </c>
      <c r="U683" s="18">
        <f t="shared" ca="1" si="368"/>
        <v>2.898278328002668</v>
      </c>
      <c r="V683" s="18">
        <f t="shared" ca="1" si="368"/>
        <v>2.8138624543715225</v>
      </c>
      <c r="W683" s="18">
        <f t="shared" ca="1" si="368"/>
        <v>2.7319052955063321</v>
      </c>
      <c r="X683" s="18">
        <f t="shared" ca="1" si="368"/>
        <v>2.6523352383556626</v>
      </c>
      <c r="Y683" s="18">
        <f t="shared" ca="1" si="368"/>
        <v>2.5750827556851092</v>
      </c>
      <c r="Z683" s="18">
        <f t="shared" ca="1" si="368"/>
        <v>2.5000803453253493</v>
      </c>
      <c r="AA683" s="18">
        <f t="shared" ca="1" si="368"/>
        <v>2.4272624711896591</v>
      </c>
      <c r="AB683" s="18">
        <f t="shared" ca="1" si="368"/>
        <v>2.3565655060093778</v>
      </c>
      <c r="AC683" s="18">
        <f t="shared" ca="1" si="368"/>
        <v>2.2879276757372602</v>
      </c>
      <c r="AD683" s="18">
        <f t="shared" ca="1" si="368"/>
        <v>2.2212890055701555</v>
      </c>
      <c r="AE683" s="18">
        <f t="shared" ca="1" si="369"/>
        <v>2.1565912675438406</v>
      </c>
      <c r="AF683" s="18">
        <f t="shared" ca="1" si="369"/>
        <v>2.0937779296542138</v>
      </c>
      <c r="AG683" s="18">
        <f t="shared" ca="1" si="369"/>
        <v>2.0327941064604018</v>
      </c>
      <c r="AH683" s="18">
        <f t="shared" ca="1" si="369"/>
        <v>1.973586511126604</v>
      </c>
      <c r="AI683" s="18">
        <f t="shared" ca="1" si="369"/>
        <v>1.9161034088607805</v>
      </c>
      <c r="AJ683" s="18">
        <f t="shared" ca="1" si="369"/>
        <v>1.8602945717094954</v>
      </c>
      <c r="AK683" s="18">
        <f t="shared" ca="1" si="369"/>
        <v>1.8061112346694133</v>
      </c>
      <c r="AL683" s="18">
        <f t="shared" ca="1" si="369"/>
        <v>1.7535060530771003</v>
      </c>
      <c r="AM683" s="18">
        <f t="shared" ca="1" si="369"/>
        <v>1.7024330612399032</v>
      </c>
      <c r="AN683" s="18">
        <f t="shared" ca="1" si="369"/>
        <v>1.6528476322717507</v>
      </c>
      <c r="AO683" s="18">
        <f t="shared" ca="1" si="370"/>
        <v>1.6047064390987871</v>
      </c>
      <c r="AP683" s="18">
        <f t="shared" ca="1" si="370"/>
        <v>1.5579674166007644</v>
      </c>
      <c r="AQ683" s="18">
        <f t="shared" ca="1" si="370"/>
        <v>1.512589724855111</v>
      </c>
      <c r="AR683" s="18">
        <f t="shared" ca="1" si="370"/>
        <v>1.4685337134515639</v>
      </c>
      <c r="AS683" s="18">
        <f t="shared" ca="1" si="370"/>
        <v>1.4257608868461786</v>
      </c>
      <c r="AT683" s="18">
        <f t="shared" ca="1" si="370"/>
        <v>1.3842338707244455</v>
      </c>
      <c r="AU683" s="18">
        <f t="shared" ca="1" si="370"/>
        <v>1.3439163793441218</v>
      </c>
      <c r="AV683" s="18">
        <f t="shared" ca="1" si="370"/>
        <v>1.3047731838292445</v>
      </c>
      <c r="AW683" s="18">
        <f t="shared" ca="1" si="370"/>
        <v>1.2667700813876159</v>
      </c>
      <c r="AX683" s="18">
        <f t="shared" ca="1" si="370"/>
        <v>1.22987386542487</v>
      </c>
      <c r="AY683" s="18">
        <f t="shared" ca="1" si="371"/>
        <v>1.1940522965289999</v>
      </c>
      <c r="AZ683" s="18">
        <f t="shared" ca="1" si="371"/>
        <v>1.1592740742999998</v>
      </c>
      <c r="BA683" s="18">
        <f t="shared" ca="1" si="371"/>
        <v>1.1255088099999999</v>
      </c>
      <c r="BB683" s="18">
        <f t="shared" ca="1" si="371"/>
        <v>1.092727</v>
      </c>
      <c r="BC683" s="18">
        <f t="shared" ca="1" si="371"/>
        <v>1.0609</v>
      </c>
      <c r="BD683" s="18">
        <f t="shared" ca="1" si="371"/>
        <v>1.03</v>
      </c>
      <c r="BE683" s="18">
        <f t="shared" ca="1" si="371"/>
        <v>1</v>
      </c>
      <c r="BF683" s="18">
        <f t="shared" ca="1" si="371"/>
        <v>0</v>
      </c>
      <c r="BG683" s="18">
        <f t="shared" ca="1" si="371"/>
        <v>0</v>
      </c>
      <c r="BH683" s="18">
        <f t="shared" ca="1" si="371"/>
        <v>0</v>
      </c>
    </row>
    <row r="684" spans="8:60" x14ac:dyDescent="0.35">
      <c r="H684" s="2" t="str">
        <f t="shared" si="359"/>
        <v>PPA_3.0</v>
      </c>
      <c r="I684">
        <f t="shared" si="360"/>
        <v>13</v>
      </c>
      <c r="J684">
        <f t="shared" si="366"/>
        <v>47</v>
      </c>
      <c r="K684" s="18">
        <f t="shared" ca="1" si="367"/>
        <v>4.0118950284079071</v>
      </c>
      <c r="L684" s="18">
        <f t="shared" ca="1" si="367"/>
        <v>3.8950437169008802</v>
      </c>
      <c r="M684" s="18">
        <f t="shared" ca="1" si="367"/>
        <v>3.78159584165134</v>
      </c>
      <c r="N684" s="18">
        <f t="shared" ca="1" si="367"/>
        <v>3.6714522734479029</v>
      </c>
      <c r="O684" s="18">
        <f t="shared" ca="1" si="367"/>
        <v>3.5645167703377703</v>
      </c>
      <c r="P684" s="18">
        <f t="shared" ca="1" si="367"/>
        <v>3.4606958935318159</v>
      </c>
      <c r="Q684" s="18">
        <f t="shared" ca="1" si="367"/>
        <v>3.3598989257590444</v>
      </c>
      <c r="R684" s="18">
        <f t="shared" ca="1" si="367"/>
        <v>3.262037791999072</v>
      </c>
      <c r="S684" s="18">
        <f t="shared" ca="1" si="367"/>
        <v>3.1670269825233714</v>
      </c>
      <c r="T684" s="18">
        <f t="shared" ca="1" si="367"/>
        <v>3.0747834781780301</v>
      </c>
      <c r="U684" s="18">
        <f t="shared" ca="1" si="368"/>
        <v>2.9852266778427476</v>
      </c>
      <c r="V684" s="18">
        <f t="shared" ca="1" si="368"/>
        <v>2.898278328002668</v>
      </c>
      <c r="W684" s="18">
        <f t="shared" ca="1" si="368"/>
        <v>2.8138624543715225</v>
      </c>
      <c r="X684" s="18">
        <f t="shared" ca="1" si="368"/>
        <v>2.7319052955063321</v>
      </c>
      <c r="Y684" s="18">
        <f t="shared" ca="1" si="368"/>
        <v>2.6523352383556626</v>
      </c>
      <c r="Z684" s="18">
        <f t="shared" ca="1" si="368"/>
        <v>2.5750827556851092</v>
      </c>
      <c r="AA684" s="18">
        <f t="shared" ca="1" si="368"/>
        <v>2.5000803453253493</v>
      </c>
      <c r="AB684" s="18">
        <f t="shared" ca="1" si="368"/>
        <v>2.4272624711896591</v>
      </c>
      <c r="AC684" s="18">
        <f t="shared" ca="1" si="368"/>
        <v>2.3565655060093778</v>
      </c>
      <c r="AD684" s="18">
        <f t="shared" ca="1" si="368"/>
        <v>2.2879276757372602</v>
      </c>
      <c r="AE684" s="18">
        <f t="shared" ca="1" si="369"/>
        <v>2.2212890055701555</v>
      </c>
      <c r="AF684" s="18">
        <f t="shared" ca="1" si="369"/>
        <v>2.1565912675438406</v>
      </c>
      <c r="AG684" s="18">
        <f t="shared" ca="1" si="369"/>
        <v>2.0937779296542138</v>
      </c>
      <c r="AH684" s="18">
        <f t="shared" ca="1" si="369"/>
        <v>2.0327941064604018</v>
      </c>
      <c r="AI684" s="18">
        <f t="shared" ca="1" si="369"/>
        <v>1.973586511126604</v>
      </c>
      <c r="AJ684" s="18">
        <f t="shared" ca="1" si="369"/>
        <v>1.9161034088607805</v>
      </c>
      <c r="AK684" s="18">
        <f t="shared" ca="1" si="369"/>
        <v>1.8602945717094954</v>
      </c>
      <c r="AL684" s="18">
        <f t="shared" ca="1" si="369"/>
        <v>1.8061112346694133</v>
      </c>
      <c r="AM684" s="18">
        <f t="shared" ca="1" si="369"/>
        <v>1.7535060530771003</v>
      </c>
      <c r="AN684" s="18">
        <f t="shared" ca="1" si="369"/>
        <v>1.7024330612399032</v>
      </c>
      <c r="AO684" s="18">
        <f t="shared" ca="1" si="370"/>
        <v>1.6528476322717507</v>
      </c>
      <c r="AP684" s="18">
        <f t="shared" ca="1" si="370"/>
        <v>1.6047064390987871</v>
      </c>
      <c r="AQ684" s="18">
        <f t="shared" ca="1" si="370"/>
        <v>1.5579674166007644</v>
      </c>
      <c r="AR684" s="18">
        <f t="shared" ca="1" si="370"/>
        <v>1.512589724855111</v>
      </c>
      <c r="AS684" s="18">
        <f t="shared" ca="1" si="370"/>
        <v>1.4685337134515639</v>
      </c>
      <c r="AT684" s="18">
        <f t="shared" ca="1" si="370"/>
        <v>1.4257608868461786</v>
      </c>
      <c r="AU684" s="18">
        <f t="shared" ca="1" si="370"/>
        <v>1.3842338707244455</v>
      </c>
      <c r="AV684" s="18">
        <f t="shared" ca="1" si="370"/>
        <v>1.3439163793441218</v>
      </c>
      <c r="AW684" s="18">
        <f t="shared" ca="1" si="370"/>
        <v>1.3047731838292445</v>
      </c>
      <c r="AX684" s="18">
        <f t="shared" ca="1" si="370"/>
        <v>1.2667700813876159</v>
      </c>
      <c r="AY684" s="18">
        <f t="shared" ca="1" si="371"/>
        <v>1.22987386542487</v>
      </c>
      <c r="AZ684" s="18">
        <f t="shared" ca="1" si="371"/>
        <v>1.1940522965289999</v>
      </c>
      <c r="BA684" s="18">
        <f t="shared" ca="1" si="371"/>
        <v>1.1592740742999998</v>
      </c>
      <c r="BB684" s="18">
        <f t="shared" ca="1" si="371"/>
        <v>1.1255088099999999</v>
      </c>
      <c r="BC684" s="18">
        <f t="shared" ca="1" si="371"/>
        <v>1.092727</v>
      </c>
      <c r="BD684" s="18">
        <f t="shared" ca="1" si="371"/>
        <v>1.0609</v>
      </c>
      <c r="BE684" s="18">
        <f t="shared" ca="1" si="371"/>
        <v>1.03</v>
      </c>
      <c r="BF684" s="18">
        <f t="shared" ca="1" si="371"/>
        <v>1</v>
      </c>
      <c r="BG684" s="18">
        <f t="shared" ca="1" si="371"/>
        <v>0</v>
      </c>
      <c r="BH684" s="18">
        <f t="shared" ca="1" si="371"/>
        <v>0</v>
      </c>
    </row>
    <row r="685" spans="8:60" x14ac:dyDescent="0.35">
      <c r="H685" s="2" t="str">
        <f t="shared" si="359"/>
        <v>PPA_3.0</v>
      </c>
      <c r="I685">
        <f t="shared" si="360"/>
        <v>13</v>
      </c>
      <c r="J685">
        <f t="shared" si="366"/>
        <v>48</v>
      </c>
      <c r="K685" s="18">
        <f t="shared" ref="K685:T694" ca="1" si="372">IF(K$24&gt;$J685,0,OFFSET($K$2,$I685,$J685-K$24))</f>
        <v>4.1322518792601439</v>
      </c>
      <c r="L685" s="18">
        <f t="shared" ca="1" si="372"/>
        <v>4.0118950284079071</v>
      </c>
      <c r="M685" s="18">
        <f t="shared" ca="1" si="372"/>
        <v>3.8950437169008802</v>
      </c>
      <c r="N685" s="18">
        <f t="shared" ca="1" si="372"/>
        <v>3.78159584165134</v>
      </c>
      <c r="O685" s="18">
        <f t="shared" ca="1" si="372"/>
        <v>3.6714522734479029</v>
      </c>
      <c r="P685" s="18">
        <f t="shared" ca="1" si="372"/>
        <v>3.5645167703377703</v>
      </c>
      <c r="Q685" s="18">
        <f t="shared" ca="1" si="372"/>
        <v>3.4606958935318159</v>
      </c>
      <c r="R685" s="18">
        <f t="shared" ca="1" si="372"/>
        <v>3.3598989257590444</v>
      </c>
      <c r="S685" s="18">
        <f t="shared" ca="1" si="372"/>
        <v>3.262037791999072</v>
      </c>
      <c r="T685" s="18">
        <f t="shared" ca="1" si="372"/>
        <v>3.1670269825233714</v>
      </c>
      <c r="U685" s="18">
        <f t="shared" ref="U685:AD694" ca="1" si="373">IF(U$24&gt;$J685,0,OFFSET($K$2,$I685,$J685-U$24))</f>
        <v>3.0747834781780301</v>
      </c>
      <c r="V685" s="18">
        <f t="shared" ca="1" si="373"/>
        <v>2.9852266778427476</v>
      </c>
      <c r="W685" s="18">
        <f t="shared" ca="1" si="373"/>
        <v>2.898278328002668</v>
      </c>
      <c r="X685" s="18">
        <f t="shared" ca="1" si="373"/>
        <v>2.8138624543715225</v>
      </c>
      <c r="Y685" s="18">
        <f t="shared" ca="1" si="373"/>
        <v>2.7319052955063321</v>
      </c>
      <c r="Z685" s="18">
        <f t="shared" ca="1" si="373"/>
        <v>2.6523352383556626</v>
      </c>
      <c r="AA685" s="18">
        <f t="shared" ca="1" si="373"/>
        <v>2.5750827556851092</v>
      </c>
      <c r="AB685" s="18">
        <f t="shared" ca="1" si="373"/>
        <v>2.5000803453253493</v>
      </c>
      <c r="AC685" s="18">
        <f t="shared" ca="1" si="373"/>
        <v>2.4272624711896591</v>
      </c>
      <c r="AD685" s="18">
        <f t="shared" ca="1" si="373"/>
        <v>2.3565655060093778</v>
      </c>
      <c r="AE685" s="18">
        <f t="shared" ref="AE685:AN694" ca="1" si="374">IF(AE$24&gt;$J685,0,OFFSET($K$2,$I685,$J685-AE$24))</f>
        <v>2.2879276757372602</v>
      </c>
      <c r="AF685" s="18">
        <f t="shared" ca="1" si="374"/>
        <v>2.2212890055701555</v>
      </c>
      <c r="AG685" s="18">
        <f t="shared" ca="1" si="374"/>
        <v>2.1565912675438406</v>
      </c>
      <c r="AH685" s="18">
        <f t="shared" ca="1" si="374"/>
        <v>2.0937779296542138</v>
      </c>
      <c r="AI685" s="18">
        <f t="shared" ca="1" si="374"/>
        <v>2.0327941064604018</v>
      </c>
      <c r="AJ685" s="18">
        <f t="shared" ca="1" si="374"/>
        <v>1.973586511126604</v>
      </c>
      <c r="AK685" s="18">
        <f t="shared" ca="1" si="374"/>
        <v>1.9161034088607805</v>
      </c>
      <c r="AL685" s="18">
        <f t="shared" ca="1" si="374"/>
        <v>1.8602945717094954</v>
      </c>
      <c r="AM685" s="18">
        <f t="shared" ca="1" si="374"/>
        <v>1.8061112346694133</v>
      </c>
      <c r="AN685" s="18">
        <f t="shared" ca="1" si="374"/>
        <v>1.7535060530771003</v>
      </c>
      <c r="AO685" s="18">
        <f t="shared" ref="AO685:AX694" ca="1" si="375">IF(AO$24&gt;$J685,0,OFFSET($K$2,$I685,$J685-AO$24))</f>
        <v>1.7024330612399032</v>
      </c>
      <c r="AP685" s="18">
        <f t="shared" ca="1" si="375"/>
        <v>1.6528476322717507</v>
      </c>
      <c r="AQ685" s="18">
        <f t="shared" ca="1" si="375"/>
        <v>1.6047064390987871</v>
      </c>
      <c r="AR685" s="18">
        <f t="shared" ca="1" si="375"/>
        <v>1.5579674166007644</v>
      </c>
      <c r="AS685" s="18">
        <f t="shared" ca="1" si="375"/>
        <v>1.512589724855111</v>
      </c>
      <c r="AT685" s="18">
        <f t="shared" ca="1" si="375"/>
        <v>1.4685337134515639</v>
      </c>
      <c r="AU685" s="18">
        <f t="shared" ca="1" si="375"/>
        <v>1.4257608868461786</v>
      </c>
      <c r="AV685" s="18">
        <f t="shared" ca="1" si="375"/>
        <v>1.3842338707244455</v>
      </c>
      <c r="AW685" s="18">
        <f t="shared" ca="1" si="375"/>
        <v>1.3439163793441218</v>
      </c>
      <c r="AX685" s="18">
        <f t="shared" ca="1" si="375"/>
        <v>1.3047731838292445</v>
      </c>
      <c r="AY685" s="18">
        <f t="shared" ref="AY685:BH694" ca="1" si="376">IF(AY$24&gt;$J685,0,OFFSET($K$2,$I685,$J685-AY$24))</f>
        <v>1.2667700813876159</v>
      </c>
      <c r="AZ685" s="18">
        <f t="shared" ca="1" si="376"/>
        <v>1.22987386542487</v>
      </c>
      <c r="BA685" s="18">
        <f t="shared" ca="1" si="376"/>
        <v>1.1940522965289999</v>
      </c>
      <c r="BB685" s="18">
        <f t="shared" ca="1" si="376"/>
        <v>1.1592740742999998</v>
      </c>
      <c r="BC685" s="18">
        <f t="shared" ca="1" si="376"/>
        <v>1.1255088099999999</v>
      </c>
      <c r="BD685" s="18">
        <f t="shared" ca="1" si="376"/>
        <v>1.092727</v>
      </c>
      <c r="BE685" s="18">
        <f t="shared" ca="1" si="376"/>
        <v>1.0609</v>
      </c>
      <c r="BF685" s="18">
        <f t="shared" ca="1" si="376"/>
        <v>1.03</v>
      </c>
      <c r="BG685" s="18">
        <f t="shared" ca="1" si="376"/>
        <v>1</v>
      </c>
      <c r="BH685" s="18">
        <f t="shared" ca="1" si="376"/>
        <v>0</v>
      </c>
    </row>
    <row r="686" spans="8:60" x14ac:dyDescent="0.35">
      <c r="H686" s="2" t="str">
        <f t="shared" si="359"/>
        <v>PPA_3.0</v>
      </c>
      <c r="I686">
        <f t="shared" si="360"/>
        <v>13</v>
      </c>
      <c r="J686">
        <f t="shared" si="366"/>
        <v>49</v>
      </c>
      <c r="K686" s="18">
        <f t="shared" ca="1" si="372"/>
        <v>4.2562194356379477</v>
      </c>
      <c r="L686" s="18">
        <f t="shared" ca="1" si="372"/>
        <v>4.1322518792601439</v>
      </c>
      <c r="M686" s="18">
        <f t="shared" ca="1" si="372"/>
        <v>4.0118950284079071</v>
      </c>
      <c r="N686" s="18">
        <f t="shared" ca="1" si="372"/>
        <v>3.8950437169008802</v>
      </c>
      <c r="O686" s="18">
        <f t="shared" ca="1" si="372"/>
        <v>3.78159584165134</v>
      </c>
      <c r="P686" s="18">
        <f t="shared" ca="1" si="372"/>
        <v>3.6714522734479029</v>
      </c>
      <c r="Q686" s="18">
        <f t="shared" ca="1" si="372"/>
        <v>3.5645167703377703</v>
      </c>
      <c r="R686" s="18">
        <f t="shared" ca="1" si="372"/>
        <v>3.4606958935318159</v>
      </c>
      <c r="S686" s="18">
        <f t="shared" ca="1" si="372"/>
        <v>3.3598989257590444</v>
      </c>
      <c r="T686" s="18">
        <f t="shared" ca="1" si="372"/>
        <v>3.262037791999072</v>
      </c>
      <c r="U686" s="18">
        <f t="shared" ca="1" si="373"/>
        <v>3.1670269825233714</v>
      </c>
      <c r="V686" s="18">
        <f t="shared" ca="1" si="373"/>
        <v>3.0747834781780301</v>
      </c>
      <c r="W686" s="18">
        <f t="shared" ca="1" si="373"/>
        <v>2.9852266778427476</v>
      </c>
      <c r="X686" s="18">
        <f t="shared" ca="1" si="373"/>
        <v>2.898278328002668</v>
      </c>
      <c r="Y686" s="18">
        <f t="shared" ca="1" si="373"/>
        <v>2.8138624543715225</v>
      </c>
      <c r="Z686" s="18">
        <f t="shared" ca="1" si="373"/>
        <v>2.7319052955063321</v>
      </c>
      <c r="AA686" s="18">
        <f t="shared" ca="1" si="373"/>
        <v>2.6523352383556626</v>
      </c>
      <c r="AB686" s="18">
        <f t="shared" ca="1" si="373"/>
        <v>2.5750827556851092</v>
      </c>
      <c r="AC686" s="18">
        <f t="shared" ca="1" si="373"/>
        <v>2.5000803453253493</v>
      </c>
      <c r="AD686" s="18">
        <f t="shared" ca="1" si="373"/>
        <v>2.4272624711896591</v>
      </c>
      <c r="AE686" s="18">
        <f t="shared" ca="1" si="374"/>
        <v>2.3565655060093778</v>
      </c>
      <c r="AF686" s="18">
        <f t="shared" ca="1" si="374"/>
        <v>2.2879276757372602</v>
      </c>
      <c r="AG686" s="18">
        <f t="shared" ca="1" si="374"/>
        <v>2.2212890055701555</v>
      </c>
      <c r="AH686" s="18">
        <f t="shared" ca="1" si="374"/>
        <v>2.1565912675438406</v>
      </c>
      <c r="AI686" s="18">
        <f t="shared" ca="1" si="374"/>
        <v>2.0937779296542138</v>
      </c>
      <c r="AJ686" s="18">
        <f t="shared" ca="1" si="374"/>
        <v>2.0327941064604018</v>
      </c>
      <c r="AK686" s="18">
        <f t="shared" ca="1" si="374"/>
        <v>1.973586511126604</v>
      </c>
      <c r="AL686" s="18">
        <f t="shared" ca="1" si="374"/>
        <v>1.9161034088607805</v>
      </c>
      <c r="AM686" s="18">
        <f t="shared" ca="1" si="374"/>
        <v>1.8602945717094954</v>
      </c>
      <c r="AN686" s="18">
        <f t="shared" ca="1" si="374"/>
        <v>1.8061112346694133</v>
      </c>
      <c r="AO686" s="18">
        <f t="shared" ca="1" si="375"/>
        <v>1.7535060530771003</v>
      </c>
      <c r="AP686" s="18">
        <f t="shared" ca="1" si="375"/>
        <v>1.7024330612399032</v>
      </c>
      <c r="AQ686" s="18">
        <f t="shared" ca="1" si="375"/>
        <v>1.6528476322717507</v>
      </c>
      <c r="AR686" s="18">
        <f t="shared" ca="1" si="375"/>
        <v>1.6047064390987871</v>
      </c>
      <c r="AS686" s="18">
        <f t="shared" ca="1" si="375"/>
        <v>1.5579674166007644</v>
      </c>
      <c r="AT686" s="18">
        <f t="shared" ca="1" si="375"/>
        <v>1.512589724855111</v>
      </c>
      <c r="AU686" s="18">
        <f t="shared" ca="1" si="375"/>
        <v>1.4685337134515639</v>
      </c>
      <c r="AV686" s="18">
        <f t="shared" ca="1" si="375"/>
        <v>1.4257608868461786</v>
      </c>
      <c r="AW686" s="18">
        <f t="shared" ca="1" si="375"/>
        <v>1.3842338707244455</v>
      </c>
      <c r="AX686" s="18">
        <f t="shared" ca="1" si="375"/>
        <v>1.3439163793441218</v>
      </c>
      <c r="AY686" s="18">
        <f t="shared" ca="1" si="376"/>
        <v>1.3047731838292445</v>
      </c>
      <c r="AZ686" s="18">
        <f t="shared" ca="1" si="376"/>
        <v>1.2667700813876159</v>
      </c>
      <c r="BA686" s="18">
        <f t="shared" ca="1" si="376"/>
        <v>1.22987386542487</v>
      </c>
      <c r="BB686" s="18">
        <f t="shared" ca="1" si="376"/>
        <v>1.1940522965289999</v>
      </c>
      <c r="BC686" s="18">
        <f t="shared" ca="1" si="376"/>
        <v>1.1592740742999998</v>
      </c>
      <c r="BD686" s="18">
        <f t="shared" ca="1" si="376"/>
        <v>1.1255088099999999</v>
      </c>
      <c r="BE686" s="18">
        <f t="shared" ca="1" si="376"/>
        <v>1.092727</v>
      </c>
      <c r="BF686" s="18">
        <f t="shared" ca="1" si="376"/>
        <v>1.0609</v>
      </c>
      <c r="BG686" s="18">
        <f t="shared" ca="1" si="376"/>
        <v>1.03</v>
      </c>
      <c r="BH686" s="18">
        <f t="shared" ca="1" si="376"/>
        <v>1</v>
      </c>
    </row>
    <row r="687" spans="8:60" x14ac:dyDescent="0.35">
      <c r="H687" s="2" t="str">
        <f t="shared" si="359"/>
        <v>PPA_3.0</v>
      </c>
      <c r="I687">
        <f t="shared" si="360"/>
        <v>13</v>
      </c>
      <c r="J687">
        <f t="shared" si="366"/>
        <v>50</v>
      </c>
      <c r="K687" s="18">
        <f t="shared" ca="1" si="372"/>
        <v>4.3839060187070862</v>
      </c>
      <c r="L687" s="18">
        <f t="shared" ca="1" si="372"/>
        <v>4.2562194356379477</v>
      </c>
      <c r="M687" s="18">
        <f t="shared" ca="1" si="372"/>
        <v>4.1322518792601439</v>
      </c>
      <c r="N687" s="18">
        <f t="shared" ca="1" si="372"/>
        <v>4.0118950284079071</v>
      </c>
      <c r="O687" s="18">
        <f t="shared" ca="1" si="372"/>
        <v>3.8950437169008802</v>
      </c>
      <c r="P687" s="18">
        <f t="shared" ca="1" si="372"/>
        <v>3.78159584165134</v>
      </c>
      <c r="Q687" s="18">
        <f t="shared" ca="1" si="372"/>
        <v>3.6714522734479029</v>
      </c>
      <c r="R687" s="18">
        <f t="shared" ca="1" si="372"/>
        <v>3.5645167703377703</v>
      </c>
      <c r="S687" s="18">
        <f t="shared" ca="1" si="372"/>
        <v>3.4606958935318159</v>
      </c>
      <c r="T687" s="18">
        <f t="shared" ca="1" si="372"/>
        <v>3.3598989257590444</v>
      </c>
      <c r="U687" s="18">
        <f t="shared" ca="1" si="373"/>
        <v>3.262037791999072</v>
      </c>
      <c r="V687" s="18">
        <f t="shared" ca="1" si="373"/>
        <v>3.1670269825233714</v>
      </c>
      <c r="W687" s="18">
        <f t="shared" ca="1" si="373"/>
        <v>3.0747834781780301</v>
      </c>
      <c r="X687" s="18">
        <f t="shared" ca="1" si="373"/>
        <v>2.9852266778427476</v>
      </c>
      <c r="Y687" s="18">
        <f t="shared" ca="1" si="373"/>
        <v>2.898278328002668</v>
      </c>
      <c r="Z687" s="18">
        <f t="shared" ca="1" si="373"/>
        <v>2.8138624543715225</v>
      </c>
      <c r="AA687" s="18">
        <f t="shared" ca="1" si="373"/>
        <v>2.7319052955063321</v>
      </c>
      <c r="AB687" s="18">
        <f t="shared" ca="1" si="373"/>
        <v>2.6523352383556626</v>
      </c>
      <c r="AC687" s="18">
        <f t="shared" ca="1" si="373"/>
        <v>2.5750827556851092</v>
      </c>
      <c r="AD687" s="18">
        <f t="shared" ca="1" si="373"/>
        <v>2.5000803453253493</v>
      </c>
      <c r="AE687" s="18">
        <f t="shared" ca="1" si="374"/>
        <v>2.4272624711896591</v>
      </c>
      <c r="AF687" s="18">
        <f t="shared" ca="1" si="374"/>
        <v>2.3565655060093778</v>
      </c>
      <c r="AG687" s="18">
        <f t="shared" ca="1" si="374"/>
        <v>2.2879276757372602</v>
      </c>
      <c r="AH687" s="18">
        <f t="shared" ca="1" si="374"/>
        <v>2.2212890055701555</v>
      </c>
      <c r="AI687" s="18">
        <f t="shared" ca="1" si="374"/>
        <v>2.1565912675438406</v>
      </c>
      <c r="AJ687" s="18">
        <f t="shared" ca="1" si="374"/>
        <v>2.0937779296542138</v>
      </c>
      <c r="AK687" s="18">
        <f t="shared" ca="1" si="374"/>
        <v>2.0327941064604018</v>
      </c>
      <c r="AL687" s="18">
        <f t="shared" ca="1" si="374"/>
        <v>1.973586511126604</v>
      </c>
      <c r="AM687" s="18">
        <f t="shared" ca="1" si="374"/>
        <v>1.9161034088607805</v>
      </c>
      <c r="AN687" s="18">
        <f t="shared" ca="1" si="374"/>
        <v>1.8602945717094954</v>
      </c>
      <c r="AO687" s="18">
        <f t="shared" ca="1" si="375"/>
        <v>1.8061112346694133</v>
      </c>
      <c r="AP687" s="18">
        <f t="shared" ca="1" si="375"/>
        <v>1.7535060530771003</v>
      </c>
      <c r="AQ687" s="18">
        <f t="shared" ca="1" si="375"/>
        <v>1.7024330612399032</v>
      </c>
      <c r="AR687" s="18">
        <f t="shared" ca="1" si="375"/>
        <v>1.6528476322717507</v>
      </c>
      <c r="AS687" s="18">
        <f t="shared" ca="1" si="375"/>
        <v>1.6047064390987871</v>
      </c>
      <c r="AT687" s="18">
        <f t="shared" ca="1" si="375"/>
        <v>1.5579674166007644</v>
      </c>
      <c r="AU687" s="18">
        <f t="shared" ca="1" si="375"/>
        <v>1.512589724855111</v>
      </c>
      <c r="AV687" s="18">
        <f t="shared" ca="1" si="375"/>
        <v>1.4685337134515639</v>
      </c>
      <c r="AW687" s="18">
        <f t="shared" ca="1" si="375"/>
        <v>1.4257608868461786</v>
      </c>
      <c r="AX687" s="18">
        <f t="shared" ca="1" si="375"/>
        <v>1.3842338707244455</v>
      </c>
      <c r="AY687" s="18">
        <f t="shared" ca="1" si="376"/>
        <v>1.3439163793441218</v>
      </c>
      <c r="AZ687" s="18">
        <f t="shared" ca="1" si="376"/>
        <v>1.3047731838292445</v>
      </c>
      <c r="BA687" s="18">
        <f t="shared" ca="1" si="376"/>
        <v>1.2667700813876159</v>
      </c>
      <c r="BB687" s="18">
        <f t="shared" ca="1" si="376"/>
        <v>1.22987386542487</v>
      </c>
      <c r="BC687" s="18">
        <f t="shared" ca="1" si="376"/>
        <v>1.1940522965289999</v>
      </c>
      <c r="BD687" s="18">
        <f t="shared" ca="1" si="376"/>
        <v>1.1592740742999998</v>
      </c>
      <c r="BE687" s="18">
        <f t="shared" ca="1" si="376"/>
        <v>1.1255088099999999</v>
      </c>
      <c r="BF687" s="18">
        <f t="shared" ca="1" si="376"/>
        <v>1.092727</v>
      </c>
      <c r="BG687" s="18">
        <f t="shared" ca="1" si="376"/>
        <v>1.0609</v>
      </c>
      <c r="BH687" s="18">
        <f t="shared" ca="1" si="376"/>
        <v>1.03</v>
      </c>
    </row>
    <row r="688" spans="8:60" x14ac:dyDescent="0.35">
      <c r="H688" s="2" t="str">
        <f t="shared" si="359"/>
        <v>Inflation</v>
      </c>
      <c r="I688">
        <f t="shared" si="360"/>
        <v>14</v>
      </c>
      <c r="J688">
        <f t="shared" si="366"/>
        <v>0</v>
      </c>
      <c r="K688" s="18">
        <f t="shared" ca="1" si="372"/>
        <v>1</v>
      </c>
      <c r="L688" s="18">
        <f t="shared" ca="1" si="372"/>
        <v>0</v>
      </c>
      <c r="M688" s="18">
        <f t="shared" ca="1" si="372"/>
        <v>0</v>
      </c>
      <c r="N688" s="18">
        <f t="shared" ca="1" si="372"/>
        <v>0</v>
      </c>
      <c r="O688" s="18">
        <f t="shared" ca="1" si="372"/>
        <v>0</v>
      </c>
      <c r="P688" s="18">
        <f t="shared" ca="1" si="372"/>
        <v>0</v>
      </c>
      <c r="Q688" s="18">
        <f t="shared" ca="1" si="372"/>
        <v>0</v>
      </c>
      <c r="R688" s="18">
        <f t="shared" ca="1" si="372"/>
        <v>0</v>
      </c>
      <c r="S688" s="18">
        <f t="shared" ca="1" si="372"/>
        <v>0</v>
      </c>
      <c r="T688" s="18">
        <f t="shared" ca="1" si="372"/>
        <v>0</v>
      </c>
      <c r="U688" s="18">
        <f t="shared" ca="1" si="373"/>
        <v>0</v>
      </c>
      <c r="V688" s="18">
        <f t="shared" ca="1" si="373"/>
        <v>0</v>
      </c>
      <c r="W688" s="18">
        <f t="shared" ca="1" si="373"/>
        <v>0</v>
      </c>
      <c r="X688" s="18">
        <f t="shared" ca="1" si="373"/>
        <v>0</v>
      </c>
      <c r="Y688" s="18">
        <f t="shared" ca="1" si="373"/>
        <v>0</v>
      </c>
      <c r="Z688" s="18">
        <f t="shared" ca="1" si="373"/>
        <v>0</v>
      </c>
      <c r="AA688" s="18">
        <f t="shared" ca="1" si="373"/>
        <v>0</v>
      </c>
      <c r="AB688" s="18">
        <f t="shared" ca="1" si="373"/>
        <v>0</v>
      </c>
      <c r="AC688" s="18">
        <f t="shared" ca="1" si="373"/>
        <v>0</v>
      </c>
      <c r="AD688" s="18">
        <f t="shared" ca="1" si="373"/>
        <v>0</v>
      </c>
      <c r="AE688" s="18">
        <f t="shared" ca="1" si="374"/>
        <v>0</v>
      </c>
      <c r="AF688" s="18">
        <f t="shared" ca="1" si="374"/>
        <v>0</v>
      </c>
      <c r="AG688" s="18">
        <f t="shared" ca="1" si="374"/>
        <v>0</v>
      </c>
      <c r="AH688" s="18">
        <f t="shared" ca="1" si="374"/>
        <v>0</v>
      </c>
      <c r="AI688" s="18">
        <f t="shared" ca="1" si="374"/>
        <v>0</v>
      </c>
      <c r="AJ688" s="18">
        <f t="shared" ca="1" si="374"/>
        <v>0</v>
      </c>
      <c r="AK688" s="18">
        <f t="shared" ca="1" si="374"/>
        <v>0</v>
      </c>
      <c r="AL688" s="18">
        <f t="shared" ca="1" si="374"/>
        <v>0</v>
      </c>
      <c r="AM688" s="18">
        <f t="shared" ca="1" si="374"/>
        <v>0</v>
      </c>
      <c r="AN688" s="18">
        <f t="shared" ca="1" si="374"/>
        <v>0</v>
      </c>
      <c r="AO688" s="18">
        <f t="shared" ca="1" si="375"/>
        <v>0</v>
      </c>
      <c r="AP688" s="18">
        <f t="shared" ca="1" si="375"/>
        <v>0</v>
      </c>
      <c r="AQ688" s="18">
        <f t="shared" ca="1" si="375"/>
        <v>0</v>
      </c>
      <c r="AR688" s="18">
        <f t="shared" ca="1" si="375"/>
        <v>0</v>
      </c>
      <c r="AS688" s="18">
        <f t="shared" ca="1" si="375"/>
        <v>0</v>
      </c>
      <c r="AT688" s="18">
        <f t="shared" ca="1" si="375"/>
        <v>0</v>
      </c>
      <c r="AU688" s="18">
        <f t="shared" ca="1" si="375"/>
        <v>0</v>
      </c>
      <c r="AV688" s="18">
        <f t="shared" ca="1" si="375"/>
        <v>0</v>
      </c>
      <c r="AW688" s="18">
        <f t="shared" ca="1" si="375"/>
        <v>0</v>
      </c>
      <c r="AX688" s="18">
        <f t="shared" ca="1" si="375"/>
        <v>0</v>
      </c>
      <c r="AY688" s="18">
        <f t="shared" ca="1" si="376"/>
        <v>0</v>
      </c>
      <c r="AZ688" s="18">
        <f t="shared" ca="1" si="376"/>
        <v>0</v>
      </c>
      <c r="BA688" s="18">
        <f t="shared" ca="1" si="376"/>
        <v>0</v>
      </c>
      <c r="BB688" s="18">
        <f t="shared" ca="1" si="376"/>
        <v>0</v>
      </c>
      <c r="BC688" s="18">
        <f t="shared" ca="1" si="376"/>
        <v>0</v>
      </c>
      <c r="BD688" s="18">
        <f t="shared" ca="1" si="376"/>
        <v>0</v>
      </c>
      <c r="BE688" s="18">
        <f t="shared" ca="1" si="376"/>
        <v>0</v>
      </c>
      <c r="BF688" s="18">
        <f t="shared" ca="1" si="376"/>
        <v>0</v>
      </c>
      <c r="BG688" s="18">
        <f t="shared" ca="1" si="376"/>
        <v>0</v>
      </c>
      <c r="BH688" s="18">
        <f t="shared" ca="1" si="376"/>
        <v>0</v>
      </c>
    </row>
    <row r="689" spans="8:60" x14ac:dyDescent="0.35">
      <c r="H689" s="2" t="str">
        <f t="shared" si="359"/>
        <v>Inflation</v>
      </c>
      <c r="I689">
        <f t="shared" si="360"/>
        <v>14</v>
      </c>
      <c r="J689">
        <f t="shared" si="366"/>
        <v>1</v>
      </c>
      <c r="K689" s="18">
        <f t="shared" ca="1" si="372"/>
        <v>1.02</v>
      </c>
      <c r="L689" s="18">
        <f t="shared" ca="1" si="372"/>
        <v>1</v>
      </c>
      <c r="M689" s="18">
        <f t="shared" ca="1" si="372"/>
        <v>0</v>
      </c>
      <c r="N689" s="18">
        <f t="shared" ca="1" si="372"/>
        <v>0</v>
      </c>
      <c r="O689" s="18">
        <f t="shared" ca="1" si="372"/>
        <v>0</v>
      </c>
      <c r="P689" s="18">
        <f t="shared" ca="1" si="372"/>
        <v>0</v>
      </c>
      <c r="Q689" s="18">
        <f t="shared" ca="1" si="372"/>
        <v>0</v>
      </c>
      <c r="R689" s="18">
        <f t="shared" ca="1" si="372"/>
        <v>0</v>
      </c>
      <c r="S689" s="18">
        <f t="shared" ca="1" si="372"/>
        <v>0</v>
      </c>
      <c r="T689" s="18">
        <f t="shared" ca="1" si="372"/>
        <v>0</v>
      </c>
      <c r="U689" s="18">
        <f t="shared" ca="1" si="373"/>
        <v>0</v>
      </c>
      <c r="V689" s="18">
        <f t="shared" ca="1" si="373"/>
        <v>0</v>
      </c>
      <c r="W689" s="18">
        <f t="shared" ca="1" si="373"/>
        <v>0</v>
      </c>
      <c r="X689" s="18">
        <f t="shared" ca="1" si="373"/>
        <v>0</v>
      </c>
      <c r="Y689" s="18">
        <f t="shared" ca="1" si="373"/>
        <v>0</v>
      </c>
      <c r="Z689" s="18">
        <f t="shared" ca="1" si="373"/>
        <v>0</v>
      </c>
      <c r="AA689" s="18">
        <f t="shared" ca="1" si="373"/>
        <v>0</v>
      </c>
      <c r="AB689" s="18">
        <f t="shared" ca="1" si="373"/>
        <v>0</v>
      </c>
      <c r="AC689" s="18">
        <f t="shared" ca="1" si="373"/>
        <v>0</v>
      </c>
      <c r="AD689" s="18">
        <f t="shared" ca="1" si="373"/>
        <v>0</v>
      </c>
      <c r="AE689" s="18">
        <f t="shared" ca="1" si="374"/>
        <v>0</v>
      </c>
      <c r="AF689" s="18">
        <f t="shared" ca="1" si="374"/>
        <v>0</v>
      </c>
      <c r="AG689" s="18">
        <f t="shared" ca="1" si="374"/>
        <v>0</v>
      </c>
      <c r="AH689" s="18">
        <f t="shared" ca="1" si="374"/>
        <v>0</v>
      </c>
      <c r="AI689" s="18">
        <f t="shared" ca="1" si="374"/>
        <v>0</v>
      </c>
      <c r="AJ689" s="18">
        <f t="shared" ca="1" si="374"/>
        <v>0</v>
      </c>
      <c r="AK689" s="18">
        <f t="shared" ca="1" si="374"/>
        <v>0</v>
      </c>
      <c r="AL689" s="18">
        <f t="shared" ca="1" si="374"/>
        <v>0</v>
      </c>
      <c r="AM689" s="18">
        <f t="shared" ca="1" si="374"/>
        <v>0</v>
      </c>
      <c r="AN689" s="18">
        <f t="shared" ca="1" si="374"/>
        <v>0</v>
      </c>
      <c r="AO689" s="18">
        <f t="shared" ca="1" si="375"/>
        <v>0</v>
      </c>
      <c r="AP689" s="18">
        <f t="shared" ca="1" si="375"/>
        <v>0</v>
      </c>
      <c r="AQ689" s="18">
        <f t="shared" ca="1" si="375"/>
        <v>0</v>
      </c>
      <c r="AR689" s="18">
        <f t="shared" ca="1" si="375"/>
        <v>0</v>
      </c>
      <c r="AS689" s="18">
        <f t="shared" ca="1" si="375"/>
        <v>0</v>
      </c>
      <c r="AT689" s="18">
        <f t="shared" ca="1" si="375"/>
        <v>0</v>
      </c>
      <c r="AU689" s="18">
        <f t="shared" ca="1" si="375"/>
        <v>0</v>
      </c>
      <c r="AV689" s="18">
        <f t="shared" ca="1" si="375"/>
        <v>0</v>
      </c>
      <c r="AW689" s="18">
        <f t="shared" ca="1" si="375"/>
        <v>0</v>
      </c>
      <c r="AX689" s="18">
        <f t="shared" ca="1" si="375"/>
        <v>0</v>
      </c>
      <c r="AY689" s="18">
        <f t="shared" ca="1" si="376"/>
        <v>0</v>
      </c>
      <c r="AZ689" s="18">
        <f t="shared" ca="1" si="376"/>
        <v>0</v>
      </c>
      <c r="BA689" s="18">
        <f t="shared" ca="1" si="376"/>
        <v>0</v>
      </c>
      <c r="BB689" s="18">
        <f t="shared" ca="1" si="376"/>
        <v>0</v>
      </c>
      <c r="BC689" s="18">
        <f t="shared" ca="1" si="376"/>
        <v>0</v>
      </c>
      <c r="BD689" s="18">
        <f t="shared" ca="1" si="376"/>
        <v>0</v>
      </c>
      <c r="BE689" s="18">
        <f t="shared" ca="1" si="376"/>
        <v>0</v>
      </c>
      <c r="BF689" s="18">
        <f t="shared" ca="1" si="376"/>
        <v>0</v>
      </c>
      <c r="BG689" s="18">
        <f t="shared" ca="1" si="376"/>
        <v>0</v>
      </c>
      <c r="BH689" s="18">
        <f t="shared" ca="1" si="376"/>
        <v>0</v>
      </c>
    </row>
    <row r="690" spans="8:60" x14ac:dyDescent="0.35">
      <c r="H690" s="2" t="str">
        <f t="shared" si="359"/>
        <v>Inflation</v>
      </c>
      <c r="I690">
        <f t="shared" si="360"/>
        <v>14</v>
      </c>
      <c r="J690">
        <f t="shared" si="366"/>
        <v>2</v>
      </c>
      <c r="K690" s="18">
        <f t="shared" ca="1" si="372"/>
        <v>1.0404</v>
      </c>
      <c r="L690" s="18">
        <f t="shared" ca="1" si="372"/>
        <v>1.02</v>
      </c>
      <c r="M690" s="18">
        <f t="shared" ca="1" si="372"/>
        <v>1</v>
      </c>
      <c r="N690" s="18">
        <f t="shared" ca="1" si="372"/>
        <v>0</v>
      </c>
      <c r="O690" s="18">
        <f t="shared" ca="1" si="372"/>
        <v>0</v>
      </c>
      <c r="P690" s="18">
        <f t="shared" ca="1" si="372"/>
        <v>0</v>
      </c>
      <c r="Q690" s="18">
        <f t="shared" ca="1" si="372"/>
        <v>0</v>
      </c>
      <c r="R690" s="18">
        <f t="shared" ca="1" si="372"/>
        <v>0</v>
      </c>
      <c r="S690" s="18">
        <f t="shared" ca="1" si="372"/>
        <v>0</v>
      </c>
      <c r="T690" s="18">
        <f t="shared" ca="1" si="372"/>
        <v>0</v>
      </c>
      <c r="U690" s="18">
        <f t="shared" ca="1" si="373"/>
        <v>0</v>
      </c>
      <c r="V690" s="18">
        <f t="shared" ca="1" si="373"/>
        <v>0</v>
      </c>
      <c r="W690" s="18">
        <f t="shared" ca="1" si="373"/>
        <v>0</v>
      </c>
      <c r="X690" s="18">
        <f t="shared" ca="1" si="373"/>
        <v>0</v>
      </c>
      <c r="Y690" s="18">
        <f t="shared" ca="1" si="373"/>
        <v>0</v>
      </c>
      <c r="Z690" s="18">
        <f t="shared" ca="1" si="373"/>
        <v>0</v>
      </c>
      <c r="AA690" s="18">
        <f t="shared" ca="1" si="373"/>
        <v>0</v>
      </c>
      <c r="AB690" s="18">
        <f t="shared" ca="1" si="373"/>
        <v>0</v>
      </c>
      <c r="AC690" s="18">
        <f t="shared" ca="1" si="373"/>
        <v>0</v>
      </c>
      <c r="AD690" s="18">
        <f t="shared" ca="1" si="373"/>
        <v>0</v>
      </c>
      <c r="AE690" s="18">
        <f t="shared" ca="1" si="374"/>
        <v>0</v>
      </c>
      <c r="AF690" s="18">
        <f t="shared" ca="1" si="374"/>
        <v>0</v>
      </c>
      <c r="AG690" s="18">
        <f t="shared" ca="1" si="374"/>
        <v>0</v>
      </c>
      <c r="AH690" s="18">
        <f t="shared" ca="1" si="374"/>
        <v>0</v>
      </c>
      <c r="AI690" s="18">
        <f t="shared" ca="1" si="374"/>
        <v>0</v>
      </c>
      <c r="AJ690" s="18">
        <f t="shared" ca="1" si="374"/>
        <v>0</v>
      </c>
      <c r="AK690" s="18">
        <f t="shared" ca="1" si="374"/>
        <v>0</v>
      </c>
      <c r="AL690" s="18">
        <f t="shared" ca="1" si="374"/>
        <v>0</v>
      </c>
      <c r="AM690" s="18">
        <f t="shared" ca="1" si="374"/>
        <v>0</v>
      </c>
      <c r="AN690" s="18">
        <f t="shared" ca="1" si="374"/>
        <v>0</v>
      </c>
      <c r="AO690" s="18">
        <f t="shared" ca="1" si="375"/>
        <v>0</v>
      </c>
      <c r="AP690" s="18">
        <f t="shared" ca="1" si="375"/>
        <v>0</v>
      </c>
      <c r="AQ690" s="18">
        <f t="shared" ca="1" si="375"/>
        <v>0</v>
      </c>
      <c r="AR690" s="18">
        <f t="shared" ca="1" si="375"/>
        <v>0</v>
      </c>
      <c r="AS690" s="18">
        <f t="shared" ca="1" si="375"/>
        <v>0</v>
      </c>
      <c r="AT690" s="18">
        <f t="shared" ca="1" si="375"/>
        <v>0</v>
      </c>
      <c r="AU690" s="18">
        <f t="shared" ca="1" si="375"/>
        <v>0</v>
      </c>
      <c r="AV690" s="18">
        <f t="shared" ca="1" si="375"/>
        <v>0</v>
      </c>
      <c r="AW690" s="18">
        <f t="shared" ca="1" si="375"/>
        <v>0</v>
      </c>
      <c r="AX690" s="18">
        <f t="shared" ca="1" si="375"/>
        <v>0</v>
      </c>
      <c r="AY690" s="18">
        <f t="shared" ca="1" si="376"/>
        <v>0</v>
      </c>
      <c r="AZ690" s="18">
        <f t="shared" ca="1" si="376"/>
        <v>0</v>
      </c>
      <c r="BA690" s="18">
        <f t="shared" ca="1" si="376"/>
        <v>0</v>
      </c>
      <c r="BB690" s="18">
        <f t="shared" ca="1" si="376"/>
        <v>0</v>
      </c>
      <c r="BC690" s="18">
        <f t="shared" ca="1" si="376"/>
        <v>0</v>
      </c>
      <c r="BD690" s="18">
        <f t="shared" ca="1" si="376"/>
        <v>0</v>
      </c>
      <c r="BE690" s="18">
        <f t="shared" ca="1" si="376"/>
        <v>0</v>
      </c>
      <c r="BF690" s="18">
        <f t="shared" ca="1" si="376"/>
        <v>0</v>
      </c>
      <c r="BG690" s="18">
        <f t="shared" ca="1" si="376"/>
        <v>0</v>
      </c>
      <c r="BH690" s="18">
        <f t="shared" ca="1" si="376"/>
        <v>0</v>
      </c>
    </row>
    <row r="691" spans="8:60" x14ac:dyDescent="0.35">
      <c r="H691" s="2" t="str">
        <f t="shared" si="359"/>
        <v>Inflation</v>
      </c>
      <c r="I691">
        <f t="shared" si="360"/>
        <v>14</v>
      </c>
      <c r="J691">
        <f t="shared" si="366"/>
        <v>3</v>
      </c>
      <c r="K691" s="18">
        <f t="shared" ca="1" si="372"/>
        <v>1.0612079999999999</v>
      </c>
      <c r="L691" s="18">
        <f t="shared" ca="1" si="372"/>
        <v>1.0404</v>
      </c>
      <c r="M691" s="18">
        <f t="shared" ca="1" si="372"/>
        <v>1.02</v>
      </c>
      <c r="N691" s="18">
        <f t="shared" ca="1" si="372"/>
        <v>1</v>
      </c>
      <c r="O691" s="18">
        <f t="shared" ca="1" si="372"/>
        <v>0</v>
      </c>
      <c r="P691" s="18">
        <f t="shared" ca="1" si="372"/>
        <v>0</v>
      </c>
      <c r="Q691" s="18">
        <f t="shared" ca="1" si="372"/>
        <v>0</v>
      </c>
      <c r="R691" s="18">
        <f t="shared" ca="1" si="372"/>
        <v>0</v>
      </c>
      <c r="S691" s="18">
        <f t="shared" ca="1" si="372"/>
        <v>0</v>
      </c>
      <c r="T691" s="18">
        <f t="shared" ca="1" si="372"/>
        <v>0</v>
      </c>
      <c r="U691" s="18">
        <f t="shared" ca="1" si="373"/>
        <v>0</v>
      </c>
      <c r="V691" s="18">
        <f t="shared" ca="1" si="373"/>
        <v>0</v>
      </c>
      <c r="W691" s="18">
        <f t="shared" ca="1" si="373"/>
        <v>0</v>
      </c>
      <c r="X691" s="18">
        <f t="shared" ca="1" si="373"/>
        <v>0</v>
      </c>
      <c r="Y691" s="18">
        <f t="shared" ca="1" si="373"/>
        <v>0</v>
      </c>
      <c r="Z691" s="18">
        <f t="shared" ca="1" si="373"/>
        <v>0</v>
      </c>
      <c r="AA691" s="18">
        <f t="shared" ca="1" si="373"/>
        <v>0</v>
      </c>
      <c r="AB691" s="18">
        <f t="shared" ca="1" si="373"/>
        <v>0</v>
      </c>
      <c r="AC691" s="18">
        <f t="shared" ca="1" si="373"/>
        <v>0</v>
      </c>
      <c r="AD691" s="18">
        <f t="shared" ca="1" si="373"/>
        <v>0</v>
      </c>
      <c r="AE691" s="18">
        <f t="shared" ca="1" si="374"/>
        <v>0</v>
      </c>
      <c r="AF691" s="18">
        <f t="shared" ca="1" si="374"/>
        <v>0</v>
      </c>
      <c r="AG691" s="18">
        <f t="shared" ca="1" si="374"/>
        <v>0</v>
      </c>
      <c r="AH691" s="18">
        <f t="shared" ca="1" si="374"/>
        <v>0</v>
      </c>
      <c r="AI691" s="18">
        <f t="shared" ca="1" si="374"/>
        <v>0</v>
      </c>
      <c r="AJ691" s="18">
        <f t="shared" ca="1" si="374"/>
        <v>0</v>
      </c>
      <c r="AK691" s="18">
        <f t="shared" ca="1" si="374"/>
        <v>0</v>
      </c>
      <c r="AL691" s="18">
        <f t="shared" ca="1" si="374"/>
        <v>0</v>
      </c>
      <c r="AM691" s="18">
        <f t="shared" ca="1" si="374"/>
        <v>0</v>
      </c>
      <c r="AN691" s="18">
        <f t="shared" ca="1" si="374"/>
        <v>0</v>
      </c>
      <c r="AO691" s="18">
        <f t="shared" ca="1" si="375"/>
        <v>0</v>
      </c>
      <c r="AP691" s="18">
        <f t="shared" ca="1" si="375"/>
        <v>0</v>
      </c>
      <c r="AQ691" s="18">
        <f t="shared" ca="1" si="375"/>
        <v>0</v>
      </c>
      <c r="AR691" s="18">
        <f t="shared" ca="1" si="375"/>
        <v>0</v>
      </c>
      <c r="AS691" s="18">
        <f t="shared" ca="1" si="375"/>
        <v>0</v>
      </c>
      <c r="AT691" s="18">
        <f t="shared" ca="1" si="375"/>
        <v>0</v>
      </c>
      <c r="AU691" s="18">
        <f t="shared" ca="1" si="375"/>
        <v>0</v>
      </c>
      <c r="AV691" s="18">
        <f t="shared" ca="1" si="375"/>
        <v>0</v>
      </c>
      <c r="AW691" s="18">
        <f t="shared" ca="1" si="375"/>
        <v>0</v>
      </c>
      <c r="AX691" s="18">
        <f t="shared" ca="1" si="375"/>
        <v>0</v>
      </c>
      <c r="AY691" s="18">
        <f t="shared" ca="1" si="376"/>
        <v>0</v>
      </c>
      <c r="AZ691" s="18">
        <f t="shared" ca="1" si="376"/>
        <v>0</v>
      </c>
      <c r="BA691" s="18">
        <f t="shared" ca="1" si="376"/>
        <v>0</v>
      </c>
      <c r="BB691" s="18">
        <f t="shared" ca="1" si="376"/>
        <v>0</v>
      </c>
      <c r="BC691" s="18">
        <f t="shared" ca="1" si="376"/>
        <v>0</v>
      </c>
      <c r="BD691" s="18">
        <f t="shared" ca="1" si="376"/>
        <v>0</v>
      </c>
      <c r="BE691" s="18">
        <f t="shared" ca="1" si="376"/>
        <v>0</v>
      </c>
      <c r="BF691" s="18">
        <f t="shared" ca="1" si="376"/>
        <v>0</v>
      </c>
      <c r="BG691" s="18">
        <f t="shared" ca="1" si="376"/>
        <v>0</v>
      </c>
      <c r="BH691" s="18">
        <f t="shared" ca="1" si="376"/>
        <v>0</v>
      </c>
    </row>
    <row r="692" spans="8:60" x14ac:dyDescent="0.35">
      <c r="H692" s="2" t="str">
        <f t="shared" si="359"/>
        <v>Inflation</v>
      </c>
      <c r="I692">
        <f t="shared" si="360"/>
        <v>14</v>
      </c>
      <c r="J692">
        <f t="shared" si="366"/>
        <v>4</v>
      </c>
      <c r="K692" s="18">
        <f t="shared" ca="1" si="372"/>
        <v>1.08243216</v>
      </c>
      <c r="L692" s="18">
        <f t="shared" ca="1" si="372"/>
        <v>1.0612079999999999</v>
      </c>
      <c r="M692" s="18">
        <f t="shared" ca="1" si="372"/>
        <v>1.0404</v>
      </c>
      <c r="N692" s="18">
        <f t="shared" ca="1" si="372"/>
        <v>1.02</v>
      </c>
      <c r="O692" s="18">
        <f t="shared" ca="1" si="372"/>
        <v>1</v>
      </c>
      <c r="P692" s="18">
        <f t="shared" ca="1" si="372"/>
        <v>0</v>
      </c>
      <c r="Q692" s="18">
        <f t="shared" ca="1" si="372"/>
        <v>0</v>
      </c>
      <c r="R692" s="18">
        <f t="shared" ca="1" si="372"/>
        <v>0</v>
      </c>
      <c r="S692" s="18">
        <f t="shared" ca="1" si="372"/>
        <v>0</v>
      </c>
      <c r="T692" s="18">
        <f t="shared" ca="1" si="372"/>
        <v>0</v>
      </c>
      <c r="U692" s="18">
        <f t="shared" ca="1" si="373"/>
        <v>0</v>
      </c>
      <c r="V692" s="18">
        <f t="shared" ca="1" si="373"/>
        <v>0</v>
      </c>
      <c r="W692" s="18">
        <f t="shared" ca="1" si="373"/>
        <v>0</v>
      </c>
      <c r="X692" s="18">
        <f t="shared" ca="1" si="373"/>
        <v>0</v>
      </c>
      <c r="Y692" s="18">
        <f t="shared" ca="1" si="373"/>
        <v>0</v>
      </c>
      <c r="Z692" s="18">
        <f t="shared" ca="1" si="373"/>
        <v>0</v>
      </c>
      <c r="AA692" s="18">
        <f t="shared" ca="1" si="373"/>
        <v>0</v>
      </c>
      <c r="AB692" s="18">
        <f t="shared" ca="1" si="373"/>
        <v>0</v>
      </c>
      <c r="AC692" s="18">
        <f t="shared" ca="1" si="373"/>
        <v>0</v>
      </c>
      <c r="AD692" s="18">
        <f t="shared" ca="1" si="373"/>
        <v>0</v>
      </c>
      <c r="AE692" s="18">
        <f t="shared" ca="1" si="374"/>
        <v>0</v>
      </c>
      <c r="AF692" s="18">
        <f t="shared" ca="1" si="374"/>
        <v>0</v>
      </c>
      <c r="AG692" s="18">
        <f t="shared" ca="1" si="374"/>
        <v>0</v>
      </c>
      <c r="AH692" s="18">
        <f t="shared" ca="1" si="374"/>
        <v>0</v>
      </c>
      <c r="AI692" s="18">
        <f t="shared" ca="1" si="374"/>
        <v>0</v>
      </c>
      <c r="AJ692" s="18">
        <f t="shared" ca="1" si="374"/>
        <v>0</v>
      </c>
      <c r="AK692" s="18">
        <f t="shared" ca="1" si="374"/>
        <v>0</v>
      </c>
      <c r="AL692" s="18">
        <f t="shared" ca="1" si="374"/>
        <v>0</v>
      </c>
      <c r="AM692" s="18">
        <f t="shared" ca="1" si="374"/>
        <v>0</v>
      </c>
      <c r="AN692" s="18">
        <f t="shared" ca="1" si="374"/>
        <v>0</v>
      </c>
      <c r="AO692" s="18">
        <f t="shared" ca="1" si="375"/>
        <v>0</v>
      </c>
      <c r="AP692" s="18">
        <f t="shared" ca="1" si="375"/>
        <v>0</v>
      </c>
      <c r="AQ692" s="18">
        <f t="shared" ca="1" si="375"/>
        <v>0</v>
      </c>
      <c r="AR692" s="18">
        <f t="shared" ca="1" si="375"/>
        <v>0</v>
      </c>
      <c r="AS692" s="18">
        <f t="shared" ca="1" si="375"/>
        <v>0</v>
      </c>
      <c r="AT692" s="18">
        <f t="shared" ca="1" si="375"/>
        <v>0</v>
      </c>
      <c r="AU692" s="18">
        <f t="shared" ca="1" si="375"/>
        <v>0</v>
      </c>
      <c r="AV692" s="18">
        <f t="shared" ca="1" si="375"/>
        <v>0</v>
      </c>
      <c r="AW692" s="18">
        <f t="shared" ca="1" si="375"/>
        <v>0</v>
      </c>
      <c r="AX692" s="18">
        <f t="shared" ca="1" si="375"/>
        <v>0</v>
      </c>
      <c r="AY692" s="18">
        <f t="shared" ca="1" si="376"/>
        <v>0</v>
      </c>
      <c r="AZ692" s="18">
        <f t="shared" ca="1" si="376"/>
        <v>0</v>
      </c>
      <c r="BA692" s="18">
        <f t="shared" ca="1" si="376"/>
        <v>0</v>
      </c>
      <c r="BB692" s="18">
        <f t="shared" ca="1" si="376"/>
        <v>0</v>
      </c>
      <c r="BC692" s="18">
        <f t="shared" ca="1" si="376"/>
        <v>0</v>
      </c>
      <c r="BD692" s="18">
        <f t="shared" ca="1" si="376"/>
        <v>0</v>
      </c>
      <c r="BE692" s="18">
        <f t="shared" ca="1" si="376"/>
        <v>0</v>
      </c>
      <c r="BF692" s="18">
        <f t="shared" ca="1" si="376"/>
        <v>0</v>
      </c>
      <c r="BG692" s="18">
        <f t="shared" ca="1" si="376"/>
        <v>0</v>
      </c>
      <c r="BH692" s="18">
        <f t="shared" ca="1" si="376"/>
        <v>0</v>
      </c>
    </row>
    <row r="693" spans="8:60" x14ac:dyDescent="0.35">
      <c r="H693" s="2" t="str">
        <f t="shared" si="359"/>
        <v>Inflation</v>
      </c>
      <c r="I693">
        <f t="shared" si="360"/>
        <v>14</v>
      </c>
      <c r="J693">
        <f t="shared" si="366"/>
        <v>5</v>
      </c>
      <c r="K693" s="18">
        <f t="shared" ca="1" si="372"/>
        <v>1.1040808032</v>
      </c>
      <c r="L693" s="18">
        <f t="shared" ca="1" si="372"/>
        <v>1.08243216</v>
      </c>
      <c r="M693" s="18">
        <f t="shared" ca="1" si="372"/>
        <v>1.0612079999999999</v>
      </c>
      <c r="N693" s="18">
        <f t="shared" ca="1" si="372"/>
        <v>1.0404</v>
      </c>
      <c r="O693" s="18">
        <f t="shared" ca="1" si="372"/>
        <v>1.02</v>
      </c>
      <c r="P693" s="18">
        <f t="shared" ca="1" si="372"/>
        <v>1</v>
      </c>
      <c r="Q693" s="18">
        <f t="shared" ca="1" si="372"/>
        <v>0</v>
      </c>
      <c r="R693" s="18">
        <f t="shared" ca="1" si="372"/>
        <v>0</v>
      </c>
      <c r="S693" s="18">
        <f t="shared" ca="1" si="372"/>
        <v>0</v>
      </c>
      <c r="T693" s="18">
        <f t="shared" ca="1" si="372"/>
        <v>0</v>
      </c>
      <c r="U693" s="18">
        <f t="shared" ca="1" si="373"/>
        <v>0</v>
      </c>
      <c r="V693" s="18">
        <f t="shared" ca="1" si="373"/>
        <v>0</v>
      </c>
      <c r="W693" s="18">
        <f t="shared" ca="1" si="373"/>
        <v>0</v>
      </c>
      <c r="X693" s="18">
        <f t="shared" ca="1" si="373"/>
        <v>0</v>
      </c>
      <c r="Y693" s="18">
        <f t="shared" ca="1" si="373"/>
        <v>0</v>
      </c>
      <c r="Z693" s="18">
        <f t="shared" ca="1" si="373"/>
        <v>0</v>
      </c>
      <c r="AA693" s="18">
        <f t="shared" ca="1" si="373"/>
        <v>0</v>
      </c>
      <c r="AB693" s="18">
        <f t="shared" ca="1" si="373"/>
        <v>0</v>
      </c>
      <c r="AC693" s="18">
        <f t="shared" ca="1" si="373"/>
        <v>0</v>
      </c>
      <c r="AD693" s="18">
        <f t="shared" ca="1" si="373"/>
        <v>0</v>
      </c>
      <c r="AE693" s="18">
        <f t="shared" ca="1" si="374"/>
        <v>0</v>
      </c>
      <c r="AF693" s="18">
        <f t="shared" ca="1" si="374"/>
        <v>0</v>
      </c>
      <c r="AG693" s="18">
        <f t="shared" ca="1" si="374"/>
        <v>0</v>
      </c>
      <c r="AH693" s="18">
        <f t="shared" ca="1" si="374"/>
        <v>0</v>
      </c>
      <c r="AI693" s="18">
        <f t="shared" ca="1" si="374"/>
        <v>0</v>
      </c>
      <c r="AJ693" s="18">
        <f t="shared" ca="1" si="374"/>
        <v>0</v>
      </c>
      <c r="AK693" s="18">
        <f t="shared" ca="1" si="374"/>
        <v>0</v>
      </c>
      <c r="AL693" s="18">
        <f t="shared" ca="1" si="374"/>
        <v>0</v>
      </c>
      <c r="AM693" s="18">
        <f t="shared" ca="1" si="374"/>
        <v>0</v>
      </c>
      <c r="AN693" s="18">
        <f t="shared" ca="1" si="374"/>
        <v>0</v>
      </c>
      <c r="AO693" s="18">
        <f t="shared" ca="1" si="375"/>
        <v>0</v>
      </c>
      <c r="AP693" s="18">
        <f t="shared" ca="1" si="375"/>
        <v>0</v>
      </c>
      <c r="AQ693" s="18">
        <f t="shared" ca="1" si="375"/>
        <v>0</v>
      </c>
      <c r="AR693" s="18">
        <f t="shared" ca="1" si="375"/>
        <v>0</v>
      </c>
      <c r="AS693" s="18">
        <f t="shared" ca="1" si="375"/>
        <v>0</v>
      </c>
      <c r="AT693" s="18">
        <f t="shared" ca="1" si="375"/>
        <v>0</v>
      </c>
      <c r="AU693" s="18">
        <f t="shared" ca="1" si="375"/>
        <v>0</v>
      </c>
      <c r="AV693" s="18">
        <f t="shared" ca="1" si="375"/>
        <v>0</v>
      </c>
      <c r="AW693" s="18">
        <f t="shared" ca="1" si="375"/>
        <v>0</v>
      </c>
      <c r="AX693" s="18">
        <f t="shared" ca="1" si="375"/>
        <v>0</v>
      </c>
      <c r="AY693" s="18">
        <f t="shared" ca="1" si="376"/>
        <v>0</v>
      </c>
      <c r="AZ693" s="18">
        <f t="shared" ca="1" si="376"/>
        <v>0</v>
      </c>
      <c r="BA693" s="18">
        <f t="shared" ca="1" si="376"/>
        <v>0</v>
      </c>
      <c r="BB693" s="18">
        <f t="shared" ca="1" si="376"/>
        <v>0</v>
      </c>
      <c r="BC693" s="18">
        <f t="shared" ca="1" si="376"/>
        <v>0</v>
      </c>
      <c r="BD693" s="18">
        <f t="shared" ca="1" si="376"/>
        <v>0</v>
      </c>
      <c r="BE693" s="18">
        <f t="shared" ca="1" si="376"/>
        <v>0</v>
      </c>
      <c r="BF693" s="18">
        <f t="shared" ca="1" si="376"/>
        <v>0</v>
      </c>
      <c r="BG693" s="18">
        <f t="shared" ca="1" si="376"/>
        <v>0</v>
      </c>
      <c r="BH693" s="18">
        <f t="shared" ca="1" si="376"/>
        <v>0</v>
      </c>
    </row>
    <row r="694" spans="8:60" x14ac:dyDescent="0.35">
      <c r="H694" s="2" t="str">
        <f t="shared" si="359"/>
        <v>Inflation</v>
      </c>
      <c r="I694">
        <f t="shared" si="360"/>
        <v>14</v>
      </c>
      <c r="J694">
        <f t="shared" si="366"/>
        <v>6</v>
      </c>
      <c r="K694" s="18">
        <f t="shared" ca="1" si="372"/>
        <v>1.1261624192640001</v>
      </c>
      <c r="L694" s="18">
        <f t="shared" ca="1" si="372"/>
        <v>1.1040808032</v>
      </c>
      <c r="M694" s="18">
        <f t="shared" ca="1" si="372"/>
        <v>1.08243216</v>
      </c>
      <c r="N694" s="18">
        <f t="shared" ca="1" si="372"/>
        <v>1.0612079999999999</v>
      </c>
      <c r="O694" s="18">
        <f t="shared" ca="1" si="372"/>
        <v>1.0404</v>
      </c>
      <c r="P694" s="18">
        <f t="shared" ca="1" si="372"/>
        <v>1.02</v>
      </c>
      <c r="Q694" s="18">
        <f t="shared" ca="1" si="372"/>
        <v>1</v>
      </c>
      <c r="R694" s="18">
        <f t="shared" ca="1" si="372"/>
        <v>0</v>
      </c>
      <c r="S694" s="18">
        <f t="shared" ca="1" si="372"/>
        <v>0</v>
      </c>
      <c r="T694" s="18">
        <f t="shared" ca="1" si="372"/>
        <v>0</v>
      </c>
      <c r="U694" s="18">
        <f t="shared" ca="1" si="373"/>
        <v>0</v>
      </c>
      <c r="V694" s="18">
        <f t="shared" ca="1" si="373"/>
        <v>0</v>
      </c>
      <c r="W694" s="18">
        <f t="shared" ca="1" si="373"/>
        <v>0</v>
      </c>
      <c r="X694" s="18">
        <f t="shared" ca="1" si="373"/>
        <v>0</v>
      </c>
      <c r="Y694" s="18">
        <f t="shared" ca="1" si="373"/>
        <v>0</v>
      </c>
      <c r="Z694" s="18">
        <f t="shared" ca="1" si="373"/>
        <v>0</v>
      </c>
      <c r="AA694" s="18">
        <f t="shared" ca="1" si="373"/>
        <v>0</v>
      </c>
      <c r="AB694" s="18">
        <f t="shared" ca="1" si="373"/>
        <v>0</v>
      </c>
      <c r="AC694" s="18">
        <f t="shared" ca="1" si="373"/>
        <v>0</v>
      </c>
      <c r="AD694" s="18">
        <f t="shared" ca="1" si="373"/>
        <v>0</v>
      </c>
      <c r="AE694" s="18">
        <f t="shared" ca="1" si="374"/>
        <v>0</v>
      </c>
      <c r="AF694" s="18">
        <f t="shared" ca="1" si="374"/>
        <v>0</v>
      </c>
      <c r="AG694" s="18">
        <f t="shared" ca="1" si="374"/>
        <v>0</v>
      </c>
      <c r="AH694" s="18">
        <f t="shared" ca="1" si="374"/>
        <v>0</v>
      </c>
      <c r="AI694" s="18">
        <f t="shared" ca="1" si="374"/>
        <v>0</v>
      </c>
      <c r="AJ694" s="18">
        <f t="shared" ca="1" si="374"/>
        <v>0</v>
      </c>
      <c r="AK694" s="18">
        <f t="shared" ca="1" si="374"/>
        <v>0</v>
      </c>
      <c r="AL694" s="18">
        <f t="shared" ca="1" si="374"/>
        <v>0</v>
      </c>
      <c r="AM694" s="18">
        <f t="shared" ca="1" si="374"/>
        <v>0</v>
      </c>
      <c r="AN694" s="18">
        <f t="shared" ca="1" si="374"/>
        <v>0</v>
      </c>
      <c r="AO694" s="18">
        <f t="shared" ca="1" si="375"/>
        <v>0</v>
      </c>
      <c r="AP694" s="18">
        <f t="shared" ca="1" si="375"/>
        <v>0</v>
      </c>
      <c r="AQ694" s="18">
        <f t="shared" ca="1" si="375"/>
        <v>0</v>
      </c>
      <c r="AR694" s="18">
        <f t="shared" ca="1" si="375"/>
        <v>0</v>
      </c>
      <c r="AS694" s="18">
        <f t="shared" ca="1" si="375"/>
        <v>0</v>
      </c>
      <c r="AT694" s="18">
        <f t="shared" ca="1" si="375"/>
        <v>0</v>
      </c>
      <c r="AU694" s="18">
        <f t="shared" ca="1" si="375"/>
        <v>0</v>
      </c>
      <c r="AV694" s="18">
        <f t="shared" ca="1" si="375"/>
        <v>0</v>
      </c>
      <c r="AW694" s="18">
        <f t="shared" ca="1" si="375"/>
        <v>0</v>
      </c>
      <c r="AX694" s="18">
        <f t="shared" ca="1" si="375"/>
        <v>0</v>
      </c>
      <c r="AY694" s="18">
        <f t="shared" ca="1" si="376"/>
        <v>0</v>
      </c>
      <c r="AZ694" s="18">
        <f t="shared" ca="1" si="376"/>
        <v>0</v>
      </c>
      <c r="BA694" s="18">
        <f t="shared" ca="1" si="376"/>
        <v>0</v>
      </c>
      <c r="BB694" s="18">
        <f t="shared" ca="1" si="376"/>
        <v>0</v>
      </c>
      <c r="BC694" s="18">
        <f t="shared" ca="1" si="376"/>
        <v>0</v>
      </c>
      <c r="BD694" s="18">
        <f t="shared" ca="1" si="376"/>
        <v>0</v>
      </c>
      <c r="BE694" s="18">
        <f t="shared" ca="1" si="376"/>
        <v>0</v>
      </c>
      <c r="BF694" s="18">
        <f t="shared" ca="1" si="376"/>
        <v>0</v>
      </c>
      <c r="BG694" s="18">
        <f t="shared" ca="1" si="376"/>
        <v>0</v>
      </c>
      <c r="BH694" s="18">
        <f t="shared" ca="1" si="376"/>
        <v>0</v>
      </c>
    </row>
    <row r="695" spans="8:60" x14ac:dyDescent="0.35">
      <c r="H695" s="2" t="str">
        <f t="shared" si="359"/>
        <v>Inflation</v>
      </c>
      <c r="I695">
        <f t="shared" si="360"/>
        <v>14</v>
      </c>
      <c r="J695">
        <f t="shared" si="366"/>
        <v>7</v>
      </c>
      <c r="K695" s="18">
        <f t="shared" ref="K695:T704" ca="1" si="377">IF(K$24&gt;$J695,0,OFFSET($K$2,$I695,$J695-K$24))</f>
        <v>1.1486856676492798</v>
      </c>
      <c r="L695" s="18">
        <f t="shared" ca="1" si="377"/>
        <v>1.1261624192640001</v>
      </c>
      <c r="M695" s="18">
        <f t="shared" ca="1" si="377"/>
        <v>1.1040808032</v>
      </c>
      <c r="N695" s="18">
        <f t="shared" ca="1" si="377"/>
        <v>1.08243216</v>
      </c>
      <c r="O695" s="18">
        <f t="shared" ca="1" si="377"/>
        <v>1.0612079999999999</v>
      </c>
      <c r="P695" s="18">
        <f t="shared" ca="1" si="377"/>
        <v>1.0404</v>
      </c>
      <c r="Q695" s="18">
        <f t="shared" ca="1" si="377"/>
        <v>1.02</v>
      </c>
      <c r="R695" s="18">
        <f t="shared" ca="1" si="377"/>
        <v>1</v>
      </c>
      <c r="S695" s="18">
        <f t="shared" ca="1" si="377"/>
        <v>0</v>
      </c>
      <c r="T695" s="18">
        <f t="shared" ca="1" si="377"/>
        <v>0</v>
      </c>
      <c r="U695" s="18">
        <f t="shared" ref="U695:AD704" ca="1" si="378">IF(U$24&gt;$J695,0,OFFSET($K$2,$I695,$J695-U$24))</f>
        <v>0</v>
      </c>
      <c r="V695" s="18">
        <f t="shared" ca="1" si="378"/>
        <v>0</v>
      </c>
      <c r="W695" s="18">
        <f t="shared" ca="1" si="378"/>
        <v>0</v>
      </c>
      <c r="X695" s="18">
        <f t="shared" ca="1" si="378"/>
        <v>0</v>
      </c>
      <c r="Y695" s="18">
        <f t="shared" ca="1" si="378"/>
        <v>0</v>
      </c>
      <c r="Z695" s="18">
        <f t="shared" ca="1" si="378"/>
        <v>0</v>
      </c>
      <c r="AA695" s="18">
        <f t="shared" ca="1" si="378"/>
        <v>0</v>
      </c>
      <c r="AB695" s="18">
        <f t="shared" ca="1" si="378"/>
        <v>0</v>
      </c>
      <c r="AC695" s="18">
        <f t="shared" ca="1" si="378"/>
        <v>0</v>
      </c>
      <c r="AD695" s="18">
        <f t="shared" ca="1" si="378"/>
        <v>0</v>
      </c>
      <c r="AE695" s="18">
        <f t="shared" ref="AE695:AN704" ca="1" si="379">IF(AE$24&gt;$J695,0,OFFSET($K$2,$I695,$J695-AE$24))</f>
        <v>0</v>
      </c>
      <c r="AF695" s="18">
        <f t="shared" ca="1" si="379"/>
        <v>0</v>
      </c>
      <c r="AG695" s="18">
        <f t="shared" ca="1" si="379"/>
        <v>0</v>
      </c>
      <c r="AH695" s="18">
        <f t="shared" ca="1" si="379"/>
        <v>0</v>
      </c>
      <c r="AI695" s="18">
        <f t="shared" ca="1" si="379"/>
        <v>0</v>
      </c>
      <c r="AJ695" s="18">
        <f t="shared" ca="1" si="379"/>
        <v>0</v>
      </c>
      <c r="AK695" s="18">
        <f t="shared" ca="1" si="379"/>
        <v>0</v>
      </c>
      <c r="AL695" s="18">
        <f t="shared" ca="1" si="379"/>
        <v>0</v>
      </c>
      <c r="AM695" s="18">
        <f t="shared" ca="1" si="379"/>
        <v>0</v>
      </c>
      <c r="AN695" s="18">
        <f t="shared" ca="1" si="379"/>
        <v>0</v>
      </c>
      <c r="AO695" s="18">
        <f t="shared" ref="AO695:AX704" ca="1" si="380">IF(AO$24&gt;$J695,0,OFFSET($K$2,$I695,$J695-AO$24))</f>
        <v>0</v>
      </c>
      <c r="AP695" s="18">
        <f t="shared" ca="1" si="380"/>
        <v>0</v>
      </c>
      <c r="AQ695" s="18">
        <f t="shared" ca="1" si="380"/>
        <v>0</v>
      </c>
      <c r="AR695" s="18">
        <f t="shared" ca="1" si="380"/>
        <v>0</v>
      </c>
      <c r="AS695" s="18">
        <f t="shared" ca="1" si="380"/>
        <v>0</v>
      </c>
      <c r="AT695" s="18">
        <f t="shared" ca="1" si="380"/>
        <v>0</v>
      </c>
      <c r="AU695" s="18">
        <f t="shared" ca="1" si="380"/>
        <v>0</v>
      </c>
      <c r="AV695" s="18">
        <f t="shared" ca="1" si="380"/>
        <v>0</v>
      </c>
      <c r="AW695" s="18">
        <f t="shared" ca="1" si="380"/>
        <v>0</v>
      </c>
      <c r="AX695" s="18">
        <f t="shared" ca="1" si="380"/>
        <v>0</v>
      </c>
      <c r="AY695" s="18">
        <f t="shared" ref="AY695:BH704" ca="1" si="381">IF(AY$24&gt;$J695,0,OFFSET($K$2,$I695,$J695-AY$24))</f>
        <v>0</v>
      </c>
      <c r="AZ695" s="18">
        <f t="shared" ca="1" si="381"/>
        <v>0</v>
      </c>
      <c r="BA695" s="18">
        <f t="shared" ca="1" si="381"/>
        <v>0</v>
      </c>
      <c r="BB695" s="18">
        <f t="shared" ca="1" si="381"/>
        <v>0</v>
      </c>
      <c r="BC695" s="18">
        <f t="shared" ca="1" si="381"/>
        <v>0</v>
      </c>
      <c r="BD695" s="18">
        <f t="shared" ca="1" si="381"/>
        <v>0</v>
      </c>
      <c r="BE695" s="18">
        <f t="shared" ca="1" si="381"/>
        <v>0</v>
      </c>
      <c r="BF695" s="18">
        <f t="shared" ca="1" si="381"/>
        <v>0</v>
      </c>
      <c r="BG695" s="18">
        <f t="shared" ca="1" si="381"/>
        <v>0</v>
      </c>
      <c r="BH695" s="18">
        <f t="shared" ca="1" si="381"/>
        <v>0</v>
      </c>
    </row>
    <row r="696" spans="8:60" x14ac:dyDescent="0.35">
      <c r="H696" s="2" t="str">
        <f t="shared" si="359"/>
        <v>Inflation</v>
      </c>
      <c r="I696">
        <f t="shared" si="360"/>
        <v>14</v>
      </c>
      <c r="J696">
        <f t="shared" si="366"/>
        <v>8</v>
      </c>
      <c r="K696" s="18">
        <f t="shared" ca="1" si="377"/>
        <v>1.1716593810022655</v>
      </c>
      <c r="L696" s="18">
        <f t="shared" ca="1" si="377"/>
        <v>1.1486856676492798</v>
      </c>
      <c r="M696" s="18">
        <f t="shared" ca="1" si="377"/>
        <v>1.1261624192640001</v>
      </c>
      <c r="N696" s="18">
        <f t="shared" ca="1" si="377"/>
        <v>1.1040808032</v>
      </c>
      <c r="O696" s="18">
        <f t="shared" ca="1" si="377"/>
        <v>1.08243216</v>
      </c>
      <c r="P696" s="18">
        <f t="shared" ca="1" si="377"/>
        <v>1.0612079999999999</v>
      </c>
      <c r="Q696" s="18">
        <f t="shared" ca="1" si="377"/>
        <v>1.0404</v>
      </c>
      <c r="R696" s="18">
        <f t="shared" ca="1" si="377"/>
        <v>1.02</v>
      </c>
      <c r="S696" s="18">
        <f t="shared" ca="1" si="377"/>
        <v>1</v>
      </c>
      <c r="T696" s="18">
        <f t="shared" ca="1" si="377"/>
        <v>0</v>
      </c>
      <c r="U696" s="18">
        <f t="shared" ca="1" si="378"/>
        <v>0</v>
      </c>
      <c r="V696" s="18">
        <f t="shared" ca="1" si="378"/>
        <v>0</v>
      </c>
      <c r="W696" s="18">
        <f t="shared" ca="1" si="378"/>
        <v>0</v>
      </c>
      <c r="X696" s="18">
        <f t="shared" ca="1" si="378"/>
        <v>0</v>
      </c>
      <c r="Y696" s="18">
        <f t="shared" ca="1" si="378"/>
        <v>0</v>
      </c>
      <c r="Z696" s="18">
        <f t="shared" ca="1" si="378"/>
        <v>0</v>
      </c>
      <c r="AA696" s="18">
        <f t="shared" ca="1" si="378"/>
        <v>0</v>
      </c>
      <c r="AB696" s="18">
        <f t="shared" ca="1" si="378"/>
        <v>0</v>
      </c>
      <c r="AC696" s="18">
        <f t="shared" ca="1" si="378"/>
        <v>0</v>
      </c>
      <c r="AD696" s="18">
        <f t="shared" ca="1" si="378"/>
        <v>0</v>
      </c>
      <c r="AE696" s="18">
        <f t="shared" ca="1" si="379"/>
        <v>0</v>
      </c>
      <c r="AF696" s="18">
        <f t="shared" ca="1" si="379"/>
        <v>0</v>
      </c>
      <c r="AG696" s="18">
        <f t="shared" ca="1" si="379"/>
        <v>0</v>
      </c>
      <c r="AH696" s="18">
        <f t="shared" ca="1" si="379"/>
        <v>0</v>
      </c>
      <c r="AI696" s="18">
        <f t="shared" ca="1" si="379"/>
        <v>0</v>
      </c>
      <c r="AJ696" s="18">
        <f t="shared" ca="1" si="379"/>
        <v>0</v>
      </c>
      <c r="AK696" s="18">
        <f t="shared" ca="1" si="379"/>
        <v>0</v>
      </c>
      <c r="AL696" s="18">
        <f t="shared" ca="1" si="379"/>
        <v>0</v>
      </c>
      <c r="AM696" s="18">
        <f t="shared" ca="1" si="379"/>
        <v>0</v>
      </c>
      <c r="AN696" s="18">
        <f t="shared" ca="1" si="379"/>
        <v>0</v>
      </c>
      <c r="AO696" s="18">
        <f t="shared" ca="1" si="380"/>
        <v>0</v>
      </c>
      <c r="AP696" s="18">
        <f t="shared" ca="1" si="380"/>
        <v>0</v>
      </c>
      <c r="AQ696" s="18">
        <f t="shared" ca="1" si="380"/>
        <v>0</v>
      </c>
      <c r="AR696" s="18">
        <f t="shared" ca="1" si="380"/>
        <v>0</v>
      </c>
      <c r="AS696" s="18">
        <f t="shared" ca="1" si="380"/>
        <v>0</v>
      </c>
      <c r="AT696" s="18">
        <f t="shared" ca="1" si="380"/>
        <v>0</v>
      </c>
      <c r="AU696" s="18">
        <f t="shared" ca="1" si="380"/>
        <v>0</v>
      </c>
      <c r="AV696" s="18">
        <f t="shared" ca="1" si="380"/>
        <v>0</v>
      </c>
      <c r="AW696" s="18">
        <f t="shared" ca="1" si="380"/>
        <v>0</v>
      </c>
      <c r="AX696" s="18">
        <f t="shared" ca="1" si="380"/>
        <v>0</v>
      </c>
      <c r="AY696" s="18">
        <f t="shared" ca="1" si="381"/>
        <v>0</v>
      </c>
      <c r="AZ696" s="18">
        <f t="shared" ca="1" si="381"/>
        <v>0</v>
      </c>
      <c r="BA696" s="18">
        <f t="shared" ca="1" si="381"/>
        <v>0</v>
      </c>
      <c r="BB696" s="18">
        <f t="shared" ca="1" si="381"/>
        <v>0</v>
      </c>
      <c r="BC696" s="18">
        <f t="shared" ca="1" si="381"/>
        <v>0</v>
      </c>
      <c r="BD696" s="18">
        <f t="shared" ca="1" si="381"/>
        <v>0</v>
      </c>
      <c r="BE696" s="18">
        <f t="shared" ca="1" si="381"/>
        <v>0</v>
      </c>
      <c r="BF696" s="18">
        <f t="shared" ca="1" si="381"/>
        <v>0</v>
      </c>
      <c r="BG696" s="18">
        <f t="shared" ca="1" si="381"/>
        <v>0</v>
      </c>
      <c r="BH696" s="18">
        <f t="shared" ca="1" si="381"/>
        <v>0</v>
      </c>
    </row>
    <row r="697" spans="8:60" x14ac:dyDescent="0.35">
      <c r="H697" s="2" t="str">
        <f t="shared" si="359"/>
        <v>Inflation</v>
      </c>
      <c r="I697">
        <f t="shared" si="360"/>
        <v>14</v>
      </c>
      <c r="J697">
        <f t="shared" si="366"/>
        <v>9</v>
      </c>
      <c r="K697" s="18">
        <f t="shared" ca="1" si="377"/>
        <v>1.1950925686223108</v>
      </c>
      <c r="L697" s="18">
        <f t="shared" ca="1" si="377"/>
        <v>1.1716593810022655</v>
      </c>
      <c r="M697" s="18">
        <f t="shared" ca="1" si="377"/>
        <v>1.1486856676492798</v>
      </c>
      <c r="N697" s="18">
        <f t="shared" ca="1" si="377"/>
        <v>1.1261624192640001</v>
      </c>
      <c r="O697" s="18">
        <f t="shared" ca="1" si="377"/>
        <v>1.1040808032</v>
      </c>
      <c r="P697" s="18">
        <f t="shared" ca="1" si="377"/>
        <v>1.08243216</v>
      </c>
      <c r="Q697" s="18">
        <f t="shared" ca="1" si="377"/>
        <v>1.0612079999999999</v>
      </c>
      <c r="R697" s="18">
        <f t="shared" ca="1" si="377"/>
        <v>1.0404</v>
      </c>
      <c r="S697" s="18">
        <f t="shared" ca="1" si="377"/>
        <v>1.02</v>
      </c>
      <c r="T697" s="18">
        <f t="shared" ca="1" si="377"/>
        <v>1</v>
      </c>
      <c r="U697" s="18">
        <f t="shared" ca="1" si="378"/>
        <v>0</v>
      </c>
      <c r="V697" s="18">
        <f t="shared" ca="1" si="378"/>
        <v>0</v>
      </c>
      <c r="W697" s="18">
        <f t="shared" ca="1" si="378"/>
        <v>0</v>
      </c>
      <c r="X697" s="18">
        <f t="shared" ca="1" si="378"/>
        <v>0</v>
      </c>
      <c r="Y697" s="18">
        <f t="shared" ca="1" si="378"/>
        <v>0</v>
      </c>
      <c r="Z697" s="18">
        <f t="shared" ca="1" si="378"/>
        <v>0</v>
      </c>
      <c r="AA697" s="18">
        <f t="shared" ca="1" si="378"/>
        <v>0</v>
      </c>
      <c r="AB697" s="18">
        <f t="shared" ca="1" si="378"/>
        <v>0</v>
      </c>
      <c r="AC697" s="18">
        <f t="shared" ca="1" si="378"/>
        <v>0</v>
      </c>
      <c r="AD697" s="18">
        <f t="shared" ca="1" si="378"/>
        <v>0</v>
      </c>
      <c r="AE697" s="18">
        <f t="shared" ca="1" si="379"/>
        <v>0</v>
      </c>
      <c r="AF697" s="18">
        <f t="shared" ca="1" si="379"/>
        <v>0</v>
      </c>
      <c r="AG697" s="18">
        <f t="shared" ca="1" si="379"/>
        <v>0</v>
      </c>
      <c r="AH697" s="18">
        <f t="shared" ca="1" si="379"/>
        <v>0</v>
      </c>
      <c r="AI697" s="18">
        <f t="shared" ca="1" si="379"/>
        <v>0</v>
      </c>
      <c r="AJ697" s="18">
        <f t="shared" ca="1" si="379"/>
        <v>0</v>
      </c>
      <c r="AK697" s="18">
        <f t="shared" ca="1" si="379"/>
        <v>0</v>
      </c>
      <c r="AL697" s="18">
        <f t="shared" ca="1" si="379"/>
        <v>0</v>
      </c>
      <c r="AM697" s="18">
        <f t="shared" ca="1" si="379"/>
        <v>0</v>
      </c>
      <c r="AN697" s="18">
        <f t="shared" ca="1" si="379"/>
        <v>0</v>
      </c>
      <c r="AO697" s="18">
        <f t="shared" ca="1" si="380"/>
        <v>0</v>
      </c>
      <c r="AP697" s="18">
        <f t="shared" ca="1" si="380"/>
        <v>0</v>
      </c>
      <c r="AQ697" s="18">
        <f t="shared" ca="1" si="380"/>
        <v>0</v>
      </c>
      <c r="AR697" s="18">
        <f t="shared" ca="1" si="380"/>
        <v>0</v>
      </c>
      <c r="AS697" s="18">
        <f t="shared" ca="1" si="380"/>
        <v>0</v>
      </c>
      <c r="AT697" s="18">
        <f t="shared" ca="1" si="380"/>
        <v>0</v>
      </c>
      <c r="AU697" s="18">
        <f t="shared" ca="1" si="380"/>
        <v>0</v>
      </c>
      <c r="AV697" s="18">
        <f t="shared" ca="1" si="380"/>
        <v>0</v>
      </c>
      <c r="AW697" s="18">
        <f t="shared" ca="1" si="380"/>
        <v>0</v>
      </c>
      <c r="AX697" s="18">
        <f t="shared" ca="1" si="380"/>
        <v>0</v>
      </c>
      <c r="AY697" s="18">
        <f t="shared" ca="1" si="381"/>
        <v>0</v>
      </c>
      <c r="AZ697" s="18">
        <f t="shared" ca="1" si="381"/>
        <v>0</v>
      </c>
      <c r="BA697" s="18">
        <f t="shared" ca="1" si="381"/>
        <v>0</v>
      </c>
      <c r="BB697" s="18">
        <f t="shared" ca="1" si="381"/>
        <v>0</v>
      </c>
      <c r="BC697" s="18">
        <f t="shared" ca="1" si="381"/>
        <v>0</v>
      </c>
      <c r="BD697" s="18">
        <f t="shared" ca="1" si="381"/>
        <v>0</v>
      </c>
      <c r="BE697" s="18">
        <f t="shared" ca="1" si="381"/>
        <v>0</v>
      </c>
      <c r="BF697" s="18">
        <f t="shared" ca="1" si="381"/>
        <v>0</v>
      </c>
      <c r="BG697" s="18">
        <f t="shared" ca="1" si="381"/>
        <v>0</v>
      </c>
      <c r="BH697" s="18">
        <f t="shared" ca="1" si="381"/>
        <v>0</v>
      </c>
    </row>
    <row r="698" spans="8:60" x14ac:dyDescent="0.35">
      <c r="H698" s="2" t="str">
        <f t="shared" si="359"/>
        <v>Inflation</v>
      </c>
      <c r="I698">
        <f t="shared" si="360"/>
        <v>14</v>
      </c>
      <c r="J698">
        <f t="shared" si="366"/>
        <v>10</v>
      </c>
      <c r="K698" s="18">
        <f t="shared" ca="1" si="377"/>
        <v>1.2189944199947571</v>
      </c>
      <c r="L698" s="18">
        <f t="shared" ca="1" si="377"/>
        <v>1.1950925686223108</v>
      </c>
      <c r="M698" s="18">
        <f t="shared" ca="1" si="377"/>
        <v>1.1716593810022655</v>
      </c>
      <c r="N698" s="18">
        <f t="shared" ca="1" si="377"/>
        <v>1.1486856676492798</v>
      </c>
      <c r="O698" s="18">
        <f t="shared" ca="1" si="377"/>
        <v>1.1261624192640001</v>
      </c>
      <c r="P698" s="18">
        <f t="shared" ca="1" si="377"/>
        <v>1.1040808032</v>
      </c>
      <c r="Q698" s="18">
        <f t="shared" ca="1" si="377"/>
        <v>1.08243216</v>
      </c>
      <c r="R698" s="18">
        <f t="shared" ca="1" si="377"/>
        <v>1.0612079999999999</v>
      </c>
      <c r="S698" s="18">
        <f t="shared" ca="1" si="377"/>
        <v>1.0404</v>
      </c>
      <c r="T698" s="18">
        <f t="shared" ca="1" si="377"/>
        <v>1.02</v>
      </c>
      <c r="U698" s="18">
        <f t="shared" ca="1" si="378"/>
        <v>1</v>
      </c>
      <c r="V698" s="18">
        <f t="shared" ca="1" si="378"/>
        <v>0</v>
      </c>
      <c r="W698" s="18">
        <f t="shared" ca="1" si="378"/>
        <v>0</v>
      </c>
      <c r="X698" s="18">
        <f t="shared" ca="1" si="378"/>
        <v>0</v>
      </c>
      <c r="Y698" s="18">
        <f t="shared" ca="1" si="378"/>
        <v>0</v>
      </c>
      <c r="Z698" s="18">
        <f t="shared" ca="1" si="378"/>
        <v>0</v>
      </c>
      <c r="AA698" s="18">
        <f t="shared" ca="1" si="378"/>
        <v>0</v>
      </c>
      <c r="AB698" s="18">
        <f t="shared" ca="1" si="378"/>
        <v>0</v>
      </c>
      <c r="AC698" s="18">
        <f t="shared" ca="1" si="378"/>
        <v>0</v>
      </c>
      <c r="AD698" s="18">
        <f t="shared" ca="1" si="378"/>
        <v>0</v>
      </c>
      <c r="AE698" s="18">
        <f t="shared" ca="1" si="379"/>
        <v>0</v>
      </c>
      <c r="AF698" s="18">
        <f t="shared" ca="1" si="379"/>
        <v>0</v>
      </c>
      <c r="AG698" s="18">
        <f t="shared" ca="1" si="379"/>
        <v>0</v>
      </c>
      <c r="AH698" s="18">
        <f t="shared" ca="1" si="379"/>
        <v>0</v>
      </c>
      <c r="AI698" s="18">
        <f t="shared" ca="1" si="379"/>
        <v>0</v>
      </c>
      <c r="AJ698" s="18">
        <f t="shared" ca="1" si="379"/>
        <v>0</v>
      </c>
      <c r="AK698" s="18">
        <f t="shared" ca="1" si="379"/>
        <v>0</v>
      </c>
      <c r="AL698" s="18">
        <f t="shared" ca="1" si="379"/>
        <v>0</v>
      </c>
      <c r="AM698" s="18">
        <f t="shared" ca="1" si="379"/>
        <v>0</v>
      </c>
      <c r="AN698" s="18">
        <f t="shared" ca="1" si="379"/>
        <v>0</v>
      </c>
      <c r="AO698" s="18">
        <f t="shared" ca="1" si="380"/>
        <v>0</v>
      </c>
      <c r="AP698" s="18">
        <f t="shared" ca="1" si="380"/>
        <v>0</v>
      </c>
      <c r="AQ698" s="18">
        <f t="shared" ca="1" si="380"/>
        <v>0</v>
      </c>
      <c r="AR698" s="18">
        <f t="shared" ca="1" si="380"/>
        <v>0</v>
      </c>
      <c r="AS698" s="18">
        <f t="shared" ca="1" si="380"/>
        <v>0</v>
      </c>
      <c r="AT698" s="18">
        <f t="shared" ca="1" si="380"/>
        <v>0</v>
      </c>
      <c r="AU698" s="18">
        <f t="shared" ca="1" si="380"/>
        <v>0</v>
      </c>
      <c r="AV698" s="18">
        <f t="shared" ca="1" si="380"/>
        <v>0</v>
      </c>
      <c r="AW698" s="18">
        <f t="shared" ca="1" si="380"/>
        <v>0</v>
      </c>
      <c r="AX698" s="18">
        <f t="shared" ca="1" si="380"/>
        <v>0</v>
      </c>
      <c r="AY698" s="18">
        <f t="shared" ca="1" si="381"/>
        <v>0</v>
      </c>
      <c r="AZ698" s="18">
        <f t="shared" ca="1" si="381"/>
        <v>0</v>
      </c>
      <c r="BA698" s="18">
        <f t="shared" ca="1" si="381"/>
        <v>0</v>
      </c>
      <c r="BB698" s="18">
        <f t="shared" ca="1" si="381"/>
        <v>0</v>
      </c>
      <c r="BC698" s="18">
        <f t="shared" ca="1" si="381"/>
        <v>0</v>
      </c>
      <c r="BD698" s="18">
        <f t="shared" ca="1" si="381"/>
        <v>0</v>
      </c>
      <c r="BE698" s="18">
        <f t="shared" ca="1" si="381"/>
        <v>0</v>
      </c>
      <c r="BF698" s="18">
        <f t="shared" ca="1" si="381"/>
        <v>0</v>
      </c>
      <c r="BG698" s="18">
        <f t="shared" ca="1" si="381"/>
        <v>0</v>
      </c>
      <c r="BH698" s="18">
        <f t="shared" ca="1" si="381"/>
        <v>0</v>
      </c>
    </row>
    <row r="699" spans="8:60" x14ac:dyDescent="0.35">
      <c r="H699" s="2" t="str">
        <f t="shared" si="359"/>
        <v>Inflation</v>
      </c>
      <c r="I699">
        <f t="shared" si="360"/>
        <v>14</v>
      </c>
      <c r="J699">
        <f t="shared" si="366"/>
        <v>11</v>
      </c>
      <c r="K699" s="18">
        <f t="shared" ca="1" si="377"/>
        <v>1.243374308394652</v>
      </c>
      <c r="L699" s="18">
        <f t="shared" ca="1" si="377"/>
        <v>1.2189944199947571</v>
      </c>
      <c r="M699" s="18">
        <f t="shared" ca="1" si="377"/>
        <v>1.1950925686223108</v>
      </c>
      <c r="N699" s="18">
        <f t="shared" ca="1" si="377"/>
        <v>1.1716593810022655</v>
      </c>
      <c r="O699" s="18">
        <f t="shared" ca="1" si="377"/>
        <v>1.1486856676492798</v>
      </c>
      <c r="P699" s="18">
        <f t="shared" ca="1" si="377"/>
        <v>1.1261624192640001</v>
      </c>
      <c r="Q699" s="18">
        <f t="shared" ca="1" si="377"/>
        <v>1.1040808032</v>
      </c>
      <c r="R699" s="18">
        <f t="shared" ca="1" si="377"/>
        <v>1.08243216</v>
      </c>
      <c r="S699" s="18">
        <f t="shared" ca="1" si="377"/>
        <v>1.0612079999999999</v>
      </c>
      <c r="T699" s="18">
        <f t="shared" ca="1" si="377"/>
        <v>1.0404</v>
      </c>
      <c r="U699" s="18">
        <f t="shared" ca="1" si="378"/>
        <v>1.02</v>
      </c>
      <c r="V699" s="18">
        <f t="shared" ca="1" si="378"/>
        <v>1</v>
      </c>
      <c r="W699" s="18">
        <f t="shared" ca="1" si="378"/>
        <v>0</v>
      </c>
      <c r="X699" s="18">
        <f t="shared" ca="1" si="378"/>
        <v>0</v>
      </c>
      <c r="Y699" s="18">
        <f t="shared" ca="1" si="378"/>
        <v>0</v>
      </c>
      <c r="Z699" s="18">
        <f t="shared" ca="1" si="378"/>
        <v>0</v>
      </c>
      <c r="AA699" s="18">
        <f t="shared" ca="1" si="378"/>
        <v>0</v>
      </c>
      <c r="AB699" s="18">
        <f t="shared" ca="1" si="378"/>
        <v>0</v>
      </c>
      <c r="AC699" s="18">
        <f t="shared" ca="1" si="378"/>
        <v>0</v>
      </c>
      <c r="AD699" s="18">
        <f t="shared" ca="1" si="378"/>
        <v>0</v>
      </c>
      <c r="AE699" s="18">
        <f t="shared" ca="1" si="379"/>
        <v>0</v>
      </c>
      <c r="AF699" s="18">
        <f t="shared" ca="1" si="379"/>
        <v>0</v>
      </c>
      <c r="AG699" s="18">
        <f t="shared" ca="1" si="379"/>
        <v>0</v>
      </c>
      <c r="AH699" s="18">
        <f t="shared" ca="1" si="379"/>
        <v>0</v>
      </c>
      <c r="AI699" s="18">
        <f t="shared" ca="1" si="379"/>
        <v>0</v>
      </c>
      <c r="AJ699" s="18">
        <f t="shared" ca="1" si="379"/>
        <v>0</v>
      </c>
      <c r="AK699" s="18">
        <f t="shared" ca="1" si="379"/>
        <v>0</v>
      </c>
      <c r="AL699" s="18">
        <f t="shared" ca="1" si="379"/>
        <v>0</v>
      </c>
      <c r="AM699" s="18">
        <f t="shared" ca="1" si="379"/>
        <v>0</v>
      </c>
      <c r="AN699" s="18">
        <f t="shared" ca="1" si="379"/>
        <v>0</v>
      </c>
      <c r="AO699" s="18">
        <f t="shared" ca="1" si="380"/>
        <v>0</v>
      </c>
      <c r="AP699" s="18">
        <f t="shared" ca="1" si="380"/>
        <v>0</v>
      </c>
      <c r="AQ699" s="18">
        <f t="shared" ca="1" si="380"/>
        <v>0</v>
      </c>
      <c r="AR699" s="18">
        <f t="shared" ca="1" si="380"/>
        <v>0</v>
      </c>
      <c r="AS699" s="18">
        <f t="shared" ca="1" si="380"/>
        <v>0</v>
      </c>
      <c r="AT699" s="18">
        <f t="shared" ca="1" si="380"/>
        <v>0</v>
      </c>
      <c r="AU699" s="18">
        <f t="shared" ca="1" si="380"/>
        <v>0</v>
      </c>
      <c r="AV699" s="18">
        <f t="shared" ca="1" si="380"/>
        <v>0</v>
      </c>
      <c r="AW699" s="18">
        <f t="shared" ca="1" si="380"/>
        <v>0</v>
      </c>
      <c r="AX699" s="18">
        <f t="shared" ca="1" si="380"/>
        <v>0</v>
      </c>
      <c r="AY699" s="18">
        <f t="shared" ca="1" si="381"/>
        <v>0</v>
      </c>
      <c r="AZ699" s="18">
        <f t="shared" ca="1" si="381"/>
        <v>0</v>
      </c>
      <c r="BA699" s="18">
        <f t="shared" ca="1" si="381"/>
        <v>0</v>
      </c>
      <c r="BB699" s="18">
        <f t="shared" ca="1" si="381"/>
        <v>0</v>
      </c>
      <c r="BC699" s="18">
        <f t="shared" ca="1" si="381"/>
        <v>0</v>
      </c>
      <c r="BD699" s="18">
        <f t="shared" ca="1" si="381"/>
        <v>0</v>
      </c>
      <c r="BE699" s="18">
        <f t="shared" ca="1" si="381"/>
        <v>0</v>
      </c>
      <c r="BF699" s="18">
        <f t="shared" ca="1" si="381"/>
        <v>0</v>
      </c>
      <c r="BG699" s="18">
        <f t="shared" ca="1" si="381"/>
        <v>0</v>
      </c>
      <c r="BH699" s="18">
        <f t="shared" ca="1" si="381"/>
        <v>0</v>
      </c>
    </row>
    <row r="700" spans="8:60" x14ac:dyDescent="0.35">
      <c r="H700" s="2" t="str">
        <f t="shared" si="359"/>
        <v>Inflation</v>
      </c>
      <c r="I700">
        <f t="shared" si="360"/>
        <v>14</v>
      </c>
      <c r="J700">
        <f t="shared" si="366"/>
        <v>12</v>
      </c>
      <c r="K700" s="18">
        <f t="shared" ca="1" si="377"/>
        <v>1.2682417945625453</v>
      </c>
      <c r="L700" s="18">
        <f t="shared" ca="1" si="377"/>
        <v>1.243374308394652</v>
      </c>
      <c r="M700" s="18">
        <f t="shared" ca="1" si="377"/>
        <v>1.2189944199947571</v>
      </c>
      <c r="N700" s="18">
        <f t="shared" ca="1" si="377"/>
        <v>1.1950925686223108</v>
      </c>
      <c r="O700" s="18">
        <f t="shared" ca="1" si="377"/>
        <v>1.1716593810022655</v>
      </c>
      <c r="P700" s="18">
        <f t="shared" ca="1" si="377"/>
        <v>1.1486856676492798</v>
      </c>
      <c r="Q700" s="18">
        <f t="shared" ca="1" si="377"/>
        <v>1.1261624192640001</v>
      </c>
      <c r="R700" s="18">
        <f t="shared" ca="1" si="377"/>
        <v>1.1040808032</v>
      </c>
      <c r="S700" s="18">
        <f t="shared" ca="1" si="377"/>
        <v>1.08243216</v>
      </c>
      <c r="T700" s="18">
        <f t="shared" ca="1" si="377"/>
        <v>1.0612079999999999</v>
      </c>
      <c r="U700" s="18">
        <f t="shared" ca="1" si="378"/>
        <v>1.0404</v>
      </c>
      <c r="V700" s="18">
        <f t="shared" ca="1" si="378"/>
        <v>1.02</v>
      </c>
      <c r="W700" s="18">
        <f t="shared" ca="1" si="378"/>
        <v>1</v>
      </c>
      <c r="X700" s="18">
        <f t="shared" ca="1" si="378"/>
        <v>0</v>
      </c>
      <c r="Y700" s="18">
        <f t="shared" ca="1" si="378"/>
        <v>0</v>
      </c>
      <c r="Z700" s="18">
        <f t="shared" ca="1" si="378"/>
        <v>0</v>
      </c>
      <c r="AA700" s="18">
        <f t="shared" ca="1" si="378"/>
        <v>0</v>
      </c>
      <c r="AB700" s="18">
        <f t="shared" ca="1" si="378"/>
        <v>0</v>
      </c>
      <c r="AC700" s="18">
        <f t="shared" ca="1" si="378"/>
        <v>0</v>
      </c>
      <c r="AD700" s="18">
        <f t="shared" ca="1" si="378"/>
        <v>0</v>
      </c>
      <c r="AE700" s="18">
        <f t="shared" ca="1" si="379"/>
        <v>0</v>
      </c>
      <c r="AF700" s="18">
        <f t="shared" ca="1" si="379"/>
        <v>0</v>
      </c>
      <c r="AG700" s="18">
        <f t="shared" ca="1" si="379"/>
        <v>0</v>
      </c>
      <c r="AH700" s="18">
        <f t="shared" ca="1" si="379"/>
        <v>0</v>
      </c>
      <c r="AI700" s="18">
        <f t="shared" ca="1" si="379"/>
        <v>0</v>
      </c>
      <c r="AJ700" s="18">
        <f t="shared" ca="1" si="379"/>
        <v>0</v>
      </c>
      <c r="AK700" s="18">
        <f t="shared" ca="1" si="379"/>
        <v>0</v>
      </c>
      <c r="AL700" s="18">
        <f t="shared" ca="1" si="379"/>
        <v>0</v>
      </c>
      <c r="AM700" s="18">
        <f t="shared" ca="1" si="379"/>
        <v>0</v>
      </c>
      <c r="AN700" s="18">
        <f t="shared" ca="1" si="379"/>
        <v>0</v>
      </c>
      <c r="AO700" s="18">
        <f t="shared" ca="1" si="380"/>
        <v>0</v>
      </c>
      <c r="AP700" s="18">
        <f t="shared" ca="1" si="380"/>
        <v>0</v>
      </c>
      <c r="AQ700" s="18">
        <f t="shared" ca="1" si="380"/>
        <v>0</v>
      </c>
      <c r="AR700" s="18">
        <f t="shared" ca="1" si="380"/>
        <v>0</v>
      </c>
      <c r="AS700" s="18">
        <f t="shared" ca="1" si="380"/>
        <v>0</v>
      </c>
      <c r="AT700" s="18">
        <f t="shared" ca="1" si="380"/>
        <v>0</v>
      </c>
      <c r="AU700" s="18">
        <f t="shared" ca="1" si="380"/>
        <v>0</v>
      </c>
      <c r="AV700" s="18">
        <f t="shared" ca="1" si="380"/>
        <v>0</v>
      </c>
      <c r="AW700" s="18">
        <f t="shared" ca="1" si="380"/>
        <v>0</v>
      </c>
      <c r="AX700" s="18">
        <f t="shared" ca="1" si="380"/>
        <v>0</v>
      </c>
      <c r="AY700" s="18">
        <f t="shared" ca="1" si="381"/>
        <v>0</v>
      </c>
      <c r="AZ700" s="18">
        <f t="shared" ca="1" si="381"/>
        <v>0</v>
      </c>
      <c r="BA700" s="18">
        <f t="shared" ca="1" si="381"/>
        <v>0</v>
      </c>
      <c r="BB700" s="18">
        <f t="shared" ca="1" si="381"/>
        <v>0</v>
      </c>
      <c r="BC700" s="18">
        <f t="shared" ca="1" si="381"/>
        <v>0</v>
      </c>
      <c r="BD700" s="18">
        <f t="shared" ca="1" si="381"/>
        <v>0</v>
      </c>
      <c r="BE700" s="18">
        <f t="shared" ca="1" si="381"/>
        <v>0</v>
      </c>
      <c r="BF700" s="18">
        <f t="shared" ca="1" si="381"/>
        <v>0</v>
      </c>
      <c r="BG700" s="18">
        <f t="shared" ca="1" si="381"/>
        <v>0</v>
      </c>
      <c r="BH700" s="18">
        <f t="shared" ca="1" si="381"/>
        <v>0</v>
      </c>
    </row>
    <row r="701" spans="8:60" x14ac:dyDescent="0.35">
      <c r="H701" s="2" t="str">
        <f t="shared" si="359"/>
        <v>Inflation</v>
      </c>
      <c r="I701">
        <f t="shared" si="360"/>
        <v>14</v>
      </c>
      <c r="J701">
        <f t="shared" si="366"/>
        <v>13</v>
      </c>
      <c r="K701" s="18">
        <f t="shared" ca="1" si="377"/>
        <v>1.2936066304537961</v>
      </c>
      <c r="L701" s="18">
        <f t="shared" ca="1" si="377"/>
        <v>1.2682417945625453</v>
      </c>
      <c r="M701" s="18">
        <f t="shared" ca="1" si="377"/>
        <v>1.243374308394652</v>
      </c>
      <c r="N701" s="18">
        <f t="shared" ca="1" si="377"/>
        <v>1.2189944199947571</v>
      </c>
      <c r="O701" s="18">
        <f t="shared" ca="1" si="377"/>
        <v>1.1950925686223108</v>
      </c>
      <c r="P701" s="18">
        <f t="shared" ca="1" si="377"/>
        <v>1.1716593810022655</v>
      </c>
      <c r="Q701" s="18">
        <f t="shared" ca="1" si="377"/>
        <v>1.1486856676492798</v>
      </c>
      <c r="R701" s="18">
        <f t="shared" ca="1" si="377"/>
        <v>1.1261624192640001</v>
      </c>
      <c r="S701" s="18">
        <f t="shared" ca="1" si="377"/>
        <v>1.1040808032</v>
      </c>
      <c r="T701" s="18">
        <f t="shared" ca="1" si="377"/>
        <v>1.08243216</v>
      </c>
      <c r="U701" s="18">
        <f t="shared" ca="1" si="378"/>
        <v>1.0612079999999999</v>
      </c>
      <c r="V701" s="18">
        <f t="shared" ca="1" si="378"/>
        <v>1.0404</v>
      </c>
      <c r="W701" s="18">
        <f t="shared" ca="1" si="378"/>
        <v>1.02</v>
      </c>
      <c r="X701" s="18">
        <f t="shared" ca="1" si="378"/>
        <v>1</v>
      </c>
      <c r="Y701" s="18">
        <f t="shared" ca="1" si="378"/>
        <v>0</v>
      </c>
      <c r="Z701" s="18">
        <f t="shared" ca="1" si="378"/>
        <v>0</v>
      </c>
      <c r="AA701" s="18">
        <f t="shared" ca="1" si="378"/>
        <v>0</v>
      </c>
      <c r="AB701" s="18">
        <f t="shared" ca="1" si="378"/>
        <v>0</v>
      </c>
      <c r="AC701" s="18">
        <f t="shared" ca="1" si="378"/>
        <v>0</v>
      </c>
      <c r="AD701" s="18">
        <f t="shared" ca="1" si="378"/>
        <v>0</v>
      </c>
      <c r="AE701" s="18">
        <f t="shared" ca="1" si="379"/>
        <v>0</v>
      </c>
      <c r="AF701" s="18">
        <f t="shared" ca="1" si="379"/>
        <v>0</v>
      </c>
      <c r="AG701" s="18">
        <f t="shared" ca="1" si="379"/>
        <v>0</v>
      </c>
      <c r="AH701" s="18">
        <f t="shared" ca="1" si="379"/>
        <v>0</v>
      </c>
      <c r="AI701" s="18">
        <f t="shared" ca="1" si="379"/>
        <v>0</v>
      </c>
      <c r="AJ701" s="18">
        <f t="shared" ca="1" si="379"/>
        <v>0</v>
      </c>
      <c r="AK701" s="18">
        <f t="shared" ca="1" si="379"/>
        <v>0</v>
      </c>
      <c r="AL701" s="18">
        <f t="shared" ca="1" si="379"/>
        <v>0</v>
      </c>
      <c r="AM701" s="18">
        <f t="shared" ca="1" si="379"/>
        <v>0</v>
      </c>
      <c r="AN701" s="18">
        <f t="shared" ca="1" si="379"/>
        <v>0</v>
      </c>
      <c r="AO701" s="18">
        <f t="shared" ca="1" si="380"/>
        <v>0</v>
      </c>
      <c r="AP701" s="18">
        <f t="shared" ca="1" si="380"/>
        <v>0</v>
      </c>
      <c r="AQ701" s="18">
        <f t="shared" ca="1" si="380"/>
        <v>0</v>
      </c>
      <c r="AR701" s="18">
        <f t="shared" ca="1" si="380"/>
        <v>0</v>
      </c>
      <c r="AS701" s="18">
        <f t="shared" ca="1" si="380"/>
        <v>0</v>
      </c>
      <c r="AT701" s="18">
        <f t="shared" ca="1" si="380"/>
        <v>0</v>
      </c>
      <c r="AU701" s="18">
        <f t="shared" ca="1" si="380"/>
        <v>0</v>
      </c>
      <c r="AV701" s="18">
        <f t="shared" ca="1" si="380"/>
        <v>0</v>
      </c>
      <c r="AW701" s="18">
        <f t="shared" ca="1" si="380"/>
        <v>0</v>
      </c>
      <c r="AX701" s="18">
        <f t="shared" ca="1" si="380"/>
        <v>0</v>
      </c>
      <c r="AY701" s="18">
        <f t="shared" ca="1" si="381"/>
        <v>0</v>
      </c>
      <c r="AZ701" s="18">
        <f t="shared" ca="1" si="381"/>
        <v>0</v>
      </c>
      <c r="BA701" s="18">
        <f t="shared" ca="1" si="381"/>
        <v>0</v>
      </c>
      <c r="BB701" s="18">
        <f t="shared" ca="1" si="381"/>
        <v>0</v>
      </c>
      <c r="BC701" s="18">
        <f t="shared" ca="1" si="381"/>
        <v>0</v>
      </c>
      <c r="BD701" s="18">
        <f t="shared" ca="1" si="381"/>
        <v>0</v>
      </c>
      <c r="BE701" s="18">
        <f t="shared" ca="1" si="381"/>
        <v>0</v>
      </c>
      <c r="BF701" s="18">
        <f t="shared" ca="1" si="381"/>
        <v>0</v>
      </c>
      <c r="BG701" s="18">
        <f t="shared" ca="1" si="381"/>
        <v>0</v>
      </c>
      <c r="BH701" s="18">
        <f t="shared" ca="1" si="381"/>
        <v>0</v>
      </c>
    </row>
    <row r="702" spans="8:60" x14ac:dyDescent="0.35">
      <c r="H702" s="2" t="str">
        <f t="shared" si="359"/>
        <v>Inflation</v>
      </c>
      <c r="I702">
        <f t="shared" si="360"/>
        <v>14</v>
      </c>
      <c r="J702">
        <f t="shared" si="366"/>
        <v>14</v>
      </c>
      <c r="K702" s="18">
        <f t="shared" ca="1" si="377"/>
        <v>1.3194787630628722</v>
      </c>
      <c r="L702" s="18">
        <f t="shared" ca="1" si="377"/>
        <v>1.2936066304537961</v>
      </c>
      <c r="M702" s="18">
        <f t="shared" ca="1" si="377"/>
        <v>1.2682417945625453</v>
      </c>
      <c r="N702" s="18">
        <f t="shared" ca="1" si="377"/>
        <v>1.243374308394652</v>
      </c>
      <c r="O702" s="18">
        <f t="shared" ca="1" si="377"/>
        <v>1.2189944199947571</v>
      </c>
      <c r="P702" s="18">
        <f t="shared" ca="1" si="377"/>
        <v>1.1950925686223108</v>
      </c>
      <c r="Q702" s="18">
        <f t="shared" ca="1" si="377"/>
        <v>1.1716593810022655</v>
      </c>
      <c r="R702" s="18">
        <f t="shared" ca="1" si="377"/>
        <v>1.1486856676492798</v>
      </c>
      <c r="S702" s="18">
        <f t="shared" ca="1" si="377"/>
        <v>1.1261624192640001</v>
      </c>
      <c r="T702" s="18">
        <f t="shared" ca="1" si="377"/>
        <v>1.1040808032</v>
      </c>
      <c r="U702" s="18">
        <f t="shared" ca="1" si="378"/>
        <v>1.08243216</v>
      </c>
      <c r="V702" s="18">
        <f t="shared" ca="1" si="378"/>
        <v>1.0612079999999999</v>
      </c>
      <c r="W702" s="18">
        <f t="shared" ca="1" si="378"/>
        <v>1.0404</v>
      </c>
      <c r="X702" s="18">
        <f t="shared" ca="1" si="378"/>
        <v>1.02</v>
      </c>
      <c r="Y702" s="18">
        <f t="shared" ca="1" si="378"/>
        <v>1</v>
      </c>
      <c r="Z702" s="18">
        <f t="shared" ca="1" si="378"/>
        <v>0</v>
      </c>
      <c r="AA702" s="18">
        <f t="shared" ca="1" si="378"/>
        <v>0</v>
      </c>
      <c r="AB702" s="18">
        <f t="shared" ca="1" si="378"/>
        <v>0</v>
      </c>
      <c r="AC702" s="18">
        <f t="shared" ca="1" si="378"/>
        <v>0</v>
      </c>
      <c r="AD702" s="18">
        <f t="shared" ca="1" si="378"/>
        <v>0</v>
      </c>
      <c r="AE702" s="18">
        <f t="shared" ca="1" si="379"/>
        <v>0</v>
      </c>
      <c r="AF702" s="18">
        <f t="shared" ca="1" si="379"/>
        <v>0</v>
      </c>
      <c r="AG702" s="18">
        <f t="shared" ca="1" si="379"/>
        <v>0</v>
      </c>
      <c r="AH702" s="18">
        <f t="shared" ca="1" si="379"/>
        <v>0</v>
      </c>
      <c r="AI702" s="18">
        <f t="shared" ca="1" si="379"/>
        <v>0</v>
      </c>
      <c r="AJ702" s="18">
        <f t="shared" ca="1" si="379"/>
        <v>0</v>
      </c>
      <c r="AK702" s="18">
        <f t="shared" ca="1" si="379"/>
        <v>0</v>
      </c>
      <c r="AL702" s="18">
        <f t="shared" ca="1" si="379"/>
        <v>0</v>
      </c>
      <c r="AM702" s="18">
        <f t="shared" ca="1" si="379"/>
        <v>0</v>
      </c>
      <c r="AN702" s="18">
        <f t="shared" ca="1" si="379"/>
        <v>0</v>
      </c>
      <c r="AO702" s="18">
        <f t="shared" ca="1" si="380"/>
        <v>0</v>
      </c>
      <c r="AP702" s="18">
        <f t="shared" ca="1" si="380"/>
        <v>0</v>
      </c>
      <c r="AQ702" s="18">
        <f t="shared" ca="1" si="380"/>
        <v>0</v>
      </c>
      <c r="AR702" s="18">
        <f t="shared" ca="1" si="380"/>
        <v>0</v>
      </c>
      <c r="AS702" s="18">
        <f t="shared" ca="1" si="380"/>
        <v>0</v>
      </c>
      <c r="AT702" s="18">
        <f t="shared" ca="1" si="380"/>
        <v>0</v>
      </c>
      <c r="AU702" s="18">
        <f t="shared" ca="1" si="380"/>
        <v>0</v>
      </c>
      <c r="AV702" s="18">
        <f t="shared" ca="1" si="380"/>
        <v>0</v>
      </c>
      <c r="AW702" s="18">
        <f t="shared" ca="1" si="380"/>
        <v>0</v>
      </c>
      <c r="AX702" s="18">
        <f t="shared" ca="1" si="380"/>
        <v>0</v>
      </c>
      <c r="AY702" s="18">
        <f t="shared" ca="1" si="381"/>
        <v>0</v>
      </c>
      <c r="AZ702" s="18">
        <f t="shared" ca="1" si="381"/>
        <v>0</v>
      </c>
      <c r="BA702" s="18">
        <f t="shared" ca="1" si="381"/>
        <v>0</v>
      </c>
      <c r="BB702" s="18">
        <f t="shared" ca="1" si="381"/>
        <v>0</v>
      </c>
      <c r="BC702" s="18">
        <f t="shared" ca="1" si="381"/>
        <v>0</v>
      </c>
      <c r="BD702" s="18">
        <f t="shared" ca="1" si="381"/>
        <v>0</v>
      </c>
      <c r="BE702" s="18">
        <f t="shared" ca="1" si="381"/>
        <v>0</v>
      </c>
      <c r="BF702" s="18">
        <f t="shared" ca="1" si="381"/>
        <v>0</v>
      </c>
      <c r="BG702" s="18">
        <f t="shared" ca="1" si="381"/>
        <v>0</v>
      </c>
      <c r="BH702" s="18">
        <f t="shared" ca="1" si="381"/>
        <v>0</v>
      </c>
    </row>
    <row r="703" spans="8:60" x14ac:dyDescent="0.35">
      <c r="H703" s="2" t="str">
        <f t="shared" si="359"/>
        <v>Inflation</v>
      </c>
      <c r="I703">
        <f t="shared" si="360"/>
        <v>14</v>
      </c>
      <c r="J703">
        <f t="shared" si="366"/>
        <v>15</v>
      </c>
      <c r="K703" s="18">
        <f t="shared" ca="1" si="377"/>
        <v>1.3458683383241292</v>
      </c>
      <c r="L703" s="18">
        <f t="shared" ca="1" si="377"/>
        <v>1.3194787630628722</v>
      </c>
      <c r="M703" s="18">
        <f t="shared" ca="1" si="377"/>
        <v>1.2936066304537961</v>
      </c>
      <c r="N703" s="18">
        <f t="shared" ca="1" si="377"/>
        <v>1.2682417945625453</v>
      </c>
      <c r="O703" s="18">
        <f t="shared" ca="1" si="377"/>
        <v>1.243374308394652</v>
      </c>
      <c r="P703" s="18">
        <f t="shared" ca="1" si="377"/>
        <v>1.2189944199947571</v>
      </c>
      <c r="Q703" s="18">
        <f t="shared" ca="1" si="377"/>
        <v>1.1950925686223108</v>
      </c>
      <c r="R703" s="18">
        <f t="shared" ca="1" si="377"/>
        <v>1.1716593810022655</v>
      </c>
      <c r="S703" s="18">
        <f t="shared" ca="1" si="377"/>
        <v>1.1486856676492798</v>
      </c>
      <c r="T703" s="18">
        <f t="shared" ca="1" si="377"/>
        <v>1.1261624192640001</v>
      </c>
      <c r="U703" s="18">
        <f t="shared" ca="1" si="378"/>
        <v>1.1040808032</v>
      </c>
      <c r="V703" s="18">
        <f t="shared" ca="1" si="378"/>
        <v>1.08243216</v>
      </c>
      <c r="W703" s="18">
        <f t="shared" ca="1" si="378"/>
        <v>1.0612079999999999</v>
      </c>
      <c r="X703" s="18">
        <f t="shared" ca="1" si="378"/>
        <v>1.0404</v>
      </c>
      <c r="Y703" s="18">
        <f t="shared" ca="1" si="378"/>
        <v>1.02</v>
      </c>
      <c r="Z703" s="18">
        <f t="shared" ca="1" si="378"/>
        <v>1</v>
      </c>
      <c r="AA703" s="18">
        <f t="shared" ca="1" si="378"/>
        <v>0</v>
      </c>
      <c r="AB703" s="18">
        <f t="shared" ca="1" si="378"/>
        <v>0</v>
      </c>
      <c r="AC703" s="18">
        <f t="shared" ca="1" si="378"/>
        <v>0</v>
      </c>
      <c r="AD703" s="18">
        <f t="shared" ca="1" si="378"/>
        <v>0</v>
      </c>
      <c r="AE703" s="18">
        <f t="shared" ca="1" si="379"/>
        <v>0</v>
      </c>
      <c r="AF703" s="18">
        <f t="shared" ca="1" si="379"/>
        <v>0</v>
      </c>
      <c r="AG703" s="18">
        <f t="shared" ca="1" si="379"/>
        <v>0</v>
      </c>
      <c r="AH703" s="18">
        <f t="shared" ca="1" si="379"/>
        <v>0</v>
      </c>
      <c r="AI703" s="18">
        <f t="shared" ca="1" si="379"/>
        <v>0</v>
      </c>
      <c r="AJ703" s="18">
        <f t="shared" ca="1" si="379"/>
        <v>0</v>
      </c>
      <c r="AK703" s="18">
        <f t="shared" ca="1" si="379"/>
        <v>0</v>
      </c>
      <c r="AL703" s="18">
        <f t="shared" ca="1" si="379"/>
        <v>0</v>
      </c>
      <c r="AM703" s="18">
        <f t="shared" ca="1" si="379"/>
        <v>0</v>
      </c>
      <c r="AN703" s="18">
        <f t="shared" ca="1" si="379"/>
        <v>0</v>
      </c>
      <c r="AO703" s="18">
        <f t="shared" ca="1" si="380"/>
        <v>0</v>
      </c>
      <c r="AP703" s="18">
        <f t="shared" ca="1" si="380"/>
        <v>0</v>
      </c>
      <c r="AQ703" s="18">
        <f t="shared" ca="1" si="380"/>
        <v>0</v>
      </c>
      <c r="AR703" s="18">
        <f t="shared" ca="1" si="380"/>
        <v>0</v>
      </c>
      <c r="AS703" s="18">
        <f t="shared" ca="1" si="380"/>
        <v>0</v>
      </c>
      <c r="AT703" s="18">
        <f t="shared" ca="1" si="380"/>
        <v>0</v>
      </c>
      <c r="AU703" s="18">
        <f t="shared" ca="1" si="380"/>
        <v>0</v>
      </c>
      <c r="AV703" s="18">
        <f t="shared" ca="1" si="380"/>
        <v>0</v>
      </c>
      <c r="AW703" s="18">
        <f t="shared" ca="1" si="380"/>
        <v>0</v>
      </c>
      <c r="AX703" s="18">
        <f t="shared" ca="1" si="380"/>
        <v>0</v>
      </c>
      <c r="AY703" s="18">
        <f t="shared" ca="1" si="381"/>
        <v>0</v>
      </c>
      <c r="AZ703" s="18">
        <f t="shared" ca="1" si="381"/>
        <v>0</v>
      </c>
      <c r="BA703" s="18">
        <f t="shared" ca="1" si="381"/>
        <v>0</v>
      </c>
      <c r="BB703" s="18">
        <f t="shared" ca="1" si="381"/>
        <v>0</v>
      </c>
      <c r="BC703" s="18">
        <f t="shared" ca="1" si="381"/>
        <v>0</v>
      </c>
      <c r="BD703" s="18">
        <f t="shared" ca="1" si="381"/>
        <v>0</v>
      </c>
      <c r="BE703" s="18">
        <f t="shared" ca="1" si="381"/>
        <v>0</v>
      </c>
      <c r="BF703" s="18">
        <f t="shared" ca="1" si="381"/>
        <v>0</v>
      </c>
      <c r="BG703" s="18">
        <f t="shared" ca="1" si="381"/>
        <v>0</v>
      </c>
      <c r="BH703" s="18">
        <f t="shared" ca="1" si="381"/>
        <v>0</v>
      </c>
    </row>
    <row r="704" spans="8:60" x14ac:dyDescent="0.35">
      <c r="H704" s="2" t="str">
        <f t="shared" si="359"/>
        <v>Inflation</v>
      </c>
      <c r="I704">
        <f t="shared" si="360"/>
        <v>14</v>
      </c>
      <c r="J704">
        <f t="shared" si="366"/>
        <v>16</v>
      </c>
      <c r="K704" s="18">
        <f t="shared" ca="1" si="377"/>
        <v>1.372785705090612</v>
      </c>
      <c r="L704" s="18">
        <f t="shared" ca="1" si="377"/>
        <v>1.3458683383241292</v>
      </c>
      <c r="M704" s="18">
        <f t="shared" ca="1" si="377"/>
        <v>1.3194787630628722</v>
      </c>
      <c r="N704" s="18">
        <f t="shared" ca="1" si="377"/>
        <v>1.2936066304537961</v>
      </c>
      <c r="O704" s="18">
        <f t="shared" ca="1" si="377"/>
        <v>1.2682417945625453</v>
      </c>
      <c r="P704" s="18">
        <f t="shared" ca="1" si="377"/>
        <v>1.243374308394652</v>
      </c>
      <c r="Q704" s="18">
        <f t="shared" ca="1" si="377"/>
        <v>1.2189944199947571</v>
      </c>
      <c r="R704" s="18">
        <f t="shared" ca="1" si="377"/>
        <v>1.1950925686223108</v>
      </c>
      <c r="S704" s="18">
        <f t="shared" ca="1" si="377"/>
        <v>1.1716593810022655</v>
      </c>
      <c r="T704" s="18">
        <f t="shared" ca="1" si="377"/>
        <v>1.1486856676492798</v>
      </c>
      <c r="U704" s="18">
        <f t="shared" ca="1" si="378"/>
        <v>1.1261624192640001</v>
      </c>
      <c r="V704" s="18">
        <f t="shared" ca="1" si="378"/>
        <v>1.1040808032</v>
      </c>
      <c r="W704" s="18">
        <f t="shared" ca="1" si="378"/>
        <v>1.08243216</v>
      </c>
      <c r="X704" s="18">
        <f t="shared" ca="1" si="378"/>
        <v>1.0612079999999999</v>
      </c>
      <c r="Y704" s="18">
        <f t="shared" ca="1" si="378"/>
        <v>1.0404</v>
      </c>
      <c r="Z704" s="18">
        <f t="shared" ca="1" si="378"/>
        <v>1.02</v>
      </c>
      <c r="AA704" s="18">
        <f t="shared" ca="1" si="378"/>
        <v>1</v>
      </c>
      <c r="AB704" s="18">
        <f t="shared" ca="1" si="378"/>
        <v>0</v>
      </c>
      <c r="AC704" s="18">
        <f t="shared" ca="1" si="378"/>
        <v>0</v>
      </c>
      <c r="AD704" s="18">
        <f t="shared" ca="1" si="378"/>
        <v>0</v>
      </c>
      <c r="AE704" s="18">
        <f t="shared" ca="1" si="379"/>
        <v>0</v>
      </c>
      <c r="AF704" s="18">
        <f t="shared" ca="1" si="379"/>
        <v>0</v>
      </c>
      <c r="AG704" s="18">
        <f t="shared" ca="1" si="379"/>
        <v>0</v>
      </c>
      <c r="AH704" s="18">
        <f t="shared" ca="1" si="379"/>
        <v>0</v>
      </c>
      <c r="AI704" s="18">
        <f t="shared" ca="1" si="379"/>
        <v>0</v>
      </c>
      <c r="AJ704" s="18">
        <f t="shared" ca="1" si="379"/>
        <v>0</v>
      </c>
      <c r="AK704" s="18">
        <f t="shared" ca="1" si="379"/>
        <v>0</v>
      </c>
      <c r="AL704" s="18">
        <f t="shared" ca="1" si="379"/>
        <v>0</v>
      </c>
      <c r="AM704" s="18">
        <f t="shared" ca="1" si="379"/>
        <v>0</v>
      </c>
      <c r="AN704" s="18">
        <f t="shared" ca="1" si="379"/>
        <v>0</v>
      </c>
      <c r="AO704" s="18">
        <f t="shared" ca="1" si="380"/>
        <v>0</v>
      </c>
      <c r="AP704" s="18">
        <f t="shared" ca="1" si="380"/>
        <v>0</v>
      </c>
      <c r="AQ704" s="18">
        <f t="shared" ca="1" si="380"/>
        <v>0</v>
      </c>
      <c r="AR704" s="18">
        <f t="shared" ca="1" si="380"/>
        <v>0</v>
      </c>
      <c r="AS704" s="18">
        <f t="shared" ca="1" si="380"/>
        <v>0</v>
      </c>
      <c r="AT704" s="18">
        <f t="shared" ca="1" si="380"/>
        <v>0</v>
      </c>
      <c r="AU704" s="18">
        <f t="shared" ca="1" si="380"/>
        <v>0</v>
      </c>
      <c r="AV704" s="18">
        <f t="shared" ca="1" si="380"/>
        <v>0</v>
      </c>
      <c r="AW704" s="18">
        <f t="shared" ca="1" si="380"/>
        <v>0</v>
      </c>
      <c r="AX704" s="18">
        <f t="shared" ca="1" si="380"/>
        <v>0</v>
      </c>
      <c r="AY704" s="18">
        <f t="shared" ca="1" si="381"/>
        <v>0</v>
      </c>
      <c r="AZ704" s="18">
        <f t="shared" ca="1" si="381"/>
        <v>0</v>
      </c>
      <c r="BA704" s="18">
        <f t="shared" ca="1" si="381"/>
        <v>0</v>
      </c>
      <c r="BB704" s="18">
        <f t="shared" ca="1" si="381"/>
        <v>0</v>
      </c>
      <c r="BC704" s="18">
        <f t="shared" ca="1" si="381"/>
        <v>0</v>
      </c>
      <c r="BD704" s="18">
        <f t="shared" ca="1" si="381"/>
        <v>0</v>
      </c>
      <c r="BE704" s="18">
        <f t="shared" ca="1" si="381"/>
        <v>0</v>
      </c>
      <c r="BF704" s="18">
        <f t="shared" ca="1" si="381"/>
        <v>0</v>
      </c>
      <c r="BG704" s="18">
        <f t="shared" ca="1" si="381"/>
        <v>0</v>
      </c>
      <c r="BH704" s="18">
        <f t="shared" ca="1" si="381"/>
        <v>0</v>
      </c>
    </row>
    <row r="705" spans="8:60" x14ac:dyDescent="0.35">
      <c r="H705" s="2" t="str">
        <f t="shared" si="359"/>
        <v>Inflation</v>
      </c>
      <c r="I705">
        <f t="shared" si="360"/>
        <v>14</v>
      </c>
      <c r="J705">
        <f t="shared" si="366"/>
        <v>17</v>
      </c>
      <c r="K705" s="18">
        <f t="shared" ref="K705:T714" ca="1" si="382">IF(K$24&gt;$J705,0,OFFSET($K$2,$I705,$J705-K$24))</f>
        <v>1.4002414191924244</v>
      </c>
      <c r="L705" s="18">
        <f t="shared" ca="1" si="382"/>
        <v>1.372785705090612</v>
      </c>
      <c r="M705" s="18">
        <f t="shared" ca="1" si="382"/>
        <v>1.3458683383241292</v>
      </c>
      <c r="N705" s="18">
        <f t="shared" ca="1" si="382"/>
        <v>1.3194787630628722</v>
      </c>
      <c r="O705" s="18">
        <f t="shared" ca="1" si="382"/>
        <v>1.2936066304537961</v>
      </c>
      <c r="P705" s="18">
        <f t="shared" ca="1" si="382"/>
        <v>1.2682417945625453</v>
      </c>
      <c r="Q705" s="18">
        <f t="shared" ca="1" si="382"/>
        <v>1.243374308394652</v>
      </c>
      <c r="R705" s="18">
        <f t="shared" ca="1" si="382"/>
        <v>1.2189944199947571</v>
      </c>
      <c r="S705" s="18">
        <f t="shared" ca="1" si="382"/>
        <v>1.1950925686223108</v>
      </c>
      <c r="T705" s="18">
        <f t="shared" ca="1" si="382"/>
        <v>1.1716593810022655</v>
      </c>
      <c r="U705" s="18">
        <f t="shared" ref="U705:AD714" ca="1" si="383">IF(U$24&gt;$J705,0,OFFSET($K$2,$I705,$J705-U$24))</f>
        <v>1.1486856676492798</v>
      </c>
      <c r="V705" s="18">
        <f t="shared" ca="1" si="383"/>
        <v>1.1261624192640001</v>
      </c>
      <c r="W705" s="18">
        <f t="shared" ca="1" si="383"/>
        <v>1.1040808032</v>
      </c>
      <c r="X705" s="18">
        <f t="shared" ca="1" si="383"/>
        <v>1.08243216</v>
      </c>
      <c r="Y705" s="18">
        <f t="shared" ca="1" si="383"/>
        <v>1.0612079999999999</v>
      </c>
      <c r="Z705" s="18">
        <f t="shared" ca="1" si="383"/>
        <v>1.0404</v>
      </c>
      <c r="AA705" s="18">
        <f t="shared" ca="1" si="383"/>
        <v>1.02</v>
      </c>
      <c r="AB705" s="18">
        <f t="shared" ca="1" si="383"/>
        <v>1</v>
      </c>
      <c r="AC705" s="18">
        <f t="shared" ca="1" si="383"/>
        <v>0</v>
      </c>
      <c r="AD705" s="18">
        <f t="shared" ca="1" si="383"/>
        <v>0</v>
      </c>
      <c r="AE705" s="18">
        <f t="shared" ref="AE705:AN714" ca="1" si="384">IF(AE$24&gt;$J705,0,OFFSET($K$2,$I705,$J705-AE$24))</f>
        <v>0</v>
      </c>
      <c r="AF705" s="18">
        <f t="shared" ca="1" si="384"/>
        <v>0</v>
      </c>
      <c r="AG705" s="18">
        <f t="shared" ca="1" si="384"/>
        <v>0</v>
      </c>
      <c r="AH705" s="18">
        <f t="shared" ca="1" si="384"/>
        <v>0</v>
      </c>
      <c r="AI705" s="18">
        <f t="shared" ca="1" si="384"/>
        <v>0</v>
      </c>
      <c r="AJ705" s="18">
        <f t="shared" ca="1" si="384"/>
        <v>0</v>
      </c>
      <c r="AK705" s="18">
        <f t="shared" ca="1" si="384"/>
        <v>0</v>
      </c>
      <c r="AL705" s="18">
        <f t="shared" ca="1" si="384"/>
        <v>0</v>
      </c>
      <c r="AM705" s="18">
        <f t="shared" ca="1" si="384"/>
        <v>0</v>
      </c>
      <c r="AN705" s="18">
        <f t="shared" ca="1" si="384"/>
        <v>0</v>
      </c>
      <c r="AO705" s="18">
        <f t="shared" ref="AO705:AX714" ca="1" si="385">IF(AO$24&gt;$J705,0,OFFSET($K$2,$I705,$J705-AO$24))</f>
        <v>0</v>
      </c>
      <c r="AP705" s="18">
        <f t="shared" ca="1" si="385"/>
        <v>0</v>
      </c>
      <c r="AQ705" s="18">
        <f t="shared" ca="1" si="385"/>
        <v>0</v>
      </c>
      <c r="AR705" s="18">
        <f t="shared" ca="1" si="385"/>
        <v>0</v>
      </c>
      <c r="AS705" s="18">
        <f t="shared" ca="1" si="385"/>
        <v>0</v>
      </c>
      <c r="AT705" s="18">
        <f t="shared" ca="1" si="385"/>
        <v>0</v>
      </c>
      <c r="AU705" s="18">
        <f t="shared" ca="1" si="385"/>
        <v>0</v>
      </c>
      <c r="AV705" s="18">
        <f t="shared" ca="1" si="385"/>
        <v>0</v>
      </c>
      <c r="AW705" s="18">
        <f t="shared" ca="1" si="385"/>
        <v>0</v>
      </c>
      <c r="AX705" s="18">
        <f t="shared" ca="1" si="385"/>
        <v>0</v>
      </c>
      <c r="AY705" s="18">
        <f t="shared" ref="AY705:BH714" ca="1" si="386">IF(AY$24&gt;$J705,0,OFFSET($K$2,$I705,$J705-AY$24))</f>
        <v>0</v>
      </c>
      <c r="AZ705" s="18">
        <f t="shared" ca="1" si="386"/>
        <v>0</v>
      </c>
      <c r="BA705" s="18">
        <f t="shared" ca="1" si="386"/>
        <v>0</v>
      </c>
      <c r="BB705" s="18">
        <f t="shared" ca="1" si="386"/>
        <v>0</v>
      </c>
      <c r="BC705" s="18">
        <f t="shared" ca="1" si="386"/>
        <v>0</v>
      </c>
      <c r="BD705" s="18">
        <f t="shared" ca="1" si="386"/>
        <v>0</v>
      </c>
      <c r="BE705" s="18">
        <f t="shared" ca="1" si="386"/>
        <v>0</v>
      </c>
      <c r="BF705" s="18">
        <f t="shared" ca="1" si="386"/>
        <v>0</v>
      </c>
      <c r="BG705" s="18">
        <f t="shared" ca="1" si="386"/>
        <v>0</v>
      </c>
      <c r="BH705" s="18">
        <f t="shared" ca="1" si="386"/>
        <v>0</v>
      </c>
    </row>
    <row r="706" spans="8:60" x14ac:dyDescent="0.35">
      <c r="H706" s="2" t="str">
        <f t="shared" si="359"/>
        <v>Inflation</v>
      </c>
      <c r="I706">
        <f t="shared" si="360"/>
        <v>14</v>
      </c>
      <c r="J706">
        <f t="shared" si="366"/>
        <v>18</v>
      </c>
      <c r="K706" s="18">
        <f t="shared" ca="1" si="382"/>
        <v>1.4282462475762727</v>
      </c>
      <c r="L706" s="18">
        <f t="shared" ca="1" si="382"/>
        <v>1.4002414191924244</v>
      </c>
      <c r="M706" s="18">
        <f t="shared" ca="1" si="382"/>
        <v>1.372785705090612</v>
      </c>
      <c r="N706" s="18">
        <f t="shared" ca="1" si="382"/>
        <v>1.3458683383241292</v>
      </c>
      <c r="O706" s="18">
        <f t="shared" ca="1" si="382"/>
        <v>1.3194787630628722</v>
      </c>
      <c r="P706" s="18">
        <f t="shared" ca="1" si="382"/>
        <v>1.2936066304537961</v>
      </c>
      <c r="Q706" s="18">
        <f t="shared" ca="1" si="382"/>
        <v>1.2682417945625453</v>
      </c>
      <c r="R706" s="18">
        <f t="shared" ca="1" si="382"/>
        <v>1.243374308394652</v>
      </c>
      <c r="S706" s="18">
        <f t="shared" ca="1" si="382"/>
        <v>1.2189944199947571</v>
      </c>
      <c r="T706" s="18">
        <f t="shared" ca="1" si="382"/>
        <v>1.1950925686223108</v>
      </c>
      <c r="U706" s="18">
        <f t="shared" ca="1" si="383"/>
        <v>1.1716593810022655</v>
      </c>
      <c r="V706" s="18">
        <f t="shared" ca="1" si="383"/>
        <v>1.1486856676492798</v>
      </c>
      <c r="W706" s="18">
        <f t="shared" ca="1" si="383"/>
        <v>1.1261624192640001</v>
      </c>
      <c r="X706" s="18">
        <f t="shared" ca="1" si="383"/>
        <v>1.1040808032</v>
      </c>
      <c r="Y706" s="18">
        <f t="shared" ca="1" si="383"/>
        <v>1.08243216</v>
      </c>
      <c r="Z706" s="18">
        <f t="shared" ca="1" si="383"/>
        <v>1.0612079999999999</v>
      </c>
      <c r="AA706" s="18">
        <f t="shared" ca="1" si="383"/>
        <v>1.0404</v>
      </c>
      <c r="AB706" s="18">
        <f t="shared" ca="1" si="383"/>
        <v>1.02</v>
      </c>
      <c r="AC706" s="18">
        <f t="shared" ca="1" si="383"/>
        <v>1</v>
      </c>
      <c r="AD706" s="18">
        <f t="shared" ca="1" si="383"/>
        <v>0</v>
      </c>
      <c r="AE706" s="18">
        <f t="shared" ca="1" si="384"/>
        <v>0</v>
      </c>
      <c r="AF706" s="18">
        <f t="shared" ca="1" si="384"/>
        <v>0</v>
      </c>
      <c r="AG706" s="18">
        <f t="shared" ca="1" si="384"/>
        <v>0</v>
      </c>
      <c r="AH706" s="18">
        <f t="shared" ca="1" si="384"/>
        <v>0</v>
      </c>
      <c r="AI706" s="18">
        <f t="shared" ca="1" si="384"/>
        <v>0</v>
      </c>
      <c r="AJ706" s="18">
        <f t="shared" ca="1" si="384"/>
        <v>0</v>
      </c>
      <c r="AK706" s="18">
        <f t="shared" ca="1" si="384"/>
        <v>0</v>
      </c>
      <c r="AL706" s="18">
        <f t="shared" ca="1" si="384"/>
        <v>0</v>
      </c>
      <c r="AM706" s="18">
        <f t="shared" ca="1" si="384"/>
        <v>0</v>
      </c>
      <c r="AN706" s="18">
        <f t="shared" ca="1" si="384"/>
        <v>0</v>
      </c>
      <c r="AO706" s="18">
        <f t="shared" ca="1" si="385"/>
        <v>0</v>
      </c>
      <c r="AP706" s="18">
        <f t="shared" ca="1" si="385"/>
        <v>0</v>
      </c>
      <c r="AQ706" s="18">
        <f t="shared" ca="1" si="385"/>
        <v>0</v>
      </c>
      <c r="AR706" s="18">
        <f t="shared" ca="1" si="385"/>
        <v>0</v>
      </c>
      <c r="AS706" s="18">
        <f t="shared" ca="1" si="385"/>
        <v>0</v>
      </c>
      <c r="AT706" s="18">
        <f t="shared" ca="1" si="385"/>
        <v>0</v>
      </c>
      <c r="AU706" s="18">
        <f t="shared" ca="1" si="385"/>
        <v>0</v>
      </c>
      <c r="AV706" s="18">
        <f t="shared" ca="1" si="385"/>
        <v>0</v>
      </c>
      <c r="AW706" s="18">
        <f t="shared" ca="1" si="385"/>
        <v>0</v>
      </c>
      <c r="AX706" s="18">
        <f t="shared" ca="1" si="385"/>
        <v>0</v>
      </c>
      <c r="AY706" s="18">
        <f t="shared" ca="1" si="386"/>
        <v>0</v>
      </c>
      <c r="AZ706" s="18">
        <f t="shared" ca="1" si="386"/>
        <v>0</v>
      </c>
      <c r="BA706" s="18">
        <f t="shared" ca="1" si="386"/>
        <v>0</v>
      </c>
      <c r="BB706" s="18">
        <f t="shared" ca="1" si="386"/>
        <v>0</v>
      </c>
      <c r="BC706" s="18">
        <f t="shared" ca="1" si="386"/>
        <v>0</v>
      </c>
      <c r="BD706" s="18">
        <f t="shared" ca="1" si="386"/>
        <v>0</v>
      </c>
      <c r="BE706" s="18">
        <f t="shared" ca="1" si="386"/>
        <v>0</v>
      </c>
      <c r="BF706" s="18">
        <f t="shared" ca="1" si="386"/>
        <v>0</v>
      </c>
      <c r="BG706" s="18">
        <f t="shared" ca="1" si="386"/>
        <v>0</v>
      </c>
      <c r="BH706" s="18">
        <f t="shared" ca="1" si="386"/>
        <v>0</v>
      </c>
    </row>
    <row r="707" spans="8:60" x14ac:dyDescent="0.35">
      <c r="H707" s="2" t="str">
        <f t="shared" si="359"/>
        <v>Inflation</v>
      </c>
      <c r="I707">
        <f t="shared" si="360"/>
        <v>14</v>
      </c>
      <c r="J707">
        <f t="shared" si="366"/>
        <v>19</v>
      </c>
      <c r="K707" s="18">
        <f t="shared" ca="1" si="382"/>
        <v>1.4568111725277981</v>
      </c>
      <c r="L707" s="18">
        <f t="shared" ca="1" si="382"/>
        <v>1.4282462475762727</v>
      </c>
      <c r="M707" s="18">
        <f t="shared" ca="1" si="382"/>
        <v>1.4002414191924244</v>
      </c>
      <c r="N707" s="18">
        <f t="shared" ca="1" si="382"/>
        <v>1.372785705090612</v>
      </c>
      <c r="O707" s="18">
        <f t="shared" ca="1" si="382"/>
        <v>1.3458683383241292</v>
      </c>
      <c r="P707" s="18">
        <f t="shared" ca="1" si="382"/>
        <v>1.3194787630628722</v>
      </c>
      <c r="Q707" s="18">
        <f t="shared" ca="1" si="382"/>
        <v>1.2936066304537961</v>
      </c>
      <c r="R707" s="18">
        <f t="shared" ca="1" si="382"/>
        <v>1.2682417945625453</v>
      </c>
      <c r="S707" s="18">
        <f t="shared" ca="1" si="382"/>
        <v>1.243374308394652</v>
      </c>
      <c r="T707" s="18">
        <f t="shared" ca="1" si="382"/>
        <v>1.2189944199947571</v>
      </c>
      <c r="U707" s="18">
        <f t="shared" ca="1" si="383"/>
        <v>1.1950925686223108</v>
      </c>
      <c r="V707" s="18">
        <f t="shared" ca="1" si="383"/>
        <v>1.1716593810022655</v>
      </c>
      <c r="W707" s="18">
        <f t="shared" ca="1" si="383"/>
        <v>1.1486856676492798</v>
      </c>
      <c r="X707" s="18">
        <f t="shared" ca="1" si="383"/>
        <v>1.1261624192640001</v>
      </c>
      <c r="Y707" s="18">
        <f t="shared" ca="1" si="383"/>
        <v>1.1040808032</v>
      </c>
      <c r="Z707" s="18">
        <f t="shared" ca="1" si="383"/>
        <v>1.08243216</v>
      </c>
      <c r="AA707" s="18">
        <f t="shared" ca="1" si="383"/>
        <v>1.0612079999999999</v>
      </c>
      <c r="AB707" s="18">
        <f t="shared" ca="1" si="383"/>
        <v>1.0404</v>
      </c>
      <c r="AC707" s="18">
        <f t="shared" ca="1" si="383"/>
        <v>1.02</v>
      </c>
      <c r="AD707" s="18">
        <f t="shared" ca="1" si="383"/>
        <v>1</v>
      </c>
      <c r="AE707" s="18">
        <f t="shared" ca="1" si="384"/>
        <v>0</v>
      </c>
      <c r="AF707" s="18">
        <f t="shared" ca="1" si="384"/>
        <v>0</v>
      </c>
      <c r="AG707" s="18">
        <f t="shared" ca="1" si="384"/>
        <v>0</v>
      </c>
      <c r="AH707" s="18">
        <f t="shared" ca="1" si="384"/>
        <v>0</v>
      </c>
      <c r="AI707" s="18">
        <f t="shared" ca="1" si="384"/>
        <v>0</v>
      </c>
      <c r="AJ707" s="18">
        <f t="shared" ca="1" si="384"/>
        <v>0</v>
      </c>
      <c r="AK707" s="18">
        <f t="shared" ca="1" si="384"/>
        <v>0</v>
      </c>
      <c r="AL707" s="18">
        <f t="shared" ca="1" si="384"/>
        <v>0</v>
      </c>
      <c r="AM707" s="18">
        <f t="shared" ca="1" si="384"/>
        <v>0</v>
      </c>
      <c r="AN707" s="18">
        <f t="shared" ca="1" si="384"/>
        <v>0</v>
      </c>
      <c r="AO707" s="18">
        <f t="shared" ca="1" si="385"/>
        <v>0</v>
      </c>
      <c r="AP707" s="18">
        <f t="shared" ca="1" si="385"/>
        <v>0</v>
      </c>
      <c r="AQ707" s="18">
        <f t="shared" ca="1" si="385"/>
        <v>0</v>
      </c>
      <c r="AR707" s="18">
        <f t="shared" ca="1" si="385"/>
        <v>0</v>
      </c>
      <c r="AS707" s="18">
        <f t="shared" ca="1" si="385"/>
        <v>0</v>
      </c>
      <c r="AT707" s="18">
        <f t="shared" ca="1" si="385"/>
        <v>0</v>
      </c>
      <c r="AU707" s="18">
        <f t="shared" ca="1" si="385"/>
        <v>0</v>
      </c>
      <c r="AV707" s="18">
        <f t="shared" ca="1" si="385"/>
        <v>0</v>
      </c>
      <c r="AW707" s="18">
        <f t="shared" ca="1" si="385"/>
        <v>0</v>
      </c>
      <c r="AX707" s="18">
        <f t="shared" ca="1" si="385"/>
        <v>0</v>
      </c>
      <c r="AY707" s="18">
        <f t="shared" ca="1" si="386"/>
        <v>0</v>
      </c>
      <c r="AZ707" s="18">
        <f t="shared" ca="1" si="386"/>
        <v>0</v>
      </c>
      <c r="BA707" s="18">
        <f t="shared" ca="1" si="386"/>
        <v>0</v>
      </c>
      <c r="BB707" s="18">
        <f t="shared" ca="1" si="386"/>
        <v>0</v>
      </c>
      <c r="BC707" s="18">
        <f t="shared" ca="1" si="386"/>
        <v>0</v>
      </c>
      <c r="BD707" s="18">
        <f t="shared" ca="1" si="386"/>
        <v>0</v>
      </c>
      <c r="BE707" s="18">
        <f t="shared" ca="1" si="386"/>
        <v>0</v>
      </c>
      <c r="BF707" s="18">
        <f t="shared" ca="1" si="386"/>
        <v>0</v>
      </c>
      <c r="BG707" s="18">
        <f t="shared" ca="1" si="386"/>
        <v>0</v>
      </c>
      <c r="BH707" s="18">
        <f t="shared" ca="1" si="386"/>
        <v>0</v>
      </c>
    </row>
    <row r="708" spans="8:60" x14ac:dyDescent="0.35">
      <c r="H708" s="2" t="str">
        <f t="shared" si="359"/>
        <v>Inflation</v>
      </c>
      <c r="I708">
        <f t="shared" si="360"/>
        <v>14</v>
      </c>
      <c r="J708">
        <f t="shared" si="366"/>
        <v>20</v>
      </c>
      <c r="K708" s="18">
        <f t="shared" ca="1" si="382"/>
        <v>1.4859473959783542</v>
      </c>
      <c r="L708" s="18">
        <f t="shared" ca="1" si="382"/>
        <v>1.4568111725277981</v>
      </c>
      <c r="M708" s="18">
        <f t="shared" ca="1" si="382"/>
        <v>1.4282462475762727</v>
      </c>
      <c r="N708" s="18">
        <f t="shared" ca="1" si="382"/>
        <v>1.4002414191924244</v>
      </c>
      <c r="O708" s="18">
        <f t="shared" ca="1" si="382"/>
        <v>1.372785705090612</v>
      </c>
      <c r="P708" s="18">
        <f t="shared" ca="1" si="382"/>
        <v>1.3458683383241292</v>
      </c>
      <c r="Q708" s="18">
        <f t="shared" ca="1" si="382"/>
        <v>1.3194787630628722</v>
      </c>
      <c r="R708" s="18">
        <f t="shared" ca="1" si="382"/>
        <v>1.2936066304537961</v>
      </c>
      <c r="S708" s="18">
        <f t="shared" ca="1" si="382"/>
        <v>1.2682417945625453</v>
      </c>
      <c r="T708" s="18">
        <f t="shared" ca="1" si="382"/>
        <v>1.243374308394652</v>
      </c>
      <c r="U708" s="18">
        <f t="shared" ca="1" si="383"/>
        <v>1.2189944199947571</v>
      </c>
      <c r="V708" s="18">
        <f t="shared" ca="1" si="383"/>
        <v>1.1950925686223108</v>
      </c>
      <c r="W708" s="18">
        <f t="shared" ca="1" si="383"/>
        <v>1.1716593810022655</v>
      </c>
      <c r="X708" s="18">
        <f t="shared" ca="1" si="383"/>
        <v>1.1486856676492798</v>
      </c>
      <c r="Y708" s="18">
        <f t="shared" ca="1" si="383"/>
        <v>1.1261624192640001</v>
      </c>
      <c r="Z708" s="18">
        <f t="shared" ca="1" si="383"/>
        <v>1.1040808032</v>
      </c>
      <c r="AA708" s="18">
        <f t="shared" ca="1" si="383"/>
        <v>1.08243216</v>
      </c>
      <c r="AB708" s="18">
        <f t="shared" ca="1" si="383"/>
        <v>1.0612079999999999</v>
      </c>
      <c r="AC708" s="18">
        <f t="shared" ca="1" si="383"/>
        <v>1.0404</v>
      </c>
      <c r="AD708" s="18">
        <f t="shared" ca="1" si="383"/>
        <v>1.02</v>
      </c>
      <c r="AE708" s="18">
        <f t="shared" ca="1" si="384"/>
        <v>1</v>
      </c>
      <c r="AF708" s="18">
        <f t="shared" ca="1" si="384"/>
        <v>0</v>
      </c>
      <c r="AG708" s="18">
        <f t="shared" ca="1" si="384"/>
        <v>0</v>
      </c>
      <c r="AH708" s="18">
        <f t="shared" ca="1" si="384"/>
        <v>0</v>
      </c>
      <c r="AI708" s="18">
        <f t="shared" ca="1" si="384"/>
        <v>0</v>
      </c>
      <c r="AJ708" s="18">
        <f t="shared" ca="1" si="384"/>
        <v>0</v>
      </c>
      <c r="AK708" s="18">
        <f t="shared" ca="1" si="384"/>
        <v>0</v>
      </c>
      <c r="AL708" s="18">
        <f t="shared" ca="1" si="384"/>
        <v>0</v>
      </c>
      <c r="AM708" s="18">
        <f t="shared" ca="1" si="384"/>
        <v>0</v>
      </c>
      <c r="AN708" s="18">
        <f t="shared" ca="1" si="384"/>
        <v>0</v>
      </c>
      <c r="AO708" s="18">
        <f t="shared" ca="1" si="385"/>
        <v>0</v>
      </c>
      <c r="AP708" s="18">
        <f t="shared" ca="1" si="385"/>
        <v>0</v>
      </c>
      <c r="AQ708" s="18">
        <f t="shared" ca="1" si="385"/>
        <v>0</v>
      </c>
      <c r="AR708" s="18">
        <f t="shared" ca="1" si="385"/>
        <v>0</v>
      </c>
      <c r="AS708" s="18">
        <f t="shared" ca="1" si="385"/>
        <v>0</v>
      </c>
      <c r="AT708" s="18">
        <f t="shared" ca="1" si="385"/>
        <v>0</v>
      </c>
      <c r="AU708" s="18">
        <f t="shared" ca="1" si="385"/>
        <v>0</v>
      </c>
      <c r="AV708" s="18">
        <f t="shared" ca="1" si="385"/>
        <v>0</v>
      </c>
      <c r="AW708" s="18">
        <f t="shared" ca="1" si="385"/>
        <v>0</v>
      </c>
      <c r="AX708" s="18">
        <f t="shared" ca="1" si="385"/>
        <v>0</v>
      </c>
      <c r="AY708" s="18">
        <f t="shared" ca="1" si="386"/>
        <v>0</v>
      </c>
      <c r="AZ708" s="18">
        <f t="shared" ca="1" si="386"/>
        <v>0</v>
      </c>
      <c r="BA708" s="18">
        <f t="shared" ca="1" si="386"/>
        <v>0</v>
      </c>
      <c r="BB708" s="18">
        <f t="shared" ca="1" si="386"/>
        <v>0</v>
      </c>
      <c r="BC708" s="18">
        <f t="shared" ca="1" si="386"/>
        <v>0</v>
      </c>
      <c r="BD708" s="18">
        <f t="shared" ca="1" si="386"/>
        <v>0</v>
      </c>
      <c r="BE708" s="18">
        <f t="shared" ca="1" si="386"/>
        <v>0</v>
      </c>
      <c r="BF708" s="18">
        <f t="shared" ca="1" si="386"/>
        <v>0</v>
      </c>
      <c r="BG708" s="18">
        <f t="shared" ca="1" si="386"/>
        <v>0</v>
      </c>
      <c r="BH708" s="18">
        <f t="shared" ca="1" si="386"/>
        <v>0</v>
      </c>
    </row>
    <row r="709" spans="8:60" x14ac:dyDescent="0.35">
      <c r="H709" s="2" t="str">
        <f t="shared" si="359"/>
        <v>Inflation</v>
      </c>
      <c r="I709">
        <f t="shared" si="360"/>
        <v>14</v>
      </c>
      <c r="J709">
        <f t="shared" si="366"/>
        <v>21</v>
      </c>
      <c r="K709" s="18">
        <f t="shared" ca="1" si="382"/>
        <v>1.5156663438979212</v>
      </c>
      <c r="L709" s="18">
        <f t="shared" ca="1" si="382"/>
        <v>1.4859473959783542</v>
      </c>
      <c r="M709" s="18">
        <f t="shared" ca="1" si="382"/>
        <v>1.4568111725277981</v>
      </c>
      <c r="N709" s="18">
        <f t="shared" ca="1" si="382"/>
        <v>1.4282462475762727</v>
      </c>
      <c r="O709" s="18">
        <f t="shared" ca="1" si="382"/>
        <v>1.4002414191924244</v>
      </c>
      <c r="P709" s="18">
        <f t="shared" ca="1" si="382"/>
        <v>1.372785705090612</v>
      </c>
      <c r="Q709" s="18">
        <f t="shared" ca="1" si="382"/>
        <v>1.3458683383241292</v>
      </c>
      <c r="R709" s="18">
        <f t="shared" ca="1" si="382"/>
        <v>1.3194787630628722</v>
      </c>
      <c r="S709" s="18">
        <f t="shared" ca="1" si="382"/>
        <v>1.2936066304537961</v>
      </c>
      <c r="T709" s="18">
        <f t="shared" ca="1" si="382"/>
        <v>1.2682417945625453</v>
      </c>
      <c r="U709" s="18">
        <f t="shared" ca="1" si="383"/>
        <v>1.243374308394652</v>
      </c>
      <c r="V709" s="18">
        <f t="shared" ca="1" si="383"/>
        <v>1.2189944199947571</v>
      </c>
      <c r="W709" s="18">
        <f t="shared" ca="1" si="383"/>
        <v>1.1950925686223108</v>
      </c>
      <c r="X709" s="18">
        <f t="shared" ca="1" si="383"/>
        <v>1.1716593810022655</v>
      </c>
      <c r="Y709" s="18">
        <f t="shared" ca="1" si="383"/>
        <v>1.1486856676492798</v>
      </c>
      <c r="Z709" s="18">
        <f t="shared" ca="1" si="383"/>
        <v>1.1261624192640001</v>
      </c>
      <c r="AA709" s="18">
        <f t="shared" ca="1" si="383"/>
        <v>1.1040808032</v>
      </c>
      <c r="AB709" s="18">
        <f t="shared" ca="1" si="383"/>
        <v>1.08243216</v>
      </c>
      <c r="AC709" s="18">
        <f t="shared" ca="1" si="383"/>
        <v>1.0612079999999999</v>
      </c>
      <c r="AD709" s="18">
        <f t="shared" ca="1" si="383"/>
        <v>1.0404</v>
      </c>
      <c r="AE709" s="18">
        <f t="shared" ca="1" si="384"/>
        <v>1.02</v>
      </c>
      <c r="AF709" s="18">
        <f t="shared" ca="1" si="384"/>
        <v>1</v>
      </c>
      <c r="AG709" s="18">
        <f t="shared" ca="1" si="384"/>
        <v>0</v>
      </c>
      <c r="AH709" s="18">
        <f t="shared" ca="1" si="384"/>
        <v>0</v>
      </c>
      <c r="AI709" s="18">
        <f t="shared" ca="1" si="384"/>
        <v>0</v>
      </c>
      <c r="AJ709" s="18">
        <f t="shared" ca="1" si="384"/>
        <v>0</v>
      </c>
      <c r="AK709" s="18">
        <f t="shared" ca="1" si="384"/>
        <v>0</v>
      </c>
      <c r="AL709" s="18">
        <f t="shared" ca="1" si="384"/>
        <v>0</v>
      </c>
      <c r="AM709" s="18">
        <f t="shared" ca="1" si="384"/>
        <v>0</v>
      </c>
      <c r="AN709" s="18">
        <f t="shared" ca="1" si="384"/>
        <v>0</v>
      </c>
      <c r="AO709" s="18">
        <f t="shared" ca="1" si="385"/>
        <v>0</v>
      </c>
      <c r="AP709" s="18">
        <f t="shared" ca="1" si="385"/>
        <v>0</v>
      </c>
      <c r="AQ709" s="18">
        <f t="shared" ca="1" si="385"/>
        <v>0</v>
      </c>
      <c r="AR709" s="18">
        <f t="shared" ca="1" si="385"/>
        <v>0</v>
      </c>
      <c r="AS709" s="18">
        <f t="shared" ca="1" si="385"/>
        <v>0</v>
      </c>
      <c r="AT709" s="18">
        <f t="shared" ca="1" si="385"/>
        <v>0</v>
      </c>
      <c r="AU709" s="18">
        <f t="shared" ca="1" si="385"/>
        <v>0</v>
      </c>
      <c r="AV709" s="18">
        <f t="shared" ca="1" si="385"/>
        <v>0</v>
      </c>
      <c r="AW709" s="18">
        <f t="shared" ca="1" si="385"/>
        <v>0</v>
      </c>
      <c r="AX709" s="18">
        <f t="shared" ca="1" si="385"/>
        <v>0</v>
      </c>
      <c r="AY709" s="18">
        <f t="shared" ca="1" si="386"/>
        <v>0</v>
      </c>
      <c r="AZ709" s="18">
        <f t="shared" ca="1" si="386"/>
        <v>0</v>
      </c>
      <c r="BA709" s="18">
        <f t="shared" ca="1" si="386"/>
        <v>0</v>
      </c>
      <c r="BB709" s="18">
        <f t="shared" ca="1" si="386"/>
        <v>0</v>
      </c>
      <c r="BC709" s="18">
        <f t="shared" ca="1" si="386"/>
        <v>0</v>
      </c>
      <c r="BD709" s="18">
        <f t="shared" ca="1" si="386"/>
        <v>0</v>
      </c>
      <c r="BE709" s="18">
        <f t="shared" ca="1" si="386"/>
        <v>0</v>
      </c>
      <c r="BF709" s="18">
        <f t="shared" ca="1" si="386"/>
        <v>0</v>
      </c>
      <c r="BG709" s="18">
        <f t="shared" ca="1" si="386"/>
        <v>0</v>
      </c>
      <c r="BH709" s="18">
        <f t="shared" ca="1" si="386"/>
        <v>0</v>
      </c>
    </row>
    <row r="710" spans="8:60" x14ac:dyDescent="0.35">
      <c r="H710" s="2" t="str">
        <f t="shared" si="359"/>
        <v>Inflation</v>
      </c>
      <c r="I710">
        <f t="shared" si="360"/>
        <v>14</v>
      </c>
      <c r="J710">
        <f t="shared" si="366"/>
        <v>22</v>
      </c>
      <c r="K710" s="18">
        <f t="shared" ca="1" si="382"/>
        <v>1.5459796707758797</v>
      </c>
      <c r="L710" s="18">
        <f t="shared" ca="1" si="382"/>
        <v>1.5156663438979212</v>
      </c>
      <c r="M710" s="18">
        <f t="shared" ca="1" si="382"/>
        <v>1.4859473959783542</v>
      </c>
      <c r="N710" s="18">
        <f t="shared" ca="1" si="382"/>
        <v>1.4568111725277981</v>
      </c>
      <c r="O710" s="18">
        <f t="shared" ca="1" si="382"/>
        <v>1.4282462475762727</v>
      </c>
      <c r="P710" s="18">
        <f t="shared" ca="1" si="382"/>
        <v>1.4002414191924244</v>
      </c>
      <c r="Q710" s="18">
        <f t="shared" ca="1" si="382"/>
        <v>1.372785705090612</v>
      </c>
      <c r="R710" s="18">
        <f t="shared" ca="1" si="382"/>
        <v>1.3458683383241292</v>
      </c>
      <c r="S710" s="18">
        <f t="shared" ca="1" si="382"/>
        <v>1.3194787630628722</v>
      </c>
      <c r="T710" s="18">
        <f t="shared" ca="1" si="382"/>
        <v>1.2936066304537961</v>
      </c>
      <c r="U710" s="18">
        <f t="shared" ca="1" si="383"/>
        <v>1.2682417945625453</v>
      </c>
      <c r="V710" s="18">
        <f t="shared" ca="1" si="383"/>
        <v>1.243374308394652</v>
      </c>
      <c r="W710" s="18">
        <f t="shared" ca="1" si="383"/>
        <v>1.2189944199947571</v>
      </c>
      <c r="X710" s="18">
        <f t="shared" ca="1" si="383"/>
        <v>1.1950925686223108</v>
      </c>
      <c r="Y710" s="18">
        <f t="shared" ca="1" si="383"/>
        <v>1.1716593810022655</v>
      </c>
      <c r="Z710" s="18">
        <f t="shared" ca="1" si="383"/>
        <v>1.1486856676492798</v>
      </c>
      <c r="AA710" s="18">
        <f t="shared" ca="1" si="383"/>
        <v>1.1261624192640001</v>
      </c>
      <c r="AB710" s="18">
        <f t="shared" ca="1" si="383"/>
        <v>1.1040808032</v>
      </c>
      <c r="AC710" s="18">
        <f t="shared" ca="1" si="383"/>
        <v>1.08243216</v>
      </c>
      <c r="AD710" s="18">
        <f t="shared" ca="1" si="383"/>
        <v>1.0612079999999999</v>
      </c>
      <c r="AE710" s="18">
        <f t="shared" ca="1" si="384"/>
        <v>1.0404</v>
      </c>
      <c r="AF710" s="18">
        <f t="shared" ca="1" si="384"/>
        <v>1.02</v>
      </c>
      <c r="AG710" s="18">
        <f t="shared" ca="1" si="384"/>
        <v>1</v>
      </c>
      <c r="AH710" s="18">
        <f t="shared" ca="1" si="384"/>
        <v>0</v>
      </c>
      <c r="AI710" s="18">
        <f t="shared" ca="1" si="384"/>
        <v>0</v>
      </c>
      <c r="AJ710" s="18">
        <f t="shared" ca="1" si="384"/>
        <v>0</v>
      </c>
      <c r="AK710" s="18">
        <f t="shared" ca="1" si="384"/>
        <v>0</v>
      </c>
      <c r="AL710" s="18">
        <f t="shared" ca="1" si="384"/>
        <v>0</v>
      </c>
      <c r="AM710" s="18">
        <f t="shared" ca="1" si="384"/>
        <v>0</v>
      </c>
      <c r="AN710" s="18">
        <f t="shared" ca="1" si="384"/>
        <v>0</v>
      </c>
      <c r="AO710" s="18">
        <f t="shared" ca="1" si="385"/>
        <v>0</v>
      </c>
      <c r="AP710" s="18">
        <f t="shared" ca="1" si="385"/>
        <v>0</v>
      </c>
      <c r="AQ710" s="18">
        <f t="shared" ca="1" si="385"/>
        <v>0</v>
      </c>
      <c r="AR710" s="18">
        <f t="shared" ca="1" si="385"/>
        <v>0</v>
      </c>
      <c r="AS710" s="18">
        <f t="shared" ca="1" si="385"/>
        <v>0</v>
      </c>
      <c r="AT710" s="18">
        <f t="shared" ca="1" si="385"/>
        <v>0</v>
      </c>
      <c r="AU710" s="18">
        <f t="shared" ca="1" si="385"/>
        <v>0</v>
      </c>
      <c r="AV710" s="18">
        <f t="shared" ca="1" si="385"/>
        <v>0</v>
      </c>
      <c r="AW710" s="18">
        <f t="shared" ca="1" si="385"/>
        <v>0</v>
      </c>
      <c r="AX710" s="18">
        <f t="shared" ca="1" si="385"/>
        <v>0</v>
      </c>
      <c r="AY710" s="18">
        <f t="shared" ca="1" si="386"/>
        <v>0</v>
      </c>
      <c r="AZ710" s="18">
        <f t="shared" ca="1" si="386"/>
        <v>0</v>
      </c>
      <c r="BA710" s="18">
        <f t="shared" ca="1" si="386"/>
        <v>0</v>
      </c>
      <c r="BB710" s="18">
        <f t="shared" ca="1" si="386"/>
        <v>0</v>
      </c>
      <c r="BC710" s="18">
        <f t="shared" ca="1" si="386"/>
        <v>0</v>
      </c>
      <c r="BD710" s="18">
        <f t="shared" ca="1" si="386"/>
        <v>0</v>
      </c>
      <c r="BE710" s="18">
        <f t="shared" ca="1" si="386"/>
        <v>0</v>
      </c>
      <c r="BF710" s="18">
        <f t="shared" ca="1" si="386"/>
        <v>0</v>
      </c>
      <c r="BG710" s="18">
        <f t="shared" ca="1" si="386"/>
        <v>0</v>
      </c>
      <c r="BH710" s="18">
        <f t="shared" ca="1" si="386"/>
        <v>0</v>
      </c>
    </row>
    <row r="711" spans="8:60" x14ac:dyDescent="0.35">
      <c r="H711" s="2" t="str">
        <f t="shared" si="359"/>
        <v>Inflation</v>
      </c>
      <c r="I711">
        <f t="shared" si="360"/>
        <v>14</v>
      </c>
      <c r="J711">
        <f t="shared" si="366"/>
        <v>23</v>
      </c>
      <c r="K711" s="18">
        <f t="shared" ca="1" si="382"/>
        <v>1.576899264191397</v>
      </c>
      <c r="L711" s="18">
        <f t="shared" ca="1" si="382"/>
        <v>1.5459796707758797</v>
      </c>
      <c r="M711" s="18">
        <f t="shared" ca="1" si="382"/>
        <v>1.5156663438979212</v>
      </c>
      <c r="N711" s="18">
        <f t="shared" ca="1" si="382"/>
        <v>1.4859473959783542</v>
      </c>
      <c r="O711" s="18">
        <f t="shared" ca="1" si="382"/>
        <v>1.4568111725277981</v>
      </c>
      <c r="P711" s="18">
        <f t="shared" ca="1" si="382"/>
        <v>1.4282462475762727</v>
      </c>
      <c r="Q711" s="18">
        <f t="shared" ca="1" si="382"/>
        <v>1.4002414191924244</v>
      </c>
      <c r="R711" s="18">
        <f t="shared" ca="1" si="382"/>
        <v>1.372785705090612</v>
      </c>
      <c r="S711" s="18">
        <f t="shared" ca="1" si="382"/>
        <v>1.3458683383241292</v>
      </c>
      <c r="T711" s="18">
        <f t="shared" ca="1" si="382"/>
        <v>1.3194787630628722</v>
      </c>
      <c r="U711" s="18">
        <f t="shared" ca="1" si="383"/>
        <v>1.2936066304537961</v>
      </c>
      <c r="V711" s="18">
        <f t="shared" ca="1" si="383"/>
        <v>1.2682417945625453</v>
      </c>
      <c r="W711" s="18">
        <f t="shared" ca="1" si="383"/>
        <v>1.243374308394652</v>
      </c>
      <c r="X711" s="18">
        <f t="shared" ca="1" si="383"/>
        <v>1.2189944199947571</v>
      </c>
      <c r="Y711" s="18">
        <f t="shared" ca="1" si="383"/>
        <v>1.1950925686223108</v>
      </c>
      <c r="Z711" s="18">
        <f t="shared" ca="1" si="383"/>
        <v>1.1716593810022655</v>
      </c>
      <c r="AA711" s="18">
        <f t="shared" ca="1" si="383"/>
        <v>1.1486856676492798</v>
      </c>
      <c r="AB711" s="18">
        <f t="shared" ca="1" si="383"/>
        <v>1.1261624192640001</v>
      </c>
      <c r="AC711" s="18">
        <f t="shared" ca="1" si="383"/>
        <v>1.1040808032</v>
      </c>
      <c r="AD711" s="18">
        <f t="shared" ca="1" si="383"/>
        <v>1.08243216</v>
      </c>
      <c r="AE711" s="18">
        <f t="shared" ca="1" si="384"/>
        <v>1.0612079999999999</v>
      </c>
      <c r="AF711" s="18">
        <f t="shared" ca="1" si="384"/>
        <v>1.0404</v>
      </c>
      <c r="AG711" s="18">
        <f t="shared" ca="1" si="384"/>
        <v>1.02</v>
      </c>
      <c r="AH711" s="18">
        <f t="shared" ca="1" si="384"/>
        <v>1</v>
      </c>
      <c r="AI711" s="18">
        <f t="shared" ca="1" si="384"/>
        <v>0</v>
      </c>
      <c r="AJ711" s="18">
        <f t="shared" ca="1" si="384"/>
        <v>0</v>
      </c>
      <c r="AK711" s="18">
        <f t="shared" ca="1" si="384"/>
        <v>0</v>
      </c>
      <c r="AL711" s="18">
        <f t="shared" ca="1" si="384"/>
        <v>0</v>
      </c>
      <c r="AM711" s="18">
        <f t="shared" ca="1" si="384"/>
        <v>0</v>
      </c>
      <c r="AN711" s="18">
        <f t="shared" ca="1" si="384"/>
        <v>0</v>
      </c>
      <c r="AO711" s="18">
        <f t="shared" ca="1" si="385"/>
        <v>0</v>
      </c>
      <c r="AP711" s="18">
        <f t="shared" ca="1" si="385"/>
        <v>0</v>
      </c>
      <c r="AQ711" s="18">
        <f t="shared" ca="1" si="385"/>
        <v>0</v>
      </c>
      <c r="AR711" s="18">
        <f t="shared" ca="1" si="385"/>
        <v>0</v>
      </c>
      <c r="AS711" s="18">
        <f t="shared" ca="1" si="385"/>
        <v>0</v>
      </c>
      <c r="AT711" s="18">
        <f t="shared" ca="1" si="385"/>
        <v>0</v>
      </c>
      <c r="AU711" s="18">
        <f t="shared" ca="1" si="385"/>
        <v>0</v>
      </c>
      <c r="AV711" s="18">
        <f t="shared" ca="1" si="385"/>
        <v>0</v>
      </c>
      <c r="AW711" s="18">
        <f t="shared" ca="1" si="385"/>
        <v>0</v>
      </c>
      <c r="AX711" s="18">
        <f t="shared" ca="1" si="385"/>
        <v>0</v>
      </c>
      <c r="AY711" s="18">
        <f t="shared" ca="1" si="386"/>
        <v>0</v>
      </c>
      <c r="AZ711" s="18">
        <f t="shared" ca="1" si="386"/>
        <v>0</v>
      </c>
      <c r="BA711" s="18">
        <f t="shared" ca="1" si="386"/>
        <v>0</v>
      </c>
      <c r="BB711" s="18">
        <f t="shared" ca="1" si="386"/>
        <v>0</v>
      </c>
      <c r="BC711" s="18">
        <f t="shared" ca="1" si="386"/>
        <v>0</v>
      </c>
      <c r="BD711" s="18">
        <f t="shared" ca="1" si="386"/>
        <v>0</v>
      </c>
      <c r="BE711" s="18">
        <f t="shared" ca="1" si="386"/>
        <v>0</v>
      </c>
      <c r="BF711" s="18">
        <f t="shared" ca="1" si="386"/>
        <v>0</v>
      </c>
      <c r="BG711" s="18">
        <f t="shared" ca="1" si="386"/>
        <v>0</v>
      </c>
      <c r="BH711" s="18">
        <f t="shared" ca="1" si="386"/>
        <v>0</v>
      </c>
    </row>
    <row r="712" spans="8:60" x14ac:dyDescent="0.35">
      <c r="H712" s="2" t="str">
        <f t="shared" si="359"/>
        <v>Inflation</v>
      </c>
      <c r="I712">
        <f t="shared" si="360"/>
        <v>14</v>
      </c>
      <c r="J712">
        <f t="shared" si="366"/>
        <v>24</v>
      </c>
      <c r="K712" s="18">
        <f t="shared" ca="1" si="382"/>
        <v>1.608437249475225</v>
      </c>
      <c r="L712" s="18">
        <f t="shared" ca="1" si="382"/>
        <v>1.576899264191397</v>
      </c>
      <c r="M712" s="18">
        <f t="shared" ca="1" si="382"/>
        <v>1.5459796707758797</v>
      </c>
      <c r="N712" s="18">
        <f t="shared" ca="1" si="382"/>
        <v>1.5156663438979212</v>
      </c>
      <c r="O712" s="18">
        <f t="shared" ca="1" si="382"/>
        <v>1.4859473959783542</v>
      </c>
      <c r="P712" s="18">
        <f t="shared" ca="1" si="382"/>
        <v>1.4568111725277981</v>
      </c>
      <c r="Q712" s="18">
        <f t="shared" ca="1" si="382"/>
        <v>1.4282462475762727</v>
      </c>
      <c r="R712" s="18">
        <f t="shared" ca="1" si="382"/>
        <v>1.4002414191924244</v>
      </c>
      <c r="S712" s="18">
        <f t="shared" ca="1" si="382"/>
        <v>1.372785705090612</v>
      </c>
      <c r="T712" s="18">
        <f t="shared" ca="1" si="382"/>
        <v>1.3458683383241292</v>
      </c>
      <c r="U712" s="18">
        <f t="shared" ca="1" si="383"/>
        <v>1.3194787630628722</v>
      </c>
      <c r="V712" s="18">
        <f t="shared" ca="1" si="383"/>
        <v>1.2936066304537961</v>
      </c>
      <c r="W712" s="18">
        <f t="shared" ca="1" si="383"/>
        <v>1.2682417945625453</v>
      </c>
      <c r="X712" s="18">
        <f t="shared" ca="1" si="383"/>
        <v>1.243374308394652</v>
      </c>
      <c r="Y712" s="18">
        <f t="shared" ca="1" si="383"/>
        <v>1.2189944199947571</v>
      </c>
      <c r="Z712" s="18">
        <f t="shared" ca="1" si="383"/>
        <v>1.1950925686223108</v>
      </c>
      <c r="AA712" s="18">
        <f t="shared" ca="1" si="383"/>
        <v>1.1716593810022655</v>
      </c>
      <c r="AB712" s="18">
        <f t="shared" ca="1" si="383"/>
        <v>1.1486856676492798</v>
      </c>
      <c r="AC712" s="18">
        <f t="shared" ca="1" si="383"/>
        <v>1.1261624192640001</v>
      </c>
      <c r="AD712" s="18">
        <f t="shared" ca="1" si="383"/>
        <v>1.1040808032</v>
      </c>
      <c r="AE712" s="18">
        <f t="shared" ca="1" si="384"/>
        <v>1.08243216</v>
      </c>
      <c r="AF712" s="18">
        <f t="shared" ca="1" si="384"/>
        <v>1.0612079999999999</v>
      </c>
      <c r="AG712" s="18">
        <f t="shared" ca="1" si="384"/>
        <v>1.0404</v>
      </c>
      <c r="AH712" s="18">
        <f t="shared" ca="1" si="384"/>
        <v>1.02</v>
      </c>
      <c r="AI712" s="18">
        <f t="shared" ca="1" si="384"/>
        <v>1</v>
      </c>
      <c r="AJ712" s="18">
        <f t="shared" ca="1" si="384"/>
        <v>0</v>
      </c>
      <c r="AK712" s="18">
        <f t="shared" ca="1" si="384"/>
        <v>0</v>
      </c>
      <c r="AL712" s="18">
        <f t="shared" ca="1" si="384"/>
        <v>0</v>
      </c>
      <c r="AM712" s="18">
        <f t="shared" ca="1" si="384"/>
        <v>0</v>
      </c>
      <c r="AN712" s="18">
        <f t="shared" ca="1" si="384"/>
        <v>0</v>
      </c>
      <c r="AO712" s="18">
        <f t="shared" ca="1" si="385"/>
        <v>0</v>
      </c>
      <c r="AP712" s="18">
        <f t="shared" ca="1" si="385"/>
        <v>0</v>
      </c>
      <c r="AQ712" s="18">
        <f t="shared" ca="1" si="385"/>
        <v>0</v>
      </c>
      <c r="AR712" s="18">
        <f t="shared" ca="1" si="385"/>
        <v>0</v>
      </c>
      <c r="AS712" s="18">
        <f t="shared" ca="1" si="385"/>
        <v>0</v>
      </c>
      <c r="AT712" s="18">
        <f t="shared" ca="1" si="385"/>
        <v>0</v>
      </c>
      <c r="AU712" s="18">
        <f t="shared" ca="1" si="385"/>
        <v>0</v>
      </c>
      <c r="AV712" s="18">
        <f t="shared" ca="1" si="385"/>
        <v>0</v>
      </c>
      <c r="AW712" s="18">
        <f t="shared" ca="1" si="385"/>
        <v>0</v>
      </c>
      <c r="AX712" s="18">
        <f t="shared" ca="1" si="385"/>
        <v>0</v>
      </c>
      <c r="AY712" s="18">
        <f t="shared" ca="1" si="386"/>
        <v>0</v>
      </c>
      <c r="AZ712" s="18">
        <f t="shared" ca="1" si="386"/>
        <v>0</v>
      </c>
      <c r="BA712" s="18">
        <f t="shared" ca="1" si="386"/>
        <v>0</v>
      </c>
      <c r="BB712" s="18">
        <f t="shared" ca="1" si="386"/>
        <v>0</v>
      </c>
      <c r="BC712" s="18">
        <f t="shared" ca="1" si="386"/>
        <v>0</v>
      </c>
      <c r="BD712" s="18">
        <f t="shared" ca="1" si="386"/>
        <v>0</v>
      </c>
      <c r="BE712" s="18">
        <f t="shared" ca="1" si="386"/>
        <v>0</v>
      </c>
      <c r="BF712" s="18">
        <f t="shared" ca="1" si="386"/>
        <v>0</v>
      </c>
      <c r="BG712" s="18">
        <f t="shared" ca="1" si="386"/>
        <v>0</v>
      </c>
      <c r="BH712" s="18">
        <f t="shared" ca="1" si="386"/>
        <v>0</v>
      </c>
    </row>
    <row r="713" spans="8:60" x14ac:dyDescent="0.35">
      <c r="H713" s="2" t="str">
        <f t="shared" si="359"/>
        <v>Inflation</v>
      </c>
      <c r="I713">
        <f t="shared" si="360"/>
        <v>14</v>
      </c>
      <c r="J713">
        <f t="shared" si="366"/>
        <v>25</v>
      </c>
      <c r="K713" s="18">
        <f t="shared" ca="1" si="382"/>
        <v>1.6406059944647295</v>
      </c>
      <c r="L713" s="18">
        <f t="shared" ca="1" si="382"/>
        <v>1.608437249475225</v>
      </c>
      <c r="M713" s="18">
        <f t="shared" ca="1" si="382"/>
        <v>1.576899264191397</v>
      </c>
      <c r="N713" s="18">
        <f t="shared" ca="1" si="382"/>
        <v>1.5459796707758797</v>
      </c>
      <c r="O713" s="18">
        <f t="shared" ca="1" si="382"/>
        <v>1.5156663438979212</v>
      </c>
      <c r="P713" s="18">
        <f t="shared" ca="1" si="382"/>
        <v>1.4859473959783542</v>
      </c>
      <c r="Q713" s="18">
        <f t="shared" ca="1" si="382"/>
        <v>1.4568111725277981</v>
      </c>
      <c r="R713" s="18">
        <f t="shared" ca="1" si="382"/>
        <v>1.4282462475762727</v>
      </c>
      <c r="S713" s="18">
        <f t="shared" ca="1" si="382"/>
        <v>1.4002414191924244</v>
      </c>
      <c r="T713" s="18">
        <f t="shared" ca="1" si="382"/>
        <v>1.372785705090612</v>
      </c>
      <c r="U713" s="18">
        <f t="shared" ca="1" si="383"/>
        <v>1.3458683383241292</v>
      </c>
      <c r="V713" s="18">
        <f t="shared" ca="1" si="383"/>
        <v>1.3194787630628722</v>
      </c>
      <c r="W713" s="18">
        <f t="shared" ca="1" si="383"/>
        <v>1.2936066304537961</v>
      </c>
      <c r="X713" s="18">
        <f t="shared" ca="1" si="383"/>
        <v>1.2682417945625453</v>
      </c>
      <c r="Y713" s="18">
        <f t="shared" ca="1" si="383"/>
        <v>1.243374308394652</v>
      </c>
      <c r="Z713" s="18">
        <f t="shared" ca="1" si="383"/>
        <v>1.2189944199947571</v>
      </c>
      <c r="AA713" s="18">
        <f t="shared" ca="1" si="383"/>
        <v>1.1950925686223108</v>
      </c>
      <c r="AB713" s="18">
        <f t="shared" ca="1" si="383"/>
        <v>1.1716593810022655</v>
      </c>
      <c r="AC713" s="18">
        <f t="shared" ca="1" si="383"/>
        <v>1.1486856676492798</v>
      </c>
      <c r="AD713" s="18">
        <f t="shared" ca="1" si="383"/>
        <v>1.1261624192640001</v>
      </c>
      <c r="AE713" s="18">
        <f t="shared" ca="1" si="384"/>
        <v>1.1040808032</v>
      </c>
      <c r="AF713" s="18">
        <f t="shared" ca="1" si="384"/>
        <v>1.08243216</v>
      </c>
      <c r="AG713" s="18">
        <f t="shared" ca="1" si="384"/>
        <v>1.0612079999999999</v>
      </c>
      <c r="AH713" s="18">
        <f t="shared" ca="1" si="384"/>
        <v>1.0404</v>
      </c>
      <c r="AI713" s="18">
        <f t="shared" ca="1" si="384"/>
        <v>1.02</v>
      </c>
      <c r="AJ713" s="18">
        <f t="shared" ca="1" si="384"/>
        <v>1</v>
      </c>
      <c r="AK713" s="18">
        <f t="shared" ca="1" si="384"/>
        <v>0</v>
      </c>
      <c r="AL713" s="18">
        <f t="shared" ca="1" si="384"/>
        <v>0</v>
      </c>
      <c r="AM713" s="18">
        <f t="shared" ca="1" si="384"/>
        <v>0</v>
      </c>
      <c r="AN713" s="18">
        <f t="shared" ca="1" si="384"/>
        <v>0</v>
      </c>
      <c r="AO713" s="18">
        <f t="shared" ca="1" si="385"/>
        <v>0</v>
      </c>
      <c r="AP713" s="18">
        <f t="shared" ca="1" si="385"/>
        <v>0</v>
      </c>
      <c r="AQ713" s="18">
        <f t="shared" ca="1" si="385"/>
        <v>0</v>
      </c>
      <c r="AR713" s="18">
        <f t="shared" ca="1" si="385"/>
        <v>0</v>
      </c>
      <c r="AS713" s="18">
        <f t="shared" ca="1" si="385"/>
        <v>0</v>
      </c>
      <c r="AT713" s="18">
        <f t="shared" ca="1" si="385"/>
        <v>0</v>
      </c>
      <c r="AU713" s="18">
        <f t="shared" ca="1" si="385"/>
        <v>0</v>
      </c>
      <c r="AV713" s="18">
        <f t="shared" ca="1" si="385"/>
        <v>0</v>
      </c>
      <c r="AW713" s="18">
        <f t="shared" ca="1" si="385"/>
        <v>0</v>
      </c>
      <c r="AX713" s="18">
        <f t="shared" ca="1" si="385"/>
        <v>0</v>
      </c>
      <c r="AY713" s="18">
        <f t="shared" ca="1" si="386"/>
        <v>0</v>
      </c>
      <c r="AZ713" s="18">
        <f t="shared" ca="1" si="386"/>
        <v>0</v>
      </c>
      <c r="BA713" s="18">
        <f t="shared" ca="1" si="386"/>
        <v>0</v>
      </c>
      <c r="BB713" s="18">
        <f t="shared" ca="1" si="386"/>
        <v>0</v>
      </c>
      <c r="BC713" s="18">
        <f t="shared" ca="1" si="386"/>
        <v>0</v>
      </c>
      <c r="BD713" s="18">
        <f t="shared" ca="1" si="386"/>
        <v>0</v>
      </c>
      <c r="BE713" s="18">
        <f t="shared" ca="1" si="386"/>
        <v>0</v>
      </c>
      <c r="BF713" s="18">
        <f t="shared" ca="1" si="386"/>
        <v>0</v>
      </c>
      <c r="BG713" s="18">
        <f t="shared" ca="1" si="386"/>
        <v>0</v>
      </c>
      <c r="BH713" s="18">
        <f t="shared" ca="1" si="386"/>
        <v>0</v>
      </c>
    </row>
    <row r="714" spans="8:60" x14ac:dyDescent="0.35">
      <c r="H714" s="2" t="str">
        <f t="shared" si="359"/>
        <v>Inflation</v>
      </c>
      <c r="I714">
        <f t="shared" si="360"/>
        <v>14</v>
      </c>
      <c r="J714">
        <f t="shared" si="366"/>
        <v>26</v>
      </c>
      <c r="K714" s="18">
        <f t="shared" ca="1" si="382"/>
        <v>1.6734181143540243</v>
      </c>
      <c r="L714" s="18">
        <f t="shared" ca="1" si="382"/>
        <v>1.6406059944647295</v>
      </c>
      <c r="M714" s="18">
        <f t="shared" ca="1" si="382"/>
        <v>1.608437249475225</v>
      </c>
      <c r="N714" s="18">
        <f t="shared" ca="1" si="382"/>
        <v>1.576899264191397</v>
      </c>
      <c r="O714" s="18">
        <f t="shared" ca="1" si="382"/>
        <v>1.5459796707758797</v>
      </c>
      <c r="P714" s="18">
        <f t="shared" ca="1" si="382"/>
        <v>1.5156663438979212</v>
      </c>
      <c r="Q714" s="18">
        <f t="shared" ca="1" si="382"/>
        <v>1.4859473959783542</v>
      </c>
      <c r="R714" s="18">
        <f t="shared" ca="1" si="382"/>
        <v>1.4568111725277981</v>
      </c>
      <c r="S714" s="18">
        <f t="shared" ca="1" si="382"/>
        <v>1.4282462475762727</v>
      </c>
      <c r="T714" s="18">
        <f t="shared" ca="1" si="382"/>
        <v>1.4002414191924244</v>
      </c>
      <c r="U714" s="18">
        <f t="shared" ca="1" si="383"/>
        <v>1.372785705090612</v>
      </c>
      <c r="V714" s="18">
        <f t="shared" ca="1" si="383"/>
        <v>1.3458683383241292</v>
      </c>
      <c r="W714" s="18">
        <f t="shared" ca="1" si="383"/>
        <v>1.3194787630628722</v>
      </c>
      <c r="X714" s="18">
        <f t="shared" ca="1" si="383"/>
        <v>1.2936066304537961</v>
      </c>
      <c r="Y714" s="18">
        <f t="shared" ca="1" si="383"/>
        <v>1.2682417945625453</v>
      </c>
      <c r="Z714" s="18">
        <f t="shared" ca="1" si="383"/>
        <v>1.243374308394652</v>
      </c>
      <c r="AA714" s="18">
        <f t="shared" ca="1" si="383"/>
        <v>1.2189944199947571</v>
      </c>
      <c r="AB714" s="18">
        <f t="shared" ca="1" si="383"/>
        <v>1.1950925686223108</v>
      </c>
      <c r="AC714" s="18">
        <f t="shared" ca="1" si="383"/>
        <v>1.1716593810022655</v>
      </c>
      <c r="AD714" s="18">
        <f t="shared" ca="1" si="383"/>
        <v>1.1486856676492798</v>
      </c>
      <c r="AE714" s="18">
        <f t="shared" ca="1" si="384"/>
        <v>1.1261624192640001</v>
      </c>
      <c r="AF714" s="18">
        <f t="shared" ca="1" si="384"/>
        <v>1.1040808032</v>
      </c>
      <c r="AG714" s="18">
        <f t="shared" ca="1" si="384"/>
        <v>1.08243216</v>
      </c>
      <c r="AH714" s="18">
        <f t="shared" ca="1" si="384"/>
        <v>1.0612079999999999</v>
      </c>
      <c r="AI714" s="18">
        <f t="shared" ca="1" si="384"/>
        <v>1.0404</v>
      </c>
      <c r="AJ714" s="18">
        <f t="shared" ca="1" si="384"/>
        <v>1.02</v>
      </c>
      <c r="AK714" s="18">
        <f t="shared" ca="1" si="384"/>
        <v>1</v>
      </c>
      <c r="AL714" s="18">
        <f t="shared" ca="1" si="384"/>
        <v>0</v>
      </c>
      <c r="AM714" s="18">
        <f t="shared" ca="1" si="384"/>
        <v>0</v>
      </c>
      <c r="AN714" s="18">
        <f t="shared" ca="1" si="384"/>
        <v>0</v>
      </c>
      <c r="AO714" s="18">
        <f t="shared" ca="1" si="385"/>
        <v>0</v>
      </c>
      <c r="AP714" s="18">
        <f t="shared" ca="1" si="385"/>
        <v>0</v>
      </c>
      <c r="AQ714" s="18">
        <f t="shared" ca="1" si="385"/>
        <v>0</v>
      </c>
      <c r="AR714" s="18">
        <f t="shared" ca="1" si="385"/>
        <v>0</v>
      </c>
      <c r="AS714" s="18">
        <f t="shared" ca="1" si="385"/>
        <v>0</v>
      </c>
      <c r="AT714" s="18">
        <f t="shared" ca="1" si="385"/>
        <v>0</v>
      </c>
      <c r="AU714" s="18">
        <f t="shared" ca="1" si="385"/>
        <v>0</v>
      </c>
      <c r="AV714" s="18">
        <f t="shared" ca="1" si="385"/>
        <v>0</v>
      </c>
      <c r="AW714" s="18">
        <f t="shared" ca="1" si="385"/>
        <v>0</v>
      </c>
      <c r="AX714" s="18">
        <f t="shared" ca="1" si="385"/>
        <v>0</v>
      </c>
      <c r="AY714" s="18">
        <f t="shared" ca="1" si="386"/>
        <v>0</v>
      </c>
      <c r="AZ714" s="18">
        <f t="shared" ca="1" si="386"/>
        <v>0</v>
      </c>
      <c r="BA714" s="18">
        <f t="shared" ca="1" si="386"/>
        <v>0</v>
      </c>
      <c r="BB714" s="18">
        <f t="shared" ca="1" si="386"/>
        <v>0</v>
      </c>
      <c r="BC714" s="18">
        <f t="shared" ca="1" si="386"/>
        <v>0</v>
      </c>
      <c r="BD714" s="18">
        <f t="shared" ca="1" si="386"/>
        <v>0</v>
      </c>
      <c r="BE714" s="18">
        <f t="shared" ca="1" si="386"/>
        <v>0</v>
      </c>
      <c r="BF714" s="18">
        <f t="shared" ca="1" si="386"/>
        <v>0</v>
      </c>
      <c r="BG714" s="18">
        <f t="shared" ca="1" si="386"/>
        <v>0</v>
      </c>
      <c r="BH714" s="18">
        <f t="shared" ca="1" si="386"/>
        <v>0</v>
      </c>
    </row>
    <row r="715" spans="8:60" x14ac:dyDescent="0.35">
      <c r="H715" s="2" t="str">
        <f t="shared" si="359"/>
        <v>Inflation</v>
      </c>
      <c r="I715">
        <f t="shared" si="360"/>
        <v>14</v>
      </c>
      <c r="J715">
        <f t="shared" si="366"/>
        <v>27</v>
      </c>
      <c r="K715" s="18">
        <f t="shared" ref="K715:T724" ca="1" si="387">IF(K$24&gt;$J715,0,OFFSET($K$2,$I715,$J715-K$24))</f>
        <v>1.7068864766411045</v>
      </c>
      <c r="L715" s="18">
        <f t="shared" ca="1" si="387"/>
        <v>1.6734181143540243</v>
      </c>
      <c r="M715" s="18">
        <f t="shared" ca="1" si="387"/>
        <v>1.6406059944647295</v>
      </c>
      <c r="N715" s="18">
        <f t="shared" ca="1" si="387"/>
        <v>1.608437249475225</v>
      </c>
      <c r="O715" s="18">
        <f t="shared" ca="1" si="387"/>
        <v>1.576899264191397</v>
      </c>
      <c r="P715" s="18">
        <f t="shared" ca="1" si="387"/>
        <v>1.5459796707758797</v>
      </c>
      <c r="Q715" s="18">
        <f t="shared" ca="1" si="387"/>
        <v>1.5156663438979212</v>
      </c>
      <c r="R715" s="18">
        <f t="shared" ca="1" si="387"/>
        <v>1.4859473959783542</v>
      </c>
      <c r="S715" s="18">
        <f t="shared" ca="1" si="387"/>
        <v>1.4568111725277981</v>
      </c>
      <c r="T715" s="18">
        <f t="shared" ca="1" si="387"/>
        <v>1.4282462475762727</v>
      </c>
      <c r="U715" s="18">
        <f t="shared" ref="U715:AD724" ca="1" si="388">IF(U$24&gt;$J715,0,OFFSET($K$2,$I715,$J715-U$24))</f>
        <v>1.4002414191924244</v>
      </c>
      <c r="V715" s="18">
        <f t="shared" ca="1" si="388"/>
        <v>1.372785705090612</v>
      </c>
      <c r="W715" s="18">
        <f t="shared" ca="1" si="388"/>
        <v>1.3458683383241292</v>
      </c>
      <c r="X715" s="18">
        <f t="shared" ca="1" si="388"/>
        <v>1.3194787630628722</v>
      </c>
      <c r="Y715" s="18">
        <f t="shared" ca="1" si="388"/>
        <v>1.2936066304537961</v>
      </c>
      <c r="Z715" s="18">
        <f t="shared" ca="1" si="388"/>
        <v>1.2682417945625453</v>
      </c>
      <c r="AA715" s="18">
        <f t="shared" ca="1" si="388"/>
        <v>1.243374308394652</v>
      </c>
      <c r="AB715" s="18">
        <f t="shared" ca="1" si="388"/>
        <v>1.2189944199947571</v>
      </c>
      <c r="AC715" s="18">
        <f t="shared" ca="1" si="388"/>
        <v>1.1950925686223108</v>
      </c>
      <c r="AD715" s="18">
        <f t="shared" ca="1" si="388"/>
        <v>1.1716593810022655</v>
      </c>
      <c r="AE715" s="18">
        <f t="shared" ref="AE715:AN724" ca="1" si="389">IF(AE$24&gt;$J715,0,OFFSET($K$2,$I715,$J715-AE$24))</f>
        <v>1.1486856676492798</v>
      </c>
      <c r="AF715" s="18">
        <f t="shared" ca="1" si="389"/>
        <v>1.1261624192640001</v>
      </c>
      <c r="AG715" s="18">
        <f t="shared" ca="1" si="389"/>
        <v>1.1040808032</v>
      </c>
      <c r="AH715" s="18">
        <f t="shared" ca="1" si="389"/>
        <v>1.08243216</v>
      </c>
      <c r="AI715" s="18">
        <f t="shared" ca="1" si="389"/>
        <v>1.0612079999999999</v>
      </c>
      <c r="AJ715" s="18">
        <f t="shared" ca="1" si="389"/>
        <v>1.0404</v>
      </c>
      <c r="AK715" s="18">
        <f t="shared" ca="1" si="389"/>
        <v>1.02</v>
      </c>
      <c r="AL715" s="18">
        <f t="shared" ca="1" si="389"/>
        <v>1</v>
      </c>
      <c r="AM715" s="18">
        <f t="shared" ca="1" si="389"/>
        <v>0</v>
      </c>
      <c r="AN715" s="18">
        <f t="shared" ca="1" si="389"/>
        <v>0</v>
      </c>
      <c r="AO715" s="18">
        <f t="shared" ref="AO715:AX724" ca="1" si="390">IF(AO$24&gt;$J715,0,OFFSET($K$2,$I715,$J715-AO$24))</f>
        <v>0</v>
      </c>
      <c r="AP715" s="18">
        <f t="shared" ca="1" si="390"/>
        <v>0</v>
      </c>
      <c r="AQ715" s="18">
        <f t="shared" ca="1" si="390"/>
        <v>0</v>
      </c>
      <c r="AR715" s="18">
        <f t="shared" ca="1" si="390"/>
        <v>0</v>
      </c>
      <c r="AS715" s="18">
        <f t="shared" ca="1" si="390"/>
        <v>0</v>
      </c>
      <c r="AT715" s="18">
        <f t="shared" ca="1" si="390"/>
        <v>0</v>
      </c>
      <c r="AU715" s="18">
        <f t="shared" ca="1" si="390"/>
        <v>0</v>
      </c>
      <c r="AV715" s="18">
        <f t="shared" ca="1" si="390"/>
        <v>0</v>
      </c>
      <c r="AW715" s="18">
        <f t="shared" ca="1" si="390"/>
        <v>0</v>
      </c>
      <c r="AX715" s="18">
        <f t="shared" ca="1" si="390"/>
        <v>0</v>
      </c>
      <c r="AY715" s="18">
        <f t="shared" ref="AY715:BH724" ca="1" si="391">IF(AY$24&gt;$J715,0,OFFSET($K$2,$I715,$J715-AY$24))</f>
        <v>0</v>
      </c>
      <c r="AZ715" s="18">
        <f t="shared" ca="1" si="391"/>
        <v>0</v>
      </c>
      <c r="BA715" s="18">
        <f t="shared" ca="1" si="391"/>
        <v>0</v>
      </c>
      <c r="BB715" s="18">
        <f t="shared" ca="1" si="391"/>
        <v>0</v>
      </c>
      <c r="BC715" s="18">
        <f t="shared" ca="1" si="391"/>
        <v>0</v>
      </c>
      <c r="BD715" s="18">
        <f t="shared" ca="1" si="391"/>
        <v>0</v>
      </c>
      <c r="BE715" s="18">
        <f t="shared" ca="1" si="391"/>
        <v>0</v>
      </c>
      <c r="BF715" s="18">
        <f t="shared" ca="1" si="391"/>
        <v>0</v>
      </c>
      <c r="BG715" s="18">
        <f t="shared" ca="1" si="391"/>
        <v>0</v>
      </c>
      <c r="BH715" s="18">
        <f t="shared" ca="1" si="391"/>
        <v>0</v>
      </c>
    </row>
    <row r="716" spans="8:60" x14ac:dyDescent="0.35">
      <c r="H716" s="2" t="str">
        <f t="shared" si="359"/>
        <v>Inflation</v>
      </c>
      <c r="I716">
        <f t="shared" si="360"/>
        <v>14</v>
      </c>
      <c r="J716">
        <f t="shared" si="366"/>
        <v>28</v>
      </c>
      <c r="K716" s="18">
        <f t="shared" ca="1" si="387"/>
        <v>1.7410242061739269</v>
      </c>
      <c r="L716" s="18">
        <f t="shared" ca="1" si="387"/>
        <v>1.7068864766411045</v>
      </c>
      <c r="M716" s="18">
        <f t="shared" ca="1" si="387"/>
        <v>1.6734181143540243</v>
      </c>
      <c r="N716" s="18">
        <f t="shared" ca="1" si="387"/>
        <v>1.6406059944647295</v>
      </c>
      <c r="O716" s="18">
        <f t="shared" ca="1" si="387"/>
        <v>1.608437249475225</v>
      </c>
      <c r="P716" s="18">
        <f t="shared" ca="1" si="387"/>
        <v>1.576899264191397</v>
      </c>
      <c r="Q716" s="18">
        <f t="shared" ca="1" si="387"/>
        <v>1.5459796707758797</v>
      </c>
      <c r="R716" s="18">
        <f t="shared" ca="1" si="387"/>
        <v>1.5156663438979212</v>
      </c>
      <c r="S716" s="18">
        <f t="shared" ca="1" si="387"/>
        <v>1.4859473959783542</v>
      </c>
      <c r="T716" s="18">
        <f t="shared" ca="1" si="387"/>
        <v>1.4568111725277981</v>
      </c>
      <c r="U716" s="18">
        <f t="shared" ca="1" si="388"/>
        <v>1.4282462475762727</v>
      </c>
      <c r="V716" s="18">
        <f t="shared" ca="1" si="388"/>
        <v>1.4002414191924244</v>
      </c>
      <c r="W716" s="18">
        <f t="shared" ca="1" si="388"/>
        <v>1.372785705090612</v>
      </c>
      <c r="X716" s="18">
        <f t="shared" ca="1" si="388"/>
        <v>1.3458683383241292</v>
      </c>
      <c r="Y716" s="18">
        <f t="shared" ca="1" si="388"/>
        <v>1.3194787630628722</v>
      </c>
      <c r="Z716" s="18">
        <f t="shared" ca="1" si="388"/>
        <v>1.2936066304537961</v>
      </c>
      <c r="AA716" s="18">
        <f t="shared" ca="1" si="388"/>
        <v>1.2682417945625453</v>
      </c>
      <c r="AB716" s="18">
        <f t="shared" ca="1" si="388"/>
        <v>1.243374308394652</v>
      </c>
      <c r="AC716" s="18">
        <f t="shared" ca="1" si="388"/>
        <v>1.2189944199947571</v>
      </c>
      <c r="AD716" s="18">
        <f t="shared" ca="1" si="388"/>
        <v>1.1950925686223108</v>
      </c>
      <c r="AE716" s="18">
        <f t="shared" ca="1" si="389"/>
        <v>1.1716593810022655</v>
      </c>
      <c r="AF716" s="18">
        <f t="shared" ca="1" si="389"/>
        <v>1.1486856676492798</v>
      </c>
      <c r="AG716" s="18">
        <f t="shared" ca="1" si="389"/>
        <v>1.1261624192640001</v>
      </c>
      <c r="AH716" s="18">
        <f t="shared" ca="1" si="389"/>
        <v>1.1040808032</v>
      </c>
      <c r="AI716" s="18">
        <f t="shared" ca="1" si="389"/>
        <v>1.08243216</v>
      </c>
      <c r="AJ716" s="18">
        <f t="shared" ca="1" si="389"/>
        <v>1.0612079999999999</v>
      </c>
      <c r="AK716" s="18">
        <f t="shared" ca="1" si="389"/>
        <v>1.0404</v>
      </c>
      <c r="AL716" s="18">
        <f t="shared" ca="1" si="389"/>
        <v>1.02</v>
      </c>
      <c r="AM716" s="18">
        <f t="shared" ca="1" si="389"/>
        <v>1</v>
      </c>
      <c r="AN716" s="18">
        <f t="shared" ca="1" si="389"/>
        <v>0</v>
      </c>
      <c r="AO716" s="18">
        <f t="shared" ca="1" si="390"/>
        <v>0</v>
      </c>
      <c r="AP716" s="18">
        <f t="shared" ca="1" si="390"/>
        <v>0</v>
      </c>
      <c r="AQ716" s="18">
        <f t="shared" ca="1" si="390"/>
        <v>0</v>
      </c>
      <c r="AR716" s="18">
        <f t="shared" ca="1" si="390"/>
        <v>0</v>
      </c>
      <c r="AS716" s="18">
        <f t="shared" ca="1" si="390"/>
        <v>0</v>
      </c>
      <c r="AT716" s="18">
        <f t="shared" ca="1" si="390"/>
        <v>0</v>
      </c>
      <c r="AU716" s="18">
        <f t="shared" ca="1" si="390"/>
        <v>0</v>
      </c>
      <c r="AV716" s="18">
        <f t="shared" ca="1" si="390"/>
        <v>0</v>
      </c>
      <c r="AW716" s="18">
        <f t="shared" ca="1" si="390"/>
        <v>0</v>
      </c>
      <c r="AX716" s="18">
        <f t="shared" ca="1" si="390"/>
        <v>0</v>
      </c>
      <c r="AY716" s="18">
        <f t="shared" ca="1" si="391"/>
        <v>0</v>
      </c>
      <c r="AZ716" s="18">
        <f t="shared" ca="1" si="391"/>
        <v>0</v>
      </c>
      <c r="BA716" s="18">
        <f t="shared" ca="1" si="391"/>
        <v>0</v>
      </c>
      <c r="BB716" s="18">
        <f t="shared" ca="1" si="391"/>
        <v>0</v>
      </c>
      <c r="BC716" s="18">
        <f t="shared" ca="1" si="391"/>
        <v>0</v>
      </c>
      <c r="BD716" s="18">
        <f t="shared" ca="1" si="391"/>
        <v>0</v>
      </c>
      <c r="BE716" s="18">
        <f t="shared" ca="1" si="391"/>
        <v>0</v>
      </c>
      <c r="BF716" s="18">
        <f t="shared" ca="1" si="391"/>
        <v>0</v>
      </c>
      <c r="BG716" s="18">
        <f t="shared" ca="1" si="391"/>
        <v>0</v>
      </c>
      <c r="BH716" s="18">
        <f t="shared" ca="1" si="391"/>
        <v>0</v>
      </c>
    </row>
    <row r="717" spans="8:60" x14ac:dyDescent="0.35">
      <c r="H717" s="2" t="str">
        <f t="shared" si="359"/>
        <v>Inflation</v>
      </c>
      <c r="I717">
        <f t="shared" si="360"/>
        <v>14</v>
      </c>
      <c r="J717">
        <f t="shared" si="366"/>
        <v>29</v>
      </c>
      <c r="K717" s="18">
        <f t="shared" ca="1" si="387"/>
        <v>1.7758446902974052</v>
      </c>
      <c r="L717" s="18">
        <f t="shared" ca="1" si="387"/>
        <v>1.7410242061739269</v>
      </c>
      <c r="M717" s="18">
        <f t="shared" ca="1" si="387"/>
        <v>1.7068864766411045</v>
      </c>
      <c r="N717" s="18">
        <f t="shared" ca="1" si="387"/>
        <v>1.6734181143540243</v>
      </c>
      <c r="O717" s="18">
        <f t="shared" ca="1" si="387"/>
        <v>1.6406059944647295</v>
      </c>
      <c r="P717" s="18">
        <f t="shared" ca="1" si="387"/>
        <v>1.608437249475225</v>
      </c>
      <c r="Q717" s="18">
        <f t="shared" ca="1" si="387"/>
        <v>1.576899264191397</v>
      </c>
      <c r="R717" s="18">
        <f t="shared" ca="1" si="387"/>
        <v>1.5459796707758797</v>
      </c>
      <c r="S717" s="18">
        <f t="shared" ca="1" si="387"/>
        <v>1.5156663438979212</v>
      </c>
      <c r="T717" s="18">
        <f t="shared" ca="1" si="387"/>
        <v>1.4859473959783542</v>
      </c>
      <c r="U717" s="18">
        <f t="shared" ca="1" si="388"/>
        <v>1.4568111725277981</v>
      </c>
      <c r="V717" s="18">
        <f t="shared" ca="1" si="388"/>
        <v>1.4282462475762727</v>
      </c>
      <c r="W717" s="18">
        <f t="shared" ca="1" si="388"/>
        <v>1.4002414191924244</v>
      </c>
      <c r="X717" s="18">
        <f t="shared" ca="1" si="388"/>
        <v>1.372785705090612</v>
      </c>
      <c r="Y717" s="18">
        <f t="shared" ca="1" si="388"/>
        <v>1.3458683383241292</v>
      </c>
      <c r="Z717" s="18">
        <f t="shared" ca="1" si="388"/>
        <v>1.3194787630628722</v>
      </c>
      <c r="AA717" s="18">
        <f t="shared" ca="1" si="388"/>
        <v>1.2936066304537961</v>
      </c>
      <c r="AB717" s="18">
        <f t="shared" ca="1" si="388"/>
        <v>1.2682417945625453</v>
      </c>
      <c r="AC717" s="18">
        <f t="shared" ca="1" si="388"/>
        <v>1.243374308394652</v>
      </c>
      <c r="AD717" s="18">
        <f t="shared" ca="1" si="388"/>
        <v>1.2189944199947571</v>
      </c>
      <c r="AE717" s="18">
        <f t="shared" ca="1" si="389"/>
        <v>1.1950925686223108</v>
      </c>
      <c r="AF717" s="18">
        <f t="shared" ca="1" si="389"/>
        <v>1.1716593810022655</v>
      </c>
      <c r="AG717" s="18">
        <f t="shared" ca="1" si="389"/>
        <v>1.1486856676492798</v>
      </c>
      <c r="AH717" s="18">
        <f t="shared" ca="1" si="389"/>
        <v>1.1261624192640001</v>
      </c>
      <c r="AI717" s="18">
        <f t="shared" ca="1" si="389"/>
        <v>1.1040808032</v>
      </c>
      <c r="AJ717" s="18">
        <f t="shared" ca="1" si="389"/>
        <v>1.08243216</v>
      </c>
      <c r="AK717" s="18">
        <f t="shared" ca="1" si="389"/>
        <v>1.0612079999999999</v>
      </c>
      <c r="AL717" s="18">
        <f t="shared" ca="1" si="389"/>
        <v>1.0404</v>
      </c>
      <c r="AM717" s="18">
        <f t="shared" ca="1" si="389"/>
        <v>1.02</v>
      </c>
      <c r="AN717" s="18">
        <f t="shared" ca="1" si="389"/>
        <v>1</v>
      </c>
      <c r="AO717" s="18">
        <f t="shared" ca="1" si="390"/>
        <v>0</v>
      </c>
      <c r="AP717" s="18">
        <f t="shared" ca="1" si="390"/>
        <v>0</v>
      </c>
      <c r="AQ717" s="18">
        <f t="shared" ca="1" si="390"/>
        <v>0</v>
      </c>
      <c r="AR717" s="18">
        <f t="shared" ca="1" si="390"/>
        <v>0</v>
      </c>
      <c r="AS717" s="18">
        <f t="shared" ca="1" si="390"/>
        <v>0</v>
      </c>
      <c r="AT717" s="18">
        <f t="shared" ca="1" si="390"/>
        <v>0</v>
      </c>
      <c r="AU717" s="18">
        <f t="shared" ca="1" si="390"/>
        <v>0</v>
      </c>
      <c r="AV717" s="18">
        <f t="shared" ca="1" si="390"/>
        <v>0</v>
      </c>
      <c r="AW717" s="18">
        <f t="shared" ca="1" si="390"/>
        <v>0</v>
      </c>
      <c r="AX717" s="18">
        <f t="shared" ca="1" si="390"/>
        <v>0</v>
      </c>
      <c r="AY717" s="18">
        <f t="shared" ca="1" si="391"/>
        <v>0</v>
      </c>
      <c r="AZ717" s="18">
        <f t="shared" ca="1" si="391"/>
        <v>0</v>
      </c>
      <c r="BA717" s="18">
        <f t="shared" ca="1" si="391"/>
        <v>0</v>
      </c>
      <c r="BB717" s="18">
        <f t="shared" ca="1" si="391"/>
        <v>0</v>
      </c>
      <c r="BC717" s="18">
        <f t="shared" ca="1" si="391"/>
        <v>0</v>
      </c>
      <c r="BD717" s="18">
        <f t="shared" ca="1" si="391"/>
        <v>0</v>
      </c>
      <c r="BE717" s="18">
        <f t="shared" ca="1" si="391"/>
        <v>0</v>
      </c>
      <c r="BF717" s="18">
        <f t="shared" ca="1" si="391"/>
        <v>0</v>
      </c>
      <c r="BG717" s="18">
        <f t="shared" ca="1" si="391"/>
        <v>0</v>
      </c>
      <c r="BH717" s="18">
        <f t="shared" ca="1" si="391"/>
        <v>0</v>
      </c>
    </row>
    <row r="718" spans="8:60" x14ac:dyDescent="0.35">
      <c r="H718" s="2" t="str">
        <f t="shared" si="359"/>
        <v>Inflation</v>
      </c>
      <c r="I718">
        <f t="shared" si="360"/>
        <v>14</v>
      </c>
      <c r="J718">
        <f t="shared" si="366"/>
        <v>30</v>
      </c>
      <c r="K718" s="18">
        <f t="shared" ca="1" si="387"/>
        <v>1.8113615841033535</v>
      </c>
      <c r="L718" s="18">
        <f t="shared" ca="1" si="387"/>
        <v>1.7758446902974052</v>
      </c>
      <c r="M718" s="18">
        <f t="shared" ca="1" si="387"/>
        <v>1.7410242061739269</v>
      </c>
      <c r="N718" s="18">
        <f t="shared" ca="1" si="387"/>
        <v>1.7068864766411045</v>
      </c>
      <c r="O718" s="18">
        <f t="shared" ca="1" si="387"/>
        <v>1.6734181143540243</v>
      </c>
      <c r="P718" s="18">
        <f t="shared" ca="1" si="387"/>
        <v>1.6406059944647295</v>
      </c>
      <c r="Q718" s="18">
        <f t="shared" ca="1" si="387"/>
        <v>1.608437249475225</v>
      </c>
      <c r="R718" s="18">
        <f t="shared" ca="1" si="387"/>
        <v>1.576899264191397</v>
      </c>
      <c r="S718" s="18">
        <f t="shared" ca="1" si="387"/>
        <v>1.5459796707758797</v>
      </c>
      <c r="T718" s="18">
        <f t="shared" ca="1" si="387"/>
        <v>1.5156663438979212</v>
      </c>
      <c r="U718" s="18">
        <f t="shared" ca="1" si="388"/>
        <v>1.4859473959783542</v>
      </c>
      <c r="V718" s="18">
        <f t="shared" ca="1" si="388"/>
        <v>1.4568111725277981</v>
      </c>
      <c r="W718" s="18">
        <f t="shared" ca="1" si="388"/>
        <v>1.4282462475762727</v>
      </c>
      <c r="X718" s="18">
        <f t="shared" ca="1" si="388"/>
        <v>1.4002414191924244</v>
      </c>
      <c r="Y718" s="18">
        <f t="shared" ca="1" si="388"/>
        <v>1.372785705090612</v>
      </c>
      <c r="Z718" s="18">
        <f t="shared" ca="1" si="388"/>
        <v>1.3458683383241292</v>
      </c>
      <c r="AA718" s="18">
        <f t="shared" ca="1" si="388"/>
        <v>1.3194787630628722</v>
      </c>
      <c r="AB718" s="18">
        <f t="shared" ca="1" si="388"/>
        <v>1.2936066304537961</v>
      </c>
      <c r="AC718" s="18">
        <f t="shared" ca="1" si="388"/>
        <v>1.2682417945625453</v>
      </c>
      <c r="AD718" s="18">
        <f t="shared" ca="1" si="388"/>
        <v>1.243374308394652</v>
      </c>
      <c r="AE718" s="18">
        <f t="shared" ca="1" si="389"/>
        <v>1.2189944199947571</v>
      </c>
      <c r="AF718" s="18">
        <f t="shared" ca="1" si="389"/>
        <v>1.1950925686223108</v>
      </c>
      <c r="AG718" s="18">
        <f t="shared" ca="1" si="389"/>
        <v>1.1716593810022655</v>
      </c>
      <c r="AH718" s="18">
        <f t="shared" ca="1" si="389"/>
        <v>1.1486856676492798</v>
      </c>
      <c r="AI718" s="18">
        <f t="shared" ca="1" si="389"/>
        <v>1.1261624192640001</v>
      </c>
      <c r="AJ718" s="18">
        <f t="shared" ca="1" si="389"/>
        <v>1.1040808032</v>
      </c>
      <c r="AK718" s="18">
        <f t="shared" ca="1" si="389"/>
        <v>1.08243216</v>
      </c>
      <c r="AL718" s="18">
        <f t="shared" ca="1" si="389"/>
        <v>1.0612079999999999</v>
      </c>
      <c r="AM718" s="18">
        <f t="shared" ca="1" si="389"/>
        <v>1.0404</v>
      </c>
      <c r="AN718" s="18">
        <f t="shared" ca="1" si="389"/>
        <v>1.02</v>
      </c>
      <c r="AO718" s="18">
        <f t="shared" ca="1" si="390"/>
        <v>1</v>
      </c>
      <c r="AP718" s="18">
        <f t="shared" ca="1" si="390"/>
        <v>0</v>
      </c>
      <c r="AQ718" s="18">
        <f t="shared" ca="1" si="390"/>
        <v>0</v>
      </c>
      <c r="AR718" s="18">
        <f t="shared" ca="1" si="390"/>
        <v>0</v>
      </c>
      <c r="AS718" s="18">
        <f t="shared" ca="1" si="390"/>
        <v>0</v>
      </c>
      <c r="AT718" s="18">
        <f t="shared" ca="1" si="390"/>
        <v>0</v>
      </c>
      <c r="AU718" s="18">
        <f t="shared" ca="1" si="390"/>
        <v>0</v>
      </c>
      <c r="AV718" s="18">
        <f t="shared" ca="1" si="390"/>
        <v>0</v>
      </c>
      <c r="AW718" s="18">
        <f t="shared" ca="1" si="390"/>
        <v>0</v>
      </c>
      <c r="AX718" s="18">
        <f t="shared" ca="1" si="390"/>
        <v>0</v>
      </c>
      <c r="AY718" s="18">
        <f t="shared" ca="1" si="391"/>
        <v>0</v>
      </c>
      <c r="AZ718" s="18">
        <f t="shared" ca="1" si="391"/>
        <v>0</v>
      </c>
      <c r="BA718" s="18">
        <f t="shared" ca="1" si="391"/>
        <v>0</v>
      </c>
      <c r="BB718" s="18">
        <f t="shared" ca="1" si="391"/>
        <v>0</v>
      </c>
      <c r="BC718" s="18">
        <f t="shared" ca="1" si="391"/>
        <v>0</v>
      </c>
      <c r="BD718" s="18">
        <f t="shared" ca="1" si="391"/>
        <v>0</v>
      </c>
      <c r="BE718" s="18">
        <f t="shared" ca="1" si="391"/>
        <v>0</v>
      </c>
      <c r="BF718" s="18">
        <f t="shared" ca="1" si="391"/>
        <v>0</v>
      </c>
      <c r="BG718" s="18">
        <f t="shared" ca="1" si="391"/>
        <v>0</v>
      </c>
      <c r="BH718" s="18">
        <f t="shared" ca="1" si="391"/>
        <v>0</v>
      </c>
    </row>
    <row r="719" spans="8:60" x14ac:dyDescent="0.35">
      <c r="H719" s="2" t="str">
        <f t="shared" si="359"/>
        <v>Inflation</v>
      </c>
      <c r="I719">
        <f t="shared" si="360"/>
        <v>14</v>
      </c>
      <c r="J719">
        <f t="shared" si="366"/>
        <v>31</v>
      </c>
      <c r="K719" s="18">
        <f t="shared" ca="1" si="387"/>
        <v>1.8475888157854201</v>
      </c>
      <c r="L719" s="18">
        <f t="shared" ca="1" si="387"/>
        <v>1.8113615841033535</v>
      </c>
      <c r="M719" s="18">
        <f t="shared" ca="1" si="387"/>
        <v>1.7758446902974052</v>
      </c>
      <c r="N719" s="18">
        <f t="shared" ca="1" si="387"/>
        <v>1.7410242061739269</v>
      </c>
      <c r="O719" s="18">
        <f t="shared" ca="1" si="387"/>
        <v>1.7068864766411045</v>
      </c>
      <c r="P719" s="18">
        <f t="shared" ca="1" si="387"/>
        <v>1.6734181143540243</v>
      </c>
      <c r="Q719" s="18">
        <f t="shared" ca="1" si="387"/>
        <v>1.6406059944647295</v>
      </c>
      <c r="R719" s="18">
        <f t="shared" ca="1" si="387"/>
        <v>1.608437249475225</v>
      </c>
      <c r="S719" s="18">
        <f t="shared" ca="1" si="387"/>
        <v>1.576899264191397</v>
      </c>
      <c r="T719" s="18">
        <f t="shared" ca="1" si="387"/>
        <v>1.5459796707758797</v>
      </c>
      <c r="U719" s="18">
        <f t="shared" ca="1" si="388"/>
        <v>1.5156663438979212</v>
      </c>
      <c r="V719" s="18">
        <f t="shared" ca="1" si="388"/>
        <v>1.4859473959783542</v>
      </c>
      <c r="W719" s="18">
        <f t="shared" ca="1" si="388"/>
        <v>1.4568111725277981</v>
      </c>
      <c r="X719" s="18">
        <f t="shared" ca="1" si="388"/>
        <v>1.4282462475762727</v>
      </c>
      <c r="Y719" s="18">
        <f t="shared" ca="1" si="388"/>
        <v>1.4002414191924244</v>
      </c>
      <c r="Z719" s="18">
        <f t="shared" ca="1" si="388"/>
        <v>1.372785705090612</v>
      </c>
      <c r="AA719" s="18">
        <f t="shared" ca="1" si="388"/>
        <v>1.3458683383241292</v>
      </c>
      <c r="AB719" s="18">
        <f t="shared" ca="1" si="388"/>
        <v>1.3194787630628722</v>
      </c>
      <c r="AC719" s="18">
        <f t="shared" ca="1" si="388"/>
        <v>1.2936066304537961</v>
      </c>
      <c r="AD719" s="18">
        <f t="shared" ca="1" si="388"/>
        <v>1.2682417945625453</v>
      </c>
      <c r="AE719" s="18">
        <f t="shared" ca="1" si="389"/>
        <v>1.243374308394652</v>
      </c>
      <c r="AF719" s="18">
        <f t="shared" ca="1" si="389"/>
        <v>1.2189944199947571</v>
      </c>
      <c r="AG719" s="18">
        <f t="shared" ca="1" si="389"/>
        <v>1.1950925686223108</v>
      </c>
      <c r="AH719" s="18">
        <f t="shared" ca="1" si="389"/>
        <v>1.1716593810022655</v>
      </c>
      <c r="AI719" s="18">
        <f t="shared" ca="1" si="389"/>
        <v>1.1486856676492798</v>
      </c>
      <c r="AJ719" s="18">
        <f t="shared" ca="1" si="389"/>
        <v>1.1261624192640001</v>
      </c>
      <c r="AK719" s="18">
        <f t="shared" ca="1" si="389"/>
        <v>1.1040808032</v>
      </c>
      <c r="AL719" s="18">
        <f t="shared" ca="1" si="389"/>
        <v>1.08243216</v>
      </c>
      <c r="AM719" s="18">
        <f t="shared" ca="1" si="389"/>
        <v>1.0612079999999999</v>
      </c>
      <c r="AN719" s="18">
        <f t="shared" ca="1" si="389"/>
        <v>1.0404</v>
      </c>
      <c r="AO719" s="18">
        <f t="shared" ca="1" si="390"/>
        <v>1.02</v>
      </c>
      <c r="AP719" s="18">
        <f t="shared" ca="1" si="390"/>
        <v>1</v>
      </c>
      <c r="AQ719" s="18">
        <f t="shared" ca="1" si="390"/>
        <v>0</v>
      </c>
      <c r="AR719" s="18">
        <f t="shared" ca="1" si="390"/>
        <v>0</v>
      </c>
      <c r="AS719" s="18">
        <f t="shared" ca="1" si="390"/>
        <v>0</v>
      </c>
      <c r="AT719" s="18">
        <f t="shared" ca="1" si="390"/>
        <v>0</v>
      </c>
      <c r="AU719" s="18">
        <f t="shared" ca="1" si="390"/>
        <v>0</v>
      </c>
      <c r="AV719" s="18">
        <f t="shared" ca="1" si="390"/>
        <v>0</v>
      </c>
      <c r="AW719" s="18">
        <f t="shared" ca="1" si="390"/>
        <v>0</v>
      </c>
      <c r="AX719" s="18">
        <f t="shared" ca="1" si="390"/>
        <v>0</v>
      </c>
      <c r="AY719" s="18">
        <f t="shared" ca="1" si="391"/>
        <v>0</v>
      </c>
      <c r="AZ719" s="18">
        <f t="shared" ca="1" si="391"/>
        <v>0</v>
      </c>
      <c r="BA719" s="18">
        <f t="shared" ca="1" si="391"/>
        <v>0</v>
      </c>
      <c r="BB719" s="18">
        <f t="shared" ca="1" si="391"/>
        <v>0</v>
      </c>
      <c r="BC719" s="18">
        <f t="shared" ca="1" si="391"/>
        <v>0</v>
      </c>
      <c r="BD719" s="18">
        <f t="shared" ca="1" si="391"/>
        <v>0</v>
      </c>
      <c r="BE719" s="18">
        <f t="shared" ca="1" si="391"/>
        <v>0</v>
      </c>
      <c r="BF719" s="18">
        <f t="shared" ca="1" si="391"/>
        <v>0</v>
      </c>
      <c r="BG719" s="18">
        <f t="shared" ca="1" si="391"/>
        <v>0</v>
      </c>
      <c r="BH719" s="18">
        <f t="shared" ca="1" si="391"/>
        <v>0</v>
      </c>
    </row>
    <row r="720" spans="8:60" x14ac:dyDescent="0.35">
      <c r="H720" s="2" t="str">
        <f t="shared" si="359"/>
        <v>Inflation</v>
      </c>
      <c r="I720">
        <f t="shared" si="360"/>
        <v>14</v>
      </c>
      <c r="J720">
        <f t="shared" si="366"/>
        <v>32</v>
      </c>
      <c r="K720" s="18">
        <f t="shared" ca="1" si="387"/>
        <v>1.8845405921011289</v>
      </c>
      <c r="L720" s="18">
        <f t="shared" ca="1" si="387"/>
        <v>1.8475888157854201</v>
      </c>
      <c r="M720" s="18">
        <f t="shared" ca="1" si="387"/>
        <v>1.8113615841033535</v>
      </c>
      <c r="N720" s="18">
        <f t="shared" ca="1" si="387"/>
        <v>1.7758446902974052</v>
      </c>
      <c r="O720" s="18">
        <f t="shared" ca="1" si="387"/>
        <v>1.7410242061739269</v>
      </c>
      <c r="P720" s="18">
        <f t="shared" ca="1" si="387"/>
        <v>1.7068864766411045</v>
      </c>
      <c r="Q720" s="18">
        <f t="shared" ca="1" si="387"/>
        <v>1.6734181143540243</v>
      </c>
      <c r="R720" s="18">
        <f t="shared" ca="1" si="387"/>
        <v>1.6406059944647295</v>
      </c>
      <c r="S720" s="18">
        <f t="shared" ca="1" si="387"/>
        <v>1.608437249475225</v>
      </c>
      <c r="T720" s="18">
        <f t="shared" ca="1" si="387"/>
        <v>1.576899264191397</v>
      </c>
      <c r="U720" s="18">
        <f t="shared" ca="1" si="388"/>
        <v>1.5459796707758797</v>
      </c>
      <c r="V720" s="18">
        <f t="shared" ca="1" si="388"/>
        <v>1.5156663438979212</v>
      </c>
      <c r="W720" s="18">
        <f t="shared" ca="1" si="388"/>
        <v>1.4859473959783542</v>
      </c>
      <c r="X720" s="18">
        <f t="shared" ca="1" si="388"/>
        <v>1.4568111725277981</v>
      </c>
      <c r="Y720" s="18">
        <f t="shared" ca="1" si="388"/>
        <v>1.4282462475762727</v>
      </c>
      <c r="Z720" s="18">
        <f t="shared" ca="1" si="388"/>
        <v>1.4002414191924244</v>
      </c>
      <c r="AA720" s="18">
        <f t="shared" ca="1" si="388"/>
        <v>1.372785705090612</v>
      </c>
      <c r="AB720" s="18">
        <f t="shared" ca="1" si="388"/>
        <v>1.3458683383241292</v>
      </c>
      <c r="AC720" s="18">
        <f t="shared" ca="1" si="388"/>
        <v>1.3194787630628722</v>
      </c>
      <c r="AD720" s="18">
        <f t="shared" ca="1" si="388"/>
        <v>1.2936066304537961</v>
      </c>
      <c r="AE720" s="18">
        <f t="shared" ca="1" si="389"/>
        <v>1.2682417945625453</v>
      </c>
      <c r="AF720" s="18">
        <f t="shared" ca="1" si="389"/>
        <v>1.243374308394652</v>
      </c>
      <c r="AG720" s="18">
        <f t="shared" ca="1" si="389"/>
        <v>1.2189944199947571</v>
      </c>
      <c r="AH720" s="18">
        <f t="shared" ca="1" si="389"/>
        <v>1.1950925686223108</v>
      </c>
      <c r="AI720" s="18">
        <f t="shared" ca="1" si="389"/>
        <v>1.1716593810022655</v>
      </c>
      <c r="AJ720" s="18">
        <f t="shared" ca="1" si="389"/>
        <v>1.1486856676492798</v>
      </c>
      <c r="AK720" s="18">
        <f t="shared" ca="1" si="389"/>
        <v>1.1261624192640001</v>
      </c>
      <c r="AL720" s="18">
        <f t="shared" ca="1" si="389"/>
        <v>1.1040808032</v>
      </c>
      <c r="AM720" s="18">
        <f t="shared" ca="1" si="389"/>
        <v>1.08243216</v>
      </c>
      <c r="AN720" s="18">
        <f t="shared" ca="1" si="389"/>
        <v>1.0612079999999999</v>
      </c>
      <c r="AO720" s="18">
        <f t="shared" ca="1" si="390"/>
        <v>1.0404</v>
      </c>
      <c r="AP720" s="18">
        <f t="shared" ca="1" si="390"/>
        <v>1.02</v>
      </c>
      <c r="AQ720" s="18">
        <f t="shared" ca="1" si="390"/>
        <v>1</v>
      </c>
      <c r="AR720" s="18">
        <f t="shared" ca="1" si="390"/>
        <v>0</v>
      </c>
      <c r="AS720" s="18">
        <f t="shared" ca="1" si="390"/>
        <v>0</v>
      </c>
      <c r="AT720" s="18">
        <f t="shared" ca="1" si="390"/>
        <v>0</v>
      </c>
      <c r="AU720" s="18">
        <f t="shared" ca="1" si="390"/>
        <v>0</v>
      </c>
      <c r="AV720" s="18">
        <f t="shared" ca="1" si="390"/>
        <v>0</v>
      </c>
      <c r="AW720" s="18">
        <f t="shared" ca="1" si="390"/>
        <v>0</v>
      </c>
      <c r="AX720" s="18">
        <f t="shared" ca="1" si="390"/>
        <v>0</v>
      </c>
      <c r="AY720" s="18">
        <f t="shared" ca="1" si="391"/>
        <v>0</v>
      </c>
      <c r="AZ720" s="18">
        <f t="shared" ca="1" si="391"/>
        <v>0</v>
      </c>
      <c r="BA720" s="18">
        <f t="shared" ca="1" si="391"/>
        <v>0</v>
      </c>
      <c r="BB720" s="18">
        <f t="shared" ca="1" si="391"/>
        <v>0</v>
      </c>
      <c r="BC720" s="18">
        <f t="shared" ca="1" si="391"/>
        <v>0</v>
      </c>
      <c r="BD720" s="18">
        <f t="shared" ca="1" si="391"/>
        <v>0</v>
      </c>
      <c r="BE720" s="18">
        <f t="shared" ca="1" si="391"/>
        <v>0</v>
      </c>
      <c r="BF720" s="18">
        <f t="shared" ca="1" si="391"/>
        <v>0</v>
      </c>
      <c r="BG720" s="18">
        <f t="shared" ca="1" si="391"/>
        <v>0</v>
      </c>
      <c r="BH720" s="18">
        <f t="shared" ca="1" si="391"/>
        <v>0</v>
      </c>
    </row>
    <row r="721" spans="8:60" x14ac:dyDescent="0.35">
      <c r="H721" s="2" t="str">
        <f t="shared" si="359"/>
        <v>Inflation</v>
      </c>
      <c r="I721">
        <f t="shared" si="360"/>
        <v>14</v>
      </c>
      <c r="J721">
        <f t="shared" si="366"/>
        <v>33</v>
      </c>
      <c r="K721" s="18">
        <f t="shared" ca="1" si="387"/>
        <v>1.9222314039431516</v>
      </c>
      <c r="L721" s="18">
        <f t="shared" ca="1" si="387"/>
        <v>1.8845405921011289</v>
      </c>
      <c r="M721" s="18">
        <f t="shared" ca="1" si="387"/>
        <v>1.8475888157854201</v>
      </c>
      <c r="N721" s="18">
        <f t="shared" ca="1" si="387"/>
        <v>1.8113615841033535</v>
      </c>
      <c r="O721" s="18">
        <f t="shared" ca="1" si="387"/>
        <v>1.7758446902974052</v>
      </c>
      <c r="P721" s="18">
        <f t="shared" ca="1" si="387"/>
        <v>1.7410242061739269</v>
      </c>
      <c r="Q721" s="18">
        <f t="shared" ca="1" si="387"/>
        <v>1.7068864766411045</v>
      </c>
      <c r="R721" s="18">
        <f t="shared" ca="1" si="387"/>
        <v>1.6734181143540243</v>
      </c>
      <c r="S721" s="18">
        <f t="shared" ca="1" si="387"/>
        <v>1.6406059944647295</v>
      </c>
      <c r="T721" s="18">
        <f t="shared" ca="1" si="387"/>
        <v>1.608437249475225</v>
      </c>
      <c r="U721" s="18">
        <f t="shared" ca="1" si="388"/>
        <v>1.576899264191397</v>
      </c>
      <c r="V721" s="18">
        <f t="shared" ca="1" si="388"/>
        <v>1.5459796707758797</v>
      </c>
      <c r="W721" s="18">
        <f t="shared" ca="1" si="388"/>
        <v>1.5156663438979212</v>
      </c>
      <c r="X721" s="18">
        <f t="shared" ca="1" si="388"/>
        <v>1.4859473959783542</v>
      </c>
      <c r="Y721" s="18">
        <f t="shared" ca="1" si="388"/>
        <v>1.4568111725277981</v>
      </c>
      <c r="Z721" s="18">
        <f t="shared" ca="1" si="388"/>
        <v>1.4282462475762727</v>
      </c>
      <c r="AA721" s="18">
        <f t="shared" ca="1" si="388"/>
        <v>1.4002414191924244</v>
      </c>
      <c r="AB721" s="18">
        <f t="shared" ca="1" si="388"/>
        <v>1.372785705090612</v>
      </c>
      <c r="AC721" s="18">
        <f t="shared" ca="1" si="388"/>
        <v>1.3458683383241292</v>
      </c>
      <c r="AD721" s="18">
        <f t="shared" ca="1" si="388"/>
        <v>1.3194787630628722</v>
      </c>
      <c r="AE721" s="18">
        <f t="shared" ca="1" si="389"/>
        <v>1.2936066304537961</v>
      </c>
      <c r="AF721" s="18">
        <f t="shared" ca="1" si="389"/>
        <v>1.2682417945625453</v>
      </c>
      <c r="AG721" s="18">
        <f t="shared" ca="1" si="389"/>
        <v>1.243374308394652</v>
      </c>
      <c r="AH721" s="18">
        <f t="shared" ca="1" si="389"/>
        <v>1.2189944199947571</v>
      </c>
      <c r="AI721" s="18">
        <f t="shared" ca="1" si="389"/>
        <v>1.1950925686223108</v>
      </c>
      <c r="AJ721" s="18">
        <f t="shared" ca="1" si="389"/>
        <v>1.1716593810022655</v>
      </c>
      <c r="AK721" s="18">
        <f t="shared" ca="1" si="389"/>
        <v>1.1486856676492798</v>
      </c>
      <c r="AL721" s="18">
        <f t="shared" ca="1" si="389"/>
        <v>1.1261624192640001</v>
      </c>
      <c r="AM721" s="18">
        <f t="shared" ca="1" si="389"/>
        <v>1.1040808032</v>
      </c>
      <c r="AN721" s="18">
        <f t="shared" ca="1" si="389"/>
        <v>1.08243216</v>
      </c>
      <c r="AO721" s="18">
        <f t="shared" ca="1" si="390"/>
        <v>1.0612079999999999</v>
      </c>
      <c r="AP721" s="18">
        <f t="shared" ca="1" si="390"/>
        <v>1.0404</v>
      </c>
      <c r="AQ721" s="18">
        <f t="shared" ca="1" si="390"/>
        <v>1.02</v>
      </c>
      <c r="AR721" s="18">
        <f t="shared" ca="1" si="390"/>
        <v>1</v>
      </c>
      <c r="AS721" s="18">
        <f t="shared" ca="1" si="390"/>
        <v>0</v>
      </c>
      <c r="AT721" s="18">
        <f t="shared" ca="1" si="390"/>
        <v>0</v>
      </c>
      <c r="AU721" s="18">
        <f t="shared" ca="1" si="390"/>
        <v>0</v>
      </c>
      <c r="AV721" s="18">
        <f t="shared" ca="1" si="390"/>
        <v>0</v>
      </c>
      <c r="AW721" s="18">
        <f t="shared" ca="1" si="390"/>
        <v>0</v>
      </c>
      <c r="AX721" s="18">
        <f t="shared" ca="1" si="390"/>
        <v>0</v>
      </c>
      <c r="AY721" s="18">
        <f t="shared" ca="1" si="391"/>
        <v>0</v>
      </c>
      <c r="AZ721" s="18">
        <f t="shared" ca="1" si="391"/>
        <v>0</v>
      </c>
      <c r="BA721" s="18">
        <f t="shared" ca="1" si="391"/>
        <v>0</v>
      </c>
      <c r="BB721" s="18">
        <f t="shared" ca="1" si="391"/>
        <v>0</v>
      </c>
      <c r="BC721" s="18">
        <f t="shared" ca="1" si="391"/>
        <v>0</v>
      </c>
      <c r="BD721" s="18">
        <f t="shared" ca="1" si="391"/>
        <v>0</v>
      </c>
      <c r="BE721" s="18">
        <f t="shared" ca="1" si="391"/>
        <v>0</v>
      </c>
      <c r="BF721" s="18">
        <f t="shared" ca="1" si="391"/>
        <v>0</v>
      </c>
      <c r="BG721" s="18">
        <f t="shared" ca="1" si="391"/>
        <v>0</v>
      </c>
      <c r="BH721" s="18">
        <f t="shared" ca="1" si="391"/>
        <v>0</v>
      </c>
    </row>
    <row r="722" spans="8:60" x14ac:dyDescent="0.35">
      <c r="H722" s="2" t="str">
        <f t="shared" si="359"/>
        <v>Inflation</v>
      </c>
      <c r="I722">
        <f t="shared" si="360"/>
        <v>14</v>
      </c>
      <c r="J722">
        <f t="shared" si="366"/>
        <v>34</v>
      </c>
      <c r="K722" s="18">
        <f t="shared" ca="1" si="387"/>
        <v>1.9606760320220145</v>
      </c>
      <c r="L722" s="18">
        <f t="shared" ca="1" si="387"/>
        <v>1.9222314039431516</v>
      </c>
      <c r="M722" s="18">
        <f t="shared" ca="1" si="387"/>
        <v>1.8845405921011289</v>
      </c>
      <c r="N722" s="18">
        <f t="shared" ca="1" si="387"/>
        <v>1.8475888157854201</v>
      </c>
      <c r="O722" s="18">
        <f t="shared" ca="1" si="387"/>
        <v>1.8113615841033535</v>
      </c>
      <c r="P722" s="18">
        <f t="shared" ca="1" si="387"/>
        <v>1.7758446902974052</v>
      </c>
      <c r="Q722" s="18">
        <f t="shared" ca="1" si="387"/>
        <v>1.7410242061739269</v>
      </c>
      <c r="R722" s="18">
        <f t="shared" ca="1" si="387"/>
        <v>1.7068864766411045</v>
      </c>
      <c r="S722" s="18">
        <f t="shared" ca="1" si="387"/>
        <v>1.6734181143540243</v>
      </c>
      <c r="T722" s="18">
        <f t="shared" ca="1" si="387"/>
        <v>1.6406059944647295</v>
      </c>
      <c r="U722" s="18">
        <f t="shared" ca="1" si="388"/>
        <v>1.608437249475225</v>
      </c>
      <c r="V722" s="18">
        <f t="shared" ca="1" si="388"/>
        <v>1.576899264191397</v>
      </c>
      <c r="W722" s="18">
        <f t="shared" ca="1" si="388"/>
        <v>1.5459796707758797</v>
      </c>
      <c r="X722" s="18">
        <f t="shared" ca="1" si="388"/>
        <v>1.5156663438979212</v>
      </c>
      <c r="Y722" s="18">
        <f t="shared" ca="1" si="388"/>
        <v>1.4859473959783542</v>
      </c>
      <c r="Z722" s="18">
        <f t="shared" ca="1" si="388"/>
        <v>1.4568111725277981</v>
      </c>
      <c r="AA722" s="18">
        <f t="shared" ca="1" si="388"/>
        <v>1.4282462475762727</v>
      </c>
      <c r="AB722" s="18">
        <f t="shared" ca="1" si="388"/>
        <v>1.4002414191924244</v>
      </c>
      <c r="AC722" s="18">
        <f t="shared" ca="1" si="388"/>
        <v>1.372785705090612</v>
      </c>
      <c r="AD722" s="18">
        <f t="shared" ca="1" si="388"/>
        <v>1.3458683383241292</v>
      </c>
      <c r="AE722" s="18">
        <f t="shared" ca="1" si="389"/>
        <v>1.3194787630628722</v>
      </c>
      <c r="AF722" s="18">
        <f t="shared" ca="1" si="389"/>
        <v>1.2936066304537961</v>
      </c>
      <c r="AG722" s="18">
        <f t="shared" ca="1" si="389"/>
        <v>1.2682417945625453</v>
      </c>
      <c r="AH722" s="18">
        <f t="shared" ca="1" si="389"/>
        <v>1.243374308394652</v>
      </c>
      <c r="AI722" s="18">
        <f t="shared" ca="1" si="389"/>
        <v>1.2189944199947571</v>
      </c>
      <c r="AJ722" s="18">
        <f t="shared" ca="1" si="389"/>
        <v>1.1950925686223108</v>
      </c>
      <c r="AK722" s="18">
        <f t="shared" ca="1" si="389"/>
        <v>1.1716593810022655</v>
      </c>
      <c r="AL722" s="18">
        <f t="shared" ca="1" si="389"/>
        <v>1.1486856676492798</v>
      </c>
      <c r="AM722" s="18">
        <f t="shared" ca="1" si="389"/>
        <v>1.1261624192640001</v>
      </c>
      <c r="AN722" s="18">
        <f t="shared" ca="1" si="389"/>
        <v>1.1040808032</v>
      </c>
      <c r="AO722" s="18">
        <f t="shared" ca="1" si="390"/>
        <v>1.08243216</v>
      </c>
      <c r="AP722" s="18">
        <f t="shared" ca="1" si="390"/>
        <v>1.0612079999999999</v>
      </c>
      <c r="AQ722" s="18">
        <f t="shared" ca="1" si="390"/>
        <v>1.0404</v>
      </c>
      <c r="AR722" s="18">
        <f t="shared" ca="1" si="390"/>
        <v>1.02</v>
      </c>
      <c r="AS722" s="18">
        <f t="shared" ca="1" si="390"/>
        <v>1</v>
      </c>
      <c r="AT722" s="18">
        <f t="shared" ca="1" si="390"/>
        <v>0</v>
      </c>
      <c r="AU722" s="18">
        <f t="shared" ca="1" si="390"/>
        <v>0</v>
      </c>
      <c r="AV722" s="18">
        <f t="shared" ca="1" si="390"/>
        <v>0</v>
      </c>
      <c r="AW722" s="18">
        <f t="shared" ca="1" si="390"/>
        <v>0</v>
      </c>
      <c r="AX722" s="18">
        <f t="shared" ca="1" si="390"/>
        <v>0</v>
      </c>
      <c r="AY722" s="18">
        <f t="shared" ca="1" si="391"/>
        <v>0</v>
      </c>
      <c r="AZ722" s="18">
        <f t="shared" ca="1" si="391"/>
        <v>0</v>
      </c>
      <c r="BA722" s="18">
        <f t="shared" ca="1" si="391"/>
        <v>0</v>
      </c>
      <c r="BB722" s="18">
        <f t="shared" ca="1" si="391"/>
        <v>0</v>
      </c>
      <c r="BC722" s="18">
        <f t="shared" ca="1" si="391"/>
        <v>0</v>
      </c>
      <c r="BD722" s="18">
        <f t="shared" ca="1" si="391"/>
        <v>0</v>
      </c>
      <c r="BE722" s="18">
        <f t="shared" ca="1" si="391"/>
        <v>0</v>
      </c>
      <c r="BF722" s="18">
        <f t="shared" ca="1" si="391"/>
        <v>0</v>
      </c>
      <c r="BG722" s="18">
        <f t="shared" ca="1" si="391"/>
        <v>0</v>
      </c>
      <c r="BH722" s="18">
        <f t="shared" ca="1" si="391"/>
        <v>0</v>
      </c>
    </row>
    <row r="723" spans="8:60" x14ac:dyDescent="0.35">
      <c r="H723" s="2" t="str">
        <f t="shared" si="359"/>
        <v>Inflation</v>
      </c>
      <c r="I723">
        <f t="shared" si="360"/>
        <v>14</v>
      </c>
      <c r="J723">
        <f t="shared" si="366"/>
        <v>35</v>
      </c>
      <c r="K723" s="18">
        <f t="shared" ca="1" si="387"/>
        <v>1.9998895526624547</v>
      </c>
      <c r="L723" s="18">
        <f t="shared" ca="1" si="387"/>
        <v>1.9606760320220145</v>
      </c>
      <c r="M723" s="18">
        <f t="shared" ca="1" si="387"/>
        <v>1.9222314039431516</v>
      </c>
      <c r="N723" s="18">
        <f t="shared" ca="1" si="387"/>
        <v>1.8845405921011289</v>
      </c>
      <c r="O723" s="18">
        <f t="shared" ca="1" si="387"/>
        <v>1.8475888157854201</v>
      </c>
      <c r="P723" s="18">
        <f t="shared" ca="1" si="387"/>
        <v>1.8113615841033535</v>
      </c>
      <c r="Q723" s="18">
        <f t="shared" ca="1" si="387"/>
        <v>1.7758446902974052</v>
      </c>
      <c r="R723" s="18">
        <f t="shared" ca="1" si="387"/>
        <v>1.7410242061739269</v>
      </c>
      <c r="S723" s="18">
        <f t="shared" ca="1" si="387"/>
        <v>1.7068864766411045</v>
      </c>
      <c r="T723" s="18">
        <f t="shared" ca="1" si="387"/>
        <v>1.6734181143540243</v>
      </c>
      <c r="U723" s="18">
        <f t="shared" ca="1" si="388"/>
        <v>1.6406059944647295</v>
      </c>
      <c r="V723" s="18">
        <f t="shared" ca="1" si="388"/>
        <v>1.608437249475225</v>
      </c>
      <c r="W723" s="18">
        <f t="shared" ca="1" si="388"/>
        <v>1.576899264191397</v>
      </c>
      <c r="X723" s="18">
        <f t="shared" ca="1" si="388"/>
        <v>1.5459796707758797</v>
      </c>
      <c r="Y723" s="18">
        <f t="shared" ca="1" si="388"/>
        <v>1.5156663438979212</v>
      </c>
      <c r="Z723" s="18">
        <f t="shared" ca="1" si="388"/>
        <v>1.4859473959783542</v>
      </c>
      <c r="AA723" s="18">
        <f t="shared" ca="1" si="388"/>
        <v>1.4568111725277981</v>
      </c>
      <c r="AB723" s="18">
        <f t="shared" ca="1" si="388"/>
        <v>1.4282462475762727</v>
      </c>
      <c r="AC723" s="18">
        <f t="shared" ca="1" si="388"/>
        <v>1.4002414191924244</v>
      </c>
      <c r="AD723" s="18">
        <f t="shared" ca="1" si="388"/>
        <v>1.372785705090612</v>
      </c>
      <c r="AE723" s="18">
        <f t="shared" ca="1" si="389"/>
        <v>1.3458683383241292</v>
      </c>
      <c r="AF723" s="18">
        <f t="shared" ca="1" si="389"/>
        <v>1.3194787630628722</v>
      </c>
      <c r="AG723" s="18">
        <f t="shared" ca="1" si="389"/>
        <v>1.2936066304537961</v>
      </c>
      <c r="AH723" s="18">
        <f t="shared" ca="1" si="389"/>
        <v>1.2682417945625453</v>
      </c>
      <c r="AI723" s="18">
        <f t="shared" ca="1" si="389"/>
        <v>1.243374308394652</v>
      </c>
      <c r="AJ723" s="18">
        <f t="shared" ca="1" si="389"/>
        <v>1.2189944199947571</v>
      </c>
      <c r="AK723" s="18">
        <f t="shared" ca="1" si="389"/>
        <v>1.1950925686223108</v>
      </c>
      <c r="AL723" s="18">
        <f t="shared" ca="1" si="389"/>
        <v>1.1716593810022655</v>
      </c>
      <c r="AM723" s="18">
        <f t="shared" ca="1" si="389"/>
        <v>1.1486856676492798</v>
      </c>
      <c r="AN723" s="18">
        <f t="shared" ca="1" si="389"/>
        <v>1.1261624192640001</v>
      </c>
      <c r="AO723" s="18">
        <f t="shared" ca="1" si="390"/>
        <v>1.1040808032</v>
      </c>
      <c r="AP723" s="18">
        <f t="shared" ca="1" si="390"/>
        <v>1.08243216</v>
      </c>
      <c r="AQ723" s="18">
        <f t="shared" ca="1" si="390"/>
        <v>1.0612079999999999</v>
      </c>
      <c r="AR723" s="18">
        <f t="shared" ca="1" si="390"/>
        <v>1.0404</v>
      </c>
      <c r="AS723" s="18">
        <f t="shared" ca="1" si="390"/>
        <v>1.02</v>
      </c>
      <c r="AT723" s="18">
        <f t="shared" ca="1" si="390"/>
        <v>1</v>
      </c>
      <c r="AU723" s="18">
        <f t="shared" ca="1" si="390"/>
        <v>0</v>
      </c>
      <c r="AV723" s="18">
        <f t="shared" ca="1" si="390"/>
        <v>0</v>
      </c>
      <c r="AW723" s="18">
        <f t="shared" ca="1" si="390"/>
        <v>0</v>
      </c>
      <c r="AX723" s="18">
        <f t="shared" ca="1" si="390"/>
        <v>0</v>
      </c>
      <c r="AY723" s="18">
        <f t="shared" ca="1" si="391"/>
        <v>0</v>
      </c>
      <c r="AZ723" s="18">
        <f t="shared" ca="1" si="391"/>
        <v>0</v>
      </c>
      <c r="BA723" s="18">
        <f t="shared" ca="1" si="391"/>
        <v>0</v>
      </c>
      <c r="BB723" s="18">
        <f t="shared" ca="1" si="391"/>
        <v>0</v>
      </c>
      <c r="BC723" s="18">
        <f t="shared" ca="1" si="391"/>
        <v>0</v>
      </c>
      <c r="BD723" s="18">
        <f t="shared" ca="1" si="391"/>
        <v>0</v>
      </c>
      <c r="BE723" s="18">
        <f t="shared" ca="1" si="391"/>
        <v>0</v>
      </c>
      <c r="BF723" s="18">
        <f t="shared" ca="1" si="391"/>
        <v>0</v>
      </c>
      <c r="BG723" s="18">
        <f t="shared" ca="1" si="391"/>
        <v>0</v>
      </c>
      <c r="BH723" s="18">
        <f t="shared" ca="1" si="391"/>
        <v>0</v>
      </c>
    </row>
    <row r="724" spans="8:60" x14ac:dyDescent="0.35">
      <c r="H724" s="2" t="str">
        <f t="shared" si="359"/>
        <v>Inflation</v>
      </c>
      <c r="I724">
        <f t="shared" si="360"/>
        <v>14</v>
      </c>
      <c r="J724">
        <f t="shared" si="366"/>
        <v>36</v>
      </c>
      <c r="K724" s="18">
        <f t="shared" ca="1" si="387"/>
        <v>2.0398873437157037</v>
      </c>
      <c r="L724" s="18">
        <f t="shared" ca="1" si="387"/>
        <v>1.9998895526624547</v>
      </c>
      <c r="M724" s="18">
        <f t="shared" ca="1" si="387"/>
        <v>1.9606760320220145</v>
      </c>
      <c r="N724" s="18">
        <f t="shared" ca="1" si="387"/>
        <v>1.9222314039431516</v>
      </c>
      <c r="O724" s="18">
        <f t="shared" ca="1" si="387"/>
        <v>1.8845405921011289</v>
      </c>
      <c r="P724" s="18">
        <f t="shared" ca="1" si="387"/>
        <v>1.8475888157854201</v>
      </c>
      <c r="Q724" s="18">
        <f t="shared" ca="1" si="387"/>
        <v>1.8113615841033535</v>
      </c>
      <c r="R724" s="18">
        <f t="shared" ca="1" si="387"/>
        <v>1.7758446902974052</v>
      </c>
      <c r="S724" s="18">
        <f t="shared" ca="1" si="387"/>
        <v>1.7410242061739269</v>
      </c>
      <c r="T724" s="18">
        <f t="shared" ca="1" si="387"/>
        <v>1.7068864766411045</v>
      </c>
      <c r="U724" s="18">
        <f t="shared" ca="1" si="388"/>
        <v>1.6734181143540243</v>
      </c>
      <c r="V724" s="18">
        <f t="shared" ca="1" si="388"/>
        <v>1.6406059944647295</v>
      </c>
      <c r="W724" s="18">
        <f t="shared" ca="1" si="388"/>
        <v>1.608437249475225</v>
      </c>
      <c r="X724" s="18">
        <f t="shared" ca="1" si="388"/>
        <v>1.576899264191397</v>
      </c>
      <c r="Y724" s="18">
        <f t="shared" ca="1" si="388"/>
        <v>1.5459796707758797</v>
      </c>
      <c r="Z724" s="18">
        <f t="shared" ca="1" si="388"/>
        <v>1.5156663438979212</v>
      </c>
      <c r="AA724" s="18">
        <f t="shared" ca="1" si="388"/>
        <v>1.4859473959783542</v>
      </c>
      <c r="AB724" s="18">
        <f t="shared" ca="1" si="388"/>
        <v>1.4568111725277981</v>
      </c>
      <c r="AC724" s="18">
        <f t="shared" ca="1" si="388"/>
        <v>1.4282462475762727</v>
      </c>
      <c r="AD724" s="18">
        <f t="shared" ca="1" si="388"/>
        <v>1.4002414191924244</v>
      </c>
      <c r="AE724" s="18">
        <f t="shared" ca="1" si="389"/>
        <v>1.372785705090612</v>
      </c>
      <c r="AF724" s="18">
        <f t="shared" ca="1" si="389"/>
        <v>1.3458683383241292</v>
      </c>
      <c r="AG724" s="18">
        <f t="shared" ca="1" si="389"/>
        <v>1.3194787630628722</v>
      </c>
      <c r="AH724" s="18">
        <f t="shared" ca="1" si="389"/>
        <v>1.2936066304537961</v>
      </c>
      <c r="AI724" s="18">
        <f t="shared" ca="1" si="389"/>
        <v>1.2682417945625453</v>
      </c>
      <c r="AJ724" s="18">
        <f t="shared" ca="1" si="389"/>
        <v>1.243374308394652</v>
      </c>
      <c r="AK724" s="18">
        <f t="shared" ca="1" si="389"/>
        <v>1.2189944199947571</v>
      </c>
      <c r="AL724" s="18">
        <f t="shared" ca="1" si="389"/>
        <v>1.1950925686223108</v>
      </c>
      <c r="AM724" s="18">
        <f t="shared" ca="1" si="389"/>
        <v>1.1716593810022655</v>
      </c>
      <c r="AN724" s="18">
        <f t="shared" ca="1" si="389"/>
        <v>1.1486856676492798</v>
      </c>
      <c r="AO724" s="18">
        <f t="shared" ca="1" si="390"/>
        <v>1.1261624192640001</v>
      </c>
      <c r="AP724" s="18">
        <f t="shared" ca="1" si="390"/>
        <v>1.1040808032</v>
      </c>
      <c r="AQ724" s="18">
        <f t="shared" ca="1" si="390"/>
        <v>1.08243216</v>
      </c>
      <c r="AR724" s="18">
        <f t="shared" ca="1" si="390"/>
        <v>1.0612079999999999</v>
      </c>
      <c r="AS724" s="18">
        <f t="shared" ca="1" si="390"/>
        <v>1.0404</v>
      </c>
      <c r="AT724" s="18">
        <f t="shared" ca="1" si="390"/>
        <v>1.02</v>
      </c>
      <c r="AU724" s="18">
        <f t="shared" ca="1" si="390"/>
        <v>1</v>
      </c>
      <c r="AV724" s="18">
        <f t="shared" ca="1" si="390"/>
        <v>0</v>
      </c>
      <c r="AW724" s="18">
        <f t="shared" ca="1" si="390"/>
        <v>0</v>
      </c>
      <c r="AX724" s="18">
        <f t="shared" ca="1" si="390"/>
        <v>0</v>
      </c>
      <c r="AY724" s="18">
        <f t="shared" ca="1" si="391"/>
        <v>0</v>
      </c>
      <c r="AZ724" s="18">
        <f t="shared" ca="1" si="391"/>
        <v>0</v>
      </c>
      <c r="BA724" s="18">
        <f t="shared" ca="1" si="391"/>
        <v>0</v>
      </c>
      <c r="BB724" s="18">
        <f t="shared" ca="1" si="391"/>
        <v>0</v>
      </c>
      <c r="BC724" s="18">
        <f t="shared" ca="1" si="391"/>
        <v>0</v>
      </c>
      <c r="BD724" s="18">
        <f t="shared" ca="1" si="391"/>
        <v>0</v>
      </c>
      <c r="BE724" s="18">
        <f t="shared" ca="1" si="391"/>
        <v>0</v>
      </c>
      <c r="BF724" s="18">
        <f t="shared" ca="1" si="391"/>
        <v>0</v>
      </c>
      <c r="BG724" s="18">
        <f t="shared" ca="1" si="391"/>
        <v>0</v>
      </c>
      <c r="BH724" s="18">
        <f t="shared" ca="1" si="391"/>
        <v>0</v>
      </c>
    </row>
    <row r="725" spans="8:60" x14ac:dyDescent="0.35">
      <c r="H725" s="2" t="str">
        <f t="shared" si="359"/>
        <v>Inflation</v>
      </c>
      <c r="I725">
        <f t="shared" si="360"/>
        <v>14</v>
      </c>
      <c r="J725">
        <f t="shared" si="366"/>
        <v>37</v>
      </c>
      <c r="K725" s="18">
        <f t="shared" ref="K725:T734" ca="1" si="392">IF(K$24&gt;$J725,0,OFFSET($K$2,$I725,$J725-K$24))</f>
        <v>2.080685090590018</v>
      </c>
      <c r="L725" s="18">
        <f t="shared" ca="1" si="392"/>
        <v>2.0398873437157037</v>
      </c>
      <c r="M725" s="18">
        <f t="shared" ca="1" si="392"/>
        <v>1.9998895526624547</v>
      </c>
      <c r="N725" s="18">
        <f t="shared" ca="1" si="392"/>
        <v>1.9606760320220145</v>
      </c>
      <c r="O725" s="18">
        <f t="shared" ca="1" si="392"/>
        <v>1.9222314039431516</v>
      </c>
      <c r="P725" s="18">
        <f t="shared" ca="1" si="392"/>
        <v>1.8845405921011289</v>
      </c>
      <c r="Q725" s="18">
        <f t="shared" ca="1" si="392"/>
        <v>1.8475888157854201</v>
      </c>
      <c r="R725" s="18">
        <f t="shared" ca="1" si="392"/>
        <v>1.8113615841033535</v>
      </c>
      <c r="S725" s="18">
        <f t="shared" ca="1" si="392"/>
        <v>1.7758446902974052</v>
      </c>
      <c r="T725" s="18">
        <f t="shared" ca="1" si="392"/>
        <v>1.7410242061739269</v>
      </c>
      <c r="U725" s="18">
        <f t="shared" ref="U725:AD734" ca="1" si="393">IF(U$24&gt;$J725,0,OFFSET($K$2,$I725,$J725-U$24))</f>
        <v>1.7068864766411045</v>
      </c>
      <c r="V725" s="18">
        <f t="shared" ca="1" si="393"/>
        <v>1.6734181143540243</v>
      </c>
      <c r="W725" s="18">
        <f t="shared" ca="1" si="393"/>
        <v>1.6406059944647295</v>
      </c>
      <c r="X725" s="18">
        <f t="shared" ca="1" si="393"/>
        <v>1.608437249475225</v>
      </c>
      <c r="Y725" s="18">
        <f t="shared" ca="1" si="393"/>
        <v>1.576899264191397</v>
      </c>
      <c r="Z725" s="18">
        <f t="shared" ca="1" si="393"/>
        <v>1.5459796707758797</v>
      </c>
      <c r="AA725" s="18">
        <f t="shared" ca="1" si="393"/>
        <v>1.5156663438979212</v>
      </c>
      <c r="AB725" s="18">
        <f t="shared" ca="1" si="393"/>
        <v>1.4859473959783542</v>
      </c>
      <c r="AC725" s="18">
        <f t="shared" ca="1" si="393"/>
        <v>1.4568111725277981</v>
      </c>
      <c r="AD725" s="18">
        <f t="shared" ca="1" si="393"/>
        <v>1.4282462475762727</v>
      </c>
      <c r="AE725" s="18">
        <f t="shared" ref="AE725:AN734" ca="1" si="394">IF(AE$24&gt;$J725,0,OFFSET($K$2,$I725,$J725-AE$24))</f>
        <v>1.4002414191924244</v>
      </c>
      <c r="AF725" s="18">
        <f t="shared" ca="1" si="394"/>
        <v>1.372785705090612</v>
      </c>
      <c r="AG725" s="18">
        <f t="shared" ca="1" si="394"/>
        <v>1.3458683383241292</v>
      </c>
      <c r="AH725" s="18">
        <f t="shared" ca="1" si="394"/>
        <v>1.3194787630628722</v>
      </c>
      <c r="AI725" s="18">
        <f t="shared" ca="1" si="394"/>
        <v>1.2936066304537961</v>
      </c>
      <c r="AJ725" s="18">
        <f t="shared" ca="1" si="394"/>
        <v>1.2682417945625453</v>
      </c>
      <c r="AK725" s="18">
        <f t="shared" ca="1" si="394"/>
        <v>1.243374308394652</v>
      </c>
      <c r="AL725" s="18">
        <f t="shared" ca="1" si="394"/>
        <v>1.2189944199947571</v>
      </c>
      <c r="AM725" s="18">
        <f t="shared" ca="1" si="394"/>
        <v>1.1950925686223108</v>
      </c>
      <c r="AN725" s="18">
        <f t="shared" ca="1" si="394"/>
        <v>1.1716593810022655</v>
      </c>
      <c r="AO725" s="18">
        <f t="shared" ref="AO725:AX734" ca="1" si="395">IF(AO$24&gt;$J725,0,OFFSET($K$2,$I725,$J725-AO$24))</f>
        <v>1.1486856676492798</v>
      </c>
      <c r="AP725" s="18">
        <f t="shared" ca="1" si="395"/>
        <v>1.1261624192640001</v>
      </c>
      <c r="AQ725" s="18">
        <f t="shared" ca="1" si="395"/>
        <v>1.1040808032</v>
      </c>
      <c r="AR725" s="18">
        <f t="shared" ca="1" si="395"/>
        <v>1.08243216</v>
      </c>
      <c r="AS725" s="18">
        <f t="shared" ca="1" si="395"/>
        <v>1.0612079999999999</v>
      </c>
      <c r="AT725" s="18">
        <f t="shared" ca="1" si="395"/>
        <v>1.0404</v>
      </c>
      <c r="AU725" s="18">
        <f t="shared" ca="1" si="395"/>
        <v>1.02</v>
      </c>
      <c r="AV725" s="18">
        <f t="shared" ca="1" si="395"/>
        <v>1</v>
      </c>
      <c r="AW725" s="18">
        <f t="shared" ca="1" si="395"/>
        <v>0</v>
      </c>
      <c r="AX725" s="18">
        <f t="shared" ca="1" si="395"/>
        <v>0</v>
      </c>
      <c r="AY725" s="18">
        <f t="shared" ref="AY725:BH734" ca="1" si="396">IF(AY$24&gt;$J725,0,OFFSET($K$2,$I725,$J725-AY$24))</f>
        <v>0</v>
      </c>
      <c r="AZ725" s="18">
        <f t="shared" ca="1" si="396"/>
        <v>0</v>
      </c>
      <c r="BA725" s="18">
        <f t="shared" ca="1" si="396"/>
        <v>0</v>
      </c>
      <c r="BB725" s="18">
        <f t="shared" ca="1" si="396"/>
        <v>0</v>
      </c>
      <c r="BC725" s="18">
        <f t="shared" ca="1" si="396"/>
        <v>0</v>
      </c>
      <c r="BD725" s="18">
        <f t="shared" ca="1" si="396"/>
        <v>0</v>
      </c>
      <c r="BE725" s="18">
        <f t="shared" ca="1" si="396"/>
        <v>0</v>
      </c>
      <c r="BF725" s="18">
        <f t="shared" ca="1" si="396"/>
        <v>0</v>
      </c>
      <c r="BG725" s="18">
        <f t="shared" ca="1" si="396"/>
        <v>0</v>
      </c>
      <c r="BH725" s="18">
        <f t="shared" ca="1" si="396"/>
        <v>0</v>
      </c>
    </row>
    <row r="726" spans="8:60" x14ac:dyDescent="0.35">
      <c r="H726" s="2" t="str">
        <f t="shared" si="359"/>
        <v>Inflation</v>
      </c>
      <c r="I726">
        <f t="shared" si="360"/>
        <v>14</v>
      </c>
      <c r="J726">
        <f t="shared" si="366"/>
        <v>38</v>
      </c>
      <c r="K726" s="18">
        <f t="shared" ca="1" si="392"/>
        <v>2.1222987924018186</v>
      </c>
      <c r="L726" s="18">
        <f t="shared" ca="1" si="392"/>
        <v>2.080685090590018</v>
      </c>
      <c r="M726" s="18">
        <f t="shared" ca="1" si="392"/>
        <v>2.0398873437157037</v>
      </c>
      <c r="N726" s="18">
        <f t="shared" ca="1" si="392"/>
        <v>1.9998895526624547</v>
      </c>
      <c r="O726" s="18">
        <f t="shared" ca="1" si="392"/>
        <v>1.9606760320220145</v>
      </c>
      <c r="P726" s="18">
        <f t="shared" ca="1" si="392"/>
        <v>1.9222314039431516</v>
      </c>
      <c r="Q726" s="18">
        <f t="shared" ca="1" si="392"/>
        <v>1.8845405921011289</v>
      </c>
      <c r="R726" s="18">
        <f t="shared" ca="1" si="392"/>
        <v>1.8475888157854201</v>
      </c>
      <c r="S726" s="18">
        <f t="shared" ca="1" si="392"/>
        <v>1.8113615841033535</v>
      </c>
      <c r="T726" s="18">
        <f t="shared" ca="1" si="392"/>
        <v>1.7758446902974052</v>
      </c>
      <c r="U726" s="18">
        <f t="shared" ca="1" si="393"/>
        <v>1.7410242061739269</v>
      </c>
      <c r="V726" s="18">
        <f t="shared" ca="1" si="393"/>
        <v>1.7068864766411045</v>
      </c>
      <c r="W726" s="18">
        <f t="shared" ca="1" si="393"/>
        <v>1.6734181143540243</v>
      </c>
      <c r="X726" s="18">
        <f t="shared" ca="1" si="393"/>
        <v>1.6406059944647295</v>
      </c>
      <c r="Y726" s="18">
        <f t="shared" ca="1" si="393"/>
        <v>1.608437249475225</v>
      </c>
      <c r="Z726" s="18">
        <f t="shared" ca="1" si="393"/>
        <v>1.576899264191397</v>
      </c>
      <c r="AA726" s="18">
        <f t="shared" ca="1" si="393"/>
        <v>1.5459796707758797</v>
      </c>
      <c r="AB726" s="18">
        <f t="shared" ca="1" si="393"/>
        <v>1.5156663438979212</v>
      </c>
      <c r="AC726" s="18">
        <f t="shared" ca="1" si="393"/>
        <v>1.4859473959783542</v>
      </c>
      <c r="AD726" s="18">
        <f t="shared" ca="1" si="393"/>
        <v>1.4568111725277981</v>
      </c>
      <c r="AE726" s="18">
        <f t="shared" ca="1" si="394"/>
        <v>1.4282462475762727</v>
      </c>
      <c r="AF726" s="18">
        <f t="shared" ca="1" si="394"/>
        <v>1.4002414191924244</v>
      </c>
      <c r="AG726" s="18">
        <f t="shared" ca="1" si="394"/>
        <v>1.372785705090612</v>
      </c>
      <c r="AH726" s="18">
        <f t="shared" ca="1" si="394"/>
        <v>1.3458683383241292</v>
      </c>
      <c r="AI726" s="18">
        <f t="shared" ca="1" si="394"/>
        <v>1.3194787630628722</v>
      </c>
      <c r="AJ726" s="18">
        <f t="shared" ca="1" si="394"/>
        <v>1.2936066304537961</v>
      </c>
      <c r="AK726" s="18">
        <f t="shared" ca="1" si="394"/>
        <v>1.2682417945625453</v>
      </c>
      <c r="AL726" s="18">
        <f t="shared" ca="1" si="394"/>
        <v>1.243374308394652</v>
      </c>
      <c r="AM726" s="18">
        <f t="shared" ca="1" si="394"/>
        <v>1.2189944199947571</v>
      </c>
      <c r="AN726" s="18">
        <f t="shared" ca="1" si="394"/>
        <v>1.1950925686223108</v>
      </c>
      <c r="AO726" s="18">
        <f t="shared" ca="1" si="395"/>
        <v>1.1716593810022655</v>
      </c>
      <c r="AP726" s="18">
        <f t="shared" ca="1" si="395"/>
        <v>1.1486856676492798</v>
      </c>
      <c r="AQ726" s="18">
        <f t="shared" ca="1" si="395"/>
        <v>1.1261624192640001</v>
      </c>
      <c r="AR726" s="18">
        <f t="shared" ca="1" si="395"/>
        <v>1.1040808032</v>
      </c>
      <c r="AS726" s="18">
        <f t="shared" ca="1" si="395"/>
        <v>1.08243216</v>
      </c>
      <c r="AT726" s="18">
        <f t="shared" ca="1" si="395"/>
        <v>1.0612079999999999</v>
      </c>
      <c r="AU726" s="18">
        <f t="shared" ca="1" si="395"/>
        <v>1.0404</v>
      </c>
      <c r="AV726" s="18">
        <f t="shared" ca="1" si="395"/>
        <v>1.02</v>
      </c>
      <c r="AW726" s="18">
        <f t="shared" ca="1" si="395"/>
        <v>1</v>
      </c>
      <c r="AX726" s="18">
        <f t="shared" ca="1" si="395"/>
        <v>0</v>
      </c>
      <c r="AY726" s="18">
        <f t="shared" ca="1" si="396"/>
        <v>0</v>
      </c>
      <c r="AZ726" s="18">
        <f t="shared" ca="1" si="396"/>
        <v>0</v>
      </c>
      <c r="BA726" s="18">
        <f t="shared" ca="1" si="396"/>
        <v>0</v>
      </c>
      <c r="BB726" s="18">
        <f t="shared" ca="1" si="396"/>
        <v>0</v>
      </c>
      <c r="BC726" s="18">
        <f t="shared" ca="1" si="396"/>
        <v>0</v>
      </c>
      <c r="BD726" s="18">
        <f t="shared" ca="1" si="396"/>
        <v>0</v>
      </c>
      <c r="BE726" s="18">
        <f t="shared" ca="1" si="396"/>
        <v>0</v>
      </c>
      <c r="BF726" s="18">
        <f t="shared" ca="1" si="396"/>
        <v>0</v>
      </c>
      <c r="BG726" s="18">
        <f t="shared" ca="1" si="396"/>
        <v>0</v>
      </c>
      <c r="BH726" s="18">
        <f t="shared" ca="1" si="396"/>
        <v>0</v>
      </c>
    </row>
    <row r="727" spans="8:60" x14ac:dyDescent="0.35">
      <c r="H727" s="2" t="str">
        <f t="shared" si="359"/>
        <v>Inflation</v>
      </c>
      <c r="I727">
        <f t="shared" si="360"/>
        <v>14</v>
      </c>
      <c r="J727">
        <f t="shared" si="366"/>
        <v>39</v>
      </c>
      <c r="K727" s="18">
        <f t="shared" ca="1" si="392"/>
        <v>2.1647447682498542</v>
      </c>
      <c r="L727" s="18">
        <f t="shared" ca="1" si="392"/>
        <v>2.1222987924018186</v>
      </c>
      <c r="M727" s="18">
        <f t="shared" ca="1" si="392"/>
        <v>2.080685090590018</v>
      </c>
      <c r="N727" s="18">
        <f t="shared" ca="1" si="392"/>
        <v>2.0398873437157037</v>
      </c>
      <c r="O727" s="18">
        <f t="shared" ca="1" si="392"/>
        <v>1.9998895526624547</v>
      </c>
      <c r="P727" s="18">
        <f t="shared" ca="1" si="392"/>
        <v>1.9606760320220145</v>
      </c>
      <c r="Q727" s="18">
        <f t="shared" ca="1" si="392"/>
        <v>1.9222314039431516</v>
      </c>
      <c r="R727" s="18">
        <f t="shared" ca="1" si="392"/>
        <v>1.8845405921011289</v>
      </c>
      <c r="S727" s="18">
        <f t="shared" ca="1" si="392"/>
        <v>1.8475888157854201</v>
      </c>
      <c r="T727" s="18">
        <f t="shared" ca="1" si="392"/>
        <v>1.8113615841033535</v>
      </c>
      <c r="U727" s="18">
        <f t="shared" ca="1" si="393"/>
        <v>1.7758446902974052</v>
      </c>
      <c r="V727" s="18">
        <f t="shared" ca="1" si="393"/>
        <v>1.7410242061739269</v>
      </c>
      <c r="W727" s="18">
        <f t="shared" ca="1" si="393"/>
        <v>1.7068864766411045</v>
      </c>
      <c r="X727" s="18">
        <f t="shared" ca="1" si="393"/>
        <v>1.6734181143540243</v>
      </c>
      <c r="Y727" s="18">
        <f t="shared" ca="1" si="393"/>
        <v>1.6406059944647295</v>
      </c>
      <c r="Z727" s="18">
        <f t="shared" ca="1" si="393"/>
        <v>1.608437249475225</v>
      </c>
      <c r="AA727" s="18">
        <f t="shared" ca="1" si="393"/>
        <v>1.576899264191397</v>
      </c>
      <c r="AB727" s="18">
        <f t="shared" ca="1" si="393"/>
        <v>1.5459796707758797</v>
      </c>
      <c r="AC727" s="18">
        <f t="shared" ca="1" si="393"/>
        <v>1.5156663438979212</v>
      </c>
      <c r="AD727" s="18">
        <f t="shared" ca="1" si="393"/>
        <v>1.4859473959783542</v>
      </c>
      <c r="AE727" s="18">
        <f t="shared" ca="1" si="394"/>
        <v>1.4568111725277981</v>
      </c>
      <c r="AF727" s="18">
        <f t="shared" ca="1" si="394"/>
        <v>1.4282462475762727</v>
      </c>
      <c r="AG727" s="18">
        <f t="shared" ca="1" si="394"/>
        <v>1.4002414191924244</v>
      </c>
      <c r="AH727" s="18">
        <f t="shared" ca="1" si="394"/>
        <v>1.372785705090612</v>
      </c>
      <c r="AI727" s="18">
        <f t="shared" ca="1" si="394"/>
        <v>1.3458683383241292</v>
      </c>
      <c r="AJ727" s="18">
        <f t="shared" ca="1" si="394"/>
        <v>1.3194787630628722</v>
      </c>
      <c r="AK727" s="18">
        <f t="shared" ca="1" si="394"/>
        <v>1.2936066304537961</v>
      </c>
      <c r="AL727" s="18">
        <f t="shared" ca="1" si="394"/>
        <v>1.2682417945625453</v>
      </c>
      <c r="AM727" s="18">
        <f t="shared" ca="1" si="394"/>
        <v>1.243374308394652</v>
      </c>
      <c r="AN727" s="18">
        <f t="shared" ca="1" si="394"/>
        <v>1.2189944199947571</v>
      </c>
      <c r="AO727" s="18">
        <f t="shared" ca="1" si="395"/>
        <v>1.1950925686223108</v>
      </c>
      <c r="AP727" s="18">
        <f t="shared" ca="1" si="395"/>
        <v>1.1716593810022655</v>
      </c>
      <c r="AQ727" s="18">
        <f t="shared" ca="1" si="395"/>
        <v>1.1486856676492798</v>
      </c>
      <c r="AR727" s="18">
        <f t="shared" ca="1" si="395"/>
        <v>1.1261624192640001</v>
      </c>
      <c r="AS727" s="18">
        <f t="shared" ca="1" si="395"/>
        <v>1.1040808032</v>
      </c>
      <c r="AT727" s="18">
        <f t="shared" ca="1" si="395"/>
        <v>1.08243216</v>
      </c>
      <c r="AU727" s="18">
        <f t="shared" ca="1" si="395"/>
        <v>1.0612079999999999</v>
      </c>
      <c r="AV727" s="18">
        <f t="shared" ca="1" si="395"/>
        <v>1.0404</v>
      </c>
      <c r="AW727" s="18">
        <f t="shared" ca="1" si="395"/>
        <v>1.02</v>
      </c>
      <c r="AX727" s="18">
        <f t="shared" ca="1" si="395"/>
        <v>1</v>
      </c>
      <c r="AY727" s="18">
        <f t="shared" ca="1" si="396"/>
        <v>0</v>
      </c>
      <c r="AZ727" s="18">
        <f t="shared" ca="1" si="396"/>
        <v>0</v>
      </c>
      <c r="BA727" s="18">
        <f t="shared" ca="1" si="396"/>
        <v>0</v>
      </c>
      <c r="BB727" s="18">
        <f t="shared" ca="1" si="396"/>
        <v>0</v>
      </c>
      <c r="BC727" s="18">
        <f t="shared" ca="1" si="396"/>
        <v>0</v>
      </c>
      <c r="BD727" s="18">
        <f t="shared" ca="1" si="396"/>
        <v>0</v>
      </c>
      <c r="BE727" s="18">
        <f t="shared" ca="1" si="396"/>
        <v>0</v>
      </c>
      <c r="BF727" s="18">
        <f t="shared" ca="1" si="396"/>
        <v>0</v>
      </c>
      <c r="BG727" s="18">
        <f t="shared" ca="1" si="396"/>
        <v>0</v>
      </c>
      <c r="BH727" s="18">
        <f t="shared" ca="1" si="396"/>
        <v>0</v>
      </c>
    </row>
    <row r="728" spans="8:60" x14ac:dyDescent="0.35">
      <c r="H728" s="2" t="str">
        <f t="shared" si="359"/>
        <v>Inflation</v>
      </c>
      <c r="I728">
        <f t="shared" si="360"/>
        <v>14</v>
      </c>
      <c r="J728">
        <f t="shared" si="366"/>
        <v>40</v>
      </c>
      <c r="K728" s="18">
        <f t="shared" ca="1" si="392"/>
        <v>2.2080396636148518</v>
      </c>
      <c r="L728" s="18">
        <f t="shared" ca="1" si="392"/>
        <v>2.1647447682498542</v>
      </c>
      <c r="M728" s="18">
        <f t="shared" ca="1" si="392"/>
        <v>2.1222987924018186</v>
      </c>
      <c r="N728" s="18">
        <f t="shared" ca="1" si="392"/>
        <v>2.080685090590018</v>
      </c>
      <c r="O728" s="18">
        <f t="shared" ca="1" si="392"/>
        <v>2.0398873437157037</v>
      </c>
      <c r="P728" s="18">
        <f t="shared" ca="1" si="392"/>
        <v>1.9998895526624547</v>
      </c>
      <c r="Q728" s="18">
        <f t="shared" ca="1" si="392"/>
        <v>1.9606760320220145</v>
      </c>
      <c r="R728" s="18">
        <f t="shared" ca="1" si="392"/>
        <v>1.9222314039431516</v>
      </c>
      <c r="S728" s="18">
        <f t="shared" ca="1" si="392"/>
        <v>1.8845405921011289</v>
      </c>
      <c r="T728" s="18">
        <f t="shared" ca="1" si="392"/>
        <v>1.8475888157854201</v>
      </c>
      <c r="U728" s="18">
        <f t="shared" ca="1" si="393"/>
        <v>1.8113615841033535</v>
      </c>
      <c r="V728" s="18">
        <f t="shared" ca="1" si="393"/>
        <v>1.7758446902974052</v>
      </c>
      <c r="W728" s="18">
        <f t="shared" ca="1" si="393"/>
        <v>1.7410242061739269</v>
      </c>
      <c r="X728" s="18">
        <f t="shared" ca="1" si="393"/>
        <v>1.7068864766411045</v>
      </c>
      <c r="Y728" s="18">
        <f t="shared" ca="1" si="393"/>
        <v>1.6734181143540243</v>
      </c>
      <c r="Z728" s="18">
        <f t="shared" ca="1" si="393"/>
        <v>1.6406059944647295</v>
      </c>
      <c r="AA728" s="18">
        <f t="shared" ca="1" si="393"/>
        <v>1.608437249475225</v>
      </c>
      <c r="AB728" s="18">
        <f t="shared" ca="1" si="393"/>
        <v>1.576899264191397</v>
      </c>
      <c r="AC728" s="18">
        <f t="shared" ca="1" si="393"/>
        <v>1.5459796707758797</v>
      </c>
      <c r="AD728" s="18">
        <f t="shared" ca="1" si="393"/>
        <v>1.5156663438979212</v>
      </c>
      <c r="AE728" s="18">
        <f t="shared" ca="1" si="394"/>
        <v>1.4859473959783542</v>
      </c>
      <c r="AF728" s="18">
        <f t="shared" ca="1" si="394"/>
        <v>1.4568111725277981</v>
      </c>
      <c r="AG728" s="18">
        <f t="shared" ca="1" si="394"/>
        <v>1.4282462475762727</v>
      </c>
      <c r="AH728" s="18">
        <f t="shared" ca="1" si="394"/>
        <v>1.4002414191924244</v>
      </c>
      <c r="AI728" s="18">
        <f t="shared" ca="1" si="394"/>
        <v>1.372785705090612</v>
      </c>
      <c r="AJ728" s="18">
        <f t="shared" ca="1" si="394"/>
        <v>1.3458683383241292</v>
      </c>
      <c r="AK728" s="18">
        <f t="shared" ca="1" si="394"/>
        <v>1.3194787630628722</v>
      </c>
      <c r="AL728" s="18">
        <f t="shared" ca="1" si="394"/>
        <v>1.2936066304537961</v>
      </c>
      <c r="AM728" s="18">
        <f t="shared" ca="1" si="394"/>
        <v>1.2682417945625453</v>
      </c>
      <c r="AN728" s="18">
        <f t="shared" ca="1" si="394"/>
        <v>1.243374308394652</v>
      </c>
      <c r="AO728" s="18">
        <f t="shared" ca="1" si="395"/>
        <v>1.2189944199947571</v>
      </c>
      <c r="AP728" s="18">
        <f t="shared" ca="1" si="395"/>
        <v>1.1950925686223108</v>
      </c>
      <c r="AQ728" s="18">
        <f t="shared" ca="1" si="395"/>
        <v>1.1716593810022655</v>
      </c>
      <c r="AR728" s="18">
        <f t="shared" ca="1" si="395"/>
        <v>1.1486856676492798</v>
      </c>
      <c r="AS728" s="18">
        <f t="shared" ca="1" si="395"/>
        <v>1.1261624192640001</v>
      </c>
      <c r="AT728" s="18">
        <f t="shared" ca="1" si="395"/>
        <v>1.1040808032</v>
      </c>
      <c r="AU728" s="18">
        <f t="shared" ca="1" si="395"/>
        <v>1.08243216</v>
      </c>
      <c r="AV728" s="18">
        <f t="shared" ca="1" si="395"/>
        <v>1.0612079999999999</v>
      </c>
      <c r="AW728" s="18">
        <f t="shared" ca="1" si="395"/>
        <v>1.0404</v>
      </c>
      <c r="AX728" s="18">
        <f t="shared" ca="1" si="395"/>
        <v>1.02</v>
      </c>
      <c r="AY728" s="18">
        <f t="shared" ca="1" si="396"/>
        <v>1</v>
      </c>
      <c r="AZ728" s="18">
        <f t="shared" ca="1" si="396"/>
        <v>0</v>
      </c>
      <c r="BA728" s="18">
        <f t="shared" ca="1" si="396"/>
        <v>0</v>
      </c>
      <c r="BB728" s="18">
        <f t="shared" ca="1" si="396"/>
        <v>0</v>
      </c>
      <c r="BC728" s="18">
        <f t="shared" ca="1" si="396"/>
        <v>0</v>
      </c>
      <c r="BD728" s="18">
        <f t="shared" ca="1" si="396"/>
        <v>0</v>
      </c>
      <c r="BE728" s="18">
        <f t="shared" ca="1" si="396"/>
        <v>0</v>
      </c>
      <c r="BF728" s="18">
        <f t="shared" ca="1" si="396"/>
        <v>0</v>
      </c>
      <c r="BG728" s="18">
        <f t="shared" ca="1" si="396"/>
        <v>0</v>
      </c>
      <c r="BH728" s="18">
        <f t="shared" ca="1" si="396"/>
        <v>0</v>
      </c>
    </row>
    <row r="729" spans="8:60" x14ac:dyDescent="0.35">
      <c r="H729" s="2" t="str">
        <f t="shared" ref="H729:H792" si="397">INDEX($A$3:$A$18,I729,0)</f>
        <v>Inflation</v>
      </c>
      <c r="I729">
        <f t="shared" ref="I729:I745" si="398">IF(J728=$I$22,I728+1,I728)</f>
        <v>14</v>
      </c>
      <c r="J729">
        <f t="shared" si="366"/>
        <v>41</v>
      </c>
      <c r="K729" s="18">
        <f t="shared" ca="1" si="392"/>
        <v>2.2522004568871488</v>
      </c>
      <c r="L729" s="18">
        <f t="shared" ca="1" si="392"/>
        <v>2.2080396636148518</v>
      </c>
      <c r="M729" s="18">
        <f t="shared" ca="1" si="392"/>
        <v>2.1647447682498542</v>
      </c>
      <c r="N729" s="18">
        <f t="shared" ca="1" si="392"/>
        <v>2.1222987924018186</v>
      </c>
      <c r="O729" s="18">
        <f t="shared" ca="1" si="392"/>
        <v>2.080685090590018</v>
      </c>
      <c r="P729" s="18">
        <f t="shared" ca="1" si="392"/>
        <v>2.0398873437157037</v>
      </c>
      <c r="Q729" s="18">
        <f t="shared" ca="1" si="392"/>
        <v>1.9998895526624547</v>
      </c>
      <c r="R729" s="18">
        <f t="shared" ca="1" si="392"/>
        <v>1.9606760320220145</v>
      </c>
      <c r="S729" s="18">
        <f t="shared" ca="1" si="392"/>
        <v>1.9222314039431516</v>
      </c>
      <c r="T729" s="18">
        <f t="shared" ca="1" si="392"/>
        <v>1.8845405921011289</v>
      </c>
      <c r="U729" s="18">
        <f t="shared" ca="1" si="393"/>
        <v>1.8475888157854201</v>
      </c>
      <c r="V729" s="18">
        <f t="shared" ca="1" si="393"/>
        <v>1.8113615841033535</v>
      </c>
      <c r="W729" s="18">
        <f t="shared" ca="1" si="393"/>
        <v>1.7758446902974052</v>
      </c>
      <c r="X729" s="18">
        <f t="shared" ca="1" si="393"/>
        <v>1.7410242061739269</v>
      </c>
      <c r="Y729" s="18">
        <f t="shared" ca="1" si="393"/>
        <v>1.7068864766411045</v>
      </c>
      <c r="Z729" s="18">
        <f t="shared" ca="1" si="393"/>
        <v>1.6734181143540243</v>
      </c>
      <c r="AA729" s="18">
        <f t="shared" ca="1" si="393"/>
        <v>1.6406059944647295</v>
      </c>
      <c r="AB729" s="18">
        <f t="shared" ca="1" si="393"/>
        <v>1.608437249475225</v>
      </c>
      <c r="AC729" s="18">
        <f t="shared" ca="1" si="393"/>
        <v>1.576899264191397</v>
      </c>
      <c r="AD729" s="18">
        <f t="shared" ca="1" si="393"/>
        <v>1.5459796707758797</v>
      </c>
      <c r="AE729" s="18">
        <f t="shared" ca="1" si="394"/>
        <v>1.5156663438979212</v>
      </c>
      <c r="AF729" s="18">
        <f t="shared" ca="1" si="394"/>
        <v>1.4859473959783542</v>
      </c>
      <c r="AG729" s="18">
        <f t="shared" ca="1" si="394"/>
        <v>1.4568111725277981</v>
      </c>
      <c r="AH729" s="18">
        <f t="shared" ca="1" si="394"/>
        <v>1.4282462475762727</v>
      </c>
      <c r="AI729" s="18">
        <f t="shared" ca="1" si="394"/>
        <v>1.4002414191924244</v>
      </c>
      <c r="AJ729" s="18">
        <f t="shared" ca="1" si="394"/>
        <v>1.372785705090612</v>
      </c>
      <c r="AK729" s="18">
        <f t="shared" ca="1" si="394"/>
        <v>1.3458683383241292</v>
      </c>
      <c r="AL729" s="18">
        <f t="shared" ca="1" si="394"/>
        <v>1.3194787630628722</v>
      </c>
      <c r="AM729" s="18">
        <f t="shared" ca="1" si="394"/>
        <v>1.2936066304537961</v>
      </c>
      <c r="AN729" s="18">
        <f t="shared" ca="1" si="394"/>
        <v>1.2682417945625453</v>
      </c>
      <c r="AO729" s="18">
        <f t="shared" ca="1" si="395"/>
        <v>1.243374308394652</v>
      </c>
      <c r="AP729" s="18">
        <f t="shared" ca="1" si="395"/>
        <v>1.2189944199947571</v>
      </c>
      <c r="AQ729" s="18">
        <f t="shared" ca="1" si="395"/>
        <v>1.1950925686223108</v>
      </c>
      <c r="AR729" s="18">
        <f t="shared" ca="1" si="395"/>
        <v>1.1716593810022655</v>
      </c>
      <c r="AS729" s="18">
        <f t="shared" ca="1" si="395"/>
        <v>1.1486856676492798</v>
      </c>
      <c r="AT729" s="18">
        <f t="shared" ca="1" si="395"/>
        <v>1.1261624192640001</v>
      </c>
      <c r="AU729" s="18">
        <f t="shared" ca="1" si="395"/>
        <v>1.1040808032</v>
      </c>
      <c r="AV729" s="18">
        <f t="shared" ca="1" si="395"/>
        <v>1.08243216</v>
      </c>
      <c r="AW729" s="18">
        <f t="shared" ca="1" si="395"/>
        <v>1.0612079999999999</v>
      </c>
      <c r="AX729" s="18">
        <f t="shared" ca="1" si="395"/>
        <v>1.0404</v>
      </c>
      <c r="AY729" s="18">
        <f t="shared" ca="1" si="396"/>
        <v>1.02</v>
      </c>
      <c r="AZ729" s="18">
        <f t="shared" ca="1" si="396"/>
        <v>1</v>
      </c>
      <c r="BA729" s="18">
        <f t="shared" ca="1" si="396"/>
        <v>0</v>
      </c>
      <c r="BB729" s="18">
        <f t="shared" ca="1" si="396"/>
        <v>0</v>
      </c>
      <c r="BC729" s="18">
        <f t="shared" ca="1" si="396"/>
        <v>0</v>
      </c>
      <c r="BD729" s="18">
        <f t="shared" ca="1" si="396"/>
        <v>0</v>
      </c>
      <c r="BE729" s="18">
        <f t="shared" ca="1" si="396"/>
        <v>0</v>
      </c>
      <c r="BF729" s="18">
        <f t="shared" ca="1" si="396"/>
        <v>0</v>
      </c>
      <c r="BG729" s="18">
        <f t="shared" ca="1" si="396"/>
        <v>0</v>
      </c>
      <c r="BH729" s="18">
        <f t="shared" ca="1" si="396"/>
        <v>0</v>
      </c>
    </row>
    <row r="730" spans="8:60" x14ac:dyDescent="0.35">
      <c r="H730" s="2" t="str">
        <f t="shared" si="397"/>
        <v>Inflation</v>
      </c>
      <c r="I730">
        <f t="shared" si="398"/>
        <v>14</v>
      </c>
      <c r="J730">
        <f t="shared" ref="J730:J793" si="399">IF(J729+1&gt;$I$22,$K$2,J729+1)</f>
        <v>42</v>
      </c>
      <c r="K730" s="18">
        <f t="shared" ca="1" si="392"/>
        <v>2.2972444660248916</v>
      </c>
      <c r="L730" s="18">
        <f t="shared" ca="1" si="392"/>
        <v>2.2522004568871488</v>
      </c>
      <c r="M730" s="18">
        <f t="shared" ca="1" si="392"/>
        <v>2.2080396636148518</v>
      </c>
      <c r="N730" s="18">
        <f t="shared" ca="1" si="392"/>
        <v>2.1647447682498542</v>
      </c>
      <c r="O730" s="18">
        <f t="shared" ca="1" si="392"/>
        <v>2.1222987924018186</v>
      </c>
      <c r="P730" s="18">
        <f t="shared" ca="1" si="392"/>
        <v>2.080685090590018</v>
      </c>
      <c r="Q730" s="18">
        <f t="shared" ca="1" si="392"/>
        <v>2.0398873437157037</v>
      </c>
      <c r="R730" s="18">
        <f t="shared" ca="1" si="392"/>
        <v>1.9998895526624547</v>
      </c>
      <c r="S730" s="18">
        <f t="shared" ca="1" si="392"/>
        <v>1.9606760320220145</v>
      </c>
      <c r="T730" s="18">
        <f t="shared" ca="1" si="392"/>
        <v>1.9222314039431516</v>
      </c>
      <c r="U730" s="18">
        <f t="shared" ca="1" si="393"/>
        <v>1.8845405921011289</v>
      </c>
      <c r="V730" s="18">
        <f t="shared" ca="1" si="393"/>
        <v>1.8475888157854201</v>
      </c>
      <c r="W730" s="18">
        <f t="shared" ca="1" si="393"/>
        <v>1.8113615841033535</v>
      </c>
      <c r="X730" s="18">
        <f t="shared" ca="1" si="393"/>
        <v>1.7758446902974052</v>
      </c>
      <c r="Y730" s="18">
        <f t="shared" ca="1" si="393"/>
        <v>1.7410242061739269</v>
      </c>
      <c r="Z730" s="18">
        <f t="shared" ca="1" si="393"/>
        <v>1.7068864766411045</v>
      </c>
      <c r="AA730" s="18">
        <f t="shared" ca="1" si="393"/>
        <v>1.6734181143540243</v>
      </c>
      <c r="AB730" s="18">
        <f t="shared" ca="1" si="393"/>
        <v>1.6406059944647295</v>
      </c>
      <c r="AC730" s="18">
        <f t="shared" ca="1" si="393"/>
        <v>1.608437249475225</v>
      </c>
      <c r="AD730" s="18">
        <f t="shared" ca="1" si="393"/>
        <v>1.576899264191397</v>
      </c>
      <c r="AE730" s="18">
        <f t="shared" ca="1" si="394"/>
        <v>1.5459796707758797</v>
      </c>
      <c r="AF730" s="18">
        <f t="shared" ca="1" si="394"/>
        <v>1.5156663438979212</v>
      </c>
      <c r="AG730" s="18">
        <f t="shared" ca="1" si="394"/>
        <v>1.4859473959783542</v>
      </c>
      <c r="AH730" s="18">
        <f t="shared" ca="1" si="394"/>
        <v>1.4568111725277981</v>
      </c>
      <c r="AI730" s="18">
        <f t="shared" ca="1" si="394"/>
        <v>1.4282462475762727</v>
      </c>
      <c r="AJ730" s="18">
        <f t="shared" ca="1" si="394"/>
        <v>1.4002414191924244</v>
      </c>
      <c r="AK730" s="18">
        <f t="shared" ca="1" si="394"/>
        <v>1.372785705090612</v>
      </c>
      <c r="AL730" s="18">
        <f t="shared" ca="1" si="394"/>
        <v>1.3458683383241292</v>
      </c>
      <c r="AM730" s="18">
        <f t="shared" ca="1" si="394"/>
        <v>1.3194787630628722</v>
      </c>
      <c r="AN730" s="18">
        <f t="shared" ca="1" si="394"/>
        <v>1.2936066304537961</v>
      </c>
      <c r="AO730" s="18">
        <f t="shared" ca="1" si="395"/>
        <v>1.2682417945625453</v>
      </c>
      <c r="AP730" s="18">
        <f t="shared" ca="1" si="395"/>
        <v>1.243374308394652</v>
      </c>
      <c r="AQ730" s="18">
        <f t="shared" ca="1" si="395"/>
        <v>1.2189944199947571</v>
      </c>
      <c r="AR730" s="18">
        <f t="shared" ca="1" si="395"/>
        <v>1.1950925686223108</v>
      </c>
      <c r="AS730" s="18">
        <f t="shared" ca="1" si="395"/>
        <v>1.1716593810022655</v>
      </c>
      <c r="AT730" s="18">
        <f t="shared" ca="1" si="395"/>
        <v>1.1486856676492798</v>
      </c>
      <c r="AU730" s="18">
        <f t="shared" ca="1" si="395"/>
        <v>1.1261624192640001</v>
      </c>
      <c r="AV730" s="18">
        <f t="shared" ca="1" si="395"/>
        <v>1.1040808032</v>
      </c>
      <c r="AW730" s="18">
        <f t="shared" ca="1" si="395"/>
        <v>1.08243216</v>
      </c>
      <c r="AX730" s="18">
        <f t="shared" ca="1" si="395"/>
        <v>1.0612079999999999</v>
      </c>
      <c r="AY730" s="18">
        <f t="shared" ca="1" si="396"/>
        <v>1.0404</v>
      </c>
      <c r="AZ730" s="18">
        <f t="shared" ca="1" si="396"/>
        <v>1.02</v>
      </c>
      <c r="BA730" s="18">
        <f t="shared" ca="1" si="396"/>
        <v>1</v>
      </c>
      <c r="BB730" s="18">
        <f t="shared" ca="1" si="396"/>
        <v>0</v>
      </c>
      <c r="BC730" s="18">
        <f t="shared" ca="1" si="396"/>
        <v>0</v>
      </c>
      <c r="BD730" s="18">
        <f t="shared" ca="1" si="396"/>
        <v>0</v>
      </c>
      <c r="BE730" s="18">
        <f t="shared" ca="1" si="396"/>
        <v>0</v>
      </c>
      <c r="BF730" s="18">
        <f t="shared" ca="1" si="396"/>
        <v>0</v>
      </c>
      <c r="BG730" s="18">
        <f t="shared" ca="1" si="396"/>
        <v>0</v>
      </c>
      <c r="BH730" s="18">
        <f t="shared" ca="1" si="396"/>
        <v>0</v>
      </c>
    </row>
    <row r="731" spans="8:60" x14ac:dyDescent="0.35">
      <c r="H731" s="2" t="str">
        <f t="shared" si="397"/>
        <v>Inflation</v>
      </c>
      <c r="I731">
        <f t="shared" si="398"/>
        <v>14</v>
      </c>
      <c r="J731">
        <f t="shared" si="399"/>
        <v>43</v>
      </c>
      <c r="K731" s="18">
        <f t="shared" ca="1" si="392"/>
        <v>2.3431893553453893</v>
      </c>
      <c r="L731" s="18">
        <f t="shared" ca="1" si="392"/>
        <v>2.2972444660248916</v>
      </c>
      <c r="M731" s="18">
        <f t="shared" ca="1" si="392"/>
        <v>2.2522004568871488</v>
      </c>
      <c r="N731" s="18">
        <f t="shared" ca="1" si="392"/>
        <v>2.2080396636148518</v>
      </c>
      <c r="O731" s="18">
        <f t="shared" ca="1" si="392"/>
        <v>2.1647447682498542</v>
      </c>
      <c r="P731" s="18">
        <f t="shared" ca="1" si="392"/>
        <v>2.1222987924018186</v>
      </c>
      <c r="Q731" s="18">
        <f t="shared" ca="1" si="392"/>
        <v>2.080685090590018</v>
      </c>
      <c r="R731" s="18">
        <f t="shared" ca="1" si="392"/>
        <v>2.0398873437157037</v>
      </c>
      <c r="S731" s="18">
        <f t="shared" ca="1" si="392"/>
        <v>1.9998895526624547</v>
      </c>
      <c r="T731" s="18">
        <f t="shared" ca="1" si="392"/>
        <v>1.9606760320220145</v>
      </c>
      <c r="U731" s="18">
        <f t="shared" ca="1" si="393"/>
        <v>1.9222314039431516</v>
      </c>
      <c r="V731" s="18">
        <f t="shared" ca="1" si="393"/>
        <v>1.8845405921011289</v>
      </c>
      <c r="W731" s="18">
        <f t="shared" ca="1" si="393"/>
        <v>1.8475888157854201</v>
      </c>
      <c r="X731" s="18">
        <f t="shared" ca="1" si="393"/>
        <v>1.8113615841033535</v>
      </c>
      <c r="Y731" s="18">
        <f t="shared" ca="1" si="393"/>
        <v>1.7758446902974052</v>
      </c>
      <c r="Z731" s="18">
        <f t="shared" ca="1" si="393"/>
        <v>1.7410242061739269</v>
      </c>
      <c r="AA731" s="18">
        <f t="shared" ca="1" si="393"/>
        <v>1.7068864766411045</v>
      </c>
      <c r="AB731" s="18">
        <f t="shared" ca="1" si="393"/>
        <v>1.6734181143540243</v>
      </c>
      <c r="AC731" s="18">
        <f t="shared" ca="1" si="393"/>
        <v>1.6406059944647295</v>
      </c>
      <c r="AD731" s="18">
        <f t="shared" ca="1" si="393"/>
        <v>1.608437249475225</v>
      </c>
      <c r="AE731" s="18">
        <f t="shared" ca="1" si="394"/>
        <v>1.576899264191397</v>
      </c>
      <c r="AF731" s="18">
        <f t="shared" ca="1" si="394"/>
        <v>1.5459796707758797</v>
      </c>
      <c r="AG731" s="18">
        <f t="shared" ca="1" si="394"/>
        <v>1.5156663438979212</v>
      </c>
      <c r="AH731" s="18">
        <f t="shared" ca="1" si="394"/>
        <v>1.4859473959783542</v>
      </c>
      <c r="AI731" s="18">
        <f t="shared" ca="1" si="394"/>
        <v>1.4568111725277981</v>
      </c>
      <c r="AJ731" s="18">
        <f t="shared" ca="1" si="394"/>
        <v>1.4282462475762727</v>
      </c>
      <c r="AK731" s="18">
        <f t="shared" ca="1" si="394"/>
        <v>1.4002414191924244</v>
      </c>
      <c r="AL731" s="18">
        <f t="shared" ca="1" si="394"/>
        <v>1.372785705090612</v>
      </c>
      <c r="AM731" s="18">
        <f t="shared" ca="1" si="394"/>
        <v>1.3458683383241292</v>
      </c>
      <c r="AN731" s="18">
        <f t="shared" ca="1" si="394"/>
        <v>1.3194787630628722</v>
      </c>
      <c r="AO731" s="18">
        <f t="shared" ca="1" si="395"/>
        <v>1.2936066304537961</v>
      </c>
      <c r="AP731" s="18">
        <f t="shared" ca="1" si="395"/>
        <v>1.2682417945625453</v>
      </c>
      <c r="AQ731" s="18">
        <f t="shared" ca="1" si="395"/>
        <v>1.243374308394652</v>
      </c>
      <c r="AR731" s="18">
        <f t="shared" ca="1" si="395"/>
        <v>1.2189944199947571</v>
      </c>
      <c r="AS731" s="18">
        <f t="shared" ca="1" si="395"/>
        <v>1.1950925686223108</v>
      </c>
      <c r="AT731" s="18">
        <f t="shared" ca="1" si="395"/>
        <v>1.1716593810022655</v>
      </c>
      <c r="AU731" s="18">
        <f t="shared" ca="1" si="395"/>
        <v>1.1486856676492798</v>
      </c>
      <c r="AV731" s="18">
        <f t="shared" ca="1" si="395"/>
        <v>1.1261624192640001</v>
      </c>
      <c r="AW731" s="18">
        <f t="shared" ca="1" si="395"/>
        <v>1.1040808032</v>
      </c>
      <c r="AX731" s="18">
        <f t="shared" ca="1" si="395"/>
        <v>1.08243216</v>
      </c>
      <c r="AY731" s="18">
        <f t="shared" ca="1" si="396"/>
        <v>1.0612079999999999</v>
      </c>
      <c r="AZ731" s="18">
        <f t="shared" ca="1" si="396"/>
        <v>1.0404</v>
      </c>
      <c r="BA731" s="18">
        <f t="shared" ca="1" si="396"/>
        <v>1.02</v>
      </c>
      <c r="BB731" s="18">
        <f t="shared" ca="1" si="396"/>
        <v>1</v>
      </c>
      <c r="BC731" s="18">
        <f t="shared" ca="1" si="396"/>
        <v>0</v>
      </c>
      <c r="BD731" s="18">
        <f t="shared" ca="1" si="396"/>
        <v>0</v>
      </c>
      <c r="BE731" s="18">
        <f t="shared" ca="1" si="396"/>
        <v>0</v>
      </c>
      <c r="BF731" s="18">
        <f t="shared" ca="1" si="396"/>
        <v>0</v>
      </c>
      <c r="BG731" s="18">
        <f t="shared" ca="1" si="396"/>
        <v>0</v>
      </c>
      <c r="BH731" s="18">
        <f t="shared" ca="1" si="396"/>
        <v>0</v>
      </c>
    </row>
    <row r="732" spans="8:60" x14ac:dyDescent="0.35">
      <c r="H732" s="2" t="str">
        <f t="shared" si="397"/>
        <v>Inflation</v>
      </c>
      <c r="I732">
        <f t="shared" si="398"/>
        <v>14</v>
      </c>
      <c r="J732">
        <f t="shared" si="399"/>
        <v>44</v>
      </c>
      <c r="K732" s="18">
        <f t="shared" ca="1" si="392"/>
        <v>2.3900531424522975</v>
      </c>
      <c r="L732" s="18">
        <f t="shared" ca="1" si="392"/>
        <v>2.3431893553453893</v>
      </c>
      <c r="M732" s="18">
        <f t="shared" ca="1" si="392"/>
        <v>2.2972444660248916</v>
      </c>
      <c r="N732" s="18">
        <f t="shared" ca="1" si="392"/>
        <v>2.2522004568871488</v>
      </c>
      <c r="O732" s="18">
        <f t="shared" ca="1" si="392"/>
        <v>2.2080396636148518</v>
      </c>
      <c r="P732" s="18">
        <f t="shared" ca="1" si="392"/>
        <v>2.1647447682498542</v>
      </c>
      <c r="Q732" s="18">
        <f t="shared" ca="1" si="392"/>
        <v>2.1222987924018186</v>
      </c>
      <c r="R732" s="18">
        <f t="shared" ca="1" si="392"/>
        <v>2.080685090590018</v>
      </c>
      <c r="S732" s="18">
        <f t="shared" ca="1" si="392"/>
        <v>2.0398873437157037</v>
      </c>
      <c r="T732" s="18">
        <f t="shared" ca="1" si="392"/>
        <v>1.9998895526624547</v>
      </c>
      <c r="U732" s="18">
        <f t="shared" ca="1" si="393"/>
        <v>1.9606760320220145</v>
      </c>
      <c r="V732" s="18">
        <f t="shared" ca="1" si="393"/>
        <v>1.9222314039431516</v>
      </c>
      <c r="W732" s="18">
        <f t="shared" ca="1" si="393"/>
        <v>1.8845405921011289</v>
      </c>
      <c r="X732" s="18">
        <f t="shared" ca="1" si="393"/>
        <v>1.8475888157854201</v>
      </c>
      <c r="Y732" s="18">
        <f t="shared" ca="1" si="393"/>
        <v>1.8113615841033535</v>
      </c>
      <c r="Z732" s="18">
        <f t="shared" ca="1" si="393"/>
        <v>1.7758446902974052</v>
      </c>
      <c r="AA732" s="18">
        <f t="shared" ca="1" si="393"/>
        <v>1.7410242061739269</v>
      </c>
      <c r="AB732" s="18">
        <f t="shared" ca="1" si="393"/>
        <v>1.7068864766411045</v>
      </c>
      <c r="AC732" s="18">
        <f t="shared" ca="1" si="393"/>
        <v>1.6734181143540243</v>
      </c>
      <c r="AD732" s="18">
        <f t="shared" ca="1" si="393"/>
        <v>1.6406059944647295</v>
      </c>
      <c r="AE732" s="18">
        <f t="shared" ca="1" si="394"/>
        <v>1.608437249475225</v>
      </c>
      <c r="AF732" s="18">
        <f t="shared" ca="1" si="394"/>
        <v>1.576899264191397</v>
      </c>
      <c r="AG732" s="18">
        <f t="shared" ca="1" si="394"/>
        <v>1.5459796707758797</v>
      </c>
      <c r="AH732" s="18">
        <f t="shared" ca="1" si="394"/>
        <v>1.5156663438979212</v>
      </c>
      <c r="AI732" s="18">
        <f t="shared" ca="1" si="394"/>
        <v>1.4859473959783542</v>
      </c>
      <c r="AJ732" s="18">
        <f t="shared" ca="1" si="394"/>
        <v>1.4568111725277981</v>
      </c>
      <c r="AK732" s="18">
        <f t="shared" ca="1" si="394"/>
        <v>1.4282462475762727</v>
      </c>
      <c r="AL732" s="18">
        <f t="shared" ca="1" si="394"/>
        <v>1.4002414191924244</v>
      </c>
      <c r="AM732" s="18">
        <f t="shared" ca="1" si="394"/>
        <v>1.372785705090612</v>
      </c>
      <c r="AN732" s="18">
        <f t="shared" ca="1" si="394"/>
        <v>1.3458683383241292</v>
      </c>
      <c r="AO732" s="18">
        <f t="shared" ca="1" si="395"/>
        <v>1.3194787630628722</v>
      </c>
      <c r="AP732" s="18">
        <f t="shared" ca="1" si="395"/>
        <v>1.2936066304537961</v>
      </c>
      <c r="AQ732" s="18">
        <f t="shared" ca="1" si="395"/>
        <v>1.2682417945625453</v>
      </c>
      <c r="AR732" s="18">
        <f t="shared" ca="1" si="395"/>
        <v>1.243374308394652</v>
      </c>
      <c r="AS732" s="18">
        <f t="shared" ca="1" si="395"/>
        <v>1.2189944199947571</v>
      </c>
      <c r="AT732" s="18">
        <f t="shared" ca="1" si="395"/>
        <v>1.1950925686223108</v>
      </c>
      <c r="AU732" s="18">
        <f t="shared" ca="1" si="395"/>
        <v>1.1716593810022655</v>
      </c>
      <c r="AV732" s="18">
        <f t="shared" ca="1" si="395"/>
        <v>1.1486856676492798</v>
      </c>
      <c r="AW732" s="18">
        <f t="shared" ca="1" si="395"/>
        <v>1.1261624192640001</v>
      </c>
      <c r="AX732" s="18">
        <f t="shared" ca="1" si="395"/>
        <v>1.1040808032</v>
      </c>
      <c r="AY732" s="18">
        <f t="shared" ca="1" si="396"/>
        <v>1.08243216</v>
      </c>
      <c r="AZ732" s="18">
        <f t="shared" ca="1" si="396"/>
        <v>1.0612079999999999</v>
      </c>
      <c r="BA732" s="18">
        <f t="shared" ca="1" si="396"/>
        <v>1.0404</v>
      </c>
      <c r="BB732" s="18">
        <f t="shared" ca="1" si="396"/>
        <v>1.02</v>
      </c>
      <c r="BC732" s="18">
        <f t="shared" ca="1" si="396"/>
        <v>1</v>
      </c>
      <c r="BD732" s="18">
        <f t="shared" ca="1" si="396"/>
        <v>0</v>
      </c>
      <c r="BE732" s="18">
        <f t="shared" ca="1" si="396"/>
        <v>0</v>
      </c>
      <c r="BF732" s="18">
        <f t="shared" ca="1" si="396"/>
        <v>0</v>
      </c>
      <c r="BG732" s="18">
        <f t="shared" ca="1" si="396"/>
        <v>0</v>
      </c>
      <c r="BH732" s="18">
        <f t="shared" ca="1" si="396"/>
        <v>0</v>
      </c>
    </row>
    <row r="733" spans="8:60" x14ac:dyDescent="0.35">
      <c r="H733" s="2" t="str">
        <f t="shared" si="397"/>
        <v>Inflation</v>
      </c>
      <c r="I733">
        <f t="shared" si="398"/>
        <v>14</v>
      </c>
      <c r="J733">
        <f t="shared" si="399"/>
        <v>45</v>
      </c>
      <c r="K733" s="18">
        <f t="shared" ca="1" si="392"/>
        <v>2.4378542053013432</v>
      </c>
      <c r="L733" s="18">
        <f t="shared" ca="1" si="392"/>
        <v>2.3900531424522975</v>
      </c>
      <c r="M733" s="18">
        <f t="shared" ca="1" si="392"/>
        <v>2.3431893553453893</v>
      </c>
      <c r="N733" s="18">
        <f t="shared" ca="1" si="392"/>
        <v>2.2972444660248916</v>
      </c>
      <c r="O733" s="18">
        <f t="shared" ca="1" si="392"/>
        <v>2.2522004568871488</v>
      </c>
      <c r="P733" s="18">
        <f t="shared" ca="1" si="392"/>
        <v>2.2080396636148518</v>
      </c>
      <c r="Q733" s="18">
        <f t="shared" ca="1" si="392"/>
        <v>2.1647447682498542</v>
      </c>
      <c r="R733" s="18">
        <f t="shared" ca="1" si="392"/>
        <v>2.1222987924018186</v>
      </c>
      <c r="S733" s="18">
        <f t="shared" ca="1" si="392"/>
        <v>2.080685090590018</v>
      </c>
      <c r="T733" s="18">
        <f t="shared" ca="1" si="392"/>
        <v>2.0398873437157037</v>
      </c>
      <c r="U733" s="18">
        <f t="shared" ca="1" si="393"/>
        <v>1.9998895526624547</v>
      </c>
      <c r="V733" s="18">
        <f t="shared" ca="1" si="393"/>
        <v>1.9606760320220145</v>
      </c>
      <c r="W733" s="18">
        <f t="shared" ca="1" si="393"/>
        <v>1.9222314039431516</v>
      </c>
      <c r="X733" s="18">
        <f t="shared" ca="1" si="393"/>
        <v>1.8845405921011289</v>
      </c>
      <c r="Y733" s="18">
        <f t="shared" ca="1" si="393"/>
        <v>1.8475888157854201</v>
      </c>
      <c r="Z733" s="18">
        <f t="shared" ca="1" si="393"/>
        <v>1.8113615841033535</v>
      </c>
      <c r="AA733" s="18">
        <f t="shared" ca="1" si="393"/>
        <v>1.7758446902974052</v>
      </c>
      <c r="AB733" s="18">
        <f t="shared" ca="1" si="393"/>
        <v>1.7410242061739269</v>
      </c>
      <c r="AC733" s="18">
        <f t="shared" ca="1" si="393"/>
        <v>1.7068864766411045</v>
      </c>
      <c r="AD733" s="18">
        <f t="shared" ca="1" si="393"/>
        <v>1.6734181143540243</v>
      </c>
      <c r="AE733" s="18">
        <f t="shared" ca="1" si="394"/>
        <v>1.6406059944647295</v>
      </c>
      <c r="AF733" s="18">
        <f t="shared" ca="1" si="394"/>
        <v>1.608437249475225</v>
      </c>
      <c r="AG733" s="18">
        <f t="shared" ca="1" si="394"/>
        <v>1.576899264191397</v>
      </c>
      <c r="AH733" s="18">
        <f t="shared" ca="1" si="394"/>
        <v>1.5459796707758797</v>
      </c>
      <c r="AI733" s="18">
        <f t="shared" ca="1" si="394"/>
        <v>1.5156663438979212</v>
      </c>
      <c r="AJ733" s="18">
        <f t="shared" ca="1" si="394"/>
        <v>1.4859473959783542</v>
      </c>
      <c r="AK733" s="18">
        <f t="shared" ca="1" si="394"/>
        <v>1.4568111725277981</v>
      </c>
      <c r="AL733" s="18">
        <f t="shared" ca="1" si="394"/>
        <v>1.4282462475762727</v>
      </c>
      <c r="AM733" s="18">
        <f t="shared" ca="1" si="394"/>
        <v>1.4002414191924244</v>
      </c>
      <c r="AN733" s="18">
        <f t="shared" ca="1" si="394"/>
        <v>1.372785705090612</v>
      </c>
      <c r="AO733" s="18">
        <f t="shared" ca="1" si="395"/>
        <v>1.3458683383241292</v>
      </c>
      <c r="AP733" s="18">
        <f t="shared" ca="1" si="395"/>
        <v>1.3194787630628722</v>
      </c>
      <c r="AQ733" s="18">
        <f t="shared" ca="1" si="395"/>
        <v>1.2936066304537961</v>
      </c>
      <c r="AR733" s="18">
        <f t="shared" ca="1" si="395"/>
        <v>1.2682417945625453</v>
      </c>
      <c r="AS733" s="18">
        <f t="shared" ca="1" si="395"/>
        <v>1.243374308394652</v>
      </c>
      <c r="AT733" s="18">
        <f t="shared" ca="1" si="395"/>
        <v>1.2189944199947571</v>
      </c>
      <c r="AU733" s="18">
        <f t="shared" ca="1" si="395"/>
        <v>1.1950925686223108</v>
      </c>
      <c r="AV733" s="18">
        <f t="shared" ca="1" si="395"/>
        <v>1.1716593810022655</v>
      </c>
      <c r="AW733" s="18">
        <f t="shared" ca="1" si="395"/>
        <v>1.1486856676492798</v>
      </c>
      <c r="AX733" s="18">
        <f t="shared" ca="1" si="395"/>
        <v>1.1261624192640001</v>
      </c>
      <c r="AY733" s="18">
        <f t="shared" ca="1" si="396"/>
        <v>1.1040808032</v>
      </c>
      <c r="AZ733" s="18">
        <f t="shared" ca="1" si="396"/>
        <v>1.08243216</v>
      </c>
      <c r="BA733" s="18">
        <f t="shared" ca="1" si="396"/>
        <v>1.0612079999999999</v>
      </c>
      <c r="BB733" s="18">
        <f t="shared" ca="1" si="396"/>
        <v>1.0404</v>
      </c>
      <c r="BC733" s="18">
        <f t="shared" ca="1" si="396"/>
        <v>1.02</v>
      </c>
      <c r="BD733" s="18">
        <f t="shared" ca="1" si="396"/>
        <v>1</v>
      </c>
      <c r="BE733" s="18">
        <f t="shared" ca="1" si="396"/>
        <v>0</v>
      </c>
      <c r="BF733" s="18">
        <f t="shared" ca="1" si="396"/>
        <v>0</v>
      </c>
      <c r="BG733" s="18">
        <f t="shared" ca="1" si="396"/>
        <v>0</v>
      </c>
      <c r="BH733" s="18">
        <f t="shared" ca="1" si="396"/>
        <v>0</v>
      </c>
    </row>
    <row r="734" spans="8:60" x14ac:dyDescent="0.35">
      <c r="H734" s="2" t="str">
        <f t="shared" si="397"/>
        <v>Inflation</v>
      </c>
      <c r="I734">
        <f t="shared" si="398"/>
        <v>14</v>
      </c>
      <c r="J734">
        <f t="shared" si="399"/>
        <v>46</v>
      </c>
      <c r="K734" s="18">
        <f t="shared" ca="1" si="392"/>
        <v>2.4866112894073704</v>
      </c>
      <c r="L734" s="18">
        <f t="shared" ca="1" si="392"/>
        <v>2.4378542053013432</v>
      </c>
      <c r="M734" s="18">
        <f t="shared" ca="1" si="392"/>
        <v>2.3900531424522975</v>
      </c>
      <c r="N734" s="18">
        <f t="shared" ca="1" si="392"/>
        <v>2.3431893553453893</v>
      </c>
      <c r="O734" s="18">
        <f t="shared" ca="1" si="392"/>
        <v>2.2972444660248916</v>
      </c>
      <c r="P734" s="18">
        <f t="shared" ca="1" si="392"/>
        <v>2.2522004568871488</v>
      </c>
      <c r="Q734" s="18">
        <f t="shared" ca="1" si="392"/>
        <v>2.2080396636148518</v>
      </c>
      <c r="R734" s="18">
        <f t="shared" ca="1" si="392"/>
        <v>2.1647447682498542</v>
      </c>
      <c r="S734" s="18">
        <f t="shared" ca="1" si="392"/>
        <v>2.1222987924018186</v>
      </c>
      <c r="T734" s="18">
        <f t="shared" ca="1" si="392"/>
        <v>2.080685090590018</v>
      </c>
      <c r="U734" s="18">
        <f t="shared" ca="1" si="393"/>
        <v>2.0398873437157037</v>
      </c>
      <c r="V734" s="18">
        <f t="shared" ca="1" si="393"/>
        <v>1.9998895526624547</v>
      </c>
      <c r="W734" s="18">
        <f t="shared" ca="1" si="393"/>
        <v>1.9606760320220145</v>
      </c>
      <c r="X734" s="18">
        <f t="shared" ca="1" si="393"/>
        <v>1.9222314039431516</v>
      </c>
      <c r="Y734" s="18">
        <f t="shared" ca="1" si="393"/>
        <v>1.8845405921011289</v>
      </c>
      <c r="Z734" s="18">
        <f t="shared" ca="1" si="393"/>
        <v>1.8475888157854201</v>
      </c>
      <c r="AA734" s="18">
        <f t="shared" ca="1" si="393"/>
        <v>1.8113615841033535</v>
      </c>
      <c r="AB734" s="18">
        <f t="shared" ca="1" si="393"/>
        <v>1.7758446902974052</v>
      </c>
      <c r="AC734" s="18">
        <f t="shared" ca="1" si="393"/>
        <v>1.7410242061739269</v>
      </c>
      <c r="AD734" s="18">
        <f t="shared" ca="1" si="393"/>
        <v>1.7068864766411045</v>
      </c>
      <c r="AE734" s="18">
        <f t="shared" ca="1" si="394"/>
        <v>1.6734181143540243</v>
      </c>
      <c r="AF734" s="18">
        <f t="shared" ca="1" si="394"/>
        <v>1.6406059944647295</v>
      </c>
      <c r="AG734" s="18">
        <f t="shared" ca="1" si="394"/>
        <v>1.608437249475225</v>
      </c>
      <c r="AH734" s="18">
        <f t="shared" ca="1" si="394"/>
        <v>1.576899264191397</v>
      </c>
      <c r="AI734" s="18">
        <f t="shared" ca="1" si="394"/>
        <v>1.5459796707758797</v>
      </c>
      <c r="AJ734" s="18">
        <f t="shared" ca="1" si="394"/>
        <v>1.5156663438979212</v>
      </c>
      <c r="AK734" s="18">
        <f t="shared" ca="1" si="394"/>
        <v>1.4859473959783542</v>
      </c>
      <c r="AL734" s="18">
        <f t="shared" ca="1" si="394"/>
        <v>1.4568111725277981</v>
      </c>
      <c r="AM734" s="18">
        <f t="shared" ca="1" si="394"/>
        <v>1.4282462475762727</v>
      </c>
      <c r="AN734" s="18">
        <f t="shared" ca="1" si="394"/>
        <v>1.4002414191924244</v>
      </c>
      <c r="AO734" s="18">
        <f t="shared" ca="1" si="395"/>
        <v>1.372785705090612</v>
      </c>
      <c r="AP734" s="18">
        <f t="shared" ca="1" si="395"/>
        <v>1.3458683383241292</v>
      </c>
      <c r="AQ734" s="18">
        <f t="shared" ca="1" si="395"/>
        <v>1.3194787630628722</v>
      </c>
      <c r="AR734" s="18">
        <f t="shared" ca="1" si="395"/>
        <v>1.2936066304537961</v>
      </c>
      <c r="AS734" s="18">
        <f t="shared" ca="1" si="395"/>
        <v>1.2682417945625453</v>
      </c>
      <c r="AT734" s="18">
        <f t="shared" ca="1" si="395"/>
        <v>1.243374308394652</v>
      </c>
      <c r="AU734" s="18">
        <f t="shared" ca="1" si="395"/>
        <v>1.2189944199947571</v>
      </c>
      <c r="AV734" s="18">
        <f t="shared" ca="1" si="395"/>
        <v>1.1950925686223108</v>
      </c>
      <c r="AW734" s="18">
        <f t="shared" ca="1" si="395"/>
        <v>1.1716593810022655</v>
      </c>
      <c r="AX734" s="18">
        <f t="shared" ca="1" si="395"/>
        <v>1.1486856676492798</v>
      </c>
      <c r="AY734" s="18">
        <f t="shared" ca="1" si="396"/>
        <v>1.1261624192640001</v>
      </c>
      <c r="AZ734" s="18">
        <f t="shared" ca="1" si="396"/>
        <v>1.1040808032</v>
      </c>
      <c r="BA734" s="18">
        <f t="shared" ca="1" si="396"/>
        <v>1.08243216</v>
      </c>
      <c r="BB734" s="18">
        <f t="shared" ca="1" si="396"/>
        <v>1.0612079999999999</v>
      </c>
      <c r="BC734" s="18">
        <f t="shared" ca="1" si="396"/>
        <v>1.0404</v>
      </c>
      <c r="BD734" s="18">
        <f t="shared" ca="1" si="396"/>
        <v>1.02</v>
      </c>
      <c r="BE734" s="18">
        <f t="shared" ca="1" si="396"/>
        <v>1</v>
      </c>
      <c r="BF734" s="18">
        <f t="shared" ca="1" si="396"/>
        <v>0</v>
      </c>
      <c r="BG734" s="18">
        <f t="shared" ca="1" si="396"/>
        <v>0</v>
      </c>
      <c r="BH734" s="18">
        <f t="shared" ca="1" si="396"/>
        <v>0</v>
      </c>
    </row>
    <row r="735" spans="8:60" x14ac:dyDescent="0.35">
      <c r="H735" s="2" t="str">
        <f t="shared" si="397"/>
        <v>Inflation</v>
      </c>
      <c r="I735">
        <f t="shared" si="398"/>
        <v>14</v>
      </c>
      <c r="J735">
        <f t="shared" si="399"/>
        <v>47</v>
      </c>
      <c r="K735" s="18">
        <f t="shared" ref="K735:T744" ca="1" si="400">IF(K$24&gt;$J735,0,OFFSET($K$2,$I735,$J735-K$24))</f>
        <v>2.5363435151955169</v>
      </c>
      <c r="L735" s="18">
        <f t="shared" ca="1" si="400"/>
        <v>2.4866112894073704</v>
      </c>
      <c r="M735" s="18">
        <f t="shared" ca="1" si="400"/>
        <v>2.4378542053013432</v>
      </c>
      <c r="N735" s="18">
        <f t="shared" ca="1" si="400"/>
        <v>2.3900531424522975</v>
      </c>
      <c r="O735" s="18">
        <f t="shared" ca="1" si="400"/>
        <v>2.3431893553453893</v>
      </c>
      <c r="P735" s="18">
        <f t="shared" ca="1" si="400"/>
        <v>2.2972444660248916</v>
      </c>
      <c r="Q735" s="18">
        <f t="shared" ca="1" si="400"/>
        <v>2.2522004568871488</v>
      </c>
      <c r="R735" s="18">
        <f t="shared" ca="1" si="400"/>
        <v>2.2080396636148518</v>
      </c>
      <c r="S735" s="18">
        <f t="shared" ca="1" si="400"/>
        <v>2.1647447682498542</v>
      </c>
      <c r="T735" s="18">
        <f t="shared" ca="1" si="400"/>
        <v>2.1222987924018186</v>
      </c>
      <c r="U735" s="18">
        <f t="shared" ref="U735:AD744" ca="1" si="401">IF(U$24&gt;$J735,0,OFFSET($K$2,$I735,$J735-U$24))</f>
        <v>2.080685090590018</v>
      </c>
      <c r="V735" s="18">
        <f t="shared" ca="1" si="401"/>
        <v>2.0398873437157037</v>
      </c>
      <c r="W735" s="18">
        <f t="shared" ca="1" si="401"/>
        <v>1.9998895526624547</v>
      </c>
      <c r="X735" s="18">
        <f t="shared" ca="1" si="401"/>
        <v>1.9606760320220145</v>
      </c>
      <c r="Y735" s="18">
        <f t="shared" ca="1" si="401"/>
        <v>1.9222314039431516</v>
      </c>
      <c r="Z735" s="18">
        <f t="shared" ca="1" si="401"/>
        <v>1.8845405921011289</v>
      </c>
      <c r="AA735" s="18">
        <f t="shared" ca="1" si="401"/>
        <v>1.8475888157854201</v>
      </c>
      <c r="AB735" s="18">
        <f t="shared" ca="1" si="401"/>
        <v>1.8113615841033535</v>
      </c>
      <c r="AC735" s="18">
        <f t="shared" ca="1" si="401"/>
        <v>1.7758446902974052</v>
      </c>
      <c r="AD735" s="18">
        <f t="shared" ca="1" si="401"/>
        <v>1.7410242061739269</v>
      </c>
      <c r="AE735" s="18">
        <f t="shared" ref="AE735:AN744" ca="1" si="402">IF(AE$24&gt;$J735,0,OFFSET($K$2,$I735,$J735-AE$24))</f>
        <v>1.7068864766411045</v>
      </c>
      <c r="AF735" s="18">
        <f t="shared" ca="1" si="402"/>
        <v>1.6734181143540243</v>
      </c>
      <c r="AG735" s="18">
        <f t="shared" ca="1" si="402"/>
        <v>1.6406059944647295</v>
      </c>
      <c r="AH735" s="18">
        <f t="shared" ca="1" si="402"/>
        <v>1.608437249475225</v>
      </c>
      <c r="AI735" s="18">
        <f t="shared" ca="1" si="402"/>
        <v>1.576899264191397</v>
      </c>
      <c r="AJ735" s="18">
        <f t="shared" ca="1" si="402"/>
        <v>1.5459796707758797</v>
      </c>
      <c r="AK735" s="18">
        <f t="shared" ca="1" si="402"/>
        <v>1.5156663438979212</v>
      </c>
      <c r="AL735" s="18">
        <f t="shared" ca="1" si="402"/>
        <v>1.4859473959783542</v>
      </c>
      <c r="AM735" s="18">
        <f t="shared" ca="1" si="402"/>
        <v>1.4568111725277981</v>
      </c>
      <c r="AN735" s="18">
        <f t="shared" ca="1" si="402"/>
        <v>1.4282462475762727</v>
      </c>
      <c r="AO735" s="18">
        <f t="shared" ref="AO735:AX744" ca="1" si="403">IF(AO$24&gt;$J735,0,OFFSET($K$2,$I735,$J735-AO$24))</f>
        <v>1.4002414191924244</v>
      </c>
      <c r="AP735" s="18">
        <f t="shared" ca="1" si="403"/>
        <v>1.372785705090612</v>
      </c>
      <c r="AQ735" s="18">
        <f t="shared" ca="1" si="403"/>
        <v>1.3458683383241292</v>
      </c>
      <c r="AR735" s="18">
        <f t="shared" ca="1" si="403"/>
        <v>1.3194787630628722</v>
      </c>
      <c r="AS735" s="18">
        <f t="shared" ca="1" si="403"/>
        <v>1.2936066304537961</v>
      </c>
      <c r="AT735" s="18">
        <f t="shared" ca="1" si="403"/>
        <v>1.2682417945625453</v>
      </c>
      <c r="AU735" s="18">
        <f t="shared" ca="1" si="403"/>
        <v>1.243374308394652</v>
      </c>
      <c r="AV735" s="18">
        <f t="shared" ca="1" si="403"/>
        <v>1.2189944199947571</v>
      </c>
      <c r="AW735" s="18">
        <f t="shared" ca="1" si="403"/>
        <v>1.1950925686223108</v>
      </c>
      <c r="AX735" s="18">
        <f t="shared" ca="1" si="403"/>
        <v>1.1716593810022655</v>
      </c>
      <c r="AY735" s="18">
        <f t="shared" ref="AY735:BH744" ca="1" si="404">IF(AY$24&gt;$J735,0,OFFSET($K$2,$I735,$J735-AY$24))</f>
        <v>1.1486856676492798</v>
      </c>
      <c r="AZ735" s="18">
        <f t="shared" ca="1" si="404"/>
        <v>1.1261624192640001</v>
      </c>
      <c r="BA735" s="18">
        <f t="shared" ca="1" si="404"/>
        <v>1.1040808032</v>
      </c>
      <c r="BB735" s="18">
        <f t="shared" ca="1" si="404"/>
        <v>1.08243216</v>
      </c>
      <c r="BC735" s="18">
        <f t="shared" ca="1" si="404"/>
        <v>1.0612079999999999</v>
      </c>
      <c r="BD735" s="18">
        <f t="shared" ca="1" si="404"/>
        <v>1.0404</v>
      </c>
      <c r="BE735" s="18">
        <f t="shared" ca="1" si="404"/>
        <v>1.02</v>
      </c>
      <c r="BF735" s="18">
        <f t="shared" ca="1" si="404"/>
        <v>1</v>
      </c>
      <c r="BG735" s="18">
        <f t="shared" ca="1" si="404"/>
        <v>0</v>
      </c>
      <c r="BH735" s="18">
        <f t="shared" ca="1" si="404"/>
        <v>0</v>
      </c>
    </row>
    <row r="736" spans="8:60" x14ac:dyDescent="0.35">
      <c r="H736" s="2" t="str">
        <f t="shared" si="397"/>
        <v>Inflation</v>
      </c>
      <c r="I736">
        <f t="shared" si="398"/>
        <v>14</v>
      </c>
      <c r="J736">
        <f t="shared" si="399"/>
        <v>48</v>
      </c>
      <c r="K736" s="18">
        <f t="shared" ca="1" si="400"/>
        <v>2.5870703854994277</v>
      </c>
      <c r="L736" s="18">
        <f t="shared" ca="1" si="400"/>
        <v>2.5363435151955169</v>
      </c>
      <c r="M736" s="18">
        <f t="shared" ca="1" si="400"/>
        <v>2.4866112894073704</v>
      </c>
      <c r="N736" s="18">
        <f t="shared" ca="1" si="400"/>
        <v>2.4378542053013432</v>
      </c>
      <c r="O736" s="18">
        <f t="shared" ca="1" si="400"/>
        <v>2.3900531424522975</v>
      </c>
      <c r="P736" s="18">
        <f t="shared" ca="1" si="400"/>
        <v>2.3431893553453893</v>
      </c>
      <c r="Q736" s="18">
        <f t="shared" ca="1" si="400"/>
        <v>2.2972444660248916</v>
      </c>
      <c r="R736" s="18">
        <f t="shared" ca="1" si="400"/>
        <v>2.2522004568871488</v>
      </c>
      <c r="S736" s="18">
        <f t="shared" ca="1" si="400"/>
        <v>2.2080396636148518</v>
      </c>
      <c r="T736" s="18">
        <f t="shared" ca="1" si="400"/>
        <v>2.1647447682498542</v>
      </c>
      <c r="U736" s="18">
        <f t="shared" ca="1" si="401"/>
        <v>2.1222987924018186</v>
      </c>
      <c r="V736" s="18">
        <f t="shared" ca="1" si="401"/>
        <v>2.080685090590018</v>
      </c>
      <c r="W736" s="18">
        <f t="shared" ca="1" si="401"/>
        <v>2.0398873437157037</v>
      </c>
      <c r="X736" s="18">
        <f t="shared" ca="1" si="401"/>
        <v>1.9998895526624547</v>
      </c>
      <c r="Y736" s="18">
        <f t="shared" ca="1" si="401"/>
        <v>1.9606760320220145</v>
      </c>
      <c r="Z736" s="18">
        <f t="shared" ca="1" si="401"/>
        <v>1.9222314039431516</v>
      </c>
      <c r="AA736" s="18">
        <f t="shared" ca="1" si="401"/>
        <v>1.8845405921011289</v>
      </c>
      <c r="AB736" s="18">
        <f t="shared" ca="1" si="401"/>
        <v>1.8475888157854201</v>
      </c>
      <c r="AC736" s="18">
        <f t="shared" ca="1" si="401"/>
        <v>1.8113615841033535</v>
      </c>
      <c r="AD736" s="18">
        <f t="shared" ca="1" si="401"/>
        <v>1.7758446902974052</v>
      </c>
      <c r="AE736" s="18">
        <f t="shared" ca="1" si="402"/>
        <v>1.7410242061739269</v>
      </c>
      <c r="AF736" s="18">
        <f t="shared" ca="1" si="402"/>
        <v>1.7068864766411045</v>
      </c>
      <c r="AG736" s="18">
        <f t="shared" ca="1" si="402"/>
        <v>1.6734181143540243</v>
      </c>
      <c r="AH736" s="18">
        <f t="shared" ca="1" si="402"/>
        <v>1.6406059944647295</v>
      </c>
      <c r="AI736" s="18">
        <f t="shared" ca="1" si="402"/>
        <v>1.608437249475225</v>
      </c>
      <c r="AJ736" s="18">
        <f t="shared" ca="1" si="402"/>
        <v>1.576899264191397</v>
      </c>
      <c r="AK736" s="18">
        <f t="shared" ca="1" si="402"/>
        <v>1.5459796707758797</v>
      </c>
      <c r="AL736" s="18">
        <f t="shared" ca="1" si="402"/>
        <v>1.5156663438979212</v>
      </c>
      <c r="AM736" s="18">
        <f t="shared" ca="1" si="402"/>
        <v>1.4859473959783542</v>
      </c>
      <c r="AN736" s="18">
        <f t="shared" ca="1" si="402"/>
        <v>1.4568111725277981</v>
      </c>
      <c r="AO736" s="18">
        <f t="shared" ca="1" si="403"/>
        <v>1.4282462475762727</v>
      </c>
      <c r="AP736" s="18">
        <f t="shared" ca="1" si="403"/>
        <v>1.4002414191924244</v>
      </c>
      <c r="AQ736" s="18">
        <f t="shared" ca="1" si="403"/>
        <v>1.372785705090612</v>
      </c>
      <c r="AR736" s="18">
        <f t="shared" ca="1" si="403"/>
        <v>1.3458683383241292</v>
      </c>
      <c r="AS736" s="18">
        <f t="shared" ca="1" si="403"/>
        <v>1.3194787630628722</v>
      </c>
      <c r="AT736" s="18">
        <f t="shared" ca="1" si="403"/>
        <v>1.2936066304537961</v>
      </c>
      <c r="AU736" s="18">
        <f t="shared" ca="1" si="403"/>
        <v>1.2682417945625453</v>
      </c>
      <c r="AV736" s="18">
        <f t="shared" ca="1" si="403"/>
        <v>1.243374308394652</v>
      </c>
      <c r="AW736" s="18">
        <f t="shared" ca="1" si="403"/>
        <v>1.2189944199947571</v>
      </c>
      <c r="AX736" s="18">
        <f t="shared" ca="1" si="403"/>
        <v>1.1950925686223108</v>
      </c>
      <c r="AY736" s="18">
        <f t="shared" ca="1" si="404"/>
        <v>1.1716593810022655</v>
      </c>
      <c r="AZ736" s="18">
        <f t="shared" ca="1" si="404"/>
        <v>1.1486856676492798</v>
      </c>
      <c r="BA736" s="18">
        <f t="shared" ca="1" si="404"/>
        <v>1.1261624192640001</v>
      </c>
      <c r="BB736" s="18">
        <f t="shared" ca="1" si="404"/>
        <v>1.1040808032</v>
      </c>
      <c r="BC736" s="18">
        <f t="shared" ca="1" si="404"/>
        <v>1.08243216</v>
      </c>
      <c r="BD736" s="18">
        <f t="shared" ca="1" si="404"/>
        <v>1.0612079999999999</v>
      </c>
      <c r="BE736" s="18">
        <f t="shared" ca="1" si="404"/>
        <v>1.0404</v>
      </c>
      <c r="BF736" s="18">
        <f t="shared" ca="1" si="404"/>
        <v>1.02</v>
      </c>
      <c r="BG736" s="18">
        <f t="shared" ca="1" si="404"/>
        <v>1</v>
      </c>
      <c r="BH736" s="18">
        <f t="shared" ca="1" si="404"/>
        <v>0</v>
      </c>
    </row>
    <row r="737" spans="8:60" x14ac:dyDescent="0.35">
      <c r="H737" s="2" t="str">
        <f t="shared" si="397"/>
        <v>Inflation</v>
      </c>
      <c r="I737">
        <f t="shared" si="398"/>
        <v>14</v>
      </c>
      <c r="J737">
        <f t="shared" si="399"/>
        <v>49</v>
      </c>
      <c r="K737" s="18">
        <f t="shared" ca="1" si="400"/>
        <v>2.6388117932094164</v>
      </c>
      <c r="L737" s="18">
        <f t="shared" ca="1" si="400"/>
        <v>2.5870703854994277</v>
      </c>
      <c r="M737" s="18">
        <f t="shared" ca="1" si="400"/>
        <v>2.5363435151955169</v>
      </c>
      <c r="N737" s="18">
        <f t="shared" ca="1" si="400"/>
        <v>2.4866112894073704</v>
      </c>
      <c r="O737" s="18">
        <f t="shared" ca="1" si="400"/>
        <v>2.4378542053013432</v>
      </c>
      <c r="P737" s="18">
        <f t="shared" ca="1" si="400"/>
        <v>2.3900531424522975</v>
      </c>
      <c r="Q737" s="18">
        <f t="shared" ca="1" si="400"/>
        <v>2.3431893553453893</v>
      </c>
      <c r="R737" s="18">
        <f t="shared" ca="1" si="400"/>
        <v>2.2972444660248916</v>
      </c>
      <c r="S737" s="18">
        <f t="shared" ca="1" si="400"/>
        <v>2.2522004568871488</v>
      </c>
      <c r="T737" s="18">
        <f t="shared" ca="1" si="400"/>
        <v>2.2080396636148518</v>
      </c>
      <c r="U737" s="18">
        <f t="shared" ca="1" si="401"/>
        <v>2.1647447682498542</v>
      </c>
      <c r="V737" s="18">
        <f t="shared" ca="1" si="401"/>
        <v>2.1222987924018186</v>
      </c>
      <c r="W737" s="18">
        <f t="shared" ca="1" si="401"/>
        <v>2.080685090590018</v>
      </c>
      <c r="X737" s="18">
        <f t="shared" ca="1" si="401"/>
        <v>2.0398873437157037</v>
      </c>
      <c r="Y737" s="18">
        <f t="shared" ca="1" si="401"/>
        <v>1.9998895526624547</v>
      </c>
      <c r="Z737" s="18">
        <f t="shared" ca="1" si="401"/>
        <v>1.9606760320220145</v>
      </c>
      <c r="AA737" s="18">
        <f t="shared" ca="1" si="401"/>
        <v>1.9222314039431516</v>
      </c>
      <c r="AB737" s="18">
        <f t="shared" ca="1" si="401"/>
        <v>1.8845405921011289</v>
      </c>
      <c r="AC737" s="18">
        <f t="shared" ca="1" si="401"/>
        <v>1.8475888157854201</v>
      </c>
      <c r="AD737" s="18">
        <f t="shared" ca="1" si="401"/>
        <v>1.8113615841033535</v>
      </c>
      <c r="AE737" s="18">
        <f t="shared" ca="1" si="402"/>
        <v>1.7758446902974052</v>
      </c>
      <c r="AF737" s="18">
        <f t="shared" ca="1" si="402"/>
        <v>1.7410242061739269</v>
      </c>
      <c r="AG737" s="18">
        <f t="shared" ca="1" si="402"/>
        <v>1.7068864766411045</v>
      </c>
      <c r="AH737" s="18">
        <f t="shared" ca="1" si="402"/>
        <v>1.6734181143540243</v>
      </c>
      <c r="AI737" s="18">
        <f t="shared" ca="1" si="402"/>
        <v>1.6406059944647295</v>
      </c>
      <c r="AJ737" s="18">
        <f t="shared" ca="1" si="402"/>
        <v>1.608437249475225</v>
      </c>
      <c r="AK737" s="18">
        <f t="shared" ca="1" si="402"/>
        <v>1.576899264191397</v>
      </c>
      <c r="AL737" s="18">
        <f t="shared" ca="1" si="402"/>
        <v>1.5459796707758797</v>
      </c>
      <c r="AM737" s="18">
        <f t="shared" ca="1" si="402"/>
        <v>1.5156663438979212</v>
      </c>
      <c r="AN737" s="18">
        <f t="shared" ca="1" si="402"/>
        <v>1.4859473959783542</v>
      </c>
      <c r="AO737" s="18">
        <f t="shared" ca="1" si="403"/>
        <v>1.4568111725277981</v>
      </c>
      <c r="AP737" s="18">
        <f t="shared" ca="1" si="403"/>
        <v>1.4282462475762727</v>
      </c>
      <c r="AQ737" s="18">
        <f t="shared" ca="1" si="403"/>
        <v>1.4002414191924244</v>
      </c>
      <c r="AR737" s="18">
        <f t="shared" ca="1" si="403"/>
        <v>1.372785705090612</v>
      </c>
      <c r="AS737" s="18">
        <f t="shared" ca="1" si="403"/>
        <v>1.3458683383241292</v>
      </c>
      <c r="AT737" s="18">
        <f t="shared" ca="1" si="403"/>
        <v>1.3194787630628722</v>
      </c>
      <c r="AU737" s="18">
        <f t="shared" ca="1" si="403"/>
        <v>1.2936066304537961</v>
      </c>
      <c r="AV737" s="18">
        <f t="shared" ca="1" si="403"/>
        <v>1.2682417945625453</v>
      </c>
      <c r="AW737" s="18">
        <f t="shared" ca="1" si="403"/>
        <v>1.243374308394652</v>
      </c>
      <c r="AX737" s="18">
        <f t="shared" ca="1" si="403"/>
        <v>1.2189944199947571</v>
      </c>
      <c r="AY737" s="18">
        <f t="shared" ca="1" si="404"/>
        <v>1.1950925686223108</v>
      </c>
      <c r="AZ737" s="18">
        <f t="shared" ca="1" si="404"/>
        <v>1.1716593810022655</v>
      </c>
      <c r="BA737" s="18">
        <f t="shared" ca="1" si="404"/>
        <v>1.1486856676492798</v>
      </c>
      <c r="BB737" s="18">
        <f t="shared" ca="1" si="404"/>
        <v>1.1261624192640001</v>
      </c>
      <c r="BC737" s="18">
        <f t="shared" ca="1" si="404"/>
        <v>1.1040808032</v>
      </c>
      <c r="BD737" s="18">
        <f t="shared" ca="1" si="404"/>
        <v>1.08243216</v>
      </c>
      <c r="BE737" s="18">
        <f t="shared" ca="1" si="404"/>
        <v>1.0612079999999999</v>
      </c>
      <c r="BF737" s="18">
        <f t="shared" ca="1" si="404"/>
        <v>1.0404</v>
      </c>
      <c r="BG737" s="18">
        <f t="shared" ca="1" si="404"/>
        <v>1.02</v>
      </c>
      <c r="BH737" s="18">
        <f t="shared" ca="1" si="404"/>
        <v>1</v>
      </c>
    </row>
    <row r="738" spans="8:60" x14ac:dyDescent="0.35">
      <c r="H738" s="2" t="str">
        <f t="shared" si="397"/>
        <v>Inflation</v>
      </c>
      <c r="I738">
        <f t="shared" si="398"/>
        <v>14</v>
      </c>
      <c r="J738">
        <f t="shared" si="399"/>
        <v>50</v>
      </c>
      <c r="K738" s="18">
        <f t="shared" ca="1" si="400"/>
        <v>2.6915880290736047</v>
      </c>
      <c r="L738" s="18">
        <f t="shared" ca="1" si="400"/>
        <v>2.6388117932094164</v>
      </c>
      <c r="M738" s="18">
        <f t="shared" ca="1" si="400"/>
        <v>2.5870703854994277</v>
      </c>
      <c r="N738" s="18">
        <f t="shared" ca="1" si="400"/>
        <v>2.5363435151955169</v>
      </c>
      <c r="O738" s="18">
        <f t="shared" ca="1" si="400"/>
        <v>2.4866112894073704</v>
      </c>
      <c r="P738" s="18">
        <f t="shared" ca="1" si="400"/>
        <v>2.4378542053013432</v>
      </c>
      <c r="Q738" s="18">
        <f t="shared" ca="1" si="400"/>
        <v>2.3900531424522975</v>
      </c>
      <c r="R738" s="18">
        <f t="shared" ca="1" si="400"/>
        <v>2.3431893553453893</v>
      </c>
      <c r="S738" s="18">
        <f t="shared" ca="1" si="400"/>
        <v>2.2972444660248916</v>
      </c>
      <c r="T738" s="18">
        <f t="shared" ca="1" si="400"/>
        <v>2.2522004568871488</v>
      </c>
      <c r="U738" s="18">
        <f t="shared" ca="1" si="401"/>
        <v>2.2080396636148518</v>
      </c>
      <c r="V738" s="18">
        <f t="shared" ca="1" si="401"/>
        <v>2.1647447682498542</v>
      </c>
      <c r="W738" s="18">
        <f t="shared" ca="1" si="401"/>
        <v>2.1222987924018186</v>
      </c>
      <c r="X738" s="18">
        <f t="shared" ca="1" si="401"/>
        <v>2.080685090590018</v>
      </c>
      <c r="Y738" s="18">
        <f t="shared" ca="1" si="401"/>
        <v>2.0398873437157037</v>
      </c>
      <c r="Z738" s="18">
        <f t="shared" ca="1" si="401"/>
        <v>1.9998895526624547</v>
      </c>
      <c r="AA738" s="18">
        <f t="shared" ca="1" si="401"/>
        <v>1.9606760320220145</v>
      </c>
      <c r="AB738" s="18">
        <f t="shared" ca="1" si="401"/>
        <v>1.9222314039431516</v>
      </c>
      <c r="AC738" s="18">
        <f t="shared" ca="1" si="401"/>
        <v>1.8845405921011289</v>
      </c>
      <c r="AD738" s="18">
        <f t="shared" ca="1" si="401"/>
        <v>1.8475888157854201</v>
      </c>
      <c r="AE738" s="18">
        <f t="shared" ca="1" si="402"/>
        <v>1.8113615841033535</v>
      </c>
      <c r="AF738" s="18">
        <f t="shared" ca="1" si="402"/>
        <v>1.7758446902974052</v>
      </c>
      <c r="AG738" s="18">
        <f t="shared" ca="1" si="402"/>
        <v>1.7410242061739269</v>
      </c>
      <c r="AH738" s="18">
        <f t="shared" ca="1" si="402"/>
        <v>1.7068864766411045</v>
      </c>
      <c r="AI738" s="18">
        <f t="shared" ca="1" si="402"/>
        <v>1.6734181143540243</v>
      </c>
      <c r="AJ738" s="18">
        <f t="shared" ca="1" si="402"/>
        <v>1.6406059944647295</v>
      </c>
      <c r="AK738" s="18">
        <f t="shared" ca="1" si="402"/>
        <v>1.608437249475225</v>
      </c>
      <c r="AL738" s="18">
        <f t="shared" ca="1" si="402"/>
        <v>1.576899264191397</v>
      </c>
      <c r="AM738" s="18">
        <f t="shared" ca="1" si="402"/>
        <v>1.5459796707758797</v>
      </c>
      <c r="AN738" s="18">
        <f t="shared" ca="1" si="402"/>
        <v>1.5156663438979212</v>
      </c>
      <c r="AO738" s="18">
        <f t="shared" ca="1" si="403"/>
        <v>1.4859473959783542</v>
      </c>
      <c r="AP738" s="18">
        <f t="shared" ca="1" si="403"/>
        <v>1.4568111725277981</v>
      </c>
      <c r="AQ738" s="18">
        <f t="shared" ca="1" si="403"/>
        <v>1.4282462475762727</v>
      </c>
      <c r="AR738" s="18">
        <f t="shared" ca="1" si="403"/>
        <v>1.4002414191924244</v>
      </c>
      <c r="AS738" s="18">
        <f t="shared" ca="1" si="403"/>
        <v>1.372785705090612</v>
      </c>
      <c r="AT738" s="18">
        <f t="shared" ca="1" si="403"/>
        <v>1.3458683383241292</v>
      </c>
      <c r="AU738" s="18">
        <f t="shared" ca="1" si="403"/>
        <v>1.3194787630628722</v>
      </c>
      <c r="AV738" s="18">
        <f t="shared" ca="1" si="403"/>
        <v>1.2936066304537961</v>
      </c>
      <c r="AW738" s="18">
        <f t="shared" ca="1" si="403"/>
        <v>1.2682417945625453</v>
      </c>
      <c r="AX738" s="18">
        <f t="shared" ca="1" si="403"/>
        <v>1.243374308394652</v>
      </c>
      <c r="AY738" s="18">
        <f t="shared" ca="1" si="404"/>
        <v>1.2189944199947571</v>
      </c>
      <c r="AZ738" s="18">
        <f t="shared" ca="1" si="404"/>
        <v>1.1950925686223108</v>
      </c>
      <c r="BA738" s="18">
        <f t="shared" ca="1" si="404"/>
        <v>1.1716593810022655</v>
      </c>
      <c r="BB738" s="18">
        <f t="shared" ca="1" si="404"/>
        <v>1.1486856676492798</v>
      </c>
      <c r="BC738" s="18">
        <f t="shared" ca="1" si="404"/>
        <v>1.1261624192640001</v>
      </c>
      <c r="BD738" s="18">
        <f t="shared" ca="1" si="404"/>
        <v>1.1040808032</v>
      </c>
      <c r="BE738" s="18">
        <f t="shared" ca="1" si="404"/>
        <v>1.08243216</v>
      </c>
      <c r="BF738" s="18">
        <f t="shared" ca="1" si="404"/>
        <v>1.0612079999999999</v>
      </c>
      <c r="BG738" s="18">
        <f t="shared" ca="1" si="404"/>
        <v>1.0404</v>
      </c>
      <c r="BH738" s="18">
        <f t="shared" ca="1" si="404"/>
        <v>1.02</v>
      </c>
    </row>
    <row r="739" spans="8:60" x14ac:dyDescent="0.35">
      <c r="H739" s="2" t="str">
        <f t="shared" si="397"/>
        <v>O&amp;M</v>
      </c>
      <c r="I739">
        <f t="shared" si="398"/>
        <v>15</v>
      </c>
      <c r="J739">
        <f t="shared" si="399"/>
        <v>0</v>
      </c>
      <c r="K739" s="18">
        <f t="shared" ca="1" si="400"/>
        <v>1</v>
      </c>
      <c r="L739" s="18">
        <f t="shared" ca="1" si="400"/>
        <v>0</v>
      </c>
      <c r="M739" s="18">
        <f t="shared" ca="1" si="400"/>
        <v>0</v>
      </c>
      <c r="N739" s="18">
        <f t="shared" ca="1" si="400"/>
        <v>0</v>
      </c>
      <c r="O739" s="18">
        <f t="shared" ca="1" si="400"/>
        <v>0</v>
      </c>
      <c r="P739" s="18">
        <f t="shared" ca="1" si="400"/>
        <v>0</v>
      </c>
      <c r="Q739" s="18">
        <f t="shared" ca="1" si="400"/>
        <v>0</v>
      </c>
      <c r="R739" s="18">
        <f t="shared" ca="1" si="400"/>
        <v>0</v>
      </c>
      <c r="S739" s="18">
        <f t="shared" ca="1" si="400"/>
        <v>0</v>
      </c>
      <c r="T739" s="18">
        <f t="shared" ca="1" si="400"/>
        <v>0</v>
      </c>
      <c r="U739" s="18">
        <f t="shared" ca="1" si="401"/>
        <v>0</v>
      </c>
      <c r="V739" s="18">
        <f t="shared" ca="1" si="401"/>
        <v>0</v>
      </c>
      <c r="W739" s="18">
        <f t="shared" ca="1" si="401"/>
        <v>0</v>
      </c>
      <c r="X739" s="18">
        <f t="shared" ca="1" si="401"/>
        <v>0</v>
      </c>
      <c r="Y739" s="18">
        <f t="shared" ca="1" si="401"/>
        <v>0</v>
      </c>
      <c r="Z739" s="18">
        <f t="shared" ca="1" si="401"/>
        <v>0</v>
      </c>
      <c r="AA739" s="18">
        <f t="shared" ca="1" si="401"/>
        <v>0</v>
      </c>
      <c r="AB739" s="18">
        <f t="shared" ca="1" si="401"/>
        <v>0</v>
      </c>
      <c r="AC739" s="18">
        <f t="shared" ca="1" si="401"/>
        <v>0</v>
      </c>
      <c r="AD739" s="18">
        <f t="shared" ca="1" si="401"/>
        <v>0</v>
      </c>
      <c r="AE739" s="18">
        <f t="shared" ca="1" si="402"/>
        <v>0</v>
      </c>
      <c r="AF739" s="18">
        <f t="shared" ca="1" si="402"/>
        <v>0</v>
      </c>
      <c r="AG739" s="18">
        <f t="shared" ca="1" si="402"/>
        <v>0</v>
      </c>
      <c r="AH739" s="18">
        <f t="shared" ca="1" si="402"/>
        <v>0</v>
      </c>
      <c r="AI739" s="18">
        <f t="shared" ca="1" si="402"/>
        <v>0</v>
      </c>
      <c r="AJ739" s="18">
        <f t="shared" ca="1" si="402"/>
        <v>0</v>
      </c>
      <c r="AK739" s="18">
        <f t="shared" ca="1" si="402"/>
        <v>0</v>
      </c>
      <c r="AL739" s="18">
        <f t="shared" ca="1" si="402"/>
        <v>0</v>
      </c>
      <c r="AM739" s="18">
        <f t="shared" ca="1" si="402"/>
        <v>0</v>
      </c>
      <c r="AN739" s="18">
        <f t="shared" ca="1" si="402"/>
        <v>0</v>
      </c>
      <c r="AO739" s="18">
        <f t="shared" ca="1" si="403"/>
        <v>0</v>
      </c>
      <c r="AP739" s="18">
        <f t="shared" ca="1" si="403"/>
        <v>0</v>
      </c>
      <c r="AQ739" s="18">
        <f t="shared" ca="1" si="403"/>
        <v>0</v>
      </c>
      <c r="AR739" s="18">
        <f t="shared" ca="1" si="403"/>
        <v>0</v>
      </c>
      <c r="AS739" s="18">
        <f t="shared" ca="1" si="403"/>
        <v>0</v>
      </c>
      <c r="AT739" s="18">
        <f t="shared" ca="1" si="403"/>
        <v>0</v>
      </c>
      <c r="AU739" s="18">
        <f t="shared" ca="1" si="403"/>
        <v>0</v>
      </c>
      <c r="AV739" s="18">
        <f t="shared" ca="1" si="403"/>
        <v>0</v>
      </c>
      <c r="AW739" s="18">
        <f t="shared" ca="1" si="403"/>
        <v>0</v>
      </c>
      <c r="AX739" s="18">
        <f t="shared" ca="1" si="403"/>
        <v>0</v>
      </c>
      <c r="AY739" s="18">
        <f t="shared" ca="1" si="404"/>
        <v>0</v>
      </c>
      <c r="AZ739" s="18">
        <f t="shared" ca="1" si="404"/>
        <v>0</v>
      </c>
      <c r="BA739" s="18">
        <f t="shared" ca="1" si="404"/>
        <v>0</v>
      </c>
      <c r="BB739" s="18">
        <f t="shared" ca="1" si="404"/>
        <v>0</v>
      </c>
      <c r="BC739" s="18">
        <f t="shared" ca="1" si="404"/>
        <v>0</v>
      </c>
      <c r="BD739" s="18">
        <f t="shared" ca="1" si="404"/>
        <v>0</v>
      </c>
      <c r="BE739" s="18">
        <f t="shared" ca="1" si="404"/>
        <v>0</v>
      </c>
      <c r="BF739" s="18">
        <f t="shared" ca="1" si="404"/>
        <v>0</v>
      </c>
      <c r="BG739" s="18">
        <f t="shared" ca="1" si="404"/>
        <v>0</v>
      </c>
      <c r="BH739" s="18">
        <f t="shared" ca="1" si="404"/>
        <v>0</v>
      </c>
    </row>
    <row r="740" spans="8:60" x14ac:dyDescent="0.35">
      <c r="H740" s="2" t="str">
        <f t="shared" si="397"/>
        <v>O&amp;M</v>
      </c>
      <c r="I740">
        <f t="shared" si="398"/>
        <v>15</v>
      </c>
      <c r="J740">
        <f t="shared" si="399"/>
        <v>1</v>
      </c>
      <c r="K740" s="18">
        <f t="shared" ca="1" si="400"/>
        <v>1.02</v>
      </c>
      <c r="L740" s="18">
        <f t="shared" ca="1" si="400"/>
        <v>1</v>
      </c>
      <c r="M740" s="18">
        <f t="shared" ca="1" si="400"/>
        <v>0</v>
      </c>
      <c r="N740" s="18">
        <f t="shared" ca="1" si="400"/>
        <v>0</v>
      </c>
      <c r="O740" s="18">
        <f t="shared" ca="1" si="400"/>
        <v>0</v>
      </c>
      <c r="P740" s="18">
        <f t="shared" ca="1" si="400"/>
        <v>0</v>
      </c>
      <c r="Q740" s="18">
        <f t="shared" ca="1" si="400"/>
        <v>0</v>
      </c>
      <c r="R740" s="18">
        <f t="shared" ca="1" si="400"/>
        <v>0</v>
      </c>
      <c r="S740" s="18">
        <f t="shared" ca="1" si="400"/>
        <v>0</v>
      </c>
      <c r="T740" s="18">
        <f t="shared" ca="1" si="400"/>
        <v>0</v>
      </c>
      <c r="U740" s="18">
        <f t="shared" ca="1" si="401"/>
        <v>0</v>
      </c>
      <c r="V740" s="18">
        <f t="shared" ca="1" si="401"/>
        <v>0</v>
      </c>
      <c r="W740" s="18">
        <f t="shared" ca="1" si="401"/>
        <v>0</v>
      </c>
      <c r="X740" s="18">
        <f t="shared" ca="1" si="401"/>
        <v>0</v>
      </c>
      <c r="Y740" s="18">
        <f t="shared" ca="1" si="401"/>
        <v>0</v>
      </c>
      <c r="Z740" s="18">
        <f t="shared" ca="1" si="401"/>
        <v>0</v>
      </c>
      <c r="AA740" s="18">
        <f t="shared" ca="1" si="401"/>
        <v>0</v>
      </c>
      <c r="AB740" s="18">
        <f t="shared" ca="1" si="401"/>
        <v>0</v>
      </c>
      <c r="AC740" s="18">
        <f t="shared" ca="1" si="401"/>
        <v>0</v>
      </c>
      <c r="AD740" s="18">
        <f t="shared" ca="1" si="401"/>
        <v>0</v>
      </c>
      <c r="AE740" s="18">
        <f t="shared" ca="1" si="402"/>
        <v>0</v>
      </c>
      <c r="AF740" s="18">
        <f t="shared" ca="1" si="402"/>
        <v>0</v>
      </c>
      <c r="AG740" s="18">
        <f t="shared" ca="1" si="402"/>
        <v>0</v>
      </c>
      <c r="AH740" s="18">
        <f t="shared" ca="1" si="402"/>
        <v>0</v>
      </c>
      <c r="AI740" s="18">
        <f t="shared" ca="1" si="402"/>
        <v>0</v>
      </c>
      <c r="AJ740" s="18">
        <f t="shared" ca="1" si="402"/>
        <v>0</v>
      </c>
      <c r="AK740" s="18">
        <f t="shared" ca="1" si="402"/>
        <v>0</v>
      </c>
      <c r="AL740" s="18">
        <f t="shared" ca="1" si="402"/>
        <v>0</v>
      </c>
      <c r="AM740" s="18">
        <f t="shared" ca="1" si="402"/>
        <v>0</v>
      </c>
      <c r="AN740" s="18">
        <f t="shared" ca="1" si="402"/>
        <v>0</v>
      </c>
      <c r="AO740" s="18">
        <f t="shared" ca="1" si="403"/>
        <v>0</v>
      </c>
      <c r="AP740" s="18">
        <f t="shared" ca="1" si="403"/>
        <v>0</v>
      </c>
      <c r="AQ740" s="18">
        <f t="shared" ca="1" si="403"/>
        <v>0</v>
      </c>
      <c r="AR740" s="18">
        <f t="shared" ca="1" si="403"/>
        <v>0</v>
      </c>
      <c r="AS740" s="18">
        <f t="shared" ca="1" si="403"/>
        <v>0</v>
      </c>
      <c r="AT740" s="18">
        <f t="shared" ca="1" si="403"/>
        <v>0</v>
      </c>
      <c r="AU740" s="18">
        <f t="shared" ca="1" si="403"/>
        <v>0</v>
      </c>
      <c r="AV740" s="18">
        <f t="shared" ca="1" si="403"/>
        <v>0</v>
      </c>
      <c r="AW740" s="18">
        <f t="shared" ca="1" si="403"/>
        <v>0</v>
      </c>
      <c r="AX740" s="18">
        <f t="shared" ca="1" si="403"/>
        <v>0</v>
      </c>
      <c r="AY740" s="18">
        <f t="shared" ca="1" si="404"/>
        <v>0</v>
      </c>
      <c r="AZ740" s="18">
        <f t="shared" ca="1" si="404"/>
        <v>0</v>
      </c>
      <c r="BA740" s="18">
        <f t="shared" ca="1" si="404"/>
        <v>0</v>
      </c>
      <c r="BB740" s="18">
        <f t="shared" ca="1" si="404"/>
        <v>0</v>
      </c>
      <c r="BC740" s="18">
        <f t="shared" ca="1" si="404"/>
        <v>0</v>
      </c>
      <c r="BD740" s="18">
        <f t="shared" ca="1" si="404"/>
        <v>0</v>
      </c>
      <c r="BE740" s="18">
        <f t="shared" ca="1" si="404"/>
        <v>0</v>
      </c>
      <c r="BF740" s="18">
        <f t="shared" ca="1" si="404"/>
        <v>0</v>
      </c>
      <c r="BG740" s="18">
        <f t="shared" ca="1" si="404"/>
        <v>0</v>
      </c>
      <c r="BH740" s="18">
        <f t="shared" ca="1" si="404"/>
        <v>0</v>
      </c>
    </row>
    <row r="741" spans="8:60" x14ac:dyDescent="0.35">
      <c r="H741" s="2" t="str">
        <f t="shared" si="397"/>
        <v>O&amp;M</v>
      </c>
      <c r="I741">
        <f t="shared" si="398"/>
        <v>15</v>
      </c>
      <c r="J741">
        <f t="shared" si="399"/>
        <v>2</v>
      </c>
      <c r="K741" s="18">
        <f t="shared" ca="1" si="400"/>
        <v>1.0404</v>
      </c>
      <c r="L741" s="18">
        <f t="shared" ca="1" si="400"/>
        <v>1.02</v>
      </c>
      <c r="M741" s="18">
        <f t="shared" ca="1" si="400"/>
        <v>1</v>
      </c>
      <c r="N741" s="18">
        <f t="shared" ca="1" si="400"/>
        <v>0</v>
      </c>
      <c r="O741" s="18">
        <f t="shared" ca="1" si="400"/>
        <v>0</v>
      </c>
      <c r="P741" s="18">
        <f t="shared" ca="1" si="400"/>
        <v>0</v>
      </c>
      <c r="Q741" s="18">
        <f t="shared" ca="1" si="400"/>
        <v>0</v>
      </c>
      <c r="R741" s="18">
        <f t="shared" ca="1" si="400"/>
        <v>0</v>
      </c>
      <c r="S741" s="18">
        <f t="shared" ca="1" si="400"/>
        <v>0</v>
      </c>
      <c r="T741" s="18">
        <f t="shared" ca="1" si="400"/>
        <v>0</v>
      </c>
      <c r="U741" s="18">
        <f t="shared" ca="1" si="401"/>
        <v>0</v>
      </c>
      <c r="V741" s="18">
        <f t="shared" ca="1" si="401"/>
        <v>0</v>
      </c>
      <c r="W741" s="18">
        <f t="shared" ca="1" si="401"/>
        <v>0</v>
      </c>
      <c r="X741" s="18">
        <f t="shared" ca="1" si="401"/>
        <v>0</v>
      </c>
      <c r="Y741" s="18">
        <f t="shared" ca="1" si="401"/>
        <v>0</v>
      </c>
      <c r="Z741" s="18">
        <f t="shared" ca="1" si="401"/>
        <v>0</v>
      </c>
      <c r="AA741" s="18">
        <f t="shared" ca="1" si="401"/>
        <v>0</v>
      </c>
      <c r="AB741" s="18">
        <f t="shared" ca="1" si="401"/>
        <v>0</v>
      </c>
      <c r="AC741" s="18">
        <f t="shared" ca="1" si="401"/>
        <v>0</v>
      </c>
      <c r="AD741" s="18">
        <f t="shared" ca="1" si="401"/>
        <v>0</v>
      </c>
      <c r="AE741" s="18">
        <f t="shared" ca="1" si="402"/>
        <v>0</v>
      </c>
      <c r="AF741" s="18">
        <f t="shared" ca="1" si="402"/>
        <v>0</v>
      </c>
      <c r="AG741" s="18">
        <f t="shared" ca="1" si="402"/>
        <v>0</v>
      </c>
      <c r="AH741" s="18">
        <f t="shared" ca="1" si="402"/>
        <v>0</v>
      </c>
      <c r="AI741" s="18">
        <f t="shared" ca="1" si="402"/>
        <v>0</v>
      </c>
      <c r="AJ741" s="18">
        <f t="shared" ca="1" si="402"/>
        <v>0</v>
      </c>
      <c r="AK741" s="18">
        <f t="shared" ca="1" si="402"/>
        <v>0</v>
      </c>
      <c r="AL741" s="18">
        <f t="shared" ca="1" si="402"/>
        <v>0</v>
      </c>
      <c r="AM741" s="18">
        <f t="shared" ca="1" si="402"/>
        <v>0</v>
      </c>
      <c r="AN741" s="18">
        <f t="shared" ca="1" si="402"/>
        <v>0</v>
      </c>
      <c r="AO741" s="18">
        <f t="shared" ca="1" si="403"/>
        <v>0</v>
      </c>
      <c r="AP741" s="18">
        <f t="shared" ca="1" si="403"/>
        <v>0</v>
      </c>
      <c r="AQ741" s="18">
        <f t="shared" ca="1" si="403"/>
        <v>0</v>
      </c>
      <c r="AR741" s="18">
        <f t="shared" ca="1" si="403"/>
        <v>0</v>
      </c>
      <c r="AS741" s="18">
        <f t="shared" ca="1" si="403"/>
        <v>0</v>
      </c>
      <c r="AT741" s="18">
        <f t="shared" ca="1" si="403"/>
        <v>0</v>
      </c>
      <c r="AU741" s="18">
        <f t="shared" ca="1" si="403"/>
        <v>0</v>
      </c>
      <c r="AV741" s="18">
        <f t="shared" ca="1" si="403"/>
        <v>0</v>
      </c>
      <c r="AW741" s="18">
        <f t="shared" ca="1" si="403"/>
        <v>0</v>
      </c>
      <c r="AX741" s="18">
        <f t="shared" ca="1" si="403"/>
        <v>0</v>
      </c>
      <c r="AY741" s="18">
        <f t="shared" ca="1" si="404"/>
        <v>0</v>
      </c>
      <c r="AZ741" s="18">
        <f t="shared" ca="1" si="404"/>
        <v>0</v>
      </c>
      <c r="BA741" s="18">
        <f t="shared" ca="1" si="404"/>
        <v>0</v>
      </c>
      <c r="BB741" s="18">
        <f t="shared" ca="1" si="404"/>
        <v>0</v>
      </c>
      <c r="BC741" s="18">
        <f t="shared" ca="1" si="404"/>
        <v>0</v>
      </c>
      <c r="BD741" s="18">
        <f t="shared" ca="1" si="404"/>
        <v>0</v>
      </c>
      <c r="BE741" s="18">
        <f t="shared" ca="1" si="404"/>
        <v>0</v>
      </c>
      <c r="BF741" s="18">
        <f t="shared" ca="1" si="404"/>
        <v>0</v>
      </c>
      <c r="BG741" s="18">
        <f t="shared" ca="1" si="404"/>
        <v>0</v>
      </c>
      <c r="BH741" s="18">
        <f t="shared" ca="1" si="404"/>
        <v>0</v>
      </c>
    </row>
    <row r="742" spans="8:60" x14ac:dyDescent="0.35">
      <c r="H742" s="2" t="str">
        <f t="shared" si="397"/>
        <v>O&amp;M</v>
      </c>
      <c r="I742">
        <f t="shared" si="398"/>
        <v>15</v>
      </c>
      <c r="J742">
        <f t="shared" si="399"/>
        <v>3</v>
      </c>
      <c r="K742" s="18">
        <f t="shared" ca="1" si="400"/>
        <v>1.0612079999999999</v>
      </c>
      <c r="L742" s="18">
        <f t="shared" ca="1" si="400"/>
        <v>1.0404</v>
      </c>
      <c r="M742" s="18">
        <f t="shared" ca="1" si="400"/>
        <v>1.02</v>
      </c>
      <c r="N742" s="18">
        <f t="shared" ca="1" si="400"/>
        <v>1</v>
      </c>
      <c r="O742" s="18">
        <f t="shared" ca="1" si="400"/>
        <v>0</v>
      </c>
      <c r="P742" s="18">
        <f t="shared" ca="1" si="400"/>
        <v>0</v>
      </c>
      <c r="Q742" s="18">
        <f t="shared" ca="1" si="400"/>
        <v>0</v>
      </c>
      <c r="R742" s="18">
        <f t="shared" ca="1" si="400"/>
        <v>0</v>
      </c>
      <c r="S742" s="18">
        <f t="shared" ca="1" si="400"/>
        <v>0</v>
      </c>
      <c r="T742" s="18">
        <f t="shared" ca="1" si="400"/>
        <v>0</v>
      </c>
      <c r="U742" s="18">
        <f t="shared" ca="1" si="401"/>
        <v>0</v>
      </c>
      <c r="V742" s="18">
        <f t="shared" ca="1" si="401"/>
        <v>0</v>
      </c>
      <c r="W742" s="18">
        <f t="shared" ca="1" si="401"/>
        <v>0</v>
      </c>
      <c r="X742" s="18">
        <f t="shared" ca="1" si="401"/>
        <v>0</v>
      </c>
      <c r="Y742" s="18">
        <f t="shared" ca="1" si="401"/>
        <v>0</v>
      </c>
      <c r="Z742" s="18">
        <f t="shared" ca="1" si="401"/>
        <v>0</v>
      </c>
      <c r="AA742" s="18">
        <f t="shared" ca="1" si="401"/>
        <v>0</v>
      </c>
      <c r="AB742" s="18">
        <f t="shared" ca="1" si="401"/>
        <v>0</v>
      </c>
      <c r="AC742" s="18">
        <f t="shared" ca="1" si="401"/>
        <v>0</v>
      </c>
      <c r="AD742" s="18">
        <f t="shared" ca="1" si="401"/>
        <v>0</v>
      </c>
      <c r="AE742" s="18">
        <f t="shared" ca="1" si="402"/>
        <v>0</v>
      </c>
      <c r="AF742" s="18">
        <f t="shared" ca="1" si="402"/>
        <v>0</v>
      </c>
      <c r="AG742" s="18">
        <f t="shared" ca="1" si="402"/>
        <v>0</v>
      </c>
      <c r="AH742" s="18">
        <f t="shared" ca="1" si="402"/>
        <v>0</v>
      </c>
      <c r="AI742" s="18">
        <f t="shared" ca="1" si="402"/>
        <v>0</v>
      </c>
      <c r="AJ742" s="18">
        <f t="shared" ca="1" si="402"/>
        <v>0</v>
      </c>
      <c r="AK742" s="18">
        <f t="shared" ca="1" si="402"/>
        <v>0</v>
      </c>
      <c r="AL742" s="18">
        <f t="shared" ca="1" si="402"/>
        <v>0</v>
      </c>
      <c r="AM742" s="18">
        <f t="shared" ca="1" si="402"/>
        <v>0</v>
      </c>
      <c r="AN742" s="18">
        <f t="shared" ca="1" si="402"/>
        <v>0</v>
      </c>
      <c r="AO742" s="18">
        <f t="shared" ca="1" si="403"/>
        <v>0</v>
      </c>
      <c r="AP742" s="18">
        <f t="shared" ca="1" si="403"/>
        <v>0</v>
      </c>
      <c r="AQ742" s="18">
        <f t="shared" ca="1" si="403"/>
        <v>0</v>
      </c>
      <c r="AR742" s="18">
        <f t="shared" ca="1" si="403"/>
        <v>0</v>
      </c>
      <c r="AS742" s="18">
        <f t="shared" ca="1" si="403"/>
        <v>0</v>
      </c>
      <c r="AT742" s="18">
        <f t="shared" ca="1" si="403"/>
        <v>0</v>
      </c>
      <c r="AU742" s="18">
        <f t="shared" ca="1" si="403"/>
        <v>0</v>
      </c>
      <c r="AV742" s="18">
        <f t="shared" ca="1" si="403"/>
        <v>0</v>
      </c>
      <c r="AW742" s="18">
        <f t="shared" ca="1" si="403"/>
        <v>0</v>
      </c>
      <c r="AX742" s="18">
        <f t="shared" ca="1" si="403"/>
        <v>0</v>
      </c>
      <c r="AY742" s="18">
        <f t="shared" ca="1" si="404"/>
        <v>0</v>
      </c>
      <c r="AZ742" s="18">
        <f t="shared" ca="1" si="404"/>
        <v>0</v>
      </c>
      <c r="BA742" s="18">
        <f t="shared" ca="1" si="404"/>
        <v>0</v>
      </c>
      <c r="BB742" s="18">
        <f t="shared" ca="1" si="404"/>
        <v>0</v>
      </c>
      <c r="BC742" s="18">
        <f t="shared" ca="1" si="404"/>
        <v>0</v>
      </c>
      <c r="BD742" s="18">
        <f t="shared" ca="1" si="404"/>
        <v>0</v>
      </c>
      <c r="BE742" s="18">
        <f t="shared" ca="1" si="404"/>
        <v>0</v>
      </c>
      <c r="BF742" s="18">
        <f t="shared" ca="1" si="404"/>
        <v>0</v>
      </c>
      <c r="BG742" s="18">
        <f t="shared" ca="1" si="404"/>
        <v>0</v>
      </c>
      <c r="BH742" s="18">
        <f t="shared" ca="1" si="404"/>
        <v>0</v>
      </c>
    </row>
    <row r="743" spans="8:60" x14ac:dyDescent="0.35">
      <c r="H743" s="2" t="str">
        <f t="shared" si="397"/>
        <v>O&amp;M</v>
      </c>
      <c r="I743">
        <f t="shared" si="398"/>
        <v>15</v>
      </c>
      <c r="J743">
        <f t="shared" si="399"/>
        <v>4</v>
      </c>
      <c r="K743" s="18">
        <f t="shared" ca="1" si="400"/>
        <v>1.08243216</v>
      </c>
      <c r="L743" s="18">
        <f t="shared" ca="1" si="400"/>
        <v>1.0612079999999999</v>
      </c>
      <c r="M743" s="18">
        <f t="shared" ca="1" si="400"/>
        <v>1.0404</v>
      </c>
      <c r="N743" s="18">
        <f t="shared" ca="1" si="400"/>
        <v>1.02</v>
      </c>
      <c r="O743" s="18">
        <f t="shared" ca="1" si="400"/>
        <v>1</v>
      </c>
      <c r="P743" s="18">
        <f t="shared" ca="1" si="400"/>
        <v>0</v>
      </c>
      <c r="Q743" s="18">
        <f t="shared" ca="1" si="400"/>
        <v>0</v>
      </c>
      <c r="R743" s="18">
        <f t="shared" ca="1" si="400"/>
        <v>0</v>
      </c>
      <c r="S743" s="18">
        <f t="shared" ca="1" si="400"/>
        <v>0</v>
      </c>
      <c r="T743" s="18">
        <f t="shared" ca="1" si="400"/>
        <v>0</v>
      </c>
      <c r="U743" s="18">
        <f t="shared" ca="1" si="401"/>
        <v>0</v>
      </c>
      <c r="V743" s="18">
        <f t="shared" ca="1" si="401"/>
        <v>0</v>
      </c>
      <c r="W743" s="18">
        <f t="shared" ca="1" si="401"/>
        <v>0</v>
      </c>
      <c r="X743" s="18">
        <f t="shared" ca="1" si="401"/>
        <v>0</v>
      </c>
      <c r="Y743" s="18">
        <f t="shared" ca="1" si="401"/>
        <v>0</v>
      </c>
      <c r="Z743" s="18">
        <f t="shared" ca="1" si="401"/>
        <v>0</v>
      </c>
      <c r="AA743" s="18">
        <f t="shared" ca="1" si="401"/>
        <v>0</v>
      </c>
      <c r="AB743" s="18">
        <f t="shared" ca="1" si="401"/>
        <v>0</v>
      </c>
      <c r="AC743" s="18">
        <f t="shared" ca="1" si="401"/>
        <v>0</v>
      </c>
      <c r="AD743" s="18">
        <f t="shared" ca="1" si="401"/>
        <v>0</v>
      </c>
      <c r="AE743" s="18">
        <f t="shared" ca="1" si="402"/>
        <v>0</v>
      </c>
      <c r="AF743" s="18">
        <f t="shared" ca="1" si="402"/>
        <v>0</v>
      </c>
      <c r="AG743" s="18">
        <f t="shared" ca="1" si="402"/>
        <v>0</v>
      </c>
      <c r="AH743" s="18">
        <f t="shared" ca="1" si="402"/>
        <v>0</v>
      </c>
      <c r="AI743" s="18">
        <f t="shared" ca="1" si="402"/>
        <v>0</v>
      </c>
      <c r="AJ743" s="18">
        <f t="shared" ca="1" si="402"/>
        <v>0</v>
      </c>
      <c r="AK743" s="18">
        <f t="shared" ca="1" si="402"/>
        <v>0</v>
      </c>
      <c r="AL743" s="18">
        <f t="shared" ca="1" si="402"/>
        <v>0</v>
      </c>
      <c r="AM743" s="18">
        <f t="shared" ca="1" si="402"/>
        <v>0</v>
      </c>
      <c r="AN743" s="18">
        <f t="shared" ca="1" si="402"/>
        <v>0</v>
      </c>
      <c r="AO743" s="18">
        <f t="shared" ca="1" si="403"/>
        <v>0</v>
      </c>
      <c r="AP743" s="18">
        <f t="shared" ca="1" si="403"/>
        <v>0</v>
      </c>
      <c r="AQ743" s="18">
        <f t="shared" ca="1" si="403"/>
        <v>0</v>
      </c>
      <c r="AR743" s="18">
        <f t="shared" ca="1" si="403"/>
        <v>0</v>
      </c>
      <c r="AS743" s="18">
        <f t="shared" ca="1" si="403"/>
        <v>0</v>
      </c>
      <c r="AT743" s="18">
        <f t="shared" ca="1" si="403"/>
        <v>0</v>
      </c>
      <c r="AU743" s="18">
        <f t="shared" ca="1" si="403"/>
        <v>0</v>
      </c>
      <c r="AV743" s="18">
        <f t="shared" ca="1" si="403"/>
        <v>0</v>
      </c>
      <c r="AW743" s="18">
        <f t="shared" ca="1" si="403"/>
        <v>0</v>
      </c>
      <c r="AX743" s="18">
        <f t="shared" ca="1" si="403"/>
        <v>0</v>
      </c>
      <c r="AY743" s="18">
        <f t="shared" ca="1" si="404"/>
        <v>0</v>
      </c>
      <c r="AZ743" s="18">
        <f t="shared" ca="1" si="404"/>
        <v>0</v>
      </c>
      <c r="BA743" s="18">
        <f t="shared" ca="1" si="404"/>
        <v>0</v>
      </c>
      <c r="BB743" s="18">
        <f t="shared" ca="1" si="404"/>
        <v>0</v>
      </c>
      <c r="BC743" s="18">
        <f t="shared" ca="1" si="404"/>
        <v>0</v>
      </c>
      <c r="BD743" s="18">
        <f t="shared" ca="1" si="404"/>
        <v>0</v>
      </c>
      <c r="BE743" s="18">
        <f t="shared" ca="1" si="404"/>
        <v>0</v>
      </c>
      <c r="BF743" s="18">
        <f t="shared" ca="1" si="404"/>
        <v>0</v>
      </c>
      <c r="BG743" s="18">
        <f t="shared" ca="1" si="404"/>
        <v>0</v>
      </c>
      <c r="BH743" s="18">
        <f t="shared" ca="1" si="404"/>
        <v>0</v>
      </c>
    </row>
    <row r="744" spans="8:60" x14ac:dyDescent="0.35">
      <c r="H744" s="2" t="str">
        <f t="shared" si="397"/>
        <v>O&amp;M</v>
      </c>
      <c r="I744">
        <f t="shared" si="398"/>
        <v>15</v>
      </c>
      <c r="J744">
        <f t="shared" si="399"/>
        <v>5</v>
      </c>
      <c r="K744" s="18">
        <f t="shared" ca="1" si="400"/>
        <v>1.1040808032</v>
      </c>
      <c r="L744" s="18">
        <f t="shared" ca="1" si="400"/>
        <v>1.08243216</v>
      </c>
      <c r="M744" s="18">
        <f t="shared" ca="1" si="400"/>
        <v>1.0612079999999999</v>
      </c>
      <c r="N744" s="18">
        <f t="shared" ca="1" si="400"/>
        <v>1.0404</v>
      </c>
      <c r="O744" s="18">
        <f t="shared" ca="1" si="400"/>
        <v>1.02</v>
      </c>
      <c r="P744" s="18">
        <f t="shared" ca="1" si="400"/>
        <v>1</v>
      </c>
      <c r="Q744" s="18">
        <f t="shared" ca="1" si="400"/>
        <v>0</v>
      </c>
      <c r="R744" s="18">
        <f t="shared" ca="1" si="400"/>
        <v>0</v>
      </c>
      <c r="S744" s="18">
        <f t="shared" ca="1" si="400"/>
        <v>0</v>
      </c>
      <c r="T744" s="18">
        <f t="shared" ca="1" si="400"/>
        <v>0</v>
      </c>
      <c r="U744" s="18">
        <f t="shared" ca="1" si="401"/>
        <v>0</v>
      </c>
      <c r="V744" s="18">
        <f t="shared" ca="1" si="401"/>
        <v>0</v>
      </c>
      <c r="W744" s="18">
        <f t="shared" ca="1" si="401"/>
        <v>0</v>
      </c>
      <c r="X744" s="18">
        <f t="shared" ca="1" si="401"/>
        <v>0</v>
      </c>
      <c r="Y744" s="18">
        <f t="shared" ca="1" si="401"/>
        <v>0</v>
      </c>
      <c r="Z744" s="18">
        <f t="shared" ca="1" si="401"/>
        <v>0</v>
      </c>
      <c r="AA744" s="18">
        <f t="shared" ca="1" si="401"/>
        <v>0</v>
      </c>
      <c r="AB744" s="18">
        <f t="shared" ca="1" si="401"/>
        <v>0</v>
      </c>
      <c r="AC744" s="18">
        <f t="shared" ca="1" si="401"/>
        <v>0</v>
      </c>
      <c r="AD744" s="18">
        <f t="shared" ca="1" si="401"/>
        <v>0</v>
      </c>
      <c r="AE744" s="18">
        <f t="shared" ca="1" si="402"/>
        <v>0</v>
      </c>
      <c r="AF744" s="18">
        <f t="shared" ca="1" si="402"/>
        <v>0</v>
      </c>
      <c r="AG744" s="18">
        <f t="shared" ca="1" si="402"/>
        <v>0</v>
      </c>
      <c r="AH744" s="18">
        <f t="shared" ca="1" si="402"/>
        <v>0</v>
      </c>
      <c r="AI744" s="18">
        <f t="shared" ca="1" si="402"/>
        <v>0</v>
      </c>
      <c r="AJ744" s="18">
        <f t="shared" ca="1" si="402"/>
        <v>0</v>
      </c>
      <c r="AK744" s="18">
        <f t="shared" ca="1" si="402"/>
        <v>0</v>
      </c>
      <c r="AL744" s="18">
        <f t="shared" ca="1" si="402"/>
        <v>0</v>
      </c>
      <c r="AM744" s="18">
        <f t="shared" ca="1" si="402"/>
        <v>0</v>
      </c>
      <c r="AN744" s="18">
        <f t="shared" ca="1" si="402"/>
        <v>0</v>
      </c>
      <c r="AO744" s="18">
        <f t="shared" ca="1" si="403"/>
        <v>0</v>
      </c>
      <c r="AP744" s="18">
        <f t="shared" ca="1" si="403"/>
        <v>0</v>
      </c>
      <c r="AQ744" s="18">
        <f t="shared" ca="1" si="403"/>
        <v>0</v>
      </c>
      <c r="AR744" s="18">
        <f t="shared" ca="1" si="403"/>
        <v>0</v>
      </c>
      <c r="AS744" s="18">
        <f t="shared" ca="1" si="403"/>
        <v>0</v>
      </c>
      <c r="AT744" s="18">
        <f t="shared" ca="1" si="403"/>
        <v>0</v>
      </c>
      <c r="AU744" s="18">
        <f t="shared" ca="1" si="403"/>
        <v>0</v>
      </c>
      <c r="AV744" s="18">
        <f t="shared" ca="1" si="403"/>
        <v>0</v>
      </c>
      <c r="AW744" s="18">
        <f t="shared" ca="1" si="403"/>
        <v>0</v>
      </c>
      <c r="AX744" s="18">
        <f t="shared" ca="1" si="403"/>
        <v>0</v>
      </c>
      <c r="AY744" s="18">
        <f t="shared" ca="1" si="404"/>
        <v>0</v>
      </c>
      <c r="AZ744" s="18">
        <f t="shared" ca="1" si="404"/>
        <v>0</v>
      </c>
      <c r="BA744" s="18">
        <f t="shared" ca="1" si="404"/>
        <v>0</v>
      </c>
      <c r="BB744" s="18">
        <f t="shared" ca="1" si="404"/>
        <v>0</v>
      </c>
      <c r="BC744" s="18">
        <f t="shared" ca="1" si="404"/>
        <v>0</v>
      </c>
      <c r="BD744" s="18">
        <f t="shared" ca="1" si="404"/>
        <v>0</v>
      </c>
      <c r="BE744" s="18">
        <f t="shared" ca="1" si="404"/>
        <v>0</v>
      </c>
      <c r="BF744" s="18">
        <f t="shared" ca="1" si="404"/>
        <v>0</v>
      </c>
      <c r="BG744" s="18">
        <f t="shared" ca="1" si="404"/>
        <v>0</v>
      </c>
      <c r="BH744" s="18">
        <f t="shared" ca="1" si="404"/>
        <v>0</v>
      </c>
    </row>
    <row r="745" spans="8:60" x14ac:dyDescent="0.35">
      <c r="H745" s="2" t="str">
        <f t="shared" si="397"/>
        <v>O&amp;M</v>
      </c>
      <c r="I745">
        <f t="shared" si="398"/>
        <v>15</v>
      </c>
      <c r="J745">
        <f t="shared" si="399"/>
        <v>6</v>
      </c>
      <c r="K745" s="18">
        <f t="shared" ref="K745:T754" ca="1" si="405">IF(K$24&gt;$J745,0,OFFSET($K$2,$I745,$J745-K$24))</f>
        <v>1.1261624192640001</v>
      </c>
      <c r="L745" s="18">
        <f t="shared" ca="1" si="405"/>
        <v>1.1040808032</v>
      </c>
      <c r="M745" s="18">
        <f t="shared" ca="1" si="405"/>
        <v>1.08243216</v>
      </c>
      <c r="N745" s="18">
        <f t="shared" ca="1" si="405"/>
        <v>1.0612079999999999</v>
      </c>
      <c r="O745" s="18">
        <f t="shared" ca="1" si="405"/>
        <v>1.0404</v>
      </c>
      <c r="P745" s="18">
        <f t="shared" ca="1" si="405"/>
        <v>1.02</v>
      </c>
      <c r="Q745" s="18">
        <f t="shared" ca="1" si="405"/>
        <v>1</v>
      </c>
      <c r="R745" s="18">
        <f t="shared" ca="1" si="405"/>
        <v>0</v>
      </c>
      <c r="S745" s="18">
        <f t="shared" ca="1" si="405"/>
        <v>0</v>
      </c>
      <c r="T745" s="18">
        <f t="shared" ca="1" si="405"/>
        <v>0</v>
      </c>
      <c r="U745" s="18">
        <f t="shared" ref="U745:AD754" ca="1" si="406">IF(U$24&gt;$J745,0,OFFSET($K$2,$I745,$J745-U$24))</f>
        <v>0</v>
      </c>
      <c r="V745" s="18">
        <f t="shared" ca="1" si="406"/>
        <v>0</v>
      </c>
      <c r="W745" s="18">
        <f t="shared" ca="1" si="406"/>
        <v>0</v>
      </c>
      <c r="X745" s="18">
        <f t="shared" ca="1" si="406"/>
        <v>0</v>
      </c>
      <c r="Y745" s="18">
        <f t="shared" ca="1" si="406"/>
        <v>0</v>
      </c>
      <c r="Z745" s="18">
        <f t="shared" ca="1" si="406"/>
        <v>0</v>
      </c>
      <c r="AA745" s="18">
        <f t="shared" ca="1" si="406"/>
        <v>0</v>
      </c>
      <c r="AB745" s="18">
        <f t="shared" ca="1" si="406"/>
        <v>0</v>
      </c>
      <c r="AC745" s="18">
        <f t="shared" ca="1" si="406"/>
        <v>0</v>
      </c>
      <c r="AD745" s="18">
        <f t="shared" ca="1" si="406"/>
        <v>0</v>
      </c>
      <c r="AE745" s="18">
        <f t="shared" ref="AE745:AN754" ca="1" si="407">IF(AE$24&gt;$J745,0,OFFSET($K$2,$I745,$J745-AE$24))</f>
        <v>0</v>
      </c>
      <c r="AF745" s="18">
        <f t="shared" ca="1" si="407"/>
        <v>0</v>
      </c>
      <c r="AG745" s="18">
        <f t="shared" ca="1" si="407"/>
        <v>0</v>
      </c>
      <c r="AH745" s="18">
        <f t="shared" ca="1" si="407"/>
        <v>0</v>
      </c>
      <c r="AI745" s="18">
        <f t="shared" ca="1" si="407"/>
        <v>0</v>
      </c>
      <c r="AJ745" s="18">
        <f t="shared" ca="1" si="407"/>
        <v>0</v>
      </c>
      <c r="AK745" s="18">
        <f t="shared" ca="1" si="407"/>
        <v>0</v>
      </c>
      <c r="AL745" s="18">
        <f t="shared" ca="1" si="407"/>
        <v>0</v>
      </c>
      <c r="AM745" s="18">
        <f t="shared" ca="1" si="407"/>
        <v>0</v>
      </c>
      <c r="AN745" s="18">
        <f t="shared" ca="1" si="407"/>
        <v>0</v>
      </c>
      <c r="AO745" s="18">
        <f t="shared" ref="AO745:AX754" ca="1" si="408">IF(AO$24&gt;$J745,0,OFFSET($K$2,$I745,$J745-AO$24))</f>
        <v>0</v>
      </c>
      <c r="AP745" s="18">
        <f t="shared" ca="1" si="408"/>
        <v>0</v>
      </c>
      <c r="AQ745" s="18">
        <f t="shared" ca="1" si="408"/>
        <v>0</v>
      </c>
      <c r="AR745" s="18">
        <f t="shared" ca="1" si="408"/>
        <v>0</v>
      </c>
      <c r="AS745" s="18">
        <f t="shared" ca="1" si="408"/>
        <v>0</v>
      </c>
      <c r="AT745" s="18">
        <f t="shared" ca="1" si="408"/>
        <v>0</v>
      </c>
      <c r="AU745" s="18">
        <f t="shared" ca="1" si="408"/>
        <v>0</v>
      </c>
      <c r="AV745" s="18">
        <f t="shared" ca="1" si="408"/>
        <v>0</v>
      </c>
      <c r="AW745" s="18">
        <f t="shared" ca="1" si="408"/>
        <v>0</v>
      </c>
      <c r="AX745" s="18">
        <f t="shared" ca="1" si="408"/>
        <v>0</v>
      </c>
      <c r="AY745" s="18">
        <f t="shared" ref="AY745:BH754" ca="1" si="409">IF(AY$24&gt;$J745,0,OFFSET($K$2,$I745,$J745-AY$24))</f>
        <v>0</v>
      </c>
      <c r="AZ745" s="18">
        <f t="shared" ca="1" si="409"/>
        <v>0</v>
      </c>
      <c r="BA745" s="18">
        <f t="shared" ca="1" si="409"/>
        <v>0</v>
      </c>
      <c r="BB745" s="18">
        <f t="shared" ca="1" si="409"/>
        <v>0</v>
      </c>
      <c r="BC745" s="18">
        <f t="shared" ca="1" si="409"/>
        <v>0</v>
      </c>
      <c r="BD745" s="18">
        <f t="shared" ca="1" si="409"/>
        <v>0</v>
      </c>
      <c r="BE745" s="18">
        <f t="shared" ca="1" si="409"/>
        <v>0</v>
      </c>
      <c r="BF745" s="18">
        <f t="shared" ca="1" si="409"/>
        <v>0</v>
      </c>
      <c r="BG745" s="18">
        <f t="shared" ca="1" si="409"/>
        <v>0</v>
      </c>
      <c r="BH745" s="18">
        <f t="shared" ca="1" si="409"/>
        <v>0</v>
      </c>
    </row>
    <row r="746" spans="8:60" x14ac:dyDescent="0.35">
      <c r="H746" s="2" t="str">
        <f t="shared" si="397"/>
        <v>O&amp;M</v>
      </c>
      <c r="I746">
        <f t="shared" ref="I746:I804" si="410">IF(J745=$I$22,I745+1,I745)</f>
        <v>15</v>
      </c>
      <c r="J746">
        <f t="shared" si="399"/>
        <v>7</v>
      </c>
      <c r="K746" s="18">
        <f t="shared" ca="1" si="405"/>
        <v>1.1486856676492798</v>
      </c>
      <c r="L746" s="18">
        <f t="shared" ca="1" si="405"/>
        <v>1.1261624192640001</v>
      </c>
      <c r="M746" s="18">
        <f t="shared" ca="1" si="405"/>
        <v>1.1040808032</v>
      </c>
      <c r="N746" s="18">
        <f t="shared" ca="1" si="405"/>
        <v>1.08243216</v>
      </c>
      <c r="O746" s="18">
        <f t="shared" ca="1" si="405"/>
        <v>1.0612079999999999</v>
      </c>
      <c r="P746" s="18">
        <f t="shared" ca="1" si="405"/>
        <v>1.0404</v>
      </c>
      <c r="Q746" s="18">
        <f t="shared" ca="1" si="405"/>
        <v>1.02</v>
      </c>
      <c r="R746" s="18">
        <f t="shared" ca="1" si="405"/>
        <v>1</v>
      </c>
      <c r="S746" s="18">
        <f t="shared" ca="1" si="405"/>
        <v>0</v>
      </c>
      <c r="T746" s="18">
        <f t="shared" ca="1" si="405"/>
        <v>0</v>
      </c>
      <c r="U746" s="18">
        <f t="shared" ca="1" si="406"/>
        <v>0</v>
      </c>
      <c r="V746" s="18">
        <f t="shared" ca="1" si="406"/>
        <v>0</v>
      </c>
      <c r="W746" s="18">
        <f t="shared" ca="1" si="406"/>
        <v>0</v>
      </c>
      <c r="X746" s="18">
        <f t="shared" ca="1" si="406"/>
        <v>0</v>
      </c>
      <c r="Y746" s="18">
        <f t="shared" ca="1" si="406"/>
        <v>0</v>
      </c>
      <c r="Z746" s="18">
        <f t="shared" ca="1" si="406"/>
        <v>0</v>
      </c>
      <c r="AA746" s="18">
        <f t="shared" ca="1" si="406"/>
        <v>0</v>
      </c>
      <c r="AB746" s="18">
        <f t="shared" ca="1" si="406"/>
        <v>0</v>
      </c>
      <c r="AC746" s="18">
        <f t="shared" ca="1" si="406"/>
        <v>0</v>
      </c>
      <c r="AD746" s="18">
        <f t="shared" ca="1" si="406"/>
        <v>0</v>
      </c>
      <c r="AE746" s="18">
        <f t="shared" ca="1" si="407"/>
        <v>0</v>
      </c>
      <c r="AF746" s="18">
        <f t="shared" ca="1" si="407"/>
        <v>0</v>
      </c>
      <c r="AG746" s="18">
        <f t="shared" ca="1" si="407"/>
        <v>0</v>
      </c>
      <c r="AH746" s="18">
        <f t="shared" ca="1" si="407"/>
        <v>0</v>
      </c>
      <c r="AI746" s="18">
        <f t="shared" ca="1" si="407"/>
        <v>0</v>
      </c>
      <c r="AJ746" s="18">
        <f t="shared" ca="1" si="407"/>
        <v>0</v>
      </c>
      <c r="AK746" s="18">
        <f t="shared" ca="1" si="407"/>
        <v>0</v>
      </c>
      <c r="AL746" s="18">
        <f t="shared" ca="1" si="407"/>
        <v>0</v>
      </c>
      <c r="AM746" s="18">
        <f t="shared" ca="1" si="407"/>
        <v>0</v>
      </c>
      <c r="AN746" s="18">
        <f t="shared" ca="1" si="407"/>
        <v>0</v>
      </c>
      <c r="AO746" s="18">
        <f t="shared" ca="1" si="408"/>
        <v>0</v>
      </c>
      <c r="AP746" s="18">
        <f t="shared" ca="1" si="408"/>
        <v>0</v>
      </c>
      <c r="AQ746" s="18">
        <f t="shared" ca="1" si="408"/>
        <v>0</v>
      </c>
      <c r="AR746" s="18">
        <f t="shared" ca="1" si="408"/>
        <v>0</v>
      </c>
      <c r="AS746" s="18">
        <f t="shared" ca="1" si="408"/>
        <v>0</v>
      </c>
      <c r="AT746" s="18">
        <f t="shared" ca="1" si="408"/>
        <v>0</v>
      </c>
      <c r="AU746" s="18">
        <f t="shared" ca="1" si="408"/>
        <v>0</v>
      </c>
      <c r="AV746" s="18">
        <f t="shared" ca="1" si="408"/>
        <v>0</v>
      </c>
      <c r="AW746" s="18">
        <f t="shared" ca="1" si="408"/>
        <v>0</v>
      </c>
      <c r="AX746" s="18">
        <f t="shared" ca="1" si="408"/>
        <v>0</v>
      </c>
      <c r="AY746" s="18">
        <f t="shared" ca="1" si="409"/>
        <v>0</v>
      </c>
      <c r="AZ746" s="18">
        <f t="shared" ca="1" si="409"/>
        <v>0</v>
      </c>
      <c r="BA746" s="18">
        <f t="shared" ca="1" si="409"/>
        <v>0</v>
      </c>
      <c r="BB746" s="18">
        <f t="shared" ca="1" si="409"/>
        <v>0</v>
      </c>
      <c r="BC746" s="18">
        <f t="shared" ca="1" si="409"/>
        <v>0</v>
      </c>
      <c r="BD746" s="18">
        <f t="shared" ca="1" si="409"/>
        <v>0</v>
      </c>
      <c r="BE746" s="18">
        <f t="shared" ca="1" si="409"/>
        <v>0</v>
      </c>
      <c r="BF746" s="18">
        <f t="shared" ca="1" si="409"/>
        <v>0</v>
      </c>
      <c r="BG746" s="18">
        <f t="shared" ca="1" si="409"/>
        <v>0</v>
      </c>
      <c r="BH746" s="18">
        <f t="shared" ca="1" si="409"/>
        <v>0</v>
      </c>
    </row>
    <row r="747" spans="8:60" x14ac:dyDescent="0.35">
      <c r="H747" s="2" t="str">
        <f t="shared" si="397"/>
        <v>O&amp;M</v>
      </c>
      <c r="I747">
        <f t="shared" si="410"/>
        <v>15</v>
      </c>
      <c r="J747">
        <f t="shared" si="399"/>
        <v>8</v>
      </c>
      <c r="K747" s="18">
        <f t="shared" ca="1" si="405"/>
        <v>1.1716593810022655</v>
      </c>
      <c r="L747" s="18">
        <f t="shared" ca="1" si="405"/>
        <v>1.1486856676492798</v>
      </c>
      <c r="M747" s="18">
        <f t="shared" ca="1" si="405"/>
        <v>1.1261624192640001</v>
      </c>
      <c r="N747" s="18">
        <f t="shared" ca="1" si="405"/>
        <v>1.1040808032</v>
      </c>
      <c r="O747" s="18">
        <f t="shared" ca="1" si="405"/>
        <v>1.08243216</v>
      </c>
      <c r="P747" s="18">
        <f t="shared" ca="1" si="405"/>
        <v>1.0612079999999999</v>
      </c>
      <c r="Q747" s="18">
        <f t="shared" ca="1" si="405"/>
        <v>1.0404</v>
      </c>
      <c r="R747" s="18">
        <f t="shared" ca="1" si="405"/>
        <v>1.02</v>
      </c>
      <c r="S747" s="18">
        <f t="shared" ca="1" si="405"/>
        <v>1</v>
      </c>
      <c r="T747" s="18">
        <f t="shared" ca="1" si="405"/>
        <v>0</v>
      </c>
      <c r="U747" s="18">
        <f t="shared" ca="1" si="406"/>
        <v>0</v>
      </c>
      <c r="V747" s="18">
        <f t="shared" ca="1" si="406"/>
        <v>0</v>
      </c>
      <c r="W747" s="18">
        <f t="shared" ca="1" si="406"/>
        <v>0</v>
      </c>
      <c r="X747" s="18">
        <f t="shared" ca="1" si="406"/>
        <v>0</v>
      </c>
      <c r="Y747" s="18">
        <f t="shared" ca="1" si="406"/>
        <v>0</v>
      </c>
      <c r="Z747" s="18">
        <f t="shared" ca="1" si="406"/>
        <v>0</v>
      </c>
      <c r="AA747" s="18">
        <f t="shared" ca="1" si="406"/>
        <v>0</v>
      </c>
      <c r="AB747" s="18">
        <f t="shared" ca="1" si="406"/>
        <v>0</v>
      </c>
      <c r="AC747" s="18">
        <f t="shared" ca="1" si="406"/>
        <v>0</v>
      </c>
      <c r="AD747" s="18">
        <f t="shared" ca="1" si="406"/>
        <v>0</v>
      </c>
      <c r="AE747" s="18">
        <f t="shared" ca="1" si="407"/>
        <v>0</v>
      </c>
      <c r="AF747" s="18">
        <f t="shared" ca="1" si="407"/>
        <v>0</v>
      </c>
      <c r="AG747" s="18">
        <f t="shared" ca="1" si="407"/>
        <v>0</v>
      </c>
      <c r="AH747" s="18">
        <f t="shared" ca="1" si="407"/>
        <v>0</v>
      </c>
      <c r="AI747" s="18">
        <f t="shared" ca="1" si="407"/>
        <v>0</v>
      </c>
      <c r="AJ747" s="18">
        <f t="shared" ca="1" si="407"/>
        <v>0</v>
      </c>
      <c r="AK747" s="18">
        <f t="shared" ca="1" si="407"/>
        <v>0</v>
      </c>
      <c r="AL747" s="18">
        <f t="shared" ca="1" si="407"/>
        <v>0</v>
      </c>
      <c r="AM747" s="18">
        <f t="shared" ca="1" si="407"/>
        <v>0</v>
      </c>
      <c r="AN747" s="18">
        <f t="shared" ca="1" si="407"/>
        <v>0</v>
      </c>
      <c r="AO747" s="18">
        <f t="shared" ca="1" si="408"/>
        <v>0</v>
      </c>
      <c r="AP747" s="18">
        <f t="shared" ca="1" si="408"/>
        <v>0</v>
      </c>
      <c r="AQ747" s="18">
        <f t="shared" ca="1" si="408"/>
        <v>0</v>
      </c>
      <c r="AR747" s="18">
        <f t="shared" ca="1" si="408"/>
        <v>0</v>
      </c>
      <c r="AS747" s="18">
        <f t="shared" ca="1" si="408"/>
        <v>0</v>
      </c>
      <c r="AT747" s="18">
        <f t="shared" ca="1" si="408"/>
        <v>0</v>
      </c>
      <c r="AU747" s="18">
        <f t="shared" ca="1" si="408"/>
        <v>0</v>
      </c>
      <c r="AV747" s="18">
        <f t="shared" ca="1" si="408"/>
        <v>0</v>
      </c>
      <c r="AW747" s="18">
        <f t="shared" ca="1" si="408"/>
        <v>0</v>
      </c>
      <c r="AX747" s="18">
        <f t="shared" ca="1" si="408"/>
        <v>0</v>
      </c>
      <c r="AY747" s="18">
        <f t="shared" ca="1" si="409"/>
        <v>0</v>
      </c>
      <c r="AZ747" s="18">
        <f t="shared" ca="1" si="409"/>
        <v>0</v>
      </c>
      <c r="BA747" s="18">
        <f t="shared" ca="1" si="409"/>
        <v>0</v>
      </c>
      <c r="BB747" s="18">
        <f t="shared" ca="1" si="409"/>
        <v>0</v>
      </c>
      <c r="BC747" s="18">
        <f t="shared" ca="1" si="409"/>
        <v>0</v>
      </c>
      <c r="BD747" s="18">
        <f t="shared" ca="1" si="409"/>
        <v>0</v>
      </c>
      <c r="BE747" s="18">
        <f t="shared" ca="1" si="409"/>
        <v>0</v>
      </c>
      <c r="BF747" s="18">
        <f t="shared" ca="1" si="409"/>
        <v>0</v>
      </c>
      <c r="BG747" s="18">
        <f t="shared" ca="1" si="409"/>
        <v>0</v>
      </c>
      <c r="BH747" s="18">
        <f t="shared" ca="1" si="409"/>
        <v>0</v>
      </c>
    </row>
    <row r="748" spans="8:60" x14ac:dyDescent="0.35">
      <c r="H748" s="2" t="str">
        <f t="shared" si="397"/>
        <v>O&amp;M</v>
      </c>
      <c r="I748">
        <f t="shared" si="410"/>
        <v>15</v>
      </c>
      <c r="J748">
        <f t="shared" si="399"/>
        <v>9</v>
      </c>
      <c r="K748" s="18">
        <f t="shared" ca="1" si="405"/>
        <v>1.1950925686223108</v>
      </c>
      <c r="L748" s="18">
        <f t="shared" ca="1" si="405"/>
        <v>1.1716593810022655</v>
      </c>
      <c r="M748" s="18">
        <f t="shared" ca="1" si="405"/>
        <v>1.1486856676492798</v>
      </c>
      <c r="N748" s="18">
        <f t="shared" ca="1" si="405"/>
        <v>1.1261624192640001</v>
      </c>
      <c r="O748" s="18">
        <f t="shared" ca="1" si="405"/>
        <v>1.1040808032</v>
      </c>
      <c r="P748" s="18">
        <f t="shared" ca="1" si="405"/>
        <v>1.08243216</v>
      </c>
      <c r="Q748" s="18">
        <f t="shared" ca="1" si="405"/>
        <v>1.0612079999999999</v>
      </c>
      <c r="R748" s="18">
        <f t="shared" ca="1" si="405"/>
        <v>1.0404</v>
      </c>
      <c r="S748" s="18">
        <f t="shared" ca="1" si="405"/>
        <v>1.02</v>
      </c>
      <c r="T748" s="18">
        <f t="shared" ca="1" si="405"/>
        <v>1</v>
      </c>
      <c r="U748" s="18">
        <f t="shared" ca="1" si="406"/>
        <v>0</v>
      </c>
      <c r="V748" s="18">
        <f t="shared" ca="1" si="406"/>
        <v>0</v>
      </c>
      <c r="W748" s="18">
        <f t="shared" ca="1" si="406"/>
        <v>0</v>
      </c>
      <c r="X748" s="18">
        <f t="shared" ca="1" si="406"/>
        <v>0</v>
      </c>
      <c r="Y748" s="18">
        <f t="shared" ca="1" si="406"/>
        <v>0</v>
      </c>
      <c r="Z748" s="18">
        <f t="shared" ca="1" si="406"/>
        <v>0</v>
      </c>
      <c r="AA748" s="18">
        <f t="shared" ca="1" si="406"/>
        <v>0</v>
      </c>
      <c r="AB748" s="18">
        <f t="shared" ca="1" si="406"/>
        <v>0</v>
      </c>
      <c r="AC748" s="18">
        <f t="shared" ca="1" si="406"/>
        <v>0</v>
      </c>
      <c r="AD748" s="18">
        <f t="shared" ca="1" si="406"/>
        <v>0</v>
      </c>
      <c r="AE748" s="18">
        <f t="shared" ca="1" si="407"/>
        <v>0</v>
      </c>
      <c r="AF748" s="18">
        <f t="shared" ca="1" si="407"/>
        <v>0</v>
      </c>
      <c r="AG748" s="18">
        <f t="shared" ca="1" si="407"/>
        <v>0</v>
      </c>
      <c r="AH748" s="18">
        <f t="shared" ca="1" si="407"/>
        <v>0</v>
      </c>
      <c r="AI748" s="18">
        <f t="shared" ca="1" si="407"/>
        <v>0</v>
      </c>
      <c r="AJ748" s="18">
        <f t="shared" ca="1" si="407"/>
        <v>0</v>
      </c>
      <c r="AK748" s="18">
        <f t="shared" ca="1" si="407"/>
        <v>0</v>
      </c>
      <c r="AL748" s="18">
        <f t="shared" ca="1" si="407"/>
        <v>0</v>
      </c>
      <c r="AM748" s="18">
        <f t="shared" ca="1" si="407"/>
        <v>0</v>
      </c>
      <c r="AN748" s="18">
        <f t="shared" ca="1" si="407"/>
        <v>0</v>
      </c>
      <c r="AO748" s="18">
        <f t="shared" ca="1" si="408"/>
        <v>0</v>
      </c>
      <c r="AP748" s="18">
        <f t="shared" ca="1" si="408"/>
        <v>0</v>
      </c>
      <c r="AQ748" s="18">
        <f t="shared" ca="1" si="408"/>
        <v>0</v>
      </c>
      <c r="AR748" s="18">
        <f t="shared" ca="1" si="408"/>
        <v>0</v>
      </c>
      <c r="AS748" s="18">
        <f t="shared" ca="1" si="408"/>
        <v>0</v>
      </c>
      <c r="AT748" s="18">
        <f t="shared" ca="1" si="408"/>
        <v>0</v>
      </c>
      <c r="AU748" s="18">
        <f t="shared" ca="1" si="408"/>
        <v>0</v>
      </c>
      <c r="AV748" s="18">
        <f t="shared" ca="1" si="408"/>
        <v>0</v>
      </c>
      <c r="AW748" s="18">
        <f t="shared" ca="1" si="408"/>
        <v>0</v>
      </c>
      <c r="AX748" s="18">
        <f t="shared" ca="1" si="408"/>
        <v>0</v>
      </c>
      <c r="AY748" s="18">
        <f t="shared" ca="1" si="409"/>
        <v>0</v>
      </c>
      <c r="AZ748" s="18">
        <f t="shared" ca="1" si="409"/>
        <v>0</v>
      </c>
      <c r="BA748" s="18">
        <f t="shared" ca="1" si="409"/>
        <v>0</v>
      </c>
      <c r="BB748" s="18">
        <f t="shared" ca="1" si="409"/>
        <v>0</v>
      </c>
      <c r="BC748" s="18">
        <f t="shared" ca="1" si="409"/>
        <v>0</v>
      </c>
      <c r="BD748" s="18">
        <f t="shared" ca="1" si="409"/>
        <v>0</v>
      </c>
      <c r="BE748" s="18">
        <f t="shared" ca="1" si="409"/>
        <v>0</v>
      </c>
      <c r="BF748" s="18">
        <f t="shared" ca="1" si="409"/>
        <v>0</v>
      </c>
      <c r="BG748" s="18">
        <f t="shared" ca="1" si="409"/>
        <v>0</v>
      </c>
      <c r="BH748" s="18">
        <f t="shared" ca="1" si="409"/>
        <v>0</v>
      </c>
    </row>
    <row r="749" spans="8:60" x14ac:dyDescent="0.35">
      <c r="H749" s="2" t="str">
        <f t="shared" si="397"/>
        <v>O&amp;M</v>
      </c>
      <c r="I749">
        <f t="shared" si="410"/>
        <v>15</v>
      </c>
      <c r="J749">
        <f t="shared" si="399"/>
        <v>10</v>
      </c>
      <c r="K749" s="18">
        <f t="shared" ca="1" si="405"/>
        <v>1.2189944199947571</v>
      </c>
      <c r="L749" s="18">
        <f t="shared" ca="1" si="405"/>
        <v>1.1950925686223108</v>
      </c>
      <c r="M749" s="18">
        <f t="shared" ca="1" si="405"/>
        <v>1.1716593810022655</v>
      </c>
      <c r="N749" s="18">
        <f t="shared" ca="1" si="405"/>
        <v>1.1486856676492798</v>
      </c>
      <c r="O749" s="18">
        <f t="shared" ca="1" si="405"/>
        <v>1.1261624192640001</v>
      </c>
      <c r="P749" s="18">
        <f t="shared" ca="1" si="405"/>
        <v>1.1040808032</v>
      </c>
      <c r="Q749" s="18">
        <f t="shared" ca="1" si="405"/>
        <v>1.08243216</v>
      </c>
      <c r="R749" s="18">
        <f t="shared" ca="1" si="405"/>
        <v>1.0612079999999999</v>
      </c>
      <c r="S749" s="18">
        <f t="shared" ca="1" si="405"/>
        <v>1.0404</v>
      </c>
      <c r="T749" s="18">
        <f t="shared" ca="1" si="405"/>
        <v>1.02</v>
      </c>
      <c r="U749" s="18">
        <f t="shared" ca="1" si="406"/>
        <v>1</v>
      </c>
      <c r="V749" s="18">
        <f t="shared" ca="1" si="406"/>
        <v>0</v>
      </c>
      <c r="W749" s="18">
        <f t="shared" ca="1" si="406"/>
        <v>0</v>
      </c>
      <c r="X749" s="18">
        <f t="shared" ca="1" si="406"/>
        <v>0</v>
      </c>
      <c r="Y749" s="18">
        <f t="shared" ca="1" si="406"/>
        <v>0</v>
      </c>
      <c r="Z749" s="18">
        <f t="shared" ca="1" si="406"/>
        <v>0</v>
      </c>
      <c r="AA749" s="18">
        <f t="shared" ca="1" si="406"/>
        <v>0</v>
      </c>
      <c r="AB749" s="18">
        <f t="shared" ca="1" si="406"/>
        <v>0</v>
      </c>
      <c r="AC749" s="18">
        <f t="shared" ca="1" si="406"/>
        <v>0</v>
      </c>
      <c r="AD749" s="18">
        <f t="shared" ca="1" si="406"/>
        <v>0</v>
      </c>
      <c r="AE749" s="18">
        <f t="shared" ca="1" si="407"/>
        <v>0</v>
      </c>
      <c r="AF749" s="18">
        <f t="shared" ca="1" si="407"/>
        <v>0</v>
      </c>
      <c r="AG749" s="18">
        <f t="shared" ca="1" si="407"/>
        <v>0</v>
      </c>
      <c r="AH749" s="18">
        <f t="shared" ca="1" si="407"/>
        <v>0</v>
      </c>
      <c r="AI749" s="18">
        <f t="shared" ca="1" si="407"/>
        <v>0</v>
      </c>
      <c r="AJ749" s="18">
        <f t="shared" ca="1" si="407"/>
        <v>0</v>
      </c>
      <c r="AK749" s="18">
        <f t="shared" ca="1" si="407"/>
        <v>0</v>
      </c>
      <c r="AL749" s="18">
        <f t="shared" ca="1" si="407"/>
        <v>0</v>
      </c>
      <c r="AM749" s="18">
        <f t="shared" ca="1" si="407"/>
        <v>0</v>
      </c>
      <c r="AN749" s="18">
        <f t="shared" ca="1" si="407"/>
        <v>0</v>
      </c>
      <c r="AO749" s="18">
        <f t="shared" ca="1" si="408"/>
        <v>0</v>
      </c>
      <c r="AP749" s="18">
        <f t="shared" ca="1" si="408"/>
        <v>0</v>
      </c>
      <c r="AQ749" s="18">
        <f t="shared" ca="1" si="408"/>
        <v>0</v>
      </c>
      <c r="AR749" s="18">
        <f t="shared" ca="1" si="408"/>
        <v>0</v>
      </c>
      <c r="AS749" s="18">
        <f t="shared" ca="1" si="408"/>
        <v>0</v>
      </c>
      <c r="AT749" s="18">
        <f t="shared" ca="1" si="408"/>
        <v>0</v>
      </c>
      <c r="AU749" s="18">
        <f t="shared" ca="1" si="408"/>
        <v>0</v>
      </c>
      <c r="AV749" s="18">
        <f t="shared" ca="1" si="408"/>
        <v>0</v>
      </c>
      <c r="AW749" s="18">
        <f t="shared" ca="1" si="408"/>
        <v>0</v>
      </c>
      <c r="AX749" s="18">
        <f t="shared" ca="1" si="408"/>
        <v>0</v>
      </c>
      <c r="AY749" s="18">
        <f t="shared" ca="1" si="409"/>
        <v>0</v>
      </c>
      <c r="AZ749" s="18">
        <f t="shared" ca="1" si="409"/>
        <v>0</v>
      </c>
      <c r="BA749" s="18">
        <f t="shared" ca="1" si="409"/>
        <v>0</v>
      </c>
      <c r="BB749" s="18">
        <f t="shared" ca="1" si="409"/>
        <v>0</v>
      </c>
      <c r="BC749" s="18">
        <f t="shared" ca="1" si="409"/>
        <v>0</v>
      </c>
      <c r="BD749" s="18">
        <f t="shared" ca="1" si="409"/>
        <v>0</v>
      </c>
      <c r="BE749" s="18">
        <f t="shared" ca="1" si="409"/>
        <v>0</v>
      </c>
      <c r="BF749" s="18">
        <f t="shared" ca="1" si="409"/>
        <v>0</v>
      </c>
      <c r="BG749" s="18">
        <f t="shared" ca="1" si="409"/>
        <v>0</v>
      </c>
      <c r="BH749" s="18">
        <f t="shared" ca="1" si="409"/>
        <v>0</v>
      </c>
    </row>
    <row r="750" spans="8:60" x14ac:dyDescent="0.35">
      <c r="H750" s="2" t="str">
        <f t="shared" si="397"/>
        <v>O&amp;M</v>
      </c>
      <c r="I750">
        <f t="shared" si="410"/>
        <v>15</v>
      </c>
      <c r="J750">
        <f t="shared" si="399"/>
        <v>11</v>
      </c>
      <c r="K750" s="18">
        <f t="shared" ca="1" si="405"/>
        <v>1.243374308394652</v>
      </c>
      <c r="L750" s="18">
        <f t="shared" ca="1" si="405"/>
        <v>1.2189944199947571</v>
      </c>
      <c r="M750" s="18">
        <f t="shared" ca="1" si="405"/>
        <v>1.1950925686223108</v>
      </c>
      <c r="N750" s="18">
        <f t="shared" ca="1" si="405"/>
        <v>1.1716593810022655</v>
      </c>
      <c r="O750" s="18">
        <f t="shared" ca="1" si="405"/>
        <v>1.1486856676492798</v>
      </c>
      <c r="P750" s="18">
        <f t="shared" ca="1" si="405"/>
        <v>1.1261624192640001</v>
      </c>
      <c r="Q750" s="18">
        <f t="shared" ca="1" si="405"/>
        <v>1.1040808032</v>
      </c>
      <c r="R750" s="18">
        <f t="shared" ca="1" si="405"/>
        <v>1.08243216</v>
      </c>
      <c r="S750" s="18">
        <f t="shared" ca="1" si="405"/>
        <v>1.0612079999999999</v>
      </c>
      <c r="T750" s="18">
        <f t="shared" ca="1" si="405"/>
        <v>1.0404</v>
      </c>
      <c r="U750" s="18">
        <f t="shared" ca="1" si="406"/>
        <v>1.02</v>
      </c>
      <c r="V750" s="18">
        <f t="shared" ca="1" si="406"/>
        <v>1</v>
      </c>
      <c r="W750" s="18">
        <f t="shared" ca="1" si="406"/>
        <v>0</v>
      </c>
      <c r="X750" s="18">
        <f t="shared" ca="1" si="406"/>
        <v>0</v>
      </c>
      <c r="Y750" s="18">
        <f t="shared" ca="1" si="406"/>
        <v>0</v>
      </c>
      <c r="Z750" s="18">
        <f t="shared" ca="1" si="406"/>
        <v>0</v>
      </c>
      <c r="AA750" s="18">
        <f t="shared" ca="1" si="406"/>
        <v>0</v>
      </c>
      <c r="AB750" s="18">
        <f t="shared" ca="1" si="406"/>
        <v>0</v>
      </c>
      <c r="AC750" s="18">
        <f t="shared" ca="1" si="406"/>
        <v>0</v>
      </c>
      <c r="AD750" s="18">
        <f t="shared" ca="1" si="406"/>
        <v>0</v>
      </c>
      <c r="AE750" s="18">
        <f t="shared" ca="1" si="407"/>
        <v>0</v>
      </c>
      <c r="AF750" s="18">
        <f t="shared" ca="1" si="407"/>
        <v>0</v>
      </c>
      <c r="AG750" s="18">
        <f t="shared" ca="1" si="407"/>
        <v>0</v>
      </c>
      <c r="AH750" s="18">
        <f t="shared" ca="1" si="407"/>
        <v>0</v>
      </c>
      <c r="AI750" s="18">
        <f t="shared" ca="1" si="407"/>
        <v>0</v>
      </c>
      <c r="AJ750" s="18">
        <f t="shared" ca="1" si="407"/>
        <v>0</v>
      </c>
      <c r="AK750" s="18">
        <f t="shared" ca="1" si="407"/>
        <v>0</v>
      </c>
      <c r="AL750" s="18">
        <f t="shared" ca="1" si="407"/>
        <v>0</v>
      </c>
      <c r="AM750" s="18">
        <f t="shared" ca="1" si="407"/>
        <v>0</v>
      </c>
      <c r="AN750" s="18">
        <f t="shared" ca="1" si="407"/>
        <v>0</v>
      </c>
      <c r="AO750" s="18">
        <f t="shared" ca="1" si="408"/>
        <v>0</v>
      </c>
      <c r="AP750" s="18">
        <f t="shared" ca="1" si="408"/>
        <v>0</v>
      </c>
      <c r="AQ750" s="18">
        <f t="shared" ca="1" si="408"/>
        <v>0</v>
      </c>
      <c r="AR750" s="18">
        <f t="shared" ca="1" si="408"/>
        <v>0</v>
      </c>
      <c r="AS750" s="18">
        <f t="shared" ca="1" si="408"/>
        <v>0</v>
      </c>
      <c r="AT750" s="18">
        <f t="shared" ca="1" si="408"/>
        <v>0</v>
      </c>
      <c r="AU750" s="18">
        <f t="shared" ca="1" si="408"/>
        <v>0</v>
      </c>
      <c r="AV750" s="18">
        <f t="shared" ca="1" si="408"/>
        <v>0</v>
      </c>
      <c r="AW750" s="18">
        <f t="shared" ca="1" si="408"/>
        <v>0</v>
      </c>
      <c r="AX750" s="18">
        <f t="shared" ca="1" si="408"/>
        <v>0</v>
      </c>
      <c r="AY750" s="18">
        <f t="shared" ca="1" si="409"/>
        <v>0</v>
      </c>
      <c r="AZ750" s="18">
        <f t="shared" ca="1" si="409"/>
        <v>0</v>
      </c>
      <c r="BA750" s="18">
        <f t="shared" ca="1" si="409"/>
        <v>0</v>
      </c>
      <c r="BB750" s="18">
        <f t="shared" ca="1" si="409"/>
        <v>0</v>
      </c>
      <c r="BC750" s="18">
        <f t="shared" ca="1" si="409"/>
        <v>0</v>
      </c>
      <c r="BD750" s="18">
        <f t="shared" ca="1" si="409"/>
        <v>0</v>
      </c>
      <c r="BE750" s="18">
        <f t="shared" ca="1" si="409"/>
        <v>0</v>
      </c>
      <c r="BF750" s="18">
        <f t="shared" ca="1" si="409"/>
        <v>0</v>
      </c>
      <c r="BG750" s="18">
        <f t="shared" ca="1" si="409"/>
        <v>0</v>
      </c>
      <c r="BH750" s="18">
        <f t="shared" ca="1" si="409"/>
        <v>0</v>
      </c>
    </row>
    <row r="751" spans="8:60" x14ac:dyDescent="0.35">
      <c r="H751" s="2" t="str">
        <f t="shared" si="397"/>
        <v>O&amp;M</v>
      </c>
      <c r="I751">
        <f t="shared" si="410"/>
        <v>15</v>
      </c>
      <c r="J751">
        <f t="shared" si="399"/>
        <v>12</v>
      </c>
      <c r="K751" s="18">
        <f t="shared" ca="1" si="405"/>
        <v>1.2682417945625453</v>
      </c>
      <c r="L751" s="18">
        <f t="shared" ca="1" si="405"/>
        <v>1.243374308394652</v>
      </c>
      <c r="M751" s="18">
        <f t="shared" ca="1" si="405"/>
        <v>1.2189944199947571</v>
      </c>
      <c r="N751" s="18">
        <f t="shared" ca="1" si="405"/>
        <v>1.1950925686223108</v>
      </c>
      <c r="O751" s="18">
        <f t="shared" ca="1" si="405"/>
        <v>1.1716593810022655</v>
      </c>
      <c r="P751" s="18">
        <f t="shared" ca="1" si="405"/>
        <v>1.1486856676492798</v>
      </c>
      <c r="Q751" s="18">
        <f t="shared" ca="1" si="405"/>
        <v>1.1261624192640001</v>
      </c>
      <c r="R751" s="18">
        <f t="shared" ca="1" si="405"/>
        <v>1.1040808032</v>
      </c>
      <c r="S751" s="18">
        <f t="shared" ca="1" si="405"/>
        <v>1.08243216</v>
      </c>
      <c r="T751" s="18">
        <f t="shared" ca="1" si="405"/>
        <v>1.0612079999999999</v>
      </c>
      <c r="U751" s="18">
        <f t="shared" ca="1" si="406"/>
        <v>1.0404</v>
      </c>
      <c r="V751" s="18">
        <f t="shared" ca="1" si="406"/>
        <v>1.02</v>
      </c>
      <c r="W751" s="18">
        <f t="shared" ca="1" si="406"/>
        <v>1</v>
      </c>
      <c r="X751" s="18">
        <f t="shared" ca="1" si="406"/>
        <v>0</v>
      </c>
      <c r="Y751" s="18">
        <f t="shared" ca="1" si="406"/>
        <v>0</v>
      </c>
      <c r="Z751" s="18">
        <f t="shared" ca="1" si="406"/>
        <v>0</v>
      </c>
      <c r="AA751" s="18">
        <f t="shared" ca="1" si="406"/>
        <v>0</v>
      </c>
      <c r="AB751" s="18">
        <f t="shared" ca="1" si="406"/>
        <v>0</v>
      </c>
      <c r="AC751" s="18">
        <f t="shared" ca="1" si="406"/>
        <v>0</v>
      </c>
      <c r="AD751" s="18">
        <f t="shared" ca="1" si="406"/>
        <v>0</v>
      </c>
      <c r="AE751" s="18">
        <f t="shared" ca="1" si="407"/>
        <v>0</v>
      </c>
      <c r="AF751" s="18">
        <f t="shared" ca="1" si="407"/>
        <v>0</v>
      </c>
      <c r="AG751" s="18">
        <f t="shared" ca="1" si="407"/>
        <v>0</v>
      </c>
      <c r="AH751" s="18">
        <f t="shared" ca="1" si="407"/>
        <v>0</v>
      </c>
      <c r="AI751" s="18">
        <f t="shared" ca="1" si="407"/>
        <v>0</v>
      </c>
      <c r="AJ751" s="18">
        <f t="shared" ca="1" si="407"/>
        <v>0</v>
      </c>
      <c r="AK751" s="18">
        <f t="shared" ca="1" si="407"/>
        <v>0</v>
      </c>
      <c r="AL751" s="18">
        <f t="shared" ca="1" si="407"/>
        <v>0</v>
      </c>
      <c r="AM751" s="18">
        <f t="shared" ca="1" si="407"/>
        <v>0</v>
      </c>
      <c r="AN751" s="18">
        <f t="shared" ca="1" si="407"/>
        <v>0</v>
      </c>
      <c r="AO751" s="18">
        <f t="shared" ca="1" si="408"/>
        <v>0</v>
      </c>
      <c r="AP751" s="18">
        <f t="shared" ca="1" si="408"/>
        <v>0</v>
      </c>
      <c r="AQ751" s="18">
        <f t="shared" ca="1" si="408"/>
        <v>0</v>
      </c>
      <c r="AR751" s="18">
        <f t="shared" ca="1" si="408"/>
        <v>0</v>
      </c>
      <c r="AS751" s="18">
        <f t="shared" ca="1" si="408"/>
        <v>0</v>
      </c>
      <c r="AT751" s="18">
        <f t="shared" ca="1" si="408"/>
        <v>0</v>
      </c>
      <c r="AU751" s="18">
        <f t="shared" ca="1" si="408"/>
        <v>0</v>
      </c>
      <c r="AV751" s="18">
        <f t="shared" ca="1" si="408"/>
        <v>0</v>
      </c>
      <c r="AW751" s="18">
        <f t="shared" ca="1" si="408"/>
        <v>0</v>
      </c>
      <c r="AX751" s="18">
        <f t="shared" ca="1" si="408"/>
        <v>0</v>
      </c>
      <c r="AY751" s="18">
        <f t="shared" ca="1" si="409"/>
        <v>0</v>
      </c>
      <c r="AZ751" s="18">
        <f t="shared" ca="1" si="409"/>
        <v>0</v>
      </c>
      <c r="BA751" s="18">
        <f t="shared" ca="1" si="409"/>
        <v>0</v>
      </c>
      <c r="BB751" s="18">
        <f t="shared" ca="1" si="409"/>
        <v>0</v>
      </c>
      <c r="BC751" s="18">
        <f t="shared" ca="1" si="409"/>
        <v>0</v>
      </c>
      <c r="BD751" s="18">
        <f t="shared" ca="1" si="409"/>
        <v>0</v>
      </c>
      <c r="BE751" s="18">
        <f t="shared" ca="1" si="409"/>
        <v>0</v>
      </c>
      <c r="BF751" s="18">
        <f t="shared" ca="1" si="409"/>
        <v>0</v>
      </c>
      <c r="BG751" s="18">
        <f t="shared" ca="1" si="409"/>
        <v>0</v>
      </c>
      <c r="BH751" s="18">
        <f t="shared" ca="1" si="409"/>
        <v>0</v>
      </c>
    </row>
    <row r="752" spans="8:60" x14ac:dyDescent="0.35">
      <c r="H752" s="2" t="str">
        <f t="shared" si="397"/>
        <v>O&amp;M</v>
      </c>
      <c r="I752">
        <f t="shared" si="410"/>
        <v>15</v>
      </c>
      <c r="J752">
        <f t="shared" si="399"/>
        <v>13</v>
      </c>
      <c r="K752" s="18">
        <f t="shared" ca="1" si="405"/>
        <v>1.2936066304537961</v>
      </c>
      <c r="L752" s="18">
        <f t="shared" ca="1" si="405"/>
        <v>1.2682417945625453</v>
      </c>
      <c r="M752" s="18">
        <f t="shared" ca="1" si="405"/>
        <v>1.243374308394652</v>
      </c>
      <c r="N752" s="18">
        <f t="shared" ca="1" si="405"/>
        <v>1.2189944199947571</v>
      </c>
      <c r="O752" s="18">
        <f t="shared" ca="1" si="405"/>
        <v>1.1950925686223108</v>
      </c>
      <c r="P752" s="18">
        <f t="shared" ca="1" si="405"/>
        <v>1.1716593810022655</v>
      </c>
      <c r="Q752" s="18">
        <f t="shared" ca="1" si="405"/>
        <v>1.1486856676492798</v>
      </c>
      <c r="R752" s="18">
        <f t="shared" ca="1" si="405"/>
        <v>1.1261624192640001</v>
      </c>
      <c r="S752" s="18">
        <f t="shared" ca="1" si="405"/>
        <v>1.1040808032</v>
      </c>
      <c r="T752" s="18">
        <f t="shared" ca="1" si="405"/>
        <v>1.08243216</v>
      </c>
      <c r="U752" s="18">
        <f t="shared" ca="1" si="406"/>
        <v>1.0612079999999999</v>
      </c>
      <c r="V752" s="18">
        <f t="shared" ca="1" si="406"/>
        <v>1.0404</v>
      </c>
      <c r="W752" s="18">
        <f t="shared" ca="1" si="406"/>
        <v>1.02</v>
      </c>
      <c r="X752" s="18">
        <f t="shared" ca="1" si="406"/>
        <v>1</v>
      </c>
      <c r="Y752" s="18">
        <f t="shared" ca="1" si="406"/>
        <v>0</v>
      </c>
      <c r="Z752" s="18">
        <f t="shared" ca="1" si="406"/>
        <v>0</v>
      </c>
      <c r="AA752" s="18">
        <f t="shared" ca="1" si="406"/>
        <v>0</v>
      </c>
      <c r="AB752" s="18">
        <f t="shared" ca="1" si="406"/>
        <v>0</v>
      </c>
      <c r="AC752" s="18">
        <f t="shared" ca="1" si="406"/>
        <v>0</v>
      </c>
      <c r="AD752" s="18">
        <f t="shared" ca="1" si="406"/>
        <v>0</v>
      </c>
      <c r="AE752" s="18">
        <f t="shared" ca="1" si="407"/>
        <v>0</v>
      </c>
      <c r="AF752" s="18">
        <f t="shared" ca="1" si="407"/>
        <v>0</v>
      </c>
      <c r="AG752" s="18">
        <f t="shared" ca="1" si="407"/>
        <v>0</v>
      </c>
      <c r="AH752" s="18">
        <f t="shared" ca="1" si="407"/>
        <v>0</v>
      </c>
      <c r="AI752" s="18">
        <f t="shared" ca="1" si="407"/>
        <v>0</v>
      </c>
      <c r="AJ752" s="18">
        <f t="shared" ca="1" si="407"/>
        <v>0</v>
      </c>
      <c r="AK752" s="18">
        <f t="shared" ca="1" si="407"/>
        <v>0</v>
      </c>
      <c r="AL752" s="18">
        <f t="shared" ca="1" si="407"/>
        <v>0</v>
      </c>
      <c r="AM752" s="18">
        <f t="shared" ca="1" si="407"/>
        <v>0</v>
      </c>
      <c r="AN752" s="18">
        <f t="shared" ca="1" si="407"/>
        <v>0</v>
      </c>
      <c r="AO752" s="18">
        <f t="shared" ca="1" si="408"/>
        <v>0</v>
      </c>
      <c r="AP752" s="18">
        <f t="shared" ca="1" si="408"/>
        <v>0</v>
      </c>
      <c r="AQ752" s="18">
        <f t="shared" ca="1" si="408"/>
        <v>0</v>
      </c>
      <c r="AR752" s="18">
        <f t="shared" ca="1" si="408"/>
        <v>0</v>
      </c>
      <c r="AS752" s="18">
        <f t="shared" ca="1" si="408"/>
        <v>0</v>
      </c>
      <c r="AT752" s="18">
        <f t="shared" ca="1" si="408"/>
        <v>0</v>
      </c>
      <c r="AU752" s="18">
        <f t="shared" ca="1" si="408"/>
        <v>0</v>
      </c>
      <c r="AV752" s="18">
        <f t="shared" ca="1" si="408"/>
        <v>0</v>
      </c>
      <c r="AW752" s="18">
        <f t="shared" ca="1" si="408"/>
        <v>0</v>
      </c>
      <c r="AX752" s="18">
        <f t="shared" ca="1" si="408"/>
        <v>0</v>
      </c>
      <c r="AY752" s="18">
        <f t="shared" ca="1" si="409"/>
        <v>0</v>
      </c>
      <c r="AZ752" s="18">
        <f t="shared" ca="1" si="409"/>
        <v>0</v>
      </c>
      <c r="BA752" s="18">
        <f t="shared" ca="1" si="409"/>
        <v>0</v>
      </c>
      <c r="BB752" s="18">
        <f t="shared" ca="1" si="409"/>
        <v>0</v>
      </c>
      <c r="BC752" s="18">
        <f t="shared" ca="1" si="409"/>
        <v>0</v>
      </c>
      <c r="BD752" s="18">
        <f t="shared" ca="1" si="409"/>
        <v>0</v>
      </c>
      <c r="BE752" s="18">
        <f t="shared" ca="1" si="409"/>
        <v>0</v>
      </c>
      <c r="BF752" s="18">
        <f t="shared" ca="1" si="409"/>
        <v>0</v>
      </c>
      <c r="BG752" s="18">
        <f t="shared" ca="1" si="409"/>
        <v>0</v>
      </c>
      <c r="BH752" s="18">
        <f t="shared" ca="1" si="409"/>
        <v>0</v>
      </c>
    </row>
    <row r="753" spans="8:60" x14ac:dyDescent="0.35">
      <c r="H753" s="2" t="str">
        <f t="shared" si="397"/>
        <v>O&amp;M</v>
      </c>
      <c r="I753">
        <f t="shared" si="410"/>
        <v>15</v>
      </c>
      <c r="J753">
        <f t="shared" si="399"/>
        <v>14</v>
      </c>
      <c r="K753" s="18">
        <f t="shared" ca="1" si="405"/>
        <v>1.3194787630628722</v>
      </c>
      <c r="L753" s="18">
        <f t="shared" ca="1" si="405"/>
        <v>1.2936066304537961</v>
      </c>
      <c r="M753" s="18">
        <f t="shared" ca="1" si="405"/>
        <v>1.2682417945625453</v>
      </c>
      <c r="N753" s="18">
        <f t="shared" ca="1" si="405"/>
        <v>1.243374308394652</v>
      </c>
      <c r="O753" s="18">
        <f t="shared" ca="1" si="405"/>
        <v>1.2189944199947571</v>
      </c>
      <c r="P753" s="18">
        <f t="shared" ca="1" si="405"/>
        <v>1.1950925686223108</v>
      </c>
      <c r="Q753" s="18">
        <f t="shared" ca="1" si="405"/>
        <v>1.1716593810022655</v>
      </c>
      <c r="R753" s="18">
        <f t="shared" ca="1" si="405"/>
        <v>1.1486856676492798</v>
      </c>
      <c r="S753" s="18">
        <f t="shared" ca="1" si="405"/>
        <v>1.1261624192640001</v>
      </c>
      <c r="T753" s="18">
        <f t="shared" ca="1" si="405"/>
        <v>1.1040808032</v>
      </c>
      <c r="U753" s="18">
        <f t="shared" ca="1" si="406"/>
        <v>1.08243216</v>
      </c>
      <c r="V753" s="18">
        <f t="shared" ca="1" si="406"/>
        <v>1.0612079999999999</v>
      </c>
      <c r="W753" s="18">
        <f t="shared" ca="1" si="406"/>
        <v>1.0404</v>
      </c>
      <c r="X753" s="18">
        <f t="shared" ca="1" si="406"/>
        <v>1.02</v>
      </c>
      <c r="Y753" s="18">
        <f t="shared" ca="1" si="406"/>
        <v>1</v>
      </c>
      <c r="Z753" s="18">
        <f t="shared" ca="1" si="406"/>
        <v>0</v>
      </c>
      <c r="AA753" s="18">
        <f t="shared" ca="1" si="406"/>
        <v>0</v>
      </c>
      <c r="AB753" s="18">
        <f t="shared" ca="1" si="406"/>
        <v>0</v>
      </c>
      <c r="AC753" s="18">
        <f t="shared" ca="1" si="406"/>
        <v>0</v>
      </c>
      <c r="AD753" s="18">
        <f t="shared" ca="1" si="406"/>
        <v>0</v>
      </c>
      <c r="AE753" s="18">
        <f t="shared" ca="1" si="407"/>
        <v>0</v>
      </c>
      <c r="AF753" s="18">
        <f t="shared" ca="1" si="407"/>
        <v>0</v>
      </c>
      <c r="AG753" s="18">
        <f t="shared" ca="1" si="407"/>
        <v>0</v>
      </c>
      <c r="AH753" s="18">
        <f t="shared" ca="1" si="407"/>
        <v>0</v>
      </c>
      <c r="AI753" s="18">
        <f t="shared" ca="1" si="407"/>
        <v>0</v>
      </c>
      <c r="AJ753" s="18">
        <f t="shared" ca="1" si="407"/>
        <v>0</v>
      </c>
      <c r="AK753" s="18">
        <f t="shared" ca="1" si="407"/>
        <v>0</v>
      </c>
      <c r="AL753" s="18">
        <f t="shared" ca="1" si="407"/>
        <v>0</v>
      </c>
      <c r="AM753" s="18">
        <f t="shared" ca="1" si="407"/>
        <v>0</v>
      </c>
      <c r="AN753" s="18">
        <f t="shared" ca="1" si="407"/>
        <v>0</v>
      </c>
      <c r="AO753" s="18">
        <f t="shared" ca="1" si="408"/>
        <v>0</v>
      </c>
      <c r="AP753" s="18">
        <f t="shared" ca="1" si="408"/>
        <v>0</v>
      </c>
      <c r="AQ753" s="18">
        <f t="shared" ca="1" si="408"/>
        <v>0</v>
      </c>
      <c r="AR753" s="18">
        <f t="shared" ca="1" si="408"/>
        <v>0</v>
      </c>
      <c r="AS753" s="18">
        <f t="shared" ca="1" si="408"/>
        <v>0</v>
      </c>
      <c r="AT753" s="18">
        <f t="shared" ca="1" si="408"/>
        <v>0</v>
      </c>
      <c r="AU753" s="18">
        <f t="shared" ca="1" si="408"/>
        <v>0</v>
      </c>
      <c r="AV753" s="18">
        <f t="shared" ca="1" si="408"/>
        <v>0</v>
      </c>
      <c r="AW753" s="18">
        <f t="shared" ca="1" si="408"/>
        <v>0</v>
      </c>
      <c r="AX753" s="18">
        <f t="shared" ca="1" si="408"/>
        <v>0</v>
      </c>
      <c r="AY753" s="18">
        <f t="shared" ca="1" si="409"/>
        <v>0</v>
      </c>
      <c r="AZ753" s="18">
        <f t="shared" ca="1" si="409"/>
        <v>0</v>
      </c>
      <c r="BA753" s="18">
        <f t="shared" ca="1" si="409"/>
        <v>0</v>
      </c>
      <c r="BB753" s="18">
        <f t="shared" ca="1" si="409"/>
        <v>0</v>
      </c>
      <c r="BC753" s="18">
        <f t="shared" ca="1" si="409"/>
        <v>0</v>
      </c>
      <c r="BD753" s="18">
        <f t="shared" ca="1" si="409"/>
        <v>0</v>
      </c>
      <c r="BE753" s="18">
        <f t="shared" ca="1" si="409"/>
        <v>0</v>
      </c>
      <c r="BF753" s="18">
        <f t="shared" ca="1" si="409"/>
        <v>0</v>
      </c>
      <c r="BG753" s="18">
        <f t="shared" ca="1" si="409"/>
        <v>0</v>
      </c>
      <c r="BH753" s="18">
        <f t="shared" ca="1" si="409"/>
        <v>0</v>
      </c>
    </row>
    <row r="754" spans="8:60" x14ac:dyDescent="0.35">
      <c r="H754" s="2" t="str">
        <f t="shared" si="397"/>
        <v>O&amp;M</v>
      </c>
      <c r="I754">
        <f t="shared" si="410"/>
        <v>15</v>
      </c>
      <c r="J754">
        <f t="shared" si="399"/>
        <v>15</v>
      </c>
      <c r="K754" s="18">
        <f t="shared" ca="1" si="405"/>
        <v>1.3458683383241292</v>
      </c>
      <c r="L754" s="18">
        <f t="shared" ca="1" si="405"/>
        <v>1.3194787630628722</v>
      </c>
      <c r="M754" s="18">
        <f t="shared" ca="1" si="405"/>
        <v>1.2936066304537961</v>
      </c>
      <c r="N754" s="18">
        <f t="shared" ca="1" si="405"/>
        <v>1.2682417945625453</v>
      </c>
      <c r="O754" s="18">
        <f t="shared" ca="1" si="405"/>
        <v>1.243374308394652</v>
      </c>
      <c r="P754" s="18">
        <f t="shared" ca="1" si="405"/>
        <v>1.2189944199947571</v>
      </c>
      <c r="Q754" s="18">
        <f t="shared" ca="1" si="405"/>
        <v>1.1950925686223108</v>
      </c>
      <c r="R754" s="18">
        <f t="shared" ca="1" si="405"/>
        <v>1.1716593810022655</v>
      </c>
      <c r="S754" s="18">
        <f t="shared" ca="1" si="405"/>
        <v>1.1486856676492798</v>
      </c>
      <c r="T754" s="18">
        <f t="shared" ca="1" si="405"/>
        <v>1.1261624192640001</v>
      </c>
      <c r="U754" s="18">
        <f t="shared" ca="1" si="406"/>
        <v>1.1040808032</v>
      </c>
      <c r="V754" s="18">
        <f t="shared" ca="1" si="406"/>
        <v>1.08243216</v>
      </c>
      <c r="W754" s="18">
        <f t="shared" ca="1" si="406"/>
        <v>1.0612079999999999</v>
      </c>
      <c r="X754" s="18">
        <f t="shared" ca="1" si="406"/>
        <v>1.0404</v>
      </c>
      <c r="Y754" s="18">
        <f t="shared" ca="1" si="406"/>
        <v>1.02</v>
      </c>
      <c r="Z754" s="18">
        <f t="shared" ca="1" si="406"/>
        <v>1</v>
      </c>
      <c r="AA754" s="18">
        <f t="shared" ca="1" si="406"/>
        <v>0</v>
      </c>
      <c r="AB754" s="18">
        <f t="shared" ca="1" si="406"/>
        <v>0</v>
      </c>
      <c r="AC754" s="18">
        <f t="shared" ca="1" si="406"/>
        <v>0</v>
      </c>
      <c r="AD754" s="18">
        <f t="shared" ca="1" si="406"/>
        <v>0</v>
      </c>
      <c r="AE754" s="18">
        <f t="shared" ca="1" si="407"/>
        <v>0</v>
      </c>
      <c r="AF754" s="18">
        <f t="shared" ca="1" si="407"/>
        <v>0</v>
      </c>
      <c r="AG754" s="18">
        <f t="shared" ca="1" si="407"/>
        <v>0</v>
      </c>
      <c r="AH754" s="18">
        <f t="shared" ca="1" si="407"/>
        <v>0</v>
      </c>
      <c r="AI754" s="18">
        <f t="shared" ca="1" si="407"/>
        <v>0</v>
      </c>
      <c r="AJ754" s="18">
        <f t="shared" ca="1" si="407"/>
        <v>0</v>
      </c>
      <c r="AK754" s="18">
        <f t="shared" ca="1" si="407"/>
        <v>0</v>
      </c>
      <c r="AL754" s="18">
        <f t="shared" ca="1" si="407"/>
        <v>0</v>
      </c>
      <c r="AM754" s="18">
        <f t="shared" ca="1" si="407"/>
        <v>0</v>
      </c>
      <c r="AN754" s="18">
        <f t="shared" ca="1" si="407"/>
        <v>0</v>
      </c>
      <c r="AO754" s="18">
        <f t="shared" ca="1" si="408"/>
        <v>0</v>
      </c>
      <c r="AP754" s="18">
        <f t="shared" ca="1" si="408"/>
        <v>0</v>
      </c>
      <c r="AQ754" s="18">
        <f t="shared" ca="1" si="408"/>
        <v>0</v>
      </c>
      <c r="AR754" s="18">
        <f t="shared" ca="1" si="408"/>
        <v>0</v>
      </c>
      <c r="AS754" s="18">
        <f t="shared" ca="1" si="408"/>
        <v>0</v>
      </c>
      <c r="AT754" s="18">
        <f t="shared" ca="1" si="408"/>
        <v>0</v>
      </c>
      <c r="AU754" s="18">
        <f t="shared" ca="1" si="408"/>
        <v>0</v>
      </c>
      <c r="AV754" s="18">
        <f t="shared" ca="1" si="408"/>
        <v>0</v>
      </c>
      <c r="AW754" s="18">
        <f t="shared" ca="1" si="408"/>
        <v>0</v>
      </c>
      <c r="AX754" s="18">
        <f t="shared" ca="1" si="408"/>
        <v>0</v>
      </c>
      <c r="AY754" s="18">
        <f t="shared" ca="1" si="409"/>
        <v>0</v>
      </c>
      <c r="AZ754" s="18">
        <f t="shared" ca="1" si="409"/>
        <v>0</v>
      </c>
      <c r="BA754" s="18">
        <f t="shared" ca="1" si="409"/>
        <v>0</v>
      </c>
      <c r="BB754" s="18">
        <f t="shared" ca="1" si="409"/>
        <v>0</v>
      </c>
      <c r="BC754" s="18">
        <f t="shared" ca="1" si="409"/>
        <v>0</v>
      </c>
      <c r="BD754" s="18">
        <f t="shared" ca="1" si="409"/>
        <v>0</v>
      </c>
      <c r="BE754" s="18">
        <f t="shared" ca="1" si="409"/>
        <v>0</v>
      </c>
      <c r="BF754" s="18">
        <f t="shared" ca="1" si="409"/>
        <v>0</v>
      </c>
      <c r="BG754" s="18">
        <f t="shared" ca="1" si="409"/>
        <v>0</v>
      </c>
      <c r="BH754" s="18">
        <f t="shared" ca="1" si="409"/>
        <v>0</v>
      </c>
    </row>
    <row r="755" spans="8:60" x14ac:dyDescent="0.35">
      <c r="H755" s="2" t="str">
        <f t="shared" si="397"/>
        <v>O&amp;M</v>
      </c>
      <c r="I755">
        <f t="shared" si="410"/>
        <v>15</v>
      </c>
      <c r="J755">
        <f t="shared" si="399"/>
        <v>16</v>
      </c>
      <c r="K755" s="18">
        <f t="shared" ref="K755:T764" ca="1" si="411">IF(K$24&gt;$J755,0,OFFSET($K$2,$I755,$J755-K$24))</f>
        <v>1.372785705090612</v>
      </c>
      <c r="L755" s="18">
        <f t="shared" ca="1" si="411"/>
        <v>1.3458683383241292</v>
      </c>
      <c r="M755" s="18">
        <f t="shared" ca="1" si="411"/>
        <v>1.3194787630628722</v>
      </c>
      <c r="N755" s="18">
        <f t="shared" ca="1" si="411"/>
        <v>1.2936066304537961</v>
      </c>
      <c r="O755" s="18">
        <f t="shared" ca="1" si="411"/>
        <v>1.2682417945625453</v>
      </c>
      <c r="P755" s="18">
        <f t="shared" ca="1" si="411"/>
        <v>1.243374308394652</v>
      </c>
      <c r="Q755" s="18">
        <f t="shared" ca="1" si="411"/>
        <v>1.2189944199947571</v>
      </c>
      <c r="R755" s="18">
        <f t="shared" ca="1" si="411"/>
        <v>1.1950925686223108</v>
      </c>
      <c r="S755" s="18">
        <f t="shared" ca="1" si="411"/>
        <v>1.1716593810022655</v>
      </c>
      <c r="T755" s="18">
        <f t="shared" ca="1" si="411"/>
        <v>1.1486856676492798</v>
      </c>
      <c r="U755" s="18">
        <f t="shared" ref="U755:AD764" ca="1" si="412">IF(U$24&gt;$J755,0,OFFSET($K$2,$I755,$J755-U$24))</f>
        <v>1.1261624192640001</v>
      </c>
      <c r="V755" s="18">
        <f t="shared" ca="1" si="412"/>
        <v>1.1040808032</v>
      </c>
      <c r="W755" s="18">
        <f t="shared" ca="1" si="412"/>
        <v>1.08243216</v>
      </c>
      <c r="X755" s="18">
        <f t="shared" ca="1" si="412"/>
        <v>1.0612079999999999</v>
      </c>
      <c r="Y755" s="18">
        <f t="shared" ca="1" si="412"/>
        <v>1.0404</v>
      </c>
      <c r="Z755" s="18">
        <f t="shared" ca="1" si="412"/>
        <v>1.02</v>
      </c>
      <c r="AA755" s="18">
        <f t="shared" ca="1" si="412"/>
        <v>1</v>
      </c>
      <c r="AB755" s="18">
        <f t="shared" ca="1" si="412"/>
        <v>0</v>
      </c>
      <c r="AC755" s="18">
        <f t="shared" ca="1" si="412"/>
        <v>0</v>
      </c>
      <c r="AD755" s="18">
        <f t="shared" ca="1" si="412"/>
        <v>0</v>
      </c>
      <c r="AE755" s="18">
        <f t="shared" ref="AE755:AN764" ca="1" si="413">IF(AE$24&gt;$J755,0,OFFSET($K$2,$I755,$J755-AE$24))</f>
        <v>0</v>
      </c>
      <c r="AF755" s="18">
        <f t="shared" ca="1" si="413"/>
        <v>0</v>
      </c>
      <c r="AG755" s="18">
        <f t="shared" ca="1" si="413"/>
        <v>0</v>
      </c>
      <c r="AH755" s="18">
        <f t="shared" ca="1" si="413"/>
        <v>0</v>
      </c>
      <c r="AI755" s="18">
        <f t="shared" ca="1" si="413"/>
        <v>0</v>
      </c>
      <c r="AJ755" s="18">
        <f t="shared" ca="1" si="413"/>
        <v>0</v>
      </c>
      <c r="AK755" s="18">
        <f t="shared" ca="1" si="413"/>
        <v>0</v>
      </c>
      <c r="AL755" s="18">
        <f t="shared" ca="1" si="413"/>
        <v>0</v>
      </c>
      <c r="AM755" s="18">
        <f t="shared" ca="1" si="413"/>
        <v>0</v>
      </c>
      <c r="AN755" s="18">
        <f t="shared" ca="1" si="413"/>
        <v>0</v>
      </c>
      <c r="AO755" s="18">
        <f t="shared" ref="AO755:AX764" ca="1" si="414">IF(AO$24&gt;$J755,0,OFFSET($K$2,$I755,$J755-AO$24))</f>
        <v>0</v>
      </c>
      <c r="AP755" s="18">
        <f t="shared" ca="1" si="414"/>
        <v>0</v>
      </c>
      <c r="AQ755" s="18">
        <f t="shared" ca="1" si="414"/>
        <v>0</v>
      </c>
      <c r="AR755" s="18">
        <f t="shared" ca="1" si="414"/>
        <v>0</v>
      </c>
      <c r="AS755" s="18">
        <f t="shared" ca="1" si="414"/>
        <v>0</v>
      </c>
      <c r="AT755" s="18">
        <f t="shared" ca="1" si="414"/>
        <v>0</v>
      </c>
      <c r="AU755" s="18">
        <f t="shared" ca="1" si="414"/>
        <v>0</v>
      </c>
      <c r="AV755" s="18">
        <f t="shared" ca="1" si="414"/>
        <v>0</v>
      </c>
      <c r="AW755" s="18">
        <f t="shared" ca="1" si="414"/>
        <v>0</v>
      </c>
      <c r="AX755" s="18">
        <f t="shared" ca="1" si="414"/>
        <v>0</v>
      </c>
      <c r="AY755" s="18">
        <f t="shared" ref="AY755:BH764" ca="1" si="415">IF(AY$24&gt;$J755,0,OFFSET($K$2,$I755,$J755-AY$24))</f>
        <v>0</v>
      </c>
      <c r="AZ755" s="18">
        <f t="shared" ca="1" si="415"/>
        <v>0</v>
      </c>
      <c r="BA755" s="18">
        <f t="shared" ca="1" si="415"/>
        <v>0</v>
      </c>
      <c r="BB755" s="18">
        <f t="shared" ca="1" si="415"/>
        <v>0</v>
      </c>
      <c r="BC755" s="18">
        <f t="shared" ca="1" si="415"/>
        <v>0</v>
      </c>
      <c r="BD755" s="18">
        <f t="shared" ca="1" si="415"/>
        <v>0</v>
      </c>
      <c r="BE755" s="18">
        <f t="shared" ca="1" si="415"/>
        <v>0</v>
      </c>
      <c r="BF755" s="18">
        <f t="shared" ca="1" si="415"/>
        <v>0</v>
      </c>
      <c r="BG755" s="18">
        <f t="shared" ca="1" si="415"/>
        <v>0</v>
      </c>
      <c r="BH755" s="18">
        <f t="shared" ca="1" si="415"/>
        <v>0</v>
      </c>
    </row>
    <row r="756" spans="8:60" x14ac:dyDescent="0.35">
      <c r="H756" s="2" t="str">
        <f t="shared" si="397"/>
        <v>O&amp;M</v>
      </c>
      <c r="I756">
        <f t="shared" si="410"/>
        <v>15</v>
      </c>
      <c r="J756">
        <f t="shared" si="399"/>
        <v>17</v>
      </c>
      <c r="K756" s="18">
        <f t="shared" ca="1" si="411"/>
        <v>1.4002414191924244</v>
      </c>
      <c r="L756" s="18">
        <f t="shared" ca="1" si="411"/>
        <v>1.372785705090612</v>
      </c>
      <c r="M756" s="18">
        <f t="shared" ca="1" si="411"/>
        <v>1.3458683383241292</v>
      </c>
      <c r="N756" s="18">
        <f t="shared" ca="1" si="411"/>
        <v>1.3194787630628722</v>
      </c>
      <c r="O756" s="18">
        <f t="shared" ca="1" si="411"/>
        <v>1.2936066304537961</v>
      </c>
      <c r="P756" s="18">
        <f t="shared" ca="1" si="411"/>
        <v>1.2682417945625453</v>
      </c>
      <c r="Q756" s="18">
        <f t="shared" ca="1" si="411"/>
        <v>1.243374308394652</v>
      </c>
      <c r="R756" s="18">
        <f t="shared" ca="1" si="411"/>
        <v>1.2189944199947571</v>
      </c>
      <c r="S756" s="18">
        <f t="shared" ca="1" si="411"/>
        <v>1.1950925686223108</v>
      </c>
      <c r="T756" s="18">
        <f t="shared" ca="1" si="411"/>
        <v>1.1716593810022655</v>
      </c>
      <c r="U756" s="18">
        <f t="shared" ca="1" si="412"/>
        <v>1.1486856676492798</v>
      </c>
      <c r="V756" s="18">
        <f t="shared" ca="1" si="412"/>
        <v>1.1261624192640001</v>
      </c>
      <c r="W756" s="18">
        <f t="shared" ca="1" si="412"/>
        <v>1.1040808032</v>
      </c>
      <c r="X756" s="18">
        <f t="shared" ca="1" si="412"/>
        <v>1.08243216</v>
      </c>
      <c r="Y756" s="18">
        <f t="shared" ca="1" si="412"/>
        <v>1.0612079999999999</v>
      </c>
      <c r="Z756" s="18">
        <f t="shared" ca="1" si="412"/>
        <v>1.0404</v>
      </c>
      <c r="AA756" s="18">
        <f t="shared" ca="1" si="412"/>
        <v>1.02</v>
      </c>
      <c r="AB756" s="18">
        <f t="shared" ca="1" si="412"/>
        <v>1</v>
      </c>
      <c r="AC756" s="18">
        <f t="shared" ca="1" si="412"/>
        <v>0</v>
      </c>
      <c r="AD756" s="18">
        <f t="shared" ca="1" si="412"/>
        <v>0</v>
      </c>
      <c r="AE756" s="18">
        <f t="shared" ca="1" si="413"/>
        <v>0</v>
      </c>
      <c r="AF756" s="18">
        <f t="shared" ca="1" si="413"/>
        <v>0</v>
      </c>
      <c r="AG756" s="18">
        <f t="shared" ca="1" si="413"/>
        <v>0</v>
      </c>
      <c r="AH756" s="18">
        <f t="shared" ca="1" si="413"/>
        <v>0</v>
      </c>
      <c r="AI756" s="18">
        <f t="shared" ca="1" si="413"/>
        <v>0</v>
      </c>
      <c r="AJ756" s="18">
        <f t="shared" ca="1" si="413"/>
        <v>0</v>
      </c>
      <c r="AK756" s="18">
        <f t="shared" ca="1" si="413"/>
        <v>0</v>
      </c>
      <c r="AL756" s="18">
        <f t="shared" ca="1" si="413"/>
        <v>0</v>
      </c>
      <c r="AM756" s="18">
        <f t="shared" ca="1" si="413"/>
        <v>0</v>
      </c>
      <c r="AN756" s="18">
        <f t="shared" ca="1" si="413"/>
        <v>0</v>
      </c>
      <c r="AO756" s="18">
        <f t="shared" ca="1" si="414"/>
        <v>0</v>
      </c>
      <c r="AP756" s="18">
        <f t="shared" ca="1" si="414"/>
        <v>0</v>
      </c>
      <c r="AQ756" s="18">
        <f t="shared" ca="1" si="414"/>
        <v>0</v>
      </c>
      <c r="AR756" s="18">
        <f t="shared" ca="1" si="414"/>
        <v>0</v>
      </c>
      <c r="AS756" s="18">
        <f t="shared" ca="1" si="414"/>
        <v>0</v>
      </c>
      <c r="AT756" s="18">
        <f t="shared" ca="1" si="414"/>
        <v>0</v>
      </c>
      <c r="AU756" s="18">
        <f t="shared" ca="1" si="414"/>
        <v>0</v>
      </c>
      <c r="AV756" s="18">
        <f t="shared" ca="1" si="414"/>
        <v>0</v>
      </c>
      <c r="AW756" s="18">
        <f t="shared" ca="1" si="414"/>
        <v>0</v>
      </c>
      <c r="AX756" s="18">
        <f t="shared" ca="1" si="414"/>
        <v>0</v>
      </c>
      <c r="AY756" s="18">
        <f t="shared" ca="1" si="415"/>
        <v>0</v>
      </c>
      <c r="AZ756" s="18">
        <f t="shared" ca="1" si="415"/>
        <v>0</v>
      </c>
      <c r="BA756" s="18">
        <f t="shared" ca="1" si="415"/>
        <v>0</v>
      </c>
      <c r="BB756" s="18">
        <f t="shared" ca="1" si="415"/>
        <v>0</v>
      </c>
      <c r="BC756" s="18">
        <f t="shared" ca="1" si="415"/>
        <v>0</v>
      </c>
      <c r="BD756" s="18">
        <f t="shared" ca="1" si="415"/>
        <v>0</v>
      </c>
      <c r="BE756" s="18">
        <f t="shared" ca="1" si="415"/>
        <v>0</v>
      </c>
      <c r="BF756" s="18">
        <f t="shared" ca="1" si="415"/>
        <v>0</v>
      </c>
      <c r="BG756" s="18">
        <f t="shared" ca="1" si="415"/>
        <v>0</v>
      </c>
      <c r="BH756" s="18">
        <f t="shared" ca="1" si="415"/>
        <v>0</v>
      </c>
    </row>
    <row r="757" spans="8:60" x14ac:dyDescent="0.35">
      <c r="H757" s="2" t="str">
        <f t="shared" si="397"/>
        <v>O&amp;M</v>
      </c>
      <c r="I757">
        <f t="shared" si="410"/>
        <v>15</v>
      </c>
      <c r="J757">
        <f t="shared" si="399"/>
        <v>18</v>
      </c>
      <c r="K757" s="18">
        <f t="shared" ca="1" si="411"/>
        <v>1.4282462475762727</v>
      </c>
      <c r="L757" s="18">
        <f t="shared" ca="1" si="411"/>
        <v>1.4002414191924244</v>
      </c>
      <c r="M757" s="18">
        <f t="shared" ca="1" si="411"/>
        <v>1.372785705090612</v>
      </c>
      <c r="N757" s="18">
        <f t="shared" ca="1" si="411"/>
        <v>1.3458683383241292</v>
      </c>
      <c r="O757" s="18">
        <f t="shared" ca="1" si="411"/>
        <v>1.3194787630628722</v>
      </c>
      <c r="P757" s="18">
        <f t="shared" ca="1" si="411"/>
        <v>1.2936066304537961</v>
      </c>
      <c r="Q757" s="18">
        <f t="shared" ca="1" si="411"/>
        <v>1.2682417945625453</v>
      </c>
      <c r="R757" s="18">
        <f t="shared" ca="1" si="411"/>
        <v>1.243374308394652</v>
      </c>
      <c r="S757" s="18">
        <f t="shared" ca="1" si="411"/>
        <v>1.2189944199947571</v>
      </c>
      <c r="T757" s="18">
        <f t="shared" ca="1" si="411"/>
        <v>1.1950925686223108</v>
      </c>
      <c r="U757" s="18">
        <f t="shared" ca="1" si="412"/>
        <v>1.1716593810022655</v>
      </c>
      <c r="V757" s="18">
        <f t="shared" ca="1" si="412"/>
        <v>1.1486856676492798</v>
      </c>
      <c r="W757" s="18">
        <f t="shared" ca="1" si="412"/>
        <v>1.1261624192640001</v>
      </c>
      <c r="X757" s="18">
        <f t="shared" ca="1" si="412"/>
        <v>1.1040808032</v>
      </c>
      <c r="Y757" s="18">
        <f t="shared" ca="1" si="412"/>
        <v>1.08243216</v>
      </c>
      <c r="Z757" s="18">
        <f t="shared" ca="1" si="412"/>
        <v>1.0612079999999999</v>
      </c>
      <c r="AA757" s="18">
        <f t="shared" ca="1" si="412"/>
        <v>1.0404</v>
      </c>
      <c r="AB757" s="18">
        <f t="shared" ca="1" si="412"/>
        <v>1.02</v>
      </c>
      <c r="AC757" s="18">
        <f t="shared" ca="1" si="412"/>
        <v>1</v>
      </c>
      <c r="AD757" s="18">
        <f t="shared" ca="1" si="412"/>
        <v>0</v>
      </c>
      <c r="AE757" s="18">
        <f t="shared" ca="1" si="413"/>
        <v>0</v>
      </c>
      <c r="AF757" s="18">
        <f t="shared" ca="1" si="413"/>
        <v>0</v>
      </c>
      <c r="AG757" s="18">
        <f t="shared" ca="1" si="413"/>
        <v>0</v>
      </c>
      <c r="AH757" s="18">
        <f t="shared" ca="1" si="413"/>
        <v>0</v>
      </c>
      <c r="AI757" s="18">
        <f t="shared" ca="1" si="413"/>
        <v>0</v>
      </c>
      <c r="AJ757" s="18">
        <f t="shared" ca="1" si="413"/>
        <v>0</v>
      </c>
      <c r="AK757" s="18">
        <f t="shared" ca="1" si="413"/>
        <v>0</v>
      </c>
      <c r="AL757" s="18">
        <f t="shared" ca="1" si="413"/>
        <v>0</v>
      </c>
      <c r="AM757" s="18">
        <f t="shared" ca="1" si="413"/>
        <v>0</v>
      </c>
      <c r="AN757" s="18">
        <f t="shared" ca="1" si="413"/>
        <v>0</v>
      </c>
      <c r="AO757" s="18">
        <f t="shared" ca="1" si="414"/>
        <v>0</v>
      </c>
      <c r="AP757" s="18">
        <f t="shared" ca="1" si="414"/>
        <v>0</v>
      </c>
      <c r="AQ757" s="18">
        <f t="shared" ca="1" si="414"/>
        <v>0</v>
      </c>
      <c r="AR757" s="18">
        <f t="shared" ca="1" si="414"/>
        <v>0</v>
      </c>
      <c r="AS757" s="18">
        <f t="shared" ca="1" si="414"/>
        <v>0</v>
      </c>
      <c r="AT757" s="18">
        <f t="shared" ca="1" si="414"/>
        <v>0</v>
      </c>
      <c r="AU757" s="18">
        <f t="shared" ca="1" si="414"/>
        <v>0</v>
      </c>
      <c r="AV757" s="18">
        <f t="shared" ca="1" si="414"/>
        <v>0</v>
      </c>
      <c r="AW757" s="18">
        <f t="shared" ca="1" si="414"/>
        <v>0</v>
      </c>
      <c r="AX757" s="18">
        <f t="shared" ca="1" si="414"/>
        <v>0</v>
      </c>
      <c r="AY757" s="18">
        <f t="shared" ca="1" si="415"/>
        <v>0</v>
      </c>
      <c r="AZ757" s="18">
        <f t="shared" ca="1" si="415"/>
        <v>0</v>
      </c>
      <c r="BA757" s="18">
        <f t="shared" ca="1" si="415"/>
        <v>0</v>
      </c>
      <c r="BB757" s="18">
        <f t="shared" ca="1" si="415"/>
        <v>0</v>
      </c>
      <c r="BC757" s="18">
        <f t="shared" ca="1" si="415"/>
        <v>0</v>
      </c>
      <c r="BD757" s="18">
        <f t="shared" ca="1" si="415"/>
        <v>0</v>
      </c>
      <c r="BE757" s="18">
        <f t="shared" ca="1" si="415"/>
        <v>0</v>
      </c>
      <c r="BF757" s="18">
        <f t="shared" ca="1" si="415"/>
        <v>0</v>
      </c>
      <c r="BG757" s="18">
        <f t="shared" ca="1" si="415"/>
        <v>0</v>
      </c>
      <c r="BH757" s="18">
        <f t="shared" ca="1" si="415"/>
        <v>0</v>
      </c>
    </row>
    <row r="758" spans="8:60" x14ac:dyDescent="0.35">
      <c r="H758" s="2" t="str">
        <f t="shared" si="397"/>
        <v>O&amp;M</v>
      </c>
      <c r="I758">
        <f t="shared" si="410"/>
        <v>15</v>
      </c>
      <c r="J758">
        <f t="shared" si="399"/>
        <v>19</v>
      </c>
      <c r="K758" s="18">
        <f t="shared" ca="1" si="411"/>
        <v>1.4568111725277981</v>
      </c>
      <c r="L758" s="18">
        <f t="shared" ca="1" si="411"/>
        <v>1.4282462475762727</v>
      </c>
      <c r="M758" s="18">
        <f t="shared" ca="1" si="411"/>
        <v>1.4002414191924244</v>
      </c>
      <c r="N758" s="18">
        <f t="shared" ca="1" si="411"/>
        <v>1.372785705090612</v>
      </c>
      <c r="O758" s="18">
        <f t="shared" ca="1" si="411"/>
        <v>1.3458683383241292</v>
      </c>
      <c r="P758" s="18">
        <f t="shared" ca="1" si="411"/>
        <v>1.3194787630628722</v>
      </c>
      <c r="Q758" s="18">
        <f t="shared" ca="1" si="411"/>
        <v>1.2936066304537961</v>
      </c>
      <c r="R758" s="18">
        <f t="shared" ca="1" si="411"/>
        <v>1.2682417945625453</v>
      </c>
      <c r="S758" s="18">
        <f t="shared" ca="1" si="411"/>
        <v>1.243374308394652</v>
      </c>
      <c r="T758" s="18">
        <f t="shared" ca="1" si="411"/>
        <v>1.2189944199947571</v>
      </c>
      <c r="U758" s="18">
        <f t="shared" ca="1" si="412"/>
        <v>1.1950925686223108</v>
      </c>
      <c r="V758" s="18">
        <f t="shared" ca="1" si="412"/>
        <v>1.1716593810022655</v>
      </c>
      <c r="W758" s="18">
        <f t="shared" ca="1" si="412"/>
        <v>1.1486856676492798</v>
      </c>
      <c r="X758" s="18">
        <f t="shared" ca="1" si="412"/>
        <v>1.1261624192640001</v>
      </c>
      <c r="Y758" s="18">
        <f t="shared" ca="1" si="412"/>
        <v>1.1040808032</v>
      </c>
      <c r="Z758" s="18">
        <f t="shared" ca="1" si="412"/>
        <v>1.08243216</v>
      </c>
      <c r="AA758" s="18">
        <f t="shared" ca="1" si="412"/>
        <v>1.0612079999999999</v>
      </c>
      <c r="AB758" s="18">
        <f t="shared" ca="1" si="412"/>
        <v>1.0404</v>
      </c>
      <c r="AC758" s="18">
        <f t="shared" ca="1" si="412"/>
        <v>1.02</v>
      </c>
      <c r="AD758" s="18">
        <f t="shared" ca="1" si="412"/>
        <v>1</v>
      </c>
      <c r="AE758" s="18">
        <f t="shared" ca="1" si="413"/>
        <v>0</v>
      </c>
      <c r="AF758" s="18">
        <f t="shared" ca="1" si="413"/>
        <v>0</v>
      </c>
      <c r="AG758" s="18">
        <f t="shared" ca="1" si="413"/>
        <v>0</v>
      </c>
      <c r="AH758" s="18">
        <f t="shared" ca="1" si="413"/>
        <v>0</v>
      </c>
      <c r="AI758" s="18">
        <f t="shared" ca="1" si="413"/>
        <v>0</v>
      </c>
      <c r="AJ758" s="18">
        <f t="shared" ca="1" si="413"/>
        <v>0</v>
      </c>
      <c r="AK758" s="18">
        <f t="shared" ca="1" si="413"/>
        <v>0</v>
      </c>
      <c r="AL758" s="18">
        <f t="shared" ca="1" si="413"/>
        <v>0</v>
      </c>
      <c r="AM758" s="18">
        <f t="shared" ca="1" si="413"/>
        <v>0</v>
      </c>
      <c r="AN758" s="18">
        <f t="shared" ca="1" si="413"/>
        <v>0</v>
      </c>
      <c r="AO758" s="18">
        <f t="shared" ca="1" si="414"/>
        <v>0</v>
      </c>
      <c r="AP758" s="18">
        <f t="shared" ca="1" si="414"/>
        <v>0</v>
      </c>
      <c r="AQ758" s="18">
        <f t="shared" ca="1" si="414"/>
        <v>0</v>
      </c>
      <c r="AR758" s="18">
        <f t="shared" ca="1" si="414"/>
        <v>0</v>
      </c>
      <c r="AS758" s="18">
        <f t="shared" ca="1" si="414"/>
        <v>0</v>
      </c>
      <c r="AT758" s="18">
        <f t="shared" ca="1" si="414"/>
        <v>0</v>
      </c>
      <c r="AU758" s="18">
        <f t="shared" ca="1" si="414"/>
        <v>0</v>
      </c>
      <c r="AV758" s="18">
        <f t="shared" ca="1" si="414"/>
        <v>0</v>
      </c>
      <c r="AW758" s="18">
        <f t="shared" ca="1" si="414"/>
        <v>0</v>
      </c>
      <c r="AX758" s="18">
        <f t="shared" ca="1" si="414"/>
        <v>0</v>
      </c>
      <c r="AY758" s="18">
        <f t="shared" ca="1" si="415"/>
        <v>0</v>
      </c>
      <c r="AZ758" s="18">
        <f t="shared" ca="1" si="415"/>
        <v>0</v>
      </c>
      <c r="BA758" s="18">
        <f t="shared" ca="1" si="415"/>
        <v>0</v>
      </c>
      <c r="BB758" s="18">
        <f t="shared" ca="1" si="415"/>
        <v>0</v>
      </c>
      <c r="BC758" s="18">
        <f t="shared" ca="1" si="415"/>
        <v>0</v>
      </c>
      <c r="BD758" s="18">
        <f t="shared" ca="1" si="415"/>
        <v>0</v>
      </c>
      <c r="BE758" s="18">
        <f t="shared" ca="1" si="415"/>
        <v>0</v>
      </c>
      <c r="BF758" s="18">
        <f t="shared" ca="1" si="415"/>
        <v>0</v>
      </c>
      <c r="BG758" s="18">
        <f t="shared" ca="1" si="415"/>
        <v>0</v>
      </c>
      <c r="BH758" s="18">
        <f t="shared" ca="1" si="415"/>
        <v>0</v>
      </c>
    </row>
    <row r="759" spans="8:60" x14ac:dyDescent="0.35">
      <c r="H759" s="2" t="str">
        <f t="shared" si="397"/>
        <v>O&amp;M</v>
      </c>
      <c r="I759">
        <f t="shared" si="410"/>
        <v>15</v>
      </c>
      <c r="J759">
        <f t="shared" si="399"/>
        <v>20</v>
      </c>
      <c r="K759" s="18">
        <f t="shared" ca="1" si="411"/>
        <v>1.4859473959783542</v>
      </c>
      <c r="L759" s="18">
        <f t="shared" ca="1" si="411"/>
        <v>1.4568111725277981</v>
      </c>
      <c r="M759" s="18">
        <f t="shared" ca="1" si="411"/>
        <v>1.4282462475762727</v>
      </c>
      <c r="N759" s="18">
        <f t="shared" ca="1" si="411"/>
        <v>1.4002414191924244</v>
      </c>
      <c r="O759" s="18">
        <f t="shared" ca="1" si="411"/>
        <v>1.372785705090612</v>
      </c>
      <c r="P759" s="18">
        <f t="shared" ca="1" si="411"/>
        <v>1.3458683383241292</v>
      </c>
      <c r="Q759" s="18">
        <f t="shared" ca="1" si="411"/>
        <v>1.3194787630628722</v>
      </c>
      <c r="R759" s="18">
        <f t="shared" ca="1" si="411"/>
        <v>1.2936066304537961</v>
      </c>
      <c r="S759" s="18">
        <f t="shared" ca="1" si="411"/>
        <v>1.2682417945625453</v>
      </c>
      <c r="T759" s="18">
        <f t="shared" ca="1" si="411"/>
        <v>1.243374308394652</v>
      </c>
      <c r="U759" s="18">
        <f t="shared" ca="1" si="412"/>
        <v>1.2189944199947571</v>
      </c>
      <c r="V759" s="18">
        <f t="shared" ca="1" si="412"/>
        <v>1.1950925686223108</v>
      </c>
      <c r="W759" s="18">
        <f t="shared" ca="1" si="412"/>
        <v>1.1716593810022655</v>
      </c>
      <c r="X759" s="18">
        <f t="shared" ca="1" si="412"/>
        <v>1.1486856676492798</v>
      </c>
      <c r="Y759" s="18">
        <f t="shared" ca="1" si="412"/>
        <v>1.1261624192640001</v>
      </c>
      <c r="Z759" s="18">
        <f t="shared" ca="1" si="412"/>
        <v>1.1040808032</v>
      </c>
      <c r="AA759" s="18">
        <f t="shared" ca="1" si="412"/>
        <v>1.08243216</v>
      </c>
      <c r="AB759" s="18">
        <f t="shared" ca="1" si="412"/>
        <v>1.0612079999999999</v>
      </c>
      <c r="AC759" s="18">
        <f t="shared" ca="1" si="412"/>
        <v>1.0404</v>
      </c>
      <c r="AD759" s="18">
        <f t="shared" ca="1" si="412"/>
        <v>1.02</v>
      </c>
      <c r="AE759" s="18">
        <f t="shared" ca="1" si="413"/>
        <v>1</v>
      </c>
      <c r="AF759" s="18">
        <f t="shared" ca="1" si="413"/>
        <v>0</v>
      </c>
      <c r="AG759" s="18">
        <f t="shared" ca="1" si="413"/>
        <v>0</v>
      </c>
      <c r="AH759" s="18">
        <f t="shared" ca="1" si="413"/>
        <v>0</v>
      </c>
      <c r="AI759" s="18">
        <f t="shared" ca="1" si="413"/>
        <v>0</v>
      </c>
      <c r="AJ759" s="18">
        <f t="shared" ca="1" si="413"/>
        <v>0</v>
      </c>
      <c r="AK759" s="18">
        <f t="shared" ca="1" si="413"/>
        <v>0</v>
      </c>
      <c r="AL759" s="18">
        <f t="shared" ca="1" si="413"/>
        <v>0</v>
      </c>
      <c r="AM759" s="18">
        <f t="shared" ca="1" si="413"/>
        <v>0</v>
      </c>
      <c r="AN759" s="18">
        <f t="shared" ca="1" si="413"/>
        <v>0</v>
      </c>
      <c r="AO759" s="18">
        <f t="shared" ca="1" si="414"/>
        <v>0</v>
      </c>
      <c r="AP759" s="18">
        <f t="shared" ca="1" si="414"/>
        <v>0</v>
      </c>
      <c r="AQ759" s="18">
        <f t="shared" ca="1" si="414"/>
        <v>0</v>
      </c>
      <c r="AR759" s="18">
        <f t="shared" ca="1" si="414"/>
        <v>0</v>
      </c>
      <c r="AS759" s="18">
        <f t="shared" ca="1" si="414"/>
        <v>0</v>
      </c>
      <c r="AT759" s="18">
        <f t="shared" ca="1" si="414"/>
        <v>0</v>
      </c>
      <c r="AU759" s="18">
        <f t="shared" ca="1" si="414"/>
        <v>0</v>
      </c>
      <c r="AV759" s="18">
        <f t="shared" ca="1" si="414"/>
        <v>0</v>
      </c>
      <c r="AW759" s="18">
        <f t="shared" ca="1" si="414"/>
        <v>0</v>
      </c>
      <c r="AX759" s="18">
        <f t="shared" ca="1" si="414"/>
        <v>0</v>
      </c>
      <c r="AY759" s="18">
        <f t="shared" ca="1" si="415"/>
        <v>0</v>
      </c>
      <c r="AZ759" s="18">
        <f t="shared" ca="1" si="415"/>
        <v>0</v>
      </c>
      <c r="BA759" s="18">
        <f t="shared" ca="1" si="415"/>
        <v>0</v>
      </c>
      <c r="BB759" s="18">
        <f t="shared" ca="1" si="415"/>
        <v>0</v>
      </c>
      <c r="BC759" s="18">
        <f t="shared" ca="1" si="415"/>
        <v>0</v>
      </c>
      <c r="BD759" s="18">
        <f t="shared" ca="1" si="415"/>
        <v>0</v>
      </c>
      <c r="BE759" s="18">
        <f t="shared" ca="1" si="415"/>
        <v>0</v>
      </c>
      <c r="BF759" s="18">
        <f t="shared" ca="1" si="415"/>
        <v>0</v>
      </c>
      <c r="BG759" s="18">
        <f t="shared" ca="1" si="415"/>
        <v>0</v>
      </c>
      <c r="BH759" s="18">
        <f t="shared" ca="1" si="415"/>
        <v>0</v>
      </c>
    </row>
    <row r="760" spans="8:60" x14ac:dyDescent="0.35">
      <c r="H760" s="2" t="str">
        <f t="shared" si="397"/>
        <v>O&amp;M</v>
      </c>
      <c r="I760">
        <f t="shared" si="410"/>
        <v>15</v>
      </c>
      <c r="J760">
        <f t="shared" si="399"/>
        <v>21</v>
      </c>
      <c r="K760" s="18">
        <f t="shared" ca="1" si="411"/>
        <v>1.5156663438979212</v>
      </c>
      <c r="L760" s="18">
        <f t="shared" ca="1" si="411"/>
        <v>1.4859473959783542</v>
      </c>
      <c r="M760" s="18">
        <f t="shared" ca="1" si="411"/>
        <v>1.4568111725277981</v>
      </c>
      <c r="N760" s="18">
        <f t="shared" ca="1" si="411"/>
        <v>1.4282462475762727</v>
      </c>
      <c r="O760" s="18">
        <f t="shared" ca="1" si="411"/>
        <v>1.4002414191924244</v>
      </c>
      <c r="P760" s="18">
        <f t="shared" ca="1" si="411"/>
        <v>1.372785705090612</v>
      </c>
      <c r="Q760" s="18">
        <f t="shared" ca="1" si="411"/>
        <v>1.3458683383241292</v>
      </c>
      <c r="R760" s="18">
        <f t="shared" ca="1" si="411"/>
        <v>1.3194787630628722</v>
      </c>
      <c r="S760" s="18">
        <f t="shared" ca="1" si="411"/>
        <v>1.2936066304537961</v>
      </c>
      <c r="T760" s="18">
        <f t="shared" ca="1" si="411"/>
        <v>1.2682417945625453</v>
      </c>
      <c r="U760" s="18">
        <f t="shared" ca="1" si="412"/>
        <v>1.243374308394652</v>
      </c>
      <c r="V760" s="18">
        <f t="shared" ca="1" si="412"/>
        <v>1.2189944199947571</v>
      </c>
      <c r="W760" s="18">
        <f t="shared" ca="1" si="412"/>
        <v>1.1950925686223108</v>
      </c>
      <c r="X760" s="18">
        <f t="shared" ca="1" si="412"/>
        <v>1.1716593810022655</v>
      </c>
      <c r="Y760" s="18">
        <f t="shared" ca="1" si="412"/>
        <v>1.1486856676492798</v>
      </c>
      <c r="Z760" s="18">
        <f t="shared" ca="1" si="412"/>
        <v>1.1261624192640001</v>
      </c>
      <c r="AA760" s="18">
        <f t="shared" ca="1" si="412"/>
        <v>1.1040808032</v>
      </c>
      <c r="AB760" s="18">
        <f t="shared" ca="1" si="412"/>
        <v>1.08243216</v>
      </c>
      <c r="AC760" s="18">
        <f t="shared" ca="1" si="412"/>
        <v>1.0612079999999999</v>
      </c>
      <c r="AD760" s="18">
        <f t="shared" ca="1" si="412"/>
        <v>1.0404</v>
      </c>
      <c r="AE760" s="18">
        <f t="shared" ca="1" si="413"/>
        <v>1.02</v>
      </c>
      <c r="AF760" s="18">
        <f t="shared" ca="1" si="413"/>
        <v>1</v>
      </c>
      <c r="AG760" s="18">
        <f t="shared" ca="1" si="413"/>
        <v>0</v>
      </c>
      <c r="AH760" s="18">
        <f t="shared" ca="1" si="413"/>
        <v>0</v>
      </c>
      <c r="AI760" s="18">
        <f t="shared" ca="1" si="413"/>
        <v>0</v>
      </c>
      <c r="AJ760" s="18">
        <f t="shared" ca="1" si="413"/>
        <v>0</v>
      </c>
      <c r="AK760" s="18">
        <f t="shared" ca="1" si="413"/>
        <v>0</v>
      </c>
      <c r="AL760" s="18">
        <f t="shared" ca="1" si="413"/>
        <v>0</v>
      </c>
      <c r="AM760" s="18">
        <f t="shared" ca="1" si="413"/>
        <v>0</v>
      </c>
      <c r="AN760" s="18">
        <f t="shared" ca="1" si="413"/>
        <v>0</v>
      </c>
      <c r="AO760" s="18">
        <f t="shared" ca="1" si="414"/>
        <v>0</v>
      </c>
      <c r="AP760" s="18">
        <f t="shared" ca="1" si="414"/>
        <v>0</v>
      </c>
      <c r="AQ760" s="18">
        <f t="shared" ca="1" si="414"/>
        <v>0</v>
      </c>
      <c r="AR760" s="18">
        <f t="shared" ca="1" si="414"/>
        <v>0</v>
      </c>
      <c r="AS760" s="18">
        <f t="shared" ca="1" si="414"/>
        <v>0</v>
      </c>
      <c r="AT760" s="18">
        <f t="shared" ca="1" si="414"/>
        <v>0</v>
      </c>
      <c r="AU760" s="18">
        <f t="shared" ca="1" si="414"/>
        <v>0</v>
      </c>
      <c r="AV760" s="18">
        <f t="shared" ca="1" si="414"/>
        <v>0</v>
      </c>
      <c r="AW760" s="18">
        <f t="shared" ca="1" si="414"/>
        <v>0</v>
      </c>
      <c r="AX760" s="18">
        <f t="shared" ca="1" si="414"/>
        <v>0</v>
      </c>
      <c r="AY760" s="18">
        <f t="shared" ca="1" si="415"/>
        <v>0</v>
      </c>
      <c r="AZ760" s="18">
        <f t="shared" ca="1" si="415"/>
        <v>0</v>
      </c>
      <c r="BA760" s="18">
        <f t="shared" ca="1" si="415"/>
        <v>0</v>
      </c>
      <c r="BB760" s="18">
        <f t="shared" ca="1" si="415"/>
        <v>0</v>
      </c>
      <c r="BC760" s="18">
        <f t="shared" ca="1" si="415"/>
        <v>0</v>
      </c>
      <c r="BD760" s="18">
        <f t="shared" ca="1" si="415"/>
        <v>0</v>
      </c>
      <c r="BE760" s="18">
        <f t="shared" ca="1" si="415"/>
        <v>0</v>
      </c>
      <c r="BF760" s="18">
        <f t="shared" ca="1" si="415"/>
        <v>0</v>
      </c>
      <c r="BG760" s="18">
        <f t="shared" ca="1" si="415"/>
        <v>0</v>
      </c>
      <c r="BH760" s="18">
        <f t="shared" ca="1" si="415"/>
        <v>0</v>
      </c>
    </row>
    <row r="761" spans="8:60" x14ac:dyDescent="0.35">
      <c r="H761" s="2" t="str">
        <f t="shared" si="397"/>
        <v>O&amp;M</v>
      </c>
      <c r="I761">
        <f t="shared" si="410"/>
        <v>15</v>
      </c>
      <c r="J761">
        <f t="shared" si="399"/>
        <v>22</v>
      </c>
      <c r="K761" s="18">
        <f t="shared" ca="1" si="411"/>
        <v>1.5459796707758797</v>
      </c>
      <c r="L761" s="18">
        <f t="shared" ca="1" si="411"/>
        <v>1.5156663438979212</v>
      </c>
      <c r="M761" s="18">
        <f t="shared" ca="1" si="411"/>
        <v>1.4859473959783542</v>
      </c>
      <c r="N761" s="18">
        <f t="shared" ca="1" si="411"/>
        <v>1.4568111725277981</v>
      </c>
      <c r="O761" s="18">
        <f t="shared" ca="1" si="411"/>
        <v>1.4282462475762727</v>
      </c>
      <c r="P761" s="18">
        <f t="shared" ca="1" si="411"/>
        <v>1.4002414191924244</v>
      </c>
      <c r="Q761" s="18">
        <f t="shared" ca="1" si="411"/>
        <v>1.372785705090612</v>
      </c>
      <c r="R761" s="18">
        <f t="shared" ca="1" si="411"/>
        <v>1.3458683383241292</v>
      </c>
      <c r="S761" s="18">
        <f t="shared" ca="1" si="411"/>
        <v>1.3194787630628722</v>
      </c>
      <c r="T761" s="18">
        <f t="shared" ca="1" si="411"/>
        <v>1.2936066304537961</v>
      </c>
      <c r="U761" s="18">
        <f t="shared" ca="1" si="412"/>
        <v>1.2682417945625453</v>
      </c>
      <c r="V761" s="18">
        <f t="shared" ca="1" si="412"/>
        <v>1.243374308394652</v>
      </c>
      <c r="W761" s="18">
        <f t="shared" ca="1" si="412"/>
        <v>1.2189944199947571</v>
      </c>
      <c r="X761" s="18">
        <f t="shared" ca="1" si="412"/>
        <v>1.1950925686223108</v>
      </c>
      <c r="Y761" s="18">
        <f t="shared" ca="1" si="412"/>
        <v>1.1716593810022655</v>
      </c>
      <c r="Z761" s="18">
        <f t="shared" ca="1" si="412"/>
        <v>1.1486856676492798</v>
      </c>
      <c r="AA761" s="18">
        <f t="shared" ca="1" si="412"/>
        <v>1.1261624192640001</v>
      </c>
      <c r="AB761" s="18">
        <f t="shared" ca="1" si="412"/>
        <v>1.1040808032</v>
      </c>
      <c r="AC761" s="18">
        <f t="shared" ca="1" si="412"/>
        <v>1.08243216</v>
      </c>
      <c r="AD761" s="18">
        <f t="shared" ca="1" si="412"/>
        <v>1.0612079999999999</v>
      </c>
      <c r="AE761" s="18">
        <f t="shared" ca="1" si="413"/>
        <v>1.0404</v>
      </c>
      <c r="AF761" s="18">
        <f t="shared" ca="1" si="413"/>
        <v>1.02</v>
      </c>
      <c r="AG761" s="18">
        <f t="shared" ca="1" si="413"/>
        <v>1</v>
      </c>
      <c r="AH761" s="18">
        <f t="shared" ca="1" si="413"/>
        <v>0</v>
      </c>
      <c r="AI761" s="18">
        <f t="shared" ca="1" si="413"/>
        <v>0</v>
      </c>
      <c r="AJ761" s="18">
        <f t="shared" ca="1" si="413"/>
        <v>0</v>
      </c>
      <c r="AK761" s="18">
        <f t="shared" ca="1" si="413"/>
        <v>0</v>
      </c>
      <c r="AL761" s="18">
        <f t="shared" ca="1" si="413"/>
        <v>0</v>
      </c>
      <c r="AM761" s="18">
        <f t="shared" ca="1" si="413"/>
        <v>0</v>
      </c>
      <c r="AN761" s="18">
        <f t="shared" ca="1" si="413"/>
        <v>0</v>
      </c>
      <c r="AO761" s="18">
        <f t="shared" ca="1" si="414"/>
        <v>0</v>
      </c>
      <c r="AP761" s="18">
        <f t="shared" ca="1" si="414"/>
        <v>0</v>
      </c>
      <c r="AQ761" s="18">
        <f t="shared" ca="1" si="414"/>
        <v>0</v>
      </c>
      <c r="AR761" s="18">
        <f t="shared" ca="1" si="414"/>
        <v>0</v>
      </c>
      <c r="AS761" s="18">
        <f t="shared" ca="1" si="414"/>
        <v>0</v>
      </c>
      <c r="AT761" s="18">
        <f t="shared" ca="1" si="414"/>
        <v>0</v>
      </c>
      <c r="AU761" s="18">
        <f t="shared" ca="1" si="414"/>
        <v>0</v>
      </c>
      <c r="AV761" s="18">
        <f t="shared" ca="1" si="414"/>
        <v>0</v>
      </c>
      <c r="AW761" s="18">
        <f t="shared" ca="1" si="414"/>
        <v>0</v>
      </c>
      <c r="AX761" s="18">
        <f t="shared" ca="1" si="414"/>
        <v>0</v>
      </c>
      <c r="AY761" s="18">
        <f t="shared" ca="1" si="415"/>
        <v>0</v>
      </c>
      <c r="AZ761" s="18">
        <f t="shared" ca="1" si="415"/>
        <v>0</v>
      </c>
      <c r="BA761" s="18">
        <f t="shared" ca="1" si="415"/>
        <v>0</v>
      </c>
      <c r="BB761" s="18">
        <f t="shared" ca="1" si="415"/>
        <v>0</v>
      </c>
      <c r="BC761" s="18">
        <f t="shared" ca="1" si="415"/>
        <v>0</v>
      </c>
      <c r="BD761" s="18">
        <f t="shared" ca="1" si="415"/>
        <v>0</v>
      </c>
      <c r="BE761" s="18">
        <f t="shared" ca="1" si="415"/>
        <v>0</v>
      </c>
      <c r="BF761" s="18">
        <f t="shared" ca="1" si="415"/>
        <v>0</v>
      </c>
      <c r="BG761" s="18">
        <f t="shared" ca="1" si="415"/>
        <v>0</v>
      </c>
      <c r="BH761" s="18">
        <f t="shared" ca="1" si="415"/>
        <v>0</v>
      </c>
    </row>
    <row r="762" spans="8:60" x14ac:dyDescent="0.35">
      <c r="H762" s="2" t="str">
        <f t="shared" si="397"/>
        <v>O&amp;M</v>
      </c>
      <c r="I762">
        <f t="shared" si="410"/>
        <v>15</v>
      </c>
      <c r="J762">
        <f t="shared" si="399"/>
        <v>23</v>
      </c>
      <c r="K762" s="18">
        <f t="shared" ca="1" si="411"/>
        <v>1.576899264191397</v>
      </c>
      <c r="L762" s="18">
        <f t="shared" ca="1" si="411"/>
        <v>1.5459796707758797</v>
      </c>
      <c r="M762" s="18">
        <f t="shared" ca="1" si="411"/>
        <v>1.5156663438979212</v>
      </c>
      <c r="N762" s="18">
        <f t="shared" ca="1" si="411"/>
        <v>1.4859473959783542</v>
      </c>
      <c r="O762" s="18">
        <f t="shared" ca="1" si="411"/>
        <v>1.4568111725277981</v>
      </c>
      <c r="P762" s="18">
        <f t="shared" ca="1" si="411"/>
        <v>1.4282462475762727</v>
      </c>
      <c r="Q762" s="18">
        <f t="shared" ca="1" si="411"/>
        <v>1.4002414191924244</v>
      </c>
      <c r="R762" s="18">
        <f t="shared" ca="1" si="411"/>
        <v>1.372785705090612</v>
      </c>
      <c r="S762" s="18">
        <f t="shared" ca="1" si="411"/>
        <v>1.3458683383241292</v>
      </c>
      <c r="T762" s="18">
        <f t="shared" ca="1" si="411"/>
        <v>1.3194787630628722</v>
      </c>
      <c r="U762" s="18">
        <f t="shared" ca="1" si="412"/>
        <v>1.2936066304537961</v>
      </c>
      <c r="V762" s="18">
        <f t="shared" ca="1" si="412"/>
        <v>1.2682417945625453</v>
      </c>
      <c r="W762" s="18">
        <f t="shared" ca="1" si="412"/>
        <v>1.243374308394652</v>
      </c>
      <c r="X762" s="18">
        <f t="shared" ca="1" si="412"/>
        <v>1.2189944199947571</v>
      </c>
      <c r="Y762" s="18">
        <f t="shared" ca="1" si="412"/>
        <v>1.1950925686223108</v>
      </c>
      <c r="Z762" s="18">
        <f t="shared" ca="1" si="412"/>
        <v>1.1716593810022655</v>
      </c>
      <c r="AA762" s="18">
        <f t="shared" ca="1" si="412"/>
        <v>1.1486856676492798</v>
      </c>
      <c r="AB762" s="18">
        <f t="shared" ca="1" si="412"/>
        <v>1.1261624192640001</v>
      </c>
      <c r="AC762" s="18">
        <f t="shared" ca="1" si="412"/>
        <v>1.1040808032</v>
      </c>
      <c r="AD762" s="18">
        <f t="shared" ca="1" si="412"/>
        <v>1.08243216</v>
      </c>
      <c r="AE762" s="18">
        <f t="shared" ca="1" si="413"/>
        <v>1.0612079999999999</v>
      </c>
      <c r="AF762" s="18">
        <f t="shared" ca="1" si="413"/>
        <v>1.0404</v>
      </c>
      <c r="AG762" s="18">
        <f t="shared" ca="1" si="413"/>
        <v>1.02</v>
      </c>
      <c r="AH762" s="18">
        <f t="shared" ca="1" si="413"/>
        <v>1</v>
      </c>
      <c r="AI762" s="18">
        <f t="shared" ca="1" si="413"/>
        <v>0</v>
      </c>
      <c r="AJ762" s="18">
        <f t="shared" ca="1" si="413"/>
        <v>0</v>
      </c>
      <c r="AK762" s="18">
        <f t="shared" ca="1" si="413"/>
        <v>0</v>
      </c>
      <c r="AL762" s="18">
        <f t="shared" ca="1" si="413"/>
        <v>0</v>
      </c>
      <c r="AM762" s="18">
        <f t="shared" ca="1" si="413"/>
        <v>0</v>
      </c>
      <c r="AN762" s="18">
        <f t="shared" ca="1" si="413"/>
        <v>0</v>
      </c>
      <c r="AO762" s="18">
        <f t="shared" ca="1" si="414"/>
        <v>0</v>
      </c>
      <c r="AP762" s="18">
        <f t="shared" ca="1" si="414"/>
        <v>0</v>
      </c>
      <c r="AQ762" s="18">
        <f t="shared" ca="1" si="414"/>
        <v>0</v>
      </c>
      <c r="AR762" s="18">
        <f t="shared" ca="1" si="414"/>
        <v>0</v>
      </c>
      <c r="AS762" s="18">
        <f t="shared" ca="1" si="414"/>
        <v>0</v>
      </c>
      <c r="AT762" s="18">
        <f t="shared" ca="1" si="414"/>
        <v>0</v>
      </c>
      <c r="AU762" s="18">
        <f t="shared" ca="1" si="414"/>
        <v>0</v>
      </c>
      <c r="AV762" s="18">
        <f t="shared" ca="1" si="414"/>
        <v>0</v>
      </c>
      <c r="AW762" s="18">
        <f t="shared" ca="1" si="414"/>
        <v>0</v>
      </c>
      <c r="AX762" s="18">
        <f t="shared" ca="1" si="414"/>
        <v>0</v>
      </c>
      <c r="AY762" s="18">
        <f t="shared" ca="1" si="415"/>
        <v>0</v>
      </c>
      <c r="AZ762" s="18">
        <f t="shared" ca="1" si="415"/>
        <v>0</v>
      </c>
      <c r="BA762" s="18">
        <f t="shared" ca="1" si="415"/>
        <v>0</v>
      </c>
      <c r="BB762" s="18">
        <f t="shared" ca="1" si="415"/>
        <v>0</v>
      </c>
      <c r="BC762" s="18">
        <f t="shared" ca="1" si="415"/>
        <v>0</v>
      </c>
      <c r="BD762" s="18">
        <f t="shared" ca="1" si="415"/>
        <v>0</v>
      </c>
      <c r="BE762" s="18">
        <f t="shared" ca="1" si="415"/>
        <v>0</v>
      </c>
      <c r="BF762" s="18">
        <f t="shared" ca="1" si="415"/>
        <v>0</v>
      </c>
      <c r="BG762" s="18">
        <f t="shared" ca="1" si="415"/>
        <v>0</v>
      </c>
      <c r="BH762" s="18">
        <f t="shared" ca="1" si="415"/>
        <v>0</v>
      </c>
    </row>
    <row r="763" spans="8:60" x14ac:dyDescent="0.35">
      <c r="H763" s="2" t="str">
        <f t="shared" si="397"/>
        <v>O&amp;M</v>
      </c>
      <c r="I763">
        <f t="shared" si="410"/>
        <v>15</v>
      </c>
      <c r="J763">
        <f t="shared" si="399"/>
        <v>24</v>
      </c>
      <c r="K763" s="18">
        <f t="shared" ca="1" si="411"/>
        <v>1.608437249475225</v>
      </c>
      <c r="L763" s="18">
        <f t="shared" ca="1" si="411"/>
        <v>1.576899264191397</v>
      </c>
      <c r="M763" s="18">
        <f t="shared" ca="1" si="411"/>
        <v>1.5459796707758797</v>
      </c>
      <c r="N763" s="18">
        <f t="shared" ca="1" si="411"/>
        <v>1.5156663438979212</v>
      </c>
      <c r="O763" s="18">
        <f t="shared" ca="1" si="411"/>
        <v>1.4859473959783542</v>
      </c>
      <c r="P763" s="18">
        <f t="shared" ca="1" si="411"/>
        <v>1.4568111725277981</v>
      </c>
      <c r="Q763" s="18">
        <f t="shared" ca="1" si="411"/>
        <v>1.4282462475762727</v>
      </c>
      <c r="R763" s="18">
        <f t="shared" ca="1" si="411"/>
        <v>1.4002414191924244</v>
      </c>
      <c r="S763" s="18">
        <f t="shared" ca="1" si="411"/>
        <v>1.372785705090612</v>
      </c>
      <c r="T763" s="18">
        <f t="shared" ca="1" si="411"/>
        <v>1.3458683383241292</v>
      </c>
      <c r="U763" s="18">
        <f t="shared" ca="1" si="412"/>
        <v>1.3194787630628722</v>
      </c>
      <c r="V763" s="18">
        <f t="shared" ca="1" si="412"/>
        <v>1.2936066304537961</v>
      </c>
      <c r="W763" s="18">
        <f t="shared" ca="1" si="412"/>
        <v>1.2682417945625453</v>
      </c>
      <c r="X763" s="18">
        <f t="shared" ca="1" si="412"/>
        <v>1.243374308394652</v>
      </c>
      <c r="Y763" s="18">
        <f t="shared" ca="1" si="412"/>
        <v>1.2189944199947571</v>
      </c>
      <c r="Z763" s="18">
        <f t="shared" ca="1" si="412"/>
        <v>1.1950925686223108</v>
      </c>
      <c r="AA763" s="18">
        <f t="shared" ca="1" si="412"/>
        <v>1.1716593810022655</v>
      </c>
      <c r="AB763" s="18">
        <f t="shared" ca="1" si="412"/>
        <v>1.1486856676492798</v>
      </c>
      <c r="AC763" s="18">
        <f t="shared" ca="1" si="412"/>
        <v>1.1261624192640001</v>
      </c>
      <c r="AD763" s="18">
        <f t="shared" ca="1" si="412"/>
        <v>1.1040808032</v>
      </c>
      <c r="AE763" s="18">
        <f t="shared" ca="1" si="413"/>
        <v>1.08243216</v>
      </c>
      <c r="AF763" s="18">
        <f t="shared" ca="1" si="413"/>
        <v>1.0612079999999999</v>
      </c>
      <c r="AG763" s="18">
        <f t="shared" ca="1" si="413"/>
        <v>1.0404</v>
      </c>
      <c r="AH763" s="18">
        <f t="shared" ca="1" si="413"/>
        <v>1.02</v>
      </c>
      <c r="AI763" s="18">
        <f t="shared" ca="1" si="413"/>
        <v>1</v>
      </c>
      <c r="AJ763" s="18">
        <f t="shared" ca="1" si="413"/>
        <v>0</v>
      </c>
      <c r="AK763" s="18">
        <f t="shared" ca="1" si="413"/>
        <v>0</v>
      </c>
      <c r="AL763" s="18">
        <f t="shared" ca="1" si="413"/>
        <v>0</v>
      </c>
      <c r="AM763" s="18">
        <f t="shared" ca="1" si="413"/>
        <v>0</v>
      </c>
      <c r="AN763" s="18">
        <f t="shared" ca="1" si="413"/>
        <v>0</v>
      </c>
      <c r="AO763" s="18">
        <f t="shared" ca="1" si="414"/>
        <v>0</v>
      </c>
      <c r="AP763" s="18">
        <f t="shared" ca="1" si="414"/>
        <v>0</v>
      </c>
      <c r="AQ763" s="18">
        <f t="shared" ca="1" si="414"/>
        <v>0</v>
      </c>
      <c r="AR763" s="18">
        <f t="shared" ca="1" si="414"/>
        <v>0</v>
      </c>
      <c r="AS763" s="18">
        <f t="shared" ca="1" si="414"/>
        <v>0</v>
      </c>
      <c r="AT763" s="18">
        <f t="shared" ca="1" si="414"/>
        <v>0</v>
      </c>
      <c r="AU763" s="18">
        <f t="shared" ca="1" si="414"/>
        <v>0</v>
      </c>
      <c r="AV763" s="18">
        <f t="shared" ca="1" si="414"/>
        <v>0</v>
      </c>
      <c r="AW763" s="18">
        <f t="shared" ca="1" si="414"/>
        <v>0</v>
      </c>
      <c r="AX763" s="18">
        <f t="shared" ca="1" si="414"/>
        <v>0</v>
      </c>
      <c r="AY763" s="18">
        <f t="shared" ca="1" si="415"/>
        <v>0</v>
      </c>
      <c r="AZ763" s="18">
        <f t="shared" ca="1" si="415"/>
        <v>0</v>
      </c>
      <c r="BA763" s="18">
        <f t="shared" ca="1" si="415"/>
        <v>0</v>
      </c>
      <c r="BB763" s="18">
        <f t="shared" ca="1" si="415"/>
        <v>0</v>
      </c>
      <c r="BC763" s="18">
        <f t="shared" ca="1" si="415"/>
        <v>0</v>
      </c>
      <c r="BD763" s="18">
        <f t="shared" ca="1" si="415"/>
        <v>0</v>
      </c>
      <c r="BE763" s="18">
        <f t="shared" ca="1" si="415"/>
        <v>0</v>
      </c>
      <c r="BF763" s="18">
        <f t="shared" ca="1" si="415"/>
        <v>0</v>
      </c>
      <c r="BG763" s="18">
        <f t="shared" ca="1" si="415"/>
        <v>0</v>
      </c>
      <c r="BH763" s="18">
        <f t="shared" ca="1" si="415"/>
        <v>0</v>
      </c>
    </row>
    <row r="764" spans="8:60" x14ac:dyDescent="0.35">
      <c r="H764" s="2" t="str">
        <f t="shared" si="397"/>
        <v>O&amp;M</v>
      </c>
      <c r="I764">
        <f t="shared" si="410"/>
        <v>15</v>
      </c>
      <c r="J764">
        <f t="shared" si="399"/>
        <v>25</v>
      </c>
      <c r="K764" s="18">
        <f t="shared" ca="1" si="411"/>
        <v>1.6406059944647295</v>
      </c>
      <c r="L764" s="18">
        <f t="shared" ca="1" si="411"/>
        <v>1.608437249475225</v>
      </c>
      <c r="M764" s="18">
        <f t="shared" ca="1" si="411"/>
        <v>1.576899264191397</v>
      </c>
      <c r="N764" s="18">
        <f t="shared" ca="1" si="411"/>
        <v>1.5459796707758797</v>
      </c>
      <c r="O764" s="18">
        <f t="shared" ca="1" si="411"/>
        <v>1.5156663438979212</v>
      </c>
      <c r="P764" s="18">
        <f t="shared" ca="1" si="411"/>
        <v>1.4859473959783542</v>
      </c>
      <c r="Q764" s="18">
        <f t="shared" ca="1" si="411"/>
        <v>1.4568111725277981</v>
      </c>
      <c r="R764" s="18">
        <f t="shared" ca="1" si="411"/>
        <v>1.4282462475762727</v>
      </c>
      <c r="S764" s="18">
        <f t="shared" ca="1" si="411"/>
        <v>1.4002414191924244</v>
      </c>
      <c r="T764" s="18">
        <f t="shared" ca="1" si="411"/>
        <v>1.372785705090612</v>
      </c>
      <c r="U764" s="18">
        <f t="shared" ca="1" si="412"/>
        <v>1.3458683383241292</v>
      </c>
      <c r="V764" s="18">
        <f t="shared" ca="1" si="412"/>
        <v>1.3194787630628722</v>
      </c>
      <c r="W764" s="18">
        <f t="shared" ca="1" si="412"/>
        <v>1.2936066304537961</v>
      </c>
      <c r="X764" s="18">
        <f t="shared" ca="1" si="412"/>
        <v>1.2682417945625453</v>
      </c>
      <c r="Y764" s="18">
        <f t="shared" ca="1" si="412"/>
        <v>1.243374308394652</v>
      </c>
      <c r="Z764" s="18">
        <f t="shared" ca="1" si="412"/>
        <v>1.2189944199947571</v>
      </c>
      <c r="AA764" s="18">
        <f t="shared" ca="1" si="412"/>
        <v>1.1950925686223108</v>
      </c>
      <c r="AB764" s="18">
        <f t="shared" ca="1" si="412"/>
        <v>1.1716593810022655</v>
      </c>
      <c r="AC764" s="18">
        <f t="shared" ca="1" si="412"/>
        <v>1.1486856676492798</v>
      </c>
      <c r="AD764" s="18">
        <f t="shared" ca="1" si="412"/>
        <v>1.1261624192640001</v>
      </c>
      <c r="AE764" s="18">
        <f t="shared" ca="1" si="413"/>
        <v>1.1040808032</v>
      </c>
      <c r="AF764" s="18">
        <f t="shared" ca="1" si="413"/>
        <v>1.08243216</v>
      </c>
      <c r="AG764" s="18">
        <f t="shared" ca="1" si="413"/>
        <v>1.0612079999999999</v>
      </c>
      <c r="AH764" s="18">
        <f t="shared" ca="1" si="413"/>
        <v>1.0404</v>
      </c>
      <c r="AI764" s="18">
        <f t="shared" ca="1" si="413"/>
        <v>1.02</v>
      </c>
      <c r="AJ764" s="18">
        <f t="shared" ca="1" si="413"/>
        <v>1</v>
      </c>
      <c r="AK764" s="18">
        <f t="shared" ca="1" si="413"/>
        <v>0</v>
      </c>
      <c r="AL764" s="18">
        <f t="shared" ca="1" si="413"/>
        <v>0</v>
      </c>
      <c r="AM764" s="18">
        <f t="shared" ca="1" si="413"/>
        <v>0</v>
      </c>
      <c r="AN764" s="18">
        <f t="shared" ca="1" si="413"/>
        <v>0</v>
      </c>
      <c r="AO764" s="18">
        <f t="shared" ca="1" si="414"/>
        <v>0</v>
      </c>
      <c r="AP764" s="18">
        <f t="shared" ca="1" si="414"/>
        <v>0</v>
      </c>
      <c r="AQ764" s="18">
        <f t="shared" ca="1" si="414"/>
        <v>0</v>
      </c>
      <c r="AR764" s="18">
        <f t="shared" ca="1" si="414"/>
        <v>0</v>
      </c>
      <c r="AS764" s="18">
        <f t="shared" ca="1" si="414"/>
        <v>0</v>
      </c>
      <c r="AT764" s="18">
        <f t="shared" ca="1" si="414"/>
        <v>0</v>
      </c>
      <c r="AU764" s="18">
        <f t="shared" ca="1" si="414"/>
        <v>0</v>
      </c>
      <c r="AV764" s="18">
        <f t="shared" ca="1" si="414"/>
        <v>0</v>
      </c>
      <c r="AW764" s="18">
        <f t="shared" ca="1" si="414"/>
        <v>0</v>
      </c>
      <c r="AX764" s="18">
        <f t="shared" ca="1" si="414"/>
        <v>0</v>
      </c>
      <c r="AY764" s="18">
        <f t="shared" ca="1" si="415"/>
        <v>0</v>
      </c>
      <c r="AZ764" s="18">
        <f t="shared" ca="1" si="415"/>
        <v>0</v>
      </c>
      <c r="BA764" s="18">
        <f t="shared" ca="1" si="415"/>
        <v>0</v>
      </c>
      <c r="BB764" s="18">
        <f t="shared" ca="1" si="415"/>
        <v>0</v>
      </c>
      <c r="BC764" s="18">
        <f t="shared" ca="1" si="415"/>
        <v>0</v>
      </c>
      <c r="BD764" s="18">
        <f t="shared" ca="1" si="415"/>
        <v>0</v>
      </c>
      <c r="BE764" s="18">
        <f t="shared" ca="1" si="415"/>
        <v>0</v>
      </c>
      <c r="BF764" s="18">
        <f t="shared" ca="1" si="415"/>
        <v>0</v>
      </c>
      <c r="BG764" s="18">
        <f t="shared" ca="1" si="415"/>
        <v>0</v>
      </c>
      <c r="BH764" s="18">
        <f t="shared" ca="1" si="415"/>
        <v>0</v>
      </c>
    </row>
    <row r="765" spans="8:60" x14ac:dyDescent="0.35">
      <c r="H765" s="2" t="str">
        <f t="shared" si="397"/>
        <v>O&amp;M</v>
      </c>
      <c r="I765">
        <f t="shared" si="410"/>
        <v>15</v>
      </c>
      <c r="J765">
        <f t="shared" si="399"/>
        <v>26</v>
      </c>
      <c r="K765" s="18">
        <f t="shared" ref="K765:T774" ca="1" si="416">IF(K$24&gt;$J765,0,OFFSET($K$2,$I765,$J765-K$24))</f>
        <v>1.6734181143540243</v>
      </c>
      <c r="L765" s="18">
        <f t="shared" ca="1" si="416"/>
        <v>1.6406059944647295</v>
      </c>
      <c r="M765" s="18">
        <f t="shared" ca="1" si="416"/>
        <v>1.608437249475225</v>
      </c>
      <c r="N765" s="18">
        <f t="shared" ca="1" si="416"/>
        <v>1.576899264191397</v>
      </c>
      <c r="O765" s="18">
        <f t="shared" ca="1" si="416"/>
        <v>1.5459796707758797</v>
      </c>
      <c r="P765" s="18">
        <f t="shared" ca="1" si="416"/>
        <v>1.5156663438979212</v>
      </c>
      <c r="Q765" s="18">
        <f t="shared" ca="1" si="416"/>
        <v>1.4859473959783542</v>
      </c>
      <c r="R765" s="18">
        <f t="shared" ca="1" si="416"/>
        <v>1.4568111725277981</v>
      </c>
      <c r="S765" s="18">
        <f t="shared" ca="1" si="416"/>
        <v>1.4282462475762727</v>
      </c>
      <c r="T765" s="18">
        <f t="shared" ca="1" si="416"/>
        <v>1.4002414191924244</v>
      </c>
      <c r="U765" s="18">
        <f t="shared" ref="U765:AD774" ca="1" si="417">IF(U$24&gt;$J765,0,OFFSET($K$2,$I765,$J765-U$24))</f>
        <v>1.372785705090612</v>
      </c>
      <c r="V765" s="18">
        <f t="shared" ca="1" si="417"/>
        <v>1.3458683383241292</v>
      </c>
      <c r="W765" s="18">
        <f t="shared" ca="1" si="417"/>
        <v>1.3194787630628722</v>
      </c>
      <c r="X765" s="18">
        <f t="shared" ca="1" si="417"/>
        <v>1.2936066304537961</v>
      </c>
      <c r="Y765" s="18">
        <f t="shared" ca="1" si="417"/>
        <v>1.2682417945625453</v>
      </c>
      <c r="Z765" s="18">
        <f t="shared" ca="1" si="417"/>
        <v>1.243374308394652</v>
      </c>
      <c r="AA765" s="18">
        <f t="shared" ca="1" si="417"/>
        <v>1.2189944199947571</v>
      </c>
      <c r="AB765" s="18">
        <f t="shared" ca="1" si="417"/>
        <v>1.1950925686223108</v>
      </c>
      <c r="AC765" s="18">
        <f t="shared" ca="1" si="417"/>
        <v>1.1716593810022655</v>
      </c>
      <c r="AD765" s="18">
        <f t="shared" ca="1" si="417"/>
        <v>1.1486856676492798</v>
      </c>
      <c r="AE765" s="18">
        <f t="shared" ref="AE765:AN774" ca="1" si="418">IF(AE$24&gt;$J765,0,OFFSET($K$2,$I765,$J765-AE$24))</f>
        <v>1.1261624192640001</v>
      </c>
      <c r="AF765" s="18">
        <f t="shared" ca="1" si="418"/>
        <v>1.1040808032</v>
      </c>
      <c r="AG765" s="18">
        <f t="shared" ca="1" si="418"/>
        <v>1.08243216</v>
      </c>
      <c r="AH765" s="18">
        <f t="shared" ca="1" si="418"/>
        <v>1.0612079999999999</v>
      </c>
      <c r="AI765" s="18">
        <f t="shared" ca="1" si="418"/>
        <v>1.0404</v>
      </c>
      <c r="AJ765" s="18">
        <f t="shared" ca="1" si="418"/>
        <v>1.02</v>
      </c>
      <c r="AK765" s="18">
        <f t="shared" ca="1" si="418"/>
        <v>1</v>
      </c>
      <c r="AL765" s="18">
        <f t="shared" ca="1" si="418"/>
        <v>0</v>
      </c>
      <c r="AM765" s="18">
        <f t="shared" ca="1" si="418"/>
        <v>0</v>
      </c>
      <c r="AN765" s="18">
        <f t="shared" ca="1" si="418"/>
        <v>0</v>
      </c>
      <c r="AO765" s="18">
        <f t="shared" ref="AO765:AX774" ca="1" si="419">IF(AO$24&gt;$J765,0,OFFSET($K$2,$I765,$J765-AO$24))</f>
        <v>0</v>
      </c>
      <c r="AP765" s="18">
        <f t="shared" ca="1" si="419"/>
        <v>0</v>
      </c>
      <c r="AQ765" s="18">
        <f t="shared" ca="1" si="419"/>
        <v>0</v>
      </c>
      <c r="AR765" s="18">
        <f t="shared" ca="1" si="419"/>
        <v>0</v>
      </c>
      <c r="AS765" s="18">
        <f t="shared" ca="1" si="419"/>
        <v>0</v>
      </c>
      <c r="AT765" s="18">
        <f t="shared" ca="1" si="419"/>
        <v>0</v>
      </c>
      <c r="AU765" s="18">
        <f t="shared" ca="1" si="419"/>
        <v>0</v>
      </c>
      <c r="AV765" s="18">
        <f t="shared" ca="1" si="419"/>
        <v>0</v>
      </c>
      <c r="AW765" s="18">
        <f t="shared" ca="1" si="419"/>
        <v>0</v>
      </c>
      <c r="AX765" s="18">
        <f t="shared" ca="1" si="419"/>
        <v>0</v>
      </c>
      <c r="AY765" s="18">
        <f t="shared" ref="AY765:BH774" ca="1" si="420">IF(AY$24&gt;$J765,0,OFFSET($K$2,$I765,$J765-AY$24))</f>
        <v>0</v>
      </c>
      <c r="AZ765" s="18">
        <f t="shared" ca="1" si="420"/>
        <v>0</v>
      </c>
      <c r="BA765" s="18">
        <f t="shared" ca="1" si="420"/>
        <v>0</v>
      </c>
      <c r="BB765" s="18">
        <f t="shared" ca="1" si="420"/>
        <v>0</v>
      </c>
      <c r="BC765" s="18">
        <f t="shared" ca="1" si="420"/>
        <v>0</v>
      </c>
      <c r="BD765" s="18">
        <f t="shared" ca="1" si="420"/>
        <v>0</v>
      </c>
      <c r="BE765" s="18">
        <f t="shared" ca="1" si="420"/>
        <v>0</v>
      </c>
      <c r="BF765" s="18">
        <f t="shared" ca="1" si="420"/>
        <v>0</v>
      </c>
      <c r="BG765" s="18">
        <f t="shared" ca="1" si="420"/>
        <v>0</v>
      </c>
      <c r="BH765" s="18">
        <f t="shared" ca="1" si="420"/>
        <v>0</v>
      </c>
    </row>
    <row r="766" spans="8:60" x14ac:dyDescent="0.35">
      <c r="H766" s="2" t="str">
        <f t="shared" si="397"/>
        <v>O&amp;M</v>
      </c>
      <c r="I766">
        <f t="shared" si="410"/>
        <v>15</v>
      </c>
      <c r="J766">
        <f t="shared" si="399"/>
        <v>27</v>
      </c>
      <c r="K766" s="18">
        <f t="shared" ca="1" si="416"/>
        <v>1.7068864766411045</v>
      </c>
      <c r="L766" s="18">
        <f t="shared" ca="1" si="416"/>
        <v>1.6734181143540243</v>
      </c>
      <c r="M766" s="18">
        <f t="shared" ca="1" si="416"/>
        <v>1.6406059944647295</v>
      </c>
      <c r="N766" s="18">
        <f t="shared" ca="1" si="416"/>
        <v>1.608437249475225</v>
      </c>
      <c r="O766" s="18">
        <f t="shared" ca="1" si="416"/>
        <v>1.576899264191397</v>
      </c>
      <c r="P766" s="18">
        <f t="shared" ca="1" si="416"/>
        <v>1.5459796707758797</v>
      </c>
      <c r="Q766" s="18">
        <f t="shared" ca="1" si="416"/>
        <v>1.5156663438979212</v>
      </c>
      <c r="R766" s="18">
        <f t="shared" ca="1" si="416"/>
        <v>1.4859473959783542</v>
      </c>
      <c r="S766" s="18">
        <f t="shared" ca="1" si="416"/>
        <v>1.4568111725277981</v>
      </c>
      <c r="T766" s="18">
        <f t="shared" ca="1" si="416"/>
        <v>1.4282462475762727</v>
      </c>
      <c r="U766" s="18">
        <f t="shared" ca="1" si="417"/>
        <v>1.4002414191924244</v>
      </c>
      <c r="V766" s="18">
        <f t="shared" ca="1" si="417"/>
        <v>1.372785705090612</v>
      </c>
      <c r="W766" s="18">
        <f t="shared" ca="1" si="417"/>
        <v>1.3458683383241292</v>
      </c>
      <c r="X766" s="18">
        <f t="shared" ca="1" si="417"/>
        <v>1.3194787630628722</v>
      </c>
      <c r="Y766" s="18">
        <f t="shared" ca="1" si="417"/>
        <v>1.2936066304537961</v>
      </c>
      <c r="Z766" s="18">
        <f t="shared" ca="1" si="417"/>
        <v>1.2682417945625453</v>
      </c>
      <c r="AA766" s="18">
        <f t="shared" ca="1" si="417"/>
        <v>1.243374308394652</v>
      </c>
      <c r="AB766" s="18">
        <f t="shared" ca="1" si="417"/>
        <v>1.2189944199947571</v>
      </c>
      <c r="AC766" s="18">
        <f t="shared" ca="1" si="417"/>
        <v>1.1950925686223108</v>
      </c>
      <c r="AD766" s="18">
        <f t="shared" ca="1" si="417"/>
        <v>1.1716593810022655</v>
      </c>
      <c r="AE766" s="18">
        <f t="shared" ca="1" si="418"/>
        <v>1.1486856676492798</v>
      </c>
      <c r="AF766" s="18">
        <f t="shared" ca="1" si="418"/>
        <v>1.1261624192640001</v>
      </c>
      <c r="AG766" s="18">
        <f t="shared" ca="1" si="418"/>
        <v>1.1040808032</v>
      </c>
      <c r="AH766" s="18">
        <f t="shared" ca="1" si="418"/>
        <v>1.08243216</v>
      </c>
      <c r="AI766" s="18">
        <f t="shared" ca="1" si="418"/>
        <v>1.0612079999999999</v>
      </c>
      <c r="AJ766" s="18">
        <f t="shared" ca="1" si="418"/>
        <v>1.0404</v>
      </c>
      <c r="AK766" s="18">
        <f t="shared" ca="1" si="418"/>
        <v>1.02</v>
      </c>
      <c r="AL766" s="18">
        <f t="shared" ca="1" si="418"/>
        <v>1</v>
      </c>
      <c r="AM766" s="18">
        <f t="shared" ca="1" si="418"/>
        <v>0</v>
      </c>
      <c r="AN766" s="18">
        <f t="shared" ca="1" si="418"/>
        <v>0</v>
      </c>
      <c r="AO766" s="18">
        <f t="shared" ca="1" si="419"/>
        <v>0</v>
      </c>
      <c r="AP766" s="18">
        <f t="shared" ca="1" si="419"/>
        <v>0</v>
      </c>
      <c r="AQ766" s="18">
        <f t="shared" ca="1" si="419"/>
        <v>0</v>
      </c>
      <c r="AR766" s="18">
        <f t="shared" ca="1" si="419"/>
        <v>0</v>
      </c>
      <c r="AS766" s="18">
        <f t="shared" ca="1" si="419"/>
        <v>0</v>
      </c>
      <c r="AT766" s="18">
        <f t="shared" ca="1" si="419"/>
        <v>0</v>
      </c>
      <c r="AU766" s="18">
        <f t="shared" ca="1" si="419"/>
        <v>0</v>
      </c>
      <c r="AV766" s="18">
        <f t="shared" ca="1" si="419"/>
        <v>0</v>
      </c>
      <c r="AW766" s="18">
        <f t="shared" ca="1" si="419"/>
        <v>0</v>
      </c>
      <c r="AX766" s="18">
        <f t="shared" ca="1" si="419"/>
        <v>0</v>
      </c>
      <c r="AY766" s="18">
        <f t="shared" ca="1" si="420"/>
        <v>0</v>
      </c>
      <c r="AZ766" s="18">
        <f t="shared" ca="1" si="420"/>
        <v>0</v>
      </c>
      <c r="BA766" s="18">
        <f t="shared" ca="1" si="420"/>
        <v>0</v>
      </c>
      <c r="BB766" s="18">
        <f t="shared" ca="1" si="420"/>
        <v>0</v>
      </c>
      <c r="BC766" s="18">
        <f t="shared" ca="1" si="420"/>
        <v>0</v>
      </c>
      <c r="BD766" s="18">
        <f t="shared" ca="1" si="420"/>
        <v>0</v>
      </c>
      <c r="BE766" s="18">
        <f t="shared" ca="1" si="420"/>
        <v>0</v>
      </c>
      <c r="BF766" s="18">
        <f t="shared" ca="1" si="420"/>
        <v>0</v>
      </c>
      <c r="BG766" s="18">
        <f t="shared" ca="1" si="420"/>
        <v>0</v>
      </c>
      <c r="BH766" s="18">
        <f t="shared" ca="1" si="420"/>
        <v>0</v>
      </c>
    </row>
    <row r="767" spans="8:60" x14ac:dyDescent="0.35">
      <c r="H767" s="2" t="str">
        <f t="shared" si="397"/>
        <v>O&amp;M</v>
      </c>
      <c r="I767">
        <f t="shared" si="410"/>
        <v>15</v>
      </c>
      <c r="J767">
        <f t="shared" si="399"/>
        <v>28</v>
      </c>
      <c r="K767" s="18">
        <f t="shared" ca="1" si="416"/>
        <v>1.7410242061739269</v>
      </c>
      <c r="L767" s="18">
        <f t="shared" ca="1" si="416"/>
        <v>1.7068864766411045</v>
      </c>
      <c r="M767" s="18">
        <f t="shared" ca="1" si="416"/>
        <v>1.6734181143540243</v>
      </c>
      <c r="N767" s="18">
        <f t="shared" ca="1" si="416"/>
        <v>1.6406059944647295</v>
      </c>
      <c r="O767" s="18">
        <f t="shared" ca="1" si="416"/>
        <v>1.608437249475225</v>
      </c>
      <c r="P767" s="18">
        <f t="shared" ca="1" si="416"/>
        <v>1.576899264191397</v>
      </c>
      <c r="Q767" s="18">
        <f t="shared" ca="1" si="416"/>
        <v>1.5459796707758797</v>
      </c>
      <c r="R767" s="18">
        <f t="shared" ca="1" si="416"/>
        <v>1.5156663438979212</v>
      </c>
      <c r="S767" s="18">
        <f t="shared" ca="1" si="416"/>
        <v>1.4859473959783542</v>
      </c>
      <c r="T767" s="18">
        <f t="shared" ca="1" si="416"/>
        <v>1.4568111725277981</v>
      </c>
      <c r="U767" s="18">
        <f t="shared" ca="1" si="417"/>
        <v>1.4282462475762727</v>
      </c>
      <c r="V767" s="18">
        <f t="shared" ca="1" si="417"/>
        <v>1.4002414191924244</v>
      </c>
      <c r="W767" s="18">
        <f t="shared" ca="1" si="417"/>
        <v>1.372785705090612</v>
      </c>
      <c r="X767" s="18">
        <f t="shared" ca="1" si="417"/>
        <v>1.3458683383241292</v>
      </c>
      <c r="Y767" s="18">
        <f t="shared" ca="1" si="417"/>
        <v>1.3194787630628722</v>
      </c>
      <c r="Z767" s="18">
        <f t="shared" ca="1" si="417"/>
        <v>1.2936066304537961</v>
      </c>
      <c r="AA767" s="18">
        <f t="shared" ca="1" si="417"/>
        <v>1.2682417945625453</v>
      </c>
      <c r="AB767" s="18">
        <f t="shared" ca="1" si="417"/>
        <v>1.243374308394652</v>
      </c>
      <c r="AC767" s="18">
        <f t="shared" ca="1" si="417"/>
        <v>1.2189944199947571</v>
      </c>
      <c r="AD767" s="18">
        <f t="shared" ca="1" si="417"/>
        <v>1.1950925686223108</v>
      </c>
      <c r="AE767" s="18">
        <f t="shared" ca="1" si="418"/>
        <v>1.1716593810022655</v>
      </c>
      <c r="AF767" s="18">
        <f t="shared" ca="1" si="418"/>
        <v>1.1486856676492798</v>
      </c>
      <c r="AG767" s="18">
        <f t="shared" ca="1" si="418"/>
        <v>1.1261624192640001</v>
      </c>
      <c r="AH767" s="18">
        <f t="shared" ca="1" si="418"/>
        <v>1.1040808032</v>
      </c>
      <c r="AI767" s="18">
        <f t="shared" ca="1" si="418"/>
        <v>1.08243216</v>
      </c>
      <c r="AJ767" s="18">
        <f t="shared" ca="1" si="418"/>
        <v>1.0612079999999999</v>
      </c>
      <c r="AK767" s="18">
        <f t="shared" ca="1" si="418"/>
        <v>1.0404</v>
      </c>
      <c r="AL767" s="18">
        <f t="shared" ca="1" si="418"/>
        <v>1.02</v>
      </c>
      <c r="AM767" s="18">
        <f t="shared" ca="1" si="418"/>
        <v>1</v>
      </c>
      <c r="AN767" s="18">
        <f t="shared" ca="1" si="418"/>
        <v>0</v>
      </c>
      <c r="AO767" s="18">
        <f t="shared" ca="1" si="419"/>
        <v>0</v>
      </c>
      <c r="AP767" s="18">
        <f t="shared" ca="1" si="419"/>
        <v>0</v>
      </c>
      <c r="AQ767" s="18">
        <f t="shared" ca="1" si="419"/>
        <v>0</v>
      </c>
      <c r="AR767" s="18">
        <f t="shared" ca="1" si="419"/>
        <v>0</v>
      </c>
      <c r="AS767" s="18">
        <f t="shared" ca="1" si="419"/>
        <v>0</v>
      </c>
      <c r="AT767" s="18">
        <f t="shared" ca="1" si="419"/>
        <v>0</v>
      </c>
      <c r="AU767" s="18">
        <f t="shared" ca="1" si="419"/>
        <v>0</v>
      </c>
      <c r="AV767" s="18">
        <f t="shared" ca="1" si="419"/>
        <v>0</v>
      </c>
      <c r="AW767" s="18">
        <f t="shared" ca="1" si="419"/>
        <v>0</v>
      </c>
      <c r="AX767" s="18">
        <f t="shared" ca="1" si="419"/>
        <v>0</v>
      </c>
      <c r="AY767" s="18">
        <f t="shared" ca="1" si="420"/>
        <v>0</v>
      </c>
      <c r="AZ767" s="18">
        <f t="shared" ca="1" si="420"/>
        <v>0</v>
      </c>
      <c r="BA767" s="18">
        <f t="shared" ca="1" si="420"/>
        <v>0</v>
      </c>
      <c r="BB767" s="18">
        <f t="shared" ca="1" si="420"/>
        <v>0</v>
      </c>
      <c r="BC767" s="18">
        <f t="shared" ca="1" si="420"/>
        <v>0</v>
      </c>
      <c r="BD767" s="18">
        <f t="shared" ca="1" si="420"/>
        <v>0</v>
      </c>
      <c r="BE767" s="18">
        <f t="shared" ca="1" si="420"/>
        <v>0</v>
      </c>
      <c r="BF767" s="18">
        <f t="shared" ca="1" si="420"/>
        <v>0</v>
      </c>
      <c r="BG767" s="18">
        <f t="shared" ca="1" si="420"/>
        <v>0</v>
      </c>
      <c r="BH767" s="18">
        <f t="shared" ca="1" si="420"/>
        <v>0</v>
      </c>
    </row>
    <row r="768" spans="8:60" x14ac:dyDescent="0.35">
      <c r="H768" s="2" t="str">
        <f t="shared" si="397"/>
        <v>O&amp;M</v>
      </c>
      <c r="I768">
        <f t="shared" si="410"/>
        <v>15</v>
      </c>
      <c r="J768">
        <f t="shared" si="399"/>
        <v>29</v>
      </c>
      <c r="K768" s="18">
        <f t="shared" ca="1" si="416"/>
        <v>1.7758446902974052</v>
      </c>
      <c r="L768" s="18">
        <f t="shared" ca="1" si="416"/>
        <v>1.7410242061739269</v>
      </c>
      <c r="M768" s="18">
        <f t="shared" ca="1" si="416"/>
        <v>1.7068864766411045</v>
      </c>
      <c r="N768" s="18">
        <f t="shared" ca="1" si="416"/>
        <v>1.6734181143540243</v>
      </c>
      <c r="O768" s="18">
        <f t="shared" ca="1" si="416"/>
        <v>1.6406059944647295</v>
      </c>
      <c r="P768" s="18">
        <f t="shared" ca="1" si="416"/>
        <v>1.608437249475225</v>
      </c>
      <c r="Q768" s="18">
        <f t="shared" ca="1" si="416"/>
        <v>1.576899264191397</v>
      </c>
      <c r="R768" s="18">
        <f t="shared" ca="1" si="416"/>
        <v>1.5459796707758797</v>
      </c>
      <c r="S768" s="18">
        <f t="shared" ca="1" si="416"/>
        <v>1.5156663438979212</v>
      </c>
      <c r="T768" s="18">
        <f t="shared" ca="1" si="416"/>
        <v>1.4859473959783542</v>
      </c>
      <c r="U768" s="18">
        <f t="shared" ca="1" si="417"/>
        <v>1.4568111725277981</v>
      </c>
      <c r="V768" s="18">
        <f t="shared" ca="1" si="417"/>
        <v>1.4282462475762727</v>
      </c>
      <c r="W768" s="18">
        <f t="shared" ca="1" si="417"/>
        <v>1.4002414191924244</v>
      </c>
      <c r="X768" s="18">
        <f t="shared" ca="1" si="417"/>
        <v>1.372785705090612</v>
      </c>
      <c r="Y768" s="18">
        <f t="shared" ca="1" si="417"/>
        <v>1.3458683383241292</v>
      </c>
      <c r="Z768" s="18">
        <f t="shared" ca="1" si="417"/>
        <v>1.3194787630628722</v>
      </c>
      <c r="AA768" s="18">
        <f t="shared" ca="1" si="417"/>
        <v>1.2936066304537961</v>
      </c>
      <c r="AB768" s="18">
        <f t="shared" ca="1" si="417"/>
        <v>1.2682417945625453</v>
      </c>
      <c r="AC768" s="18">
        <f t="shared" ca="1" si="417"/>
        <v>1.243374308394652</v>
      </c>
      <c r="AD768" s="18">
        <f t="shared" ca="1" si="417"/>
        <v>1.2189944199947571</v>
      </c>
      <c r="AE768" s="18">
        <f t="shared" ca="1" si="418"/>
        <v>1.1950925686223108</v>
      </c>
      <c r="AF768" s="18">
        <f t="shared" ca="1" si="418"/>
        <v>1.1716593810022655</v>
      </c>
      <c r="AG768" s="18">
        <f t="shared" ca="1" si="418"/>
        <v>1.1486856676492798</v>
      </c>
      <c r="AH768" s="18">
        <f t="shared" ca="1" si="418"/>
        <v>1.1261624192640001</v>
      </c>
      <c r="AI768" s="18">
        <f t="shared" ca="1" si="418"/>
        <v>1.1040808032</v>
      </c>
      <c r="AJ768" s="18">
        <f t="shared" ca="1" si="418"/>
        <v>1.08243216</v>
      </c>
      <c r="AK768" s="18">
        <f t="shared" ca="1" si="418"/>
        <v>1.0612079999999999</v>
      </c>
      <c r="AL768" s="18">
        <f t="shared" ca="1" si="418"/>
        <v>1.0404</v>
      </c>
      <c r="AM768" s="18">
        <f t="shared" ca="1" si="418"/>
        <v>1.02</v>
      </c>
      <c r="AN768" s="18">
        <f t="shared" ca="1" si="418"/>
        <v>1</v>
      </c>
      <c r="AO768" s="18">
        <f t="shared" ca="1" si="419"/>
        <v>0</v>
      </c>
      <c r="AP768" s="18">
        <f t="shared" ca="1" si="419"/>
        <v>0</v>
      </c>
      <c r="AQ768" s="18">
        <f t="shared" ca="1" si="419"/>
        <v>0</v>
      </c>
      <c r="AR768" s="18">
        <f t="shared" ca="1" si="419"/>
        <v>0</v>
      </c>
      <c r="AS768" s="18">
        <f t="shared" ca="1" si="419"/>
        <v>0</v>
      </c>
      <c r="AT768" s="18">
        <f t="shared" ca="1" si="419"/>
        <v>0</v>
      </c>
      <c r="AU768" s="18">
        <f t="shared" ca="1" si="419"/>
        <v>0</v>
      </c>
      <c r="AV768" s="18">
        <f t="shared" ca="1" si="419"/>
        <v>0</v>
      </c>
      <c r="AW768" s="18">
        <f t="shared" ca="1" si="419"/>
        <v>0</v>
      </c>
      <c r="AX768" s="18">
        <f t="shared" ca="1" si="419"/>
        <v>0</v>
      </c>
      <c r="AY768" s="18">
        <f t="shared" ca="1" si="420"/>
        <v>0</v>
      </c>
      <c r="AZ768" s="18">
        <f t="shared" ca="1" si="420"/>
        <v>0</v>
      </c>
      <c r="BA768" s="18">
        <f t="shared" ca="1" si="420"/>
        <v>0</v>
      </c>
      <c r="BB768" s="18">
        <f t="shared" ca="1" si="420"/>
        <v>0</v>
      </c>
      <c r="BC768" s="18">
        <f t="shared" ca="1" si="420"/>
        <v>0</v>
      </c>
      <c r="BD768" s="18">
        <f t="shared" ca="1" si="420"/>
        <v>0</v>
      </c>
      <c r="BE768" s="18">
        <f t="shared" ca="1" si="420"/>
        <v>0</v>
      </c>
      <c r="BF768" s="18">
        <f t="shared" ca="1" si="420"/>
        <v>0</v>
      </c>
      <c r="BG768" s="18">
        <f t="shared" ca="1" si="420"/>
        <v>0</v>
      </c>
      <c r="BH768" s="18">
        <f t="shared" ca="1" si="420"/>
        <v>0</v>
      </c>
    </row>
    <row r="769" spans="8:60" x14ac:dyDescent="0.35">
      <c r="H769" s="2" t="str">
        <f t="shared" si="397"/>
        <v>O&amp;M</v>
      </c>
      <c r="I769">
        <f t="shared" si="410"/>
        <v>15</v>
      </c>
      <c r="J769">
        <f t="shared" si="399"/>
        <v>30</v>
      </c>
      <c r="K769" s="18">
        <f t="shared" ca="1" si="416"/>
        <v>1.8113615841033535</v>
      </c>
      <c r="L769" s="18">
        <f t="shared" ca="1" si="416"/>
        <v>1.7758446902974052</v>
      </c>
      <c r="M769" s="18">
        <f t="shared" ca="1" si="416"/>
        <v>1.7410242061739269</v>
      </c>
      <c r="N769" s="18">
        <f t="shared" ca="1" si="416"/>
        <v>1.7068864766411045</v>
      </c>
      <c r="O769" s="18">
        <f t="shared" ca="1" si="416"/>
        <v>1.6734181143540243</v>
      </c>
      <c r="P769" s="18">
        <f t="shared" ca="1" si="416"/>
        <v>1.6406059944647295</v>
      </c>
      <c r="Q769" s="18">
        <f t="shared" ca="1" si="416"/>
        <v>1.608437249475225</v>
      </c>
      <c r="R769" s="18">
        <f t="shared" ca="1" si="416"/>
        <v>1.576899264191397</v>
      </c>
      <c r="S769" s="18">
        <f t="shared" ca="1" si="416"/>
        <v>1.5459796707758797</v>
      </c>
      <c r="T769" s="18">
        <f t="shared" ca="1" si="416"/>
        <v>1.5156663438979212</v>
      </c>
      <c r="U769" s="18">
        <f t="shared" ca="1" si="417"/>
        <v>1.4859473959783542</v>
      </c>
      <c r="V769" s="18">
        <f t="shared" ca="1" si="417"/>
        <v>1.4568111725277981</v>
      </c>
      <c r="W769" s="18">
        <f t="shared" ca="1" si="417"/>
        <v>1.4282462475762727</v>
      </c>
      <c r="X769" s="18">
        <f t="shared" ca="1" si="417"/>
        <v>1.4002414191924244</v>
      </c>
      <c r="Y769" s="18">
        <f t="shared" ca="1" si="417"/>
        <v>1.372785705090612</v>
      </c>
      <c r="Z769" s="18">
        <f t="shared" ca="1" si="417"/>
        <v>1.3458683383241292</v>
      </c>
      <c r="AA769" s="18">
        <f t="shared" ca="1" si="417"/>
        <v>1.3194787630628722</v>
      </c>
      <c r="AB769" s="18">
        <f t="shared" ca="1" si="417"/>
        <v>1.2936066304537961</v>
      </c>
      <c r="AC769" s="18">
        <f t="shared" ca="1" si="417"/>
        <v>1.2682417945625453</v>
      </c>
      <c r="AD769" s="18">
        <f t="shared" ca="1" si="417"/>
        <v>1.243374308394652</v>
      </c>
      <c r="AE769" s="18">
        <f t="shared" ca="1" si="418"/>
        <v>1.2189944199947571</v>
      </c>
      <c r="AF769" s="18">
        <f t="shared" ca="1" si="418"/>
        <v>1.1950925686223108</v>
      </c>
      <c r="AG769" s="18">
        <f t="shared" ca="1" si="418"/>
        <v>1.1716593810022655</v>
      </c>
      <c r="AH769" s="18">
        <f t="shared" ca="1" si="418"/>
        <v>1.1486856676492798</v>
      </c>
      <c r="AI769" s="18">
        <f t="shared" ca="1" si="418"/>
        <v>1.1261624192640001</v>
      </c>
      <c r="AJ769" s="18">
        <f t="shared" ca="1" si="418"/>
        <v>1.1040808032</v>
      </c>
      <c r="AK769" s="18">
        <f t="shared" ca="1" si="418"/>
        <v>1.08243216</v>
      </c>
      <c r="AL769" s="18">
        <f t="shared" ca="1" si="418"/>
        <v>1.0612079999999999</v>
      </c>
      <c r="AM769" s="18">
        <f t="shared" ca="1" si="418"/>
        <v>1.0404</v>
      </c>
      <c r="AN769" s="18">
        <f t="shared" ca="1" si="418"/>
        <v>1.02</v>
      </c>
      <c r="AO769" s="18">
        <f t="shared" ca="1" si="419"/>
        <v>1</v>
      </c>
      <c r="AP769" s="18">
        <f t="shared" ca="1" si="419"/>
        <v>0</v>
      </c>
      <c r="AQ769" s="18">
        <f t="shared" ca="1" si="419"/>
        <v>0</v>
      </c>
      <c r="AR769" s="18">
        <f t="shared" ca="1" si="419"/>
        <v>0</v>
      </c>
      <c r="AS769" s="18">
        <f t="shared" ca="1" si="419"/>
        <v>0</v>
      </c>
      <c r="AT769" s="18">
        <f t="shared" ca="1" si="419"/>
        <v>0</v>
      </c>
      <c r="AU769" s="18">
        <f t="shared" ca="1" si="419"/>
        <v>0</v>
      </c>
      <c r="AV769" s="18">
        <f t="shared" ca="1" si="419"/>
        <v>0</v>
      </c>
      <c r="AW769" s="18">
        <f t="shared" ca="1" si="419"/>
        <v>0</v>
      </c>
      <c r="AX769" s="18">
        <f t="shared" ca="1" si="419"/>
        <v>0</v>
      </c>
      <c r="AY769" s="18">
        <f t="shared" ca="1" si="420"/>
        <v>0</v>
      </c>
      <c r="AZ769" s="18">
        <f t="shared" ca="1" si="420"/>
        <v>0</v>
      </c>
      <c r="BA769" s="18">
        <f t="shared" ca="1" si="420"/>
        <v>0</v>
      </c>
      <c r="BB769" s="18">
        <f t="shared" ca="1" si="420"/>
        <v>0</v>
      </c>
      <c r="BC769" s="18">
        <f t="shared" ca="1" si="420"/>
        <v>0</v>
      </c>
      <c r="BD769" s="18">
        <f t="shared" ca="1" si="420"/>
        <v>0</v>
      </c>
      <c r="BE769" s="18">
        <f t="shared" ca="1" si="420"/>
        <v>0</v>
      </c>
      <c r="BF769" s="18">
        <f t="shared" ca="1" si="420"/>
        <v>0</v>
      </c>
      <c r="BG769" s="18">
        <f t="shared" ca="1" si="420"/>
        <v>0</v>
      </c>
      <c r="BH769" s="18">
        <f t="shared" ca="1" si="420"/>
        <v>0</v>
      </c>
    </row>
    <row r="770" spans="8:60" x14ac:dyDescent="0.35">
      <c r="H770" s="2" t="str">
        <f t="shared" si="397"/>
        <v>O&amp;M</v>
      </c>
      <c r="I770">
        <f t="shared" si="410"/>
        <v>15</v>
      </c>
      <c r="J770">
        <f t="shared" si="399"/>
        <v>31</v>
      </c>
      <c r="K770" s="18">
        <f t="shared" ca="1" si="416"/>
        <v>1.8475888157854201</v>
      </c>
      <c r="L770" s="18">
        <f t="shared" ca="1" si="416"/>
        <v>1.8113615841033535</v>
      </c>
      <c r="M770" s="18">
        <f t="shared" ca="1" si="416"/>
        <v>1.7758446902974052</v>
      </c>
      <c r="N770" s="18">
        <f t="shared" ca="1" si="416"/>
        <v>1.7410242061739269</v>
      </c>
      <c r="O770" s="18">
        <f t="shared" ca="1" si="416"/>
        <v>1.7068864766411045</v>
      </c>
      <c r="P770" s="18">
        <f t="shared" ca="1" si="416"/>
        <v>1.6734181143540243</v>
      </c>
      <c r="Q770" s="18">
        <f t="shared" ca="1" si="416"/>
        <v>1.6406059944647295</v>
      </c>
      <c r="R770" s="18">
        <f t="shared" ca="1" si="416"/>
        <v>1.608437249475225</v>
      </c>
      <c r="S770" s="18">
        <f t="shared" ca="1" si="416"/>
        <v>1.576899264191397</v>
      </c>
      <c r="T770" s="18">
        <f t="shared" ca="1" si="416"/>
        <v>1.5459796707758797</v>
      </c>
      <c r="U770" s="18">
        <f t="shared" ca="1" si="417"/>
        <v>1.5156663438979212</v>
      </c>
      <c r="V770" s="18">
        <f t="shared" ca="1" si="417"/>
        <v>1.4859473959783542</v>
      </c>
      <c r="W770" s="18">
        <f t="shared" ca="1" si="417"/>
        <v>1.4568111725277981</v>
      </c>
      <c r="X770" s="18">
        <f t="shared" ca="1" si="417"/>
        <v>1.4282462475762727</v>
      </c>
      <c r="Y770" s="18">
        <f t="shared" ca="1" si="417"/>
        <v>1.4002414191924244</v>
      </c>
      <c r="Z770" s="18">
        <f t="shared" ca="1" si="417"/>
        <v>1.372785705090612</v>
      </c>
      <c r="AA770" s="18">
        <f t="shared" ca="1" si="417"/>
        <v>1.3458683383241292</v>
      </c>
      <c r="AB770" s="18">
        <f t="shared" ca="1" si="417"/>
        <v>1.3194787630628722</v>
      </c>
      <c r="AC770" s="18">
        <f t="shared" ca="1" si="417"/>
        <v>1.2936066304537961</v>
      </c>
      <c r="AD770" s="18">
        <f t="shared" ca="1" si="417"/>
        <v>1.2682417945625453</v>
      </c>
      <c r="AE770" s="18">
        <f t="shared" ca="1" si="418"/>
        <v>1.243374308394652</v>
      </c>
      <c r="AF770" s="18">
        <f t="shared" ca="1" si="418"/>
        <v>1.2189944199947571</v>
      </c>
      <c r="AG770" s="18">
        <f t="shared" ca="1" si="418"/>
        <v>1.1950925686223108</v>
      </c>
      <c r="AH770" s="18">
        <f t="shared" ca="1" si="418"/>
        <v>1.1716593810022655</v>
      </c>
      <c r="AI770" s="18">
        <f t="shared" ca="1" si="418"/>
        <v>1.1486856676492798</v>
      </c>
      <c r="AJ770" s="18">
        <f t="shared" ca="1" si="418"/>
        <v>1.1261624192640001</v>
      </c>
      <c r="AK770" s="18">
        <f t="shared" ca="1" si="418"/>
        <v>1.1040808032</v>
      </c>
      <c r="AL770" s="18">
        <f t="shared" ca="1" si="418"/>
        <v>1.08243216</v>
      </c>
      <c r="AM770" s="18">
        <f t="shared" ca="1" si="418"/>
        <v>1.0612079999999999</v>
      </c>
      <c r="AN770" s="18">
        <f t="shared" ca="1" si="418"/>
        <v>1.0404</v>
      </c>
      <c r="AO770" s="18">
        <f t="shared" ca="1" si="419"/>
        <v>1.02</v>
      </c>
      <c r="AP770" s="18">
        <f t="shared" ca="1" si="419"/>
        <v>1</v>
      </c>
      <c r="AQ770" s="18">
        <f t="shared" ca="1" si="419"/>
        <v>0</v>
      </c>
      <c r="AR770" s="18">
        <f t="shared" ca="1" si="419"/>
        <v>0</v>
      </c>
      <c r="AS770" s="18">
        <f t="shared" ca="1" si="419"/>
        <v>0</v>
      </c>
      <c r="AT770" s="18">
        <f t="shared" ca="1" si="419"/>
        <v>0</v>
      </c>
      <c r="AU770" s="18">
        <f t="shared" ca="1" si="419"/>
        <v>0</v>
      </c>
      <c r="AV770" s="18">
        <f t="shared" ca="1" si="419"/>
        <v>0</v>
      </c>
      <c r="AW770" s="18">
        <f t="shared" ca="1" si="419"/>
        <v>0</v>
      </c>
      <c r="AX770" s="18">
        <f t="shared" ca="1" si="419"/>
        <v>0</v>
      </c>
      <c r="AY770" s="18">
        <f t="shared" ca="1" si="420"/>
        <v>0</v>
      </c>
      <c r="AZ770" s="18">
        <f t="shared" ca="1" si="420"/>
        <v>0</v>
      </c>
      <c r="BA770" s="18">
        <f t="shared" ca="1" si="420"/>
        <v>0</v>
      </c>
      <c r="BB770" s="18">
        <f t="shared" ca="1" si="420"/>
        <v>0</v>
      </c>
      <c r="BC770" s="18">
        <f t="shared" ca="1" si="420"/>
        <v>0</v>
      </c>
      <c r="BD770" s="18">
        <f t="shared" ca="1" si="420"/>
        <v>0</v>
      </c>
      <c r="BE770" s="18">
        <f t="shared" ca="1" si="420"/>
        <v>0</v>
      </c>
      <c r="BF770" s="18">
        <f t="shared" ca="1" si="420"/>
        <v>0</v>
      </c>
      <c r="BG770" s="18">
        <f t="shared" ca="1" si="420"/>
        <v>0</v>
      </c>
      <c r="BH770" s="18">
        <f t="shared" ca="1" si="420"/>
        <v>0</v>
      </c>
    </row>
    <row r="771" spans="8:60" x14ac:dyDescent="0.35">
      <c r="H771" s="2" t="str">
        <f t="shared" si="397"/>
        <v>O&amp;M</v>
      </c>
      <c r="I771">
        <f t="shared" si="410"/>
        <v>15</v>
      </c>
      <c r="J771">
        <f t="shared" si="399"/>
        <v>32</v>
      </c>
      <c r="K771" s="18">
        <f t="shared" ca="1" si="416"/>
        <v>1.8845405921011289</v>
      </c>
      <c r="L771" s="18">
        <f t="shared" ca="1" si="416"/>
        <v>1.8475888157854201</v>
      </c>
      <c r="M771" s="18">
        <f t="shared" ca="1" si="416"/>
        <v>1.8113615841033535</v>
      </c>
      <c r="N771" s="18">
        <f t="shared" ca="1" si="416"/>
        <v>1.7758446902974052</v>
      </c>
      <c r="O771" s="18">
        <f t="shared" ca="1" si="416"/>
        <v>1.7410242061739269</v>
      </c>
      <c r="P771" s="18">
        <f t="shared" ca="1" si="416"/>
        <v>1.7068864766411045</v>
      </c>
      <c r="Q771" s="18">
        <f t="shared" ca="1" si="416"/>
        <v>1.6734181143540243</v>
      </c>
      <c r="R771" s="18">
        <f t="shared" ca="1" si="416"/>
        <v>1.6406059944647295</v>
      </c>
      <c r="S771" s="18">
        <f t="shared" ca="1" si="416"/>
        <v>1.608437249475225</v>
      </c>
      <c r="T771" s="18">
        <f t="shared" ca="1" si="416"/>
        <v>1.576899264191397</v>
      </c>
      <c r="U771" s="18">
        <f t="shared" ca="1" si="417"/>
        <v>1.5459796707758797</v>
      </c>
      <c r="V771" s="18">
        <f t="shared" ca="1" si="417"/>
        <v>1.5156663438979212</v>
      </c>
      <c r="W771" s="18">
        <f t="shared" ca="1" si="417"/>
        <v>1.4859473959783542</v>
      </c>
      <c r="X771" s="18">
        <f t="shared" ca="1" si="417"/>
        <v>1.4568111725277981</v>
      </c>
      <c r="Y771" s="18">
        <f t="shared" ca="1" si="417"/>
        <v>1.4282462475762727</v>
      </c>
      <c r="Z771" s="18">
        <f t="shared" ca="1" si="417"/>
        <v>1.4002414191924244</v>
      </c>
      <c r="AA771" s="18">
        <f t="shared" ca="1" si="417"/>
        <v>1.372785705090612</v>
      </c>
      <c r="AB771" s="18">
        <f t="shared" ca="1" si="417"/>
        <v>1.3458683383241292</v>
      </c>
      <c r="AC771" s="18">
        <f t="shared" ca="1" si="417"/>
        <v>1.3194787630628722</v>
      </c>
      <c r="AD771" s="18">
        <f t="shared" ca="1" si="417"/>
        <v>1.2936066304537961</v>
      </c>
      <c r="AE771" s="18">
        <f t="shared" ca="1" si="418"/>
        <v>1.2682417945625453</v>
      </c>
      <c r="AF771" s="18">
        <f t="shared" ca="1" si="418"/>
        <v>1.243374308394652</v>
      </c>
      <c r="AG771" s="18">
        <f t="shared" ca="1" si="418"/>
        <v>1.2189944199947571</v>
      </c>
      <c r="AH771" s="18">
        <f t="shared" ca="1" si="418"/>
        <v>1.1950925686223108</v>
      </c>
      <c r="AI771" s="18">
        <f t="shared" ca="1" si="418"/>
        <v>1.1716593810022655</v>
      </c>
      <c r="AJ771" s="18">
        <f t="shared" ca="1" si="418"/>
        <v>1.1486856676492798</v>
      </c>
      <c r="AK771" s="18">
        <f t="shared" ca="1" si="418"/>
        <v>1.1261624192640001</v>
      </c>
      <c r="AL771" s="18">
        <f t="shared" ca="1" si="418"/>
        <v>1.1040808032</v>
      </c>
      <c r="AM771" s="18">
        <f t="shared" ca="1" si="418"/>
        <v>1.08243216</v>
      </c>
      <c r="AN771" s="18">
        <f t="shared" ca="1" si="418"/>
        <v>1.0612079999999999</v>
      </c>
      <c r="AO771" s="18">
        <f t="shared" ca="1" si="419"/>
        <v>1.0404</v>
      </c>
      <c r="AP771" s="18">
        <f t="shared" ca="1" si="419"/>
        <v>1.02</v>
      </c>
      <c r="AQ771" s="18">
        <f t="shared" ca="1" si="419"/>
        <v>1</v>
      </c>
      <c r="AR771" s="18">
        <f t="shared" ca="1" si="419"/>
        <v>0</v>
      </c>
      <c r="AS771" s="18">
        <f t="shared" ca="1" si="419"/>
        <v>0</v>
      </c>
      <c r="AT771" s="18">
        <f t="shared" ca="1" si="419"/>
        <v>0</v>
      </c>
      <c r="AU771" s="18">
        <f t="shared" ca="1" si="419"/>
        <v>0</v>
      </c>
      <c r="AV771" s="18">
        <f t="shared" ca="1" si="419"/>
        <v>0</v>
      </c>
      <c r="AW771" s="18">
        <f t="shared" ca="1" si="419"/>
        <v>0</v>
      </c>
      <c r="AX771" s="18">
        <f t="shared" ca="1" si="419"/>
        <v>0</v>
      </c>
      <c r="AY771" s="18">
        <f t="shared" ca="1" si="420"/>
        <v>0</v>
      </c>
      <c r="AZ771" s="18">
        <f t="shared" ca="1" si="420"/>
        <v>0</v>
      </c>
      <c r="BA771" s="18">
        <f t="shared" ca="1" si="420"/>
        <v>0</v>
      </c>
      <c r="BB771" s="18">
        <f t="shared" ca="1" si="420"/>
        <v>0</v>
      </c>
      <c r="BC771" s="18">
        <f t="shared" ca="1" si="420"/>
        <v>0</v>
      </c>
      <c r="BD771" s="18">
        <f t="shared" ca="1" si="420"/>
        <v>0</v>
      </c>
      <c r="BE771" s="18">
        <f t="shared" ca="1" si="420"/>
        <v>0</v>
      </c>
      <c r="BF771" s="18">
        <f t="shared" ca="1" si="420"/>
        <v>0</v>
      </c>
      <c r="BG771" s="18">
        <f t="shared" ca="1" si="420"/>
        <v>0</v>
      </c>
      <c r="BH771" s="18">
        <f t="shared" ca="1" si="420"/>
        <v>0</v>
      </c>
    </row>
    <row r="772" spans="8:60" x14ac:dyDescent="0.35">
      <c r="H772" s="2" t="str">
        <f t="shared" si="397"/>
        <v>O&amp;M</v>
      </c>
      <c r="I772">
        <f t="shared" si="410"/>
        <v>15</v>
      </c>
      <c r="J772">
        <f t="shared" si="399"/>
        <v>33</v>
      </c>
      <c r="K772" s="18">
        <f t="shared" ca="1" si="416"/>
        <v>1.9222314039431516</v>
      </c>
      <c r="L772" s="18">
        <f t="shared" ca="1" si="416"/>
        <v>1.8845405921011289</v>
      </c>
      <c r="M772" s="18">
        <f t="shared" ca="1" si="416"/>
        <v>1.8475888157854201</v>
      </c>
      <c r="N772" s="18">
        <f t="shared" ca="1" si="416"/>
        <v>1.8113615841033535</v>
      </c>
      <c r="O772" s="18">
        <f t="shared" ca="1" si="416"/>
        <v>1.7758446902974052</v>
      </c>
      <c r="P772" s="18">
        <f t="shared" ca="1" si="416"/>
        <v>1.7410242061739269</v>
      </c>
      <c r="Q772" s="18">
        <f t="shared" ca="1" si="416"/>
        <v>1.7068864766411045</v>
      </c>
      <c r="R772" s="18">
        <f t="shared" ca="1" si="416"/>
        <v>1.6734181143540243</v>
      </c>
      <c r="S772" s="18">
        <f t="shared" ca="1" si="416"/>
        <v>1.6406059944647295</v>
      </c>
      <c r="T772" s="18">
        <f t="shared" ca="1" si="416"/>
        <v>1.608437249475225</v>
      </c>
      <c r="U772" s="18">
        <f t="shared" ca="1" si="417"/>
        <v>1.576899264191397</v>
      </c>
      <c r="V772" s="18">
        <f t="shared" ca="1" si="417"/>
        <v>1.5459796707758797</v>
      </c>
      <c r="W772" s="18">
        <f t="shared" ca="1" si="417"/>
        <v>1.5156663438979212</v>
      </c>
      <c r="X772" s="18">
        <f t="shared" ca="1" si="417"/>
        <v>1.4859473959783542</v>
      </c>
      <c r="Y772" s="18">
        <f t="shared" ca="1" si="417"/>
        <v>1.4568111725277981</v>
      </c>
      <c r="Z772" s="18">
        <f t="shared" ca="1" si="417"/>
        <v>1.4282462475762727</v>
      </c>
      <c r="AA772" s="18">
        <f t="shared" ca="1" si="417"/>
        <v>1.4002414191924244</v>
      </c>
      <c r="AB772" s="18">
        <f t="shared" ca="1" si="417"/>
        <v>1.372785705090612</v>
      </c>
      <c r="AC772" s="18">
        <f t="shared" ca="1" si="417"/>
        <v>1.3458683383241292</v>
      </c>
      <c r="AD772" s="18">
        <f t="shared" ca="1" si="417"/>
        <v>1.3194787630628722</v>
      </c>
      <c r="AE772" s="18">
        <f t="shared" ca="1" si="418"/>
        <v>1.2936066304537961</v>
      </c>
      <c r="AF772" s="18">
        <f t="shared" ca="1" si="418"/>
        <v>1.2682417945625453</v>
      </c>
      <c r="AG772" s="18">
        <f t="shared" ca="1" si="418"/>
        <v>1.243374308394652</v>
      </c>
      <c r="AH772" s="18">
        <f t="shared" ca="1" si="418"/>
        <v>1.2189944199947571</v>
      </c>
      <c r="AI772" s="18">
        <f t="shared" ca="1" si="418"/>
        <v>1.1950925686223108</v>
      </c>
      <c r="AJ772" s="18">
        <f t="shared" ca="1" si="418"/>
        <v>1.1716593810022655</v>
      </c>
      <c r="AK772" s="18">
        <f t="shared" ca="1" si="418"/>
        <v>1.1486856676492798</v>
      </c>
      <c r="AL772" s="18">
        <f t="shared" ca="1" si="418"/>
        <v>1.1261624192640001</v>
      </c>
      <c r="AM772" s="18">
        <f t="shared" ca="1" si="418"/>
        <v>1.1040808032</v>
      </c>
      <c r="AN772" s="18">
        <f t="shared" ca="1" si="418"/>
        <v>1.08243216</v>
      </c>
      <c r="AO772" s="18">
        <f t="shared" ca="1" si="419"/>
        <v>1.0612079999999999</v>
      </c>
      <c r="AP772" s="18">
        <f t="shared" ca="1" si="419"/>
        <v>1.0404</v>
      </c>
      <c r="AQ772" s="18">
        <f t="shared" ca="1" si="419"/>
        <v>1.02</v>
      </c>
      <c r="AR772" s="18">
        <f t="shared" ca="1" si="419"/>
        <v>1</v>
      </c>
      <c r="AS772" s="18">
        <f t="shared" ca="1" si="419"/>
        <v>0</v>
      </c>
      <c r="AT772" s="18">
        <f t="shared" ca="1" si="419"/>
        <v>0</v>
      </c>
      <c r="AU772" s="18">
        <f t="shared" ca="1" si="419"/>
        <v>0</v>
      </c>
      <c r="AV772" s="18">
        <f t="shared" ca="1" si="419"/>
        <v>0</v>
      </c>
      <c r="AW772" s="18">
        <f t="shared" ca="1" si="419"/>
        <v>0</v>
      </c>
      <c r="AX772" s="18">
        <f t="shared" ca="1" si="419"/>
        <v>0</v>
      </c>
      <c r="AY772" s="18">
        <f t="shared" ca="1" si="420"/>
        <v>0</v>
      </c>
      <c r="AZ772" s="18">
        <f t="shared" ca="1" si="420"/>
        <v>0</v>
      </c>
      <c r="BA772" s="18">
        <f t="shared" ca="1" si="420"/>
        <v>0</v>
      </c>
      <c r="BB772" s="18">
        <f t="shared" ca="1" si="420"/>
        <v>0</v>
      </c>
      <c r="BC772" s="18">
        <f t="shared" ca="1" si="420"/>
        <v>0</v>
      </c>
      <c r="BD772" s="18">
        <f t="shared" ca="1" si="420"/>
        <v>0</v>
      </c>
      <c r="BE772" s="18">
        <f t="shared" ca="1" si="420"/>
        <v>0</v>
      </c>
      <c r="BF772" s="18">
        <f t="shared" ca="1" si="420"/>
        <v>0</v>
      </c>
      <c r="BG772" s="18">
        <f t="shared" ca="1" si="420"/>
        <v>0</v>
      </c>
      <c r="BH772" s="18">
        <f t="shared" ca="1" si="420"/>
        <v>0</v>
      </c>
    </row>
    <row r="773" spans="8:60" x14ac:dyDescent="0.35">
      <c r="H773" s="2" t="str">
        <f t="shared" si="397"/>
        <v>O&amp;M</v>
      </c>
      <c r="I773">
        <f t="shared" si="410"/>
        <v>15</v>
      </c>
      <c r="J773">
        <f t="shared" si="399"/>
        <v>34</v>
      </c>
      <c r="K773" s="18">
        <f t="shared" ca="1" si="416"/>
        <v>1.9606760320220145</v>
      </c>
      <c r="L773" s="18">
        <f t="shared" ca="1" si="416"/>
        <v>1.9222314039431516</v>
      </c>
      <c r="M773" s="18">
        <f t="shared" ca="1" si="416"/>
        <v>1.8845405921011289</v>
      </c>
      <c r="N773" s="18">
        <f t="shared" ca="1" si="416"/>
        <v>1.8475888157854201</v>
      </c>
      <c r="O773" s="18">
        <f t="shared" ca="1" si="416"/>
        <v>1.8113615841033535</v>
      </c>
      <c r="P773" s="18">
        <f t="shared" ca="1" si="416"/>
        <v>1.7758446902974052</v>
      </c>
      <c r="Q773" s="18">
        <f t="shared" ca="1" si="416"/>
        <v>1.7410242061739269</v>
      </c>
      <c r="R773" s="18">
        <f t="shared" ca="1" si="416"/>
        <v>1.7068864766411045</v>
      </c>
      <c r="S773" s="18">
        <f t="shared" ca="1" si="416"/>
        <v>1.6734181143540243</v>
      </c>
      <c r="T773" s="18">
        <f t="shared" ca="1" si="416"/>
        <v>1.6406059944647295</v>
      </c>
      <c r="U773" s="18">
        <f t="shared" ca="1" si="417"/>
        <v>1.608437249475225</v>
      </c>
      <c r="V773" s="18">
        <f t="shared" ca="1" si="417"/>
        <v>1.576899264191397</v>
      </c>
      <c r="W773" s="18">
        <f t="shared" ca="1" si="417"/>
        <v>1.5459796707758797</v>
      </c>
      <c r="X773" s="18">
        <f t="shared" ca="1" si="417"/>
        <v>1.5156663438979212</v>
      </c>
      <c r="Y773" s="18">
        <f t="shared" ca="1" si="417"/>
        <v>1.4859473959783542</v>
      </c>
      <c r="Z773" s="18">
        <f t="shared" ca="1" si="417"/>
        <v>1.4568111725277981</v>
      </c>
      <c r="AA773" s="18">
        <f t="shared" ca="1" si="417"/>
        <v>1.4282462475762727</v>
      </c>
      <c r="AB773" s="18">
        <f t="shared" ca="1" si="417"/>
        <v>1.4002414191924244</v>
      </c>
      <c r="AC773" s="18">
        <f t="shared" ca="1" si="417"/>
        <v>1.372785705090612</v>
      </c>
      <c r="AD773" s="18">
        <f t="shared" ca="1" si="417"/>
        <v>1.3458683383241292</v>
      </c>
      <c r="AE773" s="18">
        <f t="shared" ca="1" si="418"/>
        <v>1.3194787630628722</v>
      </c>
      <c r="AF773" s="18">
        <f t="shared" ca="1" si="418"/>
        <v>1.2936066304537961</v>
      </c>
      <c r="AG773" s="18">
        <f t="shared" ca="1" si="418"/>
        <v>1.2682417945625453</v>
      </c>
      <c r="AH773" s="18">
        <f t="shared" ca="1" si="418"/>
        <v>1.243374308394652</v>
      </c>
      <c r="AI773" s="18">
        <f t="shared" ca="1" si="418"/>
        <v>1.2189944199947571</v>
      </c>
      <c r="AJ773" s="18">
        <f t="shared" ca="1" si="418"/>
        <v>1.1950925686223108</v>
      </c>
      <c r="AK773" s="18">
        <f t="shared" ca="1" si="418"/>
        <v>1.1716593810022655</v>
      </c>
      <c r="AL773" s="18">
        <f t="shared" ca="1" si="418"/>
        <v>1.1486856676492798</v>
      </c>
      <c r="AM773" s="18">
        <f t="shared" ca="1" si="418"/>
        <v>1.1261624192640001</v>
      </c>
      <c r="AN773" s="18">
        <f t="shared" ca="1" si="418"/>
        <v>1.1040808032</v>
      </c>
      <c r="AO773" s="18">
        <f t="shared" ca="1" si="419"/>
        <v>1.08243216</v>
      </c>
      <c r="AP773" s="18">
        <f t="shared" ca="1" si="419"/>
        <v>1.0612079999999999</v>
      </c>
      <c r="AQ773" s="18">
        <f t="shared" ca="1" si="419"/>
        <v>1.0404</v>
      </c>
      <c r="AR773" s="18">
        <f t="shared" ca="1" si="419"/>
        <v>1.02</v>
      </c>
      <c r="AS773" s="18">
        <f t="shared" ca="1" si="419"/>
        <v>1</v>
      </c>
      <c r="AT773" s="18">
        <f t="shared" ca="1" si="419"/>
        <v>0</v>
      </c>
      <c r="AU773" s="18">
        <f t="shared" ca="1" si="419"/>
        <v>0</v>
      </c>
      <c r="AV773" s="18">
        <f t="shared" ca="1" si="419"/>
        <v>0</v>
      </c>
      <c r="AW773" s="18">
        <f t="shared" ca="1" si="419"/>
        <v>0</v>
      </c>
      <c r="AX773" s="18">
        <f t="shared" ca="1" si="419"/>
        <v>0</v>
      </c>
      <c r="AY773" s="18">
        <f t="shared" ca="1" si="420"/>
        <v>0</v>
      </c>
      <c r="AZ773" s="18">
        <f t="shared" ca="1" si="420"/>
        <v>0</v>
      </c>
      <c r="BA773" s="18">
        <f t="shared" ca="1" si="420"/>
        <v>0</v>
      </c>
      <c r="BB773" s="18">
        <f t="shared" ca="1" si="420"/>
        <v>0</v>
      </c>
      <c r="BC773" s="18">
        <f t="shared" ca="1" si="420"/>
        <v>0</v>
      </c>
      <c r="BD773" s="18">
        <f t="shared" ca="1" si="420"/>
        <v>0</v>
      </c>
      <c r="BE773" s="18">
        <f t="shared" ca="1" si="420"/>
        <v>0</v>
      </c>
      <c r="BF773" s="18">
        <f t="shared" ca="1" si="420"/>
        <v>0</v>
      </c>
      <c r="BG773" s="18">
        <f t="shared" ca="1" si="420"/>
        <v>0</v>
      </c>
      <c r="BH773" s="18">
        <f t="shared" ca="1" si="420"/>
        <v>0</v>
      </c>
    </row>
    <row r="774" spans="8:60" x14ac:dyDescent="0.35">
      <c r="H774" s="2" t="str">
        <f t="shared" si="397"/>
        <v>O&amp;M</v>
      </c>
      <c r="I774">
        <f t="shared" si="410"/>
        <v>15</v>
      </c>
      <c r="J774">
        <f t="shared" si="399"/>
        <v>35</v>
      </c>
      <c r="K774" s="18">
        <f t="shared" ca="1" si="416"/>
        <v>1.9998895526624547</v>
      </c>
      <c r="L774" s="18">
        <f t="shared" ca="1" si="416"/>
        <v>1.9606760320220145</v>
      </c>
      <c r="M774" s="18">
        <f t="shared" ca="1" si="416"/>
        <v>1.9222314039431516</v>
      </c>
      <c r="N774" s="18">
        <f t="shared" ca="1" si="416"/>
        <v>1.8845405921011289</v>
      </c>
      <c r="O774" s="18">
        <f t="shared" ca="1" si="416"/>
        <v>1.8475888157854201</v>
      </c>
      <c r="P774" s="18">
        <f t="shared" ca="1" si="416"/>
        <v>1.8113615841033535</v>
      </c>
      <c r="Q774" s="18">
        <f t="shared" ca="1" si="416"/>
        <v>1.7758446902974052</v>
      </c>
      <c r="R774" s="18">
        <f t="shared" ca="1" si="416"/>
        <v>1.7410242061739269</v>
      </c>
      <c r="S774" s="18">
        <f t="shared" ca="1" si="416"/>
        <v>1.7068864766411045</v>
      </c>
      <c r="T774" s="18">
        <f t="shared" ca="1" si="416"/>
        <v>1.6734181143540243</v>
      </c>
      <c r="U774" s="18">
        <f t="shared" ca="1" si="417"/>
        <v>1.6406059944647295</v>
      </c>
      <c r="V774" s="18">
        <f t="shared" ca="1" si="417"/>
        <v>1.608437249475225</v>
      </c>
      <c r="W774" s="18">
        <f t="shared" ca="1" si="417"/>
        <v>1.576899264191397</v>
      </c>
      <c r="X774" s="18">
        <f t="shared" ca="1" si="417"/>
        <v>1.5459796707758797</v>
      </c>
      <c r="Y774" s="18">
        <f t="shared" ca="1" si="417"/>
        <v>1.5156663438979212</v>
      </c>
      <c r="Z774" s="18">
        <f t="shared" ca="1" si="417"/>
        <v>1.4859473959783542</v>
      </c>
      <c r="AA774" s="18">
        <f t="shared" ca="1" si="417"/>
        <v>1.4568111725277981</v>
      </c>
      <c r="AB774" s="18">
        <f t="shared" ca="1" si="417"/>
        <v>1.4282462475762727</v>
      </c>
      <c r="AC774" s="18">
        <f t="shared" ca="1" si="417"/>
        <v>1.4002414191924244</v>
      </c>
      <c r="AD774" s="18">
        <f t="shared" ca="1" si="417"/>
        <v>1.372785705090612</v>
      </c>
      <c r="AE774" s="18">
        <f t="shared" ca="1" si="418"/>
        <v>1.3458683383241292</v>
      </c>
      <c r="AF774" s="18">
        <f t="shared" ca="1" si="418"/>
        <v>1.3194787630628722</v>
      </c>
      <c r="AG774" s="18">
        <f t="shared" ca="1" si="418"/>
        <v>1.2936066304537961</v>
      </c>
      <c r="AH774" s="18">
        <f t="shared" ca="1" si="418"/>
        <v>1.2682417945625453</v>
      </c>
      <c r="AI774" s="18">
        <f t="shared" ca="1" si="418"/>
        <v>1.243374308394652</v>
      </c>
      <c r="AJ774" s="18">
        <f t="shared" ca="1" si="418"/>
        <v>1.2189944199947571</v>
      </c>
      <c r="AK774" s="18">
        <f t="shared" ca="1" si="418"/>
        <v>1.1950925686223108</v>
      </c>
      <c r="AL774" s="18">
        <f t="shared" ca="1" si="418"/>
        <v>1.1716593810022655</v>
      </c>
      <c r="AM774" s="18">
        <f t="shared" ca="1" si="418"/>
        <v>1.1486856676492798</v>
      </c>
      <c r="AN774" s="18">
        <f t="shared" ca="1" si="418"/>
        <v>1.1261624192640001</v>
      </c>
      <c r="AO774" s="18">
        <f t="shared" ca="1" si="419"/>
        <v>1.1040808032</v>
      </c>
      <c r="AP774" s="18">
        <f t="shared" ca="1" si="419"/>
        <v>1.08243216</v>
      </c>
      <c r="AQ774" s="18">
        <f t="shared" ca="1" si="419"/>
        <v>1.0612079999999999</v>
      </c>
      <c r="AR774" s="18">
        <f t="shared" ca="1" si="419"/>
        <v>1.0404</v>
      </c>
      <c r="AS774" s="18">
        <f t="shared" ca="1" si="419"/>
        <v>1.02</v>
      </c>
      <c r="AT774" s="18">
        <f t="shared" ca="1" si="419"/>
        <v>1</v>
      </c>
      <c r="AU774" s="18">
        <f t="shared" ca="1" si="419"/>
        <v>0</v>
      </c>
      <c r="AV774" s="18">
        <f t="shared" ca="1" si="419"/>
        <v>0</v>
      </c>
      <c r="AW774" s="18">
        <f t="shared" ca="1" si="419"/>
        <v>0</v>
      </c>
      <c r="AX774" s="18">
        <f t="shared" ca="1" si="419"/>
        <v>0</v>
      </c>
      <c r="AY774" s="18">
        <f t="shared" ca="1" si="420"/>
        <v>0</v>
      </c>
      <c r="AZ774" s="18">
        <f t="shared" ca="1" si="420"/>
        <v>0</v>
      </c>
      <c r="BA774" s="18">
        <f t="shared" ca="1" si="420"/>
        <v>0</v>
      </c>
      <c r="BB774" s="18">
        <f t="shared" ca="1" si="420"/>
        <v>0</v>
      </c>
      <c r="BC774" s="18">
        <f t="shared" ca="1" si="420"/>
        <v>0</v>
      </c>
      <c r="BD774" s="18">
        <f t="shared" ca="1" si="420"/>
        <v>0</v>
      </c>
      <c r="BE774" s="18">
        <f t="shared" ca="1" si="420"/>
        <v>0</v>
      </c>
      <c r="BF774" s="18">
        <f t="shared" ca="1" si="420"/>
        <v>0</v>
      </c>
      <c r="BG774" s="18">
        <f t="shared" ca="1" si="420"/>
        <v>0</v>
      </c>
      <c r="BH774" s="18">
        <f t="shared" ca="1" si="420"/>
        <v>0</v>
      </c>
    </row>
    <row r="775" spans="8:60" x14ac:dyDescent="0.35">
      <c r="H775" s="2" t="str">
        <f t="shared" si="397"/>
        <v>O&amp;M</v>
      </c>
      <c r="I775">
        <f t="shared" si="410"/>
        <v>15</v>
      </c>
      <c r="J775">
        <f t="shared" si="399"/>
        <v>36</v>
      </c>
      <c r="K775" s="18">
        <f t="shared" ref="K775:T784" ca="1" si="421">IF(K$24&gt;$J775,0,OFFSET($K$2,$I775,$J775-K$24))</f>
        <v>2.0398873437157037</v>
      </c>
      <c r="L775" s="18">
        <f t="shared" ca="1" si="421"/>
        <v>1.9998895526624547</v>
      </c>
      <c r="M775" s="18">
        <f t="shared" ca="1" si="421"/>
        <v>1.9606760320220145</v>
      </c>
      <c r="N775" s="18">
        <f t="shared" ca="1" si="421"/>
        <v>1.9222314039431516</v>
      </c>
      <c r="O775" s="18">
        <f t="shared" ca="1" si="421"/>
        <v>1.8845405921011289</v>
      </c>
      <c r="P775" s="18">
        <f t="shared" ca="1" si="421"/>
        <v>1.8475888157854201</v>
      </c>
      <c r="Q775" s="18">
        <f t="shared" ca="1" si="421"/>
        <v>1.8113615841033535</v>
      </c>
      <c r="R775" s="18">
        <f t="shared" ca="1" si="421"/>
        <v>1.7758446902974052</v>
      </c>
      <c r="S775" s="18">
        <f t="shared" ca="1" si="421"/>
        <v>1.7410242061739269</v>
      </c>
      <c r="T775" s="18">
        <f t="shared" ca="1" si="421"/>
        <v>1.7068864766411045</v>
      </c>
      <c r="U775" s="18">
        <f t="shared" ref="U775:AD784" ca="1" si="422">IF(U$24&gt;$J775,0,OFFSET($K$2,$I775,$J775-U$24))</f>
        <v>1.6734181143540243</v>
      </c>
      <c r="V775" s="18">
        <f t="shared" ca="1" si="422"/>
        <v>1.6406059944647295</v>
      </c>
      <c r="W775" s="18">
        <f t="shared" ca="1" si="422"/>
        <v>1.608437249475225</v>
      </c>
      <c r="X775" s="18">
        <f t="shared" ca="1" si="422"/>
        <v>1.576899264191397</v>
      </c>
      <c r="Y775" s="18">
        <f t="shared" ca="1" si="422"/>
        <v>1.5459796707758797</v>
      </c>
      <c r="Z775" s="18">
        <f t="shared" ca="1" si="422"/>
        <v>1.5156663438979212</v>
      </c>
      <c r="AA775" s="18">
        <f t="shared" ca="1" si="422"/>
        <v>1.4859473959783542</v>
      </c>
      <c r="AB775" s="18">
        <f t="shared" ca="1" si="422"/>
        <v>1.4568111725277981</v>
      </c>
      <c r="AC775" s="18">
        <f t="shared" ca="1" si="422"/>
        <v>1.4282462475762727</v>
      </c>
      <c r="AD775" s="18">
        <f t="shared" ca="1" si="422"/>
        <v>1.4002414191924244</v>
      </c>
      <c r="AE775" s="18">
        <f t="shared" ref="AE775:AN784" ca="1" si="423">IF(AE$24&gt;$J775,0,OFFSET($K$2,$I775,$J775-AE$24))</f>
        <v>1.372785705090612</v>
      </c>
      <c r="AF775" s="18">
        <f t="shared" ca="1" si="423"/>
        <v>1.3458683383241292</v>
      </c>
      <c r="AG775" s="18">
        <f t="shared" ca="1" si="423"/>
        <v>1.3194787630628722</v>
      </c>
      <c r="AH775" s="18">
        <f t="shared" ca="1" si="423"/>
        <v>1.2936066304537961</v>
      </c>
      <c r="AI775" s="18">
        <f t="shared" ca="1" si="423"/>
        <v>1.2682417945625453</v>
      </c>
      <c r="AJ775" s="18">
        <f t="shared" ca="1" si="423"/>
        <v>1.243374308394652</v>
      </c>
      <c r="AK775" s="18">
        <f t="shared" ca="1" si="423"/>
        <v>1.2189944199947571</v>
      </c>
      <c r="AL775" s="18">
        <f t="shared" ca="1" si="423"/>
        <v>1.1950925686223108</v>
      </c>
      <c r="AM775" s="18">
        <f t="shared" ca="1" si="423"/>
        <v>1.1716593810022655</v>
      </c>
      <c r="AN775" s="18">
        <f t="shared" ca="1" si="423"/>
        <v>1.1486856676492798</v>
      </c>
      <c r="AO775" s="18">
        <f t="shared" ref="AO775:AX784" ca="1" si="424">IF(AO$24&gt;$J775,0,OFFSET($K$2,$I775,$J775-AO$24))</f>
        <v>1.1261624192640001</v>
      </c>
      <c r="AP775" s="18">
        <f t="shared" ca="1" si="424"/>
        <v>1.1040808032</v>
      </c>
      <c r="AQ775" s="18">
        <f t="shared" ca="1" si="424"/>
        <v>1.08243216</v>
      </c>
      <c r="AR775" s="18">
        <f t="shared" ca="1" si="424"/>
        <v>1.0612079999999999</v>
      </c>
      <c r="AS775" s="18">
        <f t="shared" ca="1" si="424"/>
        <v>1.0404</v>
      </c>
      <c r="AT775" s="18">
        <f t="shared" ca="1" si="424"/>
        <v>1.02</v>
      </c>
      <c r="AU775" s="18">
        <f t="shared" ca="1" si="424"/>
        <v>1</v>
      </c>
      <c r="AV775" s="18">
        <f t="shared" ca="1" si="424"/>
        <v>0</v>
      </c>
      <c r="AW775" s="18">
        <f t="shared" ca="1" si="424"/>
        <v>0</v>
      </c>
      <c r="AX775" s="18">
        <f t="shared" ca="1" si="424"/>
        <v>0</v>
      </c>
      <c r="AY775" s="18">
        <f t="shared" ref="AY775:BH784" ca="1" si="425">IF(AY$24&gt;$J775,0,OFFSET($K$2,$I775,$J775-AY$24))</f>
        <v>0</v>
      </c>
      <c r="AZ775" s="18">
        <f t="shared" ca="1" si="425"/>
        <v>0</v>
      </c>
      <c r="BA775" s="18">
        <f t="shared" ca="1" si="425"/>
        <v>0</v>
      </c>
      <c r="BB775" s="18">
        <f t="shared" ca="1" si="425"/>
        <v>0</v>
      </c>
      <c r="BC775" s="18">
        <f t="shared" ca="1" si="425"/>
        <v>0</v>
      </c>
      <c r="BD775" s="18">
        <f t="shared" ca="1" si="425"/>
        <v>0</v>
      </c>
      <c r="BE775" s="18">
        <f t="shared" ca="1" si="425"/>
        <v>0</v>
      </c>
      <c r="BF775" s="18">
        <f t="shared" ca="1" si="425"/>
        <v>0</v>
      </c>
      <c r="BG775" s="18">
        <f t="shared" ca="1" si="425"/>
        <v>0</v>
      </c>
      <c r="BH775" s="18">
        <f t="shared" ca="1" si="425"/>
        <v>0</v>
      </c>
    </row>
    <row r="776" spans="8:60" x14ac:dyDescent="0.35">
      <c r="H776" s="2" t="str">
        <f t="shared" si="397"/>
        <v>O&amp;M</v>
      </c>
      <c r="I776">
        <f t="shared" si="410"/>
        <v>15</v>
      </c>
      <c r="J776">
        <f t="shared" si="399"/>
        <v>37</v>
      </c>
      <c r="K776" s="18">
        <f t="shared" ca="1" si="421"/>
        <v>2.080685090590018</v>
      </c>
      <c r="L776" s="18">
        <f t="shared" ca="1" si="421"/>
        <v>2.0398873437157037</v>
      </c>
      <c r="M776" s="18">
        <f t="shared" ca="1" si="421"/>
        <v>1.9998895526624547</v>
      </c>
      <c r="N776" s="18">
        <f t="shared" ca="1" si="421"/>
        <v>1.9606760320220145</v>
      </c>
      <c r="O776" s="18">
        <f t="shared" ca="1" si="421"/>
        <v>1.9222314039431516</v>
      </c>
      <c r="P776" s="18">
        <f t="shared" ca="1" si="421"/>
        <v>1.8845405921011289</v>
      </c>
      <c r="Q776" s="18">
        <f t="shared" ca="1" si="421"/>
        <v>1.8475888157854201</v>
      </c>
      <c r="R776" s="18">
        <f t="shared" ca="1" si="421"/>
        <v>1.8113615841033535</v>
      </c>
      <c r="S776" s="18">
        <f t="shared" ca="1" si="421"/>
        <v>1.7758446902974052</v>
      </c>
      <c r="T776" s="18">
        <f t="shared" ca="1" si="421"/>
        <v>1.7410242061739269</v>
      </c>
      <c r="U776" s="18">
        <f t="shared" ca="1" si="422"/>
        <v>1.7068864766411045</v>
      </c>
      <c r="V776" s="18">
        <f t="shared" ca="1" si="422"/>
        <v>1.6734181143540243</v>
      </c>
      <c r="W776" s="18">
        <f t="shared" ca="1" si="422"/>
        <v>1.6406059944647295</v>
      </c>
      <c r="X776" s="18">
        <f t="shared" ca="1" si="422"/>
        <v>1.608437249475225</v>
      </c>
      <c r="Y776" s="18">
        <f t="shared" ca="1" si="422"/>
        <v>1.576899264191397</v>
      </c>
      <c r="Z776" s="18">
        <f t="shared" ca="1" si="422"/>
        <v>1.5459796707758797</v>
      </c>
      <c r="AA776" s="18">
        <f t="shared" ca="1" si="422"/>
        <v>1.5156663438979212</v>
      </c>
      <c r="AB776" s="18">
        <f t="shared" ca="1" si="422"/>
        <v>1.4859473959783542</v>
      </c>
      <c r="AC776" s="18">
        <f t="shared" ca="1" si="422"/>
        <v>1.4568111725277981</v>
      </c>
      <c r="AD776" s="18">
        <f t="shared" ca="1" si="422"/>
        <v>1.4282462475762727</v>
      </c>
      <c r="AE776" s="18">
        <f t="shared" ca="1" si="423"/>
        <v>1.4002414191924244</v>
      </c>
      <c r="AF776" s="18">
        <f t="shared" ca="1" si="423"/>
        <v>1.372785705090612</v>
      </c>
      <c r="AG776" s="18">
        <f t="shared" ca="1" si="423"/>
        <v>1.3458683383241292</v>
      </c>
      <c r="AH776" s="18">
        <f t="shared" ca="1" si="423"/>
        <v>1.3194787630628722</v>
      </c>
      <c r="AI776" s="18">
        <f t="shared" ca="1" si="423"/>
        <v>1.2936066304537961</v>
      </c>
      <c r="AJ776" s="18">
        <f t="shared" ca="1" si="423"/>
        <v>1.2682417945625453</v>
      </c>
      <c r="AK776" s="18">
        <f t="shared" ca="1" si="423"/>
        <v>1.243374308394652</v>
      </c>
      <c r="AL776" s="18">
        <f t="shared" ca="1" si="423"/>
        <v>1.2189944199947571</v>
      </c>
      <c r="AM776" s="18">
        <f t="shared" ca="1" si="423"/>
        <v>1.1950925686223108</v>
      </c>
      <c r="AN776" s="18">
        <f t="shared" ca="1" si="423"/>
        <v>1.1716593810022655</v>
      </c>
      <c r="AO776" s="18">
        <f t="shared" ca="1" si="424"/>
        <v>1.1486856676492798</v>
      </c>
      <c r="AP776" s="18">
        <f t="shared" ca="1" si="424"/>
        <v>1.1261624192640001</v>
      </c>
      <c r="AQ776" s="18">
        <f t="shared" ca="1" si="424"/>
        <v>1.1040808032</v>
      </c>
      <c r="AR776" s="18">
        <f t="shared" ca="1" si="424"/>
        <v>1.08243216</v>
      </c>
      <c r="AS776" s="18">
        <f t="shared" ca="1" si="424"/>
        <v>1.0612079999999999</v>
      </c>
      <c r="AT776" s="18">
        <f t="shared" ca="1" si="424"/>
        <v>1.0404</v>
      </c>
      <c r="AU776" s="18">
        <f t="shared" ca="1" si="424"/>
        <v>1.02</v>
      </c>
      <c r="AV776" s="18">
        <f t="shared" ca="1" si="424"/>
        <v>1</v>
      </c>
      <c r="AW776" s="18">
        <f t="shared" ca="1" si="424"/>
        <v>0</v>
      </c>
      <c r="AX776" s="18">
        <f t="shared" ca="1" si="424"/>
        <v>0</v>
      </c>
      <c r="AY776" s="18">
        <f t="shared" ca="1" si="425"/>
        <v>0</v>
      </c>
      <c r="AZ776" s="18">
        <f t="shared" ca="1" si="425"/>
        <v>0</v>
      </c>
      <c r="BA776" s="18">
        <f t="shared" ca="1" si="425"/>
        <v>0</v>
      </c>
      <c r="BB776" s="18">
        <f t="shared" ca="1" si="425"/>
        <v>0</v>
      </c>
      <c r="BC776" s="18">
        <f t="shared" ca="1" si="425"/>
        <v>0</v>
      </c>
      <c r="BD776" s="18">
        <f t="shared" ca="1" si="425"/>
        <v>0</v>
      </c>
      <c r="BE776" s="18">
        <f t="shared" ca="1" si="425"/>
        <v>0</v>
      </c>
      <c r="BF776" s="18">
        <f t="shared" ca="1" si="425"/>
        <v>0</v>
      </c>
      <c r="BG776" s="18">
        <f t="shared" ca="1" si="425"/>
        <v>0</v>
      </c>
      <c r="BH776" s="18">
        <f t="shared" ca="1" si="425"/>
        <v>0</v>
      </c>
    </row>
    <row r="777" spans="8:60" x14ac:dyDescent="0.35">
      <c r="H777" s="2" t="str">
        <f t="shared" si="397"/>
        <v>O&amp;M</v>
      </c>
      <c r="I777">
        <f t="shared" si="410"/>
        <v>15</v>
      </c>
      <c r="J777">
        <f t="shared" si="399"/>
        <v>38</v>
      </c>
      <c r="K777" s="18">
        <f t="shared" ca="1" si="421"/>
        <v>2.1222987924018186</v>
      </c>
      <c r="L777" s="18">
        <f t="shared" ca="1" si="421"/>
        <v>2.080685090590018</v>
      </c>
      <c r="M777" s="18">
        <f t="shared" ca="1" si="421"/>
        <v>2.0398873437157037</v>
      </c>
      <c r="N777" s="18">
        <f t="shared" ca="1" si="421"/>
        <v>1.9998895526624547</v>
      </c>
      <c r="O777" s="18">
        <f t="shared" ca="1" si="421"/>
        <v>1.9606760320220145</v>
      </c>
      <c r="P777" s="18">
        <f t="shared" ca="1" si="421"/>
        <v>1.9222314039431516</v>
      </c>
      <c r="Q777" s="18">
        <f t="shared" ca="1" si="421"/>
        <v>1.8845405921011289</v>
      </c>
      <c r="R777" s="18">
        <f t="shared" ca="1" si="421"/>
        <v>1.8475888157854201</v>
      </c>
      <c r="S777" s="18">
        <f t="shared" ca="1" si="421"/>
        <v>1.8113615841033535</v>
      </c>
      <c r="T777" s="18">
        <f t="shared" ca="1" si="421"/>
        <v>1.7758446902974052</v>
      </c>
      <c r="U777" s="18">
        <f t="shared" ca="1" si="422"/>
        <v>1.7410242061739269</v>
      </c>
      <c r="V777" s="18">
        <f t="shared" ca="1" si="422"/>
        <v>1.7068864766411045</v>
      </c>
      <c r="W777" s="18">
        <f t="shared" ca="1" si="422"/>
        <v>1.6734181143540243</v>
      </c>
      <c r="X777" s="18">
        <f t="shared" ca="1" si="422"/>
        <v>1.6406059944647295</v>
      </c>
      <c r="Y777" s="18">
        <f t="shared" ca="1" si="422"/>
        <v>1.608437249475225</v>
      </c>
      <c r="Z777" s="18">
        <f t="shared" ca="1" si="422"/>
        <v>1.576899264191397</v>
      </c>
      <c r="AA777" s="18">
        <f t="shared" ca="1" si="422"/>
        <v>1.5459796707758797</v>
      </c>
      <c r="AB777" s="18">
        <f t="shared" ca="1" si="422"/>
        <v>1.5156663438979212</v>
      </c>
      <c r="AC777" s="18">
        <f t="shared" ca="1" si="422"/>
        <v>1.4859473959783542</v>
      </c>
      <c r="AD777" s="18">
        <f t="shared" ca="1" si="422"/>
        <v>1.4568111725277981</v>
      </c>
      <c r="AE777" s="18">
        <f t="shared" ca="1" si="423"/>
        <v>1.4282462475762727</v>
      </c>
      <c r="AF777" s="18">
        <f t="shared" ca="1" si="423"/>
        <v>1.4002414191924244</v>
      </c>
      <c r="AG777" s="18">
        <f t="shared" ca="1" si="423"/>
        <v>1.372785705090612</v>
      </c>
      <c r="AH777" s="18">
        <f t="shared" ca="1" si="423"/>
        <v>1.3458683383241292</v>
      </c>
      <c r="AI777" s="18">
        <f t="shared" ca="1" si="423"/>
        <v>1.3194787630628722</v>
      </c>
      <c r="AJ777" s="18">
        <f t="shared" ca="1" si="423"/>
        <v>1.2936066304537961</v>
      </c>
      <c r="AK777" s="18">
        <f t="shared" ca="1" si="423"/>
        <v>1.2682417945625453</v>
      </c>
      <c r="AL777" s="18">
        <f t="shared" ca="1" si="423"/>
        <v>1.243374308394652</v>
      </c>
      <c r="AM777" s="18">
        <f t="shared" ca="1" si="423"/>
        <v>1.2189944199947571</v>
      </c>
      <c r="AN777" s="18">
        <f t="shared" ca="1" si="423"/>
        <v>1.1950925686223108</v>
      </c>
      <c r="AO777" s="18">
        <f t="shared" ca="1" si="424"/>
        <v>1.1716593810022655</v>
      </c>
      <c r="AP777" s="18">
        <f t="shared" ca="1" si="424"/>
        <v>1.1486856676492798</v>
      </c>
      <c r="AQ777" s="18">
        <f t="shared" ca="1" si="424"/>
        <v>1.1261624192640001</v>
      </c>
      <c r="AR777" s="18">
        <f t="shared" ca="1" si="424"/>
        <v>1.1040808032</v>
      </c>
      <c r="AS777" s="18">
        <f t="shared" ca="1" si="424"/>
        <v>1.08243216</v>
      </c>
      <c r="AT777" s="18">
        <f t="shared" ca="1" si="424"/>
        <v>1.0612079999999999</v>
      </c>
      <c r="AU777" s="18">
        <f t="shared" ca="1" si="424"/>
        <v>1.0404</v>
      </c>
      <c r="AV777" s="18">
        <f t="shared" ca="1" si="424"/>
        <v>1.02</v>
      </c>
      <c r="AW777" s="18">
        <f t="shared" ca="1" si="424"/>
        <v>1</v>
      </c>
      <c r="AX777" s="18">
        <f t="shared" ca="1" si="424"/>
        <v>0</v>
      </c>
      <c r="AY777" s="18">
        <f t="shared" ca="1" si="425"/>
        <v>0</v>
      </c>
      <c r="AZ777" s="18">
        <f t="shared" ca="1" si="425"/>
        <v>0</v>
      </c>
      <c r="BA777" s="18">
        <f t="shared" ca="1" si="425"/>
        <v>0</v>
      </c>
      <c r="BB777" s="18">
        <f t="shared" ca="1" si="425"/>
        <v>0</v>
      </c>
      <c r="BC777" s="18">
        <f t="shared" ca="1" si="425"/>
        <v>0</v>
      </c>
      <c r="BD777" s="18">
        <f t="shared" ca="1" si="425"/>
        <v>0</v>
      </c>
      <c r="BE777" s="18">
        <f t="shared" ca="1" si="425"/>
        <v>0</v>
      </c>
      <c r="BF777" s="18">
        <f t="shared" ca="1" si="425"/>
        <v>0</v>
      </c>
      <c r="BG777" s="18">
        <f t="shared" ca="1" si="425"/>
        <v>0</v>
      </c>
      <c r="BH777" s="18">
        <f t="shared" ca="1" si="425"/>
        <v>0</v>
      </c>
    </row>
    <row r="778" spans="8:60" x14ac:dyDescent="0.35">
      <c r="H778" s="2" t="str">
        <f t="shared" si="397"/>
        <v>O&amp;M</v>
      </c>
      <c r="I778">
        <f t="shared" si="410"/>
        <v>15</v>
      </c>
      <c r="J778">
        <f t="shared" si="399"/>
        <v>39</v>
      </c>
      <c r="K778" s="18">
        <f t="shared" ca="1" si="421"/>
        <v>2.1647447682498542</v>
      </c>
      <c r="L778" s="18">
        <f t="shared" ca="1" si="421"/>
        <v>2.1222987924018186</v>
      </c>
      <c r="M778" s="18">
        <f t="shared" ca="1" si="421"/>
        <v>2.080685090590018</v>
      </c>
      <c r="N778" s="18">
        <f t="shared" ca="1" si="421"/>
        <v>2.0398873437157037</v>
      </c>
      <c r="O778" s="18">
        <f t="shared" ca="1" si="421"/>
        <v>1.9998895526624547</v>
      </c>
      <c r="P778" s="18">
        <f t="shared" ca="1" si="421"/>
        <v>1.9606760320220145</v>
      </c>
      <c r="Q778" s="18">
        <f t="shared" ca="1" si="421"/>
        <v>1.9222314039431516</v>
      </c>
      <c r="R778" s="18">
        <f t="shared" ca="1" si="421"/>
        <v>1.8845405921011289</v>
      </c>
      <c r="S778" s="18">
        <f t="shared" ca="1" si="421"/>
        <v>1.8475888157854201</v>
      </c>
      <c r="T778" s="18">
        <f t="shared" ca="1" si="421"/>
        <v>1.8113615841033535</v>
      </c>
      <c r="U778" s="18">
        <f t="shared" ca="1" si="422"/>
        <v>1.7758446902974052</v>
      </c>
      <c r="V778" s="18">
        <f t="shared" ca="1" si="422"/>
        <v>1.7410242061739269</v>
      </c>
      <c r="W778" s="18">
        <f t="shared" ca="1" si="422"/>
        <v>1.7068864766411045</v>
      </c>
      <c r="X778" s="18">
        <f t="shared" ca="1" si="422"/>
        <v>1.6734181143540243</v>
      </c>
      <c r="Y778" s="18">
        <f t="shared" ca="1" si="422"/>
        <v>1.6406059944647295</v>
      </c>
      <c r="Z778" s="18">
        <f t="shared" ca="1" si="422"/>
        <v>1.608437249475225</v>
      </c>
      <c r="AA778" s="18">
        <f t="shared" ca="1" si="422"/>
        <v>1.576899264191397</v>
      </c>
      <c r="AB778" s="18">
        <f t="shared" ca="1" si="422"/>
        <v>1.5459796707758797</v>
      </c>
      <c r="AC778" s="18">
        <f t="shared" ca="1" si="422"/>
        <v>1.5156663438979212</v>
      </c>
      <c r="AD778" s="18">
        <f t="shared" ca="1" si="422"/>
        <v>1.4859473959783542</v>
      </c>
      <c r="AE778" s="18">
        <f t="shared" ca="1" si="423"/>
        <v>1.4568111725277981</v>
      </c>
      <c r="AF778" s="18">
        <f t="shared" ca="1" si="423"/>
        <v>1.4282462475762727</v>
      </c>
      <c r="AG778" s="18">
        <f t="shared" ca="1" si="423"/>
        <v>1.4002414191924244</v>
      </c>
      <c r="AH778" s="18">
        <f t="shared" ca="1" si="423"/>
        <v>1.372785705090612</v>
      </c>
      <c r="AI778" s="18">
        <f t="shared" ca="1" si="423"/>
        <v>1.3458683383241292</v>
      </c>
      <c r="AJ778" s="18">
        <f t="shared" ca="1" si="423"/>
        <v>1.3194787630628722</v>
      </c>
      <c r="AK778" s="18">
        <f t="shared" ca="1" si="423"/>
        <v>1.2936066304537961</v>
      </c>
      <c r="AL778" s="18">
        <f t="shared" ca="1" si="423"/>
        <v>1.2682417945625453</v>
      </c>
      <c r="AM778" s="18">
        <f t="shared" ca="1" si="423"/>
        <v>1.243374308394652</v>
      </c>
      <c r="AN778" s="18">
        <f t="shared" ca="1" si="423"/>
        <v>1.2189944199947571</v>
      </c>
      <c r="AO778" s="18">
        <f t="shared" ca="1" si="424"/>
        <v>1.1950925686223108</v>
      </c>
      <c r="AP778" s="18">
        <f t="shared" ca="1" si="424"/>
        <v>1.1716593810022655</v>
      </c>
      <c r="AQ778" s="18">
        <f t="shared" ca="1" si="424"/>
        <v>1.1486856676492798</v>
      </c>
      <c r="AR778" s="18">
        <f t="shared" ca="1" si="424"/>
        <v>1.1261624192640001</v>
      </c>
      <c r="AS778" s="18">
        <f t="shared" ca="1" si="424"/>
        <v>1.1040808032</v>
      </c>
      <c r="AT778" s="18">
        <f t="shared" ca="1" si="424"/>
        <v>1.08243216</v>
      </c>
      <c r="AU778" s="18">
        <f t="shared" ca="1" si="424"/>
        <v>1.0612079999999999</v>
      </c>
      <c r="AV778" s="18">
        <f t="shared" ca="1" si="424"/>
        <v>1.0404</v>
      </c>
      <c r="AW778" s="18">
        <f t="shared" ca="1" si="424"/>
        <v>1.02</v>
      </c>
      <c r="AX778" s="18">
        <f t="shared" ca="1" si="424"/>
        <v>1</v>
      </c>
      <c r="AY778" s="18">
        <f t="shared" ca="1" si="425"/>
        <v>0</v>
      </c>
      <c r="AZ778" s="18">
        <f t="shared" ca="1" si="425"/>
        <v>0</v>
      </c>
      <c r="BA778" s="18">
        <f t="shared" ca="1" si="425"/>
        <v>0</v>
      </c>
      <c r="BB778" s="18">
        <f t="shared" ca="1" si="425"/>
        <v>0</v>
      </c>
      <c r="BC778" s="18">
        <f t="shared" ca="1" si="425"/>
        <v>0</v>
      </c>
      <c r="BD778" s="18">
        <f t="shared" ca="1" si="425"/>
        <v>0</v>
      </c>
      <c r="BE778" s="18">
        <f t="shared" ca="1" si="425"/>
        <v>0</v>
      </c>
      <c r="BF778" s="18">
        <f t="shared" ca="1" si="425"/>
        <v>0</v>
      </c>
      <c r="BG778" s="18">
        <f t="shared" ca="1" si="425"/>
        <v>0</v>
      </c>
      <c r="BH778" s="18">
        <f t="shared" ca="1" si="425"/>
        <v>0</v>
      </c>
    </row>
    <row r="779" spans="8:60" x14ac:dyDescent="0.35">
      <c r="H779" s="2" t="str">
        <f t="shared" si="397"/>
        <v>O&amp;M</v>
      </c>
      <c r="I779">
        <f t="shared" si="410"/>
        <v>15</v>
      </c>
      <c r="J779">
        <f t="shared" si="399"/>
        <v>40</v>
      </c>
      <c r="K779" s="18">
        <f t="shared" ca="1" si="421"/>
        <v>2.2080396636148518</v>
      </c>
      <c r="L779" s="18">
        <f t="shared" ca="1" si="421"/>
        <v>2.1647447682498542</v>
      </c>
      <c r="M779" s="18">
        <f t="shared" ca="1" si="421"/>
        <v>2.1222987924018186</v>
      </c>
      <c r="N779" s="18">
        <f t="shared" ca="1" si="421"/>
        <v>2.080685090590018</v>
      </c>
      <c r="O779" s="18">
        <f t="shared" ca="1" si="421"/>
        <v>2.0398873437157037</v>
      </c>
      <c r="P779" s="18">
        <f t="shared" ca="1" si="421"/>
        <v>1.9998895526624547</v>
      </c>
      <c r="Q779" s="18">
        <f t="shared" ca="1" si="421"/>
        <v>1.9606760320220145</v>
      </c>
      <c r="R779" s="18">
        <f t="shared" ca="1" si="421"/>
        <v>1.9222314039431516</v>
      </c>
      <c r="S779" s="18">
        <f t="shared" ca="1" si="421"/>
        <v>1.8845405921011289</v>
      </c>
      <c r="T779" s="18">
        <f t="shared" ca="1" si="421"/>
        <v>1.8475888157854201</v>
      </c>
      <c r="U779" s="18">
        <f t="shared" ca="1" si="422"/>
        <v>1.8113615841033535</v>
      </c>
      <c r="V779" s="18">
        <f t="shared" ca="1" si="422"/>
        <v>1.7758446902974052</v>
      </c>
      <c r="W779" s="18">
        <f t="shared" ca="1" si="422"/>
        <v>1.7410242061739269</v>
      </c>
      <c r="X779" s="18">
        <f t="shared" ca="1" si="422"/>
        <v>1.7068864766411045</v>
      </c>
      <c r="Y779" s="18">
        <f t="shared" ca="1" si="422"/>
        <v>1.6734181143540243</v>
      </c>
      <c r="Z779" s="18">
        <f t="shared" ca="1" si="422"/>
        <v>1.6406059944647295</v>
      </c>
      <c r="AA779" s="18">
        <f t="shared" ca="1" si="422"/>
        <v>1.608437249475225</v>
      </c>
      <c r="AB779" s="18">
        <f t="shared" ca="1" si="422"/>
        <v>1.576899264191397</v>
      </c>
      <c r="AC779" s="18">
        <f t="shared" ca="1" si="422"/>
        <v>1.5459796707758797</v>
      </c>
      <c r="AD779" s="18">
        <f t="shared" ca="1" si="422"/>
        <v>1.5156663438979212</v>
      </c>
      <c r="AE779" s="18">
        <f t="shared" ca="1" si="423"/>
        <v>1.4859473959783542</v>
      </c>
      <c r="AF779" s="18">
        <f t="shared" ca="1" si="423"/>
        <v>1.4568111725277981</v>
      </c>
      <c r="AG779" s="18">
        <f t="shared" ca="1" si="423"/>
        <v>1.4282462475762727</v>
      </c>
      <c r="AH779" s="18">
        <f t="shared" ca="1" si="423"/>
        <v>1.4002414191924244</v>
      </c>
      <c r="AI779" s="18">
        <f t="shared" ca="1" si="423"/>
        <v>1.372785705090612</v>
      </c>
      <c r="AJ779" s="18">
        <f t="shared" ca="1" si="423"/>
        <v>1.3458683383241292</v>
      </c>
      <c r="AK779" s="18">
        <f t="shared" ca="1" si="423"/>
        <v>1.3194787630628722</v>
      </c>
      <c r="AL779" s="18">
        <f t="shared" ca="1" si="423"/>
        <v>1.2936066304537961</v>
      </c>
      <c r="AM779" s="18">
        <f t="shared" ca="1" si="423"/>
        <v>1.2682417945625453</v>
      </c>
      <c r="AN779" s="18">
        <f t="shared" ca="1" si="423"/>
        <v>1.243374308394652</v>
      </c>
      <c r="AO779" s="18">
        <f t="shared" ca="1" si="424"/>
        <v>1.2189944199947571</v>
      </c>
      <c r="AP779" s="18">
        <f t="shared" ca="1" si="424"/>
        <v>1.1950925686223108</v>
      </c>
      <c r="AQ779" s="18">
        <f t="shared" ca="1" si="424"/>
        <v>1.1716593810022655</v>
      </c>
      <c r="AR779" s="18">
        <f t="shared" ca="1" si="424"/>
        <v>1.1486856676492798</v>
      </c>
      <c r="AS779" s="18">
        <f t="shared" ca="1" si="424"/>
        <v>1.1261624192640001</v>
      </c>
      <c r="AT779" s="18">
        <f t="shared" ca="1" si="424"/>
        <v>1.1040808032</v>
      </c>
      <c r="AU779" s="18">
        <f t="shared" ca="1" si="424"/>
        <v>1.08243216</v>
      </c>
      <c r="AV779" s="18">
        <f t="shared" ca="1" si="424"/>
        <v>1.0612079999999999</v>
      </c>
      <c r="AW779" s="18">
        <f t="shared" ca="1" si="424"/>
        <v>1.0404</v>
      </c>
      <c r="AX779" s="18">
        <f t="shared" ca="1" si="424"/>
        <v>1.02</v>
      </c>
      <c r="AY779" s="18">
        <f t="shared" ca="1" si="425"/>
        <v>1</v>
      </c>
      <c r="AZ779" s="18">
        <f t="shared" ca="1" si="425"/>
        <v>0</v>
      </c>
      <c r="BA779" s="18">
        <f t="shared" ca="1" si="425"/>
        <v>0</v>
      </c>
      <c r="BB779" s="18">
        <f t="shared" ca="1" si="425"/>
        <v>0</v>
      </c>
      <c r="BC779" s="18">
        <f t="shared" ca="1" si="425"/>
        <v>0</v>
      </c>
      <c r="BD779" s="18">
        <f t="shared" ca="1" si="425"/>
        <v>0</v>
      </c>
      <c r="BE779" s="18">
        <f t="shared" ca="1" si="425"/>
        <v>0</v>
      </c>
      <c r="BF779" s="18">
        <f t="shared" ca="1" si="425"/>
        <v>0</v>
      </c>
      <c r="BG779" s="18">
        <f t="shared" ca="1" si="425"/>
        <v>0</v>
      </c>
      <c r="BH779" s="18">
        <f t="shared" ca="1" si="425"/>
        <v>0</v>
      </c>
    </row>
    <row r="780" spans="8:60" x14ac:dyDescent="0.35">
      <c r="H780" s="2" t="str">
        <f t="shared" si="397"/>
        <v>O&amp;M</v>
      </c>
      <c r="I780">
        <f t="shared" si="410"/>
        <v>15</v>
      </c>
      <c r="J780">
        <f t="shared" si="399"/>
        <v>41</v>
      </c>
      <c r="K780" s="18">
        <f t="shared" ca="1" si="421"/>
        <v>2.2522004568871488</v>
      </c>
      <c r="L780" s="18">
        <f t="shared" ca="1" si="421"/>
        <v>2.2080396636148518</v>
      </c>
      <c r="M780" s="18">
        <f t="shared" ca="1" si="421"/>
        <v>2.1647447682498542</v>
      </c>
      <c r="N780" s="18">
        <f t="shared" ca="1" si="421"/>
        <v>2.1222987924018186</v>
      </c>
      <c r="O780" s="18">
        <f t="shared" ca="1" si="421"/>
        <v>2.080685090590018</v>
      </c>
      <c r="P780" s="18">
        <f t="shared" ca="1" si="421"/>
        <v>2.0398873437157037</v>
      </c>
      <c r="Q780" s="18">
        <f t="shared" ca="1" si="421"/>
        <v>1.9998895526624547</v>
      </c>
      <c r="R780" s="18">
        <f t="shared" ca="1" si="421"/>
        <v>1.9606760320220145</v>
      </c>
      <c r="S780" s="18">
        <f t="shared" ca="1" si="421"/>
        <v>1.9222314039431516</v>
      </c>
      <c r="T780" s="18">
        <f t="shared" ca="1" si="421"/>
        <v>1.8845405921011289</v>
      </c>
      <c r="U780" s="18">
        <f t="shared" ca="1" si="422"/>
        <v>1.8475888157854201</v>
      </c>
      <c r="V780" s="18">
        <f t="shared" ca="1" si="422"/>
        <v>1.8113615841033535</v>
      </c>
      <c r="W780" s="18">
        <f t="shared" ca="1" si="422"/>
        <v>1.7758446902974052</v>
      </c>
      <c r="X780" s="18">
        <f t="shared" ca="1" si="422"/>
        <v>1.7410242061739269</v>
      </c>
      <c r="Y780" s="18">
        <f t="shared" ca="1" si="422"/>
        <v>1.7068864766411045</v>
      </c>
      <c r="Z780" s="18">
        <f t="shared" ca="1" si="422"/>
        <v>1.6734181143540243</v>
      </c>
      <c r="AA780" s="18">
        <f t="shared" ca="1" si="422"/>
        <v>1.6406059944647295</v>
      </c>
      <c r="AB780" s="18">
        <f t="shared" ca="1" si="422"/>
        <v>1.608437249475225</v>
      </c>
      <c r="AC780" s="18">
        <f t="shared" ca="1" si="422"/>
        <v>1.576899264191397</v>
      </c>
      <c r="AD780" s="18">
        <f t="shared" ca="1" si="422"/>
        <v>1.5459796707758797</v>
      </c>
      <c r="AE780" s="18">
        <f t="shared" ca="1" si="423"/>
        <v>1.5156663438979212</v>
      </c>
      <c r="AF780" s="18">
        <f t="shared" ca="1" si="423"/>
        <v>1.4859473959783542</v>
      </c>
      <c r="AG780" s="18">
        <f t="shared" ca="1" si="423"/>
        <v>1.4568111725277981</v>
      </c>
      <c r="AH780" s="18">
        <f t="shared" ca="1" si="423"/>
        <v>1.4282462475762727</v>
      </c>
      <c r="AI780" s="18">
        <f t="shared" ca="1" si="423"/>
        <v>1.4002414191924244</v>
      </c>
      <c r="AJ780" s="18">
        <f t="shared" ca="1" si="423"/>
        <v>1.372785705090612</v>
      </c>
      <c r="AK780" s="18">
        <f t="shared" ca="1" si="423"/>
        <v>1.3458683383241292</v>
      </c>
      <c r="AL780" s="18">
        <f t="shared" ca="1" si="423"/>
        <v>1.3194787630628722</v>
      </c>
      <c r="AM780" s="18">
        <f t="shared" ca="1" si="423"/>
        <v>1.2936066304537961</v>
      </c>
      <c r="AN780" s="18">
        <f t="shared" ca="1" si="423"/>
        <v>1.2682417945625453</v>
      </c>
      <c r="AO780" s="18">
        <f t="shared" ca="1" si="424"/>
        <v>1.243374308394652</v>
      </c>
      <c r="AP780" s="18">
        <f t="shared" ca="1" si="424"/>
        <v>1.2189944199947571</v>
      </c>
      <c r="AQ780" s="18">
        <f t="shared" ca="1" si="424"/>
        <v>1.1950925686223108</v>
      </c>
      <c r="AR780" s="18">
        <f t="shared" ca="1" si="424"/>
        <v>1.1716593810022655</v>
      </c>
      <c r="AS780" s="18">
        <f t="shared" ca="1" si="424"/>
        <v>1.1486856676492798</v>
      </c>
      <c r="AT780" s="18">
        <f t="shared" ca="1" si="424"/>
        <v>1.1261624192640001</v>
      </c>
      <c r="AU780" s="18">
        <f t="shared" ca="1" si="424"/>
        <v>1.1040808032</v>
      </c>
      <c r="AV780" s="18">
        <f t="shared" ca="1" si="424"/>
        <v>1.08243216</v>
      </c>
      <c r="AW780" s="18">
        <f t="shared" ca="1" si="424"/>
        <v>1.0612079999999999</v>
      </c>
      <c r="AX780" s="18">
        <f t="shared" ca="1" si="424"/>
        <v>1.0404</v>
      </c>
      <c r="AY780" s="18">
        <f t="shared" ca="1" si="425"/>
        <v>1.02</v>
      </c>
      <c r="AZ780" s="18">
        <f t="shared" ca="1" si="425"/>
        <v>1</v>
      </c>
      <c r="BA780" s="18">
        <f t="shared" ca="1" si="425"/>
        <v>0</v>
      </c>
      <c r="BB780" s="18">
        <f t="shared" ca="1" si="425"/>
        <v>0</v>
      </c>
      <c r="BC780" s="18">
        <f t="shared" ca="1" si="425"/>
        <v>0</v>
      </c>
      <c r="BD780" s="18">
        <f t="shared" ca="1" si="425"/>
        <v>0</v>
      </c>
      <c r="BE780" s="18">
        <f t="shared" ca="1" si="425"/>
        <v>0</v>
      </c>
      <c r="BF780" s="18">
        <f t="shared" ca="1" si="425"/>
        <v>0</v>
      </c>
      <c r="BG780" s="18">
        <f t="shared" ca="1" si="425"/>
        <v>0</v>
      </c>
      <c r="BH780" s="18">
        <f t="shared" ca="1" si="425"/>
        <v>0</v>
      </c>
    </row>
    <row r="781" spans="8:60" x14ac:dyDescent="0.35">
      <c r="H781" s="2" t="str">
        <f t="shared" si="397"/>
        <v>O&amp;M</v>
      </c>
      <c r="I781">
        <f t="shared" si="410"/>
        <v>15</v>
      </c>
      <c r="J781">
        <f t="shared" si="399"/>
        <v>42</v>
      </c>
      <c r="K781" s="18">
        <f t="shared" ca="1" si="421"/>
        <v>2.2972444660248916</v>
      </c>
      <c r="L781" s="18">
        <f t="shared" ca="1" si="421"/>
        <v>2.2522004568871488</v>
      </c>
      <c r="M781" s="18">
        <f t="shared" ca="1" si="421"/>
        <v>2.2080396636148518</v>
      </c>
      <c r="N781" s="18">
        <f t="shared" ca="1" si="421"/>
        <v>2.1647447682498542</v>
      </c>
      <c r="O781" s="18">
        <f t="shared" ca="1" si="421"/>
        <v>2.1222987924018186</v>
      </c>
      <c r="P781" s="18">
        <f t="shared" ca="1" si="421"/>
        <v>2.080685090590018</v>
      </c>
      <c r="Q781" s="18">
        <f t="shared" ca="1" si="421"/>
        <v>2.0398873437157037</v>
      </c>
      <c r="R781" s="18">
        <f t="shared" ca="1" si="421"/>
        <v>1.9998895526624547</v>
      </c>
      <c r="S781" s="18">
        <f t="shared" ca="1" si="421"/>
        <v>1.9606760320220145</v>
      </c>
      <c r="T781" s="18">
        <f t="shared" ca="1" si="421"/>
        <v>1.9222314039431516</v>
      </c>
      <c r="U781" s="18">
        <f t="shared" ca="1" si="422"/>
        <v>1.8845405921011289</v>
      </c>
      <c r="V781" s="18">
        <f t="shared" ca="1" si="422"/>
        <v>1.8475888157854201</v>
      </c>
      <c r="W781" s="18">
        <f t="shared" ca="1" si="422"/>
        <v>1.8113615841033535</v>
      </c>
      <c r="X781" s="18">
        <f t="shared" ca="1" si="422"/>
        <v>1.7758446902974052</v>
      </c>
      <c r="Y781" s="18">
        <f t="shared" ca="1" si="422"/>
        <v>1.7410242061739269</v>
      </c>
      <c r="Z781" s="18">
        <f t="shared" ca="1" si="422"/>
        <v>1.7068864766411045</v>
      </c>
      <c r="AA781" s="18">
        <f t="shared" ca="1" si="422"/>
        <v>1.6734181143540243</v>
      </c>
      <c r="AB781" s="18">
        <f t="shared" ca="1" si="422"/>
        <v>1.6406059944647295</v>
      </c>
      <c r="AC781" s="18">
        <f t="shared" ca="1" si="422"/>
        <v>1.608437249475225</v>
      </c>
      <c r="AD781" s="18">
        <f t="shared" ca="1" si="422"/>
        <v>1.576899264191397</v>
      </c>
      <c r="AE781" s="18">
        <f t="shared" ca="1" si="423"/>
        <v>1.5459796707758797</v>
      </c>
      <c r="AF781" s="18">
        <f t="shared" ca="1" si="423"/>
        <v>1.5156663438979212</v>
      </c>
      <c r="AG781" s="18">
        <f t="shared" ca="1" si="423"/>
        <v>1.4859473959783542</v>
      </c>
      <c r="AH781" s="18">
        <f t="shared" ca="1" si="423"/>
        <v>1.4568111725277981</v>
      </c>
      <c r="AI781" s="18">
        <f t="shared" ca="1" si="423"/>
        <v>1.4282462475762727</v>
      </c>
      <c r="AJ781" s="18">
        <f t="shared" ca="1" si="423"/>
        <v>1.4002414191924244</v>
      </c>
      <c r="AK781" s="18">
        <f t="shared" ca="1" si="423"/>
        <v>1.372785705090612</v>
      </c>
      <c r="AL781" s="18">
        <f t="shared" ca="1" si="423"/>
        <v>1.3458683383241292</v>
      </c>
      <c r="AM781" s="18">
        <f t="shared" ca="1" si="423"/>
        <v>1.3194787630628722</v>
      </c>
      <c r="AN781" s="18">
        <f t="shared" ca="1" si="423"/>
        <v>1.2936066304537961</v>
      </c>
      <c r="AO781" s="18">
        <f t="shared" ca="1" si="424"/>
        <v>1.2682417945625453</v>
      </c>
      <c r="AP781" s="18">
        <f t="shared" ca="1" si="424"/>
        <v>1.243374308394652</v>
      </c>
      <c r="AQ781" s="18">
        <f t="shared" ca="1" si="424"/>
        <v>1.2189944199947571</v>
      </c>
      <c r="AR781" s="18">
        <f t="shared" ca="1" si="424"/>
        <v>1.1950925686223108</v>
      </c>
      <c r="AS781" s="18">
        <f t="shared" ca="1" si="424"/>
        <v>1.1716593810022655</v>
      </c>
      <c r="AT781" s="18">
        <f t="shared" ca="1" si="424"/>
        <v>1.1486856676492798</v>
      </c>
      <c r="AU781" s="18">
        <f t="shared" ca="1" si="424"/>
        <v>1.1261624192640001</v>
      </c>
      <c r="AV781" s="18">
        <f t="shared" ca="1" si="424"/>
        <v>1.1040808032</v>
      </c>
      <c r="AW781" s="18">
        <f t="shared" ca="1" si="424"/>
        <v>1.08243216</v>
      </c>
      <c r="AX781" s="18">
        <f t="shared" ca="1" si="424"/>
        <v>1.0612079999999999</v>
      </c>
      <c r="AY781" s="18">
        <f t="shared" ca="1" si="425"/>
        <v>1.0404</v>
      </c>
      <c r="AZ781" s="18">
        <f t="shared" ca="1" si="425"/>
        <v>1.02</v>
      </c>
      <c r="BA781" s="18">
        <f t="shared" ca="1" si="425"/>
        <v>1</v>
      </c>
      <c r="BB781" s="18">
        <f t="shared" ca="1" si="425"/>
        <v>0</v>
      </c>
      <c r="BC781" s="18">
        <f t="shared" ca="1" si="425"/>
        <v>0</v>
      </c>
      <c r="BD781" s="18">
        <f t="shared" ca="1" si="425"/>
        <v>0</v>
      </c>
      <c r="BE781" s="18">
        <f t="shared" ca="1" si="425"/>
        <v>0</v>
      </c>
      <c r="BF781" s="18">
        <f t="shared" ca="1" si="425"/>
        <v>0</v>
      </c>
      <c r="BG781" s="18">
        <f t="shared" ca="1" si="425"/>
        <v>0</v>
      </c>
      <c r="BH781" s="18">
        <f t="shared" ca="1" si="425"/>
        <v>0</v>
      </c>
    </row>
    <row r="782" spans="8:60" x14ac:dyDescent="0.35">
      <c r="H782" s="2" t="str">
        <f t="shared" si="397"/>
        <v>O&amp;M</v>
      </c>
      <c r="I782">
        <f t="shared" si="410"/>
        <v>15</v>
      </c>
      <c r="J782">
        <f t="shared" si="399"/>
        <v>43</v>
      </c>
      <c r="K782" s="18">
        <f t="shared" ca="1" si="421"/>
        <v>2.3431893553453893</v>
      </c>
      <c r="L782" s="18">
        <f t="shared" ca="1" si="421"/>
        <v>2.2972444660248916</v>
      </c>
      <c r="M782" s="18">
        <f t="shared" ca="1" si="421"/>
        <v>2.2522004568871488</v>
      </c>
      <c r="N782" s="18">
        <f t="shared" ca="1" si="421"/>
        <v>2.2080396636148518</v>
      </c>
      <c r="O782" s="18">
        <f t="shared" ca="1" si="421"/>
        <v>2.1647447682498542</v>
      </c>
      <c r="P782" s="18">
        <f t="shared" ca="1" si="421"/>
        <v>2.1222987924018186</v>
      </c>
      <c r="Q782" s="18">
        <f t="shared" ca="1" si="421"/>
        <v>2.080685090590018</v>
      </c>
      <c r="R782" s="18">
        <f t="shared" ca="1" si="421"/>
        <v>2.0398873437157037</v>
      </c>
      <c r="S782" s="18">
        <f t="shared" ca="1" si="421"/>
        <v>1.9998895526624547</v>
      </c>
      <c r="T782" s="18">
        <f t="shared" ca="1" si="421"/>
        <v>1.9606760320220145</v>
      </c>
      <c r="U782" s="18">
        <f t="shared" ca="1" si="422"/>
        <v>1.9222314039431516</v>
      </c>
      <c r="V782" s="18">
        <f t="shared" ca="1" si="422"/>
        <v>1.8845405921011289</v>
      </c>
      <c r="W782" s="18">
        <f t="shared" ca="1" si="422"/>
        <v>1.8475888157854201</v>
      </c>
      <c r="X782" s="18">
        <f t="shared" ca="1" si="422"/>
        <v>1.8113615841033535</v>
      </c>
      <c r="Y782" s="18">
        <f t="shared" ca="1" si="422"/>
        <v>1.7758446902974052</v>
      </c>
      <c r="Z782" s="18">
        <f t="shared" ca="1" si="422"/>
        <v>1.7410242061739269</v>
      </c>
      <c r="AA782" s="18">
        <f t="shared" ca="1" si="422"/>
        <v>1.7068864766411045</v>
      </c>
      <c r="AB782" s="18">
        <f t="shared" ca="1" si="422"/>
        <v>1.6734181143540243</v>
      </c>
      <c r="AC782" s="18">
        <f t="shared" ca="1" si="422"/>
        <v>1.6406059944647295</v>
      </c>
      <c r="AD782" s="18">
        <f t="shared" ca="1" si="422"/>
        <v>1.608437249475225</v>
      </c>
      <c r="AE782" s="18">
        <f t="shared" ca="1" si="423"/>
        <v>1.576899264191397</v>
      </c>
      <c r="AF782" s="18">
        <f t="shared" ca="1" si="423"/>
        <v>1.5459796707758797</v>
      </c>
      <c r="AG782" s="18">
        <f t="shared" ca="1" si="423"/>
        <v>1.5156663438979212</v>
      </c>
      <c r="AH782" s="18">
        <f t="shared" ca="1" si="423"/>
        <v>1.4859473959783542</v>
      </c>
      <c r="AI782" s="18">
        <f t="shared" ca="1" si="423"/>
        <v>1.4568111725277981</v>
      </c>
      <c r="AJ782" s="18">
        <f t="shared" ca="1" si="423"/>
        <v>1.4282462475762727</v>
      </c>
      <c r="AK782" s="18">
        <f t="shared" ca="1" si="423"/>
        <v>1.4002414191924244</v>
      </c>
      <c r="AL782" s="18">
        <f t="shared" ca="1" si="423"/>
        <v>1.372785705090612</v>
      </c>
      <c r="AM782" s="18">
        <f t="shared" ca="1" si="423"/>
        <v>1.3458683383241292</v>
      </c>
      <c r="AN782" s="18">
        <f t="shared" ca="1" si="423"/>
        <v>1.3194787630628722</v>
      </c>
      <c r="AO782" s="18">
        <f t="shared" ca="1" si="424"/>
        <v>1.2936066304537961</v>
      </c>
      <c r="AP782" s="18">
        <f t="shared" ca="1" si="424"/>
        <v>1.2682417945625453</v>
      </c>
      <c r="AQ782" s="18">
        <f t="shared" ca="1" si="424"/>
        <v>1.243374308394652</v>
      </c>
      <c r="AR782" s="18">
        <f t="shared" ca="1" si="424"/>
        <v>1.2189944199947571</v>
      </c>
      <c r="AS782" s="18">
        <f t="shared" ca="1" si="424"/>
        <v>1.1950925686223108</v>
      </c>
      <c r="AT782" s="18">
        <f t="shared" ca="1" si="424"/>
        <v>1.1716593810022655</v>
      </c>
      <c r="AU782" s="18">
        <f t="shared" ca="1" si="424"/>
        <v>1.1486856676492798</v>
      </c>
      <c r="AV782" s="18">
        <f t="shared" ca="1" si="424"/>
        <v>1.1261624192640001</v>
      </c>
      <c r="AW782" s="18">
        <f t="shared" ca="1" si="424"/>
        <v>1.1040808032</v>
      </c>
      <c r="AX782" s="18">
        <f t="shared" ca="1" si="424"/>
        <v>1.08243216</v>
      </c>
      <c r="AY782" s="18">
        <f t="shared" ca="1" si="425"/>
        <v>1.0612079999999999</v>
      </c>
      <c r="AZ782" s="18">
        <f t="shared" ca="1" si="425"/>
        <v>1.0404</v>
      </c>
      <c r="BA782" s="18">
        <f t="shared" ca="1" si="425"/>
        <v>1.02</v>
      </c>
      <c r="BB782" s="18">
        <f t="shared" ca="1" si="425"/>
        <v>1</v>
      </c>
      <c r="BC782" s="18">
        <f t="shared" ca="1" si="425"/>
        <v>0</v>
      </c>
      <c r="BD782" s="18">
        <f t="shared" ca="1" si="425"/>
        <v>0</v>
      </c>
      <c r="BE782" s="18">
        <f t="shared" ca="1" si="425"/>
        <v>0</v>
      </c>
      <c r="BF782" s="18">
        <f t="shared" ca="1" si="425"/>
        <v>0</v>
      </c>
      <c r="BG782" s="18">
        <f t="shared" ca="1" si="425"/>
        <v>0</v>
      </c>
      <c r="BH782" s="18">
        <f t="shared" ca="1" si="425"/>
        <v>0</v>
      </c>
    </row>
    <row r="783" spans="8:60" x14ac:dyDescent="0.35">
      <c r="H783" s="2" t="str">
        <f t="shared" si="397"/>
        <v>O&amp;M</v>
      </c>
      <c r="I783">
        <f t="shared" si="410"/>
        <v>15</v>
      </c>
      <c r="J783">
        <f t="shared" si="399"/>
        <v>44</v>
      </c>
      <c r="K783" s="18">
        <f t="shared" ca="1" si="421"/>
        <v>2.3900531424522975</v>
      </c>
      <c r="L783" s="18">
        <f t="shared" ca="1" si="421"/>
        <v>2.3431893553453893</v>
      </c>
      <c r="M783" s="18">
        <f t="shared" ca="1" si="421"/>
        <v>2.2972444660248916</v>
      </c>
      <c r="N783" s="18">
        <f t="shared" ca="1" si="421"/>
        <v>2.2522004568871488</v>
      </c>
      <c r="O783" s="18">
        <f t="shared" ca="1" si="421"/>
        <v>2.2080396636148518</v>
      </c>
      <c r="P783" s="18">
        <f t="shared" ca="1" si="421"/>
        <v>2.1647447682498542</v>
      </c>
      <c r="Q783" s="18">
        <f t="shared" ca="1" si="421"/>
        <v>2.1222987924018186</v>
      </c>
      <c r="R783" s="18">
        <f t="shared" ca="1" si="421"/>
        <v>2.080685090590018</v>
      </c>
      <c r="S783" s="18">
        <f t="shared" ca="1" si="421"/>
        <v>2.0398873437157037</v>
      </c>
      <c r="T783" s="18">
        <f t="shared" ca="1" si="421"/>
        <v>1.9998895526624547</v>
      </c>
      <c r="U783" s="18">
        <f t="shared" ca="1" si="422"/>
        <v>1.9606760320220145</v>
      </c>
      <c r="V783" s="18">
        <f t="shared" ca="1" si="422"/>
        <v>1.9222314039431516</v>
      </c>
      <c r="W783" s="18">
        <f t="shared" ca="1" si="422"/>
        <v>1.8845405921011289</v>
      </c>
      <c r="X783" s="18">
        <f t="shared" ca="1" si="422"/>
        <v>1.8475888157854201</v>
      </c>
      <c r="Y783" s="18">
        <f t="shared" ca="1" si="422"/>
        <v>1.8113615841033535</v>
      </c>
      <c r="Z783" s="18">
        <f t="shared" ca="1" si="422"/>
        <v>1.7758446902974052</v>
      </c>
      <c r="AA783" s="18">
        <f t="shared" ca="1" si="422"/>
        <v>1.7410242061739269</v>
      </c>
      <c r="AB783" s="18">
        <f t="shared" ca="1" si="422"/>
        <v>1.7068864766411045</v>
      </c>
      <c r="AC783" s="18">
        <f t="shared" ca="1" si="422"/>
        <v>1.6734181143540243</v>
      </c>
      <c r="AD783" s="18">
        <f t="shared" ca="1" si="422"/>
        <v>1.6406059944647295</v>
      </c>
      <c r="AE783" s="18">
        <f t="shared" ca="1" si="423"/>
        <v>1.608437249475225</v>
      </c>
      <c r="AF783" s="18">
        <f t="shared" ca="1" si="423"/>
        <v>1.576899264191397</v>
      </c>
      <c r="AG783" s="18">
        <f t="shared" ca="1" si="423"/>
        <v>1.5459796707758797</v>
      </c>
      <c r="AH783" s="18">
        <f t="shared" ca="1" si="423"/>
        <v>1.5156663438979212</v>
      </c>
      <c r="AI783" s="18">
        <f t="shared" ca="1" si="423"/>
        <v>1.4859473959783542</v>
      </c>
      <c r="AJ783" s="18">
        <f t="shared" ca="1" si="423"/>
        <v>1.4568111725277981</v>
      </c>
      <c r="AK783" s="18">
        <f t="shared" ca="1" si="423"/>
        <v>1.4282462475762727</v>
      </c>
      <c r="AL783" s="18">
        <f t="shared" ca="1" si="423"/>
        <v>1.4002414191924244</v>
      </c>
      <c r="AM783" s="18">
        <f t="shared" ca="1" si="423"/>
        <v>1.372785705090612</v>
      </c>
      <c r="AN783" s="18">
        <f t="shared" ca="1" si="423"/>
        <v>1.3458683383241292</v>
      </c>
      <c r="AO783" s="18">
        <f t="shared" ca="1" si="424"/>
        <v>1.3194787630628722</v>
      </c>
      <c r="AP783" s="18">
        <f t="shared" ca="1" si="424"/>
        <v>1.2936066304537961</v>
      </c>
      <c r="AQ783" s="18">
        <f t="shared" ca="1" si="424"/>
        <v>1.2682417945625453</v>
      </c>
      <c r="AR783" s="18">
        <f t="shared" ca="1" si="424"/>
        <v>1.243374308394652</v>
      </c>
      <c r="AS783" s="18">
        <f t="shared" ca="1" si="424"/>
        <v>1.2189944199947571</v>
      </c>
      <c r="AT783" s="18">
        <f t="shared" ca="1" si="424"/>
        <v>1.1950925686223108</v>
      </c>
      <c r="AU783" s="18">
        <f t="shared" ca="1" si="424"/>
        <v>1.1716593810022655</v>
      </c>
      <c r="AV783" s="18">
        <f t="shared" ca="1" si="424"/>
        <v>1.1486856676492798</v>
      </c>
      <c r="AW783" s="18">
        <f t="shared" ca="1" si="424"/>
        <v>1.1261624192640001</v>
      </c>
      <c r="AX783" s="18">
        <f t="shared" ca="1" si="424"/>
        <v>1.1040808032</v>
      </c>
      <c r="AY783" s="18">
        <f t="shared" ca="1" si="425"/>
        <v>1.08243216</v>
      </c>
      <c r="AZ783" s="18">
        <f t="shared" ca="1" si="425"/>
        <v>1.0612079999999999</v>
      </c>
      <c r="BA783" s="18">
        <f t="shared" ca="1" si="425"/>
        <v>1.0404</v>
      </c>
      <c r="BB783" s="18">
        <f t="shared" ca="1" si="425"/>
        <v>1.02</v>
      </c>
      <c r="BC783" s="18">
        <f t="shared" ca="1" si="425"/>
        <v>1</v>
      </c>
      <c r="BD783" s="18">
        <f t="shared" ca="1" si="425"/>
        <v>0</v>
      </c>
      <c r="BE783" s="18">
        <f t="shared" ca="1" si="425"/>
        <v>0</v>
      </c>
      <c r="BF783" s="18">
        <f t="shared" ca="1" si="425"/>
        <v>0</v>
      </c>
      <c r="BG783" s="18">
        <f t="shared" ca="1" si="425"/>
        <v>0</v>
      </c>
      <c r="BH783" s="18">
        <f t="shared" ca="1" si="425"/>
        <v>0</v>
      </c>
    </row>
    <row r="784" spans="8:60" x14ac:dyDescent="0.35">
      <c r="H784" s="2" t="str">
        <f t="shared" si="397"/>
        <v>O&amp;M</v>
      </c>
      <c r="I784">
        <f t="shared" si="410"/>
        <v>15</v>
      </c>
      <c r="J784">
        <f t="shared" si="399"/>
        <v>45</v>
      </c>
      <c r="K784" s="18">
        <f t="shared" ca="1" si="421"/>
        <v>2.4378542053013432</v>
      </c>
      <c r="L784" s="18">
        <f t="shared" ca="1" si="421"/>
        <v>2.3900531424522975</v>
      </c>
      <c r="M784" s="18">
        <f t="shared" ca="1" si="421"/>
        <v>2.3431893553453893</v>
      </c>
      <c r="N784" s="18">
        <f t="shared" ca="1" si="421"/>
        <v>2.2972444660248916</v>
      </c>
      <c r="O784" s="18">
        <f t="shared" ca="1" si="421"/>
        <v>2.2522004568871488</v>
      </c>
      <c r="P784" s="18">
        <f t="shared" ca="1" si="421"/>
        <v>2.2080396636148518</v>
      </c>
      <c r="Q784" s="18">
        <f t="shared" ca="1" si="421"/>
        <v>2.1647447682498542</v>
      </c>
      <c r="R784" s="18">
        <f t="shared" ca="1" si="421"/>
        <v>2.1222987924018186</v>
      </c>
      <c r="S784" s="18">
        <f t="shared" ca="1" si="421"/>
        <v>2.080685090590018</v>
      </c>
      <c r="T784" s="18">
        <f t="shared" ca="1" si="421"/>
        <v>2.0398873437157037</v>
      </c>
      <c r="U784" s="18">
        <f t="shared" ca="1" si="422"/>
        <v>1.9998895526624547</v>
      </c>
      <c r="V784" s="18">
        <f t="shared" ca="1" si="422"/>
        <v>1.9606760320220145</v>
      </c>
      <c r="W784" s="18">
        <f t="shared" ca="1" si="422"/>
        <v>1.9222314039431516</v>
      </c>
      <c r="X784" s="18">
        <f t="shared" ca="1" si="422"/>
        <v>1.8845405921011289</v>
      </c>
      <c r="Y784" s="18">
        <f t="shared" ca="1" si="422"/>
        <v>1.8475888157854201</v>
      </c>
      <c r="Z784" s="18">
        <f t="shared" ca="1" si="422"/>
        <v>1.8113615841033535</v>
      </c>
      <c r="AA784" s="18">
        <f t="shared" ca="1" si="422"/>
        <v>1.7758446902974052</v>
      </c>
      <c r="AB784" s="18">
        <f t="shared" ca="1" si="422"/>
        <v>1.7410242061739269</v>
      </c>
      <c r="AC784" s="18">
        <f t="shared" ca="1" si="422"/>
        <v>1.7068864766411045</v>
      </c>
      <c r="AD784" s="18">
        <f t="shared" ca="1" si="422"/>
        <v>1.6734181143540243</v>
      </c>
      <c r="AE784" s="18">
        <f t="shared" ca="1" si="423"/>
        <v>1.6406059944647295</v>
      </c>
      <c r="AF784" s="18">
        <f t="shared" ca="1" si="423"/>
        <v>1.608437249475225</v>
      </c>
      <c r="AG784" s="18">
        <f t="shared" ca="1" si="423"/>
        <v>1.576899264191397</v>
      </c>
      <c r="AH784" s="18">
        <f t="shared" ca="1" si="423"/>
        <v>1.5459796707758797</v>
      </c>
      <c r="AI784" s="18">
        <f t="shared" ca="1" si="423"/>
        <v>1.5156663438979212</v>
      </c>
      <c r="AJ784" s="18">
        <f t="shared" ca="1" si="423"/>
        <v>1.4859473959783542</v>
      </c>
      <c r="AK784" s="18">
        <f t="shared" ca="1" si="423"/>
        <v>1.4568111725277981</v>
      </c>
      <c r="AL784" s="18">
        <f t="shared" ca="1" si="423"/>
        <v>1.4282462475762727</v>
      </c>
      <c r="AM784" s="18">
        <f t="shared" ca="1" si="423"/>
        <v>1.4002414191924244</v>
      </c>
      <c r="AN784" s="18">
        <f t="shared" ca="1" si="423"/>
        <v>1.372785705090612</v>
      </c>
      <c r="AO784" s="18">
        <f t="shared" ca="1" si="424"/>
        <v>1.3458683383241292</v>
      </c>
      <c r="AP784" s="18">
        <f t="shared" ca="1" si="424"/>
        <v>1.3194787630628722</v>
      </c>
      <c r="AQ784" s="18">
        <f t="shared" ca="1" si="424"/>
        <v>1.2936066304537961</v>
      </c>
      <c r="AR784" s="18">
        <f t="shared" ca="1" si="424"/>
        <v>1.2682417945625453</v>
      </c>
      <c r="AS784" s="18">
        <f t="shared" ca="1" si="424"/>
        <v>1.243374308394652</v>
      </c>
      <c r="AT784" s="18">
        <f t="shared" ca="1" si="424"/>
        <v>1.2189944199947571</v>
      </c>
      <c r="AU784" s="18">
        <f t="shared" ca="1" si="424"/>
        <v>1.1950925686223108</v>
      </c>
      <c r="AV784" s="18">
        <f t="shared" ca="1" si="424"/>
        <v>1.1716593810022655</v>
      </c>
      <c r="AW784" s="18">
        <f t="shared" ca="1" si="424"/>
        <v>1.1486856676492798</v>
      </c>
      <c r="AX784" s="18">
        <f t="shared" ca="1" si="424"/>
        <v>1.1261624192640001</v>
      </c>
      <c r="AY784" s="18">
        <f t="shared" ca="1" si="425"/>
        <v>1.1040808032</v>
      </c>
      <c r="AZ784" s="18">
        <f t="shared" ca="1" si="425"/>
        <v>1.08243216</v>
      </c>
      <c r="BA784" s="18">
        <f t="shared" ca="1" si="425"/>
        <v>1.0612079999999999</v>
      </c>
      <c r="BB784" s="18">
        <f t="shared" ca="1" si="425"/>
        <v>1.0404</v>
      </c>
      <c r="BC784" s="18">
        <f t="shared" ca="1" si="425"/>
        <v>1.02</v>
      </c>
      <c r="BD784" s="18">
        <f t="shared" ca="1" si="425"/>
        <v>1</v>
      </c>
      <c r="BE784" s="18">
        <f t="shared" ca="1" si="425"/>
        <v>0</v>
      </c>
      <c r="BF784" s="18">
        <f t="shared" ca="1" si="425"/>
        <v>0</v>
      </c>
      <c r="BG784" s="18">
        <f t="shared" ca="1" si="425"/>
        <v>0</v>
      </c>
      <c r="BH784" s="18">
        <f t="shared" ca="1" si="425"/>
        <v>0</v>
      </c>
    </row>
    <row r="785" spans="8:60" x14ac:dyDescent="0.35">
      <c r="H785" s="2" t="str">
        <f t="shared" si="397"/>
        <v>O&amp;M</v>
      </c>
      <c r="I785">
        <f t="shared" si="410"/>
        <v>15</v>
      </c>
      <c r="J785">
        <f t="shared" si="399"/>
        <v>46</v>
      </c>
      <c r="K785" s="18">
        <f t="shared" ref="K785:T794" ca="1" si="426">IF(K$24&gt;$J785,0,OFFSET($K$2,$I785,$J785-K$24))</f>
        <v>2.4866112894073704</v>
      </c>
      <c r="L785" s="18">
        <f t="shared" ca="1" si="426"/>
        <v>2.4378542053013432</v>
      </c>
      <c r="M785" s="18">
        <f t="shared" ca="1" si="426"/>
        <v>2.3900531424522975</v>
      </c>
      <c r="N785" s="18">
        <f t="shared" ca="1" si="426"/>
        <v>2.3431893553453893</v>
      </c>
      <c r="O785" s="18">
        <f t="shared" ca="1" si="426"/>
        <v>2.2972444660248916</v>
      </c>
      <c r="P785" s="18">
        <f t="shared" ca="1" si="426"/>
        <v>2.2522004568871488</v>
      </c>
      <c r="Q785" s="18">
        <f t="shared" ca="1" si="426"/>
        <v>2.2080396636148518</v>
      </c>
      <c r="R785" s="18">
        <f t="shared" ca="1" si="426"/>
        <v>2.1647447682498542</v>
      </c>
      <c r="S785" s="18">
        <f t="shared" ca="1" si="426"/>
        <v>2.1222987924018186</v>
      </c>
      <c r="T785" s="18">
        <f t="shared" ca="1" si="426"/>
        <v>2.080685090590018</v>
      </c>
      <c r="U785" s="18">
        <f t="shared" ref="U785:AD794" ca="1" si="427">IF(U$24&gt;$J785,0,OFFSET($K$2,$I785,$J785-U$24))</f>
        <v>2.0398873437157037</v>
      </c>
      <c r="V785" s="18">
        <f t="shared" ca="1" si="427"/>
        <v>1.9998895526624547</v>
      </c>
      <c r="W785" s="18">
        <f t="shared" ca="1" si="427"/>
        <v>1.9606760320220145</v>
      </c>
      <c r="X785" s="18">
        <f t="shared" ca="1" si="427"/>
        <v>1.9222314039431516</v>
      </c>
      <c r="Y785" s="18">
        <f t="shared" ca="1" si="427"/>
        <v>1.8845405921011289</v>
      </c>
      <c r="Z785" s="18">
        <f t="shared" ca="1" si="427"/>
        <v>1.8475888157854201</v>
      </c>
      <c r="AA785" s="18">
        <f t="shared" ca="1" si="427"/>
        <v>1.8113615841033535</v>
      </c>
      <c r="AB785" s="18">
        <f t="shared" ca="1" si="427"/>
        <v>1.7758446902974052</v>
      </c>
      <c r="AC785" s="18">
        <f t="shared" ca="1" si="427"/>
        <v>1.7410242061739269</v>
      </c>
      <c r="AD785" s="18">
        <f t="shared" ca="1" si="427"/>
        <v>1.7068864766411045</v>
      </c>
      <c r="AE785" s="18">
        <f t="shared" ref="AE785:AN794" ca="1" si="428">IF(AE$24&gt;$J785,0,OFFSET($K$2,$I785,$J785-AE$24))</f>
        <v>1.6734181143540243</v>
      </c>
      <c r="AF785" s="18">
        <f t="shared" ca="1" si="428"/>
        <v>1.6406059944647295</v>
      </c>
      <c r="AG785" s="18">
        <f t="shared" ca="1" si="428"/>
        <v>1.608437249475225</v>
      </c>
      <c r="AH785" s="18">
        <f t="shared" ca="1" si="428"/>
        <v>1.576899264191397</v>
      </c>
      <c r="AI785" s="18">
        <f t="shared" ca="1" si="428"/>
        <v>1.5459796707758797</v>
      </c>
      <c r="AJ785" s="18">
        <f t="shared" ca="1" si="428"/>
        <v>1.5156663438979212</v>
      </c>
      <c r="AK785" s="18">
        <f t="shared" ca="1" si="428"/>
        <v>1.4859473959783542</v>
      </c>
      <c r="AL785" s="18">
        <f t="shared" ca="1" si="428"/>
        <v>1.4568111725277981</v>
      </c>
      <c r="AM785" s="18">
        <f t="shared" ca="1" si="428"/>
        <v>1.4282462475762727</v>
      </c>
      <c r="AN785" s="18">
        <f t="shared" ca="1" si="428"/>
        <v>1.4002414191924244</v>
      </c>
      <c r="AO785" s="18">
        <f t="shared" ref="AO785:AX794" ca="1" si="429">IF(AO$24&gt;$J785,0,OFFSET($K$2,$I785,$J785-AO$24))</f>
        <v>1.372785705090612</v>
      </c>
      <c r="AP785" s="18">
        <f t="shared" ca="1" si="429"/>
        <v>1.3458683383241292</v>
      </c>
      <c r="AQ785" s="18">
        <f t="shared" ca="1" si="429"/>
        <v>1.3194787630628722</v>
      </c>
      <c r="AR785" s="18">
        <f t="shared" ca="1" si="429"/>
        <v>1.2936066304537961</v>
      </c>
      <c r="AS785" s="18">
        <f t="shared" ca="1" si="429"/>
        <v>1.2682417945625453</v>
      </c>
      <c r="AT785" s="18">
        <f t="shared" ca="1" si="429"/>
        <v>1.243374308394652</v>
      </c>
      <c r="AU785" s="18">
        <f t="shared" ca="1" si="429"/>
        <v>1.2189944199947571</v>
      </c>
      <c r="AV785" s="18">
        <f t="shared" ca="1" si="429"/>
        <v>1.1950925686223108</v>
      </c>
      <c r="AW785" s="18">
        <f t="shared" ca="1" si="429"/>
        <v>1.1716593810022655</v>
      </c>
      <c r="AX785" s="18">
        <f t="shared" ca="1" si="429"/>
        <v>1.1486856676492798</v>
      </c>
      <c r="AY785" s="18">
        <f t="shared" ref="AY785:BH794" ca="1" si="430">IF(AY$24&gt;$J785,0,OFFSET($K$2,$I785,$J785-AY$24))</f>
        <v>1.1261624192640001</v>
      </c>
      <c r="AZ785" s="18">
        <f t="shared" ca="1" si="430"/>
        <v>1.1040808032</v>
      </c>
      <c r="BA785" s="18">
        <f t="shared" ca="1" si="430"/>
        <v>1.08243216</v>
      </c>
      <c r="BB785" s="18">
        <f t="shared" ca="1" si="430"/>
        <v>1.0612079999999999</v>
      </c>
      <c r="BC785" s="18">
        <f t="shared" ca="1" si="430"/>
        <v>1.0404</v>
      </c>
      <c r="BD785" s="18">
        <f t="shared" ca="1" si="430"/>
        <v>1.02</v>
      </c>
      <c r="BE785" s="18">
        <f t="shared" ca="1" si="430"/>
        <v>1</v>
      </c>
      <c r="BF785" s="18">
        <f t="shared" ca="1" si="430"/>
        <v>0</v>
      </c>
      <c r="BG785" s="18">
        <f t="shared" ca="1" si="430"/>
        <v>0</v>
      </c>
      <c r="BH785" s="18">
        <f t="shared" ca="1" si="430"/>
        <v>0</v>
      </c>
    </row>
    <row r="786" spans="8:60" x14ac:dyDescent="0.35">
      <c r="H786" s="2" t="str">
        <f t="shared" si="397"/>
        <v>O&amp;M</v>
      </c>
      <c r="I786">
        <f t="shared" si="410"/>
        <v>15</v>
      </c>
      <c r="J786">
        <f t="shared" si="399"/>
        <v>47</v>
      </c>
      <c r="K786" s="18">
        <f t="shared" ca="1" si="426"/>
        <v>2.5363435151955169</v>
      </c>
      <c r="L786" s="18">
        <f t="shared" ca="1" si="426"/>
        <v>2.4866112894073704</v>
      </c>
      <c r="M786" s="18">
        <f t="shared" ca="1" si="426"/>
        <v>2.4378542053013432</v>
      </c>
      <c r="N786" s="18">
        <f t="shared" ca="1" si="426"/>
        <v>2.3900531424522975</v>
      </c>
      <c r="O786" s="18">
        <f t="shared" ca="1" si="426"/>
        <v>2.3431893553453893</v>
      </c>
      <c r="P786" s="18">
        <f t="shared" ca="1" si="426"/>
        <v>2.2972444660248916</v>
      </c>
      <c r="Q786" s="18">
        <f t="shared" ca="1" si="426"/>
        <v>2.2522004568871488</v>
      </c>
      <c r="R786" s="18">
        <f t="shared" ca="1" si="426"/>
        <v>2.2080396636148518</v>
      </c>
      <c r="S786" s="18">
        <f t="shared" ca="1" si="426"/>
        <v>2.1647447682498542</v>
      </c>
      <c r="T786" s="18">
        <f t="shared" ca="1" si="426"/>
        <v>2.1222987924018186</v>
      </c>
      <c r="U786" s="18">
        <f t="shared" ca="1" si="427"/>
        <v>2.080685090590018</v>
      </c>
      <c r="V786" s="18">
        <f t="shared" ca="1" si="427"/>
        <v>2.0398873437157037</v>
      </c>
      <c r="W786" s="18">
        <f t="shared" ca="1" si="427"/>
        <v>1.9998895526624547</v>
      </c>
      <c r="X786" s="18">
        <f t="shared" ca="1" si="427"/>
        <v>1.9606760320220145</v>
      </c>
      <c r="Y786" s="18">
        <f t="shared" ca="1" si="427"/>
        <v>1.9222314039431516</v>
      </c>
      <c r="Z786" s="18">
        <f t="shared" ca="1" si="427"/>
        <v>1.8845405921011289</v>
      </c>
      <c r="AA786" s="18">
        <f t="shared" ca="1" si="427"/>
        <v>1.8475888157854201</v>
      </c>
      <c r="AB786" s="18">
        <f t="shared" ca="1" si="427"/>
        <v>1.8113615841033535</v>
      </c>
      <c r="AC786" s="18">
        <f t="shared" ca="1" si="427"/>
        <v>1.7758446902974052</v>
      </c>
      <c r="AD786" s="18">
        <f t="shared" ca="1" si="427"/>
        <v>1.7410242061739269</v>
      </c>
      <c r="AE786" s="18">
        <f t="shared" ca="1" si="428"/>
        <v>1.7068864766411045</v>
      </c>
      <c r="AF786" s="18">
        <f t="shared" ca="1" si="428"/>
        <v>1.6734181143540243</v>
      </c>
      <c r="AG786" s="18">
        <f t="shared" ca="1" si="428"/>
        <v>1.6406059944647295</v>
      </c>
      <c r="AH786" s="18">
        <f t="shared" ca="1" si="428"/>
        <v>1.608437249475225</v>
      </c>
      <c r="AI786" s="18">
        <f t="shared" ca="1" si="428"/>
        <v>1.576899264191397</v>
      </c>
      <c r="AJ786" s="18">
        <f t="shared" ca="1" si="428"/>
        <v>1.5459796707758797</v>
      </c>
      <c r="AK786" s="18">
        <f t="shared" ca="1" si="428"/>
        <v>1.5156663438979212</v>
      </c>
      <c r="AL786" s="18">
        <f t="shared" ca="1" si="428"/>
        <v>1.4859473959783542</v>
      </c>
      <c r="AM786" s="18">
        <f t="shared" ca="1" si="428"/>
        <v>1.4568111725277981</v>
      </c>
      <c r="AN786" s="18">
        <f t="shared" ca="1" si="428"/>
        <v>1.4282462475762727</v>
      </c>
      <c r="AO786" s="18">
        <f t="shared" ca="1" si="429"/>
        <v>1.4002414191924244</v>
      </c>
      <c r="AP786" s="18">
        <f t="shared" ca="1" si="429"/>
        <v>1.372785705090612</v>
      </c>
      <c r="AQ786" s="18">
        <f t="shared" ca="1" si="429"/>
        <v>1.3458683383241292</v>
      </c>
      <c r="AR786" s="18">
        <f t="shared" ca="1" si="429"/>
        <v>1.3194787630628722</v>
      </c>
      <c r="AS786" s="18">
        <f t="shared" ca="1" si="429"/>
        <v>1.2936066304537961</v>
      </c>
      <c r="AT786" s="18">
        <f t="shared" ca="1" si="429"/>
        <v>1.2682417945625453</v>
      </c>
      <c r="AU786" s="18">
        <f t="shared" ca="1" si="429"/>
        <v>1.243374308394652</v>
      </c>
      <c r="AV786" s="18">
        <f t="shared" ca="1" si="429"/>
        <v>1.2189944199947571</v>
      </c>
      <c r="AW786" s="18">
        <f t="shared" ca="1" si="429"/>
        <v>1.1950925686223108</v>
      </c>
      <c r="AX786" s="18">
        <f t="shared" ca="1" si="429"/>
        <v>1.1716593810022655</v>
      </c>
      <c r="AY786" s="18">
        <f t="shared" ca="1" si="430"/>
        <v>1.1486856676492798</v>
      </c>
      <c r="AZ786" s="18">
        <f t="shared" ca="1" si="430"/>
        <v>1.1261624192640001</v>
      </c>
      <c r="BA786" s="18">
        <f t="shared" ca="1" si="430"/>
        <v>1.1040808032</v>
      </c>
      <c r="BB786" s="18">
        <f t="shared" ca="1" si="430"/>
        <v>1.08243216</v>
      </c>
      <c r="BC786" s="18">
        <f t="shared" ca="1" si="430"/>
        <v>1.0612079999999999</v>
      </c>
      <c r="BD786" s="18">
        <f t="shared" ca="1" si="430"/>
        <v>1.0404</v>
      </c>
      <c r="BE786" s="18">
        <f t="shared" ca="1" si="430"/>
        <v>1.02</v>
      </c>
      <c r="BF786" s="18">
        <f t="shared" ca="1" si="430"/>
        <v>1</v>
      </c>
      <c r="BG786" s="18">
        <f t="shared" ca="1" si="430"/>
        <v>0</v>
      </c>
      <c r="BH786" s="18">
        <f t="shared" ca="1" si="430"/>
        <v>0</v>
      </c>
    </row>
    <row r="787" spans="8:60" x14ac:dyDescent="0.35">
      <c r="H787" s="2" t="str">
        <f t="shared" si="397"/>
        <v>O&amp;M</v>
      </c>
      <c r="I787">
        <f t="shared" si="410"/>
        <v>15</v>
      </c>
      <c r="J787">
        <f t="shared" si="399"/>
        <v>48</v>
      </c>
      <c r="K787" s="18">
        <f t="shared" ca="1" si="426"/>
        <v>2.5870703854994277</v>
      </c>
      <c r="L787" s="18">
        <f t="shared" ca="1" si="426"/>
        <v>2.5363435151955169</v>
      </c>
      <c r="M787" s="18">
        <f t="shared" ca="1" si="426"/>
        <v>2.4866112894073704</v>
      </c>
      <c r="N787" s="18">
        <f t="shared" ca="1" si="426"/>
        <v>2.4378542053013432</v>
      </c>
      <c r="O787" s="18">
        <f t="shared" ca="1" si="426"/>
        <v>2.3900531424522975</v>
      </c>
      <c r="P787" s="18">
        <f t="shared" ca="1" si="426"/>
        <v>2.3431893553453893</v>
      </c>
      <c r="Q787" s="18">
        <f t="shared" ca="1" si="426"/>
        <v>2.2972444660248916</v>
      </c>
      <c r="R787" s="18">
        <f t="shared" ca="1" si="426"/>
        <v>2.2522004568871488</v>
      </c>
      <c r="S787" s="18">
        <f t="shared" ca="1" si="426"/>
        <v>2.2080396636148518</v>
      </c>
      <c r="T787" s="18">
        <f t="shared" ca="1" si="426"/>
        <v>2.1647447682498542</v>
      </c>
      <c r="U787" s="18">
        <f t="shared" ca="1" si="427"/>
        <v>2.1222987924018186</v>
      </c>
      <c r="V787" s="18">
        <f t="shared" ca="1" si="427"/>
        <v>2.080685090590018</v>
      </c>
      <c r="W787" s="18">
        <f t="shared" ca="1" si="427"/>
        <v>2.0398873437157037</v>
      </c>
      <c r="X787" s="18">
        <f t="shared" ca="1" si="427"/>
        <v>1.9998895526624547</v>
      </c>
      <c r="Y787" s="18">
        <f t="shared" ca="1" si="427"/>
        <v>1.9606760320220145</v>
      </c>
      <c r="Z787" s="18">
        <f t="shared" ca="1" si="427"/>
        <v>1.9222314039431516</v>
      </c>
      <c r="AA787" s="18">
        <f t="shared" ca="1" si="427"/>
        <v>1.8845405921011289</v>
      </c>
      <c r="AB787" s="18">
        <f t="shared" ca="1" si="427"/>
        <v>1.8475888157854201</v>
      </c>
      <c r="AC787" s="18">
        <f t="shared" ca="1" si="427"/>
        <v>1.8113615841033535</v>
      </c>
      <c r="AD787" s="18">
        <f t="shared" ca="1" si="427"/>
        <v>1.7758446902974052</v>
      </c>
      <c r="AE787" s="18">
        <f t="shared" ca="1" si="428"/>
        <v>1.7410242061739269</v>
      </c>
      <c r="AF787" s="18">
        <f t="shared" ca="1" si="428"/>
        <v>1.7068864766411045</v>
      </c>
      <c r="AG787" s="18">
        <f t="shared" ca="1" si="428"/>
        <v>1.6734181143540243</v>
      </c>
      <c r="AH787" s="18">
        <f t="shared" ca="1" si="428"/>
        <v>1.6406059944647295</v>
      </c>
      <c r="AI787" s="18">
        <f t="shared" ca="1" si="428"/>
        <v>1.608437249475225</v>
      </c>
      <c r="AJ787" s="18">
        <f t="shared" ca="1" si="428"/>
        <v>1.576899264191397</v>
      </c>
      <c r="AK787" s="18">
        <f t="shared" ca="1" si="428"/>
        <v>1.5459796707758797</v>
      </c>
      <c r="AL787" s="18">
        <f t="shared" ca="1" si="428"/>
        <v>1.5156663438979212</v>
      </c>
      <c r="AM787" s="18">
        <f t="shared" ca="1" si="428"/>
        <v>1.4859473959783542</v>
      </c>
      <c r="AN787" s="18">
        <f t="shared" ca="1" si="428"/>
        <v>1.4568111725277981</v>
      </c>
      <c r="AO787" s="18">
        <f t="shared" ca="1" si="429"/>
        <v>1.4282462475762727</v>
      </c>
      <c r="AP787" s="18">
        <f t="shared" ca="1" si="429"/>
        <v>1.4002414191924244</v>
      </c>
      <c r="AQ787" s="18">
        <f t="shared" ca="1" si="429"/>
        <v>1.372785705090612</v>
      </c>
      <c r="AR787" s="18">
        <f t="shared" ca="1" si="429"/>
        <v>1.3458683383241292</v>
      </c>
      <c r="AS787" s="18">
        <f t="shared" ca="1" si="429"/>
        <v>1.3194787630628722</v>
      </c>
      <c r="AT787" s="18">
        <f t="shared" ca="1" si="429"/>
        <v>1.2936066304537961</v>
      </c>
      <c r="AU787" s="18">
        <f t="shared" ca="1" si="429"/>
        <v>1.2682417945625453</v>
      </c>
      <c r="AV787" s="18">
        <f t="shared" ca="1" si="429"/>
        <v>1.243374308394652</v>
      </c>
      <c r="AW787" s="18">
        <f t="shared" ca="1" si="429"/>
        <v>1.2189944199947571</v>
      </c>
      <c r="AX787" s="18">
        <f t="shared" ca="1" si="429"/>
        <v>1.1950925686223108</v>
      </c>
      <c r="AY787" s="18">
        <f t="shared" ca="1" si="430"/>
        <v>1.1716593810022655</v>
      </c>
      <c r="AZ787" s="18">
        <f t="shared" ca="1" si="430"/>
        <v>1.1486856676492798</v>
      </c>
      <c r="BA787" s="18">
        <f t="shared" ca="1" si="430"/>
        <v>1.1261624192640001</v>
      </c>
      <c r="BB787" s="18">
        <f t="shared" ca="1" si="430"/>
        <v>1.1040808032</v>
      </c>
      <c r="BC787" s="18">
        <f t="shared" ca="1" si="430"/>
        <v>1.08243216</v>
      </c>
      <c r="BD787" s="18">
        <f t="shared" ca="1" si="430"/>
        <v>1.0612079999999999</v>
      </c>
      <c r="BE787" s="18">
        <f t="shared" ca="1" si="430"/>
        <v>1.0404</v>
      </c>
      <c r="BF787" s="18">
        <f t="shared" ca="1" si="430"/>
        <v>1.02</v>
      </c>
      <c r="BG787" s="18">
        <f t="shared" ca="1" si="430"/>
        <v>1</v>
      </c>
      <c r="BH787" s="18">
        <f t="shared" ca="1" si="430"/>
        <v>0</v>
      </c>
    </row>
    <row r="788" spans="8:60" x14ac:dyDescent="0.35">
      <c r="H788" s="2" t="str">
        <f t="shared" si="397"/>
        <v>O&amp;M</v>
      </c>
      <c r="I788">
        <f t="shared" si="410"/>
        <v>15</v>
      </c>
      <c r="J788">
        <f t="shared" si="399"/>
        <v>49</v>
      </c>
      <c r="K788" s="18">
        <f t="shared" ca="1" si="426"/>
        <v>2.6388117932094164</v>
      </c>
      <c r="L788" s="18">
        <f t="shared" ca="1" si="426"/>
        <v>2.5870703854994277</v>
      </c>
      <c r="M788" s="18">
        <f t="shared" ca="1" si="426"/>
        <v>2.5363435151955169</v>
      </c>
      <c r="N788" s="18">
        <f t="shared" ca="1" si="426"/>
        <v>2.4866112894073704</v>
      </c>
      <c r="O788" s="18">
        <f t="shared" ca="1" si="426"/>
        <v>2.4378542053013432</v>
      </c>
      <c r="P788" s="18">
        <f t="shared" ca="1" si="426"/>
        <v>2.3900531424522975</v>
      </c>
      <c r="Q788" s="18">
        <f t="shared" ca="1" si="426"/>
        <v>2.3431893553453893</v>
      </c>
      <c r="R788" s="18">
        <f t="shared" ca="1" si="426"/>
        <v>2.2972444660248916</v>
      </c>
      <c r="S788" s="18">
        <f t="shared" ca="1" si="426"/>
        <v>2.2522004568871488</v>
      </c>
      <c r="T788" s="18">
        <f t="shared" ca="1" si="426"/>
        <v>2.2080396636148518</v>
      </c>
      <c r="U788" s="18">
        <f t="shared" ca="1" si="427"/>
        <v>2.1647447682498542</v>
      </c>
      <c r="V788" s="18">
        <f t="shared" ca="1" si="427"/>
        <v>2.1222987924018186</v>
      </c>
      <c r="W788" s="18">
        <f t="shared" ca="1" si="427"/>
        <v>2.080685090590018</v>
      </c>
      <c r="X788" s="18">
        <f t="shared" ca="1" si="427"/>
        <v>2.0398873437157037</v>
      </c>
      <c r="Y788" s="18">
        <f t="shared" ca="1" si="427"/>
        <v>1.9998895526624547</v>
      </c>
      <c r="Z788" s="18">
        <f t="shared" ca="1" si="427"/>
        <v>1.9606760320220145</v>
      </c>
      <c r="AA788" s="18">
        <f t="shared" ca="1" si="427"/>
        <v>1.9222314039431516</v>
      </c>
      <c r="AB788" s="18">
        <f t="shared" ca="1" si="427"/>
        <v>1.8845405921011289</v>
      </c>
      <c r="AC788" s="18">
        <f t="shared" ca="1" si="427"/>
        <v>1.8475888157854201</v>
      </c>
      <c r="AD788" s="18">
        <f t="shared" ca="1" si="427"/>
        <v>1.8113615841033535</v>
      </c>
      <c r="AE788" s="18">
        <f t="shared" ca="1" si="428"/>
        <v>1.7758446902974052</v>
      </c>
      <c r="AF788" s="18">
        <f t="shared" ca="1" si="428"/>
        <v>1.7410242061739269</v>
      </c>
      <c r="AG788" s="18">
        <f t="shared" ca="1" si="428"/>
        <v>1.7068864766411045</v>
      </c>
      <c r="AH788" s="18">
        <f t="shared" ca="1" si="428"/>
        <v>1.6734181143540243</v>
      </c>
      <c r="AI788" s="18">
        <f t="shared" ca="1" si="428"/>
        <v>1.6406059944647295</v>
      </c>
      <c r="AJ788" s="18">
        <f t="shared" ca="1" si="428"/>
        <v>1.608437249475225</v>
      </c>
      <c r="AK788" s="18">
        <f t="shared" ca="1" si="428"/>
        <v>1.576899264191397</v>
      </c>
      <c r="AL788" s="18">
        <f t="shared" ca="1" si="428"/>
        <v>1.5459796707758797</v>
      </c>
      <c r="AM788" s="18">
        <f t="shared" ca="1" si="428"/>
        <v>1.5156663438979212</v>
      </c>
      <c r="AN788" s="18">
        <f t="shared" ca="1" si="428"/>
        <v>1.4859473959783542</v>
      </c>
      <c r="AO788" s="18">
        <f t="shared" ca="1" si="429"/>
        <v>1.4568111725277981</v>
      </c>
      <c r="AP788" s="18">
        <f t="shared" ca="1" si="429"/>
        <v>1.4282462475762727</v>
      </c>
      <c r="AQ788" s="18">
        <f t="shared" ca="1" si="429"/>
        <v>1.4002414191924244</v>
      </c>
      <c r="AR788" s="18">
        <f t="shared" ca="1" si="429"/>
        <v>1.372785705090612</v>
      </c>
      <c r="AS788" s="18">
        <f t="shared" ca="1" si="429"/>
        <v>1.3458683383241292</v>
      </c>
      <c r="AT788" s="18">
        <f t="shared" ca="1" si="429"/>
        <v>1.3194787630628722</v>
      </c>
      <c r="AU788" s="18">
        <f t="shared" ca="1" si="429"/>
        <v>1.2936066304537961</v>
      </c>
      <c r="AV788" s="18">
        <f t="shared" ca="1" si="429"/>
        <v>1.2682417945625453</v>
      </c>
      <c r="AW788" s="18">
        <f t="shared" ca="1" si="429"/>
        <v>1.243374308394652</v>
      </c>
      <c r="AX788" s="18">
        <f t="shared" ca="1" si="429"/>
        <v>1.2189944199947571</v>
      </c>
      <c r="AY788" s="18">
        <f t="shared" ca="1" si="430"/>
        <v>1.1950925686223108</v>
      </c>
      <c r="AZ788" s="18">
        <f t="shared" ca="1" si="430"/>
        <v>1.1716593810022655</v>
      </c>
      <c r="BA788" s="18">
        <f t="shared" ca="1" si="430"/>
        <v>1.1486856676492798</v>
      </c>
      <c r="BB788" s="18">
        <f t="shared" ca="1" si="430"/>
        <v>1.1261624192640001</v>
      </c>
      <c r="BC788" s="18">
        <f t="shared" ca="1" si="430"/>
        <v>1.1040808032</v>
      </c>
      <c r="BD788" s="18">
        <f t="shared" ca="1" si="430"/>
        <v>1.08243216</v>
      </c>
      <c r="BE788" s="18">
        <f t="shared" ca="1" si="430"/>
        <v>1.0612079999999999</v>
      </c>
      <c r="BF788" s="18">
        <f t="shared" ca="1" si="430"/>
        <v>1.0404</v>
      </c>
      <c r="BG788" s="18">
        <f t="shared" ca="1" si="430"/>
        <v>1.02</v>
      </c>
      <c r="BH788" s="18">
        <f t="shared" ca="1" si="430"/>
        <v>1</v>
      </c>
    </row>
    <row r="789" spans="8:60" x14ac:dyDescent="0.35">
      <c r="H789" s="2" t="str">
        <f t="shared" si="397"/>
        <v>O&amp;M</v>
      </c>
      <c r="I789">
        <f t="shared" si="410"/>
        <v>15</v>
      </c>
      <c r="J789">
        <f t="shared" si="399"/>
        <v>50</v>
      </c>
      <c r="K789" s="18">
        <f t="shared" ca="1" si="426"/>
        <v>2.6915880290736047</v>
      </c>
      <c r="L789" s="18">
        <f t="shared" ca="1" si="426"/>
        <v>2.6388117932094164</v>
      </c>
      <c r="M789" s="18">
        <f t="shared" ca="1" si="426"/>
        <v>2.5870703854994277</v>
      </c>
      <c r="N789" s="18">
        <f t="shared" ca="1" si="426"/>
        <v>2.5363435151955169</v>
      </c>
      <c r="O789" s="18">
        <f t="shared" ca="1" si="426"/>
        <v>2.4866112894073704</v>
      </c>
      <c r="P789" s="18">
        <f t="shared" ca="1" si="426"/>
        <v>2.4378542053013432</v>
      </c>
      <c r="Q789" s="18">
        <f t="shared" ca="1" si="426"/>
        <v>2.3900531424522975</v>
      </c>
      <c r="R789" s="18">
        <f t="shared" ca="1" si="426"/>
        <v>2.3431893553453893</v>
      </c>
      <c r="S789" s="18">
        <f t="shared" ca="1" si="426"/>
        <v>2.2972444660248916</v>
      </c>
      <c r="T789" s="18">
        <f t="shared" ca="1" si="426"/>
        <v>2.2522004568871488</v>
      </c>
      <c r="U789" s="18">
        <f t="shared" ca="1" si="427"/>
        <v>2.2080396636148518</v>
      </c>
      <c r="V789" s="18">
        <f t="shared" ca="1" si="427"/>
        <v>2.1647447682498542</v>
      </c>
      <c r="W789" s="18">
        <f t="shared" ca="1" si="427"/>
        <v>2.1222987924018186</v>
      </c>
      <c r="X789" s="18">
        <f t="shared" ca="1" si="427"/>
        <v>2.080685090590018</v>
      </c>
      <c r="Y789" s="18">
        <f t="shared" ca="1" si="427"/>
        <v>2.0398873437157037</v>
      </c>
      <c r="Z789" s="18">
        <f t="shared" ca="1" si="427"/>
        <v>1.9998895526624547</v>
      </c>
      <c r="AA789" s="18">
        <f t="shared" ca="1" si="427"/>
        <v>1.9606760320220145</v>
      </c>
      <c r="AB789" s="18">
        <f t="shared" ca="1" si="427"/>
        <v>1.9222314039431516</v>
      </c>
      <c r="AC789" s="18">
        <f t="shared" ca="1" si="427"/>
        <v>1.8845405921011289</v>
      </c>
      <c r="AD789" s="18">
        <f t="shared" ca="1" si="427"/>
        <v>1.8475888157854201</v>
      </c>
      <c r="AE789" s="18">
        <f t="shared" ca="1" si="428"/>
        <v>1.8113615841033535</v>
      </c>
      <c r="AF789" s="18">
        <f t="shared" ca="1" si="428"/>
        <v>1.7758446902974052</v>
      </c>
      <c r="AG789" s="18">
        <f t="shared" ca="1" si="428"/>
        <v>1.7410242061739269</v>
      </c>
      <c r="AH789" s="18">
        <f t="shared" ca="1" si="428"/>
        <v>1.7068864766411045</v>
      </c>
      <c r="AI789" s="18">
        <f t="shared" ca="1" si="428"/>
        <v>1.6734181143540243</v>
      </c>
      <c r="AJ789" s="18">
        <f t="shared" ca="1" si="428"/>
        <v>1.6406059944647295</v>
      </c>
      <c r="AK789" s="18">
        <f t="shared" ca="1" si="428"/>
        <v>1.608437249475225</v>
      </c>
      <c r="AL789" s="18">
        <f t="shared" ca="1" si="428"/>
        <v>1.576899264191397</v>
      </c>
      <c r="AM789" s="18">
        <f t="shared" ca="1" si="428"/>
        <v>1.5459796707758797</v>
      </c>
      <c r="AN789" s="18">
        <f t="shared" ca="1" si="428"/>
        <v>1.5156663438979212</v>
      </c>
      <c r="AO789" s="18">
        <f t="shared" ca="1" si="429"/>
        <v>1.4859473959783542</v>
      </c>
      <c r="AP789" s="18">
        <f t="shared" ca="1" si="429"/>
        <v>1.4568111725277981</v>
      </c>
      <c r="AQ789" s="18">
        <f t="shared" ca="1" si="429"/>
        <v>1.4282462475762727</v>
      </c>
      <c r="AR789" s="18">
        <f t="shared" ca="1" si="429"/>
        <v>1.4002414191924244</v>
      </c>
      <c r="AS789" s="18">
        <f t="shared" ca="1" si="429"/>
        <v>1.372785705090612</v>
      </c>
      <c r="AT789" s="18">
        <f t="shared" ca="1" si="429"/>
        <v>1.3458683383241292</v>
      </c>
      <c r="AU789" s="18">
        <f t="shared" ca="1" si="429"/>
        <v>1.3194787630628722</v>
      </c>
      <c r="AV789" s="18">
        <f t="shared" ca="1" si="429"/>
        <v>1.2936066304537961</v>
      </c>
      <c r="AW789" s="18">
        <f t="shared" ca="1" si="429"/>
        <v>1.2682417945625453</v>
      </c>
      <c r="AX789" s="18">
        <f t="shared" ca="1" si="429"/>
        <v>1.243374308394652</v>
      </c>
      <c r="AY789" s="18">
        <f t="shared" ca="1" si="430"/>
        <v>1.2189944199947571</v>
      </c>
      <c r="AZ789" s="18">
        <f t="shared" ca="1" si="430"/>
        <v>1.1950925686223108</v>
      </c>
      <c r="BA789" s="18">
        <f t="shared" ca="1" si="430"/>
        <v>1.1716593810022655</v>
      </c>
      <c r="BB789" s="18">
        <f t="shared" ca="1" si="430"/>
        <v>1.1486856676492798</v>
      </c>
      <c r="BC789" s="18">
        <f t="shared" ca="1" si="430"/>
        <v>1.1261624192640001</v>
      </c>
      <c r="BD789" s="18">
        <f t="shared" ca="1" si="430"/>
        <v>1.1040808032</v>
      </c>
      <c r="BE789" s="18">
        <f t="shared" ca="1" si="430"/>
        <v>1.08243216</v>
      </c>
      <c r="BF789" s="18">
        <f t="shared" ca="1" si="430"/>
        <v>1.0612079999999999</v>
      </c>
      <c r="BG789" s="18">
        <f t="shared" ca="1" si="430"/>
        <v>1.0404</v>
      </c>
      <c r="BH789" s="18">
        <f t="shared" ca="1" si="430"/>
        <v>1.02</v>
      </c>
    </row>
    <row r="790" spans="8:60" x14ac:dyDescent="0.35">
      <c r="H790" s="2" t="str">
        <f t="shared" si="397"/>
        <v>Open</v>
      </c>
      <c r="I790">
        <f t="shared" si="410"/>
        <v>16</v>
      </c>
      <c r="J790">
        <f t="shared" si="399"/>
        <v>0</v>
      </c>
      <c r="K790" s="18">
        <f t="shared" ca="1" si="426"/>
        <v>1</v>
      </c>
      <c r="L790" s="18">
        <f t="shared" ca="1" si="426"/>
        <v>0</v>
      </c>
      <c r="M790" s="18">
        <f t="shared" ca="1" si="426"/>
        <v>0</v>
      </c>
      <c r="N790" s="18">
        <f t="shared" ca="1" si="426"/>
        <v>0</v>
      </c>
      <c r="O790" s="18">
        <f t="shared" ca="1" si="426"/>
        <v>0</v>
      </c>
      <c r="P790" s="18">
        <f t="shared" ca="1" si="426"/>
        <v>0</v>
      </c>
      <c r="Q790" s="18">
        <f t="shared" ca="1" si="426"/>
        <v>0</v>
      </c>
      <c r="R790" s="18">
        <f t="shared" ca="1" si="426"/>
        <v>0</v>
      </c>
      <c r="S790" s="18">
        <f t="shared" ca="1" si="426"/>
        <v>0</v>
      </c>
      <c r="T790" s="18">
        <f t="shared" ca="1" si="426"/>
        <v>0</v>
      </c>
      <c r="U790" s="18">
        <f t="shared" ca="1" si="427"/>
        <v>0</v>
      </c>
      <c r="V790" s="18">
        <f t="shared" ca="1" si="427"/>
        <v>0</v>
      </c>
      <c r="W790" s="18">
        <f t="shared" ca="1" si="427"/>
        <v>0</v>
      </c>
      <c r="X790" s="18">
        <f t="shared" ca="1" si="427"/>
        <v>0</v>
      </c>
      <c r="Y790" s="18">
        <f t="shared" ca="1" si="427"/>
        <v>0</v>
      </c>
      <c r="Z790" s="18">
        <f t="shared" ca="1" si="427"/>
        <v>0</v>
      </c>
      <c r="AA790" s="18">
        <f t="shared" ca="1" si="427"/>
        <v>0</v>
      </c>
      <c r="AB790" s="18">
        <f t="shared" ca="1" si="427"/>
        <v>0</v>
      </c>
      <c r="AC790" s="18">
        <f t="shared" ca="1" si="427"/>
        <v>0</v>
      </c>
      <c r="AD790" s="18">
        <f t="shared" ca="1" si="427"/>
        <v>0</v>
      </c>
      <c r="AE790" s="18">
        <f t="shared" ca="1" si="428"/>
        <v>0</v>
      </c>
      <c r="AF790" s="18">
        <f t="shared" ca="1" si="428"/>
        <v>0</v>
      </c>
      <c r="AG790" s="18">
        <f t="shared" ca="1" si="428"/>
        <v>0</v>
      </c>
      <c r="AH790" s="18">
        <f t="shared" ca="1" si="428"/>
        <v>0</v>
      </c>
      <c r="AI790" s="18">
        <f t="shared" ca="1" si="428"/>
        <v>0</v>
      </c>
      <c r="AJ790" s="18">
        <f t="shared" ca="1" si="428"/>
        <v>0</v>
      </c>
      <c r="AK790" s="18">
        <f t="shared" ca="1" si="428"/>
        <v>0</v>
      </c>
      <c r="AL790" s="18">
        <f t="shared" ca="1" si="428"/>
        <v>0</v>
      </c>
      <c r="AM790" s="18">
        <f t="shared" ca="1" si="428"/>
        <v>0</v>
      </c>
      <c r="AN790" s="18">
        <f t="shared" ca="1" si="428"/>
        <v>0</v>
      </c>
      <c r="AO790" s="18">
        <f t="shared" ca="1" si="429"/>
        <v>0</v>
      </c>
      <c r="AP790" s="18">
        <f t="shared" ca="1" si="429"/>
        <v>0</v>
      </c>
      <c r="AQ790" s="18">
        <f t="shared" ca="1" si="429"/>
        <v>0</v>
      </c>
      <c r="AR790" s="18">
        <f t="shared" ca="1" si="429"/>
        <v>0</v>
      </c>
      <c r="AS790" s="18">
        <f t="shared" ca="1" si="429"/>
        <v>0</v>
      </c>
      <c r="AT790" s="18">
        <f t="shared" ca="1" si="429"/>
        <v>0</v>
      </c>
      <c r="AU790" s="18">
        <f t="shared" ca="1" si="429"/>
        <v>0</v>
      </c>
      <c r="AV790" s="18">
        <f t="shared" ca="1" si="429"/>
        <v>0</v>
      </c>
      <c r="AW790" s="18">
        <f t="shared" ca="1" si="429"/>
        <v>0</v>
      </c>
      <c r="AX790" s="18">
        <f t="shared" ca="1" si="429"/>
        <v>0</v>
      </c>
      <c r="AY790" s="18">
        <f t="shared" ca="1" si="430"/>
        <v>0</v>
      </c>
      <c r="AZ790" s="18">
        <f t="shared" ca="1" si="430"/>
        <v>0</v>
      </c>
      <c r="BA790" s="18">
        <f t="shared" ca="1" si="430"/>
        <v>0</v>
      </c>
      <c r="BB790" s="18">
        <f t="shared" ca="1" si="430"/>
        <v>0</v>
      </c>
      <c r="BC790" s="18">
        <f t="shared" ca="1" si="430"/>
        <v>0</v>
      </c>
      <c r="BD790" s="18">
        <f t="shared" ca="1" si="430"/>
        <v>0</v>
      </c>
      <c r="BE790" s="18">
        <f t="shared" ca="1" si="430"/>
        <v>0</v>
      </c>
      <c r="BF790" s="18">
        <f t="shared" ca="1" si="430"/>
        <v>0</v>
      </c>
      <c r="BG790" s="18">
        <f t="shared" ca="1" si="430"/>
        <v>0</v>
      </c>
      <c r="BH790" s="18">
        <f t="shared" ca="1" si="430"/>
        <v>0</v>
      </c>
    </row>
    <row r="791" spans="8:60" x14ac:dyDescent="0.35">
      <c r="H791" s="2" t="str">
        <f t="shared" si="397"/>
        <v>Open</v>
      </c>
      <c r="I791">
        <f t="shared" si="410"/>
        <v>16</v>
      </c>
      <c r="J791">
        <f t="shared" si="399"/>
        <v>1</v>
      </c>
      <c r="K791" s="18">
        <f t="shared" ca="1" si="426"/>
        <v>1</v>
      </c>
      <c r="L791" s="18">
        <f t="shared" ca="1" si="426"/>
        <v>1</v>
      </c>
      <c r="M791" s="18">
        <f t="shared" ca="1" si="426"/>
        <v>0</v>
      </c>
      <c r="N791" s="18">
        <f t="shared" ca="1" si="426"/>
        <v>0</v>
      </c>
      <c r="O791" s="18">
        <f t="shared" ca="1" si="426"/>
        <v>0</v>
      </c>
      <c r="P791" s="18">
        <f t="shared" ca="1" si="426"/>
        <v>0</v>
      </c>
      <c r="Q791" s="18">
        <f t="shared" ca="1" si="426"/>
        <v>0</v>
      </c>
      <c r="R791" s="18">
        <f t="shared" ca="1" si="426"/>
        <v>0</v>
      </c>
      <c r="S791" s="18">
        <f t="shared" ca="1" si="426"/>
        <v>0</v>
      </c>
      <c r="T791" s="18">
        <f t="shared" ca="1" si="426"/>
        <v>0</v>
      </c>
      <c r="U791" s="18">
        <f t="shared" ca="1" si="427"/>
        <v>0</v>
      </c>
      <c r="V791" s="18">
        <f t="shared" ca="1" si="427"/>
        <v>0</v>
      </c>
      <c r="W791" s="18">
        <f t="shared" ca="1" si="427"/>
        <v>0</v>
      </c>
      <c r="X791" s="18">
        <f t="shared" ca="1" si="427"/>
        <v>0</v>
      </c>
      <c r="Y791" s="18">
        <f t="shared" ca="1" si="427"/>
        <v>0</v>
      </c>
      <c r="Z791" s="18">
        <f t="shared" ca="1" si="427"/>
        <v>0</v>
      </c>
      <c r="AA791" s="18">
        <f t="shared" ca="1" si="427"/>
        <v>0</v>
      </c>
      <c r="AB791" s="18">
        <f t="shared" ca="1" si="427"/>
        <v>0</v>
      </c>
      <c r="AC791" s="18">
        <f t="shared" ca="1" si="427"/>
        <v>0</v>
      </c>
      <c r="AD791" s="18">
        <f t="shared" ca="1" si="427"/>
        <v>0</v>
      </c>
      <c r="AE791" s="18">
        <f t="shared" ca="1" si="428"/>
        <v>0</v>
      </c>
      <c r="AF791" s="18">
        <f t="shared" ca="1" si="428"/>
        <v>0</v>
      </c>
      <c r="AG791" s="18">
        <f t="shared" ca="1" si="428"/>
        <v>0</v>
      </c>
      <c r="AH791" s="18">
        <f t="shared" ca="1" si="428"/>
        <v>0</v>
      </c>
      <c r="AI791" s="18">
        <f t="shared" ca="1" si="428"/>
        <v>0</v>
      </c>
      <c r="AJ791" s="18">
        <f t="shared" ca="1" si="428"/>
        <v>0</v>
      </c>
      <c r="AK791" s="18">
        <f t="shared" ca="1" si="428"/>
        <v>0</v>
      </c>
      <c r="AL791" s="18">
        <f t="shared" ca="1" si="428"/>
        <v>0</v>
      </c>
      <c r="AM791" s="18">
        <f t="shared" ca="1" si="428"/>
        <v>0</v>
      </c>
      <c r="AN791" s="18">
        <f t="shared" ca="1" si="428"/>
        <v>0</v>
      </c>
      <c r="AO791" s="18">
        <f t="shared" ca="1" si="429"/>
        <v>0</v>
      </c>
      <c r="AP791" s="18">
        <f t="shared" ca="1" si="429"/>
        <v>0</v>
      </c>
      <c r="AQ791" s="18">
        <f t="shared" ca="1" si="429"/>
        <v>0</v>
      </c>
      <c r="AR791" s="18">
        <f t="shared" ca="1" si="429"/>
        <v>0</v>
      </c>
      <c r="AS791" s="18">
        <f t="shared" ca="1" si="429"/>
        <v>0</v>
      </c>
      <c r="AT791" s="18">
        <f t="shared" ca="1" si="429"/>
        <v>0</v>
      </c>
      <c r="AU791" s="18">
        <f t="shared" ca="1" si="429"/>
        <v>0</v>
      </c>
      <c r="AV791" s="18">
        <f t="shared" ca="1" si="429"/>
        <v>0</v>
      </c>
      <c r="AW791" s="18">
        <f t="shared" ca="1" si="429"/>
        <v>0</v>
      </c>
      <c r="AX791" s="18">
        <f t="shared" ca="1" si="429"/>
        <v>0</v>
      </c>
      <c r="AY791" s="18">
        <f t="shared" ca="1" si="430"/>
        <v>0</v>
      </c>
      <c r="AZ791" s="18">
        <f t="shared" ca="1" si="430"/>
        <v>0</v>
      </c>
      <c r="BA791" s="18">
        <f t="shared" ca="1" si="430"/>
        <v>0</v>
      </c>
      <c r="BB791" s="18">
        <f t="shared" ca="1" si="430"/>
        <v>0</v>
      </c>
      <c r="BC791" s="18">
        <f t="shared" ca="1" si="430"/>
        <v>0</v>
      </c>
      <c r="BD791" s="18">
        <f t="shared" ca="1" si="430"/>
        <v>0</v>
      </c>
      <c r="BE791" s="18">
        <f t="shared" ca="1" si="430"/>
        <v>0</v>
      </c>
      <c r="BF791" s="18">
        <f t="shared" ca="1" si="430"/>
        <v>0</v>
      </c>
      <c r="BG791" s="18">
        <f t="shared" ca="1" si="430"/>
        <v>0</v>
      </c>
      <c r="BH791" s="18">
        <f t="shared" ca="1" si="430"/>
        <v>0</v>
      </c>
    </row>
    <row r="792" spans="8:60" x14ac:dyDescent="0.35">
      <c r="H792" s="2" t="str">
        <f t="shared" si="397"/>
        <v>Open</v>
      </c>
      <c r="I792">
        <f t="shared" si="410"/>
        <v>16</v>
      </c>
      <c r="J792">
        <f t="shared" si="399"/>
        <v>2</v>
      </c>
      <c r="K792" s="18">
        <f t="shared" ca="1" si="426"/>
        <v>1</v>
      </c>
      <c r="L792" s="18">
        <f t="shared" ca="1" si="426"/>
        <v>1</v>
      </c>
      <c r="M792" s="18">
        <f t="shared" ca="1" si="426"/>
        <v>1</v>
      </c>
      <c r="N792" s="18">
        <f t="shared" ca="1" si="426"/>
        <v>0</v>
      </c>
      <c r="O792" s="18">
        <f t="shared" ca="1" si="426"/>
        <v>0</v>
      </c>
      <c r="P792" s="18">
        <f t="shared" ca="1" si="426"/>
        <v>0</v>
      </c>
      <c r="Q792" s="18">
        <f t="shared" ca="1" si="426"/>
        <v>0</v>
      </c>
      <c r="R792" s="18">
        <f t="shared" ca="1" si="426"/>
        <v>0</v>
      </c>
      <c r="S792" s="18">
        <f t="shared" ca="1" si="426"/>
        <v>0</v>
      </c>
      <c r="T792" s="18">
        <f t="shared" ca="1" si="426"/>
        <v>0</v>
      </c>
      <c r="U792" s="18">
        <f t="shared" ca="1" si="427"/>
        <v>0</v>
      </c>
      <c r="V792" s="18">
        <f t="shared" ca="1" si="427"/>
        <v>0</v>
      </c>
      <c r="W792" s="18">
        <f t="shared" ca="1" si="427"/>
        <v>0</v>
      </c>
      <c r="X792" s="18">
        <f t="shared" ca="1" si="427"/>
        <v>0</v>
      </c>
      <c r="Y792" s="18">
        <f t="shared" ca="1" si="427"/>
        <v>0</v>
      </c>
      <c r="Z792" s="18">
        <f t="shared" ca="1" si="427"/>
        <v>0</v>
      </c>
      <c r="AA792" s="18">
        <f t="shared" ca="1" si="427"/>
        <v>0</v>
      </c>
      <c r="AB792" s="18">
        <f t="shared" ca="1" si="427"/>
        <v>0</v>
      </c>
      <c r="AC792" s="18">
        <f t="shared" ca="1" si="427"/>
        <v>0</v>
      </c>
      <c r="AD792" s="18">
        <f t="shared" ca="1" si="427"/>
        <v>0</v>
      </c>
      <c r="AE792" s="18">
        <f t="shared" ca="1" si="428"/>
        <v>0</v>
      </c>
      <c r="AF792" s="18">
        <f t="shared" ca="1" si="428"/>
        <v>0</v>
      </c>
      <c r="AG792" s="18">
        <f t="shared" ca="1" si="428"/>
        <v>0</v>
      </c>
      <c r="AH792" s="18">
        <f t="shared" ca="1" si="428"/>
        <v>0</v>
      </c>
      <c r="AI792" s="18">
        <f t="shared" ca="1" si="428"/>
        <v>0</v>
      </c>
      <c r="AJ792" s="18">
        <f t="shared" ca="1" si="428"/>
        <v>0</v>
      </c>
      <c r="AK792" s="18">
        <f t="shared" ca="1" si="428"/>
        <v>0</v>
      </c>
      <c r="AL792" s="18">
        <f t="shared" ca="1" si="428"/>
        <v>0</v>
      </c>
      <c r="AM792" s="18">
        <f t="shared" ca="1" si="428"/>
        <v>0</v>
      </c>
      <c r="AN792" s="18">
        <f t="shared" ca="1" si="428"/>
        <v>0</v>
      </c>
      <c r="AO792" s="18">
        <f t="shared" ca="1" si="429"/>
        <v>0</v>
      </c>
      <c r="AP792" s="18">
        <f t="shared" ca="1" si="429"/>
        <v>0</v>
      </c>
      <c r="AQ792" s="18">
        <f t="shared" ca="1" si="429"/>
        <v>0</v>
      </c>
      <c r="AR792" s="18">
        <f t="shared" ca="1" si="429"/>
        <v>0</v>
      </c>
      <c r="AS792" s="18">
        <f t="shared" ca="1" si="429"/>
        <v>0</v>
      </c>
      <c r="AT792" s="18">
        <f t="shared" ca="1" si="429"/>
        <v>0</v>
      </c>
      <c r="AU792" s="18">
        <f t="shared" ca="1" si="429"/>
        <v>0</v>
      </c>
      <c r="AV792" s="18">
        <f t="shared" ca="1" si="429"/>
        <v>0</v>
      </c>
      <c r="AW792" s="18">
        <f t="shared" ca="1" si="429"/>
        <v>0</v>
      </c>
      <c r="AX792" s="18">
        <f t="shared" ca="1" si="429"/>
        <v>0</v>
      </c>
      <c r="AY792" s="18">
        <f t="shared" ca="1" si="430"/>
        <v>0</v>
      </c>
      <c r="AZ792" s="18">
        <f t="shared" ca="1" si="430"/>
        <v>0</v>
      </c>
      <c r="BA792" s="18">
        <f t="shared" ca="1" si="430"/>
        <v>0</v>
      </c>
      <c r="BB792" s="18">
        <f t="shared" ca="1" si="430"/>
        <v>0</v>
      </c>
      <c r="BC792" s="18">
        <f t="shared" ca="1" si="430"/>
        <v>0</v>
      </c>
      <c r="BD792" s="18">
        <f t="shared" ca="1" si="430"/>
        <v>0</v>
      </c>
      <c r="BE792" s="18">
        <f t="shared" ca="1" si="430"/>
        <v>0</v>
      </c>
      <c r="BF792" s="18">
        <f t="shared" ca="1" si="430"/>
        <v>0</v>
      </c>
      <c r="BG792" s="18">
        <f t="shared" ca="1" si="430"/>
        <v>0</v>
      </c>
      <c r="BH792" s="18">
        <f t="shared" ca="1" si="430"/>
        <v>0</v>
      </c>
    </row>
    <row r="793" spans="8:60" x14ac:dyDescent="0.35">
      <c r="H793" s="2" t="str">
        <f t="shared" ref="H793:H856" si="431">INDEX($A$3:$A$18,I793,0)</f>
        <v>Open</v>
      </c>
      <c r="I793">
        <f t="shared" si="410"/>
        <v>16</v>
      </c>
      <c r="J793">
        <f t="shared" si="399"/>
        <v>3</v>
      </c>
      <c r="K793" s="18">
        <f t="shared" ca="1" si="426"/>
        <v>1</v>
      </c>
      <c r="L793" s="18">
        <f t="shared" ca="1" si="426"/>
        <v>1</v>
      </c>
      <c r="M793" s="18">
        <f t="shared" ca="1" si="426"/>
        <v>1</v>
      </c>
      <c r="N793" s="18">
        <f t="shared" ca="1" si="426"/>
        <v>1</v>
      </c>
      <c r="O793" s="18">
        <f t="shared" ca="1" si="426"/>
        <v>0</v>
      </c>
      <c r="P793" s="18">
        <f t="shared" ca="1" si="426"/>
        <v>0</v>
      </c>
      <c r="Q793" s="18">
        <f t="shared" ca="1" si="426"/>
        <v>0</v>
      </c>
      <c r="R793" s="18">
        <f t="shared" ca="1" si="426"/>
        <v>0</v>
      </c>
      <c r="S793" s="18">
        <f t="shared" ca="1" si="426"/>
        <v>0</v>
      </c>
      <c r="T793" s="18">
        <f t="shared" ca="1" si="426"/>
        <v>0</v>
      </c>
      <c r="U793" s="18">
        <f t="shared" ca="1" si="427"/>
        <v>0</v>
      </c>
      <c r="V793" s="18">
        <f t="shared" ca="1" si="427"/>
        <v>0</v>
      </c>
      <c r="W793" s="18">
        <f t="shared" ca="1" si="427"/>
        <v>0</v>
      </c>
      <c r="X793" s="18">
        <f t="shared" ca="1" si="427"/>
        <v>0</v>
      </c>
      <c r="Y793" s="18">
        <f t="shared" ca="1" si="427"/>
        <v>0</v>
      </c>
      <c r="Z793" s="18">
        <f t="shared" ca="1" si="427"/>
        <v>0</v>
      </c>
      <c r="AA793" s="18">
        <f t="shared" ca="1" si="427"/>
        <v>0</v>
      </c>
      <c r="AB793" s="18">
        <f t="shared" ca="1" si="427"/>
        <v>0</v>
      </c>
      <c r="AC793" s="18">
        <f t="shared" ca="1" si="427"/>
        <v>0</v>
      </c>
      <c r="AD793" s="18">
        <f t="shared" ca="1" si="427"/>
        <v>0</v>
      </c>
      <c r="AE793" s="18">
        <f t="shared" ca="1" si="428"/>
        <v>0</v>
      </c>
      <c r="AF793" s="18">
        <f t="shared" ca="1" si="428"/>
        <v>0</v>
      </c>
      <c r="AG793" s="18">
        <f t="shared" ca="1" si="428"/>
        <v>0</v>
      </c>
      <c r="AH793" s="18">
        <f t="shared" ca="1" si="428"/>
        <v>0</v>
      </c>
      <c r="AI793" s="18">
        <f t="shared" ca="1" si="428"/>
        <v>0</v>
      </c>
      <c r="AJ793" s="18">
        <f t="shared" ca="1" si="428"/>
        <v>0</v>
      </c>
      <c r="AK793" s="18">
        <f t="shared" ca="1" si="428"/>
        <v>0</v>
      </c>
      <c r="AL793" s="18">
        <f t="shared" ca="1" si="428"/>
        <v>0</v>
      </c>
      <c r="AM793" s="18">
        <f t="shared" ca="1" si="428"/>
        <v>0</v>
      </c>
      <c r="AN793" s="18">
        <f t="shared" ca="1" si="428"/>
        <v>0</v>
      </c>
      <c r="AO793" s="18">
        <f t="shared" ca="1" si="429"/>
        <v>0</v>
      </c>
      <c r="AP793" s="18">
        <f t="shared" ca="1" si="429"/>
        <v>0</v>
      </c>
      <c r="AQ793" s="18">
        <f t="shared" ca="1" si="429"/>
        <v>0</v>
      </c>
      <c r="AR793" s="18">
        <f t="shared" ca="1" si="429"/>
        <v>0</v>
      </c>
      <c r="AS793" s="18">
        <f t="shared" ca="1" si="429"/>
        <v>0</v>
      </c>
      <c r="AT793" s="18">
        <f t="shared" ca="1" si="429"/>
        <v>0</v>
      </c>
      <c r="AU793" s="18">
        <f t="shared" ca="1" si="429"/>
        <v>0</v>
      </c>
      <c r="AV793" s="18">
        <f t="shared" ca="1" si="429"/>
        <v>0</v>
      </c>
      <c r="AW793" s="18">
        <f t="shared" ca="1" si="429"/>
        <v>0</v>
      </c>
      <c r="AX793" s="18">
        <f t="shared" ca="1" si="429"/>
        <v>0</v>
      </c>
      <c r="AY793" s="18">
        <f t="shared" ca="1" si="430"/>
        <v>0</v>
      </c>
      <c r="AZ793" s="18">
        <f t="shared" ca="1" si="430"/>
        <v>0</v>
      </c>
      <c r="BA793" s="18">
        <f t="shared" ca="1" si="430"/>
        <v>0</v>
      </c>
      <c r="BB793" s="18">
        <f t="shared" ca="1" si="430"/>
        <v>0</v>
      </c>
      <c r="BC793" s="18">
        <f t="shared" ca="1" si="430"/>
        <v>0</v>
      </c>
      <c r="BD793" s="18">
        <f t="shared" ca="1" si="430"/>
        <v>0</v>
      </c>
      <c r="BE793" s="18">
        <f t="shared" ca="1" si="430"/>
        <v>0</v>
      </c>
      <c r="BF793" s="18">
        <f t="shared" ca="1" si="430"/>
        <v>0</v>
      </c>
      <c r="BG793" s="18">
        <f t="shared" ca="1" si="430"/>
        <v>0</v>
      </c>
      <c r="BH793" s="18">
        <f t="shared" ca="1" si="430"/>
        <v>0</v>
      </c>
    </row>
    <row r="794" spans="8:60" x14ac:dyDescent="0.35">
      <c r="H794" s="2" t="str">
        <f t="shared" si="431"/>
        <v>Open</v>
      </c>
      <c r="I794">
        <f t="shared" si="410"/>
        <v>16</v>
      </c>
      <c r="J794">
        <f t="shared" ref="J794:J857" si="432">IF(J793+1&gt;$I$22,$K$2,J793+1)</f>
        <v>4</v>
      </c>
      <c r="K794" s="18">
        <f t="shared" ca="1" si="426"/>
        <v>1</v>
      </c>
      <c r="L794" s="18">
        <f t="shared" ca="1" si="426"/>
        <v>1</v>
      </c>
      <c r="M794" s="18">
        <f t="shared" ca="1" si="426"/>
        <v>1</v>
      </c>
      <c r="N794" s="18">
        <f t="shared" ca="1" si="426"/>
        <v>1</v>
      </c>
      <c r="O794" s="18">
        <f t="shared" ca="1" si="426"/>
        <v>1</v>
      </c>
      <c r="P794" s="18">
        <f t="shared" ca="1" si="426"/>
        <v>0</v>
      </c>
      <c r="Q794" s="18">
        <f t="shared" ca="1" si="426"/>
        <v>0</v>
      </c>
      <c r="R794" s="18">
        <f t="shared" ca="1" si="426"/>
        <v>0</v>
      </c>
      <c r="S794" s="18">
        <f t="shared" ca="1" si="426"/>
        <v>0</v>
      </c>
      <c r="T794" s="18">
        <f t="shared" ca="1" si="426"/>
        <v>0</v>
      </c>
      <c r="U794" s="18">
        <f t="shared" ca="1" si="427"/>
        <v>0</v>
      </c>
      <c r="V794" s="18">
        <f t="shared" ca="1" si="427"/>
        <v>0</v>
      </c>
      <c r="W794" s="18">
        <f t="shared" ca="1" si="427"/>
        <v>0</v>
      </c>
      <c r="X794" s="18">
        <f t="shared" ca="1" si="427"/>
        <v>0</v>
      </c>
      <c r="Y794" s="18">
        <f t="shared" ca="1" si="427"/>
        <v>0</v>
      </c>
      <c r="Z794" s="18">
        <f t="shared" ca="1" si="427"/>
        <v>0</v>
      </c>
      <c r="AA794" s="18">
        <f t="shared" ca="1" si="427"/>
        <v>0</v>
      </c>
      <c r="AB794" s="18">
        <f t="shared" ca="1" si="427"/>
        <v>0</v>
      </c>
      <c r="AC794" s="18">
        <f t="shared" ca="1" si="427"/>
        <v>0</v>
      </c>
      <c r="AD794" s="18">
        <f t="shared" ca="1" si="427"/>
        <v>0</v>
      </c>
      <c r="AE794" s="18">
        <f t="shared" ca="1" si="428"/>
        <v>0</v>
      </c>
      <c r="AF794" s="18">
        <f t="shared" ca="1" si="428"/>
        <v>0</v>
      </c>
      <c r="AG794" s="18">
        <f t="shared" ca="1" si="428"/>
        <v>0</v>
      </c>
      <c r="AH794" s="18">
        <f t="shared" ca="1" si="428"/>
        <v>0</v>
      </c>
      <c r="AI794" s="18">
        <f t="shared" ca="1" si="428"/>
        <v>0</v>
      </c>
      <c r="AJ794" s="18">
        <f t="shared" ca="1" si="428"/>
        <v>0</v>
      </c>
      <c r="AK794" s="18">
        <f t="shared" ca="1" si="428"/>
        <v>0</v>
      </c>
      <c r="AL794" s="18">
        <f t="shared" ca="1" si="428"/>
        <v>0</v>
      </c>
      <c r="AM794" s="18">
        <f t="shared" ca="1" si="428"/>
        <v>0</v>
      </c>
      <c r="AN794" s="18">
        <f t="shared" ca="1" si="428"/>
        <v>0</v>
      </c>
      <c r="AO794" s="18">
        <f t="shared" ca="1" si="429"/>
        <v>0</v>
      </c>
      <c r="AP794" s="18">
        <f t="shared" ca="1" si="429"/>
        <v>0</v>
      </c>
      <c r="AQ794" s="18">
        <f t="shared" ca="1" si="429"/>
        <v>0</v>
      </c>
      <c r="AR794" s="18">
        <f t="shared" ca="1" si="429"/>
        <v>0</v>
      </c>
      <c r="AS794" s="18">
        <f t="shared" ca="1" si="429"/>
        <v>0</v>
      </c>
      <c r="AT794" s="18">
        <f t="shared" ca="1" si="429"/>
        <v>0</v>
      </c>
      <c r="AU794" s="18">
        <f t="shared" ca="1" si="429"/>
        <v>0</v>
      </c>
      <c r="AV794" s="18">
        <f t="shared" ca="1" si="429"/>
        <v>0</v>
      </c>
      <c r="AW794" s="18">
        <f t="shared" ca="1" si="429"/>
        <v>0</v>
      </c>
      <c r="AX794" s="18">
        <f t="shared" ca="1" si="429"/>
        <v>0</v>
      </c>
      <c r="AY794" s="18">
        <f t="shared" ca="1" si="430"/>
        <v>0</v>
      </c>
      <c r="AZ794" s="18">
        <f t="shared" ca="1" si="430"/>
        <v>0</v>
      </c>
      <c r="BA794" s="18">
        <f t="shared" ca="1" si="430"/>
        <v>0</v>
      </c>
      <c r="BB794" s="18">
        <f t="shared" ca="1" si="430"/>
        <v>0</v>
      </c>
      <c r="BC794" s="18">
        <f t="shared" ca="1" si="430"/>
        <v>0</v>
      </c>
      <c r="BD794" s="18">
        <f t="shared" ca="1" si="430"/>
        <v>0</v>
      </c>
      <c r="BE794" s="18">
        <f t="shared" ca="1" si="430"/>
        <v>0</v>
      </c>
      <c r="BF794" s="18">
        <f t="shared" ca="1" si="430"/>
        <v>0</v>
      </c>
      <c r="BG794" s="18">
        <f t="shared" ca="1" si="430"/>
        <v>0</v>
      </c>
      <c r="BH794" s="18">
        <f t="shared" ca="1" si="430"/>
        <v>0</v>
      </c>
    </row>
    <row r="795" spans="8:60" x14ac:dyDescent="0.35">
      <c r="H795" s="2" t="str">
        <f t="shared" si="431"/>
        <v>Open</v>
      </c>
      <c r="I795">
        <f t="shared" si="410"/>
        <v>16</v>
      </c>
      <c r="J795">
        <f t="shared" si="432"/>
        <v>5</v>
      </c>
      <c r="K795" s="18">
        <f t="shared" ref="K795:T804" ca="1" si="433">IF(K$24&gt;$J795,0,OFFSET($K$2,$I795,$J795-K$24))</f>
        <v>1</v>
      </c>
      <c r="L795" s="18">
        <f t="shared" ca="1" si="433"/>
        <v>1</v>
      </c>
      <c r="M795" s="18">
        <f t="shared" ca="1" si="433"/>
        <v>1</v>
      </c>
      <c r="N795" s="18">
        <f t="shared" ca="1" si="433"/>
        <v>1</v>
      </c>
      <c r="O795" s="18">
        <f t="shared" ca="1" si="433"/>
        <v>1</v>
      </c>
      <c r="P795" s="18">
        <f t="shared" ca="1" si="433"/>
        <v>1</v>
      </c>
      <c r="Q795" s="18">
        <f t="shared" ca="1" si="433"/>
        <v>0</v>
      </c>
      <c r="R795" s="18">
        <f t="shared" ca="1" si="433"/>
        <v>0</v>
      </c>
      <c r="S795" s="18">
        <f t="shared" ca="1" si="433"/>
        <v>0</v>
      </c>
      <c r="T795" s="18">
        <f t="shared" ca="1" si="433"/>
        <v>0</v>
      </c>
      <c r="U795" s="18">
        <f t="shared" ref="U795:AD804" ca="1" si="434">IF(U$24&gt;$J795,0,OFFSET($K$2,$I795,$J795-U$24))</f>
        <v>0</v>
      </c>
      <c r="V795" s="18">
        <f t="shared" ca="1" si="434"/>
        <v>0</v>
      </c>
      <c r="W795" s="18">
        <f t="shared" ca="1" si="434"/>
        <v>0</v>
      </c>
      <c r="X795" s="18">
        <f t="shared" ca="1" si="434"/>
        <v>0</v>
      </c>
      <c r="Y795" s="18">
        <f t="shared" ca="1" si="434"/>
        <v>0</v>
      </c>
      <c r="Z795" s="18">
        <f t="shared" ca="1" si="434"/>
        <v>0</v>
      </c>
      <c r="AA795" s="18">
        <f t="shared" ca="1" si="434"/>
        <v>0</v>
      </c>
      <c r="AB795" s="18">
        <f t="shared" ca="1" si="434"/>
        <v>0</v>
      </c>
      <c r="AC795" s="18">
        <f t="shared" ca="1" si="434"/>
        <v>0</v>
      </c>
      <c r="AD795" s="18">
        <f t="shared" ca="1" si="434"/>
        <v>0</v>
      </c>
      <c r="AE795" s="18">
        <f t="shared" ref="AE795:AN804" ca="1" si="435">IF(AE$24&gt;$J795,0,OFFSET($K$2,$I795,$J795-AE$24))</f>
        <v>0</v>
      </c>
      <c r="AF795" s="18">
        <f t="shared" ca="1" si="435"/>
        <v>0</v>
      </c>
      <c r="AG795" s="18">
        <f t="shared" ca="1" si="435"/>
        <v>0</v>
      </c>
      <c r="AH795" s="18">
        <f t="shared" ca="1" si="435"/>
        <v>0</v>
      </c>
      <c r="AI795" s="18">
        <f t="shared" ca="1" si="435"/>
        <v>0</v>
      </c>
      <c r="AJ795" s="18">
        <f t="shared" ca="1" si="435"/>
        <v>0</v>
      </c>
      <c r="AK795" s="18">
        <f t="shared" ca="1" si="435"/>
        <v>0</v>
      </c>
      <c r="AL795" s="18">
        <f t="shared" ca="1" si="435"/>
        <v>0</v>
      </c>
      <c r="AM795" s="18">
        <f t="shared" ca="1" si="435"/>
        <v>0</v>
      </c>
      <c r="AN795" s="18">
        <f t="shared" ca="1" si="435"/>
        <v>0</v>
      </c>
      <c r="AO795" s="18">
        <f t="shared" ref="AO795:AX804" ca="1" si="436">IF(AO$24&gt;$J795,0,OFFSET($K$2,$I795,$J795-AO$24))</f>
        <v>0</v>
      </c>
      <c r="AP795" s="18">
        <f t="shared" ca="1" si="436"/>
        <v>0</v>
      </c>
      <c r="AQ795" s="18">
        <f t="shared" ca="1" si="436"/>
        <v>0</v>
      </c>
      <c r="AR795" s="18">
        <f t="shared" ca="1" si="436"/>
        <v>0</v>
      </c>
      <c r="AS795" s="18">
        <f t="shared" ca="1" si="436"/>
        <v>0</v>
      </c>
      <c r="AT795" s="18">
        <f t="shared" ca="1" si="436"/>
        <v>0</v>
      </c>
      <c r="AU795" s="18">
        <f t="shared" ca="1" si="436"/>
        <v>0</v>
      </c>
      <c r="AV795" s="18">
        <f t="shared" ca="1" si="436"/>
        <v>0</v>
      </c>
      <c r="AW795" s="18">
        <f t="shared" ca="1" si="436"/>
        <v>0</v>
      </c>
      <c r="AX795" s="18">
        <f t="shared" ca="1" si="436"/>
        <v>0</v>
      </c>
      <c r="AY795" s="18">
        <f t="shared" ref="AY795:BH804" ca="1" si="437">IF(AY$24&gt;$J795,0,OFFSET($K$2,$I795,$J795-AY$24))</f>
        <v>0</v>
      </c>
      <c r="AZ795" s="18">
        <f t="shared" ca="1" si="437"/>
        <v>0</v>
      </c>
      <c r="BA795" s="18">
        <f t="shared" ca="1" si="437"/>
        <v>0</v>
      </c>
      <c r="BB795" s="18">
        <f t="shared" ca="1" si="437"/>
        <v>0</v>
      </c>
      <c r="BC795" s="18">
        <f t="shared" ca="1" si="437"/>
        <v>0</v>
      </c>
      <c r="BD795" s="18">
        <f t="shared" ca="1" si="437"/>
        <v>0</v>
      </c>
      <c r="BE795" s="18">
        <f t="shared" ca="1" si="437"/>
        <v>0</v>
      </c>
      <c r="BF795" s="18">
        <f t="shared" ca="1" si="437"/>
        <v>0</v>
      </c>
      <c r="BG795" s="18">
        <f t="shared" ca="1" si="437"/>
        <v>0</v>
      </c>
      <c r="BH795" s="18">
        <f t="shared" ca="1" si="437"/>
        <v>0</v>
      </c>
    </row>
    <row r="796" spans="8:60" x14ac:dyDescent="0.35">
      <c r="H796" s="2" t="str">
        <f t="shared" si="431"/>
        <v>Open</v>
      </c>
      <c r="I796">
        <f t="shared" si="410"/>
        <v>16</v>
      </c>
      <c r="J796">
        <f t="shared" si="432"/>
        <v>6</v>
      </c>
      <c r="K796" s="18">
        <f t="shared" ca="1" si="433"/>
        <v>1</v>
      </c>
      <c r="L796" s="18">
        <f t="shared" ca="1" si="433"/>
        <v>1</v>
      </c>
      <c r="M796" s="18">
        <f t="shared" ca="1" si="433"/>
        <v>1</v>
      </c>
      <c r="N796" s="18">
        <f t="shared" ca="1" si="433"/>
        <v>1</v>
      </c>
      <c r="O796" s="18">
        <f t="shared" ca="1" si="433"/>
        <v>1</v>
      </c>
      <c r="P796" s="18">
        <f t="shared" ca="1" si="433"/>
        <v>1</v>
      </c>
      <c r="Q796" s="18">
        <f t="shared" ca="1" si="433"/>
        <v>1</v>
      </c>
      <c r="R796" s="18">
        <f t="shared" ca="1" si="433"/>
        <v>0</v>
      </c>
      <c r="S796" s="18">
        <f t="shared" ca="1" si="433"/>
        <v>0</v>
      </c>
      <c r="T796" s="18">
        <f t="shared" ca="1" si="433"/>
        <v>0</v>
      </c>
      <c r="U796" s="18">
        <f t="shared" ca="1" si="434"/>
        <v>0</v>
      </c>
      <c r="V796" s="18">
        <f t="shared" ca="1" si="434"/>
        <v>0</v>
      </c>
      <c r="W796" s="18">
        <f t="shared" ca="1" si="434"/>
        <v>0</v>
      </c>
      <c r="X796" s="18">
        <f t="shared" ca="1" si="434"/>
        <v>0</v>
      </c>
      <c r="Y796" s="18">
        <f t="shared" ca="1" si="434"/>
        <v>0</v>
      </c>
      <c r="Z796" s="18">
        <f t="shared" ca="1" si="434"/>
        <v>0</v>
      </c>
      <c r="AA796" s="18">
        <f t="shared" ca="1" si="434"/>
        <v>0</v>
      </c>
      <c r="AB796" s="18">
        <f t="shared" ca="1" si="434"/>
        <v>0</v>
      </c>
      <c r="AC796" s="18">
        <f t="shared" ca="1" si="434"/>
        <v>0</v>
      </c>
      <c r="AD796" s="18">
        <f t="shared" ca="1" si="434"/>
        <v>0</v>
      </c>
      <c r="AE796" s="18">
        <f t="shared" ca="1" si="435"/>
        <v>0</v>
      </c>
      <c r="AF796" s="18">
        <f t="shared" ca="1" si="435"/>
        <v>0</v>
      </c>
      <c r="AG796" s="18">
        <f t="shared" ca="1" si="435"/>
        <v>0</v>
      </c>
      <c r="AH796" s="18">
        <f t="shared" ca="1" si="435"/>
        <v>0</v>
      </c>
      <c r="AI796" s="18">
        <f t="shared" ca="1" si="435"/>
        <v>0</v>
      </c>
      <c r="AJ796" s="18">
        <f t="shared" ca="1" si="435"/>
        <v>0</v>
      </c>
      <c r="AK796" s="18">
        <f t="shared" ca="1" si="435"/>
        <v>0</v>
      </c>
      <c r="AL796" s="18">
        <f t="shared" ca="1" si="435"/>
        <v>0</v>
      </c>
      <c r="AM796" s="18">
        <f t="shared" ca="1" si="435"/>
        <v>0</v>
      </c>
      <c r="AN796" s="18">
        <f t="shared" ca="1" si="435"/>
        <v>0</v>
      </c>
      <c r="AO796" s="18">
        <f t="shared" ca="1" si="436"/>
        <v>0</v>
      </c>
      <c r="AP796" s="18">
        <f t="shared" ca="1" si="436"/>
        <v>0</v>
      </c>
      <c r="AQ796" s="18">
        <f t="shared" ca="1" si="436"/>
        <v>0</v>
      </c>
      <c r="AR796" s="18">
        <f t="shared" ca="1" si="436"/>
        <v>0</v>
      </c>
      <c r="AS796" s="18">
        <f t="shared" ca="1" si="436"/>
        <v>0</v>
      </c>
      <c r="AT796" s="18">
        <f t="shared" ca="1" si="436"/>
        <v>0</v>
      </c>
      <c r="AU796" s="18">
        <f t="shared" ca="1" si="436"/>
        <v>0</v>
      </c>
      <c r="AV796" s="18">
        <f t="shared" ca="1" si="436"/>
        <v>0</v>
      </c>
      <c r="AW796" s="18">
        <f t="shared" ca="1" si="436"/>
        <v>0</v>
      </c>
      <c r="AX796" s="18">
        <f t="shared" ca="1" si="436"/>
        <v>0</v>
      </c>
      <c r="AY796" s="18">
        <f t="shared" ca="1" si="437"/>
        <v>0</v>
      </c>
      <c r="AZ796" s="18">
        <f t="shared" ca="1" si="437"/>
        <v>0</v>
      </c>
      <c r="BA796" s="18">
        <f t="shared" ca="1" si="437"/>
        <v>0</v>
      </c>
      <c r="BB796" s="18">
        <f t="shared" ca="1" si="437"/>
        <v>0</v>
      </c>
      <c r="BC796" s="18">
        <f t="shared" ca="1" si="437"/>
        <v>0</v>
      </c>
      <c r="BD796" s="18">
        <f t="shared" ca="1" si="437"/>
        <v>0</v>
      </c>
      <c r="BE796" s="18">
        <f t="shared" ca="1" si="437"/>
        <v>0</v>
      </c>
      <c r="BF796" s="18">
        <f t="shared" ca="1" si="437"/>
        <v>0</v>
      </c>
      <c r="BG796" s="18">
        <f t="shared" ca="1" si="437"/>
        <v>0</v>
      </c>
      <c r="BH796" s="18">
        <f t="shared" ca="1" si="437"/>
        <v>0</v>
      </c>
    </row>
    <row r="797" spans="8:60" x14ac:dyDescent="0.35">
      <c r="H797" s="2" t="str">
        <f t="shared" si="431"/>
        <v>Open</v>
      </c>
      <c r="I797">
        <f t="shared" si="410"/>
        <v>16</v>
      </c>
      <c r="J797">
        <f t="shared" si="432"/>
        <v>7</v>
      </c>
      <c r="K797" s="18">
        <f t="shared" ca="1" si="433"/>
        <v>1</v>
      </c>
      <c r="L797" s="18">
        <f t="shared" ca="1" si="433"/>
        <v>1</v>
      </c>
      <c r="M797" s="18">
        <f t="shared" ca="1" si="433"/>
        <v>1</v>
      </c>
      <c r="N797" s="18">
        <f t="shared" ca="1" si="433"/>
        <v>1</v>
      </c>
      <c r="O797" s="18">
        <f t="shared" ca="1" si="433"/>
        <v>1</v>
      </c>
      <c r="P797" s="18">
        <f t="shared" ca="1" si="433"/>
        <v>1</v>
      </c>
      <c r="Q797" s="18">
        <f t="shared" ca="1" si="433"/>
        <v>1</v>
      </c>
      <c r="R797" s="18">
        <f t="shared" ca="1" si="433"/>
        <v>1</v>
      </c>
      <c r="S797" s="18">
        <f t="shared" ca="1" si="433"/>
        <v>0</v>
      </c>
      <c r="T797" s="18">
        <f t="shared" ca="1" si="433"/>
        <v>0</v>
      </c>
      <c r="U797" s="18">
        <f t="shared" ca="1" si="434"/>
        <v>0</v>
      </c>
      <c r="V797" s="18">
        <f t="shared" ca="1" si="434"/>
        <v>0</v>
      </c>
      <c r="W797" s="18">
        <f t="shared" ca="1" si="434"/>
        <v>0</v>
      </c>
      <c r="X797" s="18">
        <f t="shared" ca="1" si="434"/>
        <v>0</v>
      </c>
      <c r="Y797" s="18">
        <f t="shared" ca="1" si="434"/>
        <v>0</v>
      </c>
      <c r="Z797" s="18">
        <f t="shared" ca="1" si="434"/>
        <v>0</v>
      </c>
      <c r="AA797" s="18">
        <f t="shared" ca="1" si="434"/>
        <v>0</v>
      </c>
      <c r="AB797" s="18">
        <f t="shared" ca="1" si="434"/>
        <v>0</v>
      </c>
      <c r="AC797" s="18">
        <f t="shared" ca="1" si="434"/>
        <v>0</v>
      </c>
      <c r="AD797" s="18">
        <f t="shared" ca="1" si="434"/>
        <v>0</v>
      </c>
      <c r="AE797" s="18">
        <f t="shared" ca="1" si="435"/>
        <v>0</v>
      </c>
      <c r="AF797" s="18">
        <f t="shared" ca="1" si="435"/>
        <v>0</v>
      </c>
      <c r="AG797" s="18">
        <f t="shared" ca="1" si="435"/>
        <v>0</v>
      </c>
      <c r="AH797" s="18">
        <f t="shared" ca="1" si="435"/>
        <v>0</v>
      </c>
      <c r="AI797" s="18">
        <f t="shared" ca="1" si="435"/>
        <v>0</v>
      </c>
      <c r="AJ797" s="18">
        <f t="shared" ca="1" si="435"/>
        <v>0</v>
      </c>
      <c r="AK797" s="18">
        <f t="shared" ca="1" si="435"/>
        <v>0</v>
      </c>
      <c r="AL797" s="18">
        <f t="shared" ca="1" si="435"/>
        <v>0</v>
      </c>
      <c r="AM797" s="18">
        <f t="shared" ca="1" si="435"/>
        <v>0</v>
      </c>
      <c r="AN797" s="18">
        <f t="shared" ca="1" si="435"/>
        <v>0</v>
      </c>
      <c r="AO797" s="18">
        <f t="shared" ca="1" si="436"/>
        <v>0</v>
      </c>
      <c r="AP797" s="18">
        <f t="shared" ca="1" si="436"/>
        <v>0</v>
      </c>
      <c r="AQ797" s="18">
        <f t="shared" ca="1" si="436"/>
        <v>0</v>
      </c>
      <c r="AR797" s="18">
        <f t="shared" ca="1" si="436"/>
        <v>0</v>
      </c>
      <c r="AS797" s="18">
        <f t="shared" ca="1" si="436"/>
        <v>0</v>
      </c>
      <c r="AT797" s="18">
        <f t="shared" ca="1" si="436"/>
        <v>0</v>
      </c>
      <c r="AU797" s="18">
        <f t="shared" ca="1" si="436"/>
        <v>0</v>
      </c>
      <c r="AV797" s="18">
        <f t="shared" ca="1" si="436"/>
        <v>0</v>
      </c>
      <c r="AW797" s="18">
        <f t="shared" ca="1" si="436"/>
        <v>0</v>
      </c>
      <c r="AX797" s="18">
        <f t="shared" ca="1" si="436"/>
        <v>0</v>
      </c>
      <c r="AY797" s="18">
        <f t="shared" ca="1" si="437"/>
        <v>0</v>
      </c>
      <c r="AZ797" s="18">
        <f t="shared" ca="1" si="437"/>
        <v>0</v>
      </c>
      <c r="BA797" s="18">
        <f t="shared" ca="1" si="437"/>
        <v>0</v>
      </c>
      <c r="BB797" s="18">
        <f t="shared" ca="1" si="437"/>
        <v>0</v>
      </c>
      <c r="BC797" s="18">
        <f t="shared" ca="1" si="437"/>
        <v>0</v>
      </c>
      <c r="BD797" s="18">
        <f t="shared" ca="1" si="437"/>
        <v>0</v>
      </c>
      <c r="BE797" s="18">
        <f t="shared" ca="1" si="437"/>
        <v>0</v>
      </c>
      <c r="BF797" s="18">
        <f t="shared" ca="1" si="437"/>
        <v>0</v>
      </c>
      <c r="BG797" s="18">
        <f t="shared" ca="1" si="437"/>
        <v>0</v>
      </c>
      <c r="BH797" s="18">
        <f t="shared" ca="1" si="437"/>
        <v>0</v>
      </c>
    </row>
    <row r="798" spans="8:60" x14ac:dyDescent="0.35">
      <c r="H798" s="2" t="str">
        <f t="shared" si="431"/>
        <v>Open</v>
      </c>
      <c r="I798">
        <f t="shared" si="410"/>
        <v>16</v>
      </c>
      <c r="J798">
        <f t="shared" si="432"/>
        <v>8</v>
      </c>
      <c r="K798" s="18">
        <f t="shared" ca="1" si="433"/>
        <v>1</v>
      </c>
      <c r="L798" s="18">
        <f t="shared" ca="1" si="433"/>
        <v>1</v>
      </c>
      <c r="M798" s="18">
        <f t="shared" ca="1" si="433"/>
        <v>1</v>
      </c>
      <c r="N798" s="18">
        <f t="shared" ca="1" si="433"/>
        <v>1</v>
      </c>
      <c r="O798" s="18">
        <f t="shared" ca="1" si="433"/>
        <v>1</v>
      </c>
      <c r="P798" s="18">
        <f t="shared" ca="1" si="433"/>
        <v>1</v>
      </c>
      <c r="Q798" s="18">
        <f t="shared" ca="1" si="433"/>
        <v>1</v>
      </c>
      <c r="R798" s="18">
        <f t="shared" ca="1" si="433"/>
        <v>1</v>
      </c>
      <c r="S798" s="18">
        <f t="shared" ca="1" si="433"/>
        <v>1</v>
      </c>
      <c r="T798" s="18">
        <f t="shared" ca="1" si="433"/>
        <v>0</v>
      </c>
      <c r="U798" s="18">
        <f t="shared" ca="1" si="434"/>
        <v>0</v>
      </c>
      <c r="V798" s="18">
        <f t="shared" ca="1" si="434"/>
        <v>0</v>
      </c>
      <c r="W798" s="18">
        <f t="shared" ca="1" si="434"/>
        <v>0</v>
      </c>
      <c r="X798" s="18">
        <f t="shared" ca="1" si="434"/>
        <v>0</v>
      </c>
      <c r="Y798" s="18">
        <f t="shared" ca="1" si="434"/>
        <v>0</v>
      </c>
      <c r="Z798" s="18">
        <f t="shared" ca="1" si="434"/>
        <v>0</v>
      </c>
      <c r="AA798" s="18">
        <f t="shared" ca="1" si="434"/>
        <v>0</v>
      </c>
      <c r="AB798" s="18">
        <f t="shared" ca="1" si="434"/>
        <v>0</v>
      </c>
      <c r="AC798" s="18">
        <f t="shared" ca="1" si="434"/>
        <v>0</v>
      </c>
      <c r="AD798" s="18">
        <f t="shared" ca="1" si="434"/>
        <v>0</v>
      </c>
      <c r="AE798" s="18">
        <f t="shared" ca="1" si="435"/>
        <v>0</v>
      </c>
      <c r="AF798" s="18">
        <f t="shared" ca="1" si="435"/>
        <v>0</v>
      </c>
      <c r="AG798" s="18">
        <f t="shared" ca="1" si="435"/>
        <v>0</v>
      </c>
      <c r="AH798" s="18">
        <f t="shared" ca="1" si="435"/>
        <v>0</v>
      </c>
      <c r="AI798" s="18">
        <f t="shared" ca="1" si="435"/>
        <v>0</v>
      </c>
      <c r="AJ798" s="18">
        <f t="shared" ca="1" si="435"/>
        <v>0</v>
      </c>
      <c r="AK798" s="18">
        <f t="shared" ca="1" si="435"/>
        <v>0</v>
      </c>
      <c r="AL798" s="18">
        <f t="shared" ca="1" si="435"/>
        <v>0</v>
      </c>
      <c r="AM798" s="18">
        <f t="shared" ca="1" si="435"/>
        <v>0</v>
      </c>
      <c r="AN798" s="18">
        <f t="shared" ca="1" si="435"/>
        <v>0</v>
      </c>
      <c r="AO798" s="18">
        <f t="shared" ca="1" si="436"/>
        <v>0</v>
      </c>
      <c r="AP798" s="18">
        <f t="shared" ca="1" si="436"/>
        <v>0</v>
      </c>
      <c r="AQ798" s="18">
        <f t="shared" ca="1" si="436"/>
        <v>0</v>
      </c>
      <c r="AR798" s="18">
        <f t="shared" ca="1" si="436"/>
        <v>0</v>
      </c>
      <c r="AS798" s="18">
        <f t="shared" ca="1" si="436"/>
        <v>0</v>
      </c>
      <c r="AT798" s="18">
        <f t="shared" ca="1" si="436"/>
        <v>0</v>
      </c>
      <c r="AU798" s="18">
        <f t="shared" ca="1" si="436"/>
        <v>0</v>
      </c>
      <c r="AV798" s="18">
        <f t="shared" ca="1" si="436"/>
        <v>0</v>
      </c>
      <c r="AW798" s="18">
        <f t="shared" ca="1" si="436"/>
        <v>0</v>
      </c>
      <c r="AX798" s="18">
        <f t="shared" ca="1" si="436"/>
        <v>0</v>
      </c>
      <c r="AY798" s="18">
        <f t="shared" ca="1" si="437"/>
        <v>0</v>
      </c>
      <c r="AZ798" s="18">
        <f t="shared" ca="1" si="437"/>
        <v>0</v>
      </c>
      <c r="BA798" s="18">
        <f t="shared" ca="1" si="437"/>
        <v>0</v>
      </c>
      <c r="BB798" s="18">
        <f t="shared" ca="1" si="437"/>
        <v>0</v>
      </c>
      <c r="BC798" s="18">
        <f t="shared" ca="1" si="437"/>
        <v>0</v>
      </c>
      <c r="BD798" s="18">
        <f t="shared" ca="1" si="437"/>
        <v>0</v>
      </c>
      <c r="BE798" s="18">
        <f t="shared" ca="1" si="437"/>
        <v>0</v>
      </c>
      <c r="BF798" s="18">
        <f t="shared" ca="1" si="437"/>
        <v>0</v>
      </c>
      <c r="BG798" s="18">
        <f t="shared" ca="1" si="437"/>
        <v>0</v>
      </c>
      <c r="BH798" s="18">
        <f t="shared" ca="1" si="437"/>
        <v>0</v>
      </c>
    </row>
    <row r="799" spans="8:60" x14ac:dyDescent="0.35">
      <c r="H799" s="2" t="str">
        <f t="shared" si="431"/>
        <v>Open</v>
      </c>
      <c r="I799">
        <f t="shared" si="410"/>
        <v>16</v>
      </c>
      <c r="J799">
        <f t="shared" si="432"/>
        <v>9</v>
      </c>
      <c r="K799" s="18">
        <f t="shared" ca="1" si="433"/>
        <v>1</v>
      </c>
      <c r="L799" s="18">
        <f t="shared" ca="1" si="433"/>
        <v>1</v>
      </c>
      <c r="M799" s="18">
        <f t="shared" ca="1" si="433"/>
        <v>1</v>
      </c>
      <c r="N799" s="18">
        <f t="shared" ca="1" si="433"/>
        <v>1</v>
      </c>
      <c r="O799" s="18">
        <f t="shared" ca="1" si="433"/>
        <v>1</v>
      </c>
      <c r="P799" s="18">
        <f t="shared" ca="1" si="433"/>
        <v>1</v>
      </c>
      <c r="Q799" s="18">
        <f t="shared" ca="1" si="433"/>
        <v>1</v>
      </c>
      <c r="R799" s="18">
        <f t="shared" ca="1" si="433"/>
        <v>1</v>
      </c>
      <c r="S799" s="18">
        <f t="shared" ca="1" si="433"/>
        <v>1</v>
      </c>
      <c r="T799" s="18">
        <f t="shared" ca="1" si="433"/>
        <v>1</v>
      </c>
      <c r="U799" s="18">
        <f t="shared" ca="1" si="434"/>
        <v>0</v>
      </c>
      <c r="V799" s="18">
        <f t="shared" ca="1" si="434"/>
        <v>0</v>
      </c>
      <c r="W799" s="18">
        <f t="shared" ca="1" si="434"/>
        <v>0</v>
      </c>
      <c r="X799" s="18">
        <f t="shared" ca="1" si="434"/>
        <v>0</v>
      </c>
      <c r="Y799" s="18">
        <f t="shared" ca="1" si="434"/>
        <v>0</v>
      </c>
      <c r="Z799" s="18">
        <f t="shared" ca="1" si="434"/>
        <v>0</v>
      </c>
      <c r="AA799" s="18">
        <f t="shared" ca="1" si="434"/>
        <v>0</v>
      </c>
      <c r="AB799" s="18">
        <f t="shared" ca="1" si="434"/>
        <v>0</v>
      </c>
      <c r="AC799" s="18">
        <f t="shared" ca="1" si="434"/>
        <v>0</v>
      </c>
      <c r="AD799" s="18">
        <f t="shared" ca="1" si="434"/>
        <v>0</v>
      </c>
      <c r="AE799" s="18">
        <f t="shared" ca="1" si="435"/>
        <v>0</v>
      </c>
      <c r="AF799" s="18">
        <f t="shared" ca="1" si="435"/>
        <v>0</v>
      </c>
      <c r="AG799" s="18">
        <f t="shared" ca="1" si="435"/>
        <v>0</v>
      </c>
      <c r="AH799" s="18">
        <f t="shared" ca="1" si="435"/>
        <v>0</v>
      </c>
      <c r="AI799" s="18">
        <f t="shared" ca="1" si="435"/>
        <v>0</v>
      </c>
      <c r="AJ799" s="18">
        <f t="shared" ca="1" si="435"/>
        <v>0</v>
      </c>
      <c r="AK799" s="18">
        <f t="shared" ca="1" si="435"/>
        <v>0</v>
      </c>
      <c r="AL799" s="18">
        <f t="shared" ca="1" si="435"/>
        <v>0</v>
      </c>
      <c r="AM799" s="18">
        <f t="shared" ca="1" si="435"/>
        <v>0</v>
      </c>
      <c r="AN799" s="18">
        <f t="shared" ca="1" si="435"/>
        <v>0</v>
      </c>
      <c r="AO799" s="18">
        <f t="shared" ca="1" si="436"/>
        <v>0</v>
      </c>
      <c r="AP799" s="18">
        <f t="shared" ca="1" si="436"/>
        <v>0</v>
      </c>
      <c r="AQ799" s="18">
        <f t="shared" ca="1" si="436"/>
        <v>0</v>
      </c>
      <c r="AR799" s="18">
        <f t="shared" ca="1" si="436"/>
        <v>0</v>
      </c>
      <c r="AS799" s="18">
        <f t="shared" ca="1" si="436"/>
        <v>0</v>
      </c>
      <c r="AT799" s="18">
        <f t="shared" ca="1" si="436"/>
        <v>0</v>
      </c>
      <c r="AU799" s="18">
        <f t="shared" ca="1" si="436"/>
        <v>0</v>
      </c>
      <c r="AV799" s="18">
        <f t="shared" ca="1" si="436"/>
        <v>0</v>
      </c>
      <c r="AW799" s="18">
        <f t="shared" ca="1" si="436"/>
        <v>0</v>
      </c>
      <c r="AX799" s="18">
        <f t="shared" ca="1" si="436"/>
        <v>0</v>
      </c>
      <c r="AY799" s="18">
        <f t="shared" ca="1" si="437"/>
        <v>0</v>
      </c>
      <c r="AZ799" s="18">
        <f t="shared" ca="1" si="437"/>
        <v>0</v>
      </c>
      <c r="BA799" s="18">
        <f t="shared" ca="1" si="437"/>
        <v>0</v>
      </c>
      <c r="BB799" s="18">
        <f t="shared" ca="1" si="437"/>
        <v>0</v>
      </c>
      <c r="BC799" s="18">
        <f t="shared" ca="1" si="437"/>
        <v>0</v>
      </c>
      <c r="BD799" s="18">
        <f t="shared" ca="1" si="437"/>
        <v>0</v>
      </c>
      <c r="BE799" s="18">
        <f t="shared" ca="1" si="437"/>
        <v>0</v>
      </c>
      <c r="BF799" s="18">
        <f t="shared" ca="1" si="437"/>
        <v>0</v>
      </c>
      <c r="BG799" s="18">
        <f t="shared" ca="1" si="437"/>
        <v>0</v>
      </c>
      <c r="BH799" s="18">
        <f t="shared" ca="1" si="437"/>
        <v>0</v>
      </c>
    </row>
    <row r="800" spans="8:60" x14ac:dyDescent="0.35">
      <c r="H800" s="2" t="str">
        <f t="shared" si="431"/>
        <v>Open</v>
      </c>
      <c r="I800">
        <f t="shared" si="410"/>
        <v>16</v>
      </c>
      <c r="J800">
        <f t="shared" si="432"/>
        <v>10</v>
      </c>
      <c r="K800" s="18">
        <f t="shared" ca="1" si="433"/>
        <v>1</v>
      </c>
      <c r="L800" s="18">
        <f t="shared" ca="1" si="433"/>
        <v>1</v>
      </c>
      <c r="M800" s="18">
        <f t="shared" ca="1" si="433"/>
        <v>1</v>
      </c>
      <c r="N800" s="18">
        <f t="shared" ca="1" si="433"/>
        <v>1</v>
      </c>
      <c r="O800" s="18">
        <f t="shared" ca="1" si="433"/>
        <v>1</v>
      </c>
      <c r="P800" s="18">
        <f t="shared" ca="1" si="433"/>
        <v>1</v>
      </c>
      <c r="Q800" s="18">
        <f t="shared" ca="1" si="433"/>
        <v>1</v>
      </c>
      <c r="R800" s="18">
        <f t="shared" ca="1" si="433"/>
        <v>1</v>
      </c>
      <c r="S800" s="18">
        <f t="shared" ca="1" si="433"/>
        <v>1</v>
      </c>
      <c r="T800" s="18">
        <f t="shared" ca="1" si="433"/>
        <v>1</v>
      </c>
      <c r="U800" s="18">
        <f t="shared" ca="1" si="434"/>
        <v>1</v>
      </c>
      <c r="V800" s="18">
        <f t="shared" ca="1" si="434"/>
        <v>0</v>
      </c>
      <c r="W800" s="18">
        <f t="shared" ca="1" si="434"/>
        <v>0</v>
      </c>
      <c r="X800" s="18">
        <f t="shared" ca="1" si="434"/>
        <v>0</v>
      </c>
      <c r="Y800" s="18">
        <f t="shared" ca="1" si="434"/>
        <v>0</v>
      </c>
      <c r="Z800" s="18">
        <f t="shared" ca="1" si="434"/>
        <v>0</v>
      </c>
      <c r="AA800" s="18">
        <f t="shared" ca="1" si="434"/>
        <v>0</v>
      </c>
      <c r="AB800" s="18">
        <f t="shared" ca="1" si="434"/>
        <v>0</v>
      </c>
      <c r="AC800" s="18">
        <f t="shared" ca="1" si="434"/>
        <v>0</v>
      </c>
      <c r="AD800" s="18">
        <f t="shared" ca="1" si="434"/>
        <v>0</v>
      </c>
      <c r="AE800" s="18">
        <f t="shared" ca="1" si="435"/>
        <v>0</v>
      </c>
      <c r="AF800" s="18">
        <f t="shared" ca="1" si="435"/>
        <v>0</v>
      </c>
      <c r="AG800" s="18">
        <f t="shared" ca="1" si="435"/>
        <v>0</v>
      </c>
      <c r="AH800" s="18">
        <f t="shared" ca="1" si="435"/>
        <v>0</v>
      </c>
      <c r="AI800" s="18">
        <f t="shared" ca="1" si="435"/>
        <v>0</v>
      </c>
      <c r="AJ800" s="18">
        <f t="shared" ca="1" si="435"/>
        <v>0</v>
      </c>
      <c r="AK800" s="18">
        <f t="shared" ca="1" si="435"/>
        <v>0</v>
      </c>
      <c r="AL800" s="18">
        <f t="shared" ca="1" si="435"/>
        <v>0</v>
      </c>
      <c r="AM800" s="18">
        <f t="shared" ca="1" si="435"/>
        <v>0</v>
      </c>
      <c r="AN800" s="18">
        <f t="shared" ca="1" si="435"/>
        <v>0</v>
      </c>
      <c r="AO800" s="18">
        <f t="shared" ca="1" si="436"/>
        <v>0</v>
      </c>
      <c r="AP800" s="18">
        <f t="shared" ca="1" si="436"/>
        <v>0</v>
      </c>
      <c r="AQ800" s="18">
        <f t="shared" ca="1" si="436"/>
        <v>0</v>
      </c>
      <c r="AR800" s="18">
        <f t="shared" ca="1" si="436"/>
        <v>0</v>
      </c>
      <c r="AS800" s="18">
        <f t="shared" ca="1" si="436"/>
        <v>0</v>
      </c>
      <c r="AT800" s="18">
        <f t="shared" ca="1" si="436"/>
        <v>0</v>
      </c>
      <c r="AU800" s="18">
        <f t="shared" ca="1" si="436"/>
        <v>0</v>
      </c>
      <c r="AV800" s="18">
        <f t="shared" ca="1" si="436"/>
        <v>0</v>
      </c>
      <c r="AW800" s="18">
        <f t="shared" ca="1" si="436"/>
        <v>0</v>
      </c>
      <c r="AX800" s="18">
        <f t="shared" ca="1" si="436"/>
        <v>0</v>
      </c>
      <c r="AY800" s="18">
        <f t="shared" ca="1" si="437"/>
        <v>0</v>
      </c>
      <c r="AZ800" s="18">
        <f t="shared" ca="1" si="437"/>
        <v>0</v>
      </c>
      <c r="BA800" s="18">
        <f t="shared" ca="1" si="437"/>
        <v>0</v>
      </c>
      <c r="BB800" s="18">
        <f t="shared" ca="1" si="437"/>
        <v>0</v>
      </c>
      <c r="BC800" s="18">
        <f t="shared" ca="1" si="437"/>
        <v>0</v>
      </c>
      <c r="BD800" s="18">
        <f t="shared" ca="1" si="437"/>
        <v>0</v>
      </c>
      <c r="BE800" s="18">
        <f t="shared" ca="1" si="437"/>
        <v>0</v>
      </c>
      <c r="BF800" s="18">
        <f t="shared" ca="1" si="437"/>
        <v>0</v>
      </c>
      <c r="BG800" s="18">
        <f t="shared" ca="1" si="437"/>
        <v>0</v>
      </c>
      <c r="BH800" s="18">
        <f t="shared" ca="1" si="437"/>
        <v>0</v>
      </c>
    </row>
    <row r="801" spans="8:60" x14ac:dyDescent="0.35">
      <c r="H801" s="2" t="str">
        <f t="shared" si="431"/>
        <v>Open</v>
      </c>
      <c r="I801">
        <f t="shared" si="410"/>
        <v>16</v>
      </c>
      <c r="J801">
        <f t="shared" si="432"/>
        <v>11</v>
      </c>
      <c r="K801" s="18">
        <f t="shared" ca="1" si="433"/>
        <v>1</v>
      </c>
      <c r="L801" s="18">
        <f t="shared" ca="1" si="433"/>
        <v>1</v>
      </c>
      <c r="M801" s="18">
        <f t="shared" ca="1" si="433"/>
        <v>1</v>
      </c>
      <c r="N801" s="18">
        <f t="shared" ca="1" si="433"/>
        <v>1</v>
      </c>
      <c r="O801" s="18">
        <f t="shared" ca="1" si="433"/>
        <v>1</v>
      </c>
      <c r="P801" s="18">
        <f t="shared" ca="1" si="433"/>
        <v>1</v>
      </c>
      <c r="Q801" s="18">
        <f t="shared" ca="1" si="433"/>
        <v>1</v>
      </c>
      <c r="R801" s="18">
        <f t="shared" ca="1" si="433"/>
        <v>1</v>
      </c>
      <c r="S801" s="18">
        <f t="shared" ca="1" si="433"/>
        <v>1</v>
      </c>
      <c r="T801" s="18">
        <f t="shared" ca="1" si="433"/>
        <v>1</v>
      </c>
      <c r="U801" s="18">
        <f t="shared" ca="1" si="434"/>
        <v>1</v>
      </c>
      <c r="V801" s="18">
        <f t="shared" ca="1" si="434"/>
        <v>1</v>
      </c>
      <c r="W801" s="18">
        <f t="shared" ca="1" si="434"/>
        <v>0</v>
      </c>
      <c r="X801" s="18">
        <f t="shared" ca="1" si="434"/>
        <v>0</v>
      </c>
      <c r="Y801" s="18">
        <f t="shared" ca="1" si="434"/>
        <v>0</v>
      </c>
      <c r="Z801" s="18">
        <f t="shared" ca="1" si="434"/>
        <v>0</v>
      </c>
      <c r="AA801" s="18">
        <f t="shared" ca="1" si="434"/>
        <v>0</v>
      </c>
      <c r="AB801" s="18">
        <f t="shared" ca="1" si="434"/>
        <v>0</v>
      </c>
      <c r="AC801" s="18">
        <f t="shared" ca="1" si="434"/>
        <v>0</v>
      </c>
      <c r="AD801" s="18">
        <f t="shared" ca="1" si="434"/>
        <v>0</v>
      </c>
      <c r="AE801" s="18">
        <f t="shared" ca="1" si="435"/>
        <v>0</v>
      </c>
      <c r="AF801" s="18">
        <f t="shared" ca="1" si="435"/>
        <v>0</v>
      </c>
      <c r="AG801" s="18">
        <f t="shared" ca="1" si="435"/>
        <v>0</v>
      </c>
      <c r="AH801" s="18">
        <f t="shared" ca="1" si="435"/>
        <v>0</v>
      </c>
      <c r="AI801" s="18">
        <f t="shared" ca="1" si="435"/>
        <v>0</v>
      </c>
      <c r="AJ801" s="18">
        <f t="shared" ca="1" si="435"/>
        <v>0</v>
      </c>
      <c r="AK801" s="18">
        <f t="shared" ca="1" si="435"/>
        <v>0</v>
      </c>
      <c r="AL801" s="18">
        <f t="shared" ca="1" si="435"/>
        <v>0</v>
      </c>
      <c r="AM801" s="18">
        <f t="shared" ca="1" si="435"/>
        <v>0</v>
      </c>
      <c r="AN801" s="18">
        <f t="shared" ca="1" si="435"/>
        <v>0</v>
      </c>
      <c r="AO801" s="18">
        <f t="shared" ca="1" si="436"/>
        <v>0</v>
      </c>
      <c r="AP801" s="18">
        <f t="shared" ca="1" si="436"/>
        <v>0</v>
      </c>
      <c r="AQ801" s="18">
        <f t="shared" ca="1" si="436"/>
        <v>0</v>
      </c>
      <c r="AR801" s="18">
        <f t="shared" ca="1" si="436"/>
        <v>0</v>
      </c>
      <c r="AS801" s="18">
        <f t="shared" ca="1" si="436"/>
        <v>0</v>
      </c>
      <c r="AT801" s="18">
        <f t="shared" ca="1" si="436"/>
        <v>0</v>
      </c>
      <c r="AU801" s="18">
        <f t="shared" ca="1" si="436"/>
        <v>0</v>
      </c>
      <c r="AV801" s="18">
        <f t="shared" ca="1" si="436"/>
        <v>0</v>
      </c>
      <c r="AW801" s="18">
        <f t="shared" ca="1" si="436"/>
        <v>0</v>
      </c>
      <c r="AX801" s="18">
        <f t="shared" ca="1" si="436"/>
        <v>0</v>
      </c>
      <c r="AY801" s="18">
        <f t="shared" ca="1" si="437"/>
        <v>0</v>
      </c>
      <c r="AZ801" s="18">
        <f t="shared" ca="1" si="437"/>
        <v>0</v>
      </c>
      <c r="BA801" s="18">
        <f t="shared" ca="1" si="437"/>
        <v>0</v>
      </c>
      <c r="BB801" s="18">
        <f t="shared" ca="1" si="437"/>
        <v>0</v>
      </c>
      <c r="BC801" s="18">
        <f t="shared" ca="1" si="437"/>
        <v>0</v>
      </c>
      <c r="BD801" s="18">
        <f t="shared" ca="1" si="437"/>
        <v>0</v>
      </c>
      <c r="BE801" s="18">
        <f t="shared" ca="1" si="437"/>
        <v>0</v>
      </c>
      <c r="BF801" s="18">
        <f t="shared" ca="1" si="437"/>
        <v>0</v>
      </c>
      <c r="BG801" s="18">
        <f t="shared" ca="1" si="437"/>
        <v>0</v>
      </c>
      <c r="BH801" s="18">
        <f t="shared" ca="1" si="437"/>
        <v>0</v>
      </c>
    </row>
    <row r="802" spans="8:60" x14ac:dyDescent="0.35">
      <c r="H802" s="2" t="str">
        <f t="shared" si="431"/>
        <v>Open</v>
      </c>
      <c r="I802">
        <f t="shared" si="410"/>
        <v>16</v>
      </c>
      <c r="J802">
        <f t="shared" si="432"/>
        <v>12</v>
      </c>
      <c r="K802" s="18">
        <f t="shared" ca="1" si="433"/>
        <v>1</v>
      </c>
      <c r="L802" s="18">
        <f t="shared" ca="1" si="433"/>
        <v>1</v>
      </c>
      <c r="M802" s="18">
        <f t="shared" ca="1" si="433"/>
        <v>1</v>
      </c>
      <c r="N802" s="18">
        <f t="shared" ca="1" si="433"/>
        <v>1</v>
      </c>
      <c r="O802" s="18">
        <f t="shared" ca="1" si="433"/>
        <v>1</v>
      </c>
      <c r="P802" s="18">
        <f t="shared" ca="1" si="433"/>
        <v>1</v>
      </c>
      <c r="Q802" s="18">
        <f t="shared" ca="1" si="433"/>
        <v>1</v>
      </c>
      <c r="R802" s="18">
        <f t="shared" ca="1" si="433"/>
        <v>1</v>
      </c>
      <c r="S802" s="18">
        <f t="shared" ca="1" si="433"/>
        <v>1</v>
      </c>
      <c r="T802" s="18">
        <f t="shared" ca="1" si="433"/>
        <v>1</v>
      </c>
      <c r="U802" s="18">
        <f t="shared" ca="1" si="434"/>
        <v>1</v>
      </c>
      <c r="V802" s="18">
        <f t="shared" ca="1" si="434"/>
        <v>1</v>
      </c>
      <c r="W802" s="18">
        <f t="shared" ca="1" si="434"/>
        <v>1</v>
      </c>
      <c r="X802" s="18">
        <f t="shared" ca="1" si="434"/>
        <v>0</v>
      </c>
      <c r="Y802" s="18">
        <f t="shared" ca="1" si="434"/>
        <v>0</v>
      </c>
      <c r="Z802" s="18">
        <f t="shared" ca="1" si="434"/>
        <v>0</v>
      </c>
      <c r="AA802" s="18">
        <f t="shared" ca="1" si="434"/>
        <v>0</v>
      </c>
      <c r="AB802" s="18">
        <f t="shared" ca="1" si="434"/>
        <v>0</v>
      </c>
      <c r="AC802" s="18">
        <f t="shared" ca="1" si="434"/>
        <v>0</v>
      </c>
      <c r="AD802" s="18">
        <f t="shared" ca="1" si="434"/>
        <v>0</v>
      </c>
      <c r="AE802" s="18">
        <f t="shared" ca="1" si="435"/>
        <v>0</v>
      </c>
      <c r="AF802" s="18">
        <f t="shared" ca="1" si="435"/>
        <v>0</v>
      </c>
      <c r="AG802" s="18">
        <f t="shared" ca="1" si="435"/>
        <v>0</v>
      </c>
      <c r="AH802" s="18">
        <f t="shared" ca="1" si="435"/>
        <v>0</v>
      </c>
      <c r="AI802" s="18">
        <f t="shared" ca="1" si="435"/>
        <v>0</v>
      </c>
      <c r="AJ802" s="18">
        <f t="shared" ca="1" si="435"/>
        <v>0</v>
      </c>
      <c r="AK802" s="18">
        <f t="shared" ca="1" si="435"/>
        <v>0</v>
      </c>
      <c r="AL802" s="18">
        <f t="shared" ca="1" si="435"/>
        <v>0</v>
      </c>
      <c r="AM802" s="18">
        <f t="shared" ca="1" si="435"/>
        <v>0</v>
      </c>
      <c r="AN802" s="18">
        <f t="shared" ca="1" si="435"/>
        <v>0</v>
      </c>
      <c r="AO802" s="18">
        <f t="shared" ca="1" si="436"/>
        <v>0</v>
      </c>
      <c r="AP802" s="18">
        <f t="shared" ca="1" si="436"/>
        <v>0</v>
      </c>
      <c r="AQ802" s="18">
        <f t="shared" ca="1" si="436"/>
        <v>0</v>
      </c>
      <c r="AR802" s="18">
        <f t="shared" ca="1" si="436"/>
        <v>0</v>
      </c>
      <c r="AS802" s="18">
        <f t="shared" ca="1" si="436"/>
        <v>0</v>
      </c>
      <c r="AT802" s="18">
        <f t="shared" ca="1" si="436"/>
        <v>0</v>
      </c>
      <c r="AU802" s="18">
        <f t="shared" ca="1" si="436"/>
        <v>0</v>
      </c>
      <c r="AV802" s="18">
        <f t="shared" ca="1" si="436"/>
        <v>0</v>
      </c>
      <c r="AW802" s="18">
        <f t="shared" ca="1" si="436"/>
        <v>0</v>
      </c>
      <c r="AX802" s="18">
        <f t="shared" ca="1" si="436"/>
        <v>0</v>
      </c>
      <c r="AY802" s="18">
        <f t="shared" ca="1" si="437"/>
        <v>0</v>
      </c>
      <c r="AZ802" s="18">
        <f t="shared" ca="1" si="437"/>
        <v>0</v>
      </c>
      <c r="BA802" s="18">
        <f t="shared" ca="1" si="437"/>
        <v>0</v>
      </c>
      <c r="BB802" s="18">
        <f t="shared" ca="1" si="437"/>
        <v>0</v>
      </c>
      <c r="BC802" s="18">
        <f t="shared" ca="1" si="437"/>
        <v>0</v>
      </c>
      <c r="BD802" s="18">
        <f t="shared" ca="1" si="437"/>
        <v>0</v>
      </c>
      <c r="BE802" s="18">
        <f t="shared" ca="1" si="437"/>
        <v>0</v>
      </c>
      <c r="BF802" s="18">
        <f t="shared" ca="1" si="437"/>
        <v>0</v>
      </c>
      <c r="BG802" s="18">
        <f t="shared" ca="1" si="437"/>
        <v>0</v>
      </c>
      <c r="BH802" s="18">
        <f t="shared" ca="1" si="437"/>
        <v>0</v>
      </c>
    </row>
    <row r="803" spans="8:60" x14ac:dyDescent="0.35">
      <c r="H803" s="2" t="str">
        <f t="shared" si="431"/>
        <v>Open</v>
      </c>
      <c r="I803">
        <f t="shared" si="410"/>
        <v>16</v>
      </c>
      <c r="J803">
        <f t="shared" si="432"/>
        <v>13</v>
      </c>
      <c r="K803" s="18">
        <f t="shared" ca="1" si="433"/>
        <v>1</v>
      </c>
      <c r="L803" s="18">
        <f t="shared" ca="1" si="433"/>
        <v>1</v>
      </c>
      <c r="M803" s="18">
        <f t="shared" ca="1" si="433"/>
        <v>1</v>
      </c>
      <c r="N803" s="18">
        <f t="shared" ca="1" si="433"/>
        <v>1</v>
      </c>
      <c r="O803" s="18">
        <f t="shared" ca="1" si="433"/>
        <v>1</v>
      </c>
      <c r="P803" s="18">
        <f t="shared" ca="1" si="433"/>
        <v>1</v>
      </c>
      <c r="Q803" s="18">
        <f t="shared" ca="1" si="433"/>
        <v>1</v>
      </c>
      <c r="R803" s="18">
        <f t="shared" ca="1" si="433"/>
        <v>1</v>
      </c>
      <c r="S803" s="18">
        <f t="shared" ca="1" si="433"/>
        <v>1</v>
      </c>
      <c r="T803" s="18">
        <f t="shared" ca="1" si="433"/>
        <v>1</v>
      </c>
      <c r="U803" s="18">
        <f t="shared" ca="1" si="434"/>
        <v>1</v>
      </c>
      <c r="V803" s="18">
        <f t="shared" ca="1" si="434"/>
        <v>1</v>
      </c>
      <c r="W803" s="18">
        <f t="shared" ca="1" si="434"/>
        <v>1</v>
      </c>
      <c r="X803" s="18">
        <f t="shared" ca="1" si="434"/>
        <v>1</v>
      </c>
      <c r="Y803" s="18">
        <f t="shared" ca="1" si="434"/>
        <v>0</v>
      </c>
      <c r="Z803" s="18">
        <f t="shared" ca="1" si="434"/>
        <v>0</v>
      </c>
      <c r="AA803" s="18">
        <f t="shared" ca="1" si="434"/>
        <v>0</v>
      </c>
      <c r="AB803" s="18">
        <f t="shared" ca="1" si="434"/>
        <v>0</v>
      </c>
      <c r="AC803" s="18">
        <f t="shared" ca="1" si="434"/>
        <v>0</v>
      </c>
      <c r="AD803" s="18">
        <f t="shared" ca="1" si="434"/>
        <v>0</v>
      </c>
      <c r="AE803" s="18">
        <f t="shared" ca="1" si="435"/>
        <v>0</v>
      </c>
      <c r="AF803" s="18">
        <f t="shared" ca="1" si="435"/>
        <v>0</v>
      </c>
      <c r="AG803" s="18">
        <f t="shared" ca="1" si="435"/>
        <v>0</v>
      </c>
      <c r="AH803" s="18">
        <f t="shared" ca="1" si="435"/>
        <v>0</v>
      </c>
      <c r="AI803" s="18">
        <f t="shared" ca="1" si="435"/>
        <v>0</v>
      </c>
      <c r="AJ803" s="18">
        <f t="shared" ca="1" si="435"/>
        <v>0</v>
      </c>
      <c r="AK803" s="18">
        <f t="shared" ca="1" si="435"/>
        <v>0</v>
      </c>
      <c r="AL803" s="18">
        <f t="shared" ca="1" si="435"/>
        <v>0</v>
      </c>
      <c r="AM803" s="18">
        <f t="shared" ca="1" si="435"/>
        <v>0</v>
      </c>
      <c r="AN803" s="18">
        <f t="shared" ca="1" si="435"/>
        <v>0</v>
      </c>
      <c r="AO803" s="18">
        <f t="shared" ca="1" si="436"/>
        <v>0</v>
      </c>
      <c r="AP803" s="18">
        <f t="shared" ca="1" si="436"/>
        <v>0</v>
      </c>
      <c r="AQ803" s="18">
        <f t="shared" ca="1" si="436"/>
        <v>0</v>
      </c>
      <c r="AR803" s="18">
        <f t="shared" ca="1" si="436"/>
        <v>0</v>
      </c>
      <c r="AS803" s="18">
        <f t="shared" ca="1" si="436"/>
        <v>0</v>
      </c>
      <c r="AT803" s="18">
        <f t="shared" ca="1" si="436"/>
        <v>0</v>
      </c>
      <c r="AU803" s="18">
        <f t="shared" ca="1" si="436"/>
        <v>0</v>
      </c>
      <c r="AV803" s="18">
        <f t="shared" ca="1" si="436"/>
        <v>0</v>
      </c>
      <c r="AW803" s="18">
        <f t="shared" ca="1" si="436"/>
        <v>0</v>
      </c>
      <c r="AX803" s="18">
        <f t="shared" ca="1" si="436"/>
        <v>0</v>
      </c>
      <c r="AY803" s="18">
        <f t="shared" ca="1" si="437"/>
        <v>0</v>
      </c>
      <c r="AZ803" s="18">
        <f t="shared" ca="1" si="437"/>
        <v>0</v>
      </c>
      <c r="BA803" s="18">
        <f t="shared" ca="1" si="437"/>
        <v>0</v>
      </c>
      <c r="BB803" s="18">
        <f t="shared" ca="1" si="437"/>
        <v>0</v>
      </c>
      <c r="BC803" s="18">
        <f t="shared" ca="1" si="437"/>
        <v>0</v>
      </c>
      <c r="BD803" s="18">
        <f t="shared" ca="1" si="437"/>
        <v>0</v>
      </c>
      <c r="BE803" s="18">
        <f t="shared" ca="1" si="437"/>
        <v>0</v>
      </c>
      <c r="BF803" s="18">
        <f t="shared" ca="1" si="437"/>
        <v>0</v>
      </c>
      <c r="BG803" s="18">
        <f t="shared" ca="1" si="437"/>
        <v>0</v>
      </c>
      <c r="BH803" s="18">
        <f t="shared" ca="1" si="437"/>
        <v>0</v>
      </c>
    </row>
    <row r="804" spans="8:60" x14ac:dyDescent="0.35">
      <c r="H804" s="2" t="str">
        <f t="shared" si="431"/>
        <v>Open</v>
      </c>
      <c r="I804">
        <f t="shared" si="410"/>
        <v>16</v>
      </c>
      <c r="J804">
        <f t="shared" si="432"/>
        <v>14</v>
      </c>
      <c r="K804" s="18">
        <f t="shared" ca="1" si="433"/>
        <v>1</v>
      </c>
      <c r="L804" s="18">
        <f t="shared" ca="1" si="433"/>
        <v>1</v>
      </c>
      <c r="M804" s="18">
        <f t="shared" ca="1" si="433"/>
        <v>1</v>
      </c>
      <c r="N804" s="18">
        <f t="shared" ca="1" si="433"/>
        <v>1</v>
      </c>
      <c r="O804" s="18">
        <f t="shared" ca="1" si="433"/>
        <v>1</v>
      </c>
      <c r="P804" s="18">
        <f t="shared" ca="1" si="433"/>
        <v>1</v>
      </c>
      <c r="Q804" s="18">
        <f t="shared" ca="1" si="433"/>
        <v>1</v>
      </c>
      <c r="R804" s="18">
        <f t="shared" ca="1" si="433"/>
        <v>1</v>
      </c>
      <c r="S804" s="18">
        <f t="shared" ca="1" si="433"/>
        <v>1</v>
      </c>
      <c r="T804" s="18">
        <f t="shared" ca="1" si="433"/>
        <v>1</v>
      </c>
      <c r="U804" s="18">
        <f t="shared" ca="1" si="434"/>
        <v>1</v>
      </c>
      <c r="V804" s="18">
        <f t="shared" ca="1" si="434"/>
        <v>1</v>
      </c>
      <c r="W804" s="18">
        <f t="shared" ca="1" si="434"/>
        <v>1</v>
      </c>
      <c r="X804" s="18">
        <f t="shared" ca="1" si="434"/>
        <v>1</v>
      </c>
      <c r="Y804" s="18">
        <f t="shared" ca="1" si="434"/>
        <v>1</v>
      </c>
      <c r="Z804" s="18">
        <f t="shared" ca="1" si="434"/>
        <v>0</v>
      </c>
      <c r="AA804" s="18">
        <f t="shared" ca="1" si="434"/>
        <v>0</v>
      </c>
      <c r="AB804" s="18">
        <f t="shared" ca="1" si="434"/>
        <v>0</v>
      </c>
      <c r="AC804" s="18">
        <f t="shared" ca="1" si="434"/>
        <v>0</v>
      </c>
      <c r="AD804" s="18">
        <f t="shared" ca="1" si="434"/>
        <v>0</v>
      </c>
      <c r="AE804" s="18">
        <f t="shared" ca="1" si="435"/>
        <v>0</v>
      </c>
      <c r="AF804" s="18">
        <f t="shared" ca="1" si="435"/>
        <v>0</v>
      </c>
      <c r="AG804" s="18">
        <f t="shared" ca="1" si="435"/>
        <v>0</v>
      </c>
      <c r="AH804" s="18">
        <f t="shared" ca="1" si="435"/>
        <v>0</v>
      </c>
      <c r="AI804" s="18">
        <f t="shared" ca="1" si="435"/>
        <v>0</v>
      </c>
      <c r="AJ804" s="18">
        <f t="shared" ca="1" si="435"/>
        <v>0</v>
      </c>
      <c r="AK804" s="18">
        <f t="shared" ca="1" si="435"/>
        <v>0</v>
      </c>
      <c r="AL804" s="18">
        <f t="shared" ca="1" si="435"/>
        <v>0</v>
      </c>
      <c r="AM804" s="18">
        <f t="shared" ca="1" si="435"/>
        <v>0</v>
      </c>
      <c r="AN804" s="18">
        <f t="shared" ca="1" si="435"/>
        <v>0</v>
      </c>
      <c r="AO804" s="18">
        <f t="shared" ca="1" si="436"/>
        <v>0</v>
      </c>
      <c r="AP804" s="18">
        <f t="shared" ca="1" si="436"/>
        <v>0</v>
      </c>
      <c r="AQ804" s="18">
        <f t="shared" ca="1" si="436"/>
        <v>0</v>
      </c>
      <c r="AR804" s="18">
        <f t="shared" ca="1" si="436"/>
        <v>0</v>
      </c>
      <c r="AS804" s="18">
        <f t="shared" ca="1" si="436"/>
        <v>0</v>
      </c>
      <c r="AT804" s="18">
        <f t="shared" ca="1" si="436"/>
        <v>0</v>
      </c>
      <c r="AU804" s="18">
        <f t="shared" ca="1" si="436"/>
        <v>0</v>
      </c>
      <c r="AV804" s="18">
        <f t="shared" ca="1" si="436"/>
        <v>0</v>
      </c>
      <c r="AW804" s="18">
        <f t="shared" ca="1" si="436"/>
        <v>0</v>
      </c>
      <c r="AX804" s="18">
        <f t="shared" ca="1" si="436"/>
        <v>0</v>
      </c>
      <c r="AY804" s="18">
        <f t="shared" ca="1" si="437"/>
        <v>0</v>
      </c>
      <c r="AZ804" s="18">
        <f t="shared" ca="1" si="437"/>
        <v>0</v>
      </c>
      <c r="BA804" s="18">
        <f t="shared" ca="1" si="437"/>
        <v>0</v>
      </c>
      <c r="BB804" s="18">
        <f t="shared" ca="1" si="437"/>
        <v>0</v>
      </c>
      <c r="BC804" s="18">
        <f t="shared" ca="1" si="437"/>
        <v>0</v>
      </c>
      <c r="BD804" s="18">
        <f t="shared" ca="1" si="437"/>
        <v>0</v>
      </c>
      <c r="BE804" s="18">
        <f t="shared" ca="1" si="437"/>
        <v>0</v>
      </c>
      <c r="BF804" s="18">
        <f t="shared" ca="1" si="437"/>
        <v>0</v>
      </c>
      <c r="BG804" s="18">
        <f t="shared" ca="1" si="437"/>
        <v>0</v>
      </c>
      <c r="BH804" s="18">
        <f t="shared" ca="1" si="437"/>
        <v>0</v>
      </c>
    </row>
    <row r="805" spans="8:60" x14ac:dyDescent="0.35">
      <c r="H805" s="2" t="str">
        <f t="shared" si="431"/>
        <v>Open</v>
      </c>
      <c r="I805">
        <f t="shared" ref="I805:I840" si="438">IF(J804=$I$22,I804+1,I804)</f>
        <v>16</v>
      </c>
      <c r="J805">
        <f t="shared" si="432"/>
        <v>15</v>
      </c>
      <c r="K805" s="18">
        <f t="shared" ref="K805:T814" ca="1" si="439">IF(K$24&gt;$J805,0,OFFSET($K$2,$I805,$J805-K$24))</f>
        <v>1</v>
      </c>
      <c r="L805" s="18">
        <f t="shared" ca="1" si="439"/>
        <v>1</v>
      </c>
      <c r="M805" s="18">
        <f t="shared" ca="1" si="439"/>
        <v>1</v>
      </c>
      <c r="N805" s="18">
        <f t="shared" ca="1" si="439"/>
        <v>1</v>
      </c>
      <c r="O805" s="18">
        <f t="shared" ca="1" si="439"/>
        <v>1</v>
      </c>
      <c r="P805" s="18">
        <f t="shared" ca="1" si="439"/>
        <v>1</v>
      </c>
      <c r="Q805" s="18">
        <f t="shared" ca="1" si="439"/>
        <v>1</v>
      </c>
      <c r="R805" s="18">
        <f t="shared" ca="1" si="439"/>
        <v>1</v>
      </c>
      <c r="S805" s="18">
        <f t="shared" ca="1" si="439"/>
        <v>1</v>
      </c>
      <c r="T805" s="18">
        <f t="shared" ca="1" si="439"/>
        <v>1</v>
      </c>
      <c r="U805" s="18">
        <f t="shared" ref="U805:AD814" ca="1" si="440">IF(U$24&gt;$J805,0,OFFSET($K$2,$I805,$J805-U$24))</f>
        <v>1</v>
      </c>
      <c r="V805" s="18">
        <f t="shared" ca="1" si="440"/>
        <v>1</v>
      </c>
      <c r="W805" s="18">
        <f t="shared" ca="1" si="440"/>
        <v>1</v>
      </c>
      <c r="X805" s="18">
        <f t="shared" ca="1" si="440"/>
        <v>1</v>
      </c>
      <c r="Y805" s="18">
        <f t="shared" ca="1" si="440"/>
        <v>1</v>
      </c>
      <c r="Z805" s="18">
        <f t="shared" ca="1" si="440"/>
        <v>1</v>
      </c>
      <c r="AA805" s="18">
        <f t="shared" ca="1" si="440"/>
        <v>0</v>
      </c>
      <c r="AB805" s="18">
        <f t="shared" ca="1" si="440"/>
        <v>0</v>
      </c>
      <c r="AC805" s="18">
        <f t="shared" ca="1" si="440"/>
        <v>0</v>
      </c>
      <c r="AD805" s="18">
        <f t="shared" ca="1" si="440"/>
        <v>0</v>
      </c>
      <c r="AE805" s="18">
        <f t="shared" ref="AE805:AN814" ca="1" si="441">IF(AE$24&gt;$J805,0,OFFSET($K$2,$I805,$J805-AE$24))</f>
        <v>0</v>
      </c>
      <c r="AF805" s="18">
        <f t="shared" ca="1" si="441"/>
        <v>0</v>
      </c>
      <c r="AG805" s="18">
        <f t="shared" ca="1" si="441"/>
        <v>0</v>
      </c>
      <c r="AH805" s="18">
        <f t="shared" ca="1" si="441"/>
        <v>0</v>
      </c>
      <c r="AI805" s="18">
        <f t="shared" ca="1" si="441"/>
        <v>0</v>
      </c>
      <c r="AJ805" s="18">
        <f t="shared" ca="1" si="441"/>
        <v>0</v>
      </c>
      <c r="AK805" s="18">
        <f t="shared" ca="1" si="441"/>
        <v>0</v>
      </c>
      <c r="AL805" s="18">
        <f t="shared" ca="1" si="441"/>
        <v>0</v>
      </c>
      <c r="AM805" s="18">
        <f t="shared" ca="1" si="441"/>
        <v>0</v>
      </c>
      <c r="AN805" s="18">
        <f t="shared" ca="1" si="441"/>
        <v>0</v>
      </c>
      <c r="AO805" s="18">
        <f t="shared" ref="AO805:AX814" ca="1" si="442">IF(AO$24&gt;$J805,0,OFFSET($K$2,$I805,$J805-AO$24))</f>
        <v>0</v>
      </c>
      <c r="AP805" s="18">
        <f t="shared" ca="1" si="442"/>
        <v>0</v>
      </c>
      <c r="AQ805" s="18">
        <f t="shared" ca="1" si="442"/>
        <v>0</v>
      </c>
      <c r="AR805" s="18">
        <f t="shared" ca="1" si="442"/>
        <v>0</v>
      </c>
      <c r="AS805" s="18">
        <f t="shared" ca="1" si="442"/>
        <v>0</v>
      </c>
      <c r="AT805" s="18">
        <f t="shared" ca="1" si="442"/>
        <v>0</v>
      </c>
      <c r="AU805" s="18">
        <f t="shared" ca="1" si="442"/>
        <v>0</v>
      </c>
      <c r="AV805" s="18">
        <f t="shared" ca="1" si="442"/>
        <v>0</v>
      </c>
      <c r="AW805" s="18">
        <f t="shared" ca="1" si="442"/>
        <v>0</v>
      </c>
      <c r="AX805" s="18">
        <f t="shared" ca="1" si="442"/>
        <v>0</v>
      </c>
      <c r="AY805" s="18">
        <f t="shared" ref="AY805:BH814" ca="1" si="443">IF(AY$24&gt;$J805,0,OFFSET($K$2,$I805,$J805-AY$24))</f>
        <v>0</v>
      </c>
      <c r="AZ805" s="18">
        <f t="shared" ca="1" si="443"/>
        <v>0</v>
      </c>
      <c r="BA805" s="18">
        <f t="shared" ca="1" si="443"/>
        <v>0</v>
      </c>
      <c r="BB805" s="18">
        <f t="shared" ca="1" si="443"/>
        <v>0</v>
      </c>
      <c r="BC805" s="18">
        <f t="shared" ca="1" si="443"/>
        <v>0</v>
      </c>
      <c r="BD805" s="18">
        <f t="shared" ca="1" si="443"/>
        <v>0</v>
      </c>
      <c r="BE805" s="18">
        <f t="shared" ca="1" si="443"/>
        <v>0</v>
      </c>
      <c r="BF805" s="18">
        <f t="shared" ca="1" si="443"/>
        <v>0</v>
      </c>
      <c r="BG805" s="18">
        <f t="shared" ca="1" si="443"/>
        <v>0</v>
      </c>
      <c r="BH805" s="18">
        <f t="shared" ca="1" si="443"/>
        <v>0</v>
      </c>
    </row>
    <row r="806" spans="8:60" x14ac:dyDescent="0.35">
      <c r="H806" s="2" t="str">
        <f t="shared" si="431"/>
        <v>Open</v>
      </c>
      <c r="I806">
        <f t="shared" si="438"/>
        <v>16</v>
      </c>
      <c r="J806">
        <f t="shared" si="432"/>
        <v>16</v>
      </c>
      <c r="K806" s="18">
        <f t="shared" ca="1" si="439"/>
        <v>1</v>
      </c>
      <c r="L806" s="18">
        <f t="shared" ca="1" si="439"/>
        <v>1</v>
      </c>
      <c r="M806" s="18">
        <f t="shared" ca="1" si="439"/>
        <v>1</v>
      </c>
      <c r="N806" s="18">
        <f t="shared" ca="1" si="439"/>
        <v>1</v>
      </c>
      <c r="O806" s="18">
        <f t="shared" ca="1" si="439"/>
        <v>1</v>
      </c>
      <c r="P806" s="18">
        <f t="shared" ca="1" si="439"/>
        <v>1</v>
      </c>
      <c r="Q806" s="18">
        <f t="shared" ca="1" si="439"/>
        <v>1</v>
      </c>
      <c r="R806" s="18">
        <f t="shared" ca="1" si="439"/>
        <v>1</v>
      </c>
      <c r="S806" s="18">
        <f t="shared" ca="1" si="439"/>
        <v>1</v>
      </c>
      <c r="T806" s="18">
        <f t="shared" ca="1" si="439"/>
        <v>1</v>
      </c>
      <c r="U806" s="18">
        <f t="shared" ca="1" si="440"/>
        <v>1</v>
      </c>
      <c r="V806" s="18">
        <f t="shared" ca="1" si="440"/>
        <v>1</v>
      </c>
      <c r="W806" s="18">
        <f t="shared" ca="1" si="440"/>
        <v>1</v>
      </c>
      <c r="X806" s="18">
        <f t="shared" ca="1" si="440"/>
        <v>1</v>
      </c>
      <c r="Y806" s="18">
        <f t="shared" ca="1" si="440"/>
        <v>1</v>
      </c>
      <c r="Z806" s="18">
        <f t="shared" ca="1" si="440"/>
        <v>1</v>
      </c>
      <c r="AA806" s="18">
        <f t="shared" ca="1" si="440"/>
        <v>1</v>
      </c>
      <c r="AB806" s="18">
        <f t="shared" ca="1" si="440"/>
        <v>0</v>
      </c>
      <c r="AC806" s="18">
        <f t="shared" ca="1" si="440"/>
        <v>0</v>
      </c>
      <c r="AD806" s="18">
        <f t="shared" ca="1" si="440"/>
        <v>0</v>
      </c>
      <c r="AE806" s="18">
        <f t="shared" ca="1" si="441"/>
        <v>0</v>
      </c>
      <c r="AF806" s="18">
        <f t="shared" ca="1" si="441"/>
        <v>0</v>
      </c>
      <c r="AG806" s="18">
        <f t="shared" ca="1" si="441"/>
        <v>0</v>
      </c>
      <c r="AH806" s="18">
        <f t="shared" ca="1" si="441"/>
        <v>0</v>
      </c>
      <c r="AI806" s="18">
        <f t="shared" ca="1" si="441"/>
        <v>0</v>
      </c>
      <c r="AJ806" s="18">
        <f t="shared" ca="1" si="441"/>
        <v>0</v>
      </c>
      <c r="AK806" s="18">
        <f t="shared" ca="1" si="441"/>
        <v>0</v>
      </c>
      <c r="AL806" s="18">
        <f t="shared" ca="1" si="441"/>
        <v>0</v>
      </c>
      <c r="AM806" s="18">
        <f t="shared" ca="1" si="441"/>
        <v>0</v>
      </c>
      <c r="AN806" s="18">
        <f t="shared" ca="1" si="441"/>
        <v>0</v>
      </c>
      <c r="AO806" s="18">
        <f t="shared" ca="1" si="442"/>
        <v>0</v>
      </c>
      <c r="AP806" s="18">
        <f t="shared" ca="1" si="442"/>
        <v>0</v>
      </c>
      <c r="AQ806" s="18">
        <f t="shared" ca="1" si="442"/>
        <v>0</v>
      </c>
      <c r="AR806" s="18">
        <f t="shared" ca="1" si="442"/>
        <v>0</v>
      </c>
      <c r="AS806" s="18">
        <f t="shared" ca="1" si="442"/>
        <v>0</v>
      </c>
      <c r="AT806" s="18">
        <f t="shared" ca="1" si="442"/>
        <v>0</v>
      </c>
      <c r="AU806" s="18">
        <f t="shared" ca="1" si="442"/>
        <v>0</v>
      </c>
      <c r="AV806" s="18">
        <f t="shared" ca="1" si="442"/>
        <v>0</v>
      </c>
      <c r="AW806" s="18">
        <f t="shared" ca="1" si="442"/>
        <v>0</v>
      </c>
      <c r="AX806" s="18">
        <f t="shared" ca="1" si="442"/>
        <v>0</v>
      </c>
      <c r="AY806" s="18">
        <f t="shared" ca="1" si="443"/>
        <v>0</v>
      </c>
      <c r="AZ806" s="18">
        <f t="shared" ca="1" si="443"/>
        <v>0</v>
      </c>
      <c r="BA806" s="18">
        <f t="shared" ca="1" si="443"/>
        <v>0</v>
      </c>
      <c r="BB806" s="18">
        <f t="shared" ca="1" si="443"/>
        <v>0</v>
      </c>
      <c r="BC806" s="18">
        <f t="shared" ca="1" si="443"/>
        <v>0</v>
      </c>
      <c r="BD806" s="18">
        <f t="shared" ca="1" si="443"/>
        <v>0</v>
      </c>
      <c r="BE806" s="18">
        <f t="shared" ca="1" si="443"/>
        <v>0</v>
      </c>
      <c r="BF806" s="18">
        <f t="shared" ca="1" si="443"/>
        <v>0</v>
      </c>
      <c r="BG806" s="18">
        <f t="shared" ca="1" si="443"/>
        <v>0</v>
      </c>
      <c r="BH806" s="18">
        <f t="shared" ca="1" si="443"/>
        <v>0</v>
      </c>
    </row>
    <row r="807" spans="8:60" x14ac:dyDescent="0.35">
      <c r="H807" s="2" t="str">
        <f t="shared" si="431"/>
        <v>Open</v>
      </c>
      <c r="I807">
        <f t="shared" si="438"/>
        <v>16</v>
      </c>
      <c r="J807">
        <f t="shared" si="432"/>
        <v>17</v>
      </c>
      <c r="K807" s="18">
        <f t="shared" ca="1" si="439"/>
        <v>1</v>
      </c>
      <c r="L807" s="18">
        <f t="shared" ca="1" si="439"/>
        <v>1</v>
      </c>
      <c r="M807" s="18">
        <f t="shared" ca="1" si="439"/>
        <v>1</v>
      </c>
      <c r="N807" s="18">
        <f t="shared" ca="1" si="439"/>
        <v>1</v>
      </c>
      <c r="O807" s="18">
        <f t="shared" ca="1" si="439"/>
        <v>1</v>
      </c>
      <c r="P807" s="18">
        <f t="shared" ca="1" si="439"/>
        <v>1</v>
      </c>
      <c r="Q807" s="18">
        <f t="shared" ca="1" si="439"/>
        <v>1</v>
      </c>
      <c r="R807" s="18">
        <f t="shared" ca="1" si="439"/>
        <v>1</v>
      </c>
      <c r="S807" s="18">
        <f t="shared" ca="1" si="439"/>
        <v>1</v>
      </c>
      <c r="T807" s="18">
        <f t="shared" ca="1" si="439"/>
        <v>1</v>
      </c>
      <c r="U807" s="18">
        <f t="shared" ca="1" si="440"/>
        <v>1</v>
      </c>
      <c r="V807" s="18">
        <f t="shared" ca="1" si="440"/>
        <v>1</v>
      </c>
      <c r="W807" s="18">
        <f t="shared" ca="1" si="440"/>
        <v>1</v>
      </c>
      <c r="X807" s="18">
        <f t="shared" ca="1" si="440"/>
        <v>1</v>
      </c>
      <c r="Y807" s="18">
        <f t="shared" ca="1" si="440"/>
        <v>1</v>
      </c>
      <c r="Z807" s="18">
        <f t="shared" ca="1" si="440"/>
        <v>1</v>
      </c>
      <c r="AA807" s="18">
        <f t="shared" ca="1" si="440"/>
        <v>1</v>
      </c>
      <c r="AB807" s="18">
        <f t="shared" ca="1" si="440"/>
        <v>1</v>
      </c>
      <c r="AC807" s="18">
        <f t="shared" ca="1" si="440"/>
        <v>0</v>
      </c>
      <c r="AD807" s="18">
        <f t="shared" ca="1" si="440"/>
        <v>0</v>
      </c>
      <c r="AE807" s="18">
        <f t="shared" ca="1" si="441"/>
        <v>0</v>
      </c>
      <c r="AF807" s="18">
        <f t="shared" ca="1" si="441"/>
        <v>0</v>
      </c>
      <c r="AG807" s="18">
        <f t="shared" ca="1" si="441"/>
        <v>0</v>
      </c>
      <c r="AH807" s="18">
        <f t="shared" ca="1" si="441"/>
        <v>0</v>
      </c>
      <c r="AI807" s="18">
        <f t="shared" ca="1" si="441"/>
        <v>0</v>
      </c>
      <c r="AJ807" s="18">
        <f t="shared" ca="1" si="441"/>
        <v>0</v>
      </c>
      <c r="AK807" s="18">
        <f t="shared" ca="1" si="441"/>
        <v>0</v>
      </c>
      <c r="AL807" s="18">
        <f t="shared" ca="1" si="441"/>
        <v>0</v>
      </c>
      <c r="AM807" s="18">
        <f t="shared" ca="1" si="441"/>
        <v>0</v>
      </c>
      <c r="AN807" s="18">
        <f t="shared" ca="1" si="441"/>
        <v>0</v>
      </c>
      <c r="AO807" s="18">
        <f t="shared" ca="1" si="442"/>
        <v>0</v>
      </c>
      <c r="AP807" s="18">
        <f t="shared" ca="1" si="442"/>
        <v>0</v>
      </c>
      <c r="AQ807" s="18">
        <f t="shared" ca="1" si="442"/>
        <v>0</v>
      </c>
      <c r="AR807" s="18">
        <f t="shared" ca="1" si="442"/>
        <v>0</v>
      </c>
      <c r="AS807" s="18">
        <f t="shared" ca="1" si="442"/>
        <v>0</v>
      </c>
      <c r="AT807" s="18">
        <f t="shared" ca="1" si="442"/>
        <v>0</v>
      </c>
      <c r="AU807" s="18">
        <f t="shared" ca="1" si="442"/>
        <v>0</v>
      </c>
      <c r="AV807" s="18">
        <f t="shared" ca="1" si="442"/>
        <v>0</v>
      </c>
      <c r="AW807" s="18">
        <f t="shared" ca="1" si="442"/>
        <v>0</v>
      </c>
      <c r="AX807" s="18">
        <f t="shared" ca="1" si="442"/>
        <v>0</v>
      </c>
      <c r="AY807" s="18">
        <f t="shared" ca="1" si="443"/>
        <v>0</v>
      </c>
      <c r="AZ807" s="18">
        <f t="shared" ca="1" si="443"/>
        <v>0</v>
      </c>
      <c r="BA807" s="18">
        <f t="shared" ca="1" si="443"/>
        <v>0</v>
      </c>
      <c r="BB807" s="18">
        <f t="shared" ca="1" si="443"/>
        <v>0</v>
      </c>
      <c r="BC807" s="18">
        <f t="shared" ca="1" si="443"/>
        <v>0</v>
      </c>
      <c r="BD807" s="18">
        <f t="shared" ca="1" si="443"/>
        <v>0</v>
      </c>
      <c r="BE807" s="18">
        <f t="shared" ca="1" si="443"/>
        <v>0</v>
      </c>
      <c r="BF807" s="18">
        <f t="shared" ca="1" si="443"/>
        <v>0</v>
      </c>
      <c r="BG807" s="18">
        <f t="shared" ca="1" si="443"/>
        <v>0</v>
      </c>
      <c r="BH807" s="18">
        <f t="shared" ca="1" si="443"/>
        <v>0</v>
      </c>
    </row>
    <row r="808" spans="8:60" x14ac:dyDescent="0.35">
      <c r="H808" s="2" t="str">
        <f t="shared" si="431"/>
        <v>Open</v>
      </c>
      <c r="I808">
        <f t="shared" si="438"/>
        <v>16</v>
      </c>
      <c r="J808">
        <f t="shared" si="432"/>
        <v>18</v>
      </c>
      <c r="K808" s="18">
        <f t="shared" ca="1" si="439"/>
        <v>1</v>
      </c>
      <c r="L808" s="18">
        <f t="shared" ca="1" si="439"/>
        <v>1</v>
      </c>
      <c r="M808" s="18">
        <f t="shared" ca="1" si="439"/>
        <v>1</v>
      </c>
      <c r="N808" s="18">
        <f t="shared" ca="1" si="439"/>
        <v>1</v>
      </c>
      <c r="O808" s="18">
        <f t="shared" ca="1" si="439"/>
        <v>1</v>
      </c>
      <c r="P808" s="18">
        <f t="shared" ca="1" si="439"/>
        <v>1</v>
      </c>
      <c r="Q808" s="18">
        <f t="shared" ca="1" si="439"/>
        <v>1</v>
      </c>
      <c r="R808" s="18">
        <f t="shared" ca="1" si="439"/>
        <v>1</v>
      </c>
      <c r="S808" s="18">
        <f t="shared" ca="1" si="439"/>
        <v>1</v>
      </c>
      <c r="T808" s="18">
        <f t="shared" ca="1" si="439"/>
        <v>1</v>
      </c>
      <c r="U808" s="18">
        <f t="shared" ca="1" si="440"/>
        <v>1</v>
      </c>
      <c r="V808" s="18">
        <f t="shared" ca="1" si="440"/>
        <v>1</v>
      </c>
      <c r="W808" s="18">
        <f t="shared" ca="1" si="440"/>
        <v>1</v>
      </c>
      <c r="X808" s="18">
        <f t="shared" ca="1" si="440"/>
        <v>1</v>
      </c>
      <c r="Y808" s="18">
        <f t="shared" ca="1" si="440"/>
        <v>1</v>
      </c>
      <c r="Z808" s="18">
        <f t="shared" ca="1" si="440"/>
        <v>1</v>
      </c>
      <c r="AA808" s="18">
        <f t="shared" ca="1" si="440"/>
        <v>1</v>
      </c>
      <c r="AB808" s="18">
        <f t="shared" ca="1" si="440"/>
        <v>1</v>
      </c>
      <c r="AC808" s="18">
        <f t="shared" ca="1" si="440"/>
        <v>1</v>
      </c>
      <c r="AD808" s="18">
        <f t="shared" ca="1" si="440"/>
        <v>0</v>
      </c>
      <c r="AE808" s="18">
        <f t="shared" ca="1" si="441"/>
        <v>0</v>
      </c>
      <c r="AF808" s="18">
        <f t="shared" ca="1" si="441"/>
        <v>0</v>
      </c>
      <c r="AG808" s="18">
        <f t="shared" ca="1" si="441"/>
        <v>0</v>
      </c>
      <c r="AH808" s="18">
        <f t="shared" ca="1" si="441"/>
        <v>0</v>
      </c>
      <c r="AI808" s="18">
        <f t="shared" ca="1" si="441"/>
        <v>0</v>
      </c>
      <c r="AJ808" s="18">
        <f t="shared" ca="1" si="441"/>
        <v>0</v>
      </c>
      <c r="AK808" s="18">
        <f t="shared" ca="1" si="441"/>
        <v>0</v>
      </c>
      <c r="AL808" s="18">
        <f t="shared" ca="1" si="441"/>
        <v>0</v>
      </c>
      <c r="AM808" s="18">
        <f t="shared" ca="1" si="441"/>
        <v>0</v>
      </c>
      <c r="AN808" s="18">
        <f t="shared" ca="1" si="441"/>
        <v>0</v>
      </c>
      <c r="AO808" s="18">
        <f t="shared" ca="1" si="442"/>
        <v>0</v>
      </c>
      <c r="AP808" s="18">
        <f t="shared" ca="1" si="442"/>
        <v>0</v>
      </c>
      <c r="AQ808" s="18">
        <f t="shared" ca="1" si="442"/>
        <v>0</v>
      </c>
      <c r="AR808" s="18">
        <f t="shared" ca="1" si="442"/>
        <v>0</v>
      </c>
      <c r="AS808" s="18">
        <f t="shared" ca="1" si="442"/>
        <v>0</v>
      </c>
      <c r="AT808" s="18">
        <f t="shared" ca="1" si="442"/>
        <v>0</v>
      </c>
      <c r="AU808" s="18">
        <f t="shared" ca="1" si="442"/>
        <v>0</v>
      </c>
      <c r="AV808" s="18">
        <f t="shared" ca="1" si="442"/>
        <v>0</v>
      </c>
      <c r="AW808" s="18">
        <f t="shared" ca="1" si="442"/>
        <v>0</v>
      </c>
      <c r="AX808" s="18">
        <f t="shared" ca="1" si="442"/>
        <v>0</v>
      </c>
      <c r="AY808" s="18">
        <f t="shared" ca="1" si="443"/>
        <v>0</v>
      </c>
      <c r="AZ808" s="18">
        <f t="shared" ca="1" si="443"/>
        <v>0</v>
      </c>
      <c r="BA808" s="18">
        <f t="shared" ca="1" si="443"/>
        <v>0</v>
      </c>
      <c r="BB808" s="18">
        <f t="shared" ca="1" si="443"/>
        <v>0</v>
      </c>
      <c r="BC808" s="18">
        <f t="shared" ca="1" si="443"/>
        <v>0</v>
      </c>
      <c r="BD808" s="18">
        <f t="shared" ca="1" si="443"/>
        <v>0</v>
      </c>
      <c r="BE808" s="18">
        <f t="shared" ca="1" si="443"/>
        <v>0</v>
      </c>
      <c r="BF808" s="18">
        <f t="shared" ca="1" si="443"/>
        <v>0</v>
      </c>
      <c r="BG808" s="18">
        <f t="shared" ca="1" si="443"/>
        <v>0</v>
      </c>
      <c r="BH808" s="18">
        <f t="shared" ca="1" si="443"/>
        <v>0</v>
      </c>
    </row>
    <row r="809" spans="8:60" x14ac:dyDescent="0.35">
      <c r="H809" s="2" t="str">
        <f t="shared" si="431"/>
        <v>Open</v>
      </c>
      <c r="I809">
        <f t="shared" si="438"/>
        <v>16</v>
      </c>
      <c r="J809">
        <f t="shared" si="432"/>
        <v>19</v>
      </c>
      <c r="K809" s="18">
        <f t="shared" ca="1" si="439"/>
        <v>1</v>
      </c>
      <c r="L809" s="18">
        <f t="shared" ca="1" si="439"/>
        <v>1</v>
      </c>
      <c r="M809" s="18">
        <f t="shared" ca="1" si="439"/>
        <v>1</v>
      </c>
      <c r="N809" s="18">
        <f t="shared" ca="1" si="439"/>
        <v>1</v>
      </c>
      <c r="O809" s="18">
        <f t="shared" ca="1" si="439"/>
        <v>1</v>
      </c>
      <c r="P809" s="18">
        <f t="shared" ca="1" si="439"/>
        <v>1</v>
      </c>
      <c r="Q809" s="18">
        <f t="shared" ca="1" si="439"/>
        <v>1</v>
      </c>
      <c r="R809" s="18">
        <f t="shared" ca="1" si="439"/>
        <v>1</v>
      </c>
      <c r="S809" s="18">
        <f t="shared" ca="1" si="439"/>
        <v>1</v>
      </c>
      <c r="T809" s="18">
        <f t="shared" ca="1" si="439"/>
        <v>1</v>
      </c>
      <c r="U809" s="18">
        <f t="shared" ca="1" si="440"/>
        <v>1</v>
      </c>
      <c r="V809" s="18">
        <f t="shared" ca="1" si="440"/>
        <v>1</v>
      </c>
      <c r="W809" s="18">
        <f t="shared" ca="1" si="440"/>
        <v>1</v>
      </c>
      <c r="X809" s="18">
        <f t="shared" ca="1" si="440"/>
        <v>1</v>
      </c>
      <c r="Y809" s="18">
        <f t="shared" ca="1" si="440"/>
        <v>1</v>
      </c>
      <c r="Z809" s="18">
        <f t="shared" ca="1" si="440"/>
        <v>1</v>
      </c>
      <c r="AA809" s="18">
        <f t="shared" ca="1" si="440"/>
        <v>1</v>
      </c>
      <c r="AB809" s="18">
        <f t="shared" ca="1" si="440"/>
        <v>1</v>
      </c>
      <c r="AC809" s="18">
        <f t="shared" ca="1" si="440"/>
        <v>1</v>
      </c>
      <c r="AD809" s="18">
        <f t="shared" ca="1" si="440"/>
        <v>1</v>
      </c>
      <c r="AE809" s="18">
        <f t="shared" ca="1" si="441"/>
        <v>0</v>
      </c>
      <c r="AF809" s="18">
        <f t="shared" ca="1" si="441"/>
        <v>0</v>
      </c>
      <c r="AG809" s="18">
        <f t="shared" ca="1" si="441"/>
        <v>0</v>
      </c>
      <c r="AH809" s="18">
        <f t="shared" ca="1" si="441"/>
        <v>0</v>
      </c>
      <c r="AI809" s="18">
        <f t="shared" ca="1" si="441"/>
        <v>0</v>
      </c>
      <c r="AJ809" s="18">
        <f t="shared" ca="1" si="441"/>
        <v>0</v>
      </c>
      <c r="AK809" s="18">
        <f t="shared" ca="1" si="441"/>
        <v>0</v>
      </c>
      <c r="AL809" s="18">
        <f t="shared" ca="1" si="441"/>
        <v>0</v>
      </c>
      <c r="AM809" s="18">
        <f t="shared" ca="1" si="441"/>
        <v>0</v>
      </c>
      <c r="AN809" s="18">
        <f t="shared" ca="1" si="441"/>
        <v>0</v>
      </c>
      <c r="AO809" s="18">
        <f t="shared" ca="1" si="442"/>
        <v>0</v>
      </c>
      <c r="AP809" s="18">
        <f t="shared" ca="1" si="442"/>
        <v>0</v>
      </c>
      <c r="AQ809" s="18">
        <f t="shared" ca="1" si="442"/>
        <v>0</v>
      </c>
      <c r="AR809" s="18">
        <f t="shared" ca="1" si="442"/>
        <v>0</v>
      </c>
      <c r="AS809" s="18">
        <f t="shared" ca="1" si="442"/>
        <v>0</v>
      </c>
      <c r="AT809" s="18">
        <f t="shared" ca="1" si="442"/>
        <v>0</v>
      </c>
      <c r="AU809" s="18">
        <f t="shared" ca="1" si="442"/>
        <v>0</v>
      </c>
      <c r="AV809" s="18">
        <f t="shared" ca="1" si="442"/>
        <v>0</v>
      </c>
      <c r="AW809" s="18">
        <f t="shared" ca="1" si="442"/>
        <v>0</v>
      </c>
      <c r="AX809" s="18">
        <f t="shared" ca="1" si="442"/>
        <v>0</v>
      </c>
      <c r="AY809" s="18">
        <f t="shared" ca="1" si="443"/>
        <v>0</v>
      </c>
      <c r="AZ809" s="18">
        <f t="shared" ca="1" si="443"/>
        <v>0</v>
      </c>
      <c r="BA809" s="18">
        <f t="shared" ca="1" si="443"/>
        <v>0</v>
      </c>
      <c r="BB809" s="18">
        <f t="shared" ca="1" si="443"/>
        <v>0</v>
      </c>
      <c r="BC809" s="18">
        <f t="shared" ca="1" si="443"/>
        <v>0</v>
      </c>
      <c r="BD809" s="18">
        <f t="shared" ca="1" si="443"/>
        <v>0</v>
      </c>
      <c r="BE809" s="18">
        <f t="shared" ca="1" si="443"/>
        <v>0</v>
      </c>
      <c r="BF809" s="18">
        <f t="shared" ca="1" si="443"/>
        <v>0</v>
      </c>
      <c r="BG809" s="18">
        <f t="shared" ca="1" si="443"/>
        <v>0</v>
      </c>
      <c r="BH809" s="18">
        <f t="shared" ca="1" si="443"/>
        <v>0</v>
      </c>
    </row>
    <row r="810" spans="8:60" x14ac:dyDescent="0.35">
      <c r="H810" s="2" t="str">
        <f t="shared" si="431"/>
        <v>Open</v>
      </c>
      <c r="I810">
        <f t="shared" si="438"/>
        <v>16</v>
      </c>
      <c r="J810">
        <f t="shared" si="432"/>
        <v>20</v>
      </c>
      <c r="K810" s="18">
        <f t="shared" ca="1" si="439"/>
        <v>1</v>
      </c>
      <c r="L810" s="18">
        <f t="shared" ca="1" si="439"/>
        <v>1</v>
      </c>
      <c r="M810" s="18">
        <f t="shared" ca="1" si="439"/>
        <v>1</v>
      </c>
      <c r="N810" s="18">
        <f t="shared" ca="1" si="439"/>
        <v>1</v>
      </c>
      <c r="O810" s="18">
        <f t="shared" ca="1" si="439"/>
        <v>1</v>
      </c>
      <c r="P810" s="18">
        <f t="shared" ca="1" si="439"/>
        <v>1</v>
      </c>
      <c r="Q810" s="18">
        <f t="shared" ca="1" si="439"/>
        <v>1</v>
      </c>
      <c r="R810" s="18">
        <f t="shared" ca="1" si="439"/>
        <v>1</v>
      </c>
      <c r="S810" s="18">
        <f t="shared" ca="1" si="439"/>
        <v>1</v>
      </c>
      <c r="T810" s="18">
        <f t="shared" ca="1" si="439"/>
        <v>1</v>
      </c>
      <c r="U810" s="18">
        <f t="shared" ca="1" si="440"/>
        <v>1</v>
      </c>
      <c r="V810" s="18">
        <f t="shared" ca="1" si="440"/>
        <v>1</v>
      </c>
      <c r="W810" s="18">
        <f t="shared" ca="1" si="440"/>
        <v>1</v>
      </c>
      <c r="X810" s="18">
        <f t="shared" ca="1" si="440"/>
        <v>1</v>
      </c>
      <c r="Y810" s="18">
        <f t="shared" ca="1" si="440"/>
        <v>1</v>
      </c>
      <c r="Z810" s="18">
        <f t="shared" ca="1" si="440"/>
        <v>1</v>
      </c>
      <c r="AA810" s="18">
        <f t="shared" ca="1" si="440"/>
        <v>1</v>
      </c>
      <c r="AB810" s="18">
        <f t="shared" ca="1" si="440"/>
        <v>1</v>
      </c>
      <c r="AC810" s="18">
        <f t="shared" ca="1" si="440"/>
        <v>1</v>
      </c>
      <c r="AD810" s="18">
        <f t="shared" ca="1" si="440"/>
        <v>1</v>
      </c>
      <c r="AE810" s="18">
        <f t="shared" ca="1" si="441"/>
        <v>1</v>
      </c>
      <c r="AF810" s="18">
        <f t="shared" ca="1" si="441"/>
        <v>0</v>
      </c>
      <c r="AG810" s="18">
        <f t="shared" ca="1" si="441"/>
        <v>0</v>
      </c>
      <c r="AH810" s="18">
        <f t="shared" ca="1" si="441"/>
        <v>0</v>
      </c>
      <c r="AI810" s="18">
        <f t="shared" ca="1" si="441"/>
        <v>0</v>
      </c>
      <c r="AJ810" s="18">
        <f t="shared" ca="1" si="441"/>
        <v>0</v>
      </c>
      <c r="AK810" s="18">
        <f t="shared" ca="1" si="441"/>
        <v>0</v>
      </c>
      <c r="AL810" s="18">
        <f t="shared" ca="1" si="441"/>
        <v>0</v>
      </c>
      <c r="AM810" s="18">
        <f t="shared" ca="1" si="441"/>
        <v>0</v>
      </c>
      <c r="AN810" s="18">
        <f t="shared" ca="1" si="441"/>
        <v>0</v>
      </c>
      <c r="AO810" s="18">
        <f t="shared" ca="1" si="442"/>
        <v>0</v>
      </c>
      <c r="AP810" s="18">
        <f t="shared" ca="1" si="442"/>
        <v>0</v>
      </c>
      <c r="AQ810" s="18">
        <f t="shared" ca="1" si="442"/>
        <v>0</v>
      </c>
      <c r="AR810" s="18">
        <f t="shared" ca="1" si="442"/>
        <v>0</v>
      </c>
      <c r="AS810" s="18">
        <f t="shared" ca="1" si="442"/>
        <v>0</v>
      </c>
      <c r="AT810" s="18">
        <f t="shared" ca="1" si="442"/>
        <v>0</v>
      </c>
      <c r="AU810" s="18">
        <f t="shared" ca="1" si="442"/>
        <v>0</v>
      </c>
      <c r="AV810" s="18">
        <f t="shared" ca="1" si="442"/>
        <v>0</v>
      </c>
      <c r="AW810" s="18">
        <f t="shared" ca="1" si="442"/>
        <v>0</v>
      </c>
      <c r="AX810" s="18">
        <f t="shared" ca="1" si="442"/>
        <v>0</v>
      </c>
      <c r="AY810" s="18">
        <f t="shared" ca="1" si="443"/>
        <v>0</v>
      </c>
      <c r="AZ810" s="18">
        <f t="shared" ca="1" si="443"/>
        <v>0</v>
      </c>
      <c r="BA810" s="18">
        <f t="shared" ca="1" si="443"/>
        <v>0</v>
      </c>
      <c r="BB810" s="18">
        <f t="shared" ca="1" si="443"/>
        <v>0</v>
      </c>
      <c r="BC810" s="18">
        <f t="shared" ca="1" si="443"/>
        <v>0</v>
      </c>
      <c r="BD810" s="18">
        <f t="shared" ca="1" si="443"/>
        <v>0</v>
      </c>
      <c r="BE810" s="18">
        <f t="shared" ca="1" si="443"/>
        <v>0</v>
      </c>
      <c r="BF810" s="18">
        <f t="shared" ca="1" si="443"/>
        <v>0</v>
      </c>
      <c r="BG810" s="18">
        <f t="shared" ca="1" si="443"/>
        <v>0</v>
      </c>
      <c r="BH810" s="18">
        <f t="shared" ca="1" si="443"/>
        <v>0</v>
      </c>
    </row>
    <row r="811" spans="8:60" x14ac:dyDescent="0.35">
      <c r="H811" s="2" t="str">
        <f t="shared" si="431"/>
        <v>Open</v>
      </c>
      <c r="I811">
        <f t="shared" si="438"/>
        <v>16</v>
      </c>
      <c r="J811">
        <f t="shared" si="432"/>
        <v>21</v>
      </c>
      <c r="K811" s="18">
        <f t="shared" ca="1" si="439"/>
        <v>1</v>
      </c>
      <c r="L811" s="18">
        <f t="shared" ca="1" si="439"/>
        <v>1</v>
      </c>
      <c r="M811" s="18">
        <f t="shared" ca="1" si="439"/>
        <v>1</v>
      </c>
      <c r="N811" s="18">
        <f t="shared" ca="1" si="439"/>
        <v>1</v>
      </c>
      <c r="O811" s="18">
        <f t="shared" ca="1" si="439"/>
        <v>1</v>
      </c>
      <c r="P811" s="18">
        <f t="shared" ca="1" si="439"/>
        <v>1</v>
      </c>
      <c r="Q811" s="18">
        <f t="shared" ca="1" si="439"/>
        <v>1</v>
      </c>
      <c r="R811" s="18">
        <f t="shared" ca="1" si="439"/>
        <v>1</v>
      </c>
      <c r="S811" s="18">
        <f t="shared" ca="1" si="439"/>
        <v>1</v>
      </c>
      <c r="T811" s="18">
        <f t="shared" ca="1" si="439"/>
        <v>1</v>
      </c>
      <c r="U811" s="18">
        <f t="shared" ca="1" si="440"/>
        <v>1</v>
      </c>
      <c r="V811" s="18">
        <f t="shared" ca="1" si="440"/>
        <v>1</v>
      </c>
      <c r="W811" s="18">
        <f t="shared" ca="1" si="440"/>
        <v>1</v>
      </c>
      <c r="X811" s="18">
        <f t="shared" ca="1" si="440"/>
        <v>1</v>
      </c>
      <c r="Y811" s="18">
        <f t="shared" ca="1" si="440"/>
        <v>1</v>
      </c>
      <c r="Z811" s="18">
        <f t="shared" ca="1" si="440"/>
        <v>1</v>
      </c>
      <c r="AA811" s="18">
        <f t="shared" ca="1" si="440"/>
        <v>1</v>
      </c>
      <c r="AB811" s="18">
        <f t="shared" ca="1" si="440"/>
        <v>1</v>
      </c>
      <c r="AC811" s="18">
        <f t="shared" ca="1" si="440"/>
        <v>1</v>
      </c>
      <c r="AD811" s="18">
        <f t="shared" ca="1" si="440"/>
        <v>1</v>
      </c>
      <c r="AE811" s="18">
        <f t="shared" ca="1" si="441"/>
        <v>1</v>
      </c>
      <c r="AF811" s="18">
        <f t="shared" ca="1" si="441"/>
        <v>1</v>
      </c>
      <c r="AG811" s="18">
        <f t="shared" ca="1" si="441"/>
        <v>0</v>
      </c>
      <c r="AH811" s="18">
        <f t="shared" ca="1" si="441"/>
        <v>0</v>
      </c>
      <c r="AI811" s="18">
        <f t="shared" ca="1" si="441"/>
        <v>0</v>
      </c>
      <c r="AJ811" s="18">
        <f t="shared" ca="1" si="441"/>
        <v>0</v>
      </c>
      <c r="AK811" s="18">
        <f t="shared" ca="1" si="441"/>
        <v>0</v>
      </c>
      <c r="AL811" s="18">
        <f t="shared" ca="1" si="441"/>
        <v>0</v>
      </c>
      <c r="AM811" s="18">
        <f t="shared" ca="1" si="441"/>
        <v>0</v>
      </c>
      <c r="AN811" s="18">
        <f t="shared" ca="1" si="441"/>
        <v>0</v>
      </c>
      <c r="AO811" s="18">
        <f t="shared" ca="1" si="442"/>
        <v>0</v>
      </c>
      <c r="AP811" s="18">
        <f t="shared" ca="1" si="442"/>
        <v>0</v>
      </c>
      <c r="AQ811" s="18">
        <f t="shared" ca="1" si="442"/>
        <v>0</v>
      </c>
      <c r="AR811" s="18">
        <f t="shared" ca="1" si="442"/>
        <v>0</v>
      </c>
      <c r="AS811" s="18">
        <f t="shared" ca="1" si="442"/>
        <v>0</v>
      </c>
      <c r="AT811" s="18">
        <f t="shared" ca="1" si="442"/>
        <v>0</v>
      </c>
      <c r="AU811" s="18">
        <f t="shared" ca="1" si="442"/>
        <v>0</v>
      </c>
      <c r="AV811" s="18">
        <f t="shared" ca="1" si="442"/>
        <v>0</v>
      </c>
      <c r="AW811" s="18">
        <f t="shared" ca="1" si="442"/>
        <v>0</v>
      </c>
      <c r="AX811" s="18">
        <f t="shared" ca="1" si="442"/>
        <v>0</v>
      </c>
      <c r="AY811" s="18">
        <f t="shared" ca="1" si="443"/>
        <v>0</v>
      </c>
      <c r="AZ811" s="18">
        <f t="shared" ca="1" si="443"/>
        <v>0</v>
      </c>
      <c r="BA811" s="18">
        <f t="shared" ca="1" si="443"/>
        <v>0</v>
      </c>
      <c r="BB811" s="18">
        <f t="shared" ca="1" si="443"/>
        <v>0</v>
      </c>
      <c r="BC811" s="18">
        <f t="shared" ca="1" si="443"/>
        <v>0</v>
      </c>
      <c r="BD811" s="18">
        <f t="shared" ca="1" si="443"/>
        <v>0</v>
      </c>
      <c r="BE811" s="18">
        <f t="shared" ca="1" si="443"/>
        <v>0</v>
      </c>
      <c r="BF811" s="18">
        <f t="shared" ca="1" si="443"/>
        <v>0</v>
      </c>
      <c r="BG811" s="18">
        <f t="shared" ca="1" si="443"/>
        <v>0</v>
      </c>
      <c r="BH811" s="18">
        <f t="shared" ca="1" si="443"/>
        <v>0</v>
      </c>
    </row>
    <row r="812" spans="8:60" x14ac:dyDescent="0.35">
      <c r="H812" s="2" t="str">
        <f t="shared" si="431"/>
        <v>Open</v>
      </c>
      <c r="I812">
        <f t="shared" si="438"/>
        <v>16</v>
      </c>
      <c r="J812">
        <f t="shared" si="432"/>
        <v>22</v>
      </c>
      <c r="K812" s="18">
        <f t="shared" ca="1" si="439"/>
        <v>1</v>
      </c>
      <c r="L812" s="18">
        <f t="shared" ca="1" si="439"/>
        <v>1</v>
      </c>
      <c r="M812" s="18">
        <f t="shared" ca="1" si="439"/>
        <v>1</v>
      </c>
      <c r="N812" s="18">
        <f t="shared" ca="1" si="439"/>
        <v>1</v>
      </c>
      <c r="O812" s="18">
        <f t="shared" ca="1" si="439"/>
        <v>1</v>
      </c>
      <c r="P812" s="18">
        <f t="shared" ca="1" si="439"/>
        <v>1</v>
      </c>
      <c r="Q812" s="18">
        <f t="shared" ca="1" si="439"/>
        <v>1</v>
      </c>
      <c r="R812" s="18">
        <f t="shared" ca="1" si="439"/>
        <v>1</v>
      </c>
      <c r="S812" s="18">
        <f t="shared" ca="1" si="439"/>
        <v>1</v>
      </c>
      <c r="T812" s="18">
        <f t="shared" ca="1" si="439"/>
        <v>1</v>
      </c>
      <c r="U812" s="18">
        <f t="shared" ca="1" si="440"/>
        <v>1</v>
      </c>
      <c r="V812" s="18">
        <f t="shared" ca="1" si="440"/>
        <v>1</v>
      </c>
      <c r="W812" s="18">
        <f t="shared" ca="1" si="440"/>
        <v>1</v>
      </c>
      <c r="X812" s="18">
        <f t="shared" ca="1" si="440"/>
        <v>1</v>
      </c>
      <c r="Y812" s="18">
        <f t="shared" ca="1" si="440"/>
        <v>1</v>
      </c>
      <c r="Z812" s="18">
        <f t="shared" ca="1" si="440"/>
        <v>1</v>
      </c>
      <c r="AA812" s="18">
        <f t="shared" ca="1" si="440"/>
        <v>1</v>
      </c>
      <c r="AB812" s="18">
        <f t="shared" ca="1" si="440"/>
        <v>1</v>
      </c>
      <c r="AC812" s="18">
        <f t="shared" ca="1" si="440"/>
        <v>1</v>
      </c>
      <c r="AD812" s="18">
        <f t="shared" ca="1" si="440"/>
        <v>1</v>
      </c>
      <c r="AE812" s="18">
        <f t="shared" ca="1" si="441"/>
        <v>1</v>
      </c>
      <c r="AF812" s="18">
        <f t="shared" ca="1" si="441"/>
        <v>1</v>
      </c>
      <c r="AG812" s="18">
        <f t="shared" ca="1" si="441"/>
        <v>1</v>
      </c>
      <c r="AH812" s="18">
        <f t="shared" ca="1" si="441"/>
        <v>0</v>
      </c>
      <c r="AI812" s="18">
        <f t="shared" ca="1" si="441"/>
        <v>0</v>
      </c>
      <c r="AJ812" s="18">
        <f t="shared" ca="1" si="441"/>
        <v>0</v>
      </c>
      <c r="AK812" s="18">
        <f t="shared" ca="1" si="441"/>
        <v>0</v>
      </c>
      <c r="AL812" s="18">
        <f t="shared" ca="1" si="441"/>
        <v>0</v>
      </c>
      <c r="AM812" s="18">
        <f t="shared" ca="1" si="441"/>
        <v>0</v>
      </c>
      <c r="AN812" s="18">
        <f t="shared" ca="1" si="441"/>
        <v>0</v>
      </c>
      <c r="AO812" s="18">
        <f t="shared" ca="1" si="442"/>
        <v>0</v>
      </c>
      <c r="AP812" s="18">
        <f t="shared" ca="1" si="442"/>
        <v>0</v>
      </c>
      <c r="AQ812" s="18">
        <f t="shared" ca="1" si="442"/>
        <v>0</v>
      </c>
      <c r="AR812" s="18">
        <f t="shared" ca="1" si="442"/>
        <v>0</v>
      </c>
      <c r="AS812" s="18">
        <f t="shared" ca="1" si="442"/>
        <v>0</v>
      </c>
      <c r="AT812" s="18">
        <f t="shared" ca="1" si="442"/>
        <v>0</v>
      </c>
      <c r="AU812" s="18">
        <f t="shared" ca="1" si="442"/>
        <v>0</v>
      </c>
      <c r="AV812" s="18">
        <f t="shared" ca="1" si="442"/>
        <v>0</v>
      </c>
      <c r="AW812" s="18">
        <f t="shared" ca="1" si="442"/>
        <v>0</v>
      </c>
      <c r="AX812" s="18">
        <f t="shared" ca="1" si="442"/>
        <v>0</v>
      </c>
      <c r="AY812" s="18">
        <f t="shared" ca="1" si="443"/>
        <v>0</v>
      </c>
      <c r="AZ812" s="18">
        <f t="shared" ca="1" si="443"/>
        <v>0</v>
      </c>
      <c r="BA812" s="18">
        <f t="shared" ca="1" si="443"/>
        <v>0</v>
      </c>
      <c r="BB812" s="18">
        <f t="shared" ca="1" si="443"/>
        <v>0</v>
      </c>
      <c r="BC812" s="18">
        <f t="shared" ca="1" si="443"/>
        <v>0</v>
      </c>
      <c r="BD812" s="18">
        <f t="shared" ca="1" si="443"/>
        <v>0</v>
      </c>
      <c r="BE812" s="18">
        <f t="shared" ca="1" si="443"/>
        <v>0</v>
      </c>
      <c r="BF812" s="18">
        <f t="shared" ca="1" si="443"/>
        <v>0</v>
      </c>
      <c r="BG812" s="18">
        <f t="shared" ca="1" si="443"/>
        <v>0</v>
      </c>
      <c r="BH812" s="18">
        <f t="shared" ca="1" si="443"/>
        <v>0</v>
      </c>
    </row>
    <row r="813" spans="8:60" x14ac:dyDescent="0.35">
      <c r="H813" s="2" t="str">
        <f t="shared" si="431"/>
        <v>Open</v>
      </c>
      <c r="I813">
        <f t="shared" si="438"/>
        <v>16</v>
      </c>
      <c r="J813">
        <f t="shared" si="432"/>
        <v>23</v>
      </c>
      <c r="K813" s="18">
        <f t="shared" ca="1" si="439"/>
        <v>1</v>
      </c>
      <c r="L813" s="18">
        <f t="shared" ca="1" si="439"/>
        <v>1</v>
      </c>
      <c r="M813" s="18">
        <f t="shared" ca="1" si="439"/>
        <v>1</v>
      </c>
      <c r="N813" s="18">
        <f t="shared" ca="1" si="439"/>
        <v>1</v>
      </c>
      <c r="O813" s="18">
        <f t="shared" ca="1" si="439"/>
        <v>1</v>
      </c>
      <c r="P813" s="18">
        <f t="shared" ca="1" si="439"/>
        <v>1</v>
      </c>
      <c r="Q813" s="18">
        <f t="shared" ca="1" si="439"/>
        <v>1</v>
      </c>
      <c r="R813" s="18">
        <f t="shared" ca="1" si="439"/>
        <v>1</v>
      </c>
      <c r="S813" s="18">
        <f t="shared" ca="1" si="439"/>
        <v>1</v>
      </c>
      <c r="T813" s="18">
        <f t="shared" ca="1" si="439"/>
        <v>1</v>
      </c>
      <c r="U813" s="18">
        <f t="shared" ca="1" si="440"/>
        <v>1</v>
      </c>
      <c r="V813" s="18">
        <f t="shared" ca="1" si="440"/>
        <v>1</v>
      </c>
      <c r="W813" s="18">
        <f t="shared" ca="1" si="440"/>
        <v>1</v>
      </c>
      <c r="X813" s="18">
        <f t="shared" ca="1" si="440"/>
        <v>1</v>
      </c>
      <c r="Y813" s="18">
        <f t="shared" ca="1" si="440"/>
        <v>1</v>
      </c>
      <c r="Z813" s="18">
        <f t="shared" ca="1" si="440"/>
        <v>1</v>
      </c>
      <c r="AA813" s="18">
        <f t="shared" ca="1" si="440"/>
        <v>1</v>
      </c>
      <c r="AB813" s="18">
        <f t="shared" ca="1" si="440"/>
        <v>1</v>
      </c>
      <c r="AC813" s="18">
        <f t="shared" ca="1" si="440"/>
        <v>1</v>
      </c>
      <c r="AD813" s="18">
        <f t="shared" ca="1" si="440"/>
        <v>1</v>
      </c>
      <c r="AE813" s="18">
        <f t="shared" ca="1" si="441"/>
        <v>1</v>
      </c>
      <c r="AF813" s="18">
        <f t="shared" ca="1" si="441"/>
        <v>1</v>
      </c>
      <c r="AG813" s="18">
        <f t="shared" ca="1" si="441"/>
        <v>1</v>
      </c>
      <c r="AH813" s="18">
        <f t="shared" ca="1" si="441"/>
        <v>1</v>
      </c>
      <c r="AI813" s="18">
        <f t="shared" ca="1" si="441"/>
        <v>0</v>
      </c>
      <c r="AJ813" s="18">
        <f t="shared" ca="1" si="441"/>
        <v>0</v>
      </c>
      <c r="AK813" s="18">
        <f t="shared" ca="1" si="441"/>
        <v>0</v>
      </c>
      <c r="AL813" s="18">
        <f t="shared" ca="1" si="441"/>
        <v>0</v>
      </c>
      <c r="AM813" s="18">
        <f t="shared" ca="1" si="441"/>
        <v>0</v>
      </c>
      <c r="AN813" s="18">
        <f t="shared" ca="1" si="441"/>
        <v>0</v>
      </c>
      <c r="AO813" s="18">
        <f t="shared" ca="1" si="442"/>
        <v>0</v>
      </c>
      <c r="AP813" s="18">
        <f t="shared" ca="1" si="442"/>
        <v>0</v>
      </c>
      <c r="AQ813" s="18">
        <f t="shared" ca="1" si="442"/>
        <v>0</v>
      </c>
      <c r="AR813" s="18">
        <f t="shared" ca="1" si="442"/>
        <v>0</v>
      </c>
      <c r="AS813" s="18">
        <f t="shared" ca="1" si="442"/>
        <v>0</v>
      </c>
      <c r="AT813" s="18">
        <f t="shared" ca="1" si="442"/>
        <v>0</v>
      </c>
      <c r="AU813" s="18">
        <f t="shared" ca="1" si="442"/>
        <v>0</v>
      </c>
      <c r="AV813" s="18">
        <f t="shared" ca="1" si="442"/>
        <v>0</v>
      </c>
      <c r="AW813" s="18">
        <f t="shared" ca="1" si="442"/>
        <v>0</v>
      </c>
      <c r="AX813" s="18">
        <f t="shared" ca="1" si="442"/>
        <v>0</v>
      </c>
      <c r="AY813" s="18">
        <f t="shared" ca="1" si="443"/>
        <v>0</v>
      </c>
      <c r="AZ813" s="18">
        <f t="shared" ca="1" si="443"/>
        <v>0</v>
      </c>
      <c r="BA813" s="18">
        <f t="shared" ca="1" si="443"/>
        <v>0</v>
      </c>
      <c r="BB813" s="18">
        <f t="shared" ca="1" si="443"/>
        <v>0</v>
      </c>
      <c r="BC813" s="18">
        <f t="shared" ca="1" si="443"/>
        <v>0</v>
      </c>
      <c r="BD813" s="18">
        <f t="shared" ca="1" si="443"/>
        <v>0</v>
      </c>
      <c r="BE813" s="18">
        <f t="shared" ca="1" si="443"/>
        <v>0</v>
      </c>
      <c r="BF813" s="18">
        <f t="shared" ca="1" si="443"/>
        <v>0</v>
      </c>
      <c r="BG813" s="18">
        <f t="shared" ca="1" si="443"/>
        <v>0</v>
      </c>
      <c r="BH813" s="18">
        <f t="shared" ca="1" si="443"/>
        <v>0</v>
      </c>
    </row>
    <row r="814" spans="8:60" x14ac:dyDescent="0.35">
      <c r="H814" s="2" t="str">
        <f t="shared" si="431"/>
        <v>Open</v>
      </c>
      <c r="I814">
        <f t="shared" si="438"/>
        <v>16</v>
      </c>
      <c r="J814">
        <f t="shared" si="432"/>
        <v>24</v>
      </c>
      <c r="K814" s="18">
        <f t="shared" ca="1" si="439"/>
        <v>1</v>
      </c>
      <c r="L814" s="18">
        <f t="shared" ca="1" si="439"/>
        <v>1</v>
      </c>
      <c r="M814" s="18">
        <f t="shared" ca="1" si="439"/>
        <v>1</v>
      </c>
      <c r="N814" s="18">
        <f t="shared" ca="1" si="439"/>
        <v>1</v>
      </c>
      <c r="O814" s="18">
        <f t="shared" ca="1" si="439"/>
        <v>1</v>
      </c>
      <c r="P814" s="18">
        <f t="shared" ca="1" si="439"/>
        <v>1</v>
      </c>
      <c r="Q814" s="18">
        <f t="shared" ca="1" si="439"/>
        <v>1</v>
      </c>
      <c r="R814" s="18">
        <f t="shared" ca="1" si="439"/>
        <v>1</v>
      </c>
      <c r="S814" s="18">
        <f t="shared" ca="1" si="439"/>
        <v>1</v>
      </c>
      <c r="T814" s="18">
        <f t="shared" ca="1" si="439"/>
        <v>1</v>
      </c>
      <c r="U814" s="18">
        <f t="shared" ca="1" si="440"/>
        <v>1</v>
      </c>
      <c r="V814" s="18">
        <f t="shared" ca="1" si="440"/>
        <v>1</v>
      </c>
      <c r="W814" s="18">
        <f t="shared" ca="1" si="440"/>
        <v>1</v>
      </c>
      <c r="X814" s="18">
        <f t="shared" ca="1" si="440"/>
        <v>1</v>
      </c>
      <c r="Y814" s="18">
        <f t="shared" ca="1" si="440"/>
        <v>1</v>
      </c>
      <c r="Z814" s="18">
        <f t="shared" ca="1" si="440"/>
        <v>1</v>
      </c>
      <c r="AA814" s="18">
        <f t="shared" ca="1" si="440"/>
        <v>1</v>
      </c>
      <c r="AB814" s="18">
        <f t="shared" ca="1" si="440"/>
        <v>1</v>
      </c>
      <c r="AC814" s="18">
        <f t="shared" ca="1" si="440"/>
        <v>1</v>
      </c>
      <c r="AD814" s="18">
        <f t="shared" ca="1" si="440"/>
        <v>1</v>
      </c>
      <c r="AE814" s="18">
        <f t="shared" ca="1" si="441"/>
        <v>1</v>
      </c>
      <c r="AF814" s="18">
        <f t="shared" ca="1" si="441"/>
        <v>1</v>
      </c>
      <c r="AG814" s="18">
        <f t="shared" ca="1" si="441"/>
        <v>1</v>
      </c>
      <c r="AH814" s="18">
        <f t="shared" ca="1" si="441"/>
        <v>1</v>
      </c>
      <c r="AI814" s="18">
        <f t="shared" ca="1" si="441"/>
        <v>1</v>
      </c>
      <c r="AJ814" s="18">
        <f t="shared" ca="1" si="441"/>
        <v>0</v>
      </c>
      <c r="AK814" s="18">
        <f t="shared" ca="1" si="441"/>
        <v>0</v>
      </c>
      <c r="AL814" s="18">
        <f t="shared" ca="1" si="441"/>
        <v>0</v>
      </c>
      <c r="AM814" s="18">
        <f t="shared" ca="1" si="441"/>
        <v>0</v>
      </c>
      <c r="AN814" s="18">
        <f t="shared" ca="1" si="441"/>
        <v>0</v>
      </c>
      <c r="AO814" s="18">
        <f t="shared" ca="1" si="442"/>
        <v>0</v>
      </c>
      <c r="AP814" s="18">
        <f t="shared" ca="1" si="442"/>
        <v>0</v>
      </c>
      <c r="AQ814" s="18">
        <f t="shared" ca="1" si="442"/>
        <v>0</v>
      </c>
      <c r="AR814" s="18">
        <f t="shared" ca="1" si="442"/>
        <v>0</v>
      </c>
      <c r="AS814" s="18">
        <f t="shared" ca="1" si="442"/>
        <v>0</v>
      </c>
      <c r="AT814" s="18">
        <f t="shared" ca="1" si="442"/>
        <v>0</v>
      </c>
      <c r="AU814" s="18">
        <f t="shared" ca="1" si="442"/>
        <v>0</v>
      </c>
      <c r="AV814" s="18">
        <f t="shared" ca="1" si="442"/>
        <v>0</v>
      </c>
      <c r="AW814" s="18">
        <f t="shared" ca="1" si="442"/>
        <v>0</v>
      </c>
      <c r="AX814" s="18">
        <f t="shared" ca="1" si="442"/>
        <v>0</v>
      </c>
      <c r="AY814" s="18">
        <f t="shared" ca="1" si="443"/>
        <v>0</v>
      </c>
      <c r="AZ814" s="18">
        <f t="shared" ca="1" si="443"/>
        <v>0</v>
      </c>
      <c r="BA814" s="18">
        <f t="shared" ca="1" si="443"/>
        <v>0</v>
      </c>
      <c r="BB814" s="18">
        <f t="shared" ca="1" si="443"/>
        <v>0</v>
      </c>
      <c r="BC814" s="18">
        <f t="shared" ca="1" si="443"/>
        <v>0</v>
      </c>
      <c r="BD814" s="18">
        <f t="shared" ca="1" si="443"/>
        <v>0</v>
      </c>
      <c r="BE814" s="18">
        <f t="shared" ca="1" si="443"/>
        <v>0</v>
      </c>
      <c r="BF814" s="18">
        <f t="shared" ca="1" si="443"/>
        <v>0</v>
      </c>
      <c r="BG814" s="18">
        <f t="shared" ca="1" si="443"/>
        <v>0</v>
      </c>
      <c r="BH814" s="18">
        <f t="shared" ca="1" si="443"/>
        <v>0</v>
      </c>
    </row>
    <row r="815" spans="8:60" x14ac:dyDescent="0.35">
      <c r="H815" s="2" t="str">
        <f t="shared" si="431"/>
        <v>Open</v>
      </c>
      <c r="I815">
        <f t="shared" si="438"/>
        <v>16</v>
      </c>
      <c r="J815">
        <f t="shared" si="432"/>
        <v>25</v>
      </c>
      <c r="K815" s="18">
        <f t="shared" ref="K815:T824" ca="1" si="444">IF(K$24&gt;$J815,0,OFFSET($K$2,$I815,$J815-K$24))</f>
        <v>1</v>
      </c>
      <c r="L815" s="18">
        <f t="shared" ca="1" si="444"/>
        <v>1</v>
      </c>
      <c r="M815" s="18">
        <f t="shared" ca="1" si="444"/>
        <v>1</v>
      </c>
      <c r="N815" s="18">
        <f t="shared" ca="1" si="444"/>
        <v>1</v>
      </c>
      <c r="O815" s="18">
        <f t="shared" ca="1" si="444"/>
        <v>1</v>
      </c>
      <c r="P815" s="18">
        <f t="shared" ca="1" si="444"/>
        <v>1</v>
      </c>
      <c r="Q815" s="18">
        <f t="shared" ca="1" si="444"/>
        <v>1</v>
      </c>
      <c r="R815" s="18">
        <f t="shared" ca="1" si="444"/>
        <v>1</v>
      </c>
      <c r="S815" s="18">
        <f t="shared" ca="1" si="444"/>
        <v>1</v>
      </c>
      <c r="T815" s="18">
        <f t="shared" ca="1" si="444"/>
        <v>1</v>
      </c>
      <c r="U815" s="18">
        <f t="shared" ref="U815:AD824" ca="1" si="445">IF(U$24&gt;$J815,0,OFFSET($K$2,$I815,$J815-U$24))</f>
        <v>1</v>
      </c>
      <c r="V815" s="18">
        <f t="shared" ca="1" si="445"/>
        <v>1</v>
      </c>
      <c r="W815" s="18">
        <f t="shared" ca="1" si="445"/>
        <v>1</v>
      </c>
      <c r="X815" s="18">
        <f t="shared" ca="1" si="445"/>
        <v>1</v>
      </c>
      <c r="Y815" s="18">
        <f t="shared" ca="1" si="445"/>
        <v>1</v>
      </c>
      <c r="Z815" s="18">
        <f t="shared" ca="1" si="445"/>
        <v>1</v>
      </c>
      <c r="AA815" s="18">
        <f t="shared" ca="1" si="445"/>
        <v>1</v>
      </c>
      <c r="AB815" s="18">
        <f t="shared" ca="1" si="445"/>
        <v>1</v>
      </c>
      <c r="AC815" s="18">
        <f t="shared" ca="1" si="445"/>
        <v>1</v>
      </c>
      <c r="AD815" s="18">
        <f t="shared" ca="1" si="445"/>
        <v>1</v>
      </c>
      <c r="AE815" s="18">
        <f t="shared" ref="AE815:AN824" ca="1" si="446">IF(AE$24&gt;$J815,0,OFFSET($K$2,$I815,$J815-AE$24))</f>
        <v>1</v>
      </c>
      <c r="AF815" s="18">
        <f t="shared" ca="1" si="446"/>
        <v>1</v>
      </c>
      <c r="AG815" s="18">
        <f t="shared" ca="1" si="446"/>
        <v>1</v>
      </c>
      <c r="AH815" s="18">
        <f t="shared" ca="1" si="446"/>
        <v>1</v>
      </c>
      <c r="AI815" s="18">
        <f t="shared" ca="1" si="446"/>
        <v>1</v>
      </c>
      <c r="AJ815" s="18">
        <f t="shared" ca="1" si="446"/>
        <v>1</v>
      </c>
      <c r="AK815" s="18">
        <f t="shared" ca="1" si="446"/>
        <v>0</v>
      </c>
      <c r="AL815" s="18">
        <f t="shared" ca="1" si="446"/>
        <v>0</v>
      </c>
      <c r="AM815" s="18">
        <f t="shared" ca="1" si="446"/>
        <v>0</v>
      </c>
      <c r="AN815" s="18">
        <f t="shared" ca="1" si="446"/>
        <v>0</v>
      </c>
      <c r="AO815" s="18">
        <f t="shared" ref="AO815:AX824" ca="1" si="447">IF(AO$24&gt;$J815,0,OFFSET($K$2,$I815,$J815-AO$24))</f>
        <v>0</v>
      </c>
      <c r="AP815" s="18">
        <f t="shared" ca="1" si="447"/>
        <v>0</v>
      </c>
      <c r="AQ815" s="18">
        <f t="shared" ca="1" si="447"/>
        <v>0</v>
      </c>
      <c r="AR815" s="18">
        <f t="shared" ca="1" si="447"/>
        <v>0</v>
      </c>
      <c r="AS815" s="18">
        <f t="shared" ca="1" si="447"/>
        <v>0</v>
      </c>
      <c r="AT815" s="18">
        <f t="shared" ca="1" si="447"/>
        <v>0</v>
      </c>
      <c r="AU815" s="18">
        <f t="shared" ca="1" si="447"/>
        <v>0</v>
      </c>
      <c r="AV815" s="18">
        <f t="shared" ca="1" si="447"/>
        <v>0</v>
      </c>
      <c r="AW815" s="18">
        <f t="shared" ca="1" si="447"/>
        <v>0</v>
      </c>
      <c r="AX815" s="18">
        <f t="shared" ca="1" si="447"/>
        <v>0</v>
      </c>
      <c r="AY815" s="18">
        <f t="shared" ref="AY815:BH824" ca="1" si="448">IF(AY$24&gt;$J815,0,OFFSET($K$2,$I815,$J815-AY$24))</f>
        <v>0</v>
      </c>
      <c r="AZ815" s="18">
        <f t="shared" ca="1" si="448"/>
        <v>0</v>
      </c>
      <c r="BA815" s="18">
        <f t="shared" ca="1" si="448"/>
        <v>0</v>
      </c>
      <c r="BB815" s="18">
        <f t="shared" ca="1" si="448"/>
        <v>0</v>
      </c>
      <c r="BC815" s="18">
        <f t="shared" ca="1" si="448"/>
        <v>0</v>
      </c>
      <c r="BD815" s="18">
        <f t="shared" ca="1" si="448"/>
        <v>0</v>
      </c>
      <c r="BE815" s="18">
        <f t="shared" ca="1" si="448"/>
        <v>0</v>
      </c>
      <c r="BF815" s="18">
        <f t="shared" ca="1" si="448"/>
        <v>0</v>
      </c>
      <c r="BG815" s="18">
        <f t="shared" ca="1" si="448"/>
        <v>0</v>
      </c>
      <c r="BH815" s="18">
        <f t="shared" ca="1" si="448"/>
        <v>0</v>
      </c>
    </row>
    <row r="816" spans="8:60" x14ac:dyDescent="0.35">
      <c r="H816" s="2" t="str">
        <f t="shared" si="431"/>
        <v>Open</v>
      </c>
      <c r="I816">
        <f t="shared" si="438"/>
        <v>16</v>
      </c>
      <c r="J816">
        <f t="shared" si="432"/>
        <v>26</v>
      </c>
      <c r="K816" s="18">
        <f t="shared" ca="1" si="444"/>
        <v>1</v>
      </c>
      <c r="L816" s="18">
        <f t="shared" ca="1" si="444"/>
        <v>1</v>
      </c>
      <c r="M816" s="18">
        <f t="shared" ca="1" si="444"/>
        <v>1</v>
      </c>
      <c r="N816" s="18">
        <f t="shared" ca="1" si="444"/>
        <v>1</v>
      </c>
      <c r="O816" s="18">
        <f t="shared" ca="1" si="444"/>
        <v>1</v>
      </c>
      <c r="P816" s="18">
        <f t="shared" ca="1" si="444"/>
        <v>1</v>
      </c>
      <c r="Q816" s="18">
        <f t="shared" ca="1" si="444"/>
        <v>1</v>
      </c>
      <c r="R816" s="18">
        <f t="shared" ca="1" si="444"/>
        <v>1</v>
      </c>
      <c r="S816" s="18">
        <f t="shared" ca="1" si="444"/>
        <v>1</v>
      </c>
      <c r="T816" s="18">
        <f t="shared" ca="1" si="444"/>
        <v>1</v>
      </c>
      <c r="U816" s="18">
        <f t="shared" ca="1" si="445"/>
        <v>1</v>
      </c>
      <c r="V816" s="18">
        <f t="shared" ca="1" si="445"/>
        <v>1</v>
      </c>
      <c r="W816" s="18">
        <f t="shared" ca="1" si="445"/>
        <v>1</v>
      </c>
      <c r="X816" s="18">
        <f t="shared" ca="1" si="445"/>
        <v>1</v>
      </c>
      <c r="Y816" s="18">
        <f t="shared" ca="1" si="445"/>
        <v>1</v>
      </c>
      <c r="Z816" s="18">
        <f t="shared" ca="1" si="445"/>
        <v>1</v>
      </c>
      <c r="AA816" s="18">
        <f t="shared" ca="1" si="445"/>
        <v>1</v>
      </c>
      <c r="AB816" s="18">
        <f t="shared" ca="1" si="445"/>
        <v>1</v>
      </c>
      <c r="AC816" s="18">
        <f t="shared" ca="1" si="445"/>
        <v>1</v>
      </c>
      <c r="AD816" s="18">
        <f t="shared" ca="1" si="445"/>
        <v>1</v>
      </c>
      <c r="AE816" s="18">
        <f t="shared" ca="1" si="446"/>
        <v>1</v>
      </c>
      <c r="AF816" s="18">
        <f t="shared" ca="1" si="446"/>
        <v>1</v>
      </c>
      <c r="AG816" s="18">
        <f t="shared" ca="1" si="446"/>
        <v>1</v>
      </c>
      <c r="AH816" s="18">
        <f t="shared" ca="1" si="446"/>
        <v>1</v>
      </c>
      <c r="AI816" s="18">
        <f t="shared" ca="1" si="446"/>
        <v>1</v>
      </c>
      <c r="AJ816" s="18">
        <f t="shared" ca="1" si="446"/>
        <v>1</v>
      </c>
      <c r="AK816" s="18">
        <f t="shared" ca="1" si="446"/>
        <v>1</v>
      </c>
      <c r="AL816" s="18">
        <f t="shared" ca="1" si="446"/>
        <v>0</v>
      </c>
      <c r="AM816" s="18">
        <f t="shared" ca="1" si="446"/>
        <v>0</v>
      </c>
      <c r="AN816" s="18">
        <f t="shared" ca="1" si="446"/>
        <v>0</v>
      </c>
      <c r="AO816" s="18">
        <f t="shared" ca="1" si="447"/>
        <v>0</v>
      </c>
      <c r="AP816" s="18">
        <f t="shared" ca="1" si="447"/>
        <v>0</v>
      </c>
      <c r="AQ816" s="18">
        <f t="shared" ca="1" si="447"/>
        <v>0</v>
      </c>
      <c r="AR816" s="18">
        <f t="shared" ca="1" si="447"/>
        <v>0</v>
      </c>
      <c r="AS816" s="18">
        <f t="shared" ca="1" si="447"/>
        <v>0</v>
      </c>
      <c r="AT816" s="18">
        <f t="shared" ca="1" si="447"/>
        <v>0</v>
      </c>
      <c r="AU816" s="18">
        <f t="shared" ca="1" si="447"/>
        <v>0</v>
      </c>
      <c r="AV816" s="18">
        <f t="shared" ca="1" si="447"/>
        <v>0</v>
      </c>
      <c r="AW816" s="18">
        <f t="shared" ca="1" si="447"/>
        <v>0</v>
      </c>
      <c r="AX816" s="18">
        <f t="shared" ca="1" si="447"/>
        <v>0</v>
      </c>
      <c r="AY816" s="18">
        <f t="shared" ca="1" si="448"/>
        <v>0</v>
      </c>
      <c r="AZ816" s="18">
        <f t="shared" ca="1" si="448"/>
        <v>0</v>
      </c>
      <c r="BA816" s="18">
        <f t="shared" ca="1" si="448"/>
        <v>0</v>
      </c>
      <c r="BB816" s="18">
        <f t="shared" ca="1" si="448"/>
        <v>0</v>
      </c>
      <c r="BC816" s="18">
        <f t="shared" ca="1" si="448"/>
        <v>0</v>
      </c>
      <c r="BD816" s="18">
        <f t="shared" ca="1" si="448"/>
        <v>0</v>
      </c>
      <c r="BE816" s="18">
        <f t="shared" ca="1" si="448"/>
        <v>0</v>
      </c>
      <c r="BF816" s="18">
        <f t="shared" ca="1" si="448"/>
        <v>0</v>
      </c>
      <c r="BG816" s="18">
        <f t="shared" ca="1" si="448"/>
        <v>0</v>
      </c>
      <c r="BH816" s="18">
        <f t="shared" ca="1" si="448"/>
        <v>0</v>
      </c>
    </row>
    <row r="817" spans="8:60" x14ac:dyDescent="0.35">
      <c r="H817" s="2" t="str">
        <f t="shared" si="431"/>
        <v>Open</v>
      </c>
      <c r="I817">
        <f t="shared" si="438"/>
        <v>16</v>
      </c>
      <c r="J817">
        <f t="shared" si="432"/>
        <v>27</v>
      </c>
      <c r="K817" s="18">
        <f t="shared" ca="1" si="444"/>
        <v>1</v>
      </c>
      <c r="L817" s="18">
        <f t="shared" ca="1" si="444"/>
        <v>1</v>
      </c>
      <c r="M817" s="18">
        <f t="shared" ca="1" si="444"/>
        <v>1</v>
      </c>
      <c r="N817" s="18">
        <f t="shared" ca="1" si="444"/>
        <v>1</v>
      </c>
      <c r="O817" s="18">
        <f t="shared" ca="1" si="444"/>
        <v>1</v>
      </c>
      <c r="P817" s="18">
        <f t="shared" ca="1" si="444"/>
        <v>1</v>
      </c>
      <c r="Q817" s="18">
        <f t="shared" ca="1" si="444"/>
        <v>1</v>
      </c>
      <c r="R817" s="18">
        <f t="shared" ca="1" si="444"/>
        <v>1</v>
      </c>
      <c r="S817" s="18">
        <f t="shared" ca="1" si="444"/>
        <v>1</v>
      </c>
      <c r="T817" s="18">
        <f t="shared" ca="1" si="444"/>
        <v>1</v>
      </c>
      <c r="U817" s="18">
        <f t="shared" ca="1" si="445"/>
        <v>1</v>
      </c>
      <c r="V817" s="18">
        <f t="shared" ca="1" si="445"/>
        <v>1</v>
      </c>
      <c r="W817" s="18">
        <f t="shared" ca="1" si="445"/>
        <v>1</v>
      </c>
      <c r="X817" s="18">
        <f t="shared" ca="1" si="445"/>
        <v>1</v>
      </c>
      <c r="Y817" s="18">
        <f t="shared" ca="1" si="445"/>
        <v>1</v>
      </c>
      <c r="Z817" s="18">
        <f t="shared" ca="1" si="445"/>
        <v>1</v>
      </c>
      <c r="AA817" s="18">
        <f t="shared" ca="1" si="445"/>
        <v>1</v>
      </c>
      <c r="AB817" s="18">
        <f t="shared" ca="1" si="445"/>
        <v>1</v>
      </c>
      <c r="AC817" s="18">
        <f t="shared" ca="1" si="445"/>
        <v>1</v>
      </c>
      <c r="AD817" s="18">
        <f t="shared" ca="1" si="445"/>
        <v>1</v>
      </c>
      <c r="AE817" s="18">
        <f t="shared" ca="1" si="446"/>
        <v>1</v>
      </c>
      <c r="AF817" s="18">
        <f t="shared" ca="1" si="446"/>
        <v>1</v>
      </c>
      <c r="AG817" s="18">
        <f t="shared" ca="1" si="446"/>
        <v>1</v>
      </c>
      <c r="AH817" s="18">
        <f t="shared" ca="1" si="446"/>
        <v>1</v>
      </c>
      <c r="AI817" s="18">
        <f t="shared" ca="1" si="446"/>
        <v>1</v>
      </c>
      <c r="AJ817" s="18">
        <f t="shared" ca="1" si="446"/>
        <v>1</v>
      </c>
      <c r="AK817" s="18">
        <f t="shared" ca="1" si="446"/>
        <v>1</v>
      </c>
      <c r="AL817" s="18">
        <f t="shared" ca="1" si="446"/>
        <v>1</v>
      </c>
      <c r="AM817" s="18">
        <f t="shared" ca="1" si="446"/>
        <v>0</v>
      </c>
      <c r="AN817" s="18">
        <f t="shared" ca="1" si="446"/>
        <v>0</v>
      </c>
      <c r="AO817" s="18">
        <f t="shared" ca="1" si="447"/>
        <v>0</v>
      </c>
      <c r="AP817" s="18">
        <f t="shared" ca="1" si="447"/>
        <v>0</v>
      </c>
      <c r="AQ817" s="18">
        <f t="shared" ca="1" si="447"/>
        <v>0</v>
      </c>
      <c r="AR817" s="18">
        <f t="shared" ca="1" si="447"/>
        <v>0</v>
      </c>
      <c r="AS817" s="18">
        <f t="shared" ca="1" si="447"/>
        <v>0</v>
      </c>
      <c r="AT817" s="18">
        <f t="shared" ca="1" si="447"/>
        <v>0</v>
      </c>
      <c r="AU817" s="18">
        <f t="shared" ca="1" si="447"/>
        <v>0</v>
      </c>
      <c r="AV817" s="18">
        <f t="shared" ca="1" si="447"/>
        <v>0</v>
      </c>
      <c r="AW817" s="18">
        <f t="shared" ca="1" si="447"/>
        <v>0</v>
      </c>
      <c r="AX817" s="18">
        <f t="shared" ca="1" si="447"/>
        <v>0</v>
      </c>
      <c r="AY817" s="18">
        <f t="shared" ca="1" si="448"/>
        <v>0</v>
      </c>
      <c r="AZ817" s="18">
        <f t="shared" ca="1" si="448"/>
        <v>0</v>
      </c>
      <c r="BA817" s="18">
        <f t="shared" ca="1" si="448"/>
        <v>0</v>
      </c>
      <c r="BB817" s="18">
        <f t="shared" ca="1" si="448"/>
        <v>0</v>
      </c>
      <c r="BC817" s="18">
        <f t="shared" ca="1" si="448"/>
        <v>0</v>
      </c>
      <c r="BD817" s="18">
        <f t="shared" ca="1" si="448"/>
        <v>0</v>
      </c>
      <c r="BE817" s="18">
        <f t="shared" ca="1" si="448"/>
        <v>0</v>
      </c>
      <c r="BF817" s="18">
        <f t="shared" ca="1" si="448"/>
        <v>0</v>
      </c>
      <c r="BG817" s="18">
        <f t="shared" ca="1" si="448"/>
        <v>0</v>
      </c>
      <c r="BH817" s="18">
        <f t="shared" ca="1" si="448"/>
        <v>0</v>
      </c>
    </row>
    <row r="818" spans="8:60" x14ac:dyDescent="0.35">
      <c r="H818" s="2" t="str">
        <f t="shared" si="431"/>
        <v>Open</v>
      </c>
      <c r="I818">
        <f t="shared" si="438"/>
        <v>16</v>
      </c>
      <c r="J818">
        <f t="shared" si="432"/>
        <v>28</v>
      </c>
      <c r="K818" s="18">
        <f t="shared" ca="1" si="444"/>
        <v>1</v>
      </c>
      <c r="L818" s="18">
        <f t="shared" ca="1" si="444"/>
        <v>1</v>
      </c>
      <c r="M818" s="18">
        <f t="shared" ca="1" si="444"/>
        <v>1</v>
      </c>
      <c r="N818" s="18">
        <f t="shared" ca="1" si="444"/>
        <v>1</v>
      </c>
      <c r="O818" s="18">
        <f t="shared" ca="1" si="444"/>
        <v>1</v>
      </c>
      <c r="P818" s="18">
        <f t="shared" ca="1" si="444"/>
        <v>1</v>
      </c>
      <c r="Q818" s="18">
        <f t="shared" ca="1" si="444"/>
        <v>1</v>
      </c>
      <c r="R818" s="18">
        <f t="shared" ca="1" si="444"/>
        <v>1</v>
      </c>
      <c r="S818" s="18">
        <f t="shared" ca="1" si="444"/>
        <v>1</v>
      </c>
      <c r="T818" s="18">
        <f t="shared" ca="1" si="444"/>
        <v>1</v>
      </c>
      <c r="U818" s="18">
        <f t="shared" ca="1" si="445"/>
        <v>1</v>
      </c>
      <c r="V818" s="18">
        <f t="shared" ca="1" si="445"/>
        <v>1</v>
      </c>
      <c r="W818" s="18">
        <f t="shared" ca="1" si="445"/>
        <v>1</v>
      </c>
      <c r="X818" s="18">
        <f t="shared" ca="1" si="445"/>
        <v>1</v>
      </c>
      <c r="Y818" s="18">
        <f t="shared" ca="1" si="445"/>
        <v>1</v>
      </c>
      <c r="Z818" s="18">
        <f t="shared" ca="1" si="445"/>
        <v>1</v>
      </c>
      <c r="AA818" s="18">
        <f t="shared" ca="1" si="445"/>
        <v>1</v>
      </c>
      <c r="AB818" s="18">
        <f t="shared" ca="1" si="445"/>
        <v>1</v>
      </c>
      <c r="AC818" s="18">
        <f t="shared" ca="1" si="445"/>
        <v>1</v>
      </c>
      <c r="AD818" s="18">
        <f t="shared" ca="1" si="445"/>
        <v>1</v>
      </c>
      <c r="AE818" s="18">
        <f t="shared" ca="1" si="446"/>
        <v>1</v>
      </c>
      <c r="AF818" s="18">
        <f t="shared" ca="1" si="446"/>
        <v>1</v>
      </c>
      <c r="AG818" s="18">
        <f t="shared" ca="1" si="446"/>
        <v>1</v>
      </c>
      <c r="AH818" s="18">
        <f t="shared" ca="1" si="446"/>
        <v>1</v>
      </c>
      <c r="AI818" s="18">
        <f t="shared" ca="1" si="446"/>
        <v>1</v>
      </c>
      <c r="AJ818" s="18">
        <f t="shared" ca="1" si="446"/>
        <v>1</v>
      </c>
      <c r="AK818" s="18">
        <f t="shared" ca="1" si="446"/>
        <v>1</v>
      </c>
      <c r="AL818" s="18">
        <f t="shared" ca="1" si="446"/>
        <v>1</v>
      </c>
      <c r="AM818" s="18">
        <f t="shared" ca="1" si="446"/>
        <v>1</v>
      </c>
      <c r="AN818" s="18">
        <f t="shared" ca="1" si="446"/>
        <v>0</v>
      </c>
      <c r="AO818" s="18">
        <f t="shared" ca="1" si="447"/>
        <v>0</v>
      </c>
      <c r="AP818" s="18">
        <f t="shared" ca="1" si="447"/>
        <v>0</v>
      </c>
      <c r="AQ818" s="18">
        <f t="shared" ca="1" si="447"/>
        <v>0</v>
      </c>
      <c r="AR818" s="18">
        <f t="shared" ca="1" si="447"/>
        <v>0</v>
      </c>
      <c r="AS818" s="18">
        <f t="shared" ca="1" si="447"/>
        <v>0</v>
      </c>
      <c r="AT818" s="18">
        <f t="shared" ca="1" si="447"/>
        <v>0</v>
      </c>
      <c r="AU818" s="18">
        <f t="shared" ca="1" si="447"/>
        <v>0</v>
      </c>
      <c r="AV818" s="18">
        <f t="shared" ca="1" si="447"/>
        <v>0</v>
      </c>
      <c r="AW818" s="18">
        <f t="shared" ca="1" si="447"/>
        <v>0</v>
      </c>
      <c r="AX818" s="18">
        <f t="shared" ca="1" si="447"/>
        <v>0</v>
      </c>
      <c r="AY818" s="18">
        <f t="shared" ca="1" si="448"/>
        <v>0</v>
      </c>
      <c r="AZ818" s="18">
        <f t="shared" ca="1" si="448"/>
        <v>0</v>
      </c>
      <c r="BA818" s="18">
        <f t="shared" ca="1" si="448"/>
        <v>0</v>
      </c>
      <c r="BB818" s="18">
        <f t="shared" ca="1" si="448"/>
        <v>0</v>
      </c>
      <c r="BC818" s="18">
        <f t="shared" ca="1" si="448"/>
        <v>0</v>
      </c>
      <c r="BD818" s="18">
        <f t="shared" ca="1" si="448"/>
        <v>0</v>
      </c>
      <c r="BE818" s="18">
        <f t="shared" ca="1" si="448"/>
        <v>0</v>
      </c>
      <c r="BF818" s="18">
        <f t="shared" ca="1" si="448"/>
        <v>0</v>
      </c>
      <c r="BG818" s="18">
        <f t="shared" ca="1" si="448"/>
        <v>0</v>
      </c>
      <c r="BH818" s="18">
        <f t="shared" ca="1" si="448"/>
        <v>0</v>
      </c>
    </row>
    <row r="819" spans="8:60" x14ac:dyDescent="0.35">
      <c r="H819" s="2" t="str">
        <f t="shared" si="431"/>
        <v>Open</v>
      </c>
      <c r="I819">
        <f t="shared" si="438"/>
        <v>16</v>
      </c>
      <c r="J819">
        <f t="shared" si="432"/>
        <v>29</v>
      </c>
      <c r="K819" s="18">
        <f t="shared" ca="1" si="444"/>
        <v>1</v>
      </c>
      <c r="L819" s="18">
        <f t="shared" ca="1" si="444"/>
        <v>1</v>
      </c>
      <c r="M819" s="18">
        <f t="shared" ca="1" si="444"/>
        <v>1</v>
      </c>
      <c r="N819" s="18">
        <f t="shared" ca="1" si="444"/>
        <v>1</v>
      </c>
      <c r="O819" s="18">
        <f t="shared" ca="1" si="444"/>
        <v>1</v>
      </c>
      <c r="P819" s="18">
        <f t="shared" ca="1" si="444"/>
        <v>1</v>
      </c>
      <c r="Q819" s="18">
        <f t="shared" ca="1" si="444"/>
        <v>1</v>
      </c>
      <c r="R819" s="18">
        <f t="shared" ca="1" si="444"/>
        <v>1</v>
      </c>
      <c r="S819" s="18">
        <f t="shared" ca="1" si="444"/>
        <v>1</v>
      </c>
      <c r="T819" s="18">
        <f t="shared" ca="1" si="444"/>
        <v>1</v>
      </c>
      <c r="U819" s="18">
        <f t="shared" ca="1" si="445"/>
        <v>1</v>
      </c>
      <c r="V819" s="18">
        <f t="shared" ca="1" si="445"/>
        <v>1</v>
      </c>
      <c r="W819" s="18">
        <f t="shared" ca="1" si="445"/>
        <v>1</v>
      </c>
      <c r="X819" s="18">
        <f t="shared" ca="1" si="445"/>
        <v>1</v>
      </c>
      <c r="Y819" s="18">
        <f t="shared" ca="1" si="445"/>
        <v>1</v>
      </c>
      <c r="Z819" s="18">
        <f t="shared" ca="1" si="445"/>
        <v>1</v>
      </c>
      <c r="AA819" s="18">
        <f t="shared" ca="1" si="445"/>
        <v>1</v>
      </c>
      <c r="AB819" s="18">
        <f t="shared" ca="1" si="445"/>
        <v>1</v>
      </c>
      <c r="AC819" s="18">
        <f t="shared" ca="1" si="445"/>
        <v>1</v>
      </c>
      <c r="AD819" s="18">
        <f t="shared" ca="1" si="445"/>
        <v>1</v>
      </c>
      <c r="AE819" s="18">
        <f t="shared" ca="1" si="446"/>
        <v>1</v>
      </c>
      <c r="AF819" s="18">
        <f t="shared" ca="1" si="446"/>
        <v>1</v>
      </c>
      <c r="AG819" s="18">
        <f t="shared" ca="1" si="446"/>
        <v>1</v>
      </c>
      <c r="AH819" s="18">
        <f t="shared" ca="1" si="446"/>
        <v>1</v>
      </c>
      <c r="AI819" s="18">
        <f t="shared" ca="1" si="446"/>
        <v>1</v>
      </c>
      <c r="AJ819" s="18">
        <f t="shared" ca="1" si="446"/>
        <v>1</v>
      </c>
      <c r="AK819" s="18">
        <f t="shared" ca="1" si="446"/>
        <v>1</v>
      </c>
      <c r="AL819" s="18">
        <f t="shared" ca="1" si="446"/>
        <v>1</v>
      </c>
      <c r="AM819" s="18">
        <f t="shared" ca="1" si="446"/>
        <v>1</v>
      </c>
      <c r="AN819" s="18">
        <f t="shared" ca="1" si="446"/>
        <v>1</v>
      </c>
      <c r="AO819" s="18">
        <f t="shared" ca="1" si="447"/>
        <v>0</v>
      </c>
      <c r="AP819" s="18">
        <f t="shared" ca="1" si="447"/>
        <v>0</v>
      </c>
      <c r="AQ819" s="18">
        <f t="shared" ca="1" si="447"/>
        <v>0</v>
      </c>
      <c r="AR819" s="18">
        <f t="shared" ca="1" si="447"/>
        <v>0</v>
      </c>
      <c r="AS819" s="18">
        <f t="shared" ca="1" si="447"/>
        <v>0</v>
      </c>
      <c r="AT819" s="18">
        <f t="shared" ca="1" si="447"/>
        <v>0</v>
      </c>
      <c r="AU819" s="18">
        <f t="shared" ca="1" si="447"/>
        <v>0</v>
      </c>
      <c r="AV819" s="18">
        <f t="shared" ca="1" si="447"/>
        <v>0</v>
      </c>
      <c r="AW819" s="18">
        <f t="shared" ca="1" si="447"/>
        <v>0</v>
      </c>
      <c r="AX819" s="18">
        <f t="shared" ca="1" si="447"/>
        <v>0</v>
      </c>
      <c r="AY819" s="18">
        <f t="shared" ca="1" si="448"/>
        <v>0</v>
      </c>
      <c r="AZ819" s="18">
        <f t="shared" ca="1" si="448"/>
        <v>0</v>
      </c>
      <c r="BA819" s="18">
        <f t="shared" ca="1" si="448"/>
        <v>0</v>
      </c>
      <c r="BB819" s="18">
        <f t="shared" ca="1" si="448"/>
        <v>0</v>
      </c>
      <c r="BC819" s="18">
        <f t="shared" ca="1" si="448"/>
        <v>0</v>
      </c>
      <c r="BD819" s="18">
        <f t="shared" ca="1" si="448"/>
        <v>0</v>
      </c>
      <c r="BE819" s="18">
        <f t="shared" ca="1" si="448"/>
        <v>0</v>
      </c>
      <c r="BF819" s="18">
        <f t="shared" ca="1" si="448"/>
        <v>0</v>
      </c>
      <c r="BG819" s="18">
        <f t="shared" ca="1" si="448"/>
        <v>0</v>
      </c>
      <c r="BH819" s="18">
        <f t="shared" ca="1" si="448"/>
        <v>0</v>
      </c>
    </row>
    <row r="820" spans="8:60" x14ac:dyDescent="0.35">
      <c r="H820" s="2" t="str">
        <f t="shared" si="431"/>
        <v>Open</v>
      </c>
      <c r="I820">
        <f t="shared" si="438"/>
        <v>16</v>
      </c>
      <c r="J820">
        <f t="shared" si="432"/>
        <v>30</v>
      </c>
      <c r="K820" s="18">
        <f t="shared" ca="1" si="444"/>
        <v>1</v>
      </c>
      <c r="L820" s="18">
        <f t="shared" ca="1" si="444"/>
        <v>1</v>
      </c>
      <c r="M820" s="18">
        <f t="shared" ca="1" si="444"/>
        <v>1</v>
      </c>
      <c r="N820" s="18">
        <f t="shared" ca="1" si="444"/>
        <v>1</v>
      </c>
      <c r="O820" s="18">
        <f t="shared" ca="1" si="444"/>
        <v>1</v>
      </c>
      <c r="P820" s="18">
        <f t="shared" ca="1" si="444"/>
        <v>1</v>
      </c>
      <c r="Q820" s="18">
        <f t="shared" ca="1" si="444"/>
        <v>1</v>
      </c>
      <c r="R820" s="18">
        <f t="shared" ca="1" si="444"/>
        <v>1</v>
      </c>
      <c r="S820" s="18">
        <f t="shared" ca="1" si="444"/>
        <v>1</v>
      </c>
      <c r="T820" s="18">
        <f t="shared" ca="1" si="444"/>
        <v>1</v>
      </c>
      <c r="U820" s="18">
        <f t="shared" ca="1" si="445"/>
        <v>1</v>
      </c>
      <c r="V820" s="18">
        <f t="shared" ca="1" si="445"/>
        <v>1</v>
      </c>
      <c r="W820" s="18">
        <f t="shared" ca="1" si="445"/>
        <v>1</v>
      </c>
      <c r="X820" s="18">
        <f t="shared" ca="1" si="445"/>
        <v>1</v>
      </c>
      <c r="Y820" s="18">
        <f t="shared" ca="1" si="445"/>
        <v>1</v>
      </c>
      <c r="Z820" s="18">
        <f t="shared" ca="1" si="445"/>
        <v>1</v>
      </c>
      <c r="AA820" s="18">
        <f t="shared" ca="1" si="445"/>
        <v>1</v>
      </c>
      <c r="AB820" s="18">
        <f t="shared" ca="1" si="445"/>
        <v>1</v>
      </c>
      <c r="AC820" s="18">
        <f t="shared" ca="1" si="445"/>
        <v>1</v>
      </c>
      <c r="AD820" s="18">
        <f t="shared" ca="1" si="445"/>
        <v>1</v>
      </c>
      <c r="AE820" s="18">
        <f t="shared" ca="1" si="446"/>
        <v>1</v>
      </c>
      <c r="AF820" s="18">
        <f t="shared" ca="1" si="446"/>
        <v>1</v>
      </c>
      <c r="AG820" s="18">
        <f t="shared" ca="1" si="446"/>
        <v>1</v>
      </c>
      <c r="AH820" s="18">
        <f t="shared" ca="1" si="446"/>
        <v>1</v>
      </c>
      <c r="AI820" s="18">
        <f t="shared" ca="1" si="446"/>
        <v>1</v>
      </c>
      <c r="AJ820" s="18">
        <f t="shared" ca="1" si="446"/>
        <v>1</v>
      </c>
      <c r="AK820" s="18">
        <f t="shared" ca="1" si="446"/>
        <v>1</v>
      </c>
      <c r="AL820" s="18">
        <f t="shared" ca="1" si="446"/>
        <v>1</v>
      </c>
      <c r="AM820" s="18">
        <f t="shared" ca="1" si="446"/>
        <v>1</v>
      </c>
      <c r="AN820" s="18">
        <f t="shared" ca="1" si="446"/>
        <v>1</v>
      </c>
      <c r="AO820" s="18">
        <f t="shared" ca="1" si="447"/>
        <v>1</v>
      </c>
      <c r="AP820" s="18">
        <f t="shared" ca="1" si="447"/>
        <v>0</v>
      </c>
      <c r="AQ820" s="18">
        <f t="shared" ca="1" si="447"/>
        <v>0</v>
      </c>
      <c r="AR820" s="18">
        <f t="shared" ca="1" si="447"/>
        <v>0</v>
      </c>
      <c r="AS820" s="18">
        <f t="shared" ca="1" si="447"/>
        <v>0</v>
      </c>
      <c r="AT820" s="18">
        <f t="shared" ca="1" si="447"/>
        <v>0</v>
      </c>
      <c r="AU820" s="18">
        <f t="shared" ca="1" si="447"/>
        <v>0</v>
      </c>
      <c r="AV820" s="18">
        <f t="shared" ca="1" si="447"/>
        <v>0</v>
      </c>
      <c r="AW820" s="18">
        <f t="shared" ca="1" si="447"/>
        <v>0</v>
      </c>
      <c r="AX820" s="18">
        <f t="shared" ca="1" si="447"/>
        <v>0</v>
      </c>
      <c r="AY820" s="18">
        <f t="shared" ca="1" si="448"/>
        <v>0</v>
      </c>
      <c r="AZ820" s="18">
        <f t="shared" ca="1" si="448"/>
        <v>0</v>
      </c>
      <c r="BA820" s="18">
        <f t="shared" ca="1" si="448"/>
        <v>0</v>
      </c>
      <c r="BB820" s="18">
        <f t="shared" ca="1" si="448"/>
        <v>0</v>
      </c>
      <c r="BC820" s="18">
        <f t="shared" ca="1" si="448"/>
        <v>0</v>
      </c>
      <c r="BD820" s="18">
        <f t="shared" ca="1" si="448"/>
        <v>0</v>
      </c>
      <c r="BE820" s="18">
        <f t="shared" ca="1" si="448"/>
        <v>0</v>
      </c>
      <c r="BF820" s="18">
        <f t="shared" ca="1" si="448"/>
        <v>0</v>
      </c>
      <c r="BG820" s="18">
        <f t="shared" ca="1" si="448"/>
        <v>0</v>
      </c>
      <c r="BH820" s="18">
        <f t="shared" ca="1" si="448"/>
        <v>0</v>
      </c>
    </row>
    <row r="821" spans="8:60" x14ac:dyDescent="0.35">
      <c r="H821" s="2" t="str">
        <f t="shared" si="431"/>
        <v>Open</v>
      </c>
      <c r="I821">
        <f t="shared" si="438"/>
        <v>16</v>
      </c>
      <c r="J821">
        <f t="shared" si="432"/>
        <v>31</v>
      </c>
      <c r="K821" s="18">
        <f t="shared" ca="1" si="444"/>
        <v>1</v>
      </c>
      <c r="L821" s="18">
        <f t="shared" ca="1" si="444"/>
        <v>1</v>
      </c>
      <c r="M821" s="18">
        <f t="shared" ca="1" si="444"/>
        <v>1</v>
      </c>
      <c r="N821" s="18">
        <f t="shared" ca="1" si="444"/>
        <v>1</v>
      </c>
      <c r="O821" s="18">
        <f t="shared" ca="1" si="444"/>
        <v>1</v>
      </c>
      <c r="P821" s="18">
        <f t="shared" ca="1" si="444"/>
        <v>1</v>
      </c>
      <c r="Q821" s="18">
        <f t="shared" ca="1" si="444"/>
        <v>1</v>
      </c>
      <c r="R821" s="18">
        <f t="shared" ca="1" si="444"/>
        <v>1</v>
      </c>
      <c r="S821" s="18">
        <f t="shared" ca="1" si="444"/>
        <v>1</v>
      </c>
      <c r="T821" s="18">
        <f t="shared" ca="1" si="444"/>
        <v>1</v>
      </c>
      <c r="U821" s="18">
        <f t="shared" ca="1" si="445"/>
        <v>1</v>
      </c>
      <c r="V821" s="18">
        <f t="shared" ca="1" si="445"/>
        <v>1</v>
      </c>
      <c r="W821" s="18">
        <f t="shared" ca="1" si="445"/>
        <v>1</v>
      </c>
      <c r="X821" s="18">
        <f t="shared" ca="1" si="445"/>
        <v>1</v>
      </c>
      <c r="Y821" s="18">
        <f t="shared" ca="1" si="445"/>
        <v>1</v>
      </c>
      <c r="Z821" s="18">
        <f t="shared" ca="1" si="445"/>
        <v>1</v>
      </c>
      <c r="AA821" s="18">
        <f t="shared" ca="1" si="445"/>
        <v>1</v>
      </c>
      <c r="AB821" s="18">
        <f t="shared" ca="1" si="445"/>
        <v>1</v>
      </c>
      <c r="AC821" s="18">
        <f t="shared" ca="1" si="445"/>
        <v>1</v>
      </c>
      <c r="AD821" s="18">
        <f t="shared" ca="1" si="445"/>
        <v>1</v>
      </c>
      <c r="AE821" s="18">
        <f t="shared" ca="1" si="446"/>
        <v>1</v>
      </c>
      <c r="AF821" s="18">
        <f t="shared" ca="1" si="446"/>
        <v>1</v>
      </c>
      <c r="AG821" s="18">
        <f t="shared" ca="1" si="446"/>
        <v>1</v>
      </c>
      <c r="AH821" s="18">
        <f t="shared" ca="1" si="446"/>
        <v>1</v>
      </c>
      <c r="AI821" s="18">
        <f t="shared" ca="1" si="446"/>
        <v>1</v>
      </c>
      <c r="AJ821" s="18">
        <f t="shared" ca="1" si="446"/>
        <v>1</v>
      </c>
      <c r="AK821" s="18">
        <f t="shared" ca="1" si="446"/>
        <v>1</v>
      </c>
      <c r="AL821" s="18">
        <f t="shared" ca="1" si="446"/>
        <v>1</v>
      </c>
      <c r="AM821" s="18">
        <f t="shared" ca="1" si="446"/>
        <v>1</v>
      </c>
      <c r="AN821" s="18">
        <f t="shared" ca="1" si="446"/>
        <v>1</v>
      </c>
      <c r="AO821" s="18">
        <f t="shared" ca="1" si="447"/>
        <v>1</v>
      </c>
      <c r="AP821" s="18">
        <f t="shared" ca="1" si="447"/>
        <v>1</v>
      </c>
      <c r="AQ821" s="18">
        <f t="shared" ca="1" si="447"/>
        <v>0</v>
      </c>
      <c r="AR821" s="18">
        <f t="shared" ca="1" si="447"/>
        <v>0</v>
      </c>
      <c r="AS821" s="18">
        <f t="shared" ca="1" si="447"/>
        <v>0</v>
      </c>
      <c r="AT821" s="18">
        <f t="shared" ca="1" si="447"/>
        <v>0</v>
      </c>
      <c r="AU821" s="18">
        <f t="shared" ca="1" si="447"/>
        <v>0</v>
      </c>
      <c r="AV821" s="18">
        <f t="shared" ca="1" si="447"/>
        <v>0</v>
      </c>
      <c r="AW821" s="18">
        <f t="shared" ca="1" si="447"/>
        <v>0</v>
      </c>
      <c r="AX821" s="18">
        <f t="shared" ca="1" si="447"/>
        <v>0</v>
      </c>
      <c r="AY821" s="18">
        <f t="shared" ca="1" si="448"/>
        <v>0</v>
      </c>
      <c r="AZ821" s="18">
        <f t="shared" ca="1" si="448"/>
        <v>0</v>
      </c>
      <c r="BA821" s="18">
        <f t="shared" ca="1" si="448"/>
        <v>0</v>
      </c>
      <c r="BB821" s="18">
        <f t="shared" ca="1" si="448"/>
        <v>0</v>
      </c>
      <c r="BC821" s="18">
        <f t="shared" ca="1" si="448"/>
        <v>0</v>
      </c>
      <c r="BD821" s="18">
        <f t="shared" ca="1" si="448"/>
        <v>0</v>
      </c>
      <c r="BE821" s="18">
        <f t="shared" ca="1" si="448"/>
        <v>0</v>
      </c>
      <c r="BF821" s="18">
        <f t="shared" ca="1" si="448"/>
        <v>0</v>
      </c>
      <c r="BG821" s="18">
        <f t="shared" ca="1" si="448"/>
        <v>0</v>
      </c>
      <c r="BH821" s="18">
        <f t="shared" ca="1" si="448"/>
        <v>0</v>
      </c>
    </row>
    <row r="822" spans="8:60" x14ac:dyDescent="0.35">
      <c r="H822" s="2" t="str">
        <f t="shared" si="431"/>
        <v>Open</v>
      </c>
      <c r="I822">
        <f t="shared" si="438"/>
        <v>16</v>
      </c>
      <c r="J822">
        <f t="shared" si="432"/>
        <v>32</v>
      </c>
      <c r="K822" s="18">
        <f t="shared" ca="1" si="444"/>
        <v>1</v>
      </c>
      <c r="L822" s="18">
        <f t="shared" ca="1" si="444"/>
        <v>1</v>
      </c>
      <c r="M822" s="18">
        <f t="shared" ca="1" si="444"/>
        <v>1</v>
      </c>
      <c r="N822" s="18">
        <f t="shared" ca="1" si="444"/>
        <v>1</v>
      </c>
      <c r="O822" s="18">
        <f t="shared" ca="1" si="444"/>
        <v>1</v>
      </c>
      <c r="P822" s="18">
        <f t="shared" ca="1" si="444"/>
        <v>1</v>
      </c>
      <c r="Q822" s="18">
        <f t="shared" ca="1" si="444"/>
        <v>1</v>
      </c>
      <c r="R822" s="18">
        <f t="shared" ca="1" si="444"/>
        <v>1</v>
      </c>
      <c r="S822" s="18">
        <f t="shared" ca="1" si="444"/>
        <v>1</v>
      </c>
      <c r="T822" s="18">
        <f t="shared" ca="1" si="444"/>
        <v>1</v>
      </c>
      <c r="U822" s="18">
        <f t="shared" ca="1" si="445"/>
        <v>1</v>
      </c>
      <c r="V822" s="18">
        <f t="shared" ca="1" si="445"/>
        <v>1</v>
      </c>
      <c r="W822" s="18">
        <f t="shared" ca="1" si="445"/>
        <v>1</v>
      </c>
      <c r="X822" s="18">
        <f t="shared" ca="1" si="445"/>
        <v>1</v>
      </c>
      <c r="Y822" s="18">
        <f t="shared" ca="1" si="445"/>
        <v>1</v>
      </c>
      <c r="Z822" s="18">
        <f t="shared" ca="1" si="445"/>
        <v>1</v>
      </c>
      <c r="AA822" s="18">
        <f t="shared" ca="1" si="445"/>
        <v>1</v>
      </c>
      <c r="AB822" s="18">
        <f t="shared" ca="1" si="445"/>
        <v>1</v>
      </c>
      <c r="AC822" s="18">
        <f t="shared" ca="1" si="445"/>
        <v>1</v>
      </c>
      <c r="AD822" s="18">
        <f t="shared" ca="1" si="445"/>
        <v>1</v>
      </c>
      <c r="AE822" s="18">
        <f t="shared" ca="1" si="446"/>
        <v>1</v>
      </c>
      <c r="AF822" s="18">
        <f t="shared" ca="1" si="446"/>
        <v>1</v>
      </c>
      <c r="AG822" s="18">
        <f t="shared" ca="1" si="446"/>
        <v>1</v>
      </c>
      <c r="AH822" s="18">
        <f t="shared" ca="1" si="446"/>
        <v>1</v>
      </c>
      <c r="AI822" s="18">
        <f t="shared" ca="1" si="446"/>
        <v>1</v>
      </c>
      <c r="AJ822" s="18">
        <f t="shared" ca="1" si="446"/>
        <v>1</v>
      </c>
      <c r="AK822" s="18">
        <f t="shared" ca="1" si="446"/>
        <v>1</v>
      </c>
      <c r="AL822" s="18">
        <f t="shared" ca="1" si="446"/>
        <v>1</v>
      </c>
      <c r="AM822" s="18">
        <f t="shared" ca="1" si="446"/>
        <v>1</v>
      </c>
      <c r="AN822" s="18">
        <f t="shared" ca="1" si="446"/>
        <v>1</v>
      </c>
      <c r="AO822" s="18">
        <f t="shared" ca="1" si="447"/>
        <v>1</v>
      </c>
      <c r="AP822" s="18">
        <f t="shared" ca="1" si="447"/>
        <v>1</v>
      </c>
      <c r="AQ822" s="18">
        <f t="shared" ca="1" si="447"/>
        <v>1</v>
      </c>
      <c r="AR822" s="18">
        <f t="shared" ca="1" si="447"/>
        <v>0</v>
      </c>
      <c r="AS822" s="18">
        <f t="shared" ca="1" si="447"/>
        <v>0</v>
      </c>
      <c r="AT822" s="18">
        <f t="shared" ca="1" si="447"/>
        <v>0</v>
      </c>
      <c r="AU822" s="18">
        <f t="shared" ca="1" si="447"/>
        <v>0</v>
      </c>
      <c r="AV822" s="18">
        <f t="shared" ca="1" si="447"/>
        <v>0</v>
      </c>
      <c r="AW822" s="18">
        <f t="shared" ca="1" si="447"/>
        <v>0</v>
      </c>
      <c r="AX822" s="18">
        <f t="shared" ca="1" si="447"/>
        <v>0</v>
      </c>
      <c r="AY822" s="18">
        <f t="shared" ca="1" si="448"/>
        <v>0</v>
      </c>
      <c r="AZ822" s="18">
        <f t="shared" ca="1" si="448"/>
        <v>0</v>
      </c>
      <c r="BA822" s="18">
        <f t="shared" ca="1" si="448"/>
        <v>0</v>
      </c>
      <c r="BB822" s="18">
        <f t="shared" ca="1" si="448"/>
        <v>0</v>
      </c>
      <c r="BC822" s="18">
        <f t="shared" ca="1" si="448"/>
        <v>0</v>
      </c>
      <c r="BD822" s="18">
        <f t="shared" ca="1" si="448"/>
        <v>0</v>
      </c>
      <c r="BE822" s="18">
        <f t="shared" ca="1" si="448"/>
        <v>0</v>
      </c>
      <c r="BF822" s="18">
        <f t="shared" ca="1" si="448"/>
        <v>0</v>
      </c>
      <c r="BG822" s="18">
        <f t="shared" ca="1" si="448"/>
        <v>0</v>
      </c>
      <c r="BH822" s="18">
        <f t="shared" ca="1" si="448"/>
        <v>0</v>
      </c>
    </row>
    <row r="823" spans="8:60" x14ac:dyDescent="0.35">
      <c r="H823" s="2" t="str">
        <f t="shared" si="431"/>
        <v>Open</v>
      </c>
      <c r="I823">
        <f t="shared" si="438"/>
        <v>16</v>
      </c>
      <c r="J823">
        <f t="shared" si="432"/>
        <v>33</v>
      </c>
      <c r="K823" s="18">
        <f t="shared" ca="1" si="444"/>
        <v>1</v>
      </c>
      <c r="L823" s="18">
        <f t="shared" ca="1" si="444"/>
        <v>1</v>
      </c>
      <c r="M823" s="18">
        <f t="shared" ca="1" si="444"/>
        <v>1</v>
      </c>
      <c r="N823" s="18">
        <f t="shared" ca="1" si="444"/>
        <v>1</v>
      </c>
      <c r="O823" s="18">
        <f t="shared" ca="1" si="444"/>
        <v>1</v>
      </c>
      <c r="P823" s="18">
        <f t="shared" ca="1" si="444"/>
        <v>1</v>
      </c>
      <c r="Q823" s="18">
        <f t="shared" ca="1" si="444"/>
        <v>1</v>
      </c>
      <c r="R823" s="18">
        <f t="shared" ca="1" si="444"/>
        <v>1</v>
      </c>
      <c r="S823" s="18">
        <f t="shared" ca="1" si="444"/>
        <v>1</v>
      </c>
      <c r="T823" s="18">
        <f t="shared" ca="1" si="444"/>
        <v>1</v>
      </c>
      <c r="U823" s="18">
        <f t="shared" ca="1" si="445"/>
        <v>1</v>
      </c>
      <c r="V823" s="18">
        <f t="shared" ca="1" si="445"/>
        <v>1</v>
      </c>
      <c r="W823" s="18">
        <f t="shared" ca="1" si="445"/>
        <v>1</v>
      </c>
      <c r="X823" s="18">
        <f t="shared" ca="1" si="445"/>
        <v>1</v>
      </c>
      <c r="Y823" s="18">
        <f t="shared" ca="1" si="445"/>
        <v>1</v>
      </c>
      <c r="Z823" s="18">
        <f t="shared" ca="1" si="445"/>
        <v>1</v>
      </c>
      <c r="AA823" s="18">
        <f t="shared" ca="1" si="445"/>
        <v>1</v>
      </c>
      <c r="AB823" s="18">
        <f t="shared" ca="1" si="445"/>
        <v>1</v>
      </c>
      <c r="AC823" s="18">
        <f t="shared" ca="1" si="445"/>
        <v>1</v>
      </c>
      <c r="AD823" s="18">
        <f t="shared" ca="1" si="445"/>
        <v>1</v>
      </c>
      <c r="AE823" s="18">
        <f t="shared" ca="1" si="446"/>
        <v>1</v>
      </c>
      <c r="AF823" s="18">
        <f t="shared" ca="1" si="446"/>
        <v>1</v>
      </c>
      <c r="AG823" s="18">
        <f t="shared" ca="1" si="446"/>
        <v>1</v>
      </c>
      <c r="AH823" s="18">
        <f t="shared" ca="1" si="446"/>
        <v>1</v>
      </c>
      <c r="AI823" s="18">
        <f t="shared" ca="1" si="446"/>
        <v>1</v>
      </c>
      <c r="AJ823" s="18">
        <f t="shared" ca="1" si="446"/>
        <v>1</v>
      </c>
      <c r="AK823" s="18">
        <f t="shared" ca="1" si="446"/>
        <v>1</v>
      </c>
      <c r="AL823" s="18">
        <f t="shared" ca="1" si="446"/>
        <v>1</v>
      </c>
      <c r="AM823" s="18">
        <f t="shared" ca="1" si="446"/>
        <v>1</v>
      </c>
      <c r="AN823" s="18">
        <f t="shared" ca="1" si="446"/>
        <v>1</v>
      </c>
      <c r="AO823" s="18">
        <f t="shared" ca="1" si="447"/>
        <v>1</v>
      </c>
      <c r="AP823" s="18">
        <f t="shared" ca="1" si="447"/>
        <v>1</v>
      </c>
      <c r="AQ823" s="18">
        <f t="shared" ca="1" si="447"/>
        <v>1</v>
      </c>
      <c r="AR823" s="18">
        <f t="shared" ca="1" si="447"/>
        <v>1</v>
      </c>
      <c r="AS823" s="18">
        <f t="shared" ca="1" si="447"/>
        <v>0</v>
      </c>
      <c r="AT823" s="18">
        <f t="shared" ca="1" si="447"/>
        <v>0</v>
      </c>
      <c r="AU823" s="18">
        <f t="shared" ca="1" si="447"/>
        <v>0</v>
      </c>
      <c r="AV823" s="18">
        <f t="shared" ca="1" si="447"/>
        <v>0</v>
      </c>
      <c r="AW823" s="18">
        <f t="shared" ca="1" si="447"/>
        <v>0</v>
      </c>
      <c r="AX823" s="18">
        <f t="shared" ca="1" si="447"/>
        <v>0</v>
      </c>
      <c r="AY823" s="18">
        <f t="shared" ca="1" si="448"/>
        <v>0</v>
      </c>
      <c r="AZ823" s="18">
        <f t="shared" ca="1" si="448"/>
        <v>0</v>
      </c>
      <c r="BA823" s="18">
        <f t="shared" ca="1" si="448"/>
        <v>0</v>
      </c>
      <c r="BB823" s="18">
        <f t="shared" ca="1" si="448"/>
        <v>0</v>
      </c>
      <c r="BC823" s="18">
        <f t="shared" ca="1" si="448"/>
        <v>0</v>
      </c>
      <c r="BD823" s="18">
        <f t="shared" ca="1" si="448"/>
        <v>0</v>
      </c>
      <c r="BE823" s="18">
        <f t="shared" ca="1" si="448"/>
        <v>0</v>
      </c>
      <c r="BF823" s="18">
        <f t="shared" ca="1" si="448"/>
        <v>0</v>
      </c>
      <c r="BG823" s="18">
        <f t="shared" ca="1" si="448"/>
        <v>0</v>
      </c>
      <c r="BH823" s="18">
        <f t="shared" ca="1" si="448"/>
        <v>0</v>
      </c>
    </row>
    <row r="824" spans="8:60" x14ac:dyDescent="0.35">
      <c r="H824" s="2" t="str">
        <f t="shared" si="431"/>
        <v>Open</v>
      </c>
      <c r="I824">
        <f t="shared" si="438"/>
        <v>16</v>
      </c>
      <c r="J824">
        <f t="shared" si="432"/>
        <v>34</v>
      </c>
      <c r="K824" s="18">
        <f t="shared" ca="1" si="444"/>
        <v>1</v>
      </c>
      <c r="L824" s="18">
        <f t="shared" ca="1" si="444"/>
        <v>1</v>
      </c>
      <c r="M824" s="18">
        <f t="shared" ca="1" si="444"/>
        <v>1</v>
      </c>
      <c r="N824" s="18">
        <f t="shared" ca="1" si="444"/>
        <v>1</v>
      </c>
      <c r="O824" s="18">
        <f t="shared" ca="1" si="444"/>
        <v>1</v>
      </c>
      <c r="P824" s="18">
        <f t="shared" ca="1" si="444"/>
        <v>1</v>
      </c>
      <c r="Q824" s="18">
        <f t="shared" ca="1" si="444"/>
        <v>1</v>
      </c>
      <c r="R824" s="18">
        <f t="shared" ca="1" si="444"/>
        <v>1</v>
      </c>
      <c r="S824" s="18">
        <f t="shared" ca="1" si="444"/>
        <v>1</v>
      </c>
      <c r="T824" s="18">
        <f t="shared" ca="1" si="444"/>
        <v>1</v>
      </c>
      <c r="U824" s="18">
        <f t="shared" ca="1" si="445"/>
        <v>1</v>
      </c>
      <c r="V824" s="18">
        <f t="shared" ca="1" si="445"/>
        <v>1</v>
      </c>
      <c r="W824" s="18">
        <f t="shared" ca="1" si="445"/>
        <v>1</v>
      </c>
      <c r="X824" s="18">
        <f t="shared" ca="1" si="445"/>
        <v>1</v>
      </c>
      <c r="Y824" s="18">
        <f t="shared" ca="1" si="445"/>
        <v>1</v>
      </c>
      <c r="Z824" s="18">
        <f t="shared" ca="1" si="445"/>
        <v>1</v>
      </c>
      <c r="AA824" s="18">
        <f t="shared" ca="1" si="445"/>
        <v>1</v>
      </c>
      <c r="AB824" s="18">
        <f t="shared" ca="1" si="445"/>
        <v>1</v>
      </c>
      <c r="AC824" s="18">
        <f t="shared" ca="1" si="445"/>
        <v>1</v>
      </c>
      <c r="AD824" s="18">
        <f t="shared" ca="1" si="445"/>
        <v>1</v>
      </c>
      <c r="AE824" s="18">
        <f t="shared" ca="1" si="446"/>
        <v>1</v>
      </c>
      <c r="AF824" s="18">
        <f t="shared" ca="1" si="446"/>
        <v>1</v>
      </c>
      <c r="AG824" s="18">
        <f t="shared" ca="1" si="446"/>
        <v>1</v>
      </c>
      <c r="AH824" s="18">
        <f t="shared" ca="1" si="446"/>
        <v>1</v>
      </c>
      <c r="AI824" s="18">
        <f t="shared" ca="1" si="446"/>
        <v>1</v>
      </c>
      <c r="AJ824" s="18">
        <f t="shared" ca="1" si="446"/>
        <v>1</v>
      </c>
      <c r="AK824" s="18">
        <f t="shared" ca="1" si="446"/>
        <v>1</v>
      </c>
      <c r="AL824" s="18">
        <f t="shared" ca="1" si="446"/>
        <v>1</v>
      </c>
      <c r="AM824" s="18">
        <f t="shared" ca="1" si="446"/>
        <v>1</v>
      </c>
      <c r="AN824" s="18">
        <f t="shared" ca="1" si="446"/>
        <v>1</v>
      </c>
      <c r="AO824" s="18">
        <f t="shared" ca="1" si="447"/>
        <v>1</v>
      </c>
      <c r="AP824" s="18">
        <f t="shared" ca="1" si="447"/>
        <v>1</v>
      </c>
      <c r="AQ824" s="18">
        <f t="shared" ca="1" si="447"/>
        <v>1</v>
      </c>
      <c r="AR824" s="18">
        <f t="shared" ca="1" si="447"/>
        <v>1</v>
      </c>
      <c r="AS824" s="18">
        <f t="shared" ca="1" si="447"/>
        <v>1</v>
      </c>
      <c r="AT824" s="18">
        <f t="shared" ca="1" si="447"/>
        <v>0</v>
      </c>
      <c r="AU824" s="18">
        <f t="shared" ca="1" si="447"/>
        <v>0</v>
      </c>
      <c r="AV824" s="18">
        <f t="shared" ca="1" si="447"/>
        <v>0</v>
      </c>
      <c r="AW824" s="18">
        <f t="shared" ca="1" si="447"/>
        <v>0</v>
      </c>
      <c r="AX824" s="18">
        <f t="shared" ca="1" si="447"/>
        <v>0</v>
      </c>
      <c r="AY824" s="18">
        <f t="shared" ca="1" si="448"/>
        <v>0</v>
      </c>
      <c r="AZ824" s="18">
        <f t="shared" ca="1" si="448"/>
        <v>0</v>
      </c>
      <c r="BA824" s="18">
        <f t="shared" ca="1" si="448"/>
        <v>0</v>
      </c>
      <c r="BB824" s="18">
        <f t="shared" ca="1" si="448"/>
        <v>0</v>
      </c>
      <c r="BC824" s="18">
        <f t="shared" ca="1" si="448"/>
        <v>0</v>
      </c>
      <c r="BD824" s="18">
        <f t="shared" ca="1" si="448"/>
        <v>0</v>
      </c>
      <c r="BE824" s="18">
        <f t="shared" ca="1" si="448"/>
        <v>0</v>
      </c>
      <c r="BF824" s="18">
        <f t="shared" ca="1" si="448"/>
        <v>0</v>
      </c>
      <c r="BG824" s="18">
        <f t="shared" ca="1" si="448"/>
        <v>0</v>
      </c>
      <c r="BH824" s="18">
        <f t="shared" ca="1" si="448"/>
        <v>0</v>
      </c>
    </row>
    <row r="825" spans="8:60" x14ac:dyDescent="0.35">
      <c r="H825" s="2" t="str">
        <f t="shared" si="431"/>
        <v>Open</v>
      </c>
      <c r="I825">
        <f t="shared" si="438"/>
        <v>16</v>
      </c>
      <c r="J825">
        <f t="shared" si="432"/>
        <v>35</v>
      </c>
      <c r="K825" s="18">
        <f t="shared" ref="K825:T834" ca="1" si="449">IF(K$24&gt;$J825,0,OFFSET($K$2,$I825,$J825-K$24))</f>
        <v>1</v>
      </c>
      <c r="L825" s="18">
        <f t="shared" ca="1" si="449"/>
        <v>1</v>
      </c>
      <c r="M825" s="18">
        <f t="shared" ca="1" si="449"/>
        <v>1</v>
      </c>
      <c r="N825" s="18">
        <f t="shared" ca="1" si="449"/>
        <v>1</v>
      </c>
      <c r="O825" s="18">
        <f t="shared" ca="1" si="449"/>
        <v>1</v>
      </c>
      <c r="P825" s="18">
        <f t="shared" ca="1" si="449"/>
        <v>1</v>
      </c>
      <c r="Q825" s="18">
        <f t="shared" ca="1" si="449"/>
        <v>1</v>
      </c>
      <c r="R825" s="18">
        <f t="shared" ca="1" si="449"/>
        <v>1</v>
      </c>
      <c r="S825" s="18">
        <f t="shared" ca="1" si="449"/>
        <v>1</v>
      </c>
      <c r="T825" s="18">
        <f t="shared" ca="1" si="449"/>
        <v>1</v>
      </c>
      <c r="U825" s="18">
        <f t="shared" ref="U825:AD834" ca="1" si="450">IF(U$24&gt;$J825,0,OFFSET($K$2,$I825,$J825-U$24))</f>
        <v>1</v>
      </c>
      <c r="V825" s="18">
        <f t="shared" ca="1" si="450"/>
        <v>1</v>
      </c>
      <c r="W825" s="18">
        <f t="shared" ca="1" si="450"/>
        <v>1</v>
      </c>
      <c r="X825" s="18">
        <f t="shared" ca="1" si="450"/>
        <v>1</v>
      </c>
      <c r="Y825" s="18">
        <f t="shared" ca="1" si="450"/>
        <v>1</v>
      </c>
      <c r="Z825" s="18">
        <f t="shared" ca="1" si="450"/>
        <v>1</v>
      </c>
      <c r="AA825" s="18">
        <f t="shared" ca="1" si="450"/>
        <v>1</v>
      </c>
      <c r="AB825" s="18">
        <f t="shared" ca="1" si="450"/>
        <v>1</v>
      </c>
      <c r="AC825" s="18">
        <f t="shared" ca="1" si="450"/>
        <v>1</v>
      </c>
      <c r="AD825" s="18">
        <f t="shared" ca="1" si="450"/>
        <v>1</v>
      </c>
      <c r="AE825" s="18">
        <f t="shared" ref="AE825:AN834" ca="1" si="451">IF(AE$24&gt;$J825,0,OFFSET($K$2,$I825,$J825-AE$24))</f>
        <v>1</v>
      </c>
      <c r="AF825" s="18">
        <f t="shared" ca="1" si="451"/>
        <v>1</v>
      </c>
      <c r="AG825" s="18">
        <f t="shared" ca="1" si="451"/>
        <v>1</v>
      </c>
      <c r="AH825" s="18">
        <f t="shared" ca="1" si="451"/>
        <v>1</v>
      </c>
      <c r="AI825" s="18">
        <f t="shared" ca="1" si="451"/>
        <v>1</v>
      </c>
      <c r="AJ825" s="18">
        <f t="shared" ca="1" si="451"/>
        <v>1</v>
      </c>
      <c r="AK825" s="18">
        <f t="shared" ca="1" si="451"/>
        <v>1</v>
      </c>
      <c r="AL825" s="18">
        <f t="shared" ca="1" si="451"/>
        <v>1</v>
      </c>
      <c r="AM825" s="18">
        <f t="shared" ca="1" si="451"/>
        <v>1</v>
      </c>
      <c r="AN825" s="18">
        <f t="shared" ca="1" si="451"/>
        <v>1</v>
      </c>
      <c r="AO825" s="18">
        <f t="shared" ref="AO825:AX834" ca="1" si="452">IF(AO$24&gt;$J825,0,OFFSET($K$2,$I825,$J825-AO$24))</f>
        <v>1</v>
      </c>
      <c r="AP825" s="18">
        <f t="shared" ca="1" si="452"/>
        <v>1</v>
      </c>
      <c r="AQ825" s="18">
        <f t="shared" ca="1" si="452"/>
        <v>1</v>
      </c>
      <c r="AR825" s="18">
        <f t="shared" ca="1" si="452"/>
        <v>1</v>
      </c>
      <c r="AS825" s="18">
        <f t="shared" ca="1" si="452"/>
        <v>1</v>
      </c>
      <c r="AT825" s="18">
        <f t="shared" ca="1" si="452"/>
        <v>1</v>
      </c>
      <c r="AU825" s="18">
        <f t="shared" ca="1" si="452"/>
        <v>0</v>
      </c>
      <c r="AV825" s="18">
        <f t="shared" ca="1" si="452"/>
        <v>0</v>
      </c>
      <c r="AW825" s="18">
        <f t="shared" ca="1" si="452"/>
        <v>0</v>
      </c>
      <c r="AX825" s="18">
        <f t="shared" ca="1" si="452"/>
        <v>0</v>
      </c>
      <c r="AY825" s="18">
        <f t="shared" ref="AY825:BH834" ca="1" si="453">IF(AY$24&gt;$J825,0,OFFSET($K$2,$I825,$J825-AY$24))</f>
        <v>0</v>
      </c>
      <c r="AZ825" s="18">
        <f t="shared" ca="1" si="453"/>
        <v>0</v>
      </c>
      <c r="BA825" s="18">
        <f t="shared" ca="1" si="453"/>
        <v>0</v>
      </c>
      <c r="BB825" s="18">
        <f t="shared" ca="1" si="453"/>
        <v>0</v>
      </c>
      <c r="BC825" s="18">
        <f t="shared" ca="1" si="453"/>
        <v>0</v>
      </c>
      <c r="BD825" s="18">
        <f t="shared" ca="1" si="453"/>
        <v>0</v>
      </c>
      <c r="BE825" s="18">
        <f t="shared" ca="1" si="453"/>
        <v>0</v>
      </c>
      <c r="BF825" s="18">
        <f t="shared" ca="1" si="453"/>
        <v>0</v>
      </c>
      <c r="BG825" s="18">
        <f t="shared" ca="1" si="453"/>
        <v>0</v>
      </c>
      <c r="BH825" s="18">
        <f t="shared" ca="1" si="453"/>
        <v>0</v>
      </c>
    </row>
    <row r="826" spans="8:60" x14ac:dyDescent="0.35">
      <c r="H826" s="2" t="str">
        <f t="shared" si="431"/>
        <v>Open</v>
      </c>
      <c r="I826">
        <f t="shared" si="438"/>
        <v>16</v>
      </c>
      <c r="J826">
        <f t="shared" si="432"/>
        <v>36</v>
      </c>
      <c r="K826" s="18">
        <f t="shared" ca="1" si="449"/>
        <v>1</v>
      </c>
      <c r="L826" s="18">
        <f t="shared" ca="1" si="449"/>
        <v>1</v>
      </c>
      <c r="M826" s="18">
        <f t="shared" ca="1" si="449"/>
        <v>1</v>
      </c>
      <c r="N826" s="18">
        <f t="shared" ca="1" si="449"/>
        <v>1</v>
      </c>
      <c r="O826" s="18">
        <f t="shared" ca="1" si="449"/>
        <v>1</v>
      </c>
      <c r="P826" s="18">
        <f t="shared" ca="1" si="449"/>
        <v>1</v>
      </c>
      <c r="Q826" s="18">
        <f t="shared" ca="1" si="449"/>
        <v>1</v>
      </c>
      <c r="R826" s="18">
        <f t="shared" ca="1" si="449"/>
        <v>1</v>
      </c>
      <c r="S826" s="18">
        <f t="shared" ca="1" si="449"/>
        <v>1</v>
      </c>
      <c r="T826" s="18">
        <f t="shared" ca="1" si="449"/>
        <v>1</v>
      </c>
      <c r="U826" s="18">
        <f t="shared" ca="1" si="450"/>
        <v>1</v>
      </c>
      <c r="V826" s="18">
        <f t="shared" ca="1" si="450"/>
        <v>1</v>
      </c>
      <c r="W826" s="18">
        <f t="shared" ca="1" si="450"/>
        <v>1</v>
      </c>
      <c r="X826" s="18">
        <f t="shared" ca="1" si="450"/>
        <v>1</v>
      </c>
      <c r="Y826" s="18">
        <f t="shared" ca="1" si="450"/>
        <v>1</v>
      </c>
      <c r="Z826" s="18">
        <f t="shared" ca="1" si="450"/>
        <v>1</v>
      </c>
      <c r="AA826" s="18">
        <f t="shared" ca="1" si="450"/>
        <v>1</v>
      </c>
      <c r="AB826" s="18">
        <f t="shared" ca="1" si="450"/>
        <v>1</v>
      </c>
      <c r="AC826" s="18">
        <f t="shared" ca="1" si="450"/>
        <v>1</v>
      </c>
      <c r="AD826" s="18">
        <f t="shared" ca="1" si="450"/>
        <v>1</v>
      </c>
      <c r="AE826" s="18">
        <f t="shared" ca="1" si="451"/>
        <v>1</v>
      </c>
      <c r="AF826" s="18">
        <f t="shared" ca="1" si="451"/>
        <v>1</v>
      </c>
      <c r="AG826" s="18">
        <f t="shared" ca="1" si="451"/>
        <v>1</v>
      </c>
      <c r="AH826" s="18">
        <f t="shared" ca="1" si="451"/>
        <v>1</v>
      </c>
      <c r="AI826" s="18">
        <f t="shared" ca="1" si="451"/>
        <v>1</v>
      </c>
      <c r="AJ826" s="18">
        <f t="shared" ca="1" si="451"/>
        <v>1</v>
      </c>
      <c r="AK826" s="18">
        <f t="shared" ca="1" si="451"/>
        <v>1</v>
      </c>
      <c r="AL826" s="18">
        <f t="shared" ca="1" si="451"/>
        <v>1</v>
      </c>
      <c r="AM826" s="18">
        <f t="shared" ca="1" si="451"/>
        <v>1</v>
      </c>
      <c r="AN826" s="18">
        <f t="shared" ca="1" si="451"/>
        <v>1</v>
      </c>
      <c r="AO826" s="18">
        <f t="shared" ca="1" si="452"/>
        <v>1</v>
      </c>
      <c r="AP826" s="18">
        <f t="shared" ca="1" si="452"/>
        <v>1</v>
      </c>
      <c r="AQ826" s="18">
        <f t="shared" ca="1" si="452"/>
        <v>1</v>
      </c>
      <c r="AR826" s="18">
        <f t="shared" ca="1" si="452"/>
        <v>1</v>
      </c>
      <c r="AS826" s="18">
        <f t="shared" ca="1" si="452"/>
        <v>1</v>
      </c>
      <c r="AT826" s="18">
        <f t="shared" ca="1" si="452"/>
        <v>1</v>
      </c>
      <c r="AU826" s="18">
        <f t="shared" ca="1" si="452"/>
        <v>1</v>
      </c>
      <c r="AV826" s="18">
        <f t="shared" ca="1" si="452"/>
        <v>0</v>
      </c>
      <c r="AW826" s="18">
        <f t="shared" ca="1" si="452"/>
        <v>0</v>
      </c>
      <c r="AX826" s="18">
        <f t="shared" ca="1" si="452"/>
        <v>0</v>
      </c>
      <c r="AY826" s="18">
        <f t="shared" ca="1" si="453"/>
        <v>0</v>
      </c>
      <c r="AZ826" s="18">
        <f t="shared" ca="1" si="453"/>
        <v>0</v>
      </c>
      <c r="BA826" s="18">
        <f t="shared" ca="1" si="453"/>
        <v>0</v>
      </c>
      <c r="BB826" s="18">
        <f t="shared" ca="1" si="453"/>
        <v>0</v>
      </c>
      <c r="BC826" s="18">
        <f t="shared" ca="1" si="453"/>
        <v>0</v>
      </c>
      <c r="BD826" s="18">
        <f t="shared" ca="1" si="453"/>
        <v>0</v>
      </c>
      <c r="BE826" s="18">
        <f t="shared" ca="1" si="453"/>
        <v>0</v>
      </c>
      <c r="BF826" s="18">
        <f t="shared" ca="1" si="453"/>
        <v>0</v>
      </c>
      <c r="BG826" s="18">
        <f t="shared" ca="1" si="453"/>
        <v>0</v>
      </c>
      <c r="BH826" s="18">
        <f t="shared" ca="1" si="453"/>
        <v>0</v>
      </c>
    </row>
    <row r="827" spans="8:60" x14ac:dyDescent="0.35">
      <c r="H827" s="2" t="str">
        <f t="shared" si="431"/>
        <v>Open</v>
      </c>
      <c r="I827">
        <f t="shared" si="438"/>
        <v>16</v>
      </c>
      <c r="J827">
        <f t="shared" si="432"/>
        <v>37</v>
      </c>
      <c r="K827" s="18">
        <f t="shared" ca="1" si="449"/>
        <v>1</v>
      </c>
      <c r="L827" s="18">
        <f t="shared" ca="1" si="449"/>
        <v>1</v>
      </c>
      <c r="M827" s="18">
        <f t="shared" ca="1" si="449"/>
        <v>1</v>
      </c>
      <c r="N827" s="18">
        <f t="shared" ca="1" si="449"/>
        <v>1</v>
      </c>
      <c r="O827" s="18">
        <f t="shared" ca="1" si="449"/>
        <v>1</v>
      </c>
      <c r="P827" s="18">
        <f t="shared" ca="1" si="449"/>
        <v>1</v>
      </c>
      <c r="Q827" s="18">
        <f t="shared" ca="1" si="449"/>
        <v>1</v>
      </c>
      <c r="R827" s="18">
        <f t="shared" ca="1" si="449"/>
        <v>1</v>
      </c>
      <c r="S827" s="18">
        <f t="shared" ca="1" si="449"/>
        <v>1</v>
      </c>
      <c r="T827" s="18">
        <f t="shared" ca="1" si="449"/>
        <v>1</v>
      </c>
      <c r="U827" s="18">
        <f t="shared" ca="1" si="450"/>
        <v>1</v>
      </c>
      <c r="V827" s="18">
        <f t="shared" ca="1" si="450"/>
        <v>1</v>
      </c>
      <c r="W827" s="18">
        <f t="shared" ca="1" si="450"/>
        <v>1</v>
      </c>
      <c r="X827" s="18">
        <f t="shared" ca="1" si="450"/>
        <v>1</v>
      </c>
      <c r="Y827" s="18">
        <f t="shared" ca="1" si="450"/>
        <v>1</v>
      </c>
      <c r="Z827" s="18">
        <f t="shared" ca="1" si="450"/>
        <v>1</v>
      </c>
      <c r="AA827" s="18">
        <f t="shared" ca="1" si="450"/>
        <v>1</v>
      </c>
      <c r="AB827" s="18">
        <f t="shared" ca="1" si="450"/>
        <v>1</v>
      </c>
      <c r="AC827" s="18">
        <f t="shared" ca="1" si="450"/>
        <v>1</v>
      </c>
      <c r="AD827" s="18">
        <f t="shared" ca="1" si="450"/>
        <v>1</v>
      </c>
      <c r="AE827" s="18">
        <f t="shared" ca="1" si="451"/>
        <v>1</v>
      </c>
      <c r="AF827" s="18">
        <f t="shared" ca="1" si="451"/>
        <v>1</v>
      </c>
      <c r="AG827" s="18">
        <f t="shared" ca="1" si="451"/>
        <v>1</v>
      </c>
      <c r="AH827" s="18">
        <f t="shared" ca="1" si="451"/>
        <v>1</v>
      </c>
      <c r="AI827" s="18">
        <f t="shared" ca="1" si="451"/>
        <v>1</v>
      </c>
      <c r="AJ827" s="18">
        <f t="shared" ca="1" si="451"/>
        <v>1</v>
      </c>
      <c r="AK827" s="18">
        <f t="shared" ca="1" si="451"/>
        <v>1</v>
      </c>
      <c r="AL827" s="18">
        <f t="shared" ca="1" si="451"/>
        <v>1</v>
      </c>
      <c r="AM827" s="18">
        <f t="shared" ca="1" si="451"/>
        <v>1</v>
      </c>
      <c r="AN827" s="18">
        <f t="shared" ca="1" si="451"/>
        <v>1</v>
      </c>
      <c r="AO827" s="18">
        <f t="shared" ca="1" si="452"/>
        <v>1</v>
      </c>
      <c r="AP827" s="18">
        <f t="shared" ca="1" si="452"/>
        <v>1</v>
      </c>
      <c r="AQ827" s="18">
        <f t="shared" ca="1" si="452"/>
        <v>1</v>
      </c>
      <c r="AR827" s="18">
        <f t="shared" ca="1" si="452"/>
        <v>1</v>
      </c>
      <c r="AS827" s="18">
        <f t="shared" ca="1" si="452"/>
        <v>1</v>
      </c>
      <c r="AT827" s="18">
        <f t="shared" ca="1" si="452"/>
        <v>1</v>
      </c>
      <c r="AU827" s="18">
        <f t="shared" ca="1" si="452"/>
        <v>1</v>
      </c>
      <c r="AV827" s="18">
        <f t="shared" ca="1" si="452"/>
        <v>1</v>
      </c>
      <c r="AW827" s="18">
        <f t="shared" ca="1" si="452"/>
        <v>0</v>
      </c>
      <c r="AX827" s="18">
        <f t="shared" ca="1" si="452"/>
        <v>0</v>
      </c>
      <c r="AY827" s="18">
        <f t="shared" ca="1" si="453"/>
        <v>0</v>
      </c>
      <c r="AZ827" s="18">
        <f t="shared" ca="1" si="453"/>
        <v>0</v>
      </c>
      <c r="BA827" s="18">
        <f t="shared" ca="1" si="453"/>
        <v>0</v>
      </c>
      <c r="BB827" s="18">
        <f t="shared" ca="1" si="453"/>
        <v>0</v>
      </c>
      <c r="BC827" s="18">
        <f t="shared" ca="1" si="453"/>
        <v>0</v>
      </c>
      <c r="BD827" s="18">
        <f t="shared" ca="1" si="453"/>
        <v>0</v>
      </c>
      <c r="BE827" s="18">
        <f t="shared" ca="1" si="453"/>
        <v>0</v>
      </c>
      <c r="BF827" s="18">
        <f t="shared" ca="1" si="453"/>
        <v>0</v>
      </c>
      <c r="BG827" s="18">
        <f t="shared" ca="1" si="453"/>
        <v>0</v>
      </c>
      <c r="BH827" s="18">
        <f t="shared" ca="1" si="453"/>
        <v>0</v>
      </c>
    </row>
    <row r="828" spans="8:60" x14ac:dyDescent="0.35">
      <c r="H828" s="2" t="str">
        <f t="shared" si="431"/>
        <v>Open</v>
      </c>
      <c r="I828">
        <f t="shared" si="438"/>
        <v>16</v>
      </c>
      <c r="J828">
        <f t="shared" si="432"/>
        <v>38</v>
      </c>
      <c r="K828" s="18">
        <f t="shared" ca="1" si="449"/>
        <v>1</v>
      </c>
      <c r="L828" s="18">
        <f t="shared" ca="1" si="449"/>
        <v>1</v>
      </c>
      <c r="M828" s="18">
        <f t="shared" ca="1" si="449"/>
        <v>1</v>
      </c>
      <c r="N828" s="18">
        <f t="shared" ca="1" si="449"/>
        <v>1</v>
      </c>
      <c r="O828" s="18">
        <f t="shared" ca="1" si="449"/>
        <v>1</v>
      </c>
      <c r="P828" s="18">
        <f t="shared" ca="1" si="449"/>
        <v>1</v>
      </c>
      <c r="Q828" s="18">
        <f t="shared" ca="1" si="449"/>
        <v>1</v>
      </c>
      <c r="R828" s="18">
        <f t="shared" ca="1" si="449"/>
        <v>1</v>
      </c>
      <c r="S828" s="18">
        <f t="shared" ca="1" si="449"/>
        <v>1</v>
      </c>
      <c r="T828" s="18">
        <f t="shared" ca="1" si="449"/>
        <v>1</v>
      </c>
      <c r="U828" s="18">
        <f t="shared" ca="1" si="450"/>
        <v>1</v>
      </c>
      <c r="V828" s="18">
        <f t="shared" ca="1" si="450"/>
        <v>1</v>
      </c>
      <c r="W828" s="18">
        <f t="shared" ca="1" si="450"/>
        <v>1</v>
      </c>
      <c r="X828" s="18">
        <f t="shared" ca="1" si="450"/>
        <v>1</v>
      </c>
      <c r="Y828" s="18">
        <f t="shared" ca="1" si="450"/>
        <v>1</v>
      </c>
      <c r="Z828" s="18">
        <f t="shared" ca="1" si="450"/>
        <v>1</v>
      </c>
      <c r="AA828" s="18">
        <f t="shared" ca="1" si="450"/>
        <v>1</v>
      </c>
      <c r="AB828" s="18">
        <f t="shared" ca="1" si="450"/>
        <v>1</v>
      </c>
      <c r="AC828" s="18">
        <f t="shared" ca="1" si="450"/>
        <v>1</v>
      </c>
      <c r="AD828" s="18">
        <f t="shared" ca="1" si="450"/>
        <v>1</v>
      </c>
      <c r="AE828" s="18">
        <f t="shared" ca="1" si="451"/>
        <v>1</v>
      </c>
      <c r="AF828" s="18">
        <f t="shared" ca="1" si="451"/>
        <v>1</v>
      </c>
      <c r="AG828" s="18">
        <f t="shared" ca="1" si="451"/>
        <v>1</v>
      </c>
      <c r="AH828" s="18">
        <f t="shared" ca="1" si="451"/>
        <v>1</v>
      </c>
      <c r="AI828" s="18">
        <f t="shared" ca="1" si="451"/>
        <v>1</v>
      </c>
      <c r="AJ828" s="18">
        <f t="shared" ca="1" si="451"/>
        <v>1</v>
      </c>
      <c r="AK828" s="18">
        <f t="shared" ca="1" si="451"/>
        <v>1</v>
      </c>
      <c r="AL828" s="18">
        <f t="shared" ca="1" si="451"/>
        <v>1</v>
      </c>
      <c r="AM828" s="18">
        <f t="shared" ca="1" si="451"/>
        <v>1</v>
      </c>
      <c r="AN828" s="18">
        <f t="shared" ca="1" si="451"/>
        <v>1</v>
      </c>
      <c r="AO828" s="18">
        <f t="shared" ca="1" si="452"/>
        <v>1</v>
      </c>
      <c r="AP828" s="18">
        <f t="shared" ca="1" si="452"/>
        <v>1</v>
      </c>
      <c r="AQ828" s="18">
        <f t="shared" ca="1" si="452"/>
        <v>1</v>
      </c>
      <c r="AR828" s="18">
        <f t="shared" ca="1" si="452"/>
        <v>1</v>
      </c>
      <c r="AS828" s="18">
        <f t="shared" ca="1" si="452"/>
        <v>1</v>
      </c>
      <c r="AT828" s="18">
        <f t="shared" ca="1" si="452"/>
        <v>1</v>
      </c>
      <c r="AU828" s="18">
        <f t="shared" ca="1" si="452"/>
        <v>1</v>
      </c>
      <c r="AV828" s="18">
        <f t="shared" ca="1" si="452"/>
        <v>1</v>
      </c>
      <c r="AW828" s="18">
        <f t="shared" ca="1" si="452"/>
        <v>1</v>
      </c>
      <c r="AX828" s="18">
        <f t="shared" ca="1" si="452"/>
        <v>0</v>
      </c>
      <c r="AY828" s="18">
        <f t="shared" ca="1" si="453"/>
        <v>0</v>
      </c>
      <c r="AZ828" s="18">
        <f t="shared" ca="1" si="453"/>
        <v>0</v>
      </c>
      <c r="BA828" s="18">
        <f t="shared" ca="1" si="453"/>
        <v>0</v>
      </c>
      <c r="BB828" s="18">
        <f t="shared" ca="1" si="453"/>
        <v>0</v>
      </c>
      <c r="BC828" s="18">
        <f t="shared" ca="1" si="453"/>
        <v>0</v>
      </c>
      <c r="BD828" s="18">
        <f t="shared" ca="1" si="453"/>
        <v>0</v>
      </c>
      <c r="BE828" s="18">
        <f t="shared" ca="1" si="453"/>
        <v>0</v>
      </c>
      <c r="BF828" s="18">
        <f t="shared" ca="1" si="453"/>
        <v>0</v>
      </c>
      <c r="BG828" s="18">
        <f t="shared" ca="1" si="453"/>
        <v>0</v>
      </c>
      <c r="BH828" s="18">
        <f t="shared" ca="1" si="453"/>
        <v>0</v>
      </c>
    </row>
    <row r="829" spans="8:60" x14ac:dyDescent="0.35">
      <c r="H829" s="2" t="str">
        <f t="shared" si="431"/>
        <v>Open</v>
      </c>
      <c r="I829">
        <f t="shared" si="438"/>
        <v>16</v>
      </c>
      <c r="J829">
        <f t="shared" si="432"/>
        <v>39</v>
      </c>
      <c r="K829" s="18">
        <f t="shared" ca="1" si="449"/>
        <v>1</v>
      </c>
      <c r="L829" s="18">
        <f t="shared" ca="1" si="449"/>
        <v>1</v>
      </c>
      <c r="M829" s="18">
        <f t="shared" ca="1" si="449"/>
        <v>1</v>
      </c>
      <c r="N829" s="18">
        <f t="shared" ca="1" si="449"/>
        <v>1</v>
      </c>
      <c r="O829" s="18">
        <f t="shared" ca="1" si="449"/>
        <v>1</v>
      </c>
      <c r="P829" s="18">
        <f t="shared" ca="1" si="449"/>
        <v>1</v>
      </c>
      <c r="Q829" s="18">
        <f t="shared" ca="1" si="449"/>
        <v>1</v>
      </c>
      <c r="R829" s="18">
        <f t="shared" ca="1" si="449"/>
        <v>1</v>
      </c>
      <c r="S829" s="18">
        <f t="shared" ca="1" si="449"/>
        <v>1</v>
      </c>
      <c r="T829" s="18">
        <f t="shared" ca="1" si="449"/>
        <v>1</v>
      </c>
      <c r="U829" s="18">
        <f t="shared" ca="1" si="450"/>
        <v>1</v>
      </c>
      <c r="V829" s="18">
        <f t="shared" ca="1" si="450"/>
        <v>1</v>
      </c>
      <c r="W829" s="18">
        <f t="shared" ca="1" si="450"/>
        <v>1</v>
      </c>
      <c r="X829" s="18">
        <f t="shared" ca="1" si="450"/>
        <v>1</v>
      </c>
      <c r="Y829" s="18">
        <f t="shared" ca="1" si="450"/>
        <v>1</v>
      </c>
      <c r="Z829" s="18">
        <f t="shared" ca="1" si="450"/>
        <v>1</v>
      </c>
      <c r="AA829" s="18">
        <f t="shared" ca="1" si="450"/>
        <v>1</v>
      </c>
      <c r="AB829" s="18">
        <f t="shared" ca="1" si="450"/>
        <v>1</v>
      </c>
      <c r="AC829" s="18">
        <f t="shared" ca="1" si="450"/>
        <v>1</v>
      </c>
      <c r="AD829" s="18">
        <f t="shared" ca="1" si="450"/>
        <v>1</v>
      </c>
      <c r="AE829" s="18">
        <f t="shared" ca="1" si="451"/>
        <v>1</v>
      </c>
      <c r="AF829" s="18">
        <f t="shared" ca="1" si="451"/>
        <v>1</v>
      </c>
      <c r="AG829" s="18">
        <f t="shared" ca="1" si="451"/>
        <v>1</v>
      </c>
      <c r="AH829" s="18">
        <f t="shared" ca="1" si="451"/>
        <v>1</v>
      </c>
      <c r="AI829" s="18">
        <f t="shared" ca="1" si="451"/>
        <v>1</v>
      </c>
      <c r="AJ829" s="18">
        <f t="shared" ca="1" si="451"/>
        <v>1</v>
      </c>
      <c r="AK829" s="18">
        <f t="shared" ca="1" si="451"/>
        <v>1</v>
      </c>
      <c r="AL829" s="18">
        <f t="shared" ca="1" si="451"/>
        <v>1</v>
      </c>
      <c r="AM829" s="18">
        <f t="shared" ca="1" si="451"/>
        <v>1</v>
      </c>
      <c r="AN829" s="18">
        <f t="shared" ca="1" si="451"/>
        <v>1</v>
      </c>
      <c r="AO829" s="18">
        <f t="shared" ca="1" si="452"/>
        <v>1</v>
      </c>
      <c r="AP829" s="18">
        <f t="shared" ca="1" si="452"/>
        <v>1</v>
      </c>
      <c r="AQ829" s="18">
        <f t="shared" ca="1" si="452"/>
        <v>1</v>
      </c>
      <c r="AR829" s="18">
        <f t="shared" ca="1" si="452"/>
        <v>1</v>
      </c>
      <c r="AS829" s="18">
        <f t="shared" ca="1" si="452"/>
        <v>1</v>
      </c>
      <c r="AT829" s="18">
        <f t="shared" ca="1" si="452"/>
        <v>1</v>
      </c>
      <c r="AU829" s="18">
        <f t="shared" ca="1" si="452"/>
        <v>1</v>
      </c>
      <c r="AV829" s="18">
        <f t="shared" ca="1" si="452"/>
        <v>1</v>
      </c>
      <c r="AW829" s="18">
        <f t="shared" ca="1" si="452"/>
        <v>1</v>
      </c>
      <c r="AX829" s="18">
        <f t="shared" ca="1" si="452"/>
        <v>1</v>
      </c>
      <c r="AY829" s="18">
        <f t="shared" ca="1" si="453"/>
        <v>0</v>
      </c>
      <c r="AZ829" s="18">
        <f t="shared" ca="1" si="453"/>
        <v>0</v>
      </c>
      <c r="BA829" s="18">
        <f t="shared" ca="1" si="453"/>
        <v>0</v>
      </c>
      <c r="BB829" s="18">
        <f t="shared" ca="1" si="453"/>
        <v>0</v>
      </c>
      <c r="BC829" s="18">
        <f t="shared" ca="1" si="453"/>
        <v>0</v>
      </c>
      <c r="BD829" s="18">
        <f t="shared" ca="1" si="453"/>
        <v>0</v>
      </c>
      <c r="BE829" s="18">
        <f t="shared" ca="1" si="453"/>
        <v>0</v>
      </c>
      <c r="BF829" s="18">
        <f t="shared" ca="1" si="453"/>
        <v>0</v>
      </c>
      <c r="BG829" s="18">
        <f t="shared" ca="1" si="453"/>
        <v>0</v>
      </c>
      <c r="BH829" s="18">
        <f t="shared" ca="1" si="453"/>
        <v>0</v>
      </c>
    </row>
    <row r="830" spans="8:60" x14ac:dyDescent="0.35">
      <c r="H830" s="2" t="str">
        <f t="shared" si="431"/>
        <v>Open</v>
      </c>
      <c r="I830">
        <f t="shared" si="438"/>
        <v>16</v>
      </c>
      <c r="J830">
        <f t="shared" si="432"/>
        <v>40</v>
      </c>
      <c r="K830" s="18">
        <f t="shared" ca="1" si="449"/>
        <v>1</v>
      </c>
      <c r="L830" s="18">
        <f t="shared" ca="1" si="449"/>
        <v>1</v>
      </c>
      <c r="M830" s="18">
        <f t="shared" ca="1" si="449"/>
        <v>1</v>
      </c>
      <c r="N830" s="18">
        <f t="shared" ca="1" si="449"/>
        <v>1</v>
      </c>
      <c r="O830" s="18">
        <f t="shared" ca="1" si="449"/>
        <v>1</v>
      </c>
      <c r="P830" s="18">
        <f t="shared" ca="1" si="449"/>
        <v>1</v>
      </c>
      <c r="Q830" s="18">
        <f t="shared" ca="1" si="449"/>
        <v>1</v>
      </c>
      <c r="R830" s="18">
        <f t="shared" ca="1" si="449"/>
        <v>1</v>
      </c>
      <c r="S830" s="18">
        <f t="shared" ca="1" si="449"/>
        <v>1</v>
      </c>
      <c r="T830" s="18">
        <f t="shared" ca="1" si="449"/>
        <v>1</v>
      </c>
      <c r="U830" s="18">
        <f t="shared" ca="1" si="450"/>
        <v>1</v>
      </c>
      <c r="V830" s="18">
        <f t="shared" ca="1" si="450"/>
        <v>1</v>
      </c>
      <c r="W830" s="18">
        <f t="shared" ca="1" si="450"/>
        <v>1</v>
      </c>
      <c r="X830" s="18">
        <f t="shared" ca="1" si="450"/>
        <v>1</v>
      </c>
      <c r="Y830" s="18">
        <f t="shared" ca="1" si="450"/>
        <v>1</v>
      </c>
      <c r="Z830" s="18">
        <f t="shared" ca="1" si="450"/>
        <v>1</v>
      </c>
      <c r="AA830" s="18">
        <f t="shared" ca="1" si="450"/>
        <v>1</v>
      </c>
      <c r="AB830" s="18">
        <f t="shared" ca="1" si="450"/>
        <v>1</v>
      </c>
      <c r="AC830" s="18">
        <f t="shared" ca="1" si="450"/>
        <v>1</v>
      </c>
      <c r="AD830" s="18">
        <f t="shared" ca="1" si="450"/>
        <v>1</v>
      </c>
      <c r="AE830" s="18">
        <f t="shared" ca="1" si="451"/>
        <v>1</v>
      </c>
      <c r="AF830" s="18">
        <f t="shared" ca="1" si="451"/>
        <v>1</v>
      </c>
      <c r="AG830" s="18">
        <f t="shared" ca="1" si="451"/>
        <v>1</v>
      </c>
      <c r="AH830" s="18">
        <f t="shared" ca="1" si="451"/>
        <v>1</v>
      </c>
      <c r="AI830" s="18">
        <f t="shared" ca="1" si="451"/>
        <v>1</v>
      </c>
      <c r="AJ830" s="18">
        <f t="shared" ca="1" si="451"/>
        <v>1</v>
      </c>
      <c r="AK830" s="18">
        <f t="shared" ca="1" si="451"/>
        <v>1</v>
      </c>
      <c r="AL830" s="18">
        <f t="shared" ca="1" si="451"/>
        <v>1</v>
      </c>
      <c r="AM830" s="18">
        <f t="shared" ca="1" si="451"/>
        <v>1</v>
      </c>
      <c r="AN830" s="18">
        <f t="shared" ca="1" si="451"/>
        <v>1</v>
      </c>
      <c r="AO830" s="18">
        <f t="shared" ca="1" si="452"/>
        <v>1</v>
      </c>
      <c r="AP830" s="18">
        <f t="shared" ca="1" si="452"/>
        <v>1</v>
      </c>
      <c r="AQ830" s="18">
        <f t="shared" ca="1" si="452"/>
        <v>1</v>
      </c>
      <c r="AR830" s="18">
        <f t="shared" ca="1" si="452"/>
        <v>1</v>
      </c>
      <c r="AS830" s="18">
        <f t="shared" ca="1" si="452"/>
        <v>1</v>
      </c>
      <c r="AT830" s="18">
        <f t="shared" ca="1" si="452"/>
        <v>1</v>
      </c>
      <c r="AU830" s="18">
        <f t="shared" ca="1" si="452"/>
        <v>1</v>
      </c>
      <c r="AV830" s="18">
        <f t="shared" ca="1" si="452"/>
        <v>1</v>
      </c>
      <c r="AW830" s="18">
        <f t="shared" ca="1" si="452"/>
        <v>1</v>
      </c>
      <c r="AX830" s="18">
        <f t="shared" ca="1" si="452"/>
        <v>1</v>
      </c>
      <c r="AY830" s="18">
        <f t="shared" ca="1" si="453"/>
        <v>1</v>
      </c>
      <c r="AZ830" s="18">
        <f t="shared" ca="1" si="453"/>
        <v>0</v>
      </c>
      <c r="BA830" s="18">
        <f t="shared" ca="1" si="453"/>
        <v>0</v>
      </c>
      <c r="BB830" s="18">
        <f t="shared" ca="1" si="453"/>
        <v>0</v>
      </c>
      <c r="BC830" s="18">
        <f t="shared" ca="1" si="453"/>
        <v>0</v>
      </c>
      <c r="BD830" s="18">
        <f t="shared" ca="1" si="453"/>
        <v>0</v>
      </c>
      <c r="BE830" s="18">
        <f t="shared" ca="1" si="453"/>
        <v>0</v>
      </c>
      <c r="BF830" s="18">
        <f t="shared" ca="1" si="453"/>
        <v>0</v>
      </c>
      <c r="BG830" s="18">
        <f t="shared" ca="1" si="453"/>
        <v>0</v>
      </c>
      <c r="BH830" s="18">
        <f t="shared" ca="1" si="453"/>
        <v>0</v>
      </c>
    </row>
    <row r="831" spans="8:60" x14ac:dyDescent="0.35">
      <c r="H831" s="2" t="str">
        <f t="shared" si="431"/>
        <v>Open</v>
      </c>
      <c r="I831">
        <f t="shared" si="438"/>
        <v>16</v>
      </c>
      <c r="J831">
        <f t="shared" si="432"/>
        <v>41</v>
      </c>
      <c r="K831" s="18">
        <f t="shared" ca="1" si="449"/>
        <v>1</v>
      </c>
      <c r="L831" s="18">
        <f t="shared" ca="1" si="449"/>
        <v>1</v>
      </c>
      <c r="M831" s="18">
        <f t="shared" ca="1" si="449"/>
        <v>1</v>
      </c>
      <c r="N831" s="18">
        <f t="shared" ca="1" si="449"/>
        <v>1</v>
      </c>
      <c r="O831" s="18">
        <f t="shared" ca="1" si="449"/>
        <v>1</v>
      </c>
      <c r="P831" s="18">
        <f t="shared" ca="1" si="449"/>
        <v>1</v>
      </c>
      <c r="Q831" s="18">
        <f t="shared" ca="1" si="449"/>
        <v>1</v>
      </c>
      <c r="R831" s="18">
        <f t="shared" ca="1" si="449"/>
        <v>1</v>
      </c>
      <c r="S831" s="18">
        <f t="shared" ca="1" si="449"/>
        <v>1</v>
      </c>
      <c r="T831" s="18">
        <f t="shared" ca="1" si="449"/>
        <v>1</v>
      </c>
      <c r="U831" s="18">
        <f t="shared" ca="1" si="450"/>
        <v>1</v>
      </c>
      <c r="V831" s="18">
        <f t="shared" ca="1" si="450"/>
        <v>1</v>
      </c>
      <c r="W831" s="18">
        <f t="shared" ca="1" si="450"/>
        <v>1</v>
      </c>
      <c r="X831" s="18">
        <f t="shared" ca="1" si="450"/>
        <v>1</v>
      </c>
      <c r="Y831" s="18">
        <f t="shared" ca="1" si="450"/>
        <v>1</v>
      </c>
      <c r="Z831" s="18">
        <f t="shared" ca="1" si="450"/>
        <v>1</v>
      </c>
      <c r="AA831" s="18">
        <f t="shared" ca="1" si="450"/>
        <v>1</v>
      </c>
      <c r="AB831" s="18">
        <f t="shared" ca="1" si="450"/>
        <v>1</v>
      </c>
      <c r="AC831" s="18">
        <f t="shared" ca="1" si="450"/>
        <v>1</v>
      </c>
      <c r="AD831" s="18">
        <f t="shared" ca="1" si="450"/>
        <v>1</v>
      </c>
      <c r="AE831" s="18">
        <f t="shared" ca="1" si="451"/>
        <v>1</v>
      </c>
      <c r="AF831" s="18">
        <f t="shared" ca="1" si="451"/>
        <v>1</v>
      </c>
      <c r="AG831" s="18">
        <f t="shared" ca="1" si="451"/>
        <v>1</v>
      </c>
      <c r="AH831" s="18">
        <f t="shared" ca="1" si="451"/>
        <v>1</v>
      </c>
      <c r="AI831" s="18">
        <f t="shared" ca="1" si="451"/>
        <v>1</v>
      </c>
      <c r="AJ831" s="18">
        <f t="shared" ca="1" si="451"/>
        <v>1</v>
      </c>
      <c r="AK831" s="18">
        <f t="shared" ca="1" si="451"/>
        <v>1</v>
      </c>
      <c r="AL831" s="18">
        <f t="shared" ca="1" si="451"/>
        <v>1</v>
      </c>
      <c r="AM831" s="18">
        <f t="shared" ca="1" si="451"/>
        <v>1</v>
      </c>
      <c r="AN831" s="18">
        <f t="shared" ca="1" si="451"/>
        <v>1</v>
      </c>
      <c r="AO831" s="18">
        <f t="shared" ca="1" si="452"/>
        <v>1</v>
      </c>
      <c r="AP831" s="18">
        <f t="shared" ca="1" si="452"/>
        <v>1</v>
      </c>
      <c r="AQ831" s="18">
        <f t="shared" ca="1" si="452"/>
        <v>1</v>
      </c>
      <c r="AR831" s="18">
        <f t="shared" ca="1" si="452"/>
        <v>1</v>
      </c>
      <c r="AS831" s="18">
        <f t="shared" ca="1" si="452"/>
        <v>1</v>
      </c>
      <c r="AT831" s="18">
        <f t="shared" ca="1" si="452"/>
        <v>1</v>
      </c>
      <c r="AU831" s="18">
        <f t="shared" ca="1" si="452"/>
        <v>1</v>
      </c>
      <c r="AV831" s="18">
        <f t="shared" ca="1" si="452"/>
        <v>1</v>
      </c>
      <c r="AW831" s="18">
        <f t="shared" ca="1" si="452"/>
        <v>1</v>
      </c>
      <c r="AX831" s="18">
        <f t="shared" ca="1" si="452"/>
        <v>1</v>
      </c>
      <c r="AY831" s="18">
        <f t="shared" ca="1" si="453"/>
        <v>1</v>
      </c>
      <c r="AZ831" s="18">
        <f t="shared" ca="1" si="453"/>
        <v>1</v>
      </c>
      <c r="BA831" s="18">
        <f t="shared" ca="1" si="453"/>
        <v>0</v>
      </c>
      <c r="BB831" s="18">
        <f t="shared" ca="1" si="453"/>
        <v>0</v>
      </c>
      <c r="BC831" s="18">
        <f t="shared" ca="1" si="453"/>
        <v>0</v>
      </c>
      <c r="BD831" s="18">
        <f t="shared" ca="1" si="453"/>
        <v>0</v>
      </c>
      <c r="BE831" s="18">
        <f t="shared" ca="1" si="453"/>
        <v>0</v>
      </c>
      <c r="BF831" s="18">
        <f t="shared" ca="1" si="453"/>
        <v>0</v>
      </c>
      <c r="BG831" s="18">
        <f t="shared" ca="1" si="453"/>
        <v>0</v>
      </c>
      <c r="BH831" s="18">
        <f t="shared" ca="1" si="453"/>
        <v>0</v>
      </c>
    </row>
    <row r="832" spans="8:60" x14ac:dyDescent="0.35">
      <c r="H832" s="2" t="str">
        <f t="shared" si="431"/>
        <v>Open</v>
      </c>
      <c r="I832">
        <f t="shared" si="438"/>
        <v>16</v>
      </c>
      <c r="J832">
        <f t="shared" si="432"/>
        <v>42</v>
      </c>
      <c r="K832" s="18">
        <f t="shared" ca="1" si="449"/>
        <v>1</v>
      </c>
      <c r="L832" s="18">
        <f t="shared" ca="1" si="449"/>
        <v>1</v>
      </c>
      <c r="M832" s="18">
        <f t="shared" ca="1" si="449"/>
        <v>1</v>
      </c>
      <c r="N832" s="18">
        <f t="shared" ca="1" si="449"/>
        <v>1</v>
      </c>
      <c r="O832" s="18">
        <f t="shared" ca="1" si="449"/>
        <v>1</v>
      </c>
      <c r="P832" s="18">
        <f t="shared" ca="1" si="449"/>
        <v>1</v>
      </c>
      <c r="Q832" s="18">
        <f t="shared" ca="1" si="449"/>
        <v>1</v>
      </c>
      <c r="R832" s="18">
        <f t="shared" ca="1" si="449"/>
        <v>1</v>
      </c>
      <c r="S832" s="18">
        <f t="shared" ca="1" si="449"/>
        <v>1</v>
      </c>
      <c r="T832" s="18">
        <f t="shared" ca="1" si="449"/>
        <v>1</v>
      </c>
      <c r="U832" s="18">
        <f t="shared" ca="1" si="450"/>
        <v>1</v>
      </c>
      <c r="V832" s="18">
        <f t="shared" ca="1" si="450"/>
        <v>1</v>
      </c>
      <c r="W832" s="18">
        <f t="shared" ca="1" si="450"/>
        <v>1</v>
      </c>
      <c r="X832" s="18">
        <f t="shared" ca="1" si="450"/>
        <v>1</v>
      </c>
      <c r="Y832" s="18">
        <f t="shared" ca="1" si="450"/>
        <v>1</v>
      </c>
      <c r="Z832" s="18">
        <f t="shared" ca="1" si="450"/>
        <v>1</v>
      </c>
      <c r="AA832" s="18">
        <f t="shared" ca="1" si="450"/>
        <v>1</v>
      </c>
      <c r="AB832" s="18">
        <f t="shared" ca="1" si="450"/>
        <v>1</v>
      </c>
      <c r="AC832" s="18">
        <f t="shared" ca="1" si="450"/>
        <v>1</v>
      </c>
      <c r="AD832" s="18">
        <f t="shared" ca="1" si="450"/>
        <v>1</v>
      </c>
      <c r="AE832" s="18">
        <f t="shared" ca="1" si="451"/>
        <v>1</v>
      </c>
      <c r="AF832" s="18">
        <f t="shared" ca="1" si="451"/>
        <v>1</v>
      </c>
      <c r="AG832" s="18">
        <f t="shared" ca="1" si="451"/>
        <v>1</v>
      </c>
      <c r="AH832" s="18">
        <f t="shared" ca="1" si="451"/>
        <v>1</v>
      </c>
      <c r="AI832" s="18">
        <f t="shared" ca="1" si="451"/>
        <v>1</v>
      </c>
      <c r="AJ832" s="18">
        <f t="shared" ca="1" si="451"/>
        <v>1</v>
      </c>
      <c r="AK832" s="18">
        <f t="shared" ca="1" si="451"/>
        <v>1</v>
      </c>
      <c r="AL832" s="18">
        <f t="shared" ca="1" si="451"/>
        <v>1</v>
      </c>
      <c r="AM832" s="18">
        <f t="shared" ca="1" si="451"/>
        <v>1</v>
      </c>
      <c r="AN832" s="18">
        <f t="shared" ca="1" si="451"/>
        <v>1</v>
      </c>
      <c r="AO832" s="18">
        <f t="shared" ca="1" si="452"/>
        <v>1</v>
      </c>
      <c r="AP832" s="18">
        <f t="shared" ca="1" si="452"/>
        <v>1</v>
      </c>
      <c r="AQ832" s="18">
        <f t="shared" ca="1" si="452"/>
        <v>1</v>
      </c>
      <c r="AR832" s="18">
        <f t="shared" ca="1" si="452"/>
        <v>1</v>
      </c>
      <c r="AS832" s="18">
        <f t="shared" ca="1" si="452"/>
        <v>1</v>
      </c>
      <c r="AT832" s="18">
        <f t="shared" ca="1" si="452"/>
        <v>1</v>
      </c>
      <c r="AU832" s="18">
        <f t="shared" ca="1" si="452"/>
        <v>1</v>
      </c>
      <c r="AV832" s="18">
        <f t="shared" ca="1" si="452"/>
        <v>1</v>
      </c>
      <c r="AW832" s="18">
        <f t="shared" ca="1" si="452"/>
        <v>1</v>
      </c>
      <c r="AX832" s="18">
        <f t="shared" ca="1" si="452"/>
        <v>1</v>
      </c>
      <c r="AY832" s="18">
        <f t="shared" ca="1" si="453"/>
        <v>1</v>
      </c>
      <c r="AZ832" s="18">
        <f t="shared" ca="1" si="453"/>
        <v>1</v>
      </c>
      <c r="BA832" s="18">
        <f t="shared" ca="1" si="453"/>
        <v>1</v>
      </c>
      <c r="BB832" s="18">
        <f t="shared" ca="1" si="453"/>
        <v>0</v>
      </c>
      <c r="BC832" s="18">
        <f t="shared" ca="1" si="453"/>
        <v>0</v>
      </c>
      <c r="BD832" s="18">
        <f t="shared" ca="1" si="453"/>
        <v>0</v>
      </c>
      <c r="BE832" s="18">
        <f t="shared" ca="1" si="453"/>
        <v>0</v>
      </c>
      <c r="BF832" s="18">
        <f t="shared" ca="1" si="453"/>
        <v>0</v>
      </c>
      <c r="BG832" s="18">
        <f t="shared" ca="1" si="453"/>
        <v>0</v>
      </c>
      <c r="BH832" s="18">
        <f t="shared" ca="1" si="453"/>
        <v>0</v>
      </c>
    </row>
    <row r="833" spans="8:60" x14ac:dyDescent="0.35">
      <c r="H833" s="2" t="str">
        <f t="shared" si="431"/>
        <v>Open</v>
      </c>
      <c r="I833">
        <f t="shared" si="438"/>
        <v>16</v>
      </c>
      <c r="J833">
        <f t="shared" si="432"/>
        <v>43</v>
      </c>
      <c r="K833" s="18">
        <f t="shared" ca="1" si="449"/>
        <v>1</v>
      </c>
      <c r="L833" s="18">
        <f t="shared" ca="1" si="449"/>
        <v>1</v>
      </c>
      <c r="M833" s="18">
        <f t="shared" ca="1" si="449"/>
        <v>1</v>
      </c>
      <c r="N833" s="18">
        <f t="shared" ca="1" si="449"/>
        <v>1</v>
      </c>
      <c r="O833" s="18">
        <f t="shared" ca="1" si="449"/>
        <v>1</v>
      </c>
      <c r="P833" s="18">
        <f t="shared" ca="1" si="449"/>
        <v>1</v>
      </c>
      <c r="Q833" s="18">
        <f t="shared" ca="1" si="449"/>
        <v>1</v>
      </c>
      <c r="R833" s="18">
        <f t="shared" ca="1" si="449"/>
        <v>1</v>
      </c>
      <c r="S833" s="18">
        <f t="shared" ca="1" si="449"/>
        <v>1</v>
      </c>
      <c r="T833" s="18">
        <f t="shared" ca="1" si="449"/>
        <v>1</v>
      </c>
      <c r="U833" s="18">
        <f t="shared" ca="1" si="450"/>
        <v>1</v>
      </c>
      <c r="V833" s="18">
        <f t="shared" ca="1" si="450"/>
        <v>1</v>
      </c>
      <c r="W833" s="18">
        <f t="shared" ca="1" si="450"/>
        <v>1</v>
      </c>
      <c r="X833" s="18">
        <f t="shared" ca="1" si="450"/>
        <v>1</v>
      </c>
      <c r="Y833" s="18">
        <f t="shared" ca="1" si="450"/>
        <v>1</v>
      </c>
      <c r="Z833" s="18">
        <f t="shared" ca="1" si="450"/>
        <v>1</v>
      </c>
      <c r="AA833" s="18">
        <f t="shared" ca="1" si="450"/>
        <v>1</v>
      </c>
      <c r="AB833" s="18">
        <f t="shared" ca="1" si="450"/>
        <v>1</v>
      </c>
      <c r="AC833" s="18">
        <f t="shared" ca="1" si="450"/>
        <v>1</v>
      </c>
      <c r="AD833" s="18">
        <f t="shared" ca="1" si="450"/>
        <v>1</v>
      </c>
      <c r="AE833" s="18">
        <f t="shared" ca="1" si="451"/>
        <v>1</v>
      </c>
      <c r="AF833" s="18">
        <f t="shared" ca="1" si="451"/>
        <v>1</v>
      </c>
      <c r="AG833" s="18">
        <f t="shared" ca="1" si="451"/>
        <v>1</v>
      </c>
      <c r="AH833" s="18">
        <f t="shared" ca="1" si="451"/>
        <v>1</v>
      </c>
      <c r="AI833" s="18">
        <f t="shared" ca="1" si="451"/>
        <v>1</v>
      </c>
      <c r="AJ833" s="18">
        <f t="shared" ca="1" si="451"/>
        <v>1</v>
      </c>
      <c r="AK833" s="18">
        <f t="shared" ca="1" si="451"/>
        <v>1</v>
      </c>
      <c r="AL833" s="18">
        <f t="shared" ca="1" si="451"/>
        <v>1</v>
      </c>
      <c r="AM833" s="18">
        <f t="shared" ca="1" si="451"/>
        <v>1</v>
      </c>
      <c r="AN833" s="18">
        <f t="shared" ca="1" si="451"/>
        <v>1</v>
      </c>
      <c r="AO833" s="18">
        <f t="shared" ca="1" si="452"/>
        <v>1</v>
      </c>
      <c r="AP833" s="18">
        <f t="shared" ca="1" si="452"/>
        <v>1</v>
      </c>
      <c r="AQ833" s="18">
        <f t="shared" ca="1" si="452"/>
        <v>1</v>
      </c>
      <c r="AR833" s="18">
        <f t="shared" ca="1" si="452"/>
        <v>1</v>
      </c>
      <c r="AS833" s="18">
        <f t="shared" ca="1" si="452"/>
        <v>1</v>
      </c>
      <c r="AT833" s="18">
        <f t="shared" ca="1" si="452"/>
        <v>1</v>
      </c>
      <c r="AU833" s="18">
        <f t="shared" ca="1" si="452"/>
        <v>1</v>
      </c>
      <c r="AV833" s="18">
        <f t="shared" ca="1" si="452"/>
        <v>1</v>
      </c>
      <c r="AW833" s="18">
        <f t="shared" ca="1" si="452"/>
        <v>1</v>
      </c>
      <c r="AX833" s="18">
        <f t="shared" ca="1" si="452"/>
        <v>1</v>
      </c>
      <c r="AY833" s="18">
        <f t="shared" ca="1" si="453"/>
        <v>1</v>
      </c>
      <c r="AZ833" s="18">
        <f t="shared" ca="1" si="453"/>
        <v>1</v>
      </c>
      <c r="BA833" s="18">
        <f t="shared" ca="1" si="453"/>
        <v>1</v>
      </c>
      <c r="BB833" s="18">
        <f t="shared" ca="1" si="453"/>
        <v>1</v>
      </c>
      <c r="BC833" s="18">
        <f t="shared" ca="1" si="453"/>
        <v>0</v>
      </c>
      <c r="BD833" s="18">
        <f t="shared" ca="1" si="453"/>
        <v>0</v>
      </c>
      <c r="BE833" s="18">
        <f t="shared" ca="1" si="453"/>
        <v>0</v>
      </c>
      <c r="BF833" s="18">
        <f t="shared" ca="1" si="453"/>
        <v>0</v>
      </c>
      <c r="BG833" s="18">
        <f t="shared" ca="1" si="453"/>
        <v>0</v>
      </c>
      <c r="BH833" s="18">
        <f t="shared" ca="1" si="453"/>
        <v>0</v>
      </c>
    </row>
    <row r="834" spans="8:60" x14ac:dyDescent="0.35">
      <c r="H834" s="2" t="str">
        <f t="shared" si="431"/>
        <v>Open</v>
      </c>
      <c r="I834">
        <f t="shared" si="438"/>
        <v>16</v>
      </c>
      <c r="J834">
        <f t="shared" si="432"/>
        <v>44</v>
      </c>
      <c r="K834" s="18">
        <f t="shared" ca="1" si="449"/>
        <v>1</v>
      </c>
      <c r="L834" s="18">
        <f t="shared" ca="1" si="449"/>
        <v>1</v>
      </c>
      <c r="M834" s="18">
        <f t="shared" ca="1" si="449"/>
        <v>1</v>
      </c>
      <c r="N834" s="18">
        <f t="shared" ca="1" si="449"/>
        <v>1</v>
      </c>
      <c r="O834" s="18">
        <f t="shared" ca="1" si="449"/>
        <v>1</v>
      </c>
      <c r="P834" s="18">
        <f t="shared" ca="1" si="449"/>
        <v>1</v>
      </c>
      <c r="Q834" s="18">
        <f t="shared" ca="1" si="449"/>
        <v>1</v>
      </c>
      <c r="R834" s="18">
        <f t="shared" ca="1" si="449"/>
        <v>1</v>
      </c>
      <c r="S834" s="18">
        <f t="shared" ca="1" si="449"/>
        <v>1</v>
      </c>
      <c r="T834" s="18">
        <f t="shared" ca="1" si="449"/>
        <v>1</v>
      </c>
      <c r="U834" s="18">
        <f t="shared" ca="1" si="450"/>
        <v>1</v>
      </c>
      <c r="V834" s="18">
        <f t="shared" ca="1" si="450"/>
        <v>1</v>
      </c>
      <c r="W834" s="18">
        <f t="shared" ca="1" si="450"/>
        <v>1</v>
      </c>
      <c r="X834" s="18">
        <f t="shared" ca="1" si="450"/>
        <v>1</v>
      </c>
      <c r="Y834" s="18">
        <f t="shared" ca="1" si="450"/>
        <v>1</v>
      </c>
      <c r="Z834" s="18">
        <f t="shared" ca="1" si="450"/>
        <v>1</v>
      </c>
      <c r="AA834" s="18">
        <f t="shared" ca="1" si="450"/>
        <v>1</v>
      </c>
      <c r="AB834" s="18">
        <f t="shared" ca="1" si="450"/>
        <v>1</v>
      </c>
      <c r="AC834" s="18">
        <f t="shared" ca="1" si="450"/>
        <v>1</v>
      </c>
      <c r="AD834" s="18">
        <f t="shared" ca="1" si="450"/>
        <v>1</v>
      </c>
      <c r="AE834" s="18">
        <f t="shared" ca="1" si="451"/>
        <v>1</v>
      </c>
      <c r="AF834" s="18">
        <f t="shared" ca="1" si="451"/>
        <v>1</v>
      </c>
      <c r="AG834" s="18">
        <f t="shared" ca="1" si="451"/>
        <v>1</v>
      </c>
      <c r="AH834" s="18">
        <f t="shared" ca="1" si="451"/>
        <v>1</v>
      </c>
      <c r="AI834" s="18">
        <f t="shared" ca="1" si="451"/>
        <v>1</v>
      </c>
      <c r="AJ834" s="18">
        <f t="shared" ca="1" si="451"/>
        <v>1</v>
      </c>
      <c r="AK834" s="18">
        <f t="shared" ca="1" si="451"/>
        <v>1</v>
      </c>
      <c r="AL834" s="18">
        <f t="shared" ca="1" si="451"/>
        <v>1</v>
      </c>
      <c r="AM834" s="18">
        <f t="shared" ca="1" si="451"/>
        <v>1</v>
      </c>
      <c r="AN834" s="18">
        <f t="shared" ca="1" si="451"/>
        <v>1</v>
      </c>
      <c r="AO834" s="18">
        <f t="shared" ca="1" si="452"/>
        <v>1</v>
      </c>
      <c r="AP834" s="18">
        <f t="shared" ca="1" si="452"/>
        <v>1</v>
      </c>
      <c r="AQ834" s="18">
        <f t="shared" ca="1" si="452"/>
        <v>1</v>
      </c>
      <c r="AR834" s="18">
        <f t="shared" ca="1" si="452"/>
        <v>1</v>
      </c>
      <c r="AS834" s="18">
        <f t="shared" ca="1" si="452"/>
        <v>1</v>
      </c>
      <c r="AT834" s="18">
        <f t="shared" ca="1" si="452"/>
        <v>1</v>
      </c>
      <c r="AU834" s="18">
        <f t="shared" ca="1" si="452"/>
        <v>1</v>
      </c>
      <c r="AV834" s="18">
        <f t="shared" ca="1" si="452"/>
        <v>1</v>
      </c>
      <c r="AW834" s="18">
        <f t="shared" ca="1" si="452"/>
        <v>1</v>
      </c>
      <c r="AX834" s="18">
        <f t="shared" ca="1" si="452"/>
        <v>1</v>
      </c>
      <c r="AY834" s="18">
        <f t="shared" ca="1" si="453"/>
        <v>1</v>
      </c>
      <c r="AZ834" s="18">
        <f t="shared" ca="1" si="453"/>
        <v>1</v>
      </c>
      <c r="BA834" s="18">
        <f t="shared" ca="1" si="453"/>
        <v>1</v>
      </c>
      <c r="BB834" s="18">
        <f t="shared" ca="1" si="453"/>
        <v>1</v>
      </c>
      <c r="BC834" s="18">
        <f t="shared" ca="1" si="453"/>
        <v>1</v>
      </c>
      <c r="BD834" s="18">
        <f t="shared" ca="1" si="453"/>
        <v>0</v>
      </c>
      <c r="BE834" s="18">
        <f t="shared" ca="1" si="453"/>
        <v>0</v>
      </c>
      <c r="BF834" s="18">
        <f t="shared" ca="1" si="453"/>
        <v>0</v>
      </c>
      <c r="BG834" s="18">
        <f t="shared" ca="1" si="453"/>
        <v>0</v>
      </c>
      <c r="BH834" s="18">
        <f t="shared" ca="1" si="453"/>
        <v>0</v>
      </c>
    </row>
    <row r="835" spans="8:60" x14ac:dyDescent="0.35">
      <c r="H835" s="2" t="str">
        <f t="shared" si="431"/>
        <v>Open</v>
      </c>
      <c r="I835">
        <f t="shared" si="438"/>
        <v>16</v>
      </c>
      <c r="J835">
        <f t="shared" si="432"/>
        <v>45</v>
      </c>
      <c r="K835" s="18">
        <f t="shared" ref="K835:T844" ca="1" si="454">IF(K$24&gt;$J835,0,OFFSET($K$2,$I835,$J835-K$24))</f>
        <v>1</v>
      </c>
      <c r="L835" s="18">
        <f t="shared" ca="1" si="454"/>
        <v>1</v>
      </c>
      <c r="M835" s="18">
        <f t="shared" ca="1" si="454"/>
        <v>1</v>
      </c>
      <c r="N835" s="18">
        <f t="shared" ca="1" si="454"/>
        <v>1</v>
      </c>
      <c r="O835" s="18">
        <f t="shared" ca="1" si="454"/>
        <v>1</v>
      </c>
      <c r="P835" s="18">
        <f t="shared" ca="1" si="454"/>
        <v>1</v>
      </c>
      <c r="Q835" s="18">
        <f t="shared" ca="1" si="454"/>
        <v>1</v>
      </c>
      <c r="R835" s="18">
        <f t="shared" ca="1" si="454"/>
        <v>1</v>
      </c>
      <c r="S835" s="18">
        <f t="shared" ca="1" si="454"/>
        <v>1</v>
      </c>
      <c r="T835" s="18">
        <f t="shared" ca="1" si="454"/>
        <v>1</v>
      </c>
      <c r="U835" s="18">
        <f t="shared" ref="U835:AD844" ca="1" si="455">IF(U$24&gt;$J835,0,OFFSET($K$2,$I835,$J835-U$24))</f>
        <v>1</v>
      </c>
      <c r="V835" s="18">
        <f t="shared" ca="1" si="455"/>
        <v>1</v>
      </c>
      <c r="W835" s="18">
        <f t="shared" ca="1" si="455"/>
        <v>1</v>
      </c>
      <c r="X835" s="18">
        <f t="shared" ca="1" si="455"/>
        <v>1</v>
      </c>
      <c r="Y835" s="18">
        <f t="shared" ca="1" si="455"/>
        <v>1</v>
      </c>
      <c r="Z835" s="18">
        <f t="shared" ca="1" si="455"/>
        <v>1</v>
      </c>
      <c r="AA835" s="18">
        <f t="shared" ca="1" si="455"/>
        <v>1</v>
      </c>
      <c r="AB835" s="18">
        <f t="shared" ca="1" si="455"/>
        <v>1</v>
      </c>
      <c r="AC835" s="18">
        <f t="shared" ca="1" si="455"/>
        <v>1</v>
      </c>
      <c r="AD835" s="18">
        <f t="shared" ca="1" si="455"/>
        <v>1</v>
      </c>
      <c r="AE835" s="18">
        <f t="shared" ref="AE835:AN844" ca="1" si="456">IF(AE$24&gt;$J835,0,OFFSET($K$2,$I835,$J835-AE$24))</f>
        <v>1</v>
      </c>
      <c r="AF835" s="18">
        <f t="shared" ca="1" si="456"/>
        <v>1</v>
      </c>
      <c r="AG835" s="18">
        <f t="shared" ca="1" si="456"/>
        <v>1</v>
      </c>
      <c r="AH835" s="18">
        <f t="shared" ca="1" si="456"/>
        <v>1</v>
      </c>
      <c r="AI835" s="18">
        <f t="shared" ca="1" si="456"/>
        <v>1</v>
      </c>
      <c r="AJ835" s="18">
        <f t="shared" ca="1" si="456"/>
        <v>1</v>
      </c>
      <c r="AK835" s="18">
        <f t="shared" ca="1" si="456"/>
        <v>1</v>
      </c>
      <c r="AL835" s="18">
        <f t="shared" ca="1" si="456"/>
        <v>1</v>
      </c>
      <c r="AM835" s="18">
        <f t="shared" ca="1" si="456"/>
        <v>1</v>
      </c>
      <c r="AN835" s="18">
        <f t="shared" ca="1" si="456"/>
        <v>1</v>
      </c>
      <c r="AO835" s="18">
        <f t="shared" ref="AO835:AX844" ca="1" si="457">IF(AO$24&gt;$J835,0,OFFSET($K$2,$I835,$J835-AO$24))</f>
        <v>1</v>
      </c>
      <c r="AP835" s="18">
        <f t="shared" ca="1" si="457"/>
        <v>1</v>
      </c>
      <c r="AQ835" s="18">
        <f t="shared" ca="1" si="457"/>
        <v>1</v>
      </c>
      <c r="AR835" s="18">
        <f t="shared" ca="1" si="457"/>
        <v>1</v>
      </c>
      <c r="AS835" s="18">
        <f t="shared" ca="1" si="457"/>
        <v>1</v>
      </c>
      <c r="AT835" s="18">
        <f t="shared" ca="1" si="457"/>
        <v>1</v>
      </c>
      <c r="AU835" s="18">
        <f t="shared" ca="1" si="457"/>
        <v>1</v>
      </c>
      <c r="AV835" s="18">
        <f t="shared" ca="1" si="457"/>
        <v>1</v>
      </c>
      <c r="AW835" s="18">
        <f t="shared" ca="1" si="457"/>
        <v>1</v>
      </c>
      <c r="AX835" s="18">
        <f t="shared" ca="1" si="457"/>
        <v>1</v>
      </c>
      <c r="AY835" s="18">
        <f t="shared" ref="AY835:BH844" ca="1" si="458">IF(AY$24&gt;$J835,0,OFFSET($K$2,$I835,$J835-AY$24))</f>
        <v>1</v>
      </c>
      <c r="AZ835" s="18">
        <f t="shared" ca="1" si="458"/>
        <v>1</v>
      </c>
      <c r="BA835" s="18">
        <f t="shared" ca="1" si="458"/>
        <v>1</v>
      </c>
      <c r="BB835" s="18">
        <f t="shared" ca="1" si="458"/>
        <v>1</v>
      </c>
      <c r="BC835" s="18">
        <f t="shared" ca="1" si="458"/>
        <v>1</v>
      </c>
      <c r="BD835" s="18">
        <f t="shared" ca="1" si="458"/>
        <v>1</v>
      </c>
      <c r="BE835" s="18">
        <f t="shared" ca="1" si="458"/>
        <v>0</v>
      </c>
      <c r="BF835" s="18">
        <f t="shared" ca="1" si="458"/>
        <v>0</v>
      </c>
      <c r="BG835" s="18">
        <f t="shared" ca="1" si="458"/>
        <v>0</v>
      </c>
      <c r="BH835" s="18">
        <f t="shared" ca="1" si="458"/>
        <v>0</v>
      </c>
    </row>
    <row r="836" spans="8:60" x14ac:dyDescent="0.35">
      <c r="H836" s="2" t="str">
        <f t="shared" si="431"/>
        <v>Open</v>
      </c>
      <c r="I836">
        <f t="shared" si="438"/>
        <v>16</v>
      </c>
      <c r="J836">
        <f t="shared" si="432"/>
        <v>46</v>
      </c>
      <c r="K836" s="18">
        <f t="shared" ca="1" si="454"/>
        <v>1</v>
      </c>
      <c r="L836" s="18">
        <f t="shared" ca="1" si="454"/>
        <v>1</v>
      </c>
      <c r="M836" s="18">
        <f t="shared" ca="1" si="454"/>
        <v>1</v>
      </c>
      <c r="N836" s="18">
        <f t="shared" ca="1" si="454"/>
        <v>1</v>
      </c>
      <c r="O836" s="18">
        <f t="shared" ca="1" si="454"/>
        <v>1</v>
      </c>
      <c r="P836" s="18">
        <f t="shared" ca="1" si="454"/>
        <v>1</v>
      </c>
      <c r="Q836" s="18">
        <f t="shared" ca="1" si="454"/>
        <v>1</v>
      </c>
      <c r="R836" s="18">
        <f t="shared" ca="1" si="454"/>
        <v>1</v>
      </c>
      <c r="S836" s="18">
        <f t="shared" ca="1" si="454"/>
        <v>1</v>
      </c>
      <c r="T836" s="18">
        <f t="shared" ca="1" si="454"/>
        <v>1</v>
      </c>
      <c r="U836" s="18">
        <f t="shared" ca="1" si="455"/>
        <v>1</v>
      </c>
      <c r="V836" s="18">
        <f t="shared" ca="1" si="455"/>
        <v>1</v>
      </c>
      <c r="W836" s="18">
        <f t="shared" ca="1" si="455"/>
        <v>1</v>
      </c>
      <c r="X836" s="18">
        <f t="shared" ca="1" si="455"/>
        <v>1</v>
      </c>
      <c r="Y836" s="18">
        <f t="shared" ca="1" si="455"/>
        <v>1</v>
      </c>
      <c r="Z836" s="18">
        <f t="shared" ca="1" si="455"/>
        <v>1</v>
      </c>
      <c r="AA836" s="18">
        <f t="shared" ca="1" si="455"/>
        <v>1</v>
      </c>
      <c r="AB836" s="18">
        <f t="shared" ca="1" si="455"/>
        <v>1</v>
      </c>
      <c r="AC836" s="18">
        <f t="shared" ca="1" si="455"/>
        <v>1</v>
      </c>
      <c r="AD836" s="18">
        <f t="shared" ca="1" si="455"/>
        <v>1</v>
      </c>
      <c r="AE836" s="18">
        <f t="shared" ca="1" si="456"/>
        <v>1</v>
      </c>
      <c r="AF836" s="18">
        <f t="shared" ca="1" si="456"/>
        <v>1</v>
      </c>
      <c r="AG836" s="18">
        <f t="shared" ca="1" si="456"/>
        <v>1</v>
      </c>
      <c r="AH836" s="18">
        <f t="shared" ca="1" si="456"/>
        <v>1</v>
      </c>
      <c r="AI836" s="18">
        <f t="shared" ca="1" si="456"/>
        <v>1</v>
      </c>
      <c r="AJ836" s="18">
        <f t="shared" ca="1" si="456"/>
        <v>1</v>
      </c>
      <c r="AK836" s="18">
        <f t="shared" ca="1" si="456"/>
        <v>1</v>
      </c>
      <c r="AL836" s="18">
        <f t="shared" ca="1" si="456"/>
        <v>1</v>
      </c>
      <c r="AM836" s="18">
        <f t="shared" ca="1" si="456"/>
        <v>1</v>
      </c>
      <c r="AN836" s="18">
        <f t="shared" ca="1" si="456"/>
        <v>1</v>
      </c>
      <c r="AO836" s="18">
        <f t="shared" ca="1" si="457"/>
        <v>1</v>
      </c>
      <c r="AP836" s="18">
        <f t="shared" ca="1" si="457"/>
        <v>1</v>
      </c>
      <c r="AQ836" s="18">
        <f t="shared" ca="1" si="457"/>
        <v>1</v>
      </c>
      <c r="AR836" s="18">
        <f t="shared" ca="1" si="457"/>
        <v>1</v>
      </c>
      <c r="AS836" s="18">
        <f t="shared" ca="1" si="457"/>
        <v>1</v>
      </c>
      <c r="AT836" s="18">
        <f t="shared" ca="1" si="457"/>
        <v>1</v>
      </c>
      <c r="AU836" s="18">
        <f t="shared" ca="1" si="457"/>
        <v>1</v>
      </c>
      <c r="AV836" s="18">
        <f t="shared" ca="1" si="457"/>
        <v>1</v>
      </c>
      <c r="AW836" s="18">
        <f t="shared" ca="1" si="457"/>
        <v>1</v>
      </c>
      <c r="AX836" s="18">
        <f t="shared" ca="1" si="457"/>
        <v>1</v>
      </c>
      <c r="AY836" s="18">
        <f t="shared" ca="1" si="458"/>
        <v>1</v>
      </c>
      <c r="AZ836" s="18">
        <f t="shared" ca="1" si="458"/>
        <v>1</v>
      </c>
      <c r="BA836" s="18">
        <f t="shared" ca="1" si="458"/>
        <v>1</v>
      </c>
      <c r="BB836" s="18">
        <f t="shared" ca="1" si="458"/>
        <v>1</v>
      </c>
      <c r="BC836" s="18">
        <f t="shared" ca="1" si="458"/>
        <v>1</v>
      </c>
      <c r="BD836" s="18">
        <f t="shared" ca="1" si="458"/>
        <v>1</v>
      </c>
      <c r="BE836" s="18">
        <f t="shared" ca="1" si="458"/>
        <v>1</v>
      </c>
      <c r="BF836" s="18">
        <f t="shared" ca="1" si="458"/>
        <v>0</v>
      </c>
      <c r="BG836" s="18">
        <f t="shared" ca="1" si="458"/>
        <v>0</v>
      </c>
      <c r="BH836" s="18">
        <f t="shared" ca="1" si="458"/>
        <v>0</v>
      </c>
    </row>
    <row r="837" spans="8:60" x14ac:dyDescent="0.35">
      <c r="H837" s="2" t="str">
        <f t="shared" si="431"/>
        <v>Open</v>
      </c>
      <c r="I837">
        <f t="shared" si="438"/>
        <v>16</v>
      </c>
      <c r="J837">
        <f t="shared" si="432"/>
        <v>47</v>
      </c>
      <c r="K837" s="18">
        <f t="shared" ca="1" si="454"/>
        <v>1</v>
      </c>
      <c r="L837" s="18">
        <f t="shared" ca="1" si="454"/>
        <v>1</v>
      </c>
      <c r="M837" s="18">
        <f t="shared" ca="1" si="454"/>
        <v>1</v>
      </c>
      <c r="N837" s="18">
        <f t="shared" ca="1" si="454"/>
        <v>1</v>
      </c>
      <c r="O837" s="18">
        <f t="shared" ca="1" si="454"/>
        <v>1</v>
      </c>
      <c r="P837" s="18">
        <f t="shared" ca="1" si="454"/>
        <v>1</v>
      </c>
      <c r="Q837" s="18">
        <f t="shared" ca="1" si="454"/>
        <v>1</v>
      </c>
      <c r="R837" s="18">
        <f t="shared" ca="1" si="454"/>
        <v>1</v>
      </c>
      <c r="S837" s="18">
        <f t="shared" ca="1" si="454"/>
        <v>1</v>
      </c>
      <c r="T837" s="18">
        <f t="shared" ca="1" si="454"/>
        <v>1</v>
      </c>
      <c r="U837" s="18">
        <f t="shared" ca="1" si="455"/>
        <v>1</v>
      </c>
      <c r="V837" s="18">
        <f t="shared" ca="1" si="455"/>
        <v>1</v>
      </c>
      <c r="W837" s="18">
        <f t="shared" ca="1" si="455"/>
        <v>1</v>
      </c>
      <c r="X837" s="18">
        <f t="shared" ca="1" si="455"/>
        <v>1</v>
      </c>
      <c r="Y837" s="18">
        <f t="shared" ca="1" si="455"/>
        <v>1</v>
      </c>
      <c r="Z837" s="18">
        <f t="shared" ca="1" si="455"/>
        <v>1</v>
      </c>
      <c r="AA837" s="18">
        <f t="shared" ca="1" si="455"/>
        <v>1</v>
      </c>
      <c r="AB837" s="18">
        <f t="shared" ca="1" si="455"/>
        <v>1</v>
      </c>
      <c r="AC837" s="18">
        <f t="shared" ca="1" si="455"/>
        <v>1</v>
      </c>
      <c r="AD837" s="18">
        <f t="shared" ca="1" si="455"/>
        <v>1</v>
      </c>
      <c r="AE837" s="18">
        <f t="shared" ca="1" si="456"/>
        <v>1</v>
      </c>
      <c r="AF837" s="18">
        <f t="shared" ca="1" si="456"/>
        <v>1</v>
      </c>
      <c r="AG837" s="18">
        <f t="shared" ca="1" si="456"/>
        <v>1</v>
      </c>
      <c r="AH837" s="18">
        <f t="shared" ca="1" si="456"/>
        <v>1</v>
      </c>
      <c r="AI837" s="18">
        <f t="shared" ca="1" si="456"/>
        <v>1</v>
      </c>
      <c r="AJ837" s="18">
        <f t="shared" ca="1" si="456"/>
        <v>1</v>
      </c>
      <c r="AK837" s="18">
        <f t="shared" ca="1" si="456"/>
        <v>1</v>
      </c>
      <c r="AL837" s="18">
        <f t="shared" ca="1" si="456"/>
        <v>1</v>
      </c>
      <c r="AM837" s="18">
        <f t="shared" ca="1" si="456"/>
        <v>1</v>
      </c>
      <c r="AN837" s="18">
        <f t="shared" ca="1" si="456"/>
        <v>1</v>
      </c>
      <c r="AO837" s="18">
        <f t="shared" ca="1" si="457"/>
        <v>1</v>
      </c>
      <c r="AP837" s="18">
        <f t="shared" ca="1" si="457"/>
        <v>1</v>
      </c>
      <c r="AQ837" s="18">
        <f t="shared" ca="1" si="457"/>
        <v>1</v>
      </c>
      <c r="AR837" s="18">
        <f t="shared" ca="1" si="457"/>
        <v>1</v>
      </c>
      <c r="AS837" s="18">
        <f t="shared" ca="1" si="457"/>
        <v>1</v>
      </c>
      <c r="AT837" s="18">
        <f t="shared" ca="1" si="457"/>
        <v>1</v>
      </c>
      <c r="AU837" s="18">
        <f t="shared" ca="1" si="457"/>
        <v>1</v>
      </c>
      <c r="AV837" s="18">
        <f t="shared" ca="1" si="457"/>
        <v>1</v>
      </c>
      <c r="AW837" s="18">
        <f t="shared" ca="1" si="457"/>
        <v>1</v>
      </c>
      <c r="AX837" s="18">
        <f t="shared" ca="1" si="457"/>
        <v>1</v>
      </c>
      <c r="AY837" s="18">
        <f t="shared" ca="1" si="458"/>
        <v>1</v>
      </c>
      <c r="AZ837" s="18">
        <f t="shared" ca="1" si="458"/>
        <v>1</v>
      </c>
      <c r="BA837" s="18">
        <f t="shared" ca="1" si="458"/>
        <v>1</v>
      </c>
      <c r="BB837" s="18">
        <f t="shared" ca="1" si="458"/>
        <v>1</v>
      </c>
      <c r="BC837" s="18">
        <f t="shared" ca="1" si="458"/>
        <v>1</v>
      </c>
      <c r="BD837" s="18">
        <f t="shared" ca="1" si="458"/>
        <v>1</v>
      </c>
      <c r="BE837" s="18">
        <f t="shared" ca="1" si="458"/>
        <v>1</v>
      </c>
      <c r="BF837" s="18">
        <f t="shared" ca="1" si="458"/>
        <v>1</v>
      </c>
      <c r="BG837" s="18">
        <f t="shared" ca="1" si="458"/>
        <v>0</v>
      </c>
      <c r="BH837" s="18">
        <f t="shared" ca="1" si="458"/>
        <v>0</v>
      </c>
    </row>
    <row r="838" spans="8:60" x14ac:dyDescent="0.35">
      <c r="H838" s="2" t="str">
        <f t="shared" si="431"/>
        <v>Open</v>
      </c>
      <c r="I838">
        <f t="shared" si="438"/>
        <v>16</v>
      </c>
      <c r="J838">
        <f t="shared" si="432"/>
        <v>48</v>
      </c>
      <c r="K838" s="18">
        <f t="shared" ca="1" si="454"/>
        <v>1</v>
      </c>
      <c r="L838" s="18">
        <f t="shared" ca="1" si="454"/>
        <v>1</v>
      </c>
      <c r="M838" s="18">
        <f t="shared" ca="1" si="454"/>
        <v>1</v>
      </c>
      <c r="N838" s="18">
        <f t="shared" ca="1" si="454"/>
        <v>1</v>
      </c>
      <c r="O838" s="18">
        <f t="shared" ca="1" si="454"/>
        <v>1</v>
      </c>
      <c r="P838" s="18">
        <f t="shared" ca="1" si="454"/>
        <v>1</v>
      </c>
      <c r="Q838" s="18">
        <f t="shared" ca="1" si="454"/>
        <v>1</v>
      </c>
      <c r="R838" s="18">
        <f t="shared" ca="1" si="454"/>
        <v>1</v>
      </c>
      <c r="S838" s="18">
        <f t="shared" ca="1" si="454"/>
        <v>1</v>
      </c>
      <c r="T838" s="18">
        <f t="shared" ca="1" si="454"/>
        <v>1</v>
      </c>
      <c r="U838" s="18">
        <f t="shared" ca="1" si="455"/>
        <v>1</v>
      </c>
      <c r="V838" s="18">
        <f t="shared" ca="1" si="455"/>
        <v>1</v>
      </c>
      <c r="W838" s="18">
        <f t="shared" ca="1" si="455"/>
        <v>1</v>
      </c>
      <c r="X838" s="18">
        <f t="shared" ca="1" si="455"/>
        <v>1</v>
      </c>
      <c r="Y838" s="18">
        <f t="shared" ca="1" si="455"/>
        <v>1</v>
      </c>
      <c r="Z838" s="18">
        <f t="shared" ca="1" si="455"/>
        <v>1</v>
      </c>
      <c r="AA838" s="18">
        <f t="shared" ca="1" si="455"/>
        <v>1</v>
      </c>
      <c r="AB838" s="18">
        <f t="shared" ca="1" si="455"/>
        <v>1</v>
      </c>
      <c r="AC838" s="18">
        <f t="shared" ca="1" si="455"/>
        <v>1</v>
      </c>
      <c r="AD838" s="18">
        <f t="shared" ca="1" si="455"/>
        <v>1</v>
      </c>
      <c r="AE838" s="18">
        <f t="shared" ca="1" si="456"/>
        <v>1</v>
      </c>
      <c r="AF838" s="18">
        <f t="shared" ca="1" si="456"/>
        <v>1</v>
      </c>
      <c r="AG838" s="18">
        <f t="shared" ca="1" si="456"/>
        <v>1</v>
      </c>
      <c r="AH838" s="18">
        <f t="shared" ca="1" si="456"/>
        <v>1</v>
      </c>
      <c r="AI838" s="18">
        <f t="shared" ca="1" si="456"/>
        <v>1</v>
      </c>
      <c r="AJ838" s="18">
        <f t="shared" ca="1" si="456"/>
        <v>1</v>
      </c>
      <c r="AK838" s="18">
        <f t="shared" ca="1" si="456"/>
        <v>1</v>
      </c>
      <c r="AL838" s="18">
        <f t="shared" ca="1" si="456"/>
        <v>1</v>
      </c>
      <c r="AM838" s="18">
        <f t="shared" ca="1" si="456"/>
        <v>1</v>
      </c>
      <c r="AN838" s="18">
        <f t="shared" ca="1" si="456"/>
        <v>1</v>
      </c>
      <c r="AO838" s="18">
        <f t="shared" ca="1" si="457"/>
        <v>1</v>
      </c>
      <c r="AP838" s="18">
        <f t="shared" ca="1" si="457"/>
        <v>1</v>
      </c>
      <c r="AQ838" s="18">
        <f t="shared" ca="1" si="457"/>
        <v>1</v>
      </c>
      <c r="AR838" s="18">
        <f t="shared" ca="1" si="457"/>
        <v>1</v>
      </c>
      <c r="AS838" s="18">
        <f t="shared" ca="1" si="457"/>
        <v>1</v>
      </c>
      <c r="AT838" s="18">
        <f t="shared" ca="1" si="457"/>
        <v>1</v>
      </c>
      <c r="AU838" s="18">
        <f t="shared" ca="1" si="457"/>
        <v>1</v>
      </c>
      <c r="AV838" s="18">
        <f t="shared" ca="1" si="457"/>
        <v>1</v>
      </c>
      <c r="AW838" s="18">
        <f t="shared" ca="1" si="457"/>
        <v>1</v>
      </c>
      <c r="AX838" s="18">
        <f t="shared" ca="1" si="457"/>
        <v>1</v>
      </c>
      <c r="AY838" s="18">
        <f t="shared" ca="1" si="458"/>
        <v>1</v>
      </c>
      <c r="AZ838" s="18">
        <f t="shared" ca="1" si="458"/>
        <v>1</v>
      </c>
      <c r="BA838" s="18">
        <f t="shared" ca="1" si="458"/>
        <v>1</v>
      </c>
      <c r="BB838" s="18">
        <f t="shared" ca="1" si="458"/>
        <v>1</v>
      </c>
      <c r="BC838" s="18">
        <f t="shared" ca="1" si="458"/>
        <v>1</v>
      </c>
      <c r="BD838" s="18">
        <f t="shared" ca="1" si="458"/>
        <v>1</v>
      </c>
      <c r="BE838" s="18">
        <f t="shared" ca="1" si="458"/>
        <v>1</v>
      </c>
      <c r="BF838" s="18">
        <f t="shared" ca="1" si="458"/>
        <v>1</v>
      </c>
      <c r="BG838" s="18">
        <f t="shared" ca="1" si="458"/>
        <v>1</v>
      </c>
      <c r="BH838" s="18">
        <f t="shared" ca="1" si="458"/>
        <v>0</v>
      </c>
    </row>
    <row r="839" spans="8:60" x14ac:dyDescent="0.35">
      <c r="H839" s="2" t="str">
        <f t="shared" si="431"/>
        <v>Open</v>
      </c>
      <c r="I839">
        <f t="shared" si="438"/>
        <v>16</v>
      </c>
      <c r="J839">
        <f t="shared" si="432"/>
        <v>49</v>
      </c>
      <c r="K839" s="18">
        <f t="shared" ca="1" si="454"/>
        <v>1</v>
      </c>
      <c r="L839" s="18">
        <f t="shared" ca="1" si="454"/>
        <v>1</v>
      </c>
      <c r="M839" s="18">
        <f t="shared" ca="1" si="454"/>
        <v>1</v>
      </c>
      <c r="N839" s="18">
        <f t="shared" ca="1" si="454"/>
        <v>1</v>
      </c>
      <c r="O839" s="18">
        <f t="shared" ca="1" si="454"/>
        <v>1</v>
      </c>
      <c r="P839" s="18">
        <f t="shared" ca="1" si="454"/>
        <v>1</v>
      </c>
      <c r="Q839" s="18">
        <f t="shared" ca="1" si="454"/>
        <v>1</v>
      </c>
      <c r="R839" s="18">
        <f t="shared" ca="1" si="454"/>
        <v>1</v>
      </c>
      <c r="S839" s="18">
        <f t="shared" ca="1" si="454"/>
        <v>1</v>
      </c>
      <c r="T839" s="18">
        <f t="shared" ca="1" si="454"/>
        <v>1</v>
      </c>
      <c r="U839" s="18">
        <f t="shared" ca="1" si="455"/>
        <v>1</v>
      </c>
      <c r="V839" s="18">
        <f t="shared" ca="1" si="455"/>
        <v>1</v>
      </c>
      <c r="W839" s="18">
        <f t="shared" ca="1" si="455"/>
        <v>1</v>
      </c>
      <c r="X839" s="18">
        <f t="shared" ca="1" si="455"/>
        <v>1</v>
      </c>
      <c r="Y839" s="18">
        <f t="shared" ca="1" si="455"/>
        <v>1</v>
      </c>
      <c r="Z839" s="18">
        <f t="shared" ca="1" si="455"/>
        <v>1</v>
      </c>
      <c r="AA839" s="18">
        <f t="shared" ca="1" si="455"/>
        <v>1</v>
      </c>
      <c r="AB839" s="18">
        <f t="shared" ca="1" si="455"/>
        <v>1</v>
      </c>
      <c r="AC839" s="18">
        <f t="shared" ca="1" si="455"/>
        <v>1</v>
      </c>
      <c r="AD839" s="18">
        <f t="shared" ca="1" si="455"/>
        <v>1</v>
      </c>
      <c r="AE839" s="18">
        <f t="shared" ca="1" si="456"/>
        <v>1</v>
      </c>
      <c r="AF839" s="18">
        <f t="shared" ca="1" si="456"/>
        <v>1</v>
      </c>
      <c r="AG839" s="18">
        <f t="shared" ca="1" si="456"/>
        <v>1</v>
      </c>
      <c r="AH839" s="18">
        <f t="shared" ca="1" si="456"/>
        <v>1</v>
      </c>
      <c r="AI839" s="18">
        <f t="shared" ca="1" si="456"/>
        <v>1</v>
      </c>
      <c r="AJ839" s="18">
        <f t="shared" ca="1" si="456"/>
        <v>1</v>
      </c>
      <c r="AK839" s="18">
        <f t="shared" ca="1" si="456"/>
        <v>1</v>
      </c>
      <c r="AL839" s="18">
        <f t="shared" ca="1" si="456"/>
        <v>1</v>
      </c>
      <c r="AM839" s="18">
        <f t="shared" ca="1" si="456"/>
        <v>1</v>
      </c>
      <c r="AN839" s="18">
        <f t="shared" ca="1" si="456"/>
        <v>1</v>
      </c>
      <c r="AO839" s="18">
        <f t="shared" ca="1" si="457"/>
        <v>1</v>
      </c>
      <c r="AP839" s="18">
        <f t="shared" ca="1" si="457"/>
        <v>1</v>
      </c>
      <c r="AQ839" s="18">
        <f t="shared" ca="1" si="457"/>
        <v>1</v>
      </c>
      <c r="AR839" s="18">
        <f t="shared" ca="1" si="457"/>
        <v>1</v>
      </c>
      <c r="AS839" s="18">
        <f t="shared" ca="1" si="457"/>
        <v>1</v>
      </c>
      <c r="AT839" s="18">
        <f t="shared" ca="1" si="457"/>
        <v>1</v>
      </c>
      <c r="AU839" s="18">
        <f t="shared" ca="1" si="457"/>
        <v>1</v>
      </c>
      <c r="AV839" s="18">
        <f t="shared" ca="1" si="457"/>
        <v>1</v>
      </c>
      <c r="AW839" s="18">
        <f t="shared" ca="1" si="457"/>
        <v>1</v>
      </c>
      <c r="AX839" s="18">
        <f t="shared" ca="1" si="457"/>
        <v>1</v>
      </c>
      <c r="AY839" s="18">
        <f t="shared" ca="1" si="458"/>
        <v>1</v>
      </c>
      <c r="AZ839" s="18">
        <f t="shared" ca="1" si="458"/>
        <v>1</v>
      </c>
      <c r="BA839" s="18">
        <f t="shared" ca="1" si="458"/>
        <v>1</v>
      </c>
      <c r="BB839" s="18">
        <f t="shared" ca="1" si="458"/>
        <v>1</v>
      </c>
      <c r="BC839" s="18">
        <f t="shared" ca="1" si="458"/>
        <v>1</v>
      </c>
      <c r="BD839" s="18">
        <f t="shared" ca="1" si="458"/>
        <v>1</v>
      </c>
      <c r="BE839" s="18">
        <f t="shared" ca="1" si="458"/>
        <v>1</v>
      </c>
      <c r="BF839" s="18">
        <f t="shared" ca="1" si="458"/>
        <v>1</v>
      </c>
      <c r="BG839" s="18">
        <f t="shared" ca="1" si="458"/>
        <v>1</v>
      </c>
      <c r="BH839" s="18">
        <f t="shared" ca="1" si="458"/>
        <v>1</v>
      </c>
    </row>
    <row r="840" spans="8:60" x14ac:dyDescent="0.35">
      <c r="H840" s="2" t="str">
        <f t="shared" si="431"/>
        <v>Open</v>
      </c>
      <c r="I840">
        <f t="shared" si="438"/>
        <v>16</v>
      </c>
      <c r="J840">
        <f t="shared" si="432"/>
        <v>50</v>
      </c>
      <c r="K840" s="18">
        <f t="shared" ca="1" si="454"/>
        <v>1</v>
      </c>
      <c r="L840" s="18">
        <f t="shared" ca="1" si="454"/>
        <v>1</v>
      </c>
      <c r="M840" s="18">
        <f t="shared" ca="1" si="454"/>
        <v>1</v>
      </c>
      <c r="N840" s="18">
        <f t="shared" ca="1" si="454"/>
        <v>1</v>
      </c>
      <c r="O840" s="18">
        <f t="shared" ca="1" si="454"/>
        <v>1</v>
      </c>
      <c r="P840" s="18">
        <f t="shared" ca="1" si="454"/>
        <v>1</v>
      </c>
      <c r="Q840" s="18">
        <f t="shared" ca="1" si="454"/>
        <v>1</v>
      </c>
      <c r="R840" s="18">
        <f t="shared" ca="1" si="454"/>
        <v>1</v>
      </c>
      <c r="S840" s="18">
        <f t="shared" ca="1" si="454"/>
        <v>1</v>
      </c>
      <c r="T840" s="18">
        <f t="shared" ca="1" si="454"/>
        <v>1</v>
      </c>
      <c r="U840" s="18">
        <f t="shared" ca="1" si="455"/>
        <v>1</v>
      </c>
      <c r="V840" s="18">
        <f t="shared" ca="1" si="455"/>
        <v>1</v>
      </c>
      <c r="W840" s="18">
        <f t="shared" ca="1" si="455"/>
        <v>1</v>
      </c>
      <c r="X840" s="18">
        <f t="shared" ca="1" si="455"/>
        <v>1</v>
      </c>
      <c r="Y840" s="18">
        <f t="shared" ca="1" si="455"/>
        <v>1</v>
      </c>
      <c r="Z840" s="18">
        <f t="shared" ca="1" si="455"/>
        <v>1</v>
      </c>
      <c r="AA840" s="18">
        <f t="shared" ca="1" si="455"/>
        <v>1</v>
      </c>
      <c r="AB840" s="18">
        <f t="shared" ca="1" si="455"/>
        <v>1</v>
      </c>
      <c r="AC840" s="18">
        <f t="shared" ca="1" si="455"/>
        <v>1</v>
      </c>
      <c r="AD840" s="18">
        <f t="shared" ca="1" si="455"/>
        <v>1</v>
      </c>
      <c r="AE840" s="18">
        <f t="shared" ca="1" si="456"/>
        <v>1</v>
      </c>
      <c r="AF840" s="18">
        <f t="shared" ca="1" si="456"/>
        <v>1</v>
      </c>
      <c r="AG840" s="18">
        <f t="shared" ca="1" si="456"/>
        <v>1</v>
      </c>
      <c r="AH840" s="18">
        <f t="shared" ca="1" si="456"/>
        <v>1</v>
      </c>
      <c r="AI840" s="18">
        <f t="shared" ca="1" si="456"/>
        <v>1</v>
      </c>
      <c r="AJ840" s="18">
        <f t="shared" ca="1" si="456"/>
        <v>1</v>
      </c>
      <c r="AK840" s="18">
        <f t="shared" ca="1" si="456"/>
        <v>1</v>
      </c>
      <c r="AL840" s="18">
        <f t="shared" ca="1" si="456"/>
        <v>1</v>
      </c>
      <c r="AM840" s="18">
        <f t="shared" ca="1" si="456"/>
        <v>1</v>
      </c>
      <c r="AN840" s="18">
        <f t="shared" ca="1" si="456"/>
        <v>1</v>
      </c>
      <c r="AO840" s="18">
        <f t="shared" ca="1" si="457"/>
        <v>1</v>
      </c>
      <c r="AP840" s="18">
        <f t="shared" ca="1" si="457"/>
        <v>1</v>
      </c>
      <c r="AQ840" s="18">
        <f t="shared" ca="1" si="457"/>
        <v>1</v>
      </c>
      <c r="AR840" s="18">
        <f t="shared" ca="1" si="457"/>
        <v>1</v>
      </c>
      <c r="AS840" s="18">
        <f t="shared" ca="1" si="457"/>
        <v>1</v>
      </c>
      <c r="AT840" s="18">
        <f t="shared" ca="1" si="457"/>
        <v>1</v>
      </c>
      <c r="AU840" s="18">
        <f t="shared" ca="1" si="457"/>
        <v>1</v>
      </c>
      <c r="AV840" s="18">
        <f t="shared" ca="1" si="457"/>
        <v>1</v>
      </c>
      <c r="AW840" s="18">
        <f t="shared" ca="1" si="457"/>
        <v>1</v>
      </c>
      <c r="AX840" s="18">
        <f t="shared" ca="1" si="457"/>
        <v>1</v>
      </c>
      <c r="AY840" s="18">
        <f t="shared" ca="1" si="458"/>
        <v>1</v>
      </c>
      <c r="AZ840" s="18">
        <f t="shared" ca="1" si="458"/>
        <v>1</v>
      </c>
      <c r="BA840" s="18">
        <f t="shared" ca="1" si="458"/>
        <v>1</v>
      </c>
      <c r="BB840" s="18">
        <f t="shared" ca="1" si="458"/>
        <v>1</v>
      </c>
      <c r="BC840" s="18">
        <f t="shared" ca="1" si="458"/>
        <v>1</v>
      </c>
      <c r="BD840" s="18">
        <f t="shared" ca="1" si="458"/>
        <v>1</v>
      </c>
      <c r="BE840" s="18">
        <f t="shared" ca="1" si="458"/>
        <v>1</v>
      </c>
      <c r="BF840" s="18">
        <f t="shared" ca="1" si="458"/>
        <v>1</v>
      </c>
      <c r="BG840" s="18">
        <f t="shared" ca="1" si="458"/>
        <v>1</v>
      </c>
      <c r="BH840" s="18">
        <f t="shared" ca="1" si="458"/>
        <v>1</v>
      </c>
    </row>
    <row r="841" spans="8:60" x14ac:dyDescent="0.35">
      <c r="H841" s="2" t="e">
        <f t="shared" si="431"/>
        <v>#REF!</v>
      </c>
      <c r="I841">
        <f t="shared" ref="I841:I891" si="459">IF(J840=$I$22,I840+1,I840)</f>
        <v>17</v>
      </c>
      <c r="J841">
        <f t="shared" si="432"/>
        <v>0</v>
      </c>
      <c r="K841" s="18">
        <f t="shared" ca="1" si="454"/>
        <v>0</v>
      </c>
      <c r="L841" s="18">
        <f t="shared" ca="1" si="454"/>
        <v>0</v>
      </c>
      <c r="M841" s="18">
        <f t="shared" ca="1" si="454"/>
        <v>0</v>
      </c>
      <c r="N841" s="18">
        <f t="shared" ca="1" si="454"/>
        <v>0</v>
      </c>
      <c r="O841" s="18">
        <f t="shared" ca="1" si="454"/>
        <v>0</v>
      </c>
      <c r="P841" s="18">
        <f t="shared" ca="1" si="454"/>
        <v>0</v>
      </c>
      <c r="Q841" s="18">
        <f t="shared" ca="1" si="454"/>
        <v>0</v>
      </c>
      <c r="R841" s="18">
        <f t="shared" ca="1" si="454"/>
        <v>0</v>
      </c>
      <c r="S841" s="18">
        <f t="shared" ca="1" si="454"/>
        <v>0</v>
      </c>
      <c r="T841" s="18">
        <f t="shared" ca="1" si="454"/>
        <v>0</v>
      </c>
      <c r="U841" s="18">
        <f t="shared" ca="1" si="455"/>
        <v>0</v>
      </c>
      <c r="V841" s="18">
        <f t="shared" ca="1" si="455"/>
        <v>0</v>
      </c>
      <c r="W841" s="18">
        <f t="shared" ca="1" si="455"/>
        <v>0</v>
      </c>
      <c r="X841" s="18">
        <f t="shared" ca="1" si="455"/>
        <v>0</v>
      </c>
      <c r="Y841" s="18">
        <f t="shared" ca="1" si="455"/>
        <v>0</v>
      </c>
      <c r="Z841" s="18">
        <f t="shared" ca="1" si="455"/>
        <v>0</v>
      </c>
      <c r="AA841" s="18">
        <f t="shared" ca="1" si="455"/>
        <v>0</v>
      </c>
      <c r="AB841" s="18">
        <f t="shared" ca="1" si="455"/>
        <v>0</v>
      </c>
      <c r="AC841" s="18">
        <f t="shared" ca="1" si="455"/>
        <v>0</v>
      </c>
      <c r="AD841" s="18">
        <f t="shared" ca="1" si="455"/>
        <v>0</v>
      </c>
      <c r="AE841" s="18">
        <f t="shared" ca="1" si="456"/>
        <v>0</v>
      </c>
      <c r="AF841" s="18">
        <f t="shared" ca="1" si="456"/>
        <v>0</v>
      </c>
      <c r="AG841" s="18">
        <f t="shared" ca="1" si="456"/>
        <v>0</v>
      </c>
      <c r="AH841" s="18">
        <f t="shared" ca="1" si="456"/>
        <v>0</v>
      </c>
      <c r="AI841" s="18">
        <f t="shared" ca="1" si="456"/>
        <v>0</v>
      </c>
      <c r="AJ841" s="18">
        <f t="shared" ca="1" si="456"/>
        <v>0</v>
      </c>
      <c r="AK841" s="18">
        <f t="shared" ca="1" si="456"/>
        <v>0</v>
      </c>
      <c r="AL841" s="18">
        <f t="shared" ca="1" si="456"/>
        <v>0</v>
      </c>
      <c r="AM841" s="18">
        <f t="shared" ca="1" si="456"/>
        <v>0</v>
      </c>
      <c r="AN841" s="18">
        <f t="shared" ca="1" si="456"/>
        <v>0</v>
      </c>
      <c r="AO841" s="18">
        <f t="shared" ca="1" si="457"/>
        <v>0</v>
      </c>
      <c r="AP841" s="18">
        <f t="shared" ca="1" si="457"/>
        <v>0</v>
      </c>
      <c r="AQ841" s="18">
        <f t="shared" ca="1" si="457"/>
        <v>0</v>
      </c>
      <c r="AR841" s="18">
        <f t="shared" ca="1" si="457"/>
        <v>0</v>
      </c>
      <c r="AS841" s="18">
        <f t="shared" ca="1" si="457"/>
        <v>0</v>
      </c>
      <c r="AT841" s="18">
        <f t="shared" ca="1" si="457"/>
        <v>0</v>
      </c>
      <c r="AU841" s="18">
        <f t="shared" ca="1" si="457"/>
        <v>0</v>
      </c>
      <c r="AV841" s="18">
        <f t="shared" ca="1" si="457"/>
        <v>0</v>
      </c>
      <c r="AW841" s="18">
        <f t="shared" ca="1" si="457"/>
        <v>0</v>
      </c>
      <c r="AX841" s="18">
        <f t="shared" ca="1" si="457"/>
        <v>0</v>
      </c>
      <c r="AY841" s="18">
        <f t="shared" ca="1" si="458"/>
        <v>0</v>
      </c>
      <c r="AZ841" s="18">
        <f t="shared" ca="1" si="458"/>
        <v>0</v>
      </c>
      <c r="BA841" s="18">
        <f t="shared" ca="1" si="458"/>
        <v>0</v>
      </c>
      <c r="BB841" s="18">
        <f t="shared" ca="1" si="458"/>
        <v>0</v>
      </c>
      <c r="BC841" s="18">
        <f t="shared" ca="1" si="458"/>
        <v>0</v>
      </c>
      <c r="BD841" s="18">
        <f t="shared" ca="1" si="458"/>
        <v>0</v>
      </c>
      <c r="BE841" s="18">
        <f t="shared" ca="1" si="458"/>
        <v>0</v>
      </c>
      <c r="BF841" s="18">
        <f t="shared" ca="1" si="458"/>
        <v>0</v>
      </c>
      <c r="BG841" s="18">
        <f t="shared" ca="1" si="458"/>
        <v>0</v>
      </c>
      <c r="BH841" s="18">
        <f t="shared" ca="1" si="458"/>
        <v>0</v>
      </c>
    </row>
    <row r="842" spans="8:60" x14ac:dyDescent="0.35">
      <c r="H842" s="2" t="e">
        <f t="shared" si="431"/>
        <v>#REF!</v>
      </c>
      <c r="I842">
        <f t="shared" si="459"/>
        <v>17</v>
      </c>
      <c r="J842">
        <f t="shared" si="432"/>
        <v>1</v>
      </c>
      <c r="K842" s="18">
        <f t="shared" ca="1" si="454"/>
        <v>0</v>
      </c>
      <c r="L842" s="18">
        <f t="shared" ca="1" si="454"/>
        <v>0</v>
      </c>
      <c r="M842" s="18">
        <f t="shared" ca="1" si="454"/>
        <v>0</v>
      </c>
      <c r="N842" s="18">
        <f t="shared" ca="1" si="454"/>
        <v>0</v>
      </c>
      <c r="O842" s="18">
        <f t="shared" ca="1" si="454"/>
        <v>0</v>
      </c>
      <c r="P842" s="18">
        <f t="shared" ca="1" si="454"/>
        <v>0</v>
      </c>
      <c r="Q842" s="18">
        <f t="shared" ca="1" si="454"/>
        <v>0</v>
      </c>
      <c r="R842" s="18">
        <f t="shared" ca="1" si="454"/>
        <v>0</v>
      </c>
      <c r="S842" s="18">
        <f t="shared" ca="1" si="454"/>
        <v>0</v>
      </c>
      <c r="T842" s="18">
        <f t="shared" ca="1" si="454"/>
        <v>0</v>
      </c>
      <c r="U842" s="18">
        <f t="shared" ca="1" si="455"/>
        <v>0</v>
      </c>
      <c r="V842" s="18">
        <f t="shared" ca="1" si="455"/>
        <v>0</v>
      </c>
      <c r="W842" s="18">
        <f t="shared" ca="1" si="455"/>
        <v>0</v>
      </c>
      <c r="X842" s="18">
        <f t="shared" ca="1" si="455"/>
        <v>0</v>
      </c>
      <c r="Y842" s="18">
        <f t="shared" ca="1" si="455"/>
        <v>0</v>
      </c>
      <c r="Z842" s="18">
        <f t="shared" ca="1" si="455"/>
        <v>0</v>
      </c>
      <c r="AA842" s="18">
        <f t="shared" ca="1" si="455"/>
        <v>0</v>
      </c>
      <c r="AB842" s="18">
        <f t="shared" ca="1" si="455"/>
        <v>0</v>
      </c>
      <c r="AC842" s="18">
        <f t="shared" ca="1" si="455"/>
        <v>0</v>
      </c>
      <c r="AD842" s="18">
        <f t="shared" ca="1" si="455"/>
        <v>0</v>
      </c>
      <c r="AE842" s="18">
        <f t="shared" ca="1" si="456"/>
        <v>0</v>
      </c>
      <c r="AF842" s="18">
        <f t="shared" ca="1" si="456"/>
        <v>0</v>
      </c>
      <c r="AG842" s="18">
        <f t="shared" ca="1" si="456"/>
        <v>0</v>
      </c>
      <c r="AH842" s="18">
        <f t="shared" ca="1" si="456"/>
        <v>0</v>
      </c>
      <c r="AI842" s="18">
        <f t="shared" ca="1" si="456"/>
        <v>0</v>
      </c>
      <c r="AJ842" s="18">
        <f t="shared" ca="1" si="456"/>
        <v>0</v>
      </c>
      <c r="AK842" s="18">
        <f t="shared" ca="1" si="456"/>
        <v>0</v>
      </c>
      <c r="AL842" s="18">
        <f t="shared" ca="1" si="456"/>
        <v>0</v>
      </c>
      <c r="AM842" s="18">
        <f t="shared" ca="1" si="456"/>
        <v>0</v>
      </c>
      <c r="AN842" s="18">
        <f t="shared" ca="1" si="456"/>
        <v>0</v>
      </c>
      <c r="AO842" s="18">
        <f t="shared" ca="1" si="457"/>
        <v>0</v>
      </c>
      <c r="AP842" s="18">
        <f t="shared" ca="1" si="457"/>
        <v>0</v>
      </c>
      <c r="AQ842" s="18">
        <f t="shared" ca="1" si="457"/>
        <v>0</v>
      </c>
      <c r="AR842" s="18">
        <f t="shared" ca="1" si="457"/>
        <v>0</v>
      </c>
      <c r="AS842" s="18">
        <f t="shared" ca="1" si="457"/>
        <v>0</v>
      </c>
      <c r="AT842" s="18">
        <f t="shared" ca="1" si="457"/>
        <v>0</v>
      </c>
      <c r="AU842" s="18">
        <f t="shared" ca="1" si="457"/>
        <v>0</v>
      </c>
      <c r="AV842" s="18">
        <f t="shared" ca="1" si="457"/>
        <v>0</v>
      </c>
      <c r="AW842" s="18">
        <f t="shared" ca="1" si="457"/>
        <v>0</v>
      </c>
      <c r="AX842" s="18">
        <f t="shared" ca="1" si="457"/>
        <v>0</v>
      </c>
      <c r="AY842" s="18">
        <f t="shared" ca="1" si="458"/>
        <v>0</v>
      </c>
      <c r="AZ842" s="18">
        <f t="shared" ca="1" si="458"/>
        <v>0</v>
      </c>
      <c r="BA842" s="18">
        <f t="shared" ca="1" si="458"/>
        <v>0</v>
      </c>
      <c r="BB842" s="18">
        <f t="shared" ca="1" si="458"/>
        <v>0</v>
      </c>
      <c r="BC842" s="18">
        <f t="shared" ca="1" si="458"/>
        <v>0</v>
      </c>
      <c r="BD842" s="18">
        <f t="shared" ca="1" si="458"/>
        <v>0</v>
      </c>
      <c r="BE842" s="18">
        <f t="shared" ca="1" si="458"/>
        <v>0</v>
      </c>
      <c r="BF842" s="18">
        <f t="shared" ca="1" si="458"/>
        <v>0</v>
      </c>
      <c r="BG842" s="18">
        <f t="shared" ca="1" si="458"/>
        <v>0</v>
      </c>
      <c r="BH842" s="18">
        <f t="shared" ca="1" si="458"/>
        <v>0</v>
      </c>
    </row>
    <row r="843" spans="8:60" x14ac:dyDescent="0.35">
      <c r="H843" s="2" t="e">
        <f t="shared" si="431"/>
        <v>#REF!</v>
      </c>
      <c r="I843">
        <f t="shared" si="459"/>
        <v>17</v>
      </c>
      <c r="J843">
        <f t="shared" si="432"/>
        <v>2</v>
      </c>
      <c r="K843" s="18">
        <f t="shared" ca="1" si="454"/>
        <v>0</v>
      </c>
      <c r="L843" s="18">
        <f t="shared" ca="1" si="454"/>
        <v>0</v>
      </c>
      <c r="M843" s="18">
        <f t="shared" ca="1" si="454"/>
        <v>0</v>
      </c>
      <c r="N843" s="18">
        <f t="shared" ca="1" si="454"/>
        <v>0</v>
      </c>
      <c r="O843" s="18">
        <f t="shared" ca="1" si="454"/>
        <v>0</v>
      </c>
      <c r="P843" s="18">
        <f t="shared" ca="1" si="454"/>
        <v>0</v>
      </c>
      <c r="Q843" s="18">
        <f t="shared" ca="1" si="454"/>
        <v>0</v>
      </c>
      <c r="R843" s="18">
        <f t="shared" ca="1" si="454"/>
        <v>0</v>
      </c>
      <c r="S843" s="18">
        <f t="shared" ca="1" si="454"/>
        <v>0</v>
      </c>
      <c r="T843" s="18">
        <f t="shared" ca="1" si="454"/>
        <v>0</v>
      </c>
      <c r="U843" s="18">
        <f t="shared" ca="1" si="455"/>
        <v>0</v>
      </c>
      <c r="V843" s="18">
        <f t="shared" ca="1" si="455"/>
        <v>0</v>
      </c>
      <c r="W843" s="18">
        <f t="shared" ca="1" si="455"/>
        <v>0</v>
      </c>
      <c r="X843" s="18">
        <f t="shared" ca="1" si="455"/>
        <v>0</v>
      </c>
      <c r="Y843" s="18">
        <f t="shared" ca="1" si="455"/>
        <v>0</v>
      </c>
      <c r="Z843" s="18">
        <f t="shared" ca="1" si="455"/>
        <v>0</v>
      </c>
      <c r="AA843" s="18">
        <f t="shared" ca="1" si="455"/>
        <v>0</v>
      </c>
      <c r="AB843" s="18">
        <f t="shared" ca="1" si="455"/>
        <v>0</v>
      </c>
      <c r="AC843" s="18">
        <f t="shared" ca="1" si="455"/>
        <v>0</v>
      </c>
      <c r="AD843" s="18">
        <f t="shared" ca="1" si="455"/>
        <v>0</v>
      </c>
      <c r="AE843" s="18">
        <f t="shared" ca="1" si="456"/>
        <v>0</v>
      </c>
      <c r="AF843" s="18">
        <f t="shared" ca="1" si="456"/>
        <v>0</v>
      </c>
      <c r="AG843" s="18">
        <f t="shared" ca="1" si="456"/>
        <v>0</v>
      </c>
      <c r="AH843" s="18">
        <f t="shared" ca="1" si="456"/>
        <v>0</v>
      </c>
      <c r="AI843" s="18">
        <f t="shared" ca="1" si="456"/>
        <v>0</v>
      </c>
      <c r="AJ843" s="18">
        <f t="shared" ca="1" si="456"/>
        <v>0</v>
      </c>
      <c r="AK843" s="18">
        <f t="shared" ca="1" si="456"/>
        <v>0</v>
      </c>
      <c r="AL843" s="18">
        <f t="shared" ca="1" si="456"/>
        <v>0</v>
      </c>
      <c r="AM843" s="18">
        <f t="shared" ca="1" si="456"/>
        <v>0</v>
      </c>
      <c r="AN843" s="18">
        <f t="shared" ca="1" si="456"/>
        <v>0</v>
      </c>
      <c r="AO843" s="18">
        <f t="shared" ca="1" si="457"/>
        <v>0</v>
      </c>
      <c r="AP843" s="18">
        <f t="shared" ca="1" si="457"/>
        <v>0</v>
      </c>
      <c r="AQ843" s="18">
        <f t="shared" ca="1" si="457"/>
        <v>0</v>
      </c>
      <c r="AR843" s="18">
        <f t="shared" ca="1" si="457"/>
        <v>0</v>
      </c>
      <c r="AS843" s="18">
        <f t="shared" ca="1" si="457"/>
        <v>0</v>
      </c>
      <c r="AT843" s="18">
        <f t="shared" ca="1" si="457"/>
        <v>0</v>
      </c>
      <c r="AU843" s="18">
        <f t="shared" ca="1" si="457"/>
        <v>0</v>
      </c>
      <c r="AV843" s="18">
        <f t="shared" ca="1" si="457"/>
        <v>0</v>
      </c>
      <c r="AW843" s="18">
        <f t="shared" ca="1" si="457"/>
        <v>0</v>
      </c>
      <c r="AX843" s="18">
        <f t="shared" ca="1" si="457"/>
        <v>0</v>
      </c>
      <c r="AY843" s="18">
        <f t="shared" ca="1" si="458"/>
        <v>0</v>
      </c>
      <c r="AZ843" s="18">
        <f t="shared" ca="1" si="458"/>
        <v>0</v>
      </c>
      <c r="BA843" s="18">
        <f t="shared" ca="1" si="458"/>
        <v>0</v>
      </c>
      <c r="BB843" s="18">
        <f t="shared" ca="1" si="458"/>
        <v>0</v>
      </c>
      <c r="BC843" s="18">
        <f t="shared" ca="1" si="458"/>
        <v>0</v>
      </c>
      <c r="BD843" s="18">
        <f t="shared" ca="1" si="458"/>
        <v>0</v>
      </c>
      <c r="BE843" s="18">
        <f t="shared" ca="1" si="458"/>
        <v>0</v>
      </c>
      <c r="BF843" s="18">
        <f t="shared" ca="1" si="458"/>
        <v>0</v>
      </c>
      <c r="BG843" s="18">
        <f t="shared" ca="1" si="458"/>
        <v>0</v>
      </c>
      <c r="BH843" s="18">
        <f t="shared" ca="1" si="458"/>
        <v>0</v>
      </c>
    </row>
    <row r="844" spans="8:60" x14ac:dyDescent="0.35">
      <c r="H844" s="2" t="e">
        <f t="shared" si="431"/>
        <v>#REF!</v>
      </c>
      <c r="I844">
        <f t="shared" si="459"/>
        <v>17</v>
      </c>
      <c r="J844">
        <f t="shared" si="432"/>
        <v>3</v>
      </c>
      <c r="K844" s="18">
        <f t="shared" ca="1" si="454"/>
        <v>0</v>
      </c>
      <c r="L844" s="18">
        <f t="shared" ca="1" si="454"/>
        <v>0</v>
      </c>
      <c r="M844" s="18">
        <f t="shared" ca="1" si="454"/>
        <v>0</v>
      </c>
      <c r="N844" s="18">
        <f t="shared" ca="1" si="454"/>
        <v>0</v>
      </c>
      <c r="O844" s="18">
        <f t="shared" ca="1" si="454"/>
        <v>0</v>
      </c>
      <c r="P844" s="18">
        <f t="shared" ca="1" si="454"/>
        <v>0</v>
      </c>
      <c r="Q844" s="18">
        <f t="shared" ca="1" si="454"/>
        <v>0</v>
      </c>
      <c r="R844" s="18">
        <f t="shared" ca="1" si="454"/>
        <v>0</v>
      </c>
      <c r="S844" s="18">
        <f t="shared" ca="1" si="454"/>
        <v>0</v>
      </c>
      <c r="T844" s="18">
        <f t="shared" ca="1" si="454"/>
        <v>0</v>
      </c>
      <c r="U844" s="18">
        <f t="shared" ca="1" si="455"/>
        <v>0</v>
      </c>
      <c r="V844" s="18">
        <f t="shared" ca="1" si="455"/>
        <v>0</v>
      </c>
      <c r="W844" s="18">
        <f t="shared" ca="1" si="455"/>
        <v>0</v>
      </c>
      <c r="X844" s="18">
        <f t="shared" ca="1" si="455"/>
        <v>0</v>
      </c>
      <c r="Y844" s="18">
        <f t="shared" ca="1" si="455"/>
        <v>0</v>
      </c>
      <c r="Z844" s="18">
        <f t="shared" ca="1" si="455"/>
        <v>0</v>
      </c>
      <c r="AA844" s="18">
        <f t="shared" ca="1" si="455"/>
        <v>0</v>
      </c>
      <c r="AB844" s="18">
        <f t="shared" ca="1" si="455"/>
        <v>0</v>
      </c>
      <c r="AC844" s="18">
        <f t="shared" ca="1" si="455"/>
        <v>0</v>
      </c>
      <c r="AD844" s="18">
        <f t="shared" ca="1" si="455"/>
        <v>0</v>
      </c>
      <c r="AE844" s="18">
        <f t="shared" ca="1" si="456"/>
        <v>0</v>
      </c>
      <c r="AF844" s="18">
        <f t="shared" ca="1" si="456"/>
        <v>0</v>
      </c>
      <c r="AG844" s="18">
        <f t="shared" ca="1" si="456"/>
        <v>0</v>
      </c>
      <c r="AH844" s="18">
        <f t="shared" ca="1" si="456"/>
        <v>0</v>
      </c>
      <c r="AI844" s="18">
        <f t="shared" ca="1" si="456"/>
        <v>0</v>
      </c>
      <c r="AJ844" s="18">
        <f t="shared" ca="1" si="456"/>
        <v>0</v>
      </c>
      <c r="AK844" s="18">
        <f t="shared" ca="1" si="456"/>
        <v>0</v>
      </c>
      <c r="AL844" s="18">
        <f t="shared" ca="1" si="456"/>
        <v>0</v>
      </c>
      <c r="AM844" s="18">
        <f t="shared" ca="1" si="456"/>
        <v>0</v>
      </c>
      <c r="AN844" s="18">
        <f t="shared" ca="1" si="456"/>
        <v>0</v>
      </c>
      <c r="AO844" s="18">
        <f t="shared" ca="1" si="457"/>
        <v>0</v>
      </c>
      <c r="AP844" s="18">
        <f t="shared" ca="1" si="457"/>
        <v>0</v>
      </c>
      <c r="AQ844" s="18">
        <f t="shared" ca="1" si="457"/>
        <v>0</v>
      </c>
      <c r="AR844" s="18">
        <f t="shared" ca="1" si="457"/>
        <v>0</v>
      </c>
      <c r="AS844" s="18">
        <f t="shared" ca="1" si="457"/>
        <v>0</v>
      </c>
      <c r="AT844" s="18">
        <f t="shared" ca="1" si="457"/>
        <v>0</v>
      </c>
      <c r="AU844" s="18">
        <f t="shared" ca="1" si="457"/>
        <v>0</v>
      </c>
      <c r="AV844" s="18">
        <f t="shared" ca="1" si="457"/>
        <v>0</v>
      </c>
      <c r="AW844" s="18">
        <f t="shared" ca="1" si="457"/>
        <v>0</v>
      </c>
      <c r="AX844" s="18">
        <f t="shared" ca="1" si="457"/>
        <v>0</v>
      </c>
      <c r="AY844" s="18">
        <f t="shared" ca="1" si="458"/>
        <v>0</v>
      </c>
      <c r="AZ844" s="18">
        <f t="shared" ca="1" si="458"/>
        <v>0</v>
      </c>
      <c r="BA844" s="18">
        <f t="shared" ca="1" si="458"/>
        <v>0</v>
      </c>
      <c r="BB844" s="18">
        <f t="shared" ca="1" si="458"/>
        <v>0</v>
      </c>
      <c r="BC844" s="18">
        <f t="shared" ca="1" si="458"/>
        <v>0</v>
      </c>
      <c r="BD844" s="18">
        <f t="shared" ca="1" si="458"/>
        <v>0</v>
      </c>
      <c r="BE844" s="18">
        <f t="shared" ca="1" si="458"/>
        <v>0</v>
      </c>
      <c r="BF844" s="18">
        <f t="shared" ca="1" si="458"/>
        <v>0</v>
      </c>
      <c r="BG844" s="18">
        <f t="shared" ca="1" si="458"/>
        <v>0</v>
      </c>
      <c r="BH844" s="18">
        <f t="shared" ca="1" si="458"/>
        <v>0</v>
      </c>
    </row>
    <row r="845" spans="8:60" x14ac:dyDescent="0.35">
      <c r="H845" s="2" t="e">
        <f t="shared" si="431"/>
        <v>#REF!</v>
      </c>
      <c r="I845">
        <f t="shared" si="459"/>
        <v>17</v>
      </c>
      <c r="J845">
        <f t="shared" si="432"/>
        <v>4</v>
      </c>
      <c r="K845" s="18">
        <f t="shared" ref="K845:T854" ca="1" si="460">IF(K$24&gt;$J845,0,OFFSET($K$2,$I845,$J845-K$24))</f>
        <v>0</v>
      </c>
      <c r="L845" s="18">
        <f t="shared" ca="1" si="460"/>
        <v>0</v>
      </c>
      <c r="M845" s="18">
        <f t="shared" ca="1" si="460"/>
        <v>0</v>
      </c>
      <c r="N845" s="18">
        <f t="shared" ca="1" si="460"/>
        <v>0</v>
      </c>
      <c r="O845" s="18">
        <f t="shared" ca="1" si="460"/>
        <v>0</v>
      </c>
      <c r="P845" s="18">
        <f t="shared" ca="1" si="460"/>
        <v>0</v>
      </c>
      <c r="Q845" s="18">
        <f t="shared" ca="1" si="460"/>
        <v>0</v>
      </c>
      <c r="R845" s="18">
        <f t="shared" ca="1" si="460"/>
        <v>0</v>
      </c>
      <c r="S845" s="18">
        <f t="shared" ca="1" si="460"/>
        <v>0</v>
      </c>
      <c r="T845" s="18">
        <f t="shared" ca="1" si="460"/>
        <v>0</v>
      </c>
      <c r="U845" s="18">
        <f t="shared" ref="U845:AD854" ca="1" si="461">IF(U$24&gt;$J845,0,OFFSET($K$2,$I845,$J845-U$24))</f>
        <v>0</v>
      </c>
      <c r="V845" s="18">
        <f t="shared" ca="1" si="461"/>
        <v>0</v>
      </c>
      <c r="W845" s="18">
        <f t="shared" ca="1" si="461"/>
        <v>0</v>
      </c>
      <c r="X845" s="18">
        <f t="shared" ca="1" si="461"/>
        <v>0</v>
      </c>
      <c r="Y845" s="18">
        <f t="shared" ca="1" si="461"/>
        <v>0</v>
      </c>
      <c r="Z845" s="18">
        <f t="shared" ca="1" si="461"/>
        <v>0</v>
      </c>
      <c r="AA845" s="18">
        <f t="shared" ca="1" si="461"/>
        <v>0</v>
      </c>
      <c r="AB845" s="18">
        <f t="shared" ca="1" si="461"/>
        <v>0</v>
      </c>
      <c r="AC845" s="18">
        <f t="shared" ca="1" si="461"/>
        <v>0</v>
      </c>
      <c r="AD845" s="18">
        <f t="shared" ca="1" si="461"/>
        <v>0</v>
      </c>
      <c r="AE845" s="18">
        <f t="shared" ref="AE845:AN854" ca="1" si="462">IF(AE$24&gt;$J845,0,OFFSET($K$2,$I845,$J845-AE$24))</f>
        <v>0</v>
      </c>
      <c r="AF845" s="18">
        <f t="shared" ca="1" si="462"/>
        <v>0</v>
      </c>
      <c r="AG845" s="18">
        <f t="shared" ca="1" si="462"/>
        <v>0</v>
      </c>
      <c r="AH845" s="18">
        <f t="shared" ca="1" si="462"/>
        <v>0</v>
      </c>
      <c r="AI845" s="18">
        <f t="shared" ca="1" si="462"/>
        <v>0</v>
      </c>
      <c r="AJ845" s="18">
        <f t="shared" ca="1" si="462"/>
        <v>0</v>
      </c>
      <c r="AK845" s="18">
        <f t="shared" ca="1" si="462"/>
        <v>0</v>
      </c>
      <c r="AL845" s="18">
        <f t="shared" ca="1" si="462"/>
        <v>0</v>
      </c>
      <c r="AM845" s="18">
        <f t="shared" ca="1" si="462"/>
        <v>0</v>
      </c>
      <c r="AN845" s="18">
        <f t="shared" ca="1" si="462"/>
        <v>0</v>
      </c>
      <c r="AO845" s="18">
        <f t="shared" ref="AO845:AX854" ca="1" si="463">IF(AO$24&gt;$J845,0,OFFSET($K$2,$I845,$J845-AO$24))</f>
        <v>0</v>
      </c>
      <c r="AP845" s="18">
        <f t="shared" ca="1" si="463"/>
        <v>0</v>
      </c>
      <c r="AQ845" s="18">
        <f t="shared" ca="1" si="463"/>
        <v>0</v>
      </c>
      <c r="AR845" s="18">
        <f t="shared" ca="1" si="463"/>
        <v>0</v>
      </c>
      <c r="AS845" s="18">
        <f t="shared" ca="1" si="463"/>
        <v>0</v>
      </c>
      <c r="AT845" s="18">
        <f t="shared" ca="1" si="463"/>
        <v>0</v>
      </c>
      <c r="AU845" s="18">
        <f t="shared" ca="1" si="463"/>
        <v>0</v>
      </c>
      <c r="AV845" s="18">
        <f t="shared" ca="1" si="463"/>
        <v>0</v>
      </c>
      <c r="AW845" s="18">
        <f t="shared" ca="1" si="463"/>
        <v>0</v>
      </c>
      <c r="AX845" s="18">
        <f t="shared" ca="1" si="463"/>
        <v>0</v>
      </c>
      <c r="AY845" s="18">
        <f t="shared" ref="AY845:BH854" ca="1" si="464">IF(AY$24&gt;$J845,0,OFFSET($K$2,$I845,$J845-AY$24))</f>
        <v>0</v>
      </c>
      <c r="AZ845" s="18">
        <f t="shared" ca="1" si="464"/>
        <v>0</v>
      </c>
      <c r="BA845" s="18">
        <f t="shared" ca="1" si="464"/>
        <v>0</v>
      </c>
      <c r="BB845" s="18">
        <f t="shared" ca="1" si="464"/>
        <v>0</v>
      </c>
      <c r="BC845" s="18">
        <f t="shared" ca="1" si="464"/>
        <v>0</v>
      </c>
      <c r="BD845" s="18">
        <f t="shared" ca="1" si="464"/>
        <v>0</v>
      </c>
      <c r="BE845" s="18">
        <f t="shared" ca="1" si="464"/>
        <v>0</v>
      </c>
      <c r="BF845" s="18">
        <f t="shared" ca="1" si="464"/>
        <v>0</v>
      </c>
      <c r="BG845" s="18">
        <f t="shared" ca="1" si="464"/>
        <v>0</v>
      </c>
      <c r="BH845" s="18">
        <f t="shared" ca="1" si="464"/>
        <v>0</v>
      </c>
    </row>
    <row r="846" spans="8:60" x14ac:dyDescent="0.35">
      <c r="H846" s="2" t="e">
        <f t="shared" si="431"/>
        <v>#REF!</v>
      </c>
      <c r="I846">
        <f t="shared" si="459"/>
        <v>17</v>
      </c>
      <c r="J846">
        <f t="shared" si="432"/>
        <v>5</v>
      </c>
      <c r="K846" s="18">
        <f t="shared" ca="1" si="460"/>
        <v>0</v>
      </c>
      <c r="L846" s="18">
        <f t="shared" ca="1" si="460"/>
        <v>0</v>
      </c>
      <c r="M846" s="18">
        <f t="shared" ca="1" si="460"/>
        <v>0</v>
      </c>
      <c r="N846" s="18">
        <f t="shared" ca="1" si="460"/>
        <v>0</v>
      </c>
      <c r="O846" s="18">
        <f t="shared" ca="1" si="460"/>
        <v>0</v>
      </c>
      <c r="P846" s="18">
        <f t="shared" ca="1" si="460"/>
        <v>0</v>
      </c>
      <c r="Q846" s="18">
        <f t="shared" ca="1" si="460"/>
        <v>0</v>
      </c>
      <c r="R846" s="18">
        <f t="shared" ca="1" si="460"/>
        <v>0</v>
      </c>
      <c r="S846" s="18">
        <f t="shared" ca="1" si="460"/>
        <v>0</v>
      </c>
      <c r="T846" s="18">
        <f t="shared" ca="1" si="460"/>
        <v>0</v>
      </c>
      <c r="U846" s="18">
        <f t="shared" ca="1" si="461"/>
        <v>0</v>
      </c>
      <c r="V846" s="18">
        <f t="shared" ca="1" si="461"/>
        <v>0</v>
      </c>
      <c r="W846" s="18">
        <f t="shared" ca="1" si="461"/>
        <v>0</v>
      </c>
      <c r="X846" s="18">
        <f t="shared" ca="1" si="461"/>
        <v>0</v>
      </c>
      <c r="Y846" s="18">
        <f t="shared" ca="1" si="461"/>
        <v>0</v>
      </c>
      <c r="Z846" s="18">
        <f t="shared" ca="1" si="461"/>
        <v>0</v>
      </c>
      <c r="AA846" s="18">
        <f t="shared" ca="1" si="461"/>
        <v>0</v>
      </c>
      <c r="AB846" s="18">
        <f t="shared" ca="1" si="461"/>
        <v>0</v>
      </c>
      <c r="AC846" s="18">
        <f t="shared" ca="1" si="461"/>
        <v>0</v>
      </c>
      <c r="AD846" s="18">
        <f t="shared" ca="1" si="461"/>
        <v>0</v>
      </c>
      <c r="AE846" s="18">
        <f t="shared" ca="1" si="462"/>
        <v>0</v>
      </c>
      <c r="AF846" s="18">
        <f t="shared" ca="1" si="462"/>
        <v>0</v>
      </c>
      <c r="AG846" s="18">
        <f t="shared" ca="1" si="462"/>
        <v>0</v>
      </c>
      <c r="AH846" s="18">
        <f t="shared" ca="1" si="462"/>
        <v>0</v>
      </c>
      <c r="AI846" s="18">
        <f t="shared" ca="1" si="462"/>
        <v>0</v>
      </c>
      <c r="AJ846" s="18">
        <f t="shared" ca="1" si="462"/>
        <v>0</v>
      </c>
      <c r="AK846" s="18">
        <f t="shared" ca="1" si="462"/>
        <v>0</v>
      </c>
      <c r="AL846" s="18">
        <f t="shared" ca="1" si="462"/>
        <v>0</v>
      </c>
      <c r="AM846" s="18">
        <f t="shared" ca="1" si="462"/>
        <v>0</v>
      </c>
      <c r="AN846" s="18">
        <f t="shared" ca="1" si="462"/>
        <v>0</v>
      </c>
      <c r="AO846" s="18">
        <f t="shared" ca="1" si="463"/>
        <v>0</v>
      </c>
      <c r="AP846" s="18">
        <f t="shared" ca="1" si="463"/>
        <v>0</v>
      </c>
      <c r="AQ846" s="18">
        <f t="shared" ca="1" si="463"/>
        <v>0</v>
      </c>
      <c r="AR846" s="18">
        <f t="shared" ca="1" si="463"/>
        <v>0</v>
      </c>
      <c r="AS846" s="18">
        <f t="shared" ca="1" si="463"/>
        <v>0</v>
      </c>
      <c r="AT846" s="18">
        <f t="shared" ca="1" si="463"/>
        <v>0</v>
      </c>
      <c r="AU846" s="18">
        <f t="shared" ca="1" si="463"/>
        <v>0</v>
      </c>
      <c r="AV846" s="18">
        <f t="shared" ca="1" si="463"/>
        <v>0</v>
      </c>
      <c r="AW846" s="18">
        <f t="shared" ca="1" si="463"/>
        <v>0</v>
      </c>
      <c r="AX846" s="18">
        <f t="shared" ca="1" si="463"/>
        <v>0</v>
      </c>
      <c r="AY846" s="18">
        <f t="shared" ca="1" si="464"/>
        <v>0</v>
      </c>
      <c r="AZ846" s="18">
        <f t="shared" ca="1" si="464"/>
        <v>0</v>
      </c>
      <c r="BA846" s="18">
        <f t="shared" ca="1" si="464"/>
        <v>0</v>
      </c>
      <c r="BB846" s="18">
        <f t="shared" ca="1" si="464"/>
        <v>0</v>
      </c>
      <c r="BC846" s="18">
        <f t="shared" ca="1" si="464"/>
        <v>0</v>
      </c>
      <c r="BD846" s="18">
        <f t="shared" ca="1" si="464"/>
        <v>0</v>
      </c>
      <c r="BE846" s="18">
        <f t="shared" ca="1" si="464"/>
        <v>0</v>
      </c>
      <c r="BF846" s="18">
        <f t="shared" ca="1" si="464"/>
        <v>0</v>
      </c>
      <c r="BG846" s="18">
        <f t="shared" ca="1" si="464"/>
        <v>0</v>
      </c>
      <c r="BH846" s="18">
        <f t="shared" ca="1" si="464"/>
        <v>0</v>
      </c>
    </row>
    <row r="847" spans="8:60" x14ac:dyDescent="0.35">
      <c r="H847" s="2" t="e">
        <f t="shared" si="431"/>
        <v>#REF!</v>
      </c>
      <c r="I847">
        <f t="shared" si="459"/>
        <v>17</v>
      </c>
      <c r="J847">
        <f t="shared" si="432"/>
        <v>6</v>
      </c>
      <c r="K847" s="18">
        <f t="shared" ca="1" si="460"/>
        <v>0</v>
      </c>
      <c r="L847" s="18">
        <f t="shared" ca="1" si="460"/>
        <v>0</v>
      </c>
      <c r="M847" s="18">
        <f t="shared" ca="1" si="460"/>
        <v>0</v>
      </c>
      <c r="N847" s="18">
        <f t="shared" ca="1" si="460"/>
        <v>0</v>
      </c>
      <c r="O847" s="18">
        <f t="shared" ca="1" si="460"/>
        <v>0</v>
      </c>
      <c r="P847" s="18">
        <f t="shared" ca="1" si="460"/>
        <v>0</v>
      </c>
      <c r="Q847" s="18">
        <f t="shared" ca="1" si="460"/>
        <v>0</v>
      </c>
      <c r="R847" s="18">
        <f t="shared" ca="1" si="460"/>
        <v>0</v>
      </c>
      <c r="S847" s="18">
        <f t="shared" ca="1" si="460"/>
        <v>0</v>
      </c>
      <c r="T847" s="18">
        <f t="shared" ca="1" si="460"/>
        <v>0</v>
      </c>
      <c r="U847" s="18">
        <f t="shared" ca="1" si="461"/>
        <v>0</v>
      </c>
      <c r="V847" s="18">
        <f t="shared" ca="1" si="461"/>
        <v>0</v>
      </c>
      <c r="W847" s="18">
        <f t="shared" ca="1" si="461"/>
        <v>0</v>
      </c>
      <c r="X847" s="18">
        <f t="shared" ca="1" si="461"/>
        <v>0</v>
      </c>
      <c r="Y847" s="18">
        <f t="shared" ca="1" si="461"/>
        <v>0</v>
      </c>
      <c r="Z847" s="18">
        <f t="shared" ca="1" si="461"/>
        <v>0</v>
      </c>
      <c r="AA847" s="18">
        <f t="shared" ca="1" si="461"/>
        <v>0</v>
      </c>
      <c r="AB847" s="18">
        <f t="shared" ca="1" si="461"/>
        <v>0</v>
      </c>
      <c r="AC847" s="18">
        <f t="shared" ca="1" si="461"/>
        <v>0</v>
      </c>
      <c r="AD847" s="18">
        <f t="shared" ca="1" si="461"/>
        <v>0</v>
      </c>
      <c r="AE847" s="18">
        <f t="shared" ca="1" si="462"/>
        <v>0</v>
      </c>
      <c r="AF847" s="18">
        <f t="shared" ca="1" si="462"/>
        <v>0</v>
      </c>
      <c r="AG847" s="18">
        <f t="shared" ca="1" si="462"/>
        <v>0</v>
      </c>
      <c r="AH847" s="18">
        <f t="shared" ca="1" si="462"/>
        <v>0</v>
      </c>
      <c r="AI847" s="18">
        <f t="shared" ca="1" si="462"/>
        <v>0</v>
      </c>
      <c r="AJ847" s="18">
        <f t="shared" ca="1" si="462"/>
        <v>0</v>
      </c>
      <c r="AK847" s="18">
        <f t="shared" ca="1" si="462"/>
        <v>0</v>
      </c>
      <c r="AL847" s="18">
        <f t="shared" ca="1" si="462"/>
        <v>0</v>
      </c>
      <c r="AM847" s="18">
        <f t="shared" ca="1" si="462"/>
        <v>0</v>
      </c>
      <c r="AN847" s="18">
        <f t="shared" ca="1" si="462"/>
        <v>0</v>
      </c>
      <c r="AO847" s="18">
        <f t="shared" ca="1" si="463"/>
        <v>0</v>
      </c>
      <c r="AP847" s="18">
        <f t="shared" ca="1" si="463"/>
        <v>0</v>
      </c>
      <c r="AQ847" s="18">
        <f t="shared" ca="1" si="463"/>
        <v>0</v>
      </c>
      <c r="AR847" s="18">
        <f t="shared" ca="1" si="463"/>
        <v>0</v>
      </c>
      <c r="AS847" s="18">
        <f t="shared" ca="1" si="463"/>
        <v>0</v>
      </c>
      <c r="AT847" s="18">
        <f t="shared" ca="1" si="463"/>
        <v>0</v>
      </c>
      <c r="AU847" s="18">
        <f t="shared" ca="1" si="463"/>
        <v>0</v>
      </c>
      <c r="AV847" s="18">
        <f t="shared" ca="1" si="463"/>
        <v>0</v>
      </c>
      <c r="AW847" s="18">
        <f t="shared" ca="1" si="463"/>
        <v>0</v>
      </c>
      <c r="AX847" s="18">
        <f t="shared" ca="1" si="463"/>
        <v>0</v>
      </c>
      <c r="AY847" s="18">
        <f t="shared" ca="1" si="464"/>
        <v>0</v>
      </c>
      <c r="AZ847" s="18">
        <f t="shared" ca="1" si="464"/>
        <v>0</v>
      </c>
      <c r="BA847" s="18">
        <f t="shared" ca="1" si="464"/>
        <v>0</v>
      </c>
      <c r="BB847" s="18">
        <f t="shared" ca="1" si="464"/>
        <v>0</v>
      </c>
      <c r="BC847" s="18">
        <f t="shared" ca="1" si="464"/>
        <v>0</v>
      </c>
      <c r="BD847" s="18">
        <f t="shared" ca="1" si="464"/>
        <v>0</v>
      </c>
      <c r="BE847" s="18">
        <f t="shared" ca="1" si="464"/>
        <v>0</v>
      </c>
      <c r="BF847" s="18">
        <f t="shared" ca="1" si="464"/>
        <v>0</v>
      </c>
      <c r="BG847" s="18">
        <f t="shared" ca="1" si="464"/>
        <v>0</v>
      </c>
      <c r="BH847" s="18">
        <f t="shared" ca="1" si="464"/>
        <v>0</v>
      </c>
    </row>
    <row r="848" spans="8:60" x14ac:dyDescent="0.35">
      <c r="H848" s="2" t="e">
        <f t="shared" si="431"/>
        <v>#REF!</v>
      </c>
      <c r="I848">
        <f t="shared" si="459"/>
        <v>17</v>
      </c>
      <c r="J848">
        <f t="shared" si="432"/>
        <v>7</v>
      </c>
      <c r="K848" s="18">
        <f t="shared" ca="1" si="460"/>
        <v>0</v>
      </c>
      <c r="L848" s="18">
        <f t="shared" ca="1" si="460"/>
        <v>0</v>
      </c>
      <c r="M848" s="18">
        <f t="shared" ca="1" si="460"/>
        <v>0</v>
      </c>
      <c r="N848" s="18">
        <f t="shared" ca="1" si="460"/>
        <v>0</v>
      </c>
      <c r="O848" s="18">
        <f t="shared" ca="1" si="460"/>
        <v>0</v>
      </c>
      <c r="P848" s="18">
        <f t="shared" ca="1" si="460"/>
        <v>0</v>
      </c>
      <c r="Q848" s="18">
        <f t="shared" ca="1" si="460"/>
        <v>0</v>
      </c>
      <c r="R848" s="18">
        <f t="shared" ca="1" si="460"/>
        <v>0</v>
      </c>
      <c r="S848" s="18">
        <f t="shared" ca="1" si="460"/>
        <v>0</v>
      </c>
      <c r="T848" s="18">
        <f t="shared" ca="1" si="460"/>
        <v>0</v>
      </c>
      <c r="U848" s="18">
        <f t="shared" ca="1" si="461"/>
        <v>0</v>
      </c>
      <c r="V848" s="18">
        <f t="shared" ca="1" si="461"/>
        <v>0</v>
      </c>
      <c r="W848" s="18">
        <f t="shared" ca="1" si="461"/>
        <v>0</v>
      </c>
      <c r="X848" s="18">
        <f t="shared" ca="1" si="461"/>
        <v>0</v>
      </c>
      <c r="Y848" s="18">
        <f t="shared" ca="1" si="461"/>
        <v>0</v>
      </c>
      <c r="Z848" s="18">
        <f t="shared" ca="1" si="461"/>
        <v>0</v>
      </c>
      <c r="AA848" s="18">
        <f t="shared" ca="1" si="461"/>
        <v>0</v>
      </c>
      <c r="AB848" s="18">
        <f t="shared" ca="1" si="461"/>
        <v>0</v>
      </c>
      <c r="AC848" s="18">
        <f t="shared" ca="1" si="461"/>
        <v>0</v>
      </c>
      <c r="AD848" s="18">
        <f t="shared" ca="1" si="461"/>
        <v>0</v>
      </c>
      <c r="AE848" s="18">
        <f t="shared" ca="1" si="462"/>
        <v>0</v>
      </c>
      <c r="AF848" s="18">
        <f t="shared" ca="1" si="462"/>
        <v>0</v>
      </c>
      <c r="AG848" s="18">
        <f t="shared" ca="1" si="462"/>
        <v>0</v>
      </c>
      <c r="AH848" s="18">
        <f t="shared" ca="1" si="462"/>
        <v>0</v>
      </c>
      <c r="AI848" s="18">
        <f t="shared" ca="1" si="462"/>
        <v>0</v>
      </c>
      <c r="AJ848" s="18">
        <f t="shared" ca="1" si="462"/>
        <v>0</v>
      </c>
      <c r="AK848" s="18">
        <f t="shared" ca="1" si="462"/>
        <v>0</v>
      </c>
      <c r="AL848" s="18">
        <f t="shared" ca="1" si="462"/>
        <v>0</v>
      </c>
      <c r="AM848" s="18">
        <f t="shared" ca="1" si="462"/>
        <v>0</v>
      </c>
      <c r="AN848" s="18">
        <f t="shared" ca="1" si="462"/>
        <v>0</v>
      </c>
      <c r="AO848" s="18">
        <f t="shared" ca="1" si="463"/>
        <v>0</v>
      </c>
      <c r="AP848" s="18">
        <f t="shared" ca="1" si="463"/>
        <v>0</v>
      </c>
      <c r="AQ848" s="18">
        <f t="shared" ca="1" si="463"/>
        <v>0</v>
      </c>
      <c r="AR848" s="18">
        <f t="shared" ca="1" si="463"/>
        <v>0</v>
      </c>
      <c r="AS848" s="18">
        <f t="shared" ca="1" si="463"/>
        <v>0</v>
      </c>
      <c r="AT848" s="18">
        <f t="shared" ca="1" si="463"/>
        <v>0</v>
      </c>
      <c r="AU848" s="18">
        <f t="shared" ca="1" si="463"/>
        <v>0</v>
      </c>
      <c r="AV848" s="18">
        <f t="shared" ca="1" si="463"/>
        <v>0</v>
      </c>
      <c r="AW848" s="18">
        <f t="shared" ca="1" si="463"/>
        <v>0</v>
      </c>
      <c r="AX848" s="18">
        <f t="shared" ca="1" si="463"/>
        <v>0</v>
      </c>
      <c r="AY848" s="18">
        <f t="shared" ca="1" si="464"/>
        <v>0</v>
      </c>
      <c r="AZ848" s="18">
        <f t="shared" ca="1" si="464"/>
        <v>0</v>
      </c>
      <c r="BA848" s="18">
        <f t="shared" ca="1" si="464"/>
        <v>0</v>
      </c>
      <c r="BB848" s="18">
        <f t="shared" ca="1" si="464"/>
        <v>0</v>
      </c>
      <c r="BC848" s="18">
        <f t="shared" ca="1" si="464"/>
        <v>0</v>
      </c>
      <c r="BD848" s="18">
        <f t="shared" ca="1" si="464"/>
        <v>0</v>
      </c>
      <c r="BE848" s="18">
        <f t="shared" ca="1" si="464"/>
        <v>0</v>
      </c>
      <c r="BF848" s="18">
        <f t="shared" ca="1" si="464"/>
        <v>0</v>
      </c>
      <c r="BG848" s="18">
        <f t="shared" ca="1" si="464"/>
        <v>0</v>
      </c>
      <c r="BH848" s="18">
        <f t="shared" ca="1" si="464"/>
        <v>0</v>
      </c>
    </row>
    <row r="849" spans="8:60" x14ac:dyDescent="0.35">
      <c r="H849" s="2" t="e">
        <f t="shared" si="431"/>
        <v>#REF!</v>
      </c>
      <c r="I849">
        <f t="shared" si="459"/>
        <v>17</v>
      </c>
      <c r="J849">
        <f t="shared" si="432"/>
        <v>8</v>
      </c>
      <c r="K849" s="18">
        <f t="shared" ca="1" si="460"/>
        <v>0</v>
      </c>
      <c r="L849" s="18">
        <f t="shared" ca="1" si="460"/>
        <v>0</v>
      </c>
      <c r="M849" s="18">
        <f t="shared" ca="1" si="460"/>
        <v>0</v>
      </c>
      <c r="N849" s="18">
        <f t="shared" ca="1" si="460"/>
        <v>0</v>
      </c>
      <c r="O849" s="18">
        <f t="shared" ca="1" si="460"/>
        <v>0</v>
      </c>
      <c r="P849" s="18">
        <f t="shared" ca="1" si="460"/>
        <v>0</v>
      </c>
      <c r="Q849" s="18">
        <f t="shared" ca="1" si="460"/>
        <v>0</v>
      </c>
      <c r="R849" s="18">
        <f t="shared" ca="1" si="460"/>
        <v>0</v>
      </c>
      <c r="S849" s="18">
        <f t="shared" ca="1" si="460"/>
        <v>0</v>
      </c>
      <c r="T849" s="18">
        <f t="shared" ca="1" si="460"/>
        <v>0</v>
      </c>
      <c r="U849" s="18">
        <f t="shared" ca="1" si="461"/>
        <v>0</v>
      </c>
      <c r="V849" s="18">
        <f t="shared" ca="1" si="461"/>
        <v>0</v>
      </c>
      <c r="W849" s="18">
        <f t="shared" ca="1" si="461"/>
        <v>0</v>
      </c>
      <c r="X849" s="18">
        <f t="shared" ca="1" si="461"/>
        <v>0</v>
      </c>
      <c r="Y849" s="18">
        <f t="shared" ca="1" si="461"/>
        <v>0</v>
      </c>
      <c r="Z849" s="18">
        <f t="shared" ca="1" si="461"/>
        <v>0</v>
      </c>
      <c r="AA849" s="18">
        <f t="shared" ca="1" si="461"/>
        <v>0</v>
      </c>
      <c r="AB849" s="18">
        <f t="shared" ca="1" si="461"/>
        <v>0</v>
      </c>
      <c r="AC849" s="18">
        <f t="shared" ca="1" si="461"/>
        <v>0</v>
      </c>
      <c r="AD849" s="18">
        <f t="shared" ca="1" si="461"/>
        <v>0</v>
      </c>
      <c r="AE849" s="18">
        <f t="shared" ca="1" si="462"/>
        <v>0</v>
      </c>
      <c r="AF849" s="18">
        <f t="shared" ca="1" si="462"/>
        <v>0</v>
      </c>
      <c r="AG849" s="18">
        <f t="shared" ca="1" si="462"/>
        <v>0</v>
      </c>
      <c r="AH849" s="18">
        <f t="shared" ca="1" si="462"/>
        <v>0</v>
      </c>
      <c r="AI849" s="18">
        <f t="shared" ca="1" si="462"/>
        <v>0</v>
      </c>
      <c r="AJ849" s="18">
        <f t="shared" ca="1" si="462"/>
        <v>0</v>
      </c>
      <c r="AK849" s="18">
        <f t="shared" ca="1" si="462"/>
        <v>0</v>
      </c>
      <c r="AL849" s="18">
        <f t="shared" ca="1" si="462"/>
        <v>0</v>
      </c>
      <c r="AM849" s="18">
        <f t="shared" ca="1" si="462"/>
        <v>0</v>
      </c>
      <c r="AN849" s="18">
        <f t="shared" ca="1" si="462"/>
        <v>0</v>
      </c>
      <c r="AO849" s="18">
        <f t="shared" ca="1" si="463"/>
        <v>0</v>
      </c>
      <c r="AP849" s="18">
        <f t="shared" ca="1" si="463"/>
        <v>0</v>
      </c>
      <c r="AQ849" s="18">
        <f t="shared" ca="1" si="463"/>
        <v>0</v>
      </c>
      <c r="AR849" s="18">
        <f t="shared" ca="1" si="463"/>
        <v>0</v>
      </c>
      <c r="AS849" s="18">
        <f t="shared" ca="1" si="463"/>
        <v>0</v>
      </c>
      <c r="AT849" s="18">
        <f t="shared" ca="1" si="463"/>
        <v>0</v>
      </c>
      <c r="AU849" s="18">
        <f t="shared" ca="1" si="463"/>
        <v>0</v>
      </c>
      <c r="AV849" s="18">
        <f t="shared" ca="1" si="463"/>
        <v>0</v>
      </c>
      <c r="AW849" s="18">
        <f t="shared" ca="1" si="463"/>
        <v>0</v>
      </c>
      <c r="AX849" s="18">
        <f t="shared" ca="1" si="463"/>
        <v>0</v>
      </c>
      <c r="AY849" s="18">
        <f t="shared" ca="1" si="464"/>
        <v>0</v>
      </c>
      <c r="AZ849" s="18">
        <f t="shared" ca="1" si="464"/>
        <v>0</v>
      </c>
      <c r="BA849" s="18">
        <f t="shared" ca="1" si="464"/>
        <v>0</v>
      </c>
      <c r="BB849" s="18">
        <f t="shared" ca="1" si="464"/>
        <v>0</v>
      </c>
      <c r="BC849" s="18">
        <f t="shared" ca="1" si="464"/>
        <v>0</v>
      </c>
      <c r="BD849" s="18">
        <f t="shared" ca="1" si="464"/>
        <v>0</v>
      </c>
      <c r="BE849" s="18">
        <f t="shared" ca="1" si="464"/>
        <v>0</v>
      </c>
      <c r="BF849" s="18">
        <f t="shared" ca="1" si="464"/>
        <v>0</v>
      </c>
      <c r="BG849" s="18">
        <f t="shared" ca="1" si="464"/>
        <v>0</v>
      </c>
      <c r="BH849" s="18">
        <f t="shared" ca="1" si="464"/>
        <v>0</v>
      </c>
    </row>
    <row r="850" spans="8:60" x14ac:dyDescent="0.35">
      <c r="H850" s="2" t="e">
        <f t="shared" si="431"/>
        <v>#REF!</v>
      </c>
      <c r="I850">
        <f t="shared" si="459"/>
        <v>17</v>
      </c>
      <c r="J850">
        <f t="shared" si="432"/>
        <v>9</v>
      </c>
      <c r="K850" s="18">
        <f t="shared" ca="1" si="460"/>
        <v>0</v>
      </c>
      <c r="L850" s="18">
        <f t="shared" ca="1" si="460"/>
        <v>0</v>
      </c>
      <c r="M850" s="18">
        <f t="shared" ca="1" si="460"/>
        <v>0</v>
      </c>
      <c r="N850" s="18">
        <f t="shared" ca="1" si="460"/>
        <v>0</v>
      </c>
      <c r="O850" s="18">
        <f t="shared" ca="1" si="460"/>
        <v>0</v>
      </c>
      <c r="P850" s="18">
        <f t="shared" ca="1" si="460"/>
        <v>0</v>
      </c>
      <c r="Q850" s="18">
        <f t="shared" ca="1" si="460"/>
        <v>0</v>
      </c>
      <c r="R850" s="18">
        <f t="shared" ca="1" si="460"/>
        <v>0</v>
      </c>
      <c r="S850" s="18">
        <f t="shared" ca="1" si="460"/>
        <v>0</v>
      </c>
      <c r="T850" s="18">
        <f t="shared" ca="1" si="460"/>
        <v>0</v>
      </c>
      <c r="U850" s="18">
        <f t="shared" ca="1" si="461"/>
        <v>0</v>
      </c>
      <c r="V850" s="18">
        <f t="shared" ca="1" si="461"/>
        <v>0</v>
      </c>
      <c r="W850" s="18">
        <f t="shared" ca="1" si="461"/>
        <v>0</v>
      </c>
      <c r="X850" s="18">
        <f t="shared" ca="1" si="461"/>
        <v>0</v>
      </c>
      <c r="Y850" s="18">
        <f t="shared" ca="1" si="461"/>
        <v>0</v>
      </c>
      <c r="Z850" s="18">
        <f t="shared" ca="1" si="461"/>
        <v>0</v>
      </c>
      <c r="AA850" s="18">
        <f t="shared" ca="1" si="461"/>
        <v>0</v>
      </c>
      <c r="AB850" s="18">
        <f t="shared" ca="1" si="461"/>
        <v>0</v>
      </c>
      <c r="AC850" s="18">
        <f t="shared" ca="1" si="461"/>
        <v>0</v>
      </c>
      <c r="AD850" s="18">
        <f t="shared" ca="1" si="461"/>
        <v>0</v>
      </c>
      <c r="AE850" s="18">
        <f t="shared" ca="1" si="462"/>
        <v>0</v>
      </c>
      <c r="AF850" s="18">
        <f t="shared" ca="1" si="462"/>
        <v>0</v>
      </c>
      <c r="AG850" s="18">
        <f t="shared" ca="1" si="462"/>
        <v>0</v>
      </c>
      <c r="AH850" s="18">
        <f t="shared" ca="1" si="462"/>
        <v>0</v>
      </c>
      <c r="AI850" s="18">
        <f t="shared" ca="1" si="462"/>
        <v>0</v>
      </c>
      <c r="AJ850" s="18">
        <f t="shared" ca="1" si="462"/>
        <v>0</v>
      </c>
      <c r="AK850" s="18">
        <f t="shared" ca="1" si="462"/>
        <v>0</v>
      </c>
      <c r="AL850" s="18">
        <f t="shared" ca="1" si="462"/>
        <v>0</v>
      </c>
      <c r="AM850" s="18">
        <f t="shared" ca="1" si="462"/>
        <v>0</v>
      </c>
      <c r="AN850" s="18">
        <f t="shared" ca="1" si="462"/>
        <v>0</v>
      </c>
      <c r="AO850" s="18">
        <f t="shared" ca="1" si="463"/>
        <v>0</v>
      </c>
      <c r="AP850" s="18">
        <f t="shared" ca="1" si="463"/>
        <v>0</v>
      </c>
      <c r="AQ850" s="18">
        <f t="shared" ca="1" si="463"/>
        <v>0</v>
      </c>
      <c r="AR850" s="18">
        <f t="shared" ca="1" si="463"/>
        <v>0</v>
      </c>
      <c r="AS850" s="18">
        <f t="shared" ca="1" si="463"/>
        <v>0</v>
      </c>
      <c r="AT850" s="18">
        <f t="shared" ca="1" si="463"/>
        <v>0</v>
      </c>
      <c r="AU850" s="18">
        <f t="shared" ca="1" si="463"/>
        <v>0</v>
      </c>
      <c r="AV850" s="18">
        <f t="shared" ca="1" si="463"/>
        <v>0</v>
      </c>
      <c r="AW850" s="18">
        <f t="shared" ca="1" si="463"/>
        <v>0</v>
      </c>
      <c r="AX850" s="18">
        <f t="shared" ca="1" si="463"/>
        <v>0</v>
      </c>
      <c r="AY850" s="18">
        <f t="shared" ca="1" si="464"/>
        <v>0</v>
      </c>
      <c r="AZ850" s="18">
        <f t="shared" ca="1" si="464"/>
        <v>0</v>
      </c>
      <c r="BA850" s="18">
        <f t="shared" ca="1" si="464"/>
        <v>0</v>
      </c>
      <c r="BB850" s="18">
        <f t="shared" ca="1" si="464"/>
        <v>0</v>
      </c>
      <c r="BC850" s="18">
        <f t="shared" ca="1" si="464"/>
        <v>0</v>
      </c>
      <c r="BD850" s="18">
        <f t="shared" ca="1" si="464"/>
        <v>0</v>
      </c>
      <c r="BE850" s="18">
        <f t="shared" ca="1" si="464"/>
        <v>0</v>
      </c>
      <c r="BF850" s="18">
        <f t="shared" ca="1" si="464"/>
        <v>0</v>
      </c>
      <c r="BG850" s="18">
        <f t="shared" ca="1" si="464"/>
        <v>0</v>
      </c>
      <c r="BH850" s="18">
        <f t="shared" ca="1" si="464"/>
        <v>0</v>
      </c>
    </row>
    <row r="851" spans="8:60" x14ac:dyDescent="0.35">
      <c r="H851" s="2" t="e">
        <f t="shared" si="431"/>
        <v>#REF!</v>
      </c>
      <c r="I851">
        <f t="shared" si="459"/>
        <v>17</v>
      </c>
      <c r="J851">
        <f t="shared" si="432"/>
        <v>10</v>
      </c>
      <c r="K851" s="18">
        <f t="shared" ca="1" si="460"/>
        <v>0</v>
      </c>
      <c r="L851" s="18">
        <f t="shared" ca="1" si="460"/>
        <v>0</v>
      </c>
      <c r="M851" s="18">
        <f t="shared" ca="1" si="460"/>
        <v>0</v>
      </c>
      <c r="N851" s="18">
        <f t="shared" ca="1" si="460"/>
        <v>0</v>
      </c>
      <c r="O851" s="18">
        <f t="shared" ca="1" si="460"/>
        <v>0</v>
      </c>
      <c r="P851" s="18">
        <f t="shared" ca="1" si="460"/>
        <v>0</v>
      </c>
      <c r="Q851" s="18">
        <f t="shared" ca="1" si="460"/>
        <v>0</v>
      </c>
      <c r="R851" s="18">
        <f t="shared" ca="1" si="460"/>
        <v>0</v>
      </c>
      <c r="S851" s="18">
        <f t="shared" ca="1" si="460"/>
        <v>0</v>
      </c>
      <c r="T851" s="18">
        <f t="shared" ca="1" si="460"/>
        <v>0</v>
      </c>
      <c r="U851" s="18">
        <f t="shared" ca="1" si="461"/>
        <v>0</v>
      </c>
      <c r="V851" s="18">
        <f t="shared" ca="1" si="461"/>
        <v>0</v>
      </c>
      <c r="W851" s="18">
        <f t="shared" ca="1" si="461"/>
        <v>0</v>
      </c>
      <c r="X851" s="18">
        <f t="shared" ca="1" si="461"/>
        <v>0</v>
      </c>
      <c r="Y851" s="18">
        <f t="shared" ca="1" si="461"/>
        <v>0</v>
      </c>
      <c r="Z851" s="18">
        <f t="shared" ca="1" si="461"/>
        <v>0</v>
      </c>
      <c r="AA851" s="18">
        <f t="shared" ca="1" si="461"/>
        <v>0</v>
      </c>
      <c r="AB851" s="18">
        <f t="shared" ca="1" si="461"/>
        <v>0</v>
      </c>
      <c r="AC851" s="18">
        <f t="shared" ca="1" si="461"/>
        <v>0</v>
      </c>
      <c r="AD851" s="18">
        <f t="shared" ca="1" si="461"/>
        <v>0</v>
      </c>
      <c r="AE851" s="18">
        <f t="shared" ca="1" si="462"/>
        <v>0</v>
      </c>
      <c r="AF851" s="18">
        <f t="shared" ca="1" si="462"/>
        <v>0</v>
      </c>
      <c r="AG851" s="18">
        <f t="shared" ca="1" si="462"/>
        <v>0</v>
      </c>
      <c r="AH851" s="18">
        <f t="shared" ca="1" si="462"/>
        <v>0</v>
      </c>
      <c r="AI851" s="18">
        <f t="shared" ca="1" si="462"/>
        <v>0</v>
      </c>
      <c r="AJ851" s="18">
        <f t="shared" ca="1" si="462"/>
        <v>0</v>
      </c>
      <c r="AK851" s="18">
        <f t="shared" ca="1" si="462"/>
        <v>0</v>
      </c>
      <c r="AL851" s="18">
        <f t="shared" ca="1" si="462"/>
        <v>0</v>
      </c>
      <c r="AM851" s="18">
        <f t="shared" ca="1" si="462"/>
        <v>0</v>
      </c>
      <c r="AN851" s="18">
        <f t="shared" ca="1" si="462"/>
        <v>0</v>
      </c>
      <c r="AO851" s="18">
        <f t="shared" ca="1" si="463"/>
        <v>0</v>
      </c>
      <c r="AP851" s="18">
        <f t="shared" ca="1" si="463"/>
        <v>0</v>
      </c>
      <c r="AQ851" s="18">
        <f t="shared" ca="1" si="463"/>
        <v>0</v>
      </c>
      <c r="AR851" s="18">
        <f t="shared" ca="1" si="463"/>
        <v>0</v>
      </c>
      <c r="AS851" s="18">
        <f t="shared" ca="1" si="463"/>
        <v>0</v>
      </c>
      <c r="AT851" s="18">
        <f t="shared" ca="1" si="463"/>
        <v>0</v>
      </c>
      <c r="AU851" s="18">
        <f t="shared" ca="1" si="463"/>
        <v>0</v>
      </c>
      <c r="AV851" s="18">
        <f t="shared" ca="1" si="463"/>
        <v>0</v>
      </c>
      <c r="AW851" s="18">
        <f t="shared" ca="1" si="463"/>
        <v>0</v>
      </c>
      <c r="AX851" s="18">
        <f t="shared" ca="1" si="463"/>
        <v>0</v>
      </c>
      <c r="AY851" s="18">
        <f t="shared" ca="1" si="464"/>
        <v>0</v>
      </c>
      <c r="AZ851" s="18">
        <f t="shared" ca="1" si="464"/>
        <v>0</v>
      </c>
      <c r="BA851" s="18">
        <f t="shared" ca="1" si="464"/>
        <v>0</v>
      </c>
      <c r="BB851" s="18">
        <f t="shared" ca="1" si="464"/>
        <v>0</v>
      </c>
      <c r="BC851" s="18">
        <f t="shared" ca="1" si="464"/>
        <v>0</v>
      </c>
      <c r="BD851" s="18">
        <f t="shared" ca="1" si="464"/>
        <v>0</v>
      </c>
      <c r="BE851" s="18">
        <f t="shared" ca="1" si="464"/>
        <v>0</v>
      </c>
      <c r="BF851" s="18">
        <f t="shared" ca="1" si="464"/>
        <v>0</v>
      </c>
      <c r="BG851" s="18">
        <f t="shared" ca="1" si="464"/>
        <v>0</v>
      </c>
      <c r="BH851" s="18">
        <f t="shared" ca="1" si="464"/>
        <v>0</v>
      </c>
    </row>
    <row r="852" spans="8:60" x14ac:dyDescent="0.35">
      <c r="H852" s="2" t="e">
        <f t="shared" si="431"/>
        <v>#REF!</v>
      </c>
      <c r="I852">
        <f t="shared" si="459"/>
        <v>17</v>
      </c>
      <c r="J852">
        <f t="shared" si="432"/>
        <v>11</v>
      </c>
      <c r="K852" s="18">
        <f t="shared" ca="1" si="460"/>
        <v>0</v>
      </c>
      <c r="L852" s="18">
        <f t="shared" ca="1" si="460"/>
        <v>0</v>
      </c>
      <c r="M852" s="18">
        <f t="shared" ca="1" si="460"/>
        <v>0</v>
      </c>
      <c r="N852" s="18">
        <f t="shared" ca="1" si="460"/>
        <v>0</v>
      </c>
      <c r="O852" s="18">
        <f t="shared" ca="1" si="460"/>
        <v>0</v>
      </c>
      <c r="P852" s="18">
        <f t="shared" ca="1" si="460"/>
        <v>0</v>
      </c>
      <c r="Q852" s="18">
        <f t="shared" ca="1" si="460"/>
        <v>0</v>
      </c>
      <c r="R852" s="18">
        <f t="shared" ca="1" si="460"/>
        <v>0</v>
      </c>
      <c r="S852" s="18">
        <f t="shared" ca="1" si="460"/>
        <v>0</v>
      </c>
      <c r="T852" s="18">
        <f t="shared" ca="1" si="460"/>
        <v>0</v>
      </c>
      <c r="U852" s="18">
        <f t="shared" ca="1" si="461"/>
        <v>0</v>
      </c>
      <c r="V852" s="18">
        <f t="shared" ca="1" si="461"/>
        <v>0</v>
      </c>
      <c r="W852" s="18">
        <f t="shared" ca="1" si="461"/>
        <v>0</v>
      </c>
      <c r="X852" s="18">
        <f t="shared" ca="1" si="461"/>
        <v>0</v>
      </c>
      <c r="Y852" s="18">
        <f t="shared" ca="1" si="461"/>
        <v>0</v>
      </c>
      <c r="Z852" s="18">
        <f t="shared" ca="1" si="461"/>
        <v>0</v>
      </c>
      <c r="AA852" s="18">
        <f t="shared" ca="1" si="461"/>
        <v>0</v>
      </c>
      <c r="AB852" s="18">
        <f t="shared" ca="1" si="461"/>
        <v>0</v>
      </c>
      <c r="AC852" s="18">
        <f t="shared" ca="1" si="461"/>
        <v>0</v>
      </c>
      <c r="AD852" s="18">
        <f t="shared" ca="1" si="461"/>
        <v>0</v>
      </c>
      <c r="AE852" s="18">
        <f t="shared" ca="1" si="462"/>
        <v>0</v>
      </c>
      <c r="AF852" s="18">
        <f t="shared" ca="1" si="462"/>
        <v>0</v>
      </c>
      <c r="AG852" s="18">
        <f t="shared" ca="1" si="462"/>
        <v>0</v>
      </c>
      <c r="AH852" s="18">
        <f t="shared" ca="1" si="462"/>
        <v>0</v>
      </c>
      <c r="AI852" s="18">
        <f t="shared" ca="1" si="462"/>
        <v>0</v>
      </c>
      <c r="AJ852" s="18">
        <f t="shared" ca="1" si="462"/>
        <v>0</v>
      </c>
      <c r="AK852" s="18">
        <f t="shared" ca="1" si="462"/>
        <v>0</v>
      </c>
      <c r="AL852" s="18">
        <f t="shared" ca="1" si="462"/>
        <v>0</v>
      </c>
      <c r="AM852" s="18">
        <f t="shared" ca="1" si="462"/>
        <v>0</v>
      </c>
      <c r="AN852" s="18">
        <f t="shared" ca="1" si="462"/>
        <v>0</v>
      </c>
      <c r="AO852" s="18">
        <f t="shared" ca="1" si="463"/>
        <v>0</v>
      </c>
      <c r="AP852" s="18">
        <f t="shared" ca="1" si="463"/>
        <v>0</v>
      </c>
      <c r="AQ852" s="18">
        <f t="shared" ca="1" si="463"/>
        <v>0</v>
      </c>
      <c r="AR852" s="18">
        <f t="shared" ca="1" si="463"/>
        <v>0</v>
      </c>
      <c r="AS852" s="18">
        <f t="shared" ca="1" si="463"/>
        <v>0</v>
      </c>
      <c r="AT852" s="18">
        <f t="shared" ca="1" si="463"/>
        <v>0</v>
      </c>
      <c r="AU852" s="18">
        <f t="shared" ca="1" si="463"/>
        <v>0</v>
      </c>
      <c r="AV852" s="18">
        <f t="shared" ca="1" si="463"/>
        <v>0</v>
      </c>
      <c r="AW852" s="18">
        <f t="shared" ca="1" si="463"/>
        <v>0</v>
      </c>
      <c r="AX852" s="18">
        <f t="shared" ca="1" si="463"/>
        <v>0</v>
      </c>
      <c r="AY852" s="18">
        <f t="shared" ca="1" si="464"/>
        <v>0</v>
      </c>
      <c r="AZ852" s="18">
        <f t="shared" ca="1" si="464"/>
        <v>0</v>
      </c>
      <c r="BA852" s="18">
        <f t="shared" ca="1" si="464"/>
        <v>0</v>
      </c>
      <c r="BB852" s="18">
        <f t="shared" ca="1" si="464"/>
        <v>0</v>
      </c>
      <c r="BC852" s="18">
        <f t="shared" ca="1" si="464"/>
        <v>0</v>
      </c>
      <c r="BD852" s="18">
        <f t="shared" ca="1" si="464"/>
        <v>0</v>
      </c>
      <c r="BE852" s="18">
        <f t="shared" ca="1" si="464"/>
        <v>0</v>
      </c>
      <c r="BF852" s="18">
        <f t="shared" ca="1" si="464"/>
        <v>0</v>
      </c>
      <c r="BG852" s="18">
        <f t="shared" ca="1" si="464"/>
        <v>0</v>
      </c>
      <c r="BH852" s="18">
        <f t="shared" ca="1" si="464"/>
        <v>0</v>
      </c>
    </row>
    <row r="853" spans="8:60" x14ac:dyDescent="0.35">
      <c r="H853" s="2" t="e">
        <f t="shared" si="431"/>
        <v>#REF!</v>
      </c>
      <c r="I853">
        <f t="shared" si="459"/>
        <v>17</v>
      </c>
      <c r="J853">
        <f t="shared" si="432"/>
        <v>12</v>
      </c>
      <c r="K853" s="18">
        <f t="shared" ca="1" si="460"/>
        <v>0</v>
      </c>
      <c r="L853" s="18">
        <f t="shared" ca="1" si="460"/>
        <v>0</v>
      </c>
      <c r="M853" s="18">
        <f t="shared" ca="1" si="460"/>
        <v>0</v>
      </c>
      <c r="N853" s="18">
        <f t="shared" ca="1" si="460"/>
        <v>0</v>
      </c>
      <c r="O853" s="18">
        <f t="shared" ca="1" si="460"/>
        <v>0</v>
      </c>
      <c r="P853" s="18">
        <f t="shared" ca="1" si="460"/>
        <v>0</v>
      </c>
      <c r="Q853" s="18">
        <f t="shared" ca="1" si="460"/>
        <v>0</v>
      </c>
      <c r="R853" s="18">
        <f t="shared" ca="1" si="460"/>
        <v>0</v>
      </c>
      <c r="S853" s="18">
        <f t="shared" ca="1" si="460"/>
        <v>0</v>
      </c>
      <c r="T853" s="18">
        <f t="shared" ca="1" si="460"/>
        <v>0</v>
      </c>
      <c r="U853" s="18">
        <f t="shared" ca="1" si="461"/>
        <v>0</v>
      </c>
      <c r="V853" s="18">
        <f t="shared" ca="1" si="461"/>
        <v>0</v>
      </c>
      <c r="W853" s="18">
        <f t="shared" ca="1" si="461"/>
        <v>0</v>
      </c>
      <c r="X853" s="18">
        <f t="shared" ca="1" si="461"/>
        <v>0</v>
      </c>
      <c r="Y853" s="18">
        <f t="shared" ca="1" si="461"/>
        <v>0</v>
      </c>
      <c r="Z853" s="18">
        <f t="shared" ca="1" si="461"/>
        <v>0</v>
      </c>
      <c r="AA853" s="18">
        <f t="shared" ca="1" si="461"/>
        <v>0</v>
      </c>
      <c r="AB853" s="18">
        <f t="shared" ca="1" si="461"/>
        <v>0</v>
      </c>
      <c r="AC853" s="18">
        <f t="shared" ca="1" si="461"/>
        <v>0</v>
      </c>
      <c r="AD853" s="18">
        <f t="shared" ca="1" si="461"/>
        <v>0</v>
      </c>
      <c r="AE853" s="18">
        <f t="shared" ca="1" si="462"/>
        <v>0</v>
      </c>
      <c r="AF853" s="18">
        <f t="shared" ca="1" si="462"/>
        <v>0</v>
      </c>
      <c r="AG853" s="18">
        <f t="shared" ca="1" si="462"/>
        <v>0</v>
      </c>
      <c r="AH853" s="18">
        <f t="shared" ca="1" si="462"/>
        <v>0</v>
      </c>
      <c r="AI853" s="18">
        <f t="shared" ca="1" si="462"/>
        <v>0</v>
      </c>
      <c r="AJ853" s="18">
        <f t="shared" ca="1" si="462"/>
        <v>0</v>
      </c>
      <c r="AK853" s="18">
        <f t="shared" ca="1" si="462"/>
        <v>0</v>
      </c>
      <c r="AL853" s="18">
        <f t="shared" ca="1" si="462"/>
        <v>0</v>
      </c>
      <c r="AM853" s="18">
        <f t="shared" ca="1" si="462"/>
        <v>0</v>
      </c>
      <c r="AN853" s="18">
        <f t="shared" ca="1" si="462"/>
        <v>0</v>
      </c>
      <c r="AO853" s="18">
        <f t="shared" ca="1" si="463"/>
        <v>0</v>
      </c>
      <c r="AP853" s="18">
        <f t="shared" ca="1" si="463"/>
        <v>0</v>
      </c>
      <c r="AQ853" s="18">
        <f t="shared" ca="1" si="463"/>
        <v>0</v>
      </c>
      <c r="AR853" s="18">
        <f t="shared" ca="1" si="463"/>
        <v>0</v>
      </c>
      <c r="AS853" s="18">
        <f t="shared" ca="1" si="463"/>
        <v>0</v>
      </c>
      <c r="AT853" s="18">
        <f t="shared" ca="1" si="463"/>
        <v>0</v>
      </c>
      <c r="AU853" s="18">
        <f t="shared" ca="1" si="463"/>
        <v>0</v>
      </c>
      <c r="AV853" s="18">
        <f t="shared" ca="1" si="463"/>
        <v>0</v>
      </c>
      <c r="AW853" s="18">
        <f t="shared" ca="1" si="463"/>
        <v>0</v>
      </c>
      <c r="AX853" s="18">
        <f t="shared" ca="1" si="463"/>
        <v>0</v>
      </c>
      <c r="AY853" s="18">
        <f t="shared" ca="1" si="464"/>
        <v>0</v>
      </c>
      <c r="AZ853" s="18">
        <f t="shared" ca="1" si="464"/>
        <v>0</v>
      </c>
      <c r="BA853" s="18">
        <f t="shared" ca="1" si="464"/>
        <v>0</v>
      </c>
      <c r="BB853" s="18">
        <f t="shared" ca="1" si="464"/>
        <v>0</v>
      </c>
      <c r="BC853" s="18">
        <f t="shared" ca="1" si="464"/>
        <v>0</v>
      </c>
      <c r="BD853" s="18">
        <f t="shared" ca="1" si="464"/>
        <v>0</v>
      </c>
      <c r="BE853" s="18">
        <f t="shared" ca="1" si="464"/>
        <v>0</v>
      </c>
      <c r="BF853" s="18">
        <f t="shared" ca="1" si="464"/>
        <v>0</v>
      </c>
      <c r="BG853" s="18">
        <f t="shared" ca="1" si="464"/>
        <v>0</v>
      </c>
      <c r="BH853" s="18">
        <f t="shared" ca="1" si="464"/>
        <v>0</v>
      </c>
    </row>
    <row r="854" spans="8:60" x14ac:dyDescent="0.35">
      <c r="H854" s="2" t="e">
        <f t="shared" si="431"/>
        <v>#REF!</v>
      </c>
      <c r="I854">
        <f t="shared" si="459"/>
        <v>17</v>
      </c>
      <c r="J854">
        <f t="shared" si="432"/>
        <v>13</v>
      </c>
      <c r="K854" s="18">
        <f t="shared" ca="1" si="460"/>
        <v>0</v>
      </c>
      <c r="L854" s="18">
        <f t="shared" ca="1" si="460"/>
        <v>0</v>
      </c>
      <c r="M854" s="18">
        <f t="shared" ca="1" si="460"/>
        <v>0</v>
      </c>
      <c r="N854" s="18">
        <f t="shared" ca="1" si="460"/>
        <v>0</v>
      </c>
      <c r="O854" s="18">
        <f t="shared" ca="1" si="460"/>
        <v>0</v>
      </c>
      <c r="P854" s="18">
        <f t="shared" ca="1" si="460"/>
        <v>0</v>
      </c>
      <c r="Q854" s="18">
        <f t="shared" ca="1" si="460"/>
        <v>0</v>
      </c>
      <c r="R854" s="18">
        <f t="shared" ca="1" si="460"/>
        <v>0</v>
      </c>
      <c r="S854" s="18">
        <f t="shared" ca="1" si="460"/>
        <v>0</v>
      </c>
      <c r="T854" s="18">
        <f t="shared" ca="1" si="460"/>
        <v>0</v>
      </c>
      <c r="U854" s="18">
        <f t="shared" ca="1" si="461"/>
        <v>0</v>
      </c>
      <c r="V854" s="18">
        <f t="shared" ca="1" si="461"/>
        <v>0</v>
      </c>
      <c r="W854" s="18">
        <f t="shared" ca="1" si="461"/>
        <v>0</v>
      </c>
      <c r="X854" s="18">
        <f t="shared" ca="1" si="461"/>
        <v>0</v>
      </c>
      <c r="Y854" s="18">
        <f t="shared" ca="1" si="461"/>
        <v>0</v>
      </c>
      <c r="Z854" s="18">
        <f t="shared" ca="1" si="461"/>
        <v>0</v>
      </c>
      <c r="AA854" s="18">
        <f t="shared" ca="1" si="461"/>
        <v>0</v>
      </c>
      <c r="AB854" s="18">
        <f t="shared" ca="1" si="461"/>
        <v>0</v>
      </c>
      <c r="AC854" s="18">
        <f t="shared" ca="1" si="461"/>
        <v>0</v>
      </c>
      <c r="AD854" s="18">
        <f t="shared" ca="1" si="461"/>
        <v>0</v>
      </c>
      <c r="AE854" s="18">
        <f t="shared" ca="1" si="462"/>
        <v>0</v>
      </c>
      <c r="AF854" s="18">
        <f t="shared" ca="1" si="462"/>
        <v>0</v>
      </c>
      <c r="AG854" s="18">
        <f t="shared" ca="1" si="462"/>
        <v>0</v>
      </c>
      <c r="AH854" s="18">
        <f t="shared" ca="1" si="462"/>
        <v>0</v>
      </c>
      <c r="AI854" s="18">
        <f t="shared" ca="1" si="462"/>
        <v>0</v>
      </c>
      <c r="AJ854" s="18">
        <f t="shared" ca="1" si="462"/>
        <v>0</v>
      </c>
      <c r="AK854" s="18">
        <f t="shared" ca="1" si="462"/>
        <v>0</v>
      </c>
      <c r="AL854" s="18">
        <f t="shared" ca="1" si="462"/>
        <v>0</v>
      </c>
      <c r="AM854" s="18">
        <f t="shared" ca="1" si="462"/>
        <v>0</v>
      </c>
      <c r="AN854" s="18">
        <f t="shared" ca="1" si="462"/>
        <v>0</v>
      </c>
      <c r="AO854" s="18">
        <f t="shared" ca="1" si="463"/>
        <v>0</v>
      </c>
      <c r="AP854" s="18">
        <f t="shared" ca="1" si="463"/>
        <v>0</v>
      </c>
      <c r="AQ854" s="18">
        <f t="shared" ca="1" si="463"/>
        <v>0</v>
      </c>
      <c r="AR854" s="18">
        <f t="shared" ca="1" si="463"/>
        <v>0</v>
      </c>
      <c r="AS854" s="18">
        <f t="shared" ca="1" si="463"/>
        <v>0</v>
      </c>
      <c r="AT854" s="18">
        <f t="shared" ca="1" si="463"/>
        <v>0</v>
      </c>
      <c r="AU854" s="18">
        <f t="shared" ca="1" si="463"/>
        <v>0</v>
      </c>
      <c r="AV854" s="18">
        <f t="shared" ca="1" si="463"/>
        <v>0</v>
      </c>
      <c r="AW854" s="18">
        <f t="shared" ca="1" si="463"/>
        <v>0</v>
      </c>
      <c r="AX854" s="18">
        <f t="shared" ca="1" si="463"/>
        <v>0</v>
      </c>
      <c r="AY854" s="18">
        <f t="shared" ca="1" si="464"/>
        <v>0</v>
      </c>
      <c r="AZ854" s="18">
        <f t="shared" ca="1" si="464"/>
        <v>0</v>
      </c>
      <c r="BA854" s="18">
        <f t="shared" ca="1" si="464"/>
        <v>0</v>
      </c>
      <c r="BB854" s="18">
        <f t="shared" ca="1" si="464"/>
        <v>0</v>
      </c>
      <c r="BC854" s="18">
        <f t="shared" ca="1" si="464"/>
        <v>0</v>
      </c>
      <c r="BD854" s="18">
        <f t="shared" ca="1" si="464"/>
        <v>0</v>
      </c>
      <c r="BE854" s="18">
        <f t="shared" ca="1" si="464"/>
        <v>0</v>
      </c>
      <c r="BF854" s="18">
        <f t="shared" ca="1" si="464"/>
        <v>0</v>
      </c>
      <c r="BG854" s="18">
        <f t="shared" ca="1" si="464"/>
        <v>0</v>
      </c>
      <c r="BH854" s="18">
        <f t="shared" ca="1" si="464"/>
        <v>0</v>
      </c>
    </row>
    <row r="855" spans="8:60" x14ac:dyDescent="0.35">
      <c r="H855" s="2" t="e">
        <f t="shared" si="431"/>
        <v>#REF!</v>
      </c>
      <c r="I855">
        <f t="shared" si="459"/>
        <v>17</v>
      </c>
      <c r="J855">
        <f t="shared" si="432"/>
        <v>14</v>
      </c>
      <c r="K855" s="18">
        <f t="shared" ref="K855:T864" ca="1" si="465">IF(K$24&gt;$J855,0,OFFSET($K$2,$I855,$J855-K$24))</f>
        <v>0</v>
      </c>
      <c r="L855" s="18">
        <f t="shared" ca="1" si="465"/>
        <v>0</v>
      </c>
      <c r="M855" s="18">
        <f t="shared" ca="1" si="465"/>
        <v>0</v>
      </c>
      <c r="N855" s="18">
        <f t="shared" ca="1" si="465"/>
        <v>0</v>
      </c>
      <c r="O855" s="18">
        <f t="shared" ca="1" si="465"/>
        <v>0</v>
      </c>
      <c r="P855" s="18">
        <f t="shared" ca="1" si="465"/>
        <v>0</v>
      </c>
      <c r="Q855" s="18">
        <f t="shared" ca="1" si="465"/>
        <v>0</v>
      </c>
      <c r="R855" s="18">
        <f t="shared" ca="1" si="465"/>
        <v>0</v>
      </c>
      <c r="S855" s="18">
        <f t="shared" ca="1" si="465"/>
        <v>0</v>
      </c>
      <c r="T855" s="18">
        <f t="shared" ca="1" si="465"/>
        <v>0</v>
      </c>
      <c r="U855" s="18">
        <f t="shared" ref="U855:AD864" ca="1" si="466">IF(U$24&gt;$J855,0,OFFSET($K$2,$I855,$J855-U$24))</f>
        <v>0</v>
      </c>
      <c r="V855" s="18">
        <f t="shared" ca="1" si="466"/>
        <v>0</v>
      </c>
      <c r="W855" s="18">
        <f t="shared" ca="1" si="466"/>
        <v>0</v>
      </c>
      <c r="X855" s="18">
        <f t="shared" ca="1" si="466"/>
        <v>0</v>
      </c>
      <c r="Y855" s="18">
        <f t="shared" ca="1" si="466"/>
        <v>0</v>
      </c>
      <c r="Z855" s="18">
        <f t="shared" ca="1" si="466"/>
        <v>0</v>
      </c>
      <c r="AA855" s="18">
        <f t="shared" ca="1" si="466"/>
        <v>0</v>
      </c>
      <c r="AB855" s="18">
        <f t="shared" ca="1" si="466"/>
        <v>0</v>
      </c>
      <c r="AC855" s="18">
        <f t="shared" ca="1" si="466"/>
        <v>0</v>
      </c>
      <c r="AD855" s="18">
        <f t="shared" ca="1" si="466"/>
        <v>0</v>
      </c>
      <c r="AE855" s="18">
        <f t="shared" ref="AE855:AN864" ca="1" si="467">IF(AE$24&gt;$J855,0,OFFSET($K$2,$I855,$J855-AE$24))</f>
        <v>0</v>
      </c>
      <c r="AF855" s="18">
        <f t="shared" ca="1" si="467"/>
        <v>0</v>
      </c>
      <c r="AG855" s="18">
        <f t="shared" ca="1" si="467"/>
        <v>0</v>
      </c>
      <c r="AH855" s="18">
        <f t="shared" ca="1" si="467"/>
        <v>0</v>
      </c>
      <c r="AI855" s="18">
        <f t="shared" ca="1" si="467"/>
        <v>0</v>
      </c>
      <c r="AJ855" s="18">
        <f t="shared" ca="1" si="467"/>
        <v>0</v>
      </c>
      <c r="AK855" s="18">
        <f t="shared" ca="1" si="467"/>
        <v>0</v>
      </c>
      <c r="AL855" s="18">
        <f t="shared" ca="1" si="467"/>
        <v>0</v>
      </c>
      <c r="AM855" s="18">
        <f t="shared" ca="1" si="467"/>
        <v>0</v>
      </c>
      <c r="AN855" s="18">
        <f t="shared" ca="1" si="467"/>
        <v>0</v>
      </c>
      <c r="AO855" s="18">
        <f t="shared" ref="AO855:AX864" ca="1" si="468">IF(AO$24&gt;$J855,0,OFFSET($K$2,$I855,$J855-AO$24))</f>
        <v>0</v>
      </c>
      <c r="AP855" s="18">
        <f t="shared" ca="1" si="468"/>
        <v>0</v>
      </c>
      <c r="AQ855" s="18">
        <f t="shared" ca="1" si="468"/>
        <v>0</v>
      </c>
      <c r="AR855" s="18">
        <f t="shared" ca="1" si="468"/>
        <v>0</v>
      </c>
      <c r="AS855" s="18">
        <f t="shared" ca="1" si="468"/>
        <v>0</v>
      </c>
      <c r="AT855" s="18">
        <f t="shared" ca="1" si="468"/>
        <v>0</v>
      </c>
      <c r="AU855" s="18">
        <f t="shared" ca="1" si="468"/>
        <v>0</v>
      </c>
      <c r="AV855" s="18">
        <f t="shared" ca="1" si="468"/>
        <v>0</v>
      </c>
      <c r="AW855" s="18">
        <f t="shared" ca="1" si="468"/>
        <v>0</v>
      </c>
      <c r="AX855" s="18">
        <f t="shared" ca="1" si="468"/>
        <v>0</v>
      </c>
      <c r="AY855" s="18">
        <f t="shared" ref="AY855:BH864" ca="1" si="469">IF(AY$24&gt;$J855,0,OFFSET($K$2,$I855,$J855-AY$24))</f>
        <v>0</v>
      </c>
      <c r="AZ855" s="18">
        <f t="shared" ca="1" si="469"/>
        <v>0</v>
      </c>
      <c r="BA855" s="18">
        <f t="shared" ca="1" si="469"/>
        <v>0</v>
      </c>
      <c r="BB855" s="18">
        <f t="shared" ca="1" si="469"/>
        <v>0</v>
      </c>
      <c r="BC855" s="18">
        <f t="shared" ca="1" si="469"/>
        <v>0</v>
      </c>
      <c r="BD855" s="18">
        <f t="shared" ca="1" si="469"/>
        <v>0</v>
      </c>
      <c r="BE855" s="18">
        <f t="shared" ca="1" si="469"/>
        <v>0</v>
      </c>
      <c r="BF855" s="18">
        <f t="shared" ca="1" si="469"/>
        <v>0</v>
      </c>
      <c r="BG855" s="18">
        <f t="shared" ca="1" si="469"/>
        <v>0</v>
      </c>
      <c r="BH855" s="18">
        <f t="shared" ca="1" si="469"/>
        <v>0</v>
      </c>
    </row>
    <row r="856" spans="8:60" x14ac:dyDescent="0.35">
      <c r="H856" s="2" t="e">
        <f t="shared" si="431"/>
        <v>#REF!</v>
      </c>
      <c r="I856">
        <f t="shared" si="459"/>
        <v>17</v>
      </c>
      <c r="J856">
        <f t="shared" si="432"/>
        <v>15</v>
      </c>
      <c r="K856" s="18">
        <f t="shared" ca="1" si="465"/>
        <v>0</v>
      </c>
      <c r="L856" s="18">
        <f t="shared" ca="1" si="465"/>
        <v>0</v>
      </c>
      <c r="M856" s="18">
        <f t="shared" ca="1" si="465"/>
        <v>0</v>
      </c>
      <c r="N856" s="18">
        <f t="shared" ca="1" si="465"/>
        <v>0</v>
      </c>
      <c r="O856" s="18">
        <f t="shared" ca="1" si="465"/>
        <v>0</v>
      </c>
      <c r="P856" s="18">
        <f t="shared" ca="1" si="465"/>
        <v>0</v>
      </c>
      <c r="Q856" s="18">
        <f t="shared" ca="1" si="465"/>
        <v>0</v>
      </c>
      <c r="R856" s="18">
        <f t="shared" ca="1" si="465"/>
        <v>0</v>
      </c>
      <c r="S856" s="18">
        <f t="shared" ca="1" si="465"/>
        <v>0</v>
      </c>
      <c r="T856" s="18">
        <f t="shared" ca="1" si="465"/>
        <v>0</v>
      </c>
      <c r="U856" s="18">
        <f t="shared" ca="1" si="466"/>
        <v>0</v>
      </c>
      <c r="V856" s="18">
        <f t="shared" ca="1" si="466"/>
        <v>0</v>
      </c>
      <c r="W856" s="18">
        <f t="shared" ca="1" si="466"/>
        <v>0</v>
      </c>
      <c r="X856" s="18">
        <f t="shared" ca="1" si="466"/>
        <v>0</v>
      </c>
      <c r="Y856" s="18">
        <f t="shared" ca="1" si="466"/>
        <v>0</v>
      </c>
      <c r="Z856" s="18">
        <f t="shared" ca="1" si="466"/>
        <v>0</v>
      </c>
      <c r="AA856" s="18">
        <f t="shared" ca="1" si="466"/>
        <v>0</v>
      </c>
      <c r="AB856" s="18">
        <f t="shared" ca="1" si="466"/>
        <v>0</v>
      </c>
      <c r="AC856" s="18">
        <f t="shared" ca="1" si="466"/>
        <v>0</v>
      </c>
      <c r="AD856" s="18">
        <f t="shared" ca="1" si="466"/>
        <v>0</v>
      </c>
      <c r="AE856" s="18">
        <f t="shared" ca="1" si="467"/>
        <v>0</v>
      </c>
      <c r="AF856" s="18">
        <f t="shared" ca="1" si="467"/>
        <v>0</v>
      </c>
      <c r="AG856" s="18">
        <f t="shared" ca="1" si="467"/>
        <v>0</v>
      </c>
      <c r="AH856" s="18">
        <f t="shared" ca="1" si="467"/>
        <v>0</v>
      </c>
      <c r="AI856" s="18">
        <f t="shared" ca="1" si="467"/>
        <v>0</v>
      </c>
      <c r="AJ856" s="18">
        <f t="shared" ca="1" si="467"/>
        <v>0</v>
      </c>
      <c r="AK856" s="18">
        <f t="shared" ca="1" si="467"/>
        <v>0</v>
      </c>
      <c r="AL856" s="18">
        <f t="shared" ca="1" si="467"/>
        <v>0</v>
      </c>
      <c r="AM856" s="18">
        <f t="shared" ca="1" si="467"/>
        <v>0</v>
      </c>
      <c r="AN856" s="18">
        <f t="shared" ca="1" si="467"/>
        <v>0</v>
      </c>
      <c r="AO856" s="18">
        <f t="shared" ca="1" si="468"/>
        <v>0</v>
      </c>
      <c r="AP856" s="18">
        <f t="shared" ca="1" si="468"/>
        <v>0</v>
      </c>
      <c r="AQ856" s="18">
        <f t="shared" ca="1" si="468"/>
        <v>0</v>
      </c>
      <c r="AR856" s="18">
        <f t="shared" ca="1" si="468"/>
        <v>0</v>
      </c>
      <c r="AS856" s="18">
        <f t="shared" ca="1" si="468"/>
        <v>0</v>
      </c>
      <c r="AT856" s="18">
        <f t="shared" ca="1" si="468"/>
        <v>0</v>
      </c>
      <c r="AU856" s="18">
        <f t="shared" ca="1" si="468"/>
        <v>0</v>
      </c>
      <c r="AV856" s="18">
        <f t="shared" ca="1" si="468"/>
        <v>0</v>
      </c>
      <c r="AW856" s="18">
        <f t="shared" ca="1" si="468"/>
        <v>0</v>
      </c>
      <c r="AX856" s="18">
        <f t="shared" ca="1" si="468"/>
        <v>0</v>
      </c>
      <c r="AY856" s="18">
        <f t="shared" ca="1" si="469"/>
        <v>0</v>
      </c>
      <c r="AZ856" s="18">
        <f t="shared" ca="1" si="469"/>
        <v>0</v>
      </c>
      <c r="BA856" s="18">
        <f t="shared" ca="1" si="469"/>
        <v>0</v>
      </c>
      <c r="BB856" s="18">
        <f t="shared" ca="1" si="469"/>
        <v>0</v>
      </c>
      <c r="BC856" s="18">
        <f t="shared" ca="1" si="469"/>
        <v>0</v>
      </c>
      <c r="BD856" s="18">
        <f t="shared" ca="1" si="469"/>
        <v>0</v>
      </c>
      <c r="BE856" s="18">
        <f t="shared" ca="1" si="469"/>
        <v>0</v>
      </c>
      <c r="BF856" s="18">
        <f t="shared" ca="1" si="469"/>
        <v>0</v>
      </c>
      <c r="BG856" s="18">
        <f t="shared" ca="1" si="469"/>
        <v>0</v>
      </c>
      <c r="BH856" s="18">
        <f t="shared" ca="1" si="469"/>
        <v>0</v>
      </c>
    </row>
    <row r="857" spans="8:60" x14ac:dyDescent="0.35">
      <c r="H857" s="2" t="e">
        <f t="shared" ref="H857:H920" si="470">INDEX($A$3:$A$18,I857,0)</f>
        <v>#REF!</v>
      </c>
      <c r="I857">
        <f t="shared" si="459"/>
        <v>17</v>
      </c>
      <c r="J857">
        <f t="shared" si="432"/>
        <v>16</v>
      </c>
      <c r="K857" s="18">
        <f t="shared" ca="1" si="465"/>
        <v>0</v>
      </c>
      <c r="L857" s="18">
        <f t="shared" ca="1" si="465"/>
        <v>0</v>
      </c>
      <c r="M857" s="18">
        <f t="shared" ca="1" si="465"/>
        <v>0</v>
      </c>
      <c r="N857" s="18">
        <f t="shared" ca="1" si="465"/>
        <v>0</v>
      </c>
      <c r="O857" s="18">
        <f t="shared" ca="1" si="465"/>
        <v>0</v>
      </c>
      <c r="P857" s="18">
        <f t="shared" ca="1" si="465"/>
        <v>0</v>
      </c>
      <c r="Q857" s="18">
        <f t="shared" ca="1" si="465"/>
        <v>0</v>
      </c>
      <c r="R857" s="18">
        <f t="shared" ca="1" si="465"/>
        <v>0</v>
      </c>
      <c r="S857" s="18">
        <f t="shared" ca="1" si="465"/>
        <v>0</v>
      </c>
      <c r="T857" s="18">
        <f t="shared" ca="1" si="465"/>
        <v>0</v>
      </c>
      <c r="U857" s="18">
        <f t="shared" ca="1" si="466"/>
        <v>0</v>
      </c>
      <c r="V857" s="18">
        <f t="shared" ca="1" si="466"/>
        <v>0</v>
      </c>
      <c r="W857" s="18">
        <f t="shared" ca="1" si="466"/>
        <v>0</v>
      </c>
      <c r="X857" s="18">
        <f t="shared" ca="1" si="466"/>
        <v>0</v>
      </c>
      <c r="Y857" s="18">
        <f t="shared" ca="1" si="466"/>
        <v>0</v>
      </c>
      <c r="Z857" s="18">
        <f t="shared" ca="1" si="466"/>
        <v>0</v>
      </c>
      <c r="AA857" s="18">
        <f t="shared" ca="1" si="466"/>
        <v>0</v>
      </c>
      <c r="AB857" s="18">
        <f t="shared" ca="1" si="466"/>
        <v>0</v>
      </c>
      <c r="AC857" s="18">
        <f t="shared" ca="1" si="466"/>
        <v>0</v>
      </c>
      <c r="AD857" s="18">
        <f t="shared" ca="1" si="466"/>
        <v>0</v>
      </c>
      <c r="AE857" s="18">
        <f t="shared" ca="1" si="467"/>
        <v>0</v>
      </c>
      <c r="AF857" s="18">
        <f t="shared" ca="1" si="467"/>
        <v>0</v>
      </c>
      <c r="AG857" s="18">
        <f t="shared" ca="1" si="467"/>
        <v>0</v>
      </c>
      <c r="AH857" s="18">
        <f t="shared" ca="1" si="467"/>
        <v>0</v>
      </c>
      <c r="AI857" s="18">
        <f t="shared" ca="1" si="467"/>
        <v>0</v>
      </c>
      <c r="AJ857" s="18">
        <f t="shared" ca="1" si="467"/>
        <v>0</v>
      </c>
      <c r="AK857" s="18">
        <f t="shared" ca="1" si="467"/>
        <v>0</v>
      </c>
      <c r="AL857" s="18">
        <f t="shared" ca="1" si="467"/>
        <v>0</v>
      </c>
      <c r="AM857" s="18">
        <f t="shared" ca="1" si="467"/>
        <v>0</v>
      </c>
      <c r="AN857" s="18">
        <f t="shared" ca="1" si="467"/>
        <v>0</v>
      </c>
      <c r="AO857" s="18">
        <f t="shared" ca="1" si="468"/>
        <v>0</v>
      </c>
      <c r="AP857" s="18">
        <f t="shared" ca="1" si="468"/>
        <v>0</v>
      </c>
      <c r="AQ857" s="18">
        <f t="shared" ca="1" si="468"/>
        <v>0</v>
      </c>
      <c r="AR857" s="18">
        <f t="shared" ca="1" si="468"/>
        <v>0</v>
      </c>
      <c r="AS857" s="18">
        <f t="shared" ca="1" si="468"/>
        <v>0</v>
      </c>
      <c r="AT857" s="18">
        <f t="shared" ca="1" si="468"/>
        <v>0</v>
      </c>
      <c r="AU857" s="18">
        <f t="shared" ca="1" si="468"/>
        <v>0</v>
      </c>
      <c r="AV857" s="18">
        <f t="shared" ca="1" si="468"/>
        <v>0</v>
      </c>
      <c r="AW857" s="18">
        <f t="shared" ca="1" si="468"/>
        <v>0</v>
      </c>
      <c r="AX857" s="18">
        <f t="shared" ca="1" si="468"/>
        <v>0</v>
      </c>
      <c r="AY857" s="18">
        <f t="shared" ca="1" si="469"/>
        <v>0</v>
      </c>
      <c r="AZ857" s="18">
        <f t="shared" ca="1" si="469"/>
        <v>0</v>
      </c>
      <c r="BA857" s="18">
        <f t="shared" ca="1" si="469"/>
        <v>0</v>
      </c>
      <c r="BB857" s="18">
        <f t="shared" ca="1" si="469"/>
        <v>0</v>
      </c>
      <c r="BC857" s="18">
        <f t="shared" ca="1" si="469"/>
        <v>0</v>
      </c>
      <c r="BD857" s="18">
        <f t="shared" ca="1" si="469"/>
        <v>0</v>
      </c>
      <c r="BE857" s="18">
        <f t="shared" ca="1" si="469"/>
        <v>0</v>
      </c>
      <c r="BF857" s="18">
        <f t="shared" ca="1" si="469"/>
        <v>0</v>
      </c>
      <c r="BG857" s="18">
        <f t="shared" ca="1" si="469"/>
        <v>0</v>
      </c>
      <c r="BH857" s="18">
        <f t="shared" ca="1" si="469"/>
        <v>0</v>
      </c>
    </row>
    <row r="858" spans="8:60" x14ac:dyDescent="0.35">
      <c r="H858" s="2" t="e">
        <f t="shared" si="470"/>
        <v>#REF!</v>
      </c>
      <c r="I858">
        <f t="shared" si="459"/>
        <v>17</v>
      </c>
      <c r="J858">
        <f t="shared" ref="J858:J921" si="471">IF(J857+1&gt;$I$22,$K$2,J857+1)</f>
        <v>17</v>
      </c>
      <c r="K858" s="18">
        <f t="shared" ca="1" si="465"/>
        <v>0</v>
      </c>
      <c r="L858" s="18">
        <f t="shared" ca="1" si="465"/>
        <v>0</v>
      </c>
      <c r="M858" s="18">
        <f t="shared" ca="1" si="465"/>
        <v>0</v>
      </c>
      <c r="N858" s="18">
        <f t="shared" ca="1" si="465"/>
        <v>0</v>
      </c>
      <c r="O858" s="18">
        <f t="shared" ca="1" si="465"/>
        <v>0</v>
      </c>
      <c r="P858" s="18">
        <f t="shared" ca="1" si="465"/>
        <v>0</v>
      </c>
      <c r="Q858" s="18">
        <f t="shared" ca="1" si="465"/>
        <v>0</v>
      </c>
      <c r="R858" s="18">
        <f t="shared" ca="1" si="465"/>
        <v>0</v>
      </c>
      <c r="S858" s="18">
        <f t="shared" ca="1" si="465"/>
        <v>0</v>
      </c>
      <c r="T858" s="18">
        <f t="shared" ca="1" si="465"/>
        <v>0</v>
      </c>
      <c r="U858" s="18">
        <f t="shared" ca="1" si="466"/>
        <v>0</v>
      </c>
      <c r="V858" s="18">
        <f t="shared" ca="1" si="466"/>
        <v>0</v>
      </c>
      <c r="W858" s="18">
        <f t="shared" ca="1" si="466"/>
        <v>0</v>
      </c>
      <c r="X858" s="18">
        <f t="shared" ca="1" si="466"/>
        <v>0</v>
      </c>
      <c r="Y858" s="18">
        <f t="shared" ca="1" si="466"/>
        <v>0</v>
      </c>
      <c r="Z858" s="18">
        <f t="shared" ca="1" si="466"/>
        <v>0</v>
      </c>
      <c r="AA858" s="18">
        <f t="shared" ca="1" si="466"/>
        <v>0</v>
      </c>
      <c r="AB858" s="18">
        <f t="shared" ca="1" si="466"/>
        <v>0</v>
      </c>
      <c r="AC858" s="18">
        <f t="shared" ca="1" si="466"/>
        <v>0</v>
      </c>
      <c r="AD858" s="18">
        <f t="shared" ca="1" si="466"/>
        <v>0</v>
      </c>
      <c r="AE858" s="18">
        <f t="shared" ca="1" si="467"/>
        <v>0</v>
      </c>
      <c r="AF858" s="18">
        <f t="shared" ca="1" si="467"/>
        <v>0</v>
      </c>
      <c r="AG858" s="18">
        <f t="shared" ca="1" si="467"/>
        <v>0</v>
      </c>
      <c r="AH858" s="18">
        <f t="shared" ca="1" si="467"/>
        <v>0</v>
      </c>
      <c r="AI858" s="18">
        <f t="shared" ca="1" si="467"/>
        <v>0</v>
      </c>
      <c r="AJ858" s="18">
        <f t="shared" ca="1" si="467"/>
        <v>0</v>
      </c>
      <c r="AK858" s="18">
        <f t="shared" ca="1" si="467"/>
        <v>0</v>
      </c>
      <c r="AL858" s="18">
        <f t="shared" ca="1" si="467"/>
        <v>0</v>
      </c>
      <c r="AM858" s="18">
        <f t="shared" ca="1" si="467"/>
        <v>0</v>
      </c>
      <c r="AN858" s="18">
        <f t="shared" ca="1" si="467"/>
        <v>0</v>
      </c>
      <c r="AO858" s="18">
        <f t="shared" ca="1" si="468"/>
        <v>0</v>
      </c>
      <c r="AP858" s="18">
        <f t="shared" ca="1" si="468"/>
        <v>0</v>
      </c>
      <c r="AQ858" s="18">
        <f t="shared" ca="1" si="468"/>
        <v>0</v>
      </c>
      <c r="AR858" s="18">
        <f t="shared" ca="1" si="468"/>
        <v>0</v>
      </c>
      <c r="AS858" s="18">
        <f t="shared" ca="1" si="468"/>
        <v>0</v>
      </c>
      <c r="AT858" s="18">
        <f t="shared" ca="1" si="468"/>
        <v>0</v>
      </c>
      <c r="AU858" s="18">
        <f t="shared" ca="1" si="468"/>
        <v>0</v>
      </c>
      <c r="AV858" s="18">
        <f t="shared" ca="1" si="468"/>
        <v>0</v>
      </c>
      <c r="AW858" s="18">
        <f t="shared" ca="1" si="468"/>
        <v>0</v>
      </c>
      <c r="AX858" s="18">
        <f t="shared" ca="1" si="468"/>
        <v>0</v>
      </c>
      <c r="AY858" s="18">
        <f t="shared" ca="1" si="469"/>
        <v>0</v>
      </c>
      <c r="AZ858" s="18">
        <f t="shared" ca="1" si="469"/>
        <v>0</v>
      </c>
      <c r="BA858" s="18">
        <f t="shared" ca="1" si="469"/>
        <v>0</v>
      </c>
      <c r="BB858" s="18">
        <f t="shared" ca="1" si="469"/>
        <v>0</v>
      </c>
      <c r="BC858" s="18">
        <f t="shared" ca="1" si="469"/>
        <v>0</v>
      </c>
      <c r="BD858" s="18">
        <f t="shared" ca="1" si="469"/>
        <v>0</v>
      </c>
      <c r="BE858" s="18">
        <f t="shared" ca="1" si="469"/>
        <v>0</v>
      </c>
      <c r="BF858" s="18">
        <f t="shared" ca="1" si="469"/>
        <v>0</v>
      </c>
      <c r="BG858" s="18">
        <f t="shared" ca="1" si="469"/>
        <v>0</v>
      </c>
      <c r="BH858" s="18">
        <f t="shared" ca="1" si="469"/>
        <v>0</v>
      </c>
    </row>
    <row r="859" spans="8:60" x14ac:dyDescent="0.35">
      <c r="H859" s="2" t="e">
        <f t="shared" si="470"/>
        <v>#REF!</v>
      </c>
      <c r="I859">
        <f t="shared" si="459"/>
        <v>17</v>
      </c>
      <c r="J859">
        <f t="shared" si="471"/>
        <v>18</v>
      </c>
      <c r="K859" s="18">
        <f t="shared" ca="1" si="465"/>
        <v>0</v>
      </c>
      <c r="L859" s="18">
        <f t="shared" ca="1" si="465"/>
        <v>0</v>
      </c>
      <c r="M859" s="18">
        <f t="shared" ca="1" si="465"/>
        <v>0</v>
      </c>
      <c r="N859" s="18">
        <f t="shared" ca="1" si="465"/>
        <v>0</v>
      </c>
      <c r="O859" s="18">
        <f t="shared" ca="1" si="465"/>
        <v>0</v>
      </c>
      <c r="P859" s="18">
        <f t="shared" ca="1" si="465"/>
        <v>0</v>
      </c>
      <c r="Q859" s="18">
        <f t="shared" ca="1" si="465"/>
        <v>0</v>
      </c>
      <c r="R859" s="18">
        <f t="shared" ca="1" si="465"/>
        <v>0</v>
      </c>
      <c r="S859" s="18">
        <f t="shared" ca="1" si="465"/>
        <v>0</v>
      </c>
      <c r="T859" s="18">
        <f t="shared" ca="1" si="465"/>
        <v>0</v>
      </c>
      <c r="U859" s="18">
        <f t="shared" ca="1" si="466"/>
        <v>0</v>
      </c>
      <c r="V859" s="18">
        <f t="shared" ca="1" si="466"/>
        <v>0</v>
      </c>
      <c r="W859" s="18">
        <f t="shared" ca="1" si="466"/>
        <v>0</v>
      </c>
      <c r="X859" s="18">
        <f t="shared" ca="1" si="466"/>
        <v>0</v>
      </c>
      <c r="Y859" s="18">
        <f t="shared" ca="1" si="466"/>
        <v>0</v>
      </c>
      <c r="Z859" s="18">
        <f t="shared" ca="1" si="466"/>
        <v>0</v>
      </c>
      <c r="AA859" s="18">
        <f t="shared" ca="1" si="466"/>
        <v>0</v>
      </c>
      <c r="AB859" s="18">
        <f t="shared" ca="1" si="466"/>
        <v>0</v>
      </c>
      <c r="AC859" s="18">
        <f t="shared" ca="1" si="466"/>
        <v>0</v>
      </c>
      <c r="AD859" s="18">
        <f t="shared" ca="1" si="466"/>
        <v>0</v>
      </c>
      <c r="AE859" s="18">
        <f t="shared" ca="1" si="467"/>
        <v>0</v>
      </c>
      <c r="AF859" s="18">
        <f t="shared" ca="1" si="467"/>
        <v>0</v>
      </c>
      <c r="AG859" s="18">
        <f t="shared" ca="1" si="467"/>
        <v>0</v>
      </c>
      <c r="AH859" s="18">
        <f t="shared" ca="1" si="467"/>
        <v>0</v>
      </c>
      <c r="AI859" s="18">
        <f t="shared" ca="1" si="467"/>
        <v>0</v>
      </c>
      <c r="AJ859" s="18">
        <f t="shared" ca="1" si="467"/>
        <v>0</v>
      </c>
      <c r="AK859" s="18">
        <f t="shared" ca="1" si="467"/>
        <v>0</v>
      </c>
      <c r="AL859" s="18">
        <f t="shared" ca="1" si="467"/>
        <v>0</v>
      </c>
      <c r="AM859" s="18">
        <f t="shared" ca="1" si="467"/>
        <v>0</v>
      </c>
      <c r="AN859" s="18">
        <f t="shared" ca="1" si="467"/>
        <v>0</v>
      </c>
      <c r="AO859" s="18">
        <f t="shared" ca="1" si="468"/>
        <v>0</v>
      </c>
      <c r="AP859" s="18">
        <f t="shared" ca="1" si="468"/>
        <v>0</v>
      </c>
      <c r="AQ859" s="18">
        <f t="shared" ca="1" si="468"/>
        <v>0</v>
      </c>
      <c r="AR859" s="18">
        <f t="shared" ca="1" si="468"/>
        <v>0</v>
      </c>
      <c r="AS859" s="18">
        <f t="shared" ca="1" si="468"/>
        <v>0</v>
      </c>
      <c r="AT859" s="18">
        <f t="shared" ca="1" si="468"/>
        <v>0</v>
      </c>
      <c r="AU859" s="18">
        <f t="shared" ca="1" si="468"/>
        <v>0</v>
      </c>
      <c r="AV859" s="18">
        <f t="shared" ca="1" si="468"/>
        <v>0</v>
      </c>
      <c r="AW859" s="18">
        <f t="shared" ca="1" si="468"/>
        <v>0</v>
      </c>
      <c r="AX859" s="18">
        <f t="shared" ca="1" si="468"/>
        <v>0</v>
      </c>
      <c r="AY859" s="18">
        <f t="shared" ca="1" si="469"/>
        <v>0</v>
      </c>
      <c r="AZ859" s="18">
        <f t="shared" ca="1" si="469"/>
        <v>0</v>
      </c>
      <c r="BA859" s="18">
        <f t="shared" ca="1" si="469"/>
        <v>0</v>
      </c>
      <c r="BB859" s="18">
        <f t="shared" ca="1" si="469"/>
        <v>0</v>
      </c>
      <c r="BC859" s="18">
        <f t="shared" ca="1" si="469"/>
        <v>0</v>
      </c>
      <c r="BD859" s="18">
        <f t="shared" ca="1" si="469"/>
        <v>0</v>
      </c>
      <c r="BE859" s="18">
        <f t="shared" ca="1" si="469"/>
        <v>0</v>
      </c>
      <c r="BF859" s="18">
        <f t="shared" ca="1" si="469"/>
        <v>0</v>
      </c>
      <c r="BG859" s="18">
        <f t="shared" ca="1" si="469"/>
        <v>0</v>
      </c>
      <c r="BH859" s="18">
        <f t="shared" ca="1" si="469"/>
        <v>0</v>
      </c>
    </row>
    <row r="860" spans="8:60" x14ac:dyDescent="0.35">
      <c r="H860" s="2" t="e">
        <f t="shared" si="470"/>
        <v>#REF!</v>
      </c>
      <c r="I860">
        <f t="shared" si="459"/>
        <v>17</v>
      </c>
      <c r="J860">
        <f t="shared" si="471"/>
        <v>19</v>
      </c>
      <c r="K860" s="18">
        <f t="shared" ca="1" si="465"/>
        <v>0</v>
      </c>
      <c r="L860" s="18">
        <f t="shared" ca="1" si="465"/>
        <v>0</v>
      </c>
      <c r="M860" s="18">
        <f t="shared" ca="1" si="465"/>
        <v>0</v>
      </c>
      <c r="N860" s="18">
        <f t="shared" ca="1" si="465"/>
        <v>0</v>
      </c>
      <c r="O860" s="18">
        <f t="shared" ca="1" si="465"/>
        <v>0</v>
      </c>
      <c r="P860" s="18">
        <f t="shared" ca="1" si="465"/>
        <v>0</v>
      </c>
      <c r="Q860" s="18">
        <f t="shared" ca="1" si="465"/>
        <v>0</v>
      </c>
      <c r="R860" s="18">
        <f t="shared" ca="1" si="465"/>
        <v>0</v>
      </c>
      <c r="S860" s="18">
        <f t="shared" ca="1" si="465"/>
        <v>0</v>
      </c>
      <c r="T860" s="18">
        <f t="shared" ca="1" si="465"/>
        <v>0</v>
      </c>
      <c r="U860" s="18">
        <f t="shared" ca="1" si="466"/>
        <v>0</v>
      </c>
      <c r="V860" s="18">
        <f t="shared" ca="1" si="466"/>
        <v>0</v>
      </c>
      <c r="W860" s="18">
        <f t="shared" ca="1" si="466"/>
        <v>0</v>
      </c>
      <c r="X860" s="18">
        <f t="shared" ca="1" si="466"/>
        <v>0</v>
      </c>
      <c r="Y860" s="18">
        <f t="shared" ca="1" si="466"/>
        <v>0</v>
      </c>
      <c r="Z860" s="18">
        <f t="shared" ca="1" si="466"/>
        <v>0</v>
      </c>
      <c r="AA860" s="18">
        <f t="shared" ca="1" si="466"/>
        <v>0</v>
      </c>
      <c r="AB860" s="18">
        <f t="shared" ca="1" si="466"/>
        <v>0</v>
      </c>
      <c r="AC860" s="18">
        <f t="shared" ca="1" si="466"/>
        <v>0</v>
      </c>
      <c r="AD860" s="18">
        <f t="shared" ca="1" si="466"/>
        <v>0</v>
      </c>
      <c r="AE860" s="18">
        <f t="shared" ca="1" si="467"/>
        <v>0</v>
      </c>
      <c r="AF860" s="18">
        <f t="shared" ca="1" si="467"/>
        <v>0</v>
      </c>
      <c r="AG860" s="18">
        <f t="shared" ca="1" si="467"/>
        <v>0</v>
      </c>
      <c r="AH860" s="18">
        <f t="shared" ca="1" si="467"/>
        <v>0</v>
      </c>
      <c r="AI860" s="18">
        <f t="shared" ca="1" si="467"/>
        <v>0</v>
      </c>
      <c r="AJ860" s="18">
        <f t="shared" ca="1" si="467"/>
        <v>0</v>
      </c>
      <c r="AK860" s="18">
        <f t="shared" ca="1" si="467"/>
        <v>0</v>
      </c>
      <c r="AL860" s="18">
        <f t="shared" ca="1" si="467"/>
        <v>0</v>
      </c>
      <c r="AM860" s="18">
        <f t="shared" ca="1" si="467"/>
        <v>0</v>
      </c>
      <c r="AN860" s="18">
        <f t="shared" ca="1" si="467"/>
        <v>0</v>
      </c>
      <c r="AO860" s="18">
        <f t="shared" ca="1" si="468"/>
        <v>0</v>
      </c>
      <c r="AP860" s="18">
        <f t="shared" ca="1" si="468"/>
        <v>0</v>
      </c>
      <c r="AQ860" s="18">
        <f t="shared" ca="1" si="468"/>
        <v>0</v>
      </c>
      <c r="AR860" s="18">
        <f t="shared" ca="1" si="468"/>
        <v>0</v>
      </c>
      <c r="AS860" s="18">
        <f t="shared" ca="1" si="468"/>
        <v>0</v>
      </c>
      <c r="AT860" s="18">
        <f t="shared" ca="1" si="468"/>
        <v>0</v>
      </c>
      <c r="AU860" s="18">
        <f t="shared" ca="1" si="468"/>
        <v>0</v>
      </c>
      <c r="AV860" s="18">
        <f t="shared" ca="1" si="468"/>
        <v>0</v>
      </c>
      <c r="AW860" s="18">
        <f t="shared" ca="1" si="468"/>
        <v>0</v>
      </c>
      <c r="AX860" s="18">
        <f t="shared" ca="1" si="468"/>
        <v>0</v>
      </c>
      <c r="AY860" s="18">
        <f t="shared" ca="1" si="469"/>
        <v>0</v>
      </c>
      <c r="AZ860" s="18">
        <f t="shared" ca="1" si="469"/>
        <v>0</v>
      </c>
      <c r="BA860" s="18">
        <f t="shared" ca="1" si="469"/>
        <v>0</v>
      </c>
      <c r="BB860" s="18">
        <f t="shared" ca="1" si="469"/>
        <v>0</v>
      </c>
      <c r="BC860" s="18">
        <f t="shared" ca="1" si="469"/>
        <v>0</v>
      </c>
      <c r="BD860" s="18">
        <f t="shared" ca="1" si="469"/>
        <v>0</v>
      </c>
      <c r="BE860" s="18">
        <f t="shared" ca="1" si="469"/>
        <v>0</v>
      </c>
      <c r="BF860" s="18">
        <f t="shared" ca="1" si="469"/>
        <v>0</v>
      </c>
      <c r="BG860" s="18">
        <f t="shared" ca="1" si="469"/>
        <v>0</v>
      </c>
      <c r="BH860" s="18">
        <f t="shared" ca="1" si="469"/>
        <v>0</v>
      </c>
    </row>
    <row r="861" spans="8:60" x14ac:dyDescent="0.35">
      <c r="H861" s="2" t="e">
        <f t="shared" si="470"/>
        <v>#REF!</v>
      </c>
      <c r="I861">
        <f t="shared" si="459"/>
        <v>17</v>
      </c>
      <c r="J861">
        <f t="shared" si="471"/>
        <v>20</v>
      </c>
      <c r="K861" s="18">
        <f t="shared" ca="1" si="465"/>
        <v>0</v>
      </c>
      <c r="L861" s="18">
        <f t="shared" ca="1" si="465"/>
        <v>0</v>
      </c>
      <c r="M861" s="18">
        <f t="shared" ca="1" si="465"/>
        <v>0</v>
      </c>
      <c r="N861" s="18">
        <f t="shared" ca="1" si="465"/>
        <v>0</v>
      </c>
      <c r="O861" s="18">
        <f t="shared" ca="1" si="465"/>
        <v>0</v>
      </c>
      <c r="P861" s="18">
        <f t="shared" ca="1" si="465"/>
        <v>0</v>
      </c>
      <c r="Q861" s="18">
        <f t="shared" ca="1" si="465"/>
        <v>0</v>
      </c>
      <c r="R861" s="18">
        <f t="shared" ca="1" si="465"/>
        <v>0</v>
      </c>
      <c r="S861" s="18">
        <f t="shared" ca="1" si="465"/>
        <v>0</v>
      </c>
      <c r="T861" s="18">
        <f t="shared" ca="1" si="465"/>
        <v>0</v>
      </c>
      <c r="U861" s="18">
        <f t="shared" ca="1" si="466"/>
        <v>0</v>
      </c>
      <c r="V861" s="18">
        <f t="shared" ca="1" si="466"/>
        <v>0</v>
      </c>
      <c r="W861" s="18">
        <f t="shared" ca="1" si="466"/>
        <v>0</v>
      </c>
      <c r="X861" s="18">
        <f t="shared" ca="1" si="466"/>
        <v>0</v>
      </c>
      <c r="Y861" s="18">
        <f t="shared" ca="1" si="466"/>
        <v>0</v>
      </c>
      <c r="Z861" s="18">
        <f t="shared" ca="1" si="466"/>
        <v>0</v>
      </c>
      <c r="AA861" s="18">
        <f t="shared" ca="1" si="466"/>
        <v>0</v>
      </c>
      <c r="AB861" s="18">
        <f t="shared" ca="1" si="466"/>
        <v>0</v>
      </c>
      <c r="AC861" s="18">
        <f t="shared" ca="1" si="466"/>
        <v>0</v>
      </c>
      <c r="AD861" s="18">
        <f t="shared" ca="1" si="466"/>
        <v>0</v>
      </c>
      <c r="AE861" s="18">
        <f t="shared" ca="1" si="467"/>
        <v>0</v>
      </c>
      <c r="AF861" s="18">
        <f t="shared" ca="1" si="467"/>
        <v>0</v>
      </c>
      <c r="AG861" s="18">
        <f t="shared" ca="1" si="467"/>
        <v>0</v>
      </c>
      <c r="AH861" s="18">
        <f t="shared" ca="1" si="467"/>
        <v>0</v>
      </c>
      <c r="AI861" s="18">
        <f t="shared" ca="1" si="467"/>
        <v>0</v>
      </c>
      <c r="AJ861" s="18">
        <f t="shared" ca="1" si="467"/>
        <v>0</v>
      </c>
      <c r="AK861" s="18">
        <f t="shared" ca="1" si="467"/>
        <v>0</v>
      </c>
      <c r="AL861" s="18">
        <f t="shared" ca="1" si="467"/>
        <v>0</v>
      </c>
      <c r="AM861" s="18">
        <f t="shared" ca="1" si="467"/>
        <v>0</v>
      </c>
      <c r="AN861" s="18">
        <f t="shared" ca="1" si="467"/>
        <v>0</v>
      </c>
      <c r="AO861" s="18">
        <f t="shared" ca="1" si="468"/>
        <v>0</v>
      </c>
      <c r="AP861" s="18">
        <f t="shared" ca="1" si="468"/>
        <v>0</v>
      </c>
      <c r="AQ861" s="18">
        <f t="shared" ca="1" si="468"/>
        <v>0</v>
      </c>
      <c r="AR861" s="18">
        <f t="shared" ca="1" si="468"/>
        <v>0</v>
      </c>
      <c r="AS861" s="18">
        <f t="shared" ca="1" si="468"/>
        <v>0</v>
      </c>
      <c r="AT861" s="18">
        <f t="shared" ca="1" si="468"/>
        <v>0</v>
      </c>
      <c r="AU861" s="18">
        <f t="shared" ca="1" si="468"/>
        <v>0</v>
      </c>
      <c r="AV861" s="18">
        <f t="shared" ca="1" si="468"/>
        <v>0</v>
      </c>
      <c r="AW861" s="18">
        <f t="shared" ca="1" si="468"/>
        <v>0</v>
      </c>
      <c r="AX861" s="18">
        <f t="shared" ca="1" si="468"/>
        <v>0</v>
      </c>
      <c r="AY861" s="18">
        <f t="shared" ca="1" si="469"/>
        <v>0</v>
      </c>
      <c r="AZ861" s="18">
        <f t="shared" ca="1" si="469"/>
        <v>0</v>
      </c>
      <c r="BA861" s="18">
        <f t="shared" ca="1" si="469"/>
        <v>0</v>
      </c>
      <c r="BB861" s="18">
        <f t="shared" ca="1" si="469"/>
        <v>0</v>
      </c>
      <c r="BC861" s="18">
        <f t="shared" ca="1" si="469"/>
        <v>0</v>
      </c>
      <c r="BD861" s="18">
        <f t="shared" ca="1" si="469"/>
        <v>0</v>
      </c>
      <c r="BE861" s="18">
        <f t="shared" ca="1" si="469"/>
        <v>0</v>
      </c>
      <c r="BF861" s="18">
        <f t="shared" ca="1" si="469"/>
        <v>0</v>
      </c>
      <c r="BG861" s="18">
        <f t="shared" ca="1" si="469"/>
        <v>0</v>
      </c>
      <c r="BH861" s="18">
        <f t="shared" ca="1" si="469"/>
        <v>0</v>
      </c>
    </row>
    <row r="862" spans="8:60" x14ac:dyDescent="0.35">
      <c r="H862" s="2" t="e">
        <f t="shared" si="470"/>
        <v>#REF!</v>
      </c>
      <c r="I862">
        <f t="shared" si="459"/>
        <v>17</v>
      </c>
      <c r="J862">
        <f t="shared" si="471"/>
        <v>21</v>
      </c>
      <c r="K862" s="18">
        <f t="shared" ca="1" si="465"/>
        <v>0</v>
      </c>
      <c r="L862" s="18">
        <f t="shared" ca="1" si="465"/>
        <v>0</v>
      </c>
      <c r="M862" s="18">
        <f t="shared" ca="1" si="465"/>
        <v>0</v>
      </c>
      <c r="N862" s="18">
        <f t="shared" ca="1" si="465"/>
        <v>0</v>
      </c>
      <c r="O862" s="18">
        <f t="shared" ca="1" si="465"/>
        <v>0</v>
      </c>
      <c r="P862" s="18">
        <f t="shared" ca="1" si="465"/>
        <v>0</v>
      </c>
      <c r="Q862" s="18">
        <f t="shared" ca="1" si="465"/>
        <v>0</v>
      </c>
      <c r="R862" s="18">
        <f t="shared" ca="1" si="465"/>
        <v>0</v>
      </c>
      <c r="S862" s="18">
        <f t="shared" ca="1" si="465"/>
        <v>0</v>
      </c>
      <c r="T862" s="18">
        <f t="shared" ca="1" si="465"/>
        <v>0</v>
      </c>
      <c r="U862" s="18">
        <f t="shared" ca="1" si="466"/>
        <v>0</v>
      </c>
      <c r="V862" s="18">
        <f t="shared" ca="1" si="466"/>
        <v>0</v>
      </c>
      <c r="W862" s="18">
        <f t="shared" ca="1" si="466"/>
        <v>0</v>
      </c>
      <c r="X862" s="18">
        <f t="shared" ca="1" si="466"/>
        <v>0</v>
      </c>
      <c r="Y862" s="18">
        <f t="shared" ca="1" si="466"/>
        <v>0</v>
      </c>
      <c r="Z862" s="18">
        <f t="shared" ca="1" si="466"/>
        <v>0</v>
      </c>
      <c r="AA862" s="18">
        <f t="shared" ca="1" si="466"/>
        <v>0</v>
      </c>
      <c r="AB862" s="18">
        <f t="shared" ca="1" si="466"/>
        <v>0</v>
      </c>
      <c r="AC862" s="18">
        <f t="shared" ca="1" si="466"/>
        <v>0</v>
      </c>
      <c r="AD862" s="18">
        <f t="shared" ca="1" si="466"/>
        <v>0</v>
      </c>
      <c r="AE862" s="18">
        <f t="shared" ca="1" si="467"/>
        <v>0</v>
      </c>
      <c r="AF862" s="18">
        <f t="shared" ca="1" si="467"/>
        <v>0</v>
      </c>
      <c r="AG862" s="18">
        <f t="shared" ca="1" si="467"/>
        <v>0</v>
      </c>
      <c r="AH862" s="18">
        <f t="shared" ca="1" si="467"/>
        <v>0</v>
      </c>
      <c r="AI862" s="18">
        <f t="shared" ca="1" si="467"/>
        <v>0</v>
      </c>
      <c r="AJ862" s="18">
        <f t="shared" ca="1" si="467"/>
        <v>0</v>
      </c>
      <c r="AK862" s="18">
        <f t="shared" ca="1" si="467"/>
        <v>0</v>
      </c>
      <c r="AL862" s="18">
        <f t="shared" ca="1" si="467"/>
        <v>0</v>
      </c>
      <c r="AM862" s="18">
        <f t="shared" ca="1" si="467"/>
        <v>0</v>
      </c>
      <c r="AN862" s="18">
        <f t="shared" ca="1" si="467"/>
        <v>0</v>
      </c>
      <c r="AO862" s="18">
        <f t="shared" ca="1" si="468"/>
        <v>0</v>
      </c>
      <c r="AP862" s="18">
        <f t="shared" ca="1" si="468"/>
        <v>0</v>
      </c>
      <c r="AQ862" s="18">
        <f t="shared" ca="1" si="468"/>
        <v>0</v>
      </c>
      <c r="AR862" s="18">
        <f t="shared" ca="1" si="468"/>
        <v>0</v>
      </c>
      <c r="AS862" s="18">
        <f t="shared" ca="1" si="468"/>
        <v>0</v>
      </c>
      <c r="AT862" s="18">
        <f t="shared" ca="1" si="468"/>
        <v>0</v>
      </c>
      <c r="AU862" s="18">
        <f t="shared" ca="1" si="468"/>
        <v>0</v>
      </c>
      <c r="AV862" s="18">
        <f t="shared" ca="1" si="468"/>
        <v>0</v>
      </c>
      <c r="AW862" s="18">
        <f t="shared" ca="1" si="468"/>
        <v>0</v>
      </c>
      <c r="AX862" s="18">
        <f t="shared" ca="1" si="468"/>
        <v>0</v>
      </c>
      <c r="AY862" s="18">
        <f t="shared" ca="1" si="469"/>
        <v>0</v>
      </c>
      <c r="AZ862" s="18">
        <f t="shared" ca="1" si="469"/>
        <v>0</v>
      </c>
      <c r="BA862" s="18">
        <f t="shared" ca="1" si="469"/>
        <v>0</v>
      </c>
      <c r="BB862" s="18">
        <f t="shared" ca="1" si="469"/>
        <v>0</v>
      </c>
      <c r="BC862" s="18">
        <f t="shared" ca="1" si="469"/>
        <v>0</v>
      </c>
      <c r="BD862" s="18">
        <f t="shared" ca="1" si="469"/>
        <v>0</v>
      </c>
      <c r="BE862" s="18">
        <f t="shared" ca="1" si="469"/>
        <v>0</v>
      </c>
      <c r="BF862" s="18">
        <f t="shared" ca="1" si="469"/>
        <v>0</v>
      </c>
      <c r="BG862" s="18">
        <f t="shared" ca="1" si="469"/>
        <v>0</v>
      </c>
      <c r="BH862" s="18">
        <f t="shared" ca="1" si="469"/>
        <v>0</v>
      </c>
    </row>
    <row r="863" spans="8:60" x14ac:dyDescent="0.35">
      <c r="H863" s="2" t="e">
        <f t="shared" si="470"/>
        <v>#REF!</v>
      </c>
      <c r="I863">
        <f t="shared" si="459"/>
        <v>17</v>
      </c>
      <c r="J863">
        <f t="shared" si="471"/>
        <v>22</v>
      </c>
      <c r="K863" s="18">
        <f t="shared" ca="1" si="465"/>
        <v>0</v>
      </c>
      <c r="L863" s="18">
        <f t="shared" ca="1" si="465"/>
        <v>0</v>
      </c>
      <c r="M863" s="18">
        <f t="shared" ca="1" si="465"/>
        <v>0</v>
      </c>
      <c r="N863" s="18">
        <f t="shared" ca="1" si="465"/>
        <v>0</v>
      </c>
      <c r="O863" s="18">
        <f t="shared" ca="1" si="465"/>
        <v>0</v>
      </c>
      <c r="P863" s="18">
        <f t="shared" ca="1" si="465"/>
        <v>0</v>
      </c>
      <c r="Q863" s="18">
        <f t="shared" ca="1" si="465"/>
        <v>0</v>
      </c>
      <c r="R863" s="18">
        <f t="shared" ca="1" si="465"/>
        <v>0</v>
      </c>
      <c r="S863" s="18">
        <f t="shared" ca="1" si="465"/>
        <v>0</v>
      </c>
      <c r="T863" s="18">
        <f t="shared" ca="1" si="465"/>
        <v>0</v>
      </c>
      <c r="U863" s="18">
        <f t="shared" ca="1" si="466"/>
        <v>0</v>
      </c>
      <c r="V863" s="18">
        <f t="shared" ca="1" si="466"/>
        <v>0</v>
      </c>
      <c r="W863" s="18">
        <f t="shared" ca="1" si="466"/>
        <v>0</v>
      </c>
      <c r="X863" s="18">
        <f t="shared" ca="1" si="466"/>
        <v>0</v>
      </c>
      <c r="Y863" s="18">
        <f t="shared" ca="1" si="466"/>
        <v>0</v>
      </c>
      <c r="Z863" s="18">
        <f t="shared" ca="1" si="466"/>
        <v>0</v>
      </c>
      <c r="AA863" s="18">
        <f t="shared" ca="1" si="466"/>
        <v>0</v>
      </c>
      <c r="AB863" s="18">
        <f t="shared" ca="1" si="466"/>
        <v>0</v>
      </c>
      <c r="AC863" s="18">
        <f t="shared" ca="1" si="466"/>
        <v>0</v>
      </c>
      <c r="AD863" s="18">
        <f t="shared" ca="1" si="466"/>
        <v>0</v>
      </c>
      <c r="AE863" s="18">
        <f t="shared" ca="1" si="467"/>
        <v>0</v>
      </c>
      <c r="AF863" s="18">
        <f t="shared" ca="1" si="467"/>
        <v>0</v>
      </c>
      <c r="AG863" s="18">
        <f t="shared" ca="1" si="467"/>
        <v>0</v>
      </c>
      <c r="AH863" s="18">
        <f t="shared" ca="1" si="467"/>
        <v>0</v>
      </c>
      <c r="AI863" s="18">
        <f t="shared" ca="1" si="467"/>
        <v>0</v>
      </c>
      <c r="AJ863" s="18">
        <f t="shared" ca="1" si="467"/>
        <v>0</v>
      </c>
      <c r="AK863" s="18">
        <f t="shared" ca="1" si="467"/>
        <v>0</v>
      </c>
      <c r="AL863" s="18">
        <f t="shared" ca="1" si="467"/>
        <v>0</v>
      </c>
      <c r="AM863" s="18">
        <f t="shared" ca="1" si="467"/>
        <v>0</v>
      </c>
      <c r="AN863" s="18">
        <f t="shared" ca="1" si="467"/>
        <v>0</v>
      </c>
      <c r="AO863" s="18">
        <f t="shared" ca="1" si="468"/>
        <v>0</v>
      </c>
      <c r="AP863" s="18">
        <f t="shared" ca="1" si="468"/>
        <v>0</v>
      </c>
      <c r="AQ863" s="18">
        <f t="shared" ca="1" si="468"/>
        <v>0</v>
      </c>
      <c r="AR863" s="18">
        <f t="shared" ca="1" si="468"/>
        <v>0</v>
      </c>
      <c r="AS863" s="18">
        <f t="shared" ca="1" si="468"/>
        <v>0</v>
      </c>
      <c r="AT863" s="18">
        <f t="shared" ca="1" si="468"/>
        <v>0</v>
      </c>
      <c r="AU863" s="18">
        <f t="shared" ca="1" si="468"/>
        <v>0</v>
      </c>
      <c r="AV863" s="18">
        <f t="shared" ca="1" si="468"/>
        <v>0</v>
      </c>
      <c r="AW863" s="18">
        <f t="shared" ca="1" si="468"/>
        <v>0</v>
      </c>
      <c r="AX863" s="18">
        <f t="shared" ca="1" si="468"/>
        <v>0</v>
      </c>
      <c r="AY863" s="18">
        <f t="shared" ca="1" si="469"/>
        <v>0</v>
      </c>
      <c r="AZ863" s="18">
        <f t="shared" ca="1" si="469"/>
        <v>0</v>
      </c>
      <c r="BA863" s="18">
        <f t="shared" ca="1" si="469"/>
        <v>0</v>
      </c>
      <c r="BB863" s="18">
        <f t="shared" ca="1" si="469"/>
        <v>0</v>
      </c>
      <c r="BC863" s="18">
        <f t="shared" ca="1" si="469"/>
        <v>0</v>
      </c>
      <c r="BD863" s="18">
        <f t="shared" ca="1" si="469"/>
        <v>0</v>
      </c>
      <c r="BE863" s="18">
        <f t="shared" ca="1" si="469"/>
        <v>0</v>
      </c>
      <c r="BF863" s="18">
        <f t="shared" ca="1" si="469"/>
        <v>0</v>
      </c>
      <c r="BG863" s="18">
        <f t="shared" ca="1" si="469"/>
        <v>0</v>
      </c>
      <c r="BH863" s="18">
        <f t="shared" ca="1" si="469"/>
        <v>0</v>
      </c>
    </row>
    <row r="864" spans="8:60" x14ac:dyDescent="0.35">
      <c r="H864" s="2" t="e">
        <f t="shared" si="470"/>
        <v>#REF!</v>
      </c>
      <c r="I864">
        <f t="shared" si="459"/>
        <v>17</v>
      </c>
      <c r="J864">
        <f t="shared" si="471"/>
        <v>23</v>
      </c>
      <c r="K864" s="18">
        <f t="shared" ca="1" si="465"/>
        <v>0</v>
      </c>
      <c r="L864" s="18">
        <f t="shared" ca="1" si="465"/>
        <v>0</v>
      </c>
      <c r="M864" s="18">
        <f t="shared" ca="1" si="465"/>
        <v>0</v>
      </c>
      <c r="N864" s="18">
        <f t="shared" ca="1" si="465"/>
        <v>0</v>
      </c>
      <c r="O864" s="18">
        <f t="shared" ca="1" si="465"/>
        <v>0</v>
      </c>
      <c r="P864" s="18">
        <f t="shared" ca="1" si="465"/>
        <v>0</v>
      </c>
      <c r="Q864" s="18">
        <f t="shared" ca="1" si="465"/>
        <v>0</v>
      </c>
      <c r="R864" s="18">
        <f t="shared" ca="1" si="465"/>
        <v>0</v>
      </c>
      <c r="S864" s="18">
        <f t="shared" ca="1" si="465"/>
        <v>0</v>
      </c>
      <c r="T864" s="18">
        <f t="shared" ca="1" si="465"/>
        <v>0</v>
      </c>
      <c r="U864" s="18">
        <f t="shared" ca="1" si="466"/>
        <v>0</v>
      </c>
      <c r="V864" s="18">
        <f t="shared" ca="1" si="466"/>
        <v>0</v>
      </c>
      <c r="W864" s="18">
        <f t="shared" ca="1" si="466"/>
        <v>0</v>
      </c>
      <c r="X864" s="18">
        <f t="shared" ca="1" si="466"/>
        <v>0</v>
      </c>
      <c r="Y864" s="18">
        <f t="shared" ca="1" si="466"/>
        <v>0</v>
      </c>
      <c r="Z864" s="18">
        <f t="shared" ca="1" si="466"/>
        <v>0</v>
      </c>
      <c r="AA864" s="18">
        <f t="shared" ca="1" si="466"/>
        <v>0</v>
      </c>
      <c r="AB864" s="18">
        <f t="shared" ca="1" si="466"/>
        <v>0</v>
      </c>
      <c r="AC864" s="18">
        <f t="shared" ca="1" si="466"/>
        <v>0</v>
      </c>
      <c r="AD864" s="18">
        <f t="shared" ca="1" si="466"/>
        <v>0</v>
      </c>
      <c r="AE864" s="18">
        <f t="shared" ca="1" si="467"/>
        <v>0</v>
      </c>
      <c r="AF864" s="18">
        <f t="shared" ca="1" si="467"/>
        <v>0</v>
      </c>
      <c r="AG864" s="18">
        <f t="shared" ca="1" si="467"/>
        <v>0</v>
      </c>
      <c r="AH864" s="18">
        <f t="shared" ca="1" si="467"/>
        <v>0</v>
      </c>
      <c r="AI864" s="18">
        <f t="shared" ca="1" si="467"/>
        <v>0</v>
      </c>
      <c r="AJ864" s="18">
        <f t="shared" ca="1" si="467"/>
        <v>0</v>
      </c>
      <c r="AK864" s="18">
        <f t="shared" ca="1" si="467"/>
        <v>0</v>
      </c>
      <c r="AL864" s="18">
        <f t="shared" ca="1" si="467"/>
        <v>0</v>
      </c>
      <c r="AM864" s="18">
        <f t="shared" ca="1" si="467"/>
        <v>0</v>
      </c>
      <c r="AN864" s="18">
        <f t="shared" ca="1" si="467"/>
        <v>0</v>
      </c>
      <c r="AO864" s="18">
        <f t="shared" ca="1" si="468"/>
        <v>0</v>
      </c>
      <c r="AP864" s="18">
        <f t="shared" ca="1" si="468"/>
        <v>0</v>
      </c>
      <c r="AQ864" s="18">
        <f t="shared" ca="1" si="468"/>
        <v>0</v>
      </c>
      <c r="AR864" s="18">
        <f t="shared" ca="1" si="468"/>
        <v>0</v>
      </c>
      <c r="AS864" s="18">
        <f t="shared" ca="1" si="468"/>
        <v>0</v>
      </c>
      <c r="AT864" s="18">
        <f t="shared" ca="1" si="468"/>
        <v>0</v>
      </c>
      <c r="AU864" s="18">
        <f t="shared" ca="1" si="468"/>
        <v>0</v>
      </c>
      <c r="AV864" s="18">
        <f t="shared" ca="1" si="468"/>
        <v>0</v>
      </c>
      <c r="AW864" s="18">
        <f t="shared" ca="1" si="468"/>
        <v>0</v>
      </c>
      <c r="AX864" s="18">
        <f t="shared" ca="1" si="468"/>
        <v>0</v>
      </c>
      <c r="AY864" s="18">
        <f t="shared" ca="1" si="469"/>
        <v>0</v>
      </c>
      <c r="AZ864" s="18">
        <f t="shared" ca="1" si="469"/>
        <v>0</v>
      </c>
      <c r="BA864" s="18">
        <f t="shared" ca="1" si="469"/>
        <v>0</v>
      </c>
      <c r="BB864" s="18">
        <f t="shared" ca="1" si="469"/>
        <v>0</v>
      </c>
      <c r="BC864" s="18">
        <f t="shared" ca="1" si="469"/>
        <v>0</v>
      </c>
      <c r="BD864" s="18">
        <f t="shared" ca="1" si="469"/>
        <v>0</v>
      </c>
      <c r="BE864" s="18">
        <f t="shared" ca="1" si="469"/>
        <v>0</v>
      </c>
      <c r="BF864" s="18">
        <f t="shared" ca="1" si="469"/>
        <v>0</v>
      </c>
      <c r="BG864" s="18">
        <f t="shared" ca="1" si="469"/>
        <v>0</v>
      </c>
      <c r="BH864" s="18">
        <f t="shared" ca="1" si="469"/>
        <v>0</v>
      </c>
    </row>
    <row r="865" spans="8:60" x14ac:dyDescent="0.35">
      <c r="H865" s="2" t="e">
        <f t="shared" si="470"/>
        <v>#REF!</v>
      </c>
      <c r="I865">
        <f t="shared" si="459"/>
        <v>17</v>
      </c>
      <c r="J865">
        <f t="shared" si="471"/>
        <v>24</v>
      </c>
      <c r="K865" s="18">
        <f t="shared" ref="K865:T874" ca="1" si="472">IF(K$24&gt;$J865,0,OFFSET($K$2,$I865,$J865-K$24))</f>
        <v>0</v>
      </c>
      <c r="L865" s="18">
        <f t="shared" ca="1" si="472"/>
        <v>0</v>
      </c>
      <c r="M865" s="18">
        <f t="shared" ca="1" si="472"/>
        <v>0</v>
      </c>
      <c r="N865" s="18">
        <f t="shared" ca="1" si="472"/>
        <v>0</v>
      </c>
      <c r="O865" s="18">
        <f t="shared" ca="1" si="472"/>
        <v>0</v>
      </c>
      <c r="P865" s="18">
        <f t="shared" ca="1" si="472"/>
        <v>0</v>
      </c>
      <c r="Q865" s="18">
        <f t="shared" ca="1" si="472"/>
        <v>0</v>
      </c>
      <c r="R865" s="18">
        <f t="shared" ca="1" si="472"/>
        <v>0</v>
      </c>
      <c r="S865" s="18">
        <f t="shared" ca="1" si="472"/>
        <v>0</v>
      </c>
      <c r="T865" s="18">
        <f t="shared" ca="1" si="472"/>
        <v>0</v>
      </c>
      <c r="U865" s="18">
        <f t="shared" ref="U865:AD874" ca="1" si="473">IF(U$24&gt;$J865,0,OFFSET($K$2,$I865,$J865-U$24))</f>
        <v>0</v>
      </c>
      <c r="V865" s="18">
        <f t="shared" ca="1" si="473"/>
        <v>0</v>
      </c>
      <c r="W865" s="18">
        <f t="shared" ca="1" si="473"/>
        <v>0</v>
      </c>
      <c r="X865" s="18">
        <f t="shared" ca="1" si="473"/>
        <v>0</v>
      </c>
      <c r="Y865" s="18">
        <f t="shared" ca="1" si="473"/>
        <v>0</v>
      </c>
      <c r="Z865" s="18">
        <f t="shared" ca="1" si="473"/>
        <v>0</v>
      </c>
      <c r="AA865" s="18">
        <f t="shared" ca="1" si="473"/>
        <v>0</v>
      </c>
      <c r="AB865" s="18">
        <f t="shared" ca="1" si="473"/>
        <v>0</v>
      </c>
      <c r="AC865" s="18">
        <f t="shared" ca="1" si="473"/>
        <v>0</v>
      </c>
      <c r="AD865" s="18">
        <f t="shared" ca="1" si="473"/>
        <v>0</v>
      </c>
      <c r="AE865" s="18">
        <f t="shared" ref="AE865:AN874" ca="1" si="474">IF(AE$24&gt;$J865,0,OFFSET($K$2,$I865,$J865-AE$24))</f>
        <v>0</v>
      </c>
      <c r="AF865" s="18">
        <f t="shared" ca="1" si="474"/>
        <v>0</v>
      </c>
      <c r="AG865" s="18">
        <f t="shared" ca="1" si="474"/>
        <v>0</v>
      </c>
      <c r="AH865" s="18">
        <f t="shared" ca="1" si="474"/>
        <v>0</v>
      </c>
      <c r="AI865" s="18">
        <f t="shared" ca="1" si="474"/>
        <v>0</v>
      </c>
      <c r="AJ865" s="18">
        <f t="shared" ca="1" si="474"/>
        <v>0</v>
      </c>
      <c r="AK865" s="18">
        <f t="shared" ca="1" si="474"/>
        <v>0</v>
      </c>
      <c r="AL865" s="18">
        <f t="shared" ca="1" si="474"/>
        <v>0</v>
      </c>
      <c r="AM865" s="18">
        <f t="shared" ca="1" si="474"/>
        <v>0</v>
      </c>
      <c r="AN865" s="18">
        <f t="shared" ca="1" si="474"/>
        <v>0</v>
      </c>
      <c r="AO865" s="18">
        <f t="shared" ref="AO865:AX874" ca="1" si="475">IF(AO$24&gt;$J865,0,OFFSET($K$2,$I865,$J865-AO$24))</f>
        <v>0</v>
      </c>
      <c r="AP865" s="18">
        <f t="shared" ca="1" si="475"/>
        <v>0</v>
      </c>
      <c r="AQ865" s="18">
        <f t="shared" ca="1" si="475"/>
        <v>0</v>
      </c>
      <c r="AR865" s="18">
        <f t="shared" ca="1" si="475"/>
        <v>0</v>
      </c>
      <c r="AS865" s="18">
        <f t="shared" ca="1" si="475"/>
        <v>0</v>
      </c>
      <c r="AT865" s="18">
        <f t="shared" ca="1" si="475"/>
        <v>0</v>
      </c>
      <c r="AU865" s="18">
        <f t="shared" ca="1" si="475"/>
        <v>0</v>
      </c>
      <c r="AV865" s="18">
        <f t="shared" ca="1" si="475"/>
        <v>0</v>
      </c>
      <c r="AW865" s="18">
        <f t="shared" ca="1" si="475"/>
        <v>0</v>
      </c>
      <c r="AX865" s="18">
        <f t="shared" ca="1" si="475"/>
        <v>0</v>
      </c>
      <c r="AY865" s="18">
        <f t="shared" ref="AY865:BH874" ca="1" si="476">IF(AY$24&gt;$J865,0,OFFSET($K$2,$I865,$J865-AY$24))</f>
        <v>0</v>
      </c>
      <c r="AZ865" s="18">
        <f t="shared" ca="1" si="476"/>
        <v>0</v>
      </c>
      <c r="BA865" s="18">
        <f t="shared" ca="1" si="476"/>
        <v>0</v>
      </c>
      <c r="BB865" s="18">
        <f t="shared" ca="1" si="476"/>
        <v>0</v>
      </c>
      <c r="BC865" s="18">
        <f t="shared" ca="1" si="476"/>
        <v>0</v>
      </c>
      <c r="BD865" s="18">
        <f t="shared" ca="1" si="476"/>
        <v>0</v>
      </c>
      <c r="BE865" s="18">
        <f t="shared" ca="1" si="476"/>
        <v>0</v>
      </c>
      <c r="BF865" s="18">
        <f t="shared" ca="1" si="476"/>
        <v>0</v>
      </c>
      <c r="BG865" s="18">
        <f t="shared" ca="1" si="476"/>
        <v>0</v>
      </c>
      <c r="BH865" s="18">
        <f t="shared" ca="1" si="476"/>
        <v>0</v>
      </c>
    </row>
    <row r="866" spans="8:60" x14ac:dyDescent="0.35">
      <c r="H866" s="2" t="e">
        <f t="shared" si="470"/>
        <v>#REF!</v>
      </c>
      <c r="I866">
        <f t="shared" si="459"/>
        <v>17</v>
      </c>
      <c r="J866">
        <f t="shared" si="471"/>
        <v>25</v>
      </c>
      <c r="K866" s="18">
        <f t="shared" ca="1" si="472"/>
        <v>0</v>
      </c>
      <c r="L866" s="18">
        <f t="shared" ca="1" si="472"/>
        <v>0</v>
      </c>
      <c r="M866" s="18">
        <f t="shared" ca="1" si="472"/>
        <v>0</v>
      </c>
      <c r="N866" s="18">
        <f t="shared" ca="1" si="472"/>
        <v>0</v>
      </c>
      <c r="O866" s="18">
        <f t="shared" ca="1" si="472"/>
        <v>0</v>
      </c>
      <c r="P866" s="18">
        <f t="shared" ca="1" si="472"/>
        <v>0</v>
      </c>
      <c r="Q866" s="18">
        <f t="shared" ca="1" si="472"/>
        <v>0</v>
      </c>
      <c r="R866" s="18">
        <f t="shared" ca="1" si="472"/>
        <v>0</v>
      </c>
      <c r="S866" s="18">
        <f t="shared" ca="1" si="472"/>
        <v>0</v>
      </c>
      <c r="T866" s="18">
        <f t="shared" ca="1" si="472"/>
        <v>0</v>
      </c>
      <c r="U866" s="18">
        <f t="shared" ca="1" si="473"/>
        <v>0</v>
      </c>
      <c r="V866" s="18">
        <f t="shared" ca="1" si="473"/>
        <v>0</v>
      </c>
      <c r="W866" s="18">
        <f t="shared" ca="1" si="473"/>
        <v>0</v>
      </c>
      <c r="X866" s="18">
        <f t="shared" ca="1" si="473"/>
        <v>0</v>
      </c>
      <c r="Y866" s="18">
        <f t="shared" ca="1" si="473"/>
        <v>0</v>
      </c>
      <c r="Z866" s="18">
        <f t="shared" ca="1" si="473"/>
        <v>0</v>
      </c>
      <c r="AA866" s="18">
        <f t="shared" ca="1" si="473"/>
        <v>0</v>
      </c>
      <c r="AB866" s="18">
        <f t="shared" ca="1" si="473"/>
        <v>0</v>
      </c>
      <c r="AC866" s="18">
        <f t="shared" ca="1" si="473"/>
        <v>0</v>
      </c>
      <c r="AD866" s="18">
        <f t="shared" ca="1" si="473"/>
        <v>0</v>
      </c>
      <c r="AE866" s="18">
        <f t="shared" ca="1" si="474"/>
        <v>0</v>
      </c>
      <c r="AF866" s="18">
        <f t="shared" ca="1" si="474"/>
        <v>0</v>
      </c>
      <c r="AG866" s="18">
        <f t="shared" ca="1" si="474"/>
        <v>0</v>
      </c>
      <c r="AH866" s="18">
        <f t="shared" ca="1" si="474"/>
        <v>0</v>
      </c>
      <c r="AI866" s="18">
        <f t="shared" ca="1" si="474"/>
        <v>0</v>
      </c>
      <c r="AJ866" s="18">
        <f t="shared" ca="1" si="474"/>
        <v>0</v>
      </c>
      <c r="AK866" s="18">
        <f t="shared" ca="1" si="474"/>
        <v>0</v>
      </c>
      <c r="AL866" s="18">
        <f t="shared" ca="1" si="474"/>
        <v>0</v>
      </c>
      <c r="AM866" s="18">
        <f t="shared" ca="1" si="474"/>
        <v>0</v>
      </c>
      <c r="AN866" s="18">
        <f t="shared" ca="1" si="474"/>
        <v>0</v>
      </c>
      <c r="AO866" s="18">
        <f t="shared" ca="1" si="475"/>
        <v>0</v>
      </c>
      <c r="AP866" s="18">
        <f t="shared" ca="1" si="475"/>
        <v>0</v>
      </c>
      <c r="AQ866" s="18">
        <f t="shared" ca="1" si="475"/>
        <v>0</v>
      </c>
      <c r="AR866" s="18">
        <f t="shared" ca="1" si="475"/>
        <v>0</v>
      </c>
      <c r="AS866" s="18">
        <f t="shared" ca="1" si="475"/>
        <v>0</v>
      </c>
      <c r="AT866" s="18">
        <f t="shared" ca="1" si="475"/>
        <v>0</v>
      </c>
      <c r="AU866" s="18">
        <f t="shared" ca="1" si="475"/>
        <v>0</v>
      </c>
      <c r="AV866" s="18">
        <f t="shared" ca="1" si="475"/>
        <v>0</v>
      </c>
      <c r="AW866" s="18">
        <f t="shared" ca="1" si="475"/>
        <v>0</v>
      </c>
      <c r="AX866" s="18">
        <f t="shared" ca="1" si="475"/>
        <v>0</v>
      </c>
      <c r="AY866" s="18">
        <f t="shared" ca="1" si="476"/>
        <v>0</v>
      </c>
      <c r="AZ866" s="18">
        <f t="shared" ca="1" si="476"/>
        <v>0</v>
      </c>
      <c r="BA866" s="18">
        <f t="shared" ca="1" si="476"/>
        <v>0</v>
      </c>
      <c r="BB866" s="18">
        <f t="shared" ca="1" si="476"/>
        <v>0</v>
      </c>
      <c r="BC866" s="18">
        <f t="shared" ca="1" si="476"/>
        <v>0</v>
      </c>
      <c r="BD866" s="18">
        <f t="shared" ca="1" si="476"/>
        <v>0</v>
      </c>
      <c r="BE866" s="18">
        <f t="shared" ca="1" si="476"/>
        <v>0</v>
      </c>
      <c r="BF866" s="18">
        <f t="shared" ca="1" si="476"/>
        <v>0</v>
      </c>
      <c r="BG866" s="18">
        <f t="shared" ca="1" si="476"/>
        <v>0</v>
      </c>
      <c r="BH866" s="18">
        <f t="shared" ca="1" si="476"/>
        <v>0</v>
      </c>
    </row>
    <row r="867" spans="8:60" x14ac:dyDescent="0.35">
      <c r="H867" s="2" t="e">
        <f t="shared" si="470"/>
        <v>#REF!</v>
      </c>
      <c r="I867">
        <f t="shared" si="459"/>
        <v>17</v>
      </c>
      <c r="J867">
        <f t="shared" si="471"/>
        <v>26</v>
      </c>
      <c r="K867" s="18">
        <f t="shared" ca="1" si="472"/>
        <v>0</v>
      </c>
      <c r="L867" s="18">
        <f t="shared" ca="1" si="472"/>
        <v>0</v>
      </c>
      <c r="M867" s="18">
        <f t="shared" ca="1" si="472"/>
        <v>0</v>
      </c>
      <c r="N867" s="18">
        <f t="shared" ca="1" si="472"/>
        <v>0</v>
      </c>
      <c r="O867" s="18">
        <f t="shared" ca="1" si="472"/>
        <v>0</v>
      </c>
      <c r="P867" s="18">
        <f t="shared" ca="1" si="472"/>
        <v>0</v>
      </c>
      <c r="Q867" s="18">
        <f t="shared" ca="1" si="472"/>
        <v>0</v>
      </c>
      <c r="R867" s="18">
        <f t="shared" ca="1" si="472"/>
        <v>0</v>
      </c>
      <c r="S867" s="18">
        <f t="shared" ca="1" si="472"/>
        <v>0</v>
      </c>
      <c r="T867" s="18">
        <f t="shared" ca="1" si="472"/>
        <v>0</v>
      </c>
      <c r="U867" s="18">
        <f t="shared" ca="1" si="473"/>
        <v>0</v>
      </c>
      <c r="V867" s="18">
        <f t="shared" ca="1" si="473"/>
        <v>0</v>
      </c>
      <c r="W867" s="18">
        <f t="shared" ca="1" si="473"/>
        <v>0</v>
      </c>
      <c r="X867" s="18">
        <f t="shared" ca="1" si="473"/>
        <v>0</v>
      </c>
      <c r="Y867" s="18">
        <f t="shared" ca="1" si="473"/>
        <v>0</v>
      </c>
      <c r="Z867" s="18">
        <f t="shared" ca="1" si="473"/>
        <v>0</v>
      </c>
      <c r="AA867" s="18">
        <f t="shared" ca="1" si="473"/>
        <v>0</v>
      </c>
      <c r="AB867" s="18">
        <f t="shared" ca="1" si="473"/>
        <v>0</v>
      </c>
      <c r="AC867" s="18">
        <f t="shared" ca="1" si="473"/>
        <v>0</v>
      </c>
      <c r="AD867" s="18">
        <f t="shared" ca="1" si="473"/>
        <v>0</v>
      </c>
      <c r="AE867" s="18">
        <f t="shared" ca="1" si="474"/>
        <v>0</v>
      </c>
      <c r="AF867" s="18">
        <f t="shared" ca="1" si="474"/>
        <v>0</v>
      </c>
      <c r="AG867" s="18">
        <f t="shared" ca="1" si="474"/>
        <v>0</v>
      </c>
      <c r="AH867" s="18">
        <f t="shared" ca="1" si="474"/>
        <v>0</v>
      </c>
      <c r="AI867" s="18">
        <f t="shared" ca="1" si="474"/>
        <v>0</v>
      </c>
      <c r="AJ867" s="18">
        <f t="shared" ca="1" si="474"/>
        <v>0</v>
      </c>
      <c r="AK867" s="18">
        <f t="shared" ca="1" si="474"/>
        <v>0</v>
      </c>
      <c r="AL867" s="18">
        <f t="shared" ca="1" si="474"/>
        <v>0</v>
      </c>
      <c r="AM867" s="18">
        <f t="shared" ca="1" si="474"/>
        <v>0</v>
      </c>
      <c r="AN867" s="18">
        <f t="shared" ca="1" si="474"/>
        <v>0</v>
      </c>
      <c r="AO867" s="18">
        <f t="shared" ca="1" si="475"/>
        <v>0</v>
      </c>
      <c r="AP867" s="18">
        <f t="shared" ca="1" si="475"/>
        <v>0</v>
      </c>
      <c r="AQ867" s="18">
        <f t="shared" ca="1" si="475"/>
        <v>0</v>
      </c>
      <c r="AR867" s="18">
        <f t="shared" ca="1" si="475"/>
        <v>0</v>
      </c>
      <c r="AS867" s="18">
        <f t="shared" ca="1" si="475"/>
        <v>0</v>
      </c>
      <c r="AT867" s="18">
        <f t="shared" ca="1" si="475"/>
        <v>0</v>
      </c>
      <c r="AU867" s="18">
        <f t="shared" ca="1" si="475"/>
        <v>0</v>
      </c>
      <c r="AV867" s="18">
        <f t="shared" ca="1" si="475"/>
        <v>0</v>
      </c>
      <c r="AW867" s="18">
        <f t="shared" ca="1" si="475"/>
        <v>0</v>
      </c>
      <c r="AX867" s="18">
        <f t="shared" ca="1" si="475"/>
        <v>0</v>
      </c>
      <c r="AY867" s="18">
        <f t="shared" ca="1" si="476"/>
        <v>0</v>
      </c>
      <c r="AZ867" s="18">
        <f t="shared" ca="1" si="476"/>
        <v>0</v>
      </c>
      <c r="BA867" s="18">
        <f t="shared" ca="1" si="476"/>
        <v>0</v>
      </c>
      <c r="BB867" s="18">
        <f t="shared" ca="1" si="476"/>
        <v>0</v>
      </c>
      <c r="BC867" s="18">
        <f t="shared" ca="1" si="476"/>
        <v>0</v>
      </c>
      <c r="BD867" s="18">
        <f t="shared" ca="1" si="476"/>
        <v>0</v>
      </c>
      <c r="BE867" s="18">
        <f t="shared" ca="1" si="476"/>
        <v>0</v>
      </c>
      <c r="BF867" s="18">
        <f t="shared" ca="1" si="476"/>
        <v>0</v>
      </c>
      <c r="BG867" s="18">
        <f t="shared" ca="1" si="476"/>
        <v>0</v>
      </c>
      <c r="BH867" s="18">
        <f t="shared" ca="1" si="476"/>
        <v>0</v>
      </c>
    </row>
    <row r="868" spans="8:60" x14ac:dyDescent="0.35">
      <c r="H868" s="2" t="e">
        <f t="shared" si="470"/>
        <v>#REF!</v>
      </c>
      <c r="I868">
        <f t="shared" si="459"/>
        <v>17</v>
      </c>
      <c r="J868">
        <f t="shared" si="471"/>
        <v>27</v>
      </c>
      <c r="K868" s="18">
        <f t="shared" ca="1" si="472"/>
        <v>0</v>
      </c>
      <c r="L868" s="18">
        <f t="shared" ca="1" si="472"/>
        <v>0</v>
      </c>
      <c r="M868" s="18">
        <f t="shared" ca="1" si="472"/>
        <v>0</v>
      </c>
      <c r="N868" s="18">
        <f t="shared" ca="1" si="472"/>
        <v>0</v>
      </c>
      <c r="O868" s="18">
        <f t="shared" ca="1" si="472"/>
        <v>0</v>
      </c>
      <c r="P868" s="18">
        <f t="shared" ca="1" si="472"/>
        <v>0</v>
      </c>
      <c r="Q868" s="18">
        <f t="shared" ca="1" si="472"/>
        <v>0</v>
      </c>
      <c r="R868" s="18">
        <f t="shared" ca="1" si="472"/>
        <v>0</v>
      </c>
      <c r="S868" s="18">
        <f t="shared" ca="1" si="472"/>
        <v>0</v>
      </c>
      <c r="T868" s="18">
        <f t="shared" ca="1" si="472"/>
        <v>0</v>
      </c>
      <c r="U868" s="18">
        <f t="shared" ca="1" si="473"/>
        <v>0</v>
      </c>
      <c r="V868" s="18">
        <f t="shared" ca="1" si="473"/>
        <v>0</v>
      </c>
      <c r="W868" s="18">
        <f t="shared" ca="1" si="473"/>
        <v>0</v>
      </c>
      <c r="X868" s="18">
        <f t="shared" ca="1" si="473"/>
        <v>0</v>
      </c>
      <c r="Y868" s="18">
        <f t="shared" ca="1" si="473"/>
        <v>0</v>
      </c>
      <c r="Z868" s="18">
        <f t="shared" ca="1" si="473"/>
        <v>0</v>
      </c>
      <c r="AA868" s="18">
        <f t="shared" ca="1" si="473"/>
        <v>0</v>
      </c>
      <c r="AB868" s="18">
        <f t="shared" ca="1" si="473"/>
        <v>0</v>
      </c>
      <c r="AC868" s="18">
        <f t="shared" ca="1" si="473"/>
        <v>0</v>
      </c>
      <c r="AD868" s="18">
        <f t="shared" ca="1" si="473"/>
        <v>0</v>
      </c>
      <c r="AE868" s="18">
        <f t="shared" ca="1" si="474"/>
        <v>0</v>
      </c>
      <c r="AF868" s="18">
        <f t="shared" ca="1" si="474"/>
        <v>0</v>
      </c>
      <c r="AG868" s="18">
        <f t="shared" ca="1" si="474"/>
        <v>0</v>
      </c>
      <c r="AH868" s="18">
        <f t="shared" ca="1" si="474"/>
        <v>0</v>
      </c>
      <c r="AI868" s="18">
        <f t="shared" ca="1" si="474"/>
        <v>0</v>
      </c>
      <c r="AJ868" s="18">
        <f t="shared" ca="1" si="474"/>
        <v>0</v>
      </c>
      <c r="AK868" s="18">
        <f t="shared" ca="1" si="474"/>
        <v>0</v>
      </c>
      <c r="AL868" s="18">
        <f t="shared" ca="1" si="474"/>
        <v>0</v>
      </c>
      <c r="AM868" s="18">
        <f t="shared" ca="1" si="474"/>
        <v>0</v>
      </c>
      <c r="AN868" s="18">
        <f t="shared" ca="1" si="474"/>
        <v>0</v>
      </c>
      <c r="AO868" s="18">
        <f t="shared" ca="1" si="475"/>
        <v>0</v>
      </c>
      <c r="AP868" s="18">
        <f t="shared" ca="1" si="475"/>
        <v>0</v>
      </c>
      <c r="AQ868" s="18">
        <f t="shared" ca="1" si="475"/>
        <v>0</v>
      </c>
      <c r="AR868" s="18">
        <f t="shared" ca="1" si="475"/>
        <v>0</v>
      </c>
      <c r="AS868" s="18">
        <f t="shared" ca="1" si="475"/>
        <v>0</v>
      </c>
      <c r="AT868" s="18">
        <f t="shared" ca="1" si="475"/>
        <v>0</v>
      </c>
      <c r="AU868" s="18">
        <f t="shared" ca="1" si="475"/>
        <v>0</v>
      </c>
      <c r="AV868" s="18">
        <f t="shared" ca="1" si="475"/>
        <v>0</v>
      </c>
      <c r="AW868" s="18">
        <f t="shared" ca="1" si="475"/>
        <v>0</v>
      </c>
      <c r="AX868" s="18">
        <f t="shared" ca="1" si="475"/>
        <v>0</v>
      </c>
      <c r="AY868" s="18">
        <f t="shared" ca="1" si="476"/>
        <v>0</v>
      </c>
      <c r="AZ868" s="18">
        <f t="shared" ca="1" si="476"/>
        <v>0</v>
      </c>
      <c r="BA868" s="18">
        <f t="shared" ca="1" si="476"/>
        <v>0</v>
      </c>
      <c r="BB868" s="18">
        <f t="shared" ca="1" si="476"/>
        <v>0</v>
      </c>
      <c r="BC868" s="18">
        <f t="shared" ca="1" si="476"/>
        <v>0</v>
      </c>
      <c r="BD868" s="18">
        <f t="shared" ca="1" si="476"/>
        <v>0</v>
      </c>
      <c r="BE868" s="18">
        <f t="shared" ca="1" si="476"/>
        <v>0</v>
      </c>
      <c r="BF868" s="18">
        <f t="shared" ca="1" si="476"/>
        <v>0</v>
      </c>
      <c r="BG868" s="18">
        <f t="shared" ca="1" si="476"/>
        <v>0</v>
      </c>
      <c r="BH868" s="18">
        <f t="shared" ca="1" si="476"/>
        <v>0</v>
      </c>
    </row>
    <row r="869" spans="8:60" x14ac:dyDescent="0.35">
      <c r="H869" s="2" t="e">
        <f t="shared" si="470"/>
        <v>#REF!</v>
      </c>
      <c r="I869">
        <f t="shared" si="459"/>
        <v>17</v>
      </c>
      <c r="J869">
        <f t="shared" si="471"/>
        <v>28</v>
      </c>
      <c r="K869" s="18">
        <f t="shared" ca="1" si="472"/>
        <v>0</v>
      </c>
      <c r="L869" s="18">
        <f t="shared" ca="1" si="472"/>
        <v>0</v>
      </c>
      <c r="M869" s="18">
        <f t="shared" ca="1" si="472"/>
        <v>0</v>
      </c>
      <c r="N869" s="18">
        <f t="shared" ca="1" si="472"/>
        <v>0</v>
      </c>
      <c r="O869" s="18">
        <f t="shared" ca="1" si="472"/>
        <v>0</v>
      </c>
      <c r="P869" s="18">
        <f t="shared" ca="1" si="472"/>
        <v>0</v>
      </c>
      <c r="Q869" s="18">
        <f t="shared" ca="1" si="472"/>
        <v>0</v>
      </c>
      <c r="R869" s="18">
        <f t="shared" ca="1" si="472"/>
        <v>0</v>
      </c>
      <c r="S869" s="18">
        <f t="shared" ca="1" si="472"/>
        <v>0</v>
      </c>
      <c r="T869" s="18">
        <f t="shared" ca="1" si="472"/>
        <v>0</v>
      </c>
      <c r="U869" s="18">
        <f t="shared" ca="1" si="473"/>
        <v>0</v>
      </c>
      <c r="V869" s="18">
        <f t="shared" ca="1" si="473"/>
        <v>0</v>
      </c>
      <c r="W869" s="18">
        <f t="shared" ca="1" si="473"/>
        <v>0</v>
      </c>
      <c r="X869" s="18">
        <f t="shared" ca="1" si="473"/>
        <v>0</v>
      </c>
      <c r="Y869" s="18">
        <f t="shared" ca="1" si="473"/>
        <v>0</v>
      </c>
      <c r="Z869" s="18">
        <f t="shared" ca="1" si="473"/>
        <v>0</v>
      </c>
      <c r="AA869" s="18">
        <f t="shared" ca="1" si="473"/>
        <v>0</v>
      </c>
      <c r="AB869" s="18">
        <f t="shared" ca="1" si="473"/>
        <v>0</v>
      </c>
      <c r="AC869" s="18">
        <f t="shared" ca="1" si="473"/>
        <v>0</v>
      </c>
      <c r="AD869" s="18">
        <f t="shared" ca="1" si="473"/>
        <v>0</v>
      </c>
      <c r="AE869" s="18">
        <f t="shared" ca="1" si="474"/>
        <v>0</v>
      </c>
      <c r="AF869" s="18">
        <f t="shared" ca="1" si="474"/>
        <v>0</v>
      </c>
      <c r="AG869" s="18">
        <f t="shared" ca="1" si="474"/>
        <v>0</v>
      </c>
      <c r="AH869" s="18">
        <f t="shared" ca="1" si="474"/>
        <v>0</v>
      </c>
      <c r="AI869" s="18">
        <f t="shared" ca="1" si="474"/>
        <v>0</v>
      </c>
      <c r="AJ869" s="18">
        <f t="shared" ca="1" si="474"/>
        <v>0</v>
      </c>
      <c r="AK869" s="18">
        <f t="shared" ca="1" si="474"/>
        <v>0</v>
      </c>
      <c r="AL869" s="18">
        <f t="shared" ca="1" si="474"/>
        <v>0</v>
      </c>
      <c r="AM869" s="18">
        <f t="shared" ca="1" si="474"/>
        <v>0</v>
      </c>
      <c r="AN869" s="18">
        <f t="shared" ca="1" si="474"/>
        <v>0</v>
      </c>
      <c r="AO869" s="18">
        <f t="shared" ca="1" si="475"/>
        <v>0</v>
      </c>
      <c r="AP869" s="18">
        <f t="shared" ca="1" si="475"/>
        <v>0</v>
      </c>
      <c r="AQ869" s="18">
        <f t="shared" ca="1" si="475"/>
        <v>0</v>
      </c>
      <c r="AR869" s="18">
        <f t="shared" ca="1" si="475"/>
        <v>0</v>
      </c>
      <c r="AS869" s="18">
        <f t="shared" ca="1" si="475"/>
        <v>0</v>
      </c>
      <c r="AT869" s="18">
        <f t="shared" ca="1" si="475"/>
        <v>0</v>
      </c>
      <c r="AU869" s="18">
        <f t="shared" ca="1" si="475"/>
        <v>0</v>
      </c>
      <c r="AV869" s="18">
        <f t="shared" ca="1" si="475"/>
        <v>0</v>
      </c>
      <c r="AW869" s="18">
        <f t="shared" ca="1" si="475"/>
        <v>0</v>
      </c>
      <c r="AX869" s="18">
        <f t="shared" ca="1" si="475"/>
        <v>0</v>
      </c>
      <c r="AY869" s="18">
        <f t="shared" ca="1" si="476"/>
        <v>0</v>
      </c>
      <c r="AZ869" s="18">
        <f t="shared" ca="1" si="476"/>
        <v>0</v>
      </c>
      <c r="BA869" s="18">
        <f t="shared" ca="1" si="476"/>
        <v>0</v>
      </c>
      <c r="BB869" s="18">
        <f t="shared" ca="1" si="476"/>
        <v>0</v>
      </c>
      <c r="BC869" s="18">
        <f t="shared" ca="1" si="476"/>
        <v>0</v>
      </c>
      <c r="BD869" s="18">
        <f t="shared" ca="1" si="476"/>
        <v>0</v>
      </c>
      <c r="BE869" s="18">
        <f t="shared" ca="1" si="476"/>
        <v>0</v>
      </c>
      <c r="BF869" s="18">
        <f t="shared" ca="1" si="476"/>
        <v>0</v>
      </c>
      <c r="BG869" s="18">
        <f t="shared" ca="1" si="476"/>
        <v>0</v>
      </c>
      <c r="BH869" s="18">
        <f t="shared" ca="1" si="476"/>
        <v>0</v>
      </c>
    </row>
    <row r="870" spans="8:60" x14ac:dyDescent="0.35">
      <c r="H870" s="2" t="e">
        <f t="shared" si="470"/>
        <v>#REF!</v>
      </c>
      <c r="I870">
        <f t="shared" si="459"/>
        <v>17</v>
      </c>
      <c r="J870">
        <f t="shared" si="471"/>
        <v>29</v>
      </c>
      <c r="K870" s="18">
        <f t="shared" ca="1" si="472"/>
        <v>0</v>
      </c>
      <c r="L870" s="18">
        <f t="shared" ca="1" si="472"/>
        <v>0</v>
      </c>
      <c r="M870" s="18">
        <f t="shared" ca="1" si="472"/>
        <v>0</v>
      </c>
      <c r="N870" s="18">
        <f t="shared" ca="1" si="472"/>
        <v>0</v>
      </c>
      <c r="O870" s="18">
        <f t="shared" ca="1" si="472"/>
        <v>0</v>
      </c>
      <c r="P870" s="18">
        <f t="shared" ca="1" si="472"/>
        <v>0</v>
      </c>
      <c r="Q870" s="18">
        <f t="shared" ca="1" si="472"/>
        <v>0</v>
      </c>
      <c r="R870" s="18">
        <f t="shared" ca="1" si="472"/>
        <v>0</v>
      </c>
      <c r="S870" s="18">
        <f t="shared" ca="1" si="472"/>
        <v>0</v>
      </c>
      <c r="T870" s="18">
        <f t="shared" ca="1" si="472"/>
        <v>0</v>
      </c>
      <c r="U870" s="18">
        <f t="shared" ca="1" si="473"/>
        <v>0</v>
      </c>
      <c r="V870" s="18">
        <f t="shared" ca="1" si="473"/>
        <v>0</v>
      </c>
      <c r="W870" s="18">
        <f t="shared" ca="1" si="473"/>
        <v>0</v>
      </c>
      <c r="X870" s="18">
        <f t="shared" ca="1" si="473"/>
        <v>0</v>
      </c>
      <c r="Y870" s="18">
        <f t="shared" ca="1" si="473"/>
        <v>0</v>
      </c>
      <c r="Z870" s="18">
        <f t="shared" ca="1" si="473"/>
        <v>0</v>
      </c>
      <c r="AA870" s="18">
        <f t="shared" ca="1" si="473"/>
        <v>0</v>
      </c>
      <c r="AB870" s="18">
        <f t="shared" ca="1" si="473"/>
        <v>0</v>
      </c>
      <c r="AC870" s="18">
        <f t="shared" ca="1" si="473"/>
        <v>0</v>
      </c>
      <c r="AD870" s="18">
        <f t="shared" ca="1" si="473"/>
        <v>0</v>
      </c>
      <c r="AE870" s="18">
        <f t="shared" ca="1" si="474"/>
        <v>0</v>
      </c>
      <c r="AF870" s="18">
        <f t="shared" ca="1" si="474"/>
        <v>0</v>
      </c>
      <c r="AG870" s="18">
        <f t="shared" ca="1" si="474"/>
        <v>0</v>
      </c>
      <c r="AH870" s="18">
        <f t="shared" ca="1" si="474"/>
        <v>0</v>
      </c>
      <c r="AI870" s="18">
        <f t="shared" ca="1" si="474"/>
        <v>0</v>
      </c>
      <c r="AJ870" s="18">
        <f t="shared" ca="1" si="474"/>
        <v>0</v>
      </c>
      <c r="AK870" s="18">
        <f t="shared" ca="1" si="474"/>
        <v>0</v>
      </c>
      <c r="AL870" s="18">
        <f t="shared" ca="1" si="474"/>
        <v>0</v>
      </c>
      <c r="AM870" s="18">
        <f t="shared" ca="1" si="474"/>
        <v>0</v>
      </c>
      <c r="AN870" s="18">
        <f t="shared" ca="1" si="474"/>
        <v>0</v>
      </c>
      <c r="AO870" s="18">
        <f t="shared" ca="1" si="475"/>
        <v>0</v>
      </c>
      <c r="AP870" s="18">
        <f t="shared" ca="1" si="475"/>
        <v>0</v>
      </c>
      <c r="AQ870" s="18">
        <f t="shared" ca="1" si="475"/>
        <v>0</v>
      </c>
      <c r="AR870" s="18">
        <f t="shared" ca="1" si="475"/>
        <v>0</v>
      </c>
      <c r="AS870" s="18">
        <f t="shared" ca="1" si="475"/>
        <v>0</v>
      </c>
      <c r="AT870" s="18">
        <f t="shared" ca="1" si="475"/>
        <v>0</v>
      </c>
      <c r="AU870" s="18">
        <f t="shared" ca="1" si="475"/>
        <v>0</v>
      </c>
      <c r="AV870" s="18">
        <f t="shared" ca="1" si="475"/>
        <v>0</v>
      </c>
      <c r="AW870" s="18">
        <f t="shared" ca="1" si="475"/>
        <v>0</v>
      </c>
      <c r="AX870" s="18">
        <f t="shared" ca="1" si="475"/>
        <v>0</v>
      </c>
      <c r="AY870" s="18">
        <f t="shared" ca="1" si="476"/>
        <v>0</v>
      </c>
      <c r="AZ870" s="18">
        <f t="shared" ca="1" si="476"/>
        <v>0</v>
      </c>
      <c r="BA870" s="18">
        <f t="shared" ca="1" si="476"/>
        <v>0</v>
      </c>
      <c r="BB870" s="18">
        <f t="shared" ca="1" si="476"/>
        <v>0</v>
      </c>
      <c r="BC870" s="18">
        <f t="shared" ca="1" si="476"/>
        <v>0</v>
      </c>
      <c r="BD870" s="18">
        <f t="shared" ca="1" si="476"/>
        <v>0</v>
      </c>
      <c r="BE870" s="18">
        <f t="shared" ca="1" si="476"/>
        <v>0</v>
      </c>
      <c r="BF870" s="18">
        <f t="shared" ca="1" si="476"/>
        <v>0</v>
      </c>
      <c r="BG870" s="18">
        <f t="shared" ca="1" si="476"/>
        <v>0</v>
      </c>
      <c r="BH870" s="18">
        <f t="shared" ca="1" si="476"/>
        <v>0</v>
      </c>
    </row>
    <row r="871" spans="8:60" x14ac:dyDescent="0.35">
      <c r="H871" s="2" t="e">
        <f t="shared" si="470"/>
        <v>#REF!</v>
      </c>
      <c r="I871">
        <f t="shared" si="459"/>
        <v>17</v>
      </c>
      <c r="J871">
        <f t="shared" si="471"/>
        <v>30</v>
      </c>
      <c r="K871" s="18">
        <f t="shared" ca="1" si="472"/>
        <v>0</v>
      </c>
      <c r="L871" s="18">
        <f t="shared" ca="1" si="472"/>
        <v>0</v>
      </c>
      <c r="M871" s="18">
        <f t="shared" ca="1" si="472"/>
        <v>0</v>
      </c>
      <c r="N871" s="18">
        <f t="shared" ca="1" si="472"/>
        <v>0</v>
      </c>
      <c r="O871" s="18">
        <f t="shared" ca="1" si="472"/>
        <v>0</v>
      </c>
      <c r="P871" s="18">
        <f t="shared" ca="1" si="472"/>
        <v>0</v>
      </c>
      <c r="Q871" s="18">
        <f t="shared" ca="1" si="472"/>
        <v>0</v>
      </c>
      <c r="R871" s="18">
        <f t="shared" ca="1" si="472"/>
        <v>0</v>
      </c>
      <c r="S871" s="18">
        <f t="shared" ca="1" si="472"/>
        <v>0</v>
      </c>
      <c r="T871" s="18">
        <f t="shared" ca="1" si="472"/>
        <v>0</v>
      </c>
      <c r="U871" s="18">
        <f t="shared" ca="1" si="473"/>
        <v>0</v>
      </c>
      <c r="V871" s="18">
        <f t="shared" ca="1" si="473"/>
        <v>0</v>
      </c>
      <c r="W871" s="18">
        <f t="shared" ca="1" si="473"/>
        <v>0</v>
      </c>
      <c r="X871" s="18">
        <f t="shared" ca="1" si="473"/>
        <v>0</v>
      </c>
      <c r="Y871" s="18">
        <f t="shared" ca="1" si="473"/>
        <v>0</v>
      </c>
      <c r="Z871" s="18">
        <f t="shared" ca="1" si="473"/>
        <v>0</v>
      </c>
      <c r="AA871" s="18">
        <f t="shared" ca="1" si="473"/>
        <v>0</v>
      </c>
      <c r="AB871" s="18">
        <f t="shared" ca="1" si="473"/>
        <v>0</v>
      </c>
      <c r="AC871" s="18">
        <f t="shared" ca="1" si="473"/>
        <v>0</v>
      </c>
      <c r="AD871" s="18">
        <f t="shared" ca="1" si="473"/>
        <v>0</v>
      </c>
      <c r="AE871" s="18">
        <f t="shared" ca="1" si="474"/>
        <v>0</v>
      </c>
      <c r="AF871" s="18">
        <f t="shared" ca="1" si="474"/>
        <v>0</v>
      </c>
      <c r="AG871" s="18">
        <f t="shared" ca="1" si="474"/>
        <v>0</v>
      </c>
      <c r="AH871" s="18">
        <f t="shared" ca="1" si="474"/>
        <v>0</v>
      </c>
      <c r="AI871" s="18">
        <f t="shared" ca="1" si="474"/>
        <v>0</v>
      </c>
      <c r="AJ871" s="18">
        <f t="shared" ca="1" si="474"/>
        <v>0</v>
      </c>
      <c r="AK871" s="18">
        <f t="shared" ca="1" si="474"/>
        <v>0</v>
      </c>
      <c r="AL871" s="18">
        <f t="shared" ca="1" si="474"/>
        <v>0</v>
      </c>
      <c r="AM871" s="18">
        <f t="shared" ca="1" si="474"/>
        <v>0</v>
      </c>
      <c r="AN871" s="18">
        <f t="shared" ca="1" si="474"/>
        <v>0</v>
      </c>
      <c r="AO871" s="18">
        <f t="shared" ca="1" si="475"/>
        <v>0</v>
      </c>
      <c r="AP871" s="18">
        <f t="shared" ca="1" si="475"/>
        <v>0</v>
      </c>
      <c r="AQ871" s="18">
        <f t="shared" ca="1" si="475"/>
        <v>0</v>
      </c>
      <c r="AR871" s="18">
        <f t="shared" ca="1" si="475"/>
        <v>0</v>
      </c>
      <c r="AS871" s="18">
        <f t="shared" ca="1" si="475"/>
        <v>0</v>
      </c>
      <c r="AT871" s="18">
        <f t="shared" ca="1" si="475"/>
        <v>0</v>
      </c>
      <c r="AU871" s="18">
        <f t="shared" ca="1" si="475"/>
        <v>0</v>
      </c>
      <c r="AV871" s="18">
        <f t="shared" ca="1" si="475"/>
        <v>0</v>
      </c>
      <c r="AW871" s="18">
        <f t="shared" ca="1" si="475"/>
        <v>0</v>
      </c>
      <c r="AX871" s="18">
        <f t="shared" ca="1" si="475"/>
        <v>0</v>
      </c>
      <c r="AY871" s="18">
        <f t="shared" ca="1" si="476"/>
        <v>0</v>
      </c>
      <c r="AZ871" s="18">
        <f t="shared" ca="1" si="476"/>
        <v>0</v>
      </c>
      <c r="BA871" s="18">
        <f t="shared" ca="1" si="476"/>
        <v>0</v>
      </c>
      <c r="BB871" s="18">
        <f t="shared" ca="1" si="476"/>
        <v>0</v>
      </c>
      <c r="BC871" s="18">
        <f t="shared" ca="1" si="476"/>
        <v>0</v>
      </c>
      <c r="BD871" s="18">
        <f t="shared" ca="1" si="476"/>
        <v>0</v>
      </c>
      <c r="BE871" s="18">
        <f t="shared" ca="1" si="476"/>
        <v>0</v>
      </c>
      <c r="BF871" s="18">
        <f t="shared" ca="1" si="476"/>
        <v>0</v>
      </c>
      <c r="BG871" s="18">
        <f t="shared" ca="1" si="476"/>
        <v>0</v>
      </c>
      <c r="BH871" s="18">
        <f t="shared" ca="1" si="476"/>
        <v>0</v>
      </c>
    </row>
    <row r="872" spans="8:60" x14ac:dyDescent="0.35">
      <c r="H872" s="2" t="e">
        <f t="shared" si="470"/>
        <v>#REF!</v>
      </c>
      <c r="I872">
        <f t="shared" si="459"/>
        <v>17</v>
      </c>
      <c r="J872">
        <f t="shared" si="471"/>
        <v>31</v>
      </c>
      <c r="K872" s="18">
        <f t="shared" ca="1" si="472"/>
        <v>0</v>
      </c>
      <c r="L872" s="18">
        <f t="shared" ca="1" si="472"/>
        <v>0</v>
      </c>
      <c r="M872" s="18">
        <f t="shared" ca="1" si="472"/>
        <v>0</v>
      </c>
      <c r="N872" s="18">
        <f t="shared" ca="1" si="472"/>
        <v>0</v>
      </c>
      <c r="O872" s="18">
        <f t="shared" ca="1" si="472"/>
        <v>0</v>
      </c>
      <c r="P872" s="18">
        <f t="shared" ca="1" si="472"/>
        <v>0</v>
      </c>
      <c r="Q872" s="18">
        <f t="shared" ca="1" si="472"/>
        <v>0</v>
      </c>
      <c r="R872" s="18">
        <f t="shared" ca="1" si="472"/>
        <v>0</v>
      </c>
      <c r="S872" s="18">
        <f t="shared" ca="1" si="472"/>
        <v>0</v>
      </c>
      <c r="T872" s="18">
        <f t="shared" ca="1" si="472"/>
        <v>0</v>
      </c>
      <c r="U872" s="18">
        <f t="shared" ca="1" si="473"/>
        <v>0</v>
      </c>
      <c r="V872" s="18">
        <f t="shared" ca="1" si="473"/>
        <v>0</v>
      </c>
      <c r="W872" s="18">
        <f t="shared" ca="1" si="473"/>
        <v>0</v>
      </c>
      <c r="X872" s="18">
        <f t="shared" ca="1" si="473"/>
        <v>0</v>
      </c>
      <c r="Y872" s="18">
        <f t="shared" ca="1" si="473"/>
        <v>0</v>
      </c>
      <c r="Z872" s="18">
        <f t="shared" ca="1" si="473"/>
        <v>0</v>
      </c>
      <c r="AA872" s="18">
        <f t="shared" ca="1" si="473"/>
        <v>0</v>
      </c>
      <c r="AB872" s="18">
        <f t="shared" ca="1" si="473"/>
        <v>0</v>
      </c>
      <c r="AC872" s="18">
        <f t="shared" ca="1" si="473"/>
        <v>0</v>
      </c>
      <c r="AD872" s="18">
        <f t="shared" ca="1" si="473"/>
        <v>0</v>
      </c>
      <c r="AE872" s="18">
        <f t="shared" ca="1" si="474"/>
        <v>0</v>
      </c>
      <c r="AF872" s="18">
        <f t="shared" ca="1" si="474"/>
        <v>0</v>
      </c>
      <c r="AG872" s="18">
        <f t="shared" ca="1" si="474"/>
        <v>0</v>
      </c>
      <c r="AH872" s="18">
        <f t="shared" ca="1" si="474"/>
        <v>0</v>
      </c>
      <c r="AI872" s="18">
        <f t="shared" ca="1" si="474"/>
        <v>0</v>
      </c>
      <c r="AJ872" s="18">
        <f t="shared" ca="1" si="474"/>
        <v>0</v>
      </c>
      <c r="AK872" s="18">
        <f t="shared" ca="1" si="474"/>
        <v>0</v>
      </c>
      <c r="AL872" s="18">
        <f t="shared" ca="1" si="474"/>
        <v>0</v>
      </c>
      <c r="AM872" s="18">
        <f t="shared" ca="1" si="474"/>
        <v>0</v>
      </c>
      <c r="AN872" s="18">
        <f t="shared" ca="1" si="474"/>
        <v>0</v>
      </c>
      <c r="AO872" s="18">
        <f t="shared" ca="1" si="475"/>
        <v>0</v>
      </c>
      <c r="AP872" s="18">
        <f t="shared" ca="1" si="475"/>
        <v>0</v>
      </c>
      <c r="AQ872" s="18">
        <f t="shared" ca="1" si="475"/>
        <v>0</v>
      </c>
      <c r="AR872" s="18">
        <f t="shared" ca="1" si="475"/>
        <v>0</v>
      </c>
      <c r="AS872" s="18">
        <f t="shared" ca="1" si="475"/>
        <v>0</v>
      </c>
      <c r="AT872" s="18">
        <f t="shared" ca="1" si="475"/>
        <v>0</v>
      </c>
      <c r="AU872" s="18">
        <f t="shared" ca="1" si="475"/>
        <v>0</v>
      </c>
      <c r="AV872" s="18">
        <f t="shared" ca="1" si="475"/>
        <v>0</v>
      </c>
      <c r="AW872" s="18">
        <f t="shared" ca="1" si="475"/>
        <v>0</v>
      </c>
      <c r="AX872" s="18">
        <f t="shared" ca="1" si="475"/>
        <v>0</v>
      </c>
      <c r="AY872" s="18">
        <f t="shared" ca="1" si="476"/>
        <v>0</v>
      </c>
      <c r="AZ872" s="18">
        <f t="shared" ca="1" si="476"/>
        <v>0</v>
      </c>
      <c r="BA872" s="18">
        <f t="shared" ca="1" si="476"/>
        <v>0</v>
      </c>
      <c r="BB872" s="18">
        <f t="shared" ca="1" si="476"/>
        <v>0</v>
      </c>
      <c r="BC872" s="18">
        <f t="shared" ca="1" si="476"/>
        <v>0</v>
      </c>
      <c r="BD872" s="18">
        <f t="shared" ca="1" si="476"/>
        <v>0</v>
      </c>
      <c r="BE872" s="18">
        <f t="shared" ca="1" si="476"/>
        <v>0</v>
      </c>
      <c r="BF872" s="18">
        <f t="shared" ca="1" si="476"/>
        <v>0</v>
      </c>
      <c r="BG872" s="18">
        <f t="shared" ca="1" si="476"/>
        <v>0</v>
      </c>
      <c r="BH872" s="18">
        <f t="shared" ca="1" si="476"/>
        <v>0</v>
      </c>
    </row>
    <row r="873" spans="8:60" x14ac:dyDescent="0.35">
      <c r="H873" s="2" t="e">
        <f t="shared" si="470"/>
        <v>#REF!</v>
      </c>
      <c r="I873">
        <f t="shared" si="459"/>
        <v>17</v>
      </c>
      <c r="J873">
        <f t="shared" si="471"/>
        <v>32</v>
      </c>
      <c r="K873" s="18">
        <f t="shared" ca="1" si="472"/>
        <v>0</v>
      </c>
      <c r="L873" s="18">
        <f t="shared" ca="1" si="472"/>
        <v>0</v>
      </c>
      <c r="M873" s="18">
        <f t="shared" ca="1" si="472"/>
        <v>0</v>
      </c>
      <c r="N873" s="18">
        <f t="shared" ca="1" si="472"/>
        <v>0</v>
      </c>
      <c r="O873" s="18">
        <f t="shared" ca="1" si="472"/>
        <v>0</v>
      </c>
      <c r="P873" s="18">
        <f t="shared" ca="1" si="472"/>
        <v>0</v>
      </c>
      <c r="Q873" s="18">
        <f t="shared" ca="1" si="472"/>
        <v>0</v>
      </c>
      <c r="R873" s="18">
        <f t="shared" ca="1" si="472"/>
        <v>0</v>
      </c>
      <c r="S873" s="18">
        <f t="shared" ca="1" si="472"/>
        <v>0</v>
      </c>
      <c r="T873" s="18">
        <f t="shared" ca="1" si="472"/>
        <v>0</v>
      </c>
      <c r="U873" s="18">
        <f t="shared" ca="1" si="473"/>
        <v>0</v>
      </c>
      <c r="V873" s="18">
        <f t="shared" ca="1" si="473"/>
        <v>0</v>
      </c>
      <c r="W873" s="18">
        <f t="shared" ca="1" si="473"/>
        <v>0</v>
      </c>
      <c r="X873" s="18">
        <f t="shared" ca="1" si="473"/>
        <v>0</v>
      </c>
      <c r="Y873" s="18">
        <f t="shared" ca="1" si="473"/>
        <v>0</v>
      </c>
      <c r="Z873" s="18">
        <f t="shared" ca="1" si="473"/>
        <v>0</v>
      </c>
      <c r="AA873" s="18">
        <f t="shared" ca="1" si="473"/>
        <v>0</v>
      </c>
      <c r="AB873" s="18">
        <f t="shared" ca="1" si="473"/>
        <v>0</v>
      </c>
      <c r="AC873" s="18">
        <f t="shared" ca="1" si="473"/>
        <v>0</v>
      </c>
      <c r="AD873" s="18">
        <f t="shared" ca="1" si="473"/>
        <v>0</v>
      </c>
      <c r="AE873" s="18">
        <f t="shared" ca="1" si="474"/>
        <v>0</v>
      </c>
      <c r="AF873" s="18">
        <f t="shared" ca="1" si="474"/>
        <v>0</v>
      </c>
      <c r="AG873" s="18">
        <f t="shared" ca="1" si="474"/>
        <v>0</v>
      </c>
      <c r="AH873" s="18">
        <f t="shared" ca="1" si="474"/>
        <v>0</v>
      </c>
      <c r="AI873" s="18">
        <f t="shared" ca="1" si="474"/>
        <v>0</v>
      </c>
      <c r="AJ873" s="18">
        <f t="shared" ca="1" si="474"/>
        <v>0</v>
      </c>
      <c r="AK873" s="18">
        <f t="shared" ca="1" si="474"/>
        <v>0</v>
      </c>
      <c r="AL873" s="18">
        <f t="shared" ca="1" si="474"/>
        <v>0</v>
      </c>
      <c r="AM873" s="18">
        <f t="shared" ca="1" si="474"/>
        <v>0</v>
      </c>
      <c r="AN873" s="18">
        <f t="shared" ca="1" si="474"/>
        <v>0</v>
      </c>
      <c r="AO873" s="18">
        <f t="shared" ca="1" si="475"/>
        <v>0</v>
      </c>
      <c r="AP873" s="18">
        <f t="shared" ca="1" si="475"/>
        <v>0</v>
      </c>
      <c r="AQ873" s="18">
        <f t="shared" ca="1" si="475"/>
        <v>0</v>
      </c>
      <c r="AR873" s="18">
        <f t="shared" ca="1" si="475"/>
        <v>0</v>
      </c>
      <c r="AS873" s="18">
        <f t="shared" ca="1" si="475"/>
        <v>0</v>
      </c>
      <c r="AT873" s="18">
        <f t="shared" ca="1" si="475"/>
        <v>0</v>
      </c>
      <c r="AU873" s="18">
        <f t="shared" ca="1" si="475"/>
        <v>0</v>
      </c>
      <c r="AV873" s="18">
        <f t="shared" ca="1" si="475"/>
        <v>0</v>
      </c>
      <c r="AW873" s="18">
        <f t="shared" ca="1" si="475"/>
        <v>0</v>
      </c>
      <c r="AX873" s="18">
        <f t="shared" ca="1" si="475"/>
        <v>0</v>
      </c>
      <c r="AY873" s="18">
        <f t="shared" ca="1" si="476"/>
        <v>0</v>
      </c>
      <c r="AZ873" s="18">
        <f t="shared" ca="1" si="476"/>
        <v>0</v>
      </c>
      <c r="BA873" s="18">
        <f t="shared" ca="1" si="476"/>
        <v>0</v>
      </c>
      <c r="BB873" s="18">
        <f t="shared" ca="1" si="476"/>
        <v>0</v>
      </c>
      <c r="BC873" s="18">
        <f t="shared" ca="1" si="476"/>
        <v>0</v>
      </c>
      <c r="BD873" s="18">
        <f t="shared" ca="1" si="476"/>
        <v>0</v>
      </c>
      <c r="BE873" s="18">
        <f t="shared" ca="1" si="476"/>
        <v>0</v>
      </c>
      <c r="BF873" s="18">
        <f t="shared" ca="1" si="476"/>
        <v>0</v>
      </c>
      <c r="BG873" s="18">
        <f t="shared" ca="1" si="476"/>
        <v>0</v>
      </c>
      <c r="BH873" s="18">
        <f t="shared" ca="1" si="476"/>
        <v>0</v>
      </c>
    </row>
    <row r="874" spans="8:60" x14ac:dyDescent="0.35">
      <c r="H874" s="2" t="e">
        <f t="shared" si="470"/>
        <v>#REF!</v>
      </c>
      <c r="I874">
        <f t="shared" si="459"/>
        <v>17</v>
      </c>
      <c r="J874">
        <f t="shared" si="471"/>
        <v>33</v>
      </c>
      <c r="K874" s="18">
        <f t="shared" ca="1" si="472"/>
        <v>0</v>
      </c>
      <c r="L874" s="18">
        <f t="shared" ca="1" si="472"/>
        <v>0</v>
      </c>
      <c r="M874" s="18">
        <f t="shared" ca="1" si="472"/>
        <v>0</v>
      </c>
      <c r="N874" s="18">
        <f t="shared" ca="1" si="472"/>
        <v>0</v>
      </c>
      <c r="O874" s="18">
        <f t="shared" ca="1" si="472"/>
        <v>0</v>
      </c>
      <c r="P874" s="18">
        <f t="shared" ca="1" si="472"/>
        <v>0</v>
      </c>
      <c r="Q874" s="18">
        <f t="shared" ca="1" si="472"/>
        <v>0</v>
      </c>
      <c r="R874" s="18">
        <f t="shared" ca="1" si="472"/>
        <v>0</v>
      </c>
      <c r="S874" s="18">
        <f t="shared" ca="1" si="472"/>
        <v>0</v>
      </c>
      <c r="T874" s="18">
        <f t="shared" ca="1" si="472"/>
        <v>0</v>
      </c>
      <c r="U874" s="18">
        <f t="shared" ca="1" si="473"/>
        <v>0</v>
      </c>
      <c r="V874" s="18">
        <f t="shared" ca="1" si="473"/>
        <v>0</v>
      </c>
      <c r="W874" s="18">
        <f t="shared" ca="1" si="473"/>
        <v>0</v>
      </c>
      <c r="X874" s="18">
        <f t="shared" ca="1" si="473"/>
        <v>0</v>
      </c>
      <c r="Y874" s="18">
        <f t="shared" ca="1" si="473"/>
        <v>0</v>
      </c>
      <c r="Z874" s="18">
        <f t="shared" ca="1" si="473"/>
        <v>0</v>
      </c>
      <c r="AA874" s="18">
        <f t="shared" ca="1" si="473"/>
        <v>0</v>
      </c>
      <c r="AB874" s="18">
        <f t="shared" ca="1" si="473"/>
        <v>0</v>
      </c>
      <c r="AC874" s="18">
        <f t="shared" ca="1" si="473"/>
        <v>0</v>
      </c>
      <c r="AD874" s="18">
        <f t="shared" ca="1" si="473"/>
        <v>0</v>
      </c>
      <c r="AE874" s="18">
        <f t="shared" ca="1" si="474"/>
        <v>0</v>
      </c>
      <c r="AF874" s="18">
        <f t="shared" ca="1" si="474"/>
        <v>0</v>
      </c>
      <c r="AG874" s="18">
        <f t="shared" ca="1" si="474"/>
        <v>0</v>
      </c>
      <c r="AH874" s="18">
        <f t="shared" ca="1" si="474"/>
        <v>0</v>
      </c>
      <c r="AI874" s="18">
        <f t="shared" ca="1" si="474"/>
        <v>0</v>
      </c>
      <c r="AJ874" s="18">
        <f t="shared" ca="1" si="474"/>
        <v>0</v>
      </c>
      <c r="AK874" s="18">
        <f t="shared" ca="1" si="474"/>
        <v>0</v>
      </c>
      <c r="AL874" s="18">
        <f t="shared" ca="1" si="474"/>
        <v>0</v>
      </c>
      <c r="AM874" s="18">
        <f t="shared" ca="1" si="474"/>
        <v>0</v>
      </c>
      <c r="AN874" s="18">
        <f t="shared" ca="1" si="474"/>
        <v>0</v>
      </c>
      <c r="AO874" s="18">
        <f t="shared" ca="1" si="475"/>
        <v>0</v>
      </c>
      <c r="AP874" s="18">
        <f t="shared" ca="1" si="475"/>
        <v>0</v>
      </c>
      <c r="AQ874" s="18">
        <f t="shared" ca="1" si="475"/>
        <v>0</v>
      </c>
      <c r="AR874" s="18">
        <f t="shared" ca="1" si="475"/>
        <v>0</v>
      </c>
      <c r="AS874" s="18">
        <f t="shared" ca="1" si="475"/>
        <v>0</v>
      </c>
      <c r="AT874" s="18">
        <f t="shared" ca="1" si="475"/>
        <v>0</v>
      </c>
      <c r="AU874" s="18">
        <f t="shared" ca="1" si="475"/>
        <v>0</v>
      </c>
      <c r="AV874" s="18">
        <f t="shared" ca="1" si="475"/>
        <v>0</v>
      </c>
      <c r="AW874" s="18">
        <f t="shared" ca="1" si="475"/>
        <v>0</v>
      </c>
      <c r="AX874" s="18">
        <f t="shared" ca="1" si="475"/>
        <v>0</v>
      </c>
      <c r="AY874" s="18">
        <f t="shared" ca="1" si="476"/>
        <v>0</v>
      </c>
      <c r="AZ874" s="18">
        <f t="shared" ca="1" si="476"/>
        <v>0</v>
      </c>
      <c r="BA874" s="18">
        <f t="shared" ca="1" si="476"/>
        <v>0</v>
      </c>
      <c r="BB874" s="18">
        <f t="shared" ca="1" si="476"/>
        <v>0</v>
      </c>
      <c r="BC874" s="18">
        <f t="shared" ca="1" si="476"/>
        <v>0</v>
      </c>
      <c r="BD874" s="18">
        <f t="shared" ca="1" si="476"/>
        <v>0</v>
      </c>
      <c r="BE874" s="18">
        <f t="shared" ca="1" si="476"/>
        <v>0</v>
      </c>
      <c r="BF874" s="18">
        <f t="shared" ca="1" si="476"/>
        <v>0</v>
      </c>
      <c r="BG874" s="18">
        <f t="shared" ca="1" si="476"/>
        <v>0</v>
      </c>
      <c r="BH874" s="18">
        <f t="shared" ca="1" si="476"/>
        <v>0</v>
      </c>
    </row>
    <row r="875" spans="8:60" x14ac:dyDescent="0.35">
      <c r="H875" s="2" t="e">
        <f t="shared" si="470"/>
        <v>#REF!</v>
      </c>
      <c r="I875">
        <f t="shared" si="459"/>
        <v>17</v>
      </c>
      <c r="J875">
        <f t="shared" si="471"/>
        <v>34</v>
      </c>
      <c r="K875" s="18">
        <f t="shared" ref="K875:T884" ca="1" si="477">IF(K$24&gt;$J875,0,OFFSET($K$2,$I875,$J875-K$24))</f>
        <v>0</v>
      </c>
      <c r="L875" s="18">
        <f t="shared" ca="1" si="477"/>
        <v>0</v>
      </c>
      <c r="M875" s="18">
        <f t="shared" ca="1" si="477"/>
        <v>0</v>
      </c>
      <c r="N875" s="18">
        <f t="shared" ca="1" si="477"/>
        <v>0</v>
      </c>
      <c r="O875" s="18">
        <f t="shared" ca="1" si="477"/>
        <v>0</v>
      </c>
      <c r="P875" s="18">
        <f t="shared" ca="1" si="477"/>
        <v>0</v>
      </c>
      <c r="Q875" s="18">
        <f t="shared" ca="1" si="477"/>
        <v>0</v>
      </c>
      <c r="R875" s="18">
        <f t="shared" ca="1" si="477"/>
        <v>0</v>
      </c>
      <c r="S875" s="18">
        <f t="shared" ca="1" si="477"/>
        <v>0</v>
      </c>
      <c r="T875" s="18">
        <f t="shared" ca="1" si="477"/>
        <v>0</v>
      </c>
      <c r="U875" s="18">
        <f t="shared" ref="U875:AD884" ca="1" si="478">IF(U$24&gt;$J875,0,OFFSET($K$2,$I875,$J875-U$24))</f>
        <v>0</v>
      </c>
      <c r="V875" s="18">
        <f t="shared" ca="1" si="478"/>
        <v>0</v>
      </c>
      <c r="W875" s="18">
        <f t="shared" ca="1" si="478"/>
        <v>0</v>
      </c>
      <c r="X875" s="18">
        <f t="shared" ca="1" si="478"/>
        <v>0</v>
      </c>
      <c r="Y875" s="18">
        <f t="shared" ca="1" si="478"/>
        <v>0</v>
      </c>
      <c r="Z875" s="18">
        <f t="shared" ca="1" si="478"/>
        <v>0</v>
      </c>
      <c r="AA875" s="18">
        <f t="shared" ca="1" si="478"/>
        <v>0</v>
      </c>
      <c r="AB875" s="18">
        <f t="shared" ca="1" si="478"/>
        <v>0</v>
      </c>
      <c r="AC875" s="18">
        <f t="shared" ca="1" si="478"/>
        <v>0</v>
      </c>
      <c r="AD875" s="18">
        <f t="shared" ca="1" si="478"/>
        <v>0</v>
      </c>
      <c r="AE875" s="18">
        <f t="shared" ref="AE875:AN884" ca="1" si="479">IF(AE$24&gt;$J875,0,OFFSET($K$2,$I875,$J875-AE$24))</f>
        <v>0</v>
      </c>
      <c r="AF875" s="18">
        <f t="shared" ca="1" si="479"/>
        <v>0</v>
      </c>
      <c r="AG875" s="18">
        <f t="shared" ca="1" si="479"/>
        <v>0</v>
      </c>
      <c r="AH875" s="18">
        <f t="shared" ca="1" si="479"/>
        <v>0</v>
      </c>
      <c r="AI875" s="18">
        <f t="shared" ca="1" si="479"/>
        <v>0</v>
      </c>
      <c r="AJ875" s="18">
        <f t="shared" ca="1" si="479"/>
        <v>0</v>
      </c>
      <c r="AK875" s="18">
        <f t="shared" ca="1" si="479"/>
        <v>0</v>
      </c>
      <c r="AL875" s="18">
        <f t="shared" ca="1" si="479"/>
        <v>0</v>
      </c>
      <c r="AM875" s="18">
        <f t="shared" ca="1" si="479"/>
        <v>0</v>
      </c>
      <c r="AN875" s="18">
        <f t="shared" ca="1" si="479"/>
        <v>0</v>
      </c>
      <c r="AO875" s="18">
        <f t="shared" ref="AO875:AX884" ca="1" si="480">IF(AO$24&gt;$J875,0,OFFSET($K$2,$I875,$J875-AO$24))</f>
        <v>0</v>
      </c>
      <c r="AP875" s="18">
        <f t="shared" ca="1" si="480"/>
        <v>0</v>
      </c>
      <c r="AQ875" s="18">
        <f t="shared" ca="1" si="480"/>
        <v>0</v>
      </c>
      <c r="AR875" s="18">
        <f t="shared" ca="1" si="480"/>
        <v>0</v>
      </c>
      <c r="AS875" s="18">
        <f t="shared" ca="1" si="480"/>
        <v>0</v>
      </c>
      <c r="AT875" s="18">
        <f t="shared" ca="1" si="480"/>
        <v>0</v>
      </c>
      <c r="AU875" s="18">
        <f t="shared" ca="1" si="480"/>
        <v>0</v>
      </c>
      <c r="AV875" s="18">
        <f t="shared" ca="1" si="480"/>
        <v>0</v>
      </c>
      <c r="AW875" s="18">
        <f t="shared" ca="1" si="480"/>
        <v>0</v>
      </c>
      <c r="AX875" s="18">
        <f t="shared" ca="1" si="480"/>
        <v>0</v>
      </c>
      <c r="AY875" s="18">
        <f t="shared" ref="AY875:BH884" ca="1" si="481">IF(AY$24&gt;$J875,0,OFFSET($K$2,$I875,$J875-AY$24))</f>
        <v>0</v>
      </c>
      <c r="AZ875" s="18">
        <f t="shared" ca="1" si="481"/>
        <v>0</v>
      </c>
      <c r="BA875" s="18">
        <f t="shared" ca="1" si="481"/>
        <v>0</v>
      </c>
      <c r="BB875" s="18">
        <f t="shared" ca="1" si="481"/>
        <v>0</v>
      </c>
      <c r="BC875" s="18">
        <f t="shared" ca="1" si="481"/>
        <v>0</v>
      </c>
      <c r="BD875" s="18">
        <f t="shared" ca="1" si="481"/>
        <v>0</v>
      </c>
      <c r="BE875" s="18">
        <f t="shared" ca="1" si="481"/>
        <v>0</v>
      </c>
      <c r="BF875" s="18">
        <f t="shared" ca="1" si="481"/>
        <v>0</v>
      </c>
      <c r="BG875" s="18">
        <f t="shared" ca="1" si="481"/>
        <v>0</v>
      </c>
      <c r="BH875" s="18">
        <f t="shared" ca="1" si="481"/>
        <v>0</v>
      </c>
    </row>
    <row r="876" spans="8:60" x14ac:dyDescent="0.35">
      <c r="H876" s="2" t="e">
        <f t="shared" si="470"/>
        <v>#REF!</v>
      </c>
      <c r="I876">
        <f t="shared" si="459"/>
        <v>17</v>
      </c>
      <c r="J876">
        <f t="shared" si="471"/>
        <v>35</v>
      </c>
      <c r="K876" s="18">
        <f t="shared" ca="1" si="477"/>
        <v>0</v>
      </c>
      <c r="L876" s="18">
        <f t="shared" ca="1" si="477"/>
        <v>0</v>
      </c>
      <c r="M876" s="18">
        <f t="shared" ca="1" si="477"/>
        <v>0</v>
      </c>
      <c r="N876" s="18">
        <f t="shared" ca="1" si="477"/>
        <v>0</v>
      </c>
      <c r="O876" s="18">
        <f t="shared" ca="1" si="477"/>
        <v>0</v>
      </c>
      <c r="P876" s="18">
        <f t="shared" ca="1" si="477"/>
        <v>0</v>
      </c>
      <c r="Q876" s="18">
        <f t="shared" ca="1" si="477"/>
        <v>0</v>
      </c>
      <c r="R876" s="18">
        <f t="shared" ca="1" si="477"/>
        <v>0</v>
      </c>
      <c r="S876" s="18">
        <f t="shared" ca="1" si="477"/>
        <v>0</v>
      </c>
      <c r="T876" s="18">
        <f t="shared" ca="1" si="477"/>
        <v>0</v>
      </c>
      <c r="U876" s="18">
        <f t="shared" ca="1" si="478"/>
        <v>0</v>
      </c>
      <c r="V876" s="18">
        <f t="shared" ca="1" si="478"/>
        <v>0</v>
      </c>
      <c r="W876" s="18">
        <f t="shared" ca="1" si="478"/>
        <v>0</v>
      </c>
      <c r="X876" s="18">
        <f t="shared" ca="1" si="478"/>
        <v>0</v>
      </c>
      <c r="Y876" s="18">
        <f t="shared" ca="1" si="478"/>
        <v>0</v>
      </c>
      <c r="Z876" s="18">
        <f t="shared" ca="1" si="478"/>
        <v>0</v>
      </c>
      <c r="AA876" s="18">
        <f t="shared" ca="1" si="478"/>
        <v>0</v>
      </c>
      <c r="AB876" s="18">
        <f t="shared" ca="1" si="478"/>
        <v>0</v>
      </c>
      <c r="AC876" s="18">
        <f t="shared" ca="1" si="478"/>
        <v>0</v>
      </c>
      <c r="AD876" s="18">
        <f t="shared" ca="1" si="478"/>
        <v>0</v>
      </c>
      <c r="AE876" s="18">
        <f t="shared" ca="1" si="479"/>
        <v>0</v>
      </c>
      <c r="AF876" s="18">
        <f t="shared" ca="1" si="479"/>
        <v>0</v>
      </c>
      <c r="AG876" s="18">
        <f t="shared" ca="1" si="479"/>
        <v>0</v>
      </c>
      <c r="AH876" s="18">
        <f t="shared" ca="1" si="479"/>
        <v>0</v>
      </c>
      <c r="AI876" s="18">
        <f t="shared" ca="1" si="479"/>
        <v>0</v>
      </c>
      <c r="AJ876" s="18">
        <f t="shared" ca="1" si="479"/>
        <v>0</v>
      </c>
      <c r="AK876" s="18">
        <f t="shared" ca="1" si="479"/>
        <v>0</v>
      </c>
      <c r="AL876" s="18">
        <f t="shared" ca="1" si="479"/>
        <v>0</v>
      </c>
      <c r="AM876" s="18">
        <f t="shared" ca="1" si="479"/>
        <v>0</v>
      </c>
      <c r="AN876" s="18">
        <f t="shared" ca="1" si="479"/>
        <v>0</v>
      </c>
      <c r="AO876" s="18">
        <f t="shared" ca="1" si="480"/>
        <v>0</v>
      </c>
      <c r="AP876" s="18">
        <f t="shared" ca="1" si="480"/>
        <v>0</v>
      </c>
      <c r="AQ876" s="18">
        <f t="shared" ca="1" si="480"/>
        <v>0</v>
      </c>
      <c r="AR876" s="18">
        <f t="shared" ca="1" si="480"/>
        <v>0</v>
      </c>
      <c r="AS876" s="18">
        <f t="shared" ca="1" si="480"/>
        <v>0</v>
      </c>
      <c r="AT876" s="18">
        <f t="shared" ca="1" si="480"/>
        <v>0</v>
      </c>
      <c r="AU876" s="18">
        <f t="shared" ca="1" si="480"/>
        <v>0</v>
      </c>
      <c r="AV876" s="18">
        <f t="shared" ca="1" si="480"/>
        <v>0</v>
      </c>
      <c r="AW876" s="18">
        <f t="shared" ca="1" si="480"/>
        <v>0</v>
      </c>
      <c r="AX876" s="18">
        <f t="shared" ca="1" si="480"/>
        <v>0</v>
      </c>
      <c r="AY876" s="18">
        <f t="shared" ca="1" si="481"/>
        <v>0</v>
      </c>
      <c r="AZ876" s="18">
        <f t="shared" ca="1" si="481"/>
        <v>0</v>
      </c>
      <c r="BA876" s="18">
        <f t="shared" ca="1" si="481"/>
        <v>0</v>
      </c>
      <c r="BB876" s="18">
        <f t="shared" ca="1" si="481"/>
        <v>0</v>
      </c>
      <c r="BC876" s="18">
        <f t="shared" ca="1" si="481"/>
        <v>0</v>
      </c>
      <c r="BD876" s="18">
        <f t="shared" ca="1" si="481"/>
        <v>0</v>
      </c>
      <c r="BE876" s="18">
        <f t="shared" ca="1" si="481"/>
        <v>0</v>
      </c>
      <c r="BF876" s="18">
        <f t="shared" ca="1" si="481"/>
        <v>0</v>
      </c>
      <c r="BG876" s="18">
        <f t="shared" ca="1" si="481"/>
        <v>0</v>
      </c>
      <c r="BH876" s="18">
        <f t="shared" ca="1" si="481"/>
        <v>0</v>
      </c>
    </row>
    <row r="877" spans="8:60" x14ac:dyDescent="0.35">
      <c r="H877" s="2" t="e">
        <f t="shared" si="470"/>
        <v>#REF!</v>
      </c>
      <c r="I877">
        <f t="shared" si="459"/>
        <v>17</v>
      </c>
      <c r="J877">
        <f t="shared" si="471"/>
        <v>36</v>
      </c>
      <c r="K877" s="18">
        <f t="shared" ca="1" si="477"/>
        <v>0</v>
      </c>
      <c r="L877" s="18">
        <f t="shared" ca="1" si="477"/>
        <v>0</v>
      </c>
      <c r="M877" s="18">
        <f t="shared" ca="1" si="477"/>
        <v>0</v>
      </c>
      <c r="N877" s="18">
        <f t="shared" ca="1" si="477"/>
        <v>0</v>
      </c>
      <c r="O877" s="18">
        <f t="shared" ca="1" si="477"/>
        <v>0</v>
      </c>
      <c r="P877" s="18">
        <f t="shared" ca="1" si="477"/>
        <v>0</v>
      </c>
      <c r="Q877" s="18">
        <f t="shared" ca="1" si="477"/>
        <v>0</v>
      </c>
      <c r="R877" s="18">
        <f t="shared" ca="1" si="477"/>
        <v>0</v>
      </c>
      <c r="S877" s="18">
        <f t="shared" ca="1" si="477"/>
        <v>0</v>
      </c>
      <c r="T877" s="18">
        <f t="shared" ca="1" si="477"/>
        <v>0</v>
      </c>
      <c r="U877" s="18">
        <f t="shared" ca="1" si="478"/>
        <v>0</v>
      </c>
      <c r="V877" s="18">
        <f t="shared" ca="1" si="478"/>
        <v>0</v>
      </c>
      <c r="W877" s="18">
        <f t="shared" ca="1" si="478"/>
        <v>0</v>
      </c>
      <c r="X877" s="18">
        <f t="shared" ca="1" si="478"/>
        <v>0</v>
      </c>
      <c r="Y877" s="18">
        <f t="shared" ca="1" si="478"/>
        <v>0</v>
      </c>
      <c r="Z877" s="18">
        <f t="shared" ca="1" si="478"/>
        <v>0</v>
      </c>
      <c r="AA877" s="18">
        <f t="shared" ca="1" si="478"/>
        <v>0</v>
      </c>
      <c r="AB877" s="18">
        <f t="shared" ca="1" si="478"/>
        <v>0</v>
      </c>
      <c r="AC877" s="18">
        <f t="shared" ca="1" si="478"/>
        <v>0</v>
      </c>
      <c r="AD877" s="18">
        <f t="shared" ca="1" si="478"/>
        <v>0</v>
      </c>
      <c r="AE877" s="18">
        <f t="shared" ca="1" si="479"/>
        <v>0</v>
      </c>
      <c r="AF877" s="18">
        <f t="shared" ca="1" si="479"/>
        <v>0</v>
      </c>
      <c r="AG877" s="18">
        <f t="shared" ca="1" si="479"/>
        <v>0</v>
      </c>
      <c r="AH877" s="18">
        <f t="shared" ca="1" si="479"/>
        <v>0</v>
      </c>
      <c r="AI877" s="18">
        <f t="shared" ca="1" si="479"/>
        <v>0</v>
      </c>
      <c r="AJ877" s="18">
        <f t="shared" ca="1" si="479"/>
        <v>0</v>
      </c>
      <c r="AK877" s="18">
        <f t="shared" ca="1" si="479"/>
        <v>0</v>
      </c>
      <c r="AL877" s="18">
        <f t="shared" ca="1" si="479"/>
        <v>0</v>
      </c>
      <c r="AM877" s="18">
        <f t="shared" ca="1" si="479"/>
        <v>0</v>
      </c>
      <c r="AN877" s="18">
        <f t="shared" ca="1" si="479"/>
        <v>0</v>
      </c>
      <c r="AO877" s="18">
        <f t="shared" ca="1" si="480"/>
        <v>0</v>
      </c>
      <c r="AP877" s="18">
        <f t="shared" ca="1" si="480"/>
        <v>0</v>
      </c>
      <c r="AQ877" s="18">
        <f t="shared" ca="1" si="480"/>
        <v>0</v>
      </c>
      <c r="AR877" s="18">
        <f t="shared" ca="1" si="480"/>
        <v>0</v>
      </c>
      <c r="AS877" s="18">
        <f t="shared" ca="1" si="480"/>
        <v>0</v>
      </c>
      <c r="AT877" s="18">
        <f t="shared" ca="1" si="480"/>
        <v>0</v>
      </c>
      <c r="AU877" s="18">
        <f t="shared" ca="1" si="480"/>
        <v>0</v>
      </c>
      <c r="AV877" s="18">
        <f t="shared" ca="1" si="480"/>
        <v>0</v>
      </c>
      <c r="AW877" s="18">
        <f t="shared" ca="1" si="480"/>
        <v>0</v>
      </c>
      <c r="AX877" s="18">
        <f t="shared" ca="1" si="480"/>
        <v>0</v>
      </c>
      <c r="AY877" s="18">
        <f t="shared" ca="1" si="481"/>
        <v>0</v>
      </c>
      <c r="AZ877" s="18">
        <f t="shared" ca="1" si="481"/>
        <v>0</v>
      </c>
      <c r="BA877" s="18">
        <f t="shared" ca="1" si="481"/>
        <v>0</v>
      </c>
      <c r="BB877" s="18">
        <f t="shared" ca="1" si="481"/>
        <v>0</v>
      </c>
      <c r="BC877" s="18">
        <f t="shared" ca="1" si="481"/>
        <v>0</v>
      </c>
      <c r="BD877" s="18">
        <f t="shared" ca="1" si="481"/>
        <v>0</v>
      </c>
      <c r="BE877" s="18">
        <f t="shared" ca="1" si="481"/>
        <v>0</v>
      </c>
      <c r="BF877" s="18">
        <f t="shared" ca="1" si="481"/>
        <v>0</v>
      </c>
      <c r="BG877" s="18">
        <f t="shared" ca="1" si="481"/>
        <v>0</v>
      </c>
      <c r="BH877" s="18">
        <f t="shared" ca="1" si="481"/>
        <v>0</v>
      </c>
    </row>
    <row r="878" spans="8:60" x14ac:dyDescent="0.35">
      <c r="H878" s="2" t="e">
        <f t="shared" si="470"/>
        <v>#REF!</v>
      </c>
      <c r="I878">
        <f t="shared" si="459"/>
        <v>17</v>
      </c>
      <c r="J878">
        <f t="shared" si="471"/>
        <v>37</v>
      </c>
      <c r="K878" s="18">
        <f t="shared" ca="1" si="477"/>
        <v>0</v>
      </c>
      <c r="L878" s="18">
        <f t="shared" ca="1" si="477"/>
        <v>0</v>
      </c>
      <c r="M878" s="18">
        <f t="shared" ca="1" si="477"/>
        <v>0</v>
      </c>
      <c r="N878" s="18">
        <f t="shared" ca="1" si="477"/>
        <v>0</v>
      </c>
      <c r="O878" s="18">
        <f t="shared" ca="1" si="477"/>
        <v>0</v>
      </c>
      <c r="P878" s="18">
        <f t="shared" ca="1" si="477"/>
        <v>0</v>
      </c>
      <c r="Q878" s="18">
        <f t="shared" ca="1" si="477"/>
        <v>0</v>
      </c>
      <c r="R878" s="18">
        <f t="shared" ca="1" si="477"/>
        <v>0</v>
      </c>
      <c r="S878" s="18">
        <f t="shared" ca="1" si="477"/>
        <v>0</v>
      </c>
      <c r="T878" s="18">
        <f t="shared" ca="1" si="477"/>
        <v>0</v>
      </c>
      <c r="U878" s="18">
        <f t="shared" ca="1" si="478"/>
        <v>0</v>
      </c>
      <c r="V878" s="18">
        <f t="shared" ca="1" si="478"/>
        <v>0</v>
      </c>
      <c r="W878" s="18">
        <f t="shared" ca="1" si="478"/>
        <v>0</v>
      </c>
      <c r="X878" s="18">
        <f t="shared" ca="1" si="478"/>
        <v>0</v>
      </c>
      <c r="Y878" s="18">
        <f t="shared" ca="1" si="478"/>
        <v>0</v>
      </c>
      <c r="Z878" s="18">
        <f t="shared" ca="1" si="478"/>
        <v>0</v>
      </c>
      <c r="AA878" s="18">
        <f t="shared" ca="1" si="478"/>
        <v>0</v>
      </c>
      <c r="AB878" s="18">
        <f t="shared" ca="1" si="478"/>
        <v>0</v>
      </c>
      <c r="AC878" s="18">
        <f t="shared" ca="1" si="478"/>
        <v>0</v>
      </c>
      <c r="AD878" s="18">
        <f t="shared" ca="1" si="478"/>
        <v>0</v>
      </c>
      <c r="AE878" s="18">
        <f t="shared" ca="1" si="479"/>
        <v>0</v>
      </c>
      <c r="AF878" s="18">
        <f t="shared" ca="1" si="479"/>
        <v>0</v>
      </c>
      <c r="AG878" s="18">
        <f t="shared" ca="1" si="479"/>
        <v>0</v>
      </c>
      <c r="AH878" s="18">
        <f t="shared" ca="1" si="479"/>
        <v>0</v>
      </c>
      <c r="AI878" s="18">
        <f t="shared" ca="1" si="479"/>
        <v>0</v>
      </c>
      <c r="AJ878" s="18">
        <f t="shared" ca="1" si="479"/>
        <v>0</v>
      </c>
      <c r="AK878" s="18">
        <f t="shared" ca="1" si="479"/>
        <v>0</v>
      </c>
      <c r="AL878" s="18">
        <f t="shared" ca="1" si="479"/>
        <v>0</v>
      </c>
      <c r="AM878" s="18">
        <f t="shared" ca="1" si="479"/>
        <v>0</v>
      </c>
      <c r="AN878" s="18">
        <f t="shared" ca="1" si="479"/>
        <v>0</v>
      </c>
      <c r="AO878" s="18">
        <f t="shared" ca="1" si="480"/>
        <v>0</v>
      </c>
      <c r="AP878" s="18">
        <f t="shared" ca="1" si="480"/>
        <v>0</v>
      </c>
      <c r="AQ878" s="18">
        <f t="shared" ca="1" si="480"/>
        <v>0</v>
      </c>
      <c r="AR878" s="18">
        <f t="shared" ca="1" si="480"/>
        <v>0</v>
      </c>
      <c r="AS878" s="18">
        <f t="shared" ca="1" si="480"/>
        <v>0</v>
      </c>
      <c r="AT878" s="18">
        <f t="shared" ca="1" si="480"/>
        <v>0</v>
      </c>
      <c r="AU878" s="18">
        <f t="shared" ca="1" si="480"/>
        <v>0</v>
      </c>
      <c r="AV878" s="18">
        <f t="shared" ca="1" si="480"/>
        <v>0</v>
      </c>
      <c r="AW878" s="18">
        <f t="shared" ca="1" si="480"/>
        <v>0</v>
      </c>
      <c r="AX878" s="18">
        <f t="shared" ca="1" si="480"/>
        <v>0</v>
      </c>
      <c r="AY878" s="18">
        <f t="shared" ca="1" si="481"/>
        <v>0</v>
      </c>
      <c r="AZ878" s="18">
        <f t="shared" ca="1" si="481"/>
        <v>0</v>
      </c>
      <c r="BA878" s="18">
        <f t="shared" ca="1" si="481"/>
        <v>0</v>
      </c>
      <c r="BB878" s="18">
        <f t="shared" ca="1" si="481"/>
        <v>0</v>
      </c>
      <c r="BC878" s="18">
        <f t="shared" ca="1" si="481"/>
        <v>0</v>
      </c>
      <c r="BD878" s="18">
        <f t="shared" ca="1" si="481"/>
        <v>0</v>
      </c>
      <c r="BE878" s="18">
        <f t="shared" ca="1" si="481"/>
        <v>0</v>
      </c>
      <c r="BF878" s="18">
        <f t="shared" ca="1" si="481"/>
        <v>0</v>
      </c>
      <c r="BG878" s="18">
        <f t="shared" ca="1" si="481"/>
        <v>0</v>
      </c>
      <c r="BH878" s="18">
        <f t="shared" ca="1" si="481"/>
        <v>0</v>
      </c>
    </row>
    <row r="879" spans="8:60" x14ac:dyDescent="0.35">
      <c r="H879" s="2" t="e">
        <f t="shared" si="470"/>
        <v>#REF!</v>
      </c>
      <c r="I879">
        <f t="shared" si="459"/>
        <v>17</v>
      </c>
      <c r="J879">
        <f t="shared" si="471"/>
        <v>38</v>
      </c>
      <c r="K879" s="18">
        <f t="shared" ca="1" si="477"/>
        <v>0</v>
      </c>
      <c r="L879" s="18">
        <f t="shared" ca="1" si="477"/>
        <v>0</v>
      </c>
      <c r="M879" s="18">
        <f t="shared" ca="1" si="477"/>
        <v>0</v>
      </c>
      <c r="N879" s="18">
        <f t="shared" ca="1" si="477"/>
        <v>0</v>
      </c>
      <c r="O879" s="18">
        <f t="shared" ca="1" si="477"/>
        <v>0</v>
      </c>
      <c r="P879" s="18">
        <f t="shared" ca="1" si="477"/>
        <v>0</v>
      </c>
      <c r="Q879" s="18">
        <f t="shared" ca="1" si="477"/>
        <v>0</v>
      </c>
      <c r="R879" s="18">
        <f t="shared" ca="1" si="477"/>
        <v>0</v>
      </c>
      <c r="S879" s="18">
        <f t="shared" ca="1" si="477"/>
        <v>0</v>
      </c>
      <c r="T879" s="18">
        <f t="shared" ca="1" si="477"/>
        <v>0</v>
      </c>
      <c r="U879" s="18">
        <f t="shared" ca="1" si="478"/>
        <v>0</v>
      </c>
      <c r="V879" s="18">
        <f t="shared" ca="1" si="478"/>
        <v>0</v>
      </c>
      <c r="W879" s="18">
        <f t="shared" ca="1" si="478"/>
        <v>0</v>
      </c>
      <c r="X879" s="18">
        <f t="shared" ca="1" si="478"/>
        <v>0</v>
      </c>
      <c r="Y879" s="18">
        <f t="shared" ca="1" si="478"/>
        <v>0</v>
      </c>
      <c r="Z879" s="18">
        <f t="shared" ca="1" si="478"/>
        <v>0</v>
      </c>
      <c r="AA879" s="18">
        <f t="shared" ca="1" si="478"/>
        <v>0</v>
      </c>
      <c r="AB879" s="18">
        <f t="shared" ca="1" si="478"/>
        <v>0</v>
      </c>
      <c r="AC879" s="18">
        <f t="shared" ca="1" si="478"/>
        <v>0</v>
      </c>
      <c r="AD879" s="18">
        <f t="shared" ca="1" si="478"/>
        <v>0</v>
      </c>
      <c r="AE879" s="18">
        <f t="shared" ca="1" si="479"/>
        <v>0</v>
      </c>
      <c r="AF879" s="18">
        <f t="shared" ca="1" si="479"/>
        <v>0</v>
      </c>
      <c r="AG879" s="18">
        <f t="shared" ca="1" si="479"/>
        <v>0</v>
      </c>
      <c r="AH879" s="18">
        <f t="shared" ca="1" si="479"/>
        <v>0</v>
      </c>
      <c r="AI879" s="18">
        <f t="shared" ca="1" si="479"/>
        <v>0</v>
      </c>
      <c r="AJ879" s="18">
        <f t="shared" ca="1" si="479"/>
        <v>0</v>
      </c>
      <c r="AK879" s="18">
        <f t="shared" ca="1" si="479"/>
        <v>0</v>
      </c>
      <c r="AL879" s="18">
        <f t="shared" ca="1" si="479"/>
        <v>0</v>
      </c>
      <c r="AM879" s="18">
        <f t="shared" ca="1" si="479"/>
        <v>0</v>
      </c>
      <c r="AN879" s="18">
        <f t="shared" ca="1" si="479"/>
        <v>0</v>
      </c>
      <c r="AO879" s="18">
        <f t="shared" ca="1" si="480"/>
        <v>0</v>
      </c>
      <c r="AP879" s="18">
        <f t="shared" ca="1" si="480"/>
        <v>0</v>
      </c>
      <c r="AQ879" s="18">
        <f t="shared" ca="1" si="480"/>
        <v>0</v>
      </c>
      <c r="AR879" s="18">
        <f t="shared" ca="1" si="480"/>
        <v>0</v>
      </c>
      <c r="AS879" s="18">
        <f t="shared" ca="1" si="480"/>
        <v>0</v>
      </c>
      <c r="AT879" s="18">
        <f t="shared" ca="1" si="480"/>
        <v>0</v>
      </c>
      <c r="AU879" s="18">
        <f t="shared" ca="1" si="480"/>
        <v>0</v>
      </c>
      <c r="AV879" s="18">
        <f t="shared" ca="1" si="480"/>
        <v>0</v>
      </c>
      <c r="AW879" s="18">
        <f t="shared" ca="1" si="480"/>
        <v>0</v>
      </c>
      <c r="AX879" s="18">
        <f t="shared" ca="1" si="480"/>
        <v>0</v>
      </c>
      <c r="AY879" s="18">
        <f t="shared" ca="1" si="481"/>
        <v>0</v>
      </c>
      <c r="AZ879" s="18">
        <f t="shared" ca="1" si="481"/>
        <v>0</v>
      </c>
      <c r="BA879" s="18">
        <f t="shared" ca="1" si="481"/>
        <v>0</v>
      </c>
      <c r="BB879" s="18">
        <f t="shared" ca="1" si="481"/>
        <v>0</v>
      </c>
      <c r="BC879" s="18">
        <f t="shared" ca="1" si="481"/>
        <v>0</v>
      </c>
      <c r="BD879" s="18">
        <f t="shared" ca="1" si="481"/>
        <v>0</v>
      </c>
      <c r="BE879" s="18">
        <f t="shared" ca="1" si="481"/>
        <v>0</v>
      </c>
      <c r="BF879" s="18">
        <f t="shared" ca="1" si="481"/>
        <v>0</v>
      </c>
      <c r="BG879" s="18">
        <f t="shared" ca="1" si="481"/>
        <v>0</v>
      </c>
      <c r="BH879" s="18">
        <f t="shared" ca="1" si="481"/>
        <v>0</v>
      </c>
    </row>
    <row r="880" spans="8:60" x14ac:dyDescent="0.35">
      <c r="H880" s="2" t="e">
        <f t="shared" si="470"/>
        <v>#REF!</v>
      </c>
      <c r="I880">
        <f t="shared" si="459"/>
        <v>17</v>
      </c>
      <c r="J880">
        <f t="shared" si="471"/>
        <v>39</v>
      </c>
      <c r="K880" s="18">
        <f t="shared" ca="1" si="477"/>
        <v>0</v>
      </c>
      <c r="L880" s="18">
        <f t="shared" ca="1" si="477"/>
        <v>0</v>
      </c>
      <c r="M880" s="18">
        <f t="shared" ca="1" si="477"/>
        <v>0</v>
      </c>
      <c r="N880" s="18">
        <f t="shared" ca="1" si="477"/>
        <v>0</v>
      </c>
      <c r="O880" s="18">
        <f t="shared" ca="1" si="477"/>
        <v>0</v>
      </c>
      <c r="P880" s="18">
        <f t="shared" ca="1" si="477"/>
        <v>0</v>
      </c>
      <c r="Q880" s="18">
        <f t="shared" ca="1" si="477"/>
        <v>0</v>
      </c>
      <c r="R880" s="18">
        <f t="shared" ca="1" si="477"/>
        <v>0</v>
      </c>
      <c r="S880" s="18">
        <f t="shared" ca="1" si="477"/>
        <v>0</v>
      </c>
      <c r="T880" s="18">
        <f t="shared" ca="1" si="477"/>
        <v>0</v>
      </c>
      <c r="U880" s="18">
        <f t="shared" ca="1" si="478"/>
        <v>0</v>
      </c>
      <c r="V880" s="18">
        <f t="shared" ca="1" si="478"/>
        <v>0</v>
      </c>
      <c r="W880" s="18">
        <f t="shared" ca="1" si="478"/>
        <v>0</v>
      </c>
      <c r="X880" s="18">
        <f t="shared" ca="1" si="478"/>
        <v>0</v>
      </c>
      <c r="Y880" s="18">
        <f t="shared" ca="1" si="478"/>
        <v>0</v>
      </c>
      <c r="Z880" s="18">
        <f t="shared" ca="1" si="478"/>
        <v>0</v>
      </c>
      <c r="AA880" s="18">
        <f t="shared" ca="1" si="478"/>
        <v>0</v>
      </c>
      <c r="AB880" s="18">
        <f t="shared" ca="1" si="478"/>
        <v>0</v>
      </c>
      <c r="AC880" s="18">
        <f t="shared" ca="1" si="478"/>
        <v>0</v>
      </c>
      <c r="AD880" s="18">
        <f t="shared" ca="1" si="478"/>
        <v>0</v>
      </c>
      <c r="AE880" s="18">
        <f t="shared" ca="1" si="479"/>
        <v>0</v>
      </c>
      <c r="AF880" s="18">
        <f t="shared" ca="1" si="479"/>
        <v>0</v>
      </c>
      <c r="AG880" s="18">
        <f t="shared" ca="1" si="479"/>
        <v>0</v>
      </c>
      <c r="AH880" s="18">
        <f t="shared" ca="1" si="479"/>
        <v>0</v>
      </c>
      <c r="AI880" s="18">
        <f t="shared" ca="1" si="479"/>
        <v>0</v>
      </c>
      <c r="AJ880" s="18">
        <f t="shared" ca="1" si="479"/>
        <v>0</v>
      </c>
      <c r="AK880" s="18">
        <f t="shared" ca="1" si="479"/>
        <v>0</v>
      </c>
      <c r="AL880" s="18">
        <f t="shared" ca="1" si="479"/>
        <v>0</v>
      </c>
      <c r="AM880" s="18">
        <f t="shared" ca="1" si="479"/>
        <v>0</v>
      </c>
      <c r="AN880" s="18">
        <f t="shared" ca="1" si="479"/>
        <v>0</v>
      </c>
      <c r="AO880" s="18">
        <f t="shared" ca="1" si="480"/>
        <v>0</v>
      </c>
      <c r="AP880" s="18">
        <f t="shared" ca="1" si="480"/>
        <v>0</v>
      </c>
      <c r="AQ880" s="18">
        <f t="shared" ca="1" si="480"/>
        <v>0</v>
      </c>
      <c r="AR880" s="18">
        <f t="shared" ca="1" si="480"/>
        <v>0</v>
      </c>
      <c r="AS880" s="18">
        <f t="shared" ca="1" si="480"/>
        <v>0</v>
      </c>
      <c r="AT880" s="18">
        <f t="shared" ca="1" si="480"/>
        <v>0</v>
      </c>
      <c r="AU880" s="18">
        <f t="shared" ca="1" si="480"/>
        <v>0</v>
      </c>
      <c r="AV880" s="18">
        <f t="shared" ca="1" si="480"/>
        <v>0</v>
      </c>
      <c r="AW880" s="18">
        <f t="shared" ca="1" si="480"/>
        <v>0</v>
      </c>
      <c r="AX880" s="18">
        <f t="shared" ca="1" si="480"/>
        <v>0</v>
      </c>
      <c r="AY880" s="18">
        <f t="shared" ca="1" si="481"/>
        <v>0</v>
      </c>
      <c r="AZ880" s="18">
        <f t="shared" ca="1" si="481"/>
        <v>0</v>
      </c>
      <c r="BA880" s="18">
        <f t="shared" ca="1" si="481"/>
        <v>0</v>
      </c>
      <c r="BB880" s="18">
        <f t="shared" ca="1" si="481"/>
        <v>0</v>
      </c>
      <c r="BC880" s="18">
        <f t="shared" ca="1" si="481"/>
        <v>0</v>
      </c>
      <c r="BD880" s="18">
        <f t="shared" ca="1" si="481"/>
        <v>0</v>
      </c>
      <c r="BE880" s="18">
        <f t="shared" ca="1" si="481"/>
        <v>0</v>
      </c>
      <c r="BF880" s="18">
        <f t="shared" ca="1" si="481"/>
        <v>0</v>
      </c>
      <c r="BG880" s="18">
        <f t="shared" ca="1" si="481"/>
        <v>0</v>
      </c>
      <c r="BH880" s="18">
        <f t="shared" ca="1" si="481"/>
        <v>0</v>
      </c>
    </row>
    <row r="881" spans="8:60" x14ac:dyDescent="0.35">
      <c r="H881" s="2" t="e">
        <f t="shared" si="470"/>
        <v>#REF!</v>
      </c>
      <c r="I881">
        <f t="shared" si="459"/>
        <v>17</v>
      </c>
      <c r="J881">
        <f t="shared" si="471"/>
        <v>40</v>
      </c>
      <c r="K881" s="18">
        <f t="shared" ca="1" si="477"/>
        <v>0</v>
      </c>
      <c r="L881" s="18">
        <f t="shared" ca="1" si="477"/>
        <v>0</v>
      </c>
      <c r="M881" s="18">
        <f t="shared" ca="1" si="477"/>
        <v>0</v>
      </c>
      <c r="N881" s="18">
        <f t="shared" ca="1" si="477"/>
        <v>0</v>
      </c>
      <c r="O881" s="18">
        <f t="shared" ca="1" si="477"/>
        <v>0</v>
      </c>
      <c r="P881" s="18">
        <f t="shared" ca="1" si="477"/>
        <v>0</v>
      </c>
      <c r="Q881" s="18">
        <f t="shared" ca="1" si="477"/>
        <v>0</v>
      </c>
      <c r="R881" s="18">
        <f t="shared" ca="1" si="477"/>
        <v>0</v>
      </c>
      <c r="S881" s="18">
        <f t="shared" ca="1" si="477"/>
        <v>0</v>
      </c>
      <c r="T881" s="18">
        <f t="shared" ca="1" si="477"/>
        <v>0</v>
      </c>
      <c r="U881" s="18">
        <f t="shared" ca="1" si="478"/>
        <v>0</v>
      </c>
      <c r="V881" s="18">
        <f t="shared" ca="1" si="478"/>
        <v>0</v>
      </c>
      <c r="W881" s="18">
        <f t="shared" ca="1" si="478"/>
        <v>0</v>
      </c>
      <c r="X881" s="18">
        <f t="shared" ca="1" si="478"/>
        <v>0</v>
      </c>
      <c r="Y881" s="18">
        <f t="shared" ca="1" si="478"/>
        <v>0</v>
      </c>
      <c r="Z881" s="18">
        <f t="shared" ca="1" si="478"/>
        <v>0</v>
      </c>
      <c r="AA881" s="18">
        <f t="shared" ca="1" si="478"/>
        <v>0</v>
      </c>
      <c r="AB881" s="18">
        <f t="shared" ca="1" si="478"/>
        <v>0</v>
      </c>
      <c r="AC881" s="18">
        <f t="shared" ca="1" si="478"/>
        <v>0</v>
      </c>
      <c r="AD881" s="18">
        <f t="shared" ca="1" si="478"/>
        <v>0</v>
      </c>
      <c r="AE881" s="18">
        <f t="shared" ca="1" si="479"/>
        <v>0</v>
      </c>
      <c r="AF881" s="18">
        <f t="shared" ca="1" si="479"/>
        <v>0</v>
      </c>
      <c r="AG881" s="18">
        <f t="shared" ca="1" si="479"/>
        <v>0</v>
      </c>
      <c r="AH881" s="18">
        <f t="shared" ca="1" si="479"/>
        <v>0</v>
      </c>
      <c r="AI881" s="18">
        <f t="shared" ca="1" si="479"/>
        <v>0</v>
      </c>
      <c r="AJ881" s="18">
        <f t="shared" ca="1" si="479"/>
        <v>0</v>
      </c>
      <c r="AK881" s="18">
        <f t="shared" ca="1" si="479"/>
        <v>0</v>
      </c>
      <c r="AL881" s="18">
        <f t="shared" ca="1" si="479"/>
        <v>0</v>
      </c>
      <c r="AM881" s="18">
        <f t="shared" ca="1" si="479"/>
        <v>0</v>
      </c>
      <c r="AN881" s="18">
        <f t="shared" ca="1" si="479"/>
        <v>0</v>
      </c>
      <c r="AO881" s="18">
        <f t="shared" ca="1" si="480"/>
        <v>0</v>
      </c>
      <c r="AP881" s="18">
        <f t="shared" ca="1" si="480"/>
        <v>0</v>
      </c>
      <c r="AQ881" s="18">
        <f t="shared" ca="1" si="480"/>
        <v>0</v>
      </c>
      <c r="AR881" s="18">
        <f t="shared" ca="1" si="480"/>
        <v>0</v>
      </c>
      <c r="AS881" s="18">
        <f t="shared" ca="1" si="480"/>
        <v>0</v>
      </c>
      <c r="AT881" s="18">
        <f t="shared" ca="1" si="480"/>
        <v>0</v>
      </c>
      <c r="AU881" s="18">
        <f t="shared" ca="1" si="480"/>
        <v>0</v>
      </c>
      <c r="AV881" s="18">
        <f t="shared" ca="1" si="480"/>
        <v>0</v>
      </c>
      <c r="AW881" s="18">
        <f t="shared" ca="1" si="480"/>
        <v>0</v>
      </c>
      <c r="AX881" s="18">
        <f t="shared" ca="1" si="480"/>
        <v>0</v>
      </c>
      <c r="AY881" s="18">
        <f t="shared" ca="1" si="481"/>
        <v>0</v>
      </c>
      <c r="AZ881" s="18">
        <f t="shared" ca="1" si="481"/>
        <v>0</v>
      </c>
      <c r="BA881" s="18">
        <f t="shared" ca="1" si="481"/>
        <v>0</v>
      </c>
      <c r="BB881" s="18">
        <f t="shared" ca="1" si="481"/>
        <v>0</v>
      </c>
      <c r="BC881" s="18">
        <f t="shared" ca="1" si="481"/>
        <v>0</v>
      </c>
      <c r="BD881" s="18">
        <f t="shared" ca="1" si="481"/>
        <v>0</v>
      </c>
      <c r="BE881" s="18">
        <f t="shared" ca="1" si="481"/>
        <v>0</v>
      </c>
      <c r="BF881" s="18">
        <f t="shared" ca="1" si="481"/>
        <v>0</v>
      </c>
      <c r="BG881" s="18">
        <f t="shared" ca="1" si="481"/>
        <v>0</v>
      </c>
      <c r="BH881" s="18">
        <f t="shared" ca="1" si="481"/>
        <v>0</v>
      </c>
    </row>
    <row r="882" spans="8:60" x14ac:dyDescent="0.35">
      <c r="H882" s="2" t="e">
        <f t="shared" si="470"/>
        <v>#REF!</v>
      </c>
      <c r="I882">
        <f t="shared" si="459"/>
        <v>17</v>
      </c>
      <c r="J882">
        <f t="shared" si="471"/>
        <v>41</v>
      </c>
      <c r="K882" s="18">
        <f t="shared" ca="1" si="477"/>
        <v>0</v>
      </c>
      <c r="L882" s="18">
        <f t="shared" ca="1" si="477"/>
        <v>0</v>
      </c>
      <c r="M882" s="18">
        <f t="shared" ca="1" si="477"/>
        <v>0</v>
      </c>
      <c r="N882" s="18">
        <f t="shared" ca="1" si="477"/>
        <v>0</v>
      </c>
      <c r="O882" s="18">
        <f t="shared" ca="1" si="477"/>
        <v>0</v>
      </c>
      <c r="P882" s="18">
        <f t="shared" ca="1" si="477"/>
        <v>0</v>
      </c>
      <c r="Q882" s="18">
        <f t="shared" ca="1" si="477"/>
        <v>0</v>
      </c>
      <c r="R882" s="18">
        <f t="shared" ca="1" si="477"/>
        <v>0</v>
      </c>
      <c r="S882" s="18">
        <f t="shared" ca="1" si="477"/>
        <v>0</v>
      </c>
      <c r="T882" s="18">
        <f t="shared" ca="1" si="477"/>
        <v>0</v>
      </c>
      <c r="U882" s="18">
        <f t="shared" ca="1" si="478"/>
        <v>0</v>
      </c>
      <c r="V882" s="18">
        <f t="shared" ca="1" si="478"/>
        <v>0</v>
      </c>
      <c r="W882" s="18">
        <f t="shared" ca="1" si="478"/>
        <v>0</v>
      </c>
      <c r="X882" s="18">
        <f t="shared" ca="1" si="478"/>
        <v>0</v>
      </c>
      <c r="Y882" s="18">
        <f t="shared" ca="1" si="478"/>
        <v>0</v>
      </c>
      <c r="Z882" s="18">
        <f t="shared" ca="1" si="478"/>
        <v>0</v>
      </c>
      <c r="AA882" s="18">
        <f t="shared" ca="1" si="478"/>
        <v>0</v>
      </c>
      <c r="AB882" s="18">
        <f t="shared" ca="1" si="478"/>
        <v>0</v>
      </c>
      <c r="AC882" s="18">
        <f t="shared" ca="1" si="478"/>
        <v>0</v>
      </c>
      <c r="AD882" s="18">
        <f t="shared" ca="1" si="478"/>
        <v>0</v>
      </c>
      <c r="AE882" s="18">
        <f t="shared" ca="1" si="479"/>
        <v>0</v>
      </c>
      <c r="AF882" s="18">
        <f t="shared" ca="1" si="479"/>
        <v>0</v>
      </c>
      <c r="AG882" s="18">
        <f t="shared" ca="1" si="479"/>
        <v>0</v>
      </c>
      <c r="AH882" s="18">
        <f t="shared" ca="1" si="479"/>
        <v>0</v>
      </c>
      <c r="AI882" s="18">
        <f t="shared" ca="1" si="479"/>
        <v>0</v>
      </c>
      <c r="AJ882" s="18">
        <f t="shared" ca="1" si="479"/>
        <v>0</v>
      </c>
      <c r="AK882" s="18">
        <f t="shared" ca="1" si="479"/>
        <v>0</v>
      </c>
      <c r="AL882" s="18">
        <f t="shared" ca="1" si="479"/>
        <v>0</v>
      </c>
      <c r="AM882" s="18">
        <f t="shared" ca="1" si="479"/>
        <v>0</v>
      </c>
      <c r="AN882" s="18">
        <f t="shared" ca="1" si="479"/>
        <v>0</v>
      </c>
      <c r="AO882" s="18">
        <f t="shared" ca="1" si="480"/>
        <v>0</v>
      </c>
      <c r="AP882" s="18">
        <f t="shared" ca="1" si="480"/>
        <v>0</v>
      </c>
      <c r="AQ882" s="18">
        <f t="shared" ca="1" si="480"/>
        <v>0</v>
      </c>
      <c r="AR882" s="18">
        <f t="shared" ca="1" si="480"/>
        <v>0</v>
      </c>
      <c r="AS882" s="18">
        <f t="shared" ca="1" si="480"/>
        <v>0</v>
      </c>
      <c r="AT882" s="18">
        <f t="shared" ca="1" si="480"/>
        <v>0</v>
      </c>
      <c r="AU882" s="18">
        <f t="shared" ca="1" si="480"/>
        <v>0</v>
      </c>
      <c r="AV882" s="18">
        <f t="shared" ca="1" si="480"/>
        <v>0</v>
      </c>
      <c r="AW882" s="18">
        <f t="shared" ca="1" si="480"/>
        <v>0</v>
      </c>
      <c r="AX882" s="18">
        <f t="shared" ca="1" si="480"/>
        <v>0</v>
      </c>
      <c r="AY882" s="18">
        <f t="shared" ca="1" si="481"/>
        <v>0</v>
      </c>
      <c r="AZ882" s="18">
        <f t="shared" ca="1" si="481"/>
        <v>0</v>
      </c>
      <c r="BA882" s="18">
        <f t="shared" ca="1" si="481"/>
        <v>0</v>
      </c>
      <c r="BB882" s="18">
        <f t="shared" ca="1" si="481"/>
        <v>0</v>
      </c>
      <c r="BC882" s="18">
        <f t="shared" ca="1" si="481"/>
        <v>0</v>
      </c>
      <c r="BD882" s="18">
        <f t="shared" ca="1" si="481"/>
        <v>0</v>
      </c>
      <c r="BE882" s="18">
        <f t="shared" ca="1" si="481"/>
        <v>0</v>
      </c>
      <c r="BF882" s="18">
        <f t="shared" ca="1" si="481"/>
        <v>0</v>
      </c>
      <c r="BG882" s="18">
        <f t="shared" ca="1" si="481"/>
        <v>0</v>
      </c>
      <c r="BH882" s="18">
        <f t="shared" ca="1" si="481"/>
        <v>0</v>
      </c>
    </row>
    <row r="883" spans="8:60" x14ac:dyDescent="0.35">
      <c r="H883" s="2" t="e">
        <f t="shared" si="470"/>
        <v>#REF!</v>
      </c>
      <c r="I883">
        <f t="shared" si="459"/>
        <v>17</v>
      </c>
      <c r="J883">
        <f t="shared" si="471"/>
        <v>42</v>
      </c>
      <c r="K883" s="18">
        <f t="shared" ca="1" si="477"/>
        <v>0</v>
      </c>
      <c r="L883" s="18">
        <f t="shared" ca="1" si="477"/>
        <v>0</v>
      </c>
      <c r="M883" s="18">
        <f t="shared" ca="1" si="477"/>
        <v>0</v>
      </c>
      <c r="N883" s="18">
        <f t="shared" ca="1" si="477"/>
        <v>0</v>
      </c>
      <c r="O883" s="18">
        <f t="shared" ca="1" si="477"/>
        <v>0</v>
      </c>
      <c r="P883" s="18">
        <f t="shared" ca="1" si="477"/>
        <v>0</v>
      </c>
      <c r="Q883" s="18">
        <f t="shared" ca="1" si="477"/>
        <v>0</v>
      </c>
      <c r="R883" s="18">
        <f t="shared" ca="1" si="477"/>
        <v>0</v>
      </c>
      <c r="S883" s="18">
        <f t="shared" ca="1" si="477"/>
        <v>0</v>
      </c>
      <c r="T883" s="18">
        <f t="shared" ca="1" si="477"/>
        <v>0</v>
      </c>
      <c r="U883" s="18">
        <f t="shared" ca="1" si="478"/>
        <v>0</v>
      </c>
      <c r="V883" s="18">
        <f t="shared" ca="1" si="478"/>
        <v>0</v>
      </c>
      <c r="W883" s="18">
        <f t="shared" ca="1" si="478"/>
        <v>0</v>
      </c>
      <c r="X883" s="18">
        <f t="shared" ca="1" si="478"/>
        <v>0</v>
      </c>
      <c r="Y883" s="18">
        <f t="shared" ca="1" si="478"/>
        <v>0</v>
      </c>
      <c r="Z883" s="18">
        <f t="shared" ca="1" si="478"/>
        <v>0</v>
      </c>
      <c r="AA883" s="18">
        <f t="shared" ca="1" si="478"/>
        <v>0</v>
      </c>
      <c r="AB883" s="18">
        <f t="shared" ca="1" si="478"/>
        <v>0</v>
      </c>
      <c r="AC883" s="18">
        <f t="shared" ca="1" si="478"/>
        <v>0</v>
      </c>
      <c r="AD883" s="18">
        <f t="shared" ca="1" si="478"/>
        <v>0</v>
      </c>
      <c r="AE883" s="18">
        <f t="shared" ca="1" si="479"/>
        <v>0</v>
      </c>
      <c r="AF883" s="18">
        <f t="shared" ca="1" si="479"/>
        <v>0</v>
      </c>
      <c r="AG883" s="18">
        <f t="shared" ca="1" si="479"/>
        <v>0</v>
      </c>
      <c r="AH883" s="18">
        <f t="shared" ca="1" si="479"/>
        <v>0</v>
      </c>
      <c r="AI883" s="18">
        <f t="shared" ca="1" si="479"/>
        <v>0</v>
      </c>
      <c r="AJ883" s="18">
        <f t="shared" ca="1" si="479"/>
        <v>0</v>
      </c>
      <c r="AK883" s="18">
        <f t="shared" ca="1" si="479"/>
        <v>0</v>
      </c>
      <c r="AL883" s="18">
        <f t="shared" ca="1" si="479"/>
        <v>0</v>
      </c>
      <c r="AM883" s="18">
        <f t="shared" ca="1" si="479"/>
        <v>0</v>
      </c>
      <c r="AN883" s="18">
        <f t="shared" ca="1" si="479"/>
        <v>0</v>
      </c>
      <c r="AO883" s="18">
        <f t="shared" ca="1" si="480"/>
        <v>0</v>
      </c>
      <c r="AP883" s="18">
        <f t="shared" ca="1" si="480"/>
        <v>0</v>
      </c>
      <c r="AQ883" s="18">
        <f t="shared" ca="1" si="480"/>
        <v>0</v>
      </c>
      <c r="AR883" s="18">
        <f t="shared" ca="1" si="480"/>
        <v>0</v>
      </c>
      <c r="AS883" s="18">
        <f t="shared" ca="1" si="480"/>
        <v>0</v>
      </c>
      <c r="AT883" s="18">
        <f t="shared" ca="1" si="480"/>
        <v>0</v>
      </c>
      <c r="AU883" s="18">
        <f t="shared" ca="1" si="480"/>
        <v>0</v>
      </c>
      <c r="AV883" s="18">
        <f t="shared" ca="1" si="480"/>
        <v>0</v>
      </c>
      <c r="AW883" s="18">
        <f t="shared" ca="1" si="480"/>
        <v>0</v>
      </c>
      <c r="AX883" s="18">
        <f t="shared" ca="1" si="480"/>
        <v>0</v>
      </c>
      <c r="AY883" s="18">
        <f t="shared" ca="1" si="481"/>
        <v>0</v>
      </c>
      <c r="AZ883" s="18">
        <f t="shared" ca="1" si="481"/>
        <v>0</v>
      </c>
      <c r="BA883" s="18">
        <f t="shared" ca="1" si="481"/>
        <v>0</v>
      </c>
      <c r="BB883" s="18">
        <f t="shared" ca="1" si="481"/>
        <v>0</v>
      </c>
      <c r="BC883" s="18">
        <f t="shared" ca="1" si="481"/>
        <v>0</v>
      </c>
      <c r="BD883" s="18">
        <f t="shared" ca="1" si="481"/>
        <v>0</v>
      </c>
      <c r="BE883" s="18">
        <f t="shared" ca="1" si="481"/>
        <v>0</v>
      </c>
      <c r="BF883" s="18">
        <f t="shared" ca="1" si="481"/>
        <v>0</v>
      </c>
      <c r="BG883" s="18">
        <f t="shared" ca="1" si="481"/>
        <v>0</v>
      </c>
      <c r="BH883" s="18">
        <f t="shared" ca="1" si="481"/>
        <v>0</v>
      </c>
    </row>
    <row r="884" spans="8:60" x14ac:dyDescent="0.35">
      <c r="H884" s="2" t="e">
        <f t="shared" si="470"/>
        <v>#REF!</v>
      </c>
      <c r="I884">
        <f t="shared" si="459"/>
        <v>17</v>
      </c>
      <c r="J884">
        <f t="shared" si="471"/>
        <v>43</v>
      </c>
      <c r="K884" s="18">
        <f t="shared" ca="1" si="477"/>
        <v>0</v>
      </c>
      <c r="L884" s="18">
        <f t="shared" ca="1" si="477"/>
        <v>0</v>
      </c>
      <c r="M884" s="18">
        <f t="shared" ca="1" si="477"/>
        <v>0</v>
      </c>
      <c r="N884" s="18">
        <f t="shared" ca="1" si="477"/>
        <v>0</v>
      </c>
      <c r="O884" s="18">
        <f t="shared" ca="1" si="477"/>
        <v>0</v>
      </c>
      <c r="P884" s="18">
        <f t="shared" ca="1" si="477"/>
        <v>0</v>
      </c>
      <c r="Q884" s="18">
        <f t="shared" ca="1" si="477"/>
        <v>0</v>
      </c>
      <c r="R884" s="18">
        <f t="shared" ca="1" si="477"/>
        <v>0</v>
      </c>
      <c r="S884" s="18">
        <f t="shared" ca="1" si="477"/>
        <v>0</v>
      </c>
      <c r="T884" s="18">
        <f t="shared" ca="1" si="477"/>
        <v>0</v>
      </c>
      <c r="U884" s="18">
        <f t="shared" ca="1" si="478"/>
        <v>0</v>
      </c>
      <c r="V884" s="18">
        <f t="shared" ca="1" si="478"/>
        <v>0</v>
      </c>
      <c r="W884" s="18">
        <f t="shared" ca="1" si="478"/>
        <v>0</v>
      </c>
      <c r="X884" s="18">
        <f t="shared" ca="1" si="478"/>
        <v>0</v>
      </c>
      <c r="Y884" s="18">
        <f t="shared" ca="1" si="478"/>
        <v>0</v>
      </c>
      <c r="Z884" s="18">
        <f t="shared" ca="1" si="478"/>
        <v>0</v>
      </c>
      <c r="AA884" s="18">
        <f t="shared" ca="1" si="478"/>
        <v>0</v>
      </c>
      <c r="AB884" s="18">
        <f t="shared" ca="1" si="478"/>
        <v>0</v>
      </c>
      <c r="AC884" s="18">
        <f t="shared" ca="1" si="478"/>
        <v>0</v>
      </c>
      <c r="AD884" s="18">
        <f t="shared" ca="1" si="478"/>
        <v>0</v>
      </c>
      <c r="AE884" s="18">
        <f t="shared" ca="1" si="479"/>
        <v>0</v>
      </c>
      <c r="AF884" s="18">
        <f t="shared" ca="1" si="479"/>
        <v>0</v>
      </c>
      <c r="AG884" s="18">
        <f t="shared" ca="1" si="479"/>
        <v>0</v>
      </c>
      <c r="AH884" s="18">
        <f t="shared" ca="1" si="479"/>
        <v>0</v>
      </c>
      <c r="AI884" s="18">
        <f t="shared" ca="1" si="479"/>
        <v>0</v>
      </c>
      <c r="AJ884" s="18">
        <f t="shared" ca="1" si="479"/>
        <v>0</v>
      </c>
      <c r="AK884" s="18">
        <f t="shared" ca="1" si="479"/>
        <v>0</v>
      </c>
      <c r="AL884" s="18">
        <f t="shared" ca="1" si="479"/>
        <v>0</v>
      </c>
      <c r="AM884" s="18">
        <f t="shared" ca="1" si="479"/>
        <v>0</v>
      </c>
      <c r="AN884" s="18">
        <f t="shared" ca="1" si="479"/>
        <v>0</v>
      </c>
      <c r="AO884" s="18">
        <f t="shared" ca="1" si="480"/>
        <v>0</v>
      </c>
      <c r="AP884" s="18">
        <f t="shared" ca="1" si="480"/>
        <v>0</v>
      </c>
      <c r="AQ884" s="18">
        <f t="shared" ca="1" si="480"/>
        <v>0</v>
      </c>
      <c r="AR884" s="18">
        <f t="shared" ca="1" si="480"/>
        <v>0</v>
      </c>
      <c r="AS884" s="18">
        <f t="shared" ca="1" si="480"/>
        <v>0</v>
      </c>
      <c r="AT884" s="18">
        <f t="shared" ca="1" si="480"/>
        <v>0</v>
      </c>
      <c r="AU884" s="18">
        <f t="shared" ca="1" si="480"/>
        <v>0</v>
      </c>
      <c r="AV884" s="18">
        <f t="shared" ca="1" si="480"/>
        <v>0</v>
      </c>
      <c r="AW884" s="18">
        <f t="shared" ca="1" si="480"/>
        <v>0</v>
      </c>
      <c r="AX884" s="18">
        <f t="shared" ca="1" si="480"/>
        <v>0</v>
      </c>
      <c r="AY884" s="18">
        <f t="shared" ca="1" si="481"/>
        <v>0</v>
      </c>
      <c r="AZ884" s="18">
        <f t="shared" ca="1" si="481"/>
        <v>0</v>
      </c>
      <c r="BA884" s="18">
        <f t="shared" ca="1" si="481"/>
        <v>0</v>
      </c>
      <c r="BB884" s="18">
        <f t="shared" ca="1" si="481"/>
        <v>0</v>
      </c>
      <c r="BC884" s="18">
        <f t="shared" ca="1" si="481"/>
        <v>0</v>
      </c>
      <c r="BD884" s="18">
        <f t="shared" ca="1" si="481"/>
        <v>0</v>
      </c>
      <c r="BE884" s="18">
        <f t="shared" ca="1" si="481"/>
        <v>0</v>
      </c>
      <c r="BF884" s="18">
        <f t="shared" ca="1" si="481"/>
        <v>0</v>
      </c>
      <c r="BG884" s="18">
        <f t="shared" ca="1" si="481"/>
        <v>0</v>
      </c>
      <c r="BH884" s="18">
        <f t="shared" ca="1" si="481"/>
        <v>0</v>
      </c>
    </row>
    <row r="885" spans="8:60" x14ac:dyDescent="0.35">
      <c r="H885" s="2" t="e">
        <f t="shared" si="470"/>
        <v>#REF!</v>
      </c>
      <c r="I885">
        <f t="shared" si="459"/>
        <v>17</v>
      </c>
      <c r="J885">
        <f t="shared" si="471"/>
        <v>44</v>
      </c>
      <c r="K885" s="18">
        <f t="shared" ref="K885:T894" ca="1" si="482">IF(K$24&gt;$J885,0,OFFSET($K$2,$I885,$J885-K$24))</f>
        <v>0</v>
      </c>
      <c r="L885" s="18">
        <f t="shared" ca="1" si="482"/>
        <v>0</v>
      </c>
      <c r="M885" s="18">
        <f t="shared" ca="1" si="482"/>
        <v>0</v>
      </c>
      <c r="N885" s="18">
        <f t="shared" ca="1" si="482"/>
        <v>0</v>
      </c>
      <c r="O885" s="18">
        <f t="shared" ca="1" si="482"/>
        <v>0</v>
      </c>
      <c r="P885" s="18">
        <f t="shared" ca="1" si="482"/>
        <v>0</v>
      </c>
      <c r="Q885" s="18">
        <f t="shared" ca="1" si="482"/>
        <v>0</v>
      </c>
      <c r="R885" s="18">
        <f t="shared" ca="1" si="482"/>
        <v>0</v>
      </c>
      <c r="S885" s="18">
        <f t="shared" ca="1" si="482"/>
        <v>0</v>
      </c>
      <c r="T885" s="18">
        <f t="shared" ca="1" si="482"/>
        <v>0</v>
      </c>
      <c r="U885" s="18">
        <f t="shared" ref="U885:AD894" ca="1" si="483">IF(U$24&gt;$J885,0,OFFSET($K$2,$I885,$J885-U$24))</f>
        <v>0</v>
      </c>
      <c r="V885" s="18">
        <f t="shared" ca="1" si="483"/>
        <v>0</v>
      </c>
      <c r="W885" s="18">
        <f t="shared" ca="1" si="483"/>
        <v>0</v>
      </c>
      <c r="X885" s="18">
        <f t="shared" ca="1" si="483"/>
        <v>0</v>
      </c>
      <c r="Y885" s="18">
        <f t="shared" ca="1" si="483"/>
        <v>0</v>
      </c>
      <c r="Z885" s="18">
        <f t="shared" ca="1" si="483"/>
        <v>0</v>
      </c>
      <c r="AA885" s="18">
        <f t="shared" ca="1" si="483"/>
        <v>0</v>
      </c>
      <c r="AB885" s="18">
        <f t="shared" ca="1" si="483"/>
        <v>0</v>
      </c>
      <c r="AC885" s="18">
        <f t="shared" ca="1" si="483"/>
        <v>0</v>
      </c>
      <c r="AD885" s="18">
        <f t="shared" ca="1" si="483"/>
        <v>0</v>
      </c>
      <c r="AE885" s="18">
        <f t="shared" ref="AE885:AN894" ca="1" si="484">IF(AE$24&gt;$J885,0,OFFSET($K$2,$I885,$J885-AE$24))</f>
        <v>0</v>
      </c>
      <c r="AF885" s="18">
        <f t="shared" ca="1" si="484"/>
        <v>0</v>
      </c>
      <c r="AG885" s="18">
        <f t="shared" ca="1" si="484"/>
        <v>0</v>
      </c>
      <c r="AH885" s="18">
        <f t="shared" ca="1" si="484"/>
        <v>0</v>
      </c>
      <c r="AI885" s="18">
        <f t="shared" ca="1" si="484"/>
        <v>0</v>
      </c>
      <c r="AJ885" s="18">
        <f t="shared" ca="1" si="484"/>
        <v>0</v>
      </c>
      <c r="AK885" s="18">
        <f t="shared" ca="1" si="484"/>
        <v>0</v>
      </c>
      <c r="AL885" s="18">
        <f t="shared" ca="1" si="484"/>
        <v>0</v>
      </c>
      <c r="AM885" s="18">
        <f t="shared" ca="1" si="484"/>
        <v>0</v>
      </c>
      <c r="AN885" s="18">
        <f t="shared" ca="1" si="484"/>
        <v>0</v>
      </c>
      <c r="AO885" s="18">
        <f t="shared" ref="AO885:AX894" ca="1" si="485">IF(AO$24&gt;$J885,0,OFFSET($K$2,$I885,$J885-AO$24))</f>
        <v>0</v>
      </c>
      <c r="AP885" s="18">
        <f t="shared" ca="1" si="485"/>
        <v>0</v>
      </c>
      <c r="AQ885" s="18">
        <f t="shared" ca="1" si="485"/>
        <v>0</v>
      </c>
      <c r="AR885" s="18">
        <f t="shared" ca="1" si="485"/>
        <v>0</v>
      </c>
      <c r="AS885" s="18">
        <f t="shared" ca="1" si="485"/>
        <v>0</v>
      </c>
      <c r="AT885" s="18">
        <f t="shared" ca="1" si="485"/>
        <v>0</v>
      </c>
      <c r="AU885" s="18">
        <f t="shared" ca="1" si="485"/>
        <v>0</v>
      </c>
      <c r="AV885" s="18">
        <f t="shared" ca="1" si="485"/>
        <v>0</v>
      </c>
      <c r="AW885" s="18">
        <f t="shared" ca="1" si="485"/>
        <v>0</v>
      </c>
      <c r="AX885" s="18">
        <f t="shared" ca="1" si="485"/>
        <v>0</v>
      </c>
      <c r="AY885" s="18">
        <f t="shared" ref="AY885:BH894" ca="1" si="486">IF(AY$24&gt;$J885,0,OFFSET($K$2,$I885,$J885-AY$24))</f>
        <v>0</v>
      </c>
      <c r="AZ885" s="18">
        <f t="shared" ca="1" si="486"/>
        <v>0</v>
      </c>
      <c r="BA885" s="18">
        <f t="shared" ca="1" si="486"/>
        <v>0</v>
      </c>
      <c r="BB885" s="18">
        <f t="shared" ca="1" si="486"/>
        <v>0</v>
      </c>
      <c r="BC885" s="18">
        <f t="shared" ca="1" si="486"/>
        <v>0</v>
      </c>
      <c r="BD885" s="18">
        <f t="shared" ca="1" si="486"/>
        <v>0</v>
      </c>
      <c r="BE885" s="18">
        <f t="shared" ca="1" si="486"/>
        <v>0</v>
      </c>
      <c r="BF885" s="18">
        <f t="shared" ca="1" si="486"/>
        <v>0</v>
      </c>
      <c r="BG885" s="18">
        <f t="shared" ca="1" si="486"/>
        <v>0</v>
      </c>
      <c r="BH885" s="18">
        <f t="shared" ca="1" si="486"/>
        <v>0</v>
      </c>
    </row>
    <row r="886" spans="8:60" x14ac:dyDescent="0.35">
      <c r="H886" s="2" t="e">
        <f t="shared" si="470"/>
        <v>#REF!</v>
      </c>
      <c r="I886">
        <f t="shared" si="459"/>
        <v>17</v>
      </c>
      <c r="J886">
        <f t="shared" si="471"/>
        <v>45</v>
      </c>
      <c r="K886" s="18">
        <f t="shared" ca="1" si="482"/>
        <v>0</v>
      </c>
      <c r="L886" s="18">
        <f t="shared" ca="1" si="482"/>
        <v>0</v>
      </c>
      <c r="M886" s="18">
        <f t="shared" ca="1" si="482"/>
        <v>0</v>
      </c>
      <c r="N886" s="18">
        <f t="shared" ca="1" si="482"/>
        <v>0</v>
      </c>
      <c r="O886" s="18">
        <f t="shared" ca="1" si="482"/>
        <v>0</v>
      </c>
      <c r="P886" s="18">
        <f t="shared" ca="1" si="482"/>
        <v>0</v>
      </c>
      <c r="Q886" s="18">
        <f t="shared" ca="1" si="482"/>
        <v>0</v>
      </c>
      <c r="R886" s="18">
        <f t="shared" ca="1" si="482"/>
        <v>0</v>
      </c>
      <c r="S886" s="18">
        <f t="shared" ca="1" si="482"/>
        <v>0</v>
      </c>
      <c r="T886" s="18">
        <f t="shared" ca="1" si="482"/>
        <v>0</v>
      </c>
      <c r="U886" s="18">
        <f t="shared" ca="1" si="483"/>
        <v>0</v>
      </c>
      <c r="V886" s="18">
        <f t="shared" ca="1" si="483"/>
        <v>0</v>
      </c>
      <c r="W886" s="18">
        <f t="shared" ca="1" si="483"/>
        <v>0</v>
      </c>
      <c r="X886" s="18">
        <f t="shared" ca="1" si="483"/>
        <v>0</v>
      </c>
      <c r="Y886" s="18">
        <f t="shared" ca="1" si="483"/>
        <v>0</v>
      </c>
      <c r="Z886" s="18">
        <f t="shared" ca="1" si="483"/>
        <v>0</v>
      </c>
      <c r="AA886" s="18">
        <f t="shared" ca="1" si="483"/>
        <v>0</v>
      </c>
      <c r="AB886" s="18">
        <f t="shared" ca="1" si="483"/>
        <v>0</v>
      </c>
      <c r="AC886" s="18">
        <f t="shared" ca="1" si="483"/>
        <v>0</v>
      </c>
      <c r="AD886" s="18">
        <f t="shared" ca="1" si="483"/>
        <v>0</v>
      </c>
      <c r="AE886" s="18">
        <f t="shared" ca="1" si="484"/>
        <v>0</v>
      </c>
      <c r="AF886" s="18">
        <f t="shared" ca="1" si="484"/>
        <v>0</v>
      </c>
      <c r="AG886" s="18">
        <f t="shared" ca="1" si="484"/>
        <v>0</v>
      </c>
      <c r="AH886" s="18">
        <f t="shared" ca="1" si="484"/>
        <v>0</v>
      </c>
      <c r="AI886" s="18">
        <f t="shared" ca="1" si="484"/>
        <v>0</v>
      </c>
      <c r="AJ886" s="18">
        <f t="shared" ca="1" si="484"/>
        <v>0</v>
      </c>
      <c r="AK886" s="18">
        <f t="shared" ca="1" si="484"/>
        <v>0</v>
      </c>
      <c r="AL886" s="18">
        <f t="shared" ca="1" si="484"/>
        <v>0</v>
      </c>
      <c r="AM886" s="18">
        <f t="shared" ca="1" si="484"/>
        <v>0</v>
      </c>
      <c r="AN886" s="18">
        <f t="shared" ca="1" si="484"/>
        <v>0</v>
      </c>
      <c r="AO886" s="18">
        <f t="shared" ca="1" si="485"/>
        <v>0</v>
      </c>
      <c r="AP886" s="18">
        <f t="shared" ca="1" si="485"/>
        <v>0</v>
      </c>
      <c r="AQ886" s="18">
        <f t="shared" ca="1" si="485"/>
        <v>0</v>
      </c>
      <c r="AR886" s="18">
        <f t="shared" ca="1" si="485"/>
        <v>0</v>
      </c>
      <c r="AS886" s="18">
        <f t="shared" ca="1" si="485"/>
        <v>0</v>
      </c>
      <c r="AT886" s="18">
        <f t="shared" ca="1" si="485"/>
        <v>0</v>
      </c>
      <c r="AU886" s="18">
        <f t="shared" ca="1" si="485"/>
        <v>0</v>
      </c>
      <c r="AV886" s="18">
        <f t="shared" ca="1" si="485"/>
        <v>0</v>
      </c>
      <c r="AW886" s="18">
        <f t="shared" ca="1" si="485"/>
        <v>0</v>
      </c>
      <c r="AX886" s="18">
        <f t="shared" ca="1" si="485"/>
        <v>0</v>
      </c>
      <c r="AY886" s="18">
        <f t="shared" ca="1" si="486"/>
        <v>0</v>
      </c>
      <c r="AZ886" s="18">
        <f t="shared" ca="1" si="486"/>
        <v>0</v>
      </c>
      <c r="BA886" s="18">
        <f t="shared" ca="1" si="486"/>
        <v>0</v>
      </c>
      <c r="BB886" s="18">
        <f t="shared" ca="1" si="486"/>
        <v>0</v>
      </c>
      <c r="BC886" s="18">
        <f t="shared" ca="1" si="486"/>
        <v>0</v>
      </c>
      <c r="BD886" s="18">
        <f t="shared" ca="1" si="486"/>
        <v>0</v>
      </c>
      <c r="BE886" s="18">
        <f t="shared" ca="1" si="486"/>
        <v>0</v>
      </c>
      <c r="BF886" s="18">
        <f t="shared" ca="1" si="486"/>
        <v>0</v>
      </c>
      <c r="BG886" s="18">
        <f t="shared" ca="1" si="486"/>
        <v>0</v>
      </c>
      <c r="BH886" s="18">
        <f t="shared" ca="1" si="486"/>
        <v>0</v>
      </c>
    </row>
    <row r="887" spans="8:60" x14ac:dyDescent="0.35">
      <c r="H887" s="2" t="e">
        <f t="shared" si="470"/>
        <v>#REF!</v>
      </c>
      <c r="I887">
        <f t="shared" si="459"/>
        <v>17</v>
      </c>
      <c r="J887">
        <f t="shared" si="471"/>
        <v>46</v>
      </c>
      <c r="K887" s="18">
        <f t="shared" ca="1" si="482"/>
        <v>0</v>
      </c>
      <c r="L887" s="18">
        <f t="shared" ca="1" si="482"/>
        <v>0</v>
      </c>
      <c r="M887" s="18">
        <f t="shared" ca="1" si="482"/>
        <v>0</v>
      </c>
      <c r="N887" s="18">
        <f t="shared" ca="1" si="482"/>
        <v>0</v>
      </c>
      <c r="O887" s="18">
        <f t="shared" ca="1" si="482"/>
        <v>0</v>
      </c>
      <c r="P887" s="18">
        <f t="shared" ca="1" si="482"/>
        <v>0</v>
      </c>
      <c r="Q887" s="18">
        <f t="shared" ca="1" si="482"/>
        <v>0</v>
      </c>
      <c r="R887" s="18">
        <f t="shared" ca="1" si="482"/>
        <v>0</v>
      </c>
      <c r="S887" s="18">
        <f t="shared" ca="1" si="482"/>
        <v>0</v>
      </c>
      <c r="T887" s="18">
        <f t="shared" ca="1" si="482"/>
        <v>0</v>
      </c>
      <c r="U887" s="18">
        <f t="shared" ca="1" si="483"/>
        <v>0</v>
      </c>
      <c r="V887" s="18">
        <f t="shared" ca="1" si="483"/>
        <v>0</v>
      </c>
      <c r="W887" s="18">
        <f t="shared" ca="1" si="483"/>
        <v>0</v>
      </c>
      <c r="X887" s="18">
        <f t="shared" ca="1" si="483"/>
        <v>0</v>
      </c>
      <c r="Y887" s="18">
        <f t="shared" ca="1" si="483"/>
        <v>0</v>
      </c>
      <c r="Z887" s="18">
        <f t="shared" ca="1" si="483"/>
        <v>0</v>
      </c>
      <c r="AA887" s="18">
        <f t="shared" ca="1" si="483"/>
        <v>0</v>
      </c>
      <c r="AB887" s="18">
        <f t="shared" ca="1" si="483"/>
        <v>0</v>
      </c>
      <c r="AC887" s="18">
        <f t="shared" ca="1" si="483"/>
        <v>0</v>
      </c>
      <c r="AD887" s="18">
        <f t="shared" ca="1" si="483"/>
        <v>0</v>
      </c>
      <c r="AE887" s="18">
        <f t="shared" ca="1" si="484"/>
        <v>0</v>
      </c>
      <c r="AF887" s="18">
        <f t="shared" ca="1" si="484"/>
        <v>0</v>
      </c>
      <c r="AG887" s="18">
        <f t="shared" ca="1" si="484"/>
        <v>0</v>
      </c>
      <c r="AH887" s="18">
        <f t="shared" ca="1" si="484"/>
        <v>0</v>
      </c>
      <c r="AI887" s="18">
        <f t="shared" ca="1" si="484"/>
        <v>0</v>
      </c>
      <c r="AJ887" s="18">
        <f t="shared" ca="1" si="484"/>
        <v>0</v>
      </c>
      <c r="AK887" s="18">
        <f t="shared" ca="1" si="484"/>
        <v>0</v>
      </c>
      <c r="AL887" s="18">
        <f t="shared" ca="1" si="484"/>
        <v>0</v>
      </c>
      <c r="AM887" s="18">
        <f t="shared" ca="1" si="484"/>
        <v>0</v>
      </c>
      <c r="AN887" s="18">
        <f t="shared" ca="1" si="484"/>
        <v>0</v>
      </c>
      <c r="AO887" s="18">
        <f t="shared" ca="1" si="485"/>
        <v>0</v>
      </c>
      <c r="AP887" s="18">
        <f t="shared" ca="1" si="485"/>
        <v>0</v>
      </c>
      <c r="AQ887" s="18">
        <f t="shared" ca="1" si="485"/>
        <v>0</v>
      </c>
      <c r="AR887" s="18">
        <f t="shared" ca="1" si="485"/>
        <v>0</v>
      </c>
      <c r="AS887" s="18">
        <f t="shared" ca="1" si="485"/>
        <v>0</v>
      </c>
      <c r="AT887" s="18">
        <f t="shared" ca="1" si="485"/>
        <v>0</v>
      </c>
      <c r="AU887" s="18">
        <f t="shared" ca="1" si="485"/>
        <v>0</v>
      </c>
      <c r="AV887" s="18">
        <f t="shared" ca="1" si="485"/>
        <v>0</v>
      </c>
      <c r="AW887" s="18">
        <f t="shared" ca="1" si="485"/>
        <v>0</v>
      </c>
      <c r="AX887" s="18">
        <f t="shared" ca="1" si="485"/>
        <v>0</v>
      </c>
      <c r="AY887" s="18">
        <f t="shared" ca="1" si="486"/>
        <v>0</v>
      </c>
      <c r="AZ887" s="18">
        <f t="shared" ca="1" si="486"/>
        <v>0</v>
      </c>
      <c r="BA887" s="18">
        <f t="shared" ca="1" si="486"/>
        <v>0</v>
      </c>
      <c r="BB887" s="18">
        <f t="shared" ca="1" si="486"/>
        <v>0</v>
      </c>
      <c r="BC887" s="18">
        <f t="shared" ca="1" si="486"/>
        <v>0</v>
      </c>
      <c r="BD887" s="18">
        <f t="shared" ca="1" si="486"/>
        <v>0</v>
      </c>
      <c r="BE887" s="18">
        <f t="shared" ca="1" si="486"/>
        <v>0</v>
      </c>
      <c r="BF887" s="18">
        <f t="shared" ca="1" si="486"/>
        <v>0</v>
      </c>
      <c r="BG887" s="18">
        <f t="shared" ca="1" si="486"/>
        <v>0</v>
      </c>
      <c r="BH887" s="18">
        <f t="shared" ca="1" si="486"/>
        <v>0</v>
      </c>
    </row>
    <row r="888" spans="8:60" x14ac:dyDescent="0.35">
      <c r="H888" s="2" t="e">
        <f t="shared" si="470"/>
        <v>#REF!</v>
      </c>
      <c r="I888">
        <f t="shared" si="459"/>
        <v>17</v>
      </c>
      <c r="J888">
        <f t="shared" si="471"/>
        <v>47</v>
      </c>
      <c r="K888" s="18">
        <f t="shared" ca="1" si="482"/>
        <v>0</v>
      </c>
      <c r="L888" s="18">
        <f t="shared" ca="1" si="482"/>
        <v>0</v>
      </c>
      <c r="M888" s="18">
        <f t="shared" ca="1" si="482"/>
        <v>0</v>
      </c>
      <c r="N888" s="18">
        <f t="shared" ca="1" si="482"/>
        <v>0</v>
      </c>
      <c r="O888" s="18">
        <f t="shared" ca="1" si="482"/>
        <v>0</v>
      </c>
      <c r="P888" s="18">
        <f t="shared" ca="1" si="482"/>
        <v>0</v>
      </c>
      <c r="Q888" s="18">
        <f t="shared" ca="1" si="482"/>
        <v>0</v>
      </c>
      <c r="R888" s="18">
        <f t="shared" ca="1" si="482"/>
        <v>0</v>
      </c>
      <c r="S888" s="18">
        <f t="shared" ca="1" si="482"/>
        <v>0</v>
      </c>
      <c r="T888" s="18">
        <f t="shared" ca="1" si="482"/>
        <v>0</v>
      </c>
      <c r="U888" s="18">
        <f t="shared" ca="1" si="483"/>
        <v>0</v>
      </c>
      <c r="V888" s="18">
        <f t="shared" ca="1" si="483"/>
        <v>0</v>
      </c>
      <c r="W888" s="18">
        <f t="shared" ca="1" si="483"/>
        <v>0</v>
      </c>
      <c r="X888" s="18">
        <f t="shared" ca="1" si="483"/>
        <v>0</v>
      </c>
      <c r="Y888" s="18">
        <f t="shared" ca="1" si="483"/>
        <v>0</v>
      </c>
      <c r="Z888" s="18">
        <f t="shared" ca="1" si="483"/>
        <v>0</v>
      </c>
      <c r="AA888" s="18">
        <f t="shared" ca="1" si="483"/>
        <v>0</v>
      </c>
      <c r="AB888" s="18">
        <f t="shared" ca="1" si="483"/>
        <v>0</v>
      </c>
      <c r="AC888" s="18">
        <f t="shared" ca="1" si="483"/>
        <v>0</v>
      </c>
      <c r="AD888" s="18">
        <f t="shared" ca="1" si="483"/>
        <v>0</v>
      </c>
      <c r="AE888" s="18">
        <f t="shared" ca="1" si="484"/>
        <v>0</v>
      </c>
      <c r="AF888" s="18">
        <f t="shared" ca="1" si="484"/>
        <v>0</v>
      </c>
      <c r="AG888" s="18">
        <f t="shared" ca="1" si="484"/>
        <v>0</v>
      </c>
      <c r="AH888" s="18">
        <f t="shared" ca="1" si="484"/>
        <v>0</v>
      </c>
      <c r="AI888" s="18">
        <f t="shared" ca="1" si="484"/>
        <v>0</v>
      </c>
      <c r="AJ888" s="18">
        <f t="shared" ca="1" si="484"/>
        <v>0</v>
      </c>
      <c r="AK888" s="18">
        <f t="shared" ca="1" si="484"/>
        <v>0</v>
      </c>
      <c r="AL888" s="18">
        <f t="shared" ca="1" si="484"/>
        <v>0</v>
      </c>
      <c r="AM888" s="18">
        <f t="shared" ca="1" si="484"/>
        <v>0</v>
      </c>
      <c r="AN888" s="18">
        <f t="shared" ca="1" si="484"/>
        <v>0</v>
      </c>
      <c r="AO888" s="18">
        <f t="shared" ca="1" si="485"/>
        <v>0</v>
      </c>
      <c r="AP888" s="18">
        <f t="shared" ca="1" si="485"/>
        <v>0</v>
      </c>
      <c r="AQ888" s="18">
        <f t="shared" ca="1" si="485"/>
        <v>0</v>
      </c>
      <c r="AR888" s="18">
        <f t="shared" ca="1" si="485"/>
        <v>0</v>
      </c>
      <c r="AS888" s="18">
        <f t="shared" ca="1" si="485"/>
        <v>0</v>
      </c>
      <c r="AT888" s="18">
        <f t="shared" ca="1" si="485"/>
        <v>0</v>
      </c>
      <c r="AU888" s="18">
        <f t="shared" ca="1" si="485"/>
        <v>0</v>
      </c>
      <c r="AV888" s="18">
        <f t="shared" ca="1" si="485"/>
        <v>0</v>
      </c>
      <c r="AW888" s="18">
        <f t="shared" ca="1" si="485"/>
        <v>0</v>
      </c>
      <c r="AX888" s="18">
        <f t="shared" ca="1" si="485"/>
        <v>0</v>
      </c>
      <c r="AY888" s="18">
        <f t="shared" ca="1" si="486"/>
        <v>0</v>
      </c>
      <c r="AZ888" s="18">
        <f t="shared" ca="1" si="486"/>
        <v>0</v>
      </c>
      <c r="BA888" s="18">
        <f t="shared" ca="1" si="486"/>
        <v>0</v>
      </c>
      <c r="BB888" s="18">
        <f t="shared" ca="1" si="486"/>
        <v>0</v>
      </c>
      <c r="BC888" s="18">
        <f t="shared" ca="1" si="486"/>
        <v>0</v>
      </c>
      <c r="BD888" s="18">
        <f t="shared" ca="1" si="486"/>
        <v>0</v>
      </c>
      <c r="BE888" s="18">
        <f t="shared" ca="1" si="486"/>
        <v>0</v>
      </c>
      <c r="BF888" s="18">
        <f t="shared" ca="1" si="486"/>
        <v>0</v>
      </c>
      <c r="BG888" s="18">
        <f t="shared" ca="1" si="486"/>
        <v>0</v>
      </c>
      <c r="BH888" s="18">
        <f t="shared" ca="1" si="486"/>
        <v>0</v>
      </c>
    </row>
    <row r="889" spans="8:60" x14ac:dyDescent="0.35">
      <c r="H889" s="2" t="e">
        <f t="shared" si="470"/>
        <v>#REF!</v>
      </c>
      <c r="I889">
        <f t="shared" si="459"/>
        <v>17</v>
      </c>
      <c r="J889">
        <f t="shared" si="471"/>
        <v>48</v>
      </c>
      <c r="K889" s="18">
        <f t="shared" ca="1" si="482"/>
        <v>0</v>
      </c>
      <c r="L889" s="18">
        <f t="shared" ca="1" si="482"/>
        <v>0</v>
      </c>
      <c r="M889" s="18">
        <f t="shared" ca="1" si="482"/>
        <v>0</v>
      </c>
      <c r="N889" s="18">
        <f t="shared" ca="1" si="482"/>
        <v>0</v>
      </c>
      <c r="O889" s="18">
        <f t="shared" ca="1" si="482"/>
        <v>0</v>
      </c>
      <c r="P889" s="18">
        <f t="shared" ca="1" si="482"/>
        <v>0</v>
      </c>
      <c r="Q889" s="18">
        <f t="shared" ca="1" si="482"/>
        <v>0</v>
      </c>
      <c r="R889" s="18">
        <f t="shared" ca="1" si="482"/>
        <v>0</v>
      </c>
      <c r="S889" s="18">
        <f t="shared" ca="1" si="482"/>
        <v>0</v>
      </c>
      <c r="T889" s="18">
        <f t="shared" ca="1" si="482"/>
        <v>0</v>
      </c>
      <c r="U889" s="18">
        <f t="shared" ca="1" si="483"/>
        <v>0</v>
      </c>
      <c r="V889" s="18">
        <f t="shared" ca="1" si="483"/>
        <v>0</v>
      </c>
      <c r="W889" s="18">
        <f t="shared" ca="1" si="483"/>
        <v>0</v>
      </c>
      <c r="X889" s="18">
        <f t="shared" ca="1" si="483"/>
        <v>0</v>
      </c>
      <c r="Y889" s="18">
        <f t="shared" ca="1" si="483"/>
        <v>0</v>
      </c>
      <c r="Z889" s="18">
        <f t="shared" ca="1" si="483"/>
        <v>0</v>
      </c>
      <c r="AA889" s="18">
        <f t="shared" ca="1" si="483"/>
        <v>0</v>
      </c>
      <c r="AB889" s="18">
        <f t="shared" ca="1" si="483"/>
        <v>0</v>
      </c>
      <c r="AC889" s="18">
        <f t="shared" ca="1" si="483"/>
        <v>0</v>
      </c>
      <c r="AD889" s="18">
        <f t="shared" ca="1" si="483"/>
        <v>0</v>
      </c>
      <c r="AE889" s="18">
        <f t="shared" ca="1" si="484"/>
        <v>0</v>
      </c>
      <c r="AF889" s="18">
        <f t="shared" ca="1" si="484"/>
        <v>0</v>
      </c>
      <c r="AG889" s="18">
        <f t="shared" ca="1" si="484"/>
        <v>0</v>
      </c>
      <c r="AH889" s="18">
        <f t="shared" ca="1" si="484"/>
        <v>0</v>
      </c>
      <c r="AI889" s="18">
        <f t="shared" ca="1" si="484"/>
        <v>0</v>
      </c>
      <c r="AJ889" s="18">
        <f t="shared" ca="1" si="484"/>
        <v>0</v>
      </c>
      <c r="AK889" s="18">
        <f t="shared" ca="1" si="484"/>
        <v>0</v>
      </c>
      <c r="AL889" s="18">
        <f t="shared" ca="1" si="484"/>
        <v>0</v>
      </c>
      <c r="AM889" s="18">
        <f t="shared" ca="1" si="484"/>
        <v>0</v>
      </c>
      <c r="AN889" s="18">
        <f t="shared" ca="1" si="484"/>
        <v>0</v>
      </c>
      <c r="AO889" s="18">
        <f t="shared" ca="1" si="485"/>
        <v>0</v>
      </c>
      <c r="AP889" s="18">
        <f t="shared" ca="1" si="485"/>
        <v>0</v>
      </c>
      <c r="AQ889" s="18">
        <f t="shared" ca="1" si="485"/>
        <v>0</v>
      </c>
      <c r="AR889" s="18">
        <f t="shared" ca="1" si="485"/>
        <v>0</v>
      </c>
      <c r="AS889" s="18">
        <f t="shared" ca="1" si="485"/>
        <v>0</v>
      </c>
      <c r="AT889" s="18">
        <f t="shared" ca="1" si="485"/>
        <v>0</v>
      </c>
      <c r="AU889" s="18">
        <f t="shared" ca="1" si="485"/>
        <v>0</v>
      </c>
      <c r="AV889" s="18">
        <f t="shared" ca="1" si="485"/>
        <v>0</v>
      </c>
      <c r="AW889" s="18">
        <f t="shared" ca="1" si="485"/>
        <v>0</v>
      </c>
      <c r="AX889" s="18">
        <f t="shared" ca="1" si="485"/>
        <v>0</v>
      </c>
      <c r="AY889" s="18">
        <f t="shared" ca="1" si="486"/>
        <v>0</v>
      </c>
      <c r="AZ889" s="18">
        <f t="shared" ca="1" si="486"/>
        <v>0</v>
      </c>
      <c r="BA889" s="18">
        <f t="shared" ca="1" si="486"/>
        <v>0</v>
      </c>
      <c r="BB889" s="18">
        <f t="shared" ca="1" si="486"/>
        <v>0</v>
      </c>
      <c r="BC889" s="18">
        <f t="shared" ca="1" si="486"/>
        <v>0</v>
      </c>
      <c r="BD889" s="18">
        <f t="shared" ca="1" si="486"/>
        <v>0</v>
      </c>
      <c r="BE889" s="18">
        <f t="shared" ca="1" si="486"/>
        <v>0</v>
      </c>
      <c r="BF889" s="18">
        <f t="shared" ca="1" si="486"/>
        <v>0</v>
      </c>
      <c r="BG889" s="18">
        <f t="shared" ca="1" si="486"/>
        <v>0</v>
      </c>
      <c r="BH889" s="18">
        <f t="shared" ca="1" si="486"/>
        <v>0</v>
      </c>
    </row>
    <row r="890" spans="8:60" x14ac:dyDescent="0.35">
      <c r="H890" s="2" t="e">
        <f t="shared" si="470"/>
        <v>#REF!</v>
      </c>
      <c r="I890">
        <f t="shared" si="459"/>
        <v>17</v>
      </c>
      <c r="J890">
        <f t="shared" si="471"/>
        <v>49</v>
      </c>
      <c r="K890" s="18">
        <f t="shared" ca="1" si="482"/>
        <v>0</v>
      </c>
      <c r="L890" s="18">
        <f t="shared" ca="1" si="482"/>
        <v>0</v>
      </c>
      <c r="M890" s="18">
        <f t="shared" ca="1" si="482"/>
        <v>0</v>
      </c>
      <c r="N890" s="18">
        <f t="shared" ca="1" si="482"/>
        <v>0</v>
      </c>
      <c r="O890" s="18">
        <f t="shared" ca="1" si="482"/>
        <v>0</v>
      </c>
      <c r="P890" s="18">
        <f t="shared" ca="1" si="482"/>
        <v>0</v>
      </c>
      <c r="Q890" s="18">
        <f t="shared" ca="1" si="482"/>
        <v>0</v>
      </c>
      <c r="R890" s="18">
        <f t="shared" ca="1" si="482"/>
        <v>0</v>
      </c>
      <c r="S890" s="18">
        <f t="shared" ca="1" si="482"/>
        <v>0</v>
      </c>
      <c r="T890" s="18">
        <f t="shared" ca="1" si="482"/>
        <v>0</v>
      </c>
      <c r="U890" s="18">
        <f t="shared" ca="1" si="483"/>
        <v>0</v>
      </c>
      <c r="V890" s="18">
        <f t="shared" ca="1" si="483"/>
        <v>0</v>
      </c>
      <c r="W890" s="18">
        <f t="shared" ca="1" si="483"/>
        <v>0</v>
      </c>
      <c r="X890" s="18">
        <f t="shared" ca="1" si="483"/>
        <v>0</v>
      </c>
      <c r="Y890" s="18">
        <f t="shared" ca="1" si="483"/>
        <v>0</v>
      </c>
      <c r="Z890" s="18">
        <f t="shared" ca="1" si="483"/>
        <v>0</v>
      </c>
      <c r="AA890" s="18">
        <f t="shared" ca="1" si="483"/>
        <v>0</v>
      </c>
      <c r="AB890" s="18">
        <f t="shared" ca="1" si="483"/>
        <v>0</v>
      </c>
      <c r="AC890" s="18">
        <f t="shared" ca="1" si="483"/>
        <v>0</v>
      </c>
      <c r="AD890" s="18">
        <f t="shared" ca="1" si="483"/>
        <v>0</v>
      </c>
      <c r="AE890" s="18">
        <f t="shared" ca="1" si="484"/>
        <v>0</v>
      </c>
      <c r="AF890" s="18">
        <f t="shared" ca="1" si="484"/>
        <v>0</v>
      </c>
      <c r="AG890" s="18">
        <f t="shared" ca="1" si="484"/>
        <v>0</v>
      </c>
      <c r="AH890" s="18">
        <f t="shared" ca="1" si="484"/>
        <v>0</v>
      </c>
      <c r="AI890" s="18">
        <f t="shared" ca="1" si="484"/>
        <v>0</v>
      </c>
      <c r="AJ890" s="18">
        <f t="shared" ca="1" si="484"/>
        <v>0</v>
      </c>
      <c r="AK890" s="18">
        <f t="shared" ca="1" si="484"/>
        <v>0</v>
      </c>
      <c r="AL890" s="18">
        <f t="shared" ca="1" si="484"/>
        <v>0</v>
      </c>
      <c r="AM890" s="18">
        <f t="shared" ca="1" si="484"/>
        <v>0</v>
      </c>
      <c r="AN890" s="18">
        <f t="shared" ca="1" si="484"/>
        <v>0</v>
      </c>
      <c r="AO890" s="18">
        <f t="shared" ca="1" si="485"/>
        <v>0</v>
      </c>
      <c r="AP890" s="18">
        <f t="shared" ca="1" si="485"/>
        <v>0</v>
      </c>
      <c r="AQ890" s="18">
        <f t="shared" ca="1" si="485"/>
        <v>0</v>
      </c>
      <c r="AR890" s="18">
        <f t="shared" ca="1" si="485"/>
        <v>0</v>
      </c>
      <c r="AS890" s="18">
        <f t="shared" ca="1" si="485"/>
        <v>0</v>
      </c>
      <c r="AT890" s="18">
        <f t="shared" ca="1" si="485"/>
        <v>0</v>
      </c>
      <c r="AU890" s="18">
        <f t="shared" ca="1" si="485"/>
        <v>0</v>
      </c>
      <c r="AV890" s="18">
        <f t="shared" ca="1" si="485"/>
        <v>0</v>
      </c>
      <c r="AW890" s="18">
        <f t="shared" ca="1" si="485"/>
        <v>0</v>
      </c>
      <c r="AX890" s="18">
        <f t="shared" ca="1" si="485"/>
        <v>0</v>
      </c>
      <c r="AY890" s="18">
        <f t="shared" ca="1" si="486"/>
        <v>0</v>
      </c>
      <c r="AZ890" s="18">
        <f t="shared" ca="1" si="486"/>
        <v>0</v>
      </c>
      <c r="BA890" s="18">
        <f t="shared" ca="1" si="486"/>
        <v>0</v>
      </c>
      <c r="BB890" s="18">
        <f t="shared" ca="1" si="486"/>
        <v>0</v>
      </c>
      <c r="BC890" s="18">
        <f t="shared" ca="1" si="486"/>
        <v>0</v>
      </c>
      <c r="BD890" s="18">
        <f t="shared" ca="1" si="486"/>
        <v>0</v>
      </c>
      <c r="BE890" s="18">
        <f t="shared" ca="1" si="486"/>
        <v>0</v>
      </c>
      <c r="BF890" s="18">
        <f t="shared" ca="1" si="486"/>
        <v>0</v>
      </c>
      <c r="BG890" s="18">
        <f t="shared" ca="1" si="486"/>
        <v>0</v>
      </c>
      <c r="BH890" s="18">
        <f t="shared" ca="1" si="486"/>
        <v>0</v>
      </c>
    </row>
    <row r="891" spans="8:60" x14ac:dyDescent="0.35">
      <c r="H891" s="2" t="e">
        <f t="shared" si="470"/>
        <v>#REF!</v>
      </c>
      <c r="I891">
        <f t="shared" si="459"/>
        <v>17</v>
      </c>
      <c r="J891">
        <f t="shared" si="471"/>
        <v>50</v>
      </c>
      <c r="K891" s="18">
        <f t="shared" ca="1" si="482"/>
        <v>0</v>
      </c>
      <c r="L891" s="18">
        <f t="shared" ca="1" si="482"/>
        <v>0</v>
      </c>
      <c r="M891" s="18">
        <f t="shared" ca="1" si="482"/>
        <v>0</v>
      </c>
      <c r="N891" s="18">
        <f t="shared" ca="1" si="482"/>
        <v>0</v>
      </c>
      <c r="O891" s="18">
        <f t="shared" ca="1" si="482"/>
        <v>0</v>
      </c>
      <c r="P891" s="18">
        <f t="shared" ca="1" si="482"/>
        <v>0</v>
      </c>
      <c r="Q891" s="18">
        <f t="shared" ca="1" si="482"/>
        <v>0</v>
      </c>
      <c r="R891" s="18">
        <f t="shared" ca="1" si="482"/>
        <v>0</v>
      </c>
      <c r="S891" s="18">
        <f t="shared" ca="1" si="482"/>
        <v>0</v>
      </c>
      <c r="T891" s="18">
        <f t="shared" ca="1" si="482"/>
        <v>0</v>
      </c>
      <c r="U891" s="18">
        <f t="shared" ca="1" si="483"/>
        <v>0</v>
      </c>
      <c r="V891" s="18">
        <f t="shared" ca="1" si="483"/>
        <v>0</v>
      </c>
      <c r="W891" s="18">
        <f t="shared" ca="1" si="483"/>
        <v>0</v>
      </c>
      <c r="X891" s="18">
        <f t="shared" ca="1" si="483"/>
        <v>0</v>
      </c>
      <c r="Y891" s="18">
        <f t="shared" ca="1" si="483"/>
        <v>0</v>
      </c>
      <c r="Z891" s="18">
        <f t="shared" ca="1" si="483"/>
        <v>0</v>
      </c>
      <c r="AA891" s="18">
        <f t="shared" ca="1" si="483"/>
        <v>0</v>
      </c>
      <c r="AB891" s="18">
        <f t="shared" ca="1" si="483"/>
        <v>0</v>
      </c>
      <c r="AC891" s="18">
        <f t="shared" ca="1" si="483"/>
        <v>0</v>
      </c>
      <c r="AD891" s="18">
        <f t="shared" ca="1" si="483"/>
        <v>0</v>
      </c>
      <c r="AE891" s="18">
        <f t="shared" ca="1" si="484"/>
        <v>0</v>
      </c>
      <c r="AF891" s="18">
        <f t="shared" ca="1" si="484"/>
        <v>0</v>
      </c>
      <c r="AG891" s="18">
        <f t="shared" ca="1" si="484"/>
        <v>0</v>
      </c>
      <c r="AH891" s="18">
        <f t="shared" ca="1" si="484"/>
        <v>0</v>
      </c>
      <c r="AI891" s="18">
        <f t="shared" ca="1" si="484"/>
        <v>0</v>
      </c>
      <c r="AJ891" s="18">
        <f t="shared" ca="1" si="484"/>
        <v>0</v>
      </c>
      <c r="AK891" s="18">
        <f t="shared" ca="1" si="484"/>
        <v>0</v>
      </c>
      <c r="AL891" s="18">
        <f t="shared" ca="1" si="484"/>
        <v>0</v>
      </c>
      <c r="AM891" s="18">
        <f t="shared" ca="1" si="484"/>
        <v>0</v>
      </c>
      <c r="AN891" s="18">
        <f t="shared" ca="1" si="484"/>
        <v>0</v>
      </c>
      <c r="AO891" s="18">
        <f t="shared" ca="1" si="485"/>
        <v>0</v>
      </c>
      <c r="AP891" s="18">
        <f t="shared" ca="1" si="485"/>
        <v>0</v>
      </c>
      <c r="AQ891" s="18">
        <f t="shared" ca="1" si="485"/>
        <v>0</v>
      </c>
      <c r="AR891" s="18">
        <f t="shared" ca="1" si="485"/>
        <v>0</v>
      </c>
      <c r="AS891" s="18">
        <f t="shared" ca="1" si="485"/>
        <v>0</v>
      </c>
      <c r="AT891" s="18">
        <f t="shared" ca="1" si="485"/>
        <v>0</v>
      </c>
      <c r="AU891" s="18">
        <f t="shared" ca="1" si="485"/>
        <v>0</v>
      </c>
      <c r="AV891" s="18">
        <f t="shared" ca="1" si="485"/>
        <v>0</v>
      </c>
      <c r="AW891" s="18">
        <f t="shared" ca="1" si="485"/>
        <v>0</v>
      </c>
      <c r="AX891" s="18">
        <f t="shared" ca="1" si="485"/>
        <v>0</v>
      </c>
      <c r="AY891" s="18">
        <f t="shared" ca="1" si="486"/>
        <v>0</v>
      </c>
      <c r="AZ891" s="18">
        <f t="shared" ca="1" si="486"/>
        <v>0</v>
      </c>
      <c r="BA891" s="18">
        <f t="shared" ca="1" si="486"/>
        <v>0</v>
      </c>
      <c r="BB891" s="18">
        <f t="shared" ca="1" si="486"/>
        <v>0</v>
      </c>
      <c r="BC891" s="18">
        <f t="shared" ca="1" si="486"/>
        <v>0</v>
      </c>
      <c r="BD891" s="18">
        <f t="shared" ca="1" si="486"/>
        <v>0</v>
      </c>
      <c r="BE891" s="18">
        <f t="shared" ca="1" si="486"/>
        <v>0</v>
      </c>
      <c r="BF891" s="18">
        <f t="shared" ca="1" si="486"/>
        <v>0</v>
      </c>
      <c r="BG891" s="18">
        <f t="shared" ca="1" si="486"/>
        <v>0</v>
      </c>
      <c r="BH891" s="18">
        <f t="shared" ca="1" si="486"/>
        <v>0</v>
      </c>
    </row>
    <row r="892" spans="8:60" x14ac:dyDescent="0.35">
      <c r="H892" s="2" t="e">
        <f t="shared" si="470"/>
        <v>#REF!</v>
      </c>
      <c r="I892">
        <f t="shared" ref="I892:I955" si="487">IF(J891=$I$22,I891+1,I891)</f>
        <v>18</v>
      </c>
      <c r="J892">
        <f t="shared" si="471"/>
        <v>0</v>
      </c>
      <c r="K892" s="18">
        <f t="shared" ca="1" si="482"/>
        <v>0</v>
      </c>
      <c r="L892" s="18">
        <f t="shared" ca="1" si="482"/>
        <v>0</v>
      </c>
      <c r="M892" s="18">
        <f t="shared" ca="1" si="482"/>
        <v>0</v>
      </c>
      <c r="N892" s="18">
        <f t="shared" ca="1" si="482"/>
        <v>0</v>
      </c>
      <c r="O892" s="18">
        <f t="shared" ca="1" si="482"/>
        <v>0</v>
      </c>
      <c r="P892" s="18">
        <f t="shared" ca="1" si="482"/>
        <v>0</v>
      </c>
      <c r="Q892" s="18">
        <f t="shared" ca="1" si="482"/>
        <v>0</v>
      </c>
      <c r="R892" s="18">
        <f t="shared" ca="1" si="482"/>
        <v>0</v>
      </c>
      <c r="S892" s="18">
        <f t="shared" ca="1" si="482"/>
        <v>0</v>
      </c>
      <c r="T892" s="18">
        <f t="shared" ca="1" si="482"/>
        <v>0</v>
      </c>
      <c r="U892" s="18">
        <f t="shared" ca="1" si="483"/>
        <v>0</v>
      </c>
      <c r="V892" s="18">
        <f t="shared" ca="1" si="483"/>
        <v>0</v>
      </c>
      <c r="W892" s="18">
        <f t="shared" ca="1" si="483"/>
        <v>0</v>
      </c>
      <c r="X892" s="18">
        <f t="shared" ca="1" si="483"/>
        <v>0</v>
      </c>
      <c r="Y892" s="18">
        <f t="shared" ca="1" si="483"/>
        <v>0</v>
      </c>
      <c r="Z892" s="18">
        <f t="shared" ca="1" si="483"/>
        <v>0</v>
      </c>
      <c r="AA892" s="18">
        <f t="shared" ca="1" si="483"/>
        <v>0</v>
      </c>
      <c r="AB892" s="18">
        <f t="shared" ca="1" si="483"/>
        <v>0</v>
      </c>
      <c r="AC892" s="18">
        <f t="shared" ca="1" si="483"/>
        <v>0</v>
      </c>
      <c r="AD892" s="18">
        <f t="shared" ca="1" si="483"/>
        <v>0</v>
      </c>
      <c r="AE892" s="18">
        <f t="shared" ca="1" si="484"/>
        <v>0</v>
      </c>
      <c r="AF892" s="18">
        <f t="shared" ca="1" si="484"/>
        <v>0</v>
      </c>
      <c r="AG892" s="18">
        <f t="shared" ca="1" si="484"/>
        <v>0</v>
      </c>
      <c r="AH892" s="18">
        <f t="shared" ca="1" si="484"/>
        <v>0</v>
      </c>
      <c r="AI892" s="18">
        <f t="shared" ca="1" si="484"/>
        <v>0</v>
      </c>
      <c r="AJ892" s="18">
        <f t="shared" ca="1" si="484"/>
        <v>0</v>
      </c>
      <c r="AK892" s="18">
        <f t="shared" ca="1" si="484"/>
        <v>0</v>
      </c>
      <c r="AL892" s="18">
        <f t="shared" ca="1" si="484"/>
        <v>0</v>
      </c>
      <c r="AM892" s="18">
        <f t="shared" ca="1" si="484"/>
        <v>0</v>
      </c>
      <c r="AN892" s="18">
        <f t="shared" ca="1" si="484"/>
        <v>0</v>
      </c>
      <c r="AO892" s="18">
        <f t="shared" ca="1" si="485"/>
        <v>0</v>
      </c>
      <c r="AP892" s="18">
        <f t="shared" ca="1" si="485"/>
        <v>0</v>
      </c>
      <c r="AQ892" s="18">
        <f t="shared" ca="1" si="485"/>
        <v>0</v>
      </c>
      <c r="AR892" s="18">
        <f t="shared" ca="1" si="485"/>
        <v>0</v>
      </c>
      <c r="AS892" s="18">
        <f t="shared" ca="1" si="485"/>
        <v>0</v>
      </c>
      <c r="AT892" s="18">
        <f t="shared" ca="1" si="485"/>
        <v>0</v>
      </c>
      <c r="AU892" s="18">
        <f t="shared" ca="1" si="485"/>
        <v>0</v>
      </c>
      <c r="AV892" s="18">
        <f t="shared" ca="1" si="485"/>
        <v>0</v>
      </c>
      <c r="AW892" s="18">
        <f t="shared" ca="1" si="485"/>
        <v>0</v>
      </c>
      <c r="AX892" s="18">
        <f t="shared" ca="1" si="485"/>
        <v>0</v>
      </c>
      <c r="AY892" s="18">
        <f t="shared" ca="1" si="486"/>
        <v>0</v>
      </c>
      <c r="AZ892" s="18">
        <f t="shared" ca="1" si="486"/>
        <v>0</v>
      </c>
      <c r="BA892" s="18">
        <f t="shared" ca="1" si="486"/>
        <v>0</v>
      </c>
      <c r="BB892" s="18">
        <f t="shared" ca="1" si="486"/>
        <v>0</v>
      </c>
      <c r="BC892" s="18">
        <f t="shared" ca="1" si="486"/>
        <v>0</v>
      </c>
      <c r="BD892" s="18">
        <f t="shared" ca="1" si="486"/>
        <v>0</v>
      </c>
      <c r="BE892" s="18">
        <f t="shared" ca="1" si="486"/>
        <v>0</v>
      </c>
      <c r="BF892" s="18">
        <f t="shared" ca="1" si="486"/>
        <v>0</v>
      </c>
      <c r="BG892" s="18">
        <f t="shared" ca="1" si="486"/>
        <v>0</v>
      </c>
      <c r="BH892" s="18">
        <f t="shared" ca="1" si="486"/>
        <v>0</v>
      </c>
    </row>
    <row r="893" spans="8:60" x14ac:dyDescent="0.35">
      <c r="H893" s="2" t="e">
        <f t="shared" si="470"/>
        <v>#REF!</v>
      </c>
      <c r="I893">
        <f t="shared" si="487"/>
        <v>18</v>
      </c>
      <c r="J893">
        <f t="shared" si="471"/>
        <v>1</v>
      </c>
      <c r="K893" s="18">
        <f t="shared" ca="1" si="482"/>
        <v>0</v>
      </c>
      <c r="L893" s="18">
        <f t="shared" ca="1" si="482"/>
        <v>0</v>
      </c>
      <c r="M893" s="18">
        <f t="shared" ca="1" si="482"/>
        <v>0</v>
      </c>
      <c r="N893" s="18">
        <f t="shared" ca="1" si="482"/>
        <v>0</v>
      </c>
      <c r="O893" s="18">
        <f t="shared" ca="1" si="482"/>
        <v>0</v>
      </c>
      <c r="P893" s="18">
        <f t="shared" ca="1" si="482"/>
        <v>0</v>
      </c>
      <c r="Q893" s="18">
        <f t="shared" ca="1" si="482"/>
        <v>0</v>
      </c>
      <c r="R893" s="18">
        <f t="shared" ca="1" si="482"/>
        <v>0</v>
      </c>
      <c r="S893" s="18">
        <f t="shared" ca="1" si="482"/>
        <v>0</v>
      </c>
      <c r="T893" s="18">
        <f t="shared" ca="1" si="482"/>
        <v>0</v>
      </c>
      <c r="U893" s="18">
        <f t="shared" ca="1" si="483"/>
        <v>0</v>
      </c>
      <c r="V893" s="18">
        <f t="shared" ca="1" si="483"/>
        <v>0</v>
      </c>
      <c r="W893" s="18">
        <f t="shared" ca="1" si="483"/>
        <v>0</v>
      </c>
      <c r="X893" s="18">
        <f t="shared" ca="1" si="483"/>
        <v>0</v>
      </c>
      <c r="Y893" s="18">
        <f t="shared" ca="1" si="483"/>
        <v>0</v>
      </c>
      <c r="Z893" s="18">
        <f t="shared" ca="1" si="483"/>
        <v>0</v>
      </c>
      <c r="AA893" s="18">
        <f t="shared" ca="1" si="483"/>
        <v>0</v>
      </c>
      <c r="AB893" s="18">
        <f t="shared" ca="1" si="483"/>
        <v>0</v>
      </c>
      <c r="AC893" s="18">
        <f t="shared" ca="1" si="483"/>
        <v>0</v>
      </c>
      <c r="AD893" s="18">
        <f t="shared" ca="1" si="483"/>
        <v>0</v>
      </c>
      <c r="AE893" s="18">
        <f t="shared" ca="1" si="484"/>
        <v>0</v>
      </c>
      <c r="AF893" s="18">
        <f t="shared" ca="1" si="484"/>
        <v>0</v>
      </c>
      <c r="AG893" s="18">
        <f t="shared" ca="1" si="484"/>
        <v>0</v>
      </c>
      <c r="AH893" s="18">
        <f t="shared" ca="1" si="484"/>
        <v>0</v>
      </c>
      <c r="AI893" s="18">
        <f t="shared" ca="1" si="484"/>
        <v>0</v>
      </c>
      <c r="AJ893" s="18">
        <f t="shared" ca="1" si="484"/>
        <v>0</v>
      </c>
      <c r="AK893" s="18">
        <f t="shared" ca="1" si="484"/>
        <v>0</v>
      </c>
      <c r="AL893" s="18">
        <f t="shared" ca="1" si="484"/>
        <v>0</v>
      </c>
      <c r="AM893" s="18">
        <f t="shared" ca="1" si="484"/>
        <v>0</v>
      </c>
      <c r="AN893" s="18">
        <f t="shared" ca="1" si="484"/>
        <v>0</v>
      </c>
      <c r="AO893" s="18">
        <f t="shared" ca="1" si="485"/>
        <v>0</v>
      </c>
      <c r="AP893" s="18">
        <f t="shared" ca="1" si="485"/>
        <v>0</v>
      </c>
      <c r="AQ893" s="18">
        <f t="shared" ca="1" si="485"/>
        <v>0</v>
      </c>
      <c r="AR893" s="18">
        <f t="shared" ca="1" si="485"/>
        <v>0</v>
      </c>
      <c r="AS893" s="18">
        <f t="shared" ca="1" si="485"/>
        <v>0</v>
      </c>
      <c r="AT893" s="18">
        <f t="shared" ca="1" si="485"/>
        <v>0</v>
      </c>
      <c r="AU893" s="18">
        <f t="shared" ca="1" si="485"/>
        <v>0</v>
      </c>
      <c r="AV893" s="18">
        <f t="shared" ca="1" si="485"/>
        <v>0</v>
      </c>
      <c r="AW893" s="18">
        <f t="shared" ca="1" si="485"/>
        <v>0</v>
      </c>
      <c r="AX893" s="18">
        <f t="shared" ca="1" si="485"/>
        <v>0</v>
      </c>
      <c r="AY893" s="18">
        <f t="shared" ca="1" si="486"/>
        <v>0</v>
      </c>
      <c r="AZ893" s="18">
        <f t="shared" ca="1" si="486"/>
        <v>0</v>
      </c>
      <c r="BA893" s="18">
        <f t="shared" ca="1" si="486"/>
        <v>0</v>
      </c>
      <c r="BB893" s="18">
        <f t="shared" ca="1" si="486"/>
        <v>0</v>
      </c>
      <c r="BC893" s="18">
        <f t="shared" ca="1" si="486"/>
        <v>0</v>
      </c>
      <c r="BD893" s="18">
        <f t="shared" ca="1" si="486"/>
        <v>0</v>
      </c>
      <c r="BE893" s="18">
        <f t="shared" ca="1" si="486"/>
        <v>0</v>
      </c>
      <c r="BF893" s="18">
        <f t="shared" ca="1" si="486"/>
        <v>0</v>
      </c>
      <c r="BG893" s="18">
        <f t="shared" ca="1" si="486"/>
        <v>0</v>
      </c>
      <c r="BH893" s="18">
        <f t="shared" ca="1" si="486"/>
        <v>0</v>
      </c>
    </row>
    <row r="894" spans="8:60" x14ac:dyDescent="0.35">
      <c r="H894" s="2" t="e">
        <f t="shared" si="470"/>
        <v>#REF!</v>
      </c>
      <c r="I894">
        <f t="shared" si="487"/>
        <v>18</v>
      </c>
      <c r="J894">
        <f t="shared" si="471"/>
        <v>2</v>
      </c>
      <c r="K894" s="18">
        <f t="shared" ca="1" si="482"/>
        <v>0</v>
      </c>
      <c r="L894" s="18">
        <f t="shared" ca="1" si="482"/>
        <v>0</v>
      </c>
      <c r="M894" s="18">
        <f t="shared" ca="1" si="482"/>
        <v>0</v>
      </c>
      <c r="N894" s="18">
        <f t="shared" ca="1" si="482"/>
        <v>0</v>
      </c>
      <c r="O894" s="18">
        <f t="shared" ca="1" si="482"/>
        <v>0</v>
      </c>
      <c r="P894" s="18">
        <f t="shared" ca="1" si="482"/>
        <v>0</v>
      </c>
      <c r="Q894" s="18">
        <f t="shared" ca="1" si="482"/>
        <v>0</v>
      </c>
      <c r="R894" s="18">
        <f t="shared" ca="1" si="482"/>
        <v>0</v>
      </c>
      <c r="S894" s="18">
        <f t="shared" ca="1" si="482"/>
        <v>0</v>
      </c>
      <c r="T894" s="18">
        <f t="shared" ca="1" si="482"/>
        <v>0</v>
      </c>
      <c r="U894" s="18">
        <f t="shared" ca="1" si="483"/>
        <v>0</v>
      </c>
      <c r="V894" s="18">
        <f t="shared" ca="1" si="483"/>
        <v>0</v>
      </c>
      <c r="W894" s="18">
        <f t="shared" ca="1" si="483"/>
        <v>0</v>
      </c>
      <c r="X894" s="18">
        <f t="shared" ca="1" si="483"/>
        <v>0</v>
      </c>
      <c r="Y894" s="18">
        <f t="shared" ca="1" si="483"/>
        <v>0</v>
      </c>
      <c r="Z894" s="18">
        <f t="shared" ca="1" si="483"/>
        <v>0</v>
      </c>
      <c r="AA894" s="18">
        <f t="shared" ca="1" si="483"/>
        <v>0</v>
      </c>
      <c r="AB894" s="18">
        <f t="shared" ca="1" si="483"/>
        <v>0</v>
      </c>
      <c r="AC894" s="18">
        <f t="shared" ca="1" si="483"/>
        <v>0</v>
      </c>
      <c r="AD894" s="18">
        <f t="shared" ca="1" si="483"/>
        <v>0</v>
      </c>
      <c r="AE894" s="18">
        <f t="shared" ca="1" si="484"/>
        <v>0</v>
      </c>
      <c r="AF894" s="18">
        <f t="shared" ca="1" si="484"/>
        <v>0</v>
      </c>
      <c r="AG894" s="18">
        <f t="shared" ca="1" si="484"/>
        <v>0</v>
      </c>
      <c r="AH894" s="18">
        <f t="shared" ca="1" si="484"/>
        <v>0</v>
      </c>
      <c r="AI894" s="18">
        <f t="shared" ca="1" si="484"/>
        <v>0</v>
      </c>
      <c r="AJ894" s="18">
        <f t="shared" ca="1" si="484"/>
        <v>0</v>
      </c>
      <c r="AK894" s="18">
        <f t="shared" ca="1" si="484"/>
        <v>0</v>
      </c>
      <c r="AL894" s="18">
        <f t="shared" ca="1" si="484"/>
        <v>0</v>
      </c>
      <c r="AM894" s="18">
        <f t="shared" ca="1" si="484"/>
        <v>0</v>
      </c>
      <c r="AN894" s="18">
        <f t="shared" ca="1" si="484"/>
        <v>0</v>
      </c>
      <c r="AO894" s="18">
        <f t="shared" ca="1" si="485"/>
        <v>0</v>
      </c>
      <c r="AP894" s="18">
        <f t="shared" ca="1" si="485"/>
        <v>0</v>
      </c>
      <c r="AQ894" s="18">
        <f t="shared" ca="1" si="485"/>
        <v>0</v>
      </c>
      <c r="AR894" s="18">
        <f t="shared" ca="1" si="485"/>
        <v>0</v>
      </c>
      <c r="AS894" s="18">
        <f t="shared" ca="1" si="485"/>
        <v>0</v>
      </c>
      <c r="AT894" s="18">
        <f t="shared" ca="1" si="485"/>
        <v>0</v>
      </c>
      <c r="AU894" s="18">
        <f t="shared" ca="1" si="485"/>
        <v>0</v>
      </c>
      <c r="AV894" s="18">
        <f t="shared" ca="1" si="485"/>
        <v>0</v>
      </c>
      <c r="AW894" s="18">
        <f t="shared" ca="1" si="485"/>
        <v>0</v>
      </c>
      <c r="AX894" s="18">
        <f t="shared" ca="1" si="485"/>
        <v>0</v>
      </c>
      <c r="AY894" s="18">
        <f t="shared" ca="1" si="486"/>
        <v>0</v>
      </c>
      <c r="AZ894" s="18">
        <f t="shared" ca="1" si="486"/>
        <v>0</v>
      </c>
      <c r="BA894" s="18">
        <f t="shared" ca="1" si="486"/>
        <v>0</v>
      </c>
      <c r="BB894" s="18">
        <f t="shared" ca="1" si="486"/>
        <v>0</v>
      </c>
      <c r="BC894" s="18">
        <f t="shared" ca="1" si="486"/>
        <v>0</v>
      </c>
      <c r="BD894" s="18">
        <f t="shared" ca="1" si="486"/>
        <v>0</v>
      </c>
      <c r="BE894" s="18">
        <f t="shared" ca="1" si="486"/>
        <v>0</v>
      </c>
      <c r="BF894" s="18">
        <f t="shared" ca="1" si="486"/>
        <v>0</v>
      </c>
      <c r="BG894" s="18">
        <f t="shared" ca="1" si="486"/>
        <v>0</v>
      </c>
      <c r="BH894" s="18">
        <f t="shared" ca="1" si="486"/>
        <v>0</v>
      </c>
    </row>
    <row r="895" spans="8:60" x14ac:dyDescent="0.35">
      <c r="H895" s="2" t="e">
        <f t="shared" si="470"/>
        <v>#REF!</v>
      </c>
      <c r="I895">
        <f t="shared" si="487"/>
        <v>18</v>
      </c>
      <c r="J895">
        <f t="shared" si="471"/>
        <v>3</v>
      </c>
      <c r="K895" s="18">
        <f t="shared" ref="K895:T904" ca="1" si="488">IF(K$24&gt;$J895,0,OFFSET($K$2,$I895,$J895-K$24))</f>
        <v>0</v>
      </c>
      <c r="L895" s="18">
        <f t="shared" ca="1" si="488"/>
        <v>0</v>
      </c>
      <c r="M895" s="18">
        <f t="shared" ca="1" si="488"/>
        <v>0</v>
      </c>
      <c r="N895" s="18">
        <f t="shared" ca="1" si="488"/>
        <v>0</v>
      </c>
      <c r="O895" s="18">
        <f t="shared" ca="1" si="488"/>
        <v>0</v>
      </c>
      <c r="P895" s="18">
        <f t="shared" ca="1" si="488"/>
        <v>0</v>
      </c>
      <c r="Q895" s="18">
        <f t="shared" ca="1" si="488"/>
        <v>0</v>
      </c>
      <c r="R895" s="18">
        <f t="shared" ca="1" si="488"/>
        <v>0</v>
      </c>
      <c r="S895" s="18">
        <f t="shared" ca="1" si="488"/>
        <v>0</v>
      </c>
      <c r="T895" s="18">
        <f t="shared" ca="1" si="488"/>
        <v>0</v>
      </c>
      <c r="U895" s="18">
        <f t="shared" ref="U895:AD904" ca="1" si="489">IF(U$24&gt;$J895,0,OFFSET($K$2,$I895,$J895-U$24))</f>
        <v>0</v>
      </c>
      <c r="V895" s="18">
        <f t="shared" ca="1" si="489"/>
        <v>0</v>
      </c>
      <c r="W895" s="18">
        <f t="shared" ca="1" si="489"/>
        <v>0</v>
      </c>
      <c r="X895" s="18">
        <f t="shared" ca="1" si="489"/>
        <v>0</v>
      </c>
      <c r="Y895" s="18">
        <f t="shared" ca="1" si="489"/>
        <v>0</v>
      </c>
      <c r="Z895" s="18">
        <f t="shared" ca="1" si="489"/>
        <v>0</v>
      </c>
      <c r="AA895" s="18">
        <f t="shared" ca="1" si="489"/>
        <v>0</v>
      </c>
      <c r="AB895" s="18">
        <f t="shared" ca="1" si="489"/>
        <v>0</v>
      </c>
      <c r="AC895" s="18">
        <f t="shared" ca="1" si="489"/>
        <v>0</v>
      </c>
      <c r="AD895" s="18">
        <f t="shared" ca="1" si="489"/>
        <v>0</v>
      </c>
      <c r="AE895" s="18">
        <f t="shared" ref="AE895:AN904" ca="1" si="490">IF(AE$24&gt;$J895,0,OFFSET($K$2,$I895,$J895-AE$24))</f>
        <v>0</v>
      </c>
      <c r="AF895" s="18">
        <f t="shared" ca="1" si="490"/>
        <v>0</v>
      </c>
      <c r="AG895" s="18">
        <f t="shared" ca="1" si="490"/>
        <v>0</v>
      </c>
      <c r="AH895" s="18">
        <f t="shared" ca="1" si="490"/>
        <v>0</v>
      </c>
      <c r="AI895" s="18">
        <f t="shared" ca="1" si="490"/>
        <v>0</v>
      </c>
      <c r="AJ895" s="18">
        <f t="shared" ca="1" si="490"/>
        <v>0</v>
      </c>
      <c r="AK895" s="18">
        <f t="shared" ca="1" si="490"/>
        <v>0</v>
      </c>
      <c r="AL895" s="18">
        <f t="shared" ca="1" si="490"/>
        <v>0</v>
      </c>
      <c r="AM895" s="18">
        <f t="shared" ca="1" si="490"/>
        <v>0</v>
      </c>
      <c r="AN895" s="18">
        <f t="shared" ca="1" si="490"/>
        <v>0</v>
      </c>
      <c r="AO895" s="18">
        <f t="shared" ref="AO895:AX904" ca="1" si="491">IF(AO$24&gt;$J895,0,OFFSET($K$2,$I895,$J895-AO$24))</f>
        <v>0</v>
      </c>
      <c r="AP895" s="18">
        <f t="shared" ca="1" si="491"/>
        <v>0</v>
      </c>
      <c r="AQ895" s="18">
        <f t="shared" ca="1" si="491"/>
        <v>0</v>
      </c>
      <c r="AR895" s="18">
        <f t="shared" ca="1" si="491"/>
        <v>0</v>
      </c>
      <c r="AS895" s="18">
        <f t="shared" ca="1" si="491"/>
        <v>0</v>
      </c>
      <c r="AT895" s="18">
        <f t="shared" ca="1" si="491"/>
        <v>0</v>
      </c>
      <c r="AU895" s="18">
        <f t="shared" ca="1" si="491"/>
        <v>0</v>
      </c>
      <c r="AV895" s="18">
        <f t="shared" ca="1" si="491"/>
        <v>0</v>
      </c>
      <c r="AW895" s="18">
        <f t="shared" ca="1" si="491"/>
        <v>0</v>
      </c>
      <c r="AX895" s="18">
        <f t="shared" ca="1" si="491"/>
        <v>0</v>
      </c>
      <c r="AY895" s="18">
        <f t="shared" ref="AY895:BH904" ca="1" si="492">IF(AY$24&gt;$J895,0,OFFSET($K$2,$I895,$J895-AY$24))</f>
        <v>0</v>
      </c>
      <c r="AZ895" s="18">
        <f t="shared" ca="1" si="492"/>
        <v>0</v>
      </c>
      <c r="BA895" s="18">
        <f t="shared" ca="1" si="492"/>
        <v>0</v>
      </c>
      <c r="BB895" s="18">
        <f t="shared" ca="1" si="492"/>
        <v>0</v>
      </c>
      <c r="BC895" s="18">
        <f t="shared" ca="1" si="492"/>
        <v>0</v>
      </c>
      <c r="BD895" s="18">
        <f t="shared" ca="1" si="492"/>
        <v>0</v>
      </c>
      <c r="BE895" s="18">
        <f t="shared" ca="1" si="492"/>
        <v>0</v>
      </c>
      <c r="BF895" s="18">
        <f t="shared" ca="1" si="492"/>
        <v>0</v>
      </c>
      <c r="BG895" s="18">
        <f t="shared" ca="1" si="492"/>
        <v>0</v>
      </c>
      <c r="BH895" s="18">
        <f t="shared" ca="1" si="492"/>
        <v>0</v>
      </c>
    </row>
    <row r="896" spans="8:60" x14ac:dyDescent="0.35">
      <c r="H896" s="2" t="e">
        <f t="shared" si="470"/>
        <v>#REF!</v>
      </c>
      <c r="I896">
        <f t="shared" si="487"/>
        <v>18</v>
      </c>
      <c r="J896">
        <f t="shared" si="471"/>
        <v>4</v>
      </c>
      <c r="K896" s="18">
        <f t="shared" ca="1" si="488"/>
        <v>0</v>
      </c>
      <c r="L896" s="18">
        <f t="shared" ca="1" si="488"/>
        <v>0</v>
      </c>
      <c r="M896" s="18">
        <f t="shared" ca="1" si="488"/>
        <v>0</v>
      </c>
      <c r="N896" s="18">
        <f t="shared" ca="1" si="488"/>
        <v>0</v>
      </c>
      <c r="O896" s="18">
        <f t="shared" ca="1" si="488"/>
        <v>0</v>
      </c>
      <c r="P896" s="18">
        <f t="shared" ca="1" si="488"/>
        <v>0</v>
      </c>
      <c r="Q896" s="18">
        <f t="shared" ca="1" si="488"/>
        <v>0</v>
      </c>
      <c r="R896" s="18">
        <f t="shared" ca="1" si="488"/>
        <v>0</v>
      </c>
      <c r="S896" s="18">
        <f t="shared" ca="1" si="488"/>
        <v>0</v>
      </c>
      <c r="T896" s="18">
        <f t="shared" ca="1" si="488"/>
        <v>0</v>
      </c>
      <c r="U896" s="18">
        <f t="shared" ca="1" si="489"/>
        <v>0</v>
      </c>
      <c r="V896" s="18">
        <f t="shared" ca="1" si="489"/>
        <v>0</v>
      </c>
      <c r="W896" s="18">
        <f t="shared" ca="1" si="489"/>
        <v>0</v>
      </c>
      <c r="X896" s="18">
        <f t="shared" ca="1" si="489"/>
        <v>0</v>
      </c>
      <c r="Y896" s="18">
        <f t="shared" ca="1" si="489"/>
        <v>0</v>
      </c>
      <c r="Z896" s="18">
        <f t="shared" ca="1" si="489"/>
        <v>0</v>
      </c>
      <c r="AA896" s="18">
        <f t="shared" ca="1" si="489"/>
        <v>0</v>
      </c>
      <c r="AB896" s="18">
        <f t="shared" ca="1" si="489"/>
        <v>0</v>
      </c>
      <c r="AC896" s="18">
        <f t="shared" ca="1" si="489"/>
        <v>0</v>
      </c>
      <c r="AD896" s="18">
        <f t="shared" ca="1" si="489"/>
        <v>0</v>
      </c>
      <c r="AE896" s="18">
        <f t="shared" ca="1" si="490"/>
        <v>0</v>
      </c>
      <c r="AF896" s="18">
        <f t="shared" ca="1" si="490"/>
        <v>0</v>
      </c>
      <c r="AG896" s="18">
        <f t="shared" ca="1" si="490"/>
        <v>0</v>
      </c>
      <c r="AH896" s="18">
        <f t="shared" ca="1" si="490"/>
        <v>0</v>
      </c>
      <c r="AI896" s="18">
        <f t="shared" ca="1" si="490"/>
        <v>0</v>
      </c>
      <c r="AJ896" s="18">
        <f t="shared" ca="1" si="490"/>
        <v>0</v>
      </c>
      <c r="AK896" s="18">
        <f t="shared" ca="1" si="490"/>
        <v>0</v>
      </c>
      <c r="AL896" s="18">
        <f t="shared" ca="1" si="490"/>
        <v>0</v>
      </c>
      <c r="AM896" s="18">
        <f t="shared" ca="1" si="490"/>
        <v>0</v>
      </c>
      <c r="AN896" s="18">
        <f t="shared" ca="1" si="490"/>
        <v>0</v>
      </c>
      <c r="AO896" s="18">
        <f t="shared" ca="1" si="491"/>
        <v>0</v>
      </c>
      <c r="AP896" s="18">
        <f t="shared" ca="1" si="491"/>
        <v>0</v>
      </c>
      <c r="AQ896" s="18">
        <f t="shared" ca="1" si="491"/>
        <v>0</v>
      </c>
      <c r="AR896" s="18">
        <f t="shared" ca="1" si="491"/>
        <v>0</v>
      </c>
      <c r="AS896" s="18">
        <f t="shared" ca="1" si="491"/>
        <v>0</v>
      </c>
      <c r="AT896" s="18">
        <f t="shared" ca="1" si="491"/>
        <v>0</v>
      </c>
      <c r="AU896" s="18">
        <f t="shared" ca="1" si="491"/>
        <v>0</v>
      </c>
      <c r="AV896" s="18">
        <f t="shared" ca="1" si="491"/>
        <v>0</v>
      </c>
      <c r="AW896" s="18">
        <f t="shared" ca="1" si="491"/>
        <v>0</v>
      </c>
      <c r="AX896" s="18">
        <f t="shared" ca="1" si="491"/>
        <v>0</v>
      </c>
      <c r="AY896" s="18">
        <f t="shared" ca="1" si="492"/>
        <v>0</v>
      </c>
      <c r="AZ896" s="18">
        <f t="shared" ca="1" si="492"/>
        <v>0</v>
      </c>
      <c r="BA896" s="18">
        <f t="shared" ca="1" si="492"/>
        <v>0</v>
      </c>
      <c r="BB896" s="18">
        <f t="shared" ca="1" si="492"/>
        <v>0</v>
      </c>
      <c r="BC896" s="18">
        <f t="shared" ca="1" si="492"/>
        <v>0</v>
      </c>
      <c r="BD896" s="18">
        <f t="shared" ca="1" si="492"/>
        <v>0</v>
      </c>
      <c r="BE896" s="18">
        <f t="shared" ca="1" si="492"/>
        <v>0</v>
      </c>
      <c r="BF896" s="18">
        <f t="shared" ca="1" si="492"/>
        <v>0</v>
      </c>
      <c r="BG896" s="18">
        <f t="shared" ca="1" si="492"/>
        <v>0</v>
      </c>
      <c r="BH896" s="18">
        <f t="shared" ca="1" si="492"/>
        <v>0</v>
      </c>
    </row>
    <row r="897" spans="8:60" x14ac:dyDescent="0.35">
      <c r="H897" s="2" t="e">
        <f t="shared" si="470"/>
        <v>#REF!</v>
      </c>
      <c r="I897">
        <f t="shared" si="487"/>
        <v>18</v>
      </c>
      <c r="J897">
        <f t="shared" si="471"/>
        <v>5</v>
      </c>
      <c r="K897" s="18">
        <f t="shared" ca="1" si="488"/>
        <v>0</v>
      </c>
      <c r="L897" s="18">
        <f t="shared" ca="1" si="488"/>
        <v>0</v>
      </c>
      <c r="M897" s="18">
        <f t="shared" ca="1" si="488"/>
        <v>0</v>
      </c>
      <c r="N897" s="18">
        <f t="shared" ca="1" si="488"/>
        <v>0</v>
      </c>
      <c r="O897" s="18">
        <f t="shared" ca="1" si="488"/>
        <v>0</v>
      </c>
      <c r="P897" s="18">
        <f t="shared" ca="1" si="488"/>
        <v>0</v>
      </c>
      <c r="Q897" s="18">
        <f t="shared" ca="1" si="488"/>
        <v>0</v>
      </c>
      <c r="R897" s="18">
        <f t="shared" ca="1" si="488"/>
        <v>0</v>
      </c>
      <c r="S897" s="18">
        <f t="shared" ca="1" si="488"/>
        <v>0</v>
      </c>
      <c r="T897" s="18">
        <f t="shared" ca="1" si="488"/>
        <v>0</v>
      </c>
      <c r="U897" s="18">
        <f t="shared" ca="1" si="489"/>
        <v>0</v>
      </c>
      <c r="V897" s="18">
        <f t="shared" ca="1" si="489"/>
        <v>0</v>
      </c>
      <c r="W897" s="18">
        <f t="shared" ca="1" si="489"/>
        <v>0</v>
      </c>
      <c r="X897" s="18">
        <f t="shared" ca="1" si="489"/>
        <v>0</v>
      </c>
      <c r="Y897" s="18">
        <f t="shared" ca="1" si="489"/>
        <v>0</v>
      </c>
      <c r="Z897" s="18">
        <f t="shared" ca="1" si="489"/>
        <v>0</v>
      </c>
      <c r="AA897" s="18">
        <f t="shared" ca="1" si="489"/>
        <v>0</v>
      </c>
      <c r="AB897" s="18">
        <f t="shared" ca="1" si="489"/>
        <v>0</v>
      </c>
      <c r="AC897" s="18">
        <f t="shared" ca="1" si="489"/>
        <v>0</v>
      </c>
      <c r="AD897" s="18">
        <f t="shared" ca="1" si="489"/>
        <v>0</v>
      </c>
      <c r="AE897" s="18">
        <f t="shared" ca="1" si="490"/>
        <v>0</v>
      </c>
      <c r="AF897" s="18">
        <f t="shared" ca="1" si="490"/>
        <v>0</v>
      </c>
      <c r="AG897" s="18">
        <f t="shared" ca="1" si="490"/>
        <v>0</v>
      </c>
      <c r="AH897" s="18">
        <f t="shared" ca="1" si="490"/>
        <v>0</v>
      </c>
      <c r="AI897" s="18">
        <f t="shared" ca="1" si="490"/>
        <v>0</v>
      </c>
      <c r="AJ897" s="18">
        <f t="shared" ca="1" si="490"/>
        <v>0</v>
      </c>
      <c r="AK897" s="18">
        <f t="shared" ca="1" si="490"/>
        <v>0</v>
      </c>
      <c r="AL897" s="18">
        <f t="shared" ca="1" si="490"/>
        <v>0</v>
      </c>
      <c r="AM897" s="18">
        <f t="shared" ca="1" si="490"/>
        <v>0</v>
      </c>
      <c r="AN897" s="18">
        <f t="shared" ca="1" si="490"/>
        <v>0</v>
      </c>
      <c r="AO897" s="18">
        <f t="shared" ca="1" si="491"/>
        <v>0</v>
      </c>
      <c r="AP897" s="18">
        <f t="shared" ca="1" si="491"/>
        <v>0</v>
      </c>
      <c r="AQ897" s="18">
        <f t="shared" ca="1" si="491"/>
        <v>0</v>
      </c>
      <c r="AR897" s="18">
        <f t="shared" ca="1" si="491"/>
        <v>0</v>
      </c>
      <c r="AS897" s="18">
        <f t="shared" ca="1" si="491"/>
        <v>0</v>
      </c>
      <c r="AT897" s="18">
        <f t="shared" ca="1" si="491"/>
        <v>0</v>
      </c>
      <c r="AU897" s="18">
        <f t="shared" ca="1" si="491"/>
        <v>0</v>
      </c>
      <c r="AV897" s="18">
        <f t="shared" ca="1" si="491"/>
        <v>0</v>
      </c>
      <c r="AW897" s="18">
        <f t="shared" ca="1" si="491"/>
        <v>0</v>
      </c>
      <c r="AX897" s="18">
        <f t="shared" ca="1" si="491"/>
        <v>0</v>
      </c>
      <c r="AY897" s="18">
        <f t="shared" ca="1" si="492"/>
        <v>0</v>
      </c>
      <c r="AZ897" s="18">
        <f t="shared" ca="1" si="492"/>
        <v>0</v>
      </c>
      <c r="BA897" s="18">
        <f t="shared" ca="1" si="492"/>
        <v>0</v>
      </c>
      <c r="BB897" s="18">
        <f t="shared" ca="1" si="492"/>
        <v>0</v>
      </c>
      <c r="BC897" s="18">
        <f t="shared" ca="1" si="492"/>
        <v>0</v>
      </c>
      <c r="BD897" s="18">
        <f t="shared" ca="1" si="492"/>
        <v>0</v>
      </c>
      <c r="BE897" s="18">
        <f t="shared" ca="1" si="492"/>
        <v>0</v>
      </c>
      <c r="BF897" s="18">
        <f t="shared" ca="1" si="492"/>
        <v>0</v>
      </c>
      <c r="BG897" s="18">
        <f t="shared" ca="1" si="492"/>
        <v>0</v>
      </c>
      <c r="BH897" s="18">
        <f t="shared" ca="1" si="492"/>
        <v>0</v>
      </c>
    </row>
    <row r="898" spans="8:60" x14ac:dyDescent="0.35">
      <c r="H898" s="2" t="e">
        <f t="shared" si="470"/>
        <v>#REF!</v>
      </c>
      <c r="I898">
        <f t="shared" si="487"/>
        <v>18</v>
      </c>
      <c r="J898">
        <f t="shared" si="471"/>
        <v>6</v>
      </c>
      <c r="K898" s="18">
        <f t="shared" ca="1" si="488"/>
        <v>0</v>
      </c>
      <c r="L898" s="18">
        <f t="shared" ca="1" si="488"/>
        <v>0</v>
      </c>
      <c r="M898" s="18">
        <f t="shared" ca="1" si="488"/>
        <v>0</v>
      </c>
      <c r="N898" s="18">
        <f t="shared" ca="1" si="488"/>
        <v>0</v>
      </c>
      <c r="O898" s="18">
        <f t="shared" ca="1" si="488"/>
        <v>0</v>
      </c>
      <c r="P898" s="18">
        <f t="shared" ca="1" si="488"/>
        <v>0</v>
      </c>
      <c r="Q898" s="18">
        <f t="shared" ca="1" si="488"/>
        <v>0</v>
      </c>
      <c r="R898" s="18">
        <f t="shared" ca="1" si="488"/>
        <v>0</v>
      </c>
      <c r="S898" s="18">
        <f t="shared" ca="1" si="488"/>
        <v>0</v>
      </c>
      <c r="T898" s="18">
        <f t="shared" ca="1" si="488"/>
        <v>0</v>
      </c>
      <c r="U898" s="18">
        <f t="shared" ca="1" si="489"/>
        <v>0</v>
      </c>
      <c r="V898" s="18">
        <f t="shared" ca="1" si="489"/>
        <v>0</v>
      </c>
      <c r="W898" s="18">
        <f t="shared" ca="1" si="489"/>
        <v>0</v>
      </c>
      <c r="X898" s="18">
        <f t="shared" ca="1" si="489"/>
        <v>0</v>
      </c>
      <c r="Y898" s="18">
        <f t="shared" ca="1" si="489"/>
        <v>0</v>
      </c>
      <c r="Z898" s="18">
        <f t="shared" ca="1" si="489"/>
        <v>0</v>
      </c>
      <c r="AA898" s="18">
        <f t="shared" ca="1" si="489"/>
        <v>0</v>
      </c>
      <c r="AB898" s="18">
        <f t="shared" ca="1" si="489"/>
        <v>0</v>
      </c>
      <c r="AC898" s="18">
        <f t="shared" ca="1" si="489"/>
        <v>0</v>
      </c>
      <c r="AD898" s="18">
        <f t="shared" ca="1" si="489"/>
        <v>0</v>
      </c>
      <c r="AE898" s="18">
        <f t="shared" ca="1" si="490"/>
        <v>0</v>
      </c>
      <c r="AF898" s="18">
        <f t="shared" ca="1" si="490"/>
        <v>0</v>
      </c>
      <c r="AG898" s="18">
        <f t="shared" ca="1" si="490"/>
        <v>0</v>
      </c>
      <c r="AH898" s="18">
        <f t="shared" ca="1" si="490"/>
        <v>0</v>
      </c>
      <c r="AI898" s="18">
        <f t="shared" ca="1" si="490"/>
        <v>0</v>
      </c>
      <c r="AJ898" s="18">
        <f t="shared" ca="1" si="490"/>
        <v>0</v>
      </c>
      <c r="AK898" s="18">
        <f t="shared" ca="1" si="490"/>
        <v>0</v>
      </c>
      <c r="AL898" s="18">
        <f t="shared" ca="1" si="490"/>
        <v>0</v>
      </c>
      <c r="AM898" s="18">
        <f t="shared" ca="1" si="490"/>
        <v>0</v>
      </c>
      <c r="AN898" s="18">
        <f t="shared" ca="1" si="490"/>
        <v>0</v>
      </c>
      <c r="AO898" s="18">
        <f t="shared" ca="1" si="491"/>
        <v>0</v>
      </c>
      <c r="AP898" s="18">
        <f t="shared" ca="1" si="491"/>
        <v>0</v>
      </c>
      <c r="AQ898" s="18">
        <f t="shared" ca="1" si="491"/>
        <v>0</v>
      </c>
      <c r="AR898" s="18">
        <f t="shared" ca="1" si="491"/>
        <v>0</v>
      </c>
      <c r="AS898" s="18">
        <f t="shared" ca="1" si="491"/>
        <v>0</v>
      </c>
      <c r="AT898" s="18">
        <f t="shared" ca="1" si="491"/>
        <v>0</v>
      </c>
      <c r="AU898" s="18">
        <f t="shared" ca="1" si="491"/>
        <v>0</v>
      </c>
      <c r="AV898" s="18">
        <f t="shared" ca="1" si="491"/>
        <v>0</v>
      </c>
      <c r="AW898" s="18">
        <f t="shared" ca="1" si="491"/>
        <v>0</v>
      </c>
      <c r="AX898" s="18">
        <f t="shared" ca="1" si="491"/>
        <v>0</v>
      </c>
      <c r="AY898" s="18">
        <f t="shared" ca="1" si="492"/>
        <v>0</v>
      </c>
      <c r="AZ898" s="18">
        <f t="shared" ca="1" si="492"/>
        <v>0</v>
      </c>
      <c r="BA898" s="18">
        <f t="shared" ca="1" si="492"/>
        <v>0</v>
      </c>
      <c r="BB898" s="18">
        <f t="shared" ca="1" si="492"/>
        <v>0</v>
      </c>
      <c r="BC898" s="18">
        <f t="shared" ca="1" si="492"/>
        <v>0</v>
      </c>
      <c r="BD898" s="18">
        <f t="shared" ca="1" si="492"/>
        <v>0</v>
      </c>
      <c r="BE898" s="18">
        <f t="shared" ca="1" si="492"/>
        <v>0</v>
      </c>
      <c r="BF898" s="18">
        <f t="shared" ca="1" si="492"/>
        <v>0</v>
      </c>
      <c r="BG898" s="18">
        <f t="shared" ca="1" si="492"/>
        <v>0</v>
      </c>
      <c r="BH898" s="18">
        <f t="shared" ca="1" si="492"/>
        <v>0</v>
      </c>
    </row>
    <row r="899" spans="8:60" x14ac:dyDescent="0.35">
      <c r="H899" s="2" t="e">
        <f t="shared" si="470"/>
        <v>#REF!</v>
      </c>
      <c r="I899">
        <f t="shared" si="487"/>
        <v>18</v>
      </c>
      <c r="J899">
        <f t="shared" si="471"/>
        <v>7</v>
      </c>
      <c r="K899" s="18">
        <f t="shared" ca="1" si="488"/>
        <v>0</v>
      </c>
      <c r="L899" s="18">
        <f t="shared" ca="1" si="488"/>
        <v>0</v>
      </c>
      <c r="M899" s="18">
        <f t="shared" ca="1" si="488"/>
        <v>0</v>
      </c>
      <c r="N899" s="18">
        <f t="shared" ca="1" si="488"/>
        <v>0</v>
      </c>
      <c r="O899" s="18">
        <f t="shared" ca="1" si="488"/>
        <v>0</v>
      </c>
      <c r="P899" s="18">
        <f t="shared" ca="1" si="488"/>
        <v>0</v>
      </c>
      <c r="Q899" s="18">
        <f t="shared" ca="1" si="488"/>
        <v>0</v>
      </c>
      <c r="R899" s="18">
        <f t="shared" ca="1" si="488"/>
        <v>0</v>
      </c>
      <c r="S899" s="18">
        <f t="shared" ca="1" si="488"/>
        <v>0</v>
      </c>
      <c r="T899" s="18">
        <f t="shared" ca="1" si="488"/>
        <v>0</v>
      </c>
      <c r="U899" s="18">
        <f t="shared" ca="1" si="489"/>
        <v>0</v>
      </c>
      <c r="V899" s="18">
        <f t="shared" ca="1" si="489"/>
        <v>0</v>
      </c>
      <c r="W899" s="18">
        <f t="shared" ca="1" si="489"/>
        <v>0</v>
      </c>
      <c r="X899" s="18">
        <f t="shared" ca="1" si="489"/>
        <v>0</v>
      </c>
      <c r="Y899" s="18">
        <f t="shared" ca="1" si="489"/>
        <v>0</v>
      </c>
      <c r="Z899" s="18">
        <f t="shared" ca="1" si="489"/>
        <v>0</v>
      </c>
      <c r="AA899" s="18">
        <f t="shared" ca="1" si="489"/>
        <v>0</v>
      </c>
      <c r="AB899" s="18">
        <f t="shared" ca="1" si="489"/>
        <v>0</v>
      </c>
      <c r="AC899" s="18">
        <f t="shared" ca="1" si="489"/>
        <v>0</v>
      </c>
      <c r="AD899" s="18">
        <f t="shared" ca="1" si="489"/>
        <v>0</v>
      </c>
      <c r="AE899" s="18">
        <f t="shared" ca="1" si="490"/>
        <v>0</v>
      </c>
      <c r="AF899" s="18">
        <f t="shared" ca="1" si="490"/>
        <v>0</v>
      </c>
      <c r="AG899" s="18">
        <f t="shared" ca="1" si="490"/>
        <v>0</v>
      </c>
      <c r="AH899" s="18">
        <f t="shared" ca="1" si="490"/>
        <v>0</v>
      </c>
      <c r="AI899" s="18">
        <f t="shared" ca="1" si="490"/>
        <v>0</v>
      </c>
      <c r="AJ899" s="18">
        <f t="shared" ca="1" si="490"/>
        <v>0</v>
      </c>
      <c r="AK899" s="18">
        <f t="shared" ca="1" si="490"/>
        <v>0</v>
      </c>
      <c r="AL899" s="18">
        <f t="shared" ca="1" si="490"/>
        <v>0</v>
      </c>
      <c r="AM899" s="18">
        <f t="shared" ca="1" si="490"/>
        <v>0</v>
      </c>
      <c r="AN899" s="18">
        <f t="shared" ca="1" si="490"/>
        <v>0</v>
      </c>
      <c r="AO899" s="18">
        <f t="shared" ca="1" si="491"/>
        <v>0</v>
      </c>
      <c r="AP899" s="18">
        <f t="shared" ca="1" si="491"/>
        <v>0</v>
      </c>
      <c r="AQ899" s="18">
        <f t="shared" ca="1" si="491"/>
        <v>0</v>
      </c>
      <c r="AR899" s="18">
        <f t="shared" ca="1" si="491"/>
        <v>0</v>
      </c>
      <c r="AS899" s="18">
        <f t="shared" ca="1" si="491"/>
        <v>0</v>
      </c>
      <c r="AT899" s="18">
        <f t="shared" ca="1" si="491"/>
        <v>0</v>
      </c>
      <c r="AU899" s="18">
        <f t="shared" ca="1" si="491"/>
        <v>0</v>
      </c>
      <c r="AV899" s="18">
        <f t="shared" ca="1" si="491"/>
        <v>0</v>
      </c>
      <c r="AW899" s="18">
        <f t="shared" ca="1" si="491"/>
        <v>0</v>
      </c>
      <c r="AX899" s="18">
        <f t="shared" ca="1" si="491"/>
        <v>0</v>
      </c>
      <c r="AY899" s="18">
        <f t="shared" ca="1" si="492"/>
        <v>0</v>
      </c>
      <c r="AZ899" s="18">
        <f t="shared" ca="1" si="492"/>
        <v>0</v>
      </c>
      <c r="BA899" s="18">
        <f t="shared" ca="1" si="492"/>
        <v>0</v>
      </c>
      <c r="BB899" s="18">
        <f t="shared" ca="1" si="492"/>
        <v>0</v>
      </c>
      <c r="BC899" s="18">
        <f t="shared" ca="1" si="492"/>
        <v>0</v>
      </c>
      <c r="BD899" s="18">
        <f t="shared" ca="1" si="492"/>
        <v>0</v>
      </c>
      <c r="BE899" s="18">
        <f t="shared" ca="1" si="492"/>
        <v>0</v>
      </c>
      <c r="BF899" s="18">
        <f t="shared" ca="1" si="492"/>
        <v>0</v>
      </c>
      <c r="BG899" s="18">
        <f t="shared" ca="1" si="492"/>
        <v>0</v>
      </c>
      <c r="BH899" s="18">
        <f t="shared" ca="1" si="492"/>
        <v>0</v>
      </c>
    </row>
    <row r="900" spans="8:60" x14ac:dyDescent="0.35">
      <c r="H900" s="2" t="e">
        <f t="shared" si="470"/>
        <v>#REF!</v>
      </c>
      <c r="I900">
        <f t="shared" si="487"/>
        <v>18</v>
      </c>
      <c r="J900">
        <f t="shared" si="471"/>
        <v>8</v>
      </c>
      <c r="K900" s="18">
        <f t="shared" ca="1" si="488"/>
        <v>0</v>
      </c>
      <c r="L900" s="18">
        <f t="shared" ca="1" si="488"/>
        <v>0</v>
      </c>
      <c r="M900" s="18">
        <f t="shared" ca="1" si="488"/>
        <v>0</v>
      </c>
      <c r="N900" s="18">
        <f t="shared" ca="1" si="488"/>
        <v>0</v>
      </c>
      <c r="O900" s="18">
        <f t="shared" ca="1" si="488"/>
        <v>0</v>
      </c>
      <c r="P900" s="18">
        <f t="shared" ca="1" si="488"/>
        <v>0</v>
      </c>
      <c r="Q900" s="18">
        <f t="shared" ca="1" si="488"/>
        <v>0</v>
      </c>
      <c r="R900" s="18">
        <f t="shared" ca="1" si="488"/>
        <v>0</v>
      </c>
      <c r="S900" s="18">
        <f t="shared" ca="1" si="488"/>
        <v>0</v>
      </c>
      <c r="T900" s="18">
        <f t="shared" ca="1" si="488"/>
        <v>0</v>
      </c>
      <c r="U900" s="18">
        <f t="shared" ca="1" si="489"/>
        <v>0</v>
      </c>
      <c r="V900" s="18">
        <f t="shared" ca="1" si="489"/>
        <v>0</v>
      </c>
      <c r="W900" s="18">
        <f t="shared" ca="1" si="489"/>
        <v>0</v>
      </c>
      <c r="X900" s="18">
        <f t="shared" ca="1" si="489"/>
        <v>0</v>
      </c>
      <c r="Y900" s="18">
        <f t="shared" ca="1" si="489"/>
        <v>0</v>
      </c>
      <c r="Z900" s="18">
        <f t="shared" ca="1" si="489"/>
        <v>0</v>
      </c>
      <c r="AA900" s="18">
        <f t="shared" ca="1" si="489"/>
        <v>0</v>
      </c>
      <c r="AB900" s="18">
        <f t="shared" ca="1" si="489"/>
        <v>0</v>
      </c>
      <c r="AC900" s="18">
        <f t="shared" ca="1" si="489"/>
        <v>0</v>
      </c>
      <c r="AD900" s="18">
        <f t="shared" ca="1" si="489"/>
        <v>0</v>
      </c>
      <c r="AE900" s="18">
        <f t="shared" ca="1" si="490"/>
        <v>0</v>
      </c>
      <c r="AF900" s="18">
        <f t="shared" ca="1" si="490"/>
        <v>0</v>
      </c>
      <c r="AG900" s="18">
        <f t="shared" ca="1" si="490"/>
        <v>0</v>
      </c>
      <c r="AH900" s="18">
        <f t="shared" ca="1" si="490"/>
        <v>0</v>
      </c>
      <c r="AI900" s="18">
        <f t="shared" ca="1" si="490"/>
        <v>0</v>
      </c>
      <c r="AJ900" s="18">
        <f t="shared" ca="1" si="490"/>
        <v>0</v>
      </c>
      <c r="AK900" s="18">
        <f t="shared" ca="1" si="490"/>
        <v>0</v>
      </c>
      <c r="AL900" s="18">
        <f t="shared" ca="1" si="490"/>
        <v>0</v>
      </c>
      <c r="AM900" s="18">
        <f t="shared" ca="1" si="490"/>
        <v>0</v>
      </c>
      <c r="AN900" s="18">
        <f t="shared" ca="1" si="490"/>
        <v>0</v>
      </c>
      <c r="AO900" s="18">
        <f t="shared" ca="1" si="491"/>
        <v>0</v>
      </c>
      <c r="AP900" s="18">
        <f t="shared" ca="1" si="491"/>
        <v>0</v>
      </c>
      <c r="AQ900" s="18">
        <f t="shared" ca="1" si="491"/>
        <v>0</v>
      </c>
      <c r="AR900" s="18">
        <f t="shared" ca="1" si="491"/>
        <v>0</v>
      </c>
      <c r="AS900" s="18">
        <f t="shared" ca="1" si="491"/>
        <v>0</v>
      </c>
      <c r="AT900" s="18">
        <f t="shared" ca="1" si="491"/>
        <v>0</v>
      </c>
      <c r="AU900" s="18">
        <f t="shared" ca="1" si="491"/>
        <v>0</v>
      </c>
      <c r="AV900" s="18">
        <f t="shared" ca="1" si="491"/>
        <v>0</v>
      </c>
      <c r="AW900" s="18">
        <f t="shared" ca="1" si="491"/>
        <v>0</v>
      </c>
      <c r="AX900" s="18">
        <f t="shared" ca="1" si="491"/>
        <v>0</v>
      </c>
      <c r="AY900" s="18">
        <f t="shared" ca="1" si="492"/>
        <v>0</v>
      </c>
      <c r="AZ900" s="18">
        <f t="shared" ca="1" si="492"/>
        <v>0</v>
      </c>
      <c r="BA900" s="18">
        <f t="shared" ca="1" si="492"/>
        <v>0</v>
      </c>
      <c r="BB900" s="18">
        <f t="shared" ca="1" si="492"/>
        <v>0</v>
      </c>
      <c r="BC900" s="18">
        <f t="shared" ca="1" si="492"/>
        <v>0</v>
      </c>
      <c r="BD900" s="18">
        <f t="shared" ca="1" si="492"/>
        <v>0</v>
      </c>
      <c r="BE900" s="18">
        <f t="shared" ca="1" si="492"/>
        <v>0</v>
      </c>
      <c r="BF900" s="18">
        <f t="shared" ca="1" si="492"/>
        <v>0</v>
      </c>
      <c r="BG900" s="18">
        <f t="shared" ca="1" si="492"/>
        <v>0</v>
      </c>
      <c r="BH900" s="18">
        <f t="shared" ca="1" si="492"/>
        <v>0</v>
      </c>
    </row>
    <row r="901" spans="8:60" x14ac:dyDescent="0.35">
      <c r="H901" s="2" t="e">
        <f t="shared" si="470"/>
        <v>#REF!</v>
      </c>
      <c r="I901">
        <f t="shared" si="487"/>
        <v>18</v>
      </c>
      <c r="J901">
        <f t="shared" si="471"/>
        <v>9</v>
      </c>
      <c r="K901" s="18">
        <f t="shared" ca="1" si="488"/>
        <v>0</v>
      </c>
      <c r="L901" s="18">
        <f t="shared" ca="1" si="488"/>
        <v>0</v>
      </c>
      <c r="M901" s="18">
        <f t="shared" ca="1" si="488"/>
        <v>0</v>
      </c>
      <c r="N901" s="18">
        <f t="shared" ca="1" si="488"/>
        <v>0</v>
      </c>
      <c r="O901" s="18">
        <f t="shared" ca="1" si="488"/>
        <v>0</v>
      </c>
      <c r="P901" s="18">
        <f t="shared" ca="1" si="488"/>
        <v>0</v>
      </c>
      <c r="Q901" s="18">
        <f t="shared" ca="1" si="488"/>
        <v>0</v>
      </c>
      <c r="R901" s="18">
        <f t="shared" ca="1" si="488"/>
        <v>0</v>
      </c>
      <c r="S901" s="18">
        <f t="shared" ca="1" si="488"/>
        <v>0</v>
      </c>
      <c r="T901" s="18">
        <f t="shared" ca="1" si="488"/>
        <v>0</v>
      </c>
      <c r="U901" s="18">
        <f t="shared" ca="1" si="489"/>
        <v>0</v>
      </c>
      <c r="V901" s="18">
        <f t="shared" ca="1" si="489"/>
        <v>0</v>
      </c>
      <c r="W901" s="18">
        <f t="shared" ca="1" si="489"/>
        <v>0</v>
      </c>
      <c r="X901" s="18">
        <f t="shared" ca="1" si="489"/>
        <v>0</v>
      </c>
      <c r="Y901" s="18">
        <f t="shared" ca="1" si="489"/>
        <v>0</v>
      </c>
      <c r="Z901" s="18">
        <f t="shared" ca="1" si="489"/>
        <v>0</v>
      </c>
      <c r="AA901" s="18">
        <f t="shared" ca="1" si="489"/>
        <v>0</v>
      </c>
      <c r="AB901" s="18">
        <f t="shared" ca="1" si="489"/>
        <v>0</v>
      </c>
      <c r="AC901" s="18">
        <f t="shared" ca="1" si="489"/>
        <v>0</v>
      </c>
      <c r="AD901" s="18">
        <f t="shared" ca="1" si="489"/>
        <v>0</v>
      </c>
      <c r="AE901" s="18">
        <f t="shared" ca="1" si="490"/>
        <v>0</v>
      </c>
      <c r="AF901" s="18">
        <f t="shared" ca="1" si="490"/>
        <v>0</v>
      </c>
      <c r="AG901" s="18">
        <f t="shared" ca="1" si="490"/>
        <v>0</v>
      </c>
      <c r="AH901" s="18">
        <f t="shared" ca="1" si="490"/>
        <v>0</v>
      </c>
      <c r="AI901" s="18">
        <f t="shared" ca="1" si="490"/>
        <v>0</v>
      </c>
      <c r="AJ901" s="18">
        <f t="shared" ca="1" si="490"/>
        <v>0</v>
      </c>
      <c r="AK901" s="18">
        <f t="shared" ca="1" si="490"/>
        <v>0</v>
      </c>
      <c r="AL901" s="18">
        <f t="shared" ca="1" si="490"/>
        <v>0</v>
      </c>
      <c r="AM901" s="18">
        <f t="shared" ca="1" si="490"/>
        <v>0</v>
      </c>
      <c r="AN901" s="18">
        <f t="shared" ca="1" si="490"/>
        <v>0</v>
      </c>
      <c r="AO901" s="18">
        <f t="shared" ca="1" si="491"/>
        <v>0</v>
      </c>
      <c r="AP901" s="18">
        <f t="shared" ca="1" si="491"/>
        <v>0</v>
      </c>
      <c r="AQ901" s="18">
        <f t="shared" ca="1" si="491"/>
        <v>0</v>
      </c>
      <c r="AR901" s="18">
        <f t="shared" ca="1" si="491"/>
        <v>0</v>
      </c>
      <c r="AS901" s="18">
        <f t="shared" ca="1" si="491"/>
        <v>0</v>
      </c>
      <c r="AT901" s="18">
        <f t="shared" ca="1" si="491"/>
        <v>0</v>
      </c>
      <c r="AU901" s="18">
        <f t="shared" ca="1" si="491"/>
        <v>0</v>
      </c>
      <c r="AV901" s="18">
        <f t="shared" ca="1" si="491"/>
        <v>0</v>
      </c>
      <c r="AW901" s="18">
        <f t="shared" ca="1" si="491"/>
        <v>0</v>
      </c>
      <c r="AX901" s="18">
        <f t="shared" ca="1" si="491"/>
        <v>0</v>
      </c>
      <c r="AY901" s="18">
        <f t="shared" ca="1" si="492"/>
        <v>0</v>
      </c>
      <c r="AZ901" s="18">
        <f t="shared" ca="1" si="492"/>
        <v>0</v>
      </c>
      <c r="BA901" s="18">
        <f t="shared" ca="1" si="492"/>
        <v>0</v>
      </c>
      <c r="BB901" s="18">
        <f t="shared" ca="1" si="492"/>
        <v>0</v>
      </c>
      <c r="BC901" s="18">
        <f t="shared" ca="1" si="492"/>
        <v>0</v>
      </c>
      <c r="BD901" s="18">
        <f t="shared" ca="1" si="492"/>
        <v>0</v>
      </c>
      <c r="BE901" s="18">
        <f t="shared" ca="1" si="492"/>
        <v>0</v>
      </c>
      <c r="BF901" s="18">
        <f t="shared" ca="1" si="492"/>
        <v>0</v>
      </c>
      <c r="BG901" s="18">
        <f t="shared" ca="1" si="492"/>
        <v>0</v>
      </c>
      <c r="BH901" s="18">
        <f t="shared" ca="1" si="492"/>
        <v>0</v>
      </c>
    </row>
    <row r="902" spans="8:60" x14ac:dyDescent="0.35">
      <c r="H902" s="2" t="e">
        <f t="shared" si="470"/>
        <v>#REF!</v>
      </c>
      <c r="I902">
        <f t="shared" si="487"/>
        <v>18</v>
      </c>
      <c r="J902">
        <f t="shared" si="471"/>
        <v>10</v>
      </c>
      <c r="K902" s="18">
        <f t="shared" ca="1" si="488"/>
        <v>0</v>
      </c>
      <c r="L902" s="18">
        <f t="shared" ca="1" si="488"/>
        <v>0</v>
      </c>
      <c r="M902" s="18">
        <f t="shared" ca="1" si="488"/>
        <v>0</v>
      </c>
      <c r="N902" s="18">
        <f t="shared" ca="1" si="488"/>
        <v>0</v>
      </c>
      <c r="O902" s="18">
        <f t="shared" ca="1" si="488"/>
        <v>0</v>
      </c>
      <c r="P902" s="18">
        <f t="shared" ca="1" si="488"/>
        <v>0</v>
      </c>
      <c r="Q902" s="18">
        <f t="shared" ca="1" si="488"/>
        <v>0</v>
      </c>
      <c r="R902" s="18">
        <f t="shared" ca="1" si="488"/>
        <v>0</v>
      </c>
      <c r="S902" s="18">
        <f t="shared" ca="1" si="488"/>
        <v>0</v>
      </c>
      <c r="T902" s="18">
        <f t="shared" ca="1" si="488"/>
        <v>0</v>
      </c>
      <c r="U902" s="18">
        <f t="shared" ca="1" si="489"/>
        <v>0</v>
      </c>
      <c r="V902" s="18">
        <f t="shared" ca="1" si="489"/>
        <v>0</v>
      </c>
      <c r="W902" s="18">
        <f t="shared" ca="1" si="489"/>
        <v>0</v>
      </c>
      <c r="X902" s="18">
        <f t="shared" ca="1" si="489"/>
        <v>0</v>
      </c>
      <c r="Y902" s="18">
        <f t="shared" ca="1" si="489"/>
        <v>0</v>
      </c>
      <c r="Z902" s="18">
        <f t="shared" ca="1" si="489"/>
        <v>0</v>
      </c>
      <c r="AA902" s="18">
        <f t="shared" ca="1" si="489"/>
        <v>0</v>
      </c>
      <c r="AB902" s="18">
        <f t="shared" ca="1" si="489"/>
        <v>0</v>
      </c>
      <c r="AC902" s="18">
        <f t="shared" ca="1" si="489"/>
        <v>0</v>
      </c>
      <c r="AD902" s="18">
        <f t="shared" ca="1" si="489"/>
        <v>0</v>
      </c>
      <c r="AE902" s="18">
        <f t="shared" ca="1" si="490"/>
        <v>0</v>
      </c>
      <c r="AF902" s="18">
        <f t="shared" ca="1" si="490"/>
        <v>0</v>
      </c>
      <c r="AG902" s="18">
        <f t="shared" ca="1" si="490"/>
        <v>0</v>
      </c>
      <c r="AH902" s="18">
        <f t="shared" ca="1" si="490"/>
        <v>0</v>
      </c>
      <c r="AI902" s="18">
        <f t="shared" ca="1" si="490"/>
        <v>0</v>
      </c>
      <c r="AJ902" s="18">
        <f t="shared" ca="1" si="490"/>
        <v>0</v>
      </c>
      <c r="AK902" s="18">
        <f t="shared" ca="1" si="490"/>
        <v>0</v>
      </c>
      <c r="AL902" s="18">
        <f t="shared" ca="1" si="490"/>
        <v>0</v>
      </c>
      <c r="AM902" s="18">
        <f t="shared" ca="1" si="490"/>
        <v>0</v>
      </c>
      <c r="AN902" s="18">
        <f t="shared" ca="1" si="490"/>
        <v>0</v>
      </c>
      <c r="AO902" s="18">
        <f t="shared" ca="1" si="491"/>
        <v>0</v>
      </c>
      <c r="AP902" s="18">
        <f t="shared" ca="1" si="491"/>
        <v>0</v>
      </c>
      <c r="AQ902" s="18">
        <f t="shared" ca="1" si="491"/>
        <v>0</v>
      </c>
      <c r="AR902" s="18">
        <f t="shared" ca="1" si="491"/>
        <v>0</v>
      </c>
      <c r="AS902" s="18">
        <f t="shared" ca="1" si="491"/>
        <v>0</v>
      </c>
      <c r="AT902" s="18">
        <f t="shared" ca="1" si="491"/>
        <v>0</v>
      </c>
      <c r="AU902" s="18">
        <f t="shared" ca="1" si="491"/>
        <v>0</v>
      </c>
      <c r="AV902" s="18">
        <f t="shared" ca="1" si="491"/>
        <v>0</v>
      </c>
      <c r="AW902" s="18">
        <f t="shared" ca="1" si="491"/>
        <v>0</v>
      </c>
      <c r="AX902" s="18">
        <f t="shared" ca="1" si="491"/>
        <v>0</v>
      </c>
      <c r="AY902" s="18">
        <f t="shared" ca="1" si="492"/>
        <v>0</v>
      </c>
      <c r="AZ902" s="18">
        <f t="shared" ca="1" si="492"/>
        <v>0</v>
      </c>
      <c r="BA902" s="18">
        <f t="shared" ca="1" si="492"/>
        <v>0</v>
      </c>
      <c r="BB902" s="18">
        <f t="shared" ca="1" si="492"/>
        <v>0</v>
      </c>
      <c r="BC902" s="18">
        <f t="shared" ca="1" si="492"/>
        <v>0</v>
      </c>
      <c r="BD902" s="18">
        <f t="shared" ca="1" si="492"/>
        <v>0</v>
      </c>
      <c r="BE902" s="18">
        <f t="shared" ca="1" si="492"/>
        <v>0</v>
      </c>
      <c r="BF902" s="18">
        <f t="shared" ca="1" si="492"/>
        <v>0</v>
      </c>
      <c r="BG902" s="18">
        <f t="shared" ca="1" si="492"/>
        <v>0</v>
      </c>
      <c r="BH902" s="18">
        <f t="shared" ca="1" si="492"/>
        <v>0</v>
      </c>
    </row>
    <row r="903" spans="8:60" x14ac:dyDescent="0.35">
      <c r="H903" s="2" t="e">
        <f t="shared" si="470"/>
        <v>#REF!</v>
      </c>
      <c r="I903">
        <f t="shared" si="487"/>
        <v>18</v>
      </c>
      <c r="J903">
        <f t="shared" si="471"/>
        <v>11</v>
      </c>
      <c r="K903" s="18">
        <f t="shared" ca="1" si="488"/>
        <v>0</v>
      </c>
      <c r="L903" s="18">
        <f t="shared" ca="1" si="488"/>
        <v>0</v>
      </c>
      <c r="M903" s="18">
        <f t="shared" ca="1" si="488"/>
        <v>0</v>
      </c>
      <c r="N903" s="18">
        <f t="shared" ca="1" si="488"/>
        <v>0</v>
      </c>
      <c r="O903" s="18">
        <f t="shared" ca="1" si="488"/>
        <v>0</v>
      </c>
      <c r="P903" s="18">
        <f t="shared" ca="1" si="488"/>
        <v>0</v>
      </c>
      <c r="Q903" s="18">
        <f t="shared" ca="1" si="488"/>
        <v>0</v>
      </c>
      <c r="R903" s="18">
        <f t="shared" ca="1" si="488"/>
        <v>0</v>
      </c>
      <c r="S903" s="18">
        <f t="shared" ca="1" si="488"/>
        <v>0</v>
      </c>
      <c r="T903" s="18">
        <f t="shared" ca="1" si="488"/>
        <v>0</v>
      </c>
      <c r="U903" s="18">
        <f t="shared" ca="1" si="489"/>
        <v>0</v>
      </c>
      <c r="V903" s="18">
        <f t="shared" ca="1" si="489"/>
        <v>0</v>
      </c>
      <c r="W903" s="18">
        <f t="shared" ca="1" si="489"/>
        <v>0</v>
      </c>
      <c r="X903" s="18">
        <f t="shared" ca="1" si="489"/>
        <v>0</v>
      </c>
      <c r="Y903" s="18">
        <f t="shared" ca="1" si="489"/>
        <v>0</v>
      </c>
      <c r="Z903" s="18">
        <f t="shared" ca="1" si="489"/>
        <v>0</v>
      </c>
      <c r="AA903" s="18">
        <f t="shared" ca="1" si="489"/>
        <v>0</v>
      </c>
      <c r="AB903" s="18">
        <f t="shared" ca="1" si="489"/>
        <v>0</v>
      </c>
      <c r="AC903" s="18">
        <f t="shared" ca="1" si="489"/>
        <v>0</v>
      </c>
      <c r="AD903" s="18">
        <f t="shared" ca="1" si="489"/>
        <v>0</v>
      </c>
      <c r="AE903" s="18">
        <f t="shared" ca="1" si="490"/>
        <v>0</v>
      </c>
      <c r="AF903" s="18">
        <f t="shared" ca="1" si="490"/>
        <v>0</v>
      </c>
      <c r="AG903" s="18">
        <f t="shared" ca="1" si="490"/>
        <v>0</v>
      </c>
      <c r="AH903" s="18">
        <f t="shared" ca="1" si="490"/>
        <v>0</v>
      </c>
      <c r="AI903" s="18">
        <f t="shared" ca="1" si="490"/>
        <v>0</v>
      </c>
      <c r="AJ903" s="18">
        <f t="shared" ca="1" si="490"/>
        <v>0</v>
      </c>
      <c r="AK903" s="18">
        <f t="shared" ca="1" si="490"/>
        <v>0</v>
      </c>
      <c r="AL903" s="18">
        <f t="shared" ca="1" si="490"/>
        <v>0</v>
      </c>
      <c r="AM903" s="18">
        <f t="shared" ca="1" si="490"/>
        <v>0</v>
      </c>
      <c r="AN903" s="18">
        <f t="shared" ca="1" si="490"/>
        <v>0</v>
      </c>
      <c r="AO903" s="18">
        <f t="shared" ca="1" si="491"/>
        <v>0</v>
      </c>
      <c r="AP903" s="18">
        <f t="shared" ca="1" si="491"/>
        <v>0</v>
      </c>
      <c r="AQ903" s="18">
        <f t="shared" ca="1" si="491"/>
        <v>0</v>
      </c>
      <c r="AR903" s="18">
        <f t="shared" ca="1" si="491"/>
        <v>0</v>
      </c>
      <c r="AS903" s="18">
        <f t="shared" ca="1" si="491"/>
        <v>0</v>
      </c>
      <c r="AT903" s="18">
        <f t="shared" ca="1" si="491"/>
        <v>0</v>
      </c>
      <c r="AU903" s="18">
        <f t="shared" ca="1" si="491"/>
        <v>0</v>
      </c>
      <c r="AV903" s="18">
        <f t="shared" ca="1" si="491"/>
        <v>0</v>
      </c>
      <c r="AW903" s="18">
        <f t="shared" ca="1" si="491"/>
        <v>0</v>
      </c>
      <c r="AX903" s="18">
        <f t="shared" ca="1" si="491"/>
        <v>0</v>
      </c>
      <c r="AY903" s="18">
        <f t="shared" ca="1" si="492"/>
        <v>0</v>
      </c>
      <c r="AZ903" s="18">
        <f t="shared" ca="1" si="492"/>
        <v>0</v>
      </c>
      <c r="BA903" s="18">
        <f t="shared" ca="1" si="492"/>
        <v>0</v>
      </c>
      <c r="BB903" s="18">
        <f t="shared" ca="1" si="492"/>
        <v>0</v>
      </c>
      <c r="BC903" s="18">
        <f t="shared" ca="1" si="492"/>
        <v>0</v>
      </c>
      <c r="BD903" s="18">
        <f t="shared" ca="1" si="492"/>
        <v>0</v>
      </c>
      <c r="BE903" s="18">
        <f t="shared" ca="1" si="492"/>
        <v>0</v>
      </c>
      <c r="BF903" s="18">
        <f t="shared" ca="1" si="492"/>
        <v>0</v>
      </c>
      <c r="BG903" s="18">
        <f t="shared" ca="1" si="492"/>
        <v>0</v>
      </c>
      <c r="BH903" s="18">
        <f t="shared" ca="1" si="492"/>
        <v>0</v>
      </c>
    </row>
    <row r="904" spans="8:60" x14ac:dyDescent="0.35">
      <c r="H904" s="2" t="e">
        <f t="shared" si="470"/>
        <v>#REF!</v>
      </c>
      <c r="I904">
        <f t="shared" si="487"/>
        <v>18</v>
      </c>
      <c r="J904">
        <f t="shared" si="471"/>
        <v>12</v>
      </c>
      <c r="K904" s="18">
        <f t="shared" ca="1" si="488"/>
        <v>0</v>
      </c>
      <c r="L904" s="18">
        <f t="shared" ca="1" si="488"/>
        <v>0</v>
      </c>
      <c r="M904" s="18">
        <f t="shared" ca="1" si="488"/>
        <v>0</v>
      </c>
      <c r="N904" s="18">
        <f t="shared" ca="1" si="488"/>
        <v>0</v>
      </c>
      <c r="O904" s="18">
        <f t="shared" ca="1" si="488"/>
        <v>0</v>
      </c>
      <c r="P904" s="18">
        <f t="shared" ca="1" si="488"/>
        <v>0</v>
      </c>
      <c r="Q904" s="18">
        <f t="shared" ca="1" si="488"/>
        <v>0</v>
      </c>
      <c r="R904" s="18">
        <f t="shared" ca="1" si="488"/>
        <v>0</v>
      </c>
      <c r="S904" s="18">
        <f t="shared" ca="1" si="488"/>
        <v>0</v>
      </c>
      <c r="T904" s="18">
        <f t="shared" ca="1" si="488"/>
        <v>0</v>
      </c>
      <c r="U904" s="18">
        <f t="shared" ca="1" si="489"/>
        <v>0</v>
      </c>
      <c r="V904" s="18">
        <f t="shared" ca="1" si="489"/>
        <v>0</v>
      </c>
      <c r="W904" s="18">
        <f t="shared" ca="1" si="489"/>
        <v>0</v>
      </c>
      <c r="X904" s="18">
        <f t="shared" ca="1" si="489"/>
        <v>0</v>
      </c>
      <c r="Y904" s="18">
        <f t="shared" ca="1" si="489"/>
        <v>0</v>
      </c>
      <c r="Z904" s="18">
        <f t="shared" ca="1" si="489"/>
        <v>0</v>
      </c>
      <c r="AA904" s="18">
        <f t="shared" ca="1" si="489"/>
        <v>0</v>
      </c>
      <c r="AB904" s="18">
        <f t="shared" ca="1" si="489"/>
        <v>0</v>
      </c>
      <c r="AC904" s="18">
        <f t="shared" ca="1" si="489"/>
        <v>0</v>
      </c>
      <c r="AD904" s="18">
        <f t="shared" ca="1" si="489"/>
        <v>0</v>
      </c>
      <c r="AE904" s="18">
        <f t="shared" ca="1" si="490"/>
        <v>0</v>
      </c>
      <c r="AF904" s="18">
        <f t="shared" ca="1" si="490"/>
        <v>0</v>
      </c>
      <c r="AG904" s="18">
        <f t="shared" ca="1" si="490"/>
        <v>0</v>
      </c>
      <c r="AH904" s="18">
        <f t="shared" ca="1" si="490"/>
        <v>0</v>
      </c>
      <c r="AI904" s="18">
        <f t="shared" ca="1" si="490"/>
        <v>0</v>
      </c>
      <c r="AJ904" s="18">
        <f t="shared" ca="1" si="490"/>
        <v>0</v>
      </c>
      <c r="AK904" s="18">
        <f t="shared" ca="1" si="490"/>
        <v>0</v>
      </c>
      <c r="AL904" s="18">
        <f t="shared" ca="1" si="490"/>
        <v>0</v>
      </c>
      <c r="AM904" s="18">
        <f t="shared" ca="1" si="490"/>
        <v>0</v>
      </c>
      <c r="AN904" s="18">
        <f t="shared" ca="1" si="490"/>
        <v>0</v>
      </c>
      <c r="AO904" s="18">
        <f t="shared" ca="1" si="491"/>
        <v>0</v>
      </c>
      <c r="AP904" s="18">
        <f t="shared" ca="1" si="491"/>
        <v>0</v>
      </c>
      <c r="AQ904" s="18">
        <f t="shared" ca="1" si="491"/>
        <v>0</v>
      </c>
      <c r="AR904" s="18">
        <f t="shared" ca="1" si="491"/>
        <v>0</v>
      </c>
      <c r="AS904" s="18">
        <f t="shared" ca="1" si="491"/>
        <v>0</v>
      </c>
      <c r="AT904" s="18">
        <f t="shared" ca="1" si="491"/>
        <v>0</v>
      </c>
      <c r="AU904" s="18">
        <f t="shared" ca="1" si="491"/>
        <v>0</v>
      </c>
      <c r="AV904" s="18">
        <f t="shared" ca="1" si="491"/>
        <v>0</v>
      </c>
      <c r="AW904" s="18">
        <f t="shared" ca="1" si="491"/>
        <v>0</v>
      </c>
      <c r="AX904" s="18">
        <f t="shared" ca="1" si="491"/>
        <v>0</v>
      </c>
      <c r="AY904" s="18">
        <f t="shared" ca="1" si="492"/>
        <v>0</v>
      </c>
      <c r="AZ904" s="18">
        <f t="shared" ca="1" si="492"/>
        <v>0</v>
      </c>
      <c r="BA904" s="18">
        <f t="shared" ca="1" si="492"/>
        <v>0</v>
      </c>
      <c r="BB904" s="18">
        <f t="shared" ca="1" si="492"/>
        <v>0</v>
      </c>
      <c r="BC904" s="18">
        <f t="shared" ca="1" si="492"/>
        <v>0</v>
      </c>
      <c r="BD904" s="18">
        <f t="shared" ca="1" si="492"/>
        <v>0</v>
      </c>
      <c r="BE904" s="18">
        <f t="shared" ca="1" si="492"/>
        <v>0</v>
      </c>
      <c r="BF904" s="18">
        <f t="shared" ca="1" si="492"/>
        <v>0</v>
      </c>
      <c r="BG904" s="18">
        <f t="shared" ca="1" si="492"/>
        <v>0</v>
      </c>
      <c r="BH904" s="18">
        <f t="shared" ca="1" si="492"/>
        <v>0</v>
      </c>
    </row>
    <row r="905" spans="8:60" x14ac:dyDescent="0.35">
      <c r="H905" s="2" t="e">
        <f t="shared" si="470"/>
        <v>#REF!</v>
      </c>
      <c r="I905">
        <f t="shared" si="487"/>
        <v>18</v>
      </c>
      <c r="J905">
        <f t="shared" si="471"/>
        <v>13</v>
      </c>
      <c r="K905" s="18">
        <f t="shared" ref="K905:T914" ca="1" si="493">IF(K$24&gt;$J905,0,OFFSET($K$2,$I905,$J905-K$24))</f>
        <v>0</v>
      </c>
      <c r="L905" s="18">
        <f t="shared" ca="1" si="493"/>
        <v>0</v>
      </c>
      <c r="M905" s="18">
        <f t="shared" ca="1" si="493"/>
        <v>0</v>
      </c>
      <c r="N905" s="18">
        <f t="shared" ca="1" si="493"/>
        <v>0</v>
      </c>
      <c r="O905" s="18">
        <f t="shared" ca="1" si="493"/>
        <v>0</v>
      </c>
      <c r="P905" s="18">
        <f t="shared" ca="1" si="493"/>
        <v>0</v>
      </c>
      <c r="Q905" s="18">
        <f t="shared" ca="1" si="493"/>
        <v>0</v>
      </c>
      <c r="R905" s="18">
        <f t="shared" ca="1" si="493"/>
        <v>0</v>
      </c>
      <c r="S905" s="18">
        <f t="shared" ca="1" si="493"/>
        <v>0</v>
      </c>
      <c r="T905" s="18">
        <f t="shared" ca="1" si="493"/>
        <v>0</v>
      </c>
      <c r="U905" s="18">
        <f t="shared" ref="U905:AD914" ca="1" si="494">IF(U$24&gt;$J905,0,OFFSET($K$2,$I905,$J905-U$24))</f>
        <v>0</v>
      </c>
      <c r="V905" s="18">
        <f t="shared" ca="1" si="494"/>
        <v>0</v>
      </c>
      <c r="W905" s="18">
        <f t="shared" ca="1" si="494"/>
        <v>0</v>
      </c>
      <c r="X905" s="18">
        <f t="shared" ca="1" si="494"/>
        <v>0</v>
      </c>
      <c r="Y905" s="18">
        <f t="shared" ca="1" si="494"/>
        <v>0</v>
      </c>
      <c r="Z905" s="18">
        <f t="shared" ca="1" si="494"/>
        <v>0</v>
      </c>
      <c r="AA905" s="18">
        <f t="shared" ca="1" si="494"/>
        <v>0</v>
      </c>
      <c r="AB905" s="18">
        <f t="shared" ca="1" si="494"/>
        <v>0</v>
      </c>
      <c r="AC905" s="18">
        <f t="shared" ca="1" si="494"/>
        <v>0</v>
      </c>
      <c r="AD905" s="18">
        <f t="shared" ca="1" si="494"/>
        <v>0</v>
      </c>
      <c r="AE905" s="18">
        <f t="shared" ref="AE905:AN914" ca="1" si="495">IF(AE$24&gt;$J905,0,OFFSET($K$2,$I905,$J905-AE$24))</f>
        <v>0</v>
      </c>
      <c r="AF905" s="18">
        <f t="shared" ca="1" si="495"/>
        <v>0</v>
      </c>
      <c r="AG905" s="18">
        <f t="shared" ca="1" si="495"/>
        <v>0</v>
      </c>
      <c r="AH905" s="18">
        <f t="shared" ca="1" si="495"/>
        <v>0</v>
      </c>
      <c r="AI905" s="18">
        <f t="shared" ca="1" si="495"/>
        <v>0</v>
      </c>
      <c r="AJ905" s="18">
        <f t="shared" ca="1" si="495"/>
        <v>0</v>
      </c>
      <c r="AK905" s="18">
        <f t="shared" ca="1" si="495"/>
        <v>0</v>
      </c>
      <c r="AL905" s="18">
        <f t="shared" ca="1" si="495"/>
        <v>0</v>
      </c>
      <c r="AM905" s="18">
        <f t="shared" ca="1" si="495"/>
        <v>0</v>
      </c>
      <c r="AN905" s="18">
        <f t="shared" ca="1" si="495"/>
        <v>0</v>
      </c>
      <c r="AO905" s="18">
        <f t="shared" ref="AO905:AX914" ca="1" si="496">IF(AO$24&gt;$J905,0,OFFSET($K$2,$I905,$J905-AO$24))</f>
        <v>0</v>
      </c>
      <c r="AP905" s="18">
        <f t="shared" ca="1" si="496"/>
        <v>0</v>
      </c>
      <c r="AQ905" s="18">
        <f t="shared" ca="1" si="496"/>
        <v>0</v>
      </c>
      <c r="AR905" s="18">
        <f t="shared" ca="1" si="496"/>
        <v>0</v>
      </c>
      <c r="AS905" s="18">
        <f t="shared" ca="1" si="496"/>
        <v>0</v>
      </c>
      <c r="AT905" s="18">
        <f t="shared" ca="1" si="496"/>
        <v>0</v>
      </c>
      <c r="AU905" s="18">
        <f t="shared" ca="1" si="496"/>
        <v>0</v>
      </c>
      <c r="AV905" s="18">
        <f t="shared" ca="1" si="496"/>
        <v>0</v>
      </c>
      <c r="AW905" s="18">
        <f t="shared" ca="1" si="496"/>
        <v>0</v>
      </c>
      <c r="AX905" s="18">
        <f t="shared" ca="1" si="496"/>
        <v>0</v>
      </c>
      <c r="AY905" s="18">
        <f t="shared" ref="AY905:BH914" ca="1" si="497">IF(AY$24&gt;$J905,0,OFFSET($K$2,$I905,$J905-AY$24))</f>
        <v>0</v>
      </c>
      <c r="AZ905" s="18">
        <f t="shared" ca="1" si="497"/>
        <v>0</v>
      </c>
      <c r="BA905" s="18">
        <f t="shared" ca="1" si="497"/>
        <v>0</v>
      </c>
      <c r="BB905" s="18">
        <f t="shared" ca="1" si="497"/>
        <v>0</v>
      </c>
      <c r="BC905" s="18">
        <f t="shared" ca="1" si="497"/>
        <v>0</v>
      </c>
      <c r="BD905" s="18">
        <f t="shared" ca="1" si="497"/>
        <v>0</v>
      </c>
      <c r="BE905" s="18">
        <f t="shared" ca="1" si="497"/>
        <v>0</v>
      </c>
      <c r="BF905" s="18">
        <f t="shared" ca="1" si="497"/>
        <v>0</v>
      </c>
      <c r="BG905" s="18">
        <f t="shared" ca="1" si="497"/>
        <v>0</v>
      </c>
      <c r="BH905" s="18">
        <f t="shared" ca="1" si="497"/>
        <v>0</v>
      </c>
    </row>
    <row r="906" spans="8:60" x14ac:dyDescent="0.35">
      <c r="H906" s="2" t="e">
        <f t="shared" si="470"/>
        <v>#REF!</v>
      </c>
      <c r="I906">
        <f t="shared" si="487"/>
        <v>18</v>
      </c>
      <c r="J906">
        <f t="shared" si="471"/>
        <v>14</v>
      </c>
      <c r="K906" s="18">
        <f t="shared" ca="1" si="493"/>
        <v>0</v>
      </c>
      <c r="L906" s="18">
        <f t="shared" ca="1" si="493"/>
        <v>0</v>
      </c>
      <c r="M906" s="18">
        <f t="shared" ca="1" si="493"/>
        <v>0</v>
      </c>
      <c r="N906" s="18">
        <f t="shared" ca="1" si="493"/>
        <v>0</v>
      </c>
      <c r="O906" s="18">
        <f t="shared" ca="1" si="493"/>
        <v>0</v>
      </c>
      <c r="P906" s="18">
        <f t="shared" ca="1" si="493"/>
        <v>0</v>
      </c>
      <c r="Q906" s="18">
        <f t="shared" ca="1" si="493"/>
        <v>0</v>
      </c>
      <c r="R906" s="18">
        <f t="shared" ca="1" si="493"/>
        <v>0</v>
      </c>
      <c r="S906" s="18">
        <f t="shared" ca="1" si="493"/>
        <v>0</v>
      </c>
      <c r="T906" s="18">
        <f t="shared" ca="1" si="493"/>
        <v>0</v>
      </c>
      <c r="U906" s="18">
        <f t="shared" ca="1" si="494"/>
        <v>0</v>
      </c>
      <c r="V906" s="18">
        <f t="shared" ca="1" si="494"/>
        <v>0</v>
      </c>
      <c r="W906" s="18">
        <f t="shared" ca="1" si="494"/>
        <v>0</v>
      </c>
      <c r="X906" s="18">
        <f t="shared" ca="1" si="494"/>
        <v>0</v>
      </c>
      <c r="Y906" s="18">
        <f t="shared" ca="1" si="494"/>
        <v>0</v>
      </c>
      <c r="Z906" s="18">
        <f t="shared" ca="1" si="494"/>
        <v>0</v>
      </c>
      <c r="AA906" s="18">
        <f t="shared" ca="1" si="494"/>
        <v>0</v>
      </c>
      <c r="AB906" s="18">
        <f t="shared" ca="1" si="494"/>
        <v>0</v>
      </c>
      <c r="AC906" s="18">
        <f t="shared" ca="1" si="494"/>
        <v>0</v>
      </c>
      <c r="AD906" s="18">
        <f t="shared" ca="1" si="494"/>
        <v>0</v>
      </c>
      <c r="AE906" s="18">
        <f t="shared" ca="1" si="495"/>
        <v>0</v>
      </c>
      <c r="AF906" s="18">
        <f t="shared" ca="1" si="495"/>
        <v>0</v>
      </c>
      <c r="AG906" s="18">
        <f t="shared" ca="1" si="495"/>
        <v>0</v>
      </c>
      <c r="AH906" s="18">
        <f t="shared" ca="1" si="495"/>
        <v>0</v>
      </c>
      <c r="AI906" s="18">
        <f t="shared" ca="1" si="495"/>
        <v>0</v>
      </c>
      <c r="AJ906" s="18">
        <f t="shared" ca="1" si="495"/>
        <v>0</v>
      </c>
      <c r="AK906" s="18">
        <f t="shared" ca="1" si="495"/>
        <v>0</v>
      </c>
      <c r="AL906" s="18">
        <f t="shared" ca="1" si="495"/>
        <v>0</v>
      </c>
      <c r="AM906" s="18">
        <f t="shared" ca="1" si="495"/>
        <v>0</v>
      </c>
      <c r="AN906" s="18">
        <f t="shared" ca="1" si="495"/>
        <v>0</v>
      </c>
      <c r="AO906" s="18">
        <f t="shared" ca="1" si="496"/>
        <v>0</v>
      </c>
      <c r="AP906" s="18">
        <f t="shared" ca="1" si="496"/>
        <v>0</v>
      </c>
      <c r="AQ906" s="18">
        <f t="shared" ca="1" si="496"/>
        <v>0</v>
      </c>
      <c r="AR906" s="18">
        <f t="shared" ca="1" si="496"/>
        <v>0</v>
      </c>
      <c r="AS906" s="18">
        <f t="shared" ca="1" si="496"/>
        <v>0</v>
      </c>
      <c r="AT906" s="18">
        <f t="shared" ca="1" si="496"/>
        <v>0</v>
      </c>
      <c r="AU906" s="18">
        <f t="shared" ca="1" si="496"/>
        <v>0</v>
      </c>
      <c r="AV906" s="18">
        <f t="shared" ca="1" si="496"/>
        <v>0</v>
      </c>
      <c r="AW906" s="18">
        <f t="shared" ca="1" si="496"/>
        <v>0</v>
      </c>
      <c r="AX906" s="18">
        <f t="shared" ca="1" si="496"/>
        <v>0</v>
      </c>
      <c r="AY906" s="18">
        <f t="shared" ca="1" si="497"/>
        <v>0</v>
      </c>
      <c r="AZ906" s="18">
        <f t="shared" ca="1" si="497"/>
        <v>0</v>
      </c>
      <c r="BA906" s="18">
        <f t="shared" ca="1" si="497"/>
        <v>0</v>
      </c>
      <c r="BB906" s="18">
        <f t="shared" ca="1" si="497"/>
        <v>0</v>
      </c>
      <c r="BC906" s="18">
        <f t="shared" ca="1" si="497"/>
        <v>0</v>
      </c>
      <c r="BD906" s="18">
        <f t="shared" ca="1" si="497"/>
        <v>0</v>
      </c>
      <c r="BE906" s="18">
        <f t="shared" ca="1" si="497"/>
        <v>0</v>
      </c>
      <c r="BF906" s="18">
        <f t="shared" ca="1" si="497"/>
        <v>0</v>
      </c>
      <c r="BG906" s="18">
        <f t="shared" ca="1" si="497"/>
        <v>0</v>
      </c>
      <c r="BH906" s="18">
        <f t="shared" ca="1" si="497"/>
        <v>0</v>
      </c>
    </row>
    <row r="907" spans="8:60" x14ac:dyDescent="0.35">
      <c r="H907" s="2" t="e">
        <f t="shared" si="470"/>
        <v>#REF!</v>
      </c>
      <c r="I907">
        <f t="shared" si="487"/>
        <v>18</v>
      </c>
      <c r="J907">
        <f t="shared" si="471"/>
        <v>15</v>
      </c>
      <c r="K907" s="18">
        <f t="shared" ca="1" si="493"/>
        <v>0</v>
      </c>
      <c r="L907" s="18">
        <f t="shared" ca="1" si="493"/>
        <v>0</v>
      </c>
      <c r="M907" s="18">
        <f t="shared" ca="1" si="493"/>
        <v>0</v>
      </c>
      <c r="N907" s="18">
        <f t="shared" ca="1" si="493"/>
        <v>0</v>
      </c>
      <c r="O907" s="18">
        <f t="shared" ca="1" si="493"/>
        <v>0</v>
      </c>
      <c r="P907" s="18">
        <f t="shared" ca="1" si="493"/>
        <v>0</v>
      </c>
      <c r="Q907" s="18">
        <f t="shared" ca="1" si="493"/>
        <v>0</v>
      </c>
      <c r="R907" s="18">
        <f t="shared" ca="1" si="493"/>
        <v>0</v>
      </c>
      <c r="S907" s="18">
        <f t="shared" ca="1" si="493"/>
        <v>0</v>
      </c>
      <c r="T907" s="18">
        <f t="shared" ca="1" si="493"/>
        <v>0</v>
      </c>
      <c r="U907" s="18">
        <f t="shared" ca="1" si="494"/>
        <v>0</v>
      </c>
      <c r="V907" s="18">
        <f t="shared" ca="1" si="494"/>
        <v>0</v>
      </c>
      <c r="W907" s="18">
        <f t="shared" ca="1" si="494"/>
        <v>0</v>
      </c>
      <c r="X907" s="18">
        <f t="shared" ca="1" si="494"/>
        <v>0</v>
      </c>
      <c r="Y907" s="18">
        <f t="shared" ca="1" si="494"/>
        <v>0</v>
      </c>
      <c r="Z907" s="18">
        <f t="shared" ca="1" si="494"/>
        <v>0</v>
      </c>
      <c r="AA907" s="18">
        <f t="shared" ca="1" si="494"/>
        <v>0</v>
      </c>
      <c r="AB907" s="18">
        <f t="shared" ca="1" si="494"/>
        <v>0</v>
      </c>
      <c r="AC907" s="18">
        <f t="shared" ca="1" si="494"/>
        <v>0</v>
      </c>
      <c r="AD907" s="18">
        <f t="shared" ca="1" si="494"/>
        <v>0</v>
      </c>
      <c r="AE907" s="18">
        <f t="shared" ca="1" si="495"/>
        <v>0</v>
      </c>
      <c r="AF907" s="18">
        <f t="shared" ca="1" si="495"/>
        <v>0</v>
      </c>
      <c r="AG907" s="18">
        <f t="shared" ca="1" si="495"/>
        <v>0</v>
      </c>
      <c r="AH907" s="18">
        <f t="shared" ca="1" si="495"/>
        <v>0</v>
      </c>
      <c r="AI907" s="18">
        <f t="shared" ca="1" si="495"/>
        <v>0</v>
      </c>
      <c r="AJ907" s="18">
        <f t="shared" ca="1" si="495"/>
        <v>0</v>
      </c>
      <c r="AK907" s="18">
        <f t="shared" ca="1" si="495"/>
        <v>0</v>
      </c>
      <c r="AL907" s="18">
        <f t="shared" ca="1" si="495"/>
        <v>0</v>
      </c>
      <c r="AM907" s="18">
        <f t="shared" ca="1" si="495"/>
        <v>0</v>
      </c>
      <c r="AN907" s="18">
        <f t="shared" ca="1" si="495"/>
        <v>0</v>
      </c>
      <c r="AO907" s="18">
        <f t="shared" ca="1" si="496"/>
        <v>0</v>
      </c>
      <c r="AP907" s="18">
        <f t="shared" ca="1" si="496"/>
        <v>0</v>
      </c>
      <c r="AQ907" s="18">
        <f t="shared" ca="1" si="496"/>
        <v>0</v>
      </c>
      <c r="AR907" s="18">
        <f t="shared" ca="1" si="496"/>
        <v>0</v>
      </c>
      <c r="AS907" s="18">
        <f t="shared" ca="1" si="496"/>
        <v>0</v>
      </c>
      <c r="AT907" s="18">
        <f t="shared" ca="1" si="496"/>
        <v>0</v>
      </c>
      <c r="AU907" s="18">
        <f t="shared" ca="1" si="496"/>
        <v>0</v>
      </c>
      <c r="AV907" s="18">
        <f t="shared" ca="1" si="496"/>
        <v>0</v>
      </c>
      <c r="AW907" s="18">
        <f t="shared" ca="1" si="496"/>
        <v>0</v>
      </c>
      <c r="AX907" s="18">
        <f t="shared" ca="1" si="496"/>
        <v>0</v>
      </c>
      <c r="AY907" s="18">
        <f t="shared" ca="1" si="497"/>
        <v>0</v>
      </c>
      <c r="AZ907" s="18">
        <f t="shared" ca="1" si="497"/>
        <v>0</v>
      </c>
      <c r="BA907" s="18">
        <f t="shared" ca="1" si="497"/>
        <v>0</v>
      </c>
      <c r="BB907" s="18">
        <f t="shared" ca="1" si="497"/>
        <v>0</v>
      </c>
      <c r="BC907" s="18">
        <f t="shared" ca="1" si="497"/>
        <v>0</v>
      </c>
      <c r="BD907" s="18">
        <f t="shared" ca="1" si="497"/>
        <v>0</v>
      </c>
      <c r="BE907" s="18">
        <f t="shared" ca="1" si="497"/>
        <v>0</v>
      </c>
      <c r="BF907" s="18">
        <f t="shared" ca="1" si="497"/>
        <v>0</v>
      </c>
      <c r="BG907" s="18">
        <f t="shared" ca="1" si="497"/>
        <v>0</v>
      </c>
      <c r="BH907" s="18">
        <f t="shared" ca="1" si="497"/>
        <v>0</v>
      </c>
    </row>
    <row r="908" spans="8:60" x14ac:dyDescent="0.35">
      <c r="H908" s="2" t="e">
        <f t="shared" si="470"/>
        <v>#REF!</v>
      </c>
      <c r="I908">
        <f t="shared" si="487"/>
        <v>18</v>
      </c>
      <c r="J908">
        <f t="shared" si="471"/>
        <v>16</v>
      </c>
      <c r="K908" s="18">
        <f t="shared" ca="1" si="493"/>
        <v>0</v>
      </c>
      <c r="L908" s="18">
        <f t="shared" ca="1" si="493"/>
        <v>0</v>
      </c>
      <c r="M908" s="18">
        <f t="shared" ca="1" si="493"/>
        <v>0</v>
      </c>
      <c r="N908" s="18">
        <f t="shared" ca="1" si="493"/>
        <v>0</v>
      </c>
      <c r="O908" s="18">
        <f t="shared" ca="1" si="493"/>
        <v>0</v>
      </c>
      <c r="P908" s="18">
        <f t="shared" ca="1" si="493"/>
        <v>0</v>
      </c>
      <c r="Q908" s="18">
        <f t="shared" ca="1" si="493"/>
        <v>0</v>
      </c>
      <c r="R908" s="18">
        <f t="shared" ca="1" si="493"/>
        <v>0</v>
      </c>
      <c r="S908" s="18">
        <f t="shared" ca="1" si="493"/>
        <v>0</v>
      </c>
      <c r="T908" s="18">
        <f t="shared" ca="1" si="493"/>
        <v>0</v>
      </c>
      <c r="U908" s="18">
        <f t="shared" ca="1" si="494"/>
        <v>0</v>
      </c>
      <c r="V908" s="18">
        <f t="shared" ca="1" si="494"/>
        <v>0</v>
      </c>
      <c r="W908" s="18">
        <f t="shared" ca="1" si="494"/>
        <v>0</v>
      </c>
      <c r="X908" s="18">
        <f t="shared" ca="1" si="494"/>
        <v>0</v>
      </c>
      <c r="Y908" s="18">
        <f t="shared" ca="1" si="494"/>
        <v>0</v>
      </c>
      <c r="Z908" s="18">
        <f t="shared" ca="1" si="494"/>
        <v>0</v>
      </c>
      <c r="AA908" s="18">
        <f t="shared" ca="1" si="494"/>
        <v>0</v>
      </c>
      <c r="AB908" s="18">
        <f t="shared" ca="1" si="494"/>
        <v>0</v>
      </c>
      <c r="AC908" s="18">
        <f t="shared" ca="1" si="494"/>
        <v>0</v>
      </c>
      <c r="AD908" s="18">
        <f t="shared" ca="1" si="494"/>
        <v>0</v>
      </c>
      <c r="AE908" s="18">
        <f t="shared" ca="1" si="495"/>
        <v>0</v>
      </c>
      <c r="AF908" s="18">
        <f t="shared" ca="1" si="495"/>
        <v>0</v>
      </c>
      <c r="AG908" s="18">
        <f t="shared" ca="1" si="495"/>
        <v>0</v>
      </c>
      <c r="AH908" s="18">
        <f t="shared" ca="1" si="495"/>
        <v>0</v>
      </c>
      <c r="AI908" s="18">
        <f t="shared" ca="1" si="495"/>
        <v>0</v>
      </c>
      <c r="AJ908" s="18">
        <f t="shared" ca="1" si="495"/>
        <v>0</v>
      </c>
      <c r="AK908" s="18">
        <f t="shared" ca="1" si="495"/>
        <v>0</v>
      </c>
      <c r="AL908" s="18">
        <f t="shared" ca="1" si="495"/>
        <v>0</v>
      </c>
      <c r="AM908" s="18">
        <f t="shared" ca="1" si="495"/>
        <v>0</v>
      </c>
      <c r="AN908" s="18">
        <f t="shared" ca="1" si="495"/>
        <v>0</v>
      </c>
      <c r="AO908" s="18">
        <f t="shared" ca="1" si="496"/>
        <v>0</v>
      </c>
      <c r="AP908" s="18">
        <f t="shared" ca="1" si="496"/>
        <v>0</v>
      </c>
      <c r="AQ908" s="18">
        <f t="shared" ca="1" si="496"/>
        <v>0</v>
      </c>
      <c r="AR908" s="18">
        <f t="shared" ca="1" si="496"/>
        <v>0</v>
      </c>
      <c r="AS908" s="18">
        <f t="shared" ca="1" si="496"/>
        <v>0</v>
      </c>
      <c r="AT908" s="18">
        <f t="shared" ca="1" si="496"/>
        <v>0</v>
      </c>
      <c r="AU908" s="18">
        <f t="shared" ca="1" si="496"/>
        <v>0</v>
      </c>
      <c r="AV908" s="18">
        <f t="shared" ca="1" si="496"/>
        <v>0</v>
      </c>
      <c r="AW908" s="18">
        <f t="shared" ca="1" si="496"/>
        <v>0</v>
      </c>
      <c r="AX908" s="18">
        <f t="shared" ca="1" si="496"/>
        <v>0</v>
      </c>
      <c r="AY908" s="18">
        <f t="shared" ca="1" si="497"/>
        <v>0</v>
      </c>
      <c r="AZ908" s="18">
        <f t="shared" ca="1" si="497"/>
        <v>0</v>
      </c>
      <c r="BA908" s="18">
        <f t="shared" ca="1" si="497"/>
        <v>0</v>
      </c>
      <c r="BB908" s="18">
        <f t="shared" ca="1" si="497"/>
        <v>0</v>
      </c>
      <c r="BC908" s="18">
        <f t="shared" ca="1" si="497"/>
        <v>0</v>
      </c>
      <c r="BD908" s="18">
        <f t="shared" ca="1" si="497"/>
        <v>0</v>
      </c>
      <c r="BE908" s="18">
        <f t="shared" ca="1" si="497"/>
        <v>0</v>
      </c>
      <c r="BF908" s="18">
        <f t="shared" ca="1" si="497"/>
        <v>0</v>
      </c>
      <c r="BG908" s="18">
        <f t="shared" ca="1" si="497"/>
        <v>0</v>
      </c>
      <c r="BH908" s="18">
        <f t="shared" ca="1" si="497"/>
        <v>0</v>
      </c>
    </row>
    <row r="909" spans="8:60" x14ac:dyDescent="0.35">
      <c r="H909" s="2" t="e">
        <f t="shared" si="470"/>
        <v>#REF!</v>
      </c>
      <c r="I909">
        <f t="shared" si="487"/>
        <v>18</v>
      </c>
      <c r="J909">
        <f t="shared" si="471"/>
        <v>17</v>
      </c>
      <c r="K909" s="18">
        <f t="shared" ca="1" si="493"/>
        <v>0</v>
      </c>
      <c r="L909" s="18">
        <f t="shared" ca="1" si="493"/>
        <v>0</v>
      </c>
      <c r="M909" s="18">
        <f t="shared" ca="1" si="493"/>
        <v>0</v>
      </c>
      <c r="N909" s="18">
        <f t="shared" ca="1" si="493"/>
        <v>0</v>
      </c>
      <c r="O909" s="18">
        <f t="shared" ca="1" si="493"/>
        <v>0</v>
      </c>
      <c r="P909" s="18">
        <f t="shared" ca="1" si="493"/>
        <v>0</v>
      </c>
      <c r="Q909" s="18">
        <f t="shared" ca="1" si="493"/>
        <v>0</v>
      </c>
      <c r="R909" s="18">
        <f t="shared" ca="1" si="493"/>
        <v>0</v>
      </c>
      <c r="S909" s="18">
        <f t="shared" ca="1" si="493"/>
        <v>0</v>
      </c>
      <c r="T909" s="18">
        <f t="shared" ca="1" si="493"/>
        <v>0</v>
      </c>
      <c r="U909" s="18">
        <f t="shared" ca="1" si="494"/>
        <v>0</v>
      </c>
      <c r="V909" s="18">
        <f t="shared" ca="1" si="494"/>
        <v>0</v>
      </c>
      <c r="W909" s="18">
        <f t="shared" ca="1" si="494"/>
        <v>0</v>
      </c>
      <c r="X909" s="18">
        <f t="shared" ca="1" si="494"/>
        <v>0</v>
      </c>
      <c r="Y909" s="18">
        <f t="shared" ca="1" si="494"/>
        <v>0</v>
      </c>
      <c r="Z909" s="18">
        <f t="shared" ca="1" si="494"/>
        <v>0</v>
      </c>
      <c r="AA909" s="18">
        <f t="shared" ca="1" si="494"/>
        <v>0</v>
      </c>
      <c r="AB909" s="18">
        <f t="shared" ca="1" si="494"/>
        <v>0</v>
      </c>
      <c r="AC909" s="18">
        <f t="shared" ca="1" si="494"/>
        <v>0</v>
      </c>
      <c r="AD909" s="18">
        <f t="shared" ca="1" si="494"/>
        <v>0</v>
      </c>
      <c r="AE909" s="18">
        <f t="shared" ca="1" si="495"/>
        <v>0</v>
      </c>
      <c r="AF909" s="18">
        <f t="shared" ca="1" si="495"/>
        <v>0</v>
      </c>
      <c r="AG909" s="18">
        <f t="shared" ca="1" si="495"/>
        <v>0</v>
      </c>
      <c r="AH909" s="18">
        <f t="shared" ca="1" si="495"/>
        <v>0</v>
      </c>
      <c r="AI909" s="18">
        <f t="shared" ca="1" si="495"/>
        <v>0</v>
      </c>
      <c r="AJ909" s="18">
        <f t="shared" ca="1" si="495"/>
        <v>0</v>
      </c>
      <c r="AK909" s="18">
        <f t="shared" ca="1" si="495"/>
        <v>0</v>
      </c>
      <c r="AL909" s="18">
        <f t="shared" ca="1" si="495"/>
        <v>0</v>
      </c>
      <c r="AM909" s="18">
        <f t="shared" ca="1" si="495"/>
        <v>0</v>
      </c>
      <c r="AN909" s="18">
        <f t="shared" ca="1" si="495"/>
        <v>0</v>
      </c>
      <c r="AO909" s="18">
        <f t="shared" ca="1" si="496"/>
        <v>0</v>
      </c>
      <c r="AP909" s="18">
        <f t="shared" ca="1" si="496"/>
        <v>0</v>
      </c>
      <c r="AQ909" s="18">
        <f t="shared" ca="1" si="496"/>
        <v>0</v>
      </c>
      <c r="AR909" s="18">
        <f t="shared" ca="1" si="496"/>
        <v>0</v>
      </c>
      <c r="AS909" s="18">
        <f t="shared" ca="1" si="496"/>
        <v>0</v>
      </c>
      <c r="AT909" s="18">
        <f t="shared" ca="1" si="496"/>
        <v>0</v>
      </c>
      <c r="AU909" s="18">
        <f t="shared" ca="1" si="496"/>
        <v>0</v>
      </c>
      <c r="AV909" s="18">
        <f t="shared" ca="1" si="496"/>
        <v>0</v>
      </c>
      <c r="AW909" s="18">
        <f t="shared" ca="1" si="496"/>
        <v>0</v>
      </c>
      <c r="AX909" s="18">
        <f t="shared" ca="1" si="496"/>
        <v>0</v>
      </c>
      <c r="AY909" s="18">
        <f t="shared" ca="1" si="497"/>
        <v>0</v>
      </c>
      <c r="AZ909" s="18">
        <f t="shared" ca="1" si="497"/>
        <v>0</v>
      </c>
      <c r="BA909" s="18">
        <f t="shared" ca="1" si="497"/>
        <v>0</v>
      </c>
      <c r="BB909" s="18">
        <f t="shared" ca="1" si="497"/>
        <v>0</v>
      </c>
      <c r="BC909" s="18">
        <f t="shared" ca="1" si="497"/>
        <v>0</v>
      </c>
      <c r="BD909" s="18">
        <f t="shared" ca="1" si="497"/>
        <v>0</v>
      </c>
      <c r="BE909" s="18">
        <f t="shared" ca="1" si="497"/>
        <v>0</v>
      </c>
      <c r="BF909" s="18">
        <f t="shared" ca="1" si="497"/>
        <v>0</v>
      </c>
      <c r="BG909" s="18">
        <f t="shared" ca="1" si="497"/>
        <v>0</v>
      </c>
      <c r="BH909" s="18">
        <f t="shared" ca="1" si="497"/>
        <v>0</v>
      </c>
    </row>
    <row r="910" spans="8:60" x14ac:dyDescent="0.35">
      <c r="H910" s="2" t="e">
        <f t="shared" si="470"/>
        <v>#REF!</v>
      </c>
      <c r="I910">
        <f t="shared" si="487"/>
        <v>18</v>
      </c>
      <c r="J910">
        <f t="shared" si="471"/>
        <v>18</v>
      </c>
      <c r="K910" s="18">
        <f t="shared" ca="1" si="493"/>
        <v>0</v>
      </c>
      <c r="L910" s="18">
        <f t="shared" ca="1" si="493"/>
        <v>0</v>
      </c>
      <c r="M910" s="18">
        <f t="shared" ca="1" si="493"/>
        <v>0</v>
      </c>
      <c r="N910" s="18">
        <f t="shared" ca="1" si="493"/>
        <v>0</v>
      </c>
      <c r="O910" s="18">
        <f t="shared" ca="1" si="493"/>
        <v>0</v>
      </c>
      <c r="P910" s="18">
        <f t="shared" ca="1" si="493"/>
        <v>0</v>
      </c>
      <c r="Q910" s="18">
        <f t="shared" ca="1" si="493"/>
        <v>0</v>
      </c>
      <c r="R910" s="18">
        <f t="shared" ca="1" si="493"/>
        <v>0</v>
      </c>
      <c r="S910" s="18">
        <f t="shared" ca="1" si="493"/>
        <v>0</v>
      </c>
      <c r="T910" s="18">
        <f t="shared" ca="1" si="493"/>
        <v>0</v>
      </c>
      <c r="U910" s="18">
        <f t="shared" ca="1" si="494"/>
        <v>0</v>
      </c>
      <c r="V910" s="18">
        <f t="shared" ca="1" si="494"/>
        <v>0</v>
      </c>
      <c r="W910" s="18">
        <f t="shared" ca="1" si="494"/>
        <v>0</v>
      </c>
      <c r="X910" s="18">
        <f t="shared" ca="1" si="494"/>
        <v>0</v>
      </c>
      <c r="Y910" s="18">
        <f t="shared" ca="1" si="494"/>
        <v>0</v>
      </c>
      <c r="Z910" s="18">
        <f t="shared" ca="1" si="494"/>
        <v>0</v>
      </c>
      <c r="AA910" s="18">
        <f t="shared" ca="1" si="494"/>
        <v>0</v>
      </c>
      <c r="AB910" s="18">
        <f t="shared" ca="1" si="494"/>
        <v>0</v>
      </c>
      <c r="AC910" s="18">
        <f t="shared" ca="1" si="494"/>
        <v>0</v>
      </c>
      <c r="AD910" s="18">
        <f t="shared" ca="1" si="494"/>
        <v>0</v>
      </c>
      <c r="AE910" s="18">
        <f t="shared" ca="1" si="495"/>
        <v>0</v>
      </c>
      <c r="AF910" s="18">
        <f t="shared" ca="1" si="495"/>
        <v>0</v>
      </c>
      <c r="AG910" s="18">
        <f t="shared" ca="1" si="495"/>
        <v>0</v>
      </c>
      <c r="AH910" s="18">
        <f t="shared" ca="1" si="495"/>
        <v>0</v>
      </c>
      <c r="AI910" s="18">
        <f t="shared" ca="1" si="495"/>
        <v>0</v>
      </c>
      <c r="AJ910" s="18">
        <f t="shared" ca="1" si="495"/>
        <v>0</v>
      </c>
      <c r="AK910" s="18">
        <f t="shared" ca="1" si="495"/>
        <v>0</v>
      </c>
      <c r="AL910" s="18">
        <f t="shared" ca="1" si="495"/>
        <v>0</v>
      </c>
      <c r="AM910" s="18">
        <f t="shared" ca="1" si="495"/>
        <v>0</v>
      </c>
      <c r="AN910" s="18">
        <f t="shared" ca="1" si="495"/>
        <v>0</v>
      </c>
      <c r="AO910" s="18">
        <f t="shared" ca="1" si="496"/>
        <v>0</v>
      </c>
      <c r="AP910" s="18">
        <f t="shared" ca="1" si="496"/>
        <v>0</v>
      </c>
      <c r="AQ910" s="18">
        <f t="shared" ca="1" si="496"/>
        <v>0</v>
      </c>
      <c r="AR910" s="18">
        <f t="shared" ca="1" si="496"/>
        <v>0</v>
      </c>
      <c r="AS910" s="18">
        <f t="shared" ca="1" si="496"/>
        <v>0</v>
      </c>
      <c r="AT910" s="18">
        <f t="shared" ca="1" si="496"/>
        <v>0</v>
      </c>
      <c r="AU910" s="18">
        <f t="shared" ca="1" si="496"/>
        <v>0</v>
      </c>
      <c r="AV910" s="18">
        <f t="shared" ca="1" si="496"/>
        <v>0</v>
      </c>
      <c r="AW910" s="18">
        <f t="shared" ca="1" si="496"/>
        <v>0</v>
      </c>
      <c r="AX910" s="18">
        <f t="shared" ca="1" si="496"/>
        <v>0</v>
      </c>
      <c r="AY910" s="18">
        <f t="shared" ca="1" si="497"/>
        <v>0</v>
      </c>
      <c r="AZ910" s="18">
        <f t="shared" ca="1" si="497"/>
        <v>0</v>
      </c>
      <c r="BA910" s="18">
        <f t="shared" ca="1" si="497"/>
        <v>0</v>
      </c>
      <c r="BB910" s="18">
        <f t="shared" ca="1" si="497"/>
        <v>0</v>
      </c>
      <c r="BC910" s="18">
        <f t="shared" ca="1" si="497"/>
        <v>0</v>
      </c>
      <c r="BD910" s="18">
        <f t="shared" ca="1" si="497"/>
        <v>0</v>
      </c>
      <c r="BE910" s="18">
        <f t="shared" ca="1" si="497"/>
        <v>0</v>
      </c>
      <c r="BF910" s="18">
        <f t="shared" ca="1" si="497"/>
        <v>0</v>
      </c>
      <c r="BG910" s="18">
        <f t="shared" ca="1" si="497"/>
        <v>0</v>
      </c>
      <c r="BH910" s="18">
        <f t="shared" ca="1" si="497"/>
        <v>0</v>
      </c>
    </row>
    <row r="911" spans="8:60" x14ac:dyDescent="0.35">
      <c r="H911" s="2" t="e">
        <f t="shared" si="470"/>
        <v>#REF!</v>
      </c>
      <c r="I911">
        <f t="shared" si="487"/>
        <v>18</v>
      </c>
      <c r="J911">
        <f t="shared" si="471"/>
        <v>19</v>
      </c>
      <c r="K911" s="18">
        <f t="shared" ca="1" si="493"/>
        <v>0</v>
      </c>
      <c r="L911" s="18">
        <f t="shared" ca="1" si="493"/>
        <v>0</v>
      </c>
      <c r="M911" s="18">
        <f t="shared" ca="1" si="493"/>
        <v>0</v>
      </c>
      <c r="N911" s="18">
        <f t="shared" ca="1" si="493"/>
        <v>0</v>
      </c>
      <c r="O911" s="18">
        <f t="shared" ca="1" si="493"/>
        <v>0</v>
      </c>
      <c r="P911" s="18">
        <f t="shared" ca="1" si="493"/>
        <v>0</v>
      </c>
      <c r="Q911" s="18">
        <f t="shared" ca="1" si="493"/>
        <v>0</v>
      </c>
      <c r="R911" s="18">
        <f t="shared" ca="1" si="493"/>
        <v>0</v>
      </c>
      <c r="S911" s="18">
        <f t="shared" ca="1" si="493"/>
        <v>0</v>
      </c>
      <c r="T911" s="18">
        <f t="shared" ca="1" si="493"/>
        <v>0</v>
      </c>
      <c r="U911" s="18">
        <f t="shared" ca="1" si="494"/>
        <v>0</v>
      </c>
      <c r="V911" s="18">
        <f t="shared" ca="1" si="494"/>
        <v>0</v>
      </c>
      <c r="W911" s="18">
        <f t="shared" ca="1" si="494"/>
        <v>0</v>
      </c>
      <c r="X911" s="18">
        <f t="shared" ca="1" si="494"/>
        <v>0</v>
      </c>
      <c r="Y911" s="18">
        <f t="shared" ca="1" si="494"/>
        <v>0</v>
      </c>
      <c r="Z911" s="18">
        <f t="shared" ca="1" si="494"/>
        <v>0</v>
      </c>
      <c r="AA911" s="18">
        <f t="shared" ca="1" si="494"/>
        <v>0</v>
      </c>
      <c r="AB911" s="18">
        <f t="shared" ca="1" si="494"/>
        <v>0</v>
      </c>
      <c r="AC911" s="18">
        <f t="shared" ca="1" si="494"/>
        <v>0</v>
      </c>
      <c r="AD911" s="18">
        <f t="shared" ca="1" si="494"/>
        <v>0</v>
      </c>
      <c r="AE911" s="18">
        <f t="shared" ca="1" si="495"/>
        <v>0</v>
      </c>
      <c r="AF911" s="18">
        <f t="shared" ca="1" si="495"/>
        <v>0</v>
      </c>
      <c r="AG911" s="18">
        <f t="shared" ca="1" si="495"/>
        <v>0</v>
      </c>
      <c r="AH911" s="18">
        <f t="shared" ca="1" si="495"/>
        <v>0</v>
      </c>
      <c r="AI911" s="18">
        <f t="shared" ca="1" si="495"/>
        <v>0</v>
      </c>
      <c r="AJ911" s="18">
        <f t="shared" ca="1" si="495"/>
        <v>0</v>
      </c>
      <c r="AK911" s="18">
        <f t="shared" ca="1" si="495"/>
        <v>0</v>
      </c>
      <c r="AL911" s="18">
        <f t="shared" ca="1" si="495"/>
        <v>0</v>
      </c>
      <c r="AM911" s="18">
        <f t="shared" ca="1" si="495"/>
        <v>0</v>
      </c>
      <c r="AN911" s="18">
        <f t="shared" ca="1" si="495"/>
        <v>0</v>
      </c>
      <c r="AO911" s="18">
        <f t="shared" ca="1" si="496"/>
        <v>0</v>
      </c>
      <c r="AP911" s="18">
        <f t="shared" ca="1" si="496"/>
        <v>0</v>
      </c>
      <c r="AQ911" s="18">
        <f t="shared" ca="1" si="496"/>
        <v>0</v>
      </c>
      <c r="AR911" s="18">
        <f t="shared" ca="1" si="496"/>
        <v>0</v>
      </c>
      <c r="AS911" s="18">
        <f t="shared" ca="1" si="496"/>
        <v>0</v>
      </c>
      <c r="AT911" s="18">
        <f t="shared" ca="1" si="496"/>
        <v>0</v>
      </c>
      <c r="AU911" s="18">
        <f t="shared" ca="1" si="496"/>
        <v>0</v>
      </c>
      <c r="AV911" s="18">
        <f t="shared" ca="1" si="496"/>
        <v>0</v>
      </c>
      <c r="AW911" s="18">
        <f t="shared" ca="1" si="496"/>
        <v>0</v>
      </c>
      <c r="AX911" s="18">
        <f t="shared" ca="1" si="496"/>
        <v>0</v>
      </c>
      <c r="AY911" s="18">
        <f t="shared" ca="1" si="497"/>
        <v>0</v>
      </c>
      <c r="AZ911" s="18">
        <f t="shared" ca="1" si="497"/>
        <v>0</v>
      </c>
      <c r="BA911" s="18">
        <f t="shared" ca="1" si="497"/>
        <v>0</v>
      </c>
      <c r="BB911" s="18">
        <f t="shared" ca="1" si="497"/>
        <v>0</v>
      </c>
      <c r="BC911" s="18">
        <f t="shared" ca="1" si="497"/>
        <v>0</v>
      </c>
      <c r="BD911" s="18">
        <f t="shared" ca="1" si="497"/>
        <v>0</v>
      </c>
      <c r="BE911" s="18">
        <f t="shared" ca="1" si="497"/>
        <v>0</v>
      </c>
      <c r="BF911" s="18">
        <f t="shared" ca="1" si="497"/>
        <v>0</v>
      </c>
      <c r="BG911" s="18">
        <f t="shared" ca="1" si="497"/>
        <v>0</v>
      </c>
      <c r="BH911" s="18">
        <f t="shared" ca="1" si="497"/>
        <v>0</v>
      </c>
    </row>
    <row r="912" spans="8:60" x14ac:dyDescent="0.35">
      <c r="H912" s="2" t="e">
        <f t="shared" si="470"/>
        <v>#REF!</v>
      </c>
      <c r="I912">
        <f t="shared" si="487"/>
        <v>18</v>
      </c>
      <c r="J912">
        <f t="shared" si="471"/>
        <v>20</v>
      </c>
      <c r="K912" s="18">
        <f t="shared" ca="1" si="493"/>
        <v>0</v>
      </c>
      <c r="L912" s="18">
        <f t="shared" ca="1" si="493"/>
        <v>0</v>
      </c>
      <c r="M912" s="18">
        <f t="shared" ca="1" si="493"/>
        <v>0</v>
      </c>
      <c r="N912" s="18">
        <f t="shared" ca="1" si="493"/>
        <v>0</v>
      </c>
      <c r="O912" s="18">
        <f t="shared" ca="1" si="493"/>
        <v>0</v>
      </c>
      <c r="P912" s="18">
        <f t="shared" ca="1" si="493"/>
        <v>0</v>
      </c>
      <c r="Q912" s="18">
        <f t="shared" ca="1" si="493"/>
        <v>0</v>
      </c>
      <c r="R912" s="18">
        <f t="shared" ca="1" si="493"/>
        <v>0</v>
      </c>
      <c r="S912" s="18">
        <f t="shared" ca="1" si="493"/>
        <v>0</v>
      </c>
      <c r="T912" s="18">
        <f t="shared" ca="1" si="493"/>
        <v>0</v>
      </c>
      <c r="U912" s="18">
        <f t="shared" ca="1" si="494"/>
        <v>0</v>
      </c>
      <c r="V912" s="18">
        <f t="shared" ca="1" si="494"/>
        <v>0</v>
      </c>
      <c r="W912" s="18">
        <f t="shared" ca="1" si="494"/>
        <v>0</v>
      </c>
      <c r="X912" s="18">
        <f t="shared" ca="1" si="494"/>
        <v>0</v>
      </c>
      <c r="Y912" s="18">
        <f t="shared" ca="1" si="494"/>
        <v>0</v>
      </c>
      <c r="Z912" s="18">
        <f t="shared" ca="1" si="494"/>
        <v>0</v>
      </c>
      <c r="AA912" s="18">
        <f t="shared" ca="1" si="494"/>
        <v>0</v>
      </c>
      <c r="AB912" s="18">
        <f t="shared" ca="1" si="494"/>
        <v>0</v>
      </c>
      <c r="AC912" s="18">
        <f t="shared" ca="1" si="494"/>
        <v>0</v>
      </c>
      <c r="AD912" s="18">
        <f t="shared" ca="1" si="494"/>
        <v>0</v>
      </c>
      <c r="AE912" s="18">
        <f t="shared" ca="1" si="495"/>
        <v>0</v>
      </c>
      <c r="AF912" s="18">
        <f t="shared" ca="1" si="495"/>
        <v>0</v>
      </c>
      <c r="AG912" s="18">
        <f t="shared" ca="1" si="495"/>
        <v>0</v>
      </c>
      <c r="AH912" s="18">
        <f t="shared" ca="1" si="495"/>
        <v>0</v>
      </c>
      <c r="AI912" s="18">
        <f t="shared" ca="1" si="495"/>
        <v>0</v>
      </c>
      <c r="AJ912" s="18">
        <f t="shared" ca="1" si="495"/>
        <v>0</v>
      </c>
      <c r="AK912" s="18">
        <f t="shared" ca="1" si="495"/>
        <v>0</v>
      </c>
      <c r="AL912" s="18">
        <f t="shared" ca="1" si="495"/>
        <v>0</v>
      </c>
      <c r="AM912" s="18">
        <f t="shared" ca="1" si="495"/>
        <v>0</v>
      </c>
      <c r="AN912" s="18">
        <f t="shared" ca="1" si="495"/>
        <v>0</v>
      </c>
      <c r="AO912" s="18">
        <f t="shared" ca="1" si="496"/>
        <v>0</v>
      </c>
      <c r="AP912" s="18">
        <f t="shared" ca="1" si="496"/>
        <v>0</v>
      </c>
      <c r="AQ912" s="18">
        <f t="shared" ca="1" si="496"/>
        <v>0</v>
      </c>
      <c r="AR912" s="18">
        <f t="shared" ca="1" si="496"/>
        <v>0</v>
      </c>
      <c r="AS912" s="18">
        <f t="shared" ca="1" si="496"/>
        <v>0</v>
      </c>
      <c r="AT912" s="18">
        <f t="shared" ca="1" si="496"/>
        <v>0</v>
      </c>
      <c r="AU912" s="18">
        <f t="shared" ca="1" si="496"/>
        <v>0</v>
      </c>
      <c r="AV912" s="18">
        <f t="shared" ca="1" si="496"/>
        <v>0</v>
      </c>
      <c r="AW912" s="18">
        <f t="shared" ca="1" si="496"/>
        <v>0</v>
      </c>
      <c r="AX912" s="18">
        <f t="shared" ca="1" si="496"/>
        <v>0</v>
      </c>
      <c r="AY912" s="18">
        <f t="shared" ca="1" si="497"/>
        <v>0</v>
      </c>
      <c r="AZ912" s="18">
        <f t="shared" ca="1" si="497"/>
        <v>0</v>
      </c>
      <c r="BA912" s="18">
        <f t="shared" ca="1" si="497"/>
        <v>0</v>
      </c>
      <c r="BB912" s="18">
        <f t="shared" ca="1" si="497"/>
        <v>0</v>
      </c>
      <c r="BC912" s="18">
        <f t="shared" ca="1" si="497"/>
        <v>0</v>
      </c>
      <c r="BD912" s="18">
        <f t="shared" ca="1" si="497"/>
        <v>0</v>
      </c>
      <c r="BE912" s="18">
        <f t="shared" ca="1" si="497"/>
        <v>0</v>
      </c>
      <c r="BF912" s="18">
        <f t="shared" ca="1" si="497"/>
        <v>0</v>
      </c>
      <c r="BG912" s="18">
        <f t="shared" ca="1" si="497"/>
        <v>0</v>
      </c>
      <c r="BH912" s="18">
        <f t="shared" ca="1" si="497"/>
        <v>0</v>
      </c>
    </row>
    <row r="913" spans="8:60" x14ac:dyDescent="0.35">
      <c r="H913" s="2" t="e">
        <f t="shared" si="470"/>
        <v>#REF!</v>
      </c>
      <c r="I913">
        <f t="shared" si="487"/>
        <v>18</v>
      </c>
      <c r="J913">
        <f t="shared" si="471"/>
        <v>21</v>
      </c>
      <c r="K913" s="18">
        <f t="shared" ca="1" si="493"/>
        <v>0</v>
      </c>
      <c r="L913" s="18">
        <f t="shared" ca="1" si="493"/>
        <v>0</v>
      </c>
      <c r="M913" s="18">
        <f t="shared" ca="1" si="493"/>
        <v>0</v>
      </c>
      <c r="N913" s="18">
        <f t="shared" ca="1" si="493"/>
        <v>0</v>
      </c>
      <c r="O913" s="18">
        <f t="shared" ca="1" si="493"/>
        <v>0</v>
      </c>
      <c r="P913" s="18">
        <f t="shared" ca="1" si="493"/>
        <v>0</v>
      </c>
      <c r="Q913" s="18">
        <f t="shared" ca="1" si="493"/>
        <v>0</v>
      </c>
      <c r="R913" s="18">
        <f t="shared" ca="1" si="493"/>
        <v>0</v>
      </c>
      <c r="S913" s="18">
        <f t="shared" ca="1" si="493"/>
        <v>0</v>
      </c>
      <c r="T913" s="18">
        <f t="shared" ca="1" si="493"/>
        <v>0</v>
      </c>
      <c r="U913" s="18">
        <f t="shared" ca="1" si="494"/>
        <v>0</v>
      </c>
      <c r="V913" s="18">
        <f t="shared" ca="1" si="494"/>
        <v>0</v>
      </c>
      <c r="W913" s="18">
        <f t="shared" ca="1" si="494"/>
        <v>0</v>
      </c>
      <c r="X913" s="18">
        <f t="shared" ca="1" si="494"/>
        <v>0</v>
      </c>
      <c r="Y913" s="18">
        <f t="shared" ca="1" si="494"/>
        <v>0</v>
      </c>
      <c r="Z913" s="18">
        <f t="shared" ca="1" si="494"/>
        <v>0</v>
      </c>
      <c r="AA913" s="18">
        <f t="shared" ca="1" si="494"/>
        <v>0</v>
      </c>
      <c r="AB913" s="18">
        <f t="shared" ca="1" si="494"/>
        <v>0</v>
      </c>
      <c r="AC913" s="18">
        <f t="shared" ca="1" si="494"/>
        <v>0</v>
      </c>
      <c r="AD913" s="18">
        <f t="shared" ca="1" si="494"/>
        <v>0</v>
      </c>
      <c r="AE913" s="18">
        <f t="shared" ca="1" si="495"/>
        <v>0</v>
      </c>
      <c r="AF913" s="18">
        <f t="shared" ca="1" si="495"/>
        <v>0</v>
      </c>
      <c r="AG913" s="18">
        <f t="shared" ca="1" si="495"/>
        <v>0</v>
      </c>
      <c r="AH913" s="18">
        <f t="shared" ca="1" si="495"/>
        <v>0</v>
      </c>
      <c r="AI913" s="18">
        <f t="shared" ca="1" si="495"/>
        <v>0</v>
      </c>
      <c r="AJ913" s="18">
        <f t="shared" ca="1" si="495"/>
        <v>0</v>
      </c>
      <c r="AK913" s="18">
        <f t="shared" ca="1" si="495"/>
        <v>0</v>
      </c>
      <c r="AL913" s="18">
        <f t="shared" ca="1" si="495"/>
        <v>0</v>
      </c>
      <c r="AM913" s="18">
        <f t="shared" ca="1" si="495"/>
        <v>0</v>
      </c>
      <c r="AN913" s="18">
        <f t="shared" ca="1" si="495"/>
        <v>0</v>
      </c>
      <c r="AO913" s="18">
        <f t="shared" ca="1" si="496"/>
        <v>0</v>
      </c>
      <c r="AP913" s="18">
        <f t="shared" ca="1" si="496"/>
        <v>0</v>
      </c>
      <c r="AQ913" s="18">
        <f t="shared" ca="1" si="496"/>
        <v>0</v>
      </c>
      <c r="AR913" s="18">
        <f t="shared" ca="1" si="496"/>
        <v>0</v>
      </c>
      <c r="AS913" s="18">
        <f t="shared" ca="1" si="496"/>
        <v>0</v>
      </c>
      <c r="AT913" s="18">
        <f t="shared" ca="1" si="496"/>
        <v>0</v>
      </c>
      <c r="AU913" s="18">
        <f t="shared" ca="1" si="496"/>
        <v>0</v>
      </c>
      <c r="AV913" s="18">
        <f t="shared" ca="1" si="496"/>
        <v>0</v>
      </c>
      <c r="AW913" s="18">
        <f t="shared" ca="1" si="496"/>
        <v>0</v>
      </c>
      <c r="AX913" s="18">
        <f t="shared" ca="1" si="496"/>
        <v>0</v>
      </c>
      <c r="AY913" s="18">
        <f t="shared" ca="1" si="497"/>
        <v>0</v>
      </c>
      <c r="AZ913" s="18">
        <f t="shared" ca="1" si="497"/>
        <v>0</v>
      </c>
      <c r="BA913" s="18">
        <f t="shared" ca="1" si="497"/>
        <v>0</v>
      </c>
      <c r="BB913" s="18">
        <f t="shared" ca="1" si="497"/>
        <v>0</v>
      </c>
      <c r="BC913" s="18">
        <f t="shared" ca="1" si="497"/>
        <v>0</v>
      </c>
      <c r="BD913" s="18">
        <f t="shared" ca="1" si="497"/>
        <v>0</v>
      </c>
      <c r="BE913" s="18">
        <f t="shared" ca="1" si="497"/>
        <v>0</v>
      </c>
      <c r="BF913" s="18">
        <f t="shared" ca="1" si="497"/>
        <v>0</v>
      </c>
      <c r="BG913" s="18">
        <f t="shared" ca="1" si="497"/>
        <v>0</v>
      </c>
      <c r="BH913" s="18">
        <f t="shared" ca="1" si="497"/>
        <v>0</v>
      </c>
    </row>
    <row r="914" spans="8:60" x14ac:dyDescent="0.35">
      <c r="H914" s="2" t="e">
        <f t="shared" si="470"/>
        <v>#REF!</v>
      </c>
      <c r="I914">
        <f t="shared" si="487"/>
        <v>18</v>
      </c>
      <c r="J914">
        <f t="shared" si="471"/>
        <v>22</v>
      </c>
      <c r="K914" s="18">
        <f t="shared" ca="1" si="493"/>
        <v>0</v>
      </c>
      <c r="L914" s="18">
        <f t="shared" ca="1" si="493"/>
        <v>0</v>
      </c>
      <c r="M914" s="18">
        <f t="shared" ca="1" si="493"/>
        <v>0</v>
      </c>
      <c r="N914" s="18">
        <f t="shared" ca="1" si="493"/>
        <v>0</v>
      </c>
      <c r="O914" s="18">
        <f t="shared" ca="1" si="493"/>
        <v>0</v>
      </c>
      <c r="P914" s="18">
        <f t="shared" ca="1" si="493"/>
        <v>0</v>
      </c>
      <c r="Q914" s="18">
        <f t="shared" ca="1" si="493"/>
        <v>0</v>
      </c>
      <c r="R914" s="18">
        <f t="shared" ca="1" si="493"/>
        <v>0</v>
      </c>
      <c r="S914" s="18">
        <f t="shared" ca="1" si="493"/>
        <v>0</v>
      </c>
      <c r="T914" s="18">
        <f t="shared" ca="1" si="493"/>
        <v>0</v>
      </c>
      <c r="U914" s="18">
        <f t="shared" ca="1" si="494"/>
        <v>0</v>
      </c>
      <c r="V914" s="18">
        <f t="shared" ca="1" si="494"/>
        <v>0</v>
      </c>
      <c r="W914" s="18">
        <f t="shared" ca="1" si="494"/>
        <v>0</v>
      </c>
      <c r="X914" s="18">
        <f t="shared" ca="1" si="494"/>
        <v>0</v>
      </c>
      <c r="Y914" s="18">
        <f t="shared" ca="1" si="494"/>
        <v>0</v>
      </c>
      <c r="Z914" s="18">
        <f t="shared" ca="1" si="494"/>
        <v>0</v>
      </c>
      <c r="AA914" s="18">
        <f t="shared" ca="1" si="494"/>
        <v>0</v>
      </c>
      <c r="AB914" s="18">
        <f t="shared" ca="1" si="494"/>
        <v>0</v>
      </c>
      <c r="AC914" s="18">
        <f t="shared" ca="1" si="494"/>
        <v>0</v>
      </c>
      <c r="AD914" s="18">
        <f t="shared" ca="1" si="494"/>
        <v>0</v>
      </c>
      <c r="AE914" s="18">
        <f t="shared" ca="1" si="495"/>
        <v>0</v>
      </c>
      <c r="AF914" s="18">
        <f t="shared" ca="1" si="495"/>
        <v>0</v>
      </c>
      <c r="AG914" s="18">
        <f t="shared" ca="1" si="495"/>
        <v>0</v>
      </c>
      <c r="AH914" s="18">
        <f t="shared" ca="1" si="495"/>
        <v>0</v>
      </c>
      <c r="AI914" s="18">
        <f t="shared" ca="1" si="495"/>
        <v>0</v>
      </c>
      <c r="AJ914" s="18">
        <f t="shared" ca="1" si="495"/>
        <v>0</v>
      </c>
      <c r="AK914" s="18">
        <f t="shared" ca="1" si="495"/>
        <v>0</v>
      </c>
      <c r="AL914" s="18">
        <f t="shared" ca="1" si="495"/>
        <v>0</v>
      </c>
      <c r="AM914" s="18">
        <f t="shared" ca="1" si="495"/>
        <v>0</v>
      </c>
      <c r="AN914" s="18">
        <f t="shared" ca="1" si="495"/>
        <v>0</v>
      </c>
      <c r="AO914" s="18">
        <f t="shared" ca="1" si="496"/>
        <v>0</v>
      </c>
      <c r="AP914" s="18">
        <f t="shared" ca="1" si="496"/>
        <v>0</v>
      </c>
      <c r="AQ914" s="18">
        <f t="shared" ca="1" si="496"/>
        <v>0</v>
      </c>
      <c r="AR914" s="18">
        <f t="shared" ca="1" si="496"/>
        <v>0</v>
      </c>
      <c r="AS914" s="18">
        <f t="shared" ca="1" si="496"/>
        <v>0</v>
      </c>
      <c r="AT914" s="18">
        <f t="shared" ca="1" si="496"/>
        <v>0</v>
      </c>
      <c r="AU914" s="18">
        <f t="shared" ca="1" si="496"/>
        <v>0</v>
      </c>
      <c r="AV914" s="18">
        <f t="shared" ca="1" si="496"/>
        <v>0</v>
      </c>
      <c r="AW914" s="18">
        <f t="shared" ca="1" si="496"/>
        <v>0</v>
      </c>
      <c r="AX914" s="18">
        <f t="shared" ca="1" si="496"/>
        <v>0</v>
      </c>
      <c r="AY914" s="18">
        <f t="shared" ca="1" si="497"/>
        <v>0</v>
      </c>
      <c r="AZ914" s="18">
        <f t="shared" ca="1" si="497"/>
        <v>0</v>
      </c>
      <c r="BA914" s="18">
        <f t="shared" ca="1" si="497"/>
        <v>0</v>
      </c>
      <c r="BB914" s="18">
        <f t="shared" ca="1" si="497"/>
        <v>0</v>
      </c>
      <c r="BC914" s="18">
        <f t="shared" ca="1" si="497"/>
        <v>0</v>
      </c>
      <c r="BD914" s="18">
        <f t="shared" ca="1" si="497"/>
        <v>0</v>
      </c>
      <c r="BE914" s="18">
        <f t="shared" ca="1" si="497"/>
        <v>0</v>
      </c>
      <c r="BF914" s="18">
        <f t="shared" ca="1" si="497"/>
        <v>0</v>
      </c>
      <c r="BG914" s="18">
        <f t="shared" ca="1" si="497"/>
        <v>0</v>
      </c>
      <c r="BH914" s="18">
        <f t="shared" ca="1" si="497"/>
        <v>0</v>
      </c>
    </row>
    <row r="915" spans="8:60" x14ac:dyDescent="0.35">
      <c r="H915" s="2" t="e">
        <f t="shared" si="470"/>
        <v>#REF!</v>
      </c>
      <c r="I915">
        <f t="shared" si="487"/>
        <v>18</v>
      </c>
      <c r="J915">
        <f t="shared" si="471"/>
        <v>23</v>
      </c>
      <c r="K915" s="18">
        <f t="shared" ref="K915:T924" ca="1" si="498">IF(K$24&gt;$J915,0,OFFSET($K$2,$I915,$J915-K$24))</f>
        <v>0</v>
      </c>
      <c r="L915" s="18">
        <f t="shared" ca="1" si="498"/>
        <v>0</v>
      </c>
      <c r="M915" s="18">
        <f t="shared" ca="1" si="498"/>
        <v>0</v>
      </c>
      <c r="N915" s="18">
        <f t="shared" ca="1" si="498"/>
        <v>0</v>
      </c>
      <c r="O915" s="18">
        <f t="shared" ca="1" si="498"/>
        <v>0</v>
      </c>
      <c r="P915" s="18">
        <f t="shared" ca="1" si="498"/>
        <v>0</v>
      </c>
      <c r="Q915" s="18">
        <f t="shared" ca="1" si="498"/>
        <v>0</v>
      </c>
      <c r="R915" s="18">
        <f t="shared" ca="1" si="498"/>
        <v>0</v>
      </c>
      <c r="S915" s="18">
        <f t="shared" ca="1" si="498"/>
        <v>0</v>
      </c>
      <c r="T915" s="18">
        <f t="shared" ca="1" si="498"/>
        <v>0</v>
      </c>
      <c r="U915" s="18">
        <f t="shared" ref="U915:AD924" ca="1" si="499">IF(U$24&gt;$J915,0,OFFSET($K$2,$I915,$J915-U$24))</f>
        <v>0</v>
      </c>
      <c r="V915" s="18">
        <f t="shared" ca="1" si="499"/>
        <v>0</v>
      </c>
      <c r="W915" s="18">
        <f t="shared" ca="1" si="499"/>
        <v>0</v>
      </c>
      <c r="X915" s="18">
        <f t="shared" ca="1" si="499"/>
        <v>0</v>
      </c>
      <c r="Y915" s="18">
        <f t="shared" ca="1" si="499"/>
        <v>0</v>
      </c>
      <c r="Z915" s="18">
        <f t="shared" ca="1" si="499"/>
        <v>0</v>
      </c>
      <c r="AA915" s="18">
        <f t="shared" ca="1" si="499"/>
        <v>0</v>
      </c>
      <c r="AB915" s="18">
        <f t="shared" ca="1" si="499"/>
        <v>0</v>
      </c>
      <c r="AC915" s="18">
        <f t="shared" ca="1" si="499"/>
        <v>0</v>
      </c>
      <c r="AD915" s="18">
        <f t="shared" ca="1" si="499"/>
        <v>0</v>
      </c>
      <c r="AE915" s="18">
        <f t="shared" ref="AE915:AN924" ca="1" si="500">IF(AE$24&gt;$J915,0,OFFSET($K$2,$I915,$J915-AE$24))</f>
        <v>0</v>
      </c>
      <c r="AF915" s="18">
        <f t="shared" ca="1" si="500"/>
        <v>0</v>
      </c>
      <c r="AG915" s="18">
        <f t="shared" ca="1" si="500"/>
        <v>0</v>
      </c>
      <c r="AH915" s="18">
        <f t="shared" ca="1" si="500"/>
        <v>0</v>
      </c>
      <c r="AI915" s="18">
        <f t="shared" ca="1" si="500"/>
        <v>0</v>
      </c>
      <c r="AJ915" s="18">
        <f t="shared" ca="1" si="500"/>
        <v>0</v>
      </c>
      <c r="AK915" s="18">
        <f t="shared" ca="1" si="500"/>
        <v>0</v>
      </c>
      <c r="AL915" s="18">
        <f t="shared" ca="1" si="500"/>
        <v>0</v>
      </c>
      <c r="AM915" s="18">
        <f t="shared" ca="1" si="500"/>
        <v>0</v>
      </c>
      <c r="AN915" s="18">
        <f t="shared" ca="1" si="500"/>
        <v>0</v>
      </c>
      <c r="AO915" s="18">
        <f t="shared" ref="AO915:AX924" ca="1" si="501">IF(AO$24&gt;$J915,0,OFFSET($K$2,$I915,$J915-AO$24))</f>
        <v>0</v>
      </c>
      <c r="AP915" s="18">
        <f t="shared" ca="1" si="501"/>
        <v>0</v>
      </c>
      <c r="AQ915" s="18">
        <f t="shared" ca="1" si="501"/>
        <v>0</v>
      </c>
      <c r="AR915" s="18">
        <f t="shared" ca="1" si="501"/>
        <v>0</v>
      </c>
      <c r="AS915" s="18">
        <f t="shared" ca="1" si="501"/>
        <v>0</v>
      </c>
      <c r="AT915" s="18">
        <f t="shared" ca="1" si="501"/>
        <v>0</v>
      </c>
      <c r="AU915" s="18">
        <f t="shared" ca="1" si="501"/>
        <v>0</v>
      </c>
      <c r="AV915" s="18">
        <f t="shared" ca="1" si="501"/>
        <v>0</v>
      </c>
      <c r="AW915" s="18">
        <f t="shared" ca="1" si="501"/>
        <v>0</v>
      </c>
      <c r="AX915" s="18">
        <f t="shared" ca="1" si="501"/>
        <v>0</v>
      </c>
      <c r="AY915" s="18">
        <f t="shared" ref="AY915:BH924" ca="1" si="502">IF(AY$24&gt;$J915,0,OFFSET($K$2,$I915,$J915-AY$24))</f>
        <v>0</v>
      </c>
      <c r="AZ915" s="18">
        <f t="shared" ca="1" si="502"/>
        <v>0</v>
      </c>
      <c r="BA915" s="18">
        <f t="shared" ca="1" si="502"/>
        <v>0</v>
      </c>
      <c r="BB915" s="18">
        <f t="shared" ca="1" si="502"/>
        <v>0</v>
      </c>
      <c r="BC915" s="18">
        <f t="shared" ca="1" si="502"/>
        <v>0</v>
      </c>
      <c r="BD915" s="18">
        <f t="shared" ca="1" si="502"/>
        <v>0</v>
      </c>
      <c r="BE915" s="18">
        <f t="shared" ca="1" si="502"/>
        <v>0</v>
      </c>
      <c r="BF915" s="18">
        <f t="shared" ca="1" si="502"/>
        <v>0</v>
      </c>
      <c r="BG915" s="18">
        <f t="shared" ca="1" si="502"/>
        <v>0</v>
      </c>
      <c r="BH915" s="18">
        <f t="shared" ca="1" si="502"/>
        <v>0</v>
      </c>
    </row>
    <row r="916" spans="8:60" x14ac:dyDescent="0.35">
      <c r="H916" s="2" t="e">
        <f t="shared" si="470"/>
        <v>#REF!</v>
      </c>
      <c r="I916">
        <f t="shared" si="487"/>
        <v>18</v>
      </c>
      <c r="J916">
        <f t="shared" si="471"/>
        <v>24</v>
      </c>
      <c r="K916" s="18">
        <f t="shared" ca="1" si="498"/>
        <v>0</v>
      </c>
      <c r="L916" s="18">
        <f t="shared" ca="1" si="498"/>
        <v>0</v>
      </c>
      <c r="M916" s="18">
        <f t="shared" ca="1" si="498"/>
        <v>0</v>
      </c>
      <c r="N916" s="18">
        <f t="shared" ca="1" si="498"/>
        <v>0</v>
      </c>
      <c r="O916" s="18">
        <f t="shared" ca="1" si="498"/>
        <v>0</v>
      </c>
      <c r="P916" s="18">
        <f t="shared" ca="1" si="498"/>
        <v>0</v>
      </c>
      <c r="Q916" s="18">
        <f t="shared" ca="1" si="498"/>
        <v>0</v>
      </c>
      <c r="R916" s="18">
        <f t="shared" ca="1" si="498"/>
        <v>0</v>
      </c>
      <c r="S916" s="18">
        <f t="shared" ca="1" si="498"/>
        <v>0</v>
      </c>
      <c r="T916" s="18">
        <f t="shared" ca="1" si="498"/>
        <v>0</v>
      </c>
      <c r="U916" s="18">
        <f t="shared" ca="1" si="499"/>
        <v>0</v>
      </c>
      <c r="V916" s="18">
        <f t="shared" ca="1" si="499"/>
        <v>0</v>
      </c>
      <c r="W916" s="18">
        <f t="shared" ca="1" si="499"/>
        <v>0</v>
      </c>
      <c r="X916" s="18">
        <f t="shared" ca="1" si="499"/>
        <v>0</v>
      </c>
      <c r="Y916" s="18">
        <f t="shared" ca="1" si="499"/>
        <v>0</v>
      </c>
      <c r="Z916" s="18">
        <f t="shared" ca="1" si="499"/>
        <v>0</v>
      </c>
      <c r="AA916" s="18">
        <f t="shared" ca="1" si="499"/>
        <v>0</v>
      </c>
      <c r="AB916" s="18">
        <f t="shared" ca="1" si="499"/>
        <v>0</v>
      </c>
      <c r="AC916" s="18">
        <f t="shared" ca="1" si="499"/>
        <v>0</v>
      </c>
      <c r="AD916" s="18">
        <f t="shared" ca="1" si="499"/>
        <v>0</v>
      </c>
      <c r="AE916" s="18">
        <f t="shared" ca="1" si="500"/>
        <v>0</v>
      </c>
      <c r="AF916" s="18">
        <f t="shared" ca="1" si="500"/>
        <v>0</v>
      </c>
      <c r="AG916" s="18">
        <f t="shared" ca="1" si="500"/>
        <v>0</v>
      </c>
      <c r="AH916" s="18">
        <f t="shared" ca="1" si="500"/>
        <v>0</v>
      </c>
      <c r="AI916" s="18">
        <f t="shared" ca="1" si="500"/>
        <v>0</v>
      </c>
      <c r="AJ916" s="18">
        <f t="shared" ca="1" si="500"/>
        <v>0</v>
      </c>
      <c r="AK916" s="18">
        <f t="shared" ca="1" si="500"/>
        <v>0</v>
      </c>
      <c r="AL916" s="18">
        <f t="shared" ca="1" si="500"/>
        <v>0</v>
      </c>
      <c r="AM916" s="18">
        <f t="shared" ca="1" si="500"/>
        <v>0</v>
      </c>
      <c r="AN916" s="18">
        <f t="shared" ca="1" si="500"/>
        <v>0</v>
      </c>
      <c r="AO916" s="18">
        <f t="shared" ca="1" si="501"/>
        <v>0</v>
      </c>
      <c r="AP916" s="18">
        <f t="shared" ca="1" si="501"/>
        <v>0</v>
      </c>
      <c r="AQ916" s="18">
        <f t="shared" ca="1" si="501"/>
        <v>0</v>
      </c>
      <c r="AR916" s="18">
        <f t="shared" ca="1" si="501"/>
        <v>0</v>
      </c>
      <c r="AS916" s="18">
        <f t="shared" ca="1" si="501"/>
        <v>0</v>
      </c>
      <c r="AT916" s="18">
        <f t="shared" ca="1" si="501"/>
        <v>0</v>
      </c>
      <c r="AU916" s="18">
        <f t="shared" ca="1" si="501"/>
        <v>0</v>
      </c>
      <c r="AV916" s="18">
        <f t="shared" ca="1" si="501"/>
        <v>0</v>
      </c>
      <c r="AW916" s="18">
        <f t="shared" ca="1" si="501"/>
        <v>0</v>
      </c>
      <c r="AX916" s="18">
        <f t="shared" ca="1" si="501"/>
        <v>0</v>
      </c>
      <c r="AY916" s="18">
        <f t="shared" ca="1" si="502"/>
        <v>0</v>
      </c>
      <c r="AZ916" s="18">
        <f t="shared" ca="1" si="502"/>
        <v>0</v>
      </c>
      <c r="BA916" s="18">
        <f t="shared" ca="1" si="502"/>
        <v>0</v>
      </c>
      <c r="BB916" s="18">
        <f t="shared" ca="1" si="502"/>
        <v>0</v>
      </c>
      <c r="BC916" s="18">
        <f t="shared" ca="1" si="502"/>
        <v>0</v>
      </c>
      <c r="BD916" s="18">
        <f t="shared" ca="1" si="502"/>
        <v>0</v>
      </c>
      <c r="BE916" s="18">
        <f t="shared" ca="1" si="502"/>
        <v>0</v>
      </c>
      <c r="BF916" s="18">
        <f t="shared" ca="1" si="502"/>
        <v>0</v>
      </c>
      <c r="BG916" s="18">
        <f t="shared" ca="1" si="502"/>
        <v>0</v>
      </c>
      <c r="BH916" s="18">
        <f t="shared" ca="1" si="502"/>
        <v>0</v>
      </c>
    </row>
    <row r="917" spans="8:60" x14ac:dyDescent="0.35">
      <c r="H917" s="2" t="e">
        <f t="shared" si="470"/>
        <v>#REF!</v>
      </c>
      <c r="I917">
        <f t="shared" si="487"/>
        <v>18</v>
      </c>
      <c r="J917">
        <f t="shared" si="471"/>
        <v>25</v>
      </c>
      <c r="K917" s="18">
        <f t="shared" ca="1" si="498"/>
        <v>0</v>
      </c>
      <c r="L917" s="18">
        <f t="shared" ca="1" si="498"/>
        <v>0</v>
      </c>
      <c r="M917" s="18">
        <f t="shared" ca="1" si="498"/>
        <v>0</v>
      </c>
      <c r="N917" s="18">
        <f t="shared" ca="1" si="498"/>
        <v>0</v>
      </c>
      <c r="O917" s="18">
        <f t="shared" ca="1" si="498"/>
        <v>0</v>
      </c>
      <c r="P917" s="18">
        <f t="shared" ca="1" si="498"/>
        <v>0</v>
      </c>
      <c r="Q917" s="18">
        <f t="shared" ca="1" si="498"/>
        <v>0</v>
      </c>
      <c r="R917" s="18">
        <f t="shared" ca="1" si="498"/>
        <v>0</v>
      </c>
      <c r="S917" s="18">
        <f t="shared" ca="1" si="498"/>
        <v>0</v>
      </c>
      <c r="T917" s="18">
        <f t="shared" ca="1" si="498"/>
        <v>0</v>
      </c>
      <c r="U917" s="18">
        <f t="shared" ca="1" si="499"/>
        <v>0</v>
      </c>
      <c r="V917" s="18">
        <f t="shared" ca="1" si="499"/>
        <v>0</v>
      </c>
      <c r="W917" s="18">
        <f t="shared" ca="1" si="499"/>
        <v>0</v>
      </c>
      <c r="X917" s="18">
        <f t="shared" ca="1" si="499"/>
        <v>0</v>
      </c>
      <c r="Y917" s="18">
        <f t="shared" ca="1" si="499"/>
        <v>0</v>
      </c>
      <c r="Z917" s="18">
        <f t="shared" ca="1" si="499"/>
        <v>0</v>
      </c>
      <c r="AA917" s="18">
        <f t="shared" ca="1" si="499"/>
        <v>0</v>
      </c>
      <c r="AB917" s="18">
        <f t="shared" ca="1" si="499"/>
        <v>0</v>
      </c>
      <c r="AC917" s="18">
        <f t="shared" ca="1" si="499"/>
        <v>0</v>
      </c>
      <c r="AD917" s="18">
        <f t="shared" ca="1" si="499"/>
        <v>0</v>
      </c>
      <c r="AE917" s="18">
        <f t="shared" ca="1" si="500"/>
        <v>0</v>
      </c>
      <c r="AF917" s="18">
        <f t="shared" ca="1" si="500"/>
        <v>0</v>
      </c>
      <c r="AG917" s="18">
        <f t="shared" ca="1" si="500"/>
        <v>0</v>
      </c>
      <c r="AH917" s="18">
        <f t="shared" ca="1" si="500"/>
        <v>0</v>
      </c>
      <c r="AI917" s="18">
        <f t="shared" ca="1" si="500"/>
        <v>0</v>
      </c>
      <c r="AJ917" s="18">
        <f t="shared" ca="1" si="500"/>
        <v>0</v>
      </c>
      <c r="AK917" s="18">
        <f t="shared" ca="1" si="500"/>
        <v>0</v>
      </c>
      <c r="AL917" s="18">
        <f t="shared" ca="1" si="500"/>
        <v>0</v>
      </c>
      <c r="AM917" s="18">
        <f t="shared" ca="1" si="500"/>
        <v>0</v>
      </c>
      <c r="AN917" s="18">
        <f t="shared" ca="1" si="500"/>
        <v>0</v>
      </c>
      <c r="AO917" s="18">
        <f t="shared" ca="1" si="501"/>
        <v>0</v>
      </c>
      <c r="AP917" s="18">
        <f t="shared" ca="1" si="501"/>
        <v>0</v>
      </c>
      <c r="AQ917" s="18">
        <f t="shared" ca="1" si="501"/>
        <v>0</v>
      </c>
      <c r="AR917" s="18">
        <f t="shared" ca="1" si="501"/>
        <v>0</v>
      </c>
      <c r="AS917" s="18">
        <f t="shared" ca="1" si="501"/>
        <v>0</v>
      </c>
      <c r="AT917" s="18">
        <f t="shared" ca="1" si="501"/>
        <v>0</v>
      </c>
      <c r="AU917" s="18">
        <f t="shared" ca="1" si="501"/>
        <v>0</v>
      </c>
      <c r="AV917" s="18">
        <f t="shared" ca="1" si="501"/>
        <v>0</v>
      </c>
      <c r="AW917" s="18">
        <f t="shared" ca="1" si="501"/>
        <v>0</v>
      </c>
      <c r="AX917" s="18">
        <f t="shared" ca="1" si="501"/>
        <v>0</v>
      </c>
      <c r="AY917" s="18">
        <f t="shared" ca="1" si="502"/>
        <v>0</v>
      </c>
      <c r="AZ917" s="18">
        <f t="shared" ca="1" si="502"/>
        <v>0</v>
      </c>
      <c r="BA917" s="18">
        <f t="shared" ca="1" si="502"/>
        <v>0</v>
      </c>
      <c r="BB917" s="18">
        <f t="shared" ca="1" si="502"/>
        <v>0</v>
      </c>
      <c r="BC917" s="18">
        <f t="shared" ca="1" si="502"/>
        <v>0</v>
      </c>
      <c r="BD917" s="18">
        <f t="shared" ca="1" si="502"/>
        <v>0</v>
      </c>
      <c r="BE917" s="18">
        <f t="shared" ca="1" si="502"/>
        <v>0</v>
      </c>
      <c r="BF917" s="18">
        <f t="shared" ca="1" si="502"/>
        <v>0</v>
      </c>
      <c r="BG917" s="18">
        <f t="shared" ca="1" si="502"/>
        <v>0</v>
      </c>
      <c r="BH917" s="18">
        <f t="shared" ca="1" si="502"/>
        <v>0</v>
      </c>
    </row>
    <row r="918" spans="8:60" x14ac:dyDescent="0.35">
      <c r="H918" s="2" t="e">
        <f t="shared" si="470"/>
        <v>#REF!</v>
      </c>
      <c r="I918">
        <f t="shared" si="487"/>
        <v>18</v>
      </c>
      <c r="J918">
        <f t="shared" si="471"/>
        <v>26</v>
      </c>
      <c r="K918" s="18">
        <f t="shared" ca="1" si="498"/>
        <v>0</v>
      </c>
      <c r="L918" s="18">
        <f t="shared" ca="1" si="498"/>
        <v>0</v>
      </c>
      <c r="M918" s="18">
        <f t="shared" ca="1" si="498"/>
        <v>0</v>
      </c>
      <c r="N918" s="18">
        <f t="shared" ca="1" si="498"/>
        <v>0</v>
      </c>
      <c r="O918" s="18">
        <f t="shared" ca="1" si="498"/>
        <v>0</v>
      </c>
      <c r="P918" s="18">
        <f t="shared" ca="1" si="498"/>
        <v>0</v>
      </c>
      <c r="Q918" s="18">
        <f t="shared" ca="1" si="498"/>
        <v>0</v>
      </c>
      <c r="R918" s="18">
        <f t="shared" ca="1" si="498"/>
        <v>0</v>
      </c>
      <c r="S918" s="18">
        <f t="shared" ca="1" si="498"/>
        <v>0</v>
      </c>
      <c r="T918" s="18">
        <f t="shared" ca="1" si="498"/>
        <v>0</v>
      </c>
      <c r="U918" s="18">
        <f t="shared" ca="1" si="499"/>
        <v>0</v>
      </c>
      <c r="V918" s="18">
        <f t="shared" ca="1" si="499"/>
        <v>0</v>
      </c>
      <c r="W918" s="18">
        <f t="shared" ca="1" si="499"/>
        <v>0</v>
      </c>
      <c r="X918" s="18">
        <f t="shared" ca="1" si="499"/>
        <v>0</v>
      </c>
      <c r="Y918" s="18">
        <f t="shared" ca="1" si="499"/>
        <v>0</v>
      </c>
      <c r="Z918" s="18">
        <f t="shared" ca="1" si="499"/>
        <v>0</v>
      </c>
      <c r="AA918" s="18">
        <f t="shared" ca="1" si="499"/>
        <v>0</v>
      </c>
      <c r="AB918" s="18">
        <f t="shared" ca="1" si="499"/>
        <v>0</v>
      </c>
      <c r="AC918" s="18">
        <f t="shared" ca="1" si="499"/>
        <v>0</v>
      </c>
      <c r="AD918" s="18">
        <f t="shared" ca="1" si="499"/>
        <v>0</v>
      </c>
      <c r="AE918" s="18">
        <f t="shared" ca="1" si="500"/>
        <v>0</v>
      </c>
      <c r="AF918" s="18">
        <f t="shared" ca="1" si="500"/>
        <v>0</v>
      </c>
      <c r="AG918" s="18">
        <f t="shared" ca="1" si="500"/>
        <v>0</v>
      </c>
      <c r="AH918" s="18">
        <f t="shared" ca="1" si="500"/>
        <v>0</v>
      </c>
      <c r="AI918" s="18">
        <f t="shared" ca="1" si="500"/>
        <v>0</v>
      </c>
      <c r="AJ918" s="18">
        <f t="shared" ca="1" si="500"/>
        <v>0</v>
      </c>
      <c r="AK918" s="18">
        <f t="shared" ca="1" si="500"/>
        <v>0</v>
      </c>
      <c r="AL918" s="18">
        <f t="shared" ca="1" si="500"/>
        <v>0</v>
      </c>
      <c r="AM918" s="18">
        <f t="shared" ca="1" si="500"/>
        <v>0</v>
      </c>
      <c r="AN918" s="18">
        <f t="shared" ca="1" si="500"/>
        <v>0</v>
      </c>
      <c r="AO918" s="18">
        <f t="shared" ca="1" si="501"/>
        <v>0</v>
      </c>
      <c r="AP918" s="18">
        <f t="shared" ca="1" si="501"/>
        <v>0</v>
      </c>
      <c r="AQ918" s="18">
        <f t="shared" ca="1" si="501"/>
        <v>0</v>
      </c>
      <c r="AR918" s="18">
        <f t="shared" ca="1" si="501"/>
        <v>0</v>
      </c>
      <c r="AS918" s="18">
        <f t="shared" ca="1" si="501"/>
        <v>0</v>
      </c>
      <c r="AT918" s="18">
        <f t="shared" ca="1" si="501"/>
        <v>0</v>
      </c>
      <c r="AU918" s="18">
        <f t="shared" ca="1" si="501"/>
        <v>0</v>
      </c>
      <c r="AV918" s="18">
        <f t="shared" ca="1" si="501"/>
        <v>0</v>
      </c>
      <c r="AW918" s="18">
        <f t="shared" ca="1" si="501"/>
        <v>0</v>
      </c>
      <c r="AX918" s="18">
        <f t="shared" ca="1" si="501"/>
        <v>0</v>
      </c>
      <c r="AY918" s="18">
        <f t="shared" ca="1" si="502"/>
        <v>0</v>
      </c>
      <c r="AZ918" s="18">
        <f t="shared" ca="1" si="502"/>
        <v>0</v>
      </c>
      <c r="BA918" s="18">
        <f t="shared" ca="1" si="502"/>
        <v>0</v>
      </c>
      <c r="BB918" s="18">
        <f t="shared" ca="1" si="502"/>
        <v>0</v>
      </c>
      <c r="BC918" s="18">
        <f t="shared" ca="1" si="502"/>
        <v>0</v>
      </c>
      <c r="BD918" s="18">
        <f t="shared" ca="1" si="502"/>
        <v>0</v>
      </c>
      <c r="BE918" s="18">
        <f t="shared" ca="1" si="502"/>
        <v>0</v>
      </c>
      <c r="BF918" s="18">
        <f t="shared" ca="1" si="502"/>
        <v>0</v>
      </c>
      <c r="BG918" s="18">
        <f t="shared" ca="1" si="502"/>
        <v>0</v>
      </c>
      <c r="BH918" s="18">
        <f t="shared" ca="1" si="502"/>
        <v>0</v>
      </c>
    </row>
    <row r="919" spans="8:60" x14ac:dyDescent="0.35">
      <c r="H919" s="2" t="e">
        <f t="shared" si="470"/>
        <v>#REF!</v>
      </c>
      <c r="I919">
        <f t="shared" si="487"/>
        <v>18</v>
      </c>
      <c r="J919">
        <f t="shared" si="471"/>
        <v>27</v>
      </c>
      <c r="K919" s="18">
        <f t="shared" ca="1" si="498"/>
        <v>0</v>
      </c>
      <c r="L919" s="18">
        <f t="shared" ca="1" si="498"/>
        <v>0</v>
      </c>
      <c r="M919" s="18">
        <f t="shared" ca="1" si="498"/>
        <v>0</v>
      </c>
      <c r="N919" s="18">
        <f t="shared" ca="1" si="498"/>
        <v>0</v>
      </c>
      <c r="O919" s="18">
        <f t="shared" ca="1" si="498"/>
        <v>0</v>
      </c>
      <c r="P919" s="18">
        <f t="shared" ca="1" si="498"/>
        <v>0</v>
      </c>
      <c r="Q919" s="18">
        <f t="shared" ca="1" si="498"/>
        <v>0</v>
      </c>
      <c r="R919" s="18">
        <f t="shared" ca="1" si="498"/>
        <v>0</v>
      </c>
      <c r="S919" s="18">
        <f t="shared" ca="1" si="498"/>
        <v>0</v>
      </c>
      <c r="T919" s="18">
        <f t="shared" ca="1" si="498"/>
        <v>0</v>
      </c>
      <c r="U919" s="18">
        <f t="shared" ca="1" si="499"/>
        <v>0</v>
      </c>
      <c r="V919" s="18">
        <f t="shared" ca="1" si="499"/>
        <v>0</v>
      </c>
      <c r="W919" s="18">
        <f t="shared" ca="1" si="499"/>
        <v>0</v>
      </c>
      <c r="X919" s="18">
        <f t="shared" ca="1" si="499"/>
        <v>0</v>
      </c>
      <c r="Y919" s="18">
        <f t="shared" ca="1" si="499"/>
        <v>0</v>
      </c>
      <c r="Z919" s="18">
        <f t="shared" ca="1" si="499"/>
        <v>0</v>
      </c>
      <c r="AA919" s="18">
        <f t="shared" ca="1" si="499"/>
        <v>0</v>
      </c>
      <c r="AB919" s="18">
        <f t="shared" ca="1" si="499"/>
        <v>0</v>
      </c>
      <c r="AC919" s="18">
        <f t="shared" ca="1" si="499"/>
        <v>0</v>
      </c>
      <c r="AD919" s="18">
        <f t="shared" ca="1" si="499"/>
        <v>0</v>
      </c>
      <c r="AE919" s="18">
        <f t="shared" ca="1" si="500"/>
        <v>0</v>
      </c>
      <c r="AF919" s="18">
        <f t="shared" ca="1" si="500"/>
        <v>0</v>
      </c>
      <c r="AG919" s="18">
        <f t="shared" ca="1" si="500"/>
        <v>0</v>
      </c>
      <c r="AH919" s="18">
        <f t="shared" ca="1" si="500"/>
        <v>0</v>
      </c>
      <c r="AI919" s="18">
        <f t="shared" ca="1" si="500"/>
        <v>0</v>
      </c>
      <c r="AJ919" s="18">
        <f t="shared" ca="1" si="500"/>
        <v>0</v>
      </c>
      <c r="AK919" s="18">
        <f t="shared" ca="1" si="500"/>
        <v>0</v>
      </c>
      <c r="AL919" s="18">
        <f t="shared" ca="1" si="500"/>
        <v>0</v>
      </c>
      <c r="AM919" s="18">
        <f t="shared" ca="1" si="500"/>
        <v>0</v>
      </c>
      <c r="AN919" s="18">
        <f t="shared" ca="1" si="500"/>
        <v>0</v>
      </c>
      <c r="AO919" s="18">
        <f t="shared" ca="1" si="501"/>
        <v>0</v>
      </c>
      <c r="AP919" s="18">
        <f t="shared" ca="1" si="501"/>
        <v>0</v>
      </c>
      <c r="AQ919" s="18">
        <f t="shared" ca="1" si="501"/>
        <v>0</v>
      </c>
      <c r="AR919" s="18">
        <f t="shared" ca="1" si="501"/>
        <v>0</v>
      </c>
      <c r="AS919" s="18">
        <f t="shared" ca="1" si="501"/>
        <v>0</v>
      </c>
      <c r="AT919" s="18">
        <f t="shared" ca="1" si="501"/>
        <v>0</v>
      </c>
      <c r="AU919" s="18">
        <f t="shared" ca="1" si="501"/>
        <v>0</v>
      </c>
      <c r="AV919" s="18">
        <f t="shared" ca="1" si="501"/>
        <v>0</v>
      </c>
      <c r="AW919" s="18">
        <f t="shared" ca="1" si="501"/>
        <v>0</v>
      </c>
      <c r="AX919" s="18">
        <f t="shared" ca="1" si="501"/>
        <v>0</v>
      </c>
      <c r="AY919" s="18">
        <f t="shared" ca="1" si="502"/>
        <v>0</v>
      </c>
      <c r="AZ919" s="18">
        <f t="shared" ca="1" si="502"/>
        <v>0</v>
      </c>
      <c r="BA919" s="18">
        <f t="shared" ca="1" si="502"/>
        <v>0</v>
      </c>
      <c r="BB919" s="18">
        <f t="shared" ca="1" si="502"/>
        <v>0</v>
      </c>
      <c r="BC919" s="18">
        <f t="shared" ca="1" si="502"/>
        <v>0</v>
      </c>
      <c r="BD919" s="18">
        <f t="shared" ca="1" si="502"/>
        <v>0</v>
      </c>
      <c r="BE919" s="18">
        <f t="shared" ca="1" si="502"/>
        <v>0</v>
      </c>
      <c r="BF919" s="18">
        <f t="shared" ca="1" si="502"/>
        <v>0</v>
      </c>
      <c r="BG919" s="18">
        <f t="shared" ca="1" si="502"/>
        <v>0</v>
      </c>
      <c r="BH919" s="18">
        <f t="shared" ca="1" si="502"/>
        <v>0</v>
      </c>
    </row>
    <row r="920" spans="8:60" x14ac:dyDescent="0.35">
      <c r="H920" s="2" t="e">
        <f t="shared" si="470"/>
        <v>#REF!</v>
      </c>
      <c r="I920">
        <f t="shared" si="487"/>
        <v>18</v>
      </c>
      <c r="J920">
        <f t="shared" si="471"/>
        <v>28</v>
      </c>
      <c r="K920" s="18">
        <f t="shared" ca="1" si="498"/>
        <v>0</v>
      </c>
      <c r="L920" s="18">
        <f t="shared" ca="1" si="498"/>
        <v>0</v>
      </c>
      <c r="M920" s="18">
        <f t="shared" ca="1" si="498"/>
        <v>0</v>
      </c>
      <c r="N920" s="18">
        <f t="shared" ca="1" si="498"/>
        <v>0</v>
      </c>
      <c r="O920" s="18">
        <f t="shared" ca="1" si="498"/>
        <v>0</v>
      </c>
      <c r="P920" s="18">
        <f t="shared" ca="1" si="498"/>
        <v>0</v>
      </c>
      <c r="Q920" s="18">
        <f t="shared" ca="1" si="498"/>
        <v>0</v>
      </c>
      <c r="R920" s="18">
        <f t="shared" ca="1" si="498"/>
        <v>0</v>
      </c>
      <c r="S920" s="18">
        <f t="shared" ca="1" si="498"/>
        <v>0</v>
      </c>
      <c r="T920" s="18">
        <f t="shared" ca="1" si="498"/>
        <v>0</v>
      </c>
      <c r="U920" s="18">
        <f t="shared" ca="1" si="499"/>
        <v>0</v>
      </c>
      <c r="V920" s="18">
        <f t="shared" ca="1" si="499"/>
        <v>0</v>
      </c>
      <c r="W920" s="18">
        <f t="shared" ca="1" si="499"/>
        <v>0</v>
      </c>
      <c r="X920" s="18">
        <f t="shared" ca="1" si="499"/>
        <v>0</v>
      </c>
      <c r="Y920" s="18">
        <f t="shared" ca="1" si="499"/>
        <v>0</v>
      </c>
      <c r="Z920" s="18">
        <f t="shared" ca="1" si="499"/>
        <v>0</v>
      </c>
      <c r="AA920" s="18">
        <f t="shared" ca="1" si="499"/>
        <v>0</v>
      </c>
      <c r="AB920" s="18">
        <f t="shared" ca="1" si="499"/>
        <v>0</v>
      </c>
      <c r="AC920" s="18">
        <f t="shared" ca="1" si="499"/>
        <v>0</v>
      </c>
      <c r="AD920" s="18">
        <f t="shared" ca="1" si="499"/>
        <v>0</v>
      </c>
      <c r="AE920" s="18">
        <f t="shared" ca="1" si="500"/>
        <v>0</v>
      </c>
      <c r="AF920" s="18">
        <f t="shared" ca="1" si="500"/>
        <v>0</v>
      </c>
      <c r="AG920" s="18">
        <f t="shared" ca="1" si="500"/>
        <v>0</v>
      </c>
      <c r="AH920" s="18">
        <f t="shared" ca="1" si="500"/>
        <v>0</v>
      </c>
      <c r="AI920" s="18">
        <f t="shared" ca="1" si="500"/>
        <v>0</v>
      </c>
      <c r="AJ920" s="18">
        <f t="shared" ca="1" si="500"/>
        <v>0</v>
      </c>
      <c r="AK920" s="18">
        <f t="shared" ca="1" si="500"/>
        <v>0</v>
      </c>
      <c r="AL920" s="18">
        <f t="shared" ca="1" si="500"/>
        <v>0</v>
      </c>
      <c r="AM920" s="18">
        <f t="shared" ca="1" si="500"/>
        <v>0</v>
      </c>
      <c r="AN920" s="18">
        <f t="shared" ca="1" si="500"/>
        <v>0</v>
      </c>
      <c r="AO920" s="18">
        <f t="shared" ca="1" si="501"/>
        <v>0</v>
      </c>
      <c r="AP920" s="18">
        <f t="shared" ca="1" si="501"/>
        <v>0</v>
      </c>
      <c r="AQ920" s="18">
        <f t="shared" ca="1" si="501"/>
        <v>0</v>
      </c>
      <c r="AR920" s="18">
        <f t="shared" ca="1" si="501"/>
        <v>0</v>
      </c>
      <c r="AS920" s="18">
        <f t="shared" ca="1" si="501"/>
        <v>0</v>
      </c>
      <c r="AT920" s="18">
        <f t="shared" ca="1" si="501"/>
        <v>0</v>
      </c>
      <c r="AU920" s="18">
        <f t="shared" ca="1" si="501"/>
        <v>0</v>
      </c>
      <c r="AV920" s="18">
        <f t="shared" ca="1" si="501"/>
        <v>0</v>
      </c>
      <c r="AW920" s="18">
        <f t="shared" ca="1" si="501"/>
        <v>0</v>
      </c>
      <c r="AX920" s="18">
        <f t="shared" ca="1" si="501"/>
        <v>0</v>
      </c>
      <c r="AY920" s="18">
        <f t="shared" ca="1" si="502"/>
        <v>0</v>
      </c>
      <c r="AZ920" s="18">
        <f t="shared" ca="1" si="502"/>
        <v>0</v>
      </c>
      <c r="BA920" s="18">
        <f t="shared" ca="1" si="502"/>
        <v>0</v>
      </c>
      <c r="BB920" s="18">
        <f t="shared" ca="1" si="502"/>
        <v>0</v>
      </c>
      <c r="BC920" s="18">
        <f t="shared" ca="1" si="502"/>
        <v>0</v>
      </c>
      <c r="BD920" s="18">
        <f t="shared" ca="1" si="502"/>
        <v>0</v>
      </c>
      <c r="BE920" s="18">
        <f t="shared" ca="1" si="502"/>
        <v>0</v>
      </c>
      <c r="BF920" s="18">
        <f t="shared" ca="1" si="502"/>
        <v>0</v>
      </c>
      <c r="BG920" s="18">
        <f t="shared" ca="1" si="502"/>
        <v>0</v>
      </c>
      <c r="BH920" s="18">
        <f t="shared" ca="1" si="502"/>
        <v>0</v>
      </c>
    </row>
    <row r="921" spans="8:60" x14ac:dyDescent="0.35">
      <c r="H921" s="2" t="e">
        <f t="shared" ref="H921:H984" si="503">INDEX($A$3:$A$18,I921,0)</f>
        <v>#REF!</v>
      </c>
      <c r="I921">
        <f t="shared" si="487"/>
        <v>18</v>
      </c>
      <c r="J921">
        <f t="shared" si="471"/>
        <v>29</v>
      </c>
      <c r="K921" s="18">
        <f t="shared" ca="1" si="498"/>
        <v>0</v>
      </c>
      <c r="L921" s="18">
        <f t="shared" ca="1" si="498"/>
        <v>0</v>
      </c>
      <c r="M921" s="18">
        <f t="shared" ca="1" si="498"/>
        <v>0</v>
      </c>
      <c r="N921" s="18">
        <f t="shared" ca="1" si="498"/>
        <v>0</v>
      </c>
      <c r="O921" s="18">
        <f t="shared" ca="1" si="498"/>
        <v>0</v>
      </c>
      <c r="P921" s="18">
        <f t="shared" ca="1" si="498"/>
        <v>0</v>
      </c>
      <c r="Q921" s="18">
        <f t="shared" ca="1" si="498"/>
        <v>0</v>
      </c>
      <c r="R921" s="18">
        <f t="shared" ca="1" si="498"/>
        <v>0</v>
      </c>
      <c r="S921" s="18">
        <f t="shared" ca="1" si="498"/>
        <v>0</v>
      </c>
      <c r="T921" s="18">
        <f t="shared" ca="1" si="498"/>
        <v>0</v>
      </c>
      <c r="U921" s="18">
        <f t="shared" ca="1" si="499"/>
        <v>0</v>
      </c>
      <c r="V921" s="18">
        <f t="shared" ca="1" si="499"/>
        <v>0</v>
      </c>
      <c r="W921" s="18">
        <f t="shared" ca="1" si="499"/>
        <v>0</v>
      </c>
      <c r="X921" s="18">
        <f t="shared" ca="1" si="499"/>
        <v>0</v>
      </c>
      <c r="Y921" s="18">
        <f t="shared" ca="1" si="499"/>
        <v>0</v>
      </c>
      <c r="Z921" s="18">
        <f t="shared" ca="1" si="499"/>
        <v>0</v>
      </c>
      <c r="AA921" s="18">
        <f t="shared" ca="1" si="499"/>
        <v>0</v>
      </c>
      <c r="AB921" s="18">
        <f t="shared" ca="1" si="499"/>
        <v>0</v>
      </c>
      <c r="AC921" s="18">
        <f t="shared" ca="1" si="499"/>
        <v>0</v>
      </c>
      <c r="AD921" s="18">
        <f t="shared" ca="1" si="499"/>
        <v>0</v>
      </c>
      <c r="AE921" s="18">
        <f t="shared" ca="1" si="500"/>
        <v>0</v>
      </c>
      <c r="AF921" s="18">
        <f t="shared" ca="1" si="500"/>
        <v>0</v>
      </c>
      <c r="AG921" s="18">
        <f t="shared" ca="1" si="500"/>
        <v>0</v>
      </c>
      <c r="AH921" s="18">
        <f t="shared" ca="1" si="500"/>
        <v>0</v>
      </c>
      <c r="AI921" s="18">
        <f t="shared" ca="1" si="500"/>
        <v>0</v>
      </c>
      <c r="AJ921" s="18">
        <f t="shared" ca="1" si="500"/>
        <v>0</v>
      </c>
      <c r="AK921" s="18">
        <f t="shared" ca="1" si="500"/>
        <v>0</v>
      </c>
      <c r="AL921" s="18">
        <f t="shared" ca="1" si="500"/>
        <v>0</v>
      </c>
      <c r="AM921" s="18">
        <f t="shared" ca="1" si="500"/>
        <v>0</v>
      </c>
      <c r="AN921" s="18">
        <f t="shared" ca="1" si="500"/>
        <v>0</v>
      </c>
      <c r="AO921" s="18">
        <f t="shared" ca="1" si="501"/>
        <v>0</v>
      </c>
      <c r="AP921" s="18">
        <f t="shared" ca="1" si="501"/>
        <v>0</v>
      </c>
      <c r="AQ921" s="18">
        <f t="shared" ca="1" si="501"/>
        <v>0</v>
      </c>
      <c r="AR921" s="18">
        <f t="shared" ca="1" si="501"/>
        <v>0</v>
      </c>
      <c r="AS921" s="18">
        <f t="shared" ca="1" si="501"/>
        <v>0</v>
      </c>
      <c r="AT921" s="18">
        <f t="shared" ca="1" si="501"/>
        <v>0</v>
      </c>
      <c r="AU921" s="18">
        <f t="shared" ca="1" si="501"/>
        <v>0</v>
      </c>
      <c r="AV921" s="18">
        <f t="shared" ca="1" si="501"/>
        <v>0</v>
      </c>
      <c r="AW921" s="18">
        <f t="shared" ca="1" si="501"/>
        <v>0</v>
      </c>
      <c r="AX921" s="18">
        <f t="shared" ca="1" si="501"/>
        <v>0</v>
      </c>
      <c r="AY921" s="18">
        <f t="shared" ca="1" si="502"/>
        <v>0</v>
      </c>
      <c r="AZ921" s="18">
        <f t="shared" ca="1" si="502"/>
        <v>0</v>
      </c>
      <c r="BA921" s="18">
        <f t="shared" ca="1" si="502"/>
        <v>0</v>
      </c>
      <c r="BB921" s="18">
        <f t="shared" ca="1" si="502"/>
        <v>0</v>
      </c>
      <c r="BC921" s="18">
        <f t="shared" ca="1" si="502"/>
        <v>0</v>
      </c>
      <c r="BD921" s="18">
        <f t="shared" ca="1" si="502"/>
        <v>0</v>
      </c>
      <c r="BE921" s="18">
        <f t="shared" ca="1" si="502"/>
        <v>0</v>
      </c>
      <c r="BF921" s="18">
        <f t="shared" ca="1" si="502"/>
        <v>0</v>
      </c>
      <c r="BG921" s="18">
        <f t="shared" ca="1" si="502"/>
        <v>0</v>
      </c>
      <c r="BH921" s="18">
        <f t="shared" ca="1" si="502"/>
        <v>0</v>
      </c>
    </row>
    <row r="922" spans="8:60" x14ac:dyDescent="0.35">
      <c r="H922" s="2" t="e">
        <f t="shared" si="503"/>
        <v>#REF!</v>
      </c>
      <c r="I922">
        <f t="shared" si="487"/>
        <v>18</v>
      </c>
      <c r="J922">
        <f t="shared" ref="J922:J985" si="504">IF(J921+1&gt;$I$22,$K$2,J921+1)</f>
        <v>30</v>
      </c>
      <c r="K922" s="18">
        <f t="shared" ca="1" si="498"/>
        <v>0</v>
      </c>
      <c r="L922" s="18">
        <f t="shared" ca="1" si="498"/>
        <v>0</v>
      </c>
      <c r="M922" s="18">
        <f t="shared" ca="1" si="498"/>
        <v>0</v>
      </c>
      <c r="N922" s="18">
        <f t="shared" ca="1" si="498"/>
        <v>0</v>
      </c>
      <c r="O922" s="18">
        <f t="shared" ca="1" si="498"/>
        <v>0</v>
      </c>
      <c r="P922" s="18">
        <f t="shared" ca="1" si="498"/>
        <v>0</v>
      </c>
      <c r="Q922" s="18">
        <f t="shared" ca="1" si="498"/>
        <v>0</v>
      </c>
      <c r="R922" s="18">
        <f t="shared" ca="1" si="498"/>
        <v>0</v>
      </c>
      <c r="S922" s="18">
        <f t="shared" ca="1" si="498"/>
        <v>0</v>
      </c>
      <c r="T922" s="18">
        <f t="shared" ca="1" si="498"/>
        <v>0</v>
      </c>
      <c r="U922" s="18">
        <f t="shared" ca="1" si="499"/>
        <v>0</v>
      </c>
      <c r="V922" s="18">
        <f t="shared" ca="1" si="499"/>
        <v>0</v>
      </c>
      <c r="W922" s="18">
        <f t="shared" ca="1" si="499"/>
        <v>0</v>
      </c>
      <c r="X922" s="18">
        <f t="shared" ca="1" si="499"/>
        <v>0</v>
      </c>
      <c r="Y922" s="18">
        <f t="shared" ca="1" si="499"/>
        <v>0</v>
      </c>
      <c r="Z922" s="18">
        <f t="shared" ca="1" si="499"/>
        <v>0</v>
      </c>
      <c r="AA922" s="18">
        <f t="shared" ca="1" si="499"/>
        <v>0</v>
      </c>
      <c r="AB922" s="18">
        <f t="shared" ca="1" si="499"/>
        <v>0</v>
      </c>
      <c r="AC922" s="18">
        <f t="shared" ca="1" si="499"/>
        <v>0</v>
      </c>
      <c r="AD922" s="18">
        <f t="shared" ca="1" si="499"/>
        <v>0</v>
      </c>
      <c r="AE922" s="18">
        <f t="shared" ca="1" si="500"/>
        <v>0</v>
      </c>
      <c r="AF922" s="18">
        <f t="shared" ca="1" si="500"/>
        <v>0</v>
      </c>
      <c r="AG922" s="18">
        <f t="shared" ca="1" si="500"/>
        <v>0</v>
      </c>
      <c r="AH922" s="18">
        <f t="shared" ca="1" si="500"/>
        <v>0</v>
      </c>
      <c r="AI922" s="18">
        <f t="shared" ca="1" si="500"/>
        <v>0</v>
      </c>
      <c r="AJ922" s="18">
        <f t="shared" ca="1" si="500"/>
        <v>0</v>
      </c>
      <c r="AK922" s="18">
        <f t="shared" ca="1" si="500"/>
        <v>0</v>
      </c>
      <c r="AL922" s="18">
        <f t="shared" ca="1" si="500"/>
        <v>0</v>
      </c>
      <c r="AM922" s="18">
        <f t="shared" ca="1" si="500"/>
        <v>0</v>
      </c>
      <c r="AN922" s="18">
        <f t="shared" ca="1" si="500"/>
        <v>0</v>
      </c>
      <c r="AO922" s="18">
        <f t="shared" ca="1" si="501"/>
        <v>0</v>
      </c>
      <c r="AP922" s="18">
        <f t="shared" ca="1" si="501"/>
        <v>0</v>
      </c>
      <c r="AQ922" s="18">
        <f t="shared" ca="1" si="501"/>
        <v>0</v>
      </c>
      <c r="AR922" s="18">
        <f t="shared" ca="1" si="501"/>
        <v>0</v>
      </c>
      <c r="AS922" s="18">
        <f t="shared" ca="1" si="501"/>
        <v>0</v>
      </c>
      <c r="AT922" s="18">
        <f t="shared" ca="1" si="501"/>
        <v>0</v>
      </c>
      <c r="AU922" s="18">
        <f t="shared" ca="1" si="501"/>
        <v>0</v>
      </c>
      <c r="AV922" s="18">
        <f t="shared" ca="1" si="501"/>
        <v>0</v>
      </c>
      <c r="AW922" s="18">
        <f t="shared" ca="1" si="501"/>
        <v>0</v>
      </c>
      <c r="AX922" s="18">
        <f t="shared" ca="1" si="501"/>
        <v>0</v>
      </c>
      <c r="AY922" s="18">
        <f t="shared" ca="1" si="502"/>
        <v>0</v>
      </c>
      <c r="AZ922" s="18">
        <f t="shared" ca="1" si="502"/>
        <v>0</v>
      </c>
      <c r="BA922" s="18">
        <f t="shared" ca="1" si="502"/>
        <v>0</v>
      </c>
      <c r="BB922" s="18">
        <f t="shared" ca="1" si="502"/>
        <v>0</v>
      </c>
      <c r="BC922" s="18">
        <f t="shared" ca="1" si="502"/>
        <v>0</v>
      </c>
      <c r="BD922" s="18">
        <f t="shared" ca="1" si="502"/>
        <v>0</v>
      </c>
      <c r="BE922" s="18">
        <f t="shared" ca="1" si="502"/>
        <v>0</v>
      </c>
      <c r="BF922" s="18">
        <f t="shared" ca="1" si="502"/>
        <v>0</v>
      </c>
      <c r="BG922" s="18">
        <f t="shared" ca="1" si="502"/>
        <v>0</v>
      </c>
      <c r="BH922" s="18">
        <f t="shared" ca="1" si="502"/>
        <v>0</v>
      </c>
    </row>
    <row r="923" spans="8:60" x14ac:dyDescent="0.35">
      <c r="H923" s="2" t="e">
        <f t="shared" si="503"/>
        <v>#REF!</v>
      </c>
      <c r="I923">
        <f t="shared" si="487"/>
        <v>18</v>
      </c>
      <c r="J923">
        <f t="shared" si="504"/>
        <v>31</v>
      </c>
      <c r="K923" s="18">
        <f t="shared" ca="1" si="498"/>
        <v>0</v>
      </c>
      <c r="L923" s="18">
        <f t="shared" ca="1" si="498"/>
        <v>0</v>
      </c>
      <c r="M923" s="18">
        <f t="shared" ca="1" si="498"/>
        <v>0</v>
      </c>
      <c r="N923" s="18">
        <f t="shared" ca="1" si="498"/>
        <v>0</v>
      </c>
      <c r="O923" s="18">
        <f t="shared" ca="1" si="498"/>
        <v>0</v>
      </c>
      <c r="P923" s="18">
        <f t="shared" ca="1" si="498"/>
        <v>0</v>
      </c>
      <c r="Q923" s="18">
        <f t="shared" ca="1" si="498"/>
        <v>0</v>
      </c>
      <c r="R923" s="18">
        <f t="shared" ca="1" si="498"/>
        <v>0</v>
      </c>
      <c r="S923" s="18">
        <f t="shared" ca="1" si="498"/>
        <v>0</v>
      </c>
      <c r="T923" s="18">
        <f t="shared" ca="1" si="498"/>
        <v>0</v>
      </c>
      <c r="U923" s="18">
        <f t="shared" ca="1" si="499"/>
        <v>0</v>
      </c>
      <c r="V923" s="18">
        <f t="shared" ca="1" si="499"/>
        <v>0</v>
      </c>
      <c r="W923" s="18">
        <f t="shared" ca="1" si="499"/>
        <v>0</v>
      </c>
      <c r="X923" s="18">
        <f t="shared" ca="1" si="499"/>
        <v>0</v>
      </c>
      <c r="Y923" s="18">
        <f t="shared" ca="1" si="499"/>
        <v>0</v>
      </c>
      <c r="Z923" s="18">
        <f t="shared" ca="1" si="499"/>
        <v>0</v>
      </c>
      <c r="AA923" s="18">
        <f t="shared" ca="1" si="499"/>
        <v>0</v>
      </c>
      <c r="AB923" s="18">
        <f t="shared" ca="1" si="499"/>
        <v>0</v>
      </c>
      <c r="AC923" s="18">
        <f t="shared" ca="1" si="499"/>
        <v>0</v>
      </c>
      <c r="AD923" s="18">
        <f t="shared" ca="1" si="499"/>
        <v>0</v>
      </c>
      <c r="AE923" s="18">
        <f t="shared" ca="1" si="500"/>
        <v>0</v>
      </c>
      <c r="AF923" s="18">
        <f t="shared" ca="1" si="500"/>
        <v>0</v>
      </c>
      <c r="AG923" s="18">
        <f t="shared" ca="1" si="500"/>
        <v>0</v>
      </c>
      <c r="AH923" s="18">
        <f t="shared" ca="1" si="500"/>
        <v>0</v>
      </c>
      <c r="AI923" s="18">
        <f t="shared" ca="1" si="500"/>
        <v>0</v>
      </c>
      <c r="AJ923" s="18">
        <f t="shared" ca="1" si="500"/>
        <v>0</v>
      </c>
      <c r="AK923" s="18">
        <f t="shared" ca="1" si="500"/>
        <v>0</v>
      </c>
      <c r="AL923" s="18">
        <f t="shared" ca="1" si="500"/>
        <v>0</v>
      </c>
      <c r="AM923" s="18">
        <f t="shared" ca="1" si="500"/>
        <v>0</v>
      </c>
      <c r="AN923" s="18">
        <f t="shared" ca="1" si="500"/>
        <v>0</v>
      </c>
      <c r="AO923" s="18">
        <f t="shared" ca="1" si="501"/>
        <v>0</v>
      </c>
      <c r="AP923" s="18">
        <f t="shared" ca="1" si="501"/>
        <v>0</v>
      </c>
      <c r="AQ923" s="18">
        <f t="shared" ca="1" si="501"/>
        <v>0</v>
      </c>
      <c r="AR923" s="18">
        <f t="shared" ca="1" si="501"/>
        <v>0</v>
      </c>
      <c r="AS923" s="18">
        <f t="shared" ca="1" si="501"/>
        <v>0</v>
      </c>
      <c r="AT923" s="18">
        <f t="shared" ca="1" si="501"/>
        <v>0</v>
      </c>
      <c r="AU923" s="18">
        <f t="shared" ca="1" si="501"/>
        <v>0</v>
      </c>
      <c r="AV923" s="18">
        <f t="shared" ca="1" si="501"/>
        <v>0</v>
      </c>
      <c r="AW923" s="18">
        <f t="shared" ca="1" si="501"/>
        <v>0</v>
      </c>
      <c r="AX923" s="18">
        <f t="shared" ca="1" si="501"/>
        <v>0</v>
      </c>
      <c r="AY923" s="18">
        <f t="shared" ca="1" si="502"/>
        <v>0</v>
      </c>
      <c r="AZ923" s="18">
        <f t="shared" ca="1" si="502"/>
        <v>0</v>
      </c>
      <c r="BA923" s="18">
        <f t="shared" ca="1" si="502"/>
        <v>0</v>
      </c>
      <c r="BB923" s="18">
        <f t="shared" ca="1" si="502"/>
        <v>0</v>
      </c>
      <c r="BC923" s="18">
        <f t="shared" ca="1" si="502"/>
        <v>0</v>
      </c>
      <c r="BD923" s="18">
        <f t="shared" ca="1" si="502"/>
        <v>0</v>
      </c>
      <c r="BE923" s="18">
        <f t="shared" ca="1" si="502"/>
        <v>0</v>
      </c>
      <c r="BF923" s="18">
        <f t="shared" ca="1" si="502"/>
        <v>0</v>
      </c>
      <c r="BG923" s="18">
        <f t="shared" ca="1" si="502"/>
        <v>0</v>
      </c>
      <c r="BH923" s="18">
        <f t="shared" ca="1" si="502"/>
        <v>0</v>
      </c>
    </row>
    <row r="924" spans="8:60" x14ac:dyDescent="0.35">
      <c r="H924" s="2" t="e">
        <f t="shared" si="503"/>
        <v>#REF!</v>
      </c>
      <c r="I924">
        <f t="shared" si="487"/>
        <v>18</v>
      </c>
      <c r="J924">
        <f t="shared" si="504"/>
        <v>32</v>
      </c>
      <c r="K924" s="18">
        <f t="shared" ca="1" si="498"/>
        <v>0</v>
      </c>
      <c r="L924" s="18">
        <f t="shared" ca="1" si="498"/>
        <v>0</v>
      </c>
      <c r="M924" s="18">
        <f t="shared" ca="1" si="498"/>
        <v>0</v>
      </c>
      <c r="N924" s="18">
        <f t="shared" ca="1" si="498"/>
        <v>0</v>
      </c>
      <c r="O924" s="18">
        <f t="shared" ca="1" si="498"/>
        <v>0</v>
      </c>
      <c r="P924" s="18">
        <f t="shared" ca="1" si="498"/>
        <v>0</v>
      </c>
      <c r="Q924" s="18">
        <f t="shared" ca="1" si="498"/>
        <v>0</v>
      </c>
      <c r="R924" s="18">
        <f t="shared" ca="1" si="498"/>
        <v>0</v>
      </c>
      <c r="S924" s="18">
        <f t="shared" ca="1" si="498"/>
        <v>0</v>
      </c>
      <c r="T924" s="18">
        <f t="shared" ca="1" si="498"/>
        <v>0</v>
      </c>
      <c r="U924" s="18">
        <f t="shared" ca="1" si="499"/>
        <v>0</v>
      </c>
      <c r="V924" s="18">
        <f t="shared" ca="1" si="499"/>
        <v>0</v>
      </c>
      <c r="W924" s="18">
        <f t="shared" ca="1" si="499"/>
        <v>0</v>
      </c>
      <c r="X924" s="18">
        <f t="shared" ca="1" si="499"/>
        <v>0</v>
      </c>
      <c r="Y924" s="18">
        <f t="shared" ca="1" si="499"/>
        <v>0</v>
      </c>
      <c r="Z924" s="18">
        <f t="shared" ca="1" si="499"/>
        <v>0</v>
      </c>
      <c r="AA924" s="18">
        <f t="shared" ca="1" si="499"/>
        <v>0</v>
      </c>
      <c r="AB924" s="18">
        <f t="shared" ca="1" si="499"/>
        <v>0</v>
      </c>
      <c r="AC924" s="18">
        <f t="shared" ca="1" si="499"/>
        <v>0</v>
      </c>
      <c r="AD924" s="18">
        <f t="shared" ca="1" si="499"/>
        <v>0</v>
      </c>
      <c r="AE924" s="18">
        <f t="shared" ca="1" si="500"/>
        <v>0</v>
      </c>
      <c r="AF924" s="18">
        <f t="shared" ca="1" si="500"/>
        <v>0</v>
      </c>
      <c r="AG924" s="18">
        <f t="shared" ca="1" si="500"/>
        <v>0</v>
      </c>
      <c r="AH924" s="18">
        <f t="shared" ca="1" si="500"/>
        <v>0</v>
      </c>
      <c r="AI924" s="18">
        <f t="shared" ca="1" si="500"/>
        <v>0</v>
      </c>
      <c r="AJ924" s="18">
        <f t="shared" ca="1" si="500"/>
        <v>0</v>
      </c>
      <c r="AK924" s="18">
        <f t="shared" ca="1" si="500"/>
        <v>0</v>
      </c>
      <c r="AL924" s="18">
        <f t="shared" ca="1" si="500"/>
        <v>0</v>
      </c>
      <c r="AM924" s="18">
        <f t="shared" ca="1" si="500"/>
        <v>0</v>
      </c>
      <c r="AN924" s="18">
        <f t="shared" ca="1" si="500"/>
        <v>0</v>
      </c>
      <c r="AO924" s="18">
        <f t="shared" ca="1" si="501"/>
        <v>0</v>
      </c>
      <c r="AP924" s="18">
        <f t="shared" ca="1" si="501"/>
        <v>0</v>
      </c>
      <c r="AQ924" s="18">
        <f t="shared" ca="1" si="501"/>
        <v>0</v>
      </c>
      <c r="AR924" s="18">
        <f t="shared" ca="1" si="501"/>
        <v>0</v>
      </c>
      <c r="AS924" s="18">
        <f t="shared" ca="1" si="501"/>
        <v>0</v>
      </c>
      <c r="AT924" s="18">
        <f t="shared" ca="1" si="501"/>
        <v>0</v>
      </c>
      <c r="AU924" s="18">
        <f t="shared" ca="1" si="501"/>
        <v>0</v>
      </c>
      <c r="AV924" s="18">
        <f t="shared" ca="1" si="501"/>
        <v>0</v>
      </c>
      <c r="AW924" s="18">
        <f t="shared" ca="1" si="501"/>
        <v>0</v>
      </c>
      <c r="AX924" s="18">
        <f t="shared" ca="1" si="501"/>
        <v>0</v>
      </c>
      <c r="AY924" s="18">
        <f t="shared" ca="1" si="502"/>
        <v>0</v>
      </c>
      <c r="AZ924" s="18">
        <f t="shared" ca="1" si="502"/>
        <v>0</v>
      </c>
      <c r="BA924" s="18">
        <f t="shared" ca="1" si="502"/>
        <v>0</v>
      </c>
      <c r="BB924" s="18">
        <f t="shared" ca="1" si="502"/>
        <v>0</v>
      </c>
      <c r="BC924" s="18">
        <f t="shared" ca="1" si="502"/>
        <v>0</v>
      </c>
      <c r="BD924" s="18">
        <f t="shared" ca="1" si="502"/>
        <v>0</v>
      </c>
      <c r="BE924" s="18">
        <f t="shared" ca="1" si="502"/>
        <v>0</v>
      </c>
      <c r="BF924" s="18">
        <f t="shared" ca="1" si="502"/>
        <v>0</v>
      </c>
      <c r="BG924" s="18">
        <f t="shared" ca="1" si="502"/>
        <v>0</v>
      </c>
      <c r="BH924" s="18">
        <f t="shared" ca="1" si="502"/>
        <v>0</v>
      </c>
    </row>
    <row r="925" spans="8:60" x14ac:dyDescent="0.35">
      <c r="H925" s="2" t="e">
        <f t="shared" si="503"/>
        <v>#REF!</v>
      </c>
      <c r="I925">
        <f t="shared" si="487"/>
        <v>18</v>
      </c>
      <c r="J925">
        <f t="shared" si="504"/>
        <v>33</v>
      </c>
      <c r="K925" s="18">
        <f t="shared" ref="K925:T934" ca="1" si="505">IF(K$24&gt;$J925,0,OFFSET($K$2,$I925,$J925-K$24))</f>
        <v>0</v>
      </c>
      <c r="L925" s="18">
        <f t="shared" ca="1" si="505"/>
        <v>0</v>
      </c>
      <c r="M925" s="18">
        <f t="shared" ca="1" si="505"/>
        <v>0</v>
      </c>
      <c r="N925" s="18">
        <f t="shared" ca="1" si="505"/>
        <v>0</v>
      </c>
      <c r="O925" s="18">
        <f t="shared" ca="1" si="505"/>
        <v>0</v>
      </c>
      <c r="P925" s="18">
        <f t="shared" ca="1" si="505"/>
        <v>0</v>
      </c>
      <c r="Q925" s="18">
        <f t="shared" ca="1" si="505"/>
        <v>0</v>
      </c>
      <c r="R925" s="18">
        <f t="shared" ca="1" si="505"/>
        <v>0</v>
      </c>
      <c r="S925" s="18">
        <f t="shared" ca="1" si="505"/>
        <v>0</v>
      </c>
      <c r="T925" s="18">
        <f t="shared" ca="1" si="505"/>
        <v>0</v>
      </c>
      <c r="U925" s="18">
        <f t="shared" ref="U925:AD934" ca="1" si="506">IF(U$24&gt;$J925,0,OFFSET($K$2,$I925,$J925-U$24))</f>
        <v>0</v>
      </c>
      <c r="V925" s="18">
        <f t="shared" ca="1" si="506"/>
        <v>0</v>
      </c>
      <c r="W925" s="18">
        <f t="shared" ca="1" si="506"/>
        <v>0</v>
      </c>
      <c r="X925" s="18">
        <f t="shared" ca="1" si="506"/>
        <v>0</v>
      </c>
      <c r="Y925" s="18">
        <f t="shared" ca="1" si="506"/>
        <v>0</v>
      </c>
      <c r="Z925" s="18">
        <f t="shared" ca="1" si="506"/>
        <v>0</v>
      </c>
      <c r="AA925" s="18">
        <f t="shared" ca="1" si="506"/>
        <v>0</v>
      </c>
      <c r="AB925" s="18">
        <f t="shared" ca="1" si="506"/>
        <v>0</v>
      </c>
      <c r="AC925" s="18">
        <f t="shared" ca="1" si="506"/>
        <v>0</v>
      </c>
      <c r="AD925" s="18">
        <f t="shared" ca="1" si="506"/>
        <v>0</v>
      </c>
      <c r="AE925" s="18">
        <f t="shared" ref="AE925:AN934" ca="1" si="507">IF(AE$24&gt;$J925,0,OFFSET($K$2,$I925,$J925-AE$24))</f>
        <v>0</v>
      </c>
      <c r="AF925" s="18">
        <f t="shared" ca="1" si="507"/>
        <v>0</v>
      </c>
      <c r="AG925" s="18">
        <f t="shared" ca="1" si="507"/>
        <v>0</v>
      </c>
      <c r="AH925" s="18">
        <f t="shared" ca="1" si="507"/>
        <v>0</v>
      </c>
      <c r="AI925" s="18">
        <f t="shared" ca="1" si="507"/>
        <v>0</v>
      </c>
      <c r="AJ925" s="18">
        <f t="shared" ca="1" si="507"/>
        <v>0</v>
      </c>
      <c r="AK925" s="18">
        <f t="shared" ca="1" si="507"/>
        <v>0</v>
      </c>
      <c r="AL925" s="18">
        <f t="shared" ca="1" si="507"/>
        <v>0</v>
      </c>
      <c r="AM925" s="18">
        <f t="shared" ca="1" si="507"/>
        <v>0</v>
      </c>
      <c r="AN925" s="18">
        <f t="shared" ca="1" si="507"/>
        <v>0</v>
      </c>
      <c r="AO925" s="18">
        <f t="shared" ref="AO925:AX934" ca="1" si="508">IF(AO$24&gt;$J925,0,OFFSET($K$2,$I925,$J925-AO$24))</f>
        <v>0</v>
      </c>
      <c r="AP925" s="18">
        <f t="shared" ca="1" si="508"/>
        <v>0</v>
      </c>
      <c r="AQ925" s="18">
        <f t="shared" ca="1" si="508"/>
        <v>0</v>
      </c>
      <c r="AR925" s="18">
        <f t="shared" ca="1" si="508"/>
        <v>0</v>
      </c>
      <c r="AS925" s="18">
        <f t="shared" ca="1" si="508"/>
        <v>0</v>
      </c>
      <c r="AT925" s="18">
        <f t="shared" ca="1" si="508"/>
        <v>0</v>
      </c>
      <c r="AU925" s="18">
        <f t="shared" ca="1" si="508"/>
        <v>0</v>
      </c>
      <c r="AV925" s="18">
        <f t="shared" ca="1" si="508"/>
        <v>0</v>
      </c>
      <c r="AW925" s="18">
        <f t="shared" ca="1" si="508"/>
        <v>0</v>
      </c>
      <c r="AX925" s="18">
        <f t="shared" ca="1" si="508"/>
        <v>0</v>
      </c>
      <c r="AY925" s="18">
        <f t="shared" ref="AY925:BH934" ca="1" si="509">IF(AY$24&gt;$J925,0,OFFSET($K$2,$I925,$J925-AY$24))</f>
        <v>0</v>
      </c>
      <c r="AZ925" s="18">
        <f t="shared" ca="1" si="509"/>
        <v>0</v>
      </c>
      <c r="BA925" s="18">
        <f t="shared" ca="1" si="509"/>
        <v>0</v>
      </c>
      <c r="BB925" s="18">
        <f t="shared" ca="1" si="509"/>
        <v>0</v>
      </c>
      <c r="BC925" s="18">
        <f t="shared" ca="1" si="509"/>
        <v>0</v>
      </c>
      <c r="BD925" s="18">
        <f t="shared" ca="1" si="509"/>
        <v>0</v>
      </c>
      <c r="BE925" s="18">
        <f t="shared" ca="1" si="509"/>
        <v>0</v>
      </c>
      <c r="BF925" s="18">
        <f t="shared" ca="1" si="509"/>
        <v>0</v>
      </c>
      <c r="BG925" s="18">
        <f t="shared" ca="1" si="509"/>
        <v>0</v>
      </c>
      <c r="BH925" s="18">
        <f t="shared" ca="1" si="509"/>
        <v>0</v>
      </c>
    </row>
    <row r="926" spans="8:60" x14ac:dyDescent="0.35">
      <c r="H926" s="2" t="e">
        <f t="shared" si="503"/>
        <v>#REF!</v>
      </c>
      <c r="I926">
        <f t="shared" si="487"/>
        <v>18</v>
      </c>
      <c r="J926">
        <f t="shared" si="504"/>
        <v>34</v>
      </c>
      <c r="K926" s="18">
        <f t="shared" ca="1" si="505"/>
        <v>0</v>
      </c>
      <c r="L926" s="18">
        <f t="shared" ca="1" si="505"/>
        <v>0</v>
      </c>
      <c r="M926" s="18">
        <f t="shared" ca="1" si="505"/>
        <v>0</v>
      </c>
      <c r="N926" s="18">
        <f t="shared" ca="1" si="505"/>
        <v>0</v>
      </c>
      <c r="O926" s="18">
        <f t="shared" ca="1" si="505"/>
        <v>0</v>
      </c>
      <c r="P926" s="18">
        <f t="shared" ca="1" si="505"/>
        <v>0</v>
      </c>
      <c r="Q926" s="18">
        <f t="shared" ca="1" si="505"/>
        <v>0</v>
      </c>
      <c r="R926" s="18">
        <f t="shared" ca="1" si="505"/>
        <v>0</v>
      </c>
      <c r="S926" s="18">
        <f t="shared" ca="1" si="505"/>
        <v>0</v>
      </c>
      <c r="T926" s="18">
        <f t="shared" ca="1" si="505"/>
        <v>0</v>
      </c>
      <c r="U926" s="18">
        <f t="shared" ca="1" si="506"/>
        <v>0</v>
      </c>
      <c r="V926" s="18">
        <f t="shared" ca="1" si="506"/>
        <v>0</v>
      </c>
      <c r="W926" s="18">
        <f t="shared" ca="1" si="506"/>
        <v>0</v>
      </c>
      <c r="X926" s="18">
        <f t="shared" ca="1" si="506"/>
        <v>0</v>
      </c>
      <c r="Y926" s="18">
        <f t="shared" ca="1" si="506"/>
        <v>0</v>
      </c>
      <c r="Z926" s="18">
        <f t="shared" ca="1" si="506"/>
        <v>0</v>
      </c>
      <c r="AA926" s="18">
        <f t="shared" ca="1" si="506"/>
        <v>0</v>
      </c>
      <c r="AB926" s="18">
        <f t="shared" ca="1" si="506"/>
        <v>0</v>
      </c>
      <c r="AC926" s="18">
        <f t="shared" ca="1" si="506"/>
        <v>0</v>
      </c>
      <c r="AD926" s="18">
        <f t="shared" ca="1" si="506"/>
        <v>0</v>
      </c>
      <c r="AE926" s="18">
        <f t="shared" ca="1" si="507"/>
        <v>0</v>
      </c>
      <c r="AF926" s="18">
        <f t="shared" ca="1" si="507"/>
        <v>0</v>
      </c>
      <c r="AG926" s="18">
        <f t="shared" ca="1" si="507"/>
        <v>0</v>
      </c>
      <c r="AH926" s="18">
        <f t="shared" ca="1" si="507"/>
        <v>0</v>
      </c>
      <c r="AI926" s="18">
        <f t="shared" ca="1" si="507"/>
        <v>0</v>
      </c>
      <c r="AJ926" s="18">
        <f t="shared" ca="1" si="507"/>
        <v>0</v>
      </c>
      <c r="AK926" s="18">
        <f t="shared" ca="1" si="507"/>
        <v>0</v>
      </c>
      <c r="AL926" s="18">
        <f t="shared" ca="1" si="507"/>
        <v>0</v>
      </c>
      <c r="AM926" s="18">
        <f t="shared" ca="1" si="507"/>
        <v>0</v>
      </c>
      <c r="AN926" s="18">
        <f t="shared" ca="1" si="507"/>
        <v>0</v>
      </c>
      <c r="AO926" s="18">
        <f t="shared" ca="1" si="508"/>
        <v>0</v>
      </c>
      <c r="AP926" s="18">
        <f t="shared" ca="1" si="508"/>
        <v>0</v>
      </c>
      <c r="AQ926" s="18">
        <f t="shared" ca="1" si="508"/>
        <v>0</v>
      </c>
      <c r="AR926" s="18">
        <f t="shared" ca="1" si="508"/>
        <v>0</v>
      </c>
      <c r="AS926" s="18">
        <f t="shared" ca="1" si="508"/>
        <v>0</v>
      </c>
      <c r="AT926" s="18">
        <f t="shared" ca="1" si="508"/>
        <v>0</v>
      </c>
      <c r="AU926" s="18">
        <f t="shared" ca="1" si="508"/>
        <v>0</v>
      </c>
      <c r="AV926" s="18">
        <f t="shared" ca="1" si="508"/>
        <v>0</v>
      </c>
      <c r="AW926" s="18">
        <f t="shared" ca="1" si="508"/>
        <v>0</v>
      </c>
      <c r="AX926" s="18">
        <f t="shared" ca="1" si="508"/>
        <v>0</v>
      </c>
      <c r="AY926" s="18">
        <f t="shared" ca="1" si="509"/>
        <v>0</v>
      </c>
      <c r="AZ926" s="18">
        <f t="shared" ca="1" si="509"/>
        <v>0</v>
      </c>
      <c r="BA926" s="18">
        <f t="shared" ca="1" si="509"/>
        <v>0</v>
      </c>
      <c r="BB926" s="18">
        <f t="shared" ca="1" si="509"/>
        <v>0</v>
      </c>
      <c r="BC926" s="18">
        <f t="shared" ca="1" si="509"/>
        <v>0</v>
      </c>
      <c r="BD926" s="18">
        <f t="shared" ca="1" si="509"/>
        <v>0</v>
      </c>
      <c r="BE926" s="18">
        <f t="shared" ca="1" si="509"/>
        <v>0</v>
      </c>
      <c r="BF926" s="18">
        <f t="shared" ca="1" si="509"/>
        <v>0</v>
      </c>
      <c r="BG926" s="18">
        <f t="shared" ca="1" si="509"/>
        <v>0</v>
      </c>
      <c r="BH926" s="18">
        <f t="shared" ca="1" si="509"/>
        <v>0</v>
      </c>
    </row>
    <row r="927" spans="8:60" x14ac:dyDescent="0.35">
      <c r="H927" s="2" t="e">
        <f t="shared" si="503"/>
        <v>#REF!</v>
      </c>
      <c r="I927">
        <f t="shared" si="487"/>
        <v>18</v>
      </c>
      <c r="J927">
        <f t="shared" si="504"/>
        <v>35</v>
      </c>
      <c r="K927" s="18">
        <f t="shared" ca="1" si="505"/>
        <v>0</v>
      </c>
      <c r="L927" s="18">
        <f t="shared" ca="1" si="505"/>
        <v>0</v>
      </c>
      <c r="M927" s="18">
        <f t="shared" ca="1" si="505"/>
        <v>0</v>
      </c>
      <c r="N927" s="18">
        <f t="shared" ca="1" si="505"/>
        <v>0</v>
      </c>
      <c r="O927" s="18">
        <f t="shared" ca="1" si="505"/>
        <v>0</v>
      </c>
      <c r="P927" s="18">
        <f t="shared" ca="1" si="505"/>
        <v>0</v>
      </c>
      <c r="Q927" s="18">
        <f t="shared" ca="1" si="505"/>
        <v>0</v>
      </c>
      <c r="R927" s="18">
        <f t="shared" ca="1" si="505"/>
        <v>0</v>
      </c>
      <c r="S927" s="18">
        <f t="shared" ca="1" si="505"/>
        <v>0</v>
      </c>
      <c r="T927" s="18">
        <f t="shared" ca="1" si="505"/>
        <v>0</v>
      </c>
      <c r="U927" s="18">
        <f t="shared" ca="1" si="506"/>
        <v>0</v>
      </c>
      <c r="V927" s="18">
        <f t="shared" ca="1" si="506"/>
        <v>0</v>
      </c>
      <c r="W927" s="18">
        <f t="shared" ca="1" si="506"/>
        <v>0</v>
      </c>
      <c r="X927" s="18">
        <f t="shared" ca="1" si="506"/>
        <v>0</v>
      </c>
      <c r="Y927" s="18">
        <f t="shared" ca="1" si="506"/>
        <v>0</v>
      </c>
      <c r="Z927" s="18">
        <f t="shared" ca="1" si="506"/>
        <v>0</v>
      </c>
      <c r="AA927" s="18">
        <f t="shared" ca="1" si="506"/>
        <v>0</v>
      </c>
      <c r="AB927" s="18">
        <f t="shared" ca="1" si="506"/>
        <v>0</v>
      </c>
      <c r="AC927" s="18">
        <f t="shared" ca="1" si="506"/>
        <v>0</v>
      </c>
      <c r="AD927" s="18">
        <f t="shared" ca="1" si="506"/>
        <v>0</v>
      </c>
      <c r="AE927" s="18">
        <f t="shared" ca="1" si="507"/>
        <v>0</v>
      </c>
      <c r="AF927" s="18">
        <f t="shared" ca="1" si="507"/>
        <v>0</v>
      </c>
      <c r="AG927" s="18">
        <f t="shared" ca="1" si="507"/>
        <v>0</v>
      </c>
      <c r="AH927" s="18">
        <f t="shared" ca="1" si="507"/>
        <v>0</v>
      </c>
      <c r="AI927" s="18">
        <f t="shared" ca="1" si="507"/>
        <v>0</v>
      </c>
      <c r="AJ927" s="18">
        <f t="shared" ca="1" si="507"/>
        <v>0</v>
      </c>
      <c r="AK927" s="18">
        <f t="shared" ca="1" si="507"/>
        <v>0</v>
      </c>
      <c r="AL927" s="18">
        <f t="shared" ca="1" si="507"/>
        <v>0</v>
      </c>
      <c r="AM927" s="18">
        <f t="shared" ca="1" si="507"/>
        <v>0</v>
      </c>
      <c r="AN927" s="18">
        <f t="shared" ca="1" si="507"/>
        <v>0</v>
      </c>
      <c r="AO927" s="18">
        <f t="shared" ca="1" si="508"/>
        <v>0</v>
      </c>
      <c r="AP927" s="18">
        <f t="shared" ca="1" si="508"/>
        <v>0</v>
      </c>
      <c r="AQ927" s="18">
        <f t="shared" ca="1" si="508"/>
        <v>0</v>
      </c>
      <c r="AR927" s="18">
        <f t="shared" ca="1" si="508"/>
        <v>0</v>
      </c>
      <c r="AS927" s="18">
        <f t="shared" ca="1" si="508"/>
        <v>0</v>
      </c>
      <c r="AT927" s="18">
        <f t="shared" ca="1" si="508"/>
        <v>0</v>
      </c>
      <c r="AU927" s="18">
        <f t="shared" ca="1" si="508"/>
        <v>0</v>
      </c>
      <c r="AV927" s="18">
        <f t="shared" ca="1" si="508"/>
        <v>0</v>
      </c>
      <c r="AW927" s="18">
        <f t="shared" ca="1" si="508"/>
        <v>0</v>
      </c>
      <c r="AX927" s="18">
        <f t="shared" ca="1" si="508"/>
        <v>0</v>
      </c>
      <c r="AY927" s="18">
        <f t="shared" ca="1" si="509"/>
        <v>0</v>
      </c>
      <c r="AZ927" s="18">
        <f t="shared" ca="1" si="509"/>
        <v>0</v>
      </c>
      <c r="BA927" s="18">
        <f t="shared" ca="1" si="509"/>
        <v>0</v>
      </c>
      <c r="BB927" s="18">
        <f t="shared" ca="1" si="509"/>
        <v>0</v>
      </c>
      <c r="BC927" s="18">
        <f t="shared" ca="1" si="509"/>
        <v>0</v>
      </c>
      <c r="BD927" s="18">
        <f t="shared" ca="1" si="509"/>
        <v>0</v>
      </c>
      <c r="BE927" s="18">
        <f t="shared" ca="1" si="509"/>
        <v>0</v>
      </c>
      <c r="BF927" s="18">
        <f t="shared" ca="1" si="509"/>
        <v>0</v>
      </c>
      <c r="BG927" s="18">
        <f t="shared" ca="1" si="509"/>
        <v>0</v>
      </c>
      <c r="BH927" s="18">
        <f t="shared" ca="1" si="509"/>
        <v>0</v>
      </c>
    </row>
    <row r="928" spans="8:60" x14ac:dyDescent="0.35">
      <c r="H928" s="2" t="e">
        <f t="shared" si="503"/>
        <v>#REF!</v>
      </c>
      <c r="I928">
        <f t="shared" si="487"/>
        <v>18</v>
      </c>
      <c r="J928">
        <f t="shared" si="504"/>
        <v>36</v>
      </c>
      <c r="K928" s="18">
        <f t="shared" ca="1" si="505"/>
        <v>0</v>
      </c>
      <c r="L928" s="18">
        <f t="shared" ca="1" si="505"/>
        <v>0</v>
      </c>
      <c r="M928" s="18">
        <f t="shared" ca="1" si="505"/>
        <v>0</v>
      </c>
      <c r="N928" s="18">
        <f t="shared" ca="1" si="505"/>
        <v>0</v>
      </c>
      <c r="O928" s="18">
        <f t="shared" ca="1" si="505"/>
        <v>0</v>
      </c>
      <c r="P928" s="18">
        <f t="shared" ca="1" si="505"/>
        <v>0</v>
      </c>
      <c r="Q928" s="18">
        <f t="shared" ca="1" si="505"/>
        <v>0</v>
      </c>
      <c r="R928" s="18">
        <f t="shared" ca="1" si="505"/>
        <v>0</v>
      </c>
      <c r="S928" s="18">
        <f t="shared" ca="1" si="505"/>
        <v>0</v>
      </c>
      <c r="T928" s="18">
        <f t="shared" ca="1" si="505"/>
        <v>0</v>
      </c>
      <c r="U928" s="18">
        <f t="shared" ca="1" si="506"/>
        <v>0</v>
      </c>
      <c r="V928" s="18">
        <f t="shared" ca="1" si="506"/>
        <v>0</v>
      </c>
      <c r="W928" s="18">
        <f t="shared" ca="1" si="506"/>
        <v>0</v>
      </c>
      <c r="X928" s="18">
        <f t="shared" ca="1" si="506"/>
        <v>0</v>
      </c>
      <c r="Y928" s="18">
        <f t="shared" ca="1" si="506"/>
        <v>0</v>
      </c>
      <c r="Z928" s="18">
        <f t="shared" ca="1" si="506"/>
        <v>0</v>
      </c>
      <c r="AA928" s="18">
        <f t="shared" ca="1" si="506"/>
        <v>0</v>
      </c>
      <c r="AB928" s="18">
        <f t="shared" ca="1" si="506"/>
        <v>0</v>
      </c>
      <c r="AC928" s="18">
        <f t="shared" ca="1" si="506"/>
        <v>0</v>
      </c>
      <c r="AD928" s="18">
        <f t="shared" ca="1" si="506"/>
        <v>0</v>
      </c>
      <c r="AE928" s="18">
        <f t="shared" ca="1" si="507"/>
        <v>0</v>
      </c>
      <c r="AF928" s="18">
        <f t="shared" ca="1" si="507"/>
        <v>0</v>
      </c>
      <c r="AG928" s="18">
        <f t="shared" ca="1" si="507"/>
        <v>0</v>
      </c>
      <c r="AH928" s="18">
        <f t="shared" ca="1" si="507"/>
        <v>0</v>
      </c>
      <c r="AI928" s="18">
        <f t="shared" ca="1" si="507"/>
        <v>0</v>
      </c>
      <c r="AJ928" s="18">
        <f t="shared" ca="1" si="507"/>
        <v>0</v>
      </c>
      <c r="AK928" s="18">
        <f t="shared" ca="1" si="507"/>
        <v>0</v>
      </c>
      <c r="AL928" s="18">
        <f t="shared" ca="1" si="507"/>
        <v>0</v>
      </c>
      <c r="AM928" s="18">
        <f t="shared" ca="1" si="507"/>
        <v>0</v>
      </c>
      <c r="AN928" s="18">
        <f t="shared" ca="1" si="507"/>
        <v>0</v>
      </c>
      <c r="AO928" s="18">
        <f t="shared" ca="1" si="508"/>
        <v>0</v>
      </c>
      <c r="AP928" s="18">
        <f t="shared" ca="1" si="508"/>
        <v>0</v>
      </c>
      <c r="AQ928" s="18">
        <f t="shared" ca="1" si="508"/>
        <v>0</v>
      </c>
      <c r="AR928" s="18">
        <f t="shared" ca="1" si="508"/>
        <v>0</v>
      </c>
      <c r="AS928" s="18">
        <f t="shared" ca="1" si="508"/>
        <v>0</v>
      </c>
      <c r="AT928" s="18">
        <f t="shared" ca="1" si="508"/>
        <v>0</v>
      </c>
      <c r="AU928" s="18">
        <f t="shared" ca="1" si="508"/>
        <v>0</v>
      </c>
      <c r="AV928" s="18">
        <f t="shared" ca="1" si="508"/>
        <v>0</v>
      </c>
      <c r="AW928" s="18">
        <f t="shared" ca="1" si="508"/>
        <v>0</v>
      </c>
      <c r="AX928" s="18">
        <f t="shared" ca="1" si="508"/>
        <v>0</v>
      </c>
      <c r="AY928" s="18">
        <f t="shared" ca="1" si="509"/>
        <v>0</v>
      </c>
      <c r="AZ928" s="18">
        <f t="shared" ca="1" si="509"/>
        <v>0</v>
      </c>
      <c r="BA928" s="18">
        <f t="shared" ca="1" si="509"/>
        <v>0</v>
      </c>
      <c r="BB928" s="18">
        <f t="shared" ca="1" si="509"/>
        <v>0</v>
      </c>
      <c r="BC928" s="18">
        <f t="shared" ca="1" si="509"/>
        <v>0</v>
      </c>
      <c r="BD928" s="18">
        <f t="shared" ca="1" si="509"/>
        <v>0</v>
      </c>
      <c r="BE928" s="18">
        <f t="shared" ca="1" si="509"/>
        <v>0</v>
      </c>
      <c r="BF928" s="18">
        <f t="shared" ca="1" si="509"/>
        <v>0</v>
      </c>
      <c r="BG928" s="18">
        <f t="shared" ca="1" si="509"/>
        <v>0</v>
      </c>
      <c r="BH928" s="18">
        <f t="shared" ca="1" si="509"/>
        <v>0</v>
      </c>
    </row>
    <row r="929" spans="8:60" x14ac:dyDescent="0.35">
      <c r="H929" s="2" t="e">
        <f t="shared" si="503"/>
        <v>#REF!</v>
      </c>
      <c r="I929">
        <f t="shared" si="487"/>
        <v>18</v>
      </c>
      <c r="J929">
        <f t="shared" si="504"/>
        <v>37</v>
      </c>
      <c r="K929" s="18">
        <f t="shared" ca="1" si="505"/>
        <v>0</v>
      </c>
      <c r="L929" s="18">
        <f t="shared" ca="1" si="505"/>
        <v>0</v>
      </c>
      <c r="M929" s="18">
        <f t="shared" ca="1" si="505"/>
        <v>0</v>
      </c>
      <c r="N929" s="18">
        <f t="shared" ca="1" si="505"/>
        <v>0</v>
      </c>
      <c r="O929" s="18">
        <f t="shared" ca="1" si="505"/>
        <v>0</v>
      </c>
      <c r="P929" s="18">
        <f t="shared" ca="1" si="505"/>
        <v>0</v>
      </c>
      <c r="Q929" s="18">
        <f t="shared" ca="1" si="505"/>
        <v>0</v>
      </c>
      <c r="R929" s="18">
        <f t="shared" ca="1" si="505"/>
        <v>0</v>
      </c>
      <c r="S929" s="18">
        <f t="shared" ca="1" si="505"/>
        <v>0</v>
      </c>
      <c r="T929" s="18">
        <f t="shared" ca="1" si="505"/>
        <v>0</v>
      </c>
      <c r="U929" s="18">
        <f t="shared" ca="1" si="506"/>
        <v>0</v>
      </c>
      <c r="V929" s="18">
        <f t="shared" ca="1" si="506"/>
        <v>0</v>
      </c>
      <c r="W929" s="18">
        <f t="shared" ca="1" si="506"/>
        <v>0</v>
      </c>
      <c r="X929" s="18">
        <f t="shared" ca="1" si="506"/>
        <v>0</v>
      </c>
      <c r="Y929" s="18">
        <f t="shared" ca="1" si="506"/>
        <v>0</v>
      </c>
      <c r="Z929" s="18">
        <f t="shared" ca="1" si="506"/>
        <v>0</v>
      </c>
      <c r="AA929" s="18">
        <f t="shared" ca="1" si="506"/>
        <v>0</v>
      </c>
      <c r="AB929" s="18">
        <f t="shared" ca="1" si="506"/>
        <v>0</v>
      </c>
      <c r="AC929" s="18">
        <f t="shared" ca="1" si="506"/>
        <v>0</v>
      </c>
      <c r="AD929" s="18">
        <f t="shared" ca="1" si="506"/>
        <v>0</v>
      </c>
      <c r="AE929" s="18">
        <f t="shared" ca="1" si="507"/>
        <v>0</v>
      </c>
      <c r="AF929" s="18">
        <f t="shared" ca="1" si="507"/>
        <v>0</v>
      </c>
      <c r="AG929" s="18">
        <f t="shared" ca="1" si="507"/>
        <v>0</v>
      </c>
      <c r="AH929" s="18">
        <f t="shared" ca="1" si="507"/>
        <v>0</v>
      </c>
      <c r="AI929" s="18">
        <f t="shared" ca="1" si="507"/>
        <v>0</v>
      </c>
      <c r="AJ929" s="18">
        <f t="shared" ca="1" si="507"/>
        <v>0</v>
      </c>
      <c r="AK929" s="18">
        <f t="shared" ca="1" si="507"/>
        <v>0</v>
      </c>
      <c r="AL929" s="18">
        <f t="shared" ca="1" si="507"/>
        <v>0</v>
      </c>
      <c r="AM929" s="18">
        <f t="shared" ca="1" si="507"/>
        <v>0</v>
      </c>
      <c r="AN929" s="18">
        <f t="shared" ca="1" si="507"/>
        <v>0</v>
      </c>
      <c r="AO929" s="18">
        <f t="shared" ca="1" si="508"/>
        <v>0</v>
      </c>
      <c r="AP929" s="18">
        <f t="shared" ca="1" si="508"/>
        <v>0</v>
      </c>
      <c r="AQ929" s="18">
        <f t="shared" ca="1" si="508"/>
        <v>0</v>
      </c>
      <c r="AR929" s="18">
        <f t="shared" ca="1" si="508"/>
        <v>0</v>
      </c>
      <c r="AS929" s="18">
        <f t="shared" ca="1" si="508"/>
        <v>0</v>
      </c>
      <c r="AT929" s="18">
        <f t="shared" ca="1" si="508"/>
        <v>0</v>
      </c>
      <c r="AU929" s="18">
        <f t="shared" ca="1" si="508"/>
        <v>0</v>
      </c>
      <c r="AV929" s="18">
        <f t="shared" ca="1" si="508"/>
        <v>0</v>
      </c>
      <c r="AW929" s="18">
        <f t="shared" ca="1" si="508"/>
        <v>0</v>
      </c>
      <c r="AX929" s="18">
        <f t="shared" ca="1" si="508"/>
        <v>0</v>
      </c>
      <c r="AY929" s="18">
        <f t="shared" ca="1" si="509"/>
        <v>0</v>
      </c>
      <c r="AZ929" s="18">
        <f t="shared" ca="1" si="509"/>
        <v>0</v>
      </c>
      <c r="BA929" s="18">
        <f t="shared" ca="1" si="509"/>
        <v>0</v>
      </c>
      <c r="BB929" s="18">
        <f t="shared" ca="1" si="509"/>
        <v>0</v>
      </c>
      <c r="BC929" s="18">
        <f t="shared" ca="1" si="509"/>
        <v>0</v>
      </c>
      <c r="BD929" s="18">
        <f t="shared" ca="1" si="509"/>
        <v>0</v>
      </c>
      <c r="BE929" s="18">
        <f t="shared" ca="1" si="509"/>
        <v>0</v>
      </c>
      <c r="BF929" s="18">
        <f t="shared" ca="1" si="509"/>
        <v>0</v>
      </c>
      <c r="BG929" s="18">
        <f t="shared" ca="1" si="509"/>
        <v>0</v>
      </c>
      <c r="BH929" s="18">
        <f t="shared" ca="1" si="509"/>
        <v>0</v>
      </c>
    </row>
    <row r="930" spans="8:60" x14ac:dyDescent="0.35">
      <c r="H930" s="2" t="e">
        <f t="shared" si="503"/>
        <v>#REF!</v>
      </c>
      <c r="I930">
        <f t="shared" si="487"/>
        <v>18</v>
      </c>
      <c r="J930">
        <f t="shared" si="504"/>
        <v>38</v>
      </c>
      <c r="K930" s="18">
        <f t="shared" ca="1" si="505"/>
        <v>0</v>
      </c>
      <c r="L930" s="18">
        <f t="shared" ca="1" si="505"/>
        <v>0</v>
      </c>
      <c r="M930" s="18">
        <f t="shared" ca="1" si="505"/>
        <v>0</v>
      </c>
      <c r="N930" s="18">
        <f t="shared" ca="1" si="505"/>
        <v>0</v>
      </c>
      <c r="O930" s="18">
        <f t="shared" ca="1" si="505"/>
        <v>0</v>
      </c>
      <c r="P930" s="18">
        <f t="shared" ca="1" si="505"/>
        <v>0</v>
      </c>
      <c r="Q930" s="18">
        <f t="shared" ca="1" si="505"/>
        <v>0</v>
      </c>
      <c r="R930" s="18">
        <f t="shared" ca="1" si="505"/>
        <v>0</v>
      </c>
      <c r="S930" s="18">
        <f t="shared" ca="1" si="505"/>
        <v>0</v>
      </c>
      <c r="T930" s="18">
        <f t="shared" ca="1" si="505"/>
        <v>0</v>
      </c>
      <c r="U930" s="18">
        <f t="shared" ca="1" si="506"/>
        <v>0</v>
      </c>
      <c r="V930" s="18">
        <f t="shared" ca="1" si="506"/>
        <v>0</v>
      </c>
      <c r="W930" s="18">
        <f t="shared" ca="1" si="506"/>
        <v>0</v>
      </c>
      <c r="X930" s="18">
        <f t="shared" ca="1" si="506"/>
        <v>0</v>
      </c>
      <c r="Y930" s="18">
        <f t="shared" ca="1" si="506"/>
        <v>0</v>
      </c>
      <c r="Z930" s="18">
        <f t="shared" ca="1" si="506"/>
        <v>0</v>
      </c>
      <c r="AA930" s="18">
        <f t="shared" ca="1" si="506"/>
        <v>0</v>
      </c>
      <c r="AB930" s="18">
        <f t="shared" ca="1" si="506"/>
        <v>0</v>
      </c>
      <c r="AC930" s="18">
        <f t="shared" ca="1" si="506"/>
        <v>0</v>
      </c>
      <c r="AD930" s="18">
        <f t="shared" ca="1" si="506"/>
        <v>0</v>
      </c>
      <c r="AE930" s="18">
        <f t="shared" ca="1" si="507"/>
        <v>0</v>
      </c>
      <c r="AF930" s="18">
        <f t="shared" ca="1" si="507"/>
        <v>0</v>
      </c>
      <c r="AG930" s="18">
        <f t="shared" ca="1" si="507"/>
        <v>0</v>
      </c>
      <c r="AH930" s="18">
        <f t="shared" ca="1" si="507"/>
        <v>0</v>
      </c>
      <c r="AI930" s="18">
        <f t="shared" ca="1" si="507"/>
        <v>0</v>
      </c>
      <c r="AJ930" s="18">
        <f t="shared" ca="1" si="507"/>
        <v>0</v>
      </c>
      <c r="AK930" s="18">
        <f t="shared" ca="1" si="507"/>
        <v>0</v>
      </c>
      <c r="AL930" s="18">
        <f t="shared" ca="1" si="507"/>
        <v>0</v>
      </c>
      <c r="AM930" s="18">
        <f t="shared" ca="1" si="507"/>
        <v>0</v>
      </c>
      <c r="AN930" s="18">
        <f t="shared" ca="1" si="507"/>
        <v>0</v>
      </c>
      <c r="AO930" s="18">
        <f t="shared" ca="1" si="508"/>
        <v>0</v>
      </c>
      <c r="AP930" s="18">
        <f t="shared" ca="1" si="508"/>
        <v>0</v>
      </c>
      <c r="AQ930" s="18">
        <f t="shared" ca="1" si="508"/>
        <v>0</v>
      </c>
      <c r="AR930" s="18">
        <f t="shared" ca="1" si="508"/>
        <v>0</v>
      </c>
      <c r="AS930" s="18">
        <f t="shared" ca="1" si="508"/>
        <v>0</v>
      </c>
      <c r="AT930" s="18">
        <f t="shared" ca="1" si="508"/>
        <v>0</v>
      </c>
      <c r="AU930" s="18">
        <f t="shared" ca="1" si="508"/>
        <v>0</v>
      </c>
      <c r="AV930" s="18">
        <f t="shared" ca="1" si="508"/>
        <v>0</v>
      </c>
      <c r="AW930" s="18">
        <f t="shared" ca="1" si="508"/>
        <v>0</v>
      </c>
      <c r="AX930" s="18">
        <f t="shared" ca="1" si="508"/>
        <v>0</v>
      </c>
      <c r="AY930" s="18">
        <f t="shared" ca="1" si="509"/>
        <v>0</v>
      </c>
      <c r="AZ930" s="18">
        <f t="shared" ca="1" si="509"/>
        <v>0</v>
      </c>
      <c r="BA930" s="18">
        <f t="shared" ca="1" si="509"/>
        <v>0</v>
      </c>
      <c r="BB930" s="18">
        <f t="shared" ca="1" si="509"/>
        <v>0</v>
      </c>
      <c r="BC930" s="18">
        <f t="shared" ca="1" si="509"/>
        <v>0</v>
      </c>
      <c r="BD930" s="18">
        <f t="shared" ca="1" si="509"/>
        <v>0</v>
      </c>
      <c r="BE930" s="18">
        <f t="shared" ca="1" si="509"/>
        <v>0</v>
      </c>
      <c r="BF930" s="18">
        <f t="shared" ca="1" si="509"/>
        <v>0</v>
      </c>
      <c r="BG930" s="18">
        <f t="shared" ca="1" si="509"/>
        <v>0</v>
      </c>
      <c r="BH930" s="18">
        <f t="shared" ca="1" si="509"/>
        <v>0</v>
      </c>
    </row>
    <row r="931" spans="8:60" x14ac:dyDescent="0.35">
      <c r="H931" s="2" t="e">
        <f t="shared" si="503"/>
        <v>#REF!</v>
      </c>
      <c r="I931">
        <f t="shared" si="487"/>
        <v>18</v>
      </c>
      <c r="J931">
        <f t="shared" si="504"/>
        <v>39</v>
      </c>
      <c r="K931" s="18">
        <f t="shared" ca="1" si="505"/>
        <v>0</v>
      </c>
      <c r="L931" s="18">
        <f t="shared" ca="1" si="505"/>
        <v>0</v>
      </c>
      <c r="M931" s="18">
        <f t="shared" ca="1" si="505"/>
        <v>0</v>
      </c>
      <c r="N931" s="18">
        <f t="shared" ca="1" si="505"/>
        <v>0</v>
      </c>
      <c r="O931" s="18">
        <f t="shared" ca="1" si="505"/>
        <v>0</v>
      </c>
      <c r="P931" s="18">
        <f t="shared" ca="1" si="505"/>
        <v>0</v>
      </c>
      <c r="Q931" s="18">
        <f t="shared" ca="1" si="505"/>
        <v>0</v>
      </c>
      <c r="R931" s="18">
        <f t="shared" ca="1" si="505"/>
        <v>0</v>
      </c>
      <c r="S931" s="18">
        <f t="shared" ca="1" si="505"/>
        <v>0</v>
      </c>
      <c r="T931" s="18">
        <f t="shared" ca="1" si="505"/>
        <v>0</v>
      </c>
      <c r="U931" s="18">
        <f t="shared" ca="1" si="506"/>
        <v>0</v>
      </c>
      <c r="V931" s="18">
        <f t="shared" ca="1" si="506"/>
        <v>0</v>
      </c>
      <c r="W931" s="18">
        <f t="shared" ca="1" si="506"/>
        <v>0</v>
      </c>
      <c r="X931" s="18">
        <f t="shared" ca="1" si="506"/>
        <v>0</v>
      </c>
      <c r="Y931" s="18">
        <f t="shared" ca="1" si="506"/>
        <v>0</v>
      </c>
      <c r="Z931" s="18">
        <f t="shared" ca="1" si="506"/>
        <v>0</v>
      </c>
      <c r="AA931" s="18">
        <f t="shared" ca="1" si="506"/>
        <v>0</v>
      </c>
      <c r="AB931" s="18">
        <f t="shared" ca="1" si="506"/>
        <v>0</v>
      </c>
      <c r="AC931" s="18">
        <f t="shared" ca="1" si="506"/>
        <v>0</v>
      </c>
      <c r="AD931" s="18">
        <f t="shared" ca="1" si="506"/>
        <v>0</v>
      </c>
      <c r="AE931" s="18">
        <f t="shared" ca="1" si="507"/>
        <v>0</v>
      </c>
      <c r="AF931" s="18">
        <f t="shared" ca="1" si="507"/>
        <v>0</v>
      </c>
      <c r="AG931" s="18">
        <f t="shared" ca="1" si="507"/>
        <v>0</v>
      </c>
      <c r="AH931" s="18">
        <f t="shared" ca="1" si="507"/>
        <v>0</v>
      </c>
      <c r="AI931" s="18">
        <f t="shared" ca="1" si="507"/>
        <v>0</v>
      </c>
      <c r="AJ931" s="18">
        <f t="shared" ca="1" si="507"/>
        <v>0</v>
      </c>
      <c r="AK931" s="18">
        <f t="shared" ca="1" si="507"/>
        <v>0</v>
      </c>
      <c r="AL931" s="18">
        <f t="shared" ca="1" si="507"/>
        <v>0</v>
      </c>
      <c r="AM931" s="18">
        <f t="shared" ca="1" si="507"/>
        <v>0</v>
      </c>
      <c r="AN931" s="18">
        <f t="shared" ca="1" si="507"/>
        <v>0</v>
      </c>
      <c r="AO931" s="18">
        <f t="shared" ca="1" si="508"/>
        <v>0</v>
      </c>
      <c r="AP931" s="18">
        <f t="shared" ca="1" si="508"/>
        <v>0</v>
      </c>
      <c r="AQ931" s="18">
        <f t="shared" ca="1" si="508"/>
        <v>0</v>
      </c>
      <c r="AR931" s="18">
        <f t="shared" ca="1" si="508"/>
        <v>0</v>
      </c>
      <c r="AS931" s="18">
        <f t="shared" ca="1" si="508"/>
        <v>0</v>
      </c>
      <c r="AT931" s="18">
        <f t="shared" ca="1" si="508"/>
        <v>0</v>
      </c>
      <c r="AU931" s="18">
        <f t="shared" ca="1" si="508"/>
        <v>0</v>
      </c>
      <c r="AV931" s="18">
        <f t="shared" ca="1" si="508"/>
        <v>0</v>
      </c>
      <c r="AW931" s="18">
        <f t="shared" ca="1" si="508"/>
        <v>0</v>
      </c>
      <c r="AX931" s="18">
        <f t="shared" ca="1" si="508"/>
        <v>0</v>
      </c>
      <c r="AY931" s="18">
        <f t="shared" ca="1" si="509"/>
        <v>0</v>
      </c>
      <c r="AZ931" s="18">
        <f t="shared" ca="1" si="509"/>
        <v>0</v>
      </c>
      <c r="BA931" s="18">
        <f t="shared" ca="1" si="509"/>
        <v>0</v>
      </c>
      <c r="BB931" s="18">
        <f t="shared" ca="1" si="509"/>
        <v>0</v>
      </c>
      <c r="BC931" s="18">
        <f t="shared" ca="1" si="509"/>
        <v>0</v>
      </c>
      <c r="BD931" s="18">
        <f t="shared" ca="1" si="509"/>
        <v>0</v>
      </c>
      <c r="BE931" s="18">
        <f t="shared" ca="1" si="509"/>
        <v>0</v>
      </c>
      <c r="BF931" s="18">
        <f t="shared" ca="1" si="509"/>
        <v>0</v>
      </c>
      <c r="BG931" s="18">
        <f t="shared" ca="1" si="509"/>
        <v>0</v>
      </c>
      <c r="BH931" s="18">
        <f t="shared" ca="1" si="509"/>
        <v>0</v>
      </c>
    </row>
    <row r="932" spans="8:60" x14ac:dyDescent="0.35">
      <c r="H932" s="2" t="e">
        <f t="shared" si="503"/>
        <v>#REF!</v>
      </c>
      <c r="I932">
        <f t="shared" si="487"/>
        <v>18</v>
      </c>
      <c r="J932">
        <f t="shared" si="504"/>
        <v>40</v>
      </c>
      <c r="K932" s="18">
        <f t="shared" ca="1" si="505"/>
        <v>0</v>
      </c>
      <c r="L932" s="18">
        <f t="shared" ca="1" si="505"/>
        <v>0</v>
      </c>
      <c r="M932" s="18">
        <f t="shared" ca="1" si="505"/>
        <v>0</v>
      </c>
      <c r="N932" s="18">
        <f t="shared" ca="1" si="505"/>
        <v>0</v>
      </c>
      <c r="O932" s="18">
        <f t="shared" ca="1" si="505"/>
        <v>0</v>
      </c>
      <c r="P932" s="18">
        <f t="shared" ca="1" si="505"/>
        <v>0</v>
      </c>
      <c r="Q932" s="18">
        <f t="shared" ca="1" si="505"/>
        <v>0</v>
      </c>
      <c r="R932" s="18">
        <f t="shared" ca="1" si="505"/>
        <v>0</v>
      </c>
      <c r="S932" s="18">
        <f t="shared" ca="1" si="505"/>
        <v>0</v>
      </c>
      <c r="T932" s="18">
        <f t="shared" ca="1" si="505"/>
        <v>0</v>
      </c>
      <c r="U932" s="18">
        <f t="shared" ca="1" si="506"/>
        <v>0</v>
      </c>
      <c r="V932" s="18">
        <f t="shared" ca="1" si="506"/>
        <v>0</v>
      </c>
      <c r="W932" s="18">
        <f t="shared" ca="1" si="506"/>
        <v>0</v>
      </c>
      <c r="X932" s="18">
        <f t="shared" ca="1" si="506"/>
        <v>0</v>
      </c>
      <c r="Y932" s="18">
        <f t="shared" ca="1" si="506"/>
        <v>0</v>
      </c>
      <c r="Z932" s="18">
        <f t="shared" ca="1" si="506"/>
        <v>0</v>
      </c>
      <c r="AA932" s="18">
        <f t="shared" ca="1" si="506"/>
        <v>0</v>
      </c>
      <c r="AB932" s="18">
        <f t="shared" ca="1" si="506"/>
        <v>0</v>
      </c>
      <c r="AC932" s="18">
        <f t="shared" ca="1" si="506"/>
        <v>0</v>
      </c>
      <c r="AD932" s="18">
        <f t="shared" ca="1" si="506"/>
        <v>0</v>
      </c>
      <c r="AE932" s="18">
        <f t="shared" ca="1" si="507"/>
        <v>0</v>
      </c>
      <c r="AF932" s="18">
        <f t="shared" ca="1" si="507"/>
        <v>0</v>
      </c>
      <c r="AG932" s="18">
        <f t="shared" ca="1" si="507"/>
        <v>0</v>
      </c>
      <c r="AH932" s="18">
        <f t="shared" ca="1" si="507"/>
        <v>0</v>
      </c>
      <c r="AI932" s="18">
        <f t="shared" ca="1" si="507"/>
        <v>0</v>
      </c>
      <c r="AJ932" s="18">
        <f t="shared" ca="1" si="507"/>
        <v>0</v>
      </c>
      <c r="AK932" s="18">
        <f t="shared" ca="1" si="507"/>
        <v>0</v>
      </c>
      <c r="AL932" s="18">
        <f t="shared" ca="1" si="507"/>
        <v>0</v>
      </c>
      <c r="AM932" s="18">
        <f t="shared" ca="1" si="507"/>
        <v>0</v>
      </c>
      <c r="AN932" s="18">
        <f t="shared" ca="1" si="507"/>
        <v>0</v>
      </c>
      <c r="AO932" s="18">
        <f t="shared" ca="1" si="508"/>
        <v>0</v>
      </c>
      <c r="AP932" s="18">
        <f t="shared" ca="1" si="508"/>
        <v>0</v>
      </c>
      <c r="AQ932" s="18">
        <f t="shared" ca="1" si="508"/>
        <v>0</v>
      </c>
      <c r="AR932" s="18">
        <f t="shared" ca="1" si="508"/>
        <v>0</v>
      </c>
      <c r="AS932" s="18">
        <f t="shared" ca="1" si="508"/>
        <v>0</v>
      </c>
      <c r="AT932" s="18">
        <f t="shared" ca="1" si="508"/>
        <v>0</v>
      </c>
      <c r="AU932" s="18">
        <f t="shared" ca="1" si="508"/>
        <v>0</v>
      </c>
      <c r="AV932" s="18">
        <f t="shared" ca="1" si="508"/>
        <v>0</v>
      </c>
      <c r="AW932" s="18">
        <f t="shared" ca="1" si="508"/>
        <v>0</v>
      </c>
      <c r="AX932" s="18">
        <f t="shared" ca="1" si="508"/>
        <v>0</v>
      </c>
      <c r="AY932" s="18">
        <f t="shared" ca="1" si="509"/>
        <v>0</v>
      </c>
      <c r="AZ932" s="18">
        <f t="shared" ca="1" si="509"/>
        <v>0</v>
      </c>
      <c r="BA932" s="18">
        <f t="shared" ca="1" si="509"/>
        <v>0</v>
      </c>
      <c r="BB932" s="18">
        <f t="shared" ca="1" si="509"/>
        <v>0</v>
      </c>
      <c r="BC932" s="18">
        <f t="shared" ca="1" si="509"/>
        <v>0</v>
      </c>
      <c r="BD932" s="18">
        <f t="shared" ca="1" si="509"/>
        <v>0</v>
      </c>
      <c r="BE932" s="18">
        <f t="shared" ca="1" si="509"/>
        <v>0</v>
      </c>
      <c r="BF932" s="18">
        <f t="shared" ca="1" si="509"/>
        <v>0</v>
      </c>
      <c r="BG932" s="18">
        <f t="shared" ca="1" si="509"/>
        <v>0</v>
      </c>
      <c r="BH932" s="18">
        <f t="shared" ca="1" si="509"/>
        <v>0</v>
      </c>
    </row>
    <row r="933" spans="8:60" x14ac:dyDescent="0.35">
      <c r="H933" s="2" t="e">
        <f t="shared" si="503"/>
        <v>#REF!</v>
      </c>
      <c r="I933">
        <f t="shared" si="487"/>
        <v>18</v>
      </c>
      <c r="J933">
        <f t="shared" si="504"/>
        <v>41</v>
      </c>
      <c r="K933" s="18">
        <f t="shared" ca="1" si="505"/>
        <v>0</v>
      </c>
      <c r="L933" s="18">
        <f t="shared" ca="1" si="505"/>
        <v>0</v>
      </c>
      <c r="M933" s="18">
        <f t="shared" ca="1" si="505"/>
        <v>0</v>
      </c>
      <c r="N933" s="18">
        <f t="shared" ca="1" si="505"/>
        <v>0</v>
      </c>
      <c r="O933" s="18">
        <f t="shared" ca="1" si="505"/>
        <v>0</v>
      </c>
      <c r="P933" s="18">
        <f t="shared" ca="1" si="505"/>
        <v>0</v>
      </c>
      <c r="Q933" s="18">
        <f t="shared" ca="1" si="505"/>
        <v>0</v>
      </c>
      <c r="R933" s="18">
        <f t="shared" ca="1" si="505"/>
        <v>0</v>
      </c>
      <c r="S933" s="18">
        <f t="shared" ca="1" si="505"/>
        <v>0</v>
      </c>
      <c r="T933" s="18">
        <f t="shared" ca="1" si="505"/>
        <v>0</v>
      </c>
      <c r="U933" s="18">
        <f t="shared" ca="1" si="506"/>
        <v>0</v>
      </c>
      <c r="V933" s="18">
        <f t="shared" ca="1" si="506"/>
        <v>0</v>
      </c>
      <c r="W933" s="18">
        <f t="shared" ca="1" si="506"/>
        <v>0</v>
      </c>
      <c r="X933" s="18">
        <f t="shared" ca="1" si="506"/>
        <v>0</v>
      </c>
      <c r="Y933" s="18">
        <f t="shared" ca="1" si="506"/>
        <v>0</v>
      </c>
      <c r="Z933" s="18">
        <f t="shared" ca="1" si="506"/>
        <v>0</v>
      </c>
      <c r="AA933" s="18">
        <f t="shared" ca="1" si="506"/>
        <v>0</v>
      </c>
      <c r="AB933" s="18">
        <f t="shared" ca="1" si="506"/>
        <v>0</v>
      </c>
      <c r="AC933" s="18">
        <f t="shared" ca="1" si="506"/>
        <v>0</v>
      </c>
      <c r="AD933" s="18">
        <f t="shared" ca="1" si="506"/>
        <v>0</v>
      </c>
      <c r="AE933" s="18">
        <f t="shared" ca="1" si="507"/>
        <v>0</v>
      </c>
      <c r="AF933" s="18">
        <f t="shared" ca="1" si="507"/>
        <v>0</v>
      </c>
      <c r="AG933" s="18">
        <f t="shared" ca="1" si="507"/>
        <v>0</v>
      </c>
      <c r="AH933" s="18">
        <f t="shared" ca="1" si="507"/>
        <v>0</v>
      </c>
      <c r="AI933" s="18">
        <f t="shared" ca="1" si="507"/>
        <v>0</v>
      </c>
      <c r="AJ933" s="18">
        <f t="shared" ca="1" si="507"/>
        <v>0</v>
      </c>
      <c r="AK933" s="18">
        <f t="shared" ca="1" si="507"/>
        <v>0</v>
      </c>
      <c r="AL933" s="18">
        <f t="shared" ca="1" si="507"/>
        <v>0</v>
      </c>
      <c r="AM933" s="18">
        <f t="shared" ca="1" si="507"/>
        <v>0</v>
      </c>
      <c r="AN933" s="18">
        <f t="shared" ca="1" si="507"/>
        <v>0</v>
      </c>
      <c r="AO933" s="18">
        <f t="shared" ca="1" si="508"/>
        <v>0</v>
      </c>
      <c r="AP933" s="18">
        <f t="shared" ca="1" si="508"/>
        <v>0</v>
      </c>
      <c r="AQ933" s="18">
        <f t="shared" ca="1" si="508"/>
        <v>0</v>
      </c>
      <c r="AR933" s="18">
        <f t="shared" ca="1" si="508"/>
        <v>0</v>
      </c>
      <c r="AS933" s="18">
        <f t="shared" ca="1" si="508"/>
        <v>0</v>
      </c>
      <c r="AT933" s="18">
        <f t="shared" ca="1" si="508"/>
        <v>0</v>
      </c>
      <c r="AU933" s="18">
        <f t="shared" ca="1" si="508"/>
        <v>0</v>
      </c>
      <c r="AV933" s="18">
        <f t="shared" ca="1" si="508"/>
        <v>0</v>
      </c>
      <c r="AW933" s="18">
        <f t="shared" ca="1" si="508"/>
        <v>0</v>
      </c>
      <c r="AX933" s="18">
        <f t="shared" ca="1" si="508"/>
        <v>0</v>
      </c>
      <c r="AY933" s="18">
        <f t="shared" ca="1" si="509"/>
        <v>0</v>
      </c>
      <c r="AZ933" s="18">
        <f t="shared" ca="1" si="509"/>
        <v>0</v>
      </c>
      <c r="BA933" s="18">
        <f t="shared" ca="1" si="509"/>
        <v>0</v>
      </c>
      <c r="BB933" s="18">
        <f t="shared" ca="1" si="509"/>
        <v>0</v>
      </c>
      <c r="BC933" s="18">
        <f t="shared" ca="1" si="509"/>
        <v>0</v>
      </c>
      <c r="BD933" s="18">
        <f t="shared" ca="1" si="509"/>
        <v>0</v>
      </c>
      <c r="BE933" s="18">
        <f t="shared" ca="1" si="509"/>
        <v>0</v>
      </c>
      <c r="BF933" s="18">
        <f t="shared" ca="1" si="509"/>
        <v>0</v>
      </c>
      <c r="BG933" s="18">
        <f t="shared" ca="1" si="509"/>
        <v>0</v>
      </c>
      <c r="BH933" s="18">
        <f t="shared" ca="1" si="509"/>
        <v>0</v>
      </c>
    </row>
    <row r="934" spans="8:60" x14ac:dyDescent="0.35">
      <c r="H934" s="2" t="e">
        <f t="shared" si="503"/>
        <v>#REF!</v>
      </c>
      <c r="I934">
        <f t="shared" si="487"/>
        <v>18</v>
      </c>
      <c r="J934">
        <f t="shared" si="504"/>
        <v>42</v>
      </c>
      <c r="K934" s="18">
        <f t="shared" ca="1" si="505"/>
        <v>0</v>
      </c>
      <c r="L934" s="18">
        <f t="shared" ca="1" si="505"/>
        <v>0</v>
      </c>
      <c r="M934" s="18">
        <f t="shared" ca="1" si="505"/>
        <v>0</v>
      </c>
      <c r="N934" s="18">
        <f t="shared" ca="1" si="505"/>
        <v>0</v>
      </c>
      <c r="O934" s="18">
        <f t="shared" ca="1" si="505"/>
        <v>0</v>
      </c>
      <c r="P934" s="18">
        <f t="shared" ca="1" si="505"/>
        <v>0</v>
      </c>
      <c r="Q934" s="18">
        <f t="shared" ca="1" si="505"/>
        <v>0</v>
      </c>
      <c r="R934" s="18">
        <f t="shared" ca="1" si="505"/>
        <v>0</v>
      </c>
      <c r="S934" s="18">
        <f t="shared" ca="1" si="505"/>
        <v>0</v>
      </c>
      <c r="T934" s="18">
        <f t="shared" ca="1" si="505"/>
        <v>0</v>
      </c>
      <c r="U934" s="18">
        <f t="shared" ca="1" si="506"/>
        <v>0</v>
      </c>
      <c r="V934" s="18">
        <f t="shared" ca="1" si="506"/>
        <v>0</v>
      </c>
      <c r="W934" s="18">
        <f t="shared" ca="1" si="506"/>
        <v>0</v>
      </c>
      <c r="X934" s="18">
        <f t="shared" ca="1" si="506"/>
        <v>0</v>
      </c>
      <c r="Y934" s="18">
        <f t="shared" ca="1" si="506"/>
        <v>0</v>
      </c>
      <c r="Z934" s="18">
        <f t="shared" ca="1" si="506"/>
        <v>0</v>
      </c>
      <c r="AA934" s="18">
        <f t="shared" ca="1" si="506"/>
        <v>0</v>
      </c>
      <c r="AB934" s="18">
        <f t="shared" ca="1" si="506"/>
        <v>0</v>
      </c>
      <c r="AC934" s="18">
        <f t="shared" ca="1" si="506"/>
        <v>0</v>
      </c>
      <c r="AD934" s="18">
        <f t="shared" ca="1" si="506"/>
        <v>0</v>
      </c>
      <c r="AE934" s="18">
        <f t="shared" ca="1" si="507"/>
        <v>0</v>
      </c>
      <c r="AF934" s="18">
        <f t="shared" ca="1" si="507"/>
        <v>0</v>
      </c>
      <c r="AG934" s="18">
        <f t="shared" ca="1" si="507"/>
        <v>0</v>
      </c>
      <c r="AH934" s="18">
        <f t="shared" ca="1" si="507"/>
        <v>0</v>
      </c>
      <c r="AI934" s="18">
        <f t="shared" ca="1" si="507"/>
        <v>0</v>
      </c>
      <c r="AJ934" s="18">
        <f t="shared" ca="1" si="507"/>
        <v>0</v>
      </c>
      <c r="AK934" s="18">
        <f t="shared" ca="1" si="507"/>
        <v>0</v>
      </c>
      <c r="AL934" s="18">
        <f t="shared" ca="1" si="507"/>
        <v>0</v>
      </c>
      <c r="AM934" s="18">
        <f t="shared" ca="1" si="507"/>
        <v>0</v>
      </c>
      <c r="AN934" s="18">
        <f t="shared" ca="1" si="507"/>
        <v>0</v>
      </c>
      <c r="AO934" s="18">
        <f t="shared" ca="1" si="508"/>
        <v>0</v>
      </c>
      <c r="AP934" s="18">
        <f t="shared" ca="1" si="508"/>
        <v>0</v>
      </c>
      <c r="AQ934" s="18">
        <f t="shared" ca="1" si="508"/>
        <v>0</v>
      </c>
      <c r="AR934" s="18">
        <f t="shared" ca="1" si="508"/>
        <v>0</v>
      </c>
      <c r="AS934" s="18">
        <f t="shared" ca="1" si="508"/>
        <v>0</v>
      </c>
      <c r="AT934" s="18">
        <f t="shared" ca="1" si="508"/>
        <v>0</v>
      </c>
      <c r="AU934" s="18">
        <f t="shared" ca="1" si="508"/>
        <v>0</v>
      </c>
      <c r="AV934" s="18">
        <f t="shared" ca="1" si="508"/>
        <v>0</v>
      </c>
      <c r="AW934" s="18">
        <f t="shared" ca="1" si="508"/>
        <v>0</v>
      </c>
      <c r="AX934" s="18">
        <f t="shared" ca="1" si="508"/>
        <v>0</v>
      </c>
      <c r="AY934" s="18">
        <f t="shared" ca="1" si="509"/>
        <v>0</v>
      </c>
      <c r="AZ934" s="18">
        <f t="shared" ca="1" si="509"/>
        <v>0</v>
      </c>
      <c r="BA934" s="18">
        <f t="shared" ca="1" si="509"/>
        <v>0</v>
      </c>
      <c r="BB934" s="18">
        <f t="shared" ca="1" si="509"/>
        <v>0</v>
      </c>
      <c r="BC934" s="18">
        <f t="shared" ca="1" si="509"/>
        <v>0</v>
      </c>
      <c r="BD934" s="18">
        <f t="shared" ca="1" si="509"/>
        <v>0</v>
      </c>
      <c r="BE934" s="18">
        <f t="shared" ca="1" si="509"/>
        <v>0</v>
      </c>
      <c r="BF934" s="18">
        <f t="shared" ca="1" si="509"/>
        <v>0</v>
      </c>
      <c r="BG934" s="18">
        <f t="shared" ca="1" si="509"/>
        <v>0</v>
      </c>
      <c r="BH934" s="18">
        <f t="shared" ca="1" si="509"/>
        <v>0</v>
      </c>
    </row>
    <row r="935" spans="8:60" x14ac:dyDescent="0.35">
      <c r="H935" s="2" t="e">
        <f t="shared" si="503"/>
        <v>#REF!</v>
      </c>
      <c r="I935">
        <f t="shared" si="487"/>
        <v>18</v>
      </c>
      <c r="J935">
        <f t="shared" si="504"/>
        <v>43</v>
      </c>
      <c r="K935" s="18">
        <f t="shared" ref="K935:T944" ca="1" si="510">IF(K$24&gt;$J935,0,OFFSET($K$2,$I935,$J935-K$24))</f>
        <v>0</v>
      </c>
      <c r="L935" s="18">
        <f t="shared" ca="1" si="510"/>
        <v>0</v>
      </c>
      <c r="M935" s="18">
        <f t="shared" ca="1" si="510"/>
        <v>0</v>
      </c>
      <c r="N935" s="18">
        <f t="shared" ca="1" si="510"/>
        <v>0</v>
      </c>
      <c r="O935" s="18">
        <f t="shared" ca="1" si="510"/>
        <v>0</v>
      </c>
      <c r="P935" s="18">
        <f t="shared" ca="1" si="510"/>
        <v>0</v>
      </c>
      <c r="Q935" s="18">
        <f t="shared" ca="1" si="510"/>
        <v>0</v>
      </c>
      <c r="R935" s="18">
        <f t="shared" ca="1" si="510"/>
        <v>0</v>
      </c>
      <c r="S935" s="18">
        <f t="shared" ca="1" si="510"/>
        <v>0</v>
      </c>
      <c r="T935" s="18">
        <f t="shared" ca="1" si="510"/>
        <v>0</v>
      </c>
      <c r="U935" s="18">
        <f t="shared" ref="U935:AD944" ca="1" si="511">IF(U$24&gt;$J935,0,OFFSET($K$2,$I935,$J935-U$24))</f>
        <v>0</v>
      </c>
      <c r="V935" s="18">
        <f t="shared" ca="1" si="511"/>
        <v>0</v>
      </c>
      <c r="W935" s="18">
        <f t="shared" ca="1" si="511"/>
        <v>0</v>
      </c>
      <c r="X935" s="18">
        <f t="shared" ca="1" si="511"/>
        <v>0</v>
      </c>
      <c r="Y935" s="18">
        <f t="shared" ca="1" si="511"/>
        <v>0</v>
      </c>
      <c r="Z935" s="18">
        <f t="shared" ca="1" si="511"/>
        <v>0</v>
      </c>
      <c r="AA935" s="18">
        <f t="shared" ca="1" si="511"/>
        <v>0</v>
      </c>
      <c r="AB935" s="18">
        <f t="shared" ca="1" si="511"/>
        <v>0</v>
      </c>
      <c r="AC935" s="18">
        <f t="shared" ca="1" si="511"/>
        <v>0</v>
      </c>
      <c r="AD935" s="18">
        <f t="shared" ca="1" si="511"/>
        <v>0</v>
      </c>
      <c r="AE935" s="18">
        <f t="shared" ref="AE935:AN944" ca="1" si="512">IF(AE$24&gt;$J935,0,OFFSET($K$2,$I935,$J935-AE$24))</f>
        <v>0</v>
      </c>
      <c r="AF935" s="18">
        <f t="shared" ca="1" si="512"/>
        <v>0</v>
      </c>
      <c r="AG935" s="18">
        <f t="shared" ca="1" si="512"/>
        <v>0</v>
      </c>
      <c r="AH935" s="18">
        <f t="shared" ca="1" si="512"/>
        <v>0</v>
      </c>
      <c r="AI935" s="18">
        <f t="shared" ca="1" si="512"/>
        <v>0</v>
      </c>
      <c r="AJ935" s="18">
        <f t="shared" ca="1" si="512"/>
        <v>0</v>
      </c>
      <c r="AK935" s="18">
        <f t="shared" ca="1" si="512"/>
        <v>0</v>
      </c>
      <c r="AL935" s="18">
        <f t="shared" ca="1" si="512"/>
        <v>0</v>
      </c>
      <c r="AM935" s="18">
        <f t="shared" ca="1" si="512"/>
        <v>0</v>
      </c>
      <c r="AN935" s="18">
        <f t="shared" ca="1" si="512"/>
        <v>0</v>
      </c>
      <c r="AO935" s="18">
        <f t="shared" ref="AO935:AX944" ca="1" si="513">IF(AO$24&gt;$J935,0,OFFSET($K$2,$I935,$J935-AO$24))</f>
        <v>0</v>
      </c>
      <c r="AP935" s="18">
        <f t="shared" ca="1" si="513"/>
        <v>0</v>
      </c>
      <c r="AQ935" s="18">
        <f t="shared" ca="1" si="513"/>
        <v>0</v>
      </c>
      <c r="AR935" s="18">
        <f t="shared" ca="1" si="513"/>
        <v>0</v>
      </c>
      <c r="AS935" s="18">
        <f t="shared" ca="1" si="513"/>
        <v>0</v>
      </c>
      <c r="AT935" s="18">
        <f t="shared" ca="1" si="513"/>
        <v>0</v>
      </c>
      <c r="AU935" s="18">
        <f t="shared" ca="1" si="513"/>
        <v>0</v>
      </c>
      <c r="AV935" s="18">
        <f t="shared" ca="1" si="513"/>
        <v>0</v>
      </c>
      <c r="AW935" s="18">
        <f t="shared" ca="1" si="513"/>
        <v>0</v>
      </c>
      <c r="AX935" s="18">
        <f t="shared" ca="1" si="513"/>
        <v>0</v>
      </c>
      <c r="AY935" s="18">
        <f t="shared" ref="AY935:BH944" ca="1" si="514">IF(AY$24&gt;$J935,0,OFFSET($K$2,$I935,$J935-AY$24))</f>
        <v>0</v>
      </c>
      <c r="AZ935" s="18">
        <f t="shared" ca="1" si="514"/>
        <v>0</v>
      </c>
      <c r="BA935" s="18">
        <f t="shared" ca="1" si="514"/>
        <v>0</v>
      </c>
      <c r="BB935" s="18">
        <f t="shared" ca="1" si="514"/>
        <v>0</v>
      </c>
      <c r="BC935" s="18">
        <f t="shared" ca="1" si="514"/>
        <v>0</v>
      </c>
      <c r="BD935" s="18">
        <f t="shared" ca="1" si="514"/>
        <v>0</v>
      </c>
      <c r="BE935" s="18">
        <f t="shared" ca="1" si="514"/>
        <v>0</v>
      </c>
      <c r="BF935" s="18">
        <f t="shared" ca="1" si="514"/>
        <v>0</v>
      </c>
      <c r="BG935" s="18">
        <f t="shared" ca="1" si="514"/>
        <v>0</v>
      </c>
      <c r="BH935" s="18">
        <f t="shared" ca="1" si="514"/>
        <v>0</v>
      </c>
    </row>
    <row r="936" spans="8:60" x14ac:dyDescent="0.35">
      <c r="H936" s="2" t="e">
        <f t="shared" si="503"/>
        <v>#REF!</v>
      </c>
      <c r="I936">
        <f t="shared" si="487"/>
        <v>18</v>
      </c>
      <c r="J936">
        <f t="shared" si="504"/>
        <v>44</v>
      </c>
      <c r="K936" s="18">
        <f t="shared" ca="1" si="510"/>
        <v>0</v>
      </c>
      <c r="L936" s="18">
        <f t="shared" ca="1" si="510"/>
        <v>0</v>
      </c>
      <c r="M936" s="18">
        <f t="shared" ca="1" si="510"/>
        <v>0</v>
      </c>
      <c r="N936" s="18">
        <f t="shared" ca="1" si="510"/>
        <v>0</v>
      </c>
      <c r="O936" s="18">
        <f t="shared" ca="1" si="510"/>
        <v>0</v>
      </c>
      <c r="P936" s="18">
        <f t="shared" ca="1" si="510"/>
        <v>0</v>
      </c>
      <c r="Q936" s="18">
        <f t="shared" ca="1" si="510"/>
        <v>0</v>
      </c>
      <c r="R936" s="18">
        <f t="shared" ca="1" si="510"/>
        <v>0</v>
      </c>
      <c r="S936" s="18">
        <f t="shared" ca="1" si="510"/>
        <v>0</v>
      </c>
      <c r="T936" s="18">
        <f t="shared" ca="1" si="510"/>
        <v>0</v>
      </c>
      <c r="U936" s="18">
        <f t="shared" ca="1" si="511"/>
        <v>0</v>
      </c>
      <c r="V936" s="18">
        <f t="shared" ca="1" si="511"/>
        <v>0</v>
      </c>
      <c r="W936" s="18">
        <f t="shared" ca="1" si="511"/>
        <v>0</v>
      </c>
      <c r="X936" s="18">
        <f t="shared" ca="1" si="511"/>
        <v>0</v>
      </c>
      <c r="Y936" s="18">
        <f t="shared" ca="1" si="511"/>
        <v>0</v>
      </c>
      <c r="Z936" s="18">
        <f t="shared" ca="1" si="511"/>
        <v>0</v>
      </c>
      <c r="AA936" s="18">
        <f t="shared" ca="1" si="511"/>
        <v>0</v>
      </c>
      <c r="AB936" s="18">
        <f t="shared" ca="1" si="511"/>
        <v>0</v>
      </c>
      <c r="AC936" s="18">
        <f t="shared" ca="1" si="511"/>
        <v>0</v>
      </c>
      <c r="AD936" s="18">
        <f t="shared" ca="1" si="511"/>
        <v>0</v>
      </c>
      <c r="AE936" s="18">
        <f t="shared" ca="1" si="512"/>
        <v>0</v>
      </c>
      <c r="AF936" s="18">
        <f t="shared" ca="1" si="512"/>
        <v>0</v>
      </c>
      <c r="AG936" s="18">
        <f t="shared" ca="1" si="512"/>
        <v>0</v>
      </c>
      <c r="AH936" s="18">
        <f t="shared" ca="1" si="512"/>
        <v>0</v>
      </c>
      <c r="AI936" s="18">
        <f t="shared" ca="1" si="512"/>
        <v>0</v>
      </c>
      <c r="AJ936" s="18">
        <f t="shared" ca="1" si="512"/>
        <v>0</v>
      </c>
      <c r="AK936" s="18">
        <f t="shared" ca="1" si="512"/>
        <v>0</v>
      </c>
      <c r="AL936" s="18">
        <f t="shared" ca="1" si="512"/>
        <v>0</v>
      </c>
      <c r="AM936" s="18">
        <f t="shared" ca="1" si="512"/>
        <v>0</v>
      </c>
      <c r="AN936" s="18">
        <f t="shared" ca="1" si="512"/>
        <v>0</v>
      </c>
      <c r="AO936" s="18">
        <f t="shared" ca="1" si="513"/>
        <v>0</v>
      </c>
      <c r="AP936" s="18">
        <f t="shared" ca="1" si="513"/>
        <v>0</v>
      </c>
      <c r="AQ936" s="18">
        <f t="shared" ca="1" si="513"/>
        <v>0</v>
      </c>
      <c r="AR936" s="18">
        <f t="shared" ca="1" si="513"/>
        <v>0</v>
      </c>
      <c r="AS936" s="18">
        <f t="shared" ca="1" si="513"/>
        <v>0</v>
      </c>
      <c r="AT936" s="18">
        <f t="shared" ca="1" si="513"/>
        <v>0</v>
      </c>
      <c r="AU936" s="18">
        <f t="shared" ca="1" si="513"/>
        <v>0</v>
      </c>
      <c r="AV936" s="18">
        <f t="shared" ca="1" si="513"/>
        <v>0</v>
      </c>
      <c r="AW936" s="18">
        <f t="shared" ca="1" si="513"/>
        <v>0</v>
      </c>
      <c r="AX936" s="18">
        <f t="shared" ca="1" si="513"/>
        <v>0</v>
      </c>
      <c r="AY936" s="18">
        <f t="shared" ca="1" si="514"/>
        <v>0</v>
      </c>
      <c r="AZ936" s="18">
        <f t="shared" ca="1" si="514"/>
        <v>0</v>
      </c>
      <c r="BA936" s="18">
        <f t="shared" ca="1" si="514"/>
        <v>0</v>
      </c>
      <c r="BB936" s="18">
        <f t="shared" ca="1" si="514"/>
        <v>0</v>
      </c>
      <c r="BC936" s="18">
        <f t="shared" ca="1" si="514"/>
        <v>0</v>
      </c>
      <c r="BD936" s="18">
        <f t="shared" ca="1" si="514"/>
        <v>0</v>
      </c>
      <c r="BE936" s="18">
        <f t="shared" ca="1" si="514"/>
        <v>0</v>
      </c>
      <c r="BF936" s="18">
        <f t="shared" ca="1" si="514"/>
        <v>0</v>
      </c>
      <c r="BG936" s="18">
        <f t="shared" ca="1" si="514"/>
        <v>0</v>
      </c>
      <c r="BH936" s="18">
        <f t="shared" ca="1" si="514"/>
        <v>0</v>
      </c>
    </row>
    <row r="937" spans="8:60" x14ac:dyDescent="0.35">
      <c r="H937" s="2" t="e">
        <f t="shared" si="503"/>
        <v>#REF!</v>
      </c>
      <c r="I937">
        <f t="shared" si="487"/>
        <v>18</v>
      </c>
      <c r="J937">
        <f t="shared" si="504"/>
        <v>45</v>
      </c>
      <c r="K937" s="18">
        <f t="shared" ca="1" si="510"/>
        <v>0</v>
      </c>
      <c r="L937" s="18">
        <f t="shared" ca="1" si="510"/>
        <v>0</v>
      </c>
      <c r="M937" s="18">
        <f t="shared" ca="1" si="510"/>
        <v>0</v>
      </c>
      <c r="N937" s="18">
        <f t="shared" ca="1" si="510"/>
        <v>0</v>
      </c>
      <c r="O937" s="18">
        <f t="shared" ca="1" si="510"/>
        <v>0</v>
      </c>
      <c r="P937" s="18">
        <f t="shared" ca="1" si="510"/>
        <v>0</v>
      </c>
      <c r="Q937" s="18">
        <f t="shared" ca="1" si="510"/>
        <v>0</v>
      </c>
      <c r="R937" s="18">
        <f t="shared" ca="1" si="510"/>
        <v>0</v>
      </c>
      <c r="S937" s="18">
        <f t="shared" ca="1" si="510"/>
        <v>0</v>
      </c>
      <c r="T937" s="18">
        <f t="shared" ca="1" si="510"/>
        <v>0</v>
      </c>
      <c r="U937" s="18">
        <f t="shared" ca="1" si="511"/>
        <v>0</v>
      </c>
      <c r="V937" s="18">
        <f t="shared" ca="1" si="511"/>
        <v>0</v>
      </c>
      <c r="W937" s="18">
        <f t="shared" ca="1" si="511"/>
        <v>0</v>
      </c>
      <c r="X937" s="18">
        <f t="shared" ca="1" si="511"/>
        <v>0</v>
      </c>
      <c r="Y937" s="18">
        <f t="shared" ca="1" si="511"/>
        <v>0</v>
      </c>
      <c r="Z937" s="18">
        <f t="shared" ca="1" si="511"/>
        <v>0</v>
      </c>
      <c r="AA937" s="18">
        <f t="shared" ca="1" si="511"/>
        <v>0</v>
      </c>
      <c r="AB937" s="18">
        <f t="shared" ca="1" si="511"/>
        <v>0</v>
      </c>
      <c r="AC937" s="18">
        <f t="shared" ca="1" si="511"/>
        <v>0</v>
      </c>
      <c r="AD937" s="18">
        <f t="shared" ca="1" si="511"/>
        <v>0</v>
      </c>
      <c r="AE937" s="18">
        <f t="shared" ca="1" si="512"/>
        <v>0</v>
      </c>
      <c r="AF937" s="18">
        <f t="shared" ca="1" si="512"/>
        <v>0</v>
      </c>
      <c r="AG937" s="18">
        <f t="shared" ca="1" si="512"/>
        <v>0</v>
      </c>
      <c r="AH937" s="18">
        <f t="shared" ca="1" si="512"/>
        <v>0</v>
      </c>
      <c r="AI937" s="18">
        <f t="shared" ca="1" si="512"/>
        <v>0</v>
      </c>
      <c r="AJ937" s="18">
        <f t="shared" ca="1" si="512"/>
        <v>0</v>
      </c>
      <c r="AK937" s="18">
        <f t="shared" ca="1" si="512"/>
        <v>0</v>
      </c>
      <c r="AL937" s="18">
        <f t="shared" ca="1" si="512"/>
        <v>0</v>
      </c>
      <c r="AM937" s="18">
        <f t="shared" ca="1" si="512"/>
        <v>0</v>
      </c>
      <c r="AN937" s="18">
        <f t="shared" ca="1" si="512"/>
        <v>0</v>
      </c>
      <c r="AO937" s="18">
        <f t="shared" ca="1" si="513"/>
        <v>0</v>
      </c>
      <c r="AP937" s="18">
        <f t="shared" ca="1" si="513"/>
        <v>0</v>
      </c>
      <c r="AQ937" s="18">
        <f t="shared" ca="1" si="513"/>
        <v>0</v>
      </c>
      <c r="AR937" s="18">
        <f t="shared" ca="1" si="513"/>
        <v>0</v>
      </c>
      <c r="AS937" s="18">
        <f t="shared" ca="1" si="513"/>
        <v>0</v>
      </c>
      <c r="AT937" s="18">
        <f t="shared" ca="1" si="513"/>
        <v>0</v>
      </c>
      <c r="AU937" s="18">
        <f t="shared" ca="1" si="513"/>
        <v>0</v>
      </c>
      <c r="AV937" s="18">
        <f t="shared" ca="1" si="513"/>
        <v>0</v>
      </c>
      <c r="AW937" s="18">
        <f t="shared" ca="1" si="513"/>
        <v>0</v>
      </c>
      <c r="AX937" s="18">
        <f t="shared" ca="1" si="513"/>
        <v>0</v>
      </c>
      <c r="AY937" s="18">
        <f t="shared" ca="1" si="514"/>
        <v>0</v>
      </c>
      <c r="AZ937" s="18">
        <f t="shared" ca="1" si="514"/>
        <v>0</v>
      </c>
      <c r="BA937" s="18">
        <f t="shared" ca="1" si="514"/>
        <v>0</v>
      </c>
      <c r="BB937" s="18">
        <f t="shared" ca="1" si="514"/>
        <v>0</v>
      </c>
      <c r="BC937" s="18">
        <f t="shared" ca="1" si="514"/>
        <v>0</v>
      </c>
      <c r="BD937" s="18">
        <f t="shared" ca="1" si="514"/>
        <v>0</v>
      </c>
      <c r="BE937" s="18">
        <f t="shared" ca="1" si="514"/>
        <v>0</v>
      </c>
      <c r="BF937" s="18">
        <f t="shared" ca="1" si="514"/>
        <v>0</v>
      </c>
      <c r="BG937" s="18">
        <f t="shared" ca="1" si="514"/>
        <v>0</v>
      </c>
      <c r="BH937" s="18">
        <f t="shared" ca="1" si="514"/>
        <v>0</v>
      </c>
    </row>
    <row r="938" spans="8:60" x14ac:dyDescent="0.35">
      <c r="H938" s="2" t="e">
        <f t="shared" si="503"/>
        <v>#REF!</v>
      </c>
      <c r="I938">
        <f t="shared" si="487"/>
        <v>18</v>
      </c>
      <c r="J938">
        <f t="shared" si="504"/>
        <v>46</v>
      </c>
      <c r="K938" s="18">
        <f t="shared" ca="1" si="510"/>
        <v>0</v>
      </c>
      <c r="L938" s="18">
        <f t="shared" ca="1" si="510"/>
        <v>0</v>
      </c>
      <c r="M938" s="18">
        <f t="shared" ca="1" si="510"/>
        <v>0</v>
      </c>
      <c r="N938" s="18">
        <f t="shared" ca="1" si="510"/>
        <v>0</v>
      </c>
      <c r="O938" s="18">
        <f t="shared" ca="1" si="510"/>
        <v>0</v>
      </c>
      <c r="P938" s="18">
        <f t="shared" ca="1" si="510"/>
        <v>0</v>
      </c>
      <c r="Q938" s="18">
        <f t="shared" ca="1" si="510"/>
        <v>0</v>
      </c>
      <c r="R938" s="18">
        <f t="shared" ca="1" si="510"/>
        <v>0</v>
      </c>
      <c r="S938" s="18">
        <f t="shared" ca="1" si="510"/>
        <v>0</v>
      </c>
      <c r="T938" s="18">
        <f t="shared" ca="1" si="510"/>
        <v>0</v>
      </c>
      <c r="U938" s="18">
        <f t="shared" ca="1" si="511"/>
        <v>0</v>
      </c>
      <c r="V938" s="18">
        <f t="shared" ca="1" si="511"/>
        <v>0</v>
      </c>
      <c r="W938" s="18">
        <f t="shared" ca="1" si="511"/>
        <v>0</v>
      </c>
      <c r="X938" s="18">
        <f t="shared" ca="1" si="511"/>
        <v>0</v>
      </c>
      <c r="Y938" s="18">
        <f t="shared" ca="1" si="511"/>
        <v>0</v>
      </c>
      <c r="Z938" s="18">
        <f t="shared" ca="1" si="511"/>
        <v>0</v>
      </c>
      <c r="AA938" s="18">
        <f t="shared" ca="1" si="511"/>
        <v>0</v>
      </c>
      <c r="AB938" s="18">
        <f t="shared" ca="1" si="511"/>
        <v>0</v>
      </c>
      <c r="AC938" s="18">
        <f t="shared" ca="1" si="511"/>
        <v>0</v>
      </c>
      <c r="AD938" s="18">
        <f t="shared" ca="1" si="511"/>
        <v>0</v>
      </c>
      <c r="AE938" s="18">
        <f t="shared" ca="1" si="512"/>
        <v>0</v>
      </c>
      <c r="AF938" s="18">
        <f t="shared" ca="1" si="512"/>
        <v>0</v>
      </c>
      <c r="AG938" s="18">
        <f t="shared" ca="1" si="512"/>
        <v>0</v>
      </c>
      <c r="AH938" s="18">
        <f t="shared" ca="1" si="512"/>
        <v>0</v>
      </c>
      <c r="AI938" s="18">
        <f t="shared" ca="1" si="512"/>
        <v>0</v>
      </c>
      <c r="AJ938" s="18">
        <f t="shared" ca="1" si="512"/>
        <v>0</v>
      </c>
      <c r="AK938" s="18">
        <f t="shared" ca="1" si="512"/>
        <v>0</v>
      </c>
      <c r="AL938" s="18">
        <f t="shared" ca="1" si="512"/>
        <v>0</v>
      </c>
      <c r="AM938" s="18">
        <f t="shared" ca="1" si="512"/>
        <v>0</v>
      </c>
      <c r="AN938" s="18">
        <f t="shared" ca="1" si="512"/>
        <v>0</v>
      </c>
      <c r="AO938" s="18">
        <f t="shared" ca="1" si="513"/>
        <v>0</v>
      </c>
      <c r="AP938" s="18">
        <f t="shared" ca="1" si="513"/>
        <v>0</v>
      </c>
      <c r="AQ938" s="18">
        <f t="shared" ca="1" si="513"/>
        <v>0</v>
      </c>
      <c r="AR938" s="18">
        <f t="shared" ca="1" si="513"/>
        <v>0</v>
      </c>
      <c r="AS938" s="18">
        <f t="shared" ca="1" si="513"/>
        <v>0</v>
      </c>
      <c r="AT938" s="18">
        <f t="shared" ca="1" si="513"/>
        <v>0</v>
      </c>
      <c r="AU938" s="18">
        <f t="shared" ca="1" si="513"/>
        <v>0</v>
      </c>
      <c r="AV938" s="18">
        <f t="shared" ca="1" si="513"/>
        <v>0</v>
      </c>
      <c r="AW938" s="18">
        <f t="shared" ca="1" si="513"/>
        <v>0</v>
      </c>
      <c r="AX938" s="18">
        <f t="shared" ca="1" si="513"/>
        <v>0</v>
      </c>
      <c r="AY938" s="18">
        <f t="shared" ca="1" si="514"/>
        <v>0</v>
      </c>
      <c r="AZ938" s="18">
        <f t="shared" ca="1" si="514"/>
        <v>0</v>
      </c>
      <c r="BA938" s="18">
        <f t="shared" ca="1" si="514"/>
        <v>0</v>
      </c>
      <c r="BB938" s="18">
        <f t="shared" ca="1" si="514"/>
        <v>0</v>
      </c>
      <c r="BC938" s="18">
        <f t="shared" ca="1" si="514"/>
        <v>0</v>
      </c>
      <c r="BD938" s="18">
        <f t="shared" ca="1" si="514"/>
        <v>0</v>
      </c>
      <c r="BE938" s="18">
        <f t="shared" ca="1" si="514"/>
        <v>0</v>
      </c>
      <c r="BF938" s="18">
        <f t="shared" ca="1" si="514"/>
        <v>0</v>
      </c>
      <c r="BG938" s="18">
        <f t="shared" ca="1" si="514"/>
        <v>0</v>
      </c>
      <c r="BH938" s="18">
        <f t="shared" ca="1" si="514"/>
        <v>0</v>
      </c>
    </row>
    <row r="939" spans="8:60" x14ac:dyDescent="0.35">
      <c r="H939" s="2" t="e">
        <f t="shared" si="503"/>
        <v>#REF!</v>
      </c>
      <c r="I939">
        <f t="shared" si="487"/>
        <v>18</v>
      </c>
      <c r="J939">
        <f t="shared" si="504"/>
        <v>47</v>
      </c>
      <c r="K939" s="18">
        <f t="shared" ca="1" si="510"/>
        <v>0</v>
      </c>
      <c r="L939" s="18">
        <f t="shared" ca="1" si="510"/>
        <v>0</v>
      </c>
      <c r="M939" s="18">
        <f t="shared" ca="1" si="510"/>
        <v>0</v>
      </c>
      <c r="N939" s="18">
        <f t="shared" ca="1" si="510"/>
        <v>0</v>
      </c>
      <c r="O939" s="18">
        <f t="shared" ca="1" si="510"/>
        <v>0</v>
      </c>
      <c r="P939" s="18">
        <f t="shared" ca="1" si="510"/>
        <v>0</v>
      </c>
      <c r="Q939" s="18">
        <f t="shared" ca="1" si="510"/>
        <v>0</v>
      </c>
      <c r="R939" s="18">
        <f t="shared" ca="1" si="510"/>
        <v>0</v>
      </c>
      <c r="S939" s="18">
        <f t="shared" ca="1" si="510"/>
        <v>0</v>
      </c>
      <c r="T939" s="18">
        <f t="shared" ca="1" si="510"/>
        <v>0</v>
      </c>
      <c r="U939" s="18">
        <f t="shared" ca="1" si="511"/>
        <v>0</v>
      </c>
      <c r="V939" s="18">
        <f t="shared" ca="1" si="511"/>
        <v>0</v>
      </c>
      <c r="W939" s="18">
        <f t="shared" ca="1" si="511"/>
        <v>0</v>
      </c>
      <c r="X939" s="18">
        <f t="shared" ca="1" si="511"/>
        <v>0</v>
      </c>
      <c r="Y939" s="18">
        <f t="shared" ca="1" si="511"/>
        <v>0</v>
      </c>
      <c r="Z939" s="18">
        <f t="shared" ca="1" si="511"/>
        <v>0</v>
      </c>
      <c r="AA939" s="18">
        <f t="shared" ca="1" si="511"/>
        <v>0</v>
      </c>
      <c r="AB939" s="18">
        <f t="shared" ca="1" si="511"/>
        <v>0</v>
      </c>
      <c r="AC939" s="18">
        <f t="shared" ca="1" si="511"/>
        <v>0</v>
      </c>
      <c r="AD939" s="18">
        <f t="shared" ca="1" si="511"/>
        <v>0</v>
      </c>
      <c r="AE939" s="18">
        <f t="shared" ca="1" si="512"/>
        <v>0</v>
      </c>
      <c r="AF939" s="18">
        <f t="shared" ca="1" si="512"/>
        <v>0</v>
      </c>
      <c r="AG939" s="18">
        <f t="shared" ca="1" si="512"/>
        <v>0</v>
      </c>
      <c r="AH939" s="18">
        <f t="shared" ca="1" si="512"/>
        <v>0</v>
      </c>
      <c r="AI939" s="18">
        <f t="shared" ca="1" si="512"/>
        <v>0</v>
      </c>
      <c r="AJ939" s="18">
        <f t="shared" ca="1" si="512"/>
        <v>0</v>
      </c>
      <c r="AK939" s="18">
        <f t="shared" ca="1" si="512"/>
        <v>0</v>
      </c>
      <c r="AL939" s="18">
        <f t="shared" ca="1" si="512"/>
        <v>0</v>
      </c>
      <c r="AM939" s="18">
        <f t="shared" ca="1" si="512"/>
        <v>0</v>
      </c>
      <c r="AN939" s="18">
        <f t="shared" ca="1" si="512"/>
        <v>0</v>
      </c>
      <c r="AO939" s="18">
        <f t="shared" ca="1" si="513"/>
        <v>0</v>
      </c>
      <c r="AP939" s="18">
        <f t="shared" ca="1" si="513"/>
        <v>0</v>
      </c>
      <c r="AQ939" s="18">
        <f t="shared" ca="1" si="513"/>
        <v>0</v>
      </c>
      <c r="AR939" s="18">
        <f t="shared" ca="1" si="513"/>
        <v>0</v>
      </c>
      <c r="AS939" s="18">
        <f t="shared" ca="1" si="513"/>
        <v>0</v>
      </c>
      <c r="AT939" s="18">
        <f t="shared" ca="1" si="513"/>
        <v>0</v>
      </c>
      <c r="AU939" s="18">
        <f t="shared" ca="1" si="513"/>
        <v>0</v>
      </c>
      <c r="AV939" s="18">
        <f t="shared" ca="1" si="513"/>
        <v>0</v>
      </c>
      <c r="AW939" s="18">
        <f t="shared" ca="1" si="513"/>
        <v>0</v>
      </c>
      <c r="AX939" s="18">
        <f t="shared" ca="1" si="513"/>
        <v>0</v>
      </c>
      <c r="AY939" s="18">
        <f t="shared" ca="1" si="514"/>
        <v>0</v>
      </c>
      <c r="AZ939" s="18">
        <f t="shared" ca="1" si="514"/>
        <v>0</v>
      </c>
      <c r="BA939" s="18">
        <f t="shared" ca="1" si="514"/>
        <v>0</v>
      </c>
      <c r="BB939" s="18">
        <f t="shared" ca="1" si="514"/>
        <v>0</v>
      </c>
      <c r="BC939" s="18">
        <f t="shared" ca="1" si="514"/>
        <v>0</v>
      </c>
      <c r="BD939" s="18">
        <f t="shared" ca="1" si="514"/>
        <v>0</v>
      </c>
      <c r="BE939" s="18">
        <f t="shared" ca="1" si="514"/>
        <v>0</v>
      </c>
      <c r="BF939" s="18">
        <f t="shared" ca="1" si="514"/>
        <v>0</v>
      </c>
      <c r="BG939" s="18">
        <f t="shared" ca="1" si="514"/>
        <v>0</v>
      </c>
      <c r="BH939" s="18">
        <f t="shared" ca="1" si="514"/>
        <v>0</v>
      </c>
    </row>
    <row r="940" spans="8:60" x14ac:dyDescent="0.35">
      <c r="H940" s="2" t="e">
        <f t="shared" si="503"/>
        <v>#REF!</v>
      </c>
      <c r="I940">
        <f t="shared" si="487"/>
        <v>18</v>
      </c>
      <c r="J940">
        <f t="shared" si="504"/>
        <v>48</v>
      </c>
      <c r="K940" s="18">
        <f t="shared" ca="1" si="510"/>
        <v>0</v>
      </c>
      <c r="L940" s="18">
        <f t="shared" ca="1" si="510"/>
        <v>0</v>
      </c>
      <c r="M940" s="18">
        <f t="shared" ca="1" si="510"/>
        <v>0</v>
      </c>
      <c r="N940" s="18">
        <f t="shared" ca="1" si="510"/>
        <v>0</v>
      </c>
      <c r="O940" s="18">
        <f t="shared" ca="1" si="510"/>
        <v>0</v>
      </c>
      <c r="P940" s="18">
        <f t="shared" ca="1" si="510"/>
        <v>0</v>
      </c>
      <c r="Q940" s="18">
        <f t="shared" ca="1" si="510"/>
        <v>0</v>
      </c>
      <c r="R940" s="18">
        <f t="shared" ca="1" si="510"/>
        <v>0</v>
      </c>
      <c r="S940" s="18">
        <f t="shared" ca="1" si="510"/>
        <v>0</v>
      </c>
      <c r="T940" s="18">
        <f t="shared" ca="1" si="510"/>
        <v>0</v>
      </c>
      <c r="U940" s="18">
        <f t="shared" ca="1" si="511"/>
        <v>0</v>
      </c>
      <c r="V940" s="18">
        <f t="shared" ca="1" si="511"/>
        <v>0</v>
      </c>
      <c r="W940" s="18">
        <f t="shared" ca="1" si="511"/>
        <v>0</v>
      </c>
      <c r="X940" s="18">
        <f t="shared" ca="1" si="511"/>
        <v>0</v>
      </c>
      <c r="Y940" s="18">
        <f t="shared" ca="1" si="511"/>
        <v>0</v>
      </c>
      <c r="Z940" s="18">
        <f t="shared" ca="1" si="511"/>
        <v>0</v>
      </c>
      <c r="AA940" s="18">
        <f t="shared" ca="1" si="511"/>
        <v>0</v>
      </c>
      <c r="AB940" s="18">
        <f t="shared" ca="1" si="511"/>
        <v>0</v>
      </c>
      <c r="AC940" s="18">
        <f t="shared" ca="1" si="511"/>
        <v>0</v>
      </c>
      <c r="AD940" s="18">
        <f t="shared" ca="1" si="511"/>
        <v>0</v>
      </c>
      <c r="AE940" s="18">
        <f t="shared" ca="1" si="512"/>
        <v>0</v>
      </c>
      <c r="AF940" s="18">
        <f t="shared" ca="1" si="512"/>
        <v>0</v>
      </c>
      <c r="AG940" s="18">
        <f t="shared" ca="1" si="512"/>
        <v>0</v>
      </c>
      <c r="AH940" s="18">
        <f t="shared" ca="1" si="512"/>
        <v>0</v>
      </c>
      <c r="AI940" s="18">
        <f t="shared" ca="1" si="512"/>
        <v>0</v>
      </c>
      <c r="AJ940" s="18">
        <f t="shared" ca="1" si="512"/>
        <v>0</v>
      </c>
      <c r="AK940" s="18">
        <f t="shared" ca="1" si="512"/>
        <v>0</v>
      </c>
      <c r="AL940" s="18">
        <f t="shared" ca="1" si="512"/>
        <v>0</v>
      </c>
      <c r="AM940" s="18">
        <f t="shared" ca="1" si="512"/>
        <v>0</v>
      </c>
      <c r="AN940" s="18">
        <f t="shared" ca="1" si="512"/>
        <v>0</v>
      </c>
      <c r="AO940" s="18">
        <f t="shared" ca="1" si="513"/>
        <v>0</v>
      </c>
      <c r="AP940" s="18">
        <f t="shared" ca="1" si="513"/>
        <v>0</v>
      </c>
      <c r="AQ940" s="18">
        <f t="shared" ca="1" si="513"/>
        <v>0</v>
      </c>
      <c r="AR940" s="18">
        <f t="shared" ca="1" si="513"/>
        <v>0</v>
      </c>
      <c r="AS940" s="18">
        <f t="shared" ca="1" si="513"/>
        <v>0</v>
      </c>
      <c r="AT940" s="18">
        <f t="shared" ca="1" si="513"/>
        <v>0</v>
      </c>
      <c r="AU940" s="18">
        <f t="shared" ca="1" si="513"/>
        <v>0</v>
      </c>
      <c r="AV940" s="18">
        <f t="shared" ca="1" si="513"/>
        <v>0</v>
      </c>
      <c r="AW940" s="18">
        <f t="shared" ca="1" si="513"/>
        <v>0</v>
      </c>
      <c r="AX940" s="18">
        <f t="shared" ca="1" si="513"/>
        <v>0</v>
      </c>
      <c r="AY940" s="18">
        <f t="shared" ca="1" si="514"/>
        <v>0</v>
      </c>
      <c r="AZ940" s="18">
        <f t="shared" ca="1" si="514"/>
        <v>0</v>
      </c>
      <c r="BA940" s="18">
        <f t="shared" ca="1" si="514"/>
        <v>0</v>
      </c>
      <c r="BB940" s="18">
        <f t="shared" ca="1" si="514"/>
        <v>0</v>
      </c>
      <c r="BC940" s="18">
        <f t="shared" ca="1" si="514"/>
        <v>0</v>
      </c>
      <c r="BD940" s="18">
        <f t="shared" ca="1" si="514"/>
        <v>0</v>
      </c>
      <c r="BE940" s="18">
        <f t="shared" ca="1" si="514"/>
        <v>0</v>
      </c>
      <c r="BF940" s="18">
        <f t="shared" ca="1" si="514"/>
        <v>0</v>
      </c>
      <c r="BG940" s="18">
        <f t="shared" ca="1" si="514"/>
        <v>0</v>
      </c>
      <c r="BH940" s="18">
        <f t="shared" ca="1" si="514"/>
        <v>0</v>
      </c>
    </row>
    <row r="941" spans="8:60" x14ac:dyDescent="0.35">
      <c r="H941" s="2" t="e">
        <f t="shared" si="503"/>
        <v>#REF!</v>
      </c>
      <c r="I941">
        <f t="shared" si="487"/>
        <v>18</v>
      </c>
      <c r="J941">
        <f t="shared" si="504"/>
        <v>49</v>
      </c>
      <c r="K941" s="18">
        <f t="shared" ca="1" si="510"/>
        <v>0</v>
      </c>
      <c r="L941" s="18">
        <f t="shared" ca="1" si="510"/>
        <v>0</v>
      </c>
      <c r="M941" s="18">
        <f t="shared" ca="1" si="510"/>
        <v>0</v>
      </c>
      <c r="N941" s="18">
        <f t="shared" ca="1" si="510"/>
        <v>0</v>
      </c>
      <c r="O941" s="18">
        <f t="shared" ca="1" si="510"/>
        <v>0</v>
      </c>
      <c r="P941" s="18">
        <f t="shared" ca="1" si="510"/>
        <v>0</v>
      </c>
      <c r="Q941" s="18">
        <f t="shared" ca="1" si="510"/>
        <v>0</v>
      </c>
      <c r="R941" s="18">
        <f t="shared" ca="1" si="510"/>
        <v>0</v>
      </c>
      <c r="S941" s="18">
        <f t="shared" ca="1" si="510"/>
        <v>0</v>
      </c>
      <c r="T941" s="18">
        <f t="shared" ca="1" si="510"/>
        <v>0</v>
      </c>
      <c r="U941" s="18">
        <f t="shared" ca="1" si="511"/>
        <v>0</v>
      </c>
      <c r="V941" s="18">
        <f t="shared" ca="1" si="511"/>
        <v>0</v>
      </c>
      <c r="W941" s="18">
        <f t="shared" ca="1" si="511"/>
        <v>0</v>
      </c>
      <c r="X941" s="18">
        <f t="shared" ca="1" si="511"/>
        <v>0</v>
      </c>
      <c r="Y941" s="18">
        <f t="shared" ca="1" si="511"/>
        <v>0</v>
      </c>
      <c r="Z941" s="18">
        <f t="shared" ca="1" si="511"/>
        <v>0</v>
      </c>
      <c r="AA941" s="18">
        <f t="shared" ca="1" si="511"/>
        <v>0</v>
      </c>
      <c r="AB941" s="18">
        <f t="shared" ca="1" si="511"/>
        <v>0</v>
      </c>
      <c r="AC941" s="18">
        <f t="shared" ca="1" si="511"/>
        <v>0</v>
      </c>
      <c r="AD941" s="18">
        <f t="shared" ca="1" si="511"/>
        <v>0</v>
      </c>
      <c r="AE941" s="18">
        <f t="shared" ca="1" si="512"/>
        <v>0</v>
      </c>
      <c r="AF941" s="18">
        <f t="shared" ca="1" si="512"/>
        <v>0</v>
      </c>
      <c r="AG941" s="18">
        <f t="shared" ca="1" si="512"/>
        <v>0</v>
      </c>
      <c r="AH941" s="18">
        <f t="shared" ca="1" si="512"/>
        <v>0</v>
      </c>
      <c r="AI941" s="18">
        <f t="shared" ca="1" si="512"/>
        <v>0</v>
      </c>
      <c r="AJ941" s="18">
        <f t="shared" ca="1" si="512"/>
        <v>0</v>
      </c>
      <c r="AK941" s="18">
        <f t="shared" ca="1" si="512"/>
        <v>0</v>
      </c>
      <c r="AL941" s="18">
        <f t="shared" ca="1" si="512"/>
        <v>0</v>
      </c>
      <c r="AM941" s="18">
        <f t="shared" ca="1" si="512"/>
        <v>0</v>
      </c>
      <c r="AN941" s="18">
        <f t="shared" ca="1" si="512"/>
        <v>0</v>
      </c>
      <c r="AO941" s="18">
        <f t="shared" ca="1" si="513"/>
        <v>0</v>
      </c>
      <c r="AP941" s="18">
        <f t="shared" ca="1" si="513"/>
        <v>0</v>
      </c>
      <c r="AQ941" s="18">
        <f t="shared" ca="1" si="513"/>
        <v>0</v>
      </c>
      <c r="AR941" s="18">
        <f t="shared" ca="1" si="513"/>
        <v>0</v>
      </c>
      <c r="AS941" s="18">
        <f t="shared" ca="1" si="513"/>
        <v>0</v>
      </c>
      <c r="AT941" s="18">
        <f t="shared" ca="1" si="513"/>
        <v>0</v>
      </c>
      <c r="AU941" s="18">
        <f t="shared" ca="1" si="513"/>
        <v>0</v>
      </c>
      <c r="AV941" s="18">
        <f t="shared" ca="1" si="513"/>
        <v>0</v>
      </c>
      <c r="AW941" s="18">
        <f t="shared" ca="1" si="513"/>
        <v>0</v>
      </c>
      <c r="AX941" s="18">
        <f t="shared" ca="1" si="513"/>
        <v>0</v>
      </c>
      <c r="AY941" s="18">
        <f t="shared" ca="1" si="514"/>
        <v>0</v>
      </c>
      <c r="AZ941" s="18">
        <f t="shared" ca="1" si="514"/>
        <v>0</v>
      </c>
      <c r="BA941" s="18">
        <f t="shared" ca="1" si="514"/>
        <v>0</v>
      </c>
      <c r="BB941" s="18">
        <f t="shared" ca="1" si="514"/>
        <v>0</v>
      </c>
      <c r="BC941" s="18">
        <f t="shared" ca="1" si="514"/>
        <v>0</v>
      </c>
      <c r="BD941" s="18">
        <f t="shared" ca="1" si="514"/>
        <v>0</v>
      </c>
      <c r="BE941" s="18">
        <f t="shared" ca="1" si="514"/>
        <v>0</v>
      </c>
      <c r="BF941" s="18">
        <f t="shared" ca="1" si="514"/>
        <v>0</v>
      </c>
      <c r="BG941" s="18">
        <f t="shared" ca="1" si="514"/>
        <v>0</v>
      </c>
      <c r="BH941" s="18">
        <f t="shared" ca="1" si="514"/>
        <v>0</v>
      </c>
    </row>
    <row r="942" spans="8:60" x14ac:dyDescent="0.35">
      <c r="H942" s="2" t="e">
        <f t="shared" si="503"/>
        <v>#REF!</v>
      </c>
      <c r="I942">
        <f t="shared" si="487"/>
        <v>18</v>
      </c>
      <c r="J942">
        <f t="shared" si="504"/>
        <v>50</v>
      </c>
      <c r="K942" s="18">
        <f t="shared" ca="1" si="510"/>
        <v>0</v>
      </c>
      <c r="L942" s="18">
        <f t="shared" ca="1" si="510"/>
        <v>0</v>
      </c>
      <c r="M942" s="18">
        <f t="shared" ca="1" si="510"/>
        <v>0</v>
      </c>
      <c r="N942" s="18">
        <f t="shared" ca="1" si="510"/>
        <v>0</v>
      </c>
      <c r="O942" s="18">
        <f t="shared" ca="1" si="510"/>
        <v>0</v>
      </c>
      <c r="P942" s="18">
        <f t="shared" ca="1" si="510"/>
        <v>0</v>
      </c>
      <c r="Q942" s="18">
        <f t="shared" ca="1" si="510"/>
        <v>0</v>
      </c>
      <c r="R942" s="18">
        <f t="shared" ca="1" si="510"/>
        <v>0</v>
      </c>
      <c r="S942" s="18">
        <f t="shared" ca="1" si="510"/>
        <v>0</v>
      </c>
      <c r="T942" s="18">
        <f t="shared" ca="1" si="510"/>
        <v>0</v>
      </c>
      <c r="U942" s="18">
        <f t="shared" ca="1" si="511"/>
        <v>0</v>
      </c>
      <c r="V942" s="18">
        <f t="shared" ca="1" si="511"/>
        <v>0</v>
      </c>
      <c r="W942" s="18">
        <f t="shared" ca="1" si="511"/>
        <v>0</v>
      </c>
      <c r="X942" s="18">
        <f t="shared" ca="1" si="511"/>
        <v>0</v>
      </c>
      <c r="Y942" s="18">
        <f t="shared" ca="1" si="511"/>
        <v>0</v>
      </c>
      <c r="Z942" s="18">
        <f t="shared" ca="1" si="511"/>
        <v>0</v>
      </c>
      <c r="AA942" s="18">
        <f t="shared" ca="1" si="511"/>
        <v>0</v>
      </c>
      <c r="AB942" s="18">
        <f t="shared" ca="1" si="511"/>
        <v>0</v>
      </c>
      <c r="AC942" s="18">
        <f t="shared" ca="1" si="511"/>
        <v>0</v>
      </c>
      <c r="AD942" s="18">
        <f t="shared" ca="1" si="511"/>
        <v>0</v>
      </c>
      <c r="AE942" s="18">
        <f t="shared" ca="1" si="512"/>
        <v>0</v>
      </c>
      <c r="AF942" s="18">
        <f t="shared" ca="1" si="512"/>
        <v>0</v>
      </c>
      <c r="AG942" s="18">
        <f t="shared" ca="1" si="512"/>
        <v>0</v>
      </c>
      <c r="AH942" s="18">
        <f t="shared" ca="1" si="512"/>
        <v>0</v>
      </c>
      <c r="AI942" s="18">
        <f t="shared" ca="1" si="512"/>
        <v>0</v>
      </c>
      <c r="AJ942" s="18">
        <f t="shared" ca="1" si="512"/>
        <v>0</v>
      </c>
      <c r="AK942" s="18">
        <f t="shared" ca="1" si="512"/>
        <v>0</v>
      </c>
      <c r="AL942" s="18">
        <f t="shared" ca="1" si="512"/>
        <v>0</v>
      </c>
      <c r="AM942" s="18">
        <f t="shared" ca="1" si="512"/>
        <v>0</v>
      </c>
      <c r="AN942" s="18">
        <f t="shared" ca="1" si="512"/>
        <v>0</v>
      </c>
      <c r="AO942" s="18">
        <f t="shared" ca="1" si="513"/>
        <v>0</v>
      </c>
      <c r="AP942" s="18">
        <f t="shared" ca="1" si="513"/>
        <v>0</v>
      </c>
      <c r="AQ942" s="18">
        <f t="shared" ca="1" si="513"/>
        <v>0</v>
      </c>
      <c r="AR942" s="18">
        <f t="shared" ca="1" si="513"/>
        <v>0</v>
      </c>
      <c r="AS942" s="18">
        <f t="shared" ca="1" si="513"/>
        <v>0</v>
      </c>
      <c r="AT942" s="18">
        <f t="shared" ca="1" si="513"/>
        <v>0</v>
      </c>
      <c r="AU942" s="18">
        <f t="shared" ca="1" si="513"/>
        <v>0</v>
      </c>
      <c r="AV942" s="18">
        <f t="shared" ca="1" si="513"/>
        <v>0</v>
      </c>
      <c r="AW942" s="18">
        <f t="shared" ca="1" si="513"/>
        <v>0</v>
      </c>
      <c r="AX942" s="18">
        <f t="shared" ca="1" si="513"/>
        <v>0</v>
      </c>
      <c r="AY942" s="18">
        <f t="shared" ca="1" si="514"/>
        <v>0</v>
      </c>
      <c r="AZ942" s="18">
        <f t="shared" ca="1" si="514"/>
        <v>0</v>
      </c>
      <c r="BA942" s="18">
        <f t="shared" ca="1" si="514"/>
        <v>0</v>
      </c>
      <c r="BB942" s="18">
        <f t="shared" ca="1" si="514"/>
        <v>0</v>
      </c>
      <c r="BC942" s="18">
        <f t="shared" ca="1" si="514"/>
        <v>0</v>
      </c>
      <c r="BD942" s="18">
        <f t="shared" ca="1" si="514"/>
        <v>0</v>
      </c>
      <c r="BE942" s="18">
        <f t="shared" ca="1" si="514"/>
        <v>0</v>
      </c>
      <c r="BF942" s="18">
        <f t="shared" ca="1" si="514"/>
        <v>0</v>
      </c>
      <c r="BG942" s="18">
        <f t="shared" ca="1" si="514"/>
        <v>0</v>
      </c>
      <c r="BH942" s="18">
        <f t="shared" ca="1" si="514"/>
        <v>0</v>
      </c>
    </row>
    <row r="943" spans="8:60" x14ac:dyDescent="0.35">
      <c r="H943" s="2" t="e">
        <f t="shared" si="503"/>
        <v>#REF!</v>
      </c>
      <c r="I943">
        <f t="shared" si="487"/>
        <v>19</v>
      </c>
      <c r="J943">
        <f t="shared" si="504"/>
        <v>0</v>
      </c>
      <c r="K943" s="18">
        <f t="shared" ca="1" si="510"/>
        <v>0</v>
      </c>
      <c r="L943" s="18">
        <f t="shared" ca="1" si="510"/>
        <v>0</v>
      </c>
      <c r="M943" s="18">
        <f t="shared" ca="1" si="510"/>
        <v>0</v>
      </c>
      <c r="N943" s="18">
        <f t="shared" ca="1" si="510"/>
        <v>0</v>
      </c>
      <c r="O943" s="18">
        <f t="shared" ca="1" si="510"/>
        <v>0</v>
      </c>
      <c r="P943" s="18">
        <f t="shared" ca="1" si="510"/>
        <v>0</v>
      </c>
      <c r="Q943" s="18">
        <f t="shared" ca="1" si="510"/>
        <v>0</v>
      </c>
      <c r="R943" s="18">
        <f t="shared" ca="1" si="510"/>
        <v>0</v>
      </c>
      <c r="S943" s="18">
        <f t="shared" ca="1" si="510"/>
        <v>0</v>
      </c>
      <c r="T943" s="18">
        <f t="shared" ca="1" si="510"/>
        <v>0</v>
      </c>
      <c r="U943" s="18">
        <f t="shared" ca="1" si="511"/>
        <v>0</v>
      </c>
      <c r="V943" s="18">
        <f t="shared" ca="1" si="511"/>
        <v>0</v>
      </c>
      <c r="W943" s="18">
        <f t="shared" ca="1" si="511"/>
        <v>0</v>
      </c>
      <c r="X943" s="18">
        <f t="shared" ca="1" si="511"/>
        <v>0</v>
      </c>
      <c r="Y943" s="18">
        <f t="shared" ca="1" si="511"/>
        <v>0</v>
      </c>
      <c r="Z943" s="18">
        <f t="shared" ca="1" si="511"/>
        <v>0</v>
      </c>
      <c r="AA943" s="18">
        <f t="shared" ca="1" si="511"/>
        <v>0</v>
      </c>
      <c r="AB943" s="18">
        <f t="shared" ca="1" si="511"/>
        <v>0</v>
      </c>
      <c r="AC943" s="18">
        <f t="shared" ca="1" si="511"/>
        <v>0</v>
      </c>
      <c r="AD943" s="18">
        <f t="shared" ca="1" si="511"/>
        <v>0</v>
      </c>
      <c r="AE943" s="18">
        <f t="shared" ca="1" si="512"/>
        <v>0</v>
      </c>
      <c r="AF943" s="18">
        <f t="shared" ca="1" si="512"/>
        <v>0</v>
      </c>
      <c r="AG943" s="18">
        <f t="shared" ca="1" si="512"/>
        <v>0</v>
      </c>
      <c r="AH943" s="18">
        <f t="shared" ca="1" si="512"/>
        <v>0</v>
      </c>
      <c r="AI943" s="18">
        <f t="shared" ca="1" si="512"/>
        <v>0</v>
      </c>
      <c r="AJ943" s="18">
        <f t="shared" ca="1" si="512"/>
        <v>0</v>
      </c>
      <c r="AK943" s="18">
        <f t="shared" ca="1" si="512"/>
        <v>0</v>
      </c>
      <c r="AL943" s="18">
        <f t="shared" ca="1" si="512"/>
        <v>0</v>
      </c>
      <c r="AM943" s="18">
        <f t="shared" ca="1" si="512"/>
        <v>0</v>
      </c>
      <c r="AN943" s="18">
        <f t="shared" ca="1" si="512"/>
        <v>0</v>
      </c>
      <c r="AO943" s="18">
        <f t="shared" ca="1" si="513"/>
        <v>0</v>
      </c>
      <c r="AP943" s="18">
        <f t="shared" ca="1" si="513"/>
        <v>0</v>
      </c>
      <c r="AQ943" s="18">
        <f t="shared" ca="1" si="513"/>
        <v>0</v>
      </c>
      <c r="AR943" s="18">
        <f t="shared" ca="1" si="513"/>
        <v>0</v>
      </c>
      <c r="AS943" s="18">
        <f t="shared" ca="1" si="513"/>
        <v>0</v>
      </c>
      <c r="AT943" s="18">
        <f t="shared" ca="1" si="513"/>
        <v>0</v>
      </c>
      <c r="AU943" s="18">
        <f t="shared" ca="1" si="513"/>
        <v>0</v>
      </c>
      <c r="AV943" s="18">
        <f t="shared" ca="1" si="513"/>
        <v>0</v>
      </c>
      <c r="AW943" s="18">
        <f t="shared" ca="1" si="513"/>
        <v>0</v>
      </c>
      <c r="AX943" s="18">
        <f t="shared" ca="1" si="513"/>
        <v>0</v>
      </c>
      <c r="AY943" s="18">
        <f t="shared" ca="1" si="514"/>
        <v>0</v>
      </c>
      <c r="AZ943" s="18">
        <f t="shared" ca="1" si="514"/>
        <v>0</v>
      </c>
      <c r="BA943" s="18">
        <f t="shared" ca="1" si="514"/>
        <v>0</v>
      </c>
      <c r="BB943" s="18">
        <f t="shared" ca="1" si="514"/>
        <v>0</v>
      </c>
      <c r="BC943" s="18">
        <f t="shared" ca="1" si="514"/>
        <v>0</v>
      </c>
      <c r="BD943" s="18">
        <f t="shared" ca="1" si="514"/>
        <v>0</v>
      </c>
      <c r="BE943" s="18">
        <f t="shared" ca="1" si="514"/>
        <v>0</v>
      </c>
      <c r="BF943" s="18">
        <f t="shared" ca="1" si="514"/>
        <v>0</v>
      </c>
      <c r="BG943" s="18">
        <f t="shared" ca="1" si="514"/>
        <v>0</v>
      </c>
      <c r="BH943" s="18">
        <f t="shared" ca="1" si="514"/>
        <v>0</v>
      </c>
    </row>
    <row r="944" spans="8:60" x14ac:dyDescent="0.35">
      <c r="H944" s="2" t="e">
        <f t="shared" si="503"/>
        <v>#REF!</v>
      </c>
      <c r="I944">
        <f t="shared" si="487"/>
        <v>19</v>
      </c>
      <c r="J944">
        <f t="shared" si="504"/>
        <v>1</v>
      </c>
      <c r="K944" s="18">
        <f t="shared" ca="1" si="510"/>
        <v>0</v>
      </c>
      <c r="L944" s="18">
        <f t="shared" ca="1" si="510"/>
        <v>0</v>
      </c>
      <c r="M944" s="18">
        <f t="shared" ca="1" si="510"/>
        <v>0</v>
      </c>
      <c r="N944" s="18">
        <f t="shared" ca="1" si="510"/>
        <v>0</v>
      </c>
      <c r="O944" s="18">
        <f t="shared" ca="1" si="510"/>
        <v>0</v>
      </c>
      <c r="P944" s="18">
        <f t="shared" ca="1" si="510"/>
        <v>0</v>
      </c>
      <c r="Q944" s="18">
        <f t="shared" ca="1" si="510"/>
        <v>0</v>
      </c>
      <c r="R944" s="18">
        <f t="shared" ca="1" si="510"/>
        <v>0</v>
      </c>
      <c r="S944" s="18">
        <f t="shared" ca="1" si="510"/>
        <v>0</v>
      </c>
      <c r="T944" s="18">
        <f t="shared" ca="1" si="510"/>
        <v>0</v>
      </c>
      <c r="U944" s="18">
        <f t="shared" ca="1" si="511"/>
        <v>0</v>
      </c>
      <c r="V944" s="18">
        <f t="shared" ca="1" si="511"/>
        <v>0</v>
      </c>
      <c r="W944" s="18">
        <f t="shared" ca="1" si="511"/>
        <v>0</v>
      </c>
      <c r="X944" s="18">
        <f t="shared" ca="1" si="511"/>
        <v>0</v>
      </c>
      <c r="Y944" s="18">
        <f t="shared" ca="1" si="511"/>
        <v>0</v>
      </c>
      <c r="Z944" s="18">
        <f t="shared" ca="1" si="511"/>
        <v>0</v>
      </c>
      <c r="AA944" s="18">
        <f t="shared" ca="1" si="511"/>
        <v>0</v>
      </c>
      <c r="AB944" s="18">
        <f t="shared" ca="1" si="511"/>
        <v>0</v>
      </c>
      <c r="AC944" s="18">
        <f t="shared" ca="1" si="511"/>
        <v>0</v>
      </c>
      <c r="AD944" s="18">
        <f t="shared" ca="1" si="511"/>
        <v>0</v>
      </c>
      <c r="AE944" s="18">
        <f t="shared" ca="1" si="512"/>
        <v>0</v>
      </c>
      <c r="AF944" s="18">
        <f t="shared" ca="1" si="512"/>
        <v>0</v>
      </c>
      <c r="AG944" s="18">
        <f t="shared" ca="1" si="512"/>
        <v>0</v>
      </c>
      <c r="AH944" s="18">
        <f t="shared" ca="1" si="512"/>
        <v>0</v>
      </c>
      <c r="AI944" s="18">
        <f t="shared" ca="1" si="512"/>
        <v>0</v>
      </c>
      <c r="AJ944" s="18">
        <f t="shared" ca="1" si="512"/>
        <v>0</v>
      </c>
      <c r="AK944" s="18">
        <f t="shared" ca="1" si="512"/>
        <v>0</v>
      </c>
      <c r="AL944" s="18">
        <f t="shared" ca="1" si="512"/>
        <v>0</v>
      </c>
      <c r="AM944" s="18">
        <f t="shared" ca="1" si="512"/>
        <v>0</v>
      </c>
      <c r="AN944" s="18">
        <f t="shared" ca="1" si="512"/>
        <v>0</v>
      </c>
      <c r="AO944" s="18">
        <f t="shared" ca="1" si="513"/>
        <v>0</v>
      </c>
      <c r="AP944" s="18">
        <f t="shared" ca="1" si="513"/>
        <v>0</v>
      </c>
      <c r="AQ944" s="18">
        <f t="shared" ca="1" si="513"/>
        <v>0</v>
      </c>
      <c r="AR944" s="18">
        <f t="shared" ca="1" si="513"/>
        <v>0</v>
      </c>
      <c r="AS944" s="18">
        <f t="shared" ca="1" si="513"/>
        <v>0</v>
      </c>
      <c r="AT944" s="18">
        <f t="shared" ca="1" si="513"/>
        <v>0</v>
      </c>
      <c r="AU944" s="18">
        <f t="shared" ca="1" si="513"/>
        <v>0</v>
      </c>
      <c r="AV944" s="18">
        <f t="shared" ca="1" si="513"/>
        <v>0</v>
      </c>
      <c r="AW944" s="18">
        <f t="shared" ca="1" si="513"/>
        <v>0</v>
      </c>
      <c r="AX944" s="18">
        <f t="shared" ca="1" si="513"/>
        <v>0</v>
      </c>
      <c r="AY944" s="18">
        <f t="shared" ca="1" si="514"/>
        <v>0</v>
      </c>
      <c r="AZ944" s="18">
        <f t="shared" ca="1" si="514"/>
        <v>0</v>
      </c>
      <c r="BA944" s="18">
        <f t="shared" ca="1" si="514"/>
        <v>0</v>
      </c>
      <c r="BB944" s="18">
        <f t="shared" ca="1" si="514"/>
        <v>0</v>
      </c>
      <c r="BC944" s="18">
        <f t="shared" ca="1" si="514"/>
        <v>0</v>
      </c>
      <c r="BD944" s="18">
        <f t="shared" ca="1" si="514"/>
        <v>0</v>
      </c>
      <c r="BE944" s="18">
        <f t="shared" ca="1" si="514"/>
        <v>0</v>
      </c>
      <c r="BF944" s="18">
        <f t="shared" ca="1" si="514"/>
        <v>0</v>
      </c>
      <c r="BG944" s="18">
        <f t="shared" ca="1" si="514"/>
        <v>0</v>
      </c>
      <c r="BH944" s="18">
        <f t="shared" ca="1" si="514"/>
        <v>0</v>
      </c>
    </row>
    <row r="945" spans="8:60" x14ac:dyDescent="0.35">
      <c r="H945" s="2" t="e">
        <f t="shared" si="503"/>
        <v>#REF!</v>
      </c>
      <c r="I945">
        <f t="shared" si="487"/>
        <v>19</v>
      </c>
      <c r="J945">
        <f t="shared" si="504"/>
        <v>2</v>
      </c>
      <c r="K945" s="18">
        <f t="shared" ref="K945:T954" ca="1" si="515">IF(K$24&gt;$J945,0,OFFSET($K$2,$I945,$J945-K$24))</f>
        <v>0</v>
      </c>
      <c r="L945" s="18">
        <f t="shared" ca="1" si="515"/>
        <v>0</v>
      </c>
      <c r="M945" s="18">
        <f t="shared" ca="1" si="515"/>
        <v>0</v>
      </c>
      <c r="N945" s="18">
        <f t="shared" ca="1" si="515"/>
        <v>0</v>
      </c>
      <c r="O945" s="18">
        <f t="shared" ca="1" si="515"/>
        <v>0</v>
      </c>
      <c r="P945" s="18">
        <f t="shared" ca="1" si="515"/>
        <v>0</v>
      </c>
      <c r="Q945" s="18">
        <f t="shared" ca="1" si="515"/>
        <v>0</v>
      </c>
      <c r="R945" s="18">
        <f t="shared" ca="1" si="515"/>
        <v>0</v>
      </c>
      <c r="S945" s="18">
        <f t="shared" ca="1" si="515"/>
        <v>0</v>
      </c>
      <c r="T945" s="18">
        <f t="shared" ca="1" si="515"/>
        <v>0</v>
      </c>
      <c r="U945" s="18">
        <f t="shared" ref="U945:AD954" ca="1" si="516">IF(U$24&gt;$J945,0,OFFSET($K$2,$I945,$J945-U$24))</f>
        <v>0</v>
      </c>
      <c r="V945" s="18">
        <f t="shared" ca="1" si="516"/>
        <v>0</v>
      </c>
      <c r="W945" s="18">
        <f t="shared" ca="1" si="516"/>
        <v>0</v>
      </c>
      <c r="X945" s="18">
        <f t="shared" ca="1" si="516"/>
        <v>0</v>
      </c>
      <c r="Y945" s="18">
        <f t="shared" ca="1" si="516"/>
        <v>0</v>
      </c>
      <c r="Z945" s="18">
        <f t="shared" ca="1" si="516"/>
        <v>0</v>
      </c>
      <c r="AA945" s="18">
        <f t="shared" ca="1" si="516"/>
        <v>0</v>
      </c>
      <c r="AB945" s="18">
        <f t="shared" ca="1" si="516"/>
        <v>0</v>
      </c>
      <c r="AC945" s="18">
        <f t="shared" ca="1" si="516"/>
        <v>0</v>
      </c>
      <c r="AD945" s="18">
        <f t="shared" ca="1" si="516"/>
        <v>0</v>
      </c>
      <c r="AE945" s="18">
        <f t="shared" ref="AE945:AN954" ca="1" si="517">IF(AE$24&gt;$J945,0,OFFSET($K$2,$I945,$J945-AE$24))</f>
        <v>0</v>
      </c>
      <c r="AF945" s="18">
        <f t="shared" ca="1" si="517"/>
        <v>0</v>
      </c>
      <c r="AG945" s="18">
        <f t="shared" ca="1" si="517"/>
        <v>0</v>
      </c>
      <c r="AH945" s="18">
        <f t="shared" ca="1" si="517"/>
        <v>0</v>
      </c>
      <c r="AI945" s="18">
        <f t="shared" ca="1" si="517"/>
        <v>0</v>
      </c>
      <c r="AJ945" s="18">
        <f t="shared" ca="1" si="517"/>
        <v>0</v>
      </c>
      <c r="AK945" s="18">
        <f t="shared" ca="1" si="517"/>
        <v>0</v>
      </c>
      <c r="AL945" s="18">
        <f t="shared" ca="1" si="517"/>
        <v>0</v>
      </c>
      <c r="AM945" s="18">
        <f t="shared" ca="1" si="517"/>
        <v>0</v>
      </c>
      <c r="AN945" s="18">
        <f t="shared" ca="1" si="517"/>
        <v>0</v>
      </c>
      <c r="AO945" s="18">
        <f t="shared" ref="AO945:AX954" ca="1" si="518">IF(AO$24&gt;$J945,0,OFFSET($K$2,$I945,$J945-AO$24))</f>
        <v>0</v>
      </c>
      <c r="AP945" s="18">
        <f t="shared" ca="1" si="518"/>
        <v>0</v>
      </c>
      <c r="AQ945" s="18">
        <f t="shared" ca="1" si="518"/>
        <v>0</v>
      </c>
      <c r="AR945" s="18">
        <f t="shared" ca="1" si="518"/>
        <v>0</v>
      </c>
      <c r="AS945" s="18">
        <f t="shared" ca="1" si="518"/>
        <v>0</v>
      </c>
      <c r="AT945" s="18">
        <f t="shared" ca="1" si="518"/>
        <v>0</v>
      </c>
      <c r="AU945" s="18">
        <f t="shared" ca="1" si="518"/>
        <v>0</v>
      </c>
      <c r="AV945" s="18">
        <f t="shared" ca="1" si="518"/>
        <v>0</v>
      </c>
      <c r="AW945" s="18">
        <f t="shared" ca="1" si="518"/>
        <v>0</v>
      </c>
      <c r="AX945" s="18">
        <f t="shared" ca="1" si="518"/>
        <v>0</v>
      </c>
      <c r="AY945" s="18">
        <f t="shared" ref="AY945:BH954" ca="1" si="519">IF(AY$24&gt;$J945,0,OFFSET($K$2,$I945,$J945-AY$24))</f>
        <v>0</v>
      </c>
      <c r="AZ945" s="18">
        <f t="shared" ca="1" si="519"/>
        <v>0</v>
      </c>
      <c r="BA945" s="18">
        <f t="shared" ca="1" si="519"/>
        <v>0</v>
      </c>
      <c r="BB945" s="18">
        <f t="shared" ca="1" si="519"/>
        <v>0</v>
      </c>
      <c r="BC945" s="18">
        <f t="shared" ca="1" si="519"/>
        <v>0</v>
      </c>
      <c r="BD945" s="18">
        <f t="shared" ca="1" si="519"/>
        <v>0</v>
      </c>
      <c r="BE945" s="18">
        <f t="shared" ca="1" si="519"/>
        <v>0</v>
      </c>
      <c r="BF945" s="18">
        <f t="shared" ca="1" si="519"/>
        <v>0</v>
      </c>
      <c r="BG945" s="18">
        <f t="shared" ca="1" si="519"/>
        <v>0</v>
      </c>
      <c r="BH945" s="18">
        <f t="shared" ca="1" si="519"/>
        <v>0</v>
      </c>
    </row>
    <row r="946" spans="8:60" x14ac:dyDescent="0.35">
      <c r="H946" s="2" t="e">
        <f t="shared" si="503"/>
        <v>#REF!</v>
      </c>
      <c r="I946">
        <f t="shared" si="487"/>
        <v>19</v>
      </c>
      <c r="J946">
        <f t="shared" si="504"/>
        <v>3</v>
      </c>
      <c r="K946" s="18">
        <f t="shared" ca="1" si="515"/>
        <v>0</v>
      </c>
      <c r="L946" s="18">
        <f t="shared" ca="1" si="515"/>
        <v>0</v>
      </c>
      <c r="M946" s="18">
        <f t="shared" ca="1" si="515"/>
        <v>0</v>
      </c>
      <c r="N946" s="18">
        <f t="shared" ca="1" si="515"/>
        <v>0</v>
      </c>
      <c r="O946" s="18">
        <f t="shared" ca="1" si="515"/>
        <v>0</v>
      </c>
      <c r="P946" s="18">
        <f t="shared" ca="1" si="515"/>
        <v>0</v>
      </c>
      <c r="Q946" s="18">
        <f t="shared" ca="1" si="515"/>
        <v>0</v>
      </c>
      <c r="R946" s="18">
        <f t="shared" ca="1" si="515"/>
        <v>0</v>
      </c>
      <c r="S946" s="18">
        <f t="shared" ca="1" si="515"/>
        <v>0</v>
      </c>
      <c r="T946" s="18">
        <f t="shared" ca="1" si="515"/>
        <v>0</v>
      </c>
      <c r="U946" s="18">
        <f t="shared" ca="1" si="516"/>
        <v>0</v>
      </c>
      <c r="V946" s="18">
        <f t="shared" ca="1" si="516"/>
        <v>0</v>
      </c>
      <c r="W946" s="18">
        <f t="shared" ca="1" si="516"/>
        <v>0</v>
      </c>
      <c r="X946" s="18">
        <f t="shared" ca="1" si="516"/>
        <v>0</v>
      </c>
      <c r="Y946" s="18">
        <f t="shared" ca="1" si="516"/>
        <v>0</v>
      </c>
      <c r="Z946" s="18">
        <f t="shared" ca="1" si="516"/>
        <v>0</v>
      </c>
      <c r="AA946" s="18">
        <f t="shared" ca="1" si="516"/>
        <v>0</v>
      </c>
      <c r="AB946" s="18">
        <f t="shared" ca="1" si="516"/>
        <v>0</v>
      </c>
      <c r="AC946" s="18">
        <f t="shared" ca="1" si="516"/>
        <v>0</v>
      </c>
      <c r="AD946" s="18">
        <f t="shared" ca="1" si="516"/>
        <v>0</v>
      </c>
      <c r="AE946" s="18">
        <f t="shared" ca="1" si="517"/>
        <v>0</v>
      </c>
      <c r="AF946" s="18">
        <f t="shared" ca="1" si="517"/>
        <v>0</v>
      </c>
      <c r="AG946" s="18">
        <f t="shared" ca="1" si="517"/>
        <v>0</v>
      </c>
      <c r="AH946" s="18">
        <f t="shared" ca="1" si="517"/>
        <v>0</v>
      </c>
      <c r="AI946" s="18">
        <f t="shared" ca="1" si="517"/>
        <v>0</v>
      </c>
      <c r="AJ946" s="18">
        <f t="shared" ca="1" si="517"/>
        <v>0</v>
      </c>
      <c r="AK946" s="18">
        <f t="shared" ca="1" si="517"/>
        <v>0</v>
      </c>
      <c r="AL946" s="18">
        <f t="shared" ca="1" si="517"/>
        <v>0</v>
      </c>
      <c r="AM946" s="18">
        <f t="shared" ca="1" si="517"/>
        <v>0</v>
      </c>
      <c r="AN946" s="18">
        <f t="shared" ca="1" si="517"/>
        <v>0</v>
      </c>
      <c r="AO946" s="18">
        <f t="shared" ca="1" si="518"/>
        <v>0</v>
      </c>
      <c r="AP946" s="18">
        <f t="shared" ca="1" si="518"/>
        <v>0</v>
      </c>
      <c r="AQ946" s="18">
        <f t="shared" ca="1" si="518"/>
        <v>0</v>
      </c>
      <c r="AR946" s="18">
        <f t="shared" ca="1" si="518"/>
        <v>0</v>
      </c>
      <c r="AS946" s="18">
        <f t="shared" ca="1" si="518"/>
        <v>0</v>
      </c>
      <c r="AT946" s="18">
        <f t="shared" ca="1" si="518"/>
        <v>0</v>
      </c>
      <c r="AU946" s="18">
        <f t="shared" ca="1" si="518"/>
        <v>0</v>
      </c>
      <c r="AV946" s="18">
        <f t="shared" ca="1" si="518"/>
        <v>0</v>
      </c>
      <c r="AW946" s="18">
        <f t="shared" ca="1" si="518"/>
        <v>0</v>
      </c>
      <c r="AX946" s="18">
        <f t="shared" ca="1" si="518"/>
        <v>0</v>
      </c>
      <c r="AY946" s="18">
        <f t="shared" ca="1" si="519"/>
        <v>0</v>
      </c>
      <c r="AZ946" s="18">
        <f t="shared" ca="1" si="519"/>
        <v>0</v>
      </c>
      <c r="BA946" s="18">
        <f t="shared" ca="1" si="519"/>
        <v>0</v>
      </c>
      <c r="BB946" s="18">
        <f t="shared" ca="1" si="519"/>
        <v>0</v>
      </c>
      <c r="BC946" s="18">
        <f t="shared" ca="1" si="519"/>
        <v>0</v>
      </c>
      <c r="BD946" s="18">
        <f t="shared" ca="1" si="519"/>
        <v>0</v>
      </c>
      <c r="BE946" s="18">
        <f t="shared" ca="1" si="519"/>
        <v>0</v>
      </c>
      <c r="BF946" s="18">
        <f t="shared" ca="1" si="519"/>
        <v>0</v>
      </c>
      <c r="BG946" s="18">
        <f t="shared" ca="1" si="519"/>
        <v>0</v>
      </c>
      <c r="BH946" s="18">
        <f t="shared" ca="1" si="519"/>
        <v>0</v>
      </c>
    </row>
    <row r="947" spans="8:60" x14ac:dyDescent="0.35">
      <c r="H947" s="2" t="e">
        <f t="shared" si="503"/>
        <v>#REF!</v>
      </c>
      <c r="I947">
        <f t="shared" si="487"/>
        <v>19</v>
      </c>
      <c r="J947">
        <f t="shared" si="504"/>
        <v>4</v>
      </c>
      <c r="K947" s="18">
        <f t="shared" ca="1" si="515"/>
        <v>0</v>
      </c>
      <c r="L947" s="18">
        <f t="shared" ca="1" si="515"/>
        <v>0</v>
      </c>
      <c r="M947" s="18">
        <f t="shared" ca="1" si="515"/>
        <v>0</v>
      </c>
      <c r="N947" s="18">
        <f t="shared" ca="1" si="515"/>
        <v>0</v>
      </c>
      <c r="O947" s="18">
        <f t="shared" ca="1" si="515"/>
        <v>0</v>
      </c>
      <c r="P947" s="18">
        <f t="shared" ca="1" si="515"/>
        <v>0</v>
      </c>
      <c r="Q947" s="18">
        <f t="shared" ca="1" si="515"/>
        <v>0</v>
      </c>
      <c r="R947" s="18">
        <f t="shared" ca="1" si="515"/>
        <v>0</v>
      </c>
      <c r="S947" s="18">
        <f t="shared" ca="1" si="515"/>
        <v>0</v>
      </c>
      <c r="T947" s="18">
        <f t="shared" ca="1" si="515"/>
        <v>0</v>
      </c>
      <c r="U947" s="18">
        <f t="shared" ca="1" si="516"/>
        <v>0</v>
      </c>
      <c r="V947" s="18">
        <f t="shared" ca="1" si="516"/>
        <v>0</v>
      </c>
      <c r="W947" s="18">
        <f t="shared" ca="1" si="516"/>
        <v>0</v>
      </c>
      <c r="X947" s="18">
        <f t="shared" ca="1" si="516"/>
        <v>0</v>
      </c>
      <c r="Y947" s="18">
        <f t="shared" ca="1" si="516"/>
        <v>0</v>
      </c>
      <c r="Z947" s="18">
        <f t="shared" ca="1" si="516"/>
        <v>0</v>
      </c>
      <c r="AA947" s="18">
        <f t="shared" ca="1" si="516"/>
        <v>0</v>
      </c>
      <c r="AB947" s="18">
        <f t="shared" ca="1" si="516"/>
        <v>0</v>
      </c>
      <c r="AC947" s="18">
        <f t="shared" ca="1" si="516"/>
        <v>0</v>
      </c>
      <c r="AD947" s="18">
        <f t="shared" ca="1" si="516"/>
        <v>0</v>
      </c>
      <c r="AE947" s="18">
        <f t="shared" ca="1" si="517"/>
        <v>0</v>
      </c>
      <c r="AF947" s="18">
        <f t="shared" ca="1" si="517"/>
        <v>0</v>
      </c>
      <c r="AG947" s="18">
        <f t="shared" ca="1" si="517"/>
        <v>0</v>
      </c>
      <c r="AH947" s="18">
        <f t="shared" ca="1" si="517"/>
        <v>0</v>
      </c>
      <c r="AI947" s="18">
        <f t="shared" ca="1" si="517"/>
        <v>0</v>
      </c>
      <c r="AJ947" s="18">
        <f t="shared" ca="1" si="517"/>
        <v>0</v>
      </c>
      <c r="AK947" s="18">
        <f t="shared" ca="1" si="517"/>
        <v>0</v>
      </c>
      <c r="AL947" s="18">
        <f t="shared" ca="1" si="517"/>
        <v>0</v>
      </c>
      <c r="AM947" s="18">
        <f t="shared" ca="1" si="517"/>
        <v>0</v>
      </c>
      <c r="AN947" s="18">
        <f t="shared" ca="1" si="517"/>
        <v>0</v>
      </c>
      <c r="AO947" s="18">
        <f t="shared" ca="1" si="518"/>
        <v>0</v>
      </c>
      <c r="AP947" s="18">
        <f t="shared" ca="1" si="518"/>
        <v>0</v>
      </c>
      <c r="AQ947" s="18">
        <f t="shared" ca="1" si="518"/>
        <v>0</v>
      </c>
      <c r="AR947" s="18">
        <f t="shared" ca="1" si="518"/>
        <v>0</v>
      </c>
      <c r="AS947" s="18">
        <f t="shared" ca="1" si="518"/>
        <v>0</v>
      </c>
      <c r="AT947" s="18">
        <f t="shared" ca="1" si="518"/>
        <v>0</v>
      </c>
      <c r="AU947" s="18">
        <f t="shared" ca="1" si="518"/>
        <v>0</v>
      </c>
      <c r="AV947" s="18">
        <f t="shared" ca="1" si="518"/>
        <v>0</v>
      </c>
      <c r="AW947" s="18">
        <f t="shared" ca="1" si="518"/>
        <v>0</v>
      </c>
      <c r="AX947" s="18">
        <f t="shared" ca="1" si="518"/>
        <v>0</v>
      </c>
      <c r="AY947" s="18">
        <f t="shared" ca="1" si="519"/>
        <v>0</v>
      </c>
      <c r="AZ947" s="18">
        <f t="shared" ca="1" si="519"/>
        <v>0</v>
      </c>
      <c r="BA947" s="18">
        <f t="shared" ca="1" si="519"/>
        <v>0</v>
      </c>
      <c r="BB947" s="18">
        <f t="shared" ca="1" si="519"/>
        <v>0</v>
      </c>
      <c r="BC947" s="18">
        <f t="shared" ca="1" si="519"/>
        <v>0</v>
      </c>
      <c r="BD947" s="18">
        <f t="shared" ca="1" si="519"/>
        <v>0</v>
      </c>
      <c r="BE947" s="18">
        <f t="shared" ca="1" si="519"/>
        <v>0</v>
      </c>
      <c r="BF947" s="18">
        <f t="shared" ca="1" si="519"/>
        <v>0</v>
      </c>
      <c r="BG947" s="18">
        <f t="shared" ca="1" si="519"/>
        <v>0</v>
      </c>
      <c r="BH947" s="18">
        <f t="shared" ca="1" si="519"/>
        <v>0</v>
      </c>
    </row>
    <row r="948" spans="8:60" x14ac:dyDescent="0.35">
      <c r="H948" s="2" t="e">
        <f t="shared" si="503"/>
        <v>#REF!</v>
      </c>
      <c r="I948">
        <f t="shared" si="487"/>
        <v>19</v>
      </c>
      <c r="J948">
        <f t="shared" si="504"/>
        <v>5</v>
      </c>
      <c r="K948" s="18">
        <f t="shared" ca="1" si="515"/>
        <v>0</v>
      </c>
      <c r="L948" s="18">
        <f t="shared" ca="1" si="515"/>
        <v>0</v>
      </c>
      <c r="M948" s="18">
        <f t="shared" ca="1" si="515"/>
        <v>0</v>
      </c>
      <c r="N948" s="18">
        <f t="shared" ca="1" si="515"/>
        <v>0</v>
      </c>
      <c r="O948" s="18">
        <f t="shared" ca="1" si="515"/>
        <v>0</v>
      </c>
      <c r="P948" s="18">
        <f t="shared" ca="1" si="515"/>
        <v>0</v>
      </c>
      <c r="Q948" s="18">
        <f t="shared" ca="1" si="515"/>
        <v>0</v>
      </c>
      <c r="R948" s="18">
        <f t="shared" ca="1" si="515"/>
        <v>0</v>
      </c>
      <c r="S948" s="18">
        <f t="shared" ca="1" si="515"/>
        <v>0</v>
      </c>
      <c r="T948" s="18">
        <f t="shared" ca="1" si="515"/>
        <v>0</v>
      </c>
      <c r="U948" s="18">
        <f t="shared" ca="1" si="516"/>
        <v>0</v>
      </c>
      <c r="V948" s="18">
        <f t="shared" ca="1" si="516"/>
        <v>0</v>
      </c>
      <c r="W948" s="18">
        <f t="shared" ca="1" si="516"/>
        <v>0</v>
      </c>
      <c r="X948" s="18">
        <f t="shared" ca="1" si="516"/>
        <v>0</v>
      </c>
      <c r="Y948" s="18">
        <f t="shared" ca="1" si="516"/>
        <v>0</v>
      </c>
      <c r="Z948" s="18">
        <f t="shared" ca="1" si="516"/>
        <v>0</v>
      </c>
      <c r="AA948" s="18">
        <f t="shared" ca="1" si="516"/>
        <v>0</v>
      </c>
      <c r="AB948" s="18">
        <f t="shared" ca="1" si="516"/>
        <v>0</v>
      </c>
      <c r="AC948" s="18">
        <f t="shared" ca="1" si="516"/>
        <v>0</v>
      </c>
      <c r="AD948" s="18">
        <f t="shared" ca="1" si="516"/>
        <v>0</v>
      </c>
      <c r="AE948" s="18">
        <f t="shared" ca="1" si="517"/>
        <v>0</v>
      </c>
      <c r="AF948" s="18">
        <f t="shared" ca="1" si="517"/>
        <v>0</v>
      </c>
      <c r="AG948" s="18">
        <f t="shared" ca="1" si="517"/>
        <v>0</v>
      </c>
      <c r="AH948" s="18">
        <f t="shared" ca="1" si="517"/>
        <v>0</v>
      </c>
      <c r="AI948" s="18">
        <f t="shared" ca="1" si="517"/>
        <v>0</v>
      </c>
      <c r="AJ948" s="18">
        <f t="shared" ca="1" si="517"/>
        <v>0</v>
      </c>
      <c r="AK948" s="18">
        <f t="shared" ca="1" si="517"/>
        <v>0</v>
      </c>
      <c r="AL948" s="18">
        <f t="shared" ca="1" si="517"/>
        <v>0</v>
      </c>
      <c r="AM948" s="18">
        <f t="shared" ca="1" si="517"/>
        <v>0</v>
      </c>
      <c r="AN948" s="18">
        <f t="shared" ca="1" si="517"/>
        <v>0</v>
      </c>
      <c r="AO948" s="18">
        <f t="shared" ca="1" si="518"/>
        <v>0</v>
      </c>
      <c r="AP948" s="18">
        <f t="shared" ca="1" si="518"/>
        <v>0</v>
      </c>
      <c r="AQ948" s="18">
        <f t="shared" ca="1" si="518"/>
        <v>0</v>
      </c>
      <c r="AR948" s="18">
        <f t="shared" ca="1" si="518"/>
        <v>0</v>
      </c>
      <c r="AS948" s="18">
        <f t="shared" ca="1" si="518"/>
        <v>0</v>
      </c>
      <c r="AT948" s="18">
        <f t="shared" ca="1" si="518"/>
        <v>0</v>
      </c>
      <c r="AU948" s="18">
        <f t="shared" ca="1" si="518"/>
        <v>0</v>
      </c>
      <c r="AV948" s="18">
        <f t="shared" ca="1" si="518"/>
        <v>0</v>
      </c>
      <c r="AW948" s="18">
        <f t="shared" ca="1" si="518"/>
        <v>0</v>
      </c>
      <c r="AX948" s="18">
        <f t="shared" ca="1" si="518"/>
        <v>0</v>
      </c>
      <c r="AY948" s="18">
        <f t="shared" ca="1" si="519"/>
        <v>0</v>
      </c>
      <c r="AZ948" s="18">
        <f t="shared" ca="1" si="519"/>
        <v>0</v>
      </c>
      <c r="BA948" s="18">
        <f t="shared" ca="1" si="519"/>
        <v>0</v>
      </c>
      <c r="BB948" s="18">
        <f t="shared" ca="1" si="519"/>
        <v>0</v>
      </c>
      <c r="BC948" s="18">
        <f t="shared" ca="1" si="519"/>
        <v>0</v>
      </c>
      <c r="BD948" s="18">
        <f t="shared" ca="1" si="519"/>
        <v>0</v>
      </c>
      <c r="BE948" s="18">
        <f t="shared" ca="1" si="519"/>
        <v>0</v>
      </c>
      <c r="BF948" s="18">
        <f t="shared" ca="1" si="519"/>
        <v>0</v>
      </c>
      <c r="BG948" s="18">
        <f t="shared" ca="1" si="519"/>
        <v>0</v>
      </c>
      <c r="BH948" s="18">
        <f t="shared" ca="1" si="519"/>
        <v>0</v>
      </c>
    </row>
    <row r="949" spans="8:60" x14ac:dyDescent="0.35">
      <c r="H949" s="2" t="e">
        <f t="shared" si="503"/>
        <v>#REF!</v>
      </c>
      <c r="I949">
        <f t="shared" si="487"/>
        <v>19</v>
      </c>
      <c r="J949">
        <f t="shared" si="504"/>
        <v>6</v>
      </c>
      <c r="K949" s="18">
        <f t="shared" ca="1" si="515"/>
        <v>0</v>
      </c>
      <c r="L949" s="18">
        <f t="shared" ca="1" si="515"/>
        <v>0</v>
      </c>
      <c r="M949" s="18">
        <f t="shared" ca="1" si="515"/>
        <v>0</v>
      </c>
      <c r="N949" s="18">
        <f t="shared" ca="1" si="515"/>
        <v>0</v>
      </c>
      <c r="O949" s="18">
        <f t="shared" ca="1" si="515"/>
        <v>0</v>
      </c>
      <c r="P949" s="18">
        <f t="shared" ca="1" si="515"/>
        <v>0</v>
      </c>
      <c r="Q949" s="18">
        <f t="shared" ca="1" si="515"/>
        <v>0</v>
      </c>
      <c r="R949" s="18">
        <f t="shared" ca="1" si="515"/>
        <v>0</v>
      </c>
      <c r="S949" s="18">
        <f t="shared" ca="1" si="515"/>
        <v>0</v>
      </c>
      <c r="T949" s="18">
        <f t="shared" ca="1" si="515"/>
        <v>0</v>
      </c>
      <c r="U949" s="18">
        <f t="shared" ca="1" si="516"/>
        <v>0</v>
      </c>
      <c r="V949" s="18">
        <f t="shared" ca="1" si="516"/>
        <v>0</v>
      </c>
      <c r="W949" s="18">
        <f t="shared" ca="1" si="516"/>
        <v>0</v>
      </c>
      <c r="X949" s="18">
        <f t="shared" ca="1" si="516"/>
        <v>0</v>
      </c>
      <c r="Y949" s="18">
        <f t="shared" ca="1" si="516"/>
        <v>0</v>
      </c>
      <c r="Z949" s="18">
        <f t="shared" ca="1" si="516"/>
        <v>0</v>
      </c>
      <c r="AA949" s="18">
        <f t="shared" ca="1" si="516"/>
        <v>0</v>
      </c>
      <c r="AB949" s="18">
        <f t="shared" ca="1" si="516"/>
        <v>0</v>
      </c>
      <c r="AC949" s="18">
        <f t="shared" ca="1" si="516"/>
        <v>0</v>
      </c>
      <c r="AD949" s="18">
        <f t="shared" ca="1" si="516"/>
        <v>0</v>
      </c>
      <c r="AE949" s="18">
        <f t="shared" ca="1" si="517"/>
        <v>0</v>
      </c>
      <c r="AF949" s="18">
        <f t="shared" ca="1" si="517"/>
        <v>0</v>
      </c>
      <c r="AG949" s="18">
        <f t="shared" ca="1" si="517"/>
        <v>0</v>
      </c>
      <c r="AH949" s="18">
        <f t="shared" ca="1" si="517"/>
        <v>0</v>
      </c>
      <c r="AI949" s="18">
        <f t="shared" ca="1" si="517"/>
        <v>0</v>
      </c>
      <c r="AJ949" s="18">
        <f t="shared" ca="1" si="517"/>
        <v>0</v>
      </c>
      <c r="AK949" s="18">
        <f t="shared" ca="1" si="517"/>
        <v>0</v>
      </c>
      <c r="AL949" s="18">
        <f t="shared" ca="1" si="517"/>
        <v>0</v>
      </c>
      <c r="AM949" s="18">
        <f t="shared" ca="1" si="517"/>
        <v>0</v>
      </c>
      <c r="AN949" s="18">
        <f t="shared" ca="1" si="517"/>
        <v>0</v>
      </c>
      <c r="AO949" s="18">
        <f t="shared" ca="1" si="518"/>
        <v>0</v>
      </c>
      <c r="AP949" s="18">
        <f t="shared" ca="1" si="518"/>
        <v>0</v>
      </c>
      <c r="AQ949" s="18">
        <f t="shared" ca="1" si="518"/>
        <v>0</v>
      </c>
      <c r="AR949" s="18">
        <f t="shared" ca="1" si="518"/>
        <v>0</v>
      </c>
      <c r="AS949" s="18">
        <f t="shared" ca="1" si="518"/>
        <v>0</v>
      </c>
      <c r="AT949" s="18">
        <f t="shared" ca="1" si="518"/>
        <v>0</v>
      </c>
      <c r="AU949" s="18">
        <f t="shared" ca="1" si="518"/>
        <v>0</v>
      </c>
      <c r="AV949" s="18">
        <f t="shared" ca="1" si="518"/>
        <v>0</v>
      </c>
      <c r="AW949" s="18">
        <f t="shared" ca="1" si="518"/>
        <v>0</v>
      </c>
      <c r="AX949" s="18">
        <f t="shared" ca="1" si="518"/>
        <v>0</v>
      </c>
      <c r="AY949" s="18">
        <f t="shared" ca="1" si="519"/>
        <v>0</v>
      </c>
      <c r="AZ949" s="18">
        <f t="shared" ca="1" si="519"/>
        <v>0</v>
      </c>
      <c r="BA949" s="18">
        <f t="shared" ca="1" si="519"/>
        <v>0</v>
      </c>
      <c r="BB949" s="18">
        <f t="shared" ca="1" si="519"/>
        <v>0</v>
      </c>
      <c r="BC949" s="18">
        <f t="shared" ca="1" si="519"/>
        <v>0</v>
      </c>
      <c r="BD949" s="18">
        <f t="shared" ca="1" si="519"/>
        <v>0</v>
      </c>
      <c r="BE949" s="18">
        <f t="shared" ca="1" si="519"/>
        <v>0</v>
      </c>
      <c r="BF949" s="18">
        <f t="shared" ca="1" si="519"/>
        <v>0</v>
      </c>
      <c r="BG949" s="18">
        <f t="shared" ca="1" si="519"/>
        <v>0</v>
      </c>
      <c r="BH949" s="18">
        <f t="shared" ca="1" si="519"/>
        <v>0</v>
      </c>
    </row>
    <row r="950" spans="8:60" x14ac:dyDescent="0.35">
      <c r="H950" s="2" t="e">
        <f t="shared" si="503"/>
        <v>#REF!</v>
      </c>
      <c r="I950">
        <f t="shared" si="487"/>
        <v>19</v>
      </c>
      <c r="J950">
        <f t="shared" si="504"/>
        <v>7</v>
      </c>
      <c r="K950" s="18">
        <f t="shared" ca="1" si="515"/>
        <v>0</v>
      </c>
      <c r="L950" s="18">
        <f t="shared" ca="1" si="515"/>
        <v>0</v>
      </c>
      <c r="M950" s="18">
        <f t="shared" ca="1" si="515"/>
        <v>0</v>
      </c>
      <c r="N950" s="18">
        <f t="shared" ca="1" si="515"/>
        <v>0</v>
      </c>
      <c r="O950" s="18">
        <f t="shared" ca="1" si="515"/>
        <v>0</v>
      </c>
      <c r="P950" s="18">
        <f t="shared" ca="1" si="515"/>
        <v>0</v>
      </c>
      <c r="Q950" s="18">
        <f t="shared" ca="1" si="515"/>
        <v>0</v>
      </c>
      <c r="R950" s="18">
        <f t="shared" ca="1" si="515"/>
        <v>0</v>
      </c>
      <c r="S950" s="18">
        <f t="shared" ca="1" si="515"/>
        <v>0</v>
      </c>
      <c r="T950" s="18">
        <f t="shared" ca="1" si="515"/>
        <v>0</v>
      </c>
      <c r="U950" s="18">
        <f t="shared" ca="1" si="516"/>
        <v>0</v>
      </c>
      <c r="V950" s="18">
        <f t="shared" ca="1" si="516"/>
        <v>0</v>
      </c>
      <c r="W950" s="18">
        <f t="shared" ca="1" si="516"/>
        <v>0</v>
      </c>
      <c r="X950" s="18">
        <f t="shared" ca="1" si="516"/>
        <v>0</v>
      </c>
      <c r="Y950" s="18">
        <f t="shared" ca="1" si="516"/>
        <v>0</v>
      </c>
      <c r="Z950" s="18">
        <f t="shared" ca="1" si="516"/>
        <v>0</v>
      </c>
      <c r="AA950" s="18">
        <f t="shared" ca="1" si="516"/>
        <v>0</v>
      </c>
      <c r="AB950" s="18">
        <f t="shared" ca="1" si="516"/>
        <v>0</v>
      </c>
      <c r="AC950" s="18">
        <f t="shared" ca="1" si="516"/>
        <v>0</v>
      </c>
      <c r="AD950" s="18">
        <f t="shared" ca="1" si="516"/>
        <v>0</v>
      </c>
      <c r="AE950" s="18">
        <f t="shared" ca="1" si="517"/>
        <v>0</v>
      </c>
      <c r="AF950" s="18">
        <f t="shared" ca="1" si="517"/>
        <v>0</v>
      </c>
      <c r="AG950" s="18">
        <f t="shared" ca="1" si="517"/>
        <v>0</v>
      </c>
      <c r="AH950" s="18">
        <f t="shared" ca="1" si="517"/>
        <v>0</v>
      </c>
      <c r="AI950" s="18">
        <f t="shared" ca="1" si="517"/>
        <v>0</v>
      </c>
      <c r="AJ950" s="18">
        <f t="shared" ca="1" si="517"/>
        <v>0</v>
      </c>
      <c r="AK950" s="18">
        <f t="shared" ca="1" si="517"/>
        <v>0</v>
      </c>
      <c r="AL950" s="18">
        <f t="shared" ca="1" si="517"/>
        <v>0</v>
      </c>
      <c r="AM950" s="18">
        <f t="shared" ca="1" si="517"/>
        <v>0</v>
      </c>
      <c r="AN950" s="18">
        <f t="shared" ca="1" si="517"/>
        <v>0</v>
      </c>
      <c r="AO950" s="18">
        <f t="shared" ca="1" si="518"/>
        <v>0</v>
      </c>
      <c r="AP950" s="18">
        <f t="shared" ca="1" si="518"/>
        <v>0</v>
      </c>
      <c r="AQ950" s="18">
        <f t="shared" ca="1" si="518"/>
        <v>0</v>
      </c>
      <c r="AR950" s="18">
        <f t="shared" ca="1" si="518"/>
        <v>0</v>
      </c>
      <c r="AS950" s="18">
        <f t="shared" ca="1" si="518"/>
        <v>0</v>
      </c>
      <c r="AT950" s="18">
        <f t="shared" ca="1" si="518"/>
        <v>0</v>
      </c>
      <c r="AU950" s="18">
        <f t="shared" ca="1" si="518"/>
        <v>0</v>
      </c>
      <c r="AV950" s="18">
        <f t="shared" ca="1" si="518"/>
        <v>0</v>
      </c>
      <c r="AW950" s="18">
        <f t="shared" ca="1" si="518"/>
        <v>0</v>
      </c>
      <c r="AX950" s="18">
        <f t="shared" ca="1" si="518"/>
        <v>0</v>
      </c>
      <c r="AY950" s="18">
        <f t="shared" ca="1" si="519"/>
        <v>0</v>
      </c>
      <c r="AZ950" s="18">
        <f t="shared" ca="1" si="519"/>
        <v>0</v>
      </c>
      <c r="BA950" s="18">
        <f t="shared" ca="1" si="519"/>
        <v>0</v>
      </c>
      <c r="BB950" s="18">
        <f t="shared" ca="1" si="519"/>
        <v>0</v>
      </c>
      <c r="BC950" s="18">
        <f t="shared" ca="1" si="519"/>
        <v>0</v>
      </c>
      <c r="BD950" s="18">
        <f t="shared" ca="1" si="519"/>
        <v>0</v>
      </c>
      <c r="BE950" s="18">
        <f t="shared" ca="1" si="519"/>
        <v>0</v>
      </c>
      <c r="BF950" s="18">
        <f t="shared" ca="1" si="519"/>
        <v>0</v>
      </c>
      <c r="BG950" s="18">
        <f t="shared" ca="1" si="519"/>
        <v>0</v>
      </c>
      <c r="BH950" s="18">
        <f t="shared" ca="1" si="519"/>
        <v>0</v>
      </c>
    </row>
    <row r="951" spans="8:60" x14ac:dyDescent="0.35">
      <c r="H951" s="2" t="e">
        <f t="shared" si="503"/>
        <v>#REF!</v>
      </c>
      <c r="I951">
        <f t="shared" si="487"/>
        <v>19</v>
      </c>
      <c r="J951">
        <f t="shared" si="504"/>
        <v>8</v>
      </c>
      <c r="K951" s="18">
        <f t="shared" ca="1" si="515"/>
        <v>0</v>
      </c>
      <c r="L951" s="18">
        <f t="shared" ca="1" si="515"/>
        <v>0</v>
      </c>
      <c r="M951" s="18">
        <f t="shared" ca="1" si="515"/>
        <v>0</v>
      </c>
      <c r="N951" s="18">
        <f t="shared" ca="1" si="515"/>
        <v>0</v>
      </c>
      <c r="O951" s="18">
        <f t="shared" ca="1" si="515"/>
        <v>0</v>
      </c>
      <c r="P951" s="18">
        <f t="shared" ca="1" si="515"/>
        <v>0</v>
      </c>
      <c r="Q951" s="18">
        <f t="shared" ca="1" si="515"/>
        <v>0</v>
      </c>
      <c r="R951" s="18">
        <f t="shared" ca="1" si="515"/>
        <v>0</v>
      </c>
      <c r="S951" s="18">
        <f t="shared" ca="1" si="515"/>
        <v>0</v>
      </c>
      <c r="T951" s="18">
        <f t="shared" ca="1" si="515"/>
        <v>0</v>
      </c>
      <c r="U951" s="18">
        <f t="shared" ca="1" si="516"/>
        <v>0</v>
      </c>
      <c r="V951" s="18">
        <f t="shared" ca="1" si="516"/>
        <v>0</v>
      </c>
      <c r="W951" s="18">
        <f t="shared" ca="1" si="516"/>
        <v>0</v>
      </c>
      <c r="X951" s="18">
        <f t="shared" ca="1" si="516"/>
        <v>0</v>
      </c>
      <c r="Y951" s="18">
        <f t="shared" ca="1" si="516"/>
        <v>0</v>
      </c>
      <c r="Z951" s="18">
        <f t="shared" ca="1" si="516"/>
        <v>0</v>
      </c>
      <c r="AA951" s="18">
        <f t="shared" ca="1" si="516"/>
        <v>0</v>
      </c>
      <c r="AB951" s="18">
        <f t="shared" ca="1" si="516"/>
        <v>0</v>
      </c>
      <c r="AC951" s="18">
        <f t="shared" ca="1" si="516"/>
        <v>0</v>
      </c>
      <c r="AD951" s="18">
        <f t="shared" ca="1" si="516"/>
        <v>0</v>
      </c>
      <c r="AE951" s="18">
        <f t="shared" ca="1" si="517"/>
        <v>0</v>
      </c>
      <c r="AF951" s="18">
        <f t="shared" ca="1" si="517"/>
        <v>0</v>
      </c>
      <c r="AG951" s="18">
        <f t="shared" ca="1" si="517"/>
        <v>0</v>
      </c>
      <c r="AH951" s="18">
        <f t="shared" ca="1" si="517"/>
        <v>0</v>
      </c>
      <c r="AI951" s="18">
        <f t="shared" ca="1" si="517"/>
        <v>0</v>
      </c>
      <c r="AJ951" s="18">
        <f t="shared" ca="1" si="517"/>
        <v>0</v>
      </c>
      <c r="AK951" s="18">
        <f t="shared" ca="1" si="517"/>
        <v>0</v>
      </c>
      <c r="AL951" s="18">
        <f t="shared" ca="1" si="517"/>
        <v>0</v>
      </c>
      <c r="AM951" s="18">
        <f t="shared" ca="1" si="517"/>
        <v>0</v>
      </c>
      <c r="AN951" s="18">
        <f t="shared" ca="1" si="517"/>
        <v>0</v>
      </c>
      <c r="AO951" s="18">
        <f t="shared" ca="1" si="518"/>
        <v>0</v>
      </c>
      <c r="AP951" s="18">
        <f t="shared" ca="1" si="518"/>
        <v>0</v>
      </c>
      <c r="AQ951" s="18">
        <f t="shared" ca="1" si="518"/>
        <v>0</v>
      </c>
      <c r="AR951" s="18">
        <f t="shared" ca="1" si="518"/>
        <v>0</v>
      </c>
      <c r="AS951" s="18">
        <f t="shared" ca="1" si="518"/>
        <v>0</v>
      </c>
      <c r="AT951" s="18">
        <f t="shared" ca="1" si="518"/>
        <v>0</v>
      </c>
      <c r="AU951" s="18">
        <f t="shared" ca="1" si="518"/>
        <v>0</v>
      </c>
      <c r="AV951" s="18">
        <f t="shared" ca="1" si="518"/>
        <v>0</v>
      </c>
      <c r="AW951" s="18">
        <f t="shared" ca="1" si="518"/>
        <v>0</v>
      </c>
      <c r="AX951" s="18">
        <f t="shared" ca="1" si="518"/>
        <v>0</v>
      </c>
      <c r="AY951" s="18">
        <f t="shared" ca="1" si="519"/>
        <v>0</v>
      </c>
      <c r="AZ951" s="18">
        <f t="shared" ca="1" si="519"/>
        <v>0</v>
      </c>
      <c r="BA951" s="18">
        <f t="shared" ca="1" si="519"/>
        <v>0</v>
      </c>
      <c r="BB951" s="18">
        <f t="shared" ca="1" si="519"/>
        <v>0</v>
      </c>
      <c r="BC951" s="18">
        <f t="shared" ca="1" si="519"/>
        <v>0</v>
      </c>
      <c r="BD951" s="18">
        <f t="shared" ca="1" si="519"/>
        <v>0</v>
      </c>
      <c r="BE951" s="18">
        <f t="shared" ca="1" si="519"/>
        <v>0</v>
      </c>
      <c r="BF951" s="18">
        <f t="shared" ca="1" si="519"/>
        <v>0</v>
      </c>
      <c r="BG951" s="18">
        <f t="shared" ca="1" si="519"/>
        <v>0</v>
      </c>
      <c r="BH951" s="18">
        <f t="shared" ca="1" si="519"/>
        <v>0</v>
      </c>
    </row>
    <row r="952" spans="8:60" x14ac:dyDescent="0.35">
      <c r="H952" s="2" t="e">
        <f t="shared" si="503"/>
        <v>#REF!</v>
      </c>
      <c r="I952">
        <f t="shared" si="487"/>
        <v>19</v>
      </c>
      <c r="J952">
        <f t="shared" si="504"/>
        <v>9</v>
      </c>
      <c r="K952" s="18">
        <f t="shared" ca="1" si="515"/>
        <v>0</v>
      </c>
      <c r="L952" s="18">
        <f t="shared" ca="1" si="515"/>
        <v>0</v>
      </c>
      <c r="M952" s="18">
        <f t="shared" ca="1" si="515"/>
        <v>0</v>
      </c>
      <c r="N952" s="18">
        <f t="shared" ca="1" si="515"/>
        <v>0</v>
      </c>
      <c r="O952" s="18">
        <f t="shared" ca="1" si="515"/>
        <v>0</v>
      </c>
      <c r="P952" s="18">
        <f t="shared" ca="1" si="515"/>
        <v>0</v>
      </c>
      <c r="Q952" s="18">
        <f t="shared" ca="1" si="515"/>
        <v>0</v>
      </c>
      <c r="R952" s="18">
        <f t="shared" ca="1" si="515"/>
        <v>0</v>
      </c>
      <c r="S952" s="18">
        <f t="shared" ca="1" si="515"/>
        <v>0</v>
      </c>
      <c r="T952" s="18">
        <f t="shared" ca="1" si="515"/>
        <v>0</v>
      </c>
      <c r="U952" s="18">
        <f t="shared" ca="1" si="516"/>
        <v>0</v>
      </c>
      <c r="V952" s="18">
        <f t="shared" ca="1" si="516"/>
        <v>0</v>
      </c>
      <c r="W952" s="18">
        <f t="shared" ca="1" si="516"/>
        <v>0</v>
      </c>
      <c r="X952" s="18">
        <f t="shared" ca="1" si="516"/>
        <v>0</v>
      </c>
      <c r="Y952" s="18">
        <f t="shared" ca="1" si="516"/>
        <v>0</v>
      </c>
      <c r="Z952" s="18">
        <f t="shared" ca="1" si="516"/>
        <v>0</v>
      </c>
      <c r="AA952" s="18">
        <f t="shared" ca="1" si="516"/>
        <v>0</v>
      </c>
      <c r="AB952" s="18">
        <f t="shared" ca="1" si="516"/>
        <v>0</v>
      </c>
      <c r="AC952" s="18">
        <f t="shared" ca="1" si="516"/>
        <v>0</v>
      </c>
      <c r="AD952" s="18">
        <f t="shared" ca="1" si="516"/>
        <v>0</v>
      </c>
      <c r="AE952" s="18">
        <f t="shared" ca="1" si="517"/>
        <v>0</v>
      </c>
      <c r="AF952" s="18">
        <f t="shared" ca="1" si="517"/>
        <v>0</v>
      </c>
      <c r="AG952" s="18">
        <f t="shared" ca="1" si="517"/>
        <v>0</v>
      </c>
      <c r="AH952" s="18">
        <f t="shared" ca="1" si="517"/>
        <v>0</v>
      </c>
      <c r="AI952" s="18">
        <f t="shared" ca="1" si="517"/>
        <v>0</v>
      </c>
      <c r="AJ952" s="18">
        <f t="shared" ca="1" si="517"/>
        <v>0</v>
      </c>
      <c r="AK952" s="18">
        <f t="shared" ca="1" si="517"/>
        <v>0</v>
      </c>
      <c r="AL952" s="18">
        <f t="shared" ca="1" si="517"/>
        <v>0</v>
      </c>
      <c r="AM952" s="18">
        <f t="shared" ca="1" si="517"/>
        <v>0</v>
      </c>
      <c r="AN952" s="18">
        <f t="shared" ca="1" si="517"/>
        <v>0</v>
      </c>
      <c r="AO952" s="18">
        <f t="shared" ca="1" si="518"/>
        <v>0</v>
      </c>
      <c r="AP952" s="18">
        <f t="shared" ca="1" si="518"/>
        <v>0</v>
      </c>
      <c r="AQ952" s="18">
        <f t="shared" ca="1" si="518"/>
        <v>0</v>
      </c>
      <c r="AR952" s="18">
        <f t="shared" ca="1" si="518"/>
        <v>0</v>
      </c>
      <c r="AS952" s="18">
        <f t="shared" ca="1" si="518"/>
        <v>0</v>
      </c>
      <c r="AT952" s="18">
        <f t="shared" ca="1" si="518"/>
        <v>0</v>
      </c>
      <c r="AU952" s="18">
        <f t="shared" ca="1" si="518"/>
        <v>0</v>
      </c>
      <c r="AV952" s="18">
        <f t="shared" ca="1" si="518"/>
        <v>0</v>
      </c>
      <c r="AW952" s="18">
        <f t="shared" ca="1" si="518"/>
        <v>0</v>
      </c>
      <c r="AX952" s="18">
        <f t="shared" ca="1" si="518"/>
        <v>0</v>
      </c>
      <c r="AY952" s="18">
        <f t="shared" ca="1" si="519"/>
        <v>0</v>
      </c>
      <c r="AZ952" s="18">
        <f t="shared" ca="1" si="519"/>
        <v>0</v>
      </c>
      <c r="BA952" s="18">
        <f t="shared" ca="1" si="519"/>
        <v>0</v>
      </c>
      <c r="BB952" s="18">
        <f t="shared" ca="1" si="519"/>
        <v>0</v>
      </c>
      <c r="BC952" s="18">
        <f t="shared" ca="1" si="519"/>
        <v>0</v>
      </c>
      <c r="BD952" s="18">
        <f t="shared" ca="1" si="519"/>
        <v>0</v>
      </c>
      <c r="BE952" s="18">
        <f t="shared" ca="1" si="519"/>
        <v>0</v>
      </c>
      <c r="BF952" s="18">
        <f t="shared" ca="1" si="519"/>
        <v>0</v>
      </c>
      <c r="BG952" s="18">
        <f t="shared" ca="1" si="519"/>
        <v>0</v>
      </c>
      <c r="BH952" s="18">
        <f t="shared" ca="1" si="519"/>
        <v>0</v>
      </c>
    </row>
    <row r="953" spans="8:60" x14ac:dyDescent="0.35">
      <c r="H953" s="2" t="e">
        <f t="shared" si="503"/>
        <v>#REF!</v>
      </c>
      <c r="I953">
        <f t="shared" si="487"/>
        <v>19</v>
      </c>
      <c r="J953">
        <f t="shared" si="504"/>
        <v>10</v>
      </c>
      <c r="K953" s="18">
        <f t="shared" ca="1" si="515"/>
        <v>0</v>
      </c>
      <c r="L953" s="18">
        <f t="shared" ca="1" si="515"/>
        <v>0</v>
      </c>
      <c r="M953" s="18">
        <f t="shared" ca="1" si="515"/>
        <v>0</v>
      </c>
      <c r="N953" s="18">
        <f t="shared" ca="1" si="515"/>
        <v>0</v>
      </c>
      <c r="O953" s="18">
        <f t="shared" ca="1" si="515"/>
        <v>0</v>
      </c>
      <c r="P953" s="18">
        <f t="shared" ca="1" si="515"/>
        <v>0</v>
      </c>
      <c r="Q953" s="18">
        <f t="shared" ca="1" si="515"/>
        <v>0</v>
      </c>
      <c r="R953" s="18">
        <f t="shared" ca="1" si="515"/>
        <v>0</v>
      </c>
      <c r="S953" s="18">
        <f t="shared" ca="1" si="515"/>
        <v>0</v>
      </c>
      <c r="T953" s="18">
        <f t="shared" ca="1" si="515"/>
        <v>0</v>
      </c>
      <c r="U953" s="18">
        <f t="shared" ca="1" si="516"/>
        <v>0</v>
      </c>
      <c r="V953" s="18">
        <f t="shared" ca="1" si="516"/>
        <v>0</v>
      </c>
      <c r="W953" s="18">
        <f t="shared" ca="1" si="516"/>
        <v>0</v>
      </c>
      <c r="X953" s="18">
        <f t="shared" ca="1" si="516"/>
        <v>0</v>
      </c>
      <c r="Y953" s="18">
        <f t="shared" ca="1" si="516"/>
        <v>0</v>
      </c>
      <c r="Z953" s="18">
        <f t="shared" ca="1" si="516"/>
        <v>0</v>
      </c>
      <c r="AA953" s="18">
        <f t="shared" ca="1" si="516"/>
        <v>0</v>
      </c>
      <c r="AB953" s="18">
        <f t="shared" ca="1" si="516"/>
        <v>0</v>
      </c>
      <c r="AC953" s="18">
        <f t="shared" ca="1" si="516"/>
        <v>0</v>
      </c>
      <c r="AD953" s="18">
        <f t="shared" ca="1" si="516"/>
        <v>0</v>
      </c>
      <c r="AE953" s="18">
        <f t="shared" ca="1" si="517"/>
        <v>0</v>
      </c>
      <c r="AF953" s="18">
        <f t="shared" ca="1" si="517"/>
        <v>0</v>
      </c>
      <c r="AG953" s="18">
        <f t="shared" ca="1" si="517"/>
        <v>0</v>
      </c>
      <c r="AH953" s="18">
        <f t="shared" ca="1" si="517"/>
        <v>0</v>
      </c>
      <c r="AI953" s="18">
        <f t="shared" ca="1" si="517"/>
        <v>0</v>
      </c>
      <c r="AJ953" s="18">
        <f t="shared" ca="1" si="517"/>
        <v>0</v>
      </c>
      <c r="AK953" s="18">
        <f t="shared" ca="1" si="517"/>
        <v>0</v>
      </c>
      <c r="AL953" s="18">
        <f t="shared" ca="1" si="517"/>
        <v>0</v>
      </c>
      <c r="AM953" s="18">
        <f t="shared" ca="1" si="517"/>
        <v>0</v>
      </c>
      <c r="AN953" s="18">
        <f t="shared" ca="1" si="517"/>
        <v>0</v>
      </c>
      <c r="AO953" s="18">
        <f t="shared" ca="1" si="518"/>
        <v>0</v>
      </c>
      <c r="AP953" s="18">
        <f t="shared" ca="1" si="518"/>
        <v>0</v>
      </c>
      <c r="AQ953" s="18">
        <f t="shared" ca="1" si="518"/>
        <v>0</v>
      </c>
      <c r="AR953" s="18">
        <f t="shared" ca="1" si="518"/>
        <v>0</v>
      </c>
      <c r="AS953" s="18">
        <f t="shared" ca="1" si="518"/>
        <v>0</v>
      </c>
      <c r="AT953" s="18">
        <f t="shared" ca="1" si="518"/>
        <v>0</v>
      </c>
      <c r="AU953" s="18">
        <f t="shared" ca="1" si="518"/>
        <v>0</v>
      </c>
      <c r="AV953" s="18">
        <f t="shared" ca="1" si="518"/>
        <v>0</v>
      </c>
      <c r="AW953" s="18">
        <f t="shared" ca="1" si="518"/>
        <v>0</v>
      </c>
      <c r="AX953" s="18">
        <f t="shared" ca="1" si="518"/>
        <v>0</v>
      </c>
      <c r="AY953" s="18">
        <f t="shared" ca="1" si="519"/>
        <v>0</v>
      </c>
      <c r="AZ953" s="18">
        <f t="shared" ca="1" si="519"/>
        <v>0</v>
      </c>
      <c r="BA953" s="18">
        <f t="shared" ca="1" si="519"/>
        <v>0</v>
      </c>
      <c r="BB953" s="18">
        <f t="shared" ca="1" si="519"/>
        <v>0</v>
      </c>
      <c r="BC953" s="18">
        <f t="shared" ca="1" si="519"/>
        <v>0</v>
      </c>
      <c r="BD953" s="18">
        <f t="shared" ca="1" si="519"/>
        <v>0</v>
      </c>
      <c r="BE953" s="18">
        <f t="shared" ca="1" si="519"/>
        <v>0</v>
      </c>
      <c r="BF953" s="18">
        <f t="shared" ca="1" si="519"/>
        <v>0</v>
      </c>
      <c r="BG953" s="18">
        <f t="shared" ca="1" si="519"/>
        <v>0</v>
      </c>
      <c r="BH953" s="18">
        <f t="shared" ca="1" si="519"/>
        <v>0</v>
      </c>
    </row>
    <row r="954" spans="8:60" x14ac:dyDescent="0.35">
      <c r="H954" s="2" t="e">
        <f t="shared" si="503"/>
        <v>#REF!</v>
      </c>
      <c r="I954">
        <f t="shared" si="487"/>
        <v>19</v>
      </c>
      <c r="J954">
        <f t="shared" si="504"/>
        <v>11</v>
      </c>
      <c r="K954" s="18">
        <f t="shared" ca="1" si="515"/>
        <v>0</v>
      </c>
      <c r="L954" s="18">
        <f t="shared" ca="1" si="515"/>
        <v>0</v>
      </c>
      <c r="M954" s="18">
        <f t="shared" ca="1" si="515"/>
        <v>0</v>
      </c>
      <c r="N954" s="18">
        <f t="shared" ca="1" si="515"/>
        <v>0</v>
      </c>
      <c r="O954" s="18">
        <f t="shared" ca="1" si="515"/>
        <v>0</v>
      </c>
      <c r="P954" s="18">
        <f t="shared" ca="1" si="515"/>
        <v>0</v>
      </c>
      <c r="Q954" s="18">
        <f t="shared" ca="1" si="515"/>
        <v>0</v>
      </c>
      <c r="R954" s="18">
        <f t="shared" ca="1" si="515"/>
        <v>0</v>
      </c>
      <c r="S954" s="18">
        <f t="shared" ca="1" si="515"/>
        <v>0</v>
      </c>
      <c r="T954" s="18">
        <f t="shared" ca="1" si="515"/>
        <v>0</v>
      </c>
      <c r="U954" s="18">
        <f t="shared" ca="1" si="516"/>
        <v>0</v>
      </c>
      <c r="V954" s="18">
        <f t="shared" ca="1" si="516"/>
        <v>0</v>
      </c>
      <c r="W954" s="18">
        <f t="shared" ca="1" si="516"/>
        <v>0</v>
      </c>
      <c r="X954" s="18">
        <f t="shared" ca="1" si="516"/>
        <v>0</v>
      </c>
      <c r="Y954" s="18">
        <f t="shared" ca="1" si="516"/>
        <v>0</v>
      </c>
      <c r="Z954" s="18">
        <f t="shared" ca="1" si="516"/>
        <v>0</v>
      </c>
      <c r="AA954" s="18">
        <f t="shared" ca="1" si="516"/>
        <v>0</v>
      </c>
      <c r="AB954" s="18">
        <f t="shared" ca="1" si="516"/>
        <v>0</v>
      </c>
      <c r="AC954" s="18">
        <f t="shared" ca="1" si="516"/>
        <v>0</v>
      </c>
      <c r="AD954" s="18">
        <f t="shared" ca="1" si="516"/>
        <v>0</v>
      </c>
      <c r="AE954" s="18">
        <f t="shared" ca="1" si="517"/>
        <v>0</v>
      </c>
      <c r="AF954" s="18">
        <f t="shared" ca="1" si="517"/>
        <v>0</v>
      </c>
      <c r="AG954" s="18">
        <f t="shared" ca="1" si="517"/>
        <v>0</v>
      </c>
      <c r="AH954" s="18">
        <f t="shared" ca="1" si="517"/>
        <v>0</v>
      </c>
      <c r="AI954" s="18">
        <f t="shared" ca="1" si="517"/>
        <v>0</v>
      </c>
      <c r="AJ954" s="18">
        <f t="shared" ca="1" si="517"/>
        <v>0</v>
      </c>
      <c r="AK954" s="18">
        <f t="shared" ca="1" si="517"/>
        <v>0</v>
      </c>
      <c r="AL954" s="18">
        <f t="shared" ca="1" si="517"/>
        <v>0</v>
      </c>
      <c r="AM954" s="18">
        <f t="shared" ca="1" si="517"/>
        <v>0</v>
      </c>
      <c r="AN954" s="18">
        <f t="shared" ca="1" si="517"/>
        <v>0</v>
      </c>
      <c r="AO954" s="18">
        <f t="shared" ca="1" si="518"/>
        <v>0</v>
      </c>
      <c r="AP954" s="18">
        <f t="shared" ca="1" si="518"/>
        <v>0</v>
      </c>
      <c r="AQ954" s="18">
        <f t="shared" ca="1" si="518"/>
        <v>0</v>
      </c>
      <c r="AR954" s="18">
        <f t="shared" ca="1" si="518"/>
        <v>0</v>
      </c>
      <c r="AS954" s="18">
        <f t="shared" ca="1" si="518"/>
        <v>0</v>
      </c>
      <c r="AT954" s="18">
        <f t="shared" ca="1" si="518"/>
        <v>0</v>
      </c>
      <c r="AU954" s="18">
        <f t="shared" ca="1" si="518"/>
        <v>0</v>
      </c>
      <c r="AV954" s="18">
        <f t="shared" ca="1" si="518"/>
        <v>0</v>
      </c>
      <c r="AW954" s="18">
        <f t="shared" ca="1" si="518"/>
        <v>0</v>
      </c>
      <c r="AX954" s="18">
        <f t="shared" ca="1" si="518"/>
        <v>0</v>
      </c>
      <c r="AY954" s="18">
        <f t="shared" ca="1" si="519"/>
        <v>0</v>
      </c>
      <c r="AZ954" s="18">
        <f t="shared" ca="1" si="519"/>
        <v>0</v>
      </c>
      <c r="BA954" s="18">
        <f t="shared" ca="1" si="519"/>
        <v>0</v>
      </c>
      <c r="BB954" s="18">
        <f t="shared" ca="1" si="519"/>
        <v>0</v>
      </c>
      <c r="BC954" s="18">
        <f t="shared" ca="1" si="519"/>
        <v>0</v>
      </c>
      <c r="BD954" s="18">
        <f t="shared" ca="1" si="519"/>
        <v>0</v>
      </c>
      <c r="BE954" s="18">
        <f t="shared" ca="1" si="519"/>
        <v>0</v>
      </c>
      <c r="BF954" s="18">
        <f t="shared" ca="1" si="519"/>
        <v>0</v>
      </c>
      <c r="BG954" s="18">
        <f t="shared" ca="1" si="519"/>
        <v>0</v>
      </c>
      <c r="BH954" s="18">
        <f t="shared" ca="1" si="519"/>
        <v>0</v>
      </c>
    </row>
    <row r="955" spans="8:60" x14ac:dyDescent="0.35">
      <c r="H955" s="2" t="e">
        <f t="shared" si="503"/>
        <v>#REF!</v>
      </c>
      <c r="I955">
        <f t="shared" si="487"/>
        <v>19</v>
      </c>
      <c r="J955">
        <f t="shared" si="504"/>
        <v>12</v>
      </c>
      <c r="K955" s="18">
        <f t="shared" ref="K955:T964" ca="1" si="520">IF(K$24&gt;$J955,0,OFFSET($K$2,$I955,$J955-K$24))</f>
        <v>0</v>
      </c>
      <c r="L955" s="18">
        <f t="shared" ca="1" si="520"/>
        <v>0</v>
      </c>
      <c r="M955" s="18">
        <f t="shared" ca="1" si="520"/>
        <v>0</v>
      </c>
      <c r="N955" s="18">
        <f t="shared" ca="1" si="520"/>
        <v>0</v>
      </c>
      <c r="O955" s="18">
        <f t="shared" ca="1" si="520"/>
        <v>0</v>
      </c>
      <c r="P955" s="18">
        <f t="shared" ca="1" si="520"/>
        <v>0</v>
      </c>
      <c r="Q955" s="18">
        <f t="shared" ca="1" si="520"/>
        <v>0</v>
      </c>
      <c r="R955" s="18">
        <f t="shared" ca="1" si="520"/>
        <v>0</v>
      </c>
      <c r="S955" s="18">
        <f t="shared" ca="1" si="520"/>
        <v>0</v>
      </c>
      <c r="T955" s="18">
        <f t="shared" ca="1" si="520"/>
        <v>0</v>
      </c>
      <c r="U955" s="18">
        <f t="shared" ref="U955:AD964" ca="1" si="521">IF(U$24&gt;$J955,0,OFFSET($K$2,$I955,$J955-U$24))</f>
        <v>0</v>
      </c>
      <c r="V955" s="18">
        <f t="shared" ca="1" si="521"/>
        <v>0</v>
      </c>
      <c r="W955" s="18">
        <f t="shared" ca="1" si="521"/>
        <v>0</v>
      </c>
      <c r="X955" s="18">
        <f t="shared" ca="1" si="521"/>
        <v>0</v>
      </c>
      <c r="Y955" s="18">
        <f t="shared" ca="1" si="521"/>
        <v>0</v>
      </c>
      <c r="Z955" s="18">
        <f t="shared" ca="1" si="521"/>
        <v>0</v>
      </c>
      <c r="AA955" s="18">
        <f t="shared" ca="1" si="521"/>
        <v>0</v>
      </c>
      <c r="AB955" s="18">
        <f t="shared" ca="1" si="521"/>
        <v>0</v>
      </c>
      <c r="AC955" s="18">
        <f t="shared" ca="1" si="521"/>
        <v>0</v>
      </c>
      <c r="AD955" s="18">
        <f t="shared" ca="1" si="521"/>
        <v>0</v>
      </c>
      <c r="AE955" s="18">
        <f t="shared" ref="AE955:AN964" ca="1" si="522">IF(AE$24&gt;$J955,0,OFFSET($K$2,$I955,$J955-AE$24))</f>
        <v>0</v>
      </c>
      <c r="AF955" s="18">
        <f t="shared" ca="1" si="522"/>
        <v>0</v>
      </c>
      <c r="AG955" s="18">
        <f t="shared" ca="1" si="522"/>
        <v>0</v>
      </c>
      <c r="AH955" s="18">
        <f t="shared" ca="1" si="522"/>
        <v>0</v>
      </c>
      <c r="AI955" s="18">
        <f t="shared" ca="1" si="522"/>
        <v>0</v>
      </c>
      <c r="AJ955" s="18">
        <f t="shared" ca="1" si="522"/>
        <v>0</v>
      </c>
      <c r="AK955" s="18">
        <f t="shared" ca="1" si="522"/>
        <v>0</v>
      </c>
      <c r="AL955" s="18">
        <f t="shared" ca="1" si="522"/>
        <v>0</v>
      </c>
      <c r="AM955" s="18">
        <f t="shared" ca="1" si="522"/>
        <v>0</v>
      </c>
      <c r="AN955" s="18">
        <f t="shared" ca="1" si="522"/>
        <v>0</v>
      </c>
      <c r="AO955" s="18">
        <f t="shared" ref="AO955:AX964" ca="1" si="523">IF(AO$24&gt;$J955,0,OFFSET($K$2,$I955,$J955-AO$24))</f>
        <v>0</v>
      </c>
      <c r="AP955" s="18">
        <f t="shared" ca="1" si="523"/>
        <v>0</v>
      </c>
      <c r="AQ955" s="18">
        <f t="shared" ca="1" si="523"/>
        <v>0</v>
      </c>
      <c r="AR955" s="18">
        <f t="shared" ca="1" si="523"/>
        <v>0</v>
      </c>
      <c r="AS955" s="18">
        <f t="shared" ca="1" si="523"/>
        <v>0</v>
      </c>
      <c r="AT955" s="18">
        <f t="shared" ca="1" si="523"/>
        <v>0</v>
      </c>
      <c r="AU955" s="18">
        <f t="shared" ca="1" si="523"/>
        <v>0</v>
      </c>
      <c r="AV955" s="18">
        <f t="shared" ca="1" si="523"/>
        <v>0</v>
      </c>
      <c r="AW955" s="18">
        <f t="shared" ca="1" si="523"/>
        <v>0</v>
      </c>
      <c r="AX955" s="18">
        <f t="shared" ca="1" si="523"/>
        <v>0</v>
      </c>
      <c r="AY955" s="18">
        <f t="shared" ref="AY955:BH964" ca="1" si="524">IF(AY$24&gt;$J955,0,OFFSET($K$2,$I955,$J955-AY$24))</f>
        <v>0</v>
      </c>
      <c r="AZ955" s="18">
        <f t="shared" ca="1" si="524"/>
        <v>0</v>
      </c>
      <c r="BA955" s="18">
        <f t="shared" ca="1" si="524"/>
        <v>0</v>
      </c>
      <c r="BB955" s="18">
        <f t="shared" ca="1" si="524"/>
        <v>0</v>
      </c>
      <c r="BC955" s="18">
        <f t="shared" ca="1" si="524"/>
        <v>0</v>
      </c>
      <c r="BD955" s="18">
        <f t="shared" ca="1" si="524"/>
        <v>0</v>
      </c>
      <c r="BE955" s="18">
        <f t="shared" ca="1" si="524"/>
        <v>0</v>
      </c>
      <c r="BF955" s="18">
        <f t="shared" ca="1" si="524"/>
        <v>0</v>
      </c>
      <c r="BG955" s="18">
        <f t="shared" ca="1" si="524"/>
        <v>0</v>
      </c>
      <c r="BH955" s="18">
        <f t="shared" ca="1" si="524"/>
        <v>0</v>
      </c>
    </row>
    <row r="956" spans="8:60" x14ac:dyDescent="0.35">
      <c r="H956" s="2" t="e">
        <f t="shared" si="503"/>
        <v>#REF!</v>
      </c>
      <c r="I956">
        <f t="shared" ref="I956:I1019" si="525">IF(J955=$I$22,I955+1,I955)</f>
        <v>19</v>
      </c>
      <c r="J956">
        <f t="shared" si="504"/>
        <v>13</v>
      </c>
      <c r="K956" s="18">
        <f t="shared" ca="1" si="520"/>
        <v>0</v>
      </c>
      <c r="L956" s="18">
        <f t="shared" ca="1" si="520"/>
        <v>0</v>
      </c>
      <c r="M956" s="18">
        <f t="shared" ca="1" si="520"/>
        <v>0</v>
      </c>
      <c r="N956" s="18">
        <f t="shared" ca="1" si="520"/>
        <v>0</v>
      </c>
      <c r="O956" s="18">
        <f t="shared" ca="1" si="520"/>
        <v>0</v>
      </c>
      <c r="P956" s="18">
        <f t="shared" ca="1" si="520"/>
        <v>0</v>
      </c>
      <c r="Q956" s="18">
        <f t="shared" ca="1" si="520"/>
        <v>0</v>
      </c>
      <c r="R956" s="18">
        <f t="shared" ca="1" si="520"/>
        <v>0</v>
      </c>
      <c r="S956" s="18">
        <f t="shared" ca="1" si="520"/>
        <v>0</v>
      </c>
      <c r="T956" s="18">
        <f t="shared" ca="1" si="520"/>
        <v>0</v>
      </c>
      <c r="U956" s="18">
        <f t="shared" ca="1" si="521"/>
        <v>0</v>
      </c>
      <c r="V956" s="18">
        <f t="shared" ca="1" si="521"/>
        <v>0</v>
      </c>
      <c r="W956" s="18">
        <f t="shared" ca="1" si="521"/>
        <v>0</v>
      </c>
      <c r="X956" s="18">
        <f t="shared" ca="1" si="521"/>
        <v>0</v>
      </c>
      <c r="Y956" s="18">
        <f t="shared" ca="1" si="521"/>
        <v>0</v>
      </c>
      <c r="Z956" s="18">
        <f t="shared" ca="1" si="521"/>
        <v>0</v>
      </c>
      <c r="AA956" s="18">
        <f t="shared" ca="1" si="521"/>
        <v>0</v>
      </c>
      <c r="AB956" s="18">
        <f t="shared" ca="1" si="521"/>
        <v>0</v>
      </c>
      <c r="AC956" s="18">
        <f t="shared" ca="1" si="521"/>
        <v>0</v>
      </c>
      <c r="AD956" s="18">
        <f t="shared" ca="1" si="521"/>
        <v>0</v>
      </c>
      <c r="AE956" s="18">
        <f t="shared" ca="1" si="522"/>
        <v>0</v>
      </c>
      <c r="AF956" s="18">
        <f t="shared" ca="1" si="522"/>
        <v>0</v>
      </c>
      <c r="AG956" s="18">
        <f t="shared" ca="1" si="522"/>
        <v>0</v>
      </c>
      <c r="AH956" s="18">
        <f t="shared" ca="1" si="522"/>
        <v>0</v>
      </c>
      <c r="AI956" s="18">
        <f t="shared" ca="1" si="522"/>
        <v>0</v>
      </c>
      <c r="AJ956" s="18">
        <f t="shared" ca="1" si="522"/>
        <v>0</v>
      </c>
      <c r="AK956" s="18">
        <f t="shared" ca="1" si="522"/>
        <v>0</v>
      </c>
      <c r="AL956" s="18">
        <f t="shared" ca="1" si="522"/>
        <v>0</v>
      </c>
      <c r="AM956" s="18">
        <f t="shared" ca="1" si="522"/>
        <v>0</v>
      </c>
      <c r="AN956" s="18">
        <f t="shared" ca="1" si="522"/>
        <v>0</v>
      </c>
      <c r="AO956" s="18">
        <f t="shared" ca="1" si="523"/>
        <v>0</v>
      </c>
      <c r="AP956" s="18">
        <f t="shared" ca="1" si="523"/>
        <v>0</v>
      </c>
      <c r="AQ956" s="18">
        <f t="shared" ca="1" si="523"/>
        <v>0</v>
      </c>
      <c r="AR956" s="18">
        <f t="shared" ca="1" si="523"/>
        <v>0</v>
      </c>
      <c r="AS956" s="18">
        <f t="shared" ca="1" si="523"/>
        <v>0</v>
      </c>
      <c r="AT956" s="18">
        <f t="shared" ca="1" si="523"/>
        <v>0</v>
      </c>
      <c r="AU956" s="18">
        <f t="shared" ca="1" si="523"/>
        <v>0</v>
      </c>
      <c r="AV956" s="18">
        <f t="shared" ca="1" si="523"/>
        <v>0</v>
      </c>
      <c r="AW956" s="18">
        <f t="shared" ca="1" si="523"/>
        <v>0</v>
      </c>
      <c r="AX956" s="18">
        <f t="shared" ca="1" si="523"/>
        <v>0</v>
      </c>
      <c r="AY956" s="18">
        <f t="shared" ca="1" si="524"/>
        <v>0</v>
      </c>
      <c r="AZ956" s="18">
        <f t="shared" ca="1" si="524"/>
        <v>0</v>
      </c>
      <c r="BA956" s="18">
        <f t="shared" ca="1" si="524"/>
        <v>0</v>
      </c>
      <c r="BB956" s="18">
        <f t="shared" ca="1" si="524"/>
        <v>0</v>
      </c>
      <c r="BC956" s="18">
        <f t="shared" ca="1" si="524"/>
        <v>0</v>
      </c>
      <c r="BD956" s="18">
        <f t="shared" ca="1" si="524"/>
        <v>0</v>
      </c>
      <c r="BE956" s="18">
        <f t="shared" ca="1" si="524"/>
        <v>0</v>
      </c>
      <c r="BF956" s="18">
        <f t="shared" ca="1" si="524"/>
        <v>0</v>
      </c>
      <c r="BG956" s="18">
        <f t="shared" ca="1" si="524"/>
        <v>0</v>
      </c>
      <c r="BH956" s="18">
        <f t="shared" ca="1" si="524"/>
        <v>0</v>
      </c>
    </row>
    <row r="957" spans="8:60" x14ac:dyDescent="0.35">
      <c r="H957" s="2" t="e">
        <f t="shared" si="503"/>
        <v>#REF!</v>
      </c>
      <c r="I957">
        <f t="shared" si="525"/>
        <v>19</v>
      </c>
      <c r="J957">
        <f t="shared" si="504"/>
        <v>14</v>
      </c>
      <c r="K957" s="18">
        <f t="shared" ca="1" si="520"/>
        <v>0</v>
      </c>
      <c r="L957" s="18">
        <f t="shared" ca="1" si="520"/>
        <v>0</v>
      </c>
      <c r="M957" s="18">
        <f t="shared" ca="1" si="520"/>
        <v>0</v>
      </c>
      <c r="N957" s="18">
        <f t="shared" ca="1" si="520"/>
        <v>0</v>
      </c>
      <c r="O957" s="18">
        <f t="shared" ca="1" si="520"/>
        <v>0</v>
      </c>
      <c r="P957" s="18">
        <f t="shared" ca="1" si="520"/>
        <v>0</v>
      </c>
      <c r="Q957" s="18">
        <f t="shared" ca="1" si="520"/>
        <v>0</v>
      </c>
      <c r="R957" s="18">
        <f t="shared" ca="1" si="520"/>
        <v>0</v>
      </c>
      <c r="S957" s="18">
        <f t="shared" ca="1" si="520"/>
        <v>0</v>
      </c>
      <c r="T957" s="18">
        <f t="shared" ca="1" si="520"/>
        <v>0</v>
      </c>
      <c r="U957" s="18">
        <f t="shared" ca="1" si="521"/>
        <v>0</v>
      </c>
      <c r="V957" s="18">
        <f t="shared" ca="1" si="521"/>
        <v>0</v>
      </c>
      <c r="W957" s="18">
        <f t="shared" ca="1" si="521"/>
        <v>0</v>
      </c>
      <c r="X957" s="18">
        <f t="shared" ca="1" si="521"/>
        <v>0</v>
      </c>
      <c r="Y957" s="18">
        <f t="shared" ca="1" si="521"/>
        <v>0</v>
      </c>
      <c r="Z957" s="18">
        <f t="shared" ca="1" si="521"/>
        <v>0</v>
      </c>
      <c r="AA957" s="18">
        <f t="shared" ca="1" si="521"/>
        <v>0</v>
      </c>
      <c r="AB957" s="18">
        <f t="shared" ca="1" si="521"/>
        <v>0</v>
      </c>
      <c r="AC957" s="18">
        <f t="shared" ca="1" si="521"/>
        <v>0</v>
      </c>
      <c r="AD957" s="18">
        <f t="shared" ca="1" si="521"/>
        <v>0</v>
      </c>
      <c r="AE957" s="18">
        <f t="shared" ca="1" si="522"/>
        <v>0</v>
      </c>
      <c r="AF957" s="18">
        <f t="shared" ca="1" si="522"/>
        <v>0</v>
      </c>
      <c r="AG957" s="18">
        <f t="shared" ca="1" si="522"/>
        <v>0</v>
      </c>
      <c r="AH957" s="18">
        <f t="shared" ca="1" si="522"/>
        <v>0</v>
      </c>
      <c r="AI957" s="18">
        <f t="shared" ca="1" si="522"/>
        <v>0</v>
      </c>
      <c r="AJ957" s="18">
        <f t="shared" ca="1" si="522"/>
        <v>0</v>
      </c>
      <c r="AK957" s="18">
        <f t="shared" ca="1" si="522"/>
        <v>0</v>
      </c>
      <c r="AL957" s="18">
        <f t="shared" ca="1" si="522"/>
        <v>0</v>
      </c>
      <c r="AM957" s="18">
        <f t="shared" ca="1" si="522"/>
        <v>0</v>
      </c>
      <c r="AN957" s="18">
        <f t="shared" ca="1" si="522"/>
        <v>0</v>
      </c>
      <c r="AO957" s="18">
        <f t="shared" ca="1" si="523"/>
        <v>0</v>
      </c>
      <c r="AP957" s="18">
        <f t="shared" ca="1" si="523"/>
        <v>0</v>
      </c>
      <c r="AQ957" s="18">
        <f t="shared" ca="1" si="523"/>
        <v>0</v>
      </c>
      <c r="AR957" s="18">
        <f t="shared" ca="1" si="523"/>
        <v>0</v>
      </c>
      <c r="AS957" s="18">
        <f t="shared" ca="1" si="523"/>
        <v>0</v>
      </c>
      <c r="AT957" s="18">
        <f t="shared" ca="1" si="523"/>
        <v>0</v>
      </c>
      <c r="AU957" s="18">
        <f t="shared" ca="1" si="523"/>
        <v>0</v>
      </c>
      <c r="AV957" s="18">
        <f t="shared" ca="1" si="523"/>
        <v>0</v>
      </c>
      <c r="AW957" s="18">
        <f t="shared" ca="1" si="523"/>
        <v>0</v>
      </c>
      <c r="AX957" s="18">
        <f t="shared" ca="1" si="523"/>
        <v>0</v>
      </c>
      <c r="AY957" s="18">
        <f t="shared" ca="1" si="524"/>
        <v>0</v>
      </c>
      <c r="AZ957" s="18">
        <f t="shared" ca="1" si="524"/>
        <v>0</v>
      </c>
      <c r="BA957" s="18">
        <f t="shared" ca="1" si="524"/>
        <v>0</v>
      </c>
      <c r="BB957" s="18">
        <f t="shared" ca="1" si="524"/>
        <v>0</v>
      </c>
      <c r="BC957" s="18">
        <f t="shared" ca="1" si="524"/>
        <v>0</v>
      </c>
      <c r="BD957" s="18">
        <f t="shared" ca="1" si="524"/>
        <v>0</v>
      </c>
      <c r="BE957" s="18">
        <f t="shared" ca="1" si="524"/>
        <v>0</v>
      </c>
      <c r="BF957" s="18">
        <f t="shared" ca="1" si="524"/>
        <v>0</v>
      </c>
      <c r="BG957" s="18">
        <f t="shared" ca="1" si="524"/>
        <v>0</v>
      </c>
      <c r="BH957" s="18">
        <f t="shared" ca="1" si="524"/>
        <v>0</v>
      </c>
    </row>
    <row r="958" spans="8:60" x14ac:dyDescent="0.35">
      <c r="H958" s="2" t="e">
        <f t="shared" si="503"/>
        <v>#REF!</v>
      </c>
      <c r="I958">
        <f t="shared" si="525"/>
        <v>19</v>
      </c>
      <c r="J958">
        <f t="shared" si="504"/>
        <v>15</v>
      </c>
      <c r="K958" s="18">
        <f t="shared" ca="1" si="520"/>
        <v>0</v>
      </c>
      <c r="L958" s="18">
        <f t="shared" ca="1" si="520"/>
        <v>0</v>
      </c>
      <c r="M958" s="18">
        <f t="shared" ca="1" si="520"/>
        <v>0</v>
      </c>
      <c r="N958" s="18">
        <f t="shared" ca="1" si="520"/>
        <v>0</v>
      </c>
      <c r="O958" s="18">
        <f t="shared" ca="1" si="520"/>
        <v>0</v>
      </c>
      <c r="P958" s="18">
        <f t="shared" ca="1" si="520"/>
        <v>0</v>
      </c>
      <c r="Q958" s="18">
        <f t="shared" ca="1" si="520"/>
        <v>0</v>
      </c>
      <c r="R958" s="18">
        <f t="shared" ca="1" si="520"/>
        <v>0</v>
      </c>
      <c r="S958" s="18">
        <f t="shared" ca="1" si="520"/>
        <v>0</v>
      </c>
      <c r="T958" s="18">
        <f t="shared" ca="1" si="520"/>
        <v>0</v>
      </c>
      <c r="U958" s="18">
        <f t="shared" ca="1" si="521"/>
        <v>0</v>
      </c>
      <c r="V958" s="18">
        <f t="shared" ca="1" si="521"/>
        <v>0</v>
      </c>
      <c r="W958" s="18">
        <f t="shared" ca="1" si="521"/>
        <v>0</v>
      </c>
      <c r="X958" s="18">
        <f t="shared" ca="1" si="521"/>
        <v>0</v>
      </c>
      <c r="Y958" s="18">
        <f t="shared" ca="1" si="521"/>
        <v>0</v>
      </c>
      <c r="Z958" s="18">
        <f t="shared" ca="1" si="521"/>
        <v>0</v>
      </c>
      <c r="AA958" s="18">
        <f t="shared" ca="1" si="521"/>
        <v>0</v>
      </c>
      <c r="AB958" s="18">
        <f t="shared" ca="1" si="521"/>
        <v>0</v>
      </c>
      <c r="AC958" s="18">
        <f t="shared" ca="1" si="521"/>
        <v>0</v>
      </c>
      <c r="AD958" s="18">
        <f t="shared" ca="1" si="521"/>
        <v>0</v>
      </c>
      <c r="AE958" s="18">
        <f t="shared" ca="1" si="522"/>
        <v>0</v>
      </c>
      <c r="AF958" s="18">
        <f t="shared" ca="1" si="522"/>
        <v>0</v>
      </c>
      <c r="AG958" s="18">
        <f t="shared" ca="1" si="522"/>
        <v>0</v>
      </c>
      <c r="AH958" s="18">
        <f t="shared" ca="1" si="522"/>
        <v>0</v>
      </c>
      <c r="AI958" s="18">
        <f t="shared" ca="1" si="522"/>
        <v>0</v>
      </c>
      <c r="AJ958" s="18">
        <f t="shared" ca="1" si="522"/>
        <v>0</v>
      </c>
      <c r="AK958" s="18">
        <f t="shared" ca="1" si="522"/>
        <v>0</v>
      </c>
      <c r="AL958" s="18">
        <f t="shared" ca="1" si="522"/>
        <v>0</v>
      </c>
      <c r="AM958" s="18">
        <f t="shared" ca="1" si="522"/>
        <v>0</v>
      </c>
      <c r="AN958" s="18">
        <f t="shared" ca="1" si="522"/>
        <v>0</v>
      </c>
      <c r="AO958" s="18">
        <f t="shared" ca="1" si="523"/>
        <v>0</v>
      </c>
      <c r="AP958" s="18">
        <f t="shared" ca="1" si="523"/>
        <v>0</v>
      </c>
      <c r="AQ958" s="18">
        <f t="shared" ca="1" si="523"/>
        <v>0</v>
      </c>
      <c r="AR958" s="18">
        <f t="shared" ca="1" si="523"/>
        <v>0</v>
      </c>
      <c r="AS958" s="18">
        <f t="shared" ca="1" si="523"/>
        <v>0</v>
      </c>
      <c r="AT958" s="18">
        <f t="shared" ca="1" si="523"/>
        <v>0</v>
      </c>
      <c r="AU958" s="18">
        <f t="shared" ca="1" si="523"/>
        <v>0</v>
      </c>
      <c r="AV958" s="18">
        <f t="shared" ca="1" si="523"/>
        <v>0</v>
      </c>
      <c r="AW958" s="18">
        <f t="shared" ca="1" si="523"/>
        <v>0</v>
      </c>
      <c r="AX958" s="18">
        <f t="shared" ca="1" si="523"/>
        <v>0</v>
      </c>
      <c r="AY958" s="18">
        <f t="shared" ca="1" si="524"/>
        <v>0</v>
      </c>
      <c r="AZ958" s="18">
        <f t="shared" ca="1" si="524"/>
        <v>0</v>
      </c>
      <c r="BA958" s="18">
        <f t="shared" ca="1" si="524"/>
        <v>0</v>
      </c>
      <c r="BB958" s="18">
        <f t="shared" ca="1" si="524"/>
        <v>0</v>
      </c>
      <c r="BC958" s="18">
        <f t="shared" ca="1" si="524"/>
        <v>0</v>
      </c>
      <c r="BD958" s="18">
        <f t="shared" ca="1" si="524"/>
        <v>0</v>
      </c>
      <c r="BE958" s="18">
        <f t="shared" ca="1" si="524"/>
        <v>0</v>
      </c>
      <c r="BF958" s="18">
        <f t="shared" ca="1" si="524"/>
        <v>0</v>
      </c>
      <c r="BG958" s="18">
        <f t="shared" ca="1" si="524"/>
        <v>0</v>
      </c>
      <c r="BH958" s="18">
        <f t="shared" ca="1" si="524"/>
        <v>0</v>
      </c>
    </row>
    <row r="959" spans="8:60" x14ac:dyDescent="0.35">
      <c r="H959" s="2" t="e">
        <f t="shared" si="503"/>
        <v>#REF!</v>
      </c>
      <c r="I959">
        <f t="shared" si="525"/>
        <v>19</v>
      </c>
      <c r="J959">
        <f t="shared" si="504"/>
        <v>16</v>
      </c>
      <c r="K959" s="18">
        <f t="shared" ca="1" si="520"/>
        <v>0</v>
      </c>
      <c r="L959" s="18">
        <f t="shared" ca="1" si="520"/>
        <v>0</v>
      </c>
      <c r="M959" s="18">
        <f t="shared" ca="1" si="520"/>
        <v>0</v>
      </c>
      <c r="N959" s="18">
        <f t="shared" ca="1" si="520"/>
        <v>0</v>
      </c>
      <c r="O959" s="18">
        <f t="shared" ca="1" si="520"/>
        <v>0</v>
      </c>
      <c r="P959" s="18">
        <f t="shared" ca="1" si="520"/>
        <v>0</v>
      </c>
      <c r="Q959" s="18">
        <f t="shared" ca="1" si="520"/>
        <v>0</v>
      </c>
      <c r="R959" s="18">
        <f t="shared" ca="1" si="520"/>
        <v>0</v>
      </c>
      <c r="S959" s="18">
        <f t="shared" ca="1" si="520"/>
        <v>0</v>
      </c>
      <c r="T959" s="18">
        <f t="shared" ca="1" si="520"/>
        <v>0</v>
      </c>
      <c r="U959" s="18">
        <f t="shared" ca="1" si="521"/>
        <v>0</v>
      </c>
      <c r="V959" s="18">
        <f t="shared" ca="1" si="521"/>
        <v>0</v>
      </c>
      <c r="W959" s="18">
        <f t="shared" ca="1" si="521"/>
        <v>0</v>
      </c>
      <c r="X959" s="18">
        <f t="shared" ca="1" si="521"/>
        <v>0</v>
      </c>
      <c r="Y959" s="18">
        <f t="shared" ca="1" si="521"/>
        <v>0</v>
      </c>
      <c r="Z959" s="18">
        <f t="shared" ca="1" si="521"/>
        <v>0</v>
      </c>
      <c r="AA959" s="18">
        <f t="shared" ca="1" si="521"/>
        <v>0</v>
      </c>
      <c r="AB959" s="18">
        <f t="shared" ca="1" si="521"/>
        <v>0</v>
      </c>
      <c r="AC959" s="18">
        <f t="shared" ca="1" si="521"/>
        <v>0</v>
      </c>
      <c r="AD959" s="18">
        <f t="shared" ca="1" si="521"/>
        <v>0</v>
      </c>
      <c r="AE959" s="18">
        <f t="shared" ca="1" si="522"/>
        <v>0</v>
      </c>
      <c r="AF959" s="18">
        <f t="shared" ca="1" si="522"/>
        <v>0</v>
      </c>
      <c r="AG959" s="18">
        <f t="shared" ca="1" si="522"/>
        <v>0</v>
      </c>
      <c r="AH959" s="18">
        <f t="shared" ca="1" si="522"/>
        <v>0</v>
      </c>
      <c r="AI959" s="18">
        <f t="shared" ca="1" si="522"/>
        <v>0</v>
      </c>
      <c r="AJ959" s="18">
        <f t="shared" ca="1" si="522"/>
        <v>0</v>
      </c>
      <c r="AK959" s="18">
        <f t="shared" ca="1" si="522"/>
        <v>0</v>
      </c>
      <c r="AL959" s="18">
        <f t="shared" ca="1" si="522"/>
        <v>0</v>
      </c>
      <c r="AM959" s="18">
        <f t="shared" ca="1" si="522"/>
        <v>0</v>
      </c>
      <c r="AN959" s="18">
        <f t="shared" ca="1" si="522"/>
        <v>0</v>
      </c>
      <c r="AO959" s="18">
        <f t="shared" ca="1" si="523"/>
        <v>0</v>
      </c>
      <c r="AP959" s="18">
        <f t="shared" ca="1" si="523"/>
        <v>0</v>
      </c>
      <c r="AQ959" s="18">
        <f t="shared" ca="1" si="523"/>
        <v>0</v>
      </c>
      <c r="AR959" s="18">
        <f t="shared" ca="1" si="523"/>
        <v>0</v>
      </c>
      <c r="AS959" s="18">
        <f t="shared" ca="1" si="523"/>
        <v>0</v>
      </c>
      <c r="AT959" s="18">
        <f t="shared" ca="1" si="523"/>
        <v>0</v>
      </c>
      <c r="AU959" s="18">
        <f t="shared" ca="1" si="523"/>
        <v>0</v>
      </c>
      <c r="AV959" s="18">
        <f t="shared" ca="1" si="523"/>
        <v>0</v>
      </c>
      <c r="AW959" s="18">
        <f t="shared" ca="1" si="523"/>
        <v>0</v>
      </c>
      <c r="AX959" s="18">
        <f t="shared" ca="1" si="523"/>
        <v>0</v>
      </c>
      <c r="AY959" s="18">
        <f t="shared" ca="1" si="524"/>
        <v>0</v>
      </c>
      <c r="AZ959" s="18">
        <f t="shared" ca="1" si="524"/>
        <v>0</v>
      </c>
      <c r="BA959" s="18">
        <f t="shared" ca="1" si="524"/>
        <v>0</v>
      </c>
      <c r="BB959" s="18">
        <f t="shared" ca="1" si="524"/>
        <v>0</v>
      </c>
      <c r="BC959" s="18">
        <f t="shared" ca="1" si="524"/>
        <v>0</v>
      </c>
      <c r="BD959" s="18">
        <f t="shared" ca="1" si="524"/>
        <v>0</v>
      </c>
      <c r="BE959" s="18">
        <f t="shared" ca="1" si="524"/>
        <v>0</v>
      </c>
      <c r="BF959" s="18">
        <f t="shared" ca="1" si="524"/>
        <v>0</v>
      </c>
      <c r="BG959" s="18">
        <f t="shared" ca="1" si="524"/>
        <v>0</v>
      </c>
      <c r="BH959" s="18">
        <f t="shared" ca="1" si="524"/>
        <v>0</v>
      </c>
    </row>
    <row r="960" spans="8:60" x14ac:dyDescent="0.35">
      <c r="H960" s="2" t="e">
        <f t="shared" si="503"/>
        <v>#REF!</v>
      </c>
      <c r="I960">
        <f t="shared" si="525"/>
        <v>19</v>
      </c>
      <c r="J960">
        <f t="shared" si="504"/>
        <v>17</v>
      </c>
      <c r="K960" s="18">
        <f t="shared" ca="1" si="520"/>
        <v>0</v>
      </c>
      <c r="L960" s="18">
        <f t="shared" ca="1" si="520"/>
        <v>0</v>
      </c>
      <c r="M960" s="18">
        <f t="shared" ca="1" si="520"/>
        <v>0</v>
      </c>
      <c r="N960" s="18">
        <f t="shared" ca="1" si="520"/>
        <v>0</v>
      </c>
      <c r="O960" s="18">
        <f t="shared" ca="1" si="520"/>
        <v>0</v>
      </c>
      <c r="P960" s="18">
        <f t="shared" ca="1" si="520"/>
        <v>0</v>
      </c>
      <c r="Q960" s="18">
        <f t="shared" ca="1" si="520"/>
        <v>0</v>
      </c>
      <c r="R960" s="18">
        <f t="shared" ca="1" si="520"/>
        <v>0</v>
      </c>
      <c r="S960" s="18">
        <f t="shared" ca="1" si="520"/>
        <v>0</v>
      </c>
      <c r="T960" s="18">
        <f t="shared" ca="1" si="520"/>
        <v>0</v>
      </c>
      <c r="U960" s="18">
        <f t="shared" ca="1" si="521"/>
        <v>0</v>
      </c>
      <c r="V960" s="18">
        <f t="shared" ca="1" si="521"/>
        <v>0</v>
      </c>
      <c r="W960" s="18">
        <f t="shared" ca="1" si="521"/>
        <v>0</v>
      </c>
      <c r="X960" s="18">
        <f t="shared" ca="1" si="521"/>
        <v>0</v>
      </c>
      <c r="Y960" s="18">
        <f t="shared" ca="1" si="521"/>
        <v>0</v>
      </c>
      <c r="Z960" s="18">
        <f t="shared" ca="1" si="521"/>
        <v>0</v>
      </c>
      <c r="AA960" s="18">
        <f t="shared" ca="1" si="521"/>
        <v>0</v>
      </c>
      <c r="AB960" s="18">
        <f t="shared" ca="1" si="521"/>
        <v>0</v>
      </c>
      <c r="AC960" s="18">
        <f t="shared" ca="1" si="521"/>
        <v>0</v>
      </c>
      <c r="AD960" s="18">
        <f t="shared" ca="1" si="521"/>
        <v>0</v>
      </c>
      <c r="AE960" s="18">
        <f t="shared" ca="1" si="522"/>
        <v>0</v>
      </c>
      <c r="AF960" s="18">
        <f t="shared" ca="1" si="522"/>
        <v>0</v>
      </c>
      <c r="AG960" s="18">
        <f t="shared" ca="1" si="522"/>
        <v>0</v>
      </c>
      <c r="AH960" s="18">
        <f t="shared" ca="1" si="522"/>
        <v>0</v>
      </c>
      <c r="AI960" s="18">
        <f t="shared" ca="1" si="522"/>
        <v>0</v>
      </c>
      <c r="AJ960" s="18">
        <f t="shared" ca="1" si="522"/>
        <v>0</v>
      </c>
      <c r="AK960" s="18">
        <f t="shared" ca="1" si="522"/>
        <v>0</v>
      </c>
      <c r="AL960" s="18">
        <f t="shared" ca="1" si="522"/>
        <v>0</v>
      </c>
      <c r="AM960" s="18">
        <f t="shared" ca="1" si="522"/>
        <v>0</v>
      </c>
      <c r="AN960" s="18">
        <f t="shared" ca="1" si="522"/>
        <v>0</v>
      </c>
      <c r="AO960" s="18">
        <f t="shared" ca="1" si="523"/>
        <v>0</v>
      </c>
      <c r="AP960" s="18">
        <f t="shared" ca="1" si="523"/>
        <v>0</v>
      </c>
      <c r="AQ960" s="18">
        <f t="shared" ca="1" si="523"/>
        <v>0</v>
      </c>
      <c r="AR960" s="18">
        <f t="shared" ca="1" si="523"/>
        <v>0</v>
      </c>
      <c r="AS960" s="18">
        <f t="shared" ca="1" si="523"/>
        <v>0</v>
      </c>
      <c r="AT960" s="18">
        <f t="shared" ca="1" si="523"/>
        <v>0</v>
      </c>
      <c r="AU960" s="18">
        <f t="shared" ca="1" si="523"/>
        <v>0</v>
      </c>
      <c r="AV960" s="18">
        <f t="shared" ca="1" si="523"/>
        <v>0</v>
      </c>
      <c r="AW960" s="18">
        <f t="shared" ca="1" si="523"/>
        <v>0</v>
      </c>
      <c r="AX960" s="18">
        <f t="shared" ca="1" si="523"/>
        <v>0</v>
      </c>
      <c r="AY960" s="18">
        <f t="shared" ca="1" si="524"/>
        <v>0</v>
      </c>
      <c r="AZ960" s="18">
        <f t="shared" ca="1" si="524"/>
        <v>0</v>
      </c>
      <c r="BA960" s="18">
        <f t="shared" ca="1" si="524"/>
        <v>0</v>
      </c>
      <c r="BB960" s="18">
        <f t="shared" ca="1" si="524"/>
        <v>0</v>
      </c>
      <c r="BC960" s="18">
        <f t="shared" ca="1" si="524"/>
        <v>0</v>
      </c>
      <c r="BD960" s="18">
        <f t="shared" ca="1" si="524"/>
        <v>0</v>
      </c>
      <c r="BE960" s="18">
        <f t="shared" ca="1" si="524"/>
        <v>0</v>
      </c>
      <c r="BF960" s="18">
        <f t="shared" ca="1" si="524"/>
        <v>0</v>
      </c>
      <c r="BG960" s="18">
        <f t="shared" ca="1" si="524"/>
        <v>0</v>
      </c>
      <c r="BH960" s="18">
        <f t="shared" ca="1" si="524"/>
        <v>0</v>
      </c>
    </row>
    <row r="961" spans="8:60" x14ac:dyDescent="0.35">
      <c r="H961" s="2" t="e">
        <f t="shared" si="503"/>
        <v>#REF!</v>
      </c>
      <c r="I961">
        <f t="shared" si="525"/>
        <v>19</v>
      </c>
      <c r="J961">
        <f t="shared" si="504"/>
        <v>18</v>
      </c>
      <c r="K961" s="18">
        <f t="shared" ca="1" si="520"/>
        <v>0</v>
      </c>
      <c r="L961" s="18">
        <f t="shared" ca="1" si="520"/>
        <v>0</v>
      </c>
      <c r="M961" s="18">
        <f t="shared" ca="1" si="520"/>
        <v>0</v>
      </c>
      <c r="N961" s="18">
        <f t="shared" ca="1" si="520"/>
        <v>0</v>
      </c>
      <c r="O961" s="18">
        <f t="shared" ca="1" si="520"/>
        <v>0</v>
      </c>
      <c r="P961" s="18">
        <f t="shared" ca="1" si="520"/>
        <v>0</v>
      </c>
      <c r="Q961" s="18">
        <f t="shared" ca="1" si="520"/>
        <v>0</v>
      </c>
      <c r="R961" s="18">
        <f t="shared" ca="1" si="520"/>
        <v>0</v>
      </c>
      <c r="S961" s="18">
        <f t="shared" ca="1" si="520"/>
        <v>0</v>
      </c>
      <c r="T961" s="18">
        <f t="shared" ca="1" si="520"/>
        <v>0</v>
      </c>
      <c r="U961" s="18">
        <f t="shared" ca="1" si="521"/>
        <v>0</v>
      </c>
      <c r="V961" s="18">
        <f t="shared" ca="1" si="521"/>
        <v>0</v>
      </c>
      <c r="W961" s="18">
        <f t="shared" ca="1" si="521"/>
        <v>0</v>
      </c>
      <c r="X961" s="18">
        <f t="shared" ca="1" si="521"/>
        <v>0</v>
      </c>
      <c r="Y961" s="18">
        <f t="shared" ca="1" si="521"/>
        <v>0</v>
      </c>
      <c r="Z961" s="18">
        <f t="shared" ca="1" si="521"/>
        <v>0</v>
      </c>
      <c r="AA961" s="18">
        <f t="shared" ca="1" si="521"/>
        <v>0</v>
      </c>
      <c r="AB961" s="18">
        <f t="shared" ca="1" si="521"/>
        <v>0</v>
      </c>
      <c r="AC961" s="18">
        <f t="shared" ca="1" si="521"/>
        <v>0</v>
      </c>
      <c r="AD961" s="18">
        <f t="shared" ca="1" si="521"/>
        <v>0</v>
      </c>
      <c r="AE961" s="18">
        <f t="shared" ca="1" si="522"/>
        <v>0</v>
      </c>
      <c r="AF961" s="18">
        <f t="shared" ca="1" si="522"/>
        <v>0</v>
      </c>
      <c r="AG961" s="18">
        <f t="shared" ca="1" si="522"/>
        <v>0</v>
      </c>
      <c r="AH961" s="18">
        <f t="shared" ca="1" si="522"/>
        <v>0</v>
      </c>
      <c r="AI961" s="18">
        <f t="shared" ca="1" si="522"/>
        <v>0</v>
      </c>
      <c r="AJ961" s="18">
        <f t="shared" ca="1" si="522"/>
        <v>0</v>
      </c>
      <c r="AK961" s="18">
        <f t="shared" ca="1" si="522"/>
        <v>0</v>
      </c>
      <c r="AL961" s="18">
        <f t="shared" ca="1" si="522"/>
        <v>0</v>
      </c>
      <c r="AM961" s="18">
        <f t="shared" ca="1" si="522"/>
        <v>0</v>
      </c>
      <c r="AN961" s="18">
        <f t="shared" ca="1" si="522"/>
        <v>0</v>
      </c>
      <c r="AO961" s="18">
        <f t="shared" ca="1" si="523"/>
        <v>0</v>
      </c>
      <c r="AP961" s="18">
        <f t="shared" ca="1" si="523"/>
        <v>0</v>
      </c>
      <c r="AQ961" s="18">
        <f t="shared" ca="1" si="523"/>
        <v>0</v>
      </c>
      <c r="AR961" s="18">
        <f t="shared" ca="1" si="523"/>
        <v>0</v>
      </c>
      <c r="AS961" s="18">
        <f t="shared" ca="1" si="523"/>
        <v>0</v>
      </c>
      <c r="AT961" s="18">
        <f t="shared" ca="1" si="523"/>
        <v>0</v>
      </c>
      <c r="AU961" s="18">
        <f t="shared" ca="1" si="523"/>
        <v>0</v>
      </c>
      <c r="AV961" s="18">
        <f t="shared" ca="1" si="523"/>
        <v>0</v>
      </c>
      <c r="AW961" s="18">
        <f t="shared" ca="1" si="523"/>
        <v>0</v>
      </c>
      <c r="AX961" s="18">
        <f t="shared" ca="1" si="523"/>
        <v>0</v>
      </c>
      <c r="AY961" s="18">
        <f t="shared" ca="1" si="524"/>
        <v>0</v>
      </c>
      <c r="AZ961" s="18">
        <f t="shared" ca="1" si="524"/>
        <v>0</v>
      </c>
      <c r="BA961" s="18">
        <f t="shared" ca="1" si="524"/>
        <v>0</v>
      </c>
      <c r="BB961" s="18">
        <f t="shared" ca="1" si="524"/>
        <v>0</v>
      </c>
      <c r="BC961" s="18">
        <f t="shared" ca="1" si="524"/>
        <v>0</v>
      </c>
      <c r="BD961" s="18">
        <f t="shared" ca="1" si="524"/>
        <v>0</v>
      </c>
      <c r="BE961" s="18">
        <f t="shared" ca="1" si="524"/>
        <v>0</v>
      </c>
      <c r="BF961" s="18">
        <f t="shared" ca="1" si="524"/>
        <v>0</v>
      </c>
      <c r="BG961" s="18">
        <f t="shared" ca="1" si="524"/>
        <v>0</v>
      </c>
      <c r="BH961" s="18">
        <f t="shared" ca="1" si="524"/>
        <v>0</v>
      </c>
    </row>
    <row r="962" spans="8:60" x14ac:dyDescent="0.35">
      <c r="H962" s="2" t="e">
        <f t="shared" si="503"/>
        <v>#REF!</v>
      </c>
      <c r="I962">
        <f t="shared" si="525"/>
        <v>19</v>
      </c>
      <c r="J962">
        <f t="shared" si="504"/>
        <v>19</v>
      </c>
      <c r="K962" s="18">
        <f t="shared" ca="1" si="520"/>
        <v>0</v>
      </c>
      <c r="L962" s="18">
        <f t="shared" ca="1" si="520"/>
        <v>0</v>
      </c>
      <c r="M962" s="18">
        <f t="shared" ca="1" si="520"/>
        <v>0</v>
      </c>
      <c r="N962" s="18">
        <f t="shared" ca="1" si="520"/>
        <v>0</v>
      </c>
      <c r="O962" s="18">
        <f t="shared" ca="1" si="520"/>
        <v>0</v>
      </c>
      <c r="P962" s="18">
        <f t="shared" ca="1" si="520"/>
        <v>0</v>
      </c>
      <c r="Q962" s="18">
        <f t="shared" ca="1" si="520"/>
        <v>0</v>
      </c>
      <c r="R962" s="18">
        <f t="shared" ca="1" si="520"/>
        <v>0</v>
      </c>
      <c r="S962" s="18">
        <f t="shared" ca="1" si="520"/>
        <v>0</v>
      </c>
      <c r="T962" s="18">
        <f t="shared" ca="1" si="520"/>
        <v>0</v>
      </c>
      <c r="U962" s="18">
        <f t="shared" ca="1" si="521"/>
        <v>0</v>
      </c>
      <c r="V962" s="18">
        <f t="shared" ca="1" si="521"/>
        <v>0</v>
      </c>
      <c r="W962" s="18">
        <f t="shared" ca="1" si="521"/>
        <v>0</v>
      </c>
      <c r="X962" s="18">
        <f t="shared" ca="1" si="521"/>
        <v>0</v>
      </c>
      <c r="Y962" s="18">
        <f t="shared" ca="1" si="521"/>
        <v>0</v>
      </c>
      <c r="Z962" s="18">
        <f t="shared" ca="1" si="521"/>
        <v>0</v>
      </c>
      <c r="AA962" s="18">
        <f t="shared" ca="1" si="521"/>
        <v>0</v>
      </c>
      <c r="AB962" s="18">
        <f t="shared" ca="1" si="521"/>
        <v>0</v>
      </c>
      <c r="AC962" s="18">
        <f t="shared" ca="1" si="521"/>
        <v>0</v>
      </c>
      <c r="AD962" s="18">
        <f t="shared" ca="1" si="521"/>
        <v>0</v>
      </c>
      <c r="AE962" s="18">
        <f t="shared" ca="1" si="522"/>
        <v>0</v>
      </c>
      <c r="AF962" s="18">
        <f t="shared" ca="1" si="522"/>
        <v>0</v>
      </c>
      <c r="AG962" s="18">
        <f t="shared" ca="1" si="522"/>
        <v>0</v>
      </c>
      <c r="AH962" s="18">
        <f t="shared" ca="1" si="522"/>
        <v>0</v>
      </c>
      <c r="AI962" s="18">
        <f t="shared" ca="1" si="522"/>
        <v>0</v>
      </c>
      <c r="AJ962" s="18">
        <f t="shared" ca="1" si="522"/>
        <v>0</v>
      </c>
      <c r="AK962" s="18">
        <f t="shared" ca="1" si="522"/>
        <v>0</v>
      </c>
      <c r="AL962" s="18">
        <f t="shared" ca="1" si="522"/>
        <v>0</v>
      </c>
      <c r="AM962" s="18">
        <f t="shared" ca="1" si="522"/>
        <v>0</v>
      </c>
      <c r="AN962" s="18">
        <f t="shared" ca="1" si="522"/>
        <v>0</v>
      </c>
      <c r="AO962" s="18">
        <f t="shared" ca="1" si="523"/>
        <v>0</v>
      </c>
      <c r="AP962" s="18">
        <f t="shared" ca="1" si="523"/>
        <v>0</v>
      </c>
      <c r="AQ962" s="18">
        <f t="shared" ca="1" si="523"/>
        <v>0</v>
      </c>
      <c r="AR962" s="18">
        <f t="shared" ca="1" si="523"/>
        <v>0</v>
      </c>
      <c r="AS962" s="18">
        <f t="shared" ca="1" si="523"/>
        <v>0</v>
      </c>
      <c r="AT962" s="18">
        <f t="shared" ca="1" si="523"/>
        <v>0</v>
      </c>
      <c r="AU962" s="18">
        <f t="shared" ca="1" si="523"/>
        <v>0</v>
      </c>
      <c r="AV962" s="18">
        <f t="shared" ca="1" si="523"/>
        <v>0</v>
      </c>
      <c r="AW962" s="18">
        <f t="shared" ca="1" si="523"/>
        <v>0</v>
      </c>
      <c r="AX962" s="18">
        <f t="shared" ca="1" si="523"/>
        <v>0</v>
      </c>
      <c r="AY962" s="18">
        <f t="shared" ca="1" si="524"/>
        <v>0</v>
      </c>
      <c r="AZ962" s="18">
        <f t="shared" ca="1" si="524"/>
        <v>0</v>
      </c>
      <c r="BA962" s="18">
        <f t="shared" ca="1" si="524"/>
        <v>0</v>
      </c>
      <c r="BB962" s="18">
        <f t="shared" ca="1" si="524"/>
        <v>0</v>
      </c>
      <c r="BC962" s="18">
        <f t="shared" ca="1" si="524"/>
        <v>0</v>
      </c>
      <c r="BD962" s="18">
        <f t="shared" ca="1" si="524"/>
        <v>0</v>
      </c>
      <c r="BE962" s="18">
        <f t="shared" ca="1" si="524"/>
        <v>0</v>
      </c>
      <c r="BF962" s="18">
        <f t="shared" ca="1" si="524"/>
        <v>0</v>
      </c>
      <c r="BG962" s="18">
        <f t="shared" ca="1" si="524"/>
        <v>0</v>
      </c>
      <c r="BH962" s="18">
        <f t="shared" ca="1" si="524"/>
        <v>0</v>
      </c>
    </row>
    <row r="963" spans="8:60" x14ac:dyDescent="0.35">
      <c r="H963" s="2" t="e">
        <f t="shared" si="503"/>
        <v>#REF!</v>
      </c>
      <c r="I963">
        <f t="shared" si="525"/>
        <v>19</v>
      </c>
      <c r="J963">
        <f t="shared" si="504"/>
        <v>20</v>
      </c>
      <c r="K963" s="18">
        <f t="shared" ca="1" si="520"/>
        <v>0</v>
      </c>
      <c r="L963" s="18">
        <f t="shared" ca="1" si="520"/>
        <v>0</v>
      </c>
      <c r="M963" s="18">
        <f t="shared" ca="1" si="520"/>
        <v>0</v>
      </c>
      <c r="N963" s="18">
        <f t="shared" ca="1" si="520"/>
        <v>0</v>
      </c>
      <c r="O963" s="18">
        <f t="shared" ca="1" si="520"/>
        <v>0</v>
      </c>
      <c r="P963" s="18">
        <f t="shared" ca="1" si="520"/>
        <v>0</v>
      </c>
      <c r="Q963" s="18">
        <f t="shared" ca="1" si="520"/>
        <v>0</v>
      </c>
      <c r="R963" s="18">
        <f t="shared" ca="1" si="520"/>
        <v>0</v>
      </c>
      <c r="S963" s="18">
        <f t="shared" ca="1" si="520"/>
        <v>0</v>
      </c>
      <c r="T963" s="18">
        <f t="shared" ca="1" si="520"/>
        <v>0</v>
      </c>
      <c r="U963" s="18">
        <f t="shared" ca="1" si="521"/>
        <v>0</v>
      </c>
      <c r="V963" s="18">
        <f t="shared" ca="1" si="521"/>
        <v>0</v>
      </c>
      <c r="W963" s="18">
        <f t="shared" ca="1" si="521"/>
        <v>0</v>
      </c>
      <c r="X963" s="18">
        <f t="shared" ca="1" si="521"/>
        <v>0</v>
      </c>
      <c r="Y963" s="18">
        <f t="shared" ca="1" si="521"/>
        <v>0</v>
      </c>
      <c r="Z963" s="18">
        <f t="shared" ca="1" si="521"/>
        <v>0</v>
      </c>
      <c r="AA963" s="18">
        <f t="shared" ca="1" si="521"/>
        <v>0</v>
      </c>
      <c r="AB963" s="18">
        <f t="shared" ca="1" si="521"/>
        <v>0</v>
      </c>
      <c r="AC963" s="18">
        <f t="shared" ca="1" si="521"/>
        <v>0</v>
      </c>
      <c r="AD963" s="18">
        <f t="shared" ca="1" si="521"/>
        <v>0</v>
      </c>
      <c r="AE963" s="18">
        <f t="shared" ca="1" si="522"/>
        <v>0</v>
      </c>
      <c r="AF963" s="18">
        <f t="shared" ca="1" si="522"/>
        <v>0</v>
      </c>
      <c r="AG963" s="18">
        <f t="shared" ca="1" si="522"/>
        <v>0</v>
      </c>
      <c r="AH963" s="18">
        <f t="shared" ca="1" si="522"/>
        <v>0</v>
      </c>
      <c r="AI963" s="18">
        <f t="shared" ca="1" si="522"/>
        <v>0</v>
      </c>
      <c r="AJ963" s="18">
        <f t="shared" ca="1" si="522"/>
        <v>0</v>
      </c>
      <c r="AK963" s="18">
        <f t="shared" ca="1" si="522"/>
        <v>0</v>
      </c>
      <c r="AL963" s="18">
        <f t="shared" ca="1" si="522"/>
        <v>0</v>
      </c>
      <c r="AM963" s="18">
        <f t="shared" ca="1" si="522"/>
        <v>0</v>
      </c>
      <c r="AN963" s="18">
        <f t="shared" ca="1" si="522"/>
        <v>0</v>
      </c>
      <c r="AO963" s="18">
        <f t="shared" ca="1" si="523"/>
        <v>0</v>
      </c>
      <c r="AP963" s="18">
        <f t="shared" ca="1" si="523"/>
        <v>0</v>
      </c>
      <c r="AQ963" s="18">
        <f t="shared" ca="1" si="523"/>
        <v>0</v>
      </c>
      <c r="AR963" s="18">
        <f t="shared" ca="1" si="523"/>
        <v>0</v>
      </c>
      <c r="AS963" s="18">
        <f t="shared" ca="1" si="523"/>
        <v>0</v>
      </c>
      <c r="AT963" s="18">
        <f t="shared" ca="1" si="523"/>
        <v>0</v>
      </c>
      <c r="AU963" s="18">
        <f t="shared" ca="1" si="523"/>
        <v>0</v>
      </c>
      <c r="AV963" s="18">
        <f t="shared" ca="1" si="523"/>
        <v>0</v>
      </c>
      <c r="AW963" s="18">
        <f t="shared" ca="1" si="523"/>
        <v>0</v>
      </c>
      <c r="AX963" s="18">
        <f t="shared" ca="1" si="523"/>
        <v>0</v>
      </c>
      <c r="AY963" s="18">
        <f t="shared" ca="1" si="524"/>
        <v>0</v>
      </c>
      <c r="AZ963" s="18">
        <f t="shared" ca="1" si="524"/>
        <v>0</v>
      </c>
      <c r="BA963" s="18">
        <f t="shared" ca="1" si="524"/>
        <v>0</v>
      </c>
      <c r="BB963" s="18">
        <f t="shared" ca="1" si="524"/>
        <v>0</v>
      </c>
      <c r="BC963" s="18">
        <f t="shared" ca="1" si="524"/>
        <v>0</v>
      </c>
      <c r="BD963" s="18">
        <f t="shared" ca="1" si="524"/>
        <v>0</v>
      </c>
      <c r="BE963" s="18">
        <f t="shared" ca="1" si="524"/>
        <v>0</v>
      </c>
      <c r="BF963" s="18">
        <f t="shared" ca="1" si="524"/>
        <v>0</v>
      </c>
      <c r="BG963" s="18">
        <f t="shared" ca="1" si="524"/>
        <v>0</v>
      </c>
      <c r="BH963" s="18">
        <f t="shared" ca="1" si="524"/>
        <v>0</v>
      </c>
    </row>
    <row r="964" spans="8:60" x14ac:dyDescent="0.35">
      <c r="H964" s="2" t="e">
        <f t="shared" si="503"/>
        <v>#REF!</v>
      </c>
      <c r="I964">
        <f t="shared" si="525"/>
        <v>19</v>
      </c>
      <c r="J964">
        <f t="shared" si="504"/>
        <v>21</v>
      </c>
      <c r="K964" s="18">
        <f t="shared" ca="1" si="520"/>
        <v>0</v>
      </c>
      <c r="L964" s="18">
        <f t="shared" ca="1" si="520"/>
        <v>0</v>
      </c>
      <c r="M964" s="18">
        <f t="shared" ca="1" si="520"/>
        <v>0</v>
      </c>
      <c r="N964" s="18">
        <f t="shared" ca="1" si="520"/>
        <v>0</v>
      </c>
      <c r="O964" s="18">
        <f t="shared" ca="1" si="520"/>
        <v>0</v>
      </c>
      <c r="P964" s="18">
        <f t="shared" ca="1" si="520"/>
        <v>0</v>
      </c>
      <c r="Q964" s="18">
        <f t="shared" ca="1" si="520"/>
        <v>0</v>
      </c>
      <c r="R964" s="18">
        <f t="shared" ca="1" si="520"/>
        <v>0</v>
      </c>
      <c r="S964" s="18">
        <f t="shared" ca="1" si="520"/>
        <v>0</v>
      </c>
      <c r="T964" s="18">
        <f t="shared" ca="1" si="520"/>
        <v>0</v>
      </c>
      <c r="U964" s="18">
        <f t="shared" ca="1" si="521"/>
        <v>0</v>
      </c>
      <c r="V964" s="18">
        <f t="shared" ca="1" si="521"/>
        <v>0</v>
      </c>
      <c r="W964" s="18">
        <f t="shared" ca="1" si="521"/>
        <v>0</v>
      </c>
      <c r="X964" s="18">
        <f t="shared" ca="1" si="521"/>
        <v>0</v>
      </c>
      <c r="Y964" s="18">
        <f t="shared" ca="1" si="521"/>
        <v>0</v>
      </c>
      <c r="Z964" s="18">
        <f t="shared" ca="1" si="521"/>
        <v>0</v>
      </c>
      <c r="AA964" s="18">
        <f t="shared" ca="1" si="521"/>
        <v>0</v>
      </c>
      <c r="AB964" s="18">
        <f t="shared" ca="1" si="521"/>
        <v>0</v>
      </c>
      <c r="AC964" s="18">
        <f t="shared" ca="1" si="521"/>
        <v>0</v>
      </c>
      <c r="AD964" s="18">
        <f t="shared" ca="1" si="521"/>
        <v>0</v>
      </c>
      <c r="AE964" s="18">
        <f t="shared" ca="1" si="522"/>
        <v>0</v>
      </c>
      <c r="AF964" s="18">
        <f t="shared" ca="1" si="522"/>
        <v>0</v>
      </c>
      <c r="AG964" s="18">
        <f t="shared" ca="1" si="522"/>
        <v>0</v>
      </c>
      <c r="AH964" s="18">
        <f t="shared" ca="1" si="522"/>
        <v>0</v>
      </c>
      <c r="AI964" s="18">
        <f t="shared" ca="1" si="522"/>
        <v>0</v>
      </c>
      <c r="AJ964" s="18">
        <f t="shared" ca="1" si="522"/>
        <v>0</v>
      </c>
      <c r="AK964" s="18">
        <f t="shared" ca="1" si="522"/>
        <v>0</v>
      </c>
      <c r="AL964" s="18">
        <f t="shared" ca="1" si="522"/>
        <v>0</v>
      </c>
      <c r="AM964" s="18">
        <f t="shared" ca="1" si="522"/>
        <v>0</v>
      </c>
      <c r="AN964" s="18">
        <f t="shared" ca="1" si="522"/>
        <v>0</v>
      </c>
      <c r="AO964" s="18">
        <f t="shared" ca="1" si="523"/>
        <v>0</v>
      </c>
      <c r="AP964" s="18">
        <f t="shared" ca="1" si="523"/>
        <v>0</v>
      </c>
      <c r="AQ964" s="18">
        <f t="shared" ca="1" si="523"/>
        <v>0</v>
      </c>
      <c r="AR964" s="18">
        <f t="shared" ca="1" si="523"/>
        <v>0</v>
      </c>
      <c r="AS964" s="18">
        <f t="shared" ca="1" si="523"/>
        <v>0</v>
      </c>
      <c r="AT964" s="18">
        <f t="shared" ca="1" si="523"/>
        <v>0</v>
      </c>
      <c r="AU964" s="18">
        <f t="shared" ca="1" si="523"/>
        <v>0</v>
      </c>
      <c r="AV964" s="18">
        <f t="shared" ca="1" si="523"/>
        <v>0</v>
      </c>
      <c r="AW964" s="18">
        <f t="shared" ca="1" si="523"/>
        <v>0</v>
      </c>
      <c r="AX964" s="18">
        <f t="shared" ca="1" si="523"/>
        <v>0</v>
      </c>
      <c r="AY964" s="18">
        <f t="shared" ca="1" si="524"/>
        <v>0</v>
      </c>
      <c r="AZ964" s="18">
        <f t="shared" ca="1" si="524"/>
        <v>0</v>
      </c>
      <c r="BA964" s="18">
        <f t="shared" ca="1" si="524"/>
        <v>0</v>
      </c>
      <c r="BB964" s="18">
        <f t="shared" ca="1" si="524"/>
        <v>0</v>
      </c>
      <c r="BC964" s="18">
        <f t="shared" ca="1" si="524"/>
        <v>0</v>
      </c>
      <c r="BD964" s="18">
        <f t="shared" ca="1" si="524"/>
        <v>0</v>
      </c>
      <c r="BE964" s="18">
        <f t="shared" ca="1" si="524"/>
        <v>0</v>
      </c>
      <c r="BF964" s="18">
        <f t="shared" ca="1" si="524"/>
        <v>0</v>
      </c>
      <c r="BG964" s="18">
        <f t="shared" ca="1" si="524"/>
        <v>0</v>
      </c>
      <c r="BH964" s="18">
        <f t="shared" ca="1" si="524"/>
        <v>0</v>
      </c>
    </row>
    <row r="965" spans="8:60" x14ac:dyDescent="0.35">
      <c r="H965" s="2" t="e">
        <f t="shared" si="503"/>
        <v>#REF!</v>
      </c>
      <c r="I965">
        <f t="shared" si="525"/>
        <v>19</v>
      </c>
      <c r="J965">
        <f t="shared" si="504"/>
        <v>22</v>
      </c>
      <c r="K965" s="18">
        <f t="shared" ref="K965:T974" ca="1" si="526">IF(K$24&gt;$J965,0,OFFSET($K$2,$I965,$J965-K$24))</f>
        <v>0</v>
      </c>
      <c r="L965" s="18">
        <f t="shared" ca="1" si="526"/>
        <v>0</v>
      </c>
      <c r="M965" s="18">
        <f t="shared" ca="1" si="526"/>
        <v>0</v>
      </c>
      <c r="N965" s="18">
        <f t="shared" ca="1" si="526"/>
        <v>0</v>
      </c>
      <c r="O965" s="18">
        <f t="shared" ca="1" si="526"/>
        <v>0</v>
      </c>
      <c r="P965" s="18">
        <f t="shared" ca="1" si="526"/>
        <v>0</v>
      </c>
      <c r="Q965" s="18">
        <f t="shared" ca="1" si="526"/>
        <v>0</v>
      </c>
      <c r="R965" s="18">
        <f t="shared" ca="1" si="526"/>
        <v>0</v>
      </c>
      <c r="S965" s="18">
        <f t="shared" ca="1" si="526"/>
        <v>0</v>
      </c>
      <c r="T965" s="18">
        <f t="shared" ca="1" si="526"/>
        <v>0</v>
      </c>
      <c r="U965" s="18">
        <f t="shared" ref="U965:AD974" ca="1" si="527">IF(U$24&gt;$J965,0,OFFSET($K$2,$I965,$J965-U$24))</f>
        <v>0</v>
      </c>
      <c r="V965" s="18">
        <f t="shared" ca="1" si="527"/>
        <v>0</v>
      </c>
      <c r="W965" s="18">
        <f t="shared" ca="1" si="527"/>
        <v>0</v>
      </c>
      <c r="X965" s="18">
        <f t="shared" ca="1" si="527"/>
        <v>0</v>
      </c>
      <c r="Y965" s="18">
        <f t="shared" ca="1" si="527"/>
        <v>0</v>
      </c>
      <c r="Z965" s="18">
        <f t="shared" ca="1" si="527"/>
        <v>0</v>
      </c>
      <c r="AA965" s="18">
        <f t="shared" ca="1" si="527"/>
        <v>0</v>
      </c>
      <c r="AB965" s="18">
        <f t="shared" ca="1" si="527"/>
        <v>0</v>
      </c>
      <c r="AC965" s="18">
        <f t="shared" ca="1" si="527"/>
        <v>0</v>
      </c>
      <c r="AD965" s="18">
        <f t="shared" ca="1" si="527"/>
        <v>0</v>
      </c>
      <c r="AE965" s="18">
        <f t="shared" ref="AE965:AN974" ca="1" si="528">IF(AE$24&gt;$J965,0,OFFSET($K$2,$I965,$J965-AE$24))</f>
        <v>0</v>
      </c>
      <c r="AF965" s="18">
        <f t="shared" ca="1" si="528"/>
        <v>0</v>
      </c>
      <c r="AG965" s="18">
        <f t="shared" ca="1" si="528"/>
        <v>0</v>
      </c>
      <c r="AH965" s="18">
        <f t="shared" ca="1" si="528"/>
        <v>0</v>
      </c>
      <c r="AI965" s="18">
        <f t="shared" ca="1" si="528"/>
        <v>0</v>
      </c>
      <c r="AJ965" s="18">
        <f t="shared" ca="1" si="528"/>
        <v>0</v>
      </c>
      <c r="AK965" s="18">
        <f t="shared" ca="1" si="528"/>
        <v>0</v>
      </c>
      <c r="AL965" s="18">
        <f t="shared" ca="1" si="528"/>
        <v>0</v>
      </c>
      <c r="AM965" s="18">
        <f t="shared" ca="1" si="528"/>
        <v>0</v>
      </c>
      <c r="AN965" s="18">
        <f t="shared" ca="1" si="528"/>
        <v>0</v>
      </c>
      <c r="AO965" s="18">
        <f t="shared" ref="AO965:AX974" ca="1" si="529">IF(AO$24&gt;$J965,0,OFFSET($K$2,$I965,$J965-AO$24))</f>
        <v>0</v>
      </c>
      <c r="AP965" s="18">
        <f t="shared" ca="1" si="529"/>
        <v>0</v>
      </c>
      <c r="AQ965" s="18">
        <f t="shared" ca="1" si="529"/>
        <v>0</v>
      </c>
      <c r="AR965" s="18">
        <f t="shared" ca="1" si="529"/>
        <v>0</v>
      </c>
      <c r="AS965" s="18">
        <f t="shared" ca="1" si="529"/>
        <v>0</v>
      </c>
      <c r="AT965" s="18">
        <f t="shared" ca="1" si="529"/>
        <v>0</v>
      </c>
      <c r="AU965" s="18">
        <f t="shared" ca="1" si="529"/>
        <v>0</v>
      </c>
      <c r="AV965" s="18">
        <f t="shared" ca="1" si="529"/>
        <v>0</v>
      </c>
      <c r="AW965" s="18">
        <f t="shared" ca="1" si="529"/>
        <v>0</v>
      </c>
      <c r="AX965" s="18">
        <f t="shared" ca="1" si="529"/>
        <v>0</v>
      </c>
      <c r="AY965" s="18">
        <f t="shared" ref="AY965:BH974" ca="1" si="530">IF(AY$24&gt;$J965,0,OFFSET($K$2,$I965,$J965-AY$24))</f>
        <v>0</v>
      </c>
      <c r="AZ965" s="18">
        <f t="shared" ca="1" si="530"/>
        <v>0</v>
      </c>
      <c r="BA965" s="18">
        <f t="shared" ca="1" si="530"/>
        <v>0</v>
      </c>
      <c r="BB965" s="18">
        <f t="shared" ca="1" si="530"/>
        <v>0</v>
      </c>
      <c r="BC965" s="18">
        <f t="shared" ca="1" si="530"/>
        <v>0</v>
      </c>
      <c r="BD965" s="18">
        <f t="shared" ca="1" si="530"/>
        <v>0</v>
      </c>
      <c r="BE965" s="18">
        <f t="shared" ca="1" si="530"/>
        <v>0</v>
      </c>
      <c r="BF965" s="18">
        <f t="shared" ca="1" si="530"/>
        <v>0</v>
      </c>
      <c r="BG965" s="18">
        <f t="shared" ca="1" si="530"/>
        <v>0</v>
      </c>
      <c r="BH965" s="18">
        <f t="shared" ca="1" si="530"/>
        <v>0</v>
      </c>
    </row>
    <row r="966" spans="8:60" x14ac:dyDescent="0.35">
      <c r="H966" s="2" t="e">
        <f t="shared" si="503"/>
        <v>#REF!</v>
      </c>
      <c r="I966">
        <f t="shared" si="525"/>
        <v>19</v>
      </c>
      <c r="J966">
        <f t="shared" si="504"/>
        <v>23</v>
      </c>
      <c r="K966" s="18">
        <f t="shared" ca="1" si="526"/>
        <v>0</v>
      </c>
      <c r="L966" s="18">
        <f t="shared" ca="1" si="526"/>
        <v>0</v>
      </c>
      <c r="M966" s="18">
        <f t="shared" ca="1" si="526"/>
        <v>0</v>
      </c>
      <c r="N966" s="18">
        <f t="shared" ca="1" si="526"/>
        <v>0</v>
      </c>
      <c r="O966" s="18">
        <f t="shared" ca="1" si="526"/>
        <v>0</v>
      </c>
      <c r="P966" s="18">
        <f t="shared" ca="1" si="526"/>
        <v>0</v>
      </c>
      <c r="Q966" s="18">
        <f t="shared" ca="1" si="526"/>
        <v>0</v>
      </c>
      <c r="R966" s="18">
        <f t="shared" ca="1" si="526"/>
        <v>0</v>
      </c>
      <c r="S966" s="18">
        <f t="shared" ca="1" si="526"/>
        <v>0</v>
      </c>
      <c r="T966" s="18">
        <f t="shared" ca="1" si="526"/>
        <v>0</v>
      </c>
      <c r="U966" s="18">
        <f t="shared" ca="1" si="527"/>
        <v>0</v>
      </c>
      <c r="V966" s="18">
        <f t="shared" ca="1" si="527"/>
        <v>0</v>
      </c>
      <c r="W966" s="18">
        <f t="shared" ca="1" si="527"/>
        <v>0</v>
      </c>
      <c r="X966" s="18">
        <f t="shared" ca="1" si="527"/>
        <v>0</v>
      </c>
      <c r="Y966" s="18">
        <f t="shared" ca="1" si="527"/>
        <v>0</v>
      </c>
      <c r="Z966" s="18">
        <f t="shared" ca="1" si="527"/>
        <v>0</v>
      </c>
      <c r="AA966" s="18">
        <f t="shared" ca="1" si="527"/>
        <v>0</v>
      </c>
      <c r="AB966" s="18">
        <f t="shared" ca="1" si="527"/>
        <v>0</v>
      </c>
      <c r="AC966" s="18">
        <f t="shared" ca="1" si="527"/>
        <v>0</v>
      </c>
      <c r="AD966" s="18">
        <f t="shared" ca="1" si="527"/>
        <v>0</v>
      </c>
      <c r="AE966" s="18">
        <f t="shared" ca="1" si="528"/>
        <v>0</v>
      </c>
      <c r="AF966" s="18">
        <f t="shared" ca="1" si="528"/>
        <v>0</v>
      </c>
      <c r="AG966" s="18">
        <f t="shared" ca="1" si="528"/>
        <v>0</v>
      </c>
      <c r="AH966" s="18">
        <f t="shared" ca="1" si="528"/>
        <v>0</v>
      </c>
      <c r="AI966" s="18">
        <f t="shared" ca="1" si="528"/>
        <v>0</v>
      </c>
      <c r="AJ966" s="18">
        <f t="shared" ca="1" si="528"/>
        <v>0</v>
      </c>
      <c r="AK966" s="18">
        <f t="shared" ca="1" si="528"/>
        <v>0</v>
      </c>
      <c r="AL966" s="18">
        <f t="shared" ca="1" si="528"/>
        <v>0</v>
      </c>
      <c r="AM966" s="18">
        <f t="shared" ca="1" si="528"/>
        <v>0</v>
      </c>
      <c r="AN966" s="18">
        <f t="shared" ca="1" si="528"/>
        <v>0</v>
      </c>
      <c r="AO966" s="18">
        <f t="shared" ca="1" si="529"/>
        <v>0</v>
      </c>
      <c r="AP966" s="18">
        <f t="shared" ca="1" si="529"/>
        <v>0</v>
      </c>
      <c r="AQ966" s="18">
        <f t="shared" ca="1" si="529"/>
        <v>0</v>
      </c>
      <c r="AR966" s="18">
        <f t="shared" ca="1" si="529"/>
        <v>0</v>
      </c>
      <c r="AS966" s="18">
        <f t="shared" ca="1" si="529"/>
        <v>0</v>
      </c>
      <c r="AT966" s="18">
        <f t="shared" ca="1" si="529"/>
        <v>0</v>
      </c>
      <c r="AU966" s="18">
        <f t="shared" ca="1" si="529"/>
        <v>0</v>
      </c>
      <c r="AV966" s="18">
        <f t="shared" ca="1" si="529"/>
        <v>0</v>
      </c>
      <c r="AW966" s="18">
        <f t="shared" ca="1" si="529"/>
        <v>0</v>
      </c>
      <c r="AX966" s="18">
        <f t="shared" ca="1" si="529"/>
        <v>0</v>
      </c>
      <c r="AY966" s="18">
        <f t="shared" ca="1" si="530"/>
        <v>0</v>
      </c>
      <c r="AZ966" s="18">
        <f t="shared" ca="1" si="530"/>
        <v>0</v>
      </c>
      <c r="BA966" s="18">
        <f t="shared" ca="1" si="530"/>
        <v>0</v>
      </c>
      <c r="BB966" s="18">
        <f t="shared" ca="1" si="530"/>
        <v>0</v>
      </c>
      <c r="BC966" s="18">
        <f t="shared" ca="1" si="530"/>
        <v>0</v>
      </c>
      <c r="BD966" s="18">
        <f t="shared" ca="1" si="530"/>
        <v>0</v>
      </c>
      <c r="BE966" s="18">
        <f t="shared" ca="1" si="530"/>
        <v>0</v>
      </c>
      <c r="BF966" s="18">
        <f t="shared" ca="1" si="530"/>
        <v>0</v>
      </c>
      <c r="BG966" s="18">
        <f t="shared" ca="1" si="530"/>
        <v>0</v>
      </c>
      <c r="BH966" s="18">
        <f t="shared" ca="1" si="530"/>
        <v>0</v>
      </c>
    </row>
    <row r="967" spans="8:60" x14ac:dyDescent="0.35">
      <c r="H967" s="2" t="e">
        <f t="shared" si="503"/>
        <v>#REF!</v>
      </c>
      <c r="I967">
        <f t="shared" si="525"/>
        <v>19</v>
      </c>
      <c r="J967">
        <f t="shared" si="504"/>
        <v>24</v>
      </c>
      <c r="K967" s="18">
        <f t="shared" ca="1" si="526"/>
        <v>0</v>
      </c>
      <c r="L967" s="18">
        <f t="shared" ca="1" si="526"/>
        <v>0</v>
      </c>
      <c r="M967" s="18">
        <f t="shared" ca="1" si="526"/>
        <v>0</v>
      </c>
      <c r="N967" s="18">
        <f t="shared" ca="1" si="526"/>
        <v>0</v>
      </c>
      <c r="O967" s="18">
        <f t="shared" ca="1" si="526"/>
        <v>0</v>
      </c>
      <c r="P967" s="18">
        <f t="shared" ca="1" si="526"/>
        <v>0</v>
      </c>
      <c r="Q967" s="18">
        <f t="shared" ca="1" si="526"/>
        <v>0</v>
      </c>
      <c r="R967" s="18">
        <f t="shared" ca="1" si="526"/>
        <v>0</v>
      </c>
      <c r="S967" s="18">
        <f t="shared" ca="1" si="526"/>
        <v>0</v>
      </c>
      <c r="T967" s="18">
        <f t="shared" ca="1" si="526"/>
        <v>0</v>
      </c>
      <c r="U967" s="18">
        <f t="shared" ca="1" si="527"/>
        <v>0</v>
      </c>
      <c r="V967" s="18">
        <f t="shared" ca="1" si="527"/>
        <v>0</v>
      </c>
      <c r="W967" s="18">
        <f t="shared" ca="1" si="527"/>
        <v>0</v>
      </c>
      <c r="X967" s="18">
        <f t="shared" ca="1" si="527"/>
        <v>0</v>
      </c>
      <c r="Y967" s="18">
        <f t="shared" ca="1" si="527"/>
        <v>0</v>
      </c>
      <c r="Z967" s="18">
        <f t="shared" ca="1" si="527"/>
        <v>0</v>
      </c>
      <c r="AA967" s="18">
        <f t="shared" ca="1" si="527"/>
        <v>0</v>
      </c>
      <c r="AB967" s="18">
        <f t="shared" ca="1" si="527"/>
        <v>0</v>
      </c>
      <c r="AC967" s="18">
        <f t="shared" ca="1" si="527"/>
        <v>0</v>
      </c>
      <c r="AD967" s="18">
        <f t="shared" ca="1" si="527"/>
        <v>0</v>
      </c>
      <c r="AE967" s="18">
        <f t="shared" ca="1" si="528"/>
        <v>0</v>
      </c>
      <c r="AF967" s="18">
        <f t="shared" ca="1" si="528"/>
        <v>0</v>
      </c>
      <c r="AG967" s="18">
        <f t="shared" ca="1" si="528"/>
        <v>0</v>
      </c>
      <c r="AH967" s="18">
        <f t="shared" ca="1" si="528"/>
        <v>0</v>
      </c>
      <c r="AI967" s="18">
        <f t="shared" ca="1" si="528"/>
        <v>0</v>
      </c>
      <c r="AJ967" s="18">
        <f t="shared" ca="1" si="528"/>
        <v>0</v>
      </c>
      <c r="AK967" s="18">
        <f t="shared" ca="1" si="528"/>
        <v>0</v>
      </c>
      <c r="AL967" s="18">
        <f t="shared" ca="1" si="528"/>
        <v>0</v>
      </c>
      <c r="AM967" s="18">
        <f t="shared" ca="1" si="528"/>
        <v>0</v>
      </c>
      <c r="AN967" s="18">
        <f t="shared" ca="1" si="528"/>
        <v>0</v>
      </c>
      <c r="AO967" s="18">
        <f t="shared" ca="1" si="529"/>
        <v>0</v>
      </c>
      <c r="AP967" s="18">
        <f t="shared" ca="1" si="529"/>
        <v>0</v>
      </c>
      <c r="AQ967" s="18">
        <f t="shared" ca="1" si="529"/>
        <v>0</v>
      </c>
      <c r="AR967" s="18">
        <f t="shared" ca="1" si="529"/>
        <v>0</v>
      </c>
      <c r="AS967" s="18">
        <f t="shared" ca="1" si="529"/>
        <v>0</v>
      </c>
      <c r="AT967" s="18">
        <f t="shared" ca="1" si="529"/>
        <v>0</v>
      </c>
      <c r="AU967" s="18">
        <f t="shared" ca="1" si="529"/>
        <v>0</v>
      </c>
      <c r="AV967" s="18">
        <f t="shared" ca="1" si="529"/>
        <v>0</v>
      </c>
      <c r="AW967" s="18">
        <f t="shared" ca="1" si="529"/>
        <v>0</v>
      </c>
      <c r="AX967" s="18">
        <f t="shared" ca="1" si="529"/>
        <v>0</v>
      </c>
      <c r="AY967" s="18">
        <f t="shared" ca="1" si="530"/>
        <v>0</v>
      </c>
      <c r="AZ967" s="18">
        <f t="shared" ca="1" si="530"/>
        <v>0</v>
      </c>
      <c r="BA967" s="18">
        <f t="shared" ca="1" si="530"/>
        <v>0</v>
      </c>
      <c r="BB967" s="18">
        <f t="shared" ca="1" si="530"/>
        <v>0</v>
      </c>
      <c r="BC967" s="18">
        <f t="shared" ca="1" si="530"/>
        <v>0</v>
      </c>
      <c r="BD967" s="18">
        <f t="shared" ca="1" si="530"/>
        <v>0</v>
      </c>
      <c r="BE967" s="18">
        <f t="shared" ca="1" si="530"/>
        <v>0</v>
      </c>
      <c r="BF967" s="18">
        <f t="shared" ca="1" si="530"/>
        <v>0</v>
      </c>
      <c r="BG967" s="18">
        <f t="shared" ca="1" si="530"/>
        <v>0</v>
      </c>
      <c r="BH967" s="18">
        <f t="shared" ca="1" si="530"/>
        <v>0</v>
      </c>
    </row>
    <row r="968" spans="8:60" x14ac:dyDescent="0.35">
      <c r="H968" s="2" t="e">
        <f t="shared" si="503"/>
        <v>#REF!</v>
      </c>
      <c r="I968">
        <f t="shared" si="525"/>
        <v>19</v>
      </c>
      <c r="J968">
        <f t="shared" si="504"/>
        <v>25</v>
      </c>
      <c r="K968" s="18">
        <f t="shared" ca="1" si="526"/>
        <v>0</v>
      </c>
      <c r="L968" s="18">
        <f t="shared" ca="1" si="526"/>
        <v>0</v>
      </c>
      <c r="M968" s="18">
        <f t="shared" ca="1" si="526"/>
        <v>0</v>
      </c>
      <c r="N968" s="18">
        <f t="shared" ca="1" si="526"/>
        <v>0</v>
      </c>
      <c r="O968" s="18">
        <f t="shared" ca="1" si="526"/>
        <v>0</v>
      </c>
      <c r="P968" s="18">
        <f t="shared" ca="1" si="526"/>
        <v>0</v>
      </c>
      <c r="Q968" s="18">
        <f t="shared" ca="1" si="526"/>
        <v>0</v>
      </c>
      <c r="R968" s="18">
        <f t="shared" ca="1" si="526"/>
        <v>0</v>
      </c>
      <c r="S968" s="18">
        <f t="shared" ca="1" si="526"/>
        <v>0</v>
      </c>
      <c r="T968" s="18">
        <f t="shared" ca="1" si="526"/>
        <v>0</v>
      </c>
      <c r="U968" s="18">
        <f t="shared" ca="1" si="527"/>
        <v>0</v>
      </c>
      <c r="V968" s="18">
        <f t="shared" ca="1" si="527"/>
        <v>0</v>
      </c>
      <c r="W968" s="18">
        <f t="shared" ca="1" si="527"/>
        <v>0</v>
      </c>
      <c r="X968" s="18">
        <f t="shared" ca="1" si="527"/>
        <v>0</v>
      </c>
      <c r="Y968" s="18">
        <f t="shared" ca="1" si="527"/>
        <v>0</v>
      </c>
      <c r="Z968" s="18">
        <f t="shared" ca="1" si="527"/>
        <v>0</v>
      </c>
      <c r="AA968" s="18">
        <f t="shared" ca="1" si="527"/>
        <v>0</v>
      </c>
      <c r="AB968" s="18">
        <f t="shared" ca="1" si="527"/>
        <v>0</v>
      </c>
      <c r="AC968" s="18">
        <f t="shared" ca="1" si="527"/>
        <v>0</v>
      </c>
      <c r="AD968" s="18">
        <f t="shared" ca="1" si="527"/>
        <v>0</v>
      </c>
      <c r="AE968" s="18">
        <f t="shared" ca="1" si="528"/>
        <v>0</v>
      </c>
      <c r="AF968" s="18">
        <f t="shared" ca="1" si="528"/>
        <v>0</v>
      </c>
      <c r="AG968" s="18">
        <f t="shared" ca="1" si="528"/>
        <v>0</v>
      </c>
      <c r="AH968" s="18">
        <f t="shared" ca="1" si="528"/>
        <v>0</v>
      </c>
      <c r="AI968" s="18">
        <f t="shared" ca="1" si="528"/>
        <v>0</v>
      </c>
      <c r="AJ968" s="18">
        <f t="shared" ca="1" si="528"/>
        <v>0</v>
      </c>
      <c r="AK968" s="18">
        <f t="shared" ca="1" si="528"/>
        <v>0</v>
      </c>
      <c r="AL968" s="18">
        <f t="shared" ca="1" si="528"/>
        <v>0</v>
      </c>
      <c r="AM968" s="18">
        <f t="shared" ca="1" si="528"/>
        <v>0</v>
      </c>
      <c r="AN968" s="18">
        <f t="shared" ca="1" si="528"/>
        <v>0</v>
      </c>
      <c r="AO968" s="18">
        <f t="shared" ca="1" si="529"/>
        <v>0</v>
      </c>
      <c r="AP968" s="18">
        <f t="shared" ca="1" si="529"/>
        <v>0</v>
      </c>
      <c r="AQ968" s="18">
        <f t="shared" ca="1" si="529"/>
        <v>0</v>
      </c>
      <c r="AR968" s="18">
        <f t="shared" ca="1" si="529"/>
        <v>0</v>
      </c>
      <c r="AS968" s="18">
        <f t="shared" ca="1" si="529"/>
        <v>0</v>
      </c>
      <c r="AT968" s="18">
        <f t="shared" ca="1" si="529"/>
        <v>0</v>
      </c>
      <c r="AU968" s="18">
        <f t="shared" ca="1" si="529"/>
        <v>0</v>
      </c>
      <c r="AV968" s="18">
        <f t="shared" ca="1" si="529"/>
        <v>0</v>
      </c>
      <c r="AW968" s="18">
        <f t="shared" ca="1" si="529"/>
        <v>0</v>
      </c>
      <c r="AX968" s="18">
        <f t="shared" ca="1" si="529"/>
        <v>0</v>
      </c>
      <c r="AY968" s="18">
        <f t="shared" ca="1" si="530"/>
        <v>0</v>
      </c>
      <c r="AZ968" s="18">
        <f t="shared" ca="1" si="530"/>
        <v>0</v>
      </c>
      <c r="BA968" s="18">
        <f t="shared" ca="1" si="530"/>
        <v>0</v>
      </c>
      <c r="BB968" s="18">
        <f t="shared" ca="1" si="530"/>
        <v>0</v>
      </c>
      <c r="BC968" s="18">
        <f t="shared" ca="1" si="530"/>
        <v>0</v>
      </c>
      <c r="BD968" s="18">
        <f t="shared" ca="1" si="530"/>
        <v>0</v>
      </c>
      <c r="BE968" s="18">
        <f t="shared" ca="1" si="530"/>
        <v>0</v>
      </c>
      <c r="BF968" s="18">
        <f t="shared" ca="1" si="530"/>
        <v>0</v>
      </c>
      <c r="BG968" s="18">
        <f t="shared" ca="1" si="530"/>
        <v>0</v>
      </c>
      <c r="BH968" s="18">
        <f t="shared" ca="1" si="530"/>
        <v>0</v>
      </c>
    </row>
    <row r="969" spans="8:60" x14ac:dyDescent="0.35">
      <c r="H969" s="2" t="e">
        <f t="shared" si="503"/>
        <v>#REF!</v>
      </c>
      <c r="I969">
        <f t="shared" si="525"/>
        <v>19</v>
      </c>
      <c r="J969">
        <f t="shared" si="504"/>
        <v>26</v>
      </c>
      <c r="K969" s="18">
        <f t="shared" ca="1" si="526"/>
        <v>0</v>
      </c>
      <c r="L969" s="18">
        <f t="shared" ca="1" si="526"/>
        <v>0</v>
      </c>
      <c r="M969" s="18">
        <f t="shared" ca="1" si="526"/>
        <v>0</v>
      </c>
      <c r="N969" s="18">
        <f t="shared" ca="1" si="526"/>
        <v>0</v>
      </c>
      <c r="O969" s="18">
        <f t="shared" ca="1" si="526"/>
        <v>0</v>
      </c>
      <c r="P969" s="18">
        <f t="shared" ca="1" si="526"/>
        <v>0</v>
      </c>
      <c r="Q969" s="18">
        <f t="shared" ca="1" si="526"/>
        <v>0</v>
      </c>
      <c r="R969" s="18">
        <f t="shared" ca="1" si="526"/>
        <v>0</v>
      </c>
      <c r="S969" s="18">
        <f t="shared" ca="1" si="526"/>
        <v>0</v>
      </c>
      <c r="T969" s="18">
        <f t="shared" ca="1" si="526"/>
        <v>0</v>
      </c>
      <c r="U969" s="18">
        <f t="shared" ca="1" si="527"/>
        <v>0</v>
      </c>
      <c r="V969" s="18">
        <f t="shared" ca="1" si="527"/>
        <v>0</v>
      </c>
      <c r="W969" s="18">
        <f t="shared" ca="1" si="527"/>
        <v>0</v>
      </c>
      <c r="X969" s="18">
        <f t="shared" ca="1" si="527"/>
        <v>0</v>
      </c>
      <c r="Y969" s="18">
        <f t="shared" ca="1" si="527"/>
        <v>0</v>
      </c>
      <c r="Z969" s="18">
        <f t="shared" ca="1" si="527"/>
        <v>0</v>
      </c>
      <c r="AA969" s="18">
        <f t="shared" ca="1" si="527"/>
        <v>0</v>
      </c>
      <c r="AB969" s="18">
        <f t="shared" ca="1" si="527"/>
        <v>0</v>
      </c>
      <c r="AC969" s="18">
        <f t="shared" ca="1" si="527"/>
        <v>0</v>
      </c>
      <c r="AD969" s="18">
        <f t="shared" ca="1" si="527"/>
        <v>0</v>
      </c>
      <c r="AE969" s="18">
        <f t="shared" ca="1" si="528"/>
        <v>0</v>
      </c>
      <c r="AF969" s="18">
        <f t="shared" ca="1" si="528"/>
        <v>0</v>
      </c>
      <c r="AG969" s="18">
        <f t="shared" ca="1" si="528"/>
        <v>0</v>
      </c>
      <c r="AH969" s="18">
        <f t="shared" ca="1" si="528"/>
        <v>0</v>
      </c>
      <c r="AI969" s="18">
        <f t="shared" ca="1" si="528"/>
        <v>0</v>
      </c>
      <c r="AJ969" s="18">
        <f t="shared" ca="1" si="528"/>
        <v>0</v>
      </c>
      <c r="AK969" s="18">
        <f t="shared" ca="1" si="528"/>
        <v>0</v>
      </c>
      <c r="AL969" s="18">
        <f t="shared" ca="1" si="528"/>
        <v>0</v>
      </c>
      <c r="AM969" s="18">
        <f t="shared" ca="1" si="528"/>
        <v>0</v>
      </c>
      <c r="AN969" s="18">
        <f t="shared" ca="1" si="528"/>
        <v>0</v>
      </c>
      <c r="AO969" s="18">
        <f t="shared" ca="1" si="529"/>
        <v>0</v>
      </c>
      <c r="AP969" s="18">
        <f t="shared" ca="1" si="529"/>
        <v>0</v>
      </c>
      <c r="AQ969" s="18">
        <f t="shared" ca="1" si="529"/>
        <v>0</v>
      </c>
      <c r="AR969" s="18">
        <f t="shared" ca="1" si="529"/>
        <v>0</v>
      </c>
      <c r="AS969" s="18">
        <f t="shared" ca="1" si="529"/>
        <v>0</v>
      </c>
      <c r="AT969" s="18">
        <f t="shared" ca="1" si="529"/>
        <v>0</v>
      </c>
      <c r="AU969" s="18">
        <f t="shared" ca="1" si="529"/>
        <v>0</v>
      </c>
      <c r="AV969" s="18">
        <f t="shared" ca="1" si="529"/>
        <v>0</v>
      </c>
      <c r="AW969" s="18">
        <f t="shared" ca="1" si="529"/>
        <v>0</v>
      </c>
      <c r="AX969" s="18">
        <f t="shared" ca="1" si="529"/>
        <v>0</v>
      </c>
      <c r="AY969" s="18">
        <f t="shared" ca="1" si="530"/>
        <v>0</v>
      </c>
      <c r="AZ969" s="18">
        <f t="shared" ca="1" si="530"/>
        <v>0</v>
      </c>
      <c r="BA969" s="18">
        <f t="shared" ca="1" si="530"/>
        <v>0</v>
      </c>
      <c r="BB969" s="18">
        <f t="shared" ca="1" si="530"/>
        <v>0</v>
      </c>
      <c r="BC969" s="18">
        <f t="shared" ca="1" si="530"/>
        <v>0</v>
      </c>
      <c r="BD969" s="18">
        <f t="shared" ca="1" si="530"/>
        <v>0</v>
      </c>
      <c r="BE969" s="18">
        <f t="shared" ca="1" si="530"/>
        <v>0</v>
      </c>
      <c r="BF969" s="18">
        <f t="shared" ca="1" si="530"/>
        <v>0</v>
      </c>
      <c r="BG969" s="18">
        <f t="shared" ca="1" si="530"/>
        <v>0</v>
      </c>
      <c r="BH969" s="18">
        <f t="shared" ca="1" si="530"/>
        <v>0</v>
      </c>
    </row>
    <row r="970" spans="8:60" x14ac:dyDescent="0.35">
      <c r="H970" s="2" t="e">
        <f t="shared" si="503"/>
        <v>#REF!</v>
      </c>
      <c r="I970">
        <f t="shared" si="525"/>
        <v>19</v>
      </c>
      <c r="J970">
        <f t="shared" si="504"/>
        <v>27</v>
      </c>
      <c r="K970" s="18">
        <f t="shared" ca="1" si="526"/>
        <v>0</v>
      </c>
      <c r="L970" s="18">
        <f t="shared" ca="1" si="526"/>
        <v>0</v>
      </c>
      <c r="M970" s="18">
        <f t="shared" ca="1" si="526"/>
        <v>0</v>
      </c>
      <c r="N970" s="18">
        <f t="shared" ca="1" si="526"/>
        <v>0</v>
      </c>
      <c r="O970" s="18">
        <f t="shared" ca="1" si="526"/>
        <v>0</v>
      </c>
      <c r="P970" s="18">
        <f t="shared" ca="1" si="526"/>
        <v>0</v>
      </c>
      <c r="Q970" s="18">
        <f t="shared" ca="1" si="526"/>
        <v>0</v>
      </c>
      <c r="R970" s="18">
        <f t="shared" ca="1" si="526"/>
        <v>0</v>
      </c>
      <c r="S970" s="18">
        <f t="shared" ca="1" si="526"/>
        <v>0</v>
      </c>
      <c r="T970" s="18">
        <f t="shared" ca="1" si="526"/>
        <v>0</v>
      </c>
      <c r="U970" s="18">
        <f t="shared" ca="1" si="527"/>
        <v>0</v>
      </c>
      <c r="V970" s="18">
        <f t="shared" ca="1" si="527"/>
        <v>0</v>
      </c>
      <c r="W970" s="18">
        <f t="shared" ca="1" si="527"/>
        <v>0</v>
      </c>
      <c r="X970" s="18">
        <f t="shared" ca="1" si="527"/>
        <v>0</v>
      </c>
      <c r="Y970" s="18">
        <f t="shared" ca="1" si="527"/>
        <v>0</v>
      </c>
      <c r="Z970" s="18">
        <f t="shared" ca="1" si="527"/>
        <v>0</v>
      </c>
      <c r="AA970" s="18">
        <f t="shared" ca="1" si="527"/>
        <v>0</v>
      </c>
      <c r="AB970" s="18">
        <f t="shared" ca="1" si="527"/>
        <v>0</v>
      </c>
      <c r="AC970" s="18">
        <f t="shared" ca="1" si="527"/>
        <v>0</v>
      </c>
      <c r="AD970" s="18">
        <f t="shared" ca="1" si="527"/>
        <v>0</v>
      </c>
      <c r="AE970" s="18">
        <f t="shared" ca="1" si="528"/>
        <v>0</v>
      </c>
      <c r="AF970" s="18">
        <f t="shared" ca="1" si="528"/>
        <v>0</v>
      </c>
      <c r="AG970" s="18">
        <f t="shared" ca="1" si="528"/>
        <v>0</v>
      </c>
      <c r="AH970" s="18">
        <f t="shared" ca="1" si="528"/>
        <v>0</v>
      </c>
      <c r="AI970" s="18">
        <f t="shared" ca="1" si="528"/>
        <v>0</v>
      </c>
      <c r="AJ970" s="18">
        <f t="shared" ca="1" si="528"/>
        <v>0</v>
      </c>
      <c r="AK970" s="18">
        <f t="shared" ca="1" si="528"/>
        <v>0</v>
      </c>
      <c r="AL970" s="18">
        <f t="shared" ca="1" si="528"/>
        <v>0</v>
      </c>
      <c r="AM970" s="18">
        <f t="shared" ca="1" si="528"/>
        <v>0</v>
      </c>
      <c r="AN970" s="18">
        <f t="shared" ca="1" si="528"/>
        <v>0</v>
      </c>
      <c r="AO970" s="18">
        <f t="shared" ca="1" si="529"/>
        <v>0</v>
      </c>
      <c r="AP970" s="18">
        <f t="shared" ca="1" si="529"/>
        <v>0</v>
      </c>
      <c r="AQ970" s="18">
        <f t="shared" ca="1" si="529"/>
        <v>0</v>
      </c>
      <c r="AR970" s="18">
        <f t="shared" ca="1" si="529"/>
        <v>0</v>
      </c>
      <c r="AS970" s="18">
        <f t="shared" ca="1" si="529"/>
        <v>0</v>
      </c>
      <c r="AT970" s="18">
        <f t="shared" ca="1" si="529"/>
        <v>0</v>
      </c>
      <c r="AU970" s="18">
        <f t="shared" ca="1" si="529"/>
        <v>0</v>
      </c>
      <c r="AV970" s="18">
        <f t="shared" ca="1" si="529"/>
        <v>0</v>
      </c>
      <c r="AW970" s="18">
        <f t="shared" ca="1" si="529"/>
        <v>0</v>
      </c>
      <c r="AX970" s="18">
        <f t="shared" ca="1" si="529"/>
        <v>0</v>
      </c>
      <c r="AY970" s="18">
        <f t="shared" ca="1" si="530"/>
        <v>0</v>
      </c>
      <c r="AZ970" s="18">
        <f t="shared" ca="1" si="530"/>
        <v>0</v>
      </c>
      <c r="BA970" s="18">
        <f t="shared" ca="1" si="530"/>
        <v>0</v>
      </c>
      <c r="BB970" s="18">
        <f t="shared" ca="1" si="530"/>
        <v>0</v>
      </c>
      <c r="BC970" s="18">
        <f t="shared" ca="1" si="530"/>
        <v>0</v>
      </c>
      <c r="BD970" s="18">
        <f t="shared" ca="1" si="530"/>
        <v>0</v>
      </c>
      <c r="BE970" s="18">
        <f t="shared" ca="1" si="530"/>
        <v>0</v>
      </c>
      <c r="BF970" s="18">
        <f t="shared" ca="1" si="530"/>
        <v>0</v>
      </c>
      <c r="BG970" s="18">
        <f t="shared" ca="1" si="530"/>
        <v>0</v>
      </c>
      <c r="BH970" s="18">
        <f t="shared" ca="1" si="530"/>
        <v>0</v>
      </c>
    </row>
    <row r="971" spans="8:60" x14ac:dyDescent="0.35">
      <c r="H971" s="2" t="e">
        <f t="shared" si="503"/>
        <v>#REF!</v>
      </c>
      <c r="I971">
        <f t="shared" si="525"/>
        <v>19</v>
      </c>
      <c r="J971">
        <f t="shared" si="504"/>
        <v>28</v>
      </c>
      <c r="K971" s="18">
        <f t="shared" ca="1" si="526"/>
        <v>0</v>
      </c>
      <c r="L971" s="18">
        <f t="shared" ca="1" si="526"/>
        <v>0</v>
      </c>
      <c r="M971" s="18">
        <f t="shared" ca="1" si="526"/>
        <v>0</v>
      </c>
      <c r="N971" s="18">
        <f t="shared" ca="1" si="526"/>
        <v>0</v>
      </c>
      <c r="O971" s="18">
        <f t="shared" ca="1" si="526"/>
        <v>0</v>
      </c>
      <c r="P971" s="18">
        <f t="shared" ca="1" si="526"/>
        <v>0</v>
      </c>
      <c r="Q971" s="18">
        <f t="shared" ca="1" si="526"/>
        <v>0</v>
      </c>
      <c r="R971" s="18">
        <f t="shared" ca="1" si="526"/>
        <v>0</v>
      </c>
      <c r="S971" s="18">
        <f t="shared" ca="1" si="526"/>
        <v>0</v>
      </c>
      <c r="T971" s="18">
        <f t="shared" ca="1" si="526"/>
        <v>0</v>
      </c>
      <c r="U971" s="18">
        <f t="shared" ca="1" si="527"/>
        <v>0</v>
      </c>
      <c r="V971" s="18">
        <f t="shared" ca="1" si="527"/>
        <v>0</v>
      </c>
      <c r="W971" s="18">
        <f t="shared" ca="1" si="527"/>
        <v>0</v>
      </c>
      <c r="X971" s="18">
        <f t="shared" ca="1" si="527"/>
        <v>0</v>
      </c>
      <c r="Y971" s="18">
        <f t="shared" ca="1" si="527"/>
        <v>0</v>
      </c>
      <c r="Z971" s="18">
        <f t="shared" ca="1" si="527"/>
        <v>0</v>
      </c>
      <c r="AA971" s="18">
        <f t="shared" ca="1" si="527"/>
        <v>0</v>
      </c>
      <c r="AB971" s="18">
        <f t="shared" ca="1" si="527"/>
        <v>0</v>
      </c>
      <c r="AC971" s="18">
        <f t="shared" ca="1" si="527"/>
        <v>0</v>
      </c>
      <c r="AD971" s="18">
        <f t="shared" ca="1" si="527"/>
        <v>0</v>
      </c>
      <c r="AE971" s="18">
        <f t="shared" ca="1" si="528"/>
        <v>0</v>
      </c>
      <c r="AF971" s="18">
        <f t="shared" ca="1" si="528"/>
        <v>0</v>
      </c>
      <c r="AG971" s="18">
        <f t="shared" ca="1" si="528"/>
        <v>0</v>
      </c>
      <c r="AH971" s="18">
        <f t="shared" ca="1" si="528"/>
        <v>0</v>
      </c>
      <c r="AI971" s="18">
        <f t="shared" ca="1" si="528"/>
        <v>0</v>
      </c>
      <c r="AJ971" s="18">
        <f t="shared" ca="1" si="528"/>
        <v>0</v>
      </c>
      <c r="AK971" s="18">
        <f t="shared" ca="1" si="528"/>
        <v>0</v>
      </c>
      <c r="AL971" s="18">
        <f t="shared" ca="1" si="528"/>
        <v>0</v>
      </c>
      <c r="AM971" s="18">
        <f t="shared" ca="1" si="528"/>
        <v>0</v>
      </c>
      <c r="AN971" s="18">
        <f t="shared" ca="1" si="528"/>
        <v>0</v>
      </c>
      <c r="AO971" s="18">
        <f t="shared" ca="1" si="529"/>
        <v>0</v>
      </c>
      <c r="AP971" s="18">
        <f t="shared" ca="1" si="529"/>
        <v>0</v>
      </c>
      <c r="AQ971" s="18">
        <f t="shared" ca="1" si="529"/>
        <v>0</v>
      </c>
      <c r="AR971" s="18">
        <f t="shared" ca="1" si="529"/>
        <v>0</v>
      </c>
      <c r="AS971" s="18">
        <f t="shared" ca="1" si="529"/>
        <v>0</v>
      </c>
      <c r="AT971" s="18">
        <f t="shared" ca="1" si="529"/>
        <v>0</v>
      </c>
      <c r="AU971" s="18">
        <f t="shared" ca="1" si="529"/>
        <v>0</v>
      </c>
      <c r="AV971" s="18">
        <f t="shared" ca="1" si="529"/>
        <v>0</v>
      </c>
      <c r="AW971" s="18">
        <f t="shared" ca="1" si="529"/>
        <v>0</v>
      </c>
      <c r="AX971" s="18">
        <f t="shared" ca="1" si="529"/>
        <v>0</v>
      </c>
      <c r="AY971" s="18">
        <f t="shared" ca="1" si="530"/>
        <v>0</v>
      </c>
      <c r="AZ971" s="18">
        <f t="shared" ca="1" si="530"/>
        <v>0</v>
      </c>
      <c r="BA971" s="18">
        <f t="shared" ca="1" si="530"/>
        <v>0</v>
      </c>
      <c r="BB971" s="18">
        <f t="shared" ca="1" si="530"/>
        <v>0</v>
      </c>
      <c r="BC971" s="18">
        <f t="shared" ca="1" si="530"/>
        <v>0</v>
      </c>
      <c r="BD971" s="18">
        <f t="shared" ca="1" si="530"/>
        <v>0</v>
      </c>
      <c r="BE971" s="18">
        <f t="shared" ca="1" si="530"/>
        <v>0</v>
      </c>
      <c r="BF971" s="18">
        <f t="shared" ca="1" si="530"/>
        <v>0</v>
      </c>
      <c r="BG971" s="18">
        <f t="shared" ca="1" si="530"/>
        <v>0</v>
      </c>
      <c r="BH971" s="18">
        <f t="shared" ca="1" si="530"/>
        <v>0</v>
      </c>
    </row>
    <row r="972" spans="8:60" x14ac:dyDescent="0.35">
      <c r="H972" s="2" t="e">
        <f t="shared" si="503"/>
        <v>#REF!</v>
      </c>
      <c r="I972">
        <f t="shared" si="525"/>
        <v>19</v>
      </c>
      <c r="J972">
        <f t="shared" si="504"/>
        <v>29</v>
      </c>
      <c r="K972" s="18">
        <f t="shared" ca="1" si="526"/>
        <v>0</v>
      </c>
      <c r="L972" s="18">
        <f t="shared" ca="1" si="526"/>
        <v>0</v>
      </c>
      <c r="M972" s="18">
        <f t="shared" ca="1" si="526"/>
        <v>0</v>
      </c>
      <c r="N972" s="18">
        <f t="shared" ca="1" si="526"/>
        <v>0</v>
      </c>
      <c r="O972" s="18">
        <f t="shared" ca="1" si="526"/>
        <v>0</v>
      </c>
      <c r="P972" s="18">
        <f t="shared" ca="1" si="526"/>
        <v>0</v>
      </c>
      <c r="Q972" s="18">
        <f t="shared" ca="1" si="526"/>
        <v>0</v>
      </c>
      <c r="R972" s="18">
        <f t="shared" ca="1" si="526"/>
        <v>0</v>
      </c>
      <c r="S972" s="18">
        <f t="shared" ca="1" si="526"/>
        <v>0</v>
      </c>
      <c r="T972" s="18">
        <f t="shared" ca="1" si="526"/>
        <v>0</v>
      </c>
      <c r="U972" s="18">
        <f t="shared" ca="1" si="527"/>
        <v>0</v>
      </c>
      <c r="V972" s="18">
        <f t="shared" ca="1" si="527"/>
        <v>0</v>
      </c>
      <c r="W972" s="18">
        <f t="shared" ca="1" si="527"/>
        <v>0</v>
      </c>
      <c r="X972" s="18">
        <f t="shared" ca="1" si="527"/>
        <v>0</v>
      </c>
      <c r="Y972" s="18">
        <f t="shared" ca="1" si="527"/>
        <v>0</v>
      </c>
      <c r="Z972" s="18">
        <f t="shared" ca="1" si="527"/>
        <v>0</v>
      </c>
      <c r="AA972" s="18">
        <f t="shared" ca="1" si="527"/>
        <v>0</v>
      </c>
      <c r="AB972" s="18">
        <f t="shared" ca="1" si="527"/>
        <v>0</v>
      </c>
      <c r="AC972" s="18">
        <f t="shared" ca="1" si="527"/>
        <v>0</v>
      </c>
      <c r="AD972" s="18">
        <f t="shared" ca="1" si="527"/>
        <v>0</v>
      </c>
      <c r="AE972" s="18">
        <f t="shared" ca="1" si="528"/>
        <v>0</v>
      </c>
      <c r="AF972" s="18">
        <f t="shared" ca="1" si="528"/>
        <v>0</v>
      </c>
      <c r="AG972" s="18">
        <f t="shared" ca="1" si="528"/>
        <v>0</v>
      </c>
      <c r="AH972" s="18">
        <f t="shared" ca="1" si="528"/>
        <v>0</v>
      </c>
      <c r="AI972" s="18">
        <f t="shared" ca="1" si="528"/>
        <v>0</v>
      </c>
      <c r="AJ972" s="18">
        <f t="shared" ca="1" si="528"/>
        <v>0</v>
      </c>
      <c r="AK972" s="18">
        <f t="shared" ca="1" si="528"/>
        <v>0</v>
      </c>
      <c r="AL972" s="18">
        <f t="shared" ca="1" si="528"/>
        <v>0</v>
      </c>
      <c r="AM972" s="18">
        <f t="shared" ca="1" si="528"/>
        <v>0</v>
      </c>
      <c r="AN972" s="18">
        <f t="shared" ca="1" si="528"/>
        <v>0</v>
      </c>
      <c r="AO972" s="18">
        <f t="shared" ca="1" si="529"/>
        <v>0</v>
      </c>
      <c r="AP972" s="18">
        <f t="shared" ca="1" si="529"/>
        <v>0</v>
      </c>
      <c r="AQ972" s="18">
        <f t="shared" ca="1" si="529"/>
        <v>0</v>
      </c>
      <c r="AR972" s="18">
        <f t="shared" ca="1" si="529"/>
        <v>0</v>
      </c>
      <c r="AS972" s="18">
        <f t="shared" ca="1" si="529"/>
        <v>0</v>
      </c>
      <c r="AT972" s="18">
        <f t="shared" ca="1" si="529"/>
        <v>0</v>
      </c>
      <c r="AU972" s="18">
        <f t="shared" ca="1" si="529"/>
        <v>0</v>
      </c>
      <c r="AV972" s="18">
        <f t="shared" ca="1" si="529"/>
        <v>0</v>
      </c>
      <c r="AW972" s="18">
        <f t="shared" ca="1" si="529"/>
        <v>0</v>
      </c>
      <c r="AX972" s="18">
        <f t="shared" ca="1" si="529"/>
        <v>0</v>
      </c>
      <c r="AY972" s="18">
        <f t="shared" ca="1" si="530"/>
        <v>0</v>
      </c>
      <c r="AZ972" s="18">
        <f t="shared" ca="1" si="530"/>
        <v>0</v>
      </c>
      <c r="BA972" s="18">
        <f t="shared" ca="1" si="530"/>
        <v>0</v>
      </c>
      <c r="BB972" s="18">
        <f t="shared" ca="1" si="530"/>
        <v>0</v>
      </c>
      <c r="BC972" s="18">
        <f t="shared" ca="1" si="530"/>
        <v>0</v>
      </c>
      <c r="BD972" s="18">
        <f t="shared" ca="1" si="530"/>
        <v>0</v>
      </c>
      <c r="BE972" s="18">
        <f t="shared" ca="1" si="530"/>
        <v>0</v>
      </c>
      <c r="BF972" s="18">
        <f t="shared" ca="1" si="530"/>
        <v>0</v>
      </c>
      <c r="BG972" s="18">
        <f t="shared" ca="1" si="530"/>
        <v>0</v>
      </c>
      <c r="BH972" s="18">
        <f t="shared" ca="1" si="530"/>
        <v>0</v>
      </c>
    </row>
    <row r="973" spans="8:60" x14ac:dyDescent="0.35">
      <c r="H973" s="2" t="e">
        <f t="shared" si="503"/>
        <v>#REF!</v>
      </c>
      <c r="I973">
        <f t="shared" si="525"/>
        <v>19</v>
      </c>
      <c r="J973">
        <f t="shared" si="504"/>
        <v>30</v>
      </c>
      <c r="K973" s="18">
        <f t="shared" ca="1" si="526"/>
        <v>0</v>
      </c>
      <c r="L973" s="18">
        <f t="shared" ca="1" si="526"/>
        <v>0</v>
      </c>
      <c r="M973" s="18">
        <f t="shared" ca="1" si="526"/>
        <v>0</v>
      </c>
      <c r="N973" s="18">
        <f t="shared" ca="1" si="526"/>
        <v>0</v>
      </c>
      <c r="O973" s="18">
        <f t="shared" ca="1" si="526"/>
        <v>0</v>
      </c>
      <c r="P973" s="18">
        <f t="shared" ca="1" si="526"/>
        <v>0</v>
      </c>
      <c r="Q973" s="18">
        <f t="shared" ca="1" si="526"/>
        <v>0</v>
      </c>
      <c r="R973" s="18">
        <f t="shared" ca="1" si="526"/>
        <v>0</v>
      </c>
      <c r="S973" s="18">
        <f t="shared" ca="1" si="526"/>
        <v>0</v>
      </c>
      <c r="T973" s="18">
        <f t="shared" ca="1" si="526"/>
        <v>0</v>
      </c>
      <c r="U973" s="18">
        <f t="shared" ca="1" si="527"/>
        <v>0</v>
      </c>
      <c r="V973" s="18">
        <f t="shared" ca="1" si="527"/>
        <v>0</v>
      </c>
      <c r="W973" s="18">
        <f t="shared" ca="1" si="527"/>
        <v>0</v>
      </c>
      <c r="X973" s="18">
        <f t="shared" ca="1" si="527"/>
        <v>0</v>
      </c>
      <c r="Y973" s="18">
        <f t="shared" ca="1" si="527"/>
        <v>0</v>
      </c>
      <c r="Z973" s="18">
        <f t="shared" ca="1" si="527"/>
        <v>0</v>
      </c>
      <c r="AA973" s="18">
        <f t="shared" ca="1" si="527"/>
        <v>0</v>
      </c>
      <c r="AB973" s="18">
        <f t="shared" ca="1" si="527"/>
        <v>0</v>
      </c>
      <c r="AC973" s="18">
        <f t="shared" ca="1" si="527"/>
        <v>0</v>
      </c>
      <c r="AD973" s="18">
        <f t="shared" ca="1" si="527"/>
        <v>0</v>
      </c>
      <c r="AE973" s="18">
        <f t="shared" ca="1" si="528"/>
        <v>0</v>
      </c>
      <c r="AF973" s="18">
        <f t="shared" ca="1" si="528"/>
        <v>0</v>
      </c>
      <c r="AG973" s="18">
        <f t="shared" ca="1" si="528"/>
        <v>0</v>
      </c>
      <c r="AH973" s="18">
        <f t="shared" ca="1" si="528"/>
        <v>0</v>
      </c>
      <c r="AI973" s="18">
        <f t="shared" ca="1" si="528"/>
        <v>0</v>
      </c>
      <c r="AJ973" s="18">
        <f t="shared" ca="1" si="528"/>
        <v>0</v>
      </c>
      <c r="AK973" s="18">
        <f t="shared" ca="1" si="528"/>
        <v>0</v>
      </c>
      <c r="AL973" s="18">
        <f t="shared" ca="1" si="528"/>
        <v>0</v>
      </c>
      <c r="AM973" s="18">
        <f t="shared" ca="1" si="528"/>
        <v>0</v>
      </c>
      <c r="AN973" s="18">
        <f t="shared" ca="1" si="528"/>
        <v>0</v>
      </c>
      <c r="AO973" s="18">
        <f t="shared" ca="1" si="529"/>
        <v>0</v>
      </c>
      <c r="AP973" s="18">
        <f t="shared" ca="1" si="529"/>
        <v>0</v>
      </c>
      <c r="AQ973" s="18">
        <f t="shared" ca="1" si="529"/>
        <v>0</v>
      </c>
      <c r="AR973" s="18">
        <f t="shared" ca="1" si="529"/>
        <v>0</v>
      </c>
      <c r="AS973" s="18">
        <f t="shared" ca="1" si="529"/>
        <v>0</v>
      </c>
      <c r="AT973" s="18">
        <f t="shared" ca="1" si="529"/>
        <v>0</v>
      </c>
      <c r="AU973" s="18">
        <f t="shared" ca="1" si="529"/>
        <v>0</v>
      </c>
      <c r="AV973" s="18">
        <f t="shared" ca="1" si="529"/>
        <v>0</v>
      </c>
      <c r="AW973" s="18">
        <f t="shared" ca="1" si="529"/>
        <v>0</v>
      </c>
      <c r="AX973" s="18">
        <f t="shared" ca="1" si="529"/>
        <v>0</v>
      </c>
      <c r="AY973" s="18">
        <f t="shared" ca="1" si="530"/>
        <v>0</v>
      </c>
      <c r="AZ973" s="18">
        <f t="shared" ca="1" si="530"/>
        <v>0</v>
      </c>
      <c r="BA973" s="18">
        <f t="shared" ca="1" si="530"/>
        <v>0</v>
      </c>
      <c r="BB973" s="18">
        <f t="shared" ca="1" si="530"/>
        <v>0</v>
      </c>
      <c r="BC973" s="18">
        <f t="shared" ca="1" si="530"/>
        <v>0</v>
      </c>
      <c r="BD973" s="18">
        <f t="shared" ca="1" si="530"/>
        <v>0</v>
      </c>
      <c r="BE973" s="18">
        <f t="shared" ca="1" si="530"/>
        <v>0</v>
      </c>
      <c r="BF973" s="18">
        <f t="shared" ca="1" si="530"/>
        <v>0</v>
      </c>
      <c r="BG973" s="18">
        <f t="shared" ca="1" si="530"/>
        <v>0</v>
      </c>
      <c r="BH973" s="18">
        <f t="shared" ca="1" si="530"/>
        <v>0</v>
      </c>
    </row>
    <row r="974" spans="8:60" x14ac:dyDescent="0.35">
      <c r="H974" s="2" t="e">
        <f t="shared" si="503"/>
        <v>#REF!</v>
      </c>
      <c r="I974">
        <f t="shared" si="525"/>
        <v>19</v>
      </c>
      <c r="J974">
        <f t="shared" si="504"/>
        <v>31</v>
      </c>
      <c r="K974" s="18">
        <f t="shared" ca="1" si="526"/>
        <v>0</v>
      </c>
      <c r="L974" s="18">
        <f t="shared" ca="1" si="526"/>
        <v>0</v>
      </c>
      <c r="M974" s="18">
        <f t="shared" ca="1" si="526"/>
        <v>0</v>
      </c>
      <c r="N974" s="18">
        <f t="shared" ca="1" si="526"/>
        <v>0</v>
      </c>
      <c r="O974" s="18">
        <f t="shared" ca="1" si="526"/>
        <v>0</v>
      </c>
      <c r="P974" s="18">
        <f t="shared" ca="1" si="526"/>
        <v>0</v>
      </c>
      <c r="Q974" s="18">
        <f t="shared" ca="1" si="526"/>
        <v>0</v>
      </c>
      <c r="R974" s="18">
        <f t="shared" ca="1" si="526"/>
        <v>0</v>
      </c>
      <c r="S974" s="18">
        <f t="shared" ca="1" si="526"/>
        <v>0</v>
      </c>
      <c r="T974" s="18">
        <f t="shared" ca="1" si="526"/>
        <v>0</v>
      </c>
      <c r="U974" s="18">
        <f t="shared" ca="1" si="527"/>
        <v>0</v>
      </c>
      <c r="V974" s="18">
        <f t="shared" ca="1" si="527"/>
        <v>0</v>
      </c>
      <c r="W974" s="18">
        <f t="shared" ca="1" si="527"/>
        <v>0</v>
      </c>
      <c r="X974" s="18">
        <f t="shared" ca="1" si="527"/>
        <v>0</v>
      </c>
      <c r="Y974" s="18">
        <f t="shared" ca="1" si="527"/>
        <v>0</v>
      </c>
      <c r="Z974" s="18">
        <f t="shared" ca="1" si="527"/>
        <v>0</v>
      </c>
      <c r="AA974" s="18">
        <f t="shared" ca="1" si="527"/>
        <v>0</v>
      </c>
      <c r="AB974" s="18">
        <f t="shared" ca="1" si="527"/>
        <v>0</v>
      </c>
      <c r="AC974" s="18">
        <f t="shared" ca="1" si="527"/>
        <v>0</v>
      </c>
      <c r="AD974" s="18">
        <f t="shared" ca="1" si="527"/>
        <v>0</v>
      </c>
      <c r="AE974" s="18">
        <f t="shared" ca="1" si="528"/>
        <v>0</v>
      </c>
      <c r="AF974" s="18">
        <f t="shared" ca="1" si="528"/>
        <v>0</v>
      </c>
      <c r="AG974" s="18">
        <f t="shared" ca="1" si="528"/>
        <v>0</v>
      </c>
      <c r="AH974" s="18">
        <f t="shared" ca="1" si="528"/>
        <v>0</v>
      </c>
      <c r="AI974" s="18">
        <f t="shared" ca="1" si="528"/>
        <v>0</v>
      </c>
      <c r="AJ974" s="18">
        <f t="shared" ca="1" si="528"/>
        <v>0</v>
      </c>
      <c r="AK974" s="18">
        <f t="shared" ca="1" si="528"/>
        <v>0</v>
      </c>
      <c r="AL974" s="18">
        <f t="shared" ca="1" si="528"/>
        <v>0</v>
      </c>
      <c r="AM974" s="18">
        <f t="shared" ca="1" si="528"/>
        <v>0</v>
      </c>
      <c r="AN974" s="18">
        <f t="shared" ca="1" si="528"/>
        <v>0</v>
      </c>
      <c r="AO974" s="18">
        <f t="shared" ca="1" si="529"/>
        <v>0</v>
      </c>
      <c r="AP974" s="18">
        <f t="shared" ca="1" si="529"/>
        <v>0</v>
      </c>
      <c r="AQ974" s="18">
        <f t="shared" ca="1" si="529"/>
        <v>0</v>
      </c>
      <c r="AR974" s="18">
        <f t="shared" ca="1" si="529"/>
        <v>0</v>
      </c>
      <c r="AS974" s="18">
        <f t="shared" ca="1" si="529"/>
        <v>0</v>
      </c>
      <c r="AT974" s="18">
        <f t="shared" ca="1" si="529"/>
        <v>0</v>
      </c>
      <c r="AU974" s="18">
        <f t="shared" ca="1" si="529"/>
        <v>0</v>
      </c>
      <c r="AV974" s="18">
        <f t="shared" ca="1" si="529"/>
        <v>0</v>
      </c>
      <c r="AW974" s="18">
        <f t="shared" ca="1" si="529"/>
        <v>0</v>
      </c>
      <c r="AX974" s="18">
        <f t="shared" ca="1" si="529"/>
        <v>0</v>
      </c>
      <c r="AY974" s="18">
        <f t="shared" ca="1" si="530"/>
        <v>0</v>
      </c>
      <c r="AZ974" s="18">
        <f t="shared" ca="1" si="530"/>
        <v>0</v>
      </c>
      <c r="BA974" s="18">
        <f t="shared" ca="1" si="530"/>
        <v>0</v>
      </c>
      <c r="BB974" s="18">
        <f t="shared" ca="1" si="530"/>
        <v>0</v>
      </c>
      <c r="BC974" s="18">
        <f t="shared" ca="1" si="530"/>
        <v>0</v>
      </c>
      <c r="BD974" s="18">
        <f t="shared" ca="1" si="530"/>
        <v>0</v>
      </c>
      <c r="BE974" s="18">
        <f t="shared" ca="1" si="530"/>
        <v>0</v>
      </c>
      <c r="BF974" s="18">
        <f t="shared" ca="1" si="530"/>
        <v>0</v>
      </c>
      <c r="BG974" s="18">
        <f t="shared" ca="1" si="530"/>
        <v>0</v>
      </c>
      <c r="BH974" s="18">
        <f t="shared" ca="1" si="530"/>
        <v>0</v>
      </c>
    </row>
    <row r="975" spans="8:60" x14ac:dyDescent="0.35">
      <c r="H975" s="2" t="e">
        <f t="shared" si="503"/>
        <v>#REF!</v>
      </c>
      <c r="I975">
        <f t="shared" si="525"/>
        <v>19</v>
      </c>
      <c r="J975">
        <f t="shared" si="504"/>
        <v>32</v>
      </c>
      <c r="K975" s="18">
        <f t="shared" ref="K975:T984" ca="1" si="531">IF(K$24&gt;$J975,0,OFFSET($K$2,$I975,$J975-K$24))</f>
        <v>0</v>
      </c>
      <c r="L975" s="18">
        <f t="shared" ca="1" si="531"/>
        <v>0</v>
      </c>
      <c r="M975" s="18">
        <f t="shared" ca="1" si="531"/>
        <v>0</v>
      </c>
      <c r="N975" s="18">
        <f t="shared" ca="1" si="531"/>
        <v>0</v>
      </c>
      <c r="O975" s="18">
        <f t="shared" ca="1" si="531"/>
        <v>0</v>
      </c>
      <c r="P975" s="18">
        <f t="shared" ca="1" si="531"/>
        <v>0</v>
      </c>
      <c r="Q975" s="18">
        <f t="shared" ca="1" si="531"/>
        <v>0</v>
      </c>
      <c r="R975" s="18">
        <f t="shared" ca="1" si="531"/>
        <v>0</v>
      </c>
      <c r="S975" s="18">
        <f t="shared" ca="1" si="531"/>
        <v>0</v>
      </c>
      <c r="T975" s="18">
        <f t="shared" ca="1" si="531"/>
        <v>0</v>
      </c>
      <c r="U975" s="18">
        <f t="shared" ref="U975:AD984" ca="1" si="532">IF(U$24&gt;$J975,0,OFFSET($K$2,$I975,$J975-U$24))</f>
        <v>0</v>
      </c>
      <c r="V975" s="18">
        <f t="shared" ca="1" si="532"/>
        <v>0</v>
      </c>
      <c r="W975" s="18">
        <f t="shared" ca="1" si="532"/>
        <v>0</v>
      </c>
      <c r="X975" s="18">
        <f t="shared" ca="1" si="532"/>
        <v>0</v>
      </c>
      <c r="Y975" s="18">
        <f t="shared" ca="1" si="532"/>
        <v>0</v>
      </c>
      <c r="Z975" s="18">
        <f t="shared" ca="1" si="532"/>
        <v>0</v>
      </c>
      <c r="AA975" s="18">
        <f t="shared" ca="1" si="532"/>
        <v>0</v>
      </c>
      <c r="AB975" s="18">
        <f t="shared" ca="1" si="532"/>
        <v>0</v>
      </c>
      <c r="AC975" s="18">
        <f t="shared" ca="1" si="532"/>
        <v>0</v>
      </c>
      <c r="AD975" s="18">
        <f t="shared" ca="1" si="532"/>
        <v>0</v>
      </c>
      <c r="AE975" s="18">
        <f t="shared" ref="AE975:AN984" ca="1" si="533">IF(AE$24&gt;$J975,0,OFFSET($K$2,$I975,$J975-AE$24))</f>
        <v>0</v>
      </c>
      <c r="AF975" s="18">
        <f t="shared" ca="1" si="533"/>
        <v>0</v>
      </c>
      <c r="AG975" s="18">
        <f t="shared" ca="1" si="533"/>
        <v>0</v>
      </c>
      <c r="AH975" s="18">
        <f t="shared" ca="1" si="533"/>
        <v>0</v>
      </c>
      <c r="AI975" s="18">
        <f t="shared" ca="1" si="533"/>
        <v>0</v>
      </c>
      <c r="AJ975" s="18">
        <f t="shared" ca="1" si="533"/>
        <v>0</v>
      </c>
      <c r="AK975" s="18">
        <f t="shared" ca="1" si="533"/>
        <v>0</v>
      </c>
      <c r="AL975" s="18">
        <f t="shared" ca="1" si="533"/>
        <v>0</v>
      </c>
      <c r="AM975" s="18">
        <f t="shared" ca="1" si="533"/>
        <v>0</v>
      </c>
      <c r="AN975" s="18">
        <f t="shared" ca="1" si="533"/>
        <v>0</v>
      </c>
      <c r="AO975" s="18">
        <f t="shared" ref="AO975:AX984" ca="1" si="534">IF(AO$24&gt;$J975,0,OFFSET($K$2,$I975,$J975-AO$24))</f>
        <v>0</v>
      </c>
      <c r="AP975" s="18">
        <f t="shared" ca="1" si="534"/>
        <v>0</v>
      </c>
      <c r="AQ975" s="18">
        <f t="shared" ca="1" si="534"/>
        <v>0</v>
      </c>
      <c r="AR975" s="18">
        <f t="shared" ca="1" si="534"/>
        <v>0</v>
      </c>
      <c r="AS975" s="18">
        <f t="shared" ca="1" si="534"/>
        <v>0</v>
      </c>
      <c r="AT975" s="18">
        <f t="shared" ca="1" si="534"/>
        <v>0</v>
      </c>
      <c r="AU975" s="18">
        <f t="shared" ca="1" si="534"/>
        <v>0</v>
      </c>
      <c r="AV975" s="18">
        <f t="shared" ca="1" si="534"/>
        <v>0</v>
      </c>
      <c r="AW975" s="18">
        <f t="shared" ca="1" si="534"/>
        <v>0</v>
      </c>
      <c r="AX975" s="18">
        <f t="shared" ca="1" si="534"/>
        <v>0</v>
      </c>
      <c r="AY975" s="18">
        <f t="shared" ref="AY975:BH984" ca="1" si="535">IF(AY$24&gt;$J975,0,OFFSET($K$2,$I975,$J975-AY$24))</f>
        <v>0</v>
      </c>
      <c r="AZ975" s="18">
        <f t="shared" ca="1" si="535"/>
        <v>0</v>
      </c>
      <c r="BA975" s="18">
        <f t="shared" ca="1" si="535"/>
        <v>0</v>
      </c>
      <c r="BB975" s="18">
        <f t="shared" ca="1" si="535"/>
        <v>0</v>
      </c>
      <c r="BC975" s="18">
        <f t="shared" ca="1" si="535"/>
        <v>0</v>
      </c>
      <c r="BD975" s="18">
        <f t="shared" ca="1" si="535"/>
        <v>0</v>
      </c>
      <c r="BE975" s="18">
        <f t="shared" ca="1" si="535"/>
        <v>0</v>
      </c>
      <c r="BF975" s="18">
        <f t="shared" ca="1" si="535"/>
        <v>0</v>
      </c>
      <c r="BG975" s="18">
        <f t="shared" ca="1" si="535"/>
        <v>0</v>
      </c>
      <c r="BH975" s="18">
        <f t="shared" ca="1" si="535"/>
        <v>0</v>
      </c>
    </row>
    <row r="976" spans="8:60" x14ac:dyDescent="0.35">
      <c r="H976" s="2" t="e">
        <f t="shared" si="503"/>
        <v>#REF!</v>
      </c>
      <c r="I976">
        <f t="shared" si="525"/>
        <v>19</v>
      </c>
      <c r="J976">
        <f t="shared" si="504"/>
        <v>33</v>
      </c>
      <c r="K976" s="18">
        <f t="shared" ca="1" si="531"/>
        <v>0</v>
      </c>
      <c r="L976" s="18">
        <f t="shared" ca="1" si="531"/>
        <v>0</v>
      </c>
      <c r="M976" s="18">
        <f t="shared" ca="1" si="531"/>
        <v>0</v>
      </c>
      <c r="N976" s="18">
        <f t="shared" ca="1" si="531"/>
        <v>0</v>
      </c>
      <c r="O976" s="18">
        <f t="shared" ca="1" si="531"/>
        <v>0</v>
      </c>
      <c r="P976" s="18">
        <f t="shared" ca="1" si="531"/>
        <v>0</v>
      </c>
      <c r="Q976" s="18">
        <f t="shared" ca="1" si="531"/>
        <v>0</v>
      </c>
      <c r="R976" s="18">
        <f t="shared" ca="1" si="531"/>
        <v>0</v>
      </c>
      <c r="S976" s="18">
        <f t="shared" ca="1" si="531"/>
        <v>0</v>
      </c>
      <c r="T976" s="18">
        <f t="shared" ca="1" si="531"/>
        <v>0</v>
      </c>
      <c r="U976" s="18">
        <f t="shared" ca="1" si="532"/>
        <v>0</v>
      </c>
      <c r="V976" s="18">
        <f t="shared" ca="1" si="532"/>
        <v>0</v>
      </c>
      <c r="W976" s="18">
        <f t="shared" ca="1" si="532"/>
        <v>0</v>
      </c>
      <c r="X976" s="18">
        <f t="shared" ca="1" si="532"/>
        <v>0</v>
      </c>
      <c r="Y976" s="18">
        <f t="shared" ca="1" si="532"/>
        <v>0</v>
      </c>
      <c r="Z976" s="18">
        <f t="shared" ca="1" si="532"/>
        <v>0</v>
      </c>
      <c r="AA976" s="18">
        <f t="shared" ca="1" si="532"/>
        <v>0</v>
      </c>
      <c r="AB976" s="18">
        <f t="shared" ca="1" si="532"/>
        <v>0</v>
      </c>
      <c r="AC976" s="18">
        <f t="shared" ca="1" si="532"/>
        <v>0</v>
      </c>
      <c r="AD976" s="18">
        <f t="shared" ca="1" si="532"/>
        <v>0</v>
      </c>
      <c r="AE976" s="18">
        <f t="shared" ca="1" si="533"/>
        <v>0</v>
      </c>
      <c r="AF976" s="18">
        <f t="shared" ca="1" si="533"/>
        <v>0</v>
      </c>
      <c r="AG976" s="18">
        <f t="shared" ca="1" si="533"/>
        <v>0</v>
      </c>
      <c r="AH976" s="18">
        <f t="shared" ca="1" si="533"/>
        <v>0</v>
      </c>
      <c r="AI976" s="18">
        <f t="shared" ca="1" si="533"/>
        <v>0</v>
      </c>
      <c r="AJ976" s="18">
        <f t="shared" ca="1" si="533"/>
        <v>0</v>
      </c>
      <c r="AK976" s="18">
        <f t="shared" ca="1" si="533"/>
        <v>0</v>
      </c>
      <c r="AL976" s="18">
        <f t="shared" ca="1" si="533"/>
        <v>0</v>
      </c>
      <c r="AM976" s="18">
        <f t="shared" ca="1" si="533"/>
        <v>0</v>
      </c>
      <c r="AN976" s="18">
        <f t="shared" ca="1" si="533"/>
        <v>0</v>
      </c>
      <c r="AO976" s="18">
        <f t="shared" ca="1" si="534"/>
        <v>0</v>
      </c>
      <c r="AP976" s="18">
        <f t="shared" ca="1" si="534"/>
        <v>0</v>
      </c>
      <c r="AQ976" s="18">
        <f t="shared" ca="1" si="534"/>
        <v>0</v>
      </c>
      <c r="AR976" s="18">
        <f t="shared" ca="1" si="534"/>
        <v>0</v>
      </c>
      <c r="AS976" s="18">
        <f t="shared" ca="1" si="534"/>
        <v>0</v>
      </c>
      <c r="AT976" s="18">
        <f t="shared" ca="1" si="534"/>
        <v>0</v>
      </c>
      <c r="AU976" s="18">
        <f t="shared" ca="1" si="534"/>
        <v>0</v>
      </c>
      <c r="AV976" s="18">
        <f t="shared" ca="1" si="534"/>
        <v>0</v>
      </c>
      <c r="AW976" s="18">
        <f t="shared" ca="1" si="534"/>
        <v>0</v>
      </c>
      <c r="AX976" s="18">
        <f t="shared" ca="1" si="534"/>
        <v>0</v>
      </c>
      <c r="AY976" s="18">
        <f t="shared" ca="1" si="535"/>
        <v>0</v>
      </c>
      <c r="AZ976" s="18">
        <f t="shared" ca="1" si="535"/>
        <v>0</v>
      </c>
      <c r="BA976" s="18">
        <f t="shared" ca="1" si="535"/>
        <v>0</v>
      </c>
      <c r="BB976" s="18">
        <f t="shared" ca="1" si="535"/>
        <v>0</v>
      </c>
      <c r="BC976" s="18">
        <f t="shared" ca="1" si="535"/>
        <v>0</v>
      </c>
      <c r="BD976" s="18">
        <f t="shared" ca="1" si="535"/>
        <v>0</v>
      </c>
      <c r="BE976" s="18">
        <f t="shared" ca="1" si="535"/>
        <v>0</v>
      </c>
      <c r="BF976" s="18">
        <f t="shared" ca="1" si="535"/>
        <v>0</v>
      </c>
      <c r="BG976" s="18">
        <f t="shared" ca="1" si="535"/>
        <v>0</v>
      </c>
      <c r="BH976" s="18">
        <f t="shared" ca="1" si="535"/>
        <v>0</v>
      </c>
    </row>
    <row r="977" spans="8:60" x14ac:dyDescent="0.35">
      <c r="H977" s="2" t="e">
        <f t="shared" si="503"/>
        <v>#REF!</v>
      </c>
      <c r="I977">
        <f t="shared" si="525"/>
        <v>19</v>
      </c>
      <c r="J977">
        <f t="shared" si="504"/>
        <v>34</v>
      </c>
      <c r="K977" s="18">
        <f t="shared" ca="1" si="531"/>
        <v>0</v>
      </c>
      <c r="L977" s="18">
        <f t="shared" ca="1" si="531"/>
        <v>0</v>
      </c>
      <c r="M977" s="18">
        <f t="shared" ca="1" si="531"/>
        <v>0</v>
      </c>
      <c r="N977" s="18">
        <f t="shared" ca="1" si="531"/>
        <v>0</v>
      </c>
      <c r="O977" s="18">
        <f t="shared" ca="1" si="531"/>
        <v>0</v>
      </c>
      <c r="P977" s="18">
        <f t="shared" ca="1" si="531"/>
        <v>0</v>
      </c>
      <c r="Q977" s="18">
        <f t="shared" ca="1" si="531"/>
        <v>0</v>
      </c>
      <c r="R977" s="18">
        <f t="shared" ca="1" si="531"/>
        <v>0</v>
      </c>
      <c r="S977" s="18">
        <f t="shared" ca="1" si="531"/>
        <v>0</v>
      </c>
      <c r="T977" s="18">
        <f t="shared" ca="1" si="531"/>
        <v>0</v>
      </c>
      <c r="U977" s="18">
        <f t="shared" ca="1" si="532"/>
        <v>0</v>
      </c>
      <c r="V977" s="18">
        <f t="shared" ca="1" si="532"/>
        <v>0</v>
      </c>
      <c r="W977" s="18">
        <f t="shared" ca="1" si="532"/>
        <v>0</v>
      </c>
      <c r="X977" s="18">
        <f t="shared" ca="1" si="532"/>
        <v>0</v>
      </c>
      <c r="Y977" s="18">
        <f t="shared" ca="1" si="532"/>
        <v>0</v>
      </c>
      <c r="Z977" s="18">
        <f t="shared" ca="1" si="532"/>
        <v>0</v>
      </c>
      <c r="AA977" s="18">
        <f t="shared" ca="1" si="532"/>
        <v>0</v>
      </c>
      <c r="AB977" s="18">
        <f t="shared" ca="1" si="532"/>
        <v>0</v>
      </c>
      <c r="AC977" s="18">
        <f t="shared" ca="1" si="532"/>
        <v>0</v>
      </c>
      <c r="AD977" s="18">
        <f t="shared" ca="1" si="532"/>
        <v>0</v>
      </c>
      <c r="AE977" s="18">
        <f t="shared" ca="1" si="533"/>
        <v>0</v>
      </c>
      <c r="AF977" s="18">
        <f t="shared" ca="1" si="533"/>
        <v>0</v>
      </c>
      <c r="AG977" s="18">
        <f t="shared" ca="1" si="533"/>
        <v>0</v>
      </c>
      <c r="AH977" s="18">
        <f t="shared" ca="1" si="533"/>
        <v>0</v>
      </c>
      <c r="AI977" s="18">
        <f t="shared" ca="1" si="533"/>
        <v>0</v>
      </c>
      <c r="AJ977" s="18">
        <f t="shared" ca="1" si="533"/>
        <v>0</v>
      </c>
      <c r="AK977" s="18">
        <f t="shared" ca="1" si="533"/>
        <v>0</v>
      </c>
      <c r="AL977" s="18">
        <f t="shared" ca="1" si="533"/>
        <v>0</v>
      </c>
      <c r="AM977" s="18">
        <f t="shared" ca="1" si="533"/>
        <v>0</v>
      </c>
      <c r="AN977" s="18">
        <f t="shared" ca="1" si="533"/>
        <v>0</v>
      </c>
      <c r="AO977" s="18">
        <f t="shared" ca="1" si="534"/>
        <v>0</v>
      </c>
      <c r="AP977" s="18">
        <f t="shared" ca="1" si="534"/>
        <v>0</v>
      </c>
      <c r="AQ977" s="18">
        <f t="shared" ca="1" si="534"/>
        <v>0</v>
      </c>
      <c r="AR977" s="18">
        <f t="shared" ca="1" si="534"/>
        <v>0</v>
      </c>
      <c r="AS977" s="18">
        <f t="shared" ca="1" si="534"/>
        <v>0</v>
      </c>
      <c r="AT977" s="18">
        <f t="shared" ca="1" si="534"/>
        <v>0</v>
      </c>
      <c r="AU977" s="18">
        <f t="shared" ca="1" si="534"/>
        <v>0</v>
      </c>
      <c r="AV977" s="18">
        <f t="shared" ca="1" si="534"/>
        <v>0</v>
      </c>
      <c r="AW977" s="18">
        <f t="shared" ca="1" si="534"/>
        <v>0</v>
      </c>
      <c r="AX977" s="18">
        <f t="shared" ca="1" si="534"/>
        <v>0</v>
      </c>
      <c r="AY977" s="18">
        <f t="shared" ca="1" si="535"/>
        <v>0</v>
      </c>
      <c r="AZ977" s="18">
        <f t="shared" ca="1" si="535"/>
        <v>0</v>
      </c>
      <c r="BA977" s="18">
        <f t="shared" ca="1" si="535"/>
        <v>0</v>
      </c>
      <c r="BB977" s="18">
        <f t="shared" ca="1" si="535"/>
        <v>0</v>
      </c>
      <c r="BC977" s="18">
        <f t="shared" ca="1" si="535"/>
        <v>0</v>
      </c>
      <c r="BD977" s="18">
        <f t="shared" ca="1" si="535"/>
        <v>0</v>
      </c>
      <c r="BE977" s="18">
        <f t="shared" ca="1" si="535"/>
        <v>0</v>
      </c>
      <c r="BF977" s="18">
        <f t="shared" ca="1" si="535"/>
        <v>0</v>
      </c>
      <c r="BG977" s="18">
        <f t="shared" ca="1" si="535"/>
        <v>0</v>
      </c>
      <c r="BH977" s="18">
        <f t="shared" ca="1" si="535"/>
        <v>0</v>
      </c>
    </row>
    <row r="978" spans="8:60" x14ac:dyDescent="0.35">
      <c r="H978" s="2" t="e">
        <f t="shared" si="503"/>
        <v>#REF!</v>
      </c>
      <c r="I978">
        <f t="shared" si="525"/>
        <v>19</v>
      </c>
      <c r="J978">
        <f t="shared" si="504"/>
        <v>35</v>
      </c>
      <c r="K978" s="18">
        <f t="shared" ca="1" si="531"/>
        <v>0</v>
      </c>
      <c r="L978" s="18">
        <f t="shared" ca="1" si="531"/>
        <v>0</v>
      </c>
      <c r="M978" s="18">
        <f t="shared" ca="1" si="531"/>
        <v>0</v>
      </c>
      <c r="N978" s="18">
        <f t="shared" ca="1" si="531"/>
        <v>0</v>
      </c>
      <c r="O978" s="18">
        <f t="shared" ca="1" si="531"/>
        <v>0</v>
      </c>
      <c r="P978" s="18">
        <f t="shared" ca="1" si="531"/>
        <v>0</v>
      </c>
      <c r="Q978" s="18">
        <f t="shared" ca="1" si="531"/>
        <v>0</v>
      </c>
      <c r="R978" s="18">
        <f t="shared" ca="1" si="531"/>
        <v>0</v>
      </c>
      <c r="S978" s="18">
        <f t="shared" ca="1" si="531"/>
        <v>0</v>
      </c>
      <c r="T978" s="18">
        <f t="shared" ca="1" si="531"/>
        <v>0</v>
      </c>
      <c r="U978" s="18">
        <f t="shared" ca="1" si="532"/>
        <v>0</v>
      </c>
      <c r="V978" s="18">
        <f t="shared" ca="1" si="532"/>
        <v>0</v>
      </c>
      <c r="W978" s="18">
        <f t="shared" ca="1" si="532"/>
        <v>0</v>
      </c>
      <c r="X978" s="18">
        <f t="shared" ca="1" si="532"/>
        <v>0</v>
      </c>
      <c r="Y978" s="18">
        <f t="shared" ca="1" si="532"/>
        <v>0</v>
      </c>
      <c r="Z978" s="18">
        <f t="shared" ca="1" si="532"/>
        <v>0</v>
      </c>
      <c r="AA978" s="18">
        <f t="shared" ca="1" si="532"/>
        <v>0</v>
      </c>
      <c r="AB978" s="18">
        <f t="shared" ca="1" si="532"/>
        <v>0</v>
      </c>
      <c r="AC978" s="18">
        <f t="shared" ca="1" si="532"/>
        <v>0</v>
      </c>
      <c r="AD978" s="18">
        <f t="shared" ca="1" si="532"/>
        <v>0</v>
      </c>
      <c r="AE978" s="18">
        <f t="shared" ca="1" si="533"/>
        <v>0</v>
      </c>
      <c r="AF978" s="18">
        <f t="shared" ca="1" si="533"/>
        <v>0</v>
      </c>
      <c r="AG978" s="18">
        <f t="shared" ca="1" si="533"/>
        <v>0</v>
      </c>
      <c r="AH978" s="18">
        <f t="shared" ca="1" si="533"/>
        <v>0</v>
      </c>
      <c r="AI978" s="18">
        <f t="shared" ca="1" si="533"/>
        <v>0</v>
      </c>
      <c r="AJ978" s="18">
        <f t="shared" ca="1" si="533"/>
        <v>0</v>
      </c>
      <c r="AK978" s="18">
        <f t="shared" ca="1" si="533"/>
        <v>0</v>
      </c>
      <c r="AL978" s="18">
        <f t="shared" ca="1" si="533"/>
        <v>0</v>
      </c>
      <c r="AM978" s="18">
        <f t="shared" ca="1" si="533"/>
        <v>0</v>
      </c>
      <c r="AN978" s="18">
        <f t="shared" ca="1" si="533"/>
        <v>0</v>
      </c>
      <c r="AO978" s="18">
        <f t="shared" ca="1" si="534"/>
        <v>0</v>
      </c>
      <c r="AP978" s="18">
        <f t="shared" ca="1" si="534"/>
        <v>0</v>
      </c>
      <c r="AQ978" s="18">
        <f t="shared" ca="1" si="534"/>
        <v>0</v>
      </c>
      <c r="AR978" s="18">
        <f t="shared" ca="1" si="534"/>
        <v>0</v>
      </c>
      <c r="AS978" s="18">
        <f t="shared" ca="1" si="534"/>
        <v>0</v>
      </c>
      <c r="AT978" s="18">
        <f t="shared" ca="1" si="534"/>
        <v>0</v>
      </c>
      <c r="AU978" s="18">
        <f t="shared" ca="1" si="534"/>
        <v>0</v>
      </c>
      <c r="AV978" s="18">
        <f t="shared" ca="1" si="534"/>
        <v>0</v>
      </c>
      <c r="AW978" s="18">
        <f t="shared" ca="1" si="534"/>
        <v>0</v>
      </c>
      <c r="AX978" s="18">
        <f t="shared" ca="1" si="534"/>
        <v>0</v>
      </c>
      <c r="AY978" s="18">
        <f t="shared" ca="1" si="535"/>
        <v>0</v>
      </c>
      <c r="AZ978" s="18">
        <f t="shared" ca="1" si="535"/>
        <v>0</v>
      </c>
      <c r="BA978" s="18">
        <f t="shared" ca="1" si="535"/>
        <v>0</v>
      </c>
      <c r="BB978" s="18">
        <f t="shared" ca="1" si="535"/>
        <v>0</v>
      </c>
      <c r="BC978" s="18">
        <f t="shared" ca="1" si="535"/>
        <v>0</v>
      </c>
      <c r="BD978" s="18">
        <f t="shared" ca="1" si="535"/>
        <v>0</v>
      </c>
      <c r="BE978" s="18">
        <f t="shared" ca="1" si="535"/>
        <v>0</v>
      </c>
      <c r="BF978" s="18">
        <f t="shared" ca="1" si="535"/>
        <v>0</v>
      </c>
      <c r="BG978" s="18">
        <f t="shared" ca="1" si="535"/>
        <v>0</v>
      </c>
      <c r="BH978" s="18">
        <f t="shared" ca="1" si="535"/>
        <v>0</v>
      </c>
    </row>
    <row r="979" spans="8:60" x14ac:dyDescent="0.35">
      <c r="H979" s="2" t="e">
        <f t="shared" si="503"/>
        <v>#REF!</v>
      </c>
      <c r="I979">
        <f t="shared" si="525"/>
        <v>19</v>
      </c>
      <c r="J979">
        <f t="shared" si="504"/>
        <v>36</v>
      </c>
      <c r="K979" s="18">
        <f t="shared" ca="1" si="531"/>
        <v>0</v>
      </c>
      <c r="L979" s="18">
        <f t="shared" ca="1" si="531"/>
        <v>0</v>
      </c>
      <c r="M979" s="18">
        <f t="shared" ca="1" si="531"/>
        <v>0</v>
      </c>
      <c r="N979" s="18">
        <f t="shared" ca="1" si="531"/>
        <v>0</v>
      </c>
      <c r="O979" s="18">
        <f t="shared" ca="1" si="531"/>
        <v>0</v>
      </c>
      <c r="P979" s="18">
        <f t="shared" ca="1" si="531"/>
        <v>0</v>
      </c>
      <c r="Q979" s="18">
        <f t="shared" ca="1" si="531"/>
        <v>0</v>
      </c>
      <c r="R979" s="18">
        <f t="shared" ca="1" si="531"/>
        <v>0</v>
      </c>
      <c r="S979" s="18">
        <f t="shared" ca="1" si="531"/>
        <v>0</v>
      </c>
      <c r="T979" s="18">
        <f t="shared" ca="1" si="531"/>
        <v>0</v>
      </c>
      <c r="U979" s="18">
        <f t="shared" ca="1" si="532"/>
        <v>0</v>
      </c>
      <c r="V979" s="18">
        <f t="shared" ca="1" si="532"/>
        <v>0</v>
      </c>
      <c r="W979" s="18">
        <f t="shared" ca="1" si="532"/>
        <v>0</v>
      </c>
      <c r="X979" s="18">
        <f t="shared" ca="1" si="532"/>
        <v>0</v>
      </c>
      <c r="Y979" s="18">
        <f t="shared" ca="1" si="532"/>
        <v>0</v>
      </c>
      <c r="Z979" s="18">
        <f t="shared" ca="1" si="532"/>
        <v>0</v>
      </c>
      <c r="AA979" s="18">
        <f t="shared" ca="1" si="532"/>
        <v>0</v>
      </c>
      <c r="AB979" s="18">
        <f t="shared" ca="1" si="532"/>
        <v>0</v>
      </c>
      <c r="AC979" s="18">
        <f t="shared" ca="1" si="532"/>
        <v>0</v>
      </c>
      <c r="AD979" s="18">
        <f t="shared" ca="1" si="532"/>
        <v>0</v>
      </c>
      <c r="AE979" s="18">
        <f t="shared" ca="1" si="533"/>
        <v>0</v>
      </c>
      <c r="AF979" s="18">
        <f t="shared" ca="1" si="533"/>
        <v>0</v>
      </c>
      <c r="AG979" s="18">
        <f t="shared" ca="1" si="533"/>
        <v>0</v>
      </c>
      <c r="AH979" s="18">
        <f t="shared" ca="1" si="533"/>
        <v>0</v>
      </c>
      <c r="AI979" s="18">
        <f t="shared" ca="1" si="533"/>
        <v>0</v>
      </c>
      <c r="AJ979" s="18">
        <f t="shared" ca="1" si="533"/>
        <v>0</v>
      </c>
      <c r="AK979" s="18">
        <f t="shared" ca="1" si="533"/>
        <v>0</v>
      </c>
      <c r="AL979" s="18">
        <f t="shared" ca="1" si="533"/>
        <v>0</v>
      </c>
      <c r="AM979" s="18">
        <f t="shared" ca="1" si="533"/>
        <v>0</v>
      </c>
      <c r="AN979" s="18">
        <f t="shared" ca="1" si="533"/>
        <v>0</v>
      </c>
      <c r="AO979" s="18">
        <f t="shared" ca="1" si="534"/>
        <v>0</v>
      </c>
      <c r="AP979" s="18">
        <f t="shared" ca="1" si="534"/>
        <v>0</v>
      </c>
      <c r="AQ979" s="18">
        <f t="shared" ca="1" si="534"/>
        <v>0</v>
      </c>
      <c r="AR979" s="18">
        <f t="shared" ca="1" si="534"/>
        <v>0</v>
      </c>
      <c r="AS979" s="18">
        <f t="shared" ca="1" si="534"/>
        <v>0</v>
      </c>
      <c r="AT979" s="18">
        <f t="shared" ca="1" si="534"/>
        <v>0</v>
      </c>
      <c r="AU979" s="18">
        <f t="shared" ca="1" si="534"/>
        <v>0</v>
      </c>
      <c r="AV979" s="18">
        <f t="shared" ca="1" si="534"/>
        <v>0</v>
      </c>
      <c r="AW979" s="18">
        <f t="shared" ca="1" si="534"/>
        <v>0</v>
      </c>
      <c r="AX979" s="18">
        <f t="shared" ca="1" si="534"/>
        <v>0</v>
      </c>
      <c r="AY979" s="18">
        <f t="shared" ca="1" si="535"/>
        <v>0</v>
      </c>
      <c r="AZ979" s="18">
        <f t="shared" ca="1" si="535"/>
        <v>0</v>
      </c>
      <c r="BA979" s="18">
        <f t="shared" ca="1" si="535"/>
        <v>0</v>
      </c>
      <c r="BB979" s="18">
        <f t="shared" ca="1" si="535"/>
        <v>0</v>
      </c>
      <c r="BC979" s="18">
        <f t="shared" ca="1" si="535"/>
        <v>0</v>
      </c>
      <c r="BD979" s="18">
        <f t="shared" ca="1" si="535"/>
        <v>0</v>
      </c>
      <c r="BE979" s="18">
        <f t="shared" ca="1" si="535"/>
        <v>0</v>
      </c>
      <c r="BF979" s="18">
        <f t="shared" ca="1" si="535"/>
        <v>0</v>
      </c>
      <c r="BG979" s="18">
        <f t="shared" ca="1" si="535"/>
        <v>0</v>
      </c>
      <c r="BH979" s="18">
        <f t="shared" ca="1" si="535"/>
        <v>0</v>
      </c>
    </row>
    <row r="980" spans="8:60" x14ac:dyDescent="0.35">
      <c r="H980" s="2" t="e">
        <f t="shared" si="503"/>
        <v>#REF!</v>
      </c>
      <c r="I980">
        <f t="shared" si="525"/>
        <v>19</v>
      </c>
      <c r="J980">
        <f t="shared" si="504"/>
        <v>37</v>
      </c>
      <c r="K980" s="18">
        <f t="shared" ca="1" si="531"/>
        <v>0</v>
      </c>
      <c r="L980" s="18">
        <f t="shared" ca="1" si="531"/>
        <v>0</v>
      </c>
      <c r="M980" s="18">
        <f t="shared" ca="1" si="531"/>
        <v>0</v>
      </c>
      <c r="N980" s="18">
        <f t="shared" ca="1" si="531"/>
        <v>0</v>
      </c>
      <c r="O980" s="18">
        <f t="shared" ca="1" si="531"/>
        <v>0</v>
      </c>
      <c r="P980" s="18">
        <f t="shared" ca="1" si="531"/>
        <v>0</v>
      </c>
      <c r="Q980" s="18">
        <f t="shared" ca="1" si="531"/>
        <v>0</v>
      </c>
      <c r="R980" s="18">
        <f t="shared" ca="1" si="531"/>
        <v>0</v>
      </c>
      <c r="S980" s="18">
        <f t="shared" ca="1" si="531"/>
        <v>0</v>
      </c>
      <c r="T980" s="18">
        <f t="shared" ca="1" si="531"/>
        <v>0</v>
      </c>
      <c r="U980" s="18">
        <f t="shared" ca="1" si="532"/>
        <v>0</v>
      </c>
      <c r="V980" s="18">
        <f t="shared" ca="1" si="532"/>
        <v>0</v>
      </c>
      <c r="W980" s="18">
        <f t="shared" ca="1" si="532"/>
        <v>0</v>
      </c>
      <c r="X980" s="18">
        <f t="shared" ca="1" si="532"/>
        <v>0</v>
      </c>
      <c r="Y980" s="18">
        <f t="shared" ca="1" si="532"/>
        <v>0</v>
      </c>
      <c r="Z980" s="18">
        <f t="shared" ca="1" si="532"/>
        <v>0</v>
      </c>
      <c r="AA980" s="18">
        <f t="shared" ca="1" si="532"/>
        <v>0</v>
      </c>
      <c r="AB980" s="18">
        <f t="shared" ca="1" si="532"/>
        <v>0</v>
      </c>
      <c r="AC980" s="18">
        <f t="shared" ca="1" si="532"/>
        <v>0</v>
      </c>
      <c r="AD980" s="18">
        <f t="shared" ca="1" si="532"/>
        <v>0</v>
      </c>
      <c r="AE980" s="18">
        <f t="shared" ca="1" si="533"/>
        <v>0</v>
      </c>
      <c r="AF980" s="18">
        <f t="shared" ca="1" si="533"/>
        <v>0</v>
      </c>
      <c r="AG980" s="18">
        <f t="shared" ca="1" si="533"/>
        <v>0</v>
      </c>
      <c r="AH980" s="18">
        <f t="shared" ca="1" si="533"/>
        <v>0</v>
      </c>
      <c r="AI980" s="18">
        <f t="shared" ca="1" si="533"/>
        <v>0</v>
      </c>
      <c r="AJ980" s="18">
        <f t="shared" ca="1" si="533"/>
        <v>0</v>
      </c>
      <c r="AK980" s="18">
        <f t="shared" ca="1" si="533"/>
        <v>0</v>
      </c>
      <c r="AL980" s="18">
        <f t="shared" ca="1" si="533"/>
        <v>0</v>
      </c>
      <c r="AM980" s="18">
        <f t="shared" ca="1" si="533"/>
        <v>0</v>
      </c>
      <c r="AN980" s="18">
        <f t="shared" ca="1" si="533"/>
        <v>0</v>
      </c>
      <c r="AO980" s="18">
        <f t="shared" ca="1" si="534"/>
        <v>0</v>
      </c>
      <c r="AP980" s="18">
        <f t="shared" ca="1" si="534"/>
        <v>0</v>
      </c>
      <c r="AQ980" s="18">
        <f t="shared" ca="1" si="534"/>
        <v>0</v>
      </c>
      <c r="AR980" s="18">
        <f t="shared" ca="1" si="534"/>
        <v>0</v>
      </c>
      <c r="AS980" s="18">
        <f t="shared" ca="1" si="534"/>
        <v>0</v>
      </c>
      <c r="AT980" s="18">
        <f t="shared" ca="1" si="534"/>
        <v>0</v>
      </c>
      <c r="AU980" s="18">
        <f t="shared" ca="1" si="534"/>
        <v>0</v>
      </c>
      <c r="AV980" s="18">
        <f t="shared" ca="1" si="534"/>
        <v>0</v>
      </c>
      <c r="AW980" s="18">
        <f t="shared" ca="1" si="534"/>
        <v>0</v>
      </c>
      <c r="AX980" s="18">
        <f t="shared" ca="1" si="534"/>
        <v>0</v>
      </c>
      <c r="AY980" s="18">
        <f t="shared" ca="1" si="535"/>
        <v>0</v>
      </c>
      <c r="AZ980" s="18">
        <f t="shared" ca="1" si="535"/>
        <v>0</v>
      </c>
      <c r="BA980" s="18">
        <f t="shared" ca="1" si="535"/>
        <v>0</v>
      </c>
      <c r="BB980" s="18">
        <f t="shared" ca="1" si="535"/>
        <v>0</v>
      </c>
      <c r="BC980" s="18">
        <f t="shared" ca="1" si="535"/>
        <v>0</v>
      </c>
      <c r="BD980" s="18">
        <f t="shared" ca="1" si="535"/>
        <v>0</v>
      </c>
      <c r="BE980" s="18">
        <f t="shared" ca="1" si="535"/>
        <v>0</v>
      </c>
      <c r="BF980" s="18">
        <f t="shared" ca="1" si="535"/>
        <v>0</v>
      </c>
      <c r="BG980" s="18">
        <f t="shared" ca="1" si="535"/>
        <v>0</v>
      </c>
      <c r="BH980" s="18">
        <f t="shared" ca="1" si="535"/>
        <v>0</v>
      </c>
    </row>
    <row r="981" spans="8:60" x14ac:dyDescent="0.35">
      <c r="H981" s="2" t="e">
        <f t="shared" si="503"/>
        <v>#REF!</v>
      </c>
      <c r="I981">
        <f t="shared" si="525"/>
        <v>19</v>
      </c>
      <c r="J981">
        <f t="shared" si="504"/>
        <v>38</v>
      </c>
      <c r="K981" s="18">
        <f t="shared" ca="1" si="531"/>
        <v>0</v>
      </c>
      <c r="L981" s="18">
        <f t="shared" ca="1" si="531"/>
        <v>0</v>
      </c>
      <c r="M981" s="18">
        <f t="shared" ca="1" si="531"/>
        <v>0</v>
      </c>
      <c r="N981" s="18">
        <f t="shared" ca="1" si="531"/>
        <v>0</v>
      </c>
      <c r="O981" s="18">
        <f t="shared" ca="1" si="531"/>
        <v>0</v>
      </c>
      <c r="P981" s="18">
        <f t="shared" ca="1" si="531"/>
        <v>0</v>
      </c>
      <c r="Q981" s="18">
        <f t="shared" ca="1" si="531"/>
        <v>0</v>
      </c>
      <c r="R981" s="18">
        <f t="shared" ca="1" si="531"/>
        <v>0</v>
      </c>
      <c r="S981" s="18">
        <f t="shared" ca="1" si="531"/>
        <v>0</v>
      </c>
      <c r="T981" s="18">
        <f t="shared" ca="1" si="531"/>
        <v>0</v>
      </c>
      <c r="U981" s="18">
        <f t="shared" ca="1" si="532"/>
        <v>0</v>
      </c>
      <c r="V981" s="18">
        <f t="shared" ca="1" si="532"/>
        <v>0</v>
      </c>
      <c r="W981" s="18">
        <f t="shared" ca="1" si="532"/>
        <v>0</v>
      </c>
      <c r="X981" s="18">
        <f t="shared" ca="1" si="532"/>
        <v>0</v>
      </c>
      <c r="Y981" s="18">
        <f t="shared" ca="1" si="532"/>
        <v>0</v>
      </c>
      <c r="Z981" s="18">
        <f t="shared" ca="1" si="532"/>
        <v>0</v>
      </c>
      <c r="AA981" s="18">
        <f t="shared" ca="1" si="532"/>
        <v>0</v>
      </c>
      <c r="AB981" s="18">
        <f t="shared" ca="1" si="532"/>
        <v>0</v>
      </c>
      <c r="AC981" s="18">
        <f t="shared" ca="1" si="532"/>
        <v>0</v>
      </c>
      <c r="AD981" s="18">
        <f t="shared" ca="1" si="532"/>
        <v>0</v>
      </c>
      <c r="AE981" s="18">
        <f t="shared" ca="1" si="533"/>
        <v>0</v>
      </c>
      <c r="AF981" s="18">
        <f t="shared" ca="1" si="533"/>
        <v>0</v>
      </c>
      <c r="AG981" s="18">
        <f t="shared" ca="1" si="533"/>
        <v>0</v>
      </c>
      <c r="AH981" s="18">
        <f t="shared" ca="1" si="533"/>
        <v>0</v>
      </c>
      <c r="AI981" s="18">
        <f t="shared" ca="1" si="533"/>
        <v>0</v>
      </c>
      <c r="AJ981" s="18">
        <f t="shared" ca="1" si="533"/>
        <v>0</v>
      </c>
      <c r="AK981" s="18">
        <f t="shared" ca="1" si="533"/>
        <v>0</v>
      </c>
      <c r="AL981" s="18">
        <f t="shared" ca="1" si="533"/>
        <v>0</v>
      </c>
      <c r="AM981" s="18">
        <f t="shared" ca="1" si="533"/>
        <v>0</v>
      </c>
      <c r="AN981" s="18">
        <f t="shared" ca="1" si="533"/>
        <v>0</v>
      </c>
      <c r="AO981" s="18">
        <f t="shared" ca="1" si="534"/>
        <v>0</v>
      </c>
      <c r="AP981" s="18">
        <f t="shared" ca="1" si="534"/>
        <v>0</v>
      </c>
      <c r="AQ981" s="18">
        <f t="shared" ca="1" si="534"/>
        <v>0</v>
      </c>
      <c r="AR981" s="18">
        <f t="shared" ca="1" si="534"/>
        <v>0</v>
      </c>
      <c r="AS981" s="18">
        <f t="shared" ca="1" si="534"/>
        <v>0</v>
      </c>
      <c r="AT981" s="18">
        <f t="shared" ca="1" si="534"/>
        <v>0</v>
      </c>
      <c r="AU981" s="18">
        <f t="shared" ca="1" si="534"/>
        <v>0</v>
      </c>
      <c r="AV981" s="18">
        <f t="shared" ca="1" si="534"/>
        <v>0</v>
      </c>
      <c r="AW981" s="18">
        <f t="shared" ca="1" si="534"/>
        <v>0</v>
      </c>
      <c r="AX981" s="18">
        <f t="shared" ca="1" si="534"/>
        <v>0</v>
      </c>
      <c r="AY981" s="18">
        <f t="shared" ca="1" si="535"/>
        <v>0</v>
      </c>
      <c r="AZ981" s="18">
        <f t="shared" ca="1" si="535"/>
        <v>0</v>
      </c>
      <c r="BA981" s="18">
        <f t="shared" ca="1" si="535"/>
        <v>0</v>
      </c>
      <c r="BB981" s="18">
        <f t="shared" ca="1" si="535"/>
        <v>0</v>
      </c>
      <c r="BC981" s="18">
        <f t="shared" ca="1" si="535"/>
        <v>0</v>
      </c>
      <c r="BD981" s="18">
        <f t="shared" ca="1" si="535"/>
        <v>0</v>
      </c>
      <c r="BE981" s="18">
        <f t="shared" ca="1" si="535"/>
        <v>0</v>
      </c>
      <c r="BF981" s="18">
        <f t="shared" ca="1" si="535"/>
        <v>0</v>
      </c>
      <c r="BG981" s="18">
        <f t="shared" ca="1" si="535"/>
        <v>0</v>
      </c>
      <c r="BH981" s="18">
        <f t="shared" ca="1" si="535"/>
        <v>0</v>
      </c>
    </row>
    <row r="982" spans="8:60" x14ac:dyDescent="0.35">
      <c r="H982" s="2" t="e">
        <f t="shared" si="503"/>
        <v>#REF!</v>
      </c>
      <c r="I982">
        <f t="shared" si="525"/>
        <v>19</v>
      </c>
      <c r="J982">
        <f t="shared" si="504"/>
        <v>39</v>
      </c>
      <c r="K982" s="18">
        <f t="shared" ca="1" si="531"/>
        <v>0</v>
      </c>
      <c r="L982" s="18">
        <f t="shared" ca="1" si="531"/>
        <v>0</v>
      </c>
      <c r="M982" s="18">
        <f t="shared" ca="1" si="531"/>
        <v>0</v>
      </c>
      <c r="N982" s="18">
        <f t="shared" ca="1" si="531"/>
        <v>0</v>
      </c>
      <c r="O982" s="18">
        <f t="shared" ca="1" si="531"/>
        <v>0</v>
      </c>
      <c r="P982" s="18">
        <f t="shared" ca="1" si="531"/>
        <v>0</v>
      </c>
      <c r="Q982" s="18">
        <f t="shared" ca="1" si="531"/>
        <v>0</v>
      </c>
      <c r="R982" s="18">
        <f t="shared" ca="1" si="531"/>
        <v>0</v>
      </c>
      <c r="S982" s="18">
        <f t="shared" ca="1" si="531"/>
        <v>0</v>
      </c>
      <c r="T982" s="18">
        <f t="shared" ca="1" si="531"/>
        <v>0</v>
      </c>
      <c r="U982" s="18">
        <f t="shared" ca="1" si="532"/>
        <v>0</v>
      </c>
      <c r="V982" s="18">
        <f t="shared" ca="1" si="532"/>
        <v>0</v>
      </c>
      <c r="W982" s="18">
        <f t="shared" ca="1" si="532"/>
        <v>0</v>
      </c>
      <c r="X982" s="18">
        <f t="shared" ca="1" si="532"/>
        <v>0</v>
      </c>
      <c r="Y982" s="18">
        <f t="shared" ca="1" si="532"/>
        <v>0</v>
      </c>
      <c r="Z982" s="18">
        <f t="shared" ca="1" si="532"/>
        <v>0</v>
      </c>
      <c r="AA982" s="18">
        <f t="shared" ca="1" si="532"/>
        <v>0</v>
      </c>
      <c r="AB982" s="18">
        <f t="shared" ca="1" si="532"/>
        <v>0</v>
      </c>
      <c r="AC982" s="18">
        <f t="shared" ca="1" si="532"/>
        <v>0</v>
      </c>
      <c r="AD982" s="18">
        <f t="shared" ca="1" si="532"/>
        <v>0</v>
      </c>
      <c r="AE982" s="18">
        <f t="shared" ca="1" si="533"/>
        <v>0</v>
      </c>
      <c r="AF982" s="18">
        <f t="shared" ca="1" si="533"/>
        <v>0</v>
      </c>
      <c r="AG982" s="18">
        <f t="shared" ca="1" si="533"/>
        <v>0</v>
      </c>
      <c r="AH982" s="18">
        <f t="shared" ca="1" si="533"/>
        <v>0</v>
      </c>
      <c r="AI982" s="18">
        <f t="shared" ca="1" si="533"/>
        <v>0</v>
      </c>
      <c r="AJ982" s="18">
        <f t="shared" ca="1" si="533"/>
        <v>0</v>
      </c>
      <c r="AK982" s="18">
        <f t="shared" ca="1" si="533"/>
        <v>0</v>
      </c>
      <c r="AL982" s="18">
        <f t="shared" ca="1" si="533"/>
        <v>0</v>
      </c>
      <c r="AM982" s="18">
        <f t="shared" ca="1" si="533"/>
        <v>0</v>
      </c>
      <c r="AN982" s="18">
        <f t="shared" ca="1" si="533"/>
        <v>0</v>
      </c>
      <c r="AO982" s="18">
        <f t="shared" ca="1" si="534"/>
        <v>0</v>
      </c>
      <c r="AP982" s="18">
        <f t="shared" ca="1" si="534"/>
        <v>0</v>
      </c>
      <c r="AQ982" s="18">
        <f t="shared" ca="1" si="534"/>
        <v>0</v>
      </c>
      <c r="AR982" s="18">
        <f t="shared" ca="1" si="534"/>
        <v>0</v>
      </c>
      <c r="AS982" s="18">
        <f t="shared" ca="1" si="534"/>
        <v>0</v>
      </c>
      <c r="AT982" s="18">
        <f t="shared" ca="1" si="534"/>
        <v>0</v>
      </c>
      <c r="AU982" s="18">
        <f t="shared" ca="1" si="534"/>
        <v>0</v>
      </c>
      <c r="AV982" s="18">
        <f t="shared" ca="1" si="534"/>
        <v>0</v>
      </c>
      <c r="AW982" s="18">
        <f t="shared" ca="1" si="534"/>
        <v>0</v>
      </c>
      <c r="AX982" s="18">
        <f t="shared" ca="1" si="534"/>
        <v>0</v>
      </c>
      <c r="AY982" s="18">
        <f t="shared" ca="1" si="535"/>
        <v>0</v>
      </c>
      <c r="AZ982" s="18">
        <f t="shared" ca="1" si="535"/>
        <v>0</v>
      </c>
      <c r="BA982" s="18">
        <f t="shared" ca="1" si="535"/>
        <v>0</v>
      </c>
      <c r="BB982" s="18">
        <f t="shared" ca="1" si="535"/>
        <v>0</v>
      </c>
      <c r="BC982" s="18">
        <f t="shared" ca="1" si="535"/>
        <v>0</v>
      </c>
      <c r="BD982" s="18">
        <f t="shared" ca="1" si="535"/>
        <v>0</v>
      </c>
      <c r="BE982" s="18">
        <f t="shared" ca="1" si="535"/>
        <v>0</v>
      </c>
      <c r="BF982" s="18">
        <f t="shared" ca="1" si="535"/>
        <v>0</v>
      </c>
      <c r="BG982" s="18">
        <f t="shared" ca="1" si="535"/>
        <v>0</v>
      </c>
      <c r="BH982" s="18">
        <f t="shared" ca="1" si="535"/>
        <v>0</v>
      </c>
    </row>
    <row r="983" spans="8:60" x14ac:dyDescent="0.35">
      <c r="H983" s="2" t="e">
        <f t="shared" si="503"/>
        <v>#REF!</v>
      </c>
      <c r="I983">
        <f t="shared" si="525"/>
        <v>19</v>
      </c>
      <c r="J983">
        <f t="shared" si="504"/>
        <v>40</v>
      </c>
      <c r="K983" s="18">
        <f t="shared" ca="1" si="531"/>
        <v>0</v>
      </c>
      <c r="L983" s="18">
        <f t="shared" ca="1" si="531"/>
        <v>0</v>
      </c>
      <c r="M983" s="18">
        <f t="shared" ca="1" si="531"/>
        <v>0</v>
      </c>
      <c r="N983" s="18">
        <f t="shared" ca="1" si="531"/>
        <v>0</v>
      </c>
      <c r="O983" s="18">
        <f t="shared" ca="1" si="531"/>
        <v>0</v>
      </c>
      <c r="P983" s="18">
        <f t="shared" ca="1" si="531"/>
        <v>0</v>
      </c>
      <c r="Q983" s="18">
        <f t="shared" ca="1" si="531"/>
        <v>0</v>
      </c>
      <c r="R983" s="18">
        <f t="shared" ca="1" si="531"/>
        <v>0</v>
      </c>
      <c r="S983" s="18">
        <f t="shared" ca="1" si="531"/>
        <v>0</v>
      </c>
      <c r="T983" s="18">
        <f t="shared" ca="1" si="531"/>
        <v>0</v>
      </c>
      <c r="U983" s="18">
        <f t="shared" ca="1" si="532"/>
        <v>0</v>
      </c>
      <c r="V983" s="18">
        <f t="shared" ca="1" si="532"/>
        <v>0</v>
      </c>
      <c r="W983" s="18">
        <f t="shared" ca="1" si="532"/>
        <v>0</v>
      </c>
      <c r="X983" s="18">
        <f t="shared" ca="1" si="532"/>
        <v>0</v>
      </c>
      <c r="Y983" s="18">
        <f t="shared" ca="1" si="532"/>
        <v>0</v>
      </c>
      <c r="Z983" s="18">
        <f t="shared" ca="1" si="532"/>
        <v>0</v>
      </c>
      <c r="AA983" s="18">
        <f t="shared" ca="1" si="532"/>
        <v>0</v>
      </c>
      <c r="AB983" s="18">
        <f t="shared" ca="1" si="532"/>
        <v>0</v>
      </c>
      <c r="AC983" s="18">
        <f t="shared" ca="1" si="532"/>
        <v>0</v>
      </c>
      <c r="AD983" s="18">
        <f t="shared" ca="1" si="532"/>
        <v>0</v>
      </c>
      <c r="AE983" s="18">
        <f t="shared" ca="1" si="533"/>
        <v>0</v>
      </c>
      <c r="AF983" s="18">
        <f t="shared" ca="1" si="533"/>
        <v>0</v>
      </c>
      <c r="AG983" s="18">
        <f t="shared" ca="1" si="533"/>
        <v>0</v>
      </c>
      <c r="AH983" s="18">
        <f t="shared" ca="1" si="533"/>
        <v>0</v>
      </c>
      <c r="AI983" s="18">
        <f t="shared" ca="1" si="533"/>
        <v>0</v>
      </c>
      <c r="AJ983" s="18">
        <f t="shared" ca="1" si="533"/>
        <v>0</v>
      </c>
      <c r="AK983" s="18">
        <f t="shared" ca="1" si="533"/>
        <v>0</v>
      </c>
      <c r="AL983" s="18">
        <f t="shared" ca="1" si="533"/>
        <v>0</v>
      </c>
      <c r="AM983" s="18">
        <f t="shared" ca="1" si="533"/>
        <v>0</v>
      </c>
      <c r="AN983" s="18">
        <f t="shared" ca="1" si="533"/>
        <v>0</v>
      </c>
      <c r="AO983" s="18">
        <f t="shared" ca="1" si="534"/>
        <v>0</v>
      </c>
      <c r="AP983" s="18">
        <f t="shared" ca="1" si="534"/>
        <v>0</v>
      </c>
      <c r="AQ983" s="18">
        <f t="shared" ca="1" si="534"/>
        <v>0</v>
      </c>
      <c r="AR983" s="18">
        <f t="shared" ca="1" si="534"/>
        <v>0</v>
      </c>
      <c r="AS983" s="18">
        <f t="shared" ca="1" si="534"/>
        <v>0</v>
      </c>
      <c r="AT983" s="18">
        <f t="shared" ca="1" si="534"/>
        <v>0</v>
      </c>
      <c r="AU983" s="18">
        <f t="shared" ca="1" si="534"/>
        <v>0</v>
      </c>
      <c r="AV983" s="18">
        <f t="shared" ca="1" si="534"/>
        <v>0</v>
      </c>
      <c r="AW983" s="18">
        <f t="shared" ca="1" si="534"/>
        <v>0</v>
      </c>
      <c r="AX983" s="18">
        <f t="shared" ca="1" si="534"/>
        <v>0</v>
      </c>
      <c r="AY983" s="18">
        <f t="shared" ca="1" si="535"/>
        <v>0</v>
      </c>
      <c r="AZ983" s="18">
        <f t="shared" ca="1" si="535"/>
        <v>0</v>
      </c>
      <c r="BA983" s="18">
        <f t="shared" ca="1" si="535"/>
        <v>0</v>
      </c>
      <c r="BB983" s="18">
        <f t="shared" ca="1" si="535"/>
        <v>0</v>
      </c>
      <c r="BC983" s="18">
        <f t="shared" ca="1" si="535"/>
        <v>0</v>
      </c>
      <c r="BD983" s="18">
        <f t="shared" ca="1" si="535"/>
        <v>0</v>
      </c>
      <c r="BE983" s="18">
        <f t="shared" ca="1" si="535"/>
        <v>0</v>
      </c>
      <c r="BF983" s="18">
        <f t="shared" ca="1" si="535"/>
        <v>0</v>
      </c>
      <c r="BG983" s="18">
        <f t="shared" ca="1" si="535"/>
        <v>0</v>
      </c>
      <c r="BH983" s="18">
        <f t="shared" ca="1" si="535"/>
        <v>0</v>
      </c>
    </row>
    <row r="984" spans="8:60" x14ac:dyDescent="0.35">
      <c r="H984" s="2" t="e">
        <f t="shared" si="503"/>
        <v>#REF!</v>
      </c>
      <c r="I984">
        <f t="shared" si="525"/>
        <v>19</v>
      </c>
      <c r="J984">
        <f t="shared" si="504"/>
        <v>41</v>
      </c>
      <c r="K984" s="18">
        <f t="shared" ca="1" si="531"/>
        <v>0</v>
      </c>
      <c r="L984" s="18">
        <f t="shared" ca="1" si="531"/>
        <v>0</v>
      </c>
      <c r="M984" s="18">
        <f t="shared" ca="1" si="531"/>
        <v>0</v>
      </c>
      <c r="N984" s="18">
        <f t="shared" ca="1" si="531"/>
        <v>0</v>
      </c>
      <c r="O984" s="18">
        <f t="shared" ca="1" si="531"/>
        <v>0</v>
      </c>
      <c r="P984" s="18">
        <f t="shared" ca="1" si="531"/>
        <v>0</v>
      </c>
      <c r="Q984" s="18">
        <f t="shared" ca="1" si="531"/>
        <v>0</v>
      </c>
      <c r="R984" s="18">
        <f t="shared" ca="1" si="531"/>
        <v>0</v>
      </c>
      <c r="S984" s="18">
        <f t="shared" ca="1" si="531"/>
        <v>0</v>
      </c>
      <c r="T984" s="18">
        <f t="shared" ca="1" si="531"/>
        <v>0</v>
      </c>
      <c r="U984" s="18">
        <f t="shared" ca="1" si="532"/>
        <v>0</v>
      </c>
      <c r="V984" s="18">
        <f t="shared" ca="1" si="532"/>
        <v>0</v>
      </c>
      <c r="W984" s="18">
        <f t="shared" ca="1" si="532"/>
        <v>0</v>
      </c>
      <c r="X984" s="18">
        <f t="shared" ca="1" si="532"/>
        <v>0</v>
      </c>
      <c r="Y984" s="18">
        <f t="shared" ca="1" si="532"/>
        <v>0</v>
      </c>
      <c r="Z984" s="18">
        <f t="shared" ca="1" si="532"/>
        <v>0</v>
      </c>
      <c r="AA984" s="18">
        <f t="shared" ca="1" si="532"/>
        <v>0</v>
      </c>
      <c r="AB984" s="18">
        <f t="shared" ca="1" si="532"/>
        <v>0</v>
      </c>
      <c r="AC984" s="18">
        <f t="shared" ca="1" si="532"/>
        <v>0</v>
      </c>
      <c r="AD984" s="18">
        <f t="shared" ca="1" si="532"/>
        <v>0</v>
      </c>
      <c r="AE984" s="18">
        <f t="shared" ca="1" si="533"/>
        <v>0</v>
      </c>
      <c r="AF984" s="18">
        <f t="shared" ca="1" si="533"/>
        <v>0</v>
      </c>
      <c r="AG984" s="18">
        <f t="shared" ca="1" si="533"/>
        <v>0</v>
      </c>
      <c r="AH984" s="18">
        <f t="shared" ca="1" si="533"/>
        <v>0</v>
      </c>
      <c r="AI984" s="18">
        <f t="shared" ca="1" si="533"/>
        <v>0</v>
      </c>
      <c r="AJ984" s="18">
        <f t="shared" ca="1" si="533"/>
        <v>0</v>
      </c>
      <c r="AK984" s="18">
        <f t="shared" ca="1" si="533"/>
        <v>0</v>
      </c>
      <c r="AL984" s="18">
        <f t="shared" ca="1" si="533"/>
        <v>0</v>
      </c>
      <c r="AM984" s="18">
        <f t="shared" ca="1" si="533"/>
        <v>0</v>
      </c>
      <c r="AN984" s="18">
        <f t="shared" ca="1" si="533"/>
        <v>0</v>
      </c>
      <c r="AO984" s="18">
        <f t="shared" ca="1" si="534"/>
        <v>0</v>
      </c>
      <c r="AP984" s="18">
        <f t="shared" ca="1" si="534"/>
        <v>0</v>
      </c>
      <c r="AQ984" s="18">
        <f t="shared" ca="1" si="534"/>
        <v>0</v>
      </c>
      <c r="AR984" s="18">
        <f t="shared" ca="1" si="534"/>
        <v>0</v>
      </c>
      <c r="AS984" s="18">
        <f t="shared" ca="1" si="534"/>
        <v>0</v>
      </c>
      <c r="AT984" s="18">
        <f t="shared" ca="1" si="534"/>
        <v>0</v>
      </c>
      <c r="AU984" s="18">
        <f t="shared" ca="1" si="534"/>
        <v>0</v>
      </c>
      <c r="AV984" s="18">
        <f t="shared" ca="1" si="534"/>
        <v>0</v>
      </c>
      <c r="AW984" s="18">
        <f t="shared" ca="1" si="534"/>
        <v>0</v>
      </c>
      <c r="AX984" s="18">
        <f t="shared" ca="1" si="534"/>
        <v>0</v>
      </c>
      <c r="AY984" s="18">
        <f t="shared" ca="1" si="535"/>
        <v>0</v>
      </c>
      <c r="AZ984" s="18">
        <f t="shared" ca="1" si="535"/>
        <v>0</v>
      </c>
      <c r="BA984" s="18">
        <f t="shared" ca="1" si="535"/>
        <v>0</v>
      </c>
      <c r="BB984" s="18">
        <f t="shared" ca="1" si="535"/>
        <v>0</v>
      </c>
      <c r="BC984" s="18">
        <f t="shared" ca="1" si="535"/>
        <v>0</v>
      </c>
      <c r="BD984" s="18">
        <f t="shared" ca="1" si="535"/>
        <v>0</v>
      </c>
      <c r="BE984" s="18">
        <f t="shared" ca="1" si="535"/>
        <v>0</v>
      </c>
      <c r="BF984" s="18">
        <f t="shared" ca="1" si="535"/>
        <v>0</v>
      </c>
      <c r="BG984" s="18">
        <f t="shared" ca="1" si="535"/>
        <v>0</v>
      </c>
      <c r="BH984" s="18">
        <f t="shared" ca="1" si="535"/>
        <v>0</v>
      </c>
    </row>
    <row r="985" spans="8:60" x14ac:dyDescent="0.35">
      <c r="H985" s="2" t="e">
        <f t="shared" ref="H985:H1048" si="536">INDEX($A$3:$A$18,I985,0)</f>
        <v>#REF!</v>
      </c>
      <c r="I985">
        <f t="shared" si="525"/>
        <v>19</v>
      </c>
      <c r="J985">
        <f t="shared" si="504"/>
        <v>42</v>
      </c>
      <c r="K985" s="18">
        <f t="shared" ref="K985:T994" ca="1" si="537">IF(K$24&gt;$J985,0,OFFSET($K$2,$I985,$J985-K$24))</f>
        <v>0</v>
      </c>
      <c r="L985" s="18">
        <f t="shared" ca="1" si="537"/>
        <v>0</v>
      </c>
      <c r="M985" s="18">
        <f t="shared" ca="1" si="537"/>
        <v>0</v>
      </c>
      <c r="N985" s="18">
        <f t="shared" ca="1" si="537"/>
        <v>0</v>
      </c>
      <c r="O985" s="18">
        <f t="shared" ca="1" si="537"/>
        <v>0</v>
      </c>
      <c r="P985" s="18">
        <f t="shared" ca="1" si="537"/>
        <v>0</v>
      </c>
      <c r="Q985" s="18">
        <f t="shared" ca="1" si="537"/>
        <v>0</v>
      </c>
      <c r="R985" s="18">
        <f t="shared" ca="1" si="537"/>
        <v>0</v>
      </c>
      <c r="S985" s="18">
        <f t="shared" ca="1" si="537"/>
        <v>0</v>
      </c>
      <c r="T985" s="18">
        <f t="shared" ca="1" si="537"/>
        <v>0</v>
      </c>
      <c r="U985" s="18">
        <f t="shared" ref="U985:AD994" ca="1" si="538">IF(U$24&gt;$J985,0,OFFSET($K$2,$I985,$J985-U$24))</f>
        <v>0</v>
      </c>
      <c r="V985" s="18">
        <f t="shared" ca="1" si="538"/>
        <v>0</v>
      </c>
      <c r="W985" s="18">
        <f t="shared" ca="1" si="538"/>
        <v>0</v>
      </c>
      <c r="X985" s="18">
        <f t="shared" ca="1" si="538"/>
        <v>0</v>
      </c>
      <c r="Y985" s="18">
        <f t="shared" ca="1" si="538"/>
        <v>0</v>
      </c>
      <c r="Z985" s="18">
        <f t="shared" ca="1" si="538"/>
        <v>0</v>
      </c>
      <c r="AA985" s="18">
        <f t="shared" ca="1" si="538"/>
        <v>0</v>
      </c>
      <c r="AB985" s="18">
        <f t="shared" ca="1" si="538"/>
        <v>0</v>
      </c>
      <c r="AC985" s="18">
        <f t="shared" ca="1" si="538"/>
        <v>0</v>
      </c>
      <c r="AD985" s="18">
        <f t="shared" ca="1" si="538"/>
        <v>0</v>
      </c>
      <c r="AE985" s="18">
        <f t="shared" ref="AE985:AN994" ca="1" si="539">IF(AE$24&gt;$J985,0,OFFSET($K$2,$I985,$J985-AE$24))</f>
        <v>0</v>
      </c>
      <c r="AF985" s="18">
        <f t="shared" ca="1" si="539"/>
        <v>0</v>
      </c>
      <c r="AG985" s="18">
        <f t="shared" ca="1" si="539"/>
        <v>0</v>
      </c>
      <c r="AH985" s="18">
        <f t="shared" ca="1" si="539"/>
        <v>0</v>
      </c>
      <c r="AI985" s="18">
        <f t="shared" ca="1" si="539"/>
        <v>0</v>
      </c>
      <c r="AJ985" s="18">
        <f t="shared" ca="1" si="539"/>
        <v>0</v>
      </c>
      <c r="AK985" s="18">
        <f t="shared" ca="1" si="539"/>
        <v>0</v>
      </c>
      <c r="AL985" s="18">
        <f t="shared" ca="1" si="539"/>
        <v>0</v>
      </c>
      <c r="AM985" s="18">
        <f t="shared" ca="1" si="539"/>
        <v>0</v>
      </c>
      <c r="AN985" s="18">
        <f t="shared" ca="1" si="539"/>
        <v>0</v>
      </c>
      <c r="AO985" s="18">
        <f t="shared" ref="AO985:AX994" ca="1" si="540">IF(AO$24&gt;$J985,0,OFFSET($K$2,$I985,$J985-AO$24))</f>
        <v>0</v>
      </c>
      <c r="AP985" s="18">
        <f t="shared" ca="1" si="540"/>
        <v>0</v>
      </c>
      <c r="AQ985" s="18">
        <f t="shared" ca="1" si="540"/>
        <v>0</v>
      </c>
      <c r="AR985" s="18">
        <f t="shared" ca="1" si="540"/>
        <v>0</v>
      </c>
      <c r="AS985" s="18">
        <f t="shared" ca="1" si="540"/>
        <v>0</v>
      </c>
      <c r="AT985" s="18">
        <f t="shared" ca="1" si="540"/>
        <v>0</v>
      </c>
      <c r="AU985" s="18">
        <f t="shared" ca="1" si="540"/>
        <v>0</v>
      </c>
      <c r="AV985" s="18">
        <f t="shared" ca="1" si="540"/>
        <v>0</v>
      </c>
      <c r="AW985" s="18">
        <f t="shared" ca="1" si="540"/>
        <v>0</v>
      </c>
      <c r="AX985" s="18">
        <f t="shared" ca="1" si="540"/>
        <v>0</v>
      </c>
      <c r="AY985" s="18">
        <f t="shared" ref="AY985:BH994" ca="1" si="541">IF(AY$24&gt;$J985,0,OFFSET($K$2,$I985,$J985-AY$24))</f>
        <v>0</v>
      </c>
      <c r="AZ985" s="18">
        <f t="shared" ca="1" si="541"/>
        <v>0</v>
      </c>
      <c r="BA985" s="18">
        <f t="shared" ca="1" si="541"/>
        <v>0</v>
      </c>
      <c r="BB985" s="18">
        <f t="shared" ca="1" si="541"/>
        <v>0</v>
      </c>
      <c r="BC985" s="18">
        <f t="shared" ca="1" si="541"/>
        <v>0</v>
      </c>
      <c r="BD985" s="18">
        <f t="shared" ca="1" si="541"/>
        <v>0</v>
      </c>
      <c r="BE985" s="18">
        <f t="shared" ca="1" si="541"/>
        <v>0</v>
      </c>
      <c r="BF985" s="18">
        <f t="shared" ca="1" si="541"/>
        <v>0</v>
      </c>
      <c r="BG985" s="18">
        <f t="shared" ca="1" si="541"/>
        <v>0</v>
      </c>
      <c r="BH985" s="18">
        <f t="shared" ca="1" si="541"/>
        <v>0</v>
      </c>
    </row>
    <row r="986" spans="8:60" x14ac:dyDescent="0.35">
      <c r="H986" s="2" t="e">
        <f t="shared" si="536"/>
        <v>#REF!</v>
      </c>
      <c r="I986">
        <f t="shared" si="525"/>
        <v>19</v>
      </c>
      <c r="J986">
        <f t="shared" ref="J986:J1049" si="542">IF(J985+1&gt;$I$22,$K$2,J985+1)</f>
        <v>43</v>
      </c>
      <c r="K986" s="18">
        <f t="shared" ca="1" si="537"/>
        <v>0</v>
      </c>
      <c r="L986" s="18">
        <f t="shared" ca="1" si="537"/>
        <v>0</v>
      </c>
      <c r="M986" s="18">
        <f t="shared" ca="1" si="537"/>
        <v>0</v>
      </c>
      <c r="N986" s="18">
        <f t="shared" ca="1" si="537"/>
        <v>0</v>
      </c>
      <c r="O986" s="18">
        <f t="shared" ca="1" si="537"/>
        <v>0</v>
      </c>
      <c r="P986" s="18">
        <f t="shared" ca="1" si="537"/>
        <v>0</v>
      </c>
      <c r="Q986" s="18">
        <f t="shared" ca="1" si="537"/>
        <v>0</v>
      </c>
      <c r="R986" s="18">
        <f t="shared" ca="1" si="537"/>
        <v>0</v>
      </c>
      <c r="S986" s="18">
        <f t="shared" ca="1" si="537"/>
        <v>0</v>
      </c>
      <c r="T986" s="18">
        <f t="shared" ca="1" si="537"/>
        <v>0</v>
      </c>
      <c r="U986" s="18">
        <f t="shared" ca="1" si="538"/>
        <v>0</v>
      </c>
      <c r="V986" s="18">
        <f t="shared" ca="1" si="538"/>
        <v>0</v>
      </c>
      <c r="W986" s="18">
        <f t="shared" ca="1" si="538"/>
        <v>0</v>
      </c>
      <c r="X986" s="18">
        <f t="shared" ca="1" si="538"/>
        <v>0</v>
      </c>
      <c r="Y986" s="18">
        <f t="shared" ca="1" si="538"/>
        <v>0</v>
      </c>
      <c r="Z986" s="18">
        <f t="shared" ca="1" si="538"/>
        <v>0</v>
      </c>
      <c r="AA986" s="18">
        <f t="shared" ca="1" si="538"/>
        <v>0</v>
      </c>
      <c r="AB986" s="18">
        <f t="shared" ca="1" si="538"/>
        <v>0</v>
      </c>
      <c r="AC986" s="18">
        <f t="shared" ca="1" si="538"/>
        <v>0</v>
      </c>
      <c r="AD986" s="18">
        <f t="shared" ca="1" si="538"/>
        <v>0</v>
      </c>
      <c r="AE986" s="18">
        <f t="shared" ca="1" si="539"/>
        <v>0</v>
      </c>
      <c r="AF986" s="18">
        <f t="shared" ca="1" si="539"/>
        <v>0</v>
      </c>
      <c r="AG986" s="18">
        <f t="shared" ca="1" si="539"/>
        <v>0</v>
      </c>
      <c r="AH986" s="18">
        <f t="shared" ca="1" si="539"/>
        <v>0</v>
      </c>
      <c r="AI986" s="18">
        <f t="shared" ca="1" si="539"/>
        <v>0</v>
      </c>
      <c r="AJ986" s="18">
        <f t="shared" ca="1" si="539"/>
        <v>0</v>
      </c>
      <c r="AK986" s="18">
        <f t="shared" ca="1" si="539"/>
        <v>0</v>
      </c>
      <c r="AL986" s="18">
        <f t="shared" ca="1" si="539"/>
        <v>0</v>
      </c>
      <c r="AM986" s="18">
        <f t="shared" ca="1" si="539"/>
        <v>0</v>
      </c>
      <c r="AN986" s="18">
        <f t="shared" ca="1" si="539"/>
        <v>0</v>
      </c>
      <c r="AO986" s="18">
        <f t="shared" ca="1" si="540"/>
        <v>0</v>
      </c>
      <c r="AP986" s="18">
        <f t="shared" ca="1" si="540"/>
        <v>0</v>
      </c>
      <c r="AQ986" s="18">
        <f t="shared" ca="1" si="540"/>
        <v>0</v>
      </c>
      <c r="AR986" s="18">
        <f t="shared" ca="1" si="540"/>
        <v>0</v>
      </c>
      <c r="AS986" s="18">
        <f t="shared" ca="1" si="540"/>
        <v>0</v>
      </c>
      <c r="AT986" s="18">
        <f t="shared" ca="1" si="540"/>
        <v>0</v>
      </c>
      <c r="AU986" s="18">
        <f t="shared" ca="1" si="540"/>
        <v>0</v>
      </c>
      <c r="AV986" s="18">
        <f t="shared" ca="1" si="540"/>
        <v>0</v>
      </c>
      <c r="AW986" s="18">
        <f t="shared" ca="1" si="540"/>
        <v>0</v>
      </c>
      <c r="AX986" s="18">
        <f t="shared" ca="1" si="540"/>
        <v>0</v>
      </c>
      <c r="AY986" s="18">
        <f t="shared" ca="1" si="541"/>
        <v>0</v>
      </c>
      <c r="AZ986" s="18">
        <f t="shared" ca="1" si="541"/>
        <v>0</v>
      </c>
      <c r="BA986" s="18">
        <f t="shared" ca="1" si="541"/>
        <v>0</v>
      </c>
      <c r="BB986" s="18">
        <f t="shared" ca="1" si="541"/>
        <v>0</v>
      </c>
      <c r="BC986" s="18">
        <f t="shared" ca="1" si="541"/>
        <v>0</v>
      </c>
      <c r="BD986" s="18">
        <f t="shared" ca="1" si="541"/>
        <v>0</v>
      </c>
      <c r="BE986" s="18">
        <f t="shared" ca="1" si="541"/>
        <v>0</v>
      </c>
      <c r="BF986" s="18">
        <f t="shared" ca="1" si="541"/>
        <v>0</v>
      </c>
      <c r="BG986" s="18">
        <f t="shared" ca="1" si="541"/>
        <v>0</v>
      </c>
      <c r="BH986" s="18">
        <f t="shared" ca="1" si="541"/>
        <v>0</v>
      </c>
    </row>
    <row r="987" spans="8:60" x14ac:dyDescent="0.35">
      <c r="H987" s="2" t="e">
        <f t="shared" si="536"/>
        <v>#REF!</v>
      </c>
      <c r="I987">
        <f t="shared" si="525"/>
        <v>19</v>
      </c>
      <c r="J987">
        <f t="shared" si="542"/>
        <v>44</v>
      </c>
      <c r="K987" s="18">
        <f t="shared" ca="1" si="537"/>
        <v>0</v>
      </c>
      <c r="L987" s="18">
        <f t="shared" ca="1" si="537"/>
        <v>0</v>
      </c>
      <c r="M987" s="18">
        <f t="shared" ca="1" si="537"/>
        <v>0</v>
      </c>
      <c r="N987" s="18">
        <f t="shared" ca="1" si="537"/>
        <v>0</v>
      </c>
      <c r="O987" s="18">
        <f t="shared" ca="1" si="537"/>
        <v>0</v>
      </c>
      <c r="P987" s="18">
        <f t="shared" ca="1" si="537"/>
        <v>0</v>
      </c>
      <c r="Q987" s="18">
        <f t="shared" ca="1" si="537"/>
        <v>0</v>
      </c>
      <c r="R987" s="18">
        <f t="shared" ca="1" si="537"/>
        <v>0</v>
      </c>
      <c r="S987" s="18">
        <f t="shared" ca="1" si="537"/>
        <v>0</v>
      </c>
      <c r="T987" s="18">
        <f t="shared" ca="1" si="537"/>
        <v>0</v>
      </c>
      <c r="U987" s="18">
        <f t="shared" ca="1" si="538"/>
        <v>0</v>
      </c>
      <c r="V987" s="18">
        <f t="shared" ca="1" si="538"/>
        <v>0</v>
      </c>
      <c r="W987" s="18">
        <f t="shared" ca="1" si="538"/>
        <v>0</v>
      </c>
      <c r="X987" s="18">
        <f t="shared" ca="1" si="538"/>
        <v>0</v>
      </c>
      <c r="Y987" s="18">
        <f t="shared" ca="1" si="538"/>
        <v>0</v>
      </c>
      <c r="Z987" s="18">
        <f t="shared" ca="1" si="538"/>
        <v>0</v>
      </c>
      <c r="AA987" s="18">
        <f t="shared" ca="1" si="538"/>
        <v>0</v>
      </c>
      <c r="AB987" s="18">
        <f t="shared" ca="1" si="538"/>
        <v>0</v>
      </c>
      <c r="AC987" s="18">
        <f t="shared" ca="1" si="538"/>
        <v>0</v>
      </c>
      <c r="AD987" s="18">
        <f t="shared" ca="1" si="538"/>
        <v>0</v>
      </c>
      <c r="AE987" s="18">
        <f t="shared" ca="1" si="539"/>
        <v>0</v>
      </c>
      <c r="AF987" s="18">
        <f t="shared" ca="1" si="539"/>
        <v>0</v>
      </c>
      <c r="AG987" s="18">
        <f t="shared" ca="1" si="539"/>
        <v>0</v>
      </c>
      <c r="AH987" s="18">
        <f t="shared" ca="1" si="539"/>
        <v>0</v>
      </c>
      <c r="AI987" s="18">
        <f t="shared" ca="1" si="539"/>
        <v>0</v>
      </c>
      <c r="AJ987" s="18">
        <f t="shared" ca="1" si="539"/>
        <v>0</v>
      </c>
      <c r="AK987" s="18">
        <f t="shared" ca="1" si="539"/>
        <v>0</v>
      </c>
      <c r="AL987" s="18">
        <f t="shared" ca="1" si="539"/>
        <v>0</v>
      </c>
      <c r="AM987" s="18">
        <f t="shared" ca="1" si="539"/>
        <v>0</v>
      </c>
      <c r="AN987" s="18">
        <f t="shared" ca="1" si="539"/>
        <v>0</v>
      </c>
      <c r="AO987" s="18">
        <f t="shared" ca="1" si="540"/>
        <v>0</v>
      </c>
      <c r="AP987" s="18">
        <f t="shared" ca="1" si="540"/>
        <v>0</v>
      </c>
      <c r="AQ987" s="18">
        <f t="shared" ca="1" si="540"/>
        <v>0</v>
      </c>
      <c r="AR987" s="18">
        <f t="shared" ca="1" si="540"/>
        <v>0</v>
      </c>
      <c r="AS987" s="18">
        <f t="shared" ca="1" si="540"/>
        <v>0</v>
      </c>
      <c r="AT987" s="18">
        <f t="shared" ca="1" si="540"/>
        <v>0</v>
      </c>
      <c r="AU987" s="18">
        <f t="shared" ca="1" si="540"/>
        <v>0</v>
      </c>
      <c r="AV987" s="18">
        <f t="shared" ca="1" si="540"/>
        <v>0</v>
      </c>
      <c r="AW987" s="18">
        <f t="shared" ca="1" si="540"/>
        <v>0</v>
      </c>
      <c r="AX987" s="18">
        <f t="shared" ca="1" si="540"/>
        <v>0</v>
      </c>
      <c r="AY987" s="18">
        <f t="shared" ca="1" si="541"/>
        <v>0</v>
      </c>
      <c r="AZ987" s="18">
        <f t="shared" ca="1" si="541"/>
        <v>0</v>
      </c>
      <c r="BA987" s="18">
        <f t="shared" ca="1" si="541"/>
        <v>0</v>
      </c>
      <c r="BB987" s="18">
        <f t="shared" ca="1" si="541"/>
        <v>0</v>
      </c>
      <c r="BC987" s="18">
        <f t="shared" ca="1" si="541"/>
        <v>0</v>
      </c>
      <c r="BD987" s="18">
        <f t="shared" ca="1" si="541"/>
        <v>0</v>
      </c>
      <c r="BE987" s="18">
        <f t="shared" ca="1" si="541"/>
        <v>0</v>
      </c>
      <c r="BF987" s="18">
        <f t="shared" ca="1" si="541"/>
        <v>0</v>
      </c>
      <c r="BG987" s="18">
        <f t="shared" ca="1" si="541"/>
        <v>0</v>
      </c>
      <c r="BH987" s="18">
        <f t="shared" ca="1" si="541"/>
        <v>0</v>
      </c>
    </row>
    <row r="988" spans="8:60" x14ac:dyDescent="0.35">
      <c r="H988" s="2" t="e">
        <f t="shared" si="536"/>
        <v>#REF!</v>
      </c>
      <c r="I988">
        <f t="shared" si="525"/>
        <v>19</v>
      </c>
      <c r="J988">
        <f t="shared" si="542"/>
        <v>45</v>
      </c>
      <c r="K988" s="18">
        <f t="shared" ca="1" si="537"/>
        <v>0</v>
      </c>
      <c r="L988" s="18">
        <f t="shared" ca="1" si="537"/>
        <v>0</v>
      </c>
      <c r="M988" s="18">
        <f t="shared" ca="1" si="537"/>
        <v>0</v>
      </c>
      <c r="N988" s="18">
        <f t="shared" ca="1" si="537"/>
        <v>0</v>
      </c>
      <c r="O988" s="18">
        <f t="shared" ca="1" si="537"/>
        <v>0</v>
      </c>
      <c r="P988" s="18">
        <f t="shared" ca="1" si="537"/>
        <v>0</v>
      </c>
      <c r="Q988" s="18">
        <f t="shared" ca="1" si="537"/>
        <v>0</v>
      </c>
      <c r="R988" s="18">
        <f t="shared" ca="1" si="537"/>
        <v>0</v>
      </c>
      <c r="S988" s="18">
        <f t="shared" ca="1" si="537"/>
        <v>0</v>
      </c>
      <c r="T988" s="18">
        <f t="shared" ca="1" si="537"/>
        <v>0</v>
      </c>
      <c r="U988" s="18">
        <f t="shared" ca="1" si="538"/>
        <v>0</v>
      </c>
      <c r="V988" s="18">
        <f t="shared" ca="1" si="538"/>
        <v>0</v>
      </c>
      <c r="W988" s="18">
        <f t="shared" ca="1" si="538"/>
        <v>0</v>
      </c>
      <c r="X988" s="18">
        <f t="shared" ca="1" si="538"/>
        <v>0</v>
      </c>
      <c r="Y988" s="18">
        <f t="shared" ca="1" si="538"/>
        <v>0</v>
      </c>
      <c r="Z988" s="18">
        <f t="shared" ca="1" si="538"/>
        <v>0</v>
      </c>
      <c r="AA988" s="18">
        <f t="shared" ca="1" si="538"/>
        <v>0</v>
      </c>
      <c r="AB988" s="18">
        <f t="shared" ca="1" si="538"/>
        <v>0</v>
      </c>
      <c r="AC988" s="18">
        <f t="shared" ca="1" si="538"/>
        <v>0</v>
      </c>
      <c r="AD988" s="18">
        <f t="shared" ca="1" si="538"/>
        <v>0</v>
      </c>
      <c r="AE988" s="18">
        <f t="shared" ca="1" si="539"/>
        <v>0</v>
      </c>
      <c r="AF988" s="18">
        <f t="shared" ca="1" si="539"/>
        <v>0</v>
      </c>
      <c r="AG988" s="18">
        <f t="shared" ca="1" si="539"/>
        <v>0</v>
      </c>
      <c r="AH988" s="18">
        <f t="shared" ca="1" si="539"/>
        <v>0</v>
      </c>
      <c r="AI988" s="18">
        <f t="shared" ca="1" si="539"/>
        <v>0</v>
      </c>
      <c r="AJ988" s="18">
        <f t="shared" ca="1" si="539"/>
        <v>0</v>
      </c>
      <c r="AK988" s="18">
        <f t="shared" ca="1" si="539"/>
        <v>0</v>
      </c>
      <c r="AL988" s="18">
        <f t="shared" ca="1" si="539"/>
        <v>0</v>
      </c>
      <c r="AM988" s="18">
        <f t="shared" ca="1" si="539"/>
        <v>0</v>
      </c>
      <c r="AN988" s="18">
        <f t="shared" ca="1" si="539"/>
        <v>0</v>
      </c>
      <c r="AO988" s="18">
        <f t="shared" ca="1" si="540"/>
        <v>0</v>
      </c>
      <c r="AP988" s="18">
        <f t="shared" ca="1" si="540"/>
        <v>0</v>
      </c>
      <c r="AQ988" s="18">
        <f t="shared" ca="1" si="540"/>
        <v>0</v>
      </c>
      <c r="AR988" s="18">
        <f t="shared" ca="1" si="540"/>
        <v>0</v>
      </c>
      <c r="AS988" s="18">
        <f t="shared" ca="1" si="540"/>
        <v>0</v>
      </c>
      <c r="AT988" s="18">
        <f t="shared" ca="1" si="540"/>
        <v>0</v>
      </c>
      <c r="AU988" s="18">
        <f t="shared" ca="1" si="540"/>
        <v>0</v>
      </c>
      <c r="AV988" s="18">
        <f t="shared" ca="1" si="540"/>
        <v>0</v>
      </c>
      <c r="AW988" s="18">
        <f t="shared" ca="1" si="540"/>
        <v>0</v>
      </c>
      <c r="AX988" s="18">
        <f t="shared" ca="1" si="540"/>
        <v>0</v>
      </c>
      <c r="AY988" s="18">
        <f t="shared" ca="1" si="541"/>
        <v>0</v>
      </c>
      <c r="AZ988" s="18">
        <f t="shared" ca="1" si="541"/>
        <v>0</v>
      </c>
      <c r="BA988" s="18">
        <f t="shared" ca="1" si="541"/>
        <v>0</v>
      </c>
      <c r="BB988" s="18">
        <f t="shared" ca="1" si="541"/>
        <v>0</v>
      </c>
      <c r="BC988" s="18">
        <f t="shared" ca="1" si="541"/>
        <v>0</v>
      </c>
      <c r="BD988" s="18">
        <f t="shared" ca="1" si="541"/>
        <v>0</v>
      </c>
      <c r="BE988" s="18">
        <f t="shared" ca="1" si="541"/>
        <v>0</v>
      </c>
      <c r="BF988" s="18">
        <f t="shared" ca="1" si="541"/>
        <v>0</v>
      </c>
      <c r="BG988" s="18">
        <f t="shared" ca="1" si="541"/>
        <v>0</v>
      </c>
      <c r="BH988" s="18">
        <f t="shared" ca="1" si="541"/>
        <v>0</v>
      </c>
    </row>
    <row r="989" spans="8:60" x14ac:dyDescent="0.35">
      <c r="H989" s="2" t="e">
        <f t="shared" si="536"/>
        <v>#REF!</v>
      </c>
      <c r="I989">
        <f t="shared" si="525"/>
        <v>19</v>
      </c>
      <c r="J989">
        <f t="shared" si="542"/>
        <v>46</v>
      </c>
      <c r="K989" s="18">
        <f t="shared" ca="1" si="537"/>
        <v>0</v>
      </c>
      <c r="L989" s="18">
        <f t="shared" ca="1" si="537"/>
        <v>0</v>
      </c>
      <c r="M989" s="18">
        <f t="shared" ca="1" si="537"/>
        <v>0</v>
      </c>
      <c r="N989" s="18">
        <f t="shared" ca="1" si="537"/>
        <v>0</v>
      </c>
      <c r="O989" s="18">
        <f t="shared" ca="1" si="537"/>
        <v>0</v>
      </c>
      <c r="P989" s="18">
        <f t="shared" ca="1" si="537"/>
        <v>0</v>
      </c>
      <c r="Q989" s="18">
        <f t="shared" ca="1" si="537"/>
        <v>0</v>
      </c>
      <c r="R989" s="18">
        <f t="shared" ca="1" si="537"/>
        <v>0</v>
      </c>
      <c r="S989" s="18">
        <f t="shared" ca="1" si="537"/>
        <v>0</v>
      </c>
      <c r="T989" s="18">
        <f t="shared" ca="1" si="537"/>
        <v>0</v>
      </c>
      <c r="U989" s="18">
        <f t="shared" ca="1" si="538"/>
        <v>0</v>
      </c>
      <c r="V989" s="18">
        <f t="shared" ca="1" si="538"/>
        <v>0</v>
      </c>
      <c r="W989" s="18">
        <f t="shared" ca="1" si="538"/>
        <v>0</v>
      </c>
      <c r="X989" s="18">
        <f t="shared" ca="1" si="538"/>
        <v>0</v>
      </c>
      <c r="Y989" s="18">
        <f t="shared" ca="1" si="538"/>
        <v>0</v>
      </c>
      <c r="Z989" s="18">
        <f t="shared" ca="1" si="538"/>
        <v>0</v>
      </c>
      <c r="AA989" s="18">
        <f t="shared" ca="1" si="538"/>
        <v>0</v>
      </c>
      <c r="AB989" s="18">
        <f t="shared" ca="1" si="538"/>
        <v>0</v>
      </c>
      <c r="AC989" s="18">
        <f t="shared" ca="1" si="538"/>
        <v>0</v>
      </c>
      <c r="AD989" s="18">
        <f t="shared" ca="1" si="538"/>
        <v>0</v>
      </c>
      <c r="AE989" s="18">
        <f t="shared" ca="1" si="539"/>
        <v>0</v>
      </c>
      <c r="AF989" s="18">
        <f t="shared" ca="1" si="539"/>
        <v>0</v>
      </c>
      <c r="AG989" s="18">
        <f t="shared" ca="1" si="539"/>
        <v>0</v>
      </c>
      <c r="AH989" s="18">
        <f t="shared" ca="1" si="539"/>
        <v>0</v>
      </c>
      <c r="AI989" s="18">
        <f t="shared" ca="1" si="539"/>
        <v>0</v>
      </c>
      <c r="AJ989" s="18">
        <f t="shared" ca="1" si="539"/>
        <v>0</v>
      </c>
      <c r="AK989" s="18">
        <f t="shared" ca="1" si="539"/>
        <v>0</v>
      </c>
      <c r="AL989" s="18">
        <f t="shared" ca="1" si="539"/>
        <v>0</v>
      </c>
      <c r="AM989" s="18">
        <f t="shared" ca="1" si="539"/>
        <v>0</v>
      </c>
      <c r="AN989" s="18">
        <f t="shared" ca="1" si="539"/>
        <v>0</v>
      </c>
      <c r="AO989" s="18">
        <f t="shared" ca="1" si="540"/>
        <v>0</v>
      </c>
      <c r="AP989" s="18">
        <f t="shared" ca="1" si="540"/>
        <v>0</v>
      </c>
      <c r="AQ989" s="18">
        <f t="shared" ca="1" si="540"/>
        <v>0</v>
      </c>
      <c r="AR989" s="18">
        <f t="shared" ca="1" si="540"/>
        <v>0</v>
      </c>
      <c r="AS989" s="18">
        <f t="shared" ca="1" si="540"/>
        <v>0</v>
      </c>
      <c r="AT989" s="18">
        <f t="shared" ca="1" si="540"/>
        <v>0</v>
      </c>
      <c r="AU989" s="18">
        <f t="shared" ca="1" si="540"/>
        <v>0</v>
      </c>
      <c r="AV989" s="18">
        <f t="shared" ca="1" si="540"/>
        <v>0</v>
      </c>
      <c r="AW989" s="18">
        <f t="shared" ca="1" si="540"/>
        <v>0</v>
      </c>
      <c r="AX989" s="18">
        <f t="shared" ca="1" si="540"/>
        <v>0</v>
      </c>
      <c r="AY989" s="18">
        <f t="shared" ca="1" si="541"/>
        <v>0</v>
      </c>
      <c r="AZ989" s="18">
        <f t="shared" ca="1" si="541"/>
        <v>0</v>
      </c>
      <c r="BA989" s="18">
        <f t="shared" ca="1" si="541"/>
        <v>0</v>
      </c>
      <c r="BB989" s="18">
        <f t="shared" ca="1" si="541"/>
        <v>0</v>
      </c>
      <c r="BC989" s="18">
        <f t="shared" ca="1" si="541"/>
        <v>0</v>
      </c>
      <c r="BD989" s="18">
        <f t="shared" ca="1" si="541"/>
        <v>0</v>
      </c>
      <c r="BE989" s="18">
        <f t="shared" ca="1" si="541"/>
        <v>0</v>
      </c>
      <c r="BF989" s="18">
        <f t="shared" ca="1" si="541"/>
        <v>0</v>
      </c>
      <c r="BG989" s="18">
        <f t="shared" ca="1" si="541"/>
        <v>0</v>
      </c>
      <c r="BH989" s="18">
        <f t="shared" ca="1" si="541"/>
        <v>0</v>
      </c>
    </row>
    <row r="990" spans="8:60" x14ac:dyDescent="0.35">
      <c r="H990" s="2" t="e">
        <f t="shared" si="536"/>
        <v>#REF!</v>
      </c>
      <c r="I990">
        <f t="shared" si="525"/>
        <v>19</v>
      </c>
      <c r="J990">
        <f t="shared" si="542"/>
        <v>47</v>
      </c>
      <c r="K990" s="18">
        <f t="shared" ca="1" si="537"/>
        <v>0</v>
      </c>
      <c r="L990" s="18">
        <f t="shared" ca="1" si="537"/>
        <v>0</v>
      </c>
      <c r="M990" s="18">
        <f t="shared" ca="1" si="537"/>
        <v>0</v>
      </c>
      <c r="N990" s="18">
        <f t="shared" ca="1" si="537"/>
        <v>0</v>
      </c>
      <c r="O990" s="18">
        <f t="shared" ca="1" si="537"/>
        <v>0</v>
      </c>
      <c r="P990" s="18">
        <f t="shared" ca="1" si="537"/>
        <v>0</v>
      </c>
      <c r="Q990" s="18">
        <f t="shared" ca="1" si="537"/>
        <v>0</v>
      </c>
      <c r="R990" s="18">
        <f t="shared" ca="1" si="537"/>
        <v>0</v>
      </c>
      <c r="S990" s="18">
        <f t="shared" ca="1" si="537"/>
        <v>0</v>
      </c>
      <c r="T990" s="18">
        <f t="shared" ca="1" si="537"/>
        <v>0</v>
      </c>
      <c r="U990" s="18">
        <f t="shared" ca="1" si="538"/>
        <v>0</v>
      </c>
      <c r="V990" s="18">
        <f t="shared" ca="1" si="538"/>
        <v>0</v>
      </c>
      <c r="W990" s="18">
        <f t="shared" ca="1" si="538"/>
        <v>0</v>
      </c>
      <c r="X990" s="18">
        <f t="shared" ca="1" si="538"/>
        <v>0</v>
      </c>
      <c r="Y990" s="18">
        <f t="shared" ca="1" si="538"/>
        <v>0</v>
      </c>
      <c r="Z990" s="18">
        <f t="shared" ca="1" si="538"/>
        <v>0</v>
      </c>
      <c r="AA990" s="18">
        <f t="shared" ca="1" si="538"/>
        <v>0</v>
      </c>
      <c r="AB990" s="18">
        <f t="shared" ca="1" si="538"/>
        <v>0</v>
      </c>
      <c r="AC990" s="18">
        <f t="shared" ca="1" si="538"/>
        <v>0</v>
      </c>
      <c r="AD990" s="18">
        <f t="shared" ca="1" si="538"/>
        <v>0</v>
      </c>
      <c r="AE990" s="18">
        <f t="shared" ca="1" si="539"/>
        <v>0</v>
      </c>
      <c r="AF990" s="18">
        <f t="shared" ca="1" si="539"/>
        <v>0</v>
      </c>
      <c r="AG990" s="18">
        <f t="shared" ca="1" si="539"/>
        <v>0</v>
      </c>
      <c r="AH990" s="18">
        <f t="shared" ca="1" si="539"/>
        <v>0</v>
      </c>
      <c r="AI990" s="18">
        <f t="shared" ca="1" si="539"/>
        <v>0</v>
      </c>
      <c r="AJ990" s="18">
        <f t="shared" ca="1" si="539"/>
        <v>0</v>
      </c>
      <c r="AK990" s="18">
        <f t="shared" ca="1" si="539"/>
        <v>0</v>
      </c>
      <c r="AL990" s="18">
        <f t="shared" ca="1" si="539"/>
        <v>0</v>
      </c>
      <c r="AM990" s="18">
        <f t="shared" ca="1" si="539"/>
        <v>0</v>
      </c>
      <c r="AN990" s="18">
        <f t="shared" ca="1" si="539"/>
        <v>0</v>
      </c>
      <c r="AO990" s="18">
        <f t="shared" ca="1" si="540"/>
        <v>0</v>
      </c>
      <c r="AP990" s="18">
        <f t="shared" ca="1" si="540"/>
        <v>0</v>
      </c>
      <c r="AQ990" s="18">
        <f t="shared" ca="1" si="540"/>
        <v>0</v>
      </c>
      <c r="AR990" s="18">
        <f t="shared" ca="1" si="540"/>
        <v>0</v>
      </c>
      <c r="AS990" s="18">
        <f t="shared" ca="1" si="540"/>
        <v>0</v>
      </c>
      <c r="AT990" s="18">
        <f t="shared" ca="1" si="540"/>
        <v>0</v>
      </c>
      <c r="AU990" s="18">
        <f t="shared" ca="1" si="540"/>
        <v>0</v>
      </c>
      <c r="AV990" s="18">
        <f t="shared" ca="1" si="540"/>
        <v>0</v>
      </c>
      <c r="AW990" s="18">
        <f t="shared" ca="1" si="540"/>
        <v>0</v>
      </c>
      <c r="AX990" s="18">
        <f t="shared" ca="1" si="540"/>
        <v>0</v>
      </c>
      <c r="AY990" s="18">
        <f t="shared" ca="1" si="541"/>
        <v>0</v>
      </c>
      <c r="AZ990" s="18">
        <f t="shared" ca="1" si="541"/>
        <v>0</v>
      </c>
      <c r="BA990" s="18">
        <f t="shared" ca="1" si="541"/>
        <v>0</v>
      </c>
      <c r="BB990" s="18">
        <f t="shared" ca="1" si="541"/>
        <v>0</v>
      </c>
      <c r="BC990" s="18">
        <f t="shared" ca="1" si="541"/>
        <v>0</v>
      </c>
      <c r="BD990" s="18">
        <f t="shared" ca="1" si="541"/>
        <v>0</v>
      </c>
      <c r="BE990" s="18">
        <f t="shared" ca="1" si="541"/>
        <v>0</v>
      </c>
      <c r="BF990" s="18">
        <f t="shared" ca="1" si="541"/>
        <v>0</v>
      </c>
      <c r="BG990" s="18">
        <f t="shared" ca="1" si="541"/>
        <v>0</v>
      </c>
      <c r="BH990" s="18">
        <f t="shared" ca="1" si="541"/>
        <v>0</v>
      </c>
    </row>
    <row r="991" spans="8:60" x14ac:dyDescent="0.35">
      <c r="H991" s="2" t="e">
        <f t="shared" si="536"/>
        <v>#REF!</v>
      </c>
      <c r="I991">
        <f t="shared" si="525"/>
        <v>19</v>
      </c>
      <c r="J991">
        <f t="shared" si="542"/>
        <v>48</v>
      </c>
      <c r="K991" s="18">
        <f t="shared" ca="1" si="537"/>
        <v>0</v>
      </c>
      <c r="L991" s="18">
        <f t="shared" ca="1" si="537"/>
        <v>0</v>
      </c>
      <c r="M991" s="18">
        <f t="shared" ca="1" si="537"/>
        <v>0</v>
      </c>
      <c r="N991" s="18">
        <f t="shared" ca="1" si="537"/>
        <v>0</v>
      </c>
      <c r="O991" s="18">
        <f t="shared" ca="1" si="537"/>
        <v>0</v>
      </c>
      <c r="P991" s="18">
        <f t="shared" ca="1" si="537"/>
        <v>0</v>
      </c>
      <c r="Q991" s="18">
        <f t="shared" ca="1" si="537"/>
        <v>0</v>
      </c>
      <c r="R991" s="18">
        <f t="shared" ca="1" si="537"/>
        <v>0</v>
      </c>
      <c r="S991" s="18">
        <f t="shared" ca="1" si="537"/>
        <v>0</v>
      </c>
      <c r="T991" s="18">
        <f t="shared" ca="1" si="537"/>
        <v>0</v>
      </c>
      <c r="U991" s="18">
        <f t="shared" ca="1" si="538"/>
        <v>0</v>
      </c>
      <c r="V991" s="18">
        <f t="shared" ca="1" si="538"/>
        <v>0</v>
      </c>
      <c r="W991" s="18">
        <f t="shared" ca="1" si="538"/>
        <v>0</v>
      </c>
      <c r="X991" s="18">
        <f t="shared" ca="1" si="538"/>
        <v>0</v>
      </c>
      <c r="Y991" s="18">
        <f t="shared" ca="1" si="538"/>
        <v>0</v>
      </c>
      <c r="Z991" s="18">
        <f t="shared" ca="1" si="538"/>
        <v>0</v>
      </c>
      <c r="AA991" s="18">
        <f t="shared" ca="1" si="538"/>
        <v>0</v>
      </c>
      <c r="AB991" s="18">
        <f t="shared" ca="1" si="538"/>
        <v>0</v>
      </c>
      <c r="AC991" s="18">
        <f t="shared" ca="1" si="538"/>
        <v>0</v>
      </c>
      <c r="AD991" s="18">
        <f t="shared" ca="1" si="538"/>
        <v>0</v>
      </c>
      <c r="AE991" s="18">
        <f t="shared" ca="1" si="539"/>
        <v>0</v>
      </c>
      <c r="AF991" s="18">
        <f t="shared" ca="1" si="539"/>
        <v>0</v>
      </c>
      <c r="AG991" s="18">
        <f t="shared" ca="1" si="539"/>
        <v>0</v>
      </c>
      <c r="AH991" s="18">
        <f t="shared" ca="1" si="539"/>
        <v>0</v>
      </c>
      <c r="AI991" s="18">
        <f t="shared" ca="1" si="539"/>
        <v>0</v>
      </c>
      <c r="AJ991" s="18">
        <f t="shared" ca="1" si="539"/>
        <v>0</v>
      </c>
      <c r="AK991" s="18">
        <f t="shared" ca="1" si="539"/>
        <v>0</v>
      </c>
      <c r="AL991" s="18">
        <f t="shared" ca="1" si="539"/>
        <v>0</v>
      </c>
      <c r="AM991" s="18">
        <f t="shared" ca="1" si="539"/>
        <v>0</v>
      </c>
      <c r="AN991" s="18">
        <f t="shared" ca="1" si="539"/>
        <v>0</v>
      </c>
      <c r="AO991" s="18">
        <f t="shared" ca="1" si="540"/>
        <v>0</v>
      </c>
      <c r="AP991" s="18">
        <f t="shared" ca="1" si="540"/>
        <v>0</v>
      </c>
      <c r="AQ991" s="18">
        <f t="shared" ca="1" si="540"/>
        <v>0</v>
      </c>
      <c r="AR991" s="18">
        <f t="shared" ca="1" si="540"/>
        <v>0</v>
      </c>
      <c r="AS991" s="18">
        <f t="shared" ca="1" si="540"/>
        <v>0</v>
      </c>
      <c r="AT991" s="18">
        <f t="shared" ca="1" si="540"/>
        <v>0</v>
      </c>
      <c r="AU991" s="18">
        <f t="shared" ca="1" si="540"/>
        <v>0</v>
      </c>
      <c r="AV991" s="18">
        <f t="shared" ca="1" si="540"/>
        <v>0</v>
      </c>
      <c r="AW991" s="18">
        <f t="shared" ca="1" si="540"/>
        <v>0</v>
      </c>
      <c r="AX991" s="18">
        <f t="shared" ca="1" si="540"/>
        <v>0</v>
      </c>
      <c r="AY991" s="18">
        <f t="shared" ca="1" si="541"/>
        <v>0</v>
      </c>
      <c r="AZ991" s="18">
        <f t="shared" ca="1" si="541"/>
        <v>0</v>
      </c>
      <c r="BA991" s="18">
        <f t="shared" ca="1" si="541"/>
        <v>0</v>
      </c>
      <c r="BB991" s="18">
        <f t="shared" ca="1" si="541"/>
        <v>0</v>
      </c>
      <c r="BC991" s="18">
        <f t="shared" ca="1" si="541"/>
        <v>0</v>
      </c>
      <c r="BD991" s="18">
        <f t="shared" ca="1" si="541"/>
        <v>0</v>
      </c>
      <c r="BE991" s="18">
        <f t="shared" ca="1" si="541"/>
        <v>0</v>
      </c>
      <c r="BF991" s="18">
        <f t="shared" ca="1" si="541"/>
        <v>0</v>
      </c>
      <c r="BG991" s="18">
        <f t="shared" ca="1" si="541"/>
        <v>0</v>
      </c>
      <c r="BH991" s="18">
        <f t="shared" ca="1" si="541"/>
        <v>0</v>
      </c>
    </row>
    <row r="992" spans="8:60" x14ac:dyDescent="0.35">
      <c r="H992" s="2" t="e">
        <f t="shared" si="536"/>
        <v>#REF!</v>
      </c>
      <c r="I992">
        <f t="shared" si="525"/>
        <v>19</v>
      </c>
      <c r="J992">
        <f t="shared" si="542"/>
        <v>49</v>
      </c>
      <c r="K992" s="18">
        <f t="shared" ca="1" si="537"/>
        <v>0</v>
      </c>
      <c r="L992" s="18">
        <f t="shared" ca="1" si="537"/>
        <v>0</v>
      </c>
      <c r="M992" s="18">
        <f t="shared" ca="1" si="537"/>
        <v>0</v>
      </c>
      <c r="N992" s="18">
        <f t="shared" ca="1" si="537"/>
        <v>0</v>
      </c>
      <c r="O992" s="18">
        <f t="shared" ca="1" si="537"/>
        <v>0</v>
      </c>
      <c r="P992" s="18">
        <f t="shared" ca="1" si="537"/>
        <v>0</v>
      </c>
      <c r="Q992" s="18">
        <f t="shared" ca="1" si="537"/>
        <v>0</v>
      </c>
      <c r="R992" s="18">
        <f t="shared" ca="1" si="537"/>
        <v>0</v>
      </c>
      <c r="S992" s="18">
        <f t="shared" ca="1" si="537"/>
        <v>0</v>
      </c>
      <c r="T992" s="18">
        <f t="shared" ca="1" si="537"/>
        <v>0</v>
      </c>
      <c r="U992" s="18">
        <f t="shared" ca="1" si="538"/>
        <v>0</v>
      </c>
      <c r="V992" s="18">
        <f t="shared" ca="1" si="538"/>
        <v>0</v>
      </c>
      <c r="W992" s="18">
        <f t="shared" ca="1" si="538"/>
        <v>0</v>
      </c>
      <c r="X992" s="18">
        <f t="shared" ca="1" si="538"/>
        <v>0</v>
      </c>
      <c r="Y992" s="18">
        <f t="shared" ca="1" si="538"/>
        <v>0</v>
      </c>
      <c r="Z992" s="18">
        <f t="shared" ca="1" si="538"/>
        <v>0</v>
      </c>
      <c r="AA992" s="18">
        <f t="shared" ca="1" si="538"/>
        <v>0</v>
      </c>
      <c r="AB992" s="18">
        <f t="shared" ca="1" si="538"/>
        <v>0</v>
      </c>
      <c r="AC992" s="18">
        <f t="shared" ca="1" si="538"/>
        <v>0</v>
      </c>
      <c r="AD992" s="18">
        <f t="shared" ca="1" si="538"/>
        <v>0</v>
      </c>
      <c r="AE992" s="18">
        <f t="shared" ca="1" si="539"/>
        <v>0</v>
      </c>
      <c r="AF992" s="18">
        <f t="shared" ca="1" si="539"/>
        <v>0</v>
      </c>
      <c r="AG992" s="18">
        <f t="shared" ca="1" si="539"/>
        <v>0</v>
      </c>
      <c r="AH992" s="18">
        <f t="shared" ca="1" si="539"/>
        <v>0</v>
      </c>
      <c r="AI992" s="18">
        <f t="shared" ca="1" si="539"/>
        <v>0</v>
      </c>
      <c r="AJ992" s="18">
        <f t="shared" ca="1" si="539"/>
        <v>0</v>
      </c>
      <c r="AK992" s="18">
        <f t="shared" ca="1" si="539"/>
        <v>0</v>
      </c>
      <c r="AL992" s="18">
        <f t="shared" ca="1" si="539"/>
        <v>0</v>
      </c>
      <c r="AM992" s="18">
        <f t="shared" ca="1" si="539"/>
        <v>0</v>
      </c>
      <c r="AN992" s="18">
        <f t="shared" ca="1" si="539"/>
        <v>0</v>
      </c>
      <c r="AO992" s="18">
        <f t="shared" ca="1" si="540"/>
        <v>0</v>
      </c>
      <c r="AP992" s="18">
        <f t="shared" ca="1" si="540"/>
        <v>0</v>
      </c>
      <c r="AQ992" s="18">
        <f t="shared" ca="1" si="540"/>
        <v>0</v>
      </c>
      <c r="AR992" s="18">
        <f t="shared" ca="1" si="540"/>
        <v>0</v>
      </c>
      <c r="AS992" s="18">
        <f t="shared" ca="1" si="540"/>
        <v>0</v>
      </c>
      <c r="AT992" s="18">
        <f t="shared" ca="1" si="540"/>
        <v>0</v>
      </c>
      <c r="AU992" s="18">
        <f t="shared" ca="1" si="540"/>
        <v>0</v>
      </c>
      <c r="AV992" s="18">
        <f t="shared" ca="1" si="540"/>
        <v>0</v>
      </c>
      <c r="AW992" s="18">
        <f t="shared" ca="1" si="540"/>
        <v>0</v>
      </c>
      <c r="AX992" s="18">
        <f t="shared" ca="1" si="540"/>
        <v>0</v>
      </c>
      <c r="AY992" s="18">
        <f t="shared" ca="1" si="541"/>
        <v>0</v>
      </c>
      <c r="AZ992" s="18">
        <f t="shared" ca="1" si="541"/>
        <v>0</v>
      </c>
      <c r="BA992" s="18">
        <f t="shared" ca="1" si="541"/>
        <v>0</v>
      </c>
      <c r="BB992" s="18">
        <f t="shared" ca="1" si="541"/>
        <v>0</v>
      </c>
      <c r="BC992" s="18">
        <f t="shared" ca="1" si="541"/>
        <v>0</v>
      </c>
      <c r="BD992" s="18">
        <f t="shared" ca="1" si="541"/>
        <v>0</v>
      </c>
      <c r="BE992" s="18">
        <f t="shared" ca="1" si="541"/>
        <v>0</v>
      </c>
      <c r="BF992" s="18">
        <f t="shared" ca="1" si="541"/>
        <v>0</v>
      </c>
      <c r="BG992" s="18">
        <f t="shared" ca="1" si="541"/>
        <v>0</v>
      </c>
      <c r="BH992" s="18">
        <f t="shared" ca="1" si="541"/>
        <v>0</v>
      </c>
    </row>
    <row r="993" spans="8:60" x14ac:dyDescent="0.35">
      <c r="H993" s="2" t="e">
        <f t="shared" si="536"/>
        <v>#REF!</v>
      </c>
      <c r="I993">
        <f t="shared" si="525"/>
        <v>19</v>
      </c>
      <c r="J993">
        <f t="shared" si="542"/>
        <v>50</v>
      </c>
      <c r="K993" s="18">
        <f t="shared" ca="1" si="537"/>
        <v>0</v>
      </c>
      <c r="L993" s="18">
        <f t="shared" ca="1" si="537"/>
        <v>0</v>
      </c>
      <c r="M993" s="18">
        <f t="shared" ca="1" si="537"/>
        <v>0</v>
      </c>
      <c r="N993" s="18">
        <f t="shared" ca="1" si="537"/>
        <v>0</v>
      </c>
      <c r="O993" s="18">
        <f t="shared" ca="1" si="537"/>
        <v>0</v>
      </c>
      <c r="P993" s="18">
        <f t="shared" ca="1" si="537"/>
        <v>0</v>
      </c>
      <c r="Q993" s="18">
        <f t="shared" ca="1" si="537"/>
        <v>0</v>
      </c>
      <c r="R993" s="18">
        <f t="shared" ca="1" si="537"/>
        <v>0</v>
      </c>
      <c r="S993" s="18">
        <f t="shared" ca="1" si="537"/>
        <v>0</v>
      </c>
      <c r="T993" s="18">
        <f t="shared" ca="1" si="537"/>
        <v>0</v>
      </c>
      <c r="U993" s="18">
        <f t="shared" ca="1" si="538"/>
        <v>0</v>
      </c>
      <c r="V993" s="18">
        <f t="shared" ca="1" si="538"/>
        <v>0</v>
      </c>
      <c r="W993" s="18">
        <f t="shared" ca="1" si="538"/>
        <v>0</v>
      </c>
      <c r="X993" s="18">
        <f t="shared" ca="1" si="538"/>
        <v>0</v>
      </c>
      <c r="Y993" s="18">
        <f t="shared" ca="1" si="538"/>
        <v>0</v>
      </c>
      <c r="Z993" s="18">
        <f t="shared" ca="1" si="538"/>
        <v>0</v>
      </c>
      <c r="AA993" s="18">
        <f t="shared" ca="1" si="538"/>
        <v>0</v>
      </c>
      <c r="AB993" s="18">
        <f t="shared" ca="1" si="538"/>
        <v>0</v>
      </c>
      <c r="AC993" s="18">
        <f t="shared" ca="1" si="538"/>
        <v>0</v>
      </c>
      <c r="AD993" s="18">
        <f t="shared" ca="1" si="538"/>
        <v>0</v>
      </c>
      <c r="AE993" s="18">
        <f t="shared" ca="1" si="539"/>
        <v>0</v>
      </c>
      <c r="AF993" s="18">
        <f t="shared" ca="1" si="539"/>
        <v>0</v>
      </c>
      <c r="AG993" s="18">
        <f t="shared" ca="1" si="539"/>
        <v>0</v>
      </c>
      <c r="AH993" s="18">
        <f t="shared" ca="1" si="539"/>
        <v>0</v>
      </c>
      <c r="AI993" s="18">
        <f t="shared" ca="1" si="539"/>
        <v>0</v>
      </c>
      <c r="AJ993" s="18">
        <f t="shared" ca="1" si="539"/>
        <v>0</v>
      </c>
      <c r="AK993" s="18">
        <f t="shared" ca="1" si="539"/>
        <v>0</v>
      </c>
      <c r="AL993" s="18">
        <f t="shared" ca="1" si="539"/>
        <v>0</v>
      </c>
      <c r="AM993" s="18">
        <f t="shared" ca="1" si="539"/>
        <v>0</v>
      </c>
      <c r="AN993" s="18">
        <f t="shared" ca="1" si="539"/>
        <v>0</v>
      </c>
      <c r="AO993" s="18">
        <f t="shared" ca="1" si="540"/>
        <v>0</v>
      </c>
      <c r="AP993" s="18">
        <f t="shared" ca="1" si="540"/>
        <v>0</v>
      </c>
      <c r="AQ993" s="18">
        <f t="shared" ca="1" si="540"/>
        <v>0</v>
      </c>
      <c r="AR993" s="18">
        <f t="shared" ca="1" si="540"/>
        <v>0</v>
      </c>
      <c r="AS993" s="18">
        <f t="shared" ca="1" si="540"/>
        <v>0</v>
      </c>
      <c r="AT993" s="18">
        <f t="shared" ca="1" si="540"/>
        <v>0</v>
      </c>
      <c r="AU993" s="18">
        <f t="shared" ca="1" si="540"/>
        <v>0</v>
      </c>
      <c r="AV993" s="18">
        <f t="shared" ca="1" si="540"/>
        <v>0</v>
      </c>
      <c r="AW993" s="18">
        <f t="shared" ca="1" si="540"/>
        <v>0</v>
      </c>
      <c r="AX993" s="18">
        <f t="shared" ca="1" si="540"/>
        <v>0</v>
      </c>
      <c r="AY993" s="18">
        <f t="shared" ca="1" si="541"/>
        <v>0</v>
      </c>
      <c r="AZ993" s="18">
        <f t="shared" ca="1" si="541"/>
        <v>0</v>
      </c>
      <c r="BA993" s="18">
        <f t="shared" ca="1" si="541"/>
        <v>0</v>
      </c>
      <c r="BB993" s="18">
        <f t="shared" ca="1" si="541"/>
        <v>0</v>
      </c>
      <c r="BC993" s="18">
        <f t="shared" ca="1" si="541"/>
        <v>0</v>
      </c>
      <c r="BD993" s="18">
        <f t="shared" ca="1" si="541"/>
        <v>0</v>
      </c>
      <c r="BE993" s="18">
        <f t="shared" ca="1" si="541"/>
        <v>0</v>
      </c>
      <c r="BF993" s="18">
        <f t="shared" ca="1" si="541"/>
        <v>0</v>
      </c>
      <c r="BG993" s="18">
        <f t="shared" ca="1" si="541"/>
        <v>0</v>
      </c>
      <c r="BH993" s="18">
        <f t="shared" ca="1" si="541"/>
        <v>0</v>
      </c>
    </row>
    <row r="994" spans="8:60" x14ac:dyDescent="0.35">
      <c r="H994" s="2" t="e">
        <f t="shared" si="536"/>
        <v>#REF!</v>
      </c>
      <c r="I994">
        <f t="shared" si="525"/>
        <v>20</v>
      </c>
      <c r="J994">
        <f t="shared" si="542"/>
        <v>0</v>
      </c>
      <c r="K994" s="18">
        <f t="shared" ca="1" si="537"/>
        <v>0</v>
      </c>
      <c r="L994" s="18">
        <f t="shared" ca="1" si="537"/>
        <v>0</v>
      </c>
      <c r="M994" s="18">
        <f t="shared" ca="1" si="537"/>
        <v>0</v>
      </c>
      <c r="N994" s="18">
        <f t="shared" ca="1" si="537"/>
        <v>0</v>
      </c>
      <c r="O994" s="18">
        <f t="shared" ca="1" si="537"/>
        <v>0</v>
      </c>
      <c r="P994" s="18">
        <f t="shared" ca="1" si="537"/>
        <v>0</v>
      </c>
      <c r="Q994" s="18">
        <f t="shared" ca="1" si="537"/>
        <v>0</v>
      </c>
      <c r="R994" s="18">
        <f t="shared" ca="1" si="537"/>
        <v>0</v>
      </c>
      <c r="S994" s="18">
        <f t="shared" ca="1" si="537"/>
        <v>0</v>
      </c>
      <c r="T994" s="18">
        <f t="shared" ca="1" si="537"/>
        <v>0</v>
      </c>
      <c r="U994" s="18">
        <f t="shared" ca="1" si="538"/>
        <v>0</v>
      </c>
      <c r="V994" s="18">
        <f t="shared" ca="1" si="538"/>
        <v>0</v>
      </c>
      <c r="W994" s="18">
        <f t="shared" ca="1" si="538"/>
        <v>0</v>
      </c>
      <c r="X994" s="18">
        <f t="shared" ca="1" si="538"/>
        <v>0</v>
      </c>
      <c r="Y994" s="18">
        <f t="shared" ca="1" si="538"/>
        <v>0</v>
      </c>
      <c r="Z994" s="18">
        <f t="shared" ca="1" si="538"/>
        <v>0</v>
      </c>
      <c r="AA994" s="18">
        <f t="shared" ca="1" si="538"/>
        <v>0</v>
      </c>
      <c r="AB994" s="18">
        <f t="shared" ca="1" si="538"/>
        <v>0</v>
      </c>
      <c r="AC994" s="18">
        <f t="shared" ca="1" si="538"/>
        <v>0</v>
      </c>
      <c r="AD994" s="18">
        <f t="shared" ca="1" si="538"/>
        <v>0</v>
      </c>
      <c r="AE994" s="18">
        <f t="shared" ca="1" si="539"/>
        <v>0</v>
      </c>
      <c r="AF994" s="18">
        <f t="shared" ca="1" si="539"/>
        <v>0</v>
      </c>
      <c r="AG994" s="18">
        <f t="shared" ca="1" si="539"/>
        <v>0</v>
      </c>
      <c r="AH994" s="18">
        <f t="shared" ca="1" si="539"/>
        <v>0</v>
      </c>
      <c r="AI994" s="18">
        <f t="shared" ca="1" si="539"/>
        <v>0</v>
      </c>
      <c r="AJ994" s="18">
        <f t="shared" ca="1" si="539"/>
        <v>0</v>
      </c>
      <c r="AK994" s="18">
        <f t="shared" ca="1" si="539"/>
        <v>0</v>
      </c>
      <c r="AL994" s="18">
        <f t="shared" ca="1" si="539"/>
        <v>0</v>
      </c>
      <c r="AM994" s="18">
        <f t="shared" ca="1" si="539"/>
        <v>0</v>
      </c>
      <c r="AN994" s="18">
        <f t="shared" ca="1" si="539"/>
        <v>0</v>
      </c>
      <c r="AO994" s="18">
        <f t="shared" ca="1" si="540"/>
        <v>0</v>
      </c>
      <c r="AP994" s="18">
        <f t="shared" ca="1" si="540"/>
        <v>0</v>
      </c>
      <c r="AQ994" s="18">
        <f t="shared" ca="1" si="540"/>
        <v>0</v>
      </c>
      <c r="AR994" s="18">
        <f t="shared" ca="1" si="540"/>
        <v>0</v>
      </c>
      <c r="AS994" s="18">
        <f t="shared" ca="1" si="540"/>
        <v>0</v>
      </c>
      <c r="AT994" s="18">
        <f t="shared" ca="1" si="540"/>
        <v>0</v>
      </c>
      <c r="AU994" s="18">
        <f t="shared" ca="1" si="540"/>
        <v>0</v>
      </c>
      <c r="AV994" s="18">
        <f t="shared" ca="1" si="540"/>
        <v>0</v>
      </c>
      <c r="AW994" s="18">
        <f t="shared" ca="1" si="540"/>
        <v>0</v>
      </c>
      <c r="AX994" s="18">
        <f t="shared" ca="1" si="540"/>
        <v>0</v>
      </c>
      <c r="AY994" s="18">
        <f t="shared" ca="1" si="541"/>
        <v>0</v>
      </c>
      <c r="AZ994" s="18">
        <f t="shared" ca="1" si="541"/>
        <v>0</v>
      </c>
      <c r="BA994" s="18">
        <f t="shared" ca="1" si="541"/>
        <v>0</v>
      </c>
      <c r="BB994" s="18">
        <f t="shared" ca="1" si="541"/>
        <v>0</v>
      </c>
      <c r="BC994" s="18">
        <f t="shared" ca="1" si="541"/>
        <v>0</v>
      </c>
      <c r="BD994" s="18">
        <f t="shared" ca="1" si="541"/>
        <v>0</v>
      </c>
      <c r="BE994" s="18">
        <f t="shared" ca="1" si="541"/>
        <v>0</v>
      </c>
      <c r="BF994" s="18">
        <f t="shared" ca="1" si="541"/>
        <v>0</v>
      </c>
      <c r="BG994" s="18">
        <f t="shared" ca="1" si="541"/>
        <v>0</v>
      </c>
      <c r="BH994" s="18">
        <f t="shared" ca="1" si="541"/>
        <v>0</v>
      </c>
    </row>
    <row r="995" spans="8:60" x14ac:dyDescent="0.35">
      <c r="H995" s="2" t="e">
        <f t="shared" si="536"/>
        <v>#REF!</v>
      </c>
      <c r="I995">
        <f t="shared" si="525"/>
        <v>20</v>
      </c>
      <c r="J995">
        <f t="shared" si="542"/>
        <v>1</v>
      </c>
      <c r="K995" s="18">
        <f t="shared" ref="K995:T1004" ca="1" si="543">IF(K$24&gt;$J995,0,OFFSET($K$2,$I995,$J995-K$24))</f>
        <v>0</v>
      </c>
      <c r="L995" s="18">
        <f t="shared" ca="1" si="543"/>
        <v>0</v>
      </c>
      <c r="M995" s="18">
        <f t="shared" ca="1" si="543"/>
        <v>0</v>
      </c>
      <c r="N995" s="18">
        <f t="shared" ca="1" si="543"/>
        <v>0</v>
      </c>
      <c r="O995" s="18">
        <f t="shared" ca="1" si="543"/>
        <v>0</v>
      </c>
      <c r="P995" s="18">
        <f t="shared" ca="1" si="543"/>
        <v>0</v>
      </c>
      <c r="Q995" s="18">
        <f t="shared" ca="1" si="543"/>
        <v>0</v>
      </c>
      <c r="R995" s="18">
        <f t="shared" ca="1" si="543"/>
        <v>0</v>
      </c>
      <c r="S995" s="18">
        <f t="shared" ca="1" si="543"/>
        <v>0</v>
      </c>
      <c r="T995" s="18">
        <f t="shared" ca="1" si="543"/>
        <v>0</v>
      </c>
      <c r="U995" s="18">
        <f t="shared" ref="U995:AD1004" ca="1" si="544">IF(U$24&gt;$J995,0,OFFSET($K$2,$I995,$J995-U$24))</f>
        <v>0</v>
      </c>
      <c r="V995" s="18">
        <f t="shared" ca="1" si="544"/>
        <v>0</v>
      </c>
      <c r="W995" s="18">
        <f t="shared" ca="1" si="544"/>
        <v>0</v>
      </c>
      <c r="X995" s="18">
        <f t="shared" ca="1" si="544"/>
        <v>0</v>
      </c>
      <c r="Y995" s="18">
        <f t="shared" ca="1" si="544"/>
        <v>0</v>
      </c>
      <c r="Z995" s="18">
        <f t="shared" ca="1" si="544"/>
        <v>0</v>
      </c>
      <c r="AA995" s="18">
        <f t="shared" ca="1" si="544"/>
        <v>0</v>
      </c>
      <c r="AB995" s="18">
        <f t="shared" ca="1" si="544"/>
        <v>0</v>
      </c>
      <c r="AC995" s="18">
        <f t="shared" ca="1" si="544"/>
        <v>0</v>
      </c>
      <c r="AD995" s="18">
        <f t="shared" ca="1" si="544"/>
        <v>0</v>
      </c>
      <c r="AE995" s="18">
        <f t="shared" ref="AE995:AN1004" ca="1" si="545">IF(AE$24&gt;$J995,0,OFFSET($K$2,$I995,$J995-AE$24))</f>
        <v>0</v>
      </c>
      <c r="AF995" s="18">
        <f t="shared" ca="1" si="545"/>
        <v>0</v>
      </c>
      <c r="AG995" s="18">
        <f t="shared" ca="1" si="545"/>
        <v>0</v>
      </c>
      <c r="AH995" s="18">
        <f t="shared" ca="1" si="545"/>
        <v>0</v>
      </c>
      <c r="AI995" s="18">
        <f t="shared" ca="1" si="545"/>
        <v>0</v>
      </c>
      <c r="AJ995" s="18">
        <f t="shared" ca="1" si="545"/>
        <v>0</v>
      </c>
      <c r="AK995" s="18">
        <f t="shared" ca="1" si="545"/>
        <v>0</v>
      </c>
      <c r="AL995" s="18">
        <f t="shared" ca="1" si="545"/>
        <v>0</v>
      </c>
      <c r="AM995" s="18">
        <f t="shared" ca="1" si="545"/>
        <v>0</v>
      </c>
      <c r="AN995" s="18">
        <f t="shared" ca="1" si="545"/>
        <v>0</v>
      </c>
      <c r="AO995" s="18">
        <f t="shared" ref="AO995:AX1004" ca="1" si="546">IF(AO$24&gt;$J995,0,OFFSET($K$2,$I995,$J995-AO$24))</f>
        <v>0</v>
      </c>
      <c r="AP995" s="18">
        <f t="shared" ca="1" si="546"/>
        <v>0</v>
      </c>
      <c r="AQ995" s="18">
        <f t="shared" ca="1" si="546"/>
        <v>0</v>
      </c>
      <c r="AR995" s="18">
        <f t="shared" ca="1" si="546"/>
        <v>0</v>
      </c>
      <c r="AS995" s="18">
        <f t="shared" ca="1" si="546"/>
        <v>0</v>
      </c>
      <c r="AT995" s="18">
        <f t="shared" ca="1" si="546"/>
        <v>0</v>
      </c>
      <c r="AU995" s="18">
        <f t="shared" ca="1" si="546"/>
        <v>0</v>
      </c>
      <c r="AV995" s="18">
        <f t="shared" ca="1" si="546"/>
        <v>0</v>
      </c>
      <c r="AW995" s="18">
        <f t="shared" ca="1" si="546"/>
        <v>0</v>
      </c>
      <c r="AX995" s="18">
        <f t="shared" ca="1" si="546"/>
        <v>0</v>
      </c>
      <c r="AY995" s="18">
        <f t="shared" ref="AY995:BH1004" ca="1" si="547">IF(AY$24&gt;$J995,0,OFFSET($K$2,$I995,$J995-AY$24))</f>
        <v>0</v>
      </c>
      <c r="AZ995" s="18">
        <f t="shared" ca="1" si="547"/>
        <v>0</v>
      </c>
      <c r="BA995" s="18">
        <f t="shared" ca="1" si="547"/>
        <v>0</v>
      </c>
      <c r="BB995" s="18">
        <f t="shared" ca="1" si="547"/>
        <v>0</v>
      </c>
      <c r="BC995" s="18">
        <f t="shared" ca="1" si="547"/>
        <v>0</v>
      </c>
      <c r="BD995" s="18">
        <f t="shared" ca="1" si="547"/>
        <v>0</v>
      </c>
      <c r="BE995" s="18">
        <f t="shared" ca="1" si="547"/>
        <v>0</v>
      </c>
      <c r="BF995" s="18">
        <f t="shared" ca="1" si="547"/>
        <v>0</v>
      </c>
      <c r="BG995" s="18">
        <f t="shared" ca="1" si="547"/>
        <v>0</v>
      </c>
      <c r="BH995" s="18">
        <f t="shared" ca="1" si="547"/>
        <v>0</v>
      </c>
    </row>
    <row r="996" spans="8:60" x14ac:dyDescent="0.35">
      <c r="H996" s="2" t="e">
        <f t="shared" si="536"/>
        <v>#REF!</v>
      </c>
      <c r="I996">
        <f t="shared" si="525"/>
        <v>20</v>
      </c>
      <c r="J996">
        <f t="shared" si="542"/>
        <v>2</v>
      </c>
      <c r="K996" s="18">
        <f t="shared" ca="1" si="543"/>
        <v>0</v>
      </c>
      <c r="L996" s="18">
        <f t="shared" ca="1" si="543"/>
        <v>0</v>
      </c>
      <c r="M996" s="18">
        <f t="shared" ca="1" si="543"/>
        <v>0</v>
      </c>
      <c r="N996" s="18">
        <f t="shared" ca="1" si="543"/>
        <v>0</v>
      </c>
      <c r="O996" s="18">
        <f t="shared" ca="1" si="543"/>
        <v>0</v>
      </c>
      <c r="P996" s="18">
        <f t="shared" ca="1" si="543"/>
        <v>0</v>
      </c>
      <c r="Q996" s="18">
        <f t="shared" ca="1" si="543"/>
        <v>0</v>
      </c>
      <c r="R996" s="18">
        <f t="shared" ca="1" si="543"/>
        <v>0</v>
      </c>
      <c r="S996" s="18">
        <f t="shared" ca="1" si="543"/>
        <v>0</v>
      </c>
      <c r="T996" s="18">
        <f t="shared" ca="1" si="543"/>
        <v>0</v>
      </c>
      <c r="U996" s="18">
        <f t="shared" ca="1" si="544"/>
        <v>0</v>
      </c>
      <c r="V996" s="18">
        <f t="shared" ca="1" si="544"/>
        <v>0</v>
      </c>
      <c r="W996" s="18">
        <f t="shared" ca="1" si="544"/>
        <v>0</v>
      </c>
      <c r="X996" s="18">
        <f t="shared" ca="1" si="544"/>
        <v>0</v>
      </c>
      <c r="Y996" s="18">
        <f t="shared" ca="1" si="544"/>
        <v>0</v>
      </c>
      <c r="Z996" s="18">
        <f t="shared" ca="1" si="544"/>
        <v>0</v>
      </c>
      <c r="AA996" s="18">
        <f t="shared" ca="1" si="544"/>
        <v>0</v>
      </c>
      <c r="AB996" s="18">
        <f t="shared" ca="1" si="544"/>
        <v>0</v>
      </c>
      <c r="AC996" s="18">
        <f t="shared" ca="1" si="544"/>
        <v>0</v>
      </c>
      <c r="AD996" s="18">
        <f t="shared" ca="1" si="544"/>
        <v>0</v>
      </c>
      <c r="AE996" s="18">
        <f t="shared" ca="1" si="545"/>
        <v>0</v>
      </c>
      <c r="AF996" s="18">
        <f t="shared" ca="1" si="545"/>
        <v>0</v>
      </c>
      <c r="AG996" s="18">
        <f t="shared" ca="1" si="545"/>
        <v>0</v>
      </c>
      <c r="AH996" s="18">
        <f t="shared" ca="1" si="545"/>
        <v>0</v>
      </c>
      <c r="AI996" s="18">
        <f t="shared" ca="1" si="545"/>
        <v>0</v>
      </c>
      <c r="AJ996" s="18">
        <f t="shared" ca="1" si="545"/>
        <v>0</v>
      </c>
      <c r="AK996" s="18">
        <f t="shared" ca="1" si="545"/>
        <v>0</v>
      </c>
      <c r="AL996" s="18">
        <f t="shared" ca="1" si="545"/>
        <v>0</v>
      </c>
      <c r="AM996" s="18">
        <f t="shared" ca="1" si="545"/>
        <v>0</v>
      </c>
      <c r="AN996" s="18">
        <f t="shared" ca="1" si="545"/>
        <v>0</v>
      </c>
      <c r="AO996" s="18">
        <f t="shared" ca="1" si="546"/>
        <v>0</v>
      </c>
      <c r="AP996" s="18">
        <f t="shared" ca="1" si="546"/>
        <v>0</v>
      </c>
      <c r="AQ996" s="18">
        <f t="shared" ca="1" si="546"/>
        <v>0</v>
      </c>
      <c r="AR996" s="18">
        <f t="shared" ca="1" si="546"/>
        <v>0</v>
      </c>
      <c r="AS996" s="18">
        <f t="shared" ca="1" si="546"/>
        <v>0</v>
      </c>
      <c r="AT996" s="18">
        <f t="shared" ca="1" si="546"/>
        <v>0</v>
      </c>
      <c r="AU996" s="18">
        <f t="shared" ca="1" si="546"/>
        <v>0</v>
      </c>
      <c r="AV996" s="18">
        <f t="shared" ca="1" si="546"/>
        <v>0</v>
      </c>
      <c r="AW996" s="18">
        <f t="shared" ca="1" si="546"/>
        <v>0</v>
      </c>
      <c r="AX996" s="18">
        <f t="shared" ca="1" si="546"/>
        <v>0</v>
      </c>
      <c r="AY996" s="18">
        <f t="shared" ca="1" si="547"/>
        <v>0</v>
      </c>
      <c r="AZ996" s="18">
        <f t="shared" ca="1" si="547"/>
        <v>0</v>
      </c>
      <c r="BA996" s="18">
        <f t="shared" ca="1" si="547"/>
        <v>0</v>
      </c>
      <c r="BB996" s="18">
        <f t="shared" ca="1" si="547"/>
        <v>0</v>
      </c>
      <c r="BC996" s="18">
        <f t="shared" ca="1" si="547"/>
        <v>0</v>
      </c>
      <c r="BD996" s="18">
        <f t="shared" ca="1" si="547"/>
        <v>0</v>
      </c>
      <c r="BE996" s="18">
        <f t="shared" ca="1" si="547"/>
        <v>0</v>
      </c>
      <c r="BF996" s="18">
        <f t="shared" ca="1" si="547"/>
        <v>0</v>
      </c>
      <c r="BG996" s="18">
        <f t="shared" ca="1" si="547"/>
        <v>0</v>
      </c>
      <c r="BH996" s="18">
        <f t="shared" ca="1" si="547"/>
        <v>0</v>
      </c>
    </row>
    <row r="997" spans="8:60" x14ac:dyDescent="0.35">
      <c r="H997" s="2" t="e">
        <f t="shared" si="536"/>
        <v>#REF!</v>
      </c>
      <c r="I997">
        <f t="shared" si="525"/>
        <v>20</v>
      </c>
      <c r="J997">
        <f t="shared" si="542"/>
        <v>3</v>
      </c>
      <c r="K997" s="18">
        <f t="shared" ca="1" si="543"/>
        <v>0</v>
      </c>
      <c r="L997" s="18">
        <f t="shared" ca="1" si="543"/>
        <v>0</v>
      </c>
      <c r="M997" s="18">
        <f t="shared" ca="1" si="543"/>
        <v>0</v>
      </c>
      <c r="N997" s="18">
        <f t="shared" ca="1" si="543"/>
        <v>0</v>
      </c>
      <c r="O997" s="18">
        <f t="shared" ca="1" si="543"/>
        <v>0</v>
      </c>
      <c r="P997" s="18">
        <f t="shared" ca="1" si="543"/>
        <v>0</v>
      </c>
      <c r="Q997" s="18">
        <f t="shared" ca="1" si="543"/>
        <v>0</v>
      </c>
      <c r="R997" s="18">
        <f t="shared" ca="1" si="543"/>
        <v>0</v>
      </c>
      <c r="S997" s="18">
        <f t="shared" ca="1" si="543"/>
        <v>0</v>
      </c>
      <c r="T997" s="18">
        <f t="shared" ca="1" si="543"/>
        <v>0</v>
      </c>
      <c r="U997" s="18">
        <f t="shared" ca="1" si="544"/>
        <v>0</v>
      </c>
      <c r="V997" s="18">
        <f t="shared" ca="1" si="544"/>
        <v>0</v>
      </c>
      <c r="W997" s="18">
        <f t="shared" ca="1" si="544"/>
        <v>0</v>
      </c>
      <c r="X997" s="18">
        <f t="shared" ca="1" si="544"/>
        <v>0</v>
      </c>
      <c r="Y997" s="18">
        <f t="shared" ca="1" si="544"/>
        <v>0</v>
      </c>
      <c r="Z997" s="18">
        <f t="shared" ca="1" si="544"/>
        <v>0</v>
      </c>
      <c r="AA997" s="18">
        <f t="shared" ca="1" si="544"/>
        <v>0</v>
      </c>
      <c r="AB997" s="18">
        <f t="shared" ca="1" si="544"/>
        <v>0</v>
      </c>
      <c r="AC997" s="18">
        <f t="shared" ca="1" si="544"/>
        <v>0</v>
      </c>
      <c r="AD997" s="18">
        <f t="shared" ca="1" si="544"/>
        <v>0</v>
      </c>
      <c r="AE997" s="18">
        <f t="shared" ca="1" si="545"/>
        <v>0</v>
      </c>
      <c r="AF997" s="18">
        <f t="shared" ca="1" si="545"/>
        <v>0</v>
      </c>
      <c r="AG997" s="18">
        <f t="shared" ca="1" si="545"/>
        <v>0</v>
      </c>
      <c r="AH997" s="18">
        <f t="shared" ca="1" si="545"/>
        <v>0</v>
      </c>
      <c r="AI997" s="18">
        <f t="shared" ca="1" si="545"/>
        <v>0</v>
      </c>
      <c r="AJ997" s="18">
        <f t="shared" ca="1" si="545"/>
        <v>0</v>
      </c>
      <c r="AK997" s="18">
        <f t="shared" ca="1" si="545"/>
        <v>0</v>
      </c>
      <c r="AL997" s="18">
        <f t="shared" ca="1" si="545"/>
        <v>0</v>
      </c>
      <c r="AM997" s="18">
        <f t="shared" ca="1" si="545"/>
        <v>0</v>
      </c>
      <c r="AN997" s="18">
        <f t="shared" ca="1" si="545"/>
        <v>0</v>
      </c>
      <c r="AO997" s="18">
        <f t="shared" ca="1" si="546"/>
        <v>0</v>
      </c>
      <c r="AP997" s="18">
        <f t="shared" ca="1" si="546"/>
        <v>0</v>
      </c>
      <c r="AQ997" s="18">
        <f t="shared" ca="1" si="546"/>
        <v>0</v>
      </c>
      <c r="AR997" s="18">
        <f t="shared" ca="1" si="546"/>
        <v>0</v>
      </c>
      <c r="AS997" s="18">
        <f t="shared" ca="1" si="546"/>
        <v>0</v>
      </c>
      <c r="AT997" s="18">
        <f t="shared" ca="1" si="546"/>
        <v>0</v>
      </c>
      <c r="AU997" s="18">
        <f t="shared" ca="1" si="546"/>
        <v>0</v>
      </c>
      <c r="AV997" s="18">
        <f t="shared" ca="1" si="546"/>
        <v>0</v>
      </c>
      <c r="AW997" s="18">
        <f t="shared" ca="1" si="546"/>
        <v>0</v>
      </c>
      <c r="AX997" s="18">
        <f t="shared" ca="1" si="546"/>
        <v>0</v>
      </c>
      <c r="AY997" s="18">
        <f t="shared" ca="1" si="547"/>
        <v>0</v>
      </c>
      <c r="AZ997" s="18">
        <f t="shared" ca="1" si="547"/>
        <v>0</v>
      </c>
      <c r="BA997" s="18">
        <f t="shared" ca="1" si="547"/>
        <v>0</v>
      </c>
      <c r="BB997" s="18">
        <f t="shared" ca="1" si="547"/>
        <v>0</v>
      </c>
      <c r="BC997" s="18">
        <f t="shared" ca="1" si="547"/>
        <v>0</v>
      </c>
      <c r="BD997" s="18">
        <f t="shared" ca="1" si="547"/>
        <v>0</v>
      </c>
      <c r="BE997" s="18">
        <f t="shared" ca="1" si="547"/>
        <v>0</v>
      </c>
      <c r="BF997" s="18">
        <f t="shared" ca="1" si="547"/>
        <v>0</v>
      </c>
      <c r="BG997" s="18">
        <f t="shared" ca="1" si="547"/>
        <v>0</v>
      </c>
      <c r="BH997" s="18">
        <f t="shared" ca="1" si="547"/>
        <v>0</v>
      </c>
    </row>
    <row r="998" spans="8:60" x14ac:dyDescent="0.35">
      <c r="H998" s="2" t="e">
        <f t="shared" si="536"/>
        <v>#REF!</v>
      </c>
      <c r="I998">
        <f t="shared" si="525"/>
        <v>20</v>
      </c>
      <c r="J998">
        <f t="shared" si="542"/>
        <v>4</v>
      </c>
      <c r="K998" s="18">
        <f t="shared" ca="1" si="543"/>
        <v>0</v>
      </c>
      <c r="L998" s="18">
        <f t="shared" ca="1" si="543"/>
        <v>0</v>
      </c>
      <c r="M998" s="18">
        <f t="shared" ca="1" si="543"/>
        <v>0</v>
      </c>
      <c r="N998" s="18">
        <f t="shared" ca="1" si="543"/>
        <v>0</v>
      </c>
      <c r="O998" s="18">
        <f t="shared" ca="1" si="543"/>
        <v>0</v>
      </c>
      <c r="P998" s="18">
        <f t="shared" ca="1" si="543"/>
        <v>0</v>
      </c>
      <c r="Q998" s="18">
        <f t="shared" ca="1" si="543"/>
        <v>0</v>
      </c>
      <c r="R998" s="18">
        <f t="shared" ca="1" si="543"/>
        <v>0</v>
      </c>
      <c r="S998" s="18">
        <f t="shared" ca="1" si="543"/>
        <v>0</v>
      </c>
      <c r="T998" s="18">
        <f t="shared" ca="1" si="543"/>
        <v>0</v>
      </c>
      <c r="U998" s="18">
        <f t="shared" ca="1" si="544"/>
        <v>0</v>
      </c>
      <c r="V998" s="18">
        <f t="shared" ca="1" si="544"/>
        <v>0</v>
      </c>
      <c r="W998" s="18">
        <f t="shared" ca="1" si="544"/>
        <v>0</v>
      </c>
      <c r="X998" s="18">
        <f t="shared" ca="1" si="544"/>
        <v>0</v>
      </c>
      <c r="Y998" s="18">
        <f t="shared" ca="1" si="544"/>
        <v>0</v>
      </c>
      <c r="Z998" s="18">
        <f t="shared" ca="1" si="544"/>
        <v>0</v>
      </c>
      <c r="AA998" s="18">
        <f t="shared" ca="1" si="544"/>
        <v>0</v>
      </c>
      <c r="AB998" s="18">
        <f t="shared" ca="1" si="544"/>
        <v>0</v>
      </c>
      <c r="AC998" s="18">
        <f t="shared" ca="1" si="544"/>
        <v>0</v>
      </c>
      <c r="AD998" s="18">
        <f t="shared" ca="1" si="544"/>
        <v>0</v>
      </c>
      <c r="AE998" s="18">
        <f t="shared" ca="1" si="545"/>
        <v>0</v>
      </c>
      <c r="AF998" s="18">
        <f t="shared" ca="1" si="545"/>
        <v>0</v>
      </c>
      <c r="AG998" s="18">
        <f t="shared" ca="1" si="545"/>
        <v>0</v>
      </c>
      <c r="AH998" s="18">
        <f t="shared" ca="1" si="545"/>
        <v>0</v>
      </c>
      <c r="AI998" s="18">
        <f t="shared" ca="1" si="545"/>
        <v>0</v>
      </c>
      <c r="AJ998" s="18">
        <f t="shared" ca="1" si="545"/>
        <v>0</v>
      </c>
      <c r="AK998" s="18">
        <f t="shared" ca="1" si="545"/>
        <v>0</v>
      </c>
      <c r="AL998" s="18">
        <f t="shared" ca="1" si="545"/>
        <v>0</v>
      </c>
      <c r="AM998" s="18">
        <f t="shared" ca="1" si="545"/>
        <v>0</v>
      </c>
      <c r="AN998" s="18">
        <f t="shared" ca="1" si="545"/>
        <v>0</v>
      </c>
      <c r="AO998" s="18">
        <f t="shared" ca="1" si="546"/>
        <v>0</v>
      </c>
      <c r="AP998" s="18">
        <f t="shared" ca="1" si="546"/>
        <v>0</v>
      </c>
      <c r="AQ998" s="18">
        <f t="shared" ca="1" si="546"/>
        <v>0</v>
      </c>
      <c r="AR998" s="18">
        <f t="shared" ca="1" si="546"/>
        <v>0</v>
      </c>
      <c r="AS998" s="18">
        <f t="shared" ca="1" si="546"/>
        <v>0</v>
      </c>
      <c r="AT998" s="18">
        <f t="shared" ca="1" si="546"/>
        <v>0</v>
      </c>
      <c r="AU998" s="18">
        <f t="shared" ca="1" si="546"/>
        <v>0</v>
      </c>
      <c r="AV998" s="18">
        <f t="shared" ca="1" si="546"/>
        <v>0</v>
      </c>
      <c r="AW998" s="18">
        <f t="shared" ca="1" si="546"/>
        <v>0</v>
      </c>
      <c r="AX998" s="18">
        <f t="shared" ca="1" si="546"/>
        <v>0</v>
      </c>
      <c r="AY998" s="18">
        <f t="shared" ca="1" si="547"/>
        <v>0</v>
      </c>
      <c r="AZ998" s="18">
        <f t="shared" ca="1" si="547"/>
        <v>0</v>
      </c>
      <c r="BA998" s="18">
        <f t="shared" ca="1" si="547"/>
        <v>0</v>
      </c>
      <c r="BB998" s="18">
        <f t="shared" ca="1" si="547"/>
        <v>0</v>
      </c>
      <c r="BC998" s="18">
        <f t="shared" ca="1" si="547"/>
        <v>0</v>
      </c>
      <c r="BD998" s="18">
        <f t="shared" ca="1" si="547"/>
        <v>0</v>
      </c>
      <c r="BE998" s="18">
        <f t="shared" ca="1" si="547"/>
        <v>0</v>
      </c>
      <c r="BF998" s="18">
        <f t="shared" ca="1" si="547"/>
        <v>0</v>
      </c>
      <c r="BG998" s="18">
        <f t="shared" ca="1" si="547"/>
        <v>0</v>
      </c>
      <c r="BH998" s="18">
        <f t="shared" ca="1" si="547"/>
        <v>0</v>
      </c>
    </row>
    <row r="999" spans="8:60" x14ac:dyDescent="0.35">
      <c r="H999" s="2" t="e">
        <f t="shared" si="536"/>
        <v>#REF!</v>
      </c>
      <c r="I999">
        <f t="shared" si="525"/>
        <v>20</v>
      </c>
      <c r="J999">
        <f t="shared" si="542"/>
        <v>5</v>
      </c>
      <c r="K999" s="18">
        <f t="shared" ca="1" si="543"/>
        <v>0</v>
      </c>
      <c r="L999" s="18">
        <f t="shared" ca="1" si="543"/>
        <v>0</v>
      </c>
      <c r="M999" s="18">
        <f t="shared" ca="1" si="543"/>
        <v>0</v>
      </c>
      <c r="N999" s="18">
        <f t="shared" ca="1" si="543"/>
        <v>0</v>
      </c>
      <c r="O999" s="18">
        <f t="shared" ca="1" si="543"/>
        <v>0</v>
      </c>
      <c r="P999" s="18">
        <f t="shared" ca="1" si="543"/>
        <v>0</v>
      </c>
      <c r="Q999" s="18">
        <f t="shared" ca="1" si="543"/>
        <v>0</v>
      </c>
      <c r="R999" s="18">
        <f t="shared" ca="1" si="543"/>
        <v>0</v>
      </c>
      <c r="S999" s="18">
        <f t="shared" ca="1" si="543"/>
        <v>0</v>
      </c>
      <c r="T999" s="18">
        <f t="shared" ca="1" si="543"/>
        <v>0</v>
      </c>
      <c r="U999" s="18">
        <f t="shared" ca="1" si="544"/>
        <v>0</v>
      </c>
      <c r="V999" s="18">
        <f t="shared" ca="1" si="544"/>
        <v>0</v>
      </c>
      <c r="W999" s="18">
        <f t="shared" ca="1" si="544"/>
        <v>0</v>
      </c>
      <c r="X999" s="18">
        <f t="shared" ca="1" si="544"/>
        <v>0</v>
      </c>
      <c r="Y999" s="18">
        <f t="shared" ca="1" si="544"/>
        <v>0</v>
      </c>
      <c r="Z999" s="18">
        <f t="shared" ca="1" si="544"/>
        <v>0</v>
      </c>
      <c r="AA999" s="18">
        <f t="shared" ca="1" si="544"/>
        <v>0</v>
      </c>
      <c r="AB999" s="18">
        <f t="shared" ca="1" si="544"/>
        <v>0</v>
      </c>
      <c r="AC999" s="18">
        <f t="shared" ca="1" si="544"/>
        <v>0</v>
      </c>
      <c r="AD999" s="18">
        <f t="shared" ca="1" si="544"/>
        <v>0</v>
      </c>
      <c r="AE999" s="18">
        <f t="shared" ca="1" si="545"/>
        <v>0</v>
      </c>
      <c r="AF999" s="18">
        <f t="shared" ca="1" si="545"/>
        <v>0</v>
      </c>
      <c r="AG999" s="18">
        <f t="shared" ca="1" si="545"/>
        <v>0</v>
      </c>
      <c r="AH999" s="18">
        <f t="shared" ca="1" si="545"/>
        <v>0</v>
      </c>
      <c r="AI999" s="18">
        <f t="shared" ca="1" si="545"/>
        <v>0</v>
      </c>
      <c r="AJ999" s="18">
        <f t="shared" ca="1" si="545"/>
        <v>0</v>
      </c>
      <c r="AK999" s="18">
        <f t="shared" ca="1" si="545"/>
        <v>0</v>
      </c>
      <c r="AL999" s="18">
        <f t="shared" ca="1" si="545"/>
        <v>0</v>
      </c>
      <c r="AM999" s="18">
        <f t="shared" ca="1" si="545"/>
        <v>0</v>
      </c>
      <c r="AN999" s="18">
        <f t="shared" ca="1" si="545"/>
        <v>0</v>
      </c>
      <c r="AO999" s="18">
        <f t="shared" ca="1" si="546"/>
        <v>0</v>
      </c>
      <c r="AP999" s="18">
        <f t="shared" ca="1" si="546"/>
        <v>0</v>
      </c>
      <c r="AQ999" s="18">
        <f t="shared" ca="1" si="546"/>
        <v>0</v>
      </c>
      <c r="AR999" s="18">
        <f t="shared" ca="1" si="546"/>
        <v>0</v>
      </c>
      <c r="AS999" s="18">
        <f t="shared" ca="1" si="546"/>
        <v>0</v>
      </c>
      <c r="AT999" s="18">
        <f t="shared" ca="1" si="546"/>
        <v>0</v>
      </c>
      <c r="AU999" s="18">
        <f t="shared" ca="1" si="546"/>
        <v>0</v>
      </c>
      <c r="AV999" s="18">
        <f t="shared" ca="1" si="546"/>
        <v>0</v>
      </c>
      <c r="AW999" s="18">
        <f t="shared" ca="1" si="546"/>
        <v>0</v>
      </c>
      <c r="AX999" s="18">
        <f t="shared" ca="1" si="546"/>
        <v>0</v>
      </c>
      <c r="AY999" s="18">
        <f t="shared" ca="1" si="547"/>
        <v>0</v>
      </c>
      <c r="AZ999" s="18">
        <f t="shared" ca="1" si="547"/>
        <v>0</v>
      </c>
      <c r="BA999" s="18">
        <f t="shared" ca="1" si="547"/>
        <v>0</v>
      </c>
      <c r="BB999" s="18">
        <f t="shared" ca="1" si="547"/>
        <v>0</v>
      </c>
      <c r="BC999" s="18">
        <f t="shared" ca="1" si="547"/>
        <v>0</v>
      </c>
      <c r="BD999" s="18">
        <f t="shared" ca="1" si="547"/>
        <v>0</v>
      </c>
      <c r="BE999" s="18">
        <f t="shared" ca="1" si="547"/>
        <v>0</v>
      </c>
      <c r="BF999" s="18">
        <f t="shared" ca="1" si="547"/>
        <v>0</v>
      </c>
      <c r="BG999" s="18">
        <f t="shared" ca="1" si="547"/>
        <v>0</v>
      </c>
      <c r="BH999" s="18">
        <f t="shared" ca="1" si="547"/>
        <v>0</v>
      </c>
    </row>
    <row r="1000" spans="8:60" x14ac:dyDescent="0.35">
      <c r="H1000" s="2" t="e">
        <f t="shared" si="536"/>
        <v>#REF!</v>
      </c>
      <c r="I1000">
        <f t="shared" si="525"/>
        <v>20</v>
      </c>
      <c r="J1000">
        <f t="shared" si="542"/>
        <v>6</v>
      </c>
      <c r="K1000" s="18">
        <f t="shared" ca="1" si="543"/>
        <v>0</v>
      </c>
      <c r="L1000" s="18">
        <f t="shared" ca="1" si="543"/>
        <v>0</v>
      </c>
      <c r="M1000" s="18">
        <f t="shared" ca="1" si="543"/>
        <v>0</v>
      </c>
      <c r="N1000" s="18">
        <f t="shared" ca="1" si="543"/>
        <v>0</v>
      </c>
      <c r="O1000" s="18">
        <f t="shared" ca="1" si="543"/>
        <v>0</v>
      </c>
      <c r="P1000" s="18">
        <f t="shared" ca="1" si="543"/>
        <v>0</v>
      </c>
      <c r="Q1000" s="18">
        <f t="shared" ca="1" si="543"/>
        <v>0</v>
      </c>
      <c r="R1000" s="18">
        <f t="shared" ca="1" si="543"/>
        <v>0</v>
      </c>
      <c r="S1000" s="18">
        <f t="shared" ca="1" si="543"/>
        <v>0</v>
      </c>
      <c r="T1000" s="18">
        <f t="shared" ca="1" si="543"/>
        <v>0</v>
      </c>
      <c r="U1000" s="18">
        <f t="shared" ca="1" si="544"/>
        <v>0</v>
      </c>
      <c r="V1000" s="18">
        <f t="shared" ca="1" si="544"/>
        <v>0</v>
      </c>
      <c r="W1000" s="18">
        <f t="shared" ca="1" si="544"/>
        <v>0</v>
      </c>
      <c r="X1000" s="18">
        <f t="shared" ca="1" si="544"/>
        <v>0</v>
      </c>
      <c r="Y1000" s="18">
        <f t="shared" ca="1" si="544"/>
        <v>0</v>
      </c>
      <c r="Z1000" s="18">
        <f t="shared" ca="1" si="544"/>
        <v>0</v>
      </c>
      <c r="AA1000" s="18">
        <f t="shared" ca="1" si="544"/>
        <v>0</v>
      </c>
      <c r="AB1000" s="18">
        <f t="shared" ca="1" si="544"/>
        <v>0</v>
      </c>
      <c r="AC1000" s="18">
        <f t="shared" ca="1" si="544"/>
        <v>0</v>
      </c>
      <c r="AD1000" s="18">
        <f t="shared" ca="1" si="544"/>
        <v>0</v>
      </c>
      <c r="AE1000" s="18">
        <f t="shared" ca="1" si="545"/>
        <v>0</v>
      </c>
      <c r="AF1000" s="18">
        <f t="shared" ca="1" si="545"/>
        <v>0</v>
      </c>
      <c r="AG1000" s="18">
        <f t="shared" ca="1" si="545"/>
        <v>0</v>
      </c>
      <c r="AH1000" s="18">
        <f t="shared" ca="1" si="545"/>
        <v>0</v>
      </c>
      <c r="AI1000" s="18">
        <f t="shared" ca="1" si="545"/>
        <v>0</v>
      </c>
      <c r="AJ1000" s="18">
        <f t="shared" ca="1" si="545"/>
        <v>0</v>
      </c>
      <c r="AK1000" s="18">
        <f t="shared" ca="1" si="545"/>
        <v>0</v>
      </c>
      <c r="AL1000" s="18">
        <f t="shared" ca="1" si="545"/>
        <v>0</v>
      </c>
      <c r="AM1000" s="18">
        <f t="shared" ca="1" si="545"/>
        <v>0</v>
      </c>
      <c r="AN1000" s="18">
        <f t="shared" ca="1" si="545"/>
        <v>0</v>
      </c>
      <c r="AO1000" s="18">
        <f t="shared" ca="1" si="546"/>
        <v>0</v>
      </c>
      <c r="AP1000" s="18">
        <f t="shared" ca="1" si="546"/>
        <v>0</v>
      </c>
      <c r="AQ1000" s="18">
        <f t="shared" ca="1" si="546"/>
        <v>0</v>
      </c>
      <c r="AR1000" s="18">
        <f t="shared" ca="1" si="546"/>
        <v>0</v>
      </c>
      <c r="AS1000" s="18">
        <f t="shared" ca="1" si="546"/>
        <v>0</v>
      </c>
      <c r="AT1000" s="18">
        <f t="shared" ca="1" si="546"/>
        <v>0</v>
      </c>
      <c r="AU1000" s="18">
        <f t="shared" ca="1" si="546"/>
        <v>0</v>
      </c>
      <c r="AV1000" s="18">
        <f t="shared" ca="1" si="546"/>
        <v>0</v>
      </c>
      <c r="AW1000" s="18">
        <f t="shared" ca="1" si="546"/>
        <v>0</v>
      </c>
      <c r="AX1000" s="18">
        <f t="shared" ca="1" si="546"/>
        <v>0</v>
      </c>
      <c r="AY1000" s="18">
        <f t="shared" ca="1" si="547"/>
        <v>0</v>
      </c>
      <c r="AZ1000" s="18">
        <f t="shared" ca="1" si="547"/>
        <v>0</v>
      </c>
      <c r="BA1000" s="18">
        <f t="shared" ca="1" si="547"/>
        <v>0</v>
      </c>
      <c r="BB1000" s="18">
        <f t="shared" ca="1" si="547"/>
        <v>0</v>
      </c>
      <c r="BC1000" s="18">
        <f t="shared" ca="1" si="547"/>
        <v>0</v>
      </c>
      <c r="BD1000" s="18">
        <f t="shared" ca="1" si="547"/>
        <v>0</v>
      </c>
      <c r="BE1000" s="18">
        <f t="shared" ca="1" si="547"/>
        <v>0</v>
      </c>
      <c r="BF1000" s="18">
        <f t="shared" ca="1" si="547"/>
        <v>0</v>
      </c>
      <c r="BG1000" s="18">
        <f t="shared" ca="1" si="547"/>
        <v>0</v>
      </c>
      <c r="BH1000" s="18">
        <f t="shared" ca="1" si="547"/>
        <v>0</v>
      </c>
    </row>
    <row r="1001" spans="8:60" x14ac:dyDescent="0.35">
      <c r="H1001" s="2" t="e">
        <f t="shared" si="536"/>
        <v>#REF!</v>
      </c>
      <c r="I1001">
        <f t="shared" si="525"/>
        <v>20</v>
      </c>
      <c r="J1001">
        <f t="shared" si="542"/>
        <v>7</v>
      </c>
      <c r="K1001" s="18">
        <f t="shared" ca="1" si="543"/>
        <v>0</v>
      </c>
      <c r="L1001" s="18">
        <f t="shared" ca="1" si="543"/>
        <v>0</v>
      </c>
      <c r="M1001" s="18">
        <f t="shared" ca="1" si="543"/>
        <v>0</v>
      </c>
      <c r="N1001" s="18">
        <f t="shared" ca="1" si="543"/>
        <v>0</v>
      </c>
      <c r="O1001" s="18">
        <f t="shared" ca="1" si="543"/>
        <v>0</v>
      </c>
      <c r="P1001" s="18">
        <f t="shared" ca="1" si="543"/>
        <v>0</v>
      </c>
      <c r="Q1001" s="18">
        <f t="shared" ca="1" si="543"/>
        <v>0</v>
      </c>
      <c r="R1001" s="18">
        <f t="shared" ca="1" si="543"/>
        <v>0</v>
      </c>
      <c r="S1001" s="18">
        <f t="shared" ca="1" si="543"/>
        <v>0</v>
      </c>
      <c r="T1001" s="18">
        <f t="shared" ca="1" si="543"/>
        <v>0</v>
      </c>
      <c r="U1001" s="18">
        <f t="shared" ca="1" si="544"/>
        <v>0</v>
      </c>
      <c r="V1001" s="18">
        <f t="shared" ca="1" si="544"/>
        <v>0</v>
      </c>
      <c r="W1001" s="18">
        <f t="shared" ca="1" si="544"/>
        <v>0</v>
      </c>
      <c r="X1001" s="18">
        <f t="shared" ca="1" si="544"/>
        <v>0</v>
      </c>
      <c r="Y1001" s="18">
        <f t="shared" ca="1" si="544"/>
        <v>0</v>
      </c>
      <c r="Z1001" s="18">
        <f t="shared" ca="1" si="544"/>
        <v>0</v>
      </c>
      <c r="AA1001" s="18">
        <f t="shared" ca="1" si="544"/>
        <v>0</v>
      </c>
      <c r="AB1001" s="18">
        <f t="shared" ca="1" si="544"/>
        <v>0</v>
      </c>
      <c r="AC1001" s="18">
        <f t="shared" ca="1" si="544"/>
        <v>0</v>
      </c>
      <c r="AD1001" s="18">
        <f t="shared" ca="1" si="544"/>
        <v>0</v>
      </c>
      <c r="AE1001" s="18">
        <f t="shared" ca="1" si="545"/>
        <v>0</v>
      </c>
      <c r="AF1001" s="18">
        <f t="shared" ca="1" si="545"/>
        <v>0</v>
      </c>
      <c r="AG1001" s="18">
        <f t="shared" ca="1" si="545"/>
        <v>0</v>
      </c>
      <c r="AH1001" s="18">
        <f t="shared" ca="1" si="545"/>
        <v>0</v>
      </c>
      <c r="AI1001" s="18">
        <f t="shared" ca="1" si="545"/>
        <v>0</v>
      </c>
      <c r="AJ1001" s="18">
        <f t="shared" ca="1" si="545"/>
        <v>0</v>
      </c>
      <c r="AK1001" s="18">
        <f t="shared" ca="1" si="545"/>
        <v>0</v>
      </c>
      <c r="AL1001" s="18">
        <f t="shared" ca="1" si="545"/>
        <v>0</v>
      </c>
      <c r="AM1001" s="18">
        <f t="shared" ca="1" si="545"/>
        <v>0</v>
      </c>
      <c r="AN1001" s="18">
        <f t="shared" ca="1" si="545"/>
        <v>0</v>
      </c>
      <c r="AO1001" s="18">
        <f t="shared" ca="1" si="546"/>
        <v>0</v>
      </c>
      <c r="AP1001" s="18">
        <f t="shared" ca="1" si="546"/>
        <v>0</v>
      </c>
      <c r="AQ1001" s="18">
        <f t="shared" ca="1" si="546"/>
        <v>0</v>
      </c>
      <c r="AR1001" s="18">
        <f t="shared" ca="1" si="546"/>
        <v>0</v>
      </c>
      <c r="AS1001" s="18">
        <f t="shared" ca="1" si="546"/>
        <v>0</v>
      </c>
      <c r="AT1001" s="18">
        <f t="shared" ca="1" si="546"/>
        <v>0</v>
      </c>
      <c r="AU1001" s="18">
        <f t="shared" ca="1" si="546"/>
        <v>0</v>
      </c>
      <c r="AV1001" s="18">
        <f t="shared" ca="1" si="546"/>
        <v>0</v>
      </c>
      <c r="AW1001" s="18">
        <f t="shared" ca="1" si="546"/>
        <v>0</v>
      </c>
      <c r="AX1001" s="18">
        <f t="shared" ca="1" si="546"/>
        <v>0</v>
      </c>
      <c r="AY1001" s="18">
        <f t="shared" ca="1" si="547"/>
        <v>0</v>
      </c>
      <c r="AZ1001" s="18">
        <f t="shared" ca="1" si="547"/>
        <v>0</v>
      </c>
      <c r="BA1001" s="18">
        <f t="shared" ca="1" si="547"/>
        <v>0</v>
      </c>
      <c r="BB1001" s="18">
        <f t="shared" ca="1" si="547"/>
        <v>0</v>
      </c>
      <c r="BC1001" s="18">
        <f t="shared" ca="1" si="547"/>
        <v>0</v>
      </c>
      <c r="BD1001" s="18">
        <f t="shared" ca="1" si="547"/>
        <v>0</v>
      </c>
      <c r="BE1001" s="18">
        <f t="shared" ca="1" si="547"/>
        <v>0</v>
      </c>
      <c r="BF1001" s="18">
        <f t="shared" ca="1" si="547"/>
        <v>0</v>
      </c>
      <c r="BG1001" s="18">
        <f t="shared" ca="1" si="547"/>
        <v>0</v>
      </c>
      <c r="BH1001" s="18">
        <f t="shared" ca="1" si="547"/>
        <v>0</v>
      </c>
    </row>
    <row r="1002" spans="8:60" x14ac:dyDescent="0.35">
      <c r="H1002" s="2" t="e">
        <f t="shared" si="536"/>
        <v>#REF!</v>
      </c>
      <c r="I1002">
        <f t="shared" si="525"/>
        <v>20</v>
      </c>
      <c r="J1002">
        <f t="shared" si="542"/>
        <v>8</v>
      </c>
      <c r="K1002" s="18">
        <f t="shared" ca="1" si="543"/>
        <v>0</v>
      </c>
      <c r="L1002" s="18">
        <f t="shared" ca="1" si="543"/>
        <v>0</v>
      </c>
      <c r="M1002" s="18">
        <f t="shared" ca="1" si="543"/>
        <v>0</v>
      </c>
      <c r="N1002" s="18">
        <f t="shared" ca="1" si="543"/>
        <v>0</v>
      </c>
      <c r="O1002" s="18">
        <f t="shared" ca="1" si="543"/>
        <v>0</v>
      </c>
      <c r="P1002" s="18">
        <f t="shared" ca="1" si="543"/>
        <v>0</v>
      </c>
      <c r="Q1002" s="18">
        <f t="shared" ca="1" si="543"/>
        <v>0</v>
      </c>
      <c r="R1002" s="18">
        <f t="shared" ca="1" si="543"/>
        <v>0</v>
      </c>
      <c r="S1002" s="18">
        <f t="shared" ca="1" si="543"/>
        <v>0</v>
      </c>
      <c r="T1002" s="18">
        <f t="shared" ca="1" si="543"/>
        <v>0</v>
      </c>
      <c r="U1002" s="18">
        <f t="shared" ca="1" si="544"/>
        <v>0</v>
      </c>
      <c r="V1002" s="18">
        <f t="shared" ca="1" si="544"/>
        <v>0</v>
      </c>
      <c r="W1002" s="18">
        <f t="shared" ca="1" si="544"/>
        <v>0</v>
      </c>
      <c r="X1002" s="18">
        <f t="shared" ca="1" si="544"/>
        <v>0</v>
      </c>
      <c r="Y1002" s="18">
        <f t="shared" ca="1" si="544"/>
        <v>0</v>
      </c>
      <c r="Z1002" s="18">
        <f t="shared" ca="1" si="544"/>
        <v>0</v>
      </c>
      <c r="AA1002" s="18">
        <f t="shared" ca="1" si="544"/>
        <v>0</v>
      </c>
      <c r="AB1002" s="18">
        <f t="shared" ca="1" si="544"/>
        <v>0</v>
      </c>
      <c r="AC1002" s="18">
        <f t="shared" ca="1" si="544"/>
        <v>0</v>
      </c>
      <c r="AD1002" s="18">
        <f t="shared" ca="1" si="544"/>
        <v>0</v>
      </c>
      <c r="AE1002" s="18">
        <f t="shared" ca="1" si="545"/>
        <v>0</v>
      </c>
      <c r="AF1002" s="18">
        <f t="shared" ca="1" si="545"/>
        <v>0</v>
      </c>
      <c r="AG1002" s="18">
        <f t="shared" ca="1" si="545"/>
        <v>0</v>
      </c>
      <c r="AH1002" s="18">
        <f t="shared" ca="1" si="545"/>
        <v>0</v>
      </c>
      <c r="AI1002" s="18">
        <f t="shared" ca="1" si="545"/>
        <v>0</v>
      </c>
      <c r="AJ1002" s="18">
        <f t="shared" ca="1" si="545"/>
        <v>0</v>
      </c>
      <c r="AK1002" s="18">
        <f t="shared" ca="1" si="545"/>
        <v>0</v>
      </c>
      <c r="AL1002" s="18">
        <f t="shared" ca="1" si="545"/>
        <v>0</v>
      </c>
      <c r="AM1002" s="18">
        <f t="shared" ca="1" si="545"/>
        <v>0</v>
      </c>
      <c r="AN1002" s="18">
        <f t="shared" ca="1" si="545"/>
        <v>0</v>
      </c>
      <c r="AO1002" s="18">
        <f t="shared" ca="1" si="546"/>
        <v>0</v>
      </c>
      <c r="AP1002" s="18">
        <f t="shared" ca="1" si="546"/>
        <v>0</v>
      </c>
      <c r="AQ1002" s="18">
        <f t="shared" ca="1" si="546"/>
        <v>0</v>
      </c>
      <c r="AR1002" s="18">
        <f t="shared" ca="1" si="546"/>
        <v>0</v>
      </c>
      <c r="AS1002" s="18">
        <f t="shared" ca="1" si="546"/>
        <v>0</v>
      </c>
      <c r="AT1002" s="18">
        <f t="shared" ca="1" si="546"/>
        <v>0</v>
      </c>
      <c r="AU1002" s="18">
        <f t="shared" ca="1" si="546"/>
        <v>0</v>
      </c>
      <c r="AV1002" s="18">
        <f t="shared" ca="1" si="546"/>
        <v>0</v>
      </c>
      <c r="AW1002" s="18">
        <f t="shared" ca="1" si="546"/>
        <v>0</v>
      </c>
      <c r="AX1002" s="18">
        <f t="shared" ca="1" si="546"/>
        <v>0</v>
      </c>
      <c r="AY1002" s="18">
        <f t="shared" ca="1" si="547"/>
        <v>0</v>
      </c>
      <c r="AZ1002" s="18">
        <f t="shared" ca="1" si="547"/>
        <v>0</v>
      </c>
      <c r="BA1002" s="18">
        <f t="shared" ca="1" si="547"/>
        <v>0</v>
      </c>
      <c r="BB1002" s="18">
        <f t="shared" ca="1" si="547"/>
        <v>0</v>
      </c>
      <c r="BC1002" s="18">
        <f t="shared" ca="1" si="547"/>
        <v>0</v>
      </c>
      <c r="BD1002" s="18">
        <f t="shared" ca="1" si="547"/>
        <v>0</v>
      </c>
      <c r="BE1002" s="18">
        <f t="shared" ca="1" si="547"/>
        <v>0</v>
      </c>
      <c r="BF1002" s="18">
        <f t="shared" ca="1" si="547"/>
        <v>0</v>
      </c>
      <c r="BG1002" s="18">
        <f t="shared" ca="1" si="547"/>
        <v>0</v>
      </c>
      <c r="BH1002" s="18">
        <f t="shared" ca="1" si="547"/>
        <v>0</v>
      </c>
    </row>
    <row r="1003" spans="8:60" x14ac:dyDescent="0.35">
      <c r="H1003" s="2" t="e">
        <f t="shared" si="536"/>
        <v>#REF!</v>
      </c>
      <c r="I1003">
        <f t="shared" si="525"/>
        <v>20</v>
      </c>
      <c r="J1003">
        <f t="shared" si="542"/>
        <v>9</v>
      </c>
      <c r="K1003" s="18">
        <f t="shared" ca="1" si="543"/>
        <v>0</v>
      </c>
      <c r="L1003" s="18">
        <f t="shared" ca="1" si="543"/>
        <v>0</v>
      </c>
      <c r="M1003" s="18">
        <f t="shared" ca="1" si="543"/>
        <v>0</v>
      </c>
      <c r="N1003" s="18">
        <f t="shared" ca="1" si="543"/>
        <v>0</v>
      </c>
      <c r="O1003" s="18">
        <f t="shared" ca="1" si="543"/>
        <v>0</v>
      </c>
      <c r="P1003" s="18">
        <f t="shared" ca="1" si="543"/>
        <v>0</v>
      </c>
      <c r="Q1003" s="18">
        <f t="shared" ca="1" si="543"/>
        <v>0</v>
      </c>
      <c r="R1003" s="18">
        <f t="shared" ca="1" si="543"/>
        <v>0</v>
      </c>
      <c r="S1003" s="18">
        <f t="shared" ca="1" si="543"/>
        <v>0</v>
      </c>
      <c r="T1003" s="18">
        <f t="shared" ca="1" si="543"/>
        <v>0</v>
      </c>
      <c r="U1003" s="18">
        <f t="shared" ca="1" si="544"/>
        <v>0</v>
      </c>
      <c r="V1003" s="18">
        <f t="shared" ca="1" si="544"/>
        <v>0</v>
      </c>
      <c r="W1003" s="18">
        <f t="shared" ca="1" si="544"/>
        <v>0</v>
      </c>
      <c r="X1003" s="18">
        <f t="shared" ca="1" si="544"/>
        <v>0</v>
      </c>
      <c r="Y1003" s="18">
        <f t="shared" ca="1" si="544"/>
        <v>0</v>
      </c>
      <c r="Z1003" s="18">
        <f t="shared" ca="1" si="544"/>
        <v>0</v>
      </c>
      <c r="AA1003" s="18">
        <f t="shared" ca="1" si="544"/>
        <v>0</v>
      </c>
      <c r="AB1003" s="18">
        <f t="shared" ca="1" si="544"/>
        <v>0</v>
      </c>
      <c r="AC1003" s="18">
        <f t="shared" ca="1" si="544"/>
        <v>0</v>
      </c>
      <c r="AD1003" s="18">
        <f t="shared" ca="1" si="544"/>
        <v>0</v>
      </c>
      <c r="AE1003" s="18">
        <f t="shared" ca="1" si="545"/>
        <v>0</v>
      </c>
      <c r="AF1003" s="18">
        <f t="shared" ca="1" si="545"/>
        <v>0</v>
      </c>
      <c r="AG1003" s="18">
        <f t="shared" ca="1" si="545"/>
        <v>0</v>
      </c>
      <c r="AH1003" s="18">
        <f t="shared" ca="1" si="545"/>
        <v>0</v>
      </c>
      <c r="AI1003" s="18">
        <f t="shared" ca="1" si="545"/>
        <v>0</v>
      </c>
      <c r="AJ1003" s="18">
        <f t="shared" ca="1" si="545"/>
        <v>0</v>
      </c>
      <c r="AK1003" s="18">
        <f t="shared" ca="1" si="545"/>
        <v>0</v>
      </c>
      <c r="AL1003" s="18">
        <f t="shared" ca="1" si="545"/>
        <v>0</v>
      </c>
      <c r="AM1003" s="18">
        <f t="shared" ca="1" si="545"/>
        <v>0</v>
      </c>
      <c r="AN1003" s="18">
        <f t="shared" ca="1" si="545"/>
        <v>0</v>
      </c>
      <c r="AO1003" s="18">
        <f t="shared" ca="1" si="546"/>
        <v>0</v>
      </c>
      <c r="AP1003" s="18">
        <f t="shared" ca="1" si="546"/>
        <v>0</v>
      </c>
      <c r="AQ1003" s="18">
        <f t="shared" ca="1" si="546"/>
        <v>0</v>
      </c>
      <c r="AR1003" s="18">
        <f t="shared" ca="1" si="546"/>
        <v>0</v>
      </c>
      <c r="AS1003" s="18">
        <f t="shared" ca="1" si="546"/>
        <v>0</v>
      </c>
      <c r="AT1003" s="18">
        <f t="shared" ca="1" si="546"/>
        <v>0</v>
      </c>
      <c r="AU1003" s="18">
        <f t="shared" ca="1" si="546"/>
        <v>0</v>
      </c>
      <c r="AV1003" s="18">
        <f t="shared" ca="1" si="546"/>
        <v>0</v>
      </c>
      <c r="AW1003" s="18">
        <f t="shared" ca="1" si="546"/>
        <v>0</v>
      </c>
      <c r="AX1003" s="18">
        <f t="shared" ca="1" si="546"/>
        <v>0</v>
      </c>
      <c r="AY1003" s="18">
        <f t="shared" ca="1" si="547"/>
        <v>0</v>
      </c>
      <c r="AZ1003" s="18">
        <f t="shared" ca="1" si="547"/>
        <v>0</v>
      </c>
      <c r="BA1003" s="18">
        <f t="shared" ca="1" si="547"/>
        <v>0</v>
      </c>
      <c r="BB1003" s="18">
        <f t="shared" ca="1" si="547"/>
        <v>0</v>
      </c>
      <c r="BC1003" s="18">
        <f t="shared" ca="1" si="547"/>
        <v>0</v>
      </c>
      <c r="BD1003" s="18">
        <f t="shared" ca="1" si="547"/>
        <v>0</v>
      </c>
      <c r="BE1003" s="18">
        <f t="shared" ca="1" si="547"/>
        <v>0</v>
      </c>
      <c r="BF1003" s="18">
        <f t="shared" ca="1" si="547"/>
        <v>0</v>
      </c>
      <c r="BG1003" s="18">
        <f t="shared" ca="1" si="547"/>
        <v>0</v>
      </c>
      <c r="BH1003" s="18">
        <f t="shared" ca="1" si="547"/>
        <v>0</v>
      </c>
    </row>
    <row r="1004" spans="8:60" x14ac:dyDescent="0.35">
      <c r="H1004" s="2" t="e">
        <f t="shared" si="536"/>
        <v>#REF!</v>
      </c>
      <c r="I1004">
        <f t="shared" si="525"/>
        <v>20</v>
      </c>
      <c r="J1004">
        <f t="shared" si="542"/>
        <v>10</v>
      </c>
      <c r="K1004" s="18">
        <f t="shared" ca="1" si="543"/>
        <v>0</v>
      </c>
      <c r="L1004" s="18">
        <f t="shared" ca="1" si="543"/>
        <v>0</v>
      </c>
      <c r="M1004" s="18">
        <f t="shared" ca="1" si="543"/>
        <v>0</v>
      </c>
      <c r="N1004" s="18">
        <f t="shared" ca="1" si="543"/>
        <v>0</v>
      </c>
      <c r="O1004" s="18">
        <f t="shared" ca="1" si="543"/>
        <v>0</v>
      </c>
      <c r="P1004" s="18">
        <f t="shared" ca="1" si="543"/>
        <v>0</v>
      </c>
      <c r="Q1004" s="18">
        <f t="shared" ca="1" si="543"/>
        <v>0</v>
      </c>
      <c r="R1004" s="18">
        <f t="shared" ca="1" si="543"/>
        <v>0</v>
      </c>
      <c r="S1004" s="18">
        <f t="shared" ca="1" si="543"/>
        <v>0</v>
      </c>
      <c r="T1004" s="18">
        <f t="shared" ca="1" si="543"/>
        <v>0</v>
      </c>
      <c r="U1004" s="18">
        <f t="shared" ca="1" si="544"/>
        <v>0</v>
      </c>
      <c r="V1004" s="18">
        <f t="shared" ca="1" si="544"/>
        <v>0</v>
      </c>
      <c r="W1004" s="18">
        <f t="shared" ca="1" si="544"/>
        <v>0</v>
      </c>
      <c r="X1004" s="18">
        <f t="shared" ca="1" si="544"/>
        <v>0</v>
      </c>
      <c r="Y1004" s="18">
        <f t="shared" ca="1" si="544"/>
        <v>0</v>
      </c>
      <c r="Z1004" s="18">
        <f t="shared" ca="1" si="544"/>
        <v>0</v>
      </c>
      <c r="AA1004" s="18">
        <f t="shared" ca="1" si="544"/>
        <v>0</v>
      </c>
      <c r="AB1004" s="18">
        <f t="shared" ca="1" si="544"/>
        <v>0</v>
      </c>
      <c r="AC1004" s="18">
        <f t="shared" ca="1" si="544"/>
        <v>0</v>
      </c>
      <c r="AD1004" s="18">
        <f t="shared" ca="1" si="544"/>
        <v>0</v>
      </c>
      <c r="AE1004" s="18">
        <f t="shared" ca="1" si="545"/>
        <v>0</v>
      </c>
      <c r="AF1004" s="18">
        <f t="shared" ca="1" si="545"/>
        <v>0</v>
      </c>
      <c r="AG1004" s="18">
        <f t="shared" ca="1" si="545"/>
        <v>0</v>
      </c>
      <c r="AH1004" s="18">
        <f t="shared" ca="1" si="545"/>
        <v>0</v>
      </c>
      <c r="AI1004" s="18">
        <f t="shared" ca="1" si="545"/>
        <v>0</v>
      </c>
      <c r="AJ1004" s="18">
        <f t="shared" ca="1" si="545"/>
        <v>0</v>
      </c>
      <c r="AK1004" s="18">
        <f t="shared" ca="1" si="545"/>
        <v>0</v>
      </c>
      <c r="AL1004" s="18">
        <f t="shared" ca="1" si="545"/>
        <v>0</v>
      </c>
      <c r="AM1004" s="18">
        <f t="shared" ca="1" si="545"/>
        <v>0</v>
      </c>
      <c r="AN1004" s="18">
        <f t="shared" ca="1" si="545"/>
        <v>0</v>
      </c>
      <c r="AO1004" s="18">
        <f t="shared" ca="1" si="546"/>
        <v>0</v>
      </c>
      <c r="AP1004" s="18">
        <f t="shared" ca="1" si="546"/>
        <v>0</v>
      </c>
      <c r="AQ1004" s="18">
        <f t="shared" ca="1" si="546"/>
        <v>0</v>
      </c>
      <c r="AR1004" s="18">
        <f t="shared" ca="1" si="546"/>
        <v>0</v>
      </c>
      <c r="AS1004" s="18">
        <f t="shared" ca="1" si="546"/>
        <v>0</v>
      </c>
      <c r="AT1004" s="18">
        <f t="shared" ca="1" si="546"/>
        <v>0</v>
      </c>
      <c r="AU1004" s="18">
        <f t="shared" ca="1" si="546"/>
        <v>0</v>
      </c>
      <c r="AV1004" s="18">
        <f t="shared" ca="1" si="546"/>
        <v>0</v>
      </c>
      <c r="AW1004" s="18">
        <f t="shared" ca="1" si="546"/>
        <v>0</v>
      </c>
      <c r="AX1004" s="18">
        <f t="shared" ca="1" si="546"/>
        <v>0</v>
      </c>
      <c r="AY1004" s="18">
        <f t="shared" ca="1" si="547"/>
        <v>0</v>
      </c>
      <c r="AZ1004" s="18">
        <f t="shared" ca="1" si="547"/>
        <v>0</v>
      </c>
      <c r="BA1004" s="18">
        <f t="shared" ca="1" si="547"/>
        <v>0</v>
      </c>
      <c r="BB1004" s="18">
        <f t="shared" ca="1" si="547"/>
        <v>0</v>
      </c>
      <c r="BC1004" s="18">
        <f t="shared" ca="1" si="547"/>
        <v>0</v>
      </c>
      <c r="BD1004" s="18">
        <f t="shared" ca="1" si="547"/>
        <v>0</v>
      </c>
      <c r="BE1004" s="18">
        <f t="shared" ca="1" si="547"/>
        <v>0</v>
      </c>
      <c r="BF1004" s="18">
        <f t="shared" ca="1" si="547"/>
        <v>0</v>
      </c>
      <c r="BG1004" s="18">
        <f t="shared" ca="1" si="547"/>
        <v>0</v>
      </c>
      <c r="BH1004" s="18">
        <f t="shared" ca="1" si="547"/>
        <v>0</v>
      </c>
    </row>
    <row r="1005" spans="8:60" x14ac:dyDescent="0.35">
      <c r="H1005" s="2" t="e">
        <f t="shared" si="536"/>
        <v>#REF!</v>
      </c>
      <c r="I1005">
        <f t="shared" si="525"/>
        <v>20</v>
      </c>
      <c r="J1005">
        <f t="shared" si="542"/>
        <v>11</v>
      </c>
      <c r="K1005" s="18">
        <f t="shared" ref="K1005:T1014" ca="1" si="548">IF(K$24&gt;$J1005,0,OFFSET($K$2,$I1005,$J1005-K$24))</f>
        <v>0</v>
      </c>
      <c r="L1005" s="18">
        <f t="shared" ca="1" si="548"/>
        <v>0</v>
      </c>
      <c r="M1005" s="18">
        <f t="shared" ca="1" si="548"/>
        <v>0</v>
      </c>
      <c r="N1005" s="18">
        <f t="shared" ca="1" si="548"/>
        <v>0</v>
      </c>
      <c r="O1005" s="18">
        <f t="shared" ca="1" si="548"/>
        <v>0</v>
      </c>
      <c r="P1005" s="18">
        <f t="shared" ca="1" si="548"/>
        <v>0</v>
      </c>
      <c r="Q1005" s="18">
        <f t="shared" ca="1" si="548"/>
        <v>0</v>
      </c>
      <c r="R1005" s="18">
        <f t="shared" ca="1" si="548"/>
        <v>0</v>
      </c>
      <c r="S1005" s="18">
        <f t="shared" ca="1" si="548"/>
        <v>0</v>
      </c>
      <c r="T1005" s="18">
        <f t="shared" ca="1" si="548"/>
        <v>0</v>
      </c>
      <c r="U1005" s="18">
        <f t="shared" ref="U1005:AD1014" ca="1" si="549">IF(U$24&gt;$J1005,0,OFFSET($K$2,$I1005,$J1005-U$24))</f>
        <v>0</v>
      </c>
      <c r="V1005" s="18">
        <f t="shared" ca="1" si="549"/>
        <v>0</v>
      </c>
      <c r="W1005" s="18">
        <f t="shared" ca="1" si="549"/>
        <v>0</v>
      </c>
      <c r="X1005" s="18">
        <f t="shared" ca="1" si="549"/>
        <v>0</v>
      </c>
      <c r="Y1005" s="18">
        <f t="shared" ca="1" si="549"/>
        <v>0</v>
      </c>
      <c r="Z1005" s="18">
        <f t="shared" ca="1" si="549"/>
        <v>0</v>
      </c>
      <c r="AA1005" s="18">
        <f t="shared" ca="1" si="549"/>
        <v>0</v>
      </c>
      <c r="AB1005" s="18">
        <f t="shared" ca="1" si="549"/>
        <v>0</v>
      </c>
      <c r="AC1005" s="18">
        <f t="shared" ca="1" si="549"/>
        <v>0</v>
      </c>
      <c r="AD1005" s="18">
        <f t="shared" ca="1" si="549"/>
        <v>0</v>
      </c>
      <c r="AE1005" s="18">
        <f t="shared" ref="AE1005:AN1014" ca="1" si="550">IF(AE$24&gt;$J1005,0,OFFSET($K$2,$I1005,$J1005-AE$24))</f>
        <v>0</v>
      </c>
      <c r="AF1005" s="18">
        <f t="shared" ca="1" si="550"/>
        <v>0</v>
      </c>
      <c r="AG1005" s="18">
        <f t="shared" ca="1" si="550"/>
        <v>0</v>
      </c>
      <c r="AH1005" s="18">
        <f t="shared" ca="1" si="550"/>
        <v>0</v>
      </c>
      <c r="AI1005" s="18">
        <f t="shared" ca="1" si="550"/>
        <v>0</v>
      </c>
      <c r="AJ1005" s="18">
        <f t="shared" ca="1" si="550"/>
        <v>0</v>
      </c>
      <c r="AK1005" s="18">
        <f t="shared" ca="1" si="550"/>
        <v>0</v>
      </c>
      <c r="AL1005" s="18">
        <f t="shared" ca="1" si="550"/>
        <v>0</v>
      </c>
      <c r="AM1005" s="18">
        <f t="shared" ca="1" si="550"/>
        <v>0</v>
      </c>
      <c r="AN1005" s="18">
        <f t="shared" ca="1" si="550"/>
        <v>0</v>
      </c>
      <c r="AO1005" s="18">
        <f t="shared" ref="AO1005:AX1014" ca="1" si="551">IF(AO$24&gt;$J1005,0,OFFSET($K$2,$I1005,$J1005-AO$24))</f>
        <v>0</v>
      </c>
      <c r="AP1005" s="18">
        <f t="shared" ca="1" si="551"/>
        <v>0</v>
      </c>
      <c r="AQ1005" s="18">
        <f t="shared" ca="1" si="551"/>
        <v>0</v>
      </c>
      <c r="AR1005" s="18">
        <f t="shared" ca="1" si="551"/>
        <v>0</v>
      </c>
      <c r="AS1005" s="18">
        <f t="shared" ca="1" si="551"/>
        <v>0</v>
      </c>
      <c r="AT1005" s="18">
        <f t="shared" ca="1" si="551"/>
        <v>0</v>
      </c>
      <c r="AU1005" s="18">
        <f t="shared" ca="1" si="551"/>
        <v>0</v>
      </c>
      <c r="AV1005" s="18">
        <f t="shared" ca="1" si="551"/>
        <v>0</v>
      </c>
      <c r="AW1005" s="18">
        <f t="shared" ca="1" si="551"/>
        <v>0</v>
      </c>
      <c r="AX1005" s="18">
        <f t="shared" ca="1" si="551"/>
        <v>0</v>
      </c>
      <c r="AY1005" s="18">
        <f t="shared" ref="AY1005:BH1014" ca="1" si="552">IF(AY$24&gt;$J1005,0,OFFSET($K$2,$I1005,$J1005-AY$24))</f>
        <v>0</v>
      </c>
      <c r="AZ1005" s="18">
        <f t="shared" ca="1" si="552"/>
        <v>0</v>
      </c>
      <c r="BA1005" s="18">
        <f t="shared" ca="1" si="552"/>
        <v>0</v>
      </c>
      <c r="BB1005" s="18">
        <f t="shared" ca="1" si="552"/>
        <v>0</v>
      </c>
      <c r="BC1005" s="18">
        <f t="shared" ca="1" si="552"/>
        <v>0</v>
      </c>
      <c r="BD1005" s="18">
        <f t="shared" ca="1" si="552"/>
        <v>0</v>
      </c>
      <c r="BE1005" s="18">
        <f t="shared" ca="1" si="552"/>
        <v>0</v>
      </c>
      <c r="BF1005" s="18">
        <f t="shared" ca="1" si="552"/>
        <v>0</v>
      </c>
      <c r="BG1005" s="18">
        <f t="shared" ca="1" si="552"/>
        <v>0</v>
      </c>
      <c r="BH1005" s="18">
        <f t="shared" ca="1" si="552"/>
        <v>0</v>
      </c>
    </row>
    <row r="1006" spans="8:60" x14ac:dyDescent="0.35">
      <c r="H1006" s="2" t="e">
        <f t="shared" si="536"/>
        <v>#REF!</v>
      </c>
      <c r="I1006">
        <f t="shared" si="525"/>
        <v>20</v>
      </c>
      <c r="J1006">
        <f t="shared" si="542"/>
        <v>12</v>
      </c>
      <c r="K1006" s="18">
        <f t="shared" ca="1" si="548"/>
        <v>0</v>
      </c>
      <c r="L1006" s="18">
        <f t="shared" ca="1" si="548"/>
        <v>0</v>
      </c>
      <c r="M1006" s="18">
        <f t="shared" ca="1" si="548"/>
        <v>0</v>
      </c>
      <c r="N1006" s="18">
        <f t="shared" ca="1" si="548"/>
        <v>0</v>
      </c>
      <c r="O1006" s="18">
        <f t="shared" ca="1" si="548"/>
        <v>0</v>
      </c>
      <c r="P1006" s="18">
        <f t="shared" ca="1" si="548"/>
        <v>0</v>
      </c>
      <c r="Q1006" s="18">
        <f t="shared" ca="1" si="548"/>
        <v>0</v>
      </c>
      <c r="R1006" s="18">
        <f t="shared" ca="1" si="548"/>
        <v>0</v>
      </c>
      <c r="S1006" s="18">
        <f t="shared" ca="1" si="548"/>
        <v>0</v>
      </c>
      <c r="T1006" s="18">
        <f t="shared" ca="1" si="548"/>
        <v>0</v>
      </c>
      <c r="U1006" s="18">
        <f t="shared" ca="1" si="549"/>
        <v>0</v>
      </c>
      <c r="V1006" s="18">
        <f t="shared" ca="1" si="549"/>
        <v>0</v>
      </c>
      <c r="W1006" s="18">
        <f t="shared" ca="1" si="549"/>
        <v>0</v>
      </c>
      <c r="X1006" s="18">
        <f t="shared" ca="1" si="549"/>
        <v>0</v>
      </c>
      <c r="Y1006" s="18">
        <f t="shared" ca="1" si="549"/>
        <v>0</v>
      </c>
      <c r="Z1006" s="18">
        <f t="shared" ca="1" si="549"/>
        <v>0</v>
      </c>
      <c r="AA1006" s="18">
        <f t="shared" ca="1" si="549"/>
        <v>0</v>
      </c>
      <c r="AB1006" s="18">
        <f t="shared" ca="1" si="549"/>
        <v>0</v>
      </c>
      <c r="AC1006" s="18">
        <f t="shared" ca="1" si="549"/>
        <v>0</v>
      </c>
      <c r="AD1006" s="18">
        <f t="shared" ca="1" si="549"/>
        <v>0</v>
      </c>
      <c r="AE1006" s="18">
        <f t="shared" ca="1" si="550"/>
        <v>0</v>
      </c>
      <c r="AF1006" s="18">
        <f t="shared" ca="1" si="550"/>
        <v>0</v>
      </c>
      <c r="AG1006" s="18">
        <f t="shared" ca="1" si="550"/>
        <v>0</v>
      </c>
      <c r="AH1006" s="18">
        <f t="shared" ca="1" si="550"/>
        <v>0</v>
      </c>
      <c r="AI1006" s="18">
        <f t="shared" ca="1" si="550"/>
        <v>0</v>
      </c>
      <c r="AJ1006" s="18">
        <f t="shared" ca="1" si="550"/>
        <v>0</v>
      </c>
      <c r="AK1006" s="18">
        <f t="shared" ca="1" si="550"/>
        <v>0</v>
      </c>
      <c r="AL1006" s="18">
        <f t="shared" ca="1" si="550"/>
        <v>0</v>
      </c>
      <c r="AM1006" s="18">
        <f t="shared" ca="1" si="550"/>
        <v>0</v>
      </c>
      <c r="AN1006" s="18">
        <f t="shared" ca="1" si="550"/>
        <v>0</v>
      </c>
      <c r="AO1006" s="18">
        <f t="shared" ca="1" si="551"/>
        <v>0</v>
      </c>
      <c r="AP1006" s="18">
        <f t="shared" ca="1" si="551"/>
        <v>0</v>
      </c>
      <c r="AQ1006" s="18">
        <f t="shared" ca="1" si="551"/>
        <v>0</v>
      </c>
      <c r="AR1006" s="18">
        <f t="shared" ca="1" si="551"/>
        <v>0</v>
      </c>
      <c r="AS1006" s="18">
        <f t="shared" ca="1" si="551"/>
        <v>0</v>
      </c>
      <c r="AT1006" s="18">
        <f t="shared" ca="1" si="551"/>
        <v>0</v>
      </c>
      <c r="AU1006" s="18">
        <f t="shared" ca="1" si="551"/>
        <v>0</v>
      </c>
      <c r="AV1006" s="18">
        <f t="shared" ca="1" si="551"/>
        <v>0</v>
      </c>
      <c r="AW1006" s="18">
        <f t="shared" ca="1" si="551"/>
        <v>0</v>
      </c>
      <c r="AX1006" s="18">
        <f t="shared" ca="1" si="551"/>
        <v>0</v>
      </c>
      <c r="AY1006" s="18">
        <f t="shared" ca="1" si="552"/>
        <v>0</v>
      </c>
      <c r="AZ1006" s="18">
        <f t="shared" ca="1" si="552"/>
        <v>0</v>
      </c>
      <c r="BA1006" s="18">
        <f t="shared" ca="1" si="552"/>
        <v>0</v>
      </c>
      <c r="BB1006" s="18">
        <f t="shared" ca="1" si="552"/>
        <v>0</v>
      </c>
      <c r="BC1006" s="18">
        <f t="shared" ca="1" si="552"/>
        <v>0</v>
      </c>
      <c r="BD1006" s="18">
        <f t="shared" ca="1" si="552"/>
        <v>0</v>
      </c>
      <c r="BE1006" s="18">
        <f t="shared" ca="1" si="552"/>
        <v>0</v>
      </c>
      <c r="BF1006" s="18">
        <f t="shared" ca="1" si="552"/>
        <v>0</v>
      </c>
      <c r="BG1006" s="18">
        <f t="shared" ca="1" si="552"/>
        <v>0</v>
      </c>
      <c r="BH1006" s="18">
        <f t="shared" ca="1" si="552"/>
        <v>0</v>
      </c>
    </row>
    <row r="1007" spans="8:60" x14ac:dyDescent="0.35">
      <c r="H1007" s="2" t="e">
        <f t="shared" si="536"/>
        <v>#REF!</v>
      </c>
      <c r="I1007">
        <f t="shared" si="525"/>
        <v>20</v>
      </c>
      <c r="J1007">
        <f t="shared" si="542"/>
        <v>13</v>
      </c>
      <c r="K1007" s="18">
        <f t="shared" ca="1" si="548"/>
        <v>0</v>
      </c>
      <c r="L1007" s="18">
        <f t="shared" ca="1" si="548"/>
        <v>0</v>
      </c>
      <c r="M1007" s="18">
        <f t="shared" ca="1" si="548"/>
        <v>0</v>
      </c>
      <c r="N1007" s="18">
        <f t="shared" ca="1" si="548"/>
        <v>0</v>
      </c>
      <c r="O1007" s="18">
        <f t="shared" ca="1" si="548"/>
        <v>0</v>
      </c>
      <c r="P1007" s="18">
        <f t="shared" ca="1" si="548"/>
        <v>0</v>
      </c>
      <c r="Q1007" s="18">
        <f t="shared" ca="1" si="548"/>
        <v>0</v>
      </c>
      <c r="R1007" s="18">
        <f t="shared" ca="1" si="548"/>
        <v>0</v>
      </c>
      <c r="S1007" s="18">
        <f t="shared" ca="1" si="548"/>
        <v>0</v>
      </c>
      <c r="T1007" s="18">
        <f t="shared" ca="1" si="548"/>
        <v>0</v>
      </c>
      <c r="U1007" s="18">
        <f t="shared" ca="1" si="549"/>
        <v>0</v>
      </c>
      <c r="V1007" s="18">
        <f t="shared" ca="1" si="549"/>
        <v>0</v>
      </c>
      <c r="W1007" s="18">
        <f t="shared" ca="1" si="549"/>
        <v>0</v>
      </c>
      <c r="X1007" s="18">
        <f t="shared" ca="1" si="549"/>
        <v>0</v>
      </c>
      <c r="Y1007" s="18">
        <f t="shared" ca="1" si="549"/>
        <v>0</v>
      </c>
      <c r="Z1007" s="18">
        <f t="shared" ca="1" si="549"/>
        <v>0</v>
      </c>
      <c r="AA1007" s="18">
        <f t="shared" ca="1" si="549"/>
        <v>0</v>
      </c>
      <c r="AB1007" s="18">
        <f t="shared" ca="1" si="549"/>
        <v>0</v>
      </c>
      <c r="AC1007" s="18">
        <f t="shared" ca="1" si="549"/>
        <v>0</v>
      </c>
      <c r="AD1007" s="18">
        <f t="shared" ca="1" si="549"/>
        <v>0</v>
      </c>
      <c r="AE1007" s="18">
        <f t="shared" ca="1" si="550"/>
        <v>0</v>
      </c>
      <c r="AF1007" s="18">
        <f t="shared" ca="1" si="550"/>
        <v>0</v>
      </c>
      <c r="AG1007" s="18">
        <f t="shared" ca="1" si="550"/>
        <v>0</v>
      </c>
      <c r="AH1007" s="18">
        <f t="shared" ca="1" si="550"/>
        <v>0</v>
      </c>
      <c r="AI1007" s="18">
        <f t="shared" ca="1" si="550"/>
        <v>0</v>
      </c>
      <c r="AJ1007" s="18">
        <f t="shared" ca="1" si="550"/>
        <v>0</v>
      </c>
      <c r="AK1007" s="18">
        <f t="shared" ca="1" si="550"/>
        <v>0</v>
      </c>
      <c r="AL1007" s="18">
        <f t="shared" ca="1" si="550"/>
        <v>0</v>
      </c>
      <c r="AM1007" s="18">
        <f t="shared" ca="1" si="550"/>
        <v>0</v>
      </c>
      <c r="AN1007" s="18">
        <f t="shared" ca="1" si="550"/>
        <v>0</v>
      </c>
      <c r="AO1007" s="18">
        <f t="shared" ca="1" si="551"/>
        <v>0</v>
      </c>
      <c r="AP1007" s="18">
        <f t="shared" ca="1" si="551"/>
        <v>0</v>
      </c>
      <c r="AQ1007" s="18">
        <f t="shared" ca="1" si="551"/>
        <v>0</v>
      </c>
      <c r="AR1007" s="18">
        <f t="shared" ca="1" si="551"/>
        <v>0</v>
      </c>
      <c r="AS1007" s="18">
        <f t="shared" ca="1" si="551"/>
        <v>0</v>
      </c>
      <c r="AT1007" s="18">
        <f t="shared" ca="1" si="551"/>
        <v>0</v>
      </c>
      <c r="AU1007" s="18">
        <f t="shared" ca="1" si="551"/>
        <v>0</v>
      </c>
      <c r="AV1007" s="18">
        <f t="shared" ca="1" si="551"/>
        <v>0</v>
      </c>
      <c r="AW1007" s="18">
        <f t="shared" ca="1" si="551"/>
        <v>0</v>
      </c>
      <c r="AX1007" s="18">
        <f t="shared" ca="1" si="551"/>
        <v>0</v>
      </c>
      <c r="AY1007" s="18">
        <f t="shared" ca="1" si="552"/>
        <v>0</v>
      </c>
      <c r="AZ1007" s="18">
        <f t="shared" ca="1" si="552"/>
        <v>0</v>
      </c>
      <c r="BA1007" s="18">
        <f t="shared" ca="1" si="552"/>
        <v>0</v>
      </c>
      <c r="BB1007" s="18">
        <f t="shared" ca="1" si="552"/>
        <v>0</v>
      </c>
      <c r="BC1007" s="18">
        <f t="shared" ca="1" si="552"/>
        <v>0</v>
      </c>
      <c r="BD1007" s="18">
        <f t="shared" ca="1" si="552"/>
        <v>0</v>
      </c>
      <c r="BE1007" s="18">
        <f t="shared" ca="1" si="552"/>
        <v>0</v>
      </c>
      <c r="BF1007" s="18">
        <f t="shared" ca="1" si="552"/>
        <v>0</v>
      </c>
      <c r="BG1007" s="18">
        <f t="shared" ca="1" si="552"/>
        <v>0</v>
      </c>
      <c r="BH1007" s="18">
        <f t="shared" ca="1" si="552"/>
        <v>0</v>
      </c>
    </row>
    <row r="1008" spans="8:60" x14ac:dyDescent="0.35">
      <c r="H1008" s="2" t="e">
        <f t="shared" si="536"/>
        <v>#REF!</v>
      </c>
      <c r="I1008">
        <f t="shared" si="525"/>
        <v>20</v>
      </c>
      <c r="J1008">
        <f t="shared" si="542"/>
        <v>14</v>
      </c>
      <c r="K1008" s="18">
        <f t="shared" ca="1" si="548"/>
        <v>0</v>
      </c>
      <c r="L1008" s="18">
        <f t="shared" ca="1" si="548"/>
        <v>0</v>
      </c>
      <c r="M1008" s="18">
        <f t="shared" ca="1" si="548"/>
        <v>0</v>
      </c>
      <c r="N1008" s="18">
        <f t="shared" ca="1" si="548"/>
        <v>0</v>
      </c>
      <c r="O1008" s="18">
        <f t="shared" ca="1" si="548"/>
        <v>0</v>
      </c>
      <c r="P1008" s="18">
        <f t="shared" ca="1" si="548"/>
        <v>0</v>
      </c>
      <c r="Q1008" s="18">
        <f t="shared" ca="1" si="548"/>
        <v>0</v>
      </c>
      <c r="R1008" s="18">
        <f t="shared" ca="1" si="548"/>
        <v>0</v>
      </c>
      <c r="S1008" s="18">
        <f t="shared" ca="1" si="548"/>
        <v>0</v>
      </c>
      <c r="T1008" s="18">
        <f t="shared" ca="1" si="548"/>
        <v>0</v>
      </c>
      <c r="U1008" s="18">
        <f t="shared" ca="1" si="549"/>
        <v>0</v>
      </c>
      <c r="V1008" s="18">
        <f t="shared" ca="1" si="549"/>
        <v>0</v>
      </c>
      <c r="W1008" s="18">
        <f t="shared" ca="1" si="549"/>
        <v>0</v>
      </c>
      <c r="X1008" s="18">
        <f t="shared" ca="1" si="549"/>
        <v>0</v>
      </c>
      <c r="Y1008" s="18">
        <f t="shared" ca="1" si="549"/>
        <v>0</v>
      </c>
      <c r="Z1008" s="18">
        <f t="shared" ca="1" si="549"/>
        <v>0</v>
      </c>
      <c r="AA1008" s="18">
        <f t="shared" ca="1" si="549"/>
        <v>0</v>
      </c>
      <c r="AB1008" s="18">
        <f t="shared" ca="1" si="549"/>
        <v>0</v>
      </c>
      <c r="AC1008" s="18">
        <f t="shared" ca="1" si="549"/>
        <v>0</v>
      </c>
      <c r="AD1008" s="18">
        <f t="shared" ca="1" si="549"/>
        <v>0</v>
      </c>
      <c r="AE1008" s="18">
        <f t="shared" ca="1" si="550"/>
        <v>0</v>
      </c>
      <c r="AF1008" s="18">
        <f t="shared" ca="1" si="550"/>
        <v>0</v>
      </c>
      <c r="AG1008" s="18">
        <f t="shared" ca="1" si="550"/>
        <v>0</v>
      </c>
      <c r="AH1008" s="18">
        <f t="shared" ca="1" si="550"/>
        <v>0</v>
      </c>
      <c r="AI1008" s="18">
        <f t="shared" ca="1" si="550"/>
        <v>0</v>
      </c>
      <c r="AJ1008" s="18">
        <f t="shared" ca="1" si="550"/>
        <v>0</v>
      </c>
      <c r="AK1008" s="18">
        <f t="shared" ca="1" si="550"/>
        <v>0</v>
      </c>
      <c r="AL1008" s="18">
        <f t="shared" ca="1" si="550"/>
        <v>0</v>
      </c>
      <c r="AM1008" s="18">
        <f t="shared" ca="1" si="550"/>
        <v>0</v>
      </c>
      <c r="AN1008" s="18">
        <f t="shared" ca="1" si="550"/>
        <v>0</v>
      </c>
      <c r="AO1008" s="18">
        <f t="shared" ca="1" si="551"/>
        <v>0</v>
      </c>
      <c r="AP1008" s="18">
        <f t="shared" ca="1" si="551"/>
        <v>0</v>
      </c>
      <c r="AQ1008" s="18">
        <f t="shared" ca="1" si="551"/>
        <v>0</v>
      </c>
      <c r="AR1008" s="18">
        <f t="shared" ca="1" si="551"/>
        <v>0</v>
      </c>
      <c r="AS1008" s="18">
        <f t="shared" ca="1" si="551"/>
        <v>0</v>
      </c>
      <c r="AT1008" s="18">
        <f t="shared" ca="1" si="551"/>
        <v>0</v>
      </c>
      <c r="AU1008" s="18">
        <f t="shared" ca="1" si="551"/>
        <v>0</v>
      </c>
      <c r="AV1008" s="18">
        <f t="shared" ca="1" si="551"/>
        <v>0</v>
      </c>
      <c r="AW1008" s="18">
        <f t="shared" ca="1" si="551"/>
        <v>0</v>
      </c>
      <c r="AX1008" s="18">
        <f t="shared" ca="1" si="551"/>
        <v>0</v>
      </c>
      <c r="AY1008" s="18">
        <f t="shared" ca="1" si="552"/>
        <v>0</v>
      </c>
      <c r="AZ1008" s="18">
        <f t="shared" ca="1" si="552"/>
        <v>0</v>
      </c>
      <c r="BA1008" s="18">
        <f t="shared" ca="1" si="552"/>
        <v>0</v>
      </c>
      <c r="BB1008" s="18">
        <f t="shared" ca="1" si="552"/>
        <v>0</v>
      </c>
      <c r="BC1008" s="18">
        <f t="shared" ca="1" si="552"/>
        <v>0</v>
      </c>
      <c r="BD1008" s="18">
        <f t="shared" ca="1" si="552"/>
        <v>0</v>
      </c>
      <c r="BE1008" s="18">
        <f t="shared" ca="1" si="552"/>
        <v>0</v>
      </c>
      <c r="BF1008" s="18">
        <f t="shared" ca="1" si="552"/>
        <v>0</v>
      </c>
      <c r="BG1008" s="18">
        <f t="shared" ca="1" si="552"/>
        <v>0</v>
      </c>
      <c r="BH1008" s="18">
        <f t="shared" ca="1" si="552"/>
        <v>0</v>
      </c>
    </row>
    <row r="1009" spans="8:60" x14ac:dyDescent="0.35">
      <c r="H1009" s="2" t="e">
        <f t="shared" si="536"/>
        <v>#REF!</v>
      </c>
      <c r="I1009">
        <f t="shared" si="525"/>
        <v>20</v>
      </c>
      <c r="J1009">
        <f t="shared" si="542"/>
        <v>15</v>
      </c>
      <c r="K1009" s="18">
        <f t="shared" ca="1" si="548"/>
        <v>0</v>
      </c>
      <c r="L1009" s="18">
        <f t="shared" ca="1" si="548"/>
        <v>0</v>
      </c>
      <c r="M1009" s="18">
        <f t="shared" ca="1" si="548"/>
        <v>0</v>
      </c>
      <c r="N1009" s="18">
        <f t="shared" ca="1" si="548"/>
        <v>0</v>
      </c>
      <c r="O1009" s="18">
        <f t="shared" ca="1" si="548"/>
        <v>0</v>
      </c>
      <c r="P1009" s="18">
        <f t="shared" ca="1" si="548"/>
        <v>0</v>
      </c>
      <c r="Q1009" s="18">
        <f t="shared" ca="1" si="548"/>
        <v>0</v>
      </c>
      <c r="R1009" s="18">
        <f t="shared" ca="1" si="548"/>
        <v>0</v>
      </c>
      <c r="S1009" s="18">
        <f t="shared" ca="1" si="548"/>
        <v>0</v>
      </c>
      <c r="T1009" s="18">
        <f t="shared" ca="1" si="548"/>
        <v>0</v>
      </c>
      <c r="U1009" s="18">
        <f t="shared" ca="1" si="549"/>
        <v>0</v>
      </c>
      <c r="V1009" s="18">
        <f t="shared" ca="1" si="549"/>
        <v>0</v>
      </c>
      <c r="W1009" s="18">
        <f t="shared" ca="1" si="549"/>
        <v>0</v>
      </c>
      <c r="X1009" s="18">
        <f t="shared" ca="1" si="549"/>
        <v>0</v>
      </c>
      <c r="Y1009" s="18">
        <f t="shared" ca="1" si="549"/>
        <v>0</v>
      </c>
      <c r="Z1009" s="18">
        <f t="shared" ca="1" si="549"/>
        <v>0</v>
      </c>
      <c r="AA1009" s="18">
        <f t="shared" ca="1" si="549"/>
        <v>0</v>
      </c>
      <c r="AB1009" s="18">
        <f t="shared" ca="1" si="549"/>
        <v>0</v>
      </c>
      <c r="AC1009" s="18">
        <f t="shared" ca="1" si="549"/>
        <v>0</v>
      </c>
      <c r="AD1009" s="18">
        <f t="shared" ca="1" si="549"/>
        <v>0</v>
      </c>
      <c r="AE1009" s="18">
        <f t="shared" ca="1" si="550"/>
        <v>0</v>
      </c>
      <c r="AF1009" s="18">
        <f t="shared" ca="1" si="550"/>
        <v>0</v>
      </c>
      <c r="AG1009" s="18">
        <f t="shared" ca="1" si="550"/>
        <v>0</v>
      </c>
      <c r="AH1009" s="18">
        <f t="shared" ca="1" si="550"/>
        <v>0</v>
      </c>
      <c r="AI1009" s="18">
        <f t="shared" ca="1" si="550"/>
        <v>0</v>
      </c>
      <c r="AJ1009" s="18">
        <f t="shared" ca="1" si="550"/>
        <v>0</v>
      </c>
      <c r="AK1009" s="18">
        <f t="shared" ca="1" si="550"/>
        <v>0</v>
      </c>
      <c r="AL1009" s="18">
        <f t="shared" ca="1" si="550"/>
        <v>0</v>
      </c>
      <c r="AM1009" s="18">
        <f t="shared" ca="1" si="550"/>
        <v>0</v>
      </c>
      <c r="AN1009" s="18">
        <f t="shared" ca="1" si="550"/>
        <v>0</v>
      </c>
      <c r="AO1009" s="18">
        <f t="shared" ca="1" si="551"/>
        <v>0</v>
      </c>
      <c r="AP1009" s="18">
        <f t="shared" ca="1" si="551"/>
        <v>0</v>
      </c>
      <c r="AQ1009" s="18">
        <f t="shared" ca="1" si="551"/>
        <v>0</v>
      </c>
      <c r="AR1009" s="18">
        <f t="shared" ca="1" si="551"/>
        <v>0</v>
      </c>
      <c r="AS1009" s="18">
        <f t="shared" ca="1" si="551"/>
        <v>0</v>
      </c>
      <c r="AT1009" s="18">
        <f t="shared" ca="1" si="551"/>
        <v>0</v>
      </c>
      <c r="AU1009" s="18">
        <f t="shared" ca="1" si="551"/>
        <v>0</v>
      </c>
      <c r="AV1009" s="18">
        <f t="shared" ca="1" si="551"/>
        <v>0</v>
      </c>
      <c r="AW1009" s="18">
        <f t="shared" ca="1" si="551"/>
        <v>0</v>
      </c>
      <c r="AX1009" s="18">
        <f t="shared" ca="1" si="551"/>
        <v>0</v>
      </c>
      <c r="AY1009" s="18">
        <f t="shared" ca="1" si="552"/>
        <v>0</v>
      </c>
      <c r="AZ1009" s="18">
        <f t="shared" ca="1" si="552"/>
        <v>0</v>
      </c>
      <c r="BA1009" s="18">
        <f t="shared" ca="1" si="552"/>
        <v>0</v>
      </c>
      <c r="BB1009" s="18">
        <f t="shared" ca="1" si="552"/>
        <v>0</v>
      </c>
      <c r="BC1009" s="18">
        <f t="shared" ca="1" si="552"/>
        <v>0</v>
      </c>
      <c r="BD1009" s="18">
        <f t="shared" ca="1" si="552"/>
        <v>0</v>
      </c>
      <c r="BE1009" s="18">
        <f t="shared" ca="1" si="552"/>
        <v>0</v>
      </c>
      <c r="BF1009" s="18">
        <f t="shared" ca="1" si="552"/>
        <v>0</v>
      </c>
      <c r="BG1009" s="18">
        <f t="shared" ca="1" si="552"/>
        <v>0</v>
      </c>
      <c r="BH1009" s="18">
        <f t="shared" ca="1" si="552"/>
        <v>0</v>
      </c>
    </row>
    <row r="1010" spans="8:60" x14ac:dyDescent="0.35">
      <c r="H1010" s="2" t="e">
        <f t="shared" si="536"/>
        <v>#REF!</v>
      </c>
      <c r="I1010">
        <f t="shared" si="525"/>
        <v>20</v>
      </c>
      <c r="J1010">
        <f t="shared" si="542"/>
        <v>16</v>
      </c>
      <c r="K1010" s="18">
        <f t="shared" ca="1" si="548"/>
        <v>0</v>
      </c>
      <c r="L1010" s="18">
        <f t="shared" ca="1" si="548"/>
        <v>0</v>
      </c>
      <c r="M1010" s="18">
        <f t="shared" ca="1" si="548"/>
        <v>0</v>
      </c>
      <c r="N1010" s="18">
        <f t="shared" ca="1" si="548"/>
        <v>0</v>
      </c>
      <c r="O1010" s="18">
        <f t="shared" ca="1" si="548"/>
        <v>0</v>
      </c>
      <c r="P1010" s="18">
        <f t="shared" ca="1" si="548"/>
        <v>0</v>
      </c>
      <c r="Q1010" s="18">
        <f t="shared" ca="1" si="548"/>
        <v>0</v>
      </c>
      <c r="R1010" s="18">
        <f t="shared" ca="1" si="548"/>
        <v>0</v>
      </c>
      <c r="S1010" s="18">
        <f t="shared" ca="1" si="548"/>
        <v>0</v>
      </c>
      <c r="T1010" s="18">
        <f t="shared" ca="1" si="548"/>
        <v>0</v>
      </c>
      <c r="U1010" s="18">
        <f t="shared" ca="1" si="549"/>
        <v>0</v>
      </c>
      <c r="V1010" s="18">
        <f t="shared" ca="1" si="549"/>
        <v>0</v>
      </c>
      <c r="W1010" s="18">
        <f t="shared" ca="1" si="549"/>
        <v>0</v>
      </c>
      <c r="X1010" s="18">
        <f t="shared" ca="1" si="549"/>
        <v>0</v>
      </c>
      <c r="Y1010" s="18">
        <f t="shared" ca="1" si="549"/>
        <v>0</v>
      </c>
      <c r="Z1010" s="18">
        <f t="shared" ca="1" si="549"/>
        <v>0</v>
      </c>
      <c r="AA1010" s="18">
        <f t="shared" ca="1" si="549"/>
        <v>0</v>
      </c>
      <c r="AB1010" s="18">
        <f t="shared" ca="1" si="549"/>
        <v>0</v>
      </c>
      <c r="AC1010" s="18">
        <f t="shared" ca="1" si="549"/>
        <v>0</v>
      </c>
      <c r="AD1010" s="18">
        <f t="shared" ca="1" si="549"/>
        <v>0</v>
      </c>
      <c r="AE1010" s="18">
        <f t="shared" ca="1" si="550"/>
        <v>0</v>
      </c>
      <c r="AF1010" s="18">
        <f t="shared" ca="1" si="550"/>
        <v>0</v>
      </c>
      <c r="AG1010" s="18">
        <f t="shared" ca="1" si="550"/>
        <v>0</v>
      </c>
      <c r="AH1010" s="18">
        <f t="shared" ca="1" si="550"/>
        <v>0</v>
      </c>
      <c r="AI1010" s="18">
        <f t="shared" ca="1" si="550"/>
        <v>0</v>
      </c>
      <c r="AJ1010" s="18">
        <f t="shared" ca="1" si="550"/>
        <v>0</v>
      </c>
      <c r="AK1010" s="18">
        <f t="shared" ca="1" si="550"/>
        <v>0</v>
      </c>
      <c r="AL1010" s="18">
        <f t="shared" ca="1" si="550"/>
        <v>0</v>
      </c>
      <c r="AM1010" s="18">
        <f t="shared" ca="1" si="550"/>
        <v>0</v>
      </c>
      <c r="AN1010" s="18">
        <f t="shared" ca="1" si="550"/>
        <v>0</v>
      </c>
      <c r="AO1010" s="18">
        <f t="shared" ca="1" si="551"/>
        <v>0</v>
      </c>
      <c r="AP1010" s="18">
        <f t="shared" ca="1" si="551"/>
        <v>0</v>
      </c>
      <c r="AQ1010" s="18">
        <f t="shared" ca="1" si="551"/>
        <v>0</v>
      </c>
      <c r="AR1010" s="18">
        <f t="shared" ca="1" si="551"/>
        <v>0</v>
      </c>
      <c r="AS1010" s="18">
        <f t="shared" ca="1" si="551"/>
        <v>0</v>
      </c>
      <c r="AT1010" s="18">
        <f t="shared" ca="1" si="551"/>
        <v>0</v>
      </c>
      <c r="AU1010" s="18">
        <f t="shared" ca="1" si="551"/>
        <v>0</v>
      </c>
      <c r="AV1010" s="18">
        <f t="shared" ca="1" si="551"/>
        <v>0</v>
      </c>
      <c r="AW1010" s="18">
        <f t="shared" ca="1" si="551"/>
        <v>0</v>
      </c>
      <c r="AX1010" s="18">
        <f t="shared" ca="1" si="551"/>
        <v>0</v>
      </c>
      <c r="AY1010" s="18">
        <f t="shared" ca="1" si="552"/>
        <v>0</v>
      </c>
      <c r="AZ1010" s="18">
        <f t="shared" ca="1" si="552"/>
        <v>0</v>
      </c>
      <c r="BA1010" s="18">
        <f t="shared" ca="1" si="552"/>
        <v>0</v>
      </c>
      <c r="BB1010" s="18">
        <f t="shared" ca="1" si="552"/>
        <v>0</v>
      </c>
      <c r="BC1010" s="18">
        <f t="shared" ca="1" si="552"/>
        <v>0</v>
      </c>
      <c r="BD1010" s="18">
        <f t="shared" ca="1" si="552"/>
        <v>0</v>
      </c>
      <c r="BE1010" s="18">
        <f t="shared" ca="1" si="552"/>
        <v>0</v>
      </c>
      <c r="BF1010" s="18">
        <f t="shared" ca="1" si="552"/>
        <v>0</v>
      </c>
      <c r="BG1010" s="18">
        <f t="shared" ca="1" si="552"/>
        <v>0</v>
      </c>
      <c r="BH1010" s="18">
        <f t="shared" ca="1" si="552"/>
        <v>0</v>
      </c>
    </row>
    <row r="1011" spans="8:60" x14ac:dyDescent="0.35">
      <c r="H1011" s="2" t="e">
        <f t="shared" si="536"/>
        <v>#REF!</v>
      </c>
      <c r="I1011">
        <f t="shared" si="525"/>
        <v>20</v>
      </c>
      <c r="J1011">
        <f t="shared" si="542"/>
        <v>17</v>
      </c>
      <c r="K1011" s="18">
        <f t="shared" ca="1" si="548"/>
        <v>0</v>
      </c>
      <c r="L1011" s="18">
        <f t="shared" ca="1" si="548"/>
        <v>0</v>
      </c>
      <c r="M1011" s="18">
        <f t="shared" ca="1" si="548"/>
        <v>0</v>
      </c>
      <c r="N1011" s="18">
        <f t="shared" ca="1" si="548"/>
        <v>0</v>
      </c>
      <c r="O1011" s="18">
        <f t="shared" ca="1" si="548"/>
        <v>0</v>
      </c>
      <c r="P1011" s="18">
        <f t="shared" ca="1" si="548"/>
        <v>0</v>
      </c>
      <c r="Q1011" s="18">
        <f t="shared" ca="1" si="548"/>
        <v>0</v>
      </c>
      <c r="R1011" s="18">
        <f t="shared" ca="1" si="548"/>
        <v>0</v>
      </c>
      <c r="S1011" s="18">
        <f t="shared" ca="1" si="548"/>
        <v>0</v>
      </c>
      <c r="T1011" s="18">
        <f t="shared" ca="1" si="548"/>
        <v>0</v>
      </c>
      <c r="U1011" s="18">
        <f t="shared" ca="1" si="549"/>
        <v>0</v>
      </c>
      <c r="V1011" s="18">
        <f t="shared" ca="1" si="549"/>
        <v>0</v>
      </c>
      <c r="W1011" s="18">
        <f t="shared" ca="1" si="549"/>
        <v>0</v>
      </c>
      <c r="X1011" s="18">
        <f t="shared" ca="1" si="549"/>
        <v>0</v>
      </c>
      <c r="Y1011" s="18">
        <f t="shared" ca="1" si="549"/>
        <v>0</v>
      </c>
      <c r="Z1011" s="18">
        <f t="shared" ca="1" si="549"/>
        <v>0</v>
      </c>
      <c r="AA1011" s="18">
        <f t="shared" ca="1" si="549"/>
        <v>0</v>
      </c>
      <c r="AB1011" s="18">
        <f t="shared" ca="1" si="549"/>
        <v>0</v>
      </c>
      <c r="AC1011" s="18">
        <f t="shared" ca="1" si="549"/>
        <v>0</v>
      </c>
      <c r="AD1011" s="18">
        <f t="shared" ca="1" si="549"/>
        <v>0</v>
      </c>
      <c r="AE1011" s="18">
        <f t="shared" ca="1" si="550"/>
        <v>0</v>
      </c>
      <c r="AF1011" s="18">
        <f t="shared" ca="1" si="550"/>
        <v>0</v>
      </c>
      <c r="AG1011" s="18">
        <f t="shared" ca="1" si="550"/>
        <v>0</v>
      </c>
      <c r="AH1011" s="18">
        <f t="shared" ca="1" si="550"/>
        <v>0</v>
      </c>
      <c r="AI1011" s="18">
        <f t="shared" ca="1" si="550"/>
        <v>0</v>
      </c>
      <c r="AJ1011" s="18">
        <f t="shared" ca="1" si="550"/>
        <v>0</v>
      </c>
      <c r="AK1011" s="18">
        <f t="shared" ca="1" si="550"/>
        <v>0</v>
      </c>
      <c r="AL1011" s="18">
        <f t="shared" ca="1" si="550"/>
        <v>0</v>
      </c>
      <c r="AM1011" s="18">
        <f t="shared" ca="1" si="550"/>
        <v>0</v>
      </c>
      <c r="AN1011" s="18">
        <f t="shared" ca="1" si="550"/>
        <v>0</v>
      </c>
      <c r="AO1011" s="18">
        <f t="shared" ca="1" si="551"/>
        <v>0</v>
      </c>
      <c r="AP1011" s="18">
        <f t="shared" ca="1" si="551"/>
        <v>0</v>
      </c>
      <c r="AQ1011" s="18">
        <f t="shared" ca="1" si="551"/>
        <v>0</v>
      </c>
      <c r="AR1011" s="18">
        <f t="shared" ca="1" si="551"/>
        <v>0</v>
      </c>
      <c r="AS1011" s="18">
        <f t="shared" ca="1" si="551"/>
        <v>0</v>
      </c>
      <c r="AT1011" s="18">
        <f t="shared" ca="1" si="551"/>
        <v>0</v>
      </c>
      <c r="AU1011" s="18">
        <f t="shared" ca="1" si="551"/>
        <v>0</v>
      </c>
      <c r="AV1011" s="18">
        <f t="shared" ca="1" si="551"/>
        <v>0</v>
      </c>
      <c r="AW1011" s="18">
        <f t="shared" ca="1" si="551"/>
        <v>0</v>
      </c>
      <c r="AX1011" s="18">
        <f t="shared" ca="1" si="551"/>
        <v>0</v>
      </c>
      <c r="AY1011" s="18">
        <f t="shared" ca="1" si="552"/>
        <v>0</v>
      </c>
      <c r="AZ1011" s="18">
        <f t="shared" ca="1" si="552"/>
        <v>0</v>
      </c>
      <c r="BA1011" s="18">
        <f t="shared" ca="1" si="552"/>
        <v>0</v>
      </c>
      <c r="BB1011" s="18">
        <f t="shared" ca="1" si="552"/>
        <v>0</v>
      </c>
      <c r="BC1011" s="18">
        <f t="shared" ca="1" si="552"/>
        <v>0</v>
      </c>
      <c r="BD1011" s="18">
        <f t="shared" ca="1" si="552"/>
        <v>0</v>
      </c>
      <c r="BE1011" s="18">
        <f t="shared" ca="1" si="552"/>
        <v>0</v>
      </c>
      <c r="BF1011" s="18">
        <f t="shared" ca="1" si="552"/>
        <v>0</v>
      </c>
      <c r="BG1011" s="18">
        <f t="shared" ca="1" si="552"/>
        <v>0</v>
      </c>
      <c r="BH1011" s="18">
        <f t="shared" ca="1" si="552"/>
        <v>0</v>
      </c>
    </row>
    <row r="1012" spans="8:60" x14ac:dyDescent="0.35">
      <c r="H1012" s="2" t="e">
        <f t="shared" si="536"/>
        <v>#REF!</v>
      </c>
      <c r="I1012">
        <f t="shared" si="525"/>
        <v>20</v>
      </c>
      <c r="J1012">
        <f t="shared" si="542"/>
        <v>18</v>
      </c>
      <c r="K1012" s="18">
        <f t="shared" ca="1" si="548"/>
        <v>0</v>
      </c>
      <c r="L1012" s="18">
        <f t="shared" ca="1" si="548"/>
        <v>0</v>
      </c>
      <c r="M1012" s="18">
        <f t="shared" ca="1" si="548"/>
        <v>0</v>
      </c>
      <c r="N1012" s="18">
        <f t="shared" ca="1" si="548"/>
        <v>0</v>
      </c>
      <c r="O1012" s="18">
        <f t="shared" ca="1" si="548"/>
        <v>0</v>
      </c>
      <c r="P1012" s="18">
        <f t="shared" ca="1" si="548"/>
        <v>0</v>
      </c>
      <c r="Q1012" s="18">
        <f t="shared" ca="1" si="548"/>
        <v>0</v>
      </c>
      <c r="R1012" s="18">
        <f t="shared" ca="1" si="548"/>
        <v>0</v>
      </c>
      <c r="S1012" s="18">
        <f t="shared" ca="1" si="548"/>
        <v>0</v>
      </c>
      <c r="T1012" s="18">
        <f t="shared" ca="1" si="548"/>
        <v>0</v>
      </c>
      <c r="U1012" s="18">
        <f t="shared" ca="1" si="549"/>
        <v>0</v>
      </c>
      <c r="V1012" s="18">
        <f t="shared" ca="1" si="549"/>
        <v>0</v>
      </c>
      <c r="W1012" s="18">
        <f t="shared" ca="1" si="549"/>
        <v>0</v>
      </c>
      <c r="X1012" s="18">
        <f t="shared" ca="1" si="549"/>
        <v>0</v>
      </c>
      <c r="Y1012" s="18">
        <f t="shared" ca="1" si="549"/>
        <v>0</v>
      </c>
      <c r="Z1012" s="18">
        <f t="shared" ca="1" si="549"/>
        <v>0</v>
      </c>
      <c r="AA1012" s="18">
        <f t="shared" ca="1" si="549"/>
        <v>0</v>
      </c>
      <c r="AB1012" s="18">
        <f t="shared" ca="1" si="549"/>
        <v>0</v>
      </c>
      <c r="AC1012" s="18">
        <f t="shared" ca="1" si="549"/>
        <v>0</v>
      </c>
      <c r="AD1012" s="18">
        <f t="shared" ca="1" si="549"/>
        <v>0</v>
      </c>
      <c r="AE1012" s="18">
        <f t="shared" ca="1" si="550"/>
        <v>0</v>
      </c>
      <c r="AF1012" s="18">
        <f t="shared" ca="1" si="550"/>
        <v>0</v>
      </c>
      <c r="AG1012" s="18">
        <f t="shared" ca="1" si="550"/>
        <v>0</v>
      </c>
      <c r="AH1012" s="18">
        <f t="shared" ca="1" si="550"/>
        <v>0</v>
      </c>
      <c r="AI1012" s="18">
        <f t="shared" ca="1" si="550"/>
        <v>0</v>
      </c>
      <c r="AJ1012" s="18">
        <f t="shared" ca="1" si="550"/>
        <v>0</v>
      </c>
      <c r="AK1012" s="18">
        <f t="shared" ca="1" si="550"/>
        <v>0</v>
      </c>
      <c r="AL1012" s="18">
        <f t="shared" ca="1" si="550"/>
        <v>0</v>
      </c>
      <c r="AM1012" s="18">
        <f t="shared" ca="1" si="550"/>
        <v>0</v>
      </c>
      <c r="AN1012" s="18">
        <f t="shared" ca="1" si="550"/>
        <v>0</v>
      </c>
      <c r="AO1012" s="18">
        <f t="shared" ca="1" si="551"/>
        <v>0</v>
      </c>
      <c r="AP1012" s="18">
        <f t="shared" ca="1" si="551"/>
        <v>0</v>
      </c>
      <c r="AQ1012" s="18">
        <f t="shared" ca="1" si="551"/>
        <v>0</v>
      </c>
      <c r="AR1012" s="18">
        <f t="shared" ca="1" si="551"/>
        <v>0</v>
      </c>
      <c r="AS1012" s="18">
        <f t="shared" ca="1" si="551"/>
        <v>0</v>
      </c>
      <c r="AT1012" s="18">
        <f t="shared" ca="1" si="551"/>
        <v>0</v>
      </c>
      <c r="AU1012" s="18">
        <f t="shared" ca="1" si="551"/>
        <v>0</v>
      </c>
      <c r="AV1012" s="18">
        <f t="shared" ca="1" si="551"/>
        <v>0</v>
      </c>
      <c r="AW1012" s="18">
        <f t="shared" ca="1" si="551"/>
        <v>0</v>
      </c>
      <c r="AX1012" s="18">
        <f t="shared" ca="1" si="551"/>
        <v>0</v>
      </c>
      <c r="AY1012" s="18">
        <f t="shared" ca="1" si="552"/>
        <v>0</v>
      </c>
      <c r="AZ1012" s="18">
        <f t="shared" ca="1" si="552"/>
        <v>0</v>
      </c>
      <c r="BA1012" s="18">
        <f t="shared" ca="1" si="552"/>
        <v>0</v>
      </c>
      <c r="BB1012" s="18">
        <f t="shared" ca="1" si="552"/>
        <v>0</v>
      </c>
      <c r="BC1012" s="18">
        <f t="shared" ca="1" si="552"/>
        <v>0</v>
      </c>
      <c r="BD1012" s="18">
        <f t="shared" ca="1" si="552"/>
        <v>0</v>
      </c>
      <c r="BE1012" s="18">
        <f t="shared" ca="1" si="552"/>
        <v>0</v>
      </c>
      <c r="BF1012" s="18">
        <f t="shared" ca="1" si="552"/>
        <v>0</v>
      </c>
      <c r="BG1012" s="18">
        <f t="shared" ca="1" si="552"/>
        <v>0</v>
      </c>
      <c r="BH1012" s="18">
        <f t="shared" ca="1" si="552"/>
        <v>0</v>
      </c>
    </row>
    <row r="1013" spans="8:60" x14ac:dyDescent="0.35">
      <c r="H1013" s="2" t="e">
        <f t="shared" si="536"/>
        <v>#REF!</v>
      </c>
      <c r="I1013">
        <f t="shared" si="525"/>
        <v>20</v>
      </c>
      <c r="J1013">
        <f t="shared" si="542"/>
        <v>19</v>
      </c>
      <c r="K1013" s="18">
        <f t="shared" ca="1" si="548"/>
        <v>0</v>
      </c>
      <c r="L1013" s="18">
        <f t="shared" ca="1" si="548"/>
        <v>0</v>
      </c>
      <c r="M1013" s="18">
        <f t="shared" ca="1" si="548"/>
        <v>0</v>
      </c>
      <c r="N1013" s="18">
        <f t="shared" ca="1" si="548"/>
        <v>0</v>
      </c>
      <c r="O1013" s="18">
        <f t="shared" ca="1" si="548"/>
        <v>0</v>
      </c>
      <c r="P1013" s="18">
        <f t="shared" ca="1" si="548"/>
        <v>0</v>
      </c>
      <c r="Q1013" s="18">
        <f t="shared" ca="1" si="548"/>
        <v>0</v>
      </c>
      <c r="R1013" s="18">
        <f t="shared" ca="1" si="548"/>
        <v>0</v>
      </c>
      <c r="S1013" s="18">
        <f t="shared" ca="1" si="548"/>
        <v>0</v>
      </c>
      <c r="T1013" s="18">
        <f t="shared" ca="1" si="548"/>
        <v>0</v>
      </c>
      <c r="U1013" s="18">
        <f t="shared" ca="1" si="549"/>
        <v>0</v>
      </c>
      <c r="V1013" s="18">
        <f t="shared" ca="1" si="549"/>
        <v>0</v>
      </c>
      <c r="W1013" s="18">
        <f t="shared" ca="1" si="549"/>
        <v>0</v>
      </c>
      <c r="X1013" s="18">
        <f t="shared" ca="1" si="549"/>
        <v>0</v>
      </c>
      <c r="Y1013" s="18">
        <f t="shared" ca="1" si="549"/>
        <v>0</v>
      </c>
      <c r="Z1013" s="18">
        <f t="shared" ca="1" si="549"/>
        <v>0</v>
      </c>
      <c r="AA1013" s="18">
        <f t="shared" ca="1" si="549"/>
        <v>0</v>
      </c>
      <c r="AB1013" s="18">
        <f t="shared" ca="1" si="549"/>
        <v>0</v>
      </c>
      <c r="AC1013" s="18">
        <f t="shared" ca="1" si="549"/>
        <v>0</v>
      </c>
      <c r="AD1013" s="18">
        <f t="shared" ca="1" si="549"/>
        <v>0</v>
      </c>
      <c r="AE1013" s="18">
        <f t="shared" ca="1" si="550"/>
        <v>0</v>
      </c>
      <c r="AF1013" s="18">
        <f t="shared" ca="1" si="550"/>
        <v>0</v>
      </c>
      <c r="AG1013" s="18">
        <f t="shared" ca="1" si="550"/>
        <v>0</v>
      </c>
      <c r="AH1013" s="18">
        <f t="shared" ca="1" si="550"/>
        <v>0</v>
      </c>
      <c r="AI1013" s="18">
        <f t="shared" ca="1" si="550"/>
        <v>0</v>
      </c>
      <c r="AJ1013" s="18">
        <f t="shared" ca="1" si="550"/>
        <v>0</v>
      </c>
      <c r="AK1013" s="18">
        <f t="shared" ca="1" si="550"/>
        <v>0</v>
      </c>
      <c r="AL1013" s="18">
        <f t="shared" ca="1" si="550"/>
        <v>0</v>
      </c>
      <c r="AM1013" s="18">
        <f t="shared" ca="1" si="550"/>
        <v>0</v>
      </c>
      <c r="AN1013" s="18">
        <f t="shared" ca="1" si="550"/>
        <v>0</v>
      </c>
      <c r="AO1013" s="18">
        <f t="shared" ca="1" si="551"/>
        <v>0</v>
      </c>
      <c r="AP1013" s="18">
        <f t="shared" ca="1" si="551"/>
        <v>0</v>
      </c>
      <c r="AQ1013" s="18">
        <f t="shared" ca="1" si="551"/>
        <v>0</v>
      </c>
      <c r="AR1013" s="18">
        <f t="shared" ca="1" si="551"/>
        <v>0</v>
      </c>
      <c r="AS1013" s="18">
        <f t="shared" ca="1" si="551"/>
        <v>0</v>
      </c>
      <c r="AT1013" s="18">
        <f t="shared" ca="1" si="551"/>
        <v>0</v>
      </c>
      <c r="AU1013" s="18">
        <f t="shared" ca="1" si="551"/>
        <v>0</v>
      </c>
      <c r="AV1013" s="18">
        <f t="shared" ca="1" si="551"/>
        <v>0</v>
      </c>
      <c r="AW1013" s="18">
        <f t="shared" ca="1" si="551"/>
        <v>0</v>
      </c>
      <c r="AX1013" s="18">
        <f t="shared" ca="1" si="551"/>
        <v>0</v>
      </c>
      <c r="AY1013" s="18">
        <f t="shared" ca="1" si="552"/>
        <v>0</v>
      </c>
      <c r="AZ1013" s="18">
        <f t="shared" ca="1" si="552"/>
        <v>0</v>
      </c>
      <c r="BA1013" s="18">
        <f t="shared" ca="1" si="552"/>
        <v>0</v>
      </c>
      <c r="BB1013" s="18">
        <f t="shared" ca="1" si="552"/>
        <v>0</v>
      </c>
      <c r="BC1013" s="18">
        <f t="shared" ca="1" si="552"/>
        <v>0</v>
      </c>
      <c r="BD1013" s="18">
        <f t="shared" ca="1" si="552"/>
        <v>0</v>
      </c>
      <c r="BE1013" s="18">
        <f t="shared" ca="1" si="552"/>
        <v>0</v>
      </c>
      <c r="BF1013" s="18">
        <f t="shared" ca="1" si="552"/>
        <v>0</v>
      </c>
      <c r="BG1013" s="18">
        <f t="shared" ca="1" si="552"/>
        <v>0</v>
      </c>
      <c r="BH1013" s="18">
        <f t="shared" ca="1" si="552"/>
        <v>0</v>
      </c>
    </row>
    <row r="1014" spans="8:60" x14ac:dyDescent="0.35">
      <c r="H1014" s="2" t="e">
        <f t="shared" si="536"/>
        <v>#REF!</v>
      </c>
      <c r="I1014">
        <f t="shared" si="525"/>
        <v>20</v>
      </c>
      <c r="J1014">
        <f t="shared" si="542"/>
        <v>20</v>
      </c>
      <c r="K1014" s="18">
        <f t="shared" ca="1" si="548"/>
        <v>0</v>
      </c>
      <c r="L1014" s="18">
        <f t="shared" ca="1" si="548"/>
        <v>0</v>
      </c>
      <c r="M1014" s="18">
        <f t="shared" ca="1" si="548"/>
        <v>0</v>
      </c>
      <c r="N1014" s="18">
        <f t="shared" ca="1" si="548"/>
        <v>0</v>
      </c>
      <c r="O1014" s="18">
        <f t="shared" ca="1" si="548"/>
        <v>0</v>
      </c>
      <c r="P1014" s="18">
        <f t="shared" ca="1" si="548"/>
        <v>0</v>
      </c>
      <c r="Q1014" s="18">
        <f t="shared" ca="1" si="548"/>
        <v>0</v>
      </c>
      <c r="R1014" s="18">
        <f t="shared" ca="1" si="548"/>
        <v>0</v>
      </c>
      <c r="S1014" s="18">
        <f t="shared" ca="1" si="548"/>
        <v>0</v>
      </c>
      <c r="T1014" s="18">
        <f t="shared" ca="1" si="548"/>
        <v>0</v>
      </c>
      <c r="U1014" s="18">
        <f t="shared" ca="1" si="549"/>
        <v>0</v>
      </c>
      <c r="V1014" s="18">
        <f t="shared" ca="1" si="549"/>
        <v>0</v>
      </c>
      <c r="W1014" s="18">
        <f t="shared" ca="1" si="549"/>
        <v>0</v>
      </c>
      <c r="X1014" s="18">
        <f t="shared" ca="1" si="549"/>
        <v>0</v>
      </c>
      <c r="Y1014" s="18">
        <f t="shared" ca="1" si="549"/>
        <v>0</v>
      </c>
      <c r="Z1014" s="18">
        <f t="shared" ca="1" si="549"/>
        <v>0</v>
      </c>
      <c r="AA1014" s="18">
        <f t="shared" ca="1" si="549"/>
        <v>0</v>
      </c>
      <c r="AB1014" s="18">
        <f t="shared" ca="1" si="549"/>
        <v>0</v>
      </c>
      <c r="AC1014" s="18">
        <f t="shared" ca="1" si="549"/>
        <v>0</v>
      </c>
      <c r="AD1014" s="18">
        <f t="shared" ca="1" si="549"/>
        <v>0</v>
      </c>
      <c r="AE1014" s="18">
        <f t="shared" ca="1" si="550"/>
        <v>0</v>
      </c>
      <c r="AF1014" s="18">
        <f t="shared" ca="1" si="550"/>
        <v>0</v>
      </c>
      <c r="AG1014" s="18">
        <f t="shared" ca="1" si="550"/>
        <v>0</v>
      </c>
      <c r="AH1014" s="18">
        <f t="shared" ca="1" si="550"/>
        <v>0</v>
      </c>
      <c r="AI1014" s="18">
        <f t="shared" ca="1" si="550"/>
        <v>0</v>
      </c>
      <c r="AJ1014" s="18">
        <f t="shared" ca="1" si="550"/>
        <v>0</v>
      </c>
      <c r="AK1014" s="18">
        <f t="shared" ca="1" si="550"/>
        <v>0</v>
      </c>
      <c r="AL1014" s="18">
        <f t="shared" ca="1" si="550"/>
        <v>0</v>
      </c>
      <c r="AM1014" s="18">
        <f t="shared" ca="1" si="550"/>
        <v>0</v>
      </c>
      <c r="AN1014" s="18">
        <f t="shared" ca="1" si="550"/>
        <v>0</v>
      </c>
      <c r="AO1014" s="18">
        <f t="shared" ca="1" si="551"/>
        <v>0</v>
      </c>
      <c r="AP1014" s="18">
        <f t="shared" ca="1" si="551"/>
        <v>0</v>
      </c>
      <c r="AQ1014" s="18">
        <f t="shared" ca="1" si="551"/>
        <v>0</v>
      </c>
      <c r="AR1014" s="18">
        <f t="shared" ca="1" si="551"/>
        <v>0</v>
      </c>
      <c r="AS1014" s="18">
        <f t="shared" ca="1" si="551"/>
        <v>0</v>
      </c>
      <c r="AT1014" s="18">
        <f t="shared" ca="1" si="551"/>
        <v>0</v>
      </c>
      <c r="AU1014" s="18">
        <f t="shared" ca="1" si="551"/>
        <v>0</v>
      </c>
      <c r="AV1014" s="18">
        <f t="shared" ca="1" si="551"/>
        <v>0</v>
      </c>
      <c r="AW1014" s="18">
        <f t="shared" ca="1" si="551"/>
        <v>0</v>
      </c>
      <c r="AX1014" s="18">
        <f t="shared" ca="1" si="551"/>
        <v>0</v>
      </c>
      <c r="AY1014" s="18">
        <f t="shared" ca="1" si="552"/>
        <v>0</v>
      </c>
      <c r="AZ1014" s="18">
        <f t="shared" ca="1" si="552"/>
        <v>0</v>
      </c>
      <c r="BA1014" s="18">
        <f t="shared" ca="1" si="552"/>
        <v>0</v>
      </c>
      <c r="BB1014" s="18">
        <f t="shared" ca="1" si="552"/>
        <v>0</v>
      </c>
      <c r="BC1014" s="18">
        <f t="shared" ca="1" si="552"/>
        <v>0</v>
      </c>
      <c r="BD1014" s="18">
        <f t="shared" ca="1" si="552"/>
        <v>0</v>
      </c>
      <c r="BE1014" s="18">
        <f t="shared" ca="1" si="552"/>
        <v>0</v>
      </c>
      <c r="BF1014" s="18">
        <f t="shared" ca="1" si="552"/>
        <v>0</v>
      </c>
      <c r="BG1014" s="18">
        <f t="shared" ca="1" si="552"/>
        <v>0</v>
      </c>
      <c r="BH1014" s="18">
        <f t="shared" ca="1" si="552"/>
        <v>0</v>
      </c>
    </row>
    <row r="1015" spans="8:60" x14ac:dyDescent="0.35">
      <c r="H1015" s="2" t="e">
        <f t="shared" si="536"/>
        <v>#REF!</v>
      </c>
      <c r="I1015">
        <f t="shared" si="525"/>
        <v>20</v>
      </c>
      <c r="J1015">
        <f t="shared" si="542"/>
        <v>21</v>
      </c>
      <c r="K1015" s="18">
        <f t="shared" ref="K1015:T1024" ca="1" si="553">IF(K$24&gt;$J1015,0,OFFSET($K$2,$I1015,$J1015-K$24))</f>
        <v>0</v>
      </c>
      <c r="L1015" s="18">
        <f t="shared" ca="1" si="553"/>
        <v>0</v>
      </c>
      <c r="M1015" s="18">
        <f t="shared" ca="1" si="553"/>
        <v>0</v>
      </c>
      <c r="N1015" s="18">
        <f t="shared" ca="1" si="553"/>
        <v>0</v>
      </c>
      <c r="O1015" s="18">
        <f t="shared" ca="1" si="553"/>
        <v>0</v>
      </c>
      <c r="P1015" s="18">
        <f t="shared" ca="1" si="553"/>
        <v>0</v>
      </c>
      <c r="Q1015" s="18">
        <f t="shared" ca="1" si="553"/>
        <v>0</v>
      </c>
      <c r="R1015" s="18">
        <f t="shared" ca="1" si="553"/>
        <v>0</v>
      </c>
      <c r="S1015" s="18">
        <f t="shared" ca="1" si="553"/>
        <v>0</v>
      </c>
      <c r="T1015" s="18">
        <f t="shared" ca="1" si="553"/>
        <v>0</v>
      </c>
      <c r="U1015" s="18">
        <f t="shared" ref="U1015:AD1024" ca="1" si="554">IF(U$24&gt;$J1015,0,OFFSET($K$2,$I1015,$J1015-U$24))</f>
        <v>0</v>
      </c>
      <c r="V1015" s="18">
        <f t="shared" ca="1" si="554"/>
        <v>0</v>
      </c>
      <c r="W1015" s="18">
        <f t="shared" ca="1" si="554"/>
        <v>0</v>
      </c>
      <c r="X1015" s="18">
        <f t="shared" ca="1" si="554"/>
        <v>0</v>
      </c>
      <c r="Y1015" s="18">
        <f t="shared" ca="1" si="554"/>
        <v>0</v>
      </c>
      <c r="Z1015" s="18">
        <f t="shared" ca="1" si="554"/>
        <v>0</v>
      </c>
      <c r="AA1015" s="18">
        <f t="shared" ca="1" si="554"/>
        <v>0</v>
      </c>
      <c r="AB1015" s="18">
        <f t="shared" ca="1" si="554"/>
        <v>0</v>
      </c>
      <c r="AC1015" s="18">
        <f t="shared" ca="1" si="554"/>
        <v>0</v>
      </c>
      <c r="AD1015" s="18">
        <f t="shared" ca="1" si="554"/>
        <v>0</v>
      </c>
      <c r="AE1015" s="18">
        <f t="shared" ref="AE1015:AN1024" ca="1" si="555">IF(AE$24&gt;$J1015,0,OFFSET($K$2,$I1015,$J1015-AE$24))</f>
        <v>0</v>
      </c>
      <c r="AF1015" s="18">
        <f t="shared" ca="1" si="555"/>
        <v>0</v>
      </c>
      <c r="AG1015" s="18">
        <f t="shared" ca="1" si="555"/>
        <v>0</v>
      </c>
      <c r="AH1015" s="18">
        <f t="shared" ca="1" si="555"/>
        <v>0</v>
      </c>
      <c r="AI1015" s="18">
        <f t="shared" ca="1" si="555"/>
        <v>0</v>
      </c>
      <c r="AJ1015" s="18">
        <f t="shared" ca="1" si="555"/>
        <v>0</v>
      </c>
      <c r="AK1015" s="18">
        <f t="shared" ca="1" si="555"/>
        <v>0</v>
      </c>
      <c r="AL1015" s="18">
        <f t="shared" ca="1" si="555"/>
        <v>0</v>
      </c>
      <c r="AM1015" s="18">
        <f t="shared" ca="1" si="555"/>
        <v>0</v>
      </c>
      <c r="AN1015" s="18">
        <f t="shared" ca="1" si="555"/>
        <v>0</v>
      </c>
      <c r="AO1015" s="18">
        <f t="shared" ref="AO1015:AX1024" ca="1" si="556">IF(AO$24&gt;$J1015,0,OFFSET($K$2,$I1015,$J1015-AO$24))</f>
        <v>0</v>
      </c>
      <c r="AP1015" s="18">
        <f t="shared" ca="1" si="556"/>
        <v>0</v>
      </c>
      <c r="AQ1015" s="18">
        <f t="shared" ca="1" si="556"/>
        <v>0</v>
      </c>
      <c r="AR1015" s="18">
        <f t="shared" ca="1" si="556"/>
        <v>0</v>
      </c>
      <c r="AS1015" s="18">
        <f t="shared" ca="1" si="556"/>
        <v>0</v>
      </c>
      <c r="AT1015" s="18">
        <f t="shared" ca="1" si="556"/>
        <v>0</v>
      </c>
      <c r="AU1015" s="18">
        <f t="shared" ca="1" si="556"/>
        <v>0</v>
      </c>
      <c r="AV1015" s="18">
        <f t="shared" ca="1" si="556"/>
        <v>0</v>
      </c>
      <c r="AW1015" s="18">
        <f t="shared" ca="1" si="556"/>
        <v>0</v>
      </c>
      <c r="AX1015" s="18">
        <f t="shared" ca="1" si="556"/>
        <v>0</v>
      </c>
      <c r="AY1015" s="18">
        <f t="shared" ref="AY1015:BH1024" ca="1" si="557">IF(AY$24&gt;$J1015,0,OFFSET($K$2,$I1015,$J1015-AY$24))</f>
        <v>0</v>
      </c>
      <c r="AZ1015" s="18">
        <f t="shared" ca="1" si="557"/>
        <v>0</v>
      </c>
      <c r="BA1015" s="18">
        <f t="shared" ca="1" si="557"/>
        <v>0</v>
      </c>
      <c r="BB1015" s="18">
        <f t="shared" ca="1" si="557"/>
        <v>0</v>
      </c>
      <c r="BC1015" s="18">
        <f t="shared" ca="1" si="557"/>
        <v>0</v>
      </c>
      <c r="BD1015" s="18">
        <f t="shared" ca="1" si="557"/>
        <v>0</v>
      </c>
      <c r="BE1015" s="18">
        <f t="shared" ca="1" si="557"/>
        <v>0</v>
      </c>
      <c r="BF1015" s="18">
        <f t="shared" ca="1" si="557"/>
        <v>0</v>
      </c>
      <c r="BG1015" s="18">
        <f t="shared" ca="1" si="557"/>
        <v>0</v>
      </c>
      <c r="BH1015" s="18">
        <f t="shared" ca="1" si="557"/>
        <v>0</v>
      </c>
    </row>
    <row r="1016" spans="8:60" x14ac:dyDescent="0.35">
      <c r="H1016" s="2" t="e">
        <f t="shared" si="536"/>
        <v>#REF!</v>
      </c>
      <c r="I1016">
        <f t="shared" si="525"/>
        <v>20</v>
      </c>
      <c r="J1016">
        <f t="shared" si="542"/>
        <v>22</v>
      </c>
      <c r="K1016" s="18">
        <f t="shared" ca="1" si="553"/>
        <v>0</v>
      </c>
      <c r="L1016" s="18">
        <f t="shared" ca="1" si="553"/>
        <v>0</v>
      </c>
      <c r="M1016" s="18">
        <f t="shared" ca="1" si="553"/>
        <v>0</v>
      </c>
      <c r="N1016" s="18">
        <f t="shared" ca="1" si="553"/>
        <v>0</v>
      </c>
      <c r="O1016" s="18">
        <f t="shared" ca="1" si="553"/>
        <v>0</v>
      </c>
      <c r="P1016" s="18">
        <f t="shared" ca="1" si="553"/>
        <v>0</v>
      </c>
      <c r="Q1016" s="18">
        <f t="shared" ca="1" si="553"/>
        <v>0</v>
      </c>
      <c r="R1016" s="18">
        <f t="shared" ca="1" si="553"/>
        <v>0</v>
      </c>
      <c r="S1016" s="18">
        <f t="shared" ca="1" si="553"/>
        <v>0</v>
      </c>
      <c r="T1016" s="18">
        <f t="shared" ca="1" si="553"/>
        <v>0</v>
      </c>
      <c r="U1016" s="18">
        <f t="shared" ca="1" si="554"/>
        <v>0</v>
      </c>
      <c r="V1016" s="18">
        <f t="shared" ca="1" si="554"/>
        <v>0</v>
      </c>
      <c r="W1016" s="18">
        <f t="shared" ca="1" si="554"/>
        <v>0</v>
      </c>
      <c r="X1016" s="18">
        <f t="shared" ca="1" si="554"/>
        <v>0</v>
      </c>
      <c r="Y1016" s="18">
        <f t="shared" ca="1" si="554"/>
        <v>0</v>
      </c>
      <c r="Z1016" s="18">
        <f t="shared" ca="1" si="554"/>
        <v>0</v>
      </c>
      <c r="AA1016" s="18">
        <f t="shared" ca="1" si="554"/>
        <v>0</v>
      </c>
      <c r="AB1016" s="18">
        <f t="shared" ca="1" si="554"/>
        <v>0</v>
      </c>
      <c r="AC1016" s="18">
        <f t="shared" ca="1" si="554"/>
        <v>0</v>
      </c>
      <c r="AD1016" s="18">
        <f t="shared" ca="1" si="554"/>
        <v>0</v>
      </c>
      <c r="AE1016" s="18">
        <f t="shared" ca="1" si="555"/>
        <v>0</v>
      </c>
      <c r="AF1016" s="18">
        <f t="shared" ca="1" si="555"/>
        <v>0</v>
      </c>
      <c r="AG1016" s="18">
        <f t="shared" ca="1" si="555"/>
        <v>0</v>
      </c>
      <c r="AH1016" s="18">
        <f t="shared" ca="1" si="555"/>
        <v>0</v>
      </c>
      <c r="AI1016" s="18">
        <f t="shared" ca="1" si="555"/>
        <v>0</v>
      </c>
      <c r="AJ1016" s="18">
        <f t="shared" ca="1" si="555"/>
        <v>0</v>
      </c>
      <c r="AK1016" s="18">
        <f t="shared" ca="1" si="555"/>
        <v>0</v>
      </c>
      <c r="AL1016" s="18">
        <f t="shared" ca="1" si="555"/>
        <v>0</v>
      </c>
      <c r="AM1016" s="18">
        <f t="shared" ca="1" si="555"/>
        <v>0</v>
      </c>
      <c r="AN1016" s="18">
        <f t="shared" ca="1" si="555"/>
        <v>0</v>
      </c>
      <c r="AO1016" s="18">
        <f t="shared" ca="1" si="556"/>
        <v>0</v>
      </c>
      <c r="AP1016" s="18">
        <f t="shared" ca="1" si="556"/>
        <v>0</v>
      </c>
      <c r="AQ1016" s="18">
        <f t="shared" ca="1" si="556"/>
        <v>0</v>
      </c>
      <c r="AR1016" s="18">
        <f t="shared" ca="1" si="556"/>
        <v>0</v>
      </c>
      <c r="AS1016" s="18">
        <f t="shared" ca="1" si="556"/>
        <v>0</v>
      </c>
      <c r="AT1016" s="18">
        <f t="shared" ca="1" si="556"/>
        <v>0</v>
      </c>
      <c r="AU1016" s="18">
        <f t="shared" ca="1" si="556"/>
        <v>0</v>
      </c>
      <c r="AV1016" s="18">
        <f t="shared" ca="1" si="556"/>
        <v>0</v>
      </c>
      <c r="AW1016" s="18">
        <f t="shared" ca="1" si="556"/>
        <v>0</v>
      </c>
      <c r="AX1016" s="18">
        <f t="shared" ca="1" si="556"/>
        <v>0</v>
      </c>
      <c r="AY1016" s="18">
        <f t="shared" ca="1" si="557"/>
        <v>0</v>
      </c>
      <c r="AZ1016" s="18">
        <f t="shared" ca="1" si="557"/>
        <v>0</v>
      </c>
      <c r="BA1016" s="18">
        <f t="shared" ca="1" si="557"/>
        <v>0</v>
      </c>
      <c r="BB1016" s="18">
        <f t="shared" ca="1" si="557"/>
        <v>0</v>
      </c>
      <c r="BC1016" s="18">
        <f t="shared" ca="1" si="557"/>
        <v>0</v>
      </c>
      <c r="BD1016" s="18">
        <f t="shared" ca="1" si="557"/>
        <v>0</v>
      </c>
      <c r="BE1016" s="18">
        <f t="shared" ca="1" si="557"/>
        <v>0</v>
      </c>
      <c r="BF1016" s="18">
        <f t="shared" ca="1" si="557"/>
        <v>0</v>
      </c>
      <c r="BG1016" s="18">
        <f t="shared" ca="1" si="557"/>
        <v>0</v>
      </c>
      <c r="BH1016" s="18">
        <f t="shared" ca="1" si="557"/>
        <v>0</v>
      </c>
    </row>
    <row r="1017" spans="8:60" x14ac:dyDescent="0.35">
      <c r="H1017" s="2" t="e">
        <f t="shared" si="536"/>
        <v>#REF!</v>
      </c>
      <c r="I1017">
        <f t="shared" si="525"/>
        <v>20</v>
      </c>
      <c r="J1017">
        <f t="shared" si="542"/>
        <v>23</v>
      </c>
      <c r="K1017" s="18">
        <f t="shared" ca="1" si="553"/>
        <v>0</v>
      </c>
      <c r="L1017" s="18">
        <f t="shared" ca="1" si="553"/>
        <v>0</v>
      </c>
      <c r="M1017" s="18">
        <f t="shared" ca="1" si="553"/>
        <v>0</v>
      </c>
      <c r="N1017" s="18">
        <f t="shared" ca="1" si="553"/>
        <v>0</v>
      </c>
      <c r="O1017" s="18">
        <f t="shared" ca="1" si="553"/>
        <v>0</v>
      </c>
      <c r="P1017" s="18">
        <f t="shared" ca="1" si="553"/>
        <v>0</v>
      </c>
      <c r="Q1017" s="18">
        <f t="shared" ca="1" si="553"/>
        <v>0</v>
      </c>
      <c r="R1017" s="18">
        <f t="shared" ca="1" si="553"/>
        <v>0</v>
      </c>
      <c r="S1017" s="18">
        <f t="shared" ca="1" si="553"/>
        <v>0</v>
      </c>
      <c r="T1017" s="18">
        <f t="shared" ca="1" si="553"/>
        <v>0</v>
      </c>
      <c r="U1017" s="18">
        <f t="shared" ca="1" si="554"/>
        <v>0</v>
      </c>
      <c r="V1017" s="18">
        <f t="shared" ca="1" si="554"/>
        <v>0</v>
      </c>
      <c r="W1017" s="18">
        <f t="shared" ca="1" si="554"/>
        <v>0</v>
      </c>
      <c r="X1017" s="18">
        <f t="shared" ca="1" si="554"/>
        <v>0</v>
      </c>
      <c r="Y1017" s="18">
        <f t="shared" ca="1" si="554"/>
        <v>0</v>
      </c>
      <c r="Z1017" s="18">
        <f t="shared" ca="1" si="554"/>
        <v>0</v>
      </c>
      <c r="AA1017" s="18">
        <f t="shared" ca="1" si="554"/>
        <v>0</v>
      </c>
      <c r="AB1017" s="18">
        <f t="shared" ca="1" si="554"/>
        <v>0</v>
      </c>
      <c r="AC1017" s="18">
        <f t="shared" ca="1" si="554"/>
        <v>0</v>
      </c>
      <c r="AD1017" s="18">
        <f t="shared" ca="1" si="554"/>
        <v>0</v>
      </c>
      <c r="AE1017" s="18">
        <f t="shared" ca="1" si="555"/>
        <v>0</v>
      </c>
      <c r="AF1017" s="18">
        <f t="shared" ca="1" si="555"/>
        <v>0</v>
      </c>
      <c r="AG1017" s="18">
        <f t="shared" ca="1" si="555"/>
        <v>0</v>
      </c>
      <c r="AH1017" s="18">
        <f t="shared" ca="1" si="555"/>
        <v>0</v>
      </c>
      <c r="AI1017" s="18">
        <f t="shared" ca="1" si="555"/>
        <v>0</v>
      </c>
      <c r="AJ1017" s="18">
        <f t="shared" ca="1" si="555"/>
        <v>0</v>
      </c>
      <c r="AK1017" s="18">
        <f t="shared" ca="1" si="555"/>
        <v>0</v>
      </c>
      <c r="AL1017" s="18">
        <f t="shared" ca="1" si="555"/>
        <v>0</v>
      </c>
      <c r="AM1017" s="18">
        <f t="shared" ca="1" si="555"/>
        <v>0</v>
      </c>
      <c r="AN1017" s="18">
        <f t="shared" ca="1" si="555"/>
        <v>0</v>
      </c>
      <c r="AO1017" s="18">
        <f t="shared" ca="1" si="556"/>
        <v>0</v>
      </c>
      <c r="AP1017" s="18">
        <f t="shared" ca="1" si="556"/>
        <v>0</v>
      </c>
      <c r="AQ1017" s="18">
        <f t="shared" ca="1" si="556"/>
        <v>0</v>
      </c>
      <c r="AR1017" s="18">
        <f t="shared" ca="1" si="556"/>
        <v>0</v>
      </c>
      <c r="AS1017" s="18">
        <f t="shared" ca="1" si="556"/>
        <v>0</v>
      </c>
      <c r="AT1017" s="18">
        <f t="shared" ca="1" si="556"/>
        <v>0</v>
      </c>
      <c r="AU1017" s="18">
        <f t="shared" ca="1" si="556"/>
        <v>0</v>
      </c>
      <c r="AV1017" s="18">
        <f t="shared" ca="1" si="556"/>
        <v>0</v>
      </c>
      <c r="AW1017" s="18">
        <f t="shared" ca="1" si="556"/>
        <v>0</v>
      </c>
      <c r="AX1017" s="18">
        <f t="shared" ca="1" si="556"/>
        <v>0</v>
      </c>
      <c r="AY1017" s="18">
        <f t="shared" ca="1" si="557"/>
        <v>0</v>
      </c>
      <c r="AZ1017" s="18">
        <f t="shared" ca="1" si="557"/>
        <v>0</v>
      </c>
      <c r="BA1017" s="18">
        <f t="shared" ca="1" si="557"/>
        <v>0</v>
      </c>
      <c r="BB1017" s="18">
        <f t="shared" ca="1" si="557"/>
        <v>0</v>
      </c>
      <c r="BC1017" s="18">
        <f t="shared" ca="1" si="557"/>
        <v>0</v>
      </c>
      <c r="BD1017" s="18">
        <f t="shared" ca="1" si="557"/>
        <v>0</v>
      </c>
      <c r="BE1017" s="18">
        <f t="shared" ca="1" si="557"/>
        <v>0</v>
      </c>
      <c r="BF1017" s="18">
        <f t="shared" ca="1" si="557"/>
        <v>0</v>
      </c>
      <c r="BG1017" s="18">
        <f t="shared" ca="1" si="557"/>
        <v>0</v>
      </c>
      <c r="BH1017" s="18">
        <f t="shared" ca="1" si="557"/>
        <v>0</v>
      </c>
    </row>
    <row r="1018" spans="8:60" x14ac:dyDescent="0.35">
      <c r="H1018" s="2" t="e">
        <f t="shared" si="536"/>
        <v>#REF!</v>
      </c>
      <c r="I1018">
        <f t="shared" si="525"/>
        <v>20</v>
      </c>
      <c r="J1018">
        <f t="shared" si="542"/>
        <v>24</v>
      </c>
      <c r="K1018" s="18">
        <f t="shared" ca="1" si="553"/>
        <v>0</v>
      </c>
      <c r="L1018" s="18">
        <f t="shared" ca="1" si="553"/>
        <v>0</v>
      </c>
      <c r="M1018" s="18">
        <f t="shared" ca="1" si="553"/>
        <v>0</v>
      </c>
      <c r="N1018" s="18">
        <f t="shared" ca="1" si="553"/>
        <v>0</v>
      </c>
      <c r="O1018" s="18">
        <f t="shared" ca="1" si="553"/>
        <v>0</v>
      </c>
      <c r="P1018" s="18">
        <f t="shared" ca="1" si="553"/>
        <v>0</v>
      </c>
      <c r="Q1018" s="18">
        <f t="shared" ca="1" si="553"/>
        <v>0</v>
      </c>
      <c r="R1018" s="18">
        <f t="shared" ca="1" si="553"/>
        <v>0</v>
      </c>
      <c r="S1018" s="18">
        <f t="shared" ca="1" si="553"/>
        <v>0</v>
      </c>
      <c r="T1018" s="18">
        <f t="shared" ca="1" si="553"/>
        <v>0</v>
      </c>
      <c r="U1018" s="18">
        <f t="shared" ca="1" si="554"/>
        <v>0</v>
      </c>
      <c r="V1018" s="18">
        <f t="shared" ca="1" si="554"/>
        <v>0</v>
      </c>
      <c r="W1018" s="18">
        <f t="shared" ca="1" si="554"/>
        <v>0</v>
      </c>
      <c r="X1018" s="18">
        <f t="shared" ca="1" si="554"/>
        <v>0</v>
      </c>
      <c r="Y1018" s="18">
        <f t="shared" ca="1" si="554"/>
        <v>0</v>
      </c>
      <c r="Z1018" s="18">
        <f t="shared" ca="1" si="554"/>
        <v>0</v>
      </c>
      <c r="AA1018" s="18">
        <f t="shared" ca="1" si="554"/>
        <v>0</v>
      </c>
      <c r="AB1018" s="18">
        <f t="shared" ca="1" si="554"/>
        <v>0</v>
      </c>
      <c r="AC1018" s="18">
        <f t="shared" ca="1" si="554"/>
        <v>0</v>
      </c>
      <c r="AD1018" s="18">
        <f t="shared" ca="1" si="554"/>
        <v>0</v>
      </c>
      <c r="AE1018" s="18">
        <f t="shared" ca="1" si="555"/>
        <v>0</v>
      </c>
      <c r="AF1018" s="18">
        <f t="shared" ca="1" si="555"/>
        <v>0</v>
      </c>
      <c r="AG1018" s="18">
        <f t="shared" ca="1" si="555"/>
        <v>0</v>
      </c>
      <c r="AH1018" s="18">
        <f t="shared" ca="1" si="555"/>
        <v>0</v>
      </c>
      <c r="AI1018" s="18">
        <f t="shared" ca="1" si="555"/>
        <v>0</v>
      </c>
      <c r="AJ1018" s="18">
        <f t="shared" ca="1" si="555"/>
        <v>0</v>
      </c>
      <c r="AK1018" s="18">
        <f t="shared" ca="1" si="555"/>
        <v>0</v>
      </c>
      <c r="AL1018" s="18">
        <f t="shared" ca="1" si="555"/>
        <v>0</v>
      </c>
      <c r="AM1018" s="18">
        <f t="shared" ca="1" si="555"/>
        <v>0</v>
      </c>
      <c r="AN1018" s="18">
        <f t="shared" ca="1" si="555"/>
        <v>0</v>
      </c>
      <c r="AO1018" s="18">
        <f t="shared" ca="1" si="556"/>
        <v>0</v>
      </c>
      <c r="AP1018" s="18">
        <f t="shared" ca="1" si="556"/>
        <v>0</v>
      </c>
      <c r="AQ1018" s="18">
        <f t="shared" ca="1" si="556"/>
        <v>0</v>
      </c>
      <c r="AR1018" s="18">
        <f t="shared" ca="1" si="556"/>
        <v>0</v>
      </c>
      <c r="AS1018" s="18">
        <f t="shared" ca="1" si="556"/>
        <v>0</v>
      </c>
      <c r="AT1018" s="18">
        <f t="shared" ca="1" si="556"/>
        <v>0</v>
      </c>
      <c r="AU1018" s="18">
        <f t="shared" ca="1" si="556"/>
        <v>0</v>
      </c>
      <c r="AV1018" s="18">
        <f t="shared" ca="1" si="556"/>
        <v>0</v>
      </c>
      <c r="AW1018" s="18">
        <f t="shared" ca="1" si="556"/>
        <v>0</v>
      </c>
      <c r="AX1018" s="18">
        <f t="shared" ca="1" si="556"/>
        <v>0</v>
      </c>
      <c r="AY1018" s="18">
        <f t="shared" ca="1" si="557"/>
        <v>0</v>
      </c>
      <c r="AZ1018" s="18">
        <f t="shared" ca="1" si="557"/>
        <v>0</v>
      </c>
      <c r="BA1018" s="18">
        <f t="shared" ca="1" si="557"/>
        <v>0</v>
      </c>
      <c r="BB1018" s="18">
        <f t="shared" ca="1" si="557"/>
        <v>0</v>
      </c>
      <c r="BC1018" s="18">
        <f t="shared" ca="1" si="557"/>
        <v>0</v>
      </c>
      <c r="BD1018" s="18">
        <f t="shared" ca="1" si="557"/>
        <v>0</v>
      </c>
      <c r="BE1018" s="18">
        <f t="shared" ca="1" si="557"/>
        <v>0</v>
      </c>
      <c r="BF1018" s="18">
        <f t="shared" ca="1" si="557"/>
        <v>0</v>
      </c>
      <c r="BG1018" s="18">
        <f t="shared" ca="1" si="557"/>
        <v>0</v>
      </c>
      <c r="BH1018" s="18">
        <f t="shared" ca="1" si="557"/>
        <v>0</v>
      </c>
    </row>
    <row r="1019" spans="8:60" x14ac:dyDescent="0.35">
      <c r="H1019" s="2" t="e">
        <f t="shared" si="536"/>
        <v>#REF!</v>
      </c>
      <c r="I1019">
        <f t="shared" si="525"/>
        <v>20</v>
      </c>
      <c r="J1019">
        <f t="shared" si="542"/>
        <v>25</v>
      </c>
      <c r="K1019" s="18">
        <f t="shared" ca="1" si="553"/>
        <v>0</v>
      </c>
      <c r="L1019" s="18">
        <f t="shared" ca="1" si="553"/>
        <v>0</v>
      </c>
      <c r="M1019" s="18">
        <f t="shared" ca="1" si="553"/>
        <v>0</v>
      </c>
      <c r="N1019" s="18">
        <f t="shared" ca="1" si="553"/>
        <v>0</v>
      </c>
      <c r="O1019" s="18">
        <f t="shared" ca="1" si="553"/>
        <v>0</v>
      </c>
      <c r="P1019" s="18">
        <f t="shared" ca="1" si="553"/>
        <v>0</v>
      </c>
      <c r="Q1019" s="18">
        <f t="shared" ca="1" si="553"/>
        <v>0</v>
      </c>
      <c r="R1019" s="18">
        <f t="shared" ca="1" si="553"/>
        <v>0</v>
      </c>
      <c r="S1019" s="18">
        <f t="shared" ca="1" si="553"/>
        <v>0</v>
      </c>
      <c r="T1019" s="18">
        <f t="shared" ca="1" si="553"/>
        <v>0</v>
      </c>
      <c r="U1019" s="18">
        <f t="shared" ca="1" si="554"/>
        <v>0</v>
      </c>
      <c r="V1019" s="18">
        <f t="shared" ca="1" si="554"/>
        <v>0</v>
      </c>
      <c r="W1019" s="18">
        <f t="shared" ca="1" si="554"/>
        <v>0</v>
      </c>
      <c r="X1019" s="18">
        <f t="shared" ca="1" si="554"/>
        <v>0</v>
      </c>
      <c r="Y1019" s="18">
        <f t="shared" ca="1" si="554"/>
        <v>0</v>
      </c>
      <c r="Z1019" s="18">
        <f t="shared" ca="1" si="554"/>
        <v>0</v>
      </c>
      <c r="AA1019" s="18">
        <f t="shared" ca="1" si="554"/>
        <v>0</v>
      </c>
      <c r="AB1019" s="18">
        <f t="shared" ca="1" si="554"/>
        <v>0</v>
      </c>
      <c r="AC1019" s="18">
        <f t="shared" ca="1" si="554"/>
        <v>0</v>
      </c>
      <c r="AD1019" s="18">
        <f t="shared" ca="1" si="554"/>
        <v>0</v>
      </c>
      <c r="AE1019" s="18">
        <f t="shared" ca="1" si="555"/>
        <v>0</v>
      </c>
      <c r="AF1019" s="18">
        <f t="shared" ca="1" si="555"/>
        <v>0</v>
      </c>
      <c r="AG1019" s="18">
        <f t="shared" ca="1" si="555"/>
        <v>0</v>
      </c>
      <c r="AH1019" s="18">
        <f t="shared" ca="1" si="555"/>
        <v>0</v>
      </c>
      <c r="AI1019" s="18">
        <f t="shared" ca="1" si="555"/>
        <v>0</v>
      </c>
      <c r="AJ1019" s="18">
        <f t="shared" ca="1" si="555"/>
        <v>0</v>
      </c>
      <c r="AK1019" s="18">
        <f t="shared" ca="1" si="555"/>
        <v>0</v>
      </c>
      <c r="AL1019" s="18">
        <f t="shared" ca="1" si="555"/>
        <v>0</v>
      </c>
      <c r="AM1019" s="18">
        <f t="shared" ca="1" si="555"/>
        <v>0</v>
      </c>
      <c r="AN1019" s="18">
        <f t="shared" ca="1" si="555"/>
        <v>0</v>
      </c>
      <c r="AO1019" s="18">
        <f t="shared" ca="1" si="556"/>
        <v>0</v>
      </c>
      <c r="AP1019" s="18">
        <f t="shared" ca="1" si="556"/>
        <v>0</v>
      </c>
      <c r="AQ1019" s="18">
        <f t="shared" ca="1" si="556"/>
        <v>0</v>
      </c>
      <c r="AR1019" s="18">
        <f t="shared" ca="1" si="556"/>
        <v>0</v>
      </c>
      <c r="AS1019" s="18">
        <f t="shared" ca="1" si="556"/>
        <v>0</v>
      </c>
      <c r="AT1019" s="18">
        <f t="shared" ca="1" si="556"/>
        <v>0</v>
      </c>
      <c r="AU1019" s="18">
        <f t="shared" ca="1" si="556"/>
        <v>0</v>
      </c>
      <c r="AV1019" s="18">
        <f t="shared" ca="1" si="556"/>
        <v>0</v>
      </c>
      <c r="AW1019" s="18">
        <f t="shared" ca="1" si="556"/>
        <v>0</v>
      </c>
      <c r="AX1019" s="18">
        <f t="shared" ca="1" si="556"/>
        <v>0</v>
      </c>
      <c r="AY1019" s="18">
        <f t="shared" ca="1" si="557"/>
        <v>0</v>
      </c>
      <c r="AZ1019" s="18">
        <f t="shared" ca="1" si="557"/>
        <v>0</v>
      </c>
      <c r="BA1019" s="18">
        <f t="shared" ca="1" si="557"/>
        <v>0</v>
      </c>
      <c r="BB1019" s="18">
        <f t="shared" ca="1" si="557"/>
        <v>0</v>
      </c>
      <c r="BC1019" s="18">
        <f t="shared" ca="1" si="557"/>
        <v>0</v>
      </c>
      <c r="BD1019" s="18">
        <f t="shared" ca="1" si="557"/>
        <v>0</v>
      </c>
      <c r="BE1019" s="18">
        <f t="shared" ca="1" si="557"/>
        <v>0</v>
      </c>
      <c r="BF1019" s="18">
        <f t="shared" ca="1" si="557"/>
        <v>0</v>
      </c>
      <c r="BG1019" s="18">
        <f t="shared" ca="1" si="557"/>
        <v>0</v>
      </c>
      <c r="BH1019" s="18">
        <f t="shared" ca="1" si="557"/>
        <v>0</v>
      </c>
    </row>
    <row r="1020" spans="8:60" x14ac:dyDescent="0.35">
      <c r="H1020" s="2" t="e">
        <f t="shared" si="536"/>
        <v>#REF!</v>
      </c>
      <c r="I1020">
        <f t="shared" ref="I1020:I1083" si="558">IF(J1019=$I$22,I1019+1,I1019)</f>
        <v>20</v>
      </c>
      <c r="J1020">
        <f t="shared" si="542"/>
        <v>26</v>
      </c>
      <c r="K1020" s="18">
        <f t="shared" ca="1" si="553"/>
        <v>0</v>
      </c>
      <c r="L1020" s="18">
        <f t="shared" ca="1" si="553"/>
        <v>0</v>
      </c>
      <c r="M1020" s="18">
        <f t="shared" ca="1" si="553"/>
        <v>0</v>
      </c>
      <c r="N1020" s="18">
        <f t="shared" ca="1" si="553"/>
        <v>0</v>
      </c>
      <c r="O1020" s="18">
        <f t="shared" ca="1" si="553"/>
        <v>0</v>
      </c>
      <c r="P1020" s="18">
        <f t="shared" ca="1" si="553"/>
        <v>0</v>
      </c>
      <c r="Q1020" s="18">
        <f t="shared" ca="1" si="553"/>
        <v>0</v>
      </c>
      <c r="R1020" s="18">
        <f t="shared" ca="1" si="553"/>
        <v>0</v>
      </c>
      <c r="S1020" s="18">
        <f t="shared" ca="1" si="553"/>
        <v>0</v>
      </c>
      <c r="T1020" s="18">
        <f t="shared" ca="1" si="553"/>
        <v>0</v>
      </c>
      <c r="U1020" s="18">
        <f t="shared" ca="1" si="554"/>
        <v>0</v>
      </c>
      <c r="V1020" s="18">
        <f t="shared" ca="1" si="554"/>
        <v>0</v>
      </c>
      <c r="W1020" s="18">
        <f t="shared" ca="1" si="554"/>
        <v>0</v>
      </c>
      <c r="X1020" s="18">
        <f t="shared" ca="1" si="554"/>
        <v>0</v>
      </c>
      <c r="Y1020" s="18">
        <f t="shared" ca="1" si="554"/>
        <v>0</v>
      </c>
      <c r="Z1020" s="18">
        <f t="shared" ca="1" si="554"/>
        <v>0</v>
      </c>
      <c r="AA1020" s="18">
        <f t="shared" ca="1" si="554"/>
        <v>0</v>
      </c>
      <c r="AB1020" s="18">
        <f t="shared" ca="1" si="554"/>
        <v>0</v>
      </c>
      <c r="AC1020" s="18">
        <f t="shared" ca="1" si="554"/>
        <v>0</v>
      </c>
      <c r="AD1020" s="18">
        <f t="shared" ca="1" si="554"/>
        <v>0</v>
      </c>
      <c r="AE1020" s="18">
        <f t="shared" ca="1" si="555"/>
        <v>0</v>
      </c>
      <c r="AF1020" s="18">
        <f t="shared" ca="1" si="555"/>
        <v>0</v>
      </c>
      <c r="AG1020" s="18">
        <f t="shared" ca="1" si="555"/>
        <v>0</v>
      </c>
      <c r="AH1020" s="18">
        <f t="shared" ca="1" si="555"/>
        <v>0</v>
      </c>
      <c r="AI1020" s="18">
        <f t="shared" ca="1" si="555"/>
        <v>0</v>
      </c>
      <c r="AJ1020" s="18">
        <f t="shared" ca="1" si="555"/>
        <v>0</v>
      </c>
      <c r="AK1020" s="18">
        <f t="shared" ca="1" si="555"/>
        <v>0</v>
      </c>
      <c r="AL1020" s="18">
        <f t="shared" ca="1" si="555"/>
        <v>0</v>
      </c>
      <c r="AM1020" s="18">
        <f t="shared" ca="1" si="555"/>
        <v>0</v>
      </c>
      <c r="AN1020" s="18">
        <f t="shared" ca="1" si="555"/>
        <v>0</v>
      </c>
      <c r="AO1020" s="18">
        <f t="shared" ca="1" si="556"/>
        <v>0</v>
      </c>
      <c r="AP1020" s="18">
        <f t="shared" ca="1" si="556"/>
        <v>0</v>
      </c>
      <c r="AQ1020" s="18">
        <f t="shared" ca="1" si="556"/>
        <v>0</v>
      </c>
      <c r="AR1020" s="18">
        <f t="shared" ca="1" si="556"/>
        <v>0</v>
      </c>
      <c r="AS1020" s="18">
        <f t="shared" ca="1" si="556"/>
        <v>0</v>
      </c>
      <c r="AT1020" s="18">
        <f t="shared" ca="1" si="556"/>
        <v>0</v>
      </c>
      <c r="AU1020" s="18">
        <f t="shared" ca="1" si="556"/>
        <v>0</v>
      </c>
      <c r="AV1020" s="18">
        <f t="shared" ca="1" si="556"/>
        <v>0</v>
      </c>
      <c r="AW1020" s="18">
        <f t="shared" ca="1" si="556"/>
        <v>0</v>
      </c>
      <c r="AX1020" s="18">
        <f t="shared" ca="1" si="556"/>
        <v>0</v>
      </c>
      <c r="AY1020" s="18">
        <f t="shared" ca="1" si="557"/>
        <v>0</v>
      </c>
      <c r="AZ1020" s="18">
        <f t="shared" ca="1" si="557"/>
        <v>0</v>
      </c>
      <c r="BA1020" s="18">
        <f t="shared" ca="1" si="557"/>
        <v>0</v>
      </c>
      <c r="BB1020" s="18">
        <f t="shared" ca="1" si="557"/>
        <v>0</v>
      </c>
      <c r="BC1020" s="18">
        <f t="shared" ca="1" si="557"/>
        <v>0</v>
      </c>
      <c r="BD1020" s="18">
        <f t="shared" ca="1" si="557"/>
        <v>0</v>
      </c>
      <c r="BE1020" s="18">
        <f t="shared" ca="1" si="557"/>
        <v>0</v>
      </c>
      <c r="BF1020" s="18">
        <f t="shared" ca="1" si="557"/>
        <v>0</v>
      </c>
      <c r="BG1020" s="18">
        <f t="shared" ca="1" si="557"/>
        <v>0</v>
      </c>
      <c r="BH1020" s="18">
        <f t="shared" ca="1" si="557"/>
        <v>0</v>
      </c>
    </row>
    <row r="1021" spans="8:60" x14ac:dyDescent="0.35">
      <c r="H1021" s="2" t="e">
        <f t="shared" si="536"/>
        <v>#REF!</v>
      </c>
      <c r="I1021">
        <f t="shared" si="558"/>
        <v>20</v>
      </c>
      <c r="J1021">
        <f t="shared" si="542"/>
        <v>27</v>
      </c>
      <c r="K1021" s="18">
        <f t="shared" ca="1" si="553"/>
        <v>0</v>
      </c>
      <c r="L1021" s="18">
        <f t="shared" ca="1" si="553"/>
        <v>0</v>
      </c>
      <c r="M1021" s="18">
        <f t="shared" ca="1" si="553"/>
        <v>0</v>
      </c>
      <c r="N1021" s="18">
        <f t="shared" ca="1" si="553"/>
        <v>0</v>
      </c>
      <c r="O1021" s="18">
        <f t="shared" ca="1" si="553"/>
        <v>0</v>
      </c>
      <c r="P1021" s="18">
        <f t="shared" ca="1" si="553"/>
        <v>0</v>
      </c>
      <c r="Q1021" s="18">
        <f t="shared" ca="1" si="553"/>
        <v>0</v>
      </c>
      <c r="R1021" s="18">
        <f t="shared" ca="1" si="553"/>
        <v>0</v>
      </c>
      <c r="S1021" s="18">
        <f t="shared" ca="1" si="553"/>
        <v>0</v>
      </c>
      <c r="T1021" s="18">
        <f t="shared" ca="1" si="553"/>
        <v>0</v>
      </c>
      <c r="U1021" s="18">
        <f t="shared" ca="1" si="554"/>
        <v>0</v>
      </c>
      <c r="V1021" s="18">
        <f t="shared" ca="1" si="554"/>
        <v>0</v>
      </c>
      <c r="W1021" s="18">
        <f t="shared" ca="1" si="554"/>
        <v>0</v>
      </c>
      <c r="X1021" s="18">
        <f t="shared" ca="1" si="554"/>
        <v>0</v>
      </c>
      <c r="Y1021" s="18">
        <f t="shared" ca="1" si="554"/>
        <v>0</v>
      </c>
      <c r="Z1021" s="18">
        <f t="shared" ca="1" si="554"/>
        <v>0</v>
      </c>
      <c r="AA1021" s="18">
        <f t="shared" ca="1" si="554"/>
        <v>0</v>
      </c>
      <c r="AB1021" s="18">
        <f t="shared" ca="1" si="554"/>
        <v>0</v>
      </c>
      <c r="AC1021" s="18">
        <f t="shared" ca="1" si="554"/>
        <v>0</v>
      </c>
      <c r="AD1021" s="18">
        <f t="shared" ca="1" si="554"/>
        <v>0</v>
      </c>
      <c r="AE1021" s="18">
        <f t="shared" ca="1" si="555"/>
        <v>0</v>
      </c>
      <c r="AF1021" s="18">
        <f t="shared" ca="1" si="555"/>
        <v>0</v>
      </c>
      <c r="AG1021" s="18">
        <f t="shared" ca="1" si="555"/>
        <v>0</v>
      </c>
      <c r="AH1021" s="18">
        <f t="shared" ca="1" si="555"/>
        <v>0</v>
      </c>
      <c r="AI1021" s="18">
        <f t="shared" ca="1" si="555"/>
        <v>0</v>
      </c>
      <c r="AJ1021" s="18">
        <f t="shared" ca="1" si="555"/>
        <v>0</v>
      </c>
      <c r="AK1021" s="18">
        <f t="shared" ca="1" si="555"/>
        <v>0</v>
      </c>
      <c r="AL1021" s="18">
        <f t="shared" ca="1" si="555"/>
        <v>0</v>
      </c>
      <c r="AM1021" s="18">
        <f t="shared" ca="1" si="555"/>
        <v>0</v>
      </c>
      <c r="AN1021" s="18">
        <f t="shared" ca="1" si="555"/>
        <v>0</v>
      </c>
      <c r="AO1021" s="18">
        <f t="shared" ca="1" si="556"/>
        <v>0</v>
      </c>
      <c r="AP1021" s="18">
        <f t="shared" ca="1" si="556"/>
        <v>0</v>
      </c>
      <c r="AQ1021" s="18">
        <f t="shared" ca="1" si="556"/>
        <v>0</v>
      </c>
      <c r="AR1021" s="18">
        <f t="shared" ca="1" si="556"/>
        <v>0</v>
      </c>
      <c r="AS1021" s="18">
        <f t="shared" ca="1" si="556"/>
        <v>0</v>
      </c>
      <c r="AT1021" s="18">
        <f t="shared" ca="1" si="556"/>
        <v>0</v>
      </c>
      <c r="AU1021" s="18">
        <f t="shared" ca="1" si="556"/>
        <v>0</v>
      </c>
      <c r="AV1021" s="18">
        <f t="shared" ca="1" si="556"/>
        <v>0</v>
      </c>
      <c r="AW1021" s="18">
        <f t="shared" ca="1" si="556"/>
        <v>0</v>
      </c>
      <c r="AX1021" s="18">
        <f t="shared" ca="1" si="556"/>
        <v>0</v>
      </c>
      <c r="AY1021" s="18">
        <f t="shared" ca="1" si="557"/>
        <v>0</v>
      </c>
      <c r="AZ1021" s="18">
        <f t="shared" ca="1" si="557"/>
        <v>0</v>
      </c>
      <c r="BA1021" s="18">
        <f t="shared" ca="1" si="557"/>
        <v>0</v>
      </c>
      <c r="BB1021" s="18">
        <f t="shared" ca="1" si="557"/>
        <v>0</v>
      </c>
      <c r="BC1021" s="18">
        <f t="shared" ca="1" si="557"/>
        <v>0</v>
      </c>
      <c r="BD1021" s="18">
        <f t="shared" ca="1" si="557"/>
        <v>0</v>
      </c>
      <c r="BE1021" s="18">
        <f t="shared" ca="1" si="557"/>
        <v>0</v>
      </c>
      <c r="BF1021" s="18">
        <f t="shared" ca="1" si="557"/>
        <v>0</v>
      </c>
      <c r="BG1021" s="18">
        <f t="shared" ca="1" si="557"/>
        <v>0</v>
      </c>
      <c r="BH1021" s="18">
        <f t="shared" ca="1" si="557"/>
        <v>0</v>
      </c>
    </row>
    <row r="1022" spans="8:60" x14ac:dyDescent="0.35">
      <c r="H1022" s="2" t="e">
        <f t="shared" si="536"/>
        <v>#REF!</v>
      </c>
      <c r="I1022">
        <f t="shared" si="558"/>
        <v>20</v>
      </c>
      <c r="J1022">
        <f t="shared" si="542"/>
        <v>28</v>
      </c>
      <c r="K1022" s="18">
        <f t="shared" ca="1" si="553"/>
        <v>0</v>
      </c>
      <c r="L1022" s="18">
        <f t="shared" ca="1" si="553"/>
        <v>0</v>
      </c>
      <c r="M1022" s="18">
        <f t="shared" ca="1" si="553"/>
        <v>0</v>
      </c>
      <c r="N1022" s="18">
        <f t="shared" ca="1" si="553"/>
        <v>0</v>
      </c>
      <c r="O1022" s="18">
        <f t="shared" ca="1" si="553"/>
        <v>0</v>
      </c>
      <c r="P1022" s="18">
        <f t="shared" ca="1" si="553"/>
        <v>0</v>
      </c>
      <c r="Q1022" s="18">
        <f t="shared" ca="1" si="553"/>
        <v>0</v>
      </c>
      <c r="R1022" s="18">
        <f t="shared" ca="1" si="553"/>
        <v>0</v>
      </c>
      <c r="S1022" s="18">
        <f t="shared" ca="1" si="553"/>
        <v>0</v>
      </c>
      <c r="T1022" s="18">
        <f t="shared" ca="1" si="553"/>
        <v>0</v>
      </c>
      <c r="U1022" s="18">
        <f t="shared" ca="1" si="554"/>
        <v>0</v>
      </c>
      <c r="V1022" s="18">
        <f t="shared" ca="1" si="554"/>
        <v>0</v>
      </c>
      <c r="W1022" s="18">
        <f t="shared" ca="1" si="554"/>
        <v>0</v>
      </c>
      <c r="X1022" s="18">
        <f t="shared" ca="1" si="554"/>
        <v>0</v>
      </c>
      <c r="Y1022" s="18">
        <f t="shared" ca="1" si="554"/>
        <v>0</v>
      </c>
      <c r="Z1022" s="18">
        <f t="shared" ca="1" si="554"/>
        <v>0</v>
      </c>
      <c r="AA1022" s="18">
        <f t="shared" ca="1" si="554"/>
        <v>0</v>
      </c>
      <c r="AB1022" s="18">
        <f t="shared" ca="1" si="554"/>
        <v>0</v>
      </c>
      <c r="AC1022" s="18">
        <f t="shared" ca="1" si="554"/>
        <v>0</v>
      </c>
      <c r="AD1022" s="18">
        <f t="shared" ca="1" si="554"/>
        <v>0</v>
      </c>
      <c r="AE1022" s="18">
        <f t="shared" ca="1" si="555"/>
        <v>0</v>
      </c>
      <c r="AF1022" s="18">
        <f t="shared" ca="1" si="555"/>
        <v>0</v>
      </c>
      <c r="AG1022" s="18">
        <f t="shared" ca="1" si="555"/>
        <v>0</v>
      </c>
      <c r="AH1022" s="18">
        <f t="shared" ca="1" si="555"/>
        <v>0</v>
      </c>
      <c r="AI1022" s="18">
        <f t="shared" ca="1" si="555"/>
        <v>0</v>
      </c>
      <c r="AJ1022" s="18">
        <f t="shared" ca="1" si="555"/>
        <v>0</v>
      </c>
      <c r="AK1022" s="18">
        <f t="shared" ca="1" si="555"/>
        <v>0</v>
      </c>
      <c r="AL1022" s="18">
        <f t="shared" ca="1" si="555"/>
        <v>0</v>
      </c>
      <c r="AM1022" s="18">
        <f t="shared" ca="1" si="555"/>
        <v>0</v>
      </c>
      <c r="AN1022" s="18">
        <f t="shared" ca="1" si="555"/>
        <v>0</v>
      </c>
      <c r="AO1022" s="18">
        <f t="shared" ca="1" si="556"/>
        <v>0</v>
      </c>
      <c r="AP1022" s="18">
        <f t="shared" ca="1" si="556"/>
        <v>0</v>
      </c>
      <c r="AQ1022" s="18">
        <f t="shared" ca="1" si="556"/>
        <v>0</v>
      </c>
      <c r="AR1022" s="18">
        <f t="shared" ca="1" si="556"/>
        <v>0</v>
      </c>
      <c r="AS1022" s="18">
        <f t="shared" ca="1" si="556"/>
        <v>0</v>
      </c>
      <c r="AT1022" s="18">
        <f t="shared" ca="1" si="556"/>
        <v>0</v>
      </c>
      <c r="AU1022" s="18">
        <f t="shared" ca="1" si="556"/>
        <v>0</v>
      </c>
      <c r="AV1022" s="18">
        <f t="shared" ca="1" si="556"/>
        <v>0</v>
      </c>
      <c r="AW1022" s="18">
        <f t="shared" ca="1" si="556"/>
        <v>0</v>
      </c>
      <c r="AX1022" s="18">
        <f t="shared" ca="1" si="556"/>
        <v>0</v>
      </c>
      <c r="AY1022" s="18">
        <f t="shared" ca="1" si="557"/>
        <v>0</v>
      </c>
      <c r="AZ1022" s="18">
        <f t="shared" ca="1" si="557"/>
        <v>0</v>
      </c>
      <c r="BA1022" s="18">
        <f t="shared" ca="1" si="557"/>
        <v>0</v>
      </c>
      <c r="BB1022" s="18">
        <f t="shared" ca="1" si="557"/>
        <v>0</v>
      </c>
      <c r="BC1022" s="18">
        <f t="shared" ca="1" si="557"/>
        <v>0</v>
      </c>
      <c r="BD1022" s="18">
        <f t="shared" ca="1" si="557"/>
        <v>0</v>
      </c>
      <c r="BE1022" s="18">
        <f t="shared" ca="1" si="557"/>
        <v>0</v>
      </c>
      <c r="BF1022" s="18">
        <f t="shared" ca="1" si="557"/>
        <v>0</v>
      </c>
      <c r="BG1022" s="18">
        <f t="shared" ca="1" si="557"/>
        <v>0</v>
      </c>
      <c r="BH1022" s="18">
        <f t="shared" ca="1" si="557"/>
        <v>0</v>
      </c>
    </row>
    <row r="1023" spans="8:60" x14ac:dyDescent="0.35">
      <c r="H1023" s="2" t="e">
        <f t="shared" si="536"/>
        <v>#REF!</v>
      </c>
      <c r="I1023">
        <f t="shared" si="558"/>
        <v>20</v>
      </c>
      <c r="J1023">
        <f t="shared" si="542"/>
        <v>29</v>
      </c>
      <c r="K1023" s="18">
        <f t="shared" ca="1" si="553"/>
        <v>0</v>
      </c>
      <c r="L1023" s="18">
        <f t="shared" ca="1" si="553"/>
        <v>0</v>
      </c>
      <c r="M1023" s="18">
        <f t="shared" ca="1" si="553"/>
        <v>0</v>
      </c>
      <c r="N1023" s="18">
        <f t="shared" ca="1" si="553"/>
        <v>0</v>
      </c>
      <c r="O1023" s="18">
        <f t="shared" ca="1" si="553"/>
        <v>0</v>
      </c>
      <c r="P1023" s="18">
        <f t="shared" ca="1" si="553"/>
        <v>0</v>
      </c>
      <c r="Q1023" s="18">
        <f t="shared" ca="1" si="553"/>
        <v>0</v>
      </c>
      <c r="R1023" s="18">
        <f t="shared" ca="1" si="553"/>
        <v>0</v>
      </c>
      <c r="S1023" s="18">
        <f t="shared" ca="1" si="553"/>
        <v>0</v>
      </c>
      <c r="T1023" s="18">
        <f t="shared" ca="1" si="553"/>
        <v>0</v>
      </c>
      <c r="U1023" s="18">
        <f t="shared" ca="1" si="554"/>
        <v>0</v>
      </c>
      <c r="V1023" s="18">
        <f t="shared" ca="1" si="554"/>
        <v>0</v>
      </c>
      <c r="W1023" s="18">
        <f t="shared" ca="1" si="554"/>
        <v>0</v>
      </c>
      <c r="X1023" s="18">
        <f t="shared" ca="1" si="554"/>
        <v>0</v>
      </c>
      <c r="Y1023" s="18">
        <f t="shared" ca="1" si="554"/>
        <v>0</v>
      </c>
      <c r="Z1023" s="18">
        <f t="shared" ca="1" si="554"/>
        <v>0</v>
      </c>
      <c r="AA1023" s="18">
        <f t="shared" ca="1" si="554"/>
        <v>0</v>
      </c>
      <c r="AB1023" s="18">
        <f t="shared" ca="1" si="554"/>
        <v>0</v>
      </c>
      <c r="AC1023" s="18">
        <f t="shared" ca="1" si="554"/>
        <v>0</v>
      </c>
      <c r="AD1023" s="18">
        <f t="shared" ca="1" si="554"/>
        <v>0</v>
      </c>
      <c r="AE1023" s="18">
        <f t="shared" ca="1" si="555"/>
        <v>0</v>
      </c>
      <c r="AF1023" s="18">
        <f t="shared" ca="1" si="555"/>
        <v>0</v>
      </c>
      <c r="AG1023" s="18">
        <f t="shared" ca="1" si="555"/>
        <v>0</v>
      </c>
      <c r="AH1023" s="18">
        <f t="shared" ca="1" si="555"/>
        <v>0</v>
      </c>
      <c r="AI1023" s="18">
        <f t="shared" ca="1" si="555"/>
        <v>0</v>
      </c>
      <c r="AJ1023" s="18">
        <f t="shared" ca="1" si="555"/>
        <v>0</v>
      </c>
      <c r="AK1023" s="18">
        <f t="shared" ca="1" si="555"/>
        <v>0</v>
      </c>
      <c r="AL1023" s="18">
        <f t="shared" ca="1" si="555"/>
        <v>0</v>
      </c>
      <c r="AM1023" s="18">
        <f t="shared" ca="1" si="555"/>
        <v>0</v>
      </c>
      <c r="AN1023" s="18">
        <f t="shared" ca="1" si="555"/>
        <v>0</v>
      </c>
      <c r="AO1023" s="18">
        <f t="shared" ca="1" si="556"/>
        <v>0</v>
      </c>
      <c r="AP1023" s="18">
        <f t="shared" ca="1" si="556"/>
        <v>0</v>
      </c>
      <c r="AQ1023" s="18">
        <f t="shared" ca="1" si="556"/>
        <v>0</v>
      </c>
      <c r="AR1023" s="18">
        <f t="shared" ca="1" si="556"/>
        <v>0</v>
      </c>
      <c r="AS1023" s="18">
        <f t="shared" ca="1" si="556"/>
        <v>0</v>
      </c>
      <c r="AT1023" s="18">
        <f t="shared" ca="1" si="556"/>
        <v>0</v>
      </c>
      <c r="AU1023" s="18">
        <f t="shared" ca="1" si="556"/>
        <v>0</v>
      </c>
      <c r="AV1023" s="18">
        <f t="shared" ca="1" si="556"/>
        <v>0</v>
      </c>
      <c r="AW1023" s="18">
        <f t="shared" ca="1" si="556"/>
        <v>0</v>
      </c>
      <c r="AX1023" s="18">
        <f t="shared" ca="1" si="556"/>
        <v>0</v>
      </c>
      <c r="AY1023" s="18">
        <f t="shared" ca="1" si="557"/>
        <v>0</v>
      </c>
      <c r="AZ1023" s="18">
        <f t="shared" ca="1" si="557"/>
        <v>0</v>
      </c>
      <c r="BA1023" s="18">
        <f t="shared" ca="1" si="557"/>
        <v>0</v>
      </c>
      <c r="BB1023" s="18">
        <f t="shared" ca="1" si="557"/>
        <v>0</v>
      </c>
      <c r="BC1023" s="18">
        <f t="shared" ca="1" si="557"/>
        <v>0</v>
      </c>
      <c r="BD1023" s="18">
        <f t="shared" ca="1" si="557"/>
        <v>0</v>
      </c>
      <c r="BE1023" s="18">
        <f t="shared" ca="1" si="557"/>
        <v>0</v>
      </c>
      <c r="BF1023" s="18">
        <f t="shared" ca="1" si="557"/>
        <v>0</v>
      </c>
      <c r="BG1023" s="18">
        <f t="shared" ca="1" si="557"/>
        <v>0</v>
      </c>
      <c r="BH1023" s="18">
        <f t="shared" ca="1" si="557"/>
        <v>0</v>
      </c>
    </row>
    <row r="1024" spans="8:60" x14ac:dyDescent="0.35">
      <c r="H1024" s="2" t="e">
        <f t="shared" si="536"/>
        <v>#REF!</v>
      </c>
      <c r="I1024">
        <f t="shared" si="558"/>
        <v>20</v>
      </c>
      <c r="J1024">
        <f t="shared" si="542"/>
        <v>30</v>
      </c>
      <c r="K1024" s="18">
        <f t="shared" ca="1" si="553"/>
        <v>0</v>
      </c>
      <c r="L1024" s="18">
        <f t="shared" ca="1" si="553"/>
        <v>0</v>
      </c>
      <c r="M1024" s="18">
        <f t="shared" ca="1" si="553"/>
        <v>0</v>
      </c>
      <c r="N1024" s="18">
        <f t="shared" ca="1" si="553"/>
        <v>0</v>
      </c>
      <c r="O1024" s="18">
        <f t="shared" ca="1" si="553"/>
        <v>0</v>
      </c>
      <c r="P1024" s="18">
        <f t="shared" ca="1" si="553"/>
        <v>0</v>
      </c>
      <c r="Q1024" s="18">
        <f t="shared" ca="1" si="553"/>
        <v>0</v>
      </c>
      <c r="R1024" s="18">
        <f t="shared" ca="1" si="553"/>
        <v>0</v>
      </c>
      <c r="S1024" s="18">
        <f t="shared" ca="1" si="553"/>
        <v>0</v>
      </c>
      <c r="T1024" s="18">
        <f t="shared" ca="1" si="553"/>
        <v>0</v>
      </c>
      <c r="U1024" s="18">
        <f t="shared" ca="1" si="554"/>
        <v>0</v>
      </c>
      <c r="V1024" s="18">
        <f t="shared" ca="1" si="554"/>
        <v>0</v>
      </c>
      <c r="W1024" s="18">
        <f t="shared" ca="1" si="554"/>
        <v>0</v>
      </c>
      <c r="X1024" s="18">
        <f t="shared" ca="1" si="554"/>
        <v>0</v>
      </c>
      <c r="Y1024" s="18">
        <f t="shared" ca="1" si="554"/>
        <v>0</v>
      </c>
      <c r="Z1024" s="18">
        <f t="shared" ca="1" si="554"/>
        <v>0</v>
      </c>
      <c r="AA1024" s="18">
        <f t="shared" ca="1" si="554"/>
        <v>0</v>
      </c>
      <c r="AB1024" s="18">
        <f t="shared" ca="1" si="554"/>
        <v>0</v>
      </c>
      <c r="AC1024" s="18">
        <f t="shared" ca="1" si="554"/>
        <v>0</v>
      </c>
      <c r="AD1024" s="18">
        <f t="shared" ca="1" si="554"/>
        <v>0</v>
      </c>
      <c r="AE1024" s="18">
        <f t="shared" ca="1" si="555"/>
        <v>0</v>
      </c>
      <c r="AF1024" s="18">
        <f t="shared" ca="1" si="555"/>
        <v>0</v>
      </c>
      <c r="AG1024" s="18">
        <f t="shared" ca="1" si="555"/>
        <v>0</v>
      </c>
      <c r="AH1024" s="18">
        <f t="shared" ca="1" si="555"/>
        <v>0</v>
      </c>
      <c r="AI1024" s="18">
        <f t="shared" ca="1" si="555"/>
        <v>0</v>
      </c>
      <c r="AJ1024" s="18">
        <f t="shared" ca="1" si="555"/>
        <v>0</v>
      </c>
      <c r="AK1024" s="18">
        <f t="shared" ca="1" si="555"/>
        <v>0</v>
      </c>
      <c r="AL1024" s="18">
        <f t="shared" ca="1" si="555"/>
        <v>0</v>
      </c>
      <c r="AM1024" s="18">
        <f t="shared" ca="1" si="555"/>
        <v>0</v>
      </c>
      <c r="AN1024" s="18">
        <f t="shared" ca="1" si="555"/>
        <v>0</v>
      </c>
      <c r="AO1024" s="18">
        <f t="shared" ca="1" si="556"/>
        <v>0</v>
      </c>
      <c r="AP1024" s="18">
        <f t="shared" ca="1" si="556"/>
        <v>0</v>
      </c>
      <c r="AQ1024" s="18">
        <f t="shared" ca="1" si="556"/>
        <v>0</v>
      </c>
      <c r="AR1024" s="18">
        <f t="shared" ca="1" si="556"/>
        <v>0</v>
      </c>
      <c r="AS1024" s="18">
        <f t="shared" ca="1" si="556"/>
        <v>0</v>
      </c>
      <c r="AT1024" s="18">
        <f t="shared" ca="1" si="556"/>
        <v>0</v>
      </c>
      <c r="AU1024" s="18">
        <f t="shared" ca="1" si="556"/>
        <v>0</v>
      </c>
      <c r="AV1024" s="18">
        <f t="shared" ca="1" si="556"/>
        <v>0</v>
      </c>
      <c r="AW1024" s="18">
        <f t="shared" ca="1" si="556"/>
        <v>0</v>
      </c>
      <c r="AX1024" s="18">
        <f t="shared" ca="1" si="556"/>
        <v>0</v>
      </c>
      <c r="AY1024" s="18">
        <f t="shared" ca="1" si="557"/>
        <v>0</v>
      </c>
      <c r="AZ1024" s="18">
        <f t="shared" ca="1" si="557"/>
        <v>0</v>
      </c>
      <c r="BA1024" s="18">
        <f t="shared" ca="1" si="557"/>
        <v>0</v>
      </c>
      <c r="BB1024" s="18">
        <f t="shared" ca="1" si="557"/>
        <v>0</v>
      </c>
      <c r="BC1024" s="18">
        <f t="shared" ca="1" si="557"/>
        <v>0</v>
      </c>
      <c r="BD1024" s="18">
        <f t="shared" ca="1" si="557"/>
        <v>0</v>
      </c>
      <c r="BE1024" s="18">
        <f t="shared" ca="1" si="557"/>
        <v>0</v>
      </c>
      <c r="BF1024" s="18">
        <f t="shared" ca="1" si="557"/>
        <v>0</v>
      </c>
      <c r="BG1024" s="18">
        <f t="shared" ca="1" si="557"/>
        <v>0</v>
      </c>
      <c r="BH1024" s="18">
        <f t="shared" ca="1" si="557"/>
        <v>0</v>
      </c>
    </row>
    <row r="1025" spans="8:60" x14ac:dyDescent="0.35">
      <c r="H1025" s="2" t="e">
        <f t="shared" si="536"/>
        <v>#REF!</v>
      </c>
      <c r="I1025">
        <f t="shared" si="558"/>
        <v>20</v>
      </c>
      <c r="J1025">
        <f t="shared" si="542"/>
        <v>31</v>
      </c>
      <c r="K1025" s="18">
        <f t="shared" ref="K1025:T1034" ca="1" si="559">IF(K$24&gt;$J1025,0,OFFSET($K$2,$I1025,$J1025-K$24))</f>
        <v>0</v>
      </c>
      <c r="L1025" s="18">
        <f t="shared" ca="1" si="559"/>
        <v>0</v>
      </c>
      <c r="M1025" s="18">
        <f t="shared" ca="1" si="559"/>
        <v>0</v>
      </c>
      <c r="N1025" s="18">
        <f t="shared" ca="1" si="559"/>
        <v>0</v>
      </c>
      <c r="O1025" s="18">
        <f t="shared" ca="1" si="559"/>
        <v>0</v>
      </c>
      <c r="P1025" s="18">
        <f t="shared" ca="1" si="559"/>
        <v>0</v>
      </c>
      <c r="Q1025" s="18">
        <f t="shared" ca="1" si="559"/>
        <v>0</v>
      </c>
      <c r="R1025" s="18">
        <f t="shared" ca="1" si="559"/>
        <v>0</v>
      </c>
      <c r="S1025" s="18">
        <f t="shared" ca="1" si="559"/>
        <v>0</v>
      </c>
      <c r="T1025" s="18">
        <f t="shared" ca="1" si="559"/>
        <v>0</v>
      </c>
      <c r="U1025" s="18">
        <f t="shared" ref="U1025:AD1034" ca="1" si="560">IF(U$24&gt;$J1025,0,OFFSET($K$2,$I1025,$J1025-U$24))</f>
        <v>0</v>
      </c>
      <c r="V1025" s="18">
        <f t="shared" ca="1" si="560"/>
        <v>0</v>
      </c>
      <c r="W1025" s="18">
        <f t="shared" ca="1" si="560"/>
        <v>0</v>
      </c>
      <c r="X1025" s="18">
        <f t="shared" ca="1" si="560"/>
        <v>0</v>
      </c>
      <c r="Y1025" s="18">
        <f t="shared" ca="1" si="560"/>
        <v>0</v>
      </c>
      <c r="Z1025" s="18">
        <f t="shared" ca="1" si="560"/>
        <v>0</v>
      </c>
      <c r="AA1025" s="18">
        <f t="shared" ca="1" si="560"/>
        <v>0</v>
      </c>
      <c r="AB1025" s="18">
        <f t="shared" ca="1" si="560"/>
        <v>0</v>
      </c>
      <c r="AC1025" s="18">
        <f t="shared" ca="1" si="560"/>
        <v>0</v>
      </c>
      <c r="AD1025" s="18">
        <f t="shared" ca="1" si="560"/>
        <v>0</v>
      </c>
      <c r="AE1025" s="18">
        <f t="shared" ref="AE1025:AN1034" ca="1" si="561">IF(AE$24&gt;$J1025,0,OFFSET($K$2,$I1025,$J1025-AE$24))</f>
        <v>0</v>
      </c>
      <c r="AF1025" s="18">
        <f t="shared" ca="1" si="561"/>
        <v>0</v>
      </c>
      <c r="AG1025" s="18">
        <f t="shared" ca="1" si="561"/>
        <v>0</v>
      </c>
      <c r="AH1025" s="18">
        <f t="shared" ca="1" si="561"/>
        <v>0</v>
      </c>
      <c r="AI1025" s="18">
        <f t="shared" ca="1" si="561"/>
        <v>0</v>
      </c>
      <c r="AJ1025" s="18">
        <f t="shared" ca="1" si="561"/>
        <v>0</v>
      </c>
      <c r="AK1025" s="18">
        <f t="shared" ca="1" si="561"/>
        <v>0</v>
      </c>
      <c r="AL1025" s="18">
        <f t="shared" ca="1" si="561"/>
        <v>0</v>
      </c>
      <c r="AM1025" s="18">
        <f t="shared" ca="1" si="561"/>
        <v>0</v>
      </c>
      <c r="AN1025" s="18">
        <f t="shared" ca="1" si="561"/>
        <v>0</v>
      </c>
      <c r="AO1025" s="18">
        <f t="shared" ref="AO1025:AX1034" ca="1" si="562">IF(AO$24&gt;$J1025,0,OFFSET($K$2,$I1025,$J1025-AO$24))</f>
        <v>0</v>
      </c>
      <c r="AP1025" s="18">
        <f t="shared" ca="1" si="562"/>
        <v>0</v>
      </c>
      <c r="AQ1025" s="18">
        <f t="shared" ca="1" si="562"/>
        <v>0</v>
      </c>
      <c r="AR1025" s="18">
        <f t="shared" ca="1" si="562"/>
        <v>0</v>
      </c>
      <c r="AS1025" s="18">
        <f t="shared" ca="1" si="562"/>
        <v>0</v>
      </c>
      <c r="AT1025" s="18">
        <f t="shared" ca="1" si="562"/>
        <v>0</v>
      </c>
      <c r="AU1025" s="18">
        <f t="shared" ca="1" si="562"/>
        <v>0</v>
      </c>
      <c r="AV1025" s="18">
        <f t="shared" ca="1" si="562"/>
        <v>0</v>
      </c>
      <c r="AW1025" s="18">
        <f t="shared" ca="1" si="562"/>
        <v>0</v>
      </c>
      <c r="AX1025" s="18">
        <f t="shared" ca="1" si="562"/>
        <v>0</v>
      </c>
      <c r="AY1025" s="18">
        <f t="shared" ref="AY1025:BH1034" ca="1" si="563">IF(AY$24&gt;$J1025,0,OFFSET($K$2,$I1025,$J1025-AY$24))</f>
        <v>0</v>
      </c>
      <c r="AZ1025" s="18">
        <f t="shared" ca="1" si="563"/>
        <v>0</v>
      </c>
      <c r="BA1025" s="18">
        <f t="shared" ca="1" si="563"/>
        <v>0</v>
      </c>
      <c r="BB1025" s="18">
        <f t="shared" ca="1" si="563"/>
        <v>0</v>
      </c>
      <c r="BC1025" s="18">
        <f t="shared" ca="1" si="563"/>
        <v>0</v>
      </c>
      <c r="BD1025" s="18">
        <f t="shared" ca="1" si="563"/>
        <v>0</v>
      </c>
      <c r="BE1025" s="18">
        <f t="shared" ca="1" si="563"/>
        <v>0</v>
      </c>
      <c r="BF1025" s="18">
        <f t="shared" ca="1" si="563"/>
        <v>0</v>
      </c>
      <c r="BG1025" s="18">
        <f t="shared" ca="1" si="563"/>
        <v>0</v>
      </c>
      <c r="BH1025" s="18">
        <f t="shared" ca="1" si="563"/>
        <v>0</v>
      </c>
    </row>
    <row r="1026" spans="8:60" x14ac:dyDescent="0.35">
      <c r="H1026" s="2" t="e">
        <f t="shared" si="536"/>
        <v>#REF!</v>
      </c>
      <c r="I1026">
        <f t="shared" si="558"/>
        <v>20</v>
      </c>
      <c r="J1026">
        <f t="shared" si="542"/>
        <v>32</v>
      </c>
      <c r="K1026" s="18">
        <f t="shared" ca="1" si="559"/>
        <v>0</v>
      </c>
      <c r="L1026" s="18">
        <f t="shared" ca="1" si="559"/>
        <v>0</v>
      </c>
      <c r="M1026" s="18">
        <f t="shared" ca="1" si="559"/>
        <v>0</v>
      </c>
      <c r="N1026" s="18">
        <f t="shared" ca="1" si="559"/>
        <v>0</v>
      </c>
      <c r="O1026" s="18">
        <f t="shared" ca="1" si="559"/>
        <v>0</v>
      </c>
      <c r="P1026" s="18">
        <f t="shared" ca="1" si="559"/>
        <v>0</v>
      </c>
      <c r="Q1026" s="18">
        <f t="shared" ca="1" si="559"/>
        <v>0</v>
      </c>
      <c r="R1026" s="18">
        <f t="shared" ca="1" si="559"/>
        <v>0</v>
      </c>
      <c r="S1026" s="18">
        <f t="shared" ca="1" si="559"/>
        <v>0</v>
      </c>
      <c r="T1026" s="18">
        <f t="shared" ca="1" si="559"/>
        <v>0</v>
      </c>
      <c r="U1026" s="18">
        <f t="shared" ca="1" si="560"/>
        <v>0</v>
      </c>
      <c r="V1026" s="18">
        <f t="shared" ca="1" si="560"/>
        <v>0</v>
      </c>
      <c r="W1026" s="18">
        <f t="shared" ca="1" si="560"/>
        <v>0</v>
      </c>
      <c r="X1026" s="18">
        <f t="shared" ca="1" si="560"/>
        <v>0</v>
      </c>
      <c r="Y1026" s="18">
        <f t="shared" ca="1" si="560"/>
        <v>0</v>
      </c>
      <c r="Z1026" s="18">
        <f t="shared" ca="1" si="560"/>
        <v>0</v>
      </c>
      <c r="AA1026" s="18">
        <f t="shared" ca="1" si="560"/>
        <v>0</v>
      </c>
      <c r="AB1026" s="18">
        <f t="shared" ca="1" si="560"/>
        <v>0</v>
      </c>
      <c r="AC1026" s="18">
        <f t="shared" ca="1" si="560"/>
        <v>0</v>
      </c>
      <c r="AD1026" s="18">
        <f t="shared" ca="1" si="560"/>
        <v>0</v>
      </c>
      <c r="AE1026" s="18">
        <f t="shared" ca="1" si="561"/>
        <v>0</v>
      </c>
      <c r="AF1026" s="18">
        <f t="shared" ca="1" si="561"/>
        <v>0</v>
      </c>
      <c r="AG1026" s="18">
        <f t="shared" ca="1" si="561"/>
        <v>0</v>
      </c>
      <c r="AH1026" s="18">
        <f t="shared" ca="1" si="561"/>
        <v>0</v>
      </c>
      <c r="AI1026" s="18">
        <f t="shared" ca="1" si="561"/>
        <v>0</v>
      </c>
      <c r="AJ1026" s="18">
        <f t="shared" ca="1" si="561"/>
        <v>0</v>
      </c>
      <c r="AK1026" s="18">
        <f t="shared" ca="1" si="561"/>
        <v>0</v>
      </c>
      <c r="AL1026" s="18">
        <f t="shared" ca="1" si="561"/>
        <v>0</v>
      </c>
      <c r="AM1026" s="18">
        <f t="shared" ca="1" si="561"/>
        <v>0</v>
      </c>
      <c r="AN1026" s="18">
        <f t="shared" ca="1" si="561"/>
        <v>0</v>
      </c>
      <c r="AO1026" s="18">
        <f t="shared" ca="1" si="562"/>
        <v>0</v>
      </c>
      <c r="AP1026" s="18">
        <f t="shared" ca="1" si="562"/>
        <v>0</v>
      </c>
      <c r="AQ1026" s="18">
        <f t="shared" ca="1" si="562"/>
        <v>0</v>
      </c>
      <c r="AR1026" s="18">
        <f t="shared" ca="1" si="562"/>
        <v>0</v>
      </c>
      <c r="AS1026" s="18">
        <f t="shared" ca="1" si="562"/>
        <v>0</v>
      </c>
      <c r="AT1026" s="18">
        <f t="shared" ca="1" si="562"/>
        <v>0</v>
      </c>
      <c r="AU1026" s="18">
        <f t="shared" ca="1" si="562"/>
        <v>0</v>
      </c>
      <c r="AV1026" s="18">
        <f t="shared" ca="1" si="562"/>
        <v>0</v>
      </c>
      <c r="AW1026" s="18">
        <f t="shared" ca="1" si="562"/>
        <v>0</v>
      </c>
      <c r="AX1026" s="18">
        <f t="shared" ca="1" si="562"/>
        <v>0</v>
      </c>
      <c r="AY1026" s="18">
        <f t="shared" ca="1" si="563"/>
        <v>0</v>
      </c>
      <c r="AZ1026" s="18">
        <f t="shared" ca="1" si="563"/>
        <v>0</v>
      </c>
      <c r="BA1026" s="18">
        <f t="shared" ca="1" si="563"/>
        <v>0</v>
      </c>
      <c r="BB1026" s="18">
        <f t="shared" ca="1" si="563"/>
        <v>0</v>
      </c>
      <c r="BC1026" s="18">
        <f t="shared" ca="1" si="563"/>
        <v>0</v>
      </c>
      <c r="BD1026" s="18">
        <f t="shared" ca="1" si="563"/>
        <v>0</v>
      </c>
      <c r="BE1026" s="18">
        <f t="shared" ca="1" si="563"/>
        <v>0</v>
      </c>
      <c r="BF1026" s="18">
        <f t="shared" ca="1" si="563"/>
        <v>0</v>
      </c>
      <c r="BG1026" s="18">
        <f t="shared" ca="1" si="563"/>
        <v>0</v>
      </c>
      <c r="BH1026" s="18">
        <f t="shared" ca="1" si="563"/>
        <v>0</v>
      </c>
    </row>
    <row r="1027" spans="8:60" x14ac:dyDescent="0.35">
      <c r="H1027" s="2" t="e">
        <f t="shared" si="536"/>
        <v>#REF!</v>
      </c>
      <c r="I1027">
        <f t="shared" si="558"/>
        <v>20</v>
      </c>
      <c r="J1027">
        <f t="shared" si="542"/>
        <v>33</v>
      </c>
      <c r="K1027" s="18">
        <f t="shared" ca="1" si="559"/>
        <v>0</v>
      </c>
      <c r="L1027" s="18">
        <f t="shared" ca="1" si="559"/>
        <v>0</v>
      </c>
      <c r="M1027" s="18">
        <f t="shared" ca="1" si="559"/>
        <v>0</v>
      </c>
      <c r="N1027" s="18">
        <f t="shared" ca="1" si="559"/>
        <v>0</v>
      </c>
      <c r="O1027" s="18">
        <f t="shared" ca="1" si="559"/>
        <v>0</v>
      </c>
      <c r="P1027" s="18">
        <f t="shared" ca="1" si="559"/>
        <v>0</v>
      </c>
      <c r="Q1027" s="18">
        <f t="shared" ca="1" si="559"/>
        <v>0</v>
      </c>
      <c r="R1027" s="18">
        <f t="shared" ca="1" si="559"/>
        <v>0</v>
      </c>
      <c r="S1027" s="18">
        <f t="shared" ca="1" si="559"/>
        <v>0</v>
      </c>
      <c r="T1027" s="18">
        <f t="shared" ca="1" si="559"/>
        <v>0</v>
      </c>
      <c r="U1027" s="18">
        <f t="shared" ca="1" si="560"/>
        <v>0</v>
      </c>
      <c r="V1027" s="18">
        <f t="shared" ca="1" si="560"/>
        <v>0</v>
      </c>
      <c r="W1027" s="18">
        <f t="shared" ca="1" si="560"/>
        <v>0</v>
      </c>
      <c r="X1027" s="18">
        <f t="shared" ca="1" si="560"/>
        <v>0</v>
      </c>
      <c r="Y1027" s="18">
        <f t="shared" ca="1" si="560"/>
        <v>0</v>
      </c>
      <c r="Z1027" s="18">
        <f t="shared" ca="1" si="560"/>
        <v>0</v>
      </c>
      <c r="AA1027" s="18">
        <f t="shared" ca="1" si="560"/>
        <v>0</v>
      </c>
      <c r="AB1027" s="18">
        <f t="shared" ca="1" si="560"/>
        <v>0</v>
      </c>
      <c r="AC1027" s="18">
        <f t="shared" ca="1" si="560"/>
        <v>0</v>
      </c>
      <c r="AD1027" s="18">
        <f t="shared" ca="1" si="560"/>
        <v>0</v>
      </c>
      <c r="AE1027" s="18">
        <f t="shared" ca="1" si="561"/>
        <v>0</v>
      </c>
      <c r="AF1027" s="18">
        <f t="shared" ca="1" si="561"/>
        <v>0</v>
      </c>
      <c r="AG1027" s="18">
        <f t="shared" ca="1" si="561"/>
        <v>0</v>
      </c>
      <c r="AH1027" s="18">
        <f t="shared" ca="1" si="561"/>
        <v>0</v>
      </c>
      <c r="AI1027" s="18">
        <f t="shared" ca="1" si="561"/>
        <v>0</v>
      </c>
      <c r="AJ1027" s="18">
        <f t="shared" ca="1" si="561"/>
        <v>0</v>
      </c>
      <c r="AK1027" s="18">
        <f t="shared" ca="1" si="561"/>
        <v>0</v>
      </c>
      <c r="AL1027" s="18">
        <f t="shared" ca="1" si="561"/>
        <v>0</v>
      </c>
      <c r="AM1027" s="18">
        <f t="shared" ca="1" si="561"/>
        <v>0</v>
      </c>
      <c r="AN1027" s="18">
        <f t="shared" ca="1" si="561"/>
        <v>0</v>
      </c>
      <c r="AO1027" s="18">
        <f t="shared" ca="1" si="562"/>
        <v>0</v>
      </c>
      <c r="AP1027" s="18">
        <f t="shared" ca="1" si="562"/>
        <v>0</v>
      </c>
      <c r="AQ1027" s="18">
        <f t="shared" ca="1" si="562"/>
        <v>0</v>
      </c>
      <c r="AR1027" s="18">
        <f t="shared" ca="1" si="562"/>
        <v>0</v>
      </c>
      <c r="AS1027" s="18">
        <f t="shared" ca="1" si="562"/>
        <v>0</v>
      </c>
      <c r="AT1027" s="18">
        <f t="shared" ca="1" si="562"/>
        <v>0</v>
      </c>
      <c r="AU1027" s="18">
        <f t="shared" ca="1" si="562"/>
        <v>0</v>
      </c>
      <c r="AV1027" s="18">
        <f t="shared" ca="1" si="562"/>
        <v>0</v>
      </c>
      <c r="AW1027" s="18">
        <f t="shared" ca="1" si="562"/>
        <v>0</v>
      </c>
      <c r="AX1027" s="18">
        <f t="shared" ca="1" si="562"/>
        <v>0</v>
      </c>
      <c r="AY1027" s="18">
        <f t="shared" ca="1" si="563"/>
        <v>0</v>
      </c>
      <c r="AZ1027" s="18">
        <f t="shared" ca="1" si="563"/>
        <v>0</v>
      </c>
      <c r="BA1027" s="18">
        <f t="shared" ca="1" si="563"/>
        <v>0</v>
      </c>
      <c r="BB1027" s="18">
        <f t="shared" ca="1" si="563"/>
        <v>0</v>
      </c>
      <c r="BC1027" s="18">
        <f t="shared" ca="1" si="563"/>
        <v>0</v>
      </c>
      <c r="BD1027" s="18">
        <f t="shared" ca="1" si="563"/>
        <v>0</v>
      </c>
      <c r="BE1027" s="18">
        <f t="shared" ca="1" si="563"/>
        <v>0</v>
      </c>
      <c r="BF1027" s="18">
        <f t="shared" ca="1" si="563"/>
        <v>0</v>
      </c>
      <c r="BG1027" s="18">
        <f t="shared" ca="1" si="563"/>
        <v>0</v>
      </c>
      <c r="BH1027" s="18">
        <f t="shared" ca="1" si="563"/>
        <v>0</v>
      </c>
    </row>
    <row r="1028" spans="8:60" x14ac:dyDescent="0.35">
      <c r="H1028" s="2" t="e">
        <f t="shared" si="536"/>
        <v>#REF!</v>
      </c>
      <c r="I1028">
        <f t="shared" si="558"/>
        <v>20</v>
      </c>
      <c r="J1028">
        <f t="shared" si="542"/>
        <v>34</v>
      </c>
      <c r="K1028" s="18">
        <f t="shared" ca="1" si="559"/>
        <v>0</v>
      </c>
      <c r="L1028" s="18">
        <f t="shared" ca="1" si="559"/>
        <v>0</v>
      </c>
      <c r="M1028" s="18">
        <f t="shared" ca="1" si="559"/>
        <v>0</v>
      </c>
      <c r="N1028" s="18">
        <f t="shared" ca="1" si="559"/>
        <v>0</v>
      </c>
      <c r="O1028" s="18">
        <f t="shared" ca="1" si="559"/>
        <v>0</v>
      </c>
      <c r="P1028" s="18">
        <f t="shared" ca="1" si="559"/>
        <v>0</v>
      </c>
      <c r="Q1028" s="18">
        <f t="shared" ca="1" si="559"/>
        <v>0</v>
      </c>
      <c r="R1028" s="18">
        <f t="shared" ca="1" si="559"/>
        <v>0</v>
      </c>
      <c r="S1028" s="18">
        <f t="shared" ca="1" si="559"/>
        <v>0</v>
      </c>
      <c r="T1028" s="18">
        <f t="shared" ca="1" si="559"/>
        <v>0</v>
      </c>
      <c r="U1028" s="18">
        <f t="shared" ca="1" si="560"/>
        <v>0</v>
      </c>
      <c r="V1028" s="18">
        <f t="shared" ca="1" si="560"/>
        <v>0</v>
      </c>
      <c r="W1028" s="18">
        <f t="shared" ca="1" si="560"/>
        <v>0</v>
      </c>
      <c r="X1028" s="18">
        <f t="shared" ca="1" si="560"/>
        <v>0</v>
      </c>
      <c r="Y1028" s="18">
        <f t="shared" ca="1" si="560"/>
        <v>0</v>
      </c>
      <c r="Z1028" s="18">
        <f t="shared" ca="1" si="560"/>
        <v>0</v>
      </c>
      <c r="AA1028" s="18">
        <f t="shared" ca="1" si="560"/>
        <v>0</v>
      </c>
      <c r="AB1028" s="18">
        <f t="shared" ca="1" si="560"/>
        <v>0</v>
      </c>
      <c r="AC1028" s="18">
        <f t="shared" ca="1" si="560"/>
        <v>0</v>
      </c>
      <c r="AD1028" s="18">
        <f t="shared" ca="1" si="560"/>
        <v>0</v>
      </c>
      <c r="AE1028" s="18">
        <f t="shared" ca="1" si="561"/>
        <v>0</v>
      </c>
      <c r="AF1028" s="18">
        <f t="shared" ca="1" si="561"/>
        <v>0</v>
      </c>
      <c r="AG1028" s="18">
        <f t="shared" ca="1" si="561"/>
        <v>0</v>
      </c>
      <c r="AH1028" s="18">
        <f t="shared" ca="1" si="561"/>
        <v>0</v>
      </c>
      <c r="AI1028" s="18">
        <f t="shared" ca="1" si="561"/>
        <v>0</v>
      </c>
      <c r="AJ1028" s="18">
        <f t="shared" ca="1" si="561"/>
        <v>0</v>
      </c>
      <c r="AK1028" s="18">
        <f t="shared" ca="1" si="561"/>
        <v>0</v>
      </c>
      <c r="AL1028" s="18">
        <f t="shared" ca="1" si="561"/>
        <v>0</v>
      </c>
      <c r="AM1028" s="18">
        <f t="shared" ca="1" si="561"/>
        <v>0</v>
      </c>
      <c r="AN1028" s="18">
        <f t="shared" ca="1" si="561"/>
        <v>0</v>
      </c>
      <c r="AO1028" s="18">
        <f t="shared" ca="1" si="562"/>
        <v>0</v>
      </c>
      <c r="AP1028" s="18">
        <f t="shared" ca="1" si="562"/>
        <v>0</v>
      </c>
      <c r="AQ1028" s="18">
        <f t="shared" ca="1" si="562"/>
        <v>0</v>
      </c>
      <c r="AR1028" s="18">
        <f t="shared" ca="1" si="562"/>
        <v>0</v>
      </c>
      <c r="AS1028" s="18">
        <f t="shared" ca="1" si="562"/>
        <v>0</v>
      </c>
      <c r="AT1028" s="18">
        <f t="shared" ca="1" si="562"/>
        <v>0</v>
      </c>
      <c r="AU1028" s="18">
        <f t="shared" ca="1" si="562"/>
        <v>0</v>
      </c>
      <c r="AV1028" s="18">
        <f t="shared" ca="1" si="562"/>
        <v>0</v>
      </c>
      <c r="AW1028" s="18">
        <f t="shared" ca="1" si="562"/>
        <v>0</v>
      </c>
      <c r="AX1028" s="18">
        <f t="shared" ca="1" si="562"/>
        <v>0</v>
      </c>
      <c r="AY1028" s="18">
        <f t="shared" ca="1" si="563"/>
        <v>0</v>
      </c>
      <c r="AZ1028" s="18">
        <f t="shared" ca="1" si="563"/>
        <v>0</v>
      </c>
      <c r="BA1028" s="18">
        <f t="shared" ca="1" si="563"/>
        <v>0</v>
      </c>
      <c r="BB1028" s="18">
        <f t="shared" ca="1" si="563"/>
        <v>0</v>
      </c>
      <c r="BC1028" s="18">
        <f t="shared" ca="1" si="563"/>
        <v>0</v>
      </c>
      <c r="BD1028" s="18">
        <f t="shared" ca="1" si="563"/>
        <v>0</v>
      </c>
      <c r="BE1028" s="18">
        <f t="shared" ca="1" si="563"/>
        <v>0</v>
      </c>
      <c r="BF1028" s="18">
        <f t="shared" ca="1" si="563"/>
        <v>0</v>
      </c>
      <c r="BG1028" s="18">
        <f t="shared" ca="1" si="563"/>
        <v>0</v>
      </c>
      <c r="BH1028" s="18">
        <f t="shared" ca="1" si="563"/>
        <v>0</v>
      </c>
    </row>
    <row r="1029" spans="8:60" x14ac:dyDescent="0.35">
      <c r="H1029" s="2" t="e">
        <f t="shared" si="536"/>
        <v>#REF!</v>
      </c>
      <c r="I1029">
        <f t="shared" si="558"/>
        <v>20</v>
      </c>
      <c r="J1029">
        <f t="shared" si="542"/>
        <v>35</v>
      </c>
      <c r="K1029" s="18">
        <f t="shared" ca="1" si="559"/>
        <v>0</v>
      </c>
      <c r="L1029" s="18">
        <f t="shared" ca="1" si="559"/>
        <v>0</v>
      </c>
      <c r="M1029" s="18">
        <f t="shared" ca="1" si="559"/>
        <v>0</v>
      </c>
      <c r="N1029" s="18">
        <f t="shared" ca="1" si="559"/>
        <v>0</v>
      </c>
      <c r="O1029" s="18">
        <f t="shared" ca="1" si="559"/>
        <v>0</v>
      </c>
      <c r="P1029" s="18">
        <f t="shared" ca="1" si="559"/>
        <v>0</v>
      </c>
      <c r="Q1029" s="18">
        <f t="shared" ca="1" si="559"/>
        <v>0</v>
      </c>
      <c r="R1029" s="18">
        <f t="shared" ca="1" si="559"/>
        <v>0</v>
      </c>
      <c r="S1029" s="18">
        <f t="shared" ca="1" si="559"/>
        <v>0</v>
      </c>
      <c r="T1029" s="18">
        <f t="shared" ca="1" si="559"/>
        <v>0</v>
      </c>
      <c r="U1029" s="18">
        <f t="shared" ca="1" si="560"/>
        <v>0</v>
      </c>
      <c r="V1029" s="18">
        <f t="shared" ca="1" si="560"/>
        <v>0</v>
      </c>
      <c r="W1029" s="18">
        <f t="shared" ca="1" si="560"/>
        <v>0</v>
      </c>
      <c r="X1029" s="18">
        <f t="shared" ca="1" si="560"/>
        <v>0</v>
      </c>
      <c r="Y1029" s="18">
        <f t="shared" ca="1" si="560"/>
        <v>0</v>
      </c>
      <c r="Z1029" s="18">
        <f t="shared" ca="1" si="560"/>
        <v>0</v>
      </c>
      <c r="AA1029" s="18">
        <f t="shared" ca="1" si="560"/>
        <v>0</v>
      </c>
      <c r="AB1029" s="18">
        <f t="shared" ca="1" si="560"/>
        <v>0</v>
      </c>
      <c r="AC1029" s="18">
        <f t="shared" ca="1" si="560"/>
        <v>0</v>
      </c>
      <c r="AD1029" s="18">
        <f t="shared" ca="1" si="560"/>
        <v>0</v>
      </c>
      <c r="AE1029" s="18">
        <f t="shared" ca="1" si="561"/>
        <v>0</v>
      </c>
      <c r="AF1029" s="18">
        <f t="shared" ca="1" si="561"/>
        <v>0</v>
      </c>
      <c r="AG1029" s="18">
        <f t="shared" ca="1" si="561"/>
        <v>0</v>
      </c>
      <c r="AH1029" s="18">
        <f t="shared" ca="1" si="561"/>
        <v>0</v>
      </c>
      <c r="AI1029" s="18">
        <f t="shared" ca="1" si="561"/>
        <v>0</v>
      </c>
      <c r="AJ1029" s="18">
        <f t="shared" ca="1" si="561"/>
        <v>0</v>
      </c>
      <c r="AK1029" s="18">
        <f t="shared" ca="1" si="561"/>
        <v>0</v>
      </c>
      <c r="AL1029" s="18">
        <f t="shared" ca="1" si="561"/>
        <v>0</v>
      </c>
      <c r="AM1029" s="18">
        <f t="shared" ca="1" si="561"/>
        <v>0</v>
      </c>
      <c r="AN1029" s="18">
        <f t="shared" ca="1" si="561"/>
        <v>0</v>
      </c>
      <c r="AO1029" s="18">
        <f t="shared" ca="1" si="562"/>
        <v>0</v>
      </c>
      <c r="AP1029" s="18">
        <f t="shared" ca="1" si="562"/>
        <v>0</v>
      </c>
      <c r="AQ1029" s="18">
        <f t="shared" ca="1" si="562"/>
        <v>0</v>
      </c>
      <c r="AR1029" s="18">
        <f t="shared" ca="1" si="562"/>
        <v>0</v>
      </c>
      <c r="AS1029" s="18">
        <f t="shared" ca="1" si="562"/>
        <v>0</v>
      </c>
      <c r="AT1029" s="18">
        <f t="shared" ca="1" si="562"/>
        <v>0</v>
      </c>
      <c r="AU1029" s="18">
        <f t="shared" ca="1" si="562"/>
        <v>0</v>
      </c>
      <c r="AV1029" s="18">
        <f t="shared" ca="1" si="562"/>
        <v>0</v>
      </c>
      <c r="AW1029" s="18">
        <f t="shared" ca="1" si="562"/>
        <v>0</v>
      </c>
      <c r="AX1029" s="18">
        <f t="shared" ca="1" si="562"/>
        <v>0</v>
      </c>
      <c r="AY1029" s="18">
        <f t="shared" ca="1" si="563"/>
        <v>0</v>
      </c>
      <c r="AZ1029" s="18">
        <f t="shared" ca="1" si="563"/>
        <v>0</v>
      </c>
      <c r="BA1029" s="18">
        <f t="shared" ca="1" si="563"/>
        <v>0</v>
      </c>
      <c r="BB1029" s="18">
        <f t="shared" ca="1" si="563"/>
        <v>0</v>
      </c>
      <c r="BC1029" s="18">
        <f t="shared" ca="1" si="563"/>
        <v>0</v>
      </c>
      <c r="BD1029" s="18">
        <f t="shared" ca="1" si="563"/>
        <v>0</v>
      </c>
      <c r="BE1029" s="18">
        <f t="shared" ca="1" si="563"/>
        <v>0</v>
      </c>
      <c r="BF1029" s="18">
        <f t="shared" ca="1" si="563"/>
        <v>0</v>
      </c>
      <c r="BG1029" s="18">
        <f t="shared" ca="1" si="563"/>
        <v>0</v>
      </c>
      <c r="BH1029" s="18">
        <f t="shared" ca="1" si="563"/>
        <v>0</v>
      </c>
    </row>
    <row r="1030" spans="8:60" x14ac:dyDescent="0.35">
      <c r="H1030" s="2" t="e">
        <f t="shared" si="536"/>
        <v>#REF!</v>
      </c>
      <c r="I1030">
        <f t="shared" si="558"/>
        <v>20</v>
      </c>
      <c r="J1030">
        <f t="shared" si="542"/>
        <v>36</v>
      </c>
      <c r="K1030" s="18">
        <f t="shared" ca="1" si="559"/>
        <v>0</v>
      </c>
      <c r="L1030" s="18">
        <f t="shared" ca="1" si="559"/>
        <v>0</v>
      </c>
      <c r="M1030" s="18">
        <f t="shared" ca="1" si="559"/>
        <v>0</v>
      </c>
      <c r="N1030" s="18">
        <f t="shared" ca="1" si="559"/>
        <v>0</v>
      </c>
      <c r="O1030" s="18">
        <f t="shared" ca="1" si="559"/>
        <v>0</v>
      </c>
      <c r="P1030" s="18">
        <f t="shared" ca="1" si="559"/>
        <v>0</v>
      </c>
      <c r="Q1030" s="18">
        <f t="shared" ca="1" si="559"/>
        <v>0</v>
      </c>
      <c r="R1030" s="18">
        <f t="shared" ca="1" si="559"/>
        <v>0</v>
      </c>
      <c r="S1030" s="18">
        <f t="shared" ca="1" si="559"/>
        <v>0</v>
      </c>
      <c r="T1030" s="18">
        <f t="shared" ca="1" si="559"/>
        <v>0</v>
      </c>
      <c r="U1030" s="18">
        <f t="shared" ca="1" si="560"/>
        <v>0</v>
      </c>
      <c r="V1030" s="18">
        <f t="shared" ca="1" si="560"/>
        <v>0</v>
      </c>
      <c r="W1030" s="18">
        <f t="shared" ca="1" si="560"/>
        <v>0</v>
      </c>
      <c r="X1030" s="18">
        <f t="shared" ca="1" si="560"/>
        <v>0</v>
      </c>
      <c r="Y1030" s="18">
        <f t="shared" ca="1" si="560"/>
        <v>0</v>
      </c>
      <c r="Z1030" s="18">
        <f t="shared" ca="1" si="560"/>
        <v>0</v>
      </c>
      <c r="AA1030" s="18">
        <f t="shared" ca="1" si="560"/>
        <v>0</v>
      </c>
      <c r="AB1030" s="18">
        <f t="shared" ca="1" si="560"/>
        <v>0</v>
      </c>
      <c r="AC1030" s="18">
        <f t="shared" ca="1" si="560"/>
        <v>0</v>
      </c>
      <c r="AD1030" s="18">
        <f t="shared" ca="1" si="560"/>
        <v>0</v>
      </c>
      <c r="AE1030" s="18">
        <f t="shared" ca="1" si="561"/>
        <v>0</v>
      </c>
      <c r="AF1030" s="18">
        <f t="shared" ca="1" si="561"/>
        <v>0</v>
      </c>
      <c r="AG1030" s="18">
        <f t="shared" ca="1" si="561"/>
        <v>0</v>
      </c>
      <c r="AH1030" s="18">
        <f t="shared" ca="1" si="561"/>
        <v>0</v>
      </c>
      <c r="AI1030" s="18">
        <f t="shared" ca="1" si="561"/>
        <v>0</v>
      </c>
      <c r="AJ1030" s="18">
        <f t="shared" ca="1" si="561"/>
        <v>0</v>
      </c>
      <c r="AK1030" s="18">
        <f t="shared" ca="1" si="561"/>
        <v>0</v>
      </c>
      <c r="AL1030" s="18">
        <f t="shared" ca="1" si="561"/>
        <v>0</v>
      </c>
      <c r="AM1030" s="18">
        <f t="shared" ca="1" si="561"/>
        <v>0</v>
      </c>
      <c r="AN1030" s="18">
        <f t="shared" ca="1" si="561"/>
        <v>0</v>
      </c>
      <c r="AO1030" s="18">
        <f t="shared" ca="1" si="562"/>
        <v>0</v>
      </c>
      <c r="AP1030" s="18">
        <f t="shared" ca="1" si="562"/>
        <v>0</v>
      </c>
      <c r="AQ1030" s="18">
        <f t="shared" ca="1" si="562"/>
        <v>0</v>
      </c>
      <c r="AR1030" s="18">
        <f t="shared" ca="1" si="562"/>
        <v>0</v>
      </c>
      <c r="AS1030" s="18">
        <f t="shared" ca="1" si="562"/>
        <v>0</v>
      </c>
      <c r="AT1030" s="18">
        <f t="shared" ca="1" si="562"/>
        <v>0</v>
      </c>
      <c r="AU1030" s="18">
        <f t="shared" ca="1" si="562"/>
        <v>0</v>
      </c>
      <c r="AV1030" s="18">
        <f t="shared" ca="1" si="562"/>
        <v>0</v>
      </c>
      <c r="AW1030" s="18">
        <f t="shared" ca="1" si="562"/>
        <v>0</v>
      </c>
      <c r="AX1030" s="18">
        <f t="shared" ca="1" si="562"/>
        <v>0</v>
      </c>
      <c r="AY1030" s="18">
        <f t="shared" ca="1" si="563"/>
        <v>0</v>
      </c>
      <c r="AZ1030" s="18">
        <f t="shared" ca="1" si="563"/>
        <v>0</v>
      </c>
      <c r="BA1030" s="18">
        <f t="shared" ca="1" si="563"/>
        <v>0</v>
      </c>
      <c r="BB1030" s="18">
        <f t="shared" ca="1" si="563"/>
        <v>0</v>
      </c>
      <c r="BC1030" s="18">
        <f t="shared" ca="1" si="563"/>
        <v>0</v>
      </c>
      <c r="BD1030" s="18">
        <f t="shared" ca="1" si="563"/>
        <v>0</v>
      </c>
      <c r="BE1030" s="18">
        <f t="shared" ca="1" si="563"/>
        <v>0</v>
      </c>
      <c r="BF1030" s="18">
        <f t="shared" ca="1" si="563"/>
        <v>0</v>
      </c>
      <c r="BG1030" s="18">
        <f t="shared" ca="1" si="563"/>
        <v>0</v>
      </c>
      <c r="BH1030" s="18">
        <f t="shared" ca="1" si="563"/>
        <v>0</v>
      </c>
    </row>
    <row r="1031" spans="8:60" x14ac:dyDescent="0.35">
      <c r="H1031" s="2" t="e">
        <f t="shared" si="536"/>
        <v>#REF!</v>
      </c>
      <c r="I1031">
        <f t="shared" si="558"/>
        <v>20</v>
      </c>
      <c r="J1031">
        <f t="shared" si="542"/>
        <v>37</v>
      </c>
      <c r="K1031" s="18">
        <f t="shared" ca="1" si="559"/>
        <v>0</v>
      </c>
      <c r="L1031" s="18">
        <f t="shared" ca="1" si="559"/>
        <v>0</v>
      </c>
      <c r="M1031" s="18">
        <f t="shared" ca="1" si="559"/>
        <v>0</v>
      </c>
      <c r="N1031" s="18">
        <f t="shared" ca="1" si="559"/>
        <v>0</v>
      </c>
      <c r="O1031" s="18">
        <f t="shared" ca="1" si="559"/>
        <v>0</v>
      </c>
      <c r="P1031" s="18">
        <f t="shared" ca="1" si="559"/>
        <v>0</v>
      </c>
      <c r="Q1031" s="18">
        <f t="shared" ca="1" si="559"/>
        <v>0</v>
      </c>
      <c r="R1031" s="18">
        <f t="shared" ca="1" si="559"/>
        <v>0</v>
      </c>
      <c r="S1031" s="18">
        <f t="shared" ca="1" si="559"/>
        <v>0</v>
      </c>
      <c r="T1031" s="18">
        <f t="shared" ca="1" si="559"/>
        <v>0</v>
      </c>
      <c r="U1031" s="18">
        <f t="shared" ca="1" si="560"/>
        <v>0</v>
      </c>
      <c r="V1031" s="18">
        <f t="shared" ca="1" si="560"/>
        <v>0</v>
      </c>
      <c r="W1031" s="18">
        <f t="shared" ca="1" si="560"/>
        <v>0</v>
      </c>
      <c r="X1031" s="18">
        <f t="shared" ca="1" si="560"/>
        <v>0</v>
      </c>
      <c r="Y1031" s="18">
        <f t="shared" ca="1" si="560"/>
        <v>0</v>
      </c>
      <c r="Z1031" s="18">
        <f t="shared" ca="1" si="560"/>
        <v>0</v>
      </c>
      <c r="AA1031" s="18">
        <f t="shared" ca="1" si="560"/>
        <v>0</v>
      </c>
      <c r="AB1031" s="18">
        <f t="shared" ca="1" si="560"/>
        <v>0</v>
      </c>
      <c r="AC1031" s="18">
        <f t="shared" ca="1" si="560"/>
        <v>0</v>
      </c>
      <c r="AD1031" s="18">
        <f t="shared" ca="1" si="560"/>
        <v>0</v>
      </c>
      <c r="AE1031" s="18">
        <f t="shared" ca="1" si="561"/>
        <v>0</v>
      </c>
      <c r="AF1031" s="18">
        <f t="shared" ca="1" si="561"/>
        <v>0</v>
      </c>
      <c r="AG1031" s="18">
        <f t="shared" ca="1" si="561"/>
        <v>0</v>
      </c>
      <c r="AH1031" s="18">
        <f t="shared" ca="1" si="561"/>
        <v>0</v>
      </c>
      <c r="AI1031" s="18">
        <f t="shared" ca="1" si="561"/>
        <v>0</v>
      </c>
      <c r="AJ1031" s="18">
        <f t="shared" ca="1" si="561"/>
        <v>0</v>
      </c>
      <c r="AK1031" s="18">
        <f t="shared" ca="1" si="561"/>
        <v>0</v>
      </c>
      <c r="AL1031" s="18">
        <f t="shared" ca="1" si="561"/>
        <v>0</v>
      </c>
      <c r="AM1031" s="18">
        <f t="shared" ca="1" si="561"/>
        <v>0</v>
      </c>
      <c r="AN1031" s="18">
        <f t="shared" ca="1" si="561"/>
        <v>0</v>
      </c>
      <c r="AO1031" s="18">
        <f t="shared" ca="1" si="562"/>
        <v>0</v>
      </c>
      <c r="AP1031" s="18">
        <f t="shared" ca="1" si="562"/>
        <v>0</v>
      </c>
      <c r="AQ1031" s="18">
        <f t="shared" ca="1" si="562"/>
        <v>0</v>
      </c>
      <c r="AR1031" s="18">
        <f t="shared" ca="1" si="562"/>
        <v>0</v>
      </c>
      <c r="AS1031" s="18">
        <f t="shared" ca="1" si="562"/>
        <v>0</v>
      </c>
      <c r="AT1031" s="18">
        <f t="shared" ca="1" si="562"/>
        <v>0</v>
      </c>
      <c r="AU1031" s="18">
        <f t="shared" ca="1" si="562"/>
        <v>0</v>
      </c>
      <c r="AV1031" s="18">
        <f t="shared" ca="1" si="562"/>
        <v>0</v>
      </c>
      <c r="AW1031" s="18">
        <f t="shared" ca="1" si="562"/>
        <v>0</v>
      </c>
      <c r="AX1031" s="18">
        <f t="shared" ca="1" si="562"/>
        <v>0</v>
      </c>
      <c r="AY1031" s="18">
        <f t="shared" ca="1" si="563"/>
        <v>0</v>
      </c>
      <c r="AZ1031" s="18">
        <f t="shared" ca="1" si="563"/>
        <v>0</v>
      </c>
      <c r="BA1031" s="18">
        <f t="shared" ca="1" si="563"/>
        <v>0</v>
      </c>
      <c r="BB1031" s="18">
        <f t="shared" ca="1" si="563"/>
        <v>0</v>
      </c>
      <c r="BC1031" s="18">
        <f t="shared" ca="1" si="563"/>
        <v>0</v>
      </c>
      <c r="BD1031" s="18">
        <f t="shared" ca="1" si="563"/>
        <v>0</v>
      </c>
      <c r="BE1031" s="18">
        <f t="shared" ca="1" si="563"/>
        <v>0</v>
      </c>
      <c r="BF1031" s="18">
        <f t="shared" ca="1" si="563"/>
        <v>0</v>
      </c>
      <c r="BG1031" s="18">
        <f t="shared" ca="1" si="563"/>
        <v>0</v>
      </c>
      <c r="BH1031" s="18">
        <f t="shared" ca="1" si="563"/>
        <v>0</v>
      </c>
    </row>
    <row r="1032" spans="8:60" x14ac:dyDescent="0.35">
      <c r="H1032" s="2" t="e">
        <f t="shared" si="536"/>
        <v>#REF!</v>
      </c>
      <c r="I1032">
        <f t="shared" si="558"/>
        <v>20</v>
      </c>
      <c r="J1032">
        <f t="shared" si="542"/>
        <v>38</v>
      </c>
      <c r="K1032" s="18">
        <f t="shared" ca="1" si="559"/>
        <v>0</v>
      </c>
      <c r="L1032" s="18">
        <f t="shared" ca="1" si="559"/>
        <v>0</v>
      </c>
      <c r="M1032" s="18">
        <f t="shared" ca="1" si="559"/>
        <v>0</v>
      </c>
      <c r="N1032" s="18">
        <f t="shared" ca="1" si="559"/>
        <v>0</v>
      </c>
      <c r="O1032" s="18">
        <f t="shared" ca="1" si="559"/>
        <v>0</v>
      </c>
      <c r="P1032" s="18">
        <f t="shared" ca="1" si="559"/>
        <v>0</v>
      </c>
      <c r="Q1032" s="18">
        <f t="shared" ca="1" si="559"/>
        <v>0</v>
      </c>
      <c r="R1032" s="18">
        <f t="shared" ca="1" si="559"/>
        <v>0</v>
      </c>
      <c r="S1032" s="18">
        <f t="shared" ca="1" si="559"/>
        <v>0</v>
      </c>
      <c r="T1032" s="18">
        <f t="shared" ca="1" si="559"/>
        <v>0</v>
      </c>
      <c r="U1032" s="18">
        <f t="shared" ca="1" si="560"/>
        <v>0</v>
      </c>
      <c r="V1032" s="18">
        <f t="shared" ca="1" si="560"/>
        <v>0</v>
      </c>
      <c r="W1032" s="18">
        <f t="shared" ca="1" si="560"/>
        <v>0</v>
      </c>
      <c r="X1032" s="18">
        <f t="shared" ca="1" si="560"/>
        <v>0</v>
      </c>
      <c r="Y1032" s="18">
        <f t="shared" ca="1" si="560"/>
        <v>0</v>
      </c>
      <c r="Z1032" s="18">
        <f t="shared" ca="1" si="560"/>
        <v>0</v>
      </c>
      <c r="AA1032" s="18">
        <f t="shared" ca="1" si="560"/>
        <v>0</v>
      </c>
      <c r="AB1032" s="18">
        <f t="shared" ca="1" si="560"/>
        <v>0</v>
      </c>
      <c r="AC1032" s="18">
        <f t="shared" ca="1" si="560"/>
        <v>0</v>
      </c>
      <c r="AD1032" s="18">
        <f t="shared" ca="1" si="560"/>
        <v>0</v>
      </c>
      <c r="AE1032" s="18">
        <f t="shared" ca="1" si="561"/>
        <v>0</v>
      </c>
      <c r="AF1032" s="18">
        <f t="shared" ca="1" si="561"/>
        <v>0</v>
      </c>
      <c r="AG1032" s="18">
        <f t="shared" ca="1" si="561"/>
        <v>0</v>
      </c>
      <c r="AH1032" s="18">
        <f t="shared" ca="1" si="561"/>
        <v>0</v>
      </c>
      <c r="AI1032" s="18">
        <f t="shared" ca="1" si="561"/>
        <v>0</v>
      </c>
      <c r="AJ1032" s="18">
        <f t="shared" ca="1" si="561"/>
        <v>0</v>
      </c>
      <c r="AK1032" s="18">
        <f t="shared" ca="1" si="561"/>
        <v>0</v>
      </c>
      <c r="AL1032" s="18">
        <f t="shared" ca="1" si="561"/>
        <v>0</v>
      </c>
      <c r="AM1032" s="18">
        <f t="shared" ca="1" si="561"/>
        <v>0</v>
      </c>
      <c r="AN1032" s="18">
        <f t="shared" ca="1" si="561"/>
        <v>0</v>
      </c>
      <c r="AO1032" s="18">
        <f t="shared" ca="1" si="562"/>
        <v>0</v>
      </c>
      <c r="AP1032" s="18">
        <f t="shared" ca="1" si="562"/>
        <v>0</v>
      </c>
      <c r="AQ1032" s="18">
        <f t="shared" ca="1" si="562"/>
        <v>0</v>
      </c>
      <c r="AR1032" s="18">
        <f t="shared" ca="1" si="562"/>
        <v>0</v>
      </c>
      <c r="AS1032" s="18">
        <f t="shared" ca="1" si="562"/>
        <v>0</v>
      </c>
      <c r="AT1032" s="18">
        <f t="shared" ca="1" si="562"/>
        <v>0</v>
      </c>
      <c r="AU1032" s="18">
        <f t="shared" ca="1" si="562"/>
        <v>0</v>
      </c>
      <c r="AV1032" s="18">
        <f t="shared" ca="1" si="562"/>
        <v>0</v>
      </c>
      <c r="AW1032" s="18">
        <f t="shared" ca="1" si="562"/>
        <v>0</v>
      </c>
      <c r="AX1032" s="18">
        <f t="shared" ca="1" si="562"/>
        <v>0</v>
      </c>
      <c r="AY1032" s="18">
        <f t="shared" ca="1" si="563"/>
        <v>0</v>
      </c>
      <c r="AZ1032" s="18">
        <f t="shared" ca="1" si="563"/>
        <v>0</v>
      </c>
      <c r="BA1032" s="18">
        <f t="shared" ca="1" si="563"/>
        <v>0</v>
      </c>
      <c r="BB1032" s="18">
        <f t="shared" ca="1" si="563"/>
        <v>0</v>
      </c>
      <c r="BC1032" s="18">
        <f t="shared" ca="1" si="563"/>
        <v>0</v>
      </c>
      <c r="BD1032" s="18">
        <f t="shared" ca="1" si="563"/>
        <v>0</v>
      </c>
      <c r="BE1032" s="18">
        <f t="shared" ca="1" si="563"/>
        <v>0</v>
      </c>
      <c r="BF1032" s="18">
        <f t="shared" ca="1" si="563"/>
        <v>0</v>
      </c>
      <c r="BG1032" s="18">
        <f t="shared" ca="1" si="563"/>
        <v>0</v>
      </c>
      <c r="BH1032" s="18">
        <f t="shared" ca="1" si="563"/>
        <v>0</v>
      </c>
    </row>
    <row r="1033" spans="8:60" x14ac:dyDescent="0.35">
      <c r="H1033" s="2" t="e">
        <f t="shared" si="536"/>
        <v>#REF!</v>
      </c>
      <c r="I1033">
        <f t="shared" si="558"/>
        <v>20</v>
      </c>
      <c r="J1033">
        <f t="shared" si="542"/>
        <v>39</v>
      </c>
      <c r="K1033" s="18">
        <f t="shared" ca="1" si="559"/>
        <v>0</v>
      </c>
      <c r="L1033" s="18">
        <f t="shared" ca="1" si="559"/>
        <v>0</v>
      </c>
      <c r="M1033" s="18">
        <f t="shared" ca="1" si="559"/>
        <v>0</v>
      </c>
      <c r="N1033" s="18">
        <f t="shared" ca="1" si="559"/>
        <v>0</v>
      </c>
      <c r="O1033" s="18">
        <f t="shared" ca="1" si="559"/>
        <v>0</v>
      </c>
      <c r="P1033" s="18">
        <f t="shared" ca="1" si="559"/>
        <v>0</v>
      </c>
      <c r="Q1033" s="18">
        <f t="shared" ca="1" si="559"/>
        <v>0</v>
      </c>
      <c r="R1033" s="18">
        <f t="shared" ca="1" si="559"/>
        <v>0</v>
      </c>
      <c r="S1033" s="18">
        <f t="shared" ca="1" si="559"/>
        <v>0</v>
      </c>
      <c r="T1033" s="18">
        <f t="shared" ca="1" si="559"/>
        <v>0</v>
      </c>
      <c r="U1033" s="18">
        <f t="shared" ca="1" si="560"/>
        <v>0</v>
      </c>
      <c r="V1033" s="18">
        <f t="shared" ca="1" si="560"/>
        <v>0</v>
      </c>
      <c r="W1033" s="18">
        <f t="shared" ca="1" si="560"/>
        <v>0</v>
      </c>
      <c r="X1033" s="18">
        <f t="shared" ca="1" si="560"/>
        <v>0</v>
      </c>
      <c r="Y1033" s="18">
        <f t="shared" ca="1" si="560"/>
        <v>0</v>
      </c>
      <c r="Z1033" s="18">
        <f t="shared" ca="1" si="560"/>
        <v>0</v>
      </c>
      <c r="AA1033" s="18">
        <f t="shared" ca="1" si="560"/>
        <v>0</v>
      </c>
      <c r="AB1033" s="18">
        <f t="shared" ca="1" si="560"/>
        <v>0</v>
      </c>
      <c r="AC1033" s="18">
        <f t="shared" ca="1" si="560"/>
        <v>0</v>
      </c>
      <c r="AD1033" s="18">
        <f t="shared" ca="1" si="560"/>
        <v>0</v>
      </c>
      <c r="AE1033" s="18">
        <f t="shared" ca="1" si="561"/>
        <v>0</v>
      </c>
      <c r="AF1033" s="18">
        <f t="shared" ca="1" si="561"/>
        <v>0</v>
      </c>
      <c r="AG1033" s="18">
        <f t="shared" ca="1" si="561"/>
        <v>0</v>
      </c>
      <c r="AH1033" s="18">
        <f t="shared" ca="1" si="561"/>
        <v>0</v>
      </c>
      <c r="AI1033" s="18">
        <f t="shared" ca="1" si="561"/>
        <v>0</v>
      </c>
      <c r="AJ1033" s="18">
        <f t="shared" ca="1" si="561"/>
        <v>0</v>
      </c>
      <c r="AK1033" s="18">
        <f t="shared" ca="1" si="561"/>
        <v>0</v>
      </c>
      <c r="AL1033" s="18">
        <f t="shared" ca="1" si="561"/>
        <v>0</v>
      </c>
      <c r="AM1033" s="18">
        <f t="shared" ca="1" si="561"/>
        <v>0</v>
      </c>
      <c r="AN1033" s="18">
        <f t="shared" ca="1" si="561"/>
        <v>0</v>
      </c>
      <c r="AO1033" s="18">
        <f t="shared" ca="1" si="562"/>
        <v>0</v>
      </c>
      <c r="AP1033" s="18">
        <f t="shared" ca="1" si="562"/>
        <v>0</v>
      </c>
      <c r="AQ1033" s="18">
        <f t="shared" ca="1" si="562"/>
        <v>0</v>
      </c>
      <c r="AR1033" s="18">
        <f t="shared" ca="1" si="562"/>
        <v>0</v>
      </c>
      <c r="AS1033" s="18">
        <f t="shared" ca="1" si="562"/>
        <v>0</v>
      </c>
      <c r="AT1033" s="18">
        <f t="shared" ca="1" si="562"/>
        <v>0</v>
      </c>
      <c r="AU1033" s="18">
        <f t="shared" ca="1" si="562"/>
        <v>0</v>
      </c>
      <c r="AV1033" s="18">
        <f t="shared" ca="1" si="562"/>
        <v>0</v>
      </c>
      <c r="AW1033" s="18">
        <f t="shared" ca="1" si="562"/>
        <v>0</v>
      </c>
      <c r="AX1033" s="18">
        <f t="shared" ca="1" si="562"/>
        <v>0</v>
      </c>
      <c r="AY1033" s="18">
        <f t="shared" ca="1" si="563"/>
        <v>0</v>
      </c>
      <c r="AZ1033" s="18">
        <f t="shared" ca="1" si="563"/>
        <v>0</v>
      </c>
      <c r="BA1033" s="18">
        <f t="shared" ca="1" si="563"/>
        <v>0</v>
      </c>
      <c r="BB1033" s="18">
        <f t="shared" ca="1" si="563"/>
        <v>0</v>
      </c>
      <c r="BC1033" s="18">
        <f t="shared" ca="1" si="563"/>
        <v>0</v>
      </c>
      <c r="BD1033" s="18">
        <f t="shared" ca="1" si="563"/>
        <v>0</v>
      </c>
      <c r="BE1033" s="18">
        <f t="shared" ca="1" si="563"/>
        <v>0</v>
      </c>
      <c r="BF1033" s="18">
        <f t="shared" ca="1" si="563"/>
        <v>0</v>
      </c>
      <c r="BG1033" s="18">
        <f t="shared" ca="1" si="563"/>
        <v>0</v>
      </c>
      <c r="BH1033" s="18">
        <f t="shared" ca="1" si="563"/>
        <v>0</v>
      </c>
    </row>
    <row r="1034" spans="8:60" x14ac:dyDescent="0.35">
      <c r="H1034" s="2" t="e">
        <f t="shared" si="536"/>
        <v>#REF!</v>
      </c>
      <c r="I1034">
        <f t="shared" si="558"/>
        <v>20</v>
      </c>
      <c r="J1034">
        <f t="shared" si="542"/>
        <v>40</v>
      </c>
      <c r="K1034" s="18">
        <f t="shared" ca="1" si="559"/>
        <v>0</v>
      </c>
      <c r="L1034" s="18">
        <f t="shared" ca="1" si="559"/>
        <v>0</v>
      </c>
      <c r="M1034" s="18">
        <f t="shared" ca="1" si="559"/>
        <v>0</v>
      </c>
      <c r="N1034" s="18">
        <f t="shared" ca="1" si="559"/>
        <v>0</v>
      </c>
      <c r="O1034" s="18">
        <f t="shared" ca="1" si="559"/>
        <v>0</v>
      </c>
      <c r="P1034" s="18">
        <f t="shared" ca="1" si="559"/>
        <v>0</v>
      </c>
      <c r="Q1034" s="18">
        <f t="shared" ca="1" si="559"/>
        <v>0</v>
      </c>
      <c r="R1034" s="18">
        <f t="shared" ca="1" si="559"/>
        <v>0</v>
      </c>
      <c r="S1034" s="18">
        <f t="shared" ca="1" si="559"/>
        <v>0</v>
      </c>
      <c r="T1034" s="18">
        <f t="shared" ca="1" si="559"/>
        <v>0</v>
      </c>
      <c r="U1034" s="18">
        <f t="shared" ca="1" si="560"/>
        <v>0</v>
      </c>
      <c r="V1034" s="18">
        <f t="shared" ca="1" si="560"/>
        <v>0</v>
      </c>
      <c r="W1034" s="18">
        <f t="shared" ca="1" si="560"/>
        <v>0</v>
      </c>
      <c r="X1034" s="18">
        <f t="shared" ca="1" si="560"/>
        <v>0</v>
      </c>
      <c r="Y1034" s="18">
        <f t="shared" ca="1" si="560"/>
        <v>0</v>
      </c>
      <c r="Z1034" s="18">
        <f t="shared" ca="1" si="560"/>
        <v>0</v>
      </c>
      <c r="AA1034" s="18">
        <f t="shared" ca="1" si="560"/>
        <v>0</v>
      </c>
      <c r="AB1034" s="18">
        <f t="shared" ca="1" si="560"/>
        <v>0</v>
      </c>
      <c r="AC1034" s="18">
        <f t="shared" ca="1" si="560"/>
        <v>0</v>
      </c>
      <c r="AD1034" s="18">
        <f t="shared" ca="1" si="560"/>
        <v>0</v>
      </c>
      <c r="AE1034" s="18">
        <f t="shared" ca="1" si="561"/>
        <v>0</v>
      </c>
      <c r="AF1034" s="18">
        <f t="shared" ca="1" si="561"/>
        <v>0</v>
      </c>
      <c r="AG1034" s="18">
        <f t="shared" ca="1" si="561"/>
        <v>0</v>
      </c>
      <c r="AH1034" s="18">
        <f t="shared" ca="1" si="561"/>
        <v>0</v>
      </c>
      <c r="AI1034" s="18">
        <f t="shared" ca="1" si="561"/>
        <v>0</v>
      </c>
      <c r="AJ1034" s="18">
        <f t="shared" ca="1" si="561"/>
        <v>0</v>
      </c>
      <c r="AK1034" s="18">
        <f t="shared" ca="1" si="561"/>
        <v>0</v>
      </c>
      <c r="AL1034" s="18">
        <f t="shared" ca="1" si="561"/>
        <v>0</v>
      </c>
      <c r="AM1034" s="18">
        <f t="shared" ca="1" si="561"/>
        <v>0</v>
      </c>
      <c r="AN1034" s="18">
        <f t="shared" ca="1" si="561"/>
        <v>0</v>
      </c>
      <c r="AO1034" s="18">
        <f t="shared" ca="1" si="562"/>
        <v>0</v>
      </c>
      <c r="AP1034" s="18">
        <f t="shared" ca="1" si="562"/>
        <v>0</v>
      </c>
      <c r="AQ1034" s="18">
        <f t="shared" ca="1" si="562"/>
        <v>0</v>
      </c>
      <c r="AR1034" s="18">
        <f t="shared" ca="1" si="562"/>
        <v>0</v>
      </c>
      <c r="AS1034" s="18">
        <f t="shared" ca="1" si="562"/>
        <v>0</v>
      </c>
      <c r="AT1034" s="18">
        <f t="shared" ca="1" si="562"/>
        <v>0</v>
      </c>
      <c r="AU1034" s="18">
        <f t="shared" ca="1" si="562"/>
        <v>0</v>
      </c>
      <c r="AV1034" s="18">
        <f t="shared" ca="1" si="562"/>
        <v>0</v>
      </c>
      <c r="AW1034" s="18">
        <f t="shared" ca="1" si="562"/>
        <v>0</v>
      </c>
      <c r="AX1034" s="18">
        <f t="shared" ca="1" si="562"/>
        <v>0</v>
      </c>
      <c r="AY1034" s="18">
        <f t="shared" ca="1" si="563"/>
        <v>0</v>
      </c>
      <c r="AZ1034" s="18">
        <f t="shared" ca="1" si="563"/>
        <v>0</v>
      </c>
      <c r="BA1034" s="18">
        <f t="shared" ca="1" si="563"/>
        <v>0</v>
      </c>
      <c r="BB1034" s="18">
        <f t="shared" ca="1" si="563"/>
        <v>0</v>
      </c>
      <c r="BC1034" s="18">
        <f t="shared" ca="1" si="563"/>
        <v>0</v>
      </c>
      <c r="BD1034" s="18">
        <f t="shared" ca="1" si="563"/>
        <v>0</v>
      </c>
      <c r="BE1034" s="18">
        <f t="shared" ca="1" si="563"/>
        <v>0</v>
      </c>
      <c r="BF1034" s="18">
        <f t="shared" ca="1" si="563"/>
        <v>0</v>
      </c>
      <c r="BG1034" s="18">
        <f t="shared" ca="1" si="563"/>
        <v>0</v>
      </c>
      <c r="BH1034" s="18">
        <f t="shared" ca="1" si="563"/>
        <v>0</v>
      </c>
    </row>
    <row r="1035" spans="8:60" x14ac:dyDescent="0.35">
      <c r="H1035" s="2" t="e">
        <f t="shared" si="536"/>
        <v>#REF!</v>
      </c>
      <c r="I1035">
        <f t="shared" si="558"/>
        <v>20</v>
      </c>
      <c r="J1035">
        <f t="shared" si="542"/>
        <v>41</v>
      </c>
      <c r="K1035" s="18">
        <f t="shared" ref="K1035:T1044" ca="1" si="564">IF(K$24&gt;$J1035,0,OFFSET($K$2,$I1035,$J1035-K$24))</f>
        <v>0</v>
      </c>
      <c r="L1035" s="18">
        <f t="shared" ca="1" si="564"/>
        <v>0</v>
      </c>
      <c r="M1035" s="18">
        <f t="shared" ca="1" si="564"/>
        <v>0</v>
      </c>
      <c r="N1035" s="18">
        <f t="shared" ca="1" si="564"/>
        <v>0</v>
      </c>
      <c r="O1035" s="18">
        <f t="shared" ca="1" si="564"/>
        <v>0</v>
      </c>
      <c r="P1035" s="18">
        <f t="shared" ca="1" si="564"/>
        <v>0</v>
      </c>
      <c r="Q1035" s="18">
        <f t="shared" ca="1" si="564"/>
        <v>0</v>
      </c>
      <c r="R1035" s="18">
        <f t="shared" ca="1" si="564"/>
        <v>0</v>
      </c>
      <c r="S1035" s="18">
        <f t="shared" ca="1" si="564"/>
        <v>0</v>
      </c>
      <c r="T1035" s="18">
        <f t="shared" ca="1" si="564"/>
        <v>0</v>
      </c>
      <c r="U1035" s="18">
        <f t="shared" ref="U1035:AD1044" ca="1" si="565">IF(U$24&gt;$J1035,0,OFFSET($K$2,$I1035,$J1035-U$24))</f>
        <v>0</v>
      </c>
      <c r="V1035" s="18">
        <f t="shared" ca="1" si="565"/>
        <v>0</v>
      </c>
      <c r="W1035" s="18">
        <f t="shared" ca="1" si="565"/>
        <v>0</v>
      </c>
      <c r="X1035" s="18">
        <f t="shared" ca="1" si="565"/>
        <v>0</v>
      </c>
      <c r="Y1035" s="18">
        <f t="shared" ca="1" si="565"/>
        <v>0</v>
      </c>
      <c r="Z1035" s="18">
        <f t="shared" ca="1" si="565"/>
        <v>0</v>
      </c>
      <c r="AA1035" s="18">
        <f t="shared" ca="1" si="565"/>
        <v>0</v>
      </c>
      <c r="AB1035" s="18">
        <f t="shared" ca="1" si="565"/>
        <v>0</v>
      </c>
      <c r="AC1035" s="18">
        <f t="shared" ca="1" si="565"/>
        <v>0</v>
      </c>
      <c r="AD1035" s="18">
        <f t="shared" ca="1" si="565"/>
        <v>0</v>
      </c>
      <c r="AE1035" s="18">
        <f t="shared" ref="AE1035:AN1044" ca="1" si="566">IF(AE$24&gt;$J1035,0,OFFSET($K$2,$I1035,$J1035-AE$24))</f>
        <v>0</v>
      </c>
      <c r="AF1035" s="18">
        <f t="shared" ca="1" si="566"/>
        <v>0</v>
      </c>
      <c r="AG1035" s="18">
        <f t="shared" ca="1" si="566"/>
        <v>0</v>
      </c>
      <c r="AH1035" s="18">
        <f t="shared" ca="1" si="566"/>
        <v>0</v>
      </c>
      <c r="AI1035" s="18">
        <f t="shared" ca="1" si="566"/>
        <v>0</v>
      </c>
      <c r="AJ1035" s="18">
        <f t="shared" ca="1" si="566"/>
        <v>0</v>
      </c>
      <c r="AK1035" s="18">
        <f t="shared" ca="1" si="566"/>
        <v>0</v>
      </c>
      <c r="AL1035" s="18">
        <f t="shared" ca="1" si="566"/>
        <v>0</v>
      </c>
      <c r="AM1035" s="18">
        <f t="shared" ca="1" si="566"/>
        <v>0</v>
      </c>
      <c r="AN1035" s="18">
        <f t="shared" ca="1" si="566"/>
        <v>0</v>
      </c>
      <c r="AO1035" s="18">
        <f t="shared" ref="AO1035:AX1044" ca="1" si="567">IF(AO$24&gt;$J1035,0,OFFSET($K$2,$I1035,$J1035-AO$24))</f>
        <v>0</v>
      </c>
      <c r="AP1035" s="18">
        <f t="shared" ca="1" si="567"/>
        <v>0</v>
      </c>
      <c r="AQ1035" s="18">
        <f t="shared" ca="1" si="567"/>
        <v>0</v>
      </c>
      <c r="AR1035" s="18">
        <f t="shared" ca="1" si="567"/>
        <v>0</v>
      </c>
      <c r="AS1035" s="18">
        <f t="shared" ca="1" si="567"/>
        <v>0</v>
      </c>
      <c r="AT1035" s="18">
        <f t="shared" ca="1" si="567"/>
        <v>0</v>
      </c>
      <c r="AU1035" s="18">
        <f t="shared" ca="1" si="567"/>
        <v>0</v>
      </c>
      <c r="AV1035" s="18">
        <f t="shared" ca="1" si="567"/>
        <v>0</v>
      </c>
      <c r="AW1035" s="18">
        <f t="shared" ca="1" si="567"/>
        <v>0</v>
      </c>
      <c r="AX1035" s="18">
        <f t="shared" ca="1" si="567"/>
        <v>0</v>
      </c>
      <c r="AY1035" s="18">
        <f t="shared" ref="AY1035:BH1044" ca="1" si="568">IF(AY$24&gt;$J1035,0,OFFSET($K$2,$I1035,$J1035-AY$24))</f>
        <v>0</v>
      </c>
      <c r="AZ1035" s="18">
        <f t="shared" ca="1" si="568"/>
        <v>0</v>
      </c>
      <c r="BA1035" s="18">
        <f t="shared" ca="1" si="568"/>
        <v>0</v>
      </c>
      <c r="BB1035" s="18">
        <f t="shared" ca="1" si="568"/>
        <v>0</v>
      </c>
      <c r="BC1035" s="18">
        <f t="shared" ca="1" si="568"/>
        <v>0</v>
      </c>
      <c r="BD1035" s="18">
        <f t="shared" ca="1" si="568"/>
        <v>0</v>
      </c>
      <c r="BE1035" s="18">
        <f t="shared" ca="1" si="568"/>
        <v>0</v>
      </c>
      <c r="BF1035" s="18">
        <f t="shared" ca="1" si="568"/>
        <v>0</v>
      </c>
      <c r="BG1035" s="18">
        <f t="shared" ca="1" si="568"/>
        <v>0</v>
      </c>
      <c r="BH1035" s="18">
        <f t="shared" ca="1" si="568"/>
        <v>0</v>
      </c>
    </row>
    <row r="1036" spans="8:60" x14ac:dyDescent="0.35">
      <c r="H1036" s="2" t="e">
        <f t="shared" si="536"/>
        <v>#REF!</v>
      </c>
      <c r="I1036">
        <f t="shared" si="558"/>
        <v>20</v>
      </c>
      <c r="J1036">
        <f t="shared" si="542"/>
        <v>42</v>
      </c>
      <c r="K1036" s="18">
        <f t="shared" ca="1" si="564"/>
        <v>0</v>
      </c>
      <c r="L1036" s="18">
        <f t="shared" ca="1" si="564"/>
        <v>0</v>
      </c>
      <c r="M1036" s="18">
        <f t="shared" ca="1" si="564"/>
        <v>0</v>
      </c>
      <c r="N1036" s="18">
        <f t="shared" ca="1" si="564"/>
        <v>0</v>
      </c>
      <c r="O1036" s="18">
        <f t="shared" ca="1" si="564"/>
        <v>0</v>
      </c>
      <c r="P1036" s="18">
        <f t="shared" ca="1" si="564"/>
        <v>0</v>
      </c>
      <c r="Q1036" s="18">
        <f t="shared" ca="1" si="564"/>
        <v>0</v>
      </c>
      <c r="R1036" s="18">
        <f t="shared" ca="1" si="564"/>
        <v>0</v>
      </c>
      <c r="S1036" s="18">
        <f t="shared" ca="1" si="564"/>
        <v>0</v>
      </c>
      <c r="T1036" s="18">
        <f t="shared" ca="1" si="564"/>
        <v>0</v>
      </c>
      <c r="U1036" s="18">
        <f t="shared" ca="1" si="565"/>
        <v>0</v>
      </c>
      <c r="V1036" s="18">
        <f t="shared" ca="1" si="565"/>
        <v>0</v>
      </c>
      <c r="W1036" s="18">
        <f t="shared" ca="1" si="565"/>
        <v>0</v>
      </c>
      <c r="X1036" s="18">
        <f t="shared" ca="1" si="565"/>
        <v>0</v>
      </c>
      <c r="Y1036" s="18">
        <f t="shared" ca="1" si="565"/>
        <v>0</v>
      </c>
      <c r="Z1036" s="18">
        <f t="shared" ca="1" si="565"/>
        <v>0</v>
      </c>
      <c r="AA1036" s="18">
        <f t="shared" ca="1" si="565"/>
        <v>0</v>
      </c>
      <c r="AB1036" s="18">
        <f t="shared" ca="1" si="565"/>
        <v>0</v>
      </c>
      <c r="AC1036" s="18">
        <f t="shared" ca="1" si="565"/>
        <v>0</v>
      </c>
      <c r="AD1036" s="18">
        <f t="shared" ca="1" si="565"/>
        <v>0</v>
      </c>
      <c r="AE1036" s="18">
        <f t="shared" ca="1" si="566"/>
        <v>0</v>
      </c>
      <c r="AF1036" s="18">
        <f t="shared" ca="1" si="566"/>
        <v>0</v>
      </c>
      <c r="AG1036" s="18">
        <f t="shared" ca="1" si="566"/>
        <v>0</v>
      </c>
      <c r="AH1036" s="18">
        <f t="shared" ca="1" si="566"/>
        <v>0</v>
      </c>
      <c r="AI1036" s="18">
        <f t="shared" ca="1" si="566"/>
        <v>0</v>
      </c>
      <c r="AJ1036" s="18">
        <f t="shared" ca="1" si="566"/>
        <v>0</v>
      </c>
      <c r="AK1036" s="18">
        <f t="shared" ca="1" si="566"/>
        <v>0</v>
      </c>
      <c r="AL1036" s="18">
        <f t="shared" ca="1" si="566"/>
        <v>0</v>
      </c>
      <c r="AM1036" s="18">
        <f t="shared" ca="1" si="566"/>
        <v>0</v>
      </c>
      <c r="AN1036" s="18">
        <f t="shared" ca="1" si="566"/>
        <v>0</v>
      </c>
      <c r="AO1036" s="18">
        <f t="shared" ca="1" si="567"/>
        <v>0</v>
      </c>
      <c r="AP1036" s="18">
        <f t="shared" ca="1" si="567"/>
        <v>0</v>
      </c>
      <c r="AQ1036" s="18">
        <f t="shared" ca="1" si="567"/>
        <v>0</v>
      </c>
      <c r="AR1036" s="18">
        <f t="shared" ca="1" si="567"/>
        <v>0</v>
      </c>
      <c r="AS1036" s="18">
        <f t="shared" ca="1" si="567"/>
        <v>0</v>
      </c>
      <c r="AT1036" s="18">
        <f t="shared" ca="1" si="567"/>
        <v>0</v>
      </c>
      <c r="AU1036" s="18">
        <f t="shared" ca="1" si="567"/>
        <v>0</v>
      </c>
      <c r="AV1036" s="18">
        <f t="shared" ca="1" si="567"/>
        <v>0</v>
      </c>
      <c r="AW1036" s="18">
        <f t="shared" ca="1" si="567"/>
        <v>0</v>
      </c>
      <c r="AX1036" s="18">
        <f t="shared" ca="1" si="567"/>
        <v>0</v>
      </c>
      <c r="AY1036" s="18">
        <f t="shared" ca="1" si="568"/>
        <v>0</v>
      </c>
      <c r="AZ1036" s="18">
        <f t="shared" ca="1" si="568"/>
        <v>0</v>
      </c>
      <c r="BA1036" s="18">
        <f t="shared" ca="1" si="568"/>
        <v>0</v>
      </c>
      <c r="BB1036" s="18">
        <f t="shared" ca="1" si="568"/>
        <v>0</v>
      </c>
      <c r="BC1036" s="18">
        <f t="shared" ca="1" si="568"/>
        <v>0</v>
      </c>
      <c r="BD1036" s="18">
        <f t="shared" ca="1" si="568"/>
        <v>0</v>
      </c>
      <c r="BE1036" s="18">
        <f t="shared" ca="1" si="568"/>
        <v>0</v>
      </c>
      <c r="BF1036" s="18">
        <f t="shared" ca="1" si="568"/>
        <v>0</v>
      </c>
      <c r="BG1036" s="18">
        <f t="shared" ca="1" si="568"/>
        <v>0</v>
      </c>
      <c r="BH1036" s="18">
        <f t="shared" ca="1" si="568"/>
        <v>0</v>
      </c>
    </row>
    <row r="1037" spans="8:60" x14ac:dyDescent="0.35">
      <c r="H1037" s="2" t="e">
        <f t="shared" si="536"/>
        <v>#REF!</v>
      </c>
      <c r="I1037">
        <f t="shared" si="558"/>
        <v>20</v>
      </c>
      <c r="J1037">
        <f t="shared" si="542"/>
        <v>43</v>
      </c>
      <c r="K1037" s="18">
        <f t="shared" ca="1" si="564"/>
        <v>0</v>
      </c>
      <c r="L1037" s="18">
        <f t="shared" ca="1" si="564"/>
        <v>0</v>
      </c>
      <c r="M1037" s="18">
        <f t="shared" ca="1" si="564"/>
        <v>0</v>
      </c>
      <c r="N1037" s="18">
        <f t="shared" ca="1" si="564"/>
        <v>0</v>
      </c>
      <c r="O1037" s="18">
        <f t="shared" ca="1" si="564"/>
        <v>0</v>
      </c>
      <c r="P1037" s="18">
        <f t="shared" ca="1" si="564"/>
        <v>0</v>
      </c>
      <c r="Q1037" s="18">
        <f t="shared" ca="1" si="564"/>
        <v>0</v>
      </c>
      <c r="R1037" s="18">
        <f t="shared" ca="1" si="564"/>
        <v>0</v>
      </c>
      <c r="S1037" s="18">
        <f t="shared" ca="1" si="564"/>
        <v>0</v>
      </c>
      <c r="T1037" s="18">
        <f t="shared" ca="1" si="564"/>
        <v>0</v>
      </c>
      <c r="U1037" s="18">
        <f t="shared" ca="1" si="565"/>
        <v>0</v>
      </c>
      <c r="V1037" s="18">
        <f t="shared" ca="1" si="565"/>
        <v>0</v>
      </c>
      <c r="W1037" s="18">
        <f t="shared" ca="1" si="565"/>
        <v>0</v>
      </c>
      <c r="X1037" s="18">
        <f t="shared" ca="1" si="565"/>
        <v>0</v>
      </c>
      <c r="Y1037" s="18">
        <f t="shared" ca="1" si="565"/>
        <v>0</v>
      </c>
      <c r="Z1037" s="18">
        <f t="shared" ca="1" si="565"/>
        <v>0</v>
      </c>
      <c r="AA1037" s="18">
        <f t="shared" ca="1" si="565"/>
        <v>0</v>
      </c>
      <c r="AB1037" s="18">
        <f t="shared" ca="1" si="565"/>
        <v>0</v>
      </c>
      <c r="AC1037" s="18">
        <f t="shared" ca="1" si="565"/>
        <v>0</v>
      </c>
      <c r="AD1037" s="18">
        <f t="shared" ca="1" si="565"/>
        <v>0</v>
      </c>
      <c r="AE1037" s="18">
        <f t="shared" ca="1" si="566"/>
        <v>0</v>
      </c>
      <c r="AF1037" s="18">
        <f t="shared" ca="1" si="566"/>
        <v>0</v>
      </c>
      <c r="AG1037" s="18">
        <f t="shared" ca="1" si="566"/>
        <v>0</v>
      </c>
      <c r="AH1037" s="18">
        <f t="shared" ca="1" si="566"/>
        <v>0</v>
      </c>
      <c r="AI1037" s="18">
        <f t="shared" ca="1" si="566"/>
        <v>0</v>
      </c>
      <c r="AJ1037" s="18">
        <f t="shared" ca="1" si="566"/>
        <v>0</v>
      </c>
      <c r="AK1037" s="18">
        <f t="shared" ca="1" si="566"/>
        <v>0</v>
      </c>
      <c r="AL1037" s="18">
        <f t="shared" ca="1" si="566"/>
        <v>0</v>
      </c>
      <c r="AM1037" s="18">
        <f t="shared" ca="1" si="566"/>
        <v>0</v>
      </c>
      <c r="AN1037" s="18">
        <f t="shared" ca="1" si="566"/>
        <v>0</v>
      </c>
      <c r="AO1037" s="18">
        <f t="shared" ca="1" si="567"/>
        <v>0</v>
      </c>
      <c r="AP1037" s="18">
        <f t="shared" ca="1" si="567"/>
        <v>0</v>
      </c>
      <c r="AQ1037" s="18">
        <f t="shared" ca="1" si="567"/>
        <v>0</v>
      </c>
      <c r="AR1037" s="18">
        <f t="shared" ca="1" si="567"/>
        <v>0</v>
      </c>
      <c r="AS1037" s="18">
        <f t="shared" ca="1" si="567"/>
        <v>0</v>
      </c>
      <c r="AT1037" s="18">
        <f t="shared" ca="1" si="567"/>
        <v>0</v>
      </c>
      <c r="AU1037" s="18">
        <f t="shared" ca="1" si="567"/>
        <v>0</v>
      </c>
      <c r="AV1037" s="18">
        <f t="shared" ca="1" si="567"/>
        <v>0</v>
      </c>
      <c r="AW1037" s="18">
        <f t="shared" ca="1" si="567"/>
        <v>0</v>
      </c>
      <c r="AX1037" s="18">
        <f t="shared" ca="1" si="567"/>
        <v>0</v>
      </c>
      <c r="AY1037" s="18">
        <f t="shared" ca="1" si="568"/>
        <v>0</v>
      </c>
      <c r="AZ1037" s="18">
        <f t="shared" ca="1" si="568"/>
        <v>0</v>
      </c>
      <c r="BA1037" s="18">
        <f t="shared" ca="1" si="568"/>
        <v>0</v>
      </c>
      <c r="BB1037" s="18">
        <f t="shared" ca="1" si="568"/>
        <v>0</v>
      </c>
      <c r="BC1037" s="18">
        <f t="shared" ca="1" si="568"/>
        <v>0</v>
      </c>
      <c r="BD1037" s="18">
        <f t="shared" ca="1" si="568"/>
        <v>0</v>
      </c>
      <c r="BE1037" s="18">
        <f t="shared" ca="1" si="568"/>
        <v>0</v>
      </c>
      <c r="BF1037" s="18">
        <f t="shared" ca="1" si="568"/>
        <v>0</v>
      </c>
      <c r="BG1037" s="18">
        <f t="shared" ca="1" si="568"/>
        <v>0</v>
      </c>
      <c r="BH1037" s="18">
        <f t="shared" ca="1" si="568"/>
        <v>0</v>
      </c>
    </row>
    <row r="1038" spans="8:60" x14ac:dyDescent="0.35">
      <c r="H1038" s="2" t="e">
        <f t="shared" si="536"/>
        <v>#REF!</v>
      </c>
      <c r="I1038">
        <f t="shared" si="558"/>
        <v>20</v>
      </c>
      <c r="J1038">
        <f t="shared" si="542"/>
        <v>44</v>
      </c>
      <c r="K1038" s="18">
        <f t="shared" ca="1" si="564"/>
        <v>0</v>
      </c>
      <c r="L1038" s="18">
        <f t="shared" ca="1" si="564"/>
        <v>0</v>
      </c>
      <c r="M1038" s="18">
        <f t="shared" ca="1" si="564"/>
        <v>0</v>
      </c>
      <c r="N1038" s="18">
        <f t="shared" ca="1" si="564"/>
        <v>0</v>
      </c>
      <c r="O1038" s="18">
        <f t="shared" ca="1" si="564"/>
        <v>0</v>
      </c>
      <c r="P1038" s="18">
        <f t="shared" ca="1" si="564"/>
        <v>0</v>
      </c>
      <c r="Q1038" s="18">
        <f t="shared" ca="1" si="564"/>
        <v>0</v>
      </c>
      <c r="R1038" s="18">
        <f t="shared" ca="1" si="564"/>
        <v>0</v>
      </c>
      <c r="S1038" s="18">
        <f t="shared" ca="1" si="564"/>
        <v>0</v>
      </c>
      <c r="T1038" s="18">
        <f t="shared" ca="1" si="564"/>
        <v>0</v>
      </c>
      <c r="U1038" s="18">
        <f t="shared" ca="1" si="565"/>
        <v>0</v>
      </c>
      <c r="V1038" s="18">
        <f t="shared" ca="1" si="565"/>
        <v>0</v>
      </c>
      <c r="W1038" s="18">
        <f t="shared" ca="1" si="565"/>
        <v>0</v>
      </c>
      <c r="X1038" s="18">
        <f t="shared" ca="1" si="565"/>
        <v>0</v>
      </c>
      <c r="Y1038" s="18">
        <f t="shared" ca="1" si="565"/>
        <v>0</v>
      </c>
      <c r="Z1038" s="18">
        <f t="shared" ca="1" si="565"/>
        <v>0</v>
      </c>
      <c r="AA1038" s="18">
        <f t="shared" ca="1" si="565"/>
        <v>0</v>
      </c>
      <c r="AB1038" s="18">
        <f t="shared" ca="1" si="565"/>
        <v>0</v>
      </c>
      <c r="AC1038" s="18">
        <f t="shared" ca="1" si="565"/>
        <v>0</v>
      </c>
      <c r="AD1038" s="18">
        <f t="shared" ca="1" si="565"/>
        <v>0</v>
      </c>
      <c r="AE1038" s="18">
        <f t="shared" ca="1" si="566"/>
        <v>0</v>
      </c>
      <c r="AF1038" s="18">
        <f t="shared" ca="1" si="566"/>
        <v>0</v>
      </c>
      <c r="AG1038" s="18">
        <f t="shared" ca="1" si="566"/>
        <v>0</v>
      </c>
      <c r="AH1038" s="18">
        <f t="shared" ca="1" si="566"/>
        <v>0</v>
      </c>
      <c r="AI1038" s="18">
        <f t="shared" ca="1" si="566"/>
        <v>0</v>
      </c>
      <c r="AJ1038" s="18">
        <f t="shared" ca="1" si="566"/>
        <v>0</v>
      </c>
      <c r="AK1038" s="18">
        <f t="shared" ca="1" si="566"/>
        <v>0</v>
      </c>
      <c r="AL1038" s="18">
        <f t="shared" ca="1" si="566"/>
        <v>0</v>
      </c>
      <c r="AM1038" s="18">
        <f t="shared" ca="1" si="566"/>
        <v>0</v>
      </c>
      <c r="AN1038" s="18">
        <f t="shared" ca="1" si="566"/>
        <v>0</v>
      </c>
      <c r="AO1038" s="18">
        <f t="shared" ca="1" si="567"/>
        <v>0</v>
      </c>
      <c r="AP1038" s="18">
        <f t="shared" ca="1" si="567"/>
        <v>0</v>
      </c>
      <c r="AQ1038" s="18">
        <f t="shared" ca="1" si="567"/>
        <v>0</v>
      </c>
      <c r="AR1038" s="18">
        <f t="shared" ca="1" si="567"/>
        <v>0</v>
      </c>
      <c r="AS1038" s="18">
        <f t="shared" ca="1" si="567"/>
        <v>0</v>
      </c>
      <c r="AT1038" s="18">
        <f t="shared" ca="1" si="567"/>
        <v>0</v>
      </c>
      <c r="AU1038" s="18">
        <f t="shared" ca="1" si="567"/>
        <v>0</v>
      </c>
      <c r="AV1038" s="18">
        <f t="shared" ca="1" si="567"/>
        <v>0</v>
      </c>
      <c r="AW1038" s="18">
        <f t="shared" ca="1" si="567"/>
        <v>0</v>
      </c>
      <c r="AX1038" s="18">
        <f t="shared" ca="1" si="567"/>
        <v>0</v>
      </c>
      <c r="AY1038" s="18">
        <f t="shared" ca="1" si="568"/>
        <v>0</v>
      </c>
      <c r="AZ1038" s="18">
        <f t="shared" ca="1" si="568"/>
        <v>0</v>
      </c>
      <c r="BA1038" s="18">
        <f t="shared" ca="1" si="568"/>
        <v>0</v>
      </c>
      <c r="BB1038" s="18">
        <f t="shared" ca="1" si="568"/>
        <v>0</v>
      </c>
      <c r="BC1038" s="18">
        <f t="shared" ca="1" si="568"/>
        <v>0</v>
      </c>
      <c r="BD1038" s="18">
        <f t="shared" ca="1" si="568"/>
        <v>0</v>
      </c>
      <c r="BE1038" s="18">
        <f t="shared" ca="1" si="568"/>
        <v>0</v>
      </c>
      <c r="BF1038" s="18">
        <f t="shared" ca="1" si="568"/>
        <v>0</v>
      </c>
      <c r="BG1038" s="18">
        <f t="shared" ca="1" si="568"/>
        <v>0</v>
      </c>
      <c r="BH1038" s="18">
        <f t="shared" ca="1" si="568"/>
        <v>0</v>
      </c>
    </row>
    <row r="1039" spans="8:60" x14ac:dyDescent="0.35">
      <c r="H1039" s="2" t="e">
        <f t="shared" si="536"/>
        <v>#REF!</v>
      </c>
      <c r="I1039">
        <f t="shared" si="558"/>
        <v>20</v>
      </c>
      <c r="J1039">
        <f t="shared" si="542"/>
        <v>45</v>
      </c>
      <c r="K1039" s="18">
        <f t="shared" ca="1" si="564"/>
        <v>0</v>
      </c>
      <c r="L1039" s="18">
        <f t="shared" ca="1" si="564"/>
        <v>0</v>
      </c>
      <c r="M1039" s="18">
        <f t="shared" ca="1" si="564"/>
        <v>0</v>
      </c>
      <c r="N1039" s="18">
        <f t="shared" ca="1" si="564"/>
        <v>0</v>
      </c>
      <c r="O1039" s="18">
        <f t="shared" ca="1" si="564"/>
        <v>0</v>
      </c>
      <c r="P1039" s="18">
        <f t="shared" ca="1" si="564"/>
        <v>0</v>
      </c>
      <c r="Q1039" s="18">
        <f t="shared" ca="1" si="564"/>
        <v>0</v>
      </c>
      <c r="R1039" s="18">
        <f t="shared" ca="1" si="564"/>
        <v>0</v>
      </c>
      <c r="S1039" s="18">
        <f t="shared" ca="1" si="564"/>
        <v>0</v>
      </c>
      <c r="T1039" s="18">
        <f t="shared" ca="1" si="564"/>
        <v>0</v>
      </c>
      <c r="U1039" s="18">
        <f t="shared" ca="1" si="565"/>
        <v>0</v>
      </c>
      <c r="V1039" s="18">
        <f t="shared" ca="1" si="565"/>
        <v>0</v>
      </c>
      <c r="W1039" s="18">
        <f t="shared" ca="1" si="565"/>
        <v>0</v>
      </c>
      <c r="X1039" s="18">
        <f t="shared" ca="1" si="565"/>
        <v>0</v>
      </c>
      <c r="Y1039" s="18">
        <f t="shared" ca="1" si="565"/>
        <v>0</v>
      </c>
      <c r="Z1039" s="18">
        <f t="shared" ca="1" si="565"/>
        <v>0</v>
      </c>
      <c r="AA1039" s="18">
        <f t="shared" ca="1" si="565"/>
        <v>0</v>
      </c>
      <c r="AB1039" s="18">
        <f t="shared" ca="1" si="565"/>
        <v>0</v>
      </c>
      <c r="AC1039" s="18">
        <f t="shared" ca="1" si="565"/>
        <v>0</v>
      </c>
      <c r="AD1039" s="18">
        <f t="shared" ca="1" si="565"/>
        <v>0</v>
      </c>
      <c r="AE1039" s="18">
        <f t="shared" ca="1" si="566"/>
        <v>0</v>
      </c>
      <c r="AF1039" s="18">
        <f t="shared" ca="1" si="566"/>
        <v>0</v>
      </c>
      <c r="AG1039" s="18">
        <f t="shared" ca="1" si="566"/>
        <v>0</v>
      </c>
      <c r="AH1039" s="18">
        <f t="shared" ca="1" si="566"/>
        <v>0</v>
      </c>
      <c r="AI1039" s="18">
        <f t="shared" ca="1" si="566"/>
        <v>0</v>
      </c>
      <c r="AJ1039" s="18">
        <f t="shared" ca="1" si="566"/>
        <v>0</v>
      </c>
      <c r="AK1039" s="18">
        <f t="shared" ca="1" si="566"/>
        <v>0</v>
      </c>
      <c r="AL1039" s="18">
        <f t="shared" ca="1" si="566"/>
        <v>0</v>
      </c>
      <c r="AM1039" s="18">
        <f t="shared" ca="1" si="566"/>
        <v>0</v>
      </c>
      <c r="AN1039" s="18">
        <f t="shared" ca="1" si="566"/>
        <v>0</v>
      </c>
      <c r="AO1039" s="18">
        <f t="shared" ca="1" si="567"/>
        <v>0</v>
      </c>
      <c r="AP1039" s="18">
        <f t="shared" ca="1" si="567"/>
        <v>0</v>
      </c>
      <c r="AQ1039" s="18">
        <f t="shared" ca="1" si="567"/>
        <v>0</v>
      </c>
      <c r="AR1039" s="18">
        <f t="shared" ca="1" si="567"/>
        <v>0</v>
      </c>
      <c r="AS1039" s="18">
        <f t="shared" ca="1" si="567"/>
        <v>0</v>
      </c>
      <c r="AT1039" s="18">
        <f t="shared" ca="1" si="567"/>
        <v>0</v>
      </c>
      <c r="AU1039" s="18">
        <f t="shared" ca="1" si="567"/>
        <v>0</v>
      </c>
      <c r="AV1039" s="18">
        <f t="shared" ca="1" si="567"/>
        <v>0</v>
      </c>
      <c r="AW1039" s="18">
        <f t="shared" ca="1" si="567"/>
        <v>0</v>
      </c>
      <c r="AX1039" s="18">
        <f t="shared" ca="1" si="567"/>
        <v>0</v>
      </c>
      <c r="AY1039" s="18">
        <f t="shared" ca="1" si="568"/>
        <v>0</v>
      </c>
      <c r="AZ1039" s="18">
        <f t="shared" ca="1" si="568"/>
        <v>0</v>
      </c>
      <c r="BA1039" s="18">
        <f t="shared" ca="1" si="568"/>
        <v>0</v>
      </c>
      <c r="BB1039" s="18">
        <f t="shared" ca="1" si="568"/>
        <v>0</v>
      </c>
      <c r="BC1039" s="18">
        <f t="shared" ca="1" si="568"/>
        <v>0</v>
      </c>
      <c r="BD1039" s="18">
        <f t="shared" ca="1" si="568"/>
        <v>0</v>
      </c>
      <c r="BE1039" s="18">
        <f t="shared" ca="1" si="568"/>
        <v>0</v>
      </c>
      <c r="BF1039" s="18">
        <f t="shared" ca="1" si="568"/>
        <v>0</v>
      </c>
      <c r="BG1039" s="18">
        <f t="shared" ca="1" si="568"/>
        <v>0</v>
      </c>
      <c r="BH1039" s="18">
        <f t="shared" ca="1" si="568"/>
        <v>0</v>
      </c>
    </row>
    <row r="1040" spans="8:60" x14ac:dyDescent="0.35">
      <c r="H1040" s="2" t="e">
        <f t="shared" si="536"/>
        <v>#REF!</v>
      </c>
      <c r="I1040">
        <f t="shared" si="558"/>
        <v>20</v>
      </c>
      <c r="J1040">
        <f t="shared" si="542"/>
        <v>46</v>
      </c>
      <c r="K1040" s="18">
        <f t="shared" ca="1" si="564"/>
        <v>0</v>
      </c>
      <c r="L1040" s="18">
        <f t="shared" ca="1" si="564"/>
        <v>0</v>
      </c>
      <c r="M1040" s="18">
        <f t="shared" ca="1" si="564"/>
        <v>0</v>
      </c>
      <c r="N1040" s="18">
        <f t="shared" ca="1" si="564"/>
        <v>0</v>
      </c>
      <c r="O1040" s="18">
        <f t="shared" ca="1" si="564"/>
        <v>0</v>
      </c>
      <c r="P1040" s="18">
        <f t="shared" ca="1" si="564"/>
        <v>0</v>
      </c>
      <c r="Q1040" s="18">
        <f t="shared" ca="1" si="564"/>
        <v>0</v>
      </c>
      <c r="R1040" s="18">
        <f t="shared" ca="1" si="564"/>
        <v>0</v>
      </c>
      <c r="S1040" s="18">
        <f t="shared" ca="1" si="564"/>
        <v>0</v>
      </c>
      <c r="T1040" s="18">
        <f t="shared" ca="1" si="564"/>
        <v>0</v>
      </c>
      <c r="U1040" s="18">
        <f t="shared" ca="1" si="565"/>
        <v>0</v>
      </c>
      <c r="V1040" s="18">
        <f t="shared" ca="1" si="565"/>
        <v>0</v>
      </c>
      <c r="W1040" s="18">
        <f t="shared" ca="1" si="565"/>
        <v>0</v>
      </c>
      <c r="X1040" s="18">
        <f t="shared" ca="1" si="565"/>
        <v>0</v>
      </c>
      <c r="Y1040" s="18">
        <f t="shared" ca="1" si="565"/>
        <v>0</v>
      </c>
      <c r="Z1040" s="18">
        <f t="shared" ca="1" si="565"/>
        <v>0</v>
      </c>
      <c r="AA1040" s="18">
        <f t="shared" ca="1" si="565"/>
        <v>0</v>
      </c>
      <c r="AB1040" s="18">
        <f t="shared" ca="1" si="565"/>
        <v>0</v>
      </c>
      <c r="AC1040" s="18">
        <f t="shared" ca="1" si="565"/>
        <v>0</v>
      </c>
      <c r="AD1040" s="18">
        <f t="shared" ca="1" si="565"/>
        <v>0</v>
      </c>
      <c r="AE1040" s="18">
        <f t="shared" ca="1" si="566"/>
        <v>0</v>
      </c>
      <c r="AF1040" s="18">
        <f t="shared" ca="1" si="566"/>
        <v>0</v>
      </c>
      <c r="AG1040" s="18">
        <f t="shared" ca="1" si="566"/>
        <v>0</v>
      </c>
      <c r="AH1040" s="18">
        <f t="shared" ca="1" si="566"/>
        <v>0</v>
      </c>
      <c r="AI1040" s="18">
        <f t="shared" ca="1" si="566"/>
        <v>0</v>
      </c>
      <c r="AJ1040" s="18">
        <f t="shared" ca="1" si="566"/>
        <v>0</v>
      </c>
      <c r="AK1040" s="18">
        <f t="shared" ca="1" si="566"/>
        <v>0</v>
      </c>
      <c r="AL1040" s="18">
        <f t="shared" ca="1" si="566"/>
        <v>0</v>
      </c>
      <c r="AM1040" s="18">
        <f t="shared" ca="1" si="566"/>
        <v>0</v>
      </c>
      <c r="AN1040" s="18">
        <f t="shared" ca="1" si="566"/>
        <v>0</v>
      </c>
      <c r="AO1040" s="18">
        <f t="shared" ca="1" si="567"/>
        <v>0</v>
      </c>
      <c r="AP1040" s="18">
        <f t="shared" ca="1" si="567"/>
        <v>0</v>
      </c>
      <c r="AQ1040" s="18">
        <f t="shared" ca="1" si="567"/>
        <v>0</v>
      </c>
      <c r="AR1040" s="18">
        <f t="shared" ca="1" si="567"/>
        <v>0</v>
      </c>
      <c r="AS1040" s="18">
        <f t="shared" ca="1" si="567"/>
        <v>0</v>
      </c>
      <c r="AT1040" s="18">
        <f t="shared" ca="1" si="567"/>
        <v>0</v>
      </c>
      <c r="AU1040" s="18">
        <f t="shared" ca="1" si="567"/>
        <v>0</v>
      </c>
      <c r="AV1040" s="18">
        <f t="shared" ca="1" si="567"/>
        <v>0</v>
      </c>
      <c r="AW1040" s="18">
        <f t="shared" ca="1" si="567"/>
        <v>0</v>
      </c>
      <c r="AX1040" s="18">
        <f t="shared" ca="1" si="567"/>
        <v>0</v>
      </c>
      <c r="AY1040" s="18">
        <f t="shared" ca="1" si="568"/>
        <v>0</v>
      </c>
      <c r="AZ1040" s="18">
        <f t="shared" ca="1" si="568"/>
        <v>0</v>
      </c>
      <c r="BA1040" s="18">
        <f t="shared" ca="1" si="568"/>
        <v>0</v>
      </c>
      <c r="BB1040" s="18">
        <f t="shared" ca="1" si="568"/>
        <v>0</v>
      </c>
      <c r="BC1040" s="18">
        <f t="shared" ca="1" si="568"/>
        <v>0</v>
      </c>
      <c r="BD1040" s="18">
        <f t="shared" ca="1" si="568"/>
        <v>0</v>
      </c>
      <c r="BE1040" s="18">
        <f t="shared" ca="1" si="568"/>
        <v>0</v>
      </c>
      <c r="BF1040" s="18">
        <f t="shared" ca="1" si="568"/>
        <v>0</v>
      </c>
      <c r="BG1040" s="18">
        <f t="shared" ca="1" si="568"/>
        <v>0</v>
      </c>
      <c r="BH1040" s="18">
        <f t="shared" ca="1" si="568"/>
        <v>0</v>
      </c>
    </row>
    <row r="1041" spans="8:60" x14ac:dyDescent="0.35">
      <c r="H1041" s="2" t="e">
        <f t="shared" si="536"/>
        <v>#REF!</v>
      </c>
      <c r="I1041">
        <f t="shared" si="558"/>
        <v>20</v>
      </c>
      <c r="J1041">
        <f t="shared" si="542"/>
        <v>47</v>
      </c>
      <c r="K1041" s="18">
        <f t="shared" ca="1" si="564"/>
        <v>0</v>
      </c>
      <c r="L1041" s="18">
        <f t="shared" ca="1" si="564"/>
        <v>0</v>
      </c>
      <c r="M1041" s="18">
        <f t="shared" ca="1" si="564"/>
        <v>0</v>
      </c>
      <c r="N1041" s="18">
        <f t="shared" ca="1" si="564"/>
        <v>0</v>
      </c>
      <c r="O1041" s="18">
        <f t="shared" ca="1" si="564"/>
        <v>0</v>
      </c>
      <c r="P1041" s="18">
        <f t="shared" ca="1" si="564"/>
        <v>0</v>
      </c>
      <c r="Q1041" s="18">
        <f t="shared" ca="1" si="564"/>
        <v>0</v>
      </c>
      <c r="R1041" s="18">
        <f t="shared" ca="1" si="564"/>
        <v>0</v>
      </c>
      <c r="S1041" s="18">
        <f t="shared" ca="1" si="564"/>
        <v>0</v>
      </c>
      <c r="T1041" s="18">
        <f t="shared" ca="1" si="564"/>
        <v>0</v>
      </c>
      <c r="U1041" s="18">
        <f t="shared" ca="1" si="565"/>
        <v>0</v>
      </c>
      <c r="V1041" s="18">
        <f t="shared" ca="1" si="565"/>
        <v>0</v>
      </c>
      <c r="W1041" s="18">
        <f t="shared" ca="1" si="565"/>
        <v>0</v>
      </c>
      <c r="X1041" s="18">
        <f t="shared" ca="1" si="565"/>
        <v>0</v>
      </c>
      <c r="Y1041" s="18">
        <f t="shared" ca="1" si="565"/>
        <v>0</v>
      </c>
      <c r="Z1041" s="18">
        <f t="shared" ca="1" si="565"/>
        <v>0</v>
      </c>
      <c r="AA1041" s="18">
        <f t="shared" ca="1" si="565"/>
        <v>0</v>
      </c>
      <c r="AB1041" s="18">
        <f t="shared" ca="1" si="565"/>
        <v>0</v>
      </c>
      <c r="AC1041" s="18">
        <f t="shared" ca="1" si="565"/>
        <v>0</v>
      </c>
      <c r="AD1041" s="18">
        <f t="shared" ca="1" si="565"/>
        <v>0</v>
      </c>
      <c r="AE1041" s="18">
        <f t="shared" ca="1" si="566"/>
        <v>0</v>
      </c>
      <c r="AF1041" s="18">
        <f t="shared" ca="1" si="566"/>
        <v>0</v>
      </c>
      <c r="AG1041" s="18">
        <f t="shared" ca="1" si="566"/>
        <v>0</v>
      </c>
      <c r="AH1041" s="18">
        <f t="shared" ca="1" si="566"/>
        <v>0</v>
      </c>
      <c r="AI1041" s="18">
        <f t="shared" ca="1" si="566"/>
        <v>0</v>
      </c>
      <c r="AJ1041" s="18">
        <f t="shared" ca="1" si="566"/>
        <v>0</v>
      </c>
      <c r="AK1041" s="18">
        <f t="shared" ca="1" si="566"/>
        <v>0</v>
      </c>
      <c r="AL1041" s="18">
        <f t="shared" ca="1" si="566"/>
        <v>0</v>
      </c>
      <c r="AM1041" s="18">
        <f t="shared" ca="1" si="566"/>
        <v>0</v>
      </c>
      <c r="AN1041" s="18">
        <f t="shared" ca="1" si="566"/>
        <v>0</v>
      </c>
      <c r="AO1041" s="18">
        <f t="shared" ca="1" si="567"/>
        <v>0</v>
      </c>
      <c r="AP1041" s="18">
        <f t="shared" ca="1" si="567"/>
        <v>0</v>
      </c>
      <c r="AQ1041" s="18">
        <f t="shared" ca="1" si="567"/>
        <v>0</v>
      </c>
      <c r="AR1041" s="18">
        <f t="shared" ca="1" si="567"/>
        <v>0</v>
      </c>
      <c r="AS1041" s="18">
        <f t="shared" ca="1" si="567"/>
        <v>0</v>
      </c>
      <c r="AT1041" s="18">
        <f t="shared" ca="1" si="567"/>
        <v>0</v>
      </c>
      <c r="AU1041" s="18">
        <f t="shared" ca="1" si="567"/>
        <v>0</v>
      </c>
      <c r="AV1041" s="18">
        <f t="shared" ca="1" si="567"/>
        <v>0</v>
      </c>
      <c r="AW1041" s="18">
        <f t="shared" ca="1" si="567"/>
        <v>0</v>
      </c>
      <c r="AX1041" s="18">
        <f t="shared" ca="1" si="567"/>
        <v>0</v>
      </c>
      <c r="AY1041" s="18">
        <f t="shared" ca="1" si="568"/>
        <v>0</v>
      </c>
      <c r="AZ1041" s="18">
        <f t="shared" ca="1" si="568"/>
        <v>0</v>
      </c>
      <c r="BA1041" s="18">
        <f t="shared" ca="1" si="568"/>
        <v>0</v>
      </c>
      <c r="BB1041" s="18">
        <f t="shared" ca="1" si="568"/>
        <v>0</v>
      </c>
      <c r="BC1041" s="18">
        <f t="shared" ca="1" si="568"/>
        <v>0</v>
      </c>
      <c r="BD1041" s="18">
        <f t="shared" ca="1" si="568"/>
        <v>0</v>
      </c>
      <c r="BE1041" s="18">
        <f t="shared" ca="1" si="568"/>
        <v>0</v>
      </c>
      <c r="BF1041" s="18">
        <f t="shared" ca="1" si="568"/>
        <v>0</v>
      </c>
      <c r="BG1041" s="18">
        <f t="shared" ca="1" si="568"/>
        <v>0</v>
      </c>
      <c r="BH1041" s="18">
        <f t="shared" ca="1" si="568"/>
        <v>0</v>
      </c>
    </row>
    <row r="1042" spans="8:60" x14ac:dyDescent="0.35">
      <c r="H1042" s="2" t="e">
        <f t="shared" si="536"/>
        <v>#REF!</v>
      </c>
      <c r="I1042">
        <f t="shared" si="558"/>
        <v>20</v>
      </c>
      <c r="J1042">
        <f t="shared" si="542"/>
        <v>48</v>
      </c>
      <c r="K1042" s="18">
        <f t="shared" ca="1" si="564"/>
        <v>0</v>
      </c>
      <c r="L1042" s="18">
        <f t="shared" ca="1" si="564"/>
        <v>0</v>
      </c>
      <c r="M1042" s="18">
        <f t="shared" ca="1" si="564"/>
        <v>0</v>
      </c>
      <c r="N1042" s="18">
        <f t="shared" ca="1" si="564"/>
        <v>0</v>
      </c>
      <c r="O1042" s="18">
        <f t="shared" ca="1" si="564"/>
        <v>0</v>
      </c>
      <c r="P1042" s="18">
        <f t="shared" ca="1" si="564"/>
        <v>0</v>
      </c>
      <c r="Q1042" s="18">
        <f t="shared" ca="1" si="564"/>
        <v>0</v>
      </c>
      <c r="R1042" s="18">
        <f t="shared" ca="1" si="564"/>
        <v>0</v>
      </c>
      <c r="S1042" s="18">
        <f t="shared" ca="1" si="564"/>
        <v>0</v>
      </c>
      <c r="T1042" s="18">
        <f t="shared" ca="1" si="564"/>
        <v>0</v>
      </c>
      <c r="U1042" s="18">
        <f t="shared" ca="1" si="565"/>
        <v>0</v>
      </c>
      <c r="V1042" s="18">
        <f t="shared" ca="1" si="565"/>
        <v>0</v>
      </c>
      <c r="W1042" s="18">
        <f t="shared" ca="1" si="565"/>
        <v>0</v>
      </c>
      <c r="X1042" s="18">
        <f t="shared" ca="1" si="565"/>
        <v>0</v>
      </c>
      <c r="Y1042" s="18">
        <f t="shared" ca="1" si="565"/>
        <v>0</v>
      </c>
      <c r="Z1042" s="18">
        <f t="shared" ca="1" si="565"/>
        <v>0</v>
      </c>
      <c r="AA1042" s="18">
        <f t="shared" ca="1" si="565"/>
        <v>0</v>
      </c>
      <c r="AB1042" s="18">
        <f t="shared" ca="1" si="565"/>
        <v>0</v>
      </c>
      <c r="AC1042" s="18">
        <f t="shared" ca="1" si="565"/>
        <v>0</v>
      </c>
      <c r="AD1042" s="18">
        <f t="shared" ca="1" si="565"/>
        <v>0</v>
      </c>
      <c r="AE1042" s="18">
        <f t="shared" ca="1" si="566"/>
        <v>0</v>
      </c>
      <c r="AF1042" s="18">
        <f t="shared" ca="1" si="566"/>
        <v>0</v>
      </c>
      <c r="AG1042" s="18">
        <f t="shared" ca="1" si="566"/>
        <v>0</v>
      </c>
      <c r="AH1042" s="18">
        <f t="shared" ca="1" si="566"/>
        <v>0</v>
      </c>
      <c r="AI1042" s="18">
        <f t="shared" ca="1" si="566"/>
        <v>0</v>
      </c>
      <c r="AJ1042" s="18">
        <f t="shared" ca="1" si="566"/>
        <v>0</v>
      </c>
      <c r="AK1042" s="18">
        <f t="shared" ca="1" si="566"/>
        <v>0</v>
      </c>
      <c r="AL1042" s="18">
        <f t="shared" ca="1" si="566"/>
        <v>0</v>
      </c>
      <c r="AM1042" s="18">
        <f t="shared" ca="1" si="566"/>
        <v>0</v>
      </c>
      <c r="AN1042" s="18">
        <f t="shared" ca="1" si="566"/>
        <v>0</v>
      </c>
      <c r="AO1042" s="18">
        <f t="shared" ca="1" si="567"/>
        <v>0</v>
      </c>
      <c r="AP1042" s="18">
        <f t="shared" ca="1" si="567"/>
        <v>0</v>
      </c>
      <c r="AQ1042" s="18">
        <f t="shared" ca="1" si="567"/>
        <v>0</v>
      </c>
      <c r="AR1042" s="18">
        <f t="shared" ca="1" si="567"/>
        <v>0</v>
      </c>
      <c r="AS1042" s="18">
        <f t="shared" ca="1" si="567"/>
        <v>0</v>
      </c>
      <c r="AT1042" s="18">
        <f t="shared" ca="1" si="567"/>
        <v>0</v>
      </c>
      <c r="AU1042" s="18">
        <f t="shared" ca="1" si="567"/>
        <v>0</v>
      </c>
      <c r="AV1042" s="18">
        <f t="shared" ca="1" si="567"/>
        <v>0</v>
      </c>
      <c r="AW1042" s="18">
        <f t="shared" ca="1" si="567"/>
        <v>0</v>
      </c>
      <c r="AX1042" s="18">
        <f t="shared" ca="1" si="567"/>
        <v>0</v>
      </c>
      <c r="AY1042" s="18">
        <f t="shared" ca="1" si="568"/>
        <v>0</v>
      </c>
      <c r="AZ1042" s="18">
        <f t="shared" ca="1" si="568"/>
        <v>0</v>
      </c>
      <c r="BA1042" s="18">
        <f t="shared" ca="1" si="568"/>
        <v>0</v>
      </c>
      <c r="BB1042" s="18">
        <f t="shared" ca="1" si="568"/>
        <v>0</v>
      </c>
      <c r="BC1042" s="18">
        <f t="shared" ca="1" si="568"/>
        <v>0</v>
      </c>
      <c r="BD1042" s="18">
        <f t="shared" ca="1" si="568"/>
        <v>0</v>
      </c>
      <c r="BE1042" s="18">
        <f t="shared" ca="1" si="568"/>
        <v>0</v>
      </c>
      <c r="BF1042" s="18">
        <f t="shared" ca="1" si="568"/>
        <v>0</v>
      </c>
      <c r="BG1042" s="18">
        <f t="shared" ca="1" si="568"/>
        <v>0</v>
      </c>
      <c r="BH1042" s="18">
        <f t="shared" ca="1" si="568"/>
        <v>0</v>
      </c>
    </row>
    <row r="1043" spans="8:60" x14ac:dyDescent="0.35">
      <c r="H1043" s="2" t="e">
        <f t="shared" si="536"/>
        <v>#REF!</v>
      </c>
      <c r="I1043">
        <f t="shared" si="558"/>
        <v>20</v>
      </c>
      <c r="J1043">
        <f t="shared" si="542"/>
        <v>49</v>
      </c>
      <c r="K1043" s="18">
        <f t="shared" ca="1" si="564"/>
        <v>0</v>
      </c>
      <c r="L1043" s="18">
        <f t="shared" ca="1" si="564"/>
        <v>0</v>
      </c>
      <c r="M1043" s="18">
        <f t="shared" ca="1" si="564"/>
        <v>0</v>
      </c>
      <c r="N1043" s="18">
        <f t="shared" ca="1" si="564"/>
        <v>0</v>
      </c>
      <c r="O1043" s="18">
        <f t="shared" ca="1" si="564"/>
        <v>0</v>
      </c>
      <c r="P1043" s="18">
        <f t="shared" ca="1" si="564"/>
        <v>0</v>
      </c>
      <c r="Q1043" s="18">
        <f t="shared" ca="1" si="564"/>
        <v>0</v>
      </c>
      <c r="R1043" s="18">
        <f t="shared" ca="1" si="564"/>
        <v>0</v>
      </c>
      <c r="S1043" s="18">
        <f t="shared" ca="1" si="564"/>
        <v>0</v>
      </c>
      <c r="T1043" s="18">
        <f t="shared" ca="1" si="564"/>
        <v>0</v>
      </c>
      <c r="U1043" s="18">
        <f t="shared" ca="1" si="565"/>
        <v>0</v>
      </c>
      <c r="V1043" s="18">
        <f t="shared" ca="1" si="565"/>
        <v>0</v>
      </c>
      <c r="W1043" s="18">
        <f t="shared" ca="1" si="565"/>
        <v>0</v>
      </c>
      <c r="X1043" s="18">
        <f t="shared" ca="1" si="565"/>
        <v>0</v>
      </c>
      <c r="Y1043" s="18">
        <f t="shared" ca="1" si="565"/>
        <v>0</v>
      </c>
      <c r="Z1043" s="18">
        <f t="shared" ca="1" si="565"/>
        <v>0</v>
      </c>
      <c r="AA1043" s="18">
        <f t="shared" ca="1" si="565"/>
        <v>0</v>
      </c>
      <c r="AB1043" s="18">
        <f t="shared" ca="1" si="565"/>
        <v>0</v>
      </c>
      <c r="AC1043" s="18">
        <f t="shared" ca="1" si="565"/>
        <v>0</v>
      </c>
      <c r="AD1043" s="18">
        <f t="shared" ca="1" si="565"/>
        <v>0</v>
      </c>
      <c r="AE1043" s="18">
        <f t="shared" ca="1" si="566"/>
        <v>0</v>
      </c>
      <c r="AF1043" s="18">
        <f t="shared" ca="1" si="566"/>
        <v>0</v>
      </c>
      <c r="AG1043" s="18">
        <f t="shared" ca="1" si="566"/>
        <v>0</v>
      </c>
      <c r="AH1043" s="18">
        <f t="shared" ca="1" si="566"/>
        <v>0</v>
      </c>
      <c r="AI1043" s="18">
        <f t="shared" ca="1" si="566"/>
        <v>0</v>
      </c>
      <c r="AJ1043" s="18">
        <f t="shared" ca="1" si="566"/>
        <v>0</v>
      </c>
      <c r="AK1043" s="18">
        <f t="shared" ca="1" si="566"/>
        <v>0</v>
      </c>
      <c r="AL1043" s="18">
        <f t="shared" ca="1" si="566"/>
        <v>0</v>
      </c>
      <c r="AM1043" s="18">
        <f t="shared" ca="1" si="566"/>
        <v>0</v>
      </c>
      <c r="AN1043" s="18">
        <f t="shared" ca="1" si="566"/>
        <v>0</v>
      </c>
      <c r="AO1043" s="18">
        <f t="shared" ca="1" si="567"/>
        <v>0</v>
      </c>
      <c r="AP1043" s="18">
        <f t="shared" ca="1" si="567"/>
        <v>0</v>
      </c>
      <c r="AQ1043" s="18">
        <f t="shared" ca="1" si="567"/>
        <v>0</v>
      </c>
      <c r="AR1043" s="18">
        <f t="shared" ca="1" si="567"/>
        <v>0</v>
      </c>
      <c r="AS1043" s="18">
        <f t="shared" ca="1" si="567"/>
        <v>0</v>
      </c>
      <c r="AT1043" s="18">
        <f t="shared" ca="1" si="567"/>
        <v>0</v>
      </c>
      <c r="AU1043" s="18">
        <f t="shared" ca="1" si="567"/>
        <v>0</v>
      </c>
      <c r="AV1043" s="18">
        <f t="shared" ca="1" si="567"/>
        <v>0</v>
      </c>
      <c r="AW1043" s="18">
        <f t="shared" ca="1" si="567"/>
        <v>0</v>
      </c>
      <c r="AX1043" s="18">
        <f t="shared" ca="1" si="567"/>
        <v>0</v>
      </c>
      <c r="AY1043" s="18">
        <f t="shared" ca="1" si="568"/>
        <v>0</v>
      </c>
      <c r="AZ1043" s="18">
        <f t="shared" ca="1" si="568"/>
        <v>0</v>
      </c>
      <c r="BA1043" s="18">
        <f t="shared" ca="1" si="568"/>
        <v>0</v>
      </c>
      <c r="BB1043" s="18">
        <f t="shared" ca="1" si="568"/>
        <v>0</v>
      </c>
      <c r="BC1043" s="18">
        <f t="shared" ca="1" si="568"/>
        <v>0</v>
      </c>
      <c r="BD1043" s="18">
        <f t="shared" ca="1" si="568"/>
        <v>0</v>
      </c>
      <c r="BE1043" s="18">
        <f t="shared" ca="1" si="568"/>
        <v>0</v>
      </c>
      <c r="BF1043" s="18">
        <f t="shared" ca="1" si="568"/>
        <v>0</v>
      </c>
      <c r="BG1043" s="18">
        <f t="shared" ca="1" si="568"/>
        <v>0</v>
      </c>
      <c r="BH1043" s="18">
        <f t="shared" ca="1" si="568"/>
        <v>0</v>
      </c>
    </row>
    <row r="1044" spans="8:60" x14ac:dyDescent="0.35">
      <c r="H1044" s="2" t="e">
        <f t="shared" si="536"/>
        <v>#REF!</v>
      </c>
      <c r="I1044">
        <f t="shared" si="558"/>
        <v>20</v>
      </c>
      <c r="J1044">
        <f t="shared" si="542"/>
        <v>50</v>
      </c>
      <c r="K1044" s="18">
        <f t="shared" ca="1" si="564"/>
        <v>0</v>
      </c>
      <c r="L1044" s="18">
        <f t="shared" ca="1" si="564"/>
        <v>0</v>
      </c>
      <c r="M1044" s="18">
        <f t="shared" ca="1" si="564"/>
        <v>0</v>
      </c>
      <c r="N1044" s="18">
        <f t="shared" ca="1" si="564"/>
        <v>0</v>
      </c>
      <c r="O1044" s="18">
        <f t="shared" ca="1" si="564"/>
        <v>0</v>
      </c>
      <c r="P1044" s="18">
        <f t="shared" ca="1" si="564"/>
        <v>0</v>
      </c>
      <c r="Q1044" s="18">
        <f t="shared" ca="1" si="564"/>
        <v>0</v>
      </c>
      <c r="R1044" s="18">
        <f t="shared" ca="1" si="564"/>
        <v>0</v>
      </c>
      <c r="S1044" s="18">
        <f t="shared" ca="1" si="564"/>
        <v>0</v>
      </c>
      <c r="T1044" s="18">
        <f t="shared" ca="1" si="564"/>
        <v>0</v>
      </c>
      <c r="U1044" s="18">
        <f t="shared" ca="1" si="565"/>
        <v>0</v>
      </c>
      <c r="V1044" s="18">
        <f t="shared" ca="1" si="565"/>
        <v>0</v>
      </c>
      <c r="W1044" s="18">
        <f t="shared" ca="1" si="565"/>
        <v>0</v>
      </c>
      <c r="X1044" s="18">
        <f t="shared" ca="1" si="565"/>
        <v>0</v>
      </c>
      <c r="Y1044" s="18">
        <f t="shared" ca="1" si="565"/>
        <v>0</v>
      </c>
      <c r="Z1044" s="18">
        <f t="shared" ca="1" si="565"/>
        <v>0</v>
      </c>
      <c r="AA1044" s="18">
        <f t="shared" ca="1" si="565"/>
        <v>0</v>
      </c>
      <c r="AB1044" s="18">
        <f t="shared" ca="1" si="565"/>
        <v>0</v>
      </c>
      <c r="AC1044" s="18">
        <f t="shared" ca="1" si="565"/>
        <v>0</v>
      </c>
      <c r="AD1044" s="18">
        <f t="shared" ca="1" si="565"/>
        <v>0</v>
      </c>
      <c r="AE1044" s="18">
        <f t="shared" ca="1" si="566"/>
        <v>0</v>
      </c>
      <c r="AF1044" s="18">
        <f t="shared" ca="1" si="566"/>
        <v>0</v>
      </c>
      <c r="AG1044" s="18">
        <f t="shared" ca="1" si="566"/>
        <v>0</v>
      </c>
      <c r="AH1044" s="18">
        <f t="shared" ca="1" si="566"/>
        <v>0</v>
      </c>
      <c r="AI1044" s="18">
        <f t="shared" ca="1" si="566"/>
        <v>0</v>
      </c>
      <c r="AJ1044" s="18">
        <f t="shared" ca="1" si="566"/>
        <v>0</v>
      </c>
      <c r="AK1044" s="18">
        <f t="shared" ca="1" si="566"/>
        <v>0</v>
      </c>
      <c r="AL1044" s="18">
        <f t="shared" ca="1" si="566"/>
        <v>0</v>
      </c>
      <c r="AM1044" s="18">
        <f t="shared" ca="1" si="566"/>
        <v>0</v>
      </c>
      <c r="AN1044" s="18">
        <f t="shared" ca="1" si="566"/>
        <v>0</v>
      </c>
      <c r="AO1044" s="18">
        <f t="shared" ca="1" si="567"/>
        <v>0</v>
      </c>
      <c r="AP1044" s="18">
        <f t="shared" ca="1" si="567"/>
        <v>0</v>
      </c>
      <c r="AQ1044" s="18">
        <f t="shared" ca="1" si="567"/>
        <v>0</v>
      </c>
      <c r="AR1044" s="18">
        <f t="shared" ca="1" si="567"/>
        <v>0</v>
      </c>
      <c r="AS1044" s="18">
        <f t="shared" ca="1" si="567"/>
        <v>0</v>
      </c>
      <c r="AT1044" s="18">
        <f t="shared" ca="1" si="567"/>
        <v>0</v>
      </c>
      <c r="AU1044" s="18">
        <f t="shared" ca="1" si="567"/>
        <v>0</v>
      </c>
      <c r="AV1044" s="18">
        <f t="shared" ca="1" si="567"/>
        <v>0</v>
      </c>
      <c r="AW1044" s="18">
        <f t="shared" ca="1" si="567"/>
        <v>0</v>
      </c>
      <c r="AX1044" s="18">
        <f t="shared" ca="1" si="567"/>
        <v>0</v>
      </c>
      <c r="AY1044" s="18">
        <f t="shared" ca="1" si="568"/>
        <v>0</v>
      </c>
      <c r="AZ1044" s="18">
        <f t="shared" ca="1" si="568"/>
        <v>0</v>
      </c>
      <c r="BA1044" s="18">
        <f t="shared" ca="1" si="568"/>
        <v>0</v>
      </c>
      <c r="BB1044" s="18">
        <f t="shared" ca="1" si="568"/>
        <v>0</v>
      </c>
      <c r="BC1044" s="18">
        <f t="shared" ca="1" si="568"/>
        <v>0</v>
      </c>
      <c r="BD1044" s="18">
        <f t="shared" ca="1" si="568"/>
        <v>0</v>
      </c>
      <c r="BE1044" s="18">
        <f t="shared" ca="1" si="568"/>
        <v>0</v>
      </c>
      <c r="BF1044" s="18">
        <f t="shared" ca="1" si="568"/>
        <v>0</v>
      </c>
      <c r="BG1044" s="18">
        <f t="shared" ca="1" si="568"/>
        <v>0</v>
      </c>
      <c r="BH1044" s="18">
        <f t="shared" ca="1" si="568"/>
        <v>0</v>
      </c>
    </row>
    <row r="1045" spans="8:60" x14ac:dyDescent="0.35">
      <c r="H1045" s="2" t="e">
        <f t="shared" si="536"/>
        <v>#REF!</v>
      </c>
      <c r="I1045">
        <f t="shared" si="558"/>
        <v>21</v>
      </c>
      <c r="J1045">
        <f t="shared" si="542"/>
        <v>0</v>
      </c>
      <c r="K1045" s="18">
        <f t="shared" ref="K1045:T1054" ca="1" si="569">IF(K$24&gt;$J1045,0,OFFSET($K$2,$I1045,$J1045-K$24))</f>
        <v>2023</v>
      </c>
      <c r="L1045" s="18">
        <f t="shared" ca="1" si="569"/>
        <v>0</v>
      </c>
      <c r="M1045" s="18">
        <f t="shared" ca="1" si="569"/>
        <v>0</v>
      </c>
      <c r="N1045" s="18">
        <f t="shared" ca="1" si="569"/>
        <v>0</v>
      </c>
      <c r="O1045" s="18">
        <f t="shared" ca="1" si="569"/>
        <v>0</v>
      </c>
      <c r="P1045" s="18">
        <f t="shared" ca="1" si="569"/>
        <v>0</v>
      </c>
      <c r="Q1045" s="18">
        <f t="shared" ca="1" si="569"/>
        <v>0</v>
      </c>
      <c r="R1045" s="18">
        <f t="shared" ca="1" si="569"/>
        <v>0</v>
      </c>
      <c r="S1045" s="18">
        <f t="shared" ca="1" si="569"/>
        <v>0</v>
      </c>
      <c r="T1045" s="18">
        <f t="shared" ca="1" si="569"/>
        <v>0</v>
      </c>
      <c r="U1045" s="18">
        <f t="shared" ref="U1045:AD1054" ca="1" si="570">IF(U$24&gt;$J1045,0,OFFSET($K$2,$I1045,$J1045-U$24))</f>
        <v>0</v>
      </c>
      <c r="V1045" s="18">
        <f t="shared" ca="1" si="570"/>
        <v>0</v>
      </c>
      <c r="W1045" s="18">
        <f t="shared" ca="1" si="570"/>
        <v>0</v>
      </c>
      <c r="X1045" s="18">
        <f t="shared" ca="1" si="570"/>
        <v>0</v>
      </c>
      <c r="Y1045" s="18">
        <f t="shared" ca="1" si="570"/>
        <v>0</v>
      </c>
      <c r="Z1045" s="18">
        <f t="shared" ca="1" si="570"/>
        <v>0</v>
      </c>
      <c r="AA1045" s="18">
        <f t="shared" ca="1" si="570"/>
        <v>0</v>
      </c>
      <c r="AB1045" s="18">
        <f t="shared" ca="1" si="570"/>
        <v>0</v>
      </c>
      <c r="AC1045" s="18">
        <f t="shared" ca="1" si="570"/>
        <v>0</v>
      </c>
      <c r="AD1045" s="18">
        <f t="shared" ca="1" si="570"/>
        <v>0</v>
      </c>
      <c r="AE1045" s="18">
        <f t="shared" ref="AE1045:AN1054" ca="1" si="571">IF(AE$24&gt;$J1045,0,OFFSET($K$2,$I1045,$J1045-AE$24))</f>
        <v>0</v>
      </c>
      <c r="AF1045" s="18">
        <f t="shared" ca="1" si="571"/>
        <v>0</v>
      </c>
      <c r="AG1045" s="18">
        <f t="shared" ca="1" si="571"/>
        <v>0</v>
      </c>
      <c r="AH1045" s="18">
        <f t="shared" ca="1" si="571"/>
        <v>0</v>
      </c>
      <c r="AI1045" s="18">
        <f t="shared" ca="1" si="571"/>
        <v>0</v>
      </c>
      <c r="AJ1045" s="18">
        <f t="shared" ca="1" si="571"/>
        <v>0</v>
      </c>
      <c r="AK1045" s="18">
        <f t="shared" ca="1" si="571"/>
        <v>0</v>
      </c>
      <c r="AL1045" s="18">
        <f t="shared" ca="1" si="571"/>
        <v>0</v>
      </c>
      <c r="AM1045" s="18">
        <f t="shared" ca="1" si="571"/>
        <v>0</v>
      </c>
      <c r="AN1045" s="18">
        <f t="shared" ca="1" si="571"/>
        <v>0</v>
      </c>
      <c r="AO1045" s="18">
        <f t="shared" ref="AO1045:AX1054" ca="1" si="572">IF(AO$24&gt;$J1045,0,OFFSET($K$2,$I1045,$J1045-AO$24))</f>
        <v>0</v>
      </c>
      <c r="AP1045" s="18">
        <f t="shared" ca="1" si="572"/>
        <v>0</v>
      </c>
      <c r="AQ1045" s="18">
        <f t="shared" ca="1" si="572"/>
        <v>0</v>
      </c>
      <c r="AR1045" s="18">
        <f t="shared" ca="1" si="572"/>
        <v>0</v>
      </c>
      <c r="AS1045" s="18">
        <f t="shared" ca="1" si="572"/>
        <v>0</v>
      </c>
      <c r="AT1045" s="18">
        <f t="shared" ca="1" si="572"/>
        <v>0</v>
      </c>
      <c r="AU1045" s="18">
        <f t="shared" ca="1" si="572"/>
        <v>0</v>
      </c>
      <c r="AV1045" s="18">
        <f t="shared" ca="1" si="572"/>
        <v>0</v>
      </c>
      <c r="AW1045" s="18">
        <f t="shared" ca="1" si="572"/>
        <v>0</v>
      </c>
      <c r="AX1045" s="18">
        <f t="shared" ca="1" si="572"/>
        <v>0</v>
      </c>
      <c r="AY1045" s="18">
        <f t="shared" ref="AY1045:BH1054" ca="1" si="573">IF(AY$24&gt;$J1045,0,OFFSET($K$2,$I1045,$J1045-AY$24))</f>
        <v>0</v>
      </c>
      <c r="AZ1045" s="18">
        <f t="shared" ca="1" si="573"/>
        <v>0</v>
      </c>
      <c r="BA1045" s="18">
        <f t="shared" ca="1" si="573"/>
        <v>0</v>
      </c>
      <c r="BB1045" s="18">
        <f t="shared" ca="1" si="573"/>
        <v>0</v>
      </c>
      <c r="BC1045" s="18">
        <f t="shared" ca="1" si="573"/>
        <v>0</v>
      </c>
      <c r="BD1045" s="18">
        <f t="shared" ca="1" si="573"/>
        <v>0</v>
      </c>
      <c r="BE1045" s="18">
        <f t="shared" ca="1" si="573"/>
        <v>0</v>
      </c>
      <c r="BF1045" s="18">
        <f t="shared" ca="1" si="573"/>
        <v>0</v>
      </c>
      <c r="BG1045" s="18">
        <f t="shared" ca="1" si="573"/>
        <v>0</v>
      </c>
      <c r="BH1045" s="18">
        <f t="shared" ca="1" si="573"/>
        <v>0</v>
      </c>
    </row>
    <row r="1046" spans="8:60" x14ac:dyDescent="0.35">
      <c r="H1046" s="2" t="e">
        <f t="shared" si="536"/>
        <v>#REF!</v>
      </c>
      <c r="I1046">
        <f t="shared" si="558"/>
        <v>21</v>
      </c>
      <c r="J1046">
        <f t="shared" si="542"/>
        <v>1</v>
      </c>
      <c r="K1046" s="18">
        <f t="shared" ca="1" si="569"/>
        <v>2024</v>
      </c>
      <c r="L1046" s="18">
        <f t="shared" ca="1" si="569"/>
        <v>2023</v>
      </c>
      <c r="M1046" s="18">
        <f t="shared" ca="1" si="569"/>
        <v>0</v>
      </c>
      <c r="N1046" s="18">
        <f t="shared" ca="1" si="569"/>
        <v>0</v>
      </c>
      <c r="O1046" s="18">
        <f t="shared" ca="1" si="569"/>
        <v>0</v>
      </c>
      <c r="P1046" s="18">
        <f t="shared" ca="1" si="569"/>
        <v>0</v>
      </c>
      <c r="Q1046" s="18">
        <f t="shared" ca="1" si="569"/>
        <v>0</v>
      </c>
      <c r="R1046" s="18">
        <f t="shared" ca="1" si="569"/>
        <v>0</v>
      </c>
      <c r="S1046" s="18">
        <f t="shared" ca="1" si="569"/>
        <v>0</v>
      </c>
      <c r="T1046" s="18">
        <f t="shared" ca="1" si="569"/>
        <v>0</v>
      </c>
      <c r="U1046" s="18">
        <f t="shared" ca="1" si="570"/>
        <v>0</v>
      </c>
      <c r="V1046" s="18">
        <f t="shared" ca="1" si="570"/>
        <v>0</v>
      </c>
      <c r="W1046" s="18">
        <f t="shared" ca="1" si="570"/>
        <v>0</v>
      </c>
      <c r="X1046" s="18">
        <f t="shared" ca="1" si="570"/>
        <v>0</v>
      </c>
      <c r="Y1046" s="18">
        <f t="shared" ca="1" si="570"/>
        <v>0</v>
      </c>
      <c r="Z1046" s="18">
        <f t="shared" ca="1" si="570"/>
        <v>0</v>
      </c>
      <c r="AA1046" s="18">
        <f t="shared" ca="1" si="570"/>
        <v>0</v>
      </c>
      <c r="AB1046" s="18">
        <f t="shared" ca="1" si="570"/>
        <v>0</v>
      </c>
      <c r="AC1046" s="18">
        <f t="shared" ca="1" si="570"/>
        <v>0</v>
      </c>
      <c r="AD1046" s="18">
        <f t="shared" ca="1" si="570"/>
        <v>0</v>
      </c>
      <c r="AE1046" s="18">
        <f t="shared" ca="1" si="571"/>
        <v>0</v>
      </c>
      <c r="AF1046" s="18">
        <f t="shared" ca="1" si="571"/>
        <v>0</v>
      </c>
      <c r="AG1046" s="18">
        <f t="shared" ca="1" si="571"/>
        <v>0</v>
      </c>
      <c r="AH1046" s="18">
        <f t="shared" ca="1" si="571"/>
        <v>0</v>
      </c>
      <c r="AI1046" s="18">
        <f t="shared" ca="1" si="571"/>
        <v>0</v>
      </c>
      <c r="AJ1046" s="18">
        <f t="shared" ca="1" si="571"/>
        <v>0</v>
      </c>
      <c r="AK1046" s="18">
        <f t="shared" ca="1" si="571"/>
        <v>0</v>
      </c>
      <c r="AL1046" s="18">
        <f t="shared" ca="1" si="571"/>
        <v>0</v>
      </c>
      <c r="AM1046" s="18">
        <f t="shared" ca="1" si="571"/>
        <v>0</v>
      </c>
      <c r="AN1046" s="18">
        <f t="shared" ca="1" si="571"/>
        <v>0</v>
      </c>
      <c r="AO1046" s="18">
        <f t="shared" ca="1" si="572"/>
        <v>0</v>
      </c>
      <c r="AP1046" s="18">
        <f t="shared" ca="1" si="572"/>
        <v>0</v>
      </c>
      <c r="AQ1046" s="18">
        <f t="shared" ca="1" si="572"/>
        <v>0</v>
      </c>
      <c r="AR1046" s="18">
        <f t="shared" ca="1" si="572"/>
        <v>0</v>
      </c>
      <c r="AS1046" s="18">
        <f t="shared" ca="1" si="572"/>
        <v>0</v>
      </c>
      <c r="AT1046" s="18">
        <f t="shared" ca="1" si="572"/>
        <v>0</v>
      </c>
      <c r="AU1046" s="18">
        <f t="shared" ca="1" si="572"/>
        <v>0</v>
      </c>
      <c r="AV1046" s="18">
        <f t="shared" ca="1" si="572"/>
        <v>0</v>
      </c>
      <c r="AW1046" s="18">
        <f t="shared" ca="1" si="572"/>
        <v>0</v>
      </c>
      <c r="AX1046" s="18">
        <f t="shared" ca="1" si="572"/>
        <v>0</v>
      </c>
      <c r="AY1046" s="18">
        <f t="shared" ca="1" si="573"/>
        <v>0</v>
      </c>
      <c r="AZ1046" s="18">
        <f t="shared" ca="1" si="573"/>
        <v>0</v>
      </c>
      <c r="BA1046" s="18">
        <f t="shared" ca="1" si="573"/>
        <v>0</v>
      </c>
      <c r="BB1046" s="18">
        <f t="shared" ca="1" si="573"/>
        <v>0</v>
      </c>
      <c r="BC1046" s="18">
        <f t="shared" ca="1" si="573"/>
        <v>0</v>
      </c>
      <c r="BD1046" s="18">
        <f t="shared" ca="1" si="573"/>
        <v>0</v>
      </c>
      <c r="BE1046" s="18">
        <f t="shared" ca="1" si="573"/>
        <v>0</v>
      </c>
      <c r="BF1046" s="18">
        <f t="shared" ca="1" si="573"/>
        <v>0</v>
      </c>
      <c r="BG1046" s="18">
        <f t="shared" ca="1" si="573"/>
        <v>0</v>
      </c>
      <c r="BH1046" s="18">
        <f t="shared" ca="1" si="573"/>
        <v>0</v>
      </c>
    </row>
    <row r="1047" spans="8:60" x14ac:dyDescent="0.35">
      <c r="H1047" s="2" t="e">
        <f t="shared" si="536"/>
        <v>#REF!</v>
      </c>
      <c r="I1047">
        <f t="shared" si="558"/>
        <v>21</v>
      </c>
      <c r="J1047">
        <f t="shared" si="542"/>
        <v>2</v>
      </c>
      <c r="K1047" s="18">
        <f t="shared" ca="1" si="569"/>
        <v>2025</v>
      </c>
      <c r="L1047" s="18">
        <f t="shared" ca="1" si="569"/>
        <v>2024</v>
      </c>
      <c r="M1047" s="18">
        <f t="shared" ca="1" si="569"/>
        <v>2023</v>
      </c>
      <c r="N1047" s="18">
        <f t="shared" ca="1" si="569"/>
        <v>0</v>
      </c>
      <c r="O1047" s="18">
        <f t="shared" ca="1" si="569"/>
        <v>0</v>
      </c>
      <c r="P1047" s="18">
        <f t="shared" ca="1" si="569"/>
        <v>0</v>
      </c>
      <c r="Q1047" s="18">
        <f t="shared" ca="1" si="569"/>
        <v>0</v>
      </c>
      <c r="R1047" s="18">
        <f t="shared" ca="1" si="569"/>
        <v>0</v>
      </c>
      <c r="S1047" s="18">
        <f t="shared" ca="1" si="569"/>
        <v>0</v>
      </c>
      <c r="T1047" s="18">
        <f t="shared" ca="1" si="569"/>
        <v>0</v>
      </c>
      <c r="U1047" s="18">
        <f t="shared" ca="1" si="570"/>
        <v>0</v>
      </c>
      <c r="V1047" s="18">
        <f t="shared" ca="1" si="570"/>
        <v>0</v>
      </c>
      <c r="W1047" s="18">
        <f t="shared" ca="1" si="570"/>
        <v>0</v>
      </c>
      <c r="X1047" s="18">
        <f t="shared" ca="1" si="570"/>
        <v>0</v>
      </c>
      <c r="Y1047" s="18">
        <f t="shared" ca="1" si="570"/>
        <v>0</v>
      </c>
      <c r="Z1047" s="18">
        <f t="shared" ca="1" si="570"/>
        <v>0</v>
      </c>
      <c r="AA1047" s="18">
        <f t="shared" ca="1" si="570"/>
        <v>0</v>
      </c>
      <c r="AB1047" s="18">
        <f t="shared" ca="1" si="570"/>
        <v>0</v>
      </c>
      <c r="AC1047" s="18">
        <f t="shared" ca="1" si="570"/>
        <v>0</v>
      </c>
      <c r="AD1047" s="18">
        <f t="shared" ca="1" si="570"/>
        <v>0</v>
      </c>
      <c r="AE1047" s="18">
        <f t="shared" ca="1" si="571"/>
        <v>0</v>
      </c>
      <c r="AF1047" s="18">
        <f t="shared" ca="1" si="571"/>
        <v>0</v>
      </c>
      <c r="AG1047" s="18">
        <f t="shared" ca="1" si="571"/>
        <v>0</v>
      </c>
      <c r="AH1047" s="18">
        <f t="shared" ca="1" si="571"/>
        <v>0</v>
      </c>
      <c r="AI1047" s="18">
        <f t="shared" ca="1" si="571"/>
        <v>0</v>
      </c>
      <c r="AJ1047" s="18">
        <f t="shared" ca="1" si="571"/>
        <v>0</v>
      </c>
      <c r="AK1047" s="18">
        <f t="shared" ca="1" si="571"/>
        <v>0</v>
      </c>
      <c r="AL1047" s="18">
        <f t="shared" ca="1" si="571"/>
        <v>0</v>
      </c>
      <c r="AM1047" s="18">
        <f t="shared" ca="1" si="571"/>
        <v>0</v>
      </c>
      <c r="AN1047" s="18">
        <f t="shared" ca="1" si="571"/>
        <v>0</v>
      </c>
      <c r="AO1047" s="18">
        <f t="shared" ca="1" si="572"/>
        <v>0</v>
      </c>
      <c r="AP1047" s="18">
        <f t="shared" ca="1" si="572"/>
        <v>0</v>
      </c>
      <c r="AQ1047" s="18">
        <f t="shared" ca="1" si="572"/>
        <v>0</v>
      </c>
      <c r="AR1047" s="18">
        <f t="shared" ca="1" si="572"/>
        <v>0</v>
      </c>
      <c r="AS1047" s="18">
        <f t="shared" ca="1" si="572"/>
        <v>0</v>
      </c>
      <c r="AT1047" s="18">
        <f t="shared" ca="1" si="572"/>
        <v>0</v>
      </c>
      <c r="AU1047" s="18">
        <f t="shared" ca="1" si="572"/>
        <v>0</v>
      </c>
      <c r="AV1047" s="18">
        <f t="shared" ca="1" si="572"/>
        <v>0</v>
      </c>
      <c r="AW1047" s="18">
        <f t="shared" ca="1" si="572"/>
        <v>0</v>
      </c>
      <c r="AX1047" s="18">
        <f t="shared" ca="1" si="572"/>
        <v>0</v>
      </c>
      <c r="AY1047" s="18">
        <f t="shared" ca="1" si="573"/>
        <v>0</v>
      </c>
      <c r="AZ1047" s="18">
        <f t="shared" ca="1" si="573"/>
        <v>0</v>
      </c>
      <c r="BA1047" s="18">
        <f t="shared" ca="1" si="573"/>
        <v>0</v>
      </c>
      <c r="BB1047" s="18">
        <f t="shared" ca="1" si="573"/>
        <v>0</v>
      </c>
      <c r="BC1047" s="18">
        <f t="shared" ca="1" si="573"/>
        <v>0</v>
      </c>
      <c r="BD1047" s="18">
        <f t="shared" ca="1" si="573"/>
        <v>0</v>
      </c>
      <c r="BE1047" s="18">
        <f t="shared" ca="1" si="573"/>
        <v>0</v>
      </c>
      <c r="BF1047" s="18">
        <f t="shared" ca="1" si="573"/>
        <v>0</v>
      </c>
      <c r="BG1047" s="18">
        <f t="shared" ca="1" si="573"/>
        <v>0</v>
      </c>
      <c r="BH1047" s="18">
        <f t="shared" ca="1" si="573"/>
        <v>0</v>
      </c>
    </row>
    <row r="1048" spans="8:60" x14ac:dyDescent="0.35">
      <c r="H1048" s="2" t="e">
        <f t="shared" si="536"/>
        <v>#REF!</v>
      </c>
      <c r="I1048">
        <f t="shared" si="558"/>
        <v>21</v>
      </c>
      <c r="J1048">
        <f t="shared" si="542"/>
        <v>3</v>
      </c>
      <c r="K1048" s="18">
        <f t="shared" ca="1" si="569"/>
        <v>2026</v>
      </c>
      <c r="L1048" s="18">
        <f t="shared" ca="1" si="569"/>
        <v>2025</v>
      </c>
      <c r="M1048" s="18">
        <f t="shared" ca="1" si="569"/>
        <v>2024</v>
      </c>
      <c r="N1048" s="18">
        <f t="shared" ca="1" si="569"/>
        <v>2023</v>
      </c>
      <c r="O1048" s="18">
        <f t="shared" ca="1" si="569"/>
        <v>0</v>
      </c>
      <c r="P1048" s="18">
        <f t="shared" ca="1" si="569"/>
        <v>0</v>
      </c>
      <c r="Q1048" s="18">
        <f t="shared" ca="1" si="569"/>
        <v>0</v>
      </c>
      <c r="R1048" s="18">
        <f t="shared" ca="1" si="569"/>
        <v>0</v>
      </c>
      <c r="S1048" s="18">
        <f t="shared" ca="1" si="569"/>
        <v>0</v>
      </c>
      <c r="T1048" s="18">
        <f t="shared" ca="1" si="569"/>
        <v>0</v>
      </c>
      <c r="U1048" s="18">
        <f t="shared" ca="1" si="570"/>
        <v>0</v>
      </c>
      <c r="V1048" s="18">
        <f t="shared" ca="1" si="570"/>
        <v>0</v>
      </c>
      <c r="W1048" s="18">
        <f t="shared" ca="1" si="570"/>
        <v>0</v>
      </c>
      <c r="X1048" s="18">
        <f t="shared" ca="1" si="570"/>
        <v>0</v>
      </c>
      <c r="Y1048" s="18">
        <f t="shared" ca="1" si="570"/>
        <v>0</v>
      </c>
      <c r="Z1048" s="18">
        <f t="shared" ca="1" si="570"/>
        <v>0</v>
      </c>
      <c r="AA1048" s="18">
        <f t="shared" ca="1" si="570"/>
        <v>0</v>
      </c>
      <c r="AB1048" s="18">
        <f t="shared" ca="1" si="570"/>
        <v>0</v>
      </c>
      <c r="AC1048" s="18">
        <f t="shared" ca="1" si="570"/>
        <v>0</v>
      </c>
      <c r="AD1048" s="18">
        <f t="shared" ca="1" si="570"/>
        <v>0</v>
      </c>
      <c r="AE1048" s="18">
        <f t="shared" ca="1" si="571"/>
        <v>0</v>
      </c>
      <c r="AF1048" s="18">
        <f t="shared" ca="1" si="571"/>
        <v>0</v>
      </c>
      <c r="AG1048" s="18">
        <f t="shared" ca="1" si="571"/>
        <v>0</v>
      </c>
      <c r="AH1048" s="18">
        <f t="shared" ca="1" si="571"/>
        <v>0</v>
      </c>
      <c r="AI1048" s="18">
        <f t="shared" ca="1" si="571"/>
        <v>0</v>
      </c>
      <c r="AJ1048" s="18">
        <f t="shared" ca="1" si="571"/>
        <v>0</v>
      </c>
      <c r="AK1048" s="18">
        <f t="shared" ca="1" si="571"/>
        <v>0</v>
      </c>
      <c r="AL1048" s="18">
        <f t="shared" ca="1" si="571"/>
        <v>0</v>
      </c>
      <c r="AM1048" s="18">
        <f t="shared" ca="1" si="571"/>
        <v>0</v>
      </c>
      <c r="AN1048" s="18">
        <f t="shared" ca="1" si="571"/>
        <v>0</v>
      </c>
      <c r="AO1048" s="18">
        <f t="shared" ca="1" si="572"/>
        <v>0</v>
      </c>
      <c r="AP1048" s="18">
        <f t="shared" ca="1" si="572"/>
        <v>0</v>
      </c>
      <c r="AQ1048" s="18">
        <f t="shared" ca="1" si="572"/>
        <v>0</v>
      </c>
      <c r="AR1048" s="18">
        <f t="shared" ca="1" si="572"/>
        <v>0</v>
      </c>
      <c r="AS1048" s="18">
        <f t="shared" ca="1" si="572"/>
        <v>0</v>
      </c>
      <c r="AT1048" s="18">
        <f t="shared" ca="1" si="572"/>
        <v>0</v>
      </c>
      <c r="AU1048" s="18">
        <f t="shared" ca="1" si="572"/>
        <v>0</v>
      </c>
      <c r="AV1048" s="18">
        <f t="shared" ca="1" si="572"/>
        <v>0</v>
      </c>
      <c r="AW1048" s="18">
        <f t="shared" ca="1" si="572"/>
        <v>0</v>
      </c>
      <c r="AX1048" s="18">
        <f t="shared" ca="1" si="572"/>
        <v>0</v>
      </c>
      <c r="AY1048" s="18">
        <f t="shared" ca="1" si="573"/>
        <v>0</v>
      </c>
      <c r="AZ1048" s="18">
        <f t="shared" ca="1" si="573"/>
        <v>0</v>
      </c>
      <c r="BA1048" s="18">
        <f t="shared" ca="1" si="573"/>
        <v>0</v>
      </c>
      <c r="BB1048" s="18">
        <f t="shared" ca="1" si="573"/>
        <v>0</v>
      </c>
      <c r="BC1048" s="18">
        <f t="shared" ca="1" si="573"/>
        <v>0</v>
      </c>
      <c r="BD1048" s="18">
        <f t="shared" ca="1" si="573"/>
        <v>0</v>
      </c>
      <c r="BE1048" s="18">
        <f t="shared" ca="1" si="573"/>
        <v>0</v>
      </c>
      <c r="BF1048" s="18">
        <f t="shared" ca="1" si="573"/>
        <v>0</v>
      </c>
      <c r="BG1048" s="18">
        <f t="shared" ca="1" si="573"/>
        <v>0</v>
      </c>
      <c r="BH1048" s="18">
        <f t="shared" ca="1" si="573"/>
        <v>0</v>
      </c>
    </row>
    <row r="1049" spans="8:60" x14ac:dyDescent="0.35">
      <c r="H1049" s="2" t="e">
        <f t="shared" ref="H1049:H1112" si="574">INDEX($A$3:$A$18,I1049,0)</f>
        <v>#REF!</v>
      </c>
      <c r="I1049">
        <f t="shared" si="558"/>
        <v>21</v>
      </c>
      <c r="J1049">
        <f t="shared" si="542"/>
        <v>4</v>
      </c>
      <c r="K1049" s="18">
        <f t="shared" ca="1" si="569"/>
        <v>2027</v>
      </c>
      <c r="L1049" s="18">
        <f t="shared" ca="1" si="569"/>
        <v>2026</v>
      </c>
      <c r="M1049" s="18">
        <f t="shared" ca="1" si="569"/>
        <v>2025</v>
      </c>
      <c r="N1049" s="18">
        <f t="shared" ca="1" si="569"/>
        <v>2024</v>
      </c>
      <c r="O1049" s="18">
        <f t="shared" ca="1" si="569"/>
        <v>2023</v>
      </c>
      <c r="P1049" s="18">
        <f t="shared" ca="1" si="569"/>
        <v>0</v>
      </c>
      <c r="Q1049" s="18">
        <f t="shared" ca="1" si="569"/>
        <v>0</v>
      </c>
      <c r="R1049" s="18">
        <f t="shared" ca="1" si="569"/>
        <v>0</v>
      </c>
      <c r="S1049" s="18">
        <f t="shared" ca="1" si="569"/>
        <v>0</v>
      </c>
      <c r="T1049" s="18">
        <f t="shared" ca="1" si="569"/>
        <v>0</v>
      </c>
      <c r="U1049" s="18">
        <f t="shared" ca="1" si="570"/>
        <v>0</v>
      </c>
      <c r="V1049" s="18">
        <f t="shared" ca="1" si="570"/>
        <v>0</v>
      </c>
      <c r="W1049" s="18">
        <f t="shared" ca="1" si="570"/>
        <v>0</v>
      </c>
      <c r="X1049" s="18">
        <f t="shared" ca="1" si="570"/>
        <v>0</v>
      </c>
      <c r="Y1049" s="18">
        <f t="shared" ca="1" si="570"/>
        <v>0</v>
      </c>
      <c r="Z1049" s="18">
        <f t="shared" ca="1" si="570"/>
        <v>0</v>
      </c>
      <c r="AA1049" s="18">
        <f t="shared" ca="1" si="570"/>
        <v>0</v>
      </c>
      <c r="AB1049" s="18">
        <f t="shared" ca="1" si="570"/>
        <v>0</v>
      </c>
      <c r="AC1049" s="18">
        <f t="shared" ca="1" si="570"/>
        <v>0</v>
      </c>
      <c r="AD1049" s="18">
        <f t="shared" ca="1" si="570"/>
        <v>0</v>
      </c>
      <c r="AE1049" s="18">
        <f t="shared" ca="1" si="571"/>
        <v>0</v>
      </c>
      <c r="AF1049" s="18">
        <f t="shared" ca="1" si="571"/>
        <v>0</v>
      </c>
      <c r="AG1049" s="18">
        <f t="shared" ca="1" si="571"/>
        <v>0</v>
      </c>
      <c r="AH1049" s="18">
        <f t="shared" ca="1" si="571"/>
        <v>0</v>
      </c>
      <c r="AI1049" s="18">
        <f t="shared" ca="1" si="571"/>
        <v>0</v>
      </c>
      <c r="AJ1049" s="18">
        <f t="shared" ca="1" si="571"/>
        <v>0</v>
      </c>
      <c r="AK1049" s="18">
        <f t="shared" ca="1" si="571"/>
        <v>0</v>
      </c>
      <c r="AL1049" s="18">
        <f t="shared" ca="1" si="571"/>
        <v>0</v>
      </c>
      <c r="AM1049" s="18">
        <f t="shared" ca="1" si="571"/>
        <v>0</v>
      </c>
      <c r="AN1049" s="18">
        <f t="shared" ca="1" si="571"/>
        <v>0</v>
      </c>
      <c r="AO1049" s="18">
        <f t="shared" ca="1" si="572"/>
        <v>0</v>
      </c>
      <c r="AP1049" s="18">
        <f t="shared" ca="1" si="572"/>
        <v>0</v>
      </c>
      <c r="AQ1049" s="18">
        <f t="shared" ca="1" si="572"/>
        <v>0</v>
      </c>
      <c r="AR1049" s="18">
        <f t="shared" ca="1" si="572"/>
        <v>0</v>
      </c>
      <c r="AS1049" s="18">
        <f t="shared" ca="1" si="572"/>
        <v>0</v>
      </c>
      <c r="AT1049" s="18">
        <f t="shared" ca="1" si="572"/>
        <v>0</v>
      </c>
      <c r="AU1049" s="18">
        <f t="shared" ca="1" si="572"/>
        <v>0</v>
      </c>
      <c r="AV1049" s="18">
        <f t="shared" ca="1" si="572"/>
        <v>0</v>
      </c>
      <c r="AW1049" s="18">
        <f t="shared" ca="1" si="572"/>
        <v>0</v>
      </c>
      <c r="AX1049" s="18">
        <f t="shared" ca="1" si="572"/>
        <v>0</v>
      </c>
      <c r="AY1049" s="18">
        <f t="shared" ca="1" si="573"/>
        <v>0</v>
      </c>
      <c r="AZ1049" s="18">
        <f t="shared" ca="1" si="573"/>
        <v>0</v>
      </c>
      <c r="BA1049" s="18">
        <f t="shared" ca="1" si="573"/>
        <v>0</v>
      </c>
      <c r="BB1049" s="18">
        <f t="shared" ca="1" si="573"/>
        <v>0</v>
      </c>
      <c r="BC1049" s="18">
        <f t="shared" ca="1" si="573"/>
        <v>0</v>
      </c>
      <c r="BD1049" s="18">
        <f t="shared" ca="1" si="573"/>
        <v>0</v>
      </c>
      <c r="BE1049" s="18">
        <f t="shared" ca="1" si="573"/>
        <v>0</v>
      </c>
      <c r="BF1049" s="18">
        <f t="shared" ca="1" si="573"/>
        <v>0</v>
      </c>
      <c r="BG1049" s="18">
        <f t="shared" ca="1" si="573"/>
        <v>0</v>
      </c>
      <c r="BH1049" s="18">
        <f t="shared" ca="1" si="573"/>
        <v>0</v>
      </c>
    </row>
    <row r="1050" spans="8:60" x14ac:dyDescent="0.35">
      <c r="H1050" s="2" t="e">
        <f t="shared" si="574"/>
        <v>#REF!</v>
      </c>
      <c r="I1050">
        <f t="shared" si="558"/>
        <v>21</v>
      </c>
      <c r="J1050">
        <f t="shared" ref="J1050:J1113" si="575">IF(J1049+1&gt;$I$22,$K$2,J1049+1)</f>
        <v>5</v>
      </c>
      <c r="K1050" s="18">
        <f t="shared" ca="1" si="569"/>
        <v>2028</v>
      </c>
      <c r="L1050" s="18">
        <f t="shared" ca="1" si="569"/>
        <v>2027</v>
      </c>
      <c r="M1050" s="18">
        <f t="shared" ca="1" si="569"/>
        <v>2026</v>
      </c>
      <c r="N1050" s="18">
        <f t="shared" ca="1" si="569"/>
        <v>2025</v>
      </c>
      <c r="O1050" s="18">
        <f t="shared" ca="1" si="569"/>
        <v>2024</v>
      </c>
      <c r="P1050" s="18">
        <f t="shared" ca="1" si="569"/>
        <v>2023</v>
      </c>
      <c r="Q1050" s="18">
        <f t="shared" ca="1" si="569"/>
        <v>0</v>
      </c>
      <c r="R1050" s="18">
        <f t="shared" ca="1" si="569"/>
        <v>0</v>
      </c>
      <c r="S1050" s="18">
        <f t="shared" ca="1" si="569"/>
        <v>0</v>
      </c>
      <c r="T1050" s="18">
        <f t="shared" ca="1" si="569"/>
        <v>0</v>
      </c>
      <c r="U1050" s="18">
        <f t="shared" ca="1" si="570"/>
        <v>0</v>
      </c>
      <c r="V1050" s="18">
        <f t="shared" ca="1" si="570"/>
        <v>0</v>
      </c>
      <c r="W1050" s="18">
        <f t="shared" ca="1" si="570"/>
        <v>0</v>
      </c>
      <c r="X1050" s="18">
        <f t="shared" ca="1" si="570"/>
        <v>0</v>
      </c>
      <c r="Y1050" s="18">
        <f t="shared" ca="1" si="570"/>
        <v>0</v>
      </c>
      <c r="Z1050" s="18">
        <f t="shared" ca="1" si="570"/>
        <v>0</v>
      </c>
      <c r="AA1050" s="18">
        <f t="shared" ca="1" si="570"/>
        <v>0</v>
      </c>
      <c r="AB1050" s="18">
        <f t="shared" ca="1" si="570"/>
        <v>0</v>
      </c>
      <c r="AC1050" s="18">
        <f t="shared" ca="1" si="570"/>
        <v>0</v>
      </c>
      <c r="AD1050" s="18">
        <f t="shared" ca="1" si="570"/>
        <v>0</v>
      </c>
      <c r="AE1050" s="18">
        <f t="shared" ca="1" si="571"/>
        <v>0</v>
      </c>
      <c r="AF1050" s="18">
        <f t="shared" ca="1" si="571"/>
        <v>0</v>
      </c>
      <c r="AG1050" s="18">
        <f t="shared" ca="1" si="571"/>
        <v>0</v>
      </c>
      <c r="AH1050" s="18">
        <f t="shared" ca="1" si="571"/>
        <v>0</v>
      </c>
      <c r="AI1050" s="18">
        <f t="shared" ca="1" si="571"/>
        <v>0</v>
      </c>
      <c r="AJ1050" s="18">
        <f t="shared" ca="1" si="571"/>
        <v>0</v>
      </c>
      <c r="AK1050" s="18">
        <f t="shared" ca="1" si="571"/>
        <v>0</v>
      </c>
      <c r="AL1050" s="18">
        <f t="shared" ca="1" si="571"/>
        <v>0</v>
      </c>
      <c r="AM1050" s="18">
        <f t="shared" ca="1" si="571"/>
        <v>0</v>
      </c>
      <c r="AN1050" s="18">
        <f t="shared" ca="1" si="571"/>
        <v>0</v>
      </c>
      <c r="AO1050" s="18">
        <f t="shared" ca="1" si="572"/>
        <v>0</v>
      </c>
      <c r="AP1050" s="18">
        <f t="shared" ca="1" si="572"/>
        <v>0</v>
      </c>
      <c r="AQ1050" s="18">
        <f t="shared" ca="1" si="572"/>
        <v>0</v>
      </c>
      <c r="AR1050" s="18">
        <f t="shared" ca="1" si="572"/>
        <v>0</v>
      </c>
      <c r="AS1050" s="18">
        <f t="shared" ca="1" si="572"/>
        <v>0</v>
      </c>
      <c r="AT1050" s="18">
        <f t="shared" ca="1" si="572"/>
        <v>0</v>
      </c>
      <c r="AU1050" s="18">
        <f t="shared" ca="1" si="572"/>
        <v>0</v>
      </c>
      <c r="AV1050" s="18">
        <f t="shared" ca="1" si="572"/>
        <v>0</v>
      </c>
      <c r="AW1050" s="18">
        <f t="shared" ca="1" si="572"/>
        <v>0</v>
      </c>
      <c r="AX1050" s="18">
        <f t="shared" ca="1" si="572"/>
        <v>0</v>
      </c>
      <c r="AY1050" s="18">
        <f t="shared" ca="1" si="573"/>
        <v>0</v>
      </c>
      <c r="AZ1050" s="18">
        <f t="shared" ca="1" si="573"/>
        <v>0</v>
      </c>
      <c r="BA1050" s="18">
        <f t="shared" ca="1" si="573"/>
        <v>0</v>
      </c>
      <c r="BB1050" s="18">
        <f t="shared" ca="1" si="573"/>
        <v>0</v>
      </c>
      <c r="BC1050" s="18">
        <f t="shared" ca="1" si="573"/>
        <v>0</v>
      </c>
      <c r="BD1050" s="18">
        <f t="shared" ca="1" si="573"/>
        <v>0</v>
      </c>
      <c r="BE1050" s="18">
        <f t="shared" ca="1" si="573"/>
        <v>0</v>
      </c>
      <c r="BF1050" s="18">
        <f t="shared" ca="1" si="573"/>
        <v>0</v>
      </c>
      <c r="BG1050" s="18">
        <f t="shared" ca="1" si="573"/>
        <v>0</v>
      </c>
      <c r="BH1050" s="18">
        <f t="shared" ca="1" si="573"/>
        <v>0</v>
      </c>
    </row>
    <row r="1051" spans="8:60" x14ac:dyDescent="0.35">
      <c r="H1051" s="2" t="e">
        <f t="shared" si="574"/>
        <v>#REF!</v>
      </c>
      <c r="I1051">
        <f t="shared" si="558"/>
        <v>21</v>
      </c>
      <c r="J1051">
        <f t="shared" si="575"/>
        <v>6</v>
      </c>
      <c r="K1051" s="18">
        <f t="shared" ca="1" si="569"/>
        <v>2029</v>
      </c>
      <c r="L1051" s="18">
        <f t="shared" ca="1" si="569"/>
        <v>2028</v>
      </c>
      <c r="M1051" s="18">
        <f t="shared" ca="1" si="569"/>
        <v>2027</v>
      </c>
      <c r="N1051" s="18">
        <f t="shared" ca="1" si="569"/>
        <v>2026</v>
      </c>
      <c r="O1051" s="18">
        <f t="shared" ca="1" si="569"/>
        <v>2025</v>
      </c>
      <c r="P1051" s="18">
        <f t="shared" ca="1" si="569"/>
        <v>2024</v>
      </c>
      <c r="Q1051" s="18">
        <f t="shared" ca="1" si="569"/>
        <v>2023</v>
      </c>
      <c r="R1051" s="18">
        <f t="shared" ca="1" si="569"/>
        <v>0</v>
      </c>
      <c r="S1051" s="18">
        <f t="shared" ca="1" si="569"/>
        <v>0</v>
      </c>
      <c r="T1051" s="18">
        <f t="shared" ca="1" si="569"/>
        <v>0</v>
      </c>
      <c r="U1051" s="18">
        <f t="shared" ca="1" si="570"/>
        <v>0</v>
      </c>
      <c r="V1051" s="18">
        <f t="shared" ca="1" si="570"/>
        <v>0</v>
      </c>
      <c r="W1051" s="18">
        <f t="shared" ca="1" si="570"/>
        <v>0</v>
      </c>
      <c r="X1051" s="18">
        <f t="shared" ca="1" si="570"/>
        <v>0</v>
      </c>
      <c r="Y1051" s="18">
        <f t="shared" ca="1" si="570"/>
        <v>0</v>
      </c>
      <c r="Z1051" s="18">
        <f t="shared" ca="1" si="570"/>
        <v>0</v>
      </c>
      <c r="AA1051" s="18">
        <f t="shared" ca="1" si="570"/>
        <v>0</v>
      </c>
      <c r="AB1051" s="18">
        <f t="shared" ca="1" si="570"/>
        <v>0</v>
      </c>
      <c r="AC1051" s="18">
        <f t="shared" ca="1" si="570"/>
        <v>0</v>
      </c>
      <c r="AD1051" s="18">
        <f t="shared" ca="1" si="570"/>
        <v>0</v>
      </c>
      <c r="AE1051" s="18">
        <f t="shared" ca="1" si="571"/>
        <v>0</v>
      </c>
      <c r="AF1051" s="18">
        <f t="shared" ca="1" si="571"/>
        <v>0</v>
      </c>
      <c r="AG1051" s="18">
        <f t="shared" ca="1" si="571"/>
        <v>0</v>
      </c>
      <c r="AH1051" s="18">
        <f t="shared" ca="1" si="571"/>
        <v>0</v>
      </c>
      <c r="AI1051" s="18">
        <f t="shared" ca="1" si="571"/>
        <v>0</v>
      </c>
      <c r="AJ1051" s="18">
        <f t="shared" ca="1" si="571"/>
        <v>0</v>
      </c>
      <c r="AK1051" s="18">
        <f t="shared" ca="1" si="571"/>
        <v>0</v>
      </c>
      <c r="AL1051" s="18">
        <f t="shared" ca="1" si="571"/>
        <v>0</v>
      </c>
      <c r="AM1051" s="18">
        <f t="shared" ca="1" si="571"/>
        <v>0</v>
      </c>
      <c r="AN1051" s="18">
        <f t="shared" ca="1" si="571"/>
        <v>0</v>
      </c>
      <c r="AO1051" s="18">
        <f t="shared" ca="1" si="572"/>
        <v>0</v>
      </c>
      <c r="AP1051" s="18">
        <f t="shared" ca="1" si="572"/>
        <v>0</v>
      </c>
      <c r="AQ1051" s="18">
        <f t="shared" ca="1" si="572"/>
        <v>0</v>
      </c>
      <c r="AR1051" s="18">
        <f t="shared" ca="1" si="572"/>
        <v>0</v>
      </c>
      <c r="AS1051" s="18">
        <f t="shared" ca="1" si="572"/>
        <v>0</v>
      </c>
      <c r="AT1051" s="18">
        <f t="shared" ca="1" si="572"/>
        <v>0</v>
      </c>
      <c r="AU1051" s="18">
        <f t="shared" ca="1" si="572"/>
        <v>0</v>
      </c>
      <c r="AV1051" s="18">
        <f t="shared" ca="1" si="572"/>
        <v>0</v>
      </c>
      <c r="AW1051" s="18">
        <f t="shared" ca="1" si="572"/>
        <v>0</v>
      </c>
      <c r="AX1051" s="18">
        <f t="shared" ca="1" si="572"/>
        <v>0</v>
      </c>
      <c r="AY1051" s="18">
        <f t="shared" ca="1" si="573"/>
        <v>0</v>
      </c>
      <c r="AZ1051" s="18">
        <f t="shared" ca="1" si="573"/>
        <v>0</v>
      </c>
      <c r="BA1051" s="18">
        <f t="shared" ca="1" si="573"/>
        <v>0</v>
      </c>
      <c r="BB1051" s="18">
        <f t="shared" ca="1" si="573"/>
        <v>0</v>
      </c>
      <c r="BC1051" s="18">
        <f t="shared" ca="1" si="573"/>
        <v>0</v>
      </c>
      <c r="BD1051" s="18">
        <f t="shared" ca="1" si="573"/>
        <v>0</v>
      </c>
      <c r="BE1051" s="18">
        <f t="shared" ca="1" si="573"/>
        <v>0</v>
      </c>
      <c r="BF1051" s="18">
        <f t="shared" ca="1" si="573"/>
        <v>0</v>
      </c>
      <c r="BG1051" s="18">
        <f t="shared" ca="1" si="573"/>
        <v>0</v>
      </c>
      <c r="BH1051" s="18">
        <f t="shared" ca="1" si="573"/>
        <v>0</v>
      </c>
    </row>
    <row r="1052" spans="8:60" x14ac:dyDescent="0.35">
      <c r="H1052" s="2" t="e">
        <f t="shared" si="574"/>
        <v>#REF!</v>
      </c>
      <c r="I1052">
        <f t="shared" si="558"/>
        <v>21</v>
      </c>
      <c r="J1052">
        <f t="shared" si="575"/>
        <v>7</v>
      </c>
      <c r="K1052" s="18">
        <f t="shared" ca="1" si="569"/>
        <v>2030</v>
      </c>
      <c r="L1052" s="18">
        <f t="shared" ca="1" si="569"/>
        <v>2029</v>
      </c>
      <c r="M1052" s="18">
        <f t="shared" ca="1" si="569"/>
        <v>2028</v>
      </c>
      <c r="N1052" s="18">
        <f t="shared" ca="1" si="569"/>
        <v>2027</v>
      </c>
      <c r="O1052" s="18">
        <f t="shared" ca="1" si="569"/>
        <v>2026</v>
      </c>
      <c r="P1052" s="18">
        <f t="shared" ca="1" si="569"/>
        <v>2025</v>
      </c>
      <c r="Q1052" s="18">
        <f t="shared" ca="1" si="569"/>
        <v>2024</v>
      </c>
      <c r="R1052" s="18">
        <f t="shared" ca="1" si="569"/>
        <v>2023</v>
      </c>
      <c r="S1052" s="18">
        <f t="shared" ca="1" si="569"/>
        <v>0</v>
      </c>
      <c r="T1052" s="18">
        <f t="shared" ca="1" si="569"/>
        <v>0</v>
      </c>
      <c r="U1052" s="18">
        <f t="shared" ca="1" si="570"/>
        <v>0</v>
      </c>
      <c r="V1052" s="18">
        <f t="shared" ca="1" si="570"/>
        <v>0</v>
      </c>
      <c r="W1052" s="18">
        <f t="shared" ca="1" si="570"/>
        <v>0</v>
      </c>
      <c r="X1052" s="18">
        <f t="shared" ca="1" si="570"/>
        <v>0</v>
      </c>
      <c r="Y1052" s="18">
        <f t="shared" ca="1" si="570"/>
        <v>0</v>
      </c>
      <c r="Z1052" s="18">
        <f t="shared" ca="1" si="570"/>
        <v>0</v>
      </c>
      <c r="AA1052" s="18">
        <f t="shared" ca="1" si="570"/>
        <v>0</v>
      </c>
      <c r="AB1052" s="18">
        <f t="shared" ca="1" si="570"/>
        <v>0</v>
      </c>
      <c r="AC1052" s="18">
        <f t="shared" ca="1" si="570"/>
        <v>0</v>
      </c>
      <c r="AD1052" s="18">
        <f t="shared" ca="1" si="570"/>
        <v>0</v>
      </c>
      <c r="AE1052" s="18">
        <f t="shared" ca="1" si="571"/>
        <v>0</v>
      </c>
      <c r="AF1052" s="18">
        <f t="shared" ca="1" si="571"/>
        <v>0</v>
      </c>
      <c r="AG1052" s="18">
        <f t="shared" ca="1" si="571"/>
        <v>0</v>
      </c>
      <c r="AH1052" s="18">
        <f t="shared" ca="1" si="571"/>
        <v>0</v>
      </c>
      <c r="AI1052" s="18">
        <f t="shared" ca="1" si="571"/>
        <v>0</v>
      </c>
      <c r="AJ1052" s="18">
        <f t="shared" ca="1" si="571"/>
        <v>0</v>
      </c>
      <c r="AK1052" s="18">
        <f t="shared" ca="1" si="571"/>
        <v>0</v>
      </c>
      <c r="AL1052" s="18">
        <f t="shared" ca="1" si="571"/>
        <v>0</v>
      </c>
      <c r="AM1052" s="18">
        <f t="shared" ca="1" si="571"/>
        <v>0</v>
      </c>
      <c r="AN1052" s="18">
        <f t="shared" ca="1" si="571"/>
        <v>0</v>
      </c>
      <c r="AO1052" s="18">
        <f t="shared" ca="1" si="572"/>
        <v>0</v>
      </c>
      <c r="AP1052" s="18">
        <f t="shared" ca="1" si="572"/>
        <v>0</v>
      </c>
      <c r="AQ1052" s="18">
        <f t="shared" ca="1" si="572"/>
        <v>0</v>
      </c>
      <c r="AR1052" s="18">
        <f t="shared" ca="1" si="572"/>
        <v>0</v>
      </c>
      <c r="AS1052" s="18">
        <f t="shared" ca="1" si="572"/>
        <v>0</v>
      </c>
      <c r="AT1052" s="18">
        <f t="shared" ca="1" si="572"/>
        <v>0</v>
      </c>
      <c r="AU1052" s="18">
        <f t="shared" ca="1" si="572"/>
        <v>0</v>
      </c>
      <c r="AV1052" s="18">
        <f t="shared" ca="1" si="572"/>
        <v>0</v>
      </c>
      <c r="AW1052" s="18">
        <f t="shared" ca="1" si="572"/>
        <v>0</v>
      </c>
      <c r="AX1052" s="18">
        <f t="shared" ca="1" si="572"/>
        <v>0</v>
      </c>
      <c r="AY1052" s="18">
        <f t="shared" ca="1" si="573"/>
        <v>0</v>
      </c>
      <c r="AZ1052" s="18">
        <f t="shared" ca="1" si="573"/>
        <v>0</v>
      </c>
      <c r="BA1052" s="18">
        <f t="shared" ca="1" si="573"/>
        <v>0</v>
      </c>
      <c r="BB1052" s="18">
        <f t="shared" ca="1" si="573"/>
        <v>0</v>
      </c>
      <c r="BC1052" s="18">
        <f t="shared" ca="1" si="573"/>
        <v>0</v>
      </c>
      <c r="BD1052" s="18">
        <f t="shared" ca="1" si="573"/>
        <v>0</v>
      </c>
      <c r="BE1052" s="18">
        <f t="shared" ca="1" si="573"/>
        <v>0</v>
      </c>
      <c r="BF1052" s="18">
        <f t="shared" ca="1" si="573"/>
        <v>0</v>
      </c>
      <c r="BG1052" s="18">
        <f t="shared" ca="1" si="573"/>
        <v>0</v>
      </c>
      <c r="BH1052" s="18">
        <f t="shared" ca="1" si="573"/>
        <v>0</v>
      </c>
    </row>
    <row r="1053" spans="8:60" x14ac:dyDescent="0.35">
      <c r="H1053" s="2" t="e">
        <f t="shared" si="574"/>
        <v>#REF!</v>
      </c>
      <c r="I1053">
        <f t="shared" si="558"/>
        <v>21</v>
      </c>
      <c r="J1053">
        <f t="shared" si="575"/>
        <v>8</v>
      </c>
      <c r="K1053" s="18">
        <f t="shared" ca="1" si="569"/>
        <v>2031</v>
      </c>
      <c r="L1053" s="18">
        <f t="shared" ca="1" si="569"/>
        <v>2030</v>
      </c>
      <c r="M1053" s="18">
        <f t="shared" ca="1" si="569"/>
        <v>2029</v>
      </c>
      <c r="N1053" s="18">
        <f t="shared" ca="1" si="569"/>
        <v>2028</v>
      </c>
      <c r="O1053" s="18">
        <f t="shared" ca="1" si="569"/>
        <v>2027</v>
      </c>
      <c r="P1053" s="18">
        <f t="shared" ca="1" si="569"/>
        <v>2026</v>
      </c>
      <c r="Q1053" s="18">
        <f t="shared" ca="1" si="569"/>
        <v>2025</v>
      </c>
      <c r="R1053" s="18">
        <f t="shared" ca="1" si="569"/>
        <v>2024</v>
      </c>
      <c r="S1053" s="18">
        <f t="shared" ca="1" si="569"/>
        <v>2023</v>
      </c>
      <c r="T1053" s="18">
        <f t="shared" ca="1" si="569"/>
        <v>0</v>
      </c>
      <c r="U1053" s="18">
        <f t="shared" ca="1" si="570"/>
        <v>0</v>
      </c>
      <c r="V1053" s="18">
        <f t="shared" ca="1" si="570"/>
        <v>0</v>
      </c>
      <c r="W1053" s="18">
        <f t="shared" ca="1" si="570"/>
        <v>0</v>
      </c>
      <c r="X1053" s="18">
        <f t="shared" ca="1" si="570"/>
        <v>0</v>
      </c>
      <c r="Y1053" s="18">
        <f t="shared" ca="1" si="570"/>
        <v>0</v>
      </c>
      <c r="Z1053" s="18">
        <f t="shared" ca="1" si="570"/>
        <v>0</v>
      </c>
      <c r="AA1053" s="18">
        <f t="shared" ca="1" si="570"/>
        <v>0</v>
      </c>
      <c r="AB1053" s="18">
        <f t="shared" ca="1" si="570"/>
        <v>0</v>
      </c>
      <c r="AC1053" s="18">
        <f t="shared" ca="1" si="570"/>
        <v>0</v>
      </c>
      <c r="AD1053" s="18">
        <f t="shared" ca="1" si="570"/>
        <v>0</v>
      </c>
      <c r="AE1053" s="18">
        <f t="shared" ca="1" si="571"/>
        <v>0</v>
      </c>
      <c r="AF1053" s="18">
        <f t="shared" ca="1" si="571"/>
        <v>0</v>
      </c>
      <c r="AG1053" s="18">
        <f t="shared" ca="1" si="571"/>
        <v>0</v>
      </c>
      <c r="AH1053" s="18">
        <f t="shared" ca="1" si="571"/>
        <v>0</v>
      </c>
      <c r="AI1053" s="18">
        <f t="shared" ca="1" si="571"/>
        <v>0</v>
      </c>
      <c r="AJ1053" s="18">
        <f t="shared" ca="1" si="571"/>
        <v>0</v>
      </c>
      <c r="AK1053" s="18">
        <f t="shared" ca="1" si="571"/>
        <v>0</v>
      </c>
      <c r="AL1053" s="18">
        <f t="shared" ca="1" si="571"/>
        <v>0</v>
      </c>
      <c r="AM1053" s="18">
        <f t="shared" ca="1" si="571"/>
        <v>0</v>
      </c>
      <c r="AN1053" s="18">
        <f t="shared" ca="1" si="571"/>
        <v>0</v>
      </c>
      <c r="AO1053" s="18">
        <f t="shared" ca="1" si="572"/>
        <v>0</v>
      </c>
      <c r="AP1053" s="18">
        <f t="shared" ca="1" si="572"/>
        <v>0</v>
      </c>
      <c r="AQ1053" s="18">
        <f t="shared" ca="1" si="572"/>
        <v>0</v>
      </c>
      <c r="AR1053" s="18">
        <f t="shared" ca="1" si="572"/>
        <v>0</v>
      </c>
      <c r="AS1053" s="18">
        <f t="shared" ca="1" si="572"/>
        <v>0</v>
      </c>
      <c r="AT1053" s="18">
        <f t="shared" ca="1" si="572"/>
        <v>0</v>
      </c>
      <c r="AU1053" s="18">
        <f t="shared" ca="1" si="572"/>
        <v>0</v>
      </c>
      <c r="AV1053" s="18">
        <f t="shared" ca="1" si="572"/>
        <v>0</v>
      </c>
      <c r="AW1053" s="18">
        <f t="shared" ca="1" si="572"/>
        <v>0</v>
      </c>
      <c r="AX1053" s="18">
        <f t="shared" ca="1" si="572"/>
        <v>0</v>
      </c>
      <c r="AY1053" s="18">
        <f t="shared" ca="1" si="573"/>
        <v>0</v>
      </c>
      <c r="AZ1053" s="18">
        <f t="shared" ca="1" si="573"/>
        <v>0</v>
      </c>
      <c r="BA1053" s="18">
        <f t="shared" ca="1" si="573"/>
        <v>0</v>
      </c>
      <c r="BB1053" s="18">
        <f t="shared" ca="1" si="573"/>
        <v>0</v>
      </c>
      <c r="BC1053" s="18">
        <f t="shared" ca="1" si="573"/>
        <v>0</v>
      </c>
      <c r="BD1053" s="18">
        <f t="shared" ca="1" si="573"/>
        <v>0</v>
      </c>
      <c r="BE1053" s="18">
        <f t="shared" ca="1" si="573"/>
        <v>0</v>
      </c>
      <c r="BF1053" s="18">
        <f t="shared" ca="1" si="573"/>
        <v>0</v>
      </c>
      <c r="BG1053" s="18">
        <f t="shared" ca="1" si="573"/>
        <v>0</v>
      </c>
      <c r="BH1053" s="18">
        <f t="shared" ca="1" si="573"/>
        <v>0</v>
      </c>
    </row>
    <row r="1054" spans="8:60" x14ac:dyDescent="0.35">
      <c r="H1054" s="2" t="e">
        <f t="shared" si="574"/>
        <v>#REF!</v>
      </c>
      <c r="I1054">
        <f t="shared" si="558"/>
        <v>21</v>
      </c>
      <c r="J1054">
        <f t="shared" si="575"/>
        <v>9</v>
      </c>
      <c r="K1054" s="18">
        <f t="shared" ca="1" si="569"/>
        <v>2032</v>
      </c>
      <c r="L1054" s="18">
        <f t="shared" ca="1" si="569"/>
        <v>2031</v>
      </c>
      <c r="M1054" s="18">
        <f t="shared" ca="1" si="569"/>
        <v>2030</v>
      </c>
      <c r="N1054" s="18">
        <f t="shared" ca="1" si="569"/>
        <v>2029</v>
      </c>
      <c r="O1054" s="18">
        <f t="shared" ca="1" si="569"/>
        <v>2028</v>
      </c>
      <c r="P1054" s="18">
        <f t="shared" ca="1" si="569"/>
        <v>2027</v>
      </c>
      <c r="Q1054" s="18">
        <f t="shared" ca="1" si="569"/>
        <v>2026</v>
      </c>
      <c r="R1054" s="18">
        <f t="shared" ca="1" si="569"/>
        <v>2025</v>
      </c>
      <c r="S1054" s="18">
        <f t="shared" ca="1" si="569"/>
        <v>2024</v>
      </c>
      <c r="T1054" s="18">
        <f t="shared" ca="1" si="569"/>
        <v>2023</v>
      </c>
      <c r="U1054" s="18">
        <f t="shared" ca="1" si="570"/>
        <v>0</v>
      </c>
      <c r="V1054" s="18">
        <f t="shared" ca="1" si="570"/>
        <v>0</v>
      </c>
      <c r="W1054" s="18">
        <f t="shared" ca="1" si="570"/>
        <v>0</v>
      </c>
      <c r="X1054" s="18">
        <f t="shared" ca="1" si="570"/>
        <v>0</v>
      </c>
      <c r="Y1054" s="18">
        <f t="shared" ca="1" si="570"/>
        <v>0</v>
      </c>
      <c r="Z1054" s="18">
        <f t="shared" ca="1" si="570"/>
        <v>0</v>
      </c>
      <c r="AA1054" s="18">
        <f t="shared" ca="1" si="570"/>
        <v>0</v>
      </c>
      <c r="AB1054" s="18">
        <f t="shared" ca="1" si="570"/>
        <v>0</v>
      </c>
      <c r="AC1054" s="18">
        <f t="shared" ca="1" si="570"/>
        <v>0</v>
      </c>
      <c r="AD1054" s="18">
        <f t="shared" ca="1" si="570"/>
        <v>0</v>
      </c>
      <c r="AE1054" s="18">
        <f t="shared" ca="1" si="571"/>
        <v>0</v>
      </c>
      <c r="AF1054" s="18">
        <f t="shared" ca="1" si="571"/>
        <v>0</v>
      </c>
      <c r="AG1054" s="18">
        <f t="shared" ca="1" si="571"/>
        <v>0</v>
      </c>
      <c r="AH1054" s="18">
        <f t="shared" ca="1" si="571"/>
        <v>0</v>
      </c>
      <c r="AI1054" s="18">
        <f t="shared" ca="1" si="571"/>
        <v>0</v>
      </c>
      <c r="AJ1054" s="18">
        <f t="shared" ca="1" si="571"/>
        <v>0</v>
      </c>
      <c r="AK1054" s="18">
        <f t="shared" ca="1" si="571"/>
        <v>0</v>
      </c>
      <c r="AL1054" s="18">
        <f t="shared" ca="1" si="571"/>
        <v>0</v>
      </c>
      <c r="AM1054" s="18">
        <f t="shared" ca="1" si="571"/>
        <v>0</v>
      </c>
      <c r="AN1054" s="18">
        <f t="shared" ca="1" si="571"/>
        <v>0</v>
      </c>
      <c r="AO1054" s="18">
        <f t="shared" ca="1" si="572"/>
        <v>0</v>
      </c>
      <c r="AP1054" s="18">
        <f t="shared" ca="1" si="572"/>
        <v>0</v>
      </c>
      <c r="AQ1054" s="18">
        <f t="shared" ca="1" si="572"/>
        <v>0</v>
      </c>
      <c r="AR1054" s="18">
        <f t="shared" ca="1" si="572"/>
        <v>0</v>
      </c>
      <c r="AS1054" s="18">
        <f t="shared" ca="1" si="572"/>
        <v>0</v>
      </c>
      <c r="AT1054" s="18">
        <f t="shared" ca="1" si="572"/>
        <v>0</v>
      </c>
      <c r="AU1054" s="18">
        <f t="shared" ca="1" si="572"/>
        <v>0</v>
      </c>
      <c r="AV1054" s="18">
        <f t="shared" ca="1" si="572"/>
        <v>0</v>
      </c>
      <c r="AW1054" s="18">
        <f t="shared" ca="1" si="572"/>
        <v>0</v>
      </c>
      <c r="AX1054" s="18">
        <f t="shared" ca="1" si="572"/>
        <v>0</v>
      </c>
      <c r="AY1054" s="18">
        <f t="shared" ca="1" si="573"/>
        <v>0</v>
      </c>
      <c r="AZ1054" s="18">
        <f t="shared" ca="1" si="573"/>
        <v>0</v>
      </c>
      <c r="BA1054" s="18">
        <f t="shared" ca="1" si="573"/>
        <v>0</v>
      </c>
      <c r="BB1054" s="18">
        <f t="shared" ca="1" si="573"/>
        <v>0</v>
      </c>
      <c r="BC1054" s="18">
        <f t="shared" ca="1" si="573"/>
        <v>0</v>
      </c>
      <c r="BD1054" s="18">
        <f t="shared" ca="1" si="573"/>
        <v>0</v>
      </c>
      <c r="BE1054" s="18">
        <f t="shared" ca="1" si="573"/>
        <v>0</v>
      </c>
      <c r="BF1054" s="18">
        <f t="shared" ca="1" si="573"/>
        <v>0</v>
      </c>
      <c r="BG1054" s="18">
        <f t="shared" ca="1" si="573"/>
        <v>0</v>
      </c>
      <c r="BH1054" s="18">
        <f t="shared" ca="1" si="573"/>
        <v>0</v>
      </c>
    </row>
    <row r="1055" spans="8:60" x14ac:dyDescent="0.35">
      <c r="H1055" s="2" t="e">
        <f t="shared" si="574"/>
        <v>#REF!</v>
      </c>
      <c r="I1055">
        <f t="shared" si="558"/>
        <v>21</v>
      </c>
      <c r="J1055">
        <f t="shared" si="575"/>
        <v>10</v>
      </c>
      <c r="K1055" s="18">
        <f t="shared" ref="K1055:T1064" ca="1" si="576">IF(K$24&gt;$J1055,0,OFFSET($K$2,$I1055,$J1055-K$24))</f>
        <v>2033</v>
      </c>
      <c r="L1055" s="18">
        <f t="shared" ca="1" si="576"/>
        <v>2032</v>
      </c>
      <c r="M1055" s="18">
        <f t="shared" ca="1" si="576"/>
        <v>2031</v>
      </c>
      <c r="N1055" s="18">
        <f t="shared" ca="1" si="576"/>
        <v>2030</v>
      </c>
      <c r="O1055" s="18">
        <f t="shared" ca="1" si="576"/>
        <v>2029</v>
      </c>
      <c r="P1055" s="18">
        <f t="shared" ca="1" si="576"/>
        <v>2028</v>
      </c>
      <c r="Q1055" s="18">
        <f t="shared" ca="1" si="576"/>
        <v>2027</v>
      </c>
      <c r="R1055" s="18">
        <f t="shared" ca="1" si="576"/>
        <v>2026</v>
      </c>
      <c r="S1055" s="18">
        <f t="shared" ca="1" si="576"/>
        <v>2025</v>
      </c>
      <c r="T1055" s="18">
        <f t="shared" ca="1" si="576"/>
        <v>2024</v>
      </c>
      <c r="U1055" s="18">
        <f t="shared" ref="U1055:AD1064" ca="1" si="577">IF(U$24&gt;$J1055,0,OFFSET($K$2,$I1055,$J1055-U$24))</f>
        <v>2023</v>
      </c>
      <c r="V1055" s="18">
        <f t="shared" ca="1" si="577"/>
        <v>0</v>
      </c>
      <c r="W1055" s="18">
        <f t="shared" ca="1" si="577"/>
        <v>0</v>
      </c>
      <c r="X1055" s="18">
        <f t="shared" ca="1" si="577"/>
        <v>0</v>
      </c>
      <c r="Y1055" s="18">
        <f t="shared" ca="1" si="577"/>
        <v>0</v>
      </c>
      <c r="Z1055" s="18">
        <f t="shared" ca="1" si="577"/>
        <v>0</v>
      </c>
      <c r="AA1055" s="18">
        <f t="shared" ca="1" si="577"/>
        <v>0</v>
      </c>
      <c r="AB1055" s="18">
        <f t="shared" ca="1" si="577"/>
        <v>0</v>
      </c>
      <c r="AC1055" s="18">
        <f t="shared" ca="1" si="577"/>
        <v>0</v>
      </c>
      <c r="AD1055" s="18">
        <f t="shared" ca="1" si="577"/>
        <v>0</v>
      </c>
      <c r="AE1055" s="18">
        <f t="shared" ref="AE1055:AN1064" ca="1" si="578">IF(AE$24&gt;$J1055,0,OFFSET($K$2,$I1055,$J1055-AE$24))</f>
        <v>0</v>
      </c>
      <c r="AF1055" s="18">
        <f t="shared" ca="1" si="578"/>
        <v>0</v>
      </c>
      <c r="AG1055" s="18">
        <f t="shared" ca="1" si="578"/>
        <v>0</v>
      </c>
      <c r="AH1055" s="18">
        <f t="shared" ca="1" si="578"/>
        <v>0</v>
      </c>
      <c r="AI1055" s="18">
        <f t="shared" ca="1" si="578"/>
        <v>0</v>
      </c>
      <c r="AJ1055" s="18">
        <f t="shared" ca="1" si="578"/>
        <v>0</v>
      </c>
      <c r="AK1055" s="18">
        <f t="shared" ca="1" si="578"/>
        <v>0</v>
      </c>
      <c r="AL1055" s="18">
        <f t="shared" ca="1" si="578"/>
        <v>0</v>
      </c>
      <c r="AM1055" s="18">
        <f t="shared" ca="1" si="578"/>
        <v>0</v>
      </c>
      <c r="AN1055" s="18">
        <f t="shared" ca="1" si="578"/>
        <v>0</v>
      </c>
      <c r="AO1055" s="18">
        <f t="shared" ref="AO1055:AX1064" ca="1" si="579">IF(AO$24&gt;$J1055,0,OFFSET($K$2,$I1055,$J1055-AO$24))</f>
        <v>0</v>
      </c>
      <c r="AP1055" s="18">
        <f t="shared" ca="1" si="579"/>
        <v>0</v>
      </c>
      <c r="AQ1055" s="18">
        <f t="shared" ca="1" si="579"/>
        <v>0</v>
      </c>
      <c r="AR1055" s="18">
        <f t="shared" ca="1" si="579"/>
        <v>0</v>
      </c>
      <c r="AS1055" s="18">
        <f t="shared" ca="1" si="579"/>
        <v>0</v>
      </c>
      <c r="AT1055" s="18">
        <f t="shared" ca="1" si="579"/>
        <v>0</v>
      </c>
      <c r="AU1055" s="18">
        <f t="shared" ca="1" si="579"/>
        <v>0</v>
      </c>
      <c r="AV1055" s="18">
        <f t="shared" ca="1" si="579"/>
        <v>0</v>
      </c>
      <c r="AW1055" s="18">
        <f t="shared" ca="1" si="579"/>
        <v>0</v>
      </c>
      <c r="AX1055" s="18">
        <f t="shared" ca="1" si="579"/>
        <v>0</v>
      </c>
      <c r="AY1055" s="18">
        <f t="shared" ref="AY1055:BH1064" ca="1" si="580">IF(AY$24&gt;$J1055,0,OFFSET($K$2,$I1055,$J1055-AY$24))</f>
        <v>0</v>
      </c>
      <c r="AZ1055" s="18">
        <f t="shared" ca="1" si="580"/>
        <v>0</v>
      </c>
      <c r="BA1055" s="18">
        <f t="shared" ca="1" si="580"/>
        <v>0</v>
      </c>
      <c r="BB1055" s="18">
        <f t="shared" ca="1" si="580"/>
        <v>0</v>
      </c>
      <c r="BC1055" s="18">
        <f t="shared" ca="1" si="580"/>
        <v>0</v>
      </c>
      <c r="BD1055" s="18">
        <f t="shared" ca="1" si="580"/>
        <v>0</v>
      </c>
      <c r="BE1055" s="18">
        <f t="shared" ca="1" si="580"/>
        <v>0</v>
      </c>
      <c r="BF1055" s="18">
        <f t="shared" ca="1" si="580"/>
        <v>0</v>
      </c>
      <c r="BG1055" s="18">
        <f t="shared" ca="1" si="580"/>
        <v>0</v>
      </c>
      <c r="BH1055" s="18">
        <f t="shared" ca="1" si="580"/>
        <v>0</v>
      </c>
    </row>
    <row r="1056" spans="8:60" x14ac:dyDescent="0.35">
      <c r="H1056" s="2" t="e">
        <f t="shared" si="574"/>
        <v>#REF!</v>
      </c>
      <c r="I1056">
        <f t="shared" si="558"/>
        <v>21</v>
      </c>
      <c r="J1056">
        <f t="shared" si="575"/>
        <v>11</v>
      </c>
      <c r="K1056" s="18">
        <f t="shared" ca="1" si="576"/>
        <v>2034</v>
      </c>
      <c r="L1056" s="18">
        <f t="shared" ca="1" si="576"/>
        <v>2033</v>
      </c>
      <c r="M1056" s="18">
        <f t="shared" ca="1" si="576"/>
        <v>2032</v>
      </c>
      <c r="N1056" s="18">
        <f t="shared" ca="1" si="576"/>
        <v>2031</v>
      </c>
      <c r="O1056" s="18">
        <f t="shared" ca="1" si="576"/>
        <v>2030</v>
      </c>
      <c r="P1056" s="18">
        <f t="shared" ca="1" si="576"/>
        <v>2029</v>
      </c>
      <c r="Q1056" s="18">
        <f t="shared" ca="1" si="576"/>
        <v>2028</v>
      </c>
      <c r="R1056" s="18">
        <f t="shared" ca="1" si="576"/>
        <v>2027</v>
      </c>
      <c r="S1056" s="18">
        <f t="shared" ca="1" si="576"/>
        <v>2026</v>
      </c>
      <c r="T1056" s="18">
        <f t="shared" ca="1" si="576"/>
        <v>2025</v>
      </c>
      <c r="U1056" s="18">
        <f t="shared" ca="1" si="577"/>
        <v>2024</v>
      </c>
      <c r="V1056" s="18">
        <f t="shared" ca="1" si="577"/>
        <v>2023</v>
      </c>
      <c r="W1056" s="18">
        <f t="shared" ca="1" si="577"/>
        <v>0</v>
      </c>
      <c r="X1056" s="18">
        <f t="shared" ca="1" si="577"/>
        <v>0</v>
      </c>
      <c r="Y1056" s="18">
        <f t="shared" ca="1" si="577"/>
        <v>0</v>
      </c>
      <c r="Z1056" s="18">
        <f t="shared" ca="1" si="577"/>
        <v>0</v>
      </c>
      <c r="AA1056" s="18">
        <f t="shared" ca="1" si="577"/>
        <v>0</v>
      </c>
      <c r="AB1056" s="18">
        <f t="shared" ca="1" si="577"/>
        <v>0</v>
      </c>
      <c r="AC1056" s="18">
        <f t="shared" ca="1" si="577"/>
        <v>0</v>
      </c>
      <c r="AD1056" s="18">
        <f t="shared" ca="1" si="577"/>
        <v>0</v>
      </c>
      <c r="AE1056" s="18">
        <f t="shared" ca="1" si="578"/>
        <v>0</v>
      </c>
      <c r="AF1056" s="18">
        <f t="shared" ca="1" si="578"/>
        <v>0</v>
      </c>
      <c r="AG1056" s="18">
        <f t="shared" ca="1" si="578"/>
        <v>0</v>
      </c>
      <c r="AH1056" s="18">
        <f t="shared" ca="1" si="578"/>
        <v>0</v>
      </c>
      <c r="AI1056" s="18">
        <f t="shared" ca="1" si="578"/>
        <v>0</v>
      </c>
      <c r="AJ1056" s="18">
        <f t="shared" ca="1" si="578"/>
        <v>0</v>
      </c>
      <c r="AK1056" s="18">
        <f t="shared" ca="1" si="578"/>
        <v>0</v>
      </c>
      <c r="AL1056" s="18">
        <f t="shared" ca="1" si="578"/>
        <v>0</v>
      </c>
      <c r="AM1056" s="18">
        <f t="shared" ca="1" si="578"/>
        <v>0</v>
      </c>
      <c r="AN1056" s="18">
        <f t="shared" ca="1" si="578"/>
        <v>0</v>
      </c>
      <c r="AO1056" s="18">
        <f t="shared" ca="1" si="579"/>
        <v>0</v>
      </c>
      <c r="AP1056" s="18">
        <f t="shared" ca="1" si="579"/>
        <v>0</v>
      </c>
      <c r="AQ1056" s="18">
        <f t="shared" ca="1" si="579"/>
        <v>0</v>
      </c>
      <c r="AR1056" s="18">
        <f t="shared" ca="1" si="579"/>
        <v>0</v>
      </c>
      <c r="AS1056" s="18">
        <f t="shared" ca="1" si="579"/>
        <v>0</v>
      </c>
      <c r="AT1056" s="18">
        <f t="shared" ca="1" si="579"/>
        <v>0</v>
      </c>
      <c r="AU1056" s="18">
        <f t="shared" ca="1" si="579"/>
        <v>0</v>
      </c>
      <c r="AV1056" s="18">
        <f t="shared" ca="1" si="579"/>
        <v>0</v>
      </c>
      <c r="AW1056" s="18">
        <f t="shared" ca="1" si="579"/>
        <v>0</v>
      </c>
      <c r="AX1056" s="18">
        <f t="shared" ca="1" si="579"/>
        <v>0</v>
      </c>
      <c r="AY1056" s="18">
        <f t="shared" ca="1" si="580"/>
        <v>0</v>
      </c>
      <c r="AZ1056" s="18">
        <f t="shared" ca="1" si="580"/>
        <v>0</v>
      </c>
      <c r="BA1056" s="18">
        <f t="shared" ca="1" si="580"/>
        <v>0</v>
      </c>
      <c r="BB1056" s="18">
        <f t="shared" ca="1" si="580"/>
        <v>0</v>
      </c>
      <c r="BC1056" s="18">
        <f t="shared" ca="1" si="580"/>
        <v>0</v>
      </c>
      <c r="BD1056" s="18">
        <f t="shared" ca="1" si="580"/>
        <v>0</v>
      </c>
      <c r="BE1056" s="18">
        <f t="shared" ca="1" si="580"/>
        <v>0</v>
      </c>
      <c r="BF1056" s="18">
        <f t="shared" ca="1" si="580"/>
        <v>0</v>
      </c>
      <c r="BG1056" s="18">
        <f t="shared" ca="1" si="580"/>
        <v>0</v>
      </c>
      <c r="BH1056" s="18">
        <f t="shared" ca="1" si="580"/>
        <v>0</v>
      </c>
    </row>
    <row r="1057" spans="8:60" x14ac:dyDescent="0.35">
      <c r="H1057" s="2" t="e">
        <f t="shared" si="574"/>
        <v>#REF!</v>
      </c>
      <c r="I1057">
        <f t="shared" si="558"/>
        <v>21</v>
      </c>
      <c r="J1057">
        <f t="shared" si="575"/>
        <v>12</v>
      </c>
      <c r="K1057" s="18">
        <f t="shared" ca="1" si="576"/>
        <v>2035</v>
      </c>
      <c r="L1057" s="18">
        <f t="shared" ca="1" si="576"/>
        <v>2034</v>
      </c>
      <c r="M1057" s="18">
        <f t="shared" ca="1" si="576"/>
        <v>2033</v>
      </c>
      <c r="N1057" s="18">
        <f t="shared" ca="1" si="576"/>
        <v>2032</v>
      </c>
      <c r="O1057" s="18">
        <f t="shared" ca="1" si="576"/>
        <v>2031</v>
      </c>
      <c r="P1057" s="18">
        <f t="shared" ca="1" si="576"/>
        <v>2030</v>
      </c>
      <c r="Q1057" s="18">
        <f t="shared" ca="1" si="576"/>
        <v>2029</v>
      </c>
      <c r="R1057" s="18">
        <f t="shared" ca="1" si="576"/>
        <v>2028</v>
      </c>
      <c r="S1057" s="18">
        <f t="shared" ca="1" si="576"/>
        <v>2027</v>
      </c>
      <c r="T1057" s="18">
        <f t="shared" ca="1" si="576"/>
        <v>2026</v>
      </c>
      <c r="U1057" s="18">
        <f t="shared" ca="1" si="577"/>
        <v>2025</v>
      </c>
      <c r="V1057" s="18">
        <f t="shared" ca="1" si="577"/>
        <v>2024</v>
      </c>
      <c r="W1057" s="18">
        <f t="shared" ca="1" si="577"/>
        <v>2023</v>
      </c>
      <c r="X1057" s="18">
        <f t="shared" ca="1" si="577"/>
        <v>0</v>
      </c>
      <c r="Y1057" s="18">
        <f t="shared" ca="1" si="577"/>
        <v>0</v>
      </c>
      <c r="Z1057" s="18">
        <f t="shared" ca="1" si="577"/>
        <v>0</v>
      </c>
      <c r="AA1057" s="18">
        <f t="shared" ca="1" si="577"/>
        <v>0</v>
      </c>
      <c r="AB1057" s="18">
        <f t="shared" ca="1" si="577"/>
        <v>0</v>
      </c>
      <c r="AC1057" s="18">
        <f t="shared" ca="1" si="577"/>
        <v>0</v>
      </c>
      <c r="AD1057" s="18">
        <f t="shared" ca="1" si="577"/>
        <v>0</v>
      </c>
      <c r="AE1057" s="18">
        <f t="shared" ca="1" si="578"/>
        <v>0</v>
      </c>
      <c r="AF1057" s="18">
        <f t="shared" ca="1" si="578"/>
        <v>0</v>
      </c>
      <c r="AG1057" s="18">
        <f t="shared" ca="1" si="578"/>
        <v>0</v>
      </c>
      <c r="AH1057" s="18">
        <f t="shared" ca="1" si="578"/>
        <v>0</v>
      </c>
      <c r="AI1057" s="18">
        <f t="shared" ca="1" si="578"/>
        <v>0</v>
      </c>
      <c r="AJ1057" s="18">
        <f t="shared" ca="1" si="578"/>
        <v>0</v>
      </c>
      <c r="AK1057" s="18">
        <f t="shared" ca="1" si="578"/>
        <v>0</v>
      </c>
      <c r="AL1057" s="18">
        <f t="shared" ca="1" si="578"/>
        <v>0</v>
      </c>
      <c r="AM1057" s="18">
        <f t="shared" ca="1" si="578"/>
        <v>0</v>
      </c>
      <c r="AN1057" s="18">
        <f t="shared" ca="1" si="578"/>
        <v>0</v>
      </c>
      <c r="AO1057" s="18">
        <f t="shared" ca="1" si="579"/>
        <v>0</v>
      </c>
      <c r="AP1057" s="18">
        <f t="shared" ca="1" si="579"/>
        <v>0</v>
      </c>
      <c r="AQ1057" s="18">
        <f t="shared" ca="1" si="579"/>
        <v>0</v>
      </c>
      <c r="AR1057" s="18">
        <f t="shared" ca="1" si="579"/>
        <v>0</v>
      </c>
      <c r="AS1057" s="18">
        <f t="shared" ca="1" si="579"/>
        <v>0</v>
      </c>
      <c r="AT1057" s="18">
        <f t="shared" ca="1" si="579"/>
        <v>0</v>
      </c>
      <c r="AU1057" s="18">
        <f t="shared" ca="1" si="579"/>
        <v>0</v>
      </c>
      <c r="AV1057" s="18">
        <f t="shared" ca="1" si="579"/>
        <v>0</v>
      </c>
      <c r="AW1057" s="18">
        <f t="shared" ca="1" si="579"/>
        <v>0</v>
      </c>
      <c r="AX1057" s="18">
        <f t="shared" ca="1" si="579"/>
        <v>0</v>
      </c>
      <c r="AY1057" s="18">
        <f t="shared" ca="1" si="580"/>
        <v>0</v>
      </c>
      <c r="AZ1057" s="18">
        <f t="shared" ca="1" si="580"/>
        <v>0</v>
      </c>
      <c r="BA1057" s="18">
        <f t="shared" ca="1" si="580"/>
        <v>0</v>
      </c>
      <c r="BB1057" s="18">
        <f t="shared" ca="1" si="580"/>
        <v>0</v>
      </c>
      <c r="BC1057" s="18">
        <f t="shared" ca="1" si="580"/>
        <v>0</v>
      </c>
      <c r="BD1057" s="18">
        <f t="shared" ca="1" si="580"/>
        <v>0</v>
      </c>
      <c r="BE1057" s="18">
        <f t="shared" ca="1" si="580"/>
        <v>0</v>
      </c>
      <c r="BF1057" s="18">
        <f t="shared" ca="1" si="580"/>
        <v>0</v>
      </c>
      <c r="BG1057" s="18">
        <f t="shared" ca="1" si="580"/>
        <v>0</v>
      </c>
      <c r="BH1057" s="18">
        <f t="shared" ca="1" si="580"/>
        <v>0</v>
      </c>
    </row>
    <row r="1058" spans="8:60" x14ac:dyDescent="0.35">
      <c r="H1058" s="2" t="e">
        <f t="shared" si="574"/>
        <v>#REF!</v>
      </c>
      <c r="I1058">
        <f t="shared" si="558"/>
        <v>21</v>
      </c>
      <c r="J1058">
        <f t="shared" si="575"/>
        <v>13</v>
      </c>
      <c r="K1058" s="18">
        <f t="shared" ca="1" si="576"/>
        <v>2036</v>
      </c>
      <c r="L1058" s="18">
        <f t="shared" ca="1" si="576"/>
        <v>2035</v>
      </c>
      <c r="M1058" s="18">
        <f t="shared" ca="1" si="576"/>
        <v>2034</v>
      </c>
      <c r="N1058" s="18">
        <f t="shared" ca="1" si="576"/>
        <v>2033</v>
      </c>
      <c r="O1058" s="18">
        <f t="shared" ca="1" si="576"/>
        <v>2032</v>
      </c>
      <c r="P1058" s="18">
        <f t="shared" ca="1" si="576"/>
        <v>2031</v>
      </c>
      <c r="Q1058" s="18">
        <f t="shared" ca="1" si="576"/>
        <v>2030</v>
      </c>
      <c r="R1058" s="18">
        <f t="shared" ca="1" si="576"/>
        <v>2029</v>
      </c>
      <c r="S1058" s="18">
        <f t="shared" ca="1" si="576"/>
        <v>2028</v>
      </c>
      <c r="T1058" s="18">
        <f t="shared" ca="1" si="576"/>
        <v>2027</v>
      </c>
      <c r="U1058" s="18">
        <f t="shared" ca="1" si="577"/>
        <v>2026</v>
      </c>
      <c r="V1058" s="18">
        <f t="shared" ca="1" si="577"/>
        <v>2025</v>
      </c>
      <c r="W1058" s="18">
        <f t="shared" ca="1" si="577"/>
        <v>2024</v>
      </c>
      <c r="X1058" s="18">
        <f t="shared" ca="1" si="577"/>
        <v>2023</v>
      </c>
      <c r="Y1058" s="18">
        <f t="shared" ca="1" si="577"/>
        <v>0</v>
      </c>
      <c r="Z1058" s="18">
        <f t="shared" ca="1" si="577"/>
        <v>0</v>
      </c>
      <c r="AA1058" s="18">
        <f t="shared" ca="1" si="577"/>
        <v>0</v>
      </c>
      <c r="AB1058" s="18">
        <f t="shared" ca="1" si="577"/>
        <v>0</v>
      </c>
      <c r="AC1058" s="18">
        <f t="shared" ca="1" si="577"/>
        <v>0</v>
      </c>
      <c r="AD1058" s="18">
        <f t="shared" ca="1" si="577"/>
        <v>0</v>
      </c>
      <c r="AE1058" s="18">
        <f t="shared" ca="1" si="578"/>
        <v>0</v>
      </c>
      <c r="AF1058" s="18">
        <f t="shared" ca="1" si="578"/>
        <v>0</v>
      </c>
      <c r="AG1058" s="18">
        <f t="shared" ca="1" si="578"/>
        <v>0</v>
      </c>
      <c r="AH1058" s="18">
        <f t="shared" ca="1" si="578"/>
        <v>0</v>
      </c>
      <c r="AI1058" s="18">
        <f t="shared" ca="1" si="578"/>
        <v>0</v>
      </c>
      <c r="AJ1058" s="18">
        <f t="shared" ca="1" si="578"/>
        <v>0</v>
      </c>
      <c r="AK1058" s="18">
        <f t="shared" ca="1" si="578"/>
        <v>0</v>
      </c>
      <c r="AL1058" s="18">
        <f t="shared" ca="1" si="578"/>
        <v>0</v>
      </c>
      <c r="AM1058" s="18">
        <f t="shared" ca="1" si="578"/>
        <v>0</v>
      </c>
      <c r="AN1058" s="18">
        <f t="shared" ca="1" si="578"/>
        <v>0</v>
      </c>
      <c r="AO1058" s="18">
        <f t="shared" ca="1" si="579"/>
        <v>0</v>
      </c>
      <c r="AP1058" s="18">
        <f t="shared" ca="1" si="579"/>
        <v>0</v>
      </c>
      <c r="AQ1058" s="18">
        <f t="shared" ca="1" si="579"/>
        <v>0</v>
      </c>
      <c r="AR1058" s="18">
        <f t="shared" ca="1" si="579"/>
        <v>0</v>
      </c>
      <c r="AS1058" s="18">
        <f t="shared" ca="1" si="579"/>
        <v>0</v>
      </c>
      <c r="AT1058" s="18">
        <f t="shared" ca="1" si="579"/>
        <v>0</v>
      </c>
      <c r="AU1058" s="18">
        <f t="shared" ca="1" si="579"/>
        <v>0</v>
      </c>
      <c r="AV1058" s="18">
        <f t="shared" ca="1" si="579"/>
        <v>0</v>
      </c>
      <c r="AW1058" s="18">
        <f t="shared" ca="1" si="579"/>
        <v>0</v>
      </c>
      <c r="AX1058" s="18">
        <f t="shared" ca="1" si="579"/>
        <v>0</v>
      </c>
      <c r="AY1058" s="18">
        <f t="shared" ca="1" si="580"/>
        <v>0</v>
      </c>
      <c r="AZ1058" s="18">
        <f t="shared" ca="1" si="580"/>
        <v>0</v>
      </c>
      <c r="BA1058" s="18">
        <f t="shared" ca="1" si="580"/>
        <v>0</v>
      </c>
      <c r="BB1058" s="18">
        <f t="shared" ca="1" si="580"/>
        <v>0</v>
      </c>
      <c r="BC1058" s="18">
        <f t="shared" ca="1" si="580"/>
        <v>0</v>
      </c>
      <c r="BD1058" s="18">
        <f t="shared" ca="1" si="580"/>
        <v>0</v>
      </c>
      <c r="BE1058" s="18">
        <f t="shared" ca="1" si="580"/>
        <v>0</v>
      </c>
      <c r="BF1058" s="18">
        <f t="shared" ca="1" si="580"/>
        <v>0</v>
      </c>
      <c r="BG1058" s="18">
        <f t="shared" ca="1" si="580"/>
        <v>0</v>
      </c>
      <c r="BH1058" s="18">
        <f t="shared" ca="1" si="580"/>
        <v>0</v>
      </c>
    </row>
    <row r="1059" spans="8:60" x14ac:dyDescent="0.35">
      <c r="H1059" s="2" t="e">
        <f t="shared" si="574"/>
        <v>#REF!</v>
      </c>
      <c r="I1059">
        <f t="shared" si="558"/>
        <v>21</v>
      </c>
      <c r="J1059">
        <f t="shared" si="575"/>
        <v>14</v>
      </c>
      <c r="K1059" s="18">
        <f t="shared" ca="1" si="576"/>
        <v>2037</v>
      </c>
      <c r="L1059" s="18">
        <f t="shared" ca="1" si="576"/>
        <v>2036</v>
      </c>
      <c r="M1059" s="18">
        <f t="shared" ca="1" si="576"/>
        <v>2035</v>
      </c>
      <c r="N1059" s="18">
        <f t="shared" ca="1" si="576"/>
        <v>2034</v>
      </c>
      <c r="O1059" s="18">
        <f t="shared" ca="1" si="576"/>
        <v>2033</v>
      </c>
      <c r="P1059" s="18">
        <f t="shared" ca="1" si="576"/>
        <v>2032</v>
      </c>
      <c r="Q1059" s="18">
        <f t="shared" ca="1" si="576"/>
        <v>2031</v>
      </c>
      <c r="R1059" s="18">
        <f t="shared" ca="1" si="576"/>
        <v>2030</v>
      </c>
      <c r="S1059" s="18">
        <f t="shared" ca="1" si="576"/>
        <v>2029</v>
      </c>
      <c r="T1059" s="18">
        <f t="shared" ca="1" si="576"/>
        <v>2028</v>
      </c>
      <c r="U1059" s="18">
        <f t="shared" ca="1" si="577"/>
        <v>2027</v>
      </c>
      <c r="V1059" s="18">
        <f t="shared" ca="1" si="577"/>
        <v>2026</v>
      </c>
      <c r="W1059" s="18">
        <f t="shared" ca="1" si="577"/>
        <v>2025</v>
      </c>
      <c r="X1059" s="18">
        <f t="shared" ca="1" si="577"/>
        <v>2024</v>
      </c>
      <c r="Y1059" s="18">
        <f t="shared" ca="1" si="577"/>
        <v>2023</v>
      </c>
      <c r="Z1059" s="18">
        <f t="shared" ca="1" si="577"/>
        <v>0</v>
      </c>
      <c r="AA1059" s="18">
        <f t="shared" ca="1" si="577"/>
        <v>0</v>
      </c>
      <c r="AB1059" s="18">
        <f t="shared" ca="1" si="577"/>
        <v>0</v>
      </c>
      <c r="AC1059" s="18">
        <f t="shared" ca="1" si="577"/>
        <v>0</v>
      </c>
      <c r="AD1059" s="18">
        <f t="shared" ca="1" si="577"/>
        <v>0</v>
      </c>
      <c r="AE1059" s="18">
        <f t="shared" ca="1" si="578"/>
        <v>0</v>
      </c>
      <c r="AF1059" s="18">
        <f t="shared" ca="1" si="578"/>
        <v>0</v>
      </c>
      <c r="AG1059" s="18">
        <f t="shared" ca="1" si="578"/>
        <v>0</v>
      </c>
      <c r="AH1059" s="18">
        <f t="shared" ca="1" si="578"/>
        <v>0</v>
      </c>
      <c r="AI1059" s="18">
        <f t="shared" ca="1" si="578"/>
        <v>0</v>
      </c>
      <c r="AJ1059" s="18">
        <f t="shared" ca="1" si="578"/>
        <v>0</v>
      </c>
      <c r="AK1059" s="18">
        <f t="shared" ca="1" si="578"/>
        <v>0</v>
      </c>
      <c r="AL1059" s="18">
        <f t="shared" ca="1" si="578"/>
        <v>0</v>
      </c>
      <c r="AM1059" s="18">
        <f t="shared" ca="1" si="578"/>
        <v>0</v>
      </c>
      <c r="AN1059" s="18">
        <f t="shared" ca="1" si="578"/>
        <v>0</v>
      </c>
      <c r="AO1059" s="18">
        <f t="shared" ca="1" si="579"/>
        <v>0</v>
      </c>
      <c r="AP1059" s="18">
        <f t="shared" ca="1" si="579"/>
        <v>0</v>
      </c>
      <c r="AQ1059" s="18">
        <f t="shared" ca="1" si="579"/>
        <v>0</v>
      </c>
      <c r="AR1059" s="18">
        <f t="shared" ca="1" si="579"/>
        <v>0</v>
      </c>
      <c r="AS1059" s="18">
        <f t="shared" ca="1" si="579"/>
        <v>0</v>
      </c>
      <c r="AT1059" s="18">
        <f t="shared" ca="1" si="579"/>
        <v>0</v>
      </c>
      <c r="AU1059" s="18">
        <f t="shared" ca="1" si="579"/>
        <v>0</v>
      </c>
      <c r="AV1059" s="18">
        <f t="shared" ca="1" si="579"/>
        <v>0</v>
      </c>
      <c r="AW1059" s="18">
        <f t="shared" ca="1" si="579"/>
        <v>0</v>
      </c>
      <c r="AX1059" s="18">
        <f t="shared" ca="1" si="579"/>
        <v>0</v>
      </c>
      <c r="AY1059" s="18">
        <f t="shared" ca="1" si="580"/>
        <v>0</v>
      </c>
      <c r="AZ1059" s="18">
        <f t="shared" ca="1" si="580"/>
        <v>0</v>
      </c>
      <c r="BA1059" s="18">
        <f t="shared" ca="1" si="580"/>
        <v>0</v>
      </c>
      <c r="BB1059" s="18">
        <f t="shared" ca="1" si="580"/>
        <v>0</v>
      </c>
      <c r="BC1059" s="18">
        <f t="shared" ca="1" si="580"/>
        <v>0</v>
      </c>
      <c r="BD1059" s="18">
        <f t="shared" ca="1" si="580"/>
        <v>0</v>
      </c>
      <c r="BE1059" s="18">
        <f t="shared" ca="1" si="580"/>
        <v>0</v>
      </c>
      <c r="BF1059" s="18">
        <f t="shared" ca="1" si="580"/>
        <v>0</v>
      </c>
      <c r="BG1059" s="18">
        <f t="shared" ca="1" si="580"/>
        <v>0</v>
      </c>
      <c r="BH1059" s="18">
        <f t="shared" ca="1" si="580"/>
        <v>0</v>
      </c>
    </row>
    <row r="1060" spans="8:60" x14ac:dyDescent="0.35">
      <c r="H1060" s="2" t="e">
        <f t="shared" si="574"/>
        <v>#REF!</v>
      </c>
      <c r="I1060">
        <f t="shared" si="558"/>
        <v>21</v>
      </c>
      <c r="J1060">
        <f t="shared" si="575"/>
        <v>15</v>
      </c>
      <c r="K1060" s="18">
        <f t="shared" ca="1" si="576"/>
        <v>2038</v>
      </c>
      <c r="L1060" s="18">
        <f t="shared" ca="1" si="576"/>
        <v>2037</v>
      </c>
      <c r="M1060" s="18">
        <f t="shared" ca="1" si="576"/>
        <v>2036</v>
      </c>
      <c r="N1060" s="18">
        <f t="shared" ca="1" si="576"/>
        <v>2035</v>
      </c>
      <c r="O1060" s="18">
        <f t="shared" ca="1" si="576"/>
        <v>2034</v>
      </c>
      <c r="P1060" s="18">
        <f t="shared" ca="1" si="576"/>
        <v>2033</v>
      </c>
      <c r="Q1060" s="18">
        <f t="shared" ca="1" si="576"/>
        <v>2032</v>
      </c>
      <c r="R1060" s="18">
        <f t="shared" ca="1" si="576"/>
        <v>2031</v>
      </c>
      <c r="S1060" s="18">
        <f t="shared" ca="1" si="576"/>
        <v>2030</v>
      </c>
      <c r="T1060" s="18">
        <f t="shared" ca="1" si="576"/>
        <v>2029</v>
      </c>
      <c r="U1060" s="18">
        <f t="shared" ca="1" si="577"/>
        <v>2028</v>
      </c>
      <c r="V1060" s="18">
        <f t="shared" ca="1" si="577"/>
        <v>2027</v>
      </c>
      <c r="W1060" s="18">
        <f t="shared" ca="1" si="577"/>
        <v>2026</v>
      </c>
      <c r="X1060" s="18">
        <f t="shared" ca="1" si="577"/>
        <v>2025</v>
      </c>
      <c r="Y1060" s="18">
        <f t="shared" ca="1" si="577"/>
        <v>2024</v>
      </c>
      <c r="Z1060" s="18">
        <f t="shared" ca="1" si="577"/>
        <v>2023</v>
      </c>
      <c r="AA1060" s="18">
        <f t="shared" ca="1" si="577"/>
        <v>0</v>
      </c>
      <c r="AB1060" s="18">
        <f t="shared" ca="1" si="577"/>
        <v>0</v>
      </c>
      <c r="AC1060" s="18">
        <f t="shared" ca="1" si="577"/>
        <v>0</v>
      </c>
      <c r="AD1060" s="18">
        <f t="shared" ca="1" si="577"/>
        <v>0</v>
      </c>
      <c r="AE1060" s="18">
        <f t="shared" ca="1" si="578"/>
        <v>0</v>
      </c>
      <c r="AF1060" s="18">
        <f t="shared" ca="1" si="578"/>
        <v>0</v>
      </c>
      <c r="AG1060" s="18">
        <f t="shared" ca="1" si="578"/>
        <v>0</v>
      </c>
      <c r="AH1060" s="18">
        <f t="shared" ca="1" si="578"/>
        <v>0</v>
      </c>
      <c r="AI1060" s="18">
        <f t="shared" ca="1" si="578"/>
        <v>0</v>
      </c>
      <c r="AJ1060" s="18">
        <f t="shared" ca="1" si="578"/>
        <v>0</v>
      </c>
      <c r="AK1060" s="18">
        <f t="shared" ca="1" si="578"/>
        <v>0</v>
      </c>
      <c r="AL1060" s="18">
        <f t="shared" ca="1" si="578"/>
        <v>0</v>
      </c>
      <c r="AM1060" s="18">
        <f t="shared" ca="1" si="578"/>
        <v>0</v>
      </c>
      <c r="AN1060" s="18">
        <f t="shared" ca="1" si="578"/>
        <v>0</v>
      </c>
      <c r="AO1060" s="18">
        <f t="shared" ca="1" si="579"/>
        <v>0</v>
      </c>
      <c r="AP1060" s="18">
        <f t="shared" ca="1" si="579"/>
        <v>0</v>
      </c>
      <c r="AQ1060" s="18">
        <f t="shared" ca="1" si="579"/>
        <v>0</v>
      </c>
      <c r="AR1060" s="18">
        <f t="shared" ca="1" si="579"/>
        <v>0</v>
      </c>
      <c r="AS1060" s="18">
        <f t="shared" ca="1" si="579"/>
        <v>0</v>
      </c>
      <c r="AT1060" s="18">
        <f t="shared" ca="1" si="579"/>
        <v>0</v>
      </c>
      <c r="AU1060" s="18">
        <f t="shared" ca="1" si="579"/>
        <v>0</v>
      </c>
      <c r="AV1060" s="18">
        <f t="shared" ca="1" si="579"/>
        <v>0</v>
      </c>
      <c r="AW1060" s="18">
        <f t="shared" ca="1" si="579"/>
        <v>0</v>
      </c>
      <c r="AX1060" s="18">
        <f t="shared" ca="1" si="579"/>
        <v>0</v>
      </c>
      <c r="AY1060" s="18">
        <f t="shared" ca="1" si="580"/>
        <v>0</v>
      </c>
      <c r="AZ1060" s="18">
        <f t="shared" ca="1" si="580"/>
        <v>0</v>
      </c>
      <c r="BA1060" s="18">
        <f t="shared" ca="1" si="580"/>
        <v>0</v>
      </c>
      <c r="BB1060" s="18">
        <f t="shared" ca="1" si="580"/>
        <v>0</v>
      </c>
      <c r="BC1060" s="18">
        <f t="shared" ca="1" si="580"/>
        <v>0</v>
      </c>
      <c r="BD1060" s="18">
        <f t="shared" ca="1" si="580"/>
        <v>0</v>
      </c>
      <c r="BE1060" s="18">
        <f t="shared" ca="1" si="580"/>
        <v>0</v>
      </c>
      <c r="BF1060" s="18">
        <f t="shared" ca="1" si="580"/>
        <v>0</v>
      </c>
      <c r="BG1060" s="18">
        <f t="shared" ca="1" si="580"/>
        <v>0</v>
      </c>
      <c r="BH1060" s="18">
        <f t="shared" ca="1" si="580"/>
        <v>0</v>
      </c>
    </row>
    <row r="1061" spans="8:60" x14ac:dyDescent="0.35">
      <c r="H1061" s="2" t="e">
        <f t="shared" si="574"/>
        <v>#REF!</v>
      </c>
      <c r="I1061">
        <f t="shared" si="558"/>
        <v>21</v>
      </c>
      <c r="J1061">
        <f t="shared" si="575"/>
        <v>16</v>
      </c>
      <c r="K1061" s="18">
        <f t="shared" ca="1" si="576"/>
        <v>2039</v>
      </c>
      <c r="L1061" s="18">
        <f t="shared" ca="1" si="576"/>
        <v>2038</v>
      </c>
      <c r="M1061" s="18">
        <f t="shared" ca="1" si="576"/>
        <v>2037</v>
      </c>
      <c r="N1061" s="18">
        <f t="shared" ca="1" si="576"/>
        <v>2036</v>
      </c>
      <c r="O1061" s="18">
        <f t="shared" ca="1" si="576"/>
        <v>2035</v>
      </c>
      <c r="P1061" s="18">
        <f t="shared" ca="1" si="576"/>
        <v>2034</v>
      </c>
      <c r="Q1061" s="18">
        <f t="shared" ca="1" si="576"/>
        <v>2033</v>
      </c>
      <c r="R1061" s="18">
        <f t="shared" ca="1" si="576"/>
        <v>2032</v>
      </c>
      <c r="S1061" s="18">
        <f t="shared" ca="1" si="576"/>
        <v>2031</v>
      </c>
      <c r="T1061" s="18">
        <f t="shared" ca="1" si="576"/>
        <v>2030</v>
      </c>
      <c r="U1061" s="18">
        <f t="shared" ca="1" si="577"/>
        <v>2029</v>
      </c>
      <c r="V1061" s="18">
        <f t="shared" ca="1" si="577"/>
        <v>2028</v>
      </c>
      <c r="W1061" s="18">
        <f t="shared" ca="1" si="577"/>
        <v>2027</v>
      </c>
      <c r="X1061" s="18">
        <f t="shared" ca="1" si="577"/>
        <v>2026</v>
      </c>
      <c r="Y1061" s="18">
        <f t="shared" ca="1" si="577"/>
        <v>2025</v>
      </c>
      <c r="Z1061" s="18">
        <f t="shared" ca="1" si="577"/>
        <v>2024</v>
      </c>
      <c r="AA1061" s="18">
        <f t="shared" ca="1" si="577"/>
        <v>2023</v>
      </c>
      <c r="AB1061" s="18">
        <f t="shared" ca="1" si="577"/>
        <v>0</v>
      </c>
      <c r="AC1061" s="18">
        <f t="shared" ca="1" si="577"/>
        <v>0</v>
      </c>
      <c r="AD1061" s="18">
        <f t="shared" ca="1" si="577"/>
        <v>0</v>
      </c>
      <c r="AE1061" s="18">
        <f t="shared" ca="1" si="578"/>
        <v>0</v>
      </c>
      <c r="AF1061" s="18">
        <f t="shared" ca="1" si="578"/>
        <v>0</v>
      </c>
      <c r="AG1061" s="18">
        <f t="shared" ca="1" si="578"/>
        <v>0</v>
      </c>
      <c r="AH1061" s="18">
        <f t="shared" ca="1" si="578"/>
        <v>0</v>
      </c>
      <c r="AI1061" s="18">
        <f t="shared" ca="1" si="578"/>
        <v>0</v>
      </c>
      <c r="AJ1061" s="18">
        <f t="shared" ca="1" si="578"/>
        <v>0</v>
      </c>
      <c r="AK1061" s="18">
        <f t="shared" ca="1" si="578"/>
        <v>0</v>
      </c>
      <c r="AL1061" s="18">
        <f t="shared" ca="1" si="578"/>
        <v>0</v>
      </c>
      <c r="AM1061" s="18">
        <f t="shared" ca="1" si="578"/>
        <v>0</v>
      </c>
      <c r="AN1061" s="18">
        <f t="shared" ca="1" si="578"/>
        <v>0</v>
      </c>
      <c r="AO1061" s="18">
        <f t="shared" ca="1" si="579"/>
        <v>0</v>
      </c>
      <c r="AP1061" s="18">
        <f t="shared" ca="1" si="579"/>
        <v>0</v>
      </c>
      <c r="AQ1061" s="18">
        <f t="shared" ca="1" si="579"/>
        <v>0</v>
      </c>
      <c r="AR1061" s="18">
        <f t="shared" ca="1" si="579"/>
        <v>0</v>
      </c>
      <c r="AS1061" s="18">
        <f t="shared" ca="1" si="579"/>
        <v>0</v>
      </c>
      <c r="AT1061" s="18">
        <f t="shared" ca="1" si="579"/>
        <v>0</v>
      </c>
      <c r="AU1061" s="18">
        <f t="shared" ca="1" si="579"/>
        <v>0</v>
      </c>
      <c r="AV1061" s="18">
        <f t="shared" ca="1" si="579"/>
        <v>0</v>
      </c>
      <c r="AW1061" s="18">
        <f t="shared" ca="1" si="579"/>
        <v>0</v>
      </c>
      <c r="AX1061" s="18">
        <f t="shared" ca="1" si="579"/>
        <v>0</v>
      </c>
      <c r="AY1061" s="18">
        <f t="shared" ca="1" si="580"/>
        <v>0</v>
      </c>
      <c r="AZ1061" s="18">
        <f t="shared" ca="1" si="580"/>
        <v>0</v>
      </c>
      <c r="BA1061" s="18">
        <f t="shared" ca="1" si="580"/>
        <v>0</v>
      </c>
      <c r="BB1061" s="18">
        <f t="shared" ca="1" si="580"/>
        <v>0</v>
      </c>
      <c r="BC1061" s="18">
        <f t="shared" ca="1" si="580"/>
        <v>0</v>
      </c>
      <c r="BD1061" s="18">
        <f t="shared" ca="1" si="580"/>
        <v>0</v>
      </c>
      <c r="BE1061" s="18">
        <f t="shared" ca="1" si="580"/>
        <v>0</v>
      </c>
      <c r="BF1061" s="18">
        <f t="shared" ca="1" si="580"/>
        <v>0</v>
      </c>
      <c r="BG1061" s="18">
        <f t="shared" ca="1" si="580"/>
        <v>0</v>
      </c>
      <c r="BH1061" s="18">
        <f t="shared" ca="1" si="580"/>
        <v>0</v>
      </c>
    </row>
    <row r="1062" spans="8:60" x14ac:dyDescent="0.35">
      <c r="H1062" s="2" t="e">
        <f t="shared" si="574"/>
        <v>#REF!</v>
      </c>
      <c r="I1062">
        <f t="shared" si="558"/>
        <v>21</v>
      </c>
      <c r="J1062">
        <f t="shared" si="575"/>
        <v>17</v>
      </c>
      <c r="K1062" s="18">
        <f t="shared" ca="1" si="576"/>
        <v>2040</v>
      </c>
      <c r="L1062" s="18">
        <f t="shared" ca="1" si="576"/>
        <v>2039</v>
      </c>
      <c r="M1062" s="18">
        <f t="shared" ca="1" si="576"/>
        <v>2038</v>
      </c>
      <c r="N1062" s="18">
        <f t="shared" ca="1" si="576"/>
        <v>2037</v>
      </c>
      <c r="O1062" s="18">
        <f t="shared" ca="1" si="576"/>
        <v>2036</v>
      </c>
      <c r="P1062" s="18">
        <f t="shared" ca="1" si="576"/>
        <v>2035</v>
      </c>
      <c r="Q1062" s="18">
        <f t="shared" ca="1" si="576"/>
        <v>2034</v>
      </c>
      <c r="R1062" s="18">
        <f t="shared" ca="1" si="576"/>
        <v>2033</v>
      </c>
      <c r="S1062" s="18">
        <f t="shared" ca="1" si="576"/>
        <v>2032</v>
      </c>
      <c r="T1062" s="18">
        <f t="shared" ca="1" si="576"/>
        <v>2031</v>
      </c>
      <c r="U1062" s="18">
        <f t="shared" ca="1" si="577"/>
        <v>2030</v>
      </c>
      <c r="V1062" s="18">
        <f t="shared" ca="1" si="577"/>
        <v>2029</v>
      </c>
      <c r="W1062" s="18">
        <f t="shared" ca="1" si="577"/>
        <v>2028</v>
      </c>
      <c r="X1062" s="18">
        <f t="shared" ca="1" si="577"/>
        <v>2027</v>
      </c>
      <c r="Y1062" s="18">
        <f t="shared" ca="1" si="577"/>
        <v>2026</v>
      </c>
      <c r="Z1062" s="18">
        <f t="shared" ca="1" si="577"/>
        <v>2025</v>
      </c>
      <c r="AA1062" s="18">
        <f t="shared" ca="1" si="577"/>
        <v>2024</v>
      </c>
      <c r="AB1062" s="18">
        <f t="shared" ca="1" si="577"/>
        <v>2023</v>
      </c>
      <c r="AC1062" s="18">
        <f t="shared" ca="1" si="577"/>
        <v>0</v>
      </c>
      <c r="AD1062" s="18">
        <f t="shared" ca="1" si="577"/>
        <v>0</v>
      </c>
      <c r="AE1062" s="18">
        <f t="shared" ca="1" si="578"/>
        <v>0</v>
      </c>
      <c r="AF1062" s="18">
        <f t="shared" ca="1" si="578"/>
        <v>0</v>
      </c>
      <c r="AG1062" s="18">
        <f t="shared" ca="1" si="578"/>
        <v>0</v>
      </c>
      <c r="AH1062" s="18">
        <f t="shared" ca="1" si="578"/>
        <v>0</v>
      </c>
      <c r="AI1062" s="18">
        <f t="shared" ca="1" si="578"/>
        <v>0</v>
      </c>
      <c r="AJ1062" s="18">
        <f t="shared" ca="1" si="578"/>
        <v>0</v>
      </c>
      <c r="AK1062" s="18">
        <f t="shared" ca="1" si="578"/>
        <v>0</v>
      </c>
      <c r="AL1062" s="18">
        <f t="shared" ca="1" si="578"/>
        <v>0</v>
      </c>
      <c r="AM1062" s="18">
        <f t="shared" ca="1" si="578"/>
        <v>0</v>
      </c>
      <c r="AN1062" s="18">
        <f t="shared" ca="1" si="578"/>
        <v>0</v>
      </c>
      <c r="AO1062" s="18">
        <f t="shared" ca="1" si="579"/>
        <v>0</v>
      </c>
      <c r="AP1062" s="18">
        <f t="shared" ca="1" si="579"/>
        <v>0</v>
      </c>
      <c r="AQ1062" s="18">
        <f t="shared" ca="1" si="579"/>
        <v>0</v>
      </c>
      <c r="AR1062" s="18">
        <f t="shared" ca="1" si="579"/>
        <v>0</v>
      </c>
      <c r="AS1062" s="18">
        <f t="shared" ca="1" si="579"/>
        <v>0</v>
      </c>
      <c r="AT1062" s="18">
        <f t="shared" ca="1" si="579"/>
        <v>0</v>
      </c>
      <c r="AU1062" s="18">
        <f t="shared" ca="1" si="579"/>
        <v>0</v>
      </c>
      <c r="AV1062" s="18">
        <f t="shared" ca="1" si="579"/>
        <v>0</v>
      </c>
      <c r="AW1062" s="18">
        <f t="shared" ca="1" si="579"/>
        <v>0</v>
      </c>
      <c r="AX1062" s="18">
        <f t="shared" ca="1" si="579"/>
        <v>0</v>
      </c>
      <c r="AY1062" s="18">
        <f t="shared" ca="1" si="580"/>
        <v>0</v>
      </c>
      <c r="AZ1062" s="18">
        <f t="shared" ca="1" si="580"/>
        <v>0</v>
      </c>
      <c r="BA1062" s="18">
        <f t="shared" ca="1" si="580"/>
        <v>0</v>
      </c>
      <c r="BB1062" s="18">
        <f t="shared" ca="1" si="580"/>
        <v>0</v>
      </c>
      <c r="BC1062" s="18">
        <f t="shared" ca="1" si="580"/>
        <v>0</v>
      </c>
      <c r="BD1062" s="18">
        <f t="shared" ca="1" si="580"/>
        <v>0</v>
      </c>
      <c r="BE1062" s="18">
        <f t="shared" ca="1" si="580"/>
        <v>0</v>
      </c>
      <c r="BF1062" s="18">
        <f t="shared" ca="1" si="580"/>
        <v>0</v>
      </c>
      <c r="BG1062" s="18">
        <f t="shared" ca="1" si="580"/>
        <v>0</v>
      </c>
      <c r="BH1062" s="18">
        <f t="shared" ca="1" si="580"/>
        <v>0</v>
      </c>
    </row>
    <row r="1063" spans="8:60" x14ac:dyDescent="0.35">
      <c r="H1063" s="2" t="e">
        <f t="shared" si="574"/>
        <v>#REF!</v>
      </c>
      <c r="I1063">
        <f t="shared" si="558"/>
        <v>21</v>
      </c>
      <c r="J1063">
        <f t="shared" si="575"/>
        <v>18</v>
      </c>
      <c r="K1063" s="18">
        <f t="shared" ca="1" si="576"/>
        <v>2041</v>
      </c>
      <c r="L1063" s="18">
        <f t="shared" ca="1" si="576"/>
        <v>2040</v>
      </c>
      <c r="M1063" s="18">
        <f t="shared" ca="1" si="576"/>
        <v>2039</v>
      </c>
      <c r="N1063" s="18">
        <f t="shared" ca="1" si="576"/>
        <v>2038</v>
      </c>
      <c r="O1063" s="18">
        <f t="shared" ca="1" si="576"/>
        <v>2037</v>
      </c>
      <c r="P1063" s="18">
        <f t="shared" ca="1" si="576"/>
        <v>2036</v>
      </c>
      <c r="Q1063" s="18">
        <f t="shared" ca="1" si="576"/>
        <v>2035</v>
      </c>
      <c r="R1063" s="18">
        <f t="shared" ca="1" si="576"/>
        <v>2034</v>
      </c>
      <c r="S1063" s="18">
        <f t="shared" ca="1" si="576"/>
        <v>2033</v>
      </c>
      <c r="T1063" s="18">
        <f t="shared" ca="1" si="576"/>
        <v>2032</v>
      </c>
      <c r="U1063" s="18">
        <f t="shared" ca="1" si="577"/>
        <v>2031</v>
      </c>
      <c r="V1063" s="18">
        <f t="shared" ca="1" si="577"/>
        <v>2030</v>
      </c>
      <c r="W1063" s="18">
        <f t="shared" ca="1" si="577"/>
        <v>2029</v>
      </c>
      <c r="X1063" s="18">
        <f t="shared" ca="1" si="577"/>
        <v>2028</v>
      </c>
      <c r="Y1063" s="18">
        <f t="shared" ca="1" si="577"/>
        <v>2027</v>
      </c>
      <c r="Z1063" s="18">
        <f t="shared" ca="1" si="577"/>
        <v>2026</v>
      </c>
      <c r="AA1063" s="18">
        <f t="shared" ca="1" si="577"/>
        <v>2025</v>
      </c>
      <c r="AB1063" s="18">
        <f t="shared" ca="1" si="577"/>
        <v>2024</v>
      </c>
      <c r="AC1063" s="18">
        <f t="shared" ca="1" si="577"/>
        <v>2023</v>
      </c>
      <c r="AD1063" s="18">
        <f t="shared" ca="1" si="577"/>
        <v>0</v>
      </c>
      <c r="AE1063" s="18">
        <f t="shared" ca="1" si="578"/>
        <v>0</v>
      </c>
      <c r="AF1063" s="18">
        <f t="shared" ca="1" si="578"/>
        <v>0</v>
      </c>
      <c r="AG1063" s="18">
        <f t="shared" ca="1" si="578"/>
        <v>0</v>
      </c>
      <c r="AH1063" s="18">
        <f t="shared" ca="1" si="578"/>
        <v>0</v>
      </c>
      <c r="AI1063" s="18">
        <f t="shared" ca="1" si="578"/>
        <v>0</v>
      </c>
      <c r="AJ1063" s="18">
        <f t="shared" ca="1" si="578"/>
        <v>0</v>
      </c>
      <c r="AK1063" s="18">
        <f t="shared" ca="1" si="578"/>
        <v>0</v>
      </c>
      <c r="AL1063" s="18">
        <f t="shared" ca="1" si="578"/>
        <v>0</v>
      </c>
      <c r="AM1063" s="18">
        <f t="shared" ca="1" si="578"/>
        <v>0</v>
      </c>
      <c r="AN1063" s="18">
        <f t="shared" ca="1" si="578"/>
        <v>0</v>
      </c>
      <c r="AO1063" s="18">
        <f t="shared" ca="1" si="579"/>
        <v>0</v>
      </c>
      <c r="AP1063" s="18">
        <f t="shared" ca="1" si="579"/>
        <v>0</v>
      </c>
      <c r="AQ1063" s="18">
        <f t="shared" ca="1" si="579"/>
        <v>0</v>
      </c>
      <c r="AR1063" s="18">
        <f t="shared" ca="1" si="579"/>
        <v>0</v>
      </c>
      <c r="AS1063" s="18">
        <f t="shared" ca="1" si="579"/>
        <v>0</v>
      </c>
      <c r="AT1063" s="18">
        <f t="shared" ca="1" si="579"/>
        <v>0</v>
      </c>
      <c r="AU1063" s="18">
        <f t="shared" ca="1" si="579"/>
        <v>0</v>
      </c>
      <c r="AV1063" s="18">
        <f t="shared" ca="1" si="579"/>
        <v>0</v>
      </c>
      <c r="AW1063" s="18">
        <f t="shared" ca="1" si="579"/>
        <v>0</v>
      </c>
      <c r="AX1063" s="18">
        <f t="shared" ca="1" si="579"/>
        <v>0</v>
      </c>
      <c r="AY1063" s="18">
        <f t="shared" ca="1" si="580"/>
        <v>0</v>
      </c>
      <c r="AZ1063" s="18">
        <f t="shared" ca="1" si="580"/>
        <v>0</v>
      </c>
      <c r="BA1063" s="18">
        <f t="shared" ca="1" si="580"/>
        <v>0</v>
      </c>
      <c r="BB1063" s="18">
        <f t="shared" ca="1" si="580"/>
        <v>0</v>
      </c>
      <c r="BC1063" s="18">
        <f t="shared" ca="1" si="580"/>
        <v>0</v>
      </c>
      <c r="BD1063" s="18">
        <f t="shared" ca="1" si="580"/>
        <v>0</v>
      </c>
      <c r="BE1063" s="18">
        <f t="shared" ca="1" si="580"/>
        <v>0</v>
      </c>
      <c r="BF1063" s="18">
        <f t="shared" ca="1" si="580"/>
        <v>0</v>
      </c>
      <c r="BG1063" s="18">
        <f t="shared" ca="1" si="580"/>
        <v>0</v>
      </c>
      <c r="BH1063" s="18">
        <f t="shared" ca="1" si="580"/>
        <v>0</v>
      </c>
    </row>
    <row r="1064" spans="8:60" x14ac:dyDescent="0.35">
      <c r="H1064" s="2" t="e">
        <f t="shared" si="574"/>
        <v>#REF!</v>
      </c>
      <c r="I1064">
        <f t="shared" si="558"/>
        <v>21</v>
      </c>
      <c r="J1064">
        <f t="shared" si="575"/>
        <v>19</v>
      </c>
      <c r="K1064" s="18">
        <f t="shared" ca="1" si="576"/>
        <v>2042</v>
      </c>
      <c r="L1064" s="18">
        <f t="shared" ca="1" si="576"/>
        <v>2041</v>
      </c>
      <c r="M1064" s="18">
        <f t="shared" ca="1" si="576"/>
        <v>2040</v>
      </c>
      <c r="N1064" s="18">
        <f t="shared" ca="1" si="576"/>
        <v>2039</v>
      </c>
      <c r="O1064" s="18">
        <f t="shared" ca="1" si="576"/>
        <v>2038</v>
      </c>
      <c r="P1064" s="18">
        <f t="shared" ca="1" si="576"/>
        <v>2037</v>
      </c>
      <c r="Q1064" s="18">
        <f t="shared" ca="1" si="576"/>
        <v>2036</v>
      </c>
      <c r="R1064" s="18">
        <f t="shared" ca="1" si="576"/>
        <v>2035</v>
      </c>
      <c r="S1064" s="18">
        <f t="shared" ca="1" si="576"/>
        <v>2034</v>
      </c>
      <c r="T1064" s="18">
        <f t="shared" ca="1" si="576"/>
        <v>2033</v>
      </c>
      <c r="U1064" s="18">
        <f t="shared" ca="1" si="577"/>
        <v>2032</v>
      </c>
      <c r="V1064" s="18">
        <f t="shared" ca="1" si="577"/>
        <v>2031</v>
      </c>
      <c r="W1064" s="18">
        <f t="shared" ca="1" si="577"/>
        <v>2030</v>
      </c>
      <c r="X1064" s="18">
        <f t="shared" ca="1" si="577"/>
        <v>2029</v>
      </c>
      <c r="Y1064" s="18">
        <f t="shared" ca="1" si="577"/>
        <v>2028</v>
      </c>
      <c r="Z1064" s="18">
        <f t="shared" ca="1" si="577"/>
        <v>2027</v>
      </c>
      <c r="AA1064" s="18">
        <f t="shared" ca="1" si="577"/>
        <v>2026</v>
      </c>
      <c r="AB1064" s="18">
        <f t="shared" ca="1" si="577"/>
        <v>2025</v>
      </c>
      <c r="AC1064" s="18">
        <f t="shared" ca="1" si="577"/>
        <v>2024</v>
      </c>
      <c r="AD1064" s="18">
        <f t="shared" ca="1" si="577"/>
        <v>2023</v>
      </c>
      <c r="AE1064" s="18">
        <f t="shared" ca="1" si="578"/>
        <v>0</v>
      </c>
      <c r="AF1064" s="18">
        <f t="shared" ca="1" si="578"/>
        <v>0</v>
      </c>
      <c r="AG1064" s="18">
        <f t="shared" ca="1" si="578"/>
        <v>0</v>
      </c>
      <c r="AH1064" s="18">
        <f t="shared" ca="1" si="578"/>
        <v>0</v>
      </c>
      <c r="AI1064" s="18">
        <f t="shared" ca="1" si="578"/>
        <v>0</v>
      </c>
      <c r="AJ1064" s="18">
        <f t="shared" ca="1" si="578"/>
        <v>0</v>
      </c>
      <c r="AK1064" s="18">
        <f t="shared" ca="1" si="578"/>
        <v>0</v>
      </c>
      <c r="AL1064" s="18">
        <f t="shared" ca="1" si="578"/>
        <v>0</v>
      </c>
      <c r="AM1064" s="18">
        <f t="shared" ca="1" si="578"/>
        <v>0</v>
      </c>
      <c r="AN1064" s="18">
        <f t="shared" ca="1" si="578"/>
        <v>0</v>
      </c>
      <c r="AO1064" s="18">
        <f t="shared" ca="1" si="579"/>
        <v>0</v>
      </c>
      <c r="AP1064" s="18">
        <f t="shared" ca="1" si="579"/>
        <v>0</v>
      </c>
      <c r="AQ1064" s="18">
        <f t="shared" ca="1" si="579"/>
        <v>0</v>
      </c>
      <c r="AR1064" s="18">
        <f t="shared" ca="1" si="579"/>
        <v>0</v>
      </c>
      <c r="AS1064" s="18">
        <f t="shared" ca="1" si="579"/>
        <v>0</v>
      </c>
      <c r="AT1064" s="18">
        <f t="shared" ca="1" si="579"/>
        <v>0</v>
      </c>
      <c r="AU1064" s="18">
        <f t="shared" ca="1" si="579"/>
        <v>0</v>
      </c>
      <c r="AV1064" s="18">
        <f t="shared" ca="1" si="579"/>
        <v>0</v>
      </c>
      <c r="AW1064" s="18">
        <f t="shared" ca="1" si="579"/>
        <v>0</v>
      </c>
      <c r="AX1064" s="18">
        <f t="shared" ca="1" si="579"/>
        <v>0</v>
      </c>
      <c r="AY1064" s="18">
        <f t="shared" ca="1" si="580"/>
        <v>0</v>
      </c>
      <c r="AZ1064" s="18">
        <f t="shared" ca="1" si="580"/>
        <v>0</v>
      </c>
      <c r="BA1064" s="18">
        <f t="shared" ca="1" si="580"/>
        <v>0</v>
      </c>
      <c r="BB1064" s="18">
        <f t="shared" ca="1" si="580"/>
        <v>0</v>
      </c>
      <c r="BC1064" s="18">
        <f t="shared" ca="1" si="580"/>
        <v>0</v>
      </c>
      <c r="BD1064" s="18">
        <f t="shared" ca="1" si="580"/>
        <v>0</v>
      </c>
      <c r="BE1064" s="18">
        <f t="shared" ca="1" si="580"/>
        <v>0</v>
      </c>
      <c r="BF1064" s="18">
        <f t="shared" ca="1" si="580"/>
        <v>0</v>
      </c>
      <c r="BG1064" s="18">
        <f t="shared" ca="1" si="580"/>
        <v>0</v>
      </c>
      <c r="BH1064" s="18">
        <f t="shared" ca="1" si="580"/>
        <v>0</v>
      </c>
    </row>
    <row r="1065" spans="8:60" x14ac:dyDescent="0.35">
      <c r="H1065" s="2" t="e">
        <f t="shared" si="574"/>
        <v>#REF!</v>
      </c>
      <c r="I1065">
        <f t="shared" si="558"/>
        <v>21</v>
      </c>
      <c r="J1065">
        <f t="shared" si="575"/>
        <v>20</v>
      </c>
      <c r="K1065" s="18">
        <f t="shared" ref="K1065:T1074" ca="1" si="581">IF(K$24&gt;$J1065,0,OFFSET($K$2,$I1065,$J1065-K$24))</f>
        <v>2043</v>
      </c>
      <c r="L1065" s="18">
        <f t="shared" ca="1" si="581"/>
        <v>2042</v>
      </c>
      <c r="M1065" s="18">
        <f t="shared" ca="1" si="581"/>
        <v>2041</v>
      </c>
      <c r="N1065" s="18">
        <f t="shared" ca="1" si="581"/>
        <v>2040</v>
      </c>
      <c r="O1065" s="18">
        <f t="shared" ca="1" si="581"/>
        <v>2039</v>
      </c>
      <c r="P1065" s="18">
        <f t="shared" ca="1" si="581"/>
        <v>2038</v>
      </c>
      <c r="Q1065" s="18">
        <f t="shared" ca="1" si="581"/>
        <v>2037</v>
      </c>
      <c r="R1065" s="18">
        <f t="shared" ca="1" si="581"/>
        <v>2036</v>
      </c>
      <c r="S1065" s="18">
        <f t="shared" ca="1" si="581"/>
        <v>2035</v>
      </c>
      <c r="T1065" s="18">
        <f t="shared" ca="1" si="581"/>
        <v>2034</v>
      </c>
      <c r="U1065" s="18">
        <f t="shared" ref="U1065:AD1074" ca="1" si="582">IF(U$24&gt;$J1065,0,OFFSET($K$2,$I1065,$J1065-U$24))</f>
        <v>2033</v>
      </c>
      <c r="V1065" s="18">
        <f t="shared" ca="1" si="582"/>
        <v>2032</v>
      </c>
      <c r="W1065" s="18">
        <f t="shared" ca="1" si="582"/>
        <v>2031</v>
      </c>
      <c r="X1065" s="18">
        <f t="shared" ca="1" si="582"/>
        <v>2030</v>
      </c>
      <c r="Y1065" s="18">
        <f t="shared" ca="1" si="582"/>
        <v>2029</v>
      </c>
      <c r="Z1065" s="18">
        <f t="shared" ca="1" si="582"/>
        <v>2028</v>
      </c>
      <c r="AA1065" s="18">
        <f t="shared" ca="1" si="582"/>
        <v>2027</v>
      </c>
      <c r="AB1065" s="18">
        <f t="shared" ca="1" si="582"/>
        <v>2026</v>
      </c>
      <c r="AC1065" s="18">
        <f t="shared" ca="1" si="582"/>
        <v>2025</v>
      </c>
      <c r="AD1065" s="18">
        <f t="shared" ca="1" si="582"/>
        <v>2024</v>
      </c>
      <c r="AE1065" s="18">
        <f t="shared" ref="AE1065:AN1074" ca="1" si="583">IF(AE$24&gt;$J1065,0,OFFSET($K$2,$I1065,$J1065-AE$24))</f>
        <v>2023</v>
      </c>
      <c r="AF1065" s="18">
        <f t="shared" ca="1" si="583"/>
        <v>0</v>
      </c>
      <c r="AG1065" s="18">
        <f t="shared" ca="1" si="583"/>
        <v>0</v>
      </c>
      <c r="AH1065" s="18">
        <f t="shared" ca="1" si="583"/>
        <v>0</v>
      </c>
      <c r="AI1065" s="18">
        <f t="shared" ca="1" si="583"/>
        <v>0</v>
      </c>
      <c r="AJ1065" s="18">
        <f t="shared" ca="1" si="583"/>
        <v>0</v>
      </c>
      <c r="AK1065" s="18">
        <f t="shared" ca="1" si="583"/>
        <v>0</v>
      </c>
      <c r="AL1065" s="18">
        <f t="shared" ca="1" si="583"/>
        <v>0</v>
      </c>
      <c r="AM1065" s="18">
        <f t="shared" ca="1" si="583"/>
        <v>0</v>
      </c>
      <c r="AN1065" s="18">
        <f t="shared" ca="1" si="583"/>
        <v>0</v>
      </c>
      <c r="AO1065" s="18">
        <f t="shared" ref="AO1065:AX1074" ca="1" si="584">IF(AO$24&gt;$J1065,0,OFFSET($K$2,$I1065,$J1065-AO$24))</f>
        <v>0</v>
      </c>
      <c r="AP1065" s="18">
        <f t="shared" ca="1" si="584"/>
        <v>0</v>
      </c>
      <c r="AQ1065" s="18">
        <f t="shared" ca="1" si="584"/>
        <v>0</v>
      </c>
      <c r="AR1065" s="18">
        <f t="shared" ca="1" si="584"/>
        <v>0</v>
      </c>
      <c r="AS1065" s="18">
        <f t="shared" ca="1" si="584"/>
        <v>0</v>
      </c>
      <c r="AT1065" s="18">
        <f t="shared" ca="1" si="584"/>
        <v>0</v>
      </c>
      <c r="AU1065" s="18">
        <f t="shared" ca="1" si="584"/>
        <v>0</v>
      </c>
      <c r="AV1065" s="18">
        <f t="shared" ca="1" si="584"/>
        <v>0</v>
      </c>
      <c r="AW1065" s="18">
        <f t="shared" ca="1" si="584"/>
        <v>0</v>
      </c>
      <c r="AX1065" s="18">
        <f t="shared" ca="1" si="584"/>
        <v>0</v>
      </c>
      <c r="AY1065" s="18">
        <f t="shared" ref="AY1065:BH1074" ca="1" si="585">IF(AY$24&gt;$J1065,0,OFFSET($K$2,$I1065,$J1065-AY$24))</f>
        <v>0</v>
      </c>
      <c r="AZ1065" s="18">
        <f t="shared" ca="1" si="585"/>
        <v>0</v>
      </c>
      <c r="BA1065" s="18">
        <f t="shared" ca="1" si="585"/>
        <v>0</v>
      </c>
      <c r="BB1065" s="18">
        <f t="shared" ca="1" si="585"/>
        <v>0</v>
      </c>
      <c r="BC1065" s="18">
        <f t="shared" ca="1" si="585"/>
        <v>0</v>
      </c>
      <c r="BD1065" s="18">
        <f t="shared" ca="1" si="585"/>
        <v>0</v>
      </c>
      <c r="BE1065" s="18">
        <f t="shared" ca="1" si="585"/>
        <v>0</v>
      </c>
      <c r="BF1065" s="18">
        <f t="shared" ca="1" si="585"/>
        <v>0</v>
      </c>
      <c r="BG1065" s="18">
        <f t="shared" ca="1" si="585"/>
        <v>0</v>
      </c>
      <c r="BH1065" s="18">
        <f t="shared" ca="1" si="585"/>
        <v>0</v>
      </c>
    </row>
    <row r="1066" spans="8:60" x14ac:dyDescent="0.35">
      <c r="H1066" s="2" t="e">
        <f t="shared" si="574"/>
        <v>#REF!</v>
      </c>
      <c r="I1066">
        <f t="shared" si="558"/>
        <v>21</v>
      </c>
      <c r="J1066">
        <f t="shared" si="575"/>
        <v>21</v>
      </c>
      <c r="K1066" s="18">
        <f t="shared" ca="1" si="581"/>
        <v>2044</v>
      </c>
      <c r="L1066" s="18">
        <f t="shared" ca="1" si="581"/>
        <v>2043</v>
      </c>
      <c r="M1066" s="18">
        <f t="shared" ca="1" si="581"/>
        <v>2042</v>
      </c>
      <c r="N1066" s="18">
        <f t="shared" ca="1" si="581"/>
        <v>2041</v>
      </c>
      <c r="O1066" s="18">
        <f t="shared" ca="1" si="581"/>
        <v>2040</v>
      </c>
      <c r="P1066" s="18">
        <f t="shared" ca="1" si="581"/>
        <v>2039</v>
      </c>
      <c r="Q1066" s="18">
        <f t="shared" ca="1" si="581"/>
        <v>2038</v>
      </c>
      <c r="R1066" s="18">
        <f t="shared" ca="1" si="581"/>
        <v>2037</v>
      </c>
      <c r="S1066" s="18">
        <f t="shared" ca="1" si="581"/>
        <v>2036</v>
      </c>
      <c r="T1066" s="18">
        <f t="shared" ca="1" si="581"/>
        <v>2035</v>
      </c>
      <c r="U1066" s="18">
        <f t="shared" ca="1" si="582"/>
        <v>2034</v>
      </c>
      <c r="V1066" s="18">
        <f t="shared" ca="1" si="582"/>
        <v>2033</v>
      </c>
      <c r="W1066" s="18">
        <f t="shared" ca="1" si="582"/>
        <v>2032</v>
      </c>
      <c r="X1066" s="18">
        <f t="shared" ca="1" si="582"/>
        <v>2031</v>
      </c>
      <c r="Y1066" s="18">
        <f t="shared" ca="1" si="582"/>
        <v>2030</v>
      </c>
      <c r="Z1066" s="18">
        <f t="shared" ca="1" si="582"/>
        <v>2029</v>
      </c>
      <c r="AA1066" s="18">
        <f t="shared" ca="1" si="582"/>
        <v>2028</v>
      </c>
      <c r="AB1066" s="18">
        <f t="shared" ca="1" si="582"/>
        <v>2027</v>
      </c>
      <c r="AC1066" s="18">
        <f t="shared" ca="1" si="582"/>
        <v>2026</v>
      </c>
      <c r="AD1066" s="18">
        <f t="shared" ca="1" si="582"/>
        <v>2025</v>
      </c>
      <c r="AE1066" s="18">
        <f t="shared" ca="1" si="583"/>
        <v>2024</v>
      </c>
      <c r="AF1066" s="18">
        <f t="shared" ca="1" si="583"/>
        <v>2023</v>
      </c>
      <c r="AG1066" s="18">
        <f t="shared" ca="1" si="583"/>
        <v>0</v>
      </c>
      <c r="AH1066" s="18">
        <f t="shared" ca="1" si="583"/>
        <v>0</v>
      </c>
      <c r="AI1066" s="18">
        <f t="shared" ca="1" si="583"/>
        <v>0</v>
      </c>
      <c r="AJ1066" s="18">
        <f t="shared" ca="1" si="583"/>
        <v>0</v>
      </c>
      <c r="AK1066" s="18">
        <f t="shared" ca="1" si="583"/>
        <v>0</v>
      </c>
      <c r="AL1066" s="18">
        <f t="shared" ca="1" si="583"/>
        <v>0</v>
      </c>
      <c r="AM1066" s="18">
        <f t="shared" ca="1" si="583"/>
        <v>0</v>
      </c>
      <c r="AN1066" s="18">
        <f t="shared" ca="1" si="583"/>
        <v>0</v>
      </c>
      <c r="AO1066" s="18">
        <f t="shared" ca="1" si="584"/>
        <v>0</v>
      </c>
      <c r="AP1066" s="18">
        <f t="shared" ca="1" si="584"/>
        <v>0</v>
      </c>
      <c r="AQ1066" s="18">
        <f t="shared" ca="1" si="584"/>
        <v>0</v>
      </c>
      <c r="AR1066" s="18">
        <f t="shared" ca="1" si="584"/>
        <v>0</v>
      </c>
      <c r="AS1066" s="18">
        <f t="shared" ca="1" si="584"/>
        <v>0</v>
      </c>
      <c r="AT1066" s="18">
        <f t="shared" ca="1" si="584"/>
        <v>0</v>
      </c>
      <c r="AU1066" s="18">
        <f t="shared" ca="1" si="584"/>
        <v>0</v>
      </c>
      <c r="AV1066" s="18">
        <f t="shared" ca="1" si="584"/>
        <v>0</v>
      </c>
      <c r="AW1066" s="18">
        <f t="shared" ca="1" si="584"/>
        <v>0</v>
      </c>
      <c r="AX1066" s="18">
        <f t="shared" ca="1" si="584"/>
        <v>0</v>
      </c>
      <c r="AY1066" s="18">
        <f t="shared" ca="1" si="585"/>
        <v>0</v>
      </c>
      <c r="AZ1066" s="18">
        <f t="shared" ca="1" si="585"/>
        <v>0</v>
      </c>
      <c r="BA1066" s="18">
        <f t="shared" ca="1" si="585"/>
        <v>0</v>
      </c>
      <c r="BB1066" s="18">
        <f t="shared" ca="1" si="585"/>
        <v>0</v>
      </c>
      <c r="BC1066" s="18">
        <f t="shared" ca="1" si="585"/>
        <v>0</v>
      </c>
      <c r="BD1066" s="18">
        <f t="shared" ca="1" si="585"/>
        <v>0</v>
      </c>
      <c r="BE1066" s="18">
        <f t="shared" ca="1" si="585"/>
        <v>0</v>
      </c>
      <c r="BF1066" s="18">
        <f t="shared" ca="1" si="585"/>
        <v>0</v>
      </c>
      <c r="BG1066" s="18">
        <f t="shared" ca="1" si="585"/>
        <v>0</v>
      </c>
      <c r="BH1066" s="18">
        <f t="shared" ca="1" si="585"/>
        <v>0</v>
      </c>
    </row>
    <row r="1067" spans="8:60" x14ac:dyDescent="0.35">
      <c r="H1067" s="2" t="e">
        <f t="shared" si="574"/>
        <v>#REF!</v>
      </c>
      <c r="I1067">
        <f t="shared" si="558"/>
        <v>21</v>
      </c>
      <c r="J1067">
        <f t="shared" si="575"/>
        <v>22</v>
      </c>
      <c r="K1067" s="18">
        <f t="shared" ca="1" si="581"/>
        <v>2045</v>
      </c>
      <c r="L1067" s="18">
        <f t="shared" ca="1" si="581"/>
        <v>2044</v>
      </c>
      <c r="M1067" s="18">
        <f t="shared" ca="1" si="581"/>
        <v>2043</v>
      </c>
      <c r="N1067" s="18">
        <f t="shared" ca="1" si="581"/>
        <v>2042</v>
      </c>
      <c r="O1067" s="18">
        <f t="shared" ca="1" si="581"/>
        <v>2041</v>
      </c>
      <c r="P1067" s="18">
        <f t="shared" ca="1" si="581"/>
        <v>2040</v>
      </c>
      <c r="Q1067" s="18">
        <f t="shared" ca="1" si="581"/>
        <v>2039</v>
      </c>
      <c r="R1067" s="18">
        <f t="shared" ca="1" si="581"/>
        <v>2038</v>
      </c>
      <c r="S1067" s="18">
        <f t="shared" ca="1" si="581"/>
        <v>2037</v>
      </c>
      <c r="T1067" s="18">
        <f t="shared" ca="1" si="581"/>
        <v>2036</v>
      </c>
      <c r="U1067" s="18">
        <f t="shared" ca="1" si="582"/>
        <v>2035</v>
      </c>
      <c r="V1067" s="18">
        <f t="shared" ca="1" si="582"/>
        <v>2034</v>
      </c>
      <c r="W1067" s="18">
        <f t="shared" ca="1" si="582"/>
        <v>2033</v>
      </c>
      <c r="X1067" s="18">
        <f t="shared" ca="1" si="582"/>
        <v>2032</v>
      </c>
      <c r="Y1067" s="18">
        <f t="shared" ca="1" si="582"/>
        <v>2031</v>
      </c>
      <c r="Z1067" s="18">
        <f t="shared" ca="1" si="582"/>
        <v>2030</v>
      </c>
      <c r="AA1067" s="18">
        <f t="shared" ca="1" si="582"/>
        <v>2029</v>
      </c>
      <c r="AB1067" s="18">
        <f t="shared" ca="1" si="582"/>
        <v>2028</v>
      </c>
      <c r="AC1067" s="18">
        <f t="shared" ca="1" si="582"/>
        <v>2027</v>
      </c>
      <c r="AD1067" s="18">
        <f t="shared" ca="1" si="582"/>
        <v>2026</v>
      </c>
      <c r="AE1067" s="18">
        <f t="shared" ca="1" si="583"/>
        <v>2025</v>
      </c>
      <c r="AF1067" s="18">
        <f t="shared" ca="1" si="583"/>
        <v>2024</v>
      </c>
      <c r="AG1067" s="18">
        <f t="shared" ca="1" si="583"/>
        <v>2023</v>
      </c>
      <c r="AH1067" s="18">
        <f t="shared" ca="1" si="583"/>
        <v>0</v>
      </c>
      <c r="AI1067" s="18">
        <f t="shared" ca="1" si="583"/>
        <v>0</v>
      </c>
      <c r="AJ1067" s="18">
        <f t="shared" ca="1" si="583"/>
        <v>0</v>
      </c>
      <c r="AK1067" s="18">
        <f t="shared" ca="1" si="583"/>
        <v>0</v>
      </c>
      <c r="AL1067" s="18">
        <f t="shared" ca="1" si="583"/>
        <v>0</v>
      </c>
      <c r="AM1067" s="18">
        <f t="shared" ca="1" si="583"/>
        <v>0</v>
      </c>
      <c r="AN1067" s="18">
        <f t="shared" ca="1" si="583"/>
        <v>0</v>
      </c>
      <c r="AO1067" s="18">
        <f t="shared" ca="1" si="584"/>
        <v>0</v>
      </c>
      <c r="AP1067" s="18">
        <f t="shared" ca="1" si="584"/>
        <v>0</v>
      </c>
      <c r="AQ1067" s="18">
        <f t="shared" ca="1" si="584"/>
        <v>0</v>
      </c>
      <c r="AR1067" s="18">
        <f t="shared" ca="1" si="584"/>
        <v>0</v>
      </c>
      <c r="AS1067" s="18">
        <f t="shared" ca="1" si="584"/>
        <v>0</v>
      </c>
      <c r="AT1067" s="18">
        <f t="shared" ca="1" si="584"/>
        <v>0</v>
      </c>
      <c r="AU1067" s="18">
        <f t="shared" ca="1" si="584"/>
        <v>0</v>
      </c>
      <c r="AV1067" s="18">
        <f t="shared" ca="1" si="584"/>
        <v>0</v>
      </c>
      <c r="AW1067" s="18">
        <f t="shared" ca="1" si="584"/>
        <v>0</v>
      </c>
      <c r="AX1067" s="18">
        <f t="shared" ca="1" si="584"/>
        <v>0</v>
      </c>
      <c r="AY1067" s="18">
        <f t="shared" ca="1" si="585"/>
        <v>0</v>
      </c>
      <c r="AZ1067" s="18">
        <f t="shared" ca="1" si="585"/>
        <v>0</v>
      </c>
      <c r="BA1067" s="18">
        <f t="shared" ca="1" si="585"/>
        <v>0</v>
      </c>
      <c r="BB1067" s="18">
        <f t="shared" ca="1" si="585"/>
        <v>0</v>
      </c>
      <c r="BC1067" s="18">
        <f t="shared" ca="1" si="585"/>
        <v>0</v>
      </c>
      <c r="BD1067" s="18">
        <f t="shared" ca="1" si="585"/>
        <v>0</v>
      </c>
      <c r="BE1067" s="18">
        <f t="shared" ca="1" si="585"/>
        <v>0</v>
      </c>
      <c r="BF1067" s="18">
        <f t="shared" ca="1" si="585"/>
        <v>0</v>
      </c>
      <c r="BG1067" s="18">
        <f t="shared" ca="1" si="585"/>
        <v>0</v>
      </c>
      <c r="BH1067" s="18">
        <f t="shared" ca="1" si="585"/>
        <v>0</v>
      </c>
    </row>
    <row r="1068" spans="8:60" x14ac:dyDescent="0.35">
      <c r="H1068" s="2" t="e">
        <f t="shared" si="574"/>
        <v>#REF!</v>
      </c>
      <c r="I1068">
        <f t="shared" si="558"/>
        <v>21</v>
      </c>
      <c r="J1068">
        <f t="shared" si="575"/>
        <v>23</v>
      </c>
      <c r="K1068" s="18">
        <f t="shared" ca="1" si="581"/>
        <v>2046</v>
      </c>
      <c r="L1068" s="18">
        <f t="shared" ca="1" si="581"/>
        <v>2045</v>
      </c>
      <c r="M1068" s="18">
        <f t="shared" ca="1" si="581"/>
        <v>2044</v>
      </c>
      <c r="N1068" s="18">
        <f t="shared" ca="1" si="581"/>
        <v>2043</v>
      </c>
      <c r="O1068" s="18">
        <f t="shared" ca="1" si="581"/>
        <v>2042</v>
      </c>
      <c r="P1068" s="18">
        <f t="shared" ca="1" si="581"/>
        <v>2041</v>
      </c>
      <c r="Q1068" s="18">
        <f t="shared" ca="1" si="581"/>
        <v>2040</v>
      </c>
      <c r="R1068" s="18">
        <f t="shared" ca="1" si="581"/>
        <v>2039</v>
      </c>
      <c r="S1068" s="18">
        <f t="shared" ca="1" si="581"/>
        <v>2038</v>
      </c>
      <c r="T1068" s="18">
        <f t="shared" ca="1" si="581"/>
        <v>2037</v>
      </c>
      <c r="U1068" s="18">
        <f t="shared" ca="1" si="582"/>
        <v>2036</v>
      </c>
      <c r="V1068" s="18">
        <f t="shared" ca="1" si="582"/>
        <v>2035</v>
      </c>
      <c r="W1068" s="18">
        <f t="shared" ca="1" si="582"/>
        <v>2034</v>
      </c>
      <c r="X1068" s="18">
        <f t="shared" ca="1" si="582"/>
        <v>2033</v>
      </c>
      <c r="Y1068" s="18">
        <f t="shared" ca="1" si="582"/>
        <v>2032</v>
      </c>
      <c r="Z1068" s="18">
        <f t="shared" ca="1" si="582"/>
        <v>2031</v>
      </c>
      <c r="AA1068" s="18">
        <f t="shared" ca="1" si="582"/>
        <v>2030</v>
      </c>
      <c r="AB1068" s="18">
        <f t="shared" ca="1" si="582"/>
        <v>2029</v>
      </c>
      <c r="AC1068" s="18">
        <f t="shared" ca="1" si="582"/>
        <v>2028</v>
      </c>
      <c r="AD1068" s="18">
        <f t="shared" ca="1" si="582"/>
        <v>2027</v>
      </c>
      <c r="AE1068" s="18">
        <f t="shared" ca="1" si="583"/>
        <v>2026</v>
      </c>
      <c r="AF1068" s="18">
        <f t="shared" ca="1" si="583"/>
        <v>2025</v>
      </c>
      <c r="AG1068" s="18">
        <f t="shared" ca="1" si="583"/>
        <v>2024</v>
      </c>
      <c r="AH1068" s="18">
        <f t="shared" ca="1" si="583"/>
        <v>2023</v>
      </c>
      <c r="AI1068" s="18">
        <f t="shared" ca="1" si="583"/>
        <v>0</v>
      </c>
      <c r="AJ1068" s="18">
        <f t="shared" ca="1" si="583"/>
        <v>0</v>
      </c>
      <c r="AK1068" s="18">
        <f t="shared" ca="1" si="583"/>
        <v>0</v>
      </c>
      <c r="AL1068" s="18">
        <f t="shared" ca="1" si="583"/>
        <v>0</v>
      </c>
      <c r="AM1068" s="18">
        <f t="shared" ca="1" si="583"/>
        <v>0</v>
      </c>
      <c r="AN1068" s="18">
        <f t="shared" ca="1" si="583"/>
        <v>0</v>
      </c>
      <c r="AO1068" s="18">
        <f t="shared" ca="1" si="584"/>
        <v>0</v>
      </c>
      <c r="AP1068" s="18">
        <f t="shared" ca="1" si="584"/>
        <v>0</v>
      </c>
      <c r="AQ1068" s="18">
        <f t="shared" ca="1" si="584"/>
        <v>0</v>
      </c>
      <c r="AR1068" s="18">
        <f t="shared" ca="1" si="584"/>
        <v>0</v>
      </c>
      <c r="AS1068" s="18">
        <f t="shared" ca="1" si="584"/>
        <v>0</v>
      </c>
      <c r="AT1068" s="18">
        <f t="shared" ca="1" si="584"/>
        <v>0</v>
      </c>
      <c r="AU1068" s="18">
        <f t="shared" ca="1" si="584"/>
        <v>0</v>
      </c>
      <c r="AV1068" s="18">
        <f t="shared" ca="1" si="584"/>
        <v>0</v>
      </c>
      <c r="AW1068" s="18">
        <f t="shared" ca="1" si="584"/>
        <v>0</v>
      </c>
      <c r="AX1068" s="18">
        <f t="shared" ca="1" si="584"/>
        <v>0</v>
      </c>
      <c r="AY1068" s="18">
        <f t="shared" ca="1" si="585"/>
        <v>0</v>
      </c>
      <c r="AZ1068" s="18">
        <f t="shared" ca="1" si="585"/>
        <v>0</v>
      </c>
      <c r="BA1068" s="18">
        <f t="shared" ca="1" si="585"/>
        <v>0</v>
      </c>
      <c r="BB1068" s="18">
        <f t="shared" ca="1" si="585"/>
        <v>0</v>
      </c>
      <c r="BC1068" s="18">
        <f t="shared" ca="1" si="585"/>
        <v>0</v>
      </c>
      <c r="BD1068" s="18">
        <f t="shared" ca="1" si="585"/>
        <v>0</v>
      </c>
      <c r="BE1068" s="18">
        <f t="shared" ca="1" si="585"/>
        <v>0</v>
      </c>
      <c r="BF1068" s="18">
        <f t="shared" ca="1" si="585"/>
        <v>0</v>
      </c>
      <c r="BG1068" s="18">
        <f t="shared" ca="1" si="585"/>
        <v>0</v>
      </c>
      <c r="BH1068" s="18">
        <f t="shared" ca="1" si="585"/>
        <v>0</v>
      </c>
    </row>
    <row r="1069" spans="8:60" x14ac:dyDescent="0.35">
      <c r="H1069" s="2" t="e">
        <f t="shared" si="574"/>
        <v>#REF!</v>
      </c>
      <c r="I1069">
        <f t="shared" si="558"/>
        <v>21</v>
      </c>
      <c r="J1069">
        <f t="shared" si="575"/>
        <v>24</v>
      </c>
      <c r="K1069" s="18">
        <f t="shared" ca="1" si="581"/>
        <v>2047</v>
      </c>
      <c r="L1069" s="18">
        <f t="shared" ca="1" si="581"/>
        <v>2046</v>
      </c>
      <c r="M1069" s="18">
        <f t="shared" ca="1" si="581"/>
        <v>2045</v>
      </c>
      <c r="N1069" s="18">
        <f t="shared" ca="1" si="581"/>
        <v>2044</v>
      </c>
      <c r="O1069" s="18">
        <f t="shared" ca="1" si="581"/>
        <v>2043</v>
      </c>
      <c r="P1069" s="18">
        <f t="shared" ca="1" si="581"/>
        <v>2042</v>
      </c>
      <c r="Q1069" s="18">
        <f t="shared" ca="1" si="581"/>
        <v>2041</v>
      </c>
      <c r="R1069" s="18">
        <f t="shared" ca="1" si="581"/>
        <v>2040</v>
      </c>
      <c r="S1069" s="18">
        <f t="shared" ca="1" si="581"/>
        <v>2039</v>
      </c>
      <c r="T1069" s="18">
        <f t="shared" ca="1" si="581"/>
        <v>2038</v>
      </c>
      <c r="U1069" s="18">
        <f t="shared" ca="1" si="582"/>
        <v>2037</v>
      </c>
      <c r="V1069" s="18">
        <f t="shared" ca="1" si="582"/>
        <v>2036</v>
      </c>
      <c r="W1069" s="18">
        <f t="shared" ca="1" si="582"/>
        <v>2035</v>
      </c>
      <c r="X1069" s="18">
        <f t="shared" ca="1" si="582"/>
        <v>2034</v>
      </c>
      <c r="Y1069" s="18">
        <f t="shared" ca="1" si="582"/>
        <v>2033</v>
      </c>
      <c r="Z1069" s="18">
        <f t="shared" ca="1" si="582"/>
        <v>2032</v>
      </c>
      <c r="AA1069" s="18">
        <f t="shared" ca="1" si="582"/>
        <v>2031</v>
      </c>
      <c r="AB1069" s="18">
        <f t="shared" ca="1" si="582"/>
        <v>2030</v>
      </c>
      <c r="AC1069" s="18">
        <f t="shared" ca="1" si="582"/>
        <v>2029</v>
      </c>
      <c r="AD1069" s="18">
        <f t="shared" ca="1" si="582"/>
        <v>2028</v>
      </c>
      <c r="AE1069" s="18">
        <f t="shared" ca="1" si="583"/>
        <v>2027</v>
      </c>
      <c r="AF1069" s="18">
        <f t="shared" ca="1" si="583"/>
        <v>2026</v>
      </c>
      <c r="AG1069" s="18">
        <f t="shared" ca="1" si="583"/>
        <v>2025</v>
      </c>
      <c r="AH1069" s="18">
        <f t="shared" ca="1" si="583"/>
        <v>2024</v>
      </c>
      <c r="AI1069" s="18">
        <f t="shared" ca="1" si="583"/>
        <v>2023</v>
      </c>
      <c r="AJ1069" s="18">
        <f t="shared" ca="1" si="583"/>
        <v>0</v>
      </c>
      <c r="AK1069" s="18">
        <f t="shared" ca="1" si="583"/>
        <v>0</v>
      </c>
      <c r="AL1069" s="18">
        <f t="shared" ca="1" si="583"/>
        <v>0</v>
      </c>
      <c r="AM1069" s="18">
        <f t="shared" ca="1" si="583"/>
        <v>0</v>
      </c>
      <c r="AN1069" s="18">
        <f t="shared" ca="1" si="583"/>
        <v>0</v>
      </c>
      <c r="AO1069" s="18">
        <f t="shared" ca="1" si="584"/>
        <v>0</v>
      </c>
      <c r="AP1069" s="18">
        <f t="shared" ca="1" si="584"/>
        <v>0</v>
      </c>
      <c r="AQ1069" s="18">
        <f t="shared" ca="1" si="584"/>
        <v>0</v>
      </c>
      <c r="AR1069" s="18">
        <f t="shared" ca="1" si="584"/>
        <v>0</v>
      </c>
      <c r="AS1069" s="18">
        <f t="shared" ca="1" si="584"/>
        <v>0</v>
      </c>
      <c r="AT1069" s="18">
        <f t="shared" ca="1" si="584"/>
        <v>0</v>
      </c>
      <c r="AU1069" s="18">
        <f t="shared" ca="1" si="584"/>
        <v>0</v>
      </c>
      <c r="AV1069" s="18">
        <f t="shared" ca="1" si="584"/>
        <v>0</v>
      </c>
      <c r="AW1069" s="18">
        <f t="shared" ca="1" si="584"/>
        <v>0</v>
      </c>
      <c r="AX1069" s="18">
        <f t="shared" ca="1" si="584"/>
        <v>0</v>
      </c>
      <c r="AY1069" s="18">
        <f t="shared" ca="1" si="585"/>
        <v>0</v>
      </c>
      <c r="AZ1069" s="18">
        <f t="shared" ca="1" si="585"/>
        <v>0</v>
      </c>
      <c r="BA1069" s="18">
        <f t="shared" ca="1" si="585"/>
        <v>0</v>
      </c>
      <c r="BB1069" s="18">
        <f t="shared" ca="1" si="585"/>
        <v>0</v>
      </c>
      <c r="BC1069" s="18">
        <f t="shared" ca="1" si="585"/>
        <v>0</v>
      </c>
      <c r="BD1069" s="18">
        <f t="shared" ca="1" si="585"/>
        <v>0</v>
      </c>
      <c r="BE1069" s="18">
        <f t="shared" ca="1" si="585"/>
        <v>0</v>
      </c>
      <c r="BF1069" s="18">
        <f t="shared" ca="1" si="585"/>
        <v>0</v>
      </c>
      <c r="BG1069" s="18">
        <f t="shared" ca="1" si="585"/>
        <v>0</v>
      </c>
      <c r="BH1069" s="18">
        <f t="shared" ca="1" si="585"/>
        <v>0</v>
      </c>
    </row>
    <row r="1070" spans="8:60" x14ac:dyDescent="0.35">
      <c r="H1070" s="2" t="e">
        <f t="shared" si="574"/>
        <v>#REF!</v>
      </c>
      <c r="I1070">
        <f t="shared" si="558"/>
        <v>21</v>
      </c>
      <c r="J1070">
        <f t="shared" si="575"/>
        <v>25</v>
      </c>
      <c r="K1070" s="18">
        <f t="shared" ca="1" si="581"/>
        <v>2048</v>
      </c>
      <c r="L1070" s="18">
        <f t="shared" ca="1" si="581"/>
        <v>2047</v>
      </c>
      <c r="M1070" s="18">
        <f t="shared" ca="1" si="581"/>
        <v>2046</v>
      </c>
      <c r="N1070" s="18">
        <f t="shared" ca="1" si="581"/>
        <v>2045</v>
      </c>
      <c r="O1070" s="18">
        <f t="shared" ca="1" si="581"/>
        <v>2044</v>
      </c>
      <c r="P1070" s="18">
        <f t="shared" ca="1" si="581"/>
        <v>2043</v>
      </c>
      <c r="Q1070" s="18">
        <f t="shared" ca="1" si="581"/>
        <v>2042</v>
      </c>
      <c r="R1070" s="18">
        <f t="shared" ca="1" si="581"/>
        <v>2041</v>
      </c>
      <c r="S1070" s="18">
        <f t="shared" ca="1" si="581"/>
        <v>2040</v>
      </c>
      <c r="T1070" s="18">
        <f t="shared" ca="1" si="581"/>
        <v>2039</v>
      </c>
      <c r="U1070" s="18">
        <f t="shared" ca="1" si="582"/>
        <v>2038</v>
      </c>
      <c r="V1070" s="18">
        <f t="shared" ca="1" si="582"/>
        <v>2037</v>
      </c>
      <c r="W1070" s="18">
        <f t="shared" ca="1" si="582"/>
        <v>2036</v>
      </c>
      <c r="X1070" s="18">
        <f t="shared" ca="1" si="582"/>
        <v>2035</v>
      </c>
      <c r="Y1070" s="18">
        <f t="shared" ca="1" si="582"/>
        <v>2034</v>
      </c>
      <c r="Z1070" s="18">
        <f t="shared" ca="1" si="582"/>
        <v>2033</v>
      </c>
      <c r="AA1070" s="18">
        <f t="shared" ca="1" si="582"/>
        <v>2032</v>
      </c>
      <c r="AB1070" s="18">
        <f t="shared" ca="1" si="582"/>
        <v>2031</v>
      </c>
      <c r="AC1070" s="18">
        <f t="shared" ca="1" si="582"/>
        <v>2030</v>
      </c>
      <c r="AD1070" s="18">
        <f t="shared" ca="1" si="582"/>
        <v>2029</v>
      </c>
      <c r="AE1070" s="18">
        <f t="shared" ca="1" si="583"/>
        <v>2028</v>
      </c>
      <c r="AF1070" s="18">
        <f t="shared" ca="1" si="583"/>
        <v>2027</v>
      </c>
      <c r="AG1070" s="18">
        <f t="shared" ca="1" si="583"/>
        <v>2026</v>
      </c>
      <c r="AH1070" s="18">
        <f t="shared" ca="1" si="583"/>
        <v>2025</v>
      </c>
      <c r="AI1070" s="18">
        <f t="shared" ca="1" si="583"/>
        <v>2024</v>
      </c>
      <c r="AJ1070" s="18">
        <f t="shared" ca="1" si="583"/>
        <v>2023</v>
      </c>
      <c r="AK1070" s="18">
        <f t="shared" ca="1" si="583"/>
        <v>0</v>
      </c>
      <c r="AL1070" s="18">
        <f t="shared" ca="1" si="583"/>
        <v>0</v>
      </c>
      <c r="AM1070" s="18">
        <f t="shared" ca="1" si="583"/>
        <v>0</v>
      </c>
      <c r="AN1070" s="18">
        <f t="shared" ca="1" si="583"/>
        <v>0</v>
      </c>
      <c r="AO1070" s="18">
        <f t="shared" ca="1" si="584"/>
        <v>0</v>
      </c>
      <c r="AP1070" s="18">
        <f t="shared" ca="1" si="584"/>
        <v>0</v>
      </c>
      <c r="AQ1070" s="18">
        <f t="shared" ca="1" si="584"/>
        <v>0</v>
      </c>
      <c r="AR1070" s="18">
        <f t="shared" ca="1" si="584"/>
        <v>0</v>
      </c>
      <c r="AS1070" s="18">
        <f t="shared" ca="1" si="584"/>
        <v>0</v>
      </c>
      <c r="AT1070" s="18">
        <f t="shared" ca="1" si="584"/>
        <v>0</v>
      </c>
      <c r="AU1070" s="18">
        <f t="shared" ca="1" si="584"/>
        <v>0</v>
      </c>
      <c r="AV1070" s="18">
        <f t="shared" ca="1" si="584"/>
        <v>0</v>
      </c>
      <c r="AW1070" s="18">
        <f t="shared" ca="1" si="584"/>
        <v>0</v>
      </c>
      <c r="AX1070" s="18">
        <f t="shared" ca="1" si="584"/>
        <v>0</v>
      </c>
      <c r="AY1070" s="18">
        <f t="shared" ca="1" si="585"/>
        <v>0</v>
      </c>
      <c r="AZ1070" s="18">
        <f t="shared" ca="1" si="585"/>
        <v>0</v>
      </c>
      <c r="BA1070" s="18">
        <f t="shared" ca="1" si="585"/>
        <v>0</v>
      </c>
      <c r="BB1070" s="18">
        <f t="shared" ca="1" si="585"/>
        <v>0</v>
      </c>
      <c r="BC1070" s="18">
        <f t="shared" ca="1" si="585"/>
        <v>0</v>
      </c>
      <c r="BD1070" s="18">
        <f t="shared" ca="1" si="585"/>
        <v>0</v>
      </c>
      <c r="BE1070" s="18">
        <f t="shared" ca="1" si="585"/>
        <v>0</v>
      </c>
      <c r="BF1070" s="18">
        <f t="shared" ca="1" si="585"/>
        <v>0</v>
      </c>
      <c r="BG1070" s="18">
        <f t="shared" ca="1" si="585"/>
        <v>0</v>
      </c>
      <c r="BH1070" s="18">
        <f t="shared" ca="1" si="585"/>
        <v>0</v>
      </c>
    </row>
    <row r="1071" spans="8:60" x14ac:dyDescent="0.35">
      <c r="H1071" s="2" t="e">
        <f t="shared" si="574"/>
        <v>#REF!</v>
      </c>
      <c r="I1071">
        <f t="shared" si="558"/>
        <v>21</v>
      </c>
      <c r="J1071">
        <f t="shared" si="575"/>
        <v>26</v>
      </c>
      <c r="K1071" s="18">
        <f t="shared" ca="1" si="581"/>
        <v>2049</v>
      </c>
      <c r="L1071" s="18">
        <f t="shared" ca="1" si="581"/>
        <v>2048</v>
      </c>
      <c r="M1071" s="18">
        <f t="shared" ca="1" si="581"/>
        <v>2047</v>
      </c>
      <c r="N1071" s="18">
        <f t="shared" ca="1" si="581"/>
        <v>2046</v>
      </c>
      <c r="O1071" s="18">
        <f t="shared" ca="1" si="581"/>
        <v>2045</v>
      </c>
      <c r="P1071" s="18">
        <f t="shared" ca="1" si="581"/>
        <v>2044</v>
      </c>
      <c r="Q1071" s="18">
        <f t="shared" ca="1" si="581"/>
        <v>2043</v>
      </c>
      <c r="R1071" s="18">
        <f t="shared" ca="1" si="581"/>
        <v>2042</v>
      </c>
      <c r="S1071" s="18">
        <f t="shared" ca="1" si="581"/>
        <v>2041</v>
      </c>
      <c r="T1071" s="18">
        <f t="shared" ca="1" si="581"/>
        <v>2040</v>
      </c>
      <c r="U1071" s="18">
        <f t="shared" ca="1" si="582"/>
        <v>2039</v>
      </c>
      <c r="V1071" s="18">
        <f t="shared" ca="1" si="582"/>
        <v>2038</v>
      </c>
      <c r="W1071" s="18">
        <f t="shared" ca="1" si="582"/>
        <v>2037</v>
      </c>
      <c r="X1071" s="18">
        <f t="shared" ca="1" si="582"/>
        <v>2036</v>
      </c>
      <c r="Y1071" s="18">
        <f t="shared" ca="1" si="582"/>
        <v>2035</v>
      </c>
      <c r="Z1071" s="18">
        <f t="shared" ca="1" si="582"/>
        <v>2034</v>
      </c>
      <c r="AA1071" s="18">
        <f t="shared" ca="1" si="582"/>
        <v>2033</v>
      </c>
      <c r="AB1071" s="18">
        <f t="shared" ca="1" si="582"/>
        <v>2032</v>
      </c>
      <c r="AC1071" s="18">
        <f t="shared" ca="1" si="582"/>
        <v>2031</v>
      </c>
      <c r="AD1071" s="18">
        <f t="shared" ca="1" si="582"/>
        <v>2030</v>
      </c>
      <c r="AE1071" s="18">
        <f t="shared" ca="1" si="583"/>
        <v>2029</v>
      </c>
      <c r="AF1071" s="18">
        <f t="shared" ca="1" si="583"/>
        <v>2028</v>
      </c>
      <c r="AG1071" s="18">
        <f t="shared" ca="1" si="583"/>
        <v>2027</v>
      </c>
      <c r="AH1071" s="18">
        <f t="shared" ca="1" si="583"/>
        <v>2026</v>
      </c>
      <c r="AI1071" s="18">
        <f t="shared" ca="1" si="583"/>
        <v>2025</v>
      </c>
      <c r="AJ1071" s="18">
        <f t="shared" ca="1" si="583"/>
        <v>2024</v>
      </c>
      <c r="AK1071" s="18">
        <f t="shared" ca="1" si="583"/>
        <v>2023</v>
      </c>
      <c r="AL1071" s="18">
        <f t="shared" ca="1" si="583"/>
        <v>0</v>
      </c>
      <c r="AM1071" s="18">
        <f t="shared" ca="1" si="583"/>
        <v>0</v>
      </c>
      <c r="AN1071" s="18">
        <f t="shared" ca="1" si="583"/>
        <v>0</v>
      </c>
      <c r="AO1071" s="18">
        <f t="shared" ca="1" si="584"/>
        <v>0</v>
      </c>
      <c r="AP1071" s="18">
        <f t="shared" ca="1" si="584"/>
        <v>0</v>
      </c>
      <c r="AQ1071" s="18">
        <f t="shared" ca="1" si="584"/>
        <v>0</v>
      </c>
      <c r="AR1071" s="18">
        <f t="shared" ca="1" si="584"/>
        <v>0</v>
      </c>
      <c r="AS1071" s="18">
        <f t="shared" ca="1" si="584"/>
        <v>0</v>
      </c>
      <c r="AT1071" s="18">
        <f t="shared" ca="1" si="584"/>
        <v>0</v>
      </c>
      <c r="AU1071" s="18">
        <f t="shared" ca="1" si="584"/>
        <v>0</v>
      </c>
      <c r="AV1071" s="18">
        <f t="shared" ca="1" si="584"/>
        <v>0</v>
      </c>
      <c r="AW1071" s="18">
        <f t="shared" ca="1" si="584"/>
        <v>0</v>
      </c>
      <c r="AX1071" s="18">
        <f t="shared" ca="1" si="584"/>
        <v>0</v>
      </c>
      <c r="AY1071" s="18">
        <f t="shared" ca="1" si="585"/>
        <v>0</v>
      </c>
      <c r="AZ1071" s="18">
        <f t="shared" ca="1" si="585"/>
        <v>0</v>
      </c>
      <c r="BA1071" s="18">
        <f t="shared" ca="1" si="585"/>
        <v>0</v>
      </c>
      <c r="BB1071" s="18">
        <f t="shared" ca="1" si="585"/>
        <v>0</v>
      </c>
      <c r="BC1071" s="18">
        <f t="shared" ca="1" si="585"/>
        <v>0</v>
      </c>
      <c r="BD1071" s="18">
        <f t="shared" ca="1" si="585"/>
        <v>0</v>
      </c>
      <c r="BE1071" s="18">
        <f t="shared" ca="1" si="585"/>
        <v>0</v>
      </c>
      <c r="BF1071" s="18">
        <f t="shared" ca="1" si="585"/>
        <v>0</v>
      </c>
      <c r="BG1071" s="18">
        <f t="shared" ca="1" si="585"/>
        <v>0</v>
      </c>
      <c r="BH1071" s="18">
        <f t="shared" ca="1" si="585"/>
        <v>0</v>
      </c>
    </row>
    <row r="1072" spans="8:60" x14ac:dyDescent="0.35">
      <c r="H1072" s="2" t="e">
        <f t="shared" si="574"/>
        <v>#REF!</v>
      </c>
      <c r="I1072">
        <f t="shared" si="558"/>
        <v>21</v>
      </c>
      <c r="J1072">
        <f t="shared" si="575"/>
        <v>27</v>
      </c>
      <c r="K1072" s="18">
        <f t="shared" ca="1" si="581"/>
        <v>2050</v>
      </c>
      <c r="L1072" s="18">
        <f t="shared" ca="1" si="581"/>
        <v>2049</v>
      </c>
      <c r="M1072" s="18">
        <f t="shared" ca="1" si="581"/>
        <v>2048</v>
      </c>
      <c r="N1072" s="18">
        <f t="shared" ca="1" si="581"/>
        <v>2047</v>
      </c>
      <c r="O1072" s="18">
        <f t="shared" ca="1" si="581"/>
        <v>2046</v>
      </c>
      <c r="P1072" s="18">
        <f t="shared" ca="1" si="581"/>
        <v>2045</v>
      </c>
      <c r="Q1072" s="18">
        <f t="shared" ca="1" si="581"/>
        <v>2044</v>
      </c>
      <c r="R1072" s="18">
        <f t="shared" ca="1" si="581"/>
        <v>2043</v>
      </c>
      <c r="S1072" s="18">
        <f t="shared" ca="1" si="581"/>
        <v>2042</v>
      </c>
      <c r="T1072" s="18">
        <f t="shared" ca="1" si="581"/>
        <v>2041</v>
      </c>
      <c r="U1072" s="18">
        <f t="shared" ca="1" si="582"/>
        <v>2040</v>
      </c>
      <c r="V1072" s="18">
        <f t="shared" ca="1" si="582"/>
        <v>2039</v>
      </c>
      <c r="W1072" s="18">
        <f t="shared" ca="1" si="582"/>
        <v>2038</v>
      </c>
      <c r="X1072" s="18">
        <f t="shared" ca="1" si="582"/>
        <v>2037</v>
      </c>
      <c r="Y1072" s="18">
        <f t="shared" ca="1" si="582"/>
        <v>2036</v>
      </c>
      <c r="Z1072" s="18">
        <f t="shared" ca="1" si="582"/>
        <v>2035</v>
      </c>
      <c r="AA1072" s="18">
        <f t="shared" ca="1" si="582"/>
        <v>2034</v>
      </c>
      <c r="AB1072" s="18">
        <f t="shared" ca="1" si="582"/>
        <v>2033</v>
      </c>
      <c r="AC1072" s="18">
        <f t="shared" ca="1" si="582"/>
        <v>2032</v>
      </c>
      <c r="AD1072" s="18">
        <f t="shared" ca="1" si="582"/>
        <v>2031</v>
      </c>
      <c r="AE1072" s="18">
        <f t="shared" ca="1" si="583"/>
        <v>2030</v>
      </c>
      <c r="AF1072" s="18">
        <f t="shared" ca="1" si="583"/>
        <v>2029</v>
      </c>
      <c r="AG1072" s="18">
        <f t="shared" ca="1" si="583"/>
        <v>2028</v>
      </c>
      <c r="AH1072" s="18">
        <f t="shared" ca="1" si="583"/>
        <v>2027</v>
      </c>
      <c r="AI1072" s="18">
        <f t="shared" ca="1" si="583"/>
        <v>2026</v>
      </c>
      <c r="AJ1072" s="18">
        <f t="shared" ca="1" si="583"/>
        <v>2025</v>
      </c>
      <c r="AK1072" s="18">
        <f t="shared" ca="1" si="583"/>
        <v>2024</v>
      </c>
      <c r="AL1072" s="18">
        <f t="shared" ca="1" si="583"/>
        <v>2023</v>
      </c>
      <c r="AM1072" s="18">
        <f t="shared" ca="1" si="583"/>
        <v>0</v>
      </c>
      <c r="AN1072" s="18">
        <f t="shared" ca="1" si="583"/>
        <v>0</v>
      </c>
      <c r="AO1072" s="18">
        <f t="shared" ca="1" si="584"/>
        <v>0</v>
      </c>
      <c r="AP1072" s="18">
        <f t="shared" ca="1" si="584"/>
        <v>0</v>
      </c>
      <c r="AQ1072" s="18">
        <f t="shared" ca="1" si="584"/>
        <v>0</v>
      </c>
      <c r="AR1072" s="18">
        <f t="shared" ca="1" si="584"/>
        <v>0</v>
      </c>
      <c r="AS1072" s="18">
        <f t="shared" ca="1" si="584"/>
        <v>0</v>
      </c>
      <c r="AT1072" s="18">
        <f t="shared" ca="1" si="584"/>
        <v>0</v>
      </c>
      <c r="AU1072" s="18">
        <f t="shared" ca="1" si="584"/>
        <v>0</v>
      </c>
      <c r="AV1072" s="18">
        <f t="shared" ca="1" si="584"/>
        <v>0</v>
      </c>
      <c r="AW1072" s="18">
        <f t="shared" ca="1" si="584"/>
        <v>0</v>
      </c>
      <c r="AX1072" s="18">
        <f t="shared" ca="1" si="584"/>
        <v>0</v>
      </c>
      <c r="AY1072" s="18">
        <f t="shared" ca="1" si="585"/>
        <v>0</v>
      </c>
      <c r="AZ1072" s="18">
        <f t="shared" ca="1" si="585"/>
        <v>0</v>
      </c>
      <c r="BA1072" s="18">
        <f t="shared" ca="1" si="585"/>
        <v>0</v>
      </c>
      <c r="BB1072" s="18">
        <f t="shared" ca="1" si="585"/>
        <v>0</v>
      </c>
      <c r="BC1072" s="18">
        <f t="shared" ca="1" si="585"/>
        <v>0</v>
      </c>
      <c r="BD1072" s="18">
        <f t="shared" ca="1" si="585"/>
        <v>0</v>
      </c>
      <c r="BE1072" s="18">
        <f t="shared" ca="1" si="585"/>
        <v>0</v>
      </c>
      <c r="BF1072" s="18">
        <f t="shared" ca="1" si="585"/>
        <v>0</v>
      </c>
      <c r="BG1072" s="18">
        <f t="shared" ca="1" si="585"/>
        <v>0</v>
      </c>
      <c r="BH1072" s="18">
        <f t="shared" ca="1" si="585"/>
        <v>0</v>
      </c>
    </row>
    <row r="1073" spans="8:60" x14ac:dyDescent="0.35">
      <c r="H1073" s="2" t="e">
        <f t="shared" si="574"/>
        <v>#REF!</v>
      </c>
      <c r="I1073">
        <f t="shared" si="558"/>
        <v>21</v>
      </c>
      <c r="J1073">
        <f t="shared" si="575"/>
        <v>28</v>
      </c>
      <c r="K1073" s="18">
        <f t="shared" ca="1" si="581"/>
        <v>2051</v>
      </c>
      <c r="L1073" s="18">
        <f t="shared" ca="1" si="581"/>
        <v>2050</v>
      </c>
      <c r="M1073" s="18">
        <f t="shared" ca="1" si="581"/>
        <v>2049</v>
      </c>
      <c r="N1073" s="18">
        <f t="shared" ca="1" si="581"/>
        <v>2048</v>
      </c>
      <c r="O1073" s="18">
        <f t="shared" ca="1" si="581"/>
        <v>2047</v>
      </c>
      <c r="P1073" s="18">
        <f t="shared" ca="1" si="581"/>
        <v>2046</v>
      </c>
      <c r="Q1073" s="18">
        <f t="shared" ca="1" si="581"/>
        <v>2045</v>
      </c>
      <c r="R1073" s="18">
        <f t="shared" ca="1" si="581"/>
        <v>2044</v>
      </c>
      <c r="S1073" s="18">
        <f t="shared" ca="1" si="581"/>
        <v>2043</v>
      </c>
      <c r="T1073" s="18">
        <f t="shared" ca="1" si="581"/>
        <v>2042</v>
      </c>
      <c r="U1073" s="18">
        <f t="shared" ca="1" si="582"/>
        <v>2041</v>
      </c>
      <c r="V1073" s="18">
        <f t="shared" ca="1" si="582"/>
        <v>2040</v>
      </c>
      <c r="W1073" s="18">
        <f t="shared" ca="1" si="582"/>
        <v>2039</v>
      </c>
      <c r="X1073" s="18">
        <f t="shared" ca="1" si="582"/>
        <v>2038</v>
      </c>
      <c r="Y1073" s="18">
        <f t="shared" ca="1" si="582"/>
        <v>2037</v>
      </c>
      <c r="Z1073" s="18">
        <f t="shared" ca="1" si="582"/>
        <v>2036</v>
      </c>
      <c r="AA1073" s="18">
        <f t="shared" ca="1" si="582"/>
        <v>2035</v>
      </c>
      <c r="AB1073" s="18">
        <f t="shared" ca="1" si="582"/>
        <v>2034</v>
      </c>
      <c r="AC1073" s="18">
        <f t="shared" ca="1" si="582"/>
        <v>2033</v>
      </c>
      <c r="AD1073" s="18">
        <f t="shared" ca="1" si="582"/>
        <v>2032</v>
      </c>
      <c r="AE1073" s="18">
        <f t="shared" ca="1" si="583"/>
        <v>2031</v>
      </c>
      <c r="AF1073" s="18">
        <f t="shared" ca="1" si="583"/>
        <v>2030</v>
      </c>
      <c r="AG1073" s="18">
        <f t="shared" ca="1" si="583"/>
        <v>2029</v>
      </c>
      <c r="AH1073" s="18">
        <f t="shared" ca="1" si="583"/>
        <v>2028</v>
      </c>
      <c r="AI1073" s="18">
        <f t="shared" ca="1" si="583"/>
        <v>2027</v>
      </c>
      <c r="AJ1073" s="18">
        <f t="shared" ca="1" si="583"/>
        <v>2026</v>
      </c>
      <c r="AK1073" s="18">
        <f t="shared" ca="1" si="583"/>
        <v>2025</v>
      </c>
      <c r="AL1073" s="18">
        <f t="shared" ca="1" si="583"/>
        <v>2024</v>
      </c>
      <c r="AM1073" s="18">
        <f t="shared" ca="1" si="583"/>
        <v>2023</v>
      </c>
      <c r="AN1073" s="18">
        <f t="shared" ca="1" si="583"/>
        <v>0</v>
      </c>
      <c r="AO1073" s="18">
        <f t="shared" ca="1" si="584"/>
        <v>0</v>
      </c>
      <c r="AP1073" s="18">
        <f t="shared" ca="1" si="584"/>
        <v>0</v>
      </c>
      <c r="AQ1073" s="18">
        <f t="shared" ca="1" si="584"/>
        <v>0</v>
      </c>
      <c r="AR1073" s="18">
        <f t="shared" ca="1" si="584"/>
        <v>0</v>
      </c>
      <c r="AS1073" s="18">
        <f t="shared" ca="1" si="584"/>
        <v>0</v>
      </c>
      <c r="AT1073" s="18">
        <f t="shared" ca="1" si="584"/>
        <v>0</v>
      </c>
      <c r="AU1073" s="18">
        <f t="shared" ca="1" si="584"/>
        <v>0</v>
      </c>
      <c r="AV1073" s="18">
        <f t="shared" ca="1" si="584"/>
        <v>0</v>
      </c>
      <c r="AW1073" s="18">
        <f t="shared" ca="1" si="584"/>
        <v>0</v>
      </c>
      <c r="AX1073" s="18">
        <f t="shared" ca="1" si="584"/>
        <v>0</v>
      </c>
      <c r="AY1073" s="18">
        <f t="shared" ca="1" si="585"/>
        <v>0</v>
      </c>
      <c r="AZ1073" s="18">
        <f t="shared" ca="1" si="585"/>
        <v>0</v>
      </c>
      <c r="BA1073" s="18">
        <f t="shared" ca="1" si="585"/>
        <v>0</v>
      </c>
      <c r="BB1073" s="18">
        <f t="shared" ca="1" si="585"/>
        <v>0</v>
      </c>
      <c r="BC1073" s="18">
        <f t="shared" ca="1" si="585"/>
        <v>0</v>
      </c>
      <c r="BD1073" s="18">
        <f t="shared" ca="1" si="585"/>
        <v>0</v>
      </c>
      <c r="BE1073" s="18">
        <f t="shared" ca="1" si="585"/>
        <v>0</v>
      </c>
      <c r="BF1073" s="18">
        <f t="shared" ca="1" si="585"/>
        <v>0</v>
      </c>
      <c r="BG1073" s="18">
        <f t="shared" ca="1" si="585"/>
        <v>0</v>
      </c>
      <c r="BH1073" s="18">
        <f t="shared" ca="1" si="585"/>
        <v>0</v>
      </c>
    </row>
    <row r="1074" spans="8:60" x14ac:dyDescent="0.35">
      <c r="H1074" s="2" t="e">
        <f t="shared" si="574"/>
        <v>#REF!</v>
      </c>
      <c r="I1074">
        <f t="shared" si="558"/>
        <v>21</v>
      </c>
      <c r="J1074">
        <f t="shared" si="575"/>
        <v>29</v>
      </c>
      <c r="K1074" s="18">
        <f t="shared" ca="1" si="581"/>
        <v>2052</v>
      </c>
      <c r="L1074" s="18">
        <f t="shared" ca="1" si="581"/>
        <v>2051</v>
      </c>
      <c r="M1074" s="18">
        <f t="shared" ca="1" si="581"/>
        <v>2050</v>
      </c>
      <c r="N1074" s="18">
        <f t="shared" ca="1" si="581"/>
        <v>2049</v>
      </c>
      <c r="O1074" s="18">
        <f t="shared" ca="1" si="581"/>
        <v>2048</v>
      </c>
      <c r="P1074" s="18">
        <f t="shared" ca="1" si="581"/>
        <v>2047</v>
      </c>
      <c r="Q1074" s="18">
        <f t="shared" ca="1" si="581"/>
        <v>2046</v>
      </c>
      <c r="R1074" s="18">
        <f t="shared" ca="1" si="581"/>
        <v>2045</v>
      </c>
      <c r="S1074" s="18">
        <f t="shared" ca="1" si="581"/>
        <v>2044</v>
      </c>
      <c r="T1074" s="18">
        <f t="shared" ca="1" si="581"/>
        <v>2043</v>
      </c>
      <c r="U1074" s="18">
        <f t="shared" ca="1" si="582"/>
        <v>2042</v>
      </c>
      <c r="V1074" s="18">
        <f t="shared" ca="1" si="582"/>
        <v>2041</v>
      </c>
      <c r="W1074" s="18">
        <f t="shared" ca="1" si="582"/>
        <v>2040</v>
      </c>
      <c r="X1074" s="18">
        <f t="shared" ca="1" si="582"/>
        <v>2039</v>
      </c>
      <c r="Y1074" s="18">
        <f t="shared" ca="1" si="582"/>
        <v>2038</v>
      </c>
      <c r="Z1074" s="18">
        <f t="shared" ca="1" si="582"/>
        <v>2037</v>
      </c>
      <c r="AA1074" s="18">
        <f t="shared" ca="1" si="582"/>
        <v>2036</v>
      </c>
      <c r="AB1074" s="18">
        <f t="shared" ca="1" si="582"/>
        <v>2035</v>
      </c>
      <c r="AC1074" s="18">
        <f t="shared" ca="1" si="582"/>
        <v>2034</v>
      </c>
      <c r="AD1074" s="18">
        <f t="shared" ca="1" si="582"/>
        <v>2033</v>
      </c>
      <c r="AE1074" s="18">
        <f t="shared" ca="1" si="583"/>
        <v>2032</v>
      </c>
      <c r="AF1074" s="18">
        <f t="shared" ca="1" si="583"/>
        <v>2031</v>
      </c>
      <c r="AG1074" s="18">
        <f t="shared" ca="1" si="583"/>
        <v>2030</v>
      </c>
      <c r="AH1074" s="18">
        <f t="shared" ca="1" si="583"/>
        <v>2029</v>
      </c>
      <c r="AI1074" s="18">
        <f t="shared" ca="1" si="583"/>
        <v>2028</v>
      </c>
      <c r="AJ1074" s="18">
        <f t="shared" ca="1" si="583"/>
        <v>2027</v>
      </c>
      <c r="AK1074" s="18">
        <f t="shared" ca="1" si="583"/>
        <v>2026</v>
      </c>
      <c r="AL1074" s="18">
        <f t="shared" ca="1" si="583"/>
        <v>2025</v>
      </c>
      <c r="AM1074" s="18">
        <f t="shared" ca="1" si="583"/>
        <v>2024</v>
      </c>
      <c r="AN1074" s="18">
        <f t="shared" ca="1" si="583"/>
        <v>2023</v>
      </c>
      <c r="AO1074" s="18">
        <f t="shared" ca="1" si="584"/>
        <v>0</v>
      </c>
      <c r="AP1074" s="18">
        <f t="shared" ca="1" si="584"/>
        <v>0</v>
      </c>
      <c r="AQ1074" s="18">
        <f t="shared" ca="1" si="584"/>
        <v>0</v>
      </c>
      <c r="AR1074" s="18">
        <f t="shared" ca="1" si="584"/>
        <v>0</v>
      </c>
      <c r="AS1074" s="18">
        <f t="shared" ca="1" si="584"/>
        <v>0</v>
      </c>
      <c r="AT1074" s="18">
        <f t="shared" ca="1" si="584"/>
        <v>0</v>
      </c>
      <c r="AU1074" s="18">
        <f t="shared" ca="1" si="584"/>
        <v>0</v>
      </c>
      <c r="AV1074" s="18">
        <f t="shared" ca="1" si="584"/>
        <v>0</v>
      </c>
      <c r="AW1074" s="18">
        <f t="shared" ca="1" si="584"/>
        <v>0</v>
      </c>
      <c r="AX1074" s="18">
        <f t="shared" ca="1" si="584"/>
        <v>0</v>
      </c>
      <c r="AY1074" s="18">
        <f t="shared" ca="1" si="585"/>
        <v>0</v>
      </c>
      <c r="AZ1074" s="18">
        <f t="shared" ca="1" si="585"/>
        <v>0</v>
      </c>
      <c r="BA1074" s="18">
        <f t="shared" ca="1" si="585"/>
        <v>0</v>
      </c>
      <c r="BB1074" s="18">
        <f t="shared" ca="1" si="585"/>
        <v>0</v>
      </c>
      <c r="BC1074" s="18">
        <f t="shared" ca="1" si="585"/>
        <v>0</v>
      </c>
      <c r="BD1074" s="18">
        <f t="shared" ca="1" si="585"/>
        <v>0</v>
      </c>
      <c r="BE1074" s="18">
        <f t="shared" ca="1" si="585"/>
        <v>0</v>
      </c>
      <c r="BF1074" s="18">
        <f t="shared" ca="1" si="585"/>
        <v>0</v>
      </c>
      <c r="BG1074" s="18">
        <f t="shared" ca="1" si="585"/>
        <v>0</v>
      </c>
      <c r="BH1074" s="18">
        <f t="shared" ca="1" si="585"/>
        <v>0</v>
      </c>
    </row>
    <row r="1075" spans="8:60" x14ac:dyDescent="0.35">
      <c r="H1075" s="2" t="e">
        <f t="shared" si="574"/>
        <v>#REF!</v>
      </c>
      <c r="I1075">
        <f t="shared" si="558"/>
        <v>21</v>
      </c>
      <c r="J1075">
        <f t="shared" si="575"/>
        <v>30</v>
      </c>
      <c r="K1075" s="18">
        <f t="shared" ref="K1075:T1084" ca="1" si="586">IF(K$24&gt;$J1075,0,OFFSET($K$2,$I1075,$J1075-K$24))</f>
        <v>2053</v>
      </c>
      <c r="L1075" s="18">
        <f t="shared" ca="1" si="586"/>
        <v>2052</v>
      </c>
      <c r="M1075" s="18">
        <f t="shared" ca="1" si="586"/>
        <v>2051</v>
      </c>
      <c r="N1075" s="18">
        <f t="shared" ca="1" si="586"/>
        <v>2050</v>
      </c>
      <c r="O1075" s="18">
        <f t="shared" ca="1" si="586"/>
        <v>2049</v>
      </c>
      <c r="P1075" s="18">
        <f t="shared" ca="1" si="586"/>
        <v>2048</v>
      </c>
      <c r="Q1075" s="18">
        <f t="shared" ca="1" si="586"/>
        <v>2047</v>
      </c>
      <c r="R1075" s="18">
        <f t="shared" ca="1" si="586"/>
        <v>2046</v>
      </c>
      <c r="S1075" s="18">
        <f t="shared" ca="1" si="586"/>
        <v>2045</v>
      </c>
      <c r="T1075" s="18">
        <f t="shared" ca="1" si="586"/>
        <v>2044</v>
      </c>
      <c r="U1075" s="18">
        <f t="shared" ref="U1075:AD1084" ca="1" si="587">IF(U$24&gt;$J1075,0,OFFSET($K$2,$I1075,$J1075-U$24))</f>
        <v>2043</v>
      </c>
      <c r="V1075" s="18">
        <f t="shared" ca="1" si="587"/>
        <v>2042</v>
      </c>
      <c r="W1075" s="18">
        <f t="shared" ca="1" si="587"/>
        <v>2041</v>
      </c>
      <c r="X1075" s="18">
        <f t="shared" ca="1" si="587"/>
        <v>2040</v>
      </c>
      <c r="Y1075" s="18">
        <f t="shared" ca="1" si="587"/>
        <v>2039</v>
      </c>
      <c r="Z1075" s="18">
        <f t="shared" ca="1" si="587"/>
        <v>2038</v>
      </c>
      <c r="AA1075" s="18">
        <f t="shared" ca="1" si="587"/>
        <v>2037</v>
      </c>
      <c r="AB1075" s="18">
        <f t="shared" ca="1" si="587"/>
        <v>2036</v>
      </c>
      <c r="AC1075" s="18">
        <f t="shared" ca="1" si="587"/>
        <v>2035</v>
      </c>
      <c r="AD1075" s="18">
        <f t="shared" ca="1" si="587"/>
        <v>2034</v>
      </c>
      <c r="AE1075" s="18">
        <f t="shared" ref="AE1075:AN1084" ca="1" si="588">IF(AE$24&gt;$J1075,0,OFFSET($K$2,$I1075,$J1075-AE$24))</f>
        <v>2033</v>
      </c>
      <c r="AF1075" s="18">
        <f t="shared" ca="1" si="588"/>
        <v>2032</v>
      </c>
      <c r="AG1075" s="18">
        <f t="shared" ca="1" si="588"/>
        <v>2031</v>
      </c>
      <c r="AH1075" s="18">
        <f t="shared" ca="1" si="588"/>
        <v>2030</v>
      </c>
      <c r="AI1075" s="18">
        <f t="shared" ca="1" si="588"/>
        <v>2029</v>
      </c>
      <c r="AJ1075" s="18">
        <f t="shared" ca="1" si="588"/>
        <v>2028</v>
      </c>
      <c r="AK1075" s="18">
        <f t="shared" ca="1" si="588"/>
        <v>2027</v>
      </c>
      <c r="AL1075" s="18">
        <f t="shared" ca="1" si="588"/>
        <v>2026</v>
      </c>
      <c r="AM1075" s="18">
        <f t="shared" ca="1" si="588"/>
        <v>2025</v>
      </c>
      <c r="AN1075" s="18">
        <f t="shared" ca="1" si="588"/>
        <v>2024</v>
      </c>
      <c r="AO1075" s="18">
        <f t="shared" ref="AO1075:AX1084" ca="1" si="589">IF(AO$24&gt;$J1075,0,OFFSET($K$2,$I1075,$J1075-AO$24))</f>
        <v>2023</v>
      </c>
      <c r="AP1075" s="18">
        <f t="shared" ca="1" si="589"/>
        <v>0</v>
      </c>
      <c r="AQ1075" s="18">
        <f t="shared" ca="1" si="589"/>
        <v>0</v>
      </c>
      <c r="AR1075" s="18">
        <f t="shared" ca="1" si="589"/>
        <v>0</v>
      </c>
      <c r="AS1075" s="18">
        <f t="shared" ca="1" si="589"/>
        <v>0</v>
      </c>
      <c r="AT1075" s="18">
        <f t="shared" ca="1" si="589"/>
        <v>0</v>
      </c>
      <c r="AU1075" s="18">
        <f t="shared" ca="1" si="589"/>
        <v>0</v>
      </c>
      <c r="AV1075" s="18">
        <f t="shared" ca="1" si="589"/>
        <v>0</v>
      </c>
      <c r="AW1075" s="18">
        <f t="shared" ca="1" si="589"/>
        <v>0</v>
      </c>
      <c r="AX1075" s="18">
        <f t="shared" ca="1" si="589"/>
        <v>0</v>
      </c>
      <c r="AY1075" s="18">
        <f t="shared" ref="AY1075:BH1084" ca="1" si="590">IF(AY$24&gt;$J1075,0,OFFSET($K$2,$I1075,$J1075-AY$24))</f>
        <v>0</v>
      </c>
      <c r="AZ1075" s="18">
        <f t="shared" ca="1" si="590"/>
        <v>0</v>
      </c>
      <c r="BA1075" s="18">
        <f t="shared" ca="1" si="590"/>
        <v>0</v>
      </c>
      <c r="BB1075" s="18">
        <f t="shared" ca="1" si="590"/>
        <v>0</v>
      </c>
      <c r="BC1075" s="18">
        <f t="shared" ca="1" si="590"/>
        <v>0</v>
      </c>
      <c r="BD1075" s="18">
        <f t="shared" ca="1" si="590"/>
        <v>0</v>
      </c>
      <c r="BE1075" s="18">
        <f t="shared" ca="1" si="590"/>
        <v>0</v>
      </c>
      <c r="BF1075" s="18">
        <f t="shared" ca="1" si="590"/>
        <v>0</v>
      </c>
      <c r="BG1075" s="18">
        <f t="shared" ca="1" si="590"/>
        <v>0</v>
      </c>
      <c r="BH1075" s="18">
        <f t="shared" ca="1" si="590"/>
        <v>0</v>
      </c>
    </row>
    <row r="1076" spans="8:60" x14ac:dyDescent="0.35">
      <c r="H1076" s="2" t="e">
        <f t="shared" si="574"/>
        <v>#REF!</v>
      </c>
      <c r="I1076">
        <f t="shared" si="558"/>
        <v>21</v>
      </c>
      <c r="J1076">
        <f t="shared" si="575"/>
        <v>31</v>
      </c>
      <c r="K1076" s="18">
        <f t="shared" ca="1" si="586"/>
        <v>2054</v>
      </c>
      <c r="L1076" s="18">
        <f t="shared" ca="1" si="586"/>
        <v>2053</v>
      </c>
      <c r="M1076" s="18">
        <f t="shared" ca="1" si="586"/>
        <v>2052</v>
      </c>
      <c r="N1076" s="18">
        <f t="shared" ca="1" si="586"/>
        <v>2051</v>
      </c>
      <c r="O1076" s="18">
        <f t="shared" ca="1" si="586"/>
        <v>2050</v>
      </c>
      <c r="P1076" s="18">
        <f t="shared" ca="1" si="586"/>
        <v>2049</v>
      </c>
      <c r="Q1076" s="18">
        <f t="shared" ca="1" si="586"/>
        <v>2048</v>
      </c>
      <c r="R1076" s="18">
        <f t="shared" ca="1" si="586"/>
        <v>2047</v>
      </c>
      <c r="S1076" s="18">
        <f t="shared" ca="1" si="586"/>
        <v>2046</v>
      </c>
      <c r="T1076" s="18">
        <f t="shared" ca="1" si="586"/>
        <v>2045</v>
      </c>
      <c r="U1076" s="18">
        <f t="shared" ca="1" si="587"/>
        <v>2044</v>
      </c>
      <c r="V1076" s="18">
        <f t="shared" ca="1" si="587"/>
        <v>2043</v>
      </c>
      <c r="W1076" s="18">
        <f t="shared" ca="1" si="587"/>
        <v>2042</v>
      </c>
      <c r="X1076" s="18">
        <f t="shared" ca="1" si="587"/>
        <v>2041</v>
      </c>
      <c r="Y1076" s="18">
        <f t="shared" ca="1" si="587"/>
        <v>2040</v>
      </c>
      <c r="Z1076" s="18">
        <f t="shared" ca="1" si="587"/>
        <v>2039</v>
      </c>
      <c r="AA1076" s="18">
        <f t="shared" ca="1" si="587"/>
        <v>2038</v>
      </c>
      <c r="AB1076" s="18">
        <f t="shared" ca="1" si="587"/>
        <v>2037</v>
      </c>
      <c r="AC1076" s="18">
        <f t="shared" ca="1" si="587"/>
        <v>2036</v>
      </c>
      <c r="AD1076" s="18">
        <f t="shared" ca="1" si="587"/>
        <v>2035</v>
      </c>
      <c r="AE1076" s="18">
        <f t="shared" ca="1" si="588"/>
        <v>2034</v>
      </c>
      <c r="AF1076" s="18">
        <f t="shared" ca="1" si="588"/>
        <v>2033</v>
      </c>
      <c r="AG1076" s="18">
        <f t="shared" ca="1" si="588"/>
        <v>2032</v>
      </c>
      <c r="AH1076" s="18">
        <f t="shared" ca="1" si="588"/>
        <v>2031</v>
      </c>
      <c r="AI1076" s="18">
        <f t="shared" ca="1" si="588"/>
        <v>2030</v>
      </c>
      <c r="AJ1076" s="18">
        <f t="shared" ca="1" si="588"/>
        <v>2029</v>
      </c>
      <c r="AK1076" s="18">
        <f t="shared" ca="1" si="588"/>
        <v>2028</v>
      </c>
      <c r="AL1076" s="18">
        <f t="shared" ca="1" si="588"/>
        <v>2027</v>
      </c>
      <c r="AM1076" s="18">
        <f t="shared" ca="1" si="588"/>
        <v>2026</v>
      </c>
      <c r="AN1076" s="18">
        <f t="shared" ca="1" si="588"/>
        <v>2025</v>
      </c>
      <c r="AO1076" s="18">
        <f t="shared" ca="1" si="589"/>
        <v>2024</v>
      </c>
      <c r="AP1076" s="18">
        <f t="shared" ca="1" si="589"/>
        <v>2023</v>
      </c>
      <c r="AQ1076" s="18">
        <f t="shared" ca="1" si="589"/>
        <v>0</v>
      </c>
      <c r="AR1076" s="18">
        <f t="shared" ca="1" si="589"/>
        <v>0</v>
      </c>
      <c r="AS1076" s="18">
        <f t="shared" ca="1" si="589"/>
        <v>0</v>
      </c>
      <c r="AT1076" s="18">
        <f t="shared" ca="1" si="589"/>
        <v>0</v>
      </c>
      <c r="AU1076" s="18">
        <f t="shared" ca="1" si="589"/>
        <v>0</v>
      </c>
      <c r="AV1076" s="18">
        <f t="shared" ca="1" si="589"/>
        <v>0</v>
      </c>
      <c r="AW1076" s="18">
        <f t="shared" ca="1" si="589"/>
        <v>0</v>
      </c>
      <c r="AX1076" s="18">
        <f t="shared" ca="1" si="589"/>
        <v>0</v>
      </c>
      <c r="AY1076" s="18">
        <f t="shared" ca="1" si="590"/>
        <v>0</v>
      </c>
      <c r="AZ1076" s="18">
        <f t="shared" ca="1" si="590"/>
        <v>0</v>
      </c>
      <c r="BA1076" s="18">
        <f t="shared" ca="1" si="590"/>
        <v>0</v>
      </c>
      <c r="BB1076" s="18">
        <f t="shared" ca="1" si="590"/>
        <v>0</v>
      </c>
      <c r="BC1076" s="18">
        <f t="shared" ca="1" si="590"/>
        <v>0</v>
      </c>
      <c r="BD1076" s="18">
        <f t="shared" ca="1" si="590"/>
        <v>0</v>
      </c>
      <c r="BE1076" s="18">
        <f t="shared" ca="1" si="590"/>
        <v>0</v>
      </c>
      <c r="BF1076" s="18">
        <f t="shared" ca="1" si="590"/>
        <v>0</v>
      </c>
      <c r="BG1076" s="18">
        <f t="shared" ca="1" si="590"/>
        <v>0</v>
      </c>
      <c r="BH1076" s="18">
        <f t="shared" ca="1" si="590"/>
        <v>0</v>
      </c>
    </row>
    <row r="1077" spans="8:60" x14ac:dyDescent="0.35">
      <c r="H1077" s="2" t="e">
        <f t="shared" si="574"/>
        <v>#REF!</v>
      </c>
      <c r="I1077">
        <f t="shared" si="558"/>
        <v>21</v>
      </c>
      <c r="J1077">
        <f t="shared" si="575"/>
        <v>32</v>
      </c>
      <c r="K1077" s="18">
        <f t="shared" ca="1" si="586"/>
        <v>2055</v>
      </c>
      <c r="L1077" s="18">
        <f t="shared" ca="1" si="586"/>
        <v>2054</v>
      </c>
      <c r="M1077" s="18">
        <f t="shared" ca="1" si="586"/>
        <v>2053</v>
      </c>
      <c r="N1077" s="18">
        <f t="shared" ca="1" si="586"/>
        <v>2052</v>
      </c>
      <c r="O1077" s="18">
        <f t="shared" ca="1" si="586"/>
        <v>2051</v>
      </c>
      <c r="P1077" s="18">
        <f t="shared" ca="1" si="586"/>
        <v>2050</v>
      </c>
      <c r="Q1077" s="18">
        <f t="shared" ca="1" si="586"/>
        <v>2049</v>
      </c>
      <c r="R1077" s="18">
        <f t="shared" ca="1" si="586"/>
        <v>2048</v>
      </c>
      <c r="S1077" s="18">
        <f t="shared" ca="1" si="586"/>
        <v>2047</v>
      </c>
      <c r="T1077" s="18">
        <f t="shared" ca="1" si="586"/>
        <v>2046</v>
      </c>
      <c r="U1077" s="18">
        <f t="shared" ca="1" si="587"/>
        <v>2045</v>
      </c>
      <c r="V1077" s="18">
        <f t="shared" ca="1" si="587"/>
        <v>2044</v>
      </c>
      <c r="W1077" s="18">
        <f t="shared" ca="1" si="587"/>
        <v>2043</v>
      </c>
      <c r="X1077" s="18">
        <f t="shared" ca="1" si="587"/>
        <v>2042</v>
      </c>
      <c r="Y1077" s="18">
        <f t="shared" ca="1" si="587"/>
        <v>2041</v>
      </c>
      <c r="Z1077" s="18">
        <f t="shared" ca="1" si="587"/>
        <v>2040</v>
      </c>
      <c r="AA1077" s="18">
        <f t="shared" ca="1" si="587"/>
        <v>2039</v>
      </c>
      <c r="AB1077" s="18">
        <f t="shared" ca="1" si="587"/>
        <v>2038</v>
      </c>
      <c r="AC1077" s="18">
        <f t="shared" ca="1" si="587"/>
        <v>2037</v>
      </c>
      <c r="AD1077" s="18">
        <f t="shared" ca="1" si="587"/>
        <v>2036</v>
      </c>
      <c r="AE1077" s="18">
        <f t="shared" ca="1" si="588"/>
        <v>2035</v>
      </c>
      <c r="AF1077" s="18">
        <f t="shared" ca="1" si="588"/>
        <v>2034</v>
      </c>
      <c r="AG1077" s="18">
        <f t="shared" ca="1" si="588"/>
        <v>2033</v>
      </c>
      <c r="AH1077" s="18">
        <f t="shared" ca="1" si="588"/>
        <v>2032</v>
      </c>
      <c r="AI1077" s="18">
        <f t="shared" ca="1" si="588"/>
        <v>2031</v>
      </c>
      <c r="AJ1077" s="18">
        <f t="shared" ca="1" si="588"/>
        <v>2030</v>
      </c>
      <c r="AK1077" s="18">
        <f t="shared" ca="1" si="588"/>
        <v>2029</v>
      </c>
      <c r="AL1077" s="18">
        <f t="shared" ca="1" si="588"/>
        <v>2028</v>
      </c>
      <c r="AM1077" s="18">
        <f t="shared" ca="1" si="588"/>
        <v>2027</v>
      </c>
      <c r="AN1077" s="18">
        <f t="shared" ca="1" si="588"/>
        <v>2026</v>
      </c>
      <c r="AO1077" s="18">
        <f t="shared" ca="1" si="589"/>
        <v>2025</v>
      </c>
      <c r="AP1077" s="18">
        <f t="shared" ca="1" si="589"/>
        <v>2024</v>
      </c>
      <c r="AQ1077" s="18">
        <f t="shared" ca="1" si="589"/>
        <v>2023</v>
      </c>
      <c r="AR1077" s="18">
        <f t="shared" ca="1" si="589"/>
        <v>0</v>
      </c>
      <c r="AS1077" s="18">
        <f t="shared" ca="1" si="589"/>
        <v>0</v>
      </c>
      <c r="AT1077" s="18">
        <f t="shared" ca="1" si="589"/>
        <v>0</v>
      </c>
      <c r="AU1077" s="18">
        <f t="shared" ca="1" si="589"/>
        <v>0</v>
      </c>
      <c r="AV1077" s="18">
        <f t="shared" ca="1" si="589"/>
        <v>0</v>
      </c>
      <c r="AW1077" s="18">
        <f t="shared" ca="1" si="589"/>
        <v>0</v>
      </c>
      <c r="AX1077" s="18">
        <f t="shared" ca="1" si="589"/>
        <v>0</v>
      </c>
      <c r="AY1077" s="18">
        <f t="shared" ca="1" si="590"/>
        <v>0</v>
      </c>
      <c r="AZ1077" s="18">
        <f t="shared" ca="1" si="590"/>
        <v>0</v>
      </c>
      <c r="BA1077" s="18">
        <f t="shared" ca="1" si="590"/>
        <v>0</v>
      </c>
      <c r="BB1077" s="18">
        <f t="shared" ca="1" si="590"/>
        <v>0</v>
      </c>
      <c r="BC1077" s="18">
        <f t="shared" ca="1" si="590"/>
        <v>0</v>
      </c>
      <c r="BD1077" s="18">
        <f t="shared" ca="1" si="590"/>
        <v>0</v>
      </c>
      <c r="BE1077" s="18">
        <f t="shared" ca="1" si="590"/>
        <v>0</v>
      </c>
      <c r="BF1077" s="18">
        <f t="shared" ca="1" si="590"/>
        <v>0</v>
      </c>
      <c r="BG1077" s="18">
        <f t="shared" ca="1" si="590"/>
        <v>0</v>
      </c>
      <c r="BH1077" s="18">
        <f t="shared" ca="1" si="590"/>
        <v>0</v>
      </c>
    </row>
    <row r="1078" spans="8:60" x14ac:dyDescent="0.35">
      <c r="H1078" s="2" t="e">
        <f t="shared" si="574"/>
        <v>#REF!</v>
      </c>
      <c r="I1078">
        <f t="shared" si="558"/>
        <v>21</v>
      </c>
      <c r="J1078">
        <f t="shared" si="575"/>
        <v>33</v>
      </c>
      <c r="K1078" s="18">
        <f t="shared" ca="1" si="586"/>
        <v>2056</v>
      </c>
      <c r="L1078" s="18">
        <f t="shared" ca="1" si="586"/>
        <v>2055</v>
      </c>
      <c r="M1078" s="18">
        <f t="shared" ca="1" si="586"/>
        <v>2054</v>
      </c>
      <c r="N1078" s="18">
        <f t="shared" ca="1" si="586"/>
        <v>2053</v>
      </c>
      <c r="O1078" s="18">
        <f t="shared" ca="1" si="586"/>
        <v>2052</v>
      </c>
      <c r="P1078" s="18">
        <f t="shared" ca="1" si="586"/>
        <v>2051</v>
      </c>
      <c r="Q1078" s="18">
        <f t="shared" ca="1" si="586"/>
        <v>2050</v>
      </c>
      <c r="R1078" s="18">
        <f t="shared" ca="1" si="586"/>
        <v>2049</v>
      </c>
      <c r="S1078" s="18">
        <f t="shared" ca="1" si="586"/>
        <v>2048</v>
      </c>
      <c r="T1078" s="18">
        <f t="shared" ca="1" si="586"/>
        <v>2047</v>
      </c>
      <c r="U1078" s="18">
        <f t="shared" ca="1" si="587"/>
        <v>2046</v>
      </c>
      <c r="V1078" s="18">
        <f t="shared" ca="1" si="587"/>
        <v>2045</v>
      </c>
      <c r="W1078" s="18">
        <f t="shared" ca="1" si="587"/>
        <v>2044</v>
      </c>
      <c r="X1078" s="18">
        <f t="shared" ca="1" si="587"/>
        <v>2043</v>
      </c>
      <c r="Y1078" s="18">
        <f t="shared" ca="1" si="587"/>
        <v>2042</v>
      </c>
      <c r="Z1078" s="18">
        <f t="shared" ca="1" si="587"/>
        <v>2041</v>
      </c>
      <c r="AA1078" s="18">
        <f t="shared" ca="1" si="587"/>
        <v>2040</v>
      </c>
      <c r="AB1078" s="18">
        <f t="shared" ca="1" si="587"/>
        <v>2039</v>
      </c>
      <c r="AC1078" s="18">
        <f t="shared" ca="1" si="587"/>
        <v>2038</v>
      </c>
      <c r="AD1078" s="18">
        <f t="shared" ca="1" si="587"/>
        <v>2037</v>
      </c>
      <c r="AE1078" s="18">
        <f t="shared" ca="1" si="588"/>
        <v>2036</v>
      </c>
      <c r="AF1078" s="18">
        <f t="shared" ca="1" si="588"/>
        <v>2035</v>
      </c>
      <c r="AG1078" s="18">
        <f t="shared" ca="1" si="588"/>
        <v>2034</v>
      </c>
      <c r="AH1078" s="18">
        <f t="shared" ca="1" si="588"/>
        <v>2033</v>
      </c>
      <c r="AI1078" s="18">
        <f t="shared" ca="1" si="588"/>
        <v>2032</v>
      </c>
      <c r="AJ1078" s="18">
        <f t="shared" ca="1" si="588"/>
        <v>2031</v>
      </c>
      <c r="AK1078" s="18">
        <f t="shared" ca="1" si="588"/>
        <v>2030</v>
      </c>
      <c r="AL1078" s="18">
        <f t="shared" ca="1" si="588"/>
        <v>2029</v>
      </c>
      <c r="AM1078" s="18">
        <f t="shared" ca="1" si="588"/>
        <v>2028</v>
      </c>
      <c r="AN1078" s="18">
        <f t="shared" ca="1" si="588"/>
        <v>2027</v>
      </c>
      <c r="AO1078" s="18">
        <f t="shared" ca="1" si="589"/>
        <v>2026</v>
      </c>
      <c r="AP1078" s="18">
        <f t="shared" ca="1" si="589"/>
        <v>2025</v>
      </c>
      <c r="AQ1078" s="18">
        <f t="shared" ca="1" si="589"/>
        <v>2024</v>
      </c>
      <c r="AR1078" s="18">
        <f t="shared" ca="1" si="589"/>
        <v>2023</v>
      </c>
      <c r="AS1078" s="18">
        <f t="shared" ca="1" si="589"/>
        <v>0</v>
      </c>
      <c r="AT1078" s="18">
        <f t="shared" ca="1" si="589"/>
        <v>0</v>
      </c>
      <c r="AU1078" s="18">
        <f t="shared" ca="1" si="589"/>
        <v>0</v>
      </c>
      <c r="AV1078" s="18">
        <f t="shared" ca="1" si="589"/>
        <v>0</v>
      </c>
      <c r="AW1078" s="18">
        <f t="shared" ca="1" si="589"/>
        <v>0</v>
      </c>
      <c r="AX1078" s="18">
        <f t="shared" ca="1" si="589"/>
        <v>0</v>
      </c>
      <c r="AY1078" s="18">
        <f t="shared" ca="1" si="590"/>
        <v>0</v>
      </c>
      <c r="AZ1078" s="18">
        <f t="shared" ca="1" si="590"/>
        <v>0</v>
      </c>
      <c r="BA1078" s="18">
        <f t="shared" ca="1" si="590"/>
        <v>0</v>
      </c>
      <c r="BB1078" s="18">
        <f t="shared" ca="1" si="590"/>
        <v>0</v>
      </c>
      <c r="BC1078" s="18">
        <f t="shared" ca="1" si="590"/>
        <v>0</v>
      </c>
      <c r="BD1078" s="18">
        <f t="shared" ca="1" si="590"/>
        <v>0</v>
      </c>
      <c r="BE1078" s="18">
        <f t="shared" ca="1" si="590"/>
        <v>0</v>
      </c>
      <c r="BF1078" s="18">
        <f t="shared" ca="1" si="590"/>
        <v>0</v>
      </c>
      <c r="BG1078" s="18">
        <f t="shared" ca="1" si="590"/>
        <v>0</v>
      </c>
      <c r="BH1078" s="18">
        <f t="shared" ca="1" si="590"/>
        <v>0</v>
      </c>
    </row>
    <row r="1079" spans="8:60" x14ac:dyDescent="0.35">
      <c r="H1079" s="2" t="e">
        <f t="shared" si="574"/>
        <v>#REF!</v>
      </c>
      <c r="I1079">
        <f t="shared" si="558"/>
        <v>21</v>
      </c>
      <c r="J1079">
        <f t="shared" si="575"/>
        <v>34</v>
      </c>
      <c r="K1079" s="18">
        <f t="shared" ca="1" si="586"/>
        <v>2057</v>
      </c>
      <c r="L1079" s="18">
        <f t="shared" ca="1" si="586"/>
        <v>2056</v>
      </c>
      <c r="M1079" s="18">
        <f t="shared" ca="1" si="586"/>
        <v>2055</v>
      </c>
      <c r="N1079" s="18">
        <f t="shared" ca="1" si="586"/>
        <v>2054</v>
      </c>
      <c r="O1079" s="18">
        <f t="shared" ca="1" si="586"/>
        <v>2053</v>
      </c>
      <c r="P1079" s="18">
        <f t="shared" ca="1" si="586"/>
        <v>2052</v>
      </c>
      <c r="Q1079" s="18">
        <f t="shared" ca="1" si="586"/>
        <v>2051</v>
      </c>
      <c r="R1079" s="18">
        <f t="shared" ca="1" si="586"/>
        <v>2050</v>
      </c>
      <c r="S1079" s="18">
        <f t="shared" ca="1" si="586"/>
        <v>2049</v>
      </c>
      <c r="T1079" s="18">
        <f t="shared" ca="1" si="586"/>
        <v>2048</v>
      </c>
      <c r="U1079" s="18">
        <f t="shared" ca="1" si="587"/>
        <v>2047</v>
      </c>
      <c r="V1079" s="18">
        <f t="shared" ca="1" si="587"/>
        <v>2046</v>
      </c>
      <c r="W1079" s="18">
        <f t="shared" ca="1" si="587"/>
        <v>2045</v>
      </c>
      <c r="X1079" s="18">
        <f t="shared" ca="1" si="587"/>
        <v>2044</v>
      </c>
      <c r="Y1079" s="18">
        <f t="shared" ca="1" si="587"/>
        <v>2043</v>
      </c>
      <c r="Z1079" s="18">
        <f t="shared" ca="1" si="587"/>
        <v>2042</v>
      </c>
      <c r="AA1079" s="18">
        <f t="shared" ca="1" si="587"/>
        <v>2041</v>
      </c>
      <c r="AB1079" s="18">
        <f t="shared" ca="1" si="587"/>
        <v>2040</v>
      </c>
      <c r="AC1079" s="18">
        <f t="shared" ca="1" si="587"/>
        <v>2039</v>
      </c>
      <c r="AD1079" s="18">
        <f t="shared" ca="1" si="587"/>
        <v>2038</v>
      </c>
      <c r="AE1079" s="18">
        <f t="shared" ca="1" si="588"/>
        <v>2037</v>
      </c>
      <c r="AF1079" s="18">
        <f t="shared" ca="1" si="588"/>
        <v>2036</v>
      </c>
      <c r="AG1079" s="18">
        <f t="shared" ca="1" si="588"/>
        <v>2035</v>
      </c>
      <c r="AH1079" s="18">
        <f t="shared" ca="1" si="588"/>
        <v>2034</v>
      </c>
      <c r="AI1079" s="18">
        <f t="shared" ca="1" si="588"/>
        <v>2033</v>
      </c>
      <c r="AJ1079" s="18">
        <f t="shared" ca="1" si="588"/>
        <v>2032</v>
      </c>
      <c r="AK1079" s="18">
        <f t="shared" ca="1" si="588"/>
        <v>2031</v>
      </c>
      <c r="AL1079" s="18">
        <f t="shared" ca="1" si="588"/>
        <v>2030</v>
      </c>
      <c r="AM1079" s="18">
        <f t="shared" ca="1" si="588"/>
        <v>2029</v>
      </c>
      <c r="AN1079" s="18">
        <f t="shared" ca="1" si="588"/>
        <v>2028</v>
      </c>
      <c r="AO1079" s="18">
        <f t="shared" ca="1" si="589"/>
        <v>2027</v>
      </c>
      <c r="AP1079" s="18">
        <f t="shared" ca="1" si="589"/>
        <v>2026</v>
      </c>
      <c r="AQ1079" s="18">
        <f t="shared" ca="1" si="589"/>
        <v>2025</v>
      </c>
      <c r="AR1079" s="18">
        <f t="shared" ca="1" si="589"/>
        <v>2024</v>
      </c>
      <c r="AS1079" s="18">
        <f t="shared" ca="1" si="589"/>
        <v>2023</v>
      </c>
      <c r="AT1079" s="18">
        <f t="shared" ca="1" si="589"/>
        <v>0</v>
      </c>
      <c r="AU1079" s="18">
        <f t="shared" ca="1" si="589"/>
        <v>0</v>
      </c>
      <c r="AV1079" s="18">
        <f t="shared" ca="1" si="589"/>
        <v>0</v>
      </c>
      <c r="AW1079" s="18">
        <f t="shared" ca="1" si="589"/>
        <v>0</v>
      </c>
      <c r="AX1079" s="18">
        <f t="shared" ca="1" si="589"/>
        <v>0</v>
      </c>
      <c r="AY1079" s="18">
        <f t="shared" ca="1" si="590"/>
        <v>0</v>
      </c>
      <c r="AZ1079" s="18">
        <f t="shared" ca="1" si="590"/>
        <v>0</v>
      </c>
      <c r="BA1079" s="18">
        <f t="shared" ca="1" si="590"/>
        <v>0</v>
      </c>
      <c r="BB1079" s="18">
        <f t="shared" ca="1" si="590"/>
        <v>0</v>
      </c>
      <c r="BC1079" s="18">
        <f t="shared" ca="1" si="590"/>
        <v>0</v>
      </c>
      <c r="BD1079" s="18">
        <f t="shared" ca="1" si="590"/>
        <v>0</v>
      </c>
      <c r="BE1079" s="18">
        <f t="shared" ca="1" si="590"/>
        <v>0</v>
      </c>
      <c r="BF1079" s="18">
        <f t="shared" ca="1" si="590"/>
        <v>0</v>
      </c>
      <c r="BG1079" s="18">
        <f t="shared" ca="1" si="590"/>
        <v>0</v>
      </c>
      <c r="BH1079" s="18">
        <f t="shared" ca="1" si="590"/>
        <v>0</v>
      </c>
    </row>
    <row r="1080" spans="8:60" x14ac:dyDescent="0.35">
      <c r="H1080" s="2" t="e">
        <f t="shared" si="574"/>
        <v>#REF!</v>
      </c>
      <c r="I1080">
        <f t="shared" si="558"/>
        <v>21</v>
      </c>
      <c r="J1080">
        <f t="shared" si="575"/>
        <v>35</v>
      </c>
      <c r="K1080" s="18">
        <f t="shared" ca="1" si="586"/>
        <v>2058</v>
      </c>
      <c r="L1080" s="18">
        <f t="shared" ca="1" si="586"/>
        <v>2057</v>
      </c>
      <c r="M1080" s="18">
        <f t="shared" ca="1" si="586"/>
        <v>2056</v>
      </c>
      <c r="N1080" s="18">
        <f t="shared" ca="1" si="586"/>
        <v>2055</v>
      </c>
      <c r="O1080" s="18">
        <f t="shared" ca="1" si="586"/>
        <v>2054</v>
      </c>
      <c r="P1080" s="18">
        <f t="shared" ca="1" si="586"/>
        <v>2053</v>
      </c>
      <c r="Q1080" s="18">
        <f t="shared" ca="1" si="586"/>
        <v>2052</v>
      </c>
      <c r="R1080" s="18">
        <f t="shared" ca="1" si="586"/>
        <v>2051</v>
      </c>
      <c r="S1080" s="18">
        <f t="shared" ca="1" si="586"/>
        <v>2050</v>
      </c>
      <c r="T1080" s="18">
        <f t="shared" ca="1" si="586"/>
        <v>2049</v>
      </c>
      <c r="U1080" s="18">
        <f t="shared" ca="1" si="587"/>
        <v>2048</v>
      </c>
      <c r="V1080" s="18">
        <f t="shared" ca="1" si="587"/>
        <v>2047</v>
      </c>
      <c r="W1080" s="18">
        <f t="shared" ca="1" si="587"/>
        <v>2046</v>
      </c>
      <c r="X1080" s="18">
        <f t="shared" ca="1" si="587"/>
        <v>2045</v>
      </c>
      <c r="Y1080" s="18">
        <f t="shared" ca="1" si="587"/>
        <v>2044</v>
      </c>
      <c r="Z1080" s="18">
        <f t="shared" ca="1" si="587"/>
        <v>2043</v>
      </c>
      <c r="AA1080" s="18">
        <f t="shared" ca="1" si="587"/>
        <v>2042</v>
      </c>
      <c r="AB1080" s="18">
        <f t="shared" ca="1" si="587"/>
        <v>2041</v>
      </c>
      <c r="AC1080" s="18">
        <f t="shared" ca="1" si="587"/>
        <v>2040</v>
      </c>
      <c r="AD1080" s="18">
        <f t="shared" ca="1" si="587"/>
        <v>2039</v>
      </c>
      <c r="AE1080" s="18">
        <f t="shared" ca="1" si="588"/>
        <v>2038</v>
      </c>
      <c r="AF1080" s="18">
        <f t="shared" ca="1" si="588"/>
        <v>2037</v>
      </c>
      <c r="AG1080" s="18">
        <f t="shared" ca="1" si="588"/>
        <v>2036</v>
      </c>
      <c r="AH1080" s="18">
        <f t="shared" ca="1" si="588"/>
        <v>2035</v>
      </c>
      <c r="AI1080" s="18">
        <f t="shared" ca="1" si="588"/>
        <v>2034</v>
      </c>
      <c r="AJ1080" s="18">
        <f t="shared" ca="1" si="588"/>
        <v>2033</v>
      </c>
      <c r="AK1080" s="18">
        <f t="shared" ca="1" si="588"/>
        <v>2032</v>
      </c>
      <c r="AL1080" s="18">
        <f t="shared" ca="1" si="588"/>
        <v>2031</v>
      </c>
      <c r="AM1080" s="18">
        <f t="shared" ca="1" si="588"/>
        <v>2030</v>
      </c>
      <c r="AN1080" s="18">
        <f t="shared" ca="1" si="588"/>
        <v>2029</v>
      </c>
      <c r="AO1080" s="18">
        <f t="shared" ca="1" si="589"/>
        <v>2028</v>
      </c>
      <c r="AP1080" s="18">
        <f t="shared" ca="1" si="589"/>
        <v>2027</v>
      </c>
      <c r="AQ1080" s="18">
        <f t="shared" ca="1" si="589"/>
        <v>2026</v>
      </c>
      <c r="AR1080" s="18">
        <f t="shared" ca="1" si="589"/>
        <v>2025</v>
      </c>
      <c r="AS1080" s="18">
        <f t="shared" ca="1" si="589"/>
        <v>2024</v>
      </c>
      <c r="AT1080" s="18">
        <f t="shared" ca="1" si="589"/>
        <v>2023</v>
      </c>
      <c r="AU1080" s="18">
        <f t="shared" ca="1" si="589"/>
        <v>0</v>
      </c>
      <c r="AV1080" s="18">
        <f t="shared" ca="1" si="589"/>
        <v>0</v>
      </c>
      <c r="AW1080" s="18">
        <f t="shared" ca="1" si="589"/>
        <v>0</v>
      </c>
      <c r="AX1080" s="18">
        <f t="shared" ca="1" si="589"/>
        <v>0</v>
      </c>
      <c r="AY1080" s="18">
        <f t="shared" ca="1" si="590"/>
        <v>0</v>
      </c>
      <c r="AZ1080" s="18">
        <f t="shared" ca="1" si="590"/>
        <v>0</v>
      </c>
      <c r="BA1080" s="18">
        <f t="shared" ca="1" si="590"/>
        <v>0</v>
      </c>
      <c r="BB1080" s="18">
        <f t="shared" ca="1" si="590"/>
        <v>0</v>
      </c>
      <c r="BC1080" s="18">
        <f t="shared" ca="1" si="590"/>
        <v>0</v>
      </c>
      <c r="BD1080" s="18">
        <f t="shared" ca="1" si="590"/>
        <v>0</v>
      </c>
      <c r="BE1080" s="18">
        <f t="shared" ca="1" si="590"/>
        <v>0</v>
      </c>
      <c r="BF1080" s="18">
        <f t="shared" ca="1" si="590"/>
        <v>0</v>
      </c>
      <c r="BG1080" s="18">
        <f t="shared" ca="1" si="590"/>
        <v>0</v>
      </c>
      <c r="BH1080" s="18">
        <f t="shared" ca="1" si="590"/>
        <v>0</v>
      </c>
    </row>
    <row r="1081" spans="8:60" x14ac:dyDescent="0.35">
      <c r="H1081" s="2" t="e">
        <f t="shared" si="574"/>
        <v>#REF!</v>
      </c>
      <c r="I1081">
        <f t="shared" si="558"/>
        <v>21</v>
      </c>
      <c r="J1081">
        <f t="shared" si="575"/>
        <v>36</v>
      </c>
      <c r="K1081" s="18">
        <f t="shared" ca="1" si="586"/>
        <v>2059</v>
      </c>
      <c r="L1081" s="18">
        <f t="shared" ca="1" si="586"/>
        <v>2058</v>
      </c>
      <c r="M1081" s="18">
        <f t="shared" ca="1" si="586"/>
        <v>2057</v>
      </c>
      <c r="N1081" s="18">
        <f t="shared" ca="1" si="586"/>
        <v>2056</v>
      </c>
      <c r="O1081" s="18">
        <f t="shared" ca="1" si="586"/>
        <v>2055</v>
      </c>
      <c r="P1081" s="18">
        <f t="shared" ca="1" si="586"/>
        <v>2054</v>
      </c>
      <c r="Q1081" s="18">
        <f t="shared" ca="1" si="586"/>
        <v>2053</v>
      </c>
      <c r="R1081" s="18">
        <f t="shared" ca="1" si="586"/>
        <v>2052</v>
      </c>
      <c r="S1081" s="18">
        <f t="shared" ca="1" si="586"/>
        <v>2051</v>
      </c>
      <c r="T1081" s="18">
        <f t="shared" ca="1" si="586"/>
        <v>2050</v>
      </c>
      <c r="U1081" s="18">
        <f t="shared" ca="1" si="587"/>
        <v>2049</v>
      </c>
      <c r="V1081" s="18">
        <f t="shared" ca="1" si="587"/>
        <v>2048</v>
      </c>
      <c r="W1081" s="18">
        <f t="shared" ca="1" si="587"/>
        <v>2047</v>
      </c>
      <c r="X1081" s="18">
        <f t="shared" ca="1" si="587"/>
        <v>2046</v>
      </c>
      <c r="Y1081" s="18">
        <f t="shared" ca="1" si="587"/>
        <v>2045</v>
      </c>
      <c r="Z1081" s="18">
        <f t="shared" ca="1" si="587"/>
        <v>2044</v>
      </c>
      <c r="AA1081" s="18">
        <f t="shared" ca="1" si="587"/>
        <v>2043</v>
      </c>
      <c r="AB1081" s="18">
        <f t="shared" ca="1" si="587"/>
        <v>2042</v>
      </c>
      <c r="AC1081" s="18">
        <f t="shared" ca="1" si="587"/>
        <v>2041</v>
      </c>
      <c r="AD1081" s="18">
        <f t="shared" ca="1" si="587"/>
        <v>2040</v>
      </c>
      <c r="AE1081" s="18">
        <f t="shared" ca="1" si="588"/>
        <v>2039</v>
      </c>
      <c r="AF1081" s="18">
        <f t="shared" ca="1" si="588"/>
        <v>2038</v>
      </c>
      <c r="AG1081" s="18">
        <f t="shared" ca="1" si="588"/>
        <v>2037</v>
      </c>
      <c r="AH1081" s="18">
        <f t="shared" ca="1" si="588"/>
        <v>2036</v>
      </c>
      <c r="AI1081" s="18">
        <f t="shared" ca="1" si="588"/>
        <v>2035</v>
      </c>
      <c r="AJ1081" s="18">
        <f t="shared" ca="1" si="588"/>
        <v>2034</v>
      </c>
      <c r="AK1081" s="18">
        <f t="shared" ca="1" si="588"/>
        <v>2033</v>
      </c>
      <c r="AL1081" s="18">
        <f t="shared" ca="1" si="588"/>
        <v>2032</v>
      </c>
      <c r="AM1081" s="18">
        <f t="shared" ca="1" si="588"/>
        <v>2031</v>
      </c>
      <c r="AN1081" s="18">
        <f t="shared" ca="1" si="588"/>
        <v>2030</v>
      </c>
      <c r="AO1081" s="18">
        <f t="shared" ca="1" si="589"/>
        <v>2029</v>
      </c>
      <c r="AP1081" s="18">
        <f t="shared" ca="1" si="589"/>
        <v>2028</v>
      </c>
      <c r="AQ1081" s="18">
        <f t="shared" ca="1" si="589"/>
        <v>2027</v>
      </c>
      <c r="AR1081" s="18">
        <f t="shared" ca="1" si="589"/>
        <v>2026</v>
      </c>
      <c r="AS1081" s="18">
        <f t="shared" ca="1" si="589"/>
        <v>2025</v>
      </c>
      <c r="AT1081" s="18">
        <f t="shared" ca="1" si="589"/>
        <v>2024</v>
      </c>
      <c r="AU1081" s="18">
        <f t="shared" ca="1" si="589"/>
        <v>2023</v>
      </c>
      <c r="AV1081" s="18">
        <f t="shared" ca="1" si="589"/>
        <v>0</v>
      </c>
      <c r="AW1081" s="18">
        <f t="shared" ca="1" si="589"/>
        <v>0</v>
      </c>
      <c r="AX1081" s="18">
        <f t="shared" ca="1" si="589"/>
        <v>0</v>
      </c>
      <c r="AY1081" s="18">
        <f t="shared" ca="1" si="590"/>
        <v>0</v>
      </c>
      <c r="AZ1081" s="18">
        <f t="shared" ca="1" si="590"/>
        <v>0</v>
      </c>
      <c r="BA1081" s="18">
        <f t="shared" ca="1" si="590"/>
        <v>0</v>
      </c>
      <c r="BB1081" s="18">
        <f t="shared" ca="1" si="590"/>
        <v>0</v>
      </c>
      <c r="BC1081" s="18">
        <f t="shared" ca="1" si="590"/>
        <v>0</v>
      </c>
      <c r="BD1081" s="18">
        <f t="shared" ca="1" si="590"/>
        <v>0</v>
      </c>
      <c r="BE1081" s="18">
        <f t="shared" ca="1" si="590"/>
        <v>0</v>
      </c>
      <c r="BF1081" s="18">
        <f t="shared" ca="1" si="590"/>
        <v>0</v>
      </c>
      <c r="BG1081" s="18">
        <f t="shared" ca="1" si="590"/>
        <v>0</v>
      </c>
      <c r="BH1081" s="18">
        <f t="shared" ca="1" si="590"/>
        <v>0</v>
      </c>
    </row>
    <row r="1082" spans="8:60" x14ac:dyDescent="0.35">
      <c r="H1082" s="2" t="e">
        <f t="shared" si="574"/>
        <v>#REF!</v>
      </c>
      <c r="I1082">
        <f t="shared" si="558"/>
        <v>21</v>
      </c>
      <c r="J1082">
        <f t="shared" si="575"/>
        <v>37</v>
      </c>
      <c r="K1082" s="18">
        <f t="shared" ca="1" si="586"/>
        <v>2060</v>
      </c>
      <c r="L1082" s="18">
        <f t="shared" ca="1" si="586"/>
        <v>2059</v>
      </c>
      <c r="M1082" s="18">
        <f t="shared" ca="1" si="586"/>
        <v>2058</v>
      </c>
      <c r="N1082" s="18">
        <f t="shared" ca="1" si="586"/>
        <v>2057</v>
      </c>
      <c r="O1082" s="18">
        <f t="shared" ca="1" si="586"/>
        <v>2056</v>
      </c>
      <c r="P1082" s="18">
        <f t="shared" ca="1" si="586"/>
        <v>2055</v>
      </c>
      <c r="Q1082" s="18">
        <f t="shared" ca="1" si="586"/>
        <v>2054</v>
      </c>
      <c r="R1082" s="18">
        <f t="shared" ca="1" si="586"/>
        <v>2053</v>
      </c>
      <c r="S1082" s="18">
        <f t="shared" ca="1" si="586"/>
        <v>2052</v>
      </c>
      <c r="T1082" s="18">
        <f t="shared" ca="1" si="586"/>
        <v>2051</v>
      </c>
      <c r="U1082" s="18">
        <f t="shared" ca="1" si="587"/>
        <v>2050</v>
      </c>
      <c r="V1082" s="18">
        <f t="shared" ca="1" si="587"/>
        <v>2049</v>
      </c>
      <c r="W1082" s="18">
        <f t="shared" ca="1" si="587"/>
        <v>2048</v>
      </c>
      <c r="X1082" s="18">
        <f t="shared" ca="1" si="587"/>
        <v>2047</v>
      </c>
      <c r="Y1082" s="18">
        <f t="shared" ca="1" si="587"/>
        <v>2046</v>
      </c>
      <c r="Z1082" s="18">
        <f t="shared" ca="1" si="587"/>
        <v>2045</v>
      </c>
      <c r="AA1082" s="18">
        <f t="shared" ca="1" si="587"/>
        <v>2044</v>
      </c>
      <c r="AB1082" s="18">
        <f t="shared" ca="1" si="587"/>
        <v>2043</v>
      </c>
      <c r="AC1082" s="18">
        <f t="shared" ca="1" si="587"/>
        <v>2042</v>
      </c>
      <c r="AD1082" s="18">
        <f t="shared" ca="1" si="587"/>
        <v>2041</v>
      </c>
      <c r="AE1082" s="18">
        <f t="shared" ca="1" si="588"/>
        <v>2040</v>
      </c>
      <c r="AF1082" s="18">
        <f t="shared" ca="1" si="588"/>
        <v>2039</v>
      </c>
      <c r="AG1082" s="18">
        <f t="shared" ca="1" si="588"/>
        <v>2038</v>
      </c>
      <c r="AH1082" s="18">
        <f t="shared" ca="1" si="588"/>
        <v>2037</v>
      </c>
      <c r="AI1082" s="18">
        <f t="shared" ca="1" si="588"/>
        <v>2036</v>
      </c>
      <c r="AJ1082" s="18">
        <f t="shared" ca="1" si="588"/>
        <v>2035</v>
      </c>
      <c r="AK1082" s="18">
        <f t="shared" ca="1" si="588"/>
        <v>2034</v>
      </c>
      <c r="AL1082" s="18">
        <f t="shared" ca="1" si="588"/>
        <v>2033</v>
      </c>
      <c r="AM1082" s="18">
        <f t="shared" ca="1" si="588"/>
        <v>2032</v>
      </c>
      <c r="AN1082" s="18">
        <f t="shared" ca="1" si="588"/>
        <v>2031</v>
      </c>
      <c r="AO1082" s="18">
        <f t="shared" ca="1" si="589"/>
        <v>2030</v>
      </c>
      <c r="AP1082" s="18">
        <f t="shared" ca="1" si="589"/>
        <v>2029</v>
      </c>
      <c r="AQ1082" s="18">
        <f t="shared" ca="1" si="589"/>
        <v>2028</v>
      </c>
      <c r="AR1082" s="18">
        <f t="shared" ca="1" si="589"/>
        <v>2027</v>
      </c>
      <c r="AS1082" s="18">
        <f t="shared" ca="1" si="589"/>
        <v>2026</v>
      </c>
      <c r="AT1082" s="18">
        <f t="shared" ca="1" si="589"/>
        <v>2025</v>
      </c>
      <c r="AU1082" s="18">
        <f t="shared" ca="1" si="589"/>
        <v>2024</v>
      </c>
      <c r="AV1082" s="18">
        <f t="shared" ca="1" si="589"/>
        <v>2023</v>
      </c>
      <c r="AW1082" s="18">
        <f t="shared" ca="1" si="589"/>
        <v>0</v>
      </c>
      <c r="AX1082" s="18">
        <f t="shared" ca="1" si="589"/>
        <v>0</v>
      </c>
      <c r="AY1082" s="18">
        <f t="shared" ca="1" si="590"/>
        <v>0</v>
      </c>
      <c r="AZ1082" s="18">
        <f t="shared" ca="1" si="590"/>
        <v>0</v>
      </c>
      <c r="BA1082" s="18">
        <f t="shared" ca="1" si="590"/>
        <v>0</v>
      </c>
      <c r="BB1082" s="18">
        <f t="shared" ca="1" si="590"/>
        <v>0</v>
      </c>
      <c r="BC1082" s="18">
        <f t="shared" ca="1" si="590"/>
        <v>0</v>
      </c>
      <c r="BD1082" s="18">
        <f t="shared" ca="1" si="590"/>
        <v>0</v>
      </c>
      <c r="BE1082" s="18">
        <f t="shared" ca="1" si="590"/>
        <v>0</v>
      </c>
      <c r="BF1082" s="18">
        <f t="shared" ca="1" si="590"/>
        <v>0</v>
      </c>
      <c r="BG1082" s="18">
        <f t="shared" ca="1" si="590"/>
        <v>0</v>
      </c>
      <c r="BH1082" s="18">
        <f t="shared" ca="1" si="590"/>
        <v>0</v>
      </c>
    </row>
    <row r="1083" spans="8:60" x14ac:dyDescent="0.35">
      <c r="H1083" s="2" t="e">
        <f t="shared" si="574"/>
        <v>#REF!</v>
      </c>
      <c r="I1083">
        <f t="shared" si="558"/>
        <v>21</v>
      </c>
      <c r="J1083">
        <f t="shared" si="575"/>
        <v>38</v>
      </c>
      <c r="K1083" s="18">
        <f t="shared" ca="1" si="586"/>
        <v>2061</v>
      </c>
      <c r="L1083" s="18">
        <f t="shared" ca="1" si="586"/>
        <v>2060</v>
      </c>
      <c r="M1083" s="18">
        <f t="shared" ca="1" si="586"/>
        <v>2059</v>
      </c>
      <c r="N1083" s="18">
        <f t="shared" ca="1" si="586"/>
        <v>2058</v>
      </c>
      <c r="O1083" s="18">
        <f t="shared" ca="1" si="586"/>
        <v>2057</v>
      </c>
      <c r="P1083" s="18">
        <f t="shared" ca="1" si="586"/>
        <v>2056</v>
      </c>
      <c r="Q1083" s="18">
        <f t="shared" ca="1" si="586"/>
        <v>2055</v>
      </c>
      <c r="R1083" s="18">
        <f t="shared" ca="1" si="586"/>
        <v>2054</v>
      </c>
      <c r="S1083" s="18">
        <f t="shared" ca="1" si="586"/>
        <v>2053</v>
      </c>
      <c r="T1083" s="18">
        <f t="shared" ca="1" si="586"/>
        <v>2052</v>
      </c>
      <c r="U1083" s="18">
        <f t="shared" ca="1" si="587"/>
        <v>2051</v>
      </c>
      <c r="V1083" s="18">
        <f t="shared" ca="1" si="587"/>
        <v>2050</v>
      </c>
      <c r="W1083" s="18">
        <f t="shared" ca="1" si="587"/>
        <v>2049</v>
      </c>
      <c r="X1083" s="18">
        <f t="shared" ca="1" si="587"/>
        <v>2048</v>
      </c>
      <c r="Y1083" s="18">
        <f t="shared" ca="1" si="587"/>
        <v>2047</v>
      </c>
      <c r="Z1083" s="18">
        <f t="shared" ca="1" si="587"/>
        <v>2046</v>
      </c>
      <c r="AA1083" s="18">
        <f t="shared" ca="1" si="587"/>
        <v>2045</v>
      </c>
      <c r="AB1083" s="18">
        <f t="shared" ca="1" si="587"/>
        <v>2044</v>
      </c>
      <c r="AC1083" s="18">
        <f t="shared" ca="1" si="587"/>
        <v>2043</v>
      </c>
      <c r="AD1083" s="18">
        <f t="shared" ca="1" si="587"/>
        <v>2042</v>
      </c>
      <c r="AE1083" s="18">
        <f t="shared" ca="1" si="588"/>
        <v>2041</v>
      </c>
      <c r="AF1083" s="18">
        <f t="shared" ca="1" si="588"/>
        <v>2040</v>
      </c>
      <c r="AG1083" s="18">
        <f t="shared" ca="1" si="588"/>
        <v>2039</v>
      </c>
      <c r="AH1083" s="18">
        <f t="shared" ca="1" si="588"/>
        <v>2038</v>
      </c>
      <c r="AI1083" s="18">
        <f t="shared" ca="1" si="588"/>
        <v>2037</v>
      </c>
      <c r="AJ1083" s="18">
        <f t="shared" ca="1" si="588"/>
        <v>2036</v>
      </c>
      <c r="AK1083" s="18">
        <f t="shared" ca="1" si="588"/>
        <v>2035</v>
      </c>
      <c r="AL1083" s="18">
        <f t="shared" ca="1" si="588"/>
        <v>2034</v>
      </c>
      <c r="AM1083" s="18">
        <f t="shared" ca="1" si="588"/>
        <v>2033</v>
      </c>
      <c r="AN1083" s="18">
        <f t="shared" ca="1" si="588"/>
        <v>2032</v>
      </c>
      <c r="AO1083" s="18">
        <f t="shared" ca="1" si="589"/>
        <v>2031</v>
      </c>
      <c r="AP1083" s="18">
        <f t="shared" ca="1" si="589"/>
        <v>2030</v>
      </c>
      <c r="AQ1083" s="18">
        <f t="shared" ca="1" si="589"/>
        <v>2029</v>
      </c>
      <c r="AR1083" s="18">
        <f t="shared" ca="1" si="589"/>
        <v>2028</v>
      </c>
      <c r="AS1083" s="18">
        <f t="shared" ca="1" si="589"/>
        <v>2027</v>
      </c>
      <c r="AT1083" s="18">
        <f t="shared" ca="1" si="589"/>
        <v>2026</v>
      </c>
      <c r="AU1083" s="18">
        <f t="shared" ca="1" si="589"/>
        <v>2025</v>
      </c>
      <c r="AV1083" s="18">
        <f t="shared" ca="1" si="589"/>
        <v>2024</v>
      </c>
      <c r="AW1083" s="18">
        <f t="shared" ca="1" si="589"/>
        <v>2023</v>
      </c>
      <c r="AX1083" s="18">
        <f t="shared" ca="1" si="589"/>
        <v>0</v>
      </c>
      <c r="AY1083" s="18">
        <f t="shared" ca="1" si="590"/>
        <v>0</v>
      </c>
      <c r="AZ1083" s="18">
        <f t="shared" ca="1" si="590"/>
        <v>0</v>
      </c>
      <c r="BA1083" s="18">
        <f t="shared" ca="1" si="590"/>
        <v>0</v>
      </c>
      <c r="BB1083" s="18">
        <f t="shared" ca="1" si="590"/>
        <v>0</v>
      </c>
      <c r="BC1083" s="18">
        <f t="shared" ca="1" si="590"/>
        <v>0</v>
      </c>
      <c r="BD1083" s="18">
        <f t="shared" ca="1" si="590"/>
        <v>0</v>
      </c>
      <c r="BE1083" s="18">
        <f t="shared" ca="1" si="590"/>
        <v>0</v>
      </c>
      <c r="BF1083" s="18">
        <f t="shared" ca="1" si="590"/>
        <v>0</v>
      </c>
      <c r="BG1083" s="18">
        <f t="shared" ca="1" si="590"/>
        <v>0</v>
      </c>
      <c r="BH1083" s="18">
        <f t="shared" ca="1" si="590"/>
        <v>0</v>
      </c>
    </row>
    <row r="1084" spans="8:60" x14ac:dyDescent="0.35">
      <c r="H1084" s="2" t="e">
        <f t="shared" si="574"/>
        <v>#REF!</v>
      </c>
      <c r="I1084">
        <f t="shared" ref="I1084:I1115" si="591">IF(J1083=$I$22,I1083+1,I1083)</f>
        <v>21</v>
      </c>
      <c r="J1084">
        <f t="shared" si="575"/>
        <v>39</v>
      </c>
      <c r="K1084" s="18">
        <f t="shared" ca="1" si="586"/>
        <v>2062</v>
      </c>
      <c r="L1084" s="18">
        <f t="shared" ca="1" si="586"/>
        <v>2061</v>
      </c>
      <c r="M1084" s="18">
        <f t="shared" ca="1" si="586"/>
        <v>2060</v>
      </c>
      <c r="N1084" s="18">
        <f t="shared" ca="1" si="586"/>
        <v>2059</v>
      </c>
      <c r="O1084" s="18">
        <f t="shared" ca="1" si="586"/>
        <v>2058</v>
      </c>
      <c r="P1084" s="18">
        <f t="shared" ca="1" si="586"/>
        <v>2057</v>
      </c>
      <c r="Q1084" s="18">
        <f t="shared" ca="1" si="586"/>
        <v>2056</v>
      </c>
      <c r="R1084" s="18">
        <f t="shared" ca="1" si="586"/>
        <v>2055</v>
      </c>
      <c r="S1084" s="18">
        <f t="shared" ca="1" si="586"/>
        <v>2054</v>
      </c>
      <c r="T1084" s="18">
        <f t="shared" ca="1" si="586"/>
        <v>2053</v>
      </c>
      <c r="U1084" s="18">
        <f t="shared" ca="1" si="587"/>
        <v>2052</v>
      </c>
      <c r="V1084" s="18">
        <f t="shared" ca="1" si="587"/>
        <v>2051</v>
      </c>
      <c r="W1084" s="18">
        <f t="shared" ca="1" si="587"/>
        <v>2050</v>
      </c>
      <c r="X1084" s="18">
        <f t="shared" ca="1" si="587"/>
        <v>2049</v>
      </c>
      <c r="Y1084" s="18">
        <f t="shared" ca="1" si="587"/>
        <v>2048</v>
      </c>
      <c r="Z1084" s="18">
        <f t="shared" ca="1" si="587"/>
        <v>2047</v>
      </c>
      <c r="AA1084" s="18">
        <f t="shared" ca="1" si="587"/>
        <v>2046</v>
      </c>
      <c r="AB1084" s="18">
        <f t="shared" ca="1" si="587"/>
        <v>2045</v>
      </c>
      <c r="AC1084" s="18">
        <f t="shared" ca="1" si="587"/>
        <v>2044</v>
      </c>
      <c r="AD1084" s="18">
        <f t="shared" ca="1" si="587"/>
        <v>2043</v>
      </c>
      <c r="AE1084" s="18">
        <f t="shared" ca="1" si="588"/>
        <v>2042</v>
      </c>
      <c r="AF1084" s="18">
        <f t="shared" ca="1" si="588"/>
        <v>2041</v>
      </c>
      <c r="AG1084" s="18">
        <f t="shared" ca="1" si="588"/>
        <v>2040</v>
      </c>
      <c r="AH1084" s="18">
        <f t="shared" ca="1" si="588"/>
        <v>2039</v>
      </c>
      <c r="AI1084" s="18">
        <f t="shared" ca="1" si="588"/>
        <v>2038</v>
      </c>
      <c r="AJ1084" s="18">
        <f t="shared" ca="1" si="588"/>
        <v>2037</v>
      </c>
      <c r="AK1084" s="18">
        <f t="shared" ca="1" si="588"/>
        <v>2036</v>
      </c>
      <c r="AL1084" s="18">
        <f t="shared" ca="1" si="588"/>
        <v>2035</v>
      </c>
      <c r="AM1084" s="18">
        <f t="shared" ca="1" si="588"/>
        <v>2034</v>
      </c>
      <c r="AN1084" s="18">
        <f t="shared" ca="1" si="588"/>
        <v>2033</v>
      </c>
      <c r="AO1084" s="18">
        <f t="shared" ca="1" si="589"/>
        <v>2032</v>
      </c>
      <c r="AP1084" s="18">
        <f t="shared" ca="1" si="589"/>
        <v>2031</v>
      </c>
      <c r="AQ1084" s="18">
        <f t="shared" ca="1" si="589"/>
        <v>2030</v>
      </c>
      <c r="AR1084" s="18">
        <f t="shared" ca="1" si="589"/>
        <v>2029</v>
      </c>
      <c r="AS1084" s="18">
        <f t="shared" ca="1" si="589"/>
        <v>2028</v>
      </c>
      <c r="AT1084" s="18">
        <f t="shared" ca="1" si="589"/>
        <v>2027</v>
      </c>
      <c r="AU1084" s="18">
        <f t="shared" ca="1" si="589"/>
        <v>2026</v>
      </c>
      <c r="AV1084" s="18">
        <f t="shared" ca="1" si="589"/>
        <v>2025</v>
      </c>
      <c r="AW1084" s="18">
        <f t="shared" ca="1" si="589"/>
        <v>2024</v>
      </c>
      <c r="AX1084" s="18">
        <f t="shared" ca="1" si="589"/>
        <v>2023</v>
      </c>
      <c r="AY1084" s="18">
        <f t="shared" ca="1" si="590"/>
        <v>0</v>
      </c>
      <c r="AZ1084" s="18">
        <f t="shared" ca="1" si="590"/>
        <v>0</v>
      </c>
      <c r="BA1084" s="18">
        <f t="shared" ca="1" si="590"/>
        <v>0</v>
      </c>
      <c r="BB1084" s="18">
        <f t="shared" ca="1" si="590"/>
        <v>0</v>
      </c>
      <c r="BC1084" s="18">
        <f t="shared" ca="1" si="590"/>
        <v>0</v>
      </c>
      <c r="BD1084" s="18">
        <f t="shared" ca="1" si="590"/>
        <v>0</v>
      </c>
      <c r="BE1084" s="18">
        <f t="shared" ca="1" si="590"/>
        <v>0</v>
      </c>
      <c r="BF1084" s="18">
        <f t="shared" ca="1" si="590"/>
        <v>0</v>
      </c>
      <c r="BG1084" s="18">
        <f t="shared" ca="1" si="590"/>
        <v>0</v>
      </c>
      <c r="BH1084" s="18">
        <f t="shared" ca="1" si="590"/>
        <v>0</v>
      </c>
    </row>
    <row r="1085" spans="8:60" x14ac:dyDescent="0.35">
      <c r="H1085" s="2" t="e">
        <f t="shared" si="574"/>
        <v>#REF!</v>
      </c>
      <c r="I1085">
        <f t="shared" si="591"/>
        <v>21</v>
      </c>
      <c r="J1085">
        <f t="shared" si="575"/>
        <v>40</v>
      </c>
      <c r="K1085" s="18">
        <f t="shared" ref="K1085:T1094" ca="1" si="592">IF(K$24&gt;$J1085,0,OFFSET($K$2,$I1085,$J1085-K$24))</f>
        <v>2063</v>
      </c>
      <c r="L1085" s="18">
        <f t="shared" ca="1" si="592"/>
        <v>2062</v>
      </c>
      <c r="M1085" s="18">
        <f t="shared" ca="1" si="592"/>
        <v>2061</v>
      </c>
      <c r="N1085" s="18">
        <f t="shared" ca="1" si="592"/>
        <v>2060</v>
      </c>
      <c r="O1085" s="18">
        <f t="shared" ca="1" si="592"/>
        <v>2059</v>
      </c>
      <c r="P1085" s="18">
        <f t="shared" ca="1" si="592"/>
        <v>2058</v>
      </c>
      <c r="Q1085" s="18">
        <f t="shared" ca="1" si="592"/>
        <v>2057</v>
      </c>
      <c r="R1085" s="18">
        <f t="shared" ca="1" si="592"/>
        <v>2056</v>
      </c>
      <c r="S1085" s="18">
        <f t="shared" ca="1" si="592"/>
        <v>2055</v>
      </c>
      <c r="T1085" s="18">
        <f t="shared" ca="1" si="592"/>
        <v>2054</v>
      </c>
      <c r="U1085" s="18">
        <f t="shared" ref="U1085:AD1094" ca="1" si="593">IF(U$24&gt;$J1085,0,OFFSET($K$2,$I1085,$J1085-U$24))</f>
        <v>2053</v>
      </c>
      <c r="V1085" s="18">
        <f t="shared" ca="1" si="593"/>
        <v>2052</v>
      </c>
      <c r="W1085" s="18">
        <f t="shared" ca="1" si="593"/>
        <v>2051</v>
      </c>
      <c r="X1085" s="18">
        <f t="shared" ca="1" si="593"/>
        <v>2050</v>
      </c>
      <c r="Y1085" s="18">
        <f t="shared" ca="1" si="593"/>
        <v>2049</v>
      </c>
      <c r="Z1085" s="18">
        <f t="shared" ca="1" si="593"/>
        <v>2048</v>
      </c>
      <c r="AA1085" s="18">
        <f t="shared" ca="1" si="593"/>
        <v>2047</v>
      </c>
      <c r="AB1085" s="18">
        <f t="shared" ca="1" si="593"/>
        <v>2046</v>
      </c>
      <c r="AC1085" s="18">
        <f t="shared" ca="1" si="593"/>
        <v>2045</v>
      </c>
      <c r="AD1085" s="18">
        <f t="shared" ca="1" si="593"/>
        <v>2044</v>
      </c>
      <c r="AE1085" s="18">
        <f t="shared" ref="AE1085:AN1094" ca="1" si="594">IF(AE$24&gt;$J1085,0,OFFSET($K$2,$I1085,$J1085-AE$24))</f>
        <v>2043</v>
      </c>
      <c r="AF1085" s="18">
        <f t="shared" ca="1" si="594"/>
        <v>2042</v>
      </c>
      <c r="AG1085" s="18">
        <f t="shared" ca="1" si="594"/>
        <v>2041</v>
      </c>
      <c r="AH1085" s="18">
        <f t="shared" ca="1" si="594"/>
        <v>2040</v>
      </c>
      <c r="AI1085" s="18">
        <f t="shared" ca="1" si="594"/>
        <v>2039</v>
      </c>
      <c r="AJ1085" s="18">
        <f t="shared" ca="1" si="594"/>
        <v>2038</v>
      </c>
      <c r="AK1085" s="18">
        <f t="shared" ca="1" si="594"/>
        <v>2037</v>
      </c>
      <c r="AL1085" s="18">
        <f t="shared" ca="1" si="594"/>
        <v>2036</v>
      </c>
      <c r="AM1085" s="18">
        <f t="shared" ca="1" si="594"/>
        <v>2035</v>
      </c>
      <c r="AN1085" s="18">
        <f t="shared" ca="1" si="594"/>
        <v>2034</v>
      </c>
      <c r="AO1085" s="18">
        <f t="shared" ref="AO1085:AX1094" ca="1" si="595">IF(AO$24&gt;$J1085,0,OFFSET($K$2,$I1085,$J1085-AO$24))</f>
        <v>2033</v>
      </c>
      <c r="AP1085" s="18">
        <f t="shared" ca="1" si="595"/>
        <v>2032</v>
      </c>
      <c r="AQ1085" s="18">
        <f t="shared" ca="1" si="595"/>
        <v>2031</v>
      </c>
      <c r="AR1085" s="18">
        <f t="shared" ca="1" si="595"/>
        <v>2030</v>
      </c>
      <c r="AS1085" s="18">
        <f t="shared" ca="1" si="595"/>
        <v>2029</v>
      </c>
      <c r="AT1085" s="18">
        <f t="shared" ca="1" si="595"/>
        <v>2028</v>
      </c>
      <c r="AU1085" s="18">
        <f t="shared" ca="1" si="595"/>
        <v>2027</v>
      </c>
      <c r="AV1085" s="18">
        <f t="shared" ca="1" si="595"/>
        <v>2026</v>
      </c>
      <c r="AW1085" s="18">
        <f t="shared" ca="1" si="595"/>
        <v>2025</v>
      </c>
      <c r="AX1085" s="18">
        <f t="shared" ca="1" si="595"/>
        <v>2024</v>
      </c>
      <c r="AY1085" s="18">
        <f t="shared" ref="AY1085:BH1094" ca="1" si="596">IF(AY$24&gt;$J1085,0,OFFSET($K$2,$I1085,$J1085-AY$24))</f>
        <v>2023</v>
      </c>
      <c r="AZ1085" s="18">
        <f t="shared" ca="1" si="596"/>
        <v>0</v>
      </c>
      <c r="BA1085" s="18">
        <f t="shared" ca="1" si="596"/>
        <v>0</v>
      </c>
      <c r="BB1085" s="18">
        <f t="shared" ca="1" si="596"/>
        <v>0</v>
      </c>
      <c r="BC1085" s="18">
        <f t="shared" ca="1" si="596"/>
        <v>0</v>
      </c>
      <c r="BD1085" s="18">
        <f t="shared" ca="1" si="596"/>
        <v>0</v>
      </c>
      <c r="BE1085" s="18">
        <f t="shared" ca="1" si="596"/>
        <v>0</v>
      </c>
      <c r="BF1085" s="18">
        <f t="shared" ca="1" si="596"/>
        <v>0</v>
      </c>
      <c r="BG1085" s="18">
        <f t="shared" ca="1" si="596"/>
        <v>0</v>
      </c>
      <c r="BH1085" s="18">
        <f t="shared" ca="1" si="596"/>
        <v>0</v>
      </c>
    </row>
    <row r="1086" spans="8:60" x14ac:dyDescent="0.35">
      <c r="H1086" s="2" t="e">
        <f t="shared" si="574"/>
        <v>#REF!</v>
      </c>
      <c r="I1086">
        <f t="shared" si="591"/>
        <v>21</v>
      </c>
      <c r="J1086">
        <f t="shared" si="575"/>
        <v>41</v>
      </c>
      <c r="K1086" s="18">
        <f t="shared" ca="1" si="592"/>
        <v>2064</v>
      </c>
      <c r="L1086" s="18">
        <f t="shared" ca="1" si="592"/>
        <v>2063</v>
      </c>
      <c r="M1086" s="18">
        <f t="shared" ca="1" si="592"/>
        <v>2062</v>
      </c>
      <c r="N1086" s="18">
        <f t="shared" ca="1" si="592"/>
        <v>2061</v>
      </c>
      <c r="O1086" s="18">
        <f t="shared" ca="1" si="592"/>
        <v>2060</v>
      </c>
      <c r="P1086" s="18">
        <f t="shared" ca="1" si="592"/>
        <v>2059</v>
      </c>
      <c r="Q1086" s="18">
        <f t="shared" ca="1" si="592"/>
        <v>2058</v>
      </c>
      <c r="R1086" s="18">
        <f t="shared" ca="1" si="592"/>
        <v>2057</v>
      </c>
      <c r="S1086" s="18">
        <f t="shared" ca="1" si="592"/>
        <v>2056</v>
      </c>
      <c r="T1086" s="18">
        <f t="shared" ca="1" si="592"/>
        <v>2055</v>
      </c>
      <c r="U1086" s="18">
        <f t="shared" ca="1" si="593"/>
        <v>2054</v>
      </c>
      <c r="V1086" s="18">
        <f t="shared" ca="1" si="593"/>
        <v>2053</v>
      </c>
      <c r="W1086" s="18">
        <f t="shared" ca="1" si="593"/>
        <v>2052</v>
      </c>
      <c r="X1086" s="18">
        <f t="shared" ca="1" si="593"/>
        <v>2051</v>
      </c>
      <c r="Y1086" s="18">
        <f t="shared" ca="1" si="593"/>
        <v>2050</v>
      </c>
      <c r="Z1086" s="18">
        <f t="shared" ca="1" si="593"/>
        <v>2049</v>
      </c>
      <c r="AA1086" s="18">
        <f t="shared" ca="1" si="593"/>
        <v>2048</v>
      </c>
      <c r="AB1086" s="18">
        <f t="shared" ca="1" si="593"/>
        <v>2047</v>
      </c>
      <c r="AC1086" s="18">
        <f t="shared" ca="1" si="593"/>
        <v>2046</v>
      </c>
      <c r="AD1086" s="18">
        <f t="shared" ca="1" si="593"/>
        <v>2045</v>
      </c>
      <c r="AE1086" s="18">
        <f t="shared" ca="1" si="594"/>
        <v>2044</v>
      </c>
      <c r="AF1086" s="18">
        <f t="shared" ca="1" si="594"/>
        <v>2043</v>
      </c>
      <c r="AG1086" s="18">
        <f t="shared" ca="1" si="594"/>
        <v>2042</v>
      </c>
      <c r="AH1086" s="18">
        <f t="shared" ca="1" si="594"/>
        <v>2041</v>
      </c>
      <c r="AI1086" s="18">
        <f t="shared" ca="1" si="594"/>
        <v>2040</v>
      </c>
      <c r="AJ1086" s="18">
        <f t="shared" ca="1" si="594"/>
        <v>2039</v>
      </c>
      <c r="AK1086" s="18">
        <f t="shared" ca="1" si="594"/>
        <v>2038</v>
      </c>
      <c r="AL1086" s="18">
        <f t="shared" ca="1" si="594"/>
        <v>2037</v>
      </c>
      <c r="AM1086" s="18">
        <f t="shared" ca="1" si="594"/>
        <v>2036</v>
      </c>
      <c r="AN1086" s="18">
        <f t="shared" ca="1" si="594"/>
        <v>2035</v>
      </c>
      <c r="AO1086" s="18">
        <f t="shared" ca="1" si="595"/>
        <v>2034</v>
      </c>
      <c r="AP1086" s="18">
        <f t="shared" ca="1" si="595"/>
        <v>2033</v>
      </c>
      <c r="AQ1086" s="18">
        <f t="shared" ca="1" si="595"/>
        <v>2032</v>
      </c>
      <c r="AR1086" s="18">
        <f t="shared" ca="1" si="595"/>
        <v>2031</v>
      </c>
      <c r="AS1086" s="18">
        <f t="shared" ca="1" si="595"/>
        <v>2030</v>
      </c>
      <c r="AT1086" s="18">
        <f t="shared" ca="1" si="595"/>
        <v>2029</v>
      </c>
      <c r="AU1086" s="18">
        <f t="shared" ca="1" si="595"/>
        <v>2028</v>
      </c>
      <c r="AV1086" s="18">
        <f t="shared" ca="1" si="595"/>
        <v>2027</v>
      </c>
      <c r="AW1086" s="18">
        <f t="shared" ca="1" si="595"/>
        <v>2026</v>
      </c>
      <c r="AX1086" s="18">
        <f t="shared" ca="1" si="595"/>
        <v>2025</v>
      </c>
      <c r="AY1086" s="18">
        <f t="shared" ca="1" si="596"/>
        <v>2024</v>
      </c>
      <c r="AZ1086" s="18">
        <f t="shared" ca="1" si="596"/>
        <v>2023</v>
      </c>
      <c r="BA1086" s="18">
        <f t="shared" ca="1" si="596"/>
        <v>0</v>
      </c>
      <c r="BB1086" s="18">
        <f t="shared" ca="1" si="596"/>
        <v>0</v>
      </c>
      <c r="BC1086" s="18">
        <f t="shared" ca="1" si="596"/>
        <v>0</v>
      </c>
      <c r="BD1086" s="18">
        <f t="shared" ca="1" si="596"/>
        <v>0</v>
      </c>
      <c r="BE1086" s="18">
        <f t="shared" ca="1" si="596"/>
        <v>0</v>
      </c>
      <c r="BF1086" s="18">
        <f t="shared" ca="1" si="596"/>
        <v>0</v>
      </c>
      <c r="BG1086" s="18">
        <f t="shared" ca="1" si="596"/>
        <v>0</v>
      </c>
      <c r="BH1086" s="18">
        <f t="shared" ca="1" si="596"/>
        <v>0</v>
      </c>
    </row>
    <row r="1087" spans="8:60" x14ac:dyDescent="0.35">
      <c r="H1087" s="2" t="e">
        <f t="shared" si="574"/>
        <v>#REF!</v>
      </c>
      <c r="I1087">
        <f t="shared" si="591"/>
        <v>21</v>
      </c>
      <c r="J1087">
        <f t="shared" si="575"/>
        <v>42</v>
      </c>
      <c r="K1087" s="18">
        <f t="shared" ca="1" si="592"/>
        <v>2065</v>
      </c>
      <c r="L1087" s="18">
        <f t="shared" ca="1" si="592"/>
        <v>2064</v>
      </c>
      <c r="M1087" s="18">
        <f t="shared" ca="1" si="592"/>
        <v>2063</v>
      </c>
      <c r="N1087" s="18">
        <f t="shared" ca="1" si="592"/>
        <v>2062</v>
      </c>
      <c r="O1087" s="18">
        <f t="shared" ca="1" si="592"/>
        <v>2061</v>
      </c>
      <c r="P1087" s="18">
        <f t="shared" ca="1" si="592"/>
        <v>2060</v>
      </c>
      <c r="Q1087" s="18">
        <f t="shared" ca="1" si="592"/>
        <v>2059</v>
      </c>
      <c r="R1087" s="18">
        <f t="shared" ca="1" si="592"/>
        <v>2058</v>
      </c>
      <c r="S1087" s="18">
        <f t="shared" ca="1" si="592"/>
        <v>2057</v>
      </c>
      <c r="T1087" s="18">
        <f t="shared" ca="1" si="592"/>
        <v>2056</v>
      </c>
      <c r="U1087" s="18">
        <f t="shared" ca="1" si="593"/>
        <v>2055</v>
      </c>
      <c r="V1087" s="18">
        <f t="shared" ca="1" si="593"/>
        <v>2054</v>
      </c>
      <c r="W1087" s="18">
        <f t="shared" ca="1" si="593"/>
        <v>2053</v>
      </c>
      <c r="X1087" s="18">
        <f t="shared" ca="1" si="593"/>
        <v>2052</v>
      </c>
      <c r="Y1087" s="18">
        <f t="shared" ca="1" si="593"/>
        <v>2051</v>
      </c>
      <c r="Z1087" s="18">
        <f t="shared" ca="1" si="593"/>
        <v>2050</v>
      </c>
      <c r="AA1087" s="18">
        <f t="shared" ca="1" si="593"/>
        <v>2049</v>
      </c>
      <c r="AB1087" s="18">
        <f t="shared" ca="1" si="593"/>
        <v>2048</v>
      </c>
      <c r="AC1087" s="18">
        <f t="shared" ca="1" si="593"/>
        <v>2047</v>
      </c>
      <c r="AD1087" s="18">
        <f t="shared" ca="1" si="593"/>
        <v>2046</v>
      </c>
      <c r="AE1087" s="18">
        <f t="shared" ca="1" si="594"/>
        <v>2045</v>
      </c>
      <c r="AF1087" s="18">
        <f t="shared" ca="1" si="594"/>
        <v>2044</v>
      </c>
      <c r="AG1087" s="18">
        <f t="shared" ca="1" si="594"/>
        <v>2043</v>
      </c>
      <c r="AH1087" s="18">
        <f t="shared" ca="1" si="594"/>
        <v>2042</v>
      </c>
      <c r="AI1087" s="18">
        <f t="shared" ca="1" si="594"/>
        <v>2041</v>
      </c>
      <c r="AJ1087" s="18">
        <f t="shared" ca="1" si="594"/>
        <v>2040</v>
      </c>
      <c r="AK1087" s="18">
        <f t="shared" ca="1" si="594"/>
        <v>2039</v>
      </c>
      <c r="AL1087" s="18">
        <f t="shared" ca="1" si="594"/>
        <v>2038</v>
      </c>
      <c r="AM1087" s="18">
        <f t="shared" ca="1" si="594"/>
        <v>2037</v>
      </c>
      <c r="AN1087" s="18">
        <f t="shared" ca="1" si="594"/>
        <v>2036</v>
      </c>
      <c r="AO1087" s="18">
        <f t="shared" ca="1" si="595"/>
        <v>2035</v>
      </c>
      <c r="AP1087" s="18">
        <f t="shared" ca="1" si="595"/>
        <v>2034</v>
      </c>
      <c r="AQ1087" s="18">
        <f t="shared" ca="1" si="595"/>
        <v>2033</v>
      </c>
      <c r="AR1087" s="18">
        <f t="shared" ca="1" si="595"/>
        <v>2032</v>
      </c>
      <c r="AS1087" s="18">
        <f t="shared" ca="1" si="595"/>
        <v>2031</v>
      </c>
      <c r="AT1087" s="18">
        <f t="shared" ca="1" si="595"/>
        <v>2030</v>
      </c>
      <c r="AU1087" s="18">
        <f t="shared" ca="1" si="595"/>
        <v>2029</v>
      </c>
      <c r="AV1087" s="18">
        <f t="shared" ca="1" si="595"/>
        <v>2028</v>
      </c>
      <c r="AW1087" s="18">
        <f t="shared" ca="1" si="595"/>
        <v>2027</v>
      </c>
      <c r="AX1087" s="18">
        <f t="shared" ca="1" si="595"/>
        <v>2026</v>
      </c>
      <c r="AY1087" s="18">
        <f t="shared" ca="1" si="596"/>
        <v>2025</v>
      </c>
      <c r="AZ1087" s="18">
        <f t="shared" ca="1" si="596"/>
        <v>2024</v>
      </c>
      <c r="BA1087" s="18">
        <f t="shared" ca="1" si="596"/>
        <v>2023</v>
      </c>
      <c r="BB1087" s="18">
        <f t="shared" ca="1" si="596"/>
        <v>0</v>
      </c>
      <c r="BC1087" s="18">
        <f t="shared" ca="1" si="596"/>
        <v>0</v>
      </c>
      <c r="BD1087" s="18">
        <f t="shared" ca="1" si="596"/>
        <v>0</v>
      </c>
      <c r="BE1087" s="18">
        <f t="shared" ca="1" si="596"/>
        <v>0</v>
      </c>
      <c r="BF1087" s="18">
        <f t="shared" ca="1" si="596"/>
        <v>0</v>
      </c>
      <c r="BG1087" s="18">
        <f t="shared" ca="1" si="596"/>
        <v>0</v>
      </c>
      <c r="BH1087" s="18">
        <f t="shared" ca="1" si="596"/>
        <v>0</v>
      </c>
    </row>
    <row r="1088" spans="8:60" x14ac:dyDescent="0.35">
      <c r="H1088" s="2" t="e">
        <f t="shared" si="574"/>
        <v>#REF!</v>
      </c>
      <c r="I1088">
        <f t="shared" si="591"/>
        <v>21</v>
      </c>
      <c r="J1088">
        <f t="shared" si="575"/>
        <v>43</v>
      </c>
      <c r="K1088" s="18">
        <f t="shared" ca="1" si="592"/>
        <v>2066</v>
      </c>
      <c r="L1088" s="18">
        <f t="shared" ca="1" si="592"/>
        <v>2065</v>
      </c>
      <c r="M1088" s="18">
        <f t="shared" ca="1" si="592"/>
        <v>2064</v>
      </c>
      <c r="N1088" s="18">
        <f t="shared" ca="1" si="592"/>
        <v>2063</v>
      </c>
      <c r="O1088" s="18">
        <f t="shared" ca="1" si="592"/>
        <v>2062</v>
      </c>
      <c r="P1088" s="18">
        <f t="shared" ca="1" si="592"/>
        <v>2061</v>
      </c>
      <c r="Q1088" s="18">
        <f t="shared" ca="1" si="592"/>
        <v>2060</v>
      </c>
      <c r="R1088" s="18">
        <f t="shared" ca="1" si="592"/>
        <v>2059</v>
      </c>
      <c r="S1088" s="18">
        <f t="shared" ca="1" si="592"/>
        <v>2058</v>
      </c>
      <c r="T1088" s="18">
        <f t="shared" ca="1" si="592"/>
        <v>2057</v>
      </c>
      <c r="U1088" s="18">
        <f t="shared" ca="1" si="593"/>
        <v>2056</v>
      </c>
      <c r="V1088" s="18">
        <f t="shared" ca="1" si="593"/>
        <v>2055</v>
      </c>
      <c r="W1088" s="18">
        <f t="shared" ca="1" si="593"/>
        <v>2054</v>
      </c>
      <c r="X1088" s="18">
        <f t="shared" ca="1" si="593"/>
        <v>2053</v>
      </c>
      <c r="Y1088" s="18">
        <f t="shared" ca="1" si="593"/>
        <v>2052</v>
      </c>
      <c r="Z1088" s="18">
        <f t="shared" ca="1" si="593"/>
        <v>2051</v>
      </c>
      <c r="AA1088" s="18">
        <f t="shared" ca="1" si="593"/>
        <v>2050</v>
      </c>
      <c r="AB1088" s="18">
        <f t="shared" ca="1" si="593"/>
        <v>2049</v>
      </c>
      <c r="AC1088" s="18">
        <f t="shared" ca="1" si="593"/>
        <v>2048</v>
      </c>
      <c r="AD1088" s="18">
        <f t="shared" ca="1" si="593"/>
        <v>2047</v>
      </c>
      <c r="AE1088" s="18">
        <f t="shared" ca="1" si="594"/>
        <v>2046</v>
      </c>
      <c r="AF1088" s="18">
        <f t="shared" ca="1" si="594"/>
        <v>2045</v>
      </c>
      <c r="AG1088" s="18">
        <f t="shared" ca="1" si="594"/>
        <v>2044</v>
      </c>
      <c r="AH1088" s="18">
        <f t="shared" ca="1" si="594"/>
        <v>2043</v>
      </c>
      <c r="AI1088" s="18">
        <f t="shared" ca="1" si="594"/>
        <v>2042</v>
      </c>
      <c r="AJ1088" s="18">
        <f t="shared" ca="1" si="594"/>
        <v>2041</v>
      </c>
      <c r="AK1088" s="18">
        <f t="shared" ca="1" si="594"/>
        <v>2040</v>
      </c>
      <c r="AL1088" s="18">
        <f t="shared" ca="1" si="594"/>
        <v>2039</v>
      </c>
      <c r="AM1088" s="18">
        <f t="shared" ca="1" si="594"/>
        <v>2038</v>
      </c>
      <c r="AN1088" s="18">
        <f t="shared" ca="1" si="594"/>
        <v>2037</v>
      </c>
      <c r="AO1088" s="18">
        <f t="shared" ca="1" si="595"/>
        <v>2036</v>
      </c>
      <c r="AP1088" s="18">
        <f t="shared" ca="1" si="595"/>
        <v>2035</v>
      </c>
      <c r="AQ1088" s="18">
        <f t="shared" ca="1" si="595"/>
        <v>2034</v>
      </c>
      <c r="AR1088" s="18">
        <f t="shared" ca="1" si="595"/>
        <v>2033</v>
      </c>
      <c r="AS1088" s="18">
        <f t="shared" ca="1" si="595"/>
        <v>2032</v>
      </c>
      <c r="AT1088" s="18">
        <f t="shared" ca="1" si="595"/>
        <v>2031</v>
      </c>
      <c r="AU1088" s="18">
        <f t="shared" ca="1" si="595"/>
        <v>2030</v>
      </c>
      <c r="AV1088" s="18">
        <f t="shared" ca="1" si="595"/>
        <v>2029</v>
      </c>
      <c r="AW1088" s="18">
        <f t="shared" ca="1" si="595"/>
        <v>2028</v>
      </c>
      <c r="AX1088" s="18">
        <f t="shared" ca="1" si="595"/>
        <v>2027</v>
      </c>
      <c r="AY1088" s="18">
        <f t="shared" ca="1" si="596"/>
        <v>2026</v>
      </c>
      <c r="AZ1088" s="18">
        <f t="shared" ca="1" si="596"/>
        <v>2025</v>
      </c>
      <c r="BA1088" s="18">
        <f t="shared" ca="1" si="596"/>
        <v>2024</v>
      </c>
      <c r="BB1088" s="18">
        <f t="shared" ca="1" si="596"/>
        <v>2023</v>
      </c>
      <c r="BC1088" s="18">
        <f t="shared" ca="1" si="596"/>
        <v>0</v>
      </c>
      <c r="BD1088" s="18">
        <f t="shared" ca="1" si="596"/>
        <v>0</v>
      </c>
      <c r="BE1088" s="18">
        <f t="shared" ca="1" si="596"/>
        <v>0</v>
      </c>
      <c r="BF1088" s="18">
        <f t="shared" ca="1" si="596"/>
        <v>0</v>
      </c>
      <c r="BG1088" s="18">
        <f t="shared" ca="1" si="596"/>
        <v>0</v>
      </c>
      <c r="BH1088" s="18">
        <f t="shared" ca="1" si="596"/>
        <v>0</v>
      </c>
    </row>
    <row r="1089" spans="8:60" x14ac:dyDescent="0.35">
      <c r="H1089" s="2" t="e">
        <f t="shared" si="574"/>
        <v>#REF!</v>
      </c>
      <c r="I1089">
        <f t="shared" si="591"/>
        <v>21</v>
      </c>
      <c r="J1089">
        <f t="shared" si="575"/>
        <v>44</v>
      </c>
      <c r="K1089" s="18">
        <f t="shared" ca="1" si="592"/>
        <v>2067</v>
      </c>
      <c r="L1089" s="18">
        <f t="shared" ca="1" si="592"/>
        <v>2066</v>
      </c>
      <c r="M1089" s="18">
        <f t="shared" ca="1" si="592"/>
        <v>2065</v>
      </c>
      <c r="N1089" s="18">
        <f t="shared" ca="1" si="592"/>
        <v>2064</v>
      </c>
      <c r="O1089" s="18">
        <f t="shared" ca="1" si="592"/>
        <v>2063</v>
      </c>
      <c r="P1089" s="18">
        <f t="shared" ca="1" si="592"/>
        <v>2062</v>
      </c>
      <c r="Q1089" s="18">
        <f t="shared" ca="1" si="592"/>
        <v>2061</v>
      </c>
      <c r="R1089" s="18">
        <f t="shared" ca="1" si="592"/>
        <v>2060</v>
      </c>
      <c r="S1089" s="18">
        <f t="shared" ca="1" si="592"/>
        <v>2059</v>
      </c>
      <c r="T1089" s="18">
        <f t="shared" ca="1" si="592"/>
        <v>2058</v>
      </c>
      <c r="U1089" s="18">
        <f t="shared" ca="1" si="593"/>
        <v>2057</v>
      </c>
      <c r="V1089" s="18">
        <f t="shared" ca="1" si="593"/>
        <v>2056</v>
      </c>
      <c r="W1089" s="18">
        <f t="shared" ca="1" si="593"/>
        <v>2055</v>
      </c>
      <c r="X1089" s="18">
        <f t="shared" ca="1" si="593"/>
        <v>2054</v>
      </c>
      <c r="Y1089" s="18">
        <f t="shared" ca="1" si="593"/>
        <v>2053</v>
      </c>
      <c r="Z1089" s="18">
        <f t="shared" ca="1" si="593"/>
        <v>2052</v>
      </c>
      <c r="AA1089" s="18">
        <f t="shared" ca="1" si="593"/>
        <v>2051</v>
      </c>
      <c r="AB1089" s="18">
        <f t="shared" ca="1" si="593"/>
        <v>2050</v>
      </c>
      <c r="AC1089" s="18">
        <f t="shared" ca="1" si="593"/>
        <v>2049</v>
      </c>
      <c r="AD1089" s="18">
        <f t="shared" ca="1" si="593"/>
        <v>2048</v>
      </c>
      <c r="AE1089" s="18">
        <f t="shared" ca="1" si="594"/>
        <v>2047</v>
      </c>
      <c r="AF1089" s="18">
        <f t="shared" ca="1" si="594"/>
        <v>2046</v>
      </c>
      <c r="AG1089" s="18">
        <f t="shared" ca="1" si="594"/>
        <v>2045</v>
      </c>
      <c r="AH1089" s="18">
        <f t="shared" ca="1" si="594"/>
        <v>2044</v>
      </c>
      <c r="AI1089" s="18">
        <f t="shared" ca="1" si="594"/>
        <v>2043</v>
      </c>
      <c r="AJ1089" s="18">
        <f t="shared" ca="1" si="594"/>
        <v>2042</v>
      </c>
      <c r="AK1089" s="18">
        <f t="shared" ca="1" si="594"/>
        <v>2041</v>
      </c>
      <c r="AL1089" s="18">
        <f t="shared" ca="1" si="594"/>
        <v>2040</v>
      </c>
      <c r="AM1089" s="18">
        <f t="shared" ca="1" si="594"/>
        <v>2039</v>
      </c>
      <c r="AN1089" s="18">
        <f t="shared" ca="1" si="594"/>
        <v>2038</v>
      </c>
      <c r="AO1089" s="18">
        <f t="shared" ca="1" si="595"/>
        <v>2037</v>
      </c>
      <c r="AP1089" s="18">
        <f t="shared" ca="1" si="595"/>
        <v>2036</v>
      </c>
      <c r="AQ1089" s="18">
        <f t="shared" ca="1" si="595"/>
        <v>2035</v>
      </c>
      <c r="AR1089" s="18">
        <f t="shared" ca="1" si="595"/>
        <v>2034</v>
      </c>
      <c r="AS1089" s="18">
        <f t="shared" ca="1" si="595"/>
        <v>2033</v>
      </c>
      <c r="AT1089" s="18">
        <f t="shared" ca="1" si="595"/>
        <v>2032</v>
      </c>
      <c r="AU1089" s="18">
        <f t="shared" ca="1" si="595"/>
        <v>2031</v>
      </c>
      <c r="AV1089" s="18">
        <f t="shared" ca="1" si="595"/>
        <v>2030</v>
      </c>
      <c r="AW1089" s="18">
        <f t="shared" ca="1" si="595"/>
        <v>2029</v>
      </c>
      <c r="AX1089" s="18">
        <f t="shared" ca="1" si="595"/>
        <v>2028</v>
      </c>
      <c r="AY1089" s="18">
        <f t="shared" ca="1" si="596"/>
        <v>2027</v>
      </c>
      <c r="AZ1089" s="18">
        <f t="shared" ca="1" si="596"/>
        <v>2026</v>
      </c>
      <c r="BA1089" s="18">
        <f t="shared" ca="1" si="596"/>
        <v>2025</v>
      </c>
      <c r="BB1089" s="18">
        <f t="shared" ca="1" si="596"/>
        <v>2024</v>
      </c>
      <c r="BC1089" s="18">
        <f t="shared" ca="1" si="596"/>
        <v>2023</v>
      </c>
      <c r="BD1089" s="18">
        <f t="shared" ca="1" si="596"/>
        <v>0</v>
      </c>
      <c r="BE1089" s="18">
        <f t="shared" ca="1" si="596"/>
        <v>0</v>
      </c>
      <c r="BF1089" s="18">
        <f t="shared" ca="1" si="596"/>
        <v>0</v>
      </c>
      <c r="BG1089" s="18">
        <f t="shared" ca="1" si="596"/>
        <v>0</v>
      </c>
      <c r="BH1089" s="18">
        <f t="shared" ca="1" si="596"/>
        <v>0</v>
      </c>
    </row>
    <row r="1090" spans="8:60" x14ac:dyDescent="0.35">
      <c r="H1090" s="2" t="e">
        <f t="shared" si="574"/>
        <v>#REF!</v>
      </c>
      <c r="I1090">
        <f t="shared" si="591"/>
        <v>21</v>
      </c>
      <c r="J1090">
        <f t="shared" si="575"/>
        <v>45</v>
      </c>
      <c r="K1090" s="18">
        <f t="shared" ca="1" si="592"/>
        <v>2068</v>
      </c>
      <c r="L1090" s="18">
        <f t="shared" ca="1" si="592"/>
        <v>2067</v>
      </c>
      <c r="M1090" s="18">
        <f t="shared" ca="1" si="592"/>
        <v>2066</v>
      </c>
      <c r="N1090" s="18">
        <f t="shared" ca="1" si="592"/>
        <v>2065</v>
      </c>
      <c r="O1090" s="18">
        <f t="shared" ca="1" si="592"/>
        <v>2064</v>
      </c>
      <c r="P1090" s="18">
        <f t="shared" ca="1" si="592"/>
        <v>2063</v>
      </c>
      <c r="Q1090" s="18">
        <f t="shared" ca="1" si="592"/>
        <v>2062</v>
      </c>
      <c r="R1090" s="18">
        <f t="shared" ca="1" si="592"/>
        <v>2061</v>
      </c>
      <c r="S1090" s="18">
        <f t="shared" ca="1" si="592"/>
        <v>2060</v>
      </c>
      <c r="T1090" s="18">
        <f t="shared" ca="1" si="592"/>
        <v>2059</v>
      </c>
      <c r="U1090" s="18">
        <f t="shared" ca="1" si="593"/>
        <v>2058</v>
      </c>
      <c r="V1090" s="18">
        <f t="shared" ca="1" si="593"/>
        <v>2057</v>
      </c>
      <c r="W1090" s="18">
        <f t="shared" ca="1" si="593"/>
        <v>2056</v>
      </c>
      <c r="X1090" s="18">
        <f t="shared" ca="1" si="593"/>
        <v>2055</v>
      </c>
      <c r="Y1090" s="18">
        <f t="shared" ca="1" si="593"/>
        <v>2054</v>
      </c>
      <c r="Z1090" s="18">
        <f t="shared" ca="1" si="593"/>
        <v>2053</v>
      </c>
      <c r="AA1090" s="18">
        <f t="shared" ca="1" si="593"/>
        <v>2052</v>
      </c>
      <c r="AB1090" s="18">
        <f t="shared" ca="1" si="593"/>
        <v>2051</v>
      </c>
      <c r="AC1090" s="18">
        <f t="shared" ca="1" si="593"/>
        <v>2050</v>
      </c>
      <c r="AD1090" s="18">
        <f t="shared" ca="1" si="593"/>
        <v>2049</v>
      </c>
      <c r="AE1090" s="18">
        <f t="shared" ca="1" si="594"/>
        <v>2048</v>
      </c>
      <c r="AF1090" s="18">
        <f t="shared" ca="1" si="594"/>
        <v>2047</v>
      </c>
      <c r="AG1090" s="18">
        <f t="shared" ca="1" si="594"/>
        <v>2046</v>
      </c>
      <c r="AH1090" s="18">
        <f t="shared" ca="1" si="594"/>
        <v>2045</v>
      </c>
      <c r="AI1090" s="18">
        <f t="shared" ca="1" si="594"/>
        <v>2044</v>
      </c>
      <c r="AJ1090" s="18">
        <f t="shared" ca="1" si="594"/>
        <v>2043</v>
      </c>
      <c r="AK1090" s="18">
        <f t="shared" ca="1" si="594"/>
        <v>2042</v>
      </c>
      <c r="AL1090" s="18">
        <f t="shared" ca="1" si="594"/>
        <v>2041</v>
      </c>
      <c r="AM1090" s="18">
        <f t="shared" ca="1" si="594"/>
        <v>2040</v>
      </c>
      <c r="AN1090" s="18">
        <f t="shared" ca="1" si="594"/>
        <v>2039</v>
      </c>
      <c r="AO1090" s="18">
        <f t="shared" ca="1" si="595"/>
        <v>2038</v>
      </c>
      <c r="AP1090" s="18">
        <f t="shared" ca="1" si="595"/>
        <v>2037</v>
      </c>
      <c r="AQ1090" s="18">
        <f t="shared" ca="1" si="595"/>
        <v>2036</v>
      </c>
      <c r="AR1090" s="18">
        <f t="shared" ca="1" si="595"/>
        <v>2035</v>
      </c>
      <c r="AS1090" s="18">
        <f t="shared" ca="1" si="595"/>
        <v>2034</v>
      </c>
      <c r="AT1090" s="18">
        <f t="shared" ca="1" si="595"/>
        <v>2033</v>
      </c>
      <c r="AU1090" s="18">
        <f t="shared" ca="1" si="595"/>
        <v>2032</v>
      </c>
      <c r="AV1090" s="18">
        <f t="shared" ca="1" si="595"/>
        <v>2031</v>
      </c>
      <c r="AW1090" s="18">
        <f t="shared" ca="1" si="595"/>
        <v>2030</v>
      </c>
      <c r="AX1090" s="18">
        <f t="shared" ca="1" si="595"/>
        <v>2029</v>
      </c>
      <c r="AY1090" s="18">
        <f t="shared" ca="1" si="596"/>
        <v>2028</v>
      </c>
      <c r="AZ1090" s="18">
        <f t="shared" ca="1" si="596"/>
        <v>2027</v>
      </c>
      <c r="BA1090" s="18">
        <f t="shared" ca="1" si="596"/>
        <v>2026</v>
      </c>
      <c r="BB1090" s="18">
        <f t="shared" ca="1" si="596"/>
        <v>2025</v>
      </c>
      <c r="BC1090" s="18">
        <f t="shared" ca="1" si="596"/>
        <v>2024</v>
      </c>
      <c r="BD1090" s="18">
        <f t="shared" ca="1" si="596"/>
        <v>2023</v>
      </c>
      <c r="BE1090" s="18">
        <f t="shared" ca="1" si="596"/>
        <v>0</v>
      </c>
      <c r="BF1090" s="18">
        <f t="shared" ca="1" si="596"/>
        <v>0</v>
      </c>
      <c r="BG1090" s="18">
        <f t="shared" ca="1" si="596"/>
        <v>0</v>
      </c>
      <c r="BH1090" s="18">
        <f t="shared" ca="1" si="596"/>
        <v>0</v>
      </c>
    </row>
    <row r="1091" spans="8:60" x14ac:dyDescent="0.35">
      <c r="H1091" s="2" t="e">
        <f t="shared" si="574"/>
        <v>#REF!</v>
      </c>
      <c r="I1091">
        <f t="shared" si="591"/>
        <v>21</v>
      </c>
      <c r="J1091">
        <f t="shared" si="575"/>
        <v>46</v>
      </c>
      <c r="K1091" s="18">
        <f t="shared" ca="1" si="592"/>
        <v>2069</v>
      </c>
      <c r="L1091" s="18">
        <f t="shared" ca="1" si="592"/>
        <v>2068</v>
      </c>
      <c r="M1091" s="18">
        <f t="shared" ca="1" si="592"/>
        <v>2067</v>
      </c>
      <c r="N1091" s="18">
        <f t="shared" ca="1" si="592"/>
        <v>2066</v>
      </c>
      <c r="O1091" s="18">
        <f t="shared" ca="1" si="592"/>
        <v>2065</v>
      </c>
      <c r="P1091" s="18">
        <f t="shared" ca="1" si="592"/>
        <v>2064</v>
      </c>
      <c r="Q1091" s="18">
        <f t="shared" ca="1" si="592"/>
        <v>2063</v>
      </c>
      <c r="R1091" s="18">
        <f t="shared" ca="1" si="592"/>
        <v>2062</v>
      </c>
      <c r="S1091" s="18">
        <f t="shared" ca="1" si="592"/>
        <v>2061</v>
      </c>
      <c r="T1091" s="18">
        <f t="shared" ca="1" si="592"/>
        <v>2060</v>
      </c>
      <c r="U1091" s="18">
        <f t="shared" ca="1" si="593"/>
        <v>2059</v>
      </c>
      <c r="V1091" s="18">
        <f t="shared" ca="1" si="593"/>
        <v>2058</v>
      </c>
      <c r="W1091" s="18">
        <f t="shared" ca="1" si="593"/>
        <v>2057</v>
      </c>
      <c r="X1091" s="18">
        <f t="shared" ca="1" si="593"/>
        <v>2056</v>
      </c>
      <c r="Y1091" s="18">
        <f t="shared" ca="1" si="593"/>
        <v>2055</v>
      </c>
      <c r="Z1091" s="18">
        <f t="shared" ca="1" si="593"/>
        <v>2054</v>
      </c>
      <c r="AA1091" s="18">
        <f t="shared" ca="1" si="593"/>
        <v>2053</v>
      </c>
      <c r="AB1091" s="18">
        <f t="shared" ca="1" si="593"/>
        <v>2052</v>
      </c>
      <c r="AC1091" s="18">
        <f t="shared" ca="1" si="593"/>
        <v>2051</v>
      </c>
      <c r="AD1091" s="18">
        <f t="shared" ca="1" si="593"/>
        <v>2050</v>
      </c>
      <c r="AE1091" s="18">
        <f t="shared" ca="1" si="594"/>
        <v>2049</v>
      </c>
      <c r="AF1091" s="18">
        <f t="shared" ca="1" si="594"/>
        <v>2048</v>
      </c>
      <c r="AG1091" s="18">
        <f t="shared" ca="1" si="594"/>
        <v>2047</v>
      </c>
      <c r="AH1091" s="18">
        <f t="shared" ca="1" si="594"/>
        <v>2046</v>
      </c>
      <c r="AI1091" s="18">
        <f t="shared" ca="1" si="594"/>
        <v>2045</v>
      </c>
      <c r="AJ1091" s="18">
        <f t="shared" ca="1" si="594"/>
        <v>2044</v>
      </c>
      <c r="AK1091" s="18">
        <f t="shared" ca="1" si="594"/>
        <v>2043</v>
      </c>
      <c r="AL1091" s="18">
        <f t="shared" ca="1" si="594"/>
        <v>2042</v>
      </c>
      <c r="AM1091" s="18">
        <f t="shared" ca="1" si="594"/>
        <v>2041</v>
      </c>
      <c r="AN1091" s="18">
        <f t="shared" ca="1" si="594"/>
        <v>2040</v>
      </c>
      <c r="AO1091" s="18">
        <f t="shared" ca="1" si="595"/>
        <v>2039</v>
      </c>
      <c r="AP1091" s="18">
        <f t="shared" ca="1" si="595"/>
        <v>2038</v>
      </c>
      <c r="AQ1091" s="18">
        <f t="shared" ca="1" si="595"/>
        <v>2037</v>
      </c>
      <c r="AR1091" s="18">
        <f t="shared" ca="1" si="595"/>
        <v>2036</v>
      </c>
      <c r="AS1091" s="18">
        <f t="shared" ca="1" si="595"/>
        <v>2035</v>
      </c>
      <c r="AT1091" s="18">
        <f t="shared" ca="1" si="595"/>
        <v>2034</v>
      </c>
      <c r="AU1091" s="18">
        <f t="shared" ca="1" si="595"/>
        <v>2033</v>
      </c>
      <c r="AV1091" s="18">
        <f t="shared" ca="1" si="595"/>
        <v>2032</v>
      </c>
      <c r="AW1091" s="18">
        <f t="shared" ca="1" si="595"/>
        <v>2031</v>
      </c>
      <c r="AX1091" s="18">
        <f t="shared" ca="1" si="595"/>
        <v>2030</v>
      </c>
      <c r="AY1091" s="18">
        <f t="shared" ca="1" si="596"/>
        <v>2029</v>
      </c>
      <c r="AZ1091" s="18">
        <f t="shared" ca="1" si="596"/>
        <v>2028</v>
      </c>
      <c r="BA1091" s="18">
        <f t="shared" ca="1" si="596"/>
        <v>2027</v>
      </c>
      <c r="BB1091" s="18">
        <f t="shared" ca="1" si="596"/>
        <v>2026</v>
      </c>
      <c r="BC1091" s="18">
        <f t="shared" ca="1" si="596"/>
        <v>2025</v>
      </c>
      <c r="BD1091" s="18">
        <f t="shared" ca="1" si="596"/>
        <v>2024</v>
      </c>
      <c r="BE1091" s="18">
        <f t="shared" ca="1" si="596"/>
        <v>2023</v>
      </c>
      <c r="BF1091" s="18">
        <f t="shared" ca="1" si="596"/>
        <v>0</v>
      </c>
      <c r="BG1091" s="18">
        <f t="shared" ca="1" si="596"/>
        <v>0</v>
      </c>
      <c r="BH1091" s="18">
        <f t="shared" ca="1" si="596"/>
        <v>0</v>
      </c>
    </row>
    <row r="1092" spans="8:60" x14ac:dyDescent="0.35">
      <c r="H1092" s="2" t="e">
        <f t="shared" si="574"/>
        <v>#REF!</v>
      </c>
      <c r="I1092">
        <f t="shared" si="591"/>
        <v>21</v>
      </c>
      <c r="J1092">
        <f t="shared" si="575"/>
        <v>47</v>
      </c>
      <c r="K1092" s="18">
        <f t="shared" ca="1" si="592"/>
        <v>2070</v>
      </c>
      <c r="L1092" s="18">
        <f t="shared" ca="1" si="592"/>
        <v>2069</v>
      </c>
      <c r="M1092" s="18">
        <f t="shared" ca="1" si="592"/>
        <v>2068</v>
      </c>
      <c r="N1092" s="18">
        <f t="shared" ca="1" si="592"/>
        <v>2067</v>
      </c>
      <c r="O1092" s="18">
        <f t="shared" ca="1" si="592"/>
        <v>2066</v>
      </c>
      <c r="P1092" s="18">
        <f t="shared" ca="1" si="592"/>
        <v>2065</v>
      </c>
      <c r="Q1092" s="18">
        <f t="shared" ca="1" si="592"/>
        <v>2064</v>
      </c>
      <c r="R1092" s="18">
        <f t="shared" ca="1" si="592"/>
        <v>2063</v>
      </c>
      <c r="S1092" s="18">
        <f t="shared" ca="1" si="592"/>
        <v>2062</v>
      </c>
      <c r="T1092" s="18">
        <f t="shared" ca="1" si="592"/>
        <v>2061</v>
      </c>
      <c r="U1092" s="18">
        <f t="shared" ca="1" si="593"/>
        <v>2060</v>
      </c>
      <c r="V1092" s="18">
        <f t="shared" ca="1" si="593"/>
        <v>2059</v>
      </c>
      <c r="W1092" s="18">
        <f t="shared" ca="1" si="593"/>
        <v>2058</v>
      </c>
      <c r="X1092" s="18">
        <f t="shared" ca="1" si="593"/>
        <v>2057</v>
      </c>
      <c r="Y1092" s="18">
        <f t="shared" ca="1" si="593"/>
        <v>2056</v>
      </c>
      <c r="Z1092" s="18">
        <f t="shared" ca="1" si="593"/>
        <v>2055</v>
      </c>
      <c r="AA1092" s="18">
        <f t="shared" ca="1" si="593"/>
        <v>2054</v>
      </c>
      <c r="AB1092" s="18">
        <f t="shared" ca="1" si="593"/>
        <v>2053</v>
      </c>
      <c r="AC1092" s="18">
        <f t="shared" ca="1" si="593"/>
        <v>2052</v>
      </c>
      <c r="AD1092" s="18">
        <f t="shared" ca="1" si="593"/>
        <v>2051</v>
      </c>
      <c r="AE1092" s="18">
        <f t="shared" ca="1" si="594"/>
        <v>2050</v>
      </c>
      <c r="AF1092" s="18">
        <f t="shared" ca="1" si="594"/>
        <v>2049</v>
      </c>
      <c r="AG1092" s="18">
        <f t="shared" ca="1" si="594"/>
        <v>2048</v>
      </c>
      <c r="AH1092" s="18">
        <f t="shared" ca="1" si="594"/>
        <v>2047</v>
      </c>
      <c r="AI1092" s="18">
        <f t="shared" ca="1" si="594"/>
        <v>2046</v>
      </c>
      <c r="AJ1092" s="18">
        <f t="shared" ca="1" si="594"/>
        <v>2045</v>
      </c>
      <c r="AK1092" s="18">
        <f t="shared" ca="1" si="594"/>
        <v>2044</v>
      </c>
      <c r="AL1092" s="18">
        <f t="shared" ca="1" si="594"/>
        <v>2043</v>
      </c>
      <c r="AM1092" s="18">
        <f t="shared" ca="1" si="594"/>
        <v>2042</v>
      </c>
      <c r="AN1092" s="18">
        <f t="shared" ca="1" si="594"/>
        <v>2041</v>
      </c>
      <c r="AO1092" s="18">
        <f t="shared" ca="1" si="595"/>
        <v>2040</v>
      </c>
      <c r="AP1092" s="18">
        <f t="shared" ca="1" si="595"/>
        <v>2039</v>
      </c>
      <c r="AQ1092" s="18">
        <f t="shared" ca="1" si="595"/>
        <v>2038</v>
      </c>
      <c r="AR1092" s="18">
        <f t="shared" ca="1" si="595"/>
        <v>2037</v>
      </c>
      <c r="AS1092" s="18">
        <f t="shared" ca="1" si="595"/>
        <v>2036</v>
      </c>
      <c r="AT1092" s="18">
        <f t="shared" ca="1" si="595"/>
        <v>2035</v>
      </c>
      <c r="AU1092" s="18">
        <f t="shared" ca="1" si="595"/>
        <v>2034</v>
      </c>
      <c r="AV1092" s="18">
        <f t="shared" ca="1" si="595"/>
        <v>2033</v>
      </c>
      <c r="AW1092" s="18">
        <f t="shared" ca="1" si="595"/>
        <v>2032</v>
      </c>
      <c r="AX1092" s="18">
        <f t="shared" ca="1" si="595"/>
        <v>2031</v>
      </c>
      <c r="AY1092" s="18">
        <f t="shared" ca="1" si="596"/>
        <v>2030</v>
      </c>
      <c r="AZ1092" s="18">
        <f t="shared" ca="1" si="596"/>
        <v>2029</v>
      </c>
      <c r="BA1092" s="18">
        <f t="shared" ca="1" si="596"/>
        <v>2028</v>
      </c>
      <c r="BB1092" s="18">
        <f t="shared" ca="1" si="596"/>
        <v>2027</v>
      </c>
      <c r="BC1092" s="18">
        <f t="shared" ca="1" si="596"/>
        <v>2026</v>
      </c>
      <c r="BD1092" s="18">
        <f t="shared" ca="1" si="596"/>
        <v>2025</v>
      </c>
      <c r="BE1092" s="18">
        <f t="shared" ca="1" si="596"/>
        <v>2024</v>
      </c>
      <c r="BF1092" s="18">
        <f t="shared" ca="1" si="596"/>
        <v>2023</v>
      </c>
      <c r="BG1092" s="18">
        <f t="shared" ca="1" si="596"/>
        <v>0</v>
      </c>
      <c r="BH1092" s="18">
        <f t="shared" ca="1" si="596"/>
        <v>0</v>
      </c>
    </row>
    <row r="1093" spans="8:60" x14ac:dyDescent="0.35">
      <c r="H1093" s="2" t="e">
        <f t="shared" si="574"/>
        <v>#REF!</v>
      </c>
      <c r="I1093">
        <f t="shared" si="591"/>
        <v>21</v>
      </c>
      <c r="J1093">
        <f t="shared" si="575"/>
        <v>48</v>
      </c>
      <c r="K1093" s="18">
        <f t="shared" ca="1" si="592"/>
        <v>2071</v>
      </c>
      <c r="L1093" s="18">
        <f t="shared" ca="1" si="592"/>
        <v>2070</v>
      </c>
      <c r="M1093" s="18">
        <f t="shared" ca="1" si="592"/>
        <v>2069</v>
      </c>
      <c r="N1093" s="18">
        <f t="shared" ca="1" si="592"/>
        <v>2068</v>
      </c>
      <c r="O1093" s="18">
        <f t="shared" ca="1" si="592"/>
        <v>2067</v>
      </c>
      <c r="P1093" s="18">
        <f t="shared" ca="1" si="592"/>
        <v>2066</v>
      </c>
      <c r="Q1093" s="18">
        <f t="shared" ca="1" si="592"/>
        <v>2065</v>
      </c>
      <c r="R1093" s="18">
        <f t="shared" ca="1" si="592"/>
        <v>2064</v>
      </c>
      <c r="S1093" s="18">
        <f t="shared" ca="1" si="592"/>
        <v>2063</v>
      </c>
      <c r="T1093" s="18">
        <f t="shared" ca="1" si="592"/>
        <v>2062</v>
      </c>
      <c r="U1093" s="18">
        <f t="shared" ca="1" si="593"/>
        <v>2061</v>
      </c>
      <c r="V1093" s="18">
        <f t="shared" ca="1" si="593"/>
        <v>2060</v>
      </c>
      <c r="W1093" s="18">
        <f t="shared" ca="1" si="593"/>
        <v>2059</v>
      </c>
      <c r="X1093" s="18">
        <f t="shared" ca="1" si="593"/>
        <v>2058</v>
      </c>
      <c r="Y1093" s="18">
        <f t="shared" ca="1" si="593"/>
        <v>2057</v>
      </c>
      <c r="Z1093" s="18">
        <f t="shared" ca="1" si="593"/>
        <v>2056</v>
      </c>
      <c r="AA1093" s="18">
        <f t="shared" ca="1" si="593"/>
        <v>2055</v>
      </c>
      <c r="AB1093" s="18">
        <f t="shared" ca="1" si="593"/>
        <v>2054</v>
      </c>
      <c r="AC1093" s="18">
        <f t="shared" ca="1" si="593"/>
        <v>2053</v>
      </c>
      <c r="AD1093" s="18">
        <f t="shared" ca="1" si="593"/>
        <v>2052</v>
      </c>
      <c r="AE1093" s="18">
        <f t="shared" ca="1" si="594"/>
        <v>2051</v>
      </c>
      <c r="AF1093" s="18">
        <f t="shared" ca="1" si="594"/>
        <v>2050</v>
      </c>
      <c r="AG1093" s="18">
        <f t="shared" ca="1" si="594"/>
        <v>2049</v>
      </c>
      <c r="AH1093" s="18">
        <f t="shared" ca="1" si="594"/>
        <v>2048</v>
      </c>
      <c r="AI1093" s="18">
        <f t="shared" ca="1" si="594"/>
        <v>2047</v>
      </c>
      <c r="AJ1093" s="18">
        <f t="shared" ca="1" si="594"/>
        <v>2046</v>
      </c>
      <c r="AK1093" s="18">
        <f t="shared" ca="1" si="594"/>
        <v>2045</v>
      </c>
      <c r="AL1093" s="18">
        <f t="shared" ca="1" si="594"/>
        <v>2044</v>
      </c>
      <c r="AM1093" s="18">
        <f t="shared" ca="1" si="594"/>
        <v>2043</v>
      </c>
      <c r="AN1093" s="18">
        <f t="shared" ca="1" si="594"/>
        <v>2042</v>
      </c>
      <c r="AO1093" s="18">
        <f t="shared" ca="1" si="595"/>
        <v>2041</v>
      </c>
      <c r="AP1093" s="18">
        <f t="shared" ca="1" si="595"/>
        <v>2040</v>
      </c>
      <c r="AQ1093" s="18">
        <f t="shared" ca="1" si="595"/>
        <v>2039</v>
      </c>
      <c r="AR1093" s="18">
        <f t="shared" ca="1" si="595"/>
        <v>2038</v>
      </c>
      <c r="AS1093" s="18">
        <f t="shared" ca="1" si="595"/>
        <v>2037</v>
      </c>
      <c r="AT1093" s="18">
        <f t="shared" ca="1" si="595"/>
        <v>2036</v>
      </c>
      <c r="AU1093" s="18">
        <f t="shared" ca="1" si="595"/>
        <v>2035</v>
      </c>
      <c r="AV1093" s="18">
        <f t="shared" ca="1" si="595"/>
        <v>2034</v>
      </c>
      <c r="AW1093" s="18">
        <f t="shared" ca="1" si="595"/>
        <v>2033</v>
      </c>
      <c r="AX1093" s="18">
        <f t="shared" ca="1" si="595"/>
        <v>2032</v>
      </c>
      <c r="AY1093" s="18">
        <f t="shared" ca="1" si="596"/>
        <v>2031</v>
      </c>
      <c r="AZ1093" s="18">
        <f t="shared" ca="1" si="596"/>
        <v>2030</v>
      </c>
      <c r="BA1093" s="18">
        <f t="shared" ca="1" si="596"/>
        <v>2029</v>
      </c>
      <c r="BB1093" s="18">
        <f t="shared" ca="1" si="596"/>
        <v>2028</v>
      </c>
      <c r="BC1093" s="18">
        <f t="shared" ca="1" si="596"/>
        <v>2027</v>
      </c>
      <c r="BD1093" s="18">
        <f t="shared" ca="1" si="596"/>
        <v>2026</v>
      </c>
      <c r="BE1093" s="18">
        <f t="shared" ca="1" si="596"/>
        <v>2025</v>
      </c>
      <c r="BF1093" s="18">
        <f t="shared" ca="1" si="596"/>
        <v>2024</v>
      </c>
      <c r="BG1093" s="18">
        <f t="shared" ca="1" si="596"/>
        <v>2023</v>
      </c>
      <c r="BH1093" s="18">
        <f t="shared" ca="1" si="596"/>
        <v>0</v>
      </c>
    </row>
    <row r="1094" spans="8:60" x14ac:dyDescent="0.35">
      <c r="H1094" s="2" t="e">
        <f t="shared" si="574"/>
        <v>#REF!</v>
      </c>
      <c r="I1094">
        <f t="shared" si="591"/>
        <v>21</v>
      </c>
      <c r="J1094">
        <f t="shared" si="575"/>
        <v>49</v>
      </c>
      <c r="K1094" s="18">
        <f t="shared" ca="1" si="592"/>
        <v>2072</v>
      </c>
      <c r="L1094" s="18">
        <f t="shared" ca="1" si="592"/>
        <v>2071</v>
      </c>
      <c r="M1094" s="18">
        <f t="shared" ca="1" si="592"/>
        <v>2070</v>
      </c>
      <c r="N1094" s="18">
        <f t="shared" ca="1" si="592"/>
        <v>2069</v>
      </c>
      <c r="O1094" s="18">
        <f t="shared" ca="1" si="592"/>
        <v>2068</v>
      </c>
      <c r="P1094" s="18">
        <f t="shared" ca="1" si="592"/>
        <v>2067</v>
      </c>
      <c r="Q1094" s="18">
        <f t="shared" ca="1" si="592"/>
        <v>2066</v>
      </c>
      <c r="R1094" s="18">
        <f t="shared" ca="1" si="592"/>
        <v>2065</v>
      </c>
      <c r="S1094" s="18">
        <f t="shared" ca="1" si="592"/>
        <v>2064</v>
      </c>
      <c r="T1094" s="18">
        <f t="shared" ca="1" si="592"/>
        <v>2063</v>
      </c>
      <c r="U1094" s="18">
        <f t="shared" ca="1" si="593"/>
        <v>2062</v>
      </c>
      <c r="V1094" s="18">
        <f t="shared" ca="1" si="593"/>
        <v>2061</v>
      </c>
      <c r="W1094" s="18">
        <f t="shared" ca="1" si="593"/>
        <v>2060</v>
      </c>
      <c r="X1094" s="18">
        <f t="shared" ca="1" si="593"/>
        <v>2059</v>
      </c>
      <c r="Y1094" s="18">
        <f t="shared" ca="1" si="593"/>
        <v>2058</v>
      </c>
      <c r="Z1094" s="18">
        <f t="shared" ca="1" si="593"/>
        <v>2057</v>
      </c>
      <c r="AA1094" s="18">
        <f t="shared" ca="1" si="593"/>
        <v>2056</v>
      </c>
      <c r="AB1094" s="18">
        <f t="shared" ca="1" si="593"/>
        <v>2055</v>
      </c>
      <c r="AC1094" s="18">
        <f t="shared" ca="1" si="593"/>
        <v>2054</v>
      </c>
      <c r="AD1094" s="18">
        <f t="shared" ca="1" si="593"/>
        <v>2053</v>
      </c>
      <c r="AE1094" s="18">
        <f t="shared" ca="1" si="594"/>
        <v>2052</v>
      </c>
      <c r="AF1094" s="18">
        <f t="shared" ca="1" si="594"/>
        <v>2051</v>
      </c>
      <c r="AG1094" s="18">
        <f t="shared" ca="1" si="594"/>
        <v>2050</v>
      </c>
      <c r="AH1094" s="18">
        <f t="shared" ca="1" si="594"/>
        <v>2049</v>
      </c>
      <c r="AI1094" s="18">
        <f t="shared" ca="1" si="594"/>
        <v>2048</v>
      </c>
      <c r="AJ1094" s="18">
        <f t="shared" ca="1" si="594"/>
        <v>2047</v>
      </c>
      <c r="AK1094" s="18">
        <f t="shared" ca="1" si="594"/>
        <v>2046</v>
      </c>
      <c r="AL1094" s="18">
        <f t="shared" ca="1" si="594"/>
        <v>2045</v>
      </c>
      <c r="AM1094" s="18">
        <f t="shared" ca="1" si="594"/>
        <v>2044</v>
      </c>
      <c r="AN1094" s="18">
        <f t="shared" ca="1" si="594"/>
        <v>2043</v>
      </c>
      <c r="AO1094" s="18">
        <f t="shared" ca="1" si="595"/>
        <v>2042</v>
      </c>
      <c r="AP1094" s="18">
        <f t="shared" ca="1" si="595"/>
        <v>2041</v>
      </c>
      <c r="AQ1094" s="18">
        <f t="shared" ca="1" si="595"/>
        <v>2040</v>
      </c>
      <c r="AR1094" s="18">
        <f t="shared" ca="1" si="595"/>
        <v>2039</v>
      </c>
      <c r="AS1094" s="18">
        <f t="shared" ca="1" si="595"/>
        <v>2038</v>
      </c>
      <c r="AT1094" s="18">
        <f t="shared" ca="1" si="595"/>
        <v>2037</v>
      </c>
      <c r="AU1094" s="18">
        <f t="shared" ca="1" si="595"/>
        <v>2036</v>
      </c>
      <c r="AV1094" s="18">
        <f t="shared" ca="1" si="595"/>
        <v>2035</v>
      </c>
      <c r="AW1094" s="18">
        <f t="shared" ca="1" si="595"/>
        <v>2034</v>
      </c>
      <c r="AX1094" s="18">
        <f t="shared" ca="1" si="595"/>
        <v>2033</v>
      </c>
      <c r="AY1094" s="18">
        <f t="shared" ca="1" si="596"/>
        <v>2032</v>
      </c>
      <c r="AZ1094" s="18">
        <f t="shared" ca="1" si="596"/>
        <v>2031</v>
      </c>
      <c r="BA1094" s="18">
        <f t="shared" ca="1" si="596"/>
        <v>2030</v>
      </c>
      <c r="BB1094" s="18">
        <f t="shared" ca="1" si="596"/>
        <v>2029</v>
      </c>
      <c r="BC1094" s="18">
        <f t="shared" ca="1" si="596"/>
        <v>2028</v>
      </c>
      <c r="BD1094" s="18">
        <f t="shared" ca="1" si="596"/>
        <v>2027</v>
      </c>
      <c r="BE1094" s="18">
        <f t="shared" ca="1" si="596"/>
        <v>2026</v>
      </c>
      <c r="BF1094" s="18">
        <f t="shared" ca="1" si="596"/>
        <v>2025</v>
      </c>
      <c r="BG1094" s="18">
        <f t="shared" ca="1" si="596"/>
        <v>2024</v>
      </c>
      <c r="BH1094" s="18">
        <f t="shared" ca="1" si="596"/>
        <v>2023</v>
      </c>
    </row>
    <row r="1095" spans="8:60" x14ac:dyDescent="0.35">
      <c r="H1095" s="2" t="e">
        <f t="shared" si="574"/>
        <v>#REF!</v>
      </c>
      <c r="I1095">
        <f t="shared" si="591"/>
        <v>21</v>
      </c>
      <c r="J1095">
        <f t="shared" si="575"/>
        <v>50</v>
      </c>
      <c r="K1095" s="18">
        <f t="shared" ref="K1095:T1104" ca="1" si="597">IF(K$24&gt;$J1095,0,OFFSET($K$2,$I1095,$J1095-K$24))</f>
        <v>0</v>
      </c>
      <c r="L1095" s="18">
        <f t="shared" ca="1" si="597"/>
        <v>2072</v>
      </c>
      <c r="M1095" s="18">
        <f t="shared" ca="1" si="597"/>
        <v>2071</v>
      </c>
      <c r="N1095" s="18">
        <f t="shared" ca="1" si="597"/>
        <v>2070</v>
      </c>
      <c r="O1095" s="18">
        <f t="shared" ca="1" si="597"/>
        <v>2069</v>
      </c>
      <c r="P1095" s="18">
        <f t="shared" ca="1" si="597"/>
        <v>2068</v>
      </c>
      <c r="Q1095" s="18">
        <f t="shared" ca="1" si="597"/>
        <v>2067</v>
      </c>
      <c r="R1095" s="18">
        <f t="shared" ca="1" si="597"/>
        <v>2066</v>
      </c>
      <c r="S1095" s="18">
        <f t="shared" ca="1" si="597"/>
        <v>2065</v>
      </c>
      <c r="T1095" s="18">
        <f t="shared" ca="1" si="597"/>
        <v>2064</v>
      </c>
      <c r="U1095" s="18">
        <f t="shared" ref="U1095:AD1104" ca="1" si="598">IF(U$24&gt;$J1095,0,OFFSET($K$2,$I1095,$J1095-U$24))</f>
        <v>2063</v>
      </c>
      <c r="V1095" s="18">
        <f t="shared" ca="1" si="598"/>
        <v>2062</v>
      </c>
      <c r="W1095" s="18">
        <f t="shared" ca="1" si="598"/>
        <v>2061</v>
      </c>
      <c r="X1095" s="18">
        <f t="shared" ca="1" si="598"/>
        <v>2060</v>
      </c>
      <c r="Y1095" s="18">
        <f t="shared" ca="1" si="598"/>
        <v>2059</v>
      </c>
      <c r="Z1095" s="18">
        <f t="shared" ca="1" si="598"/>
        <v>2058</v>
      </c>
      <c r="AA1095" s="18">
        <f t="shared" ca="1" si="598"/>
        <v>2057</v>
      </c>
      <c r="AB1095" s="18">
        <f t="shared" ca="1" si="598"/>
        <v>2056</v>
      </c>
      <c r="AC1095" s="18">
        <f t="shared" ca="1" si="598"/>
        <v>2055</v>
      </c>
      <c r="AD1095" s="18">
        <f t="shared" ca="1" si="598"/>
        <v>2054</v>
      </c>
      <c r="AE1095" s="18">
        <f t="shared" ref="AE1095:AN1104" ca="1" si="599">IF(AE$24&gt;$J1095,0,OFFSET($K$2,$I1095,$J1095-AE$24))</f>
        <v>2053</v>
      </c>
      <c r="AF1095" s="18">
        <f t="shared" ca="1" si="599"/>
        <v>2052</v>
      </c>
      <c r="AG1095" s="18">
        <f t="shared" ca="1" si="599"/>
        <v>2051</v>
      </c>
      <c r="AH1095" s="18">
        <f t="shared" ca="1" si="599"/>
        <v>2050</v>
      </c>
      <c r="AI1095" s="18">
        <f t="shared" ca="1" si="599"/>
        <v>2049</v>
      </c>
      <c r="AJ1095" s="18">
        <f t="shared" ca="1" si="599"/>
        <v>2048</v>
      </c>
      <c r="AK1095" s="18">
        <f t="shared" ca="1" si="599"/>
        <v>2047</v>
      </c>
      <c r="AL1095" s="18">
        <f t="shared" ca="1" si="599"/>
        <v>2046</v>
      </c>
      <c r="AM1095" s="18">
        <f t="shared" ca="1" si="599"/>
        <v>2045</v>
      </c>
      <c r="AN1095" s="18">
        <f t="shared" ca="1" si="599"/>
        <v>2044</v>
      </c>
      <c r="AO1095" s="18">
        <f t="shared" ref="AO1095:AX1104" ca="1" si="600">IF(AO$24&gt;$J1095,0,OFFSET($K$2,$I1095,$J1095-AO$24))</f>
        <v>2043</v>
      </c>
      <c r="AP1095" s="18">
        <f t="shared" ca="1" si="600"/>
        <v>2042</v>
      </c>
      <c r="AQ1095" s="18">
        <f t="shared" ca="1" si="600"/>
        <v>2041</v>
      </c>
      <c r="AR1095" s="18">
        <f t="shared" ca="1" si="600"/>
        <v>2040</v>
      </c>
      <c r="AS1095" s="18">
        <f t="shared" ca="1" si="600"/>
        <v>2039</v>
      </c>
      <c r="AT1095" s="18">
        <f t="shared" ca="1" si="600"/>
        <v>2038</v>
      </c>
      <c r="AU1095" s="18">
        <f t="shared" ca="1" si="600"/>
        <v>2037</v>
      </c>
      <c r="AV1095" s="18">
        <f t="shared" ca="1" si="600"/>
        <v>2036</v>
      </c>
      <c r="AW1095" s="18">
        <f t="shared" ca="1" si="600"/>
        <v>2035</v>
      </c>
      <c r="AX1095" s="18">
        <f t="shared" ca="1" si="600"/>
        <v>2034</v>
      </c>
      <c r="AY1095" s="18">
        <f t="shared" ref="AY1095:BH1104" ca="1" si="601">IF(AY$24&gt;$J1095,0,OFFSET($K$2,$I1095,$J1095-AY$24))</f>
        <v>2033</v>
      </c>
      <c r="AZ1095" s="18">
        <f t="shared" ca="1" si="601"/>
        <v>2032</v>
      </c>
      <c r="BA1095" s="18">
        <f t="shared" ca="1" si="601"/>
        <v>2031</v>
      </c>
      <c r="BB1095" s="18">
        <f t="shared" ca="1" si="601"/>
        <v>2030</v>
      </c>
      <c r="BC1095" s="18">
        <f t="shared" ca="1" si="601"/>
        <v>2029</v>
      </c>
      <c r="BD1095" s="18">
        <f t="shared" ca="1" si="601"/>
        <v>2028</v>
      </c>
      <c r="BE1095" s="18">
        <f t="shared" ca="1" si="601"/>
        <v>2027</v>
      </c>
      <c r="BF1095" s="18">
        <f t="shared" ca="1" si="601"/>
        <v>2026</v>
      </c>
      <c r="BG1095" s="18">
        <f t="shared" ca="1" si="601"/>
        <v>2025</v>
      </c>
      <c r="BH1095" s="18">
        <f t="shared" ca="1" si="601"/>
        <v>2024</v>
      </c>
    </row>
    <row r="1096" spans="8:60" x14ac:dyDescent="0.35">
      <c r="H1096" s="2" t="e">
        <f t="shared" si="574"/>
        <v>#REF!</v>
      </c>
      <c r="I1096">
        <f t="shared" si="591"/>
        <v>22</v>
      </c>
      <c r="J1096">
        <f t="shared" si="575"/>
        <v>0</v>
      </c>
      <c r="K1096" s="18">
        <f t="shared" ca="1" si="597"/>
        <v>0</v>
      </c>
      <c r="L1096" s="18">
        <f t="shared" ca="1" si="597"/>
        <v>0</v>
      </c>
      <c r="M1096" s="18">
        <f t="shared" ca="1" si="597"/>
        <v>0</v>
      </c>
      <c r="N1096" s="18">
        <f t="shared" ca="1" si="597"/>
        <v>0</v>
      </c>
      <c r="O1096" s="18">
        <f t="shared" ca="1" si="597"/>
        <v>0</v>
      </c>
      <c r="P1096" s="18">
        <f t="shared" ca="1" si="597"/>
        <v>0</v>
      </c>
      <c r="Q1096" s="18">
        <f t="shared" ca="1" si="597"/>
        <v>0</v>
      </c>
      <c r="R1096" s="18">
        <f t="shared" ca="1" si="597"/>
        <v>0</v>
      </c>
      <c r="S1096" s="18">
        <f t="shared" ca="1" si="597"/>
        <v>0</v>
      </c>
      <c r="T1096" s="18">
        <f t="shared" ca="1" si="597"/>
        <v>0</v>
      </c>
      <c r="U1096" s="18">
        <f t="shared" ca="1" si="598"/>
        <v>0</v>
      </c>
      <c r="V1096" s="18">
        <f t="shared" ca="1" si="598"/>
        <v>0</v>
      </c>
      <c r="W1096" s="18">
        <f t="shared" ca="1" si="598"/>
        <v>0</v>
      </c>
      <c r="X1096" s="18">
        <f t="shared" ca="1" si="598"/>
        <v>0</v>
      </c>
      <c r="Y1096" s="18">
        <f t="shared" ca="1" si="598"/>
        <v>0</v>
      </c>
      <c r="Z1096" s="18">
        <f t="shared" ca="1" si="598"/>
        <v>0</v>
      </c>
      <c r="AA1096" s="18">
        <f t="shared" ca="1" si="598"/>
        <v>0</v>
      </c>
      <c r="AB1096" s="18">
        <f t="shared" ca="1" si="598"/>
        <v>0</v>
      </c>
      <c r="AC1096" s="18">
        <f t="shared" ca="1" si="598"/>
        <v>0</v>
      </c>
      <c r="AD1096" s="18">
        <f t="shared" ca="1" si="598"/>
        <v>0</v>
      </c>
      <c r="AE1096" s="18">
        <f t="shared" ca="1" si="599"/>
        <v>0</v>
      </c>
      <c r="AF1096" s="18">
        <f t="shared" ca="1" si="599"/>
        <v>0</v>
      </c>
      <c r="AG1096" s="18">
        <f t="shared" ca="1" si="599"/>
        <v>0</v>
      </c>
      <c r="AH1096" s="18">
        <f t="shared" ca="1" si="599"/>
        <v>0</v>
      </c>
      <c r="AI1096" s="18">
        <f t="shared" ca="1" si="599"/>
        <v>0</v>
      </c>
      <c r="AJ1096" s="18">
        <f t="shared" ca="1" si="599"/>
        <v>0</v>
      </c>
      <c r="AK1096" s="18">
        <f t="shared" ca="1" si="599"/>
        <v>0</v>
      </c>
      <c r="AL1096" s="18">
        <f t="shared" ca="1" si="599"/>
        <v>0</v>
      </c>
      <c r="AM1096" s="18">
        <f t="shared" ca="1" si="599"/>
        <v>0</v>
      </c>
      <c r="AN1096" s="18">
        <f t="shared" ca="1" si="599"/>
        <v>0</v>
      </c>
      <c r="AO1096" s="18">
        <f t="shared" ca="1" si="600"/>
        <v>0</v>
      </c>
      <c r="AP1096" s="18">
        <f t="shared" ca="1" si="600"/>
        <v>0</v>
      </c>
      <c r="AQ1096" s="18">
        <f t="shared" ca="1" si="600"/>
        <v>0</v>
      </c>
      <c r="AR1096" s="18">
        <f t="shared" ca="1" si="600"/>
        <v>0</v>
      </c>
      <c r="AS1096" s="18">
        <f t="shared" ca="1" si="600"/>
        <v>0</v>
      </c>
      <c r="AT1096" s="18">
        <f t="shared" ca="1" si="600"/>
        <v>0</v>
      </c>
      <c r="AU1096" s="18">
        <f t="shared" ca="1" si="600"/>
        <v>0</v>
      </c>
      <c r="AV1096" s="18">
        <f t="shared" ca="1" si="600"/>
        <v>0</v>
      </c>
      <c r="AW1096" s="18">
        <f t="shared" ca="1" si="600"/>
        <v>0</v>
      </c>
      <c r="AX1096" s="18">
        <f t="shared" ca="1" si="600"/>
        <v>0</v>
      </c>
      <c r="AY1096" s="18">
        <f t="shared" ca="1" si="601"/>
        <v>0</v>
      </c>
      <c r="AZ1096" s="18">
        <f t="shared" ca="1" si="601"/>
        <v>0</v>
      </c>
      <c r="BA1096" s="18">
        <f t="shared" ca="1" si="601"/>
        <v>0</v>
      </c>
      <c r="BB1096" s="18">
        <f t="shared" ca="1" si="601"/>
        <v>0</v>
      </c>
      <c r="BC1096" s="18">
        <f t="shared" ca="1" si="601"/>
        <v>0</v>
      </c>
      <c r="BD1096" s="18">
        <f t="shared" ca="1" si="601"/>
        <v>0</v>
      </c>
      <c r="BE1096" s="18">
        <f t="shared" ca="1" si="601"/>
        <v>0</v>
      </c>
      <c r="BF1096" s="18">
        <f t="shared" ca="1" si="601"/>
        <v>0</v>
      </c>
      <c r="BG1096" s="18">
        <f t="shared" ca="1" si="601"/>
        <v>0</v>
      </c>
      <c r="BH1096" s="18">
        <f t="shared" ca="1" si="601"/>
        <v>0</v>
      </c>
    </row>
    <row r="1097" spans="8:60" x14ac:dyDescent="0.35">
      <c r="H1097" s="2" t="e">
        <f t="shared" si="574"/>
        <v>#REF!</v>
      </c>
      <c r="I1097">
        <f t="shared" si="591"/>
        <v>22</v>
      </c>
      <c r="J1097">
        <f t="shared" si="575"/>
        <v>1</v>
      </c>
      <c r="K1097" s="18">
        <f t="shared" ca="1" si="597"/>
        <v>1</v>
      </c>
      <c r="L1097" s="18">
        <f t="shared" ca="1" si="597"/>
        <v>0</v>
      </c>
      <c r="M1097" s="18">
        <f t="shared" ca="1" si="597"/>
        <v>0</v>
      </c>
      <c r="N1097" s="18">
        <f t="shared" ca="1" si="597"/>
        <v>0</v>
      </c>
      <c r="O1097" s="18">
        <f t="shared" ca="1" si="597"/>
        <v>0</v>
      </c>
      <c r="P1097" s="18">
        <f t="shared" ca="1" si="597"/>
        <v>0</v>
      </c>
      <c r="Q1097" s="18">
        <f t="shared" ca="1" si="597"/>
        <v>0</v>
      </c>
      <c r="R1097" s="18">
        <f t="shared" ca="1" si="597"/>
        <v>0</v>
      </c>
      <c r="S1097" s="18">
        <f t="shared" ca="1" si="597"/>
        <v>0</v>
      </c>
      <c r="T1097" s="18">
        <f t="shared" ca="1" si="597"/>
        <v>0</v>
      </c>
      <c r="U1097" s="18">
        <f t="shared" ca="1" si="598"/>
        <v>0</v>
      </c>
      <c r="V1097" s="18">
        <f t="shared" ca="1" si="598"/>
        <v>0</v>
      </c>
      <c r="W1097" s="18">
        <f t="shared" ca="1" si="598"/>
        <v>0</v>
      </c>
      <c r="X1097" s="18">
        <f t="shared" ca="1" si="598"/>
        <v>0</v>
      </c>
      <c r="Y1097" s="18">
        <f t="shared" ca="1" si="598"/>
        <v>0</v>
      </c>
      <c r="Z1097" s="18">
        <f t="shared" ca="1" si="598"/>
        <v>0</v>
      </c>
      <c r="AA1097" s="18">
        <f t="shared" ca="1" si="598"/>
        <v>0</v>
      </c>
      <c r="AB1097" s="18">
        <f t="shared" ca="1" si="598"/>
        <v>0</v>
      </c>
      <c r="AC1097" s="18">
        <f t="shared" ca="1" si="598"/>
        <v>0</v>
      </c>
      <c r="AD1097" s="18">
        <f t="shared" ca="1" si="598"/>
        <v>0</v>
      </c>
      <c r="AE1097" s="18">
        <f t="shared" ca="1" si="599"/>
        <v>0</v>
      </c>
      <c r="AF1097" s="18">
        <f t="shared" ca="1" si="599"/>
        <v>0</v>
      </c>
      <c r="AG1097" s="18">
        <f t="shared" ca="1" si="599"/>
        <v>0</v>
      </c>
      <c r="AH1097" s="18">
        <f t="shared" ca="1" si="599"/>
        <v>0</v>
      </c>
      <c r="AI1097" s="18">
        <f t="shared" ca="1" si="599"/>
        <v>0</v>
      </c>
      <c r="AJ1097" s="18">
        <f t="shared" ca="1" si="599"/>
        <v>0</v>
      </c>
      <c r="AK1097" s="18">
        <f t="shared" ca="1" si="599"/>
        <v>0</v>
      </c>
      <c r="AL1097" s="18">
        <f t="shared" ca="1" si="599"/>
        <v>0</v>
      </c>
      <c r="AM1097" s="18">
        <f t="shared" ca="1" si="599"/>
        <v>0</v>
      </c>
      <c r="AN1097" s="18">
        <f t="shared" ca="1" si="599"/>
        <v>0</v>
      </c>
      <c r="AO1097" s="18">
        <f t="shared" ca="1" si="600"/>
        <v>0</v>
      </c>
      <c r="AP1097" s="18">
        <f t="shared" ca="1" si="600"/>
        <v>0</v>
      </c>
      <c r="AQ1097" s="18">
        <f t="shared" ca="1" si="600"/>
        <v>0</v>
      </c>
      <c r="AR1097" s="18">
        <f t="shared" ca="1" si="600"/>
        <v>0</v>
      </c>
      <c r="AS1097" s="18">
        <f t="shared" ca="1" si="600"/>
        <v>0</v>
      </c>
      <c r="AT1097" s="18">
        <f t="shared" ca="1" si="600"/>
        <v>0</v>
      </c>
      <c r="AU1097" s="18">
        <f t="shared" ca="1" si="600"/>
        <v>0</v>
      </c>
      <c r="AV1097" s="18">
        <f t="shared" ca="1" si="600"/>
        <v>0</v>
      </c>
      <c r="AW1097" s="18">
        <f t="shared" ca="1" si="600"/>
        <v>0</v>
      </c>
      <c r="AX1097" s="18">
        <f t="shared" ca="1" si="600"/>
        <v>0</v>
      </c>
      <c r="AY1097" s="18">
        <f t="shared" ca="1" si="601"/>
        <v>0</v>
      </c>
      <c r="AZ1097" s="18">
        <f t="shared" ca="1" si="601"/>
        <v>0</v>
      </c>
      <c r="BA1097" s="18">
        <f t="shared" ca="1" si="601"/>
        <v>0</v>
      </c>
      <c r="BB1097" s="18">
        <f t="shared" ca="1" si="601"/>
        <v>0</v>
      </c>
      <c r="BC1097" s="18">
        <f t="shared" ca="1" si="601"/>
        <v>0</v>
      </c>
      <c r="BD1097" s="18">
        <f t="shared" ca="1" si="601"/>
        <v>0</v>
      </c>
      <c r="BE1097" s="18">
        <f t="shared" ca="1" si="601"/>
        <v>0</v>
      </c>
      <c r="BF1097" s="18">
        <f t="shared" ca="1" si="601"/>
        <v>0</v>
      </c>
      <c r="BG1097" s="18">
        <f t="shared" ca="1" si="601"/>
        <v>0</v>
      </c>
      <c r="BH1097" s="18">
        <f t="shared" ca="1" si="601"/>
        <v>0</v>
      </c>
    </row>
    <row r="1098" spans="8:60" x14ac:dyDescent="0.35">
      <c r="H1098" s="2" t="e">
        <f t="shared" si="574"/>
        <v>#REF!</v>
      </c>
      <c r="I1098">
        <f t="shared" si="591"/>
        <v>22</v>
      </c>
      <c r="J1098">
        <f t="shared" si="575"/>
        <v>2</v>
      </c>
      <c r="K1098" s="18">
        <f t="shared" ca="1" si="597"/>
        <v>2</v>
      </c>
      <c r="L1098" s="18">
        <f t="shared" ca="1" si="597"/>
        <v>1</v>
      </c>
      <c r="M1098" s="18">
        <f t="shared" ca="1" si="597"/>
        <v>0</v>
      </c>
      <c r="N1098" s="18">
        <f t="shared" ca="1" si="597"/>
        <v>0</v>
      </c>
      <c r="O1098" s="18">
        <f t="shared" ca="1" si="597"/>
        <v>0</v>
      </c>
      <c r="P1098" s="18">
        <f t="shared" ca="1" si="597"/>
        <v>0</v>
      </c>
      <c r="Q1098" s="18">
        <f t="shared" ca="1" si="597"/>
        <v>0</v>
      </c>
      <c r="R1098" s="18">
        <f t="shared" ca="1" si="597"/>
        <v>0</v>
      </c>
      <c r="S1098" s="18">
        <f t="shared" ca="1" si="597"/>
        <v>0</v>
      </c>
      <c r="T1098" s="18">
        <f t="shared" ca="1" si="597"/>
        <v>0</v>
      </c>
      <c r="U1098" s="18">
        <f t="shared" ca="1" si="598"/>
        <v>0</v>
      </c>
      <c r="V1098" s="18">
        <f t="shared" ca="1" si="598"/>
        <v>0</v>
      </c>
      <c r="W1098" s="18">
        <f t="shared" ca="1" si="598"/>
        <v>0</v>
      </c>
      <c r="X1098" s="18">
        <f t="shared" ca="1" si="598"/>
        <v>0</v>
      </c>
      <c r="Y1098" s="18">
        <f t="shared" ca="1" si="598"/>
        <v>0</v>
      </c>
      <c r="Z1098" s="18">
        <f t="shared" ca="1" si="598"/>
        <v>0</v>
      </c>
      <c r="AA1098" s="18">
        <f t="shared" ca="1" si="598"/>
        <v>0</v>
      </c>
      <c r="AB1098" s="18">
        <f t="shared" ca="1" si="598"/>
        <v>0</v>
      </c>
      <c r="AC1098" s="18">
        <f t="shared" ca="1" si="598"/>
        <v>0</v>
      </c>
      <c r="AD1098" s="18">
        <f t="shared" ca="1" si="598"/>
        <v>0</v>
      </c>
      <c r="AE1098" s="18">
        <f t="shared" ca="1" si="599"/>
        <v>0</v>
      </c>
      <c r="AF1098" s="18">
        <f t="shared" ca="1" si="599"/>
        <v>0</v>
      </c>
      <c r="AG1098" s="18">
        <f t="shared" ca="1" si="599"/>
        <v>0</v>
      </c>
      <c r="AH1098" s="18">
        <f t="shared" ca="1" si="599"/>
        <v>0</v>
      </c>
      <c r="AI1098" s="18">
        <f t="shared" ca="1" si="599"/>
        <v>0</v>
      </c>
      <c r="AJ1098" s="18">
        <f t="shared" ca="1" si="599"/>
        <v>0</v>
      </c>
      <c r="AK1098" s="18">
        <f t="shared" ca="1" si="599"/>
        <v>0</v>
      </c>
      <c r="AL1098" s="18">
        <f t="shared" ca="1" si="599"/>
        <v>0</v>
      </c>
      <c r="AM1098" s="18">
        <f t="shared" ca="1" si="599"/>
        <v>0</v>
      </c>
      <c r="AN1098" s="18">
        <f t="shared" ca="1" si="599"/>
        <v>0</v>
      </c>
      <c r="AO1098" s="18">
        <f t="shared" ca="1" si="600"/>
        <v>0</v>
      </c>
      <c r="AP1098" s="18">
        <f t="shared" ca="1" si="600"/>
        <v>0</v>
      </c>
      <c r="AQ1098" s="18">
        <f t="shared" ca="1" si="600"/>
        <v>0</v>
      </c>
      <c r="AR1098" s="18">
        <f t="shared" ca="1" si="600"/>
        <v>0</v>
      </c>
      <c r="AS1098" s="18">
        <f t="shared" ca="1" si="600"/>
        <v>0</v>
      </c>
      <c r="AT1098" s="18">
        <f t="shared" ca="1" si="600"/>
        <v>0</v>
      </c>
      <c r="AU1098" s="18">
        <f t="shared" ca="1" si="600"/>
        <v>0</v>
      </c>
      <c r="AV1098" s="18">
        <f t="shared" ca="1" si="600"/>
        <v>0</v>
      </c>
      <c r="AW1098" s="18">
        <f t="shared" ca="1" si="600"/>
        <v>0</v>
      </c>
      <c r="AX1098" s="18">
        <f t="shared" ca="1" si="600"/>
        <v>0</v>
      </c>
      <c r="AY1098" s="18">
        <f t="shared" ca="1" si="601"/>
        <v>0</v>
      </c>
      <c r="AZ1098" s="18">
        <f t="shared" ca="1" si="601"/>
        <v>0</v>
      </c>
      <c r="BA1098" s="18">
        <f t="shared" ca="1" si="601"/>
        <v>0</v>
      </c>
      <c r="BB1098" s="18">
        <f t="shared" ca="1" si="601"/>
        <v>0</v>
      </c>
      <c r="BC1098" s="18">
        <f t="shared" ca="1" si="601"/>
        <v>0</v>
      </c>
      <c r="BD1098" s="18">
        <f t="shared" ca="1" si="601"/>
        <v>0</v>
      </c>
      <c r="BE1098" s="18">
        <f t="shared" ca="1" si="601"/>
        <v>0</v>
      </c>
      <c r="BF1098" s="18">
        <f t="shared" ca="1" si="601"/>
        <v>0</v>
      </c>
      <c r="BG1098" s="18">
        <f t="shared" ca="1" si="601"/>
        <v>0</v>
      </c>
      <c r="BH1098" s="18">
        <f t="shared" ca="1" si="601"/>
        <v>0</v>
      </c>
    </row>
    <row r="1099" spans="8:60" x14ac:dyDescent="0.35">
      <c r="H1099" s="2" t="e">
        <f t="shared" si="574"/>
        <v>#REF!</v>
      </c>
      <c r="I1099">
        <f t="shared" si="591"/>
        <v>22</v>
      </c>
      <c r="J1099">
        <f t="shared" si="575"/>
        <v>3</v>
      </c>
      <c r="K1099" s="18">
        <f t="shared" ca="1" si="597"/>
        <v>3</v>
      </c>
      <c r="L1099" s="18">
        <f t="shared" ca="1" si="597"/>
        <v>2</v>
      </c>
      <c r="M1099" s="18">
        <f t="shared" ca="1" si="597"/>
        <v>1</v>
      </c>
      <c r="N1099" s="18">
        <f t="shared" ca="1" si="597"/>
        <v>0</v>
      </c>
      <c r="O1099" s="18">
        <f t="shared" ca="1" si="597"/>
        <v>0</v>
      </c>
      <c r="P1099" s="18">
        <f t="shared" ca="1" si="597"/>
        <v>0</v>
      </c>
      <c r="Q1099" s="18">
        <f t="shared" ca="1" si="597"/>
        <v>0</v>
      </c>
      <c r="R1099" s="18">
        <f t="shared" ca="1" si="597"/>
        <v>0</v>
      </c>
      <c r="S1099" s="18">
        <f t="shared" ca="1" si="597"/>
        <v>0</v>
      </c>
      <c r="T1099" s="18">
        <f t="shared" ca="1" si="597"/>
        <v>0</v>
      </c>
      <c r="U1099" s="18">
        <f t="shared" ca="1" si="598"/>
        <v>0</v>
      </c>
      <c r="V1099" s="18">
        <f t="shared" ca="1" si="598"/>
        <v>0</v>
      </c>
      <c r="W1099" s="18">
        <f t="shared" ca="1" si="598"/>
        <v>0</v>
      </c>
      <c r="X1099" s="18">
        <f t="shared" ca="1" si="598"/>
        <v>0</v>
      </c>
      <c r="Y1099" s="18">
        <f t="shared" ca="1" si="598"/>
        <v>0</v>
      </c>
      <c r="Z1099" s="18">
        <f t="shared" ca="1" si="598"/>
        <v>0</v>
      </c>
      <c r="AA1099" s="18">
        <f t="shared" ca="1" si="598"/>
        <v>0</v>
      </c>
      <c r="AB1099" s="18">
        <f t="shared" ca="1" si="598"/>
        <v>0</v>
      </c>
      <c r="AC1099" s="18">
        <f t="shared" ca="1" si="598"/>
        <v>0</v>
      </c>
      <c r="AD1099" s="18">
        <f t="shared" ca="1" si="598"/>
        <v>0</v>
      </c>
      <c r="AE1099" s="18">
        <f t="shared" ca="1" si="599"/>
        <v>0</v>
      </c>
      <c r="AF1099" s="18">
        <f t="shared" ca="1" si="599"/>
        <v>0</v>
      </c>
      <c r="AG1099" s="18">
        <f t="shared" ca="1" si="599"/>
        <v>0</v>
      </c>
      <c r="AH1099" s="18">
        <f t="shared" ca="1" si="599"/>
        <v>0</v>
      </c>
      <c r="AI1099" s="18">
        <f t="shared" ca="1" si="599"/>
        <v>0</v>
      </c>
      <c r="AJ1099" s="18">
        <f t="shared" ca="1" si="599"/>
        <v>0</v>
      </c>
      <c r="AK1099" s="18">
        <f t="shared" ca="1" si="599"/>
        <v>0</v>
      </c>
      <c r="AL1099" s="18">
        <f t="shared" ca="1" si="599"/>
        <v>0</v>
      </c>
      <c r="AM1099" s="18">
        <f t="shared" ca="1" si="599"/>
        <v>0</v>
      </c>
      <c r="AN1099" s="18">
        <f t="shared" ca="1" si="599"/>
        <v>0</v>
      </c>
      <c r="AO1099" s="18">
        <f t="shared" ca="1" si="600"/>
        <v>0</v>
      </c>
      <c r="AP1099" s="18">
        <f t="shared" ca="1" si="600"/>
        <v>0</v>
      </c>
      <c r="AQ1099" s="18">
        <f t="shared" ca="1" si="600"/>
        <v>0</v>
      </c>
      <c r="AR1099" s="18">
        <f t="shared" ca="1" si="600"/>
        <v>0</v>
      </c>
      <c r="AS1099" s="18">
        <f t="shared" ca="1" si="600"/>
        <v>0</v>
      </c>
      <c r="AT1099" s="18">
        <f t="shared" ca="1" si="600"/>
        <v>0</v>
      </c>
      <c r="AU1099" s="18">
        <f t="shared" ca="1" si="600"/>
        <v>0</v>
      </c>
      <c r="AV1099" s="18">
        <f t="shared" ca="1" si="600"/>
        <v>0</v>
      </c>
      <c r="AW1099" s="18">
        <f t="shared" ca="1" si="600"/>
        <v>0</v>
      </c>
      <c r="AX1099" s="18">
        <f t="shared" ca="1" si="600"/>
        <v>0</v>
      </c>
      <c r="AY1099" s="18">
        <f t="shared" ca="1" si="601"/>
        <v>0</v>
      </c>
      <c r="AZ1099" s="18">
        <f t="shared" ca="1" si="601"/>
        <v>0</v>
      </c>
      <c r="BA1099" s="18">
        <f t="shared" ca="1" si="601"/>
        <v>0</v>
      </c>
      <c r="BB1099" s="18">
        <f t="shared" ca="1" si="601"/>
        <v>0</v>
      </c>
      <c r="BC1099" s="18">
        <f t="shared" ca="1" si="601"/>
        <v>0</v>
      </c>
      <c r="BD1099" s="18">
        <f t="shared" ca="1" si="601"/>
        <v>0</v>
      </c>
      <c r="BE1099" s="18">
        <f t="shared" ca="1" si="601"/>
        <v>0</v>
      </c>
      <c r="BF1099" s="18">
        <f t="shared" ca="1" si="601"/>
        <v>0</v>
      </c>
      <c r="BG1099" s="18">
        <f t="shared" ca="1" si="601"/>
        <v>0</v>
      </c>
      <c r="BH1099" s="18">
        <f t="shared" ca="1" si="601"/>
        <v>0</v>
      </c>
    </row>
    <row r="1100" spans="8:60" x14ac:dyDescent="0.35">
      <c r="H1100" s="2" t="e">
        <f t="shared" si="574"/>
        <v>#REF!</v>
      </c>
      <c r="I1100">
        <f t="shared" si="591"/>
        <v>22</v>
      </c>
      <c r="J1100">
        <f t="shared" si="575"/>
        <v>4</v>
      </c>
      <c r="K1100" s="18">
        <f t="shared" ca="1" si="597"/>
        <v>4</v>
      </c>
      <c r="L1100" s="18">
        <f t="shared" ca="1" si="597"/>
        <v>3</v>
      </c>
      <c r="M1100" s="18">
        <f t="shared" ca="1" si="597"/>
        <v>2</v>
      </c>
      <c r="N1100" s="18">
        <f t="shared" ca="1" si="597"/>
        <v>1</v>
      </c>
      <c r="O1100" s="18">
        <f t="shared" ca="1" si="597"/>
        <v>0</v>
      </c>
      <c r="P1100" s="18">
        <f t="shared" ca="1" si="597"/>
        <v>0</v>
      </c>
      <c r="Q1100" s="18">
        <f t="shared" ca="1" si="597"/>
        <v>0</v>
      </c>
      <c r="R1100" s="18">
        <f t="shared" ca="1" si="597"/>
        <v>0</v>
      </c>
      <c r="S1100" s="18">
        <f t="shared" ca="1" si="597"/>
        <v>0</v>
      </c>
      <c r="T1100" s="18">
        <f t="shared" ca="1" si="597"/>
        <v>0</v>
      </c>
      <c r="U1100" s="18">
        <f t="shared" ca="1" si="598"/>
        <v>0</v>
      </c>
      <c r="V1100" s="18">
        <f t="shared" ca="1" si="598"/>
        <v>0</v>
      </c>
      <c r="W1100" s="18">
        <f t="shared" ca="1" si="598"/>
        <v>0</v>
      </c>
      <c r="X1100" s="18">
        <f t="shared" ca="1" si="598"/>
        <v>0</v>
      </c>
      <c r="Y1100" s="18">
        <f t="shared" ca="1" si="598"/>
        <v>0</v>
      </c>
      <c r="Z1100" s="18">
        <f t="shared" ca="1" si="598"/>
        <v>0</v>
      </c>
      <c r="AA1100" s="18">
        <f t="shared" ca="1" si="598"/>
        <v>0</v>
      </c>
      <c r="AB1100" s="18">
        <f t="shared" ca="1" si="598"/>
        <v>0</v>
      </c>
      <c r="AC1100" s="18">
        <f t="shared" ca="1" si="598"/>
        <v>0</v>
      </c>
      <c r="AD1100" s="18">
        <f t="shared" ca="1" si="598"/>
        <v>0</v>
      </c>
      <c r="AE1100" s="18">
        <f t="shared" ca="1" si="599"/>
        <v>0</v>
      </c>
      <c r="AF1100" s="18">
        <f t="shared" ca="1" si="599"/>
        <v>0</v>
      </c>
      <c r="AG1100" s="18">
        <f t="shared" ca="1" si="599"/>
        <v>0</v>
      </c>
      <c r="AH1100" s="18">
        <f t="shared" ca="1" si="599"/>
        <v>0</v>
      </c>
      <c r="AI1100" s="18">
        <f t="shared" ca="1" si="599"/>
        <v>0</v>
      </c>
      <c r="AJ1100" s="18">
        <f t="shared" ca="1" si="599"/>
        <v>0</v>
      </c>
      <c r="AK1100" s="18">
        <f t="shared" ca="1" si="599"/>
        <v>0</v>
      </c>
      <c r="AL1100" s="18">
        <f t="shared" ca="1" si="599"/>
        <v>0</v>
      </c>
      <c r="AM1100" s="18">
        <f t="shared" ca="1" si="599"/>
        <v>0</v>
      </c>
      <c r="AN1100" s="18">
        <f t="shared" ca="1" si="599"/>
        <v>0</v>
      </c>
      <c r="AO1100" s="18">
        <f t="shared" ca="1" si="600"/>
        <v>0</v>
      </c>
      <c r="AP1100" s="18">
        <f t="shared" ca="1" si="600"/>
        <v>0</v>
      </c>
      <c r="AQ1100" s="18">
        <f t="shared" ca="1" si="600"/>
        <v>0</v>
      </c>
      <c r="AR1100" s="18">
        <f t="shared" ca="1" si="600"/>
        <v>0</v>
      </c>
      <c r="AS1100" s="18">
        <f t="shared" ca="1" si="600"/>
        <v>0</v>
      </c>
      <c r="AT1100" s="18">
        <f t="shared" ca="1" si="600"/>
        <v>0</v>
      </c>
      <c r="AU1100" s="18">
        <f t="shared" ca="1" si="600"/>
        <v>0</v>
      </c>
      <c r="AV1100" s="18">
        <f t="shared" ca="1" si="600"/>
        <v>0</v>
      </c>
      <c r="AW1100" s="18">
        <f t="shared" ca="1" si="600"/>
        <v>0</v>
      </c>
      <c r="AX1100" s="18">
        <f t="shared" ca="1" si="600"/>
        <v>0</v>
      </c>
      <c r="AY1100" s="18">
        <f t="shared" ca="1" si="601"/>
        <v>0</v>
      </c>
      <c r="AZ1100" s="18">
        <f t="shared" ca="1" si="601"/>
        <v>0</v>
      </c>
      <c r="BA1100" s="18">
        <f t="shared" ca="1" si="601"/>
        <v>0</v>
      </c>
      <c r="BB1100" s="18">
        <f t="shared" ca="1" si="601"/>
        <v>0</v>
      </c>
      <c r="BC1100" s="18">
        <f t="shared" ca="1" si="601"/>
        <v>0</v>
      </c>
      <c r="BD1100" s="18">
        <f t="shared" ca="1" si="601"/>
        <v>0</v>
      </c>
      <c r="BE1100" s="18">
        <f t="shared" ca="1" si="601"/>
        <v>0</v>
      </c>
      <c r="BF1100" s="18">
        <f t="shared" ca="1" si="601"/>
        <v>0</v>
      </c>
      <c r="BG1100" s="18">
        <f t="shared" ca="1" si="601"/>
        <v>0</v>
      </c>
      <c r="BH1100" s="18">
        <f t="shared" ca="1" si="601"/>
        <v>0</v>
      </c>
    </row>
    <row r="1101" spans="8:60" x14ac:dyDescent="0.35">
      <c r="H1101" s="2" t="e">
        <f t="shared" si="574"/>
        <v>#REF!</v>
      </c>
      <c r="I1101">
        <f t="shared" si="591"/>
        <v>22</v>
      </c>
      <c r="J1101">
        <f t="shared" si="575"/>
        <v>5</v>
      </c>
      <c r="K1101" s="18">
        <f t="shared" ca="1" si="597"/>
        <v>5</v>
      </c>
      <c r="L1101" s="18">
        <f t="shared" ca="1" si="597"/>
        <v>4</v>
      </c>
      <c r="M1101" s="18">
        <f t="shared" ca="1" si="597"/>
        <v>3</v>
      </c>
      <c r="N1101" s="18">
        <f t="shared" ca="1" si="597"/>
        <v>2</v>
      </c>
      <c r="O1101" s="18">
        <f t="shared" ca="1" si="597"/>
        <v>1</v>
      </c>
      <c r="P1101" s="18">
        <f t="shared" ca="1" si="597"/>
        <v>0</v>
      </c>
      <c r="Q1101" s="18">
        <f t="shared" ca="1" si="597"/>
        <v>0</v>
      </c>
      <c r="R1101" s="18">
        <f t="shared" ca="1" si="597"/>
        <v>0</v>
      </c>
      <c r="S1101" s="18">
        <f t="shared" ca="1" si="597"/>
        <v>0</v>
      </c>
      <c r="T1101" s="18">
        <f t="shared" ca="1" si="597"/>
        <v>0</v>
      </c>
      <c r="U1101" s="18">
        <f t="shared" ca="1" si="598"/>
        <v>0</v>
      </c>
      <c r="V1101" s="18">
        <f t="shared" ca="1" si="598"/>
        <v>0</v>
      </c>
      <c r="W1101" s="18">
        <f t="shared" ca="1" si="598"/>
        <v>0</v>
      </c>
      <c r="X1101" s="18">
        <f t="shared" ca="1" si="598"/>
        <v>0</v>
      </c>
      <c r="Y1101" s="18">
        <f t="shared" ca="1" si="598"/>
        <v>0</v>
      </c>
      <c r="Z1101" s="18">
        <f t="shared" ca="1" si="598"/>
        <v>0</v>
      </c>
      <c r="AA1101" s="18">
        <f t="shared" ca="1" si="598"/>
        <v>0</v>
      </c>
      <c r="AB1101" s="18">
        <f t="shared" ca="1" si="598"/>
        <v>0</v>
      </c>
      <c r="AC1101" s="18">
        <f t="shared" ca="1" si="598"/>
        <v>0</v>
      </c>
      <c r="AD1101" s="18">
        <f t="shared" ca="1" si="598"/>
        <v>0</v>
      </c>
      <c r="AE1101" s="18">
        <f t="shared" ca="1" si="599"/>
        <v>0</v>
      </c>
      <c r="AF1101" s="18">
        <f t="shared" ca="1" si="599"/>
        <v>0</v>
      </c>
      <c r="AG1101" s="18">
        <f t="shared" ca="1" si="599"/>
        <v>0</v>
      </c>
      <c r="AH1101" s="18">
        <f t="shared" ca="1" si="599"/>
        <v>0</v>
      </c>
      <c r="AI1101" s="18">
        <f t="shared" ca="1" si="599"/>
        <v>0</v>
      </c>
      <c r="AJ1101" s="18">
        <f t="shared" ca="1" si="599"/>
        <v>0</v>
      </c>
      <c r="AK1101" s="18">
        <f t="shared" ca="1" si="599"/>
        <v>0</v>
      </c>
      <c r="AL1101" s="18">
        <f t="shared" ca="1" si="599"/>
        <v>0</v>
      </c>
      <c r="AM1101" s="18">
        <f t="shared" ca="1" si="599"/>
        <v>0</v>
      </c>
      <c r="AN1101" s="18">
        <f t="shared" ca="1" si="599"/>
        <v>0</v>
      </c>
      <c r="AO1101" s="18">
        <f t="shared" ca="1" si="600"/>
        <v>0</v>
      </c>
      <c r="AP1101" s="18">
        <f t="shared" ca="1" si="600"/>
        <v>0</v>
      </c>
      <c r="AQ1101" s="18">
        <f t="shared" ca="1" si="600"/>
        <v>0</v>
      </c>
      <c r="AR1101" s="18">
        <f t="shared" ca="1" si="600"/>
        <v>0</v>
      </c>
      <c r="AS1101" s="18">
        <f t="shared" ca="1" si="600"/>
        <v>0</v>
      </c>
      <c r="AT1101" s="18">
        <f t="shared" ca="1" si="600"/>
        <v>0</v>
      </c>
      <c r="AU1101" s="18">
        <f t="shared" ca="1" si="600"/>
        <v>0</v>
      </c>
      <c r="AV1101" s="18">
        <f t="shared" ca="1" si="600"/>
        <v>0</v>
      </c>
      <c r="AW1101" s="18">
        <f t="shared" ca="1" si="600"/>
        <v>0</v>
      </c>
      <c r="AX1101" s="18">
        <f t="shared" ca="1" si="600"/>
        <v>0</v>
      </c>
      <c r="AY1101" s="18">
        <f t="shared" ca="1" si="601"/>
        <v>0</v>
      </c>
      <c r="AZ1101" s="18">
        <f t="shared" ca="1" si="601"/>
        <v>0</v>
      </c>
      <c r="BA1101" s="18">
        <f t="shared" ca="1" si="601"/>
        <v>0</v>
      </c>
      <c r="BB1101" s="18">
        <f t="shared" ca="1" si="601"/>
        <v>0</v>
      </c>
      <c r="BC1101" s="18">
        <f t="shared" ca="1" si="601"/>
        <v>0</v>
      </c>
      <c r="BD1101" s="18">
        <f t="shared" ca="1" si="601"/>
        <v>0</v>
      </c>
      <c r="BE1101" s="18">
        <f t="shared" ca="1" si="601"/>
        <v>0</v>
      </c>
      <c r="BF1101" s="18">
        <f t="shared" ca="1" si="601"/>
        <v>0</v>
      </c>
      <c r="BG1101" s="18">
        <f t="shared" ca="1" si="601"/>
        <v>0</v>
      </c>
      <c r="BH1101" s="18">
        <f t="shared" ca="1" si="601"/>
        <v>0</v>
      </c>
    </row>
    <row r="1102" spans="8:60" x14ac:dyDescent="0.35">
      <c r="H1102" s="2" t="e">
        <f t="shared" si="574"/>
        <v>#REF!</v>
      </c>
      <c r="I1102">
        <f t="shared" si="591"/>
        <v>22</v>
      </c>
      <c r="J1102">
        <f t="shared" si="575"/>
        <v>6</v>
      </c>
      <c r="K1102" s="18">
        <f t="shared" ca="1" si="597"/>
        <v>6</v>
      </c>
      <c r="L1102" s="18">
        <f t="shared" ca="1" si="597"/>
        <v>5</v>
      </c>
      <c r="M1102" s="18">
        <f t="shared" ca="1" si="597"/>
        <v>4</v>
      </c>
      <c r="N1102" s="18">
        <f t="shared" ca="1" si="597"/>
        <v>3</v>
      </c>
      <c r="O1102" s="18">
        <f t="shared" ca="1" si="597"/>
        <v>2</v>
      </c>
      <c r="P1102" s="18">
        <f t="shared" ca="1" si="597"/>
        <v>1</v>
      </c>
      <c r="Q1102" s="18">
        <f t="shared" ca="1" si="597"/>
        <v>0</v>
      </c>
      <c r="R1102" s="18">
        <f t="shared" ca="1" si="597"/>
        <v>0</v>
      </c>
      <c r="S1102" s="18">
        <f t="shared" ca="1" si="597"/>
        <v>0</v>
      </c>
      <c r="T1102" s="18">
        <f t="shared" ca="1" si="597"/>
        <v>0</v>
      </c>
      <c r="U1102" s="18">
        <f t="shared" ca="1" si="598"/>
        <v>0</v>
      </c>
      <c r="V1102" s="18">
        <f t="shared" ca="1" si="598"/>
        <v>0</v>
      </c>
      <c r="W1102" s="18">
        <f t="shared" ca="1" si="598"/>
        <v>0</v>
      </c>
      <c r="X1102" s="18">
        <f t="shared" ca="1" si="598"/>
        <v>0</v>
      </c>
      <c r="Y1102" s="18">
        <f t="shared" ca="1" si="598"/>
        <v>0</v>
      </c>
      <c r="Z1102" s="18">
        <f t="shared" ca="1" si="598"/>
        <v>0</v>
      </c>
      <c r="AA1102" s="18">
        <f t="shared" ca="1" si="598"/>
        <v>0</v>
      </c>
      <c r="AB1102" s="18">
        <f t="shared" ca="1" si="598"/>
        <v>0</v>
      </c>
      <c r="AC1102" s="18">
        <f t="shared" ca="1" si="598"/>
        <v>0</v>
      </c>
      <c r="AD1102" s="18">
        <f t="shared" ca="1" si="598"/>
        <v>0</v>
      </c>
      <c r="AE1102" s="18">
        <f t="shared" ca="1" si="599"/>
        <v>0</v>
      </c>
      <c r="AF1102" s="18">
        <f t="shared" ca="1" si="599"/>
        <v>0</v>
      </c>
      <c r="AG1102" s="18">
        <f t="shared" ca="1" si="599"/>
        <v>0</v>
      </c>
      <c r="AH1102" s="18">
        <f t="shared" ca="1" si="599"/>
        <v>0</v>
      </c>
      <c r="AI1102" s="18">
        <f t="shared" ca="1" si="599"/>
        <v>0</v>
      </c>
      <c r="AJ1102" s="18">
        <f t="shared" ca="1" si="599"/>
        <v>0</v>
      </c>
      <c r="AK1102" s="18">
        <f t="shared" ca="1" si="599"/>
        <v>0</v>
      </c>
      <c r="AL1102" s="18">
        <f t="shared" ca="1" si="599"/>
        <v>0</v>
      </c>
      <c r="AM1102" s="18">
        <f t="shared" ca="1" si="599"/>
        <v>0</v>
      </c>
      <c r="AN1102" s="18">
        <f t="shared" ca="1" si="599"/>
        <v>0</v>
      </c>
      <c r="AO1102" s="18">
        <f t="shared" ca="1" si="600"/>
        <v>0</v>
      </c>
      <c r="AP1102" s="18">
        <f t="shared" ca="1" si="600"/>
        <v>0</v>
      </c>
      <c r="AQ1102" s="18">
        <f t="shared" ca="1" si="600"/>
        <v>0</v>
      </c>
      <c r="AR1102" s="18">
        <f t="shared" ca="1" si="600"/>
        <v>0</v>
      </c>
      <c r="AS1102" s="18">
        <f t="shared" ca="1" si="600"/>
        <v>0</v>
      </c>
      <c r="AT1102" s="18">
        <f t="shared" ca="1" si="600"/>
        <v>0</v>
      </c>
      <c r="AU1102" s="18">
        <f t="shared" ca="1" si="600"/>
        <v>0</v>
      </c>
      <c r="AV1102" s="18">
        <f t="shared" ca="1" si="600"/>
        <v>0</v>
      </c>
      <c r="AW1102" s="18">
        <f t="shared" ca="1" si="600"/>
        <v>0</v>
      </c>
      <c r="AX1102" s="18">
        <f t="shared" ca="1" si="600"/>
        <v>0</v>
      </c>
      <c r="AY1102" s="18">
        <f t="shared" ca="1" si="601"/>
        <v>0</v>
      </c>
      <c r="AZ1102" s="18">
        <f t="shared" ca="1" si="601"/>
        <v>0</v>
      </c>
      <c r="BA1102" s="18">
        <f t="shared" ca="1" si="601"/>
        <v>0</v>
      </c>
      <c r="BB1102" s="18">
        <f t="shared" ca="1" si="601"/>
        <v>0</v>
      </c>
      <c r="BC1102" s="18">
        <f t="shared" ca="1" si="601"/>
        <v>0</v>
      </c>
      <c r="BD1102" s="18">
        <f t="shared" ca="1" si="601"/>
        <v>0</v>
      </c>
      <c r="BE1102" s="18">
        <f t="shared" ca="1" si="601"/>
        <v>0</v>
      </c>
      <c r="BF1102" s="18">
        <f t="shared" ca="1" si="601"/>
        <v>0</v>
      </c>
      <c r="BG1102" s="18">
        <f t="shared" ca="1" si="601"/>
        <v>0</v>
      </c>
      <c r="BH1102" s="18">
        <f t="shared" ca="1" si="601"/>
        <v>0</v>
      </c>
    </row>
    <row r="1103" spans="8:60" x14ac:dyDescent="0.35">
      <c r="H1103" s="2" t="e">
        <f t="shared" si="574"/>
        <v>#REF!</v>
      </c>
      <c r="I1103">
        <f t="shared" si="591"/>
        <v>22</v>
      </c>
      <c r="J1103">
        <f t="shared" si="575"/>
        <v>7</v>
      </c>
      <c r="K1103" s="18">
        <f t="shared" ca="1" si="597"/>
        <v>7</v>
      </c>
      <c r="L1103" s="18">
        <f t="shared" ca="1" si="597"/>
        <v>6</v>
      </c>
      <c r="M1103" s="18">
        <f t="shared" ca="1" si="597"/>
        <v>5</v>
      </c>
      <c r="N1103" s="18">
        <f t="shared" ca="1" si="597"/>
        <v>4</v>
      </c>
      <c r="O1103" s="18">
        <f t="shared" ca="1" si="597"/>
        <v>3</v>
      </c>
      <c r="P1103" s="18">
        <f t="shared" ca="1" si="597"/>
        <v>2</v>
      </c>
      <c r="Q1103" s="18">
        <f t="shared" ca="1" si="597"/>
        <v>1</v>
      </c>
      <c r="R1103" s="18">
        <f t="shared" ca="1" si="597"/>
        <v>0</v>
      </c>
      <c r="S1103" s="18">
        <f t="shared" ca="1" si="597"/>
        <v>0</v>
      </c>
      <c r="T1103" s="18">
        <f t="shared" ca="1" si="597"/>
        <v>0</v>
      </c>
      <c r="U1103" s="18">
        <f t="shared" ca="1" si="598"/>
        <v>0</v>
      </c>
      <c r="V1103" s="18">
        <f t="shared" ca="1" si="598"/>
        <v>0</v>
      </c>
      <c r="W1103" s="18">
        <f t="shared" ca="1" si="598"/>
        <v>0</v>
      </c>
      <c r="X1103" s="18">
        <f t="shared" ca="1" si="598"/>
        <v>0</v>
      </c>
      <c r="Y1103" s="18">
        <f t="shared" ca="1" si="598"/>
        <v>0</v>
      </c>
      <c r="Z1103" s="18">
        <f t="shared" ca="1" si="598"/>
        <v>0</v>
      </c>
      <c r="AA1103" s="18">
        <f t="shared" ca="1" si="598"/>
        <v>0</v>
      </c>
      <c r="AB1103" s="18">
        <f t="shared" ca="1" si="598"/>
        <v>0</v>
      </c>
      <c r="AC1103" s="18">
        <f t="shared" ca="1" si="598"/>
        <v>0</v>
      </c>
      <c r="AD1103" s="18">
        <f t="shared" ca="1" si="598"/>
        <v>0</v>
      </c>
      <c r="AE1103" s="18">
        <f t="shared" ca="1" si="599"/>
        <v>0</v>
      </c>
      <c r="AF1103" s="18">
        <f t="shared" ca="1" si="599"/>
        <v>0</v>
      </c>
      <c r="AG1103" s="18">
        <f t="shared" ca="1" si="599"/>
        <v>0</v>
      </c>
      <c r="AH1103" s="18">
        <f t="shared" ca="1" si="599"/>
        <v>0</v>
      </c>
      <c r="AI1103" s="18">
        <f t="shared" ca="1" si="599"/>
        <v>0</v>
      </c>
      <c r="AJ1103" s="18">
        <f t="shared" ca="1" si="599"/>
        <v>0</v>
      </c>
      <c r="AK1103" s="18">
        <f t="shared" ca="1" si="599"/>
        <v>0</v>
      </c>
      <c r="AL1103" s="18">
        <f t="shared" ca="1" si="599"/>
        <v>0</v>
      </c>
      <c r="AM1103" s="18">
        <f t="shared" ca="1" si="599"/>
        <v>0</v>
      </c>
      <c r="AN1103" s="18">
        <f t="shared" ca="1" si="599"/>
        <v>0</v>
      </c>
      <c r="AO1103" s="18">
        <f t="shared" ca="1" si="600"/>
        <v>0</v>
      </c>
      <c r="AP1103" s="18">
        <f t="shared" ca="1" si="600"/>
        <v>0</v>
      </c>
      <c r="AQ1103" s="18">
        <f t="shared" ca="1" si="600"/>
        <v>0</v>
      </c>
      <c r="AR1103" s="18">
        <f t="shared" ca="1" si="600"/>
        <v>0</v>
      </c>
      <c r="AS1103" s="18">
        <f t="shared" ca="1" si="600"/>
        <v>0</v>
      </c>
      <c r="AT1103" s="18">
        <f t="shared" ca="1" si="600"/>
        <v>0</v>
      </c>
      <c r="AU1103" s="18">
        <f t="shared" ca="1" si="600"/>
        <v>0</v>
      </c>
      <c r="AV1103" s="18">
        <f t="shared" ca="1" si="600"/>
        <v>0</v>
      </c>
      <c r="AW1103" s="18">
        <f t="shared" ca="1" si="600"/>
        <v>0</v>
      </c>
      <c r="AX1103" s="18">
        <f t="shared" ca="1" si="600"/>
        <v>0</v>
      </c>
      <c r="AY1103" s="18">
        <f t="shared" ca="1" si="601"/>
        <v>0</v>
      </c>
      <c r="AZ1103" s="18">
        <f t="shared" ca="1" si="601"/>
        <v>0</v>
      </c>
      <c r="BA1103" s="18">
        <f t="shared" ca="1" si="601"/>
        <v>0</v>
      </c>
      <c r="BB1103" s="18">
        <f t="shared" ca="1" si="601"/>
        <v>0</v>
      </c>
      <c r="BC1103" s="18">
        <f t="shared" ca="1" si="601"/>
        <v>0</v>
      </c>
      <c r="BD1103" s="18">
        <f t="shared" ca="1" si="601"/>
        <v>0</v>
      </c>
      <c r="BE1103" s="18">
        <f t="shared" ca="1" si="601"/>
        <v>0</v>
      </c>
      <c r="BF1103" s="18">
        <f t="shared" ca="1" si="601"/>
        <v>0</v>
      </c>
      <c r="BG1103" s="18">
        <f t="shared" ca="1" si="601"/>
        <v>0</v>
      </c>
      <c r="BH1103" s="18">
        <f t="shared" ca="1" si="601"/>
        <v>0</v>
      </c>
    </row>
    <row r="1104" spans="8:60" x14ac:dyDescent="0.35">
      <c r="H1104" s="2" t="e">
        <f t="shared" si="574"/>
        <v>#REF!</v>
      </c>
      <c r="I1104">
        <f t="shared" si="591"/>
        <v>22</v>
      </c>
      <c r="J1104">
        <f t="shared" si="575"/>
        <v>8</v>
      </c>
      <c r="K1104" s="18">
        <f t="shared" ca="1" si="597"/>
        <v>8</v>
      </c>
      <c r="L1104" s="18">
        <f t="shared" ca="1" si="597"/>
        <v>7</v>
      </c>
      <c r="M1104" s="18">
        <f t="shared" ca="1" si="597"/>
        <v>6</v>
      </c>
      <c r="N1104" s="18">
        <f t="shared" ca="1" si="597"/>
        <v>5</v>
      </c>
      <c r="O1104" s="18">
        <f t="shared" ca="1" si="597"/>
        <v>4</v>
      </c>
      <c r="P1104" s="18">
        <f t="shared" ca="1" si="597"/>
        <v>3</v>
      </c>
      <c r="Q1104" s="18">
        <f t="shared" ca="1" si="597"/>
        <v>2</v>
      </c>
      <c r="R1104" s="18">
        <f t="shared" ca="1" si="597"/>
        <v>1</v>
      </c>
      <c r="S1104" s="18">
        <f t="shared" ca="1" si="597"/>
        <v>0</v>
      </c>
      <c r="T1104" s="18">
        <f t="shared" ca="1" si="597"/>
        <v>0</v>
      </c>
      <c r="U1104" s="18">
        <f t="shared" ca="1" si="598"/>
        <v>0</v>
      </c>
      <c r="V1104" s="18">
        <f t="shared" ca="1" si="598"/>
        <v>0</v>
      </c>
      <c r="W1104" s="18">
        <f t="shared" ca="1" si="598"/>
        <v>0</v>
      </c>
      <c r="X1104" s="18">
        <f t="shared" ca="1" si="598"/>
        <v>0</v>
      </c>
      <c r="Y1104" s="18">
        <f t="shared" ca="1" si="598"/>
        <v>0</v>
      </c>
      <c r="Z1104" s="18">
        <f t="shared" ca="1" si="598"/>
        <v>0</v>
      </c>
      <c r="AA1104" s="18">
        <f t="shared" ca="1" si="598"/>
        <v>0</v>
      </c>
      <c r="AB1104" s="18">
        <f t="shared" ca="1" si="598"/>
        <v>0</v>
      </c>
      <c r="AC1104" s="18">
        <f t="shared" ca="1" si="598"/>
        <v>0</v>
      </c>
      <c r="AD1104" s="18">
        <f t="shared" ca="1" si="598"/>
        <v>0</v>
      </c>
      <c r="AE1104" s="18">
        <f t="shared" ca="1" si="599"/>
        <v>0</v>
      </c>
      <c r="AF1104" s="18">
        <f t="shared" ca="1" si="599"/>
        <v>0</v>
      </c>
      <c r="AG1104" s="18">
        <f t="shared" ca="1" si="599"/>
        <v>0</v>
      </c>
      <c r="AH1104" s="18">
        <f t="shared" ca="1" si="599"/>
        <v>0</v>
      </c>
      <c r="AI1104" s="18">
        <f t="shared" ca="1" si="599"/>
        <v>0</v>
      </c>
      <c r="AJ1104" s="18">
        <f t="shared" ca="1" si="599"/>
        <v>0</v>
      </c>
      <c r="AK1104" s="18">
        <f t="shared" ca="1" si="599"/>
        <v>0</v>
      </c>
      <c r="AL1104" s="18">
        <f t="shared" ca="1" si="599"/>
        <v>0</v>
      </c>
      <c r="AM1104" s="18">
        <f t="shared" ca="1" si="599"/>
        <v>0</v>
      </c>
      <c r="AN1104" s="18">
        <f t="shared" ca="1" si="599"/>
        <v>0</v>
      </c>
      <c r="AO1104" s="18">
        <f t="shared" ca="1" si="600"/>
        <v>0</v>
      </c>
      <c r="AP1104" s="18">
        <f t="shared" ca="1" si="600"/>
        <v>0</v>
      </c>
      <c r="AQ1104" s="18">
        <f t="shared" ca="1" si="600"/>
        <v>0</v>
      </c>
      <c r="AR1104" s="18">
        <f t="shared" ca="1" si="600"/>
        <v>0</v>
      </c>
      <c r="AS1104" s="18">
        <f t="shared" ca="1" si="600"/>
        <v>0</v>
      </c>
      <c r="AT1104" s="18">
        <f t="shared" ca="1" si="600"/>
        <v>0</v>
      </c>
      <c r="AU1104" s="18">
        <f t="shared" ca="1" si="600"/>
        <v>0</v>
      </c>
      <c r="AV1104" s="18">
        <f t="shared" ca="1" si="600"/>
        <v>0</v>
      </c>
      <c r="AW1104" s="18">
        <f t="shared" ca="1" si="600"/>
        <v>0</v>
      </c>
      <c r="AX1104" s="18">
        <f t="shared" ca="1" si="600"/>
        <v>0</v>
      </c>
      <c r="AY1104" s="18">
        <f t="shared" ca="1" si="601"/>
        <v>0</v>
      </c>
      <c r="AZ1104" s="18">
        <f t="shared" ca="1" si="601"/>
        <v>0</v>
      </c>
      <c r="BA1104" s="18">
        <f t="shared" ca="1" si="601"/>
        <v>0</v>
      </c>
      <c r="BB1104" s="18">
        <f t="shared" ca="1" si="601"/>
        <v>0</v>
      </c>
      <c r="BC1104" s="18">
        <f t="shared" ca="1" si="601"/>
        <v>0</v>
      </c>
      <c r="BD1104" s="18">
        <f t="shared" ca="1" si="601"/>
        <v>0</v>
      </c>
      <c r="BE1104" s="18">
        <f t="shared" ca="1" si="601"/>
        <v>0</v>
      </c>
      <c r="BF1104" s="18">
        <f t="shared" ca="1" si="601"/>
        <v>0</v>
      </c>
      <c r="BG1104" s="18">
        <f t="shared" ca="1" si="601"/>
        <v>0</v>
      </c>
      <c r="BH1104" s="18">
        <f t="shared" ca="1" si="601"/>
        <v>0</v>
      </c>
    </row>
    <row r="1105" spans="8:60" x14ac:dyDescent="0.35">
      <c r="H1105" s="2" t="e">
        <f t="shared" si="574"/>
        <v>#REF!</v>
      </c>
      <c r="I1105">
        <f t="shared" si="591"/>
        <v>22</v>
      </c>
      <c r="J1105">
        <f t="shared" si="575"/>
        <v>9</v>
      </c>
      <c r="K1105" s="18">
        <f t="shared" ref="K1105:T1114" ca="1" si="602">IF(K$24&gt;$J1105,0,OFFSET($K$2,$I1105,$J1105-K$24))</f>
        <v>9</v>
      </c>
      <c r="L1105" s="18">
        <f t="shared" ca="1" si="602"/>
        <v>8</v>
      </c>
      <c r="M1105" s="18">
        <f t="shared" ca="1" si="602"/>
        <v>7</v>
      </c>
      <c r="N1105" s="18">
        <f t="shared" ca="1" si="602"/>
        <v>6</v>
      </c>
      <c r="O1105" s="18">
        <f t="shared" ca="1" si="602"/>
        <v>5</v>
      </c>
      <c r="P1105" s="18">
        <f t="shared" ca="1" si="602"/>
        <v>4</v>
      </c>
      <c r="Q1105" s="18">
        <f t="shared" ca="1" si="602"/>
        <v>3</v>
      </c>
      <c r="R1105" s="18">
        <f t="shared" ca="1" si="602"/>
        <v>2</v>
      </c>
      <c r="S1105" s="18">
        <f t="shared" ca="1" si="602"/>
        <v>1</v>
      </c>
      <c r="T1105" s="18">
        <f t="shared" ca="1" si="602"/>
        <v>0</v>
      </c>
      <c r="U1105" s="18">
        <f t="shared" ref="U1105:AD1114" ca="1" si="603">IF(U$24&gt;$J1105,0,OFFSET($K$2,$I1105,$J1105-U$24))</f>
        <v>0</v>
      </c>
      <c r="V1105" s="18">
        <f t="shared" ca="1" si="603"/>
        <v>0</v>
      </c>
      <c r="W1105" s="18">
        <f t="shared" ca="1" si="603"/>
        <v>0</v>
      </c>
      <c r="X1105" s="18">
        <f t="shared" ca="1" si="603"/>
        <v>0</v>
      </c>
      <c r="Y1105" s="18">
        <f t="shared" ca="1" si="603"/>
        <v>0</v>
      </c>
      <c r="Z1105" s="18">
        <f t="shared" ca="1" si="603"/>
        <v>0</v>
      </c>
      <c r="AA1105" s="18">
        <f t="shared" ca="1" si="603"/>
        <v>0</v>
      </c>
      <c r="AB1105" s="18">
        <f t="shared" ca="1" si="603"/>
        <v>0</v>
      </c>
      <c r="AC1105" s="18">
        <f t="shared" ca="1" si="603"/>
        <v>0</v>
      </c>
      <c r="AD1105" s="18">
        <f t="shared" ca="1" si="603"/>
        <v>0</v>
      </c>
      <c r="AE1105" s="18">
        <f t="shared" ref="AE1105:AN1114" ca="1" si="604">IF(AE$24&gt;$J1105,0,OFFSET($K$2,$I1105,$J1105-AE$24))</f>
        <v>0</v>
      </c>
      <c r="AF1105" s="18">
        <f t="shared" ca="1" si="604"/>
        <v>0</v>
      </c>
      <c r="AG1105" s="18">
        <f t="shared" ca="1" si="604"/>
        <v>0</v>
      </c>
      <c r="AH1105" s="18">
        <f t="shared" ca="1" si="604"/>
        <v>0</v>
      </c>
      <c r="AI1105" s="18">
        <f t="shared" ca="1" si="604"/>
        <v>0</v>
      </c>
      <c r="AJ1105" s="18">
        <f t="shared" ca="1" si="604"/>
        <v>0</v>
      </c>
      <c r="AK1105" s="18">
        <f t="shared" ca="1" si="604"/>
        <v>0</v>
      </c>
      <c r="AL1105" s="18">
        <f t="shared" ca="1" si="604"/>
        <v>0</v>
      </c>
      <c r="AM1105" s="18">
        <f t="shared" ca="1" si="604"/>
        <v>0</v>
      </c>
      <c r="AN1105" s="18">
        <f t="shared" ca="1" si="604"/>
        <v>0</v>
      </c>
      <c r="AO1105" s="18">
        <f t="shared" ref="AO1105:AX1114" ca="1" si="605">IF(AO$24&gt;$J1105,0,OFFSET($K$2,$I1105,$J1105-AO$24))</f>
        <v>0</v>
      </c>
      <c r="AP1105" s="18">
        <f t="shared" ca="1" si="605"/>
        <v>0</v>
      </c>
      <c r="AQ1105" s="18">
        <f t="shared" ca="1" si="605"/>
        <v>0</v>
      </c>
      <c r="AR1105" s="18">
        <f t="shared" ca="1" si="605"/>
        <v>0</v>
      </c>
      <c r="AS1105" s="18">
        <f t="shared" ca="1" si="605"/>
        <v>0</v>
      </c>
      <c r="AT1105" s="18">
        <f t="shared" ca="1" si="605"/>
        <v>0</v>
      </c>
      <c r="AU1105" s="18">
        <f t="shared" ca="1" si="605"/>
        <v>0</v>
      </c>
      <c r="AV1105" s="18">
        <f t="shared" ca="1" si="605"/>
        <v>0</v>
      </c>
      <c r="AW1105" s="18">
        <f t="shared" ca="1" si="605"/>
        <v>0</v>
      </c>
      <c r="AX1105" s="18">
        <f t="shared" ca="1" si="605"/>
        <v>0</v>
      </c>
      <c r="AY1105" s="18">
        <f t="shared" ref="AY1105:BH1114" ca="1" si="606">IF(AY$24&gt;$J1105,0,OFFSET($K$2,$I1105,$J1105-AY$24))</f>
        <v>0</v>
      </c>
      <c r="AZ1105" s="18">
        <f t="shared" ca="1" si="606"/>
        <v>0</v>
      </c>
      <c r="BA1105" s="18">
        <f t="shared" ca="1" si="606"/>
        <v>0</v>
      </c>
      <c r="BB1105" s="18">
        <f t="shared" ca="1" si="606"/>
        <v>0</v>
      </c>
      <c r="BC1105" s="18">
        <f t="shared" ca="1" si="606"/>
        <v>0</v>
      </c>
      <c r="BD1105" s="18">
        <f t="shared" ca="1" si="606"/>
        <v>0</v>
      </c>
      <c r="BE1105" s="18">
        <f t="shared" ca="1" si="606"/>
        <v>0</v>
      </c>
      <c r="BF1105" s="18">
        <f t="shared" ca="1" si="606"/>
        <v>0</v>
      </c>
      <c r="BG1105" s="18">
        <f t="shared" ca="1" si="606"/>
        <v>0</v>
      </c>
      <c r="BH1105" s="18">
        <f t="shared" ca="1" si="606"/>
        <v>0</v>
      </c>
    </row>
    <row r="1106" spans="8:60" x14ac:dyDescent="0.35">
      <c r="H1106" s="2" t="e">
        <f t="shared" si="574"/>
        <v>#REF!</v>
      </c>
      <c r="I1106">
        <f t="shared" si="591"/>
        <v>22</v>
      </c>
      <c r="J1106">
        <f t="shared" si="575"/>
        <v>10</v>
      </c>
      <c r="K1106" s="18">
        <f t="shared" ca="1" si="602"/>
        <v>10</v>
      </c>
      <c r="L1106" s="18">
        <f t="shared" ca="1" si="602"/>
        <v>9</v>
      </c>
      <c r="M1106" s="18">
        <f t="shared" ca="1" si="602"/>
        <v>8</v>
      </c>
      <c r="N1106" s="18">
        <f t="shared" ca="1" si="602"/>
        <v>7</v>
      </c>
      <c r="O1106" s="18">
        <f t="shared" ca="1" si="602"/>
        <v>6</v>
      </c>
      <c r="P1106" s="18">
        <f t="shared" ca="1" si="602"/>
        <v>5</v>
      </c>
      <c r="Q1106" s="18">
        <f t="shared" ca="1" si="602"/>
        <v>4</v>
      </c>
      <c r="R1106" s="18">
        <f t="shared" ca="1" si="602"/>
        <v>3</v>
      </c>
      <c r="S1106" s="18">
        <f t="shared" ca="1" si="602"/>
        <v>2</v>
      </c>
      <c r="T1106" s="18">
        <f t="shared" ca="1" si="602"/>
        <v>1</v>
      </c>
      <c r="U1106" s="18">
        <f t="shared" ca="1" si="603"/>
        <v>0</v>
      </c>
      <c r="V1106" s="18">
        <f t="shared" ca="1" si="603"/>
        <v>0</v>
      </c>
      <c r="W1106" s="18">
        <f t="shared" ca="1" si="603"/>
        <v>0</v>
      </c>
      <c r="X1106" s="18">
        <f t="shared" ca="1" si="603"/>
        <v>0</v>
      </c>
      <c r="Y1106" s="18">
        <f t="shared" ca="1" si="603"/>
        <v>0</v>
      </c>
      <c r="Z1106" s="18">
        <f t="shared" ca="1" si="603"/>
        <v>0</v>
      </c>
      <c r="AA1106" s="18">
        <f t="shared" ca="1" si="603"/>
        <v>0</v>
      </c>
      <c r="AB1106" s="18">
        <f t="shared" ca="1" si="603"/>
        <v>0</v>
      </c>
      <c r="AC1106" s="18">
        <f t="shared" ca="1" si="603"/>
        <v>0</v>
      </c>
      <c r="AD1106" s="18">
        <f t="shared" ca="1" si="603"/>
        <v>0</v>
      </c>
      <c r="AE1106" s="18">
        <f t="shared" ca="1" si="604"/>
        <v>0</v>
      </c>
      <c r="AF1106" s="18">
        <f t="shared" ca="1" si="604"/>
        <v>0</v>
      </c>
      <c r="AG1106" s="18">
        <f t="shared" ca="1" si="604"/>
        <v>0</v>
      </c>
      <c r="AH1106" s="18">
        <f t="shared" ca="1" si="604"/>
        <v>0</v>
      </c>
      <c r="AI1106" s="18">
        <f t="shared" ca="1" si="604"/>
        <v>0</v>
      </c>
      <c r="AJ1106" s="18">
        <f t="shared" ca="1" si="604"/>
        <v>0</v>
      </c>
      <c r="AK1106" s="18">
        <f t="shared" ca="1" si="604"/>
        <v>0</v>
      </c>
      <c r="AL1106" s="18">
        <f t="shared" ca="1" si="604"/>
        <v>0</v>
      </c>
      <c r="AM1106" s="18">
        <f t="shared" ca="1" si="604"/>
        <v>0</v>
      </c>
      <c r="AN1106" s="18">
        <f t="shared" ca="1" si="604"/>
        <v>0</v>
      </c>
      <c r="AO1106" s="18">
        <f t="shared" ca="1" si="605"/>
        <v>0</v>
      </c>
      <c r="AP1106" s="18">
        <f t="shared" ca="1" si="605"/>
        <v>0</v>
      </c>
      <c r="AQ1106" s="18">
        <f t="shared" ca="1" si="605"/>
        <v>0</v>
      </c>
      <c r="AR1106" s="18">
        <f t="shared" ca="1" si="605"/>
        <v>0</v>
      </c>
      <c r="AS1106" s="18">
        <f t="shared" ca="1" si="605"/>
        <v>0</v>
      </c>
      <c r="AT1106" s="18">
        <f t="shared" ca="1" si="605"/>
        <v>0</v>
      </c>
      <c r="AU1106" s="18">
        <f t="shared" ca="1" si="605"/>
        <v>0</v>
      </c>
      <c r="AV1106" s="18">
        <f t="shared" ca="1" si="605"/>
        <v>0</v>
      </c>
      <c r="AW1106" s="18">
        <f t="shared" ca="1" si="605"/>
        <v>0</v>
      </c>
      <c r="AX1106" s="18">
        <f t="shared" ca="1" si="605"/>
        <v>0</v>
      </c>
      <c r="AY1106" s="18">
        <f t="shared" ca="1" si="606"/>
        <v>0</v>
      </c>
      <c r="AZ1106" s="18">
        <f t="shared" ca="1" si="606"/>
        <v>0</v>
      </c>
      <c r="BA1106" s="18">
        <f t="shared" ca="1" si="606"/>
        <v>0</v>
      </c>
      <c r="BB1106" s="18">
        <f t="shared" ca="1" si="606"/>
        <v>0</v>
      </c>
      <c r="BC1106" s="18">
        <f t="shared" ca="1" si="606"/>
        <v>0</v>
      </c>
      <c r="BD1106" s="18">
        <f t="shared" ca="1" si="606"/>
        <v>0</v>
      </c>
      <c r="BE1106" s="18">
        <f t="shared" ca="1" si="606"/>
        <v>0</v>
      </c>
      <c r="BF1106" s="18">
        <f t="shared" ca="1" si="606"/>
        <v>0</v>
      </c>
      <c r="BG1106" s="18">
        <f t="shared" ca="1" si="606"/>
        <v>0</v>
      </c>
      <c r="BH1106" s="18">
        <f t="shared" ca="1" si="606"/>
        <v>0</v>
      </c>
    </row>
    <row r="1107" spans="8:60" x14ac:dyDescent="0.35">
      <c r="H1107" s="2" t="e">
        <f t="shared" si="574"/>
        <v>#REF!</v>
      </c>
      <c r="I1107">
        <f t="shared" si="591"/>
        <v>22</v>
      </c>
      <c r="J1107">
        <f t="shared" si="575"/>
        <v>11</v>
      </c>
      <c r="K1107" s="18">
        <f t="shared" ca="1" si="602"/>
        <v>11</v>
      </c>
      <c r="L1107" s="18">
        <f t="shared" ca="1" si="602"/>
        <v>10</v>
      </c>
      <c r="M1107" s="18">
        <f t="shared" ca="1" si="602"/>
        <v>9</v>
      </c>
      <c r="N1107" s="18">
        <f t="shared" ca="1" si="602"/>
        <v>8</v>
      </c>
      <c r="O1107" s="18">
        <f t="shared" ca="1" si="602"/>
        <v>7</v>
      </c>
      <c r="P1107" s="18">
        <f t="shared" ca="1" si="602"/>
        <v>6</v>
      </c>
      <c r="Q1107" s="18">
        <f t="shared" ca="1" si="602"/>
        <v>5</v>
      </c>
      <c r="R1107" s="18">
        <f t="shared" ca="1" si="602"/>
        <v>4</v>
      </c>
      <c r="S1107" s="18">
        <f t="shared" ca="1" si="602"/>
        <v>3</v>
      </c>
      <c r="T1107" s="18">
        <f t="shared" ca="1" si="602"/>
        <v>2</v>
      </c>
      <c r="U1107" s="18">
        <f t="shared" ca="1" si="603"/>
        <v>1</v>
      </c>
      <c r="V1107" s="18">
        <f t="shared" ca="1" si="603"/>
        <v>0</v>
      </c>
      <c r="W1107" s="18">
        <f t="shared" ca="1" si="603"/>
        <v>0</v>
      </c>
      <c r="X1107" s="18">
        <f t="shared" ca="1" si="603"/>
        <v>0</v>
      </c>
      <c r="Y1107" s="18">
        <f t="shared" ca="1" si="603"/>
        <v>0</v>
      </c>
      <c r="Z1107" s="18">
        <f t="shared" ca="1" si="603"/>
        <v>0</v>
      </c>
      <c r="AA1107" s="18">
        <f t="shared" ca="1" si="603"/>
        <v>0</v>
      </c>
      <c r="AB1107" s="18">
        <f t="shared" ca="1" si="603"/>
        <v>0</v>
      </c>
      <c r="AC1107" s="18">
        <f t="shared" ca="1" si="603"/>
        <v>0</v>
      </c>
      <c r="AD1107" s="18">
        <f t="shared" ca="1" si="603"/>
        <v>0</v>
      </c>
      <c r="AE1107" s="18">
        <f t="shared" ca="1" si="604"/>
        <v>0</v>
      </c>
      <c r="AF1107" s="18">
        <f t="shared" ca="1" si="604"/>
        <v>0</v>
      </c>
      <c r="AG1107" s="18">
        <f t="shared" ca="1" si="604"/>
        <v>0</v>
      </c>
      <c r="AH1107" s="18">
        <f t="shared" ca="1" si="604"/>
        <v>0</v>
      </c>
      <c r="AI1107" s="18">
        <f t="shared" ca="1" si="604"/>
        <v>0</v>
      </c>
      <c r="AJ1107" s="18">
        <f t="shared" ca="1" si="604"/>
        <v>0</v>
      </c>
      <c r="AK1107" s="18">
        <f t="shared" ca="1" si="604"/>
        <v>0</v>
      </c>
      <c r="AL1107" s="18">
        <f t="shared" ca="1" si="604"/>
        <v>0</v>
      </c>
      <c r="AM1107" s="18">
        <f t="shared" ca="1" si="604"/>
        <v>0</v>
      </c>
      <c r="AN1107" s="18">
        <f t="shared" ca="1" si="604"/>
        <v>0</v>
      </c>
      <c r="AO1107" s="18">
        <f t="shared" ca="1" si="605"/>
        <v>0</v>
      </c>
      <c r="AP1107" s="18">
        <f t="shared" ca="1" si="605"/>
        <v>0</v>
      </c>
      <c r="AQ1107" s="18">
        <f t="shared" ca="1" si="605"/>
        <v>0</v>
      </c>
      <c r="AR1107" s="18">
        <f t="shared" ca="1" si="605"/>
        <v>0</v>
      </c>
      <c r="AS1107" s="18">
        <f t="shared" ca="1" si="605"/>
        <v>0</v>
      </c>
      <c r="AT1107" s="18">
        <f t="shared" ca="1" si="605"/>
        <v>0</v>
      </c>
      <c r="AU1107" s="18">
        <f t="shared" ca="1" si="605"/>
        <v>0</v>
      </c>
      <c r="AV1107" s="18">
        <f t="shared" ca="1" si="605"/>
        <v>0</v>
      </c>
      <c r="AW1107" s="18">
        <f t="shared" ca="1" si="605"/>
        <v>0</v>
      </c>
      <c r="AX1107" s="18">
        <f t="shared" ca="1" si="605"/>
        <v>0</v>
      </c>
      <c r="AY1107" s="18">
        <f t="shared" ca="1" si="606"/>
        <v>0</v>
      </c>
      <c r="AZ1107" s="18">
        <f t="shared" ca="1" si="606"/>
        <v>0</v>
      </c>
      <c r="BA1107" s="18">
        <f t="shared" ca="1" si="606"/>
        <v>0</v>
      </c>
      <c r="BB1107" s="18">
        <f t="shared" ca="1" si="606"/>
        <v>0</v>
      </c>
      <c r="BC1107" s="18">
        <f t="shared" ca="1" si="606"/>
        <v>0</v>
      </c>
      <c r="BD1107" s="18">
        <f t="shared" ca="1" si="606"/>
        <v>0</v>
      </c>
      <c r="BE1107" s="18">
        <f t="shared" ca="1" si="606"/>
        <v>0</v>
      </c>
      <c r="BF1107" s="18">
        <f t="shared" ca="1" si="606"/>
        <v>0</v>
      </c>
      <c r="BG1107" s="18">
        <f t="shared" ca="1" si="606"/>
        <v>0</v>
      </c>
      <c r="BH1107" s="18">
        <f t="shared" ca="1" si="606"/>
        <v>0</v>
      </c>
    </row>
    <row r="1108" spans="8:60" x14ac:dyDescent="0.35">
      <c r="H1108" s="2" t="e">
        <f t="shared" si="574"/>
        <v>#REF!</v>
      </c>
      <c r="I1108">
        <f t="shared" si="591"/>
        <v>22</v>
      </c>
      <c r="J1108">
        <f t="shared" si="575"/>
        <v>12</v>
      </c>
      <c r="K1108" s="18">
        <f t="shared" ca="1" si="602"/>
        <v>12</v>
      </c>
      <c r="L1108" s="18">
        <f t="shared" ca="1" si="602"/>
        <v>11</v>
      </c>
      <c r="M1108" s="18">
        <f t="shared" ca="1" si="602"/>
        <v>10</v>
      </c>
      <c r="N1108" s="18">
        <f t="shared" ca="1" si="602"/>
        <v>9</v>
      </c>
      <c r="O1108" s="18">
        <f t="shared" ca="1" si="602"/>
        <v>8</v>
      </c>
      <c r="P1108" s="18">
        <f t="shared" ca="1" si="602"/>
        <v>7</v>
      </c>
      <c r="Q1108" s="18">
        <f t="shared" ca="1" si="602"/>
        <v>6</v>
      </c>
      <c r="R1108" s="18">
        <f t="shared" ca="1" si="602"/>
        <v>5</v>
      </c>
      <c r="S1108" s="18">
        <f t="shared" ca="1" si="602"/>
        <v>4</v>
      </c>
      <c r="T1108" s="18">
        <f t="shared" ca="1" si="602"/>
        <v>3</v>
      </c>
      <c r="U1108" s="18">
        <f t="shared" ca="1" si="603"/>
        <v>2</v>
      </c>
      <c r="V1108" s="18">
        <f t="shared" ca="1" si="603"/>
        <v>1</v>
      </c>
      <c r="W1108" s="18">
        <f t="shared" ca="1" si="603"/>
        <v>0</v>
      </c>
      <c r="X1108" s="18">
        <f t="shared" ca="1" si="603"/>
        <v>0</v>
      </c>
      <c r="Y1108" s="18">
        <f t="shared" ca="1" si="603"/>
        <v>0</v>
      </c>
      <c r="Z1108" s="18">
        <f t="shared" ca="1" si="603"/>
        <v>0</v>
      </c>
      <c r="AA1108" s="18">
        <f t="shared" ca="1" si="603"/>
        <v>0</v>
      </c>
      <c r="AB1108" s="18">
        <f t="shared" ca="1" si="603"/>
        <v>0</v>
      </c>
      <c r="AC1108" s="18">
        <f t="shared" ca="1" si="603"/>
        <v>0</v>
      </c>
      <c r="AD1108" s="18">
        <f t="shared" ca="1" si="603"/>
        <v>0</v>
      </c>
      <c r="AE1108" s="18">
        <f t="shared" ca="1" si="604"/>
        <v>0</v>
      </c>
      <c r="AF1108" s="18">
        <f t="shared" ca="1" si="604"/>
        <v>0</v>
      </c>
      <c r="AG1108" s="18">
        <f t="shared" ca="1" si="604"/>
        <v>0</v>
      </c>
      <c r="AH1108" s="18">
        <f t="shared" ca="1" si="604"/>
        <v>0</v>
      </c>
      <c r="AI1108" s="18">
        <f t="shared" ca="1" si="604"/>
        <v>0</v>
      </c>
      <c r="AJ1108" s="18">
        <f t="shared" ca="1" si="604"/>
        <v>0</v>
      </c>
      <c r="AK1108" s="18">
        <f t="shared" ca="1" si="604"/>
        <v>0</v>
      </c>
      <c r="AL1108" s="18">
        <f t="shared" ca="1" si="604"/>
        <v>0</v>
      </c>
      <c r="AM1108" s="18">
        <f t="shared" ca="1" si="604"/>
        <v>0</v>
      </c>
      <c r="AN1108" s="18">
        <f t="shared" ca="1" si="604"/>
        <v>0</v>
      </c>
      <c r="AO1108" s="18">
        <f t="shared" ca="1" si="605"/>
        <v>0</v>
      </c>
      <c r="AP1108" s="18">
        <f t="shared" ca="1" si="605"/>
        <v>0</v>
      </c>
      <c r="AQ1108" s="18">
        <f t="shared" ca="1" si="605"/>
        <v>0</v>
      </c>
      <c r="AR1108" s="18">
        <f t="shared" ca="1" si="605"/>
        <v>0</v>
      </c>
      <c r="AS1108" s="18">
        <f t="shared" ca="1" si="605"/>
        <v>0</v>
      </c>
      <c r="AT1108" s="18">
        <f t="shared" ca="1" si="605"/>
        <v>0</v>
      </c>
      <c r="AU1108" s="18">
        <f t="shared" ca="1" si="605"/>
        <v>0</v>
      </c>
      <c r="AV1108" s="18">
        <f t="shared" ca="1" si="605"/>
        <v>0</v>
      </c>
      <c r="AW1108" s="18">
        <f t="shared" ca="1" si="605"/>
        <v>0</v>
      </c>
      <c r="AX1108" s="18">
        <f t="shared" ca="1" si="605"/>
        <v>0</v>
      </c>
      <c r="AY1108" s="18">
        <f t="shared" ca="1" si="606"/>
        <v>0</v>
      </c>
      <c r="AZ1108" s="18">
        <f t="shared" ca="1" si="606"/>
        <v>0</v>
      </c>
      <c r="BA1108" s="18">
        <f t="shared" ca="1" si="606"/>
        <v>0</v>
      </c>
      <c r="BB1108" s="18">
        <f t="shared" ca="1" si="606"/>
        <v>0</v>
      </c>
      <c r="BC1108" s="18">
        <f t="shared" ca="1" si="606"/>
        <v>0</v>
      </c>
      <c r="BD1108" s="18">
        <f t="shared" ca="1" si="606"/>
        <v>0</v>
      </c>
      <c r="BE1108" s="18">
        <f t="shared" ca="1" si="606"/>
        <v>0</v>
      </c>
      <c r="BF1108" s="18">
        <f t="shared" ca="1" si="606"/>
        <v>0</v>
      </c>
      <c r="BG1108" s="18">
        <f t="shared" ca="1" si="606"/>
        <v>0</v>
      </c>
      <c r="BH1108" s="18">
        <f t="shared" ca="1" si="606"/>
        <v>0</v>
      </c>
    </row>
    <row r="1109" spans="8:60" x14ac:dyDescent="0.35">
      <c r="H1109" s="2" t="e">
        <f t="shared" si="574"/>
        <v>#REF!</v>
      </c>
      <c r="I1109">
        <f t="shared" si="591"/>
        <v>22</v>
      </c>
      <c r="J1109">
        <f t="shared" si="575"/>
        <v>13</v>
      </c>
      <c r="K1109" s="18">
        <f t="shared" ca="1" si="602"/>
        <v>13</v>
      </c>
      <c r="L1109" s="18">
        <f t="shared" ca="1" si="602"/>
        <v>12</v>
      </c>
      <c r="M1109" s="18">
        <f t="shared" ca="1" si="602"/>
        <v>11</v>
      </c>
      <c r="N1109" s="18">
        <f t="shared" ca="1" si="602"/>
        <v>10</v>
      </c>
      <c r="O1109" s="18">
        <f t="shared" ca="1" si="602"/>
        <v>9</v>
      </c>
      <c r="P1109" s="18">
        <f t="shared" ca="1" si="602"/>
        <v>8</v>
      </c>
      <c r="Q1109" s="18">
        <f t="shared" ca="1" si="602"/>
        <v>7</v>
      </c>
      <c r="R1109" s="18">
        <f t="shared" ca="1" si="602"/>
        <v>6</v>
      </c>
      <c r="S1109" s="18">
        <f t="shared" ca="1" si="602"/>
        <v>5</v>
      </c>
      <c r="T1109" s="18">
        <f t="shared" ca="1" si="602"/>
        <v>4</v>
      </c>
      <c r="U1109" s="18">
        <f t="shared" ca="1" si="603"/>
        <v>3</v>
      </c>
      <c r="V1109" s="18">
        <f t="shared" ca="1" si="603"/>
        <v>2</v>
      </c>
      <c r="W1109" s="18">
        <f t="shared" ca="1" si="603"/>
        <v>1</v>
      </c>
      <c r="X1109" s="18">
        <f t="shared" ca="1" si="603"/>
        <v>0</v>
      </c>
      <c r="Y1109" s="18">
        <f t="shared" ca="1" si="603"/>
        <v>0</v>
      </c>
      <c r="Z1109" s="18">
        <f t="shared" ca="1" si="603"/>
        <v>0</v>
      </c>
      <c r="AA1109" s="18">
        <f t="shared" ca="1" si="603"/>
        <v>0</v>
      </c>
      <c r="AB1109" s="18">
        <f t="shared" ca="1" si="603"/>
        <v>0</v>
      </c>
      <c r="AC1109" s="18">
        <f t="shared" ca="1" si="603"/>
        <v>0</v>
      </c>
      <c r="AD1109" s="18">
        <f t="shared" ca="1" si="603"/>
        <v>0</v>
      </c>
      <c r="AE1109" s="18">
        <f t="shared" ca="1" si="604"/>
        <v>0</v>
      </c>
      <c r="AF1109" s="18">
        <f t="shared" ca="1" si="604"/>
        <v>0</v>
      </c>
      <c r="AG1109" s="18">
        <f t="shared" ca="1" si="604"/>
        <v>0</v>
      </c>
      <c r="AH1109" s="18">
        <f t="shared" ca="1" si="604"/>
        <v>0</v>
      </c>
      <c r="AI1109" s="18">
        <f t="shared" ca="1" si="604"/>
        <v>0</v>
      </c>
      <c r="AJ1109" s="18">
        <f t="shared" ca="1" si="604"/>
        <v>0</v>
      </c>
      <c r="AK1109" s="18">
        <f t="shared" ca="1" si="604"/>
        <v>0</v>
      </c>
      <c r="AL1109" s="18">
        <f t="shared" ca="1" si="604"/>
        <v>0</v>
      </c>
      <c r="AM1109" s="18">
        <f t="shared" ca="1" si="604"/>
        <v>0</v>
      </c>
      <c r="AN1109" s="18">
        <f t="shared" ca="1" si="604"/>
        <v>0</v>
      </c>
      <c r="AO1109" s="18">
        <f t="shared" ca="1" si="605"/>
        <v>0</v>
      </c>
      <c r="AP1109" s="18">
        <f t="shared" ca="1" si="605"/>
        <v>0</v>
      </c>
      <c r="AQ1109" s="18">
        <f t="shared" ca="1" si="605"/>
        <v>0</v>
      </c>
      <c r="AR1109" s="18">
        <f t="shared" ca="1" si="605"/>
        <v>0</v>
      </c>
      <c r="AS1109" s="18">
        <f t="shared" ca="1" si="605"/>
        <v>0</v>
      </c>
      <c r="AT1109" s="18">
        <f t="shared" ca="1" si="605"/>
        <v>0</v>
      </c>
      <c r="AU1109" s="18">
        <f t="shared" ca="1" si="605"/>
        <v>0</v>
      </c>
      <c r="AV1109" s="18">
        <f t="shared" ca="1" si="605"/>
        <v>0</v>
      </c>
      <c r="AW1109" s="18">
        <f t="shared" ca="1" si="605"/>
        <v>0</v>
      </c>
      <c r="AX1109" s="18">
        <f t="shared" ca="1" si="605"/>
        <v>0</v>
      </c>
      <c r="AY1109" s="18">
        <f t="shared" ca="1" si="606"/>
        <v>0</v>
      </c>
      <c r="AZ1109" s="18">
        <f t="shared" ca="1" si="606"/>
        <v>0</v>
      </c>
      <c r="BA1109" s="18">
        <f t="shared" ca="1" si="606"/>
        <v>0</v>
      </c>
      <c r="BB1109" s="18">
        <f t="shared" ca="1" si="606"/>
        <v>0</v>
      </c>
      <c r="BC1109" s="18">
        <f t="shared" ca="1" si="606"/>
        <v>0</v>
      </c>
      <c r="BD1109" s="18">
        <f t="shared" ca="1" si="606"/>
        <v>0</v>
      </c>
      <c r="BE1109" s="18">
        <f t="shared" ca="1" si="606"/>
        <v>0</v>
      </c>
      <c r="BF1109" s="18">
        <f t="shared" ca="1" si="606"/>
        <v>0</v>
      </c>
      <c r="BG1109" s="18">
        <f t="shared" ca="1" si="606"/>
        <v>0</v>
      </c>
      <c r="BH1109" s="18">
        <f t="shared" ca="1" si="606"/>
        <v>0</v>
      </c>
    </row>
    <row r="1110" spans="8:60" x14ac:dyDescent="0.35">
      <c r="H1110" s="2" t="e">
        <f t="shared" si="574"/>
        <v>#REF!</v>
      </c>
      <c r="I1110">
        <f t="shared" si="591"/>
        <v>22</v>
      </c>
      <c r="J1110">
        <f t="shared" si="575"/>
        <v>14</v>
      </c>
      <c r="K1110" s="18">
        <f t="shared" ca="1" si="602"/>
        <v>14</v>
      </c>
      <c r="L1110" s="18">
        <f t="shared" ca="1" si="602"/>
        <v>13</v>
      </c>
      <c r="M1110" s="18">
        <f t="shared" ca="1" si="602"/>
        <v>12</v>
      </c>
      <c r="N1110" s="18">
        <f t="shared" ca="1" si="602"/>
        <v>11</v>
      </c>
      <c r="O1110" s="18">
        <f t="shared" ca="1" si="602"/>
        <v>10</v>
      </c>
      <c r="P1110" s="18">
        <f t="shared" ca="1" si="602"/>
        <v>9</v>
      </c>
      <c r="Q1110" s="18">
        <f t="shared" ca="1" si="602"/>
        <v>8</v>
      </c>
      <c r="R1110" s="18">
        <f t="shared" ca="1" si="602"/>
        <v>7</v>
      </c>
      <c r="S1110" s="18">
        <f t="shared" ca="1" si="602"/>
        <v>6</v>
      </c>
      <c r="T1110" s="18">
        <f t="shared" ca="1" si="602"/>
        <v>5</v>
      </c>
      <c r="U1110" s="18">
        <f t="shared" ca="1" si="603"/>
        <v>4</v>
      </c>
      <c r="V1110" s="18">
        <f t="shared" ca="1" si="603"/>
        <v>3</v>
      </c>
      <c r="W1110" s="18">
        <f t="shared" ca="1" si="603"/>
        <v>2</v>
      </c>
      <c r="X1110" s="18">
        <f t="shared" ca="1" si="603"/>
        <v>1</v>
      </c>
      <c r="Y1110" s="18">
        <f t="shared" ca="1" si="603"/>
        <v>0</v>
      </c>
      <c r="Z1110" s="18">
        <f t="shared" ca="1" si="603"/>
        <v>0</v>
      </c>
      <c r="AA1110" s="18">
        <f t="shared" ca="1" si="603"/>
        <v>0</v>
      </c>
      <c r="AB1110" s="18">
        <f t="shared" ca="1" si="603"/>
        <v>0</v>
      </c>
      <c r="AC1110" s="18">
        <f t="shared" ca="1" si="603"/>
        <v>0</v>
      </c>
      <c r="AD1110" s="18">
        <f t="shared" ca="1" si="603"/>
        <v>0</v>
      </c>
      <c r="AE1110" s="18">
        <f t="shared" ca="1" si="604"/>
        <v>0</v>
      </c>
      <c r="AF1110" s="18">
        <f t="shared" ca="1" si="604"/>
        <v>0</v>
      </c>
      <c r="AG1110" s="18">
        <f t="shared" ca="1" si="604"/>
        <v>0</v>
      </c>
      <c r="AH1110" s="18">
        <f t="shared" ca="1" si="604"/>
        <v>0</v>
      </c>
      <c r="AI1110" s="18">
        <f t="shared" ca="1" si="604"/>
        <v>0</v>
      </c>
      <c r="AJ1110" s="18">
        <f t="shared" ca="1" si="604"/>
        <v>0</v>
      </c>
      <c r="AK1110" s="18">
        <f t="shared" ca="1" si="604"/>
        <v>0</v>
      </c>
      <c r="AL1110" s="18">
        <f t="shared" ca="1" si="604"/>
        <v>0</v>
      </c>
      <c r="AM1110" s="18">
        <f t="shared" ca="1" si="604"/>
        <v>0</v>
      </c>
      <c r="AN1110" s="18">
        <f t="shared" ca="1" si="604"/>
        <v>0</v>
      </c>
      <c r="AO1110" s="18">
        <f t="shared" ca="1" si="605"/>
        <v>0</v>
      </c>
      <c r="AP1110" s="18">
        <f t="shared" ca="1" si="605"/>
        <v>0</v>
      </c>
      <c r="AQ1110" s="18">
        <f t="shared" ca="1" si="605"/>
        <v>0</v>
      </c>
      <c r="AR1110" s="18">
        <f t="shared" ca="1" si="605"/>
        <v>0</v>
      </c>
      <c r="AS1110" s="18">
        <f t="shared" ca="1" si="605"/>
        <v>0</v>
      </c>
      <c r="AT1110" s="18">
        <f t="shared" ca="1" si="605"/>
        <v>0</v>
      </c>
      <c r="AU1110" s="18">
        <f t="shared" ca="1" si="605"/>
        <v>0</v>
      </c>
      <c r="AV1110" s="18">
        <f t="shared" ca="1" si="605"/>
        <v>0</v>
      </c>
      <c r="AW1110" s="18">
        <f t="shared" ca="1" si="605"/>
        <v>0</v>
      </c>
      <c r="AX1110" s="18">
        <f t="shared" ca="1" si="605"/>
        <v>0</v>
      </c>
      <c r="AY1110" s="18">
        <f t="shared" ca="1" si="606"/>
        <v>0</v>
      </c>
      <c r="AZ1110" s="18">
        <f t="shared" ca="1" si="606"/>
        <v>0</v>
      </c>
      <c r="BA1110" s="18">
        <f t="shared" ca="1" si="606"/>
        <v>0</v>
      </c>
      <c r="BB1110" s="18">
        <f t="shared" ca="1" si="606"/>
        <v>0</v>
      </c>
      <c r="BC1110" s="18">
        <f t="shared" ca="1" si="606"/>
        <v>0</v>
      </c>
      <c r="BD1110" s="18">
        <f t="shared" ca="1" si="606"/>
        <v>0</v>
      </c>
      <c r="BE1110" s="18">
        <f t="shared" ca="1" si="606"/>
        <v>0</v>
      </c>
      <c r="BF1110" s="18">
        <f t="shared" ca="1" si="606"/>
        <v>0</v>
      </c>
      <c r="BG1110" s="18">
        <f t="shared" ca="1" si="606"/>
        <v>0</v>
      </c>
      <c r="BH1110" s="18">
        <f t="shared" ca="1" si="606"/>
        <v>0</v>
      </c>
    </row>
    <row r="1111" spans="8:60" x14ac:dyDescent="0.35">
      <c r="H1111" s="2" t="e">
        <f t="shared" si="574"/>
        <v>#REF!</v>
      </c>
      <c r="I1111">
        <f t="shared" si="591"/>
        <v>22</v>
      </c>
      <c r="J1111">
        <f t="shared" si="575"/>
        <v>15</v>
      </c>
      <c r="K1111" s="18">
        <f t="shared" ca="1" si="602"/>
        <v>15</v>
      </c>
      <c r="L1111" s="18">
        <f t="shared" ca="1" si="602"/>
        <v>14</v>
      </c>
      <c r="M1111" s="18">
        <f t="shared" ca="1" si="602"/>
        <v>13</v>
      </c>
      <c r="N1111" s="18">
        <f t="shared" ca="1" si="602"/>
        <v>12</v>
      </c>
      <c r="O1111" s="18">
        <f t="shared" ca="1" si="602"/>
        <v>11</v>
      </c>
      <c r="P1111" s="18">
        <f t="shared" ca="1" si="602"/>
        <v>10</v>
      </c>
      <c r="Q1111" s="18">
        <f t="shared" ca="1" si="602"/>
        <v>9</v>
      </c>
      <c r="R1111" s="18">
        <f t="shared" ca="1" si="602"/>
        <v>8</v>
      </c>
      <c r="S1111" s="18">
        <f t="shared" ca="1" si="602"/>
        <v>7</v>
      </c>
      <c r="T1111" s="18">
        <f t="shared" ca="1" si="602"/>
        <v>6</v>
      </c>
      <c r="U1111" s="18">
        <f t="shared" ca="1" si="603"/>
        <v>5</v>
      </c>
      <c r="V1111" s="18">
        <f t="shared" ca="1" si="603"/>
        <v>4</v>
      </c>
      <c r="W1111" s="18">
        <f t="shared" ca="1" si="603"/>
        <v>3</v>
      </c>
      <c r="X1111" s="18">
        <f t="shared" ca="1" si="603"/>
        <v>2</v>
      </c>
      <c r="Y1111" s="18">
        <f t="shared" ca="1" si="603"/>
        <v>1</v>
      </c>
      <c r="Z1111" s="18">
        <f t="shared" ca="1" si="603"/>
        <v>0</v>
      </c>
      <c r="AA1111" s="18">
        <f t="shared" ca="1" si="603"/>
        <v>0</v>
      </c>
      <c r="AB1111" s="18">
        <f t="shared" ca="1" si="603"/>
        <v>0</v>
      </c>
      <c r="AC1111" s="18">
        <f t="shared" ca="1" si="603"/>
        <v>0</v>
      </c>
      <c r="AD1111" s="18">
        <f t="shared" ca="1" si="603"/>
        <v>0</v>
      </c>
      <c r="AE1111" s="18">
        <f t="shared" ca="1" si="604"/>
        <v>0</v>
      </c>
      <c r="AF1111" s="18">
        <f t="shared" ca="1" si="604"/>
        <v>0</v>
      </c>
      <c r="AG1111" s="18">
        <f t="shared" ca="1" si="604"/>
        <v>0</v>
      </c>
      <c r="AH1111" s="18">
        <f t="shared" ca="1" si="604"/>
        <v>0</v>
      </c>
      <c r="AI1111" s="18">
        <f t="shared" ca="1" si="604"/>
        <v>0</v>
      </c>
      <c r="AJ1111" s="18">
        <f t="shared" ca="1" si="604"/>
        <v>0</v>
      </c>
      <c r="AK1111" s="18">
        <f t="shared" ca="1" si="604"/>
        <v>0</v>
      </c>
      <c r="AL1111" s="18">
        <f t="shared" ca="1" si="604"/>
        <v>0</v>
      </c>
      <c r="AM1111" s="18">
        <f t="shared" ca="1" si="604"/>
        <v>0</v>
      </c>
      <c r="AN1111" s="18">
        <f t="shared" ca="1" si="604"/>
        <v>0</v>
      </c>
      <c r="AO1111" s="18">
        <f t="shared" ca="1" si="605"/>
        <v>0</v>
      </c>
      <c r="AP1111" s="18">
        <f t="shared" ca="1" si="605"/>
        <v>0</v>
      </c>
      <c r="AQ1111" s="18">
        <f t="shared" ca="1" si="605"/>
        <v>0</v>
      </c>
      <c r="AR1111" s="18">
        <f t="shared" ca="1" si="605"/>
        <v>0</v>
      </c>
      <c r="AS1111" s="18">
        <f t="shared" ca="1" si="605"/>
        <v>0</v>
      </c>
      <c r="AT1111" s="18">
        <f t="shared" ca="1" si="605"/>
        <v>0</v>
      </c>
      <c r="AU1111" s="18">
        <f t="shared" ca="1" si="605"/>
        <v>0</v>
      </c>
      <c r="AV1111" s="18">
        <f t="shared" ca="1" si="605"/>
        <v>0</v>
      </c>
      <c r="AW1111" s="18">
        <f t="shared" ca="1" si="605"/>
        <v>0</v>
      </c>
      <c r="AX1111" s="18">
        <f t="shared" ca="1" si="605"/>
        <v>0</v>
      </c>
      <c r="AY1111" s="18">
        <f t="shared" ca="1" si="606"/>
        <v>0</v>
      </c>
      <c r="AZ1111" s="18">
        <f t="shared" ca="1" si="606"/>
        <v>0</v>
      </c>
      <c r="BA1111" s="18">
        <f t="shared" ca="1" si="606"/>
        <v>0</v>
      </c>
      <c r="BB1111" s="18">
        <f t="shared" ca="1" si="606"/>
        <v>0</v>
      </c>
      <c r="BC1111" s="18">
        <f t="shared" ca="1" si="606"/>
        <v>0</v>
      </c>
      <c r="BD1111" s="18">
        <f t="shared" ca="1" si="606"/>
        <v>0</v>
      </c>
      <c r="BE1111" s="18">
        <f t="shared" ca="1" si="606"/>
        <v>0</v>
      </c>
      <c r="BF1111" s="18">
        <f t="shared" ca="1" si="606"/>
        <v>0</v>
      </c>
      <c r="BG1111" s="18">
        <f t="shared" ca="1" si="606"/>
        <v>0</v>
      </c>
      <c r="BH1111" s="18">
        <f t="shared" ca="1" si="606"/>
        <v>0</v>
      </c>
    </row>
    <row r="1112" spans="8:60" x14ac:dyDescent="0.35">
      <c r="H1112" s="2" t="e">
        <f t="shared" si="574"/>
        <v>#REF!</v>
      </c>
      <c r="I1112">
        <f t="shared" si="591"/>
        <v>22</v>
      </c>
      <c r="J1112">
        <f t="shared" si="575"/>
        <v>16</v>
      </c>
      <c r="K1112" s="18">
        <f t="shared" ca="1" si="602"/>
        <v>16</v>
      </c>
      <c r="L1112" s="18">
        <f t="shared" ca="1" si="602"/>
        <v>15</v>
      </c>
      <c r="M1112" s="18">
        <f t="shared" ca="1" si="602"/>
        <v>14</v>
      </c>
      <c r="N1112" s="18">
        <f t="shared" ca="1" si="602"/>
        <v>13</v>
      </c>
      <c r="O1112" s="18">
        <f t="shared" ca="1" si="602"/>
        <v>12</v>
      </c>
      <c r="P1112" s="18">
        <f t="shared" ca="1" si="602"/>
        <v>11</v>
      </c>
      <c r="Q1112" s="18">
        <f t="shared" ca="1" si="602"/>
        <v>10</v>
      </c>
      <c r="R1112" s="18">
        <f t="shared" ca="1" si="602"/>
        <v>9</v>
      </c>
      <c r="S1112" s="18">
        <f t="shared" ca="1" si="602"/>
        <v>8</v>
      </c>
      <c r="T1112" s="18">
        <f t="shared" ca="1" si="602"/>
        <v>7</v>
      </c>
      <c r="U1112" s="18">
        <f t="shared" ca="1" si="603"/>
        <v>6</v>
      </c>
      <c r="V1112" s="18">
        <f t="shared" ca="1" si="603"/>
        <v>5</v>
      </c>
      <c r="W1112" s="18">
        <f t="shared" ca="1" si="603"/>
        <v>4</v>
      </c>
      <c r="X1112" s="18">
        <f t="shared" ca="1" si="603"/>
        <v>3</v>
      </c>
      <c r="Y1112" s="18">
        <f t="shared" ca="1" si="603"/>
        <v>2</v>
      </c>
      <c r="Z1112" s="18">
        <f t="shared" ca="1" si="603"/>
        <v>1</v>
      </c>
      <c r="AA1112" s="18">
        <f t="shared" ca="1" si="603"/>
        <v>0</v>
      </c>
      <c r="AB1112" s="18">
        <f t="shared" ca="1" si="603"/>
        <v>0</v>
      </c>
      <c r="AC1112" s="18">
        <f t="shared" ca="1" si="603"/>
        <v>0</v>
      </c>
      <c r="AD1112" s="18">
        <f t="shared" ca="1" si="603"/>
        <v>0</v>
      </c>
      <c r="AE1112" s="18">
        <f t="shared" ca="1" si="604"/>
        <v>0</v>
      </c>
      <c r="AF1112" s="18">
        <f t="shared" ca="1" si="604"/>
        <v>0</v>
      </c>
      <c r="AG1112" s="18">
        <f t="shared" ca="1" si="604"/>
        <v>0</v>
      </c>
      <c r="AH1112" s="18">
        <f t="shared" ca="1" si="604"/>
        <v>0</v>
      </c>
      <c r="AI1112" s="18">
        <f t="shared" ca="1" si="604"/>
        <v>0</v>
      </c>
      <c r="AJ1112" s="18">
        <f t="shared" ca="1" si="604"/>
        <v>0</v>
      </c>
      <c r="AK1112" s="18">
        <f t="shared" ca="1" si="604"/>
        <v>0</v>
      </c>
      <c r="AL1112" s="18">
        <f t="shared" ca="1" si="604"/>
        <v>0</v>
      </c>
      <c r="AM1112" s="18">
        <f t="shared" ca="1" si="604"/>
        <v>0</v>
      </c>
      <c r="AN1112" s="18">
        <f t="shared" ca="1" si="604"/>
        <v>0</v>
      </c>
      <c r="AO1112" s="18">
        <f t="shared" ca="1" si="605"/>
        <v>0</v>
      </c>
      <c r="AP1112" s="18">
        <f t="shared" ca="1" si="605"/>
        <v>0</v>
      </c>
      <c r="AQ1112" s="18">
        <f t="shared" ca="1" si="605"/>
        <v>0</v>
      </c>
      <c r="AR1112" s="18">
        <f t="shared" ca="1" si="605"/>
        <v>0</v>
      </c>
      <c r="AS1112" s="18">
        <f t="shared" ca="1" si="605"/>
        <v>0</v>
      </c>
      <c r="AT1112" s="18">
        <f t="shared" ca="1" si="605"/>
        <v>0</v>
      </c>
      <c r="AU1112" s="18">
        <f t="shared" ca="1" si="605"/>
        <v>0</v>
      </c>
      <c r="AV1112" s="18">
        <f t="shared" ca="1" si="605"/>
        <v>0</v>
      </c>
      <c r="AW1112" s="18">
        <f t="shared" ca="1" si="605"/>
        <v>0</v>
      </c>
      <c r="AX1112" s="18">
        <f t="shared" ca="1" si="605"/>
        <v>0</v>
      </c>
      <c r="AY1112" s="18">
        <f t="shared" ca="1" si="606"/>
        <v>0</v>
      </c>
      <c r="AZ1112" s="18">
        <f t="shared" ca="1" si="606"/>
        <v>0</v>
      </c>
      <c r="BA1112" s="18">
        <f t="shared" ca="1" si="606"/>
        <v>0</v>
      </c>
      <c r="BB1112" s="18">
        <f t="shared" ca="1" si="606"/>
        <v>0</v>
      </c>
      <c r="BC1112" s="18">
        <f t="shared" ca="1" si="606"/>
        <v>0</v>
      </c>
      <c r="BD1112" s="18">
        <f t="shared" ca="1" si="606"/>
        <v>0</v>
      </c>
      <c r="BE1112" s="18">
        <f t="shared" ca="1" si="606"/>
        <v>0</v>
      </c>
      <c r="BF1112" s="18">
        <f t="shared" ca="1" si="606"/>
        <v>0</v>
      </c>
      <c r="BG1112" s="18">
        <f t="shared" ca="1" si="606"/>
        <v>0</v>
      </c>
      <c r="BH1112" s="18">
        <f t="shared" ca="1" si="606"/>
        <v>0</v>
      </c>
    </row>
    <row r="1113" spans="8:60" x14ac:dyDescent="0.35">
      <c r="H1113" s="2" t="e">
        <f t="shared" ref="H1113:H1146" si="607">INDEX($A$3:$A$18,I1113,0)</f>
        <v>#REF!</v>
      </c>
      <c r="I1113">
        <f t="shared" si="591"/>
        <v>22</v>
      </c>
      <c r="J1113">
        <f t="shared" si="575"/>
        <v>17</v>
      </c>
      <c r="K1113" s="18">
        <f t="shared" ca="1" si="602"/>
        <v>17</v>
      </c>
      <c r="L1113" s="18">
        <f t="shared" ca="1" si="602"/>
        <v>16</v>
      </c>
      <c r="M1113" s="18">
        <f t="shared" ca="1" si="602"/>
        <v>15</v>
      </c>
      <c r="N1113" s="18">
        <f t="shared" ca="1" si="602"/>
        <v>14</v>
      </c>
      <c r="O1113" s="18">
        <f t="shared" ca="1" si="602"/>
        <v>13</v>
      </c>
      <c r="P1113" s="18">
        <f t="shared" ca="1" si="602"/>
        <v>12</v>
      </c>
      <c r="Q1113" s="18">
        <f t="shared" ca="1" si="602"/>
        <v>11</v>
      </c>
      <c r="R1113" s="18">
        <f t="shared" ca="1" si="602"/>
        <v>10</v>
      </c>
      <c r="S1113" s="18">
        <f t="shared" ca="1" si="602"/>
        <v>9</v>
      </c>
      <c r="T1113" s="18">
        <f t="shared" ca="1" si="602"/>
        <v>8</v>
      </c>
      <c r="U1113" s="18">
        <f t="shared" ca="1" si="603"/>
        <v>7</v>
      </c>
      <c r="V1113" s="18">
        <f t="shared" ca="1" si="603"/>
        <v>6</v>
      </c>
      <c r="W1113" s="18">
        <f t="shared" ca="1" si="603"/>
        <v>5</v>
      </c>
      <c r="X1113" s="18">
        <f t="shared" ca="1" si="603"/>
        <v>4</v>
      </c>
      <c r="Y1113" s="18">
        <f t="shared" ca="1" si="603"/>
        <v>3</v>
      </c>
      <c r="Z1113" s="18">
        <f t="shared" ca="1" si="603"/>
        <v>2</v>
      </c>
      <c r="AA1113" s="18">
        <f t="shared" ca="1" si="603"/>
        <v>1</v>
      </c>
      <c r="AB1113" s="18">
        <f t="shared" ca="1" si="603"/>
        <v>0</v>
      </c>
      <c r="AC1113" s="18">
        <f t="shared" ca="1" si="603"/>
        <v>0</v>
      </c>
      <c r="AD1113" s="18">
        <f t="shared" ca="1" si="603"/>
        <v>0</v>
      </c>
      <c r="AE1113" s="18">
        <f t="shared" ca="1" si="604"/>
        <v>0</v>
      </c>
      <c r="AF1113" s="18">
        <f t="shared" ca="1" si="604"/>
        <v>0</v>
      </c>
      <c r="AG1113" s="18">
        <f t="shared" ca="1" si="604"/>
        <v>0</v>
      </c>
      <c r="AH1113" s="18">
        <f t="shared" ca="1" si="604"/>
        <v>0</v>
      </c>
      <c r="AI1113" s="18">
        <f t="shared" ca="1" si="604"/>
        <v>0</v>
      </c>
      <c r="AJ1113" s="18">
        <f t="shared" ca="1" si="604"/>
        <v>0</v>
      </c>
      <c r="AK1113" s="18">
        <f t="shared" ca="1" si="604"/>
        <v>0</v>
      </c>
      <c r="AL1113" s="18">
        <f t="shared" ca="1" si="604"/>
        <v>0</v>
      </c>
      <c r="AM1113" s="18">
        <f t="shared" ca="1" si="604"/>
        <v>0</v>
      </c>
      <c r="AN1113" s="18">
        <f t="shared" ca="1" si="604"/>
        <v>0</v>
      </c>
      <c r="AO1113" s="18">
        <f t="shared" ca="1" si="605"/>
        <v>0</v>
      </c>
      <c r="AP1113" s="18">
        <f t="shared" ca="1" si="605"/>
        <v>0</v>
      </c>
      <c r="AQ1113" s="18">
        <f t="shared" ca="1" si="605"/>
        <v>0</v>
      </c>
      <c r="AR1113" s="18">
        <f t="shared" ca="1" si="605"/>
        <v>0</v>
      </c>
      <c r="AS1113" s="18">
        <f t="shared" ca="1" si="605"/>
        <v>0</v>
      </c>
      <c r="AT1113" s="18">
        <f t="shared" ca="1" si="605"/>
        <v>0</v>
      </c>
      <c r="AU1113" s="18">
        <f t="shared" ca="1" si="605"/>
        <v>0</v>
      </c>
      <c r="AV1113" s="18">
        <f t="shared" ca="1" si="605"/>
        <v>0</v>
      </c>
      <c r="AW1113" s="18">
        <f t="shared" ca="1" si="605"/>
        <v>0</v>
      </c>
      <c r="AX1113" s="18">
        <f t="shared" ca="1" si="605"/>
        <v>0</v>
      </c>
      <c r="AY1113" s="18">
        <f t="shared" ca="1" si="606"/>
        <v>0</v>
      </c>
      <c r="AZ1113" s="18">
        <f t="shared" ca="1" si="606"/>
        <v>0</v>
      </c>
      <c r="BA1113" s="18">
        <f t="shared" ca="1" si="606"/>
        <v>0</v>
      </c>
      <c r="BB1113" s="18">
        <f t="shared" ca="1" si="606"/>
        <v>0</v>
      </c>
      <c r="BC1113" s="18">
        <f t="shared" ca="1" si="606"/>
        <v>0</v>
      </c>
      <c r="BD1113" s="18">
        <f t="shared" ca="1" si="606"/>
        <v>0</v>
      </c>
      <c r="BE1113" s="18">
        <f t="shared" ca="1" si="606"/>
        <v>0</v>
      </c>
      <c r="BF1113" s="18">
        <f t="shared" ca="1" si="606"/>
        <v>0</v>
      </c>
      <c r="BG1113" s="18">
        <f t="shared" ca="1" si="606"/>
        <v>0</v>
      </c>
      <c r="BH1113" s="18">
        <f t="shared" ca="1" si="606"/>
        <v>0</v>
      </c>
    </row>
    <row r="1114" spans="8:60" x14ac:dyDescent="0.35">
      <c r="H1114" s="2" t="e">
        <f t="shared" si="607"/>
        <v>#REF!</v>
      </c>
      <c r="I1114">
        <f t="shared" si="591"/>
        <v>22</v>
      </c>
      <c r="J1114">
        <f t="shared" ref="J1114:J1146" si="608">IF(J1113+1&gt;$I$22,$K$2,J1113+1)</f>
        <v>18</v>
      </c>
      <c r="K1114" s="18">
        <f t="shared" ca="1" si="602"/>
        <v>18</v>
      </c>
      <c r="L1114" s="18">
        <f t="shared" ca="1" si="602"/>
        <v>17</v>
      </c>
      <c r="M1114" s="18">
        <f t="shared" ca="1" si="602"/>
        <v>16</v>
      </c>
      <c r="N1114" s="18">
        <f t="shared" ca="1" si="602"/>
        <v>15</v>
      </c>
      <c r="O1114" s="18">
        <f t="shared" ca="1" si="602"/>
        <v>14</v>
      </c>
      <c r="P1114" s="18">
        <f t="shared" ca="1" si="602"/>
        <v>13</v>
      </c>
      <c r="Q1114" s="18">
        <f t="shared" ca="1" si="602"/>
        <v>12</v>
      </c>
      <c r="R1114" s="18">
        <f t="shared" ca="1" si="602"/>
        <v>11</v>
      </c>
      <c r="S1114" s="18">
        <f t="shared" ca="1" si="602"/>
        <v>10</v>
      </c>
      <c r="T1114" s="18">
        <f t="shared" ca="1" si="602"/>
        <v>9</v>
      </c>
      <c r="U1114" s="18">
        <f t="shared" ca="1" si="603"/>
        <v>8</v>
      </c>
      <c r="V1114" s="18">
        <f t="shared" ca="1" si="603"/>
        <v>7</v>
      </c>
      <c r="W1114" s="18">
        <f t="shared" ca="1" si="603"/>
        <v>6</v>
      </c>
      <c r="X1114" s="18">
        <f t="shared" ca="1" si="603"/>
        <v>5</v>
      </c>
      <c r="Y1114" s="18">
        <f t="shared" ca="1" si="603"/>
        <v>4</v>
      </c>
      <c r="Z1114" s="18">
        <f t="shared" ca="1" si="603"/>
        <v>3</v>
      </c>
      <c r="AA1114" s="18">
        <f t="shared" ca="1" si="603"/>
        <v>2</v>
      </c>
      <c r="AB1114" s="18">
        <f t="shared" ca="1" si="603"/>
        <v>1</v>
      </c>
      <c r="AC1114" s="18">
        <f t="shared" ca="1" si="603"/>
        <v>0</v>
      </c>
      <c r="AD1114" s="18">
        <f t="shared" ca="1" si="603"/>
        <v>0</v>
      </c>
      <c r="AE1114" s="18">
        <f t="shared" ca="1" si="604"/>
        <v>0</v>
      </c>
      <c r="AF1114" s="18">
        <f t="shared" ca="1" si="604"/>
        <v>0</v>
      </c>
      <c r="AG1114" s="18">
        <f t="shared" ca="1" si="604"/>
        <v>0</v>
      </c>
      <c r="AH1114" s="18">
        <f t="shared" ca="1" si="604"/>
        <v>0</v>
      </c>
      <c r="AI1114" s="18">
        <f t="shared" ca="1" si="604"/>
        <v>0</v>
      </c>
      <c r="AJ1114" s="18">
        <f t="shared" ca="1" si="604"/>
        <v>0</v>
      </c>
      <c r="AK1114" s="18">
        <f t="shared" ca="1" si="604"/>
        <v>0</v>
      </c>
      <c r="AL1114" s="18">
        <f t="shared" ca="1" si="604"/>
        <v>0</v>
      </c>
      <c r="AM1114" s="18">
        <f t="shared" ca="1" si="604"/>
        <v>0</v>
      </c>
      <c r="AN1114" s="18">
        <f t="shared" ca="1" si="604"/>
        <v>0</v>
      </c>
      <c r="AO1114" s="18">
        <f t="shared" ca="1" si="605"/>
        <v>0</v>
      </c>
      <c r="AP1114" s="18">
        <f t="shared" ca="1" si="605"/>
        <v>0</v>
      </c>
      <c r="AQ1114" s="18">
        <f t="shared" ca="1" si="605"/>
        <v>0</v>
      </c>
      <c r="AR1114" s="18">
        <f t="shared" ca="1" si="605"/>
        <v>0</v>
      </c>
      <c r="AS1114" s="18">
        <f t="shared" ca="1" si="605"/>
        <v>0</v>
      </c>
      <c r="AT1114" s="18">
        <f t="shared" ca="1" si="605"/>
        <v>0</v>
      </c>
      <c r="AU1114" s="18">
        <f t="shared" ca="1" si="605"/>
        <v>0</v>
      </c>
      <c r="AV1114" s="18">
        <f t="shared" ca="1" si="605"/>
        <v>0</v>
      </c>
      <c r="AW1114" s="18">
        <f t="shared" ca="1" si="605"/>
        <v>0</v>
      </c>
      <c r="AX1114" s="18">
        <f t="shared" ca="1" si="605"/>
        <v>0</v>
      </c>
      <c r="AY1114" s="18">
        <f t="shared" ca="1" si="606"/>
        <v>0</v>
      </c>
      <c r="AZ1114" s="18">
        <f t="shared" ca="1" si="606"/>
        <v>0</v>
      </c>
      <c r="BA1114" s="18">
        <f t="shared" ca="1" si="606"/>
        <v>0</v>
      </c>
      <c r="BB1114" s="18">
        <f t="shared" ca="1" si="606"/>
        <v>0</v>
      </c>
      <c r="BC1114" s="18">
        <f t="shared" ca="1" si="606"/>
        <v>0</v>
      </c>
      <c r="BD1114" s="18">
        <f t="shared" ca="1" si="606"/>
        <v>0</v>
      </c>
      <c r="BE1114" s="18">
        <f t="shared" ca="1" si="606"/>
        <v>0</v>
      </c>
      <c r="BF1114" s="18">
        <f t="shared" ca="1" si="606"/>
        <v>0</v>
      </c>
      <c r="BG1114" s="18">
        <f t="shared" ca="1" si="606"/>
        <v>0</v>
      </c>
      <c r="BH1114" s="18">
        <f t="shared" ca="1" si="606"/>
        <v>0</v>
      </c>
    </row>
    <row r="1115" spans="8:60" x14ac:dyDescent="0.35">
      <c r="H1115" s="2" t="e">
        <f t="shared" si="607"/>
        <v>#REF!</v>
      </c>
      <c r="I1115">
        <f t="shared" si="591"/>
        <v>22</v>
      </c>
      <c r="J1115">
        <f t="shared" si="608"/>
        <v>19</v>
      </c>
      <c r="K1115" s="18">
        <f t="shared" ref="K1115:T1124" ca="1" si="609">IF(K$24&gt;$J1115,0,OFFSET($K$2,$I1115,$J1115-K$24))</f>
        <v>19</v>
      </c>
      <c r="L1115" s="18">
        <f t="shared" ca="1" si="609"/>
        <v>18</v>
      </c>
      <c r="M1115" s="18">
        <f t="shared" ca="1" si="609"/>
        <v>17</v>
      </c>
      <c r="N1115" s="18">
        <f t="shared" ca="1" si="609"/>
        <v>16</v>
      </c>
      <c r="O1115" s="18">
        <f t="shared" ca="1" si="609"/>
        <v>15</v>
      </c>
      <c r="P1115" s="18">
        <f t="shared" ca="1" si="609"/>
        <v>14</v>
      </c>
      <c r="Q1115" s="18">
        <f t="shared" ca="1" si="609"/>
        <v>13</v>
      </c>
      <c r="R1115" s="18">
        <f t="shared" ca="1" si="609"/>
        <v>12</v>
      </c>
      <c r="S1115" s="18">
        <f t="shared" ca="1" si="609"/>
        <v>11</v>
      </c>
      <c r="T1115" s="18">
        <f t="shared" ca="1" si="609"/>
        <v>10</v>
      </c>
      <c r="U1115" s="18">
        <f t="shared" ref="U1115:AD1124" ca="1" si="610">IF(U$24&gt;$J1115,0,OFFSET($K$2,$I1115,$J1115-U$24))</f>
        <v>9</v>
      </c>
      <c r="V1115" s="18">
        <f t="shared" ca="1" si="610"/>
        <v>8</v>
      </c>
      <c r="W1115" s="18">
        <f t="shared" ca="1" si="610"/>
        <v>7</v>
      </c>
      <c r="X1115" s="18">
        <f t="shared" ca="1" si="610"/>
        <v>6</v>
      </c>
      <c r="Y1115" s="18">
        <f t="shared" ca="1" si="610"/>
        <v>5</v>
      </c>
      <c r="Z1115" s="18">
        <f t="shared" ca="1" si="610"/>
        <v>4</v>
      </c>
      <c r="AA1115" s="18">
        <f t="shared" ca="1" si="610"/>
        <v>3</v>
      </c>
      <c r="AB1115" s="18">
        <f t="shared" ca="1" si="610"/>
        <v>2</v>
      </c>
      <c r="AC1115" s="18">
        <f t="shared" ca="1" si="610"/>
        <v>1</v>
      </c>
      <c r="AD1115" s="18">
        <f t="shared" ca="1" si="610"/>
        <v>0</v>
      </c>
      <c r="AE1115" s="18">
        <f t="shared" ref="AE1115:AN1124" ca="1" si="611">IF(AE$24&gt;$J1115,0,OFFSET($K$2,$I1115,$J1115-AE$24))</f>
        <v>0</v>
      </c>
      <c r="AF1115" s="18">
        <f t="shared" ca="1" si="611"/>
        <v>0</v>
      </c>
      <c r="AG1115" s="18">
        <f t="shared" ca="1" si="611"/>
        <v>0</v>
      </c>
      <c r="AH1115" s="18">
        <f t="shared" ca="1" si="611"/>
        <v>0</v>
      </c>
      <c r="AI1115" s="18">
        <f t="shared" ca="1" si="611"/>
        <v>0</v>
      </c>
      <c r="AJ1115" s="18">
        <f t="shared" ca="1" si="611"/>
        <v>0</v>
      </c>
      <c r="AK1115" s="18">
        <f t="shared" ca="1" si="611"/>
        <v>0</v>
      </c>
      <c r="AL1115" s="18">
        <f t="shared" ca="1" si="611"/>
        <v>0</v>
      </c>
      <c r="AM1115" s="18">
        <f t="shared" ca="1" si="611"/>
        <v>0</v>
      </c>
      <c r="AN1115" s="18">
        <f t="shared" ca="1" si="611"/>
        <v>0</v>
      </c>
      <c r="AO1115" s="18">
        <f t="shared" ref="AO1115:AX1124" ca="1" si="612">IF(AO$24&gt;$J1115,0,OFFSET($K$2,$I1115,$J1115-AO$24))</f>
        <v>0</v>
      </c>
      <c r="AP1115" s="18">
        <f t="shared" ca="1" si="612"/>
        <v>0</v>
      </c>
      <c r="AQ1115" s="18">
        <f t="shared" ca="1" si="612"/>
        <v>0</v>
      </c>
      <c r="AR1115" s="18">
        <f t="shared" ca="1" si="612"/>
        <v>0</v>
      </c>
      <c r="AS1115" s="18">
        <f t="shared" ca="1" si="612"/>
        <v>0</v>
      </c>
      <c r="AT1115" s="18">
        <f t="shared" ca="1" si="612"/>
        <v>0</v>
      </c>
      <c r="AU1115" s="18">
        <f t="shared" ca="1" si="612"/>
        <v>0</v>
      </c>
      <c r="AV1115" s="18">
        <f t="shared" ca="1" si="612"/>
        <v>0</v>
      </c>
      <c r="AW1115" s="18">
        <f t="shared" ca="1" si="612"/>
        <v>0</v>
      </c>
      <c r="AX1115" s="18">
        <f t="shared" ca="1" si="612"/>
        <v>0</v>
      </c>
      <c r="AY1115" s="18">
        <f t="shared" ref="AY1115:BH1124" ca="1" si="613">IF(AY$24&gt;$J1115,0,OFFSET($K$2,$I1115,$J1115-AY$24))</f>
        <v>0</v>
      </c>
      <c r="AZ1115" s="18">
        <f t="shared" ca="1" si="613"/>
        <v>0</v>
      </c>
      <c r="BA1115" s="18">
        <f t="shared" ca="1" si="613"/>
        <v>0</v>
      </c>
      <c r="BB1115" s="18">
        <f t="shared" ca="1" si="613"/>
        <v>0</v>
      </c>
      <c r="BC1115" s="18">
        <f t="shared" ca="1" si="613"/>
        <v>0</v>
      </c>
      <c r="BD1115" s="18">
        <f t="shared" ca="1" si="613"/>
        <v>0</v>
      </c>
      <c r="BE1115" s="18">
        <f t="shared" ca="1" si="613"/>
        <v>0</v>
      </c>
      <c r="BF1115" s="18">
        <f t="shared" ca="1" si="613"/>
        <v>0</v>
      </c>
      <c r="BG1115" s="18">
        <f t="shared" ca="1" si="613"/>
        <v>0</v>
      </c>
      <c r="BH1115" s="18">
        <f t="shared" ca="1" si="613"/>
        <v>0</v>
      </c>
    </row>
    <row r="1116" spans="8:60" x14ac:dyDescent="0.35">
      <c r="H1116" s="2" t="e">
        <f t="shared" si="607"/>
        <v>#REF!</v>
      </c>
      <c r="I1116">
        <f t="shared" ref="I1116:I1146" si="614">IF(J1115=$I$22,I1115+1,I1115)</f>
        <v>22</v>
      </c>
      <c r="J1116">
        <f t="shared" si="608"/>
        <v>20</v>
      </c>
      <c r="K1116" s="18">
        <f t="shared" ca="1" si="609"/>
        <v>20</v>
      </c>
      <c r="L1116" s="18">
        <f t="shared" ca="1" si="609"/>
        <v>19</v>
      </c>
      <c r="M1116" s="18">
        <f t="shared" ca="1" si="609"/>
        <v>18</v>
      </c>
      <c r="N1116" s="18">
        <f t="shared" ca="1" si="609"/>
        <v>17</v>
      </c>
      <c r="O1116" s="18">
        <f t="shared" ca="1" si="609"/>
        <v>16</v>
      </c>
      <c r="P1116" s="18">
        <f t="shared" ca="1" si="609"/>
        <v>15</v>
      </c>
      <c r="Q1116" s="18">
        <f t="shared" ca="1" si="609"/>
        <v>14</v>
      </c>
      <c r="R1116" s="18">
        <f t="shared" ca="1" si="609"/>
        <v>13</v>
      </c>
      <c r="S1116" s="18">
        <f t="shared" ca="1" si="609"/>
        <v>12</v>
      </c>
      <c r="T1116" s="18">
        <f t="shared" ca="1" si="609"/>
        <v>11</v>
      </c>
      <c r="U1116" s="18">
        <f t="shared" ca="1" si="610"/>
        <v>10</v>
      </c>
      <c r="V1116" s="18">
        <f t="shared" ca="1" si="610"/>
        <v>9</v>
      </c>
      <c r="W1116" s="18">
        <f t="shared" ca="1" si="610"/>
        <v>8</v>
      </c>
      <c r="X1116" s="18">
        <f t="shared" ca="1" si="610"/>
        <v>7</v>
      </c>
      <c r="Y1116" s="18">
        <f t="shared" ca="1" si="610"/>
        <v>6</v>
      </c>
      <c r="Z1116" s="18">
        <f t="shared" ca="1" si="610"/>
        <v>5</v>
      </c>
      <c r="AA1116" s="18">
        <f t="shared" ca="1" si="610"/>
        <v>4</v>
      </c>
      <c r="AB1116" s="18">
        <f t="shared" ca="1" si="610"/>
        <v>3</v>
      </c>
      <c r="AC1116" s="18">
        <f t="shared" ca="1" si="610"/>
        <v>2</v>
      </c>
      <c r="AD1116" s="18">
        <f t="shared" ca="1" si="610"/>
        <v>1</v>
      </c>
      <c r="AE1116" s="18">
        <f t="shared" ca="1" si="611"/>
        <v>0</v>
      </c>
      <c r="AF1116" s="18">
        <f t="shared" ca="1" si="611"/>
        <v>0</v>
      </c>
      <c r="AG1116" s="18">
        <f t="shared" ca="1" si="611"/>
        <v>0</v>
      </c>
      <c r="AH1116" s="18">
        <f t="shared" ca="1" si="611"/>
        <v>0</v>
      </c>
      <c r="AI1116" s="18">
        <f t="shared" ca="1" si="611"/>
        <v>0</v>
      </c>
      <c r="AJ1116" s="18">
        <f t="shared" ca="1" si="611"/>
        <v>0</v>
      </c>
      <c r="AK1116" s="18">
        <f t="shared" ca="1" si="611"/>
        <v>0</v>
      </c>
      <c r="AL1116" s="18">
        <f t="shared" ca="1" si="611"/>
        <v>0</v>
      </c>
      <c r="AM1116" s="18">
        <f t="shared" ca="1" si="611"/>
        <v>0</v>
      </c>
      <c r="AN1116" s="18">
        <f t="shared" ca="1" si="611"/>
        <v>0</v>
      </c>
      <c r="AO1116" s="18">
        <f t="shared" ca="1" si="612"/>
        <v>0</v>
      </c>
      <c r="AP1116" s="18">
        <f t="shared" ca="1" si="612"/>
        <v>0</v>
      </c>
      <c r="AQ1116" s="18">
        <f t="shared" ca="1" si="612"/>
        <v>0</v>
      </c>
      <c r="AR1116" s="18">
        <f t="shared" ca="1" si="612"/>
        <v>0</v>
      </c>
      <c r="AS1116" s="18">
        <f t="shared" ca="1" si="612"/>
        <v>0</v>
      </c>
      <c r="AT1116" s="18">
        <f t="shared" ca="1" si="612"/>
        <v>0</v>
      </c>
      <c r="AU1116" s="18">
        <f t="shared" ca="1" si="612"/>
        <v>0</v>
      </c>
      <c r="AV1116" s="18">
        <f t="shared" ca="1" si="612"/>
        <v>0</v>
      </c>
      <c r="AW1116" s="18">
        <f t="shared" ca="1" si="612"/>
        <v>0</v>
      </c>
      <c r="AX1116" s="18">
        <f t="shared" ca="1" si="612"/>
        <v>0</v>
      </c>
      <c r="AY1116" s="18">
        <f t="shared" ca="1" si="613"/>
        <v>0</v>
      </c>
      <c r="AZ1116" s="18">
        <f t="shared" ca="1" si="613"/>
        <v>0</v>
      </c>
      <c r="BA1116" s="18">
        <f t="shared" ca="1" si="613"/>
        <v>0</v>
      </c>
      <c r="BB1116" s="18">
        <f t="shared" ca="1" si="613"/>
        <v>0</v>
      </c>
      <c r="BC1116" s="18">
        <f t="shared" ca="1" si="613"/>
        <v>0</v>
      </c>
      <c r="BD1116" s="18">
        <f t="shared" ca="1" si="613"/>
        <v>0</v>
      </c>
      <c r="BE1116" s="18">
        <f t="shared" ca="1" si="613"/>
        <v>0</v>
      </c>
      <c r="BF1116" s="18">
        <f t="shared" ca="1" si="613"/>
        <v>0</v>
      </c>
      <c r="BG1116" s="18">
        <f t="shared" ca="1" si="613"/>
        <v>0</v>
      </c>
      <c r="BH1116" s="18">
        <f t="shared" ca="1" si="613"/>
        <v>0</v>
      </c>
    </row>
    <row r="1117" spans="8:60" x14ac:dyDescent="0.35">
      <c r="H1117" s="2" t="e">
        <f t="shared" si="607"/>
        <v>#REF!</v>
      </c>
      <c r="I1117">
        <f t="shared" si="614"/>
        <v>22</v>
      </c>
      <c r="J1117">
        <f t="shared" si="608"/>
        <v>21</v>
      </c>
      <c r="K1117" s="18">
        <f t="shared" ca="1" si="609"/>
        <v>21</v>
      </c>
      <c r="L1117" s="18">
        <f t="shared" ca="1" si="609"/>
        <v>20</v>
      </c>
      <c r="M1117" s="18">
        <f t="shared" ca="1" si="609"/>
        <v>19</v>
      </c>
      <c r="N1117" s="18">
        <f t="shared" ca="1" si="609"/>
        <v>18</v>
      </c>
      <c r="O1117" s="18">
        <f t="shared" ca="1" si="609"/>
        <v>17</v>
      </c>
      <c r="P1117" s="18">
        <f t="shared" ca="1" si="609"/>
        <v>16</v>
      </c>
      <c r="Q1117" s="18">
        <f t="shared" ca="1" si="609"/>
        <v>15</v>
      </c>
      <c r="R1117" s="18">
        <f t="shared" ca="1" si="609"/>
        <v>14</v>
      </c>
      <c r="S1117" s="18">
        <f t="shared" ca="1" si="609"/>
        <v>13</v>
      </c>
      <c r="T1117" s="18">
        <f t="shared" ca="1" si="609"/>
        <v>12</v>
      </c>
      <c r="U1117" s="18">
        <f t="shared" ca="1" si="610"/>
        <v>11</v>
      </c>
      <c r="V1117" s="18">
        <f t="shared" ca="1" si="610"/>
        <v>10</v>
      </c>
      <c r="W1117" s="18">
        <f t="shared" ca="1" si="610"/>
        <v>9</v>
      </c>
      <c r="X1117" s="18">
        <f t="shared" ca="1" si="610"/>
        <v>8</v>
      </c>
      <c r="Y1117" s="18">
        <f t="shared" ca="1" si="610"/>
        <v>7</v>
      </c>
      <c r="Z1117" s="18">
        <f t="shared" ca="1" si="610"/>
        <v>6</v>
      </c>
      <c r="AA1117" s="18">
        <f t="shared" ca="1" si="610"/>
        <v>5</v>
      </c>
      <c r="AB1117" s="18">
        <f t="shared" ca="1" si="610"/>
        <v>4</v>
      </c>
      <c r="AC1117" s="18">
        <f t="shared" ca="1" si="610"/>
        <v>3</v>
      </c>
      <c r="AD1117" s="18">
        <f t="shared" ca="1" si="610"/>
        <v>2</v>
      </c>
      <c r="AE1117" s="18">
        <f t="shared" ca="1" si="611"/>
        <v>1</v>
      </c>
      <c r="AF1117" s="18">
        <f t="shared" ca="1" si="611"/>
        <v>0</v>
      </c>
      <c r="AG1117" s="18">
        <f t="shared" ca="1" si="611"/>
        <v>0</v>
      </c>
      <c r="AH1117" s="18">
        <f t="shared" ca="1" si="611"/>
        <v>0</v>
      </c>
      <c r="AI1117" s="18">
        <f t="shared" ca="1" si="611"/>
        <v>0</v>
      </c>
      <c r="AJ1117" s="18">
        <f t="shared" ca="1" si="611"/>
        <v>0</v>
      </c>
      <c r="AK1117" s="18">
        <f t="shared" ca="1" si="611"/>
        <v>0</v>
      </c>
      <c r="AL1117" s="18">
        <f t="shared" ca="1" si="611"/>
        <v>0</v>
      </c>
      <c r="AM1117" s="18">
        <f t="shared" ca="1" si="611"/>
        <v>0</v>
      </c>
      <c r="AN1117" s="18">
        <f t="shared" ca="1" si="611"/>
        <v>0</v>
      </c>
      <c r="AO1117" s="18">
        <f t="shared" ca="1" si="612"/>
        <v>0</v>
      </c>
      <c r="AP1117" s="18">
        <f t="shared" ca="1" si="612"/>
        <v>0</v>
      </c>
      <c r="AQ1117" s="18">
        <f t="shared" ca="1" si="612"/>
        <v>0</v>
      </c>
      <c r="AR1117" s="18">
        <f t="shared" ca="1" si="612"/>
        <v>0</v>
      </c>
      <c r="AS1117" s="18">
        <f t="shared" ca="1" si="612"/>
        <v>0</v>
      </c>
      <c r="AT1117" s="18">
        <f t="shared" ca="1" si="612"/>
        <v>0</v>
      </c>
      <c r="AU1117" s="18">
        <f t="shared" ca="1" si="612"/>
        <v>0</v>
      </c>
      <c r="AV1117" s="18">
        <f t="shared" ca="1" si="612"/>
        <v>0</v>
      </c>
      <c r="AW1117" s="18">
        <f t="shared" ca="1" si="612"/>
        <v>0</v>
      </c>
      <c r="AX1117" s="18">
        <f t="shared" ca="1" si="612"/>
        <v>0</v>
      </c>
      <c r="AY1117" s="18">
        <f t="shared" ca="1" si="613"/>
        <v>0</v>
      </c>
      <c r="AZ1117" s="18">
        <f t="shared" ca="1" si="613"/>
        <v>0</v>
      </c>
      <c r="BA1117" s="18">
        <f t="shared" ca="1" si="613"/>
        <v>0</v>
      </c>
      <c r="BB1117" s="18">
        <f t="shared" ca="1" si="613"/>
        <v>0</v>
      </c>
      <c r="BC1117" s="18">
        <f t="shared" ca="1" si="613"/>
        <v>0</v>
      </c>
      <c r="BD1117" s="18">
        <f t="shared" ca="1" si="613"/>
        <v>0</v>
      </c>
      <c r="BE1117" s="18">
        <f t="shared" ca="1" si="613"/>
        <v>0</v>
      </c>
      <c r="BF1117" s="18">
        <f t="shared" ca="1" si="613"/>
        <v>0</v>
      </c>
      <c r="BG1117" s="18">
        <f t="shared" ca="1" si="613"/>
        <v>0</v>
      </c>
      <c r="BH1117" s="18">
        <f t="shared" ca="1" si="613"/>
        <v>0</v>
      </c>
    </row>
    <row r="1118" spans="8:60" x14ac:dyDescent="0.35">
      <c r="H1118" s="2" t="e">
        <f t="shared" si="607"/>
        <v>#REF!</v>
      </c>
      <c r="I1118">
        <f t="shared" si="614"/>
        <v>22</v>
      </c>
      <c r="J1118">
        <f t="shared" si="608"/>
        <v>22</v>
      </c>
      <c r="K1118" s="18">
        <f t="shared" ca="1" si="609"/>
        <v>22</v>
      </c>
      <c r="L1118" s="18">
        <f t="shared" ca="1" si="609"/>
        <v>21</v>
      </c>
      <c r="M1118" s="18">
        <f t="shared" ca="1" si="609"/>
        <v>20</v>
      </c>
      <c r="N1118" s="18">
        <f t="shared" ca="1" si="609"/>
        <v>19</v>
      </c>
      <c r="O1118" s="18">
        <f t="shared" ca="1" si="609"/>
        <v>18</v>
      </c>
      <c r="P1118" s="18">
        <f t="shared" ca="1" si="609"/>
        <v>17</v>
      </c>
      <c r="Q1118" s="18">
        <f t="shared" ca="1" si="609"/>
        <v>16</v>
      </c>
      <c r="R1118" s="18">
        <f t="shared" ca="1" si="609"/>
        <v>15</v>
      </c>
      <c r="S1118" s="18">
        <f t="shared" ca="1" si="609"/>
        <v>14</v>
      </c>
      <c r="T1118" s="18">
        <f t="shared" ca="1" si="609"/>
        <v>13</v>
      </c>
      <c r="U1118" s="18">
        <f t="shared" ca="1" si="610"/>
        <v>12</v>
      </c>
      <c r="V1118" s="18">
        <f t="shared" ca="1" si="610"/>
        <v>11</v>
      </c>
      <c r="W1118" s="18">
        <f t="shared" ca="1" si="610"/>
        <v>10</v>
      </c>
      <c r="X1118" s="18">
        <f t="shared" ca="1" si="610"/>
        <v>9</v>
      </c>
      <c r="Y1118" s="18">
        <f t="shared" ca="1" si="610"/>
        <v>8</v>
      </c>
      <c r="Z1118" s="18">
        <f t="shared" ca="1" si="610"/>
        <v>7</v>
      </c>
      <c r="AA1118" s="18">
        <f t="shared" ca="1" si="610"/>
        <v>6</v>
      </c>
      <c r="AB1118" s="18">
        <f t="shared" ca="1" si="610"/>
        <v>5</v>
      </c>
      <c r="AC1118" s="18">
        <f t="shared" ca="1" si="610"/>
        <v>4</v>
      </c>
      <c r="AD1118" s="18">
        <f t="shared" ca="1" si="610"/>
        <v>3</v>
      </c>
      <c r="AE1118" s="18">
        <f t="shared" ca="1" si="611"/>
        <v>2</v>
      </c>
      <c r="AF1118" s="18">
        <f t="shared" ca="1" si="611"/>
        <v>1</v>
      </c>
      <c r="AG1118" s="18">
        <f t="shared" ca="1" si="611"/>
        <v>0</v>
      </c>
      <c r="AH1118" s="18">
        <f t="shared" ca="1" si="611"/>
        <v>0</v>
      </c>
      <c r="AI1118" s="18">
        <f t="shared" ca="1" si="611"/>
        <v>0</v>
      </c>
      <c r="AJ1118" s="18">
        <f t="shared" ca="1" si="611"/>
        <v>0</v>
      </c>
      <c r="AK1118" s="18">
        <f t="shared" ca="1" si="611"/>
        <v>0</v>
      </c>
      <c r="AL1118" s="18">
        <f t="shared" ca="1" si="611"/>
        <v>0</v>
      </c>
      <c r="AM1118" s="18">
        <f t="shared" ca="1" si="611"/>
        <v>0</v>
      </c>
      <c r="AN1118" s="18">
        <f t="shared" ca="1" si="611"/>
        <v>0</v>
      </c>
      <c r="AO1118" s="18">
        <f t="shared" ca="1" si="612"/>
        <v>0</v>
      </c>
      <c r="AP1118" s="18">
        <f t="shared" ca="1" si="612"/>
        <v>0</v>
      </c>
      <c r="AQ1118" s="18">
        <f t="shared" ca="1" si="612"/>
        <v>0</v>
      </c>
      <c r="AR1118" s="18">
        <f t="shared" ca="1" si="612"/>
        <v>0</v>
      </c>
      <c r="AS1118" s="18">
        <f t="shared" ca="1" si="612"/>
        <v>0</v>
      </c>
      <c r="AT1118" s="18">
        <f t="shared" ca="1" si="612"/>
        <v>0</v>
      </c>
      <c r="AU1118" s="18">
        <f t="shared" ca="1" si="612"/>
        <v>0</v>
      </c>
      <c r="AV1118" s="18">
        <f t="shared" ca="1" si="612"/>
        <v>0</v>
      </c>
      <c r="AW1118" s="18">
        <f t="shared" ca="1" si="612"/>
        <v>0</v>
      </c>
      <c r="AX1118" s="18">
        <f t="shared" ca="1" si="612"/>
        <v>0</v>
      </c>
      <c r="AY1118" s="18">
        <f t="shared" ca="1" si="613"/>
        <v>0</v>
      </c>
      <c r="AZ1118" s="18">
        <f t="shared" ca="1" si="613"/>
        <v>0</v>
      </c>
      <c r="BA1118" s="18">
        <f t="shared" ca="1" si="613"/>
        <v>0</v>
      </c>
      <c r="BB1118" s="18">
        <f t="shared" ca="1" si="613"/>
        <v>0</v>
      </c>
      <c r="BC1118" s="18">
        <f t="shared" ca="1" si="613"/>
        <v>0</v>
      </c>
      <c r="BD1118" s="18">
        <f t="shared" ca="1" si="613"/>
        <v>0</v>
      </c>
      <c r="BE1118" s="18">
        <f t="shared" ca="1" si="613"/>
        <v>0</v>
      </c>
      <c r="BF1118" s="18">
        <f t="shared" ca="1" si="613"/>
        <v>0</v>
      </c>
      <c r="BG1118" s="18">
        <f t="shared" ca="1" si="613"/>
        <v>0</v>
      </c>
      <c r="BH1118" s="18">
        <f t="shared" ca="1" si="613"/>
        <v>0</v>
      </c>
    </row>
    <row r="1119" spans="8:60" x14ac:dyDescent="0.35">
      <c r="H1119" s="2" t="e">
        <f t="shared" si="607"/>
        <v>#REF!</v>
      </c>
      <c r="I1119">
        <f t="shared" si="614"/>
        <v>22</v>
      </c>
      <c r="J1119">
        <f t="shared" si="608"/>
        <v>23</v>
      </c>
      <c r="K1119" s="18">
        <f t="shared" ca="1" si="609"/>
        <v>23</v>
      </c>
      <c r="L1119" s="18">
        <f t="shared" ca="1" si="609"/>
        <v>22</v>
      </c>
      <c r="M1119" s="18">
        <f t="shared" ca="1" si="609"/>
        <v>21</v>
      </c>
      <c r="N1119" s="18">
        <f t="shared" ca="1" si="609"/>
        <v>20</v>
      </c>
      <c r="O1119" s="18">
        <f t="shared" ca="1" si="609"/>
        <v>19</v>
      </c>
      <c r="P1119" s="18">
        <f t="shared" ca="1" si="609"/>
        <v>18</v>
      </c>
      <c r="Q1119" s="18">
        <f t="shared" ca="1" si="609"/>
        <v>17</v>
      </c>
      <c r="R1119" s="18">
        <f t="shared" ca="1" si="609"/>
        <v>16</v>
      </c>
      <c r="S1119" s="18">
        <f t="shared" ca="1" si="609"/>
        <v>15</v>
      </c>
      <c r="T1119" s="18">
        <f t="shared" ca="1" si="609"/>
        <v>14</v>
      </c>
      <c r="U1119" s="18">
        <f t="shared" ca="1" si="610"/>
        <v>13</v>
      </c>
      <c r="V1119" s="18">
        <f t="shared" ca="1" si="610"/>
        <v>12</v>
      </c>
      <c r="W1119" s="18">
        <f t="shared" ca="1" si="610"/>
        <v>11</v>
      </c>
      <c r="X1119" s="18">
        <f t="shared" ca="1" si="610"/>
        <v>10</v>
      </c>
      <c r="Y1119" s="18">
        <f t="shared" ca="1" si="610"/>
        <v>9</v>
      </c>
      <c r="Z1119" s="18">
        <f t="shared" ca="1" si="610"/>
        <v>8</v>
      </c>
      <c r="AA1119" s="18">
        <f t="shared" ca="1" si="610"/>
        <v>7</v>
      </c>
      <c r="AB1119" s="18">
        <f t="shared" ca="1" si="610"/>
        <v>6</v>
      </c>
      <c r="AC1119" s="18">
        <f t="shared" ca="1" si="610"/>
        <v>5</v>
      </c>
      <c r="AD1119" s="18">
        <f t="shared" ca="1" si="610"/>
        <v>4</v>
      </c>
      <c r="AE1119" s="18">
        <f t="shared" ca="1" si="611"/>
        <v>3</v>
      </c>
      <c r="AF1119" s="18">
        <f t="shared" ca="1" si="611"/>
        <v>2</v>
      </c>
      <c r="AG1119" s="18">
        <f t="shared" ca="1" si="611"/>
        <v>1</v>
      </c>
      <c r="AH1119" s="18">
        <f t="shared" ca="1" si="611"/>
        <v>0</v>
      </c>
      <c r="AI1119" s="18">
        <f t="shared" ca="1" si="611"/>
        <v>0</v>
      </c>
      <c r="AJ1119" s="18">
        <f t="shared" ca="1" si="611"/>
        <v>0</v>
      </c>
      <c r="AK1119" s="18">
        <f t="shared" ca="1" si="611"/>
        <v>0</v>
      </c>
      <c r="AL1119" s="18">
        <f t="shared" ca="1" si="611"/>
        <v>0</v>
      </c>
      <c r="AM1119" s="18">
        <f t="shared" ca="1" si="611"/>
        <v>0</v>
      </c>
      <c r="AN1119" s="18">
        <f t="shared" ca="1" si="611"/>
        <v>0</v>
      </c>
      <c r="AO1119" s="18">
        <f t="shared" ca="1" si="612"/>
        <v>0</v>
      </c>
      <c r="AP1119" s="18">
        <f t="shared" ca="1" si="612"/>
        <v>0</v>
      </c>
      <c r="AQ1119" s="18">
        <f t="shared" ca="1" si="612"/>
        <v>0</v>
      </c>
      <c r="AR1119" s="18">
        <f t="shared" ca="1" si="612"/>
        <v>0</v>
      </c>
      <c r="AS1119" s="18">
        <f t="shared" ca="1" si="612"/>
        <v>0</v>
      </c>
      <c r="AT1119" s="18">
        <f t="shared" ca="1" si="612"/>
        <v>0</v>
      </c>
      <c r="AU1119" s="18">
        <f t="shared" ca="1" si="612"/>
        <v>0</v>
      </c>
      <c r="AV1119" s="18">
        <f t="shared" ca="1" si="612"/>
        <v>0</v>
      </c>
      <c r="AW1119" s="18">
        <f t="shared" ca="1" si="612"/>
        <v>0</v>
      </c>
      <c r="AX1119" s="18">
        <f t="shared" ca="1" si="612"/>
        <v>0</v>
      </c>
      <c r="AY1119" s="18">
        <f t="shared" ca="1" si="613"/>
        <v>0</v>
      </c>
      <c r="AZ1119" s="18">
        <f t="shared" ca="1" si="613"/>
        <v>0</v>
      </c>
      <c r="BA1119" s="18">
        <f t="shared" ca="1" si="613"/>
        <v>0</v>
      </c>
      <c r="BB1119" s="18">
        <f t="shared" ca="1" si="613"/>
        <v>0</v>
      </c>
      <c r="BC1119" s="18">
        <f t="shared" ca="1" si="613"/>
        <v>0</v>
      </c>
      <c r="BD1119" s="18">
        <f t="shared" ca="1" si="613"/>
        <v>0</v>
      </c>
      <c r="BE1119" s="18">
        <f t="shared" ca="1" si="613"/>
        <v>0</v>
      </c>
      <c r="BF1119" s="18">
        <f t="shared" ca="1" si="613"/>
        <v>0</v>
      </c>
      <c r="BG1119" s="18">
        <f t="shared" ca="1" si="613"/>
        <v>0</v>
      </c>
      <c r="BH1119" s="18">
        <f t="shared" ca="1" si="613"/>
        <v>0</v>
      </c>
    </row>
    <row r="1120" spans="8:60" x14ac:dyDescent="0.35">
      <c r="H1120" s="2" t="e">
        <f t="shared" si="607"/>
        <v>#REF!</v>
      </c>
      <c r="I1120">
        <f t="shared" si="614"/>
        <v>22</v>
      </c>
      <c r="J1120">
        <f t="shared" si="608"/>
        <v>24</v>
      </c>
      <c r="K1120" s="18">
        <f t="shared" ca="1" si="609"/>
        <v>24</v>
      </c>
      <c r="L1120" s="18">
        <f t="shared" ca="1" si="609"/>
        <v>23</v>
      </c>
      <c r="M1120" s="18">
        <f t="shared" ca="1" si="609"/>
        <v>22</v>
      </c>
      <c r="N1120" s="18">
        <f t="shared" ca="1" si="609"/>
        <v>21</v>
      </c>
      <c r="O1120" s="18">
        <f t="shared" ca="1" si="609"/>
        <v>20</v>
      </c>
      <c r="P1120" s="18">
        <f t="shared" ca="1" si="609"/>
        <v>19</v>
      </c>
      <c r="Q1120" s="18">
        <f t="shared" ca="1" si="609"/>
        <v>18</v>
      </c>
      <c r="R1120" s="18">
        <f t="shared" ca="1" si="609"/>
        <v>17</v>
      </c>
      <c r="S1120" s="18">
        <f t="shared" ca="1" si="609"/>
        <v>16</v>
      </c>
      <c r="T1120" s="18">
        <f t="shared" ca="1" si="609"/>
        <v>15</v>
      </c>
      <c r="U1120" s="18">
        <f t="shared" ca="1" si="610"/>
        <v>14</v>
      </c>
      <c r="V1120" s="18">
        <f t="shared" ca="1" si="610"/>
        <v>13</v>
      </c>
      <c r="W1120" s="18">
        <f t="shared" ca="1" si="610"/>
        <v>12</v>
      </c>
      <c r="X1120" s="18">
        <f t="shared" ca="1" si="610"/>
        <v>11</v>
      </c>
      <c r="Y1120" s="18">
        <f t="shared" ca="1" si="610"/>
        <v>10</v>
      </c>
      <c r="Z1120" s="18">
        <f t="shared" ca="1" si="610"/>
        <v>9</v>
      </c>
      <c r="AA1120" s="18">
        <f t="shared" ca="1" si="610"/>
        <v>8</v>
      </c>
      <c r="AB1120" s="18">
        <f t="shared" ca="1" si="610"/>
        <v>7</v>
      </c>
      <c r="AC1120" s="18">
        <f t="shared" ca="1" si="610"/>
        <v>6</v>
      </c>
      <c r="AD1120" s="18">
        <f t="shared" ca="1" si="610"/>
        <v>5</v>
      </c>
      <c r="AE1120" s="18">
        <f t="shared" ca="1" si="611"/>
        <v>4</v>
      </c>
      <c r="AF1120" s="18">
        <f t="shared" ca="1" si="611"/>
        <v>3</v>
      </c>
      <c r="AG1120" s="18">
        <f t="shared" ca="1" si="611"/>
        <v>2</v>
      </c>
      <c r="AH1120" s="18">
        <f t="shared" ca="1" si="611"/>
        <v>1</v>
      </c>
      <c r="AI1120" s="18">
        <f t="shared" ca="1" si="611"/>
        <v>0</v>
      </c>
      <c r="AJ1120" s="18">
        <f t="shared" ca="1" si="611"/>
        <v>0</v>
      </c>
      <c r="AK1120" s="18">
        <f t="shared" ca="1" si="611"/>
        <v>0</v>
      </c>
      <c r="AL1120" s="18">
        <f t="shared" ca="1" si="611"/>
        <v>0</v>
      </c>
      <c r="AM1120" s="18">
        <f t="shared" ca="1" si="611"/>
        <v>0</v>
      </c>
      <c r="AN1120" s="18">
        <f t="shared" ca="1" si="611"/>
        <v>0</v>
      </c>
      <c r="AO1120" s="18">
        <f t="shared" ca="1" si="612"/>
        <v>0</v>
      </c>
      <c r="AP1120" s="18">
        <f t="shared" ca="1" si="612"/>
        <v>0</v>
      </c>
      <c r="AQ1120" s="18">
        <f t="shared" ca="1" si="612"/>
        <v>0</v>
      </c>
      <c r="AR1120" s="18">
        <f t="shared" ca="1" si="612"/>
        <v>0</v>
      </c>
      <c r="AS1120" s="18">
        <f t="shared" ca="1" si="612"/>
        <v>0</v>
      </c>
      <c r="AT1120" s="18">
        <f t="shared" ca="1" si="612"/>
        <v>0</v>
      </c>
      <c r="AU1120" s="18">
        <f t="shared" ca="1" si="612"/>
        <v>0</v>
      </c>
      <c r="AV1120" s="18">
        <f t="shared" ca="1" si="612"/>
        <v>0</v>
      </c>
      <c r="AW1120" s="18">
        <f t="shared" ca="1" si="612"/>
        <v>0</v>
      </c>
      <c r="AX1120" s="18">
        <f t="shared" ca="1" si="612"/>
        <v>0</v>
      </c>
      <c r="AY1120" s="18">
        <f t="shared" ca="1" si="613"/>
        <v>0</v>
      </c>
      <c r="AZ1120" s="18">
        <f t="shared" ca="1" si="613"/>
        <v>0</v>
      </c>
      <c r="BA1120" s="18">
        <f t="shared" ca="1" si="613"/>
        <v>0</v>
      </c>
      <c r="BB1120" s="18">
        <f t="shared" ca="1" si="613"/>
        <v>0</v>
      </c>
      <c r="BC1120" s="18">
        <f t="shared" ca="1" si="613"/>
        <v>0</v>
      </c>
      <c r="BD1120" s="18">
        <f t="shared" ca="1" si="613"/>
        <v>0</v>
      </c>
      <c r="BE1120" s="18">
        <f t="shared" ca="1" si="613"/>
        <v>0</v>
      </c>
      <c r="BF1120" s="18">
        <f t="shared" ca="1" si="613"/>
        <v>0</v>
      </c>
      <c r="BG1120" s="18">
        <f t="shared" ca="1" si="613"/>
        <v>0</v>
      </c>
      <c r="BH1120" s="18">
        <f t="shared" ca="1" si="613"/>
        <v>0</v>
      </c>
    </row>
    <row r="1121" spans="8:60" x14ac:dyDescent="0.35">
      <c r="H1121" s="2" t="e">
        <f t="shared" si="607"/>
        <v>#REF!</v>
      </c>
      <c r="I1121">
        <f t="shared" si="614"/>
        <v>22</v>
      </c>
      <c r="J1121">
        <f t="shared" si="608"/>
        <v>25</v>
      </c>
      <c r="K1121" s="18">
        <f t="shared" ca="1" si="609"/>
        <v>25</v>
      </c>
      <c r="L1121" s="18">
        <f t="shared" ca="1" si="609"/>
        <v>24</v>
      </c>
      <c r="M1121" s="18">
        <f t="shared" ca="1" si="609"/>
        <v>23</v>
      </c>
      <c r="N1121" s="18">
        <f t="shared" ca="1" si="609"/>
        <v>22</v>
      </c>
      <c r="O1121" s="18">
        <f t="shared" ca="1" si="609"/>
        <v>21</v>
      </c>
      <c r="P1121" s="18">
        <f t="shared" ca="1" si="609"/>
        <v>20</v>
      </c>
      <c r="Q1121" s="18">
        <f t="shared" ca="1" si="609"/>
        <v>19</v>
      </c>
      <c r="R1121" s="18">
        <f t="shared" ca="1" si="609"/>
        <v>18</v>
      </c>
      <c r="S1121" s="18">
        <f t="shared" ca="1" si="609"/>
        <v>17</v>
      </c>
      <c r="T1121" s="18">
        <f t="shared" ca="1" si="609"/>
        <v>16</v>
      </c>
      <c r="U1121" s="18">
        <f t="shared" ca="1" si="610"/>
        <v>15</v>
      </c>
      <c r="V1121" s="18">
        <f t="shared" ca="1" si="610"/>
        <v>14</v>
      </c>
      <c r="W1121" s="18">
        <f t="shared" ca="1" si="610"/>
        <v>13</v>
      </c>
      <c r="X1121" s="18">
        <f t="shared" ca="1" si="610"/>
        <v>12</v>
      </c>
      <c r="Y1121" s="18">
        <f t="shared" ca="1" si="610"/>
        <v>11</v>
      </c>
      <c r="Z1121" s="18">
        <f t="shared" ca="1" si="610"/>
        <v>10</v>
      </c>
      <c r="AA1121" s="18">
        <f t="shared" ca="1" si="610"/>
        <v>9</v>
      </c>
      <c r="AB1121" s="18">
        <f t="shared" ca="1" si="610"/>
        <v>8</v>
      </c>
      <c r="AC1121" s="18">
        <f t="shared" ca="1" si="610"/>
        <v>7</v>
      </c>
      <c r="AD1121" s="18">
        <f t="shared" ca="1" si="610"/>
        <v>6</v>
      </c>
      <c r="AE1121" s="18">
        <f t="shared" ca="1" si="611"/>
        <v>5</v>
      </c>
      <c r="AF1121" s="18">
        <f t="shared" ca="1" si="611"/>
        <v>4</v>
      </c>
      <c r="AG1121" s="18">
        <f t="shared" ca="1" si="611"/>
        <v>3</v>
      </c>
      <c r="AH1121" s="18">
        <f t="shared" ca="1" si="611"/>
        <v>2</v>
      </c>
      <c r="AI1121" s="18">
        <f t="shared" ca="1" si="611"/>
        <v>1</v>
      </c>
      <c r="AJ1121" s="18">
        <f t="shared" ca="1" si="611"/>
        <v>0</v>
      </c>
      <c r="AK1121" s="18">
        <f t="shared" ca="1" si="611"/>
        <v>0</v>
      </c>
      <c r="AL1121" s="18">
        <f t="shared" ca="1" si="611"/>
        <v>0</v>
      </c>
      <c r="AM1121" s="18">
        <f t="shared" ca="1" si="611"/>
        <v>0</v>
      </c>
      <c r="AN1121" s="18">
        <f t="shared" ca="1" si="611"/>
        <v>0</v>
      </c>
      <c r="AO1121" s="18">
        <f t="shared" ca="1" si="612"/>
        <v>0</v>
      </c>
      <c r="AP1121" s="18">
        <f t="shared" ca="1" si="612"/>
        <v>0</v>
      </c>
      <c r="AQ1121" s="18">
        <f t="shared" ca="1" si="612"/>
        <v>0</v>
      </c>
      <c r="AR1121" s="18">
        <f t="shared" ca="1" si="612"/>
        <v>0</v>
      </c>
      <c r="AS1121" s="18">
        <f t="shared" ca="1" si="612"/>
        <v>0</v>
      </c>
      <c r="AT1121" s="18">
        <f t="shared" ca="1" si="612"/>
        <v>0</v>
      </c>
      <c r="AU1121" s="18">
        <f t="shared" ca="1" si="612"/>
        <v>0</v>
      </c>
      <c r="AV1121" s="18">
        <f t="shared" ca="1" si="612"/>
        <v>0</v>
      </c>
      <c r="AW1121" s="18">
        <f t="shared" ca="1" si="612"/>
        <v>0</v>
      </c>
      <c r="AX1121" s="18">
        <f t="shared" ca="1" si="612"/>
        <v>0</v>
      </c>
      <c r="AY1121" s="18">
        <f t="shared" ca="1" si="613"/>
        <v>0</v>
      </c>
      <c r="AZ1121" s="18">
        <f t="shared" ca="1" si="613"/>
        <v>0</v>
      </c>
      <c r="BA1121" s="18">
        <f t="shared" ca="1" si="613"/>
        <v>0</v>
      </c>
      <c r="BB1121" s="18">
        <f t="shared" ca="1" si="613"/>
        <v>0</v>
      </c>
      <c r="BC1121" s="18">
        <f t="shared" ca="1" si="613"/>
        <v>0</v>
      </c>
      <c r="BD1121" s="18">
        <f t="shared" ca="1" si="613"/>
        <v>0</v>
      </c>
      <c r="BE1121" s="18">
        <f t="shared" ca="1" si="613"/>
        <v>0</v>
      </c>
      <c r="BF1121" s="18">
        <f t="shared" ca="1" si="613"/>
        <v>0</v>
      </c>
      <c r="BG1121" s="18">
        <f t="shared" ca="1" si="613"/>
        <v>0</v>
      </c>
      <c r="BH1121" s="18">
        <f t="shared" ca="1" si="613"/>
        <v>0</v>
      </c>
    </row>
    <row r="1122" spans="8:60" x14ac:dyDescent="0.35">
      <c r="H1122" s="2" t="e">
        <f t="shared" si="607"/>
        <v>#REF!</v>
      </c>
      <c r="I1122">
        <f t="shared" si="614"/>
        <v>22</v>
      </c>
      <c r="J1122">
        <f t="shared" si="608"/>
        <v>26</v>
      </c>
      <c r="K1122" s="18">
        <f t="shared" ca="1" si="609"/>
        <v>26</v>
      </c>
      <c r="L1122" s="18">
        <f t="shared" ca="1" si="609"/>
        <v>25</v>
      </c>
      <c r="M1122" s="18">
        <f t="shared" ca="1" si="609"/>
        <v>24</v>
      </c>
      <c r="N1122" s="18">
        <f t="shared" ca="1" si="609"/>
        <v>23</v>
      </c>
      <c r="O1122" s="18">
        <f t="shared" ca="1" si="609"/>
        <v>22</v>
      </c>
      <c r="P1122" s="18">
        <f t="shared" ca="1" si="609"/>
        <v>21</v>
      </c>
      <c r="Q1122" s="18">
        <f t="shared" ca="1" si="609"/>
        <v>20</v>
      </c>
      <c r="R1122" s="18">
        <f t="shared" ca="1" si="609"/>
        <v>19</v>
      </c>
      <c r="S1122" s="18">
        <f t="shared" ca="1" si="609"/>
        <v>18</v>
      </c>
      <c r="T1122" s="18">
        <f t="shared" ca="1" si="609"/>
        <v>17</v>
      </c>
      <c r="U1122" s="18">
        <f t="shared" ca="1" si="610"/>
        <v>16</v>
      </c>
      <c r="V1122" s="18">
        <f t="shared" ca="1" si="610"/>
        <v>15</v>
      </c>
      <c r="W1122" s="18">
        <f t="shared" ca="1" si="610"/>
        <v>14</v>
      </c>
      <c r="X1122" s="18">
        <f t="shared" ca="1" si="610"/>
        <v>13</v>
      </c>
      <c r="Y1122" s="18">
        <f t="shared" ca="1" si="610"/>
        <v>12</v>
      </c>
      <c r="Z1122" s="18">
        <f t="shared" ca="1" si="610"/>
        <v>11</v>
      </c>
      <c r="AA1122" s="18">
        <f t="shared" ca="1" si="610"/>
        <v>10</v>
      </c>
      <c r="AB1122" s="18">
        <f t="shared" ca="1" si="610"/>
        <v>9</v>
      </c>
      <c r="AC1122" s="18">
        <f t="shared" ca="1" si="610"/>
        <v>8</v>
      </c>
      <c r="AD1122" s="18">
        <f t="shared" ca="1" si="610"/>
        <v>7</v>
      </c>
      <c r="AE1122" s="18">
        <f t="shared" ca="1" si="611"/>
        <v>6</v>
      </c>
      <c r="AF1122" s="18">
        <f t="shared" ca="1" si="611"/>
        <v>5</v>
      </c>
      <c r="AG1122" s="18">
        <f t="shared" ca="1" si="611"/>
        <v>4</v>
      </c>
      <c r="AH1122" s="18">
        <f t="shared" ca="1" si="611"/>
        <v>3</v>
      </c>
      <c r="AI1122" s="18">
        <f t="shared" ca="1" si="611"/>
        <v>2</v>
      </c>
      <c r="AJ1122" s="18">
        <f t="shared" ca="1" si="611"/>
        <v>1</v>
      </c>
      <c r="AK1122" s="18">
        <f t="shared" ca="1" si="611"/>
        <v>0</v>
      </c>
      <c r="AL1122" s="18">
        <f t="shared" ca="1" si="611"/>
        <v>0</v>
      </c>
      <c r="AM1122" s="18">
        <f t="shared" ca="1" si="611"/>
        <v>0</v>
      </c>
      <c r="AN1122" s="18">
        <f t="shared" ca="1" si="611"/>
        <v>0</v>
      </c>
      <c r="AO1122" s="18">
        <f t="shared" ca="1" si="612"/>
        <v>0</v>
      </c>
      <c r="AP1122" s="18">
        <f t="shared" ca="1" si="612"/>
        <v>0</v>
      </c>
      <c r="AQ1122" s="18">
        <f t="shared" ca="1" si="612"/>
        <v>0</v>
      </c>
      <c r="AR1122" s="18">
        <f t="shared" ca="1" si="612"/>
        <v>0</v>
      </c>
      <c r="AS1122" s="18">
        <f t="shared" ca="1" si="612"/>
        <v>0</v>
      </c>
      <c r="AT1122" s="18">
        <f t="shared" ca="1" si="612"/>
        <v>0</v>
      </c>
      <c r="AU1122" s="18">
        <f t="shared" ca="1" si="612"/>
        <v>0</v>
      </c>
      <c r="AV1122" s="18">
        <f t="shared" ca="1" si="612"/>
        <v>0</v>
      </c>
      <c r="AW1122" s="18">
        <f t="shared" ca="1" si="612"/>
        <v>0</v>
      </c>
      <c r="AX1122" s="18">
        <f t="shared" ca="1" si="612"/>
        <v>0</v>
      </c>
      <c r="AY1122" s="18">
        <f t="shared" ca="1" si="613"/>
        <v>0</v>
      </c>
      <c r="AZ1122" s="18">
        <f t="shared" ca="1" si="613"/>
        <v>0</v>
      </c>
      <c r="BA1122" s="18">
        <f t="shared" ca="1" si="613"/>
        <v>0</v>
      </c>
      <c r="BB1122" s="18">
        <f t="shared" ca="1" si="613"/>
        <v>0</v>
      </c>
      <c r="BC1122" s="18">
        <f t="shared" ca="1" si="613"/>
        <v>0</v>
      </c>
      <c r="BD1122" s="18">
        <f t="shared" ca="1" si="613"/>
        <v>0</v>
      </c>
      <c r="BE1122" s="18">
        <f t="shared" ca="1" si="613"/>
        <v>0</v>
      </c>
      <c r="BF1122" s="18">
        <f t="shared" ca="1" si="613"/>
        <v>0</v>
      </c>
      <c r="BG1122" s="18">
        <f t="shared" ca="1" si="613"/>
        <v>0</v>
      </c>
      <c r="BH1122" s="18">
        <f t="shared" ca="1" si="613"/>
        <v>0</v>
      </c>
    </row>
    <row r="1123" spans="8:60" x14ac:dyDescent="0.35">
      <c r="H1123" s="2" t="e">
        <f t="shared" si="607"/>
        <v>#REF!</v>
      </c>
      <c r="I1123">
        <f t="shared" si="614"/>
        <v>22</v>
      </c>
      <c r="J1123">
        <f t="shared" si="608"/>
        <v>27</v>
      </c>
      <c r="K1123" s="18">
        <f t="shared" ca="1" si="609"/>
        <v>27</v>
      </c>
      <c r="L1123" s="18">
        <f t="shared" ca="1" si="609"/>
        <v>26</v>
      </c>
      <c r="M1123" s="18">
        <f t="shared" ca="1" si="609"/>
        <v>25</v>
      </c>
      <c r="N1123" s="18">
        <f t="shared" ca="1" si="609"/>
        <v>24</v>
      </c>
      <c r="O1123" s="18">
        <f t="shared" ca="1" si="609"/>
        <v>23</v>
      </c>
      <c r="P1123" s="18">
        <f t="shared" ca="1" si="609"/>
        <v>22</v>
      </c>
      <c r="Q1123" s="18">
        <f t="shared" ca="1" si="609"/>
        <v>21</v>
      </c>
      <c r="R1123" s="18">
        <f t="shared" ca="1" si="609"/>
        <v>20</v>
      </c>
      <c r="S1123" s="18">
        <f t="shared" ca="1" si="609"/>
        <v>19</v>
      </c>
      <c r="T1123" s="18">
        <f t="shared" ca="1" si="609"/>
        <v>18</v>
      </c>
      <c r="U1123" s="18">
        <f t="shared" ca="1" si="610"/>
        <v>17</v>
      </c>
      <c r="V1123" s="18">
        <f t="shared" ca="1" si="610"/>
        <v>16</v>
      </c>
      <c r="W1123" s="18">
        <f t="shared" ca="1" si="610"/>
        <v>15</v>
      </c>
      <c r="X1123" s="18">
        <f t="shared" ca="1" si="610"/>
        <v>14</v>
      </c>
      <c r="Y1123" s="18">
        <f t="shared" ca="1" si="610"/>
        <v>13</v>
      </c>
      <c r="Z1123" s="18">
        <f t="shared" ca="1" si="610"/>
        <v>12</v>
      </c>
      <c r="AA1123" s="18">
        <f t="shared" ca="1" si="610"/>
        <v>11</v>
      </c>
      <c r="AB1123" s="18">
        <f t="shared" ca="1" si="610"/>
        <v>10</v>
      </c>
      <c r="AC1123" s="18">
        <f t="shared" ca="1" si="610"/>
        <v>9</v>
      </c>
      <c r="AD1123" s="18">
        <f t="shared" ca="1" si="610"/>
        <v>8</v>
      </c>
      <c r="AE1123" s="18">
        <f t="shared" ca="1" si="611"/>
        <v>7</v>
      </c>
      <c r="AF1123" s="18">
        <f t="shared" ca="1" si="611"/>
        <v>6</v>
      </c>
      <c r="AG1123" s="18">
        <f t="shared" ca="1" si="611"/>
        <v>5</v>
      </c>
      <c r="AH1123" s="18">
        <f t="shared" ca="1" si="611"/>
        <v>4</v>
      </c>
      <c r="AI1123" s="18">
        <f t="shared" ca="1" si="611"/>
        <v>3</v>
      </c>
      <c r="AJ1123" s="18">
        <f t="shared" ca="1" si="611"/>
        <v>2</v>
      </c>
      <c r="AK1123" s="18">
        <f t="shared" ca="1" si="611"/>
        <v>1</v>
      </c>
      <c r="AL1123" s="18">
        <f t="shared" ca="1" si="611"/>
        <v>0</v>
      </c>
      <c r="AM1123" s="18">
        <f t="shared" ca="1" si="611"/>
        <v>0</v>
      </c>
      <c r="AN1123" s="18">
        <f t="shared" ca="1" si="611"/>
        <v>0</v>
      </c>
      <c r="AO1123" s="18">
        <f t="shared" ca="1" si="612"/>
        <v>0</v>
      </c>
      <c r="AP1123" s="18">
        <f t="shared" ca="1" si="612"/>
        <v>0</v>
      </c>
      <c r="AQ1123" s="18">
        <f t="shared" ca="1" si="612"/>
        <v>0</v>
      </c>
      <c r="AR1123" s="18">
        <f t="shared" ca="1" si="612"/>
        <v>0</v>
      </c>
      <c r="AS1123" s="18">
        <f t="shared" ca="1" si="612"/>
        <v>0</v>
      </c>
      <c r="AT1123" s="18">
        <f t="shared" ca="1" si="612"/>
        <v>0</v>
      </c>
      <c r="AU1123" s="18">
        <f t="shared" ca="1" si="612"/>
        <v>0</v>
      </c>
      <c r="AV1123" s="18">
        <f t="shared" ca="1" si="612"/>
        <v>0</v>
      </c>
      <c r="AW1123" s="18">
        <f t="shared" ca="1" si="612"/>
        <v>0</v>
      </c>
      <c r="AX1123" s="18">
        <f t="shared" ca="1" si="612"/>
        <v>0</v>
      </c>
      <c r="AY1123" s="18">
        <f t="shared" ca="1" si="613"/>
        <v>0</v>
      </c>
      <c r="AZ1123" s="18">
        <f t="shared" ca="1" si="613"/>
        <v>0</v>
      </c>
      <c r="BA1123" s="18">
        <f t="shared" ca="1" si="613"/>
        <v>0</v>
      </c>
      <c r="BB1123" s="18">
        <f t="shared" ca="1" si="613"/>
        <v>0</v>
      </c>
      <c r="BC1123" s="18">
        <f t="shared" ca="1" si="613"/>
        <v>0</v>
      </c>
      <c r="BD1123" s="18">
        <f t="shared" ca="1" si="613"/>
        <v>0</v>
      </c>
      <c r="BE1123" s="18">
        <f t="shared" ca="1" si="613"/>
        <v>0</v>
      </c>
      <c r="BF1123" s="18">
        <f t="shared" ca="1" si="613"/>
        <v>0</v>
      </c>
      <c r="BG1123" s="18">
        <f t="shared" ca="1" si="613"/>
        <v>0</v>
      </c>
      <c r="BH1123" s="18">
        <f t="shared" ca="1" si="613"/>
        <v>0</v>
      </c>
    </row>
    <row r="1124" spans="8:60" x14ac:dyDescent="0.35">
      <c r="H1124" s="2" t="e">
        <f t="shared" si="607"/>
        <v>#REF!</v>
      </c>
      <c r="I1124">
        <f t="shared" si="614"/>
        <v>22</v>
      </c>
      <c r="J1124">
        <f t="shared" si="608"/>
        <v>28</v>
      </c>
      <c r="K1124" s="18">
        <f t="shared" ca="1" si="609"/>
        <v>28</v>
      </c>
      <c r="L1124" s="18">
        <f t="shared" ca="1" si="609"/>
        <v>27</v>
      </c>
      <c r="M1124" s="18">
        <f t="shared" ca="1" si="609"/>
        <v>26</v>
      </c>
      <c r="N1124" s="18">
        <f t="shared" ca="1" si="609"/>
        <v>25</v>
      </c>
      <c r="O1124" s="18">
        <f t="shared" ca="1" si="609"/>
        <v>24</v>
      </c>
      <c r="P1124" s="18">
        <f t="shared" ca="1" si="609"/>
        <v>23</v>
      </c>
      <c r="Q1124" s="18">
        <f t="shared" ca="1" si="609"/>
        <v>22</v>
      </c>
      <c r="R1124" s="18">
        <f t="shared" ca="1" si="609"/>
        <v>21</v>
      </c>
      <c r="S1124" s="18">
        <f t="shared" ca="1" si="609"/>
        <v>20</v>
      </c>
      <c r="T1124" s="18">
        <f t="shared" ca="1" si="609"/>
        <v>19</v>
      </c>
      <c r="U1124" s="18">
        <f t="shared" ca="1" si="610"/>
        <v>18</v>
      </c>
      <c r="V1124" s="18">
        <f t="shared" ca="1" si="610"/>
        <v>17</v>
      </c>
      <c r="W1124" s="18">
        <f t="shared" ca="1" si="610"/>
        <v>16</v>
      </c>
      <c r="X1124" s="18">
        <f t="shared" ca="1" si="610"/>
        <v>15</v>
      </c>
      <c r="Y1124" s="18">
        <f t="shared" ca="1" si="610"/>
        <v>14</v>
      </c>
      <c r="Z1124" s="18">
        <f t="shared" ca="1" si="610"/>
        <v>13</v>
      </c>
      <c r="AA1124" s="18">
        <f t="shared" ca="1" si="610"/>
        <v>12</v>
      </c>
      <c r="AB1124" s="18">
        <f t="shared" ca="1" si="610"/>
        <v>11</v>
      </c>
      <c r="AC1124" s="18">
        <f t="shared" ca="1" si="610"/>
        <v>10</v>
      </c>
      <c r="AD1124" s="18">
        <f t="shared" ca="1" si="610"/>
        <v>9</v>
      </c>
      <c r="AE1124" s="18">
        <f t="shared" ca="1" si="611"/>
        <v>8</v>
      </c>
      <c r="AF1124" s="18">
        <f t="shared" ca="1" si="611"/>
        <v>7</v>
      </c>
      <c r="AG1124" s="18">
        <f t="shared" ca="1" si="611"/>
        <v>6</v>
      </c>
      <c r="AH1124" s="18">
        <f t="shared" ca="1" si="611"/>
        <v>5</v>
      </c>
      <c r="AI1124" s="18">
        <f t="shared" ca="1" si="611"/>
        <v>4</v>
      </c>
      <c r="AJ1124" s="18">
        <f t="shared" ca="1" si="611"/>
        <v>3</v>
      </c>
      <c r="AK1124" s="18">
        <f t="shared" ca="1" si="611"/>
        <v>2</v>
      </c>
      <c r="AL1124" s="18">
        <f t="shared" ca="1" si="611"/>
        <v>1</v>
      </c>
      <c r="AM1124" s="18">
        <f t="shared" ca="1" si="611"/>
        <v>0</v>
      </c>
      <c r="AN1124" s="18">
        <f t="shared" ca="1" si="611"/>
        <v>0</v>
      </c>
      <c r="AO1124" s="18">
        <f t="shared" ca="1" si="612"/>
        <v>0</v>
      </c>
      <c r="AP1124" s="18">
        <f t="shared" ca="1" si="612"/>
        <v>0</v>
      </c>
      <c r="AQ1124" s="18">
        <f t="shared" ca="1" si="612"/>
        <v>0</v>
      </c>
      <c r="AR1124" s="18">
        <f t="shared" ca="1" si="612"/>
        <v>0</v>
      </c>
      <c r="AS1124" s="18">
        <f t="shared" ca="1" si="612"/>
        <v>0</v>
      </c>
      <c r="AT1124" s="18">
        <f t="shared" ca="1" si="612"/>
        <v>0</v>
      </c>
      <c r="AU1124" s="18">
        <f t="shared" ca="1" si="612"/>
        <v>0</v>
      </c>
      <c r="AV1124" s="18">
        <f t="shared" ca="1" si="612"/>
        <v>0</v>
      </c>
      <c r="AW1124" s="18">
        <f t="shared" ca="1" si="612"/>
        <v>0</v>
      </c>
      <c r="AX1124" s="18">
        <f t="shared" ca="1" si="612"/>
        <v>0</v>
      </c>
      <c r="AY1124" s="18">
        <f t="shared" ca="1" si="613"/>
        <v>0</v>
      </c>
      <c r="AZ1124" s="18">
        <f t="shared" ca="1" si="613"/>
        <v>0</v>
      </c>
      <c r="BA1124" s="18">
        <f t="shared" ca="1" si="613"/>
        <v>0</v>
      </c>
      <c r="BB1124" s="18">
        <f t="shared" ca="1" si="613"/>
        <v>0</v>
      </c>
      <c r="BC1124" s="18">
        <f t="shared" ca="1" si="613"/>
        <v>0</v>
      </c>
      <c r="BD1124" s="18">
        <f t="shared" ca="1" si="613"/>
        <v>0</v>
      </c>
      <c r="BE1124" s="18">
        <f t="shared" ca="1" si="613"/>
        <v>0</v>
      </c>
      <c r="BF1124" s="18">
        <f t="shared" ca="1" si="613"/>
        <v>0</v>
      </c>
      <c r="BG1124" s="18">
        <f t="shared" ca="1" si="613"/>
        <v>0</v>
      </c>
      <c r="BH1124" s="18">
        <f t="shared" ca="1" si="613"/>
        <v>0</v>
      </c>
    </row>
    <row r="1125" spans="8:60" x14ac:dyDescent="0.35">
      <c r="H1125" s="2" t="e">
        <f t="shared" si="607"/>
        <v>#REF!</v>
      </c>
      <c r="I1125">
        <f t="shared" si="614"/>
        <v>22</v>
      </c>
      <c r="J1125">
        <f t="shared" si="608"/>
        <v>29</v>
      </c>
      <c r="K1125" s="18">
        <f t="shared" ref="K1125:T1134" ca="1" si="615">IF(K$24&gt;$J1125,0,OFFSET($K$2,$I1125,$J1125-K$24))</f>
        <v>29</v>
      </c>
      <c r="L1125" s="18">
        <f t="shared" ca="1" si="615"/>
        <v>28</v>
      </c>
      <c r="M1125" s="18">
        <f t="shared" ca="1" si="615"/>
        <v>27</v>
      </c>
      <c r="N1125" s="18">
        <f t="shared" ca="1" si="615"/>
        <v>26</v>
      </c>
      <c r="O1125" s="18">
        <f t="shared" ca="1" si="615"/>
        <v>25</v>
      </c>
      <c r="P1125" s="18">
        <f t="shared" ca="1" si="615"/>
        <v>24</v>
      </c>
      <c r="Q1125" s="18">
        <f t="shared" ca="1" si="615"/>
        <v>23</v>
      </c>
      <c r="R1125" s="18">
        <f t="shared" ca="1" si="615"/>
        <v>22</v>
      </c>
      <c r="S1125" s="18">
        <f t="shared" ca="1" si="615"/>
        <v>21</v>
      </c>
      <c r="T1125" s="18">
        <f t="shared" ca="1" si="615"/>
        <v>20</v>
      </c>
      <c r="U1125" s="18">
        <f t="shared" ref="U1125:AD1134" ca="1" si="616">IF(U$24&gt;$J1125,0,OFFSET($K$2,$I1125,$J1125-U$24))</f>
        <v>19</v>
      </c>
      <c r="V1125" s="18">
        <f t="shared" ca="1" si="616"/>
        <v>18</v>
      </c>
      <c r="W1125" s="18">
        <f t="shared" ca="1" si="616"/>
        <v>17</v>
      </c>
      <c r="X1125" s="18">
        <f t="shared" ca="1" si="616"/>
        <v>16</v>
      </c>
      <c r="Y1125" s="18">
        <f t="shared" ca="1" si="616"/>
        <v>15</v>
      </c>
      <c r="Z1125" s="18">
        <f t="shared" ca="1" si="616"/>
        <v>14</v>
      </c>
      <c r="AA1125" s="18">
        <f t="shared" ca="1" si="616"/>
        <v>13</v>
      </c>
      <c r="AB1125" s="18">
        <f t="shared" ca="1" si="616"/>
        <v>12</v>
      </c>
      <c r="AC1125" s="18">
        <f t="shared" ca="1" si="616"/>
        <v>11</v>
      </c>
      <c r="AD1125" s="18">
        <f t="shared" ca="1" si="616"/>
        <v>10</v>
      </c>
      <c r="AE1125" s="18">
        <f t="shared" ref="AE1125:AN1134" ca="1" si="617">IF(AE$24&gt;$J1125,0,OFFSET($K$2,$I1125,$J1125-AE$24))</f>
        <v>9</v>
      </c>
      <c r="AF1125" s="18">
        <f t="shared" ca="1" si="617"/>
        <v>8</v>
      </c>
      <c r="AG1125" s="18">
        <f t="shared" ca="1" si="617"/>
        <v>7</v>
      </c>
      <c r="AH1125" s="18">
        <f t="shared" ca="1" si="617"/>
        <v>6</v>
      </c>
      <c r="AI1125" s="18">
        <f t="shared" ca="1" si="617"/>
        <v>5</v>
      </c>
      <c r="AJ1125" s="18">
        <f t="shared" ca="1" si="617"/>
        <v>4</v>
      </c>
      <c r="AK1125" s="18">
        <f t="shared" ca="1" si="617"/>
        <v>3</v>
      </c>
      <c r="AL1125" s="18">
        <f t="shared" ca="1" si="617"/>
        <v>2</v>
      </c>
      <c r="AM1125" s="18">
        <f t="shared" ca="1" si="617"/>
        <v>1</v>
      </c>
      <c r="AN1125" s="18">
        <f t="shared" ca="1" si="617"/>
        <v>0</v>
      </c>
      <c r="AO1125" s="18">
        <f t="shared" ref="AO1125:AX1134" ca="1" si="618">IF(AO$24&gt;$J1125,0,OFFSET($K$2,$I1125,$J1125-AO$24))</f>
        <v>0</v>
      </c>
      <c r="AP1125" s="18">
        <f t="shared" ca="1" si="618"/>
        <v>0</v>
      </c>
      <c r="AQ1125" s="18">
        <f t="shared" ca="1" si="618"/>
        <v>0</v>
      </c>
      <c r="AR1125" s="18">
        <f t="shared" ca="1" si="618"/>
        <v>0</v>
      </c>
      <c r="AS1125" s="18">
        <f t="shared" ca="1" si="618"/>
        <v>0</v>
      </c>
      <c r="AT1125" s="18">
        <f t="shared" ca="1" si="618"/>
        <v>0</v>
      </c>
      <c r="AU1125" s="18">
        <f t="shared" ca="1" si="618"/>
        <v>0</v>
      </c>
      <c r="AV1125" s="18">
        <f t="shared" ca="1" si="618"/>
        <v>0</v>
      </c>
      <c r="AW1125" s="18">
        <f t="shared" ca="1" si="618"/>
        <v>0</v>
      </c>
      <c r="AX1125" s="18">
        <f t="shared" ca="1" si="618"/>
        <v>0</v>
      </c>
      <c r="AY1125" s="18">
        <f t="shared" ref="AY1125:BH1134" ca="1" si="619">IF(AY$24&gt;$J1125,0,OFFSET($K$2,$I1125,$J1125-AY$24))</f>
        <v>0</v>
      </c>
      <c r="AZ1125" s="18">
        <f t="shared" ca="1" si="619"/>
        <v>0</v>
      </c>
      <c r="BA1125" s="18">
        <f t="shared" ca="1" si="619"/>
        <v>0</v>
      </c>
      <c r="BB1125" s="18">
        <f t="shared" ca="1" si="619"/>
        <v>0</v>
      </c>
      <c r="BC1125" s="18">
        <f t="shared" ca="1" si="619"/>
        <v>0</v>
      </c>
      <c r="BD1125" s="18">
        <f t="shared" ca="1" si="619"/>
        <v>0</v>
      </c>
      <c r="BE1125" s="18">
        <f t="shared" ca="1" si="619"/>
        <v>0</v>
      </c>
      <c r="BF1125" s="18">
        <f t="shared" ca="1" si="619"/>
        <v>0</v>
      </c>
      <c r="BG1125" s="18">
        <f t="shared" ca="1" si="619"/>
        <v>0</v>
      </c>
      <c r="BH1125" s="18">
        <f t="shared" ca="1" si="619"/>
        <v>0</v>
      </c>
    </row>
    <row r="1126" spans="8:60" x14ac:dyDescent="0.35">
      <c r="H1126" s="2" t="e">
        <f t="shared" si="607"/>
        <v>#REF!</v>
      </c>
      <c r="I1126">
        <f t="shared" si="614"/>
        <v>22</v>
      </c>
      <c r="J1126">
        <f t="shared" si="608"/>
        <v>30</v>
      </c>
      <c r="K1126" s="18">
        <f t="shared" ca="1" si="615"/>
        <v>30</v>
      </c>
      <c r="L1126" s="18">
        <f t="shared" ca="1" si="615"/>
        <v>29</v>
      </c>
      <c r="M1126" s="18">
        <f t="shared" ca="1" si="615"/>
        <v>28</v>
      </c>
      <c r="N1126" s="18">
        <f t="shared" ca="1" si="615"/>
        <v>27</v>
      </c>
      <c r="O1126" s="18">
        <f t="shared" ca="1" si="615"/>
        <v>26</v>
      </c>
      <c r="P1126" s="18">
        <f t="shared" ca="1" si="615"/>
        <v>25</v>
      </c>
      <c r="Q1126" s="18">
        <f t="shared" ca="1" si="615"/>
        <v>24</v>
      </c>
      <c r="R1126" s="18">
        <f t="shared" ca="1" si="615"/>
        <v>23</v>
      </c>
      <c r="S1126" s="18">
        <f t="shared" ca="1" si="615"/>
        <v>22</v>
      </c>
      <c r="T1126" s="18">
        <f t="shared" ca="1" si="615"/>
        <v>21</v>
      </c>
      <c r="U1126" s="18">
        <f t="shared" ca="1" si="616"/>
        <v>20</v>
      </c>
      <c r="V1126" s="18">
        <f t="shared" ca="1" si="616"/>
        <v>19</v>
      </c>
      <c r="W1126" s="18">
        <f t="shared" ca="1" si="616"/>
        <v>18</v>
      </c>
      <c r="X1126" s="18">
        <f t="shared" ca="1" si="616"/>
        <v>17</v>
      </c>
      <c r="Y1126" s="18">
        <f t="shared" ca="1" si="616"/>
        <v>16</v>
      </c>
      <c r="Z1126" s="18">
        <f t="shared" ca="1" si="616"/>
        <v>15</v>
      </c>
      <c r="AA1126" s="18">
        <f t="shared" ca="1" si="616"/>
        <v>14</v>
      </c>
      <c r="AB1126" s="18">
        <f t="shared" ca="1" si="616"/>
        <v>13</v>
      </c>
      <c r="AC1126" s="18">
        <f t="shared" ca="1" si="616"/>
        <v>12</v>
      </c>
      <c r="AD1126" s="18">
        <f t="shared" ca="1" si="616"/>
        <v>11</v>
      </c>
      <c r="AE1126" s="18">
        <f t="shared" ca="1" si="617"/>
        <v>10</v>
      </c>
      <c r="AF1126" s="18">
        <f t="shared" ca="1" si="617"/>
        <v>9</v>
      </c>
      <c r="AG1126" s="18">
        <f t="shared" ca="1" si="617"/>
        <v>8</v>
      </c>
      <c r="AH1126" s="18">
        <f t="shared" ca="1" si="617"/>
        <v>7</v>
      </c>
      <c r="AI1126" s="18">
        <f t="shared" ca="1" si="617"/>
        <v>6</v>
      </c>
      <c r="AJ1126" s="18">
        <f t="shared" ca="1" si="617"/>
        <v>5</v>
      </c>
      <c r="AK1126" s="18">
        <f t="shared" ca="1" si="617"/>
        <v>4</v>
      </c>
      <c r="AL1126" s="18">
        <f t="shared" ca="1" si="617"/>
        <v>3</v>
      </c>
      <c r="AM1126" s="18">
        <f t="shared" ca="1" si="617"/>
        <v>2</v>
      </c>
      <c r="AN1126" s="18">
        <f t="shared" ca="1" si="617"/>
        <v>1</v>
      </c>
      <c r="AO1126" s="18">
        <f t="shared" ca="1" si="618"/>
        <v>0</v>
      </c>
      <c r="AP1126" s="18">
        <f t="shared" ca="1" si="618"/>
        <v>0</v>
      </c>
      <c r="AQ1126" s="18">
        <f t="shared" ca="1" si="618"/>
        <v>0</v>
      </c>
      <c r="AR1126" s="18">
        <f t="shared" ca="1" si="618"/>
        <v>0</v>
      </c>
      <c r="AS1126" s="18">
        <f t="shared" ca="1" si="618"/>
        <v>0</v>
      </c>
      <c r="AT1126" s="18">
        <f t="shared" ca="1" si="618"/>
        <v>0</v>
      </c>
      <c r="AU1126" s="18">
        <f t="shared" ca="1" si="618"/>
        <v>0</v>
      </c>
      <c r="AV1126" s="18">
        <f t="shared" ca="1" si="618"/>
        <v>0</v>
      </c>
      <c r="AW1126" s="18">
        <f t="shared" ca="1" si="618"/>
        <v>0</v>
      </c>
      <c r="AX1126" s="18">
        <f t="shared" ca="1" si="618"/>
        <v>0</v>
      </c>
      <c r="AY1126" s="18">
        <f t="shared" ca="1" si="619"/>
        <v>0</v>
      </c>
      <c r="AZ1126" s="18">
        <f t="shared" ca="1" si="619"/>
        <v>0</v>
      </c>
      <c r="BA1126" s="18">
        <f t="shared" ca="1" si="619"/>
        <v>0</v>
      </c>
      <c r="BB1126" s="18">
        <f t="shared" ca="1" si="619"/>
        <v>0</v>
      </c>
      <c r="BC1126" s="18">
        <f t="shared" ca="1" si="619"/>
        <v>0</v>
      </c>
      <c r="BD1126" s="18">
        <f t="shared" ca="1" si="619"/>
        <v>0</v>
      </c>
      <c r="BE1126" s="18">
        <f t="shared" ca="1" si="619"/>
        <v>0</v>
      </c>
      <c r="BF1126" s="18">
        <f t="shared" ca="1" si="619"/>
        <v>0</v>
      </c>
      <c r="BG1126" s="18">
        <f t="shared" ca="1" si="619"/>
        <v>0</v>
      </c>
      <c r="BH1126" s="18">
        <f t="shared" ca="1" si="619"/>
        <v>0</v>
      </c>
    </row>
    <row r="1127" spans="8:60" x14ac:dyDescent="0.35">
      <c r="H1127" s="2" t="e">
        <f t="shared" si="607"/>
        <v>#REF!</v>
      </c>
      <c r="I1127">
        <f t="shared" si="614"/>
        <v>22</v>
      </c>
      <c r="J1127">
        <f t="shared" si="608"/>
        <v>31</v>
      </c>
      <c r="K1127" s="18">
        <f t="shared" ca="1" si="615"/>
        <v>31</v>
      </c>
      <c r="L1127" s="18">
        <f t="shared" ca="1" si="615"/>
        <v>30</v>
      </c>
      <c r="M1127" s="18">
        <f t="shared" ca="1" si="615"/>
        <v>29</v>
      </c>
      <c r="N1127" s="18">
        <f t="shared" ca="1" si="615"/>
        <v>28</v>
      </c>
      <c r="O1127" s="18">
        <f t="shared" ca="1" si="615"/>
        <v>27</v>
      </c>
      <c r="P1127" s="18">
        <f t="shared" ca="1" si="615"/>
        <v>26</v>
      </c>
      <c r="Q1127" s="18">
        <f t="shared" ca="1" si="615"/>
        <v>25</v>
      </c>
      <c r="R1127" s="18">
        <f t="shared" ca="1" si="615"/>
        <v>24</v>
      </c>
      <c r="S1127" s="18">
        <f t="shared" ca="1" si="615"/>
        <v>23</v>
      </c>
      <c r="T1127" s="18">
        <f t="shared" ca="1" si="615"/>
        <v>22</v>
      </c>
      <c r="U1127" s="18">
        <f t="shared" ca="1" si="616"/>
        <v>21</v>
      </c>
      <c r="V1127" s="18">
        <f t="shared" ca="1" si="616"/>
        <v>20</v>
      </c>
      <c r="W1127" s="18">
        <f t="shared" ca="1" si="616"/>
        <v>19</v>
      </c>
      <c r="X1127" s="18">
        <f t="shared" ca="1" si="616"/>
        <v>18</v>
      </c>
      <c r="Y1127" s="18">
        <f t="shared" ca="1" si="616"/>
        <v>17</v>
      </c>
      <c r="Z1127" s="18">
        <f t="shared" ca="1" si="616"/>
        <v>16</v>
      </c>
      <c r="AA1127" s="18">
        <f t="shared" ca="1" si="616"/>
        <v>15</v>
      </c>
      <c r="AB1127" s="18">
        <f t="shared" ca="1" si="616"/>
        <v>14</v>
      </c>
      <c r="AC1127" s="18">
        <f t="shared" ca="1" si="616"/>
        <v>13</v>
      </c>
      <c r="AD1127" s="18">
        <f t="shared" ca="1" si="616"/>
        <v>12</v>
      </c>
      <c r="AE1127" s="18">
        <f t="shared" ca="1" si="617"/>
        <v>11</v>
      </c>
      <c r="AF1127" s="18">
        <f t="shared" ca="1" si="617"/>
        <v>10</v>
      </c>
      <c r="AG1127" s="18">
        <f t="shared" ca="1" si="617"/>
        <v>9</v>
      </c>
      <c r="AH1127" s="18">
        <f t="shared" ca="1" si="617"/>
        <v>8</v>
      </c>
      <c r="AI1127" s="18">
        <f t="shared" ca="1" si="617"/>
        <v>7</v>
      </c>
      <c r="AJ1127" s="18">
        <f t="shared" ca="1" si="617"/>
        <v>6</v>
      </c>
      <c r="AK1127" s="18">
        <f t="shared" ca="1" si="617"/>
        <v>5</v>
      </c>
      <c r="AL1127" s="18">
        <f t="shared" ca="1" si="617"/>
        <v>4</v>
      </c>
      <c r="AM1127" s="18">
        <f t="shared" ca="1" si="617"/>
        <v>3</v>
      </c>
      <c r="AN1127" s="18">
        <f t="shared" ca="1" si="617"/>
        <v>2</v>
      </c>
      <c r="AO1127" s="18">
        <f t="shared" ca="1" si="618"/>
        <v>1</v>
      </c>
      <c r="AP1127" s="18">
        <f t="shared" ca="1" si="618"/>
        <v>0</v>
      </c>
      <c r="AQ1127" s="18">
        <f t="shared" ca="1" si="618"/>
        <v>0</v>
      </c>
      <c r="AR1127" s="18">
        <f t="shared" ca="1" si="618"/>
        <v>0</v>
      </c>
      <c r="AS1127" s="18">
        <f t="shared" ca="1" si="618"/>
        <v>0</v>
      </c>
      <c r="AT1127" s="18">
        <f t="shared" ca="1" si="618"/>
        <v>0</v>
      </c>
      <c r="AU1127" s="18">
        <f t="shared" ca="1" si="618"/>
        <v>0</v>
      </c>
      <c r="AV1127" s="18">
        <f t="shared" ca="1" si="618"/>
        <v>0</v>
      </c>
      <c r="AW1127" s="18">
        <f t="shared" ca="1" si="618"/>
        <v>0</v>
      </c>
      <c r="AX1127" s="18">
        <f t="shared" ca="1" si="618"/>
        <v>0</v>
      </c>
      <c r="AY1127" s="18">
        <f t="shared" ca="1" si="619"/>
        <v>0</v>
      </c>
      <c r="AZ1127" s="18">
        <f t="shared" ca="1" si="619"/>
        <v>0</v>
      </c>
      <c r="BA1127" s="18">
        <f t="shared" ca="1" si="619"/>
        <v>0</v>
      </c>
      <c r="BB1127" s="18">
        <f t="shared" ca="1" si="619"/>
        <v>0</v>
      </c>
      <c r="BC1127" s="18">
        <f t="shared" ca="1" si="619"/>
        <v>0</v>
      </c>
      <c r="BD1127" s="18">
        <f t="shared" ca="1" si="619"/>
        <v>0</v>
      </c>
      <c r="BE1127" s="18">
        <f t="shared" ca="1" si="619"/>
        <v>0</v>
      </c>
      <c r="BF1127" s="18">
        <f t="shared" ca="1" si="619"/>
        <v>0</v>
      </c>
      <c r="BG1127" s="18">
        <f t="shared" ca="1" si="619"/>
        <v>0</v>
      </c>
      <c r="BH1127" s="18">
        <f t="shared" ca="1" si="619"/>
        <v>0</v>
      </c>
    </row>
    <row r="1128" spans="8:60" x14ac:dyDescent="0.35">
      <c r="H1128" s="2" t="e">
        <f t="shared" si="607"/>
        <v>#REF!</v>
      </c>
      <c r="I1128">
        <f t="shared" si="614"/>
        <v>22</v>
      </c>
      <c r="J1128">
        <f t="shared" si="608"/>
        <v>32</v>
      </c>
      <c r="K1128" s="18">
        <f t="shared" ca="1" si="615"/>
        <v>32</v>
      </c>
      <c r="L1128" s="18">
        <f t="shared" ca="1" si="615"/>
        <v>31</v>
      </c>
      <c r="M1128" s="18">
        <f t="shared" ca="1" si="615"/>
        <v>30</v>
      </c>
      <c r="N1128" s="18">
        <f t="shared" ca="1" si="615"/>
        <v>29</v>
      </c>
      <c r="O1128" s="18">
        <f t="shared" ca="1" si="615"/>
        <v>28</v>
      </c>
      <c r="P1128" s="18">
        <f t="shared" ca="1" si="615"/>
        <v>27</v>
      </c>
      <c r="Q1128" s="18">
        <f t="shared" ca="1" si="615"/>
        <v>26</v>
      </c>
      <c r="R1128" s="18">
        <f t="shared" ca="1" si="615"/>
        <v>25</v>
      </c>
      <c r="S1128" s="18">
        <f t="shared" ca="1" si="615"/>
        <v>24</v>
      </c>
      <c r="T1128" s="18">
        <f t="shared" ca="1" si="615"/>
        <v>23</v>
      </c>
      <c r="U1128" s="18">
        <f t="shared" ca="1" si="616"/>
        <v>22</v>
      </c>
      <c r="V1128" s="18">
        <f t="shared" ca="1" si="616"/>
        <v>21</v>
      </c>
      <c r="W1128" s="18">
        <f t="shared" ca="1" si="616"/>
        <v>20</v>
      </c>
      <c r="X1128" s="18">
        <f t="shared" ca="1" si="616"/>
        <v>19</v>
      </c>
      <c r="Y1128" s="18">
        <f t="shared" ca="1" si="616"/>
        <v>18</v>
      </c>
      <c r="Z1128" s="18">
        <f t="shared" ca="1" si="616"/>
        <v>17</v>
      </c>
      <c r="AA1128" s="18">
        <f t="shared" ca="1" si="616"/>
        <v>16</v>
      </c>
      <c r="AB1128" s="18">
        <f t="shared" ca="1" si="616"/>
        <v>15</v>
      </c>
      <c r="AC1128" s="18">
        <f t="shared" ca="1" si="616"/>
        <v>14</v>
      </c>
      <c r="AD1128" s="18">
        <f t="shared" ca="1" si="616"/>
        <v>13</v>
      </c>
      <c r="AE1128" s="18">
        <f t="shared" ca="1" si="617"/>
        <v>12</v>
      </c>
      <c r="AF1128" s="18">
        <f t="shared" ca="1" si="617"/>
        <v>11</v>
      </c>
      <c r="AG1128" s="18">
        <f t="shared" ca="1" si="617"/>
        <v>10</v>
      </c>
      <c r="AH1128" s="18">
        <f t="shared" ca="1" si="617"/>
        <v>9</v>
      </c>
      <c r="AI1128" s="18">
        <f t="shared" ca="1" si="617"/>
        <v>8</v>
      </c>
      <c r="AJ1128" s="18">
        <f t="shared" ca="1" si="617"/>
        <v>7</v>
      </c>
      <c r="AK1128" s="18">
        <f t="shared" ca="1" si="617"/>
        <v>6</v>
      </c>
      <c r="AL1128" s="18">
        <f t="shared" ca="1" si="617"/>
        <v>5</v>
      </c>
      <c r="AM1128" s="18">
        <f t="shared" ca="1" si="617"/>
        <v>4</v>
      </c>
      <c r="AN1128" s="18">
        <f t="shared" ca="1" si="617"/>
        <v>3</v>
      </c>
      <c r="AO1128" s="18">
        <f t="shared" ca="1" si="618"/>
        <v>2</v>
      </c>
      <c r="AP1128" s="18">
        <f t="shared" ca="1" si="618"/>
        <v>1</v>
      </c>
      <c r="AQ1128" s="18">
        <f t="shared" ca="1" si="618"/>
        <v>0</v>
      </c>
      <c r="AR1128" s="18">
        <f t="shared" ca="1" si="618"/>
        <v>0</v>
      </c>
      <c r="AS1128" s="18">
        <f t="shared" ca="1" si="618"/>
        <v>0</v>
      </c>
      <c r="AT1128" s="18">
        <f t="shared" ca="1" si="618"/>
        <v>0</v>
      </c>
      <c r="AU1128" s="18">
        <f t="shared" ca="1" si="618"/>
        <v>0</v>
      </c>
      <c r="AV1128" s="18">
        <f t="shared" ca="1" si="618"/>
        <v>0</v>
      </c>
      <c r="AW1128" s="18">
        <f t="shared" ca="1" si="618"/>
        <v>0</v>
      </c>
      <c r="AX1128" s="18">
        <f t="shared" ca="1" si="618"/>
        <v>0</v>
      </c>
      <c r="AY1128" s="18">
        <f t="shared" ca="1" si="619"/>
        <v>0</v>
      </c>
      <c r="AZ1128" s="18">
        <f t="shared" ca="1" si="619"/>
        <v>0</v>
      </c>
      <c r="BA1128" s="18">
        <f t="shared" ca="1" si="619"/>
        <v>0</v>
      </c>
      <c r="BB1128" s="18">
        <f t="shared" ca="1" si="619"/>
        <v>0</v>
      </c>
      <c r="BC1128" s="18">
        <f t="shared" ca="1" si="619"/>
        <v>0</v>
      </c>
      <c r="BD1128" s="18">
        <f t="shared" ca="1" si="619"/>
        <v>0</v>
      </c>
      <c r="BE1128" s="18">
        <f t="shared" ca="1" si="619"/>
        <v>0</v>
      </c>
      <c r="BF1128" s="18">
        <f t="shared" ca="1" si="619"/>
        <v>0</v>
      </c>
      <c r="BG1128" s="18">
        <f t="shared" ca="1" si="619"/>
        <v>0</v>
      </c>
      <c r="BH1128" s="18">
        <f t="shared" ca="1" si="619"/>
        <v>0</v>
      </c>
    </row>
    <row r="1129" spans="8:60" x14ac:dyDescent="0.35">
      <c r="H1129" s="2" t="e">
        <f t="shared" si="607"/>
        <v>#REF!</v>
      </c>
      <c r="I1129">
        <f t="shared" si="614"/>
        <v>22</v>
      </c>
      <c r="J1129">
        <f t="shared" si="608"/>
        <v>33</v>
      </c>
      <c r="K1129" s="18">
        <f t="shared" ca="1" si="615"/>
        <v>33</v>
      </c>
      <c r="L1129" s="18">
        <f t="shared" ca="1" si="615"/>
        <v>32</v>
      </c>
      <c r="M1129" s="18">
        <f t="shared" ca="1" si="615"/>
        <v>31</v>
      </c>
      <c r="N1129" s="18">
        <f t="shared" ca="1" si="615"/>
        <v>30</v>
      </c>
      <c r="O1129" s="18">
        <f t="shared" ca="1" si="615"/>
        <v>29</v>
      </c>
      <c r="P1129" s="18">
        <f t="shared" ca="1" si="615"/>
        <v>28</v>
      </c>
      <c r="Q1129" s="18">
        <f t="shared" ca="1" si="615"/>
        <v>27</v>
      </c>
      <c r="R1129" s="18">
        <f t="shared" ca="1" si="615"/>
        <v>26</v>
      </c>
      <c r="S1129" s="18">
        <f t="shared" ca="1" si="615"/>
        <v>25</v>
      </c>
      <c r="T1129" s="18">
        <f t="shared" ca="1" si="615"/>
        <v>24</v>
      </c>
      <c r="U1129" s="18">
        <f t="shared" ca="1" si="616"/>
        <v>23</v>
      </c>
      <c r="V1129" s="18">
        <f t="shared" ca="1" si="616"/>
        <v>22</v>
      </c>
      <c r="W1129" s="18">
        <f t="shared" ca="1" si="616"/>
        <v>21</v>
      </c>
      <c r="X1129" s="18">
        <f t="shared" ca="1" si="616"/>
        <v>20</v>
      </c>
      <c r="Y1129" s="18">
        <f t="shared" ca="1" si="616"/>
        <v>19</v>
      </c>
      <c r="Z1129" s="18">
        <f t="shared" ca="1" si="616"/>
        <v>18</v>
      </c>
      <c r="AA1129" s="18">
        <f t="shared" ca="1" si="616"/>
        <v>17</v>
      </c>
      <c r="AB1129" s="18">
        <f t="shared" ca="1" si="616"/>
        <v>16</v>
      </c>
      <c r="AC1129" s="18">
        <f t="shared" ca="1" si="616"/>
        <v>15</v>
      </c>
      <c r="AD1129" s="18">
        <f t="shared" ca="1" si="616"/>
        <v>14</v>
      </c>
      <c r="AE1129" s="18">
        <f t="shared" ca="1" si="617"/>
        <v>13</v>
      </c>
      <c r="AF1129" s="18">
        <f t="shared" ca="1" si="617"/>
        <v>12</v>
      </c>
      <c r="AG1129" s="18">
        <f t="shared" ca="1" si="617"/>
        <v>11</v>
      </c>
      <c r="AH1129" s="18">
        <f t="shared" ca="1" si="617"/>
        <v>10</v>
      </c>
      <c r="AI1129" s="18">
        <f t="shared" ca="1" si="617"/>
        <v>9</v>
      </c>
      <c r="AJ1129" s="18">
        <f t="shared" ca="1" si="617"/>
        <v>8</v>
      </c>
      <c r="AK1129" s="18">
        <f t="shared" ca="1" si="617"/>
        <v>7</v>
      </c>
      <c r="AL1129" s="18">
        <f t="shared" ca="1" si="617"/>
        <v>6</v>
      </c>
      <c r="AM1129" s="18">
        <f t="shared" ca="1" si="617"/>
        <v>5</v>
      </c>
      <c r="AN1129" s="18">
        <f t="shared" ca="1" si="617"/>
        <v>4</v>
      </c>
      <c r="AO1129" s="18">
        <f t="shared" ca="1" si="618"/>
        <v>3</v>
      </c>
      <c r="AP1129" s="18">
        <f t="shared" ca="1" si="618"/>
        <v>2</v>
      </c>
      <c r="AQ1129" s="18">
        <f t="shared" ca="1" si="618"/>
        <v>1</v>
      </c>
      <c r="AR1129" s="18">
        <f t="shared" ca="1" si="618"/>
        <v>0</v>
      </c>
      <c r="AS1129" s="18">
        <f t="shared" ca="1" si="618"/>
        <v>0</v>
      </c>
      <c r="AT1129" s="18">
        <f t="shared" ca="1" si="618"/>
        <v>0</v>
      </c>
      <c r="AU1129" s="18">
        <f t="shared" ca="1" si="618"/>
        <v>0</v>
      </c>
      <c r="AV1129" s="18">
        <f t="shared" ca="1" si="618"/>
        <v>0</v>
      </c>
      <c r="AW1129" s="18">
        <f t="shared" ca="1" si="618"/>
        <v>0</v>
      </c>
      <c r="AX1129" s="18">
        <f t="shared" ca="1" si="618"/>
        <v>0</v>
      </c>
      <c r="AY1129" s="18">
        <f t="shared" ca="1" si="619"/>
        <v>0</v>
      </c>
      <c r="AZ1129" s="18">
        <f t="shared" ca="1" si="619"/>
        <v>0</v>
      </c>
      <c r="BA1129" s="18">
        <f t="shared" ca="1" si="619"/>
        <v>0</v>
      </c>
      <c r="BB1129" s="18">
        <f t="shared" ca="1" si="619"/>
        <v>0</v>
      </c>
      <c r="BC1129" s="18">
        <f t="shared" ca="1" si="619"/>
        <v>0</v>
      </c>
      <c r="BD1129" s="18">
        <f t="shared" ca="1" si="619"/>
        <v>0</v>
      </c>
      <c r="BE1129" s="18">
        <f t="shared" ca="1" si="619"/>
        <v>0</v>
      </c>
      <c r="BF1129" s="18">
        <f t="shared" ca="1" si="619"/>
        <v>0</v>
      </c>
      <c r="BG1129" s="18">
        <f t="shared" ca="1" si="619"/>
        <v>0</v>
      </c>
      <c r="BH1129" s="18">
        <f t="shared" ca="1" si="619"/>
        <v>0</v>
      </c>
    </row>
    <row r="1130" spans="8:60" x14ac:dyDescent="0.35">
      <c r="H1130" s="2" t="e">
        <f t="shared" si="607"/>
        <v>#REF!</v>
      </c>
      <c r="I1130">
        <f t="shared" si="614"/>
        <v>22</v>
      </c>
      <c r="J1130">
        <f t="shared" si="608"/>
        <v>34</v>
      </c>
      <c r="K1130" s="18">
        <f t="shared" ca="1" si="615"/>
        <v>34</v>
      </c>
      <c r="L1130" s="18">
        <f t="shared" ca="1" si="615"/>
        <v>33</v>
      </c>
      <c r="M1130" s="18">
        <f t="shared" ca="1" si="615"/>
        <v>32</v>
      </c>
      <c r="N1130" s="18">
        <f t="shared" ca="1" si="615"/>
        <v>31</v>
      </c>
      <c r="O1130" s="18">
        <f t="shared" ca="1" si="615"/>
        <v>30</v>
      </c>
      <c r="P1130" s="18">
        <f t="shared" ca="1" si="615"/>
        <v>29</v>
      </c>
      <c r="Q1130" s="18">
        <f t="shared" ca="1" si="615"/>
        <v>28</v>
      </c>
      <c r="R1130" s="18">
        <f t="shared" ca="1" si="615"/>
        <v>27</v>
      </c>
      <c r="S1130" s="18">
        <f t="shared" ca="1" si="615"/>
        <v>26</v>
      </c>
      <c r="T1130" s="18">
        <f t="shared" ca="1" si="615"/>
        <v>25</v>
      </c>
      <c r="U1130" s="18">
        <f t="shared" ca="1" si="616"/>
        <v>24</v>
      </c>
      <c r="V1130" s="18">
        <f t="shared" ca="1" si="616"/>
        <v>23</v>
      </c>
      <c r="W1130" s="18">
        <f t="shared" ca="1" si="616"/>
        <v>22</v>
      </c>
      <c r="X1130" s="18">
        <f t="shared" ca="1" si="616"/>
        <v>21</v>
      </c>
      <c r="Y1130" s="18">
        <f t="shared" ca="1" si="616"/>
        <v>20</v>
      </c>
      <c r="Z1130" s="18">
        <f t="shared" ca="1" si="616"/>
        <v>19</v>
      </c>
      <c r="AA1130" s="18">
        <f t="shared" ca="1" si="616"/>
        <v>18</v>
      </c>
      <c r="AB1130" s="18">
        <f t="shared" ca="1" si="616"/>
        <v>17</v>
      </c>
      <c r="AC1130" s="18">
        <f t="shared" ca="1" si="616"/>
        <v>16</v>
      </c>
      <c r="AD1130" s="18">
        <f t="shared" ca="1" si="616"/>
        <v>15</v>
      </c>
      <c r="AE1130" s="18">
        <f t="shared" ca="1" si="617"/>
        <v>14</v>
      </c>
      <c r="AF1130" s="18">
        <f t="shared" ca="1" si="617"/>
        <v>13</v>
      </c>
      <c r="AG1130" s="18">
        <f t="shared" ca="1" si="617"/>
        <v>12</v>
      </c>
      <c r="AH1130" s="18">
        <f t="shared" ca="1" si="617"/>
        <v>11</v>
      </c>
      <c r="AI1130" s="18">
        <f t="shared" ca="1" si="617"/>
        <v>10</v>
      </c>
      <c r="AJ1130" s="18">
        <f t="shared" ca="1" si="617"/>
        <v>9</v>
      </c>
      <c r="AK1130" s="18">
        <f t="shared" ca="1" si="617"/>
        <v>8</v>
      </c>
      <c r="AL1130" s="18">
        <f t="shared" ca="1" si="617"/>
        <v>7</v>
      </c>
      <c r="AM1130" s="18">
        <f t="shared" ca="1" si="617"/>
        <v>6</v>
      </c>
      <c r="AN1130" s="18">
        <f t="shared" ca="1" si="617"/>
        <v>5</v>
      </c>
      <c r="AO1130" s="18">
        <f t="shared" ca="1" si="618"/>
        <v>4</v>
      </c>
      <c r="AP1130" s="18">
        <f t="shared" ca="1" si="618"/>
        <v>3</v>
      </c>
      <c r="AQ1130" s="18">
        <f t="shared" ca="1" si="618"/>
        <v>2</v>
      </c>
      <c r="AR1130" s="18">
        <f t="shared" ca="1" si="618"/>
        <v>1</v>
      </c>
      <c r="AS1130" s="18">
        <f t="shared" ca="1" si="618"/>
        <v>0</v>
      </c>
      <c r="AT1130" s="18">
        <f t="shared" ca="1" si="618"/>
        <v>0</v>
      </c>
      <c r="AU1130" s="18">
        <f t="shared" ca="1" si="618"/>
        <v>0</v>
      </c>
      <c r="AV1130" s="18">
        <f t="shared" ca="1" si="618"/>
        <v>0</v>
      </c>
      <c r="AW1130" s="18">
        <f t="shared" ca="1" si="618"/>
        <v>0</v>
      </c>
      <c r="AX1130" s="18">
        <f t="shared" ca="1" si="618"/>
        <v>0</v>
      </c>
      <c r="AY1130" s="18">
        <f t="shared" ca="1" si="619"/>
        <v>0</v>
      </c>
      <c r="AZ1130" s="18">
        <f t="shared" ca="1" si="619"/>
        <v>0</v>
      </c>
      <c r="BA1130" s="18">
        <f t="shared" ca="1" si="619"/>
        <v>0</v>
      </c>
      <c r="BB1130" s="18">
        <f t="shared" ca="1" si="619"/>
        <v>0</v>
      </c>
      <c r="BC1130" s="18">
        <f t="shared" ca="1" si="619"/>
        <v>0</v>
      </c>
      <c r="BD1130" s="18">
        <f t="shared" ca="1" si="619"/>
        <v>0</v>
      </c>
      <c r="BE1130" s="18">
        <f t="shared" ca="1" si="619"/>
        <v>0</v>
      </c>
      <c r="BF1130" s="18">
        <f t="shared" ca="1" si="619"/>
        <v>0</v>
      </c>
      <c r="BG1130" s="18">
        <f t="shared" ca="1" si="619"/>
        <v>0</v>
      </c>
      <c r="BH1130" s="18">
        <f t="shared" ca="1" si="619"/>
        <v>0</v>
      </c>
    </row>
    <row r="1131" spans="8:60" x14ac:dyDescent="0.35">
      <c r="H1131" s="2" t="e">
        <f t="shared" si="607"/>
        <v>#REF!</v>
      </c>
      <c r="I1131">
        <f t="shared" si="614"/>
        <v>22</v>
      </c>
      <c r="J1131">
        <f t="shared" si="608"/>
        <v>35</v>
      </c>
      <c r="K1131" s="18">
        <f t="shared" ca="1" si="615"/>
        <v>35</v>
      </c>
      <c r="L1131" s="18">
        <f t="shared" ca="1" si="615"/>
        <v>34</v>
      </c>
      <c r="M1131" s="18">
        <f t="shared" ca="1" si="615"/>
        <v>33</v>
      </c>
      <c r="N1131" s="18">
        <f t="shared" ca="1" si="615"/>
        <v>32</v>
      </c>
      <c r="O1131" s="18">
        <f t="shared" ca="1" si="615"/>
        <v>31</v>
      </c>
      <c r="P1131" s="18">
        <f t="shared" ca="1" si="615"/>
        <v>30</v>
      </c>
      <c r="Q1131" s="18">
        <f t="shared" ca="1" si="615"/>
        <v>29</v>
      </c>
      <c r="R1131" s="18">
        <f t="shared" ca="1" si="615"/>
        <v>28</v>
      </c>
      <c r="S1131" s="18">
        <f t="shared" ca="1" si="615"/>
        <v>27</v>
      </c>
      <c r="T1131" s="18">
        <f t="shared" ca="1" si="615"/>
        <v>26</v>
      </c>
      <c r="U1131" s="18">
        <f t="shared" ca="1" si="616"/>
        <v>25</v>
      </c>
      <c r="V1131" s="18">
        <f t="shared" ca="1" si="616"/>
        <v>24</v>
      </c>
      <c r="W1131" s="18">
        <f t="shared" ca="1" si="616"/>
        <v>23</v>
      </c>
      <c r="X1131" s="18">
        <f t="shared" ca="1" si="616"/>
        <v>22</v>
      </c>
      <c r="Y1131" s="18">
        <f t="shared" ca="1" si="616"/>
        <v>21</v>
      </c>
      <c r="Z1131" s="18">
        <f t="shared" ca="1" si="616"/>
        <v>20</v>
      </c>
      <c r="AA1131" s="18">
        <f t="shared" ca="1" si="616"/>
        <v>19</v>
      </c>
      <c r="AB1131" s="18">
        <f t="shared" ca="1" si="616"/>
        <v>18</v>
      </c>
      <c r="AC1131" s="18">
        <f t="shared" ca="1" si="616"/>
        <v>17</v>
      </c>
      <c r="AD1131" s="18">
        <f t="shared" ca="1" si="616"/>
        <v>16</v>
      </c>
      <c r="AE1131" s="18">
        <f t="shared" ca="1" si="617"/>
        <v>15</v>
      </c>
      <c r="AF1131" s="18">
        <f t="shared" ca="1" si="617"/>
        <v>14</v>
      </c>
      <c r="AG1131" s="18">
        <f t="shared" ca="1" si="617"/>
        <v>13</v>
      </c>
      <c r="AH1131" s="18">
        <f t="shared" ca="1" si="617"/>
        <v>12</v>
      </c>
      <c r="AI1131" s="18">
        <f t="shared" ca="1" si="617"/>
        <v>11</v>
      </c>
      <c r="AJ1131" s="18">
        <f t="shared" ca="1" si="617"/>
        <v>10</v>
      </c>
      <c r="AK1131" s="18">
        <f t="shared" ca="1" si="617"/>
        <v>9</v>
      </c>
      <c r="AL1131" s="18">
        <f t="shared" ca="1" si="617"/>
        <v>8</v>
      </c>
      <c r="AM1131" s="18">
        <f t="shared" ca="1" si="617"/>
        <v>7</v>
      </c>
      <c r="AN1131" s="18">
        <f t="shared" ca="1" si="617"/>
        <v>6</v>
      </c>
      <c r="AO1131" s="18">
        <f t="shared" ca="1" si="618"/>
        <v>5</v>
      </c>
      <c r="AP1131" s="18">
        <f t="shared" ca="1" si="618"/>
        <v>4</v>
      </c>
      <c r="AQ1131" s="18">
        <f t="shared" ca="1" si="618"/>
        <v>3</v>
      </c>
      <c r="AR1131" s="18">
        <f t="shared" ca="1" si="618"/>
        <v>2</v>
      </c>
      <c r="AS1131" s="18">
        <f t="shared" ca="1" si="618"/>
        <v>1</v>
      </c>
      <c r="AT1131" s="18">
        <f t="shared" ca="1" si="618"/>
        <v>0</v>
      </c>
      <c r="AU1131" s="18">
        <f t="shared" ca="1" si="618"/>
        <v>0</v>
      </c>
      <c r="AV1131" s="18">
        <f t="shared" ca="1" si="618"/>
        <v>0</v>
      </c>
      <c r="AW1131" s="18">
        <f t="shared" ca="1" si="618"/>
        <v>0</v>
      </c>
      <c r="AX1131" s="18">
        <f t="shared" ca="1" si="618"/>
        <v>0</v>
      </c>
      <c r="AY1131" s="18">
        <f t="shared" ca="1" si="619"/>
        <v>0</v>
      </c>
      <c r="AZ1131" s="18">
        <f t="shared" ca="1" si="619"/>
        <v>0</v>
      </c>
      <c r="BA1131" s="18">
        <f t="shared" ca="1" si="619"/>
        <v>0</v>
      </c>
      <c r="BB1131" s="18">
        <f t="shared" ca="1" si="619"/>
        <v>0</v>
      </c>
      <c r="BC1131" s="18">
        <f t="shared" ca="1" si="619"/>
        <v>0</v>
      </c>
      <c r="BD1131" s="18">
        <f t="shared" ca="1" si="619"/>
        <v>0</v>
      </c>
      <c r="BE1131" s="18">
        <f t="shared" ca="1" si="619"/>
        <v>0</v>
      </c>
      <c r="BF1131" s="18">
        <f t="shared" ca="1" si="619"/>
        <v>0</v>
      </c>
      <c r="BG1131" s="18">
        <f t="shared" ca="1" si="619"/>
        <v>0</v>
      </c>
      <c r="BH1131" s="18">
        <f t="shared" ca="1" si="619"/>
        <v>0</v>
      </c>
    </row>
    <row r="1132" spans="8:60" x14ac:dyDescent="0.35">
      <c r="H1132" s="2" t="e">
        <f t="shared" si="607"/>
        <v>#REF!</v>
      </c>
      <c r="I1132">
        <f t="shared" si="614"/>
        <v>22</v>
      </c>
      <c r="J1132">
        <f t="shared" si="608"/>
        <v>36</v>
      </c>
      <c r="K1132" s="18">
        <f t="shared" ca="1" si="615"/>
        <v>36</v>
      </c>
      <c r="L1132" s="18">
        <f t="shared" ca="1" si="615"/>
        <v>35</v>
      </c>
      <c r="M1132" s="18">
        <f t="shared" ca="1" si="615"/>
        <v>34</v>
      </c>
      <c r="N1132" s="18">
        <f t="shared" ca="1" si="615"/>
        <v>33</v>
      </c>
      <c r="O1132" s="18">
        <f t="shared" ca="1" si="615"/>
        <v>32</v>
      </c>
      <c r="P1132" s="18">
        <f t="shared" ca="1" si="615"/>
        <v>31</v>
      </c>
      <c r="Q1132" s="18">
        <f t="shared" ca="1" si="615"/>
        <v>30</v>
      </c>
      <c r="R1132" s="18">
        <f t="shared" ca="1" si="615"/>
        <v>29</v>
      </c>
      <c r="S1132" s="18">
        <f t="shared" ca="1" si="615"/>
        <v>28</v>
      </c>
      <c r="T1132" s="18">
        <f t="shared" ca="1" si="615"/>
        <v>27</v>
      </c>
      <c r="U1132" s="18">
        <f t="shared" ca="1" si="616"/>
        <v>26</v>
      </c>
      <c r="V1132" s="18">
        <f t="shared" ca="1" si="616"/>
        <v>25</v>
      </c>
      <c r="W1132" s="18">
        <f t="shared" ca="1" si="616"/>
        <v>24</v>
      </c>
      <c r="X1132" s="18">
        <f t="shared" ca="1" si="616"/>
        <v>23</v>
      </c>
      <c r="Y1132" s="18">
        <f t="shared" ca="1" si="616"/>
        <v>22</v>
      </c>
      <c r="Z1132" s="18">
        <f t="shared" ca="1" si="616"/>
        <v>21</v>
      </c>
      <c r="AA1132" s="18">
        <f t="shared" ca="1" si="616"/>
        <v>20</v>
      </c>
      <c r="AB1132" s="18">
        <f t="shared" ca="1" si="616"/>
        <v>19</v>
      </c>
      <c r="AC1132" s="18">
        <f t="shared" ca="1" si="616"/>
        <v>18</v>
      </c>
      <c r="AD1132" s="18">
        <f t="shared" ca="1" si="616"/>
        <v>17</v>
      </c>
      <c r="AE1132" s="18">
        <f t="shared" ca="1" si="617"/>
        <v>16</v>
      </c>
      <c r="AF1132" s="18">
        <f t="shared" ca="1" si="617"/>
        <v>15</v>
      </c>
      <c r="AG1132" s="18">
        <f t="shared" ca="1" si="617"/>
        <v>14</v>
      </c>
      <c r="AH1132" s="18">
        <f t="shared" ca="1" si="617"/>
        <v>13</v>
      </c>
      <c r="AI1132" s="18">
        <f t="shared" ca="1" si="617"/>
        <v>12</v>
      </c>
      <c r="AJ1132" s="18">
        <f t="shared" ca="1" si="617"/>
        <v>11</v>
      </c>
      <c r="AK1132" s="18">
        <f t="shared" ca="1" si="617"/>
        <v>10</v>
      </c>
      <c r="AL1132" s="18">
        <f t="shared" ca="1" si="617"/>
        <v>9</v>
      </c>
      <c r="AM1132" s="18">
        <f t="shared" ca="1" si="617"/>
        <v>8</v>
      </c>
      <c r="AN1132" s="18">
        <f t="shared" ca="1" si="617"/>
        <v>7</v>
      </c>
      <c r="AO1132" s="18">
        <f t="shared" ca="1" si="618"/>
        <v>6</v>
      </c>
      <c r="AP1132" s="18">
        <f t="shared" ca="1" si="618"/>
        <v>5</v>
      </c>
      <c r="AQ1132" s="18">
        <f t="shared" ca="1" si="618"/>
        <v>4</v>
      </c>
      <c r="AR1132" s="18">
        <f t="shared" ca="1" si="618"/>
        <v>3</v>
      </c>
      <c r="AS1132" s="18">
        <f t="shared" ca="1" si="618"/>
        <v>2</v>
      </c>
      <c r="AT1132" s="18">
        <f t="shared" ca="1" si="618"/>
        <v>1</v>
      </c>
      <c r="AU1132" s="18">
        <f t="shared" ca="1" si="618"/>
        <v>0</v>
      </c>
      <c r="AV1132" s="18">
        <f t="shared" ca="1" si="618"/>
        <v>0</v>
      </c>
      <c r="AW1132" s="18">
        <f t="shared" ca="1" si="618"/>
        <v>0</v>
      </c>
      <c r="AX1132" s="18">
        <f t="shared" ca="1" si="618"/>
        <v>0</v>
      </c>
      <c r="AY1132" s="18">
        <f t="shared" ca="1" si="619"/>
        <v>0</v>
      </c>
      <c r="AZ1132" s="18">
        <f t="shared" ca="1" si="619"/>
        <v>0</v>
      </c>
      <c r="BA1132" s="18">
        <f t="shared" ca="1" si="619"/>
        <v>0</v>
      </c>
      <c r="BB1132" s="18">
        <f t="shared" ca="1" si="619"/>
        <v>0</v>
      </c>
      <c r="BC1132" s="18">
        <f t="shared" ca="1" si="619"/>
        <v>0</v>
      </c>
      <c r="BD1132" s="18">
        <f t="shared" ca="1" si="619"/>
        <v>0</v>
      </c>
      <c r="BE1132" s="18">
        <f t="shared" ca="1" si="619"/>
        <v>0</v>
      </c>
      <c r="BF1132" s="18">
        <f t="shared" ca="1" si="619"/>
        <v>0</v>
      </c>
      <c r="BG1132" s="18">
        <f t="shared" ca="1" si="619"/>
        <v>0</v>
      </c>
      <c r="BH1132" s="18">
        <f t="shared" ca="1" si="619"/>
        <v>0</v>
      </c>
    </row>
    <row r="1133" spans="8:60" x14ac:dyDescent="0.35">
      <c r="H1133" s="2" t="e">
        <f t="shared" si="607"/>
        <v>#REF!</v>
      </c>
      <c r="I1133">
        <f t="shared" si="614"/>
        <v>22</v>
      </c>
      <c r="J1133">
        <f t="shared" si="608"/>
        <v>37</v>
      </c>
      <c r="K1133" s="18">
        <f t="shared" ca="1" si="615"/>
        <v>37</v>
      </c>
      <c r="L1133" s="18">
        <f t="shared" ca="1" si="615"/>
        <v>36</v>
      </c>
      <c r="M1133" s="18">
        <f t="shared" ca="1" si="615"/>
        <v>35</v>
      </c>
      <c r="N1133" s="18">
        <f t="shared" ca="1" si="615"/>
        <v>34</v>
      </c>
      <c r="O1133" s="18">
        <f t="shared" ca="1" si="615"/>
        <v>33</v>
      </c>
      <c r="P1133" s="18">
        <f t="shared" ca="1" si="615"/>
        <v>32</v>
      </c>
      <c r="Q1133" s="18">
        <f t="shared" ca="1" si="615"/>
        <v>31</v>
      </c>
      <c r="R1133" s="18">
        <f t="shared" ca="1" si="615"/>
        <v>30</v>
      </c>
      <c r="S1133" s="18">
        <f t="shared" ca="1" si="615"/>
        <v>29</v>
      </c>
      <c r="T1133" s="18">
        <f t="shared" ca="1" si="615"/>
        <v>28</v>
      </c>
      <c r="U1133" s="18">
        <f t="shared" ca="1" si="616"/>
        <v>27</v>
      </c>
      <c r="V1133" s="18">
        <f t="shared" ca="1" si="616"/>
        <v>26</v>
      </c>
      <c r="W1133" s="18">
        <f t="shared" ca="1" si="616"/>
        <v>25</v>
      </c>
      <c r="X1133" s="18">
        <f t="shared" ca="1" si="616"/>
        <v>24</v>
      </c>
      <c r="Y1133" s="18">
        <f t="shared" ca="1" si="616"/>
        <v>23</v>
      </c>
      <c r="Z1133" s="18">
        <f t="shared" ca="1" si="616"/>
        <v>22</v>
      </c>
      <c r="AA1133" s="18">
        <f t="shared" ca="1" si="616"/>
        <v>21</v>
      </c>
      <c r="AB1133" s="18">
        <f t="shared" ca="1" si="616"/>
        <v>20</v>
      </c>
      <c r="AC1133" s="18">
        <f t="shared" ca="1" si="616"/>
        <v>19</v>
      </c>
      <c r="AD1133" s="18">
        <f t="shared" ca="1" si="616"/>
        <v>18</v>
      </c>
      <c r="AE1133" s="18">
        <f t="shared" ca="1" si="617"/>
        <v>17</v>
      </c>
      <c r="AF1133" s="18">
        <f t="shared" ca="1" si="617"/>
        <v>16</v>
      </c>
      <c r="AG1133" s="18">
        <f t="shared" ca="1" si="617"/>
        <v>15</v>
      </c>
      <c r="AH1133" s="18">
        <f t="shared" ca="1" si="617"/>
        <v>14</v>
      </c>
      <c r="AI1133" s="18">
        <f t="shared" ca="1" si="617"/>
        <v>13</v>
      </c>
      <c r="AJ1133" s="18">
        <f t="shared" ca="1" si="617"/>
        <v>12</v>
      </c>
      <c r="AK1133" s="18">
        <f t="shared" ca="1" si="617"/>
        <v>11</v>
      </c>
      <c r="AL1133" s="18">
        <f t="shared" ca="1" si="617"/>
        <v>10</v>
      </c>
      <c r="AM1133" s="18">
        <f t="shared" ca="1" si="617"/>
        <v>9</v>
      </c>
      <c r="AN1133" s="18">
        <f t="shared" ca="1" si="617"/>
        <v>8</v>
      </c>
      <c r="AO1133" s="18">
        <f t="shared" ca="1" si="618"/>
        <v>7</v>
      </c>
      <c r="AP1133" s="18">
        <f t="shared" ca="1" si="618"/>
        <v>6</v>
      </c>
      <c r="AQ1133" s="18">
        <f t="shared" ca="1" si="618"/>
        <v>5</v>
      </c>
      <c r="AR1133" s="18">
        <f t="shared" ca="1" si="618"/>
        <v>4</v>
      </c>
      <c r="AS1133" s="18">
        <f t="shared" ca="1" si="618"/>
        <v>3</v>
      </c>
      <c r="AT1133" s="18">
        <f t="shared" ca="1" si="618"/>
        <v>2</v>
      </c>
      <c r="AU1133" s="18">
        <f t="shared" ca="1" si="618"/>
        <v>1</v>
      </c>
      <c r="AV1133" s="18">
        <f t="shared" ca="1" si="618"/>
        <v>0</v>
      </c>
      <c r="AW1133" s="18">
        <f t="shared" ca="1" si="618"/>
        <v>0</v>
      </c>
      <c r="AX1133" s="18">
        <f t="shared" ca="1" si="618"/>
        <v>0</v>
      </c>
      <c r="AY1133" s="18">
        <f t="shared" ca="1" si="619"/>
        <v>0</v>
      </c>
      <c r="AZ1133" s="18">
        <f t="shared" ca="1" si="619"/>
        <v>0</v>
      </c>
      <c r="BA1133" s="18">
        <f t="shared" ca="1" si="619"/>
        <v>0</v>
      </c>
      <c r="BB1133" s="18">
        <f t="shared" ca="1" si="619"/>
        <v>0</v>
      </c>
      <c r="BC1133" s="18">
        <f t="shared" ca="1" si="619"/>
        <v>0</v>
      </c>
      <c r="BD1133" s="18">
        <f t="shared" ca="1" si="619"/>
        <v>0</v>
      </c>
      <c r="BE1133" s="18">
        <f t="shared" ca="1" si="619"/>
        <v>0</v>
      </c>
      <c r="BF1133" s="18">
        <f t="shared" ca="1" si="619"/>
        <v>0</v>
      </c>
      <c r="BG1133" s="18">
        <f t="shared" ca="1" si="619"/>
        <v>0</v>
      </c>
      <c r="BH1133" s="18">
        <f t="shared" ca="1" si="619"/>
        <v>0</v>
      </c>
    </row>
    <row r="1134" spans="8:60" x14ac:dyDescent="0.35">
      <c r="H1134" s="2" t="e">
        <f t="shared" si="607"/>
        <v>#REF!</v>
      </c>
      <c r="I1134">
        <f t="shared" si="614"/>
        <v>22</v>
      </c>
      <c r="J1134">
        <f t="shared" si="608"/>
        <v>38</v>
      </c>
      <c r="K1134" s="18">
        <f t="shared" ca="1" si="615"/>
        <v>38</v>
      </c>
      <c r="L1134" s="18">
        <f t="shared" ca="1" si="615"/>
        <v>37</v>
      </c>
      <c r="M1134" s="18">
        <f t="shared" ca="1" si="615"/>
        <v>36</v>
      </c>
      <c r="N1134" s="18">
        <f t="shared" ca="1" si="615"/>
        <v>35</v>
      </c>
      <c r="O1134" s="18">
        <f t="shared" ca="1" si="615"/>
        <v>34</v>
      </c>
      <c r="P1134" s="18">
        <f t="shared" ca="1" si="615"/>
        <v>33</v>
      </c>
      <c r="Q1134" s="18">
        <f t="shared" ca="1" si="615"/>
        <v>32</v>
      </c>
      <c r="R1134" s="18">
        <f t="shared" ca="1" si="615"/>
        <v>31</v>
      </c>
      <c r="S1134" s="18">
        <f t="shared" ca="1" si="615"/>
        <v>30</v>
      </c>
      <c r="T1134" s="18">
        <f t="shared" ca="1" si="615"/>
        <v>29</v>
      </c>
      <c r="U1134" s="18">
        <f t="shared" ca="1" si="616"/>
        <v>28</v>
      </c>
      <c r="V1134" s="18">
        <f t="shared" ca="1" si="616"/>
        <v>27</v>
      </c>
      <c r="W1134" s="18">
        <f t="shared" ca="1" si="616"/>
        <v>26</v>
      </c>
      <c r="X1134" s="18">
        <f t="shared" ca="1" si="616"/>
        <v>25</v>
      </c>
      <c r="Y1134" s="18">
        <f t="shared" ca="1" si="616"/>
        <v>24</v>
      </c>
      <c r="Z1134" s="18">
        <f t="shared" ca="1" si="616"/>
        <v>23</v>
      </c>
      <c r="AA1134" s="18">
        <f t="shared" ca="1" si="616"/>
        <v>22</v>
      </c>
      <c r="AB1134" s="18">
        <f t="shared" ca="1" si="616"/>
        <v>21</v>
      </c>
      <c r="AC1134" s="18">
        <f t="shared" ca="1" si="616"/>
        <v>20</v>
      </c>
      <c r="AD1134" s="18">
        <f t="shared" ca="1" si="616"/>
        <v>19</v>
      </c>
      <c r="AE1134" s="18">
        <f t="shared" ca="1" si="617"/>
        <v>18</v>
      </c>
      <c r="AF1134" s="18">
        <f t="shared" ca="1" si="617"/>
        <v>17</v>
      </c>
      <c r="AG1134" s="18">
        <f t="shared" ca="1" si="617"/>
        <v>16</v>
      </c>
      <c r="AH1134" s="18">
        <f t="shared" ca="1" si="617"/>
        <v>15</v>
      </c>
      <c r="AI1134" s="18">
        <f t="shared" ca="1" si="617"/>
        <v>14</v>
      </c>
      <c r="AJ1134" s="18">
        <f t="shared" ca="1" si="617"/>
        <v>13</v>
      </c>
      <c r="AK1134" s="18">
        <f t="shared" ca="1" si="617"/>
        <v>12</v>
      </c>
      <c r="AL1134" s="18">
        <f t="shared" ca="1" si="617"/>
        <v>11</v>
      </c>
      <c r="AM1134" s="18">
        <f t="shared" ca="1" si="617"/>
        <v>10</v>
      </c>
      <c r="AN1134" s="18">
        <f t="shared" ca="1" si="617"/>
        <v>9</v>
      </c>
      <c r="AO1134" s="18">
        <f t="shared" ca="1" si="618"/>
        <v>8</v>
      </c>
      <c r="AP1134" s="18">
        <f t="shared" ca="1" si="618"/>
        <v>7</v>
      </c>
      <c r="AQ1134" s="18">
        <f t="shared" ca="1" si="618"/>
        <v>6</v>
      </c>
      <c r="AR1134" s="18">
        <f t="shared" ca="1" si="618"/>
        <v>5</v>
      </c>
      <c r="AS1134" s="18">
        <f t="shared" ca="1" si="618"/>
        <v>4</v>
      </c>
      <c r="AT1134" s="18">
        <f t="shared" ca="1" si="618"/>
        <v>3</v>
      </c>
      <c r="AU1134" s="18">
        <f t="shared" ca="1" si="618"/>
        <v>2</v>
      </c>
      <c r="AV1134" s="18">
        <f t="shared" ca="1" si="618"/>
        <v>1</v>
      </c>
      <c r="AW1134" s="18">
        <f t="shared" ca="1" si="618"/>
        <v>0</v>
      </c>
      <c r="AX1134" s="18">
        <f t="shared" ca="1" si="618"/>
        <v>0</v>
      </c>
      <c r="AY1134" s="18">
        <f t="shared" ca="1" si="619"/>
        <v>0</v>
      </c>
      <c r="AZ1134" s="18">
        <f t="shared" ca="1" si="619"/>
        <v>0</v>
      </c>
      <c r="BA1134" s="18">
        <f t="shared" ca="1" si="619"/>
        <v>0</v>
      </c>
      <c r="BB1134" s="18">
        <f t="shared" ca="1" si="619"/>
        <v>0</v>
      </c>
      <c r="BC1134" s="18">
        <f t="shared" ca="1" si="619"/>
        <v>0</v>
      </c>
      <c r="BD1134" s="18">
        <f t="shared" ca="1" si="619"/>
        <v>0</v>
      </c>
      <c r="BE1134" s="18">
        <f t="shared" ca="1" si="619"/>
        <v>0</v>
      </c>
      <c r="BF1134" s="18">
        <f t="shared" ca="1" si="619"/>
        <v>0</v>
      </c>
      <c r="BG1134" s="18">
        <f t="shared" ca="1" si="619"/>
        <v>0</v>
      </c>
      <c r="BH1134" s="18">
        <f t="shared" ca="1" si="619"/>
        <v>0</v>
      </c>
    </row>
    <row r="1135" spans="8:60" x14ac:dyDescent="0.35">
      <c r="H1135" s="2" t="e">
        <f t="shared" si="607"/>
        <v>#REF!</v>
      </c>
      <c r="I1135">
        <f t="shared" si="614"/>
        <v>22</v>
      </c>
      <c r="J1135">
        <f t="shared" si="608"/>
        <v>39</v>
      </c>
      <c r="K1135" s="18">
        <f t="shared" ref="K1135:T1146" ca="1" si="620">IF(K$24&gt;$J1135,0,OFFSET($K$2,$I1135,$J1135-K$24))</f>
        <v>39</v>
      </c>
      <c r="L1135" s="18">
        <f t="shared" ca="1" si="620"/>
        <v>38</v>
      </c>
      <c r="M1135" s="18">
        <f t="shared" ca="1" si="620"/>
        <v>37</v>
      </c>
      <c r="N1135" s="18">
        <f t="shared" ca="1" si="620"/>
        <v>36</v>
      </c>
      <c r="O1135" s="18">
        <f t="shared" ca="1" si="620"/>
        <v>35</v>
      </c>
      <c r="P1135" s="18">
        <f t="shared" ca="1" si="620"/>
        <v>34</v>
      </c>
      <c r="Q1135" s="18">
        <f t="shared" ca="1" si="620"/>
        <v>33</v>
      </c>
      <c r="R1135" s="18">
        <f t="shared" ca="1" si="620"/>
        <v>32</v>
      </c>
      <c r="S1135" s="18">
        <f t="shared" ca="1" si="620"/>
        <v>31</v>
      </c>
      <c r="T1135" s="18">
        <f t="shared" ca="1" si="620"/>
        <v>30</v>
      </c>
      <c r="U1135" s="18">
        <f t="shared" ref="U1135:AD1146" ca="1" si="621">IF(U$24&gt;$J1135,0,OFFSET($K$2,$I1135,$J1135-U$24))</f>
        <v>29</v>
      </c>
      <c r="V1135" s="18">
        <f t="shared" ca="1" si="621"/>
        <v>28</v>
      </c>
      <c r="W1135" s="18">
        <f t="shared" ca="1" si="621"/>
        <v>27</v>
      </c>
      <c r="X1135" s="18">
        <f t="shared" ca="1" si="621"/>
        <v>26</v>
      </c>
      <c r="Y1135" s="18">
        <f t="shared" ca="1" si="621"/>
        <v>25</v>
      </c>
      <c r="Z1135" s="18">
        <f t="shared" ca="1" si="621"/>
        <v>24</v>
      </c>
      <c r="AA1135" s="18">
        <f t="shared" ca="1" si="621"/>
        <v>23</v>
      </c>
      <c r="AB1135" s="18">
        <f t="shared" ca="1" si="621"/>
        <v>22</v>
      </c>
      <c r="AC1135" s="18">
        <f t="shared" ca="1" si="621"/>
        <v>21</v>
      </c>
      <c r="AD1135" s="18">
        <f t="shared" ca="1" si="621"/>
        <v>20</v>
      </c>
      <c r="AE1135" s="18">
        <f t="shared" ref="AE1135:AN1146" ca="1" si="622">IF(AE$24&gt;$J1135,0,OFFSET($K$2,$I1135,$J1135-AE$24))</f>
        <v>19</v>
      </c>
      <c r="AF1135" s="18">
        <f t="shared" ca="1" si="622"/>
        <v>18</v>
      </c>
      <c r="AG1135" s="18">
        <f t="shared" ca="1" si="622"/>
        <v>17</v>
      </c>
      <c r="AH1135" s="18">
        <f t="shared" ca="1" si="622"/>
        <v>16</v>
      </c>
      <c r="AI1135" s="18">
        <f t="shared" ca="1" si="622"/>
        <v>15</v>
      </c>
      <c r="AJ1135" s="18">
        <f t="shared" ca="1" si="622"/>
        <v>14</v>
      </c>
      <c r="AK1135" s="18">
        <f t="shared" ca="1" si="622"/>
        <v>13</v>
      </c>
      <c r="AL1135" s="18">
        <f t="shared" ca="1" si="622"/>
        <v>12</v>
      </c>
      <c r="AM1135" s="18">
        <f t="shared" ca="1" si="622"/>
        <v>11</v>
      </c>
      <c r="AN1135" s="18">
        <f t="shared" ca="1" si="622"/>
        <v>10</v>
      </c>
      <c r="AO1135" s="18">
        <f t="shared" ref="AO1135:AX1146" ca="1" si="623">IF(AO$24&gt;$J1135,0,OFFSET($K$2,$I1135,$J1135-AO$24))</f>
        <v>9</v>
      </c>
      <c r="AP1135" s="18">
        <f t="shared" ca="1" si="623"/>
        <v>8</v>
      </c>
      <c r="AQ1135" s="18">
        <f t="shared" ca="1" si="623"/>
        <v>7</v>
      </c>
      <c r="AR1135" s="18">
        <f t="shared" ca="1" si="623"/>
        <v>6</v>
      </c>
      <c r="AS1135" s="18">
        <f t="shared" ca="1" si="623"/>
        <v>5</v>
      </c>
      <c r="AT1135" s="18">
        <f t="shared" ca="1" si="623"/>
        <v>4</v>
      </c>
      <c r="AU1135" s="18">
        <f t="shared" ca="1" si="623"/>
        <v>3</v>
      </c>
      <c r="AV1135" s="18">
        <f t="shared" ca="1" si="623"/>
        <v>2</v>
      </c>
      <c r="AW1135" s="18">
        <f t="shared" ca="1" si="623"/>
        <v>1</v>
      </c>
      <c r="AX1135" s="18">
        <f t="shared" ca="1" si="623"/>
        <v>0</v>
      </c>
      <c r="AY1135" s="18">
        <f t="shared" ref="AY1135:BH1146" ca="1" si="624">IF(AY$24&gt;$J1135,0,OFFSET($K$2,$I1135,$J1135-AY$24))</f>
        <v>0</v>
      </c>
      <c r="AZ1135" s="18">
        <f t="shared" ca="1" si="624"/>
        <v>0</v>
      </c>
      <c r="BA1135" s="18">
        <f t="shared" ca="1" si="624"/>
        <v>0</v>
      </c>
      <c r="BB1135" s="18">
        <f t="shared" ca="1" si="624"/>
        <v>0</v>
      </c>
      <c r="BC1135" s="18">
        <f t="shared" ca="1" si="624"/>
        <v>0</v>
      </c>
      <c r="BD1135" s="18">
        <f t="shared" ca="1" si="624"/>
        <v>0</v>
      </c>
      <c r="BE1135" s="18">
        <f t="shared" ca="1" si="624"/>
        <v>0</v>
      </c>
      <c r="BF1135" s="18">
        <f t="shared" ca="1" si="624"/>
        <v>0</v>
      </c>
      <c r="BG1135" s="18">
        <f t="shared" ca="1" si="624"/>
        <v>0</v>
      </c>
      <c r="BH1135" s="18">
        <f t="shared" ca="1" si="624"/>
        <v>0</v>
      </c>
    </row>
    <row r="1136" spans="8:60" x14ac:dyDescent="0.35">
      <c r="H1136" s="2" t="e">
        <f t="shared" si="607"/>
        <v>#REF!</v>
      </c>
      <c r="I1136">
        <f t="shared" si="614"/>
        <v>22</v>
      </c>
      <c r="J1136">
        <f t="shared" si="608"/>
        <v>40</v>
      </c>
      <c r="K1136" s="18">
        <f t="shared" ca="1" si="620"/>
        <v>40</v>
      </c>
      <c r="L1136" s="18">
        <f t="shared" ca="1" si="620"/>
        <v>39</v>
      </c>
      <c r="M1136" s="18">
        <f t="shared" ca="1" si="620"/>
        <v>38</v>
      </c>
      <c r="N1136" s="18">
        <f t="shared" ca="1" si="620"/>
        <v>37</v>
      </c>
      <c r="O1136" s="18">
        <f t="shared" ca="1" si="620"/>
        <v>36</v>
      </c>
      <c r="P1136" s="18">
        <f t="shared" ca="1" si="620"/>
        <v>35</v>
      </c>
      <c r="Q1136" s="18">
        <f t="shared" ca="1" si="620"/>
        <v>34</v>
      </c>
      <c r="R1136" s="18">
        <f t="shared" ca="1" si="620"/>
        <v>33</v>
      </c>
      <c r="S1136" s="18">
        <f t="shared" ca="1" si="620"/>
        <v>32</v>
      </c>
      <c r="T1136" s="18">
        <f t="shared" ca="1" si="620"/>
        <v>31</v>
      </c>
      <c r="U1136" s="18">
        <f t="shared" ca="1" si="621"/>
        <v>30</v>
      </c>
      <c r="V1136" s="18">
        <f t="shared" ca="1" si="621"/>
        <v>29</v>
      </c>
      <c r="W1136" s="18">
        <f t="shared" ca="1" si="621"/>
        <v>28</v>
      </c>
      <c r="X1136" s="18">
        <f t="shared" ca="1" si="621"/>
        <v>27</v>
      </c>
      <c r="Y1136" s="18">
        <f t="shared" ca="1" si="621"/>
        <v>26</v>
      </c>
      <c r="Z1136" s="18">
        <f t="shared" ca="1" si="621"/>
        <v>25</v>
      </c>
      <c r="AA1136" s="18">
        <f t="shared" ca="1" si="621"/>
        <v>24</v>
      </c>
      <c r="AB1136" s="18">
        <f t="shared" ca="1" si="621"/>
        <v>23</v>
      </c>
      <c r="AC1136" s="18">
        <f t="shared" ca="1" si="621"/>
        <v>22</v>
      </c>
      <c r="AD1136" s="18">
        <f t="shared" ca="1" si="621"/>
        <v>21</v>
      </c>
      <c r="AE1136" s="18">
        <f t="shared" ca="1" si="622"/>
        <v>20</v>
      </c>
      <c r="AF1136" s="18">
        <f t="shared" ca="1" si="622"/>
        <v>19</v>
      </c>
      <c r="AG1136" s="18">
        <f t="shared" ca="1" si="622"/>
        <v>18</v>
      </c>
      <c r="AH1136" s="18">
        <f t="shared" ca="1" si="622"/>
        <v>17</v>
      </c>
      <c r="AI1136" s="18">
        <f t="shared" ca="1" si="622"/>
        <v>16</v>
      </c>
      <c r="AJ1136" s="18">
        <f t="shared" ca="1" si="622"/>
        <v>15</v>
      </c>
      <c r="AK1136" s="18">
        <f t="shared" ca="1" si="622"/>
        <v>14</v>
      </c>
      <c r="AL1136" s="18">
        <f t="shared" ca="1" si="622"/>
        <v>13</v>
      </c>
      <c r="AM1136" s="18">
        <f t="shared" ca="1" si="622"/>
        <v>12</v>
      </c>
      <c r="AN1136" s="18">
        <f t="shared" ca="1" si="622"/>
        <v>11</v>
      </c>
      <c r="AO1136" s="18">
        <f t="shared" ca="1" si="623"/>
        <v>10</v>
      </c>
      <c r="AP1136" s="18">
        <f t="shared" ca="1" si="623"/>
        <v>9</v>
      </c>
      <c r="AQ1136" s="18">
        <f t="shared" ca="1" si="623"/>
        <v>8</v>
      </c>
      <c r="AR1136" s="18">
        <f t="shared" ca="1" si="623"/>
        <v>7</v>
      </c>
      <c r="AS1136" s="18">
        <f t="shared" ca="1" si="623"/>
        <v>6</v>
      </c>
      <c r="AT1136" s="18">
        <f t="shared" ca="1" si="623"/>
        <v>5</v>
      </c>
      <c r="AU1136" s="18">
        <f t="shared" ca="1" si="623"/>
        <v>4</v>
      </c>
      <c r="AV1136" s="18">
        <f t="shared" ca="1" si="623"/>
        <v>3</v>
      </c>
      <c r="AW1136" s="18">
        <f t="shared" ca="1" si="623"/>
        <v>2</v>
      </c>
      <c r="AX1136" s="18">
        <f t="shared" ca="1" si="623"/>
        <v>1</v>
      </c>
      <c r="AY1136" s="18">
        <f t="shared" ca="1" si="624"/>
        <v>0</v>
      </c>
      <c r="AZ1136" s="18">
        <f t="shared" ca="1" si="624"/>
        <v>0</v>
      </c>
      <c r="BA1136" s="18">
        <f t="shared" ca="1" si="624"/>
        <v>0</v>
      </c>
      <c r="BB1136" s="18">
        <f t="shared" ca="1" si="624"/>
        <v>0</v>
      </c>
      <c r="BC1136" s="18">
        <f t="shared" ca="1" si="624"/>
        <v>0</v>
      </c>
      <c r="BD1136" s="18">
        <f t="shared" ca="1" si="624"/>
        <v>0</v>
      </c>
      <c r="BE1136" s="18">
        <f t="shared" ca="1" si="624"/>
        <v>0</v>
      </c>
      <c r="BF1136" s="18">
        <f t="shared" ca="1" si="624"/>
        <v>0</v>
      </c>
      <c r="BG1136" s="18">
        <f t="shared" ca="1" si="624"/>
        <v>0</v>
      </c>
      <c r="BH1136" s="18">
        <f t="shared" ca="1" si="624"/>
        <v>0</v>
      </c>
    </row>
    <row r="1137" spans="8:60" x14ac:dyDescent="0.35">
      <c r="H1137" s="2" t="e">
        <f t="shared" si="607"/>
        <v>#REF!</v>
      </c>
      <c r="I1137">
        <f t="shared" si="614"/>
        <v>22</v>
      </c>
      <c r="J1137">
        <f t="shared" si="608"/>
        <v>41</v>
      </c>
      <c r="K1137" s="18">
        <f t="shared" ca="1" si="620"/>
        <v>41</v>
      </c>
      <c r="L1137" s="18">
        <f t="shared" ca="1" si="620"/>
        <v>40</v>
      </c>
      <c r="M1137" s="18">
        <f t="shared" ca="1" si="620"/>
        <v>39</v>
      </c>
      <c r="N1137" s="18">
        <f t="shared" ca="1" si="620"/>
        <v>38</v>
      </c>
      <c r="O1137" s="18">
        <f t="shared" ca="1" si="620"/>
        <v>37</v>
      </c>
      <c r="P1137" s="18">
        <f t="shared" ca="1" si="620"/>
        <v>36</v>
      </c>
      <c r="Q1137" s="18">
        <f t="shared" ca="1" si="620"/>
        <v>35</v>
      </c>
      <c r="R1137" s="18">
        <f t="shared" ca="1" si="620"/>
        <v>34</v>
      </c>
      <c r="S1137" s="18">
        <f t="shared" ca="1" si="620"/>
        <v>33</v>
      </c>
      <c r="T1137" s="18">
        <f t="shared" ca="1" si="620"/>
        <v>32</v>
      </c>
      <c r="U1137" s="18">
        <f t="shared" ca="1" si="621"/>
        <v>31</v>
      </c>
      <c r="V1137" s="18">
        <f t="shared" ca="1" si="621"/>
        <v>30</v>
      </c>
      <c r="W1137" s="18">
        <f t="shared" ca="1" si="621"/>
        <v>29</v>
      </c>
      <c r="X1137" s="18">
        <f t="shared" ca="1" si="621"/>
        <v>28</v>
      </c>
      <c r="Y1137" s="18">
        <f t="shared" ca="1" si="621"/>
        <v>27</v>
      </c>
      <c r="Z1137" s="18">
        <f t="shared" ca="1" si="621"/>
        <v>26</v>
      </c>
      <c r="AA1137" s="18">
        <f t="shared" ca="1" si="621"/>
        <v>25</v>
      </c>
      <c r="AB1137" s="18">
        <f t="shared" ca="1" si="621"/>
        <v>24</v>
      </c>
      <c r="AC1137" s="18">
        <f t="shared" ca="1" si="621"/>
        <v>23</v>
      </c>
      <c r="AD1137" s="18">
        <f t="shared" ca="1" si="621"/>
        <v>22</v>
      </c>
      <c r="AE1137" s="18">
        <f t="shared" ca="1" si="622"/>
        <v>21</v>
      </c>
      <c r="AF1137" s="18">
        <f t="shared" ca="1" si="622"/>
        <v>20</v>
      </c>
      <c r="AG1137" s="18">
        <f t="shared" ca="1" si="622"/>
        <v>19</v>
      </c>
      <c r="AH1137" s="18">
        <f t="shared" ca="1" si="622"/>
        <v>18</v>
      </c>
      <c r="AI1137" s="18">
        <f t="shared" ca="1" si="622"/>
        <v>17</v>
      </c>
      <c r="AJ1137" s="18">
        <f t="shared" ca="1" si="622"/>
        <v>16</v>
      </c>
      <c r="AK1137" s="18">
        <f t="shared" ca="1" si="622"/>
        <v>15</v>
      </c>
      <c r="AL1137" s="18">
        <f t="shared" ca="1" si="622"/>
        <v>14</v>
      </c>
      <c r="AM1137" s="18">
        <f t="shared" ca="1" si="622"/>
        <v>13</v>
      </c>
      <c r="AN1137" s="18">
        <f t="shared" ca="1" si="622"/>
        <v>12</v>
      </c>
      <c r="AO1137" s="18">
        <f t="shared" ca="1" si="623"/>
        <v>11</v>
      </c>
      <c r="AP1137" s="18">
        <f t="shared" ca="1" si="623"/>
        <v>10</v>
      </c>
      <c r="AQ1137" s="18">
        <f t="shared" ca="1" si="623"/>
        <v>9</v>
      </c>
      <c r="AR1137" s="18">
        <f t="shared" ca="1" si="623"/>
        <v>8</v>
      </c>
      <c r="AS1137" s="18">
        <f t="shared" ca="1" si="623"/>
        <v>7</v>
      </c>
      <c r="AT1137" s="18">
        <f t="shared" ca="1" si="623"/>
        <v>6</v>
      </c>
      <c r="AU1137" s="18">
        <f t="shared" ca="1" si="623"/>
        <v>5</v>
      </c>
      <c r="AV1137" s="18">
        <f t="shared" ca="1" si="623"/>
        <v>4</v>
      </c>
      <c r="AW1137" s="18">
        <f t="shared" ca="1" si="623"/>
        <v>3</v>
      </c>
      <c r="AX1137" s="18">
        <f t="shared" ca="1" si="623"/>
        <v>2</v>
      </c>
      <c r="AY1137" s="18">
        <f t="shared" ca="1" si="624"/>
        <v>1</v>
      </c>
      <c r="AZ1137" s="18">
        <f t="shared" ca="1" si="624"/>
        <v>0</v>
      </c>
      <c r="BA1137" s="18">
        <f t="shared" ca="1" si="624"/>
        <v>0</v>
      </c>
      <c r="BB1137" s="18">
        <f t="shared" ca="1" si="624"/>
        <v>0</v>
      </c>
      <c r="BC1137" s="18">
        <f t="shared" ca="1" si="624"/>
        <v>0</v>
      </c>
      <c r="BD1137" s="18">
        <f t="shared" ca="1" si="624"/>
        <v>0</v>
      </c>
      <c r="BE1137" s="18">
        <f t="shared" ca="1" si="624"/>
        <v>0</v>
      </c>
      <c r="BF1137" s="18">
        <f t="shared" ca="1" si="624"/>
        <v>0</v>
      </c>
      <c r="BG1137" s="18">
        <f t="shared" ca="1" si="624"/>
        <v>0</v>
      </c>
      <c r="BH1137" s="18">
        <f t="shared" ca="1" si="624"/>
        <v>0</v>
      </c>
    </row>
    <row r="1138" spans="8:60" x14ac:dyDescent="0.35">
      <c r="H1138" s="2" t="e">
        <f t="shared" si="607"/>
        <v>#REF!</v>
      </c>
      <c r="I1138">
        <f t="shared" si="614"/>
        <v>22</v>
      </c>
      <c r="J1138">
        <f t="shared" si="608"/>
        <v>42</v>
      </c>
      <c r="K1138" s="18">
        <f t="shared" ca="1" si="620"/>
        <v>42</v>
      </c>
      <c r="L1138" s="18">
        <f t="shared" ca="1" si="620"/>
        <v>41</v>
      </c>
      <c r="M1138" s="18">
        <f t="shared" ca="1" si="620"/>
        <v>40</v>
      </c>
      <c r="N1138" s="18">
        <f t="shared" ca="1" si="620"/>
        <v>39</v>
      </c>
      <c r="O1138" s="18">
        <f t="shared" ca="1" si="620"/>
        <v>38</v>
      </c>
      <c r="P1138" s="18">
        <f t="shared" ca="1" si="620"/>
        <v>37</v>
      </c>
      <c r="Q1138" s="18">
        <f t="shared" ca="1" si="620"/>
        <v>36</v>
      </c>
      <c r="R1138" s="18">
        <f t="shared" ca="1" si="620"/>
        <v>35</v>
      </c>
      <c r="S1138" s="18">
        <f t="shared" ca="1" si="620"/>
        <v>34</v>
      </c>
      <c r="T1138" s="18">
        <f t="shared" ca="1" si="620"/>
        <v>33</v>
      </c>
      <c r="U1138" s="18">
        <f t="shared" ca="1" si="621"/>
        <v>32</v>
      </c>
      <c r="V1138" s="18">
        <f t="shared" ca="1" si="621"/>
        <v>31</v>
      </c>
      <c r="W1138" s="18">
        <f t="shared" ca="1" si="621"/>
        <v>30</v>
      </c>
      <c r="X1138" s="18">
        <f t="shared" ca="1" si="621"/>
        <v>29</v>
      </c>
      <c r="Y1138" s="18">
        <f t="shared" ca="1" si="621"/>
        <v>28</v>
      </c>
      <c r="Z1138" s="18">
        <f t="shared" ca="1" si="621"/>
        <v>27</v>
      </c>
      <c r="AA1138" s="18">
        <f t="shared" ca="1" si="621"/>
        <v>26</v>
      </c>
      <c r="AB1138" s="18">
        <f t="shared" ca="1" si="621"/>
        <v>25</v>
      </c>
      <c r="AC1138" s="18">
        <f t="shared" ca="1" si="621"/>
        <v>24</v>
      </c>
      <c r="AD1138" s="18">
        <f t="shared" ca="1" si="621"/>
        <v>23</v>
      </c>
      <c r="AE1138" s="18">
        <f t="shared" ca="1" si="622"/>
        <v>22</v>
      </c>
      <c r="AF1138" s="18">
        <f t="shared" ca="1" si="622"/>
        <v>21</v>
      </c>
      <c r="AG1138" s="18">
        <f t="shared" ca="1" si="622"/>
        <v>20</v>
      </c>
      <c r="AH1138" s="18">
        <f t="shared" ca="1" si="622"/>
        <v>19</v>
      </c>
      <c r="AI1138" s="18">
        <f t="shared" ca="1" si="622"/>
        <v>18</v>
      </c>
      <c r="AJ1138" s="18">
        <f t="shared" ca="1" si="622"/>
        <v>17</v>
      </c>
      <c r="AK1138" s="18">
        <f t="shared" ca="1" si="622"/>
        <v>16</v>
      </c>
      <c r="AL1138" s="18">
        <f t="shared" ca="1" si="622"/>
        <v>15</v>
      </c>
      <c r="AM1138" s="18">
        <f t="shared" ca="1" si="622"/>
        <v>14</v>
      </c>
      <c r="AN1138" s="18">
        <f t="shared" ca="1" si="622"/>
        <v>13</v>
      </c>
      <c r="AO1138" s="18">
        <f t="shared" ca="1" si="623"/>
        <v>12</v>
      </c>
      <c r="AP1138" s="18">
        <f t="shared" ca="1" si="623"/>
        <v>11</v>
      </c>
      <c r="AQ1138" s="18">
        <f t="shared" ca="1" si="623"/>
        <v>10</v>
      </c>
      <c r="AR1138" s="18">
        <f t="shared" ca="1" si="623"/>
        <v>9</v>
      </c>
      <c r="AS1138" s="18">
        <f t="shared" ca="1" si="623"/>
        <v>8</v>
      </c>
      <c r="AT1138" s="18">
        <f t="shared" ca="1" si="623"/>
        <v>7</v>
      </c>
      <c r="AU1138" s="18">
        <f t="shared" ca="1" si="623"/>
        <v>6</v>
      </c>
      <c r="AV1138" s="18">
        <f t="shared" ca="1" si="623"/>
        <v>5</v>
      </c>
      <c r="AW1138" s="18">
        <f t="shared" ca="1" si="623"/>
        <v>4</v>
      </c>
      <c r="AX1138" s="18">
        <f t="shared" ca="1" si="623"/>
        <v>3</v>
      </c>
      <c r="AY1138" s="18">
        <f t="shared" ca="1" si="624"/>
        <v>2</v>
      </c>
      <c r="AZ1138" s="18">
        <f t="shared" ca="1" si="624"/>
        <v>1</v>
      </c>
      <c r="BA1138" s="18">
        <f t="shared" ca="1" si="624"/>
        <v>0</v>
      </c>
      <c r="BB1138" s="18">
        <f t="shared" ca="1" si="624"/>
        <v>0</v>
      </c>
      <c r="BC1138" s="18">
        <f t="shared" ca="1" si="624"/>
        <v>0</v>
      </c>
      <c r="BD1138" s="18">
        <f t="shared" ca="1" si="624"/>
        <v>0</v>
      </c>
      <c r="BE1138" s="18">
        <f t="shared" ca="1" si="624"/>
        <v>0</v>
      </c>
      <c r="BF1138" s="18">
        <f t="shared" ca="1" si="624"/>
        <v>0</v>
      </c>
      <c r="BG1138" s="18">
        <f t="shared" ca="1" si="624"/>
        <v>0</v>
      </c>
      <c r="BH1138" s="18">
        <f t="shared" ca="1" si="624"/>
        <v>0</v>
      </c>
    </row>
    <row r="1139" spans="8:60" x14ac:dyDescent="0.35">
      <c r="H1139" s="2" t="e">
        <f t="shared" si="607"/>
        <v>#REF!</v>
      </c>
      <c r="I1139">
        <f t="shared" si="614"/>
        <v>22</v>
      </c>
      <c r="J1139">
        <f t="shared" si="608"/>
        <v>43</v>
      </c>
      <c r="K1139" s="18">
        <f t="shared" ca="1" si="620"/>
        <v>43</v>
      </c>
      <c r="L1139" s="18">
        <f t="shared" ca="1" si="620"/>
        <v>42</v>
      </c>
      <c r="M1139" s="18">
        <f t="shared" ca="1" si="620"/>
        <v>41</v>
      </c>
      <c r="N1139" s="18">
        <f t="shared" ca="1" si="620"/>
        <v>40</v>
      </c>
      <c r="O1139" s="18">
        <f t="shared" ca="1" si="620"/>
        <v>39</v>
      </c>
      <c r="P1139" s="18">
        <f t="shared" ca="1" si="620"/>
        <v>38</v>
      </c>
      <c r="Q1139" s="18">
        <f t="shared" ca="1" si="620"/>
        <v>37</v>
      </c>
      <c r="R1139" s="18">
        <f t="shared" ca="1" si="620"/>
        <v>36</v>
      </c>
      <c r="S1139" s="18">
        <f t="shared" ca="1" si="620"/>
        <v>35</v>
      </c>
      <c r="T1139" s="18">
        <f t="shared" ca="1" si="620"/>
        <v>34</v>
      </c>
      <c r="U1139" s="18">
        <f t="shared" ca="1" si="621"/>
        <v>33</v>
      </c>
      <c r="V1139" s="18">
        <f t="shared" ca="1" si="621"/>
        <v>32</v>
      </c>
      <c r="W1139" s="18">
        <f t="shared" ca="1" si="621"/>
        <v>31</v>
      </c>
      <c r="X1139" s="18">
        <f t="shared" ca="1" si="621"/>
        <v>30</v>
      </c>
      <c r="Y1139" s="18">
        <f t="shared" ca="1" si="621"/>
        <v>29</v>
      </c>
      <c r="Z1139" s="18">
        <f t="shared" ca="1" si="621"/>
        <v>28</v>
      </c>
      <c r="AA1139" s="18">
        <f t="shared" ca="1" si="621"/>
        <v>27</v>
      </c>
      <c r="AB1139" s="18">
        <f t="shared" ca="1" si="621"/>
        <v>26</v>
      </c>
      <c r="AC1139" s="18">
        <f t="shared" ca="1" si="621"/>
        <v>25</v>
      </c>
      <c r="AD1139" s="18">
        <f t="shared" ca="1" si="621"/>
        <v>24</v>
      </c>
      <c r="AE1139" s="18">
        <f t="shared" ca="1" si="622"/>
        <v>23</v>
      </c>
      <c r="AF1139" s="18">
        <f t="shared" ca="1" si="622"/>
        <v>22</v>
      </c>
      <c r="AG1139" s="18">
        <f t="shared" ca="1" si="622"/>
        <v>21</v>
      </c>
      <c r="AH1139" s="18">
        <f t="shared" ca="1" si="622"/>
        <v>20</v>
      </c>
      <c r="AI1139" s="18">
        <f t="shared" ca="1" si="622"/>
        <v>19</v>
      </c>
      <c r="AJ1139" s="18">
        <f t="shared" ca="1" si="622"/>
        <v>18</v>
      </c>
      <c r="AK1139" s="18">
        <f t="shared" ca="1" si="622"/>
        <v>17</v>
      </c>
      <c r="AL1139" s="18">
        <f t="shared" ca="1" si="622"/>
        <v>16</v>
      </c>
      <c r="AM1139" s="18">
        <f t="shared" ca="1" si="622"/>
        <v>15</v>
      </c>
      <c r="AN1139" s="18">
        <f t="shared" ca="1" si="622"/>
        <v>14</v>
      </c>
      <c r="AO1139" s="18">
        <f t="shared" ca="1" si="623"/>
        <v>13</v>
      </c>
      <c r="AP1139" s="18">
        <f t="shared" ca="1" si="623"/>
        <v>12</v>
      </c>
      <c r="AQ1139" s="18">
        <f t="shared" ca="1" si="623"/>
        <v>11</v>
      </c>
      <c r="AR1139" s="18">
        <f t="shared" ca="1" si="623"/>
        <v>10</v>
      </c>
      <c r="AS1139" s="18">
        <f t="shared" ca="1" si="623"/>
        <v>9</v>
      </c>
      <c r="AT1139" s="18">
        <f t="shared" ca="1" si="623"/>
        <v>8</v>
      </c>
      <c r="AU1139" s="18">
        <f t="shared" ca="1" si="623"/>
        <v>7</v>
      </c>
      <c r="AV1139" s="18">
        <f t="shared" ca="1" si="623"/>
        <v>6</v>
      </c>
      <c r="AW1139" s="18">
        <f t="shared" ca="1" si="623"/>
        <v>5</v>
      </c>
      <c r="AX1139" s="18">
        <f t="shared" ca="1" si="623"/>
        <v>4</v>
      </c>
      <c r="AY1139" s="18">
        <f t="shared" ca="1" si="624"/>
        <v>3</v>
      </c>
      <c r="AZ1139" s="18">
        <f t="shared" ca="1" si="624"/>
        <v>2</v>
      </c>
      <c r="BA1139" s="18">
        <f t="shared" ca="1" si="624"/>
        <v>1</v>
      </c>
      <c r="BB1139" s="18">
        <f t="shared" ca="1" si="624"/>
        <v>0</v>
      </c>
      <c r="BC1139" s="18">
        <f t="shared" ca="1" si="624"/>
        <v>0</v>
      </c>
      <c r="BD1139" s="18">
        <f t="shared" ca="1" si="624"/>
        <v>0</v>
      </c>
      <c r="BE1139" s="18">
        <f t="shared" ca="1" si="624"/>
        <v>0</v>
      </c>
      <c r="BF1139" s="18">
        <f t="shared" ca="1" si="624"/>
        <v>0</v>
      </c>
      <c r="BG1139" s="18">
        <f t="shared" ca="1" si="624"/>
        <v>0</v>
      </c>
      <c r="BH1139" s="18">
        <f t="shared" ca="1" si="624"/>
        <v>0</v>
      </c>
    </row>
    <row r="1140" spans="8:60" x14ac:dyDescent="0.35">
      <c r="H1140" s="2" t="e">
        <f t="shared" si="607"/>
        <v>#REF!</v>
      </c>
      <c r="I1140">
        <f t="shared" si="614"/>
        <v>22</v>
      </c>
      <c r="J1140">
        <f t="shared" si="608"/>
        <v>44</v>
      </c>
      <c r="K1140" s="18">
        <f t="shared" ca="1" si="620"/>
        <v>44</v>
      </c>
      <c r="L1140" s="18">
        <f t="shared" ca="1" si="620"/>
        <v>43</v>
      </c>
      <c r="M1140" s="18">
        <f t="shared" ca="1" si="620"/>
        <v>42</v>
      </c>
      <c r="N1140" s="18">
        <f t="shared" ca="1" si="620"/>
        <v>41</v>
      </c>
      <c r="O1140" s="18">
        <f t="shared" ca="1" si="620"/>
        <v>40</v>
      </c>
      <c r="P1140" s="18">
        <f t="shared" ca="1" si="620"/>
        <v>39</v>
      </c>
      <c r="Q1140" s="18">
        <f t="shared" ca="1" si="620"/>
        <v>38</v>
      </c>
      <c r="R1140" s="18">
        <f t="shared" ca="1" si="620"/>
        <v>37</v>
      </c>
      <c r="S1140" s="18">
        <f t="shared" ca="1" si="620"/>
        <v>36</v>
      </c>
      <c r="T1140" s="18">
        <f t="shared" ca="1" si="620"/>
        <v>35</v>
      </c>
      <c r="U1140" s="18">
        <f t="shared" ca="1" si="621"/>
        <v>34</v>
      </c>
      <c r="V1140" s="18">
        <f t="shared" ca="1" si="621"/>
        <v>33</v>
      </c>
      <c r="W1140" s="18">
        <f t="shared" ca="1" si="621"/>
        <v>32</v>
      </c>
      <c r="X1140" s="18">
        <f t="shared" ca="1" si="621"/>
        <v>31</v>
      </c>
      <c r="Y1140" s="18">
        <f t="shared" ca="1" si="621"/>
        <v>30</v>
      </c>
      <c r="Z1140" s="18">
        <f t="shared" ca="1" si="621"/>
        <v>29</v>
      </c>
      <c r="AA1140" s="18">
        <f t="shared" ca="1" si="621"/>
        <v>28</v>
      </c>
      <c r="AB1140" s="18">
        <f t="shared" ca="1" si="621"/>
        <v>27</v>
      </c>
      <c r="AC1140" s="18">
        <f t="shared" ca="1" si="621"/>
        <v>26</v>
      </c>
      <c r="AD1140" s="18">
        <f t="shared" ca="1" si="621"/>
        <v>25</v>
      </c>
      <c r="AE1140" s="18">
        <f t="shared" ca="1" si="622"/>
        <v>24</v>
      </c>
      <c r="AF1140" s="18">
        <f t="shared" ca="1" si="622"/>
        <v>23</v>
      </c>
      <c r="AG1140" s="18">
        <f t="shared" ca="1" si="622"/>
        <v>22</v>
      </c>
      <c r="AH1140" s="18">
        <f t="shared" ca="1" si="622"/>
        <v>21</v>
      </c>
      <c r="AI1140" s="18">
        <f t="shared" ca="1" si="622"/>
        <v>20</v>
      </c>
      <c r="AJ1140" s="18">
        <f t="shared" ca="1" si="622"/>
        <v>19</v>
      </c>
      <c r="AK1140" s="18">
        <f t="shared" ca="1" si="622"/>
        <v>18</v>
      </c>
      <c r="AL1140" s="18">
        <f t="shared" ca="1" si="622"/>
        <v>17</v>
      </c>
      <c r="AM1140" s="18">
        <f t="shared" ca="1" si="622"/>
        <v>16</v>
      </c>
      <c r="AN1140" s="18">
        <f t="shared" ca="1" si="622"/>
        <v>15</v>
      </c>
      <c r="AO1140" s="18">
        <f t="shared" ca="1" si="623"/>
        <v>14</v>
      </c>
      <c r="AP1140" s="18">
        <f t="shared" ca="1" si="623"/>
        <v>13</v>
      </c>
      <c r="AQ1140" s="18">
        <f t="shared" ca="1" si="623"/>
        <v>12</v>
      </c>
      <c r="AR1140" s="18">
        <f t="shared" ca="1" si="623"/>
        <v>11</v>
      </c>
      <c r="AS1140" s="18">
        <f t="shared" ca="1" si="623"/>
        <v>10</v>
      </c>
      <c r="AT1140" s="18">
        <f t="shared" ca="1" si="623"/>
        <v>9</v>
      </c>
      <c r="AU1140" s="18">
        <f t="shared" ca="1" si="623"/>
        <v>8</v>
      </c>
      <c r="AV1140" s="18">
        <f t="shared" ca="1" si="623"/>
        <v>7</v>
      </c>
      <c r="AW1140" s="18">
        <f t="shared" ca="1" si="623"/>
        <v>6</v>
      </c>
      <c r="AX1140" s="18">
        <f t="shared" ca="1" si="623"/>
        <v>5</v>
      </c>
      <c r="AY1140" s="18">
        <f t="shared" ca="1" si="624"/>
        <v>4</v>
      </c>
      <c r="AZ1140" s="18">
        <f t="shared" ca="1" si="624"/>
        <v>3</v>
      </c>
      <c r="BA1140" s="18">
        <f t="shared" ca="1" si="624"/>
        <v>2</v>
      </c>
      <c r="BB1140" s="18">
        <f t="shared" ca="1" si="624"/>
        <v>1</v>
      </c>
      <c r="BC1140" s="18">
        <f t="shared" ca="1" si="624"/>
        <v>0</v>
      </c>
      <c r="BD1140" s="18">
        <f t="shared" ca="1" si="624"/>
        <v>0</v>
      </c>
      <c r="BE1140" s="18">
        <f t="shared" ca="1" si="624"/>
        <v>0</v>
      </c>
      <c r="BF1140" s="18">
        <f t="shared" ca="1" si="624"/>
        <v>0</v>
      </c>
      <c r="BG1140" s="18">
        <f t="shared" ca="1" si="624"/>
        <v>0</v>
      </c>
      <c r="BH1140" s="18">
        <f t="shared" ca="1" si="624"/>
        <v>0</v>
      </c>
    </row>
    <row r="1141" spans="8:60" x14ac:dyDescent="0.35">
      <c r="H1141" s="2" t="e">
        <f t="shared" si="607"/>
        <v>#REF!</v>
      </c>
      <c r="I1141">
        <f t="shared" si="614"/>
        <v>22</v>
      </c>
      <c r="J1141">
        <f t="shared" si="608"/>
        <v>45</v>
      </c>
      <c r="K1141" s="18">
        <f t="shared" ca="1" si="620"/>
        <v>45</v>
      </c>
      <c r="L1141" s="18">
        <f t="shared" ca="1" si="620"/>
        <v>44</v>
      </c>
      <c r="M1141" s="18">
        <f t="shared" ca="1" si="620"/>
        <v>43</v>
      </c>
      <c r="N1141" s="18">
        <f t="shared" ca="1" si="620"/>
        <v>42</v>
      </c>
      <c r="O1141" s="18">
        <f t="shared" ca="1" si="620"/>
        <v>41</v>
      </c>
      <c r="P1141" s="18">
        <f t="shared" ca="1" si="620"/>
        <v>40</v>
      </c>
      <c r="Q1141" s="18">
        <f t="shared" ca="1" si="620"/>
        <v>39</v>
      </c>
      <c r="R1141" s="18">
        <f t="shared" ca="1" si="620"/>
        <v>38</v>
      </c>
      <c r="S1141" s="18">
        <f t="shared" ca="1" si="620"/>
        <v>37</v>
      </c>
      <c r="T1141" s="18">
        <f t="shared" ca="1" si="620"/>
        <v>36</v>
      </c>
      <c r="U1141" s="18">
        <f t="shared" ca="1" si="621"/>
        <v>35</v>
      </c>
      <c r="V1141" s="18">
        <f t="shared" ca="1" si="621"/>
        <v>34</v>
      </c>
      <c r="W1141" s="18">
        <f t="shared" ca="1" si="621"/>
        <v>33</v>
      </c>
      <c r="X1141" s="18">
        <f t="shared" ca="1" si="621"/>
        <v>32</v>
      </c>
      <c r="Y1141" s="18">
        <f t="shared" ca="1" si="621"/>
        <v>31</v>
      </c>
      <c r="Z1141" s="18">
        <f t="shared" ca="1" si="621"/>
        <v>30</v>
      </c>
      <c r="AA1141" s="18">
        <f t="shared" ca="1" si="621"/>
        <v>29</v>
      </c>
      <c r="AB1141" s="18">
        <f t="shared" ca="1" si="621"/>
        <v>28</v>
      </c>
      <c r="AC1141" s="18">
        <f t="shared" ca="1" si="621"/>
        <v>27</v>
      </c>
      <c r="AD1141" s="18">
        <f t="shared" ca="1" si="621"/>
        <v>26</v>
      </c>
      <c r="AE1141" s="18">
        <f t="shared" ca="1" si="622"/>
        <v>25</v>
      </c>
      <c r="AF1141" s="18">
        <f t="shared" ca="1" si="622"/>
        <v>24</v>
      </c>
      <c r="AG1141" s="18">
        <f t="shared" ca="1" si="622"/>
        <v>23</v>
      </c>
      <c r="AH1141" s="18">
        <f t="shared" ca="1" si="622"/>
        <v>22</v>
      </c>
      <c r="AI1141" s="18">
        <f t="shared" ca="1" si="622"/>
        <v>21</v>
      </c>
      <c r="AJ1141" s="18">
        <f t="shared" ca="1" si="622"/>
        <v>20</v>
      </c>
      <c r="AK1141" s="18">
        <f t="shared" ca="1" si="622"/>
        <v>19</v>
      </c>
      <c r="AL1141" s="18">
        <f t="shared" ca="1" si="622"/>
        <v>18</v>
      </c>
      <c r="AM1141" s="18">
        <f t="shared" ca="1" si="622"/>
        <v>17</v>
      </c>
      <c r="AN1141" s="18">
        <f t="shared" ca="1" si="622"/>
        <v>16</v>
      </c>
      <c r="AO1141" s="18">
        <f t="shared" ca="1" si="623"/>
        <v>15</v>
      </c>
      <c r="AP1141" s="18">
        <f t="shared" ca="1" si="623"/>
        <v>14</v>
      </c>
      <c r="AQ1141" s="18">
        <f t="shared" ca="1" si="623"/>
        <v>13</v>
      </c>
      <c r="AR1141" s="18">
        <f t="shared" ca="1" si="623"/>
        <v>12</v>
      </c>
      <c r="AS1141" s="18">
        <f t="shared" ca="1" si="623"/>
        <v>11</v>
      </c>
      <c r="AT1141" s="18">
        <f t="shared" ca="1" si="623"/>
        <v>10</v>
      </c>
      <c r="AU1141" s="18">
        <f t="shared" ca="1" si="623"/>
        <v>9</v>
      </c>
      <c r="AV1141" s="18">
        <f t="shared" ca="1" si="623"/>
        <v>8</v>
      </c>
      <c r="AW1141" s="18">
        <f t="shared" ca="1" si="623"/>
        <v>7</v>
      </c>
      <c r="AX1141" s="18">
        <f t="shared" ca="1" si="623"/>
        <v>6</v>
      </c>
      <c r="AY1141" s="18">
        <f t="shared" ca="1" si="624"/>
        <v>5</v>
      </c>
      <c r="AZ1141" s="18">
        <f t="shared" ca="1" si="624"/>
        <v>4</v>
      </c>
      <c r="BA1141" s="18">
        <f t="shared" ca="1" si="624"/>
        <v>3</v>
      </c>
      <c r="BB1141" s="18">
        <f t="shared" ca="1" si="624"/>
        <v>2</v>
      </c>
      <c r="BC1141" s="18">
        <f t="shared" ca="1" si="624"/>
        <v>1</v>
      </c>
      <c r="BD1141" s="18">
        <f t="shared" ca="1" si="624"/>
        <v>0</v>
      </c>
      <c r="BE1141" s="18">
        <f t="shared" ca="1" si="624"/>
        <v>0</v>
      </c>
      <c r="BF1141" s="18">
        <f t="shared" ca="1" si="624"/>
        <v>0</v>
      </c>
      <c r="BG1141" s="18">
        <f t="shared" ca="1" si="624"/>
        <v>0</v>
      </c>
      <c r="BH1141" s="18">
        <f t="shared" ca="1" si="624"/>
        <v>0</v>
      </c>
    </row>
    <row r="1142" spans="8:60" x14ac:dyDescent="0.35">
      <c r="H1142" s="2" t="e">
        <f t="shared" si="607"/>
        <v>#REF!</v>
      </c>
      <c r="I1142">
        <f t="shared" si="614"/>
        <v>22</v>
      </c>
      <c r="J1142">
        <f t="shared" si="608"/>
        <v>46</v>
      </c>
      <c r="K1142" s="18">
        <f t="shared" ca="1" si="620"/>
        <v>46</v>
      </c>
      <c r="L1142" s="18">
        <f t="shared" ca="1" si="620"/>
        <v>45</v>
      </c>
      <c r="M1142" s="18">
        <f t="shared" ca="1" si="620"/>
        <v>44</v>
      </c>
      <c r="N1142" s="18">
        <f t="shared" ca="1" si="620"/>
        <v>43</v>
      </c>
      <c r="O1142" s="18">
        <f t="shared" ca="1" si="620"/>
        <v>42</v>
      </c>
      <c r="P1142" s="18">
        <f t="shared" ca="1" si="620"/>
        <v>41</v>
      </c>
      <c r="Q1142" s="18">
        <f t="shared" ca="1" si="620"/>
        <v>40</v>
      </c>
      <c r="R1142" s="18">
        <f t="shared" ca="1" si="620"/>
        <v>39</v>
      </c>
      <c r="S1142" s="18">
        <f t="shared" ca="1" si="620"/>
        <v>38</v>
      </c>
      <c r="T1142" s="18">
        <f t="shared" ca="1" si="620"/>
        <v>37</v>
      </c>
      <c r="U1142" s="18">
        <f t="shared" ca="1" si="621"/>
        <v>36</v>
      </c>
      <c r="V1142" s="18">
        <f t="shared" ca="1" si="621"/>
        <v>35</v>
      </c>
      <c r="W1142" s="18">
        <f t="shared" ca="1" si="621"/>
        <v>34</v>
      </c>
      <c r="X1142" s="18">
        <f t="shared" ca="1" si="621"/>
        <v>33</v>
      </c>
      <c r="Y1142" s="18">
        <f t="shared" ca="1" si="621"/>
        <v>32</v>
      </c>
      <c r="Z1142" s="18">
        <f t="shared" ca="1" si="621"/>
        <v>31</v>
      </c>
      <c r="AA1142" s="18">
        <f t="shared" ca="1" si="621"/>
        <v>30</v>
      </c>
      <c r="AB1142" s="18">
        <f t="shared" ca="1" si="621"/>
        <v>29</v>
      </c>
      <c r="AC1142" s="18">
        <f t="shared" ca="1" si="621"/>
        <v>28</v>
      </c>
      <c r="AD1142" s="18">
        <f t="shared" ca="1" si="621"/>
        <v>27</v>
      </c>
      <c r="AE1142" s="18">
        <f t="shared" ca="1" si="622"/>
        <v>26</v>
      </c>
      <c r="AF1142" s="18">
        <f t="shared" ca="1" si="622"/>
        <v>25</v>
      </c>
      <c r="AG1142" s="18">
        <f t="shared" ca="1" si="622"/>
        <v>24</v>
      </c>
      <c r="AH1142" s="18">
        <f t="shared" ca="1" si="622"/>
        <v>23</v>
      </c>
      <c r="AI1142" s="18">
        <f t="shared" ca="1" si="622"/>
        <v>22</v>
      </c>
      <c r="AJ1142" s="18">
        <f t="shared" ca="1" si="622"/>
        <v>21</v>
      </c>
      <c r="AK1142" s="18">
        <f t="shared" ca="1" si="622"/>
        <v>20</v>
      </c>
      <c r="AL1142" s="18">
        <f t="shared" ca="1" si="622"/>
        <v>19</v>
      </c>
      <c r="AM1142" s="18">
        <f t="shared" ca="1" si="622"/>
        <v>18</v>
      </c>
      <c r="AN1142" s="18">
        <f t="shared" ca="1" si="622"/>
        <v>17</v>
      </c>
      <c r="AO1142" s="18">
        <f t="shared" ca="1" si="623"/>
        <v>16</v>
      </c>
      <c r="AP1142" s="18">
        <f t="shared" ca="1" si="623"/>
        <v>15</v>
      </c>
      <c r="AQ1142" s="18">
        <f t="shared" ca="1" si="623"/>
        <v>14</v>
      </c>
      <c r="AR1142" s="18">
        <f t="shared" ca="1" si="623"/>
        <v>13</v>
      </c>
      <c r="AS1142" s="18">
        <f t="shared" ca="1" si="623"/>
        <v>12</v>
      </c>
      <c r="AT1142" s="18">
        <f t="shared" ca="1" si="623"/>
        <v>11</v>
      </c>
      <c r="AU1142" s="18">
        <f t="shared" ca="1" si="623"/>
        <v>10</v>
      </c>
      <c r="AV1142" s="18">
        <f t="shared" ca="1" si="623"/>
        <v>9</v>
      </c>
      <c r="AW1142" s="18">
        <f t="shared" ca="1" si="623"/>
        <v>8</v>
      </c>
      <c r="AX1142" s="18">
        <f t="shared" ca="1" si="623"/>
        <v>7</v>
      </c>
      <c r="AY1142" s="18">
        <f t="shared" ca="1" si="624"/>
        <v>6</v>
      </c>
      <c r="AZ1142" s="18">
        <f t="shared" ca="1" si="624"/>
        <v>5</v>
      </c>
      <c r="BA1142" s="18">
        <f t="shared" ca="1" si="624"/>
        <v>4</v>
      </c>
      <c r="BB1142" s="18">
        <f t="shared" ca="1" si="624"/>
        <v>3</v>
      </c>
      <c r="BC1142" s="18">
        <f t="shared" ca="1" si="624"/>
        <v>2</v>
      </c>
      <c r="BD1142" s="18">
        <f t="shared" ca="1" si="624"/>
        <v>1</v>
      </c>
      <c r="BE1142" s="18">
        <f t="shared" ca="1" si="624"/>
        <v>0</v>
      </c>
      <c r="BF1142" s="18">
        <f t="shared" ca="1" si="624"/>
        <v>0</v>
      </c>
      <c r="BG1142" s="18">
        <f t="shared" ca="1" si="624"/>
        <v>0</v>
      </c>
      <c r="BH1142" s="18">
        <f t="shared" ca="1" si="624"/>
        <v>0</v>
      </c>
    </row>
    <row r="1143" spans="8:60" x14ac:dyDescent="0.35">
      <c r="H1143" s="2" t="e">
        <f t="shared" si="607"/>
        <v>#REF!</v>
      </c>
      <c r="I1143">
        <f t="shared" si="614"/>
        <v>22</v>
      </c>
      <c r="J1143">
        <f t="shared" si="608"/>
        <v>47</v>
      </c>
      <c r="K1143" s="18">
        <f t="shared" ca="1" si="620"/>
        <v>47</v>
      </c>
      <c r="L1143" s="18">
        <f t="shared" ca="1" si="620"/>
        <v>46</v>
      </c>
      <c r="M1143" s="18">
        <f t="shared" ca="1" si="620"/>
        <v>45</v>
      </c>
      <c r="N1143" s="18">
        <f t="shared" ca="1" si="620"/>
        <v>44</v>
      </c>
      <c r="O1143" s="18">
        <f t="shared" ca="1" si="620"/>
        <v>43</v>
      </c>
      <c r="P1143" s="18">
        <f t="shared" ca="1" si="620"/>
        <v>42</v>
      </c>
      <c r="Q1143" s="18">
        <f t="shared" ca="1" si="620"/>
        <v>41</v>
      </c>
      <c r="R1143" s="18">
        <f t="shared" ca="1" si="620"/>
        <v>40</v>
      </c>
      <c r="S1143" s="18">
        <f t="shared" ca="1" si="620"/>
        <v>39</v>
      </c>
      <c r="T1143" s="18">
        <f t="shared" ca="1" si="620"/>
        <v>38</v>
      </c>
      <c r="U1143" s="18">
        <f t="shared" ca="1" si="621"/>
        <v>37</v>
      </c>
      <c r="V1143" s="18">
        <f t="shared" ca="1" si="621"/>
        <v>36</v>
      </c>
      <c r="W1143" s="18">
        <f t="shared" ca="1" si="621"/>
        <v>35</v>
      </c>
      <c r="X1143" s="18">
        <f t="shared" ca="1" si="621"/>
        <v>34</v>
      </c>
      <c r="Y1143" s="18">
        <f t="shared" ca="1" si="621"/>
        <v>33</v>
      </c>
      <c r="Z1143" s="18">
        <f t="shared" ca="1" si="621"/>
        <v>32</v>
      </c>
      <c r="AA1143" s="18">
        <f t="shared" ca="1" si="621"/>
        <v>31</v>
      </c>
      <c r="AB1143" s="18">
        <f t="shared" ca="1" si="621"/>
        <v>30</v>
      </c>
      <c r="AC1143" s="18">
        <f t="shared" ca="1" si="621"/>
        <v>29</v>
      </c>
      <c r="AD1143" s="18">
        <f t="shared" ca="1" si="621"/>
        <v>28</v>
      </c>
      <c r="AE1143" s="18">
        <f t="shared" ca="1" si="622"/>
        <v>27</v>
      </c>
      <c r="AF1143" s="18">
        <f t="shared" ca="1" si="622"/>
        <v>26</v>
      </c>
      <c r="AG1143" s="18">
        <f t="shared" ca="1" si="622"/>
        <v>25</v>
      </c>
      <c r="AH1143" s="18">
        <f t="shared" ca="1" si="622"/>
        <v>24</v>
      </c>
      <c r="AI1143" s="18">
        <f t="shared" ca="1" si="622"/>
        <v>23</v>
      </c>
      <c r="AJ1143" s="18">
        <f t="shared" ca="1" si="622"/>
        <v>22</v>
      </c>
      <c r="AK1143" s="18">
        <f t="shared" ca="1" si="622"/>
        <v>21</v>
      </c>
      <c r="AL1143" s="18">
        <f t="shared" ca="1" si="622"/>
        <v>20</v>
      </c>
      <c r="AM1143" s="18">
        <f t="shared" ca="1" si="622"/>
        <v>19</v>
      </c>
      <c r="AN1143" s="18">
        <f t="shared" ca="1" si="622"/>
        <v>18</v>
      </c>
      <c r="AO1143" s="18">
        <f t="shared" ca="1" si="623"/>
        <v>17</v>
      </c>
      <c r="AP1143" s="18">
        <f t="shared" ca="1" si="623"/>
        <v>16</v>
      </c>
      <c r="AQ1143" s="18">
        <f t="shared" ca="1" si="623"/>
        <v>15</v>
      </c>
      <c r="AR1143" s="18">
        <f t="shared" ca="1" si="623"/>
        <v>14</v>
      </c>
      <c r="AS1143" s="18">
        <f t="shared" ca="1" si="623"/>
        <v>13</v>
      </c>
      <c r="AT1143" s="18">
        <f t="shared" ca="1" si="623"/>
        <v>12</v>
      </c>
      <c r="AU1143" s="18">
        <f t="shared" ca="1" si="623"/>
        <v>11</v>
      </c>
      <c r="AV1143" s="18">
        <f t="shared" ca="1" si="623"/>
        <v>10</v>
      </c>
      <c r="AW1143" s="18">
        <f t="shared" ca="1" si="623"/>
        <v>9</v>
      </c>
      <c r="AX1143" s="18">
        <f t="shared" ca="1" si="623"/>
        <v>8</v>
      </c>
      <c r="AY1143" s="18">
        <f t="shared" ca="1" si="624"/>
        <v>7</v>
      </c>
      <c r="AZ1143" s="18">
        <f t="shared" ca="1" si="624"/>
        <v>6</v>
      </c>
      <c r="BA1143" s="18">
        <f t="shared" ca="1" si="624"/>
        <v>5</v>
      </c>
      <c r="BB1143" s="18">
        <f t="shared" ca="1" si="624"/>
        <v>4</v>
      </c>
      <c r="BC1143" s="18">
        <f t="shared" ca="1" si="624"/>
        <v>3</v>
      </c>
      <c r="BD1143" s="18">
        <f t="shared" ca="1" si="624"/>
        <v>2</v>
      </c>
      <c r="BE1143" s="18">
        <f t="shared" ca="1" si="624"/>
        <v>1</v>
      </c>
      <c r="BF1143" s="18">
        <f t="shared" ca="1" si="624"/>
        <v>0</v>
      </c>
      <c r="BG1143" s="18">
        <f t="shared" ca="1" si="624"/>
        <v>0</v>
      </c>
      <c r="BH1143" s="18">
        <f t="shared" ca="1" si="624"/>
        <v>0</v>
      </c>
    </row>
    <row r="1144" spans="8:60" x14ac:dyDescent="0.35">
      <c r="H1144" s="2" t="e">
        <f t="shared" si="607"/>
        <v>#REF!</v>
      </c>
      <c r="I1144">
        <f t="shared" si="614"/>
        <v>22</v>
      </c>
      <c r="J1144">
        <f t="shared" si="608"/>
        <v>48</v>
      </c>
      <c r="K1144" s="18">
        <f t="shared" ca="1" si="620"/>
        <v>48</v>
      </c>
      <c r="L1144" s="18">
        <f t="shared" ca="1" si="620"/>
        <v>47</v>
      </c>
      <c r="M1144" s="18">
        <f t="shared" ca="1" si="620"/>
        <v>46</v>
      </c>
      <c r="N1144" s="18">
        <f t="shared" ca="1" si="620"/>
        <v>45</v>
      </c>
      <c r="O1144" s="18">
        <f t="shared" ca="1" si="620"/>
        <v>44</v>
      </c>
      <c r="P1144" s="18">
        <f t="shared" ca="1" si="620"/>
        <v>43</v>
      </c>
      <c r="Q1144" s="18">
        <f t="shared" ca="1" si="620"/>
        <v>42</v>
      </c>
      <c r="R1144" s="18">
        <f t="shared" ca="1" si="620"/>
        <v>41</v>
      </c>
      <c r="S1144" s="18">
        <f t="shared" ca="1" si="620"/>
        <v>40</v>
      </c>
      <c r="T1144" s="18">
        <f t="shared" ca="1" si="620"/>
        <v>39</v>
      </c>
      <c r="U1144" s="18">
        <f t="shared" ca="1" si="621"/>
        <v>38</v>
      </c>
      <c r="V1144" s="18">
        <f t="shared" ca="1" si="621"/>
        <v>37</v>
      </c>
      <c r="W1144" s="18">
        <f t="shared" ca="1" si="621"/>
        <v>36</v>
      </c>
      <c r="X1144" s="18">
        <f t="shared" ca="1" si="621"/>
        <v>35</v>
      </c>
      <c r="Y1144" s="18">
        <f t="shared" ca="1" si="621"/>
        <v>34</v>
      </c>
      <c r="Z1144" s="18">
        <f t="shared" ca="1" si="621"/>
        <v>33</v>
      </c>
      <c r="AA1144" s="18">
        <f t="shared" ca="1" si="621"/>
        <v>32</v>
      </c>
      <c r="AB1144" s="18">
        <f t="shared" ca="1" si="621"/>
        <v>31</v>
      </c>
      <c r="AC1144" s="18">
        <f t="shared" ca="1" si="621"/>
        <v>30</v>
      </c>
      <c r="AD1144" s="18">
        <f t="shared" ca="1" si="621"/>
        <v>29</v>
      </c>
      <c r="AE1144" s="18">
        <f t="shared" ca="1" si="622"/>
        <v>28</v>
      </c>
      <c r="AF1144" s="18">
        <f t="shared" ca="1" si="622"/>
        <v>27</v>
      </c>
      <c r="AG1144" s="18">
        <f t="shared" ca="1" si="622"/>
        <v>26</v>
      </c>
      <c r="AH1144" s="18">
        <f t="shared" ca="1" si="622"/>
        <v>25</v>
      </c>
      <c r="AI1144" s="18">
        <f t="shared" ca="1" si="622"/>
        <v>24</v>
      </c>
      <c r="AJ1144" s="18">
        <f t="shared" ca="1" si="622"/>
        <v>23</v>
      </c>
      <c r="AK1144" s="18">
        <f t="shared" ca="1" si="622"/>
        <v>22</v>
      </c>
      <c r="AL1144" s="18">
        <f t="shared" ca="1" si="622"/>
        <v>21</v>
      </c>
      <c r="AM1144" s="18">
        <f t="shared" ca="1" si="622"/>
        <v>20</v>
      </c>
      <c r="AN1144" s="18">
        <f t="shared" ca="1" si="622"/>
        <v>19</v>
      </c>
      <c r="AO1144" s="18">
        <f t="shared" ca="1" si="623"/>
        <v>18</v>
      </c>
      <c r="AP1144" s="18">
        <f t="shared" ca="1" si="623"/>
        <v>17</v>
      </c>
      <c r="AQ1144" s="18">
        <f t="shared" ca="1" si="623"/>
        <v>16</v>
      </c>
      <c r="AR1144" s="18">
        <f t="shared" ca="1" si="623"/>
        <v>15</v>
      </c>
      <c r="AS1144" s="18">
        <f t="shared" ca="1" si="623"/>
        <v>14</v>
      </c>
      <c r="AT1144" s="18">
        <f t="shared" ca="1" si="623"/>
        <v>13</v>
      </c>
      <c r="AU1144" s="18">
        <f t="shared" ca="1" si="623"/>
        <v>12</v>
      </c>
      <c r="AV1144" s="18">
        <f t="shared" ca="1" si="623"/>
        <v>11</v>
      </c>
      <c r="AW1144" s="18">
        <f t="shared" ca="1" si="623"/>
        <v>10</v>
      </c>
      <c r="AX1144" s="18">
        <f t="shared" ca="1" si="623"/>
        <v>9</v>
      </c>
      <c r="AY1144" s="18">
        <f t="shared" ca="1" si="624"/>
        <v>8</v>
      </c>
      <c r="AZ1144" s="18">
        <f t="shared" ca="1" si="624"/>
        <v>7</v>
      </c>
      <c r="BA1144" s="18">
        <f t="shared" ca="1" si="624"/>
        <v>6</v>
      </c>
      <c r="BB1144" s="18">
        <f t="shared" ca="1" si="624"/>
        <v>5</v>
      </c>
      <c r="BC1144" s="18">
        <f t="shared" ca="1" si="624"/>
        <v>4</v>
      </c>
      <c r="BD1144" s="18">
        <f t="shared" ca="1" si="624"/>
        <v>3</v>
      </c>
      <c r="BE1144" s="18">
        <f t="shared" ca="1" si="624"/>
        <v>2</v>
      </c>
      <c r="BF1144" s="18">
        <f t="shared" ca="1" si="624"/>
        <v>1</v>
      </c>
      <c r="BG1144" s="18">
        <f t="shared" ca="1" si="624"/>
        <v>0</v>
      </c>
      <c r="BH1144" s="18">
        <f t="shared" ca="1" si="624"/>
        <v>0</v>
      </c>
    </row>
    <row r="1145" spans="8:60" x14ac:dyDescent="0.35">
      <c r="H1145" s="2" t="e">
        <f t="shared" si="607"/>
        <v>#REF!</v>
      </c>
      <c r="I1145">
        <f t="shared" si="614"/>
        <v>22</v>
      </c>
      <c r="J1145">
        <f t="shared" si="608"/>
        <v>49</v>
      </c>
      <c r="K1145" s="18">
        <f t="shared" ca="1" si="620"/>
        <v>49</v>
      </c>
      <c r="L1145" s="18">
        <f t="shared" ca="1" si="620"/>
        <v>48</v>
      </c>
      <c r="M1145" s="18">
        <f t="shared" ca="1" si="620"/>
        <v>47</v>
      </c>
      <c r="N1145" s="18">
        <f t="shared" ca="1" si="620"/>
        <v>46</v>
      </c>
      <c r="O1145" s="18">
        <f t="shared" ca="1" si="620"/>
        <v>45</v>
      </c>
      <c r="P1145" s="18">
        <f t="shared" ca="1" si="620"/>
        <v>44</v>
      </c>
      <c r="Q1145" s="18">
        <f t="shared" ca="1" si="620"/>
        <v>43</v>
      </c>
      <c r="R1145" s="18">
        <f t="shared" ca="1" si="620"/>
        <v>42</v>
      </c>
      <c r="S1145" s="18">
        <f t="shared" ca="1" si="620"/>
        <v>41</v>
      </c>
      <c r="T1145" s="18">
        <f t="shared" ca="1" si="620"/>
        <v>40</v>
      </c>
      <c r="U1145" s="18">
        <f t="shared" ca="1" si="621"/>
        <v>39</v>
      </c>
      <c r="V1145" s="18">
        <f t="shared" ca="1" si="621"/>
        <v>38</v>
      </c>
      <c r="W1145" s="18">
        <f t="shared" ca="1" si="621"/>
        <v>37</v>
      </c>
      <c r="X1145" s="18">
        <f t="shared" ca="1" si="621"/>
        <v>36</v>
      </c>
      <c r="Y1145" s="18">
        <f t="shared" ca="1" si="621"/>
        <v>35</v>
      </c>
      <c r="Z1145" s="18">
        <f t="shared" ca="1" si="621"/>
        <v>34</v>
      </c>
      <c r="AA1145" s="18">
        <f t="shared" ca="1" si="621"/>
        <v>33</v>
      </c>
      <c r="AB1145" s="18">
        <f t="shared" ca="1" si="621"/>
        <v>32</v>
      </c>
      <c r="AC1145" s="18">
        <f t="shared" ca="1" si="621"/>
        <v>31</v>
      </c>
      <c r="AD1145" s="18">
        <f t="shared" ca="1" si="621"/>
        <v>30</v>
      </c>
      <c r="AE1145" s="18">
        <f t="shared" ca="1" si="622"/>
        <v>29</v>
      </c>
      <c r="AF1145" s="18">
        <f t="shared" ca="1" si="622"/>
        <v>28</v>
      </c>
      <c r="AG1145" s="18">
        <f t="shared" ca="1" si="622"/>
        <v>27</v>
      </c>
      <c r="AH1145" s="18">
        <f t="shared" ca="1" si="622"/>
        <v>26</v>
      </c>
      <c r="AI1145" s="18">
        <f t="shared" ca="1" si="622"/>
        <v>25</v>
      </c>
      <c r="AJ1145" s="18">
        <f t="shared" ca="1" si="622"/>
        <v>24</v>
      </c>
      <c r="AK1145" s="18">
        <f t="shared" ca="1" si="622"/>
        <v>23</v>
      </c>
      <c r="AL1145" s="18">
        <f t="shared" ca="1" si="622"/>
        <v>22</v>
      </c>
      <c r="AM1145" s="18">
        <f t="shared" ca="1" si="622"/>
        <v>21</v>
      </c>
      <c r="AN1145" s="18">
        <f t="shared" ca="1" si="622"/>
        <v>20</v>
      </c>
      <c r="AO1145" s="18">
        <f t="shared" ca="1" si="623"/>
        <v>19</v>
      </c>
      <c r="AP1145" s="18">
        <f t="shared" ca="1" si="623"/>
        <v>18</v>
      </c>
      <c r="AQ1145" s="18">
        <f t="shared" ca="1" si="623"/>
        <v>17</v>
      </c>
      <c r="AR1145" s="18">
        <f t="shared" ca="1" si="623"/>
        <v>16</v>
      </c>
      <c r="AS1145" s="18">
        <f t="shared" ca="1" si="623"/>
        <v>15</v>
      </c>
      <c r="AT1145" s="18">
        <f t="shared" ca="1" si="623"/>
        <v>14</v>
      </c>
      <c r="AU1145" s="18">
        <f t="shared" ca="1" si="623"/>
        <v>13</v>
      </c>
      <c r="AV1145" s="18">
        <f t="shared" ca="1" si="623"/>
        <v>12</v>
      </c>
      <c r="AW1145" s="18">
        <f t="shared" ca="1" si="623"/>
        <v>11</v>
      </c>
      <c r="AX1145" s="18">
        <f t="shared" ca="1" si="623"/>
        <v>10</v>
      </c>
      <c r="AY1145" s="18">
        <f t="shared" ca="1" si="624"/>
        <v>9</v>
      </c>
      <c r="AZ1145" s="18">
        <f t="shared" ca="1" si="624"/>
        <v>8</v>
      </c>
      <c r="BA1145" s="18">
        <f t="shared" ca="1" si="624"/>
        <v>7</v>
      </c>
      <c r="BB1145" s="18">
        <f t="shared" ca="1" si="624"/>
        <v>6</v>
      </c>
      <c r="BC1145" s="18">
        <f t="shared" ca="1" si="624"/>
        <v>5</v>
      </c>
      <c r="BD1145" s="18">
        <f t="shared" ca="1" si="624"/>
        <v>4</v>
      </c>
      <c r="BE1145" s="18">
        <f t="shared" ca="1" si="624"/>
        <v>3</v>
      </c>
      <c r="BF1145" s="18">
        <f t="shared" ca="1" si="624"/>
        <v>2</v>
      </c>
      <c r="BG1145" s="18">
        <f t="shared" ca="1" si="624"/>
        <v>1</v>
      </c>
      <c r="BH1145" s="18">
        <f t="shared" ca="1" si="624"/>
        <v>0</v>
      </c>
    </row>
    <row r="1146" spans="8:60" x14ac:dyDescent="0.35">
      <c r="H1146" s="2" t="e">
        <f t="shared" si="607"/>
        <v>#REF!</v>
      </c>
      <c r="I1146">
        <f t="shared" si="614"/>
        <v>22</v>
      </c>
      <c r="J1146">
        <f t="shared" si="608"/>
        <v>50</v>
      </c>
      <c r="K1146" s="18">
        <f t="shared" ca="1" si="620"/>
        <v>0</v>
      </c>
      <c r="L1146" s="18">
        <f t="shared" ca="1" si="620"/>
        <v>49</v>
      </c>
      <c r="M1146" s="18">
        <f t="shared" ca="1" si="620"/>
        <v>48</v>
      </c>
      <c r="N1146" s="18">
        <f t="shared" ca="1" si="620"/>
        <v>47</v>
      </c>
      <c r="O1146" s="18">
        <f t="shared" ca="1" si="620"/>
        <v>46</v>
      </c>
      <c r="P1146" s="18">
        <f t="shared" ca="1" si="620"/>
        <v>45</v>
      </c>
      <c r="Q1146" s="18">
        <f t="shared" ca="1" si="620"/>
        <v>44</v>
      </c>
      <c r="R1146" s="18">
        <f t="shared" ca="1" si="620"/>
        <v>43</v>
      </c>
      <c r="S1146" s="18">
        <f t="shared" ca="1" si="620"/>
        <v>42</v>
      </c>
      <c r="T1146" s="18">
        <f t="shared" ca="1" si="620"/>
        <v>41</v>
      </c>
      <c r="U1146" s="18">
        <f t="shared" ca="1" si="621"/>
        <v>40</v>
      </c>
      <c r="V1146" s="18">
        <f t="shared" ca="1" si="621"/>
        <v>39</v>
      </c>
      <c r="W1146" s="18">
        <f t="shared" ca="1" si="621"/>
        <v>38</v>
      </c>
      <c r="X1146" s="18">
        <f t="shared" ca="1" si="621"/>
        <v>37</v>
      </c>
      <c r="Y1146" s="18">
        <f t="shared" ca="1" si="621"/>
        <v>36</v>
      </c>
      <c r="Z1146" s="18">
        <f t="shared" ca="1" si="621"/>
        <v>35</v>
      </c>
      <c r="AA1146" s="18">
        <f t="shared" ca="1" si="621"/>
        <v>34</v>
      </c>
      <c r="AB1146" s="18">
        <f t="shared" ca="1" si="621"/>
        <v>33</v>
      </c>
      <c r="AC1146" s="18">
        <f t="shared" ca="1" si="621"/>
        <v>32</v>
      </c>
      <c r="AD1146" s="18">
        <f t="shared" ca="1" si="621"/>
        <v>31</v>
      </c>
      <c r="AE1146" s="18">
        <f t="shared" ca="1" si="622"/>
        <v>30</v>
      </c>
      <c r="AF1146" s="18">
        <f t="shared" ca="1" si="622"/>
        <v>29</v>
      </c>
      <c r="AG1146" s="18">
        <f t="shared" ca="1" si="622"/>
        <v>28</v>
      </c>
      <c r="AH1146" s="18">
        <f t="shared" ca="1" si="622"/>
        <v>27</v>
      </c>
      <c r="AI1146" s="18">
        <f t="shared" ca="1" si="622"/>
        <v>26</v>
      </c>
      <c r="AJ1146" s="18">
        <f t="shared" ca="1" si="622"/>
        <v>25</v>
      </c>
      <c r="AK1146" s="18">
        <f t="shared" ca="1" si="622"/>
        <v>24</v>
      </c>
      <c r="AL1146" s="18">
        <f t="shared" ca="1" si="622"/>
        <v>23</v>
      </c>
      <c r="AM1146" s="18">
        <f t="shared" ca="1" si="622"/>
        <v>22</v>
      </c>
      <c r="AN1146" s="18">
        <f t="shared" ca="1" si="622"/>
        <v>21</v>
      </c>
      <c r="AO1146" s="18">
        <f t="shared" ca="1" si="623"/>
        <v>20</v>
      </c>
      <c r="AP1146" s="18">
        <f t="shared" ca="1" si="623"/>
        <v>19</v>
      </c>
      <c r="AQ1146" s="18">
        <f t="shared" ca="1" si="623"/>
        <v>18</v>
      </c>
      <c r="AR1146" s="18">
        <f t="shared" ca="1" si="623"/>
        <v>17</v>
      </c>
      <c r="AS1146" s="18">
        <f t="shared" ca="1" si="623"/>
        <v>16</v>
      </c>
      <c r="AT1146" s="18">
        <f t="shared" ca="1" si="623"/>
        <v>15</v>
      </c>
      <c r="AU1146" s="18">
        <f t="shared" ca="1" si="623"/>
        <v>14</v>
      </c>
      <c r="AV1146" s="18">
        <f t="shared" ca="1" si="623"/>
        <v>13</v>
      </c>
      <c r="AW1146" s="18">
        <f t="shared" ca="1" si="623"/>
        <v>12</v>
      </c>
      <c r="AX1146" s="18">
        <f t="shared" ca="1" si="623"/>
        <v>11</v>
      </c>
      <c r="AY1146" s="18">
        <f t="shared" ca="1" si="624"/>
        <v>10</v>
      </c>
      <c r="AZ1146" s="18">
        <f t="shared" ca="1" si="624"/>
        <v>9</v>
      </c>
      <c r="BA1146" s="18">
        <f t="shared" ca="1" si="624"/>
        <v>8</v>
      </c>
      <c r="BB1146" s="18">
        <f t="shared" ca="1" si="624"/>
        <v>7</v>
      </c>
      <c r="BC1146" s="18">
        <f t="shared" ca="1" si="624"/>
        <v>6</v>
      </c>
      <c r="BD1146" s="18">
        <f t="shared" ca="1" si="624"/>
        <v>5</v>
      </c>
      <c r="BE1146" s="18">
        <f t="shared" ca="1" si="624"/>
        <v>4</v>
      </c>
      <c r="BF1146" s="18">
        <f t="shared" ca="1" si="624"/>
        <v>3</v>
      </c>
      <c r="BG1146" s="18">
        <f t="shared" ca="1" si="624"/>
        <v>2</v>
      </c>
      <c r="BH1146" s="18">
        <f t="shared" ca="1" si="624"/>
        <v>1</v>
      </c>
    </row>
  </sheetData>
  <pageMargins left="0.7" right="0.7" top="0.75" bottom="0.75" header="0.3" footer="0.3"/>
  <pageSetup orientation="portrait" r:id="rId1"/>
  <headerFooter>
    <oddFooter>&amp;L&amp;1#&amp;"Calibri"&amp;14&amp;K000000Confidential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096AF-8B81-4C26-AB1D-CF38692209EB}">
  <dimension ref="A1:K34"/>
  <sheetViews>
    <sheetView workbookViewId="0"/>
  </sheetViews>
  <sheetFormatPr defaultRowHeight="14.5" x14ac:dyDescent="0.35"/>
  <cols>
    <col min="1" max="1" width="9.81640625" customWidth="1"/>
    <col min="2" max="2" width="14.1796875" customWidth="1"/>
    <col min="3" max="3" width="15.26953125" bestFit="1" customWidth="1"/>
    <col min="4" max="6" width="14.1796875" customWidth="1"/>
    <col min="7" max="7" width="15.26953125" bestFit="1" customWidth="1"/>
    <col min="8" max="9" width="14.1796875" customWidth="1"/>
    <col min="10" max="10" width="10.90625" customWidth="1"/>
    <col min="11" max="11" width="10.36328125" bestFit="1" customWidth="1"/>
  </cols>
  <sheetData>
    <row r="1" spans="1:11" x14ac:dyDescent="0.35">
      <c r="A1" t="s">
        <v>218</v>
      </c>
    </row>
    <row r="2" spans="1:11" x14ac:dyDescent="0.35">
      <c r="A2" t="s">
        <v>217</v>
      </c>
      <c r="B2" s="1">
        <v>2021</v>
      </c>
      <c r="C2" s="1"/>
    </row>
    <row r="4" spans="1:11" ht="43.5" x14ac:dyDescent="0.35">
      <c r="A4" t="s">
        <v>201</v>
      </c>
      <c r="B4" s="3" t="s">
        <v>219</v>
      </c>
      <c r="C4" s="3" t="s">
        <v>272</v>
      </c>
      <c r="D4" s="3" t="s">
        <v>220</v>
      </c>
      <c r="E4" s="3" t="s">
        <v>273</v>
      </c>
      <c r="F4" s="3" t="s">
        <v>221</v>
      </c>
      <c r="G4" s="3" t="s">
        <v>274</v>
      </c>
      <c r="H4" s="3" t="s">
        <v>222</v>
      </c>
      <c r="I4" s="3" t="s">
        <v>275</v>
      </c>
      <c r="J4" s="3" t="s">
        <v>204</v>
      </c>
      <c r="K4" s="3" t="s">
        <v>276</v>
      </c>
    </row>
    <row r="5" spans="1:11" x14ac:dyDescent="0.35">
      <c r="A5">
        <v>2021</v>
      </c>
      <c r="B5" s="8">
        <v>1002.6</v>
      </c>
      <c r="C5" s="8">
        <v>1116.4000000000001</v>
      </c>
      <c r="D5" s="8">
        <v>24</v>
      </c>
      <c r="E5" s="8">
        <v>31.1</v>
      </c>
      <c r="F5" s="6">
        <f>B5*(1+Escalation!$B$16)^($A5-$B$2)</f>
        <v>1002.6</v>
      </c>
      <c r="G5" s="6">
        <f>C5*(1+Escalation!$B$16)^($A5-$B$2)</f>
        <v>1116.4000000000001</v>
      </c>
      <c r="H5" s="6">
        <f>D5*(1+Escalation!$B$16)^($A5-$B$2)</f>
        <v>24</v>
      </c>
      <c r="I5" s="6">
        <f>E5*(1+Escalation!$B$16)^($A5-$B$2)</f>
        <v>31.1</v>
      </c>
      <c r="J5" s="6"/>
    </row>
    <row r="6" spans="1:11" x14ac:dyDescent="0.35">
      <c r="A6">
        <v>2022</v>
      </c>
      <c r="B6" s="8">
        <v>1002.6</v>
      </c>
      <c r="C6" s="8">
        <v>1116.4000000000001</v>
      </c>
      <c r="D6" s="8">
        <v>24</v>
      </c>
      <c r="E6" s="8">
        <v>31.1</v>
      </c>
      <c r="F6" s="6">
        <f>B6*(1+Escalation!$B$16)^($A6-$B$2)</f>
        <v>1022.652</v>
      </c>
      <c r="G6" s="6">
        <f>C6*(1+Escalation!$B$16)^($A6-$B$2)</f>
        <v>1138.7280000000001</v>
      </c>
      <c r="H6" s="6">
        <f>D6*(1+Escalation!$B$16)^($A6-$B$2)</f>
        <v>24.48</v>
      </c>
      <c r="I6" s="6">
        <f>E6*(1+Escalation!$B$16)^($A6-$B$2)</f>
        <v>31.722000000000001</v>
      </c>
      <c r="J6" s="6"/>
    </row>
    <row r="7" spans="1:11" x14ac:dyDescent="0.35">
      <c r="A7">
        <v>2023</v>
      </c>
      <c r="B7" s="8">
        <v>994.6</v>
      </c>
      <c r="C7" s="8">
        <v>1106.8</v>
      </c>
      <c r="D7" s="8">
        <v>23.8</v>
      </c>
      <c r="E7" s="8">
        <v>30.8</v>
      </c>
      <c r="F7" s="6">
        <f>B7*(1+Escalation!$B$16)^($A7-$B$2)</f>
        <v>1034.7818400000001</v>
      </c>
      <c r="G7" s="6">
        <f>C7*(1+Escalation!$B$16)^($A7-$B$2)</f>
        <v>1151.5147199999999</v>
      </c>
      <c r="H7" s="6">
        <f>D7*(1+Escalation!$B$16)^($A7-$B$2)</f>
        <v>24.761520000000001</v>
      </c>
      <c r="I7" s="6">
        <f>E7*(1+Escalation!$B$16)^($A7-$B$2)</f>
        <v>32.044319999999999</v>
      </c>
      <c r="J7" s="6"/>
    </row>
    <row r="8" spans="1:11" x14ac:dyDescent="0.35">
      <c r="A8">
        <v>2024</v>
      </c>
      <c r="B8" s="8">
        <v>986.7</v>
      </c>
      <c r="C8" s="8">
        <v>1097.0999999999999</v>
      </c>
      <c r="D8" s="8">
        <v>23.7</v>
      </c>
      <c r="E8" s="8">
        <v>30.5</v>
      </c>
      <c r="F8" s="6">
        <f>B8*(1+Escalation!$B$16)^($A8-$B$2)</f>
        <v>1047.0939335999999</v>
      </c>
      <c r="G8" s="6">
        <f>C8*(1+Escalation!$B$16)^($A8-$B$2)</f>
        <v>1164.2512967999999</v>
      </c>
      <c r="H8" s="6">
        <f>D8*(1+Escalation!$B$16)^($A8-$B$2)</f>
        <v>25.150629599999998</v>
      </c>
      <c r="I8" s="6">
        <f>E8*(1+Escalation!$B$16)^($A8-$B$2)</f>
        <v>32.366844</v>
      </c>
      <c r="J8" s="6"/>
    </row>
    <row r="9" spans="1:11" x14ac:dyDescent="0.35">
      <c r="A9">
        <v>2025</v>
      </c>
      <c r="B9" s="8">
        <v>978.8</v>
      </c>
      <c r="C9" s="8">
        <v>1087.5</v>
      </c>
      <c r="D9" s="8">
        <v>23.6</v>
      </c>
      <c r="E9" s="8">
        <v>30.2</v>
      </c>
      <c r="F9" s="6">
        <f>B9*(1+Escalation!$B$16)^($A9-$B$2)</f>
        <v>1059.4845982079999</v>
      </c>
      <c r="G9" s="6">
        <f>C9*(1+Escalation!$B$16)^($A9-$B$2)</f>
        <v>1177.144974</v>
      </c>
      <c r="H9" s="6">
        <f>D9*(1+Escalation!$B$16)^($A9-$B$2)</f>
        <v>25.545398976000001</v>
      </c>
      <c r="I9" s="6">
        <f>E9*(1+Escalation!$B$16)^($A9-$B$2)</f>
        <v>32.689451231999996</v>
      </c>
      <c r="J9" s="6"/>
    </row>
    <row r="10" spans="1:11" x14ac:dyDescent="0.35">
      <c r="A10">
        <v>2026</v>
      </c>
      <c r="B10" s="8">
        <v>970.9</v>
      </c>
      <c r="C10" s="8">
        <v>1077.8</v>
      </c>
      <c r="D10" s="8">
        <v>23.4</v>
      </c>
      <c r="E10" s="8">
        <v>29.9</v>
      </c>
      <c r="F10" s="6">
        <f>B10*(1+Escalation!$B$16)^($A10-$B$2)</f>
        <v>1071.9520518268801</v>
      </c>
      <c r="G10" s="6">
        <f>C10*(1+Escalation!$B$16)^($A10-$B$2)</f>
        <v>1189.9782896889599</v>
      </c>
      <c r="H10" s="6">
        <f>D10*(1+Escalation!$B$16)^($A10-$B$2)</f>
        <v>25.835490794879998</v>
      </c>
      <c r="I10" s="6">
        <f>E10*(1+Escalation!$B$16)^($A10-$B$2)</f>
        <v>33.012016015679997</v>
      </c>
      <c r="J10" s="6"/>
    </row>
    <row r="11" spans="1:11" x14ac:dyDescent="0.35">
      <c r="A11">
        <v>2027</v>
      </c>
      <c r="B11" s="8">
        <v>962.9</v>
      </c>
      <c r="C11" s="8">
        <v>1068.2</v>
      </c>
      <c r="D11" s="8">
        <v>23.3</v>
      </c>
      <c r="E11" s="8">
        <v>29.6</v>
      </c>
      <c r="F11" s="6">
        <f>B11*(1+Escalation!$B$16)^($A11-$B$2)</f>
        <v>1084.3817935093057</v>
      </c>
      <c r="G11" s="6">
        <f>C11*(1+Escalation!$B$16)^($A11-$B$2)</f>
        <v>1202.9666962578049</v>
      </c>
      <c r="H11" s="6">
        <f>D11*(1+Escalation!$B$16)^($A11-$B$2)</f>
        <v>26.239584368851201</v>
      </c>
      <c r="I11" s="6">
        <f>E11*(1+Escalation!$B$16)^($A11-$B$2)</f>
        <v>33.334407610214406</v>
      </c>
      <c r="J11" s="6"/>
    </row>
    <row r="12" spans="1:11" x14ac:dyDescent="0.35">
      <c r="A12">
        <v>2028</v>
      </c>
      <c r="B12" s="8">
        <v>955</v>
      </c>
      <c r="C12" s="8">
        <v>1058.5999999999999</v>
      </c>
      <c r="D12" s="8">
        <v>23.2</v>
      </c>
      <c r="E12" s="8">
        <v>29.3</v>
      </c>
      <c r="F12" s="6">
        <f>B12*(1+Escalation!$B$16)^($A12-$B$2)</f>
        <v>1096.9948126050622</v>
      </c>
      <c r="G12" s="6">
        <f>C12*(1+Escalation!$B$16)^($A12-$B$2)</f>
        <v>1215.9986477735274</v>
      </c>
      <c r="H12" s="6">
        <f>D12*(1+Escalation!$B$16)^($A12-$B$2)</f>
        <v>26.649507489463289</v>
      </c>
      <c r="I12" s="6">
        <f>E12*(1+Escalation!$B$16)^($A12-$B$2)</f>
        <v>33.6564900621239</v>
      </c>
      <c r="J12" s="24"/>
    </row>
    <row r="13" spans="1:11" x14ac:dyDescent="0.35">
      <c r="A13">
        <v>2029</v>
      </c>
      <c r="B13" s="8">
        <v>947.1</v>
      </c>
      <c r="C13" s="8">
        <v>1048.9000000000001</v>
      </c>
      <c r="D13" s="8">
        <v>23</v>
      </c>
      <c r="E13" s="8">
        <v>29</v>
      </c>
      <c r="F13" s="6">
        <f>B13*(1+Escalation!$B$16)^($A13-$B$2)</f>
        <v>1109.6785997472457</v>
      </c>
      <c r="G13" s="6">
        <f>C13*(1+Escalation!$B$16)^($A13-$B$2)</f>
        <v>1228.9535247332765</v>
      </c>
      <c r="H13" s="6">
        <f>D13*(1+Escalation!$B$16)^($A13-$B$2)</f>
        <v>26.948165763052106</v>
      </c>
      <c r="I13" s="6">
        <f>E13*(1+Escalation!$B$16)^($A13-$B$2)</f>
        <v>33.978122049065703</v>
      </c>
      <c r="J13" s="170"/>
    </row>
    <row r="14" spans="1:11" x14ac:dyDescent="0.35">
      <c r="A14">
        <v>2030</v>
      </c>
      <c r="B14" s="8">
        <v>939.2</v>
      </c>
      <c r="C14" s="8">
        <v>1039.3</v>
      </c>
      <c r="D14" s="8">
        <v>22.9</v>
      </c>
      <c r="E14" s="8">
        <v>28.7</v>
      </c>
      <c r="F14" s="6">
        <f>B14*(1+Escalation!$B$16)^($A14-$B$2)</f>
        <v>1122.4309404500743</v>
      </c>
      <c r="G14" s="6">
        <f>C14*(1+Escalation!$B$16)^($A14-$B$2)</f>
        <v>1242.0597065691677</v>
      </c>
      <c r="H14" s="6">
        <f>D14*(1+Escalation!$B$16)^($A14-$B$2)</f>
        <v>27.367619821450916</v>
      </c>
      <c r="I14" s="6">
        <f>E14*(1+Escalation!$B$16)^($A14-$B$2)</f>
        <v>34.299156719460321</v>
      </c>
      <c r="J14" s="170"/>
    </row>
    <row r="15" spans="1:11" x14ac:dyDescent="0.35">
      <c r="A15">
        <v>2031</v>
      </c>
      <c r="B15" s="8">
        <v>931.3</v>
      </c>
      <c r="C15" s="8">
        <v>1029.5999999999999</v>
      </c>
      <c r="D15" s="8">
        <v>22.8</v>
      </c>
      <c r="E15" s="8">
        <v>28.4</v>
      </c>
      <c r="F15" s="6">
        <f>B15*(1+Escalation!$B$16)^($A15-$B$2)</f>
        <v>1135.2495033411171</v>
      </c>
      <c r="G15" s="6">
        <f>C15*(1+Escalation!$B$16)^($A15-$B$2)</f>
        <v>1255.0766548266017</v>
      </c>
      <c r="H15" s="6">
        <f>D15*(1+Escalation!$B$16)^($A15-$B$2)</f>
        <v>27.793072775880464</v>
      </c>
      <c r="I15" s="6">
        <f>E15*(1+Escalation!$B$16)^($A15-$B$2)</f>
        <v>34.619441527851102</v>
      </c>
      <c r="J15" s="170"/>
    </row>
    <row r="16" spans="1:11" x14ac:dyDescent="0.35">
      <c r="A16">
        <v>2032</v>
      </c>
      <c r="B16" s="8">
        <v>923.3</v>
      </c>
      <c r="C16" s="8">
        <v>1020</v>
      </c>
      <c r="D16" s="156">
        <v>22.6</v>
      </c>
      <c r="E16" s="156">
        <v>28.1</v>
      </c>
      <c r="F16" s="6">
        <f>B16*(1+Escalation!$B$16)^($A16-$B$2)</f>
        <v>1148.0074989407822</v>
      </c>
      <c r="G16" s="6">
        <f>C16*(1+Escalation!$B$16)^($A16-$B$2)</f>
        <v>1268.241794562545</v>
      </c>
      <c r="H16" s="155">
        <f>D16*(1+Escalation!$B$16)^($A16-$B$2)</f>
        <v>28.100259369719137</v>
      </c>
      <c r="I16" s="155">
        <f>E16*(1+Escalation!$B$16)^($A16-$B$2)</f>
        <v>34.938818065889727</v>
      </c>
      <c r="J16" s="170">
        <f t="shared" ref="J16:K34" si="0">F16/F15-1</f>
        <v>1.1238054332653125E-2</v>
      </c>
      <c r="K16" s="170">
        <f t="shared" si="0"/>
        <v>1.0489510489510412E-2</v>
      </c>
    </row>
    <row r="17" spans="1:11" x14ac:dyDescent="0.35">
      <c r="A17">
        <v>2033</v>
      </c>
      <c r="B17" s="8">
        <v>915.4</v>
      </c>
      <c r="C17" s="8">
        <v>1010.4</v>
      </c>
      <c r="D17" s="8">
        <v>22.5</v>
      </c>
      <c r="E17" s="8">
        <v>27.7</v>
      </c>
      <c r="F17" s="6">
        <f>B17*(1+Escalation!$B$16)^($A17-$B$2)</f>
        <v>1160.9485387425539</v>
      </c>
      <c r="G17" s="6">
        <f>C17*(1+Escalation!$B$16)^($A17-$B$2)</f>
        <v>1281.4315092259958</v>
      </c>
      <c r="H17" s="6">
        <f>D17*(1+Escalation!$B$16)^($A17-$B$2)</f>
        <v>28.535440377657267</v>
      </c>
      <c r="I17" s="6">
        <f>E17*(1+Escalation!$B$16)^($A17-$B$2)</f>
        <v>35.130297709382504</v>
      </c>
      <c r="J17" s="170">
        <f t="shared" si="0"/>
        <v>1.127260911946304E-2</v>
      </c>
      <c r="K17" s="170">
        <f t="shared" si="0"/>
        <v>1.0400000000000187E-2</v>
      </c>
    </row>
    <row r="18" spans="1:11" x14ac:dyDescent="0.35">
      <c r="A18">
        <v>2034</v>
      </c>
      <c r="B18" s="8">
        <v>907.5</v>
      </c>
      <c r="C18" s="8">
        <v>1000.7</v>
      </c>
      <c r="D18" s="8">
        <v>22.4</v>
      </c>
      <c r="E18" s="8">
        <v>27.4</v>
      </c>
      <c r="F18" s="6">
        <f>B18*(1+Escalation!$B$16)^($A18-$B$2)</f>
        <v>1173.94801713682</v>
      </c>
      <c r="G18" s="6">
        <f>C18*(1+Escalation!$B$16)^($A18-$B$2)</f>
        <v>1294.5121550951137</v>
      </c>
      <c r="H18" s="6">
        <f>D18*(1+Escalation!$B$16)^($A18-$B$2)</f>
        <v>28.97678852216503</v>
      </c>
      <c r="I18" s="6">
        <f>E18*(1+Escalation!$B$16)^($A18-$B$2)</f>
        <v>35.44482167443401</v>
      </c>
      <c r="J18" s="170">
        <f t="shared" si="0"/>
        <v>1.1197290801835402E-2</v>
      </c>
      <c r="K18" s="170">
        <f t="shared" si="0"/>
        <v>1.0207838479809883E-2</v>
      </c>
    </row>
    <row r="19" spans="1:11" x14ac:dyDescent="0.35">
      <c r="A19">
        <v>2035</v>
      </c>
      <c r="B19" s="8">
        <v>899.6</v>
      </c>
      <c r="C19" s="8">
        <v>991.1</v>
      </c>
      <c r="D19" s="8">
        <v>22.3</v>
      </c>
      <c r="E19" s="8">
        <v>27.1</v>
      </c>
      <c r="F19" s="6">
        <f>B19*(1+Escalation!$B$16)^($A19-$B$2)</f>
        <v>1187.0030952513598</v>
      </c>
      <c r="G19" s="6">
        <f>C19*(1+Escalation!$B$16)^($A19-$B$2)</f>
        <v>1307.7354020716127</v>
      </c>
      <c r="H19" s="6">
        <f>D19*(1+Escalation!$B$16)^($A19-$B$2)</f>
        <v>29.424376416302049</v>
      </c>
      <c r="I19" s="6">
        <f>E19*(1+Escalation!$B$16)^($A19-$B$2)</f>
        <v>35.757874479003839</v>
      </c>
      <c r="J19" s="170">
        <f t="shared" si="0"/>
        <v>1.1120661157024925E-2</v>
      </c>
      <c r="K19" s="170">
        <f t="shared" si="0"/>
        <v>1.0214849605276521E-2</v>
      </c>
    </row>
    <row r="20" spans="1:11" x14ac:dyDescent="0.35">
      <c r="A20">
        <v>2036</v>
      </c>
      <c r="B20" s="8">
        <v>891.6</v>
      </c>
      <c r="C20" s="8">
        <v>982.9</v>
      </c>
      <c r="D20" s="8">
        <v>22.1</v>
      </c>
      <c r="E20" s="8">
        <v>26.9</v>
      </c>
      <c r="F20" s="6">
        <f>B20*(1+Escalation!$B$16)^($A20-$B$2)</f>
        <v>1199.9762104497936</v>
      </c>
      <c r="G20" s="6">
        <f>C20*(1+Escalation!$B$16)^($A20-$B$2)</f>
        <v>1322.8539897387866</v>
      </c>
      <c r="H20" s="6">
        <f>D20*(1+Escalation!$B$16)^($A20-$B$2)</f>
        <v>29.743690276963257</v>
      </c>
      <c r="I20" s="6">
        <f>E20*(1+Escalation!$B$16)^($A20-$B$2)</f>
        <v>36.203858300919073</v>
      </c>
      <c r="J20" s="170">
        <f t="shared" si="0"/>
        <v>1.0929301911960509E-2</v>
      </c>
      <c r="K20" s="170">
        <f t="shared" si="0"/>
        <v>1.156089193824994E-2</v>
      </c>
    </row>
    <row r="21" spans="1:11" x14ac:dyDescent="0.35">
      <c r="A21">
        <v>2037</v>
      </c>
      <c r="B21" s="8">
        <v>883.7</v>
      </c>
      <c r="C21" s="8">
        <v>974.8</v>
      </c>
      <c r="D21" s="8">
        <v>22</v>
      </c>
      <c r="E21" s="8">
        <v>26.7</v>
      </c>
      <c r="F21" s="6">
        <f>B21*(1+Escalation!$B$16)^($A21-$B$2)</f>
        <v>1213.130727588574</v>
      </c>
      <c r="G21" s="6">
        <f>C21*(1+Escalation!$B$16)^($A21-$B$2)</f>
        <v>1338.1915053223286</v>
      </c>
      <c r="H21" s="6">
        <f>D21*(1+Escalation!$B$16)^($A21-$B$2)</f>
        <v>30.201285511993465</v>
      </c>
      <c r="I21" s="6">
        <f>E21*(1+Escalation!$B$16)^($A21-$B$2)</f>
        <v>36.653378325919341</v>
      </c>
      <c r="J21" s="170">
        <f t="shared" si="0"/>
        <v>1.0962314939435114E-2</v>
      </c>
      <c r="K21" s="170">
        <f t="shared" si="0"/>
        <v>1.1594261878115963E-2</v>
      </c>
    </row>
    <row r="22" spans="1:11" x14ac:dyDescent="0.35">
      <c r="A22">
        <v>2038</v>
      </c>
      <c r="B22" s="8">
        <v>875.8</v>
      </c>
      <c r="C22" s="8">
        <v>966.6</v>
      </c>
      <c r="D22" s="8">
        <v>21.9</v>
      </c>
      <c r="E22" s="8">
        <v>26.5</v>
      </c>
      <c r="F22" s="6">
        <f>B22*(1+Escalation!$B$16)^($A22-$B$2)</f>
        <v>1226.3314349287252</v>
      </c>
      <c r="G22" s="6">
        <f>C22*(1+Escalation!$B$16)^($A22-$B$2)</f>
        <v>1353.4733557913974</v>
      </c>
      <c r="H22" s="6">
        <f>D22*(1+Escalation!$B$16)^($A22-$B$2)</f>
        <v>30.665287080314091</v>
      </c>
      <c r="I22" s="6">
        <f>E22*(1+Escalation!$B$16)^($A22-$B$2)</f>
        <v>37.106397608599245</v>
      </c>
      <c r="J22" s="170">
        <f t="shared" si="0"/>
        <v>1.0881520878125883E-2</v>
      </c>
      <c r="K22" s="170">
        <f t="shared" si="0"/>
        <v>1.1419778416085435E-2</v>
      </c>
    </row>
    <row r="23" spans="1:11" x14ac:dyDescent="0.35">
      <c r="A23">
        <v>2039</v>
      </c>
      <c r="B23" s="8">
        <v>867.9</v>
      </c>
      <c r="C23" s="8">
        <v>958.5</v>
      </c>
      <c r="D23" s="8">
        <v>21.7</v>
      </c>
      <c r="E23" s="8">
        <v>26.3</v>
      </c>
      <c r="F23" s="6">
        <f>B23*(1+Escalation!$B$16)^($A23-$B$2)</f>
        <v>1239.5749182714471</v>
      </c>
      <c r="G23" s="6">
        <f>C23*(1+Escalation!$B$16)^($A23-$B$2)</f>
        <v>1368.9740283018575</v>
      </c>
      <c r="H23" s="6">
        <f>D23*(1+Escalation!$B$16)^($A23-$B$2)</f>
        <v>30.992943572405117</v>
      </c>
      <c r="I23" s="6">
        <f>E23*(1+Escalation!$B$16)^($A23-$B$2)</f>
        <v>37.562876311255977</v>
      </c>
      <c r="J23" s="170">
        <f t="shared" si="0"/>
        <v>1.0799269239552434E-2</v>
      </c>
      <c r="K23" s="170">
        <f t="shared" si="0"/>
        <v>1.1452513966480504E-2</v>
      </c>
    </row>
    <row r="24" spans="1:11" x14ac:dyDescent="0.35">
      <c r="A24">
        <v>2040</v>
      </c>
      <c r="B24" s="8">
        <v>859.9</v>
      </c>
      <c r="C24" s="8">
        <v>950.3</v>
      </c>
      <c r="D24" s="8">
        <v>21.6</v>
      </c>
      <c r="E24" s="8">
        <v>26.1</v>
      </c>
      <c r="F24" s="6">
        <f>B24*(1+Escalation!$B$16)^($A24-$B$2)</f>
        <v>1252.7119272566536</v>
      </c>
      <c r="G24" s="6">
        <f>C24*(1+Escalation!$B$16)^($A24-$B$2)</f>
        <v>1384.4076572531665</v>
      </c>
      <c r="H24" s="6">
        <f>D24*(1+Escalation!$B$16)^($A24-$B$2)</f>
        <v>31.467121326600441</v>
      </c>
      <c r="I24" s="6">
        <f>E24*(1+Escalation!$B$16)^($A24-$B$2)</f>
        <v>38.022771602975531</v>
      </c>
      <c r="J24" s="170">
        <f t="shared" si="0"/>
        <v>1.0597995160732676E-2</v>
      </c>
      <c r="K24" s="170">
        <f t="shared" si="0"/>
        <v>1.1273865414710205E-2</v>
      </c>
    </row>
    <row r="25" spans="1:11" x14ac:dyDescent="0.35">
      <c r="A25">
        <v>2041</v>
      </c>
      <c r="B25" s="8">
        <v>852</v>
      </c>
      <c r="C25" s="8">
        <v>942.2</v>
      </c>
      <c r="D25" s="8">
        <v>21.5</v>
      </c>
      <c r="E25" s="8">
        <v>25.9</v>
      </c>
      <c r="F25" s="6">
        <f>B25*(1+Escalation!$B$16)^($A25-$B$2)</f>
        <v>1266.0271813735578</v>
      </c>
      <c r="G25" s="6">
        <f>C25*(1+Escalation!$B$16)^($A25-$B$2)</f>
        <v>1400.0596364908054</v>
      </c>
      <c r="H25" s="6">
        <f>D25*(1+Escalation!$B$16)^($A25-$B$2)</f>
        <v>31.947869013534618</v>
      </c>
      <c r="I25" s="6">
        <f>E25*(1+Escalation!$B$16)^($A25-$B$2)</f>
        <v>38.486037555839374</v>
      </c>
      <c r="J25" s="170">
        <f t="shared" si="0"/>
        <v>1.0629142923595847E-2</v>
      </c>
      <c r="K25" s="170">
        <f t="shared" si="0"/>
        <v>1.1305903398926898E-2</v>
      </c>
    </row>
    <row r="26" spans="1:11" x14ac:dyDescent="0.35">
      <c r="A26">
        <v>2042</v>
      </c>
      <c r="B26" s="8">
        <v>844.1</v>
      </c>
      <c r="C26" s="8">
        <v>934</v>
      </c>
      <c r="D26" s="8">
        <v>21.3</v>
      </c>
      <c r="E26" s="8">
        <v>25.7</v>
      </c>
      <c r="F26" s="6">
        <f>B26*(1+Escalation!$B$16)^($A26-$B$2)</f>
        <v>1279.3739608842354</v>
      </c>
      <c r="G26" s="6">
        <f>C26*(1+Escalation!$B$16)^($A26-$B$2)</f>
        <v>1415.6323652006583</v>
      </c>
      <c r="H26" s="6">
        <f>D26*(1+Escalation!$B$16)^($A26-$B$2)</f>
        <v>32.283693125025721</v>
      </c>
      <c r="I26" s="6">
        <f>E26*(1+Escalation!$B$16)^($A26-$B$2)</f>
        <v>38.952625038176571</v>
      </c>
      <c r="J26" s="170">
        <f t="shared" si="0"/>
        <v>1.054225352112681E-2</v>
      </c>
      <c r="K26" s="170">
        <f t="shared" si="0"/>
        <v>1.1122903842071707E-2</v>
      </c>
    </row>
    <row r="27" spans="1:11" x14ac:dyDescent="0.35">
      <c r="A27">
        <v>2043</v>
      </c>
      <c r="B27" s="8">
        <v>836.2</v>
      </c>
      <c r="C27" s="8">
        <v>925.9</v>
      </c>
      <c r="D27" s="8">
        <v>21.2</v>
      </c>
      <c r="E27" s="8">
        <v>25.5</v>
      </c>
      <c r="F27" s="6">
        <f>B27*(1+Escalation!$B$16)^($A27-$B$2)</f>
        <v>1292.7482007027907</v>
      </c>
      <c r="G27" s="6">
        <f>C27*(1+Escalation!$B$16)^($A27-$B$2)</f>
        <v>1431.422577171387</v>
      </c>
      <c r="H27" s="6">
        <f>D27*(1+Escalation!$B$16)^($A27-$B$2)</f>
        <v>32.774769020448652</v>
      </c>
      <c r="I27" s="6">
        <f>E27*(1+Escalation!$B$16)^($A27-$B$2)</f>
        <v>39.422481604784934</v>
      </c>
      <c r="J27" s="170">
        <f t="shared" si="0"/>
        <v>1.0453737708802313E-2</v>
      </c>
      <c r="K27" s="170">
        <f t="shared" si="0"/>
        <v>1.1154175588865112E-2</v>
      </c>
    </row>
    <row r="28" spans="1:11" x14ac:dyDescent="0.35">
      <c r="A28">
        <v>2044</v>
      </c>
      <c r="B28" s="8">
        <v>828.3</v>
      </c>
      <c r="C28" s="8">
        <v>917.7</v>
      </c>
      <c r="D28" s="8">
        <v>21.1</v>
      </c>
      <c r="E28" s="8">
        <v>25.3</v>
      </c>
      <c r="F28" s="6">
        <f>B28*(1+Escalation!$B$16)^($A28-$B$2)</f>
        <v>1306.1456605297342</v>
      </c>
      <c r="G28" s="6">
        <f>C28*(1+Escalation!$B$16)^($A28-$B$2)</f>
        <v>1447.1204547484451</v>
      </c>
      <c r="H28" s="6">
        <f>D28*(1+Escalation!$B$16)^($A28-$B$2)</f>
        <v>33.272574474438478</v>
      </c>
      <c r="I28" s="6">
        <f>E28*(1+Escalation!$B$16)^($A28-$B$2)</f>
        <v>39.895551384042349</v>
      </c>
      <c r="J28" s="170">
        <f t="shared" si="0"/>
        <v>1.0363549390097981E-2</v>
      </c>
      <c r="K28" s="170">
        <f t="shared" si="0"/>
        <v>1.0966627065557732E-2</v>
      </c>
    </row>
    <row r="29" spans="1:11" x14ac:dyDescent="0.35">
      <c r="A29">
        <v>2045</v>
      </c>
      <c r="B29" s="8">
        <v>820.3</v>
      </c>
      <c r="C29" s="8">
        <v>909.5</v>
      </c>
      <c r="D29" s="8">
        <v>20.9</v>
      </c>
      <c r="E29" s="8">
        <v>25.1</v>
      </c>
      <c r="F29" s="6">
        <f>B29*(1+Escalation!$B$16)^($A29-$B$2)</f>
        <v>1319.4010757445271</v>
      </c>
      <c r="G29" s="6">
        <f>C29*(1+Escalation!$B$16)^($A29-$B$2)</f>
        <v>1462.8736783977172</v>
      </c>
      <c r="H29" s="6">
        <f>D29*(1+Escalation!$B$16)^($A29-$B$2)</f>
        <v>33.616338514032201</v>
      </c>
      <c r="I29" s="6">
        <f>E29*(1+Escalation!$B$16)^($A29-$B$2)</f>
        <v>40.371774961828152</v>
      </c>
      <c r="J29" s="170">
        <f t="shared" si="0"/>
        <v>1.0148496921405403E-2</v>
      </c>
      <c r="K29" s="170">
        <f t="shared" si="0"/>
        <v>1.0885910428244605E-2</v>
      </c>
    </row>
    <row r="30" spans="1:11" x14ac:dyDescent="0.35">
      <c r="A30">
        <v>2046</v>
      </c>
      <c r="B30" s="8">
        <v>812.4</v>
      </c>
      <c r="C30" s="8">
        <v>901.4</v>
      </c>
      <c r="D30" s="8">
        <v>20.8</v>
      </c>
      <c r="E30" s="8">
        <v>24.9</v>
      </c>
      <c r="F30" s="6">
        <f>B30*(1+Escalation!$B$16)^($A30-$B$2)</f>
        <v>1332.8283099031462</v>
      </c>
      <c r="G30" s="6">
        <f>C30*(1+Escalation!$B$16)^($A30-$B$2)</f>
        <v>1478.8422434105071</v>
      </c>
      <c r="H30" s="6">
        <f>D30*(1+Escalation!$B$16)^($A30-$B$2)</f>
        <v>34.124604684866377</v>
      </c>
      <c r="I30" s="6">
        <f>E30*(1+Escalation!$B$16)^($A30-$B$2)</f>
        <v>40.851089262171762</v>
      </c>
      <c r="J30" s="170">
        <f t="shared" si="0"/>
        <v>1.0176764598317511E-2</v>
      </c>
      <c r="K30" s="170">
        <f t="shared" si="0"/>
        <v>1.0915887850467154E-2</v>
      </c>
    </row>
    <row r="31" spans="1:11" x14ac:dyDescent="0.35">
      <c r="A31">
        <v>2047</v>
      </c>
      <c r="B31" s="8">
        <v>804.5</v>
      </c>
      <c r="C31" s="8">
        <v>893.2</v>
      </c>
      <c r="D31" s="8">
        <v>20.7</v>
      </c>
      <c r="E31" s="8">
        <v>24.7</v>
      </c>
      <c r="F31" s="6">
        <f>B31*(1+Escalation!$B$16)^($A31-$B$2)</f>
        <v>1346.2648729978125</v>
      </c>
      <c r="G31" s="6">
        <f>C31*(1+Escalation!$B$16)^($A31-$B$2)</f>
        <v>1494.6970597410145</v>
      </c>
      <c r="H31" s="6">
        <f>D31*(1+Escalation!$B$16)^($A31-$B$2)</f>
        <v>34.639754967128304</v>
      </c>
      <c r="I31" s="6">
        <f>E31*(1+Escalation!$B$16)^($A31-$B$2)</f>
        <v>41.333427424544396</v>
      </c>
      <c r="J31" s="170">
        <f t="shared" si="0"/>
        <v>1.0081240768094579E-2</v>
      </c>
      <c r="K31" s="170">
        <f t="shared" si="0"/>
        <v>1.0721100510317383E-2</v>
      </c>
    </row>
    <row r="32" spans="1:11" x14ac:dyDescent="0.35">
      <c r="A32">
        <v>2048</v>
      </c>
      <c r="B32" s="8">
        <v>796.6</v>
      </c>
      <c r="C32" s="8">
        <v>885.1</v>
      </c>
      <c r="D32" s="8">
        <v>20.5</v>
      </c>
      <c r="E32" s="8">
        <v>24.5</v>
      </c>
      <c r="F32" s="6">
        <f>B32*(1+Escalation!$B$16)^($A32-$B$2)</f>
        <v>1359.7057672923038</v>
      </c>
      <c r="G32" s="6">
        <f>C32*(1+Escalation!$B$16)^($A32-$B$2)</f>
        <v>1510.7652204750416</v>
      </c>
      <c r="H32" s="6">
        <f>D32*(1+Escalation!$B$16)^($A32-$B$2)</f>
        <v>34.991172771142644</v>
      </c>
      <c r="I32" s="6">
        <f>E32*(1+Escalation!$B$16)^($A32-$B$2)</f>
        <v>41.818718677707061</v>
      </c>
      <c r="J32" s="170">
        <f t="shared" si="0"/>
        <v>9.9838408949657342E-3</v>
      </c>
      <c r="K32" s="170">
        <f t="shared" si="0"/>
        <v>1.0750111957008368E-2</v>
      </c>
    </row>
    <row r="33" spans="1:11" x14ac:dyDescent="0.35">
      <c r="A33">
        <v>2049</v>
      </c>
      <c r="B33" s="8">
        <v>788.6</v>
      </c>
      <c r="C33" s="8">
        <v>876.9</v>
      </c>
      <c r="D33" s="8">
        <v>20.399999999999999</v>
      </c>
      <c r="E33" s="8">
        <v>24.3</v>
      </c>
      <c r="F33" s="6">
        <f>B33*(1+Escalation!$B$16)^($A33-$B$2)</f>
        <v>1372.9716889887588</v>
      </c>
      <c r="G33" s="6">
        <f>C33*(1+Escalation!$B$16)^($A33-$B$2)</f>
        <v>1526.7041263939166</v>
      </c>
      <c r="H33" s="6">
        <f>D33*(1+Escalation!$B$16)^($A33-$B$2)</f>
        <v>35.516893805948108</v>
      </c>
      <c r="I33" s="6">
        <f>E33*(1+Escalation!$B$16)^($A33-$B$2)</f>
        <v>42.306888210026429</v>
      </c>
      <c r="J33" s="170">
        <f t="shared" si="0"/>
        <v>9.7564649761490152E-3</v>
      </c>
      <c r="K33" s="170">
        <f t="shared" si="0"/>
        <v>1.0550220314089032E-2</v>
      </c>
    </row>
    <row r="34" spans="1:11" x14ac:dyDescent="0.35">
      <c r="A34">
        <v>2050</v>
      </c>
      <c r="B34" s="8">
        <v>780.7</v>
      </c>
      <c r="C34" s="8">
        <v>868.8</v>
      </c>
      <c r="D34" s="8">
        <v>20.3</v>
      </c>
      <c r="E34" s="8">
        <v>24.1</v>
      </c>
      <c r="F34" s="6">
        <f>B34*(1+Escalation!$B$16)^($A34-$B$2)</f>
        <v>1386.4019497151844</v>
      </c>
      <c r="G34" s="6">
        <f>C34*(1+Escalation!$B$16)^($A34-$B$2)</f>
        <v>1542.8538669303855</v>
      </c>
      <c r="H34" s="6">
        <f>D34*(1+Escalation!$B$16)^($A34-$B$2)</f>
        <v>36.049647213037325</v>
      </c>
      <c r="I34" s="6">
        <f>E34*(1+Escalation!$B$16)^($A34-$B$2)</f>
        <v>42.797857036167471</v>
      </c>
      <c r="J34" s="170">
        <f t="shared" si="0"/>
        <v>9.7818919604362176E-3</v>
      </c>
      <c r="K34" s="170">
        <f t="shared" si="0"/>
        <v>1.0578173109818456E-2</v>
      </c>
    </row>
  </sheetData>
  <pageMargins left="0.7" right="0.7" top="0.75" bottom="0.75" header="0.3" footer="0.3"/>
  <pageSetup orientation="portrait" r:id="rId1"/>
  <headerFooter>
    <oddFooter>&amp;L&amp;1#&amp;"Calibri"&amp;14&amp;K000000Confidential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7480F-B30D-460B-8A8A-06F323DF53F2}">
  <dimension ref="A1:BI775"/>
  <sheetViews>
    <sheetView zoomScaleNormal="100" workbookViewId="0">
      <pane ySplit="2" topLeftCell="A3" activePane="bottomLeft" state="frozen"/>
      <selection activeCell="A47" sqref="A47:XFD143"/>
      <selection pane="bottomLeft" activeCell="A3" sqref="A3"/>
    </sheetView>
  </sheetViews>
  <sheetFormatPr defaultRowHeight="14.5" x14ac:dyDescent="0.35"/>
  <cols>
    <col min="1" max="1" width="39.453125" bestFit="1" customWidth="1"/>
    <col min="2" max="2" width="23.54296875" customWidth="1"/>
    <col min="9" max="9" width="9.54296875" customWidth="1"/>
    <col min="11" max="51" width="8.7265625" customWidth="1"/>
    <col min="52" max="60" width="12.453125" bestFit="1" customWidth="1"/>
  </cols>
  <sheetData>
    <row r="1" spans="1:60" x14ac:dyDescent="0.35">
      <c r="A1" s="6" t="s">
        <v>283</v>
      </c>
      <c r="B1">
        <f>COUNT(C2:BH2)</f>
        <v>58</v>
      </c>
      <c r="C1" s="27" t="s">
        <v>110</v>
      </c>
      <c r="K1" s="100">
        <f>NPV(SSSModel!$C$2,Profiles!K4:BH4)</f>
        <v>1.1205546122650216</v>
      </c>
      <c r="O1" s="6"/>
    </row>
    <row r="2" spans="1:60" x14ac:dyDescent="0.35">
      <c r="A2" t="s">
        <v>32</v>
      </c>
      <c r="B2" t="s">
        <v>16</v>
      </c>
      <c r="C2">
        <f t="shared" ref="C2:I2" si="0">D2-1</f>
        <v>-8</v>
      </c>
      <c r="D2">
        <f t="shared" si="0"/>
        <v>-7</v>
      </c>
      <c r="E2">
        <f t="shared" si="0"/>
        <v>-6</v>
      </c>
      <c r="F2">
        <f t="shared" si="0"/>
        <v>-5</v>
      </c>
      <c r="G2">
        <f t="shared" si="0"/>
        <v>-4</v>
      </c>
      <c r="H2">
        <f t="shared" si="0"/>
        <v>-3</v>
      </c>
      <c r="I2">
        <f t="shared" si="0"/>
        <v>-2</v>
      </c>
      <c r="J2">
        <f>K2-1</f>
        <v>-1</v>
      </c>
      <c r="K2" s="1">
        <v>0</v>
      </c>
      <c r="L2">
        <f>K2+1</f>
        <v>1</v>
      </c>
      <c r="M2">
        <f t="shared" ref="M2:AY2" si="1">L2+1</f>
        <v>2</v>
      </c>
      <c r="N2">
        <f t="shared" si="1"/>
        <v>3</v>
      </c>
      <c r="O2">
        <f t="shared" si="1"/>
        <v>4</v>
      </c>
      <c r="P2">
        <f t="shared" si="1"/>
        <v>5</v>
      </c>
      <c r="Q2">
        <f t="shared" si="1"/>
        <v>6</v>
      </c>
      <c r="R2">
        <f t="shared" si="1"/>
        <v>7</v>
      </c>
      <c r="S2">
        <f t="shared" si="1"/>
        <v>8</v>
      </c>
      <c r="T2">
        <f t="shared" si="1"/>
        <v>9</v>
      </c>
      <c r="U2">
        <f t="shared" si="1"/>
        <v>10</v>
      </c>
      <c r="V2">
        <f t="shared" si="1"/>
        <v>11</v>
      </c>
      <c r="W2">
        <f t="shared" si="1"/>
        <v>12</v>
      </c>
      <c r="X2">
        <f t="shared" si="1"/>
        <v>13</v>
      </c>
      <c r="Y2">
        <f t="shared" si="1"/>
        <v>14</v>
      </c>
      <c r="Z2">
        <f t="shared" si="1"/>
        <v>15</v>
      </c>
      <c r="AA2">
        <f t="shared" si="1"/>
        <v>16</v>
      </c>
      <c r="AB2">
        <f t="shared" si="1"/>
        <v>17</v>
      </c>
      <c r="AC2">
        <f t="shared" si="1"/>
        <v>18</v>
      </c>
      <c r="AD2">
        <f t="shared" si="1"/>
        <v>19</v>
      </c>
      <c r="AE2">
        <f t="shared" si="1"/>
        <v>20</v>
      </c>
      <c r="AF2">
        <f t="shared" si="1"/>
        <v>21</v>
      </c>
      <c r="AG2">
        <f t="shared" si="1"/>
        <v>22</v>
      </c>
      <c r="AH2">
        <f t="shared" si="1"/>
        <v>23</v>
      </c>
      <c r="AI2">
        <f t="shared" si="1"/>
        <v>24</v>
      </c>
      <c r="AJ2">
        <f t="shared" si="1"/>
        <v>25</v>
      </c>
      <c r="AK2">
        <f t="shared" si="1"/>
        <v>26</v>
      </c>
      <c r="AL2">
        <f t="shared" si="1"/>
        <v>27</v>
      </c>
      <c r="AM2">
        <f t="shared" si="1"/>
        <v>28</v>
      </c>
      <c r="AN2">
        <f t="shared" si="1"/>
        <v>29</v>
      </c>
      <c r="AO2">
        <f t="shared" si="1"/>
        <v>30</v>
      </c>
      <c r="AP2">
        <f t="shared" si="1"/>
        <v>31</v>
      </c>
      <c r="AQ2">
        <f t="shared" si="1"/>
        <v>32</v>
      </c>
      <c r="AR2">
        <f t="shared" si="1"/>
        <v>33</v>
      </c>
      <c r="AS2">
        <f t="shared" si="1"/>
        <v>34</v>
      </c>
      <c r="AT2">
        <f t="shared" si="1"/>
        <v>35</v>
      </c>
      <c r="AU2">
        <f t="shared" si="1"/>
        <v>36</v>
      </c>
      <c r="AV2">
        <f t="shared" si="1"/>
        <v>37</v>
      </c>
      <c r="AW2">
        <f t="shared" si="1"/>
        <v>38</v>
      </c>
      <c r="AX2">
        <f t="shared" si="1"/>
        <v>39</v>
      </c>
      <c r="AY2">
        <f t="shared" si="1"/>
        <v>40</v>
      </c>
      <c r="AZ2">
        <f t="shared" ref="AZ2" si="2">AY2+1</f>
        <v>41</v>
      </c>
      <c r="BA2">
        <f t="shared" ref="BA2" si="3">AZ2+1</f>
        <v>42</v>
      </c>
      <c r="BB2">
        <f t="shared" ref="BB2" si="4">BA2+1</f>
        <v>43</v>
      </c>
      <c r="BC2">
        <f t="shared" ref="BC2" si="5">BB2+1</f>
        <v>44</v>
      </c>
      <c r="BD2">
        <f t="shared" ref="BD2" si="6">BC2+1</f>
        <v>45</v>
      </c>
      <c r="BE2">
        <f t="shared" ref="BE2" si="7">BD2+1</f>
        <v>46</v>
      </c>
      <c r="BF2">
        <f t="shared" ref="BF2" si="8">BE2+1</f>
        <v>47</v>
      </c>
      <c r="BG2">
        <f t="shared" ref="BG2" si="9">BF2+1</f>
        <v>48</v>
      </c>
      <c r="BH2">
        <f t="shared" ref="BH2" si="10">BG2+1</f>
        <v>49</v>
      </c>
    </row>
    <row r="3" spans="1:60" x14ac:dyDescent="0.35">
      <c r="A3" s="1" t="s">
        <v>80</v>
      </c>
      <c r="B3" s="16"/>
      <c r="C3" s="18"/>
      <c r="D3" s="1"/>
      <c r="E3" s="1"/>
      <c r="F3" s="1"/>
      <c r="G3" s="1"/>
      <c r="H3" s="1"/>
      <c r="I3" s="1"/>
      <c r="J3" s="46"/>
      <c r="K3" s="47">
        <v>0.11107471568986452</v>
      </c>
      <c r="L3" s="47">
        <v>0.11068348221891616</v>
      </c>
      <c r="M3" s="47">
        <v>0.10746947091659664</v>
      </c>
      <c r="N3" s="47">
        <v>0.1043689432153324</v>
      </c>
      <c r="O3" s="47">
        <v>0.10137340418145517</v>
      </c>
      <c r="P3" s="47">
        <v>9.8475012337732745E-2</v>
      </c>
      <c r="Q3" s="47">
        <v>9.5666470753962868E-2</v>
      </c>
      <c r="R3" s="47">
        <v>9.2941027046973421E-2</v>
      </c>
      <c r="S3" s="47">
        <v>9.0261978746941279E-2</v>
      </c>
      <c r="T3" s="47">
        <v>8.7589573920675345E-2</v>
      </c>
      <c r="U3" s="47">
        <v>8.4918258188469431E-2</v>
      </c>
      <c r="V3" s="47">
        <v>8.224694245626353E-2</v>
      </c>
      <c r="W3" s="47">
        <v>7.9574537629997596E-2</v>
      </c>
      <c r="X3" s="47">
        <v>7.6902132803731635E-2</v>
      </c>
      <c r="Y3" s="47">
        <v>7.4229727977465701E-2</v>
      </c>
      <c r="Z3" s="47">
        <v>7.1557323151199753E-2</v>
      </c>
      <c r="AA3" s="47">
        <v>6.8884918324933819E-2</v>
      </c>
      <c r="AB3" s="47">
        <v>6.6212513498667885E-2</v>
      </c>
      <c r="AC3" s="47">
        <v>6.3540108672401938E-2</v>
      </c>
      <c r="AD3" s="47">
        <v>6.0867703846135997E-2</v>
      </c>
      <c r="AE3" s="47">
        <v>5.8437186810603017E-2</v>
      </c>
      <c r="AF3" s="47">
        <v>5.6492514635249999E-2</v>
      </c>
      <c r="AG3" s="47">
        <v>5.4791908438750002E-2</v>
      </c>
      <c r="AH3" s="47">
        <v>5.3091302242250005E-2</v>
      </c>
      <c r="AI3" s="47">
        <v>5.1390696045750001E-2</v>
      </c>
      <c r="AJ3" s="47">
        <v>4.9690089849250003E-2</v>
      </c>
      <c r="AK3" s="47">
        <v>4.7989483652749999E-2</v>
      </c>
      <c r="AL3" s="47">
        <v>4.6288877456250002E-2</v>
      </c>
      <c r="AM3" s="47">
        <v>4.4588271259750005E-2</v>
      </c>
      <c r="AN3" s="47">
        <v>4.2887665063250001E-2</v>
      </c>
      <c r="AO3" s="47">
        <v>4.1187058866749997E-2</v>
      </c>
      <c r="AP3" s="47">
        <v>3.948645267025E-2</v>
      </c>
      <c r="AQ3" s="47">
        <v>3.7785846473750002E-2</v>
      </c>
      <c r="AR3" s="47">
        <v>3.6085240277250005E-2</v>
      </c>
      <c r="AS3" s="47">
        <v>3.4384634080750008E-2</v>
      </c>
      <c r="AT3" s="47">
        <v>3.2684027884250004E-2</v>
      </c>
      <c r="AU3" s="47">
        <v>3.0983421687750003E-2</v>
      </c>
      <c r="AV3" s="47">
        <v>2.9282815491250003E-2</v>
      </c>
      <c r="AW3" s="47">
        <v>2.7582209294750002E-2</v>
      </c>
      <c r="AX3" s="47">
        <v>2.5881603098249998E-2</v>
      </c>
      <c r="AY3" s="47">
        <v>0</v>
      </c>
      <c r="AZ3" s="47">
        <v>0</v>
      </c>
      <c r="BA3" s="47">
        <v>0</v>
      </c>
      <c r="BB3" s="47">
        <v>0</v>
      </c>
      <c r="BC3" s="47">
        <v>0</v>
      </c>
      <c r="BD3" s="47">
        <v>0</v>
      </c>
      <c r="BE3" s="47">
        <v>0</v>
      </c>
      <c r="BF3" s="47">
        <v>0</v>
      </c>
      <c r="BG3" s="47">
        <v>0</v>
      </c>
      <c r="BH3" s="20">
        <v>0</v>
      </c>
    </row>
    <row r="4" spans="1:60" x14ac:dyDescent="0.35">
      <c r="A4" s="1" t="s">
        <v>81</v>
      </c>
      <c r="B4" s="16"/>
      <c r="C4" s="18"/>
      <c r="D4" s="1"/>
      <c r="E4" s="1"/>
      <c r="F4" s="1"/>
      <c r="G4" s="1"/>
      <c r="H4" s="1"/>
      <c r="I4" s="1"/>
      <c r="J4" s="44"/>
      <c r="K4" s="47">
        <v>0.11899891123294393</v>
      </c>
      <c r="L4" s="47">
        <v>0.11765624991723186</v>
      </c>
      <c r="M4" s="47">
        <v>0.11342296021020867</v>
      </c>
      <c r="N4" s="47">
        <v>0.10938570743399112</v>
      </c>
      <c r="O4" s="47">
        <v>0.10552488789549863</v>
      </c>
      <c r="P4" s="47">
        <v>0.10182416518383075</v>
      </c>
      <c r="Q4" s="47">
        <v>9.8235619160346108E-2</v>
      </c>
      <c r="R4" s="47">
        <v>9.4683013240842481E-2</v>
      </c>
      <c r="S4" s="47">
        <v>9.1129318227278822E-2</v>
      </c>
      <c r="T4" s="47">
        <v>8.757562321371519E-2</v>
      </c>
      <c r="U4" s="47">
        <v>8.4023017294211577E-2</v>
      </c>
      <c r="V4" s="47">
        <v>8.0470411374707937E-2</v>
      </c>
      <c r="W4" s="47">
        <v>7.6916716361144305E-2</v>
      </c>
      <c r="X4" s="47">
        <v>7.3363021347580645E-2</v>
      </c>
      <c r="Y4" s="47">
        <v>6.9809326334017013E-2</v>
      </c>
      <c r="Z4" s="47">
        <v>6.6575824974102582E-2</v>
      </c>
      <c r="AA4" s="47">
        <v>6.3985978203666652E-2</v>
      </c>
      <c r="AB4" s="47">
        <v>6.1718503274999982E-2</v>
      </c>
      <c r="AC4" s="47">
        <v>5.9451028346333319E-2</v>
      </c>
      <c r="AD4" s="47">
        <v>5.7183553417666642E-2</v>
      </c>
      <c r="AE4" s="47">
        <v>5.491607848899998E-2</v>
      </c>
      <c r="AF4" s="47">
        <v>5.2648603560333317E-2</v>
      </c>
      <c r="AG4" s="47">
        <v>5.0381128631666654E-2</v>
      </c>
      <c r="AH4" s="47">
        <v>4.8113653702999977E-2</v>
      </c>
      <c r="AI4" s="47">
        <v>4.5846178774333307E-2</v>
      </c>
      <c r="AJ4" s="47">
        <v>4.3578703845666637E-2</v>
      </c>
      <c r="AK4" s="47">
        <v>4.1311228916999974E-2</v>
      </c>
      <c r="AL4" s="47">
        <v>3.9043753988333298E-2</v>
      </c>
      <c r="AM4" s="47">
        <v>3.6776279059666649E-2</v>
      </c>
      <c r="AN4" s="47">
        <v>3.4508804130999965E-2</v>
      </c>
      <c r="AO4" s="47">
        <v>0</v>
      </c>
      <c r="AP4" s="47">
        <v>0</v>
      </c>
      <c r="AQ4" s="47">
        <v>0</v>
      </c>
      <c r="AR4" s="47">
        <v>0</v>
      </c>
      <c r="AS4" s="47">
        <v>0</v>
      </c>
      <c r="AT4" s="47">
        <v>0</v>
      </c>
      <c r="AU4" s="47">
        <v>0</v>
      </c>
      <c r="AV4" s="47">
        <v>0</v>
      </c>
      <c r="AW4" s="47">
        <v>0</v>
      </c>
      <c r="AX4" s="47">
        <v>0</v>
      </c>
      <c r="AY4" s="47">
        <v>0</v>
      </c>
      <c r="AZ4" s="20">
        <v>0</v>
      </c>
      <c r="BA4" s="20">
        <v>0</v>
      </c>
      <c r="BB4" s="20">
        <v>0</v>
      </c>
      <c r="BC4" s="20">
        <v>0</v>
      </c>
      <c r="BD4" s="20">
        <v>0</v>
      </c>
      <c r="BE4" s="20">
        <v>0</v>
      </c>
      <c r="BF4" s="20">
        <v>0</v>
      </c>
      <c r="BG4" s="20">
        <v>0</v>
      </c>
      <c r="BH4" s="20">
        <v>0</v>
      </c>
    </row>
    <row r="5" spans="1:60" x14ac:dyDescent="0.35">
      <c r="A5" s="1" t="s">
        <v>83</v>
      </c>
      <c r="B5" s="16"/>
      <c r="C5" s="18"/>
      <c r="D5" s="1"/>
      <c r="E5" s="1"/>
      <c r="F5" s="1"/>
      <c r="G5" s="1"/>
      <c r="H5" s="1"/>
      <c r="I5" s="1"/>
      <c r="J5" s="44"/>
      <c r="K5" s="47">
        <v>0.12381353598336363</v>
      </c>
      <c r="L5" s="47">
        <v>0.1181291169568008</v>
      </c>
      <c r="M5" s="47">
        <v>0.10982382545504049</v>
      </c>
      <c r="N5" s="47">
        <v>0.1037489985882243</v>
      </c>
      <c r="O5" s="47">
        <v>9.8510595959512143E-2</v>
      </c>
      <c r="P5" s="47">
        <v>9.3899511509378031E-2</v>
      </c>
      <c r="Q5" s="47">
        <v>9.0543063416399991E-2</v>
      </c>
      <c r="R5" s="47">
        <v>8.7813933501999994E-2</v>
      </c>
      <c r="S5" s="47">
        <v>8.5084803587600011E-2</v>
      </c>
      <c r="T5" s="47">
        <v>8.2355673673200014E-2</v>
      </c>
      <c r="U5" s="47">
        <v>7.9626543758800003E-2</v>
      </c>
      <c r="V5" s="47">
        <v>7.6897413844399992E-2</v>
      </c>
      <c r="W5" s="47">
        <v>7.4168283930000009E-2</v>
      </c>
      <c r="X5" s="47">
        <v>7.1439154015600012E-2</v>
      </c>
      <c r="Y5" s="47">
        <v>6.8710024101200001E-2</v>
      </c>
      <c r="Z5" s="47">
        <v>6.598089418679999E-2</v>
      </c>
      <c r="AA5" s="47">
        <v>6.3251764272400007E-2</v>
      </c>
      <c r="AB5" s="47">
        <v>6.0522634358000003E-2</v>
      </c>
      <c r="AC5" s="47">
        <v>5.7793504443599999E-2</v>
      </c>
      <c r="AD5" s="47">
        <v>5.5064374529200003E-2</v>
      </c>
      <c r="AE5" s="47">
        <v>5.2335244614799999E-2</v>
      </c>
      <c r="AF5" s="47">
        <v>4.9606114700400002E-2</v>
      </c>
      <c r="AG5" s="47">
        <v>4.6876984785999998E-2</v>
      </c>
      <c r="AH5" s="47">
        <v>4.4147854871600001E-2</v>
      </c>
      <c r="AI5" s="47">
        <v>4.1418724957199997E-2</v>
      </c>
      <c r="AJ5" s="47">
        <v>0</v>
      </c>
      <c r="AK5" s="47">
        <v>0</v>
      </c>
      <c r="AL5" s="47">
        <v>0</v>
      </c>
      <c r="AM5" s="47">
        <v>0</v>
      </c>
      <c r="AN5" s="47">
        <v>0</v>
      </c>
      <c r="AO5" s="47">
        <v>0</v>
      </c>
      <c r="AP5" s="47">
        <v>0</v>
      </c>
      <c r="AQ5" s="47">
        <v>0</v>
      </c>
      <c r="AR5" s="47">
        <v>0</v>
      </c>
      <c r="AS5" s="47">
        <v>0</v>
      </c>
      <c r="AT5" s="47">
        <v>0</v>
      </c>
      <c r="AU5" s="47">
        <v>0</v>
      </c>
      <c r="AV5" s="47">
        <v>0</v>
      </c>
      <c r="AW5" s="47">
        <v>0</v>
      </c>
      <c r="AX5" s="47">
        <v>0</v>
      </c>
      <c r="AY5" s="47">
        <v>0</v>
      </c>
      <c r="AZ5" s="20">
        <v>0</v>
      </c>
      <c r="BA5" s="20">
        <v>0</v>
      </c>
      <c r="BB5" s="20">
        <v>0</v>
      </c>
      <c r="BC5" s="20">
        <v>0</v>
      </c>
      <c r="BD5" s="20">
        <v>0</v>
      </c>
      <c r="BE5" s="20">
        <v>0</v>
      </c>
      <c r="BF5" s="20">
        <v>0</v>
      </c>
      <c r="BG5" s="20">
        <v>0</v>
      </c>
      <c r="BH5" s="20">
        <v>0</v>
      </c>
    </row>
    <row r="6" spans="1:60" x14ac:dyDescent="0.35">
      <c r="A6" s="1" t="s">
        <v>84</v>
      </c>
      <c r="B6" s="16"/>
      <c r="C6" s="18"/>
      <c r="D6" s="1"/>
      <c r="E6" s="1"/>
      <c r="F6" s="1"/>
      <c r="G6" s="1"/>
      <c r="H6" s="1"/>
      <c r="I6" s="1"/>
      <c r="J6" s="44"/>
      <c r="K6" s="47">
        <v>0.11736527014289697</v>
      </c>
      <c r="L6" s="47">
        <v>0.11213570610206747</v>
      </c>
      <c r="M6" s="47">
        <v>0.10428526958604049</v>
      </c>
      <c r="N6" s="47">
        <v>9.8665297704957619E-2</v>
      </c>
      <c r="O6" s="47">
        <v>9.3881750061978783E-2</v>
      </c>
      <c r="P6" s="47">
        <v>8.9725520597578032E-2</v>
      </c>
      <c r="Q6" s="47">
        <v>8.6823927490333325E-2</v>
      </c>
      <c r="R6" s="47">
        <v>8.4549652561666647E-2</v>
      </c>
      <c r="S6" s="47">
        <v>8.2275377632999969E-2</v>
      </c>
      <c r="T6" s="47">
        <v>8.0001102704333291E-2</v>
      </c>
      <c r="U6" s="47">
        <v>7.772682777566664E-2</v>
      </c>
      <c r="V6" s="47">
        <v>7.5452552846999948E-2</v>
      </c>
      <c r="W6" s="47">
        <v>7.317827791833327E-2</v>
      </c>
      <c r="X6" s="47">
        <v>7.0904002989666606E-2</v>
      </c>
      <c r="Y6" s="47">
        <v>6.8629728060999956E-2</v>
      </c>
      <c r="Z6" s="47">
        <v>6.6355453132333292E-2</v>
      </c>
      <c r="AA6" s="47">
        <v>6.4081178203666628E-2</v>
      </c>
      <c r="AB6" s="47">
        <v>6.1806903274999971E-2</v>
      </c>
      <c r="AC6" s="47">
        <v>5.9532628346333306E-2</v>
      </c>
      <c r="AD6" s="47">
        <v>5.7258353417666628E-2</v>
      </c>
      <c r="AE6" s="47">
        <v>5.4984078488999978E-2</v>
      </c>
      <c r="AF6" s="47">
        <v>5.2709803560333314E-2</v>
      </c>
      <c r="AG6" s="47">
        <v>5.0435528631666636E-2</v>
      </c>
      <c r="AH6" s="47">
        <v>4.8161253702999972E-2</v>
      </c>
      <c r="AI6" s="47">
        <v>4.5886978774333301E-2</v>
      </c>
      <c r="AJ6" s="47">
        <v>4.3612703845666637E-2</v>
      </c>
      <c r="AK6" s="47">
        <v>4.1338428916999959E-2</v>
      </c>
      <c r="AL6" s="47">
        <v>3.9064153988333294E-2</v>
      </c>
      <c r="AM6" s="47">
        <v>3.6789879059666623E-2</v>
      </c>
      <c r="AN6" s="47">
        <v>3.4515604130999966E-2</v>
      </c>
      <c r="AO6" s="47">
        <v>0</v>
      </c>
      <c r="AP6" s="47">
        <v>0</v>
      </c>
      <c r="AQ6" s="47">
        <v>0</v>
      </c>
      <c r="AR6" s="47">
        <v>0</v>
      </c>
      <c r="AS6" s="47">
        <v>0</v>
      </c>
      <c r="AT6" s="47">
        <v>0</v>
      </c>
      <c r="AU6" s="47">
        <v>0</v>
      </c>
      <c r="AV6" s="47">
        <v>0</v>
      </c>
      <c r="AW6" s="47">
        <v>0</v>
      </c>
      <c r="AX6" s="47">
        <v>0</v>
      </c>
      <c r="AY6" s="47">
        <v>0</v>
      </c>
      <c r="AZ6" s="20">
        <v>0</v>
      </c>
      <c r="BA6" s="20">
        <v>0</v>
      </c>
      <c r="BB6" s="20">
        <v>0</v>
      </c>
      <c r="BC6" s="20">
        <v>0</v>
      </c>
      <c r="BD6" s="20">
        <v>0</v>
      </c>
      <c r="BE6" s="20">
        <v>0</v>
      </c>
      <c r="BF6" s="20">
        <v>0</v>
      </c>
      <c r="BG6" s="20">
        <v>0</v>
      </c>
      <c r="BH6" s="20">
        <v>0</v>
      </c>
    </row>
    <row r="7" spans="1:60" s="10" customFormat="1" x14ac:dyDescent="0.35">
      <c r="A7" s="13" t="s">
        <v>167</v>
      </c>
      <c r="B7" s="121"/>
      <c r="C7" s="35"/>
      <c r="D7" s="13"/>
      <c r="E7" s="13"/>
      <c r="F7" s="13"/>
      <c r="G7" s="13"/>
      <c r="H7" s="13"/>
      <c r="I7" s="13"/>
      <c r="J7" s="44"/>
      <c r="K7" s="126">
        <f>K5</f>
        <v>0.12381353598336363</v>
      </c>
      <c r="L7" s="126">
        <f t="shared" ref="L7:BH7" si="11">L5</f>
        <v>0.1181291169568008</v>
      </c>
      <c r="M7" s="126">
        <f t="shared" si="11"/>
        <v>0.10982382545504049</v>
      </c>
      <c r="N7" s="126">
        <f t="shared" si="11"/>
        <v>0.1037489985882243</v>
      </c>
      <c r="O7" s="126">
        <f t="shared" si="11"/>
        <v>9.8510595959512143E-2</v>
      </c>
      <c r="P7" s="126">
        <f t="shared" si="11"/>
        <v>9.3899511509378031E-2</v>
      </c>
      <c r="Q7" s="126">
        <f t="shared" si="11"/>
        <v>9.0543063416399991E-2</v>
      </c>
      <c r="R7" s="126">
        <f t="shared" si="11"/>
        <v>8.7813933501999994E-2</v>
      </c>
      <c r="S7" s="126">
        <f t="shared" si="11"/>
        <v>8.5084803587600011E-2</v>
      </c>
      <c r="T7" s="126">
        <f t="shared" si="11"/>
        <v>8.2355673673200014E-2</v>
      </c>
      <c r="U7" s="126">
        <f t="shared" si="11"/>
        <v>7.9626543758800003E-2</v>
      </c>
      <c r="V7" s="126">
        <f t="shared" si="11"/>
        <v>7.6897413844399992E-2</v>
      </c>
      <c r="W7" s="126">
        <f t="shared" si="11"/>
        <v>7.4168283930000009E-2</v>
      </c>
      <c r="X7" s="126">
        <f t="shared" si="11"/>
        <v>7.1439154015600012E-2</v>
      </c>
      <c r="Y7" s="126">
        <f t="shared" si="11"/>
        <v>6.8710024101200001E-2</v>
      </c>
      <c r="Z7" s="126">
        <f t="shared" si="11"/>
        <v>6.598089418679999E-2</v>
      </c>
      <c r="AA7" s="126">
        <f t="shared" si="11"/>
        <v>6.3251764272400007E-2</v>
      </c>
      <c r="AB7" s="126">
        <f t="shared" si="11"/>
        <v>6.0522634358000003E-2</v>
      </c>
      <c r="AC7" s="126">
        <f t="shared" si="11"/>
        <v>5.7793504443599999E-2</v>
      </c>
      <c r="AD7" s="126">
        <f t="shared" si="11"/>
        <v>5.5064374529200003E-2</v>
      </c>
      <c r="AE7" s="126">
        <f t="shared" si="11"/>
        <v>5.2335244614799999E-2</v>
      </c>
      <c r="AF7" s="126">
        <f t="shared" si="11"/>
        <v>4.9606114700400002E-2</v>
      </c>
      <c r="AG7" s="126">
        <f t="shared" si="11"/>
        <v>4.6876984785999998E-2</v>
      </c>
      <c r="AH7" s="126">
        <f t="shared" si="11"/>
        <v>4.4147854871600001E-2</v>
      </c>
      <c r="AI7" s="126">
        <f t="shared" si="11"/>
        <v>4.1418724957199997E-2</v>
      </c>
      <c r="AJ7" s="126">
        <f t="shared" si="11"/>
        <v>0</v>
      </c>
      <c r="AK7" s="126">
        <f t="shared" si="11"/>
        <v>0</v>
      </c>
      <c r="AL7" s="126">
        <f t="shared" si="11"/>
        <v>0</v>
      </c>
      <c r="AM7" s="126">
        <f t="shared" si="11"/>
        <v>0</v>
      </c>
      <c r="AN7" s="126">
        <f t="shared" si="11"/>
        <v>0</v>
      </c>
      <c r="AO7" s="126">
        <f t="shared" si="11"/>
        <v>0</v>
      </c>
      <c r="AP7" s="126">
        <f t="shared" si="11"/>
        <v>0</v>
      </c>
      <c r="AQ7" s="126">
        <f t="shared" si="11"/>
        <v>0</v>
      </c>
      <c r="AR7" s="126">
        <f t="shared" si="11"/>
        <v>0</v>
      </c>
      <c r="AS7" s="126">
        <f t="shared" si="11"/>
        <v>0</v>
      </c>
      <c r="AT7" s="126">
        <f t="shared" si="11"/>
        <v>0</v>
      </c>
      <c r="AU7" s="126">
        <f t="shared" si="11"/>
        <v>0</v>
      </c>
      <c r="AV7" s="126">
        <f t="shared" si="11"/>
        <v>0</v>
      </c>
      <c r="AW7" s="126">
        <f t="shared" si="11"/>
        <v>0</v>
      </c>
      <c r="AX7" s="126">
        <f t="shared" si="11"/>
        <v>0</v>
      </c>
      <c r="AY7" s="126">
        <f t="shared" si="11"/>
        <v>0</v>
      </c>
      <c r="AZ7" s="126">
        <f t="shared" si="11"/>
        <v>0</v>
      </c>
      <c r="BA7" s="126">
        <f t="shared" si="11"/>
        <v>0</v>
      </c>
      <c r="BB7" s="126">
        <f t="shared" si="11"/>
        <v>0</v>
      </c>
      <c r="BC7" s="126">
        <f t="shared" si="11"/>
        <v>0</v>
      </c>
      <c r="BD7" s="126">
        <f t="shared" si="11"/>
        <v>0</v>
      </c>
      <c r="BE7" s="126">
        <f t="shared" si="11"/>
        <v>0</v>
      </c>
      <c r="BF7" s="126">
        <f t="shared" si="11"/>
        <v>0</v>
      </c>
      <c r="BG7" s="126">
        <f t="shared" si="11"/>
        <v>0</v>
      </c>
      <c r="BH7" s="126">
        <f t="shared" si="11"/>
        <v>0</v>
      </c>
    </row>
    <row r="8" spans="1:60" s="10" customFormat="1" x14ac:dyDescent="0.35">
      <c r="A8" s="13" t="s">
        <v>168</v>
      </c>
      <c r="B8" s="121"/>
      <c r="C8" s="35"/>
      <c r="D8" s="13"/>
      <c r="E8" s="13"/>
      <c r="F8" s="13"/>
      <c r="G8" s="13"/>
      <c r="H8" s="13"/>
      <c r="I8" s="13"/>
      <c r="J8" s="44"/>
      <c r="K8" s="126">
        <f>K6</f>
        <v>0.11736527014289697</v>
      </c>
      <c r="L8" s="126">
        <f t="shared" ref="L8:BH8" si="12">L6</f>
        <v>0.11213570610206747</v>
      </c>
      <c r="M8" s="126">
        <f t="shared" si="12"/>
        <v>0.10428526958604049</v>
      </c>
      <c r="N8" s="126">
        <f t="shared" si="12"/>
        <v>9.8665297704957619E-2</v>
      </c>
      <c r="O8" s="126">
        <f t="shared" si="12"/>
        <v>9.3881750061978783E-2</v>
      </c>
      <c r="P8" s="126">
        <f t="shared" si="12"/>
        <v>8.9725520597578032E-2</v>
      </c>
      <c r="Q8" s="126">
        <f t="shared" si="12"/>
        <v>8.6823927490333325E-2</v>
      </c>
      <c r="R8" s="126">
        <f t="shared" si="12"/>
        <v>8.4549652561666647E-2</v>
      </c>
      <c r="S8" s="126">
        <f t="shared" si="12"/>
        <v>8.2275377632999969E-2</v>
      </c>
      <c r="T8" s="126">
        <f t="shared" si="12"/>
        <v>8.0001102704333291E-2</v>
      </c>
      <c r="U8" s="126">
        <f t="shared" si="12"/>
        <v>7.772682777566664E-2</v>
      </c>
      <c r="V8" s="126">
        <f t="shared" si="12"/>
        <v>7.5452552846999948E-2</v>
      </c>
      <c r="W8" s="126">
        <f t="shared" si="12"/>
        <v>7.317827791833327E-2</v>
      </c>
      <c r="X8" s="126">
        <f t="shared" si="12"/>
        <v>7.0904002989666606E-2</v>
      </c>
      <c r="Y8" s="126">
        <f t="shared" si="12"/>
        <v>6.8629728060999956E-2</v>
      </c>
      <c r="Z8" s="126">
        <f t="shared" si="12"/>
        <v>6.6355453132333292E-2</v>
      </c>
      <c r="AA8" s="126">
        <f t="shared" si="12"/>
        <v>6.4081178203666628E-2</v>
      </c>
      <c r="AB8" s="126">
        <f t="shared" si="12"/>
        <v>6.1806903274999971E-2</v>
      </c>
      <c r="AC8" s="126">
        <f t="shared" si="12"/>
        <v>5.9532628346333306E-2</v>
      </c>
      <c r="AD8" s="126">
        <f t="shared" si="12"/>
        <v>5.7258353417666628E-2</v>
      </c>
      <c r="AE8" s="126">
        <f t="shared" si="12"/>
        <v>5.4984078488999978E-2</v>
      </c>
      <c r="AF8" s="126">
        <f t="shared" si="12"/>
        <v>5.2709803560333314E-2</v>
      </c>
      <c r="AG8" s="126">
        <f t="shared" si="12"/>
        <v>5.0435528631666636E-2</v>
      </c>
      <c r="AH8" s="126">
        <f t="shared" si="12"/>
        <v>4.8161253702999972E-2</v>
      </c>
      <c r="AI8" s="126">
        <f t="shared" si="12"/>
        <v>4.5886978774333301E-2</v>
      </c>
      <c r="AJ8" s="126">
        <f t="shared" si="12"/>
        <v>4.3612703845666637E-2</v>
      </c>
      <c r="AK8" s="126">
        <f t="shared" si="12"/>
        <v>4.1338428916999959E-2</v>
      </c>
      <c r="AL8" s="126">
        <f t="shared" si="12"/>
        <v>3.9064153988333294E-2</v>
      </c>
      <c r="AM8" s="126">
        <f t="shared" si="12"/>
        <v>3.6789879059666623E-2</v>
      </c>
      <c r="AN8" s="126">
        <f t="shared" si="12"/>
        <v>3.4515604130999966E-2</v>
      </c>
      <c r="AO8" s="126">
        <f t="shared" si="12"/>
        <v>0</v>
      </c>
      <c r="AP8" s="126">
        <f t="shared" si="12"/>
        <v>0</v>
      </c>
      <c r="AQ8" s="126">
        <f t="shared" si="12"/>
        <v>0</v>
      </c>
      <c r="AR8" s="126">
        <f t="shared" si="12"/>
        <v>0</v>
      </c>
      <c r="AS8" s="126">
        <f t="shared" si="12"/>
        <v>0</v>
      </c>
      <c r="AT8" s="126">
        <f t="shared" si="12"/>
        <v>0</v>
      </c>
      <c r="AU8" s="126">
        <f t="shared" si="12"/>
        <v>0</v>
      </c>
      <c r="AV8" s="126">
        <f t="shared" si="12"/>
        <v>0</v>
      </c>
      <c r="AW8" s="126">
        <f t="shared" si="12"/>
        <v>0</v>
      </c>
      <c r="AX8" s="126">
        <f t="shared" si="12"/>
        <v>0</v>
      </c>
      <c r="AY8" s="126">
        <f t="shared" si="12"/>
        <v>0</v>
      </c>
      <c r="AZ8" s="126">
        <f t="shared" si="12"/>
        <v>0</v>
      </c>
      <c r="BA8" s="126">
        <f t="shared" si="12"/>
        <v>0</v>
      </c>
      <c r="BB8" s="126">
        <f t="shared" si="12"/>
        <v>0</v>
      </c>
      <c r="BC8" s="126">
        <f t="shared" si="12"/>
        <v>0</v>
      </c>
      <c r="BD8" s="126">
        <f t="shared" si="12"/>
        <v>0</v>
      </c>
      <c r="BE8" s="126">
        <f t="shared" si="12"/>
        <v>0</v>
      </c>
      <c r="BF8" s="126">
        <f t="shared" si="12"/>
        <v>0</v>
      </c>
      <c r="BG8" s="126">
        <f t="shared" si="12"/>
        <v>0</v>
      </c>
      <c r="BH8" s="126">
        <f t="shared" si="12"/>
        <v>0</v>
      </c>
    </row>
    <row r="9" spans="1:60" s="10" customFormat="1" x14ac:dyDescent="0.35">
      <c r="A9" s="13" t="s">
        <v>169</v>
      </c>
      <c r="B9" s="121"/>
      <c r="C9" s="35"/>
      <c r="D9" s="13"/>
      <c r="E9" s="13"/>
      <c r="F9" s="13"/>
      <c r="G9" s="13"/>
      <c r="H9" s="13"/>
      <c r="I9" s="13"/>
      <c r="J9" s="44"/>
      <c r="K9" s="47">
        <v>8.504093403589999E-2</v>
      </c>
      <c r="L9" s="47">
        <v>8.070738458111143E-2</v>
      </c>
      <c r="M9" s="47">
        <v>7.3735537146164834E-2</v>
      </c>
      <c r="N9" s="47">
        <v>6.8548061419173578E-2</v>
      </c>
      <c r="O9" s="47">
        <v>6.4029725082665565E-2</v>
      </c>
      <c r="P9" s="47">
        <v>6.0013243289019955E-2</v>
      </c>
      <c r="Q9" s="47">
        <v>5.7000470581099201E-2</v>
      </c>
      <c r="R9" s="47">
        <v>5.44895524160409E-2</v>
      </c>
      <c r="S9" s="47">
        <v>5.1978634250982578E-2</v>
      </c>
      <c r="T9" s="47">
        <v>4.9467716085924256E-2</v>
      </c>
      <c r="U9" s="47">
        <v>4.6956797920865941E-2</v>
      </c>
      <c r="V9" s="47">
        <v>4.4445879755807625E-2</v>
      </c>
      <c r="W9" s="47">
        <v>4.1934961590749303E-2</v>
      </c>
      <c r="X9" s="47">
        <v>3.9424043425690995E-2</v>
      </c>
      <c r="Y9" s="47">
        <v>3.6913125260632673E-2</v>
      </c>
      <c r="Z9" s="47">
        <v>0</v>
      </c>
      <c r="AA9" s="47">
        <v>0</v>
      </c>
      <c r="AB9" s="47">
        <v>0</v>
      </c>
      <c r="AC9" s="47">
        <v>0</v>
      </c>
      <c r="AD9" s="47">
        <v>0</v>
      </c>
      <c r="AE9" s="47">
        <v>0</v>
      </c>
      <c r="AF9" s="47">
        <v>0</v>
      </c>
      <c r="AG9" s="47">
        <v>0</v>
      </c>
      <c r="AH9" s="47">
        <v>0</v>
      </c>
      <c r="AI9" s="47">
        <v>0</v>
      </c>
      <c r="AJ9" s="47">
        <v>0</v>
      </c>
      <c r="AK9" s="47">
        <v>0</v>
      </c>
      <c r="AL9" s="47">
        <v>0</v>
      </c>
      <c r="AM9" s="47">
        <v>0</v>
      </c>
      <c r="AN9" s="47">
        <v>0</v>
      </c>
      <c r="AO9" s="47">
        <v>0</v>
      </c>
      <c r="AP9" s="47">
        <v>0</v>
      </c>
      <c r="AQ9" s="47">
        <v>0</v>
      </c>
      <c r="AR9" s="47">
        <v>0</v>
      </c>
      <c r="AS9" s="47">
        <v>0</v>
      </c>
      <c r="AT9" s="47">
        <v>0</v>
      </c>
      <c r="AU9" s="47">
        <v>0</v>
      </c>
      <c r="AV9" s="47">
        <v>0</v>
      </c>
      <c r="AW9" s="47">
        <v>0</v>
      </c>
      <c r="AX9" s="47">
        <v>0</v>
      </c>
      <c r="AY9" s="47">
        <v>0</v>
      </c>
      <c r="AZ9" s="47">
        <v>0</v>
      </c>
      <c r="BA9" s="47">
        <v>0</v>
      </c>
      <c r="BB9" s="47">
        <v>0</v>
      </c>
      <c r="BC9" s="47">
        <v>0</v>
      </c>
      <c r="BD9" s="47">
        <v>0</v>
      </c>
      <c r="BE9" s="47">
        <v>0</v>
      </c>
      <c r="BF9" s="47">
        <v>0</v>
      </c>
      <c r="BG9" s="47">
        <v>0</v>
      </c>
      <c r="BH9" s="47">
        <v>0</v>
      </c>
    </row>
    <row r="10" spans="1:60" s="10" customFormat="1" x14ac:dyDescent="0.35">
      <c r="A10" s="13" t="s">
        <v>179</v>
      </c>
      <c r="B10" s="121"/>
      <c r="C10" s="35"/>
      <c r="D10" s="13"/>
      <c r="E10" s="13"/>
      <c r="F10" s="13"/>
      <c r="G10" s="13"/>
      <c r="H10" s="13"/>
      <c r="I10" s="13"/>
      <c r="J10" s="44"/>
      <c r="K10" s="47">
        <v>0.1044798983530236</v>
      </c>
      <c r="L10" s="47">
        <v>0.1047527574811207</v>
      </c>
      <c r="M10" s="47">
        <v>0.10199883877784666</v>
      </c>
      <c r="N10" s="47">
        <v>9.9358403675627843E-2</v>
      </c>
      <c r="O10" s="47">
        <v>9.6822957240796065E-2</v>
      </c>
      <c r="P10" s="47">
        <v>9.4384657996119059E-2</v>
      </c>
      <c r="Q10" s="47">
        <v>9.2036209011394671E-2</v>
      </c>
      <c r="R10" s="47">
        <v>8.9770857903450643E-2</v>
      </c>
      <c r="S10" s="47">
        <v>8.7551902202463977E-2</v>
      </c>
      <c r="T10" s="47">
        <v>8.5339589975243477E-2</v>
      </c>
      <c r="U10" s="47">
        <v>8.3128366842083024E-2</v>
      </c>
      <c r="V10" s="47">
        <v>8.0917143708922556E-2</v>
      </c>
      <c r="W10" s="47">
        <v>7.870483148170207E-2</v>
      </c>
      <c r="X10" s="47">
        <v>7.649251925448157E-2</v>
      </c>
      <c r="Y10" s="47">
        <v>7.4280207027261083E-2</v>
      </c>
      <c r="Z10" s="47">
        <v>7.2067894800040597E-2</v>
      </c>
      <c r="AA10" s="47">
        <v>6.985558257282011E-2</v>
      </c>
      <c r="AB10" s="47">
        <v>6.7643270345599624E-2</v>
      </c>
      <c r="AC10" s="47">
        <v>6.5430958118379137E-2</v>
      </c>
      <c r="AD10" s="47">
        <v>6.3218645891158637E-2</v>
      </c>
      <c r="AE10" s="47">
        <v>6.1248221454671119E-2</v>
      </c>
      <c r="AF10" s="47">
        <v>5.9763641878363548E-2</v>
      </c>
      <c r="AG10" s="47">
        <v>5.8523128280909005E-2</v>
      </c>
      <c r="AH10" s="47">
        <v>5.7282614683454448E-2</v>
      </c>
      <c r="AI10" s="47">
        <v>5.6042101085999892E-2</v>
      </c>
      <c r="AJ10" s="47">
        <v>5.4801587488545335E-2</v>
      </c>
      <c r="AK10" s="47">
        <v>5.3561073891090792E-2</v>
      </c>
      <c r="AL10" s="47">
        <v>5.2320560293636256E-2</v>
      </c>
      <c r="AM10" s="47">
        <v>5.10800466961817E-2</v>
      </c>
      <c r="AN10" s="47">
        <v>4.9839533098727157E-2</v>
      </c>
      <c r="AO10" s="47">
        <v>4.8599019501272614E-2</v>
      </c>
      <c r="AP10" s="47">
        <v>4.7358505903818064E-2</v>
      </c>
      <c r="AQ10" s="47">
        <v>4.6117992306363521E-2</v>
      </c>
      <c r="AR10" s="47">
        <v>4.4877478708908972E-2</v>
      </c>
      <c r="AS10" s="47">
        <v>4.3636965111454429E-2</v>
      </c>
      <c r="AT10" s="47">
        <v>4.2396451513999886E-2</v>
      </c>
      <c r="AU10" s="47">
        <v>4.1155937916545343E-2</v>
      </c>
      <c r="AV10" s="47">
        <v>3.9915424319090793E-2</v>
      </c>
      <c r="AW10" s="47">
        <v>3.8674910721636244E-2</v>
      </c>
      <c r="AX10" s="47">
        <v>3.7434397124181708E-2</v>
      </c>
      <c r="AY10" s="47">
        <v>3.6193883526727165E-2</v>
      </c>
      <c r="AZ10" s="47">
        <v>3.4953369929272622E-2</v>
      </c>
      <c r="BA10" s="47">
        <v>3.3712856331818072E-2</v>
      </c>
      <c r="BB10" s="47">
        <v>3.247234273436353E-2</v>
      </c>
      <c r="BC10" s="47">
        <v>3.123182913690898E-2</v>
      </c>
      <c r="BD10" s="47">
        <v>2.9991315539454437E-2</v>
      </c>
      <c r="BE10" s="47">
        <v>2.8750801941999891E-2</v>
      </c>
      <c r="BF10" s="47">
        <v>2.7510288344545348E-2</v>
      </c>
      <c r="BG10" s="47">
        <v>2.6269774747090798E-2</v>
      </c>
      <c r="BH10" s="47">
        <v>2.5029261149636252E-2</v>
      </c>
    </row>
    <row r="11" spans="1:60" x14ac:dyDescent="0.35">
      <c r="A11" s="1" t="s">
        <v>82</v>
      </c>
      <c r="B11" s="16"/>
      <c r="C11" s="18"/>
      <c r="D11" s="1"/>
      <c r="E11" s="1"/>
      <c r="F11" s="1"/>
      <c r="G11" s="1"/>
      <c r="H11" s="1"/>
      <c r="I11" s="1"/>
      <c r="J11" s="44"/>
      <c r="K11" s="47">
        <v>6.8963593396130896E-2</v>
      </c>
      <c r="L11" s="47">
        <v>0.14912464956917681</v>
      </c>
      <c r="M11" s="47">
        <v>0.14125312760430445</v>
      </c>
      <c r="N11" s="47">
        <v>0.1341082736701702</v>
      </c>
      <c r="O11" s="47">
        <v>0.12754430560011362</v>
      </c>
      <c r="P11" s="47">
        <v>0.1214457190620884</v>
      </c>
      <c r="Q11" s="47">
        <v>0.11564654666635804</v>
      </c>
      <c r="R11" s="47">
        <v>0.10993932917575197</v>
      </c>
      <c r="S11" s="47">
        <v>0.10423099028386389</v>
      </c>
      <c r="T11" s="47">
        <v>9.8522651391975788E-2</v>
      </c>
      <c r="U11" s="47">
        <v>9.3182132120584765E-2</v>
      </c>
      <c r="V11" s="47">
        <v>8.8576130688905866E-2</v>
      </c>
      <c r="W11" s="47">
        <v>8.4337948877724028E-2</v>
      </c>
      <c r="X11" s="47">
        <v>8.0099767066542205E-2</v>
      </c>
      <c r="Y11" s="47">
        <v>7.5861585255360381E-2</v>
      </c>
      <c r="Z11" s="47">
        <v>7.1623403444178543E-2</v>
      </c>
      <c r="AA11" s="47">
        <v>6.738522163299672E-2</v>
      </c>
      <c r="AB11" s="47">
        <v>6.3147039821814882E-2</v>
      </c>
      <c r="AC11" s="47">
        <v>5.8908858010633058E-2</v>
      </c>
      <c r="AD11" s="47">
        <v>5.4670676199451228E-2</v>
      </c>
      <c r="AE11" s="47">
        <v>2.5854143517599775E-2</v>
      </c>
      <c r="AF11" s="47"/>
      <c r="AG11" s="126"/>
      <c r="AH11" s="126"/>
      <c r="AI11" s="126"/>
      <c r="AJ11" s="126"/>
      <c r="AK11" s="126"/>
      <c r="AL11" s="126"/>
      <c r="AM11" s="126"/>
      <c r="AN11" s="126"/>
      <c r="AO11" s="126"/>
      <c r="AP11" s="126"/>
      <c r="AQ11" s="126"/>
      <c r="AR11" s="126"/>
      <c r="AS11" s="126"/>
      <c r="AT11" s="126"/>
      <c r="AU11" s="126"/>
      <c r="AV11" s="126"/>
      <c r="AW11" s="126"/>
      <c r="AX11" s="126"/>
      <c r="AY11" s="126"/>
      <c r="AZ11" s="169"/>
      <c r="BA11" s="169"/>
      <c r="BB11" s="169"/>
      <c r="BC11" s="169"/>
      <c r="BD11" s="24"/>
      <c r="BE11" s="24"/>
      <c r="BF11" s="24"/>
      <c r="BG11" s="24"/>
      <c r="BH11" s="24"/>
    </row>
    <row r="12" spans="1:60" x14ac:dyDescent="0.35">
      <c r="A12" s="1" t="s">
        <v>85</v>
      </c>
      <c r="B12" s="16"/>
      <c r="C12" s="18"/>
      <c r="D12" s="1"/>
      <c r="E12" s="1"/>
      <c r="F12" s="1"/>
      <c r="G12" s="1"/>
      <c r="H12" s="1"/>
      <c r="I12" s="1"/>
      <c r="J12" s="44"/>
      <c r="K12" s="47">
        <v>6.8963593396130896E-2</v>
      </c>
      <c r="L12" s="47">
        <v>0.14912464956917681</v>
      </c>
      <c r="M12" s="47">
        <v>0.14125312760430445</v>
      </c>
      <c r="N12" s="47">
        <v>0.1341082736701702</v>
      </c>
      <c r="O12" s="47">
        <v>0.12754430560011362</v>
      </c>
      <c r="P12" s="47">
        <v>0.1214457190620884</v>
      </c>
      <c r="Q12" s="47">
        <v>0.11564654666635804</v>
      </c>
      <c r="R12" s="47">
        <v>0.10993932917575197</v>
      </c>
      <c r="S12" s="47">
        <v>0.10423099028386389</v>
      </c>
      <c r="T12" s="47">
        <v>9.8522651391975788E-2</v>
      </c>
      <c r="U12" s="47">
        <v>9.3182132120584765E-2</v>
      </c>
      <c r="V12" s="47">
        <v>8.8576130688905866E-2</v>
      </c>
      <c r="W12" s="47">
        <v>8.4337948877724028E-2</v>
      </c>
      <c r="X12" s="47">
        <v>8.0099767066542205E-2</v>
      </c>
      <c r="Y12" s="47">
        <v>7.5861585255360381E-2</v>
      </c>
      <c r="Z12" s="47">
        <v>7.1623403444178543E-2</v>
      </c>
      <c r="AA12" s="47">
        <v>6.738522163299672E-2</v>
      </c>
      <c r="AB12" s="47">
        <v>6.3147039821814882E-2</v>
      </c>
      <c r="AC12" s="47">
        <v>5.8908858010633058E-2</v>
      </c>
      <c r="AD12" s="47">
        <v>5.4670676199451228E-2</v>
      </c>
      <c r="AE12" s="47">
        <v>2.5854143517599775E-2</v>
      </c>
      <c r="AF12" s="47"/>
      <c r="AG12" s="126"/>
      <c r="AH12" s="126"/>
      <c r="AI12" s="126"/>
      <c r="AJ12" s="126"/>
      <c r="AK12" s="126"/>
      <c r="AL12" s="126"/>
      <c r="AM12" s="126"/>
      <c r="AN12" s="126"/>
      <c r="AO12" s="126"/>
      <c r="AP12" s="126"/>
      <c r="AQ12" s="126"/>
      <c r="AR12" s="126"/>
      <c r="AS12" s="126"/>
      <c r="AT12" s="126"/>
      <c r="AU12" s="126"/>
      <c r="AV12" s="126"/>
      <c r="AW12" s="126"/>
      <c r="AX12" s="126"/>
      <c r="AY12" s="126"/>
      <c r="AZ12" s="169"/>
      <c r="BA12" s="169"/>
      <c r="BB12" s="169"/>
      <c r="BC12" s="169"/>
      <c r="BD12" s="24"/>
      <c r="BE12" s="24"/>
      <c r="BF12" s="24"/>
      <c r="BG12" s="24"/>
      <c r="BH12" s="24"/>
    </row>
    <row r="13" spans="1:60" x14ac:dyDescent="0.35">
      <c r="A13" s="1" t="s">
        <v>50</v>
      </c>
      <c r="B13" s="16"/>
      <c r="C13" s="18"/>
      <c r="D13" s="1"/>
      <c r="E13" s="1"/>
      <c r="F13" s="1"/>
      <c r="G13" s="1"/>
      <c r="H13" s="1"/>
      <c r="I13" s="1"/>
      <c r="J13" s="44"/>
      <c r="K13" s="47">
        <v>0.11107471568986452</v>
      </c>
      <c r="L13" s="47">
        <v>0.11002340721891617</v>
      </c>
      <c r="M13" s="47">
        <v>0.10682632091659665</v>
      </c>
      <c r="N13" s="47">
        <v>0.10374271821533242</v>
      </c>
      <c r="O13" s="47">
        <v>0.10076410418145516</v>
      </c>
      <c r="P13" s="47">
        <v>9.7882637337732739E-2</v>
      </c>
      <c r="Q13" s="47">
        <v>9.5091020753962877E-2</v>
      </c>
      <c r="R13" s="47">
        <v>9.238250204697343E-2</v>
      </c>
      <c r="S13" s="47">
        <v>8.9720378746941276E-2</v>
      </c>
      <c r="T13" s="47">
        <v>8.7064898920675329E-2</v>
      </c>
      <c r="U13" s="47">
        <v>8.4410508188469444E-2</v>
      </c>
      <c r="V13" s="47">
        <v>8.175611745626353E-2</v>
      </c>
      <c r="W13" s="47">
        <v>7.9100637629997597E-2</v>
      </c>
      <c r="X13" s="47">
        <v>7.644515780373165E-2</v>
      </c>
      <c r="Y13" s="47">
        <v>7.3789677977465704E-2</v>
      </c>
      <c r="Z13" s="47">
        <v>7.1134198151199757E-2</v>
      </c>
      <c r="AA13" s="47">
        <v>6.847871832493381E-2</v>
      </c>
      <c r="AB13" s="47">
        <v>6.5823238498667891E-2</v>
      </c>
      <c r="AC13" s="47">
        <v>6.3167758672401944E-2</v>
      </c>
      <c r="AD13" s="47">
        <v>6.0512278846135997E-2</v>
      </c>
      <c r="AE13" s="47">
        <v>5.8098686810603019E-2</v>
      </c>
      <c r="AF13" s="47">
        <v>5.6170939635250001E-2</v>
      </c>
      <c r="AG13" s="47">
        <v>5.4487258438750005E-2</v>
      </c>
      <c r="AH13" s="47">
        <v>5.2803577242250002E-2</v>
      </c>
      <c r="AI13" s="47">
        <v>5.1119896045749999E-2</v>
      </c>
      <c r="AJ13" s="47">
        <v>4.9436214849250003E-2</v>
      </c>
      <c r="AK13" s="47">
        <v>4.7752533652750007E-2</v>
      </c>
      <c r="AL13" s="47">
        <v>4.606885245625001E-2</v>
      </c>
      <c r="AM13" s="47">
        <v>4.4385171259750007E-2</v>
      </c>
      <c r="AN13" s="47">
        <v>4.2701490063249997E-2</v>
      </c>
      <c r="AO13" s="47">
        <v>4.1017808866750001E-2</v>
      </c>
      <c r="AP13" s="47">
        <v>3.9334127670250005E-2</v>
      </c>
      <c r="AQ13" s="47">
        <v>3.7650446473750002E-2</v>
      </c>
      <c r="AR13" s="47">
        <v>3.5966765277249999E-2</v>
      </c>
      <c r="AS13" s="47">
        <v>3.4283084080750009E-2</v>
      </c>
      <c r="AT13" s="47">
        <v>3.2599402884249999E-2</v>
      </c>
      <c r="AU13" s="47">
        <v>3.0915721687750003E-2</v>
      </c>
      <c r="AV13" s="47">
        <v>2.9232040491250003E-2</v>
      </c>
      <c r="AW13" s="47">
        <v>2.754835929475E-2</v>
      </c>
      <c r="AX13" s="47">
        <v>2.5864678098249997E-2</v>
      </c>
      <c r="AY13" s="47">
        <v>0</v>
      </c>
      <c r="AZ13" s="47">
        <v>0</v>
      </c>
      <c r="BA13" s="47">
        <v>0</v>
      </c>
      <c r="BB13" s="47">
        <v>0</v>
      </c>
      <c r="BC13" s="47">
        <v>0</v>
      </c>
      <c r="BD13" s="20">
        <v>0</v>
      </c>
      <c r="BE13" s="20">
        <v>0</v>
      </c>
      <c r="BF13" s="20">
        <v>0</v>
      </c>
      <c r="BG13" s="20">
        <v>0</v>
      </c>
      <c r="BH13" s="20">
        <v>0</v>
      </c>
    </row>
    <row r="14" spans="1:60" x14ac:dyDescent="0.35">
      <c r="A14" s="1" t="s">
        <v>279</v>
      </c>
      <c r="B14" s="16"/>
      <c r="C14" s="18"/>
      <c r="D14" s="1"/>
      <c r="E14" s="1"/>
      <c r="F14" s="20">
        <v>0</v>
      </c>
      <c r="G14" s="20">
        <v>2.2576665140813364E-4</v>
      </c>
      <c r="H14" s="20">
        <v>9.8188941144337037E-3</v>
      </c>
      <c r="I14" s="20">
        <v>4.3021984045237285E-2</v>
      </c>
      <c r="J14" s="47">
        <v>7.4826520911150898E-2</v>
      </c>
      <c r="K14" s="47">
        <v>0.1100298062538418</v>
      </c>
      <c r="L14" s="47">
        <v>0.10957258526933937</v>
      </c>
      <c r="M14" s="47">
        <v>0.10640858828281462</v>
      </c>
      <c r="N14" s="47">
        <v>0.10335603774301969</v>
      </c>
      <c r="O14" s="47">
        <v>0.10040659120960443</v>
      </c>
      <c r="P14" s="47">
        <v>9.7552547968399378E-2</v>
      </c>
      <c r="Q14" s="47">
        <v>9.4786742077052427E-2</v>
      </c>
      <c r="R14" s="47">
        <v>9.2102542365028753E-2</v>
      </c>
      <c r="S14" s="47">
        <v>8.9463905211840902E-2</v>
      </c>
      <c r="T14" s="47">
        <v>8.683179227482439E-2</v>
      </c>
      <c r="U14" s="47">
        <v>8.4200748881442522E-2</v>
      </c>
      <c r="V14" s="47">
        <v>8.1569705488060654E-2</v>
      </c>
      <c r="W14" s="47">
        <v>7.8937592551044142E-2</v>
      </c>
      <c r="X14" s="47">
        <v>7.6305479614027616E-2</v>
      </c>
      <c r="Y14" s="47">
        <v>7.3673366677011118E-2</v>
      </c>
      <c r="Z14" s="47">
        <v>7.1041253739994592E-2</v>
      </c>
      <c r="AA14" s="47">
        <v>6.840914080297808E-2</v>
      </c>
      <c r="AB14" s="47">
        <v>6.5777027865961582E-2</v>
      </c>
      <c r="AC14" s="47">
        <v>6.3144914928945056E-2</v>
      </c>
      <c r="AD14" s="47">
        <v>6.0512801991928544E-2</v>
      </c>
      <c r="AE14" s="47">
        <v>5.8118234696166372E-2</v>
      </c>
      <c r="AF14" s="47">
        <v>5.6200790815818684E-2</v>
      </c>
      <c r="AG14" s="47">
        <v>5.452303166399463E-2</v>
      </c>
      <c r="AH14" s="47">
        <v>5.2845272512170575E-2</v>
      </c>
      <c r="AI14" s="47">
        <v>5.1167513360346507E-2</v>
      </c>
      <c r="AJ14" s="47">
        <v>4.9489754208522453E-2</v>
      </c>
      <c r="AK14" s="47">
        <v>4.7811995056698399E-2</v>
      </c>
      <c r="AL14" s="47">
        <v>4.6134235904874338E-2</v>
      </c>
      <c r="AM14" s="47">
        <v>4.4456476753050291E-2</v>
      </c>
      <c r="AN14" s="47">
        <v>4.2778717601226236E-2</v>
      </c>
      <c r="AO14" s="47">
        <v>4.1100958449402175E-2</v>
      </c>
      <c r="AP14" s="47">
        <v>3.9423199297578135E-2</v>
      </c>
      <c r="AQ14" s="47">
        <v>3.7745440145754088E-2</v>
      </c>
      <c r="AR14" s="47">
        <v>3.606768099393004E-2</v>
      </c>
      <c r="AS14" s="47">
        <v>3.4389921842105986E-2</v>
      </c>
      <c r="AT14" s="47">
        <v>3.2712162690281932E-2</v>
      </c>
      <c r="AU14" s="47">
        <v>3.1034403538457881E-2</v>
      </c>
      <c r="AV14" s="47">
        <v>2.9356644386633823E-2</v>
      </c>
      <c r="AW14" s="47">
        <v>2.7678885234809773E-2</v>
      </c>
      <c r="AX14" s="47">
        <v>2.6001126082985722E-2</v>
      </c>
      <c r="AY14" s="47">
        <v>0</v>
      </c>
      <c r="AZ14" s="47">
        <v>0</v>
      </c>
      <c r="BA14" s="47">
        <v>0</v>
      </c>
      <c r="BB14" s="47">
        <v>0</v>
      </c>
      <c r="BC14" s="47">
        <v>0</v>
      </c>
      <c r="BD14" s="20">
        <v>0</v>
      </c>
      <c r="BE14" s="20">
        <v>0</v>
      </c>
      <c r="BF14" s="20">
        <v>0</v>
      </c>
      <c r="BG14" s="20">
        <v>0</v>
      </c>
      <c r="BH14" s="20">
        <v>0</v>
      </c>
    </row>
    <row r="15" spans="1:60" x14ac:dyDescent="0.35">
      <c r="A15" s="1" t="s">
        <v>278</v>
      </c>
      <c r="B15" s="16"/>
      <c r="C15" s="18"/>
      <c r="D15" s="1"/>
      <c r="E15" s="1"/>
      <c r="F15" s="20">
        <v>0</v>
      </c>
      <c r="G15" s="20">
        <v>5.2924026316933954E-3</v>
      </c>
      <c r="H15" s="20">
        <v>0.21957448032983082</v>
      </c>
      <c r="I15" s="20">
        <v>0.55814983674848917</v>
      </c>
      <c r="J15" s="47">
        <v>0.1849363633605923</v>
      </c>
      <c r="K15" s="47">
        <v>3.2046916929394417E-2</v>
      </c>
      <c r="L15" s="47">
        <v>0</v>
      </c>
      <c r="M15" s="47">
        <v>0</v>
      </c>
      <c r="N15" s="47">
        <v>0</v>
      </c>
      <c r="O15" s="47">
        <v>0</v>
      </c>
      <c r="P15" s="47">
        <v>0</v>
      </c>
      <c r="Q15" s="47">
        <v>0</v>
      </c>
      <c r="R15" s="47">
        <v>0</v>
      </c>
      <c r="S15" s="47">
        <v>0</v>
      </c>
      <c r="T15" s="47">
        <v>0</v>
      </c>
      <c r="U15" s="47">
        <v>0</v>
      </c>
      <c r="V15" s="47">
        <v>0</v>
      </c>
      <c r="W15" s="47">
        <v>0</v>
      </c>
      <c r="X15" s="47">
        <v>0</v>
      </c>
      <c r="Y15" s="47">
        <v>0</v>
      </c>
      <c r="Z15" s="47">
        <v>0</v>
      </c>
      <c r="AA15" s="47">
        <v>0</v>
      </c>
      <c r="AB15" s="47">
        <v>0</v>
      </c>
      <c r="AC15" s="47">
        <v>0</v>
      </c>
      <c r="AD15" s="47">
        <v>0</v>
      </c>
      <c r="AE15" s="47">
        <v>0</v>
      </c>
      <c r="AF15" s="47">
        <v>0</v>
      </c>
      <c r="AG15" s="47">
        <v>0</v>
      </c>
      <c r="AH15" s="47">
        <v>0</v>
      </c>
      <c r="AI15" s="47">
        <v>0</v>
      </c>
      <c r="AJ15" s="47">
        <v>0</v>
      </c>
      <c r="AK15" s="47">
        <v>0</v>
      </c>
      <c r="AL15" s="47">
        <v>0</v>
      </c>
      <c r="AM15" s="47">
        <v>0</v>
      </c>
      <c r="AN15" s="47">
        <v>0</v>
      </c>
      <c r="AO15" s="47">
        <v>0</v>
      </c>
      <c r="AP15" s="47">
        <v>0</v>
      </c>
      <c r="AQ15" s="47">
        <v>0</v>
      </c>
      <c r="AR15" s="47">
        <v>0</v>
      </c>
      <c r="AS15" s="47">
        <v>0</v>
      </c>
      <c r="AT15" s="47">
        <v>0</v>
      </c>
      <c r="AU15" s="47">
        <v>0</v>
      </c>
      <c r="AV15" s="47">
        <v>0</v>
      </c>
      <c r="AW15" s="47">
        <v>0</v>
      </c>
      <c r="AX15" s="47">
        <v>0</v>
      </c>
      <c r="AY15" s="47">
        <v>0</v>
      </c>
      <c r="AZ15" s="47">
        <v>0</v>
      </c>
      <c r="BA15" s="47">
        <v>0</v>
      </c>
      <c r="BB15" s="47">
        <v>0</v>
      </c>
      <c r="BC15" s="47">
        <v>0</v>
      </c>
      <c r="BD15" s="20">
        <v>0</v>
      </c>
      <c r="BE15" s="20">
        <v>0</v>
      </c>
      <c r="BF15" s="20">
        <v>0</v>
      </c>
      <c r="BG15" s="20">
        <v>0</v>
      </c>
      <c r="BH15" s="20">
        <v>0</v>
      </c>
    </row>
    <row r="16" spans="1:60" x14ac:dyDescent="0.35">
      <c r="A16" s="1" t="s">
        <v>194</v>
      </c>
      <c r="B16" s="16"/>
      <c r="C16" s="18"/>
      <c r="D16" s="1"/>
      <c r="E16" s="1"/>
      <c r="F16" s="1"/>
      <c r="G16" s="1"/>
      <c r="H16" s="1"/>
      <c r="I16" s="1"/>
      <c r="J16" s="44"/>
      <c r="K16" s="47">
        <v>0.1237813</v>
      </c>
      <c r="L16" s="47">
        <v>0.11986090000000001</v>
      </c>
      <c r="M16" s="47">
        <v>0.1155429</v>
      </c>
      <c r="N16" s="47">
        <v>0.11142709999999999</v>
      </c>
      <c r="O16" s="47">
        <v>0.1074932</v>
      </c>
      <c r="P16" s="47">
        <v>0.1037232</v>
      </c>
      <c r="Q16" s="47">
        <v>0.1000674</v>
      </c>
      <c r="R16" s="47">
        <v>9.6448369999999992E-2</v>
      </c>
      <c r="S16" s="47">
        <v>9.2829349999999991E-2</v>
      </c>
      <c r="T16" s="47">
        <v>8.921032999999999E-2</v>
      </c>
      <c r="U16" s="47">
        <v>8.559130999999999E-2</v>
      </c>
      <c r="V16" s="47">
        <v>8.1972289999999989E-2</v>
      </c>
      <c r="W16" s="47">
        <v>7.8353270000000003E-2</v>
      </c>
      <c r="X16" s="47">
        <v>7.4734239999999993E-2</v>
      </c>
      <c r="Y16" s="47">
        <v>7.1115219999999993E-2</v>
      </c>
      <c r="Z16" s="47">
        <v>6.7826899999999996E-2</v>
      </c>
      <c r="AA16" s="47">
        <v>6.5199999999999994E-2</v>
      </c>
      <c r="AB16" s="47">
        <v>6.2903799999999996E-2</v>
      </c>
      <c r="AC16" s="47">
        <v>6.0607610000000006E-2</v>
      </c>
      <c r="AD16" s="47">
        <v>5.8311409999999994E-2</v>
      </c>
      <c r="AE16" s="47">
        <v>5.6015209999999996E-2</v>
      </c>
      <c r="AF16" s="47">
        <v>5.3719009999999998E-2</v>
      </c>
      <c r="AG16" s="47">
        <v>5.1422820000000001E-2</v>
      </c>
      <c r="AH16" s="47">
        <v>4.9126629999999998E-2</v>
      </c>
      <c r="AI16" s="47">
        <v>4.6830429999999999E-2</v>
      </c>
      <c r="AJ16" s="47">
        <v>4.4534240000000003E-2</v>
      </c>
      <c r="AK16" s="47">
        <v>4.2238050000000006E-2</v>
      </c>
      <c r="AL16" s="47">
        <v>3.9941850000000001E-2</v>
      </c>
      <c r="AM16" s="47">
        <v>3.7645659999999997E-2</v>
      </c>
      <c r="AN16" s="47">
        <v>3.5349459999999999E-2</v>
      </c>
      <c r="AO16" s="47"/>
      <c r="AP16" s="47"/>
      <c r="AQ16" s="47"/>
      <c r="AR16" s="47"/>
      <c r="AS16" s="47"/>
      <c r="AT16" s="47"/>
      <c r="AU16" s="47"/>
      <c r="AV16" s="47"/>
      <c r="AW16" s="47"/>
      <c r="AX16" s="47"/>
      <c r="AY16" s="126"/>
      <c r="AZ16" s="169"/>
      <c r="BA16" s="169"/>
      <c r="BB16" s="169"/>
      <c r="BC16" s="169"/>
      <c r="BD16" s="24"/>
      <c r="BE16" s="24"/>
      <c r="BF16" s="24"/>
      <c r="BG16" s="24"/>
      <c r="BH16" s="24"/>
    </row>
    <row r="17" spans="1:61" s="10" customFormat="1" x14ac:dyDescent="0.35">
      <c r="A17" s="125" t="s">
        <v>174</v>
      </c>
      <c r="B17" s="121"/>
      <c r="C17" s="35"/>
      <c r="D17" s="13"/>
      <c r="E17" s="13"/>
      <c r="F17" s="13"/>
      <c r="G17" s="13"/>
      <c r="H17" s="13"/>
      <c r="I17" s="13"/>
      <c r="J17" s="44"/>
      <c r="K17" s="126">
        <f ca="1">(1+OFFSET(Escalation!$B$2,MATCH($A17,Escalation!$A$3:$A$18,0),0))^K$2</f>
        <v>1</v>
      </c>
      <c r="L17" s="126">
        <f ca="1">(1+OFFSET(Escalation!$B$2,MATCH($A17,Escalation!$A$3:$A$18,0),0))^L$2</f>
        <v>0.995</v>
      </c>
      <c r="M17" s="126">
        <f ca="1">(1+OFFSET(Escalation!$B$2,MATCH($A17,Escalation!$A$3:$A$18,0),0))^M$2</f>
        <v>0.99002500000000004</v>
      </c>
      <c r="N17" s="126">
        <f ca="1">(1+OFFSET(Escalation!$B$2,MATCH($A17,Escalation!$A$3:$A$18,0),0))^N$2</f>
        <v>0.98507487500000002</v>
      </c>
      <c r="O17" s="126">
        <f ca="1">(1+OFFSET(Escalation!$B$2,MATCH($A17,Escalation!$A$3:$A$18,0),0))^O$2</f>
        <v>0.98014950062500006</v>
      </c>
      <c r="P17" s="126">
        <f ca="1">(1+OFFSET(Escalation!$B$2,MATCH($A17,Escalation!$A$3:$A$18,0),0))^P$2</f>
        <v>0.97524875312187509</v>
      </c>
      <c r="Q17" s="126">
        <f ca="1">(1+OFFSET(Escalation!$B$2,MATCH($A17,Escalation!$A$3:$A$18,0),0))^Q$2</f>
        <v>0.97037250935626573</v>
      </c>
      <c r="R17" s="126">
        <f ca="1">(1+OFFSET(Escalation!$B$2,MATCH($A17,Escalation!$A$3:$A$18,0),0))^R$2</f>
        <v>0.96552064680948435</v>
      </c>
      <c r="S17" s="126">
        <f ca="1">(1+OFFSET(Escalation!$B$2,MATCH($A17,Escalation!$A$3:$A$18,0),0))^S$2</f>
        <v>0.96069304357543694</v>
      </c>
      <c r="T17" s="126">
        <f ca="1">(1+OFFSET(Escalation!$B$2,MATCH($A17,Escalation!$A$3:$A$18,0),0))^T$2</f>
        <v>0.95588957835755972</v>
      </c>
      <c r="U17" s="126">
        <f ca="1">(1+OFFSET(Escalation!$B$2,MATCH($A17,Escalation!$A$3:$A$18,0),0))^U$2</f>
        <v>0.95111013046577197</v>
      </c>
      <c r="V17" s="126">
        <f ca="1">(1+OFFSET(Escalation!$B$2,MATCH($A17,Escalation!$A$3:$A$18,0),0))^V$2</f>
        <v>0.94635457981344306</v>
      </c>
      <c r="W17" s="126">
        <f ca="1">(1+OFFSET(Escalation!$B$2,MATCH($A17,Escalation!$A$3:$A$18,0),0))^W$2</f>
        <v>0.94162280691437594</v>
      </c>
      <c r="X17" s="126">
        <f ca="1">(1+OFFSET(Escalation!$B$2,MATCH($A17,Escalation!$A$3:$A$18,0),0))^X$2</f>
        <v>0.93691469287980411</v>
      </c>
      <c r="Y17" s="126">
        <f ca="1">(1+OFFSET(Escalation!$B$2,MATCH($A17,Escalation!$A$3:$A$18,0),0))^Y$2</f>
        <v>0.93223011941540512</v>
      </c>
      <c r="Z17" s="126">
        <f ca="1">(1+OFFSET(Escalation!$B$2,MATCH($A17,Escalation!$A$3:$A$18,0),0))^Z$2</f>
        <v>0.92756896881832807</v>
      </c>
      <c r="AA17" s="126">
        <f ca="1">(1+OFFSET(Escalation!$B$2,MATCH($A17,Escalation!$A$3:$A$18,0),0))^AA$2</f>
        <v>0.92293112397423638</v>
      </c>
      <c r="AB17" s="126">
        <f ca="1">(1+OFFSET(Escalation!$B$2,MATCH($A17,Escalation!$A$3:$A$18,0),0))^AB$2</f>
        <v>0.9183164683543652</v>
      </c>
      <c r="AC17" s="126">
        <f ca="1">(1+OFFSET(Escalation!$B$2,MATCH($A17,Escalation!$A$3:$A$18,0),0))^AC$2</f>
        <v>0.91372488601259338</v>
      </c>
      <c r="AD17" s="126">
        <f ca="1">(1+OFFSET(Escalation!$B$2,MATCH($A17,Escalation!$A$3:$A$18,0),0))^AD$2</f>
        <v>0.90915626158253038</v>
      </c>
      <c r="AE17" s="126">
        <f ca="1">(1+OFFSET(Escalation!$B$2,MATCH($A17,Escalation!$A$3:$A$18,0),0))^AE$2</f>
        <v>0.90461048027461777</v>
      </c>
      <c r="AF17" s="126">
        <f ca="1">(1+OFFSET(Escalation!$B$2,MATCH($A17,Escalation!$A$3:$A$18,0),0))^AF$2</f>
        <v>0.90008742787324469</v>
      </c>
      <c r="AG17" s="126">
        <f ca="1">(1+OFFSET(Escalation!$B$2,MATCH($A17,Escalation!$A$3:$A$18,0),0))^AG$2</f>
        <v>0.89558699073387849</v>
      </c>
      <c r="AH17" s="126">
        <f ca="1">(1+OFFSET(Escalation!$B$2,MATCH($A17,Escalation!$A$3:$A$18,0),0))^AH$2</f>
        <v>0.89110905578020905</v>
      </c>
      <c r="AI17" s="126">
        <f ca="1">(1+OFFSET(Escalation!$B$2,MATCH($A17,Escalation!$A$3:$A$18,0),0))^AI$2</f>
        <v>0.88665351050130803</v>
      </c>
      <c r="AJ17" s="126">
        <f ca="1">(1+OFFSET(Escalation!$B$2,MATCH($A17,Escalation!$A$3:$A$18,0),0))^AJ$2</f>
        <v>0.88222024294880153</v>
      </c>
      <c r="AK17" s="126">
        <f ca="1">(1+OFFSET(Escalation!$B$2,MATCH($A17,Escalation!$A$3:$A$18,0),0))^AK$2</f>
        <v>0.87780914173405755</v>
      </c>
      <c r="AL17" s="126">
        <f ca="1">(1+OFFSET(Escalation!$B$2,MATCH($A17,Escalation!$A$3:$A$18,0),0))^AL$2</f>
        <v>0.87342009602538717</v>
      </c>
      <c r="AM17" s="126">
        <f ca="1">(1+OFFSET(Escalation!$B$2,MATCH($A17,Escalation!$A$3:$A$18,0),0))^AM$2</f>
        <v>0.86905299554526039</v>
      </c>
      <c r="AN17" s="126">
        <f ca="1">(1+OFFSET(Escalation!$B$2,MATCH($A17,Escalation!$A$3:$A$18,0),0))^AN$2</f>
        <v>0.86470773056753414</v>
      </c>
      <c r="AO17" s="126">
        <f ca="1">(1+OFFSET(Escalation!$B$2,MATCH($A17,Escalation!$A$3:$A$18,0),0))^AO$2</f>
        <v>0.86038419191469639</v>
      </c>
      <c r="AP17" s="126">
        <f ca="1">(1+OFFSET(Escalation!$B$2,MATCH($A17,Escalation!$A$3:$A$18,0),0))^AP$2</f>
        <v>0.8560822709551229</v>
      </c>
      <c r="AQ17" s="126">
        <f ca="1">(1+OFFSET(Escalation!$B$2,MATCH($A17,Escalation!$A$3:$A$18,0),0))^AQ$2</f>
        <v>0.85180185960034727</v>
      </c>
      <c r="AR17" s="126">
        <f ca="1">(1+OFFSET(Escalation!$B$2,MATCH($A17,Escalation!$A$3:$A$18,0),0))^AR$2</f>
        <v>0.84754285030234555</v>
      </c>
      <c r="AS17" s="126">
        <f ca="1">(1+OFFSET(Escalation!$B$2,MATCH($A17,Escalation!$A$3:$A$18,0),0))^AS$2</f>
        <v>0.84330513605083379</v>
      </c>
      <c r="AT17" s="126">
        <f ca="1">(1+OFFSET(Escalation!$B$2,MATCH($A17,Escalation!$A$3:$A$18,0),0))^AT$2</f>
        <v>0.83908861037057969</v>
      </c>
      <c r="AU17" s="126">
        <f ca="1">(1+OFFSET(Escalation!$B$2,MATCH($A17,Escalation!$A$3:$A$18,0),0))^AU$2</f>
        <v>0.83489316731872676</v>
      </c>
      <c r="AV17" s="126">
        <f ca="1">(1+OFFSET(Escalation!$B$2,MATCH($A17,Escalation!$A$3:$A$18,0),0))^AV$2</f>
        <v>0.83071870148213323</v>
      </c>
      <c r="AW17" s="126">
        <f ca="1">(1+OFFSET(Escalation!$B$2,MATCH($A17,Escalation!$A$3:$A$18,0),0))^AW$2</f>
        <v>0.82656510797472249</v>
      </c>
      <c r="AX17" s="126">
        <f ca="1">(1+OFFSET(Escalation!$B$2,MATCH($A17,Escalation!$A$3:$A$18,0),0))^AX$2</f>
        <v>0.82243228243484889</v>
      </c>
      <c r="AY17" s="126">
        <f ca="1">(1+OFFSET(Escalation!$B$2,MATCH($A17,Escalation!$A$3:$A$18,0),0))^AY$2</f>
        <v>0.8183201210226746</v>
      </c>
    </row>
    <row r="18" spans="1:61" s="10" customFormat="1" x14ac:dyDescent="0.35">
      <c r="A18" s="86" t="s">
        <v>175</v>
      </c>
      <c r="B18" s="121"/>
      <c r="C18" s="35"/>
      <c r="D18" s="13"/>
      <c r="E18" s="13"/>
      <c r="F18" s="13"/>
      <c r="G18" s="13"/>
      <c r="H18" s="13"/>
      <c r="I18" s="13"/>
      <c r="J18" s="44"/>
      <c r="K18" s="126">
        <f ca="1">(1+OFFSET(Escalation!$B$2,MATCH($A18,Escalation!$A$3:$A$18,0),0))^K$2</f>
        <v>1</v>
      </c>
      <c r="L18" s="126">
        <f ca="1">(1+OFFSET(Escalation!$B$2,MATCH($A18,Escalation!$A$3:$A$18,0),0))^L$2</f>
        <v>0.995</v>
      </c>
      <c r="M18" s="126">
        <f ca="1">(1+OFFSET(Escalation!$B$2,MATCH($A18,Escalation!$A$3:$A$18,0),0))^M$2</f>
        <v>0.99002500000000004</v>
      </c>
      <c r="N18" s="126">
        <f ca="1">(1+OFFSET(Escalation!$B$2,MATCH($A18,Escalation!$A$3:$A$18,0),0))^N$2</f>
        <v>0.98507487500000002</v>
      </c>
      <c r="O18" s="126">
        <f ca="1">(1+OFFSET(Escalation!$B$2,MATCH($A18,Escalation!$A$3:$A$18,0),0))^O$2</f>
        <v>0.98014950062500006</v>
      </c>
      <c r="P18" s="126">
        <f ca="1">(1+OFFSET(Escalation!$B$2,MATCH($A18,Escalation!$A$3:$A$18,0),0))^P$2</f>
        <v>0.97524875312187509</v>
      </c>
      <c r="Q18" s="126">
        <f ca="1">(1+OFFSET(Escalation!$B$2,MATCH($A18,Escalation!$A$3:$A$18,0),0))^Q$2</f>
        <v>0.97037250935626573</v>
      </c>
      <c r="R18" s="126">
        <f ca="1">(1+OFFSET(Escalation!$B$2,MATCH($A18,Escalation!$A$3:$A$18,0),0))^R$2</f>
        <v>0.96552064680948435</v>
      </c>
      <c r="S18" s="126">
        <f ca="1">(1+OFFSET(Escalation!$B$2,MATCH($A18,Escalation!$A$3:$A$18,0),0))^S$2</f>
        <v>0.96069304357543694</v>
      </c>
      <c r="T18" s="126">
        <f ca="1">(1+OFFSET(Escalation!$B$2,MATCH($A18,Escalation!$A$3:$A$18,0),0))^T$2</f>
        <v>0.95588957835755972</v>
      </c>
      <c r="U18" s="126">
        <f ca="1">(1+OFFSET(Escalation!$B$2,MATCH($A18,Escalation!$A$3:$A$18,0),0))^U$2</f>
        <v>0.95111013046577197</v>
      </c>
      <c r="V18" s="126">
        <f ca="1">(1+OFFSET(Escalation!$B$2,MATCH($A18,Escalation!$A$3:$A$18,0),0))^V$2</f>
        <v>0.94635457981344306</v>
      </c>
      <c r="W18" s="126">
        <f ca="1">(1+OFFSET(Escalation!$B$2,MATCH($A18,Escalation!$A$3:$A$18,0),0))^W$2</f>
        <v>0.94162280691437594</v>
      </c>
      <c r="X18" s="126">
        <f ca="1">(1+OFFSET(Escalation!$B$2,MATCH($A18,Escalation!$A$3:$A$18,0),0))^X$2</f>
        <v>0.93691469287980411</v>
      </c>
      <c r="Y18" s="126">
        <f ca="1">(1+OFFSET(Escalation!$B$2,MATCH($A18,Escalation!$A$3:$A$18,0),0))^Y$2</f>
        <v>0.93223011941540512</v>
      </c>
      <c r="Z18" s="126">
        <f ca="1">(1+OFFSET(Escalation!$B$2,MATCH($A18,Escalation!$A$3:$A$18,0),0))^Z$2</f>
        <v>0.92756896881832807</v>
      </c>
      <c r="AA18" s="126">
        <f ca="1">(1+OFFSET(Escalation!$B$2,MATCH($A18,Escalation!$A$3:$A$18,0),0))^AA$2</f>
        <v>0.92293112397423638</v>
      </c>
      <c r="AB18" s="126">
        <f ca="1">(1+OFFSET(Escalation!$B$2,MATCH($A18,Escalation!$A$3:$A$18,0),0))^AB$2</f>
        <v>0.9183164683543652</v>
      </c>
      <c r="AC18" s="126">
        <f ca="1">(1+OFFSET(Escalation!$B$2,MATCH($A18,Escalation!$A$3:$A$18,0),0))^AC$2</f>
        <v>0.91372488601259338</v>
      </c>
      <c r="AD18" s="126">
        <f ca="1">(1+OFFSET(Escalation!$B$2,MATCH($A18,Escalation!$A$3:$A$18,0),0))^AD$2</f>
        <v>0.90915626158253038</v>
      </c>
      <c r="AE18" s="126">
        <f ca="1">(1+OFFSET(Escalation!$B$2,MATCH($A18,Escalation!$A$3:$A$18,0),0))^AE$2</f>
        <v>0.90461048027461777</v>
      </c>
      <c r="AF18" s="126">
        <f ca="1">(1+OFFSET(Escalation!$B$2,MATCH($A18,Escalation!$A$3:$A$18,0),0))^AF$2</f>
        <v>0.90008742787324469</v>
      </c>
      <c r="AG18" s="126">
        <f ca="1">(1+OFFSET(Escalation!$B$2,MATCH($A18,Escalation!$A$3:$A$18,0),0))^AG$2</f>
        <v>0.89558699073387849</v>
      </c>
      <c r="AH18" s="126">
        <f ca="1">(1+OFFSET(Escalation!$B$2,MATCH($A18,Escalation!$A$3:$A$18,0),0))^AH$2</f>
        <v>0.89110905578020905</v>
      </c>
      <c r="AI18" s="126">
        <f ca="1">(1+OFFSET(Escalation!$B$2,MATCH($A18,Escalation!$A$3:$A$18,0),0))^AI$2</f>
        <v>0.88665351050130803</v>
      </c>
      <c r="AJ18" s="126">
        <f ca="1">(1+OFFSET(Escalation!$B$2,MATCH($A18,Escalation!$A$3:$A$18,0),0))^AJ$2</f>
        <v>0.88222024294880153</v>
      </c>
      <c r="AK18" s="126">
        <f ca="1">(1+OFFSET(Escalation!$B$2,MATCH($A18,Escalation!$A$3:$A$18,0),0))^AK$2</f>
        <v>0.87780914173405755</v>
      </c>
      <c r="AL18" s="126">
        <f ca="1">(1+OFFSET(Escalation!$B$2,MATCH($A18,Escalation!$A$3:$A$18,0),0))^AL$2</f>
        <v>0.87342009602538717</v>
      </c>
      <c r="AM18" s="126">
        <f ca="1">(1+OFFSET(Escalation!$B$2,MATCH($A18,Escalation!$A$3:$A$18,0),0))^AM$2</f>
        <v>0.86905299554526039</v>
      </c>
      <c r="AN18" s="126">
        <f ca="1">(1+OFFSET(Escalation!$B$2,MATCH($A18,Escalation!$A$3:$A$18,0),0))^AN$2</f>
        <v>0.86470773056753414</v>
      </c>
      <c r="AO18" s="126">
        <f ca="1">(1+OFFSET(Escalation!$B$2,MATCH($A18,Escalation!$A$3:$A$18,0),0))^AO$2</f>
        <v>0.86038419191469639</v>
      </c>
      <c r="AP18" s="126">
        <f ca="1">(1+OFFSET(Escalation!$B$2,MATCH($A18,Escalation!$A$3:$A$18,0),0))^AP$2</f>
        <v>0.8560822709551229</v>
      </c>
      <c r="AQ18" s="126">
        <f ca="1">(1+OFFSET(Escalation!$B$2,MATCH($A18,Escalation!$A$3:$A$18,0),0))^AQ$2</f>
        <v>0.85180185960034727</v>
      </c>
      <c r="AR18" s="126">
        <f ca="1">(1+OFFSET(Escalation!$B$2,MATCH($A18,Escalation!$A$3:$A$18,0),0))^AR$2</f>
        <v>0.84754285030234555</v>
      </c>
      <c r="AS18" s="126">
        <f ca="1">(1+OFFSET(Escalation!$B$2,MATCH($A18,Escalation!$A$3:$A$18,0),0))^AS$2</f>
        <v>0.84330513605083379</v>
      </c>
      <c r="AT18" s="126">
        <f ca="1">(1+OFFSET(Escalation!$B$2,MATCH($A18,Escalation!$A$3:$A$18,0),0))^AT$2</f>
        <v>0.83908861037057969</v>
      </c>
      <c r="AU18" s="126">
        <f ca="1">(1+OFFSET(Escalation!$B$2,MATCH($A18,Escalation!$A$3:$A$18,0),0))^AU$2</f>
        <v>0.83489316731872676</v>
      </c>
      <c r="AV18" s="126">
        <f ca="1">(1+OFFSET(Escalation!$B$2,MATCH($A18,Escalation!$A$3:$A$18,0),0))^AV$2</f>
        <v>0.83071870148213323</v>
      </c>
      <c r="AW18" s="126">
        <f ca="1">(1+OFFSET(Escalation!$B$2,MATCH($A18,Escalation!$A$3:$A$18,0),0))^AW$2</f>
        <v>0.82656510797472249</v>
      </c>
      <c r="AX18" s="126">
        <f ca="1">(1+OFFSET(Escalation!$B$2,MATCH($A18,Escalation!$A$3:$A$18,0),0))^AX$2</f>
        <v>0.82243228243484889</v>
      </c>
      <c r="AY18" s="126">
        <f ca="1">(1+OFFSET(Escalation!$B$2,MATCH($A18,Escalation!$A$3:$A$18,0),0))^AY$2</f>
        <v>0.8183201210226746</v>
      </c>
    </row>
    <row r="19" spans="1:61" x14ac:dyDescent="0.35">
      <c r="A19" s="1" t="s">
        <v>97</v>
      </c>
      <c r="B19" s="16" t="s">
        <v>98</v>
      </c>
      <c r="C19" s="18"/>
      <c r="D19" s="1"/>
      <c r="E19" s="1"/>
      <c r="F19" s="1"/>
      <c r="G19" s="1"/>
      <c r="H19" s="1"/>
      <c r="I19" s="1"/>
      <c r="J19" s="44"/>
      <c r="K19" s="74">
        <f ca="1">OFFSET(FixTime!$D4,0,SSSModel!$C$3-FixTime!$D$3+K$2)</f>
        <v>4.0427402738574019</v>
      </c>
      <c r="L19" s="74">
        <f ca="1">OFFSET(FixTime!$D4,0,SSSModel!$C$3-FixTime!$D$3+L$2)</f>
        <v>3.3992283817722257</v>
      </c>
      <c r="M19" s="74">
        <f ca="1">OFFSET(FixTime!$D4,0,SSSModel!$C$3-FixTime!$D$3+M$2)</f>
        <v>3.8711263793011921</v>
      </c>
      <c r="N19" s="74">
        <f ca="1">OFFSET(FixTime!$D4,0,SSSModel!$C$3-FixTime!$D$3+N$2)</f>
        <v>3.8896352813836921</v>
      </c>
      <c r="O19" s="74">
        <f ca="1">OFFSET(FixTime!$D4,0,SSSModel!$C$3-FixTime!$D$3+O$2)</f>
        <v>3.9975463303825398</v>
      </c>
      <c r="P19" s="74">
        <f ca="1">OFFSET(FixTime!$D4,0,SSSModel!$C$3-FixTime!$D$3+P$2)</f>
        <v>4.1054604697865429</v>
      </c>
      <c r="Q19" s="74">
        <f ca="1">OFFSET(FixTime!$D4,0,SSSModel!$C$3-FixTime!$D$3+Q$2)</f>
        <v>4.2133777304997517</v>
      </c>
      <c r="R19" s="74">
        <f ca="1">OFFSET(FixTime!$D4,0,SSSModel!$C$3-FixTime!$D$3+R$2)</f>
        <v>4.3212981437352616</v>
      </c>
      <c r="S19" s="74">
        <f ca="1">OFFSET(FixTime!$D4,0,SSSModel!$C$3-FixTime!$D$3+S$2)</f>
        <v>4.429221741018293</v>
      </c>
      <c r="T19" s="74">
        <f ca="1">OFFSET(FixTime!$D4,0,SSSModel!$C$3-FixTime!$D$3+T$2)</f>
        <v>4.5371485541893239</v>
      </c>
      <c r="U19" s="74">
        <f ca="1">OFFSET(FixTime!$D4,0,SSSModel!$C$3-FixTime!$D$3+U$2)</f>
        <v>4.6450786154072308</v>
      </c>
      <c r="V19" s="74">
        <f ca="1">OFFSET(FixTime!$D4,0,SSSModel!$C$3-FixTime!$D$3+V$2)</f>
        <v>4.7530119571524843</v>
      </c>
      <c r="W19" s="74">
        <f ca="1">OFFSET(FixTime!$D4,0,SSSModel!$C$3-FixTime!$D$3+W$2)</f>
        <v>4.8609486122303585</v>
      </c>
      <c r="X19" s="74">
        <f ca="1">OFFSET(FixTime!$D4,0,SSSModel!$C$3-FixTime!$D$3+X$2)</f>
        <v>4.9688886137741779</v>
      </c>
      <c r="Y19" s="74">
        <f ca="1">OFFSET(FixTime!$D4,0,SSSModel!$C$3-FixTime!$D$3+Y$2)</f>
        <v>5.076831995248603</v>
      </c>
      <c r="Z19" s="74">
        <f ca="1">OFFSET(FixTime!$D4,0,SSSModel!$C$3-FixTime!$D$3+Z$2)</f>
        <v>5.1847787904529392</v>
      </c>
      <c r="AA19" s="74">
        <f ca="1">OFFSET(FixTime!$D4,0,SSSModel!$C$3-FixTime!$D$3+AA$2)</f>
        <v>5.2927290335244859</v>
      </c>
      <c r="AB19" s="74">
        <f ca="1">OFFSET(FixTime!$D4,0,SSSModel!$C$3-FixTime!$D$3+AB$2)</f>
        <v>5.4006827589419171</v>
      </c>
      <c r="AC19" s="74">
        <f ca="1">OFFSET(FixTime!$D4,0,SSSModel!$C$3-FixTime!$D$3+AC$2)</f>
        <v>5.5086400015286889</v>
      </c>
      <c r="AD19" s="74">
        <f ca="1">OFFSET(FixTime!$D4,0,SSSModel!$C$3-FixTime!$D$3+AD$2)</f>
        <v>5.6166007964564972</v>
      </c>
      <c r="AE19" s="74">
        <f ca="1">OFFSET(FixTime!$D4,0,SSSModel!$C$3-FixTime!$D$3+AE$2)</f>
        <v>5.7245651792487493</v>
      </c>
      <c r="AF19" s="74">
        <f ca="1">OFFSET(FixTime!$D4,0,SSSModel!$C$3-FixTime!$D$3+AF$2)</f>
        <v>5.832533185784091</v>
      </c>
      <c r="AG19" s="74">
        <f ca="1">OFFSET(FixTime!$D4,0,SSSModel!$C$3-FixTime!$D$3+AG$2)</f>
        <v>5.940504852299954</v>
      </c>
      <c r="AH19" s="74">
        <f ca="1">OFFSET(FixTime!$D4,0,SSSModel!$C$3-FixTime!$D$3+AH$2)</f>
        <v>6.0484802153961432</v>
      </c>
      <c r="AI19" s="74">
        <f ca="1">OFFSET(FixTime!$D4,0,SSSModel!$C$3-FixTime!$D$3+AI$2)</f>
        <v>6.1564593120384634</v>
      </c>
      <c r="AJ19" s="74">
        <f ca="1">OFFSET(FixTime!$D4,0,SSSModel!$C$3-FixTime!$D$3+AJ$2)</f>
        <v>6.2644421795623737</v>
      </c>
      <c r="AK19" s="74">
        <f ca="1">OFFSET(FixTime!$D4,0,SSSModel!$C$3-FixTime!$D$3+AK$2)</f>
        <v>6.372428855676687</v>
      </c>
      <c r="AL19" s="74">
        <f ca="1">OFFSET(FixTime!$D4,0,SSSModel!$C$3-FixTime!$D$3+AL$2)</f>
        <v>6.4804193784673192</v>
      </c>
      <c r="AM19" s="74">
        <f ca="1">OFFSET(FixTime!$D4,0,SSSModel!$C$3-FixTime!$D$3+AM$2)</f>
        <v>6.5883723806597629</v>
      </c>
      <c r="AN19" s="74">
        <f ca="1">OFFSET(FixTime!$D4,0,SSSModel!$C$3-FixTime!$D$3+AN$2)</f>
        <v>6.6963478324804839</v>
      </c>
      <c r="AO19" s="74">
        <f ca="1">OFFSET(FixTime!$D4,0,SSSModel!$C$3-FixTime!$D$3+AO$2)</f>
        <v>6.8043232843011765</v>
      </c>
      <c r="AP19" s="74">
        <f ca="1">OFFSET(FixTime!$D4,0,SSSModel!$C$3-FixTime!$D$3+AP$2)</f>
        <v>6.9122987361218975</v>
      </c>
      <c r="AQ19" s="74">
        <f ca="1">OFFSET(FixTime!$D4,0,SSSModel!$C$3-FixTime!$D$3+AQ$2)</f>
        <v>7.0202741879425901</v>
      </c>
      <c r="AR19" s="74">
        <f ca="1">OFFSET(FixTime!$D4,0,SSSModel!$C$3-FixTime!$D$3+AR$2)</f>
        <v>7.1282496397633111</v>
      </c>
      <c r="AS19" s="74">
        <f ca="1">OFFSET(FixTime!$D4,0,SSSModel!$C$3-FixTime!$D$3+AS$2)</f>
        <v>7.2362250915840036</v>
      </c>
      <c r="AT19" s="74">
        <f ca="1">OFFSET(FixTime!$D4,0,SSSModel!$C$3-FixTime!$D$3+AT$2)</f>
        <v>7.3442005434047246</v>
      </c>
      <c r="AU19" s="74">
        <f ca="1">OFFSET(FixTime!$D4,0,SSSModel!$C$3-FixTime!$D$3+AU$2)</f>
        <v>7.4521759952254172</v>
      </c>
      <c r="AV19" s="74">
        <f ca="1">OFFSET(FixTime!$D4,0,SSSModel!$C$3-FixTime!$D$3+AV$2)</f>
        <v>7.5601514470461382</v>
      </c>
      <c r="AW19" s="74">
        <f ca="1">OFFSET(FixTime!$D4,0,SSSModel!$C$3-FixTime!$D$3+AW$2)</f>
        <v>7.6681268988668307</v>
      </c>
      <c r="AX19" s="74">
        <f ca="1">OFFSET(FixTime!$D4,0,SSSModel!$C$3-FixTime!$D$3+AX$2)</f>
        <v>7.7761023506875233</v>
      </c>
      <c r="AY19" s="74">
        <f ca="1">OFFSET(FixTime!$D4,0,SSSModel!$C$3-FixTime!$D$3+AY$2)</f>
        <v>7.8840778025082443</v>
      </c>
    </row>
    <row r="20" spans="1:61" x14ac:dyDescent="0.35">
      <c r="A20" s="1" t="s">
        <v>282</v>
      </c>
      <c r="B20" s="48"/>
      <c r="C20" s="181">
        <f>1/(1+SSSModel!$C$2)^(C$2+1)</f>
        <v>1.5591007424363865</v>
      </c>
      <c r="D20" s="181">
        <f>1/(1+SSSModel!$C$2)^(D$2+1)</f>
        <v>1.4632573837976408</v>
      </c>
      <c r="E20" s="181">
        <f>1/(1+SSSModel!$C$2)^(E$2+1)</f>
        <v>1.3733058505843647</v>
      </c>
      <c r="F20" s="181">
        <f>1/(1+SSSModel!$C$2)^(F$2+1)</f>
        <v>1.288883951745063</v>
      </c>
      <c r="G20" s="181">
        <f>1/(1+SSSModel!$C$2)^(G$2+1)</f>
        <v>1.2096517613750004</v>
      </c>
      <c r="H20" s="181">
        <f>1/(1+SSSModel!$C$2)^(H$2+1)</f>
        <v>1.1352902500000002</v>
      </c>
      <c r="I20" s="181">
        <f>1/(1+SSSModel!$C$2)^(I$2+1)</f>
        <v>1.0655000000000001</v>
      </c>
      <c r="J20" s="181">
        <f>1/(1+SSSModel!$C$2)^(J$2+1)</f>
        <v>1</v>
      </c>
      <c r="K20" s="181">
        <f>1/(1+SSSModel!$C$2)^(K$2+1)</f>
        <v>0.93852651337400272</v>
      </c>
      <c r="L20" s="181">
        <f>1/(1+SSSModel!$C$2)^(L$2+1)</f>
        <v>0.8808320163059622</v>
      </c>
      <c r="M20" s="181">
        <f>1/(1+SSSModel!$C$2)^(M$2+1)</f>
        <v>0.82668420113182728</v>
      </c>
      <c r="N20" s="181">
        <f>1/(1+SSSModel!$C$2)^(N$2+1)</f>
        <v>0.77586504094962672</v>
      </c>
      <c r="O20" s="181">
        <f>1/(1+SSSModel!$C$2)^(O$2+1)</f>
        <v>0.72816991173123102</v>
      </c>
      <c r="P20" s="181">
        <f>1/(1+SSSModel!$C$2)^(P$2+1)</f>
        <v>0.68340676840096759</v>
      </c>
      <c r="Q20" s="181">
        <f>1/(1+SSSModel!$C$2)^(Q$2+1)</f>
        <v>0.64139537156355464</v>
      </c>
      <c r="R20" s="181">
        <f>1/(1+SSSModel!$C$2)^(R$2+1)</f>
        <v>0.60196656176776597</v>
      </c>
      <c r="S20" s="181">
        <f>1/(1+SSSModel!$C$2)^(S$2+1)</f>
        <v>0.56496157838363759</v>
      </c>
      <c r="T20" s="181">
        <f>1/(1+SSSModel!$C$2)^(T$2+1)</f>
        <v>0.53023142035066884</v>
      </c>
      <c r="U20" s="181">
        <f>1/(1+SSSModel!$C$2)^(U$2+1)</f>
        <v>0.49763624622305841</v>
      </c>
      <c r="V20" s="181">
        <f>1/(1+SSSModel!$C$2)^(V$2+1)</f>
        <v>0.46704481109625373</v>
      </c>
      <c r="W20" s="181">
        <f>1/(1+SSSModel!$C$2)^(W$2+1)</f>
        <v>0.43833393814758675</v>
      </c>
      <c r="X20" s="181">
        <f>1/(1+SSSModel!$C$2)^(X$2+1)</f>
        <v>0.41138802266315033</v>
      </c>
      <c r="Y20" s="181">
        <f>1/(1+SSSModel!$C$2)^(Y$2+1)</f>
        <v>0.3860985665538717</v>
      </c>
      <c r="Z20" s="181">
        <f>1/(1+SSSModel!$C$2)^(Z$2+1)</f>
        <v>0.36236374148650558</v>
      </c>
      <c r="AA20" s="181">
        <f>1/(1+SSSModel!$C$2)^(AA$2+1)</f>
        <v>0.34008797887048853</v>
      </c>
      <c r="AB20" s="181">
        <f>1/(1+SSSModel!$C$2)^(AB$2+1)</f>
        <v>0.31918158504973115</v>
      </c>
      <c r="AC20" s="181">
        <f>1/(1+SSSModel!$C$2)^(AC$2+1)</f>
        <v>0.29956038014991182</v>
      </c>
      <c r="AD20" s="181">
        <f>1/(1+SSSModel!$C$2)^(AD$2+1)</f>
        <v>0.28114535912708755</v>
      </c>
      <c r="AE20" s="181">
        <f>1/(1+SSSModel!$C$2)^(AE$2+1)</f>
        <v>0.26386237365282739</v>
      </c>
      <c r="AF20" s="181">
        <f>1/(1+SSSModel!$C$2)^(AF$2+1)</f>
        <v>0.24764183355497638</v>
      </c>
      <c r="AG20" s="181">
        <f>1/(1+SSSModel!$C$2)^(AG$2+1)</f>
        <v>0.23241842661189707</v>
      </c>
      <c r="AH20" s="181">
        <f>1/(1+SSSModel!$C$2)^(AH$2+1)</f>
        <v>0.21813085557193532</v>
      </c>
      <c r="AI20" s="181">
        <f>1/(1+SSSModel!$C$2)^(AI$2+1)</f>
        <v>0.20472159133921664</v>
      </c>
      <c r="AJ20" s="181">
        <f>1/(1+SSSModel!$C$2)^(AJ$2+1)</f>
        <v>0.19213664133197239</v>
      </c>
      <c r="AK20" s="181">
        <f>1/(1+SSSModel!$C$2)^(AK$2+1)</f>
        <v>0.18032533208068738</v>
      </c>
      <c r="AL20" s="181">
        <f>1/(1+SSSModel!$C$2)^(AL$2+1)</f>
        <v>0.16924010519069671</v>
      </c>
      <c r="AM20" s="181">
        <f>1/(1+SSSModel!$C$2)^(AM$2+1)</f>
        <v>0.15883632584767404</v>
      </c>
      <c r="AN20" s="181">
        <f>1/(1+SSSModel!$C$2)^(AN$2+1)</f>
        <v>0.1490721030949545</v>
      </c>
      <c r="AO20" s="181">
        <f>1/(1+SSSModel!$C$2)^(AO$2+1)</f>
        <v>0.13990812115903753</v>
      </c>
      <c r="AP20" s="181">
        <f>1/(1+SSSModel!$C$2)^(AP$2+1)</f>
        <v>0.13130748114409904</v>
      </c>
      <c r="AQ20" s="181">
        <f>1/(1+SSSModel!$C$2)^(AQ$2+1)</f>
        <v>0.12323555245809388</v>
      </c>
      <c r="AR20" s="181">
        <f>1/(1+SSSModel!$C$2)^(AR$2+1)</f>
        <v>0.11565983337221386</v>
      </c>
      <c r="AS20" s="181">
        <f>1/(1+SSSModel!$C$2)^(AS$2+1)</f>
        <v>0.10854982015224199</v>
      </c>
      <c r="AT20" s="181">
        <f>1/(1+SSSModel!$C$2)^(AT$2+1)</f>
        <v>0.10187688423485873</v>
      </c>
      <c r="AU20" s="181">
        <f>1/(1+SSSModel!$C$2)^(AU$2+1)</f>
        <v>9.5614156954348883E-2</v>
      </c>
      <c r="AV20" s="181">
        <f>1/(1+SSSModel!$C$2)^(AV$2+1)</f>
        <v>8.9736421355559703E-2</v>
      </c>
      <c r="AW20" s="181">
        <f>1/(1+SSSModel!$C$2)^(AW$2+1)</f>
        <v>8.4220010657493835E-2</v>
      </c>
      <c r="AX20" s="181">
        <f>1/(1+SSSModel!$C$2)^(AX$2+1)</f>
        <v>7.9042712958699052E-2</v>
      </c>
      <c r="AY20" s="181">
        <f>1/(1+SSSModel!$C$2)^(AY$2+1)</f>
        <v>7.4183681800749926E-2</v>
      </c>
      <c r="AZ20" s="181">
        <f>1/(1+SSSModel!$C$2)^(AZ$2+1)</f>
        <v>6.9623352229704297E-2</v>
      </c>
      <c r="BA20" s="181">
        <f>1/(1+SSSModel!$C$2)^(BA$2+1)</f>
        <v>6.534336201755446E-2</v>
      </c>
      <c r="BB20" s="181">
        <f>1/(1+SSSModel!$C$2)^(BB$2+1)</f>
        <v>6.1326477726470638E-2</v>
      </c>
      <c r="BC20" s="181">
        <f>1/(1+SSSModel!$C$2)^(BC$2+1)</f>
        <v>5.755652531813292E-2</v>
      </c>
      <c r="BD20" s="181">
        <f>1/(1+SSSModel!$C$2)^(BD$2+1)</f>
        <v>5.40183250287498E-2</v>
      </c>
      <c r="BE20" s="181">
        <f>1/(1+SSSModel!$C$2)^(BE$2+1)</f>
        <v>5.0697630247536173E-2</v>
      </c>
      <c r="BF20" s="181">
        <f>1/(1+SSSModel!$C$2)^(BF$2+1)</f>
        <v>4.7581070152544508E-2</v>
      </c>
      <c r="BG20" s="181">
        <f>1/(1+SSSModel!$C$2)^(BG$2+1)</f>
        <v>4.4656095872871428E-2</v>
      </c>
      <c r="BH20" s="181">
        <f>1/(1+SSSModel!$C$2)^(BH$2+1)</f>
        <v>4.1910929960461217E-2</v>
      </c>
    </row>
    <row r="21" spans="1:61" x14ac:dyDescent="0.35">
      <c r="A21" s="1" t="s">
        <v>0</v>
      </c>
      <c r="B21" s="48"/>
      <c r="C21" s="1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row>
    <row r="22" spans="1:61" x14ac:dyDescent="0.35">
      <c r="A22" s="1" t="s">
        <v>0</v>
      </c>
      <c r="B22" s="48"/>
      <c r="C22" s="1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row>
    <row r="25" spans="1:61" x14ac:dyDescent="0.35">
      <c r="A25" s="100"/>
      <c r="H25" s="18" t="s">
        <v>126</v>
      </c>
      <c r="Q25" s="30"/>
    </row>
    <row r="26" spans="1:61" x14ac:dyDescent="0.35">
      <c r="H26" s="32" t="s">
        <v>111</v>
      </c>
      <c r="I26" s="18">
        <f>COUNT(Detail!$AC$4:$BZ$4)</f>
        <v>50</v>
      </c>
      <c r="Q26" s="30"/>
    </row>
    <row r="27" spans="1:61" x14ac:dyDescent="0.35">
      <c r="K27" s="17">
        <f>SSSModel!$C$3</f>
        <v>2023</v>
      </c>
      <c r="L27" s="17">
        <f>K27+1</f>
        <v>2024</v>
      </c>
      <c r="M27" s="17">
        <f t="shared" ref="M27:AB28" si="13">L27+1</f>
        <v>2025</v>
      </c>
      <c r="N27" s="17">
        <f t="shared" si="13"/>
        <v>2026</v>
      </c>
      <c r="O27" s="17">
        <f t="shared" si="13"/>
        <v>2027</v>
      </c>
      <c r="P27" s="17">
        <f t="shared" si="13"/>
        <v>2028</v>
      </c>
      <c r="Q27" s="17">
        <f t="shared" si="13"/>
        <v>2029</v>
      </c>
      <c r="R27" s="17">
        <f t="shared" si="13"/>
        <v>2030</v>
      </c>
      <c r="S27" s="17">
        <f t="shared" si="13"/>
        <v>2031</v>
      </c>
      <c r="T27" s="17">
        <f t="shared" si="13"/>
        <v>2032</v>
      </c>
      <c r="U27" s="17">
        <f t="shared" si="13"/>
        <v>2033</v>
      </c>
      <c r="V27" s="17">
        <f t="shared" si="13"/>
        <v>2034</v>
      </c>
      <c r="W27" s="17">
        <f t="shared" si="13"/>
        <v>2035</v>
      </c>
      <c r="X27" s="17">
        <f t="shared" si="13"/>
        <v>2036</v>
      </c>
      <c r="Y27" s="17">
        <f t="shared" si="13"/>
        <v>2037</v>
      </c>
      <c r="Z27" s="17">
        <f t="shared" si="13"/>
        <v>2038</v>
      </c>
      <c r="AA27" s="17">
        <f t="shared" si="13"/>
        <v>2039</v>
      </c>
      <c r="AB27" s="17">
        <f t="shared" si="13"/>
        <v>2040</v>
      </c>
      <c r="AC27" s="17">
        <f t="shared" ref="AC27:AR28" si="14">AB27+1</f>
        <v>2041</v>
      </c>
      <c r="AD27" s="17">
        <f t="shared" si="14"/>
        <v>2042</v>
      </c>
      <c r="AE27" s="17">
        <f t="shared" si="14"/>
        <v>2043</v>
      </c>
      <c r="AF27" s="17">
        <f t="shared" si="14"/>
        <v>2044</v>
      </c>
      <c r="AG27" s="17">
        <f t="shared" si="14"/>
        <v>2045</v>
      </c>
      <c r="AH27" s="17">
        <f t="shared" si="14"/>
        <v>2046</v>
      </c>
      <c r="AI27" s="17">
        <f t="shared" si="14"/>
        <v>2047</v>
      </c>
      <c r="AJ27" s="17">
        <f t="shared" si="14"/>
        <v>2048</v>
      </c>
      <c r="AK27" s="17">
        <f t="shared" si="14"/>
        <v>2049</v>
      </c>
      <c r="AL27" s="17">
        <f t="shared" si="14"/>
        <v>2050</v>
      </c>
      <c r="AM27" s="17">
        <f t="shared" si="14"/>
        <v>2051</v>
      </c>
      <c r="AN27" s="17">
        <f t="shared" si="14"/>
        <v>2052</v>
      </c>
      <c r="AO27" s="17">
        <f t="shared" si="14"/>
        <v>2053</v>
      </c>
      <c r="AP27" s="17">
        <f t="shared" si="14"/>
        <v>2054</v>
      </c>
      <c r="AQ27" s="17">
        <f t="shared" si="14"/>
        <v>2055</v>
      </c>
      <c r="AR27" s="17">
        <f t="shared" si="14"/>
        <v>2056</v>
      </c>
      <c r="AS27" s="17">
        <f t="shared" ref="AS27:AY28" si="15">AR27+1</f>
        <v>2057</v>
      </c>
      <c r="AT27" s="17">
        <f t="shared" si="15"/>
        <v>2058</v>
      </c>
      <c r="AU27" s="17">
        <f t="shared" si="15"/>
        <v>2059</v>
      </c>
      <c r="AV27" s="17">
        <f>AU27+1</f>
        <v>2060</v>
      </c>
      <c r="AW27" s="17">
        <f t="shared" si="15"/>
        <v>2061</v>
      </c>
      <c r="AX27" s="17">
        <f t="shared" si="15"/>
        <v>2062</v>
      </c>
      <c r="AY27" s="17">
        <f t="shared" si="15"/>
        <v>2063</v>
      </c>
      <c r="AZ27" s="17">
        <f t="shared" ref="AZ27:BI27" si="16">AY27+1</f>
        <v>2064</v>
      </c>
      <c r="BA27" s="17">
        <f t="shared" si="16"/>
        <v>2065</v>
      </c>
      <c r="BB27" s="17">
        <f t="shared" si="16"/>
        <v>2066</v>
      </c>
      <c r="BC27" s="17">
        <f t="shared" si="16"/>
        <v>2067</v>
      </c>
      <c r="BD27" s="17">
        <f t="shared" si="16"/>
        <v>2068</v>
      </c>
      <c r="BE27" s="17">
        <f t="shared" si="16"/>
        <v>2069</v>
      </c>
      <c r="BF27" s="17">
        <f t="shared" si="16"/>
        <v>2070</v>
      </c>
      <c r="BG27" s="17">
        <f t="shared" si="16"/>
        <v>2071</v>
      </c>
      <c r="BH27" s="17">
        <f t="shared" si="16"/>
        <v>2072</v>
      </c>
      <c r="BI27" s="17">
        <f t="shared" si="16"/>
        <v>2073</v>
      </c>
    </row>
    <row r="28" spans="1:61" x14ac:dyDescent="0.35">
      <c r="I28" t="s">
        <v>33</v>
      </c>
      <c r="K28" s="27">
        <f>$K$2</f>
        <v>0</v>
      </c>
      <c r="L28" s="17">
        <f>K28+1</f>
        <v>1</v>
      </c>
      <c r="M28" s="17">
        <f t="shared" si="13"/>
        <v>2</v>
      </c>
      <c r="N28" s="17">
        <f t="shared" si="13"/>
        <v>3</v>
      </c>
      <c r="O28" s="17">
        <f t="shared" si="13"/>
        <v>4</v>
      </c>
      <c r="P28" s="17">
        <f t="shared" si="13"/>
        <v>5</v>
      </c>
      <c r="Q28" s="17">
        <f t="shared" si="13"/>
        <v>6</v>
      </c>
      <c r="R28" s="17">
        <f t="shared" si="13"/>
        <v>7</v>
      </c>
      <c r="S28" s="17">
        <f t="shared" si="13"/>
        <v>8</v>
      </c>
      <c r="T28" s="17">
        <f t="shared" si="13"/>
        <v>9</v>
      </c>
      <c r="U28" s="17">
        <f t="shared" si="13"/>
        <v>10</v>
      </c>
      <c r="V28" s="17">
        <f t="shared" si="13"/>
        <v>11</v>
      </c>
      <c r="W28" s="17">
        <f t="shared" si="13"/>
        <v>12</v>
      </c>
      <c r="X28" s="17">
        <f t="shared" si="13"/>
        <v>13</v>
      </c>
      <c r="Y28" s="17">
        <f t="shared" si="13"/>
        <v>14</v>
      </c>
      <c r="Z28" s="17">
        <f t="shared" si="13"/>
        <v>15</v>
      </c>
      <c r="AA28" s="17">
        <f t="shared" si="13"/>
        <v>16</v>
      </c>
      <c r="AB28" s="17">
        <f t="shared" si="13"/>
        <v>17</v>
      </c>
      <c r="AC28" s="17">
        <f t="shared" si="14"/>
        <v>18</v>
      </c>
      <c r="AD28" s="17">
        <f t="shared" si="14"/>
        <v>19</v>
      </c>
      <c r="AE28" s="17">
        <f t="shared" si="14"/>
        <v>20</v>
      </c>
      <c r="AF28" s="17">
        <f t="shared" si="14"/>
        <v>21</v>
      </c>
      <c r="AG28" s="17">
        <f t="shared" si="14"/>
        <v>22</v>
      </c>
      <c r="AH28" s="17">
        <f t="shared" si="14"/>
        <v>23</v>
      </c>
      <c r="AI28" s="17">
        <f t="shared" si="14"/>
        <v>24</v>
      </c>
      <c r="AJ28" s="17">
        <f t="shared" si="14"/>
        <v>25</v>
      </c>
      <c r="AK28" s="17">
        <f t="shared" si="14"/>
        <v>26</v>
      </c>
      <c r="AL28" s="17">
        <f t="shared" si="14"/>
        <v>27</v>
      </c>
      <c r="AM28" s="17">
        <f t="shared" si="14"/>
        <v>28</v>
      </c>
      <c r="AN28" s="17">
        <f t="shared" si="14"/>
        <v>29</v>
      </c>
      <c r="AO28" s="17">
        <f t="shared" si="14"/>
        <v>30</v>
      </c>
      <c r="AP28" s="17">
        <f t="shared" si="14"/>
        <v>31</v>
      </c>
      <c r="AQ28" s="17">
        <f t="shared" si="14"/>
        <v>32</v>
      </c>
      <c r="AR28" s="17">
        <f t="shared" si="14"/>
        <v>33</v>
      </c>
      <c r="AS28" s="17">
        <f t="shared" si="15"/>
        <v>34</v>
      </c>
      <c r="AT28" s="17">
        <f t="shared" si="15"/>
        <v>35</v>
      </c>
      <c r="AU28" s="17">
        <f t="shared" si="15"/>
        <v>36</v>
      </c>
      <c r="AV28" s="17">
        <f>AU28+1</f>
        <v>37</v>
      </c>
      <c r="AW28" s="17">
        <f t="shared" si="15"/>
        <v>38</v>
      </c>
      <c r="AX28" s="17">
        <f t="shared" si="15"/>
        <v>39</v>
      </c>
      <c r="AY28" s="17">
        <f t="shared" si="15"/>
        <v>40</v>
      </c>
      <c r="AZ28" s="17">
        <f t="shared" ref="AZ28:BI28" si="17">AY28+1</f>
        <v>41</v>
      </c>
      <c r="BA28" s="17">
        <f t="shared" si="17"/>
        <v>42</v>
      </c>
      <c r="BB28" s="17">
        <f t="shared" si="17"/>
        <v>43</v>
      </c>
      <c r="BC28" s="17">
        <f t="shared" si="17"/>
        <v>44</v>
      </c>
      <c r="BD28" s="17">
        <f t="shared" si="17"/>
        <v>45</v>
      </c>
      <c r="BE28" s="17">
        <f t="shared" si="17"/>
        <v>46</v>
      </c>
      <c r="BF28" s="17">
        <f t="shared" si="17"/>
        <v>47</v>
      </c>
      <c r="BG28" s="17">
        <f t="shared" si="17"/>
        <v>48</v>
      </c>
      <c r="BH28" s="17">
        <f t="shared" si="17"/>
        <v>49</v>
      </c>
      <c r="BI28" s="17">
        <f t="shared" si="17"/>
        <v>50</v>
      </c>
    </row>
    <row r="29" spans="1:61" x14ac:dyDescent="0.35">
      <c r="H29" s="2" t="str">
        <f t="shared" ref="H29:H92" si="18">INDEX($A$3:$A$22,I29,0)</f>
        <v>ON_NGCC</v>
      </c>
      <c r="I29" s="1">
        <v>1</v>
      </c>
      <c r="J29" s="27">
        <f>$K$2</f>
        <v>0</v>
      </c>
      <c r="K29" s="18">
        <f t="shared" ref="K29:T38" ca="1" si="19">IF(K$28&gt;$J29,0,OFFSET($K$2,$I29,$J29-K$28))</f>
        <v>0.11107471568986452</v>
      </c>
      <c r="L29" s="18">
        <f t="shared" ca="1" si="19"/>
        <v>0</v>
      </c>
      <c r="M29" s="18">
        <f t="shared" ca="1" si="19"/>
        <v>0</v>
      </c>
      <c r="N29" s="18">
        <f t="shared" ca="1" si="19"/>
        <v>0</v>
      </c>
      <c r="O29" s="18">
        <f t="shared" ca="1" si="19"/>
        <v>0</v>
      </c>
      <c r="P29" s="18">
        <f t="shared" ca="1" si="19"/>
        <v>0</v>
      </c>
      <c r="Q29" s="18">
        <f t="shared" ca="1" si="19"/>
        <v>0</v>
      </c>
      <c r="R29" s="18">
        <f t="shared" ca="1" si="19"/>
        <v>0</v>
      </c>
      <c r="S29" s="18">
        <f t="shared" ca="1" si="19"/>
        <v>0</v>
      </c>
      <c r="T29" s="18">
        <f t="shared" ca="1" si="19"/>
        <v>0</v>
      </c>
      <c r="U29" s="18">
        <f t="shared" ref="U29:AD38" ca="1" si="20">IF(U$28&gt;$J29,0,OFFSET($K$2,$I29,$J29-U$28))</f>
        <v>0</v>
      </c>
      <c r="V29" s="18">
        <f t="shared" ca="1" si="20"/>
        <v>0</v>
      </c>
      <c r="W29" s="18">
        <f t="shared" ca="1" si="20"/>
        <v>0</v>
      </c>
      <c r="X29" s="18">
        <f t="shared" ca="1" si="20"/>
        <v>0</v>
      </c>
      <c r="Y29" s="18">
        <f t="shared" ca="1" si="20"/>
        <v>0</v>
      </c>
      <c r="Z29" s="18">
        <f t="shared" ca="1" si="20"/>
        <v>0</v>
      </c>
      <c r="AA29" s="18">
        <f t="shared" ca="1" si="20"/>
        <v>0</v>
      </c>
      <c r="AB29" s="18">
        <f t="shared" ca="1" si="20"/>
        <v>0</v>
      </c>
      <c r="AC29" s="18">
        <f t="shared" ca="1" si="20"/>
        <v>0</v>
      </c>
      <c r="AD29" s="18">
        <f t="shared" ca="1" si="20"/>
        <v>0</v>
      </c>
      <c r="AE29" s="18">
        <f t="shared" ref="AE29:AN38" ca="1" si="21">IF(AE$28&gt;$J29,0,OFFSET($K$2,$I29,$J29-AE$28))</f>
        <v>0</v>
      </c>
      <c r="AF29" s="18">
        <f t="shared" ca="1" si="21"/>
        <v>0</v>
      </c>
      <c r="AG29" s="18">
        <f t="shared" ca="1" si="21"/>
        <v>0</v>
      </c>
      <c r="AH29" s="18">
        <f t="shared" ca="1" si="21"/>
        <v>0</v>
      </c>
      <c r="AI29" s="18">
        <f t="shared" ca="1" si="21"/>
        <v>0</v>
      </c>
      <c r="AJ29" s="18">
        <f t="shared" ca="1" si="21"/>
        <v>0</v>
      </c>
      <c r="AK29" s="18">
        <f t="shared" ca="1" si="21"/>
        <v>0</v>
      </c>
      <c r="AL29" s="18">
        <f t="shared" ca="1" si="21"/>
        <v>0</v>
      </c>
      <c r="AM29" s="18">
        <f t="shared" ca="1" si="21"/>
        <v>0</v>
      </c>
      <c r="AN29" s="18">
        <f t="shared" ca="1" si="21"/>
        <v>0</v>
      </c>
      <c r="AO29" s="18">
        <f t="shared" ref="AO29:AX38" ca="1" si="22">IF(AO$28&gt;$J29,0,OFFSET($K$2,$I29,$J29-AO$28))</f>
        <v>0</v>
      </c>
      <c r="AP29" s="18">
        <f t="shared" ca="1" si="22"/>
        <v>0</v>
      </c>
      <c r="AQ29" s="18">
        <f t="shared" ca="1" si="22"/>
        <v>0</v>
      </c>
      <c r="AR29" s="18">
        <f t="shared" ca="1" si="22"/>
        <v>0</v>
      </c>
      <c r="AS29" s="18">
        <f t="shared" ca="1" si="22"/>
        <v>0</v>
      </c>
      <c r="AT29" s="18">
        <f t="shared" ca="1" si="22"/>
        <v>0</v>
      </c>
      <c r="AU29" s="18">
        <f t="shared" ca="1" si="22"/>
        <v>0</v>
      </c>
      <c r="AV29" s="18">
        <f t="shared" ca="1" si="22"/>
        <v>0</v>
      </c>
      <c r="AW29" s="18">
        <f t="shared" ca="1" si="22"/>
        <v>0</v>
      </c>
      <c r="AX29" s="18">
        <f t="shared" ca="1" si="22"/>
        <v>0</v>
      </c>
      <c r="AY29" s="18">
        <f t="shared" ref="AY29:BI38" ca="1" si="23">IF(AY$28&gt;$J29,0,OFFSET($K$2,$I29,$J29-AY$28))</f>
        <v>0</v>
      </c>
      <c r="AZ29" s="18">
        <f t="shared" ca="1" si="23"/>
        <v>0</v>
      </c>
      <c r="BA29" s="18">
        <f t="shared" ca="1" si="23"/>
        <v>0</v>
      </c>
      <c r="BB29" s="18">
        <f t="shared" ca="1" si="23"/>
        <v>0</v>
      </c>
      <c r="BC29" s="18">
        <f t="shared" ca="1" si="23"/>
        <v>0</v>
      </c>
      <c r="BD29" s="18">
        <f t="shared" ca="1" si="23"/>
        <v>0</v>
      </c>
      <c r="BE29" s="18">
        <f t="shared" ca="1" si="23"/>
        <v>0</v>
      </c>
      <c r="BF29" s="18">
        <f t="shared" ca="1" si="23"/>
        <v>0</v>
      </c>
      <c r="BG29" s="18">
        <f t="shared" ca="1" si="23"/>
        <v>0</v>
      </c>
      <c r="BH29" s="18">
        <f t="shared" ca="1" si="23"/>
        <v>0</v>
      </c>
      <c r="BI29" s="18">
        <f t="shared" ca="1" si="23"/>
        <v>0</v>
      </c>
    </row>
    <row r="30" spans="1:61" x14ac:dyDescent="0.35">
      <c r="H30" s="2" t="str">
        <f t="shared" si="18"/>
        <v>ON_NGCC</v>
      </c>
      <c r="I30">
        <f>IF(J29=$I$26,I29+1,I29)</f>
        <v>1</v>
      </c>
      <c r="J30">
        <f t="shared" ref="J30:J93" si="24">IF(J29+1&gt;$I$26,$K$2,J29+1)</f>
        <v>1</v>
      </c>
      <c r="K30" s="18">
        <f t="shared" ca="1" si="19"/>
        <v>0.11068348221891616</v>
      </c>
      <c r="L30" s="18">
        <f t="shared" ca="1" si="19"/>
        <v>0.11107471568986452</v>
      </c>
      <c r="M30" s="18">
        <f t="shared" ca="1" si="19"/>
        <v>0</v>
      </c>
      <c r="N30" s="18">
        <f t="shared" ca="1" si="19"/>
        <v>0</v>
      </c>
      <c r="O30" s="18">
        <f t="shared" ca="1" si="19"/>
        <v>0</v>
      </c>
      <c r="P30" s="18">
        <f t="shared" ca="1" si="19"/>
        <v>0</v>
      </c>
      <c r="Q30" s="18">
        <f t="shared" ca="1" si="19"/>
        <v>0</v>
      </c>
      <c r="R30" s="18">
        <f t="shared" ca="1" si="19"/>
        <v>0</v>
      </c>
      <c r="S30" s="18">
        <f t="shared" ca="1" si="19"/>
        <v>0</v>
      </c>
      <c r="T30" s="18">
        <f t="shared" ca="1" si="19"/>
        <v>0</v>
      </c>
      <c r="U30" s="18">
        <f t="shared" ca="1" si="20"/>
        <v>0</v>
      </c>
      <c r="V30" s="18">
        <f t="shared" ca="1" si="20"/>
        <v>0</v>
      </c>
      <c r="W30" s="18">
        <f t="shared" ca="1" si="20"/>
        <v>0</v>
      </c>
      <c r="X30" s="18">
        <f t="shared" ca="1" si="20"/>
        <v>0</v>
      </c>
      <c r="Y30" s="18">
        <f t="shared" ca="1" si="20"/>
        <v>0</v>
      </c>
      <c r="Z30" s="18">
        <f t="shared" ca="1" si="20"/>
        <v>0</v>
      </c>
      <c r="AA30" s="18">
        <f t="shared" ca="1" si="20"/>
        <v>0</v>
      </c>
      <c r="AB30" s="18">
        <f t="shared" ca="1" si="20"/>
        <v>0</v>
      </c>
      <c r="AC30" s="18">
        <f t="shared" ca="1" si="20"/>
        <v>0</v>
      </c>
      <c r="AD30" s="18">
        <f t="shared" ca="1" si="20"/>
        <v>0</v>
      </c>
      <c r="AE30" s="18">
        <f t="shared" ca="1" si="21"/>
        <v>0</v>
      </c>
      <c r="AF30" s="18">
        <f t="shared" ca="1" si="21"/>
        <v>0</v>
      </c>
      <c r="AG30" s="18">
        <f t="shared" ca="1" si="21"/>
        <v>0</v>
      </c>
      <c r="AH30" s="18">
        <f t="shared" ca="1" si="21"/>
        <v>0</v>
      </c>
      <c r="AI30" s="18">
        <f t="shared" ca="1" si="21"/>
        <v>0</v>
      </c>
      <c r="AJ30" s="18">
        <f t="shared" ca="1" si="21"/>
        <v>0</v>
      </c>
      <c r="AK30" s="18">
        <f t="shared" ca="1" si="21"/>
        <v>0</v>
      </c>
      <c r="AL30" s="18">
        <f t="shared" ca="1" si="21"/>
        <v>0</v>
      </c>
      <c r="AM30" s="18">
        <f t="shared" ca="1" si="21"/>
        <v>0</v>
      </c>
      <c r="AN30" s="18">
        <f t="shared" ca="1" si="21"/>
        <v>0</v>
      </c>
      <c r="AO30" s="18">
        <f t="shared" ca="1" si="22"/>
        <v>0</v>
      </c>
      <c r="AP30" s="18">
        <f t="shared" ca="1" si="22"/>
        <v>0</v>
      </c>
      <c r="AQ30" s="18">
        <f t="shared" ca="1" si="22"/>
        <v>0</v>
      </c>
      <c r="AR30" s="18">
        <f t="shared" ca="1" si="22"/>
        <v>0</v>
      </c>
      <c r="AS30" s="18">
        <f t="shared" ca="1" si="22"/>
        <v>0</v>
      </c>
      <c r="AT30" s="18">
        <f t="shared" ca="1" si="22"/>
        <v>0</v>
      </c>
      <c r="AU30" s="18">
        <f t="shared" ca="1" si="22"/>
        <v>0</v>
      </c>
      <c r="AV30" s="18">
        <f t="shared" ca="1" si="22"/>
        <v>0</v>
      </c>
      <c r="AW30" s="18">
        <f t="shared" ca="1" si="22"/>
        <v>0</v>
      </c>
      <c r="AX30" s="18">
        <f t="shared" ca="1" si="22"/>
        <v>0</v>
      </c>
      <c r="AY30" s="18">
        <f t="shared" ca="1" si="23"/>
        <v>0</v>
      </c>
      <c r="AZ30" s="18">
        <f t="shared" ca="1" si="23"/>
        <v>0</v>
      </c>
      <c r="BA30" s="18">
        <f t="shared" ca="1" si="23"/>
        <v>0</v>
      </c>
      <c r="BB30" s="18">
        <f t="shared" ca="1" si="23"/>
        <v>0</v>
      </c>
      <c r="BC30" s="18">
        <f t="shared" ca="1" si="23"/>
        <v>0</v>
      </c>
      <c r="BD30" s="18">
        <f t="shared" ca="1" si="23"/>
        <v>0</v>
      </c>
      <c r="BE30" s="18">
        <f t="shared" ca="1" si="23"/>
        <v>0</v>
      </c>
      <c r="BF30" s="18">
        <f t="shared" ca="1" si="23"/>
        <v>0</v>
      </c>
      <c r="BG30" s="18">
        <f t="shared" ca="1" si="23"/>
        <v>0</v>
      </c>
      <c r="BH30" s="18">
        <f t="shared" ca="1" si="23"/>
        <v>0</v>
      </c>
      <c r="BI30" s="18">
        <f t="shared" ca="1" si="23"/>
        <v>0</v>
      </c>
    </row>
    <row r="31" spans="1:61" x14ac:dyDescent="0.35">
      <c r="H31" s="2" t="str">
        <f t="shared" si="18"/>
        <v>ON_NGCC</v>
      </c>
      <c r="I31">
        <f>IF(J30=$I$26,I30+1,I30)</f>
        <v>1</v>
      </c>
      <c r="J31">
        <f t="shared" si="24"/>
        <v>2</v>
      </c>
      <c r="K31" s="18">
        <f t="shared" ca="1" si="19"/>
        <v>0.10746947091659664</v>
      </c>
      <c r="L31" s="18">
        <f t="shared" ca="1" si="19"/>
        <v>0.11068348221891616</v>
      </c>
      <c r="M31" s="18">
        <f t="shared" ca="1" si="19"/>
        <v>0.11107471568986452</v>
      </c>
      <c r="N31" s="18">
        <f t="shared" ca="1" si="19"/>
        <v>0</v>
      </c>
      <c r="O31" s="18">
        <f t="shared" ca="1" si="19"/>
        <v>0</v>
      </c>
      <c r="P31" s="18">
        <f t="shared" ca="1" si="19"/>
        <v>0</v>
      </c>
      <c r="Q31" s="18">
        <f t="shared" ca="1" si="19"/>
        <v>0</v>
      </c>
      <c r="R31" s="18">
        <f t="shared" ca="1" si="19"/>
        <v>0</v>
      </c>
      <c r="S31" s="18">
        <f t="shared" ca="1" si="19"/>
        <v>0</v>
      </c>
      <c r="T31" s="18">
        <f t="shared" ca="1" si="19"/>
        <v>0</v>
      </c>
      <c r="U31" s="18">
        <f t="shared" ca="1" si="20"/>
        <v>0</v>
      </c>
      <c r="V31" s="18">
        <f t="shared" ca="1" si="20"/>
        <v>0</v>
      </c>
      <c r="W31" s="18">
        <f t="shared" ca="1" si="20"/>
        <v>0</v>
      </c>
      <c r="X31" s="18">
        <f t="shared" ca="1" si="20"/>
        <v>0</v>
      </c>
      <c r="Y31" s="18">
        <f t="shared" ca="1" si="20"/>
        <v>0</v>
      </c>
      <c r="Z31" s="18">
        <f t="shared" ca="1" si="20"/>
        <v>0</v>
      </c>
      <c r="AA31" s="18">
        <f t="shared" ca="1" si="20"/>
        <v>0</v>
      </c>
      <c r="AB31" s="18">
        <f t="shared" ca="1" si="20"/>
        <v>0</v>
      </c>
      <c r="AC31" s="18">
        <f t="shared" ca="1" si="20"/>
        <v>0</v>
      </c>
      <c r="AD31" s="18">
        <f t="shared" ca="1" si="20"/>
        <v>0</v>
      </c>
      <c r="AE31" s="18">
        <f t="shared" ca="1" si="21"/>
        <v>0</v>
      </c>
      <c r="AF31" s="18">
        <f t="shared" ca="1" si="21"/>
        <v>0</v>
      </c>
      <c r="AG31" s="18">
        <f t="shared" ca="1" si="21"/>
        <v>0</v>
      </c>
      <c r="AH31" s="18">
        <f t="shared" ca="1" si="21"/>
        <v>0</v>
      </c>
      <c r="AI31" s="18">
        <f t="shared" ca="1" si="21"/>
        <v>0</v>
      </c>
      <c r="AJ31" s="18">
        <f t="shared" ca="1" si="21"/>
        <v>0</v>
      </c>
      <c r="AK31" s="18">
        <f t="shared" ca="1" si="21"/>
        <v>0</v>
      </c>
      <c r="AL31" s="18">
        <f t="shared" ca="1" si="21"/>
        <v>0</v>
      </c>
      <c r="AM31" s="18">
        <f t="shared" ca="1" si="21"/>
        <v>0</v>
      </c>
      <c r="AN31" s="18">
        <f t="shared" ca="1" si="21"/>
        <v>0</v>
      </c>
      <c r="AO31" s="18">
        <f t="shared" ca="1" si="22"/>
        <v>0</v>
      </c>
      <c r="AP31" s="18">
        <f t="shared" ca="1" si="22"/>
        <v>0</v>
      </c>
      <c r="AQ31" s="18">
        <f t="shared" ca="1" si="22"/>
        <v>0</v>
      </c>
      <c r="AR31" s="18">
        <f t="shared" ca="1" si="22"/>
        <v>0</v>
      </c>
      <c r="AS31" s="18">
        <f t="shared" ca="1" si="22"/>
        <v>0</v>
      </c>
      <c r="AT31" s="18">
        <f t="shared" ca="1" si="22"/>
        <v>0</v>
      </c>
      <c r="AU31" s="18">
        <f t="shared" ca="1" si="22"/>
        <v>0</v>
      </c>
      <c r="AV31" s="18">
        <f t="shared" ca="1" si="22"/>
        <v>0</v>
      </c>
      <c r="AW31" s="18">
        <f t="shared" ca="1" si="22"/>
        <v>0</v>
      </c>
      <c r="AX31" s="18">
        <f t="shared" ca="1" si="22"/>
        <v>0</v>
      </c>
      <c r="AY31" s="18">
        <f t="shared" ca="1" si="23"/>
        <v>0</v>
      </c>
      <c r="AZ31" s="18">
        <f t="shared" ca="1" si="23"/>
        <v>0</v>
      </c>
      <c r="BA31" s="18">
        <f t="shared" ca="1" si="23"/>
        <v>0</v>
      </c>
      <c r="BB31" s="18">
        <f t="shared" ca="1" si="23"/>
        <v>0</v>
      </c>
      <c r="BC31" s="18">
        <f t="shared" ca="1" si="23"/>
        <v>0</v>
      </c>
      <c r="BD31" s="18">
        <f t="shared" ca="1" si="23"/>
        <v>0</v>
      </c>
      <c r="BE31" s="18">
        <f t="shared" ca="1" si="23"/>
        <v>0</v>
      </c>
      <c r="BF31" s="18">
        <f t="shared" ca="1" si="23"/>
        <v>0</v>
      </c>
      <c r="BG31" s="18">
        <f t="shared" ca="1" si="23"/>
        <v>0</v>
      </c>
      <c r="BH31" s="18">
        <f t="shared" ca="1" si="23"/>
        <v>0</v>
      </c>
      <c r="BI31" s="18">
        <f t="shared" ca="1" si="23"/>
        <v>0</v>
      </c>
    </row>
    <row r="32" spans="1:61" x14ac:dyDescent="0.35">
      <c r="H32" s="2" t="str">
        <f t="shared" si="18"/>
        <v>ON_NGCC</v>
      </c>
      <c r="I32">
        <f t="shared" ref="I32:I95" si="25">IF(J31=$I$26,I31+1,I31)</f>
        <v>1</v>
      </c>
      <c r="J32">
        <f t="shared" si="24"/>
        <v>3</v>
      </c>
      <c r="K32" s="18">
        <f t="shared" ca="1" si="19"/>
        <v>0.1043689432153324</v>
      </c>
      <c r="L32" s="18">
        <f t="shared" ca="1" si="19"/>
        <v>0.10746947091659664</v>
      </c>
      <c r="M32" s="18">
        <f t="shared" ca="1" si="19"/>
        <v>0.11068348221891616</v>
      </c>
      <c r="N32" s="18">
        <f t="shared" ca="1" si="19"/>
        <v>0.11107471568986452</v>
      </c>
      <c r="O32" s="18">
        <f t="shared" ca="1" si="19"/>
        <v>0</v>
      </c>
      <c r="P32" s="18">
        <f t="shared" ca="1" si="19"/>
        <v>0</v>
      </c>
      <c r="Q32" s="18">
        <f t="shared" ca="1" si="19"/>
        <v>0</v>
      </c>
      <c r="R32" s="18">
        <f t="shared" ca="1" si="19"/>
        <v>0</v>
      </c>
      <c r="S32" s="18">
        <f t="shared" ca="1" si="19"/>
        <v>0</v>
      </c>
      <c r="T32" s="18">
        <f t="shared" ca="1" si="19"/>
        <v>0</v>
      </c>
      <c r="U32" s="18">
        <f t="shared" ca="1" si="20"/>
        <v>0</v>
      </c>
      <c r="V32" s="18">
        <f t="shared" ca="1" si="20"/>
        <v>0</v>
      </c>
      <c r="W32" s="18">
        <f t="shared" ca="1" si="20"/>
        <v>0</v>
      </c>
      <c r="X32" s="18">
        <f t="shared" ca="1" si="20"/>
        <v>0</v>
      </c>
      <c r="Y32" s="18">
        <f t="shared" ca="1" si="20"/>
        <v>0</v>
      </c>
      <c r="Z32" s="18">
        <f t="shared" ca="1" si="20"/>
        <v>0</v>
      </c>
      <c r="AA32" s="18">
        <f t="shared" ca="1" si="20"/>
        <v>0</v>
      </c>
      <c r="AB32" s="18">
        <f t="shared" ca="1" si="20"/>
        <v>0</v>
      </c>
      <c r="AC32" s="18">
        <f t="shared" ca="1" si="20"/>
        <v>0</v>
      </c>
      <c r="AD32" s="18">
        <f t="shared" ca="1" si="20"/>
        <v>0</v>
      </c>
      <c r="AE32" s="18">
        <f t="shared" ca="1" si="21"/>
        <v>0</v>
      </c>
      <c r="AF32" s="18">
        <f t="shared" ca="1" si="21"/>
        <v>0</v>
      </c>
      <c r="AG32" s="18">
        <f t="shared" ca="1" si="21"/>
        <v>0</v>
      </c>
      <c r="AH32" s="18">
        <f t="shared" ca="1" si="21"/>
        <v>0</v>
      </c>
      <c r="AI32" s="18">
        <f t="shared" ca="1" si="21"/>
        <v>0</v>
      </c>
      <c r="AJ32" s="18">
        <f t="shared" ca="1" si="21"/>
        <v>0</v>
      </c>
      <c r="AK32" s="18">
        <f t="shared" ca="1" si="21"/>
        <v>0</v>
      </c>
      <c r="AL32" s="18">
        <f t="shared" ca="1" si="21"/>
        <v>0</v>
      </c>
      <c r="AM32" s="18">
        <f t="shared" ca="1" si="21"/>
        <v>0</v>
      </c>
      <c r="AN32" s="18">
        <f t="shared" ca="1" si="21"/>
        <v>0</v>
      </c>
      <c r="AO32" s="18">
        <f t="shared" ca="1" si="22"/>
        <v>0</v>
      </c>
      <c r="AP32" s="18">
        <f t="shared" ca="1" si="22"/>
        <v>0</v>
      </c>
      <c r="AQ32" s="18">
        <f t="shared" ca="1" si="22"/>
        <v>0</v>
      </c>
      <c r="AR32" s="18">
        <f t="shared" ca="1" si="22"/>
        <v>0</v>
      </c>
      <c r="AS32" s="18">
        <f t="shared" ca="1" si="22"/>
        <v>0</v>
      </c>
      <c r="AT32" s="18">
        <f t="shared" ca="1" si="22"/>
        <v>0</v>
      </c>
      <c r="AU32" s="18">
        <f t="shared" ca="1" si="22"/>
        <v>0</v>
      </c>
      <c r="AV32" s="18">
        <f t="shared" ca="1" si="22"/>
        <v>0</v>
      </c>
      <c r="AW32" s="18">
        <f t="shared" ca="1" si="22"/>
        <v>0</v>
      </c>
      <c r="AX32" s="18">
        <f t="shared" ca="1" si="22"/>
        <v>0</v>
      </c>
      <c r="AY32" s="18">
        <f t="shared" ca="1" si="23"/>
        <v>0</v>
      </c>
      <c r="AZ32" s="18">
        <f t="shared" ca="1" si="23"/>
        <v>0</v>
      </c>
      <c r="BA32" s="18">
        <f t="shared" ca="1" si="23"/>
        <v>0</v>
      </c>
      <c r="BB32" s="18">
        <f t="shared" ca="1" si="23"/>
        <v>0</v>
      </c>
      <c r="BC32" s="18">
        <f t="shared" ca="1" si="23"/>
        <v>0</v>
      </c>
      <c r="BD32" s="18">
        <f t="shared" ca="1" si="23"/>
        <v>0</v>
      </c>
      <c r="BE32" s="18">
        <f t="shared" ca="1" si="23"/>
        <v>0</v>
      </c>
      <c r="BF32" s="18">
        <f t="shared" ca="1" si="23"/>
        <v>0</v>
      </c>
      <c r="BG32" s="18">
        <f t="shared" ca="1" si="23"/>
        <v>0</v>
      </c>
      <c r="BH32" s="18">
        <f t="shared" ca="1" si="23"/>
        <v>0</v>
      </c>
      <c r="BI32" s="18">
        <f t="shared" ca="1" si="23"/>
        <v>0</v>
      </c>
    </row>
    <row r="33" spans="8:61" x14ac:dyDescent="0.35">
      <c r="H33" s="2" t="str">
        <f t="shared" si="18"/>
        <v>ON_NGCC</v>
      </c>
      <c r="I33">
        <f t="shared" si="25"/>
        <v>1</v>
      </c>
      <c r="J33">
        <f t="shared" si="24"/>
        <v>4</v>
      </c>
      <c r="K33" s="18">
        <f t="shared" ca="1" si="19"/>
        <v>0.10137340418145517</v>
      </c>
      <c r="L33" s="18">
        <f t="shared" ca="1" si="19"/>
        <v>0.1043689432153324</v>
      </c>
      <c r="M33" s="18">
        <f t="shared" ca="1" si="19"/>
        <v>0.10746947091659664</v>
      </c>
      <c r="N33" s="18">
        <f t="shared" ca="1" si="19"/>
        <v>0.11068348221891616</v>
      </c>
      <c r="O33" s="18">
        <f t="shared" ca="1" si="19"/>
        <v>0.11107471568986452</v>
      </c>
      <c r="P33" s="18">
        <f t="shared" ca="1" si="19"/>
        <v>0</v>
      </c>
      <c r="Q33" s="18">
        <f t="shared" ca="1" si="19"/>
        <v>0</v>
      </c>
      <c r="R33" s="18">
        <f t="shared" ca="1" si="19"/>
        <v>0</v>
      </c>
      <c r="S33" s="18">
        <f t="shared" ca="1" si="19"/>
        <v>0</v>
      </c>
      <c r="T33" s="18">
        <f t="shared" ca="1" si="19"/>
        <v>0</v>
      </c>
      <c r="U33" s="18">
        <f t="shared" ca="1" si="20"/>
        <v>0</v>
      </c>
      <c r="V33" s="18">
        <f t="shared" ca="1" si="20"/>
        <v>0</v>
      </c>
      <c r="W33" s="18">
        <f t="shared" ca="1" si="20"/>
        <v>0</v>
      </c>
      <c r="X33" s="18">
        <f t="shared" ca="1" si="20"/>
        <v>0</v>
      </c>
      <c r="Y33" s="18">
        <f t="shared" ca="1" si="20"/>
        <v>0</v>
      </c>
      <c r="Z33" s="18">
        <f t="shared" ca="1" si="20"/>
        <v>0</v>
      </c>
      <c r="AA33" s="18">
        <f t="shared" ca="1" si="20"/>
        <v>0</v>
      </c>
      <c r="AB33" s="18">
        <f t="shared" ca="1" si="20"/>
        <v>0</v>
      </c>
      <c r="AC33" s="18">
        <f t="shared" ca="1" si="20"/>
        <v>0</v>
      </c>
      <c r="AD33" s="18">
        <f t="shared" ca="1" si="20"/>
        <v>0</v>
      </c>
      <c r="AE33" s="18">
        <f t="shared" ca="1" si="21"/>
        <v>0</v>
      </c>
      <c r="AF33" s="18">
        <f t="shared" ca="1" si="21"/>
        <v>0</v>
      </c>
      <c r="AG33" s="18">
        <f t="shared" ca="1" si="21"/>
        <v>0</v>
      </c>
      <c r="AH33" s="18">
        <f t="shared" ca="1" si="21"/>
        <v>0</v>
      </c>
      <c r="AI33" s="18">
        <f t="shared" ca="1" si="21"/>
        <v>0</v>
      </c>
      <c r="AJ33" s="18">
        <f t="shared" ca="1" si="21"/>
        <v>0</v>
      </c>
      <c r="AK33" s="18">
        <f t="shared" ca="1" si="21"/>
        <v>0</v>
      </c>
      <c r="AL33" s="18">
        <f t="shared" ca="1" si="21"/>
        <v>0</v>
      </c>
      <c r="AM33" s="18">
        <f t="shared" ca="1" si="21"/>
        <v>0</v>
      </c>
      <c r="AN33" s="18">
        <f t="shared" ca="1" si="21"/>
        <v>0</v>
      </c>
      <c r="AO33" s="18">
        <f t="shared" ca="1" si="22"/>
        <v>0</v>
      </c>
      <c r="AP33" s="18">
        <f t="shared" ca="1" si="22"/>
        <v>0</v>
      </c>
      <c r="AQ33" s="18">
        <f t="shared" ca="1" si="22"/>
        <v>0</v>
      </c>
      <c r="AR33" s="18">
        <f t="shared" ca="1" si="22"/>
        <v>0</v>
      </c>
      <c r="AS33" s="18">
        <f t="shared" ca="1" si="22"/>
        <v>0</v>
      </c>
      <c r="AT33" s="18">
        <f t="shared" ca="1" si="22"/>
        <v>0</v>
      </c>
      <c r="AU33" s="18">
        <f t="shared" ca="1" si="22"/>
        <v>0</v>
      </c>
      <c r="AV33" s="18">
        <f t="shared" ca="1" si="22"/>
        <v>0</v>
      </c>
      <c r="AW33" s="18">
        <f t="shared" ca="1" si="22"/>
        <v>0</v>
      </c>
      <c r="AX33" s="18">
        <f t="shared" ca="1" si="22"/>
        <v>0</v>
      </c>
      <c r="AY33" s="18">
        <f t="shared" ca="1" si="23"/>
        <v>0</v>
      </c>
      <c r="AZ33" s="18">
        <f t="shared" ca="1" si="23"/>
        <v>0</v>
      </c>
      <c r="BA33" s="18">
        <f t="shared" ca="1" si="23"/>
        <v>0</v>
      </c>
      <c r="BB33" s="18">
        <f t="shared" ca="1" si="23"/>
        <v>0</v>
      </c>
      <c r="BC33" s="18">
        <f t="shared" ca="1" si="23"/>
        <v>0</v>
      </c>
      <c r="BD33" s="18">
        <f t="shared" ca="1" si="23"/>
        <v>0</v>
      </c>
      <c r="BE33" s="18">
        <f t="shared" ca="1" si="23"/>
        <v>0</v>
      </c>
      <c r="BF33" s="18">
        <f t="shared" ca="1" si="23"/>
        <v>0</v>
      </c>
      <c r="BG33" s="18">
        <f t="shared" ca="1" si="23"/>
        <v>0</v>
      </c>
      <c r="BH33" s="18">
        <f t="shared" ca="1" si="23"/>
        <v>0</v>
      </c>
      <c r="BI33" s="18">
        <f t="shared" ca="1" si="23"/>
        <v>0</v>
      </c>
    </row>
    <row r="34" spans="8:61" x14ac:dyDescent="0.35">
      <c r="H34" s="2" t="str">
        <f t="shared" si="18"/>
        <v>ON_NGCC</v>
      </c>
      <c r="I34">
        <f t="shared" si="25"/>
        <v>1</v>
      </c>
      <c r="J34">
        <f t="shared" si="24"/>
        <v>5</v>
      </c>
      <c r="K34" s="18">
        <f t="shared" ca="1" si="19"/>
        <v>9.8475012337732745E-2</v>
      </c>
      <c r="L34" s="18">
        <f t="shared" ca="1" si="19"/>
        <v>0.10137340418145517</v>
      </c>
      <c r="M34" s="18">
        <f t="shared" ca="1" si="19"/>
        <v>0.1043689432153324</v>
      </c>
      <c r="N34" s="18">
        <f t="shared" ca="1" si="19"/>
        <v>0.10746947091659664</v>
      </c>
      <c r="O34" s="18">
        <f t="shared" ca="1" si="19"/>
        <v>0.11068348221891616</v>
      </c>
      <c r="P34" s="18">
        <f t="shared" ca="1" si="19"/>
        <v>0.11107471568986452</v>
      </c>
      <c r="Q34" s="18">
        <f t="shared" ca="1" si="19"/>
        <v>0</v>
      </c>
      <c r="R34" s="18">
        <f t="shared" ca="1" si="19"/>
        <v>0</v>
      </c>
      <c r="S34" s="18">
        <f t="shared" ca="1" si="19"/>
        <v>0</v>
      </c>
      <c r="T34" s="18">
        <f t="shared" ca="1" si="19"/>
        <v>0</v>
      </c>
      <c r="U34" s="18">
        <f t="shared" ca="1" si="20"/>
        <v>0</v>
      </c>
      <c r="V34" s="18">
        <f t="shared" ca="1" si="20"/>
        <v>0</v>
      </c>
      <c r="W34" s="18">
        <f t="shared" ca="1" si="20"/>
        <v>0</v>
      </c>
      <c r="X34" s="18">
        <f t="shared" ca="1" si="20"/>
        <v>0</v>
      </c>
      <c r="Y34" s="18">
        <f t="shared" ca="1" si="20"/>
        <v>0</v>
      </c>
      <c r="Z34" s="18">
        <f t="shared" ca="1" si="20"/>
        <v>0</v>
      </c>
      <c r="AA34" s="18">
        <f t="shared" ca="1" si="20"/>
        <v>0</v>
      </c>
      <c r="AB34" s="18">
        <f t="shared" ca="1" si="20"/>
        <v>0</v>
      </c>
      <c r="AC34" s="18">
        <f t="shared" ca="1" si="20"/>
        <v>0</v>
      </c>
      <c r="AD34" s="18">
        <f t="shared" ca="1" si="20"/>
        <v>0</v>
      </c>
      <c r="AE34" s="18">
        <f t="shared" ca="1" si="21"/>
        <v>0</v>
      </c>
      <c r="AF34" s="18">
        <f t="shared" ca="1" si="21"/>
        <v>0</v>
      </c>
      <c r="AG34" s="18">
        <f t="shared" ca="1" si="21"/>
        <v>0</v>
      </c>
      <c r="AH34" s="18">
        <f t="shared" ca="1" si="21"/>
        <v>0</v>
      </c>
      <c r="AI34" s="18">
        <f t="shared" ca="1" si="21"/>
        <v>0</v>
      </c>
      <c r="AJ34" s="18">
        <f t="shared" ca="1" si="21"/>
        <v>0</v>
      </c>
      <c r="AK34" s="18">
        <f t="shared" ca="1" si="21"/>
        <v>0</v>
      </c>
      <c r="AL34" s="18">
        <f t="shared" ca="1" si="21"/>
        <v>0</v>
      </c>
      <c r="AM34" s="18">
        <f t="shared" ca="1" si="21"/>
        <v>0</v>
      </c>
      <c r="AN34" s="18">
        <f t="shared" ca="1" si="21"/>
        <v>0</v>
      </c>
      <c r="AO34" s="18">
        <f t="shared" ca="1" si="22"/>
        <v>0</v>
      </c>
      <c r="AP34" s="18">
        <f t="shared" ca="1" si="22"/>
        <v>0</v>
      </c>
      <c r="AQ34" s="18">
        <f t="shared" ca="1" si="22"/>
        <v>0</v>
      </c>
      <c r="AR34" s="18">
        <f t="shared" ca="1" si="22"/>
        <v>0</v>
      </c>
      <c r="AS34" s="18">
        <f t="shared" ca="1" si="22"/>
        <v>0</v>
      </c>
      <c r="AT34" s="18">
        <f t="shared" ca="1" si="22"/>
        <v>0</v>
      </c>
      <c r="AU34" s="18">
        <f t="shared" ca="1" si="22"/>
        <v>0</v>
      </c>
      <c r="AV34" s="18">
        <f t="shared" ca="1" si="22"/>
        <v>0</v>
      </c>
      <c r="AW34" s="18">
        <f t="shared" ca="1" si="22"/>
        <v>0</v>
      </c>
      <c r="AX34" s="18">
        <f t="shared" ca="1" si="22"/>
        <v>0</v>
      </c>
      <c r="AY34" s="18">
        <f t="shared" ca="1" si="23"/>
        <v>0</v>
      </c>
      <c r="AZ34" s="18">
        <f t="shared" ca="1" si="23"/>
        <v>0</v>
      </c>
      <c r="BA34" s="18">
        <f t="shared" ca="1" si="23"/>
        <v>0</v>
      </c>
      <c r="BB34" s="18">
        <f t="shared" ca="1" si="23"/>
        <v>0</v>
      </c>
      <c r="BC34" s="18">
        <f t="shared" ca="1" si="23"/>
        <v>0</v>
      </c>
      <c r="BD34" s="18">
        <f t="shared" ca="1" si="23"/>
        <v>0</v>
      </c>
      <c r="BE34" s="18">
        <f t="shared" ca="1" si="23"/>
        <v>0</v>
      </c>
      <c r="BF34" s="18">
        <f t="shared" ca="1" si="23"/>
        <v>0</v>
      </c>
      <c r="BG34" s="18">
        <f t="shared" ca="1" si="23"/>
        <v>0</v>
      </c>
      <c r="BH34" s="18">
        <f t="shared" ca="1" si="23"/>
        <v>0</v>
      </c>
      <c r="BI34" s="18">
        <f t="shared" ca="1" si="23"/>
        <v>0</v>
      </c>
    </row>
    <row r="35" spans="8:61" x14ac:dyDescent="0.35">
      <c r="H35" s="2" t="str">
        <f t="shared" si="18"/>
        <v>ON_NGCC</v>
      </c>
      <c r="I35">
        <f t="shared" si="25"/>
        <v>1</v>
      </c>
      <c r="J35">
        <f t="shared" si="24"/>
        <v>6</v>
      </c>
      <c r="K35" s="18">
        <f t="shared" ca="1" si="19"/>
        <v>9.5666470753962868E-2</v>
      </c>
      <c r="L35" s="18">
        <f t="shared" ca="1" si="19"/>
        <v>9.8475012337732745E-2</v>
      </c>
      <c r="M35" s="18">
        <f t="shared" ca="1" si="19"/>
        <v>0.10137340418145517</v>
      </c>
      <c r="N35" s="18">
        <f t="shared" ca="1" si="19"/>
        <v>0.1043689432153324</v>
      </c>
      <c r="O35" s="18">
        <f t="shared" ca="1" si="19"/>
        <v>0.10746947091659664</v>
      </c>
      <c r="P35" s="18">
        <f t="shared" ca="1" si="19"/>
        <v>0.11068348221891616</v>
      </c>
      <c r="Q35" s="18">
        <f t="shared" ca="1" si="19"/>
        <v>0.11107471568986452</v>
      </c>
      <c r="R35" s="18">
        <f t="shared" ca="1" si="19"/>
        <v>0</v>
      </c>
      <c r="S35" s="18">
        <f t="shared" ca="1" si="19"/>
        <v>0</v>
      </c>
      <c r="T35" s="18">
        <f t="shared" ca="1" si="19"/>
        <v>0</v>
      </c>
      <c r="U35" s="18">
        <f t="shared" ca="1" si="20"/>
        <v>0</v>
      </c>
      <c r="V35" s="18">
        <f t="shared" ca="1" si="20"/>
        <v>0</v>
      </c>
      <c r="W35" s="18">
        <f t="shared" ca="1" si="20"/>
        <v>0</v>
      </c>
      <c r="X35" s="18">
        <f t="shared" ca="1" si="20"/>
        <v>0</v>
      </c>
      <c r="Y35" s="18">
        <f t="shared" ca="1" si="20"/>
        <v>0</v>
      </c>
      <c r="Z35" s="18">
        <f t="shared" ca="1" si="20"/>
        <v>0</v>
      </c>
      <c r="AA35" s="18">
        <f t="shared" ca="1" si="20"/>
        <v>0</v>
      </c>
      <c r="AB35" s="18">
        <f t="shared" ca="1" si="20"/>
        <v>0</v>
      </c>
      <c r="AC35" s="18">
        <f t="shared" ca="1" si="20"/>
        <v>0</v>
      </c>
      <c r="AD35" s="18">
        <f t="shared" ca="1" si="20"/>
        <v>0</v>
      </c>
      <c r="AE35" s="18">
        <f t="shared" ca="1" si="21"/>
        <v>0</v>
      </c>
      <c r="AF35" s="18">
        <f t="shared" ca="1" si="21"/>
        <v>0</v>
      </c>
      <c r="AG35" s="18">
        <f t="shared" ca="1" si="21"/>
        <v>0</v>
      </c>
      <c r="AH35" s="18">
        <f t="shared" ca="1" si="21"/>
        <v>0</v>
      </c>
      <c r="AI35" s="18">
        <f t="shared" ca="1" si="21"/>
        <v>0</v>
      </c>
      <c r="AJ35" s="18">
        <f t="shared" ca="1" si="21"/>
        <v>0</v>
      </c>
      <c r="AK35" s="18">
        <f t="shared" ca="1" si="21"/>
        <v>0</v>
      </c>
      <c r="AL35" s="18">
        <f t="shared" ca="1" si="21"/>
        <v>0</v>
      </c>
      <c r="AM35" s="18">
        <f t="shared" ca="1" si="21"/>
        <v>0</v>
      </c>
      <c r="AN35" s="18">
        <f t="shared" ca="1" si="21"/>
        <v>0</v>
      </c>
      <c r="AO35" s="18">
        <f t="shared" ca="1" si="22"/>
        <v>0</v>
      </c>
      <c r="AP35" s="18">
        <f t="shared" ca="1" si="22"/>
        <v>0</v>
      </c>
      <c r="AQ35" s="18">
        <f t="shared" ca="1" si="22"/>
        <v>0</v>
      </c>
      <c r="AR35" s="18">
        <f t="shared" ca="1" si="22"/>
        <v>0</v>
      </c>
      <c r="AS35" s="18">
        <f t="shared" ca="1" si="22"/>
        <v>0</v>
      </c>
      <c r="AT35" s="18">
        <f t="shared" ca="1" si="22"/>
        <v>0</v>
      </c>
      <c r="AU35" s="18">
        <f t="shared" ca="1" si="22"/>
        <v>0</v>
      </c>
      <c r="AV35" s="18">
        <f t="shared" ca="1" si="22"/>
        <v>0</v>
      </c>
      <c r="AW35" s="18">
        <f t="shared" ca="1" si="22"/>
        <v>0</v>
      </c>
      <c r="AX35" s="18">
        <f t="shared" ca="1" si="22"/>
        <v>0</v>
      </c>
      <c r="AY35" s="18">
        <f t="shared" ca="1" si="23"/>
        <v>0</v>
      </c>
      <c r="AZ35" s="18">
        <f t="shared" ca="1" si="23"/>
        <v>0</v>
      </c>
      <c r="BA35" s="18">
        <f t="shared" ca="1" si="23"/>
        <v>0</v>
      </c>
      <c r="BB35" s="18">
        <f t="shared" ca="1" si="23"/>
        <v>0</v>
      </c>
      <c r="BC35" s="18">
        <f t="shared" ca="1" si="23"/>
        <v>0</v>
      </c>
      <c r="BD35" s="18">
        <f t="shared" ca="1" si="23"/>
        <v>0</v>
      </c>
      <c r="BE35" s="18">
        <f t="shared" ca="1" si="23"/>
        <v>0</v>
      </c>
      <c r="BF35" s="18">
        <f t="shared" ca="1" si="23"/>
        <v>0</v>
      </c>
      <c r="BG35" s="18">
        <f t="shared" ca="1" si="23"/>
        <v>0</v>
      </c>
      <c r="BH35" s="18">
        <f t="shared" ca="1" si="23"/>
        <v>0</v>
      </c>
      <c r="BI35" s="18">
        <f t="shared" ca="1" si="23"/>
        <v>0</v>
      </c>
    </row>
    <row r="36" spans="8:61" x14ac:dyDescent="0.35">
      <c r="H36" s="2" t="str">
        <f t="shared" si="18"/>
        <v>ON_NGCC</v>
      </c>
      <c r="I36">
        <f t="shared" si="25"/>
        <v>1</v>
      </c>
      <c r="J36">
        <f t="shared" si="24"/>
        <v>7</v>
      </c>
      <c r="K36" s="18">
        <f t="shared" ca="1" si="19"/>
        <v>9.2941027046973421E-2</v>
      </c>
      <c r="L36" s="18">
        <f t="shared" ca="1" si="19"/>
        <v>9.5666470753962868E-2</v>
      </c>
      <c r="M36" s="18">
        <f t="shared" ca="1" si="19"/>
        <v>9.8475012337732745E-2</v>
      </c>
      <c r="N36" s="18">
        <f t="shared" ca="1" si="19"/>
        <v>0.10137340418145517</v>
      </c>
      <c r="O36" s="18">
        <f t="shared" ca="1" si="19"/>
        <v>0.1043689432153324</v>
      </c>
      <c r="P36" s="18">
        <f t="shared" ca="1" si="19"/>
        <v>0.10746947091659664</v>
      </c>
      <c r="Q36" s="18">
        <f t="shared" ca="1" si="19"/>
        <v>0.11068348221891616</v>
      </c>
      <c r="R36" s="18">
        <f t="shared" ca="1" si="19"/>
        <v>0.11107471568986452</v>
      </c>
      <c r="S36" s="18">
        <f t="shared" ca="1" si="19"/>
        <v>0</v>
      </c>
      <c r="T36" s="18">
        <f t="shared" ca="1" si="19"/>
        <v>0</v>
      </c>
      <c r="U36" s="18">
        <f t="shared" ca="1" si="20"/>
        <v>0</v>
      </c>
      <c r="V36" s="18">
        <f t="shared" ca="1" si="20"/>
        <v>0</v>
      </c>
      <c r="W36" s="18">
        <f t="shared" ca="1" si="20"/>
        <v>0</v>
      </c>
      <c r="X36" s="18">
        <f t="shared" ca="1" si="20"/>
        <v>0</v>
      </c>
      <c r="Y36" s="18">
        <f t="shared" ca="1" si="20"/>
        <v>0</v>
      </c>
      <c r="Z36" s="18">
        <f t="shared" ca="1" si="20"/>
        <v>0</v>
      </c>
      <c r="AA36" s="18">
        <f t="shared" ca="1" si="20"/>
        <v>0</v>
      </c>
      <c r="AB36" s="18">
        <f t="shared" ca="1" si="20"/>
        <v>0</v>
      </c>
      <c r="AC36" s="18">
        <f t="shared" ca="1" si="20"/>
        <v>0</v>
      </c>
      <c r="AD36" s="18">
        <f t="shared" ca="1" si="20"/>
        <v>0</v>
      </c>
      <c r="AE36" s="18">
        <f t="shared" ca="1" si="21"/>
        <v>0</v>
      </c>
      <c r="AF36" s="18">
        <f t="shared" ca="1" si="21"/>
        <v>0</v>
      </c>
      <c r="AG36" s="18">
        <f t="shared" ca="1" si="21"/>
        <v>0</v>
      </c>
      <c r="AH36" s="18">
        <f t="shared" ca="1" si="21"/>
        <v>0</v>
      </c>
      <c r="AI36" s="18">
        <f t="shared" ca="1" si="21"/>
        <v>0</v>
      </c>
      <c r="AJ36" s="18">
        <f t="shared" ca="1" si="21"/>
        <v>0</v>
      </c>
      <c r="AK36" s="18">
        <f t="shared" ca="1" si="21"/>
        <v>0</v>
      </c>
      <c r="AL36" s="18">
        <f t="shared" ca="1" si="21"/>
        <v>0</v>
      </c>
      <c r="AM36" s="18">
        <f t="shared" ca="1" si="21"/>
        <v>0</v>
      </c>
      <c r="AN36" s="18">
        <f t="shared" ca="1" si="21"/>
        <v>0</v>
      </c>
      <c r="AO36" s="18">
        <f t="shared" ca="1" si="22"/>
        <v>0</v>
      </c>
      <c r="AP36" s="18">
        <f t="shared" ca="1" si="22"/>
        <v>0</v>
      </c>
      <c r="AQ36" s="18">
        <f t="shared" ca="1" si="22"/>
        <v>0</v>
      </c>
      <c r="AR36" s="18">
        <f t="shared" ca="1" si="22"/>
        <v>0</v>
      </c>
      <c r="AS36" s="18">
        <f t="shared" ca="1" si="22"/>
        <v>0</v>
      </c>
      <c r="AT36" s="18">
        <f t="shared" ca="1" si="22"/>
        <v>0</v>
      </c>
      <c r="AU36" s="18">
        <f t="shared" ca="1" si="22"/>
        <v>0</v>
      </c>
      <c r="AV36" s="18">
        <f t="shared" ca="1" si="22"/>
        <v>0</v>
      </c>
      <c r="AW36" s="18">
        <f t="shared" ca="1" si="22"/>
        <v>0</v>
      </c>
      <c r="AX36" s="18">
        <f t="shared" ca="1" si="22"/>
        <v>0</v>
      </c>
      <c r="AY36" s="18">
        <f t="shared" ca="1" si="23"/>
        <v>0</v>
      </c>
      <c r="AZ36" s="18">
        <f t="shared" ca="1" si="23"/>
        <v>0</v>
      </c>
      <c r="BA36" s="18">
        <f t="shared" ca="1" si="23"/>
        <v>0</v>
      </c>
      <c r="BB36" s="18">
        <f t="shared" ca="1" si="23"/>
        <v>0</v>
      </c>
      <c r="BC36" s="18">
        <f t="shared" ca="1" si="23"/>
        <v>0</v>
      </c>
      <c r="BD36" s="18">
        <f t="shared" ca="1" si="23"/>
        <v>0</v>
      </c>
      <c r="BE36" s="18">
        <f t="shared" ca="1" si="23"/>
        <v>0</v>
      </c>
      <c r="BF36" s="18">
        <f t="shared" ca="1" si="23"/>
        <v>0</v>
      </c>
      <c r="BG36" s="18">
        <f t="shared" ca="1" si="23"/>
        <v>0</v>
      </c>
      <c r="BH36" s="18">
        <f t="shared" ca="1" si="23"/>
        <v>0</v>
      </c>
      <c r="BI36" s="18">
        <f t="shared" ca="1" si="23"/>
        <v>0</v>
      </c>
    </row>
    <row r="37" spans="8:61" x14ac:dyDescent="0.35">
      <c r="H37" s="2" t="str">
        <f t="shared" si="18"/>
        <v>ON_NGCC</v>
      </c>
      <c r="I37">
        <f t="shared" si="25"/>
        <v>1</v>
      </c>
      <c r="J37">
        <f t="shared" si="24"/>
        <v>8</v>
      </c>
      <c r="K37" s="18">
        <f t="shared" ca="1" si="19"/>
        <v>9.0261978746941279E-2</v>
      </c>
      <c r="L37" s="18">
        <f t="shared" ca="1" si="19"/>
        <v>9.2941027046973421E-2</v>
      </c>
      <c r="M37" s="18">
        <f t="shared" ca="1" si="19"/>
        <v>9.5666470753962868E-2</v>
      </c>
      <c r="N37" s="18">
        <f t="shared" ca="1" si="19"/>
        <v>9.8475012337732745E-2</v>
      </c>
      <c r="O37" s="18">
        <f t="shared" ca="1" si="19"/>
        <v>0.10137340418145517</v>
      </c>
      <c r="P37" s="18">
        <f t="shared" ca="1" si="19"/>
        <v>0.1043689432153324</v>
      </c>
      <c r="Q37" s="18">
        <f t="shared" ca="1" si="19"/>
        <v>0.10746947091659664</v>
      </c>
      <c r="R37" s="18">
        <f t="shared" ca="1" si="19"/>
        <v>0.11068348221891616</v>
      </c>
      <c r="S37" s="18">
        <f t="shared" ca="1" si="19"/>
        <v>0.11107471568986452</v>
      </c>
      <c r="T37" s="18">
        <f t="shared" ca="1" si="19"/>
        <v>0</v>
      </c>
      <c r="U37" s="18">
        <f t="shared" ca="1" si="20"/>
        <v>0</v>
      </c>
      <c r="V37" s="18">
        <f t="shared" ca="1" si="20"/>
        <v>0</v>
      </c>
      <c r="W37" s="18">
        <f t="shared" ca="1" si="20"/>
        <v>0</v>
      </c>
      <c r="X37" s="18">
        <f t="shared" ca="1" si="20"/>
        <v>0</v>
      </c>
      <c r="Y37" s="18">
        <f t="shared" ca="1" si="20"/>
        <v>0</v>
      </c>
      <c r="Z37" s="18">
        <f t="shared" ca="1" si="20"/>
        <v>0</v>
      </c>
      <c r="AA37" s="18">
        <f t="shared" ca="1" si="20"/>
        <v>0</v>
      </c>
      <c r="AB37" s="18">
        <f t="shared" ca="1" si="20"/>
        <v>0</v>
      </c>
      <c r="AC37" s="18">
        <f t="shared" ca="1" si="20"/>
        <v>0</v>
      </c>
      <c r="AD37" s="18">
        <f t="shared" ca="1" si="20"/>
        <v>0</v>
      </c>
      <c r="AE37" s="18">
        <f t="shared" ca="1" si="21"/>
        <v>0</v>
      </c>
      <c r="AF37" s="18">
        <f t="shared" ca="1" si="21"/>
        <v>0</v>
      </c>
      <c r="AG37" s="18">
        <f t="shared" ca="1" si="21"/>
        <v>0</v>
      </c>
      <c r="AH37" s="18">
        <f t="shared" ca="1" si="21"/>
        <v>0</v>
      </c>
      <c r="AI37" s="18">
        <f t="shared" ca="1" si="21"/>
        <v>0</v>
      </c>
      <c r="AJ37" s="18">
        <f t="shared" ca="1" si="21"/>
        <v>0</v>
      </c>
      <c r="AK37" s="18">
        <f t="shared" ca="1" si="21"/>
        <v>0</v>
      </c>
      <c r="AL37" s="18">
        <f t="shared" ca="1" si="21"/>
        <v>0</v>
      </c>
      <c r="AM37" s="18">
        <f t="shared" ca="1" si="21"/>
        <v>0</v>
      </c>
      <c r="AN37" s="18">
        <f t="shared" ca="1" si="21"/>
        <v>0</v>
      </c>
      <c r="AO37" s="18">
        <f t="shared" ca="1" si="22"/>
        <v>0</v>
      </c>
      <c r="AP37" s="18">
        <f t="shared" ca="1" si="22"/>
        <v>0</v>
      </c>
      <c r="AQ37" s="18">
        <f t="shared" ca="1" si="22"/>
        <v>0</v>
      </c>
      <c r="AR37" s="18">
        <f t="shared" ca="1" si="22"/>
        <v>0</v>
      </c>
      <c r="AS37" s="18">
        <f t="shared" ca="1" si="22"/>
        <v>0</v>
      </c>
      <c r="AT37" s="18">
        <f t="shared" ca="1" si="22"/>
        <v>0</v>
      </c>
      <c r="AU37" s="18">
        <f t="shared" ca="1" si="22"/>
        <v>0</v>
      </c>
      <c r="AV37" s="18">
        <f t="shared" ca="1" si="22"/>
        <v>0</v>
      </c>
      <c r="AW37" s="18">
        <f t="shared" ca="1" si="22"/>
        <v>0</v>
      </c>
      <c r="AX37" s="18">
        <f t="shared" ca="1" si="22"/>
        <v>0</v>
      </c>
      <c r="AY37" s="18">
        <f t="shared" ca="1" si="23"/>
        <v>0</v>
      </c>
      <c r="AZ37" s="18">
        <f t="shared" ca="1" si="23"/>
        <v>0</v>
      </c>
      <c r="BA37" s="18">
        <f t="shared" ca="1" si="23"/>
        <v>0</v>
      </c>
      <c r="BB37" s="18">
        <f t="shared" ca="1" si="23"/>
        <v>0</v>
      </c>
      <c r="BC37" s="18">
        <f t="shared" ca="1" si="23"/>
        <v>0</v>
      </c>
      <c r="BD37" s="18">
        <f t="shared" ca="1" si="23"/>
        <v>0</v>
      </c>
      <c r="BE37" s="18">
        <f t="shared" ca="1" si="23"/>
        <v>0</v>
      </c>
      <c r="BF37" s="18">
        <f t="shared" ca="1" si="23"/>
        <v>0</v>
      </c>
      <c r="BG37" s="18">
        <f t="shared" ca="1" si="23"/>
        <v>0</v>
      </c>
      <c r="BH37" s="18">
        <f t="shared" ca="1" si="23"/>
        <v>0</v>
      </c>
      <c r="BI37" s="18">
        <f t="shared" ca="1" si="23"/>
        <v>0</v>
      </c>
    </row>
    <row r="38" spans="8:61" x14ac:dyDescent="0.35">
      <c r="H38" s="2" t="str">
        <f t="shared" si="18"/>
        <v>ON_NGCC</v>
      </c>
      <c r="I38">
        <f t="shared" si="25"/>
        <v>1</v>
      </c>
      <c r="J38">
        <f t="shared" si="24"/>
        <v>9</v>
      </c>
      <c r="K38" s="18">
        <f t="shared" ca="1" si="19"/>
        <v>8.7589573920675345E-2</v>
      </c>
      <c r="L38" s="18">
        <f t="shared" ca="1" si="19"/>
        <v>9.0261978746941279E-2</v>
      </c>
      <c r="M38" s="18">
        <f t="shared" ca="1" si="19"/>
        <v>9.2941027046973421E-2</v>
      </c>
      <c r="N38" s="18">
        <f t="shared" ca="1" si="19"/>
        <v>9.5666470753962868E-2</v>
      </c>
      <c r="O38" s="18">
        <f t="shared" ca="1" si="19"/>
        <v>9.8475012337732745E-2</v>
      </c>
      <c r="P38" s="18">
        <f t="shared" ca="1" si="19"/>
        <v>0.10137340418145517</v>
      </c>
      <c r="Q38" s="18">
        <f t="shared" ca="1" si="19"/>
        <v>0.1043689432153324</v>
      </c>
      <c r="R38" s="18">
        <f t="shared" ca="1" si="19"/>
        <v>0.10746947091659664</v>
      </c>
      <c r="S38" s="18">
        <f t="shared" ca="1" si="19"/>
        <v>0.11068348221891616</v>
      </c>
      <c r="T38" s="18">
        <f t="shared" ca="1" si="19"/>
        <v>0.11107471568986452</v>
      </c>
      <c r="U38" s="18">
        <f t="shared" ca="1" si="20"/>
        <v>0</v>
      </c>
      <c r="V38" s="18">
        <f t="shared" ca="1" si="20"/>
        <v>0</v>
      </c>
      <c r="W38" s="18">
        <f t="shared" ca="1" si="20"/>
        <v>0</v>
      </c>
      <c r="X38" s="18">
        <f t="shared" ca="1" si="20"/>
        <v>0</v>
      </c>
      <c r="Y38" s="18">
        <f t="shared" ca="1" si="20"/>
        <v>0</v>
      </c>
      <c r="Z38" s="18">
        <f t="shared" ca="1" si="20"/>
        <v>0</v>
      </c>
      <c r="AA38" s="18">
        <f t="shared" ca="1" si="20"/>
        <v>0</v>
      </c>
      <c r="AB38" s="18">
        <f t="shared" ca="1" si="20"/>
        <v>0</v>
      </c>
      <c r="AC38" s="18">
        <f t="shared" ca="1" si="20"/>
        <v>0</v>
      </c>
      <c r="AD38" s="18">
        <f t="shared" ca="1" si="20"/>
        <v>0</v>
      </c>
      <c r="AE38" s="18">
        <f t="shared" ca="1" si="21"/>
        <v>0</v>
      </c>
      <c r="AF38" s="18">
        <f t="shared" ca="1" si="21"/>
        <v>0</v>
      </c>
      <c r="AG38" s="18">
        <f t="shared" ca="1" si="21"/>
        <v>0</v>
      </c>
      <c r="AH38" s="18">
        <f t="shared" ca="1" si="21"/>
        <v>0</v>
      </c>
      <c r="AI38" s="18">
        <f t="shared" ca="1" si="21"/>
        <v>0</v>
      </c>
      <c r="AJ38" s="18">
        <f t="shared" ca="1" si="21"/>
        <v>0</v>
      </c>
      <c r="AK38" s="18">
        <f t="shared" ca="1" si="21"/>
        <v>0</v>
      </c>
      <c r="AL38" s="18">
        <f t="shared" ca="1" si="21"/>
        <v>0</v>
      </c>
      <c r="AM38" s="18">
        <f t="shared" ca="1" si="21"/>
        <v>0</v>
      </c>
      <c r="AN38" s="18">
        <f t="shared" ca="1" si="21"/>
        <v>0</v>
      </c>
      <c r="AO38" s="18">
        <f t="shared" ca="1" si="22"/>
        <v>0</v>
      </c>
      <c r="AP38" s="18">
        <f t="shared" ca="1" si="22"/>
        <v>0</v>
      </c>
      <c r="AQ38" s="18">
        <f t="shared" ca="1" si="22"/>
        <v>0</v>
      </c>
      <c r="AR38" s="18">
        <f t="shared" ca="1" si="22"/>
        <v>0</v>
      </c>
      <c r="AS38" s="18">
        <f t="shared" ca="1" si="22"/>
        <v>0</v>
      </c>
      <c r="AT38" s="18">
        <f t="shared" ca="1" si="22"/>
        <v>0</v>
      </c>
      <c r="AU38" s="18">
        <f t="shared" ca="1" si="22"/>
        <v>0</v>
      </c>
      <c r="AV38" s="18">
        <f t="shared" ca="1" si="22"/>
        <v>0</v>
      </c>
      <c r="AW38" s="18">
        <f t="shared" ca="1" si="22"/>
        <v>0</v>
      </c>
      <c r="AX38" s="18">
        <f t="shared" ca="1" si="22"/>
        <v>0</v>
      </c>
      <c r="AY38" s="18">
        <f t="shared" ca="1" si="23"/>
        <v>0</v>
      </c>
      <c r="AZ38" s="18">
        <f t="shared" ca="1" si="23"/>
        <v>0</v>
      </c>
      <c r="BA38" s="18">
        <f t="shared" ca="1" si="23"/>
        <v>0</v>
      </c>
      <c r="BB38" s="18">
        <f t="shared" ca="1" si="23"/>
        <v>0</v>
      </c>
      <c r="BC38" s="18">
        <f t="shared" ca="1" si="23"/>
        <v>0</v>
      </c>
      <c r="BD38" s="18">
        <f t="shared" ca="1" si="23"/>
        <v>0</v>
      </c>
      <c r="BE38" s="18">
        <f t="shared" ca="1" si="23"/>
        <v>0</v>
      </c>
      <c r="BF38" s="18">
        <f t="shared" ca="1" si="23"/>
        <v>0</v>
      </c>
      <c r="BG38" s="18">
        <f t="shared" ca="1" si="23"/>
        <v>0</v>
      </c>
      <c r="BH38" s="18">
        <f t="shared" ca="1" si="23"/>
        <v>0</v>
      </c>
      <c r="BI38" s="18">
        <f t="shared" ca="1" si="23"/>
        <v>0</v>
      </c>
    </row>
    <row r="39" spans="8:61" x14ac:dyDescent="0.35">
      <c r="H39" s="2" t="str">
        <f t="shared" si="18"/>
        <v>ON_NGCC</v>
      </c>
      <c r="I39">
        <f t="shared" si="25"/>
        <v>1</v>
      </c>
      <c r="J39">
        <f t="shared" si="24"/>
        <v>10</v>
      </c>
      <c r="K39" s="18">
        <f t="shared" ref="K39:T48" ca="1" si="26">IF(K$28&gt;$J39,0,OFFSET($K$2,$I39,$J39-K$28))</f>
        <v>8.4918258188469431E-2</v>
      </c>
      <c r="L39" s="18">
        <f t="shared" ca="1" si="26"/>
        <v>8.7589573920675345E-2</v>
      </c>
      <c r="M39" s="18">
        <f t="shared" ca="1" si="26"/>
        <v>9.0261978746941279E-2</v>
      </c>
      <c r="N39" s="18">
        <f t="shared" ca="1" si="26"/>
        <v>9.2941027046973421E-2</v>
      </c>
      <c r="O39" s="18">
        <f t="shared" ca="1" si="26"/>
        <v>9.5666470753962868E-2</v>
      </c>
      <c r="P39" s="18">
        <f t="shared" ca="1" si="26"/>
        <v>9.8475012337732745E-2</v>
      </c>
      <c r="Q39" s="18">
        <f t="shared" ca="1" si="26"/>
        <v>0.10137340418145517</v>
      </c>
      <c r="R39" s="18">
        <f t="shared" ca="1" si="26"/>
        <v>0.1043689432153324</v>
      </c>
      <c r="S39" s="18">
        <f t="shared" ca="1" si="26"/>
        <v>0.10746947091659664</v>
      </c>
      <c r="T39" s="18">
        <f t="shared" ca="1" si="26"/>
        <v>0.11068348221891616</v>
      </c>
      <c r="U39" s="18">
        <f t="shared" ref="U39:AD48" ca="1" si="27">IF(U$28&gt;$J39,0,OFFSET($K$2,$I39,$J39-U$28))</f>
        <v>0.11107471568986452</v>
      </c>
      <c r="V39" s="18">
        <f t="shared" ca="1" si="27"/>
        <v>0</v>
      </c>
      <c r="W39" s="18">
        <f t="shared" ca="1" si="27"/>
        <v>0</v>
      </c>
      <c r="X39" s="18">
        <f t="shared" ca="1" si="27"/>
        <v>0</v>
      </c>
      <c r="Y39" s="18">
        <f t="shared" ca="1" si="27"/>
        <v>0</v>
      </c>
      <c r="Z39" s="18">
        <f t="shared" ca="1" si="27"/>
        <v>0</v>
      </c>
      <c r="AA39" s="18">
        <f t="shared" ca="1" si="27"/>
        <v>0</v>
      </c>
      <c r="AB39" s="18">
        <f t="shared" ca="1" si="27"/>
        <v>0</v>
      </c>
      <c r="AC39" s="18">
        <f t="shared" ca="1" si="27"/>
        <v>0</v>
      </c>
      <c r="AD39" s="18">
        <f t="shared" ca="1" si="27"/>
        <v>0</v>
      </c>
      <c r="AE39" s="18">
        <f t="shared" ref="AE39:AN48" ca="1" si="28">IF(AE$28&gt;$J39,0,OFFSET($K$2,$I39,$J39-AE$28))</f>
        <v>0</v>
      </c>
      <c r="AF39" s="18">
        <f t="shared" ca="1" si="28"/>
        <v>0</v>
      </c>
      <c r="AG39" s="18">
        <f t="shared" ca="1" si="28"/>
        <v>0</v>
      </c>
      <c r="AH39" s="18">
        <f t="shared" ca="1" si="28"/>
        <v>0</v>
      </c>
      <c r="AI39" s="18">
        <f t="shared" ca="1" si="28"/>
        <v>0</v>
      </c>
      <c r="AJ39" s="18">
        <f t="shared" ca="1" si="28"/>
        <v>0</v>
      </c>
      <c r="AK39" s="18">
        <f t="shared" ca="1" si="28"/>
        <v>0</v>
      </c>
      <c r="AL39" s="18">
        <f t="shared" ca="1" si="28"/>
        <v>0</v>
      </c>
      <c r="AM39" s="18">
        <f t="shared" ca="1" si="28"/>
        <v>0</v>
      </c>
      <c r="AN39" s="18">
        <f t="shared" ca="1" si="28"/>
        <v>0</v>
      </c>
      <c r="AO39" s="18">
        <f t="shared" ref="AO39:AX48" ca="1" si="29">IF(AO$28&gt;$J39,0,OFFSET($K$2,$I39,$J39-AO$28))</f>
        <v>0</v>
      </c>
      <c r="AP39" s="18">
        <f t="shared" ca="1" si="29"/>
        <v>0</v>
      </c>
      <c r="AQ39" s="18">
        <f t="shared" ca="1" si="29"/>
        <v>0</v>
      </c>
      <c r="AR39" s="18">
        <f t="shared" ca="1" si="29"/>
        <v>0</v>
      </c>
      <c r="AS39" s="18">
        <f t="shared" ca="1" si="29"/>
        <v>0</v>
      </c>
      <c r="AT39" s="18">
        <f t="shared" ca="1" si="29"/>
        <v>0</v>
      </c>
      <c r="AU39" s="18">
        <f t="shared" ca="1" si="29"/>
        <v>0</v>
      </c>
      <c r="AV39" s="18">
        <f t="shared" ca="1" si="29"/>
        <v>0</v>
      </c>
      <c r="AW39" s="18">
        <f t="shared" ca="1" si="29"/>
        <v>0</v>
      </c>
      <c r="AX39" s="18">
        <f t="shared" ca="1" si="29"/>
        <v>0</v>
      </c>
      <c r="AY39" s="18">
        <f t="shared" ref="AY39:BI48" ca="1" si="30">IF(AY$28&gt;$J39,0,OFFSET($K$2,$I39,$J39-AY$28))</f>
        <v>0</v>
      </c>
      <c r="AZ39" s="18">
        <f t="shared" ca="1" si="30"/>
        <v>0</v>
      </c>
      <c r="BA39" s="18">
        <f t="shared" ca="1" si="30"/>
        <v>0</v>
      </c>
      <c r="BB39" s="18">
        <f t="shared" ca="1" si="30"/>
        <v>0</v>
      </c>
      <c r="BC39" s="18">
        <f t="shared" ca="1" si="30"/>
        <v>0</v>
      </c>
      <c r="BD39" s="18">
        <f t="shared" ca="1" si="30"/>
        <v>0</v>
      </c>
      <c r="BE39" s="18">
        <f t="shared" ca="1" si="30"/>
        <v>0</v>
      </c>
      <c r="BF39" s="18">
        <f t="shared" ca="1" si="30"/>
        <v>0</v>
      </c>
      <c r="BG39" s="18">
        <f t="shared" ca="1" si="30"/>
        <v>0</v>
      </c>
      <c r="BH39" s="18">
        <f t="shared" ca="1" si="30"/>
        <v>0</v>
      </c>
      <c r="BI39" s="18">
        <f t="shared" ca="1" si="30"/>
        <v>0</v>
      </c>
    </row>
    <row r="40" spans="8:61" x14ac:dyDescent="0.35">
      <c r="H40" s="2" t="str">
        <f t="shared" si="18"/>
        <v>ON_NGCC</v>
      </c>
      <c r="I40">
        <f t="shared" si="25"/>
        <v>1</v>
      </c>
      <c r="J40">
        <f t="shared" si="24"/>
        <v>11</v>
      </c>
      <c r="K40" s="18">
        <f t="shared" ca="1" si="26"/>
        <v>8.224694245626353E-2</v>
      </c>
      <c r="L40" s="18">
        <f t="shared" ca="1" si="26"/>
        <v>8.4918258188469431E-2</v>
      </c>
      <c r="M40" s="18">
        <f t="shared" ca="1" si="26"/>
        <v>8.7589573920675345E-2</v>
      </c>
      <c r="N40" s="18">
        <f t="shared" ca="1" si="26"/>
        <v>9.0261978746941279E-2</v>
      </c>
      <c r="O40" s="18">
        <f t="shared" ca="1" si="26"/>
        <v>9.2941027046973421E-2</v>
      </c>
      <c r="P40" s="18">
        <f t="shared" ca="1" si="26"/>
        <v>9.5666470753962868E-2</v>
      </c>
      <c r="Q40" s="18">
        <f t="shared" ca="1" si="26"/>
        <v>9.8475012337732745E-2</v>
      </c>
      <c r="R40" s="18">
        <f t="shared" ca="1" si="26"/>
        <v>0.10137340418145517</v>
      </c>
      <c r="S40" s="18">
        <f t="shared" ca="1" si="26"/>
        <v>0.1043689432153324</v>
      </c>
      <c r="T40" s="18">
        <f t="shared" ca="1" si="26"/>
        <v>0.10746947091659664</v>
      </c>
      <c r="U40" s="18">
        <f t="shared" ca="1" si="27"/>
        <v>0.11068348221891616</v>
      </c>
      <c r="V40" s="18">
        <f t="shared" ca="1" si="27"/>
        <v>0.11107471568986452</v>
      </c>
      <c r="W40" s="18">
        <f t="shared" ca="1" si="27"/>
        <v>0</v>
      </c>
      <c r="X40" s="18">
        <f t="shared" ca="1" si="27"/>
        <v>0</v>
      </c>
      <c r="Y40" s="18">
        <f t="shared" ca="1" si="27"/>
        <v>0</v>
      </c>
      <c r="Z40" s="18">
        <f t="shared" ca="1" si="27"/>
        <v>0</v>
      </c>
      <c r="AA40" s="18">
        <f t="shared" ca="1" si="27"/>
        <v>0</v>
      </c>
      <c r="AB40" s="18">
        <f t="shared" ca="1" si="27"/>
        <v>0</v>
      </c>
      <c r="AC40" s="18">
        <f t="shared" ca="1" si="27"/>
        <v>0</v>
      </c>
      <c r="AD40" s="18">
        <f t="shared" ca="1" si="27"/>
        <v>0</v>
      </c>
      <c r="AE40" s="18">
        <f t="shared" ca="1" si="28"/>
        <v>0</v>
      </c>
      <c r="AF40" s="18">
        <f t="shared" ca="1" si="28"/>
        <v>0</v>
      </c>
      <c r="AG40" s="18">
        <f t="shared" ca="1" si="28"/>
        <v>0</v>
      </c>
      <c r="AH40" s="18">
        <f t="shared" ca="1" si="28"/>
        <v>0</v>
      </c>
      <c r="AI40" s="18">
        <f t="shared" ca="1" si="28"/>
        <v>0</v>
      </c>
      <c r="AJ40" s="18">
        <f t="shared" ca="1" si="28"/>
        <v>0</v>
      </c>
      <c r="AK40" s="18">
        <f t="shared" ca="1" si="28"/>
        <v>0</v>
      </c>
      <c r="AL40" s="18">
        <f t="shared" ca="1" si="28"/>
        <v>0</v>
      </c>
      <c r="AM40" s="18">
        <f t="shared" ca="1" si="28"/>
        <v>0</v>
      </c>
      <c r="AN40" s="18">
        <f t="shared" ca="1" si="28"/>
        <v>0</v>
      </c>
      <c r="AO40" s="18">
        <f t="shared" ca="1" si="29"/>
        <v>0</v>
      </c>
      <c r="AP40" s="18">
        <f t="shared" ca="1" si="29"/>
        <v>0</v>
      </c>
      <c r="AQ40" s="18">
        <f t="shared" ca="1" si="29"/>
        <v>0</v>
      </c>
      <c r="AR40" s="18">
        <f t="shared" ca="1" si="29"/>
        <v>0</v>
      </c>
      <c r="AS40" s="18">
        <f t="shared" ca="1" si="29"/>
        <v>0</v>
      </c>
      <c r="AT40" s="18">
        <f t="shared" ca="1" si="29"/>
        <v>0</v>
      </c>
      <c r="AU40" s="18">
        <f t="shared" ca="1" si="29"/>
        <v>0</v>
      </c>
      <c r="AV40" s="18">
        <f t="shared" ca="1" si="29"/>
        <v>0</v>
      </c>
      <c r="AW40" s="18">
        <f t="shared" ca="1" si="29"/>
        <v>0</v>
      </c>
      <c r="AX40" s="18">
        <f t="shared" ca="1" si="29"/>
        <v>0</v>
      </c>
      <c r="AY40" s="18">
        <f t="shared" ca="1" si="30"/>
        <v>0</v>
      </c>
      <c r="AZ40" s="18">
        <f t="shared" ca="1" si="30"/>
        <v>0</v>
      </c>
      <c r="BA40" s="18">
        <f t="shared" ca="1" si="30"/>
        <v>0</v>
      </c>
      <c r="BB40" s="18">
        <f t="shared" ca="1" si="30"/>
        <v>0</v>
      </c>
      <c r="BC40" s="18">
        <f t="shared" ca="1" si="30"/>
        <v>0</v>
      </c>
      <c r="BD40" s="18">
        <f t="shared" ca="1" si="30"/>
        <v>0</v>
      </c>
      <c r="BE40" s="18">
        <f t="shared" ca="1" si="30"/>
        <v>0</v>
      </c>
      <c r="BF40" s="18">
        <f t="shared" ca="1" si="30"/>
        <v>0</v>
      </c>
      <c r="BG40" s="18">
        <f t="shared" ca="1" si="30"/>
        <v>0</v>
      </c>
      <c r="BH40" s="18">
        <f t="shared" ca="1" si="30"/>
        <v>0</v>
      </c>
      <c r="BI40" s="18">
        <f t="shared" ca="1" si="30"/>
        <v>0</v>
      </c>
    </row>
    <row r="41" spans="8:61" x14ac:dyDescent="0.35">
      <c r="H41" s="2" t="str">
        <f t="shared" si="18"/>
        <v>ON_NGCC</v>
      </c>
      <c r="I41">
        <f t="shared" si="25"/>
        <v>1</v>
      </c>
      <c r="J41">
        <f t="shared" si="24"/>
        <v>12</v>
      </c>
      <c r="K41" s="18">
        <f t="shared" ca="1" si="26"/>
        <v>7.9574537629997596E-2</v>
      </c>
      <c r="L41" s="18">
        <f t="shared" ca="1" si="26"/>
        <v>8.224694245626353E-2</v>
      </c>
      <c r="M41" s="18">
        <f t="shared" ca="1" si="26"/>
        <v>8.4918258188469431E-2</v>
      </c>
      <c r="N41" s="18">
        <f t="shared" ca="1" si="26"/>
        <v>8.7589573920675345E-2</v>
      </c>
      <c r="O41" s="18">
        <f t="shared" ca="1" si="26"/>
        <v>9.0261978746941279E-2</v>
      </c>
      <c r="P41" s="18">
        <f t="shared" ca="1" si="26"/>
        <v>9.2941027046973421E-2</v>
      </c>
      <c r="Q41" s="18">
        <f t="shared" ca="1" si="26"/>
        <v>9.5666470753962868E-2</v>
      </c>
      <c r="R41" s="18">
        <f t="shared" ca="1" si="26"/>
        <v>9.8475012337732745E-2</v>
      </c>
      <c r="S41" s="18">
        <f t="shared" ca="1" si="26"/>
        <v>0.10137340418145517</v>
      </c>
      <c r="T41" s="18">
        <f t="shared" ca="1" si="26"/>
        <v>0.1043689432153324</v>
      </c>
      <c r="U41" s="18">
        <f t="shared" ca="1" si="27"/>
        <v>0.10746947091659664</v>
      </c>
      <c r="V41" s="18">
        <f t="shared" ca="1" si="27"/>
        <v>0.11068348221891616</v>
      </c>
      <c r="W41" s="18">
        <f t="shared" ca="1" si="27"/>
        <v>0.11107471568986452</v>
      </c>
      <c r="X41" s="18">
        <f t="shared" ca="1" si="27"/>
        <v>0</v>
      </c>
      <c r="Y41" s="18">
        <f t="shared" ca="1" si="27"/>
        <v>0</v>
      </c>
      <c r="Z41" s="18">
        <f t="shared" ca="1" si="27"/>
        <v>0</v>
      </c>
      <c r="AA41" s="18">
        <f t="shared" ca="1" si="27"/>
        <v>0</v>
      </c>
      <c r="AB41" s="18">
        <f t="shared" ca="1" si="27"/>
        <v>0</v>
      </c>
      <c r="AC41" s="18">
        <f t="shared" ca="1" si="27"/>
        <v>0</v>
      </c>
      <c r="AD41" s="18">
        <f t="shared" ca="1" si="27"/>
        <v>0</v>
      </c>
      <c r="AE41" s="18">
        <f t="shared" ca="1" si="28"/>
        <v>0</v>
      </c>
      <c r="AF41" s="18">
        <f t="shared" ca="1" si="28"/>
        <v>0</v>
      </c>
      <c r="AG41" s="18">
        <f t="shared" ca="1" si="28"/>
        <v>0</v>
      </c>
      <c r="AH41" s="18">
        <f t="shared" ca="1" si="28"/>
        <v>0</v>
      </c>
      <c r="AI41" s="18">
        <f t="shared" ca="1" si="28"/>
        <v>0</v>
      </c>
      <c r="AJ41" s="18">
        <f t="shared" ca="1" si="28"/>
        <v>0</v>
      </c>
      <c r="AK41" s="18">
        <f t="shared" ca="1" si="28"/>
        <v>0</v>
      </c>
      <c r="AL41" s="18">
        <f t="shared" ca="1" si="28"/>
        <v>0</v>
      </c>
      <c r="AM41" s="18">
        <f t="shared" ca="1" si="28"/>
        <v>0</v>
      </c>
      <c r="AN41" s="18">
        <f t="shared" ca="1" si="28"/>
        <v>0</v>
      </c>
      <c r="AO41" s="18">
        <f t="shared" ca="1" si="29"/>
        <v>0</v>
      </c>
      <c r="AP41" s="18">
        <f t="shared" ca="1" si="29"/>
        <v>0</v>
      </c>
      <c r="AQ41" s="18">
        <f t="shared" ca="1" si="29"/>
        <v>0</v>
      </c>
      <c r="AR41" s="18">
        <f t="shared" ca="1" si="29"/>
        <v>0</v>
      </c>
      <c r="AS41" s="18">
        <f t="shared" ca="1" si="29"/>
        <v>0</v>
      </c>
      <c r="AT41" s="18">
        <f t="shared" ca="1" si="29"/>
        <v>0</v>
      </c>
      <c r="AU41" s="18">
        <f t="shared" ca="1" si="29"/>
        <v>0</v>
      </c>
      <c r="AV41" s="18">
        <f t="shared" ca="1" si="29"/>
        <v>0</v>
      </c>
      <c r="AW41" s="18">
        <f t="shared" ca="1" si="29"/>
        <v>0</v>
      </c>
      <c r="AX41" s="18">
        <f t="shared" ca="1" si="29"/>
        <v>0</v>
      </c>
      <c r="AY41" s="18">
        <f t="shared" ca="1" si="30"/>
        <v>0</v>
      </c>
      <c r="AZ41" s="18">
        <f t="shared" ca="1" si="30"/>
        <v>0</v>
      </c>
      <c r="BA41" s="18">
        <f t="shared" ca="1" si="30"/>
        <v>0</v>
      </c>
      <c r="BB41" s="18">
        <f t="shared" ca="1" si="30"/>
        <v>0</v>
      </c>
      <c r="BC41" s="18">
        <f t="shared" ca="1" si="30"/>
        <v>0</v>
      </c>
      <c r="BD41" s="18">
        <f t="shared" ca="1" si="30"/>
        <v>0</v>
      </c>
      <c r="BE41" s="18">
        <f t="shared" ca="1" si="30"/>
        <v>0</v>
      </c>
      <c r="BF41" s="18">
        <f t="shared" ca="1" si="30"/>
        <v>0</v>
      </c>
      <c r="BG41" s="18">
        <f t="shared" ca="1" si="30"/>
        <v>0</v>
      </c>
      <c r="BH41" s="18">
        <f t="shared" ca="1" si="30"/>
        <v>0</v>
      </c>
      <c r="BI41" s="18">
        <f t="shared" ca="1" si="30"/>
        <v>0</v>
      </c>
    </row>
    <row r="42" spans="8:61" x14ac:dyDescent="0.35">
      <c r="H42" s="2" t="str">
        <f t="shared" si="18"/>
        <v>ON_NGCC</v>
      </c>
      <c r="I42">
        <f t="shared" si="25"/>
        <v>1</v>
      </c>
      <c r="J42">
        <f t="shared" si="24"/>
        <v>13</v>
      </c>
      <c r="K42" s="18">
        <f t="shared" ca="1" si="26"/>
        <v>7.6902132803731635E-2</v>
      </c>
      <c r="L42" s="18">
        <f t="shared" ca="1" si="26"/>
        <v>7.9574537629997596E-2</v>
      </c>
      <c r="M42" s="18">
        <f t="shared" ca="1" si="26"/>
        <v>8.224694245626353E-2</v>
      </c>
      <c r="N42" s="18">
        <f t="shared" ca="1" si="26"/>
        <v>8.4918258188469431E-2</v>
      </c>
      <c r="O42" s="18">
        <f t="shared" ca="1" si="26"/>
        <v>8.7589573920675345E-2</v>
      </c>
      <c r="P42" s="18">
        <f t="shared" ca="1" si="26"/>
        <v>9.0261978746941279E-2</v>
      </c>
      <c r="Q42" s="18">
        <f t="shared" ca="1" si="26"/>
        <v>9.2941027046973421E-2</v>
      </c>
      <c r="R42" s="18">
        <f t="shared" ca="1" si="26"/>
        <v>9.5666470753962868E-2</v>
      </c>
      <c r="S42" s="18">
        <f t="shared" ca="1" si="26"/>
        <v>9.8475012337732745E-2</v>
      </c>
      <c r="T42" s="18">
        <f t="shared" ca="1" si="26"/>
        <v>0.10137340418145517</v>
      </c>
      <c r="U42" s="18">
        <f t="shared" ca="1" si="27"/>
        <v>0.1043689432153324</v>
      </c>
      <c r="V42" s="18">
        <f t="shared" ca="1" si="27"/>
        <v>0.10746947091659664</v>
      </c>
      <c r="W42" s="18">
        <f t="shared" ca="1" si="27"/>
        <v>0.11068348221891616</v>
      </c>
      <c r="X42" s="18">
        <f t="shared" ca="1" si="27"/>
        <v>0.11107471568986452</v>
      </c>
      <c r="Y42" s="18">
        <f t="shared" ca="1" si="27"/>
        <v>0</v>
      </c>
      <c r="Z42" s="18">
        <f t="shared" ca="1" si="27"/>
        <v>0</v>
      </c>
      <c r="AA42" s="18">
        <f t="shared" ca="1" si="27"/>
        <v>0</v>
      </c>
      <c r="AB42" s="18">
        <f t="shared" ca="1" si="27"/>
        <v>0</v>
      </c>
      <c r="AC42" s="18">
        <f t="shared" ca="1" si="27"/>
        <v>0</v>
      </c>
      <c r="AD42" s="18">
        <f t="shared" ca="1" si="27"/>
        <v>0</v>
      </c>
      <c r="AE42" s="18">
        <f t="shared" ca="1" si="28"/>
        <v>0</v>
      </c>
      <c r="AF42" s="18">
        <f t="shared" ca="1" si="28"/>
        <v>0</v>
      </c>
      <c r="AG42" s="18">
        <f t="shared" ca="1" si="28"/>
        <v>0</v>
      </c>
      <c r="AH42" s="18">
        <f t="shared" ca="1" si="28"/>
        <v>0</v>
      </c>
      <c r="AI42" s="18">
        <f t="shared" ca="1" si="28"/>
        <v>0</v>
      </c>
      <c r="AJ42" s="18">
        <f t="shared" ca="1" si="28"/>
        <v>0</v>
      </c>
      <c r="AK42" s="18">
        <f t="shared" ca="1" si="28"/>
        <v>0</v>
      </c>
      <c r="AL42" s="18">
        <f t="shared" ca="1" si="28"/>
        <v>0</v>
      </c>
      <c r="AM42" s="18">
        <f t="shared" ca="1" si="28"/>
        <v>0</v>
      </c>
      <c r="AN42" s="18">
        <f t="shared" ca="1" si="28"/>
        <v>0</v>
      </c>
      <c r="AO42" s="18">
        <f t="shared" ca="1" si="29"/>
        <v>0</v>
      </c>
      <c r="AP42" s="18">
        <f t="shared" ca="1" si="29"/>
        <v>0</v>
      </c>
      <c r="AQ42" s="18">
        <f t="shared" ca="1" si="29"/>
        <v>0</v>
      </c>
      <c r="AR42" s="18">
        <f t="shared" ca="1" si="29"/>
        <v>0</v>
      </c>
      <c r="AS42" s="18">
        <f t="shared" ca="1" si="29"/>
        <v>0</v>
      </c>
      <c r="AT42" s="18">
        <f t="shared" ca="1" si="29"/>
        <v>0</v>
      </c>
      <c r="AU42" s="18">
        <f t="shared" ca="1" si="29"/>
        <v>0</v>
      </c>
      <c r="AV42" s="18">
        <f t="shared" ca="1" si="29"/>
        <v>0</v>
      </c>
      <c r="AW42" s="18">
        <f t="shared" ca="1" si="29"/>
        <v>0</v>
      </c>
      <c r="AX42" s="18">
        <f t="shared" ca="1" si="29"/>
        <v>0</v>
      </c>
      <c r="AY42" s="18">
        <f t="shared" ca="1" si="30"/>
        <v>0</v>
      </c>
      <c r="AZ42" s="18">
        <f t="shared" ca="1" si="30"/>
        <v>0</v>
      </c>
      <c r="BA42" s="18">
        <f t="shared" ca="1" si="30"/>
        <v>0</v>
      </c>
      <c r="BB42" s="18">
        <f t="shared" ca="1" si="30"/>
        <v>0</v>
      </c>
      <c r="BC42" s="18">
        <f t="shared" ca="1" si="30"/>
        <v>0</v>
      </c>
      <c r="BD42" s="18">
        <f t="shared" ca="1" si="30"/>
        <v>0</v>
      </c>
      <c r="BE42" s="18">
        <f t="shared" ca="1" si="30"/>
        <v>0</v>
      </c>
      <c r="BF42" s="18">
        <f t="shared" ca="1" si="30"/>
        <v>0</v>
      </c>
      <c r="BG42" s="18">
        <f t="shared" ca="1" si="30"/>
        <v>0</v>
      </c>
      <c r="BH42" s="18">
        <f t="shared" ca="1" si="30"/>
        <v>0</v>
      </c>
      <c r="BI42" s="18">
        <f t="shared" ca="1" si="30"/>
        <v>0</v>
      </c>
    </row>
    <row r="43" spans="8:61" x14ac:dyDescent="0.35">
      <c r="H43" s="2" t="str">
        <f t="shared" si="18"/>
        <v>ON_NGCC</v>
      </c>
      <c r="I43">
        <f t="shared" si="25"/>
        <v>1</v>
      </c>
      <c r="J43">
        <f t="shared" si="24"/>
        <v>14</v>
      </c>
      <c r="K43" s="18">
        <f t="shared" ca="1" si="26"/>
        <v>7.4229727977465701E-2</v>
      </c>
      <c r="L43" s="18">
        <f t="shared" ca="1" si="26"/>
        <v>7.6902132803731635E-2</v>
      </c>
      <c r="M43" s="18">
        <f t="shared" ca="1" si="26"/>
        <v>7.9574537629997596E-2</v>
      </c>
      <c r="N43" s="18">
        <f t="shared" ca="1" si="26"/>
        <v>8.224694245626353E-2</v>
      </c>
      <c r="O43" s="18">
        <f t="shared" ca="1" si="26"/>
        <v>8.4918258188469431E-2</v>
      </c>
      <c r="P43" s="18">
        <f t="shared" ca="1" si="26"/>
        <v>8.7589573920675345E-2</v>
      </c>
      <c r="Q43" s="18">
        <f t="shared" ca="1" si="26"/>
        <v>9.0261978746941279E-2</v>
      </c>
      <c r="R43" s="18">
        <f t="shared" ca="1" si="26"/>
        <v>9.2941027046973421E-2</v>
      </c>
      <c r="S43" s="18">
        <f t="shared" ca="1" si="26"/>
        <v>9.5666470753962868E-2</v>
      </c>
      <c r="T43" s="18">
        <f t="shared" ca="1" si="26"/>
        <v>9.8475012337732745E-2</v>
      </c>
      <c r="U43" s="18">
        <f t="shared" ca="1" si="27"/>
        <v>0.10137340418145517</v>
      </c>
      <c r="V43" s="18">
        <f t="shared" ca="1" si="27"/>
        <v>0.1043689432153324</v>
      </c>
      <c r="W43" s="18">
        <f t="shared" ca="1" si="27"/>
        <v>0.10746947091659664</v>
      </c>
      <c r="X43" s="18">
        <f t="shared" ca="1" si="27"/>
        <v>0.11068348221891616</v>
      </c>
      <c r="Y43" s="18">
        <f t="shared" ca="1" si="27"/>
        <v>0.11107471568986452</v>
      </c>
      <c r="Z43" s="18">
        <f t="shared" ca="1" si="27"/>
        <v>0</v>
      </c>
      <c r="AA43" s="18">
        <f t="shared" ca="1" si="27"/>
        <v>0</v>
      </c>
      <c r="AB43" s="18">
        <f t="shared" ca="1" si="27"/>
        <v>0</v>
      </c>
      <c r="AC43" s="18">
        <f t="shared" ca="1" si="27"/>
        <v>0</v>
      </c>
      <c r="AD43" s="18">
        <f t="shared" ca="1" si="27"/>
        <v>0</v>
      </c>
      <c r="AE43" s="18">
        <f t="shared" ca="1" si="28"/>
        <v>0</v>
      </c>
      <c r="AF43" s="18">
        <f t="shared" ca="1" si="28"/>
        <v>0</v>
      </c>
      <c r="AG43" s="18">
        <f t="shared" ca="1" si="28"/>
        <v>0</v>
      </c>
      <c r="AH43" s="18">
        <f t="shared" ca="1" si="28"/>
        <v>0</v>
      </c>
      <c r="AI43" s="18">
        <f t="shared" ca="1" si="28"/>
        <v>0</v>
      </c>
      <c r="AJ43" s="18">
        <f t="shared" ca="1" si="28"/>
        <v>0</v>
      </c>
      <c r="AK43" s="18">
        <f t="shared" ca="1" si="28"/>
        <v>0</v>
      </c>
      <c r="AL43" s="18">
        <f t="shared" ca="1" si="28"/>
        <v>0</v>
      </c>
      <c r="AM43" s="18">
        <f t="shared" ca="1" si="28"/>
        <v>0</v>
      </c>
      <c r="AN43" s="18">
        <f t="shared" ca="1" si="28"/>
        <v>0</v>
      </c>
      <c r="AO43" s="18">
        <f t="shared" ca="1" si="29"/>
        <v>0</v>
      </c>
      <c r="AP43" s="18">
        <f t="shared" ca="1" si="29"/>
        <v>0</v>
      </c>
      <c r="AQ43" s="18">
        <f t="shared" ca="1" si="29"/>
        <v>0</v>
      </c>
      <c r="AR43" s="18">
        <f t="shared" ca="1" si="29"/>
        <v>0</v>
      </c>
      <c r="AS43" s="18">
        <f t="shared" ca="1" si="29"/>
        <v>0</v>
      </c>
      <c r="AT43" s="18">
        <f t="shared" ca="1" si="29"/>
        <v>0</v>
      </c>
      <c r="AU43" s="18">
        <f t="shared" ca="1" si="29"/>
        <v>0</v>
      </c>
      <c r="AV43" s="18">
        <f t="shared" ca="1" si="29"/>
        <v>0</v>
      </c>
      <c r="AW43" s="18">
        <f t="shared" ca="1" si="29"/>
        <v>0</v>
      </c>
      <c r="AX43" s="18">
        <f t="shared" ca="1" si="29"/>
        <v>0</v>
      </c>
      <c r="AY43" s="18">
        <f t="shared" ca="1" si="30"/>
        <v>0</v>
      </c>
      <c r="AZ43" s="18">
        <f t="shared" ca="1" si="30"/>
        <v>0</v>
      </c>
      <c r="BA43" s="18">
        <f t="shared" ca="1" si="30"/>
        <v>0</v>
      </c>
      <c r="BB43" s="18">
        <f t="shared" ca="1" si="30"/>
        <v>0</v>
      </c>
      <c r="BC43" s="18">
        <f t="shared" ca="1" si="30"/>
        <v>0</v>
      </c>
      <c r="BD43" s="18">
        <f t="shared" ca="1" si="30"/>
        <v>0</v>
      </c>
      <c r="BE43" s="18">
        <f t="shared" ca="1" si="30"/>
        <v>0</v>
      </c>
      <c r="BF43" s="18">
        <f t="shared" ca="1" si="30"/>
        <v>0</v>
      </c>
      <c r="BG43" s="18">
        <f t="shared" ca="1" si="30"/>
        <v>0</v>
      </c>
      <c r="BH43" s="18">
        <f t="shared" ca="1" si="30"/>
        <v>0</v>
      </c>
      <c r="BI43" s="18">
        <f t="shared" ca="1" si="30"/>
        <v>0</v>
      </c>
    </row>
    <row r="44" spans="8:61" x14ac:dyDescent="0.35">
      <c r="H44" s="2" t="str">
        <f t="shared" si="18"/>
        <v>ON_NGCC</v>
      </c>
      <c r="I44">
        <f t="shared" si="25"/>
        <v>1</v>
      </c>
      <c r="J44">
        <f t="shared" si="24"/>
        <v>15</v>
      </c>
      <c r="K44" s="18">
        <f t="shared" ca="1" si="26"/>
        <v>7.1557323151199753E-2</v>
      </c>
      <c r="L44" s="18">
        <f t="shared" ca="1" si="26"/>
        <v>7.4229727977465701E-2</v>
      </c>
      <c r="M44" s="18">
        <f t="shared" ca="1" si="26"/>
        <v>7.6902132803731635E-2</v>
      </c>
      <c r="N44" s="18">
        <f t="shared" ca="1" si="26"/>
        <v>7.9574537629997596E-2</v>
      </c>
      <c r="O44" s="18">
        <f t="shared" ca="1" si="26"/>
        <v>8.224694245626353E-2</v>
      </c>
      <c r="P44" s="18">
        <f t="shared" ca="1" si="26"/>
        <v>8.4918258188469431E-2</v>
      </c>
      <c r="Q44" s="18">
        <f t="shared" ca="1" si="26"/>
        <v>8.7589573920675345E-2</v>
      </c>
      <c r="R44" s="18">
        <f t="shared" ca="1" si="26"/>
        <v>9.0261978746941279E-2</v>
      </c>
      <c r="S44" s="18">
        <f t="shared" ca="1" si="26"/>
        <v>9.2941027046973421E-2</v>
      </c>
      <c r="T44" s="18">
        <f t="shared" ca="1" si="26"/>
        <v>9.5666470753962868E-2</v>
      </c>
      <c r="U44" s="18">
        <f t="shared" ca="1" si="27"/>
        <v>9.8475012337732745E-2</v>
      </c>
      <c r="V44" s="18">
        <f t="shared" ca="1" si="27"/>
        <v>0.10137340418145517</v>
      </c>
      <c r="W44" s="18">
        <f t="shared" ca="1" si="27"/>
        <v>0.1043689432153324</v>
      </c>
      <c r="X44" s="18">
        <f t="shared" ca="1" si="27"/>
        <v>0.10746947091659664</v>
      </c>
      <c r="Y44" s="18">
        <f t="shared" ca="1" si="27"/>
        <v>0.11068348221891616</v>
      </c>
      <c r="Z44" s="18">
        <f t="shared" ca="1" si="27"/>
        <v>0.11107471568986452</v>
      </c>
      <c r="AA44" s="18">
        <f t="shared" ca="1" si="27"/>
        <v>0</v>
      </c>
      <c r="AB44" s="18">
        <f t="shared" ca="1" si="27"/>
        <v>0</v>
      </c>
      <c r="AC44" s="18">
        <f t="shared" ca="1" si="27"/>
        <v>0</v>
      </c>
      <c r="AD44" s="18">
        <f t="shared" ca="1" si="27"/>
        <v>0</v>
      </c>
      <c r="AE44" s="18">
        <f t="shared" ca="1" si="28"/>
        <v>0</v>
      </c>
      <c r="AF44" s="18">
        <f t="shared" ca="1" si="28"/>
        <v>0</v>
      </c>
      <c r="AG44" s="18">
        <f t="shared" ca="1" si="28"/>
        <v>0</v>
      </c>
      <c r="AH44" s="18">
        <f t="shared" ca="1" si="28"/>
        <v>0</v>
      </c>
      <c r="AI44" s="18">
        <f t="shared" ca="1" si="28"/>
        <v>0</v>
      </c>
      <c r="AJ44" s="18">
        <f t="shared" ca="1" si="28"/>
        <v>0</v>
      </c>
      <c r="AK44" s="18">
        <f t="shared" ca="1" si="28"/>
        <v>0</v>
      </c>
      <c r="AL44" s="18">
        <f t="shared" ca="1" si="28"/>
        <v>0</v>
      </c>
      <c r="AM44" s="18">
        <f t="shared" ca="1" si="28"/>
        <v>0</v>
      </c>
      <c r="AN44" s="18">
        <f t="shared" ca="1" si="28"/>
        <v>0</v>
      </c>
      <c r="AO44" s="18">
        <f t="shared" ca="1" si="29"/>
        <v>0</v>
      </c>
      <c r="AP44" s="18">
        <f t="shared" ca="1" si="29"/>
        <v>0</v>
      </c>
      <c r="AQ44" s="18">
        <f t="shared" ca="1" si="29"/>
        <v>0</v>
      </c>
      <c r="AR44" s="18">
        <f t="shared" ca="1" si="29"/>
        <v>0</v>
      </c>
      <c r="AS44" s="18">
        <f t="shared" ca="1" si="29"/>
        <v>0</v>
      </c>
      <c r="AT44" s="18">
        <f t="shared" ca="1" si="29"/>
        <v>0</v>
      </c>
      <c r="AU44" s="18">
        <f t="shared" ca="1" si="29"/>
        <v>0</v>
      </c>
      <c r="AV44" s="18">
        <f t="shared" ca="1" si="29"/>
        <v>0</v>
      </c>
      <c r="AW44" s="18">
        <f t="shared" ca="1" si="29"/>
        <v>0</v>
      </c>
      <c r="AX44" s="18">
        <f t="shared" ca="1" si="29"/>
        <v>0</v>
      </c>
      <c r="AY44" s="18">
        <f t="shared" ca="1" si="30"/>
        <v>0</v>
      </c>
      <c r="AZ44" s="18">
        <f t="shared" ca="1" si="30"/>
        <v>0</v>
      </c>
      <c r="BA44" s="18">
        <f t="shared" ca="1" si="30"/>
        <v>0</v>
      </c>
      <c r="BB44" s="18">
        <f t="shared" ca="1" si="30"/>
        <v>0</v>
      </c>
      <c r="BC44" s="18">
        <f t="shared" ca="1" si="30"/>
        <v>0</v>
      </c>
      <c r="BD44" s="18">
        <f t="shared" ca="1" si="30"/>
        <v>0</v>
      </c>
      <c r="BE44" s="18">
        <f t="shared" ca="1" si="30"/>
        <v>0</v>
      </c>
      <c r="BF44" s="18">
        <f t="shared" ca="1" si="30"/>
        <v>0</v>
      </c>
      <c r="BG44" s="18">
        <f t="shared" ca="1" si="30"/>
        <v>0</v>
      </c>
      <c r="BH44" s="18">
        <f t="shared" ca="1" si="30"/>
        <v>0</v>
      </c>
      <c r="BI44" s="18">
        <f t="shared" ca="1" si="30"/>
        <v>0</v>
      </c>
    </row>
    <row r="45" spans="8:61" x14ac:dyDescent="0.35">
      <c r="H45" s="2" t="str">
        <f t="shared" si="18"/>
        <v>ON_NGCC</v>
      </c>
      <c r="I45">
        <f t="shared" si="25"/>
        <v>1</v>
      </c>
      <c r="J45">
        <f t="shared" si="24"/>
        <v>16</v>
      </c>
      <c r="K45" s="18">
        <f t="shared" ca="1" si="26"/>
        <v>6.8884918324933819E-2</v>
      </c>
      <c r="L45" s="18">
        <f t="shared" ca="1" si="26"/>
        <v>7.1557323151199753E-2</v>
      </c>
      <c r="M45" s="18">
        <f t="shared" ca="1" si="26"/>
        <v>7.4229727977465701E-2</v>
      </c>
      <c r="N45" s="18">
        <f t="shared" ca="1" si="26"/>
        <v>7.6902132803731635E-2</v>
      </c>
      <c r="O45" s="18">
        <f t="shared" ca="1" si="26"/>
        <v>7.9574537629997596E-2</v>
      </c>
      <c r="P45" s="18">
        <f t="shared" ca="1" si="26"/>
        <v>8.224694245626353E-2</v>
      </c>
      <c r="Q45" s="18">
        <f t="shared" ca="1" si="26"/>
        <v>8.4918258188469431E-2</v>
      </c>
      <c r="R45" s="18">
        <f t="shared" ca="1" si="26"/>
        <v>8.7589573920675345E-2</v>
      </c>
      <c r="S45" s="18">
        <f t="shared" ca="1" si="26"/>
        <v>9.0261978746941279E-2</v>
      </c>
      <c r="T45" s="18">
        <f t="shared" ca="1" si="26"/>
        <v>9.2941027046973421E-2</v>
      </c>
      <c r="U45" s="18">
        <f t="shared" ca="1" si="27"/>
        <v>9.5666470753962868E-2</v>
      </c>
      <c r="V45" s="18">
        <f t="shared" ca="1" si="27"/>
        <v>9.8475012337732745E-2</v>
      </c>
      <c r="W45" s="18">
        <f t="shared" ca="1" si="27"/>
        <v>0.10137340418145517</v>
      </c>
      <c r="X45" s="18">
        <f t="shared" ca="1" si="27"/>
        <v>0.1043689432153324</v>
      </c>
      <c r="Y45" s="18">
        <f t="shared" ca="1" si="27"/>
        <v>0.10746947091659664</v>
      </c>
      <c r="Z45" s="18">
        <f t="shared" ca="1" si="27"/>
        <v>0.11068348221891616</v>
      </c>
      <c r="AA45" s="18">
        <f t="shared" ca="1" si="27"/>
        <v>0.11107471568986452</v>
      </c>
      <c r="AB45" s="18">
        <f t="shared" ca="1" si="27"/>
        <v>0</v>
      </c>
      <c r="AC45" s="18">
        <f t="shared" ca="1" si="27"/>
        <v>0</v>
      </c>
      <c r="AD45" s="18">
        <f t="shared" ca="1" si="27"/>
        <v>0</v>
      </c>
      <c r="AE45" s="18">
        <f t="shared" ca="1" si="28"/>
        <v>0</v>
      </c>
      <c r="AF45" s="18">
        <f t="shared" ca="1" si="28"/>
        <v>0</v>
      </c>
      <c r="AG45" s="18">
        <f t="shared" ca="1" si="28"/>
        <v>0</v>
      </c>
      <c r="AH45" s="18">
        <f t="shared" ca="1" si="28"/>
        <v>0</v>
      </c>
      <c r="AI45" s="18">
        <f t="shared" ca="1" si="28"/>
        <v>0</v>
      </c>
      <c r="AJ45" s="18">
        <f t="shared" ca="1" si="28"/>
        <v>0</v>
      </c>
      <c r="AK45" s="18">
        <f t="shared" ca="1" si="28"/>
        <v>0</v>
      </c>
      <c r="AL45" s="18">
        <f t="shared" ca="1" si="28"/>
        <v>0</v>
      </c>
      <c r="AM45" s="18">
        <f t="shared" ca="1" si="28"/>
        <v>0</v>
      </c>
      <c r="AN45" s="18">
        <f t="shared" ca="1" si="28"/>
        <v>0</v>
      </c>
      <c r="AO45" s="18">
        <f t="shared" ca="1" si="29"/>
        <v>0</v>
      </c>
      <c r="AP45" s="18">
        <f t="shared" ca="1" si="29"/>
        <v>0</v>
      </c>
      <c r="AQ45" s="18">
        <f t="shared" ca="1" si="29"/>
        <v>0</v>
      </c>
      <c r="AR45" s="18">
        <f t="shared" ca="1" si="29"/>
        <v>0</v>
      </c>
      <c r="AS45" s="18">
        <f t="shared" ca="1" si="29"/>
        <v>0</v>
      </c>
      <c r="AT45" s="18">
        <f t="shared" ca="1" si="29"/>
        <v>0</v>
      </c>
      <c r="AU45" s="18">
        <f t="shared" ca="1" si="29"/>
        <v>0</v>
      </c>
      <c r="AV45" s="18">
        <f t="shared" ca="1" si="29"/>
        <v>0</v>
      </c>
      <c r="AW45" s="18">
        <f t="shared" ca="1" si="29"/>
        <v>0</v>
      </c>
      <c r="AX45" s="18">
        <f t="shared" ca="1" si="29"/>
        <v>0</v>
      </c>
      <c r="AY45" s="18">
        <f t="shared" ca="1" si="30"/>
        <v>0</v>
      </c>
      <c r="AZ45" s="18">
        <f t="shared" ca="1" si="30"/>
        <v>0</v>
      </c>
      <c r="BA45" s="18">
        <f t="shared" ca="1" si="30"/>
        <v>0</v>
      </c>
      <c r="BB45" s="18">
        <f t="shared" ca="1" si="30"/>
        <v>0</v>
      </c>
      <c r="BC45" s="18">
        <f t="shared" ca="1" si="30"/>
        <v>0</v>
      </c>
      <c r="BD45" s="18">
        <f t="shared" ca="1" si="30"/>
        <v>0</v>
      </c>
      <c r="BE45" s="18">
        <f t="shared" ca="1" si="30"/>
        <v>0</v>
      </c>
      <c r="BF45" s="18">
        <f t="shared" ca="1" si="30"/>
        <v>0</v>
      </c>
      <c r="BG45" s="18">
        <f t="shared" ca="1" si="30"/>
        <v>0</v>
      </c>
      <c r="BH45" s="18">
        <f t="shared" ca="1" si="30"/>
        <v>0</v>
      </c>
      <c r="BI45" s="18">
        <f t="shared" ca="1" si="30"/>
        <v>0</v>
      </c>
    </row>
    <row r="46" spans="8:61" x14ac:dyDescent="0.35">
      <c r="H46" s="2" t="str">
        <f t="shared" si="18"/>
        <v>ON_NGCC</v>
      </c>
      <c r="I46">
        <f t="shared" si="25"/>
        <v>1</v>
      </c>
      <c r="J46">
        <f t="shared" si="24"/>
        <v>17</v>
      </c>
      <c r="K46" s="18">
        <f t="shared" ca="1" si="26"/>
        <v>6.6212513498667885E-2</v>
      </c>
      <c r="L46" s="18">
        <f t="shared" ca="1" si="26"/>
        <v>6.8884918324933819E-2</v>
      </c>
      <c r="M46" s="18">
        <f t="shared" ca="1" si="26"/>
        <v>7.1557323151199753E-2</v>
      </c>
      <c r="N46" s="18">
        <f t="shared" ca="1" si="26"/>
        <v>7.4229727977465701E-2</v>
      </c>
      <c r="O46" s="18">
        <f t="shared" ca="1" si="26"/>
        <v>7.6902132803731635E-2</v>
      </c>
      <c r="P46" s="18">
        <f t="shared" ca="1" si="26"/>
        <v>7.9574537629997596E-2</v>
      </c>
      <c r="Q46" s="18">
        <f t="shared" ca="1" si="26"/>
        <v>8.224694245626353E-2</v>
      </c>
      <c r="R46" s="18">
        <f t="shared" ca="1" si="26"/>
        <v>8.4918258188469431E-2</v>
      </c>
      <c r="S46" s="18">
        <f t="shared" ca="1" si="26"/>
        <v>8.7589573920675345E-2</v>
      </c>
      <c r="T46" s="18">
        <f t="shared" ca="1" si="26"/>
        <v>9.0261978746941279E-2</v>
      </c>
      <c r="U46" s="18">
        <f t="shared" ca="1" si="27"/>
        <v>9.2941027046973421E-2</v>
      </c>
      <c r="V46" s="18">
        <f t="shared" ca="1" si="27"/>
        <v>9.5666470753962868E-2</v>
      </c>
      <c r="W46" s="18">
        <f t="shared" ca="1" si="27"/>
        <v>9.8475012337732745E-2</v>
      </c>
      <c r="X46" s="18">
        <f t="shared" ca="1" si="27"/>
        <v>0.10137340418145517</v>
      </c>
      <c r="Y46" s="18">
        <f t="shared" ca="1" si="27"/>
        <v>0.1043689432153324</v>
      </c>
      <c r="Z46" s="18">
        <f t="shared" ca="1" si="27"/>
        <v>0.10746947091659664</v>
      </c>
      <c r="AA46" s="18">
        <f t="shared" ca="1" si="27"/>
        <v>0.11068348221891616</v>
      </c>
      <c r="AB46" s="18">
        <f t="shared" ca="1" si="27"/>
        <v>0.11107471568986452</v>
      </c>
      <c r="AC46" s="18">
        <f t="shared" ca="1" si="27"/>
        <v>0</v>
      </c>
      <c r="AD46" s="18">
        <f t="shared" ca="1" si="27"/>
        <v>0</v>
      </c>
      <c r="AE46" s="18">
        <f t="shared" ca="1" si="28"/>
        <v>0</v>
      </c>
      <c r="AF46" s="18">
        <f t="shared" ca="1" si="28"/>
        <v>0</v>
      </c>
      <c r="AG46" s="18">
        <f t="shared" ca="1" si="28"/>
        <v>0</v>
      </c>
      <c r="AH46" s="18">
        <f t="shared" ca="1" si="28"/>
        <v>0</v>
      </c>
      <c r="AI46" s="18">
        <f t="shared" ca="1" si="28"/>
        <v>0</v>
      </c>
      <c r="AJ46" s="18">
        <f t="shared" ca="1" si="28"/>
        <v>0</v>
      </c>
      <c r="AK46" s="18">
        <f t="shared" ca="1" si="28"/>
        <v>0</v>
      </c>
      <c r="AL46" s="18">
        <f t="shared" ca="1" si="28"/>
        <v>0</v>
      </c>
      <c r="AM46" s="18">
        <f t="shared" ca="1" si="28"/>
        <v>0</v>
      </c>
      <c r="AN46" s="18">
        <f t="shared" ca="1" si="28"/>
        <v>0</v>
      </c>
      <c r="AO46" s="18">
        <f t="shared" ca="1" si="29"/>
        <v>0</v>
      </c>
      <c r="AP46" s="18">
        <f t="shared" ca="1" si="29"/>
        <v>0</v>
      </c>
      <c r="AQ46" s="18">
        <f t="shared" ca="1" si="29"/>
        <v>0</v>
      </c>
      <c r="AR46" s="18">
        <f t="shared" ca="1" si="29"/>
        <v>0</v>
      </c>
      <c r="AS46" s="18">
        <f t="shared" ca="1" si="29"/>
        <v>0</v>
      </c>
      <c r="AT46" s="18">
        <f t="shared" ca="1" si="29"/>
        <v>0</v>
      </c>
      <c r="AU46" s="18">
        <f t="shared" ca="1" si="29"/>
        <v>0</v>
      </c>
      <c r="AV46" s="18">
        <f t="shared" ca="1" si="29"/>
        <v>0</v>
      </c>
      <c r="AW46" s="18">
        <f t="shared" ca="1" si="29"/>
        <v>0</v>
      </c>
      <c r="AX46" s="18">
        <f t="shared" ca="1" si="29"/>
        <v>0</v>
      </c>
      <c r="AY46" s="18">
        <f t="shared" ca="1" si="30"/>
        <v>0</v>
      </c>
      <c r="AZ46" s="18">
        <f t="shared" ca="1" si="30"/>
        <v>0</v>
      </c>
      <c r="BA46" s="18">
        <f t="shared" ca="1" si="30"/>
        <v>0</v>
      </c>
      <c r="BB46" s="18">
        <f t="shared" ca="1" si="30"/>
        <v>0</v>
      </c>
      <c r="BC46" s="18">
        <f t="shared" ca="1" si="30"/>
        <v>0</v>
      </c>
      <c r="BD46" s="18">
        <f t="shared" ca="1" si="30"/>
        <v>0</v>
      </c>
      <c r="BE46" s="18">
        <f t="shared" ca="1" si="30"/>
        <v>0</v>
      </c>
      <c r="BF46" s="18">
        <f t="shared" ca="1" si="30"/>
        <v>0</v>
      </c>
      <c r="BG46" s="18">
        <f t="shared" ca="1" si="30"/>
        <v>0</v>
      </c>
      <c r="BH46" s="18">
        <f t="shared" ca="1" si="30"/>
        <v>0</v>
      </c>
      <c r="BI46" s="18">
        <f t="shared" ca="1" si="30"/>
        <v>0</v>
      </c>
    </row>
    <row r="47" spans="8:61" x14ac:dyDescent="0.35">
      <c r="H47" s="2" t="str">
        <f t="shared" si="18"/>
        <v>ON_NGCC</v>
      </c>
      <c r="I47">
        <f t="shared" si="25"/>
        <v>1</v>
      </c>
      <c r="J47">
        <f t="shared" si="24"/>
        <v>18</v>
      </c>
      <c r="K47" s="18">
        <f t="shared" ca="1" si="26"/>
        <v>6.3540108672401938E-2</v>
      </c>
      <c r="L47" s="18">
        <f t="shared" ca="1" si="26"/>
        <v>6.6212513498667885E-2</v>
      </c>
      <c r="M47" s="18">
        <f t="shared" ca="1" si="26"/>
        <v>6.8884918324933819E-2</v>
      </c>
      <c r="N47" s="18">
        <f t="shared" ca="1" si="26"/>
        <v>7.1557323151199753E-2</v>
      </c>
      <c r="O47" s="18">
        <f t="shared" ca="1" si="26"/>
        <v>7.4229727977465701E-2</v>
      </c>
      <c r="P47" s="18">
        <f t="shared" ca="1" si="26"/>
        <v>7.6902132803731635E-2</v>
      </c>
      <c r="Q47" s="18">
        <f t="shared" ca="1" si="26"/>
        <v>7.9574537629997596E-2</v>
      </c>
      <c r="R47" s="18">
        <f t="shared" ca="1" si="26"/>
        <v>8.224694245626353E-2</v>
      </c>
      <c r="S47" s="18">
        <f t="shared" ca="1" si="26"/>
        <v>8.4918258188469431E-2</v>
      </c>
      <c r="T47" s="18">
        <f t="shared" ca="1" si="26"/>
        <v>8.7589573920675345E-2</v>
      </c>
      <c r="U47" s="18">
        <f t="shared" ca="1" si="27"/>
        <v>9.0261978746941279E-2</v>
      </c>
      <c r="V47" s="18">
        <f t="shared" ca="1" si="27"/>
        <v>9.2941027046973421E-2</v>
      </c>
      <c r="W47" s="18">
        <f t="shared" ca="1" si="27"/>
        <v>9.5666470753962868E-2</v>
      </c>
      <c r="X47" s="18">
        <f t="shared" ca="1" si="27"/>
        <v>9.8475012337732745E-2</v>
      </c>
      <c r="Y47" s="18">
        <f t="shared" ca="1" si="27"/>
        <v>0.10137340418145517</v>
      </c>
      <c r="Z47" s="18">
        <f t="shared" ca="1" si="27"/>
        <v>0.1043689432153324</v>
      </c>
      <c r="AA47" s="18">
        <f t="shared" ca="1" si="27"/>
        <v>0.10746947091659664</v>
      </c>
      <c r="AB47" s="18">
        <f t="shared" ca="1" si="27"/>
        <v>0.11068348221891616</v>
      </c>
      <c r="AC47" s="18">
        <f t="shared" ca="1" si="27"/>
        <v>0.11107471568986452</v>
      </c>
      <c r="AD47" s="18">
        <f t="shared" ca="1" si="27"/>
        <v>0</v>
      </c>
      <c r="AE47" s="18">
        <f t="shared" ca="1" si="28"/>
        <v>0</v>
      </c>
      <c r="AF47" s="18">
        <f t="shared" ca="1" si="28"/>
        <v>0</v>
      </c>
      <c r="AG47" s="18">
        <f t="shared" ca="1" si="28"/>
        <v>0</v>
      </c>
      <c r="AH47" s="18">
        <f t="shared" ca="1" si="28"/>
        <v>0</v>
      </c>
      <c r="AI47" s="18">
        <f t="shared" ca="1" si="28"/>
        <v>0</v>
      </c>
      <c r="AJ47" s="18">
        <f t="shared" ca="1" si="28"/>
        <v>0</v>
      </c>
      <c r="AK47" s="18">
        <f t="shared" ca="1" si="28"/>
        <v>0</v>
      </c>
      <c r="AL47" s="18">
        <f t="shared" ca="1" si="28"/>
        <v>0</v>
      </c>
      <c r="AM47" s="18">
        <f t="shared" ca="1" si="28"/>
        <v>0</v>
      </c>
      <c r="AN47" s="18">
        <f t="shared" ca="1" si="28"/>
        <v>0</v>
      </c>
      <c r="AO47" s="18">
        <f t="shared" ca="1" si="29"/>
        <v>0</v>
      </c>
      <c r="AP47" s="18">
        <f t="shared" ca="1" si="29"/>
        <v>0</v>
      </c>
      <c r="AQ47" s="18">
        <f t="shared" ca="1" si="29"/>
        <v>0</v>
      </c>
      <c r="AR47" s="18">
        <f t="shared" ca="1" si="29"/>
        <v>0</v>
      </c>
      <c r="AS47" s="18">
        <f t="shared" ca="1" si="29"/>
        <v>0</v>
      </c>
      <c r="AT47" s="18">
        <f t="shared" ca="1" si="29"/>
        <v>0</v>
      </c>
      <c r="AU47" s="18">
        <f t="shared" ca="1" si="29"/>
        <v>0</v>
      </c>
      <c r="AV47" s="18">
        <f t="shared" ca="1" si="29"/>
        <v>0</v>
      </c>
      <c r="AW47" s="18">
        <f t="shared" ca="1" si="29"/>
        <v>0</v>
      </c>
      <c r="AX47" s="18">
        <f t="shared" ca="1" si="29"/>
        <v>0</v>
      </c>
      <c r="AY47" s="18">
        <f t="shared" ca="1" si="30"/>
        <v>0</v>
      </c>
      <c r="AZ47" s="18">
        <f t="shared" ca="1" si="30"/>
        <v>0</v>
      </c>
      <c r="BA47" s="18">
        <f t="shared" ca="1" si="30"/>
        <v>0</v>
      </c>
      <c r="BB47" s="18">
        <f t="shared" ca="1" si="30"/>
        <v>0</v>
      </c>
      <c r="BC47" s="18">
        <f t="shared" ca="1" si="30"/>
        <v>0</v>
      </c>
      <c r="BD47" s="18">
        <f t="shared" ca="1" si="30"/>
        <v>0</v>
      </c>
      <c r="BE47" s="18">
        <f t="shared" ca="1" si="30"/>
        <v>0</v>
      </c>
      <c r="BF47" s="18">
        <f t="shared" ca="1" si="30"/>
        <v>0</v>
      </c>
      <c r="BG47" s="18">
        <f t="shared" ca="1" si="30"/>
        <v>0</v>
      </c>
      <c r="BH47" s="18">
        <f t="shared" ca="1" si="30"/>
        <v>0</v>
      </c>
      <c r="BI47" s="18">
        <f t="shared" ca="1" si="30"/>
        <v>0</v>
      </c>
    </row>
    <row r="48" spans="8:61" x14ac:dyDescent="0.35">
      <c r="H48" s="2" t="str">
        <f t="shared" si="18"/>
        <v>ON_NGCC</v>
      </c>
      <c r="I48">
        <f t="shared" si="25"/>
        <v>1</v>
      </c>
      <c r="J48">
        <f t="shared" si="24"/>
        <v>19</v>
      </c>
      <c r="K48" s="18">
        <f t="shared" ca="1" si="26"/>
        <v>6.0867703846135997E-2</v>
      </c>
      <c r="L48" s="18">
        <f t="shared" ca="1" si="26"/>
        <v>6.3540108672401938E-2</v>
      </c>
      <c r="M48" s="18">
        <f t="shared" ca="1" si="26"/>
        <v>6.6212513498667885E-2</v>
      </c>
      <c r="N48" s="18">
        <f t="shared" ca="1" si="26"/>
        <v>6.8884918324933819E-2</v>
      </c>
      <c r="O48" s="18">
        <f t="shared" ca="1" si="26"/>
        <v>7.1557323151199753E-2</v>
      </c>
      <c r="P48" s="18">
        <f t="shared" ca="1" si="26"/>
        <v>7.4229727977465701E-2</v>
      </c>
      <c r="Q48" s="18">
        <f t="shared" ca="1" si="26"/>
        <v>7.6902132803731635E-2</v>
      </c>
      <c r="R48" s="18">
        <f t="shared" ca="1" si="26"/>
        <v>7.9574537629997596E-2</v>
      </c>
      <c r="S48" s="18">
        <f t="shared" ca="1" si="26"/>
        <v>8.224694245626353E-2</v>
      </c>
      <c r="T48" s="18">
        <f t="shared" ca="1" si="26"/>
        <v>8.4918258188469431E-2</v>
      </c>
      <c r="U48" s="18">
        <f t="shared" ca="1" si="27"/>
        <v>8.7589573920675345E-2</v>
      </c>
      <c r="V48" s="18">
        <f t="shared" ca="1" si="27"/>
        <v>9.0261978746941279E-2</v>
      </c>
      <c r="W48" s="18">
        <f t="shared" ca="1" si="27"/>
        <v>9.2941027046973421E-2</v>
      </c>
      <c r="X48" s="18">
        <f t="shared" ca="1" si="27"/>
        <v>9.5666470753962868E-2</v>
      </c>
      <c r="Y48" s="18">
        <f t="shared" ca="1" si="27"/>
        <v>9.8475012337732745E-2</v>
      </c>
      <c r="Z48" s="18">
        <f t="shared" ca="1" si="27"/>
        <v>0.10137340418145517</v>
      </c>
      <c r="AA48" s="18">
        <f t="shared" ca="1" si="27"/>
        <v>0.1043689432153324</v>
      </c>
      <c r="AB48" s="18">
        <f t="shared" ca="1" si="27"/>
        <v>0.10746947091659664</v>
      </c>
      <c r="AC48" s="18">
        <f t="shared" ca="1" si="27"/>
        <v>0.11068348221891616</v>
      </c>
      <c r="AD48" s="18">
        <f t="shared" ca="1" si="27"/>
        <v>0.11107471568986452</v>
      </c>
      <c r="AE48" s="18">
        <f t="shared" ca="1" si="28"/>
        <v>0</v>
      </c>
      <c r="AF48" s="18">
        <f t="shared" ca="1" si="28"/>
        <v>0</v>
      </c>
      <c r="AG48" s="18">
        <f t="shared" ca="1" si="28"/>
        <v>0</v>
      </c>
      <c r="AH48" s="18">
        <f t="shared" ca="1" si="28"/>
        <v>0</v>
      </c>
      <c r="AI48" s="18">
        <f t="shared" ca="1" si="28"/>
        <v>0</v>
      </c>
      <c r="AJ48" s="18">
        <f t="shared" ca="1" si="28"/>
        <v>0</v>
      </c>
      <c r="AK48" s="18">
        <f t="shared" ca="1" si="28"/>
        <v>0</v>
      </c>
      <c r="AL48" s="18">
        <f t="shared" ca="1" si="28"/>
        <v>0</v>
      </c>
      <c r="AM48" s="18">
        <f t="shared" ca="1" si="28"/>
        <v>0</v>
      </c>
      <c r="AN48" s="18">
        <f t="shared" ca="1" si="28"/>
        <v>0</v>
      </c>
      <c r="AO48" s="18">
        <f t="shared" ca="1" si="29"/>
        <v>0</v>
      </c>
      <c r="AP48" s="18">
        <f t="shared" ca="1" si="29"/>
        <v>0</v>
      </c>
      <c r="AQ48" s="18">
        <f t="shared" ca="1" si="29"/>
        <v>0</v>
      </c>
      <c r="AR48" s="18">
        <f t="shared" ca="1" si="29"/>
        <v>0</v>
      </c>
      <c r="AS48" s="18">
        <f t="shared" ca="1" si="29"/>
        <v>0</v>
      </c>
      <c r="AT48" s="18">
        <f t="shared" ca="1" si="29"/>
        <v>0</v>
      </c>
      <c r="AU48" s="18">
        <f t="shared" ca="1" si="29"/>
        <v>0</v>
      </c>
      <c r="AV48" s="18">
        <f t="shared" ca="1" si="29"/>
        <v>0</v>
      </c>
      <c r="AW48" s="18">
        <f t="shared" ca="1" si="29"/>
        <v>0</v>
      </c>
      <c r="AX48" s="18">
        <f t="shared" ca="1" si="29"/>
        <v>0</v>
      </c>
      <c r="AY48" s="18">
        <f t="shared" ca="1" si="30"/>
        <v>0</v>
      </c>
      <c r="AZ48" s="18">
        <f t="shared" ca="1" si="30"/>
        <v>0</v>
      </c>
      <c r="BA48" s="18">
        <f t="shared" ca="1" si="30"/>
        <v>0</v>
      </c>
      <c r="BB48" s="18">
        <f t="shared" ca="1" si="30"/>
        <v>0</v>
      </c>
      <c r="BC48" s="18">
        <f t="shared" ca="1" si="30"/>
        <v>0</v>
      </c>
      <c r="BD48" s="18">
        <f t="shared" ca="1" si="30"/>
        <v>0</v>
      </c>
      <c r="BE48" s="18">
        <f t="shared" ca="1" si="30"/>
        <v>0</v>
      </c>
      <c r="BF48" s="18">
        <f t="shared" ca="1" si="30"/>
        <v>0</v>
      </c>
      <c r="BG48" s="18">
        <f t="shared" ca="1" si="30"/>
        <v>0</v>
      </c>
      <c r="BH48" s="18">
        <f t="shared" ca="1" si="30"/>
        <v>0</v>
      </c>
      <c r="BI48" s="18">
        <f t="shared" ca="1" si="30"/>
        <v>0</v>
      </c>
    </row>
    <row r="49" spans="8:61" x14ac:dyDescent="0.35">
      <c r="H49" s="2" t="str">
        <f t="shared" si="18"/>
        <v>ON_NGCC</v>
      </c>
      <c r="I49">
        <f t="shared" si="25"/>
        <v>1</v>
      </c>
      <c r="J49">
        <f t="shared" si="24"/>
        <v>20</v>
      </c>
      <c r="K49" s="18">
        <f t="shared" ref="K49:T58" ca="1" si="31">IF(K$28&gt;$J49,0,OFFSET($K$2,$I49,$J49-K$28))</f>
        <v>5.8437186810603017E-2</v>
      </c>
      <c r="L49" s="18">
        <f t="shared" ca="1" si="31"/>
        <v>6.0867703846135997E-2</v>
      </c>
      <c r="M49" s="18">
        <f t="shared" ca="1" si="31"/>
        <v>6.3540108672401938E-2</v>
      </c>
      <c r="N49" s="18">
        <f t="shared" ca="1" si="31"/>
        <v>6.6212513498667885E-2</v>
      </c>
      <c r="O49" s="18">
        <f t="shared" ca="1" si="31"/>
        <v>6.8884918324933819E-2</v>
      </c>
      <c r="P49" s="18">
        <f t="shared" ca="1" si="31"/>
        <v>7.1557323151199753E-2</v>
      </c>
      <c r="Q49" s="18">
        <f t="shared" ca="1" si="31"/>
        <v>7.4229727977465701E-2</v>
      </c>
      <c r="R49" s="18">
        <f t="shared" ca="1" si="31"/>
        <v>7.6902132803731635E-2</v>
      </c>
      <c r="S49" s="18">
        <f t="shared" ca="1" si="31"/>
        <v>7.9574537629997596E-2</v>
      </c>
      <c r="T49" s="18">
        <f t="shared" ca="1" si="31"/>
        <v>8.224694245626353E-2</v>
      </c>
      <c r="U49" s="18">
        <f t="shared" ref="U49:AD58" ca="1" si="32">IF(U$28&gt;$J49,0,OFFSET($K$2,$I49,$J49-U$28))</f>
        <v>8.4918258188469431E-2</v>
      </c>
      <c r="V49" s="18">
        <f t="shared" ca="1" si="32"/>
        <v>8.7589573920675345E-2</v>
      </c>
      <c r="W49" s="18">
        <f t="shared" ca="1" si="32"/>
        <v>9.0261978746941279E-2</v>
      </c>
      <c r="X49" s="18">
        <f t="shared" ca="1" si="32"/>
        <v>9.2941027046973421E-2</v>
      </c>
      <c r="Y49" s="18">
        <f t="shared" ca="1" si="32"/>
        <v>9.5666470753962868E-2</v>
      </c>
      <c r="Z49" s="18">
        <f t="shared" ca="1" si="32"/>
        <v>9.8475012337732745E-2</v>
      </c>
      <c r="AA49" s="18">
        <f t="shared" ca="1" si="32"/>
        <v>0.10137340418145517</v>
      </c>
      <c r="AB49" s="18">
        <f t="shared" ca="1" si="32"/>
        <v>0.1043689432153324</v>
      </c>
      <c r="AC49" s="18">
        <f t="shared" ca="1" si="32"/>
        <v>0.10746947091659664</v>
      </c>
      <c r="AD49" s="18">
        <f t="shared" ca="1" si="32"/>
        <v>0.11068348221891616</v>
      </c>
      <c r="AE49" s="18">
        <f t="shared" ref="AE49:AN58" ca="1" si="33">IF(AE$28&gt;$J49,0,OFFSET($K$2,$I49,$J49-AE$28))</f>
        <v>0.11107471568986452</v>
      </c>
      <c r="AF49" s="18">
        <f t="shared" ca="1" si="33"/>
        <v>0</v>
      </c>
      <c r="AG49" s="18">
        <f t="shared" ca="1" si="33"/>
        <v>0</v>
      </c>
      <c r="AH49" s="18">
        <f t="shared" ca="1" si="33"/>
        <v>0</v>
      </c>
      <c r="AI49" s="18">
        <f t="shared" ca="1" si="33"/>
        <v>0</v>
      </c>
      <c r="AJ49" s="18">
        <f t="shared" ca="1" si="33"/>
        <v>0</v>
      </c>
      <c r="AK49" s="18">
        <f t="shared" ca="1" si="33"/>
        <v>0</v>
      </c>
      <c r="AL49" s="18">
        <f t="shared" ca="1" si="33"/>
        <v>0</v>
      </c>
      <c r="AM49" s="18">
        <f t="shared" ca="1" si="33"/>
        <v>0</v>
      </c>
      <c r="AN49" s="18">
        <f t="shared" ca="1" si="33"/>
        <v>0</v>
      </c>
      <c r="AO49" s="18">
        <f t="shared" ref="AO49:AX58" ca="1" si="34">IF(AO$28&gt;$J49,0,OFFSET($K$2,$I49,$J49-AO$28))</f>
        <v>0</v>
      </c>
      <c r="AP49" s="18">
        <f t="shared" ca="1" si="34"/>
        <v>0</v>
      </c>
      <c r="AQ49" s="18">
        <f t="shared" ca="1" si="34"/>
        <v>0</v>
      </c>
      <c r="AR49" s="18">
        <f t="shared" ca="1" si="34"/>
        <v>0</v>
      </c>
      <c r="AS49" s="18">
        <f t="shared" ca="1" si="34"/>
        <v>0</v>
      </c>
      <c r="AT49" s="18">
        <f t="shared" ca="1" si="34"/>
        <v>0</v>
      </c>
      <c r="AU49" s="18">
        <f t="shared" ca="1" si="34"/>
        <v>0</v>
      </c>
      <c r="AV49" s="18">
        <f t="shared" ca="1" si="34"/>
        <v>0</v>
      </c>
      <c r="AW49" s="18">
        <f t="shared" ca="1" si="34"/>
        <v>0</v>
      </c>
      <c r="AX49" s="18">
        <f t="shared" ca="1" si="34"/>
        <v>0</v>
      </c>
      <c r="AY49" s="18">
        <f t="shared" ref="AY49:BI58" ca="1" si="35">IF(AY$28&gt;$J49,0,OFFSET($K$2,$I49,$J49-AY$28))</f>
        <v>0</v>
      </c>
      <c r="AZ49" s="18">
        <f t="shared" ca="1" si="35"/>
        <v>0</v>
      </c>
      <c r="BA49" s="18">
        <f t="shared" ca="1" si="35"/>
        <v>0</v>
      </c>
      <c r="BB49" s="18">
        <f t="shared" ca="1" si="35"/>
        <v>0</v>
      </c>
      <c r="BC49" s="18">
        <f t="shared" ca="1" si="35"/>
        <v>0</v>
      </c>
      <c r="BD49" s="18">
        <f t="shared" ca="1" si="35"/>
        <v>0</v>
      </c>
      <c r="BE49" s="18">
        <f t="shared" ca="1" si="35"/>
        <v>0</v>
      </c>
      <c r="BF49" s="18">
        <f t="shared" ca="1" si="35"/>
        <v>0</v>
      </c>
      <c r="BG49" s="18">
        <f t="shared" ca="1" si="35"/>
        <v>0</v>
      </c>
      <c r="BH49" s="18">
        <f t="shared" ca="1" si="35"/>
        <v>0</v>
      </c>
      <c r="BI49" s="18">
        <f t="shared" ca="1" si="35"/>
        <v>0</v>
      </c>
    </row>
    <row r="50" spans="8:61" x14ac:dyDescent="0.35">
      <c r="H50" s="2" t="str">
        <f t="shared" si="18"/>
        <v>ON_NGCC</v>
      </c>
      <c r="I50">
        <f t="shared" si="25"/>
        <v>1</v>
      </c>
      <c r="J50">
        <f t="shared" si="24"/>
        <v>21</v>
      </c>
      <c r="K50" s="18">
        <f t="shared" ca="1" si="31"/>
        <v>5.6492514635249999E-2</v>
      </c>
      <c r="L50" s="18">
        <f t="shared" ca="1" si="31"/>
        <v>5.8437186810603017E-2</v>
      </c>
      <c r="M50" s="18">
        <f t="shared" ca="1" si="31"/>
        <v>6.0867703846135997E-2</v>
      </c>
      <c r="N50" s="18">
        <f t="shared" ca="1" si="31"/>
        <v>6.3540108672401938E-2</v>
      </c>
      <c r="O50" s="18">
        <f t="shared" ca="1" si="31"/>
        <v>6.6212513498667885E-2</v>
      </c>
      <c r="P50" s="18">
        <f t="shared" ca="1" si="31"/>
        <v>6.8884918324933819E-2</v>
      </c>
      <c r="Q50" s="18">
        <f t="shared" ca="1" si="31"/>
        <v>7.1557323151199753E-2</v>
      </c>
      <c r="R50" s="18">
        <f t="shared" ca="1" si="31"/>
        <v>7.4229727977465701E-2</v>
      </c>
      <c r="S50" s="18">
        <f t="shared" ca="1" si="31"/>
        <v>7.6902132803731635E-2</v>
      </c>
      <c r="T50" s="18">
        <f t="shared" ca="1" si="31"/>
        <v>7.9574537629997596E-2</v>
      </c>
      <c r="U50" s="18">
        <f t="shared" ca="1" si="32"/>
        <v>8.224694245626353E-2</v>
      </c>
      <c r="V50" s="18">
        <f t="shared" ca="1" si="32"/>
        <v>8.4918258188469431E-2</v>
      </c>
      <c r="W50" s="18">
        <f t="shared" ca="1" si="32"/>
        <v>8.7589573920675345E-2</v>
      </c>
      <c r="X50" s="18">
        <f t="shared" ca="1" si="32"/>
        <v>9.0261978746941279E-2</v>
      </c>
      <c r="Y50" s="18">
        <f t="shared" ca="1" si="32"/>
        <v>9.2941027046973421E-2</v>
      </c>
      <c r="Z50" s="18">
        <f t="shared" ca="1" si="32"/>
        <v>9.5666470753962868E-2</v>
      </c>
      <c r="AA50" s="18">
        <f t="shared" ca="1" si="32"/>
        <v>9.8475012337732745E-2</v>
      </c>
      <c r="AB50" s="18">
        <f t="shared" ca="1" si="32"/>
        <v>0.10137340418145517</v>
      </c>
      <c r="AC50" s="18">
        <f t="shared" ca="1" si="32"/>
        <v>0.1043689432153324</v>
      </c>
      <c r="AD50" s="18">
        <f t="shared" ca="1" si="32"/>
        <v>0.10746947091659664</v>
      </c>
      <c r="AE50" s="18">
        <f t="shared" ca="1" si="33"/>
        <v>0.11068348221891616</v>
      </c>
      <c r="AF50" s="18">
        <f t="shared" ca="1" si="33"/>
        <v>0.11107471568986452</v>
      </c>
      <c r="AG50" s="18">
        <f t="shared" ca="1" si="33"/>
        <v>0</v>
      </c>
      <c r="AH50" s="18">
        <f t="shared" ca="1" si="33"/>
        <v>0</v>
      </c>
      <c r="AI50" s="18">
        <f t="shared" ca="1" si="33"/>
        <v>0</v>
      </c>
      <c r="AJ50" s="18">
        <f t="shared" ca="1" si="33"/>
        <v>0</v>
      </c>
      <c r="AK50" s="18">
        <f t="shared" ca="1" si="33"/>
        <v>0</v>
      </c>
      <c r="AL50" s="18">
        <f t="shared" ca="1" si="33"/>
        <v>0</v>
      </c>
      <c r="AM50" s="18">
        <f t="shared" ca="1" si="33"/>
        <v>0</v>
      </c>
      <c r="AN50" s="18">
        <f t="shared" ca="1" si="33"/>
        <v>0</v>
      </c>
      <c r="AO50" s="18">
        <f t="shared" ca="1" si="34"/>
        <v>0</v>
      </c>
      <c r="AP50" s="18">
        <f t="shared" ca="1" si="34"/>
        <v>0</v>
      </c>
      <c r="AQ50" s="18">
        <f t="shared" ca="1" si="34"/>
        <v>0</v>
      </c>
      <c r="AR50" s="18">
        <f t="shared" ca="1" si="34"/>
        <v>0</v>
      </c>
      <c r="AS50" s="18">
        <f t="shared" ca="1" si="34"/>
        <v>0</v>
      </c>
      <c r="AT50" s="18">
        <f t="shared" ca="1" si="34"/>
        <v>0</v>
      </c>
      <c r="AU50" s="18">
        <f t="shared" ca="1" si="34"/>
        <v>0</v>
      </c>
      <c r="AV50" s="18">
        <f t="shared" ca="1" si="34"/>
        <v>0</v>
      </c>
      <c r="AW50" s="18">
        <f t="shared" ca="1" si="34"/>
        <v>0</v>
      </c>
      <c r="AX50" s="18">
        <f t="shared" ca="1" si="34"/>
        <v>0</v>
      </c>
      <c r="AY50" s="18">
        <f t="shared" ca="1" si="35"/>
        <v>0</v>
      </c>
      <c r="AZ50" s="18">
        <f t="shared" ca="1" si="35"/>
        <v>0</v>
      </c>
      <c r="BA50" s="18">
        <f t="shared" ca="1" si="35"/>
        <v>0</v>
      </c>
      <c r="BB50" s="18">
        <f t="shared" ca="1" si="35"/>
        <v>0</v>
      </c>
      <c r="BC50" s="18">
        <f t="shared" ca="1" si="35"/>
        <v>0</v>
      </c>
      <c r="BD50" s="18">
        <f t="shared" ca="1" si="35"/>
        <v>0</v>
      </c>
      <c r="BE50" s="18">
        <f t="shared" ca="1" si="35"/>
        <v>0</v>
      </c>
      <c r="BF50" s="18">
        <f t="shared" ca="1" si="35"/>
        <v>0</v>
      </c>
      <c r="BG50" s="18">
        <f t="shared" ca="1" si="35"/>
        <v>0</v>
      </c>
      <c r="BH50" s="18">
        <f t="shared" ca="1" si="35"/>
        <v>0</v>
      </c>
      <c r="BI50" s="18">
        <f t="shared" ca="1" si="35"/>
        <v>0</v>
      </c>
    </row>
    <row r="51" spans="8:61" x14ac:dyDescent="0.35">
      <c r="H51" s="2" t="str">
        <f t="shared" si="18"/>
        <v>ON_NGCC</v>
      </c>
      <c r="I51">
        <f t="shared" si="25"/>
        <v>1</v>
      </c>
      <c r="J51">
        <f t="shared" si="24"/>
        <v>22</v>
      </c>
      <c r="K51" s="18">
        <f t="shared" ca="1" si="31"/>
        <v>5.4791908438750002E-2</v>
      </c>
      <c r="L51" s="18">
        <f t="shared" ca="1" si="31"/>
        <v>5.6492514635249999E-2</v>
      </c>
      <c r="M51" s="18">
        <f t="shared" ca="1" si="31"/>
        <v>5.8437186810603017E-2</v>
      </c>
      <c r="N51" s="18">
        <f t="shared" ca="1" si="31"/>
        <v>6.0867703846135997E-2</v>
      </c>
      <c r="O51" s="18">
        <f t="shared" ca="1" si="31"/>
        <v>6.3540108672401938E-2</v>
      </c>
      <c r="P51" s="18">
        <f t="shared" ca="1" si="31"/>
        <v>6.6212513498667885E-2</v>
      </c>
      <c r="Q51" s="18">
        <f t="shared" ca="1" si="31"/>
        <v>6.8884918324933819E-2</v>
      </c>
      <c r="R51" s="18">
        <f t="shared" ca="1" si="31"/>
        <v>7.1557323151199753E-2</v>
      </c>
      <c r="S51" s="18">
        <f t="shared" ca="1" si="31"/>
        <v>7.4229727977465701E-2</v>
      </c>
      <c r="T51" s="18">
        <f t="shared" ca="1" si="31"/>
        <v>7.6902132803731635E-2</v>
      </c>
      <c r="U51" s="18">
        <f t="shared" ca="1" si="32"/>
        <v>7.9574537629997596E-2</v>
      </c>
      <c r="V51" s="18">
        <f t="shared" ca="1" si="32"/>
        <v>8.224694245626353E-2</v>
      </c>
      <c r="W51" s="18">
        <f t="shared" ca="1" si="32"/>
        <v>8.4918258188469431E-2</v>
      </c>
      <c r="X51" s="18">
        <f t="shared" ca="1" si="32"/>
        <v>8.7589573920675345E-2</v>
      </c>
      <c r="Y51" s="18">
        <f t="shared" ca="1" si="32"/>
        <v>9.0261978746941279E-2</v>
      </c>
      <c r="Z51" s="18">
        <f t="shared" ca="1" si="32"/>
        <v>9.2941027046973421E-2</v>
      </c>
      <c r="AA51" s="18">
        <f t="shared" ca="1" si="32"/>
        <v>9.5666470753962868E-2</v>
      </c>
      <c r="AB51" s="18">
        <f t="shared" ca="1" si="32"/>
        <v>9.8475012337732745E-2</v>
      </c>
      <c r="AC51" s="18">
        <f t="shared" ca="1" si="32"/>
        <v>0.10137340418145517</v>
      </c>
      <c r="AD51" s="18">
        <f t="shared" ca="1" si="32"/>
        <v>0.1043689432153324</v>
      </c>
      <c r="AE51" s="18">
        <f t="shared" ca="1" si="33"/>
        <v>0.10746947091659664</v>
      </c>
      <c r="AF51" s="18">
        <f t="shared" ca="1" si="33"/>
        <v>0.11068348221891616</v>
      </c>
      <c r="AG51" s="18">
        <f t="shared" ca="1" si="33"/>
        <v>0.11107471568986452</v>
      </c>
      <c r="AH51" s="18">
        <f t="shared" ca="1" si="33"/>
        <v>0</v>
      </c>
      <c r="AI51" s="18">
        <f t="shared" ca="1" si="33"/>
        <v>0</v>
      </c>
      <c r="AJ51" s="18">
        <f t="shared" ca="1" si="33"/>
        <v>0</v>
      </c>
      <c r="AK51" s="18">
        <f t="shared" ca="1" si="33"/>
        <v>0</v>
      </c>
      <c r="AL51" s="18">
        <f t="shared" ca="1" si="33"/>
        <v>0</v>
      </c>
      <c r="AM51" s="18">
        <f t="shared" ca="1" si="33"/>
        <v>0</v>
      </c>
      <c r="AN51" s="18">
        <f t="shared" ca="1" si="33"/>
        <v>0</v>
      </c>
      <c r="AO51" s="18">
        <f t="shared" ca="1" si="34"/>
        <v>0</v>
      </c>
      <c r="AP51" s="18">
        <f t="shared" ca="1" si="34"/>
        <v>0</v>
      </c>
      <c r="AQ51" s="18">
        <f t="shared" ca="1" si="34"/>
        <v>0</v>
      </c>
      <c r="AR51" s="18">
        <f t="shared" ca="1" si="34"/>
        <v>0</v>
      </c>
      <c r="AS51" s="18">
        <f t="shared" ca="1" si="34"/>
        <v>0</v>
      </c>
      <c r="AT51" s="18">
        <f t="shared" ca="1" si="34"/>
        <v>0</v>
      </c>
      <c r="AU51" s="18">
        <f t="shared" ca="1" si="34"/>
        <v>0</v>
      </c>
      <c r="AV51" s="18">
        <f t="shared" ca="1" si="34"/>
        <v>0</v>
      </c>
      <c r="AW51" s="18">
        <f t="shared" ca="1" si="34"/>
        <v>0</v>
      </c>
      <c r="AX51" s="18">
        <f t="shared" ca="1" si="34"/>
        <v>0</v>
      </c>
      <c r="AY51" s="18">
        <f t="shared" ca="1" si="35"/>
        <v>0</v>
      </c>
      <c r="AZ51" s="18">
        <f t="shared" ca="1" si="35"/>
        <v>0</v>
      </c>
      <c r="BA51" s="18">
        <f t="shared" ca="1" si="35"/>
        <v>0</v>
      </c>
      <c r="BB51" s="18">
        <f t="shared" ca="1" si="35"/>
        <v>0</v>
      </c>
      <c r="BC51" s="18">
        <f t="shared" ca="1" si="35"/>
        <v>0</v>
      </c>
      <c r="BD51" s="18">
        <f t="shared" ca="1" si="35"/>
        <v>0</v>
      </c>
      <c r="BE51" s="18">
        <f t="shared" ca="1" si="35"/>
        <v>0</v>
      </c>
      <c r="BF51" s="18">
        <f t="shared" ca="1" si="35"/>
        <v>0</v>
      </c>
      <c r="BG51" s="18">
        <f t="shared" ca="1" si="35"/>
        <v>0</v>
      </c>
      <c r="BH51" s="18">
        <f t="shared" ca="1" si="35"/>
        <v>0</v>
      </c>
      <c r="BI51" s="18">
        <f t="shared" ca="1" si="35"/>
        <v>0</v>
      </c>
    </row>
    <row r="52" spans="8:61" x14ac:dyDescent="0.35">
      <c r="H52" s="2" t="str">
        <f t="shared" si="18"/>
        <v>ON_NGCC</v>
      </c>
      <c r="I52">
        <f t="shared" si="25"/>
        <v>1</v>
      </c>
      <c r="J52">
        <f t="shared" si="24"/>
        <v>23</v>
      </c>
      <c r="K52" s="18">
        <f t="shared" ca="1" si="31"/>
        <v>5.3091302242250005E-2</v>
      </c>
      <c r="L52" s="18">
        <f t="shared" ca="1" si="31"/>
        <v>5.4791908438750002E-2</v>
      </c>
      <c r="M52" s="18">
        <f t="shared" ca="1" si="31"/>
        <v>5.6492514635249999E-2</v>
      </c>
      <c r="N52" s="18">
        <f t="shared" ca="1" si="31"/>
        <v>5.8437186810603017E-2</v>
      </c>
      <c r="O52" s="18">
        <f t="shared" ca="1" si="31"/>
        <v>6.0867703846135997E-2</v>
      </c>
      <c r="P52" s="18">
        <f t="shared" ca="1" si="31"/>
        <v>6.3540108672401938E-2</v>
      </c>
      <c r="Q52" s="18">
        <f t="shared" ca="1" si="31"/>
        <v>6.6212513498667885E-2</v>
      </c>
      <c r="R52" s="18">
        <f t="shared" ca="1" si="31"/>
        <v>6.8884918324933819E-2</v>
      </c>
      <c r="S52" s="18">
        <f t="shared" ca="1" si="31"/>
        <v>7.1557323151199753E-2</v>
      </c>
      <c r="T52" s="18">
        <f t="shared" ca="1" si="31"/>
        <v>7.4229727977465701E-2</v>
      </c>
      <c r="U52" s="18">
        <f t="shared" ca="1" si="32"/>
        <v>7.6902132803731635E-2</v>
      </c>
      <c r="V52" s="18">
        <f t="shared" ca="1" si="32"/>
        <v>7.9574537629997596E-2</v>
      </c>
      <c r="W52" s="18">
        <f t="shared" ca="1" si="32"/>
        <v>8.224694245626353E-2</v>
      </c>
      <c r="X52" s="18">
        <f t="shared" ca="1" si="32"/>
        <v>8.4918258188469431E-2</v>
      </c>
      <c r="Y52" s="18">
        <f t="shared" ca="1" si="32"/>
        <v>8.7589573920675345E-2</v>
      </c>
      <c r="Z52" s="18">
        <f t="shared" ca="1" si="32"/>
        <v>9.0261978746941279E-2</v>
      </c>
      <c r="AA52" s="18">
        <f t="shared" ca="1" si="32"/>
        <v>9.2941027046973421E-2</v>
      </c>
      <c r="AB52" s="18">
        <f t="shared" ca="1" si="32"/>
        <v>9.5666470753962868E-2</v>
      </c>
      <c r="AC52" s="18">
        <f t="shared" ca="1" si="32"/>
        <v>9.8475012337732745E-2</v>
      </c>
      <c r="AD52" s="18">
        <f t="shared" ca="1" si="32"/>
        <v>0.10137340418145517</v>
      </c>
      <c r="AE52" s="18">
        <f t="shared" ca="1" si="33"/>
        <v>0.1043689432153324</v>
      </c>
      <c r="AF52" s="18">
        <f t="shared" ca="1" si="33"/>
        <v>0.10746947091659664</v>
      </c>
      <c r="AG52" s="18">
        <f t="shared" ca="1" si="33"/>
        <v>0.11068348221891616</v>
      </c>
      <c r="AH52" s="18">
        <f t="shared" ca="1" si="33"/>
        <v>0.11107471568986452</v>
      </c>
      <c r="AI52" s="18">
        <f t="shared" ca="1" si="33"/>
        <v>0</v>
      </c>
      <c r="AJ52" s="18">
        <f t="shared" ca="1" si="33"/>
        <v>0</v>
      </c>
      <c r="AK52" s="18">
        <f t="shared" ca="1" si="33"/>
        <v>0</v>
      </c>
      <c r="AL52" s="18">
        <f t="shared" ca="1" si="33"/>
        <v>0</v>
      </c>
      <c r="AM52" s="18">
        <f t="shared" ca="1" si="33"/>
        <v>0</v>
      </c>
      <c r="AN52" s="18">
        <f t="shared" ca="1" si="33"/>
        <v>0</v>
      </c>
      <c r="AO52" s="18">
        <f t="shared" ca="1" si="34"/>
        <v>0</v>
      </c>
      <c r="AP52" s="18">
        <f t="shared" ca="1" si="34"/>
        <v>0</v>
      </c>
      <c r="AQ52" s="18">
        <f t="shared" ca="1" si="34"/>
        <v>0</v>
      </c>
      <c r="AR52" s="18">
        <f t="shared" ca="1" si="34"/>
        <v>0</v>
      </c>
      <c r="AS52" s="18">
        <f t="shared" ca="1" si="34"/>
        <v>0</v>
      </c>
      <c r="AT52" s="18">
        <f t="shared" ca="1" si="34"/>
        <v>0</v>
      </c>
      <c r="AU52" s="18">
        <f t="shared" ca="1" si="34"/>
        <v>0</v>
      </c>
      <c r="AV52" s="18">
        <f t="shared" ca="1" si="34"/>
        <v>0</v>
      </c>
      <c r="AW52" s="18">
        <f t="shared" ca="1" si="34"/>
        <v>0</v>
      </c>
      <c r="AX52" s="18">
        <f t="shared" ca="1" si="34"/>
        <v>0</v>
      </c>
      <c r="AY52" s="18">
        <f t="shared" ca="1" si="35"/>
        <v>0</v>
      </c>
      <c r="AZ52" s="18">
        <f t="shared" ca="1" si="35"/>
        <v>0</v>
      </c>
      <c r="BA52" s="18">
        <f t="shared" ca="1" si="35"/>
        <v>0</v>
      </c>
      <c r="BB52" s="18">
        <f t="shared" ca="1" si="35"/>
        <v>0</v>
      </c>
      <c r="BC52" s="18">
        <f t="shared" ca="1" si="35"/>
        <v>0</v>
      </c>
      <c r="BD52" s="18">
        <f t="shared" ca="1" si="35"/>
        <v>0</v>
      </c>
      <c r="BE52" s="18">
        <f t="shared" ca="1" si="35"/>
        <v>0</v>
      </c>
      <c r="BF52" s="18">
        <f t="shared" ca="1" si="35"/>
        <v>0</v>
      </c>
      <c r="BG52" s="18">
        <f t="shared" ca="1" si="35"/>
        <v>0</v>
      </c>
      <c r="BH52" s="18">
        <f t="shared" ca="1" si="35"/>
        <v>0</v>
      </c>
      <c r="BI52" s="18">
        <f t="shared" ca="1" si="35"/>
        <v>0</v>
      </c>
    </row>
    <row r="53" spans="8:61" x14ac:dyDescent="0.35">
      <c r="H53" s="2" t="str">
        <f t="shared" si="18"/>
        <v>ON_NGCC</v>
      </c>
      <c r="I53">
        <f t="shared" si="25"/>
        <v>1</v>
      </c>
      <c r="J53">
        <f t="shared" si="24"/>
        <v>24</v>
      </c>
      <c r="K53" s="18">
        <f t="shared" ca="1" si="31"/>
        <v>5.1390696045750001E-2</v>
      </c>
      <c r="L53" s="18">
        <f t="shared" ca="1" si="31"/>
        <v>5.3091302242250005E-2</v>
      </c>
      <c r="M53" s="18">
        <f t="shared" ca="1" si="31"/>
        <v>5.4791908438750002E-2</v>
      </c>
      <c r="N53" s="18">
        <f t="shared" ca="1" si="31"/>
        <v>5.6492514635249999E-2</v>
      </c>
      <c r="O53" s="18">
        <f t="shared" ca="1" si="31"/>
        <v>5.8437186810603017E-2</v>
      </c>
      <c r="P53" s="18">
        <f t="shared" ca="1" si="31"/>
        <v>6.0867703846135997E-2</v>
      </c>
      <c r="Q53" s="18">
        <f t="shared" ca="1" si="31"/>
        <v>6.3540108672401938E-2</v>
      </c>
      <c r="R53" s="18">
        <f t="shared" ca="1" si="31"/>
        <v>6.6212513498667885E-2</v>
      </c>
      <c r="S53" s="18">
        <f t="shared" ca="1" si="31"/>
        <v>6.8884918324933819E-2</v>
      </c>
      <c r="T53" s="18">
        <f t="shared" ca="1" si="31"/>
        <v>7.1557323151199753E-2</v>
      </c>
      <c r="U53" s="18">
        <f t="shared" ca="1" si="32"/>
        <v>7.4229727977465701E-2</v>
      </c>
      <c r="V53" s="18">
        <f t="shared" ca="1" si="32"/>
        <v>7.6902132803731635E-2</v>
      </c>
      <c r="W53" s="18">
        <f t="shared" ca="1" si="32"/>
        <v>7.9574537629997596E-2</v>
      </c>
      <c r="X53" s="18">
        <f t="shared" ca="1" si="32"/>
        <v>8.224694245626353E-2</v>
      </c>
      <c r="Y53" s="18">
        <f t="shared" ca="1" si="32"/>
        <v>8.4918258188469431E-2</v>
      </c>
      <c r="Z53" s="18">
        <f t="shared" ca="1" si="32"/>
        <v>8.7589573920675345E-2</v>
      </c>
      <c r="AA53" s="18">
        <f t="shared" ca="1" si="32"/>
        <v>9.0261978746941279E-2</v>
      </c>
      <c r="AB53" s="18">
        <f t="shared" ca="1" si="32"/>
        <v>9.2941027046973421E-2</v>
      </c>
      <c r="AC53" s="18">
        <f t="shared" ca="1" si="32"/>
        <v>9.5666470753962868E-2</v>
      </c>
      <c r="AD53" s="18">
        <f t="shared" ca="1" si="32"/>
        <v>9.8475012337732745E-2</v>
      </c>
      <c r="AE53" s="18">
        <f t="shared" ca="1" si="33"/>
        <v>0.10137340418145517</v>
      </c>
      <c r="AF53" s="18">
        <f t="shared" ca="1" si="33"/>
        <v>0.1043689432153324</v>
      </c>
      <c r="AG53" s="18">
        <f t="shared" ca="1" si="33"/>
        <v>0.10746947091659664</v>
      </c>
      <c r="AH53" s="18">
        <f t="shared" ca="1" si="33"/>
        <v>0.11068348221891616</v>
      </c>
      <c r="AI53" s="18">
        <f t="shared" ca="1" si="33"/>
        <v>0.11107471568986452</v>
      </c>
      <c r="AJ53" s="18">
        <f t="shared" ca="1" si="33"/>
        <v>0</v>
      </c>
      <c r="AK53" s="18">
        <f t="shared" ca="1" si="33"/>
        <v>0</v>
      </c>
      <c r="AL53" s="18">
        <f t="shared" ca="1" si="33"/>
        <v>0</v>
      </c>
      <c r="AM53" s="18">
        <f t="shared" ca="1" si="33"/>
        <v>0</v>
      </c>
      <c r="AN53" s="18">
        <f t="shared" ca="1" si="33"/>
        <v>0</v>
      </c>
      <c r="AO53" s="18">
        <f t="shared" ca="1" si="34"/>
        <v>0</v>
      </c>
      <c r="AP53" s="18">
        <f t="shared" ca="1" si="34"/>
        <v>0</v>
      </c>
      <c r="AQ53" s="18">
        <f t="shared" ca="1" si="34"/>
        <v>0</v>
      </c>
      <c r="AR53" s="18">
        <f t="shared" ca="1" si="34"/>
        <v>0</v>
      </c>
      <c r="AS53" s="18">
        <f t="shared" ca="1" si="34"/>
        <v>0</v>
      </c>
      <c r="AT53" s="18">
        <f t="shared" ca="1" si="34"/>
        <v>0</v>
      </c>
      <c r="AU53" s="18">
        <f t="shared" ca="1" si="34"/>
        <v>0</v>
      </c>
      <c r="AV53" s="18">
        <f t="shared" ca="1" si="34"/>
        <v>0</v>
      </c>
      <c r="AW53" s="18">
        <f t="shared" ca="1" si="34"/>
        <v>0</v>
      </c>
      <c r="AX53" s="18">
        <f t="shared" ca="1" si="34"/>
        <v>0</v>
      </c>
      <c r="AY53" s="18">
        <f t="shared" ca="1" si="35"/>
        <v>0</v>
      </c>
      <c r="AZ53" s="18">
        <f t="shared" ca="1" si="35"/>
        <v>0</v>
      </c>
      <c r="BA53" s="18">
        <f t="shared" ca="1" si="35"/>
        <v>0</v>
      </c>
      <c r="BB53" s="18">
        <f t="shared" ca="1" si="35"/>
        <v>0</v>
      </c>
      <c r="BC53" s="18">
        <f t="shared" ca="1" si="35"/>
        <v>0</v>
      </c>
      <c r="BD53" s="18">
        <f t="shared" ca="1" si="35"/>
        <v>0</v>
      </c>
      <c r="BE53" s="18">
        <f t="shared" ca="1" si="35"/>
        <v>0</v>
      </c>
      <c r="BF53" s="18">
        <f t="shared" ca="1" si="35"/>
        <v>0</v>
      </c>
      <c r="BG53" s="18">
        <f t="shared" ca="1" si="35"/>
        <v>0</v>
      </c>
      <c r="BH53" s="18">
        <f t="shared" ca="1" si="35"/>
        <v>0</v>
      </c>
      <c r="BI53" s="18">
        <f t="shared" ca="1" si="35"/>
        <v>0</v>
      </c>
    </row>
    <row r="54" spans="8:61" x14ac:dyDescent="0.35">
      <c r="H54" s="2" t="str">
        <f t="shared" si="18"/>
        <v>ON_NGCC</v>
      </c>
      <c r="I54">
        <f t="shared" si="25"/>
        <v>1</v>
      </c>
      <c r="J54">
        <f t="shared" si="24"/>
        <v>25</v>
      </c>
      <c r="K54" s="18">
        <f t="shared" ca="1" si="31"/>
        <v>4.9690089849250003E-2</v>
      </c>
      <c r="L54" s="18">
        <f t="shared" ca="1" si="31"/>
        <v>5.1390696045750001E-2</v>
      </c>
      <c r="M54" s="18">
        <f t="shared" ca="1" si="31"/>
        <v>5.3091302242250005E-2</v>
      </c>
      <c r="N54" s="18">
        <f t="shared" ca="1" si="31"/>
        <v>5.4791908438750002E-2</v>
      </c>
      <c r="O54" s="18">
        <f t="shared" ca="1" si="31"/>
        <v>5.6492514635249999E-2</v>
      </c>
      <c r="P54" s="18">
        <f t="shared" ca="1" si="31"/>
        <v>5.8437186810603017E-2</v>
      </c>
      <c r="Q54" s="18">
        <f t="shared" ca="1" si="31"/>
        <v>6.0867703846135997E-2</v>
      </c>
      <c r="R54" s="18">
        <f t="shared" ca="1" si="31"/>
        <v>6.3540108672401938E-2</v>
      </c>
      <c r="S54" s="18">
        <f t="shared" ca="1" si="31"/>
        <v>6.6212513498667885E-2</v>
      </c>
      <c r="T54" s="18">
        <f t="shared" ca="1" si="31"/>
        <v>6.8884918324933819E-2</v>
      </c>
      <c r="U54" s="18">
        <f t="shared" ca="1" si="32"/>
        <v>7.1557323151199753E-2</v>
      </c>
      <c r="V54" s="18">
        <f t="shared" ca="1" si="32"/>
        <v>7.4229727977465701E-2</v>
      </c>
      <c r="W54" s="18">
        <f t="shared" ca="1" si="32"/>
        <v>7.6902132803731635E-2</v>
      </c>
      <c r="X54" s="18">
        <f t="shared" ca="1" si="32"/>
        <v>7.9574537629997596E-2</v>
      </c>
      <c r="Y54" s="18">
        <f t="shared" ca="1" si="32"/>
        <v>8.224694245626353E-2</v>
      </c>
      <c r="Z54" s="18">
        <f t="shared" ca="1" si="32"/>
        <v>8.4918258188469431E-2</v>
      </c>
      <c r="AA54" s="18">
        <f t="shared" ca="1" si="32"/>
        <v>8.7589573920675345E-2</v>
      </c>
      <c r="AB54" s="18">
        <f t="shared" ca="1" si="32"/>
        <v>9.0261978746941279E-2</v>
      </c>
      <c r="AC54" s="18">
        <f t="shared" ca="1" si="32"/>
        <v>9.2941027046973421E-2</v>
      </c>
      <c r="AD54" s="18">
        <f t="shared" ca="1" si="32"/>
        <v>9.5666470753962868E-2</v>
      </c>
      <c r="AE54" s="18">
        <f t="shared" ca="1" si="33"/>
        <v>9.8475012337732745E-2</v>
      </c>
      <c r="AF54" s="18">
        <f t="shared" ca="1" si="33"/>
        <v>0.10137340418145517</v>
      </c>
      <c r="AG54" s="18">
        <f t="shared" ca="1" si="33"/>
        <v>0.1043689432153324</v>
      </c>
      <c r="AH54" s="18">
        <f t="shared" ca="1" si="33"/>
        <v>0.10746947091659664</v>
      </c>
      <c r="AI54" s="18">
        <f t="shared" ca="1" si="33"/>
        <v>0.11068348221891616</v>
      </c>
      <c r="AJ54" s="18">
        <f t="shared" ca="1" si="33"/>
        <v>0.11107471568986452</v>
      </c>
      <c r="AK54" s="18">
        <f t="shared" ca="1" si="33"/>
        <v>0</v>
      </c>
      <c r="AL54" s="18">
        <f t="shared" ca="1" si="33"/>
        <v>0</v>
      </c>
      <c r="AM54" s="18">
        <f t="shared" ca="1" si="33"/>
        <v>0</v>
      </c>
      <c r="AN54" s="18">
        <f t="shared" ca="1" si="33"/>
        <v>0</v>
      </c>
      <c r="AO54" s="18">
        <f t="shared" ca="1" si="34"/>
        <v>0</v>
      </c>
      <c r="AP54" s="18">
        <f t="shared" ca="1" si="34"/>
        <v>0</v>
      </c>
      <c r="AQ54" s="18">
        <f t="shared" ca="1" si="34"/>
        <v>0</v>
      </c>
      <c r="AR54" s="18">
        <f t="shared" ca="1" si="34"/>
        <v>0</v>
      </c>
      <c r="AS54" s="18">
        <f t="shared" ca="1" si="34"/>
        <v>0</v>
      </c>
      <c r="AT54" s="18">
        <f t="shared" ca="1" si="34"/>
        <v>0</v>
      </c>
      <c r="AU54" s="18">
        <f t="shared" ca="1" si="34"/>
        <v>0</v>
      </c>
      <c r="AV54" s="18">
        <f t="shared" ca="1" si="34"/>
        <v>0</v>
      </c>
      <c r="AW54" s="18">
        <f t="shared" ca="1" si="34"/>
        <v>0</v>
      </c>
      <c r="AX54" s="18">
        <f t="shared" ca="1" si="34"/>
        <v>0</v>
      </c>
      <c r="AY54" s="18">
        <f t="shared" ca="1" si="35"/>
        <v>0</v>
      </c>
      <c r="AZ54" s="18">
        <f t="shared" ca="1" si="35"/>
        <v>0</v>
      </c>
      <c r="BA54" s="18">
        <f t="shared" ca="1" si="35"/>
        <v>0</v>
      </c>
      <c r="BB54" s="18">
        <f t="shared" ca="1" si="35"/>
        <v>0</v>
      </c>
      <c r="BC54" s="18">
        <f t="shared" ca="1" si="35"/>
        <v>0</v>
      </c>
      <c r="BD54" s="18">
        <f t="shared" ca="1" si="35"/>
        <v>0</v>
      </c>
      <c r="BE54" s="18">
        <f t="shared" ca="1" si="35"/>
        <v>0</v>
      </c>
      <c r="BF54" s="18">
        <f t="shared" ca="1" si="35"/>
        <v>0</v>
      </c>
      <c r="BG54" s="18">
        <f t="shared" ca="1" si="35"/>
        <v>0</v>
      </c>
      <c r="BH54" s="18">
        <f t="shared" ca="1" si="35"/>
        <v>0</v>
      </c>
      <c r="BI54" s="18">
        <f t="shared" ca="1" si="35"/>
        <v>0</v>
      </c>
    </row>
    <row r="55" spans="8:61" x14ac:dyDescent="0.35">
      <c r="H55" s="2" t="str">
        <f t="shared" si="18"/>
        <v>ON_NGCC</v>
      </c>
      <c r="I55">
        <f t="shared" si="25"/>
        <v>1</v>
      </c>
      <c r="J55">
        <f t="shared" si="24"/>
        <v>26</v>
      </c>
      <c r="K55" s="18">
        <f t="shared" ca="1" si="31"/>
        <v>4.7989483652749999E-2</v>
      </c>
      <c r="L55" s="18">
        <f t="shared" ca="1" si="31"/>
        <v>4.9690089849250003E-2</v>
      </c>
      <c r="M55" s="18">
        <f t="shared" ca="1" si="31"/>
        <v>5.1390696045750001E-2</v>
      </c>
      <c r="N55" s="18">
        <f t="shared" ca="1" si="31"/>
        <v>5.3091302242250005E-2</v>
      </c>
      <c r="O55" s="18">
        <f t="shared" ca="1" si="31"/>
        <v>5.4791908438750002E-2</v>
      </c>
      <c r="P55" s="18">
        <f t="shared" ca="1" si="31"/>
        <v>5.6492514635249999E-2</v>
      </c>
      <c r="Q55" s="18">
        <f t="shared" ca="1" si="31"/>
        <v>5.8437186810603017E-2</v>
      </c>
      <c r="R55" s="18">
        <f t="shared" ca="1" si="31"/>
        <v>6.0867703846135997E-2</v>
      </c>
      <c r="S55" s="18">
        <f t="shared" ca="1" si="31"/>
        <v>6.3540108672401938E-2</v>
      </c>
      <c r="T55" s="18">
        <f t="shared" ca="1" si="31"/>
        <v>6.6212513498667885E-2</v>
      </c>
      <c r="U55" s="18">
        <f t="shared" ca="1" si="32"/>
        <v>6.8884918324933819E-2</v>
      </c>
      <c r="V55" s="18">
        <f t="shared" ca="1" si="32"/>
        <v>7.1557323151199753E-2</v>
      </c>
      <c r="W55" s="18">
        <f t="shared" ca="1" si="32"/>
        <v>7.4229727977465701E-2</v>
      </c>
      <c r="X55" s="18">
        <f t="shared" ca="1" si="32"/>
        <v>7.6902132803731635E-2</v>
      </c>
      <c r="Y55" s="18">
        <f t="shared" ca="1" si="32"/>
        <v>7.9574537629997596E-2</v>
      </c>
      <c r="Z55" s="18">
        <f t="shared" ca="1" si="32"/>
        <v>8.224694245626353E-2</v>
      </c>
      <c r="AA55" s="18">
        <f t="shared" ca="1" si="32"/>
        <v>8.4918258188469431E-2</v>
      </c>
      <c r="AB55" s="18">
        <f t="shared" ca="1" si="32"/>
        <v>8.7589573920675345E-2</v>
      </c>
      <c r="AC55" s="18">
        <f t="shared" ca="1" si="32"/>
        <v>9.0261978746941279E-2</v>
      </c>
      <c r="AD55" s="18">
        <f t="shared" ca="1" si="32"/>
        <v>9.2941027046973421E-2</v>
      </c>
      <c r="AE55" s="18">
        <f t="shared" ca="1" si="33"/>
        <v>9.5666470753962868E-2</v>
      </c>
      <c r="AF55" s="18">
        <f t="shared" ca="1" si="33"/>
        <v>9.8475012337732745E-2</v>
      </c>
      <c r="AG55" s="18">
        <f t="shared" ca="1" si="33"/>
        <v>0.10137340418145517</v>
      </c>
      <c r="AH55" s="18">
        <f t="shared" ca="1" si="33"/>
        <v>0.1043689432153324</v>
      </c>
      <c r="AI55" s="18">
        <f t="shared" ca="1" si="33"/>
        <v>0.10746947091659664</v>
      </c>
      <c r="AJ55" s="18">
        <f t="shared" ca="1" si="33"/>
        <v>0.11068348221891616</v>
      </c>
      <c r="AK55" s="18">
        <f t="shared" ca="1" si="33"/>
        <v>0.11107471568986452</v>
      </c>
      <c r="AL55" s="18">
        <f t="shared" ca="1" si="33"/>
        <v>0</v>
      </c>
      <c r="AM55" s="18">
        <f t="shared" ca="1" si="33"/>
        <v>0</v>
      </c>
      <c r="AN55" s="18">
        <f t="shared" ca="1" si="33"/>
        <v>0</v>
      </c>
      <c r="AO55" s="18">
        <f t="shared" ca="1" si="34"/>
        <v>0</v>
      </c>
      <c r="AP55" s="18">
        <f t="shared" ca="1" si="34"/>
        <v>0</v>
      </c>
      <c r="AQ55" s="18">
        <f t="shared" ca="1" si="34"/>
        <v>0</v>
      </c>
      <c r="AR55" s="18">
        <f t="shared" ca="1" si="34"/>
        <v>0</v>
      </c>
      <c r="AS55" s="18">
        <f t="shared" ca="1" si="34"/>
        <v>0</v>
      </c>
      <c r="AT55" s="18">
        <f t="shared" ca="1" si="34"/>
        <v>0</v>
      </c>
      <c r="AU55" s="18">
        <f t="shared" ca="1" si="34"/>
        <v>0</v>
      </c>
      <c r="AV55" s="18">
        <f t="shared" ca="1" si="34"/>
        <v>0</v>
      </c>
      <c r="AW55" s="18">
        <f t="shared" ca="1" si="34"/>
        <v>0</v>
      </c>
      <c r="AX55" s="18">
        <f t="shared" ca="1" si="34"/>
        <v>0</v>
      </c>
      <c r="AY55" s="18">
        <f t="shared" ca="1" si="35"/>
        <v>0</v>
      </c>
      <c r="AZ55" s="18">
        <f t="shared" ca="1" si="35"/>
        <v>0</v>
      </c>
      <c r="BA55" s="18">
        <f t="shared" ca="1" si="35"/>
        <v>0</v>
      </c>
      <c r="BB55" s="18">
        <f t="shared" ca="1" si="35"/>
        <v>0</v>
      </c>
      <c r="BC55" s="18">
        <f t="shared" ca="1" si="35"/>
        <v>0</v>
      </c>
      <c r="BD55" s="18">
        <f t="shared" ca="1" si="35"/>
        <v>0</v>
      </c>
      <c r="BE55" s="18">
        <f t="shared" ca="1" si="35"/>
        <v>0</v>
      </c>
      <c r="BF55" s="18">
        <f t="shared" ca="1" si="35"/>
        <v>0</v>
      </c>
      <c r="BG55" s="18">
        <f t="shared" ca="1" si="35"/>
        <v>0</v>
      </c>
      <c r="BH55" s="18">
        <f t="shared" ca="1" si="35"/>
        <v>0</v>
      </c>
      <c r="BI55" s="18">
        <f t="shared" ca="1" si="35"/>
        <v>0</v>
      </c>
    </row>
    <row r="56" spans="8:61" x14ac:dyDescent="0.35">
      <c r="H56" s="2" t="str">
        <f t="shared" si="18"/>
        <v>ON_NGCC</v>
      </c>
      <c r="I56">
        <f t="shared" si="25"/>
        <v>1</v>
      </c>
      <c r="J56">
        <f t="shared" si="24"/>
        <v>27</v>
      </c>
      <c r="K56" s="18">
        <f t="shared" ca="1" si="31"/>
        <v>4.6288877456250002E-2</v>
      </c>
      <c r="L56" s="18">
        <f t="shared" ca="1" si="31"/>
        <v>4.7989483652749999E-2</v>
      </c>
      <c r="M56" s="18">
        <f t="shared" ca="1" si="31"/>
        <v>4.9690089849250003E-2</v>
      </c>
      <c r="N56" s="18">
        <f t="shared" ca="1" si="31"/>
        <v>5.1390696045750001E-2</v>
      </c>
      <c r="O56" s="18">
        <f t="shared" ca="1" si="31"/>
        <v>5.3091302242250005E-2</v>
      </c>
      <c r="P56" s="18">
        <f t="shared" ca="1" si="31"/>
        <v>5.4791908438750002E-2</v>
      </c>
      <c r="Q56" s="18">
        <f t="shared" ca="1" si="31"/>
        <v>5.6492514635249999E-2</v>
      </c>
      <c r="R56" s="18">
        <f t="shared" ca="1" si="31"/>
        <v>5.8437186810603017E-2</v>
      </c>
      <c r="S56" s="18">
        <f t="shared" ca="1" si="31"/>
        <v>6.0867703846135997E-2</v>
      </c>
      <c r="T56" s="18">
        <f t="shared" ca="1" si="31"/>
        <v>6.3540108672401938E-2</v>
      </c>
      <c r="U56" s="18">
        <f t="shared" ca="1" si="32"/>
        <v>6.6212513498667885E-2</v>
      </c>
      <c r="V56" s="18">
        <f t="shared" ca="1" si="32"/>
        <v>6.8884918324933819E-2</v>
      </c>
      <c r="W56" s="18">
        <f t="shared" ca="1" si="32"/>
        <v>7.1557323151199753E-2</v>
      </c>
      <c r="X56" s="18">
        <f t="shared" ca="1" si="32"/>
        <v>7.4229727977465701E-2</v>
      </c>
      <c r="Y56" s="18">
        <f t="shared" ca="1" si="32"/>
        <v>7.6902132803731635E-2</v>
      </c>
      <c r="Z56" s="18">
        <f t="shared" ca="1" si="32"/>
        <v>7.9574537629997596E-2</v>
      </c>
      <c r="AA56" s="18">
        <f t="shared" ca="1" si="32"/>
        <v>8.224694245626353E-2</v>
      </c>
      <c r="AB56" s="18">
        <f t="shared" ca="1" si="32"/>
        <v>8.4918258188469431E-2</v>
      </c>
      <c r="AC56" s="18">
        <f t="shared" ca="1" si="32"/>
        <v>8.7589573920675345E-2</v>
      </c>
      <c r="AD56" s="18">
        <f t="shared" ca="1" si="32"/>
        <v>9.0261978746941279E-2</v>
      </c>
      <c r="AE56" s="18">
        <f t="shared" ca="1" si="33"/>
        <v>9.2941027046973421E-2</v>
      </c>
      <c r="AF56" s="18">
        <f t="shared" ca="1" si="33"/>
        <v>9.5666470753962868E-2</v>
      </c>
      <c r="AG56" s="18">
        <f t="shared" ca="1" si="33"/>
        <v>9.8475012337732745E-2</v>
      </c>
      <c r="AH56" s="18">
        <f t="shared" ca="1" si="33"/>
        <v>0.10137340418145517</v>
      </c>
      <c r="AI56" s="18">
        <f t="shared" ca="1" si="33"/>
        <v>0.1043689432153324</v>
      </c>
      <c r="AJ56" s="18">
        <f t="shared" ca="1" si="33"/>
        <v>0.10746947091659664</v>
      </c>
      <c r="AK56" s="18">
        <f t="shared" ca="1" si="33"/>
        <v>0.11068348221891616</v>
      </c>
      <c r="AL56" s="18">
        <f t="shared" ca="1" si="33"/>
        <v>0.11107471568986452</v>
      </c>
      <c r="AM56" s="18">
        <f t="shared" ca="1" si="33"/>
        <v>0</v>
      </c>
      <c r="AN56" s="18">
        <f t="shared" ca="1" si="33"/>
        <v>0</v>
      </c>
      <c r="AO56" s="18">
        <f t="shared" ca="1" si="34"/>
        <v>0</v>
      </c>
      <c r="AP56" s="18">
        <f t="shared" ca="1" si="34"/>
        <v>0</v>
      </c>
      <c r="AQ56" s="18">
        <f t="shared" ca="1" si="34"/>
        <v>0</v>
      </c>
      <c r="AR56" s="18">
        <f t="shared" ca="1" si="34"/>
        <v>0</v>
      </c>
      <c r="AS56" s="18">
        <f t="shared" ca="1" si="34"/>
        <v>0</v>
      </c>
      <c r="AT56" s="18">
        <f t="shared" ca="1" si="34"/>
        <v>0</v>
      </c>
      <c r="AU56" s="18">
        <f t="shared" ca="1" si="34"/>
        <v>0</v>
      </c>
      <c r="AV56" s="18">
        <f t="shared" ca="1" si="34"/>
        <v>0</v>
      </c>
      <c r="AW56" s="18">
        <f t="shared" ca="1" si="34"/>
        <v>0</v>
      </c>
      <c r="AX56" s="18">
        <f t="shared" ca="1" si="34"/>
        <v>0</v>
      </c>
      <c r="AY56" s="18">
        <f t="shared" ca="1" si="35"/>
        <v>0</v>
      </c>
      <c r="AZ56" s="18">
        <f t="shared" ca="1" si="35"/>
        <v>0</v>
      </c>
      <c r="BA56" s="18">
        <f t="shared" ca="1" si="35"/>
        <v>0</v>
      </c>
      <c r="BB56" s="18">
        <f t="shared" ca="1" si="35"/>
        <v>0</v>
      </c>
      <c r="BC56" s="18">
        <f t="shared" ca="1" si="35"/>
        <v>0</v>
      </c>
      <c r="BD56" s="18">
        <f t="shared" ca="1" si="35"/>
        <v>0</v>
      </c>
      <c r="BE56" s="18">
        <f t="shared" ca="1" si="35"/>
        <v>0</v>
      </c>
      <c r="BF56" s="18">
        <f t="shared" ca="1" si="35"/>
        <v>0</v>
      </c>
      <c r="BG56" s="18">
        <f t="shared" ca="1" si="35"/>
        <v>0</v>
      </c>
      <c r="BH56" s="18">
        <f t="shared" ca="1" si="35"/>
        <v>0</v>
      </c>
      <c r="BI56" s="18">
        <f t="shared" ca="1" si="35"/>
        <v>0</v>
      </c>
    </row>
    <row r="57" spans="8:61" x14ac:dyDescent="0.35">
      <c r="H57" s="2" t="str">
        <f t="shared" si="18"/>
        <v>ON_NGCC</v>
      </c>
      <c r="I57">
        <f t="shared" si="25"/>
        <v>1</v>
      </c>
      <c r="J57">
        <f t="shared" si="24"/>
        <v>28</v>
      </c>
      <c r="K57" s="18">
        <f t="shared" ca="1" si="31"/>
        <v>4.4588271259750005E-2</v>
      </c>
      <c r="L57" s="18">
        <f t="shared" ca="1" si="31"/>
        <v>4.6288877456250002E-2</v>
      </c>
      <c r="M57" s="18">
        <f t="shared" ca="1" si="31"/>
        <v>4.7989483652749999E-2</v>
      </c>
      <c r="N57" s="18">
        <f t="shared" ca="1" si="31"/>
        <v>4.9690089849250003E-2</v>
      </c>
      <c r="O57" s="18">
        <f t="shared" ca="1" si="31"/>
        <v>5.1390696045750001E-2</v>
      </c>
      <c r="P57" s="18">
        <f t="shared" ca="1" si="31"/>
        <v>5.3091302242250005E-2</v>
      </c>
      <c r="Q57" s="18">
        <f t="shared" ca="1" si="31"/>
        <v>5.4791908438750002E-2</v>
      </c>
      <c r="R57" s="18">
        <f t="shared" ca="1" si="31"/>
        <v>5.6492514635249999E-2</v>
      </c>
      <c r="S57" s="18">
        <f t="shared" ca="1" si="31"/>
        <v>5.8437186810603017E-2</v>
      </c>
      <c r="T57" s="18">
        <f t="shared" ca="1" si="31"/>
        <v>6.0867703846135997E-2</v>
      </c>
      <c r="U57" s="18">
        <f t="shared" ca="1" si="32"/>
        <v>6.3540108672401938E-2</v>
      </c>
      <c r="V57" s="18">
        <f t="shared" ca="1" si="32"/>
        <v>6.6212513498667885E-2</v>
      </c>
      <c r="W57" s="18">
        <f t="shared" ca="1" si="32"/>
        <v>6.8884918324933819E-2</v>
      </c>
      <c r="X57" s="18">
        <f t="shared" ca="1" si="32"/>
        <v>7.1557323151199753E-2</v>
      </c>
      <c r="Y57" s="18">
        <f t="shared" ca="1" si="32"/>
        <v>7.4229727977465701E-2</v>
      </c>
      <c r="Z57" s="18">
        <f t="shared" ca="1" si="32"/>
        <v>7.6902132803731635E-2</v>
      </c>
      <c r="AA57" s="18">
        <f t="shared" ca="1" si="32"/>
        <v>7.9574537629997596E-2</v>
      </c>
      <c r="AB57" s="18">
        <f t="shared" ca="1" si="32"/>
        <v>8.224694245626353E-2</v>
      </c>
      <c r="AC57" s="18">
        <f t="shared" ca="1" si="32"/>
        <v>8.4918258188469431E-2</v>
      </c>
      <c r="AD57" s="18">
        <f t="shared" ca="1" si="32"/>
        <v>8.7589573920675345E-2</v>
      </c>
      <c r="AE57" s="18">
        <f t="shared" ca="1" si="33"/>
        <v>9.0261978746941279E-2</v>
      </c>
      <c r="AF57" s="18">
        <f t="shared" ca="1" si="33"/>
        <v>9.2941027046973421E-2</v>
      </c>
      <c r="AG57" s="18">
        <f t="shared" ca="1" si="33"/>
        <v>9.5666470753962868E-2</v>
      </c>
      <c r="AH57" s="18">
        <f t="shared" ca="1" si="33"/>
        <v>9.8475012337732745E-2</v>
      </c>
      <c r="AI57" s="18">
        <f t="shared" ca="1" si="33"/>
        <v>0.10137340418145517</v>
      </c>
      <c r="AJ57" s="18">
        <f t="shared" ca="1" si="33"/>
        <v>0.1043689432153324</v>
      </c>
      <c r="AK57" s="18">
        <f t="shared" ca="1" si="33"/>
        <v>0.10746947091659664</v>
      </c>
      <c r="AL57" s="18">
        <f t="shared" ca="1" si="33"/>
        <v>0.11068348221891616</v>
      </c>
      <c r="AM57" s="18">
        <f t="shared" ca="1" si="33"/>
        <v>0.11107471568986452</v>
      </c>
      <c r="AN57" s="18">
        <f t="shared" ca="1" si="33"/>
        <v>0</v>
      </c>
      <c r="AO57" s="18">
        <f t="shared" ca="1" si="34"/>
        <v>0</v>
      </c>
      <c r="AP57" s="18">
        <f t="shared" ca="1" si="34"/>
        <v>0</v>
      </c>
      <c r="AQ57" s="18">
        <f t="shared" ca="1" si="34"/>
        <v>0</v>
      </c>
      <c r="AR57" s="18">
        <f t="shared" ca="1" si="34"/>
        <v>0</v>
      </c>
      <c r="AS57" s="18">
        <f t="shared" ca="1" si="34"/>
        <v>0</v>
      </c>
      <c r="AT57" s="18">
        <f t="shared" ca="1" si="34"/>
        <v>0</v>
      </c>
      <c r="AU57" s="18">
        <f t="shared" ca="1" si="34"/>
        <v>0</v>
      </c>
      <c r="AV57" s="18">
        <f t="shared" ca="1" si="34"/>
        <v>0</v>
      </c>
      <c r="AW57" s="18">
        <f t="shared" ca="1" si="34"/>
        <v>0</v>
      </c>
      <c r="AX57" s="18">
        <f t="shared" ca="1" si="34"/>
        <v>0</v>
      </c>
      <c r="AY57" s="18">
        <f t="shared" ca="1" si="35"/>
        <v>0</v>
      </c>
      <c r="AZ57" s="18">
        <f t="shared" ca="1" si="35"/>
        <v>0</v>
      </c>
      <c r="BA57" s="18">
        <f t="shared" ca="1" si="35"/>
        <v>0</v>
      </c>
      <c r="BB57" s="18">
        <f t="shared" ca="1" si="35"/>
        <v>0</v>
      </c>
      <c r="BC57" s="18">
        <f t="shared" ca="1" si="35"/>
        <v>0</v>
      </c>
      <c r="BD57" s="18">
        <f t="shared" ca="1" si="35"/>
        <v>0</v>
      </c>
      <c r="BE57" s="18">
        <f t="shared" ca="1" si="35"/>
        <v>0</v>
      </c>
      <c r="BF57" s="18">
        <f t="shared" ca="1" si="35"/>
        <v>0</v>
      </c>
      <c r="BG57" s="18">
        <f t="shared" ca="1" si="35"/>
        <v>0</v>
      </c>
      <c r="BH57" s="18">
        <f t="shared" ca="1" si="35"/>
        <v>0</v>
      </c>
      <c r="BI57" s="18">
        <f t="shared" ca="1" si="35"/>
        <v>0</v>
      </c>
    </row>
    <row r="58" spans="8:61" x14ac:dyDescent="0.35">
      <c r="H58" s="2" t="str">
        <f t="shared" si="18"/>
        <v>ON_NGCC</v>
      </c>
      <c r="I58">
        <f t="shared" si="25"/>
        <v>1</v>
      </c>
      <c r="J58">
        <f t="shared" si="24"/>
        <v>29</v>
      </c>
      <c r="K58" s="18">
        <f t="shared" ca="1" si="31"/>
        <v>4.2887665063250001E-2</v>
      </c>
      <c r="L58" s="18">
        <f t="shared" ca="1" si="31"/>
        <v>4.4588271259750005E-2</v>
      </c>
      <c r="M58" s="18">
        <f t="shared" ca="1" si="31"/>
        <v>4.6288877456250002E-2</v>
      </c>
      <c r="N58" s="18">
        <f t="shared" ca="1" si="31"/>
        <v>4.7989483652749999E-2</v>
      </c>
      <c r="O58" s="18">
        <f t="shared" ca="1" si="31"/>
        <v>4.9690089849250003E-2</v>
      </c>
      <c r="P58" s="18">
        <f t="shared" ca="1" si="31"/>
        <v>5.1390696045750001E-2</v>
      </c>
      <c r="Q58" s="18">
        <f t="shared" ca="1" si="31"/>
        <v>5.3091302242250005E-2</v>
      </c>
      <c r="R58" s="18">
        <f t="shared" ca="1" si="31"/>
        <v>5.4791908438750002E-2</v>
      </c>
      <c r="S58" s="18">
        <f t="shared" ca="1" si="31"/>
        <v>5.6492514635249999E-2</v>
      </c>
      <c r="T58" s="18">
        <f t="shared" ca="1" si="31"/>
        <v>5.8437186810603017E-2</v>
      </c>
      <c r="U58" s="18">
        <f t="shared" ca="1" si="32"/>
        <v>6.0867703846135997E-2</v>
      </c>
      <c r="V58" s="18">
        <f t="shared" ca="1" si="32"/>
        <v>6.3540108672401938E-2</v>
      </c>
      <c r="W58" s="18">
        <f t="shared" ca="1" si="32"/>
        <v>6.6212513498667885E-2</v>
      </c>
      <c r="X58" s="18">
        <f t="shared" ca="1" si="32"/>
        <v>6.8884918324933819E-2</v>
      </c>
      <c r="Y58" s="18">
        <f t="shared" ca="1" si="32"/>
        <v>7.1557323151199753E-2</v>
      </c>
      <c r="Z58" s="18">
        <f t="shared" ca="1" si="32"/>
        <v>7.4229727977465701E-2</v>
      </c>
      <c r="AA58" s="18">
        <f t="shared" ca="1" si="32"/>
        <v>7.6902132803731635E-2</v>
      </c>
      <c r="AB58" s="18">
        <f t="shared" ca="1" si="32"/>
        <v>7.9574537629997596E-2</v>
      </c>
      <c r="AC58" s="18">
        <f t="shared" ca="1" si="32"/>
        <v>8.224694245626353E-2</v>
      </c>
      <c r="AD58" s="18">
        <f t="shared" ca="1" si="32"/>
        <v>8.4918258188469431E-2</v>
      </c>
      <c r="AE58" s="18">
        <f t="shared" ca="1" si="33"/>
        <v>8.7589573920675345E-2</v>
      </c>
      <c r="AF58" s="18">
        <f t="shared" ca="1" si="33"/>
        <v>9.0261978746941279E-2</v>
      </c>
      <c r="AG58" s="18">
        <f t="shared" ca="1" si="33"/>
        <v>9.2941027046973421E-2</v>
      </c>
      <c r="AH58" s="18">
        <f t="shared" ca="1" si="33"/>
        <v>9.5666470753962868E-2</v>
      </c>
      <c r="AI58" s="18">
        <f t="shared" ca="1" si="33"/>
        <v>9.8475012337732745E-2</v>
      </c>
      <c r="AJ58" s="18">
        <f t="shared" ca="1" si="33"/>
        <v>0.10137340418145517</v>
      </c>
      <c r="AK58" s="18">
        <f t="shared" ca="1" si="33"/>
        <v>0.1043689432153324</v>
      </c>
      <c r="AL58" s="18">
        <f t="shared" ca="1" si="33"/>
        <v>0.10746947091659664</v>
      </c>
      <c r="AM58" s="18">
        <f t="shared" ca="1" si="33"/>
        <v>0.11068348221891616</v>
      </c>
      <c r="AN58" s="18">
        <f t="shared" ca="1" si="33"/>
        <v>0.11107471568986452</v>
      </c>
      <c r="AO58" s="18">
        <f t="shared" ca="1" si="34"/>
        <v>0</v>
      </c>
      <c r="AP58" s="18">
        <f t="shared" ca="1" si="34"/>
        <v>0</v>
      </c>
      <c r="AQ58" s="18">
        <f t="shared" ca="1" si="34"/>
        <v>0</v>
      </c>
      <c r="AR58" s="18">
        <f t="shared" ca="1" si="34"/>
        <v>0</v>
      </c>
      <c r="AS58" s="18">
        <f t="shared" ca="1" si="34"/>
        <v>0</v>
      </c>
      <c r="AT58" s="18">
        <f t="shared" ca="1" si="34"/>
        <v>0</v>
      </c>
      <c r="AU58" s="18">
        <f t="shared" ca="1" si="34"/>
        <v>0</v>
      </c>
      <c r="AV58" s="18">
        <f t="shared" ca="1" si="34"/>
        <v>0</v>
      </c>
      <c r="AW58" s="18">
        <f t="shared" ca="1" si="34"/>
        <v>0</v>
      </c>
      <c r="AX58" s="18">
        <f t="shared" ca="1" si="34"/>
        <v>0</v>
      </c>
      <c r="AY58" s="18">
        <f t="shared" ca="1" si="35"/>
        <v>0</v>
      </c>
      <c r="AZ58" s="18">
        <f t="shared" ca="1" si="35"/>
        <v>0</v>
      </c>
      <c r="BA58" s="18">
        <f t="shared" ca="1" si="35"/>
        <v>0</v>
      </c>
      <c r="BB58" s="18">
        <f t="shared" ca="1" si="35"/>
        <v>0</v>
      </c>
      <c r="BC58" s="18">
        <f t="shared" ca="1" si="35"/>
        <v>0</v>
      </c>
      <c r="BD58" s="18">
        <f t="shared" ca="1" si="35"/>
        <v>0</v>
      </c>
      <c r="BE58" s="18">
        <f t="shared" ca="1" si="35"/>
        <v>0</v>
      </c>
      <c r="BF58" s="18">
        <f t="shared" ca="1" si="35"/>
        <v>0</v>
      </c>
      <c r="BG58" s="18">
        <f t="shared" ca="1" si="35"/>
        <v>0</v>
      </c>
      <c r="BH58" s="18">
        <f t="shared" ca="1" si="35"/>
        <v>0</v>
      </c>
      <c r="BI58" s="18">
        <f t="shared" ca="1" si="35"/>
        <v>0</v>
      </c>
    </row>
    <row r="59" spans="8:61" x14ac:dyDescent="0.35">
      <c r="H59" s="2" t="str">
        <f t="shared" si="18"/>
        <v>ON_NGCC</v>
      </c>
      <c r="I59">
        <f t="shared" si="25"/>
        <v>1</v>
      </c>
      <c r="J59">
        <f t="shared" si="24"/>
        <v>30</v>
      </c>
      <c r="K59" s="18">
        <f t="shared" ref="K59:T68" ca="1" si="36">IF(K$28&gt;$J59,0,OFFSET($K$2,$I59,$J59-K$28))</f>
        <v>4.1187058866749997E-2</v>
      </c>
      <c r="L59" s="18">
        <f t="shared" ca="1" si="36"/>
        <v>4.2887665063250001E-2</v>
      </c>
      <c r="M59" s="18">
        <f t="shared" ca="1" si="36"/>
        <v>4.4588271259750005E-2</v>
      </c>
      <c r="N59" s="18">
        <f t="shared" ca="1" si="36"/>
        <v>4.6288877456250002E-2</v>
      </c>
      <c r="O59" s="18">
        <f t="shared" ca="1" si="36"/>
        <v>4.7989483652749999E-2</v>
      </c>
      <c r="P59" s="18">
        <f t="shared" ca="1" si="36"/>
        <v>4.9690089849250003E-2</v>
      </c>
      <c r="Q59" s="18">
        <f t="shared" ca="1" si="36"/>
        <v>5.1390696045750001E-2</v>
      </c>
      <c r="R59" s="18">
        <f t="shared" ca="1" si="36"/>
        <v>5.3091302242250005E-2</v>
      </c>
      <c r="S59" s="18">
        <f t="shared" ca="1" si="36"/>
        <v>5.4791908438750002E-2</v>
      </c>
      <c r="T59" s="18">
        <f t="shared" ca="1" si="36"/>
        <v>5.6492514635249999E-2</v>
      </c>
      <c r="U59" s="18">
        <f t="shared" ref="U59:AD68" ca="1" si="37">IF(U$28&gt;$J59,0,OFFSET($K$2,$I59,$J59-U$28))</f>
        <v>5.8437186810603017E-2</v>
      </c>
      <c r="V59" s="18">
        <f t="shared" ca="1" si="37"/>
        <v>6.0867703846135997E-2</v>
      </c>
      <c r="W59" s="18">
        <f t="shared" ca="1" si="37"/>
        <v>6.3540108672401938E-2</v>
      </c>
      <c r="X59" s="18">
        <f t="shared" ca="1" si="37"/>
        <v>6.6212513498667885E-2</v>
      </c>
      <c r="Y59" s="18">
        <f t="shared" ca="1" si="37"/>
        <v>6.8884918324933819E-2</v>
      </c>
      <c r="Z59" s="18">
        <f t="shared" ca="1" si="37"/>
        <v>7.1557323151199753E-2</v>
      </c>
      <c r="AA59" s="18">
        <f t="shared" ca="1" si="37"/>
        <v>7.4229727977465701E-2</v>
      </c>
      <c r="AB59" s="18">
        <f t="shared" ca="1" si="37"/>
        <v>7.6902132803731635E-2</v>
      </c>
      <c r="AC59" s="18">
        <f t="shared" ca="1" si="37"/>
        <v>7.9574537629997596E-2</v>
      </c>
      <c r="AD59" s="18">
        <f t="shared" ca="1" si="37"/>
        <v>8.224694245626353E-2</v>
      </c>
      <c r="AE59" s="18">
        <f t="shared" ref="AE59:AN68" ca="1" si="38">IF(AE$28&gt;$J59,0,OFFSET($K$2,$I59,$J59-AE$28))</f>
        <v>8.4918258188469431E-2</v>
      </c>
      <c r="AF59" s="18">
        <f t="shared" ca="1" si="38"/>
        <v>8.7589573920675345E-2</v>
      </c>
      <c r="AG59" s="18">
        <f t="shared" ca="1" si="38"/>
        <v>9.0261978746941279E-2</v>
      </c>
      <c r="AH59" s="18">
        <f t="shared" ca="1" si="38"/>
        <v>9.2941027046973421E-2</v>
      </c>
      <c r="AI59" s="18">
        <f t="shared" ca="1" si="38"/>
        <v>9.5666470753962868E-2</v>
      </c>
      <c r="AJ59" s="18">
        <f t="shared" ca="1" si="38"/>
        <v>9.8475012337732745E-2</v>
      </c>
      <c r="AK59" s="18">
        <f t="shared" ca="1" si="38"/>
        <v>0.10137340418145517</v>
      </c>
      <c r="AL59" s="18">
        <f t="shared" ca="1" si="38"/>
        <v>0.1043689432153324</v>
      </c>
      <c r="AM59" s="18">
        <f t="shared" ca="1" si="38"/>
        <v>0.10746947091659664</v>
      </c>
      <c r="AN59" s="18">
        <f t="shared" ca="1" si="38"/>
        <v>0.11068348221891616</v>
      </c>
      <c r="AO59" s="18">
        <f t="shared" ref="AO59:AX68" ca="1" si="39">IF(AO$28&gt;$J59,0,OFFSET($K$2,$I59,$J59-AO$28))</f>
        <v>0.11107471568986452</v>
      </c>
      <c r="AP59" s="18">
        <f t="shared" ca="1" si="39"/>
        <v>0</v>
      </c>
      <c r="AQ59" s="18">
        <f t="shared" ca="1" si="39"/>
        <v>0</v>
      </c>
      <c r="AR59" s="18">
        <f t="shared" ca="1" si="39"/>
        <v>0</v>
      </c>
      <c r="AS59" s="18">
        <f t="shared" ca="1" si="39"/>
        <v>0</v>
      </c>
      <c r="AT59" s="18">
        <f t="shared" ca="1" si="39"/>
        <v>0</v>
      </c>
      <c r="AU59" s="18">
        <f t="shared" ca="1" si="39"/>
        <v>0</v>
      </c>
      <c r="AV59" s="18">
        <f t="shared" ca="1" si="39"/>
        <v>0</v>
      </c>
      <c r="AW59" s="18">
        <f t="shared" ca="1" si="39"/>
        <v>0</v>
      </c>
      <c r="AX59" s="18">
        <f t="shared" ca="1" si="39"/>
        <v>0</v>
      </c>
      <c r="AY59" s="18">
        <f t="shared" ref="AY59:BI68" ca="1" si="40">IF(AY$28&gt;$J59,0,OFFSET($K$2,$I59,$J59-AY$28))</f>
        <v>0</v>
      </c>
      <c r="AZ59" s="18">
        <f t="shared" ca="1" si="40"/>
        <v>0</v>
      </c>
      <c r="BA59" s="18">
        <f t="shared" ca="1" si="40"/>
        <v>0</v>
      </c>
      <c r="BB59" s="18">
        <f t="shared" ca="1" si="40"/>
        <v>0</v>
      </c>
      <c r="BC59" s="18">
        <f t="shared" ca="1" si="40"/>
        <v>0</v>
      </c>
      <c r="BD59" s="18">
        <f t="shared" ca="1" si="40"/>
        <v>0</v>
      </c>
      <c r="BE59" s="18">
        <f t="shared" ca="1" si="40"/>
        <v>0</v>
      </c>
      <c r="BF59" s="18">
        <f t="shared" ca="1" si="40"/>
        <v>0</v>
      </c>
      <c r="BG59" s="18">
        <f t="shared" ca="1" si="40"/>
        <v>0</v>
      </c>
      <c r="BH59" s="18">
        <f t="shared" ca="1" si="40"/>
        <v>0</v>
      </c>
      <c r="BI59" s="18">
        <f t="shared" ca="1" si="40"/>
        <v>0</v>
      </c>
    </row>
    <row r="60" spans="8:61" x14ac:dyDescent="0.35">
      <c r="H60" s="2" t="str">
        <f t="shared" si="18"/>
        <v>ON_NGCC</v>
      </c>
      <c r="I60">
        <f t="shared" si="25"/>
        <v>1</v>
      </c>
      <c r="J60">
        <f t="shared" si="24"/>
        <v>31</v>
      </c>
      <c r="K60" s="18">
        <f t="shared" ca="1" si="36"/>
        <v>3.948645267025E-2</v>
      </c>
      <c r="L60" s="18">
        <f t="shared" ca="1" si="36"/>
        <v>4.1187058866749997E-2</v>
      </c>
      <c r="M60" s="18">
        <f t="shared" ca="1" si="36"/>
        <v>4.2887665063250001E-2</v>
      </c>
      <c r="N60" s="18">
        <f t="shared" ca="1" si="36"/>
        <v>4.4588271259750005E-2</v>
      </c>
      <c r="O60" s="18">
        <f t="shared" ca="1" si="36"/>
        <v>4.6288877456250002E-2</v>
      </c>
      <c r="P60" s="18">
        <f t="shared" ca="1" si="36"/>
        <v>4.7989483652749999E-2</v>
      </c>
      <c r="Q60" s="18">
        <f t="shared" ca="1" si="36"/>
        <v>4.9690089849250003E-2</v>
      </c>
      <c r="R60" s="18">
        <f t="shared" ca="1" si="36"/>
        <v>5.1390696045750001E-2</v>
      </c>
      <c r="S60" s="18">
        <f t="shared" ca="1" si="36"/>
        <v>5.3091302242250005E-2</v>
      </c>
      <c r="T60" s="18">
        <f t="shared" ca="1" si="36"/>
        <v>5.4791908438750002E-2</v>
      </c>
      <c r="U60" s="18">
        <f t="shared" ca="1" si="37"/>
        <v>5.6492514635249999E-2</v>
      </c>
      <c r="V60" s="18">
        <f t="shared" ca="1" si="37"/>
        <v>5.8437186810603017E-2</v>
      </c>
      <c r="W60" s="18">
        <f t="shared" ca="1" si="37"/>
        <v>6.0867703846135997E-2</v>
      </c>
      <c r="X60" s="18">
        <f t="shared" ca="1" si="37"/>
        <v>6.3540108672401938E-2</v>
      </c>
      <c r="Y60" s="18">
        <f t="shared" ca="1" si="37"/>
        <v>6.6212513498667885E-2</v>
      </c>
      <c r="Z60" s="18">
        <f t="shared" ca="1" si="37"/>
        <v>6.8884918324933819E-2</v>
      </c>
      <c r="AA60" s="18">
        <f t="shared" ca="1" si="37"/>
        <v>7.1557323151199753E-2</v>
      </c>
      <c r="AB60" s="18">
        <f t="shared" ca="1" si="37"/>
        <v>7.4229727977465701E-2</v>
      </c>
      <c r="AC60" s="18">
        <f t="shared" ca="1" si="37"/>
        <v>7.6902132803731635E-2</v>
      </c>
      <c r="AD60" s="18">
        <f t="shared" ca="1" si="37"/>
        <v>7.9574537629997596E-2</v>
      </c>
      <c r="AE60" s="18">
        <f t="shared" ca="1" si="38"/>
        <v>8.224694245626353E-2</v>
      </c>
      <c r="AF60" s="18">
        <f t="shared" ca="1" si="38"/>
        <v>8.4918258188469431E-2</v>
      </c>
      <c r="AG60" s="18">
        <f t="shared" ca="1" si="38"/>
        <v>8.7589573920675345E-2</v>
      </c>
      <c r="AH60" s="18">
        <f t="shared" ca="1" si="38"/>
        <v>9.0261978746941279E-2</v>
      </c>
      <c r="AI60" s="18">
        <f t="shared" ca="1" si="38"/>
        <v>9.2941027046973421E-2</v>
      </c>
      <c r="AJ60" s="18">
        <f t="shared" ca="1" si="38"/>
        <v>9.5666470753962868E-2</v>
      </c>
      <c r="AK60" s="18">
        <f t="shared" ca="1" si="38"/>
        <v>9.8475012337732745E-2</v>
      </c>
      <c r="AL60" s="18">
        <f t="shared" ca="1" si="38"/>
        <v>0.10137340418145517</v>
      </c>
      <c r="AM60" s="18">
        <f t="shared" ca="1" si="38"/>
        <v>0.1043689432153324</v>
      </c>
      <c r="AN60" s="18">
        <f t="shared" ca="1" si="38"/>
        <v>0.10746947091659664</v>
      </c>
      <c r="AO60" s="18">
        <f t="shared" ca="1" si="39"/>
        <v>0.11068348221891616</v>
      </c>
      <c r="AP60" s="18">
        <f t="shared" ca="1" si="39"/>
        <v>0.11107471568986452</v>
      </c>
      <c r="AQ60" s="18">
        <f t="shared" ca="1" si="39"/>
        <v>0</v>
      </c>
      <c r="AR60" s="18">
        <f t="shared" ca="1" si="39"/>
        <v>0</v>
      </c>
      <c r="AS60" s="18">
        <f t="shared" ca="1" si="39"/>
        <v>0</v>
      </c>
      <c r="AT60" s="18">
        <f t="shared" ca="1" si="39"/>
        <v>0</v>
      </c>
      <c r="AU60" s="18">
        <f t="shared" ca="1" si="39"/>
        <v>0</v>
      </c>
      <c r="AV60" s="18">
        <f t="shared" ca="1" si="39"/>
        <v>0</v>
      </c>
      <c r="AW60" s="18">
        <f t="shared" ca="1" si="39"/>
        <v>0</v>
      </c>
      <c r="AX60" s="18">
        <f t="shared" ca="1" si="39"/>
        <v>0</v>
      </c>
      <c r="AY60" s="18">
        <f t="shared" ca="1" si="40"/>
        <v>0</v>
      </c>
      <c r="AZ60" s="18">
        <f t="shared" ca="1" si="40"/>
        <v>0</v>
      </c>
      <c r="BA60" s="18">
        <f t="shared" ca="1" si="40"/>
        <v>0</v>
      </c>
      <c r="BB60" s="18">
        <f t="shared" ca="1" si="40"/>
        <v>0</v>
      </c>
      <c r="BC60" s="18">
        <f t="shared" ca="1" si="40"/>
        <v>0</v>
      </c>
      <c r="BD60" s="18">
        <f t="shared" ca="1" si="40"/>
        <v>0</v>
      </c>
      <c r="BE60" s="18">
        <f t="shared" ca="1" si="40"/>
        <v>0</v>
      </c>
      <c r="BF60" s="18">
        <f t="shared" ca="1" si="40"/>
        <v>0</v>
      </c>
      <c r="BG60" s="18">
        <f t="shared" ca="1" si="40"/>
        <v>0</v>
      </c>
      <c r="BH60" s="18">
        <f t="shared" ca="1" si="40"/>
        <v>0</v>
      </c>
      <c r="BI60" s="18">
        <f t="shared" ca="1" si="40"/>
        <v>0</v>
      </c>
    </row>
    <row r="61" spans="8:61" x14ac:dyDescent="0.35">
      <c r="H61" s="2" t="str">
        <f t="shared" si="18"/>
        <v>ON_NGCC</v>
      </c>
      <c r="I61">
        <f t="shared" si="25"/>
        <v>1</v>
      </c>
      <c r="J61">
        <f t="shared" si="24"/>
        <v>32</v>
      </c>
      <c r="K61" s="18">
        <f t="shared" ca="1" si="36"/>
        <v>3.7785846473750002E-2</v>
      </c>
      <c r="L61" s="18">
        <f t="shared" ca="1" si="36"/>
        <v>3.948645267025E-2</v>
      </c>
      <c r="M61" s="18">
        <f t="shared" ca="1" si="36"/>
        <v>4.1187058866749997E-2</v>
      </c>
      <c r="N61" s="18">
        <f t="shared" ca="1" si="36"/>
        <v>4.2887665063250001E-2</v>
      </c>
      <c r="O61" s="18">
        <f t="shared" ca="1" si="36"/>
        <v>4.4588271259750005E-2</v>
      </c>
      <c r="P61" s="18">
        <f t="shared" ca="1" si="36"/>
        <v>4.6288877456250002E-2</v>
      </c>
      <c r="Q61" s="18">
        <f t="shared" ca="1" si="36"/>
        <v>4.7989483652749999E-2</v>
      </c>
      <c r="R61" s="18">
        <f t="shared" ca="1" si="36"/>
        <v>4.9690089849250003E-2</v>
      </c>
      <c r="S61" s="18">
        <f t="shared" ca="1" si="36"/>
        <v>5.1390696045750001E-2</v>
      </c>
      <c r="T61" s="18">
        <f t="shared" ca="1" si="36"/>
        <v>5.3091302242250005E-2</v>
      </c>
      <c r="U61" s="18">
        <f t="shared" ca="1" si="37"/>
        <v>5.4791908438750002E-2</v>
      </c>
      <c r="V61" s="18">
        <f t="shared" ca="1" si="37"/>
        <v>5.6492514635249999E-2</v>
      </c>
      <c r="W61" s="18">
        <f t="shared" ca="1" si="37"/>
        <v>5.8437186810603017E-2</v>
      </c>
      <c r="X61" s="18">
        <f t="shared" ca="1" si="37"/>
        <v>6.0867703846135997E-2</v>
      </c>
      <c r="Y61" s="18">
        <f t="shared" ca="1" si="37"/>
        <v>6.3540108672401938E-2</v>
      </c>
      <c r="Z61" s="18">
        <f t="shared" ca="1" si="37"/>
        <v>6.6212513498667885E-2</v>
      </c>
      <c r="AA61" s="18">
        <f t="shared" ca="1" si="37"/>
        <v>6.8884918324933819E-2</v>
      </c>
      <c r="AB61" s="18">
        <f t="shared" ca="1" si="37"/>
        <v>7.1557323151199753E-2</v>
      </c>
      <c r="AC61" s="18">
        <f t="shared" ca="1" si="37"/>
        <v>7.4229727977465701E-2</v>
      </c>
      <c r="AD61" s="18">
        <f t="shared" ca="1" si="37"/>
        <v>7.6902132803731635E-2</v>
      </c>
      <c r="AE61" s="18">
        <f t="shared" ca="1" si="38"/>
        <v>7.9574537629997596E-2</v>
      </c>
      <c r="AF61" s="18">
        <f t="shared" ca="1" si="38"/>
        <v>8.224694245626353E-2</v>
      </c>
      <c r="AG61" s="18">
        <f t="shared" ca="1" si="38"/>
        <v>8.4918258188469431E-2</v>
      </c>
      <c r="AH61" s="18">
        <f t="shared" ca="1" si="38"/>
        <v>8.7589573920675345E-2</v>
      </c>
      <c r="AI61" s="18">
        <f t="shared" ca="1" si="38"/>
        <v>9.0261978746941279E-2</v>
      </c>
      <c r="AJ61" s="18">
        <f t="shared" ca="1" si="38"/>
        <v>9.2941027046973421E-2</v>
      </c>
      <c r="AK61" s="18">
        <f t="shared" ca="1" si="38"/>
        <v>9.5666470753962868E-2</v>
      </c>
      <c r="AL61" s="18">
        <f t="shared" ca="1" si="38"/>
        <v>9.8475012337732745E-2</v>
      </c>
      <c r="AM61" s="18">
        <f t="shared" ca="1" si="38"/>
        <v>0.10137340418145517</v>
      </c>
      <c r="AN61" s="18">
        <f t="shared" ca="1" si="38"/>
        <v>0.1043689432153324</v>
      </c>
      <c r="AO61" s="18">
        <f t="shared" ca="1" si="39"/>
        <v>0.10746947091659664</v>
      </c>
      <c r="AP61" s="18">
        <f t="shared" ca="1" si="39"/>
        <v>0.11068348221891616</v>
      </c>
      <c r="AQ61" s="18">
        <f t="shared" ca="1" si="39"/>
        <v>0.11107471568986452</v>
      </c>
      <c r="AR61" s="18">
        <f t="shared" ca="1" si="39"/>
        <v>0</v>
      </c>
      <c r="AS61" s="18">
        <f t="shared" ca="1" si="39"/>
        <v>0</v>
      </c>
      <c r="AT61" s="18">
        <f t="shared" ca="1" si="39"/>
        <v>0</v>
      </c>
      <c r="AU61" s="18">
        <f t="shared" ca="1" si="39"/>
        <v>0</v>
      </c>
      <c r="AV61" s="18">
        <f t="shared" ca="1" si="39"/>
        <v>0</v>
      </c>
      <c r="AW61" s="18">
        <f t="shared" ca="1" si="39"/>
        <v>0</v>
      </c>
      <c r="AX61" s="18">
        <f t="shared" ca="1" si="39"/>
        <v>0</v>
      </c>
      <c r="AY61" s="18">
        <f t="shared" ca="1" si="40"/>
        <v>0</v>
      </c>
      <c r="AZ61" s="18">
        <f t="shared" ca="1" si="40"/>
        <v>0</v>
      </c>
      <c r="BA61" s="18">
        <f t="shared" ca="1" si="40"/>
        <v>0</v>
      </c>
      <c r="BB61" s="18">
        <f t="shared" ca="1" si="40"/>
        <v>0</v>
      </c>
      <c r="BC61" s="18">
        <f t="shared" ca="1" si="40"/>
        <v>0</v>
      </c>
      <c r="BD61" s="18">
        <f t="shared" ca="1" si="40"/>
        <v>0</v>
      </c>
      <c r="BE61" s="18">
        <f t="shared" ca="1" si="40"/>
        <v>0</v>
      </c>
      <c r="BF61" s="18">
        <f t="shared" ca="1" si="40"/>
        <v>0</v>
      </c>
      <c r="BG61" s="18">
        <f t="shared" ca="1" si="40"/>
        <v>0</v>
      </c>
      <c r="BH61" s="18">
        <f t="shared" ca="1" si="40"/>
        <v>0</v>
      </c>
      <c r="BI61" s="18">
        <f t="shared" ca="1" si="40"/>
        <v>0</v>
      </c>
    </row>
    <row r="62" spans="8:61" x14ac:dyDescent="0.35">
      <c r="H62" s="2" t="str">
        <f t="shared" si="18"/>
        <v>ON_NGCC</v>
      </c>
      <c r="I62">
        <f t="shared" si="25"/>
        <v>1</v>
      </c>
      <c r="J62">
        <f t="shared" si="24"/>
        <v>33</v>
      </c>
      <c r="K62" s="18">
        <f t="shared" ca="1" si="36"/>
        <v>3.6085240277250005E-2</v>
      </c>
      <c r="L62" s="18">
        <f t="shared" ca="1" si="36"/>
        <v>3.7785846473750002E-2</v>
      </c>
      <c r="M62" s="18">
        <f t="shared" ca="1" si="36"/>
        <v>3.948645267025E-2</v>
      </c>
      <c r="N62" s="18">
        <f t="shared" ca="1" si="36"/>
        <v>4.1187058866749997E-2</v>
      </c>
      <c r="O62" s="18">
        <f t="shared" ca="1" si="36"/>
        <v>4.2887665063250001E-2</v>
      </c>
      <c r="P62" s="18">
        <f t="shared" ca="1" si="36"/>
        <v>4.4588271259750005E-2</v>
      </c>
      <c r="Q62" s="18">
        <f t="shared" ca="1" si="36"/>
        <v>4.6288877456250002E-2</v>
      </c>
      <c r="R62" s="18">
        <f t="shared" ca="1" si="36"/>
        <v>4.7989483652749999E-2</v>
      </c>
      <c r="S62" s="18">
        <f t="shared" ca="1" si="36"/>
        <v>4.9690089849250003E-2</v>
      </c>
      <c r="T62" s="18">
        <f t="shared" ca="1" si="36"/>
        <v>5.1390696045750001E-2</v>
      </c>
      <c r="U62" s="18">
        <f t="shared" ca="1" si="37"/>
        <v>5.3091302242250005E-2</v>
      </c>
      <c r="V62" s="18">
        <f t="shared" ca="1" si="37"/>
        <v>5.4791908438750002E-2</v>
      </c>
      <c r="W62" s="18">
        <f t="shared" ca="1" si="37"/>
        <v>5.6492514635249999E-2</v>
      </c>
      <c r="X62" s="18">
        <f t="shared" ca="1" si="37"/>
        <v>5.8437186810603017E-2</v>
      </c>
      <c r="Y62" s="18">
        <f t="shared" ca="1" si="37"/>
        <v>6.0867703846135997E-2</v>
      </c>
      <c r="Z62" s="18">
        <f t="shared" ca="1" si="37"/>
        <v>6.3540108672401938E-2</v>
      </c>
      <c r="AA62" s="18">
        <f t="shared" ca="1" si="37"/>
        <v>6.6212513498667885E-2</v>
      </c>
      <c r="AB62" s="18">
        <f t="shared" ca="1" si="37"/>
        <v>6.8884918324933819E-2</v>
      </c>
      <c r="AC62" s="18">
        <f t="shared" ca="1" si="37"/>
        <v>7.1557323151199753E-2</v>
      </c>
      <c r="AD62" s="18">
        <f t="shared" ca="1" si="37"/>
        <v>7.4229727977465701E-2</v>
      </c>
      <c r="AE62" s="18">
        <f t="shared" ca="1" si="38"/>
        <v>7.6902132803731635E-2</v>
      </c>
      <c r="AF62" s="18">
        <f t="shared" ca="1" si="38"/>
        <v>7.9574537629997596E-2</v>
      </c>
      <c r="AG62" s="18">
        <f t="shared" ca="1" si="38"/>
        <v>8.224694245626353E-2</v>
      </c>
      <c r="AH62" s="18">
        <f t="shared" ca="1" si="38"/>
        <v>8.4918258188469431E-2</v>
      </c>
      <c r="AI62" s="18">
        <f t="shared" ca="1" si="38"/>
        <v>8.7589573920675345E-2</v>
      </c>
      <c r="AJ62" s="18">
        <f t="shared" ca="1" si="38"/>
        <v>9.0261978746941279E-2</v>
      </c>
      <c r="AK62" s="18">
        <f t="shared" ca="1" si="38"/>
        <v>9.2941027046973421E-2</v>
      </c>
      <c r="AL62" s="18">
        <f t="shared" ca="1" si="38"/>
        <v>9.5666470753962868E-2</v>
      </c>
      <c r="AM62" s="18">
        <f t="shared" ca="1" si="38"/>
        <v>9.8475012337732745E-2</v>
      </c>
      <c r="AN62" s="18">
        <f t="shared" ca="1" si="38"/>
        <v>0.10137340418145517</v>
      </c>
      <c r="AO62" s="18">
        <f t="shared" ca="1" si="39"/>
        <v>0.1043689432153324</v>
      </c>
      <c r="AP62" s="18">
        <f t="shared" ca="1" si="39"/>
        <v>0.10746947091659664</v>
      </c>
      <c r="AQ62" s="18">
        <f t="shared" ca="1" si="39"/>
        <v>0.11068348221891616</v>
      </c>
      <c r="AR62" s="18">
        <f t="shared" ca="1" si="39"/>
        <v>0.11107471568986452</v>
      </c>
      <c r="AS62" s="18">
        <f t="shared" ca="1" si="39"/>
        <v>0</v>
      </c>
      <c r="AT62" s="18">
        <f t="shared" ca="1" si="39"/>
        <v>0</v>
      </c>
      <c r="AU62" s="18">
        <f t="shared" ca="1" si="39"/>
        <v>0</v>
      </c>
      <c r="AV62" s="18">
        <f t="shared" ca="1" si="39"/>
        <v>0</v>
      </c>
      <c r="AW62" s="18">
        <f t="shared" ca="1" si="39"/>
        <v>0</v>
      </c>
      <c r="AX62" s="18">
        <f t="shared" ca="1" si="39"/>
        <v>0</v>
      </c>
      <c r="AY62" s="18">
        <f t="shared" ca="1" si="40"/>
        <v>0</v>
      </c>
      <c r="AZ62" s="18">
        <f t="shared" ca="1" si="40"/>
        <v>0</v>
      </c>
      <c r="BA62" s="18">
        <f t="shared" ca="1" si="40"/>
        <v>0</v>
      </c>
      <c r="BB62" s="18">
        <f t="shared" ca="1" si="40"/>
        <v>0</v>
      </c>
      <c r="BC62" s="18">
        <f t="shared" ca="1" si="40"/>
        <v>0</v>
      </c>
      <c r="BD62" s="18">
        <f t="shared" ca="1" si="40"/>
        <v>0</v>
      </c>
      <c r="BE62" s="18">
        <f t="shared" ca="1" si="40"/>
        <v>0</v>
      </c>
      <c r="BF62" s="18">
        <f t="shared" ca="1" si="40"/>
        <v>0</v>
      </c>
      <c r="BG62" s="18">
        <f t="shared" ca="1" si="40"/>
        <v>0</v>
      </c>
      <c r="BH62" s="18">
        <f t="shared" ca="1" si="40"/>
        <v>0</v>
      </c>
      <c r="BI62" s="18">
        <f t="shared" ca="1" si="40"/>
        <v>0</v>
      </c>
    </row>
    <row r="63" spans="8:61" x14ac:dyDescent="0.35">
      <c r="H63" s="2" t="str">
        <f t="shared" si="18"/>
        <v>ON_NGCC</v>
      </c>
      <c r="I63">
        <f t="shared" si="25"/>
        <v>1</v>
      </c>
      <c r="J63">
        <f t="shared" si="24"/>
        <v>34</v>
      </c>
      <c r="K63" s="18">
        <f t="shared" ca="1" si="36"/>
        <v>3.4384634080750008E-2</v>
      </c>
      <c r="L63" s="18">
        <f t="shared" ca="1" si="36"/>
        <v>3.6085240277250005E-2</v>
      </c>
      <c r="M63" s="18">
        <f t="shared" ca="1" si="36"/>
        <v>3.7785846473750002E-2</v>
      </c>
      <c r="N63" s="18">
        <f t="shared" ca="1" si="36"/>
        <v>3.948645267025E-2</v>
      </c>
      <c r="O63" s="18">
        <f t="shared" ca="1" si="36"/>
        <v>4.1187058866749997E-2</v>
      </c>
      <c r="P63" s="18">
        <f t="shared" ca="1" si="36"/>
        <v>4.2887665063250001E-2</v>
      </c>
      <c r="Q63" s="18">
        <f t="shared" ca="1" si="36"/>
        <v>4.4588271259750005E-2</v>
      </c>
      <c r="R63" s="18">
        <f t="shared" ca="1" si="36"/>
        <v>4.6288877456250002E-2</v>
      </c>
      <c r="S63" s="18">
        <f t="shared" ca="1" si="36"/>
        <v>4.7989483652749999E-2</v>
      </c>
      <c r="T63" s="18">
        <f t="shared" ca="1" si="36"/>
        <v>4.9690089849250003E-2</v>
      </c>
      <c r="U63" s="18">
        <f t="shared" ca="1" si="37"/>
        <v>5.1390696045750001E-2</v>
      </c>
      <c r="V63" s="18">
        <f t="shared" ca="1" si="37"/>
        <v>5.3091302242250005E-2</v>
      </c>
      <c r="W63" s="18">
        <f t="shared" ca="1" si="37"/>
        <v>5.4791908438750002E-2</v>
      </c>
      <c r="X63" s="18">
        <f t="shared" ca="1" si="37"/>
        <v>5.6492514635249999E-2</v>
      </c>
      <c r="Y63" s="18">
        <f t="shared" ca="1" si="37"/>
        <v>5.8437186810603017E-2</v>
      </c>
      <c r="Z63" s="18">
        <f t="shared" ca="1" si="37"/>
        <v>6.0867703846135997E-2</v>
      </c>
      <c r="AA63" s="18">
        <f t="shared" ca="1" si="37"/>
        <v>6.3540108672401938E-2</v>
      </c>
      <c r="AB63" s="18">
        <f t="shared" ca="1" si="37"/>
        <v>6.6212513498667885E-2</v>
      </c>
      <c r="AC63" s="18">
        <f t="shared" ca="1" si="37"/>
        <v>6.8884918324933819E-2</v>
      </c>
      <c r="AD63" s="18">
        <f t="shared" ca="1" si="37"/>
        <v>7.1557323151199753E-2</v>
      </c>
      <c r="AE63" s="18">
        <f t="shared" ca="1" si="38"/>
        <v>7.4229727977465701E-2</v>
      </c>
      <c r="AF63" s="18">
        <f t="shared" ca="1" si="38"/>
        <v>7.6902132803731635E-2</v>
      </c>
      <c r="AG63" s="18">
        <f t="shared" ca="1" si="38"/>
        <v>7.9574537629997596E-2</v>
      </c>
      <c r="AH63" s="18">
        <f t="shared" ca="1" si="38"/>
        <v>8.224694245626353E-2</v>
      </c>
      <c r="AI63" s="18">
        <f t="shared" ca="1" si="38"/>
        <v>8.4918258188469431E-2</v>
      </c>
      <c r="AJ63" s="18">
        <f t="shared" ca="1" si="38"/>
        <v>8.7589573920675345E-2</v>
      </c>
      <c r="AK63" s="18">
        <f t="shared" ca="1" si="38"/>
        <v>9.0261978746941279E-2</v>
      </c>
      <c r="AL63" s="18">
        <f t="shared" ca="1" si="38"/>
        <v>9.2941027046973421E-2</v>
      </c>
      <c r="AM63" s="18">
        <f t="shared" ca="1" si="38"/>
        <v>9.5666470753962868E-2</v>
      </c>
      <c r="AN63" s="18">
        <f t="shared" ca="1" si="38"/>
        <v>9.8475012337732745E-2</v>
      </c>
      <c r="AO63" s="18">
        <f t="shared" ca="1" si="39"/>
        <v>0.10137340418145517</v>
      </c>
      <c r="AP63" s="18">
        <f t="shared" ca="1" si="39"/>
        <v>0.1043689432153324</v>
      </c>
      <c r="AQ63" s="18">
        <f t="shared" ca="1" si="39"/>
        <v>0.10746947091659664</v>
      </c>
      <c r="AR63" s="18">
        <f t="shared" ca="1" si="39"/>
        <v>0.11068348221891616</v>
      </c>
      <c r="AS63" s="18">
        <f t="shared" ca="1" si="39"/>
        <v>0.11107471568986452</v>
      </c>
      <c r="AT63" s="18">
        <f t="shared" ca="1" si="39"/>
        <v>0</v>
      </c>
      <c r="AU63" s="18">
        <f t="shared" ca="1" si="39"/>
        <v>0</v>
      </c>
      <c r="AV63" s="18">
        <f t="shared" ca="1" si="39"/>
        <v>0</v>
      </c>
      <c r="AW63" s="18">
        <f t="shared" ca="1" si="39"/>
        <v>0</v>
      </c>
      <c r="AX63" s="18">
        <f t="shared" ca="1" si="39"/>
        <v>0</v>
      </c>
      <c r="AY63" s="18">
        <f t="shared" ca="1" si="40"/>
        <v>0</v>
      </c>
      <c r="AZ63" s="18">
        <f t="shared" ca="1" si="40"/>
        <v>0</v>
      </c>
      <c r="BA63" s="18">
        <f t="shared" ca="1" si="40"/>
        <v>0</v>
      </c>
      <c r="BB63" s="18">
        <f t="shared" ca="1" si="40"/>
        <v>0</v>
      </c>
      <c r="BC63" s="18">
        <f t="shared" ca="1" si="40"/>
        <v>0</v>
      </c>
      <c r="BD63" s="18">
        <f t="shared" ca="1" si="40"/>
        <v>0</v>
      </c>
      <c r="BE63" s="18">
        <f t="shared" ca="1" si="40"/>
        <v>0</v>
      </c>
      <c r="BF63" s="18">
        <f t="shared" ca="1" si="40"/>
        <v>0</v>
      </c>
      <c r="BG63" s="18">
        <f t="shared" ca="1" si="40"/>
        <v>0</v>
      </c>
      <c r="BH63" s="18">
        <f t="shared" ca="1" si="40"/>
        <v>0</v>
      </c>
      <c r="BI63" s="18">
        <f t="shared" ca="1" si="40"/>
        <v>0</v>
      </c>
    </row>
    <row r="64" spans="8:61" x14ac:dyDescent="0.35">
      <c r="H64" s="2" t="str">
        <f t="shared" si="18"/>
        <v>ON_NGCC</v>
      </c>
      <c r="I64">
        <f t="shared" si="25"/>
        <v>1</v>
      </c>
      <c r="J64">
        <f t="shared" si="24"/>
        <v>35</v>
      </c>
      <c r="K64" s="18">
        <f t="shared" ca="1" si="36"/>
        <v>3.2684027884250004E-2</v>
      </c>
      <c r="L64" s="18">
        <f t="shared" ca="1" si="36"/>
        <v>3.4384634080750008E-2</v>
      </c>
      <c r="M64" s="18">
        <f t="shared" ca="1" si="36"/>
        <v>3.6085240277250005E-2</v>
      </c>
      <c r="N64" s="18">
        <f t="shared" ca="1" si="36"/>
        <v>3.7785846473750002E-2</v>
      </c>
      <c r="O64" s="18">
        <f t="shared" ca="1" si="36"/>
        <v>3.948645267025E-2</v>
      </c>
      <c r="P64" s="18">
        <f t="shared" ca="1" si="36"/>
        <v>4.1187058866749997E-2</v>
      </c>
      <c r="Q64" s="18">
        <f t="shared" ca="1" si="36"/>
        <v>4.2887665063250001E-2</v>
      </c>
      <c r="R64" s="18">
        <f t="shared" ca="1" si="36"/>
        <v>4.4588271259750005E-2</v>
      </c>
      <c r="S64" s="18">
        <f t="shared" ca="1" si="36"/>
        <v>4.6288877456250002E-2</v>
      </c>
      <c r="T64" s="18">
        <f t="shared" ca="1" si="36"/>
        <v>4.7989483652749999E-2</v>
      </c>
      <c r="U64" s="18">
        <f t="shared" ca="1" si="37"/>
        <v>4.9690089849250003E-2</v>
      </c>
      <c r="V64" s="18">
        <f t="shared" ca="1" si="37"/>
        <v>5.1390696045750001E-2</v>
      </c>
      <c r="W64" s="18">
        <f t="shared" ca="1" si="37"/>
        <v>5.3091302242250005E-2</v>
      </c>
      <c r="X64" s="18">
        <f t="shared" ca="1" si="37"/>
        <v>5.4791908438750002E-2</v>
      </c>
      <c r="Y64" s="18">
        <f t="shared" ca="1" si="37"/>
        <v>5.6492514635249999E-2</v>
      </c>
      <c r="Z64" s="18">
        <f t="shared" ca="1" si="37"/>
        <v>5.8437186810603017E-2</v>
      </c>
      <c r="AA64" s="18">
        <f t="shared" ca="1" si="37"/>
        <v>6.0867703846135997E-2</v>
      </c>
      <c r="AB64" s="18">
        <f t="shared" ca="1" si="37"/>
        <v>6.3540108672401938E-2</v>
      </c>
      <c r="AC64" s="18">
        <f t="shared" ca="1" si="37"/>
        <v>6.6212513498667885E-2</v>
      </c>
      <c r="AD64" s="18">
        <f t="shared" ca="1" si="37"/>
        <v>6.8884918324933819E-2</v>
      </c>
      <c r="AE64" s="18">
        <f t="shared" ca="1" si="38"/>
        <v>7.1557323151199753E-2</v>
      </c>
      <c r="AF64" s="18">
        <f t="shared" ca="1" si="38"/>
        <v>7.4229727977465701E-2</v>
      </c>
      <c r="AG64" s="18">
        <f t="shared" ca="1" si="38"/>
        <v>7.6902132803731635E-2</v>
      </c>
      <c r="AH64" s="18">
        <f t="shared" ca="1" si="38"/>
        <v>7.9574537629997596E-2</v>
      </c>
      <c r="AI64" s="18">
        <f t="shared" ca="1" si="38"/>
        <v>8.224694245626353E-2</v>
      </c>
      <c r="AJ64" s="18">
        <f t="shared" ca="1" si="38"/>
        <v>8.4918258188469431E-2</v>
      </c>
      <c r="AK64" s="18">
        <f t="shared" ca="1" si="38"/>
        <v>8.7589573920675345E-2</v>
      </c>
      <c r="AL64" s="18">
        <f t="shared" ca="1" si="38"/>
        <v>9.0261978746941279E-2</v>
      </c>
      <c r="AM64" s="18">
        <f t="shared" ca="1" si="38"/>
        <v>9.2941027046973421E-2</v>
      </c>
      <c r="AN64" s="18">
        <f t="shared" ca="1" si="38"/>
        <v>9.5666470753962868E-2</v>
      </c>
      <c r="AO64" s="18">
        <f t="shared" ca="1" si="39"/>
        <v>9.8475012337732745E-2</v>
      </c>
      <c r="AP64" s="18">
        <f t="shared" ca="1" si="39"/>
        <v>0.10137340418145517</v>
      </c>
      <c r="AQ64" s="18">
        <f t="shared" ca="1" si="39"/>
        <v>0.1043689432153324</v>
      </c>
      <c r="AR64" s="18">
        <f t="shared" ca="1" si="39"/>
        <v>0.10746947091659664</v>
      </c>
      <c r="AS64" s="18">
        <f t="shared" ca="1" si="39"/>
        <v>0.11068348221891616</v>
      </c>
      <c r="AT64" s="18">
        <f t="shared" ca="1" si="39"/>
        <v>0.11107471568986452</v>
      </c>
      <c r="AU64" s="18">
        <f t="shared" ca="1" si="39"/>
        <v>0</v>
      </c>
      <c r="AV64" s="18">
        <f t="shared" ca="1" si="39"/>
        <v>0</v>
      </c>
      <c r="AW64" s="18">
        <f t="shared" ca="1" si="39"/>
        <v>0</v>
      </c>
      <c r="AX64" s="18">
        <f t="shared" ca="1" si="39"/>
        <v>0</v>
      </c>
      <c r="AY64" s="18">
        <f t="shared" ca="1" si="40"/>
        <v>0</v>
      </c>
      <c r="AZ64" s="18">
        <f t="shared" ca="1" si="40"/>
        <v>0</v>
      </c>
      <c r="BA64" s="18">
        <f t="shared" ca="1" si="40"/>
        <v>0</v>
      </c>
      <c r="BB64" s="18">
        <f t="shared" ca="1" si="40"/>
        <v>0</v>
      </c>
      <c r="BC64" s="18">
        <f t="shared" ca="1" si="40"/>
        <v>0</v>
      </c>
      <c r="BD64" s="18">
        <f t="shared" ca="1" si="40"/>
        <v>0</v>
      </c>
      <c r="BE64" s="18">
        <f t="shared" ca="1" si="40"/>
        <v>0</v>
      </c>
      <c r="BF64" s="18">
        <f t="shared" ca="1" si="40"/>
        <v>0</v>
      </c>
      <c r="BG64" s="18">
        <f t="shared" ca="1" si="40"/>
        <v>0</v>
      </c>
      <c r="BH64" s="18">
        <f t="shared" ca="1" si="40"/>
        <v>0</v>
      </c>
      <c r="BI64" s="18">
        <f t="shared" ca="1" si="40"/>
        <v>0</v>
      </c>
    </row>
    <row r="65" spans="8:61" x14ac:dyDescent="0.35">
      <c r="H65" s="2" t="str">
        <f t="shared" si="18"/>
        <v>ON_NGCC</v>
      </c>
      <c r="I65">
        <f t="shared" si="25"/>
        <v>1</v>
      </c>
      <c r="J65">
        <f t="shared" si="24"/>
        <v>36</v>
      </c>
      <c r="K65" s="18">
        <f t="shared" ca="1" si="36"/>
        <v>3.0983421687750003E-2</v>
      </c>
      <c r="L65" s="18">
        <f t="shared" ca="1" si="36"/>
        <v>3.2684027884250004E-2</v>
      </c>
      <c r="M65" s="18">
        <f t="shared" ca="1" si="36"/>
        <v>3.4384634080750008E-2</v>
      </c>
      <c r="N65" s="18">
        <f t="shared" ca="1" si="36"/>
        <v>3.6085240277250005E-2</v>
      </c>
      <c r="O65" s="18">
        <f t="shared" ca="1" si="36"/>
        <v>3.7785846473750002E-2</v>
      </c>
      <c r="P65" s="18">
        <f t="shared" ca="1" si="36"/>
        <v>3.948645267025E-2</v>
      </c>
      <c r="Q65" s="18">
        <f t="shared" ca="1" si="36"/>
        <v>4.1187058866749997E-2</v>
      </c>
      <c r="R65" s="18">
        <f t="shared" ca="1" si="36"/>
        <v>4.2887665063250001E-2</v>
      </c>
      <c r="S65" s="18">
        <f t="shared" ca="1" si="36"/>
        <v>4.4588271259750005E-2</v>
      </c>
      <c r="T65" s="18">
        <f t="shared" ca="1" si="36"/>
        <v>4.6288877456250002E-2</v>
      </c>
      <c r="U65" s="18">
        <f t="shared" ca="1" si="37"/>
        <v>4.7989483652749999E-2</v>
      </c>
      <c r="V65" s="18">
        <f t="shared" ca="1" si="37"/>
        <v>4.9690089849250003E-2</v>
      </c>
      <c r="W65" s="18">
        <f t="shared" ca="1" si="37"/>
        <v>5.1390696045750001E-2</v>
      </c>
      <c r="X65" s="18">
        <f t="shared" ca="1" si="37"/>
        <v>5.3091302242250005E-2</v>
      </c>
      <c r="Y65" s="18">
        <f t="shared" ca="1" si="37"/>
        <v>5.4791908438750002E-2</v>
      </c>
      <c r="Z65" s="18">
        <f t="shared" ca="1" si="37"/>
        <v>5.6492514635249999E-2</v>
      </c>
      <c r="AA65" s="18">
        <f t="shared" ca="1" si="37"/>
        <v>5.8437186810603017E-2</v>
      </c>
      <c r="AB65" s="18">
        <f t="shared" ca="1" si="37"/>
        <v>6.0867703846135997E-2</v>
      </c>
      <c r="AC65" s="18">
        <f t="shared" ca="1" si="37"/>
        <v>6.3540108672401938E-2</v>
      </c>
      <c r="AD65" s="18">
        <f t="shared" ca="1" si="37"/>
        <v>6.6212513498667885E-2</v>
      </c>
      <c r="AE65" s="18">
        <f t="shared" ca="1" si="38"/>
        <v>6.8884918324933819E-2</v>
      </c>
      <c r="AF65" s="18">
        <f t="shared" ca="1" si="38"/>
        <v>7.1557323151199753E-2</v>
      </c>
      <c r="AG65" s="18">
        <f t="shared" ca="1" si="38"/>
        <v>7.4229727977465701E-2</v>
      </c>
      <c r="AH65" s="18">
        <f t="shared" ca="1" si="38"/>
        <v>7.6902132803731635E-2</v>
      </c>
      <c r="AI65" s="18">
        <f t="shared" ca="1" si="38"/>
        <v>7.9574537629997596E-2</v>
      </c>
      <c r="AJ65" s="18">
        <f t="shared" ca="1" si="38"/>
        <v>8.224694245626353E-2</v>
      </c>
      <c r="AK65" s="18">
        <f t="shared" ca="1" si="38"/>
        <v>8.4918258188469431E-2</v>
      </c>
      <c r="AL65" s="18">
        <f t="shared" ca="1" si="38"/>
        <v>8.7589573920675345E-2</v>
      </c>
      <c r="AM65" s="18">
        <f t="shared" ca="1" si="38"/>
        <v>9.0261978746941279E-2</v>
      </c>
      <c r="AN65" s="18">
        <f t="shared" ca="1" si="38"/>
        <v>9.2941027046973421E-2</v>
      </c>
      <c r="AO65" s="18">
        <f t="shared" ca="1" si="39"/>
        <v>9.5666470753962868E-2</v>
      </c>
      <c r="AP65" s="18">
        <f t="shared" ca="1" si="39"/>
        <v>9.8475012337732745E-2</v>
      </c>
      <c r="AQ65" s="18">
        <f t="shared" ca="1" si="39"/>
        <v>0.10137340418145517</v>
      </c>
      <c r="AR65" s="18">
        <f t="shared" ca="1" si="39"/>
        <v>0.1043689432153324</v>
      </c>
      <c r="AS65" s="18">
        <f t="shared" ca="1" si="39"/>
        <v>0.10746947091659664</v>
      </c>
      <c r="AT65" s="18">
        <f t="shared" ca="1" si="39"/>
        <v>0.11068348221891616</v>
      </c>
      <c r="AU65" s="18">
        <f t="shared" ca="1" si="39"/>
        <v>0.11107471568986452</v>
      </c>
      <c r="AV65" s="18">
        <f t="shared" ca="1" si="39"/>
        <v>0</v>
      </c>
      <c r="AW65" s="18">
        <f t="shared" ca="1" si="39"/>
        <v>0</v>
      </c>
      <c r="AX65" s="18">
        <f t="shared" ca="1" si="39"/>
        <v>0</v>
      </c>
      <c r="AY65" s="18">
        <f t="shared" ca="1" si="40"/>
        <v>0</v>
      </c>
      <c r="AZ65" s="18">
        <f t="shared" ca="1" si="40"/>
        <v>0</v>
      </c>
      <c r="BA65" s="18">
        <f t="shared" ca="1" si="40"/>
        <v>0</v>
      </c>
      <c r="BB65" s="18">
        <f t="shared" ca="1" si="40"/>
        <v>0</v>
      </c>
      <c r="BC65" s="18">
        <f t="shared" ca="1" si="40"/>
        <v>0</v>
      </c>
      <c r="BD65" s="18">
        <f t="shared" ca="1" si="40"/>
        <v>0</v>
      </c>
      <c r="BE65" s="18">
        <f t="shared" ca="1" si="40"/>
        <v>0</v>
      </c>
      <c r="BF65" s="18">
        <f t="shared" ca="1" si="40"/>
        <v>0</v>
      </c>
      <c r="BG65" s="18">
        <f t="shared" ca="1" si="40"/>
        <v>0</v>
      </c>
      <c r="BH65" s="18">
        <f t="shared" ca="1" si="40"/>
        <v>0</v>
      </c>
      <c r="BI65" s="18">
        <f t="shared" ca="1" si="40"/>
        <v>0</v>
      </c>
    </row>
    <row r="66" spans="8:61" x14ac:dyDescent="0.35">
      <c r="H66" s="2" t="str">
        <f t="shared" si="18"/>
        <v>ON_NGCC</v>
      </c>
      <c r="I66">
        <f t="shared" si="25"/>
        <v>1</v>
      </c>
      <c r="J66">
        <f t="shared" si="24"/>
        <v>37</v>
      </c>
      <c r="K66" s="18">
        <f t="shared" ca="1" si="36"/>
        <v>2.9282815491250003E-2</v>
      </c>
      <c r="L66" s="18">
        <f t="shared" ca="1" si="36"/>
        <v>3.0983421687750003E-2</v>
      </c>
      <c r="M66" s="18">
        <f t="shared" ca="1" si="36"/>
        <v>3.2684027884250004E-2</v>
      </c>
      <c r="N66" s="18">
        <f t="shared" ca="1" si="36"/>
        <v>3.4384634080750008E-2</v>
      </c>
      <c r="O66" s="18">
        <f t="shared" ca="1" si="36"/>
        <v>3.6085240277250005E-2</v>
      </c>
      <c r="P66" s="18">
        <f t="shared" ca="1" si="36"/>
        <v>3.7785846473750002E-2</v>
      </c>
      <c r="Q66" s="18">
        <f t="shared" ca="1" si="36"/>
        <v>3.948645267025E-2</v>
      </c>
      <c r="R66" s="18">
        <f t="shared" ca="1" si="36"/>
        <v>4.1187058866749997E-2</v>
      </c>
      <c r="S66" s="18">
        <f t="shared" ca="1" si="36"/>
        <v>4.2887665063250001E-2</v>
      </c>
      <c r="T66" s="18">
        <f t="shared" ca="1" si="36"/>
        <v>4.4588271259750005E-2</v>
      </c>
      <c r="U66" s="18">
        <f t="shared" ca="1" si="37"/>
        <v>4.6288877456250002E-2</v>
      </c>
      <c r="V66" s="18">
        <f t="shared" ca="1" si="37"/>
        <v>4.7989483652749999E-2</v>
      </c>
      <c r="W66" s="18">
        <f t="shared" ca="1" si="37"/>
        <v>4.9690089849250003E-2</v>
      </c>
      <c r="X66" s="18">
        <f t="shared" ca="1" si="37"/>
        <v>5.1390696045750001E-2</v>
      </c>
      <c r="Y66" s="18">
        <f t="shared" ca="1" si="37"/>
        <v>5.3091302242250005E-2</v>
      </c>
      <c r="Z66" s="18">
        <f t="shared" ca="1" si="37"/>
        <v>5.4791908438750002E-2</v>
      </c>
      <c r="AA66" s="18">
        <f t="shared" ca="1" si="37"/>
        <v>5.6492514635249999E-2</v>
      </c>
      <c r="AB66" s="18">
        <f t="shared" ca="1" si="37"/>
        <v>5.8437186810603017E-2</v>
      </c>
      <c r="AC66" s="18">
        <f t="shared" ca="1" si="37"/>
        <v>6.0867703846135997E-2</v>
      </c>
      <c r="AD66" s="18">
        <f t="shared" ca="1" si="37"/>
        <v>6.3540108672401938E-2</v>
      </c>
      <c r="AE66" s="18">
        <f t="shared" ca="1" si="38"/>
        <v>6.6212513498667885E-2</v>
      </c>
      <c r="AF66" s="18">
        <f t="shared" ca="1" si="38"/>
        <v>6.8884918324933819E-2</v>
      </c>
      <c r="AG66" s="18">
        <f t="shared" ca="1" si="38"/>
        <v>7.1557323151199753E-2</v>
      </c>
      <c r="AH66" s="18">
        <f t="shared" ca="1" si="38"/>
        <v>7.4229727977465701E-2</v>
      </c>
      <c r="AI66" s="18">
        <f t="shared" ca="1" si="38"/>
        <v>7.6902132803731635E-2</v>
      </c>
      <c r="AJ66" s="18">
        <f t="shared" ca="1" si="38"/>
        <v>7.9574537629997596E-2</v>
      </c>
      <c r="AK66" s="18">
        <f t="shared" ca="1" si="38"/>
        <v>8.224694245626353E-2</v>
      </c>
      <c r="AL66" s="18">
        <f t="shared" ca="1" si="38"/>
        <v>8.4918258188469431E-2</v>
      </c>
      <c r="AM66" s="18">
        <f t="shared" ca="1" si="38"/>
        <v>8.7589573920675345E-2</v>
      </c>
      <c r="AN66" s="18">
        <f t="shared" ca="1" si="38"/>
        <v>9.0261978746941279E-2</v>
      </c>
      <c r="AO66" s="18">
        <f t="shared" ca="1" si="39"/>
        <v>9.2941027046973421E-2</v>
      </c>
      <c r="AP66" s="18">
        <f t="shared" ca="1" si="39"/>
        <v>9.5666470753962868E-2</v>
      </c>
      <c r="AQ66" s="18">
        <f t="shared" ca="1" si="39"/>
        <v>9.8475012337732745E-2</v>
      </c>
      <c r="AR66" s="18">
        <f t="shared" ca="1" si="39"/>
        <v>0.10137340418145517</v>
      </c>
      <c r="AS66" s="18">
        <f t="shared" ca="1" si="39"/>
        <v>0.1043689432153324</v>
      </c>
      <c r="AT66" s="18">
        <f t="shared" ca="1" si="39"/>
        <v>0.10746947091659664</v>
      </c>
      <c r="AU66" s="18">
        <f t="shared" ca="1" si="39"/>
        <v>0.11068348221891616</v>
      </c>
      <c r="AV66" s="18">
        <f t="shared" ca="1" si="39"/>
        <v>0.11107471568986452</v>
      </c>
      <c r="AW66" s="18">
        <f t="shared" ca="1" si="39"/>
        <v>0</v>
      </c>
      <c r="AX66" s="18">
        <f t="shared" ca="1" si="39"/>
        <v>0</v>
      </c>
      <c r="AY66" s="18">
        <f t="shared" ca="1" si="40"/>
        <v>0</v>
      </c>
      <c r="AZ66" s="18">
        <f t="shared" ca="1" si="40"/>
        <v>0</v>
      </c>
      <c r="BA66" s="18">
        <f t="shared" ca="1" si="40"/>
        <v>0</v>
      </c>
      <c r="BB66" s="18">
        <f t="shared" ca="1" si="40"/>
        <v>0</v>
      </c>
      <c r="BC66" s="18">
        <f t="shared" ca="1" si="40"/>
        <v>0</v>
      </c>
      <c r="BD66" s="18">
        <f t="shared" ca="1" si="40"/>
        <v>0</v>
      </c>
      <c r="BE66" s="18">
        <f t="shared" ca="1" si="40"/>
        <v>0</v>
      </c>
      <c r="BF66" s="18">
        <f t="shared" ca="1" si="40"/>
        <v>0</v>
      </c>
      <c r="BG66" s="18">
        <f t="shared" ca="1" si="40"/>
        <v>0</v>
      </c>
      <c r="BH66" s="18">
        <f t="shared" ca="1" si="40"/>
        <v>0</v>
      </c>
      <c r="BI66" s="18">
        <f t="shared" ca="1" si="40"/>
        <v>0</v>
      </c>
    </row>
    <row r="67" spans="8:61" x14ac:dyDescent="0.35">
      <c r="H67" s="2" t="str">
        <f t="shared" si="18"/>
        <v>ON_NGCC</v>
      </c>
      <c r="I67">
        <f t="shared" si="25"/>
        <v>1</v>
      </c>
      <c r="J67">
        <f t="shared" si="24"/>
        <v>38</v>
      </c>
      <c r="K67" s="18">
        <f t="shared" ca="1" si="36"/>
        <v>2.7582209294750002E-2</v>
      </c>
      <c r="L67" s="18">
        <f t="shared" ca="1" si="36"/>
        <v>2.9282815491250003E-2</v>
      </c>
      <c r="M67" s="18">
        <f t="shared" ca="1" si="36"/>
        <v>3.0983421687750003E-2</v>
      </c>
      <c r="N67" s="18">
        <f t="shared" ca="1" si="36"/>
        <v>3.2684027884250004E-2</v>
      </c>
      <c r="O67" s="18">
        <f t="shared" ca="1" si="36"/>
        <v>3.4384634080750008E-2</v>
      </c>
      <c r="P67" s="18">
        <f t="shared" ca="1" si="36"/>
        <v>3.6085240277250005E-2</v>
      </c>
      <c r="Q67" s="18">
        <f t="shared" ca="1" si="36"/>
        <v>3.7785846473750002E-2</v>
      </c>
      <c r="R67" s="18">
        <f t="shared" ca="1" si="36"/>
        <v>3.948645267025E-2</v>
      </c>
      <c r="S67" s="18">
        <f t="shared" ca="1" si="36"/>
        <v>4.1187058866749997E-2</v>
      </c>
      <c r="T67" s="18">
        <f t="shared" ca="1" si="36"/>
        <v>4.2887665063250001E-2</v>
      </c>
      <c r="U67" s="18">
        <f t="shared" ca="1" si="37"/>
        <v>4.4588271259750005E-2</v>
      </c>
      <c r="V67" s="18">
        <f t="shared" ca="1" si="37"/>
        <v>4.6288877456250002E-2</v>
      </c>
      <c r="W67" s="18">
        <f t="shared" ca="1" si="37"/>
        <v>4.7989483652749999E-2</v>
      </c>
      <c r="X67" s="18">
        <f t="shared" ca="1" si="37"/>
        <v>4.9690089849250003E-2</v>
      </c>
      <c r="Y67" s="18">
        <f t="shared" ca="1" si="37"/>
        <v>5.1390696045750001E-2</v>
      </c>
      <c r="Z67" s="18">
        <f t="shared" ca="1" si="37"/>
        <v>5.3091302242250005E-2</v>
      </c>
      <c r="AA67" s="18">
        <f t="shared" ca="1" si="37"/>
        <v>5.4791908438750002E-2</v>
      </c>
      <c r="AB67" s="18">
        <f t="shared" ca="1" si="37"/>
        <v>5.6492514635249999E-2</v>
      </c>
      <c r="AC67" s="18">
        <f t="shared" ca="1" si="37"/>
        <v>5.8437186810603017E-2</v>
      </c>
      <c r="AD67" s="18">
        <f t="shared" ca="1" si="37"/>
        <v>6.0867703846135997E-2</v>
      </c>
      <c r="AE67" s="18">
        <f t="shared" ca="1" si="38"/>
        <v>6.3540108672401938E-2</v>
      </c>
      <c r="AF67" s="18">
        <f t="shared" ca="1" si="38"/>
        <v>6.6212513498667885E-2</v>
      </c>
      <c r="AG67" s="18">
        <f t="shared" ca="1" si="38"/>
        <v>6.8884918324933819E-2</v>
      </c>
      <c r="AH67" s="18">
        <f t="shared" ca="1" si="38"/>
        <v>7.1557323151199753E-2</v>
      </c>
      <c r="AI67" s="18">
        <f t="shared" ca="1" si="38"/>
        <v>7.4229727977465701E-2</v>
      </c>
      <c r="AJ67" s="18">
        <f t="shared" ca="1" si="38"/>
        <v>7.6902132803731635E-2</v>
      </c>
      <c r="AK67" s="18">
        <f t="shared" ca="1" si="38"/>
        <v>7.9574537629997596E-2</v>
      </c>
      <c r="AL67" s="18">
        <f t="shared" ca="1" si="38"/>
        <v>8.224694245626353E-2</v>
      </c>
      <c r="AM67" s="18">
        <f t="shared" ca="1" si="38"/>
        <v>8.4918258188469431E-2</v>
      </c>
      <c r="AN67" s="18">
        <f t="shared" ca="1" si="38"/>
        <v>8.7589573920675345E-2</v>
      </c>
      <c r="AO67" s="18">
        <f t="shared" ca="1" si="39"/>
        <v>9.0261978746941279E-2</v>
      </c>
      <c r="AP67" s="18">
        <f t="shared" ca="1" si="39"/>
        <v>9.2941027046973421E-2</v>
      </c>
      <c r="AQ67" s="18">
        <f t="shared" ca="1" si="39"/>
        <v>9.5666470753962868E-2</v>
      </c>
      <c r="AR67" s="18">
        <f t="shared" ca="1" si="39"/>
        <v>9.8475012337732745E-2</v>
      </c>
      <c r="AS67" s="18">
        <f t="shared" ca="1" si="39"/>
        <v>0.10137340418145517</v>
      </c>
      <c r="AT67" s="18">
        <f t="shared" ca="1" si="39"/>
        <v>0.1043689432153324</v>
      </c>
      <c r="AU67" s="18">
        <f t="shared" ca="1" si="39"/>
        <v>0.10746947091659664</v>
      </c>
      <c r="AV67" s="18">
        <f t="shared" ca="1" si="39"/>
        <v>0.11068348221891616</v>
      </c>
      <c r="AW67" s="18">
        <f t="shared" ca="1" si="39"/>
        <v>0.11107471568986452</v>
      </c>
      <c r="AX67" s="18">
        <f t="shared" ca="1" si="39"/>
        <v>0</v>
      </c>
      <c r="AY67" s="18">
        <f t="shared" ca="1" si="40"/>
        <v>0</v>
      </c>
      <c r="AZ67" s="18">
        <f t="shared" ca="1" si="40"/>
        <v>0</v>
      </c>
      <c r="BA67" s="18">
        <f t="shared" ca="1" si="40"/>
        <v>0</v>
      </c>
      <c r="BB67" s="18">
        <f t="shared" ca="1" si="40"/>
        <v>0</v>
      </c>
      <c r="BC67" s="18">
        <f t="shared" ca="1" si="40"/>
        <v>0</v>
      </c>
      <c r="BD67" s="18">
        <f t="shared" ca="1" si="40"/>
        <v>0</v>
      </c>
      <c r="BE67" s="18">
        <f t="shared" ca="1" si="40"/>
        <v>0</v>
      </c>
      <c r="BF67" s="18">
        <f t="shared" ca="1" si="40"/>
        <v>0</v>
      </c>
      <c r="BG67" s="18">
        <f t="shared" ca="1" si="40"/>
        <v>0</v>
      </c>
      <c r="BH67" s="18">
        <f t="shared" ca="1" si="40"/>
        <v>0</v>
      </c>
      <c r="BI67" s="18">
        <f t="shared" ca="1" si="40"/>
        <v>0</v>
      </c>
    </row>
    <row r="68" spans="8:61" x14ac:dyDescent="0.35">
      <c r="H68" s="2" t="str">
        <f t="shared" si="18"/>
        <v>ON_NGCC</v>
      </c>
      <c r="I68">
        <f t="shared" si="25"/>
        <v>1</v>
      </c>
      <c r="J68">
        <f t="shared" si="24"/>
        <v>39</v>
      </c>
      <c r="K68" s="18">
        <f t="shared" ca="1" si="36"/>
        <v>2.5881603098249998E-2</v>
      </c>
      <c r="L68" s="18">
        <f t="shared" ca="1" si="36"/>
        <v>2.7582209294750002E-2</v>
      </c>
      <c r="M68" s="18">
        <f t="shared" ca="1" si="36"/>
        <v>2.9282815491250003E-2</v>
      </c>
      <c r="N68" s="18">
        <f t="shared" ca="1" si="36"/>
        <v>3.0983421687750003E-2</v>
      </c>
      <c r="O68" s="18">
        <f t="shared" ca="1" si="36"/>
        <v>3.2684027884250004E-2</v>
      </c>
      <c r="P68" s="18">
        <f t="shared" ca="1" si="36"/>
        <v>3.4384634080750008E-2</v>
      </c>
      <c r="Q68" s="18">
        <f t="shared" ca="1" si="36"/>
        <v>3.6085240277250005E-2</v>
      </c>
      <c r="R68" s="18">
        <f t="shared" ca="1" si="36"/>
        <v>3.7785846473750002E-2</v>
      </c>
      <c r="S68" s="18">
        <f t="shared" ca="1" si="36"/>
        <v>3.948645267025E-2</v>
      </c>
      <c r="T68" s="18">
        <f t="shared" ca="1" si="36"/>
        <v>4.1187058866749997E-2</v>
      </c>
      <c r="U68" s="18">
        <f t="shared" ca="1" si="37"/>
        <v>4.2887665063250001E-2</v>
      </c>
      <c r="V68" s="18">
        <f t="shared" ca="1" si="37"/>
        <v>4.4588271259750005E-2</v>
      </c>
      <c r="W68" s="18">
        <f t="shared" ca="1" si="37"/>
        <v>4.6288877456250002E-2</v>
      </c>
      <c r="X68" s="18">
        <f t="shared" ca="1" si="37"/>
        <v>4.7989483652749999E-2</v>
      </c>
      <c r="Y68" s="18">
        <f t="shared" ca="1" si="37"/>
        <v>4.9690089849250003E-2</v>
      </c>
      <c r="Z68" s="18">
        <f t="shared" ca="1" si="37"/>
        <v>5.1390696045750001E-2</v>
      </c>
      <c r="AA68" s="18">
        <f t="shared" ca="1" si="37"/>
        <v>5.3091302242250005E-2</v>
      </c>
      <c r="AB68" s="18">
        <f t="shared" ca="1" si="37"/>
        <v>5.4791908438750002E-2</v>
      </c>
      <c r="AC68" s="18">
        <f t="shared" ca="1" si="37"/>
        <v>5.6492514635249999E-2</v>
      </c>
      <c r="AD68" s="18">
        <f t="shared" ca="1" si="37"/>
        <v>5.8437186810603017E-2</v>
      </c>
      <c r="AE68" s="18">
        <f t="shared" ca="1" si="38"/>
        <v>6.0867703846135997E-2</v>
      </c>
      <c r="AF68" s="18">
        <f t="shared" ca="1" si="38"/>
        <v>6.3540108672401938E-2</v>
      </c>
      <c r="AG68" s="18">
        <f t="shared" ca="1" si="38"/>
        <v>6.6212513498667885E-2</v>
      </c>
      <c r="AH68" s="18">
        <f t="shared" ca="1" si="38"/>
        <v>6.8884918324933819E-2</v>
      </c>
      <c r="AI68" s="18">
        <f t="shared" ca="1" si="38"/>
        <v>7.1557323151199753E-2</v>
      </c>
      <c r="AJ68" s="18">
        <f t="shared" ca="1" si="38"/>
        <v>7.4229727977465701E-2</v>
      </c>
      <c r="AK68" s="18">
        <f t="shared" ca="1" si="38"/>
        <v>7.6902132803731635E-2</v>
      </c>
      <c r="AL68" s="18">
        <f t="shared" ca="1" si="38"/>
        <v>7.9574537629997596E-2</v>
      </c>
      <c r="AM68" s="18">
        <f t="shared" ca="1" si="38"/>
        <v>8.224694245626353E-2</v>
      </c>
      <c r="AN68" s="18">
        <f t="shared" ca="1" si="38"/>
        <v>8.4918258188469431E-2</v>
      </c>
      <c r="AO68" s="18">
        <f t="shared" ca="1" si="39"/>
        <v>8.7589573920675345E-2</v>
      </c>
      <c r="AP68" s="18">
        <f t="shared" ca="1" si="39"/>
        <v>9.0261978746941279E-2</v>
      </c>
      <c r="AQ68" s="18">
        <f t="shared" ca="1" si="39"/>
        <v>9.2941027046973421E-2</v>
      </c>
      <c r="AR68" s="18">
        <f t="shared" ca="1" si="39"/>
        <v>9.5666470753962868E-2</v>
      </c>
      <c r="AS68" s="18">
        <f t="shared" ca="1" si="39"/>
        <v>9.8475012337732745E-2</v>
      </c>
      <c r="AT68" s="18">
        <f t="shared" ca="1" si="39"/>
        <v>0.10137340418145517</v>
      </c>
      <c r="AU68" s="18">
        <f t="shared" ca="1" si="39"/>
        <v>0.1043689432153324</v>
      </c>
      <c r="AV68" s="18">
        <f t="shared" ca="1" si="39"/>
        <v>0.10746947091659664</v>
      </c>
      <c r="AW68" s="18">
        <f t="shared" ca="1" si="39"/>
        <v>0.11068348221891616</v>
      </c>
      <c r="AX68" s="18">
        <f t="shared" ca="1" si="39"/>
        <v>0.11107471568986452</v>
      </c>
      <c r="AY68" s="18">
        <f t="shared" ca="1" si="40"/>
        <v>0</v>
      </c>
      <c r="AZ68" s="18">
        <f t="shared" ca="1" si="40"/>
        <v>0</v>
      </c>
      <c r="BA68" s="18">
        <f t="shared" ca="1" si="40"/>
        <v>0</v>
      </c>
      <c r="BB68" s="18">
        <f t="shared" ca="1" si="40"/>
        <v>0</v>
      </c>
      <c r="BC68" s="18">
        <f t="shared" ca="1" si="40"/>
        <v>0</v>
      </c>
      <c r="BD68" s="18">
        <f t="shared" ca="1" si="40"/>
        <v>0</v>
      </c>
      <c r="BE68" s="18">
        <f t="shared" ca="1" si="40"/>
        <v>0</v>
      </c>
      <c r="BF68" s="18">
        <f t="shared" ca="1" si="40"/>
        <v>0</v>
      </c>
      <c r="BG68" s="18">
        <f t="shared" ca="1" si="40"/>
        <v>0</v>
      </c>
      <c r="BH68" s="18">
        <f t="shared" ca="1" si="40"/>
        <v>0</v>
      </c>
      <c r="BI68" s="18">
        <f t="shared" ca="1" si="40"/>
        <v>0</v>
      </c>
    </row>
    <row r="69" spans="8:61" x14ac:dyDescent="0.35">
      <c r="H69" s="2" t="str">
        <f t="shared" si="18"/>
        <v>ON_NGCC</v>
      </c>
      <c r="I69">
        <f t="shared" si="25"/>
        <v>1</v>
      </c>
      <c r="J69">
        <f t="shared" si="24"/>
        <v>40</v>
      </c>
      <c r="K69" s="18">
        <f t="shared" ref="K69:T78" ca="1" si="41">IF(K$28&gt;$J69,0,OFFSET($K$2,$I69,$J69-K$28))</f>
        <v>0</v>
      </c>
      <c r="L69" s="18">
        <f t="shared" ca="1" si="41"/>
        <v>2.5881603098249998E-2</v>
      </c>
      <c r="M69" s="18">
        <f t="shared" ca="1" si="41"/>
        <v>2.7582209294750002E-2</v>
      </c>
      <c r="N69" s="18">
        <f t="shared" ca="1" si="41"/>
        <v>2.9282815491250003E-2</v>
      </c>
      <c r="O69" s="18">
        <f t="shared" ca="1" si="41"/>
        <v>3.0983421687750003E-2</v>
      </c>
      <c r="P69" s="18">
        <f t="shared" ca="1" si="41"/>
        <v>3.2684027884250004E-2</v>
      </c>
      <c r="Q69" s="18">
        <f t="shared" ca="1" si="41"/>
        <v>3.4384634080750008E-2</v>
      </c>
      <c r="R69" s="18">
        <f t="shared" ca="1" si="41"/>
        <v>3.6085240277250005E-2</v>
      </c>
      <c r="S69" s="18">
        <f t="shared" ca="1" si="41"/>
        <v>3.7785846473750002E-2</v>
      </c>
      <c r="T69" s="18">
        <f t="shared" ca="1" si="41"/>
        <v>3.948645267025E-2</v>
      </c>
      <c r="U69" s="18">
        <f t="shared" ref="U69:AD78" ca="1" si="42">IF(U$28&gt;$J69,0,OFFSET($K$2,$I69,$J69-U$28))</f>
        <v>4.1187058866749997E-2</v>
      </c>
      <c r="V69" s="18">
        <f t="shared" ca="1" si="42"/>
        <v>4.2887665063250001E-2</v>
      </c>
      <c r="W69" s="18">
        <f t="shared" ca="1" si="42"/>
        <v>4.4588271259750005E-2</v>
      </c>
      <c r="X69" s="18">
        <f t="shared" ca="1" si="42"/>
        <v>4.6288877456250002E-2</v>
      </c>
      <c r="Y69" s="18">
        <f t="shared" ca="1" si="42"/>
        <v>4.7989483652749999E-2</v>
      </c>
      <c r="Z69" s="18">
        <f t="shared" ca="1" si="42"/>
        <v>4.9690089849250003E-2</v>
      </c>
      <c r="AA69" s="18">
        <f t="shared" ca="1" si="42"/>
        <v>5.1390696045750001E-2</v>
      </c>
      <c r="AB69" s="18">
        <f t="shared" ca="1" si="42"/>
        <v>5.3091302242250005E-2</v>
      </c>
      <c r="AC69" s="18">
        <f t="shared" ca="1" si="42"/>
        <v>5.4791908438750002E-2</v>
      </c>
      <c r="AD69" s="18">
        <f t="shared" ca="1" si="42"/>
        <v>5.6492514635249999E-2</v>
      </c>
      <c r="AE69" s="18">
        <f t="shared" ref="AE69:AN78" ca="1" si="43">IF(AE$28&gt;$J69,0,OFFSET($K$2,$I69,$J69-AE$28))</f>
        <v>5.8437186810603017E-2</v>
      </c>
      <c r="AF69" s="18">
        <f t="shared" ca="1" si="43"/>
        <v>6.0867703846135997E-2</v>
      </c>
      <c r="AG69" s="18">
        <f t="shared" ca="1" si="43"/>
        <v>6.3540108672401938E-2</v>
      </c>
      <c r="AH69" s="18">
        <f t="shared" ca="1" si="43"/>
        <v>6.6212513498667885E-2</v>
      </c>
      <c r="AI69" s="18">
        <f t="shared" ca="1" si="43"/>
        <v>6.8884918324933819E-2</v>
      </c>
      <c r="AJ69" s="18">
        <f t="shared" ca="1" si="43"/>
        <v>7.1557323151199753E-2</v>
      </c>
      <c r="AK69" s="18">
        <f t="shared" ca="1" si="43"/>
        <v>7.4229727977465701E-2</v>
      </c>
      <c r="AL69" s="18">
        <f t="shared" ca="1" si="43"/>
        <v>7.6902132803731635E-2</v>
      </c>
      <c r="AM69" s="18">
        <f t="shared" ca="1" si="43"/>
        <v>7.9574537629997596E-2</v>
      </c>
      <c r="AN69" s="18">
        <f t="shared" ca="1" si="43"/>
        <v>8.224694245626353E-2</v>
      </c>
      <c r="AO69" s="18">
        <f t="shared" ref="AO69:AX78" ca="1" si="44">IF(AO$28&gt;$J69,0,OFFSET($K$2,$I69,$J69-AO$28))</f>
        <v>8.4918258188469431E-2</v>
      </c>
      <c r="AP69" s="18">
        <f t="shared" ca="1" si="44"/>
        <v>8.7589573920675345E-2</v>
      </c>
      <c r="AQ69" s="18">
        <f t="shared" ca="1" si="44"/>
        <v>9.0261978746941279E-2</v>
      </c>
      <c r="AR69" s="18">
        <f t="shared" ca="1" si="44"/>
        <v>9.2941027046973421E-2</v>
      </c>
      <c r="AS69" s="18">
        <f t="shared" ca="1" si="44"/>
        <v>9.5666470753962868E-2</v>
      </c>
      <c r="AT69" s="18">
        <f t="shared" ca="1" si="44"/>
        <v>9.8475012337732745E-2</v>
      </c>
      <c r="AU69" s="18">
        <f t="shared" ca="1" si="44"/>
        <v>0.10137340418145517</v>
      </c>
      <c r="AV69" s="18">
        <f t="shared" ca="1" si="44"/>
        <v>0.1043689432153324</v>
      </c>
      <c r="AW69" s="18">
        <f t="shared" ca="1" si="44"/>
        <v>0.10746947091659664</v>
      </c>
      <c r="AX69" s="18">
        <f t="shared" ca="1" si="44"/>
        <v>0.11068348221891616</v>
      </c>
      <c r="AY69" s="18">
        <f t="shared" ref="AY69:BI78" ca="1" si="45">IF(AY$28&gt;$J69,0,OFFSET($K$2,$I69,$J69-AY$28))</f>
        <v>0.11107471568986452</v>
      </c>
      <c r="AZ69" s="18">
        <f t="shared" ca="1" si="45"/>
        <v>0</v>
      </c>
      <c r="BA69" s="18">
        <f t="shared" ca="1" si="45"/>
        <v>0</v>
      </c>
      <c r="BB69" s="18">
        <f t="shared" ca="1" si="45"/>
        <v>0</v>
      </c>
      <c r="BC69" s="18">
        <f t="shared" ca="1" si="45"/>
        <v>0</v>
      </c>
      <c r="BD69" s="18">
        <f t="shared" ca="1" si="45"/>
        <v>0</v>
      </c>
      <c r="BE69" s="18">
        <f t="shared" ca="1" si="45"/>
        <v>0</v>
      </c>
      <c r="BF69" s="18">
        <f t="shared" ca="1" si="45"/>
        <v>0</v>
      </c>
      <c r="BG69" s="18">
        <f t="shared" ca="1" si="45"/>
        <v>0</v>
      </c>
      <c r="BH69" s="18">
        <f t="shared" ca="1" si="45"/>
        <v>0</v>
      </c>
      <c r="BI69" s="18">
        <f t="shared" ca="1" si="45"/>
        <v>0</v>
      </c>
    </row>
    <row r="70" spans="8:61" x14ac:dyDescent="0.35">
      <c r="H70" s="2" t="str">
        <f t="shared" si="18"/>
        <v>ON_NGCC</v>
      </c>
      <c r="I70">
        <f t="shared" si="25"/>
        <v>1</v>
      </c>
      <c r="J70">
        <f t="shared" si="24"/>
        <v>41</v>
      </c>
      <c r="K70" s="18">
        <f t="shared" ca="1" si="41"/>
        <v>0</v>
      </c>
      <c r="L70" s="18">
        <f t="shared" ca="1" si="41"/>
        <v>0</v>
      </c>
      <c r="M70" s="18">
        <f t="shared" ca="1" si="41"/>
        <v>2.5881603098249998E-2</v>
      </c>
      <c r="N70" s="18">
        <f t="shared" ca="1" si="41"/>
        <v>2.7582209294750002E-2</v>
      </c>
      <c r="O70" s="18">
        <f t="shared" ca="1" si="41"/>
        <v>2.9282815491250003E-2</v>
      </c>
      <c r="P70" s="18">
        <f t="shared" ca="1" si="41"/>
        <v>3.0983421687750003E-2</v>
      </c>
      <c r="Q70" s="18">
        <f t="shared" ca="1" si="41"/>
        <v>3.2684027884250004E-2</v>
      </c>
      <c r="R70" s="18">
        <f t="shared" ca="1" si="41"/>
        <v>3.4384634080750008E-2</v>
      </c>
      <c r="S70" s="18">
        <f t="shared" ca="1" si="41"/>
        <v>3.6085240277250005E-2</v>
      </c>
      <c r="T70" s="18">
        <f t="shared" ca="1" si="41"/>
        <v>3.7785846473750002E-2</v>
      </c>
      <c r="U70" s="18">
        <f t="shared" ca="1" si="42"/>
        <v>3.948645267025E-2</v>
      </c>
      <c r="V70" s="18">
        <f t="shared" ca="1" si="42"/>
        <v>4.1187058866749997E-2</v>
      </c>
      <c r="W70" s="18">
        <f t="shared" ca="1" si="42"/>
        <v>4.2887665063250001E-2</v>
      </c>
      <c r="X70" s="18">
        <f t="shared" ca="1" si="42"/>
        <v>4.4588271259750005E-2</v>
      </c>
      <c r="Y70" s="18">
        <f t="shared" ca="1" si="42"/>
        <v>4.6288877456250002E-2</v>
      </c>
      <c r="Z70" s="18">
        <f t="shared" ca="1" si="42"/>
        <v>4.7989483652749999E-2</v>
      </c>
      <c r="AA70" s="18">
        <f t="shared" ca="1" si="42"/>
        <v>4.9690089849250003E-2</v>
      </c>
      <c r="AB70" s="18">
        <f t="shared" ca="1" si="42"/>
        <v>5.1390696045750001E-2</v>
      </c>
      <c r="AC70" s="18">
        <f t="shared" ca="1" si="42"/>
        <v>5.3091302242250005E-2</v>
      </c>
      <c r="AD70" s="18">
        <f t="shared" ca="1" si="42"/>
        <v>5.4791908438750002E-2</v>
      </c>
      <c r="AE70" s="18">
        <f t="shared" ca="1" si="43"/>
        <v>5.6492514635249999E-2</v>
      </c>
      <c r="AF70" s="18">
        <f t="shared" ca="1" si="43"/>
        <v>5.8437186810603017E-2</v>
      </c>
      <c r="AG70" s="18">
        <f t="shared" ca="1" si="43"/>
        <v>6.0867703846135997E-2</v>
      </c>
      <c r="AH70" s="18">
        <f t="shared" ca="1" si="43"/>
        <v>6.3540108672401938E-2</v>
      </c>
      <c r="AI70" s="18">
        <f t="shared" ca="1" si="43"/>
        <v>6.6212513498667885E-2</v>
      </c>
      <c r="AJ70" s="18">
        <f t="shared" ca="1" si="43"/>
        <v>6.8884918324933819E-2</v>
      </c>
      <c r="AK70" s="18">
        <f t="shared" ca="1" si="43"/>
        <v>7.1557323151199753E-2</v>
      </c>
      <c r="AL70" s="18">
        <f t="shared" ca="1" si="43"/>
        <v>7.4229727977465701E-2</v>
      </c>
      <c r="AM70" s="18">
        <f t="shared" ca="1" si="43"/>
        <v>7.6902132803731635E-2</v>
      </c>
      <c r="AN70" s="18">
        <f t="shared" ca="1" si="43"/>
        <v>7.9574537629997596E-2</v>
      </c>
      <c r="AO70" s="18">
        <f t="shared" ca="1" si="44"/>
        <v>8.224694245626353E-2</v>
      </c>
      <c r="AP70" s="18">
        <f t="shared" ca="1" si="44"/>
        <v>8.4918258188469431E-2</v>
      </c>
      <c r="AQ70" s="18">
        <f t="shared" ca="1" si="44"/>
        <v>8.7589573920675345E-2</v>
      </c>
      <c r="AR70" s="18">
        <f t="shared" ca="1" si="44"/>
        <v>9.0261978746941279E-2</v>
      </c>
      <c r="AS70" s="18">
        <f t="shared" ca="1" si="44"/>
        <v>9.2941027046973421E-2</v>
      </c>
      <c r="AT70" s="18">
        <f t="shared" ca="1" si="44"/>
        <v>9.5666470753962868E-2</v>
      </c>
      <c r="AU70" s="18">
        <f t="shared" ca="1" si="44"/>
        <v>9.8475012337732745E-2</v>
      </c>
      <c r="AV70" s="18">
        <f t="shared" ca="1" si="44"/>
        <v>0.10137340418145517</v>
      </c>
      <c r="AW70" s="18">
        <f t="shared" ca="1" si="44"/>
        <v>0.1043689432153324</v>
      </c>
      <c r="AX70" s="18">
        <f t="shared" ca="1" si="44"/>
        <v>0.10746947091659664</v>
      </c>
      <c r="AY70" s="18">
        <f t="shared" ca="1" si="45"/>
        <v>0.11068348221891616</v>
      </c>
      <c r="AZ70" s="18">
        <f t="shared" ca="1" si="45"/>
        <v>0.11107471568986452</v>
      </c>
      <c r="BA70" s="18">
        <f t="shared" ca="1" si="45"/>
        <v>0</v>
      </c>
      <c r="BB70" s="18">
        <f t="shared" ca="1" si="45"/>
        <v>0</v>
      </c>
      <c r="BC70" s="18">
        <f t="shared" ca="1" si="45"/>
        <v>0</v>
      </c>
      <c r="BD70" s="18">
        <f t="shared" ca="1" si="45"/>
        <v>0</v>
      </c>
      <c r="BE70" s="18">
        <f t="shared" ca="1" si="45"/>
        <v>0</v>
      </c>
      <c r="BF70" s="18">
        <f t="shared" ca="1" si="45"/>
        <v>0</v>
      </c>
      <c r="BG70" s="18">
        <f t="shared" ca="1" si="45"/>
        <v>0</v>
      </c>
      <c r="BH70" s="18">
        <f t="shared" ca="1" si="45"/>
        <v>0</v>
      </c>
      <c r="BI70" s="18">
        <f t="shared" ca="1" si="45"/>
        <v>0</v>
      </c>
    </row>
    <row r="71" spans="8:61" x14ac:dyDescent="0.35">
      <c r="H71" s="2" t="str">
        <f t="shared" si="18"/>
        <v>ON_NGCC</v>
      </c>
      <c r="I71">
        <f t="shared" si="25"/>
        <v>1</v>
      </c>
      <c r="J71">
        <f t="shared" si="24"/>
        <v>42</v>
      </c>
      <c r="K71" s="18">
        <f t="shared" ca="1" si="41"/>
        <v>0</v>
      </c>
      <c r="L71" s="18">
        <f t="shared" ca="1" si="41"/>
        <v>0</v>
      </c>
      <c r="M71" s="18">
        <f t="shared" ca="1" si="41"/>
        <v>0</v>
      </c>
      <c r="N71" s="18">
        <f t="shared" ca="1" si="41"/>
        <v>2.5881603098249998E-2</v>
      </c>
      <c r="O71" s="18">
        <f t="shared" ca="1" si="41"/>
        <v>2.7582209294750002E-2</v>
      </c>
      <c r="P71" s="18">
        <f t="shared" ca="1" si="41"/>
        <v>2.9282815491250003E-2</v>
      </c>
      <c r="Q71" s="18">
        <f t="shared" ca="1" si="41"/>
        <v>3.0983421687750003E-2</v>
      </c>
      <c r="R71" s="18">
        <f t="shared" ca="1" si="41"/>
        <v>3.2684027884250004E-2</v>
      </c>
      <c r="S71" s="18">
        <f t="shared" ca="1" si="41"/>
        <v>3.4384634080750008E-2</v>
      </c>
      <c r="T71" s="18">
        <f t="shared" ca="1" si="41"/>
        <v>3.6085240277250005E-2</v>
      </c>
      <c r="U71" s="18">
        <f t="shared" ca="1" si="42"/>
        <v>3.7785846473750002E-2</v>
      </c>
      <c r="V71" s="18">
        <f t="shared" ca="1" si="42"/>
        <v>3.948645267025E-2</v>
      </c>
      <c r="W71" s="18">
        <f t="shared" ca="1" si="42"/>
        <v>4.1187058866749997E-2</v>
      </c>
      <c r="X71" s="18">
        <f t="shared" ca="1" si="42"/>
        <v>4.2887665063250001E-2</v>
      </c>
      <c r="Y71" s="18">
        <f t="shared" ca="1" si="42"/>
        <v>4.4588271259750005E-2</v>
      </c>
      <c r="Z71" s="18">
        <f t="shared" ca="1" si="42"/>
        <v>4.6288877456250002E-2</v>
      </c>
      <c r="AA71" s="18">
        <f t="shared" ca="1" si="42"/>
        <v>4.7989483652749999E-2</v>
      </c>
      <c r="AB71" s="18">
        <f t="shared" ca="1" si="42"/>
        <v>4.9690089849250003E-2</v>
      </c>
      <c r="AC71" s="18">
        <f t="shared" ca="1" si="42"/>
        <v>5.1390696045750001E-2</v>
      </c>
      <c r="AD71" s="18">
        <f t="shared" ca="1" si="42"/>
        <v>5.3091302242250005E-2</v>
      </c>
      <c r="AE71" s="18">
        <f t="shared" ca="1" si="43"/>
        <v>5.4791908438750002E-2</v>
      </c>
      <c r="AF71" s="18">
        <f t="shared" ca="1" si="43"/>
        <v>5.6492514635249999E-2</v>
      </c>
      <c r="AG71" s="18">
        <f t="shared" ca="1" si="43"/>
        <v>5.8437186810603017E-2</v>
      </c>
      <c r="AH71" s="18">
        <f t="shared" ca="1" si="43"/>
        <v>6.0867703846135997E-2</v>
      </c>
      <c r="AI71" s="18">
        <f t="shared" ca="1" si="43"/>
        <v>6.3540108672401938E-2</v>
      </c>
      <c r="AJ71" s="18">
        <f t="shared" ca="1" si="43"/>
        <v>6.6212513498667885E-2</v>
      </c>
      <c r="AK71" s="18">
        <f t="shared" ca="1" si="43"/>
        <v>6.8884918324933819E-2</v>
      </c>
      <c r="AL71" s="18">
        <f t="shared" ca="1" si="43"/>
        <v>7.1557323151199753E-2</v>
      </c>
      <c r="AM71" s="18">
        <f t="shared" ca="1" si="43"/>
        <v>7.4229727977465701E-2</v>
      </c>
      <c r="AN71" s="18">
        <f t="shared" ca="1" si="43"/>
        <v>7.6902132803731635E-2</v>
      </c>
      <c r="AO71" s="18">
        <f t="shared" ca="1" si="44"/>
        <v>7.9574537629997596E-2</v>
      </c>
      <c r="AP71" s="18">
        <f t="shared" ca="1" si="44"/>
        <v>8.224694245626353E-2</v>
      </c>
      <c r="AQ71" s="18">
        <f t="shared" ca="1" si="44"/>
        <v>8.4918258188469431E-2</v>
      </c>
      <c r="AR71" s="18">
        <f t="shared" ca="1" si="44"/>
        <v>8.7589573920675345E-2</v>
      </c>
      <c r="AS71" s="18">
        <f t="shared" ca="1" si="44"/>
        <v>9.0261978746941279E-2</v>
      </c>
      <c r="AT71" s="18">
        <f t="shared" ca="1" si="44"/>
        <v>9.2941027046973421E-2</v>
      </c>
      <c r="AU71" s="18">
        <f t="shared" ca="1" si="44"/>
        <v>9.5666470753962868E-2</v>
      </c>
      <c r="AV71" s="18">
        <f t="shared" ca="1" si="44"/>
        <v>9.8475012337732745E-2</v>
      </c>
      <c r="AW71" s="18">
        <f t="shared" ca="1" si="44"/>
        <v>0.10137340418145517</v>
      </c>
      <c r="AX71" s="18">
        <f t="shared" ca="1" si="44"/>
        <v>0.1043689432153324</v>
      </c>
      <c r="AY71" s="18">
        <f t="shared" ca="1" si="45"/>
        <v>0.10746947091659664</v>
      </c>
      <c r="AZ71" s="18">
        <f t="shared" ca="1" si="45"/>
        <v>0.11068348221891616</v>
      </c>
      <c r="BA71" s="18">
        <f t="shared" ca="1" si="45"/>
        <v>0.11107471568986452</v>
      </c>
      <c r="BB71" s="18">
        <f t="shared" ca="1" si="45"/>
        <v>0</v>
      </c>
      <c r="BC71" s="18">
        <f t="shared" ca="1" si="45"/>
        <v>0</v>
      </c>
      <c r="BD71" s="18">
        <f t="shared" ca="1" si="45"/>
        <v>0</v>
      </c>
      <c r="BE71" s="18">
        <f t="shared" ca="1" si="45"/>
        <v>0</v>
      </c>
      <c r="BF71" s="18">
        <f t="shared" ca="1" si="45"/>
        <v>0</v>
      </c>
      <c r="BG71" s="18">
        <f t="shared" ca="1" si="45"/>
        <v>0</v>
      </c>
      <c r="BH71" s="18">
        <f t="shared" ca="1" si="45"/>
        <v>0</v>
      </c>
      <c r="BI71" s="18">
        <f t="shared" ca="1" si="45"/>
        <v>0</v>
      </c>
    </row>
    <row r="72" spans="8:61" x14ac:dyDescent="0.35">
      <c r="H72" s="2" t="str">
        <f t="shared" si="18"/>
        <v>ON_NGCC</v>
      </c>
      <c r="I72">
        <f t="shared" si="25"/>
        <v>1</v>
      </c>
      <c r="J72">
        <f t="shared" si="24"/>
        <v>43</v>
      </c>
      <c r="K72" s="18">
        <f t="shared" ca="1" si="41"/>
        <v>0</v>
      </c>
      <c r="L72" s="18">
        <f t="shared" ca="1" si="41"/>
        <v>0</v>
      </c>
      <c r="M72" s="18">
        <f t="shared" ca="1" si="41"/>
        <v>0</v>
      </c>
      <c r="N72" s="18">
        <f t="shared" ca="1" si="41"/>
        <v>0</v>
      </c>
      <c r="O72" s="18">
        <f t="shared" ca="1" si="41"/>
        <v>2.5881603098249998E-2</v>
      </c>
      <c r="P72" s="18">
        <f t="shared" ca="1" si="41"/>
        <v>2.7582209294750002E-2</v>
      </c>
      <c r="Q72" s="18">
        <f t="shared" ca="1" si="41"/>
        <v>2.9282815491250003E-2</v>
      </c>
      <c r="R72" s="18">
        <f t="shared" ca="1" si="41"/>
        <v>3.0983421687750003E-2</v>
      </c>
      <c r="S72" s="18">
        <f t="shared" ca="1" si="41"/>
        <v>3.2684027884250004E-2</v>
      </c>
      <c r="T72" s="18">
        <f t="shared" ca="1" si="41"/>
        <v>3.4384634080750008E-2</v>
      </c>
      <c r="U72" s="18">
        <f t="shared" ca="1" si="42"/>
        <v>3.6085240277250005E-2</v>
      </c>
      <c r="V72" s="18">
        <f t="shared" ca="1" si="42"/>
        <v>3.7785846473750002E-2</v>
      </c>
      <c r="W72" s="18">
        <f t="shared" ca="1" si="42"/>
        <v>3.948645267025E-2</v>
      </c>
      <c r="X72" s="18">
        <f t="shared" ca="1" si="42"/>
        <v>4.1187058866749997E-2</v>
      </c>
      <c r="Y72" s="18">
        <f t="shared" ca="1" si="42"/>
        <v>4.2887665063250001E-2</v>
      </c>
      <c r="Z72" s="18">
        <f t="shared" ca="1" si="42"/>
        <v>4.4588271259750005E-2</v>
      </c>
      <c r="AA72" s="18">
        <f t="shared" ca="1" si="42"/>
        <v>4.6288877456250002E-2</v>
      </c>
      <c r="AB72" s="18">
        <f t="shared" ca="1" si="42"/>
        <v>4.7989483652749999E-2</v>
      </c>
      <c r="AC72" s="18">
        <f t="shared" ca="1" si="42"/>
        <v>4.9690089849250003E-2</v>
      </c>
      <c r="AD72" s="18">
        <f t="shared" ca="1" si="42"/>
        <v>5.1390696045750001E-2</v>
      </c>
      <c r="AE72" s="18">
        <f t="shared" ca="1" si="43"/>
        <v>5.3091302242250005E-2</v>
      </c>
      <c r="AF72" s="18">
        <f t="shared" ca="1" si="43"/>
        <v>5.4791908438750002E-2</v>
      </c>
      <c r="AG72" s="18">
        <f t="shared" ca="1" si="43"/>
        <v>5.6492514635249999E-2</v>
      </c>
      <c r="AH72" s="18">
        <f t="shared" ca="1" si="43"/>
        <v>5.8437186810603017E-2</v>
      </c>
      <c r="AI72" s="18">
        <f t="shared" ca="1" si="43"/>
        <v>6.0867703846135997E-2</v>
      </c>
      <c r="AJ72" s="18">
        <f t="shared" ca="1" si="43"/>
        <v>6.3540108672401938E-2</v>
      </c>
      <c r="AK72" s="18">
        <f t="shared" ca="1" si="43"/>
        <v>6.6212513498667885E-2</v>
      </c>
      <c r="AL72" s="18">
        <f t="shared" ca="1" si="43"/>
        <v>6.8884918324933819E-2</v>
      </c>
      <c r="AM72" s="18">
        <f t="shared" ca="1" si="43"/>
        <v>7.1557323151199753E-2</v>
      </c>
      <c r="AN72" s="18">
        <f t="shared" ca="1" si="43"/>
        <v>7.4229727977465701E-2</v>
      </c>
      <c r="AO72" s="18">
        <f t="shared" ca="1" si="44"/>
        <v>7.6902132803731635E-2</v>
      </c>
      <c r="AP72" s="18">
        <f t="shared" ca="1" si="44"/>
        <v>7.9574537629997596E-2</v>
      </c>
      <c r="AQ72" s="18">
        <f t="shared" ca="1" si="44"/>
        <v>8.224694245626353E-2</v>
      </c>
      <c r="AR72" s="18">
        <f t="shared" ca="1" si="44"/>
        <v>8.4918258188469431E-2</v>
      </c>
      <c r="AS72" s="18">
        <f t="shared" ca="1" si="44"/>
        <v>8.7589573920675345E-2</v>
      </c>
      <c r="AT72" s="18">
        <f t="shared" ca="1" si="44"/>
        <v>9.0261978746941279E-2</v>
      </c>
      <c r="AU72" s="18">
        <f t="shared" ca="1" si="44"/>
        <v>9.2941027046973421E-2</v>
      </c>
      <c r="AV72" s="18">
        <f t="shared" ca="1" si="44"/>
        <v>9.5666470753962868E-2</v>
      </c>
      <c r="AW72" s="18">
        <f t="shared" ca="1" si="44"/>
        <v>9.8475012337732745E-2</v>
      </c>
      <c r="AX72" s="18">
        <f t="shared" ca="1" si="44"/>
        <v>0.10137340418145517</v>
      </c>
      <c r="AY72" s="18">
        <f t="shared" ca="1" si="45"/>
        <v>0.1043689432153324</v>
      </c>
      <c r="AZ72" s="18">
        <f t="shared" ca="1" si="45"/>
        <v>0.10746947091659664</v>
      </c>
      <c r="BA72" s="18">
        <f t="shared" ca="1" si="45"/>
        <v>0.11068348221891616</v>
      </c>
      <c r="BB72" s="18">
        <f t="shared" ca="1" si="45"/>
        <v>0.11107471568986452</v>
      </c>
      <c r="BC72" s="18">
        <f t="shared" ca="1" si="45"/>
        <v>0</v>
      </c>
      <c r="BD72" s="18">
        <f t="shared" ca="1" si="45"/>
        <v>0</v>
      </c>
      <c r="BE72" s="18">
        <f t="shared" ca="1" si="45"/>
        <v>0</v>
      </c>
      <c r="BF72" s="18">
        <f t="shared" ca="1" si="45"/>
        <v>0</v>
      </c>
      <c r="BG72" s="18">
        <f t="shared" ca="1" si="45"/>
        <v>0</v>
      </c>
      <c r="BH72" s="18">
        <f t="shared" ca="1" si="45"/>
        <v>0</v>
      </c>
      <c r="BI72" s="18">
        <f t="shared" ca="1" si="45"/>
        <v>0</v>
      </c>
    </row>
    <row r="73" spans="8:61" x14ac:dyDescent="0.35">
      <c r="H73" s="2" t="str">
        <f t="shared" si="18"/>
        <v>ON_NGCC</v>
      </c>
      <c r="I73">
        <f t="shared" si="25"/>
        <v>1</v>
      </c>
      <c r="J73">
        <f t="shared" si="24"/>
        <v>44</v>
      </c>
      <c r="K73" s="18">
        <f t="shared" ca="1" si="41"/>
        <v>0</v>
      </c>
      <c r="L73" s="18">
        <f t="shared" ca="1" si="41"/>
        <v>0</v>
      </c>
      <c r="M73" s="18">
        <f t="shared" ca="1" si="41"/>
        <v>0</v>
      </c>
      <c r="N73" s="18">
        <f t="shared" ca="1" si="41"/>
        <v>0</v>
      </c>
      <c r="O73" s="18">
        <f t="shared" ca="1" si="41"/>
        <v>0</v>
      </c>
      <c r="P73" s="18">
        <f t="shared" ca="1" si="41"/>
        <v>2.5881603098249998E-2</v>
      </c>
      <c r="Q73" s="18">
        <f t="shared" ca="1" si="41"/>
        <v>2.7582209294750002E-2</v>
      </c>
      <c r="R73" s="18">
        <f t="shared" ca="1" si="41"/>
        <v>2.9282815491250003E-2</v>
      </c>
      <c r="S73" s="18">
        <f t="shared" ca="1" si="41"/>
        <v>3.0983421687750003E-2</v>
      </c>
      <c r="T73" s="18">
        <f t="shared" ca="1" si="41"/>
        <v>3.2684027884250004E-2</v>
      </c>
      <c r="U73" s="18">
        <f t="shared" ca="1" si="42"/>
        <v>3.4384634080750008E-2</v>
      </c>
      <c r="V73" s="18">
        <f t="shared" ca="1" si="42"/>
        <v>3.6085240277250005E-2</v>
      </c>
      <c r="W73" s="18">
        <f t="shared" ca="1" si="42"/>
        <v>3.7785846473750002E-2</v>
      </c>
      <c r="X73" s="18">
        <f t="shared" ca="1" si="42"/>
        <v>3.948645267025E-2</v>
      </c>
      <c r="Y73" s="18">
        <f t="shared" ca="1" si="42"/>
        <v>4.1187058866749997E-2</v>
      </c>
      <c r="Z73" s="18">
        <f t="shared" ca="1" si="42"/>
        <v>4.2887665063250001E-2</v>
      </c>
      <c r="AA73" s="18">
        <f t="shared" ca="1" si="42"/>
        <v>4.4588271259750005E-2</v>
      </c>
      <c r="AB73" s="18">
        <f t="shared" ca="1" si="42"/>
        <v>4.6288877456250002E-2</v>
      </c>
      <c r="AC73" s="18">
        <f t="shared" ca="1" si="42"/>
        <v>4.7989483652749999E-2</v>
      </c>
      <c r="AD73" s="18">
        <f t="shared" ca="1" si="42"/>
        <v>4.9690089849250003E-2</v>
      </c>
      <c r="AE73" s="18">
        <f t="shared" ca="1" si="43"/>
        <v>5.1390696045750001E-2</v>
      </c>
      <c r="AF73" s="18">
        <f t="shared" ca="1" si="43"/>
        <v>5.3091302242250005E-2</v>
      </c>
      <c r="AG73" s="18">
        <f t="shared" ca="1" si="43"/>
        <v>5.4791908438750002E-2</v>
      </c>
      <c r="AH73" s="18">
        <f t="shared" ca="1" si="43"/>
        <v>5.6492514635249999E-2</v>
      </c>
      <c r="AI73" s="18">
        <f t="shared" ca="1" si="43"/>
        <v>5.8437186810603017E-2</v>
      </c>
      <c r="AJ73" s="18">
        <f t="shared" ca="1" si="43"/>
        <v>6.0867703846135997E-2</v>
      </c>
      <c r="AK73" s="18">
        <f t="shared" ca="1" si="43"/>
        <v>6.3540108672401938E-2</v>
      </c>
      <c r="AL73" s="18">
        <f t="shared" ca="1" si="43"/>
        <v>6.6212513498667885E-2</v>
      </c>
      <c r="AM73" s="18">
        <f t="shared" ca="1" si="43"/>
        <v>6.8884918324933819E-2</v>
      </c>
      <c r="AN73" s="18">
        <f t="shared" ca="1" si="43"/>
        <v>7.1557323151199753E-2</v>
      </c>
      <c r="AO73" s="18">
        <f t="shared" ca="1" si="44"/>
        <v>7.4229727977465701E-2</v>
      </c>
      <c r="AP73" s="18">
        <f t="shared" ca="1" si="44"/>
        <v>7.6902132803731635E-2</v>
      </c>
      <c r="AQ73" s="18">
        <f t="shared" ca="1" si="44"/>
        <v>7.9574537629997596E-2</v>
      </c>
      <c r="AR73" s="18">
        <f t="shared" ca="1" si="44"/>
        <v>8.224694245626353E-2</v>
      </c>
      <c r="AS73" s="18">
        <f t="shared" ca="1" si="44"/>
        <v>8.4918258188469431E-2</v>
      </c>
      <c r="AT73" s="18">
        <f t="shared" ca="1" si="44"/>
        <v>8.7589573920675345E-2</v>
      </c>
      <c r="AU73" s="18">
        <f t="shared" ca="1" si="44"/>
        <v>9.0261978746941279E-2</v>
      </c>
      <c r="AV73" s="18">
        <f t="shared" ca="1" si="44"/>
        <v>9.2941027046973421E-2</v>
      </c>
      <c r="AW73" s="18">
        <f t="shared" ca="1" si="44"/>
        <v>9.5666470753962868E-2</v>
      </c>
      <c r="AX73" s="18">
        <f t="shared" ca="1" si="44"/>
        <v>9.8475012337732745E-2</v>
      </c>
      <c r="AY73" s="18">
        <f t="shared" ca="1" si="45"/>
        <v>0.10137340418145517</v>
      </c>
      <c r="AZ73" s="18">
        <f t="shared" ca="1" si="45"/>
        <v>0.1043689432153324</v>
      </c>
      <c r="BA73" s="18">
        <f t="shared" ca="1" si="45"/>
        <v>0.10746947091659664</v>
      </c>
      <c r="BB73" s="18">
        <f t="shared" ca="1" si="45"/>
        <v>0.11068348221891616</v>
      </c>
      <c r="BC73" s="18">
        <f t="shared" ca="1" si="45"/>
        <v>0.11107471568986452</v>
      </c>
      <c r="BD73" s="18">
        <f t="shared" ca="1" si="45"/>
        <v>0</v>
      </c>
      <c r="BE73" s="18">
        <f t="shared" ca="1" si="45"/>
        <v>0</v>
      </c>
      <c r="BF73" s="18">
        <f t="shared" ca="1" si="45"/>
        <v>0</v>
      </c>
      <c r="BG73" s="18">
        <f t="shared" ca="1" si="45"/>
        <v>0</v>
      </c>
      <c r="BH73" s="18">
        <f t="shared" ca="1" si="45"/>
        <v>0</v>
      </c>
      <c r="BI73" s="18">
        <f t="shared" ca="1" si="45"/>
        <v>0</v>
      </c>
    </row>
    <row r="74" spans="8:61" x14ac:dyDescent="0.35">
      <c r="H74" s="2" t="str">
        <f t="shared" si="18"/>
        <v>ON_NGCC</v>
      </c>
      <c r="I74">
        <f t="shared" si="25"/>
        <v>1</v>
      </c>
      <c r="J74">
        <f t="shared" si="24"/>
        <v>45</v>
      </c>
      <c r="K74" s="18">
        <f t="shared" ca="1" si="41"/>
        <v>0</v>
      </c>
      <c r="L74" s="18">
        <f t="shared" ca="1" si="41"/>
        <v>0</v>
      </c>
      <c r="M74" s="18">
        <f t="shared" ca="1" si="41"/>
        <v>0</v>
      </c>
      <c r="N74" s="18">
        <f t="shared" ca="1" si="41"/>
        <v>0</v>
      </c>
      <c r="O74" s="18">
        <f t="shared" ca="1" si="41"/>
        <v>0</v>
      </c>
      <c r="P74" s="18">
        <f t="shared" ca="1" si="41"/>
        <v>0</v>
      </c>
      <c r="Q74" s="18">
        <f t="shared" ca="1" si="41"/>
        <v>2.5881603098249998E-2</v>
      </c>
      <c r="R74" s="18">
        <f t="shared" ca="1" si="41"/>
        <v>2.7582209294750002E-2</v>
      </c>
      <c r="S74" s="18">
        <f t="shared" ca="1" si="41"/>
        <v>2.9282815491250003E-2</v>
      </c>
      <c r="T74" s="18">
        <f t="shared" ca="1" si="41"/>
        <v>3.0983421687750003E-2</v>
      </c>
      <c r="U74" s="18">
        <f t="shared" ca="1" si="42"/>
        <v>3.2684027884250004E-2</v>
      </c>
      <c r="V74" s="18">
        <f t="shared" ca="1" si="42"/>
        <v>3.4384634080750008E-2</v>
      </c>
      <c r="W74" s="18">
        <f t="shared" ca="1" si="42"/>
        <v>3.6085240277250005E-2</v>
      </c>
      <c r="X74" s="18">
        <f t="shared" ca="1" si="42"/>
        <v>3.7785846473750002E-2</v>
      </c>
      <c r="Y74" s="18">
        <f t="shared" ca="1" si="42"/>
        <v>3.948645267025E-2</v>
      </c>
      <c r="Z74" s="18">
        <f t="shared" ca="1" si="42"/>
        <v>4.1187058866749997E-2</v>
      </c>
      <c r="AA74" s="18">
        <f t="shared" ca="1" si="42"/>
        <v>4.2887665063250001E-2</v>
      </c>
      <c r="AB74" s="18">
        <f t="shared" ca="1" si="42"/>
        <v>4.4588271259750005E-2</v>
      </c>
      <c r="AC74" s="18">
        <f t="shared" ca="1" si="42"/>
        <v>4.6288877456250002E-2</v>
      </c>
      <c r="AD74" s="18">
        <f t="shared" ca="1" si="42"/>
        <v>4.7989483652749999E-2</v>
      </c>
      <c r="AE74" s="18">
        <f t="shared" ca="1" si="43"/>
        <v>4.9690089849250003E-2</v>
      </c>
      <c r="AF74" s="18">
        <f t="shared" ca="1" si="43"/>
        <v>5.1390696045750001E-2</v>
      </c>
      <c r="AG74" s="18">
        <f t="shared" ca="1" si="43"/>
        <v>5.3091302242250005E-2</v>
      </c>
      <c r="AH74" s="18">
        <f t="shared" ca="1" si="43"/>
        <v>5.4791908438750002E-2</v>
      </c>
      <c r="AI74" s="18">
        <f t="shared" ca="1" si="43"/>
        <v>5.6492514635249999E-2</v>
      </c>
      <c r="AJ74" s="18">
        <f t="shared" ca="1" si="43"/>
        <v>5.8437186810603017E-2</v>
      </c>
      <c r="AK74" s="18">
        <f t="shared" ca="1" si="43"/>
        <v>6.0867703846135997E-2</v>
      </c>
      <c r="AL74" s="18">
        <f t="shared" ca="1" si="43"/>
        <v>6.3540108672401938E-2</v>
      </c>
      <c r="AM74" s="18">
        <f t="shared" ca="1" si="43"/>
        <v>6.6212513498667885E-2</v>
      </c>
      <c r="AN74" s="18">
        <f t="shared" ca="1" si="43"/>
        <v>6.8884918324933819E-2</v>
      </c>
      <c r="AO74" s="18">
        <f t="shared" ca="1" si="44"/>
        <v>7.1557323151199753E-2</v>
      </c>
      <c r="AP74" s="18">
        <f t="shared" ca="1" si="44"/>
        <v>7.4229727977465701E-2</v>
      </c>
      <c r="AQ74" s="18">
        <f t="shared" ca="1" si="44"/>
        <v>7.6902132803731635E-2</v>
      </c>
      <c r="AR74" s="18">
        <f t="shared" ca="1" si="44"/>
        <v>7.9574537629997596E-2</v>
      </c>
      <c r="AS74" s="18">
        <f t="shared" ca="1" si="44"/>
        <v>8.224694245626353E-2</v>
      </c>
      <c r="AT74" s="18">
        <f t="shared" ca="1" si="44"/>
        <v>8.4918258188469431E-2</v>
      </c>
      <c r="AU74" s="18">
        <f t="shared" ca="1" si="44"/>
        <v>8.7589573920675345E-2</v>
      </c>
      <c r="AV74" s="18">
        <f t="shared" ca="1" si="44"/>
        <v>9.0261978746941279E-2</v>
      </c>
      <c r="AW74" s="18">
        <f t="shared" ca="1" si="44"/>
        <v>9.2941027046973421E-2</v>
      </c>
      <c r="AX74" s="18">
        <f t="shared" ca="1" si="44"/>
        <v>9.5666470753962868E-2</v>
      </c>
      <c r="AY74" s="18">
        <f t="shared" ca="1" si="45"/>
        <v>9.8475012337732745E-2</v>
      </c>
      <c r="AZ74" s="18">
        <f t="shared" ca="1" si="45"/>
        <v>0.10137340418145517</v>
      </c>
      <c r="BA74" s="18">
        <f t="shared" ca="1" si="45"/>
        <v>0.1043689432153324</v>
      </c>
      <c r="BB74" s="18">
        <f t="shared" ca="1" si="45"/>
        <v>0.10746947091659664</v>
      </c>
      <c r="BC74" s="18">
        <f t="shared" ca="1" si="45"/>
        <v>0.11068348221891616</v>
      </c>
      <c r="BD74" s="18">
        <f t="shared" ca="1" si="45"/>
        <v>0.11107471568986452</v>
      </c>
      <c r="BE74" s="18">
        <f t="shared" ca="1" si="45"/>
        <v>0</v>
      </c>
      <c r="BF74" s="18">
        <f t="shared" ca="1" si="45"/>
        <v>0</v>
      </c>
      <c r="BG74" s="18">
        <f t="shared" ca="1" si="45"/>
        <v>0</v>
      </c>
      <c r="BH74" s="18">
        <f t="shared" ca="1" si="45"/>
        <v>0</v>
      </c>
      <c r="BI74" s="18">
        <f t="shared" ca="1" si="45"/>
        <v>0</v>
      </c>
    </row>
    <row r="75" spans="8:61" x14ac:dyDescent="0.35">
      <c r="H75" s="2" t="str">
        <f t="shared" si="18"/>
        <v>ON_NGCC</v>
      </c>
      <c r="I75">
        <f t="shared" si="25"/>
        <v>1</v>
      </c>
      <c r="J75">
        <f t="shared" si="24"/>
        <v>46</v>
      </c>
      <c r="K75" s="18">
        <f t="shared" ca="1" si="41"/>
        <v>0</v>
      </c>
      <c r="L75" s="18">
        <f t="shared" ca="1" si="41"/>
        <v>0</v>
      </c>
      <c r="M75" s="18">
        <f t="shared" ca="1" si="41"/>
        <v>0</v>
      </c>
      <c r="N75" s="18">
        <f t="shared" ca="1" si="41"/>
        <v>0</v>
      </c>
      <c r="O75" s="18">
        <f t="shared" ca="1" si="41"/>
        <v>0</v>
      </c>
      <c r="P75" s="18">
        <f t="shared" ca="1" si="41"/>
        <v>0</v>
      </c>
      <c r="Q75" s="18">
        <f t="shared" ca="1" si="41"/>
        <v>0</v>
      </c>
      <c r="R75" s="18">
        <f t="shared" ca="1" si="41"/>
        <v>2.5881603098249998E-2</v>
      </c>
      <c r="S75" s="18">
        <f t="shared" ca="1" si="41"/>
        <v>2.7582209294750002E-2</v>
      </c>
      <c r="T75" s="18">
        <f t="shared" ca="1" si="41"/>
        <v>2.9282815491250003E-2</v>
      </c>
      <c r="U75" s="18">
        <f t="shared" ca="1" si="42"/>
        <v>3.0983421687750003E-2</v>
      </c>
      <c r="V75" s="18">
        <f t="shared" ca="1" si="42"/>
        <v>3.2684027884250004E-2</v>
      </c>
      <c r="W75" s="18">
        <f t="shared" ca="1" si="42"/>
        <v>3.4384634080750008E-2</v>
      </c>
      <c r="X75" s="18">
        <f t="shared" ca="1" si="42"/>
        <v>3.6085240277250005E-2</v>
      </c>
      <c r="Y75" s="18">
        <f t="shared" ca="1" si="42"/>
        <v>3.7785846473750002E-2</v>
      </c>
      <c r="Z75" s="18">
        <f t="shared" ca="1" si="42"/>
        <v>3.948645267025E-2</v>
      </c>
      <c r="AA75" s="18">
        <f t="shared" ca="1" si="42"/>
        <v>4.1187058866749997E-2</v>
      </c>
      <c r="AB75" s="18">
        <f t="shared" ca="1" si="42"/>
        <v>4.2887665063250001E-2</v>
      </c>
      <c r="AC75" s="18">
        <f t="shared" ca="1" si="42"/>
        <v>4.4588271259750005E-2</v>
      </c>
      <c r="AD75" s="18">
        <f t="shared" ca="1" si="42"/>
        <v>4.6288877456250002E-2</v>
      </c>
      <c r="AE75" s="18">
        <f t="shared" ca="1" si="43"/>
        <v>4.7989483652749999E-2</v>
      </c>
      <c r="AF75" s="18">
        <f t="shared" ca="1" si="43"/>
        <v>4.9690089849250003E-2</v>
      </c>
      <c r="AG75" s="18">
        <f t="shared" ca="1" si="43"/>
        <v>5.1390696045750001E-2</v>
      </c>
      <c r="AH75" s="18">
        <f t="shared" ca="1" si="43"/>
        <v>5.3091302242250005E-2</v>
      </c>
      <c r="AI75" s="18">
        <f t="shared" ca="1" si="43"/>
        <v>5.4791908438750002E-2</v>
      </c>
      <c r="AJ75" s="18">
        <f t="shared" ca="1" si="43"/>
        <v>5.6492514635249999E-2</v>
      </c>
      <c r="AK75" s="18">
        <f t="shared" ca="1" si="43"/>
        <v>5.8437186810603017E-2</v>
      </c>
      <c r="AL75" s="18">
        <f t="shared" ca="1" si="43"/>
        <v>6.0867703846135997E-2</v>
      </c>
      <c r="AM75" s="18">
        <f t="shared" ca="1" si="43"/>
        <v>6.3540108672401938E-2</v>
      </c>
      <c r="AN75" s="18">
        <f t="shared" ca="1" si="43"/>
        <v>6.6212513498667885E-2</v>
      </c>
      <c r="AO75" s="18">
        <f t="shared" ca="1" si="44"/>
        <v>6.8884918324933819E-2</v>
      </c>
      <c r="AP75" s="18">
        <f t="shared" ca="1" si="44"/>
        <v>7.1557323151199753E-2</v>
      </c>
      <c r="AQ75" s="18">
        <f t="shared" ca="1" si="44"/>
        <v>7.4229727977465701E-2</v>
      </c>
      <c r="AR75" s="18">
        <f t="shared" ca="1" si="44"/>
        <v>7.6902132803731635E-2</v>
      </c>
      <c r="AS75" s="18">
        <f t="shared" ca="1" si="44"/>
        <v>7.9574537629997596E-2</v>
      </c>
      <c r="AT75" s="18">
        <f t="shared" ca="1" si="44"/>
        <v>8.224694245626353E-2</v>
      </c>
      <c r="AU75" s="18">
        <f t="shared" ca="1" si="44"/>
        <v>8.4918258188469431E-2</v>
      </c>
      <c r="AV75" s="18">
        <f t="shared" ca="1" si="44"/>
        <v>8.7589573920675345E-2</v>
      </c>
      <c r="AW75" s="18">
        <f t="shared" ca="1" si="44"/>
        <v>9.0261978746941279E-2</v>
      </c>
      <c r="AX75" s="18">
        <f t="shared" ca="1" si="44"/>
        <v>9.2941027046973421E-2</v>
      </c>
      <c r="AY75" s="18">
        <f t="shared" ca="1" si="45"/>
        <v>9.5666470753962868E-2</v>
      </c>
      <c r="AZ75" s="18">
        <f t="shared" ca="1" si="45"/>
        <v>9.8475012337732745E-2</v>
      </c>
      <c r="BA75" s="18">
        <f t="shared" ca="1" si="45"/>
        <v>0.10137340418145517</v>
      </c>
      <c r="BB75" s="18">
        <f t="shared" ca="1" si="45"/>
        <v>0.1043689432153324</v>
      </c>
      <c r="BC75" s="18">
        <f t="shared" ca="1" si="45"/>
        <v>0.10746947091659664</v>
      </c>
      <c r="BD75" s="18">
        <f t="shared" ca="1" si="45"/>
        <v>0.11068348221891616</v>
      </c>
      <c r="BE75" s="18">
        <f t="shared" ca="1" si="45"/>
        <v>0.11107471568986452</v>
      </c>
      <c r="BF75" s="18">
        <f t="shared" ca="1" si="45"/>
        <v>0</v>
      </c>
      <c r="BG75" s="18">
        <f t="shared" ca="1" si="45"/>
        <v>0</v>
      </c>
      <c r="BH75" s="18">
        <f t="shared" ca="1" si="45"/>
        <v>0</v>
      </c>
      <c r="BI75" s="18">
        <f t="shared" ca="1" si="45"/>
        <v>0</v>
      </c>
    </row>
    <row r="76" spans="8:61" x14ac:dyDescent="0.35">
      <c r="H76" s="2" t="str">
        <f t="shared" si="18"/>
        <v>ON_NGCC</v>
      </c>
      <c r="I76">
        <f t="shared" si="25"/>
        <v>1</v>
      </c>
      <c r="J76">
        <f t="shared" si="24"/>
        <v>47</v>
      </c>
      <c r="K76" s="18">
        <f t="shared" ca="1" si="41"/>
        <v>0</v>
      </c>
      <c r="L76" s="18">
        <f t="shared" ca="1" si="41"/>
        <v>0</v>
      </c>
      <c r="M76" s="18">
        <f t="shared" ca="1" si="41"/>
        <v>0</v>
      </c>
      <c r="N76" s="18">
        <f t="shared" ca="1" si="41"/>
        <v>0</v>
      </c>
      <c r="O76" s="18">
        <f t="shared" ca="1" si="41"/>
        <v>0</v>
      </c>
      <c r="P76" s="18">
        <f t="shared" ca="1" si="41"/>
        <v>0</v>
      </c>
      <c r="Q76" s="18">
        <f t="shared" ca="1" si="41"/>
        <v>0</v>
      </c>
      <c r="R76" s="18">
        <f t="shared" ca="1" si="41"/>
        <v>0</v>
      </c>
      <c r="S76" s="18">
        <f t="shared" ca="1" si="41"/>
        <v>2.5881603098249998E-2</v>
      </c>
      <c r="T76" s="18">
        <f t="shared" ca="1" si="41"/>
        <v>2.7582209294750002E-2</v>
      </c>
      <c r="U76" s="18">
        <f t="shared" ca="1" si="42"/>
        <v>2.9282815491250003E-2</v>
      </c>
      <c r="V76" s="18">
        <f t="shared" ca="1" si="42"/>
        <v>3.0983421687750003E-2</v>
      </c>
      <c r="W76" s="18">
        <f t="shared" ca="1" si="42"/>
        <v>3.2684027884250004E-2</v>
      </c>
      <c r="X76" s="18">
        <f t="shared" ca="1" si="42"/>
        <v>3.4384634080750008E-2</v>
      </c>
      <c r="Y76" s="18">
        <f t="shared" ca="1" si="42"/>
        <v>3.6085240277250005E-2</v>
      </c>
      <c r="Z76" s="18">
        <f t="shared" ca="1" si="42"/>
        <v>3.7785846473750002E-2</v>
      </c>
      <c r="AA76" s="18">
        <f t="shared" ca="1" si="42"/>
        <v>3.948645267025E-2</v>
      </c>
      <c r="AB76" s="18">
        <f t="shared" ca="1" si="42"/>
        <v>4.1187058866749997E-2</v>
      </c>
      <c r="AC76" s="18">
        <f t="shared" ca="1" si="42"/>
        <v>4.2887665063250001E-2</v>
      </c>
      <c r="AD76" s="18">
        <f t="shared" ca="1" si="42"/>
        <v>4.4588271259750005E-2</v>
      </c>
      <c r="AE76" s="18">
        <f t="shared" ca="1" si="43"/>
        <v>4.6288877456250002E-2</v>
      </c>
      <c r="AF76" s="18">
        <f t="shared" ca="1" si="43"/>
        <v>4.7989483652749999E-2</v>
      </c>
      <c r="AG76" s="18">
        <f t="shared" ca="1" si="43"/>
        <v>4.9690089849250003E-2</v>
      </c>
      <c r="AH76" s="18">
        <f t="shared" ca="1" si="43"/>
        <v>5.1390696045750001E-2</v>
      </c>
      <c r="AI76" s="18">
        <f t="shared" ca="1" si="43"/>
        <v>5.3091302242250005E-2</v>
      </c>
      <c r="AJ76" s="18">
        <f t="shared" ca="1" si="43"/>
        <v>5.4791908438750002E-2</v>
      </c>
      <c r="AK76" s="18">
        <f t="shared" ca="1" si="43"/>
        <v>5.6492514635249999E-2</v>
      </c>
      <c r="AL76" s="18">
        <f t="shared" ca="1" si="43"/>
        <v>5.8437186810603017E-2</v>
      </c>
      <c r="AM76" s="18">
        <f t="shared" ca="1" si="43"/>
        <v>6.0867703846135997E-2</v>
      </c>
      <c r="AN76" s="18">
        <f t="shared" ca="1" si="43"/>
        <v>6.3540108672401938E-2</v>
      </c>
      <c r="AO76" s="18">
        <f t="shared" ca="1" si="44"/>
        <v>6.6212513498667885E-2</v>
      </c>
      <c r="AP76" s="18">
        <f t="shared" ca="1" si="44"/>
        <v>6.8884918324933819E-2</v>
      </c>
      <c r="AQ76" s="18">
        <f t="shared" ca="1" si="44"/>
        <v>7.1557323151199753E-2</v>
      </c>
      <c r="AR76" s="18">
        <f t="shared" ca="1" si="44"/>
        <v>7.4229727977465701E-2</v>
      </c>
      <c r="AS76" s="18">
        <f t="shared" ca="1" si="44"/>
        <v>7.6902132803731635E-2</v>
      </c>
      <c r="AT76" s="18">
        <f t="shared" ca="1" si="44"/>
        <v>7.9574537629997596E-2</v>
      </c>
      <c r="AU76" s="18">
        <f t="shared" ca="1" si="44"/>
        <v>8.224694245626353E-2</v>
      </c>
      <c r="AV76" s="18">
        <f t="shared" ca="1" si="44"/>
        <v>8.4918258188469431E-2</v>
      </c>
      <c r="AW76" s="18">
        <f t="shared" ca="1" si="44"/>
        <v>8.7589573920675345E-2</v>
      </c>
      <c r="AX76" s="18">
        <f t="shared" ca="1" si="44"/>
        <v>9.0261978746941279E-2</v>
      </c>
      <c r="AY76" s="18">
        <f t="shared" ca="1" si="45"/>
        <v>9.2941027046973421E-2</v>
      </c>
      <c r="AZ76" s="18">
        <f t="shared" ca="1" si="45"/>
        <v>9.5666470753962868E-2</v>
      </c>
      <c r="BA76" s="18">
        <f t="shared" ca="1" si="45"/>
        <v>9.8475012337732745E-2</v>
      </c>
      <c r="BB76" s="18">
        <f t="shared" ca="1" si="45"/>
        <v>0.10137340418145517</v>
      </c>
      <c r="BC76" s="18">
        <f t="shared" ca="1" si="45"/>
        <v>0.1043689432153324</v>
      </c>
      <c r="BD76" s="18">
        <f t="shared" ca="1" si="45"/>
        <v>0.10746947091659664</v>
      </c>
      <c r="BE76" s="18">
        <f t="shared" ca="1" si="45"/>
        <v>0.11068348221891616</v>
      </c>
      <c r="BF76" s="18">
        <f t="shared" ca="1" si="45"/>
        <v>0.11107471568986452</v>
      </c>
      <c r="BG76" s="18">
        <f t="shared" ca="1" si="45"/>
        <v>0</v>
      </c>
      <c r="BH76" s="18">
        <f t="shared" ca="1" si="45"/>
        <v>0</v>
      </c>
      <c r="BI76" s="18">
        <f t="shared" ca="1" si="45"/>
        <v>0</v>
      </c>
    </row>
    <row r="77" spans="8:61" x14ac:dyDescent="0.35">
      <c r="H77" s="2" t="str">
        <f t="shared" si="18"/>
        <v>ON_NGCC</v>
      </c>
      <c r="I77">
        <f t="shared" si="25"/>
        <v>1</v>
      </c>
      <c r="J77">
        <f t="shared" si="24"/>
        <v>48</v>
      </c>
      <c r="K77" s="18">
        <f t="shared" ca="1" si="41"/>
        <v>0</v>
      </c>
      <c r="L77" s="18">
        <f t="shared" ca="1" si="41"/>
        <v>0</v>
      </c>
      <c r="M77" s="18">
        <f t="shared" ca="1" si="41"/>
        <v>0</v>
      </c>
      <c r="N77" s="18">
        <f t="shared" ca="1" si="41"/>
        <v>0</v>
      </c>
      <c r="O77" s="18">
        <f t="shared" ca="1" si="41"/>
        <v>0</v>
      </c>
      <c r="P77" s="18">
        <f t="shared" ca="1" si="41"/>
        <v>0</v>
      </c>
      <c r="Q77" s="18">
        <f t="shared" ca="1" si="41"/>
        <v>0</v>
      </c>
      <c r="R77" s="18">
        <f t="shared" ca="1" si="41"/>
        <v>0</v>
      </c>
      <c r="S77" s="18">
        <f t="shared" ca="1" si="41"/>
        <v>0</v>
      </c>
      <c r="T77" s="18">
        <f t="shared" ca="1" si="41"/>
        <v>2.5881603098249998E-2</v>
      </c>
      <c r="U77" s="18">
        <f t="shared" ca="1" si="42"/>
        <v>2.7582209294750002E-2</v>
      </c>
      <c r="V77" s="18">
        <f t="shared" ca="1" si="42"/>
        <v>2.9282815491250003E-2</v>
      </c>
      <c r="W77" s="18">
        <f t="shared" ca="1" si="42"/>
        <v>3.0983421687750003E-2</v>
      </c>
      <c r="X77" s="18">
        <f t="shared" ca="1" si="42"/>
        <v>3.2684027884250004E-2</v>
      </c>
      <c r="Y77" s="18">
        <f t="shared" ca="1" si="42"/>
        <v>3.4384634080750008E-2</v>
      </c>
      <c r="Z77" s="18">
        <f t="shared" ca="1" si="42"/>
        <v>3.6085240277250005E-2</v>
      </c>
      <c r="AA77" s="18">
        <f t="shared" ca="1" si="42"/>
        <v>3.7785846473750002E-2</v>
      </c>
      <c r="AB77" s="18">
        <f t="shared" ca="1" si="42"/>
        <v>3.948645267025E-2</v>
      </c>
      <c r="AC77" s="18">
        <f t="shared" ca="1" si="42"/>
        <v>4.1187058866749997E-2</v>
      </c>
      <c r="AD77" s="18">
        <f t="shared" ca="1" si="42"/>
        <v>4.2887665063250001E-2</v>
      </c>
      <c r="AE77" s="18">
        <f t="shared" ca="1" si="43"/>
        <v>4.4588271259750005E-2</v>
      </c>
      <c r="AF77" s="18">
        <f t="shared" ca="1" si="43"/>
        <v>4.6288877456250002E-2</v>
      </c>
      <c r="AG77" s="18">
        <f t="shared" ca="1" si="43"/>
        <v>4.7989483652749999E-2</v>
      </c>
      <c r="AH77" s="18">
        <f t="shared" ca="1" si="43"/>
        <v>4.9690089849250003E-2</v>
      </c>
      <c r="AI77" s="18">
        <f t="shared" ca="1" si="43"/>
        <v>5.1390696045750001E-2</v>
      </c>
      <c r="AJ77" s="18">
        <f t="shared" ca="1" si="43"/>
        <v>5.3091302242250005E-2</v>
      </c>
      <c r="AK77" s="18">
        <f t="shared" ca="1" si="43"/>
        <v>5.4791908438750002E-2</v>
      </c>
      <c r="AL77" s="18">
        <f t="shared" ca="1" si="43"/>
        <v>5.6492514635249999E-2</v>
      </c>
      <c r="AM77" s="18">
        <f t="shared" ca="1" si="43"/>
        <v>5.8437186810603017E-2</v>
      </c>
      <c r="AN77" s="18">
        <f t="shared" ca="1" si="43"/>
        <v>6.0867703846135997E-2</v>
      </c>
      <c r="AO77" s="18">
        <f t="shared" ca="1" si="44"/>
        <v>6.3540108672401938E-2</v>
      </c>
      <c r="AP77" s="18">
        <f t="shared" ca="1" si="44"/>
        <v>6.6212513498667885E-2</v>
      </c>
      <c r="AQ77" s="18">
        <f t="shared" ca="1" si="44"/>
        <v>6.8884918324933819E-2</v>
      </c>
      <c r="AR77" s="18">
        <f t="shared" ca="1" si="44"/>
        <v>7.1557323151199753E-2</v>
      </c>
      <c r="AS77" s="18">
        <f t="shared" ca="1" si="44"/>
        <v>7.4229727977465701E-2</v>
      </c>
      <c r="AT77" s="18">
        <f t="shared" ca="1" si="44"/>
        <v>7.6902132803731635E-2</v>
      </c>
      <c r="AU77" s="18">
        <f t="shared" ca="1" si="44"/>
        <v>7.9574537629997596E-2</v>
      </c>
      <c r="AV77" s="18">
        <f t="shared" ca="1" si="44"/>
        <v>8.224694245626353E-2</v>
      </c>
      <c r="AW77" s="18">
        <f t="shared" ca="1" si="44"/>
        <v>8.4918258188469431E-2</v>
      </c>
      <c r="AX77" s="18">
        <f t="shared" ca="1" si="44"/>
        <v>8.7589573920675345E-2</v>
      </c>
      <c r="AY77" s="18">
        <f t="shared" ca="1" si="45"/>
        <v>9.0261978746941279E-2</v>
      </c>
      <c r="AZ77" s="18">
        <f t="shared" ca="1" si="45"/>
        <v>9.2941027046973421E-2</v>
      </c>
      <c r="BA77" s="18">
        <f t="shared" ca="1" si="45"/>
        <v>9.5666470753962868E-2</v>
      </c>
      <c r="BB77" s="18">
        <f t="shared" ca="1" si="45"/>
        <v>9.8475012337732745E-2</v>
      </c>
      <c r="BC77" s="18">
        <f t="shared" ca="1" si="45"/>
        <v>0.10137340418145517</v>
      </c>
      <c r="BD77" s="18">
        <f t="shared" ca="1" si="45"/>
        <v>0.1043689432153324</v>
      </c>
      <c r="BE77" s="18">
        <f t="shared" ca="1" si="45"/>
        <v>0.10746947091659664</v>
      </c>
      <c r="BF77" s="18">
        <f t="shared" ca="1" si="45"/>
        <v>0.11068348221891616</v>
      </c>
      <c r="BG77" s="18">
        <f t="shared" ca="1" si="45"/>
        <v>0.11107471568986452</v>
      </c>
      <c r="BH77" s="18">
        <f t="shared" ca="1" si="45"/>
        <v>0</v>
      </c>
      <c r="BI77" s="18">
        <f t="shared" ca="1" si="45"/>
        <v>0</v>
      </c>
    </row>
    <row r="78" spans="8:61" x14ac:dyDescent="0.35">
      <c r="H78" s="2" t="str">
        <f t="shared" si="18"/>
        <v>ON_NGCC</v>
      </c>
      <c r="I78">
        <f t="shared" si="25"/>
        <v>1</v>
      </c>
      <c r="J78">
        <f t="shared" si="24"/>
        <v>49</v>
      </c>
      <c r="K78" s="18">
        <f t="shared" ca="1" si="41"/>
        <v>0</v>
      </c>
      <c r="L78" s="18">
        <f t="shared" ca="1" si="41"/>
        <v>0</v>
      </c>
      <c r="M78" s="18">
        <f t="shared" ca="1" si="41"/>
        <v>0</v>
      </c>
      <c r="N78" s="18">
        <f t="shared" ca="1" si="41"/>
        <v>0</v>
      </c>
      <c r="O78" s="18">
        <f t="shared" ca="1" si="41"/>
        <v>0</v>
      </c>
      <c r="P78" s="18">
        <f t="shared" ca="1" si="41"/>
        <v>0</v>
      </c>
      <c r="Q78" s="18">
        <f t="shared" ca="1" si="41"/>
        <v>0</v>
      </c>
      <c r="R78" s="18">
        <f t="shared" ca="1" si="41"/>
        <v>0</v>
      </c>
      <c r="S78" s="18">
        <f t="shared" ca="1" si="41"/>
        <v>0</v>
      </c>
      <c r="T78" s="18">
        <f t="shared" ca="1" si="41"/>
        <v>0</v>
      </c>
      <c r="U78" s="18">
        <f t="shared" ca="1" si="42"/>
        <v>2.5881603098249998E-2</v>
      </c>
      <c r="V78" s="18">
        <f t="shared" ca="1" si="42"/>
        <v>2.7582209294750002E-2</v>
      </c>
      <c r="W78" s="18">
        <f t="shared" ca="1" si="42"/>
        <v>2.9282815491250003E-2</v>
      </c>
      <c r="X78" s="18">
        <f t="shared" ca="1" si="42"/>
        <v>3.0983421687750003E-2</v>
      </c>
      <c r="Y78" s="18">
        <f t="shared" ca="1" si="42"/>
        <v>3.2684027884250004E-2</v>
      </c>
      <c r="Z78" s="18">
        <f t="shared" ca="1" si="42"/>
        <v>3.4384634080750008E-2</v>
      </c>
      <c r="AA78" s="18">
        <f t="shared" ca="1" si="42"/>
        <v>3.6085240277250005E-2</v>
      </c>
      <c r="AB78" s="18">
        <f t="shared" ca="1" si="42"/>
        <v>3.7785846473750002E-2</v>
      </c>
      <c r="AC78" s="18">
        <f t="shared" ca="1" si="42"/>
        <v>3.948645267025E-2</v>
      </c>
      <c r="AD78" s="18">
        <f t="shared" ca="1" si="42"/>
        <v>4.1187058866749997E-2</v>
      </c>
      <c r="AE78" s="18">
        <f t="shared" ca="1" si="43"/>
        <v>4.2887665063250001E-2</v>
      </c>
      <c r="AF78" s="18">
        <f t="shared" ca="1" si="43"/>
        <v>4.4588271259750005E-2</v>
      </c>
      <c r="AG78" s="18">
        <f t="shared" ca="1" si="43"/>
        <v>4.6288877456250002E-2</v>
      </c>
      <c r="AH78" s="18">
        <f t="shared" ca="1" si="43"/>
        <v>4.7989483652749999E-2</v>
      </c>
      <c r="AI78" s="18">
        <f t="shared" ca="1" si="43"/>
        <v>4.9690089849250003E-2</v>
      </c>
      <c r="AJ78" s="18">
        <f t="shared" ca="1" si="43"/>
        <v>5.1390696045750001E-2</v>
      </c>
      <c r="AK78" s="18">
        <f t="shared" ca="1" si="43"/>
        <v>5.3091302242250005E-2</v>
      </c>
      <c r="AL78" s="18">
        <f t="shared" ca="1" si="43"/>
        <v>5.4791908438750002E-2</v>
      </c>
      <c r="AM78" s="18">
        <f t="shared" ca="1" si="43"/>
        <v>5.6492514635249999E-2</v>
      </c>
      <c r="AN78" s="18">
        <f t="shared" ca="1" si="43"/>
        <v>5.8437186810603017E-2</v>
      </c>
      <c r="AO78" s="18">
        <f t="shared" ca="1" si="44"/>
        <v>6.0867703846135997E-2</v>
      </c>
      <c r="AP78" s="18">
        <f t="shared" ca="1" si="44"/>
        <v>6.3540108672401938E-2</v>
      </c>
      <c r="AQ78" s="18">
        <f t="shared" ca="1" si="44"/>
        <v>6.6212513498667885E-2</v>
      </c>
      <c r="AR78" s="18">
        <f t="shared" ca="1" si="44"/>
        <v>6.8884918324933819E-2</v>
      </c>
      <c r="AS78" s="18">
        <f t="shared" ca="1" si="44"/>
        <v>7.1557323151199753E-2</v>
      </c>
      <c r="AT78" s="18">
        <f t="shared" ca="1" si="44"/>
        <v>7.4229727977465701E-2</v>
      </c>
      <c r="AU78" s="18">
        <f t="shared" ca="1" si="44"/>
        <v>7.6902132803731635E-2</v>
      </c>
      <c r="AV78" s="18">
        <f t="shared" ca="1" si="44"/>
        <v>7.9574537629997596E-2</v>
      </c>
      <c r="AW78" s="18">
        <f t="shared" ca="1" si="44"/>
        <v>8.224694245626353E-2</v>
      </c>
      <c r="AX78" s="18">
        <f t="shared" ca="1" si="44"/>
        <v>8.4918258188469431E-2</v>
      </c>
      <c r="AY78" s="18">
        <f t="shared" ca="1" si="45"/>
        <v>8.7589573920675345E-2</v>
      </c>
      <c r="AZ78" s="18">
        <f t="shared" ca="1" si="45"/>
        <v>9.0261978746941279E-2</v>
      </c>
      <c r="BA78" s="18">
        <f t="shared" ca="1" si="45"/>
        <v>9.2941027046973421E-2</v>
      </c>
      <c r="BB78" s="18">
        <f t="shared" ca="1" si="45"/>
        <v>9.5666470753962868E-2</v>
      </c>
      <c r="BC78" s="18">
        <f t="shared" ca="1" si="45"/>
        <v>9.8475012337732745E-2</v>
      </c>
      <c r="BD78" s="18">
        <f t="shared" ca="1" si="45"/>
        <v>0.10137340418145517</v>
      </c>
      <c r="BE78" s="18">
        <f t="shared" ca="1" si="45"/>
        <v>0.1043689432153324</v>
      </c>
      <c r="BF78" s="18">
        <f t="shared" ca="1" si="45"/>
        <v>0.10746947091659664</v>
      </c>
      <c r="BG78" s="18">
        <f t="shared" ca="1" si="45"/>
        <v>0.11068348221891616</v>
      </c>
      <c r="BH78" s="18">
        <f t="shared" ca="1" si="45"/>
        <v>0.11107471568986452</v>
      </c>
      <c r="BI78" s="18">
        <f t="shared" ca="1" si="45"/>
        <v>0</v>
      </c>
    </row>
    <row r="79" spans="8:61" x14ac:dyDescent="0.35">
      <c r="H79" s="2" t="str">
        <f t="shared" si="18"/>
        <v>ON_NGCC</v>
      </c>
      <c r="I79">
        <f t="shared" si="25"/>
        <v>1</v>
      </c>
      <c r="J79">
        <f t="shared" si="24"/>
        <v>50</v>
      </c>
      <c r="K79" s="18">
        <f t="shared" ref="K79:T88" ca="1" si="46">IF(K$28&gt;$J79,0,OFFSET($K$2,$I79,$J79-K$28))</f>
        <v>0</v>
      </c>
      <c r="L79" s="18">
        <f t="shared" ca="1" si="46"/>
        <v>0</v>
      </c>
      <c r="M79" s="18">
        <f t="shared" ca="1" si="46"/>
        <v>0</v>
      </c>
      <c r="N79" s="18">
        <f t="shared" ca="1" si="46"/>
        <v>0</v>
      </c>
      <c r="O79" s="18">
        <f t="shared" ca="1" si="46"/>
        <v>0</v>
      </c>
      <c r="P79" s="18">
        <f t="shared" ca="1" si="46"/>
        <v>0</v>
      </c>
      <c r="Q79" s="18">
        <f t="shared" ca="1" si="46"/>
        <v>0</v>
      </c>
      <c r="R79" s="18">
        <f t="shared" ca="1" si="46"/>
        <v>0</v>
      </c>
      <c r="S79" s="18">
        <f t="shared" ca="1" si="46"/>
        <v>0</v>
      </c>
      <c r="T79" s="18">
        <f t="shared" ca="1" si="46"/>
        <v>0</v>
      </c>
      <c r="U79" s="18">
        <f t="shared" ref="U79:AD88" ca="1" si="47">IF(U$28&gt;$J79,0,OFFSET($K$2,$I79,$J79-U$28))</f>
        <v>0</v>
      </c>
      <c r="V79" s="18">
        <f t="shared" ca="1" si="47"/>
        <v>2.5881603098249998E-2</v>
      </c>
      <c r="W79" s="18">
        <f t="shared" ca="1" si="47"/>
        <v>2.7582209294750002E-2</v>
      </c>
      <c r="X79" s="18">
        <f t="shared" ca="1" si="47"/>
        <v>2.9282815491250003E-2</v>
      </c>
      <c r="Y79" s="18">
        <f t="shared" ca="1" si="47"/>
        <v>3.0983421687750003E-2</v>
      </c>
      <c r="Z79" s="18">
        <f t="shared" ca="1" si="47"/>
        <v>3.2684027884250004E-2</v>
      </c>
      <c r="AA79" s="18">
        <f t="shared" ca="1" si="47"/>
        <v>3.4384634080750008E-2</v>
      </c>
      <c r="AB79" s="18">
        <f t="shared" ca="1" si="47"/>
        <v>3.6085240277250005E-2</v>
      </c>
      <c r="AC79" s="18">
        <f t="shared" ca="1" si="47"/>
        <v>3.7785846473750002E-2</v>
      </c>
      <c r="AD79" s="18">
        <f t="shared" ca="1" si="47"/>
        <v>3.948645267025E-2</v>
      </c>
      <c r="AE79" s="18">
        <f t="shared" ref="AE79:AN88" ca="1" si="48">IF(AE$28&gt;$J79,0,OFFSET($K$2,$I79,$J79-AE$28))</f>
        <v>4.1187058866749997E-2</v>
      </c>
      <c r="AF79" s="18">
        <f t="shared" ca="1" si="48"/>
        <v>4.2887665063250001E-2</v>
      </c>
      <c r="AG79" s="18">
        <f t="shared" ca="1" si="48"/>
        <v>4.4588271259750005E-2</v>
      </c>
      <c r="AH79" s="18">
        <f t="shared" ca="1" si="48"/>
        <v>4.6288877456250002E-2</v>
      </c>
      <c r="AI79" s="18">
        <f t="shared" ca="1" si="48"/>
        <v>4.7989483652749999E-2</v>
      </c>
      <c r="AJ79" s="18">
        <f t="shared" ca="1" si="48"/>
        <v>4.9690089849250003E-2</v>
      </c>
      <c r="AK79" s="18">
        <f t="shared" ca="1" si="48"/>
        <v>5.1390696045750001E-2</v>
      </c>
      <c r="AL79" s="18">
        <f t="shared" ca="1" si="48"/>
        <v>5.3091302242250005E-2</v>
      </c>
      <c r="AM79" s="18">
        <f t="shared" ca="1" si="48"/>
        <v>5.4791908438750002E-2</v>
      </c>
      <c r="AN79" s="18">
        <f t="shared" ca="1" si="48"/>
        <v>5.6492514635249999E-2</v>
      </c>
      <c r="AO79" s="18">
        <f t="shared" ref="AO79:AX88" ca="1" si="49">IF(AO$28&gt;$J79,0,OFFSET($K$2,$I79,$J79-AO$28))</f>
        <v>5.8437186810603017E-2</v>
      </c>
      <c r="AP79" s="18">
        <f t="shared" ca="1" si="49"/>
        <v>6.0867703846135997E-2</v>
      </c>
      <c r="AQ79" s="18">
        <f t="shared" ca="1" si="49"/>
        <v>6.3540108672401938E-2</v>
      </c>
      <c r="AR79" s="18">
        <f t="shared" ca="1" si="49"/>
        <v>6.6212513498667885E-2</v>
      </c>
      <c r="AS79" s="18">
        <f t="shared" ca="1" si="49"/>
        <v>6.8884918324933819E-2</v>
      </c>
      <c r="AT79" s="18">
        <f t="shared" ca="1" si="49"/>
        <v>7.1557323151199753E-2</v>
      </c>
      <c r="AU79" s="18">
        <f t="shared" ca="1" si="49"/>
        <v>7.4229727977465701E-2</v>
      </c>
      <c r="AV79" s="18">
        <f t="shared" ca="1" si="49"/>
        <v>7.6902132803731635E-2</v>
      </c>
      <c r="AW79" s="18">
        <f t="shared" ca="1" si="49"/>
        <v>7.9574537629997596E-2</v>
      </c>
      <c r="AX79" s="18">
        <f t="shared" ca="1" si="49"/>
        <v>8.224694245626353E-2</v>
      </c>
      <c r="AY79" s="18">
        <f t="shared" ref="AY79:BI88" ca="1" si="50">IF(AY$28&gt;$J79,0,OFFSET($K$2,$I79,$J79-AY$28))</f>
        <v>8.4918258188469431E-2</v>
      </c>
      <c r="AZ79" s="18">
        <f t="shared" ca="1" si="50"/>
        <v>8.7589573920675345E-2</v>
      </c>
      <c r="BA79" s="18">
        <f t="shared" ca="1" si="50"/>
        <v>9.0261978746941279E-2</v>
      </c>
      <c r="BB79" s="18">
        <f t="shared" ca="1" si="50"/>
        <v>9.2941027046973421E-2</v>
      </c>
      <c r="BC79" s="18">
        <f t="shared" ca="1" si="50"/>
        <v>9.5666470753962868E-2</v>
      </c>
      <c r="BD79" s="18">
        <f t="shared" ca="1" si="50"/>
        <v>9.8475012337732745E-2</v>
      </c>
      <c r="BE79" s="18">
        <f t="shared" ca="1" si="50"/>
        <v>0.10137340418145517</v>
      </c>
      <c r="BF79" s="18">
        <f t="shared" ca="1" si="50"/>
        <v>0.1043689432153324</v>
      </c>
      <c r="BG79" s="18">
        <f t="shared" ca="1" si="50"/>
        <v>0.10746947091659664</v>
      </c>
      <c r="BH79" s="18">
        <f t="shared" ca="1" si="50"/>
        <v>0.11068348221891616</v>
      </c>
      <c r="BI79" s="18">
        <f t="shared" ca="1" si="50"/>
        <v>0.11107471568986452</v>
      </c>
    </row>
    <row r="80" spans="8:61" x14ac:dyDescent="0.35">
      <c r="H80" s="2" t="str">
        <f t="shared" si="18"/>
        <v>ON_SCCT</v>
      </c>
      <c r="I80">
        <f t="shared" si="25"/>
        <v>2</v>
      </c>
      <c r="J80">
        <f t="shared" si="24"/>
        <v>0</v>
      </c>
      <c r="K80" s="18">
        <f t="shared" ca="1" si="46"/>
        <v>0.11899891123294393</v>
      </c>
      <c r="L80" s="18">
        <f t="shared" ca="1" si="46"/>
        <v>0</v>
      </c>
      <c r="M80" s="18">
        <f t="shared" ca="1" si="46"/>
        <v>0</v>
      </c>
      <c r="N80" s="18">
        <f t="shared" ca="1" si="46"/>
        <v>0</v>
      </c>
      <c r="O80" s="18">
        <f t="shared" ca="1" si="46"/>
        <v>0</v>
      </c>
      <c r="P80" s="18">
        <f t="shared" ca="1" si="46"/>
        <v>0</v>
      </c>
      <c r="Q80" s="18">
        <f t="shared" ca="1" si="46"/>
        <v>0</v>
      </c>
      <c r="R80" s="18">
        <f t="shared" ca="1" si="46"/>
        <v>0</v>
      </c>
      <c r="S80" s="18">
        <f t="shared" ca="1" si="46"/>
        <v>0</v>
      </c>
      <c r="T80" s="18">
        <f t="shared" ca="1" si="46"/>
        <v>0</v>
      </c>
      <c r="U80" s="18">
        <f t="shared" ca="1" si="47"/>
        <v>0</v>
      </c>
      <c r="V80" s="18">
        <f t="shared" ca="1" si="47"/>
        <v>0</v>
      </c>
      <c r="W80" s="18">
        <f t="shared" ca="1" si="47"/>
        <v>0</v>
      </c>
      <c r="X80" s="18">
        <f t="shared" ca="1" si="47"/>
        <v>0</v>
      </c>
      <c r="Y80" s="18">
        <f t="shared" ca="1" si="47"/>
        <v>0</v>
      </c>
      <c r="Z80" s="18">
        <f t="shared" ca="1" si="47"/>
        <v>0</v>
      </c>
      <c r="AA80" s="18">
        <f t="shared" ca="1" si="47"/>
        <v>0</v>
      </c>
      <c r="AB80" s="18">
        <f t="shared" ca="1" si="47"/>
        <v>0</v>
      </c>
      <c r="AC80" s="18">
        <f t="shared" ca="1" si="47"/>
        <v>0</v>
      </c>
      <c r="AD80" s="18">
        <f t="shared" ca="1" si="47"/>
        <v>0</v>
      </c>
      <c r="AE80" s="18">
        <f t="shared" ca="1" si="48"/>
        <v>0</v>
      </c>
      <c r="AF80" s="18">
        <f t="shared" ca="1" si="48"/>
        <v>0</v>
      </c>
      <c r="AG80" s="18">
        <f t="shared" ca="1" si="48"/>
        <v>0</v>
      </c>
      <c r="AH80" s="18">
        <f t="shared" ca="1" si="48"/>
        <v>0</v>
      </c>
      <c r="AI80" s="18">
        <f t="shared" ca="1" si="48"/>
        <v>0</v>
      </c>
      <c r="AJ80" s="18">
        <f t="shared" ca="1" si="48"/>
        <v>0</v>
      </c>
      <c r="AK80" s="18">
        <f t="shared" ca="1" si="48"/>
        <v>0</v>
      </c>
      <c r="AL80" s="18">
        <f t="shared" ca="1" si="48"/>
        <v>0</v>
      </c>
      <c r="AM80" s="18">
        <f t="shared" ca="1" si="48"/>
        <v>0</v>
      </c>
      <c r="AN80" s="18">
        <f t="shared" ca="1" si="48"/>
        <v>0</v>
      </c>
      <c r="AO80" s="18">
        <f t="shared" ca="1" si="49"/>
        <v>0</v>
      </c>
      <c r="AP80" s="18">
        <f t="shared" ca="1" si="49"/>
        <v>0</v>
      </c>
      <c r="AQ80" s="18">
        <f t="shared" ca="1" si="49"/>
        <v>0</v>
      </c>
      <c r="AR80" s="18">
        <f t="shared" ca="1" si="49"/>
        <v>0</v>
      </c>
      <c r="AS80" s="18">
        <f t="shared" ca="1" si="49"/>
        <v>0</v>
      </c>
      <c r="AT80" s="18">
        <f t="shared" ca="1" si="49"/>
        <v>0</v>
      </c>
      <c r="AU80" s="18">
        <f t="shared" ca="1" si="49"/>
        <v>0</v>
      </c>
      <c r="AV80" s="18">
        <f t="shared" ca="1" si="49"/>
        <v>0</v>
      </c>
      <c r="AW80" s="18">
        <f t="shared" ca="1" si="49"/>
        <v>0</v>
      </c>
      <c r="AX80" s="18">
        <f t="shared" ca="1" si="49"/>
        <v>0</v>
      </c>
      <c r="AY80" s="18">
        <f t="shared" ca="1" si="50"/>
        <v>0</v>
      </c>
      <c r="AZ80" s="18">
        <f t="shared" ca="1" si="50"/>
        <v>0</v>
      </c>
      <c r="BA80" s="18">
        <f t="shared" ca="1" si="50"/>
        <v>0</v>
      </c>
      <c r="BB80" s="18">
        <f t="shared" ca="1" si="50"/>
        <v>0</v>
      </c>
      <c r="BC80" s="18">
        <f t="shared" ca="1" si="50"/>
        <v>0</v>
      </c>
      <c r="BD80" s="18">
        <f t="shared" ca="1" si="50"/>
        <v>0</v>
      </c>
      <c r="BE80" s="18">
        <f t="shared" ca="1" si="50"/>
        <v>0</v>
      </c>
      <c r="BF80" s="18">
        <f t="shared" ca="1" si="50"/>
        <v>0</v>
      </c>
      <c r="BG80" s="18">
        <f t="shared" ca="1" si="50"/>
        <v>0</v>
      </c>
      <c r="BH80" s="18">
        <f t="shared" ca="1" si="50"/>
        <v>0</v>
      </c>
      <c r="BI80" s="18">
        <f t="shared" ca="1" si="50"/>
        <v>0</v>
      </c>
    </row>
    <row r="81" spans="8:61" x14ac:dyDescent="0.35">
      <c r="H81" s="2" t="str">
        <f t="shared" si="18"/>
        <v>ON_SCCT</v>
      </c>
      <c r="I81">
        <f t="shared" si="25"/>
        <v>2</v>
      </c>
      <c r="J81">
        <f t="shared" si="24"/>
        <v>1</v>
      </c>
      <c r="K81" s="18">
        <f t="shared" ca="1" si="46"/>
        <v>0.11765624991723186</v>
      </c>
      <c r="L81" s="18">
        <f t="shared" ca="1" si="46"/>
        <v>0.11899891123294393</v>
      </c>
      <c r="M81" s="18">
        <f t="shared" ca="1" si="46"/>
        <v>0</v>
      </c>
      <c r="N81" s="18">
        <f t="shared" ca="1" si="46"/>
        <v>0</v>
      </c>
      <c r="O81" s="18">
        <f t="shared" ca="1" si="46"/>
        <v>0</v>
      </c>
      <c r="P81" s="18">
        <f t="shared" ca="1" si="46"/>
        <v>0</v>
      </c>
      <c r="Q81" s="18">
        <f t="shared" ca="1" si="46"/>
        <v>0</v>
      </c>
      <c r="R81" s="18">
        <f t="shared" ca="1" si="46"/>
        <v>0</v>
      </c>
      <c r="S81" s="18">
        <f t="shared" ca="1" si="46"/>
        <v>0</v>
      </c>
      <c r="T81" s="18">
        <f t="shared" ca="1" si="46"/>
        <v>0</v>
      </c>
      <c r="U81" s="18">
        <f t="shared" ca="1" si="47"/>
        <v>0</v>
      </c>
      <c r="V81" s="18">
        <f t="shared" ca="1" si="47"/>
        <v>0</v>
      </c>
      <c r="W81" s="18">
        <f t="shared" ca="1" si="47"/>
        <v>0</v>
      </c>
      <c r="X81" s="18">
        <f t="shared" ca="1" si="47"/>
        <v>0</v>
      </c>
      <c r="Y81" s="18">
        <f t="shared" ca="1" si="47"/>
        <v>0</v>
      </c>
      <c r="Z81" s="18">
        <f t="shared" ca="1" si="47"/>
        <v>0</v>
      </c>
      <c r="AA81" s="18">
        <f t="shared" ca="1" si="47"/>
        <v>0</v>
      </c>
      <c r="AB81" s="18">
        <f t="shared" ca="1" si="47"/>
        <v>0</v>
      </c>
      <c r="AC81" s="18">
        <f t="shared" ca="1" si="47"/>
        <v>0</v>
      </c>
      <c r="AD81" s="18">
        <f t="shared" ca="1" si="47"/>
        <v>0</v>
      </c>
      <c r="AE81" s="18">
        <f t="shared" ca="1" si="48"/>
        <v>0</v>
      </c>
      <c r="AF81" s="18">
        <f t="shared" ca="1" si="48"/>
        <v>0</v>
      </c>
      <c r="AG81" s="18">
        <f t="shared" ca="1" si="48"/>
        <v>0</v>
      </c>
      <c r="AH81" s="18">
        <f t="shared" ca="1" si="48"/>
        <v>0</v>
      </c>
      <c r="AI81" s="18">
        <f t="shared" ca="1" si="48"/>
        <v>0</v>
      </c>
      <c r="AJ81" s="18">
        <f t="shared" ca="1" si="48"/>
        <v>0</v>
      </c>
      <c r="AK81" s="18">
        <f t="shared" ca="1" si="48"/>
        <v>0</v>
      </c>
      <c r="AL81" s="18">
        <f t="shared" ca="1" si="48"/>
        <v>0</v>
      </c>
      <c r="AM81" s="18">
        <f t="shared" ca="1" si="48"/>
        <v>0</v>
      </c>
      <c r="AN81" s="18">
        <f t="shared" ca="1" si="48"/>
        <v>0</v>
      </c>
      <c r="AO81" s="18">
        <f t="shared" ca="1" si="49"/>
        <v>0</v>
      </c>
      <c r="AP81" s="18">
        <f t="shared" ca="1" si="49"/>
        <v>0</v>
      </c>
      <c r="AQ81" s="18">
        <f t="shared" ca="1" si="49"/>
        <v>0</v>
      </c>
      <c r="AR81" s="18">
        <f t="shared" ca="1" si="49"/>
        <v>0</v>
      </c>
      <c r="AS81" s="18">
        <f t="shared" ca="1" si="49"/>
        <v>0</v>
      </c>
      <c r="AT81" s="18">
        <f t="shared" ca="1" si="49"/>
        <v>0</v>
      </c>
      <c r="AU81" s="18">
        <f t="shared" ca="1" si="49"/>
        <v>0</v>
      </c>
      <c r="AV81" s="18">
        <f t="shared" ca="1" si="49"/>
        <v>0</v>
      </c>
      <c r="AW81" s="18">
        <f t="shared" ca="1" si="49"/>
        <v>0</v>
      </c>
      <c r="AX81" s="18">
        <f t="shared" ca="1" si="49"/>
        <v>0</v>
      </c>
      <c r="AY81" s="18">
        <f t="shared" ca="1" si="50"/>
        <v>0</v>
      </c>
      <c r="AZ81" s="18">
        <f t="shared" ca="1" si="50"/>
        <v>0</v>
      </c>
      <c r="BA81" s="18">
        <f t="shared" ca="1" si="50"/>
        <v>0</v>
      </c>
      <c r="BB81" s="18">
        <f t="shared" ca="1" si="50"/>
        <v>0</v>
      </c>
      <c r="BC81" s="18">
        <f t="shared" ca="1" si="50"/>
        <v>0</v>
      </c>
      <c r="BD81" s="18">
        <f t="shared" ca="1" si="50"/>
        <v>0</v>
      </c>
      <c r="BE81" s="18">
        <f t="shared" ca="1" si="50"/>
        <v>0</v>
      </c>
      <c r="BF81" s="18">
        <f t="shared" ca="1" si="50"/>
        <v>0</v>
      </c>
      <c r="BG81" s="18">
        <f t="shared" ca="1" si="50"/>
        <v>0</v>
      </c>
      <c r="BH81" s="18">
        <f t="shared" ca="1" si="50"/>
        <v>0</v>
      </c>
      <c r="BI81" s="18">
        <f t="shared" ca="1" si="50"/>
        <v>0</v>
      </c>
    </row>
    <row r="82" spans="8:61" x14ac:dyDescent="0.35">
      <c r="H82" s="2" t="str">
        <f t="shared" si="18"/>
        <v>ON_SCCT</v>
      </c>
      <c r="I82">
        <f t="shared" si="25"/>
        <v>2</v>
      </c>
      <c r="J82">
        <f t="shared" si="24"/>
        <v>2</v>
      </c>
      <c r="K82" s="18">
        <f t="shared" ca="1" si="46"/>
        <v>0.11342296021020867</v>
      </c>
      <c r="L82" s="18">
        <f t="shared" ca="1" si="46"/>
        <v>0.11765624991723186</v>
      </c>
      <c r="M82" s="18">
        <f t="shared" ca="1" si="46"/>
        <v>0.11899891123294393</v>
      </c>
      <c r="N82" s="18">
        <f t="shared" ca="1" si="46"/>
        <v>0</v>
      </c>
      <c r="O82" s="18">
        <f t="shared" ca="1" si="46"/>
        <v>0</v>
      </c>
      <c r="P82" s="18">
        <f t="shared" ca="1" si="46"/>
        <v>0</v>
      </c>
      <c r="Q82" s="18">
        <f t="shared" ca="1" si="46"/>
        <v>0</v>
      </c>
      <c r="R82" s="18">
        <f t="shared" ca="1" si="46"/>
        <v>0</v>
      </c>
      <c r="S82" s="18">
        <f t="shared" ca="1" si="46"/>
        <v>0</v>
      </c>
      <c r="T82" s="18">
        <f t="shared" ca="1" si="46"/>
        <v>0</v>
      </c>
      <c r="U82" s="18">
        <f t="shared" ca="1" si="47"/>
        <v>0</v>
      </c>
      <c r="V82" s="18">
        <f t="shared" ca="1" si="47"/>
        <v>0</v>
      </c>
      <c r="W82" s="18">
        <f t="shared" ca="1" si="47"/>
        <v>0</v>
      </c>
      <c r="X82" s="18">
        <f t="shared" ca="1" si="47"/>
        <v>0</v>
      </c>
      <c r="Y82" s="18">
        <f t="shared" ca="1" si="47"/>
        <v>0</v>
      </c>
      <c r="Z82" s="18">
        <f t="shared" ca="1" si="47"/>
        <v>0</v>
      </c>
      <c r="AA82" s="18">
        <f t="shared" ca="1" si="47"/>
        <v>0</v>
      </c>
      <c r="AB82" s="18">
        <f t="shared" ca="1" si="47"/>
        <v>0</v>
      </c>
      <c r="AC82" s="18">
        <f t="shared" ca="1" si="47"/>
        <v>0</v>
      </c>
      <c r="AD82" s="18">
        <f t="shared" ca="1" si="47"/>
        <v>0</v>
      </c>
      <c r="AE82" s="18">
        <f t="shared" ca="1" si="48"/>
        <v>0</v>
      </c>
      <c r="AF82" s="18">
        <f t="shared" ca="1" si="48"/>
        <v>0</v>
      </c>
      <c r="AG82" s="18">
        <f t="shared" ca="1" si="48"/>
        <v>0</v>
      </c>
      <c r="AH82" s="18">
        <f t="shared" ca="1" si="48"/>
        <v>0</v>
      </c>
      <c r="AI82" s="18">
        <f t="shared" ca="1" si="48"/>
        <v>0</v>
      </c>
      <c r="AJ82" s="18">
        <f t="shared" ca="1" si="48"/>
        <v>0</v>
      </c>
      <c r="AK82" s="18">
        <f t="shared" ca="1" si="48"/>
        <v>0</v>
      </c>
      <c r="AL82" s="18">
        <f t="shared" ca="1" si="48"/>
        <v>0</v>
      </c>
      <c r="AM82" s="18">
        <f t="shared" ca="1" si="48"/>
        <v>0</v>
      </c>
      <c r="AN82" s="18">
        <f t="shared" ca="1" si="48"/>
        <v>0</v>
      </c>
      <c r="AO82" s="18">
        <f t="shared" ca="1" si="49"/>
        <v>0</v>
      </c>
      <c r="AP82" s="18">
        <f t="shared" ca="1" si="49"/>
        <v>0</v>
      </c>
      <c r="AQ82" s="18">
        <f t="shared" ca="1" si="49"/>
        <v>0</v>
      </c>
      <c r="AR82" s="18">
        <f t="shared" ca="1" si="49"/>
        <v>0</v>
      </c>
      <c r="AS82" s="18">
        <f t="shared" ca="1" si="49"/>
        <v>0</v>
      </c>
      <c r="AT82" s="18">
        <f t="shared" ca="1" si="49"/>
        <v>0</v>
      </c>
      <c r="AU82" s="18">
        <f t="shared" ca="1" si="49"/>
        <v>0</v>
      </c>
      <c r="AV82" s="18">
        <f t="shared" ca="1" si="49"/>
        <v>0</v>
      </c>
      <c r="AW82" s="18">
        <f t="shared" ca="1" si="49"/>
        <v>0</v>
      </c>
      <c r="AX82" s="18">
        <f t="shared" ca="1" si="49"/>
        <v>0</v>
      </c>
      <c r="AY82" s="18">
        <f t="shared" ca="1" si="50"/>
        <v>0</v>
      </c>
      <c r="AZ82" s="18">
        <f t="shared" ca="1" si="50"/>
        <v>0</v>
      </c>
      <c r="BA82" s="18">
        <f t="shared" ca="1" si="50"/>
        <v>0</v>
      </c>
      <c r="BB82" s="18">
        <f t="shared" ca="1" si="50"/>
        <v>0</v>
      </c>
      <c r="BC82" s="18">
        <f t="shared" ca="1" si="50"/>
        <v>0</v>
      </c>
      <c r="BD82" s="18">
        <f t="shared" ca="1" si="50"/>
        <v>0</v>
      </c>
      <c r="BE82" s="18">
        <f t="shared" ca="1" si="50"/>
        <v>0</v>
      </c>
      <c r="BF82" s="18">
        <f t="shared" ca="1" si="50"/>
        <v>0</v>
      </c>
      <c r="BG82" s="18">
        <f t="shared" ca="1" si="50"/>
        <v>0</v>
      </c>
      <c r="BH82" s="18">
        <f t="shared" ca="1" si="50"/>
        <v>0</v>
      </c>
      <c r="BI82" s="18">
        <f t="shared" ca="1" si="50"/>
        <v>0</v>
      </c>
    </row>
    <row r="83" spans="8:61" x14ac:dyDescent="0.35">
      <c r="H83" s="2" t="str">
        <f t="shared" si="18"/>
        <v>ON_SCCT</v>
      </c>
      <c r="I83">
        <f t="shared" si="25"/>
        <v>2</v>
      </c>
      <c r="J83">
        <f t="shared" si="24"/>
        <v>3</v>
      </c>
      <c r="K83" s="18">
        <f t="shared" ca="1" si="46"/>
        <v>0.10938570743399112</v>
      </c>
      <c r="L83" s="18">
        <f t="shared" ca="1" si="46"/>
        <v>0.11342296021020867</v>
      </c>
      <c r="M83" s="18">
        <f t="shared" ca="1" si="46"/>
        <v>0.11765624991723186</v>
      </c>
      <c r="N83" s="18">
        <f t="shared" ca="1" si="46"/>
        <v>0.11899891123294393</v>
      </c>
      <c r="O83" s="18">
        <f t="shared" ca="1" si="46"/>
        <v>0</v>
      </c>
      <c r="P83" s="18">
        <f t="shared" ca="1" si="46"/>
        <v>0</v>
      </c>
      <c r="Q83" s="18">
        <f t="shared" ca="1" si="46"/>
        <v>0</v>
      </c>
      <c r="R83" s="18">
        <f t="shared" ca="1" si="46"/>
        <v>0</v>
      </c>
      <c r="S83" s="18">
        <f t="shared" ca="1" si="46"/>
        <v>0</v>
      </c>
      <c r="T83" s="18">
        <f t="shared" ca="1" si="46"/>
        <v>0</v>
      </c>
      <c r="U83" s="18">
        <f t="shared" ca="1" si="47"/>
        <v>0</v>
      </c>
      <c r="V83" s="18">
        <f t="shared" ca="1" si="47"/>
        <v>0</v>
      </c>
      <c r="W83" s="18">
        <f t="shared" ca="1" si="47"/>
        <v>0</v>
      </c>
      <c r="X83" s="18">
        <f t="shared" ca="1" si="47"/>
        <v>0</v>
      </c>
      <c r="Y83" s="18">
        <f t="shared" ca="1" si="47"/>
        <v>0</v>
      </c>
      <c r="Z83" s="18">
        <f t="shared" ca="1" si="47"/>
        <v>0</v>
      </c>
      <c r="AA83" s="18">
        <f t="shared" ca="1" si="47"/>
        <v>0</v>
      </c>
      <c r="AB83" s="18">
        <f t="shared" ca="1" si="47"/>
        <v>0</v>
      </c>
      <c r="AC83" s="18">
        <f t="shared" ca="1" si="47"/>
        <v>0</v>
      </c>
      <c r="AD83" s="18">
        <f t="shared" ca="1" si="47"/>
        <v>0</v>
      </c>
      <c r="AE83" s="18">
        <f t="shared" ca="1" si="48"/>
        <v>0</v>
      </c>
      <c r="AF83" s="18">
        <f t="shared" ca="1" si="48"/>
        <v>0</v>
      </c>
      <c r="AG83" s="18">
        <f t="shared" ca="1" si="48"/>
        <v>0</v>
      </c>
      <c r="AH83" s="18">
        <f t="shared" ca="1" si="48"/>
        <v>0</v>
      </c>
      <c r="AI83" s="18">
        <f t="shared" ca="1" si="48"/>
        <v>0</v>
      </c>
      <c r="AJ83" s="18">
        <f t="shared" ca="1" si="48"/>
        <v>0</v>
      </c>
      <c r="AK83" s="18">
        <f t="shared" ca="1" si="48"/>
        <v>0</v>
      </c>
      <c r="AL83" s="18">
        <f t="shared" ca="1" si="48"/>
        <v>0</v>
      </c>
      <c r="AM83" s="18">
        <f t="shared" ca="1" si="48"/>
        <v>0</v>
      </c>
      <c r="AN83" s="18">
        <f t="shared" ca="1" si="48"/>
        <v>0</v>
      </c>
      <c r="AO83" s="18">
        <f t="shared" ca="1" si="49"/>
        <v>0</v>
      </c>
      <c r="AP83" s="18">
        <f t="shared" ca="1" si="49"/>
        <v>0</v>
      </c>
      <c r="AQ83" s="18">
        <f t="shared" ca="1" si="49"/>
        <v>0</v>
      </c>
      <c r="AR83" s="18">
        <f t="shared" ca="1" si="49"/>
        <v>0</v>
      </c>
      <c r="AS83" s="18">
        <f t="shared" ca="1" si="49"/>
        <v>0</v>
      </c>
      <c r="AT83" s="18">
        <f t="shared" ca="1" si="49"/>
        <v>0</v>
      </c>
      <c r="AU83" s="18">
        <f t="shared" ca="1" si="49"/>
        <v>0</v>
      </c>
      <c r="AV83" s="18">
        <f t="shared" ca="1" si="49"/>
        <v>0</v>
      </c>
      <c r="AW83" s="18">
        <f t="shared" ca="1" si="49"/>
        <v>0</v>
      </c>
      <c r="AX83" s="18">
        <f t="shared" ca="1" si="49"/>
        <v>0</v>
      </c>
      <c r="AY83" s="18">
        <f t="shared" ca="1" si="50"/>
        <v>0</v>
      </c>
      <c r="AZ83" s="18">
        <f t="shared" ca="1" si="50"/>
        <v>0</v>
      </c>
      <c r="BA83" s="18">
        <f t="shared" ca="1" si="50"/>
        <v>0</v>
      </c>
      <c r="BB83" s="18">
        <f t="shared" ca="1" si="50"/>
        <v>0</v>
      </c>
      <c r="BC83" s="18">
        <f t="shared" ca="1" si="50"/>
        <v>0</v>
      </c>
      <c r="BD83" s="18">
        <f t="shared" ca="1" si="50"/>
        <v>0</v>
      </c>
      <c r="BE83" s="18">
        <f t="shared" ca="1" si="50"/>
        <v>0</v>
      </c>
      <c r="BF83" s="18">
        <f t="shared" ca="1" si="50"/>
        <v>0</v>
      </c>
      <c r="BG83" s="18">
        <f t="shared" ca="1" si="50"/>
        <v>0</v>
      </c>
      <c r="BH83" s="18">
        <f t="shared" ca="1" si="50"/>
        <v>0</v>
      </c>
      <c r="BI83" s="18">
        <f t="shared" ca="1" si="50"/>
        <v>0</v>
      </c>
    </row>
    <row r="84" spans="8:61" x14ac:dyDescent="0.35">
      <c r="H84" s="2" t="str">
        <f t="shared" si="18"/>
        <v>ON_SCCT</v>
      </c>
      <c r="I84">
        <f t="shared" si="25"/>
        <v>2</v>
      </c>
      <c r="J84">
        <f t="shared" si="24"/>
        <v>4</v>
      </c>
      <c r="K84" s="18">
        <f t="shared" ca="1" si="46"/>
        <v>0.10552488789549863</v>
      </c>
      <c r="L84" s="18">
        <f t="shared" ca="1" si="46"/>
        <v>0.10938570743399112</v>
      </c>
      <c r="M84" s="18">
        <f t="shared" ca="1" si="46"/>
        <v>0.11342296021020867</v>
      </c>
      <c r="N84" s="18">
        <f t="shared" ca="1" si="46"/>
        <v>0.11765624991723186</v>
      </c>
      <c r="O84" s="18">
        <f t="shared" ca="1" si="46"/>
        <v>0.11899891123294393</v>
      </c>
      <c r="P84" s="18">
        <f t="shared" ca="1" si="46"/>
        <v>0</v>
      </c>
      <c r="Q84" s="18">
        <f t="shared" ca="1" si="46"/>
        <v>0</v>
      </c>
      <c r="R84" s="18">
        <f t="shared" ca="1" si="46"/>
        <v>0</v>
      </c>
      <c r="S84" s="18">
        <f t="shared" ca="1" si="46"/>
        <v>0</v>
      </c>
      <c r="T84" s="18">
        <f t="shared" ca="1" si="46"/>
        <v>0</v>
      </c>
      <c r="U84" s="18">
        <f t="shared" ca="1" si="47"/>
        <v>0</v>
      </c>
      <c r="V84" s="18">
        <f t="shared" ca="1" si="47"/>
        <v>0</v>
      </c>
      <c r="W84" s="18">
        <f t="shared" ca="1" si="47"/>
        <v>0</v>
      </c>
      <c r="X84" s="18">
        <f t="shared" ca="1" si="47"/>
        <v>0</v>
      </c>
      <c r="Y84" s="18">
        <f t="shared" ca="1" si="47"/>
        <v>0</v>
      </c>
      <c r="Z84" s="18">
        <f t="shared" ca="1" si="47"/>
        <v>0</v>
      </c>
      <c r="AA84" s="18">
        <f t="shared" ca="1" si="47"/>
        <v>0</v>
      </c>
      <c r="AB84" s="18">
        <f t="shared" ca="1" si="47"/>
        <v>0</v>
      </c>
      <c r="AC84" s="18">
        <f t="shared" ca="1" si="47"/>
        <v>0</v>
      </c>
      <c r="AD84" s="18">
        <f t="shared" ca="1" si="47"/>
        <v>0</v>
      </c>
      <c r="AE84" s="18">
        <f t="shared" ca="1" si="48"/>
        <v>0</v>
      </c>
      <c r="AF84" s="18">
        <f t="shared" ca="1" si="48"/>
        <v>0</v>
      </c>
      <c r="AG84" s="18">
        <f t="shared" ca="1" si="48"/>
        <v>0</v>
      </c>
      <c r="AH84" s="18">
        <f t="shared" ca="1" si="48"/>
        <v>0</v>
      </c>
      <c r="AI84" s="18">
        <f t="shared" ca="1" si="48"/>
        <v>0</v>
      </c>
      <c r="AJ84" s="18">
        <f t="shared" ca="1" si="48"/>
        <v>0</v>
      </c>
      <c r="AK84" s="18">
        <f t="shared" ca="1" si="48"/>
        <v>0</v>
      </c>
      <c r="AL84" s="18">
        <f t="shared" ca="1" si="48"/>
        <v>0</v>
      </c>
      <c r="AM84" s="18">
        <f t="shared" ca="1" si="48"/>
        <v>0</v>
      </c>
      <c r="AN84" s="18">
        <f t="shared" ca="1" si="48"/>
        <v>0</v>
      </c>
      <c r="AO84" s="18">
        <f t="shared" ca="1" si="49"/>
        <v>0</v>
      </c>
      <c r="AP84" s="18">
        <f t="shared" ca="1" si="49"/>
        <v>0</v>
      </c>
      <c r="AQ84" s="18">
        <f t="shared" ca="1" si="49"/>
        <v>0</v>
      </c>
      <c r="AR84" s="18">
        <f t="shared" ca="1" si="49"/>
        <v>0</v>
      </c>
      <c r="AS84" s="18">
        <f t="shared" ca="1" si="49"/>
        <v>0</v>
      </c>
      <c r="AT84" s="18">
        <f t="shared" ca="1" si="49"/>
        <v>0</v>
      </c>
      <c r="AU84" s="18">
        <f t="shared" ca="1" si="49"/>
        <v>0</v>
      </c>
      <c r="AV84" s="18">
        <f t="shared" ca="1" si="49"/>
        <v>0</v>
      </c>
      <c r="AW84" s="18">
        <f t="shared" ca="1" si="49"/>
        <v>0</v>
      </c>
      <c r="AX84" s="18">
        <f t="shared" ca="1" si="49"/>
        <v>0</v>
      </c>
      <c r="AY84" s="18">
        <f t="shared" ca="1" si="50"/>
        <v>0</v>
      </c>
      <c r="AZ84" s="18">
        <f t="shared" ca="1" si="50"/>
        <v>0</v>
      </c>
      <c r="BA84" s="18">
        <f t="shared" ca="1" si="50"/>
        <v>0</v>
      </c>
      <c r="BB84" s="18">
        <f t="shared" ca="1" si="50"/>
        <v>0</v>
      </c>
      <c r="BC84" s="18">
        <f t="shared" ca="1" si="50"/>
        <v>0</v>
      </c>
      <c r="BD84" s="18">
        <f t="shared" ca="1" si="50"/>
        <v>0</v>
      </c>
      <c r="BE84" s="18">
        <f t="shared" ca="1" si="50"/>
        <v>0</v>
      </c>
      <c r="BF84" s="18">
        <f t="shared" ca="1" si="50"/>
        <v>0</v>
      </c>
      <c r="BG84" s="18">
        <f t="shared" ca="1" si="50"/>
        <v>0</v>
      </c>
      <c r="BH84" s="18">
        <f t="shared" ca="1" si="50"/>
        <v>0</v>
      </c>
      <c r="BI84" s="18">
        <f t="shared" ca="1" si="50"/>
        <v>0</v>
      </c>
    </row>
    <row r="85" spans="8:61" x14ac:dyDescent="0.35">
      <c r="H85" s="2" t="str">
        <f t="shared" si="18"/>
        <v>ON_SCCT</v>
      </c>
      <c r="I85">
        <f t="shared" si="25"/>
        <v>2</v>
      </c>
      <c r="J85">
        <f t="shared" si="24"/>
        <v>5</v>
      </c>
      <c r="K85" s="18">
        <f t="shared" ca="1" si="46"/>
        <v>0.10182416518383075</v>
      </c>
      <c r="L85" s="18">
        <f t="shared" ca="1" si="46"/>
        <v>0.10552488789549863</v>
      </c>
      <c r="M85" s="18">
        <f t="shared" ca="1" si="46"/>
        <v>0.10938570743399112</v>
      </c>
      <c r="N85" s="18">
        <f t="shared" ca="1" si="46"/>
        <v>0.11342296021020867</v>
      </c>
      <c r="O85" s="18">
        <f t="shared" ca="1" si="46"/>
        <v>0.11765624991723186</v>
      </c>
      <c r="P85" s="18">
        <f t="shared" ca="1" si="46"/>
        <v>0.11899891123294393</v>
      </c>
      <c r="Q85" s="18">
        <f t="shared" ca="1" si="46"/>
        <v>0</v>
      </c>
      <c r="R85" s="18">
        <f t="shared" ca="1" si="46"/>
        <v>0</v>
      </c>
      <c r="S85" s="18">
        <f t="shared" ca="1" si="46"/>
        <v>0</v>
      </c>
      <c r="T85" s="18">
        <f t="shared" ca="1" si="46"/>
        <v>0</v>
      </c>
      <c r="U85" s="18">
        <f t="shared" ca="1" si="47"/>
        <v>0</v>
      </c>
      <c r="V85" s="18">
        <f t="shared" ca="1" si="47"/>
        <v>0</v>
      </c>
      <c r="W85" s="18">
        <f t="shared" ca="1" si="47"/>
        <v>0</v>
      </c>
      <c r="X85" s="18">
        <f t="shared" ca="1" si="47"/>
        <v>0</v>
      </c>
      <c r="Y85" s="18">
        <f t="shared" ca="1" si="47"/>
        <v>0</v>
      </c>
      <c r="Z85" s="18">
        <f t="shared" ca="1" si="47"/>
        <v>0</v>
      </c>
      <c r="AA85" s="18">
        <f t="shared" ca="1" si="47"/>
        <v>0</v>
      </c>
      <c r="AB85" s="18">
        <f t="shared" ca="1" si="47"/>
        <v>0</v>
      </c>
      <c r="AC85" s="18">
        <f t="shared" ca="1" si="47"/>
        <v>0</v>
      </c>
      <c r="AD85" s="18">
        <f t="shared" ca="1" si="47"/>
        <v>0</v>
      </c>
      <c r="AE85" s="18">
        <f t="shared" ca="1" si="48"/>
        <v>0</v>
      </c>
      <c r="AF85" s="18">
        <f t="shared" ca="1" si="48"/>
        <v>0</v>
      </c>
      <c r="AG85" s="18">
        <f t="shared" ca="1" si="48"/>
        <v>0</v>
      </c>
      <c r="AH85" s="18">
        <f t="shared" ca="1" si="48"/>
        <v>0</v>
      </c>
      <c r="AI85" s="18">
        <f t="shared" ca="1" si="48"/>
        <v>0</v>
      </c>
      <c r="AJ85" s="18">
        <f t="shared" ca="1" si="48"/>
        <v>0</v>
      </c>
      <c r="AK85" s="18">
        <f t="shared" ca="1" si="48"/>
        <v>0</v>
      </c>
      <c r="AL85" s="18">
        <f t="shared" ca="1" si="48"/>
        <v>0</v>
      </c>
      <c r="AM85" s="18">
        <f t="shared" ca="1" si="48"/>
        <v>0</v>
      </c>
      <c r="AN85" s="18">
        <f t="shared" ca="1" si="48"/>
        <v>0</v>
      </c>
      <c r="AO85" s="18">
        <f t="shared" ca="1" si="49"/>
        <v>0</v>
      </c>
      <c r="AP85" s="18">
        <f t="shared" ca="1" si="49"/>
        <v>0</v>
      </c>
      <c r="AQ85" s="18">
        <f t="shared" ca="1" si="49"/>
        <v>0</v>
      </c>
      <c r="AR85" s="18">
        <f t="shared" ca="1" si="49"/>
        <v>0</v>
      </c>
      <c r="AS85" s="18">
        <f t="shared" ca="1" si="49"/>
        <v>0</v>
      </c>
      <c r="AT85" s="18">
        <f t="shared" ca="1" si="49"/>
        <v>0</v>
      </c>
      <c r="AU85" s="18">
        <f t="shared" ca="1" si="49"/>
        <v>0</v>
      </c>
      <c r="AV85" s="18">
        <f t="shared" ca="1" si="49"/>
        <v>0</v>
      </c>
      <c r="AW85" s="18">
        <f t="shared" ca="1" si="49"/>
        <v>0</v>
      </c>
      <c r="AX85" s="18">
        <f t="shared" ca="1" si="49"/>
        <v>0</v>
      </c>
      <c r="AY85" s="18">
        <f t="shared" ca="1" si="50"/>
        <v>0</v>
      </c>
      <c r="AZ85" s="18">
        <f t="shared" ca="1" si="50"/>
        <v>0</v>
      </c>
      <c r="BA85" s="18">
        <f t="shared" ca="1" si="50"/>
        <v>0</v>
      </c>
      <c r="BB85" s="18">
        <f t="shared" ca="1" si="50"/>
        <v>0</v>
      </c>
      <c r="BC85" s="18">
        <f t="shared" ca="1" si="50"/>
        <v>0</v>
      </c>
      <c r="BD85" s="18">
        <f t="shared" ca="1" si="50"/>
        <v>0</v>
      </c>
      <c r="BE85" s="18">
        <f t="shared" ca="1" si="50"/>
        <v>0</v>
      </c>
      <c r="BF85" s="18">
        <f t="shared" ca="1" si="50"/>
        <v>0</v>
      </c>
      <c r="BG85" s="18">
        <f t="shared" ca="1" si="50"/>
        <v>0</v>
      </c>
      <c r="BH85" s="18">
        <f t="shared" ca="1" si="50"/>
        <v>0</v>
      </c>
      <c r="BI85" s="18">
        <f t="shared" ca="1" si="50"/>
        <v>0</v>
      </c>
    </row>
    <row r="86" spans="8:61" x14ac:dyDescent="0.35">
      <c r="H86" s="2" t="str">
        <f t="shared" si="18"/>
        <v>ON_SCCT</v>
      </c>
      <c r="I86">
        <f t="shared" si="25"/>
        <v>2</v>
      </c>
      <c r="J86">
        <f t="shared" si="24"/>
        <v>6</v>
      </c>
      <c r="K86" s="18">
        <f t="shared" ca="1" si="46"/>
        <v>9.8235619160346108E-2</v>
      </c>
      <c r="L86" s="18">
        <f t="shared" ca="1" si="46"/>
        <v>0.10182416518383075</v>
      </c>
      <c r="M86" s="18">
        <f t="shared" ca="1" si="46"/>
        <v>0.10552488789549863</v>
      </c>
      <c r="N86" s="18">
        <f t="shared" ca="1" si="46"/>
        <v>0.10938570743399112</v>
      </c>
      <c r="O86" s="18">
        <f t="shared" ca="1" si="46"/>
        <v>0.11342296021020867</v>
      </c>
      <c r="P86" s="18">
        <f t="shared" ca="1" si="46"/>
        <v>0.11765624991723186</v>
      </c>
      <c r="Q86" s="18">
        <f t="shared" ca="1" si="46"/>
        <v>0.11899891123294393</v>
      </c>
      <c r="R86" s="18">
        <f t="shared" ca="1" si="46"/>
        <v>0</v>
      </c>
      <c r="S86" s="18">
        <f t="shared" ca="1" si="46"/>
        <v>0</v>
      </c>
      <c r="T86" s="18">
        <f t="shared" ca="1" si="46"/>
        <v>0</v>
      </c>
      <c r="U86" s="18">
        <f t="shared" ca="1" si="47"/>
        <v>0</v>
      </c>
      <c r="V86" s="18">
        <f t="shared" ca="1" si="47"/>
        <v>0</v>
      </c>
      <c r="W86" s="18">
        <f t="shared" ca="1" si="47"/>
        <v>0</v>
      </c>
      <c r="X86" s="18">
        <f t="shared" ca="1" si="47"/>
        <v>0</v>
      </c>
      <c r="Y86" s="18">
        <f t="shared" ca="1" si="47"/>
        <v>0</v>
      </c>
      <c r="Z86" s="18">
        <f t="shared" ca="1" si="47"/>
        <v>0</v>
      </c>
      <c r="AA86" s="18">
        <f t="shared" ca="1" si="47"/>
        <v>0</v>
      </c>
      <c r="AB86" s="18">
        <f t="shared" ca="1" si="47"/>
        <v>0</v>
      </c>
      <c r="AC86" s="18">
        <f t="shared" ca="1" si="47"/>
        <v>0</v>
      </c>
      <c r="AD86" s="18">
        <f t="shared" ca="1" si="47"/>
        <v>0</v>
      </c>
      <c r="AE86" s="18">
        <f t="shared" ca="1" si="48"/>
        <v>0</v>
      </c>
      <c r="AF86" s="18">
        <f t="shared" ca="1" si="48"/>
        <v>0</v>
      </c>
      <c r="AG86" s="18">
        <f t="shared" ca="1" si="48"/>
        <v>0</v>
      </c>
      <c r="AH86" s="18">
        <f t="shared" ca="1" si="48"/>
        <v>0</v>
      </c>
      <c r="AI86" s="18">
        <f t="shared" ca="1" si="48"/>
        <v>0</v>
      </c>
      <c r="AJ86" s="18">
        <f t="shared" ca="1" si="48"/>
        <v>0</v>
      </c>
      <c r="AK86" s="18">
        <f t="shared" ca="1" si="48"/>
        <v>0</v>
      </c>
      <c r="AL86" s="18">
        <f t="shared" ca="1" si="48"/>
        <v>0</v>
      </c>
      <c r="AM86" s="18">
        <f t="shared" ca="1" si="48"/>
        <v>0</v>
      </c>
      <c r="AN86" s="18">
        <f t="shared" ca="1" si="48"/>
        <v>0</v>
      </c>
      <c r="AO86" s="18">
        <f t="shared" ca="1" si="49"/>
        <v>0</v>
      </c>
      <c r="AP86" s="18">
        <f t="shared" ca="1" si="49"/>
        <v>0</v>
      </c>
      <c r="AQ86" s="18">
        <f t="shared" ca="1" si="49"/>
        <v>0</v>
      </c>
      <c r="AR86" s="18">
        <f t="shared" ca="1" si="49"/>
        <v>0</v>
      </c>
      <c r="AS86" s="18">
        <f t="shared" ca="1" si="49"/>
        <v>0</v>
      </c>
      <c r="AT86" s="18">
        <f t="shared" ca="1" si="49"/>
        <v>0</v>
      </c>
      <c r="AU86" s="18">
        <f t="shared" ca="1" si="49"/>
        <v>0</v>
      </c>
      <c r="AV86" s="18">
        <f t="shared" ca="1" si="49"/>
        <v>0</v>
      </c>
      <c r="AW86" s="18">
        <f t="shared" ca="1" si="49"/>
        <v>0</v>
      </c>
      <c r="AX86" s="18">
        <f t="shared" ca="1" si="49"/>
        <v>0</v>
      </c>
      <c r="AY86" s="18">
        <f t="shared" ca="1" si="50"/>
        <v>0</v>
      </c>
      <c r="AZ86" s="18">
        <f t="shared" ca="1" si="50"/>
        <v>0</v>
      </c>
      <c r="BA86" s="18">
        <f t="shared" ca="1" si="50"/>
        <v>0</v>
      </c>
      <c r="BB86" s="18">
        <f t="shared" ca="1" si="50"/>
        <v>0</v>
      </c>
      <c r="BC86" s="18">
        <f t="shared" ca="1" si="50"/>
        <v>0</v>
      </c>
      <c r="BD86" s="18">
        <f t="shared" ca="1" si="50"/>
        <v>0</v>
      </c>
      <c r="BE86" s="18">
        <f t="shared" ca="1" si="50"/>
        <v>0</v>
      </c>
      <c r="BF86" s="18">
        <f t="shared" ca="1" si="50"/>
        <v>0</v>
      </c>
      <c r="BG86" s="18">
        <f t="shared" ca="1" si="50"/>
        <v>0</v>
      </c>
      <c r="BH86" s="18">
        <f t="shared" ca="1" si="50"/>
        <v>0</v>
      </c>
      <c r="BI86" s="18">
        <f t="shared" ca="1" si="50"/>
        <v>0</v>
      </c>
    </row>
    <row r="87" spans="8:61" x14ac:dyDescent="0.35">
      <c r="H87" s="2" t="str">
        <f t="shared" si="18"/>
        <v>ON_SCCT</v>
      </c>
      <c r="I87">
        <f t="shared" si="25"/>
        <v>2</v>
      </c>
      <c r="J87">
        <f t="shared" si="24"/>
        <v>7</v>
      </c>
      <c r="K87" s="18">
        <f t="shared" ca="1" si="46"/>
        <v>9.4683013240842481E-2</v>
      </c>
      <c r="L87" s="18">
        <f t="shared" ca="1" si="46"/>
        <v>9.8235619160346108E-2</v>
      </c>
      <c r="M87" s="18">
        <f t="shared" ca="1" si="46"/>
        <v>0.10182416518383075</v>
      </c>
      <c r="N87" s="18">
        <f t="shared" ca="1" si="46"/>
        <v>0.10552488789549863</v>
      </c>
      <c r="O87" s="18">
        <f t="shared" ca="1" si="46"/>
        <v>0.10938570743399112</v>
      </c>
      <c r="P87" s="18">
        <f t="shared" ca="1" si="46"/>
        <v>0.11342296021020867</v>
      </c>
      <c r="Q87" s="18">
        <f t="shared" ca="1" si="46"/>
        <v>0.11765624991723186</v>
      </c>
      <c r="R87" s="18">
        <f t="shared" ca="1" si="46"/>
        <v>0.11899891123294393</v>
      </c>
      <c r="S87" s="18">
        <f t="shared" ca="1" si="46"/>
        <v>0</v>
      </c>
      <c r="T87" s="18">
        <f t="shared" ca="1" si="46"/>
        <v>0</v>
      </c>
      <c r="U87" s="18">
        <f t="shared" ca="1" si="47"/>
        <v>0</v>
      </c>
      <c r="V87" s="18">
        <f t="shared" ca="1" si="47"/>
        <v>0</v>
      </c>
      <c r="W87" s="18">
        <f t="shared" ca="1" si="47"/>
        <v>0</v>
      </c>
      <c r="X87" s="18">
        <f t="shared" ca="1" si="47"/>
        <v>0</v>
      </c>
      <c r="Y87" s="18">
        <f t="shared" ca="1" si="47"/>
        <v>0</v>
      </c>
      <c r="Z87" s="18">
        <f t="shared" ca="1" si="47"/>
        <v>0</v>
      </c>
      <c r="AA87" s="18">
        <f t="shared" ca="1" si="47"/>
        <v>0</v>
      </c>
      <c r="AB87" s="18">
        <f t="shared" ca="1" si="47"/>
        <v>0</v>
      </c>
      <c r="AC87" s="18">
        <f t="shared" ca="1" si="47"/>
        <v>0</v>
      </c>
      <c r="AD87" s="18">
        <f t="shared" ca="1" si="47"/>
        <v>0</v>
      </c>
      <c r="AE87" s="18">
        <f t="shared" ca="1" si="48"/>
        <v>0</v>
      </c>
      <c r="AF87" s="18">
        <f t="shared" ca="1" si="48"/>
        <v>0</v>
      </c>
      <c r="AG87" s="18">
        <f t="shared" ca="1" si="48"/>
        <v>0</v>
      </c>
      <c r="AH87" s="18">
        <f t="shared" ca="1" si="48"/>
        <v>0</v>
      </c>
      <c r="AI87" s="18">
        <f t="shared" ca="1" si="48"/>
        <v>0</v>
      </c>
      <c r="AJ87" s="18">
        <f t="shared" ca="1" si="48"/>
        <v>0</v>
      </c>
      <c r="AK87" s="18">
        <f t="shared" ca="1" si="48"/>
        <v>0</v>
      </c>
      <c r="AL87" s="18">
        <f t="shared" ca="1" si="48"/>
        <v>0</v>
      </c>
      <c r="AM87" s="18">
        <f t="shared" ca="1" si="48"/>
        <v>0</v>
      </c>
      <c r="AN87" s="18">
        <f t="shared" ca="1" si="48"/>
        <v>0</v>
      </c>
      <c r="AO87" s="18">
        <f t="shared" ca="1" si="49"/>
        <v>0</v>
      </c>
      <c r="AP87" s="18">
        <f t="shared" ca="1" si="49"/>
        <v>0</v>
      </c>
      <c r="AQ87" s="18">
        <f t="shared" ca="1" si="49"/>
        <v>0</v>
      </c>
      <c r="AR87" s="18">
        <f t="shared" ca="1" si="49"/>
        <v>0</v>
      </c>
      <c r="AS87" s="18">
        <f t="shared" ca="1" si="49"/>
        <v>0</v>
      </c>
      <c r="AT87" s="18">
        <f t="shared" ca="1" si="49"/>
        <v>0</v>
      </c>
      <c r="AU87" s="18">
        <f t="shared" ca="1" si="49"/>
        <v>0</v>
      </c>
      <c r="AV87" s="18">
        <f t="shared" ca="1" si="49"/>
        <v>0</v>
      </c>
      <c r="AW87" s="18">
        <f t="shared" ca="1" si="49"/>
        <v>0</v>
      </c>
      <c r="AX87" s="18">
        <f t="shared" ca="1" si="49"/>
        <v>0</v>
      </c>
      <c r="AY87" s="18">
        <f t="shared" ca="1" si="50"/>
        <v>0</v>
      </c>
      <c r="AZ87" s="18">
        <f t="shared" ca="1" si="50"/>
        <v>0</v>
      </c>
      <c r="BA87" s="18">
        <f t="shared" ca="1" si="50"/>
        <v>0</v>
      </c>
      <c r="BB87" s="18">
        <f t="shared" ca="1" si="50"/>
        <v>0</v>
      </c>
      <c r="BC87" s="18">
        <f t="shared" ca="1" si="50"/>
        <v>0</v>
      </c>
      <c r="BD87" s="18">
        <f t="shared" ca="1" si="50"/>
        <v>0</v>
      </c>
      <c r="BE87" s="18">
        <f t="shared" ca="1" si="50"/>
        <v>0</v>
      </c>
      <c r="BF87" s="18">
        <f t="shared" ca="1" si="50"/>
        <v>0</v>
      </c>
      <c r="BG87" s="18">
        <f t="shared" ca="1" si="50"/>
        <v>0</v>
      </c>
      <c r="BH87" s="18">
        <f t="shared" ca="1" si="50"/>
        <v>0</v>
      </c>
      <c r="BI87" s="18">
        <f t="shared" ca="1" si="50"/>
        <v>0</v>
      </c>
    </row>
    <row r="88" spans="8:61" x14ac:dyDescent="0.35">
      <c r="H88" s="2" t="str">
        <f t="shared" si="18"/>
        <v>ON_SCCT</v>
      </c>
      <c r="I88">
        <f t="shared" si="25"/>
        <v>2</v>
      </c>
      <c r="J88">
        <f t="shared" si="24"/>
        <v>8</v>
      </c>
      <c r="K88" s="18">
        <f t="shared" ca="1" si="46"/>
        <v>9.1129318227278822E-2</v>
      </c>
      <c r="L88" s="18">
        <f t="shared" ca="1" si="46"/>
        <v>9.4683013240842481E-2</v>
      </c>
      <c r="M88" s="18">
        <f t="shared" ca="1" si="46"/>
        <v>9.8235619160346108E-2</v>
      </c>
      <c r="N88" s="18">
        <f t="shared" ca="1" si="46"/>
        <v>0.10182416518383075</v>
      </c>
      <c r="O88" s="18">
        <f t="shared" ca="1" si="46"/>
        <v>0.10552488789549863</v>
      </c>
      <c r="P88" s="18">
        <f t="shared" ca="1" si="46"/>
        <v>0.10938570743399112</v>
      </c>
      <c r="Q88" s="18">
        <f t="shared" ca="1" si="46"/>
        <v>0.11342296021020867</v>
      </c>
      <c r="R88" s="18">
        <f t="shared" ca="1" si="46"/>
        <v>0.11765624991723186</v>
      </c>
      <c r="S88" s="18">
        <f t="shared" ca="1" si="46"/>
        <v>0.11899891123294393</v>
      </c>
      <c r="T88" s="18">
        <f t="shared" ca="1" si="46"/>
        <v>0</v>
      </c>
      <c r="U88" s="18">
        <f t="shared" ca="1" si="47"/>
        <v>0</v>
      </c>
      <c r="V88" s="18">
        <f t="shared" ca="1" si="47"/>
        <v>0</v>
      </c>
      <c r="W88" s="18">
        <f t="shared" ca="1" si="47"/>
        <v>0</v>
      </c>
      <c r="X88" s="18">
        <f t="shared" ca="1" si="47"/>
        <v>0</v>
      </c>
      <c r="Y88" s="18">
        <f t="shared" ca="1" si="47"/>
        <v>0</v>
      </c>
      <c r="Z88" s="18">
        <f t="shared" ca="1" si="47"/>
        <v>0</v>
      </c>
      <c r="AA88" s="18">
        <f t="shared" ca="1" si="47"/>
        <v>0</v>
      </c>
      <c r="AB88" s="18">
        <f t="shared" ca="1" si="47"/>
        <v>0</v>
      </c>
      <c r="AC88" s="18">
        <f t="shared" ca="1" si="47"/>
        <v>0</v>
      </c>
      <c r="AD88" s="18">
        <f t="shared" ca="1" si="47"/>
        <v>0</v>
      </c>
      <c r="AE88" s="18">
        <f t="shared" ca="1" si="48"/>
        <v>0</v>
      </c>
      <c r="AF88" s="18">
        <f t="shared" ca="1" si="48"/>
        <v>0</v>
      </c>
      <c r="AG88" s="18">
        <f t="shared" ca="1" si="48"/>
        <v>0</v>
      </c>
      <c r="AH88" s="18">
        <f t="shared" ca="1" si="48"/>
        <v>0</v>
      </c>
      <c r="AI88" s="18">
        <f t="shared" ca="1" si="48"/>
        <v>0</v>
      </c>
      <c r="AJ88" s="18">
        <f t="shared" ca="1" si="48"/>
        <v>0</v>
      </c>
      <c r="AK88" s="18">
        <f t="shared" ca="1" si="48"/>
        <v>0</v>
      </c>
      <c r="AL88" s="18">
        <f t="shared" ca="1" si="48"/>
        <v>0</v>
      </c>
      <c r="AM88" s="18">
        <f t="shared" ca="1" si="48"/>
        <v>0</v>
      </c>
      <c r="AN88" s="18">
        <f t="shared" ca="1" si="48"/>
        <v>0</v>
      </c>
      <c r="AO88" s="18">
        <f t="shared" ca="1" si="49"/>
        <v>0</v>
      </c>
      <c r="AP88" s="18">
        <f t="shared" ca="1" si="49"/>
        <v>0</v>
      </c>
      <c r="AQ88" s="18">
        <f t="shared" ca="1" si="49"/>
        <v>0</v>
      </c>
      <c r="AR88" s="18">
        <f t="shared" ca="1" si="49"/>
        <v>0</v>
      </c>
      <c r="AS88" s="18">
        <f t="shared" ca="1" si="49"/>
        <v>0</v>
      </c>
      <c r="AT88" s="18">
        <f t="shared" ca="1" si="49"/>
        <v>0</v>
      </c>
      <c r="AU88" s="18">
        <f t="shared" ca="1" si="49"/>
        <v>0</v>
      </c>
      <c r="AV88" s="18">
        <f t="shared" ca="1" si="49"/>
        <v>0</v>
      </c>
      <c r="AW88" s="18">
        <f t="shared" ca="1" si="49"/>
        <v>0</v>
      </c>
      <c r="AX88" s="18">
        <f t="shared" ca="1" si="49"/>
        <v>0</v>
      </c>
      <c r="AY88" s="18">
        <f t="shared" ca="1" si="50"/>
        <v>0</v>
      </c>
      <c r="AZ88" s="18">
        <f t="shared" ca="1" si="50"/>
        <v>0</v>
      </c>
      <c r="BA88" s="18">
        <f t="shared" ca="1" si="50"/>
        <v>0</v>
      </c>
      <c r="BB88" s="18">
        <f t="shared" ca="1" si="50"/>
        <v>0</v>
      </c>
      <c r="BC88" s="18">
        <f t="shared" ca="1" si="50"/>
        <v>0</v>
      </c>
      <c r="BD88" s="18">
        <f t="shared" ca="1" si="50"/>
        <v>0</v>
      </c>
      <c r="BE88" s="18">
        <f t="shared" ca="1" si="50"/>
        <v>0</v>
      </c>
      <c r="BF88" s="18">
        <f t="shared" ca="1" si="50"/>
        <v>0</v>
      </c>
      <c r="BG88" s="18">
        <f t="shared" ca="1" si="50"/>
        <v>0</v>
      </c>
      <c r="BH88" s="18">
        <f t="shared" ca="1" si="50"/>
        <v>0</v>
      </c>
      <c r="BI88" s="18">
        <f t="shared" ca="1" si="50"/>
        <v>0</v>
      </c>
    </row>
    <row r="89" spans="8:61" x14ac:dyDescent="0.35">
      <c r="H89" s="2" t="str">
        <f t="shared" si="18"/>
        <v>ON_SCCT</v>
      </c>
      <c r="I89">
        <f t="shared" si="25"/>
        <v>2</v>
      </c>
      <c r="J89">
        <f t="shared" si="24"/>
        <v>9</v>
      </c>
      <c r="K89" s="18">
        <f t="shared" ref="K89:T98" ca="1" si="51">IF(K$28&gt;$J89,0,OFFSET($K$2,$I89,$J89-K$28))</f>
        <v>8.757562321371519E-2</v>
      </c>
      <c r="L89" s="18">
        <f t="shared" ca="1" si="51"/>
        <v>9.1129318227278822E-2</v>
      </c>
      <c r="M89" s="18">
        <f t="shared" ca="1" si="51"/>
        <v>9.4683013240842481E-2</v>
      </c>
      <c r="N89" s="18">
        <f t="shared" ca="1" si="51"/>
        <v>9.8235619160346108E-2</v>
      </c>
      <c r="O89" s="18">
        <f t="shared" ca="1" si="51"/>
        <v>0.10182416518383075</v>
      </c>
      <c r="P89" s="18">
        <f t="shared" ca="1" si="51"/>
        <v>0.10552488789549863</v>
      </c>
      <c r="Q89" s="18">
        <f t="shared" ca="1" si="51"/>
        <v>0.10938570743399112</v>
      </c>
      <c r="R89" s="18">
        <f t="shared" ca="1" si="51"/>
        <v>0.11342296021020867</v>
      </c>
      <c r="S89" s="18">
        <f t="shared" ca="1" si="51"/>
        <v>0.11765624991723186</v>
      </c>
      <c r="T89" s="18">
        <f t="shared" ca="1" si="51"/>
        <v>0.11899891123294393</v>
      </c>
      <c r="U89" s="18">
        <f t="shared" ref="U89:AD98" ca="1" si="52">IF(U$28&gt;$J89,0,OFFSET($K$2,$I89,$J89-U$28))</f>
        <v>0</v>
      </c>
      <c r="V89" s="18">
        <f t="shared" ca="1" si="52"/>
        <v>0</v>
      </c>
      <c r="W89" s="18">
        <f t="shared" ca="1" si="52"/>
        <v>0</v>
      </c>
      <c r="X89" s="18">
        <f t="shared" ca="1" si="52"/>
        <v>0</v>
      </c>
      <c r="Y89" s="18">
        <f t="shared" ca="1" si="52"/>
        <v>0</v>
      </c>
      <c r="Z89" s="18">
        <f t="shared" ca="1" si="52"/>
        <v>0</v>
      </c>
      <c r="AA89" s="18">
        <f t="shared" ca="1" si="52"/>
        <v>0</v>
      </c>
      <c r="AB89" s="18">
        <f t="shared" ca="1" si="52"/>
        <v>0</v>
      </c>
      <c r="AC89" s="18">
        <f t="shared" ca="1" si="52"/>
        <v>0</v>
      </c>
      <c r="AD89" s="18">
        <f t="shared" ca="1" si="52"/>
        <v>0</v>
      </c>
      <c r="AE89" s="18">
        <f t="shared" ref="AE89:AN98" ca="1" si="53">IF(AE$28&gt;$J89,0,OFFSET($K$2,$I89,$J89-AE$28))</f>
        <v>0</v>
      </c>
      <c r="AF89" s="18">
        <f t="shared" ca="1" si="53"/>
        <v>0</v>
      </c>
      <c r="AG89" s="18">
        <f t="shared" ca="1" si="53"/>
        <v>0</v>
      </c>
      <c r="AH89" s="18">
        <f t="shared" ca="1" si="53"/>
        <v>0</v>
      </c>
      <c r="AI89" s="18">
        <f t="shared" ca="1" si="53"/>
        <v>0</v>
      </c>
      <c r="AJ89" s="18">
        <f t="shared" ca="1" si="53"/>
        <v>0</v>
      </c>
      <c r="AK89" s="18">
        <f t="shared" ca="1" si="53"/>
        <v>0</v>
      </c>
      <c r="AL89" s="18">
        <f t="shared" ca="1" si="53"/>
        <v>0</v>
      </c>
      <c r="AM89" s="18">
        <f t="shared" ca="1" si="53"/>
        <v>0</v>
      </c>
      <c r="AN89" s="18">
        <f t="shared" ca="1" si="53"/>
        <v>0</v>
      </c>
      <c r="AO89" s="18">
        <f t="shared" ref="AO89:AX98" ca="1" si="54">IF(AO$28&gt;$J89,0,OFFSET($K$2,$I89,$J89-AO$28))</f>
        <v>0</v>
      </c>
      <c r="AP89" s="18">
        <f t="shared" ca="1" si="54"/>
        <v>0</v>
      </c>
      <c r="AQ89" s="18">
        <f t="shared" ca="1" si="54"/>
        <v>0</v>
      </c>
      <c r="AR89" s="18">
        <f t="shared" ca="1" si="54"/>
        <v>0</v>
      </c>
      <c r="AS89" s="18">
        <f t="shared" ca="1" si="54"/>
        <v>0</v>
      </c>
      <c r="AT89" s="18">
        <f t="shared" ca="1" si="54"/>
        <v>0</v>
      </c>
      <c r="AU89" s="18">
        <f t="shared" ca="1" si="54"/>
        <v>0</v>
      </c>
      <c r="AV89" s="18">
        <f t="shared" ca="1" si="54"/>
        <v>0</v>
      </c>
      <c r="AW89" s="18">
        <f t="shared" ca="1" si="54"/>
        <v>0</v>
      </c>
      <c r="AX89" s="18">
        <f t="shared" ca="1" si="54"/>
        <v>0</v>
      </c>
      <c r="AY89" s="18">
        <f t="shared" ref="AY89:BI98" ca="1" si="55">IF(AY$28&gt;$J89,0,OFFSET($K$2,$I89,$J89-AY$28))</f>
        <v>0</v>
      </c>
      <c r="AZ89" s="18">
        <f t="shared" ca="1" si="55"/>
        <v>0</v>
      </c>
      <c r="BA89" s="18">
        <f t="shared" ca="1" si="55"/>
        <v>0</v>
      </c>
      <c r="BB89" s="18">
        <f t="shared" ca="1" si="55"/>
        <v>0</v>
      </c>
      <c r="BC89" s="18">
        <f t="shared" ca="1" si="55"/>
        <v>0</v>
      </c>
      <c r="BD89" s="18">
        <f t="shared" ca="1" si="55"/>
        <v>0</v>
      </c>
      <c r="BE89" s="18">
        <f t="shared" ca="1" si="55"/>
        <v>0</v>
      </c>
      <c r="BF89" s="18">
        <f t="shared" ca="1" si="55"/>
        <v>0</v>
      </c>
      <c r="BG89" s="18">
        <f t="shared" ca="1" si="55"/>
        <v>0</v>
      </c>
      <c r="BH89" s="18">
        <f t="shared" ca="1" si="55"/>
        <v>0</v>
      </c>
      <c r="BI89" s="18">
        <f t="shared" ca="1" si="55"/>
        <v>0</v>
      </c>
    </row>
    <row r="90" spans="8:61" x14ac:dyDescent="0.35">
      <c r="H90" s="2" t="str">
        <f t="shared" si="18"/>
        <v>ON_SCCT</v>
      </c>
      <c r="I90">
        <f t="shared" si="25"/>
        <v>2</v>
      </c>
      <c r="J90">
        <f t="shared" si="24"/>
        <v>10</v>
      </c>
      <c r="K90" s="18">
        <f t="shared" ca="1" si="51"/>
        <v>8.4023017294211577E-2</v>
      </c>
      <c r="L90" s="18">
        <f t="shared" ca="1" si="51"/>
        <v>8.757562321371519E-2</v>
      </c>
      <c r="M90" s="18">
        <f t="shared" ca="1" si="51"/>
        <v>9.1129318227278822E-2</v>
      </c>
      <c r="N90" s="18">
        <f t="shared" ca="1" si="51"/>
        <v>9.4683013240842481E-2</v>
      </c>
      <c r="O90" s="18">
        <f t="shared" ca="1" si="51"/>
        <v>9.8235619160346108E-2</v>
      </c>
      <c r="P90" s="18">
        <f t="shared" ca="1" si="51"/>
        <v>0.10182416518383075</v>
      </c>
      <c r="Q90" s="18">
        <f t="shared" ca="1" si="51"/>
        <v>0.10552488789549863</v>
      </c>
      <c r="R90" s="18">
        <f t="shared" ca="1" si="51"/>
        <v>0.10938570743399112</v>
      </c>
      <c r="S90" s="18">
        <f t="shared" ca="1" si="51"/>
        <v>0.11342296021020867</v>
      </c>
      <c r="T90" s="18">
        <f t="shared" ca="1" si="51"/>
        <v>0.11765624991723186</v>
      </c>
      <c r="U90" s="18">
        <f t="shared" ca="1" si="52"/>
        <v>0.11899891123294393</v>
      </c>
      <c r="V90" s="18">
        <f t="shared" ca="1" si="52"/>
        <v>0</v>
      </c>
      <c r="W90" s="18">
        <f t="shared" ca="1" si="52"/>
        <v>0</v>
      </c>
      <c r="X90" s="18">
        <f t="shared" ca="1" si="52"/>
        <v>0</v>
      </c>
      <c r="Y90" s="18">
        <f t="shared" ca="1" si="52"/>
        <v>0</v>
      </c>
      <c r="Z90" s="18">
        <f t="shared" ca="1" si="52"/>
        <v>0</v>
      </c>
      <c r="AA90" s="18">
        <f t="shared" ca="1" si="52"/>
        <v>0</v>
      </c>
      <c r="AB90" s="18">
        <f t="shared" ca="1" si="52"/>
        <v>0</v>
      </c>
      <c r="AC90" s="18">
        <f t="shared" ca="1" si="52"/>
        <v>0</v>
      </c>
      <c r="AD90" s="18">
        <f t="shared" ca="1" si="52"/>
        <v>0</v>
      </c>
      <c r="AE90" s="18">
        <f t="shared" ca="1" si="53"/>
        <v>0</v>
      </c>
      <c r="AF90" s="18">
        <f t="shared" ca="1" si="53"/>
        <v>0</v>
      </c>
      <c r="AG90" s="18">
        <f t="shared" ca="1" si="53"/>
        <v>0</v>
      </c>
      <c r="AH90" s="18">
        <f t="shared" ca="1" si="53"/>
        <v>0</v>
      </c>
      <c r="AI90" s="18">
        <f t="shared" ca="1" si="53"/>
        <v>0</v>
      </c>
      <c r="AJ90" s="18">
        <f t="shared" ca="1" si="53"/>
        <v>0</v>
      </c>
      <c r="AK90" s="18">
        <f t="shared" ca="1" si="53"/>
        <v>0</v>
      </c>
      <c r="AL90" s="18">
        <f t="shared" ca="1" si="53"/>
        <v>0</v>
      </c>
      <c r="AM90" s="18">
        <f t="shared" ca="1" si="53"/>
        <v>0</v>
      </c>
      <c r="AN90" s="18">
        <f t="shared" ca="1" si="53"/>
        <v>0</v>
      </c>
      <c r="AO90" s="18">
        <f t="shared" ca="1" si="54"/>
        <v>0</v>
      </c>
      <c r="AP90" s="18">
        <f t="shared" ca="1" si="54"/>
        <v>0</v>
      </c>
      <c r="AQ90" s="18">
        <f t="shared" ca="1" si="54"/>
        <v>0</v>
      </c>
      <c r="AR90" s="18">
        <f t="shared" ca="1" si="54"/>
        <v>0</v>
      </c>
      <c r="AS90" s="18">
        <f t="shared" ca="1" si="54"/>
        <v>0</v>
      </c>
      <c r="AT90" s="18">
        <f t="shared" ca="1" si="54"/>
        <v>0</v>
      </c>
      <c r="AU90" s="18">
        <f t="shared" ca="1" si="54"/>
        <v>0</v>
      </c>
      <c r="AV90" s="18">
        <f t="shared" ca="1" si="54"/>
        <v>0</v>
      </c>
      <c r="AW90" s="18">
        <f t="shared" ca="1" si="54"/>
        <v>0</v>
      </c>
      <c r="AX90" s="18">
        <f t="shared" ca="1" si="54"/>
        <v>0</v>
      </c>
      <c r="AY90" s="18">
        <f t="shared" ca="1" si="55"/>
        <v>0</v>
      </c>
      <c r="AZ90" s="18">
        <f t="shared" ca="1" si="55"/>
        <v>0</v>
      </c>
      <c r="BA90" s="18">
        <f t="shared" ca="1" si="55"/>
        <v>0</v>
      </c>
      <c r="BB90" s="18">
        <f t="shared" ca="1" si="55"/>
        <v>0</v>
      </c>
      <c r="BC90" s="18">
        <f t="shared" ca="1" si="55"/>
        <v>0</v>
      </c>
      <c r="BD90" s="18">
        <f t="shared" ca="1" si="55"/>
        <v>0</v>
      </c>
      <c r="BE90" s="18">
        <f t="shared" ca="1" si="55"/>
        <v>0</v>
      </c>
      <c r="BF90" s="18">
        <f t="shared" ca="1" si="55"/>
        <v>0</v>
      </c>
      <c r="BG90" s="18">
        <f t="shared" ca="1" si="55"/>
        <v>0</v>
      </c>
      <c r="BH90" s="18">
        <f t="shared" ca="1" si="55"/>
        <v>0</v>
      </c>
      <c r="BI90" s="18">
        <f t="shared" ca="1" si="55"/>
        <v>0</v>
      </c>
    </row>
    <row r="91" spans="8:61" x14ac:dyDescent="0.35">
      <c r="H91" s="2" t="str">
        <f t="shared" si="18"/>
        <v>ON_SCCT</v>
      </c>
      <c r="I91">
        <f t="shared" si="25"/>
        <v>2</v>
      </c>
      <c r="J91">
        <f t="shared" si="24"/>
        <v>11</v>
      </c>
      <c r="K91" s="18">
        <f t="shared" ca="1" si="51"/>
        <v>8.0470411374707937E-2</v>
      </c>
      <c r="L91" s="18">
        <f t="shared" ca="1" si="51"/>
        <v>8.4023017294211577E-2</v>
      </c>
      <c r="M91" s="18">
        <f t="shared" ca="1" si="51"/>
        <v>8.757562321371519E-2</v>
      </c>
      <c r="N91" s="18">
        <f t="shared" ca="1" si="51"/>
        <v>9.1129318227278822E-2</v>
      </c>
      <c r="O91" s="18">
        <f t="shared" ca="1" si="51"/>
        <v>9.4683013240842481E-2</v>
      </c>
      <c r="P91" s="18">
        <f t="shared" ca="1" si="51"/>
        <v>9.8235619160346108E-2</v>
      </c>
      <c r="Q91" s="18">
        <f t="shared" ca="1" si="51"/>
        <v>0.10182416518383075</v>
      </c>
      <c r="R91" s="18">
        <f t="shared" ca="1" si="51"/>
        <v>0.10552488789549863</v>
      </c>
      <c r="S91" s="18">
        <f t="shared" ca="1" si="51"/>
        <v>0.10938570743399112</v>
      </c>
      <c r="T91" s="18">
        <f t="shared" ca="1" si="51"/>
        <v>0.11342296021020867</v>
      </c>
      <c r="U91" s="18">
        <f t="shared" ca="1" si="52"/>
        <v>0.11765624991723186</v>
      </c>
      <c r="V91" s="18">
        <f t="shared" ca="1" si="52"/>
        <v>0.11899891123294393</v>
      </c>
      <c r="W91" s="18">
        <f t="shared" ca="1" si="52"/>
        <v>0</v>
      </c>
      <c r="X91" s="18">
        <f t="shared" ca="1" si="52"/>
        <v>0</v>
      </c>
      <c r="Y91" s="18">
        <f t="shared" ca="1" si="52"/>
        <v>0</v>
      </c>
      <c r="Z91" s="18">
        <f t="shared" ca="1" si="52"/>
        <v>0</v>
      </c>
      <c r="AA91" s="18">
        <f t="shared" ca="1" si="52"/>
        <v>0</v>
      </c>
      <c r="AB91" s="18">
        <f t="shared" ca="1" si="52"/>
        <v>0</v>
      </c>
      <c r="AC91" s="18">
        <f t="shared" ca="1" si="52"/>
        <v>0</v>
      </c>
      <c r="AD91" s="18">
        <f t="shared" ca="1" si="52"/>
        <v>0</v>
      </c>
      <c r="AE91" s="18">
        <f t="shared" ca="1" si="53"/>
        <v>0</v>
      </c>
      <c r="AF91" s="18">
        <f t="shared" ca="1" si="53"/>
        <v>0</v>
      </c>
      <c r="AG91" s="18">
        <f t="shared" ca="1" si="53"/>
        <v>0</v>
      </c>
      <c r="AH91" s="18">
        <f t="shared" ca="1" si="53"/>
        <v>0</v>
      </c>
      <c r="AI91" s="18">
        <f t="shared" ca="1" si="53"/>
        <v>0</v>
      </c>
      <c r="AJ91" s="18">
        <f t="shared" ca="1" si="53"/>
        <v>0</v>
      </c>
      <c r="AK91" s="18">
        <f t="shared" ca="1" si="53"/>
        <v>0</v>
      </c>
      <c r="AL91" s="18">
        <f t="shared" ca="1" si="53"/>
        <v>0</v>
      </c>
      <c r="AM91" s="18">
        <f t="shared" ca="1" si="53"/>
        <v>0</v>
      </c>
      <c r="AN91" s="18">
        <f t="shared" ca="1" si="53"/>
        <v>0</v>
      </c>
      <c r="AO91" s="18">
        <f t="shared" ca="1" si="54"/>
        <v>0</v>
      </c>
      <c r="AP91" s="18">
        <f t="shared" ca="1" si="54"/>
        <v>0</v>
      </c>
      <c r="AQ91" s="18">
        <f t="shared" ca="1" si="54"/>
        <v>0</v>
      </c>
      <c r="AR91" s="18">
        <f t="shared" ca="1" si="54"/>
        <v>0</v>
      </c>
      <c r="AS91" s="18">
        <f t="shared" ca="1" si="54"/>
        <v>0</v>
      </c>
      <c r="AT91" s="18">
        <f t="shared" ca="1" si="54"/>
        <v>0</v>
      </c>
      <c r="AU91" s="18">
        <f t="shared" ca="1" si="54"/>
        <v>0</v>
      </c>
      <c r="AV91" s="18">
        <f t="shared" ca="1" si="54"/>
        <v>0</v>
      </c>
      <c r="AW91" s="18">
        <f t="shared" ca="1" si="54"/>
        <v>0</v>
      </c>
      <c r="AX91" s="18">
        <f t="shared" ca="1" si="54"/>
        <v>0</v>
      </c>
      <c r="AY91" s="18">
        <f t="shared" ca="1" si="55"/>
        <v>0</v>
      </c>
      <c r="AZ91" s="18">
        <f t="shared" ca="1" si="55"/>
        <v>0</v>
      </c>
      <c r="BA91" s="18">
        <f t="shared" ca="1" si="55"/>
        <v>0</v>
      </c>
      <c r="BB91" s="18">
        <f t="shared" ca="1" si="55"/>
        <v>0</v>
      </c>
      <c r="BC91" s="18">
        <f t="shared" ca="1" si="55"/>
        <v>0</v>
      </c>
      <c r="BD91" s="18">
        <f t="shared" ca="1" si="55"/>
        <v>0</v>
      </c>
      <c r="BE91" s="18">
        <f t="shared" ca="1" si="55"/>
        <v>0</v>
      </c>
      <c r="BF91" s="18">
        <f t="shared" ca="1" si="55"/>
        <v>0</v>
      </c>
      <c r="BG91" s="18">
        <f t="shared" ca="1" si="55"/>
        <v>0</v>
      </c>
      <c r="BH91" s="18">
        <f t="shared" ca="1" si="55"/>
        <v>0</v>
      </c>
      <c r="BI91" s="18">
        <f t="shared" ca="1" si="55"/>
        <v>0</v>
      </c>
    </row>
    <row r="92" spans="8:61" x14ac:dyDescent="0.35">
      <c r="H92" s="2" t="str">
        <f t="shared" si="18"/>
        <v>ON_SCCT</v>
      </c>
      <c r="I92">
        <f t="shared" si="25"/>
        <v>2</v>
      </c>
      <c r="J92">
        <f t="shared" si="24"/>
        <v>12</v>
      </c>
      <c r="K92" s="18">
        <f t="shared" ca="1" si="51"/>
        <v>7.6916716361144305E-2</v>
      </c>
      <c r="L92" s="18">
        <f t="shared" ca="1" si="51"/>
        <v>8.0470411374707937E-2</v>
      </c>
      <c r="M92" s="18">
        <f t="shared" ca="1" si="51"/>
        <v>8.4023017294211577E-2</v>
      </c>
      <c r="N92" s="18">
        <f t="shared" ca="1" si="51"/>
        <v>8.757562321371519E-2</v>
      </c>
      <c r="O92" s="18">
        <f t="shared" ca="1" si="51"/>
        <v>9.1129318227278822E-2</v>
      </c>
      <c r="P92" s="18">
        <f t="shared" ca="1" si="51"/>
        <v>9.4683013240842481E-2</v>
      </c>
      <c r="Q92" s="18">
        <f t="shared" ca="1" si="51"/>
        <v>9.8235619160346108E-2</v>
      </c>
      <c r="R92" s="18">
        <f t="shared" ca="1" si="51"/>
        <v>0.10182416518383075</v>
      </c>
      <c r="S92" s="18">
        <f t="shared" ca="1" si="51"/>
        <v>0.10552488789549863</v>
      </c>
      <c r="T92" s="18">
        <f t="shared" ca="1" si="51"/>
        <v>0.10938570743399112</v>
      </c>
      <c r="U92" s="18">
        <f t="shared" ca="1" si="52"/>
        <v>0.11342296021020867</v>
      </c>
      <c r="V92" s="18">
        <f t="shared" ca="1" si="52"/>
        <v>0.11765624991723186</v>
      </c>
      <c r="W92" s="18">
        <f t="shared" ca="1" si="52"/>
        <v>0.11899891123294393</v>
      </c>
      <c r="X92" s="18">
        <f t="shared" ca="1" si="52"/>
        <v>0</v>
      </c>
      <c r="Y92" s="18">
        <f t="shared" ca="1" si="52"/>
        <v>0</v>
      </c>
      <c r="Z92" s="18">
        <f t="shared" ca="1" si="52"/>
        <v>0</v>
      </c>
      <c r="AA92" s="18">
        <f t="shared" ca="1" si="52"/>
        <v>0</v>
      </c>
      <c r="AB92" s="18">
        <f t="shared" ca="1" si="52"/>
        <v>0</v>
      </c>
      <c r="AC92" s="18">
        <f t="shared" ca="1" si="52"/>
        <v>0</v>
      </c>
      <c r="AD92" s="18">
        <f t="shared" ca="1" si="52"/>
        <v>0</v>
      </c>
      <c r="AE92" s="18">
        <f t="shared" ca="1" si="53"/>
        <v>0</v>
      </c>
      <c r="AF92" s="18">
        <f t="shared" ca="1" si="53"/>
        <v>0</v>
      </c>
      <c r="AG92" s="18">
        <f t="shared" ca="1" si="53"/>
        <v>0</v>
      </c>
      <c r="AH92" s="18">
        <f t="shared" ca="1" si="53"/>
        <v>0</v>
      </c>
      <c r="AI92" s="18">
        <f t="shared" ca="1" si="53"/>
        <v>0</v>
      </c>
      <c r="AJ92" s="18">
        <f t="shared" ca="1" si="53"/>
        <v>0</v>
      </c>
      <c r="AK92" s="18">
        <f t="shared" ca="1" si="53"/>
        <v>0</v>
      </c>
      <c r="AL92" s="18">
        <f t="shared" ca="1" si="53"/>
        <v>0</v>
      </c>
      <c r="AM92" s="18">
        <f t="shared" ca="1" si="53"/>
        <v>0</v>
      </c>
      <c r="AN92" s="18">
        <f t="shared" ca="1" si="53"/>
        <v>0</v>
      </c>
      <c r="AO92" s="18">
        <f t="shared" ca="1" si="54"/>
        <v>0</v>
      </c>
      <c r="AP92" s="18">
        <f t="shared" ca="1" si="54"/>
        <v>0</v>
      </c>
      <c r="AQ92" s="18">
        <f t="shared" ca="1" si="54"/>
        <v>0</v>
      </c>
      <c r="AR92" s="18">
        <f t="shared" ca="1" si="54"/>
        <v>0</v>
      </c>
      <c r="AS92" s="18">
        <f t="shared" ca="1" si="54"/>
        <v>0</v>
      </c>
      <c r="AT92" s="18">
        <f t="shared" ca="1" si="54"/>
        <v>0</v>
      </c>
      <c r="AU92" s="18">
        <f t="shared" ca="1" si="54"/>
        <v>0</v>
      </c>
      <c r="AV92" s="18">
        <f t="shared" ca="1" si="54"/>
        <v>0</v>
      </c>
      <c r="AW92" s="18">
        <f t="shared" ca="1" si="54"/>
        <v>0</v>
      </c>
      <c r="AX92" s="18">
        <f t="shared" ca="1" si="54"/>
        <v>0</v>
      </c>
      <c r="AY92" s="18">
        <f t="shared" ca="1" si="55"/>
        <v>0</v>
      </c>
      <c r="AZ92" s="18">
        <f t="shared" ca="1" si="55"/>
        <v>0</v>
      </c>
      <c r="BA92" s="18">
        <f t="shared" ca="1" si="55"/>
        <v>0</v>
      </c>
      <c r="BB92" s="18">
        <f t="shared" ca="1" si="55"/>
        <v>0</v>
      </c>
      <c r="BC92" s="18">
        <f t="shared" ca="1" si="55"/>
        <v>0</v>
      </c>
      <c r="BD92" s="18">
        <f t="shared" ca="1" si="55"/>
        <v>0</v>
      </c>
      <c r="BE92" s="18">
        <f t="shared" ca="1" si="55"/>
        <v>0</v>
      </c>
      <c r="BF92" s="18">
        <f t="shared" ca="1" si="55"/>
        <v>0</v>
      </c>
      <c r="BG92" s="18">
        <f t="shared" ca="1" si="55"/>
        <v>0</v>
      </c>
      <c r="BH92" s="18">
        <f t="shared" ca="1" si="55"/>
        <v>0</v>
      </c>
      <c r="BI92" s="18">
        <f t="shared" ca="1" si="55"/>
        <v>0</v>
      </c>
    </row>
    <row r="93" spans="8:61" x14ac:dyDescent="0.35">
      <c r="H93" s="2" t="str">
        <f t="shared" ref="H93:H156" si="56">INDEX($A$3:$A$22,I93,0)</f>
        <v>ON_SCCT</v>
      </c>
      <c r="I93">
        <f t="shared" si="25"/>
        <v>2</v>
      </c>
      <c r="J93">
        <f t="shared" si="24"/>
        <v>13</v>
      </c>
      <c r="K93" s="18">
        <f t="shared" ca="1" si="51"/>
        <v>7.3363021347580645E-2</v>
      </c>
      <c r="L93" s="18">
        <f t="shared" ca="1" si="51"/>
        <v>7.6916716361144305E-2</v>
      </c>
      <c r="M93" s="18">
        <f t="shared" ca="1" si="51"/>
        <v>8.0470411374707937E-2</v>
      </c>
      <c r="N93" s="18">
        <f t="shared" ca="1" si="51"/>
        <v>8.4023017294211577E-2</v>
      </c>
      <c r="O93" s="18">
        <f t="shared" ca="1" si="51"/>
        <v>8.757562321371519E-2</v>
      </c>
      <c r="P93" s="18">
        <f t="shared" ca="1" si="51"/>
        <v>9.1129318227278822E-2</v>
      </c>
      <c r="Q93" s="18">
        <f t="shared" ca="1" si="51"/>
        <v>9.4683013240842481E-2</v>
      </c>
      <c r="R93" s="18">
        <f t="shared" ca="1" si="51"/>
        <v>9.8235619160346108E-2</v>
      </c>
      <c r="S93" s="18">
        <f t="shared" ca="1" si="51"/>
        <v>0.10182416518383075</v>
      </c>
      <c r="T93" s="18">
        <f t="shared" ca="1" si="51"/>
        <v>0.10552488789549863</v>
      </c>
      <c r="U93" s="18">
        <f t="shared" ca="1" si="52"/>
        <v>0.10938570743399112</v>
      </c>
      <c r="V93" s="18">
        <f t="shared" ca="1" si="52"/>
        <v>0.11342296021020867</v>
      </c>
      <c r="W93" s="18">
        <f t="shared" ca="1" si="52"/>
        <v>0.11765624991723186</v>
      </c>
      <c r="X93" s="18">
        <f t="shared" ca="1" si="52"/>
        <v>0.11899891123294393</v>
      </c>
      <c r="Y93" s="18">
        <f t="shared" ca="1" si="52"/>
        <v>0</v>
      </c>
      <c r="Z93" s="18">
        <f t="shared" ca="1" si="52"/>
        <v>0</v>
      </c>
      <c r="AA93" s="18">
        <f t="shared" ca="1" si="52"/>
        <v>0</v>
      </c>
      <c r="AB93" s="18">
        <f t="shared" ca="1" si="52"/>
        <v>0</v>
      </c>
      <c r="AC93" s="18">
        <f t="shared" ca="1" si="52"/>
        <v>0</v>
      </c>
      <c r="AD93" s="18">
        <f t="shared" ca="1" si="52"/>
        <v>0</v>
      </c>
      <c r="AE93" s="18">
        <f t="shared" ca="1" si="53"/>
        <v>0</v>
      </c>
      <c r="AF93" s="18">
        <f t="shared" ca="1" si="53"/>
        <v>0</v>
      </c>
      <c r="AG93" s="18">
        <f t="shared" ca="1" si="53"/>
        <v>0</v>
      </c>
      <c r="AH93" s="18">
        <f t="shared" ca="1" si="53"/>
        <v>0</v>
      </c>
      <c r="AI93" s="18">
        <f t="shared" ca="1" si="53"/>
        <v>0</v>
      </c>
      <c r="AJ93" s="18">
        <f t="shared" ca="1" si="53"/>
        <v>0</v>
      </c>
      <c r="AK93" s="18">
        <f t="shared" ca="1" si="53"/>
        <v>0</v>
      </c>
      <c r="AL93" s="18">
        <f t="shared" ca="1" si="53"/>
        <v>0</v>
      </c>
      <c r="AM93" s="18">
        <f t="shared" ca="1" si="53"/>
        <v>0</v>
      </c>
      <c r="AN93" s="18">
        <f t="shared" ca="1" si="53"/>
        <v>0</v>
      </c>
      <c r="AO93" s="18">
        <f t="shared" ca="1" si="54"/>
        <v>0</v>
      </c>
      <c r="AP93" s="18">
        <f t="shared" ca="1" si="54"/>
        <v>0</v>
      </c>
      <c r="AQ93" s="18">
        <f t="shared" ca="1" si="54"/>
        <v>0</v>
      </c>
      <c r="AR93" s="18">
        <f t="shared" ca="1" si="54"/>
        <v>0</v>
      </c>
      <c r="AS93" s="18">
        <f t="shared" ca="1" si="54"/>
        <v>0</v>
      </c>
      <c r="AT93" s="18">
        <f t="shared" ca="1" si="54"/>
        <v>0</v>
      </c>
      <c r="AU93" s="18">
        <f t="shared" ca="1" si="54"/>
        <v>0</v>
      </c>
      <c r="AV93" s="18">
        <f t="shared" ca="1" si="54"/>
        <v>0</v>
      </c>
      <c r="AW93" s="18">
        <f t="shared" ca="1" si="54"/>
        <v>0</v>
      </c>
      <c r="AX93" s="18">
        <f t="shared" ca="1" si="54"/>
        <v>0</v>
      </c>
      <c r="AY93" s="18">
        <f t="shared" ca="1" si="55"/>
        <v>0</v>
      </c>
      <c r="AZ93" s="18">
        <f t="shared" ca="1" si="55"/>
        <v>0</v>
      </c>
      <c r="BA93" s="18">
        <f t="shared" ca="1" si="55"/>
        <v>0</v>
      </c>
      <c r="BB93" s="18">
        <f t="shared" ca="1" si="55"/>
        <v>0</v>
      </c>
      <c r="BC93" s="18">
        <f t="shared" ca="1" si="55"/>
        <v>0</v>
      </c>
      <c r="BD93" s="18">
        <f t="shared" ca="1" si="55"/>
        <v>0</v>
      </c>
      <c r="BE93" s="18">
        <f t="shared" ca="1" si="55"/>
        <v>0</v>
      </c>
      <c r="BF93" s="18">
        <f t="shared" ca="1" si="55"/>
        <v>0</v>
      </c>
      <c r="BG93" s="18">
        <f t="shared" ca="1" si="55"/>
        <v>0</v>
      </c>
      <c r="BH93" s="18">
        <f t="shared" ca="1" si="55"/>
        <v>0</v>
      </c>
      <c r="BI93" s="18">
        <f t="shared" ca="1" si="55"/>
        <v>0</v>
      </c>
    </row>
    <row r="94" spans="8:61" x14ac:dyDescent="0.35">
      <c r="H94" s="2" t="str">
        <f t="shared" si="56"/>
        <v>ON_SCCT</v>
      </c>
      <c r="I94">
        <f t="shared" si="25"/>
        <v>2</v>
      </c>
      <c r="J94">
        <f t="shared" ref="J94:J157" si="57">IF(J93+1&gt;$I$26,$K$2,J93+1)</f>
        <v>14</v>
      </c>
      <c r="K94" s="18">
        <f t="shared" ca="1" si="51"/>
        <v>6.9809326334017013E-2</v>
      </c>
      <c r="L94" s="18">
        <f t="shared" ca="1" si="51"/>
        <v>7.3363021347580645E-2</v>
      </c>
      <c r="M94" s="18">
        <f t="shared" ca="1" si="51"/>
        <v>7.6916716361144305E-2</v>
      </c>
      <c r="N94" s="18">
        <f t="shared" ca="1" si="51"/>
        <v>8.0470411374707937E-2</v>
      </c>
      <c r="O94" s="18">
        <f t="shared" ca="1" si="51"/>
        <v>8.4023017294211577E-2</v>
      </c>
      <c r="P94" s="18">
        <f t="shared" ca="1" si="51"/>
        <v>8.757562321371519E-2</v>
      </c>
      <c r="Q94" s="18">
        <f t="shared" ca="1" si="51"/>
        <v>9.1129318227278822E-2</v>
      </c>
      <c r="R94" s="18">
        <f t="shared" ca="1" si="51"/>
        <v>9.4683013240842481E-2</v>
      </c>
      <c r="S94" s="18">
        <f t="shared" ca="1" si="51"/>
        <v>9.8235619160346108E-2</v>
      </c>
      <c r="T94" s="18">
        <f t="shared" ca="1" si="51"/>
        <v>0.10182416518383075</v>
      </c>
      <c r="U94" s="18">
        <f t="shared" ca="1" si="52"/>
        <v>0.10552488789549863</v>
      </c>
      <c r="V94" s="18">
        <f t="shared" ca="1" si="52"/>
        <v>0.10938570743399112</v>
      </c>
      <c r="W94" s="18">
        <f t="shared" ca="1" si="52"/>
        <v>0.11342296021020867</v>
      </c>
      <c r="X94" s="18">
        <f t="shared" ca="1" si="52"/>
        <v>0.11765624991723186</v>
      </c>
      <c r="Y94" s="18">
        <f t="shared" ca="1" si="52"/>
        <v>0.11899891123294393</v>
      </c>
      <c r="Z94" s="18">
        <f t="shared" ca="1" si="52"/>
        <v>0</v>
      </c>
      <c r="AA94" s="18">
        <f t="shared" ca="1" si="52"/>
        <v>0</v>
      </c>
      <c r="AB94" s="18">
        <f t="shared" ca="1" si="52"/>
        <v>0</v>
      </c>
      <c r="AC94" s="18">
        <f t="shared" ca="1" si="52"/>
        <v>0</v>
      </c>
      <c r="AD94" s="18">
        <f t="shared" ca="1" si="52"/>
        <v>0</v>
      </c>
      <c r="AE94" s="18">
        <f t="shared" ca="1" si="53"/>
        <v>0</v>
      </c>
      <c r="AF94" s="18">
        <f t="shared" ca="1" si="53"/>
        <v>0</v>
      </c>
      <c r="AG94" s="18">
        <f t="shared" ca="1" si="53"/>
        <v>0</v>
      </c>
      <c r="AH94" s="18">
        <f t="shared" ca="1" si="53"/>
        <v>0</v>
      </c>
      <c r="AI94" s="18">
        <f t="shared" ca="1" si="53"/>
        <v>0</v>
      </c>
      <c r="AJ94" s="18">
        <f t="shared" ca="1" si="53"/>
        <v>0</v>
      </c>
      <c r="AK94" s="18">
        <f t="shared" ca="1" si="53"/>
        <v>0</v>
      </c>
      <c r="AL94" s="18">
        <f t="shared" ca="1" si="53"/>
        <v>0</v>
      </c>
      <c r="AM94" s="18">
        <f t="shared" ca="1" si="53"/>
        <v>0</v>
      </c>
      <c r="AN94" s="18">
        <f t="shared" ca="1" si="53"/>
        <v>0</v>
      </c>
      <c r="AO94" s="18">
        <f t="shared" ca="1" si="54"/>
        <v>0</v>
      </c>
      <c r="AP94" s="18">
        <f t="shared" ca="1" si="54"/>
        <v>0</v>
      </c>
      <c r="AQ94" s="18">
        <f t="shared" ca="1" si="54"/>
        <v>0</v>
      </c>
      <c r="AR94" s="18">
        <f t="shared" ca="1" si="54"/>
        <v>0</v>
      </c>
      <c r="AS94" s="18">
        <f t="shared" ca="1" si="54"/>
        <v>0</v>
      </c>
      <c r="AT94" s="18">
        <f t="shared" ca="1" si="54"/>
        <v>0</v>
      </c>
      <c r="AU94" s="18">
        <f t="shared" ca="1" si="54"/>
        <v>0</v>
      </c>
      <c r="AV94" s="18">
        <f t="shared" ca="1" si="54"/>
        <v>0</v>
      </c>
      <c r="AW94" s="18">
        <f t="shared" ca="1" si="54"/>
        <v>0</v>
      </c>
      <c r="AX94" s="18">
        <f t="shared" ca="1" si="54"/>
        <v>0</v>
      </c>
      <c r="AY94" s="18">
        <f t="shared" ca="1" si="55"/>
        <v>0</v>
      </c>
      <c r="AZ94" s="18">
        <f t="shared" ca="1" si="55"/>
        <v>0</v>
      </c>
      <c r="BA94" s="18">
        <f t="shared" ca="1" si="55"/>
        <v>0</v>
      </c>
      <c r="BB94" s="18">
        <f t="shared" ca="1" si="55"/>
        <v>0</v>
      </c>
      <c r="BC94" s="18">
        <f t="shared" ca="1" si="55"/>
        <v>0</v>
      </c>
      <c r="BD94" s="18">
        <f t="shared" ca="1" si="55"/>
        <v>0</v>
      </c>
      <c r="BE94" s="18">
        <f t="shared" ca="1" si="55"/>
        <v>0</v>
      </c>
      <c r="BF94" s="18">
        <f t="shared" ca="1" si="55"/>
        <v>0</v>
      </c>
      <c r="BG94" s="18">
        <f t="shared" ca="1" si="55"/>
        <v>0</v>
      </c>
      <c r="BH94" s="18">
        <f t="shared" ca="1" si="55"/>
        <v>0</v>
      </c>
      <c r="BI94" s="18">
        <f t="shared" ca="1" si="55"/>
        <v>0</v>
      </c>
    </row>
    <row r="95" spans="8:61" x14ac:dyDescent="0.35">
      <c r="H95" s="2" t="str">
        <f t="shared" si="56"/>
        <v>ON_SCCT</v>
      </c>
      <c r="I95">
        <f t="shared" si="25"/>
        <v>2</v>
      </c>
      <c r="J95">
        <f t="shared" si="57"/>
        <v>15</v>
      </c>
      <c r="K95" s="18">
        <f t="shared" ca="1" si="51"/>
        <v>6.6575824974102582E-2</v>
      </c>
      <c r="L95" s="18">
        <f t="shared" ca="1" si="51"/>
        <v>6.9809326334017013E-2</v>
      </c>
      <c r="M95" s="18">
        <f t="shared" ca="1" si="51"/>
        <v>7.3363021347580645E-2</v>
      </c>
      <c r="N95" s="18">
        <f t="shared" ca="1" si="51"/>
        <v>7.6916716361144305E-2</v>
      </c>
      <c r="O95" s="18">
        <f t="shared" ca="1" si="51"/>
        <v>8.0470411374707937E-2</v>
      </c>
      <c r="P95" s="18">
        <f t="shared" ca="1" si="51"/>
        <v>8.4023017294211577E-2</v>
      </c>
      <c r="Q95" s="18">
        <f t="shared" ca="1" si="51"/>
        <v>8.757562321371519E-2</v>
      </c>
      <c r="R95" s="18">
        <f t="shared" ca="1" si="51"/>
        <v>9.1129318227278822E-2</v>
      </c>
      <c r="S95" s="18">
        <f t="shared" ca="1" si="51"/>
        <v>9.4683013240842481E-2</v>
      </c>
      <c r="T95" s="18">
        <f t="shared" ca="1" si="51"/>
        <v>9.8235619160346108E-2</v>
      </c>
      <c r="U95" s="18">
        <f t="shared" ca="1" si="52"/>
        <v>0.10182416518383075</v>
      </c>
      <c r="V95" s="18">
        <f t="shared" ca="1" si="52"/>
        <v>0.10552488789549863</v>
      </c>
      <c r="W95" s="18">
        <f t="shared" ca="1" si="52"/>
        <v>0.10938570743399112</v>
      </c>
      <c r="X95" s="18">
        <f t="shared" ca="1" si="52"/>
        <v>0.11342296021020867</v>
      </c>
      <c r="Y95" s="18">
        <f t="shared" ca="1" si="52"/>
        <v>0.11765624991723186</v>
      </c>
      <c r="Z95" s="18">
        <f t="shared" ca="1" si="52"/>
        <v>0.11899891123294393</v>
      </c>
      <c r="AA95" s="18">
        <f t="shared" ca="1" si="52"/>
        <v>0</v>
      </c>
      <c r="AB95" s="18">
        <f t="shared" ca="1" si="52"/>
        <v>0</v>
      </c>
      <c r="AC95" s="18">
        <f t="shared" ca="1" si="52"/>
        <v>0</v>
      </c>
      <c r="AD95" s="18">
        <f t="shared" ca="1" si="52"/>
        <v>0</v>
      </c>
      <c r="AE95" s="18">
        <f t="shared" ca="1" si="53"/>
        <v>0</v>
      </c>
      <c r="AF95" s="18">
        <f t="shared" ca="1" si="53"/>
        <v>0</v>
      </c>
      <c r="AG95" s="18">
        <f t="shared" ca="1" si="53"/>
        <v>0</v>
      </c>
      <c r="AH95" s="18">
        <f t="shared" ca="1" si="53"/>
        <v>0</v>
      </c>
      <c r="AI95" s="18">
        <f t="shared" ca="1" si="53"/>
        <v>0</v>
      </c>
      <c r="AJ95" s="18">
        <f t="shared" ca="1" si="53"/>
        <v>0</v>
      </c>
      <c r="AK95" s="18">
        <f t="shared" ca="1" si="53"/>
        <v>0</v>
      </c>
      <c r="AL95" s="18">
        <f t="shared" ca="1" si="53"/>
        <v>0</v>
      </c>
      <c r="AM95" s="18">
        <f t="shared" ca="1" si="53"/>
        <v>0</v>
      </c>
      <c r="AN95" s="18">
        <f t="shared" ca="1" si="53"/>
        <v>0</v>
      </c>
      <c r="AO95" s="18">
        <f t="shared" ca="1" si="54"/>
        <v>0</v>
      </c>
      <c r="AP95" s="18">
        <f t="shared" ca="1" si="54"/>
        <v>0</v>
      </c>
      <c r="AQ95" s="18">
        <f t="shared" ca="1" si="54"/>
        <v>0</v>
      </c>
      <c r="AR95" s="18">
        <f t="shared" ca="1" si="54"/>
        <v>0</v>
      </c>
      <c r="AS95" s="18">
        <f t="shared" ca="1" si="54"/>
        <v>0</v>
      </c>
      <c r="AT95" s="18">
        <f t="shared" ca="1" si="54"/>
        <v>0</v>
      </c>
      <c r="AU95" s="18">
        <f t="shared" ca="1" si="54"/>
        <v>0</v>
      </c>
      <c r="AV95" s="18">
        <f t="shared" ca="1" si="54"/>
        <v>0</v>
      </c>
      <c r="AW95" s="18">
        <f t="shared" ca="1" si="54"/>
        <v>0</v>
      </c>
      <c r="AX95" s="18">
        <f t="shared" ca="1" si="54"/>
        <v>0</v>
      </c>
      <c r="AY95" s="18">
        <f t="shared" ca="1" si="55"/>
        <v>0</v>
      </c>
      <c r="AZ95" s="18">
        <f t="shared" ca="1" si="55"/>
        <v>0</v>
      </c>
      <c r="BA95" s="18">
        <f t="shared" ca="1" si="55"/>
        <v>0</v>
      </c>
      <c r="BB95" s="18">
        <f t="shared" ca="1" si="55"/>
        <v>0</v>
      </c>
      <c r="BC95" s="18">
        <f t="shared" ca="1" si="55"/>
        <v>0</v>
      </c>
      <c r="BD95" s="18">
        <f t="shared" ca="1" si="55"/>
        <v>0</v>
      </c>
      <c r="BE95" s="18">
        <f t="shared" ca="1" si="55"/>
        <v>0</v>
      </c>
      <c r="BF95" s="18">
        <f t="shared" ca="1" si="55"/>
        <v>0</v>
      </c>
      <c r="BG95" s="18">
        <f t="shared" ca="1" si="55"/>
        <v>0</v>
      </c>
      <c r="BH95" s="18">
        <f t="shared" ca="1" si="55"/>
        <v>0</v>
      </c>
      <c r="BI95" s="18">
        <f t="shared" ca="1" si="55"/>
        <v>0</v>
      </c>
    </row>
    <row r="96" spans="8:61" x14ac:dyDescent="0.35">
      <c r="H96" s="2" t="str">
        <f t="shared" si="56"/>
        <v>ON_SCCT</v>
      </c>
      <c r="I96">
        <f t="shared" ref="I96:I148" si="58">IF(J95=$I$26,I95+1,I95)</f>
        <v>2</v>
      </c>
      <c r="J96">
        <f t="shared" si="57"/>
        <v>16</v>
      </c>
      <c r="K96" s="18">
        <f t="shared" ca="1" si="51"/>
        <v>6.3985978203666652E-2</v>
      </c>
      <c r="L96" s="18">
        <f t="shared" ca="1" si="51"/>
        <v>6.6575824974102582E-2</v>
      </c>
      <c r="M96" s="18">
        <f t="shared" ca="1" si="51"/>
        <v>6.9809326334017013E-2</v>
      </c>
      <c r="N96" s="18">
        <f t="shared" ca="1" si="51"/>
        <v>7.3363021347580645E-2</v>
      </c>
      <c r="O96" s="18">
        <f t="shared" ca="1" si="51"/>
        <v>7.6916716361144305E-2</v>
      </c>
      <c r="P96" s="18">
        <f t="shared" ca="1" si="51"/>
        <v>8.0470411374707937E-2</v>
      </c>
      <c r="Q96" s="18">
        <f t="shared" ca="1" si="51"/>
        <v>8.4023017294211577E-2</v>
      </c>
      <c r="R96" s="18">
        <f t="shared" ca="1" si="51"/>
        <v>8.757562321371519E-2</v>
      </c>
      <c r="S96" s="18">
        <f t="shared" ca="1" si="51"/>
        <v>9.1129318227278822E-2</v>
      </c>
      <c r="T96" s="18">
        <f t="shared" ca="1" si="51"/>
        <v>9.4683013240842481E-2</v>
      </c>
      <c r="U96" s="18">
        <f t="shared" ca="1" si="52"/>
        <v>9.8235619160346108E-2</v>
      </c>
      <c r="V96" s="18">
        <f t="shared" ca="1" si="52"/>
        <v>0.10182416518383075</v>
      </c>
      <c r="W96" s="18">
        <f t="shared" ca="1" si="52"/>
        <v>0.10552488789549863</v>
      </c>
      <c r="X96" s="18">
        <f t="shared" ca="1" si="52"/>
        <v>0.10938570743399112</v>
      </c>
      <c r="Y96" s="18">
        <f t="shared" ca="1" si="52"/>
        <v>0.11342296021020867</v>
      </c>
      <c r="Z96" s="18">
        <f t="shared" ca="1" si="52"/>
        <v>0.11765624991723186</v>
      </c>
      <c r="AA96" s="18">
        <f t="shared" ca="1" si="52"/>
        <v>0.11899891123294393</v>
      </c>
      <c r="AB96" s="18">
        <f t="shared" ca="1" si="52"/>
        <v>0</v>
      </c>
      <c r="AC96" s="18">
        <f t="shared" ca="1" si="52"/>
        <v>0</v>
      </c>
      <c r="AD96" s="18">
        <f t="shared" ca="1" si="52"/>
        <v>0</v>
      </c>
      <c r="AE96" s="18">
        <f t="shared" ca="1" si="53"/>
        <v>0</v>
      </c>
      <c r="AF96" s="18">
        <f t="shared" ca="1" si="53"/>
        <v>0</v>
      </c>
      <c r="AG96" s="18">
        <f t="shared" ca="1" si="53"/>
        <v>0</v>
      </c>
      <c r="AH96" s="18">
        <f t="shared" ca="1" si="53"/>
        <v>0</v>
      </c>
      <c r="AI96" s="18">
        <f t="shared" ca="1" si="53"/>
        <v>0</v>
      </c>
      <c r="AJ96" s="18">
        <f t="shared" ca="1" si="53"/>
        <v>0</v>
      </c>
      <c r="AK96" s="18">
        <f t="shared" ca="1" si="53"/>
        <v>0</v>
      </c>
      <c r="AL96" s="18">
        <f t="shared" ca="1" si="53"/>
        <v>0</v>
      </c>
      <c r="AM96" s="18">
        <f t="shared" ca="1" si="53"/>
        <v>0</v>
      </c>
      <c r="AN96" s="18">
        <f t="shared" ca="1" si="53"/>
        <v>0</v>
      </c>
      <c r="AO96" s="18">
        <f t="shared" ca="1" si="54"/>
        <v>0</v>
      </c>
      <c r="AP96" s="18">
        <f t="shared" ca="1" si="54"/>
        <v>0</v>
      </c>
      <c r="AQ96" s="18">
        <f t="shared" ca="1" si="54"/>
        <v>0</v>
      </c>
      <c r="AR96" s="18">
        <f t="shared" ca="1" si="54"/>
        <v>0</v>
      </c>
      <c r="AS96" s="18">
        <f t="shared" ca="1" si="54"/>
        <v>0</v>
      </c>
      <c r="AT96" s="18">
        <f t="shared" ca="1" si="54"/>
        <v>0</v>
      </c>
      <c r="AU96" s="18">
        <f t="shared" ca="1" si="54"/>
        <v>0</v>
      </c>
      <c r="AV96" s="18">
        <f t="shared" ca="1" si="54"/>
        <v>0</v>
      </c>
      <c r="AW96" s="18">
        <f t="shared" ca="1" si="54"/>
        <v>0</v>
      </c>
      <c r="AX96" s="18">
        <f t="shared" ca="1" si="54"/>
        <v>0</v>
      </c>
      <c r="AY96" s="18">
        <f t="shared" ca="1" si="55"/>
        <v>0</v>
      </c>
      <c r="AZ96" s="18">
        <f t="shared" ca="1" si="55"/>
        <v>0</v>
      </c>
      <c r="BA96" s="18">
        <f t="shared" ca="1" si="55"/>
        <v>0</v>
      </c>
      <c r="BB96" s="18">
        <f t="shared" ca="1" si="55"/>
        <v>0</v>
      </c>
      <c r="BC96" s="18">
        <f t="shared" ca="1" si="55"/>
        <v>0</v>
      </c>
      <c r="BD96" s="18">
        <f t="shared" ca="1" si="55"/>
        <v>0</v>
      </c>
      <c r="BE96" s="18">
        <f t="shared" ca="1" si="55"/>
        <v>0</v>
      </c>
      <c r="BF96" s="18">
        <f t="shared" ca="1" si="55"/>
        <v>0</v>
      </c>
      <c r="BG96" s="18">
        <f t="shared" ca="1" si="55"/>
        <v>0</v>
      </c>
      <c r="BH96" s="18">
        <f t="shared" ca="1" si="55"/>
        <v>0</v>
      </c>
      <c r="BI96" s="18">
        <f t="shared" ca="1" si="55"/>
        <v>0</v>
      </c>
    </row>
    <row r="97" spans="8:61" x14ac:dyDescent="0.35">
      <c r="H97" s="2" t="str">
        <f t="shared" si="56"/>
        <v>ON_SCCT</v>
      </c>
      <c r="I97">
        <f t="shared" si="58"/>
        <v>2</v>
      </c>
      <c r="J97">
        <f t="shared" si="57"/>
        <v>17</v>
      </c>
      <c r="K97" s="18">
        <f t="shared" ca="1" si="51"/>
        <v>6.1718503274999982E-2</v>
      </c>
      <c r="L97" s="18">
        <f t="shared" ca="1" si="51"/>
        <v>6.3985978203666652E-2</v>
      </c>
      <c r="M97" s="18">
        <f t="shared" ca="1" si="51"/>
        <v>6.6575824974102582E-2</v>
      </c>
      <c r="N97" s="18">
        <f t="shared" ca="1" si="51"/>
        <v>6.9809326334017013E-2</v>
      </c>
      <c r="O97" s="18">
        <f t="shared" ca="1" si="51"/>
        <v>7.3363021347580645E-2</v>
      </c>
      <c r="P97" s="18">
        <f t="shared" ca="1" si="51"/>
        <v>7.6916716361144305E-2</v>
      </c>
      <c r="Q97" s="18">
        <f t="shared" ca="1" si="51"/>
        <v>8.0470411374707937E-2</v>
      </c>
      <c r="R97" s="18">
        <f t="shared" ca="1" si="51"/>
        <v>8.4023017294211577E-2</v>
      </c>
      <c r="S97" s="18">
        <f t="shared" ca="1" si="51"/>
        <v>8.757562321371519E-2</v>
      </c>
      <c r="T97" s="18">
        <f t="shared" ca="1" si="51"/>
        <v>9.1129318227278822E-2</v>
      </c>
      <c r="U97" s="18">
        <f t="shared" ca="1" si="52"/>
        <v>9.4683013240842481E-2</v>
      </c>
      <c r="V97" s="18">
        <f t="shared" ca="1" si="52"/>
        <v>9.8235619160346108E-2</v>
      </c>
      <c r="W97" s="18">
        <f t="shared" ca="1" si="52"/>
        <v>0.10182416518383075</v>
      </c>
      <c r="X97" s="18">
        <f t="shared" ca="1" si="52"/>
        <v>0.10552488789549863</v>
      </c>
      <c r="Y97" s="18">
        <f t="shared" ca="1" si="52"/>
        <v>0.10938570743399112</v>
      </c>
      <c r="Z97" s="18">
        <f t="shared" ca="1" si="52"/>
        <v>0.11342296021020867</v>
      </c>
      <c r="AA97" s="18">
        <f t="shared" ca="1" si="52"/>
        <v>0.11765624991723186</v>
      </c>
      <c r="AB97" s="18">
        <f t="shared" ca="1" si="52"/>
        <v>0.11899891123294393</v>
      </c>
      <c r="AC97" s="18">
        <f t="shared" ca="1" si="52"/>
        <v>0</v>
      </c>
      <c r="AD97" s="18">
        <f t="shared" ca="1" si="52"/>
        <v>0</v>
      </c>
      <c r="AE97" s="18">
        <f t="shared" ca="1" si="53"/>
        <v>0</v>
      </c>
      <c r="AF97" s="18">
        <f t="shared" ca="1" si="53"/>
        <v>0</v>
      </c>
      <c r="AG97" s="18">
        <f t="shared" ca="1" si="53"/>
        <v>0</v>
      </c>
      <c r="AH97" s="18">
        <f t="shared" ca="1" si="53"/>
        <v>0</v>
      </c>
      <c r="AI97" s="18">
        <f t="shared" ca="1" si="53"/>
        <v>0</v>
      </c>
      <c r="AJ97" s="18">
        <f t="shared" ca="1" si="53"/>
        <v>0</v>
      </c>
      <c r="AK97" s="18">
        <f t="shared" ca="1" si="53"/>
        <v>0</v>
      </c>
      <c r="AL97" s="18">
        <f t="shared" ca="1" si="53"/>
        <v>0</v>
      </c>
      <c r="AM97" s="18">
        <f t="shared" ca="1" si="53"/>
        <v>0</v>
      </c>
      <c r="AN97" s="18">
        <f t="shared" ca="1" si="53"/>
        <v>0</v>
      </c>
      <c r="AO97" s="18">
        <f t="shared" ca="1" si="54"/>
        <v>0</v>
      </c>
      <c r="AP97" s="18">
        <f t="shared" ca="1" si="54"/>
        <v>0</v>
      </c>
      <c r="AQ97" s="18">
        <f t="shared" ca="1" si="54"/>
        <v>0</v>
      </c>
      <c r="AR97" s="18">
        <f t="shared" ca="1" si="54"/>
        <v>0</v>
      </c>
      <c r="AS97" s="18">
        <f t="shared" ca="1" si="54"/>
        <v>0</v>
      </c>
      <c r="AT97" s="18">
        <f t="shared" ca="1" si="54"/>
        <v>0</v>
      </c>
      <c r="AU97" s="18">
        <f t="shared" ca="1" si="54"/>
        <v>0</v>
      </c>
      <c r="AV97" s="18">
        <f t="shared" ca="1" si="54"/>
        <v>0</v>
      </c>
      <c r="AW97" s="18">
        <f t="shared" ca="1" si="54"/>
        <v>0</v>
      </c>
      <c r="AX97" s="18">
        <f t="shared" ca="1" si="54"/>
        <v>0</v>
      </c>
      <c r="AY97" s="18">
        <f t="shared" ca="1" si="55"/>
        <v>0</v>
      </c>
      <c r="AZ97" s="18">
        <f t="shared" ca="1" si="55"/>
        <v>0</v>
      </c>
      <c r="BA97" s="18">
        <f t="shared" ca="1" si="55"/>
        <v>0</v>
      </c>
      <c r="BB97" s="18">
        <f t="shared" ca="1" si="55"/>
        <v>0</v>
      </c>
      <c r="BC97" s="18">
        <f t="shared" ca="1" si="55"/>
        <v>0</v>
      </c>
      <c r="BD97" s="18">
        <f t="shared" ca="1" si="55"/>
        <v>0</v>
      </c>
      <c r="BE97" s="18">
        <f t="shared" ca="1" si="55"/>
        <v>0</v>
      </c>
      <c r="BF97" s="18">
        <f t="shared" ca="1" si="55"/>
        <v>0</v>
      </c>
      <c r="BG97" s="18">
        <f t="shared" ca="1" si="55"/>
        <v>0</v>
      </c>
      <c r="BH97" s="18">
        <f t="shared" ca="1" si="55"/>
        <v>0</v>
      </c>
      <c r="BI97" s="18">
        <f t="shared" ca="1" si="55"/>
        <v>0</v>
      </c>
    </row>
    <row r="98" spans="8:61" x14ac:dyDescent="0.35">
      <c r="H98" s="2" t="str">
        <f t="shared" si="56"/>
        <v>ON_SCCT</v>
      </c>
      <c r="I98">
        <f t="shared" si="58"/>
        <v>2</v>
      </c>
      <c r="J98">
        <f t="shared" si="57"/>
        <v>18</v>
      </c>
      <c r="K98" s="18">
        <f t="shared" ca="1" si="51"/>
        <v>5.9451028346333319E-2</v>
      </c>
      <c r="L98" s="18">
        <f t="shared" ca="1" si="51"/>
        <v>6.1718503274999982E-2</v>
      </c>
      <c r="M98" s="18">
        <f t="shared" ca="1" si="51"/>
        <v>6.3985978203666652E-2</v>
      </c>
      <c r="N98" s="18">
        <f t="shared" ca="1" si="51"/>
        <v>6.6575824974102582E-2</v>
      </c>
      <c r="O98" s="18">
        <f t="shared" ca="1" si="51"/>
        <v>6.9809326334017013E-2</v>
      </c>
      <c r="P98" s="18">
        <f t="shared" ca="1" si="51"/>
        <v>7.3363021347580645E-2</v>
      </c>
      <c r="Q98" s="18">
        <f t="shared" ca="1" si="51"/>
        <v>7.6916716361144305E-2</v>
      </c>
      <c r="R98" s="18">
        <f t="shared" ca="1" si="51"/>
        <v>8.0470411374707937E-2</v>
      </c>
      <c r="S98" s="18">
        <f t="shared" ca="1" si="51"/>
        <v>8.4023017294211577E-2</v>
      </c>
      <c r="T98" s="18">
        <f t="shared" ca="1" si="51"/>
        <v>8.757562321371519E-2</v>
      </c>
      <c r="U98" s="18">
        <f t="shared" ca="1" si="52"/>
        <v>9.1129318227278822E-2</v>
      </c>
      <c r="V98" s="18">
        <f t="shared" ca="1" si="52"/>
        <v>9.4683013240842481E-2</v>
      </c>
      <c r="W98" s="18">
        <f t="shared" ca="1" si="52"/>
        <v>9.8235619160346108E-2</v>
      </c>
      <c r="X98" s="18">
        <f t="shared" ca="1" si="52"/>
        <v>0.10182416518383075</v>
      </c>
      <c r="Y98" s="18">
        <f t="shared" ca="1" si="52"/>
        <v>0.10552488789549863</v>
      </c>
      <c r="Z98" s="18">
        <f t="shared" ca="1" si="52"/>
        <v>0.10938570743399112</v>
      </c>
      <c r="AA98" s="18">
        <f t="shared" ca="1" si="52"/>
        <v>0.11342296021020867</v>
      </c>
      <c r="AB98" s="18">
        <f t="shared" ca="1" si="52"/>
        <v>0.11765624991723186</v>
      </c>
      <c r="AC98" s="18">
        <f t="shared" ca="1" si="52"/>
        <v>0.11899891123294393</v>
      </c>
      <c r="AD98" s="18">
        <f t="shared" ca="1" si="52"/>
        <v>0</v>
      </c>
      <c r="AE98" s="18">
        <f t="shared" ca="1" si="53"/>
        <v>0</v>
      </c>
      <c r="AF98" s="18">
        <f t="shared" ca="1" si="53"/>
        <v>0</v>
      </c>
      <c r="AG98" s="18">
        <f t="shared" ca="1" si="53"/>
        <v>0</v>
      </c>
      <c r="AH98" s="18">
        <f t="shared" ca="1" si="53"/>
        <v>0</v>
      </c>
      <c r="AI98" s="18">
        <f t="shared" ca="1" si="53"/>
        <v>0</v>
      </c>
      <c r="AJ98" s="18">
        <f t="shared" ca="1" si="53"/>
        <v>0</v>
      </c>
      <c r="AK98" s="18">
        <f t="shared" ca="1" si="53"/>
        <v>0</v>
      </c>
      <c r="AL98" s="18">
        <f t="shared" ca="1" si="53"/>
        <v>0</v>
      </c>
      <c r="AM98" s="18">
        <f t="shared" ca="1" si="53"/>
        <v>0</v>
      </c>
      <c r="AN98" s="18">
        <f t="shared" ca="1" si="53"/>
        <v>0</v>
      </c>
      <c r="AO98" s="18">
        <f t="shared" ca="1" si="54"/>
        <v>0</v>
      </c>
      <c r="AP98" s="18">
        <f t="shared" ca="1" si="54"/>
        <v>0</v>
      </c>
      <c r="AQ98" s="18">
        <f t="shared" ca="1" si="54"/>
        <v>0</v>
      </c>
      <c r="AR98" s="18">
        <f t="shared" ca="1" si="54"/>
        <v>0</v>
      </c>
      <c r="AS98" s="18">
        <f t="shared" ca="1" si="54"/>
        <v>0</v>
      </c>
      <c r="AT98" s="18">
        <f t="shared" ca="1" si="54"/>
        <v>0</v>
      </c>
      <c r="AU98" s="18">
        <f t="shared" ca="1" si="54"/>
        <v>0</v>
      </c>
      <c r="AV98" s="18">
        <f t="shared" ca="1" si="54"/>
        <v>0</v>
      </c>
      <c r="AW98" s="18">
        <f t="shared" ca="1" si="54"/>
        <v>0</v>
      </c>
      <c r="AX98" s="18">
        <f t="shared" ca="1" si="54"/>
        <v>0</v>
      </c>
      <c r="AY98" s="18">
        <f t="shared" ca="1" si="55"/>
        <v>0</v>
      </c>
      <c r="AZ98" s="18">
        <f t="shared" ca="1" si="55"/>
        <v>0</v>
      </c>
      <c r="BA98" s="18">
        <f t="shared" ca="1" si="55"/>
        <v>0</v>
      </c>
      <c r="BB98" s="18">
        <f t="shared" ca="1" si="55"/>
        <v>0</v>
      </c>
      <c r="BC98" s="18">
        <f t="shared" ca="1" si="55"/>
        <v>0</v>
      </c>
      <c r="BD98" s="18">
        <f t="shared" ca="1" si="55"/>
        <v>0</v>
      </c>
      <c r="BE98" s="18">
        <f t="shared" ca="1" si="55"/>
        <v>0</v>
      </c>
      <c r="BF98" s="18">
        <f t="shared" ca="1" si="55"/>
        <v>0</v>
      </c>
      <c r="BG98" s="18">
        <f t="shared" ca="1" si="55"/>
        <v>0</v>
      </c>
      <c r="BH98" s="18">
        <f t="shared" ca="1" si="55"/>
        <v>0</v>
      </c>
      <c r="BI98" s="18">
        <f t="shared" ca="1" si="55"/>
        <v>0</v>
      </c>
    </row>
    <row r="99" spans="8:61" x14ac:dyDescent="0.35">
      <c r="H99" s="2" t="str">
        <f t="shared" si="56"/>
        <v>ON_SCCT</v>
      </c>
      <c r="I99">
        <f t="shared" si="58"/>
        <v>2</v>
      </c>
      <c r="J99">
        <f t="shared" si="57"/>
        <v>19</v>
      </c>
      <c r="K99" s="18">
        <f t="shared" ref="K99:T108" ca="1" si="59">IF(K$28&gt;$J99,0,OFFSET($K$2,$I99,$J99-K$28))</f>
        <v>5.7183553417666642E-2</v>
      </c>
      <c r="L99" s="18">
        <f t="shared" ca="1" si="59"/>
        <v>5.9451028346333319E-2</v>
      </c>
      <c r="M99" s="18">
        <f t="shared" ca="1" si="59"/>
        <v>6.1718503274999982E-2</v>
      </c>
      <c r="N99" s="18">
        <f t="shared" ca="1" si="59"/>
        <v>6.3985978203666652E-2</v>
      </c>
      <c r="O99" s="18">
        <f t="shared" ca="1" si="59"/>
        <v>6.6575824974102582E-2</v>
      </c>
      <c r="P99" s="18">
        <f t="shared" ca="1" si="59"/>
        <v>6.9809326334017013E-2</v>
      </c>
      <c r="Q99" s="18">
        <f t="shared" ca="1" si="59"/>
        <v>7.3363021347580645E-2</v>
      </c>
      <c r="R99" s="18">
        <f t="shared" ca="1" si="59"/>
        <v>7.6916716361144305E-2</v>
      </c>
      <c r="S99" s="18">
        <f t="shared" ca="1" si="59"/>
        <v>8.0470411374707937E-2</v>
      </c>
      <c r="T99" s="18">
        <f t="shared" ca="1" si="59"/>
        <v>8.4023017294211577E-2</v>
      </c>
      <c r="U99" s="18">
        <f t="shared" ref="U99:AD108" ca="1" si="60">IF(U$28&gt;$J99,0,OFFSET($K$2,$I99,$J99-U$28))</f>
        <v>8.757562321371519E-2</v>
      </c>
      <c r="V99" s="18">
        <f t="shared" ca="1" si="60"/>
        <v>9.1129318227278822E-2</v>
      </c>
      <c r="W99" s="18">
        <f t="shared" ca="1" si="60"/>
        <v>9.4683013240842481E-2</v>
      </c>
      <c r="X99" s="18">
        <f t="shared" ca="1" si="60"/>
        <v>9.8235619160346108E-2</v>
      </c>
      <c r="Y99" s="18">
        <f t="shared" ca="1" si="60"/>
        <v>0.10182416518383075</v>
      </c>
      <c r="Z99" s="18">
        <f t="shared" ca="1" si="60"/>
        <v>0.10552488789549863</v>
      </c>
      <c r="AA99" s="18">
        <f t="shared" ca="1" si="60"/>
        <v>0.10938570743399112</v>
      </c>
      <c r="AB99" s="18">
        <f t="shared" ca="1" si="60"/>
        <v>0.11342296021020867</v>
      </c>
      <c r="AC99" s="18">
        <f t="shared" ca="1" si="60"/>
        <v>0.11765624991723186</v>
      </c>
      <c r="AD99" s="18">
        <f t="shared" ca="1" si="60"/>
        <v>0.11899891123294393</v>
      </c>
      <c r="AE99" s="18">
        <f t="shared" ref="AE99:AN108" ca="1" si="61">IF(AE$28&gt;$J99,0,OFFSET($K$2,$I99,$J99-AE$28))</f>
        <v>0</v>
      </c>
      <c r="AF99" s="18">
        <f t="shared" ca="1" si="61"/>
        <v>0</v>
      </c>
      <c r="AG99" s="18">
        <f t="shared" ca="1" si="61"/>
        <v>0</v>
      </c>
      <c r="AH99" s="18">
        <f t="shared" ca="1" si="61"/>
        <v>0</v>
      </c>
      <c r="AI99" s="18">
        <f t="shared" ca="1" si="61"/>
        <v>0</v>
      </c>
      <c r="AJ99" s="18">
        <f t="shared" ca="1" si="61"/>
        <v>0</v>
      </c>
      <c r="AK99" s="18">
        <f t="shared" ca="1" si="61"/>
        <v>0</v>
      </c>
      <c r="AL99" s="18">
        <f t="shared" ca="1" si="61"/>
        <v>0</v>
      </c>
      <c r="AM99" s="18">
        <f t="shared" ca="1" si="61"/>
        <v>0</v>
      </c>
      <c r="AN99" s="18">
        <f t="shared" ca="1" si="61"/>
        <v>0</v>
      </c>
      <c r="AO99" s="18">
        <f t="shared" ref="AO99:AX108" ca="1" si="62">IF(AO$28&gt;$J99,0,OFFSET($K$2,$I99,$J99-AO$28))</f>
        <v>0</v>
      </c>
      <c r="AP99" s="18">
        <f t="shared" ca="1" si="62"/>
        <v>0</v>
      </c>
      <c r="AQ99" s="18">
        <f t="shared" ca="1" si="62"/>
        <v>0</v>
      </c>
      <c r="AR99" s="18">
        <f t="shared" ca="1" si="62"/>
        <v>0</v>
      </c>
      <c r="AS99" s="18">
        <f t="shared" ca="1" si="62"/>
        <v>0</v>
      </c>
      <c r="AT99" s="18">
        <f t="shared" ca="1" si="62"/>
        <v>0</v>
      </c>
      <c r="AU99" s="18">
        <f t="shared" ca="1" si="62"/>
        <v>0</v>
      </c>
      <c r="AV99" s="18">
        <f t="shared" ca="1" si="62"/>
        <v>0</v>
      </c>
      <c r="AW99" s="18">
        <f t="shared" ca="1" si="62"/>
        <v>0</v>
      </c>
      <c r="AX99" s="18">
        <f t="shared" ca="1" si="62"/>
        <v>0</v>
      </c>
      <c r="AY99" s="18">
        <f t="shared" ref="AY99:BI108" ca="1" si="63">IF(AY$28&gt;$J99,0,OFFSET($K$2,$I99,$J99-AY$28))</f>
        <v>0</v>
      </c>
      <c r="AZ99" s="18">
        <f t="shared" ca="1" si="63"/>
        <v>0</v>
      </c>
      <c r="BA99" s="18">
        <f t="shared" ca="1" si="63"/>
        <v>0</v>
      </c>
      <c r="BB99" s="18">
        <f t="shared" ca="1" si="63"/>
        <v>0</v>
      </c>
      <c r="BC99" s="18">
        <f t="shared" ca="1" si="63"/>
        <v>0</v>
      </c>
      <c r="BD99" s="18">
        <f t="shared" ca="1" si="63"/>
        <v>0</v>
      </c>
      <c r="BE99" s="18">
        <f t="shared" ca="1" si="63"/>
        <v>0</v>
      </c>
      <c r="BF99" s="18">
        <f t="shared" ca="1" si="63"/>
        <v>0</v>
      </c>
      <c r="BG99" s="18">
        <f t="shared" ca="1" si="63"/>
        <v>0</v>
      </c>
      <c r="BH99" s="18">
        <f t="shared" ca="1" si="63"/>
        <v>0</v>
      </c>
      <c r="BI99" s="18">
        <f t="shared" ca="1" si="63"/>
        <v>0</v>
      </c>
    </row>
    <row r="100" spans="8:61" x14ac:dyDescent="0.35">
      <c r="H100" s="2" t="str">
        <f t="shared" si="56"/>
        <v>ON_SCCT</v>
      </c>
      <c r="I100">
        <f t="shared" si="58"/>
        <v>2</v>
      </c>
      <c r="J100">
        <f t="shared" si="57"/>
        <v>20</v>
      </c>
      <c r="K100" s="18">
        <f t="shared" ca="1" si="59"/>
        <v>5.491607848899998E-2</v>
      </c>
      <c r="L100" s="18">
        <f t="shared" ca="1" si="59"/>
        <v>5.7183553417666642E-2</v>
      </c>
      <c r="M100" s="18">
        <f t="shared" ca="1" si="59"/>
        <v>5.9451028346333319E-2</v>
      </c>
      <c r="N100" s="18">
        <f t="shared" ca="1" si="59"/>
        <v>6.1718503274999982E-2</v>
      </c>
      <c r="O100" s="18">
        <f t="shared" ca="1" si="59"/>
        <v>6.3985978203666652E-2</v>
      </c>
      <c r="P100" s="18">
        <f t="shared" ca="1" si="59"/>
        <v>6.6575824974102582E-2</v>
      </c>
      <c r="Q100" s="18">
        <f t="shared" ca="1" si="59"/>
        <v>6.9809326334017013E-2</v>
      </c>
      <c r="R100" s="18">
        <f t="shared" ca="1" si="59"/>
        <v>7.3363021347580645E-2</v>
      </c>
      <c r="S100" s="18">
        <f t="shared" ca="1" si="59"/>
        <v>7.6916716361144305E-2</v>
      </c>
      <c r="T100" s="18">
        <f t="shared" ca="1" si="59"/>
        <v>8.0470411374707937E-2</v>
      </c>
      <c r="U100" s="18">
        <f t="shared" ca="1" si="60"/>
        <v>8.4023017294211577E-2</v>
      </c>
      <c r="V100" s="18">
        <f t="shared" ca="1" si="60"/>
        <v>8.757562321371519E-2</v>
      </c>
      <c r="W100" s="18">
        <f t="shared" ca="1" si="60"/>
        <v>9.1129318227278822E-2</v>
      </c>
      <c r="X100" s="18">
        <f t="shared" ca="1" si="60"/>
        <v>9.4683013240842481E-2</v>
      </c>
      <c r="Y100" s="18">
        <f t="shared" ca="1" si="60"/>
        <v>9.8235619160346108E-2</v>
      </c>
      <c r="Z100" s="18">
        <f t="shared" ca="1" si="60"/>
        <v>0.10182416518383075</v>
      </c>
      <c r="AA100" s="18">
        <f t="shared" ca="1" si="60"/>
        <v>0.10552488789549863</v>
      </c>
      <c r="AB100" s="18">
        <f t="shared" ca="1" si="60"/>
        <v>0.10938570743399112</v>
      </c>
      <c r="AC100" s="18">
        <f t="shared" ca="1" si="60"/>
        <v>0.11342296021020867</v>
      </c>
      <c r="AD100" s="18">
        <f t="shared" ca="1" si="60"/>
        <v>0.11765624991723186</v>
      </c>
      <c r="AE100" s="18">
        <f t="shared" ca="1" si="61"/>
        <v>0.11899891123294393</v>
      </c>
      <c r="AF100" s="18">
        <f t="shared" ca="1" si="61"/>
        <v>0</v>
      </c>
      <c r="AG100" s="18">
        <f t="shared" ca="1" si="61"/>
        <v>0</v>
      </c>
      <c r="AH100" s="18">
        <f t="shared" ca="1" si="61"/>
        <v>0</v>
      </c>
      <c r="AI100" s="18">
        <f t="shared" ca="1" si="61"/>
        <v>0</v>
      </c>
      <c r="AJ100" s="18">
        <f t="shared" ca="1" si="61"/>
        <v>0</v>
      </c>
      <c r="AK100" s="18">
        <f t="shared" ca="1" si="61"/>
        <v>0</v>
      </c>
      <c r="AL100" s="18">
        <f t="shared" ca="1" si="61"/>
        <v>0</v>
      </c>
      <c r="AM100" s="18">
        <f t="shared" ca="1" si="61"/>
        <v>0</v>
      </c>
      <c r="AN100" s="18">
        <f t="shared" ca="1" si="61"/>
        <v>0</v>
      </c>
      <c r="AO100" s="18">
        <f t="shared" ca="1" si="62"/>
        <v>0</v>
      </c>
      <c r="AP100" s="18">
        <f t="shared" ca="1" si="62"/>
        <v>0</v>
      </c>
      <c r="AQ100" s="18">
        <f t="shared" ca="1" si="62"/>
        <v>0</v>
      </c>
      <c r="AR100" s="18">
        <f t="shared" ca="1" si="62"/>
        <v>0</v>
      </c>
      <c r="AS100" s="18">
        <f t="shared" ca="1" si="62"/>
        <v>0</v>
      </c>
      <c r="AT100" s="18">
        <f t="shared" ca="1" si="62"/>
        <v>0</v>
      </c>
      <c r="AU100" s="18">
        <f t="shared" ca="1" si="62"/>
        <v>0</v>
      </c>
      <c r="AV100" s="18">
        <f t="shared" ca="1" si="62"/>
        <v>0</v>
      </c>
      <c r="AW100" s="18">
        <f t="shared" ca="1" si="62"/>
        <v>0</v>
      </c>
      <c r="AX100" s="18">
        <f t="shared" ca="1" si="62"/>
        <v>0</v>
      </c>
      <c r="AY100" s="18">
        <f t="shared" ca="1" si="63"/>
        <v>0</v>
      </c>
      <c r="AZ100" s="18">
        <f t="shared" ca="1" si="63"/>
        <v>0</v>
      </c>
      <c r="BA100" s="18">
        <f t="shared" ca="1" si="63"/>
        <v>0</v>
      </c>
      <c r="BB100" s="18">
        <f t="shared" ca="1" si="63"/>
        <v>0</v>
      </c>
      <c r="BC100" s="18">
        <f t="shared" ca="1" si="63"/>
        <v>0</v>
      </c>
      <c r="BD100" s="18">
        <f t="shared" ca="1" si="63"/>
        <v>0</v>
      </c>
      <c r="BE100" s="18">
        <f t="shared" ca="1" si="63"/>
        <v>0</v>
      </c>
      <c r="BF100" s="18">
        <f t="shared" ca="1" si="63"/>
        <v>0</v>
      </c>
      <c r="BG100" s="18">
        <f t="shared" ca="1" si="63"/>
        <v>0</v>
      </c>
      <c r="BH100" s="18">
        <f t="shared" ca="1" si="63"/>
        <v>0</v>
      </c>
      <c r="BI100" s="18">
        <f t="shared" ca="1" si="63"/>
        <v>0</v>
      </c>
    </row>
    <row r="101" spans="8:61" x14ac:dyDescent="0.35">
      <c r="H101" s="2" t="str">
        <f t="shared" si="56"/>
        <v>ON_SCCT</v>
      </c>
      <c r="I101">
        <f t="shared" si="58"/>
        <v>2</v>
      </c>
      <c r="J101">
        <f t="shared" si="57"/>
        <v>21</v>
      </c>
      <c r="K101" s="18">
        <f t="shared" ca="1" si="59"/>
        <v>5.2648603560333317E-2</v>
      </c>
      <c r="L101" s="18">
        <f t="shared" ca="1" si="59"/>
        <v>5.491607848899998E-2</v>
      </c>
      <c r="M101" s="18">
        <f t="shared" ca="1" si="59"/>
        <v>5.7183553417666642E-2</v>
      </c>
      <c r="N101" s="18">
        <f t="shared" ca="1" si="59"/>
        <v>5.9451028346333319E-2</v>
      </c>
      <c r="O101" s="18">
        <f t="shared" ca="1" si="59"/>
        <v>6.1718503274999982E-2</v>
      </c>
      <c r="P101" s="18">
        <f t="shared" ca="1" si="59"/>
        <v>6.3985978203666652E-2</v>
      </c>
      <c r="Q101" s="18">
        <f t="shared" ca="1" si="59"/>
        <v>6.6575824974102582E-2</v>
      </c>
      <c r="R101" s="18">
        <f t="shared" ca="1" si="59"/>
        <v>6.9809326334017013E-2</v>
      </c>
      <c r="S101" s="18">
        <f t="shared" ca="1" si="59"/>
        <v>7.3363021347580645E-2</v>
      </c>
      <c r="T101" s="18">
        <f t="shared" ca="1" si="59"/>
        <v>7.6916716361144305E-2</v>
      </c>
      <c r="U101" s="18">
        <f t="shared" ca="1" si="60"/>
        <v>8.0470411374707937E-2</v>
      </c>
      <c r="V101" s="18">
        <f t="shared" ca="1" si="60"/>
        <v>8.4023017294211577E-2</v>
      </c>
      <c r="W101" s="18">
        <f t="shared" ca="1" si="60"/>
        <v>8.757562321371519E-2</v>
      </c>
      <c r="X101" s="18">
        <f t="shared" ca="1" si="60"/>
        <v>9.1129318227278822E-2</v>
      </c>
      <c r="Y101" s="18">
        <f t="shared" ca="1" si="60"/>
        <v>9.4683013240842481E-2</v>
      </c>
      <c r="Z101" s="18">
        <f t="shared" ca="1" si="60"/>
        <v>9.8235619160346108E-2</v>
      </c>
      <c r="AA101" s="18">
        <f t="shared" ca="1" si="60"/>
        <v>0.10182416518383075</v>
      </c>
      <c r="AB101" s="18">
        <f t="shared" ca="1" si="60"/>
        <v>0.10552488789549863</v>
      </c>
      <c r="AC101" s="18">
        <f t="shared" ca="1" si="60"/>
        <v>0.10938570743399112</v>
      </c>
      <c r="AD101" s="18">
        <f t="shared" ca="1" si="60"/>
        <v>0.11342296021020867</v>
      </c>
      <c r="AE101" s="18">
        <f t="shared" ca="1" si="61"/>
        <v>0.11765624991723186</v>
      </c>
      <c r="AF101" s="18">
        <f t="shared" ca="1" si="61"/>
        <v>0.11899891123294393</v>
      </c>
      <c r="AG101" s="18">
        <f t="shared" ca="1" si="61"/>
        <v>0</v>
      </c>
      <c r="AH101" s="18">
        <f t="shared" ca="1" si="61"/>
        <v>0</v>
      </c>
      <c r="AI101" s="18">
        <f t="shared" ca="1" si="61"/>
        <v>0</v>
      </c>
      <c r="AJ101" s="18">
        <f t="shared" ca="1" si="61"/>
        <v>0</v>
      </c>
      <c r="AK101" s="18">
        <f t="shared" ca="1" si="61"/>
        <v>0</v>
      </c>
      <c r="AL101" s="18">
        <f t="shared" ca="1" si="61"/>
        <v>0</v>
      </c>
      <c r="AM101" s="18">
        <f t="shared" ca="1" si="61"/>
        <v>0</v>
      </c>
      <c r="AN101" s="18">
        <f t="shared" ca="1" si="61"/>
        <v>0</v>
      </c>
      <c r="AO101" s="18">
        <f t="shared" ca="1" si="62"/>
        <v>0</v>
      </c>
      <c r="AP101" s="18">
        <f t="shared" ca="1" si="62"/>
        <v>0</v>
      </c>
      <c r="AQ101" s="18">
        <f t="shared" ca="1" si="62"/>
        <v>0</v>
      </c>
      <c r="AR101" s="18">
        <f t="shared" ca="1" si="62"/>
        <v>0</v>
      </c>
      <c r="AS101" s="18">
        <f t="shared" ca="1" si="62"/>
        <v>0</v>
      </c>
      <c r="AT101" s="18">
        <f t="shared" ca="1" si="62"/>
        <v>0</v>
      </c>
      <c r="AU101" s="18">
        <f t="shared" ca="1" si="62"/>
        <v>0</v>
      </c>
      <c r="AV101" s="18">
        <f t="shared" ca="1" si="62"/>
        <v>0</v>
      </c>
      <c r="AW101" s="18">
        <f t="shared" ca="1" si="62"/>
        <v>0</v>
      </c>
      <c r="AX101" s="18">
        <f t="shared" ca="1" si="62"/>
        <v>0</v>
      </c>
      <c r="AY101" s="18">
        <f t="shared" ca="1" si="63"/>
        <v>0</v>
      </c>
      <c r="AZ101" s="18">
        <f t="shared" ca="1" si="63"/>
        <v>0</v>
      </c>
      <c r="BA101" s="18">
        <f t="shared" ca="1" si="63"/>
        <v>0</v>
      </c>
      <c r="BB101" s="18">
        <f t="shared" ca="1" si="63"/>
        <v>0</v>
      </c>
      <c r="BC101" s="18">
        <f t="shared" ca="1" si="63"/>
        <v>0</v>
      </c>
      <c r="BD101" s="18">
        <f t="shared" ca="1" si="63"/>
        <v>0</v>
      </c>
      <c r="BE101" s="18">
        <f t="shared" ca="1" si="63"/>
        <v>0</v>
      </c>
      <c r="BF101" s="18">
        <f t="shared" ca="1" si="63"/>
        <v>0</v>
      </c>
      <c r="BG101" s="18">
        <f t="shared" ca="1" si="63"/>
        <v>0</v>
      </c>
      <c r="BH101" s="18">
        <f t="shared" ca="1" si="63"/>
        <v>0</v>
      </c>
      <c r="BI101" s="18">
        <f t="shared" ca="1" si="63"/>
        <v>0</v>
      </c>
    </row>
    <row r="102" spans="8:61" x14ac:dyDescent="0.35">
      <c r="H102" s="2" t="str">
        <f t="shared" si="56"/>
        <v>ON_SCCT</v>
      </c>
      <c r="I102">
        <f t="shared" si="58"/>
        <v>2</v>
      </c>
      <c r="J102">
        <f t="shared" si="57"/>
        <v>22</v>
      </c>
      <c r="K102" s="18">
        <f t="shared" ca="1" si="59"/>
        <v>5.0381128631666654E-2</v>
      </c>
      <c r="L102" s="18">
        <f t="shared" ca="1" si="59"/>
        <v>5.2648603560333317E-2</v>
      </c>
      <c r="M102" s="18">
        <f t="shared" ca="1" si="59"/>
        <v>5.491607848899998E-2</v>
      </c>
      <c r="N102" s="18">
        <f t="shared" ca="1" si="59"/>
        <v>5.7183553417666642E-2</v>
      </c>
      <c r="O102" s="18">
        <f t="shared" ca="1" si="59"/>
        <v>5.9451028346333319E-2</v>
      </c>
      <c r="P102" s="18">
        <f t="shared" ca="1" si="59"/>
        <v>6.1718503274999982E-2</v>
      </c>
      <c r="Q102" s="18">
        <f t="shared" ca="1" si="59"/>
        <v>6.3985978203666652E-2</v>
      </c>
      <c r="R102" s="18">
        <f t="shared" ca="1" si="59"/>
        <v>6.6575824974102582E-2</v>
      </c>
      <c r="S102" s="18">
        <f t="shared" ca="1" si="59"/>
        <v>6.9809326334017013E-2</v>
      </c>
      <c r="T102" s="18">
        <f t="shared" ca="1" si="59"/>
        <v>7.3363021347580645E-2</v>
      </c>
      <c r="U102" s="18">
        <f t="shared" ca="1" si="60"/>
        <v>7.6916716361144305E-2</v>
      </c>
      <c r="V102" s="18">
        <f t="shared" ca="1" si="60"/>
        <v>8.0470411374707937E-2</v>
      </c>
      <c r="W102" s="18">
        <f t="shared" ca="1" si="60"/>
        <v>8.4023017294211577E-2</v>
      </c>
      <c r="X102" s="18">
        <f t="shared" ca="1" si="60"/>
        <v>8.757562321371519E-2</v>
      </c>
      <c r="Y102" s="18">
        <f t="shared" ca="1" si="60"/>
        <v>9.1129318227278822E-2</v>
      </c>
      <c r="Z102" s="18">
        <f t="shared" ca="1" si="60"/>
        <v>9.4683013240842481E-2</v>
      </c>
      <c r="AA102" s="18">
        <f t="shared" ca="1" si="60"/>
        <v>9.8235619160346108E-2</v>
      </c>
      <c r="AB102" s="18">
        <f t="shared" ca="1" si="60"/>
        <v>0.10182416518383075</v>
      </c>
      <c r="AC102" s="18">
        <f t="shared" ca="1" si="60"/>
        <v>0.10552488789549863</v>
      </c>
      <c r="AD102" s="18">
        <f t="shared" ca="1" si="60"/>
        <v>0.10938570743399112</v>
      </c>
      <c r="AE102" s="18">
        <f t="shared" ca="1" si="61"/>
        <v>0.11342296021020867</v>
      </c>
      <c r="AF102" s="18">
        <f t="shared" ca="1" si="61"/>
        <v>0.11765624991723186</v>
      </c>
      <c r="AG102" s="18">
        <f t="shared" ca="1" si="61"/>
        <v>0.11899891123294393</v>
      </c>
      <c r="AH102" s="18">
        <f t="shared" ca="1" si="61"/>
        <v>0</v>
      </c>
      <c r="AI102" s="18">
        <f t="shared" ca="1" si="61"/>
        <v>0</v>
      </c>
      <c r="AJ102" s="18">
        <f t="shared" ca="1" si="61"/>
        <v>0</v>
      </c>
      <c r="AK102" s="18">
        <f t="shared" ca="1" si="61"/>
        <v>0</v>
      </c>
      <c r="AL102" s="18">
        <f t="shared" ca="1" si="61"/>
        <v>0</v>
      </c>
      <c r="AM102" s="18">
        <f t="shared" ca="1" si="61"/>
        <v>0</v>
      </c>
      <c r="AN102" s="18">
        <f t="shared" ca="1" si="61"/>
        <v>0</v>
      </c>
      <c r="AO102" s="18">
        <f t="shared" ca="1" si="62"/>
        <v>0</v>
      </c>
      <c r="AP102" s="18">
        <f t="shared" ca="1" si="62"/>
        <v>0</v>
      </c>
      <c r="AQ102" s="18">
        <f t="shared" ca="1" si="62"/>
        <v>0</v>
      </c>
      <c r="AR102" s="18">
        <f t="shared" ca="1" si="62"/>
        <v>0</v>
      </c>
      <c r="AS102" s="18">
        <f t="shared" ca="1" si="62"/>
        <v>0</v>
      </c>
      <c r="AT102" s="18">
        <f t="shared" ca="1" si="62"/>
        <v>0</v>
      </c>
      <c r="AU102" s="18">
        <f t="shared" ca="1" si="62"/>
        <v>0</v>
      </c>
      <c r="AV102" s="18">
        <f t="shared" ca="1" si="62"/>
        <v>0</v>
      </c>
      <c r="AW102" s="18">
        <f t="shared" ca="1" si="62"/>
        <v>0</v>
      </c>
      <c r="AX102" s="18">
        <f t="shared" ca="1" si="62"/>
        <v>0</v>
      </c>
      <c r="AY102" s="18">
        <f t="shared" ca="1" si="63"/>
        <v>0</v>
      </c>
      <c r="AZ102" s="18">
        <f t="shared" ca="1" si="63"/>
        <v>0</v>
      </c>
      <c r="BA102" s="18">
        <f t="shared" ca="1" si="63"/>
        <v>0</v>
      </c>
      <c r="BB102" s="18">
        <f t="shared" ca="1" si="63"/>
        <v>0</v>
      </c>
      <c r="BC102" s="18">
        <f t="shared" ca="1" si="63"/>
        <v>0</v>
      </c>
      <c r="BD102" s="18">
        <f t="shared" ca="1" si="63"/>
        <v>0</v>
      </c>
      <c r="BE102" s="18">
        <f t="shared" ca="1" si="63"/>
        <v>0</v>
      </c>
      <c r="BF102" s="18">
        <f t="shared" ca="1" si="63"/>
        <v>0</v>
      </c>
      <c r="BG102" s="18">
        <f t="shared" ca="1" si="63"/>
        <v>0</v>
      </c>
      <c r="BH102" s="18">
        <f t="shared" ca="1" si="63"/>
        <v>0</v>
      </c>
      <c r="BI102" s="18">
        <f t="shared" ca="1" si="63"/>
        <v>0</v>
      </c>
    </row>
    <row r="103" spans="8:61" x14ac:dyDescent="0.35">
      <c r="H103" s="2" t="str">
        <f t="shared" si="56"/>
        <v>ON_SCCT</v>
      </c>
      <c r="I103">
        <f t="shared" si="58"/>
        <v>2</v>
      </c>
      <c r="J103">
        <f t="shared" si="57"/>
        <v>23</v>
      </c>
      <c r="K103" s="18">
        <f t="shared" ca="1" si="59"/>
        <v>4.8113653702999977E-2</v>
      </c>
      <c r="L103" s="18">
        <f t="shared" ca="1" si="59"/>
        <v>5.0381128631666654E-2</v>
      </c>
      <c r="M103" s="18">
        <f t="shared" ca="1" si="59"/>
        <v>5.2648603560333317E-2</v>
      </c>
      <c r="N103" s="18">
        <f t="shared" ca="1" si="59"/>
        <v>5.491607848899998E-2</v>
      </c>
      <c r="O103" s="18">
        <f t="shared" ca="1" si="59"/>
        <v>5.7183553417666642E-2</v>
      </c>
      <c r="P103" s="18">
        <f t="shared" ca="1" si="59"/>
        <v>5.9451028346333319E-2</v>
      </c>
      <c r="Q103" s="18">
        <f t="shared" ca="1" si="59"/>
        <v>6.1718503274999982E-2</v>
      </c>
      <c r="R103" s="18">
        <f t="shared" ca="1" si="59"/>
        <v>6.3985978203666652E-2</v>
      </c>
      <c r="S103" s="18">
        <f t="shared" ca="1" si="59"/>
        <v>6.6575824974102582E-2</v>
      </c>
      <c r="T103" s="18">
        <f t="shared" ca="1" si="59"/>
        <v>6.9809326334017013E-2</v>
      </c>
      <c r="U103" s="18">
        <f t="shared" ca="1" si="60"/>
        <v>7.3363021347580645E-2</v>
      </c>
      <c r="V103" s="18">
        <f t="shared" ca="1" si="60"/>
        <v>7.6916716361144305E-2</v>
      </c>
      <c r="W103" s="18">
        <f t="shared" ca="1" si="60"/>
        <v>8.0470411374707937E-2</v>
      </c>
      <c r="X103" s="18">
        <f t="shared" ca="1" si="60"/>
        <v>8.4023017294211577E-2</v>
      </c>
      <c r="Y103" s="18">
        <f t="shared" ca="1" si="60"/>
        <v>8.757562321371519E-2</v>
      </c>
      <c r="Z103" s="18">
        <f t="shared" ca="1" si="60"/>
        <v>9.1129318227278822E-2</v>
      </c>
      <c r="AA103" s="18">
        <f t="shared" ca="1" si="60"/>
        <v>9.4683013240842481E-2</v>
      </c>
      <c r="AB103" s="18">
        <f t="shared" ca="1" si="60"/>
        <v>9.8235619160346108E-2</v>
      </c>
      <c r="AC103" s="18">
        <f t="shared" ca="1" si="60"/>
        <v>0.10182416518383075</v>
      </c>
      <c r="AD103" s="18">
        <f t="shared" ca="1" si="60"/>
        <v>0.10552488789549863</v>
      </c>
      <c r="AE103" s="18">
        <f t="shared" ca="1" si="61"/>
        <v>0.10938570743399112</v>
      </c>
      <c r="AF103" s="18">
        <f t="shared" ca="1" si="61"/>
        <v>0.11342296021020867</v>
      </c>
      <c r="AG103" s="18">
        <f t="shared" ca="1" si="61"/>
        <v>0.11765624991723186</v>
      </c>
      <c r="AH103" s="18">
        <f t="shared" ca="1" si="61"/>
        <v>0.11899891123294393</v>
      </c>
      <c r="AI103" s="18">
        <f t="shared" ca="1" si="61"/>
        <v>0</v>
      </c>
      <c r="AJ103" s="18">
        <f t="shared" ca="1" si="61"/>
        <v>0</v>
      </c>
      <c r="AK103" s="18">
        <f t="shared" ca="1" si="61"/>
        <v>0</v>
      </c>
      <c r="AL103" s="18">
        <f t="shared" ca="1" si="61"/>
        <v>0</v>
      </c>
      <c r="AM103" s="18">
        <f t="shared" ca="1" si="61"/>
        <v>0</v>
      </c>
      <c r="AN103" s="18">
        <f t="shared" ca="1" si="61"/>
        <v>0</v>
      </c>
      <c r="AO103" s="18">
        <f t="shared" ca="1" si="62"/>
        <v>0</v>
      </c>
      <c r="AP103" s="18">
        <f t="shared" ca="1" si="62"/>
        <v>0</v>
      </c>
      <c r="AQ103" s="18">
        <f t="shared" ca="1" si="62"/>
        <v>0</v>
      </c>
      <c r="AR103" s="18">
        <f t="shared" ca="1" si="62"/>
        <v>0</v>
      </c>
      <c r="AS103" s="18">
        <f t="shared" ca="1" si="62"/>
        <v>0</v>
      </c>
      <c r="AT103" s="18">
        <f t="shared" ca="1" si="62"/>
        <v>0</v>
      </c>
      <c r="AU103" s="18">
        <f t="shared" ca="1" si="62"/>
        <v>0</v>
      </c>
      <c r="AV103" s="18">
        <f t="shared" ca="1" si="62"/>
        <v>0</v>
      </c>
      <c r="AW103" s="18">
        <f t="shared" ca="1" si="62"/>
        <v>0</v>
      </c>
      <c r="AX103" s="18">
        <f t="shared" ca="1" si="62"/>
        <v>0</v>
      </c>
      <c r="AY103" s="18">
        <f t="shared" ca="1" si="63"/>
        <v>0</v>
      </c>
      <c r="AZ103" s="18">
        <f t="shared" ca="1" si="63"/>
        <v>0</v>
      </c>
      <c r="BA103" s="18">
        <f t="shared" ca="1" si="63"/>
        <v>0</v>
      </c>
      <c r="BB103" s="18">
        <f t="shared" ca="1" si="63"/>
        <v>0</v>
      </c>
      <c r="BC103" s="18">
        <f t="shared" ca="1" si="63"/>
        <v>0</v>
      </c>
      <c r="BD103" s="18">
        <f t="shared" ca="1" si="63"/>
        <v>0</v>
      </c>
      <c r="BE103" s="18">
        <f t="shared" ca="1" si="63"/>
        <v>0</v>
      </c>
      <c r="BF103" s="18">
        <f t="shared" ca="1" si="63"/>
        <v>0</v>
      </c>
      <c r="BG103" s="18">
        <f t="shared" ca="1" si="63"/>
        <v>0</v>
      </c>
      <c r="BH103" s="18">
        <f t="shared" ca="1" si="63"/>
        <v>0</v>
      </c>
      <c r="BI103" s="18">
        <f t="shared" ca="1" si="63"/>
        <v>0</v>
      </c>
    </row>
    <row r="104" spans="8:61" x14ac:dyDescent="0.35">
      <c r="H104" s="2" t="str">
        <f t="shared" si="56"/>
        <v>ON_SCCT</v>
      </c>
      <c r="I104">
        <f t="shared" si="58"/>
        <v>2</v>
      </c>
      <c r="J104">
        <f t="shared" si="57"/>
        <v>24</v>
      </c>
      <c r="K104" s="18">
        <f t="shared" ca="1" si="59"/>
        <v>4.5846178774333307E-2</v>
      </c>
      <c r="L104" s="18">
        <f t="shared" ca="1" si="59"/>
        <v>4.8113653702999977E-2</v>
      </c>
      <c r="M104" s="18">
        <f t="shared" ca="1" si="59"/>
        <v>5.0381128631666654E-2</v>
      </c>
      <c r="N104" s="18">
        <f t="shared" ca="1" si="59"/>
        <v>5.2648603560333317E-2</v>
      </c>
      <c r="O104" s="18">
        <f t="shared" ca="1" si="59"/>
        <v>5.491607848899998E-2</v>
      </c>
      <c r="P104" s="18">
        <f t="shared" ca="1" si="59"/>
        <v>5.7183553417666642E-2</v>
      </c>
      <c r="Q104" s="18">
        <f t="shared" ca="1" si="59"/>
        <v>5.9451028346333319E-2</v>
      </c>
      <c r="R104" s="18">
        <f t="shared" ca="1" si="59"/>
        <v>6.1718503274999982E-2</v>
      </c>
      <c r="S104" s="18">
        <f t="shared" ca="1" si="59"/>
        <v>6.3985978203666652E-2</v>
      </c>
      <c r="T104" s="18">
        <f t="shared" ca="1" si="59"/>
        <v>6.6575824974102582E-2</v>
      </c>
      <c r="U104" s="18">
        <f t="shared" ca="1" si="60"/>
        <v>6.9809326334017013E-2</v>
      </c>
      <c r="V104" s="18">
        <f t="shared" ca="1" si="60"/>
        <v>7.3363021347580645E-2</v>
      </c>
      <c r="W104" s="18">
        <f t="shared" ca="1" si="60"/>
        <v>7.6916716361144305E-2</v>
      </c>
      <c r="X104" s="18">
        <f t="shared" ca="1" si="60"/>
        <v>8.0470411374707937E-2</v>
      </c>
      <c r="Y104" s="18">
        <f t="shared" ca="1" si="60"/>
        <v>8.4023017294211577E-2</v>
      </c>
      <c r="Z104" s="18">
        <f t="shared" ca="1" si="60"/>
        <v>8.757562321371519E-2</v>
      </c>
      <c r="AA104" s="18">
        <f t="shared" ca="1" si="60"/>
        <v>9.1129318227278822E-2</v>
      </c>
      <c r="AB104" s="18">
        <f t="shared" ca="1" si="60"/>
        <v>9.4683013240842481E-2</v>
      </c>
      <c r="AC104" s="18">
        <f t="shared" ca="1" si="60"/>
        <v>9.8235619160346108E-2</v>
      </c>
      <c r="AD104" s="18">
        <f t="shared" ca="1" si="60"/>
        <v>0.10182416518383075</v>
      </c>
      <c r="AE104" s="18">
        <f t="shared" ca="1" si="61"/>
        <v>0.10552488789549863</v>
      </c>
      <c r="AF104" s="18">
        <f t="shared" ca="1" si="61"/>
        <v>0.10938570743399112</v>
      </c>
      <c r="AG104" s="18">
        <f t="shared" ca="1" si="61"/>
        <v>0.11342296021020867</v>
      </c>
      <c r="AH104" s="18">
        <f t="shared" ca="1" si="61"/>
        <v>0.11765624991723186</v>
      </c>
      <c r="AI104" s="18">
        <f t="shared" ca="1" si="61"/>
        <v>0.11899891123294393</v>
      </c>
      <c r="AJ104" s="18">
        <f t="shared" ca="1" si="61"/>
        <v>0</v>
      </c>
      <c r="AK104" s="18">
        <f t="shared" ca="1" si="61"/>
        <v>0</v>
      </c>
      <c r="AL104" s="18">
        <f t="shared" ca="1" si="61"/>
        <v>0</v>
      </c>
      <c r="AM104" s="18">
        <f t="shared" ca="1" si="61"/>
        <v>0</v>
      </c>
      <c r="AN104" s="18">
        <f t="shared" ca="1" si="61"/>
        <v>0</v>
      </c>
      <c r="AO104" s="18">
        <f t="shared" ca="1" si="62"/>
        <v>0</v>
      </c>
      <c r="AP104" s="18">
        <f t="shared" ca="1" si="62"/>
        <v>0</v>
      </c>
      <c r="AQ104" s="18">
        <f t="shared" ca="1" si="62"/>
        <v>0</v>
      </c>
      <c r="AR104" s="18">
        <f t="shared" ca="1" si="62"/>
        <v>0</v>
      </c>
      <c r="AS104" s="18">
        <f t="shared" ca="1" si="62"/>
        <v>0</v>
      </c>
      <c r="AT104" s="18">
        <f t="shared" ca="1" si="62"/>
        <v>0</v>
      </c>
      <c r="AU104" s="18">
        <f t="shared" ca="1" si="62"/>
        <v>0</v>
      </c>
      <c r="AV104" s="18">
        <f t="shared" ca="1" si="62"/>
        <v>0</v>
      </c>
      <c r="AW104" s="18">
        <f t="shared" ca="1" si="62"/>
        <v>0</v>
      </c>
      <c r="AX104" s="18">
        <f t="shared" ca="1" si="62"/>
        <v>0</v>
      </c>
      <c r="AY104" s="18">
        <f t="shared" ca="1" si="63"/>
        <v>0</v>
      </c>
      <c r="AZ104" s="18">
        <f t="shared" ca="1" si="63"/>
        <v>0</v>
      </c>
      <c r="BA104" s="18">
        <f t="shared" ca="1" si="63"/>
        <v>0</v>
      </c>
      <c r="BB104" s="18">
        <f t="shared" ca="1" si="63"/>
        <v>0</v>
      </c>
      <c r="BC104" s="18">
        <f t="shared" ca="1" si="63"/>
        <v>0</v>
      </c>
      <c r="BD104" s="18">
        <f t="shared" ca="1" si="63"/>
        <v>0</v>
      </c>
      <c r="BE104" s="18">
        <f t="shared" ca="1" si="63"/>
        <v>0</v>
      </c>
      <c r="BF104" s="18">
        <f t="shared" ca="1" si="63"/>
        <v>0</v>
      </c>
      <c r="BG104" s="18">
        <f t="shared" ca="1" si="63"/>
        <v>0</v>
      </c>
      <c r="BH104" s="18">
        <f t="shared" ca="1" si="63"/>
        <v>0</v>
      </c>
      <c r="BI104" s="18">
        <f t="shared" ca="1" si="63"/>
        <v>0</v>
      </c>
    </row>
    <row r="105" spans="8:61" x14ac:dyDescent="0.35">
      <c r="H105" s="2" t="str">
        <f t="shared" si="56"/>
        <v>ON_SCCT</v>
      </c>
      <c r="I105">
        <f t="shared" si="58"/>
        <v>2</v>
      </c>
      <c r="J105">
        <f t="shared" si="57"/>
        <v>25</v>
      </c>
      <c r="K105" s="18">
        <f t="shared" ca="1" si="59"/>
        <v>4.3578703845666637E-2</v>
      </c>
      <c r="L105" s="18">
        <f t="shared" ca="1" si="59"/>
        <v>4.5846178774333307E-2</v>
      </c>
      <c r="M105" s="18">
        <f t="shared" ca="1" si="59"/>
        <v>4.8113653702999977E-2</v>
      </c>
      <c r="N105" s="18">
        <f t="shared" ca="1" si="59"/>
        <v>5.0381128631666654E-2</v>
      </c>
      <c r="O105" s="18">
        <f t="shared" ca="1" si="59"/>
        <v>5.2648603560333317E-2</v>
      </c>
      <c r="P105" s="18">
        <f t="shared" ca="1" si="59"/>
        <v>5.491607848899998E-2</v>
      </c>
      <c r="Q105" s="18">
        <f t="shared" ca="1" si="59"/>
        <v>5.7183553417666642E-2</v>
      </c>
      <c r="R105" s="18">
        <f t="shared" ca="1" si="59"/>
        <v>5.9451028346333319E-2</v>
      </c>
      <c r="S105" s="18">
        <f t="shared" ca="1" si="59"/>
        <v>6.1718503274999982E-2</v>
      </c>
      <c r="T105" s="18">
        <f t="shared" ca="1" si="59"/>
        <v>6.3985978203666652E-2</v>
      </c>
      <c r="U105" s="18">
        <f t="shared" ca="1" si="60"/>
        <v>6.6575824974102582E-2</v>
      </c>
      <c r="V105" s="18">
        <f t="shared" ca="1" si="60"/>
        <v>6.9809326334017013E-2</v>
      </c>
      <c r="W105" s="18">
        <f t="shared" ca="1" si="60"/>
        <v>7.3363021347580645E-2</v>
      </c>
      <c r="X105" s="18">
        <f t="shared" ca="1" si="60"/>
        <v>7.6916716361144305E-2</v>
      </c>
      <c r="Y105" s="18">
        <f t="shared" ca="1" si="60"/>
        <v>8.0470411374707937E-2</v>
      </c>
      <c r="Z105" s="18">
        <f t="shared" ca="1" si="60"/>
        <v>8.4023017294211577E-2</v>
      </c>
      <c r="AA105" s="18">
        <f t="shared" ca="1" si="60"/>
        <v>8.757562321371519E-2</v>
      </c>
      <c r="AB105" s="18">
        <f t="shared" ca="1" si="60"/>
        <v>9.1129318227278822E-2</v>
      </c>
      <c r="AC105" s="18">
        <f t="shared" ca="1" si="60"/>
        <v>9.4683013240842481E-2</v>
      </c>
      <c r="AD105" s="18">
        <f t="shared" ca="1" si="60"/>
        <v>9.8235619160346108E-2</v>
      </c>
      <c r="AE105" s="18">
        <f t="shared" ca="1" si="61"/>
        <v>0.10182416518383075</v>
      </c>
      <c r="AF105" s="18">
        <f t="shared" ca="1" si="61"/>
        <v>0.10552488789549863</v>
      </c>
      <c r="AG105" s="18">
        <f t="shared" ca="1" si="61"/>
        <v>0.10938570743399112</v>
      </c>
      <c r="AH105" s="18">
        <f t="shared" ca="1" si="61"/>
        <v>0.11342296021020867</v>
      </c>
      <c r="AI105" s="18">
        <f t="shared" ca="1" si="61"/>
        <v>0.11765624991723186</v>
      </c>
      <c r="AJ105" s="18">
        <f t="shared" ca="1" si="61"/>
        <v>0.11899891123294393</v>
      </c>
      <c r="AK105" s="18">
        <f t="shared" ca="1" si="61"/>
        <v>0</v>
      </c>
      <c r="AL105" s="18">
        <f t="shared" ca="1" si="61"/>
        <v>0</v>
      </c>
      <c r="AM105" s="18">
        <f t="shared" ca="1" si="61"/>
        <v>0</v>
      </c>
      <c r="AN105" s="18">
        <f t="shared" ca="1" si="61"/>
        <v>0</v>
      </c>
      <c r="AO105" s="18">
        <f t="shared" ca="1" si="62"/>
        <v>0</v>
      </c>
      <c r="AP105" s="18">
        <f t="shared" ca="1" si="62"/>
        <v>0</v>
      </c>
      <c r="AQ105" s="18">
        <f t="shared" ca="1" si="62"/>
        <v>0</v>
      </c>
      <c r="AR105" s="18">
        <f t="shared" ca="1" si="62"/>
        <v>0</v>
      </c>
      <c r="AS105" s="18">
        <f t="shared" ca="1" si="62"/>
        <v>0</v>
      </c>
      <c r="AT105" s="18">
        <f t="shared" ca="1" si="62"/>
        <v>0</v>
      </c>
      <c r="AU105" s="18">
        <f t="shared" ca="1" si="62"/>
        <v>0</v>
      </c>
      <c r="AV105" s="18">
        <f t="shared" ca="1" si="62"/>
        <v>0</v>
      </c>
      <c r="AW105" s="18">
        <f t="shared" ca="1" si="62"/>
        <v>0</v>
      </c>
      <c r="AX105" s="18">
        <f t="shared" ca="1" si="62"/>
        <v>0</v>
      </c>
      <c r="AY105" s="18">
        <f t="shared" ca="1" si="63"/>
        <v>0</v>
      </c>
      <c r="AZ105" s="18">
        <f t="shared" ca="1" si="63"/>
        <v>0</v>
      </c>
      <c r="BA105" s="18">
        <f t="shared" ca="1" si="63"/>
        <v>0</v>
      </c>
      <c r="BB105" s="18">
        <f t="shared" ca="1" si="63"/>
        <v>0</v>
      </c>
      <c r="BC105" s="18">
        <f t="shared" ca="1" si="63"/>
        <v>0</v>
      </c>
      <c r="BD105" s="18">
        <f t="shared" ca="1" si="63"/>
        <v>0</v>
      </c>
      <c r="BE105" s="18">
        <f t="shared" ca="1" si="63"/>
        <v>0</v>
      </c>
      <c r="BF105" s="18">
        <f t="shared" ca="1" si="63"/>
        <v>0</v>
      </c>
      <c r="BG105" s="18">
        <f t="shared" ca="1" si="63"/>
        <v>0</v>
      </c>
      <c r="BH105" s="18">
        <f t="shared" ca="1" si="63"/>
        <v>0</v>
      </c>
      <c r="BI105" s="18">
        <f t="shared" ca="1" si="63"/>
        <v>0</v>
      </c>
    </row>
    <row r="106" spans="8:61" x14ac:dyDescent="0.35">
      <c r="H106" s="2" t="str">
        <f t="shared" si="56"/>
        <v>ON_SCCT</v>
      </c>
      <c r="I106">
        <f t="shared" si="58"/>
        <v>2</v>
      </c>
      <c r="J106">
        <f t="shared" si="57"/>
        <v>26</v>
      </c>
      <c r="K106" s="18">
        <f t="shared" ca="1" si="59"/>
        <v>4.1311228916999974E-2</v>
      </c>
      <c r="L106" s="18">
        <f t="shared" ca="1" si="59"/>
        <v>4.3578703845666637E-2</v>
      </c>
      <c r="M106" s="18">
        <f t="shared" ca="1" si="59"/>
        <v>4.5846178774333307E-2</v>
      </c>
      <c r="N106" s="18">
        <f t="shared" ca="1" si="59"/>
        <v>4.8113653702999977E-2</v>
      </c>
      <c r="O106" s="18">
        <f t="shared" ca="1" si="59"/>
        <v>5.0381128631666654E-2</v>
      </c>
      <c r="P106" s="18">
        <f t="shared" ca="1" si="59"/>
        <v>5.2648603560333317E-2</v>
      </c>
      <c r="Q106" s="18">
        <f t="shared" ca="1" si="59"/>
        <v>5.491607848899998E-2</v>
      </c>
      <c r="R106" s="18">
        <f t="shared" ca="1" si="59"/>
        <v>5.7183553417666642E-2</v>
      </c>
      <c r="S106" s="18">
        <f t="shared" ca="1" si="59"/>
        <v>5.9451028346333319E-2</v>
      </c>
      <c r="T106" s="18">
        <f t="shared" ca="1" si="59"/>
        <v>6.1718503274999982E-2</v>
      </c>
      <c r="U106" s="18">
        <f t="shared" ca="1" si="60"/>
        <v>6.3985978203666652E-2</v>
      </c>
      <c r="V106" s="18">
        <f t="shared" ca="1" si="60"/>
        <v>6.6575824974102582E-2</v>
      </c>
      <c r="W106" s="18">
        <f t="shared" ca="1" si="60"/>
        <v>6.9809326334017013E-2</v>
      </c>
      <c r="X106" s="18">
        <f t="shared" ca="1" si="60"/>
        <v>7.3363021347580645E-2</v>
      </c>
      <c r="Y106" s="18">
        <f t="shared" ca="1" si="60"/>
        <v>7.6916716361144305E-2</v>
      </c>
      <c r="Z106" s="18">
        <f t="shared" ca="1" si="60"/>
        <v>8.0470411374707937E-2</v>
      </c>
      <c r="AA106" s="18">
        <f t="shared" ca="1" si="60"/>
        <v>8.4023017294211577E-2</v>
      </c>
      <c r="AB106" s="18">
        <f t="shared" ca="1" si="60"/>
        <v>8.757562321371519E-2</v>
      </c>
      <c r="AC106" s="18">
        <f t="shared" ca="1" si="60"/>
        <v>9.1129318227278822E-2</v>
      </c>
      <c r="AD106" s="18">
        <f t="shared" ca="1" si="60"/>
        <v>9.4683013240842481E-2</v>
      </c>
      <c r="AE106" s="18">
        <f t="shared" ca="1" si="61"/>
        <v>9.8235619160346108E-2</v>
      </c>
      <c r="AF106" s="18">
        <f t="shared" ca="1" si="61"/>
        <v>0.10182416518383075</v>
      </c>
      <c r="AG106" s="18">
        <f t="shared" ca="1" si="61"/>
        <v>0.10552488789549863</v>
      </c>
      <c r="AH106" s="18">
        <f t="shared" ca="1" si="61"/>
        <v>0.10938570743399112</v>
      </c>
      <c r="AI106" s="18">
        <f t="shared" ca="1" si="61"/>
        <v>0.11342296021020867</v>
      </c>
      <c r="AJ106" s="18">
        <f t="shared" ca="1" si="61"/>
        <v>0.11765624991723186</v>
      </c>
      <c r="AK106" s="18">
        <f t="shared" ca="1" si="61"/>
        <v>0.11899891123294393</v>
      </c>
      <c r="AL106" s="18">
        <f t="shared" ca="1" si="61"/>
        <v>0</v>
      </c>
      <c r="AM106" s="18">
        <f t="shared" ca="1" si="61"/>
        <v>0</v>
      </c>
      <c r="AN106" s="18">
        <f t="shared" ca="1" si="61"/>
        <v>0</v>
      </c>
      <c r="AO106" s="18">
        <f t="shared" ca="1" si="62"/>
        <v>0</v>
      </c>
      <c r="AP106" s="18">
        <f t="shared" ca="1" si="62"/>
        <v>0</v>
      </c>
      <c r="AQ106" s="18">
        <f t="shared" ca="1" si="62"/>
        <v>0</v>
      </c>
      <c r="AR106" s="18">
        <f t="shared" ca="1" si="62"/>
        <v>0</v>
      </c>
      <c r="AS106" s="18">
        <f t="shared" ca="1" si="62"/>
        <v>0</v>
      </c>
      <c r="AT106" s="18">
        <f t="shared" ca="1" si="62"/>
        <v>0</v>
      </c>
      <c r="AU106" s="18">
        <f t="shared" ca="1" si="62"/>
        <v>0</v>
      </c>
      <c r="AV106" s="18">
        <f t="shared" ca="1" si="62"/>
        <v>0</v>
      </c>
      <c r="AW106" s="18">
        <f t="shared" ca="1" si="62"/>
        <v>0</v>
      </c>
      <c r="AX106" s="18">
        <f t="shared" ca="1" si="62"/>
        <v>0</v>
      </c>
      <c r="AY106" s="18">
        <f t="shared" ca="1" si="63"/>
        <v>0</v>
      </c>
      <c r="AZ106" s="18">
        <f t="shared" ca="1" si="63"/>
        <v>0</v>
      </c>
      <c r="BA106" s="18">
        <f t="shared" ca="1" si="63"/>
        <v>0</v>
      </c>
      <c r="BB106" s="18">
        <f t="shared" ca="1" si="63"/>
        <v>0</v>
      </c>
      <c r="BC106" s="18">
        <f t="shared" ca="1" si="63"/>
        <v>0</v>
      </c>
      <c r="BD106" s="18">
        <f t="shared" ca="1" si="63"/>
        <v>0</v>
      </c>
      <c r="BE106" s="18">
        <f t="shared" ca="1" si="63"/>
        <v>0</v>
      </c>
      <c r="BF106" s="18">
        <f t="shared" ca="1" si="63"/>
        <v>0</v>
      </c>
      <c r="BG106" s="18">
        <f t="shared" ca="1" si="63"/>
        <v>0</v>
      </c>
      <c r="BH106" s="18">
        <f t="shared" ca="1" si="63"/>
        <v>0</v>
      </c>
      <c r="BI106" s="18">
        <f t="shared" ca="1" si="63"/>
        <v>0</v>
      </c>
    </row>
    <row r="107" spans="8:61" x14ac:dyDescent="0.35">
      <c r="H107" s="2" t="str">
        <f t="shared" si="56"/>
        <v>ON_SCCT</v>
      </c>
      <c r="I107">
        <f t="shared" si="58"/>
        <v>2</v>
      </c>
      <c r="J107">
        <f t="shared" si="57"/>
        <v>27</v>
      </c>
      <c r="K107" s="18">
        <f t="shared" ca="1" si="59"/>
        <v>3.9043753988333298E-2</v>
      </c>
      <c r="L107" s="18">
        <f t="shared" ca="1" si="59"/>
        <v>4.1311228916999974E-2</v>
      </c>
      <c r="M107" s="18">
        <f t="shared" ca="1" si="59"/>
        <v>4.3578703845666637E-2</v>
      </c>
      <c r="N107" s="18">
        <f t="shared" ca="1" si="59"/>
        <v>4.5846178774333307E-2</v>
      </c>
      <c r="O107" s="18">
        <f t="shared" ca="1" si="59"/>
        <v>4.8113653702999977E-2</v>
      </c>
      <c r="P107" s="18">
        <f t="shared" ca="1" si="59"/>
        <v>5.0381128631666654E-2</v>
      </c>
      <c r="Q107" s="18">
        <f t="shared" ca="1" si="59"/>
        <v>5.2648603560333317E-2</v>
      </c>
      <c r="R107" s="18">
        <f t="shared" ca="1" si="59"/>
        <v>5.491607848899998E-2</v>
      </c>
      <c r="S107" s="18">
        <f t="shared" ca="1" si="59"/>
        <v>5.7183553417666642E-2</v>
      </c>
      <c r="T107" s="18">
        <f t="shared" ca="1" si="59"/>
        <v>5.9451028346333319E-2</v>
      </c>
      <c r="U107" s="18">
        <f t="shared" ca="1" si="60"/>
        <v>6.1718503274999982E-2</v>
      </c>
      <c r="V107" s="18">
        <f t="shared" ca="1" si="60"/>
        <v>6.3985978203666652E-2</v>
      </c>
      <c r="W107" s="18">
        <f t="shared" ca="1" si="60"/>
        <v>6.6575824974102582E-2</v>
      </c>
      <c r="X107" s="18">
        <f t="shared" ca="1" si="60"/>
        <v>6.9809326334017013E-2</v>
      </c>
      <c r="Y107" s="18">
        <f t="shared" ca="1" si="60"/>
        <v>7.3363021347580645E-2</v>
      </c>
      <c r="Z107" s="18">
        <f t="shared" ca="1" si="60"/>
        <v>7.6916716361144305E-2</v>
      </c>
      <c r="AA107" s="18">
        <f t="shared" ca="1" si="60"/>
        <v>8.0470411374707937E-2</v>
      </c>
      <c r="AB107" s="18">
        <f t="shared" ca="1" si="60"/>
        <v>8.4023017294211577E-2</v>
      </c>
      <c r="AC107" s="18">
        <f t="shared" ca="1" si="60"/>
        <v>8.757562321371519E-2</v>
      </c>
      <c r="AD107" s="18">
        <f t="shared" ca="1" si="60"/>
        <v>9.1129318227278822E-2</v>
      </c>
      <c r="AE107" s="18">
        <f t="shared" ca="1" si="61"/>
        <v>9.4683013240842481E-2</v>
      </c>
      <c r="AF107" s="18">
        <f t="shared" ca="1" si="61"/>
        <v>9.8235619160346108E-2</v>
      </c>
      <c r="AG107" s="18">
        <f t="shared" ca="1" si="61"/>
        <v>0.10182416518383075</v>
      </c>
      <c r="AH107" s="18">
        <f t="shared" ca="1" si="61"/>
        <v>0.10552488789549863</v>
      </c>
      <c r="AI107" s="18">
        <f t="shared" ca="1" si="61"/>
        <v>0.10938570743399112</v>
      </c>
      <c r="AJ107" s="18">
        <f t="shared" ca="1" si="61"/>
        <v>0.11342296021020867</v>
      </c>
      <c r="AK107" s="18">
        <f t="shared" ca="1" si="61"/>
        <v>0.11765624991723186</v>
      </c>
      <c r="AL107" s="18">
        <f t="shared" ca="1" si="61"/>
        <v>0.11899891123294393</v>
      </c>
      <c r="AM107" s="18">
        <f t="shared" ca="1" si="61"/>
        <v>0</v>
      </c>
      <c r="AN107" s="18">
        <f t="shared" ca="1" si="61"/>
        <v>0</v>
      </c>
      <c r="AO107" s="18">
        <f t="shared" ca="1" si="62"/>
        <v>0</v>
      </c>
      <c r="AP107" s="18">
        <f t="shared" ca="1" si="62"/>
        <v>0</v>
      </c>
      <c r="AQ107" s="18">
        <f t="shared" ca="1" si="62"/>
        <v>0</v>
      </c>
      <c r="AR107" s="18">
        <f t="shared" ca="1" si="62"/>
        <v>0</v>
      </c>
      <c r="AS107" s="18">
        <f t="shared" ca="1" si="62"/>
        <v>0</v>
      </c>
      <c r="AT107" s="18">
        <f t="shared" ca="1" si="62"/>
        <v>0</v>
      </c>
      <c r="AU107" s="18">
        <f t="shared" ca="1" si="62"/>
        <v>0</v>
      </c>
      <c r="AV107" s="18">
        <f t="shared" ca="1" si="62"/>
        <v>0</v>
      </c>
      <c r="AW107" s="18">
        <f t="shared" ca="1" si="62"/>
        <v>0</v>
      </c>
      <c r="AX107" s="18">
        <f t="shared" ca="1" si="62"/>
        <v>0</v>
      </c>
      <c r="AY107" s="18">
        <f t="shared" ca="1" si="63"/>
        <v>0</v>
      </c>
      <c r="AZ107" s="18">
        <f t="shared" ca="1" si="63"/>
        <v>0</v>
      </c>
      <c r="BA107" s="18">
        <f t="shared" ca="1" si="63"/>
        <v>0</v>
      </c>
      <c r="BB107" s="18">
        <f t="shared" ca="1" si="63"/>
        <v>0</v>
      </c>
      <c r="BC107" s="18">
        <f t="shared" ca="1" si="63"/>
        <v>0</v>
      </c>
      <c r="BD107" s="18">
        <f t="shared" ca="1" si="63"/>
        <v>0</v>
      </c>
      <c r="BE107" s="18">
        <f t="shared" ca="1" si="63"/>
        <v>0</v>
      </c>
      <c r="BF107" s="18">
        <f t="shared" ca="1" si="63"/>
        <v>0</v>
      </c>
      <c r="BG107" s="18">
        <f t="shared" ca="1" si="63"/>
        <v>0</v>
      </c>
      <c r="BH107" s="18">
        <f t="shared" ca="1" si="63"/>
        <v>0</v>
      </c>
      <c r="BI107" s="18">
        <f t="shared" ca="1" si="63"/>
        <v>0</v>
      </c>
    </row>
    <row r="108" spans="8:61" x14ac:dyDescent="0.35">
      <c r="H108" s="2" t="str">
        <f t="shared" si="56"/>
        <v>ON_SCCT</v>
      </c>
      <c r="I108">
        <f t="shared" si="58"/>
        <v>2</v>
      </c>
      <c r="J108">
        <f t="shared" si="57"/>
        <v>28</v>
      </c>
      <c r="K108" s="18">
        <f t="shared" ca="1" si="59"/>
        <v>3.6776279059666649E-2</v>
      </c>
      <c r="L108" s="18">
        <f t="shared" ca="1" si="59"/>
        <v>3.9043753988333298E-2</v>
      </c>
      <c r="M108" s="18">
        <f t="shared" ca="1" si="59"/>
        <v>4.1311228916999974E-2</v>
      </c>
      <c r="N108" s="18">
        <f t="shared" ca="1" si="59"/>
        <v>4.3578703845666637E-2</v>
      </c>
      <c r="O108" s="18">
        <f t="shared" ca="1" si="59"/>
        <v>4.5846178774333307E-2</v>
      </c>
      <c r="P108" s="18">
        <f t="shared" ca="1" si="59"/>
        <v>4.8113653702999977E-2</v>
      </c>
      <c r="Q108" s="18">
        <f t="shared" ca="1" si="59"/>
        <v>5.0381128631666654E-2</v>
      </c>
      <c r="R108" s="18">
        <f t="shared" ca="1" si="59"/>
        <v>5.2648603560333317E-2</v>
      </c>
      <c r="S108" s="18">
        <f t="shared" ca="1" si="59"/>
        <v>5.491607848899998E-2</v>
      </c>
      <c r="T108" s="18">
        <f t="shared" ca="1" si="59"/>
        <v>5.7183553417666642E-2</v>
      </c>
      <c r="U108" s="18">
        <f t="shared" ca="1" si="60"/>
        <v>5.9451028346333319E-2</v>
      </c>
      <c r="V108" s="18">
        <f t="shared" ca="1" si="60"/>
        <v>6.1718503274999982E-2</v>
      </c>
      <c r="W108" s="18">
        <f t="shared" ca="1" si="60"/>
        <v>6.3985978203666652E-2</v>
      </c>
      <c r="X108" s="18">
        <f t="shared" ca="1" si="60"/>
        <v>6.6575824974102582E-2</v>
      </c>
      <c r="Y108" s="18">
        <f t="shared" ca="1" si="60"/>
        <v>6.9809326334017013E-2</v>
      </c>
      <c r="Z108" s="18">
        <f t="shared" ca="1" si="60"/>
        <v>7.3363021347580645E-2</v>
      </c>
      <c r="AA108" s="18">
        <f t="shared" ca="1" si="60"/>
        <v>7.6916716361144305E-2</v>
      </c>
      <c r="AB108" s="18">
        <f t="shared" ca="1" si="60"/>
        <v>8.0470411374707937E-2</v>
      </c>
      <c r="AC108" s="18">
        <f t="shared" ca="1" si="60"/>
        <v>8.4023017294211577E-2</v>
      </c>
      <c r="AD108" s="18">
        <f t="shared" ca="1" si="60"/>
        <v>8.757562321371519E-2</v>
      </c>
      <c r="AE108" s="18">
        <f t="shared" ca="1" si="61"/>
        <v>9.1129318227278822E-2</v>
      </c>
      <c r="AF108" s="18">
        <f t="shared" ca="1" si="61"/>
        <v>9.4683013240842481E-2</v>
      </c>
      <c r="AG108" s="18">
        <f t="shared" ca="1" si="61"/>
        <v>9.8235619160346108E-2</v>
      </c>
      <c r="AH108" s="18">
        <f t="shared" ca="1" si="61"/>
        <v>0.10182416518383075</v>
      </c>
      <c r="AI108" s="18">
        <f t="shared" ca="1" si="61"/>
        <v>0.10552488789549863</v>
      </c>
      <c r="AJ108" s="18">
        <f t="shared" ca="1" si="61"/>
        <v>0.10938570743399112</v>
      </c>
      <c r="AK108" s="18">
        <f t="shared" ca="1" si="61"/>
        <v>0.11342296021020867</v>
      </c>
      <c r="AL108" s="18">
        <f t="shared" ca="1" si="61"/>
        <v>0.11765624991723186</v>
      </c>
      <c r="AM108" s="18">
        <f t="shared" ca="1" si="61"/>
        <v>0.11899891123294393</v>
      </c>
      <c r="AN108" s="18">
        <f t="shared" ca="1" si="61"/>
        <v>0</v>
      </c>
      <c r="AO108" s="18">
        <f t="shared" ca="1" si="62"/>
        <v>0</v>
      </c>
      <c r="AP108" s="18">
        <f t="shared" ca="1" si="62"/>
        <v>0</v>
      </c>
      <c r="AQ108" s="18">
        <f t="shared" ca="1" si="62"/>
        <v>0</v>
      </c>
      <c r="AR108" s="18">
        <f t="shared" ca="1" si="62"/>
        <v>0</v>
      </c>
      <c r="AS108" s="18">
        <f t="shared" ca="1" si="62"/>
        <v>0</v>
      </c>
      <c r="AT108" s="18">
        <f t="shared" ca="1" si="62"/>
        <v>0</v>
      </c>
      <c r="AU108" s="18">
        <f t="shared" ca="1" si="62"/>
        <v>0</v>
      </c>
      <c r="AV108" s="18">
        <f t="shared" ca="1" si="62"/>
        <v>0</v>
      </c>
      <c r="AW108" s="18">
        <f t="shared" ca="1" si="62"/>
        <v>0</v>
      </c>
      <c r="AX108" s="18">
        <f t="shared" ca="1" si="62"/>
        <v>0</v>
      </c>
      <c r="AY108" s="18">
        <f t="shared" ca="1" si="63"/>
        <v>0</v>
      </c>
      <c r="AZ108" s="18">
        <f t="shared" ca="1" si="63"/>
        <v>0</v>
      </c>
      <c r="BA108" s="18">
        <f t="shared" ca="1" si="63"/>
        <v>0</v>
      </c>
      <c r="BB108" s="18">
        <f t="shared" ca="1" si="63"/>
        <v>0</v>
      </c>
      <c r="BC108" s="18">
        <f t="shared" ca="1" si="63"/>
        <v>0</v>
      </c>
      <c r="BD108" s="18">
        <f t="shared" ca="1" si="63"/>
        <v>0</v>
      </c>
      <c r="BE108" s="18">
        <f t="shared" ca="1" si="63"/>
        <v>0</v>
      </c>
      <c r="BF108" s="18">
        <f t="shared" ca="1" si="63"/>
        <v>0</v>
      </c>
      <c r="BG108" s="18">
        <f t="shared" ca="1" si="63"/>
        <v>0</v>
      </c>
      <c r="BH108" s="18">
        <f t="shared" ca="1" si="63"/>
        <v>0</v>
      </c>
      <c r="BI108" s="18">
        <f t="shared" ca="1" si="63"/>
        <v>0</v>
      </c>
    </row>
    <row r="109" spans="8:61" x14ac:dyDescent="0.35">
      <c r="H109" s="2" t="str">
        <f t="shared" si="56"/>
        <v>ON_SCCT</v>
      </c>
      <c r="I109">
        <f t="shared" si="58"/>
        <v>2</v>
      </c>
      <c r="J109">
        <f t="shared" si="57"/>
        <v>29</v>
      </c>
      <c r="K109" s="18">
        <f t="shared" ref="K109:T118" ca="1" si="64">IF(K$28&gt;$J109,0,OFFSET($K$2,$I109,$J109-K$28))</f>
        <v>3.4508804130999965E-2</v>
      </c>
      <c r="L109" s="18">
        <f t="shared" ca="1" si="64"/>
        <v>3.6776279059666649E-2</v>
      </c>
      <c r="M109" s="18">
        <f t="shared" ca="1" si="64"/>
        <v>3.9043753988333298E-2</v>
      </c>
      <c r="N109" s="18">
        <f t="shared" ca="1" si="64"/>
        <v>4.1311228916999974E-2</v>
      </c>
      <c r="O109" s="18">
        <f t="shared" ca="1" si="64"/>
        <v>4.3578703845666637E-2</v>
      </c>
      <c r="P109" s="18">
        <f t="shared" ca="1" si="64"/>
        <v>4.5846178774333307E-2</v>
      </c>
      <c r="Q109" s="18">
        <f t="shared" ca="1" si="64"/>
        <v>4.8113653702999977E-2</v>
      </c>
      <c r="R109" s="18">
        <f t="shared" ca="1" si="64"/>
        <v>5.0381128631666654E-2</v>
      </c>
      <c r="S109" s="18">
        <f t="shared" ca="1" si="64"/>
        <v>5.2648603560333317E-2</v>
      </c>
      <c r="T109" s="18">
        <f t="shared" ca="1" si="64"/>
        <v>5.491607848899998E-2</v>
      </c>
      <c r="U109" s="18">
        <f t="shared" ref="U109:AD118" ca="1" si="65">IF(U$28&gt;$J109,0,OFFSET($K$2,$I109,$J109-U$28))</f>
        <v>5.7183553417666642E-2</v>
      </c>
      <c r="V109" s="18">
        <f t="shared" ca="1" si="65"/>
        <v>5.9451028346333319E-2</v>
      </c>
      <c r="W109" s="18">
        <f t="shared" ca="1" si="65"/>
        <v>6.1718503274999982E-2</v>
      </c>
      <c r="X109" s="18">
        <f t="shared" ca="1" si="65"/>
        <v>6.3985978203666652E-2</v>
      </c>
      <c r="Y109" s="18">
        <f t="shared" ca="1" si="65"/>
        <v>6.6575824974102582E-2</v>
      </c>
      <c r="Z109" s="18">
        <f t="shared" ca="1" si="65"/>
        <v>6.9809326334017013E-2</v>
      </c>
      <c r="AA109" s="18">
        <f t="shared" ca="1" si="65"/>
        <v>7.3363021347580645E-2</v>
      </c>
      <c r="AB109" s="18">
        <f t="shared" ca="1" si="65"/>
        <v>7.6916716361144305E-2</v>
      </c>
      <c r="AC109" s="18">
        <f t="shared" ca="1" si="65"/>
        <v>8.0470411374707937E-2</v>
      </c>
      <c r="AD109" s="18">
        <f t="shared" ca="1" si="65"/>
        <v>8.4023017294211577E-2</v>
      </c>
      <c r="AE109" s="18">
        <f t="shared" ref="AE109:AN118" ca="1" si="66">IF(AE$28&gt;$J109,0,OFFSET($K$2,$I109,$J109-AE$28))</f>
        <v>8.757562321371519E-2</v>
      </c>
      <c r="AF109" s="18">
        <f t="shared" ca="1" si="66"/>
        <v>9.1129318227278822E-2</v>
      </c>
      <c r="AG109" s="18">
        <f t="shared" ca="1" si="66"/>
        <v>9.4683013240842481E-2</v>
      </c>
      <c r="AH109" s="18">
        <f t="shared" ca="1" si="66"/>
        <v>9.8235619160346108E-2</v>
      </c>
      <c r="AI109" s="18">
        <f t="shared" ca="1" si="66"/>
        <v>0.10182416518383075</v>
      </c>
      <c r="AJ109" s="18">
        <f t="shared" ca="1" si="66"/>
        <v>0.10552488789549863</v>
      </c>
      <c r="AK109" s="18">
        <f t="shared" ca="1" si="66"/>
        <v>0.10938570743399112</v>
      </c>
      <c r="AL109" s="18">
        <f t="shared" ca="1" si="66"/>
        <v>0.11342296021020867</v>
      </c>
      <c r="AM109" s="18">
        <f t="shared" ca="1" si="66"/>
        <v>0.11765624991723186</v>
      </c>
      <c r="AN109" s="18">
        <f t="shared" ca="1" si="66"/>
        <v>0.11899891123294393</v>
      </c>
      <c r="AO109" s="18">
        <f t="shared" ref="AO109:AX118" ca="1" si="67">IF(AO$28&gt;$J109,0,OFFSET($K$2,$I109,$J109-AO$28))</f>
        <v>0</v>
      </c>
      <c r="AP109" s="18">
        <f t="shared" ca="1" si="67"/>
        <v>0</v>
      </c>
      <c r="AQ109" s="18">
        <f t="shared" ca="1" si="67"/>
        <v>0</v>
      </c>
      <c r="AR109" s="18">
        <f t="shared" ca="1" si="67"/>
        <v>0</v>
      </c>
      <c r="AS109" s="18">
        <f t="shared" ca="1" si="67"/>
        <v>0</v>
      </c>
      <c r="AT109" s="18">
        <f t="shared" ca="1" si="67"/>
        <v>0</v>
      </c>
      <c r="AU109" s="18">
        <f t="shared" ca="1" si="67"/>
        <v>0</v>
      </c>
      <c r="AV109" s="18">
        <f t="shared" ca="1" si="67"/>
        <v>0</v>
      </c>
      <c r="AW109" s="18">
        <f t="shared" ca="1" si="67"/>
        <v>0</v>
      </c>
      <c r="AX109" s="18">
        <f t="shared" ca="1" si="67"/>
        <v>0</v>
      </c>
      <c r="AY109" s="18">
        <f t="shared" ref="AY109:BI118" ca="1" si="68">IF(AY$28&gt;$J109,0,OFFSET($K$2,$I109,$J109-AY$28))</f>
        <v>0</v>
      </c>
      <c r="AZ109" s="18">
        <f t="shared" ca="1" si="68"/>
        <v>0</v>
      </c>
      <c r="BA109" s="18">
        <f t="shared" ca="1" si="68"/>
        <v>0</v>
      </c>
      <c r="BB109" s="18">
        <f t="shared" ca="1" si="68"/>
        <v>0</v>
      </c>
      <c r="BC109" s="18">
        <f t="shared" ca="1" si="68"/>
        <v>0</v>
      </c>
      <c r="BD109" s="18">
        <f t="shared" ca="1" si="68"/>
        <v>0</v>
      </c>
      <c r="BE109" s="18">
        <f t="shared" ca="1" si="68"/>
        <v>0</v>
      </c>
      <c r="BF109" s="18">
        <f t="shared" ca="1" si="68"/>
        <v>0</v>
      </c>
      <c r="BG109" s="18">
        <f t="shared" ca="1" si="68"/>
        <v>0</v>
      </c>
      <c r="BH109" s="18">
        <f t="shared" ca="1" si="68"/>
        <v>0</v>
      </c>
      <c r="BI109" s="18">
        <f t="shared" ca="1" si="68"/>
        <v>0</v>
      </c>
    </row>
    <row r="110" spans="8:61" x14ac:dyDescent="0.35">
      <c r="H110" s="2" t="str">
        <f t="shared" si="56"/>
        <v>ON_SCCT</v>
      </c>
      <c r="I110">
        <f t="shared" si="58"/>
        <v>2</v>
      </c>
      <c r="J110">
        <f t="shared" si="57"/>
        <v>30</v>
      </c>
      <c r="K110" s="18">
        <f t="shared" ca="1" si="64"/>
        <v>0</v>
      </c>
      <c r="L110" s="18">
        <f t="shared" ca="1" si="64"/>
        <v>3.4508804130999965E-2</v>
      </c>
      <c r="M110" s="18">
        <f t="shared" ca="1" si="64"/>
        <v>3.6776279059666649E-2</v>
      </c>
      <c r="N110" s="18">
        <f t="shared" ca="1" si="64"/>
        <v>3.9043753988333298E-2</v>
      </c>
      <c r="O110" s="18">
        <f t="shared" ca="1" si="64"/>
        <v>4.1311228916999974E-2</v>
      </c>
      <c r="P110" s="18">
        <f t="shared" ca="1" si="64"/>
        <v>4.3578703845666637E-2</v>
      </c>
      <c r="Q110" s="18">
        <f t="shared" ca="1" si="64"/>
        <v>4.5846178774333307E-2</v>
      </c>
      <c r="R110" s="18">
        <f t="shared" ca="1" si="64"/>
        <v>4.8113653702999977E-2</v>
      </c>
      <c r="S110" s="18">
        <f t="shared" ca="1" si="64"/>
        <v>5.0381128631666654E-2</v>
      </c>
      <c r="T110" s="18">
        <f t="shared" ca="1" si="64"/>
        <v>5.2648603560333317E-2</v>
      </c>
      <c r="U110" s="18">
        <f t="shared" ca="1" si="65"/>
        <v>5.491607848899998E-2</v>
      </c>
      <c r="V110" s="18">
        <f t="shared" ca="1" si="65"/>
        <v>5.7183553417666642E-2</v>
      </c>
      <c r="W110" s="18">
        <f t="shared" ca="1" si="65"/>
        <v>5.9451028346333319E-2</v>
      </c>
      <c r="X110" s="18">
        <f t="shared" ca="1" si="65"/>
        <v>6.1718503274999982E-2</v>
      </c>
      <c r="Y110" s="18">
        <f t="shared" ca="1" si="65"/>
        <v>6.3985978203666652E-2</v>
      </c>
      <c r="Z110" s="18">
        <f t="shared" ca="1" si="65"/>
        <v>6.6575824974102582E-2</v>
      </c>
      <c r="AA110" s="18">
        <f t="shared" ca="1" si="65"/>
        <v>6.9809326334017013E-2</v>
      </c>
      <c r="AB110" s="18">
        <f t="shared" ca="1" si="65"/>
        <v>7.3363021347580645E-2</v>
      </c>
      <c r="AC110" s="18">
        <f t="shared" ca="1" si="65"/>
        <v>7.6916716361144305E-2</v>
      </c>
      <c r="AD110" s="18">
        <f t="shared" ca="1" si="65"/>
        <v>8.0470411374707937E-2</v>
      </c>
      <c r="AE110" s="18">
        <f t="shared" ca="1" si="66"/>
        <v>8.4023017294211577E-2</v>
      </c>
      <c r="AF110" s="18">
        <f t="shared" ca="1" si="66"/>
        <v>8.757562321371519E-2</v>
      </c>
      <c r="AG110" s="18">
        <f t="shared" ca="1" si="66"/>
        <v>9.1129318227278822E-2</v>
      </c>
      <c r="AH110" s="18">
        <f t="shared" ca="1" si="66"/>
        <v>9.4683013240842481E-2</v>
      </c>
      <c r="AI110" s="18">
        <f t="shared" ca="1" si="66"/>
        <v>9.8235619160346108E-2</v>
      </c>
      <c r="AJ110" s="18">
        <f t="shared" ca="1" si="66"/>
        <v>0.10182416518383075</v>
      </c>
      <c r="AK110" s="18">
        <f t="shared" ca="1" si="66"/>
        <v>0.10552488789549863</v>
      </c>
      <c r="AL110" s="18">
        <f t="shared" ca="1" si="66"/>
        <v>0.10938570743399112</v>
      </c>
      <c r="AM110" s="18">
        <f t="shared" ca="1" si="66"/>
        <v>0.11342296021020867</v>
      </c>
      <c r="AN110" s="18">
        <f t="shared" ca="1" si="66"/>
        <v>0.11765624991723186</v>
      </c>
      <c r="AO110" s="18">
        <f t="shared" ca="1" si="67"/>
        <v>0.11899891123294393</v>
      </c>
      <c r="AP110" s="18">
        <f t="shared" ca="1" si="67"/>
        <v>0</v>
      </c>
      <c r="AQ110" s="18">
        <f t="shared" ca="1" si="67"/>
        <v>0</v>
      </c>
      <c r="AR110" s="18">
        <f t="shared" ca="1" si="67"/>
        <v>0</v>
      </c>
      <c r="AS110" s="18">
        <f t="shared" ca="1" si="67"/>
        <v>0</v>
      </c>
      <c r="AT110" s="18">
        <f t="shared" ca="1" si="67"/>
        <v>0</v>
      </c>
      <c r="AU110" s="18">
        <f t="shared" ca="1" si="67"/>
        <v>0</v>
      </c>
      <c r="AV110" s="18">
        <f t="shared" ca="1" si="67"/>
        <v>0</v>
      </c>
      <c r="AW110" s="18">
        <f t="shared" ca="1" si="67"/>
        <v>0</v>
      </c>
      <c r="AX110" s="18">
        <f t="shared" ca="1" si="67"/>
        <v>0</v>
      </c>
      <c r="AY110" s="18">
        <f t="shared" ca="1" si="68"/>
        <v>0</v>
      </c>
      <c r="AZ110" s="18">
        <f t="shared" ca="1" si="68"/>
        <v>0</v>
      </c>
      <c r="BA110" s="18">
        <f t="shared" ca="1" si="68"/>
        <v>0</v>
      </c>
      <c r="BB110" s="18">
        <f t="shared" ca="1" si="68"/>
        <v>0</v>
      </c>
      <c r="BC110" s="18">
        <f t="shared" ca="1" si="68"/>
        <v>0</v>
      </c>
      <c r="BD110" s="18">
        <f t="shared" ca="1" si="68"/>
        <v>0</v>
      </c>
      <c r="BE110" s="18">
        <f t="shared" ca="1" si="68"/>
        <v>0</v>
      </c>
      <c r="BF110" s="18">
        <f t="shared" ca="1" si="68"/>
        <v>0</v>
      </c>
      <c r="BG110" s="18">
        <f t="shared" ca="1" si="68"/>
        <v>0</v>
      </c>
      <c r="BH110" s="18">
        <f t="shared" ca="1" si="68"/>
        <v>0</v>
      </c>
      <c r="BI110" s="18">
        <f t="shared" ca="1" si="68"/>
        <v>0</v>
      </c>
    </row>
    <row r="111" spans="8:61" x14ac:dyDescent="0.35">
      <c r="H111" s="2" t="str">
        <f t="shared" si="56"/>
        <v>ON_SCCT</v>
      </c>
      <c r="I111">
        <f t="shared" si="58"/>
        <v>2</v>
      </c>
      <c r="J111">
        <f t="shared" si="57"/>
        <v>31</v>
      </c>
      <c r="K111" s="18">
        <f t="shared" ca="1" si="64"/>
        <v>0</v>
      </c>
      <c r="L111" s="18">
        <f t="shared" ca="1" si="64"/>
        <v>0</v>
      </c>
      <c r="M111" s="18">
        <f t="shared" ca="1" si="64"/>
        <v>3.4508804130999965E-2</v>
      </c>
      <c r="N111" s="18">
        <f t="shared" ca="1" si="64"/>
        <v>3.6776279059666649E-2</v>
      </c>
      <c r="O111" s="18">
        <f t="shared" ca="1" si="64"/>
        <v>3.9043753988333298E-2</v>
      </c>
      <c r="P111" s="18">
        <f t="shared" ca="1" si="64"/>
        <v>4.1311228916999974E-2</v>
      </c>
      <c r="Q111" s="18">
        <f t="shared" ca="1" si="64"/>
        <v>4.3578703845666637E-2</v>
      </c>
      <c r="R111" s="18">
        <f t="shared" ca="1" si="64"/>
        <v>4.5846178774333307E-2</v>
      </c>
      <c r="S111" s="18">
        <f t="shared" ca="1" si="64"/>
        <v>4.8113653702999977E-2</v>
      </c>
      <c r="T111" s="18">
        <f t="shared" ca="1" si="64"/>
        <v>5.0381128631666654E-2</v>
      </c>
      <c r="U111" s="18">
        <f t="shared" ca="1" si="65"/>
        <v>5.2648603560333317E-2</v>
      </c>
      <c r="V111" s="18">
        <f t="shared" ca="1" si="65"/>
        <v>5.491607848899998E-2</v>
      </c>
      <c r="W111" s="18">
        <f t="shared" ca="1" si="65"/>
        <v>5.7183553417666642E-2</v>
      </c>
      <c r="X111" s="18">
        <f t="shared" ca="1" si="65"/>
        <v>5.9451028346333319E-2</v>
      </c>
      <c r="Y111" s="18">
        <f t="shared" ca="1" si="65"/>
        <v>6.1718503274999982E-2</v>
      </c>
      <c r="Z111" s="18">
        <f t="shared" ca="1" si="65"/>
        <v>6.3985978203666652E-2</v>
      </c>
      <c r="AA111" s="18">
        <f t="shared" ca="1" si="65"/>
        <v>6.6575824974102582E-2</v>
      </c>
      <c r="AB111" s="18">
        <f t="shared" ca="1" si="65"/>
        <v>6.9809326334017013E-2</v>
      </c>
      <c r="AC111" s="18">
        <f t="shared" ca="1" si="65"/>
        <v>7.3363021347580645E-2</v>
      </c>
      <c r="AD111" s="18">
        <f t="shared" ca="1" si="65"/>
        <v>7.6916716361144305E-2</v>
      </c>
      <c r="AE111" s="18">
        <f t="shared" ca="1" si="66"/>
        <v>8.0470411374707937E-2</v>
      </c>
      <c r="AF111" s="18">
        <f t="shared" ca="1" si="66"/>
        <v>8.4023017294211577E-2</v>
      </c>
      <c r="AG111" s="18">
        <f t="shared" ca="1" si="66"/>
        <v>8.757562321371519E-2</v>
      </c>
      <c r="AH111" s="18">
        <f t="shared" ca="1" si="66"/>
        <v>9.1129318227278822E-2</v>
      </c>
      <c r="AI111" s="18">
        <f t="shared" ca="1" si="66"/>
        <v>9.4683013240842481E-2</v>
      </c>
      <c r="AJ111" s="18">
        <f t="shared" ca="1" si="66"/>
        <v>9.8235619160346108E-2</v>
      </c>
      <c r="AK111" s="18">
        <f t="shared" ca="1" si="66"/>
        <v>0.10182416518383075</v>
      </c>
      <c r="AL111" s="18">
        <f t="shared" ca="1" si="66"/>
        <v>0.10552488789549863</v>
      </c>
      <c r="AM111" s="18">
        <f t="shared" ca="1" si="66"/>
        <v>0.10938570743399112</v>
      </c>
      <c r="AN111" s="18">
        <f t="shared" ca="1" si="66"/>
        <v>0.11342296021020867</v>
      </c>
      <c r="AO111" s="18">
        <f t="shared" ca="1" si="67"/>
        <v>0.11765624991723186</v>
      </c>
      <c r="AP111" s="18">
        <f t="shared" ca="1" si="67"/>
        <v>0.11899891123294393</v>
      </c>
      <c r="AQ111" s="18">
        <f t="shared" ca="1" si="67"/>
        <v>0</v>
      </c>
      <c r="AR111" s="18">
        <f t="shared" ca="1" si="67"/>
        <v>0</v>
      </c>
      <c r="AS111" s="18">
        <f t="shared" ca="1" si="67"/>
        <v>0</v>
      </c>
      <c r="AT111" s="18">
        <f t="shared" ca="1" si="67"/>
        <v>0</v>
      </c>
      <c r="AU111" s="18">
        <f t="shared" ca="1" si="67"/>
        <v>0</v>
      </c>
      <c r="AV111" s="18">
        <f t="shared" ca="1" si="67"/>
        <v>0</v>
      </c>
      <c r="AW111" s="18">
        <f t="shared" ca="1" si="67"/>
        <v>0</v>
      </c>
      <c r="AX111" s="18">
        <f t="shared" ca="1" si="67"/>
        <v>0</v>
      </c>
      <c r="AY111" s="18">
        <f t="shared" ca="1" si="68"/>
        <v>0</v>
      </c>
      <c r="AZ111" s="18">
        <f t="shared" ca="1" si="68"/>
        <v>0</v>
      </c>
      <c r="BA111" s="18">
        <f t="shared" ca="1" si="68"/>
        <v>0</v>
      </c>
      <c r="BB111" s="18">
        <f t="shared" ca="1" si="68"/>
        <v>0</v>
      </c>
      <c r="BC111" s="18">
        <f t="shared" ca="1" si="68"/>
        <v>0</v>
      </c>
      <c r="BD111" s="18">
        <f t="shared" ca="1" si="68"/>
        <v>0</v>
      </c>
      <c r="BE111" s="18">
        <f t="shared" ca="1" si="68"/>
        <v>0</v>
      </c>
      <c r="BF111" s="18">
        <f t="shared" ca="1" si="68"/>
        <v>0</v>
      </c>
      <c r="BG111" s="18">
        <f t="shared" ca="1" si="68"/>
        <v>0</v>
      </c>
      <c r="BH111" s="18">
        <f t="shared" ca="1" si="68"/>
        <v>0</v>
      </c>
      <c r="BI111" s="18">
        <f t="shared" ca="1" si="68"/>
        <v>0</v>
      </c>
    </row>
    <row r="112" spans="8:61" x14ac:dyDescent="0.35">
      <c r="H112" s="2" t="str">
        <f t="shared" si="56"/>
        <v>ON_SCCT</v>
      </c>
      <c r="I112">
        <f t="shared" si="58"/>
        <v>2</v>
      </c>
      <c r="J112">
        <f t="shared" si="57"/>
        <v>32</v>
      </c>
      <c r="K112" s="18">
        <f t="shared" ca="1" si="64"/>
        <v>0</v>
      </c>
      <c r="L112" s="18">
        <f t="shared" ca="1" si="64"/>
        <v>0</v>
      </c>
      <c r="M112" s="18">
        <f t="shared" ca="1" si="64"/>
        <v>0</v>
      </c>
      <c r="N112" s="18">
        <f t="shared" ca="1" si="64"/>
        <v>3.4508804130999965E-2</v>
      </c>
      <c r="O112" s="18">
        <f t="shared" ca="1" si="64"/>
        <v>3.6776279059666649E-2</v>
      </c>
      <c r="P112" s="18">
        <f t="shared" ca="1" si="64"/>
        <v>3.9043753988333298E-2</v>
      </c>
      <c r="Q112" s="18">
        <f t="shared" ca="1" si="64"/>
        <v>4.1311228916999974E-2</v>
      </c>
      <c r="R112" s="18">
        <f t="shared" ca="1" si="64"/>
        <v>4.3578703845666637E-2</v>
      </c>
      <c r="S112" s="18">
        <f t="shared" ca="1" si="64"/>
        <v>4.5846178774333307E-2</v>
      </c>
      <c r="T112" s="18">
        <f t="shared" ca="1" si="64"/>
        <v>4.8113653702999977E-2</v>
      </c>
      <c r="U112" s="18">
        <f t="shared" ca="1" si="65"/>
        <v>5.0381128631666654E-2</v>
      </c>
      <c r="V112" s="18">
        <f t="shared" ca="1" si="65"/>
        <v>5.2648603560333317E-2</v>
      </c>
      <c r="W112" s="18">
        <f t="shared" ca="1" si="65"/>
        <v>5.491607848899998E-2</v>
      </c>
      <c r="X112" s="18">
        <f t="shared" ca="1" si="65"/>
        <v>5.7183553417666642E-2</v>
      </c>
      <c r="Y112" s="18">
        <f t="shared" ca="1" si="65"/>
        <v>5.9451028346333319E-2</v>
      </c>
      <c r="Z112" s="18">
        <f t="shared" ca="1" si="65"/>
        <v>6.1718503274999982E-2</v>
      </c>
      <c r="AA112" s="18">
        <f t="shared" ca="1" si="65"/>
        <v>6.3985978203666652E-2</v>
      </c>
      <c r="AB112" s="18">
        <f t="shared" ca="1" si="65"/>
        <v>6.6575824974102582E-2</v>
      </c>
      <c r="AC112" s="18">
        <f t="shared" ca="1" si="65"/>
        <v>6.9809326334017013E-2</v>
      </c>
      <c r="AD112" s="18">
        <f t="shared" ca="1" si="65"/>
        <v>7.3363021347580645E-2</v>
      </c>
      <c r="AE112" s="18">
        <f t="shared" ca="1" si="66"/>
        <v>7.6916716361144305E-2</v>
      </c>
      <c r="AF112" s="18">
        <f t="shared" ca="1" si="66"/>
        <v>8.0470411374707937E-2</v>
      </c>
      <c r="AG112" s="18">
        <f t="shared" ca="1" si="66"/>
        <v>8.4023017294211577E-2</v>
      </c>
      <c r="AH112" s="18">
        <f t="shared" ca="1" si="66"/>
        <v>8.757562321371519E-2</v>
      </c>
      <c r="AI112" s="18">
        <f t="shared" ca="1" si="66"/>
        <v>9.1129318227278822E-2</v>
      </c>
      <c r="AJ112" s="18">
        <f t="shared" ca="1" si="66"/>
        <v>9.4683013240842481E-2</v>
      </c>
      <c r="AK112" s="18">
        <f t="shared" ca="1" si="66"/>
        <v>9.8235619160346108E-2</v>
      </c>
      <c r="AL112" s="18">
        <f t="shared" ca="1" si="66"/>
        <v>0.10182416518383075</v>
      </c>
      <c r="AM112" s="18">
        <f t="shared" ca="1" si="66"/>
        <v>0.10552488789549863</v>
      </c>
      <c r="AN112" s="18">
        <f t="shared" ca="1" si="66"/>
        <v>0.10938570743399112</v>
      </c>
      <c r="AO112" s="18">
        <f t="shared" ca="1" si="67"/>
        <v>0.11342296021020867</v>
      </c>
      <c r="AP112" s="18">
        <f t="shared" ca="1" si="67"/>
        <v>0.11765624991723186</v>
      </c>
      <c r="AQ112" s="18">
        <f t="shared" ca="1" si="67"/>
        <v>0.11899891123294393</v>
      </c>
      <c r="AR112" s="18">
        <f t="shared" ca="1" si="67"/>
        <v>0</v>
      </c>
      <c r="AS112" s="18">
        <f t="shared" ca="1" si="67"/>
        <v>0</v>
      </c>
      <c r="AT112" s="18">
        <f t="shared" ca="1" si="67"/>
        <v>0</v>
      </c>
      <c r="AU112" s="18">
        <f t="shared" ca="1" si="67"/>
        <v>0</v>
      </c>
      <c r="AV112" s="18">
        <f t="shared" ca="1" si="67"/>
        <v>0</v>
      </c>
      <c r="AW112" s="18">
        <f t="shared" ca="1" si="67"/>
        <v>0</v>
      </c>
      <c r="AX112" s="18">
        <f t="shared" ca="1" si="67"/>
        <v>0</v>
      </c>
      <c r="AY112" s="18">
        <f t="shared" ca="1" si="68"/>
        <v>0</v>
      </c>
      <c r="AZ112" s="18">
        <f t="shared" ca="1" si="68"/>
        <v>0</v>
      </c>
      <c r="BA112" s="18">
        <f t="shared" ca="1" si="68"/>
        <v>0</v>
      </c>
      <c r="BB112" s="18">
        <f t="shared" ca="1" si="68"/>
        <v>0</v>
      </c>
      <c r="BC112" s="18">
        <f t="shared" ca="1" si="68"/>
        <v>0</v>
      </c>
      <c r="BD112" s="18">
        <f t="shared" ca="1" si="68"/>
        <v>0</v>
      </c>
      <c r="BE112" s="18">
        <f t="shared" ca="1" si="68"/>
        <v>0</v>
      </c>
      <c r="BF112" s="18">
        <f t="shared" ca="1" si="68"/>
        <v>0</v>
      </c>
      <c r="BG112" s="18">
        <f t="shared" ca="1" si="68"/>
        <v>0</v>
      </c>
      <c r="BH112" s="18">
        <f t="shared" ca="1" si="68"/>
        <v>0</v>
      </c>
      <c r="BI112" s="18">
        <f t="shared" ca="1" si="68"/>
        <v>0</v>
      </c>
    </row>
    <row r="113" spans="8:61" x14ac:dyDescent="0.35">
      <c r="H113" s="2" t="str">
        <f t="shared" si="56"/>
        <v>ON_SCCT</v>
      </c>
      <c r="I113">
        <f t="shared" si="58"/>
        <v>2</v>
      </c>
      <c r="J113">
        <f t="shared" si="57"/>
        <v>33</v>
      </c>
      <c r="K113" s="18">
        <f t="shared" ca="1" si="64"/>
        <v>0</v>
      </c>
      <c r="L113" s="18">
        <f t="shared" ca="1" si="64"/>
        <v>0</v>
      </c>
      <c r="M113" s="18">
        <f t="shared" ca="1" si="64"/>
        <v>0</v>
      </c>
      <c r="N113" s="18">
        <f t="shared" ca="1" si="64"/>
        <v>0</v>
      </c>
      <c r="O113" s="18">
        <f t="shared" ca="1" si="64"/>
        <v>3.4508804130999965E-2</v>
      </c>
      <c r="P113" s="18">
        <f t="shared" ca="1" si="64"/>
        <v>3.6776279059666649E-2</v>
      </c>
      <c r="Q113" s="18">
        <f t="shared" ca="1" si="64"/>
        <v>3.9043753988333298E-2</v>
      </c>
      <c r="R113" s="18">
        <f t="shared" ca="1" si="64"/>
        <v>4.1311228916999974E-2</v>
      </c>
      <c r="S113" s="18">
        <f t="shared" ca="1" si="64"/>
        <v>4.3578703845666637E-2</v>
      </c>
      <c r="T113" s="18">
        <f t="shared" ca="1" si="64"/>
        <v>4.5846178774333307E-2</v>
      </c>
      <c r="U113" s="18">
        <f t="shared" ca="1" si="65"/>
        <v>4.8113653702999977E-2</v>
      </c>
      <c r="V113" s="18">
        <f t="shared" ca="1" si="65"/>
        <v>5.0381128631666654E-2</v>
      </c>
      <c r="W113" s="18">
        <f t="shared" ca="1" si="65"/>
        <v>5.2648603560333317E-2</v>
      </c>
      <c r="X113" s="18">
        <f t="shared" ca="1" si="65"/>
        <v>5.491607848899998E-2</v>
      </c>
      <c r="Y113" s="18">
        <f t="shared" ca="1" si="65"/>
        <v>5.7183553417666642E-2</v>
      </c>
      <c r="Z113" s="18">
        <f t="shared" ca="1" si="65"/>
        <v>5.9451028346333319E-2</v>
      </c>
      <c r="AA113" s="18">
        <f t="shared" ca="1" si="65"/>
        <v>6.1718503274999982E-2</v>
      </c>
      <c r="AB113" s="18">
        <f t="shared" ca="1" si="65"/>
        <v>6.3985978203666652E-2</v>
      </c>
      <c r="AC113" s="18">
        <f t="shared" ca="1" si="65"/>
        <v>6.6575824974102582E-2</v>
      </c>
      <c r="AD113" s="18">
        <f t="shared" ca="1" si="65"/>
        <v>6.9809326334017013E-2</v>
      </c>
      <c r="AE113" s="18">
        <f t="shared" ca="1" si="66"/>
        <v>7.3363021347580645E-2</v>
      </c>
      <c r="AF113" s="18">
        <f t="shared" ca="1" si="66"/>
        <v>7.6916716361144305E-2</v>
      </c>
      <c r="AG113" s="18">
        <f t="shared" ca="1" si="66"/>
        <v>8.0470411374707937E-2</v>
      </c>
      <c r="AH113" s="18">
        <f t="shared" ca="1" si="66"/>
        <v>8.4023017294211577E-2</v>
      </c>
      <c r="AI113" s="18">
        <f t="shared" ca="1" si="66"/>
        <v>8.757562321371519E-2</v>
      </c>
      <c r="AJ113" s="18">
        <f t="shared" ca="1" si="66"/>
        <v>9.1129318227278822E-2</v>
      </c>
      <c r="AK113" s="18">
        <f t="shared" ca="1" si="66"/>
        <v>9.4683013240842481E-2</v>
      </c>
      <c r="AL113" s="18">
        <f t="shared" ca="1" si="66"/>
        <v>9.8235619160346108E-2</v>
      </c>
      <c r="AM113" s="18">
        <f t="shared" ca="1" si="66"/>
        <v>0.10182416518383075</v>
      </c>
      <c r="AN113" s="18">
        <f t="shared" ca="1" si="66"/>
        <v>0.10552488789549863</v>
      </c>
      <c r="AO113" s="18">
        <f t="shared" ca="1" si="67"/>
        <v>0.10938570743399112</v>
      </c>
      <c r="AP113" s="18">
        <f t="shared" ca="1" si="67"/>
        <v>0.11342296021020867</v>
      </c>
      <c r="AQ113" s="18">
        <f t="shared" ca="1" si="67"/>
        <v>0.11765624991723186</v>
      </c>
      <c r="AR113" s="18">
        <f t="shared" ca="1" si="67"/>
        <v>0.11899891123294393</v>
      </c>
      <c r="AS113" s="18">
        <f t="shared" ca="1" si="67"/>
        <v>0</v>
      </c>
      <c r="AT113" s="18">
        <f t="shared" ca="1" si="67"/>
        <v>0</v>
      </c>
      <c r="AU113" s="18">
        <f t="shared" ca="1" si="67"/>
        <v>0</v>
      </c>
      <c r="AV113" s="18">
        <f t="shared" ca="1" si="67"/>
        <v>0</v>
      </c>
      <c r="AW113" s="18">
        <f t="shared" ca="1" si="67"/>
        <v>0</v>
      </c>
      <c r="AX113" s="18">
        <f t="shared" ca="1" si="67"/>
        <v>0</v>
      </c>
      <c r="AY113" s="18">
        <f t="shared" ca="1" si="68"/>
        <v>0</v>
      </c>
      <c r="AZ113" s="18">
        <f t="shared" ca="1" si="68"/>
        <v>0</v>
      </c>
      <c r="BA113" s="18">
        <f t="shared" ca="1" si="68"/>
        <v>0</v>
      </c>
      <c r="BB113" s="18">
        <f t="shared" ca="1" si="68"/>
        <v>0</v>
      </c>
      <c r="BC113" s="18">
        <f t="shared" ca="1" si="68"/>
        <v>0</v>
      </c>
      <c r="BD113" s="18">
        <f t="shared" ca="1" si="68"/>
        <v>0</v>
      </c>
      <c r="BE113" s="18">
        <f t="shared" ca="1" si="68"/>
        <v>0</v>
      </c>
      <c r="BF113" s="18">
        <f t="shared" ca="1" si="68"/>
        <v>0</v>
      </c>
      <c r="BG113" s="18">
        <f t="shared" ca="1" si="68"/>
        <v>0</v>
      </c>
      <c r="BH113" s="18">
        <f t="shared" ca="1" si="68"/>
        <v>0</v>
      </c>
      <c r="BI113" s="18">
        <f t="shared" ca="1" si="68"/>
        <v>0</v>
      </c>
    </row>
    <row r="114" spans="8:61" x14ac:dyDescent="0.35">
      <c r="H114" s="2" t="str">
        <f t="shared" si="56"/>
        <v>ON_SCCT</v>
      </c>
      <c r="I114">
        <f t="shared" si="58"/>
        <v>2</v>
      </c>
      <c r="J114">
        <f t="shared" si="57"/>
        <v>34</v>
      </c>
      <c r="K114" s="18">
        <f t="shared" ca="1" si="64"/>
        <v>0</v>
      </c>
      <c r="L114" s="18">
        <f t="shared" ca="1" si="64"/>
        <v>0</v>
      </c>
      <c r="M114" s="18">
        <f t="shared" ca="1" si="64"/>
        <v>0</v>
      </c>
      <c r="N114" s="18">
        <f t="shared" ca="1" si="64"/>
        <v>0</v>
      </c>
      <c r="O114" s="18">
        <f t="shared" ca="1" si="64"/>
        <v>0</v>
      </c>
      <c r="P114" s="18">
        <f t="shared" ca="1" si="64"/>
        <v>3.4508804130999965E-2</v>
      </c>
      <c r="Q114" s="18">
        <f t="shared" ca="1" si="64"/>
        <v>3.6776279059666649E-2</v>
      </c>
      <c r="R114" s="18">
        <f t="shared" ca="1" si="64"/>
        <v>3.9043753988333298E-2</v>
      </c>
      <c r="S114" s="18">
        <f t="shared" ca="1" si="64"/>
        <v>4.1311228916999974E-2</v>
      </c>
      <c r="T114" s="18">
        <f t="shared" ca="1" si="64"/>
        <v>4.3578703845666637E-2</v>
      </c>
      <c r="U114" s="18">
        <f t="shared" ca="1" si="65"/>
        <v>4.5846178774333307E-2</v>
      </c>
      <c r="V114" s="18">
        <f t="shared" ca="1" si="65"/>
        <v>4.8113653702999977E-2</v>
      </c>
      <c r="W114" s="18">
        <f t="shared" ca="1" si="65"/>
        <v>5.0381128631666654E-2</v>
      </c>
      <c r="X114" s="18">
        <f t="shared" ca="1" si="65"/>
        <v>5.2648603560333317E-2</v>
      </c>
      <c r="Y114" s="18">
        <f t="shared" ca="1" si="65"/>
        <v>5.491607848899998E-2</v>
      </c>
      <c r="Z114" s="18">
        <f t="shared" ca="1" si="65"/>
        <v>5.7183553417666642E-2</v>
      </c>
      <c r="AA114" s="18">
        <f t="shared" ca="1" si="65"/>
        <v>5.9451028346333319E-2</v>
      </c>
      <c r="AB114" s="18">
        <f t="shared" ca="1" si="65"/>
        <v>6.1718503274999982E-2</v>
      </c>
      <c r="AC114" s="18">
        <f t="shared" ca="1" si="65"/>
        <v>6.3985978203666652E-2</v>
      </c>
      <c r="AD114" s="18">
        <f t="shared" ca="1" si="65"/>
        <v>6.6575824974102582E-2</v>
      </c>
      <c r="AE114" s="18">
        <f t="shared" ca="1" si="66"/>
        <v>6.9809326334017013E-2</v>
      </c>
      <c r="AF114" s="18">
        <f t="shared" ca="1" si="66"/>
        <v>7.3363021347580645E-2</v>
      </c>
      <c r="AG114" s="18">
        <f t="shared" ca="1" si="66"/>
        <v>7.6916716361144305E-2</v>
      </c>
      <c r="AH114" s="18">
        <f t="shared" ca="1" si="66"/>
        <v>8.0470411374707937E-2</v>
      </c>
      <c r="AI114" s="18">
        <f t="shared" ca="1" si="66"/>
        <v>8.4023017294211577E-2</v>
      </c>
      <c r="AJ114" s="18">
        <f t="shared" ca="1" si="66"/>
        <v>8.757562321371519E-2</v>
      </c>
      <c r="AK114" s="18">
        <f t="shared" ca="1" si="66"/>
        <v>9.1129318227278822E-2</v>
      </c>
      <c r="AL114" s="18">
        <f t="shared" ca="1" si="66"/>
        <v>9.4683013240842481E-2</v>
      </c>
      <c r="AM114" s="18">
        <f t="shared" ca="1" si="66"/>
        <v>9.8235619160346108E-2</v>
      </c>
      <c r="AN114" s="18">
        <f t="shared" ca="1" si="66"/>
        <v>0.10182416518383075</v>
      </c>
      <c r="AO114" s="18">
        <f t="shared" ca="1" si="67"/>
        <v>0.10552488789549863</v>
      </c>
      <c r="AP114" s="18">
        <f t="shared" ca="1" si="67"/>
        <v>0.10938570743399112</v>
      </c>
      <c r="AQ114" s="18">
        <f t="shared" ca="1" si="67"/>
        <v>0.11342296021020867</v>
      </c>
      <c r="AR114" s="18">
        <f t="shared" ca="1" si="67"/>
        <v>0.11765624991723186</v>
      </c>
      <c r="AS114" s="18">
        <f t="shared" ca="1" si="67"/>
        <v>0.11899891123294393</v>
      </c>
      <c r="AT114" s="18">
        <f t="shared" ca="1" si="67"/>
        <v>0</v>
      </c>
      <c r="AU114" s="18">
        <f t="shared" ca="1" si="67"/>
        <v>0</v>
      </c>
      <c r="AV114" s="18">
        <f t="shared" ca="1" si="67"/>
        <v>0</v>
      </c>
      <c r="AW114" s="18">
        <f t="shared" ca="1" si="67"/>
        <v>0</v>
      </c>
      <c r="AX114" s="18">
        <f t="shared" ca="1" si="67"/>
        <v>0</v>
      </c>
      <c r="AY114" s="18">
        <f t="shared" ca="1" si="68"/>
        <v>0</v>
      </c>
      <c r="AZ114" s="18">
        <f t="shared" ca="1" si="68"/>
        <v>0</v>
      </c>
      <c r="BA114" s="18">
        <f t="shared" ca="1" si="68"/>
        <v>0</v>
      </c>
      <c r="BB114" s="18">
        <f t="shared" ca="1" si="68"/>
        <v>0</v>
      </c>
      <c r="BC114" s="18">
        <f t="shared" ca="1" si="68"/>
        <v>0</v>
      </c>
      <c r="BD114" s="18">
        <f t="shared" ca="1" si="68"/>
        <v>0</v>
      </c>
      <c r="BE114" s="18">
        <f t="shared" ca="1" si="68"/>
        <v>0</v>
      </c>
      <c r="BF114" s="18">
        <f t="shared" ca="1" si="68"/>
        <v>0</v>
      </c>
      <c r="BG114" s="18">
        <f t="shared" ca="1" si="68"/>
        <v>0</v>
      </c>
      <c r="BH114" s="18">
        <f t="shared" ca="1" si="68"/>
        <v>0</v>
      </c>
      <c r="BI114" s="18">
        <f t="shared" ca="1" si="68"/>
        <v>0</v>
      </c>
    </row>
    <row r="115" spans="8:61" x14ac:dyDescent="0.35">
      <c r="H115" s="2" t="str">
        <f t="shared" si="56"/>
        <v>ON_SCCT</v>
      </c>
      <c r="I115">
        <f t="shared" si="58"/>
        <v>2</v>
      </c>
      <c r="J115">
        <f t="shared" si="57"/>
        <v>35</v>
      </c>
      <c r="K115" s="18">
        <f t="shared" ca="1" si="64"/>
        <v>0</v>
      </c>
      <c r="L115" s="18">
        <f t="shared" ca="1" si="64"/>
        <v>0</v>
      </c>
      <c r="M115" s="18">
        <f t="shared" ca="1" si="64"/>
        <v>0</v>
      </c>
      <c r="N115" s="18">
        <f t="shared" ca="1" si="64"/>
        <v>0</v>
      </c>
      <c r="O115" s="18">
        <f t="shared" ca="1" si="64"/>
        <v>0</v>
      </c>
      <c r="P115" s="18">
        <f t="shared" ca="1" si="64"/>
        <v>0</v>
      </c>
      <c r="Q115" s="18">
        <f t="shared" ca="1" si="64"/>
        <v>3.4508804130999965E-2</v>
      </c>
      <c r="R115" s="18">
        <f t="shared" ca="1" si="64"/>
        <v>3.6776279059666649E-2</v>
      </c>
      <c r="S115" s="18">
        <f t="shared" ca="1" si="64"/>
        <v>3.9043753988333298E-2</v>
      </c>
      <c r="T115" s="18">
        <f t="shared" ca="1" si="64"/>
        <v>4.1311228916999974E-2</v>
      </c>
      <c r="U115" s="18">
        <f t="shared" ca="1" si="65"/>
        <v>4.3578703845666637E-2</v>
      </c>
      <c r="V115" s="18">
        <f t="shared" ca="1" si="65"/>
        <v>4.5846178774333307E-2</v>
      </c>
      <c r="W115" s="18">
        <f t="shared" ca="1" si="65"/>
        <v>4.8113653702999977E-2</v>
      </c>
      <c r="X115" s="18">
        <f t="shared" ca="1" si="65"/>
        <v>5.0381128631666654E-2</v>
      </c>
      <c r="Y115" s="18">
        <f t="shared" ca="1" si="65"/>
        <v>5.2648603560333317E-2</v>
      </c>
      <c r="Z115" s="18">
        <f t="shared" ca="1" si="65"/>
        <v>5.491607848899998E-2</v>
      </c>
      <c r="AA115" s="18">
        <f t="shared" ca="1" si="65"/>
        <v>5.7183553417666642E-2</v>
      </c>
      <c r="AB115" s="18">
        <f t="shared" ca="1" si="65"/>
        <v>5.9451028346333319E-2</v>
      </c>
      <c r="AC115" s="18">
        <f t="shared" ca="1" si="65"/>
        <v>6.1718503274999982E-2</v>
      </c>
      <c r="AD115" s="18">
        <f t="shared" ca="1" si="65"/>
        <v>6.3985978203666652E-2</v>
      </c>
      <c r="AE115" s="18">
        <f t="shared" ca="1" si="66"/>
        <v>6.6575824974102582E-2</v>
      </c>
      <c r="AF115" s="18">
        <f t="shared" ca="1" si="66"/>
        <v>6.9809326334017013E-2</v>
      </c>
      <c r="AG115" s="18">
        <f t="shared" ca="1" si="66"/>
        <v>7.3363021347580645E-2</v>
      </c>
      <c r="AH115" s="18">
        <f t="shared" ca="1" si="66"/>
        <v>7.6916716361144305E-2</v>
      </c>
      <c r="AI115" s="18">
        <f t="shared" ca="1" si="66"/>
        <v>8.0470411374707937E-2</v>
      </c>
      <c r="AJ115" s="18">
        <f t="shared" ca="1" si="66"/>
        <v>8.4023017294211577E-2</v>
      </c>
      <c r="AK115" s="18">
        <f t="shared" ca="1" si="66"/>
        <v>8.757562321371519E-2</v>
      </c>
      <c r="AL115" s="18">
        <f t="shared" ca="1" si="66"/>
        <v>9.1129318227278822E-2</v>
      </c>
      <c r="AM115" s="18">
        <f t="shared" ca="1" si="66"/>
        <v>9.4683013240842481E-2</v>
      </c>
      <c r="AN115" s="18">
        <f t="shared" ca="1" si="66"/>
        <v>9.8235619160346108E-2</v>
      </c>
      <c r="AO115" s="18">
        <f t="shared" ca="1" si="67"/>
        <v>0.10182416518383075</v>
      </c>
      <c r="AP115" s="18">
        <f t="shared" ca="1" si="67"/>
        <v>0.10552488789549863</v>
      </c>
      <c r="AQ115" s="18">
        <f t="shared" ca="1" si="67"/>
        <v>0.10938570743399112</v>
      </c>
      <c r="AR115" s="18">
        <f t="shared" ca="1" si="67"/>
        <v>0.11342296021020867</v>
      </c>
      <c r="AS115" s="18">
        <f t="shared" ca="1" si="67"/>
        <v>0.11765624991723186</v>
      </c>
      <c r="AT115" s="18">
        <f t="shared" ca="1" si="67"/>
        <v>0.11899891123294393</v>
      </c>
      <c r="AU115" s="18">
        <f t="shared" ca="1" si="67"/>
        <v>0</v>
      </c>
      <c r="AV115" s="18">
        <f t="shared" ca="1" si="67"/>
        <v>0</v>
      </c>
      <c r="AW115" s="18">
        <f t="shared" ca="1" si="67"/>
        <v>0</v>
      </c>
      <c r="AX115" s="18">
        <f t="shared" ca="1" si="67"/>
        <v>0</v>
      </c>
      <c r="AY115" s="18">
        <f t="shared" ca="1" si="68"/>
        <v>0</v>
      </c>
      <c r="AZ115" s="18">
        <f t="shared" ca="1" si="68"/>
        <v>0</v>
      </c>
      <c r="BA115" s="18">
        <f t="shared" ca="1" si="68"/>
        <v>0</v>
      </c>
      <c r="BB115" s="18">
        <f t="shared" ca="1" si="68"/>
        <v>0</v>
      </c>
      <c r="BC115" s="18">
        <f t="shared" ca="1" si="68"/>
        <v>0</v>
      </c>
      <c r="BD115" s="18">
        <f t="shared" ca="1" si="68"/>
        <v>0</v>
      </c>
      <c r="BE115" s="18">
        <f t="shared" ca="1" si="68"/>
        <v>0</v>
      </c>
      <c r="BF115" s="18">
        <f t="shared" ca="1" si="68"/>
        <v>0</v>
      </c>
      <c r="BG115" s="18">
        <f t="shared" ca="1" si="68"/>
        <v>0</v>
      </c>
      <c r="BH115" s="18">
        <f t="shared" ca="1" si="68"/>
        <v>0</v>
      </c>
      <c r="BI115" s="18">
        <f t="shared" ca="1" si="68"/>
        <v>0</v>
      </c>
    </row>
    <row r="116" spans="8:61" x14ac:dyDescent="0.35">
      <c r="H116" s="2" t="str">
        <f t="shared" si="56"/>
        <v>ON_SCCT</v>
      </c>
      <c r="I116">
        <f t="shared" si="58"/>
        <v>2</v>
      </c>
      <c r="J116">
        <f t="shared" si="57"/>
        <v>36</v>
      </c>
      <c r="K116" s="18">
        <f t="shared" ca="1" si="64"/>
        <v>0</v>
      </c>
      <c r="L116" s="18">
        <f t="shared" ca="1" si="64"/>
        <v>0</v>
      </c>
      <c r="M116" s="18">
        <f t="shared" ca="1" si="64"/>
        <v>0</v>
      </c>
      <c r="N116" s="18">
        <f t="shared" ca="1" si="64"/>
        <v>0</v>
      </c>
      <c r="O116" s="18">
        <f t="shared" ca="1" si="64"/>
        <v>0</v>
      </c>
      <c r="P116" s="18">
        <f t="shared" ca="1" si="64"/>
        <v>0</v>
      </c>
      <c r="Q116" s="18">
        <f t="shared" ca="1" si="64"/>
        <v>0</v>
      </c>
      <c r="R116" s="18">
        <f t="shared" ca="1" si="64"/>
        <v>3.4508804130999965E-2</v>
      </c>
      <c r="S116" s="18">
        <f t="shared" ca="1" si="64"/>
        <v>3.6776279059666649E-2</v>
      </c>
      <c r="T116" s="18">
        <f t="shared" ca="1" si="64"/>
        <v>3.9043753988333298E-2</v>
      </c>
      <c r="U116" s="18">
        <f t="shared" ca="1" si="65"/>
        <v>4.1311228916999974E-2</v>
      </c>
      <c r="V116" s="18">
        <f t="shared" ca="1" si="65"/>
        <v>4.3578703845666637E-2</v>
      </c>
      <c r="W116" s="18">
        <f t="shared" ca="1" si="65"/>
        <v>4.5846178774333307E-2</v>
      </c>
      <c r="X116" s="18">
        <f t="shared" ca="1" si="65"/>
        <v>4.8113653702999977E-2</v>
      </c>
      <c r="Y116" s="18">
        <f t="shared" ca="1" si="65"/>
        <v>5.0381128631666654E-2</v>
      </c>
      <c r="Z116" s="18">
        <f t="shared" ca="1" si="65"/>
        <v>5.2648603560333317E-2</v>
      </c>
      <c r="AA116" s="18">
        <f t="shared" ca="1" si="65"/>
        <v>5.491607848899998E-2</v>
      </c>
      <c r="AB116" s="18">
        <f t="shared" ca="1" si="65"/>
        <v>5.7183553417666642E-2</v>
      </c>
      <c r="AC116" s="18">
        <f t="shared" ca="1" si="65"/>
        <v>5.9451028346333319E-2</v>
      </c>
      <c r="AD116" s="18">
        <f t="shared" ca="1" si="65"/>
        <v>6.1718503274999982E-2</v>
      </c>
      <c r="AE116" s="18">
        <f t="shared" ca="1" si="66"/>
        <v>6.3985978203666652E-2</v>
      </c>
      <c r="AF116" s="18">
        <f t="shared" ca="1" si="66"/>
        <v>6.6575824974102582E-2</v>
      </c>
      <c r="AG116" s="18">
        <f t="shared" ca="1" si="66"/>
        <v>6.9809326334017013E-2</v>
      </c>
      <c r="AH116" s="18">
        <f t="shared" ca="1" si="66"/>
        <v>7.3363021347580645E-2</v>
      </c>
      <c r="AI116" s="18">
        <f t="shared" ca="1" si="66"/>
        <v>7.6916716361144305E-2</v>
      </c>
      <c r="AJ116" s="18">
        <f t="shared" ca="1" si="66"/>
        <v>8.0470411374707937E-2</v>
      </c>
      <c r="AK116" s="18">
        <f t="shared" ca="1" si="66"/>
        <v>8.4023017294211577E-2</v>
      </c>
      <c r="AL116" s="18">
        <f t="shared" ca="1" si="66"/>
        <v>8.757562321371519E-2</v>
      </c>
      <c r="AM116" s="18">
        <f t="shared" ca="1" si="66"/>
        <v>9.1129318227278822E-2</v>
      </c>
      <c r="AN116" s="18">
        <f t="shared" ca="1" si="66"/>
        <v>9.4683013240842481E-2</v>
      </c>
      <c r="AO116" s="18">
        <f t="shared" ca="1" si="67"/>
        <v>9.8235619160346108E-2</v>
      </c>
      <c r="AP116" s="18">
        <f t="shared" ca="1" si="67"/>
        <v>0.10182416518383075</v>
      </c>
      <c r="AQ116" s="18">
        <f t="shared" ca="1" si="67"/>
        <v>0.10552488789549863</v>
      </c>
      <c r="AR116" s="18">
        <f t="shared" ca="1" si="67"/>
        <v>0.10938570743399112</v>
      </c>
      <c r="AS116" s="18">
        <f t="shared" ca="1" si="67"/>
        <v>0.11342296021020867</v>
      </c>
      <c r="AT116" s="18">
        <f t="shared" ca="1" si="67"/>
        <v>0.11765624991723186</v>
      </c>
      <c r="AU116" s="18">
        <f t="shared" ca="1" si="67"/>
        <v>0.11899891123294393</v>
      </c>
      <c r="AV116" s="18">
        <f t="shared" ca="1" si="67"/>
        <v>0</v>
      </c>
      <c r="AW116" s="18">
        <f t="shared" ca="1" si="67"/>
        <v>0</v>
      </c>
      <c r="AX116" s="18">
        <f t="shared" ca="1" si="67"/>
        <v>0</v>
      </c>
      <c r="AY116" s="18">
        <f t="shared" ca="1" si="68"/>
        <v>0</v>
      </c>
      <c r="AZ116" s="18">
        <f t="shared" ca="1" si="68"/>
        <v>0</v>
      </c>
      <c r="BA116" s="18">
        <f t="shared" ca="1" si="68"/>
        <v>0</v>
      </c>
      <c r="BB116" s="18">
        <f t="shared" ca="1" si="68"/>
        <v>0</v>
      </c>
      <c r="BC116" s="18">
        <f t="shared" ca="1" si="68"/>
        <v>0</v>
      </c>
      <c r="BD116" s="18">
        <f t="shared" ca="1" si="68"/>
        <v>0</v>
      </c>
      <c r="BE116" s="18">
        <f t="shared" ca="1" si="68"/>
        <v>0</v>
      </c>
      <c r="BF116" s="18">
        <f t="shared" ca="1" si="68"/>
        <v>0</v>
      </c>
      <c r="BG116" s="18">
        <f t="shared" ca="1" si="68"/>
        <v>0</v>
      </c>
      <c r="BH116" s="18">
        <f t="shared" ca="1" si="68"/>
        <v>0</v>
      </c>
      <c r="BI116" s="18">
        <f t="shared" ca="1" si="68"/>
        <v>0</v>
      </c>
    </row>
    <row r="117" spans="8:61" x14ac:dyDescent="0.35">
      <c r="H117" s="2" t="str">
        <f t="shared" si="56"/>
        <v>ON_SCCT</v>
      </c>
      <c r="I117">
        <f t="shared" si="58"/>
        <v>2</v>
      </c>
      <c r="J117">
        <f t="shared" si="57"/>
        <v>37</v>
      </c>
      <c r="K117" s="18">
        <f t="shared" ca="1" si="64"/>
        <v>0</v>
      </c>
      <c r="L117" s="18">
        <f t="shared" ca="1" si="64"/>
        <v>0</v>
      </c>
      <c r="M117" s="18">
        <f t="shared" ca="1" si="64"/>
        <v>0</v>
      </c>
      <c r="N117" s="18">
        <f t="shared" ca="1" si="64"/>
        <v>0</v>
      </c>
      <c r="O117" s="18">
        <f t="shared" ca="1" si="64"/>
        <v>0</v>
      </c>
      <c r="P117" s="18">
        <f t="shared" ca="1" si="64"/>
        <v>0</v>
      </c>
      <c r="Q117" s="18">
        <f t="shared" ca="1" si="64"/>
        <v>0</v>
      </c>
      <c r="R117" s="18">
        <f t="shared" ca="1" si="64"/>
        <v>0</v>
      </c>
      <c r="S117" s="18">
        <f t="shared" ca="1" si="64"/>
        <v>3.4508804130999965E-2</v>
      </c>
      <c r="T117" s="18">
        <f t="shared" ca="1" si="64"/>
        <v>3.6776279059666649E-2</v>
      </c>
      <c r="U117" s="18">
        <f t="shared" ca="1" si="65"/>
        <v>3.9043753988333298E-2</v>
      </c>
      <c r="V117" s="18">
        <f t="shared" ca="1" si="65"/>
        <v>4.1311228916999974E-2</v>
      </c>
      <c r="W117" s="18">
        <f t="shared" ca="1" si="65"/>
        <v>4.3578703845666637E-2</v>
      </c>
      <c r="X117" s="18">
        <f t="shared" ca="1" si="65"/>
        <v>4.5846178774333307E-2</v>
      </c>
      <c r="Y117" s="18">
        <f t="shared" ca="1" si="65"/>
        <v>4.8113653702999977E-2</v>
      </c>
      <c r="Z117" s="18">
        <f t="shared" ca="1" si="65"/>
        <v>5.0381128631666654E-2</v>
      </c>
      <c r="AA117" s="18">
        <f t="shared" ca="1" si="65"/>
        <v>5.2648603560333317E-2</v>
      </c>
      <c r="AB117" s="18">
        <f t="shared" ca="1" si="65"/>
        <v>5.491607848899998E-2</v>
      </c>
      <c r="AC117" s="18">
        <f t="shared" ca="1" si="65"/>
        <v>5.7183553417666642E-2</v>
      </c>
      <c r="AD117" s="18">
        <f t="shared" ca="1" si="65"/>
        <v>5.9451028346333319E-2</v>
      </c>
      <c r="AE117" s="18">
        <f t="shared" ca="1" si="66"/>
        <v>6.1718503274999982E-2</v>
      </c>
      <c r="AF117" s="18">
        <f t="shared" ca="1" si="66"/>
        <v>6.3985978203666652E-2</v>
      </c>
      <c r="AG117" s="18">
        <f t="shared" ca="1" si="66"/>
        <v>6.6575824974102582E-2</v>
      </c>
      <c r="AH117" s="18">
        <f t="shared" ca="1" si="66"/>
        <v>6.9809326334017013E-2</v>
      </c>
      <c r="AI117" s="18">
        <f t="shared" ca="1" si="66"/>
        <v>7.3363021347580645E-2</v>
      </c>
      <c r="AJ117" s="18">
        <f t="shared" ca="1" si="66"/>
        <v>7.6916716361144305E-2</v>
      </c>
      <c r="AK117" s="18">
        <f t="shared" ca="1" si="66"/>
        <v>8.0470411374707937E-2</v>
      </c>
      <c r="AL117" s="18">
        <f t="shared" ca="1" si="66"/>
        <v>8.4023017294211577E-2</v>
      </c>
      <c r="AM117" s="18">
        <f t="shared" ca="1" si="66"/>
        <v>8.757562321371519E-2</v>
      </c>
      <c r="AN117" s="18">
        <f t="shared" ca="1" si="66"/>
        <v>9.1129318227278822E-2</v>
      </c>
      <c r="AO117" s="18">
        <f t="shared" ca="1" si="67"/>
        <v>9.4683013240842481E-2</v>
      </c>
      <c r="AP117" s="18">
        <f t="shared" ca="1" si="67"/>
        <v>9.8235619160346108E-2</v>
      </c>
      <c r="AQ117" s="18">
        <f t="shared" ca="1" si="67"/>
        <v>0.10182416518383075</v>
      </c>
      <c r="AR117" s="18">
        <f t="shared" ca="1" si="67"/>
        <v>0.10552488789549863</v>
      </c>
      <c r="AS117" s="18">
        <f t="shared" ca="1" si="67"/>
        <v>0.10938570743399112</v>
      </c>
      <c r="AT117" s="18">
        <f t="shared" ca="1" si="67"/>
        <v>0.11342296021020867</v>
      </c>
      <c r="AU117" s="18">
        <f t="shared" ca="1" si="67"/>
        <v>0.11765624991723186</v>
      </c>
      <c r="AV117" s="18">
        <f t="shared" ca="1" si="67"/>
        <v>0.11899891123294393</v>
      </c>
      <c r="AW117" s="18">
        <f t="shared" ca="1" si="67"/>
        <v>0</v>
      </c>
      <c r="AX117" s="18">
        <f t="shared" ca="1" si="67"/>
        <v>0</v>
      </c>
      <c r="AY117" s="18">
        <f t="shared" ca="1" si="68"/>
        <v>0</v>
      </c>
      <c r="AZ117" s="18">
        <f t="shared" ca="1" si="68"/>
        <v>0</v>
      </c>
      <c r="BA117" s="18">
        <f t="shared" ca="1" si="68"/>
        <v>0</v>
      </c>
      <c r="BB117" s="18">
        <f t="shared" ca="1" si="68"/>
        <v>0</v>
      </c>
      <c r="BC117" s="18">
        <f t="shared" ca="1" si="68"/>
        <v>0</v>
      </c>
      <c r="BD117" s="18">
        <f t="shared" ca="1" si="68"/>
        <v>0</v>
      </c>
      <c r="BE117" s="18">
        <f t="shared" ca="1" si="68"/>
        <v>0</v>
      </c>
      <c r="BF117" s="18">
        <f t="shared" ca="1" si="68"/>
        <v>0</v>
      </c>
      <c r="BG117" s="18">
        <f t="shared" ca="1" si="68"/>
        <v>0</v>
      </c>
      <c r="BH117" s="18">
        <f t="shared" ca="1" si="68"/>
        <v>0</v>
      </c>
      <c r="BI117" s="18">
        <f t="shared" ca="1" si="68"/>
        <v>0</v>
      </c>
    </row>
    <row r="118" spans="8:61" x14ac:dyDescent="0.35">
      <c r="H118" s="2" t="str">
        <f t="shared" si="56"/>
        <v>ON_SCCT</v>
      </c>
      <c r="I118">
        <f t="shared" si="58"/>
        <v>2</v>
      </c>
      <c r="J118">
        <f t="shared" si="57"/>
        <v>38</v>
      </c>
      <c r="K118" s="18">
        <f t="shared" ca="1" si="64"/>
        <v>0</v>
      </c>
      <c r="L118" s="18">
        <f t="shared" ca="1" si="64"/>
        <v>0</v>
      </c>
      <c r="M118" s="18">
        <f t="shared" ca="1" si="64"/>
        <v>0</v>
      </c>
      <c r="N118" s="18">
        <f t="shared" ca="1" si="64"/>
        <v>0</v>
      </c>
      <c r="O118" s="18">
        <f t="shared" ca="1" si="64"/>
        <v>0</v>
      </c>
      <c r="P118" s="18">
        <f t="shared" ca="1" si="64"/>
        <v>0</v>
      </c>
      <c r="Q118" s="18">
        <f t="shared" ca="1" si="64"/>
        <v>0</v>
      </c>
      <c r="R118" s="18">
        <f t="shared" ca="1" si="64"/>
        <v>0</v>
      </c>
      <c r="S118" s="18">
        <f t="shared" ca="1" si="64"/>
        <v>0</v>
      </c>
      <c r="T118" s="18">
        <f t="shared" ca="1" si="64"/>
        <v>3.4508804130999965E-2</v>
      </c>
      <c r="U118" s="18">
        <f t="shared" ca="1" si="65"/>
        <v>3.6776279059666649E-2</v>
      </c>
      <c r="V118" s="18">
        <f t="shared" ca="1" si="65"/>
        <v>3.9043753988333298E-2</v>
      </c>
      <c r="W118" s="18">
        <f t="shared" ca="1" si="65"/>
        <v>4.1311228916999974E-2</v>
      </c>
      <c r="X118" s="18">
        <f t="shared" ca="1" si="65"/>
        <v>4.3578703845666637E-2</v>
      </c>
      <c r="Y118" s="18">
        <f t="shared" ca="1" si="65"/>
        <v>4.5846178774333307E-2</v>
      </c>
      <c r="Z118" s="18">
        <f t="shared" ca="1" si="65"/>
        <v>4.8113653702999977E-2</v>
      </c>
      <c r="AA118" s="18">
        <f t="shared" ca="1" si="65"/>
        <v>5.0381128631666654E-2</v>
      </c>
      <c r="AB118" s="18">
        <f t="shared" ca="1" si="65"/>
        <v>5.2648603560333317E-2</v>
      </c>
      <c r="AC118" s="18">
        <f t="shared" ca="1" si="65"/>
        <v>5.491607848899998E-2</v>
      </c>
      <c r="AD118" s="18">
        <f t="shared" ca="1" si="65"/>
        <v>5.7183553417666642E-2</v>
      </c>
      <c r="AE118" s="18">
        <f t="shared" ca="1" si="66"/>
        <v>5.9451028346333319E-2</v>
      </c>
      <c r="AF118" s="18">
        <f t="shared" ca="1" si="66"/>
        <v>6.1718503274999982E-2</v>
      </c>
      <c r="AG118" s="18">
        <f t="shared" ca="1" si="66"/>
        <v>6.3985978203666652E-2</v>
      </c>
      <c r="AH118" s="18">
        <f t="shared" ca="1" si="66"/>
        <v>6.6575824974102582E-2</v>
      </c>
      <c r="AI118" s="18">
        <f t="shared" ca="1" si="66"/>
        <v>6.9809326334017013E-2</v>
      </c>
      <c r="AJ118" s="18">
        <f t="shared" ca="1" si="66"/>
        <v>7.3363021347580645E-2</v>
      </c>
      <c r="AK118" s="18">
        <f t="shared" ca="1" si="66"/>
        <v>7.6916716361144305E-2</v>
      </c>
      <c r="AL118" s="18">
        <f t="shared" ca="1" si="66"/>
        <v>8.0470411374707937E-2</v>
      </c>
      <c r="AM118" s="18">
        <f t="shared" ca="1" si="66"/>
        <v>8.4023017294211577E-2</v>
      </c>
      <c r="AN118" s="18">
        <f t="shared" ca="1" si="66"/>
        <v>8.757562321371519E-2</v>
      </c>
      <c r="AO118" s="18">
        <f t="shared" ca="1" si="67"/>
        <v>9.1129318227278822E-2</v>
      </c>
      <c r="AP118" s="18">
        <f t="shared" ca="1" si="67"/>
        <v>9.4683013240842481E-2</v>
      </c>
      <c r="AQ118" s="18">
        <f t="shared" ca="1" si="67"/>
        <v>9.8235619160346108E-2</v>
      </c>
      <c r="AR118" s="18">
        <f t="shared" ca="1" si="67"/>
        <v>0.10182416518383075</v>
      </c>
      <c r="AS118" s="18">
        <f t="shared" ca="1" si="67"/>
        <v>0.10552488789549863</v>
      </c>
      <c r="AT118" s="18">
        <f t="shared" ca="1" si="67"/>
        <v>0.10938570743399112</v>
      </c>
      <c r="AU118" s="18">
        <f t="shared" ca="1" si="67"/>
        <v>0.11342296021020867</v>
      </c>
      <c r="AV118" s="18">
        <f t="shared" ca="1" si="67"/>
        <v>0.11765624991723186</v>
      </c>
      <c r="AW118" s="18">
        <f t="shared" ca="1" si="67"/>
        <v>0.11899891123294393</v>
      </c>
      <c r="AX118" s="18">
        <f t="shared" ca="1" si="67"/>
        <v>0</v>
      </c>
      <c r="AY118" s="18">
        <f t="shared" ca="1" si="68"/>
        <v>0</v>
      </c>
      <c r="AZ118" s="18">
        <f t="shared" ca="1" si="68"/>
        <v>0</v>
      </c>
      <c r="BA118" s="18">
        <f t="shared" ca="1" si="68"/>
        <v>0</v>
      </c>
      <c r="BB118" s="18">
        <f t="shared" ca="1" si="68"/>
        <v>0</v>
      </c>
      <c r="BC118" s="18">
        <f t="shared" ca="1" si="68"/>
        <v>0</v>
      </c>
      <c r="BD118" s="18">
        <f t="shared" ca="1" si="68"/>
        <v>0</v>
      </c>
      <c r="BE118" s="18">
        <f t="shared" ca="1" si="68"/>
        <v>0</v>
      </c>
      <c r="BF118" s="18">
        <f t="shared" ca="1" si="68"/>
        <v>0</v>
      </c>
      <c r="BG118" s="18">
        <f t="shared" ca="1" si="68"/>
        <v>0</v>
      </c>
      <c r="BH118" s="18">
        <f t="shared" ca="1" si="68"/>
        <v>0</v>
      </c>
      <c r="BI118" s="18">
        <f t="shared" ca="1" si="68"/>
        <v>0</v>
      </c>
    </row>
    <row r="119" spans="8:61" x14ac:dyDescent="0.35">
      <c r="H119" s="2" t="str">
        <f t="shared" si="56"/>
        <v>ON_SCCT</v>
      </c>
      <c r="I119">
        <f t="shared" si="58"/>
        <v>2</v>
      </c>
      <c r="J119">
        <f t="shared" si="57"/>
        <v>39</v>
      </c>
      <c r="K119" s="18">
        <f t="shared" ref="K119:T128" ca="1" si="69">IF(K$28&gt;$J119,0,OFFSET($K$2,$I119,$J119-K$28))</f>
        <v>0</v>
      </c>
      <c r="L119" s="18">
        <f t="shared" ca="1" si="69"/>
        <v>0</v>
      </c>
      <c r="M119" s="18">
        <f t="shared" ca="1" si="69"/>
        <v>0</v>
      </c>
      <c r="N119" s="18">
        <f t="shared" ca="1" si="69"/>
        <v>0</v>
      </c>
      <c r="O119" s="18">
        <f t="shared" ca="1" si="69"/>
        <v>0</v>
      </c>
      <c r="P119" s="18">
        <f t="shared" ca="1" si="69"/>
        <v>0</v>
      </c>
      <c r="Q119" s="18">
        <f t="shared" ca="1" si="69"/>
        <v>0</v>
      </c>
      <c r="R119" s="18">
        <f t="shared" ca="1" si="69"/>
        <v>0</v>
      </c>
      <c r="S119" s="18">
        <f t="shared" ca="1" si="69"/>
        <v>0</v>
      </c>
      <c r="T119" s="18">
        <f t="shared" ca="1" si="69"/>
        <v>0</v>
      </c>
      <c r="U119" s="18">
        <f t="shared" ref="U119:AD128" ca="1" si="70">IF(U$28&gt;$J119,0,OFFSET($K$2,$I119,$J119-U$28))</f>
        <v>3.4508804130999965E-2</v>
      </c>
      <c r="V119" s="18">
        <f t="shared" ca="1" si="70"/>
        <v>3.6776279059666649E-2</v>
      </c>
      <c r="W119" s="18">
        <f t="shared" ca="1" si="70"/>
        <v>3.9043753988333298E-2</v>
      </c>
      <c r="X119" s="18">
        <f t="shared" ca="1" si="70"/>
        <v>4.1311228916999974E-2</v>
      </c>
      <c r="Y119" s="18">
        <f t="shared" ca="1" si="70"/>
        <v>4.3578703845666637E-2</v>
      </c>
      <c r="Z119" s="18">
        <f t="shared" ca="1" si="70"/>
        <v>4.5846178774333307E-2</v>
      </c>
      <c r="AA119" s="18">
        <f t="shared" ca="1" si="70"/>
        <v>4.8113653702999977E-2</v>
      </c>
      <c r="AB119" s="18">
        <f t="shared" ca="1" si="70"/>
        <v>5.0381128631666654E-2</v>
      </c>
      <c r="AC119" s="18">
        <f t="shared" ca="1" si="70"/>
        <v>5.2648603560333317E-2</v>
      </c>
      <c r="AD119" s="18">
        <f t="shared" ca="1" si="70"/>
        <v>5.491607848899998E-2</v>
      </c>
      <c r="AE119" s="18">
        <f t="shared" ref="AE119:AN128" ca="1" si="71">IF(AE$28&gt;$J119,0,OFFSET($K$2,$I119,$J119-AE$28))</f>
        <v>5.7183553417666642E-2</v>
      </c>
      <c r="AF119" s="18">
        <f t="shared" ca="1" si="71"/>
        <v>5.9451028346333319E-2</v>
      </c>
      <c r="AG119" s="18">
        <f t="shared" ca="1" si="71"/>
        <v>6.1718503274999982E-2</v>
      </c>
      <c r="AH119" s="18">
        <f t="shared" ca="1" si="71"/>
        <v>6.3985978203666652E-2</v>
      </c>
      <c r="AI119" s="18">
        <f t="shared" ca="1" si="71"/>
        <v>6.6575824974102582E-2</v>
      </c>
      <c r="AJ119" s="18">
        <f t="shared" ca="1" si="71"/>
        <v>6.9809326334017013E-2</v>
      </c>
      <c r="AK119" s="18">
        <f t="shared" ca="1" si="71"/>
        <v>7.3363021347580645E-2</v>
      </c>
      <c r="AL119" s="18">
        <f t="shared" ca="1" si="71"/>
        <v>7.6916716361144305E-2</v>
      </c>
      <c r="AM119" s="18">
        <f t="shared" ca="1" si="71"/>
        <v>8.0470411374707937E-2</v>
      </c>
      <c r="AN119" s="18">
        <f t="shared" ca="1" si="71"/>
        <v>8.4023017294211577E-2</v>
      </c>
      <c r="AO119" s="18">
        <f t="shared" ref="AO119:AX128" ca="1" si="72">IF(AO$28&gt;$J119,0,OFFSET($K$2,$I119,$J119-AO$28))</f>
        <v>8.757562321371519E-2</v>
      </c>
      <c r="AP119" s="18">
        <f t="shared" ca="1" si="72"/>
        <v>9.1129318227278822E-2</v>
      </c>
      <c r="AQ119" s="18">
        <f t="shared" ca="1" si="72"/>
        <v>9.4683013240842481E-2</v>
      </c>
      <c r="AR119" s="18">
        <f t="shared" ca="1" si="72"/>
        <v>9.8235619160346108E-2</v>
      </c>
      <c r="AS119" s="18">
        <f t="shared" ca="1" si="72"/>
        <v>0.10182416518383075</v>
      </c>
      <c r="AT119" s="18">
        <f t="shared" ca="1" si="72"/>
        <v>0.10552488789549863</v>
      </c>
      <c r="AU119" s="18">
        <f t="shared" ca="1" si="72"/>
        <v>0.10938570743399112</v>
      </c>
      <c r="AV119" s="18">
        <f t="shared" ca="1" si="72"/>
        <v>0.11342296021020867</v>
      </c>
      <c r="AW119" s="18">
        <f t="shared" ca="1" si="72"/>
        <v>0.11765624991723186</v>
      </c>
      <c r="AX119" s="18">
        <f t="shared" ca="1" si="72"/>
        <v>0.11899891123294393</v>
      </c>
      <c r="AY119" s="18">
        <f t="shared" ref="AY119:BI128" ca="1" si="73">IF(AY$28&gt;$J119,0,OFFSET($K$2,$I119,$J119-AY$28))</f>
        <v>0</v>
      </c>
      <c r="AZ119" s="18">
        <f t="shared" ca="1" si="73"/>
        <v>0</v>
      </c>
      <c r="BA119" s="18">
        <f t="shared" ca="1" si="73"/>
        <v>0</v>
      </c>
      <c r="BB119" s="18">
        <f t="shared" ca="1" si="73"/>
        <v>0</v>
      </c>
      <c r="BC119" s="18">
        <f t="shared" ca="1" si="73"/>
        <v>0</v>
      </c>
      <c r="BD119" s="18">
        <f t="shared" ca="1" si="73"/>
        <v>0</v>
      </c>
      <c r="BE119" s="18">
        <f t="shared" ca="1" si="73"/>
        <v>0</v>
      </c>
      <c r="BF119" s="18">
        <f t="shared" ca="1" si="73"/>
        <v>0</v>
      </c>
      <c r="BG119" s="18">
        <f t="shared" ca="1" si="73"/>
        <v>0</v>
      </c>
      <c r="BH119" s="18">
        <f t="shared" ca="1" si="73"/>
        <v>0</v>
      </c>
      <c r="BI119" s="18">
        <f t="shared" ca="1" si="73"/>
        <v>0</v>
      </c>
    </row>
    <row r="120" spans="8:61" x14ac:dyDescent="0.35">
      <c r="H120" s="2" t="str">
        <f t="shared" si="56"/>
        <v>ON_SCCT</v>
      </c>
      <c r="I120">
        <f t="shared" si="58"/>
        <v>2</v>
      </c>
      <c r="J120">
        <f t="shared" si="57"/>
        <v>40</v>
      </c>
      <c r="K120" s="18">
        <f t="shared" ca="1" si="69"/>
        <v>0</v>
      </c>
      <c r="L120" s="18">
        <f t="shared" ca="1" si="69"/>
        <v>0</v>
      </c>
      <c r="M120" s="18">
        <f t="shared" ca="1" si="69"/>
        <v>0</v>
      </c>
      <c r="N120" s="18">
        <f t="shared" ca="1" si="69"/>
        <v>0</v>
      </c>
      <c r="O120" s="18">
        <f t="shared" ca="1" si="69"/>
        <v>0</v>
      </c>
      <c r="P120" s="18">
        <f t="shared" ca="1" si="69"/>
        <v>0</v>
      </c>
      <c r="Q120" s="18">
        <f t="shared" ca="1" si="69"/>
        <v>0</v>
      </c>
      <c r="R120" s="18">
        <f t="shared" ca="1" si="69"/>
        <v>0</v>
      </c>
      <c r="S120" s="18">
        <f t="shared" ca="1" si="69"/>
        <v>0</v>
      </c>
      <c r="T120" s="18">
        <f t="shared" ca="1" si="69"/>
        <v>0</v>
      </c>
      <c r="U120" s="18">
        <f t="shared" ca="1" si="70"/>
        <v>0</v>
      </c>
      <c r="V120" s="18">
        <f t="shared" ca="1" si="70"/>
        <v>3.4508804130999965E-2</v>
      </c>
      <c r="W120" s="18">
        <f t="shared" ca="1" si="70"/>
        <v>3.6776279059666649E-2</v>
      </c>
      <c r="X120" s="18">
        <f t="shared" ca="1" si="70"/>
        <v>3.9043753988333298E-2</v>
      </c>
      <c r="Y120" s="18">
        <f t="shared" ca="1" si="70"/>
        <v>4.1311228916999974E-2</v>
      </c>
      <c r="Z120" s="18">
        <f t="shared" ca="1" si="70"/>
        <v>4.3578703845666637E-2</v>
      </c>
      <c r="AA120" s="18">
        <f t="shared" ca="1" si="70"/>
        <v>4.5846178774333307E-2</v>
      </c>
      <c r="AB120" s="18">
        <f t="shared" ca="1" si="70"/>
        <v>4.8113653702999977E-2</v>
      </c>
      <c r="AC120" s="18">
        <f t="shared" ca="1" si="70"/>
        <v>5.0381128631666654E-2</v>
      </c>
      <c r="AD120" s="18">
        <f t="shared" ca="1" si="70"/>
        <v>5.2648603560333317E-2</v>
      </c>
      <c r="AE120" s="18">
        <f t="shared" ca="1" si="71"/>
        <v>5.491607848899998E-2</v>
      </c>
      <c r="AF120" s="18">
        <f t="shared" ca="1" si="71"/>
        <v>5.7183553417666642E-2</v>
      </c>
      <c r="AG120" s="18">
        <f t="shared" ca="1" si="71"/>
        <v>5.9451028346333319E-2</v>
      </c>
      <c r="AH120" s="18">
        <f t="shared" ca="1" si="71"/>
        <v>6.1718503274999982E-2</v>
      </c>
      <c r="AI120" s="18">
        <f t="shared" ca="1" si="71"/>
        <v>6.3985978203666652E-2</v>
      </c>
      <c r="AJ120" s="18">
        <f t="shared" ca="1" si="71"/>
        <v>6.6575824974102582E-2</v>
      </c>
      <c r="AK120" s="18">
        <f t="shared" ca="1" si="71"/>
        <v>6.9809326334017013E-2</v>
      </c>
      <c r="AL120" s="18">
        <f t="shared" ca="1" si="71"/>
        <v>7.3363021347580645E-2</v>
      </c>
      <c r="AM120" s="18">
        <f t="shared" ca="1" si="71"/>
        <v>7.6916716361144305E-2</v>
      </c>
      <c r="AN120" s="18">
        <f t="shared" ca="1" si="71"/>
        <v>8.0470411374707937E-2</v>
      </c>
      <c r="AO120" s="18">
        <f t="shared" ca="1" si="72"/>
        <v>8.4023017294211577E-2</v>
      </c>
      <c r="AP120" s="18">
        <f t="shared" ca="1" si="72"/>
        <v>8.757562321371519E-2</v>
      </c>
      <c r="AQ120" s="18">
        <f t="shared" ca="1" si="72"/>
        <v>9.1129318227278822E-2</v>
      </c>
      <c r="AR120" s="18">
        <f t="shared" ca="1" si="72"/>
        <v>9.4683013240842481E-2</v>
      </c>
      <c r="AS120" s="18">
        <f t="shared" ca="1" si="72"/>
        <v>9.8235619160346108E-2</v>
      </c>
      <c r="AT120" s="18">
        <f t="shared" ca="1" si="72"/>
        <v>0.10182416518383075</v>
      </c>
      <c r="AU120" s="18">
        <f t="shared" ca="1" si="72"/>
        <v>0.10552488789549863</v>
      </c>
      <c r="AV120" s="18">
        <f t="shared" ca="1" si="72"/>
        <v>0.10938570743399112</v>
      </c>
      <c r="AW120" s="18">
        <f t="shared" ca="1" si="72"/>
        <v>0.11342296021020867</v>
      </c>
      <c r="AX120" s="18">
        <f t="shared" ca="1" si="72"/>
        <v>0.11765624991723186</v>
      </c>
      <c r="AY120" s="18">
        <f t="shared" ca="1" si="73"/>
        <v>0.11899891123294393</v>
      </c>
      <c r="AZ120" s="18">
        <f t="shared" ca="1" si="73"/>
        <v>0</v>
      </c>
      <c r="BA120" s="18">
        <f t="shared" ca="1" si="73"/>
        <v>0</v>
      </c>
      <c r="BB120" s="18">
        <f t="shared" ca="1" si="73"/>
        <v>0</v>
      </c>
      <c r="BC120" s="18">
        <f t="shared" ca="1" si="73"/>
        <v>0</v>
      </c>
      <c r="BD120" s="18">
        <f t="shared" ca="1" si="73"/>
        <v>0</v>
      </c>
      <c r="BE120" s="18">
        <f t="shared" ca="1" si="73"/>
        <v>0</v>
      </c>
      <c r="BF120" s="18">
        <f t="shared" ca="1" si="73"/>
        <v>0</v>
      </c>
      <c r="BG120" s="18">
        <f t="shared" ca="1" si="73"/>
        <v>0</v>
      </c>
      <c r="BH120" s="18">
        <f t="shared" ca="1" si="73"/>
        <v>0</v>
      </c>
      <c r="BI120" s="18">
        <f t="shared" ca="1" si="73"/>
        <v>0</v>
      </c>
    </row>
    <row r="121" spans="8:61" x14ac:dyDescent="0.35">
      <c r="H121" s="2" t="str">
        <f t="shared" si="56"/>
        <v>ON_SCCT</v>
      </c>
      <c r="I121">
        <f t="shared" si="58"/>
        <v>2</v>
      </c>
      <c r="J121">
        <f t="shared" si="57"/>
        <v>41</v>
      </c>
      <c r="K121" s="18">
        <f t="shared" ca="1" si="69"/>
        <v>0</v>
      </c>
      <c r="L121" s="18">
        <f t="shared" ca="1" si="69"/>
        <v>0</v>
      </c>
      <c r="M121" s="18">
        <f t="shared" ca="1" si="69"/>
        <v>0</v>
      </c>
      <c r="N121" s="18">
        <f t="shared" ca="1" si="69"/>
        <v>0</v>
      </c>
      <c r="O121" s="18">
        <f t="shared" ca="1" si="69"/>
        <v>0</v>
      </c>
      <c r="P121" s="18">
        <f t="shared" ca="1" si="69"/>
        <v>0</v>
      </c>
      <c r="Q121" s="18">
        <f t="shared" ca="1" si="69"/>
        <v>0</v>
      </c>
      <c r="R121" s="18">
        <f t="shared" ca="1" si="69"/>
        <v>0</v>
      </c>
      <c r="S121" s="18">
        <f t="shared" ca="1" si="69"/>
        <v>0</v>
      </c>
      <c r="T121" s="18">
        <f t="shared" ca="1" si="69"/>
        <v>0</v>
      </c>
      <c r="U121" s="18">
        <f t="shared" ca="1" si="70"/>
        <v>0</v>
      </c>
      <c r="V121" s="18">
        <f t="shared" ca="1" si="70"/>
        <v>0</v>
      </c>
      <c r="W121" s="18">
        <f t="shared" ca="1" si="70"/>
        <v>3.4508804130999965E-2</v>
      </c>
      <c r="X121" s="18">
        <f t="shared" ca="1" si="70"/>
        <v>3.6776279059666649E-2</v>
      </c>
      <c r="Y121" s="18">
        <f t="shared" ca="1" si="70"/>
        <v>3.9043753988333298E-2</v>
      </c>
      <c r="Z121" s="18">
        <f t="shared" ca="1" si="70"/>
        <v>4.1311228916999974E-2</v>
      </c>
      <c r="AA121" s="18">
        <f t="shared" ca="1" si="70"/>
        <v>4.3578703845666637E-2</v>
      </c>
      <c r="AB121" s="18">
        <f t="shared" ca="1" si="70"/>
        <v>4.5846178774333307E-2</v>
      </c>
      <c r="AC121" s="18">
        <f t="shared" ca="1" si="70"/>
        <v>4.8113653702999977E-2</v>
      </c>
      <c r="AD121" s="18">
        <f t="shared" ca="1" si="70"/>
        <v>5.0381128631666654E-2</v>
      </c>
      <c r="AE121" s="18">
        <f t="shared" ca="1" si="71"/>
        <v>5.2648603560333317E-2</v>
      </c>
      <c r="AF121" s="18">
        <f t="shared" ca="1" si="71"/>
        <v>5.491607848899998E-2</v>
      </c>
      <c r="AG121" s="18">
        <f t="shared" ca="1" si="71"/>
        <v>5.7183553417666642E-2</v>
      </c>
      <c r="AH121" s="18">
        <f t="shared" ca="1" si="71"/>
        <v>5.9451028346333319E-2</v>
      </c>
      <c r="AI121" s="18">
        <f t="shared" ca="1" si="71"/>
        <v>6.1718503274999982E-2</v>
      </c>
      <c r="AJ121" s="18">
        <f t="shared" ca="1" si="71"/>
        <v>6.3985978203666652E-2</v>
      </c>
      <c r="AK121" s="18">
        <f t="shared" ca="1" si="71"/>
        <v>6.6575824974102582E-2</v>
      </c>
      <c r="AL121" s="18">
        <f t="shared" ca="1" si="71"/>
        <v>6.9809326334017013E-2</v>
      </c>
      <c r="AM121" s="18">
        <f t="shared" ca="1" si="71"/>
        <v>7.3363021347580645E-2</v>
      </c>
      <c r="AN121" s="18">
        <f t="shared" ca="1" si="71"/>
        <v>7.6916716361144305E-2</v>
      </c>
      <c r="AO121" s="18">
        <f t="shared" ca="1" si="72"/>
        <v>8.0470411374707937E-2</v>
      </c>
      <c r="AP121" s="18">
        <f t="shared" ca="1" si="72"/>
        <v>8.4023017294211577E-2</v>
      </c>
      <c r="AQ121" s="18">
        <f t="shared" ca="1" si="72"/>
        <v>8.757562321371519E-2</v>
      </c>
      <c r="AR121" s="18">
        <f t="shared" ca="1" si="72"/>
        <v>9.1129318227278822E-2</v>
      </c>
      <c r="AS121" s="18">
        <f t="shared" ca="1" si="72"/>
        <v>9.4683013240842481E-2</v>
      </c>
      <c r="AT121" s="18">
        <f t="shared" ca="1" si="72"/>
        <v>9.8235619160346108E-2</v>
      </c>
      <c r="AU121" s="18">
        <f t="shared" ca="1" si="72"/>
        <v>0.10182416518383075</v>
      </c>
      <c r="AV121" s="18">
        <f t="shared" ca="1" si="72"/>
        <v>0.10552488789549863</v>
      </c>
      <c r="AW121" s="18">
        <f t="shared" ca="1" si="72"/>
        <v>0.10938570743399112</v>
      </c>
      <c r="AX121" s="18">
        <f t="shared" ca="1" si="72"/>
        <v>0.11342296021020867</v>
      </c>
      <c r="AY121" s="18">
        <f t="shared" ca="1" si="73"/>
        <v>0.11765624991723186</v>
      </c>
      <c r="AZ121" s="18">
        <f t="shared" ca="1" si="73"/>
        <v>0.11899891123294393</v>
      </c>
      <c r="BA121" s="18">
        <f t="shared" ca="1" si="73"/>
        <v>0</v>
      </c>
      <c r="BB121" s="18">
        <f t="shared" ca="1" si="73"/>
        <v>0</v>
      </c>
      <c r="BC121" s="18">
        <f t="shared" ca="1" si="73"/>
        <v>0</v>
      </c>
      <c r="BD121" s="18">
        <f t="shared" ca="1" si="73"/>
        <v>0</v>
      </c>
      <c r="BE121" s="18">
        <f t="shared" ca="1" si="73"/>
        <v>0</v>
      </c>
      <c r="BF121" s="18">
        <f t="shared" ca="1" si="73"/>
        <v>0</v>
      </c>
      <c r="BG121" s="18">
        <f t="shared" ca="1" si="73"/>
        <v>0</v>
      </c>
      <c r="BH121" s="18">
        <f t="shared" ca="1" si="73"/>
        <v>0</v>
      </c>
      <c r="BI121" s="18">
        <f t="shared" ca="1" si="73"/>
        <v>0</v>
      </c>
    </row>
    <row r="122" spans="8:61" x14ac:dyDescent="0.35">
      <c r="H122" s="2" t="str">
        <f t="shared" si="56"/>
        <v>ON_SCCT</v>
      </c>
      <c r="I122">
        <f t="shared" si="58"/>
        <v>2</v>
      </c>
      <c r="J122">
        <f t="shared" si="57"/>
        <v>42</v>
      </c>
      <c r="K122" s="18">
        <f t="shared" ca="1" si="69"/>
        <v>0</v>
      </c>
      <c r="L122" s="18">
        <f t="shared" ca="1" si="69"/>
        <v>0</v>
      </c>
      <c r="M122" s="18">
        <f t="shared" ca="1" si="69"/>
        <v>0</v>
      </c>
      <c r="N122" s="18">
        <f t="shared" ca="1" si="69"/>
        <v>0</v>
      </c>
      <c r="O122" s="18">
        <f t="shared" ca="1" si="69"/>
        <v>0</v>
      </c>
      <c r="P122" s="18">
        <f t="shared" ca="1" si="69"/>
        <v>0</v>
      </c>
      <c r="Q122" s="18">
        <f t="shared" ca="1" si="69"/>
        <v>0</v>
      </c>
      <c r="R122" s="18">
        <f t="shared" ca="1" si="69"/>
        <v>0</v>
      </c>
      <c r="S122" s="18">
        <f t="shared" ca="1" si="69"/>
        <v>0</v>
      </c>
      <c r="T122" s="18">
        <f t="shared" ca="1" si="69"/>
        <v>0</v>
      </c>
      <c r="U122" s="18">
        <f t="shared" ca="1" si="70"/>
        <v>0</v>
      </c>
      <c r="V122" s="18">
        <f t="shared" ca="1" si="70"/>
        <v>0</v>
      </c>
      <c r="W122" s="18">
        <f t="shared" ca="1" si="70"/>
        <v>0</v>
      </c>
      <c r="X122" s="18">
        <f t="shared" ca="1" si="70"/>
        <v>3.4508804130999965E-2</v>
      </c>
      <c r="Y122" s="18">
        <f t="shared" ca="1" si="70"/>
        <v>3.6776279059666649E-2</v>
      </c>
      <c r="Z122" s="18">
        <f t="shared" ca="1" si="70"/>
        <v>3.9043753988333298E-2</v>
      </c>
      <c r="AA122" s="18">
        <f t="shared" ca="1" si="70"/>
        <v>4.1311228916999974E-2</v>
      </c>
      <c r="AB122" s="18">
        <f t="shared" ca="1" si="70"/>
        <v>4.3578703845666637E-2</v>
      </c>
      <c r="AC122" s="18">
        <f t="shared" ca="1" si="70"/>
        <v>4.5846178774333307E-2</v>
      </c>
      <c r="AD122" s="18">
        <f t="shared" ca="1" si="70"/>
        <v>4.8113653702999977E-2</v>
      </c>
      <c r="AE122" s="18">
        <f t="shared" ca="1" si="71"/>
        <v>5.0381128631666654E-2</v>
      </c>
      <c r="AF122" s="18">
        <f t="shared" ca="1" si="71"/>
        <v>5.2648603560333317E-2</v>
      </c>
      <c r="AG122" s="18">
        <f t="shared" ca="1" si="71"/>
        <v>5.491607848899998E-2</v>
      </c>
      <c r="AH122" s="18">
        <f t="shared" ca="1" si="71"/>
        <v>5.7183553417666642E-2</v>
      </c>
      <c r="AI122" s="18">
        <f t="shared" ca="1" si="71"/>
        <v>5.9451028346333319E-2</v>
      </c>
      <c r="AJ122" s="18">
        <f t="shared" ca="1" si="71"/>
        <v>6.1718503274999982E-2</v>
      </c>
      <c r="AK122" s="18">
        <f t="shared" ca="1" si="71"/>
        <v>6.3985978203666652E-2</v>
      </c>
      <c r="AL122" s="18">
        <f t="shared" ca="1" si="71"/>
        <v>6.6575824974102582E-2</v>
      </c>
      <c r="AM122" s="18">
        <f t="shared" ca="1" si="71"/>
        <v>6.9809326334017013E-2</v>
      </c>
      <c r="AN122" s="18">
        <f t="shared" ca="1" si="71"/>
        <v>7.3363021347580645E-2</v>
      </c>
      <c r="AO122" s="18">
        <f t="shared" ca="1" si="72"/>
        <v>7.6916716361144305E-2</v>
      </c>
      <c r="AP122" s="18">
        <f t="shared" ca="1" si="72"/>
        <v>8.0470411374707937E-2</v>
      </c>
      <c r="AQ122" s="18">
        <f t="shared" ca="1" si="72"/>
        <v>8.4023017294211577E-2</v>
      </c>
      <c r="AR122" s="18">
        <f t="shared" ca="1" si="72"/>
        <v>8.757562321371519E-2</v>
      </c>
      <c r="AS122" s="18">
        <f t="shared" ca="1" si="72"/>
        <v>9.1129318227278822E-2</v>
      </c>
      <c r="AT122" s="18">
        <f t="shared" ca="1" si="72"/>
        <v>9.4683013240842481E-2</v>
      </c>
      <c r="AU122" s="18">
        <f t="shared" ca="1" si="72"/>
        <v>9.8235619160346108E-2</v>
      </c>
      <c r="AV122" s="18">
        <f t="shared" ca="1" si="72"/>
        <v>0.10182416518383075</v>
      </c>
      <c r="AW122" s="18">
        <f t="shared" ca="1" si="72"/>
        <v>0.10552488789549863</v>
      </c>
      <c r="AX122" s="18">
        <f t="shared" ca="1" si="72"/>
        <v>0.10938570743399112</v>
      </c>
      <c r="AY122" s="18">
        <f t="shared" ca="1" si="73"/>
        <v>0.11342296021020867</v>
      </c>
      <c r="AZ122" s="18">
        <f t="shared" ca="1" si="73"/>
        <v>0.11765624991723186</v>
      </c>
      <c r="BA122" s="18">
        <f t="shared" ca="1" si="73"/>
        <v>0.11899891123294393</v>
      </c>
      <c r="BB122" s="18">
        <f t="shared" ca="1" si="73"/>
        <v>0</v>
      </c>
      <c r="BC122" s="18">
        <f t="shared" ca="1" si="73"/>
        <v>0</v>
      </c>
      <c r="BD122" s="18">
        <f t="shared" ca="1" si="73"/>
        <v>0</v>
      </c>
      <c r="BE122" s="18">
        <f t="shared" ca="1" si="73"/>
        <v>0</v>
      </c>
      <c r="BF122" s="18">
        <f t="shared" ca="1" si="73"/>
        <v>0</v>
      </c>
      <c r="BG122" s="18">
        <f t="shared" ca="1" si="73"/>
        <v>0</v>
      </c>
      <c r="BH122" s="18">
        <f t="shared" ca="1" si="73"/>
        <v>0</v>
      </c>
      <c r="BI122" s="18">
        <f t="shared" ca="1" si="73"/>
        <v>0</v>
      </c>
    </row>
    <row r="123" spans="8:61" x14ac:dyDescent="0.35">
      <c r="H123" s="2" t="str">
        <f t="shared" si="56"/>
        <v>ON_SCCT</v>
      </c>
      <c r="I123">
        <f t="shared" si="58"/>
        <v>2</v>
      </c>
      <c r="J123">
        <f t="shared" si="57"/>
        <v>43</v>
      </c>
      <c r="K123" s="18">
        <f t="shared" ca="1" si="69"/>
        <v>0</v>
      </c>
      <c r="L123" s="18">
        <f t="shared" ca="1" si="69"/>
        <v>0</v>
      </c>
      <c r="M123" s="18">
        <f t="shared" ca="1" si="69"/>
        <v>0</v>
      </c>
      <c r="N123" s="18">
        <f t="shared" ca="1" si="69"/>
        <v>0</v>
      </c>
      <c r="O123" s="18">
        <f t="shared" ca="1" si="69"/>
        <v>0</v>
      </c>
      <c r="P123" s="18">
        <f t="shared" ca="1" si="69"/>
        <v>0</v>
      </c>
      <c r="Q123" s="18">
        <f t="shared" ca="1" si="69"/>
        <v>0</v>
      </c>
      <c r="R123" s="18">
        <f t="shared" ca="1" si="69"/>
        <v>0</v>
      </c>
      <c r="S123" s="18">
        <f t="shared" ca="1" si="69"/>
        <v>0</v>
      </c>
      <c r="T123" s="18">
        <f t="shared" ca="1" si="69"/>
        <v>0</v>
      </c>
      <c r="U123" s="18">
        <f t="shared" ca="1" si="70"/>
        <v>0</v>
      </c>
      <c r="V123" s="18">
        <f t="shared" ca="1" si="70"/>
        <v>0</v>
      </c>
      <c r="W123" s="18">
        <f t="shared" ca="1" si="70"/>
        <v>0</v>
      </c>
      <c r="X123" s="18">
        <f t="shared" ca="1" si="70"/>
        <v>0</v>
      </c>
      <c r="Y123" s="18">
        <f t="shared" ca="1" si="70"/>
        <v>3.4508804130999965E-2</v>
      </c>
      <c r="Z123" s="18">
        <f t="shared" ca="1" si="70"/>
        <v>3.6776279059666649E-2</v>
      </c>
      <c r="AA123" s="18">
        <f t="shared" ca="1" si="70"/>
        <v>3.9043753988333298E-2</v>
      </c>
      <c r="AB123" s="18">
        <f t="shared" ca="1" si="70"/>
        <v>4.1311228916999974E-2</v>
      </c>
      <c r="AC123" s="18">
        <f t="shared" ca="1" si="70"/>
        <v>4.3578703845666637E-2</v>
      </c>
      <c r="AD123" s="18">
        <f t="shared" ca="1" si="70"/>
        <v>4.5846178774333307E-2</v>
      </c>
      <c r="AE123" s="18">
        <f t="shared" ca="1" si="71"/>
        <v>4.8113653702999977E-2</v>
      </c>
      <c r="AF123" s="18">
        <f t="shared" ca="1" si="71"/>
        <v>5.0381128631666654E-2</v>
      </c>
      <c r="AG123" s="18">
        <f t="shared" ca="1" si="71"/>
        <v>5.2648603560333317E-2</v>
      </c>
      <c r="AH123" s="18">
        <f t="shared" ca="1" si="71"/>
        <v>5.491607848899998E-2</v>
      </c>
      <c r="AI123" s="18">
        <f t="shared" ca="1" si="71"/>
        <v>5.7183553417666642E-2</v>
      </c>
      <c r="AJ123" s="18">
        <f t="shared" ca="1" si="71"/>
        <v>5.9451028346333319E-2</v>
      </c>
      <c r="AK123" s="18">
        <f t="shared" ca="1" si="71"/>
        <v>6.1718503274999982E-2</v>
      </c>
      <c r="AL123" s="18">
        <f t="shared" ca="1" si="71"/>
        <v>6.3985978203666652E-2</v>
      </c>
      <c r="AM123" s="18">
        <f t="shared" ca="1" si="71"/>
        <v>6.6575824974102582E-2</v>
      </c>
      <c r="AN123" s="18">
        <f t="shared" ca="1" si="71"/>
        <v>6.9809326334017013E-2</v>
      </c>
      <c r="AO123" s="18">
        <f t="shared" ca="1" si="72"/>
        <v>7.3363021347580645E-2</v>
      </c>
      <c r="AP123" s="18">
        <f t="shared" ca="1" si="72"/>
        <v>7.6916716361144305E-2</v>
      </c>
      <c r="AQ123" s="18">
        <f t="shared" ca="1" si="72"/>
        <v>8.0470411374707937E-2</v>
      </c>
      <c r="AR123" s="18">
        <f t="shared" ca="1" si="72"/>
        <v>8.4023017294211577E-2</v>
      </c>
      <c r="AS123" s="18">
        <f t="shared" ca="1" si="72"/>
        <v>8.757562321371519E-2</v>
      </c>
      <c r="AT123" s="18">
        <f t="shared" ca="1" si="72"/>
        <v>9.1129318227278822E-2</v>
      </c>
      <c r="AU123" s="18">
        <f t="shared" ca="1" si="72"/>
        <v>9.4683013240842481E-2</v>
      </c>
      <c r="AV123" s="18">
        <f t="shared" ca="1" si="72"/>
        <v>9.8235619160346108E-2</v>
      </c>
      <c r="AW123" s="18">
        <f t="shared" ca="1" si="72"/>
        <v>0.10182416518383075</v>
      </c>
      <c r="AX123" s="18">
        <f t="shared" ca="1" si="72"/>
        <v>0.10552488789549863</v>
      </c>
      <c r="AY123" s="18">
        <f t="shared" ca="1" si="73"/>
        <v>0.10938570743399112</v>
      </c>
      <c r="AZ123" s="18">
        <f t="shared" ca="1" si="73"/>
        <v>0.11342296021020867</v>
      </c>
      <c r="BA123" s="18">
        <f t="shared" ca="1" si="73"/>
        <v>0.11765624991723186</v>
      </c>
      <c r="BB123" s="18">
        <f t="shared" ca="1" si="73"/>
        <v>0.11899891123294393</v>
      </c>
      <c r="BC123" s="18">
        <f t="shared" ca="1" si="73"/>
        <v>0</v>
      </c>
      <c r="BD123" s="18">
        <f t="shared" ca="1" si="73"/>
        <v>0</v>
      </c>
      <c r="BE123" s="18">
        <f t="shared" ca="1" si="73"/>
        <v>0</v>
      </c>
      <c r="BF123" s="18">
        <f t="shared" ca="1" si="73"/>
        <v>0</v>
      </c>
      <c r="BG123" s="18">
        <f t="shared" ca="1" si="73"/>
        <v>0</v>
      </c>
      <c r="BH123" s="18">
        <f t="shared" ca="1" si="73"/>
        <v>0</v>
      </c>
      <c r="BI123" s="18">
        <f t="shared" ca="1" si="73"/>
        <v>0</v>
      </c>
    </row>
    <row r="124" spans="8:61" x14ac:dyDescent="0.35">
      <c r="H124" s="2" t="str">
        <f t="shared" si="56"/>
        <v>ON_SCCT</v>
      </c>
      <c r="I124">
        <f t="shared" si="58"/>
        <v>2</v>
      </c>
      <c r="J124">
        <f t="shared" si="57"/>
        <v>44</v>
      </c>
      <c r="K124" s="18">
        <f t="shared" ca="1" si="69"/>
        <v>0</v>
      </c>
      <c r="L124" s="18">
        <f t="shared" ca="1" si="69"/>
        <v>0</v>
      </c>
      <c r="M124" s="18">
        <f t="shared" ca="1" si="69"/>
        <v>0</v>
      </c>
      <c r="N124" s="18">
        <f t="shared" ca="1" si="69"/>
        <v>0</v>
      </c>
      <c r="O124" s="18">
        <f t="shared" ca="1" si="69"/>
        <v>0</v>
      </c>
      <c r="P124" s="18">
        <f t="shared" ca="1" si="69"/>
        <v>0</v>
      </c>
      <c r="Q124" s="18">
        <f t="shared" ca="1" si="69"/>
        <v>0</v>
      </c>
      <c r="R124" s="18">
        <f t="shared" ca="1" si="69"/>
        <v>0</v>
      </c>
      <c r="S124" s="18">
        <f t="shared" ca="1" si="69"/>
        <v>0</v>
      </c>
      <c r="T124" s="18">
        <f t="shared" ca="1" si="69"/>
        <v>0</v>
      </c>
      <c r="U124" s="18">
        <f t="shared" ca="1" si="70"/>
        <v>0</v>
      </c>
      <c r="V124" s="18">
        <f t="shared" ca="1" si="70"/>
        <v>0</v>
      </c>
      <c r="W124" s="18">
        <f t="shared" ca="1" si="70"/>
        <v>0</v>
      </c>
      <c r="X124" s="18">
        <f t="shared" ca="1" si="70"/>
        <v>0</v>
      </c>
      <c r="Y124" s="18">
        <f t="shared" ca="1" si="70"/>
        <v>0</v>
      </c>
      <c r="Z124" s="18">
        <f t="shared" ca="1" si="70"/>
        <v>3.4508804130999965E-2</v>
      </c>
      <c r="AA124" s="18">
        <f t="shared" ca="1" si="70"/>
        <v>3.6776279059666649E-2</v>
      </c>
      <c r="AB124" s="18">
        <f t="shared" ca="1" si="70"/>
        <v>3.9043753988333298E-2</v>
      </c>
      <c r="AC124" s="18">
        <f t="shared" ca="1" si="70"/>
        <v>4.1311228916999974E-2</v>
      </c>
      <c r="AD124" s="18">
        <f t="shared" ca="1" si="70"/>
        <v>4.3578703845666637E-2</v>
      </c>
      <c r="AE124" s="18">
        <f t="shared" ca="1" si="71"/>
        <v>4.5846178774333307E-2</v>
      </c>
      <c r="AF124" s="18">
        <f t="shared" ca="1" si="71"/>
        <v>4.8113653702999977E-2</v>
      </c>
      <c r="AG124" s="18">
        <f t="shared" ca="1" si="71"/>
        <v>5.0381128631666654E-2</v>
      </c>
      <c r="AH124" s="18">
        <f t="shared" ca="1" si="71"/>
        <v>5.2648603560333317E-2</v>
      </c>
      <c r="AI124" s="18">
        <f t="shared" ca="1" si="71"/>
        <v>5.491607848899998E-2</v>
      </c>
      <c r="AJ124" s="18">
        <f t="shared" ca="1" si="71"/>
        <v>5.7183553417666642E-2</v>
      </c>
      <c r="AK124" s="18">
        <f t="shared" ca="1" si="71"/>
        <v>5.9451028346333319E-2</v>
      </c>
      <c r="AL124" s="18">
        <f t="shared" ca="1" si="71"/>
        <v>6.1718503274999982E-2</v>
      </c>
      <c r="AM124" s="18">
        <f t="shared" ca="1" si="71"/>
        <v>6.3985978203666652E-2</v>
      </c>
      <c r="AN124" s="18">
        <f t="shared" ca="1" si="71"/>
        <v>6.6575824974102582E-2</v>
      </c>
      <c r="AO124" s="18">
        <f t="shared" ca="1" si="72"/>
        <v>6.9809326334017013E-2</v>
      </c>
      <c r="AP124" s="18">
        <f t="shared" ca="1" si="72"/>
        <v>7.3363021347580645E-2</v>
      </c>
      <c r="AQ124" s="18">
        <f t="shared" ca="1" si="72"/>
        <v>7.6916716361144305E-2</v>
      </c>
      <c r="AR124" s="18">
        <f t="shared" ca="1" si="72"/>
        <v>8.0470411374707937E-2</v>
      </c>
      <c r="AS124" s="18">
        <f t="shared" ca="1" si="72"/>
        <v>8.4023017294211577E-2</v>
      </c>
      <c r="AT124" s="18">
        <f t="shared" ca="1" si="72"/>
        <v>8.757562321371519E-2</v>
      </c>
      <c r="AU124" s="18">
        <f t="shared" ca="1" si="72"/>
        <v>9.1129318227278822E-2</v>
      </c>
      <c r="AV124" s="18">
        <f t="shared" ca="1" si="72"/>
        <v>9.4683013240842481E-2</v>
      </c>
      <c r="AW124" s="18">
        <f t="shared" ca="1" si="72"/>
        <v>9.8235619160346108E-2</v>
      </c>
      <c r="AX124" s="18">
        <f t="shared" ca="1" si="72"/>
        <v>0.10182416518383075</v>
      </c>
      <c r="AY124" s="18">
        <f t="shared" ca="1" si="73"/>
        <v>0.10552488789549863</v>
      </c>
      <c r="AZ124" s="18">
        <f t="shared" ca="1" si="73"/>
        <v>0.10938570743399112</v>
      </c>
      <c r="BA124" s="18">
        <f t="shared" ca="1" si="73"/>
        <v>0.11342296021020867</v>
      </c>
      <c r="BB124" s="18">
        <f t="shared" ca="1" si="73"/>
        <v>0.11765624991723186</v>
      </c>
      <c r="BC124" s="18">
        <f t="shared" ca="1" si="73"/>
        <v>0.11899891123294393</v>
      </c>
      <c r="BD124" s="18">
        <f t="shared" ca="1" si="73"/>
        <v>0</v>
      </c>
      <c r="BE124" s="18">
        <f t="shared" ca="1" si="73"/>
        <v>0</v>
      </c>
      <c r="BF124" s="18">
        <f t="shared" ca="1" si="73"/>
        <v>0</v>
      </c>
      <c r="BG124" s="18">
        <f t="shared" ca="1" si="73"/>
        <v>0</v>
      </c>
      <c r="BH124" s="18">
        <f t="shared" ca="1" si="73"/>
        <v>0</v>
      </c>
      <c r="BI124" s="18">
        <f t="shared" ca="1" si="73"/>
        <v>0</v>
      </c>
    </row>
    <row r="125" spans="8:61" x14ac:dyDescent="0.35">
      <c r="H125" s="2" t="str">
        <f t="shared" si="56"/>
        <v>ON_SCCT</v>
      </c>
      <c r="I125">
        <f t="shared" si="58"/>
        <v>2</v>
      </c>
      <c r="J125">
        <f t="shared" si="57"/>
        <v>45</v>
      </c>
      <c r="K125" s="18">
        <f t="shared" ca="1" si="69"/>
        <v>0</v>
      </c>
      <c r="L125" s="18">
        <f t="shared" ca="1" si="69"/>
        <v>0</v>
      </c>
      <c r="M125" s="18">
        <f t="shared" ca="1" si="69"/>
        <v>0</v>
      </c>
      <c r="N125" s="18">
        <f t="shared" ca="1" si="69"/>
        <v>0</v>
      </c>
      <c r="O125" s="18">
        <f t="shared" ca="1" si="69"/>
        <v>0</v>
      </c>
      <c r="P125" s="18">
        <f t="shared" ca="1" si="69"/>
        <v>0</v>
      </c>
      <c r="Q125" s="18">
        <f t="shared" ca="1" si="69"/>
        <v>0</v>
      </c>
      <c r="R125" s="18">
        <f t="shared" ca="1" si="69"/>
        <v>0</v>
      </c>
      <c r="S125" s="18">
        <f t="shared" ca="1" si="69"/>
        <v>0</v>
      </c>
      <c r="T125" s="18">
        <f t="shared" ca="1" si="69"/>
        <v>0</v>
      </c>
      <c r="U125" s="18">
        <f t="shared" ca="1" si="70"/>
        <v>0</v>
      </c>
      <c r="V125" s="18">
        <f t="shared" ca="1" si="70"/>
        <v>0</v>
      </c>
      <c r="W125" s="18">
        <f t="shared" ca="1" si="70"/>
        <v>0</v>
      </c>
      <c r="X125" s="18">
        <f t="shared" ca="1" si="70"/>
        <v>0</v>
      </c>
      <c r="Y125" s="18">
        <f t="shared" ca="1" si="70"/>
        <v>0</v>
      </c>
      <c r="Z125" s="18">
        <f t="shared" ca="1" si="70"/>
        <v>0</v>
      </c>
      <c r="AA125" s="18">
        <f t="shared" ca="1" si="70"/>
        <v>3.4508804130999965E-2</v>
      </c>
      <c r="AB125" s="18">
        <f t="shared" ca="1" si="70"/>
        <v>3.6776279059666649E-2</v>
      </c>
      <c r="AC125" s="18">
        <f t="shared" ca="1" si="70"/>
        <v>3.9043753988333298E-2</v>
      </c>
      <c r="AD125" s="18">
        <f t="shared" ca="1" si="70"/>
        <v>4.1311228916999974E-2</v>
      </c>
      <c r="AE125" s="18">
        <f t="shared" ca="1" si="71"/>
        <v>4.3578703845666637E-2</v>
      </c>
      <c r="AF125" s="18">
        <f t="shared" ca="1" si="71"/>
        <v>4.5846178774333307E-2</v>
      </c>
      <c r="AG125" s="18">
        <f t="shared" ca="1" si="71"/>
        <v>4.8113653702999977E-2</v>
      </c>
      <c r="AH125" s="18">
        <f t="shared" ca="1" si="71"/>
        <v>5.0381128631666654E-2</v>
      </c>
      <c r="AI125" s="18">
        <f t="shared" ca="1" si="71"/>
        <v>5.2648603560333317E-2</v>
      </c>
      <c r="AJ125" s="18">
        <f t="shared" ca="1" si="71"/>
        <v>5.491607848899998E-2</v>
      </c>
      <c r="AK125" s="18">
        <f t="shared" ca="1" si="71"/>
        <v>5.7183553417666642E-2</v>
      </c>
      <c r="AL125" s="18">
        <f t="shared" ca="1" si="71"/>
        <v>5.9451028346333319E-2</v>
      </c>
      <c r="AM125" s="18">
        <f t="shared" ca="1" si="71"/>
        <v>6.1718503274999982E-2</v>
      </c>
      <c r="AN125" s="18">
        <f t="shared" ca="1" si="71"/>
        <v>6.3985978203666652E-2</v>
      </c>
      <c r="AO125" s="18">
        <f t="shared" ca="1" si="72"/>
        <v>6.6575824974102582E-2</v>
      </c>
      <c r="AP125" s="18">
        <f t="shared" ca="1" si="72"/>
        <v>6.9809326334017013E-2</v>
      </c>
      <c r="AQ125" s="18">
        <f t="shared" ca="1" si="72"/>
        <v>7.3363021347580645E-2</v>
      </c>
      <c r="AR125" s="18">
        <f t="shared" ca="1" si="72"/>
        <v>7.6916716361144305E-2</v>
      </c>
      <c r="AS125" s="18">
        <f t="shared" ca="1" si="72"/>
        <v>8.0470411374707937E-2</v>
      </c>
      <c r="AT125" s="18">
        <f t="shared" ca="1" si="72"/>
        <v>8.4023017294211577E-2</v>
      </c>
      <c r="AU125" s="18">
        <f t="shared" ca="1" si="72"/>
        <v>8.757562321371519E-2</v>
      </c>
      <c r="AV125" s="18">
        <f t="shared" ca="1" si="72"/>
        <v>9.1129318227278822E-2</v>
      </c>
      <c r="AW125" s="18">
        <f t="shared" ca="1" si="72"/>
        <v>9.4683013240842481E-2</v>
      </c>
      <c r="AX125" s="18">
        <f t="shared" ca="1" si="72"/>
        <v>9.8235619160346108E-2</v>
      </c>
      <c r="AY125" s="18">
        <f t="shared" ca="1" si="73"/>
        <v>0.10182416518383075</v>
      </c>
      <c r="AZ125" s="18">
        <f t="shared" ca="1" si="73"/>
        <v>0.10552488789549863</v>
      </c>
      <c r="BA125" s="18">
        <f t="shared" ca="1" si="73"/>
        <v>0.10938570743399112</v>
      </c>
      <c r="BB125" s="18">
        <f t="shared" ca="1" si="73"/>
        <v>0.11342296021020867</v>
      </c>
      <c r="BC125" s="18">
        <f t="shared" ca="1" si="73"/>
        <v>0.11765624991723186</v>
      </c>
      <c r="BD125" s="18">
        <f t="shared" ca="1" si="73"/>
        <v>0.11899891123294393</v>
      </c>
      <c r="BE125" s="18">
        <f t="shared" ca="1" si="73"/>
        <v>0</v>
      </c>
      <c r="BF125" s="18">
        <f t="shared" ca="1" si="73"/>
        <v>0</v>
      </c>
      <c r="BG125" s="18">
        <f t="shared" ca="1" si="73"/>
        <v>0</v>
      </c>
      <c r="BH125" s="18">
        <f t="shared" ca="1" si="73"/>
        <v>0</v>
      </c>
      <c r="BI125" s="18">
        <f t="shared" ca="1" si="73"/>
        <v>0</v>
      </c>
    </row>
    <row r="126" spans="8:61" x14ac:dyDescent="0.35">
      <c r="H126" s="2" t="str">
        <f t="shared" si="56"/>
        <v>ON_SCCT</v>
      </c>
      <c r="I126">
        <f t="shared" si="58"/>
        <v>2</v>
      </c>
      <c r="J126">
        <f t="shared" si="57"/>
        <v>46</v>
      </c>
      <c r="K126" s="18">
        <f t="shared" ca="1" si="69"/>
        <v>0</v>
      </c>
      <c r="L126" s="18">
        <f t="shared" ca="1" si="69"/>
        <v>0</v>
      </c>
      <c r="M126" s="18">
        <f t="shared" ca="1" si="69"/>
        <v>0</v>
      </c>
      <c r="N126" s="18">
        <f t="shared" ca="1" si="69"/>
        <v>0</v>
      </c>
      <c r="O126" s="18">
        <f t="shared" ca="1" si="69"/>
        <v>0</v>
      </c>
      <c r="P126" s="18">
        <f t="shared" ca="1" si="69"/>
        <v>0</v>
      </c>
      <c r="Q126" s="18">
        <f t="shared" ca="1" si="69"/>
        <v>0</v>
      </c>
      <c r="R126" s="18">
        <f t="shared" ca="1" si="69"/>
        <v>0</v>
      </c>
      <c r="S126" s="18">
        <f t="shared" ca="1" si="69"/>
        <v>0</v>
      </c>
      <c r="T126" s="18">
        <f t="shared" ca="1" si="69"/>
        <v>0</v>
      </c>
      <c r="U126" s="18">
        <f t="shared" ca="1" si="70"/>
        <v>0</v>
      </c>
      <c r="V126" s="18">
        <f t="shared" ca="1" si="70"/>
        <v>0</v>
      </c>
      <c r="W126" s="18">
        <f t="shared" ca="1" si="70"/>
        <v>0</v>
      </c>
      <c r="X126" s="18">
        <f t="shared" ca="1" si="70"/>
        <v>0</v>
      </c>
      <c r="Y126" s="18">
        <f t="shared" ca="1" si="70"/>
        <v>0</v>
      </c>
      <c r="Z126" s="18">
        <f t="shared" ca="1" si="70"/>
        <v>0</v>
      </c>
      <c r="AA126" s="18">
        <f t="shared" ca="1" si="70"/>
        <v>0</v>
      </c>
      <c r="AB126" s="18">
        <f t="shared" ca="1" si="70"/>
        <v>3.4508804130999965E-2</v>
      </c>
      <c r="AC126" s="18">
        <f t="shared" ca="1" si="70"/>
        <v>3.6776279059666649E-2</v>
      </c>
      <c r="AD126" s="18">
        <f t="shared" ca="1" si="70"/>
        <v>3.9043753988333298E-2</v>
      </c>
      <c r="AE126" s="18">
        <f t="shared" ca="1" si="71"/>
        <v>4.1311228916999974E-2</v>
      </c>
      <c r="AF126" s="18">
        <f t="shared" ca="1" si="71"/>
        <v>4.3578703845666637E-2</v>
      </c>
      <c r="AG126" s="18">
        <f t="shared" ca="1" si="71"/>
        <v>4.5846178774333307E-2</v>
      </c>
      <c r="AH126" s="18">
        <f t="shared" ca="1" si="71"/>
        <v>4.8113653702999977E-2</v>
      </c>
      <c r="AI126" s="18">
        <f t="shared" ca="1" si="71"/>
        <v>5.0381128631666654E-2</v>
      </c>
      <c r="AJ126" s="18">
        <f t="shared" ca="1" si="71"/>
        <v>5.2648603560333317E-2</v>
      </c>
      <c r="AK126" s="18">
        <f t="shared" ca="1" si="71"/>
        <v>5.491607848899998E-2</v>
      </c>
      <c r="AL126" s="18">
        <f t="shared" ca="1" si="71"/>
        <v>5.7183553417666642E-2</v>
      </c>
      <c r="AM126" s="18">
        <f t="shared" ca="1" si="71"/>
        <v>5.9451028346333319E-2</v>
      </c>
      <c r="AN126" s="18">
        <f t="shared" ca="1" si="71"/>
        <v>6.1718503274999982E-2</v>
      </c>
      <c r="AO126" s="18">
        <f t="shared" ca="1" si="72"/>
        <v>6.3985978203666652E-2</v>
      </c>
      <c r="AP126" s="18">
        <f t="shared" ca="1" si="72"/>
        <v>6.6575824974102582E-2</v>
      </c>
      <c r="AQ126" s="18">
        <f t="shared" ca="1" si="72"/>
        <v>6.9809326334017013E-2</v>
      </c>
      <c r="AR126" s="18">
        <f t="shared" ca="1" si="72"/>
        <v>7.3363021347580645E-2</v>
      </c>
      <c r="AS126" s="18">
        <f t="shared" ca="1" si="72"/>
        <v>7.6916716361144305E-2</v>
      </c>
      <c r="AT126" s="18">
        <f t="shared" ca="1" si="72"/>
        <v>8.0470411374707937E-2</v>
      </c>
      <c r="AU126" s="18">
        <f t="shared" ca="1" si="72"/>
        <v>8.4023017294211577E-2</v>
      </c>
      <c r="AV126" s="18">
        <f t="shared" ca="1" si="72"/>
        <v>8.757562321371519E-2</v>
      </c>
      <c r="AW126" s="18">
        <f t="shared" ca="1" si="72"/>
        <v>9.1129318227278822E-2</v>
      </c>
      <c r="AX126" s="18">
        <f t="shared" ca="1" si="72"/>
        <v>9.4683013240842481E-2</v>
      </c>
      <c r="AY126" s="18">
        <f t="shared" ca="1" si="73"/>
        <v>9.8235619160346108E-2</v>
      </c>
      <c r="AZ126" s="18">
        <f t="shared" ca="1" si="73"/>
        <v>0.10182416518383075</v>
      </c>
      <c r="BA126" s="18">
        <f t="shared" ca="1" si="73"/>
        <v>0.10552488789549863</v>
      </c>
      <c r="BB126" s="18">
        <f t="shared" ca="1" si="73"/>
        <v>0.10938570743399112</v>
      </c>
      <c r="BC126" s="18">
        <f t="shared" ca="1" si="73"/>
        <v>0.11342296021020867</v>
      </c>
      <c r="BD126" s="18">
        <f t="shared" ca="1" si="73"/>
        <v>0.11765624991723186</v>
      </c>
      <c r="BE126" s="18">
        <f t="shared" ca="1" si="73"/>
        <v>0.11899891123294393</v>
      </c>
      <c r="BF126" s="18">
        <f t="shared" ca="1" si="73"/>
        <v>0</v>
      </c>
      <c r="BG126" s="18">
        <f t="shared" ca="1" si="73"/>
        <v>0</v>
      </c>
      <c r="BH126" s="18">
        <f t="shared" ca="1" si="73"/>
        <v>0</v>
      </c>
      <c r="BI126" s="18">
        <f t="shared" ca="1" si="73"/>
        <v>0</v>
      </c>
    </row>
    <row r="127" spans="8:61" x14ac:dyDescent="0.35">
      <c r="H127" s="2" t="str">
        <f t="shared" si="56"/>
        <v>ON_SCCT</v>
      </c>
      <c r="I127">
        <f t="shared" si="58"/>
        <v>2</v>
      </c>
      <c r="J127">
        <f t="shared" si="57"/>
        <v>47</v>
      </c>
      <c r="K127" s="18">
        <f t="shared" ca="1" si="69"/>
        <v>0</v>
      </c>
      <c r="L127" s="18">
        <f t="shared" ca="1" si="69"/>
        <v>0</v>
      </c>
      <c r="M127" s="18">
        <f t="shared" ca="1" si="69"/>
        <v>0</v>
      </c>
      <c r="N127" s="18">
        <f t="shared" ca="1" si="69"/>
        <v>0</v>
      </c>
      <c r="O127" s="18">
        <f t="shared" ca="1" si="69"/>
        <v>0</v>
      </c>
      <c r="P127" s="18">
        <f t="shared" ca="1" si="69"/>
        <v>0</v>
      </c>
      <c r="Q127" s="18">
        <f t="shared" ca="1" si="69"/>
        <v>0</v>
      </c>
      <c r="R127" s="18">
        <f t="shared" ca="1" si="69"/>
        <v>0</v>
      </c>
      <c r="S127" s="18">
        <f t="shared" ca="1" si="69"/>
        <v>0</v>
      </c>
      <c r="T127" s="18">
        <f t="shared" ca="1" si="69"/>
        <v>0</v>
      </c>
      <c r="U127" s="18">
        <f t="shared" ca="1" si="70"/>
        <v>0</v>
      </c>
      <c r="V127" s="18">
        <f t="shared" ca="1" si="70"/>
        <v>0</v>
      </c>
      <c r="W127" s="18">
        <f t="shared" ca="1" si="70"/>
        <v>0</v>
      </c>
      <c r="X127" s="18">
        <f t="shared" ca="1" si="70"/>
        <v>0</v>
      </c>
      <c r="Y127" s="18">
        <f t="shared" ca="1" si="70"/>
        <v>0</v>
      </c>
      <c r="Z127" s="18">
        <f t="shared" ca="1" si="70"/>
        <v>0</v>
      </c>
      <c r="AA127" s="18">
        <f t="shared" ca="1" si="70"/>
        <v>0</v>
      </c>
      <c r="AB127" s="18">
        <f t="shared" ca="1" si="70"/>
        <v>0</v>
      </c>
      <c r="AC127" s="18">
        <f t="shared" ca="1" si="70"/>
        <v>3.4508804130999965E-2</v>
      </c>
      <c r="AD127" s="18">
        <f t="shared" ca="1" si="70"/>
        <v>3.6776279059666649E-2</v>
      </c>
      <c r="AE127" s="18">
        <f t="shared" ca="1" si="71"/>
        <v>3.9043753988333298E-2</v>
      </c>
      <c r="AF127" s="18">
        <f t="shared" ca="1" si="71"/>
        <v>4.1311228916999974E-2</v>
      </c>
      <c r="AG127" s="18">
        <f t="shared" ca="1" si="71"/>
        <v>4.3578703845666637E-2</v>
      </c>
      <c r="AH127" s="18">
        <f t="shared" ca="1" si="71"/>
        <v>4.5846178774333307E-2</v>
      </c>
      <c r="AI127" s="18">
        <f t="shared" ca="1" si="71"/>
        <v>4.8113653702999977E-2</v>
      </c>
      <c r="AJ127" s="18">
        <f t="shared" ca="1" si="71"/>
        <v>5.0381128631666654E-2</v>
      </c>
      <c r="AK127" s="18">
        <f t="shared" ca="1" si="71"/>
        <v>5.2648603560333317E-2</v>
      </c>
      <c r="AL127" s="18">
        <f t="shared" ca="1" si="71"/>
        <v>5.491607848899998E-2</v>
      </c>
      <c r="AM127" s="18">
        <f t="shared" ca="1" si="71"/>
        <v>5.7183553417666642E-2</v>
      </c>
      <c r="AN127" s="18">
        <f t="shared" ca="1" si="71"/>
        <v>5.9451028346333319E-2</v>
      </c>
      <c r="AO127" s="18">
        <f t="shared" ca="1" si="72"/>
        <v>6.1718503274999982E-2</v>
      </c>
      <c r="AP127" s="18">
        <f t="shared" ca="1" si="72"/>
        <v>6.3985978203666652E-2</v>
      </c>
      <c r="AQ127" s="18">
        <f t="shared" ca="1" si="72"/>
        <v>6.6575824974102582E-2</v>
      </c>
      <c r="AR127" s="18">
        <f t="shared" ca="1" si="72"/>
        <v>6.9809326334017013E-2</v>
      </c>
      <c r="AS127" s="18">
        <f t="shared" ca="1" si="72"/>
        <v>7.3363021347580645E-2</v>
      </c>
      <c r="AT127" s="18">
        <f t="shared" ca="1" si="72"/>
        <v>7.6916716361144305E-2</v>
      </c>
      <c r="AU127" s="18">
        <f t="shared" ca="1" si="72"/>
        <v>8.0470411374707937E-2</v>
      </c>
      <c r="AV127" s="18">
        <f t="shared" ca="1" si="72"/>
        <v>8.4023017294211577E-2</v>
      </c>
      <c r="AW127" s="18">
        <f t="shared" ca="1" si="72"/>
        <v>8.757562321371519E-2</v>
      </c>
      <c r="AX127" s="18">
        <f t="shared" ca="1" si="72"/>
        <v>9.1129318227278822E-2</v>
      </c>
      <c r="AY127" s="18">
        <f t="shared" ca="1" si="73"/>
        <v>9.4683013240842481E-2</v>
      </c>
      <c r="AZ127" s="18">
        <f t="shared" ca="1" si="73"/>
        <v>9.8235619160346108E-2</v>
      </c>
      <c r="BA127" s="18">
        <f t="shared" ca="1" si="73"/>
        <v>0.10182416518383075</v>
      </c>
      <c r="BB127" s="18">
        <f t="shared" ca="1" si="73"/>
        <v>0.10552488789549863</v>
      </c>
      <c r="BC127" s="18">
        <f t="shared" ca="1" si="73"/>
        <v>0.10938570743399112</v>
      </c>
      <c r="BD127" s="18">
        <f t="shared" ca="1" si="73"/>
        <v>0.11342296021020867</v>
      </c>
      <c r="BE127" s="18">
        <f t="shared" ca="1" si="73"/>
        <v>0.11765624991723186</v>
      </c>
      <c r="BF127" s="18">
        <f t="shared" ca="1" si="73"/>
        <v>0.11899891123294393</v>
      </c>
      <c r="BG127" s="18">
        <f t="shared" ca="1" si="73"/>
        <v>0</v>
      </c>
      <c r="BH127" s="18">
        <f t="shared" ca="1" si="73"/>
        <v>0</v>
      </c>
      <c r="BI127" s="18">
        <f t="shared" ca="1" si="73"/>
        <v>0</v>
      </c>
    </row>
    <row r="128" spans="8:61" x14ac:dyDescent="0.35">
      <c r="H128" s="2" t="str">
        <f t="shared" si="56"/>
        <v>ON_SCCT</v>
      </c>
      <c r="I128">
        <f t="shared" si="58"/>
        <v>2</v>
      </c>
      <c r="J128">
        <f t="shared" si="57"/>
        <v>48</v>
      </c>
      <c r="K128" s="18">
        <f t="shared" ca="1" si="69"/>
        <v>0</v>
      </c>
      <c r="L128" s="18">
        <f t="shared" ca="1" si="69"/>
        <v>0</v>
      </c>
      <c r="M128" s="18">
        <f t="shared" ca="1" si="69"/>
        <v>0</v>
      </c>
      <c r="N128" s="18">
        <f t="shared" ca="1" si="69"/>
        <v>0</v>
      </c>
      <c r="O128" s="18">
        <f t="shared" ca="1" si="69"/>
        <v>0</v>
      </c>
      <c r="P128" s="18">
        <f t="shared" ca="1" si="69"/>
        <v>0</v>
      </c>
      <c r="Q128" s="18">
        <f t="shared" ca="1" si="69"/>
        <v>0</v>
      </c>
      <c r="R128" s="18">
        <f t="shared" ca="1" si="69"/>
        <v>0</v>
      </c>
      <c r="S128" s="18">
        <f t="shared" ca="1" si="69"/>
        <v>0</v>
      </c>
      <c r="T128" s="18">
        <f t="shared" ca="1" si="69"/>
        <v>0</v>
      </c>
      <c r="U128" s="18">
        <f t="shared" ca="1" si="70"/>
        <v>0</v>
      </c>
      <c r="V128" s="18">
        <f t="shared" ca="1" si="70"/>
        <v>0</v>
      </c>
      <c r="W128" s="18">
        <f t="shared" ca="1" si="70"/>
        <v>0</v>
      </c>
      <c r="X128" s="18">
        <f t="shared" ca="1" si="70"/>
        <v>0</v>
      </c>
      <c r="Y128" s="18">
        <f t="shared" ca="1" si="70"/>
        <v>0</v>
      </c>
      <c r="Z128" s="18">
        <f t="shared" ca="1" si="70"/>
        <v>0</v>
      </c>
      <c r="AA128" s="18">
        <f t="shared" ca="1" si="70"/>
        <v>0</v>
      </c>
      <c r="AB128" s="18">
        <f t="shared" ca="1" si="70"/>
        <v>0</v>
      </c>
      <c r="AC128" s="18">
        <f t="shared" ca="1" si="70"/>
        <v>0</v>
      </c>
      <c r="AD128" s="18">
        <f t="shared" ca="1" si="70"/>
        <v>3.4508804130999965E-2</v>
      </c>
      <c r="AE128" s="18">
        <f t="shared" ca="1" si="71"/>
        <v>3.6776279059666649E-2</v>
      </c>
      <c r="AF128" s="18">
        <f t="shared" ca="1" si="71"/>
        <v>3.9043753988333298E-2</v>
      </c>
      <c r="AG128" s="18">
        <f t="shared" ca="1" si="71"/>
        <v>4.1311228916999974E-2</v>
      </c>
      <c r="AH128" s="18">
        <f t="shared" ca="1" si="71"/>
        <v>4.3578703845666637E-2</v>
      </c>
      <c r="AI128" s="18">
        <f t="shared" ca="1" si="71"/>
        <v>4.5846178774333307E-2</v>
      </c>
      <c r="AJ128" s="18">
        <f t="shared" ca="1" si="71"/>
        <v>4.8113653702999977E-2</v>
      </c>
      <c r="AK128" s="18">
        <f t="shared" ca="1" si="71"/>
        <v>5.0381128631666654E-2</v>
      </c>
      <c r="AL128" s="18">
        <f t="shared" ca="1" si="71"/>
        <v>5.2648603560333317E-2</v>
      </c>
      <c r="AM128" s="18">
        <f t="shared" ca="1" si="71"/>
        <v>5.491607848899998E-2</v>
      </c>
      <c r="AN128" s="18">
        <f t="shared" ca="1" si="71"/>
        <v>5.7183553417666642E-2</v>
      </c>
      <c r="AO128" s="18">
        <f t="shared" ca="1" si="72"/>
        <v>5.9451028346333319E-2</v>
      </c>
      <c r="AP128" s="18">
        <f t="shared" ca="1" si="72"/>
        <v>6.1718503274999982E-2</v>
      </c>
      <c r="AQ128" s="18">
        <f t="shared" ca="1" si="72"/>
        <v>6.3985978203666652E-2</v>
      </c>
      <c r="AR128" s="18">
        <f t="shared" ca="1" si="72"/>
        <v>6.6575824974102582E-2</v>
      </c>
      <c r="AS128" s="18">
        <f t="shared" ca="1" si="72"/>
        <v>6.9809326334017013E-2</v>
      </c>
      <c r="AT128" s="18">
        <f t="shared" ca="1" si="72"/>
        <v>7.3363021347580645E-2</v>
      </c>
      <c r="AU128" s="18">
        <f t="shared" ca="1" si="72"/>
        <v>7.6916716361144305E-2</v>
      </c>
      <c r="AV128" s="18">
        <f t="shared" ca="1" si="72"/>
        <v>8.0470411374707937E-2</v>
      </c>
      <c r="AW128" s="18">
        <f t="shared" ca="1" si="72"/>
        <v>8.4023017294211577E-2</v>
      </c>
      <c r="AX128" s="18">
        <f t="shared" ca="1" si="72"/>
        <v>8.757562321371519E-2</v>
      </c>
      <c r="AY128" s="18">
        <f t="shared" ca="1" si="73"/>
        <v>9.1129318227278822E-2</v>
      </c>
      <c r="AZ128" s="18">
        <f t="shared" ca="1" si="73"/>
        <v>9.4683013240842481E-2</v>
      </c>
      <c r="BA128" s="18">
        <f t="shared" ca="1" si="73"/>
        <v>9.8235619160346108E-2</v>
      </c>
      <c r="BB128" s="18">
        <f t="shared" ca="1" si="73"/>
        <v>0.10182416518383075</v>
      </c>
      <c r="BC128" s="18">
        <f t="shared" ca="1" si="73"/>
        <v>0.10552488789549863</v>
      </c>
      <c r="BD128" s="18">
        <f t="shared" ca="1" si="73"/>
        <v>0.10938570743399112</v>
      </c>
      <c r="BE128" s="18">
        <f t="shared" ca="1" si="73"/>
        <v>0.11342296021020867</v>
      </c>
      <c r="BF128" s="18">
        <f t="shared" ca="1" si="73"/>
        <v>0.11765624991723186</v>
      </c>
      <c r="BG128" s="18">
        <f t="shared" ca="1" si="73"/>
        <v>0.11899891123294393</v>
      </c>
      <c r="BH128" s="18">
        <f t="shared" ca="1" si="73"/>
        <v>0</v>
      </c>
      <c r="BI128" s="18">
        <f t="shared" ca="1" si="73"/>
        <v>0</v>
      </c>
    </row>
    <row r="129" spans="8:61" x14ac:dyDescent="0.35">
      <c r="H129" s="2" t="str">
        <f t="shared" si="56"/>
        <v>ON_SCCT</v>
      </c>
      <c r="I129">
        <f t="shared" si="58"/>
        <v>2</v>
      </c>
      <c r="J129">
        <f t="shared" si="57"/>
        <v>49</v>
      </c>
      <c r="K129" s="18">
        <f t="shared" ref="K129:T138" ca="1" si="74">IF(K$28&gt;$J129,0,OFFSET($K$2,$I129,$J129-K$28))</f>
        <v>0</v>
      </c>
      <c r="L129" s="18">
        <f t="shared" ca="1" si="74"/>
        <v>0</v>
      </c>
      <c r="M129" s="18">
        <f t="shared" ca="1" si="74"/>
        <v>0</v>
      </c>
      <c r="N129" s="18">
        <f t="shared" ca="1" si="74"/>
        <v>0</v>
      </c>
      <c r="O129" s="18">
        <f t="shared" ca="1" si="74"/>
        <v>0</v>
      </c>
      <c r="P129" s="18">
        <f t="shared" ca="1" si="74"/>
        <v>0</v>
      </c>
      <c r="Q129" s="18">
        <f t="shared" ca="1" si="74"/>
        <v>0</v>
      </c>
      <c r="R129" s="18">
        <f t="shared" ca="1" si="74"/>
        <v>0</v>
      </c>
      <c r="S129" s="18">
        <f t="shared" ca="1" si="74"/>
        <v>0</v>
      </c>
      <c r="T129" s="18">
        <f t="shared" ca="1" si="74"/>
        <v>0</v>
      </c>
      <c r="U129" s="18">
        <f t="shared" ref="U129:AD138" ca="1" si="75">IF(U$28&gt;$J129,0,OFFSET($K$2,$I129,$J129-U$28))</f>
        <v>0</v>
      </c>
      <c r="V129" s="18">
        <f t="shared" ca="1" si="75"/>
        <v>0</v>
      </c>
      <c r="W129" s="18">
        <f t="shared" ca="1" si="75"/>
        <v>0</v>
      </c>
      <c r="X129" s="18">
        <f t="shared" ca="1" si="75"/>
        <v>0</v>
      </c>
      <c r="Y129" s="18">
        <f t="shared" ca="1" si="75"/>
        <v>0</v>
      </c>
      <c r="Z129" s="18">
        <f t="shared" ca="1" si="75"/>
        <v>0</v>
      </c>
      <c r="AA129" s="18">
        <f t="shared" ca="1" si="75"/>
        <v>0</v>
      </c>
      <c r="AB129" s="18">
        <f t="shared" ca="1" si="75"/>
        <v>0</v>
      </c>
      <c r="AC129" s="18">
        <f t="shared" ca="1" si="75"/>
        <v>0</v>
      </c>
      <c r="AD129" s="18">
        <f t="shared" ca="1" si="75"/>
        <v>0</v>
      </c>
      <c r="AE129" s="18">
        <f t="shared" ref="AE129:AN138" ca="1" si="76">IF(AE$28&gt;$J129,0,OFFSET($K$2,$I129,$J129-AE$28))</f>
        <v>3.4508804130999965E-2</v>
      </c>
      <c r="AF129" s="18">
        <f t="shared" ca="1" si="76"/>
        <v>3.6776279059666649E-2</v>
      </c>
      <c r="AG129" s="18">
        <f t="shared" ca="1" si="76"/>
        <v>3.9043753988333298E-2</v>
      </c>
      <c r="AH129" s="18">
        <f t="shared" ca="1" si="76"/>
        <v>4.1311228916999974E-2</v>
      </c>
      <c r="AI129" s="18">
        <f t="shared" ca="1" si="76"/>
        <v>4.3578703845666637E-2</v>
      </c>
      <c r="AJ129" s="18">
        <f t="shared" ca="1" si="76"/>
        <v>4.5846178774333307E-2</v>
      </c>
      <c r="AK129" s="18">
        <f t="shared" ca="1" si="76"/>
        <v>4.8113653702999977E-2</v>
      </c>
      <c r="AL129" s="18">
        <f t="shared" ca="1" si="76"/>
        <v>5.0381128631666654E-2</v>
      </c>
      <c r="AM129" s="18">
        <f t="shared" ca="1" si="76"/>
        <v>5.2648603560333317E-2</v>
      </c>
      <c r="AN129" s="18">
        <f t="shared" ca="1" si="76"/>
        <v>5.491607848899998E-2</v>
      </c>
      <c r="AO129" s="18">
        <f t="shared" ref="AO129:AX138" ca="1" si="77">IF(AO$28&gt;$J129,0,OFFSET($K$2,$I129,$J129-AO$28))</f>
        <v>5.7183553417666642E-2</v>
      </c>
      <c r="AP129" s="18">
        <f t="shared" ca="1" si="77"/>
        <v>5.9451028346333319E-2</v>
      </c>
      <c r="AQ129" s="18">
        <f t="shared" ca="1" si="77"/>
        <v>6.1718503274999982E-2</v>
      </c>
      <c r="AR129" s="18">
        <f t="shared" ca="1" si="77"/>
        <v>6.3985978203666652E-2</v>
      </c>
      <c r="AS129" s="18">
        <f t="shared" ca="1" si="77"/>
        <v>6.6575824974102582E-2</v>
      </c>
      <c r="AT129" s="18">
        <f t="shared" ca="1" si="77"/>
        <v>6.9809326334017013E-2</v>
      </c>
      <c r="AU129" s="18">
        <f t="shared" ca="1" si="77"/>
        <v>7.3363021347580645E-2</v>
      </c>
      <c r="AV129" s="18">
        <f t="shared" ca="1" si="77"/>
        <v>7.6916716361144305E-2</v>
      </c>
      <c r="AW129" s="18">
        <f t="shared" ca="1" si="77"/>
        <v>8.0470411374707937E-2</v>
      </c>
      <c r="AX129" s="18">
        <f t="shared" ca="1" si="77"/>
        <v>8.4023017294211577E-2</v>
      </c>
      <c r="AY129" s="18">
        <f t="shared" ref="AY129:BI138" ca="1" si="78">IF(AY$28&gt;$J129,0,OFFSET($K$2,$I129,$J129-AY$28))</f>
        <v>8.757562321371519E-2</v>
      </c>
      <c r="AZ129" s="18">
        <f t="shared" ca="1" si="78"/>
        <v>9.1129318227278822E-2</v>
      </c>
      <c r="BA129" s="18">
        <f t="shared" ca="1" si="78"/>
        <v>9.4683013240842481E-2</v>
      </c>
      <c r="BB129" s="18">
        <f t="shared" ca="1" si="78"/>
        <v>9.8235619160346108E-2</v>
      </c>
      <c r="BC129" s="18">
        <f t="shared" ca="1" si="78"/>
        <v>0.10182416518383075</v>
      </c>
      <c r="BD129" s="18">
        <f t="shared" ca="1" si="78"/>
        <v>0.10552488789549863</v>
      </c>
      <c r="BE129" s="18">
        <f t="shared" ca="1" si="78"/>
        <v>0.10938570743399112</v>
      </c>
      <c r="BF129" s="18">
        <f t="shared" ca="1" si="78"/>
        <v>0.11342296021020867</v>
      </c>
      <c r="BG129" s="18">
        <f t="shared" ca="1" si="78"/>
        <v>0.11765624991723186</v>
      </c>
      <c r="BH129" s="18">
        <f t="shared" ca="1" si="78"/>
        <v>0.11899891123294393</v>
      </c>
      <c r="BI129" s="18">
        <f t="shared" ca="1" si="78"/>
        <v>0</v>
      </c>
    </row>
    <row r="130" spans="8:61" x14ac:dyDescent="0.35">
      <c r="H130" s="2" t="str">
        <f t="shared" si="56"/>
        <v>ON_SCCT</v>
      </c>
      <c r="I130">
        <f t="shared" si="58"/>
        <v>2</v>
      </c>
      <c r="J130">
        <f t="shared" si="57"/>
        <v>50</v>
      </c>
      <c r="K130" s="18">
        <f t="shared" ca="1" si="74"/>
        <v>0</v>
      </c>
      <c r="L130" s="18">
        <f t="shared" ca="1" si="74"/>
        <v>0</v>
      </c>
      <c r="M130" s="18">
        <f t="shared" ca="1" si="74"/>
        <v>0</v>
      </c>
      <c r="N130" s="18">
        <f t="shared" ca="1" si="74"/>
        <v>0</v>
      </c>
      <c r="O130" s="18">
        <f t="shared" ca="1" si="74"/>
        <v>0</v>
      </c>
      <c r="P130" s="18">
        <f t="shared" ca="1" si="74"/>
        <v>0</v>
      </c>
      <c r="Q130" s="18">
        <f t="shared" ca="1" si="74"/>
        <v>0</v>
      </c>
      <c r="R130" s="18">
        <f t="shared" ca="1" si="74"/>
        <v>0</v>
      </c>
      <c r="S130" s="18">
        <f t="shared" ca="1" si="74"/>
        <v>0</v>
      </c>
      <c r="T130" s="18">
        <f t="shared" ca="1" si="74"/>
        <v>0</v>
      </c>
      <c r="U130" s="18">
        <f t="shared" ca="1" si="75"/>
        <v>0</v>
      </c>
      <c r="V130" s="18">
        <f t="shared" ca="1" si="75"/>
        <v>0</v>
      </c>
      <c r="W130" s="18">
        <f t="shared" ca="1" si="75"/>
        <v>0</v>
      </c>
      <c r="X130" s="18">
        <f t="shared" ca="1" si="75"/>
        <v>0</v>
      </c>
      <c r="Y130" s="18">
        <f t="shared" ca="1" si="75"/>
        <v>0</v>
      </c>
      <c r="Z130" s="18">
        <f t="shared" ca="1" si="75"/>
        <v>0</v>
      </c>
      <c r="AA130" s="18">
        <f t="shared" ca="1" si="75"/>
        <v>0</v>
      </c>
      <c r="AB130" s="18">
        <f t="shared" ca="1" si="75"/>
        <v>0</v>
      </c>
      <c r="AC130" s="18">
        <f t="shared" ca="1" si="75"/>
        <v>0</v>
      </c>
      <c r="AD130" s="18">
        <f t="shared" ca="1" si="75"/>
        <v>0</v>
      </c>
      <c r="AE130" s="18">
        <f t="shared" ca="1" si="76"/>
        <v>0</v>
      </c>
      <c r="AF130" s="18">
        <f t="shared" ca="1" si="76"/>
        <v>3.4508804130999965E-2</v>
      </c>
      <c r="AG130" s="18">
        <f t="shared" ca="1" si="76"/>
        <v>3.6776279059666649E-2</v>
      </c>
      <c r="AH130" s="18">
        <f t="shared" ca="1" si="76"/>
        <v>3.9043753988333298E-2</v>
      </c>
      <c r="AI130" s="18">
        <f t="shared" ca="1" si="76"/>
        <v>4.1311228916999974E-2</v>
      </c>
      <c r="AJ130" s="18">
        <f t="shared" ca="1" si="76"/>
        <v>4.3578703845666637E-2</v>
      </c>
      <c r="AK130" s="18">
        <f t="shared" ca="1" si="76"/>
        <v>4.5846178774333307E-2</v>
      </c>
      <c r="AL130" s="18">
        <f t="shared" ca="1" si="76"/>
        <v>4.8113653702999977E-2</v>
      </c>
      <c r="AM130" s="18">
        <f t="shared" ca="1" si="76"/>
        <v>5.0381128631666654E-2</v>
      </c>
      <c r="AN130" s="18">
        <f t="shared" ca="1" si="76"/>
        <v>5.2648603560333317E-2</v>
      </c>
      <c r="AO130" s="18">
        <f t="shared" ca="1" si="77"/>
        <v>5.491607848899998E-2</v>
      </c>
      <c r="AP130" s="18">
        <f t="shared" ca="1" si="77"/>
        <v>5.7183553417666642E-2</v>
      </c>
      <c r="AQ130" s="18">
        <f t="shared" ca="1" si="77"/>
        <v>5.9451028346333319E-2</v>
      </c>
      <c r="AR130" s="18">
        <f t="shared" ca="1" si="77"/>
        <v>6.1718503274999982E-2</v>
      </c>
      <c r="AS130" s="18">
        <f t="shared" ca="1" si="77"/>
        <v>6.3985978203666652E-2</v>
      </c>
      <c r="AT130" s="18">
        <f t="shared" ca="1" si="77"/>
        <v>6.6575824974102582E-2</v>
      </c>
      <c r="AU130" s="18">
        <f t="shared" ca="1" si="77"/>
        <v>6.9809326334017013E-2</v>
      </c>
      <c r="AV130" s="18">
        <f t="shared" ca="1" si="77"/>
        <v>7.3363021347580645E-2</v>
      </c>
      <c r="AW130" s="18">
        <f t="shared" ca="1" si="77"/>
        <v>7.6916716361144305E-2</v>
      </c>
      <c r="AX130" s="18">
        <f t="shared" ca="1" si="77"/>
        <v>8.0470411374707937E-2</v>
      </c>
      <c r="AY130" s="18">
        <f t="shared" ca="1" si="78"/>
        <v>8.4023017294211577E-2</v>
      </c>
      <c r="AZ130" s="18">
        <f t="shared" ca="1" si="78"/>
        <v>8.757562321371519E-2</v>
      </c>
      <c r="BA130" s="18">
        <f t="shared" ca="1" si="78"/>
        <v>9.1129318227278822E-2</v>
      </c>
      <c r="BB130" s="18">
        <f t="shared" ca="1" si="78"/>
        <v>9.4683013240842481E-2</v>
      </c>
      <c r="BC130" s="18">
        <f t="shared" ca="1" si="78"/>
        <v>9.8235619160346108E-2</v>
      </c>
      <c r="BD130" s="18">
        <f t="shared" ca="1" si="78"/>
        <v>0.10182416518383075</v>
      </c>
      <c r="BE130" s="18">
        <f t="shared" ca="1" si="78"/>
        <v>0.10552488789549863</v>
      </c>
      <c r="BF130" s="18">
        <f t="shared" ca="1" si="78"/>
        <v>0.10938570743399112</v>
      </c>
      <c r="BG130" s="18">
        <f t="shared" ca="1" si="78"/>
        <v>0.11342296021020867</v>
      </c>
      <c r="BH130" s="18">
        <f t="shared" ca="1" si="78"/>
        <v>0.11765624991723186</v>
      </c>
      <c r="BI130" s="18">
        <f t="shared" ca="1" si="78"/>
        <v>0.11899891123294393</v>
      </c>
    </row>
    <row r="131" spans="8:61" x14ac:dyDescent="0.35">
      <c r="H131" s="2" t="str">
        <f t="shared" si="56"/>
        <v>ON_Solar</v>
      </c>
      <c r="I131">
        <f t="shared" si="58"/>
        <v>3</v>
      </c>
      <c r="J131">
        <f t="shared" si="57"/>
        <v>0</v>
      </c>
      <c r="K131" s="18">
        <f t="shared" ca="1" si="74"/>
        <v>0.12381353598336363</v>
      </c>
      <c r="L131" s="18">
        <f t="shared" ca="1" si="74"/>
        <v>0</v>
      </c>
      <c r="M131" s="18">
        <f t="shared" ca="1" si="74"/>
        <v>0</v>
      </c>
      <c r="N131" s="18">
        <f t="shared" ca="1" si="74"/>
        <v>0</v>
      </c>
      <c r="O131" s="18">
        <f t="shared" ca="1" si="74"/>
        <v>0</v>
      </c>
      <c r="P131" s="18">
        <f t="shared" ca="1" si="74"/>
        <v>0</v>
      </c>
      <c r="Q131" s="18">
        <f t="shared" ca="1" si="74"/>
        <v>0</v>
      </c>
      <c r="R131" s="18">
        <f t="shared" ca="1" si="74"/>
        <v>0</v>
      </c>
      <c r="S131" s="18">
        <f t="shared" ca="1" si="74"/>
        <v>0</v>
      </c>
      <c r="T131" s="18">
        <f t="shared" ca="1" si="74"/>
        <v>0</v>
      </c>
      <c r="U131" s="18">
        <f t="shared" ca="1" si="75"/>
        <v>0</v>
      </c>
      <c r="V131" s="18">
        <f t="shared" ca="1" si="75"/>
        <v>0</v>
      </c>
      <c r="W131" s="18">
        <f t="shared" ca="1" si="75"/>
        <v>0</v>
      </c>
      <c r="X131" s="18">
        <f t="shared" ca="1" si="75"/>
        <v>0</v>
      </c>
      <c r="Y131" s="18">
        <f t="shared" ca="1" si="75"/>
        <v>0</v>
      </c>
      <c r="Z131" s="18">
        <f t="shared" ca="1" si="75"/>
        <v>0</v>
      </c>
      <c r="AA131" s="18">
        <f t="shared" ca="1" si="75"/>
        <v>0</v>
      </c>
      <c r="AB131" s="18">
        <f t="shared" ca="1" si="75"/>
        <v>0</v>
      </c>
      <c r="AC131" s="18">
        <f t="shared" ca="1" si="75"/>
        <v>0</v>
      </c>
      <c r="AD131" s="18">
        <f t="shared" ca="1" si="75"/>
        <v>0</v>
      </c>
      <c r="AE131" s="18">
        <f t="shared" ca="1" si="76"/>
        <v>0</v>
      </c>
      <c r="AF131" s="18">
        <f t="shared" ca="1" si="76"/>
        <v>0</v>
      </c>
      <c r="AG131" s="18">
        <f t="shared" ca="1" si="76"/>
        <v>0</v>
      </c>
      <c r="AH131" s="18">
        <f t="shared" ca="1" si="76"/>
        <v>0</v>
      </c>
      <c r="AI131" s="18">
        <f t="shared" ca="1" si="76"/>
        <v>0</v>
      </c>
      <c r="AJ131" s="18">
        <f t="shared" ca="1" si="76"/>
        <v>0</v>
      </c>
      <c r="AK131" s="18">
        <f t="shared" ca="1" si="76"/>
        <v>0</v>
      </c>
      <c r="AL131" s="18">
        <f t="shared" ca="1" si="76"/>
        <v>0</v>
      </c>
      <c r="AM131" s="18">
        <f t="shared" ca="1" si="76"/>
        <v>0</v>
      </c>
      <c r="AN131" s="18">
        <f t="shared" ca="1" si="76"/>
        <v>0</v>
      </c>
      <c r="AO131" s="18">
        <f t="shared" ca="1" si="77"/>
        <v>0</v>
      </c>
      <c r="AP131" s="18">
        <f t="shared" ca="1" si="77"/>
        <v>0</v>
      </c>
      <c r="AQ131" s="18">
        <f t="shared" ca="1" si="77"/>
        <v>0</v>
      </c>
      <c r="AR131" s="18">
        <f t="shared" ca="1" si="77"/>
        <v>0</v>
      </c>
      <c r="AS131" s="18">
        <f t="shared" ca="1" si="77"/>
        <v>0</v>
      </c>
      <c r="AT131" s="18">
        <f t="shared" ca="1" si="77"/>
        <v>0</v>
      </c>
      <c r="AU131" s="18">
        <f t="shared" ca="1" si="77"/>
        <v>0</v>
      </c>
      <c r="AV131" s="18">
        <f t="shared" ca="1" si="77"/>
        <v>0</v>
      </c>
      <c r="AW131" s="18">
        <f t="shared" ca="1" si="77"/>
        <v>0</v>
      </c>
      <c r="AX131" s="18">
        <f t="shared" ca="1" si="77"/>
        <v>0</v>
      </c>
      <c r="AY131" s="18">
        <f t="shared" ca="1" si="78"/>
        <v>0</v>
      </c>
      <c r="AZ131" s="18">
        <f t="shared" ca="1" si="78"/>
        <v>0</v>
      </c>
      <c r="BA131" s="18">
        <f t="shared" ca="1" si="78"/>
        <v>0</v>
      </c>
      <c r="BB131" s="18">
        <f t="shared" ca="1" si="78"/>
        <v>0</v>
      </c>
      <c r="BC131" s="18">
        <f t="shared" ca="1" si="78"/>
        <v>0</v>
      </c>
      <c r="BD131" s="18">
        <f t="shared" ca="1" si="78"/>
        <v>0</v>
      </c>
      <c r="BE131" s="18">
        <f t="shared" ca="1" si="78"/>
        <v>0</v>
      </c>
      <c r="BF131" s="18">
        <f t="shared" ca="1" si="78"/>
        <v>0</v>
      </c>
      <c r="BG131" s="18">
        <f t="shared" ca="1" si="78"/>
        <v>0</v>
      </c>
      <c r="BH131" s="18">
        <f t="shared" ca="1" si="78"/>
        <v>0</v>
      </c>
      <c r="BI131" s="18">
        <f t="shared" ca="1" si="78"/>
        <v>0</v>
      </c>
    </row>
    <row r="132" spans="8:61" x14ac:dyDescent="0.35">
      <c r="H132" s="2" t="str">
        <f t="shared" si="56"/>
        <v>ON_Solar</v>
      </c>
      <c r="I132">
        <f t="shared" si="58"/>
        <v>3</v>
      </c>
      <c r="J132">
        <f t="shared" si="57"/>
        <v>1</v>
      </c>
      <c r="K132" s="18">
        <f t="shared" ca="1" si="74"/>
        <v>0.1181291169568008</v>
      </c>
      <c r="L132" s="18">
        <f t="shared" ca="1" si="74"/>
        <v>0.12381353598336363</v>
      </c>
      <c r="M132" s="18">
        <f t="shared" ca="1" si="74"/>
        <v>0</v>
      </c>
      <c r="N132" s="18">
        <f t="shared" ca="1" si="74"/>
        <v>0</v>
      </c>
      <c r="O132" s="18">
        <f t="shared" ca="1" si="74"/>
        <v>0</v>
      </c>
      <c r="P132" s="18">
        <f t="shared" ca="1" si="74"/>
        <v>0</v>
      </c>
      <c r="Q132" s="18">
        <f t="shared" ca="1" si="74"/>
        <v>0</v>
      </c>
      <c r="R132" s="18">
        <f t="shared" ca="1" si="74"/>
        <v>0</v>
      </c>
      <c r="S132" s="18">
        <f t="shared" ca="1" si="74"/>
        <v>0</v>
      </c>
      <c r="T132" s="18">
        <f t="shared" ca="1" si="74"/>
        <v>0</v>
      </c>
      <c r="U132" s="18">
        <f t="shared" ca="1" si="75"/>
        <v>0</v>
      </c>
      <c r="V132" s="18">
        <f t="shared" ca="1" si="75"/>
        <v>0</v>
      </c>
      <c r="W132" s="18">
        <f t="shared" ca="1" si="75"/>
        <v>0</v>
      </c>
      <c r="X132" s="18">
        <f t="shared" ca="1" si="75"/>
        <v>0</v>
      </c>
      <c r="Y132" s="18">
        <f t="shared" ca="1" si="75"/>
        <v>0</v>
      </c>
      <c r="Z132" s="18">
        <f t="shared" ca="1" si="75"/>
        <v>0</v>
      </c>
      <c r="AA132" s="18">
        <f t="shared" ca="1" si="75"/>
        <v>0</v>
      </c>
      <c r="AB132" s="18">
        <f t="shared" ca="1" si="75"/>
        <v>0</v>
      </c>
      <c r="AC132" s="18">
        <f t="shared" ca="1" si="75"/>
        <v>0</v>
      </c>
      <c r="AD132" s="18">
        <f t="shared" ca="1" si="75"/>
        <v>0</v>
      </c>
      <c r="AE132" s="18">
        <f t="shared" ca="1" si="76"/>
        <v>0</v>
      </c>
      <c r="AF132" s="18">
        <f t="shared" ca="1" si="76"/>
        <v>0</v>
      </c>
      <c r="AG132" s="18">
        <f t="shared" ca="1" si="76"/>
        <v>0</v>
      </c>
      <c r="AH132" s="18">
        <f t="shared" ca="1" si="76"/>
        <v>0</v>
      </c>
      <c r="AI132" s="18">
        <f t="shared" ca="1" si="76"/>
        <v>0</v>
      </c>
      <c r="AJ132" s="18">
        <f t="shared" ca="1" si="76"/>
        <v>0</v>
      </c>
      <c r="AK132" s="18">
        <f t="shared" ca="1" si="76"/>
        <v>0</v>
      </c>
      <c r="AL132" s="18">
        <f t="shared" ca="1" si="76"/>
        <v>0</v>
      </c>
      <c r="AM132" s="18">
        <f t="shared" ca="1" si="76"/>
        <v>0</v>
      </c>
      <c r="AN132" s="18">
        <f t="shared" ca="1" si="76"/>
        <v>0</v>
      </c>
      <c r="AO132" s="18">
        <f t="shared" ca="1" si="77"/>
        <v>0</v>
      </c>
      <c r="AP132" s="18">
        <f t="shared" ca="1" si="77"/>
        <v>0</v>
      </c>
      <c r="AQ132" s="18">
        <f t="shared" ca="1" si="77"/>
        <v>0</v>
      </c>
      <c r="AR132" s="18">
        <f t="shared" ca="1" si="77"/>
        <v>0</v>
      </c>
      <c r="AS132" s="18">
        <f t="shared" ca="1" si="77"/>
        <v>0</v>
      </c>
      <c r="AT132" s="18">
        <f t="shared" ca="1" si="77"/>
        <v>0</v>
      </c>
      <c r="AU132" s="18">
        <f t="shared" ca="1" si="77"/>
        <v>0</v>
      </c>
      <c r="AV132" s="18">
        <f t="shared" ca="1" si="77"/>
        <v>0</v>
      </c>
      <c r="AW132" s="18">
        <f t="shared" ca="1" si="77"/>
        <v>0</v>
      </c>
      <c r="AX132" s="18">
        <f t="shared" ca="1" si="77"/>
        <v>0</v>
      </c>
      <c r="AY132" s="18">
        <f t="shared" ca="1" si="78"/>
        <v>0</v>
      </c>
      <c r="AZ132" s="18">
        <f t="shared" ca="1" si="78"/>
        <v>0</v>
      </c>
      <c r="BA132" s="18">
        <f t="shared" ca="1" si="78"/>
        <v>0</v>
      </c>
      <c r="BB132" s="18">
        <f t="shared" ca="1" si="78"/>
        <v>0</v>
      </c>
      <c r="BC132" s="18">
        <f t="shared" ca="1" si="78"/>
        <v>0</v>
      </c>
      <c r="BD132" s="18">
        <f t="shared" ca="1" si="78"/>
        <v>0</v>
      </c>
      <c r="BE132" s="18">
        <f t="shared" ca="1" si="78"/>
        <v>0</v>
      </c>
      <c r="BF132" s="18">
        <f t="shared" ca="1" si="78"/>
        <v>0</v>
      </c>
      <c r="BG132" s="18">
        <f t="shared" ca="1" si="78"/>
        <v>0</v>
      </c>
      <c r="BH132" s="18">
        <f t="shared" ca="1" si="78"/>
        <v>0</v>
      </c>
      <c r="BI132" s="18">
        <f t="shared" ca="1" si="78"/>
        <v>0</v>
      </c>
    </row>
    <row r="133" spans="8:61" x14ac:dyDescent="0.35">
      <c r="H133" s="2" t="str">
        <f t="shared" si="56"/>
        <v>ON_Solar</v>
      </c>
      <c r="I133">
        <f t="shared" si="58"/>
        <v>3</v>
      </c>
      <c r="J133">
        <f t="shared" si="57"/>
        <v>2</v>
      </c>
      <c r="K133" s="18">
        <f t="shared" ca="1" si="74"/>
        <v>0.10982382545504049</v>
      </c>
      <c r="L133" s="18">
        <f t="shared" ca="1" si="74"/>
        <v>0.1181291169568008</v>
      </c>
      <c r="M133" s="18">
        <f t="shared" ca="1" si="74"/>
        <v>0.12381353598336363</v>
      </c>
      <c r="N133" s="18">
        <f t="shared" ca="1" si="74"/>
        <v>0</v>
      </c>
      <c r="O133" s="18">
        <f t="shared" ca="1" si="74"/>
        <v>0</v>
      </c>
      <c r="P133" s="18">
        <f t="shared" ca="1" si="74"/>
        <v>0</v>
      </c>
      <c r="Q133" s="18">
        <f t="shared" ca="1" si="74"/>
        <v>0</v>
      </c>
      <c r="R133" s="18">
        <f t="shared" ca="1" si="74"/>
        <v>0</v>
      </c>
      <c r="S133" s="18">
        <f t="shared" ca="1" si="74"/>
        <v>0</v>
      </c>
      <c r="T133" s="18">
        <f t="shared" ca="1" si="74"/>
        <v>0</v>
      </c>
      <c r="U133" s="18">
        <f t="shared" ca="1" si="75"/>
        <v>0</v>
      </c>
      <c r="V133" s="18">
        <f t="shared" ca="1" si="75"/>
        <v>0</v>
      </c>
      <c r="W133" s="18">
        <f t="shared" ca="1" si="75"/>
        <v>0</v>
      </c>
      <c r="X133" s="18">
        <f t="shared" ca="1" si="75"/>
        <v>0</v>
      </c>
      <c r="Y133" s="18">
        <f t="shared" ca="1" si="75"/>
        <v>0</v>
      </c>
      <c r="Z133" s="18">
        <f t="shared" ca="1" si="75"/>
        <v>0</v>
      </c>
      <c r="AA133" s="18">
        <f t="shared" ca="1" si="75"/>
        <v>0</v>
      </c>
      <c r="AB133" s="18">
        <f t="shared" ca="1" si="75"/>
        <v>0</v>
      </c>
      <c r="AC133" s="18">
        <f t="shared" ca="1" si="75"/>
        <v>0</v>
      </c>
      <c r="AD133" s="18">
        <f t="shared" ca="1" si="75"/>
        <v>0</v>
      </c>
      <c r="AE133" s="18">
        <f t="shared" ca="1" si="76"/>
        <v>0</v>
      </c>
      <c r="AF133" s="18">
        <f t="shared" ca="1" si="76"/>
        <v>0</v>
      </c>
      <c r="AG133" s="18">
        <f t="shared" ca="1" si="76"/>
        <v>0</v>
      </c>
      <c r="AH133" s="18">
        <f t="shared" ca="1" si="76"/>
        <v>0</v>
      </c>
      <c r="AI133" s="18">
        <f t="shared" ca="1" si="76"/>
        <v>0</v>
      </c>
      <c r="AJ133" s="18">
        <f t="shared" ca="1" si="76"/>
        <v>0</v>
      </c>
      <c r="AK133" s="18">
        <f t="shared" ca="1" si="76"/>
        <v>0</v>
      </c>
      <c r="AL133" s="18">
        <f t="shared" ca="1" si="76"/>
        <v>0</v>
      </c>
      <c r="AM133" s="18">
        <f t="shared" ca="1" si="76"/>
        <v>0</v>
      </c>
      <c r="AN133" s="18">
        <f t="shared" ca="1" si="76"/>
        <v>0</v>
      </c>
      <c r="AO133" s="18">
        <f t="shared" ca="1" si="77"/>
        <v>0</v>
      </c>
      <c r="AP133" s="18">
        <f t="shared" ca="1" si="77"/>
        <v>0</v>
      </c>
      <c r="AQ133" s="18">
        <f t="shared" ca="1" si="77"/>
        <v>0</v>
      </c>
      <c r="AR133" s="18">
        <f t="shared" ca="1" si="77"/>
        <v>0</v>
      </c>
      <c r="AS133" s="18">
        <f t="shared" ca="1" si="77"/>
        <v>0</v>
      </c>
      <c r="AT133" s="18">
        <f t="shared" ca="1" si="77"/>
        <v>0</v>
      </c>
      <c r="AU133" s="18">
        <f t="shared" ca="1" si="77"/>
        <v>0</v>
      </c>
      <c r="AV133" s="18">
        <f t="shared" ca="1" si="77"/>
        <v>0</v>
      </c>
      <c r="AW133" s="18">
        <f t="shared" ca="1" si="77"/>
        <v>0</v>
      </c>
      <c r="AX133" s="18">
        <f t="shared" ca="1" si="77"/>
        <v>0</v>
      </c>
      <c r="AY133" s="18">
        <f t="shared" ca="1" si="78"/>
        <v>0</v>
      </c>
      <c r="AZ133" s="18">
        <f t="shared" ca="1" si="78"/>
        <v>0</v>
      </c>
      <c r="BA133" s="18">
        <f t="shared" ca="1" si="78"/>
        <v>0</v>
      </c>
      <c r="BB133" s="18">
        <f t="shared" ca="1" si="78"/>
        <v>0</v>
      </c>
      <c r="BC133" s="18">
        <f t="shared" ca="1" si="78"/>
        <v>0</v>
      </c>
      <c r="BD133" s="18">
        <f t="shared" ca="1" si="78"/>
        <v>0</v>
      </c>
      <c r="BE133" s="18">
        <f t="shared" ca="1" si="78"/>
        <v>0</v>
      </c>
      <c r="BF133" s="18">
        <f t="shared" ca="1" si="78"/>
        <v>0</v>
      </c>
      <c r="BG133" s="18">
        <f t="shared" ca="1" si="78"/>
        <v>0</v>
      </c>
      <c r="BH133" s="18">
        <f t="shared" ca="1" si="78"/>
        <v>0</v>
      </c>
      <c r="BI133" s="18">
        <f t="shared" ca="1" si="78"/>
        <v>0</v>
      </c>
    </row>
    <row r="134" spans="8:61" x14ac:dyDescent="0.35">
      <c r="H134" s="2" t="str">
        <f t="shared" si="56"/>
        <v>ON_Solar</v>
      </c>
      <c r="I134">
        <f t="shared" si="58"/>
        <v>3</v>
      </c>
      <c r="J134">
        <f t="shared" si="57"/>
        <v>3</v>
      </c>
      <c r="K134" s="18">
        <f t="shared" ca="1" si="74"/>
        <v>0.1037489985882243</v>
      </c>
      <c r="L134" s="18">
        <f t="shared" ca="1" si="74"/>
        <v>0.10982382545504049</v>
      </c>
      <c r="M134" s="18">
        <f t="shared" ca="1" si="74"/>
        <v>0.1181291169568008</v>
      </c>
      <c r="N134" s="18">
        <f t="shared" ca="1" si="74"/>
        <v>0.12381353598336363</v>
      </c>
      <c r="O134" s="18">
        <f t="shared" ca="1" si="74"/>
        <v>0</v>
      </c>
      <c r="P134" s="18">
        <f t="shared" ca="1" si="74"/>
        <v>0</v>
      </c>
      <c r="Q134" s="18">
        <f t="shared" ca="1" si="74"/>
        <v>0</v>
      </c>
      <c r="R134" s="18">
        <f t="shared" ca="1" si="74"/>
        <v>0</v>
      </c>
      <c r="S134" s="18">
        <f t="shared" ca="1" si="74"/>
        <v>0</v>
      </c>
      <c r="T134" s="18">
        <f t="shared" ca="1" si="74"/>
        <v>0</v>
      </c>
      <c r="U134" s="18">
        <f t="shared" ca="1" si="75"/>
        <v>0</v>
      </c>
      <c r="V134" s="18">
        <f t="shared" ca="1" si="75"/>
        <v>0</v>
      </c>
      <c r="W134" s="18">
        <f t="shared" ca="1" si="75"/>
        <v>0</v>
      </c>
      <c r="X134" s="18">
        <f t="shared" ca="1" si="75"/>
        <v>0</v>
      </c>
      <c r="Y134" s="18">
        <f t="shared" ca="1" si="75"/>
        <v>0</v>
      </c>
      <c r="Z134" s="18">
        <f t="shared" ca="1" si="75"/>
        <v>0</v>
      </c>
      <c r="AA134" s="18">
        <f t="shared" ca="1" si="75"/>
        <v>0</v>
      </c>
      <c r="AB134" s="18">
        <f t="shared" ca="1" si="75"/>
        <v>0</v>
      </c>
      <c r="AC134" s="18">
        <f t="shared" ca="1" si="75"/>
        <v>0</v>
      </c>
      <c r="AD134" s="18">
        <f t="shared" ca="1" si="75"/>
        <v>0</v>
      </c>
      <c r="AE134" s="18">
        <f t="shared" ca="1" si="76"/>
        <v>0</v>
      </c>
      <c r="AF134" s="18">
        <f t="shared" ca="1" si="76"/>
        <v>0</v>
      </c>
      <c r="AG134" s="18">
        <f t="shared" ca="1" si="76"/>
        <v>0</v>
      </c>
      <c r="AH134" s="18">
        <f t="shared" ca="1" si="76"/>
        <v>0</v>
      </c>
      <c r="AI134" s="18">
        <f t="shared" ca="1" si="76"/>
        <v>0</v>
      </c>
      <c r="AJ134" s="18">
        <f t="shared" ca="1" si="76"/>
        <v>0</v>
      </c>
      <c r="AK134" s="18">
        <f t="shared" ca="1" si="76"/>
        <v>0</v>
      </c>
      <c r="AL134" s="18">
        <f t="shared" ca="1" si="76"/>
        <v>0</v>
      </c>
      <c r="AM134" s="18">
        <f t="shared" ca="1" si="76"/>
        <v>0</v>
      </c>
      <c r="AN134" s="18">
        <f t="shared" ca="1" si="76"/>
        <v>0</v>
      </c>
      <c r="AO134" s="18">
        <f t="shared" ca="1" si="77"/>
        <v>0</v>
      </c>
      <c r="AP134" s="18">
        <f t="shared" ca="1" si="77"/>
        <v>0</v>
      </c>
      <c r="AQ134" s="18">
        <f t="shared" ca="1" si="77"/>
        <v>0</v>
      </c>
      <c r="AR134" s="18">
        <f t="shared" ca="1" si="77"/>
        <v>0</v>
      </c>
      <c r="AS134" s="18">
        <f t="shared" ca="1" si="77"/>
        <v>0</v>
      </c>
      <c r="AT134" s="18">
        <f t="shared" ca="1" si="77"/>
        <v>0</v>
      </c>
      <c r="AU134" s="18">
        <f t="shared" ca="1" si="77"/>
        <v>0</v>
      </c>
      <c r="AV134" s="18">
        <f t="shared" ca="1" si="77"/>
        <v>0</v>
      </c>
      <c r="AW134" s="18">
        <f t="shared" ca="1" si="77"/>
        <v>0</v>
      </c>
      <c r="AX134" s="18">
        <f t="shared" ca="1" si="77"/>
        <v>0</v>
      </c>
      <c r="AY134" s="18">
        <f t="shared" ca="1" si="78"/>
        <v>0</v>
      </c>
      <c r="AZ134" s="18">
        <f t="shared" ca="1" si="78"/>
        <v>0</v>
      </c>
      <c r="BA134" s="18">
        <f t="shared" ca="1" si="78"/>
        <v>0</v>
      </c>
      <c r="BB134" s="18">
        <f t="shared" ca="1" si="78"/>
        <v>0</v>
      </c>
      <c r="BC134" s="18">
        <f t="shared" ca="1" si="78"/>
        <v>0</v>
      </c>
      <c r="BD134" s="18">
        <f t="shared" ca="1" si="78"/>
        <v>0</v>
      </c>
      <c r="BE134" s="18">
        <f t="shared" ca="1" si="78"/>
        <v>0</v>
      </c>
      <c r="BF134" s="18">
        <f t="shared" ca="1" si="78"/>
        <v>0</v>
      </c>
      <c r="BG134" s="18">
        <f t="shared" ca="1" si="78"/>
        <v>0</v>
      </c>
      <c r="BH134" s="18">
        <f t="shared" ca="1" si="78"/>
        <v>0</v>
      </c>
      <c r="BI134" s="18">
        <f t="shared" ca="1" si="78"/>
        <v>0</v>
      </c>
    </row>
    <row r="135" spans="8:61" x14ac:dyDescent="0.35">
      <c r="H135" s="2" t="str">
        <f t="shared" si="56"/>
        <v>ON_Solar</v>
      </c>
      <c r="I135">
        <f t="shared" si="58"/>
        <v>3</v>
      </c>
      <c r="J135">
        <f t="shared" si="57"/>
        <v>4</v>
      </c>
      <c r="K135" s="18">
        <f t="shared" ca="1" si="74"/>
        <v>9.8510595959512143E-2</v>
      </c>
      <c r="L135" s="18">
        <f t="shared" ca="1" si="74"/>
        <v>0.1037489985882243</v>
      </c>
      <c r="M135" s="18">
        <f t="shared" ca="1" si="74"/>
        <v>0.10982382545504049</v>
      </c>
      <c r="N135" s="18">
        <f t="shared" ca="1" si="74"/>
        <v>0.1181291169568008</v>
      </c>
      <c r="O135" s="18">
        <f t="shared" ca="1" si="74"/>
        <v>0.12381353598336363</v>
      </c>
      <c r="P135" s="18">
        <f t="shared" ca="1" si="74"/>
        <v>0</v>
      </c>
      <c r="Q135" s="18">
        <f t="shared" ca="1" si="74"/>
        <v>0</v>
      </c>
      <c r="R135" s="18">
        <f t="shared" ca="1" si="74"/>
        <v>0</v>
      </c>
      <c r="S135" s="18">
        <f t="shared" ca="1" si="74"/>
        <v>0</v>
      </c>
      <c r="T135" s="18">
        <f t="shared" ca="1" si="74"/>
        <v>0</v>
      </c>
      <c r="U135" s="18">
        <f t="shared" ca="1" si="75"/>
        <v>0</v>
      </c>
      <c r="V135" s="18">
        <f t="shared" ca="1" si="75"/>
        <v>0</v>
      </c>
      <c r="W135" s="18">
        <f t="shared" ca="1" si="75"/>
        <v>0</v>
      </c>
      <c r="X135" s="18">
        <f t="shared" ca="1" si="75"/>
        <v>0</v>
      </c>
      <c r="Y135" s="18">
        <f t="shared" ca="1" si="75"/>
        <v>0</v>
      </c>
      <c r="Z135" s="18">
        <f t="shared" ca="1" si="75"/>
        <v>0</v>
      </c>
      <c r="AA135" s="18">
        <f t="shared" ca="1" si="75"/>
        <v>0</v>
      </c>
      <c r="AB135" s="18">
        <f t="shared" ca="1" si="75"/>
        <v>0</v>
      </c>
      <c r="AC135" s="18">
        <f t="shared" ca="1" si="75"/>
        <v>0</v>
      </c>
      <c r="AD135" s="18">
        <f t="shared" ca="1" si="75"/>
        <v>0</v>
      </c>
      <c r="AE135" s="18">
        <f t="shared" ca="1" si="76"/>
        <v>0</v>
      </c>
      <c r="AF135" s="18">
        <f t="shared" ca="1" si="76"/>
        <v>0</v>
      </c>
      <c r="AG135" s="18">
        <f t="shared" ca="1" si="76"/>
        <v>0</v>
      </c>
      <c r="AH135" s="18">
        <f t="shared" ca="1" si="76"/>
        <v>0</v>
      </c>
      <c r="AI135" s="18">
        <f t="shared" ca="1" si="76"/>
        <v>0</v>
      </c>
      <c r="AJ135" s="18">
        <f t="shared" ca="1" si="76"/>
        <v>0</v>
      </c>
      <c r="AK135" s="18">
        <f t="shared" ca="1" si="76"/>
        <v>0</v>
      </c>
      <c r="AL135" s="18">
        <f t="shared" ca="1" si="76"/>
        <v>0</v>
      </c>
      <c r="AM135" s="18">
        <f t="shared" ca="1" si="76"/>
        <v>0</v>
      </c>
      <c r="AN135" s="18">
        <f t="shared" ca="1" si="76"/>
        <v>0</v>
      </c>
      <c r="AO135" s="18">
        <f t="shared" ca="1" si="77"/>
        <v>0</v>
      </c>
      <c r="AP135" s="18">
        <f t="shared" ca="1" si="77"/>
        <v>0</v>
      </c>
      <c r="AQ135" s="18">
        <f t="shared" ca="1" si="77"/>
        <v>0</v>
      </c>
      <c r="AR135" s="18">
        <f t="shared" ca="1" si="77"/>
        <v>0</v>
      </c>
      <c r="AS135" s="18">
        <f t="shared" ca="1" si="77"/>
        <v>0</v>
      </c>
      <c r="AT135" s="18">
        <f t="shared" ca="1" si="77"/>
        <v>0</v>
      </c>
      <c r="AU135" s="18">
        <f t="shared" ca="1" si="77"/>
        <v>0</v>
      </c>
      <c r="AV135" s="18">
        <f t="shared" ca="1" si="77"/>
        <v>0</v>
      </c>
      <c r="AW135" s="18">
        <f t="shared" ca="1" si="77"/>
        <v>0</v>
      </c>
      <c r="AX135" s="18">
        <f t="shared" ca="1" si="77"/>
        <v>0</v>
      </c>
      <c r="AY135" s="18">
        <f t="shared" ca="1" si="78"/>
        <v>0</v>
      </c>
      <c r="AZ135" s="18">
        <f t="shared" ca="1" si="78"/>
        <v>0</v>
      </c>
      <c r="BA135" s="18">
        <f t="shared" ca="1" si="78"/>
        <v>0</v>
      </c>
      <c r="BB135" s="18">
        <f t="shared" ca="1" si="78"/>
        <v>0</v>
      </c>
      <c r="BC135" s="18">
        <f t="shared" ca="1" si="78"/>
        <v>0</v>
      </c>
      <c r="BD135" s="18">
        <f t="shared" ca="1" si="78"/>
        <v>0</v>
      </c>
      <c r="BE135" s="18">
        <f t="shared" ca="1" si="78"/>
        <v>0</v>
      </c>
      <c r="BF135" s="18">
        <f t="shared" ca="1" si="78"/>
        <v>0</v>
      </c>
      <c r="BG135" s="18">
        <f t="shared" ca="1" si="78"/>
        <v>0</v>
      </c>
      <c r="BH135" s="18">
        <f t="shared" ca="1" si="78"/>
        <v>0</v>
      </c>
      <c r="BI135" s="18">
        <f t="shared" ca="1" si="78"/>
        <v>0</v>
      </c>
    </row>
    <row r="136" spans="8:61" x14ac:dyDescent="0.35">
      <c r="H136" s="2" t="str">
        <f t="shared" si="56"/>
        <v>ON_Solar</v>
      </c>
      <c r="I136">
        <f t="shared" si="58"/>
        <v>3</v>
      </c>
      <c r="J136">
        <f t="shared" si="57"/>
        <v>5</v>
      </c>
      <c r="K136" s="18">
        <f t="shared" ca="1" si="74"/>
        <v>9.3899511509378031E-2</v>
      </c>
      <c r="L136" s="18">
        <f t="shared" ca="1" si="74"/>
        <v>9.8510595959512143E-2</v>
      </c>
      <c r="M136" s="18">
        <f t="shared" ca="1" si="74"/>
        <v>0.1037489985882243</v>
      </c>
      <c r="N136" s="18">
        <f t="shared" ca="1" si="74"/>
        <v>0.10982382545504049</v>
      </c>
      <c r="O136" s="18">
        <f t="shared" ca="1" si="74"/>
        <v>0.1181291169568008</v>
      </c>
      <c r="P136" s="18">
        <f t="shared" ca="1" si="74"/>
        <v>0.12381353598336363</v>
      </c>
      <c r="Q136" s="18">
        <f t="shared" ca="1" si="74"/>
        <v>0</v>
      </c>
      <c r="R136" s="18">
        <f t="shared" ca="1" si="74"/>
        <v>0</v>
      </c>
      <c r="S136" s="18">
        <f t="shared" ca="1" si="74"/>
        <v>0</v>
      </c>
      <c r="T136" s="18">
        <f t="shared" ca="1" si="74"/>
        <v>0</v>
      </c>
      <c r="U136" s="18">
        <f t="shared" ca="1" si="75"/>
        <v>0</v>
      </c>
      <c r="V136" s="18">
        <f t="shared" ca="1" si="75"/>
        <v>0</v>
      </c>
      <c r="W136" s="18">
        <f t="shared" ca="1" si="75"/>
        <v>0</v>
      </c>
      <c r="X136" s="18">
        <f t="shared" ca="1" si="75"/>
        <v>0</v>
      </c>
      <c r="Y136" s="18">
        <f t="shared" ca="1" si="75"/>
        <v>0</v>
      </c>
      <c r="Z136" s="18">
        <f t="shared" ca="1" si="75"/>
        <v>0</v>
      </c>
      <c r="AA136" s="18">
        <f t="shared" ca="1" si="75"/>
        <v>0</v>
      </c>
      <c r="AB136" s="18">
        <f t="shared" ca="1" si="75"/>
        <v>0</v>
      </c>
      <c r="AC136" s="18">
        <f t="shared" ca="1" si="75"/>
        <v>0</v>
      </c>
      <c r="AD136" s="18">
        <f t="shared" ca="1" si="75"/>
        <v>0</v>
      </c>
      <c r="AE136" s="18">
        <f t="shared" ca="1" si="76"/>
        <v>0</v>
      </c>
      <c r="AF136" s="18">
        <f t="shared" ca="1" si="76"/>
        <v>0</v>
      </c>
      <c r="AG136" s="18">
        <f t="shared" ca="1" si="76"/>
        <v>0</v>
      </c>
      <c r="AH136" s="18">
        <f t="shared" ca="1" si="76"/>
        <v>0</v>
      </c>
      <c r="AI136" s="18">
        <f t="shared" ca="1" si="76"/>
        <v>0</v>
      </c>
      <c r="AJ136" s="18">
        <f t="shared" ca="1" si="76"/>
        <v>0</v>
      </c>
      <c r="AK136" s="18">
        <f t="shared" ca="1" si="76"/>
        <v>0</v>
      </c>
      <c r="AL136" s="18">
        <f t="shared" ca="1" si="76"/>
        <v>0</v>
      </c>
      <c r="AM136" s="18">
        <f t="shared" ca="1" si="76"/>
        <v>0</v>
      </c>
      <c r="AN136" s="18">
        <f t="shared" ca="1" si="76"/>
        <v>0</v>
      </c>
      <c r="AO136" s="18">
        <f t="shared" ca="1" si="77"/>
        <v>0</v>
      </c>
      <c r="AP136" s="18">
        <f t="shared" ca="1" si="77"/>
        <v>0</v>
      </c>
      <c r="AQ136" s="18">
        <f t="shared" ca="1" si="77"/>
        <v>0</v>
      </c>
      <c r="AR136" s="18">
        <f t="shared" ca="1" si="77"/>
        <v>0</v>
      </c>
      <c r="AS136" s="18">
        <f t="shared" ca="1" si="77"/>
        <v>0</v>
      </c>
      <c r="AT136" s="18">
        <f t="shared" ca="1" si="77"/>
        <v>0</v>
      </c>
      <c r="AU136" s="18">
        <f t="shared" ca="1" si="77"/>
        <v>0</v>
      </c>
      <c r="AV136" s="18">
        <f t="shared" ca="1" si="77"/>
        <v>0</v>
      </c>
      <c r="AW136" s="18">
        <f t="shared" ca="1" si="77"/>
        <v>0</v>
      </c>
      <c r="AX136" s="18">
        <f t="shared" ca="1" si="77"/>
        <v>0</v>
      </c>
      <c r="AY136" s="18">
        <f t="shared" ca="1" si="78"/>
        <v>0</v>
      </c>
      <c r="AZ136" s="18">
        <f t="shared" ca="1" si="78"/>
        <v>0</v>
      </c>
      <c r="BA136" s="18">
        <f t="shared" ca="1" si="78"/>
        <v>0</v>
      </c>
      <c r="BB136" s="18">
        <f t="shared" ca="1" si="78"/>
        <v>0</v>
      </c>
      <c r="BC136" s="18">
        <f t="shared" ca="1" si="78"/>
        <v>0</v>
      </c>
      <c r="BD136" s="18">
        <f t="shared" ca="1" si="78"/>
        <v>0</v>
      </c>
      <c r="BE136" s="18">
        <f t="shared" ca="1" si="78"/>
        <v>0</v>
      </c>
      <c r="BF136" s="18">
        <f t="shared" ca="1" si="78"/>
        <v>0</v>
      </c>
      <c r="BG136" s="18">
        <f t="shared" ca="1" si="78"/>
        <v>0</v>
      </c>
      <c r="BH136" s="18">
        <f t="shared" ca="1" si="78"/>
        <v>0</v>
      </c>
      <c r="BI136" s="18">
        <f t="shared" ca="1" si="78"/>
        <v>0</v>
      </c>
    </row>
    <row r="137" spans="8:61" x14ac:dyDescent="0.35">
      <c r="H137" s="2" t="str">
        <f t="shared" si="56"/>
        <v>ON_Solar</v>
      </c>
      <c r="I137">
        <f t="shared" si="58"/>
        <v>3</v>
      </c>
      <c r="J137">
        <f t="shared" si="57"/>
        <v>6</v>
      </c>
      <c r="K137" s="18">
        <f t="shared" ca="1" si="74"/>
        <v>9.0543063416399991E-2</v>
      </c>
      <c r="L137" s="18">
        <f t="shared" ca="1" si="74"/>
        <v>9.3899511509378031E-2</v>
      </c>
      <c r="M137" s="18">
        <f t="shared" ca="1" si="74"/>
        <v>9.8510595959512143E-2</v>
      </c>
      <c r="N137" s="18">
        <f t="shared" ca="1" si="74"/>
        <v>0.1037489985882243</v>
      </c>
      <c r="O137" s="18">
        <f t="shared" ca="1" si="74"/>
        <v>0.10982382545504049</v>
      </c>
      <c r="P137" s="18">
        <f t="shared" ca="1" si="74"/>
        <v>0.1181291169568008</v>
      </c>
      <c r="Q137" s="18">
        <f t="shared" ca="1" si="74"/>
        <v>0.12381353598336363</v>
      </c>
      <c r="R137" s="18">
        <f t="shared" ca="1" si="74"/>
        <v>0</v>
      </c>
      <c r="S137" s="18">
        <f t="shared" ca="1" si="74"/>
        <v>0</v>
      </c>
      <c r="T137" s="18">
        <f t="shared" ca="1" si="74"/>
        <v>0</v>
      </c>
      <c r="U137" s="18">
        <f t="shared" ca="1" si="75"/>
        <v>0</v>
      </c>
      <c r="V137" s="18">
        <f t="shared" ca="1" si="75"/>
        <v>0</v>
      </c>
      <c r="W137" s="18">
        <f t="shared" ca="1" si="75"/>
        <v>0</v>
      </c>
      <c r="X137" s="18">
        <f t="shared" ca="1" si="75"/>
        <v>0</v>
      </c>
      <c r="Y137" s="18">
        <f t="shared" ca="1" si="75"/>
        <v>0</v>
      </c>
      <c r="Z137" s="18">
        <f t="shared" ca="1" si="75"/>
        <v>0</v>
      </c>
      <c r="AA137" s="18">
        <f t="shared" ca="1" si="75"/>
        <v>0</v>
      </c>
      <c r="AB137" s="18">
        <f t="shared" ca="1" si="75"/>
        <v>0</v>
      </c>
      <c r="AC137" s="18">
        <f t="shared" ca="1" si="75"/>
        <v>0</v>
      </c>
      <c r="AD137" s="18">
        <f t="shared" ca="1" si="75"/>
        <v>0</v>
      </c>
      <c r="AE137" s="18">
        <f t="shared" ca="1" si="76"/>
        <v>0</v>
      </c>
      <c r="AF137" s="18">
        <f t="shared" ca="1" si="76"/>
        <v>0</v>
      </c>
      <c r="AG137" s="18">
        <f t="shared" ca="1" si="76"/>
        <v>0</v>
      </c>
      <c r="AH137" s="18">
        <f t="shared" ca="1" si="76"/>
        <v>0</v>
      </c>
      <c r="AI137" s="18">
        <f t="shared" ca="1" si="76"/>
        <v>0</v>
      </c>
      <c r="AJ137" s="18">
        <f t="shared" ca="1" si="76"/>
        <v>0</v>
      </c>
      <c r="AK137" s="18">
        <f t="shared" ca="1" si="76"/>
        <v>0</v>
      </c>
      <c r="AL137" s="18">
        <f t="shared" ca="1" si="76"/>
        <v>0</v>
      </c>
      <c r="AM137" s="18">
        <f t="shared" ca="1" si="76"/>
        <v>0</v>
      </c>
      <c r="AN137" s="18">
        <f t="shared" ca="1" si="76"/>
        <v>0</v>
      </c>
      <c r="AO137" s="18">
        <f t="shared" ca="1" si="77"/>
        <v>0</v>
      </c>
      <c r="AP137" s="18">
        <f t="shared" ca="1" si="77"/>
        <v>0</v>
      </c>
      <c r="AQ137" s="18">
        <f t="shared" ca="1" si="77"/>
        <v>0</v>
      </c>
      <c r="AR137" s="18">
        <f t="shared" ca="1" si="77"/>
        <v>0</v>
      </c>
      <c r="AS137" s="18">
        <f t="shared" ca="1" si="77"/>
        <v>0</v>
      </c>
      <c r="AT137" s="18">
        <f t="shared" ca="1" si="77"/>
        <v>0</v>
      </c>
      <c r="AU137" s="18">
        <f t="shared" ca="1" si="77"/>
        <v>0</v>
      </c>
      <c r="AV137" s="18">
        <f t="shared" ca="1" si="77"/>
        <v>0</v>
      </c>
      <c r="AW137" s="18">
        <f t="shared" ca="1" si="77"/>
        <v>0</v>
      </c>
      <c r="AX137" s="18">
        <f t="shared" ca="1" si="77"/>
        <v>0</v>
      </c>
      <c r="AY137" s="18">
        <f t="shared" ca="1" si="78"/>
        <v>0</v>
      </c>
      <c r="AZ137" s="18">
        <f t="shared" ca="1" si="78"/>
        <v>0</v>
      </c>
      <c r="BA137" s="18">
        <f t="shared" ca="1" si="78"/>
        <v>0</v>
      </c>
      <c r="BB137" s="18">
        <f t="shared" ca="1" si="78"/>
        <v>0</v>
      </c>
      <c r="BC137" s="18">
        <f t="shared" ca="1" si="78"/>
        <v>0</v>
      </c>
      <c r="BD137" s="18">
        <f t="shared" ca="1" si="78"/>
        <v>0</v>
      </c>
      <c r="BE137" s="18">
        <f t="shared" ca="1" si="78"/>
        <v>0</v>
      </c>
      <c r="BF137" s="18">
        <f t="shared" ca="1" si="78"/>
        <v>0</v>
      </c>
      <c r="BG137" s="18">
        <f t="shared" ca="1" si="78"/>
        <v>0</v>
      </c>
      <c r="BH137" s="18">
        <f t="shared" ca="1" si="78"/>
        <v>0</v>
      </c>
      <c r="BI137" s="18">
        <f t="shared" ca="1" si="78"/>
        <v>0</v>
      </c>
    </row>
    <row r="138" spans="8:61" x14ac:dyDescent="0.35">
      <c r="H138" s="2" t="str">
        <f t="shared" si="56"/>
        <v>ON_Solar</v>
      </c>
      <c r="I138">
        <f t="shared" si="58"/>
        <v>3</v>
      </c>
      <c r="J138">
        <f t="shared" si="57"/>
        <v>7</v>
      </c>
      <c r="K138" s="18">
        <f t="shared" ca="1" si="74"/>
        <v>8.7813933501999994E-2</v>
      </c>
      <c r="L138" s="18">
        <f t="shared" ca="1" si="74"/>
        <v>9.0543063416399991E-2</v>
      </c>
      <c r="M138" s="18">
        <f t="shared" ca="1" si="74"/>
        <v>9.3899511509378031E-2</v>
      </c>
      <c r="N138" s="18">
        <f t="shared" ca="1" si="74"/>
        <v>9.8510595959512143E-2</v>
      </c>
      <c r="O138" s="18">
        <f t="shared" ca="1" si="74"/>
        <v>0.1037489985882243</v>
      </c>
      <c r="P138" s="18">
        <f t="shared" ca="1" si="74"/>
        <v>0.10982382545504049</v>
      </c>
      <c r="Q138" s="18">
        <f t="shared" ca="1" si="74"/>
        <v>0.1181291169568008</v>
      </c>
      <c r="R138" s="18">
        <f t="shared" ca="1" si="74"/>
        <v>0.12381353598336363</v>
      </c>
      <c r="S138" s="18">
        <f t="shared" ca="1" si="74"/>
        <v>0</v>
      </c>
      <c r="T138" s="18">
        <f t="shared" ca="1" si="74"/>
        <v>0</v>
      </c>
      <c r="U138" s="18">
        <f t="shared" ca="1" si="75"/>
        <v>0</v>
      </c>
      <c r="V138" s="18">
        <f t="shared" ca="1" si="75"/>
        <v>0</v>
      </c>
      <c r="W138" s="18">
        <f t="shared" ca="1" si="75"/>
        <v>0</v>
      </c>
      <c r="X138" s="18">
        <f t="shared" ca="1" si="75"/>
        <v>0</v>
      </c>
      <c r="Y138" s="18">
        <f t="shared" ca="1" si="75"/>
        <v>0</v>
      </c>
      <c r="Z138" s="18">
        <f t="shared" ca="1" si="75"/>
        <v>0</v>
      </c>
      <c r="AA138" s="18">
        <f t="shared" ca="1" si="75"/>
        <v>0</v>
      </c>
      <c r="AB138" s="18">
        <f t="shared" ca="1" si="75"/>
        <v>0</v>
      </c>
      <c r="AC138" s="18">
        <f t="shared" ca="1" si="75"/>
        <v>0</v>
      </c>
      <c r="AD138" s="18">
        <f t="shared" ca="1" si="75"/>
        <v>0</v>
      </c>
      <c r="AE138" s="18">
        <f t="shared" ca="1" si="76"/>
        <v>0</v>
      </c>
      <c r="AF138" s="18">
        <f t="shared" ca="1" si="76"/>
        <v>0</v>
      </c>
      <c r="AG138" s="18">
        <f t="shared" ca="1" si="76"/>
        <v>0</v>
      </c>
      <c r="AH138" s="18">
        <f t="shared" ca="1" si="76"/>
        <v>0</v>
      </c>
      <c r="AI138" s="18">
        <f t="shared" ca="1" si="76"/>
        <v>0</v>
      </c>
      <c r="AJ138" s="18">
        <f t="shared" ca="1" si="76"/>
        <v>0</v>
      </c>
      <c r="AK138" s="18">
        <f t="shared" ca="1" si="76"/>
        <v>0</v>
      </c>
      <c r="AL138" s="18">
        <f t="shared" ca="1" si="76"/>
        <v>0</v>
      </c>
      <c r="AM138" s="18">
        <f t="shared" ca="1" si="76"/>
        <v>0</v>
      </c>
      <c r="AN138" s="18">
        <f t="shared" ca="1" si="76"/>
        <v>0</v>
      </c>
      <c r="AO138" s="18">
        <f t="shared" ca="1" si="77"/>
        <v>0</v>
      </c>
      <c r="AP138" s="18">
        <f t="shared" ca="1" si="77"/>
        <v>0</v>
      </c>
      <c r="AQ138" s="18">
        <f t="shared" ca="1" si="77"/>
        <v>0</v>
      </c>
      <c r="AR138" s="18">
        <f t="shared" ca="1" si="77"/>
        <v>0</v>
      </c>
      <c r="AS138" s="18">
        <f t="shared" ca="1" si="77"/>
        <v>0</v>
      </c>
      <c r="AT138" s="18">
        <f t="shared" ca="1" si="77"/>
        <v>0</v>
      </c>
      <c r="AU138" s="18">
        <f t="shared" ca="1" si="77"/>
        <v>0</v>
      </c>
      <c r="AV138" s="18">
        <f t="shared" ca="1" si="77"/>
        <v>0</v>
      </c>
      <c r="AW138" s="18">
        <f t="shared" ca="1" si="77"/>
        <v>0</v>
      </c>
      <c r="AX138" s="18">
        <f t="shared" ca="1" si="77"/>
        <v>0</v>
      </c>
      <c r="AY138" s="18">
        <f t="shared" ca="1" si="78"/>
        <v>0</v>
      </c>
      <c r="AZ138" s="18">
        <f t="shared" ca="1" si="78"/>
        <v>0</v>
      </c>
      <c r="BA138" s="18">
        <f t="shared" ca="1" si="78"/>
        <v>0</v>
      </c>
      <c r="BB138" s="18">
        <f t="shared" ca="1" si="78"/>
        <v>0</v>
      </c>
      <c r="BC138" s="18">
        <f t="shared" ca="1" si="78"/>
        <v>0</v>
      </c>
      <c r="BD138" s="18">
        <f t="shared" ca="1" si="78"/>
        <v>0</v>
      </c>
      <c r="BE138" s="18">
        <f t="shared" ca="1" si="78"/>
        <v>0</v>
      </c>
      <c r="BF138" s="18">
        <f t="shared" ca="1" si="78"/>
        <v>0</v>
      </c>
      <c r="BG138" s="18">
        <f t="shared" ca="1" si="78"/>
        <v>0</v>
      </c>
      <c r="BH138" s="18">
        <f t="shared" ca="1" si="78"/>
        <v>0</v>
      </c>
      <c r="BI138" s="18">
        <f t="shared" ca="1" si="78"/>
        <v>0</v>
      </c>
    </row>
    <row r="139" spans="8:61" x14ac:dyDescent="0.35">
      <c r="H139" s="2" t="str">
        <f t="shared" si="56"/>
        <v>ON_Solar</v>
      </c>
      <c r="I139">
        <f t="shared" si="58"/>
        <v>3</v>
      </c>
      <c r="J139">
        <f t="shared" si="57"/>
        <v>8</v>
      </c>
      <c r="K139" s="18">
        <f t="shared" ref="K139:T148" ca="1" si="79">IF(K$28&gt;$J139,0,OFFSET($K$2,$I139,$J139-K$28))</f>
        <v>8.5084803587600011E-2</v>
      </c>
      <c r="L139" s="18">
        <f t="shared" ca="1" si="79"/>
        <v>8.7813933501999994E-2</v>
      </c>
      <c r="M139" s="18">
        <f t="shared" ca="1" si="79"/>
        <v>9.0543063416399991E-2</v>
      </c>
      <c r="N139" s="18">
        <f t="shared" ca="1" si="79"/>
        <v>9.3899511509378031E-2</v>
      </c>
      <c r="O139" s="18">
        <f t="shared" ca="1" si="79"/>
        <v>9.8510595959512143E-2</v>
      </c>
      <c r="P139" s="18">
        <f t="shared" ca="1" si="79"/>
        <v>0.1037489985882243</v>
      </c>
      <c r="Q139" s="18">
        <f t="shared" ca="1" si="79"/>
        <v>0.10982382545504049</v>
      </c>
      <c r="R139" s="18">
        <f t="shared" ca="1" si="79"/>
        <v>0.1181291169568008</v>
      </c>
      <c r="S139" s="18">
        <f t="shared" ca="1" si="79"/>
        <v>0.12381353598336363</v>
      </c>
      <c r="T139" s="18">
        <f t="shared" ca="1" si="79"/>
        <v>0</v>
      </c>
      <c r="U139" s="18">
        <f t="shared" ref="U139:AD148" ca="1" si="80">IF(U$28&gt;$J139,0,OFFSET($K$2,$I139,$J139-U$28))</f>
        <v>0</v>
      </c>
      <c r="V139" s="18">
        <f t="shared" ca="1" si="80"/>
        <v>0</v>
      </c>
      <c r="W139" s="18">
        <f t="shared" ca="1" si="80"/>
        <v>0</v>
      </c>
      <c r="X139" s="18">
        <f t="shared" ca="1" si="80"/>
        <v>0</v>
      </c>
      <c r="Y139" s="18">
        <f t="shared" ca="1" si="80"/>
        <v>0</v>
      </c>
      <c r="Z139" s="18">
        <f t="shared" ca="1" si="80"/>
        <v>0</v>
      </c>
      <c r="AA139" s="18">
        <f t="shared" ca="1" si="80"/>
        <v>0</v>
      </c>
      <c r="AB139" s="18">
        <f t="shared" ca="1" si="80"/>
        <v>0</v>
      </c>
      <c r="AC139" s="18">
        <f t="shared" ca="1" si="80"/>
        <v>0</v>
      </c>
      <c r="AD139" s="18">
        <f t="shared" ca="1" si="80"/>
        <v>0</v>
      </c>
      <c r="AE139" s="18">
        <f t="shared" ref="AE139:AN148" ca="1" si="81">IF(AE$28&gt;$J139,0,OFFSET($K$2,$I139,$J139-AE$28))</f>
        <v>0</v>
      </c>
      <c r="AF139" s="18">
        <f t="shared" ca="1" si="81"/>
        <v>0</v>
      </c>
      <c r="AG139" s="18">
        <f t="shared" ca="1" si="81"/>
        <v>0</v>
      </c>
      <c r="AH139" s="18">
        <f t="shared" ca="1" si="81"/>
        <v>0</v>
      </c>
      <c r="AI139" s="18">
        <f t="shared" ca="1" si="81"/>
        <v>0</v>
      </c>
      <c r="AJ139" s="18">
        <f t="shared" ca="1" si="81"/>
        <v>0</v>
      </c>
      <c r="AK139" s="18">
        <f t="shared" ca="1" si="81"/>
        <v>0</v>
      </c>
      <c r="AL139" s="18">
        <f t="shared" ca="1" si="81"/>
        <v>0</v>
      </c>
      <c r="AM139" s="18">
        <f t="shared" ca="1" si="81"/>
        <v>0</v>
      </c>
      <c r="AN139" s="18">
        <f t="shared" ca="1" si="81"/>
        <v>0</v>
      </c>
      <c r="AO139" s="18">
        <f t="shared" ref="AO139:AX148" ca="1" si="82">IF(AO$28&gt;$J139,0,OFFSET($K$2,$I139,$J139-AO$28))</f>
        <v>0</v>
      </c>
      <c r="AP139" s="18">
        <f t="shared" ca="1" si="82"/>
        <v>0</v>
      </c>
      <c r="AQ139" s="18">
        <f t="shared" ca="1" si="82"/>
        <v>0</v>
      </c>
      <c r="AR139" s="18">
        <f t="shared" ca="1" si="82"/>
        <v>0</v>
      </c>
      <c r="AS139" s="18">
        <f t="shared" ca="1" si="82"/>
        <v>0</v>
      </c>
      <c r="AT139" s="18">
        <f t="shared" ca="1" si="82"/>
        <v>0</v>
      </c>
      <c r="AU139" s="18">
        <f t="shared" ca="1" si="82"/>
        <v>0</v>
      </c>
      <c r="AV139" s="18">
        <f t="shared" ca="1" si="82"/>
        <v>0</v>
      </c>
      <c r="AW139" s="18">
        <f t="shared" ca="1" si="82"/>
        <v>0</v>
      </c>
      <c r="AX139" s="18">
        <f t="shared" ca="1" si="82"/>
        <v>0</v>
      </c>
      <c r="AY139" s="18">
        <f t="shared" ref="AY139:BI148" ca="1" si="83">IF(AY$28&gt;$J139,0,OFFSET($K$2,$I139,$J139-AY$28))</f>
        <v>0</v>
      </c>
      <c r="AZ139" s="18">
        <f t="shared" ca="1" si="83"/>
        <v>0</v>
      </c>
      <c r="BA139" s="18">
        <f t="shared" ca="1" si="83"/>
        <v>0</v>
      </c>
      <c r="BB139" s="18">
        <f t="shared" ca="1" si="83"/>
        <v>0</v>
      </c>
      <c r="BC139" s="18">
        <f t="shared" ca="1" si="83"/>
        <v>0</v>
      </c>
      <c r="BD139" s="18">
        <f t="shared" ca="1" si="83"/>
        <v>0</v>
      </c>
      <c r="BE139" s="18">
        <f t="shared" ca="1" si="83"/>
        <v>0</v>
      </c>
      <c r="BF139" s="18">
        <f t="shared" ca="1" si="83"/>
        <v>0</v>
      </c>
      <c r="BG139" s="18">
        <f t="shared" ca="1" si="83"/>
        <v>0</v>
      </c>
      <c r="BH139" s="18">
        <f t="shared" ca="1" si="83"/>
        <v>0</v>
      </c>
      <c r="BI139" s="18">
        <f t="shared" ca="1" si="83"/>
        <v>0</v>
      </c>
    </row>
    <row r="140" spans="8:61" x14ac:dyDescent="0.35">
      <c r="H140" s="2" t="str">
        <f t="shared" si="56"/>
        <v>ON_Solar</v>
      </c>
      <c r="I140">
        <f t="shared" si="58"/>
        <v>3</v>
      </c>
      <c r="J140">
        <f t="shared" si="57"/>
        <v>9</v>
      </c>
      <c r="K140" s="18">
        <f t="shared" ca="1" si="79"/>
        <v>8.2355673673200014E-2</v>
      </c>
      <c r="L140" s="18">
        <f t="shared" ca="1" si="79"/>
        <v>8.5084803587600011E-2</v>
      </c>
      <c r="M140" s="18">
        <f t="shared" ca="1" si="79"/>
        <v>8.7813933501999994E-2</v>
      </c>
      <c r="N140" s="18">
        <f t="shared" ca="1" si="79"/>
        <v>9.0543063416399991E-2</v>
      </c>
      <c r="O140" s="18">
        <f t="shared" ca="1" si="79"/>
        <v>9.3899511509378031E-2</v>
      </c>
      <c r="P140" s="18">
        <f t="shared" ca="1" si="79"/>
        <v>9.8510595959512143E-2</v>
      </c>
      <c r="Q140" s="18">
        <f t="shared" ca="1" si="79"/>
        <v>0.1037489985882243</v>
      </c>
      <c r="R140" s="18">
        <f t="shared" ca="1" si="79"/>
        <v>0.10982382545504049</v>
      </c>
      <c r="S140" s="18">
        <f t="shared" ca="1" si="79"/>
        <v>0.1181291169568008</v>
      </c>
      <c r="T140" s="18">
        <f t="shared" ca="1" si="79"/>
        <v>0.12381353598336363</v>
      </c>
      <c r="U140" s="18">
        <f t="shared" ca="1" si="80"/>
        <v>0</v>
      </c>
      <c r="V140" s="18">
        <f t="shared" ca="1" si="80"/>
        <v>0</v>
      </c>
      <c r="W140" s="18">
        <f t="shared" ca="1" si="80"/>
        <v>0</v>
      </c>
      <c r="X140" s="18">
        <f t="shared" ca="1" si="80"/>
        <v>0</v>
      </c>
      <c r="Y140" s="18">
        <f t="shared" ca="1" si="80"/>
        <v>0</v>
      </c>
      <c r="Z140" s="18">
        <f t="shared" ca="1" si="80"/>
        <v>0</v>
      </c>
      <c r="AA140" s="18">
        <f t="shared" ca="1" si="80"/>
        <v>0</v>
      </c>
      <c r="AB140" s="18">
        <f t="shared" ca="1" si="80"/>
        <v>0</v>
      </c>
      <c r="AC140" s="18">
        <f t="shared" ca="1" si="80"/>
        <v>0</v>
      </c>
      <c r="AD140" s="18">
        <f t="shared" ca="1" si="80"/>
        <v>0</v>
      </c>
      <c r="AE140" s="18">
        <f t="shared" ca="1" si="81"/>
        <v>0</v>
      </c>
      <c r="AF140" s="18">
        <f t="shared" ca="1" si="81"/>
        <v>0</v>
      </c>
      <c r="AG140" s="18">
        <f t="shared" ca="1" si="81"/>
        <v>0</v>
      </c>
      <c r="AH140" s="18">
        <f t="shared" ca="1" si="81"/>
        <v>0</v>
      </c>
      <c r="AI140" s="18">
        <f t="shared" ca="1" si="81"/>
        <v>0</v>
      </c>
      <c r="AJ140" s="18">
        <f t="shared" ca="1" si="81"/>
        <v>0</v>
      </c>
      <c r="AK140" s="18">
        <f t="shared" ca="1" si="81"/>
        <v>0</v>
      </c>
      <c r="AL140" s="18">
        <f t="shared" ca="1" si="81"/>
        <v>0</v>
      </c>
      <c r="AM140" s="18">
        <f t="shared" ca="1" si="81"/>
        <v>0</v>
      </c>
      <c r="AN140" s="18">
        <f t="shared" ca="1" si="81"/>
        <v>0</v>
      </c>
      <c r="AO140" s="18">
        <f t="shared" ca="1" si="82"/>
        <v>0</v>
      </c>
      <c r="AP140" s="18">
        <f t="shared" ca="1" si="82"/>
        <v>0</v>
      </c>
      <c r="AQ140" s="18">
        <f t="shared" ca="1" si="82"/>
        <v>0</v>
      </c>
      <c r="AR140" s="18">
        <f t="shared" ca="1" si="82"/>
        <v>0</v>
      </c>
      <c r="AS140" s="18">
        <f t="shared" ca="1" si="82"/>
        <v>0</v>
      </c>
      <c r="AT140" s="18">
        <f t="shared" ca="1" si="82"/>
        <v>0</v>
      </c>
      <c r="AU140" s="18">
        <f t="shared" ca="1" si="82"/>
        <v>0</v>
      </c>
      <c r="AV140" s="18">
        <f t="shared" ca="1" si="82"/>
        <v>0</v>
      </c>
      <c r="AW140" s="18">
        <f t="shared" ca="1" si="82"/>
        <v>0</v>
      </c>
      <c r="AX140" s="18">
        <f t="shared" ca="1" si="82"/>
        <v>0</v>
      </c>
      <c r="AY140" s="18">
        <f t="shared" ca="1" si="83"/>
        <v>0</v>
      </c>
      <c r="AZ140" s="18">
        <f t="shared" ca="1" si="83"/>
        <v>0</v>
      </c>
      <c r="BA140" s="18">
        <f t="shared" ca="1" si="83"/>
        <v>0</v>
      </c>
      <c r="BB140" s="18">
        <f t="shared" ca="1" si="83"/>
        <v>0</v>
      </c>
      <c r="BC140" s="18">
        <f t="shared" ca="1" si="83"/>
        <v>0</v>
      </c>
      <c r="BD140" s="18">
        <f t="shared" ca="1" si="83"/>
        <v>0</v>
      </c>
      <c r="BE140" s="18">
        <f t="shared" ca="1" si="83"/>
        <v>0</v>
      </c>
      <c r="BF140" s="18">
        <f t="shared" ca="1" si="83"/>
        <v>0</v>
      </c>
      <c r="BG140" s="18">
        <f t="shared" ca="1" si="83"/>
        <v>0</v>
      </c>
      <c r="BH140" s="18">
        <f t="shared" ca="1" si="83"/>
        <v>0</v>
      </c>
      <c r="BI140" s="18">
        <f t="shared" ca="1" si="83"/>
        <v>0</v>
      </c>
    </row>
    <row r="141" spans="8:61" x14ac:dyDescent="0.35">
      <c r="H141" s="2" t="str">
        <f t="shared" si="56"/>
        <v>ON_Solar</v>
      </c>
      <c r="I141">
        <f t="shared" si="58"/>
        <v>3</v>
      </c>
      <c r="J141">
        <f t="shared" si="57"/>
        <v>10</v>
      </c>
      <c r="K141" s="18">
        <f t="shared" ca="1" si="79"/>
        <v>7.9626543758800003E-2</v>
      </c>
      <c r="L141" s="18">
        <f t="shared" ca="1" si="79"/>
        <v>8.2355673673200014E-2</v>
      </c>
      <c r="M141" s="18">
        <f t="shared" ca="1" si="79"/>
        <v>8.5084803587600011E-2</v>
      </c>
      <c r="N141" s="18">
        <f t="shared" ca="1" si="79"/>
        <v>8.7813933501999994E-2</v>
      </c>
      <c r="O141" s="18">
        <f t="shared" ca="1" si="79"/>
        <v>9.0543063416399991E-2</v>
      </c>
      <c r="P141" s="18">
        <f t="shared" ca="1" si="79"/>
        <v>9.3899511509378031E-2</v>
      </c>
      <c r="Q141" s="18">
        <f t="shared" ca="1" si="79"/>
        <v>9.8510595959512143E-2</v>
      </c>
      <c r="R141" s="18">
        <f t="shared" ca="1" si="79"/>
        <v>0.1037489985882243</v>
      </c>
      <c r="S141" s="18">
        <f t="shared" ca="1" si="79"/>
        <v>0.10982382545504049</v>
      </c>
      <c r="T141" s="18">
        <f t="shared" ca="1" si="79"/>
        <v>0.1181291169568008</v>
      </c>
      <c r="U141" s="18">
        <f t="shared" ca="1" si="80"/>
        <v>0.12381353598336363</v>
      </c>
      <c r="V141" s="18">
        <f t="shared" ca="1" si="80"/>
        <v>0</v>
      </c>
      <c r="W141" s="18">
        <f t="shared" ca="1" si="80"/>
        <v>0</v>
      </c>
      <c r="X141" s="18">
        <f t="shared" ca="1" si="80"/>
        <v>0</v>
      </c>
      <c r="Y141" s="18">
        <f t="shared" ca="1" si="80"/>
        <v>0</v>
      </c>
      <c r="Z141" s="18">
        <f t="shared" ca="1" si="80"/>
        <v>0</v>
      </c>
      <c r="AA141" s="18">
        <f t="shared" ca="1" si="80"/>
        <v>0</v>
      </c>
      <c r="AB141" s="18">
        <f t="shared" ca="1" si="80"/>
        <v>0</v>
      </c>
      <c r="AC141" s="18">
        <f t="shared" ca="1" si="80"/>
        <v>0</v>
      </c>
      <c r="AD141" s="18">
        <f t="shared" ca="1" si="80"/>
        <v>0</v>
      </c>
      <c r="AE141" s="18">
        <f t="shared" ca="1" si="81"/>
        <v>0</v>
      </c>
      <c r="AF141" s="18">
        <f t="shared" ca="1" si="81"/>
        <v>0</v>
      </c>
      <c r="AG141" s="18">
        <f t="shared" ca="1" si="81"/>
        <v>0</v>
      </c>
      <c r="AH141" s="18">
        <f t="shared" ca="1" si="81"/>
        <v>0</v>
      </c>
      <c r="AI141" s="18">
        <f t="shared" ca="1" si="81"/>
        <v>0</v>
      </c>
      <c r="AJ141" s="18">
        <f t="shared" ca="1" si="81"/>
        <v>0</v>
      </c>
      <c r="AK141" s="18">
        <f t="shared" ca="1" si="81"/>
        <v>0</v>
      </c>
      <c r="AL141" s="18">
        <f t="shared" ca="1" si="81"/>
        <v>0</v>
      </c>
      <c r="AM141" s="18">
        <f t="shared" ca="1" si="81"/>
        <v>0</v>
      </c>
      <c r="AN141" s="18">
        <f t="shared" ca="1" si="81"/>
        <v>0</v>
      </c>
      <c r="AO141" s="18">
        <f t="shared" ca="1" si="82"/>
        <v>0</v>
      </c>
      <c r="AP141" s="18">
        <f t="shared" ca="1" si="82"/>
        <v>0</v>
      </c>
      <c r="AQ141" s="18">
        <f t="shared" ca="1" si="82"/>
        <v>0</v>
      </c>
      <c r="AR141" s="18">
        <f t="shared" ca="1" si="82"/>
        <v>0</v>
      </c>
      <c r="AS141" s="18">
        <f t="shared" ca="1" si="82"/>
        <v>0</v>
      </c>
      <c r="AT141" s="18">
        <f t="shared" ca="1" si="82"/>
        <v>0</v>
      </c>
      <c r="AU141" s="18">
        <f t="shared" ca="1" si="82"/>
        <v>0</v>
      </c>
      <c r="AV141" s="18">
        <f t="shared" ca="1" si="82"/>
        <v>0</v>
      </c>
      <c r="AW141" s="18">
        <f t="shared" ca="1" si="82"/>
        <v>0</v>
      </c>
      <c r="AX141" s="18">
        <f t="shared" ca="1" si="82"/>
        <v>0</v>
      </c>
      <c r="AY141" s="18">
        <f t="shared" ca="1" si="83"/>
        <v>0</v>
      </c>
      <c r="AZ141" s="18">
        <f t="shared" ca="1" si="83"/>
        <v>0</v>
      </c>
      <c r="BA141" s="18">
        <f t="shared" ca="1" si="83"/>
        <v>0</v>
      </c>
      <c r="BB141" s="18">
        <f t="shared" ca="1" si="83"/>
        <v>0</v>
      </c>
      <c r="BC141" s="18">
        <f t="shared" ca="1" si="83"/>
        <v>0</v>
      </c>
      <c r="BD141" s="18">
        <f t="shared" ca="1" si="83"/>
        <v>0</v>
      </c>
      <c r="BE141" s="18">
        <f t="shared" ca="1" si="83"/>
        <v>0</v>
      </c>
      <c r="BF141" s="18">
        <f t="shared" ca="1" si="83"/>
        <v>0</v>
      </c>
      <c r="BG141" s="18">
        <f t="shared" ca="1" si="83"/>
        <v>0</v>
      </c>
      <c r="BH141" s="18">
        <f t="shared" ca="1" si="83"/>
        <v>0</v>
      </c>
      <c r="BI141" s="18">
        <f t="shared" ca="1" si="83"/>
        <v>0</v>
      </c>
    </row>
    <row r="142" spans="8:61" x14ac:dyDescent="0.35">
      <c r="H142" s="2" t="str">
        <f t="shared" si="56"/>
        <v>ON_Solar</v>
      </c>
      <c r="I142">
        <f t="shared" si="58"/>
        <v>3</v>
      </c>
      <c r="J142">
        <f t="shared" si="57"/>
        <v>11</v>
      </c>
      <c r="K142" s="18">
        <f t="shared" ca="1" si="79"/>
        <v>7.6897413844399992E-2</v>
      </c>
      <c r="L142" s="18">
        <f t="shared" ca="1" si="79"/>
        <v>7.9626543758800003E-2</v>
      </c>
      <c r="M142" s="18">
        <f t="shared" ca="1" si="79"/>
        <v>8.2355673673200014E-2</v>
      </c>
      <c r="N142" s="18">
        <f t="shared" ca="1" si="79"/>
        <v>8.5084803587600011E-2</v>
      </c>
      <c r="O142" s="18">
        <f t="shared" ca="1" si="79"/>
        <v>8.7813933501999994E-2</v>
      </c>
      <c r="P142" s="18">
        <f t="shared" ca="1" si="79"/>
        <v>9.0543063416399991E-2</v>
      </c>
      <c r="Q142" s="18">
        <f t="shared" ca="1" si="79"/>
        <v>9.3899511509378031E-2</v>
      </c>
      <c r="R142" s="18">
        <f t="shared" ca="1" si="79"/>
        <v>9.8510595959512143E-2</v>
      </c>
      <c r="S142" s="18">
        <f t="shared" ca="1" si="79"/>
        <v>0.1037489985882243</v>
      </c>
      <c r="T142" s="18">
        <f t="shared" ca="1" si="79"/>
        <v>0.10982382545504049</v>
      </c>
      <c r="U142" s="18">
        <f t="shared" ca="1" si="80"/>
        <v>0.1181291169568008</v>
      </c>
      <c r="V142" s="18">
        <f t="shared" ca="1" si="80"/>
        <v>0.12381353598336363</v>
      </c>
      <c r="W142" s="18">
        <f t="shared" ca="1" si="80"/>
        <v>0</v>
      </c>
      <c r="X142" s="18">
        <f t="shared" ca="1" si="80"/>
        <v>0</v>
      </c>
      <c r="Y142" s="18">
        <f t="shared" ca="1" si="80"/>
        <v>0</v>
      </c>
      <c r="Z142" s="18">
        <f t="shared" ca="1" si="80"/>
        <v>0</v>
      </c>
      <c r="AA142" s="18">
        <f t="shared" ca="1" si="80"/>
        <v>0</v>
      </c>
      <c r="AB142" s="18">
        <f t="shared" ca="1" si="80"/>
        <v>0</v>
      </c>
      <c r="AC142" s="18">
        <f t="shared" ca="1" si="80"/>
        <v>0</v>
      </c>
      <c r="AD142" s="18">
        <f t="shared" ca="1" si="80"/>
        <v>0</v>
      </c>
      <c r="AE142" s="18">
        <f t="shared" ca="1" si="81"/>
        <v>0</v>
      </c>
      <c r="AF142" s="18">
        <f t="shared" ca="1" si="81"/>
        <v>0</v>
      </c>
      <c r="AG142" s="18">
        <f t="shared" ca="1" si="81"/>
        <v>0</v>
      </c>
      <c r="AH142" s="18">
        <f t="shared" ca="1" si="81"/>
        <v>0</v>
      </c>
      <c r="AI142" s="18">
        <f t="shared" ca="1" si="81"/>
        <v>0</v>
      </c>
      <c r="AJ142" s="18">
        <f t="shared" ca="1" si="81"/>
        <v>0</v>
      </c>
      <c r="AK142" s="18">
        <f t="shared" ca="1" si="81"/>
        <v>0</v>
      </c>
      <c r="AL142" s="18">
        <f t="shared" ca="1" si="81"/>
        <v>0</v>
      </c>
      <c r="AM142" s="18">
        <f t="shared" ca="1" si="81"/>
        <v>0</v>
      </c>
      <c r="AN142" s="18">
        <f t="shared" ca="1" si="81"/>
        <v>0</v>
      </c>
      <c r="AO142" s="18">
        <f t="shared" ca="1" si="82"/>
        <v>0</v>
      </c>
      <c r="AP142" s="18">
        <f t="shared" ca="1" si="82"/>
        <v>0</v>
      </c>
      <c r="AQ142" s="18">
        <f t="shared" ca="1" si="82"/>
        <v>0</v>
      </c>
      <c r="AR142" s="18">
        <f t="shared" ca="1" si="82"/>
        <v>0</v>
      </c>
      <c r="AS142" s="18">
        <f t="shared" ca="1" si="82"/>
        <v>0</v>
      </c>
      <c r="AT142" s="18">
        <f t="shared" ca="1" si="82"/>
        <v>0</v>
      </c>
      <c r="AU142" s="18">
        <f t="shared" ca="1" si="82"/>
        <v>0</v>
      </c>
      <c r="AV142" s="18">
        <f t="shared" ca="1" si="82"/>
        <v>0</v>
      </c>
      <c r="AW142" s="18">
        <f t="shared" ca="1" si="82"/>
        <v>0</v>
      </c>
      <c r="AX142" s="18">
        <f t="shared" ca="1" si="82"/>
        <v>0</v>
      </c>
      <c r="AY142" s="18">
        <f t="shared" ca="1" si="83"/>
        <v>0</v>
      </c>
      <c r="AZ142" s="18">
        <f t="shared" ca="1" si="83"/>
        <v>0</v>
      </c>
      <c r="BA142" s="18">
        <f t="shared" ca="1" si="83"/>
        <v>0</v>
      </c>
      <c r="BB142" s="18">
        <f t="shared" ca="1" si="83"/>
        <v>0</v>
      </c>
      <c r="BC142" s="18">
        <f t="shared" ca="1" si="83"/>
        <v>0</v>
      </c>
      <c r="BD142" s="18">
        <f t="shared" ca="1" si="83"/>
        <v>0</v>
      </c>
      <c r="BE142" s="18">
        <f t="shared" ca="1" si="83"/>
        <v>0</v>
      </c>
      <c r="BF142" s="18">
        <f t="shared" ca="1" si="83"/>
        <v>0</v>
      </c>
      <c r="BG142" s="18">
        <f t="shared" ca="1" si="83"/>
        <v>0</v>
      </c>
      <c r="BH142" s="18">
        <f t="shared" ca="1" si="83"/>
        <v>0</v>
      </c>
      <c r="BI142" s="18">
        <f t="shared" ca="1" si="83"/>
        <v>0</v>
      </c>
    </row>
    <row r="143" spans="8:61" x14ac:dyDescent="0.35">
      <c r="H143" s="2" t="str">
        <f t="shared" si="56"/>
        <v>ON_Solar</v>
      </c>
      <c r="I143">
        <f t="shared" si="58"/>
        <v>3</v>
      </c>
      <c r="J143">
        <f t="shared" si="57"/>
        <v>12</v>
      </c>
      <c r="K143" s="18">
        <f t="shared" ca="1" si="79"/>
        <v>7.4168283930000009E-2</v>
      </c>
      <c r="L143" s="18">
        <f t="shared" ca="1" si="79"/>
        <v>7.6897413844399992E-2</v>
      </c>
      <c r="M143" s="18">
        <f t="shared" ca="1" si="79"/>
        <v>7.9626543758800003E-2</v>
      </c>
      <c r="N143" s="18">
        <f t="shared" ca="1" si="79"/>
        <v>8.2355673673200014E-2</v>
      </c>
      <c r="O143" s="18">
        <f t="shared" ca="1" si="79"/>
        <v>8.5084803587600011E-2</v>
      </c>
      <c r="P143" s="18">
        <f t="shared" ca="1" si="79"/>
        <v>8.7813933501999994E-2</v>
      </c>
      <c r="Q143" s="18">
        <f t="shared" ca="1" si="79"/>
        <v>9.0543063416399991E-2</v>
      </c>
      <c r="R143" s="18">
        <f t="shared" ca="1" si="79"/>
        <v>9.3899511509378031E-2</v>
      </c>
      <c r="S143" s="18">
        <f t="shared" ca="1" si="79"/>
        <v>9.8510595959512143E-2</v>
      </c>
      <c r="T143" s="18">
        <f t="shared" ca="1" si="79"/>
        <v>0.1037489985882243</v>
      </c>
      <c r="U143" s="18">
        <f t="shared" ca="1" si="80"/>
        <v>0.10982382545504049</v>
      </c>
      <c r="V143" s="18">
        <f t="shared" ca="1" si="80"/>
        <v>0.1181291169568008</v>
      </c>
      <c r="W143" s="18">
        <f t="shared" ca="1" si="80"/>
        <v>0.12381353598336363</v>
      </c>
      <c r="X143" s="18">
        <f t="shared" ca="1" si="80"/>
        <v>0</v>
      </c>
      <c r="Y143" s="18">
        <f t="shared" ca="1" si="80"/>
        <v>0</v>
      </c>
      <c r="Z143" s="18">
        <f t="shared" ca="1" si="80"/>
        <v>0</v>
      </c>
      <c r="AA143" s="18">
        <f t="shared" ca="1" si="80"/>
        <v>0</v>
      </c>
      <c r="AB143" s="18">
        <f t="shared" ca="1" si="80"/>
        <v>0</v>
      </c>
      <c r="AC143" s="18">
        <f t="shared" ca="1" si="80"/>
        <v>0</v>
      </c>
      <c r="AD143" s="18">
        <f t="shared" ca="1" si="80"/>
        <v>0</v>
      </c>
      <c r="AE143" s="18">
        <f t="shared" ca="1" si="81"/>
        <v>0</v>
      </c>
      <c r="AF143" s="18">
        <f t="shared" ca="1" si="81"/>
        <v>0</v>
      </c>
      <c r="AG143" s="18">
        <f t="shared" ca="1" si="81"/>
        <v>0</v>
      </c>
      <c r="AH143" s="18">
        <f t="shared" ca="1" si="81"/>
        <v>0</v>
      </c>
      <c r="AI143" s="18">
        <f t="shared" ca="1" si="81"/>
        <v>0</v>
      </c>
      <c r="AJ143" s="18">
        <f t="shared" ca="1" si="81"/>
        <v>0</v>
      </c>
      <c r="AK143" s="18">
        <f t="shared" ca="1" si="81"/>
        <v>0</v>
      </c>
      <c r="AL143" s="18">
        <f t="shared" ca="1" si="81"/>
        <v>0</v>
      </c>
      <c r="AM143" s="18">
        <f t="shared" ca="1" si="81"/>
        <v>0</v>
      </c>
      <c r="AN143" s="18">
        <f t="shared" ca="1" si="81"/>
        <v>0</v>
      </c>
      <c r="AO143" s="18">
        <f t="shared" ca="1" si="82"/>
        <v>0</v>
      </c>
      <c r="AP143" s="18">
        <f t="shared" ca="1" si="82"/>
        <v>0</v>
      </c>
      <c r="AQ143" s="18">
        <f t="shared" ca="1" si="82"/>
        <v>0</v>
      </c>
      <c r="AR143" s="18">
        <f t="shared" ca="1" si="82"/>
        <v>0</v>
      </c>
      <c r="AS143" s="18">
        <f t="shared" ca="1" si="82"/>
        <v>0</v>
      </c>
      <c r="AT143" s="18">
        <f t="shared" ca="1" si="82"/>
        <v>0</v>
      </c>
      <c r="AU143" s="18">
        <f t="shared" ca="1" si="82"/>
        <v>0</v>
      </c>
      <c r="AV143" s="18">
        <f t="shared" ca="1" si="82"/>
        <v>0</v>
      </c>
      <c r="AW143" s="18">
        <f t="shared" ca="1" si="82"/>
        <v>0</v>
      </c>
      <c r="AX143" s="18">
        <f t="shared" ca="1" si="82"/>
        <v>0</v>
      </c>
      <c r="AY143" s="18">
        <f t="shared" ca="1" si="83"/>
        <v>0</v>
      </c>
      <c r="AZ143" s="18">
        <f t="shared" ca="1" si="83"/>
        <v>0</v>
      </c>
      <c r="BA143" s="18">
        <f t="shared" ca="1" si="83"/>
        <v>0</v>
      </c>
      <c r="BB143" s="18">
        <f t="shared" ca="1" si="83"/>
        <v>0</v>
      </c>
      <c r="BC143" s="18">
        <f t="shared" ca="1" si="83"/>
        <v>0</v>
      </c>
      <c r="BD143" s="18">
        <f t="shared" ca="1" si="83"/>
        <v>0</v>
      </c>
      <c r="BE143" s="18">
        <f t="shared" ca="1" si="83"/>
        <v>0</v>
      </c>
      <c r="BF143" s="18">
        <f t="shared" ca="1" si="83"/>
        <v>0</v>
      </c>
      <c r="BG143" s="18">
        <f t="shared" ca="1" si="83"/>
        <v>0</v>
      </c>
      <c r="BH143" s="18">
        <f t="shared" ca="1" si="83"/>
        <v>0</v>
      </c>
      <c r="BI143" s="18">
        <f t="shared" ca="1" si="83"/>
        <v>0</v>
      </c>
    </row>
    <row r="144" spans="8:61" x14ac:dyDescent="0.35">
      <c r="H144" s="2" t="str">
        <f t="shared" si="56"/>
        <v>ON_Solar</v>
      </c>
      <c r="I144">
        <f t="shared" si="58"/>
        <v>3</v>
      </c>
      <c r="J144">
        <f t="shared" si="57"/>
        <v>13</v>
      </c>
      <c r="K144" s="18">
        <f t="shared" ca="1" si="79"/>
        <v>7.1439154015600012E-2</v>
      </c>
      <c r="L144" s="18">
        <f t="shared" ca="1" si="79"/>
        <v>7.4168283930000009E-2</v>
      </c>
      <c r="M144" s="18">
        <f t="shared" ca="1" si="79"/>
        <v>7.6897413844399992E-2</v>
      </c>
      <c r="N144" s="18">
        <f t="shared" ca="1" si="79"/>
        <v>7.9626543758800003E-2</v>
      </c>
      <c r="O144" s="18">
        <f t="shared" ca="1" si="79"/>
        <v>8.2355673673200014E-2</v>
      </c>
      <c r="P144" s="18">
        <f t="shared" ca="1" si="79"/>
        <v>8.5084803587600011E-2</v>
      </c>
      <c r="Q144" s="18">
        <f t="shared" ca="1" si="79"/>
        <v>8.7813933501999994E-2</v>
      </c>
      <c r="R144" s="18">
        <f t="shared" ca="1" si="79"/>
        <v>9.0543063416399991E-2</v>
      </c>
      <c r="S144" s="18">
        <f t="shared" ca="1" si="79"/>
        <v>9.3899511509378031E-2</v>
      </c>
      <c r="T144" s="18">
        <f t="shared" ca="1" si="79"/>
        <v>9.8510595959512143E-2</v>
      </c>
      <c r="U144" s="18">
        <f t="shared" ca="1" si="80"/>
        <v>0.1037489985882243</v>
      </c>
      <c r="V144" s="18">
        <f t="shared" ca="1" si="80"/>
        <v>0.10982382545504049</v>
      </c>
      <c r="W144" s="18">
        <f t="shared" ca="1" si="80"/>
        <v>0.1181291169568008</v>
      </c>
      <c r="X144" s="18">
        <f t="shared" ca="1" si="80"/>
        <v>0.12381353598336363</v>
      </c>
      <c r="Y144" s="18">
        <f t="shared" ca="1" si="80"/>
        <v>0</v>
      </c>
      <c r="Z144" s="18">
        <f t="shared" ca="1" si="80"/>
        <v>0</v>
      </c>
      <c r="AA144" s="18">
        <f t="shared" ca="1" si="80"/>
        <v>0</v>
      </c>
      <c r="AB144" s="18">
        <f t="shared" ca="1" si="80"/>
        <v>0</v>
      </c>
      <c r="AC144" s="18">
        <f t="shared" ca="1" si="80"/>
        <v>0</v>
      </c>
      <c r="AD144" s="18">
        <f t="shared" ca="1" si="80"/>
        <v>0</v>
      </c>
      <c r="AE144" s="18">
        <f t="shared" ca="1" si="81"/>
        <v>0</v>
      </c>
      <c r="AF144" s="18">
        <f t="shared" ca="1" si="81"/>
        <v>0</v>
      </c>
      <c r="AG144" s="18">
        <f t="shared" ca="1" si="81"/>
        <v>0</v>
      </c>
      <c r="AH144" s="18">
        <f t="shared" ca="1" si="81"/>
        <v>0</v>
      </c>
      <c r="AI144" s="18">
        <f t="shared" ca="1" si="81"/>
        <v>0</v>
      </c>
      <c r="AJ144" s="18">
        <f t="shared" ca="1" si="81"/>
        <v>0</v>
      </c>
      <c r="AK144" s="18">
        <f t="shared" ca="1" si="81"/>
        <v>0</v>
      </c>
      <c r="AL144" s="18">
        <f t="shared" ca="1" si="81"/>
        <v>0</v>
      </c>
      <c r="AM144" s="18">
        <f t="shared" ca="1" si="81"/>
        <v>0</v>
      </c>
      <c r="AN144" s="18">
        <f t="shared" ca="1" si="81"/>
        <v>0</v>
      </c>
      <c r="AO144" s="18">
        <f t="shared" ca="1" si="82"/>
        <v>0</v>
      </c>
      <c r="AP144" s="18">
        <f t="shared" ca="1" si="82"/>
        <v>0</v>
      </c>
      <c r="AQ144" s="18">
        <f t="shared" ca="1" si="82"/>
        <v>0</v>
      </c>
      <c r="AR144" s="18">
        <f t="shared" ca="1" si="82"/>
        <v>0</v>
      </c>
      <c r="AS144" s="18">
        <f t="shared" ca="1" si="82"/>
        <v>0</v>
      </c>
      <c r="AT144" s="18">
        <f t="shared" ca="1" si="82"/>
        <v>0</v>
      </c>
      <c r="AU144" s="18">
        <f t="shared" ca="1" si="82"/>
        <v>0</v>
      </c>
      <c r="AV144" s="18">
        <f t="shared" ca="1" si="82"/>
        <v>0</v>
      </c>
      <c r="AW144" s="18">
        <f t="shared" ca="1" si="82"/>
        <v>0</v>
      </c>
      <c r="AX144" s="18">
        <f t="shared" ca="1" si="82"/>
        <v>0</v>
      </c>
      <c r="AY144" s="18">
        <f t="shared" ca="1" si="83"/>
        <v>0</v>
      </c>
      <c r="AZ144" s="18">
        <f t="shared" ca="1" si="83"/>
        <v>0</v>
      </c>
      <c r="BA144" s="18">
        <f t="shared" ca="1" si="83"/>
        <v>0</v>
      </c>
      <c r="BB144" s="18">
        <f t="shared" ca="1" si="83"/>
        <v>0</v>
      </c>
      <c r="BC144" s="18">
        <f t="shared" ca="1" si="83"/>
        <v>0</v>
      </c>
      <c r="BD144" s="18">
        <f t="shared" ca="1" si="83"/>
        <v>0</v>
      </c>
      <c r="BE144" s="18">
        <f t="shared" ca="1" si="83"/>
        <v>0</v>
      </c>
      <c r="BF144" s="18">
        <f t="shared" ca="1" si="83"/>
        <v>0</v>
      </c>
      <c r="BG144" s="18">
        <f t="shared" ca="1" si="83"/>
        <v>0</v>
      </c>
      <c r="BH144" s="18">
        <f t="shared" ca="1" si="83"/>
        <v>0</v>
      </c>
      <c r="BI144" s="18">
        <f t="shared" ca="1" si="83"/>
        <v>0</v>
      </c>
    </row>
    <row r="145" spans="8:61" x14ac:dyDescent="0.35">
      <c r="H145" s="2" t="str">
        <f t="shared" si="56"/>
        <v>ON_Solar</v>
      </c>
      <c r="I145">
        <f t="shared" si="58"/>
        <v>3</v>
      </c>
      <c r="J145">
        <f t="shared" si="57"/>
        <v>14</v>
      </c>
      <c r="K145" s="18">
        <f t="shared" ca="1" si="79"/>
        <v>6.8710024101200001E-2</v>
      </c>
      <c r="L145" s="18">
        <f t="shared" ca="1" si="79"/>
        <v>7.1439154015600012E-2</v>
      </c>
      <c r="M145" s="18">
        <f t="shared" ca="1" si="79"/>
        <v>7.4168283930000009E-2</v>
      </c>
      <c r="N145" s="18">
        <f t="shared" ca="1" si="79"/>
        <v>7.6897413844399992E-2</v>
      </c>
      <c r="O145" s="18">
        <f t="shared" ca="1" si="79"/>
        <v>7.9626543758800003E-2</v>
      </c>
      <c r="P145" s="18">
        <f t="shared" ca="1" si="79"/>
        <v>8.2355673673200014E-2</v>
      </c>
      <c r="Q145" s="18">
        <f t="shared" ca="1" si="79"/>
        <v>8.5084803587600011E-2</v>
      </c>
      <c r="R145" s="18">
        <f t="shared" ca="1" si="79"/>
        <v>8.7813933501999994E-2</v>
      </c>
      <c r="S145" s="18">
        <f t="shared" ca="1" si="79"/>
        <v>9.0543063416399991E-2</v>
      </c>
      <c r="T145" s="18">
        <f t="shared" ca="1" si="79"/>
        <v>9.3899511509378031E-2</v>
      </c>
      <c r="U145" s="18">
        <f t="shared" ca="1" si="80"/>
        <v>9.8510595959512143E-2</v>
      </c>
      <c r="V145" s="18">
        <f t="shared" ca="1" si="80"/>
        <v>0.1037489985882243</v>
      </c>
      <c r="W145" s="18">
        <f t="shared" ca="1" si="80"/>
        <v>0.10982382545504049</v>
      </c>
      <c r="X145" s="18">
        <f t="shared" ca="1" si="80"/>
        <v>0.1181291169568008</v>
      </c>
      <c r="Y145" s="18">
        <f t="shared" ca="1" si="80"/>
        <v>0.12381353598336363</v>
      </c>
      <c r="Z145" s="18">
        <f t="shared" ca="1" si="80"/>
        <v>0</v>
      </c>
      <c r="AA145" s="18">
        <f t="shared" ca="1" si="80"/>
        <v>0</v>
      </c>
      <c r="AB145" s="18">
        <f t="shared" ca="1" si="80"/>
        <v>0</v>
      </c>
      <c r="AC145" s="18">
        <f t="shared" ca="1" si="80"/>
        <v>0</v>
      </c>
      <c r="AD145" s="18">
        <f t="shared" ca="1" si="80"/>
        <v>0</v>
      </c>
      <c r="AE145" s="18">
        <f t="shared" ca="1" si="81"/>
        <v>0</v>
      </c>
      <c r="AF145" s="18">
        <f t="shared" ca="1" si="81"/>
        <v>0</v>
      </c>
      <c r="AG145" s="18">
        <f t="shared" ca="1" si="81"/>
        <v>0</v>
      </c>
      <c r="AH145" s="18">
        <f t="shared" ca="1" si="81"/>
        <v>0</v>
      </c>
      <c r="AI145" s="18">
        <f t="shared" ca="1" si="81"/>
        <v>0</v>
      </c>
      <c r="AJ145" s="18">
        <f t="shared" ca="1" si="81"/>
        <v>0</v>
      </c>
      <c r="AK145" s="18">
        <f t="shared" ca="1" si="81"/>
        <v>0</v>
      </c>
      <c r="AL145" s="18">
        <f t="shared" ca="1" si="81"/>
        <v>0</v>
      </c>
      <c r="AM145" s="18">
        <f t="shared" ca="1" si="81"/>
        <v>0</v>
      </c>
      <c r="AN145" s="18">
        <f t="shared" ca="1" si="81"/>
        <v>0</v>
      </c>
      <c r="AO145" s="18">
        <f t="shared" ca="1" si="82"/>
        <v>0</v>
      </c>
      <c r="AP145" s="18">
        <f t="shared" ca="1" si="82"/>
        <v>0</v>
      </c>
      <c r="AQ145" s="18">
        <f t="shared" ca="1" si="82"/>
        <v>0</v>
      </c>
      <c r="AR145" s="18">
        <f t="shared" ca="1" si="82"/>
        <v>0</v>
      </c>
      <c r="AS145" s="18">
        <f t="shared" ca="1" si="82"/>
        <v>0</v>
      </c>
      <c r="AT145" s="18">
        <f t="shared" ca="1" si="82"/>
        <v>0</v>
      </c>
      <c r="AU145" s="18">
        <f t="shared" ca="1" si="82"/>
        <v>0</v>
      </c>
      <c r="AV145" s="18">
        <f t="shared" ca="1" si="82"/>
        <v>0</v>
      </c>
      <c r="AW145" s="18">
        <f t="shared" ca="1" si="82"/>
        <v>0</v>
      </c>
      <c r="AX145" s="18">
        <f t="shared" ca="1" si="82"/>
        <v>0</v>
      </c>
      <c r="AY145" s="18">
        <f t="shared" ca="1" si="83"/>
        <v>0</v>
      </c>
      <c r="AZ145" s="18">
        <f t="shared" ca="1" si="83"/>
        <v>0</v>
      </c>
      <c r="BA145" s="18">
        <f t="shared" ca="1" si="83"/>
        <v>0</v>
      </c>
      <c r="BB145" s="18">
        <f t="shared" ca="1" si="83"/>
        <v>0</v>
      </c>
      <c r="BC145" s="18">
        <f t="shared" ca="1" si="83"/>
        <v>0</v>
      </c>
      <c r="BD145" s="18">
        <f t="shared" ca="1" si="83"/>
        <v>0</v>
      </c>
      <c r="BE145" s="18">
        <f t="shared" ca="1" si="83"/>
        <v>0</v>
      </c>
      <c r="BF145" s="18">
        <f t="shared" ca="1" si="83"/>
        <v>0</v>
      </c>
      <c r="BG145" s="18">
        <f t="shared" ca="1" si="83"/>
        <v>0</v>
      </c>
      <c r="BH145" s="18">
        <f t="shared" ca="1" si="83"/>
        <v>0</v>
      </c>
      <c r="BI145" s="18">
        <f t="shared" ca="1" si="83"/>
        <v>0</v>
      </c>
    </row>
    <row r="146" spans="8:61" x14ac:dyDescent="0.35">
      <c r="H146" s="2" t="str">
        <f t="shared" si="56"/>
        <v>ON_Solar</v>
      </c>
      <c r="I146">
        <f t="shared" si="58"/>
        <v>3</v>
      </c>
      <c r="J146">
        <f t="shared" si="57"/>
        <v>15</v>
      </c>
      <c r="K146" s="18">
        <f t="shared" ca="1" si="79"/>
        <v>6.598089418679999E-2</v>
      </c>
      <c r="L146" s="18">
        <f t="shared" ca="1" si="79"/>
        <v>6.8710024101200001E-2</v>
      </c>
      <c r="M146" s="18">
        <f t="shared" ca="1" si="79"/>
        <v>7.1439154015600012E-2</v>
      </c>
      <c r="N146" s="18">
        <f t="shared" ca="1" si="79"/>
        <v>7.4168283930000009E-2</v>
      </c>
      <c r="O146" s="18">
        <f t="shared" ca="1" si="79"/>
        <v>7.6897413844399992E-2</v>
      </c>
      <c r="P146" s="18">
        <f t="shared" ca="1" si="79"/>
        <v>7.9626543758800003E-2</v>
      </c>
      <c r="Q146" s="18">
        <f t="shared" ca="1" si="79"/>
        <v>8.2355673673200014E-2</v>
      </c>
      <c r="R146" s="18">
        <f t="shared" ca="1" si="79"/>
        <v>8.5084803587600011E-2</v>
      </c>
      <c r="S146" s="18">
        <f t="shared" ca="1" si="79"/>
        <v>8.7813933501999994E-2</v>
      </c>
      <c r="T146" s="18">
        <f t="shared" ca="1" si="79"/>
        <v>9.0543063416399991E-2</v>
      </c>
      <c r="U146" s="18">
        <f t="shared" ca="1" si="80"/>
        <v>9.3899511509378031E-2</v>
      </c>
      <c r="V146" s="18">
        <f t="shared" ca="1" si="80"/>
        <v>9.8510595959512143E-2</v>
      </c>
      <c r="W146" s="18">
        <f t="shared" ca="1" si="80"/>
        <v>0.1037489985882243</v>
      </c>
      <c r="X146" s="18">
        <f t="shared" ca="1" si="80"/>
        <v>0.10982382545504049</v>
      </c>
      <c r="Y146" s="18">
        <f t="shared" ca="1" si="80"/>
        <v>0.1181291169568008</v>
      </c>
      <c r="Z146" s="18">
        <f t="shared" ca="1" si="80"/>
        <v>0.12381353598336363</v>
      </c>
      <c r="AA146" s="18">
        <f t="shared" ca="1" si="80"/>
        <v>0</v>
      </c>
      <c r="AB146" s="18">
        <f t="shared" ca="1" si="80"/>
        <v>0</v>
      </c>
      <c r="AC146" s="18">
        <f t="shared" ca="1" si="80"/>
        <v>0</v>
      </c>
      <c r="AD146" s="18">
        <f t="shared" ca="1" si="80"/>
        <v>0</v>
      </c>
      <c r="AE146" s="18">
        <f t="shared" ca="1" si="81"/>
        <v>0</v>
      </c>
      <c r="AF146" s="18">
        <f t="shared" ca="1" si="81"/>
        <v>0</v>
      </c>
      <c r="AG146" s="18">
        <f t="shared" ca="1" si="81"/>
        <v>0</v>
      </c>
      <c r="AH146" s="18">
        <f t="shared" ca="1" si="81"/>
        <v>0</v>
      </c>
      <c r="AI146" s="18">
        <f t="shared" ca="1" si="81"/>
        <v>0</v>
      </c>
      <c r="AJ146" s="18">
        <f t="shared" ca="1" si="81"/>
        <v>0</v>
      </c>
      <c r="AK146" s="18">
        <f t="shared" ca="1" si="81"/>
        <v>0</v>
      </c>
      <c r="AL146" s="18">
        <f t="shared" ca="1" si="81"/>
        <v>0</v>
      </c>
      <c r="AM146" s="18">
        <f t="shared" ca="1" si="81"/>
        <v>0</v>
      </c>
      <c r="AN146" s="18">
        <f t="shared" ca="1" si="81"/>
        <v>0</v>
      </c>
      <c r="AO146" s="18">
        <f t="shared" ca="1" si="82"/>
        <v>0</v>
      </c>
      <c r="AP146" s="18">
        <f t="shared" ca="1" si="82"/>
        <v>0</v>
      </c>
      <c r="AQ146" s="18">
        <f t="shared" ca="1" si="82"/>
        <v>0</v>
      </c>
      <c r="AR146" s="18">
        <f t="shared" ca="1" si="82"/>
        <v>0</v>
      </c>
      <c r="AS146" s="18">
        <f t="shared" ca="1" si="82"/>
        <v>0</v>
      </c>
      <c r="AT146" s="18">
        <f t="shared" ca="1" si="82"/>
        <v>0</v>
      </c>
      <c r="AU146" s="18">
        <f t="shared" ca="1" si="82"/>
        <v>0</v>
      </c>
      <c r="AV146" s="18">
        <f t="shared" ca="1" si="82"/>
        <v>0</v>
      </c>
      <c r="AW146" s="18">
        <f t="shared" ca="1" si="82"/>
        <v>0</v>
      </c>
      <c r="AX146" s="18">
        <f t="shared" ca="1" si="82"/>
        <v>0</v>
      </c>
      <c r="AY146" s="18">
        <f t="shared" ca="1" si="83"/>
        <v>0</v>
      </c>
      <c r="AZ146" s="18">
        <f t="shared" ca="1" si="83"/>
        <v>0</v>
      </c>
      <c r="BA146" s="18">
        <f t="shared" ca="1" si="83"/>
        <v>0</v>
      </c>
      <c r="BB146" s="18">
        <f t="shared" ca="1" si="83"/>
        <v>0</v>
      </c>
      <c r="BC146" s="18">
        <f t="shared" ca="1" si="83"/>
        <v>0</v>
      </c>
      <c r="BD146" s="18">
        <f t="shared" ca="1" si="83"/>
        <v>0</v>
      </c>
      <c r="BE146" s="18">
        <f t="shared" ca="1" si="83"/>
        <v>0</v>
      </c>
      <c r="BF146" s="18">
        <f t="shared" ca="1" si="83"/>
        <v>0</v>
      </c>
      <c r="BG146" s="18">
        <f t="shared" ca="1" si="83"/>
        <v>0</v>
      </c>
      <c r="BH146" s="18">
        <f t="shared" ca="1" si="83"/>
        <v>0</v>
      </c>
      <c r="BI146" s="18">
        <f t="shared" ca="1" si="83"/>
        <v>0</v>
      </c>
    </row>
    <row r="147" spans="8:61" x14ac:dyDescent="0.35">
      <c r="H147" s="2" t="str">
        <f t="shared" si="56"/>
        <v>ON_Solar</v>
      </c>
      <c r="I147">
        <f t="shared" si="58"/>
        <v>3</v>
      </c>
      <c r="J147">
        <f t="shared" si="57"/>
        <v>16</v>
      </c>
      <c r="K147" s="18">
        <f t="shared" ca="1" si="79"/>
        <v>6.3251764272400007E-2</v>
      </c>
      <c r="L147" s="18">
        <f t="shared" ca="1" si="79"/>
        <v>6.598089418679999E-2</v>
      </c>
      <c r="M147" s="18">
        <f t="shared" ca="1" si="79"/>
        <v>6.8710024101200001E-2</v>
      </c>
      <c r="N147" s="18">
        <f t="shared" ca="1" si="79"/>
        <v>7.1439154015600012E-2</v>
      </c>
      <c r="O147" s="18">
        <f t="shared" ca="1" si="79"/>
        <v>7.4168283930000009E-2</v>
      </c>
      <c r="P147" s="18">
        <f t="shared" ca="1" si="79"/>
        <v>7.6897413844399992E-2</v>
      </c>
      <c r="Q147" s="18">
        <f t="shared" ca="1" si="79"/>
        <v>7.9626543758800003E-2</v>
      </c>
      <c r="R147" s="18">
        <f t="shared" ca="1" si="79"/>
        <v>8.2355673673200014E-2</v>
      </c>
      <c r="S147" s="18">
        <f t="shared" ca="1" si="79"/>
        <v>8.5084803587600011E-2</v>
      </c>
      <c r="T147" s="18">
        <f t="shared" ca="1" si="79"/>
        <v>8.7813933501999994E-2</v>
      </c>
      <c r="U147" s="18">
        <f t="shared" ca="1" si="80"/>
        <v>9.0543063416399991E-2</v>
      </c>
      <c r="V147" s="18">
        <f t="shared" ca="1" si="80"/>
        <v>9.3899511509378031E-2</v>
      </c>
      <c r="W147" s="18">
        <f t="shared" ca="1" si="80"/>
        <v>9.8510595959512143E-2</v>
      </c>
      <c r="X147" s="18">
        <f t="shared" ca="1" si="80"/>
        <v>0.1037489985882243</v>
      </c>
      <c r="Y147" s="18">
        <f t="shared" ca="1" si="80"/>
        <v>0.10982382545504049</v>
      </c>
      <c r="Z147" s="18">
        <f t="shared" ca="1" si="80"/>
        <v>0.1181291169568008</v>
      </c>
      <c r="AA147" s="18">
        <f t="shared" ca="1" si="80"/>
        <v>0.12381353598336363</v>
      </c>
      <c r="AB147" s="18">
        <f t="shared" ca="1" si="80"/>
        <v>0</v>
      </c>
      <c r="AC147" s="18">
        <f t="shared" ca="1" si="80"/>
        <v>0</v>
      </c>
      <c r="AD147" s="18">
        <f t="shared" ca="1" si="80"/>
        <v>0</v>
      </c>
      <c r="AE147" s="18">
        <f t="shared" ca="1" si="81"/>
        <v>0</v>
      </c>
      <c r="AF147" s="18">
        <f t="shared" ca="1" si="81"/>
        <v>0</v>
      </c>
      <c r="AG147" s="18">
        <f t="shared" ca="1" si="81"/>
        <v>0</v>
      </c>
      <c r="AH147" s="18">
        <f t="shared" ca="1" si="81"/>
        <v>0</v>
      </c>
      <c r="AI147" s="18">
        <f t="shared" ca="1" si="81"/>
        <v>0</v>
      </c>
      <c r="AJ147" s="18">
        <f t="shared" ca="1" si="81"/>
        <v>0</v>
      </c>
      <c r="AK147" s="18">
        <f t="shared" ca="1" si="81"/>
        <v>0</v>
      </c>
      <c r="AL147" s="18">
        <f t="shared" ca="1" si="81"/>
        <v>0</v>
      </c>
      <c r="AM147" s="18">
        <f t="shared" ca="1" si="81"/>
        <v>0</v>
      </c>
      <c r="AN147" s="18">
        <f t="shared" ca="1" si="81"/>
        <v>0</v>
      </c>
      <c r="AO147" s="18">
        <f t="shared" ca="1" si="82"/>
        <v>0</v>
      </c>
      <c r="AP147" s="18">
        <f t="shared" ca="1" si="82"/>
        <v>0</v>
      </c>
      <c r="AQ147" s="18">
        <f t="shared" ca="1" si="82"/>
        <v>0</v>
      </c>
      <c r="AR147" s="18">
        <f t="shared" ca="1" si="82"/>
        <v>0</v>
      </c>
      <c r="AS147" s="18">
        <f t="shared" ca="1" si="82"/>
        <v>0</v>
      </c>
      <c r="AT147" s="18">
        <f t="shared" ca="1" si="82"/>
        <v>0</v>
      </c>
      <c r="AU147" s="18">
        <f t="shared" ca="1" si="82"/>
        <v>0</v>
      </c>
      <c r="AV147" s="18">
        <f t="shared" ca="1" si="82"/>
        <v>0</v>
      </c>
      <c r="AW147" s="18">
        <f t="shared" ca="1" si="82"/>
        <v>0</v>
      </c>
      <c r="AX147" s="18">
        <f t="shared" ca="1" si="82"/>
        <v>0</v>
      </c>
      <c r="AY147" s="18">
        <f t="shared" ca="1" si="83"/>
        <v>0</v>
      </c>
      <c r="AZ147" s="18">
        <f t="shared" ca="1" si="83"/>
        <v>0</v>
      </c>
      <c r="BA147" s="18">
        <f t="shared" ca="1" si="83"/>
        <v>0</v>
      </c>
      <c r="BB147" s="18">
        <f t="shared" ca="1" si="83"/>
        <v>0</v>
      </c>
      <c r="BC147" s="18">
        <f t="shared" ca="1" si="83"/>
        <v>0</v>
      </c>
      <c r="BD147" s="18">
        <f t="shared" ca="1" si="83"/>
        <v>0</v>
      </c>
      <c r="BE147" s="18">
        <f t="shared" ca="1" si="83"/>
        <v>0</v>
      </c>
      <c r="BF147" s="18">
        <f t="shared" ca="1" si="83"/>
        <v>0</v>
      </c>
      <c r="BG147" s="18">
        <f t="shared" ca="1" si="83"/>
        <v>0</v>
      </c>
      <c r="BH147" s="18">
        <f t="shared" ca="1" si="83"/>
        <v>0</v>
      </c>
      <c r="BI147" s="18">
        <f t="shared" ca="1" si="83"/>
        <v>0</v>
      </c>
    </row>
    <row r="148" spans="8:61" x14ac:dyDescent="0.35">
      <c r="H148" s="2" t="str">
        <f t="shared" si="56"/>
        <v>ON_Solar</v>
      </c>
      <c r="I148">
        <f t="shared" si="58"/>
        <v>3</v>
      </c>
      <c r="J148">
        <f t="shared" si="57"/>
        <v>17</v>
      </c>
      <c r="K148" s="18">
        <f t="shared" ca="1" si="79"/>
        <v>6.0522634358000003E-2</v>
      </c>
      <c r="L148" s="18">
        <f t="shared" ca="1" si="79"/>
        <v>6.3251764272400007E-2</v>
      </c>
      <c r="M148" s="18">
        <f t="shared" ca="1" si="79"/>
        <v>6.598089418679999E-2</v>
      </c>
      <c r="N148" s="18">
        <f t="shared" ca="1" si="79"/>
        <v>6.8710024101200001E-2</v>
      </c>
      <c r="O148" s="18">
        <f t="shared" ca="1" si="79"/>
        <v>7.1439154015600012E-2</v>
      </c>
      <c r="P148" s="18">
        <f t="shared" ca="1" si="79"/>
        <v>7.4168283930000009E-2</v>
      </c>
      <c r="Q148" s="18">
        <f t="shared" ca="1" si="79"/>
        <v>7.6897413844399992E-2</v>
      </c>
      <c r="R148" s="18">
        <f t="shared" ca="1" si="79"/>
        <v>7.9626543758800003E-2</v>
      </c>
      <c r="S148" s="18">
        <f t="shared" ca="1" si="79"/>
        <v>8.2355673673200014E-2</v>
      </c>
      <c r="T148" s="18">
        <f t="shared" ca="1" si="79"/>
        <v>8.5084803587600011E-2</v>
      </c>
      <c r="U148" s="18">
        <f t="shared" ca="1" si="80"/>
        <v>8.7813933501999994E-2</v>
      </c>
      <c r="V148" s="18">
        <f t="shared" ca="1" si="80"/>
        <v>9.0543063416399991E-2</v>
      </c>
      <c r="W148" s="18">
        <f t="shared" ca="1" si="80"/>
        <v>9.3899511509378031E-2</v>
      </c>
      <c r="X148" s="18">
        <f t="shared" ca="1" si="80"/>
        <v>9.8510595959512143E-2</v>
      </c>
      <c r="Y148" s="18">
        <f t="shared" ca="1" si="80"/>
        <v>0.1037489985882243</v>
      </c>
      <c r="Z148" s="18">
        <f t="shared" ca="1" si="80"/>
        <v>0.10982382545504049</v>
      </c>
      <c r="AA148" s="18">
        <f t="shared" ca="1" si="80"/>
        <v>0.1181291169568008</v>
      </c>
      <c r="AB148" s="18">
        <f t="shared" ca="1" si="80"/>
        <v>0.12381353598336363</v>
      </c>
      <c r="AC148" s="18">
        <f t="shared" ca="1" si="80"/>
        <v>0</v>
      </c>
      <c r="AD148" s="18">
        <f t="shared" ca="1" si="80"/>
        <v>0</v>
      </c>
      <c r="AE148" s="18">
        <f t="shared" ca="1" si="81"/>
        <v>0</v>
      </c>
      <c r="AF148" s="18">
        <f t="shared" ca="1" si="81"/>
        <v>0</v>
      </c>
      <c r="AG148" s="18">
        <f t="shared" ca="1" si="81"/>
        <v>0</v>
      </c>
      <c r="AH148" s="18">
        <f t="shared" ca="1" si="81"/>
        <v>0</v>
      </c>
      <c r="AI148" s="18">
        <f t="shared" ca="1" si="81"/>
        <v>0</v>
      </c>
      <c r="AJ148" s="18">
        <f t="shared" ca="1" si="81"/>
        <v>0</v>
      </c>
      <c r="AK148" s="18">
        <f t="shared" ca="1" si="81"/>
        <v>0</v>
      </c>
      <c r="AL148" s="18">
        <f t="shared" ca="1" si="81"/>
        <v>0</v>
      </c>
      <c r="AM148" s="18">
        <f t="shared" ca="1" si="81"/>
        <v>0</v>
      </c>
      <c r="AN148" s="18">
        <f t="shared" ca="1" si="81"/>
        <v>0</v>
      </c>
      <c r="AO148" s="18">
        <f t="shared" ca="1" si="82"/>
        <v>0</v>
      </c>
      <c r="AP148" s="18">
        <f t="shared" ca="1" si="82"/>
        <v>0</v>
      </c>
      <c r="AQ148" s="18">
        <f t="shared" ca="1" si="82"/>
        <v>0</v>
      </c>
      <c r="AR148" s="18">
        <f t="shared" ca="1" si="82"/>
        <v>0</v>
      </c>
      <c r="AS148" s="18">
        <f t="shared" ca="1" si="82"/>
        <v>0</v>
      </c>
      <c r="AT148" s="18">
        <f t="shared" ca="1" si="82"/>
        <v>0</v>
      </c>
      <c r="AU148" s="18">
        <f t="shared" ca="1" si="82"/>
        <v>0</v>
      </c>
      <c r="AV148" s="18">
        <f t="shared" ca="1" si="82"/>
        <v>0</v>
      </c>
      <c r="AW148" s="18">
        <f t="shared" ca="1" si="82"/>
        <v>0</v>
      </c>
      <c r="AX148" s="18">
        <f t="shared" ca="1" si="82"/>
        <v>0</v>
      </c>
      <c r="AY148" s="18">
        <f t="shared" ca="1" si="83"/>
        <v>0</v>
      </c>
      <c r="AZ148" s="18">
        <f t="shared" ca="1" si="83"/>
        <v>0</v>
      </c>
      <c r="BA148" s="18">
        <f t="shared" ca="1" si="83"/>
        <v>0</v>
      </c>
      <c r="BB148" s="18">
        <f t="shared" ca="1" si="83"/>
        <v>0</v>
      </c>
      <c r="BC148" s="18">
        <f t="shared" ca="1" si="83"/>
        <v>0</v>
      </c>
      <c r="BD148" s="18">
        <f t="shared" ca="1" si="83"/>
        <v>0</v>
      </c>
      <c r="BE148" s="18">
        <f t="shared" ca="1" si="83"/>
        <v>0</v>
      </c>
      <c r="BF148" s="18">
        <f t="shared" ca="1" si="83"/>
        <v>0</v>
      </c>
      <c r="BG148" s="18">
        <f t="shared" ca="1" si="83"/>
        <v>0</v>
      </c>
      <c r="BH148" s="18">
        <f t="shared" ca="1" si="83"/>
        <v>0</v>
      </c>
      <c r="BI148" s="18">
        <f t="shared" ca="1" si="83"/>
        <v>0</v>
      </c>
    </row>
    <row r="149" spans="8:61" x14ac:dyDescent="0.35">
      <c r="H149" s="2" t="str">
        <f t="shared" si="56"/>
        <v>ON_Solar</v>
      </c>
      <c r="I149">
        <f>IF(J148=$I$26,I148+1,I148)</f>
        <v>3</v>
      </c>
      <c r="J149">
        <f t="shared" si="57"/>
        <v>18</v>
      </c>
      <c r="K149" s="18">
        <f t="shared" ref="K149:T158" ca="1" si="84">IF(K$28&gt;$J149,0,OFFSET($K$2,$I149,$J149-K$28))</f>
        <v>5.7793504443599999E-2</v>
      </c>
      <c r="L149" s="18">
        <f t="shared" ca="1" si="84"/>
        <v>6.0522634358000003E-2</v>
      </c>
      <c r="M149" s="18">
        <f t="shared" ca="1" si="84"/>
        <v>6.3251764272400007E-2</v>
      </c>
      <c r="N149" s="18">
        <f t="shared" ca="1" si="84"/>
        <v>6.598089418679999E-2</v>
      </c>
      <c r="O149" s="18">
        <f t="shared" ca="1" si="84"/>
        <v>6.8710024101200001E-2</v>
      </c>
      <c r="P149" s="18">
        <f t="shared" ca="1" si="84"/>
        <v>7.1439154015600012E-2</v>
      </c>
      <c r="Q149" s="18">
        <f t="shared" ca="1" si="84"/>
        <v>7.4168283930000009E-2</v>
      </c>
      <c r="R149" s="18">
        <f t="shared" ca="1" si="84"/>
        <v>7.6897413844399992E-2</v>
      </c>
      <c r="S149" s="18">
        <f t="shared" ca="1" si="84"/>
        <v>7.9626543758800003E-2</v>
      </c>
      <c r="T149" s="18">
        <f t="shared" ca="1" si="84"/>
        <v>8.2355673673200014E-2</v>
      </c>
      <c r="U149" s="18">
        <f t="shared" ref="U149:AD158" ca="1" si="85">IF(U$28&gt;$J149,0,OFFSET($K$2,$I149,$J149-U$28))</f>
        <v>8.5084803587600011E-2</v>
      </c>
      <c r="V149" s="18">
        <f t="shared" ca="1" si="85"/>
        <v>8.7813933501999994E-2</v>
      </c>
      <c r="W149" s="18">
        <f t="shared" ca="1" si="85"/>
        <v>9.0543063416399991E-2</v>
      </c>
      <c r="X149" s="18">
        <f t="shared" ca="1" si="85"/>
        <v>9.3899511509378031E-2</v>
      </c>
      <c r="Y149" s="18">
        <f t="shared" ca="1" si="85"/>
        <v>9.8510595959512143E-2</v>
      </c>
      <c r="Z149" s="18">
        <f t="shared" ca="1" si="85"/>
        <v>0.1037489985882243</v>
      </c>
      <c r="AA149" s="18">
        <f t="shared" ca="1" si="85"/>
        <v>0.10982382545504049</v>
      </c>
      <c r="AB149" s="18">
        <f t="shared" ca="1" si="85"/>
        <v>0.1181291169568008</v>
      </c>
      <c r="AC149" s="18">
        <f t="shared" ca="1" si="85"/>
        <v>0.12381353598336363</v>
      </c>
      <c r="AD149" s="18">
        <f t="shared" ca="1" si="85"/>
        <v>0</v>
      </c>
      <c r="AE149" s="18">
        <f t="shared" ref="AE149:AN158" ca="1" si="86">IF(AE$28&gt;$J149,0,OFFSET($K$2,$I149,$J149-AE$28))</f>
        <v>0</v>
      </c>
      <c r="AF149" s="18">
        <f t="shared" ca="1" si="86"/>
        <v>0</v>
      </c>
      <c r="AG149" s="18">
        <f t="shared" ca="1" si="86"/>
        <v>0</v>
      </c>
      <c r="AH149" s="18">
        <f t="shared" ca="1" si="86"/>
        <v>0</v>
      </c>
      <c r="AI149" s="18">
        <f t="shared" ca="1" si="86"/>
        <v>0</v>
      </c>
      <c r="AJ149" s="18">
        <f t="shared" ca="1" si="86"/>
        <v>0</v>
      </c>
      <c r="AK149" s="18">
        <f t="shared" ca="1" si="86"/>
        <v>0</v>
      </c>
      <c r="AL149" s="18">
        <f t="shared" ca="1" si="86"/>
        <v>0</v>
      </c>
      <c r="AM149" s="18">
        <f t="shared" ca="1" si="86"/>
        <v>0</v>
      </c>
      <c r="AN149" s="18">
        <f t="shared" ca="1" si="86"/>
        <v>0</v>
      </c>
      <c r="AO149" s="18">
        <f t="shared" ref="AO149:AX158" ca="1" si="87">IF(AO$28&gt;$J149,0,OFFSET($K$2,$I149,$J149-AO$28))</f>
        <v>0</v>
      </c>
      <c r="AP149" s="18">
        <f t="shared" ca="1" si="87"/>
        <v>0</v>
      </c>
      <c r="AQ149" s="18">
        <f t="shared" ca="1" si="87"/>
        <v>0</v>
      </c>
      <c r="AR149" s="18">
        <f t="shared" ca="1" si="87"/>
        <v>0</v>
      </c>
      <c r="AS149" s="18">
        <f t="shared" ca="1" si="87"/>
        <v>0</v>
      </c>
      <c r="AT149" s="18">
        <f t="shared" ca="1" si="87"/>
        <v>0</v>
      </c>
      <c r="AU149" s="18">
        <f t="shared" ca="1" si="87"/>
        <v>0</v>
      </c>
      <c r="AV149" s="18">
        <f t="shared" ca="1" si="87"/>
        <v>0</v>
      </c>
      <c r="AW149" s="18">
        <f t="shared" ca="1" si="87"/>
        <v>0</v>
      </c>
      <c r="AX149" s="18">
        <f t="shared" ca="1" si="87"/>
        <v>0</v>
      </c>
      <c r="AY149" s="18">
        <f t="shared" ref="AY149:BI158" ca="1" si="88">IF(AY$28&gt;$J149,0,OFFSET($K$2,$I149,$J149-AY$28))</f>
        <v>0</v>
      </c>
      <c r="AZ149" s="18">
        <f t="shared" ca="1" si="88"/>
        <v>0</v>
      </c>
      <c r="BA149" s="18">
        <f t="shared" ca="1" si="88"/>
        <v>0</v>
      </c>
      <c r="BB149" s="18">
        <f t="shared" ca="1" si="88"/>
        <v>0</v>
      </c>
      <c r="BC149" s="18">
        <f t="shared" ca="1" si="88"/>
        <v>0</v>
      </c>
      <c r="BD149" s="18">
        <f t="shared" ca="1" si="88"/>
        <v>0</v>
      </c>
      <c r="BE149" s="18">
        <f t="shared" ca="1" si="88"/>
        <v>0</v>
      </c>
      <c r="BF149" s="18">
        <f t="shared" ca="1" si="88"/>
        <v>0</v>
      </c>
      <c r="BG149" s="18">
        <f t="shared" ca="1" si="88"/>
        <v>0</v>
      </c>
      <c r="BH149" s="18">
        <f t="shared" ca="1" si="88"/>
        <v>0</v>
      </c>
      <c r="BI149" s="18">
        <f t="shared" ca="1" si="88"/>
        <v>0</v>
      </c>
    </row>
    <row r="150" spans="8:61" x14ac:dyDescent="0.35">
      <c r="H150" s="2" t="str">
        <f t="shared" si="56"/>
        <v>ON_Solar</v>
      </c>
      <c r="I150">
        <f>IF(J149=$I$26,I149+1,I149)</f>
        <v>3</v>
      </c>
      <c r="J150">
        <f t="shared" si="57"/>
        <v>19</v>
      </c>
      <c r="K150" s="18">
        <f t="shared" ca="1" si="84"/>
        <v>5.5064374529200003E-2</v>
      </c>
      <c r="L150" s="18">
        <f t="shared" ca="1" si="84"/>
        <v>5.7793504443599999E-2</v>
      </c>
      <c r="M150" s="18">
        <f t="shared" ca="1" si="84"/>
        <v>6.0522634358000003E-2</v>
      </c>
      <c r="N150" s="18">
        <f t="shared" ca="1" si="84"/>
        <v>6.3251764272400007E-2</v>
      </c>
      <c r="O150" s="18">
        <f t="shared" ca="1" si="84"/>
        <v>6.598089418679999E-2</v>
      </c>
      <c r="P150" s="18">
        <f t="shared" ca="1" si="84"/>
        <v>6.8710024101200001E-2</v>
      </c>
      <c r="Q150" s="18">
        <f t="shared" ca="1" si="84"/>
        <v>7.1439154015600012E-2</v>
      </c>
      <c r="R150" s="18">
        <f t="shared" ca="1" si="84"/>
        <v>7.4168283930000009E-2</v>
      </c>
      <c r="S150" s="18">
        <f t="shared" ca="1" si="84"/>
        <v>7.6897413844399992E-2</v>
      </c>
      <c r="T150" s="18">
        <f t="shared" ca="1" si="84"/>
        <v>7.9626543758800003E-2</v>
      </c>
      <c r="U150" s="18">
        <f t="shared" ca="1" si="85"/>
        <v>8.2355673673200014E-2</v>
      </c>
      <c r="V150" s="18">
        <f t="shared" ca="1" si="85"/>
        <v>8.5084803587600011E-2</v>
      </c>
      <c r="W150" s="18">
        <f t="shared" ca="1" si="85"/>
        <v>8.7813933501999994E-2</v>
      </c>
      <c r="X150" s="18">
        <f t="shared" ca="1" si="85"/>
        <v>9.0543063416399991E-2</v>
      </c>
      <c r="Y150" s="18">
        <f t="shared" ca="1" si="85"/>
        <v>9.3899511509378031E-2</v>
      </c>
      <c r="Z150" s="18">
        <f t="shared" ca="1" si="85"/>
        <v>9.8510595959512143E-2</v>
      </c>
      <c r="AA150" s="18">
        <f t="shared" ca="1" si="85"/>
        <v>0.1037489985882243</v>
      </c>
      <c r="AB150" s="18">
        <f t="shared" ca="1" si="85"/>
        <v>0.10982382545504049</v>
      </c>
      <c r="AC150" s="18">
        <f t="shared" ca="1" si="85"/>
        <v>0.1181291169568008</v>
      </c>
      <c r="AD150" s="18">
        <f t="shared" ca="1" si="85"/>
        <v>0.12381353598336363</v>
      </c>
      <c r="AE150" s="18">
        <f t="shared" ca="1" si="86"/>
        <v>0</v>
      </c>
      <c r="AF150" s="18">
        <f t="shared" ca="1" si="86"/>
        <v>0</v>
      </c>
      <c r="AG150" s="18">
        <f t="shared" ca="1" si="86"/>
        <v>0</v>
      </c>
      <c r="AH150" s="18">
        <f t="shared" ca="1" si="86"/>
        <v>0</v>
      </c>
      <c r="AI150" s="18">
        <f t="shared" ca="1" si="86"/>
        <v>0</v>
      </c>
      <c r="AJ150" s="18">
        <f t="shared" ca="1" si="86"/>
        <v>0</v>
      </c>
      <c r="AK150" s="18">
        <f t="shared" ca="1" si="86"/>
        <v>0</v>
      </c>
      <c r="AL150" s="18">
        <f t="shared" ca="1" si="86"/>
        <v>0</v>
      </c>
      <c r="AM150" s="18">
        <f t="shared" ca="1" si="86"/>
        <v>0</v>
      </c>
      <c r="AN150" s="18">
        <f t="shared" ca="1" si="86"/>
        <v>0</v>
      </c>
      <c r="AO150" s="18">
        <f t="shared" ca="1" si="87"/>
        <v>0</v>
      </c>
      <c r="AP150" s="18">
        <f t="shared" ca="1" si="87"/>
        <v>0</v>
      </c>
      <c r="AQ150" s="18">
        <f t="shared" ca="1" si="87"/>
        <v>0</v>
      </c>
      <c r="AR150" s="18">
        <f t="shared" ca="1" si="87"/>
        <v>0</v>
      </c>
      <c r="AS150" s="18">
        <f t="shared" ca="1" si="87"/>
        <v>0</v>
      </c>
      <c r="AT150" s="18">
        <f t="shared" ca="1" si="87"/>
        <v>0</v>
      </c>
      <c r="AU150" s="18">
        <f t="shared" ca="1" si="87"/>
        <v>0</v>
      </c>
      <c r="AV150" s="18">
        <f t="shared" ca="1" si="87"/>
        <v>0</v>
      </c>
      <c r="AW150" s="18">
        <f t="shared" ca="1" si="87"/>
        <v>0</v>
      </c>
      <c r="AX150" s="18">
        <f t="shared" ca="1" si="87"/>
        <v>0</v>
      </c>
      <c r="AY150" s="18">
        <f t="shared" ca="1" si="88"/>
        <v>0</v>
      </c>
      <c r="AZ150" s="18">
        <f t="shared" ca="1" si="88"/>
        <v>0</v>
      </c>
      <c r="BA150" s="18">
        <f t="shared" ca="1" si="88"/>
        <v>0</v>
      </c>
      <c r="BB150" s="18">
        <f t="shared" ca="1" si="88"/>
        <v>0</v>
      </c>
      <c r="BC150" s="18">
        <f t="shared" ca="1" si="88"/>
        <v>0</v>
      </c>
      <c r="BD150" s="18">
        <f t="shared" ca="1" si="88"/>
        <v>0</v>
      </c>
      <c r="BE150" s="18">
        <f t="shared" ca="1" si="88"/>
        <v>0</v>
      </c>
      <c r="BF150" s="18">
        <f t="shared" ca="1" si="88"/>
        <v>0</v>
      </c>
      <c r="BG150" s="18">
        <f t="shared" ca="1" si="88"/>
        <v>0</v>
      </c>
      <c r="BH150" s="18">
        <f t="shared" ca="1" si="88"/>
        <v>0</v>
      </c>
      <c r="BI150" s="18">
        <f t="shared" ca="1" si="88"/>
        <v>0</v>
      </c>
    </row>
    <row r="151" spans="8:61" x14ac:dyDescent="0.35">
      <c r="H151" s="2" t="str">
        <f t="shared" si="56"/>
        <v>ON_Solar</v>
      </c>
      <c r="I151">
        <f>IF(J150=$I$26,I150+1,I150)</f>
        <v>3</v>
      </c>
      <c r="J151">
        <f t="shared" si="57"/>
        <v>20</v>
      </c>
      <c r="K151" s="18">
        <f t="shared" ca="1" si="84"/>
        <v>5.2335244614799999E-2</v>
      </c>
      <c r="L151" s="18">
        <f t="shared" ca="1" si="84"/>
        <v>5.5064374529200003E-2</v>
      </c>
      <c r="M151" s="18">
        <f t="shared" ca="1" si="84"/>
        <v>5.7793504443599999E-2</v>
      </c>
      <c r="N151" s="18">
        <f t="shared" ca="1" si="84"/>
        <v>6.0522634358000003E-2</v>
      </c>
      <c r="O151" s="18">
        <f t="shared" ca="1" si="84"/>
        <v>6.3251764272400007E-2</v>
      </c>
      <c r="P151" s="18">
        <f t="shared" ca="1" si="84"/>
        <v>6.598089418679999E-2</v>
      </c>
      <c r="Q151" s="18">
        <f t="shared" ca="1" si="84"/>
        <v>6.8710024101200001E-2</v>
      </c>
      <c r="R151" s="18">
        <f t="shared" ca="1" si="84"/>
        <v>7.1439154015600012E-2</v>
      </c>
      <c r="S151" s="18">
        <f t="shared" ca="1" si="84"/>
        <v>7.4168283930000009E-2</v>
      </c>
      <c r="T151" s="18">
        <f t="shared" ca="1" si="84"/>
        <v>7.6897413844399992E-2</v>
      </c>
      <c r="U151" s="18">
        <f t="shared" ca="1" si="85"/>
        <v>7.9626543758800003E-2</v>
      </c>
      <c r="V151" s="18">
        <f t="shared" ca="1" si="85"/>
        <v>8.2355673673200014E-2</v>
      </c>
      <c r="W151" s="18">
        <f t="shared" ca="1" si="85"/>
        <v>8.5084803587600011E-2</v>
      </c>
      <c r="X151" s="18">
        <f t="shared" ca="1" si="85"/>
        <v>8.7813933501999994E-2</v>
      </c>
      <c r="Y151" s="18">
        <f t="shared" ca="1" si="85"/>
        <v>9.0543063416399991E-2</v>
      </c>
      <c r="Z151" s="18">
        <f t="shared" ca="1" si="85"/>
        <v>9.3899511509378031E-2</v>
      </c>
      <c r="AA151" s="18">
        <f t="shared" ca="1" si="85"/>
        <v>9.8510595959512143E-2</v>
      </c>
      <c r="AB151" s="18">
        <f t="shared" ca="1" si="85"/>
        <v>0.1037489985882243</v>
      </c>
      <c r="AC151" s="18">
        <f t="shared" ca="1" si="85"/>
        <v>0.10982382545504049</v>
      </c>
      <c r="AD151" s="18">
        <f t="shared" ca="1" si="85"/>
        <v>0.1181291169568008</v>
      </c>
      <c r="AE151" s="18">
        <f t="shared" ca="1" si="86"/>
        <v>0.12381353598336363</v>
      </c>
      <c r="AF151" s="18">
        <f t="shared" ca="1" si="86"/>
        <v>0</v>
      </c>
      <c r="AG151" s="18">
        <f t="shared" ca="1" si="86"/>
        <v>0</v>
      </c>
      <c r="AH151" s="18">
        <f t="shared" ca="1" si="86"/>
        <v>0</v>
      </c>
      <c r="AI151" s="18">
        <f t="shared" ca="1" si="86"/>
        <v>0</v>
      </c>
      <c r="AJ151" s="18">
        <f t="shared" ca="1" si="86"/>
        <v>0</v>
      </c>
      <c r="AK151" s="18">
        <f t="shared" ca="1" si="86"/>
        <v>0</v>
      </c>
      <c r="AL151" s="18">
        <f t="shared" ca="1" si="86"/>
        <v>0</v>
      </c>
      <c r="AM151" s="18">
        <f t="shared" ca="1" si="86"/>
        <v>0</v>
      </c>
      <c r="AN151" s="18">
        <f t="shared" ca="1" si="86"/>
        <v>0</v>
      </c>
      <c r="AO151" s="18">
        <f t="shared" ca="1" si="87"/>
        <v>0</v>
      </c>
      <c r="AP151" s="18">
        <f t="shared" ca="1" si="87"/>
        <v>0</v>
      </c>
      <c r="AQ151" s="18">
        <f t="shared" ca="1" si="87"/>
        <v>0</v>
      </c>
      <c r="AR151" s="18">
        <f t="shared" ca="1" si="87"/>
        <v>0</v>
      </c>
      <c r="AS151" s="18">
        <f t="shared" ca="1" si="87"/>
        <v>0</v>
      </c>
      <c r="AT151" s="18">
        <f t="shared" ca="1" si="87"/>
        <v>0</v>
      </c>
      <c r="AU151" s="18">
        <f t="shared" ca="1" si="87"/>
        <v>0</v>
      </c>
      <c r="AV151" s="18">
        <f t="shared" ca="1" si="87"/>
        <v>0</v>
      </c>
      <c r="AW151" s="18">
        <f t="shared" ca="1" si="87"/>
        <v>0</v>
      </c>
      <c r="AX151" s="18">
        <f t="shared" ca="1" si="87"/>
        <v>0</v>
      </c>
      <c r="AY151" s="18">
        <f t="shared" ca="1" si="88"/>
        <v>0</v>
      </c>
      <c r="AZ151" s="18">
        <f t="shared" ca="1" si="88"/>
        <v>0</v>
      </c>
      <c r="BA151" s="18">
        <f t="shared" ca="1" si="88"/>
        <v>0</v>
      </c>
      <c r="BB151" s="18">
        <f t="shared" ca="1" si="88"/>
        <v>0</v>
      </c>
      <c r="BC151" s="18">
        <f t="shared" ca="1" si="88"/>
        <v>0</v>
      </c>
      <c r="BD151" s="18">
        <f t="shared" ca="1" si="88"/>
        <v>0</v>
      </c>
      <c r="BE151" s="18">
        <f t="shared" ca="1" si="88"/>
        <v>0</v>
      </c>
      <c r="BF151" s="18">
        <f t="shared" ca="1" si="88"/>
        <v>0</v>
      </c>
      <c r="BG151" s="18">
        <f t="shared" ca="1" si="88"/>
        <v>0</v>
      </c>
      <c r="BH151" s="18">
        <f t="shared" ca="1" si="88"/>
        <v>0</v>
      </c>
      <c r="BI151" s="18">
        <f t="shared" ca="1" si="88"/>
        <v>0</v>
      </c>
    </row>
    <row r="152" spans="8:61" x14ac:dyDescent="0.35">
      <c r="H152" s="2" t="str">
        <f t="shared" si="56"/>
        <v>ON_Solar</v>
      </c>
      <c r="I152">
        <f t="shared" ref="I152:I215" si="89">IF(J151=$I$26,I151+1,I151)</f>
        <v>3</v>
      </c>
      <c r="J152">
        <f t="shared" si="57"/>
        <v>21</v>
      </c>
      <c r="K152" s="49">
        <f t="shared" ca="1" si="84"/>
        <v>4.9606114700400002E-2</v>
      </c>
      <c r="L152" s="18">
        <f t="shared" ca="1" si="84"/>
        <v>5.2335244614799999E-2</v>
      </c>
      <c r="M152" s="18">
        <f t="shared" ca="1" si="84"/>
        <v>5.5064374529200003E-2</v>
      </c>
      <c r="N152" s="18">
        <f t="shared" ca="1" si="84"/>
        <v>5.7793504443599999E-2</v>
      </c>
      <c r="O152" s="18">
        <f t="shared" ca="1" si="84"/>
        <v>6.0522634358000003E-2</v>
      </c>
      <c r="P152" s="18">
        <f t="shared" ca="1" si="84"/>
        <v>6.3251764272400007E-2</v>
      </c>
      <c r="Q152" s="18">
        <f t="shared" ca="1" si="84"/>
        <v>6.598089418679999E-2</v>
      </c>
      <c r="R152" s="18">
        <f t="shared" ca="1" si="84"/>
        <v>6.8710024101200001E-2</v>
      </c>
      <c r="S152" s="18">
        <f t="shared" ca="1" si="84"/>
        <v>7.1439154015600012E-2</v>
      </c>
      <c r="T152" s="18">
        <f t="shared" ca="1" si="84"/>
        <v>7.4168283930000009E-2</v>
      </c>
      <c r="U152" s="18">
        <f t="shared" ca="1" si="85"/>
        <v>7.6897413844399992E-2</v>
      </c>
      <c r="V152" s="18">
        <f t="shared" ca="1" si="85"/>
        <v>7.9626543758800003E-2</v>
      </c>
      <c r="W152" s="18">
        <f t="shared" ca="1" si="85"/>
        <v>8.2355673673200014E-2</v>
      </c>
      <c r="X152" s="18">
        <f t="shared" ca="1" si="85"/>
        <v>8.5084803587600011E-2</v>
      </c>
      <c r="Y152" s="18">
        <f t="shared" ca="1" si="85"/>
        <v>8.7813933501999994E-2</v>
      </c>
      <c r="Z152" s="18">
        <f t="shared" ca="1" si="85"/>
        <v>9.0543063416399991E-2</v>
      </c>
      <c r="AA152" s="18">
        <f t="shared" ca="1" si="85"/>
        <v>9.3899511509378031E-2</v>
      </c>
      <c r="AB152" s="18">
        <f t="shared" ca="1" si="85"/>
        <v>9.8510595959512143E-2</v>
      </c>
      <c r="AC152" s="18">
        <f t="shared" ca="1" si="85"/>
        <v>0.1037489985882243</v>
      </c>
      <c r="AD152" s="18">
        <f t="shared" ca="1" si="85"/>
        <v>0.10982382545504049</v>
      </c>
      <c r="AE152" s="18">
        <f t="shared" ca="1" si="86"/>
        <v>0.1181291169568008</v>
      </c>
      <c r="AF152" s="18">
        <f t="shared" ca="1" si="86"/>
        <v>0.12381353598336363</v>
      </c>
      <c r="AG152" s="18">
        <f t="shared" ca="1" si="86"/>
        <v>0</v>
      </c>
      <c r="AH152" s="18">
        <f t="shared" ca="1" si="86"/>
        <v>0</v>
      </c>
      <c r="AI152" s="18">
        <f t="shared" ca="1" si="86"/>
        <v>0</v>
      </c>
      <c r="AJ152" s="18">
        <f t="shared" ca="1" si="86"/>
        <v>0</v>
      </c>
      <c r="AK152" s="18">
        <f t="shared" ca="1" si="86"/>
        <v>0</v>
      </c>
      <c r="AL152" s="18">
        <f t="shared" ca="1" si="86"/>
        <v>0</v>
      </c>
      <c r="AM152" s="18">
        <f t="shared" ca="1" si="86"/>
        <v>0</v>
      </c>
      <c r="AN152" s="18">
        <f t="shared" ca="1" si="86"/>
        <v>0</v>
      </c>
      <c r="AO152" s="18">
        <f t="shared" ca="1" si="87"/>
        <v>0</v>
      </c>
      <c r="AP152" s="18">
        <f t="shared" ca="1" si="87"/>
        <v>0</v>
      </c>
      <c r="AQ152" s="18">
        <f t="shared" ca="1" si="87"/>
        <v>0</v>
      </c>
      <c r="AR152" s="18">
        <f t="shared" ca="1" si="87"/>
        <v>0</v>
      </c>
      <c r="AS152" s="18">
        <f t="shared" ca="1" si="87"/>
        <v>0</v>
      </c>
      <c r="AT152" s="18">
        <f t="shared" ca="1" si="87"/>
        <v>0</v>
      </c>
      <c r="AU152" s="18">
        <f t="shared" ca="1" si="87"/>
        <v>0</v>
      </c>
      <c r="AV152" s="18">
        <f t="shared" ca="1" si="87"/>
        <v>0</v>
      </c>
      <c r="AW152" s="18">
        <f t="shared" ca="1" si="87"/>
        <v>0</v>
      </c>
      <c r="AX152" s="18">
        <f t="shared" ca="1" si="87"/>
        <v>0</v>
      </c>
      <c r="AY152" s="18">
        <f t="shared" ca="1" si="88"/>
        <v>0</v>
      </c>
      <c r="AZ152" s="18">
        <f t="shared" ca="1" si="88"/>
        <v>0</v>
      </c>
      <c r="BA152" s="18">
        <f t="shared" ca="1" si="88"/>
        <v>0</v>
      </c>
      <c r="BB152" s="18">
        <f t="shared" ca="1" si="88"/>
        <v>0</v>
      </c>
      <c r="BC152" s="18">
        <f t="shared" ca="1" si="88"/>
        <v>0</v>
      </c>
      <c r="BD152" s="18">
        <f t="shared" ca="1" si="88"/>
        <v>0</v>
      </c>
      <c r="BE152" s="18">
        <f t="shared" ca="1" si="88"/>
        <v>0</v>
      </c>
      <c r="BF152" s="18">
        <f t="shared" ca="1" si="88"/>
        <v>0</v>
      </c>
      <c r="BG152" s="18">
        <f t="shared" ca="1" si="88"/>
        <v>0</v>
      </c>
      <c r="BH152" s="18">
        <f t="shared" ca="1" si="88"/>
        <v>0</v>
      </c>
      <c r="BI152" s="18">
        <f t="shared" ca="1" si="88"/>
        <v>0</v>
      </c>
    </row>
    <row r="153" spans="8:61" x14ac:dyDescent="0.35">
      <c r="H153" s="2" t="str">
        <f t="shared" si="56"/>
        <v>ON_Solar</v>
      </c>
      <c r="I153">
        <f t="shared" si="89"/>
        <v>3</v>
      </c>
      <c r="J153">
        <f t="shared" si="57"/>
        <v>22</v>
      </c>
      <c r="K153" s="18">
        <f t="shared" ca="1" si="84"/>
        <v>4.6876984785999998E-2</v>
      </c>
      <c r="L153" s="18">
        <f t="shared" ca="1" si="84"/>
        <v>4.9606114700400002E-2</v>
      </c>
      <c r="M153" s="18">
        <f t="shared" ca="1" si="84"/>
        <v>5.2335244614799999E-2</v>
      </c>
      <c r="N153" s="18">
        <f t="shared" ca="1" si="84"/>
        <v>5.5064374529200003E-2</v>
      </c>
      <c r="O153" s="18">
        <f t="shared" ca="1" si="84"/>
        <v>5.7793504443599999E-2</v>
      </c>
      <c r="P153" s="18">
        <f t="shared" ca="1" si="84"/>
        <v>6.0522634358000003E-2</v>
      </c>
      <c r="Q153" s="18">
        <f t="shared" ca="1" si="84"/>
        <v>6.3251764272400007E-2</v>
      </c>
      <c r="R153" s="18">
        <f t="shared" ca="1" si="84"/>
        <v>6.598089418679999E-2</v>
      </c>
      <c r="S153" s="18">
        <f t="shared" ca="1" si="84"/>
        <v>6.8710024101200001E-2</v>
      </c>
      <c r="T153" s="18">
        <f t="shared" ca="1" si="84"/>
        <v>7.1439154015600012E-2</v>
      </c>
      <c r="U153" s="18">
        <f t="shared" ca="1" si="85"/>
        <v>7.4168283930000009E-2</v>
      </c>
      <c r="V153" s="18">
        <f t="shared" ca="1" si="85"/>
        <v>7.6897413844399992E-2</v>
      </c>
      <c r="W153" s="18">
        <f t="shared" ca="1" si="85"/>
        <v>7.9626543758800003E-2</v>
      </c>
      <c r="X153" s="18">
        <f t="shared" ca="1" si="85"/>
        <v>8.2355673673200014E-2</v>
      </c>
      <c r="Y153" s="18">
        <f t="shared" ca="1" si="85"/>
        <v>8.5084803587600011E-2</v>
      </c>
      <c r="Z153" s="18">
        <f t="shared" ca="1" si="85"/>
        <v>8.7813933501999994E-2</v>
      </c>
      <c r="AA153" s="18">
        <f t="shared" ca="1" si="85"/>
        <v>9.0543063416399991E-2</v>
      </c>
      <c r="AB153" s="18">
        <f t="shared" ca="1" si="85"/>
        <v>9.3899511509378031E-2</v>
      </c>
      <c r="AC153" s="18">
        <f t="shared" ca="1" si="85"/>
        <v>9.8510595959512143E-2</v>
      </c>
      <c r="AD153" s="18">
        <f t="shared" ca="1" si="85"/>
        <v>0.1037489985882243</v>
      </c>
      <c r="AE153" s="18">
        <f t="shared" ca="1" si="86"/>
        <v>0.10982382545504049</v>
      </c>
      <c r="AF153" s="18">
        <f t="shared" ca="1" si="86"/>
        <v>0.1181291169568008</v>
      </c>
      <c r="AG153" s="18">
        <f t="shared" ca="1" si="86"/>
        <v>0.12381353598336363</v>
      </c>
      <c r="AH153" s="18">
        <f t="shared" ca="1" si="86"/>
        <v>0</v>
      </c>
      <c r="AI153" s="18">
        <f t="shared" ca="1" si="86"/>
        <v>0</v>
      </c>
      <c r="AJ153" s="18">
        <f t="shared" ca="1" si="86"/>
        <v>0</v>
      </c>
      <c r="AK153" s="18">
        <f t="shared" ca="1" si="86"/>
        <v>0</v>
      </c>
      <c r="AL153" s="18">
        <f t="shared" ca="1" si="86"/>
        <v>0</v>
      </c>
      <c r="AM153" s="18">
        <f t="shared" ca="1" si="86"/>
        <v>0</v>
      </c>
      <c r="AN153" s="18">
        <f t="shared" ca="1" si="86"/>
        <v>0</v>
      </c>
      <c r="AO153" s="18">
        <f t="shared" ca="1" si="87"/>
        <v>0</v>
      </c>
      <c r="AP153" s="18">
        <f t="shared" ca="1" si="87"/>
        <v>0</v>
      </c>
      <c r="AQ153" s="18">
        <f t="shared" ca="1" si="87"/>
        <v>0</v>
      </c>
      <c r="AR153" s="18">
        <f t="shared" ca="1" si="87"/>
        <v>0</v>
      </c>
      <c r="AS153" s="18">
        <f t="shared" ca="1" si="87"/>
        <v>0</v>
      </c>
      <c r="AT153" s="18">
        <f t="shared" ca="1" si="87"/>
        <v>0</v>
      </c>
      <c r="AU153" s="18">
        <f t="shared" ca="1" si="87"/>
        <v>0</v>
      </c>
      <c r="AV153" s="18">
        <f t="shared" ca="1" si="87"/>
        <v>0</v>
      </c>
      <c r="AW153" s="18">
        <f t="shared" ca="1" si="87"/>
        <v>0</v>
      </c>
      <c r="AX153" s="18">
        <f t="shared" ca="1" si="87"/>
        <v>0</v>
      </c>
      <c r="AY153" s="18">
        <f t="shared" ca="1" si="88"/>
        <v>0</v>
      </c>
      <c r="AZ153" s="18">
        <f t="shared" ca="1" si="88"/>
        <v>0</v>
      </c>
      <c r="BA153" s="18">
        <f t="shared" ca="1" si="88"/>
        <v>0</v>
      </c>
      <c r="BB153" s="18">
        <f t="shared" ca="1" si="88"/>
        <v>0</v>
      </c>
      <c r="BC153" s="18">
        <f t="shared" ca="1" si="88"/>
        <v>0</v>
      </c>
      <c r="BD153" s="18">
        <f t="shared" ca="1" si="88"/>
        <v>0</v>
      </c>
      <c r="BE153" s="18">
        <f t="shared" ca="1" si="88"/>
        <v>0</v>
      </c>
      <c r="BF153" s="18">
        <f t="shared" ca="1" si="88"/>
        <v>0</v>
      </c>
      <c r="BG153" s="18">
        <f t="shared" ca="1" si="88"/>
        <v>0</v>
      </c>
      <c r="BH153" s="18">
        <f t="shared" ca="1" si="88"/>
        <v>0</v>
      </c>
      <c r="BI153" s="18">
        <f t="shared" ca="1" si="88"/>
        <v>0</v>
      </c>
    </row>
    <row r="154" spans="8:61" x14ac:dyDescent="0.35">
      <c r="H154" s="2" t="str">
        <f t="shared" si="56"/>
        <v>ON_Solar</v>
      </c>
      <c r="I154">
        <f t="shared" si="89"/>
        <v>3</v>
      </c>
      <c r="J154">
        <f t="shared" si="57"/>
        <v>23</v>
      </c>
      <c r="K154" s="18">
        <f t="shared" ca="1" si="84"/>
        <v>4.4147854871600001E-2</v>
      </c>
      <c r="L154" s="18">
        <f t="shared" ca="1" si="84"/>
        <v>4.6876984785999998E-2</v>
      </c>
      <c r="M154" s="18">
        <f t="shared" ca="1" si="84"/>
        <v>4.9606114700400002E-2</v>
      </c>
      <c r="N154" s="18">
        <f t="shared" ca="1" si="84"/>
        <v>5.2335244614799999E-2</v>
      </c>
      <c r="O154" s="18">
        <f t="shared" ca="1" si="84"/>
        <v>5.5064374529200003E-2</v>
      </c>
      <c r="P154" s="18">
        <f t="shared" ca="1" si="84"/>
        <v>5.7793504443599999E-2</v>
      </c>
      <c r="Q154" s="18">
        <f t="shared" ca="1" si="84"/>
        <v>6.0522634358000003E-2</v>
      </c>
      <c r="R154" s="18">
        <f t="shared" ca="1" si="84"/>
        <v>6.3251764272400007E-2</v>
      </c>
      <c r="S154" s="18">
        <f t="shared" ca="1" si="84"/>
        <v>6.598089418679999E-2</v>
      </c>
      <c r="T154" s="18">
        <f t="shared" ca="1" si="84"/>
        <v>6.8710024101200001E-2</v>
      </c>
      <c r="U154" s="18">
        <f t="shared" ca="1" si="85"/>
        <v>7.1439154015600012E-2</v>
      </c>
      <c r="V154" s="18">
        <f t="shared" ca="1" si="85"/>
        <v>7.4168283930000009E-2</v>
      </c>
      <c r="W154" s="18">
        <f t="shared" ca="1" si="85"/>
        <v>7.6897413844399992E-2</v>
      </c>
      <c r="X154" s="18">
        <f t="shared" ca="1" si="85"/>
        <v>7.9626543758800003E-2</v>
      </c>
      <c r="Y154" s="18">
        <f t="shared" ca="1" si="85"/>
        <v>8.2355673673200014E-2</v>
      </c>
      <c r="Z154" s="18">
        <f t="shared" ca="1" si="85"/>
        <v>8.5084803587600011E-2</v>
      </c>
      <c r="AA154" s="18">
        <f t="shared" ca="1" si="85"/>
        <v>8.7813933501999994E-2</v>
      </c>
      <c r="AB154" s="18">
        <f t="shared" ca="1" si="85"/>
        <v>9.0543063416399991E-2</v>
      </c>
      <c r="AC154" s="18">
        <f t="shared" ca="1" si="85"/>
        <v>9.3899511509378031E-2</v>
      </c>
      <c r="AD154" s="18">
        <f t="shared" ca="1" si="85"/>
        <v>9.8510595959512143E-2</v>
      </c>
      <c r="AE154" s="18">
        <f t="shared" ca="1" si="86"/>
        <v>0.1037489985882243</v>
      </c>
      <c r="AF154" s="18">
        <f t="shared" ca="1" si="86"/>
        <v>0.10982382545504049</v>
      </c>
      <c r="AG154" s="18">
        <f t="shared" ca="1" si="86"/>
        <v>0.1181291169568008</v>
      </c>
      <c r="AH154" s="18">
        <f t="shared" ca="1" si="86"/>
        <v>0.12381353598336363</v>
      </c>
      <c r="AI154" s="18">
        <f t="shared" ca="1" si="86"/>
        <v>0</v>
      </c>
      <c r="AJ154" s="18">
        <f t="shared" ca="1" si="86"/>
        <v>0</v>
      </c>
      <c r="AK154" s="18">
        <f t="shared" ca="1" si="86"/>
        <v>0</v>
      </c>
      <c r="AL154" s="18">
        <f t="shared" ca="1" si="86"/>
        <v>0</v>
      </c>
      <c r="AM154" s="18">
        <f t="shared" ca="1" si="86"/>
        <v>0</v>
      </c>
      <c r="AN154" s="18">
        <f t="shared" ca="1" si="86"/>
        <v>0</v>
      </c>
      <c r="AO154" s="18">
        <f t="shared" ca="1" si="87"/>
        <v>0</v>
      </c>
      <c r="AP154" s="18">
        <f t="shared" ca="1" si="87"/>
        <v>0</v>
      </c>
      <c r="AQ154" s="18">
        <f t="shared" ca="1" si="87"/>
        <v>0</v>
      </c>
      <c r="AR154" s="18">
        <f t="shared" ca="1" si="87"/>
        <v>0</v>
      </c>
      <c r="AS154" s="18">
        <f t="shared" ca="1" si="87"/>
        <v>0</v>
      </c>
      <c r="AT154" s="18">
        <f t="shared" ca="1" si="87"/>
        <v>0</v>
      </c>
      <c r="AU154" s="18">
        <f t="shared" ca="1" si="87"/>
        <v>0</v>
      </c>
      <c r="AV154" s="18">
        <f t="shared" ca="1" si="87"/>
        <v>0</v>
      </c>
      <c r="AW154" s="18">
        <f t="shared" ca="1" si="87"/>
        <v>0</v>
      </c>
      <c r="AX154" s="18">
        <f t="shared" ca="1" si="87"/>
        <v>0</v>
      </c>
      <c r="AY154" s="18">
        <f t="shared" ca="1" si="88"/>
        <v>0</v>
      </c>
      <c r="AZ154" s="18">
        <f t="shared" ca="1" si="88"/>
        <v>0</v>
      </c>
      <c r="BA154" s="18">
        <f t="shared" ca="1" si="88"/>
        <v>0</v>
      </c>
      <c r="BB154" s="18">
        <f t="shared" ca="1" si="88"/>
        <v>0</v>
      </c>
      <c r="BC154" s="18">
        <f t="shared" ca="1" si="88"/>
        <v>0</v>
      </c>
      <c r="BD154" s="18">
        <f t="shared" ca="1" si="88"/>
        <v>0</v>
      </c>
      <c r="BE154" s="18">
        <f t="shared" ca="1" si="88"/>
        <v>0</v>
      </c>
      <c r="BF154" s="18">
        <f t="shared" ca="1" si="88"/>
        <v>0</v>
      </c>
      <c r="BG154" s="18">
        <f t="shared" ca="1" si="88"/>
        <v>0</v>
      </c>
      <c r="BH154" s="18">
        <f t="shared" ca="1" si="88"/>
        <v>0</v>
      </c>
      <c r="BI154" s="18">
        <f t="shared" ca="1" si="88"/>
        <v>0</v>
      </c>
    </row>
    <row r="155" spans="8:61" x14ac:dyDescent="0.35">
      <c r="H155" s="2" t="str">
        <f t="shared" si="56"/>
        <v>ON_Solar</v>
      </c>
      <c r="I155">
        <f t="shared" si="89"/>
        <v>3</v>
      </c>
      <c r="J155">
        <f t="shared" si="57"/>
        <v>24</v>
      </c>
      <c r="K155" s="18">
        <f t="shared" ca="1" si="84"/>
        <v>4.1418724957199997E-2</v>
      </c>
      <c r="L155" s="18">
        <f t="shared" ca="1" si="84"/>
        <v>4.4147854871600001E-2</v>
      </c>
      <c r="M155" s="18">
        <f t="shared" ca="1" si="84"/>
        <v>4.6876984785999998E-2</v>
      </c>
      <c r="N155" s="18">
        <f t="shared" ca="1" si="84"/>
        <v>4.9606114700400002E-2</v>
      </c>
      <c r="O155" s="18">
        <f t="shared" ca="1" si="84"/>
        <v>5.2335244614799999E-2</v>
      </c>
      <c r="P155" s="18">
        <f t="shared" ca="1" si="84"/>
        <v>5.5064374529200003E-2</v>
      </c>
      <c r="Q155" s="18">
        <f t="shared" ca="1" si="84"/>
        <v>5.7793504443599999E-2</v>
      </c>
      <c r="R155" s="18">
        <f t="shared" ca="1" si="84"/>
        <v>6.0522634358000003E-2</v>
      </c>
      <c r="S155" s="18">
        <f t="shared" ca="1" si="84"/>
        <v>6.3251764272400007E-2</v>
      </c>
      <c r="T155" s="18">
        <f t="shared" ca="1" si="84"/>
        <v>6.598089418679999E-2</v>
      </c>
      <c r="U155" s="18">
        <f t="shared" ca="1" si="85"/>
        <v>6.8710024101200001E-2</v>
      </c>
      <c r="V155" s="18">
        <f t="shared" ca="1" si="85"/>
        <v>7.1439154015600012E-2</v>
      </c>
      <c r="W155" s="18">
        <f t="shared" ca="1" si="85"/>
        <v>7.4168283930000009E-2</v>
      </c>
      <c r="X155" s="18">
        <f t="shared" ca="1" si="85"/>
        <v>7.6897413844399992E-2</v>
      </c>
      <c r="Y155" s="18">
        <f t="shared" ca="1" si="85"/>
        <v>7.9626543758800003E-2</v>
      </c>
      <c r="Z155" s="18">
        <f t="shared" ca="1" si="85"/>
        <v>8.2355673673200014E-2</v>
      </c>
      <c r="AA155" s="18">
        <f t="shared" ca="1" si="85"/>
        <v>8.5084803587600011E-2</v>
      </c>
      <c r="AB155" s="18">
        <f t="shared" ca="1" si="85"/>
        <v>8.7813933501999994E-2</v>
      </c>
      <c r="AC155" s="18">
        <f t="shared" ca="1" si="85"/>
        <v>9.0543063416399991E-2</v>
      </c>
      <c r="AD155" s="18">
        <f t="shared" ca="1" si="85"/>
        <v>9.3899511509378031E-2</v>
      </c>
      <c r="AE155" s="18">
        <f t="shared" ca="1" si="86"/>
        <v>9.8510595959512143E-2</v>
      </c>
      <c r="AF155" s="18">
        <f t="shared" ca="1" si="86"/>
        <v>0.1037489985882243</v>
      </c>
      <c r="AG155" s="18">
        <f t="shared" ca="1" si="86"/>
        <v>0.10982382545504049</v>
      </c>
      <c r="AH155" s="18">
        <f t="shared" ca="1" si="86"/>
        <v>0.1181291169568008</v>
      </c>
      <c r="AI155" s="18">
        <f t="shared" ca="1" si="86"/>
        <v>0.12381353598336363</v>
      </c>
      <c r="AJ155" s="18">
        <f t="shared" ca="1" si="86"/>
        <v>0</v>
      </c>
      <c r="AK155" s="18">
        <f t="shared" ca="1" si="86"/>
        <v>0</v>
      </c>
      <c r="AL155" s="18">
        <f t="shared" ca="1" si="86"/>
        <v>0</v>
      </c>
      <c r="AM155" s="18">
        <f t="shared" ca="1" si="86"/>
        <v>0</v>
      </c>
      <c r="AN155" s="18">
        <f t="shared" ca="1" si="86"/>
        <v>0</v>
      </c>
      <c r="AO155" s="18">
        <f t="shared" ca="1" si="87"/>
        <v>0</v>
      </c>
      <c r="AP155" s="18">
        <f t="shared" ca="1" si="87"/>
        <v>0</v>
      </c>
      <c r="AQ155" s="18">
        <f t="shared" ca="1" si="87"/>
        <v>0</v>
      </c>
      <c r="AR155" s="18">
        <f t="shared" ca="1" si="87"/>
        <v>0</v>
      </c>
      <c r="AS155" s="18">
        <f t="shared" ca="1" si="87"/>
        <v>0</v>
      </c>
      <c r="AT155" s="18">
        <f t="shared" ca="1" si="87"/>
        <v>0</v>
      </c>
      <c r="AU155" s="18">
        <f t="shared" ca="1" si="87"/>
        <v>0</v>
      </c>
      <c r="AV155" s="18">
        <f t="shared" ca="1" si="87"/>
        <v>0</v>
      </c>
      <c r="AW155" s="18">
        <f t="shared" ca="1" si="87"/>
        <v>0</v>
      </c>
      <c r="AX155" s="18">
        <f t="shared" ca="1" si="87"/>
        <v>0</v>
      </c>
      <c r="AY155" s="18">
        <f t="shared" ca="1" si="88"/>
        <v>0</v>
      </c>
      <c r="AZ155" s="18">
        <f t="shared" ca="1" si="88"/>
        <v>0</v>
      </c>
      <c r="BA155" s="18">
        <f t="shared" ca="1" si="88"/>
        <v>0</v>
      </c>
      <c r="BB155" s="18">
        <f t="shared" ca="1" si="88"/>
        <v>0</v>
      </c>
      <c r="BC155" s="18">
        <f t="shared" ca="1" si="88"/>
        <v>0</v>
      </c>
      <c r="BD155" s="18">
        <f t="shared" ca="1" si="88"/>
        <v>0</v>
      </c>
      <c r="BE155" s="18">
        <f t="shared" ca="1" si="88"/>
        <v>0</v>
      </c>
      <c r="BF155" s="18">
        <f t="shared" ca="1" si="88"/>
        <v>0</v>
      </c>
      <c r="BG155" s="18">
        <f t="shared" ca="1" si="88"/>
        <v>0</v>
      </c>
      <c r="BH155" s="18">
        <f t="shared" ca="1" si="88"/>
        <v>0</v>
      </c>
      <c r="BI155" s="18">
        <f t="shared" ca="1" si="88"/>
        <v>0</v>
      </c>
    </row>
    <row r="156" spans="8:61" x14ac:dyDescent="0.35">
      <c r="H156" s="2" t="str">
        <f t="shared" si="56"/>
        <v>ON_Solar</v>
      </c>
      <c r="I156">
        <f t="shared" si="89"/>
        <v>3</v>
      </c>
      <c r="J156">
        <f t="shared" si="57"/>
        <v>25</v>
      </c>
      <c r="K156" s="18">
        <f t="shared" ca="1" si="84"/>
        <v>0</v>
      </c>
      <c r="L156" s="18">
        <f t="shared" ca="1" si="84"/>
        <v>4.1418724957199997E-2</v>
      </c>
      <c r="M156" s="18">
        <f t="shared" ca="1" si="84"/>
        <v>4.4147854871600001E-2</v>
      </c>
      <c r="N156" s="18">
        <f t="shared" ca="1" si="84"/>
        <v>4.6876984785999998E-2</v>
      </c>
      <c r="O156" s="18">
        <f t="shared" ca="1" si="84"/>
        <v>4.9606114700400002E-2</v>
      </c>
      <c r="P156" s="18">
        <f t="shared" ca="1" si="84"/>
        <v>5.2335244614799999E-2</v>
      </c>
      <c r="Q156" s="18">
        <f t="shared" ca="1" si="84"/>
        <v>5.5064374529200003E-2</v>
      </c>
      <c r="R156" s="18">
        <f t="shared" ca="1" si="84"/>
        <v>5.7793504443599999E-2</v>
      </c>
      <c r="S156" s="18">
        <f t="shared" ca="1" si="84"/>
        <v>6.0522634358000003E-2</v>
      </c>
      <c r="T156" s="18">
        <f t="shared" ca="1" si="84"/>
        <v>6.3251764272400007E-2</v>
      </c>
      <c r="U156" s="18">
        <f t="shared" ca="1" si="85"/>
        <v>6.598089418679999E-2</v>
      </c>
      <c r="V156" s="18">
        <f t="shared" ca="1" si="85"/>
        <v>6.8710024101200001E-2</v>
      </c>
      <c r="W156" s="18">
        <f t="shared" ca="1" si="85"/>
        <v>7.1439154015600012E-2</v>
      </c>
      <c r="X156" s="18">
        <f t="shared" ca="1" si="85"/>
        <v>7.4168283930000009E-2</v>
      </c>
      <c r="Y156" s="18">
        <f t="shared" ca="1" si="85"/>
        <v>7.6897413844399992E-2</v>
      </c>
      <c r="Z156" s="18">
        <f t="shared" ca="1" si="85"/>
        <v>7.9626543758800003E-2</v>
      </c>
      <c r="AA156" s="18">
        <f t="shared" ca="1" si="85"/>
        <v>8.2355673673200014E-2</v>
      </c>
      <c r="AB156" s="18">
        <f t="shared" ca="1" si="85"/>
        <v>8.5084803587600011E-2</v>
      </c>
      <c r="AC156" s="18">
        <f t="shared" ca="1" si="85"/>
        <v>8.7813933501999994E-2</v>
      </c>
      <c r="AD156" s="18">
        <f t="shared" ca="1" si="85"/>
        <v>9.0543063416399991E-2</v>
      </c>
      <c r="AE156" s="18">
        <f t="shared" ca="1" si="86"/>
        <v>9.3899511509378031E-2</v>
      </c>
      <c r="AF156" s="18">
        <f t="shared" ca="1" si="86"/>
        <v>9.8510595959512143E-2</v>
      </c>
      <c r="AG156" s="18">
        <f t="shared" ca="1" si="86"/>
        <v>0.1037489985882243</v>
      </c>
      <c r="AH156" s="18">
        <f t="shared" ca="1" si="86"/>
        <v>0.10982382545504049</v>
      </c>
      <c r="AI156" s="18">
        <f t="shared" ca="1" si="86"/>
        <v>0.1181291169568008</v>
      </c>
      <c r="AJ156" s="18">
        <f t="shared" ca="1" si="86"/>
        <v>0.12381353598336363</v>
      </c>
      <c r="AK156" s="18">
        <f t="shared" ca="1" si="86"/>
        <v>0</v>
      </c>
      <c r="AL156" s="18">
        <f t="shared" ca="1" si="86"/>
        <v>0</v>
      </c>
      <c r="AM156" s="18">
        <f t="shared" ca="1" si="86"/>
        <v>0</v>
      </c>
      <c r="AN156" s="18">
        <f t="shared" ca="1" si="86"/>
        <v>0</v>
      </c>
      <c r="AO156" s="18">
        <f t="shared" ca="1" si="87"/>
        <v>0</v>
      </c>
      <c r="AP156" s="18">
        <f t="shared" ca="1" si="87"/>
        <v>0</v>
      </c>
      <c r="AQ156" s="18">
        <f t="shared" ca="1" si="87"/>
        <v>0</v>
      </c>
      <c r="AR156" s="18">
        <f t="shared" ca="1" si="87"/>
        <v>0</v>
      </c>
      <c r="AS156" s="18">
        <f t="shared" ca="1" si="87"/>
        <v>0</v>
      </c>
      <c r="AT156" s="18">
        <f t="shared" ca="1" si="87"/>
        <v>0</v>
      </c>
      <c r="AU156" s="18">
        <f t="shared" ca="1" si="87"/>
        <v>0</v>
      </c>
      <c r="AV156" s="18">
        <f t="shared" ca="1" si="87"/>
        <v>0</v>
      </c>
      <c r="AW156" s="18">
        <f t="shared" ca="1" si="87"/>
        <v>0</v>
      </c>
      <c r="AX156" s="18">
        <f t="shared" ca="1" si="87"/>
        <v>0</v>
      </c>
      <c r="AY156" s="18">
        <f t="shared" ca="1" si="88"/>
        <v>0</v>
      </c>
      <c r="AZ156" s="18">
        <f t="shared" ca="1" si="88"/>
        <v>0</v>
      </c>
      <c r="BA156" s="18">
        <f t="shared" ca="1" si="88"/>
        <v>0</v>
      </c>
      <c r="BB156" s="18">
        <f t="shared" ca="1" si="88"/>
        <v>0</v>
      </c>
      <c r="BC156" s="18">
        <f t="shared" ca="1" si="88"/>
        <v>0</v>
      </c>
      <c r="BD156" s="18">
        <f t="shared" ca="1" si="88"/>
        <v>0</v>
      </c>
      <c r="BE156" s="18">
        <f t="shared" ca="1" si="88"/>
        <v>0</v>
      </c>
      <c r="BF156" s="18">
        <f t="shared" ca="1" si="88"/>
        <v>0</v>
      </c>
      <c r="BG156" s="18">
        <f t="shared" ca="1" si="88"/>
        <v>0</v>
      </c>
      <c r="BH156" s="18">
        <f t="shared" ca="1" si="88"/>
        <v>0</v>
      </c>
      <c r="BI156" s="18">
        <f t="shared" ca="1" si="88"/>
        <v>0</v>
      </c>
    </row>
    <row r="157" spans="8:61" x14ac:dyDescent="0.35">
      <c r="H157" s="2" t="str">
        <f t="shared" ref="H157:H220" si="90">INDEX($A$3:$A$22,I157,0)</f>
        <v>ON_Solar</v>
      </c>
      <c r="I157">
        <f t="shared" si="89"/>
        <v>3</v>
      </c>
      <c r="J157">
        <f t="shared" si="57"/>
        <v>26</v>
      </c>
      <c r="K157" s="18">
        <f t="shared" ca="1" si="84"/>
        <v>0</v>
      </c>
      <c r="L157" s="18">
        <f t="shared" ca="1" si="84"/>
        <v>0</v>
      </c>
      <c r="M157" s="18">
        <f t="shared" ca="1" si="84"/>
        <v>4.1418724957199997E-2</v>
      </c>
      <c r="N157" s="18">
        <f t="shared" ca="1" si="84"/>
        <v>4.4147854871600001E-2</v>
      </c>
      <c r="O157" s="18">
        <f t="shared" ca="1" si="84"/>
        <v>4.6876984785999998E-2</v>
      </c>
      <c r="P157" s="18">
        <f t="shared" ca="1" si="84"/>
        <v>4.9606114700400002E-2</v>
      </c>
      <c r="Q157" s="18">
        <f t="shared" ca="1" si="84"/>
        <v>5.2335244614799999E-2</v>
      </c>
      <c r="R157" s="18">
        <f t="shared" ca="1" si="84"/>
        <v>5.5064374529200003E-2</v>
      </c>
      <c r="S157" s="18">
        <f t="shared" ca="1" si="84"/>
        <v>5.7793504443599999E-2</v>
      </c>
      <c r="T157" s="18">
        <f t="shared" ca="1" si="84"/>
        <v>6.0522634358000003E-2</v>
      </c>
      <c r="U157" s="18">
        <f t="shared" ca="1" si="85"/>
        <v>6.3251764272400007E-2</v>
      </c>
      <c r="V157" s="18">
        <f t="shared" ca="1" si="85"/>
        <v>6.598089418679999E-2</v>
      </c>
      <c r="W157" s="18">
        <f t="shared" ca="1" si="85"/>
        <v>6.8710024101200001E-2</v>
      </c>
      <c r="X157" s="18">
        <f t="shared" ca="1" si="85"/>
        <v>7.1439154015600012E-2</v>
      </c>
      <c r="Y157" s="18">
        <f t="shared" ca="1" si="85"/>
        <v>7.4168283930000009E-2</v>
      </c>
      <c r="Z157" s="18">
        <f t="shared" ca="1" si="85"/>
        <v>7.6897413844399992E-2</v>
      </c>
      <c r="AA157" s="18">
        <f t="shared" ca="1" si="85"/>
        <v>7.9626543758800003E-2</v>
      </c>
      <c r="AB157" s="18">
        <f t="shared" ca="1" si="85"/>
        <v>8.2355673673200014E-2</v>
      </c>
      <c r="AC157" s="18">
        <f t="shared" ca="1" si="85"/>
        <v>8.5084803587600011E-2</v>
      </c>
      <c r="AD157" s="18">
        <f t="shared" ca="1" si="85"/>
        <v>8.7813933501999994E-2</v>
      </c>
      <c r="AE157" s="18">
        <f t="shared" ca="1" si="86"/>
        <v>9.0543063416399991E-2</v>
      </c>
      <c r="AF157" s="18">
        <f t="shared" ca="1" si="86"/>
        <v>9.3899511509378031E-2</v>
      </c>
      <c r="AG157" s="18">
        <f t="shared" ca="1" si="86"/>
        <v>9.8510595959512143E-2</v>
      </c>
      <c r="AH157" s="18">
        <f t="shared" ca="1" si="86"/>
        <v>0.1037489985882243</v>
      </c>
      <c r="AI157" s="18">
        <f t="shared" ca="1" si="86"/>
        <v>0.10982382545504049</v>
      </c>
      <c r="AJ157" s="18">
        <f t="shared" ca="1" si="86"/>
        <v>0.1181291169568008</v>
      </c>
      <c r="AK157" s="18">
        <f t="shared" ca="1" si="86"/>
        <v>0.12381353598336363</v>
      </c>
      <c r="AL157" s="18">
        <f t="shared" ca="1" si="86"/>
        <v>0</v>
      </c>
      <c r="AM157" s="18">
        <f t="shared" ca="1" si="86"/>
        <v>0</v>
      </c>
      <c r="AN157" s="18">
        <f t="shared" ca="1" si="86"/>
        <v>0</v>
      </c>
      <c r="AO157" s="18">
        <f t="shared" ca="1" si="87"/>
        <v>0</v>
      </c>
      <c r="AP157" s="18">
        <f t="shared" ca="1" si="87"/>
        <v>0</v>
      </c>
      <c r="AQ157" s="18">
        <f t="shared" ca="1" si="87"/>
        <v>0</v>
      </c>
      <c r="AR157" s="18">
        <f t="shared" ca="1" si="87"/>
        <v>0</v>
      </c>
      <c r="AS157" s="18">
        <f t="shared" ca="1" si="87"/>
        <v>0</v>
      </c>
      <c r="AT157" s="18">
        <f t="shared" ca="1" si="87"/>
        <v>0</v>
      </c>
      <c r="AU157" s="18">
        <f t="shared" ca="1" si="87"/>
        <v>0</v>
      </c>
      <c r="AV157" s="18">
        <f t="shared" ca="1" si="87"/>
        <v>0</v>
      </c>
      <c r="AW157" s="18">
        <f t="shared" ca="1" si="87"/>
        <v>0</v>
      </c>
      <c r="AX157" s="18">
        <f t="shared" ca="1" si="87"/>
        <v>0</v>
      </c>
      <c r="AY157" s="18">
        <f t="shared" ca="1" si="88"/>
        <v>0</v>
      </c>
      <c r="AZ157" s="18">
        <f t="shared" ca="1" si="88"/>
        <v>0</v>
      </c>
      <c r="BA157" s="18">
        <f t="shared" ca="1" si="88"/>
        <v>0</v>
      </c>
      <c r="BB157" s="18">
        <f t="shared" ca="1" si="88"/>
        <v>0</v>
      </c>
      <c r="BC157" s="18">
        <f t="shared" ca="1" si="88"/>
        <v>0</v>
      </c>
      <c r="BD157" s="18">
        <f t="shared" ca="1" si="88"/>
        <v>0</v>
      </c>
      <c r="BE157" s="18">
        <f t="shared" ca="1" si="88"/>
        <v>0</v>
      </c>
      <c r="BF157" s="18">
        <f t="shared" ca="1" si="88"/>
        <v>0</v>
      </c>
      <c r="BG157" s="18">
        <f t="shared" ca="1" si="88"/>
        <v>0</v>
      </c>
      <c r="BH157" s="18">
        <f t="shared" ca="1" si="88"/>
        <v>0</v>
      </c>
      <c r="BI157" s="18">
        <f t="shared" ca="1" si="88"/>
        <v>0</v>
      </c>
    </row>
    <row r="158" spans="8:61" x14ac:dyDescent="0.35">
      <c r="H158" s="2" t="str">
        <f t="shared" si="90"/>
        <v>ON_Solar</v>
      </c>
      <c r="I158">
        <f t="shared" si="89"/>
        <v>3</v>
      </c>
      <c r="J158">
        <f t="shared" ref="J158:J221" si="91">IF(J157+1&gt;$I$26,$K$2,J157+1)</f>
        <v>27</v>
      </c>
      <c r="K158" s="18">
        <f t="shared" ca="1" si="84"/>
        <v>0</v>
      </c>
      <c r="L158" s="18">
        <f t="shared" ca="1" si="84"/>
        <v>0</v>
      </c>
      <c r="M158" s="18">
        <f t="shared" ca="1" si="84"/>
        <v>0</v>
      </c>
      <c r="N158" s="18">
        <f t="shared" ca="1" si="84"/>
        <v>4.1418724957199997E-2</v>
      </c>
      <c r="O158" s="18">
        <f t="shared" ca="1" si="84"/>
        <v>4.4147854871600001E-2</v>
      </c>
      <c r="P158" s="18">
        <f t="shared" ca="1" si="84"/>
        <v>4.6876984785999998E-2</v>
      </c>
      <c r="Q158" s="18">
        <f t="shared" ca="1" si="84"/>
        <v>4.9606114700400002E-2</v>
      </c>
      <c r="R158" s="18">
        <f t="shared" ca="1" si="84"/>
        <v>5.2335244614799999E-2</v>
      </c>
      <c r="S158" s="18">
        <f t="shared" ca="1" si="84"/>
        <v>5.5064374529200003E-2</v>
      </c>
      <c r="T158" s="18">
        <f t="shared" ca="1" si="84"/>
        <v>5.7793504443599999E-2</v>
      </c>
      <c r="U158" s="18">
        <f t="shared" ca="1" si="85"/>
        <v>6.0522634358000003E-2</v>
      </c>
      <c r="V158" s="18">
        <f t="shared" ca="1" si="85"/>
        <v>6.3251764272400007E-2</v>
      </c>
      <c r="W158" s="18">
        <f t="shared" ca="1" si="85"/>
        <v>6.598089418679999E-2</v>
      </c>
      <c r="X158" s="18">
        <f t="shared" ca="1" si="85"/>
        <v>6.8710024101200001E-2</v>
      </c>
      <c r="Y158" s="18">
        <f t="shared" ca="1" si="85"/>
        <v>7.1439154015600012E-2</v>
      </c>
      <c r="Z158" s="18">
        <f t="shared" ca="1" si="85"/>
        <v>7.4168283930000009E-2</v>
      </c>
      <c r="AA158" s="18">
        <f t="shared" ca="1" si="85"/>
        <v>7.6897413844399992E-2</v>
      </c>
      <c r="AB158" s="18">
        <f t="shared" ca="1" si="85"/>
        <v>7.9626543758800003E-2</v>
      </c>
      <c r="AC158" s="18">
        <f t="shared" ca="1" si="85"/>
        <v>8.2355673673200014E-2</v>
      </c>
      <c r="AD158" s="18">
        <f t="shared" ca="1" si="85"/>
        <v>8.5084803587600011E-2</v>
      </c>
      <c r="AE158" s="18">
        <f t="shared" ca="1" si="86"/>
        <v>8.7813933501999994E-2</v>
      </c>
      <c r="AF158" s="18">
        <f t="shared" ca="1" si="86"/>
        <v>9.0543063416399991E-2</v>
      </c>
      <c r="AG158" s="18">
        <f t="shared" ca="1" si="86"/>
        <v>9.3899511509378031E-2</v>
      </c>
      <c r="AH158" s="18">
        <f t="shared" ca="1" si="86"/>
        <v>9.8510595959512143E-2</v>
      </c>
      <c r="AI158" s="18">
        <f t="shared" ca="1" si="86"/>
        <v>0.1037489985882243</v>
      </c>
      <c r="AJ158" s="18">
        <f t="shared" ca="1" si="86"/>
        <v>0.10982382545504049</v>
      </c>
      <c r="AK158" s="18">
        <f t="shared" ca="1" si="86"/>
        <v>0.1181291169568008</v>
      </c>
      <c r="AL158" s="18">
        <f t="shared" ca="1" si="86"/>
        <v>0.12381353598336363</v>
      </c>
      <c r="AM158" s="18">
        <f t="shared" ca="1" si="86"/>
        <v>0</v>
      </c>
      <c r="AN158" s="18">
        <f t="shared" ca="1" si="86"/>
        <v>0</v>
      </c>
      <c r="AO158" s="18">
        <f t="shared" ca="1" si="87"/>
        <v>0</v>
      </c>
      <c r="AP158" s="18">
        <f t="shared" ca="1" si="87"/>
        <v>0</v>
      </c>
      <c r="AQ158" s="18">
        <f t="shared" ca="1" si="87"/>
        <v>0</v>
      </c>
      <c r="AR158" s="18">
        <f t="shared" ca="1" si="87"/>
        <v>0</v>
      </c>
      <c r="AS158" s="18">
        <f t="shared" ca="1" si="87"/>
        <v>0</v>
      </c>
      <c r="AT158" s="18">
        <f t="shared" ca="1" si="87"/>
        <v>0</v>
      </c>
      <c r="AU158" s="18">
        <f t="shared" ca="1" si="87"/>
        <v>0</v>
      </c>
      <c r="AV158" s="18">
        <f t="shared" ca="1" si="87"/>
        <v>0</v>
      </c>
      <c r="AW158" s="18">
        <f t="shared" ca="1" si="87"/>
        <v>0</v>
      </c>
      <c r="AX158" s="18">
        <f t="shared" ca="1" si="87"/>
        <v>0</v>
      </c>
      <c r="AY158" s="18">
        <f t="shared" ca="1" si="88"/>
        <v>0</v>
      </c>
      <c r="AZ158" s="18">
        <f t="shared" ca="1" si="88"/>
        <v>0</v>
      </c>
      <c r="BA158" s="18">
        <f t="shared" ca="1" si="88"/>
        <v>0</v>
      </c>
      <c r="BB158" s="18">
        <f t="shared" ca="1" si="88"/>
        <v>0</v>
      </c>
      <c r="BC158" s="18">
        <f t="shared" ca="1" si="88"/>
        <v>0</v>
      </c>
      <c r="BD158" s="18">
        <f t="shared" ca="1" si="88"/>
        <v>0</v>
      </c>
      <c r="BE158" s="18">
        <f t="shared" ca="1" si="88"/>
        <v>0</v>
      </c>
      <c r="BF158" s="18">
        <f t="shared" ca="1" si="88"/>
        <v>0</v>
      </c>
      <c r="BG158" s="18">
        <f t="shared" ca="1" si="88"/>
        <v>0</v>
      </c>
      <c r="BH158" s="18">
        <f t="shared" ca="1" si="88"/>
        <v>0</v>
      </c>
      <c r="BI158" s="18">
        <f t="shared" ca="1" si="88"/>
        <v>0</v>
      </c>
    </row>
    <row r="159" spans="8:61" x14ac:dyDescent="0.35">
      <c r="H159" s="2" t="str">
        <f t="shared" si="90"/>
        <v>ON_Solar</v>
      </c>
      <c r="I159">
        <f t="shared" si="89"/>
        <v>3</v>
      </c>
      <c r="J159">
        <f t="shared" si="91"/>
        <v>28</v>
      </c>
      <c r="K159" s="18">
        <f t="shared" ref="K159:T168" ca="1" si="92">IF(K$28&gt;$J159,0,OFFSET($K$2,$I159,$J159-K$28))</f>
        <v>0</v>
      </c>
      <c r="L159" s="18">
        <f t="shared" ca="1" si="92"/>
        <v>0</v>
      </c>
      <c r="M159" s="18">
        <f t="shared" ca="1" si="92"/>
        <v>0</v>
      </c>
      <c r="N159" s="18">
        <f t="shared" ca="1" si="92"/>
        <v>0</v>
      </c>
      <c r="O159" s="18">
        <f t="shared" ca="1" si="92"/>
        <v>4.1418724957199997E-2</v>
      </c>
      <c r="P159" s="18">
        <f t="shared" ca="1" si="92"/>
        <v>4.4147854871600001E-2</v>
      </c>
      <c r="Q159" s="18">
        <f t="shared" ca="1" si="92"/>
        <v>4.6876984785999998E-2</v>
      </c>
      <c r="R159" s="18">
        <f t="shared" ca="1" si="92"/>
        <v>4.9606114700400002E-2</v>
      </c>
      <c r="S159" s="18">
        <f t="shared" ca="1" si="92"/>
        <v>5.2335244614799999E-2</v>
      </c>
      <c r="T159" s="18">
        <f t="shared" ca="1" si="92"/>
        <v>5.5064374529200003E-2</v>
      </c>
      <c r="U159" s="18">
        <f t="shared" ref="U159:AD168" ca="1" si="93">IF(U$28&gt;$J159,0,OFFSET($K$2,$I159,$J159-U$28))</f>
        <v>5.7793504443599999E-2</v>
      </c>
      <c r="V159" s="18">
        <f t="shared" ca="1" si="93"/>
        <v>6.0522634358000003E-2</v>
      </c>
      <c r="W159" s="18">
        <f t="shared" ca="1" si="93"/>
        <v>6.3251764272400007E-2</v>
      </c>
      <c r="X159" s="18">
        <f t="shared" ca="1" si="93"/>
        <v>6.598089418679999E-2</v>
      </c>
      <c r="Y159" s="18">
        <f t="shared" ca="1" si="93"/>
        <v>6.8710024101200001E-2</v>
      </c>
      <c r="Z159" s="18">
        <f t="shared" ca="1" si="93"/>
        <v>7.1439154015600012E-2</v>
      </c>
      <c r="AA159" s="18">
        <f t="shared" ca="1" si="93"/>
        <v>7.4168283930000009E-2</v>
      </c>
      <c r="AB159" s="18">
        <f t="shared" ca="1" si="93"/>
        <v>7.6897413844399992E-2</v>
      </c>
      <c r="AC159" s="18">
        <f t="shared" ca="1" si="93"/>
        <v>7.9626543758800003E-2</v>
      </c>
      <c r="AD159" s="18">
        <f t="shared" ca="1" si="93"/>
        <v>8.2355673673200014E-2</v>
      </c>
      <c r="AE159" s="18">
        <f t="shared" ref="AE159:AN168" ca="1" si="94">IF(AE$28&gt;$J159,0,OFFSET($K$2,$I159,$J159-AE$28))</f>
        <v>8.5084803587600011E-2</v>
      </c>
      <c r="AF159" s="18">
        <f t="shared" ca="1" si="94"/>
        <v>8.7813933501999994E-2</v>
      </c>
      <c r="AG159" s="18">
        <f t="shared" ca="1" si="94"/>
        <v>9.0543063416399991E-2</v>
      </c>
      <c r="AH159" s="18">
        <f t="shared" ca="1" si="94"/>
        <v>9.3899511509378031E-2</v>
      </c>
      <c r="AI159" s="18">
        <f t="shared" ca="1" si="94"/>
        <v>9.8510595959512143E-2</v>
      </c>
      <c r="AJ159" s="18">
        <f t="shared" ca="1" si="94"/>
        <v>0.1037489985882243</v>
      </c>
      <c r="AK159" s="18">
        <f t="shared" ca="1" si="94"/>
        <v>0.10982382545504049</v>
      </c>
      <c r="AL159" s="18">
        <f t="shared" ca="1" si="94"/>
        <v>0.1181291169568008</v>
      </c>
      <c r="AM159" s="18">
        <f t="shared" ca="1" si="94"/>
        <v>0.12381353598336363</v>
      </c>
      <c r="AN159" s="18">
        <f t="shared" ca="1" si="94"/>
        <v>0</v>
      </c>
      <c r="AO159" s="18">
        <f t="shared" ref="AO159:AX168" ca="1" si="95">IF(AO$28&gt;$J159,0,OFFSET($K$2,$I159,$J159-AO$28))</f>
        <v>0</v>
      </c>
      <c r="AP159" s="18">
        <f t="shared" ca="1" si="95"/>
        <v>0</v>
      </c>
      <c r="AQ159" s="18">
        <f t="shared" ca="1" si="95"/>
        <v>0</v>
      </c>
      <c r="AR159" s="18">
        <f t="shared" ca="1" si="95"/>
        <v>0</v>
      </c>
      <c r="AS159" s="18">
        <f t="shared" ca="1" si="95"/>
        <v>0</v>
      </c>
      <c r="AT159" s="18">
        <f t="shared" ca="1" si="95"/>
        <v>0</v>
      </c>
      <c r="AU159" s="18">
        <f t="shared" ca="1" si="95"/>
        <v>0</v>
      </c>
      <c r="AV159" s="18">
        <f t="shared" ca="1" si="95"/>
        <v>0</v>
      </c>
      <c r="AW159" s="18">
        <f t="shared" ca="1" si="95"/>
        <v>0</v>
      </c>
      <c r="AX159" s="18">
        <f t="shared" ca="1" si="95"/>
        <v>0</v>
      </c>
      <c r="AY159" s="18">
        <f t="shared" ref="AY159:BI168" ca="1" si="96">IF(AY$28&gt;$J159,0,OFFSET($K$2,$I159,$J159-AY$28))</f>
        <v>0</v>
      </c>
      <c r="AZ159" s="18">
        <f t="shared" ca="1" si="96"/>
        <v>0</v>
      </c>
      <c r="BA159" s="18">
        <f t="shared" ca="1" si="96"/>
        <v>0</v>
      </c>
      <c r="BB159" s="18">
        <f t="shared" ca="1" si="96"/>
        <v>0</v>
      </c>
      <c r="BC159" s="18">
        <f t="shared" ca="1" si="96"/>
        <v>0</v>
      </c>
      <c r="BD159" s="18">
        <f t="shared" ca="1" si="96"/>
        <v>0</v>
      </c>
      <c r="BE159" s="18">
        <f t="shared" ca="1" si="96"/>
        <v>0</v>
      </c>
      <c r="BF159" s="18">
        <f t="shared" ca="1" si="96"/>
        <v>0</v>
      </c>
      <c r="BG159" s="18">
        <f t="shared" ca="1" si="96"/>
        <v>0</v>
      </c>
      <c r="BH159" s="18">
        <f t="shared" ca="1" si="96"/>
        <v>0</v>
      </c>
      <c r="BI159" s="18">
        <f t="shared" ca="1" si="96"/>
        <v>0</v>
      </c>
    </row>
    <row r="160" spans="8:61" x14ac:dyDescent="0.35">
      <c r="H160" s="2" t="str">
        <f t="shared" si="90"/>
        <v>ON_Solar</v>
      </c>
      <c r="I160">
        <f t="shared" si="89"/>
        <v>3</v>
      </c>
      <c r="J160">
        <f t="shared" si="91"/>
        <v>29</v>
      </c>
      <c r="K160" s="18">
        <f t="shared" ca="1" si="92"/>
        <v>0</v>
      </c>
      <c r="L160" s="18">
        <f t="shared" ca="1" si="92"/>
        <v>0</v>
      </c>
      <c r="M160" s="18">
        <f t="shared" ca="1" si="92"/>
        <v>0</v>
      </c>
      <c r="N160" s="18">
        <f t="shared" ca="1" si="92"/>
        <v>0</v>
      </c>
      <c r="O160" s="18">
        <f t="shared" ca="1" si="92"/>
        <v>0</v>
      </c>
      <c r="P160" s="18">
        <f t="shared" ca="1" si="92"/>
        <v>4.1418724957199997E-2</v>
      </c>
      <c r="Q160" s="18">
        <f t="shared" ca="1" si="92"/>
        <v>4.4147854871600001E-2</v>
      </c>
      <c r="R160" s="18">
        <f t="shared" ca="1" si="92"/>
        <v>4.6876984785999998E-2</v>
      </c>
      <c r="S160" s="18">
        <f t="shared" ca="1" si="92"/>
        <v>4.9606114700400002E-2</v>
      </c>
      <c r="T160" s="18">
        <f t="shared" ca="1" si="92"/>
        <v>5.2335244614799999E-2</v>
      </c>
      <c r="U160" s="18">
        <f t="shared" ca="1" si="93"/>
        <v>5.5064374529200003E-2</v>
      </c>
      <c r="V160" s="18">
        <f t="shared" ca="1" si="93"/>
        <v>5.7793504443599999E-2</v>
      </c>
      <c r="W160" s="18">
        <f t="shared" ca="1" si="93"/>
        <v>6.0522634358000003E-2</v>
      </c>
      <c r="X160" s="18">
        <f t="shared" ca="1" si="93"/>
        <v>6.3251764272400007E-2</v>
      </c>
      <c r="Y160" s="18">
        <f t="shared" ca="1" si="93"/>
        <v>6.598089418679999E-2</v>
      </c>
      <c r="Z160" s="18">
        <f t="shared" ca="1" si="93"/>
        <v>6.8710024101200001E-2</v>
      </c>
      <c r="AA160" s="18">
        <f t="shared" ca="1" si="93"/>
        <v>7.1439154015600012E-2</v>
      </c>
      <c r="AB160" s="18">
        <f t="shared" ca="1" si="93"/>
        <v>7.4168283930000009E-2</v>
      </c>
      <c r="AC160" s="18">
        <f t="shared" ca="1" si="93"/>
        <v>7.6897413844399992E-2</v>
      </c>
      <c r="AD160" s="18">
        <f t="shared" ca="1" si="93"/>
        <v>7.9626543758800003E-2</v>
      </c>
      <c r="AE160" s="18">
        <f t="shared" ca="1" si="94"/>
        <v>8.2355673673200014E-2</v>
      </c>
      <c r="AF160" s="18">
        <f t="shared" ca="1" si="94"/>
        <v>8.5084803587600011E-2</v>
      </c>
      <c r="AG160" s="18">
        <f t="shared" ca="1" si="94"/>
        <v>8.7813933501999994E-2</v>
      </c>
      <c r="AH160" s="18">
        <f t="shared" ca="1" si="94"/>
        <v>9.0543063416399991E-2</v>
      </c>
      <c r="AI160" s="18">
        <f t="shared" ca="1" si="94"/>
        <v>9.3899511509378031E-2</v>
      </c>
      <c r="AJ160" s="18">
        <f t="shared" ca="1" si="94"/>
        <v>9.8510595959512143E-2</v>
      </c>
      <c r="AK160" s="18">
        <f t="shared" ca="1" si="94"/>
        <v>0.1037489985882243</v>
      </c>
      <c r="AL160" s="18">
        <f t="shared" ca="1" si="94"/>
        <v>0.10982382545504049</v>
      </c>
      <c r="AM160" s="18">
        <f t="shared" ca="1" si="94"/>
        <v>0.1181291169568008</v>
      </c>
      <c r="AN160" s="18">
        <f t="shared" ca="1" si="94"/>
        <v>0.12381353598336363</v>
      </c>
      <c r="AO160" s="18">
        <f t="shared" ca="1" si="95"/>
        <v>0</v>
      </c>
      <c r="AP160" s="18">
        <f t="shared" ca="1" si="95"/>
        <v>0</v>
      </c>
      <c r="AQ160" s="18">
        <f t="shared" ca="1" si="95"/>
        <v>0</v>
      </c>
      <c r="AR160" s="18">
        <f t="shared" ca="1" si="95"/>
        <v>0</v>
      </c>
      <c r="AS160" s="18">
        <f t="shared" ca="1" si="95"/>
        <v>0</v>
      </c>
      <c r="AT160" s="18">
        <f t="shared" ca="1" si="95"/>
        <v>0</v>
      </c>
      <c r="AU160" s="18">
        <f t="shared" ca="1" si="95"/>
        <v>0</v>
      </c>
      <c r="AV160" s="18">
        <f t="shared" ca="1" si="95"/>
        <v>0</v>
      </c>
      <c r="AW160" s="18">
        <f t="shared" ca="1" si="95"/>
        <v>0</v>
      </c>
      <c r="AX160" s="18">
        <f t="shared" ca="1" si="95"/>
        <v>0</v>
      </c>
      <c r="AY160" s="18">
        <f t="shared" ca="1" si="96"/>
        <v>0</v>
      </c>
      <c r="AZ160" s="18">
        <f t="shared" ca="1" si="96"/>
        <v>0</v>
      </c>
      <c r="BA160" s="18">
        <f t="shared" ca="1" si="96"/>
        <v>0</v>
      </c>
      <c r="BB160" s="18">
        <f t="shared" ca="1" si="96"/>
        <v>0</v>
      </c>
      <c r="BC160" s="18">
        <f t="shared" ca="1" si="96"/>
        <v>0</v>
      </c>
      <c r="BD160" s="18">
        <f t="shared" ca="1" si="96"/>
        <v>0</v>
      </c>
      <c r="BE160" s="18">
        <f t="shared" ca="1" si="96"/>
        <v>0</v>
      </c>
      <c r="BF160" s="18">
        <f t="shared" ca="1" si="96"/>
        <v>0</v>
      </c>
      <c r="BG160" s="18">
        <f t="shared" ca="1" si="96"/>
        <v>0</v>
      </c>
      <c r="BH160" s="18">
        <f t="shared" ca="1" si="96"/>
        <v>0</v>
      </c>
      <c r="BI160" s="18">
        <f t="shared" ca="1" si="96"/>
        <v>0</v>
      </c>
    </row>
    <row r="161" spans="8:61" x14ac:dyDescent="0.35">
      <c r="H161" s="2" t="str">
        <f t="shared" si="90"/>
        <v>ON_Solar</v>
      </c>
      <c r="I161">
        <f t="shared" si="89"/>
        <v>3</v>
      </c>
      <c r="J161">
        <f t="shared" si="91"/>
        <v>30</v>
      </c>
      <c r="K161" s="18">
        <f t="shared" ca="1" si="92"/>
        <v>0</v>
      </c>
      <c r="L161" s="18">
        <f t="shared" ca="1" si="92"/>
        <v>0</v>
      </c>
      <c r="M161" s="18">
        <f t="shared" ca="1" si="92"/>
        <v>0</v>
      </c>
      <c r="N161" s="18">
        <f t="shared" ca="1" si="92"/>
        <v>0</v>
      </c>
      <c r="O161" s="18">
        <f t="shared" ca="1" si="92"/>
        <v>0</v>
      </c>
      <c r="P161" s="18">
        <f t="shared" ca="1" si="92"/>
        <v>0</v>
      </c>
      <c r="Q161" s="18">
        <f t="shared" ca="1" si="92"/>
        <v>4.1418724957199997E-2</v>
      </c>
      <c r="R161" s="18">
        <f t="shared" ca="1" si="92"/>
        <v>4.4147854871600001E-2</v>
      </c>
      <c r="S161" s="18">
        <f t="shared" ca="1" si="92"/>
        <v>4.6876984785999998E-2</v>
      </c>
      <c r="T161" s="18">
        <f t="shared" ca="1" si="92"/>
        <v>4.9606114700400002E-2</v>
      </c>
      <c r="U161" s="18">
        <f t="shared" ca="1" si="93"/>
        <v>5.2335244614799999E-2</v>
      </c>
      <c r="V161" s="18">
        <f t="shared" ca="1" si="93"/>
        <v>5.5064374529200003E-2</v>
      </c>
      <c r="W161" s="18">
        <f t="shared" ca="1" si="93"/>
        <v>5.7793504443599999E-2</v>
      </c>
      <c r="X161" s="18">
        <f t="shared" ca="1" si="93"/>
        <v>6.0522634358000003E-2</v>
      </c>
      <c r="Y161" s="18">
        <f t="shared" ca="1" si="93"/>
        <v>6.3251764272400007E-2</v>
      </c>
      <c r="Z161" s="18">
        <f t="shared" ca="1" si="93"/>
        <v>6.598089418679999E-2</v>
      </c>
      <c r="AA161" s="18">
        <f t="shared" ca="1" si="93"/>
        <v>6.8710024101200001E-2</v>
      </c>
      <c r="AB161" s="18">
        <f t="shared" ca="1" si="93"/>
        <v>7.1439154015600012E-2</v>
      </c>
      <c r="AC161" s="18">
        <f t="shared" ca="1" si="93"/>
        <v>7.4168283930000009E-2</v>
      </c>
      <c r="AD161" s="18">
        <f t="shared" ca="1" si="93"/>
        <v>7.6897413844399992E-2</v>
      </c>
      <c r="AE161" s="18">
        <f t="shared" ca="1" si="94"/>
        <v>7.9626543758800003E-2</v>
      </c>
      <c r="AF161" s="18">
        <f t="shared" ca="1" si="94"/>
        <v>8.2355673673200014E-2</v>
      </c>
      <c r="AG161" s="18">
        <f t="shared" ca="1" si="94"/>
        <v>8.5084803587600011E-2</v>
      </c>
      <c r="AH161" s="18">
        <f t="shared" ca="1" si="94"/>
        <v>8.7813933501999994E-2</v>
      </c>
      <c r="AI161" s="18">
        <f t="shared" ca="1" si="94"/>
        <v>9.0543063416399991E-2</v>
      </c>
      <c r="AJ161" s="18">
        <f t="shared" ca="1" si="94"/>
        <v>9.3899511509378031E-2</v>
      </c>
      <c r="AK161" s="18">
        <f t="shared" ca="1" si="94"/>
        <v>9.8510595959512143E-2</v>
      </c>
      <c r="AL161" s="18">
        <f t="shared" ca="1" si="94"/>
        <v>0.1037489985882243</v>
      </c>
      <c r="AM161" s="18">
        <f t="shared" ca="1" si="94"/>
        <v>0.10982382545504049</v>
      </c>
      <c r="AN161" s="18">
        <f t="shared" ca="1" si="94"/>
        <v>0.1181291169568008</v>
      </c>
      <c r="AO161" s="18">
        <f t="shared" ca="1" si="95"/>
        <v>0.12381353598336363</v>
      </c>
      <c r="AP161" s="18">
        <f t="shared" ca="1" si="95"/>
        <v>0</v>
      </c>
      <c r="AQ161" s="18">
        <f t="shared" ca="1" si="95"/>
        <v>0</v>
      </c>
      <c r="AR161" s="18">
        <f t="shared" ca="1" si="95"/>
        <v>0</v>
      </c>
      <c r="AS161" s="18">
        <f t="shared" ca="1" si="95"/>
        <v>0</v>
      </c>
      <c r="AT161" s="18">
        <f t="shared" ca="1" si="95"/>
        <v>0</v>
      </c>
      <c r="AU161" s="18">
        <f t="shared" ca="1" si="95"/>
        <v>0</v>
      </c>
      <c r="AV161" s="18">
        <f t="shared" ca="1" si="95"/>
        <v>0</v>
      </c>
      <c r="AW161" s="18">
        <f t="shared" ca="1" si="95"/>
        <v>0</v>
      </c>
      <c r="AX161" s="18">
        <f t="shared" ca="1" si="95"/>
        <v>0</v>
      </c>
      <c r="AY161" s="18">
        <f t="shared" ca="1" si="96"/>
        <v>0</v>
      </c>
      <c r="AZ161" s="18">
        <f t="shared" ca="1" si="96"/>
        <v>0</v>
      </c>
      <c r="BA161" s="18">
        <f t="shared" ca="1" si="96"/>
        <v>0</v>
      </c>
      <c r="BB161" s="18">
        <f t="shared" ca="1" si="96"/>
        <v>0</v>
      </c>
      <c r="BC161" s="18">
        <f t="shared" ca="1" si="96"/>
        <v>0</v>
      </c>
      <c r="BD161" s="18">
        <f t="shared" ca="1" si="96"/>
        <v>0</v>
      </c>
      <c r="BE161" s="18">
        <f t="shared" ca="1" si="96"/>
        <v>0</v>
      </c>
      <c r="BF161" s="18">
        <f t="shared" ca="1" si="96"/>
        <v>0</v>
      </c>
      <c r="BG161" s="18">
        <f t="shared" ca="1" si="96"/>
        <v>0</v>
      </c>
      <c r="BH161" s="18">
        <f t="shared" ca="1" si="96"/>
        <v>0</v>
      </c>
      <c r="BI161" s="18">
        <f t="shared" ca="1" si="96"/>
        <v>0</v>
      </c>
    </row>
    <row r="162" spans="8:61" x14ac:dyDescent="0.35">
      <c r="H162" s="2" t="str">
        <f t="shared" si="90"/>
        <v>ON_Solar</v>
      </c>
      <c r="I162">
        <f t="shared" si="89"/>
        <v>3</v>
      </c>
      <c r="J162">
        <f t="shared" si="91"/>
        <v>31</v>
      </c>
      <c r="K162" s="18">
        <f t="shared" ca="1" si="92"/>
        <v>0</v>
      </c>
      <c r="L162" s="18">
        <f t="shared" ca="1" si="92"/>
        <v>0</v>
      </c>
      <c r="M162" s="18">
        <f t="shared" ca="1" si="92"/>
        <v>0</v>
      </c>
      <c r="N162" s="18">
        <f t="shared" ca="1" si="92"/>
        <v>0</v>
      </c>
      <c r="O162" s="18">
        <f t="shared" ca="1" si="92"/>
        <v>0</v>
      </c>
      <c r="P162" s="18">
        <f t="shared" ca="1" si="92"/>
        <v>0</v>
      </c>
      <c r="Q162" s="18">
        <f t="shared" ca="1" si="92"/>
        <v>0</v>
      </c>
      <c r="R162" s="18">
        <f t="shared" ca="1" si="92"/>
        <v>4.1418724957199997E-2</v>
      </c>
      <c r="S162" s="18">
        <f t="shared" ca="1" si="92"/>
        <v>4.4147854871600001E-2</v>
      </c>
      <c r="T162" s="18">
        <f t="shared" ca="1" si="92"/>
        <v>4.6876984785999998E-2</v>
      </c>
      <c r="U162" s="18">
        <f t="shared" ca="1" si="93"/>
        <v>4.9606114700400002E-2</v>
      </c>
      <c r="V162" s="18">
        <f t="shared" ca="1" si="93"/>
        <v>5.2335244614799999E-2</v>
      </c>
      <c r="W162" s="18">
        <f t="shared" ca="1" si="93"/>
        <v>5.5064374529200003E-2</v>
      </c>
      <c r="X162" s="18">
        <f t="shared" ca="1" si="93"/>
        <v>5.7793504443599999E-2</v>
      </c>
      <c r="Y162" s="18">
        <f t="shared" ca="1" si="93"/>
        <v>6.0522634358000003E-2</v>
      </c>
      <c r="Z162" s="18">
        <f t="shared" ca="1" si="93"/>
        <v>6.3251764272400007E-2</v>
      </c>
      <c r="AA162" s="18">
        <f t="shared" ca="1" si="93"/>
        <v>6.598089418679999E-2</v>
      </c>
      <c r="AB162" s="18">
        <f t="shared" ca="1" si="93"/>
        <v>6.8710024101200001E-2</v>
      </c>
      <c r="AC162" s="18">
        <f t="shared" ca="1" si="93"/>
        <v>7.1439154015600012E-2</v>
      </c>
      <c r="AD162" s="18">
        <f t="shared" ca="1" si="93"/>
        <v>7.4168283930000009E-2</v>
      </c>
      <c r="AE162" s="18">
        <f t="shared" ca="1" si="94"/>
        <v>7.6897413844399992E-2</v>
      </c>
      <c r="AF162" s="18">
        <f t="shared" ca="1" si="94"/>
        <v>7.9626543758800003E-2</v>
      </c>
      <c r="AG162" s="18">
        <f t="shared" ca="1" si="94"/>
        <v>8.2355673673200014E-2</v>
      </c>
      <c r="AH162" s="18">
        <f t="shared" ca="1" si="94"/>
        <v>8.5084803587600011E-2</v>
      </c>
      <c r="AI162" s="18">
        <f t="shared" ca="1" si="94"/>
        <v>8.7813933501999994E-2</v>
      </c>
      <c r="AJ162" s="18">
        <f t="shared" ca="1" si="94"/>
        <v>9.0543063416399991E-2</v>
      </c>
      <c r="AK162" s="18">
        <f t="shared" ca="1" si="94"/>
        <v>9.3899511509378031E-2</v>
      </c>
      <c r="AL162" s="18">
        <f t="shared" ca="1" si="94"/>
        <v>9.8510595959512143E-2</v>
      </c>
      <c r="AM162" s="18">
        <f t="shared" ca="1" si="94"/>
        <v>0.1037489985882243</v>
      </c>
      <c r="AN162" s="18">
        <f t="shared" ca="1" si="94"/>
        <v>0.10982382545504049</v>
      </c>
      <c r="AO162" s="18">
        <f t="shared" ca="1" si="95"/>
        <v>0.1181291169568008</v>
      </c>
      <c r="AP162" s="18">
        <f t="shared" ca="1" si="95"/>
        <v>0.12381353598336363</v>
      </c>
      <c r="AQ162" s="18">
        <f t="shared" ca="1" si="95"/>
        <v>0</v>
      </c>
      <c r="AR162" s="18">
        <f t="shared" ca="1" si="95"/>
        <v>0</v>
      </c>
      <c r="AS162" s="18">
        <f t="shared" ca="1" si="95"/>
        <v>0</v>
      </c>
      <c r="AT162" s="18">
        <f t="shared" ca="1" si="95"/>
        <v>0</v>
      </c>
      <c r="AU162" s="18">
        <f t="shared" ca="1" si="95"/>
        <v>0</v>
      </c>
      <c r="AV162" s="18">
        <f t="shared" ca="1" si="95"/>
        <v>0</v>
      </c>
      <c r="AW162" s="18">
        <f t="shared" ca="1" si="95"/>
        <v>0</v>
      </c>
      <c r="AX162" s="18">
        <f t="shared" ca="1" si="95"/>
        <v>0</v>
      </c>
      <c r="AY162" s="18">
        <f t="shared" ca="1" si="96"/>
        <v>0</v>
      </c>
      <c r="AZ162" s="18">
        <f t="shared" ca="1" si="96"/>
        <v>0</v>
      </c>
      <c r="BA162" s="18">
        <f t="shared" ca="1" si="96"/>
        <v>0</v>
      </c>
      <c r="BB162" s="18">
        <f t="shared" ca="1" si="96"/>
        <v>0</v>
      </c>
      <c r="BC162" s="18">
        <f t="shared" ca="1" si="96"/>
        <v>0</v>
      </c>
      <c r="BD162" s="18">
        <f t="shared" ca="1" si="96"/>
        <v>0</v>
      </c>
      <c r="BE162" s="18">
        <f t="shared" ca="1" si="96"/>
        <v>0</v>
      </c>
      <c r="BF162" s="18">
        <f t="shared" ca="1" si="96"/>
        <v>0</v>
      </c>
      <c r="BG162" s="18">
        <f t="shared" ca="1" si="96"/>
        <v>0</v>
      </c>
      <c r="BH162" s="18">
        <f t="shared" ca="1" si="96"/>
        <v>0</v>
      </c>
      <c r="BI162" s="18">
        <f t="shared" ca="1" si="96"/>
        <v>0</v>
      </c>
    </row>
    <row r="163" spans="8:61" x14ac:dyDescent="0.35">
      <c r="H163" s="2" t="str">
        <f t="shared" si="90"/>
        <v>ON_Solar</v>
      </c>
      <c r="I163">
        <f t="shared" si="89"/>
        <v>3</v>
      </c>
      <c r="J163">
        <f t="shared" si="91"/>
        <v>32</v>
      </c>
      <c r="K163" s="18">
        <f t="shared" ca="1" si="92"/>
        <v>0</v>
      </c>
      <c r="L163" s="18">
        <f t="shared" ca="1" si="92"/>
        <v>0</v>
      </c>
      <c r="M163" s="18">
        <f t="shared" ca="1" si="92"/>
        <v>0</v>
      </c>
      <c r="N163" s="18">
        <f t="shared" ca="1" si="92"/>
        <v>0</v>
      </c>
      <c r="O163" s="18">
        <f t="shared" ca="1" si="92"/>
        <v>0</v>
      </c>
      <c r="P163" s="18">
        <f t="shared" ca="1" si="92"/>
        <v>0</v>
      </c>
      <c r="Q163" s="18">
        <f t="shared" ca="1" si="92"/>
        <v>0</v>
      </c>
      <c r="R163" s="18">
        <f t="shared" ca="1" si="92"/>
        <v>0</v>
      </c>
      <c r="S163" s="18">
        <f t="shared" ca="1" si="92"/>
        <v>4.1418724957199997E-2</v>
      </c>
      <c r="T163" s="18">
        <f t="shared" ca="1" si="92"/>
        <v>4.4147854871600001E-2</v>
      </c>
      <c r="U163" s="18">
        <f t="shared" ca="1" si="93"/>
        <v>4.6876984785999998E-2</v>
      </c>
      <c r="V163" s="18">
        <f t="shared" ca="1" si="93"/>
        <v>4.9606114700400002E-2</v>
      </c>
      <c r="W163" s="18">
        <f t="shared" ca="1" si="93"/>
        <v>5.2335244614799999E-2</v>
      </c>
      <c r="X163" s="18">
        <f t="shared" ca="1" si="93"/>
        <v>5.5064374529200003E-2</v>
      </c>
      <c r="Y163" s="18">
        <f t="shared" ca="1" si="93"/>
        <v>5.7793504443599999E-2</v>
      </c>
      <c r="Z163" s="18">
        <f t="shared" ca="1" si="93"/>
        <v>6.0522634358000003E-2</v>
      </c>
      <c r="AA163" s="18">
        <f t="shared" ca="1" si="93"/>
        <v>6.3251764272400007E-2</v>
      </c>
      <c r="AB163" s="18">
        <f t="shared" ca="1" si="93"/>
        <v>6.598089418679999E-2</v>
      </c>
      <c r="AC163" s="18">
        <f t="shared" ca="1" si="93"/>
        <v>6.8710024101200001E-2</v>
      </c>
      <c r="AD163" s="18">
        <f t="shared" ca="1" si="93"/>
        <v>7.1439154015600012E-2</v>
      </c>
      <c r="AE163" s="18">
        <f t="shared" ca="1" si="94"/>
        <v>7.4168283930000009E-2</v>
      </c>
      <c r="AF163" s="18">
        <f t="shared" ca="1" si="94"/>
        <v>7.6897413844399992E-2</v>
      </c>
      <c r="AG163" s="18">
        <f t="shared" ca="1" si="94"/>
        <v>7.9626543758800003E-2</v>
      </c>
      <c r="AH163" s="18">
        <f t="shared" ca="1" si="94"/>
        <v>8.2355673673200014E-2</v>
      </c>
      <c r="AI163" s="18">
        <f t="shared" ca="1" si="94"/>
        <v>8.5084803587600011E-2</v>
      </c>
      <c r="AJ163" s="18">
        <f t="shared" ca="1" si="94"/>
        <v>8.7813933501999994E-2</v>
      </c>
      <c r="AK163" s="18">
        <f t="shared" ca="1" si="94"/>
        <v>9.0543063416399991E-2</v>
      </c>
      <c r="AL163" s="18">
        <f t="shared" ca="1" si="94"/>
        <v>9.3899511509378031E-2</v>
      </c>
      <c r="AM163" s="18">
        <f t="shared" ca="1" si="94"/>
        <v>9.8510595959512143E-2</v>
      </c>
      <c r="AN163" s="18">
        <f t="shared" ca="1" si="94"/>
        <v>0.1037489985882243</v>
      </c>
      <c r="AO163" s="18">
        <f t="shared" ca="1" si="95"/>
        <v>0.10982382545504049</v>
      </c>
      <c r="AP163" s="18">
        <f t="shared" ca="1" si="95"/>
        <v>0.1181291169568008</v>
      </c>
      <c r="AQ163" s="18">
        <f t="shared" ca="1" si="95"/>
        <v>0.12381353598336363</v>
      </c>
      <c r="AR163" s="18">
        <f t="shared" ca="1" si="95"/>
        <v>0</v>
      </c>
      <c r="AS163" s="18">
        <f t="shared" ca="1" si="95"/>
        <v>0</v>
      </c>
      <c r="AT163" s="18">
        <f t="shared" ca="1" si="95"/>
        <v>0</v>
      </c>
      <c r="AU163" s="18">
        <f t="shared" ca="1" si="95"/>
        <v>0</v>
      </c>
      <c r="AV163" s="18">
        <f t="shared" ca="1" si="95"/>
        <v>0</v>
      </c>
      <c r="AW163" s="18">
        <f t="shared" ca="1" si="95"/>
        <v>0</v>
      </c>
      <c r="AX163" s="18">
        <f t="shared" ca="1" si="95"/>
        <v>0</v>
      </c>
      <c r="AY163" s="18">
        <f t="shared" ca="1" si="96"/>
        <v>0</v>
      </c>
      <c r="AZ163" s="18">
        <f t="shared" ca="1" si="96"/>
        <v>0</v>
      </c>
      <c r="BA163" s="18">
        <f t="shared" ca="1" si="96"/>
        <v>0</v>
      </c>
      <c r="BB163" s="18">
        <f t="shared" ca="1" si="96"/>
        <v>0</v>
      </c>
      <c r="BC163" s="18">
        <f t="shared" ca="1" si="96"/>
        <v>0</v>
      </c>
      <c r="BD163" s="18">
        <f t="shared" ca="1" si="96"/>
        <v>0</v>
      </c>
      <c r="BE163" s="18">
        <f t="shared" ca="1" si="96"/>
        <v>0</v>
      </c>
      <c r="BF163" s="18">
        <f t="shared" ca="1" si="96"/>
        <v>0</v>
      </c>
      <c r="BG163" s="18">
        <f t="shared" ca="1" si="96"/>
        <v>0</v>
      </c>
      <c r="BH163" s="18">
        <f t="shared" ca="1" si="96"/>
        <v>0</v>
      </c>
      <c r="BI163" s="18">
        <f t="shared" ca="1" si="96"/>
        <v>0</v>
      </c>
    </row>
    <row r="164" spans="8:61" x14ac:dyDescent="0.35">
      <c r="H164" s="2" t="str">
        <f t="shared" si="90"/>
        <v>ON_Solar</v>
      </c>
      <c r="I164">
        <f t="shared" si="89"/>
        <v>3</v>
      </c>
      <c r="J164">
        <f t="shared" si="91"/>
        <v>33</v>
      </c>
      <c r="K164" s="18">
        <f t="shared" ca="1" si="92"/>
        <v>0</v>
      </c>
      <c r="L164" s="18">
        <f t="shared" ca="1" si="92"/>
        <v>0</v>
      </c>
      <c r="M164" s="18">
        <f t="shared" ca="1" si="92"/>
        <v>0</v>
      </c>
      <c r="N164" s="18">
        <f t="shared" ca="1" si="92"/>
        <v>0</v>
      </c>
      <c r="O164" s="18">
        <f t="shared" ca="1" si="92"/>
        <v>0</v>
      </c>
      <c r="P164" s="18">
        <f t="shared" ca="1" si="92"/>
        <v>0</v>
      </c>
      <c r="Q164" s="18">
        <f t="shared" ca="1" si="92"/>
        <v>0</v>
      </c>
      <c r="R164" s="18">
        <f t="shared" ca="1" si="92"/>
        <v>0</v>
      </c>
      <c r="S164" s="18">
        <f t="shared" ca="1" si="92"/>
        <v>0</v>
      </c>
      <c r="T164" s="18">
        <f t="shared" ca="1" si="92"/>
        <v>4.1418724957199997E-2</v>
      </c>
      <c r="U164" s="18">
        <f t="shared" ca="1" si="93"/>
        <v>4.4147854871600001E-2</v>
      </c>
      <c r="V164" s="18">
        <f t="shared" ca="1" si="93"/>
        <v>4.6876984785999998E-2</v>
      </c>
      <c r="W164" s="18">
        <f t="shared" ca="1" si="93"/>
        <v>4.9606114700400002E-2</v>
      </c>
      <c r="X164" s="18">
        <f t="shared" ca="1" si="93"/>
        <v>5.2335244614799999E-2</v>
      </c>
      <c r="Y164" s="18">
        <f t="shared" ca="1" si="93"/>
        <v>5.5064374529200003E-2</v>
      </c>
      <c r="Z164" s="18">
        <f t="shared" ca="1" si="93"/>
        <v>5.7793504443599999E-2</v>
      </c>
      <c r="AA164" s="18">
        <f t="shared" ca="1" si="93"/>
        <v>6.0522634358000003E-2</v>
      </c>
      <c r="AB164" s="18">
        <f t="shared" ca="1" si="93"/>
        <v>6.3251764272400007E-2</v>
      </c>
      <c r="AC164" s="18">
        <f t="shared" ca="1" si="93"/>
        <v>6.598089418679999E-2</v>
      </c>
      <c r="AD164" s="18">
        <f t="shared" ca="1" si="93"/>
        <v>6.8710024101200001E-2</v>
      </c>
      <c r="AE164" s="18">
        <f t="shared" ca="1" si="94"/>
        <v>7.1439154015600012E-2</v>
      </c>
      <c r="AF164" s="18">
        <f t="shared" ca="1" si="94"/>
        <v>7.4168283930000009E-2</v>
      </c>
      <c r="AG164" s="18">
        <f t="shared" ca="1" si="94"/>
        <v>7.6897413844399992E-2</v>
      </c>
      <c r="AH164" s="18">
        <f t="shared" ca="1" si="94"/>
        <v>7.9626543758800003E-2</v>
      </c>
      <c r="AI164" s="18">
        <f t="shared" ca="1" si="94"/>
        <v>8.2355673673200014E-2</v>
      </c>
      <c r="AJ164" s="18">
        <f t="shared" ca="1" si="94"/>
        <v>8.5084803587600011E-2</v>
      </c>
      <c r="AK164" s="18">
        <f t="shared" ca="1" si="94"/>
        <v>8.7813933501999994E-2</v>
      </c>
      <c r="AL164" s="18">
        <f t="shared" ca="1" si="94"/>
        <v>9.0543063416399991E-2</v>
      </c>
      <c r="AM164" s="18">
        <f t="shared" ca="1" si="94"/>
        <v>9.3899511509378031E-2</v>
      </c>
      <c r="AN164" s="18">
        <f t="shared" ca="1" si="94"/>
        <v>9.8510595959512143E-2</v>
      </c>
      <c r="AO164" s="18">
        <f t="shared" ca="1" si="95"/>
        <v>0.1037489985882243</v>
      </c>
      <c r="AP164" s="18">
        <f t="shared" ca="1" si="95"/>
        <v>0.10982382545504049</v>
      </c>
      <c r="AQ164" s="18">
        <f t="shared" ca="1" si="95"/>
        <v>0.1181291169568008</v>
      </c>
      <c r="AR164" s="18">
        <f t="shared" ca="1" si="95"/>
        <v>0.12381353598336363</v>
      </c>
      <c r="AS164" s="18">
        <f t="shared" ca="1" si="95"/>
        <v>0</v>
      </c>
      <c r="AT164" s="18">
        <f t="shared" ca="1" si="95"/>
        <v>0</v>
      </c>
      <c r="AU164" s="18">
        <f t="shared" ca="1" si="95"/>
        <v>0</v>
      </c>
      <c r="AV164" s="18">
        <f t="shared" ca="1" si="95"/>
        <v>0</v>
      </c>
      <c r="AW164" s="18">
        <f t="shared" ca="1" si="95"/>
        <v>0</v>
      </c>
      <c r="AX164" s="18">
        <f t="shared" ca="1" si="95"/>
        <v>0</v>
      </c>
      <c r="AY164" s="18">
        <f t="shared" ca="1" si="96"/>
        <v>0</v>
      </c>
      <c r="AZ164" s="18">
        <f t="shared" ca="1" si="96"/>
        <v>0</v>
      </c>
      <c r="BA164" s="18">
        <f t="shared" ca="1" si="96"/>
        <v>0</v>
      </c>
      <c r="BB164" s="18">
        <f t="shared" ca="1" si="96"/>
        <v>0</v>
      </c>
      <c r="BC164" s="18">
        <f t="shared" ca="1" si="96"/>
        <v>0</v>
      </c>
      <c r="BD164" s="18">
        <f t="shared" ca="1" si="96"/>
        <v>0</v>
      </c>
      <c r="BE164" s="18">
        <f t="shared" ca="1" si="96"/>
        <v>0</v>
      </c>
      <c r="BF164" s="18">
        <f t="shared" ca="1" si="96"/>
        <v>0</v>
      </c>
      <c r="BG164" s="18">
        <f t="shared" ca="1" si="96"/>
        <v>0</v>
      </c>
      <c r="BH164" s="18">
        <f t="shared" ca="1" si="96"/>
        <v>0</v>
      </c>
      <c r="BI164" s="18">
        <f t="shared" ca="1" si="96"/>
        <v>0</v>
      </c>
    </row>
    <row r="165" spans="8:61" x14ac:dyDescent="0.35">
      <c r="H165" s="2" t="str">
        <f t="shared" si="90"/>
        <v>ON_Solar</v>
      </c>
      <c r="I165">
        <f t="shared" si="89"/>
        <v>3</v>
      </c>
      <c r="J165">
        <f t="shared" si="91"/>
        <v>34</v>
      </c>
      <c r="K165" s="18">
        <f t="shared" ca="1" si="92"/>
        <v>0</v>
      </c>
      <c r="L165" s="18">
        <f t="shared" ca="1" si="92"/>
        <v>0</v>
      </c>
      <c r="M165" s="18">
        <f t="shared" ca="1" si="92"/>
        <v>0</v>
      </c>
      <c r="N165" s="18">
        <f t="shared" ca="1" si="92"/>
        <v>0</v>
      </c>
      <c r="O165" s="18">
        <f t="shared" ca="1" si="92"/>
        <v>0</v>
      </c>
      <c r="P165" s="18">
        <f t="shared" ca="1" si="92"/>
        <v>0</v>
      </c>
      <c r="Q165" s="18">
        <f t="shared" ca="1" si="92"/>
        <v>0</v>
      </c>
      <c r="R165" s="18">
        <f t="shared" ca="1" si="92"/>
        <v>0</v>
      </c>
      <c r="S165" s="18">
        <f t="shared" ca="1" si="92"/>
        <v>0</v>
      </c>
      <c r="T165" s="18">
        <f t="shared" ca="1" si="92"/>
        <v>0</v>
      </c>
      <c r="U165" s="18">
        <f t="shared" ca="1" si="93"/>
        <v>4.1418724957199997E-2</v>
      </c>
      <c r="V165" s="18">
        <f t="shared" ca="1" si="93"/>
        <v>4.4147854871600001E-2</v>
      </c>
      <c r="W165" s="18">
        <f t="shared" ca="1" si="93"/>
        <v>4.6876984785999998E-2</v>
      </c>
      <c r="X165" s="18">
        <f t="shared" ca="1" si="93"/>
        <v>4.9606114700400002E-2</v>
      </c>
      <c r="Y165" s="18">
        <f t="shared" ca="1" si="93"/>
        <v>5.2335244614799999E-2</v>
      </c>
      <c r="Z165" s="18">
        <f t="shared" ca="1" si="93"/>
        <v>5.5064374529200003E-2</v>
      </c>
      <c r="AA165" s="18">
        <f t="shared" ca="1" si="93"/>
        <v>5.7793504443599999E-2</v>
      </c>
      <c r="AB165" s="18">
        <f t="shared" ca="1" si="93"/>
        <v>6.0522634358000003E-2</v>
      </c>
      <c r="AC165" s="18">
        <f t="shared" ca="1" si="93"/>
        <v>6.3251764272400007E-2</v>
      </c>
      <c r="AD165" s="18">
        <f t="shared" ca="1" si="93"/>
        <v>6.598089418679999E-2</v>
      </c>
      <c r="AE165" s="18">
        <f t="shared" ca="1" si="94"/>
        <v>6.8710024101200001E-2</v>
      </c>
      <c r="AF165" s="18">
        <f t="shared" ca="1" si="94"/>
        <v>7.1439154015600012E-2</v>
      </c>
      <c r="AG165" s="18">
        <f t="shared" ca="1" si="94"/>
        <v>7.4168283930000009E-2</v>
      </c>
      <c r="AH165" s="18">
        <f t="shared" ca="1" si="94"/>
        <v>7.6897413844399992E-2</v>
      </c>
      <c r="AI165" s="18">
        <f t="shared" ca="1" si="94"/>
        <v>7.9626543758800003E-2</v>
      </c>
      <c r="AJ165" s="18">
        <f t="shared" ca="1" si="94"/>
        <v>8.2355673673200014E-2</v>
      </c>
      <c r="AK165" s="18">
        <f t="shared" ca="1" si="94"/>
        <v>8.5084803587600011E-2</v>
      </c>
      <c r="AL165" s="18">
        <f t="shared" ca="1" si="94"/>
        <v>8.7813933501999994E-2</v>
      </c>
      <c r="AM165" s="18">
        <f t="shared" ca="1" si="94"/>
        <v>9.0543063416399991E-2</v>
      </c>
      <c r="AN165" s="18">
        <f t="shared" ca="1" si="94"/>
        <v>9.3899511509378031E-2</v>
      </c>
      <c r="AO165" s="18">
        <f t="shared" ca="1" si="95"/>
        <v>9.8510595959512143E-2</v>
      </c>
      <c r="AP165" s="18">
        <f t="shared" ca="1" si="95"/>
        <v>0.1037489985882243</v>
      </c>
      <c r="AQ165" s="18">
        <f t="shared" ca="1" si="95"/>
        <v>0.10982382545504049</v>
      </c>
      <c r="AR165" s="18">
        <f t="shared" ca="1" si="95"/>
        <v>0.1181291169568008</v>
      </c>
      <c r="AS165" s="18">
        <f t="shared" ca="1" si="95"/>
        <v>0.12381353598336363</v>
      </c>
      <c r="AT165" s="18">
        <f t="shared" ca="1" si="95"/>
        <v>0</v>
      </c>
      <c r="AU165" s="18">
        <f t="shared" ca="1" si="95"/>
        <v>0</v>
      </c>
      <c r="AV165" s="18">
        <f t="shared" ca="1" si="95"/>
        <v>0</v>
      </c>
      <c r="AW165" s="18">
        <f t="shared" ca="1" si="95"/>
        <v>0</v>
      </c>
      <c r="AX165" s="18">
        <f t="shared" ca="1" si="95"/>
        <v>0</v>
      </c>
      <c r="AY165" s="18">
        <f t="shared" ca="1" si="96"/>
        <v>0</v>
      </c>
      <c r="AZ165" s="18">
        <f t="shared" ca="1" si="96"/>
        <v>0</v>
      </c>
      <c r="BA165" s="18">
        <f t="shared" ca="1" si="96"/>
        <v>0</v>
      </c>
      <c r="BB165" s="18">
        <f t="shared" ca="1" si="96"/>
        <v>0</v>
      </c>
      <c r="BC165" s="18">
        <f t="shared" ca="1" si="96"/>
        <v>0</v>
      </c>
      <c r="BD165" s="18">
        <f t="shared" ca="1" si="96"/>
        <v>0</v>
      </c>
      <c r="BE165" s="18">
        <f t="shared" ca="1" si="96"/>
        <v>0</v>
      </c>
      <c r="BF165" s="18">
        <f t="shared" ca="1" si="96"/>
        <v>0</v>
      </c>
      <c r="BG165" s="18">
        <f t="shared" ca="1" si="96"/>
        <v>0</v>
      </c>
      <c r="BH165" s="18">
        <f t="shared" ca="1" si="96"/>
        <v>0</v>
      </c>
      <c r="BI165" s="18">
        <f t="shared" ca="1" si="96"/>
        <v>0</v>
      </c>
    </row>
    <row r="166" spans="8:61" x14ac:dyDescent="0.35">
      <c r="H166" s="2" t="str">
        <f t="shared" si="90"/>
        <v>ON_Solar</v>
      </c>
      <c r="I166">
        <f t="shared" si="89"/>
        <v>3</v>
      </c>
      <c r="J166">
        <f t="shared" si="91"/>
        <v>35</v>
      </c>
      <c r="K166" s="18">
        <f t="shared" ca="1" si="92"/>
        <v>0</v>
      </c>
      <c r="L166" s="18">
        <f t="shared" ca="1" si="92"/>
        <v>0</v>
      </c>
      <c r="M166" s="18">
        <f t="shared" ca="1" si="92"/>
        <v>0</v>
      </c>
      <c r="N166" s="18">
        <f t="shared" ca="1" si="92"/>
        <v>0</v>
      </c>
      <c r="O166" s="18">
        <f t="shared" ca="1" si="92"/>
        <v>0</v>
      </c>
      <c r="P166" s="18">
        <f t="shared" ca="1" si="92"/>
        <v>0</v>
      </c>
      <c r="Q166" s="18">
        <f t="shared" ca="1" si="92"/>
        <v>0</v>
      </c>
      <c r="R166" s="18">
        <f t="shared" ca="1" si="92"/>
        <v>0</v>
      </c>
      <c r="S166" s="18">
        <f t="shared" ca="1" si="92"/>
        <v>0</v>
      </c>
      <c r="T166" s="18">
        <f t="shared" ca="1" si="92"/>
        <v>0</v>
      </c>
      <c r="U166" s="18">
        <f t="shared" ca="1" si="93"/>
        <v>0</v>
      </c>
      <c r="V166" s="18">
        <f t="shared" ca="1" si="93"/>
        <v>4.1418724957199997E-2</v>
      </c>
      <c r="W166" s="18">
        <f t="shared" ca="1" si="93"/>
        <v>4.4147854871600001E-2</v>
      </c>
      <c r="X166" s="18">
        <f t="shared" ca="1" si="93"/>
        <v>4.6876984785999998E-2</v>
      </c>
      <c r="Y166" s="18">
        <f t="shared" ca="1" si="93"/>
        <v>4.9606114700400002E-2</v>
      </c>
      <c r="Z166" s="18">
        <f t="shared" ca="1" si="93"/>
        <v>5.2335244614799999E-2</v>
      </c>
      <c r="AA166" s="18">
        <f t="shared" ca="1" si="93"/>
        <v>5.5064374529200003E-2</v>
      </c>
      <c r="AB166" s="18">
        <f t="shared" ca="1" si="93"/>
        <v>5.7793504443599999E-2</v>
      </c>
      <c r="AC166" s="18">
        <f t="shared" ca="1" si="93"/>
        <v>6.0522634358000003E-2</v>
      </c>
      <c r="AD166" s="18">
        <f t="shared" ca="1" si="93"/>
        <v>6.3251764272400007E-2</v>
      </c>
      <c r="AE166" s="18">
        <f t="shared" ca="1" si="94"/>
        <v>6.598089418679999E-2</v>
      </c>
      <c r="AF166" s="18">
        <f t="shared" ca="1" si="94"/>
        <v>6.8710024101200001E-2</v>
      </c>
      <c r="AG166" s="18">
        <f t="shared" ca="1" si="94"/>
        <v>7.1439154015600012E-2</v>
      </c>
      <c r="AH166" s="18">
        <f t="shared" ca="1" si="94"/>
        <v>7.4168283930000009E-2</v>
      </c>
      <c r="AI166" s="18">
        <f t="shared" ca="1" si="94"/>
        <v>7.6897413844399992E-2</v>
      </c>
      <c r="AJ166" s="18">
        <f t="shared" ca="1" si="94"/>
        <v>7.9626543758800003E-2</v>
      </c>
      <c r="AK166" s="18">
        <f t="shared" ca="1" si="94"/>
        <v>8.2355673673200014E-2</v>
      </c>
      <c r="AL166" s="18">
        <f t="shared" ca="1" si="94"/>
        <v>8.5084803587600011E-2</v>
      </c>
      <c r="AM166" s="18">
        <f t="shared" ca="1" si="94"/>
        <v>8.7813933501999994E-2</v>
      </c>
      <c r="AN166" s="18">
        <f t="shared" ca="1" si="94"/>
        <v>9.0543063416399991E-2</v>
      </c>
      <c r="AO166" s="18">
        <f t="shared" ca="1" si="95"/>
        <v>9.3899511509378031E-2</v>
      </c>
      <c r="AP166" s="18">
        <f t="shared" ca="1" si="95"/>
        <v>9.8510595959512143E-2</v>
      </c>
      <c r="AQ166" s="18">
        <f t="shared" ca="1" si="95"/>
        <v>0.1037489985882243</v>
      </c>
      <c r="AR166" s="18">
        <f t="shared" ca="1" si="95"/>
        <v>0.10982382545504049</v>
      </c>
      <c r="AS166" s="18">
        <f t="shared" ca="1" si="95"/>
        <v>0.1181291169568008</v>
      </c>
      <c r="AT166" s="18">
        <f t="shared" ca="1" si="95"/>
        <v>0.12381353598336363</v>
      </c>
      <c r="AU166" s="18">
        <f t="shared" ca="1" si="95"/>
        <v>0</v>
      </c>
      <c r="AV166" s="18">
        <f t="shared" ca="1" si="95"/>
        <v>0</v>
      </c>
      <c r="AW166" s="18">
        <f t="shared" ca="1" si="95"/>
        <v>0</v>
      </c>
      <c r="AX166" s="18">
        <f t="shared" ca="1" si="95"/>
        <v>0</v>
      </c>
      <c r="AY166" s="18">
        <f t="shared" ca="1" si="96"/>
        <v>0</v>
      </c>
      <c r="AZ166" s="18">
        <f t="shared" ca="1" si="96"/>
        <v>0</v>
      </c>
      <c r="BA166" s="18">
        <f t="shared" ca="1" si="96"/>
        <v>0</v>
      </c>
      <c r="BB166" s="18">
        <f t="shared" ca="1" si="96"/>
        <v>0</v>
      </c>
      <c r="BC166" s="18">
        <f t="shared" ca="1" si="96"/>
        <v>0</v>
      </c>
      <c r="BD166" s="18">
        <f t="shared" ca="1" si="96"/>
        <v>0</v>
      </c>
      <c r="BE166" s="18">
        <f t="shared" ca="1" si="96"/>
        <v>0</v>
      </c>
      <c r="BF166" s="18">
        <f t="shared" ca="1" si="96"/>
        <v>0</v>
      </c>
      <c r="BG166" s="18">
        <f t="shared" ca="1" si="96"/>
        <v>0</v>
      </c>
      <c r="BH166" s="18">
        <f t="shared" ca="1" si="96"/>
        <v>0</v>
      </c>
      <c r="BI166" s="18">
        <f t="shared" ca="1" si="96"/>
        <v>0</v>
      </c>
    </row>
    <row r="167" spans="8:61" x14ac:dyDescent="0.35">
      <c r="H167" s="2" t="str">
        <f t="shared" si="90"/>
        <v>ON_Solar</v>
      </c>
      <c r="I167">
        <f t="shared" si="89"/>
        <v>3</v>
      </c>
      <c r="J167">
        <f t="shared" si="91"/>
        <v>36</v>
      </c>
      <c r="K167" s="18">
        <f t="shared" ca="1" si="92"/>
        <v>0</v>
      </c>
      <c r="L167" s="18">
        <f t="shared" ca="1" si="92"/>
        <v>0</v>
      </c>
      <c r="M167" s="18">
        <f t="shared" ca="1" si="92"/>
        <v>0</v>
      </c>
      <c r="N167" s="18">
        <f t="shared" ca="1" si="92"/>
        <v>0</v>
      </c>
      <c r="O167" s="18">
        <f t="shared" ca="1" si="92"/>
        <v>0</v>
      </c>
      <c r="P167" s="18">
        <f t="shared" ca="1" si="92"/>
        <v>0</v>
      </c>
      <c r="Q167" s="18">
        <f t="shared" ca="1" si="92"/>
        <v>0</v>
      </c>
      <c r="R167" s="18">
        <f t="shared" ca="1" si="92"/>
        <v>0</v>
      </c>
      <c r="S167" s="18">
        <f t="shared" ca="1" si="92"/>
        <v>0</v>
      </c>
      <c r="T167" s="18">
        <f t="shared" ca="1" si="92"/>
        <v>0</v>
      </c>
      <c r="U167" s="18">
        <f t="shared" ca="1" si="93"/>
        <v>0</v>
      </c>
      <c r="V167" s="18">
        <f t="shared" ca="1" si="93"/>
        <v>0</v>
      </c>
      <c r="W167" s="18">
        <f t="shared" ca="1" si="93"/>
        <v>4.1418724957199997E-2</v>
      </c>
      <c r="X167" s="18">
        <f t="shared" ca="1" si="93"/>
        <v>4.4147854871600001E-2</v>
      </c>
      <c r="Y167" s="18">
        <f t="shared" ca="1" si="93"/>
        <v>4.6876984785999998E-2</v>
      </c>
      <c r="Z167" s="18">
        <f t="shared" ca="1" si="93"/>
        <v>4.9606114700400002E-2</v>
      </c>
      <c r="AA167" s="18">
        <f t="shared" ca="1" si="93"/>
        <v>5.2335244614799999E-2</v>
      </c>
      <c r="AB167" s="18">
        <f t="shared" ca="1" si="93"/>
        <v>5.5064374529200003E-2</v>
      </c>
      <c r="AC167" s="18">
        <f t="shared" ca="1" si="93"/>
        <v>5.7793504443599999E-2</v>
      </c>
      <c r="AD167" s="18">
        <f t="shared" ca="1" si="93"/>
        <v>6.0522634358000003E-2</v>
      </c>
      <c r="AE167" s="18">
        <f t="shared" ca="1" si="94"/>
        <v>6.3251764272400007E-2</v>
      </c>
      <c r="AF167" s="18">
        <f t="shared" ca="1" si="94"/>
        <v>6.598089418679999E-2</v>
      </c>
      <c r="AG167" s="18">
        <f t="shared" ca="1" si="94"/>
        <v>6.8710024101200001E-2</v>
      </c>
      <c r="AH167" s="18">
        <f t="shared" ca="1" si="94"/>
        <v>7.1439154015600012E-2</v>
      </c>
      <c r="AI167" s="18">
        <f t="shared" ca="1" si="94"/>
        <v>7.4168283930000009E-2</v>
      </c>
      <c r="AJ167" s="18">
        <f t="shared" ca="1" si="94"/>
        <v>7.6897413844399992E-2</v>
      </c>
      <c r="AK167" s="18">
        <f t="shared" ca="1" si="94"/>
        <v>7.9626543758800003E-2</v>
      </c>
      <c r="AL167" s="18">
        <f t="shared" ca="1" si="94"/>
        <v>8.2355673673200014E-2</v>
      </c>
      <c r="AM167" s="18">
        <f t="shared" ca="1" si="94"/>
        <v>8.5084803587600011E-2</v>
      </c>
      <c r="AN167" s="18">
        <f t="shared" ca="1" si="94"/>
        <v>8.7813933501999994E-2</v>
      </c>
      <c r="AO167" s="18">
        <f t="shared" ca="1" si="95"/>
        <v>9.0543063416399991E-2</v>
      </c>
      <c r="AP167" s="18">
        <f t="shared" ca="1" si="95"/>
        <v>9.3899511509378031E-2</v>
      </c>
      <c r="AQ167" s="18">
        <f t="shared" ca="1" si="95"/>
        <v>9.8510595959512143E-2</v>
      </c>
      <c r="AR167" s="18">
        <f t="shared" ca="1" si="95"/>
        <v>0.1037489985882243</v>
      </c>
      <c r="AS167" s="18">
        <f t="shared" ca="1" si="95"/>
        <v>0.10982382545504049</v>
      </c>
      <c r="AT167" s="18">
        <f t="shared" ca="1" si="95"/>
        <v>0.1181291169568008</v>
      </c>
      <c r="AU167" s="18">
        <f t="shared" ca="1" si="95"/>
        <v>0.12381353598336363</v>
      </c>
      <c r="AV167" s="18">
        <f t="shared" ca="1" si="95"/>
        <v>0</v>
      </c>
      <c r="AW167" s="18">
        <f t="shared" ca="1" si="95"/>
        <v>0</v>
      </c>
      <c r="AX167" s="18">
        <f t="shared" ca="1" si="95"/>
        <v>0</v>
      </c>
      <c r="AY167" s="18">
        <f t="shared" ca="1" si="96"/>
        <v>0</v>
      </c>
      <c r="AZ167" s="18">
        <f t="shared" ca="1" si="96"/>
        <v>0</v>
      </c>
      <c r="BA167" s="18">
        <f t="shared" ca="1" si="96"/>
        <v>0</v>
      </c>
      <c r="BB167" s="18">
        <f t="shared" ca="1" si="96"/>
        <v>0</v>
      </c>
      <c r="BC167" s="18">
        <f t="shared" ca="1" si="96"/>
        <v>0</v>
      </c>
      <c r="BD167" s="18">
        <f t="shared" ca="1" si="96"/>
        <v>0</v>
      </c>
      <c r="BE167" s="18">
        <f t="shared" ca="1" si="96"/>
        <v>0</v>
      </c>
      <c r="BF167" s="18">
        <f t="shared" ca="1" si="96"/>
        <v>0</v>
      </c>
      <c r="BG167" s="18">
        <f t="shared" ca="1" si="96"/>
        <v>0</v>
      </c>
      <c r="BH167" s="18">
        <f t="shared" ca="1" si="96"/>
        <v>0</v>
      </c>
      <c r="BI167" s="18">
        <f t="shared" ca="1" si="96"/>
        <v>0</v>
      </c>
    </row>
    <row r="168" spans="8:61" x14ac:dyDescent="0.35">
      <c r="H168" s="2" t="str">
        <f t="shared" si="90"/>
        <v>ON_Solar</v>
      </c>
      <c r="I168">
        <f t="shared" si="89"/>
        <v>3</v>
      </c>
      <c r="J168">
        <f t="shared" si="91"/>
        <v>37</v>
      </c>
      <c r="K168" s="18">
        <f t="shared" ca="1" si="92"/>
        <v>0</v>
      </c>
      <c r="L168" s="18">
        <f t="shared" ca="1" si="92"/>
        <v>0</v>
      </c>
      <c r="M168" s="18">
        <f t="shared" ca="1" si="92"/>
        <v>0</v>
      </c>
      <c r="N168" s="18">
        <f t="shared" ca="1" si="92"/>
        <v>0</v>
      </c>
      <c r="O168" s="18">
        <f t="shared" ca="1" si="92"/>
        <v>0</v>
      </c>
      <c r="P168" s="18">
        <f t="shared" ca="1" si="92"/>
        <v>0</v>
      </c>
      <c r="Q168" s="18">
        <f t="shared" ca="1" si="92"/>
        <v>0</v>
      </c>
      <c r="R168" s="18">
        <f t="shared" ca="1" si="92"/>
        <v>0</v>
      </c>
      <c r="S168" s="18">
        <f t="shared" ca="1" si="92"/>
        <v>0</v>
      </c>
      <c r="T168" s="18">
        <f t="shared" ca="1" si="92"/>
        <v>0</v>
      </c>
      <c r="U168" s="18">
        <f t="shared" ca="1" si="93"/>
        <v>0</v>
      </c>
      <c r="V168" s="18">
        <f t="shared" ca="1" si="93"/>
        <v>0</v>
      </c>
      <c r="W168" s="18">
        <f t="shared" ca="1" si="93"/>
        <v>0</v>
      </c>
      <c r="X168" s="18">
        <f t="shared" ca="1" si="93"/>
        <v>4.1418724957199997E-2</v>
      </c>
      <c r="Y168" s="18">
        <f t="shared" ca="1" si="93"/>
        <v>4.4147854871600001E-2</v>
      </c>
      <c r="Z168" s="18">
        <f t="shared" ca="1" si="93"/>
        <v>4.6876984785999998E-2</v>
      </c>
      <c r="AA168" s="18">
        <f t="shared" ca="1" si="93"/>
        <v>4.9606114700400002E-2</v>
      </c>
      <c r="AB168" s="18">
        <f t="shared" ca="1" si="93"/>
        <v>5.2335244614799999E-2</v>
      </c>
      <c r="AC168" s="18">
        <f t="shared" ca="1" si="93"/>
        <v>5.5064374529200003E-2</v>
      </c>
      <c r="AD168" s="18">
        <f t="shared" ca="1" si="93"/>
        <v>5.7793504443599999E-2</v>
      </c>
      <c r="AE168" s="18">
        <f t="shared" ca="1" si="94"/>
        <v>6.0522634358000003E-2</v>
      </c>
      <c r="AF168" s="18">
        <f t="shared" ca="1" si="94"/>
        <v>6.3251764272400007E-2</v>
      </c>
      <c r="AG168" s="18">
        <f t="shared" ca="1" si="94"/>
        <v>6.598089418679999E-2</v>
      </c>
      <c r="AH168" s="18">
        <f t="shared" ca="1" si="94"/>
        <v>6.8710024101200001E-2</v>
      </c>
      <c r="AI168" s="18">
        <f t="shared" ca="1" si="94"/>
        <v>7.1439154015600012E-2</v>
      </c>
      <c r="AJ168" s="18">
        <f t="shared" ca="1" si="94"/>
        <v>7.4168283930000009E-2</v>
      </c>
      <c r="AK168" s="18">
        <f t="shared" ca="1" si="94"/>
        <v>7.6897413844399992E-2</v>
      </c>
      <c r="AL168" s="18">
        <f t="shared" ca="1" si="94"/>
        <v>7.9626543758800003E-2</v>
      </c>
      <c r="AM168" s="18">
        <f t="shared" ca="1" si="94"/>
        <v>8.2355673673200014E-2</v>
      </c>
      <c r="AN168" s="18">
        <f t="shared" ca="1" si="94"/>
        <v>8.5084803587600011E-2</v>
      </c>
      <c r="AO168" s="18">
        <f t="shared" ca="1" si="95"/>
        <v>8.7813933501999994E-2</v>
      </c>
      <c r="AP168" s="18">
        <f t="shared" ca="1" si="95"/>
        <v>9.0543063416399991E-2</v>
      </c>
      <c r="AQ168" s="18">
        <f t="shared" ca="1" si="95"/>
        <v>9.3899511509378031E-2</v>
      </c>
      <c r="AR168" s="18">
        <f t="shared" ca="1" si="95"/>
        <v>9.8510595959512143E-2</v>
      </c>
      <c r="AS168" s="18">
        <f t="shared" ca="1" si="95"/>
        <v>0.1037489985882243</v>
      </c>
      <c r="AT168" s="18">
        <f t="shared" ca="1" si="95"/>
        <v>0.10982382545504049</v>
      </c>
      <c r="AU168" s="18">
        <f t="shared" ca="1" si="95"/>
        <v>0.1181291169568008</v>
      </c>
      <c r="AV168" s="18">
        <f t="shared" ca="1" si="95"/>
        <v>0.12381353598336363</v>
      </c>
      <c r="AW168" s="18">
        <f t="shared" ca="1" si="95"/>
        <v>0</v>
      </c>
      <c r="AX168" s="18">
        <f t="shared" ca="1" si="95"/>
        <v>0</v>
      </c>
      <c r="AY168" s="18">
        <f t="shared" ca="1" si="96"/>
        <v>0</v>
      </c>
      <c r="AZ168" s="18">
        <f t="shared" ca="1" si="96"/>
        <v>0</v>
      </c>
      <c r="BA168" s="18">
        <f t="shared" ca="1" si="96"/>
        <v>0</v>
      </c>
      <c r="BB168" s="18">
        <f t="shared" ca="1" si="96"/>
        <v>0</v>
      </c>
      <c r="BC168" s="18">
        <f t="shared" ca="1" si="96"/>
        <v>0</v>
      </c>
      <c r="BD168" s="18">
        <f t="shared" ca="1" si="96"/>
        <v>0</v>
      </c>
      <c r="BE168" s="18">
        <f t="shared" ca="1" si="96"/>
        <v>0</v>
      </c>
      <c r="BF168" s="18">
        <f t="shared" ca="1" si="96"/>
        <v>0</v>
      </c>
      <c r="BG168" s="18">
        <f t="shared" ca="1" si="96"/>
        <v>0</v>
      </c>
      <c r="BH168" s="18">
        <f t="shared" ca="1" si="96"/>
        <v>0</v>
      </c>
      <c r="BI168" s="18">
        <f t="shared" ca="1" si="96"/>
        <v>0</v>
      </c>
    </row>
    <row r="169" spans="8:61" x14ac:dyDescent="0.35">
      <c r="H169" s="2" t="str">
        <f t="shared" si="90"/>
        <v>ON_Solar</v>
      </c>
      <c r="I169">
        <f t="shared" si="89"/>
        <v>3</v>
      </c>
      <c r="J169">
        <f t="shared" si="91"/>
        <v>38</v>
      </c>
      <c r="K169" s="18">
        <f t="shared" ref="K169:T178" ca="1" si="97">IF(K$28&gt;$J169,0,OFFSET($K$2,$I169,$J169-K$28))</f>
        <v>0</v>
      </c>
      <c r="L169" s="18">
        <f t="shared" ca="1" si="97"/>
        <v>0</v>
      </c>
      <c r="M169" s="18">
        <f t="shared" ca="1" si="97"/>
        <v>0</v>
      </c>
      <c r="N169" s="18">
        <f t="shared" ca="1" si="97"/>
        <v>0</v>
      </c>
      <c r="O169" s="18">
        <f t="shared" ca="1" si="97"/>
        <v>0</v>
      </c>
      <c r="P169" s="18">
        <f t="shared" ca="1" si="97"/>
        <v>0</v>
      </c>
      <c r="Q169" s="18">
        <f t="shared" ca="1" si="97"/>
        <v>0</v>
      </c>
      <c r="R169" s="18">
        <f t="shared" ca="1" si="97"/>
        <v>0</v>
      </c>
      <c r="S169" s="18">
        <f t="shared" ca="1" si="97"/>
        <v>0</v>
      </c>
      <c r="T169" s="18">
        <f t="shared" ca="1" si="97"/>
        <v>0</v>
      </c>
      <c r="U169" s="18">
        <f t="shared" ref="U169:AD178" ca="1" si="98">IF(U$28&gt;$J169,0,OFFSET($K$2,$I169,$J169-U$28))</f>
        <v>0</v>
      </c>
      <c r="V169" s="18">
        <f t="shared" ca="1" si="98"/>
        <v>0</v>
      </c>
      <c r="W169" s="18">
        <f t="shared" ca="1" si="98"/>
        <v>0</v>
      </c>
      <c r="X169" s="18">
        <f t="shared" ca="1" si="98"/>
        <v>0</v>
      </c>
      <c r="Y169" s="18">
        <f t="shared" ca="1" si="98"/>
        <v>4.1418724957199997E-2</v>
      </c>
      <c r="Z169" s="18">
        <f t="shared" ca="1" si="98"/>
        <v>4.4147854871600001E-2</v>
      </c>
      <c r="AA169" s="18">
        <f t="shared" ca="1" si="98"/>
        <v>4.6876984785999998E-2</v>
      </c>
      <c r="AB169" s="18">
        <f t="shared" ca="1" si="98"/>
        <v>4.9606114700400002E-2</v>
      </c>
      <c r="AC169" s="18">
        <f t="shared" ca="1" si="98"/>
        <v>5.2335244614799999E-2</v>
      </c>
      <c r="AD169" s="18">
        <f t="shared" ca="1" si="98"/>
        <v>5.5064374529200003E-2</v>
      </c>
      <c r="AE169" s="18">
        <f t="shared" ref="AE169:AN178" ca="1" si="99">IF(AE$28&gt;$J169,0,OFFSET($K$2,$I169,$J169-AE$28))</f>
        <v>5.7793504443599999E-2</v>
      </c>
      <c r="AF169" s="18">
        <f t="shared" ca="1" si="99"/>
        <v>6.0522634358000003E-2</v>
      </c>
      <c r="AG169" s="18">
        <f t="shared" ca="1" si="99"/>
        <v>6.3251764272400007E-2</v>
      </c>
      <c r="AH169" s="18">
        <f t="shared" ca="1" si="99"/>
        <v>6.598089418679999E-2</v>
      </c>
      <c r="AI169" s="18">
        <f t="shared" ca="1" si="99"/>
        <v>6.8710024101200001E-2</v>
      </c>
      <c r="AJ169" s="18">
        <f t="shared" ca="1" si="99"/>
        <v>7.1439154015600012E-2</v>
      </c>
      <c r="AK169" s="18">
        <f t="shared" ca="1" si="99"/>
        <v>7.4168283930000009E-2</v>
      </c>
      <c r="AL169" s="18">
        <f t="shared" ca="1" si="99"/>
        <v>7.6897413844399992E-2</v>
      </c>
      <c r="AM169" s="18">
        <f t="shared" ca="1" si="99"/>
        <v>7.9626543758800003E-2</v>
      </c>
      <c r="AN169" s="18">
        <f t="shared" ca="1" si="99"/>
        <v>8.2355673673200014E-2</v>
      </c>
      <c r="AO169" s="18">
        <f t="shared" ref="AO169:AX178" ca="1" si="100">IF(AO$28&gt;$J169,0,OFFSET($K$2,$I169,$J169-AO$28))</f>
        <v>8.5084803587600011E-2</v>
      </c>
      <c r="AP169" s="18">
        <f t="shared" ca="1" si="100"/>
        <v>8.7813933501999994E-2</v>
      </c>
      <c r="AQ169" s="18">
        <f t="shared" ca="1" si="100"/>
        <v>9.0543063416399991E-2</v>
      </c>
      <c r="AR169" s="18">
        <f t="shared" ca="1" si="100"/>
        <v>9.3899511509378031E-2</v>
      </c>
      <c r="AS169" s="18">
        <f t="shared" ca="1" si="100"/>
        <v>9.8510595959512143E-2</v>
      </c>
      <c r="AT169" s="18">
        <f t="shared" ca="1" si="100"/>
        <v>0.1037489985882243</v>
      </c>
      <c r="AU169" s="18">
        <f t="shared" ca="1" si="100"/>
        <v>0.10982382545504049</v>
      </c>
      <c r="AV169" s="18">
        <f t="shared" ca="1" si="100"/>
        <v>0.1181291169568008</v>
      </c>
      <c r="AW169" s="18">
        <f t="shared" ca="1" si="100"/>
        <v>0.12381353598336363</v>
      </c>
      <c r="AX169" s="18">
        <f t="shared" ca="1" si="100"/>
        <v>0</v>
      </c>
      <c r="AY169" s="18">
        <f t="shared" ref="AY169:BI178" ca="1" si="101">IF(AY$28&gt;$J169,0,OFFSET($K$2,$I169,$J169-AY$28))</f>
        <v>0</v>
      </c>
      <c r="AZ169" s="18">
        <f t="shared" ca="1" si="101"/>
        <v>0</v>
      </c>
      <c r="BA169" s="18">
        <f t="shared" ca="1" si="101"/>
        <v>0</v>
      </c>
      <c r="BB169" s="18">
        <f t="shared" ca="1" si="101"/>
        <v>0</v>
      </c>
      <c r="BC169" s="18">
        <f t="shared" ca="1" si="101"/>
        <v>0</v>
      </c>
      <c r="BD169" s="18">
        <f t="shared" ca="1" si="101"/>
        <v>0</v>
      </c>
      <c r="BE169" s="18">
        <f t="shared" ca="1" si="101"/>
        <v>0</v>
      </c>
      <c r="BF169" s="18">
        <f t="shared" ca="1" si="101"/>
        <v>0</v>
      </c>
      <c r="BG169" s="18">
        <f t="shared" ca="1" si="101"/>
        <v>0</v>
      </c>
      <c r="BH169" s="18">
        <f t="shared" ca="1" si="101"/>
        <v>0</v>
      </c>
      <c r="BI169" s="18">
        <f t="shared" ca="1" si="101"/>
        <v>0</v>
      </c>
    </row>
    <row r="170" spans="8:61" x14ac:dyDescent="0.35">
      <c r="H170" s="2" t="str">
        <f t="shared" si="90"/>
        <v>ON_Solar</v>
      </c>
      <c r="I170">
        <f t="shared" si="89"/>
        <v>3</v>
      </c>
      <c r="J170">
        <f t="shared" si="91"/>
        <v>39</v>
      </c>
      <c r="K170" s="18">
        <f t="shared" ca="1" si="97"/>
        <v>0</v>
      </c>
      <c r="L170" s="18">
        <f t="shared" ca="1" si="97"/>
        <v>0</v>
      </c>
      <c r="M170" s="18">
        <f t="shared" ca="1" si="97"/>
        <v>0</v>
      </c>
      <c r="N170" s="18">
        <f t="shared" ca="1" si="97"/>
        <v>0</v>
      </c>
      <c r="O170" s="18">
        <f t="shared" ca="1" si="97"/>
        <v>0</v>
      </c>
      <c r="P170" s="18">
        <f t="shared" ca="1" si="97"/>
        <v>0</v>
      </c>
      <c r="Q170" s="18">
        <f t="shared" ca="1" si="97"/>
        <v>0</v>
      </c>
      <c r="R170" s="18">
        <f t="shared" ca="1" si="97"/>
        <v>0</v>
      </c>
      <c r="S170" s="18">
        <f t="shared" ca="1" si="97"/>
        <v>0</v>
      </c>
      <c r="T170" s="18">
        <f t="shared" ca="1" si="97"/>
        <v>0</v>
      </c>
      <c r="U170" s="18">
        <f t="shared" ca="1" si="98"/>
        <v>0</v>
      </c>
      <c r="V170" s="18">
        <f t="shared" ca="1" si="98"/>
        <v>0</v>
      </c>
      <c r="W170" s="18">
        <f t="shared" ca="1" si="98"/>
        <v>0</v>
      </c>
      <c r="X170" s="18">
        <f t="shared" ca="1" si="98"/>
        <v>0</v>
      </c>
      <c r="Y170" s="18">
        <f t="shared" ca="1" si="98"/>
        <v>0</v>
      </c>
      <c r="Z170" s="18">
        <f t="shared" ca="1" si="98"/>
        <v>4.1418724957199997E-2</v>
      </c>
      <c r="AA170" s="18">
        <f t="shared" ca="1" si="98"/>
        <v>4.4147854871600001E-2</v>
      </c>
      <c r="AB170" s="18">
        <f t="shared" ca="1" si="98"/>
        <v>4.6876984785999998E-2</v>
      </c>
      <c r="AC170" s="18">
        <f t="shared" ca="1" si="98"/>
        <v>4.9606114700400002E-2</v>
      </c>
      <c r="AD170" s="18">
        <f t="shared" ca="1" si="98"/>
        <v>5.2335244614799999E-2</v>
      </c>
      <c r="AE170" s="18">
        <f t="shared" ca="1" si="99"/>
        <v>5.5064374529200003E-2</v>
      </c>
      <c r="AF170" s="18">
        <f t="shared" ca="1" si="99"/>
        <v>5.7793504443599999E-2</v>
      </c>
      <c r="AG170" s="18">
        <f t="shared" ca="1" si="99"/>
        <v>6.0522634358000003E-2</v>
      </c>
      <c r="AH170" s="18">
        <f t="shared" ca="1" si="99"/>
        <v>6.3251764272400007E-2</v>
      </c>
      <c r="AI170" s="18">
        <f t="shared" ca="1" si="99"/>
        <v>6.598089418679999E-2</v>
      </c>
      <c r="AJ170" s="18">
        <f t="shared" ca="1" si="99"/>
        <v>6.8710024101200001E-2</v>
      </c>
      <c r="AK170" s="18">
        <f t="shared" ca="1" si="99"/>
        <v>7.1439154015600012E-2</v>
      </c>
      <c r="AL170" s="18">
        <f t="shared" ca="1" si="99"/>
        <v>7.4168283930000009E-2</v>
      </c>
      <c r="AM170" s="18">
        <f t="shared" ca="1" si="99"/>
        <v>7.6897413844399992E-2</v>
      </c>
      <c r="AN170" s="18">
        <f t="shared" ca="1" si="99"/>
        <v>7.9626543758800003E-2</v>
      </c>
      <c r="AO170" s="18">
        <f t="shared" ca="1" si="100"/>
        <v>8.2355673673200014E-2</v>
      </c>
      <c r="AP170" s="18">
        <f t="shared" ca="1" si="100"/>
        <v>8.5084803587600011E-2</v>
      </c>
      <c r="AQ170" s="18">
        <f t="shared" ca="1" si="100"/>
        <v>8.7813933501999994E-2</v>
      </c>
      <c r="AR170" s="18">
        <f t="shared" ca="1" si="100"/>
        <v>9.0543063416399991E-2</v>
      </c>
      <c r="AS170" s="18">
        <f t="shared" ca="1" si="100"/>
        <v>9.3899511509378031E-2</v>
      </c>
      <c r="AT170" s="18">
        <f t="shared" ca="1" si="100"/>
        <v>9.8510595959512143E-2</v>
      </c>
      <c r="AU170" s="18">
        <f t="shared" ca="1" si="100"/>
        <v>0.1037489985882243</v>
      </c>
      <c r="AV170" s="18">
        <f t="shared" ca="1" si="100"/>
        <v>0.10982382545504049</v>
      </c>
      <c r="AW170" s="18">
        <f t="shared" ca="1" si="100"/>
        <v>0.1181291169568008</v>
      </c>
      <c r="AX170" s="18">
        <f t="shared" ca="1" si="100"/>
        <v>0.12381353598336363</v>
      </c>
      <c r="AY170" s="18">
        <f t="shared" ca="1" si="101"/>
        <v>0</v>
      </c>
      <c r="AZ170" s="18">
        <f t="shared" ca="1" si="101"/>
        <v>0</v>
      </c>
      <c r="BA170" s="18">
        <f t="shared" ca="1" si="101"/>
        <v>0</v>
      </c>
      <c r="BB170" s="18">
        <f t="shared" ca="1" si="101"/>
        <v>0</v>
      </c>
      <c r="BC170" s="18">
        <f t="shared" ca="1" si="101"/>
        <v>0</v>
      </c>
      <c r="BD170" s="18">
        <f t="shared" ca="1" si="101"/>
        <v>0</v>
      </c>
      <c r="BE170" s="18">
        <f t="shared" ca="1" si="101"/>
        <v>0</v>
      </c>
      <c r="BF170" s="18">
        <f t="shared" ca="1" si="101"/>
        <v>0</v>
      </c>
      <c r="BG170" s="18">
        <f t="shared" ca="1" si="101"/>
        <v>0</v>
      </c>
      <c r="BH170" s="18">
        <f t="shared" ca="1" si="101"/>
        <v>0</v>
      </c>
      <c r="BI170" s="18">
        <f t="shared" ca="1" si="101"/>
        <v>0</v>
      </c>
    </row>
    <row r="171" spans="8:61" x14ac:dyDescent="0.35">
      <c r="H171" s="2" t="str">
        <f t="shared" si="90"/>
        <v>ON_Solar</v>
      </c>
      <c r="I171">
        <f t="shared" si="89"/>
        <v>3</v>
      </c>
      <c r="J171">
        <f t="shared" si="91"/>
        <v>40</v>
      </c>
      <c r="K171" s="18">
        <f t="shared" ca="1" si="97"/>
        <v>0</v>
      </c>
      <c r="L171" s="18">
        <f t="shared" ca="1" si="97"/>
        <v>0</v>
      </c>
      <c r="M171" s="18">
        <f t="shared" ca="1" si="97"/>
        <v>0</v>
      </c>
      <c r="N171" s="18">
        <f t="shared" ca="1" si="97"/>
        <v>0</v>
      </c>
      <c r="O171" s="18">
        <f t="shared" ca="1" si="97"/>
        <v>0</v>
      </c>
      <c r="P171" s="18">
        <f t="shared" ca="1" si="97"/>
        <v>0</v>
      </c>
      <c r="Q171" s="18">
        <f t="shared" ca="1" si="97"/>
        <v>0</v>
      </c>
      <c r="R171" s="18">
        <f t="shared" ca="1" si="97"/>
        <v>0</v>
      </c>
      <c r="S171" s="18">
        <f t="shared" ca="1" si="97"/>
        <v>0</v>
      </c>
      <c r="T171" s="18">
        <f t="shared" ca="1" si="97"/>
        <v>0</v>
      </c>
      <c r="U171" s="18">
        <f t="shared" ca="1" si="98"/>
        <v>0</v>
      </c>
      <c r="V171" s="18">
        <f t="shared" ca="1" si="98"/>
        <v>0</v>
      </c>
      <c r="W171" s="18">
        <f t="shared" ca="1" si="98"/>
        <v>0</v>
      </c>
      <c r="X171" s="18">
        <f t="shared" ca="1" si="98"/>
        <v>0</v>
      </c>
      <c r="Y171" s="18">
        <f t="shared" ca="1" si="98"/>
        <v>0</v>
      </c>
      <c r="Z171" s="18">
        <f t="shared" ca="1" si="98"/>
        <v>0</v>
      </c>
      <c r="AA171" s="18">
        <f t="shared" ca="1" si="98"/>
        <v>4.1418724957199997E-2</v>
      </c>
      <c r="AB171" s="18">
        <f t="shared" ca="1" si="98"/>
        <v>4.4147854871600001E-2</v>
      </c>
      <c r="AC171" s="18">
        <f t="shared" ca="1" si="98"/>
        <v>4.6876984785999998E-2</v>
      </c>
      <c r="AD171" s="18">
        <f t="shared" ca="1" si="98"/>
        <v>4.9606114700400002E-2</v>
      </c>
      <c r="AE171" s="18">
        <f t="shared" ca="1" si="99"/>
        <v>5.2335244614799999E-2</v>
      </c>
      <c r="AF171" s="18">
        <f t="shared" ca="1" si="99"/>
        <v>5.5064374529200003E-2</v>
      </c>
      <c r="AG171" s="18">
        <f t="shared" ca="1" si="99"/>
        <v>5.7793504443599999E-2</v>
      </c>
      <c r="AH171" s="18">
        <f t="shared" ca="1" si="99"/>
        <v>6.0522634358000003E-2</v>
      </c>
      <c r="AI171" s="18">
        <f t="shared" ca="1" si="99"/>
        <v>6.3251764272400007E-2</v>
      </c>
      <c r="AJ171" s="18">
        <f t="shared" ca="1" si="99"/>
        <v>6.598089418679999E-2</v>
      </c>
      <c r="AK171" s="18">
        <f t="shared" ca="1" si="99"/>
        <v>6.8710024101200001E-2</v>
      </c>
      <c r="AL171" s="18">
        <f t="shared" ca="1" si="99"/>
        <v>7.1439154015600012E-2</v>
      </c>
      <c r="AM171" s="18">
        <f t="shared" ca="1" si="99"/>
        <v>7.4168283930000009E-2</v>
      </c>
      <c r="AN171" s="18">
        <f t="shared" ca="1" si="99"/>
        <v>7.6897413844399992E-2</v>
      </c>
      <c r="AO171" s="18">
        <f t="shared" ca="1" si="100"/>
        <v>7.9626543758800003E-2</v>
      </c>
      <c r="AP171" s="18">
        <f t="shared" ca="1" si="100"/>
        <v>8.2355673673200014E-2</v>
      </c>
      <c r="AQ171" s="18">
        <f t="shared" ca="1" si="100"/>
        <v>8.5084803587600011E-2</v>
      </c>
      <c r="AR171" s="18">
        <f t="shared" ca="1" si="100"/>
        <v>8.7813933501999994E-2</v>
      </c>
      <c r="AS171" s="18">
        <f t="shared" ca="1" si="100"/>
        <v>9.0543063416399991E-2</v>
      </c>
      <c r="AT171" s="18">
        <f t="shared" ca="1" si="100"/>
        <v>9.3899511509378031E-2</v>
      </c>
      <c r="AU171" s="18">
        <f t="shared" ca="1" si="100"/>
        <v>9.8510595959512143E-2</v>
      </c>
      <c r="AV171" s="18">
        <f t="shared" ca="1" si="100"/>
        <v>0.1037489985882243</v>
      </c>
      <c r="AW171" s="18">
        <f t="shared" ca="1" si="100"/>
        <v>0.10982382545504049</v>
      </c>
      <c r="AX171" s="18">
        <f t="shared" ca="1" si="100"/>
        <v>0.1181291169568008</v>
      </c>
      <c r="AY171" s="18">
        <f t="shared" ca="1" si="101"/>
        <v>0.12381353598336363</v>
      </c>
      <c r="AZ171" s="18">
        <f t="shared" ca="1" si="101"/>
        <v>0</v>
      </c>
      <c r="BA171" s="18">
        <f t="shared" ca="1" si="101"/>
        <v>0</v>
      </c>
      <c r="BB171" s="18">
        <f t="shared" ca="1" si="101"/>
        <v>0</v>
      </c>
      <c r="BC171" s="18">
        <f t="shared" ca="1" si="101"/>
        <v>0</v>
      </c>
      <c r="BD171" s="18">
        <f t="shared" ca="1" si="101"/>
        <v>0</v>
      </c>
      <c r="BE171" s="18">
        <f t="shared" ca="1" si="101"/>
        <v>0</v>
      </c>
      <c r="BF171" s="18">
        <f t="shared" ca="1" si="101"/>
        <v>0</v>
      </c>
      <c r="BG171" s="18">
        <f t="shared" ca="1" si="101"/>
        <v>0</v>
      </c>
      <c r="BH171" s="18">
        <f t="shared" ca="1" si="101"/>
        <v>0</v>
      </c>
      <c r="BI171" s="18">
        <f t="shared" ca="1" si="101"/>
        <v>0</v>
      </c>
    </row>
    <row r="172" spans="8:61" x14ac:dyDescent="0.35">
      <c r="H172" s="2" t="str">
        <f t="shared" si="90"/>
        <v>ON_Solar</v>
      </c>
      <c r="I172">
        <f t="shared" si="89"/>
        <v>3</v>
      </c>
      <c r="J172">
        <f t="shared" si="91"/>
        <v>41</v>
      </c>
      <c r="K172" s="18">
        <f t="shared" ca="1" si="97"/>
        <v>0</v>
      </c>
      <c r="L172" s="18">
        <f t="shared" ca="1" si="97"/>
        <v>0</v>
      </c>
      <c r="M172" s="18">
        <f t="shared" ca="1" si="97"/>
        <v>0</v>
      </c>
      <c r="N172" s="18">
        <f t="shared" ca="1" si="97"/>
        <v>0</v>
      </c>
      <c r="O172" s="18">
        <f t="shared" ca="1" si="97"/>
        <v>0</v>
      </c>
      <c r="P172" s="18">
        <f t="shared" ca="1" si="97"/>
        <v>0</v>
      </c>
      <c r="Q172" s="18">
        <f t="shared" ca="1" si="97"/>
        <v>0</v>
      </c>
      <c r="R172" s="18">
        <f t="shared" ca="1" si="97"/>
        <v>0</v>
      </c>
      <c r="S172" s="18">
        <f t="shared" ca="1" si="97"/>
        <v>0</v>
      </c>
      <c r="T172" s="18">
        <f t="shared" ca="1" si="97"/>
        <v>0</v>
      </c>
      <c r="U172" s="18">
        <f t="shared" ca="1" si="98"/>
        <v>0</v>
      </c>
      <c r="V172" s="18">
        <f t="shared" ca="1" si="98"/>
        <v>0</v>
      </c>
      <c r="W172" s="18">
        <f t="shared" ca="1" si="98"/>
        <v>0</v>
      </c>
      <c r="X172" s="18">
        <f t="shared" ca="1" si="98"/>
        <v>0</v>
      </c>
      <c r="Y172" s="18">
        <f t="shared" ca="1" si="98"/>
        <v>0</v>
      </c>
      <c r="Z172" s="18">
        <f t="shared" ca="1" si="98"/>
        <v>0</v>
      </c>
      <c r="AA172" s="18">
        <f t="shared" ca="1" si="98"/>
        <v>0</v>
      </c>
      <c r="AB172" s="18">
        <f t="shared" ca="1" si="98"/>
        <v>4.1418724957199997E-2</v>
      </c>
      <c r="AC172" s="18">
        <f t="shared" ca="1" si="98"/>
        <v>4.4147854871600001E-2</v>
      </c>
      <c r="AD172" s="18">
        <f t="shared" ca="1" si="98"/>
        <v>4.6876984785999998E-2</v>
      </c>
      <c r="AE172" s="18">
        <f t="shared" ca="1" si="99"/>
        <v>4.9606114700400002E-2</v>
      </c>
      <c r="AF172" s="18">
        <f t="shared" ca="1" si="99"/>
        <v>5.2335244614799999E-2</v>
      </c>
      <c r="AG172" s="18">
        <f t="shared" ca="1" si="99"/>
        <v>5.5064374529200003E-2</v>
      </c>
      <c r="AH172" s="18">
        <f t="shared" ca="1" si="99"/>
        <v>5.7793504443599999E-2</v>
      </c>
      <c r="AI172" s="18">
        <f t="shared" ca="1" si="99"/>
        <v>6.0522634358000003E-2</v>
      </c>
      <c r="AJ172" s="18">
        <f t="shared" ca="1" si="99"/>
        <v>6.3251764272400007E-2</v>
      </c>
      <c r="AK172" s="18">
        <f t="shared" ca="1" si="99"/>
        <v>6.598089418679999E-2</v>
      </c>
      <c r="AL172" s="18">
        <f t="shared" ca="1" si="99"/>
        <v>6.8710024101200001E-2</v>
      </c>
      <c r="AM172" s="18">
        <f t="shared" ca="1" si="99"/>
        <v>7.1439154015600012E-2</v>
      </c>
      <c r="AN172" s="18">
        <f t="shared" ca="1" si="99"/>
        <v>7.4168283930000009E-2</v>
      </c>
      <c r="AO172" s="18">
        <f t="shared" ca="1" si="100"/>
        <v>7.6897413844399992E-2</v>
      </c>
      <c r="AP172" s="18">
        <f t="shared" ca="1" si="100"/>
        <v>7.9626543758800003E-2</v>
      </c>
      <c r="AQ172" s="18">
        <f t="shared" ca="1" si="100"/>
        <v>8.2355673673200014E-2</v>
      </c>
      <c r="AR172" s="18">
        <f t="shared" ca="1" si="100"/>
        <v>8.5084803587600011E-2</v>
      </c>
      <c r="AS172" s="18">
        <f t="shared" ca="1" si="100"/>
        <v>8.7813933501999994E-2</v>
      </c>
      <c r="AT172" s="18">
        <f t="shared" ca="1" si="100"/>
        <v>9.0543063416399991E-2</v>
      </c>
      <c r="AU172" s="18">
        <f t="shared" ca="1" si="100"/>
        <v>9.3899511509378031E-2</v>
      </c>
      <c r="AV172" s="18">
        <f t="shared" ca="1" si="100"/>
        <v>9.8510595959512143E-2</v>
      </c>
      <c r="AW172" s="18">
        <f t="shared" ca="1" si="100"/>
        <v>0.1037489985882243</v>
      </c>
      <c r="AX172" s="18">
        <f t="shared" ca="1" si="100"/>
        <v>0.10982382545504049</v>
      </c>
      <c r="AY172" s="18">
        <f t="shared" ca="1" si="101"/>
        <v>0.1181291169568008</v>
      </c>
      <c r="AZ172" s="18">
        <f t="shared" ca="1" si="101"/>
        <v>0.12381353598336363</v>
      </c>
      <c r="BA172" s="18">
        <f t="shared" ca="1" si="101"/>
        <v>0</v>
      </c>
      <c r="BB172" s="18">
        <f t="shared" ca="1" si="101"/>
        <v>0</v>
      </c>
      <c r="BC172" s="18">
        <f t="shared" ca="1" si="101"/>
        <v>0</v>
      </c>
      <c r="BD172" s="18">
        <f t="shared" ca="1" si="101"/>
        <v>0</v>
      </c>
      <c r="BE172" s="18">
        <f t="shared" ca="1" si="101"/>
        <v>0</v>
      </c>
      <c r="BF172" s="18">
        <f t="shared" ca="1" si="101"/>
        <v>0</v>
      </c>
      <c r="BG172" s="18">
        <f t="shared" ca="1" si="101"/>
        <v>0</v>
      </c>
      <c r="BH172" s="18">
        <f t="shared" ca="1" si="101"/>
        <v>0</v>
      </c>
      <c r="BI172" s="18">
        <f t="shared" ca="1" si="101"/>
        <v>0</v>
      </c>
    </row>
    <row r="173" spans="8:61" x14ac:dyDescent="0.35">
      <c r="H173" s="2" t="str">
        <f t="shared" si="90"/>
        <v>ON_Solar</v>
      </c>
      <c r="I173">
        <f t="shared" si="89"/>
        <v>3</v>
      </c>
      <c r="J173">
        <f t="shared" si="91"/>
        <v>42</v>
      </c>
      <c r="K173" s="18">
        <f t="shared" ca="1" si="97"/>
        <v>0</v>
      </c>
      <c r="L173" s="18">
        <f t="shared" ca="1" si="97"/>
        <v>0</v>
      </c>
      <c r="M173" s="18">
        <f t="shared" ca="1" si="97"/>
        <v>0</v>
      </c>
      <c r="N173" s="18">
        <f t="shared" ca="1" si="97"/>
        <v>0</v>
      </c>
      <c r="O173" s="18">
        <f t="shared" ca="1" si="97"/>
        <v>0</v>
      </c>
      <c r="P173" s="18">
        <f t="shared" ca="1" si="97"/>
        <v>0</v>
      </c>
      <c r="Q173" s="18">
        <f t="shared" ca="1" si="97"/>
        <v>0</v>
      </c>
      <c r="R173" s="18">
        <f t="shared" ca="1" si="97"/>
        <v>0</v>
      </c>
      <c r="S173" s="18">
        <f t="shared" ca="1" si="97"/>
        <v>0</v>
      </c>
      <c r="T173" s="18">
        <f t="shared" ca="1" si="97"/>
        <v>0</v>
      </c>
      <c r="U173" s="18">
        <f t="shared" ca="1" si="98"/>
        <v>0</v>
      </c>
      <c r="V173" s="18">
        <f t="shared" ca="1" si="98"/>
        <v>0</v>
      </c>
      <c r="W173" s="18">
        <f t="shared" ca="1" si="98"/>
        <v>0</v>
      </c>
      <c r="X173" s="18">
        <f t="shared" ca="1" si="98"/>
        <v>0</v>
      </c>
      <c r="Y173" s="18">
        <f t="shared" ca="1" si="98"/>
        <v>0</v>
      </c>
      <c r="Z173" s="18">
        <f t="shared" ca="1" si="98"/>
        <v>0</v>
      </c>
      <c r="AA173" s="18">
        <f t="shared" ca="1" si="98"/>
        <v>0</v>
      </c>
      <c r="AB173" s="18">
        <f t="shared" ca="1" si="98"/>
        <v>0</v>
      </c>
      <c r="AC173" s="18">
        <f t="shared" ca="1" si="98"/>
        <v>4.1418724957199997E-2</v>
      </c>
      <c r="AD173" s="18">
        <f t="shared" ca="1" si="98"/>
        <v>4.4147854871600001E-2</v>
      </c>
      <c r="AE173" s="18">
        <f t="shared" ca="1" si="99"/>
        <v>4.6876984785999998E-2</v>
      </c>
      <c r="AF173" s="18">
        <f t="shared" ca="1" si="99"/>
        <v>4.9606114700400002E-2</v>
      </c>
      <c r="AG173" s="18">
        <f t="shared" ca="1" si="99"/>
        <v>5.2335244614799999E-2</v>
      </c>
      <c r="AH173" s="18">
        <f t="shared" ca="1" si="99"/>
        <v>5.5064374529200003E-2</v>
      </c>
      <c r="AI173" s="18">
        <f t="shared" ca="1" si="99"/>
        <v>5.7793504443599999E-2</v>
      </c>
      <c r="AJ173" s="18">
        <f t="shared" ca="1" si="99"/>
        <v>6.0522634358000003E-2</v>
      </c>
      <c r="AK173" s="18">
        <f t="shared" ca="1" si="99"/>
        <v>6.3251764272400007E-2</v>
      </c>
      <c r="AL173" s="18">
        <f t="shared" ca="1" si="99"/>
        <v>6.598089418679999E-2</v>
      </c>
      <c r="AM173" s="18">
        <f t="shared" ca="1" si="99"/>
        <v>6.8710024101200001E-2</v>
      </c>
      <c r="AN173" s="18">
        <f t="shared" ca="1" si="99"/>
        <v>7.1439154015600012E-2</v>
      </c>
      <c r="AO173" s="18">
        <f t="shared" ca="1" si="100"/>
        <v>7.4168283930000009E-2</v>
      </c>
      <c r="AP173" s="18">
        <f t="shared" ca="1" si="100"/>
        <v>7.6897413844399992E-2</v>
      </c>
      <c r="AQ173" s="18">
        <f t="shared" ca="1" si="100"/>
        <v>7.9626543758800003E-2</v>
      </c>
      <c r="AR173" s="18">
        <f t="shared" ca="1" si="100"/>
        <v>8.2355673673200014E-2</v>
      </c>
      <c r="AS173" s="18">
        <f t="shared" ca="1" si="100"/>
        <v>8.5084803587600011E-2</v>
      </c>
      <c r="AT173" s="18">
        <f t="shared" ca="1" si="100"/>
        <v>8.7813933501999994E-2</v>
      </c>
      <c r="AU173" s="18">
        <f t="shared" ca="1" si="100"/>
        <v>9.0543063416399991E-2</v>
      </c>
      <c r="AV173" s="18">
        <f t="shared" ca="1" si="100"/>
        <v>9.3899511509378031E-2</v>
      </c>
      <c r="AW173" s="18">
        <f t="shared" ca="1" si="100"/>
        <v>9.8510595959512143E-2</v>
      </c>
      <c r="AX173" s="18">
        <f t="shared" ca="1" si="100"/>
        <v>0.1037489985882243</v>
      </c>
      <c r="AY173" s="18">
        <f t="shared" ca="1" si="101"/>
        <v>0.10982382545504049</v>
      </c>
      <c r="AZ173" s="18">
        <f t="shared" ca="1" si="101"/>
        <v>0.1181291169568008</v>
      </c>
      <c r="BA173" s="18">
        <f t="shared" ca="1" si="101"/>
        <v>0.12381353598336363</v>
      </c>
      <c r="BB173" s="18">
        <f t="shared" ca="1" si="101"/>
        <v>0</v>
      </c>
      <c r="BC173" s="18">
        <f t="shared" ca="1" si="101"/>
        <v>0</v>
      </c>
      <c r="BD173" s="18">
        <f t="shared" ca="1" si="101"/>
        <v>0</v>
      </c>
      <c r="BE173" s="18">
        <f t="shared" ca="1" si="101"/>
        <v>0</v>
      </c>
      <c r="BF173" s="18">
        <f t="shared" ca="1" si="101"/>
        <v>0</v>
      </c>
      <c r="BG173" s="18">
        <f t="shared" ca="1" si="101"/>
        <v>0</v>
      </c>
      <c r="BH173" s="18">
        <f t="shared" ca="1" si="101"/>
        <v>0</v>
      </c>
      <c r="BI173" s="18">
        <f t="shared" ca="1" si="101"/>
        <v>0</v>
      </c>
    </row>
    <row r="174" spans="8:61" x14ac:dyDescent="0.35">
      <c r="H174" s="2" t="str">
        <f t="shared" si="90"/>
        <v>ON_Solar</v>
      </c>
      <c r="I174">
        <f t="shared" si="89"/>
        <v>3</v>
      </c>
      <c r="J174">
        <f t="shared" si="91"/>
        <v>43</v>
      </c>
      <c r="K174" s="18">
        <f t="shared" ca="1" si="97"/>
        <v>0</v>
      </c>
      <c r="L174" s="18">
        <f t="shared" ca="1" si="97"/>
        <v>0</v>
      </c>
      <c r="M174" s="18">
        <f t="shared" ca="1" si="97"/>
        <v>0</v>
      </c>
      <c r="N174" s="18">
        <f t="shared" ca="1" si="97"/>
        <v>0</v>
      </c>
      <c r="O174" s="18">
        <f t="shared" ca="1" si="97"/>
        <v>0</v>
      </c>
      <c r="P174" s="18">
        <f t="shared" ca="1" si="97"/>
        <v>0</v>
      </c>
      <c r="Q174" s="18">
        <f t="shared" ca="1" si="97"/>
        <v>0</v>
      </c>
      <c r="R174" s="18">
        <f t="shared" ca="1" si="97"/>
        <v>0</v>
      </c>
      <c r="S174" s="18">
        <f t="shared" ca="1" si="97"/>
        <v>0</v>
      </c>
      <c r="T174" s="18">
        <f t="shared" ca="1" si="97"/>
        <v>0</v>
      </c>
      <c r="U174" s="18">
        <f t="shared" ca="1" si="98"/>
        <v>0</v>
      </c>
      <c r="V174" s="18">
        <f t="shared" ca="1" si="98"/>
        <v>0</v>
      </c>
      <c r="W174" s="18">
        <f t="shared" ca="1" si="98"/>
        <v>0</v>
      </c>
      <c r="X174" s="18">
        <f t="shared" ca="1" si="98"/>
        <v>0</v>
      </c>
      <c r="Y174" s="18">
        <f t="shared" ca="1" si="98"/>
        <v>0</v>
      </c>
      <c r="Z174" s="18">
        <f t="shared" ca="1" si="98"/>
        <v>0</v>
      </c>
      <c r="AA174" s="18">
        <f t="shared" ca="1" si="98"/>
        <v>0</v>
      </c>
      <c r="AB174" s="18">
        <f t="shared" ca="1" si="98"/>
        <v>0</v>
      </c>
      <c r="AC174" s="18">
        <f t="shared" ca="1" si="98"/>
        <v>0</v>
      </c>
      <c r="AD174" s="18">
        <f t="shared" ca="1" si="98"/>
        <v>4.1418724957199997E-2</v>
      </c>
      <c r="AE174" s="18">
        <f t="shared" ca="1" si="99"/>
        <v>4.4147854871600001E-2</v>
      </c>
      <c r="AF174" s="18">
        <f t="shared" ca="1" si="99"/>
        <v>4.6876984785999998E-2</v>
      </c>
      <c r="AG174" s="18">
        <f t="shared" ca="1" si="99"/>
        <v>4.9606114700400002E-2</v>
      </c>
      <c r="AH174" s="18">
        <f t="shared" ca="1" si="99"/>
        <v>5.2335244614799999E-2</v>
      </c>
      <c r="AI174" s="18">
        <f t="shared" ca="1" si="99"/>
        <v>5.5064374529200003E-2</v>
      </c>
      <c r="AJ174" s="18">
        <f t="shared" ca="1" si="99"/>
        <v>5.7793504443599999E-2</v>
      </c>
      <c r="AK174" s="18">
        <f t="shared" ca="1" si="99"/>
        <v>6.0522634358000003E-2</v>
      </c>
      <c r="AL174" s="18">
        <f t="shared" ca="1" si="99"/>
        <v>6.3251764272400007E-2</v>
      </c>
      <c r="AM174" s="18">
        <f t="shared" ca="1" si="99"/>
        <v>6.598089418679999E-2</v>
      </c>
      <c r="AN174" s="18">
        <f t="shared" ca="1" si="99"/>
        <v>6.8710024101200001E-2</v>
      </c>
      <c r="AO174" s="18">
        <f t="shared" ca="1" si="100"/>
        <v>7.1439154015600012E-2</v>
      </c>
      <c r="AP174" s="18">
        <f t="shared" ca="1" si="100"/>
        <v>7.4168283930000009E-2</v>
      </c>
      <c r="AQ174" s="18">
        <f t="shared" ca="1" si="100"/>
        <v>7.6897413844399992E-2</v>
      </c>
      <c r="AR174" s="18">
        <f t="shared" ca="1" si="100"/>
        <v>7.9626543758800003E-2</v>
      </c>
      <c r="AS174" s="18">
        <f t="shared" ca="1" si="100"/>
        <v>8.2355673673200014E-2</v>
      </c>
      <c r="AT174" s="18">
        <f t="shared" ca="1" si="100"/>
        <v>8.5084803587600011E-2</v>
      </c>
      <c r="AU174" s="18">
        <f t="shared" ca="1" si="100"/>
        <v>8.7813933501999994E-2</v>
      </c>
      <c r="AV174" s="18">
        <f t="shared" ca="1" si="100"/>
        <v>9.0543063416399991E-2</v>
      </c>
      <c r="AW174" s="18">
        <f t="shared" ca="1" si="100"/>
        <v>9.3899511509378031E-2</v>
      </c>
      <c r="AX174" s="18">
        <f t="shared" ca="1" si="100"/>
        <v>9.8510595959512143E-2</v>
      </c>
      <c r="AY174" s="18">
        <f t="shared" ca="1" si="101"/>
        <v>0.1037489985882243</v>
      </c>
      <c r="AZ174" s="18">
        <f t="shared" ca="1" si="101"/>
        <v>0.10982382545504049</v>
      </c>
      <c r="BA174" s="18">
        <f t="shared" ca="1" si="101"/>
        <v>0.1181291169568008</v>
      </c>
      <c r="BB174" s="18">
        <f t="shared" ca="1" si="101"/>
        <v>0.12381353598336363</v>
      </c>
      <c r="BC174" s="18">
        <f t="shared" ca="1" si="101"/>
        <v>0</v>
      </c>
      <c r="BD174" s="18">
        <f t="shared" ca="1" si="101"/>
        <v>0</v>
      </c>
      <c r="BE174" s="18">
        <f t="shared" ca="1" si="101"/>
        <v>0</v>
      </c>
      <c r="BF174" s="18">
        <f t="shared" ca="1" si="101"/>
        <v>0</v>
      </c>
      <c r="BG174" s="18">
        <f t="shared" ca="1" si="101"/>
        <v>0</v>
      </c>
      <c r="BH174" s="18">
        <f t="shared" ca="1" si="101"/>
        <v>0</v>
      </c>
      <c r="BI174" s="18">
        <f t="shared" ca="1" si="101"/>
        <v>0</v>
      </c>
    </row>
    <row r="175" spans="8:61" x14ac:dyDescent="0.35">
      <c r="H175" s="2" t="str">
        <f t="shared" si="90"/>
        <v>ON_Solar</v>
      </c>
      <c r="I175">
        <f t="shared" si="89"/>
        <v>3</v>
      </c>
      <c r="J175">
        <f t="shared" si="91"/>
        <v>44</v>
      </c>
      <c r="K175" s="18">
        <f t="shared" ca="1" si="97"/>
        <v>0</v>
      </c>
      <c r="L175" s="18">
        <f t="shared" ca="1" si="97"/>
        <v>0</v>
      </c>
      <c r="M175" s="18">
        <f t="shared" ca="1" si="97"/>
        <v>0</v>
      </c>
      <c r="N175" s="18">
        <f t="shared" ca="1" si="97"/>
        <v>0</v>
      </c>
      <c r="O175" s="18">
        <f t="shared" ca="1" si="97"/>
        <v>0</v>
      </c>
      <c r="P175" s="18">
        <f t="shared" ca="1" si="97"/>
        <v>0</v>
      </c>
      <c r="Q175" s="18">
        <f t="shared" ca="1" si="97"/>
        <v>0</v>
      </c>
      <c r="R175" s="18">
        <f t="shared" ca="1" si="97"/>
        <v>0</v>
      </c>
      <c r="S175" s="18">
        <f t="shared" ca="1" si="97"/>
        <v>0</v>
      </c>
      <c r="T175" s="18">
        <f t="shared" ca="1" si="97"/>
        <v>0</v>
      </c>
      <c r="U175" s="18">
        <f t="shared" ca="1" si="98"/>
        <v>0</v>
      </c>
      <c r="V175" s="18">
        <f t="shared" ca="1" si="98"/>
        <v>0</v>
      </c>
      <c r="W175" s="18">
        <f t="shared" ca="1" si="98"/>
        <v>0</v>
      </c>
      <c r="X175" s="18">
        <f t="shared" ca="1" si="98"/>
        <v>0</v>
      </c>
      <c r="Y175" s="18">
        <f t="shared" ca="1" si="98"/>
        <v>0</v>
      </c>
      <c r="Z175" s="18">
        <f t="shared" ca="1" si="98"/>
        <v>0</v>
      </c>
      <c r="AA175" s="18">
        <f t="shared" ca="1" si="98"/>
        <v>0</v>
      </c>
      <c r="AB175" s="18">
        <f t="shared" ca="1" si="98"/>
        <v>0</v>
      </c>
      <c r="AC175" s="18">
        <f t="shared" ca="1" si="98"/>
        <v>0</v>
      </c>
      <c r="AD175" s="18">
        <f t="shared" ca="1" si="98"/>
        <v>0</v>
      </c>
      <c r="AE175" s="18">
        <f t="shared" ca="1" si="99"/>
        <v>4.1418724957199997E-2</v>
      </c>
      <c r="AF175" s="18">
        <f t="shared" ca="1" si="99"/>
        <v>4.4147854871600001E-2</v>
      </c>
      <c r="AG175" s="18">
        <f t="shared" ca="1" si="99"/>
        <v>4.6876984785999998E-2</v>
      </c>
      <c r="AH175" s="18">
        <f t="shared" ca="1" si="99"/>
        <v>4.9606114700400002E-2</v>
      </c>
      <c r="AI175" s="18">
        <f t="shared" ca="1" si="99"/>
        <v>5.2335244614799999E-2</v>
      </c>
      <c r="AJ175" s="18">
        <f t="shared" ca="1" si="99"/>
        <v>5.5064374529200003E-2</v>
      </c>
      <c r="AK175" s="18">
        <f t="shared" ca="1" si="99"/>
        <v>5.7793504443599999E-2</v>
      </c>
      <c r="AL175" s="18">
        <f t="shared" ca="1" si="99"/>
        <v>6.0522634358000003E-2</v>
      </c>
      <c r="AM175" s="18">
        <f t="shared" ca="1" si="99"/>
        <v>6.3251764272400007E-2</v>
      </c>
      <c r="AN175" s="18">
        <f t="shared" ca="1" si="99"/>
        <v>6.598089418679999E-2</v>
      </c>
      <c r="AO175" s="18">
        <f t="shared" ca="1" si="100"/>
        <v>6.8710024101200001E-2</v>
      </c>
      <c r="AP175" s="18">
        <f t="shared" ca="1" si="100"/>
        <v>7.1439154015600012E-2</v>
      </c>
      <c r="AQ175" s="18">
        <f t="shared" ca="1" si="100"/>
        <v>7.4168283930000009E-2</v>
      </c>
      <c r="AR175" s="18">
        <f t="shared" ca="1" si="100"/>
        <v>7.6897413844399992E-2</v>
      </c>
      <c r="AS175" s="18">
        <f t="shared" ca="1" si="100"/>
        <v>7.9626543758800003E-2</v>
      </c>
      <c r="AT175" s="18">
        <f t="shared" ca="1" si="100"/>
        <v>8.2355673673200014E-2</v>
      </c>
      <c r="AU175" s="18">
        <f t="shared" ca="1" si="100"/>
        <v>8.5084803587600011E-2</v>
      </c>
      <c r="AV175" s="18">
        <f t="shared" ca="1" si="100"/>
        <v>8.7813933501999994E-2</v>
      </c>
      <c r="AW175" s="18">
        <f t="shared" ca="1" si="100"/>
        <v>9.0543063416399991E-2</v>
      </c>
      <c r="AX175" s="18">
        <f t="shared" ca="1" si="100"/>
        <v>9.3899511509378031E-2</v>
      </c>
      <c r="AY175" s="18">
        <f t="shared" ca="1" si="101"/>
        <v>9.8510595959512143E-2</v>
      </c>
      <c r="AZ175" s="18">
        <f t="shared" ca="1" si="101"/>
        <v>0.1037489985882243</v>
      </c>
      <c r="BA175" s="18">
        <f t="shared" ca="1" si="101"/>
        <v>0.10982382545504049</v>
      </c>
      <c r="BB175" s="18">
        <f t="shared" ca="1" si="101"/>
        <v>0.1181291169568008</v>
      </c>
      <c r="BC175" s="18">
        <f t="shared" ca="1" si="101"/>
        <v>0.12381353598336363</v>
      </c>
      <c r="BD175" s="18">
        <f t="shared" ca="1" si="101"/>
        <v>0</v>
      </c>
      <c r="BE175" s="18">
        <f t="shared" ca="1" si="101"/>
        <v>0</v>
      </c>
      <c r="BF175" s="18">
        <f t="shared" ca="1" si="101"/>
        <v>0</v>
      </c>
      <c r="BG175" s="18">
        <f t="shared" ca="1" si="101"/>
        <v>0</v>
      </c>
      <c r="BH175" s="18">
        <f t="shared" ca="1" si="101"/>
        <v>0</v>
      </c>
      <c r="BI175" s="18">
        <f t="shared" ca="1" si="101"/>
        <v>0</v>
      </c>
    </row>
    <row r="176" spans="8:61" x14ac:dyDescent="0.35">
      <c r="H176" s="2" t="str">
        <f t="shared" si="90"/>
        <v>ON_Solar</v>
      </c>
      <c r="I176">
        <f t="shared" si="89"/>
        <v>3</v>
      </c>
      <c r="J176">
        <f t="shared" si="91"/>
        <v>45</v>
      </c>
      <c r="K176" s="18">
        <f t="shared" ca="1" si="97"/>
        <v>0</v>
      </c>
      <c r="L176" s="18">
        <f t="shared" ca="1" si="97"/>
        <v>0</v>
      </c>
      <c r="M176" s="18">
        <f t="shared" ca="1" si="97"/>
        <v>0</v>
      </c>
      <c r="N176" s="18">
        <f t="shared" ca="1" si="97"/>
        <v>0</v>
      </c>
      <c r="O176" s="18">
        <f t="shared" ca="1" si="97"/>
        <v>0</v>
      </c>
      <c r="P176" s="18">
        <f t="shared" ca="1" si="97"/>
        <v>0</v>
      </c>
      <c r="Q176" s="18">
        <f t="shared" ca="1" si="97"/>
        <v>0</v>
      </c>
      <c r="R176" s="18">
        <f t="shared" ca="1" si="97"/>
        <v>0</v>
      </c>
      <c r="S176" s="18">
        <f t="shared" ca="1" si="97"/>
        <v>0</v>
      </c>
      <c r="T176" s="18">
        <f t="shared" ca="1" si="97"/>
        <v>0</v>
      </c>
      <c r="U176" s="18">
        <f t="shared" ca="1" si="98"/>
        <v>0</v>
      </c>
      <c r="V176" s="18">
        <f t="shared" ca="1" si="98"/>
        <v>0</v>
      </c>
      <c r="W176" s="18">
        <f t="shared" ca="1" si="98"/>
        <v>0</v>
      </c>
      <c r="X176" s="18">
        <f t="shared" ca="1" si="98"/>
        <v>0</v>
      </c>
      <c r="Y176" s="18">
        <f t="shared" ca="1" si="98"/>
        <v>0</v>
      </c>
      <c r="Z176" s="18">
        <f t="shared" ca="1" si="98"/>
        <v>0</v>
      </c>
      <c r="AA176" s="18">
        <f t="shared" ca="1" si="98"/>
        <v>0</v>
      </c>
      <c r="AB176" s="18">
        <f t="shared" ca="1" si="98"/>
        <v>0</v>
      </c>
      <c r="AC176" s="18">
        <f t="shared" ca="1" si="98"/>
        <v>0</v>
      </c>
      <c r="AD176" s="18">
        <f t="shared" ca="1" si="98"/>
        <v>0</v>
      </c>
      <c r="AE176" s="18">
        <f t="shared" ca="1" si="99"/>
        <v>0</v>
      </c>
      <c r="AF176" s="18">
        <f t="shared" ca="1" si="99"/>
        <v>4.1418724957199997E-2</v>
      </c>
      <c r="AG176" s="18">
        <f t="shared" ca="1" si="99"/>
        <v>4.4147854871600001E-2</v>
      </c>
      <c r="AH176" s="18">
        <f t="shared" ca="1" si="99"/>
        <v>4.6876984785999998E-2</v>
      </c>
      <c r="AI176" s="18">
        <f t="shared" ca="1" si="99"/>
        <v>4.9606114700400002E-2</v>
      </c>
      <c r="AJ176" s="18">
        <f t="shared" ca="1" si="99"/>
        <v>5.2335244614799999E-2</v>
      </c>
      <c r="AK176" s="18">
        <f t="shared" ca="1" si="99"/>
        <v>5.5064374529200003E-2</v>
      </c>
      <c r="AL176" s="18">
        <f t="shared" ca="1" si="99"/>
        <v>5.7793504443599999E-2</v>
      </c>
      <c r="AM176" s="18">
        <f t="shared" ca="1" si="99"/>
        <v>6.0522634358000003E-2</v>
      </c>
      <c r="AN176" s="18">
        <f t="shared" ca="1" si="99"/>
        <v>6.3251764272400007E-2</v>
      </c>
      <c r="AO176" s="18">
        <f t="shared" ca="1" si="100"/>
        <v>6.598089418679999E-2</v>
      </c>
      <c r="AP176" s="18">
        <f t="shared" ca="1" si="100"/>
        <v>6.8710024101200001E-2</v>
      </c>
      <c r="AQ176" s="18">
        <f t="shared" ca="1" si="100"/>
        <v>7.1439154015600012E-2</v>
      </c>
      <c r="AR176" s="18">
        <f t="shared" ca="1" si="100"/>
        <v>7.4168283930000009E-2</v>
      </c>
      <c r="AS176" s="18">
        <f t="shared" ca="1" si="100"/>
        <v>7.6897413844399992E-2</v>
      </c>
      <c r="AT176" s="18">
        <f t="shared" ca="1" si="100"/>
        <v>7.9626543758800003E-2</v>
      </c>
      <c r="AU176" s="18">
        <f t="shared" ca="1" si="100"/>
        <v>8.2355673673200014E-2</v>
      </c>
      <c r="AV176" s="18">
        <f t="shared" ca="1" si="100"/>
        <v>8.5084803587600011E-2</v>
      </c>
      <c r="AW176" s="18">
        <f t="shared" ca="1" si="100"/>
        <v>8.7813933501999994E-2</v>
      </c>
      <c r="AX176" s="18">
        <f t="shared" ca="1" si="100"/>
        <v>9.0543063416399991E-2</v>
      </c>
      <c r="AY176" s="18">
        <f t="shared" ca="1" si="101"/>
        <v>9.3899511509378031E-2</v>
      </c>
      <c r="AZ176" s="18">
        <f t="shared" ca="1" si="101"/>
        <v>9.8510595959512143E-2</v>
      </c>
      <c r="BA176" s="18">
        <f t="shared" ca="1" si="101"/>
        <v>0.1037489985882243</v>
      </c>
      <c r="BB176" s="18">
        <f t="shared" ca="1" si="101"/>
        <v>0.10982382545504049</v>
      </c>
      <c r="BC176" s="18">
        <f t="shared" ca="1" si="101"/>
        <v>0.1181291169568008</v>
      </c>
      <c r="BD176" s="18">
        <f t="shared" ca="1" si="101"/>
        <v>0.12381353598336363</v>
      </c>
      <c r="BE176" s="18">
        <f t="shared" ca="1" si="101"/>
        <v>0</v>
      </c>
      <c r="BF176" s="18">
        <f t="shared" ca="1" si="101"/>
        <v>0</v>
      </c>
      <c r="BG176" s="18">
        <f t="shared" ca="1" si="101"/>
        <v>0</v>
      </c>
      <c r="BH176" s="18">
        <f t="shared" ca="1" si="101"/>
        <v>0</v>
      </c>
      <c r="BI176" s="18">
        <f t="shared" ca="1" si="101"/>
        <v>0</v>
      </c>
    </row>
    <row r="177" spans="8:61" x14ac:dyDescent="0.35">
      <c r="H177" s="2" t="str">
        <f t="shared" si="90"/>
        <v>ON_Solar</v>
      </c>
      <c r="I177">
        <f t="shared" si="89"/>
        <v>3</v>
      </c>
      <c r="J177">
        <f t="shared" si="91"/>
        <v>46</v>
      </c>
      <c r="K177" s="18">
        <f t="shared" ca="1" si="97"/>
        <v>0</v>
      </c>
      <c r="L177" s="18">
        <f t="shared" ca="1" si="97"/>
        <v>0</v>
      </c>
      <c r="M177" s="18">
        <f t="shared" ca="1" si="97"/>
        <v>0</v>
      </c>
      <c r="N177" s="18">
        <f t="shared" ca="1" si="97"/>
        <v>0</v>
      </c>
      <c r="O177" s="18">
        <f t="shared" ca="1" si="97"/>
        <v>0</v>
      </c>
      <c r="P177" s="18">
        <f t="shared" ca="1" si="97"/>
        <v>0</v>
      </c>
      <c r="Q177" s="18">
        <f t="shared" ca="1" si="97"/>
        <v>0</v>
      </c>
      <c r="R177" s="18">
        <f t="shared" ca="1" si="97"/>
        <v>0</v>
      </c>
      <c r="S177" s="18">
        <f t="shared" ca="1" si="97"/>
        <v>0</v>
      </c>
      <c r="T177" s="18">
        <f t="shared" ca="1" si="97"/>
        <v>0</v>
      </c>
      <c r="U177" s="18">
        <f t="shared" ca="1" si="98"/>
        <v>0</v>
      </c>
      <c r="V177" s="18">
        <f t="shared" ca="1" si="98"/>
        <v>0</v>
      </c>
      <c r="W177" s="18">
        <f t="shared" ca="1" si="98"/>
        <v>0</v>
      </c>
      <c r="X177" s="18">
        <f t="shared" ca="1" si="98"/>
        <v>0</v>
      </c>
      <c r="Y177" s="18">
        <f t="shared" ca="1" si="98"/>
        <v>0</v>
      </c>
      <c r="Z177" s="18">
        <f t="shared" ca="1" si="98"/>
        <v>0</v>
      </c>
      <c r="AA177" s="18">
        <f t="shared" ca="1" si="98"/>
        <v>0</v>
      </c>
      <c r="AB177" s="18">
        <f t="shared" ca="1" si="98"/>
        <v>0</v>
      </c>
      <c r="AC177" s="18">
        <f t="shared" ca="1" si="98"/>
        <v>0</v>
      </c>
      <c r="AD177" s="18">
        <f t="shared" ca="1" si="98"/>
        <v>0</v>
      </c>
      <c r="AE177" s="18">
        <f t="shared" ca="1" si="99"/>
        <v>0</v>
      </c>
      <c r="AF177" s="18">
        <f t="shared" ca="1" si="99"/>
        <v>0</v>
      </c>
      <c r="AG177" s="18">
        <f t="shared" ca="1" si="99"/>
        <v>4.1418724957199997E-2</v>
      </c>
      <c r="AH177" s="18">
        <f t="shared" ca="1" si="99"/>
        <v>4.4147854871600001E-2</v>
      </c>
      <c r="AI177" s="18">
        <f t="shared" ca="1" si="99"/>
        <v>4.6876984785999998E-2</v>
      </c>
      <c r="AJ177" s="18">
        <f t="shared" ca="1" si="99"/>
        <v>4.9606114700400002E-2</v>
      </c>
      <c r="AK177" s="18">
        <f t="shared" ca="1" si="99"/>
        <v>5.2335244614799999E-2</v>
      </c>
      <c r="AL177" s="18">
        <f t="shared" ca="1" si="99"/>
        <v>5.5064374529200003E-2</v>
      </c>
      <c r="AM177" s="18">
        <f t="shared" ca="1" si="99"/>
        <v>5.7793504443599999E-2</v>
      </c>
      <c r="AN177" s="18">
        <f t="shared" ca="1" si="99"/>
        <v>6.0522634358000003E-2</v>
      </c>
      <c r="AO177" s="18">
        <f t="shared" ca="1" si="100"/>
        <v>6.3251764272400007E-2</v>
      </c>
      <c r="AP177" s="18">
        <f t="shared" ca="1" si="100"/>
        <v>6.598089418679999E-2</v>
      </c>
      <c r="AQ177" s="18">
        <f t="shared" ca="1" si="100"/>
        <v>6.8710024101200001E-2</v>
      </c>
      <c r="AR177" s="18">
        <f t="shared" ca="1" si="100"/>
        <v>7.1439154015600012E-2</v>
      </c>
      <c r="AS177" s="18">
        <f t="shared" ca="1" si="100"/>
        <v>7.4168283930000009E-2</v>
      </c>
      <c r="AT177" s="18">
        <f t="shared" ca="1" si="100"/>
        <v>7.6897413844399992E-2</v>
      </c>
      <c r="AU177" s="18">
        <f t="shared" ca="1" si="100"/>
        <v>7.9626543758800003E-2</v>
      </c>
      <c r="AV177" s="18">
        <f t="shared" ca="1" si="100"/>
        <v>8.2355673673200014E-2</v>
      </c>
      <c r="AW177" s="18">
        <f t="shared" ca="1" si="100"/>
        <v>8.5084803587600011E-2</v>
      </c>
      <c r="AX177" s="18">
        <f t="shared" ca="1" si="100"/>
        <v>8.7813933501999994E-2</v>
      </c>
      <c r="AY177" s="18">
        <f t="shared" ca="1" si="101"/>
        <v>9.0543063416399991E-2</v>
      </c>
      <c r="AZ177" s="18">
        <f t="shared" ca="1" si="101"/>
        <v>9.3899511509378031E-2</v>
      </c>
      <c r="BA177" s="18">
        <f t="shared" ca="1" si="101"/>
        <v>9.8510595959512143E-2</v>
      </c>
      <c r="BB177" s="18">
        <f t="shared" ca="1" si="101"/>
        <v>0.1037489985882243</v>
      </c>
      <c r="BC177" s="18">
        <f t="shared" ca="1" si="101"/>
        <v>0.10982382545504049</v>
      </c>
      <c r="BD177" s="18">
        <f t="shared" ca="1" si="101"/>
        <v>0.1181291169568008</v>
      </c>
      <c r="BE177" s="18">
        <f t="shared" ca="1" si="101"/>
        <v>0.12381353598336363</v>
      </c>
      <c r="BF177" s="18">
        <f t="shared" ca="1" si="101"/>
        <v>0</v>
      </c>
      <c r="BG177" s="18">
        <f t="shared" ca="1" si="101"/>
        <v>0</v>
      </c>
      <c r="BH177" s="18">
        <f t="shared" ca="1" si="101"/>
        <v>0</v>
      </c>
      <c r="BI177" s="18">
        <f t="shared" ca="1" si="101"/>
        <v>0</v>
      </c>
    </row>
    <row r="178" spans="8:61" x14ac:dyDescent="0.35">
      <c r="H178" s="2" t="str">
        <f t="shared" si="90"/>
        <v>ON_Solar</v>
      </c>
      <c r="I178">
        <f t="shared" si="89"/>
        <v>3</v>
      </c>
      <c r="J178">
        <f t="shared" si="91"/>
        <v>47</v>
      </c>
      <c r="K178" s="18">
        <f t="shared" ca="1" si="97"/>
        <v>0</v>
      </c>
      <c r="L178" s="18">
        <f t="shared" ca="1" si="97"/>
        <v>0</v>
      </c>
      <c r="M178" s="18">
        <f t="shared" ca="1" si="97"/>
        <v>0</v>
      </c>
      <c r="N178" s="18">
        <f t="shared" ca="1" si="97"/>
        <v>0</v>
      </c>
      <c r="O178" s="18">
        <f t="shared" ca="1" si="97"/>
        <v>0</v>
      </c>
      <c r="P178" s="18">
        <f t="shared" ca="1" si="97"/>
        <v>0</v>
      </c>
      <c r="Q178" s="18">
        <f t="shared" ca="1" si="97"/>
        <v>0</v>
      </c>
      <c r="R178" s="18">
        <f t="shared" ca="1" si="97"/>
        <v>0</v>
      </c>
      <c r="S178" s="18">
        <f t="shared" ca="1" si="97"/>
        <v>0</v>
      </c>
      <c r="T178" s="18">
        <f t="shared" ca="1" si="97"/>
        <v>0</v>
      </c>
      <c r="U178" s="18">
        <f t="shared" ca="1" si="98"/>
        <v>0</v>
      </c>
      <c r="V178" s="18">
        <f t="shared" ca="1" si="98"/>
        <v>0</v>
      </c>
      <c r="W178" s="18">
        <f t="shared" ca="1" si="98"/>
        <v>0</v>
      </c>
      <c r="X178" s="18">
        <f t="shared" ca="1" si="98"/>
        <v>0</v>
      </c>
      <c r="Y178" s="18">
        <f t="shared" ca="1" si="98"/>
        <v>0</v>
      </c>
      <c r="Z178" s="18">
        <f t="shared" ca="1" si="98"/>
        <v>0</v>
      </c>
      <c r="AA178" s="18">
        <f t="shared" ca="1" si="98"/>
        <v>0</v>
      </c>
      <c r="AB178" s="18">
        <f t="shared" ca="1" si="98"/>
        <v>0</v>
      </c>
      <c r="AC178" s="18">
        <f t="shared" ca="1" si="98"/>
        <v>0</v>
      </c>
      <c r="AD178" s="18">
        <f t="shared" ca="1" si="98"/>
        <v>0</v>
      </c>
      <c r="AE178" s="18">
        <f t="shared" ca="1" si="99"/>
        <v>0</v>
      </c>
      <c r="AF178" s="18">
        <f t="shared" ca="1" si="99"/>
        <v>0</v>
      </c>
      <c r="AG178" s="18">
        <f t="shared" ca="1" si="99"/>
        <v>0</v>
      </c>
      <c r="AH178" s="18">
        <f t="shared" ca="1" si="99"/>
        <v>4.1418724957199997E-2</v>
      </c>
      <c r="AI178" s="18">
        <f t="shared" ca="1" si="99"/>
        <v>4.4147854871600001E-2</v>
      </c>
      <c r="AJ178" s="18">
        <f t="shared" ca="1" si="99"/>
        <v>4.6876984785999998E-2</v>
      </c>
      <c r="AK178" s="18">
        <f t="shared" ca="1" si="99"/>
        <v>4.9606114700400002E-2</v>
      </c>
      <c r="AL178" s="18">
        <f t="shared" ca="1" si="99"/>
        <v>5.2335244614799999E-2</v>
      </c>
      <c r="AM178" s="18">
        <f t="shared" ca="1" si="99"/>
        <v>5.5064374529200003E-2</v>
      </c>
      <c r="AN178" s="18">
        <f t="shared" ca="1" si="99"/>
        <v>5.7793504443599999E-2</v>
      </c>
      <c r="AO178" s="18">
        <f t="shared" ca="1" si="100"/>
        <v>6.0522634358000003E-2</v>
      </c>
      <c r="AP178" s="18">
        <f t="shared" ca="1" si="100"/>
        <v>6.3251764272400007E-2</v>
      </c>
      <c r="AQ178" s="18">
        <f t="shared" ca="1" si="100"/>
        <v>6.598089418679999E-2</v>
      </c>
      <c r="AR178" s="18">
        <f t="shared" ca="1" si="100"/>
        <v>6.8710024101200001E-2</v>
      </c>
      <c r="AS178" s="18">
        <f t="shared" ca="1" si="100"/>
        <v>7.1439154015600012E-2</v>
      </c>
      <c r="AT178" s="18">
        <f t="shared" ca="1" si="100"/>
        <v>7.4168283930000009E-2</v>
      </c>
      <c r="AU178" s="18">
        <f t="shared" ca="1" si="100"/>
        <v>7.6897413844399992E-2</v>
      </c>
      <c r="AV178" s="18">
        <f t="shared" ca="1" si="100"/>
        <v>7.9626543758800003E-2</v>
      </c>
      <c r="AW178" s="18">
        <f t="shared" ca="1" si="100"/>
        <v>8.2355673673200014E-2</v>
      </c>
      <c r="AX178" s="18">
        <f t="shared" ca="1" si="100"/>
        <v>8.5084803587600011E-2</v>
      </c>
      <c r="AY178" s="18">
        <f t="shared" ca="1" si="101"/>
        <v>8.7813933501999994E-2</v>
      </c>
      <c r="AZ178" s="18">
        <f t="shared" ca="1" si="101"/>
        <v>9.0543063416399991E-2</v>
      </c>
      <c r="BA178" s="18">
        <f t="shared" ca="1" si="101"/>
        <v>9.3899511509378031E-2</v>
      </c>
      <c r="BB178" s="18">
        <f t="shared" ca="1" si="101"/>
        <v>9.8510595959512143E-2</v>
      </c>
      <c r="BC178" s="18">
        <f t="shared" ca="1" si="101"/>
        <v>0.1037489985882243</v>
      </c>
      <c r="BD178" s="18">
        <f t="shared" ca="1" si="101"/>
        <v>0.10982382545504049</v>
      </c>
      <c r="BE178" s="18">
        <f t="shared" ca="1" si="101"/>
        <v>0.1181291169568008</v>
      </c>
      <c r="BF178" s="18">
        <f t="shared" ca="1" si="101"/>
        <v>0.12381353598336363</v>
      </c>
      <c r="BG178" s="18">
        <f t="shared" ca="1" si="101"/>
        <v>0</v>
      </c>
      <c r="BH178" s="18">
        <f t="shared" ca="1" si="101"/>
        <v>0</v>
      </c>
      <c r="BI178" s="18">
        <f t="shared" ca="1" si="101"/>
        <v>0</v>
      </c>
    </row>
    <row r="179" spans="8:61" x14ac:dyDescent="0.35">
      <c r="H179" s="2" t="str">
        <f t="shared" si="90"/>
        <v>ON_Solar</v>
      </c>
      <c r="I179">
        <f t="shared" si="89"/>
        <v>3</v>
      </c>
      <c r="J179">
        <f t="shared" si="91"/>
        <v>48</v>
      </c>
      <c r="K179" s="18">
        <f t="shared" ref="K179:T188" ca="1" si="102">IF(K$28&gt;$J179,0,OFFSET($K$2,$I179,$J179-K$28))</f>
        <v>0</v>
      </c>
      <c r="L179" s="18">
        <f t="shared" ca="1" si="102"/>
        <v>0</v>
      </c>
      <c r="M179" s="18">
        <f t="shared" ca="1" si="102"/>
        <v>0</v>
      </c>
      <c r="N179" s="18">
        <f t="shared" ca="1" si="102"/>
        <v>0</v>
      </c>
      <c r="O179" s="18">
        <f t="shared" ca="1" si="102"/>
        <v>0</v>
      </c>
      <c r="P179" s="18">
        <f t="shared" ca="1" si="102"/>
        <v>0</v>
      </c>
      <c r="Q179" s="18">
        <f t="shared" ca="1" si="102"/>
        <v>0</v>
      </c>
      <c r="R179" s="18">
        <f t="shared" ca="1" si="102"/>
        <v>0</v>
      </c>
      <c r="S179" s="18">
        <f t="shared" ca="1" si="102"/>
        <v>0</v>
      </c>
      <c r="T179" s="18">
        <f t="shared" ca="1" si="102"/>
        <v>0</v>
      </c>
      <c r="U179" s="18">
        <f t="shared" ref="U179:AD188" ca="1" si="103">IF(U$28&gt;$J179,0,OFFSET($K$2,$I179,$J179-U$28))</f>
        <v>0</v>
      </c>
      <c r="V179" s="18">
        <f t="shared" ca="1" si="103"/>
        <v>0</v>
      </c>
      <c r="W179" s="18">
        <f t="shared" ca="1" si="103"/>
        <v>0</v>
      </c>
      <c r="X179" s="18">
        <f t="shared" ca="1" si="103"/>
        <v>0</v>
      </c>
      <c r="Y179" s="18">
        <f t="shared" ca="1" si="103"/>
        <v>0</v>
      </c>
      <c r="Z179" s="18">
        <f t="shared" ca="1" si="103"/>
        <v>0</v>
      </c>
      <c r="AA179" s="18">
        <f t="shared" ca="1" si="103"/>
        <v>0</v>
      </c>
      <c r="AB179" s="18">
        <f t="shared" ca="1" si="103"/>
        <v>0</v>
      </c>
      <c r="AC179" s="18">
        <f t="shared" ca="1" si="103"/>
        <v>0</v>
      </c>
      <c r="AD179" s="18">
        <f t="shared" ca="1" si="103"/>
        <v>0</v>
      </c>
      <c r="AE179" s="18">
        <f t="shared" ref="AE179:AN188" ca="1" si="104">IF(AE$28&gt;$J179,0,OFFSET($K$2,$I179,$J179-AE$28))</f>
        <v>0</v>
      </c>
      <c r="AF179" s="18">
        <f t="shared" ca="1" si="104"/>
        <v>0</v>
      </c>
      <c r="AG179" s="18">
        <f t="shared" ca="1" si="104"/>
        <v>0</v>
      </c>
      <c r="AH179" s="18">
        <f t="shared" ca="1" si="104"/>
        <v>0</v>
      </c>
      <c r="AI179" s="18">
        <f t="shared" ca="1" si="104"/>
        <v>4.1418724957199997E-2</v>
      </c>
      <c r="AJ179" s="18">
        <f t="shared" ca="1" si="104"/>
        <v>4.4147854871600001E-2</v>
      </c>
      <c r="AK179" s="18">
        <f t="shared" ca="1" si="104"/>
        <v>4.6876984785999998E-2</v>
      </c>
      <c r="AL179" s="18">
        <f t="shared" ca="1" si="104"/>
        <v>4.9606114700400002E-2</v>
      </c>
      <c r="AM179" s="18">
        <f t="shared" ca="1" si="104"/>
        <v>5.2335244614799999E-2</v>
      </c>
      <c r="AN179" s="18">
        <f t="shared" ca="1" si="104"/>
        <v>5.5064374529200003E-2</v>
      </c>
      <c r="AO179" s="18">
        <f t="shared" ref="AO179:AX188" ca="1" si="105">IF(AO$28&gt;$J179,0,OFFSET($K$2,$I179,$J179-AO$28))</f>
        <v>5.7793504443599999E-2</v>
      </c>
      <c r="AP179" s="18">
        <f t="shared" ca="1" si="105"/>
        <v>6.0522634358000003E-2</v>
      </c>
      <c r="AQ179" s="18">
        <f t="shared" ca="1" si="105"/>
        <v>6.3251764272400007E-2</v>
      </c>
      <c r="AR179" s="18">
        <f t="shared" ca="1" si="105"/>
        <v>6.598089418679999E-2</v>
      </c>
      <c r="AS179" s="18">
        <f t="shared" ca="1" si="105"/>
        <v>6.8710024101200001E-2</v>
      </c>
      <c r="AT179" s="18">
        <f t="shared" ca="1" si="105"/>
        <v>7.1439154015600012E-2</v>
      </c>
      <c r="AU179" s="18">
        <f t="shared" ca="1" si="105"/>
        <v>7.4168283930000009E-2</v>
      </c>
      <c r="AV179" s="18">
        <f t="shared" ca="1" si="105"/>
        <v>7.6897413844399992E-2</v>
      </c>
      <c r="AW179" s="18">
        <f t="shared" ca="1" si="105"/>
        <v>7.9626543758800003E-2</v>
      </c>
      <c r="AX179" s="18">
        <f t="shared" ca="1" si="105"/>
        <v>8.2355673673200014E-2</v>
      </c>
      <c r="AY179" s="18">
        <f t="shared" ref="AY179:BI188" ca="1" si="106">IF(AY$28&gt;$J179,0,OFFSET($K$2,$I179,$J179-AY$28))</f>
        <v>8.5084803587600011E-2</v>
      </c>
      <c r="AZ179" s="18">
        <f t="shared" ca="1" si="106"/>
        <v>8.7813933501999994E-2</v>
      </c>
      <c r="BA179" s="18">
        <f t="shared" ca="1" si="106"/>
        <v>9.0543063416399991E-2</v>
      </c>
      <c r="BB179" s="18">
        <f t="shared" ca="1" si="106"/>
        <v>9.3899511509378031E-2</v>
      </c>
      <c r="BC179" s="18">
        <f t="shared" ca="1" si="106"/>
        <v>9.8510595959512143E-2</v>
      </c>
      <c r="BD179" s="18">
        <f t="shared" ca="1" si="106"/>
        <v>0.1037489985882243</v>
      </c>
      <c r="BE179" s="18">
        <f t="shared" ca="1" si="106"/>
        <v>0.10982382545504049</v>
      </c>
      <c r="BF179" s="18">
        <f t="shared" ca="1" si="106"/>
        <v>0.1181291169568008</v>
      </c>
      <c r="BG179" s="18">
        <f t="shared" ca="1" si="106"/>
        <v>0.12381353598336363</v>
      </c>
      <c r="BH179" s="18">
        <f t="shared" ca="1" si="106"/>
        <v>0</v>
      </c>
      <c r="BI179" s="18">
        <f t="shared" ca="1" si="106"/>
        <v>0</v>
      </c>
    </row>
    <row r="180" spans="8:61" x14ac:dyDescent="0.35">
      <c r="H180" s="2" t="str">
        <f t="shared" si="90"/>
        <v>ON_Solar</v>
      </c>
      <c r="I180">
        <f t="shared" si="89"/>
        <v>3</v>
      </c>
      <c r="J180">
        <f t="shared" si="91"/>
        <v>49</v>
      </c>
      <c r="K180" s="18">
        <f t="shared" ca="1" si="102"/>
        <v>0</v>
      </c>
      <c r="L180" s="18">
        <f t="shared" ca="1" si="102"/>
        <v>0</v>
      </c>
      <c r="M180" s="18">
        <f t="shared" ca="1" si="102"/>
        <v>0</v>
      </c>
      <c r="N180" s="18">
        <f t="shared" ca="1" si="102"/>
        <v>0</v>
      </c>
      <c r="O180" s="18">
        <f t="shared" ca="1" si="102"/>
        <v>0</v>
      </c>
      <c r="P180" s="18">
        <f t="shared" ca="1" si="102"/>
        <v>0</v>
      </c>
      <c r="Q180" s="18">
        <f t="shared" ca="1" si="102"/>
        <v>0</v>
      </c>
      <c r="R180" s="18">
        <f t="shared" ca="1" si="102"/>
        <v>0</v>
      </c>
      <c r="S180" s="18">
        <f t="shared" ca="1" si="102"/>
        <v>0</v>
      </c>
      <c r="T180" s="18">
        <f t="shared" ca="1" si="102"/>
        <v>0</v>
      </c>
      <c r="U180" s="18">
        <f t="shared" ca="1" si="103"/>
        <v>0</v>
      </c>
      <c r="V180" s="18">
        <f t="shared" ca="1" si="103"/>
        <v>0</v>
      </c>
      <c r="W180" s="18">
        <f t="shared" ca="1" si="103"/>
        <v>0</v>
      </c>
      <c r="X180" s="18">
        <f t="shared" ca="1" si="103"/>
        <v>0</v>
      </c>
      <c r="Y180" s="18">
        <f t="shared" ca="1" si="103"/>
        <v>0</v>
      </c>
      <c r="Z180" s="18">
        <f t="shared" ca="1" si="103"/>
        <v>0</v>
      </c>
      <c r="AA180" s="18">
        <f t="shared" ca="1" si="103"/>
        <v>0</v>
      </c>
      <c r="AB180" s="18">
        <f t="shared" ca="1" si="103"/>
        <v>0</v>
      </c>
      <c r="AC180" s="18">
        <f t="shared" ca="1" si="103"/>
        <v>0</v>
      </c>
      <c r="AD180" s="18">
        <f t="shared" ca="1" si="103"/>
        <v>0</v>
      </c>
      <c r="AE180" s="18">
        <f t="shared" ca="1" si="104"/>
        <v>0</v>
      </c>
      <c r="AF180" s="18">
        <f t="shared" ca="1" si="104"/>
        <v>0</v>
      </c>
      <c r="AG180" s="18">
        <f t="shared" ca="1" si="104"/>
        <v>0</v>
      </c>
      <c r="AH180" s="18">
        <f t="shared" ca="1" si="104"/>
        <v>0</v>
      </c>
      <c r="AI180" s="18">
        <f t="shared" ca="1" si="104"/>
        <v>0</v>
      </c>
      <c r="AJ180" s="18">
        <f t="shared" ca="1" si="104"/>
        <v>4.1418724957199997E-2</v>
      </c>
      <c r="AK180" s="18">
        <f t="shared" ca="1" si="104"/>
        <v>4.4147854871600001E-2</v>
      </c>
      <c r="AL180" s="18">
        <f t="shared" ca="1" si="104"/>
        <v>4.6876984785999998E-2</v>
      </c>
      <c r="AM180" s="18">
        <f t="shared" ca="1" si="104"/>
        <v>4.9606114700400002E-2</v>
      </c>
      <c r="AN180" s="18">
        <f t="shared" ca="1" si="104"/>
        <v>5.2335244614799999E-2</v>
      </c>
      <c r="AO180" s="18">
        <f t="shared" ca="1" si="105"/>
        <v>5.5064374529200003E-2</v>
      </c>
      <c r="AP180" s="18">
        <f t="shared" ca="1" si="105"/>
        <v>5.7793504443599999E-2</v>
      </c>
      <c r="AQ180" s="18">
        <f t="shared" ca="1" si="105"/>
        <v>6.0522634358000003E-2</v>
      </c>
      <c r="AR180" s="18">
        <f t="shared" ca="1" si="105"/>
        <v>6.3251764272400007E-2</v>
      </c>
      <c r="AS180" s="18">
        <f t="shared" ca="1" si="105"/>
        <v>6.598089418679999E-2</v>
      </c>
      <c r="AT180" s="18">
        <f t="shared" ca="1" si="105"/>
        <v>6.8710024101200001E-2</v>
      </c>
      <c r="AU180" s="18">
        <f t="shared" ca="1" si="105"/>
        <v>7.1439154015600012E-2</v>
      </c>
      <c r="AV180" s="18">
        <f t="shared" ca="1" si="105"/>
        <v>7.4168283930000009E-2</v>
      </c>
      <c r="AW180" s="18">
        <f t="shared" ca="1" si="105"/>
        <v>7.6897413844399992E-2</v>
      </c>
      <c r="AX180" s="18">
        <f t="shared" ca="1" si="105"/>
        <v>7.9626543758800003E-2</v>
      </c>
      <c r="AY180" s="18">
        <f t="shared" ca="1" si="106"/>
        <v>8.2355673673200014E-2</v>
      </c>
      <c r="AZ180" s="18">
        <f t="shared" ca="1" si="106"/>
        <v>8.5084803587600011E-2</v>
      </c>
      <c r="BA180" s="18">
        <f t="shared" ca="1" si="106"/>
        <v>8.7813933501999994E-2</v>
      </c>
      <c r="BB180" s="18">
        <f t="shared" ca="1" si="106"/>
        <v>9.0543063416399991E-2</v>
      </c>
      <c r="BC180" s="18">
        <f t="shared" ca="1" si="106"/>
        <v>9.3899511509378031E-2</v>
      </c>
      <c r="BD180" s="18">
        <f t="shared" ca="1" si="106"/>
        <v>9.8510595959512143E-2</v>
      </c>
      <c r="BE180" s="18">
        <f t="shared" ca="1" si="106"/>
        <v>0.1037489985882243</v>
      </c>
      <c r="BF180" s="18">
        <f t="shared" ca="1" si="106"/>
        <v>0.10982382545504049</v>
      </c>
      <c r="BG180" s="18">
        <f t="shared" ca="1" si="106"/>
        <v>0.1181291169568008</v>
      </c>
      <c r="BH180" s="18">
        <f t="shared" ca="1" si="106"/>
        <v>0.12381353598336363</v>
      </c>
      <c r="BI180" s="18">
        <f t="shared" ca="1" si="106"/>
        <v>0</v>
      </c>
    </row>
    <row r="181" spans="8:61" x14ac:dyDescent="0.35">
      <c r="H181" s="2" t="str">
        <f t="shared" si="90"/>
        <v>ON_Solar</v>
      </c>
      <c r="I181">
        <f t="shared" si="89"/>
        <v>3</v>
      </c>
      <c r="J181">
        <f t="shared" si="91"/>
        <v>50</v>
      </c>
      <c r="K181" s="18">
        <f t="shared" ca="1" si="102"/>
        <v>0</v>
      </c>
      <c r="L181" s="18">
        <f t="shared" ca="1" si="102"/>
        <v>0</v>
      </c>
      <c r="M181" s="18">
        <f t="shared" ca="1" si="102"/>
        <v>0</v>
      </c>
      <c r="N181" s="18">
        <f t="shared" ca="1" si="102"/>
        <v>0</v>
      </c>
      <c r="O181" s="18">
        <f t="shared" ca="1" si="102"/>
        <v>0</v>
      </c>
      <c r="P181" s="18">
        <f t="shared" ca="1" si="102"/>
        <v>0</v>
      </c>
      <c r="Q181" s="18">
        <f t="shared" ca="1" si="102"/>
        <v>0</v>
      </c>
      <c r="R181" s="18">
        <f t="shared" ca="1" si="102"/>
        <v>0</v>
      </c>
      <c r="S181" s="18">
        <f t="shared" ca="1" si="102"/>
        <v>0</v>
      </c>
      <c r="T181" s="18">
        <f t="shared" ca="1" si="102"/>
        <v>0</v>
      </c>
      <c r="U181" s="18">
        <f t="shared" ca="1" si="103"/>
        <v>0</v>
      </c>
      <c r="V181" s="18">
        <f t="shared" ca="1" si="103"/>
        <v>0</v>
      </c>
      <c r="W181" s="18">
        <f t="shared" ca="1" si="103"/>
        <v>0</v>
      </c>
      <c r="X181" s="18">
        <f t="shared" ca="1" si="103"/>
        <v>0</v>
      </c>
      <c r="Y181" s="18">
        <f t="shared" ca="1" si="103"/>
        <v>0</v>
      </c>
      <c r="Z181" s="18">
        <f t="shared" ca="1" si="103"/>
        <v>0</v>
      </c>
      <c r="AA181" s="18">
        <f t="shared" ca="1" si="103"/>
        <v>0</v>
      </c>
      <c r="AB181" s="18">
        <f t="shared" ca="1" si="103"/>
        <v>0</v>
      </c>
      <c r="AC181" s="18">
        <f t="shared" ca="1" si="103"/>
        <v>0</v>
      </c>
      <c r="AD181" s="18">
        <f t="shared" ca="1" si="103"/>
        <v>0</v>
      </c>
      <c r="AE181" s="18">
        <f t="shared" ca="1" si="104"/>
        <v>0</v>
      </c>
      <c r="AF181" s="18">
        <f t="shared" ca="1" si="104"/>
        <v>0</v>
      </c>
      <c r="AG181" s="18">
        <f t="shared" ca="1" si="104"/>
        <v>0</v>
      </c>
      <c r="AH181" s="18">
        <f t="shared" ca="1" si="104"/>
        <v>0</v>
      </c>
      <c r="AI181" s="18">
        <f t="shared" ca="1" si="104"/>
        <v>0</v>
      </c>
      <c r="AJ181" s="18">
        <f t="shared" ca="1" si="104"/>
        <v>0</v>
      </c>
      <c r="AK181" s="18">
        <f t="shared" ca="1" si="104"/>
        <v>4.1418724957199997E-2</v>
      </c>
      <c r="AL181" s="18">
        <f t="shared" ca="1" si="104"/>
        <v>4.4147854871600001E-2</v>
      </c>
      <c r="AM181" s="18">
        <f t="shared" ca="1" si="104"/>
        <v>4.6876984785999998E-2</v>
      </c>
      <c r="AN181" s="18">
        <f t="shared" ca="1" si="104"/>
        <v>4.9606114700400002E-2</v>
      </c>
      <c r="AO181" s="18">
        <f t="shared" ca="1" si="105"/>
        <v>5.2335244614799999E-2</v>
      </c>
      <c r="AP181" s="18">
        <f t="shared" ca="1" si="105"/>
        <v>5.5064374529200003E-2</v>
      </c>
      <c r="AQ181" s="18">
        <f t="shared" ca="1" si="105"/>
        <v>5.7793504443599999E-2</v>
      </c>
      <c r="AR181" s="18">
        <f t="shared" ca="1" si="105"/>
        <v>6.0522634358000003E-2</v>
      </c>
      <c r="AS181" s="18">
        <f t="shared" ca="1" si="105"/>
        <v>6.3251764272400007E-2</v>
      </c>
      <c r="AT181" s="18">
        <f t="shared" ca="1" si="105"/>
        <v>6.598089418679999E-2</v>
      </c>
      <c r="AU181" s="18">
        <f t="shared" ca="1" si="105"/>
        <v>6.8710024101200001E-2</v>
      </c>
      <c r="AV181" s="18">
        <f t="shared" ca="1" si="105"/>
        <v>7.1439154015600012E-2</v>
      </c>
      <c r="AW181" s="18">
        <f t="shared" ca="1" si="105"/>
        <v>7.4168283930000009E-2</v>
      </c>
      <c r="AX181" s="18">
        <f t="shared" ca="1" si="105"/>
        <v>7.6897413844399992E-2</v>
      </c>
      <c r="AY181" s="18">
        <f t="shared" ca="1" si="106"/>
        <v>7.9626543758800003E-2</v>
      </c>
      <c r="AZ181" s="18">
        <f t="shared" ca="1" si="106"/>
        <v>8.2355673673200014E-2</v>
      </c>
      <c r="BA181" s="18">
        <f t="shared" ca="1" si="106"/>
        <v>8.5084803587600011E-2</v>
      </c>
      <c r="BB181" s="18">
        <f t="shared" ca="1" si="106"/>
        <v>8.7813933501999994E-2</v>
      </c>
      <c r="BC181" s="18">
        <f t="shared" ca="1" si="106"/>
        <v>9.0543063416399991E-2</v>
      </c>
      <c r="BD181" s="18">
        <f t="shared" ca="1" si="106"/>
        <v>9.3899511509378031E-2</v>
      </c>
      <c r="BE181" s="18">
        <f t="shared" ca="1" si="106"/>
        <v>9.8510595959512143E-2</v>
      </c>
      <c r="BF181" s="18">
        <f t="shared" ca="1" si="106"/>
        <v>0.1037489985882243</v>
      </c>
      <c r="BG181" s="18">
        <f t="shared" ca="1" si="106"/>
        <v>0.10982382545504049</v>
      </c>
      <c r="BH181" s="18">
        <f t="shared" ca="1" si="106"/>
        <v>0.1181291169568008</v>
      </c>
      <c r="BI181" s="18">
        <f t="shared" ca="1" si="106"/>
        <v>0.12381353598336363</v>
      </c>
    </row>
    <row r="182" spans="8:61" x14ac:dyDescent="0.35">
      <c r="H182" s="2" t="str">
        <f t="shared" si="90"/>
        <v>ON_Wind</v>
      </c>
      <c r="I182">
        <f t="shared" si="89"/>
        <v>4</v>
      </c>
      <c r="J182">
        <f t="shared" si="91"/>
        <v>0</v>
      </c>
      <c r="K182" s="18">
        <f t="shared" ca="1" si="102"/>
        <v>0.11736527014289697</v>
      </c>
      <c r="L182" s="18">
        <f t="shared" ca="1" si="102"/>
        <v>0</v>
      </c>
      <c r="M182" s="18">
        <f t="shared" ca="1" si="102"/>
        <v>0</v>
      </c>
      <c r="N182" s="18">
        <f t="shared" ca="1" si="102"/>
        <v>0</v>
      </c>
      <c r="O182" s="18">
        <f t="shared" ca="1" si="102"/>
        <v>0</v>
      </c>
      <c r="P182" s="18">
        <f t="shared" ca="1" si="102"/>
        <v>0</v>
      </c>
      <c r="Q182" s="18">
        <f t="shared" ca="1" si="102"/>
        <v>0</v>
      </c>
      <c r="R182" s="18">
        <f t="shared" ca="1" si="102"/>
        <v>0</v>
      </c>
      <c r="S182" s="18">
        <f t="shared" ca="1" si="102"/>
        <v>0</v>
      </c>
      <c r="T182" s="18">
        <f t="shared" ca="1" si="102"/>
        <v>0</v>
      </c>
      <c r="U182" s="18">
        <f t="shared" ca="1" si="103"/>
        <v>0</v>
      </c>
      <c r="V182" s="18">
        <f t="shared" ca="1" si="103"/>
        <v>0</v>
      </c>
      <c r="W182" s="18">
        <f t="shared" ca="1" si="103"/>
        <v>0</v>
      </c>
      <c r="X182" s="18">
        <f t="shared" ca="1" si="103"/>
        <v>0</v>
      </c>
      <c r="Y182" s="18">
        <f t="shared" ca="1" si="103"/>
        <v>0</v>
      </c>
      <c r="Z182" s="18">
        <f t="shared" ca="1" si="103"/>
        <v>0</v>
      </c>
      <c r="AA182" s="18">
        <f t="shared" ca="1" si="103"/>
        <v>0</v>
      </c>
      <c r="AB182" s="18">
        <f t="shared" ca="1" si="103"/>
        <v>0</v>
      </c>
      <c r="AC182" s="18">
        <f t="shared" ca="1" si="103"/>
        <v>0</v>
      </c>
      <c r="AD182" s="18">
        <f t="shared" ca="1" si="103"/>
        <v>0</v>
      </c>
      <c r="AE182" s="18">
        <f t="shared" ca="1" si="104"/>
        <v>0</v>
      </c>
      <c r="AF182" s="18">
        <f t="shared" ca="1" si="104"/>
        <v>0</v>
      </c>
      <c r="AG182" s="18">
        <f t="shared" ca="1" si="104"/>
        <v>0</v>
      </c>
      <c r="AH182" s="18">
        <f t="shared" ca="1" si="104"/>
        <v>0</v>
      </c>
      <c r="AI182" s="18">
        <f t="shared" ca="1" si="104"/>
        <v>0</v>
      </c>
      <c r="AJ182" s="18">
        <f t="shared" ca="1" si="104"/>
        <v>0</v>
      </c>
      <c r="AK182" s="18">
        <f t="shared" ca="1" si="104"/>
        <v>0</v>
      </c>
      <c r="AL182" s="18">
        <f t="shared" ca="1" si="104"/>
        <v>0</v>
      </c>
      <c r="AM182" s="18">
        <f t="shared" ca="1" si="104"/>
        <v>0</v>
      </c>
      <c r="AN182" s="18">
        <f t="shared" ca="1" si="104"/>
        <v>0</v>
      </c>
      <c r="AO182" s="18">
        <f t="shared" ca="1" si="105"/>
        <v>0</v>
      </c>
      <c r="AP182" s="18">
        <f t="shared" ca="1" si="105"/>
        <v>0</v>
      </c>
      <c r="AQ182" s="18">
        <f t="shared" ca="1" si="105"/>
        <v>0</v>
      </c>
      <c r="AR182" s="18">
        <f t="shared" ca="1" si="105"/>
        <v>0</v>
      </c>
      <c r="AS182" s="18">
        <f t="shared" ca="1" si="105"/>
        <v>0</v>
      </c>
      <c r="AT182" s="18">
        <f t="shared" ca="1" si="105"/>
        <v>0</v>
      </c>
      <c r="AU182" s="18">
        <f t="shared" ca="1" si="105"/>
        <v>0</v>
      </c>
      <c r="AV182" s="18">
        <f t="shared" ca="1" si="105"/>
        <v>0</v>
      </c>
      <c r="AW182" s="18">
        <f t="shared" ca="1" si="105"/>
        <v>0</v>
      </c>
      <c r="AX182" s="18">
        <f t="shared" ca="1" si="105"/>
        <v>0</v>
      </c>
      <c r="AY182" s="18">
        <f t="shared" ca="1" si="106"/>
        <v>0</v>
      </c>
      <c r="AZ182" s="18">
        <f t="shared" ca="1" si="106"/>
        <v>0</v>
      </c>
      <c r="BA182" s="18">
        <f t="shared" ca="1" si="106"/>
        <v>0</v>
      </c>
      <c r="BB182" s="18">
        <f t="shared" ca="1" si="106"/>
        <v>0</v>
      </c>
      <c r="BC182" s="18">
        <f t="shared" ca="1" si="106"/>
        <v>0</v>
      </c>
      <c r="BD182" s="18">
        <f t="shared" ca="1" si="106"/>
        <v>0</v>
      </c>
      <c r="BE182" s="18">
        <f t="shared" ca="1" si="106"/>
        <v>0</v>
      </c>
      <c r="BF182" s="18">
        <f t="shared" ca="1" si="106"/>
        <v>0</v>
      </c>
      <c r="BG182" s="18">
        <f t="shared" ca="1" si="106"/>
        <v>0</v>
      </c>
      <c r="BH182" s="18">
        <f t="shared" ca="1" si="106"/>
        <v>0</v>
      </c>
      <c r="BI182" s="18">
        <f t="shared" ca="1" si="106"/>
        <v>0</v>
      </c>
    </row>
    <row r="183" spans="8:61" x14ac:dyDescent="0.35">
      <c r="H183" s="2" t="str">
        <f t="shared" si="90"/>
        <v>ON_Wind</v>
      </c>
      <c r="I183">
        <f t="shared" si="89"/>
        <v>4</v>
      </c>
      <c r="J183">
        <f t="shared" si="91"/>
        <v>1</v>
      </c>
      <c r="K183" s="18">
        <f t="shared" ca="1" si="102"/>
        <v>0.11213570610206747</v>
      </c>
      <c r="L183" s="18">
        <f t="shared" ca="1" si="102"/>
        <v>0.11736527014289697</v>
      </c>
      <c r="M183" s="18">
        <f t="shared" ca="1" si="102"/>
        <v>0</v>
      </c>
      <c r="N183" s="18">
        <f t="shared" ca="1" si="102"/>
        <v>0</v>
      </c>
      <c r="O183" s="18">
        <f t="shared" ca="1" si="102"/>
        <v>0</v>
      </c>
      <c r="P183" s="18">
        <f t="shared" ca="1" si="102"/>
        <v>0</v>
      </c>
      <c r="Q183" s="18">
        <f t="shared" ca="1" si="102"/>
        <v>0</v>
      </c>
      <c r="R183" s="18">
        <f t="shared" ca="1" si="102"/>
        <v>0</v>
      </c>
      <c r="S183" s="18">
        <f t="shared" ca="1" si="102"/>
        <v>0</v>
      </c>
      <c r="T183" s="18">
        <f t="shared" ca="1" si="102"/>
        <v>0</v>
      </c>
      <c r="U183" s="18">
        <f t="shared" ca="1" si="103"/>
        <v>0</v>
      </c>
      <c r="V183" s="18">
        <f t="shared" ca="1" si="103"/>
        <v>0</v>
      </c>
      <c r="W183" s="18">
        <f t="shared" ca="1" si="103"/>
        <v>0</v>
      </c>
      <c r="X183" s="18">
        <f t="shared" ca="1" si="103"/>
        <v>0</v>
      </c>
      <c r="Y183" s="18">
        <f t="shared" ca="1" si="103"/>
        <v>0</v>
      </c>
      <c r="Z183" s="18">
        <f t="shared" ca="1" si="103"/>
        <v>0</v>
      </c>
      <c r="AA183" s="18">
        <f t="shared" ca="1" si="103"/>
        <v>0</v>
      </c>
      <c r="AB183" s="18">
        <f t="shared" ca="1" si="103"/>
        <v>0</v>
      </c>
      <c r="AC183" s="18">
        <f t="shared" ca="1" si="103"/>
        <v>0</v>
      </c>
      <c r="AD183" s="18">
        <f t="shared" ca="1" si="103"/>
        <v>0</v>
      </c>
      <c r="AE183" s="18">
        <f t="shared" ca="1" si="104"/>
        <v>0</v>
      </c>
      <c r="AF183" s="18">
        <f t="shared" ca="1" si="104"/>
        <v>0</v>
      </c>
      <c r="AG183" s="18">
        <f t="shared" ca="1" si="104"/>
        <v>0</v>
      </c>
      <c r="AH183" s="18">
        <f t="shared" ca="1" si="104"/>
        <v>0</v>
      </c>
      <c r="AI183" s="18">
        <f t="shared" ca="1" si="104"/>
        <v>0</v>
      </c>
      <c r="AJ183" s="18">
        <f t="shared" ca="1" si="104"/>
        <v>0</v>
      </c>
      <c r="AK183" s="18">
        <f t="shared" ca="1" si="104"/>
        <v>0</v>
      </c>
      <c r="AL183" s="18">
        <f t="shared" ca="1" si="104"/>
        <v>0</v>
      </c>
      <c r="AM183" s="18">
        <f t="shared" ca="1" si="104"/>
        <v>0</v>
      </c>
      <c r="AN183" s="18">
        <f t="shared" ca="1" si="104"/>
        <v>0</v>
      </c>
      <c r="AO183" s="18">
        <f t="shared" ca="1" si="105"/>
        <v>0</v>
      </c>
      <c r="AP183" s="18">
        <f t="shared" ca="1" si="105"/>
        <v>0</v>
      </c>
      <c r="AQ183" s="18">
        <f t="shared" ca="1" si="105"/>
        <v>0</v>
      </c>
      <c r="AR183" s="18">
        <f t="shared" ca="1" si="105"/>
        <v>0</v>
      </c>
      <c r="AS183" s="18">
        <f t="shared" ca="1" si="105"/>
        <v>0</v>
      </c>
      <c r="AT183" s="18">
        <f t="shared" ca="1" si="105"/>
        <v>0</v>
      </c>
      <c r="AU183" s="18">
        <f t="shared" ca="1" si="105"/>
        <v>0</v>
      </c>
      <c r="AV183" s="18">
        <f t="shared" ca="1" si="105"/>
        <v>0</v>
      </c>
      <c r="AW183" s="18">
        <f t="shared" ca="1" si="105"/>
        <v>0</v>
      </c>
      <c r="AX183" s="18">
        <f t="shared" ca="1" si="105"/>
        <v>0</v>
      </c>
      <c r="AY183" s="18">
        <f t="shared" ca="1" si="106"/>
        <v>0</v>
      </c>
      <c r="AZ183" s="18">
        <f t="shared" ca="1" si="106"/>
        <v>0</v>
      </c>
      <c r="BA183" s="18">
        <f t="shared" ca="1" si="106"/>
        <v>0</v>
      </c>
      <c r="BB183" s="18">
        <f t="shared" ca="1" si="106"/>
        <v>0</v>
      </c>
      <c r="BC183" s="18">
        <f t="shared" ca="1" si="106"/>
        <v>0</v>
      </c>
      <c r="BD183" s="18">
        <f t="shared" ca="1" si="106"/>
        <v>0</v>
      </c>
      <c r="BE183" s="18">
        <f t="shared" ca="1" si="106"/>
        <v>0</v>
      </c>
      <c r="BF183" s="18">
        <f t="shared" ca="1" si="106"/>
        <v>0</v>
      </c>
      <c r="BG183" s="18">
        <f t="shared" ca="1" si="106"/>
        <v>0</v>
      </c>
      <c r="BH183" s="18">
        <f t="shared" ca="1" si="106"/>
        <v>0</v>
      </c>
      <c r="BI183" s="18">
        <f t="shared" ca="1" si="106"/>
        <v>0</v>
      </c>
    </row>
    <row r="184" spans="8:61" x14ac:dyDescent="0.35">
      <c r="H184" s="2" t="str">
        <f t="shared" si="90"/>
        <v>ON_Wind</v>
      </c>
      <c r="I184">
        <f t="shared" si="89"/>
        <v>4</v>
      </c>
      <c r="J184">
        <f t="shared" si="91"/>
        <v>2</v>
      </c>
      <c r="K184" s="18">
        <f t="shared" ca="1" si="102"/>
        <v>0.10428526958604049</v>
      </c>
      <c r="L184" s="18">
        <f t="shared" ca="1" si="102"/>
        <v>0.11213570610206747</v>
      </c>
      <c r="M184" s="18">
        <f t="shared" ca="1" si="102"/>
        <v>0.11736527014289697</v>
      </c>
      <c r="N184" s="18">
        <f t="shared" ca="1" si="102"/>
        <v>0</v>
      </c>
      <c r="O184" s="18">
        <f t="shared" ca="1" si="102"/>
        <v>0</v>
      </c>
      <c r="P184" s="18">
        <f t="shared" ca="1" si="102"/>
        <v>0</v>
      </c>
      <c r="Q184" s="18">
        <f t="shared" ca="1" si="102"/>
        <v>0</v>
      </c>
      <c r="R184" s="18">
        <f t="shared" ca="1" si="102"/>
        <v>0</v>
      </c>
      <c r="S184" s="18">
        <f t="shared" ca="1" si="102"/>
        <v>0</v>
      </c>
      <c r="T184" s="18">
        <f t="shared" ca="1" si="102"/>
        <v>0</v>
      </c>
      <c r="U184" s="18">
        <f t="shared" ca="1" si="103"/>
        <v>0</v>
      </c>
      <c r="V184" s="18">
        <f t="shared" ca="1" si="103"/>
        <v>0</v>
      </c>
      <c r="W184" s="18">
        <f t="shared" ca="1" si="103"/>
        <v>0</v>
      </c>
      <c r="X184" s="18">
        <f t="shared" ca="1" si="103"/>
        <v>0</v>
      </c>
      <c r="Y184" s="18">
        <f t="shared" ca="1" si="103"/>
        <v>0</v>
      </c>
      <c r="Z184" s="18">
        <f t="shared" ca="1" si="103"/>
        <v>0</v>
      </c>
      <c r="AA184" s="18">
        <f t="shared" ca="1" si="103"/>
        <v>0</v>
      </c>
      <c r="AB184" s="18">
        <f t="shared" ca="1" si="103"/>
        <v>0</v>
      </c>
      <c r="AC184" s="18">
        <f t="shared" ca="1" si="103"/>
        <v>0</v>
      </c>
      <c r="AD184" s="18">
        <f t="shared" ca="1" si="103"/>
        <v>0</v>
      </c>
      <c r="AE184" s="18">
        <f t="shared" ca="1" si="104"/>
        <v>0</v>
      </c>
      <c r="AF184" s="18">
        <f t="shared" ca="1" si="104"/>
        <v>0</v>
      </c>
      <c r="AG184" s="18">
        <f t="shared" ca="1" si="104"/>
        <v>0</v>
      </c>
      <c r="AH184" s="18">
        <f t="shared" ca="1" si="104"/>
        <v>0</v>
      </c>
      <c r="AI184" s="18">
        <f t="shared" ca="1" si="104"/>
        <v>0</v>
      </c>
      <c r="AJ184" s="18">
        <f t="shared" ca="1" si="104"/>
        <v>0</v>
      </c>
      <c r="AK184" s="18">
        <f t="shared" ca="1" si="104"/>
        <v>0</v>
      </c>
      <c r="AL184" s="18">
        <f t="shared" ca="1" si="104"/>
        <v>0</v>
      </c>
      <c r="AM184" s="18">
        <f t="shared" ca="1" si="104"/>
        <v>0</v>
      </c>
      <c r="AN184" s="18">
        <f t="shared" ca="1" si="104"/>
        <v>0</v>
      </c>
      <c r="AO184" s="18">
        <f t="shared" ca="1" si="105"/>
        <v>0</v>
      </c>
      <c r="AP184" s="18">
        <f t="shared" ca="1" si="105"/>
        <v>0</v>
      </c>
      <c r="AQ184" s="18">
        <f t="shared" ca="1" si="105"/>
        <v>0</v>
      </c>
      <c r="AR184" s="18">
        <f t="shared" ca="1" si="105"/>
        <v>0</v>
      </c>
      <c r="AS184" s="18">
        <f t="shared" ca="1" si="105"/>
        <v>0</v>
      </c>
      <c r="AT184" s="18">
        <f t="shared" ca="1" si="105"/>
        <v>0</v>
      </c>
      <c r="AU184" s="18">
        <f t="shared" ca="1" si="105"/>
        <v>0</v>
      </c>
      <c r="AV184" s="18">
        <f t="shared" ca="1" si="105"/>
        <v>0</v>
      </c>
      <c r="AW184" s="18">
        <f t="shared" ca="1" si="105"/>
        <v>0</v>
      </c>
      <c r="AX184" s="18">
        <f t="shared" ca="1" si="105"/>
        <v>0</v>
      </c>
      <c r="AY184" s="18">
        <f t="shared" ca="1" si="106"/>
        <v>0</v>
      </c>
      <c r="AZ184" s="18">
        <f t="shared" ca="1" si="106"/>
        <v>0</v>
      </c>
      <c r="BA184" s="18">
        <f t="shared" ca="1" si="106"/>
        <v>0</v>
      </c>
      <c r="BB184" s="18">
        <f t="shared" ca="1" si="106"/>
        <v>0</v>
      </c>
      <c r="BC184" s="18">
        <f t="shared" ca="1" si="106"/>
        <v>0</v>
      </c>
      <c r="BD184" s="18">
        <f t="shared" ca="1" si="106"/>
        <v>0</v>
      </c>
      <c r="BE184" s="18">
        <f t="shared" ca="1" si="106"/>
        <v>0</v>
      </c>
      <c r="BF184" s="18">
        <f t="shared" ca="1" si="106"/>
        <v>0</v>
      </c>
      <c r="BG184" s="18">
        <f t="shared" ca="1" si="106"/>
        <v>0</v>
      </c>
      <c r="BH184" s="18">
        <f t="shared" ca="1" si="106"/>
        <v>0</v>
      </c>
      <c r="BI184" s="18">
        <f t="shared" ca="1" si="106"/>
        <v>0</v>
      </c>
    </row>
    <row r="185" spans="8:61" x14ac:dyDescent="0.35">
      <c r="H185" s="2" t="str">
        <f t="shared" si="90"/>
        <v>ON_Wind</v>
      </c>
      <c r="I185">
        <f t="shared" si="89"/>
        <v>4</v>
      </c>
      <c r="J185">
        <f t="shared" si="91"/>
        <v>3</v>
      </c>
      <c r="K185" s="18">
        <f t="shared" ca="1" si="102"/>
        <v>9.8665297704957619E-2</v>
      </c>
      <c r="L185" s="18">
        <f t="shared" ca="1" si="102"/>
        <v>0.10428526958604049</v>
      </c>
      <c r="M185" s="18">
        <f t="shared" ca="1" si="102"/>
        <v>0.11213570610206747</v>
      </c>
      <c r="N185" s="18">
        <f t="shared" ca="1" si="102"/>
        <v>0.11736527014289697</v>
      </c>
      <c r="O185" s="18">
        <f t="shared" ca="1" si="102"/>
        <v>0</v>
      </c>
      <c r="P185" s="18">
        <f t="shared" ca="1" si="102"/>
        <v>0</v>
      </c>
      <c r="Q185" s="18">
        <f t="shared" ca="1" si="102"/>
        <v>0</v>
      </c>
      <c r="R185" s="18">
        <f t="shared" ca="1" si="102"/>
        <v>0</v>
      </c>
      <c r="S185" s="18">
        <f t="shared" ca="1" si="102"/>
        <v>0</v>
      </c>
      <c r="T185" s="18">
        <f t="shared" ca="1" si="102"/>
        <v>0</v>
      </c>
      <c r="U185" s="18">
        <f t="shared" ca="1" si="103"/>
        <v>0</v>
      </c>
      <c r="V185" s="18">
        <f t="shared" ca="1" si="103"/>
        <v>0</v>
      </c>
      <c r="W185" s="18">
        <f t="shared" ca="1" si="103"/>
        <v>0</v>
      </c>
      <c r="X185" s="18">
        <f t="shared" ca="1" si="103"/>
        <v>0</v>
      </c>
      <c r="Y185" s="18">
        <f t="shared" ca="1" si="103"/>
        <v>0</v>
      </c>
      <c r="Z185" s="18">
        <f t="shared" ca="1" si="103"/>
        <v>0</v>
      </c>
      <c r="AA185" s="18">
        <f t="shared" ca="1" si="103"/>
        <v>0</v>
      </c>
      <c r="AB185" s="18">
        <f t="shared" ca="1" si="103"/>
        <v>0</v>
      </c>
      <c r="AC185" s="18">
        <f t="shared" ca="1" si="103"/>
        <v>0</v>
      </c>
      <c r="AD185" s="18">
        <f t="shared" ca="1" si="103"/>
        <v>0</v>
      </c>
      <c r="AE185" s="18">
        <f t="shared" ca="1" si="104"/>
        <v>0</v>
      </c>
      <c r="AF185" s="18">
        <f t="shared" ca="1" si="104"/>
        <v>0</v>
      </c>
      <c r="AG185" s="18">
        <f t="shared" ca="1" si="104"/>
        <v>0</v>
      </c>
      <c r="AH185" s="18">
        <f t="shared" ca="1" si="104"/>
        <v>0</v>
      </c>
      <c r="AI185" s="18">
        <f t="shared" ca="1" si="104"/>
        <v>0</v>
      </c>
      <c r="AJ185" s="18">
        <f t="shared" ca="1" si="104"/>
        <v>0</v>
      </c>
      <c r="AK185" s="18">
        <f t="shared" ca="1" si="104"/>
        <v>0</v>
      </c>
      <c r="AL185" s="18">
        <f t="shared" ca="1" si="104"/>
        <v>0</v>
      </c>
      <c r="AM185" s="18">
        <f t="shared" ca="1" si="104"/>
        <v>0</v>
      </c>
      <c r="AN185" s="18">
        <f t="shared" ca="1" si="104"/>
        <v>0</v>
      </c>
      <c r="AO185" s="18">
        <f t="shared" ca="1" si="105"/>
        <v>0</v>
      </c>
      <c r="AP185" s="18">
        <f t="shared" ca="1" si="105"/>
        <v>0</v>
      </c>
      <c r="AQ185" s="18">
        <f t="shared" ca="1" si="105"/>
        <v>0</v>
      </c>
      <c r="AR185" s="18">
        <f t="shared" ca="1" si="105"/>
        <v>0</v>
      </c>
      <c r="AS185" s="18">
        <f t="shared" ca="1" si="105"/>
        <v>0</v>
      </c>
      <c r="AT185" s="18">
        <f t="shared" ca="1" si="105"/>
        <v>0</v>
      </c>
      <c r="AU185" s="18">
        <f t="shared" ca="1" si="105"/>
        <v>0</v>
      </c>
      <c r="AV185" s="18">
        <f t="shared" ca="1" si="105"/>
        <v>0</v>
      </c>
      <c r="AW185" s="18">
        <f t="shared" ca="1" si="105"/>
        <v>0</v>
      </c>
      <c r="AX185" s="18">
        <f t="shared" ca="1" si="105"/>
        <v>0</v>
      </c>
      <c r="AY185" s="18">
        <f t="shared" ca="1" si="106"/>
        <v>0</v>
      </c>
      <c r="AZ185" s="18">
        <f t="shared" ca="1" si="106"/>
        <v>0</v>
      </c>
      <c r="BA185" s="18">
        <f t="shared" ca="1" si="106"/>
        <v>0</v>
      </c>
      <c r="BB185" s="18">
        <f t="shared" ca="1" si="106"/>
        <v>0</v>
      </c>
      <c r="BC185" s="18">
        <f t="shared" ca="1" si="106"/>
        <v>0</v>
      </c>
      <c r="BD185" s="18">
        <f t="shared" ca="1" si="106"/>
        <v>0</v>
      </c>
      <c r="BE185" s="18">
        <f t="shared" ca="1" si="106"/>
        <v>0</v>
      </c>
      <c r="BF185" s="18">
        <f t="shared" ca="1" si="106"/>
        <v>0</v>
      </c>
      <c r="BG185" s="18">
        <f t="shared" ca="1" si="106"/>
        <v>0</v>
      </c>
      <c r="BH185" s="18">
        <f t="shared" ca="1" si="106"/>
        <v>0</v>
      </c>
      <c r="BI185" s="18">
        <f t="shared" ca="1" si="106"/>
        <v>0</v>
      </c>
    </row>
    <row r="186" spans="8:61" x14ac:dyDescent="0.35">
      <c r="H186" s="2" t="str">
        <f t="shared" si="90"/>
        <v>ON_Wind</v>
      </c>
      <c r="I186">
        <f t="shared" si="89"/>
        <v>4</v>
      </c>
      <c r="J186">
        <f t="shared" si="91"/>
        <v>4</v>
      </c>
      <c r="K186" s="18">
        <f t="shared" ca="1" si="102"/>
        <v>9.3881750061978783E-2</v>
      </c>
      <c r="L186" s="18">
        <f t="shared" ca="1" si="102"/>
        <v>9.8665297704957619E-2</v>
      </c>
      <c r="M186" s="18">
        <f t="shared" ca="1" si="102"/>
        <v>0.10428526958604049</v>
      </c>
      <c r="N186" s="18">
        <f t="shared" ca="1" si="102"/>
        <v>0.11213570610206747</v>
      </c>
      <c r="O186" s="18">
        <f t="shared" ca="1" si="102"/>
        <v>0.11736527014289697</v>
      </c>
      <c r="P186" s="18">
        <f t="shared" ca="1" si="102"/>
        <v>0</v>
      </c>
      <c r="Q186" s="18">
        <f t="shared" ca="1" si="102"/>
        <v>0</v>
      </c>
      <c r="R186" s="18">
        <f t="shared" ca="1" si="102"/>
        <v>0</v>
      </c>
      <c r="S186" s="18">
        <f t="shared" ca="1" si="102"/>
        <v>0</v>
      </c>
      <c r="T186" s="18">
        <f t="shared" ca="1" si="102"/>
        <v>0</v>
      </c>
      <c r="U186" s="18">
        <f t="shared" ca="1" si="103"/>
        <v>0</v>
      </c>
      <c r="V186" s="18">
        <f t="shared" ca="1" si="103"/>
        <v>0</v>
      </c>
      <c r="W186" s="18">
        <f t="shared" ca="1" si="103"/>
        <v>0</v>
      </c>
      <c r="X186" s="18">
        <f t="shared" ca="1" si="103"/>
        <v>0</v>
      </c>
      <c r="Y186" s="18">
        <f t="shared" ca="1" si="103"/>
        <v>0</v>
      </c>
      <c r="Z186" s="18">
        <f t="shared" ca="1" si="103"/>
        <v>0</v>
      </c>
      <c r="AA186" s="18">
        <f t="shared" ca="1" si="103"/>
        <v>0</v>
      </c>
      <c r="AB186" s="18">
        <f t="shared" ca="1" si="103"/>
        <v>0</v>
      </c>
      <c r="AC186" s="18">
        <f t="shared" ca="1" si="103"/>
        <v>0</v>
      </c>
      <c r="AD186" s="18">
        <f t="shared" ca="1" si="103"/>
        <v>0</v>
      </c>
      <c r="AE186" s="18">
        <f t="shared" ca="1" si="104"/>
        <v>0</v>
      </c>
      <c r="AF186" s="18">
        <f t="shared" ca="1" si="104"/>
        <v>0</v>
      </c>
      <c r="AG186" s="18">
        <f t="shared" ca="1" si="104"/>
        <v>0</v>
      </c>
      <c r="AH186" s="18">
        <f t="shared" ca="1" si="104"/>
        <v>0</v>
      </c>
      <c r="AI186" s="18">
        <f t="shared" ca="1" si="104"/>
        <v>0</v>
      </c>
      <c r="AJ186" s="18">
        <f t="shared" ca="1" si="104"/>
        <v>0</v>
      </c>
      <c r="AK186" s="18">
        <f t="shared" ca="1" si="104"/>
        <v>0</v>
      </c>
      <c r="AL186" s="18">
        <f t="shared" ca="1" si="104"/>
        <v>0</v>
      </c>
      <c r="AM186" s="18">
        <f t="shared" ca="1" si="104"/>
        <v>0</v>
      </c>
      <c r="AN186" s="18">
        <f t="shared" ca="1" si="104"/>
        <v>0</v>
      </c>
      <c r="AO186" s="18">
        <f t="shared" ca="1" si="105"/>
        <v>0</v>
      </c>
      <c r="AP186" s="18">
        <f t="shared" ca="1" si="105"/>
        <v>0</v>
      </c>
      <c r="AQ186" s="18">
        <f t="shared" ca="1" si="105"/>
        <v>0</v>
      </c>
      <c r="AR186" s="18">
        <f t="shared" ca="1" si="105"/>
        <v>0</v>
      </c>
      <c r="AS186" s="18">
        <f t="shared" ca="1" si="105"/>
        <v>0</v>
      </c>
      <c r="AT186" s="18">
        <f t="shared" ca="1" si="105"/>
        <v>0</v>
      </c>
      <c r="AU186" s="18">
        <f t="shared" ca="1" si="105"/>
        <v>0</v>
      </c>
      <c r="AV186" s="18">
        <f t="shared" ca="1" si="105"/>
        <v>0</v>
      </c>
      <c r="AW186" s="18">
        <f t="shared" ca="1" si="105"/>
        <v>0</v>
      </c>
      <c r="AX186" s="18">
        <f t="shared" ca="1" si="105"/>
        <v>0</v>
      </c>
      <c r="AY186" s="18">
        <f t="shared" ca="1" si="106"/>
        <v>0</v>
      </c>
      <c r="AZ186" s="18">
        <f t="shared" ca="1" si="106"/>
        <v>0</v>
      </c>
      <c r="BA186" s="18">
        <f t="shared" ca="1" si="106"/>
        <v>0</v>
      </c>
      <c r="BB186" s="18">
        <f t="shared" ca="1" si="106"/>
        <v>0</v>
      </c>
      <c r="BC186" s="18">
        <f t="shared" ca="1" si="106"/>
        <v>0</v>
      </c>
      <c r="BD186" s="18">
        <f t="shared" ca="1" si="106"/>
        <v>0</v>
      </c>
      <c r="BE186" s="18">
        <f t="shared" ca="1" si="106"/>
        <v>0</v>
      </c>
      <c r="BF186" s="18">
        <f t="shared" ca="1" si="106"/>
        <v>0</v>
      </c>
      <c r="BG186" s="18">
        <f t="shared" ca="1" si="106"/>
        <v>0</v>
      </c>
      <c r="BH186" s="18">
        <f t="shared" ca="1" si="106"/>
        <v>0</v>
      </c>
      <c r="BI186" s="18">
        <f t="shared" ca="1" si="106"/>
        <v>0</v>
      </c>
    </row>
    <row r="187" spans="8:61" x14ac:dyDescent="0.35">
      <c r="H187" s="2" t="str">
        <f t="shared" si="90"/>
        <v>ON_Wind</v>
      </c>
      <c r="I187">
        <f t="shared" si="89"/>
        <v>4</v>
      </c>
      <c r="J187">
        <f t="shared" si="91"/>
        <v>5</v>
      </c>
      <c r="K187" s="18">
        <f t="shared" ca="1" si="102"/>
        <v>8.9725520597578032E-2</v>
      </c>
      <c r="L187" s="18">
        <f t="shared" ca="1" si="102"/>
        <v>9.3881750061978783E-2</v>
      </c>
      <c r="M187" s="18">
        <f t="shared" ca="1" si="102"/>
        <v>9.8665297704957619E-2</v>
      </c>
      <c r="N187" s="18">
        <f t="shared" ca="1" si="102"/>
        <v>0.10428526958604049</v>
      </c>
      <c r="O187" s="18">
        <f t="shared" ca="1" si="102"/>
        <v>0.11213570610206747</v>
      </c>
      <c r="P187" s="18">
        <f t="shared" ca="1" si="102"/>
        <v>0.11736527014289697</v>
      </c>
      <c r="Q187" s="18">
        <f t="shared" ca="1" si="102"/>
        <v>0</v>
      </c>
      <c r="R187" s="18">
        <f t="shared" ca="1" si="102"/>
        <v>0</v>
      </c>
      <c r="S187" s="18">
        <f t="shared" ca="1" si="102"/>
        <v>0</v>
      </c>
      <c r="T187" s="18">
        <f t="shared" ca="1" si="102"/>
        <v>0</v>
      </c>
      <c r="U187" s="18">
        <f t="shared" ca="1" si="103"/>
        <v>0</v>
      </c>
      <c r="V187" s="18">
        <f t="shared" ca="1" si="103"/>
        <v>0</v>
      </c>
      <c r="W187" s="18">
        <f t="shared" ca="1" si="103"/>
        <v>0</v>
      </c>
      <c r="X187" s="18">
        <f t="shared" ca="1" si="103"/>
        <v>0</v>
      </c>
      <c r="Y187" s="18">
        <f t="shared" ca="1" si="103"/>
        <v>0</v>
      </c>
      <c r="Z187" s="18">
        <f t="shared" ca="1" si="103"/>
        <v>0</v>
      </c>
      <c r="AA187" s="18">
        <f t="shared" ca="1" si="103"/>
        <v>0</v>
      </c>
      <c r="AB187" s="18">
        <f t="shared" ca="1" si="103"/>
        <v>0</v>
      </c>
      <c r="AC187" s="18">
        <f t="shared" ca="1" si="103"/>
        <v>0</v>
      </c>
      <c r="AD187" s="18">
        <f t="shared" ca="1" si="103"/>
        <v>0</v>
      </c>
      <c r="AE187" s="18">
        <f t="shared" ca="1" si="104"/>
        <v>0</v>
      </c>
      <c r="AF187" s="18">
        <f t="shared" ca="1" si="104"/>
        <v>0</v>
      </c>
      <c r="AG187" s="18">
        <f t="shared" ca="1" si="104"/>
        <v>0</v>
      </c>
      <c r="AH187" s="18">
        <f t="shared" ca="1" si="104"/>
        <v>0</v>
      </c>
      <c r="AI187" s="18">
        <f t="shared" ca="1" si="104"/>
        <v>0</v>
      </c>
      <c r="AJ187" s="18">
        <f t="shared" ca="1" si="104"/>
        <v>0</v>
      </c>
      <c r="AK187" s="18">
        <f t="shared" ca="1" si="104"/>
        <v>0</v>
      </c>
      <c r="AL187" s="18">
        <f t="shared" ca="1" si="104"/>
        <v>0</v>
      </c>
      <c r="AM187" s="18">
        <f t="shared" ca="1" si="104"/>
        <v>0</v>
      </c>
      <c r="AN187" s="18">
        <f t="shared" ca="1" si="104"/>
        <v>0</v>
      </c>
      <c r="AO187" s="18">
        <f t="shared" ca="1" si="105"/>
        <v>0</v>
      </c>
      <c r="AP187" s="18">
        <f t="shared" ca="1" si="105"/>
        <v>0</v>
      </c>
      <c r="AQ187" s="18">
        <f t="shared" ca="1" si="105"/>
        <v>0</v>
      </c>
      <c r="AR187" s="18">
        <f t="shared" ca="1" si="105"/>
        <v>0</v>
      </c>
      <c r="AS187" s="18">
        <f t="shared" ca="1" si="105"/>
        <v>0</v>
      </c>
      <c r="AT187" s="18">
        <f t="shared" ca="1" si="105"/>
        <v>0</v>
      </c>
      <c r="AU187" s="18">
        <f t="shared" ca="1" si="105"/>
        <v>0</v>
      </c>
      <c r="AV187" s="18">
        <f t="shared" ca="1" si="105"/>
        <v>0</v>
      </c>
      <c r="AW187" s="18">
        <f t="shared" ca="1" si="105"/>
        <v>0</v>
      </c>
      <c r="AX187" s="18">
        <f t="shared" ca="1" si="105"/>
        <v>0</v>
      </c>
      <c r="AY187" s="18">
        <f t="shared" ca="1" si="106"/>
        <v>0</v>
      </c>
      <c r="AZ187" s="18">
        <f t="shared" ca="1" si="106"/>
        <v>0</v>
      </c>
      <c r="BA187" s="18">
        <f t="shared" ca="1" si="106"/>
        <v>0</v>
      </c>
      <c r="BB187" s="18">
        <f t="shared" ca="1" si="106"/>
        <v>0</v>
      </c>
      <c r="BC187" s="18">
        <f t="shared" ca="1" si="106"/>
        <v>0</v>
      </c>
      <c r="BD187" s="18">
        <f t="shared" ca="1" si="106"/>
        <v>0</v>
      </c>
      <c r="BE187" s="18">
        <f t="shared" ca="1" si="106"/>
        <v>0</v>
      </c>
      <c r="BF187" s="18">
        <f t="shared" ca="1" si="106"/>
        <v>0</v>
      </c>
      <c r="BG187" s="18">
        <f t="shared" ca="1" si="106"/>
        <v>0</v>
      </c>
      <c r="BH187" s="18">
        <f t="shared" ca="1" si="106"/>
        <v>0</v>
      </c>
      <c r="BI187" s="18">
        <f t="shared" ca="1" si="106"/>
        <v>0</v>
      </c>
    </row>
    <row r="188" spans="8:61" x14ac:dyDescent="0.35">
      <c r="H188" s="2" t="str">
        <f t="shared" si="90"/>
        <v>ON_Wind</v>
      </c>
      <c r="I188">
        <f t="shared" si="89"/>
        <v>4</v>
      </c>
      <c r="J188">
        <f t="shared" si="91"/>
        <v>6</v>
      </c>
      <c r="K188" s="18">
        <f t="shared" ca="1" si="102"/>
        <v>8.6823927490333325E-2</v>
      </c>
      <c r="L188" s="18">
        <f t="shared" ca="1" si="102"/>
        <v>8.9725520597578032E-2</v>
      </c>
      <c r="M188" s="18">
        <f t="shared" ca="1" si="102"/>
        <v>9.3881750061978783E-2</v>
      </c>
      <c r="N188" s="18">
        <f t="shared" ca="1" si="102"/>
        <v>9.8665297704957619E-2</v>
      </c>
      <c r="O188" s="18">
        <f t="shared" ca="1" si="102"/>
        <v>0.10428526958604049</v>
      </c>
      <c r="P188" s="18">
        <f t="shared" ca="1" si="102"/>
        <v>0.11213570610206747</v>
      </c>
      <c r="Q188" s="18">
        <f t="shared" ca="1" si="102"/>
        <v>0.11736527014289697</v>
      </c>
      <c r="R188" s="18">
        <f t="shared" ca="1" si="102"/>
        <v>0</v>
      </c>
      <c r="S188" s="18">
        <f t="shared" ca="1" si="102"/>
        <v>0</v>
      </c>
      <c r="T188" s="18">
        <f t="shared" ca="1" si="102"/>
        <v>0</v>
      </c>
      <c r="U188" s="18">
        <f t="shared" ca="1" si="103"/>
        <v>0</v>
      </c>
      <c r="V188" s="18">
        <f t="shared" ca="1" si="103"/>
        <v>0</v>
      </c>
      <c r="W188" s="18">
        <f t="shared" ca="1" si="103"/>
        <v>0</v>
      </c>
      <c r="X188" s="18">
        <f t="shared" ca="1" si="103"/>
        <v>0</v>
      </c>
      <c r="Y188" s="18">
        <f t="shared" ca="1" si="103"/>
        <v>0</v>
      </c>
      <c r="Z188" s="18">
        <f t="shared" ca="1" si="103"/>
        <v>0</v>
      </c>
      <c r="AA188" s="18">
        <f t="shared" ca="1" si="103"/>
        <v>0</v>
      </c>
      <c r="AB188" s="18">
        <f t="shared" ca="1" si="103"/>
        <v>0</v>
      </c>
      <c r="AC188" s="18">
        <f t="shared" ca="1" si="103"/>
        <v>0</v>
      </c>
      <c r="AD188" s="18">
        <f t="shared" ca="1" si="103"/>
        <v>0</v>
      </c>
      <c r="AE188" s="18">
        <f t="shared" ca="1" si="104"/>
        <v>0</v>
      </c>
      <c r="AF188" s="18">
        <f t="shared" ca="1" si="104"/>
        <v>0</v>
      </c>
      <c r="AG188" s="18">
        <f t="shared" ca="1" si="104"/>
        <v>0</v>
      </c>
      <c r="AH188" s="18">
        <f t="shared" ca="1" si="104"/>
        <v>0</v>
      </c>
      <c r="AI188" s="18">
        <f t="shared" ca="1" si="104"/>
        <v>0</v>
      </c>
      <c r="AJ188" s="18">
        <f t="shared" ca="1" si="104"/>
        <v>0</v>
      </c>
      <c r="AK188" s="18">
        <f t="shared" ca="1" si="104"/>
        <v>0</v>
      </c>
      <c r="AL188" s="18">
        <f t="shared" ca="1" si="104"/>
        <v>0</v>
      </c>
      <c r="AM188" s="18">
        <f t="shared" ca="1" si="104"/>
        <v>0</v>
      </c>
      <c r="AN188" s="18">
        <f t="shared" ca="1" si="104"/>
        <v>0</v>
      </c>
      <c r="AO188" s="18">
        <f t="shared" ca="1" si="105"/>
        <v>0</v>
      </c>
      <c r="AP188" s="18">
        <f t="shared" ca="1" si="105"/>
        <v>0</v>
      </c>
      <c r="AQ188" s="18">
        <f t="shared" ca="1" si="105"/>
        <v>0</v>
      </c>
      <c r="AR188" s="18">
        <f t="shared" ca="1" si="105"/>
        <v>0</v>
      </c>
      <c r="AS188" s="18">
        <f t="shared" ca="1" si="105"/>
        <v>0</v>
      </c>
      <c r="AT188" s="18">
        <f t="shared" ca="1" si="105"/>
        <v>0</v>
      </c>
      <c r="AU188" s="18">
        <f t="shared" ca="1" si="105"/>
        <v>0</v>
      </c>
      <c r="AV188" s="18">
        <f t="shared" ca="1" si="105"/>
        <v>0</v>
      </c>
      <c r="AW188" s="18">
        <f t="shared" ca="1" si="105"/>
        <v>0</v>
      </c>
      <c r="AX188" s="18">
        <f t="shared" ca="1" si="105"/>
        <v>0</v>
      </c>
      <c r="AY188" s="18">
        <f t="shared" ca="1" si="106"/>
        <v>0</v>
      </c>
      <c r="AZ188" s="18">
        <f t="shared" ca="1" si="106"/>
        <v>0</v>
      </c>
      <c r="BA188" s="18">
        <f t="shared" ca="1" si="106"/>
        <v>0</v>
      </c>
      <c r="BB188" s="18">
        <f t="shared" ca="1" si="106"/>
        <v>0</v>
      </c>
      <c r="BC188" s="18">
        <f t="shared" ca="1" si="106"/>
        <v>0</v>
      </c>
      <c r="BD188" s="18">
        <f t="shared" ca="1" si="106"/>
        <v>0</v>
      </c>
      <c r="BE188" s="18">
        <f t="shared" ca="1" si="106"/>
        <v>0</v>
      </c>
      <c r="BF188" s="18">
        <f t="shared" ca="1" si="106"/>
        <v>0</v>
      </c>
      <c r="BG188" s="18">
        <f t="shared" ca="1" si="106"/>
        <v>0</v>
      </c>
      <c r="BH188" s="18">
        <f t="shared" ca="1" si="106"/>
        <v>0</v>
      </c>
      <c r="BI188" s="18">
        <f t="shared" ca="1" si="106"/>
        <v>0</v>
      </c>
    </row>
    <row r="189" spans="8:61" x14ac:dyDescent="0.35">
      <c r="H189" s="2" t="str">
        <f t="shared" si="90"/>
        <v>ON_Wind</v>
      </c>
      <c r="I189">
        <f t="shared" si="89"/>
        <v>4</v>
      </c>
      <c r="J189">
        <f t="shared" si="91"/>
        <v>7</v>
      </c>
      <c r="K189" s="18">
        <f t="shared" ref="K189:T198" ca="1" si="107">IF(K$28&gt;$J189,0,OFFSET($K$2,$I189,$J189-K$28))</f>
        <v>8.4549652561666647E-2</v>
      </c>
      <c r="L189" s="18">
        <f t="shared" ca="1" si="107"/>
        <v>8.6823927490333325E-2</v>
      </c>
      <c r="M189" s="18">
        <f t="shared" ca="1" si="107"/>
        <v>8.9725520597578032E-2</v>
      </c>
      <c r="N189" s="18">
        <f t="shared" ca="1" si="107"/>
        <v>9.3881750061978783E-2</v>
      </c>
      <c r="O189" s="18">
        <f t="shared" ca="1" si="107"/>
        <v>9.8665297704957619E-2</v>
      </c>
      <c r="P189" s="18">
        <f t="shared" ca="1" si="107"/>
        <v>0.10428526958604049</v>
      </c>
      <c r="Q189" s="18">
        <f t="shared" ca="1" si="107"/>
        <v>0.11213570610206747</v>
      </c>
      <c r="R189" s="18">
        <f t="shared" ca="1" si="107"/>
        <v>0.11736527014289697</v>
      </c>
      <c r="S189" s="18">
        <f t="shared" ca="1" si="107"/>
        <v>0</v>
      </c>
      <c r="T189" s="18">
        <f t="shared" ca="1" si="107"/>
        <v>0</v>
      </c>
      <c r="U189" s="18">
        <f t="shared" ref="U189:AD198" ca="1" si="108">IF(U$28&gt;$J189,0,OFFSET($K$2,$I189,$J189-U$28))</f>
        <v>0</v>
      </c>
      <c r="V189" s="18">
        <f t="shared" ca="1" si="108"/>
        <v>0</v>
      </c>
      <c r="W189" s="18">
        <f t="shared" ca="1" si="108"/>
        <v>0</v>
      </c>
      <c r="X189" s="18">
        <f t="shared" ca="1" si="108"/>
        <v>0</v>
      </c>
      <c r="Y189" s="18">
        <f t="shared" ca="1" si="108"/>
        <v>0</v>
      </c>
      <c r="Z189" s="18">
        <f t="shared" ca="1" si="108"/>
        <v>0</v>
      </c>
      <c r="AA189" s="18">
        <f t="shared" ca="1" si="108"/>
        <v>0</v>
      </c>
      <c r="AB189" s="18">
        <f t="shared" ca="1" si="108"/>
        <v>0</v>
      </c>
      <c r="AC189" s="18">
        <f t="shared" ca="1" si="108"/>
        <v>0</v>
      </c>
      <c r="AD189" s="18">
        <f t="shared" ca="1" si="108"/>
        <v>0</v>
      </c>
      <c r="AE189" s="18">
        <f t="shared" ref="AE189:AN198" ca="1" si="109">IF(AE$28&gt;$J189,0,OFFSET($K$2,$I189,$J189-AE$28))</f>
        <v>0</v>
      </c>
      <c r="AF189" s="18">
        <f t="shared" ca="1" si="109"/>
        <v>0</v>
      </c>
      <c r="AG189" s="18">
        <f t="shared" ca="1" si="109"/>
        <v>0</v>
      </c>
      <c r="AH189" s="18">
        <f t="shared" ca="1" si="109"/>
        <v>0</v>
      </c>
      <c r="AI189" s="18">
        <f t="shared" ca="1" si="109"/>
        <v>0</v>
      </c>
      <c r="AJ189" s="18">
        <f t="shared" ca="1" si="109"/>
        <v>0</v>
      </c>
      <c r="AK189" s="18">
        <f t="shared" ca="1" si="109"/>
        <v>0</v>
      </c>
      <c r="AL189" s="18">
        <f t="shared" ca="1" si="109"/>
        <v>0</v>
      </c>
      <c r="AM189" s="18">
        <f t="shared" ca="1" si="109"/>
        <v>0</v>
      </c>
      <c r="AN189" s="18">
        <f t="shared" ca="1" si="109"/>
        <v>0</v>
      </c>
      <c r="AO189" s="18">
        <f t="shared" ref="AO189:AX198" ca="1" si="110">IF(AO$28&gt;$J189,0,OFFSET($K$2,$I189,$J189-AO$28))</f>
        <v>0</v>
      </c>
      <c r="AP189" s="18">
        <f t="shared" ca="1" si="110"/>
        <v>0</v>
      </c>
      <c r="AQ189" s="18">
        <f t="shared" ca="1" si="110"/>
        <v>0</v>
      </c>
      <c r="AR189" s="18">
        <f t="shared" ca="1" si="110"/>
        <v>0</v>
      </c>
      <c r="AS189" s="18">
        <f t="shared" ca="1" si="110"/>
        <v>0</v>
      </c>
      <c r="AT189" s="18">
        <f t="shared" ca="1" si="110"/>
        <v>0</v>
      </c>
      <c r="AU189" s="18">
        <f t="shared" ca="1" si="110"/>
        <v>0</v>
      </c>
      <c r="AV189" s="18">
        <f t="shared" ca="1" si="110"/>
        <v>0</v>
      </c>
      <c r="AW189" s="18">
        <f t="shared" ca="1" si="110"/>
        <v>0</v>
      </c>
      <c r="AX189" s="18">
        <f t="shared" ca="1" si="110"/>
        <v>0</v>
      </c>
      <c r="AY189" s="18">
        <f t="shared" ref="AY189:BI198" ca="1" si="111">IF(AY$28&gt;$J189,0,OFFSET($K$2,$I189,$J189-AY$28))</f>
        <v>0</v>
      </c>
      <c r="AZ189" s="18">
        <f t="shared" ca="1" si="111"/>
        <v>0</v>
      </c>
      <c r="BA189" s="18">
        <f t="shared" ca="1" si="111"/>
        <v>0</v>
      </c>
      <c r="BB189" s="18">
        <f t="shared" ca="1" si="111"/>
        <v>0</v>
      </c>
      <c r="BC189" s="18">
        <f t="shared" ca="1" si="111"/>
        <v>0</v>
      </c>
      <c r="BD189" s="18">
        <f t="shared" ca="1" si="111"/>
        <v>0</v>
      </c>
      <c r="BE189" s="18">
        <f t="shared" ca="1" si="111"/>
        <v>0</v>
      </c>
      <c r="BF189" s="18">
        <f t="shared" ca="1" si="111"/>
        <v>0</v>
      </c>
      <c r="BG189" s="18">
        <f t="shared" ca="1" si="111"/>
        <v>0</v>
      </c>
      <c r="BH189" s="18">
        <f t="shared" ca="1" si="111"/>
        <v>0</v>
      </c>
      <c r="BI189" s="18">
        <f t="shared" ca="1" si="111"/>
        <v>0</v>
      </c>
    </row>
    <row r="190" spans="8:61" x14ac:dyDescent="0.35">
      <c r="H190" s="2" t="str">
        <f t="shared" si="90"/>
        <v>ON_Wind</v>
      </c>
      <c r="I190">
        <f t="shared" si="89"/>
        <v>4</v>
      </c>
      <c r="J190">
        <f t="shared" si="91"/>
        <v>8</v>
      </c>
      <c r="K190" s="18">
        <f t="shared" ca="1" si="107"/>
        <v>8.2275377632999969E-2</v>
      </c>
      <c r="L190" s="18">
        <f t="shared" ca="1" si="107"/>
        <v>8.4549652561666647E-2</v>
      </c>
      <c r="M190" s="18">
        <f t="shared" ca="1" si="107"/>
        <v>8.6823927490333325E-2</v>
      </c>
      <c r="N190" s="18">
        <f t="shared" ca="1" si="107"/>
        <v>8.9725520597578032E-2</v>
      </c>
      <c r="O190" s="18">
        <f t="shared" ca="1" si="107"/>
        <v>9.3881750061978783E-2</v>
      </c>
      <c r="P190" s="18">
        <f t="shared" ca="1" si="107"/>
        <v>9.8665297704957619E-2</v>
      </c>
      <c r="Q190" s="18">
        <f t="shared" ca="1" si="107"/>
        <v>0.10428526958604049</v>
      </c>
      <c r="R190" s="18">
        <f t="shared" ca="1" si="107"/>
        <v>0.11213570610206747</v>
      </c>
      <c r="S190" s="18">
        <f t="shared" ca="1" si="107"/>
        <v>0.11736527014289697</v>
      </c>
      <c r="T190" s="18">
        <f t="shared" ca="1" si="107"/>
        <v>0</v>
      </c>
      <c r="U190" s="18">
        <f t="shared" ca="1" si="108"/>
        <v>0</v>
      </c>
      <c r="V190" s="18">
        <f t="shared" ca="1" si="108"/>
        <v>0</v>
      </c>
      <c r="W190" s="18">
        <f t="shared" ca="1" si="108"/>
        <v>0</v>
      </c>
      <c r="X190" s="18">
        <f t="shared" ca="1" si="108"/>
        <v>0</v>
      </c>
      <c r="Y190" s="18">
        <f t="shared" ca="1" si="108"/>
        <v>0</v>
      </c>
      <c r="Z190" s="18">
        <f t="shared" ca="1" si="108"/>
        <v>0</v>
      </c>
      <c r="AA190" s="18">
        <f t="shared" ca="1" si="108"/>
        <v>0</v>
      </c>
      <c r="AB190" s="18">
        <f t="shared" ca="1" si="108"/>
        <v>0</v>
      </c>
      <c r="AC190" s="18">
        <f t="shared" ca="1" si="108"/>
        <v>0</v>
      </c>
      <c r="AD190" s="18">
        <f t="shared" ca="1" si="108"/>
        <v>0</v>
      </c>
      <c r="AE190" s="18">
        <f t="shared" ca="1" si="109"/>
        <v>0</v>
      </c>
      <c r="AF190" s="18">
        <f t="shared" ca="1" si="109"/>
        <v>0</v>
      </c>
      <c r="AG190" s="18">
        <f t="shared" ca="1" si="109"/>
        <v>0</v>
      </c>
      <c r="AH190" s="18">
        <f t="shared" ca="1" si="109"/>
        <v>0</v>
      </c>
      <c r="AI190" s="18">
        <f t="shared" ca="1" si="109"/>
        <v>0</v>
      </c>
      <c r="AJ190" s="18">
        <f t="shared" ca="1" si="109"/>
        <v>0</v>
      </c>
      <c r="AK190" s="18">
        <f t="shared" ca="1" si="109"/>
        <v>0</v>
      </c>
      <c r="AL190" s="18">
        <f t="shared" ca="1" si="109"/>
        <v>0</v>
      </c>
      <c r="AM190" s="18">
        <f t="shared" ca="1" si="109"/>
        <v>0</v>
      </c>
      <c r="AN190" s="18">
        <f t="shared" ca="1" si="109"/>
        <v>0</v>
      </c>
      <c r="AO190" s="18">
        <f t="shared" ca="1" si="110"/>
        <v>0</v>
      </c>
      <c r="AP190" s="18">
        <f t="shared" ca="1" si="110"/>
        <v>0</v>
      </c>
      <c r="AQ190" s="18">
        <f t="shared" ca="1" si="110"/>
        <v>0</v>
      </c>
      <c r="AR190" s="18">
        <f t="shared" ca="1" si="110"/>
        <v>0</v>
      </c>
      <c r="AS190" s="18">
        <f t="shared" ca="1" si="110"/>
        <v>0</v>
      </c>
      <c r="AT190" s="18">
        <f t="shared" ca="1" si="110"/>
        <v>0</v>
      </c>
      <c r="AU190" s="18">
        <f t="shared" ca="1" si="110"/>
        <v>0</v>
      </c>
      <c r="AV190" s="18">
        <f t="shared" ca="1" si="110"/>
        <v>0</v>
      </c>
      <c r="AW190" s="18">
        <f t="shared" ca="1" si="110"/>
        <v>0</v>
      </c>
      <c r="AX190" s="18">
        <f t="shared" ca="1" si="110"/>
        <v>0</v>
      </c>
      <c r="AY190" s="18">
        <f t="shared" ca="1" si="111"/>
        <v>0</v>
      </c>
      <c r="AZ190" s="18">
        <f t="shared" ca="1" si="111"/>
        <v>0</v>
      </c>
      <c r="BA190" s="18">
        <f t="shared" ca="1" si="111"/>
        <v>0</v>
      </c>
      <c r="BB190" s="18">
        <f t="shared" ca="1" si="111"/>
        <v>0</v>
      </c>
      <c r="BC190" s="18">
        <f t="shared" ca="1" si="111"/>
        <v>0</v>
      </c>
      <c r="BD190" s="18">
        <f t="shared" ca="1" si="111"/>
        <v>0</v>
      </c>
      <c r="BE190" s="18">
        <f t="shared" ca="1" si="111"/>
        <v>0</v>
      </c>
      <c r="BF190" s="18">
        <f t="shared" ca="1" si="111"/>
        <v>0</v>
      </c>
      <c r="BG190" s="18">
        <f t="shared" ca="1" si="111"/>
        <v>0</v>
      </c>
      <c r="BH190" s="18">
        <f t="shared" ca="1" si="111"/>
        <v>0</v>
      </c>
      <c r="BI190" s="18">
        <f t="shared" ca="1" si="111"/>
        <v>0</v>
      </c>
    </row>
    <row r="191" spans="8:61" x14ac:dyDescent="0.35">
      <c r="H191" s="2" t="str">
        <f t="shared" si="90"/>
        <v>ON_Wind</v>
      </c>
      <c r="I191">
        <f t="shared" si="89"/>
        <v>4</v>
      </c>
      <c r="J191">
        <f t="shared" si="91"/>
        <v>9</v>
      </c>
      <c r="K191" s="18">
        <f t="shared" ca="1" si="107"/>
        <v>8.0001102704333291E-2</v>
      </c>
      <c r="L191" s="18">
        <f t="shared" ca="1" si="107"/>
        <v>8.2275377632999969E-2</v>
      </c>
      <c r="M191" s="18">
        <f t="shared" ca="1" si="107"/>
        <v>8.4549652561666647E-2</v>
      </c>
      <c r="N191" s="18">
        <f t="shared" ca="1" si="107"/>
        <v>8.6823927490333325E-2</v>
      </c>
      <c r="O191" s="18">
        <f t="shared" ca="1" si="107"/>
        <v>8.9725520597578032E-2</v>
      </c>
      <c r="P191" s="18">
        <f t="shared" ca="1" si="107"/>
        <v>9.3881750061978783E-2</v>
      </c>
      <c r="Q191" s="18">
        <f t="shared" ca="1" si="107"/>
        <v>9.8665297704957619E-2</v>
      </c>
      <c r="R191" s="18">
        <f t="shared" ca="1" si="107"/>
        <v>0.10428526958604049</v>
      </c>
      <c r="S191" s="18">
        <f t="shared" ca="1" si="107"/>
        <v>0.11213570610206747</v>
      </c>
      <c r="T191" s="18">
        <f t="shared" ca="1" si="107"/>
        <v>0.11736527014289697</v>
      </c>
      <c r="U191" s="18">
        <f t="shared" ca="1" si="108"/>
        <v>0</v>
      </c>
      <c r="V191" s="18">
        <f t="shared" ca="1" si="108"/>
        <v>0</v>
      </c>
      <c r="W191" s="18">
        <f t="shared" ca="1" si="108"/>
        <v>0</v>
      </c>
      <c r="X191" s="18">
        <f t="shared" ca="1" si="108"/>
        <v>0</v>
      </c>
      <c r="Y191" s="18">
        <f t="shared" ca="1" si="108"/>
        <v>0</v>
      </c>
      <c r="Z191" s="18">
        <f t="shared" ca="1" si="108"/>
        <v>0</v>
      </c>
      <c r="AA191" s="18">
        <f t="shared" ca="1" si="108"/>
        <v>0</v>
      </c>
      <c r="AB191" s="18">
        <f t="shared" ca="1" si="108"/>
        <v>0</v>
      </c>
      <c r="AC191" s="18">
        <f t="shared" ca="1" si="108"/>
        <v>0</v>
      </c>
      <c r="AD191" s="18">
        <f t="shared" ca="1" si="108"/>
        <v>0</v>
      </c>
      <c r="AE191" s="18">
        <f t="shared" ca="1" si="109"/>
        <v>0</v>
      </c>
      <c r="AF191" s="18">
        <f t="shared" ca="1" si="109"/>
        <v>0</v>
      </c>
      <c r="AG191" s="18">
        <f t="shared" ca="1" si="109"/>
        <v>0</v>
      </c>
      <c r="AH191" s="18">
        <f t="shared" ca="1" si="109"/>
        <v>0</v>
      </c>
      <c r="AI191" s="18">
        <f t="shared" ca="1" si="109"/>
        <v>0</v>
      </c>
      <c r="AJ191" s="18">
        <f t="shared" ca="1" si="109"/>
        <v>0</v>
      </c>
      <c r="AK191" s="18">
        <f t="shared" ca="1" si="109"/>
        <v>0</v>
      </c>
      <c r="AL191" s="18">
        <f t="shared" ca="1" si="109"/>
        <v>0</v>
      </c>
      <c r="AM191" s="18">
        <f t="shared" ca="1" si="109"/>
        <v>0</v>
      </c>
      <c r="AN191" s="18">
        <f t="shared" ca="1" si="109"/>
        <v>0</v>
      </c>
      <c r="AO191" s="18">
        <f t="shared" ca="1" si="110"/>
        <v>0</v>
      </c>
      <c r="AP191" s="18">
        <f t="shared" ca="1" si="110"/>
        <v>0</v>
      </c>
      <c r="AQ191" s="18">
        <f t="shared" ca="1" si="110"/>
        <v>0</v>
      </c>
      <c r="AR191" s="18">
        <f t="shared" ca="1" si="110"/>
        <v>0</v>
      </c>
      <c r="AS191" s="18">
        <f t="shared" ca="1" si="110"/>
        <v>0</v>
      </c>
      <c r="AT191" s="18">
        <f t="shared" ca="1" si="110"/>
        <v>0</v>
      </c>
      <c r="AU191" s="18">
        <f t="shared" ca="1" si="110"/>
        <v>0</v>
      </c>
      <c r="AV191" s="18">
        <f t="shared" ca="1" si="110"/>
        <v>0</v>
      </c>
      <c r="AW191" s="18">
        <f t="shared" ca="1" si="110"/>
        <v>0</v>
      </c>
      <c r="AX191" s="18">
        <f t="shared" ca="1" si="110"/>
        <v>0</v>
      </c>
      <c r="AY191" s="18">
        <f t="shared" ca="1" si="111"/>
        <v>0</v>
      </c>
      <c r="AZ191" s="18">
        <f t="shared" ca="1" si="111"/>
        <v>0</v>
      </c>
      <c r="BA191" s="18">
        <f t="shared" ca="1" si="111"/>
        <v>0</v>
      </c>
      <c r="BB191" s="18">
        <f t="shared" ca="1" si="111"/>
        <v>0</v>
      </c>
      <c r="BC191" s="18">
        <f t="shared" ca="1" si="111"/>
        <v>0</v>
      </c>
      <c r="BD191" s="18">
        <f t="shared" ca="1" si="111"/>
        <v>0</v>
      </c>
      <c r="BE191" s="18">
        <f t="shared" ca="1" si="111"/>
        <v>0</v>
      </c>
      <c r="BF191" s="18">
        <f t="shared" ca="1" si="111"/>
        <v>0</v>
      </c>
      <c r="BG191" s="18">
        <f t="shared" ca="1" si="111"/>
        <v>0</v>
      </c>
      <c r="BH191" s="18">
        <f t="shared" ca="1" si="111"/>
        <v>0</v>
      </c>
      <c r="BI191" s="18">
        <f t="shared" ca="1" si="111"/>
        <v>0</v>
      </c>
    </row>
    <row r="192" spans="8:61" x14ac:dyDescent="0.35">
      <c r="H192" s="2" t="str">
        <f t="shared" si="90"/>
        <v>ON_Wind</v>
      </c>
      <c r="I192">
        <f t="shared" si="89"/>
        <v>4</v>
      </c>
      <c r="J192">
        <f t="shared" si="91"/>
        <v>10</v>
      </c>
      <c r="K192" s="18">
        <f t="shared" ca="1" si="107"/>
        <v>7.772682777566664E-2</v>
      </c>
      <c r="L192" s="18">
        <f t="shared" ca="1" si="107"/>
        <v>8.0001102704333291E-2</v>
      </c>
      <c r="M192" s="18">
        <f t="shared" ca="1" si="107"/>
        <v>8.2275377632999969E-2</v>
      </c>
      <c r="N192" s="18">
        <f t="shared" ca="1" si="107"/>
        <v>8.4549652561666647E-2</v>
      </c>
      <c r="O192" s="18">
        <f t="shared" ca="1" si="107"/>
        <v>8.6823927490333325E-2</v>
      </c>
      <c r="P192" s="18">
        <f t="shared" ca="1" si="107"/>
        <v>8.9725520597578032E-2</v>
      </c>
      <c r="Q192" s="18">
        <f t="shared" ca="1" si="107"/>
        <v>9.3881750061978783E-2</v>
      </c>
      <c r="R192" s="18">
        <f t="shared" ca="1" si="107"/>
        <v>9.8665297704957619E-2</v>
      </c>
      <c r="S192" s="18">
        <f t="shared" ca="1" si="107"/>
        <v>0.10428526958604049</v>
      </c>
      <c r="T192" s="18">
        <f t="shared" ca="1" si="107"/>
        <v>0.11213570610206747</v>
      </c>
      <c r="U192" s="18">
        <f t="shared" ca="1" si="108"/>
        <v>0.11736527014289697</v>
      </c>
      <c r="V192" s="18">
        <f t="shared" ca="1" si="108"/>
        <v>0</v>
      </c>
      <c r="W192" s="18">
        <f t="shared" ca="1" si="108"/>
        <v>0</v>
      </c>
      <c r="X192" s="18">
        <f t="shared" ca="1" si="108"/>
        <v>0</v>
      </c>
      <c r="Y192" s="18">
        <f t="shared" ca="1" si="108"/>
        <v>0</v>
      </c>
      <c r="Z192" s="18">
        <f t="shared" ca="1" si="108"/>
        <v>0</v>
      </c>
      <c r="AA192" s="18">
        <f t="shared" ca="1" si="108"/>
        <v>0</v>
      </c>
      <c r="AB192" s="18">
        <f t="shared" ca="1" si="108"/>
        <v>0</v>
      </c>
      <c r="AC192" s="18">
        <f t="shared" ca="1" si="108"/>
        <v>0</v>
      </c>
      <c r="AD192" s="18">
        <f t="shared" ca="1" si="108"/>
        <v>0</v>
      </c>
      <c r="AE192" s="18">
        <f t="shared" ca="1" si="109"/>
        <v>0</v>
      </c>
      <c r="AF192" s="18">
        <f t="shared" ca="1" si="109"/>
        <v>0</v>
      </c>
      <c r="AG192" s="18">
        <f t="shared" ca="1" si="109"/>
        <v>0</v>
      </c>
      <c r="AH192" s="18">
        <f t="shared" ca="1" si="109"/>
        <v>0</v>
      </c>
      <c r="AI192" s="18">
        <f t="shared" ca="1" si="109"/>
        <v>0</v>
      </c>
      <c r="AJ192" s="18">
        <f t="shared" ca="1" si="109"/>
        <v>0</v>
      </c>
      <c r="AK192" s="18">
        <f t="shared" ca="1" si="109"/>
        <v>0</v>
      </c>
      <c r="AL192" s="18">
        <f t="shared" ca="1" si="109"/>
        <v>0</v>
      </c>
      <c r="AM192" s="18">
        <f t="shared" ca="1" si="109"/>
        <v>0</v>
      </c>
      <c r="AN192" s="18">
        <f t="shared" ca="1" si="109"/>
        <v>0</v>
      </c>
      <c r="AO192" s="18">
        <f t="shared" ca="1" si="110"/>
        <v>0</v>
      </c>
      <c r="AP192" s="18">
        <f t="shared" ca="1" si="110"/>
        <v>0</v>
      </c>
      <c r="AQ192" s="18">
        <f t="shared" ca="1" si="110"/>
        <v>0</v>
      </c>
      <c r="AR192" s="18">
        <f t="shared" ca="1" si="110"/>
        <v>0</v>
      </c>
      <c r="AS192" s="18">
        <f t="shared" ca="1" si="110"/>
        <v>0</v>
      </c>
      <c r="AT192" s="18">
        <f t="shared" ca="1" si="110"/>
        <v>0</v>
      </c>
      <c r="AU192" s="18">
        <f t="shared" ca="1" si="110"/>
        <v>0</v>
      </c>
      <c r="AV192" s="18">
        <f t="shared" ca="1" si="110"/>
        <v>0</v>
      </c>
      <c r="AW192" s="18">
        <f t="shared" ca="1" si="110"/>
        <v>0</v>
      </c>
      <c r="AX192" s="18">
        <f t="shared" ca="1" si="110"/>
        <v>0</v>
      </c>
      <c r="AY192" s="18">
        <f t="shared" ca="1" si="111"/>
        <v>0</v>
      </c>
      <c r="AZ192" s="18">
        <f t="shared" ca="1" si="111"/>
        <v>0</v>
      </c>
      <c r="BA192" s="18">
        <f t="shared" ca="1" si="111"/>
        <v>0</v>
      </c>
      <c r="BB192" s="18">
        <f t="shared" ca="1" si="111"/>
        <v>0</v>
      </c>
      <c r="BC192" s="18">
        <f t="shared" ca="1" si="111"/>
        <v>0</v>
      </c>
      <c r="BD192" s="18">
        <f t="shared" ca="1" si="111"/>
        <v>0</v>
      </c>
      <c r="BE192" s="18">
        <f t="shared" ca="1" si="111"/>
        <v>0</v>
      </c>
      <c r="BF192" s="18">
        <f t="shared" ca="1" si="111"/>
        <v>0</v>
      </c>
      <c r="BG192" s="18">
        <f t="shared" ca="1" si="111"/>
        <v>0</v>
      </c>
      <c r="BH192" s="18">
        <f t="shared" ca="1" si="111"/>
        <v>0</v>
      </c>
      <c r="BI192" s="18">
        <f t="shared" ca="1" si="111"/>
        <v>0</v>
      </c>
    </row>
    <row r="193" spans="8:61" x14ac:dyDescent="0.35">
      <c r="H193" s="2" t="str">
        <f t="shared" si="90"/>
        <v>ON_Wind</v>
      </c>
      <c r="I193">
        <f t="shared" si="89"/>
        <v>4</v>
      </c>
      <c r="J193">
        <f t="shared" si="91"/>
        <v>11</v>
      </c>
      <c r="K193" s="18">
        <f t="shared" ca="1" si="107"/>
        <v>7.5452552846999948E-2</v>
      </c>
      <c r="L193" s="18">
        <f t="shared" ca="1" si="107"/>
        <v>7.772682777566664E-2</v>
      </c>
      <c r="M193" s="18">
        <f t="shared" ca="1" si="107"/>
        <v>8.0001102704333291E-2</v>
      </c>
      <c r="N193" s="18">
        <f t="shared" ca="1" si="107"/>
        <v>8.2275377632999969E-2</v>
      </c>
      <c r="O193" s="18">
        <f t="shared" ca="1" si="107"/>
        <v>8.4549652561666647E-2</v>
      </c>
      <c r="P193" s="18">
        <f t="shared" ca="1" si="107"/>
        <v>8.6823927490333325E-2</v>
      </c>
      <c r="Q193" s="18">
        <f t="shared" ca="1" si="107"/>
        <v>8.9725520597578032E-2</v>
      </c>
      <c r="R193" s="18">
        <f t="shared" ca="1" si="107"/>
        <v>9.3881750061978783E-2</v>
      </c>
      <c r="S193" s="18">
        <f t="shared" ca="1" si="107"/>
        <v>9.8665297704957619E-2</v>
      </c>
      <c r="T193" s="18">
        <f t="shared" ca="1" si="107"/>
        <v>0.10428526958604049</v>
      </c>
      <c r="U193" s="18">
        <f t="shared" ca="1" si="108"/>
        <v>0.11213570610206747</v>
      </c>
      <c r="V193" s="18">
        <f t="shared" ca="1" si="108"/>
        <v>0.11736527014289697</v>
      </c>
      <c r="W193" s="18">
        <f t="shared" ca="1" si="108"/>
        <v>0</v>
      </c>
      <c r="X193" s="18">
        <f t="shared" ca="1" si="108"/>
        <v>0</v>
      </c>
      <c r="Y193" s="18">
        <f t="shared" ca="1" si="108"/>
        <v>0</v>
      </c>
      <c r="Z193" s="18">
        <f t="shared" ca="1" si="108"/>
        <v>0</v>
      </c>
      <c r="AA193" s="18">
        <f t="shared" ca="1" si="108"/>
        <v>0</v>
      </c>
      <c r="AB193" s="18">
        <f t="shared" ca="1" si="108"/>
        <v>0</v>
      </c>
      <c r="AC193" s="18">
        <f t="shared" ca="1" si="108"/>
        <v>0</v>
      </c>
      <c r="AD193" s="18">
        <f t="shared" ca="1" si="108"/>
        <v>0</v>
      </c>
      <c r="AE193" s="18">
        <f t="shared" ca="1" si="109"/>
        <v>0</v>
      </c>
      <c r="AF193" s="18">
        <f t="shared" ca="1" si="109"/>
        <v>0</v>
      </c>
      <c r="AG193" s="18">
        <f t="shared" ca="1" si="109"/>
        <v>0</v>
      </c>
      <c r="AH193" s="18">
        <f t="shared" ca="1" si="109"/>
        <v>0</v>
      </c>
      <c r="AI193" s="18">
        <f t="shared" ca="1" si="109"/>
        <v>0</v>
      </c>
      <c r="AJ193" s="18">
        <f t="shared" ca="1" si="109"/>
        <v>0</v>
      </c>
      <c r="AK193" s="18">
        <f t="shared" ca="1" si="109"/>
        <v>0</v>
      </c>
      <c r="AL193" s="18">
        <f t="shared" ca="1" si="109"/>
        <v>0</v>
      </c>
      <c r="AM193" s="18">
        <f t="shared" ca="1" si="109"/>
        <v>0</v>
      </c>
      <c r="AN193" s="18">
        <f t="shared" ca="1" si="109"/>
        <v>0</v>
      </c>
      <c r="AO193" s="18">
        <f t="shared" ca="1" si="110"/>
        <v>0</v>
      </c>
      <c r="AP193" s="18">
        <f t="shared" ca="1" si="110"/>
        <v>0</v>
      </c>
      <c r="AQ193" s="18">
        <f t="shared" ca="1" si="110"/>
        <v>0</v>
      </c>
      <c r="AR193" s="18">
        <f t="shared" ca="1" si="110"/>
        <v>0</v>
      </c>
      <c r="AS193" s="18">
        <f t="shared" ca="1" si="110"/>
        <v>0</v>
      </c>
      <c r="AT193" s="18">
        <f t="shared" ca="1" si="110"/>
        <v>0</v>
      </c>
      <c r="AU193" s="18">
        <f t="shared" ca="1" si="110"/>
        <v>0</v>
      </c>
      <c r="AV193" s="18">
        <f t="shared" ca="1" si="110"/>
        <v>0</v>
      </c>
      <c r="AW193" s="18">
        <f t="shared" ca="1" si="110"/>
        <v>0</v>
      </c>
      <c r="AX193" s="18">
        <f t="shared" ca="1" si="110"/>
        <v>0</v>
      </c>
      <c r="AY193" s="18">
        <f t="shared" ca="1" si="111"/>
        <v>0</v>
      </c>
      <c r="AZ193" s="18">
        <f t="shared" ca="1" si="111"/>
        <v>0</v>
      </c>
      <c r="BA193" s="18">
        <f t="shared" ca="1" si="111"/>
        <v>0</v>
      </c>
      <c r="BB193" s="18">
        <f t="shared" ca="1" si="111"/>
        <v>0</v>
      </c>
      <c r="BC193" s="18">
        <f t="shared" ca="1" si="111"/>
        <v>0</v>
      </c>
      <c r="BD193" s="18">
        <f t="shared" ca="1" si="111"/>
        <v>0</v>
      </c>
      <c r="BE193" s="18">
        <f t="shared" ca="1" si="111"/>
        <v>0</v>
      </c>
      <c r="BF193" s="18">
        <f t="shared" ca="1" si="111"/>
        <v>0</v>
      </c>
      <c r="BG193" s="18">
        <f t="shared" ca="1" si="111"/>
        <v>0</v>
      </c>
      <c r="BH193" s="18">
        <f t="shared" ca="1" si="111"/>
        <v>0</v>
      </c>
      <c r="BI193" s="18">
        <f t="shared" ca="1" si="111"/>
        <v>0</v>
      </c>
    </row>
    <row r="194" spans="8:61" x14ac:dyDescent="0.35">
      <c r="H194" s="2" t="str">
        <f t="shared" si="90"/>
        <v>ON_Wind</v>
      </c>
      <c r="I194">
        <f t="shared" si="89"/>
        <v>4</v>
      </c>
      <c r="J194">
        <f t="shared" si="91"/>
        <v>12</v>
      </c>
      <c r="K194" s="18">
        <f t="shared" ca="1" si="107"/>
        <v>7.317827791833327E-2</v>
      </c>
      <c r="L194" s="18">
        <f t="shared" ca="1" si="107"/>
        <v>7.5452552846999948E-2</v>
      </c>
      <c r="M194" s="18">
        <f t="shared" ca="1" si="107"/>
        <v>7.772682777566664E-2</v>
      </c>
      <c r="N194" s="18">
        <f t="shared" ca="1" si="107"/>
        <v>8.0001102704333291E-2</v>
      </c>
      <c r="O194" s="18">
        <f t="shared" ca="1" si="107"/>
        <v>8.2275377632999969E-2</v>
      </c>
      <c r="P194" s="18">
        <f t="shared" ca="1" si="107"/>
        <v>8.4549652561666647E-2</v>
      </c>
      <c r="Q194" s="18">
        <f t="shared" ca="1" si="107"/>
        <v>8.6823927490333325E-2</v>
      </c>
      <c r="R194" s="18">
        <f t="shared" ca="1" si="107"/>
        <v>8.9725520597578032E-2</v>
      </c>
      <c r="S194" s="18">
        <f t="shared" ca="1" si="107"/>
        <v>9.3881750061978783E-2</v>
      </c>
      <c r="T194" s="18">
        <f t="shared" ca="1" si="107"/>
        <v>9.8665297704957619E-2</v>
      </c>
      <c r="U194" s="18">
        <f t="shared" ca="1" si="108"/>
        <v>0.10428526958604049</v>
      </c>
      <c r="V194" s="18">
        <f t="shared" ca="1" si="108"/>
        <v>0.11213570610206747</v>
      </c>
      <c r="W194" s="18">
        <f t="shared" ca="1" si="108"/>
        <v>0.11736527014289697</v>
      </c>
      <c r="X194" s="18">
        <f t="shared" ca="1" si="108"/>
        <v>0</v>
      </c>
      <c r="Y194" s="18">
        <f t="shared" ca="1" si="108"/>
        <v>0</v>
      </c>
      <c r="Z194" s="18">
        <f t="shared" ca="1" si="108"/>
        <v>0</v>
      </c>
      <c r="AA194" s="18">
        <f t="shared" ca="1" si="108"/>
        <v>0</v>
      </c>
      <c r="AB194" s="18">
        <f t="shared" ca="1" si="108"/>
        <v>0</v>
      </c>
      <c r="AC194" s="18">
        <f t="shared" ca="1" si="108"/>
        <v>0</v>
      </c>
      <c r="AD194" s="18">
        <f t="shared" ca="1" si="108"/>
        <v>0</v>
      </c>
      <c r="AE194" s="18">
        <f t="shared" ca="1" si="109"/>
        <v>0</v>
      </c>
      <c r="AF194" s="18">
        <f t="shared" ca="1" si="109"/>
        <v>0</v>
      </c>
      <c r="AG194" s="18">
        <f t="shared" ca="1" si="109"/>
        <v>0</v>
      </c>
      <c r="AH194" s="18">
        <f t="shared" ca="1" si="109"/>
        <v>0</v>
      </c>
      <c r="AI194" s="18">
        <f t="shared" ca="1" si="109"/>
        <v>0</v>
      </c>
      <c r="AJ194" s="18">
        <f t="shared" ca="1" si="109"/>
        <v>0</v>
      </c>
      <c r="AK194" s="18">
        <f t="shared" ca="1" si="109"/>
        <v>0</v>
      </c>
      <c r="AL194" s="18">
        <f t="shared" ca="1" si="109"/>
        <v>0</v>
      </c>
      <c r="AM194" s="18">
        <f t="shared" ca="1" si="109"/>
        <v>0</v>
      </c>
      <c r="AN194" s="18">
        <f t="shared" ca="1" si="109"/>
        <v>0</v>
      </c>
      <c r="AO194" s="18">
        <f t="shared" ca="1" si="110"/>
        <v>0</v>
      </c>
      <c r="AP194" s="18">
        <f t="shared" ca="1" si="110"/>
        <v>0</v>
      </c>
      <c r="AQ194" s="18">
        <f t="shared" ca="1" si="110"/>
        <v>0</v>
      </c>
      <c r="AR194" s="18">
        <f t="shared" ca="1" si="110"/>
        <v>0</v>
      </c>
      <c r="AS194" s="18">
        <f t="shared" ca="1" si="110"/>
        <v>0</v>
      </c>
      <c r="AT194" s="18">
        <f t="shared" ca="1" si="110"/>
        <v>0</v>
      </c>
      <c r="AU194" s="18">
        <f t="shared" ca="1" si="110"/>
        <v>0</v>
      </c>
      <c r="AV194" s="18">
        <f t="shared" ca="1" si="110"/>
        <v>0</v>
      </c>
      <c r="AW194" s="18">
        <f t="shared" ca="1" si="110"/>
        <v>0</v>
      </c>
      <c r="AX194" s="18">
        <f t="shared" ca="1" si="110"/>
        <v>0</v>
      </c>
      <c r="AY194" s="18">
        <f t="shared" ca="1" si="111"/>
        <v>0</v>
      </c>
      <c r="AZ194" s="18">
        <f t="shared" ca="1" si="111"/>
        <v>0</v>
      </c>
      <c r="BA194" s="18">
        <f t="shared" ca="1" si="111"/>
        <v>0</v>
      </c>
      <c r="BB194" s="18">
        <f t="shared" ca="1" si="111"/>
        <v>0</v>
      </c>
      <c r="BC194" s="18">
        <f t="shared" ca="1" si="111"/>
        <v>0</v>
      </c>
      <c r="BD194" s="18">
        <f t="shared" ca="1" si="111"/>
        <v>0</v>
      </c>
      <c r="BE194" s="18">
        <f t="shared" ca="1" si="111"/>
        <v>0</v>
      </c>
      <c r="BF194" s="18">
        <f t="shared" ca="1" si="111"/>
        <v>0</v>
      </c>
      <c r="BG194" s="18">
        <f t="shared" ca="1" si="111"/>
        <v>0</v>
      </c>
      <c r="BH194" s="18">
        <f t="shared" ca="1" si="111"/>
        <v>0</v>
      </c>
      <c r="BI194" s="18">
        <f t="shared" ca="1" si="111"/>
        <v>0</v>
      </c>
    </row>
    <row r="195" spans="8:61" x14ac:dyDescent="0.35">
      <c r="H195" s="2" t="str">
        <f t="shared" si="90"/>
        <v>ON_Wind</v>
      </c>
      <c r="I195">
        <f t="shared" si="89"/>
        <v>4</v>
      </c>
      <c r="J195">
        <f t="shared" si="91"/>
        <v>13</v>
      </c>
      <c r="K195" s="18">
        <f t="shared" ca="1" si="107"/>
        <v>7.0904002989666606E-2</v>
      </c>
      <c r="L195" s="18">
        <f t="shared" ca="1" si="107"/>
        <v>7.317827791833327E-2</v>
      </c>
      <c r="M195" s="18">
        <f t="shared" ca="1" si="107"/>
        <v>7.5452552846999948E-2</v>
      </c>
      <c r="N195" s="18">
        <f t="shared" ca="1" si="107"/>
        <v>7.772682777566664E-2</v>
      </c>
      <c r="O195" s="18">
        <f t="shared" ca="1" si="107"/>
        <v>8.0001102704333291E-2</v>
      </c>
      <c r="P195" s="18">
        <f t="shared" ca="1" si="107"/>
        <v>8.2275377632999969E-2</v>
      </c>
      <c r="Q195" s="18">
        <f t="shared" ca="1" si="107"/>
        <v>8.4549652561666647E-2</v>
      </c>
      <c r="R195" s="18">
        <f t="shared" ca="1" si="107"/>
        <v>8.6823927490333325E-2</v>
      </c>
      <c r="S195" s="18">
        <f t="shared" ca="1" si="107"/>
        <v>8.9725520597578032E-2</v>
      </c>
      <c r="T195" s="18">
        <f t="shared" ca="1" si="107"/>
        <v>9.3881750061978783E-2</v>
      </c>
      <c r="U195" s="18">
        <f t="shared" ca="1" si="108"/>
        <v>9.8665297704957619E-2</v>
      </c>
      <c r="V195" s="18">
        <f t="shared" ca="1" si="108"/>
        <v>0.10428526958604049</v>
      </c>
      <c r="W195" s="18">
        <f t="shared" ca="1" si="108"/>
        <v>0.11213570610206747</v>
      </c>
      <c r="X195" s="18">
        <f t="shared" ca="1" si="108"/>
        <v>0.11736527014289697</v>
      </c>
      <c r="Y195" s="18">
        <f t="shared" ca="1" si="108"/>
        <v>0</v>
      </c>
      <c r="Z195" s="18">
        <f t="shared" ca="1" si="108"/>
        <v>0</v>
      </c>
      <c r="AA195" s="18">
        <f t="shared" ca="1" si="108"/>
        <v>0</v>
      </c>
      <c r="AB195" s="18">
        <f t="shared" ca="1" si="108"/>
        <v>0</v>
      </c>
      <c r="AC195" s="18">
        <f t="shared" ca="1" si="108"/>
        <v>0</v>
      </c>
      <c r="AD195" s="18">
        <f t="shared" ca="1" si="108"/>
        <v>0</v>
      </c>
      <c r="AE195" s="18">
        <f t="shared" ca="1" si="109"/>
        <v>0</v>
      </c>
      <c r="AF195" s="18">
        <f t="shared" ca="1" si="109"/>
        <v>0</v>
      </c>
      <c r="AG195" s="18">
        <f t="shared" ca="1" si="109"/>
        <v>0</v>
      </c>
      <c r="AH195" s="18">
        <f t="shared" ca="1" si="109"/>
        <v>0</v>
      </c>
      <c r="AI195" s="18">
        <f t="shared" ca="1" si="109"/>
        <v>0</v>
      </c>
      <c r="AJ195" s="18">
        <f t="shared" ca="1" si="109"/>
        <v>0</v>
      </c>
      <c r="AK195" s="18">
        <f t="shared" ca="1" si="109"/>
        <v>0</v>
      </c>
      <c r="AL195" s="18">
        <f t="shared" ca="1" si="109"/>
        <v>0</v>
      </c>
      <c r="AM195" s="18">
        <f t="shared" ca="1" si="109"/>
        <v>0</v>
      </c>
      <c r="AN195" s="18">
        <f t="shared" ca="1" si="109"/>
        <v>0</v>
      </c>
      <c r="AO195" s="18">
        <f t="shared" ca="1" si="110"/>
        <v>0</v>
      </c>
      <c r="AP195" s="18">
        <f t="shared" ca="1" si="110"/>
        <v>0</v>
      </c>
      <c r="AQ195" s="18">
        <f t="shared" ca="1" si="110"/>
        <v>0</v>
      </c>
      <c r="AR195" s="18">
        <f t="shared" ca="1" si="110"/>
        <v>0</v>
      </c>
      <c r="AS195" s="18">
        <f t="shared" ca="1" si="110"/>
        <v>0</v>
      </c>
      <c r="AT195" s="18">
        <f t="shared" ca="1" si="110"/>
        <v>0</v>
      </c>
      <c r="AU195" s="18">
        <f t="shared" ca="1" si="110"/>
        <v>0</v>
      </c>
      <c r="AV195" s="18">
        <f t="shared" ca="1" si="110"/>
        <v>0</v>
      </c>
      <c r="AW195" s="18">
        <f t="shared" ca="1" si="110"/>
        <v>0</v>
      </c>
      <c r="AX195" s="18">
        <f t="shared" ca="1" si="110"/>
        <v>0</v>
      </c>
      <c r="AY195" s="18">
        <f t="shared" ca="1" si="111"/>
        <v>0</v>
      </c>
      <c r="AZ195" s="18">
        <f t="shared" ca="1" si="111"/>
        <v>0</v>
      </c>
      <c r="BA195" s="18">
        <f t="shared" ca="1" si="111"/>
        <v>0</v>
      </c>
      <c r="BB195" s="18">
        <f t="shared" ca="1" si="111"/>
        <v>0</v>
      </c>
      <c r="BC195" s="18">
        <f t="shared" ca="1" si="111"/>
        <v>0</v>
      </c>
      <c r="BD195" s="18">
        <f t="shared" ca="1" si="111"/>
        <v>0</v>
      </c>
      <c r="BE195" s="18">
        <f t="shared" ca="1" si="111"/>
        <v>0</v>
      </c>
      <c r="BF195" s="18">
        <f t="shared" ca="1" si="111"/>
        <v>0</v>
      </c>
      <c r="BG195" s="18">
        <f t="shared" ca="1" si="111"/>
        <v>0</v>
      </c>
      <c r="BH195" s="18">
        <f t="shared" ca="1" si="111"/>
        <v>0</v>
      </c>
      <c r="BI195" s="18">
        <f t="shared" ca="1" si="111"/>
        <v>0</v>
      </c>
    </row>
    <row r="196" spans="8:61" x14ac:dyDescent="0.35">
      <c r="H196" s="2" t="str">
        <f t="shared" si="90"/>
        <v>ON_Wind</v>
      </c>
      <c r="I196">
        <f t="shared" si="89"/>
        <v>4</v>
      </c>
      <c r="J196">
        <f t="shared" si="91"/>
        <v>14</v>
      </c>
      <c r="K196" s="18">
        <f t="shared" ca="1" si="107"/>
        <v>6.8629728060999956E-2</v>
      </c>
      <c r="L196" s="18">
        <f t="shared" ca="1" si="107"/>
        <v>7.0904002989666606E-2</v>
      </c>
      <c r="M196" s="18">
        <f t="shared" ca="1" si="107"/>
        <v>7.317827791833327E-2</v>
      </c>
      <c r="N196" s="18">
        <f t="shared" ca="1" si="107"/>
        <v>7.5452552846999948E-2</v>
      </c>
      <c r="O196" s="18">
        <f t="shared" ca="1" si="107"/>
        <v>7.772682777566664E-2</v>
      </c>
      <c r="P196" s="18">
        <f t="shared" ca="1" si="107"/>
        <v>8.0001102704333291E-2</v>
      </c>
      <c r="Q196" s="18">
        <f t="shared" ca="1" si="107"/>
        <v>8.2275377632999969E-2</v>
      </c>
      <c r="R196" s="18">
        <f t="shared" ca="1" si="107"/>
        <v>8.4549652561666647E-2</v>
      </c>
      <c r="S196" s="18">
        <f t="shared" ca="1" si="107"/>
        <v>8.6823927490333325E-2</v>
      </c>
      <c r="T196" s="18">
        <f t="shared" ca="1" si="107"/>
        <v>8.9725520597578032E-2</v>
      </c>
      <c r="U196" s="18">
        <f t="shared" ca="1" si="108"/>
        <v>9.3881750061978783E-2</v>
      </c>
      <c r="V196" s="18">
        <f t="shared" ca="1" si="108"/>
        <v>9.8665297704957619E-2</v>
      </c>
      <c r="W196" s="18">
        <f t="shared" ca="1" si="108"/>
        <v>0.10428526958604049</v>
      </c>
      <c r="X196" s="18">
        <f t="shared" ca="1" si="108"/>
        <v>0.11213570610206747</v>
      </c>
      <c r="Y196" s="18">
        <f t="shared" ca="1" si="108"/>
        <v>0.11736527014289697</v>
      </c>
      <c r="Z196" s="18">
        <f t="shared" ca="1" si="108"/>
        <v>0</v>
      </c>
      <c r="AA196" s="18">
        <f t="shared" ca="1" si="108"/>
        <v>0</v>
      </c>
      <c r="AB196" s="18">
        <f t="shared" ca="1" si="108"/>
        <v>0</v>
      </c>
      <c r="AC196" s="18">
        <f t="shared" ca="1" si="108"/>
        <v>0</v>
      </c>
      <c r="AD196" s="18">
        <f t="shared" ca="1" si="108"/>
        <v>0</v>
      </c>
      <c r="AE196" s="18">
        <f t="shared" ca="1" si="109"/>
        <v>0</v>
      </c>
      <c r="AF196" s="18">
        <f t="shared" ca="1" si="109"/>
        <v>0</v>
      </c>
      <c r="AG196" s="18">
        <f t="shared" ca="1" si="109"/>
        <v>0</v>
      </c>
      <c r="AH196" s="18">
        <f t="shared" ca="1" si="109"/>
        <v>0</v>
      </c>
      <c r="AI196" s="18">
        <f t="shared" ca="1" si="109"/>
        <v>0</v>
      </c>
      <c r="AJ196" s="18">
        <f t="shared" ca="1" si="109"/>
        <v>0</v>
      </c>
      <c r="AK196" s="18">
        <f t="shared" ca="1" si="109"/>
        <v>0</v>
      </c>
      <c r="AL196" s="18">
        <f t="shared" ca="1" si="109"/>
        <v>0</v>
      </c>
      <c r="AM196" s="18">
        <f t="shared" ca="1" si="109"/>
        <v>0</v>
      </c>
      <c r="AN196" s="18">
        <f t="shared" ca="1" si="109"/>
        <v>0</v>
      </c>
      <c r="AO196" s="18">
        <f t="shared" ca="1" si="110"/>
        <v>0</v>
      </c>
      <c r="AP196" s="18">
        <f t="shared" ca="1" si="110"/>
        <v>0</v>
      </c>
      <c r="AQ196" s="18">
        <f t="shared" ca="1" si="110"/>
        <v>0</v>
      </c>
      <c r="AR196" s="18">
        <f t="shared" ca="1" si="110"/>
        <v>0</v>
      </c>
      <c r="AS196" s="18">
        <f t="shared" ca="1" si="110"/>
        <v>0</v>
      </c>
      <c r="AT196" s="18">
        <f t="shared" ca="1" si="110"/>
        <v>0</v>
      </c>
      <c r="AU196" s="18">
        <f t="shared" ca="1" si="110"/>
        <v>0</v>
      </c>
      <c r="AV196" s="18">
        <f t="shared" ca="1" si="110"/>
        <v>0</v>
      </c>
      <c r="AW196" s="18">
        <f t="shared" ca="1" si="110"/>
        <v>0</v>
      </c>
      <c r="AX196" s="18">
        <f t="shared" ca="1" si="110"/>
        <v>0</v>
      </c>
      <c r="AY196" s="18">
        <f t="shared" ca="1" si="111"/>
        <v>0</v>
      </c>
      <c r="AZ196" s="18">
        <f t="shared" ca="1" si="111"/>
        <v>0</v>
      </c>
      <c r="BA196" s="18">
        <f t="shared" ca="1" si="111"/>
        <v>0</v>
      </c>
      <c r="BB196" s="18">
        <f t="shared" ca="1" si="111"/>
        <v>0</v>
      </c>
      <c r="BC196" s="18">
        <f t="shared" ca="1" si="111"/>
        <v>0</v>
      </c>
      <c r="BD196" s="18">
        <f t="shared" ca="1" si="111"/>
        <v>0</v>
      </c>
      <c r="BE196" s="18">
        <f t="shared" ca="1" si="111"/>
        <v>0</v>
      </c>
      <c r="BF196" s="18">
        <f t="shared" ca="1" si="111"/>
        <v>0</v>
      </c>
      <c r="BG196" s="18">
        <f t="shared" ca="1" si="111"/>
        <v>0</v>
      </c>
      <c r="BH196" s="18">
        <f t="shared" ca="1" si="111"/>
        <v>0</v>
      </c>
      <c r="BI196" s="18">
        <f t="shared" ca="1" si="111"/>
        <v>0</v>
      </c>
    </row>
    <row r="197" spans="8:61" x14ac:dyDescent="0.35">
      <c r="H197" s="2" t="str">
        <f t="shared" si="90"/>
        <v>ON_Wind</v>
      </c>
      <c r="I197">
        <f t="shared" si="89"/>
        <v>4</v>
      </c>
      <c r="J197">
        <f t="shared" si="91"/>
        <v>15</v>
      </c>
      <c r="K197" s="18">
        <f t="shared" ca="1" si="107"/>
        <v>6.6355453132333292E-2</v>
      </c>
      <c r="L197" s="18">
        <f t="shared" ca="1" si="107"/>
        <v>6.8629728060999956E-2</v>
      </c>
      <c r="M197" s="18">
        <f t="shared" ca="1" si="107"/>
        <v>7.0904002989666606E-2</v>
      </c>
      <c r="N197" s="18">
        <f t="shared" ca="1" si="107"/>
        <v>7.317827791833327E-2</v>
      </c>
      <c r="O197" s="18">
        <f t="shared" ca="1" si="107"/>
        <v>7.5452552846999948E-2</v>
      </c>
      <c r="P197" s="18">
        <f t="shared" ca="1" si="107"/>
        <v>7.772682777566664E-2</v>
      </c>
      <c r="Q197" s="18">
        <f t="shared" ca="1" si="107"/>
        <v>8.0001102704333291E-2</v>
      </c>
      <c r="R197" s="18">
        <f t="shared" ca="1" si="107"/>
        <v>8.2275377632999969E-2</v>
      </c>
      <c r="S197" s="18">
        <f t="shared" ca="1" si="107"/>
        <v>8.4549652561666647E-2</v>
      </c>
      <c r="T197" s="18">
        <f t="shared" ca="1" si="107"/>
        <v>8.6823927490333325E-2</v>
      </c>
      <c r="U197" s="18">
        <f t="shared" ca="1" si="108"/>
        <v>8.9725520597578032E-2</v>
      </c>
      <c r="V197" s="18">
        <f t="shared" ca="1" si="108"/>
        <v>9.3881750061978783E-2</v>
      </c>
      <c r="W197" s="18">
        <f t="shared" ca="1" si="108"/>
        <v>9.8665297704957619E-2</v>
      </c>
      <c r="X197" s="18">
        <f t="shared" ca="1" si="108"/>
        <v>0.10428526958604049</v>
      </c>
      <c r="Y197" s="18">
        <f t="shared" ca="1" si="108"/>
        <v>0.11213570610206747</v>
      </c>
      <c r="Z197" s="18">
        <f t="shared" ca="1" si="108"/>
        <v>0.11736527014289697</v>
      </c>
      <c r="AA197" s="18">
        <f t="shared" ca="1" si="108"/>
        <v>0</v>
      </c>
      <c r="AB197" s="18">
        <f t="shared" ca="1" si="108"/>
        <v>0</v>
      </c>
      <c r="AC197" s="18">
        <f t="shared" ca="1" si="108"/>
        <v>0</v>
      </c>
      <c r="AD197" s="18">
        <f t="shared" ca="1" si="108"/>
        <v>0</v>
      </c>
      <c r="AE197" s="18">
        <f t="shared" ca="1" si="109"/>
        <v>0</v>
      </c>
      <c r="AF197" s="18">
        <f t="shared" ca="1" si="109"/>
        <v>0</v>
      </c>
      <c r="AG197" s="18">
        <f t="shared" ca="1" si="109"/>
        <v>0</v>
      </c>
      <c r="AH197" s="18">
        <f t="shared" ca="1" si="109"/>
        <v>0</v>
      </c>
      <c r="AI197" s="18">
        <f t="shared" ca="1" si="109"/>
        <v>0</v>
      </c>
      <c r="AJ197" s="18">
        <f t="shared" ca="1" si="109"/>
        <v>0</v>
      </c>
      <c r="AK197" s="18">
        <f t="shared" ca="1" si="109"/>
        <v>0</v>
      </c>
      <c r="AL197" s="18">
        <f t="shared" ca="1" si="109"/>
        <v>0</v>
      </c>
      <c r="AM197" s="18">
        <f t="shared" ca="1" si="109"/>
        <v>0</v>
      </c>
      <c r="AN197" s="18">
        <f t="shared" ca="1" si="109"/>
        <v>0</v>
      </c>
      <c r="AO197" s="18">
        <f t="shared" ca="1" si="110"/>
        <v>0</v>
      </c>
      <c r="AP197" s="18">
        <f t="shared" ca="1" si="110"/>
        <v>0</v>
      </c>
      <c r="AQ197" s="18">
        <f t="shared" ca="1" si="110"/>
        <v>0</v>
      </c>
      <c r="AR197" s="18">
        <f t="shared" ca="1" si="110"/>
        <v>0</v>
      </c>
      <c r="AS197" s="18">
        <f t="shared" ca="1" si="110"/>
        <v>0</v>
      </c>
      <c r="AT197" s="18">
        <f t="shared" ca="1" si="110"/>
        <v>0</v>
      </c>
      <c r="AU197" s="18">
        <f t="shared" ca="1" si="110"/>
        <v>0</v>
      </c>
      <c r="AV197" s="18">
        <f t="shared" ca="1" si="110"/>
        <v>0</v>
      </c>
      <c r="AW197" s="18">
        <f t="shared" ca="1" si="110"/>
        <v>0</v>
      </c>
      <c r="AX197" s="18">
        <f t="shared" ca="1" si="110"/>
        <v>0</v>
      </c>
      <c r="AY197" s="18">
        <f t="shared" ca="1" si="111"/>
        <v>0</v>
      </c>
      <c r="AZ197" s="18">
        <f t="shared" ca="1" si="111"/>
        <v>0</v>
      </c>
      <c r="BA197" s="18">
        <f t="shared" ca="1" si="111"/>
        <v>0</v>
      </c>
      <c r="BB197" s="18">
        <f t="shared" ca="1" si="111"/>
        <v>0</v>
      </c>
      <c r="BC197" s="18">
        <f t="shared" ca="1" si="111"/>
        <v>0</v>
      </c>
      <c r="BD197" s="18">
        <f t="shared" ca="1" si="111"/>
        <v>0</v>
      </c>
      <c r="BE197" s="18">
        <f t="shared" ca="1" si="111"/>
        <v>0</v>
      </c>
      <c r="BF197" s="18">
        <f t="shared" ca="1" si="111"/>
        <v>0</v>
      </c>
      <c r="BG197" s="18">
        <f t="shared" ca="1" si="111"/>
        <v>0</v>
      </c>
      <c r="BH197" s="18">
        <f t="shared" ca="1" si="111"/>
        <v>0</v>
      </c>
      <c r="BI197" s="18">
        <f t="shared" ca="1" si="111"/>
        <v>0</v>
      </c>
    </row>
    <row r="198" spans="8:61" x14ac:dyDescent="0.35">
      <c r="H198" s="2" t="str">
        <f t="shared" si="90"/>
        <v>ON_Wind</v>
      </c>
      <c r="I198">
        <f t="shared" si="89"/>
        <v>4</v>
      </c>
      <c r="J198">
        <f t="shared" si="91"/>
        <v>16</v>
      </c>
      <c r="K198" s="18">
        <f t="shared" ca="1" si="107"/>
        <v>6.4081178203666628E-2</v>
      </c>
      <c r="L198" s="18">
        <f t="shared" ca="1" si="107"/>
        <v>6.6355453132333292E-2</v>
      </c>
      <c r="M198" s="18">
        <f t="shared" ca="1" si="107"/>
        <v>6.8629728060999956E-2</v>
      </c>
      <c r="N198" s="18">
        <f t="shared" ca="1" si="107"/>
        <v>7.0904002989666606E-2</v>
      </c>
      <c r="O198" s="18">
        <f t="shared" ca="1" si="107"/>
        <v>7.317827791833327E-2</v>
      </c>
      <c r="P198" s="18">
        <f t="shared" ca="1" si="107"/>
        <v>7.5452552846999948E-2</v>
      </c>
      <c r="Q198" s="18">
        <f t="shared" ca="1" si="107"/>
        <v>7.772682777566664E-2</v>
      </c>
      <c r="R198" s="18">
        <f t="shared" ca="1" si="107"/>
        <v>8.0001102704333291E-2</v>
      </c>
      <c r="S198" s="18">
        <f t="shared" ca="1" si="107"/>
        <v>8.2275377632999969E-2</v>
      </c>
      <c r="T198" s="18">
        <f t="shared" ca="1" si="107"/>
        <v>8.4549652561666647E-2</v>
      </c>
      <c r="U198" s="18">
        <f t="shared" ca="1" si="108"/>
        <v>8.6823927490333325E-2</v>
      </c>
      <c r="V198" s="18">
        <f t="shared" ca="1" si="108"/>
        <v>8.9725520597578032E-2</v>
      </c>
      <c r="W198" s="18">
        <f t="shared" ca="1" si="108"/>
        <v>9.3881750061978783E-2</v>
      </c>
      <c r="X198" s="18">
        <f t="shared" ca="1" si="108"/>
        <v>9.8665297704957619E-2</v>
      </c>
      <c r="Y198" s="18">
        <f t="shared" ca="1" si="108"/>
        <v>0.10428526958604049</v>
      </c>
      <c r="Z198" s="18">
        <f t="shared" ca="1" si="108"/>
        <v>0.11213570610206747</v>
      </c>
      <c r="AA198" s="18">
        <f t="shared" ca="1" si="108"/>
        <v>0.11736527014289697</v>
      </c>
      <c r="AB198" s="18">
        <f t="shared" ca="1" si="108"/>
        <v>0</v>
      </c>
      <c r="AC198" s="18">
        <f t="shared" ca="1" si="108"/>
        <v>0</v>
      </c>
      <c r="AD198" s="18">
        <f t="shared" ca="1" si="108"/>
        <v>0</v>
      </c>
      <c r="AE198" s="18">
        <f t="shared" ca="1" si="109"/>
        <v>0</v>
      </c>
      <c r="AF198" s="18">
        <f t="shared" ca="1" si="109"/>
        <v>0</v>
      </c>
      <c r="AG198" s="18">
        <f t="shared" ca="1" si="109"/>
        <v>0</v>
      </c>
      <c r="AH198" s="18">
        <f t="shared" ca="1" si="109"/>
        <v>0</v>
      </c>
      <c r="AI198" s="18">
        <f t="shared" ca="1" si="109"/>
        <v>0</v>
      </c>
      <c r="AJ198" s="18">
        <f t="shared" ca="1" si="109"/>
        <v>0</v>
      </c>
      <c r="AK198" s="18">
        <f t="shared" ca="1" si="109"/>
        <v>0</v>
      </c>
      <c r="AL198" s="18">
        <f t="shared" ca="1" si="109"/>
        <v>0</v>
      </c>
      <c r="AM198" s="18">
        <f t="shared" ca="1" si="109"/>
        <v>0</v>
      </c>
      <c r="AN198" s="18">
        <f t="shared" ca="1" si="109"/>
        <v>0</v>
      </c>
      <c r="AO198" s="18">
        <f t="shared" ca="1" si="110"/>
        <v>0</v>
      </c>
      <c r="AP198" s="18">
        <f t="shared" ca="1" si="110"/>
        <v>0</v>
      </c>
      <c r="AQ198" s="18">
        <f t="shared" ca="1" si="110"/>
        <v>0</v>
      </c>
      <c r="AR198" s="18">
        <f t="shared" ca="1" si="110"/>
        <v>0</v>
      </c>
      <c r="AS198" s="18">
        <f t="shared" ca="1" si="110"/>
        <v>0</v>
      </c>
      <c r="AT198" s="18">
        <f t="shared" ca="1" si="110"/>
        <v>0</v>
      </c>
      <c r="AU198" s="18">
        <f t="shared" ca="1" si="110"/>
        <v>0</v>
      </c>
      <c r="AV198" s="18">
        <f t="shared" ca="1" si="110"/>
        <v>0</v>
      </c>
      <c r="AW198" s="18">
        <f t="shared" ca="1" si="110"/>
        <v>0</v>
      </c>
      <c r="AX198" s="18">
        <f t="shared" ca="1" si="110"/>
        <v>0</v>
      </c>
      <c r="AY198" s="18">
        <f t="shared" ca="1" si="111"/>
        <v>0</v>
      </c>
      <c r="AZ198" s="18">
        <f t="shared" ca="1" si="111"/>
        <v>0</v>
      </c>
      <c r="BA198" s="18">
        <f t="shared" ca="1" si="111"/>
        <v>0</v>
      </c>
      <c r="BB198" s="18">
        <f t="shared" ca="1" si="111"/>
        <v>0</v>
      </c>
      <c r="BC198" s="18">
        <f t="shared" ca="1" si="111"/>
        <v>0</v>
      </c>
      <c r="BD198" s="18">
        <f t="shared" ca="1" si="111"/>
        <v>0</v>
      </c>
      <c r="BE198" s="18">
        <f t="shared" ca="1" si="111"/>
        <v>0</v>
      </c>
      <c r="BF198" s="18">
        <f t="shared" ca="1" si="111"/>
        <v>0</v>
      </c>
      <c r="BG198" s="18">
        <f t="shared" ca="1" si="111"/>
        <v>0</v>
      </c>
      <c r="BH198" s="18">
        <f t="shared" ca="1" si="111"/>
        <v>0</v>
      </c>
      <c r="BI198" s="18">
        <f t="shared" ca="1" si="111"/>
        <v>0</v>
      </c>
    </row>
    <row r="199" spans="8:61" x14ac:dyDescent="0.35">
      <c r="H199" s="2" t="str">
        <f t="shared" si="90"/>
        <v>ON_Wind</v>
      </c>
      <c r="I199">
        <f t="shared" si="89"/>
        <v>4</v>
      </c>
      <c r="J199">
        <f t="shared" si="91"/>
        <v>17</v>
      </c>
      <c r="K199" s="18">
        <f t="shared" ref="K199:T208" ca="1" si="112">IF(K$28&gt;$J199,0,OFFSET($K$2,$I199,$J199-K$28))</f>
        <v>6.1806903274999971E-2</v>
      </c>
      <c r="L199" s="18">
        <f t="shared" ca="1" si="112"/>
        <v>6.4081178203666628E-2</v>
      </c>
      <c r="M199" s="18">
        <f t="shared" ca="1" si="112"/>
        <v>6.6355453132333292E-2</v>
      </c>
      <c r="N199" s="18">
        <f t="shared" ca="1" si="112"/>
        <v>6.8629728060999956E-2</v>
      </c>
      <c r="O199" s="18">
        <f t="shared" ca="1" si="112"/>
        <v>7.0904002989666606E-2</v>
      </c>
      <c r="P199" s="18">
        <f t="shared" ca="1" si="112"/>
        <v>7.317827791833327E-2</v>
      </c>
      <c r="Q199" s="18">
        <f t="shared" ca="1" si="112"/>
        <v>7.5452552846999948E-2</v>
      </c>
      <c r="R199" s="18">
        <f t="shared" ca="1" si="112"/>
        <v>7.772682777566664E-2</v>
      </c>
      <c r="S199" s="18">
        <f t="shared" ca="1" si="112"/>
        <v>8.0001102704333291E-2</v>
      </c>
      <c r="T199" s="18">
        <f t="shared" ca="1" si="112"/>
        <v>8.2275377632999969E-2</v>
      </c>
      <c r="U199" s="18">
        <f t="shared" ref="U199:AD208" ca="1" si="113">IF(U$28&gt;$J199,0,OFFSET($K$2,$I199,$J199-U$28))</f>
        <v>8.4549652561666647E-2</v>
      </c>
      <c r="V199" s="18">
        <f t="shared" ca="1" si="113"/>
        <v>8.6823927490333325E-2</v>
      </c>
      <c r="W199" s="18">
        <f t="shared" ca="1" si="113"/>
        <v>8.9725520597578032E-2</v>
      </c>
      <c r="X199" s="18">
        <f t="shared" ca="1" si="113"/>
        <v>9.3881750061978783E-2</v>
      </c>
      <c r="Y199" s="18">
        <f t="shared" ca="1" si="113"/>
        <v>9.8665297704957619E-2</v>
      </c>
      <c r="Z199" s="18">
        <f t="shared" ca="1" si="113"/>
        <v>0.10428526958604049</v>
      </c>
      <c r="AA199" s="18">
        <f t="shared" ca="1" si="113"/>
        <v>0.11213570610206747</v>
      </c>
      <c r="AB199" s="18">
        <f t="shared" ca="1" si="113"/>
        <v>0.11736527014289697</v>
      </c>
      <c r="AC199" s="18">
        <f t="shared" ca="1" si="113"/>
        <v>0</v>
      </c>
      <c r="AD199" s="18">
        <f t="shared" ca="1" si="113"/>
        <v>0</v>
      </c>
      <c r="AE199" s="18">
        <f t="shared" ref="AE199:AN208" ca="1" si="114">IF(AE$28&gt;$J199,0,OFFSET($K$2,$I199,$J199-AE$28))</f>
        <v>0</v>
      </c>
      <c r="AF199" s="18">
        <f t="shared" ca="1" si="114"/>
        <v>0</v>
      </c>
      <c r="AG199" s="18">
        <f t="shared" ca="1" si="114"/>
        <v>0</v>
      </c>
      <c r="AH199" s="18">
        <f t="shared" ca="1" si="114"/>
        <v>0</v>
      </c>
      <c r="AI199" s="18">
        <f t="shared" ca="1" si="114"/>
        <v>0</v>
      </c>
      <c r="AJ199" s="18">
        <f t="shared" ca="1" si="114"/>
        <v>0</v>
      </c>
      <c r="AK199" s="18">
        <f t="shared" ca="1" si="114"/>
        <v>0</v>
      </c>
      <c r="AL199" s="18">
        <f t="shared" ca="1" si="114"/>
        <v>0</v>
      </c>
      <c r="AM199" s="18">
        <f t="shared" ca="1" si="114"/>
        <v>0</v>
      </c>
      <c r="AN199" s="18">
        <f t="shared" ca="1" si="114"/>
        <v>0</v>
      </c>
      <c r="AO199" s="18">
        <f t="shared" ref="AO199:AX208" ca="1" si="115">IF(AO$28&gt;$J199,0,OFFSET($K$2,$I199,$J199-AO$28))</f>
        <v>0</v>
      </c>
      <c r="AP199" s="18">
        <f t="shared" ca="1" si="115"/>
        <v>0</v>
      </c>
      <c r="AQ199" s="18">
        <f t="shared" ca="1" si="115"/>
        <v>0</v>
      </c>
      <c r="AR199" s="18">
        <f t="shared" ca="1" si="115"/>
        <v>0</v>
      </c>
      <c r="AS199" s="18">
        <f t="shared" ca="1" si="115"/>
        <v>0</v>
      </c>
      <c r="AT199" s="18">
        <f t="shared" ca="1" si="115"/>
        <v>0</v>
      </c>
      <c r="AU199" s="18">
        <f t="shared" ca="1" si="115"/>
        <v>0</v>
      </c>
      <c r="AV199" s="18">
        <f t="shared" ca="1" si="115"/>
        <v>0</v>
      </c>
      <c r="AW199" s="18">
        <f t="shared" ca="1" si="115"/>
        <v>0</v>
      </c>
      <c r="AX199" s="18">
        <f t="shared" ca="1" si="115"/>
        <v>0</v>
      </c>
      <c r="AY199" s="18">
        <f t="shared" ref="AY199:BI208" ca="1" si="116">IF(AY$28&gt;$J199,0,OFFSET($K$2,$I199,$J199-AY$28))</f>
        <v>0</v>
      </c>
      <c r="AZ199" s="18">
        <f t="shared" ca="1" si="116"/>
        <v>0</v>
      </c>
      <c r="BA199" s="18">
        <f t="shared" ca="1" si="116"/>
        <v>0</v>
      </c>
      <c r="BB199" s="18">
        <f t="shared" ca="1" si="116"/>
        <v>0</v>
      </c>
      <c r="BC199" s="18">
        <f t="shared" ca="1" si="116"/>
        <v>0</v>
      </c>
      <c r="BD199" s="18">
        <f t="shared" ca="1" si="116"/>
        <v>0</v>
      </c>
      <c r="BE199" s="18">
        <f t="shared" ca="1" si="116"/>
        <v>0</v>
      </c>
      <c r="BF199" s="18">
        <f t="shared" ca="1" si="116"/>
        <v>0</v>
      </c>
      <c r="BG199" s="18">
        <f t="shared" ca="1" si="116"/>
        <v>0</v>
      </c>
      <c r="BH199" s="18">
        <f t="shared" ca="1" si="116"/>
        <v>0</v>
      </c>
      <c r="BI199" s="18">
        <f t="shared" ca="1" si="116"/>
        <v>0</v>
      </c>
    </row>
    <row r="200" spans="8:61" x14ac:dyDescent="0.35">
      <c r="H200" s="2" t="str">
        <f t="shared" si="90"/>
        <v>ON_Wind</v>
      </c>
      <c r="I200">
        <f t="shared" si="89"/>
        <v>4</v>
      </c>
      <c r="J200">
        <f t="shared" si="91"/>
        <v>18</v>
      </c>
      <c r="K200" s="18">
        <f t="shared" ca="1" si="112"/>
        <v>5.9532628346333306E-2</v>
      </c>
      <c r="L200" s="18">
        <f t="shared" ca="1" si="112"/>
        <v>6.1806903274999971E-2</v>
      </c>
      <c r="M200" s="18">
        <f t="shared" ca="1" si="112"/>
        <v>6.4081178203666628E-2</v>
      </c>
      <c r="N200" s="18">
        <f t="shared" ca="1" si="112"/>
        <v>6.6355453132333292E-2</v>
      </c>
      <c r="O200" s="18">
        <f t="shared" ca="1" si="112"/>
        <v>6.8629728060999956E-2</v>
      </c>
      <c r="P200" s="18">
        <f t="shared" ca="1" si="112"/>
        <v>7.0904002989666606E-2</v>
      </c>
      <c r="Q200" s="18">
        <f t="shared" ca="1" si="112"/>
        <v>7.317827791833327E-2</v>
      </c>
      <c r="R200" s="18">
        <f t="shared" ca="1" si="112"/>
        <v>7.5452552846999948E-2</v>
      </c>
      <c r="S200" s="18">
        <f t="shared" ca="1" si="112"/>
        <v>7.772682777566664E-2</v>
      </c>
      <c r="T200" s="18">
        <f t="shared" ca="1" si="112"/>
        <v>8.0001102704333291E-2</v>
      </c>
      <c r="U200" s="18">
        <f t="shared" ca="1" si="113"/>
        <v>8.2275377632999969E-2</v>
      </c>
      <c r="V200" s="18">
        <f t="shared" ca="1" si="113"/>
        <v>8.4549652561666647E-2</v>
      </c>
      <c r="W200" s="18">
        <f t="shared" ca="1" si="113"/>
        <v>8.6823927490333325E-2</v>
      </c>
      <c r="X200" s="18">
        <f t="shared" ca="1" si="113"/>
        <v>8.9725520597578032E-2</v>
      </c>
      <c r="Y200" s="18">
        <f t="shared" ca="1" si="113"/>
        <v>9.3881750061978783E-2</v>
      </c>
      <c r="Z200" s="18">
        <f t="shared" ca="1" si="113"/>
        <v>9.8665297704957619E-2</v>
      </c>
      <c r="AA200" s="18">
        <f t="shared" ca="1" si="113"/>
        <v>0.10428526958604049</v>
      </c>
      <c r="AB200" s="18">
        <f t="shared" ca="1" si="113"/>
        <v>0.11213570610206747</v>
      </c>
      <c r="AC200" s="18">
        <f t="shared" ca="1" si="113"/>
        <v>0.11736527014289697</v>
      </c>
      <c r="AD200" s="18">
        <f t="shared" ca="1" si="113"/>
        <v>0</v>
      </c>
      <c r="AE200" s="18">
        <f t="shared" ca="1" si="114"/>
        <v>0</v>
      </c>
      <c r="AF200" s="18">
        <f t="shared" ca="1" si="114"/>
        <v>0</v>
      </c>
      <c r="AG200" s="18">
        <f t="shared" ca="1" si="114"/>
        <v>0</v>
      </c>
      <c r="AH200" s="18">
        <f t="shared" ca="1" si="114"/>
        <v>0</v>
      </c>
      <c r="AI200" s="18">
        <f t="shared" ca="1" si="114"/>
        <v>0</v>
      </c>
      <c r="AJ200" s="18">
        <f t="shared" ca="1" si="114"/>
        <v>0</v>
      </c>
      <c r="AK200" s="18">
        <f t="shared" ca="1" si="114"/>
        <v>0</v>
      </c>
      <c r="AL200" s="18">
        <f t="shared" ca="1" si="114"/>
        <v>0</v>
      </c>
      <c r="AM200" s="18">
        <f t="shared" ca="1" si="114"/>
        <v>0</v>
      </c>
      <c r="AN200" s="18">
        <f t="shared" ca="1" si="114"/>
        <v>0</v>
      </c>
      <c r="AO200" s="18">
        <f t="shared" ca="1" si="115"/>
        <v>0</v>
      </c>
      <c r="AP200" s="18">
        <f t="shared" ca="1" si="115"/>
        <v>0</v>
      </c>
      <c r="AQ200" s="18">
        <f t="shared" ca="1" si="115"/>
        <v>0</v>
      </c>
      <c r="AR200" s="18">
        <f t="shared" ca="1" si="115"/>
        <v>0</v>
      </c>
      <c r="AS200" s="18">
        <f t="shared" ca="1" si="115"/>
        <v>0</v>
      </c>
      <c r="AT200" s="18">
        <f t="shared" ca="1" si="115"/>
        <v>0</v>
      </c>
      <c r="AU200" s="18">
        <f t="shared" ca="1" si="115"/>
        <v>0</v>
      </c>
      <c r="AV200" s="18">
        <f t="shared" ca="1" si="115"/>
        <v>0</v>
      </c>
      <c r="AW200" s="18">
        <f t="shared" ca="1" si="115"/>
        <v>0</v>
      </c>
      <c r="AX200" s="18">
        <f t="shared" ca="1" si="115"/>
        <v>0</v>
      </c>
      <c r="AY200" s="18">
        <f t="shared" ca="1" si="116"/>
        <v>0</v>
      </c>
      <c r="AZ200" s="18">
        <f t="shared" ca="1" si="116"/>
        <v>0</v>
      </c>
      <c r="BA200" s="18">
        <f t="shared" ca="1" si="116"/>
        <v>0</v>
      </c>
      <c r="BB200" s="18">
        <f t="shared" ca="1" si="116"/>
        <v>0</v>
      </c>
      <c r="BC200" s="18">
        <f t="shared" ca="1" si="116"/>
        <v>0</v>
      </c>
      <c r="BD200" s="18">
        <f t="shared" ca="1" si="116"/>
        <v>0</v>
      </c>
      <c r="BE200" s="18">
        <f t="shared" ca="1" si="116"/>
        <v>0</v>
      </c>
      <c r="BF200" s="18">
        <f t="shared" ca="1" si="116"/>
        <v>0</v>
      </c>
      <c r="BG200" s="18">
        <f t="shared" ca="1" si="116"/>
        <v>0</v>
      </c>
      <c r="BH200" s="18">
        <f t="shared" ca="1" si="116"/>
        <v>0</v>
      </c>
      <c r="BI200" s="18">
        <f t="shared" ca="1" si="116"/>
        <v>0</v>
      </c>
    </row>
    <row r="201" spans="8:61" x14ac:dyDescent="0.35">
      <c r="H201" s="2" t="str">
        <f t="shared" si="90"/>
        <v>ON_Wind</v>
      </c>
      <c r="I201">
        <f t="shared" si="89"/>
        <v>4</v>
      </c>
      <c r="J201">
        <f t="shared" si="91"/>
        <v>19</v>
      </c>
      <c r="K201" s="18">
        <f t="shared" ca="1" si="112"/>
        <v>5.7258353417666628E-2</v>
      </c>
      <c r="L201" s="18">
        <f t="shared" ca="1" si="112"/>
        <v>5.9532628346333306E-2</v>
      </c>
      <c r="M201" s="18">
        <f t="shared" ca="1" si="112"/>
        <v>6.1806903274999971E-2</v>
      </c>
      <c r="N201" s="18">
        <f t="shared" ca="1" si="112"/>
        <v>6.4081178203666628E-2</v>
      </c>
      <c r="O201" s="18">
        <f t="shared" ca="1" si="112"/>
        <v>6.6355453132333292E-2</v>
      </c>
      <c r="P201" s="18">
        <f t="shared" ca="1" si="112"/>
        <v>6.8629728060999956E-2</v>
      </c>
      <c r="Q201" s="18">
        <f t="shared" ca="1" si="112"/>
        <v>7.0904002989666606E-2</v>
      </c>
      <c r="R201" s="18">
        <f t="shared" ca="1" si="112"/>
        <v>7.317827791833327E-2</v>
      </c>
      <c r="S201" s="18">
        <f t="shared" ca="1" si="112"/>
        <v>7.5452552846999948E-2</v>
      </c>
      <c r="T201" s="18">
        <f t="shared" ca="1" si="112"/>
        <v>7.772682777566664E-2</v>
      </c>
      <c r="U201" s="18">
        <f t="shared" ca="1" si="113"/>
        <v>8.0001102704333291E-2</v>
      </c>
      <c r="V201" s="18">
        <f t="shared" ca="1" si="113"/>
        <v>8.2275377632999969E-2</v>
      </c>
      <c r="W201" s="18">
        <f t="shared" ca="1" si="113"/>
        <v>8.4549652561666647E-2</v>
      </c>
      <c r="X201" s="18">
        <f t="shared" ca="1" si="113"/>
        <v>8.6823927490333325E-2</v>
      </c>
      <c r="Y201" s="18">
        <f t="shared" ca="1" si="113"/>
        <v>8.9725520597578032E-2</v>
      </c>
      <c r="Z201" s="18">
        <f t="shared" ca="1" si="113"/>
        <v>9.3881750061978783E-2</v>
      </c>
      <c r="AA201" s="18">
        <f t="shared" ca="1" si="113"/>
        <v>9.8665297704957619E-2</v>
      </c>
      <c r="AB201" s="18">
        <f t="shared" ca="1" si="113"/>
        <v>0.10428526958604049</v>
      </c>
      <c r="AC201" s="18">
        <f t="shared" ca="1" si="113"/>
        <v>0.11213570610206747</v>
      </c>
      <c r="AD201" s="18">
        <f t="shared" ca="1" si="113"/>
        <v>0.11736527014289697</v>
      </c>
      <c r="AE201" s="18">
        <f t="shared" ca="1" si="114"/>
        <v>0</v>
      </c>
      <c r="AF201" s="18">
        <f t="shared" ca="1" si="114"/>
        <v>0</v>
      </c>
      <c r="AG201" s="18">
        <f t="shared" ca="1" si="114"/>
        <v>0</v>
      </c>
      <c r="AH201" s="18">
        <f t="shared" ca="1" si="114"/>
        <v>0</v>
      </c>
      <c r="AI201" s="18">
        <f t="shared" ca="1" si="114"/>
        <v>0</v>
      </c>
      <c r="AJ201" s="18">
        <f t="shared" ca="1" si="114"/>
        <v>0</v>
      </c>
      <c r="AK201" s="18">
        <f t="shared" ca="1" si="114"/>
        <v>0</v>
      </c>
      <c r="AL201" s="18">
        <f t="shared" ca="1" si="114"/>
        <v>0</v>
      </c>
      <c r="AM201" s="18">
        <f t="shared" ca="1" si="114"/>
        <v>0</v>
      </c>
      <c r="AN201" s="18">
        <f t="shared" ca="1" si="114"/>
        <v>0</v>
      </c>
      <c r="AO201" s="18">
        <f t="shared" ca="1" si="115"/>
        <v>0</v>
      </c>
      <c r="AP201" s="18">
        <f t="shared" ca="1" si="115"/>
        <v>0</v>
      </c>
      <c r="AQ201" s="18">
        <f t="shared" ca="1" si="115"/>
        <v>0</v>
      </c>
      <c r="AR201" s="18">
        <f t="shared" ca="1" si="115"/>
        <v>0</v>
      </c>
      <c r="AS201" s="18">
        <f t="shared" ca="1" si="115"/>
        <v>0</v>
      </c>
      <c r="AT201" s="18">
        <f t="shared" ca="1" si="115"/>
        <v>0</v>
      </c>
      <c r="AU201" s="18">
        <f t="shared" ca="1" si="115"/>
        <v>0</v>
      </c>
      <c r="AV201" s="18">
        <f t="shared" ca="1" si="115"/>
        <v>0</v>
      </c>
      <c r="AW201" s="18">
        <f t="shared" ca="1" si="115"/>
        <v>0</v>
      </c>
      <c r="AX201" s="18">
        <f t="shared" ca="1" si="115"/>
        <v>0</v>
      </c>
      <c r="AY201" s="18">
        <f t="shared" ca="1" si="116"/>
        <v>0</v>
      </c>
      <c r="AZ201" s="18">
        <f t="shared" ca="1" si="116"/>
        <v>0</v>
      </c>
      <c r="BA201" s="18">
        <f t="shared" ca="1" si="116"/>
        <v>0</v>
      </c>
      <c r="BB201" s="18">
        <f t="shared" ca="1" si="116"/>
        <v>0</v>
      </c>
      <c r="BC201" s="18">
        <f t="shared" ca="1" si="116"/>
        <v>0</v>
      </c>
      <c r="BD201" s="18">
        <f t="shared" ca="1" si="116"/>
        <v>0</v>
      </c>
      <c r="BE201" s="18">
        <f t="shared" ca="1" si="116"/>
        <v>0</v>
      </c>
      <c r="BF201" s="18">
        <f t="shared" ca="1" si="116"/>
        <v>0</v>
      </c>
      <c r="BG201" s="18">
        <f t="shared" ca="1" si="116"/>
        <v>0</v>
      </c>
      <c r="BH201" s="18">
        <f t="shared" ca="1" si="116"/>
        <v>0</v>
      </c>
      <c r="BI201" s="18">
        <f t="shared" ca="1" si="116"/>
        <v>0</v>
      </c>
    </row>
    <row r="202" spans="8:61" x14ac:dyDescent="0.35">
      <c r="H202" s="2" t="str">
        <f t="shared" si="90"/>
        <v>ON_Wind</v>
      </c>
      <c r="I202">
        <f t="shared" si="89"/>
        <v>4</v>
      </c>
      <c r="J202">
        <f t="shared" si="91"/>
        <v>20</v>
      </c>
      <c r="K202" s="18">
        <f t="shared" ca="1" si="112"/>
        <v>5.4984078488999978E-2</v>
      </c>
      <c r="L202" s="18">
        <f t="shared" ca="1" si="112"/>
        <v>5.7258353417666628E-2</v>
      </c>
      <c r="M202" s="18">
        <f t="shared" ca="1" si="112"/>
        <v>5.9532628346333306E-2</v>
      </c>
      <c r="N202" s="18">
        <f t="shared" ca="1" si="112"/>
        <v>6.1806903274999971E-2</v>
      </c>
      <c r="O202" s="18">
        <f t="shared" ca="1" si="112"/>
        <v>6.4081178203666628E-2</v>
      </c>
      <c r="P202" s="18">
        <f t="shared" ca="1" si="112"/>
        <v>6.6355453132333292E-2</v>
      </c>
      <c r="Q202" s="18">
        <f t="shared" ca="1" si="112"/>
        <v>6.8629728060999956E-2</v>
      </c>
      <c r="R202" s="18">
        <f t="shared" ca="1" si="112"/>
        <v>7.0904002989666606E-2</v>
      </c>
      <c r="S202" s="18">
        <f t="shared" ca="1" si="112"/>
        <v>7.317827791833327E-2</v>
      </c>
      <c r="T202" s="18">
        <f t="shared" ca="1" si="112"/>
        <v>7.5452552846999948E-2</v>
      </c>
      <c r="U202" s="18">
        <f t="shared" ca="1" si="113"/>
        <v>7.772682777566664E-2</v>
      </c>
      <c r="V202" s="18">
        <f t="shared" ca="1" si="113"/>
        <v>8.0001102704333291E-2</v>
      </c>
      <c r="W202" s="18">
        <f t="shared" ca="1" si="113"/>
        <v>8.2275377632999969E-2</v>
      </c>
      <c r="X202" s="18">
        <f t="shared" ca="1" si="113"/>
        <v>8.4549652561666647E-2</v>
      </c>
      <c r="Y202" s="18">
        <f t="shared" ca="1" si="113"/>
        <v>8.6823927490333325E-2</v>
      </c>
      <c r="Z202" s="18">
        <f t="shared" ca="1" si="113"/>
        <v>8.9725520597578032E-2</v>
      </c>
      <c r="AA202" s="18">
        <f t="shared" ca="1" si="113"/>
        <v>9.3881750061978783E-2</v>
      </c>
      <c r="AB202" s="18">
        <f t="shared" ca="1" si="113"/>
        <v>9.8665297704957619E-2</v>
      </c>
      <c r="AC202" s="18">
        <f t="shared" ca="1" si="113"/>
        <v>0.10428526958604049</v>
      </c>
      <c r="AD202" s="18">
        <f t="shared" ca="1" si="113"/>
        <v>0.11213570610206747</v>
      </c>
      <c r="AE202" s="18">
        <f t="shared" ca="1" si="114"/>
        <v>0.11736527014289697</v>
      </c>
      <c r="AF202" s="18">
        <f t="shared" ca="1" si="114"/>
        <v>0</v>
      </c>
      <c r="AG202" s="18">
        <f t="shared" ca="1" si="114"/>
        <v>0</v>
      </c>
      <c r="AH202" s="18">
        <f t="shared" ca="1" si="114"/>
        <v>0</v>
      </c>
      <c r="AI202" s="18">
        <f t="shared" ca="1" si="114"/>
        <v>0</v>
      </c>
      <c r="AJ202" s="18">
        <f t="shared" ca="1" si="114"/>
        <v>0</v>
      </c>
      <c r="AK202" s="18">
        <f t="shared" ca="1" si="114"/>
        <v>0</v>
      </c>
      <c r="AL202" s="18">
        <f t="shared" ca="1" si="114"/>
        <v>0</v>
      </c>
      <c r="AM202" s="18">
        <f t="shared" ca="1" si="114"/>
        <v>0</v>
      </c>
      <c r="AN202" s="18">
        <f t="shared" ca="1" si="114"/>
        <v>0</v>
      </c>
      <c r="AO202" s="18">
        <f t="shared" ca="1" si="115"/>
        <v>0</v>
      </c>
      <c r="AP202" s="18">
        <f t="shared" ca="1" si="115"/>
        <v>0</v>
      </c>
      <c r="AQ202" s="18">
        <f t="shared" ca="1" si="115"/>
        <v>0</v>
      </c>
      <c r="AR202" s="18">
        <f t="shared" ca="1" si="115"/>
        <v>0</v>
      </c>
      <c r="AS202" s="18">
        <f t="shared" ca="1" si="115"/>
        <v>0</v>
      </c>
      <c r="AT202" s="18">
        <f t="shared" ca="1" si="115"/>
        <v>0</v>
      </c>
      <c r="AU202" s="18">
        <f t="shared" ca="1" si="115"/>
        <v>0</v>
      </c>
      <c r="AV202" s="18">
        <f t="shared" ca="1" si="115"/>
        <v>0</v>
      </c>
      <c r="AW202" s="18">
        <f t="shared" ca="1" si="115"/>
        <v>0</v>
      </c>
      <c r="AX202" s="18">
        <f t="shared" ca="1" si="115"/>
        <v>0</v>
      </c>
      <c r="AY202" s="18">
        <f t="shared" ca="1" si="116"/>
        <v>0</v>
      </c>
      <c r="AZ202" s="18">
        <f t="shared" ca="1" si="116"/>
        <v>0</v>
      </c>
      <c r="BA202" s="18">
        <f t="shared" ca="1" si="116"/>
        <v>0</v>
      </c>
      <c r="BB202" s="18">
        <f t="shared" ca="1" si="116"/>
        <v>0</v>
      </c>
      <c r="BC202" s="18">
        <f t="shared" ca="1" si="116"/>
        <v>0</v>
      </c>
      <c r="BD202" s="18">
        <f t="shared" ca="1" si="116"/>
        <v>0</v>
      </c>
      <c r="BE202" s="18">
        <f t="shared" ca="1" si="116"/>
        <v>0</v>
      </c>
      <c r="BF202" s="18">
        <f t="shared" ca="1" si="116"/>
        <v>0</v>
      </c>
      <c r="BG202" s="18">
        <f t="shared" ca="1" si="116"/>
        <v>0</v>
      </c>
      <c r="BH202" s="18">
        <f t="shared" ca="1" si="116"/>
        <v>0</v>
      </c>
      <c r="BI202" s="18">
        <f t="shared" ca="1" si="116"/>
        <v>0</v>
      </c>
    </row>
    <row r="203" spans="8:61" x14ac:dyDescent="0.35">
      <c r="H203" s="2" t="str">
        <f t="shared" si="90"/>
        <v>ON_Wind</v>
      </c>
      <c r="I203">
        <f t="shared" si="89"/>
        <v>4</v>
      </c>
      <c r="J203">
        <f t="shared" si="91"/>
        <v>21</v>
      </c>
      <c r="K203" s="18">
        <f t="shared" ca="1" si="112"/>
        <v>5.2709803560333314E-2</v>
      </c>
      <c r="L203" s="18">
        <f t="shared" ca="1" si="112"/>
        <v>5.4984078488999978E-2</v>
      </c>
      <c r="M203" s="18">
        <f t="shared" ca="1" si="112"/>
        <v>5.7258353417666628E-2</v>
      </c>
      <c r="N203" s="18">
        <f t="shared" ca="1" si="112"/>
        <v>5.9532628346333306E-2</v>
      </c>
      <c r="O203" s="18">
        <f t="shared" ca="1" si="112"/>
        <v>6.1806903274999971E-2</v>
      </c>
      <c r="P203" s="18">
        <f t="shared" ca="1" si="112"/>
        <v>6.4081178203666628E-2</v>
      </c>
      <c r="Q203" s="18">
        <f t="shared" ca="1" si="112"/>
        <v>6.6355453132333292E-2</v>
      </c>
      <c r="R203" s="18">
        <f t="shared" ca="1" si="112"/>
        <v>6.8629728060999956E-2</v>
      </c>
      <c r="S203" s="18">
        <f t="shared" ca="1" si="112"/>
        <v>7.0904002989666606E-2</v>
      </c>
      <c r="T203" s="18">
        <f t="shared" ca="1" si="112"/>
        <v>7.317827791833327E-2</v>
      </c>
      <c r="U203" s="18">
        <f t="shared" ca="1" si="113"/>
        <v>7.5452552846999948E-2</v>
      </c>
      <c r="V203" s="18">
        <f t="shared" ca="1" si="113"/>
        <v>7.772682777566664E-2</v>
      </c>
      <c r="W203" s="18">
        <f t="shared" ca="1" si="113"/>
        <v>8.0001102704333291E-2</v>
      </c>
      <c r="X203" s="18">
        <f t="shared" ca="1" si="113"/>
        <v>8.2275377632999969E-2</v>
      </c>
      <c r="Y203" s="18">
        <f t="shared" ca="1" si="113"/>
        <v>8.4549652561666647E-2</v>
      </c>
      <c r="Z203" s="18">
        <f t="shared" ca="1" si="113"/>
        <v>8.6823927490333325E-2</v>
      </c>
      <c r="AA203" s="18">
        <f t="shared" ca="1" si="113"/>
        <v>8.9725520597578032E-2</v>
      </c>
      <c r="AB203" s="18">
        <f t="shared" ca="1" si="113"/>
        <v>9.3881750061978783E-2</v>
      </c>
      <c r="AC203" s="18">
        <f t="shared" ca="1" si="113"/>
        <v>9.8665297704957619E-2</v>
      </c>
      <c r="AD203" s="18">
        <f t="shared" ca="1" si="113"/>
        <v>0.10428526958604049</v>
      </c>
      <c r="AE203" s="18">
        <f t="shared" ca="1" si="114"/>
        <v>0.11213570610206747</v>
      </c>
      <c r="AF203" s="18">
        <f t="shared" ca="1" si="114"/>
        <v>0.11736527014289697</v>
      </c>
      <c r="AG203" s="18">
        <f t="shared" ca="1" si="114"/>
        <v>0</v>
      </c>
      <c r="AH203" s="18">
        <f t="shared" ca="1" si="114"/>
        <v>0</v>
      </c>
      <c r="AI203" s="18">
        <f t="shared" ca="1" si="114"/>
        <v>0</v>
      </c>
      <c r="AJ203" s="18">
        <f t="shared" ca="1" si="114"/>
        <v>0</v>
      </c>
      <c r="AK203" s="18">
        <f t="shared" ca="1" si="114"/>
        <v>0</v>
      </c>
      <c r="AL203" s="18">
        <f t="shared" ca="1" si="114"/>
        <v>0</v>
      </c>
      <c r="AM203" s="18">
        <f t="shared" ca="1" si="114"/>
        <v>0</v>
      </c>
      <c r="AN203" s="18">
        <f t="shared" ca="1" si="114"/>
        <v>0</v>
      </c>
      <c r="AO203" s="18">
        <f t="shared" ca="1" si="115"/>
        <v>0</v>
      </c>
      <c r="AP203" s="18">
        <f t="shared" ca="1" si="115"/>
        <v>0</v>
      </c>
      <c r="AQ203" s="18">
        <f t="shared" ca="1" si="115"/>
        <v>0</v>
      </c>
      <c r="AR203" s="18">
        <f t="shared" ca="1" si="115"/>
        <v>0</v>
      </c>
      <c r="AS203" s="18">
        <f t="shared" ca="1" si="115"/>
        <v>0</v>
      </c>
      <c r="AT203" s="18">
        <f t="shared" ca="1" si="115"/>
        <v>0</v>
      </c>
      <c r="AU203" s="18">
        <f t="shared" ca="1" si="115"/>
        <v>0</v>
      </c>
      <c r="AV203" s="18">
        <f t="shared" ca="1" si="115"/>
        <v>0</v>
      </c>
      <c r="AW203" s="18">
        <f t="shared" ca="1" si="115"/>
        <v>0</v>
      </c>
      <c r="AX203" s="18">
        <f t="shared" ca="1" si="115"/>
        <v>0</v>
      </c>
      <c r="AY203" s="18">
        <f t="shared" ca="1" si="116"/>
        <v>0</v>
      </c>
      <c r="AZ203" s="18">
        <f t="shared" ca="1" si="116"/>
        <v>0</v>
      </c>
      <c r="BA203" s="18">
        <f t="shared" ca="1" si="116"/>
        <v>0</v>
      </c>
      <c r="BB203" s="18">
        <f t="shared" ca="1" si="116"/>
        <v>0</v>
      </c>
      <c r="BC203" s="18">
        <f t="shared" ca="1" si="116"/>
        <v>0</v>
      </c>
      <c r="BD203" s="18">
        <f t="shared" ca="1" si="116"/>
        <v>0</v>
      </c>
      <c r="BE203" s="18">
        <f t="shared" ca="1" si="116"/>
        <v>0</v>
      </c>
      <c r="BF203" s="18">
        <f t="shared" ca="1" si="116"/>
        <v>0</v>
      </c>
      <c r="BG203" s="18">
        <f t="shared" ca="1" si="116"/>
        <v>0</v>
      </c>
      <c r="BH203" s="18">
        <f t="shared" ca="1" si="116"/>
        <v>0</v>
      </c>
      <c r="BI203" s="18">
        <f t="shared" ca="1" si="116"/>
        <v>0</v>
      </c>
    </row>
    <row r="204" spans="8:61" x14ac:dyDescent="0.35">
      <c r="H204" s="2" t="str">
        <f t="shared" si="90"/>
        <v>ON_Wind</v>
      </c>
      <c r="I204">
        <f t="shared" si="89"/>
        <v>4</v>
      </c>
      <c r="J204">
        <f t="shared" si="91"/>
        <v>22</v>
      </c>
      <c r="K204" s="18">
        <f t="shared" ca="1" si="112"/>
        <v>5.0435528631666636E-2</v>
      </c>
      <c r="L204" s="18">
        <f t="shared" ca="1" si="112"/>
        <v>5.2709803560333314E-2</v>
      </c>
      <c r="M204" s="18">
        <f t="shared" ca="1" si="112"/>
        <v>5.4984078488999978E-2</v>
      </c>
      <c r="N204" s="18">
        <f t="shared" ca="1" si="112"/>
        <v>5.7258353417666628E-2</v>
      </c>
      <c r="O204" s="18">
        <f t="shared" ca="1" si="112"/>
        <v>5.9532628346333306E-2</v>
      </c>
      <c r="P204" s="18">
        <f t="shared" ca="1" si="112"/>
        <v>6.1806903274999971E-2</v>
      </c>
      <c r="Q204" s="18">
        <f t="shared" ca="1" si="112"/>
        <v>6.4081178203666628E-2</v>
      </c>
      <c r="R204" s="18">
        <f t="shared" ca="1" si="112"/>
        <v>6.6355453132333292E-2</v>
      </c>
      <c r="S204" s="18">
        <f t="shared" ca="1" si="112"/>
        <v>6.8629728060999956E-2</v>
      </c>
      <c r="T204" s="18">
        <f t="shared" ca="1" si="112"/>
        <v>7.0904002989666606E-2</v>
      </c>
      <c r="U204" s="18">
        <f t="shared" ca="1" si="113"/>
        <v>7.317827791833327E-2</v>
      </c>
      <c r="V204" s="18">
        <f t="shared" ca="1" si="113"/>
        <v>7.5452552846999948E-2</v>
      </c>
      <c r="W204" s="18">
        <f t="shared" ca="1" si="113"/>
        <v>7.772682777566664E-2</v>
      </c>
      <c r="X204" s="18">
        <f t="shared" ca="1" si="113"/>
        <v>8.0001102704333291E-2</v>
      </c>
      <c r="Y204" s="18">
        <f t="shared" ca="1" si="113"/>
        <v>8.2275377632999969E-2</v>
      </c>
      <c r="Z204" s="18">
        <f t="shared" ca="1" si="113"/>
        <v>8.4549652561666647E-2</v>
      </c>
      <c r="AA204" s="18">
        <f t="shared" ca="1" si="113"/>
        <v>8.6823927490333325E-2</v>
      </c>
      <c r="AB204" s="18">
        <f t="shared" ca="1" si="113"/>
        <v>8.9725520597578032E-2</v>
      </c>
      <c r="AC204" s="18">
        <f t="shared" ca="1" si="113"/>
        <v>9.3881750061978783E-2</v>
      </c>
      <c r="AD204" s="18">
        <f t="shared" ca="1" si="113"/>
        <v>9.8665297704957619E-2</v>
      </c>
      <c r="AE204" s="18">
        <f t="shared" ca="1" si="114"/>
        <v>0.10428526958604049</v>
      </c>
      <c r="AF204" s="18">
        <f t="shared" ca="1" si="114"/>
        <v>0.11213570610206747</v>
      </c>
      <c r="AG204" s="18">
        <f t="shared" ca="1" si="114"/>
        <v>0.11736527014289697</v>
      </c>
      <c r="AH204" s="18">
        <f t="shared" ca="1" si="114"/>
        <v>0</v>
      </c>
      <c r="AI204" s="18">
        <f t="shared" ca="1" si="114"/>
        <v>0</v>
      </c>
      <c r="AJ204" s="18">
        <f t="shared" ca="1" si="114"/>
        <v>0</v>
      </c>
      <c r="AK204" s="18">
        <f t="shared" ca="1" si="114"/>
        <v>0</v>
      </c>
      <c r="AL204" s="18">
        <f t="shared" ca="1" si="114"/>
        <v>0</v>
      </c>
      <c r="AM204" s="18">
        <f t="shared" ca="1" si="114"/>
        <v>0</v>
      </c>
      <c r="AN204" s="18">
        <f t="shared" ca="1" si="114"/>
        <v>0</v>
      </c>
      <c r="AO204" s="18">
        <f t="shared" ca="1" si="115"/>
        <v>0</v>
      </c>
      <c r="AP204" s="18">
        <f t="shared" ca="1" si="115"/>
        <v>0</v>
      </c>
      <c r="AQ204" s="18">
        <f t="shared" ca="1" si="115"/>
        <v>0</v>
      </c>
      <c r="AR204" s="18">
        <f t="shared" ca="1" si="115"/>
        <v>0</v>
      </c>
      <c r="AS204" s="18">
        <f t="shared" ca="1" si="115"/>
        <v>0</v>
      </c>
      <c r="AT204" s="18">
        <f t="shared" ca="1" si="115"/>
        <v>0</v>
      </c>
      <c r="AU204" s="18">
        <f t="shared" ca="1" si="115"/>
        <v>0</v>
      </c>
      <c r="AV204" s="18">
        <f t="shared" ca="1" si="115"/>
        <v>0</v>
      </c>
      <c r="AW204" s="18">
        <f t="shared" ca="1" si="115"/>
        <v>0</v>
      </c>
      <c r="AX204" s="18">
        <f t="shared" ca="1" si="115"/>
        <v>0</v>
      </c>
      <c r="AY204" s="18">
        <f t="shared" ca="1" si="116"/>
        <v>0</v>
      </c>
      <c r="AZ204" s="18">
        <f t="shared" ca="1" si="116"/>
        <v>0</v>
      </c>
      <c r="BA204" s="18">
        <f t="shared" ca="1" si="116"/>
        <v>0</v>
      </c>
      <c r="BB204" s="18">
        <f t="shared" ca="1" si="116"/>
        <v>0</v>
      </c>
      <c r="BC204" s="18">
        <f t="shared" ca="1" si="116"/>
        <v>0</v>
      </c>
      <c r="BD204" s="18">
        <f t="shared" ca="1" si="116"/>
        <v>0</v>
      </c>
      <c r="BE204" s="18">
        <f t="shared" ca="1" si="116"/>
        <v>0</v>
      </c>
      <c r="BF204" s="18">
        <f t="shared" ca="1" si="116"/>
        <v>0</v>
      </c>
      <c r="BG204" s="18">
        <f t="shared" ca="1" si="116"/>
        <v>0</v>
      </c>
      <c r="BH204" s="18">
        <f t="shared" ca="1" si="116"/>
        <v>0</v>
      </c>
      <c r="BI204" s="18">
        <f t="shared" ca="1" si="116"/>
        <v>0</v>
      </c>
    </row>
    <row r="205" spans="8:61" x14ac:dyDescent="0.35">
      <c r="H205" s="2" t="str">
        <f t="shared" si="90"/>
        <v>ON_Wind</v>
      </c>
      <c r="I205">
        <f t="shared" si="89"/>
        <v>4</v>
      </c>
      <c r="J205">
        <f t="shared" si="91"/>
        <v>23</v>
      </c>
      <c r="K205" s="18">
        <f t="shared" ca="1" si="112"/>
        <v>4.8161253702999972E-2</v>
      </c>
      <c r="L205" s="18">
        <f t="shared" ca="1" si="112"/>
        <v>5.0435528631666636E-2</v>
      </c>
      <c r="M205" s="18">
        <f t="shared" ca="1" si="112"/>
        <v>5.2709803560333314E-2</v>
      </c>
      <c r="N205" s="18">
        <f t="shared" ca="1" si="112"/>
        <v>5.4984078488999978E-2</v>
      </c>
      <c r="O205" s="18">
        <f t="shared" ca="1" si="112"/>
        <v>5.7258353417666628E-2</v>
      </c>
      <c r="P205" s="18">
        <f t="shared" ca="1" si="112"/>
        <v>5.9532628346333306E-2</v>
      </c>
      <c r="Q205" s="18">
        <f t="shared" ca="1" si="112"/>
        <v>6.1806903274999971E-2</v>
      </c>
      <c r="R205" s="18">
        <f t="shared" ca="1" si="112"/>
        <v>6.4081178203666628E-2</v>
      </c>
      <c r="S205" s="18">
        <f t="shared" ca="1" si="112"/>
        <v>6.6355453132333292E-2</v>
      </c>
      <c r="T205" s="18">
        <f t="shared" ca="1" si="112"/>
        <v>6.8629728060999956E-2</v>
      </c>
      <c r="U205" s="18">
        <f t="shared" ca="1" si="113"/>
        <v>7.0904002989666606E-2</v>
      </c>
      <c r="V205" s="18">
        <f t="shared" ca="1" si="113"/>
        <v>7.317827791833327E-2</v>
      </c>
      <c r="W205" s="18">
        <f t="shared" ca="1" si="113"/>
        <v>7.5452552846999948E-2</v>
      </c>
      <c r="X205" s="18">
        <f t="shared" ca="1" si="113"/>
        <v>7.772682777566664E-2</v>
      </c>
      <c r="Y205" s="18">
        <f t="shared" ca="1" si="113"/>
        <v>8.0001102704333291E-2</v>
      </c>
      <c r="Z205" s="18">
        <f t="shared" ca="1" si="113"/>
        <v>8.2275377632999969E-2</v>
      </c>
      <c r="AA205" s="18">
        <f t="shared" ca="1" si="113"/>
        <v>8.4549652561666647E-2</v>
      </c>
      <c r="AB205" s="18">
        <f t="shared" ca="1" si="113"/>
        <v>8.6823927490333325E-2</v>
      </c>
      <c r="AC205" s="18">
        <f t="shared" ca="1" si="113"/>
        <v>8.9725520597578032E-2</v>
      </c>
      <c r="AD205" s="18">
        <f t="shared" ca="1" si="113"/>
        <v>9.3881750061978783E-2</v>
      </c>
      <c r="AE205" s="18">
        <f t="shared" ca="1" si="114"/>
        <v>9.8665297704957619E-2</v>
      </c>
      <c r="AF205" s="18">
        <f t="shared" ca="1" si="114"/>
        <v>0.10428526958604049</v>
      </c>
      <c r="AG205" s="18">
        <f t="shared" ca="1" si="114"/>
        <v>0.11213570610206747</v>
      </c>
      <c r="AH205" s="18">
        <f t="shared" ca="1" si="114"/>
        <v>0.11736527014289697</v>
      </c>
      <c r="AI205" s="18">
        <f t="shared" ca="1" si="114"/>
        <v>0</v>
      </c>
      <c r="AJ205" s="18">
        <f t="shared" ca="1" si="114"/>
        <v>0</v>
      </c>
      <c r="AK205" s="18">
        <f t="shared" ca="1" si="114"/>
        <v>0</v>
      </c>
      <c r="AL205" s="18">
        <f t="shared" ca="1" si="114"/>
        <v>0</v>
      </c>
      <c r="AM205" s="18">
        <f t="shared" ca="1" si="114"/>
        <v>0</v>
      </c>
      <c r="AN205" s="18">
        <f t="shared" ca="1" si="114"/>
        <v>0</v>
      </c>
      <c r="AO205" s="18">
        <f t="shared" ca="1" si="115"/>
        <v>0</v>
      </c>
      <c r="AP205" s="18">
        <f t="shared" ca="1" si="115"/>
        <v>0</v>
      </c>
      <c r="AQ205" s="18">
        <f t="shared" ca="1" si="115"/>
        <v>0</v>
      </c>
      <c r="AR205" s="18">
        <f t="shared" ca="1" si="115"/>
        <v>0</v>
      </c>
      <c r="AS205" s="18">
        <f t="shared" ca="1" si="115"/>
        <v>0</v>
      </c>
      <c r="AT205" s="18">
        <f t="shared" ca="1" si="115"/>
        <v>0</v>
      </c>
      <c r="AU205" s="18">
        <f t="shared" ca="1" si="115"/>
        <v>0</v>
      </c>
      <c r="AV205" s="18">
        <f t="shared" ca="1" si="115"/>
        <v>0</v>
      </c>
      <c r="AW205" s="18">
        <f t="shared" ca="1" si="115"/>
        <v>0</v>
      </c>
      <c r="AX205" s="18">
        <f t="shared" ca="1" si="115"/>
        <v>0</v>
      </c>
      <c r="AY205" s="18">
        <f t="shared" ca="1" si="116"/>
        <v>0</v>
      </c>
      <c r="AZ205" s="18">
        <f t="shared" ca="1" si="116"/>
        <v>0</v>
      </c>
      <c r="BA205" s="18">
        <f t="shared" ca="1" si="116"/>
        <v>0</v>
      </c>
      <c r="BB205" s="18">
        <f t="shared" ca="1" si="116"/>
        <v>0</v>
      </c>
      <c r="BC205" s="18">
        <f t="shared" ca="1" si="116"/>
        <v>0</v>
      </c>
      <c r="BD205" s="18">
        <f t="shared" ca="1" si="116"/>
        <v>0</v>
      </c>
      <c r="BE205" s="18">
        <f t="shared" ca="1" si="116"/>
        <v>0</v>
      </c>
      <c r="BF205" s="18">
        <f t="shared" ca="1" si="116"/>
        <v>0</v>
      </c>
      <c r="BG205" s="18">
        <f t="shared" ca="1" si="116"/>
        <v>0</v>
      </c>
      <c r="BH205" s="18">
        <f t="shared" ca="1" si="116"/>
        <v>0</v>
      </c>
      <c r="BI205" s="18">
        <f t="shared" ca="1" si="116"/>
        <v>0</v>
      </c>
    </row>
    <row r="206" spans="8:61" x14ac:dyDescent="0.35">
      <c r="H206" s="2" t="str">
        <f t="shared" si="90"/>
        <v>ON_Wind</v>
      </c>
      <c r="I206">
        <f t="shared" si="89"/>
        <v>4</v>
      </c>
      <c r="J206">
        <f t="shared" si="91"/>
        <v>24</v>
      </c>
      <c r="K206" s="18">
        <f t="shared" ca="1" si="112"/>
        <v>4.5886978774333301E-2</v>
      </c>
      <c r="L206" s="18">
        <f t="shared" ca="1" si="112"/>
        <v>4.8161253702999972E-2</v>
      </c>
      <c r="M206" s="18">
        <f t="shared" ca="1" si="112"/>
        <v>5.0435528631666636E-2</v>
      </c>
      <c r="N206" s="18">
        <f t="shared" ca="1" si="112"/>
        <v>5.2709803560333314E-2</v>
      </c>
      <c r="O206" s="18">
        <f t="shared" ca="1" si="112"/>
        <v>5.4984078488999978E-2</v>
      </c>
      <c r="P206" s="18">
        <f t="shared" ca="1" si="112"/>
        <v>5.7258353417666628E-2</v>
      </c>
      <c r="Q206" s="18">
        <f t="shared" ca="1" si="112"/>
        <v>5.9532628346333306E-2</v>
      </c>
      <c r="R206" s="18">
        <f t="shared" ca="1" si="112"/>
        <v>6.1806903274999971E-2</v>
      </c>
      <c r="S206" s="18">
        <f t="shared" ca="1" si="112"/>
        <v>6.4081178203666628E-2</v>
      </c>
      <c r="T206" s="18">
        <f t="shared" ca="1" si="112"/>
        <v>6.6355453132333292E-2</v>
      </c>
      <c r="U206" s="18">
        <f t="shared" ca="1" si="113"/>
        <v>6.8629728060999956E-2</v>
      </c>
      <c r="V206" s="18">
        <f t="shared" ca="1" si="113"/>
        <v>7.0904002989666606E-2</v>
      </c>
      <c r="W206" s="18">
        <f t="shared" ca="1" si="113"/>
        <v>7.317827791833327E-2</v>
      </c>
      <c r="X206" s="18">
        <f t="shared" ca="1" si="113"/>
        <v>7.5452552846999948E-2</v>
      </c>
      <c r="Y206" s="18">
        <f t="shared" ca="1" si="113"/>
        <v>7.772682777566664E-2</v>
      </c>
      <c r="Z206" s="18">
        <f t="shared" ca="1" si="113"/>
        <v>8.0001102704333291E-2</v>
      </c>
      <c r="AA206" s="18">
        <f t="shared" ca="1" si="113"/>
        <v>8.2275377632999969E-2</v>
      </c>
      <c r="AB206" s="18">
        <f t="shared" ca="1" si="113"/>
        <v>8.4549652561666647E-2</v>
      </c>
      <c r="AC206" s="18">
        <f t="shared" ca="1" si="113"/>
        <v>8.6823927490333325E-2</v>
      </c>
      <c r="AD206" s="18">
        <f t="shared" ca="1" si="113"/>
        <v>8.9725520597578032E-2</v>
      </c>
      <c r="AE206" s="18">
        <f t="shared" ca="1" si="114"/>
        <v>9.3881750061978783E-2</v>
      </c>
      <c r="AF206" s="18">
        <f t="shared" ca="1" si="114"/>
        <v>9.8665297704957619E-2</v>
      </c>
      <c r="AG206" s="18">
        <f t="shared" ca="1" si="114"/>
        <v>0.10428526958604049</v>
      </c>
      <c r="AH206" s="18">
        <f t="shared" ca="1" si="114"/>
        <v>0.11213570610206747</v>
      </c>
      <c r="AI206" s="18">
        <f t="shared" ca="1" si="114"/>
        <v>0.11736527014289697</v>
      </c>
      <c r="AJ206" s="18">
        <f t="shared" ca="1" si="114"/>
        <v>0</v>
      </c>
      <c r="AK206" s="18">
        <f t="shared" ca="1" si="114"/>
        <v>0</v>
      </c>
      <c r="AL206" s="18">
        <f t="shared" ca="1" si="114"/>
        <v>0</v>
      </c>
      <c r="AM206" s="18">
        <f t="shared" ca="1" si="114"/>
        <v>0</v>
      </c>
      <c r="AN206" s="18">
        <f t="shared" ca="1" si="114"/>
        <v>0</v>
      </c>
      <c r="AO206" s="18">
        <f t="shared" ca="1" si="115"/>
        <v>0</v>
      </c>
      <c r="AP206" s="18">
        <f t="shared" ca="1" si="115"/>
        <v>0</v>
      </c>
      <c r="AQ206" s="18">
        <f t="shared" ca="1" si="115"/>
        <v>0</v>
      </c>
      <c r="AR206" s="18">
        <f t="shared" ca="1" si="115"/>
        <v>0</v>
      </c>
      <c r="AS206" s="18">
        <f t="shared" ca="1" si="115"/>
        <v>0</v>
      </c>
      <c r="AT206" s="18">
        <f t="shared" ca="1" si="115"/>
        <v>0</v>
      </c>
      <c r="AU206" s="18">
        <f t="shared" ca="1" si="115"/>
        <v>0</v>
      </c>
      <c r="AV206" s="18">
        <f t="shared" ca="1" si="115"/>
        <v>0</v>
      </c>
      <c r="AW206" s="18">
        <f t="shared" ca="1" si="115"/>
        <v>0</v>
      </c>
      <c r="AX206" s="18">
        <f t="shared" ca="1" si="115"/>
        <v>0</v>
      </c>
      <c r="AY206" s="18">
        <f t="shared" ca="1" si="116"/>
        <v>0</v>
      </c>
      <c r="AZ206" s="18">
        <f t="shared" ca="1" si="116"/>
        <v>0</v>
      </c>
      <c r="BA206" s="18">
        <f t="shared" ca="1" si="116"/>
        <v>0</v>
      </c>
      <c r="BB206" s="18">
        <f t="shared" ca="1" si="116"/>
        <v>0</v>
      </c>
      <c r="BC206" s="18">
        <f t="shared" ca="1" si="116"/>
        <v>0</v>
      </c>
      <c r="BD206" s="18">
        <f t="shared" ca="1" si="116"/>
        <v>0</v>
      </c>
      <c r="BE206" s="18">
        <f t="shared" ca="1" si="116"/>
        <v>0</v>
      </c>
      <c r="BF206" s="18">
        <f t="shared" ca="1" si="116"/>
        <v>0</v>
      </c>
      <c r="BG206" s="18">
        <f t="shared" ca="1" si="116"/>
        <v>0</v>
      </c>
      <c r="BH206" s="18">
        <f t="shared" ca="1" si="116"/>
        <v>0</v>
      </c>
      <c r="BI206" s="18">
        <f t="shared" ca="1" si="116"/>
        <v>0</v>
      </c>
    </row>
    <row r="207" spans="8:61" x14ac:dyDescent="0.35">
      <c r="H207" s="2" t="str">
        <f t="shared" si="90"/>
        <v>ON_Wind</v>
      </c>
      <c r="I207">
        <f t="shared" si="89"/>
        <v>4</v>
      </c>
      <c r="J207">
        <f t="shared" si="91"/>
        <v>25</v>
      </c>
      <c r="K207" s="18">
        <f t="shared" ca="1" si="112"/>
        <v>4.3612703845666637E-2</v>
      </c>
      <c r="L207" s="18">
        <f t="shared" ca="1" si="112"/>
        <v>4.5886978774333301E-2</v>
      </c>
      <c r="M207" s="18">
        <f t="shared" ca="1" si="112"/>
        <v>4.8161253702999972E-2</v>
      </c>
      <c r="N207" s="18">
        <f t="shared" ca="1" si="112"/>
        <v>5.0435528631666636E-2</v>
      </c>
      <c r="O207" s="18">
        <f t="shared" ca="1" si="112"/>
        <v>5.2709803560333314E-2</v>
      </c>
      <c r="P207" s="18">
        <f t="shared" ca="1" si="112"/>
        <v>5.4984078488999978E-2</v>
      </c>
      <c r="Q207" s="18">
        <f t="shared" ca="1" si="112"/>
        <v>5.7258353417666628E-2</v>
      </c>
      <c r="R207" s="18">
        <f t="shared" ca="1" si="112"/>
        <v>5.9532628346333306E-2</v>
      </c>
      <c r="S207" s="18">
        <f t="shared" ca="1" si="112"/>
        <v>6.1806903274999971E-2</v>
      </c>
      <c r="T207" s="18">
        <f t="shared" ca="1" si="112"/>
        <v>6.4081178203666628E-2</v>
      </c>
      <c r="U207" s="18">
        <f t="shared" ca="1" si="113"/>
        <v>6.6355453132333292E-2</v>
      </c>
      <c r="V207" s="18">
        <f t="shared" ca="1" si="113"/>
        <v>6.8629728060999956E-2</v>
      </c>
      <c r="W207" s="18">
        <f t="shared" ca="1" si="113"/>
        <v>7.0904002989666606E-2</v>
      </c>
      <c r="X207" s="18">
        <f t="shared" ca="1" si="113"/>
        <v>7.317827791833327E-2</v>
      </c>
      <c r="Y207" s="18">
        <f t="shared" ca="1" si="113"/>
        <v>7.5452552846999948E-2</v>
      </c>
      <c r="Z207" s="18">
        <f t="shared" ca="1" si="113"/>
        <v>7.772682777566664E-2</v>
      </c>
      <c r="AA207" s="18">
        <f t="shared" ca="1" si="113"/>
        <v>8.0001102704333291E-2</v>
      </c>
      <c r="AB207" s="18">
        <f t="shared" ca="1" si="113"/>
        <v>8.2275377632999969E-2</v>
      </c>
      <c r="AC207" s="18">
        <f t="shared" ca="1" si="113"/>
        <v>8.4549652561666647E-2</v>
      </c>
      <c r="AD207" s="18">
        <f t="shared" ca="1" si="113"/>
        <v>8.6823927490333325E-2</v>
      </c>
      <c r="AE207" s="18">
        <f t="shared" ca="1" si="114"/>
        <v>8.9725520597578032E-2</v>
      </c>
      <c r="AF207" s="18">
        <f t="shared" ca="1" si="114"/>
        <v>9.3881750061978783E-2</v>
      </c>
      <c r="AG207" s="18">
        <f t="shared" ca="1" si="114"/>
        <v>9.8665297704957619E-2</v>
      </c>
      <c r="AH207" s="18">
        <f t="shared" ca="1" si="114"/>
        <v>0.10428526958604049</v>
      </c>
      <c r="AI207" s="18">
        <f t="shared" ca="1" si="114"/>
        <v>0.11213570610206747</v>
      </c>
      <c r="AJ207" s="18">
        <f t="shared" ca="1" si="114"/>
        <v>0.11736527014289697</v>
      </c>
      <c r="AK207" s="18">
        <f t="shared" ca="1" si="114"/>
        <v>0</v>
      </c>
      <c r="AL207" s="18">
        <f t="shared" ca="1" si="114"/>
        <v>0</v>
      </c>
      <c r="AM207" s="18">
        <f t="shared" ca="1" si="114"/>
        <v>0</v>
      </c>
      <c r="AN207" s="18">
        <f t="shared" ca="1" si="114"/>
        <v>0</v>
      </c>
      <c r="AO207" s="18">
        <f t="shared" ca="1" si="115"/>
        <v>0</v>
      </c>
      <c r="AP207" s="18">
        <f t="shared" ca="1" si="115"/>
        <v>0</v>
      </c>
      <c r="AQ207" s="18">
        <f t="shared" ca="1" si="115"/>
        <v>0</v>
      </c>
      <c r="AR207" s="18">
        <f t="shared" ca="1" si="115"/>
        <v>0</v>
      </c>
      <c r="AS207" s="18">
        <f t="shared" ca="1" si="115"/>
        <v>0</v>
      </c>
      <c r="AT207" s="18">
        <f t="shared" ca="1" si="115"/>
        <v>0</v>
      </c>
      <c r="AU207" s="18">
        <f t="shared" ca="1" si="115"/>
        <v>0</v>
      </c>
      <c r="AV207" s="18">
        <f t="shared" ca="1" si="115"/>
        <v>0</v>
      </c>
      <c r="AW207" s="18">
        <f t="shared" ca="1" si="115"/>
        <v>0</v>
      </c>
      <c r="AX207" s="18">
        <f t="shared" ca="1" si="115"/>
        <v>0</v>
      </c>
      <c r="AY207" s="18">
        <f t="shared" ca="1" si="116"/>
        <v>0</v>
      </c>
      <c r="AZ207" s="18">
        <f t="shared" ca="1" si="116"/>
        <v>0</v>
      </c>
      <c r="BA207" s="18">
        <f t="shared" ca="1" si="116"/>
        <v>0</v>
      </c>
      <c r="BB207" s="18">
        <f t="shared" ca="1" si="116"/>
        <v>0</v>
      </c>
      <c r="BC207" s="18">
        <f t="shared" ca="1" si="116"/>
        <v>0</v>
      </c>
      <c r="BD207" s="18">
        <f t="shared" ca="1" si="116"/>
        <v>0</v>
      </c>
      <c r="BE207" s="18">
        <f t="shared" ca="1" si="116"/>
        <v>0</v>
      </c>
      <c r="BF207" s="18">
        <f t="shared" ca="1" si="116"/>
        <v>0</v>
      </c>
      <c r="BG207" s="18">
        <f t="shared" ca="1" si="116"/>
        <v>0</v>
      </c>
      <c r="BH207" s="18">
        <f t="shared" ca="1" si="116"/>
        <v>0</v>
      </c>
      <c r="BI207" s="18">
        <f t="shared" ca="1" si="116"/>
        <v>0</v>
      </c>
    </row>
    <row r="208" spans="8:61" x14ac:dyDescent="0.35">
      <c r="H208" s="2" t="str">
        <f t="shared" si="90"/>
        <v>ON_Wind</v>
      </c>
      <c r="I208">
        <f t="shared" si="89"/>
        <v>4</v>
      </c>
      <c r="J208">
        <f t="shared" si="91"/>
        <v>26</v>
      </c>
      <c r="K208" s="18">
        <f t="shared" ca="1" si="112"/>
        <v>4.1338428916999959E-2</v>
      </c>
      <c r="L208" s="18">
        <f t="shared" ca="1" si="112"/>
        <v>4.3612703845666637E-2</v>
      </c>
      <c r="M208" s="18">
        <f t="shared" ca="1" si="112"/>
        <v>4.5886978774333301E-2</v>
      </c>
      <c r="N208" s="18">
        <f t="shared" ca="1" si="112"/>
        <v>4.8161253702999972E-2</v>
      </c>
      <c r="O208" s="18">
        <f t="shared" ca="1" si="112"/>
        <v>5.0435528631666636E-2</v>
      </c>
      <c r="P208" s="18">
        <f t="shared" ca="1" si="112"/>
        <v>5.2709803560333314E-2</v>
      </c>
      <c r="Q208" s="18">
        <f t="shared" ca="1" si="112"/>
        <v>5.4984078488999978E-2</v>
      </c>
      <c r="R208" s="18">
        <f t="shared" ca="1" si="112"/>
        <v>5.7258353417666628E-2</v>
      </c>
      <c r="S208" s="18">
        <f t="shared" ca="1" si="112"/>
        <v>5.9532628346333306E-2</v>
      </c>
      <c r="T208" s="18">
        <f t="shared" ca="1" si="112"/>
        <v>6.1806903274999971E-2</v>
      </c>
      <c r="U208" s="18">
        <f t="shared" ca="1" si="113"/>
        <v>6.4081178203666628E-2</v>
      </c>
      <c r="V208" s="18">
        <f t="shared" ca="1" si="113"/>
        <v>6.6355453132333292E-2</v>
      </c>
      <c r="W208" s="18">
        <f t="shared" ca="1" si="113"/>
        <v>6.8629728060999956E-2</v>
      </c>
      <c r="X208" s="18">
        <f t="shared" ca="1" si="113"/>
        <v>7.0904002989666606E-2</v>
      </c>
      <c r="Y208" s="18">
        <f t="shared" ca="1" si="113"/>
        <v>7.317827791833327E-2</v>
      </c>
      <c r="Z208" s="18">
        <f t="shared" ca="1" si="113"/>
        <v>7.5452552846999948E-2</v>
      </c>
      <c r="AA208" s="18">
        <f t="shared" ca="1" si="113"/>
        <v>7.772682777566664E-2</v>
      </c>
      <c r="AB208" s="18">
        <f t="shared" ca="1" si="113"/>
        <v>8.0001102704333291E-2</v>
      </c>
      <c r="AC208" s="18">
        <f t="shared" ca="1" si="113"/>
        <v>8.2275377632999969E-2</v>
      </c>
      <c r="AD208" s="18">
        <f t="shared" ca="1" si="113"/>
        <v>8.4549652561666647E-2</v>
      </c>
      <c r="AE208" s="18">
        <f t="shared" ca="1" si="114"/>
        <v>8.6823927490333325E-2</v>
      </c>
      <c r="AF208" s="18">
        <f t="shared" ca="1" si="114"/>
        <v>8.9725520597578032E-2</v>
      </c>
      <c r="AG208" s="18">
        <f t="shared" ca="1" si="114"/>
        <v>9.3881750061978783E-2</v>
      </c>
      <c r="AH208" s="18">
        <f t="shared" ca="1" si="114"/>
        <v>9.8665297704957619E-2</v>
      </c>
      <c r="AI208" s="18">
        <f t="shared" ca="1" si="114"/>
        <v>0.10428526958604049</v>
      </c>
      <c r="AJ208" s="18">
        <f t="shared" ca="1" si="114"/>
        <v>0.11213570610206747</v>
      </c>
      <c r="AK208" s="18">
        <f t="shared" ca="1" si="114"/>
        <v>0.11736527014289697</v>
      </c>
      <c r="AL208" s="18">
        <f t="shared" ca="1" si="114"/>
        <v>0</v>
      </c>
      <c r="AM208" s="18">
        <f t="shared" ca="1" si="114"/>
        <v>0</v>
      </c>
      <c r="AN208" s="18">
        <f t="shared" ca="1" si="114"/>
        <v>0</v>
      </c>
      <c r="AO208" s="18">
        <f t="shared" ca="1" si="115"/>
        <v>0</v>
      </c>
      <c r="AP208" s="18">
        <f t="shared" ca="1" si="115"/>
        <v>0</v>
      </c>
      <c r="AQ208" s="18">
        <f t="shared" ca="1" si="115"/>
        <v>0</v>
      </c>
      <c r="AR208" s="18">
        <f t="shared" ca="1" si="115"/>
        <v>0</v>
      </c>
      <c r="AS208" s="18">
        <f t="shared" ca="1" si="115"/>
        <v>0</v>
      </c>
      <c r="AT208" s="18">
        <f t="shared" ca="1" si="115"/>
        <v>0</v>
      </c>
      <c r="AU208" s="18">
        <f t="shared" ca="1" si="115"/>
        <v>0</v>
      </c>
      <c r="AV208" s="18">
        <f t="shared" ca="1" si="115"/>
        <v>0</v>
      </c>
      <c r="AW208" s="18">
        <f t="shared" ca="1" si="115"/>
        <v>0</v>
      </c>
      <c r="AX208" s="18">
        <f t="shared" ca="1" si="115"/>
        <v>0</v>
      </c>
      <c r="AY208" s="18">
        <f t="shared" ca="1" si="116"/>
        <v>0</v>
      </c>
      <c r="AZ208" s="18">
        <f t="shared" ca="1" si="116"/>
        <v>0</v>
      </c>
      <c r="BA208" s="18">
        <f t="shared" ca="1" si="116"/>
        <v>0</v>
      </c>
      <c r="BB208" s="18">
        <f t="shared" ca="1" si="116"/>
        <v>0</v>
      </c>
      <c r="BC208" s="18">
        <f t="shared" ca="1" si="116"/>
        <v>0</v>
      </c>
      <c r="BD208" s="18">
        <f t="shared" ca="1" si="116"/>
        <v>0</v>
      </c>
      <c r="BE208" s="18">
        <f t="shared" ca="1" si="116"/>
        <v>0</v>
      </c>
      <c r="BF208" s="18">
        <f t="shared" ca="1" si="116"/>
        <v>0</v>
      </c>
      <c r="BG208" s="18">
        <f t="shared" ca="1" si="116"/>
        <v>0</v>
      </c>
      <c r="BH208" s="18">
        <f t="shared" ca="1" si="116"/>
        <v>0</v>
      </c>
      <c r="BI208" s="18">
        <f t="shared" ca="1" si="116"/>
        <v>0</v>
      </c>
    </row>
    <row r="209" spans="8:61" x14ac:dyDescent="0.35">
      <c r="H209" s="2" t="str">
        <f t="shared" si="90"/>
        <v>ON_Wind</v>
      </c>
      <c r="I209">
        <f t="shared" si="89"/>
        <v>4</v>
      </c>
      <c r="J209">
        <f t="shared" si="91"/>
        <v>27</v>
      </c>
      <c r="K209" s="18">
        <f t="shared" ref="K209:T218" ca="1" si="117">IF(K$28&gt;$J209,0,OFFSET($K$2,$I209,$J209-K$28))</f>
        <v>3.9064153988333294E-2</v>
      </c>
      <c r="L209" s="18">
        <f t="shared" ca="1" si="117"/>
        <v>4.1338428916999959E-2</v>
      </c>
      <c r="M209" s="18">
        <f t="shared" ca="1" si="117"/>
        <v>4.3612703845666637E-2</v>
      </c>
      <c r="N209" s="18">
        <f t="shared" ca="1" si="117"/>
        <v>4.5886978774333301E-2</v>
      </c>
      <c r="O209" s="18">
        <f t="shared" ca="1" si="117"/>
        <v>4.8161253702999972E-2</v>
      </c>
      <c r="P209" s="18">
        <f t="shared" ca="1" si="117"/>
        <v>5.0435528631666636E-2</v>
      </c>
      <c r="Q209" s="18">
        <f t="shared" ca="1" si="117"/>
        <v>5.2709803560333314E-2</v>
      </c>
      <c r="R209" s="18">
        <f t="shared" ca="1" si="117"/>
        <v>5.4984078488999978E-2</v>
      </c>
      <c r="S209" s="18">
        <f t="shared" ca="1" si="117"/>
        <v>5.7258353417666628E-2</v>
      </c>
      <c r="T209" s="18">
        <f t="shared" ca="1" si="117"/>
        <v>5.9532628346333306E-2</v>
      </c>
      <c r="U209" s="18">
        <f t="shared" ref="U209:AD218" ca="1" si="118">IF(U$28&gt;$J209,0,OFFSET($K$2,$I209,$J209-U$28))</f>
        <v>6.1806903274999971E-2</v>
      </c>
      <c r="V209" s="18">
        <f t="shared" ca="1" si="118"/>
        <v>6.4081178203666628E-2</v>
      </c>
      <c r="W209" s="18">
        <f t="shared" ca="1" si="118"/>
        <v>6.6355453132333292E-2</v>
      </c>
      <c r="X209" s="18">
        <f t="shared" ca="1" si="118"/>
        <v>6.8629728060999956E-2</v>
      </c>
      <c r="Y209" s="18">
        <f t="shared" ca="1" si="118"/>
        <v>7.0904002989666606E-2</v>
      </c>
      <c r="Z209" s="18">
        <f t="shared" ca="1" si="118"/>
        <v>7.317827791833327E-2</v>
      </c>
      <c r="AA209" s="18">
        <f t="shared" ca="1" si="118"/>
        <v>7.5452552846999948E-2</v>
      </c>
      <c r="AB209" s="18">
        <f t="shared" ca="1" si="118"/>
        <v>7.772682777566664E-2</v>
      </c>
      <c r="AC209" s="18">
        <f t="shared" ca="1" si="118"/>
        <v>8.0001102704333291E-2</v>
      </c>
      <c r="AD209" s="18">
        <f t="shared" ca="1" si="118"/>
        <v>8.2275377632999969E-2</v>
      </c>
      <c r="AE209" s="18">
        <f t="shared" ref="AE209:AN218" ca="1" si="119">IF(AE$28&gt;$J209,0,OFFSET($K$2,$I209,$J209-AE$28))</f>
        <v>8.4549652561666647E-2</v>
      </c>
      <c r="AF209" s="18">
        <f t="shared" ca="1" si="119"/>
        <v>8.6823927490333325E-2</v>
      </c>
      <c r="AG209" s="18">
        <f t="shared" ca="1" si="119"/>
        <v>8.9725520597578032E-2</v>
      </c>
      <c r="AH209" s="18">
        <f t="shared" ca="1" si="119"/>
        <v>9.3881750061978783E-2</v>
      </c>
      <c r="AI209" s="18">
        <f t="shared" ca="1" si="119"/>
        <v>9.8665297704957619E-2</v>
      </c>
      <c r="AJ209" s="18">
        <f t="shared" ca="1" si="119"/>
        <v>0.10428526958604049</v>
      </c>
      <c r="AK209" s="18">
        <f t="shared" ca="1" si="119"/>
        <v>0.11213570610206747</v>
      </c>
      <c r="AL209" s="18">
        <f t="shared" ca="1" si="119"/>
        <v>0.11736527014289697</v>
      </c>
      <c r="AM209" s="18">
        <f t="shared" ca="1" si="119"/>
        <v>0</v>
      </c>
      <c r="AN209" s="18">
        <f t="shared" ca="1" si="119"/>
        <v>0</v>
      </c>
      <c r="AO209" s="18">
        <f t="shared" ref="AO209:AX218" ca="1" si="120">IF(AO$28&gt;$J209,0,OFFSET($K$2,$I209,$J209-AO$28))</f>
        <v>0</v>
      </c>
      <c r="AP209" s="18">
        <f t="shared" ca="1" si="120"/>
        <v>0</v>
      </c>
      <c r="AQ209" s="18">
        <f t="shared" ca="1" si="120"/>
        <v>0</v>
      </c>
      <c r="AR209" s="18">
        <f t="shared" ca="1" si="120"/>
        <v>0</v>
      </c>
      <c r="AS209" s="18">
        <f t="shared" ca="1" si="120"/>
        <v>0</v>
      </c>
      <c r="AT209" s="18">
        <f t="shared" ca="1" si="120"/>
        <v>0</v>
      </c>
      <c r="AU209" s="18">
        <f t="shared" ca="1" si="120"/>
        <v>0</v>
      </c>
      <c r="AV209" s="18">
        <f t="shared" ca="1" si="120"/>
        <v>0</v>
      </c>
      <c r="AW209" s="18">
        <f t="shared" ca="1" si="120"/>
        <v>0</v>
      </c>
      <c r="AX209" s="18">
        <f t="shared" ca="1" si="120"/>
        <v>0</v>
      </c>
      <c r="AY209" s="18">
        <f t="shared" ref="AY209:BI218" ca="1" si="121">IF(AY$28&gt;$J209,0,OFFSET($K$2,$I209,$J209-AY$28))</f>
        <v>0</v>
      </c>
      <c r="AZ209" s="18">
        <f t="shared" ca="1" si="121"/>
        <v>0</v>
      </c>
      <c r="BA209" s="18">
        <f t="shared" ca="1" si="121"/>
        <v>0</v>
      </c>
      <c r="BB209" s="18">
        <f t="shared" ca="1" si="121"/>
        <v>0</v>
      </c>
      <c r="BC209" s="18">
        <f t="shared" ca="1" si="121"/>
        <v>0</v>
      </c>
      <c r="BD209" s="18">
        <f t="shared" ca="1" si="121"/>
        <v>0</v>
      </c>
      <c r="BE209" s="18">
        <f t="shared" ca="1" si="121"/>
        <v>0</v>
      </c>
      <c r="BF209" s="18">
        <f t="shared" ca="1" si="121"/>
        <v>0</v>
      </c>
      <c r="BG209" s="18">
        <f t="shared" ca="1" si="121"/>
        <v>0</v>
      </c>
      <c r="BH209" s="18">
        <f t="shared" ca="1" si="121"/>
        <v>0</v>
      </c>
      <c r="BI209" s="18">
        <f t="shared" ca="1" si="121"/>
        <v>0</v>
      </c>
    </row>
    <row r="210" spans="8:61" x14ac:dyDescent="0.35">
      <c r="H210" s="2" t="str">
        <f t="shared" si="90"/>
        <v>ON_Wind</v>
      </c>
      <c r="I210">
        <f t="shared" si="89"/>
        <v>4</v>
      </c>
      <c r="J210">
        <f t="shared" si="91"/>
        <v>28</v>
      </c>
      <c r="K210" s="18">
        <f t="shared" ca="1" si="117"/>
        <v>3.6789879059666623E-2</v>
      </c>
      <c r="L210" s="18">
        <f t="shared" ca="1" si="117"/>
        <v>3.9064153988333294E-2</v>
      </c>
      <c r="M210" s="18">
        <f t="shared" ca="1" si="117"/>
        <v>4.1338428916999959E-2</v>
      </c>
      <c r="N210" s="18">
        <f t="shared" ca="1" si="117"/>
        <v>4.3612703845666637E-2</v>
      </c>
      <c r="O210" s="18">
        <f t="shared" ca="1" si="117"/>
        <v>4.5886978774333301E-2</v>
      </c>
      <c r="P210" s="18">
        <f t="shared" ca="1" si="117"/>
        <v>4.8161253702999972E-2</v>
      </c>
      <c r="Q210" s="18">
        <f t="shared" ca="1" si="117"/>
        <v>5.0435528631666636E-2</v>
      </c>
      <c r="R210" s="18">
        <f t="shared" ca="1" si="117"/>
        <v>5.2709803560333314E-2</v>
      </c>
      <c r="S210" s="18">
        <f t="shared" ca="1" si="117"/>
        <v>5.4984078488999978E-2</v>
      </c>
      <c r="T210" s="18">
        <f t="shared" ca="1" si="117"/>
        <v>5.7258353417666628E-2</v>
      </c>
      <c r="U210" s="18">
        <f t="shared" ca="1" si="118"/>
        <v>5.9532628346333306E-2</v>
      </c>
      <c r="V210" s="18">
        <f t="shared" ca="1" si="118"/>
        <v>6.1806903274999971E-2</v>
      </c>
      <c r="W210" s="18">
        <f t="shared" ca="1" si="118"/>
        <v>6.4081178203666628E-2</v>
      </c>
      <c r="X210" s="18">
        <f t="shared" ca="1" si="118"/>
        <v>6.6355453132333292E-2</v>
      </c>
      <c r="Y210" s="18">
        <f t="shared" ca="1" si="118"/>
        <v>6.8629728060999956E-2</v>
      </c>
      <c r="Z210" s="18">
        <f t="shared" ca="1" si="118"/>
        <v>7.0904002989666606E-2</v>
      </c>
      <c r="AA210" s="18">
        <f t="shared" ca="1" si="118"/>
        <v>7.317827791833327E-2</v>
      </c>
      <c r="AB210" s="18">
        <f t="shared" ca="1" si="118"/>
        <v>7.5452552846999948E-2</v>
      </c>
      <c r="AC210" s="18">
        <f t="shared" ca="1" si="118"/>
        <v>7.772682777566664E-2</v>
      </c>
      <c r="AD210" s="18">
        <f t="shared" ca="1" si="118"/>
        <v>8.0001102704333291E-2</v>
      </c>
      <c r="AE210" s="18">
        <f t="shared" ca="1" si="119"/>
        <v>8.2275377632999969E-2</v>
      </c>
      <c r="AF210" s="18">
        <f t="shared" ca="1" si="119"/>
        <v>8.4549652561666647E-2</v>
      </c>
      <c r="AG210" s="18">
        <f t="shared" ca="1" si="119"/>
        <v>8.6823927490333325E-2</v>
      </c>
      <c r="AH210" s="18">
        <f t="shared" ca="1" si="119"/>
        <v>8.9725520597578032E-2</v>
      </c>
      <c r="AI210" s="18">
        <f t="shared" ca="1" si="119"/>
        <v>9.3881750061978783E-2</v>
      </c>
      <c r="AJ210" s="18">
        <f t="shared" ca="1" si="119"/>
        <v>9.8665297704957619E-2</v>
      </c>
      <c r="AK210" s="18">
        <f t="shared" ca="1" si="119"/>
        <v>0.10428526958604049</v>
      </c>
      <c r="AL210" s="18">
        <f t="shared" ca="1" si="119"/>
        <v>0.11213570610206747</v>
      </c>
      <c r="AM210" s="18">
        <f t="shared" ca="1" si="119"/>
        <v>0.11736527014289697</v>
      </c>
      <c r="AN210" s="18">
        <f t="shared" ca="1" si="119"/>
        <v>0</v>
      </c>
      <c r="AO210" s="18">
        <f t="shared" ca="1" si="120"/>
        <v>0</v>
      </c>
      <c r="AP210" s="18">
        <f t="shared" ca="1" si="120"/>
        <v>0</v>
      </c>
      <c r="AQ210" s="18">
        <f t="shared" ca="1" si="120"/>
        <v>0</v>
      </c>
      <c r="AR210" s="18">
        <f t="shared" ca="1" si="120"/>
        <v>0</v>
      </c>
      <c r="AS210" s="18">
        <f t="shared" ca="1" si="120"/>
        <v>0</v>
      </c>
      <c r="AT210" s="18">
        <f t="shared" ca="1" si="120"/>
        <v>0</v>
      </c>
      <c r="AU210" s="18">
        <f t="shared" ca="1" si="120"/>
        <v>0</v>
      </c>
      <c r="AV210" s="18">
        <f t="shared" ca="1" si="120"/>
        <v>0</v>
      </c>
      <c r="AW210" s="18">
        <f t="shared" ca="1" si="120"/>
        <v>0</v>
      </c>
      <c r="AX210" s="18">
        <f t="shared" ca="1" si="120"/>
        <v>0</v>
      </c>
      <c r="AY210" s="18">
        <f t="shared" ca="1" si="121"/>
        <v>0</v>
      </c>
      <c r="AZ210" s="18">
        <f t="shared" ca="1" si="121"/>
        <v>0</v>
      </c>
      <c r="BA210" s="18">
        <f t="shared" ca="1" si="121"/>
        <v>0</v>
      </c>
      <c r="BB210" s="18">
        <f t="shared" ca="1" si="121"/>
        <v>0</v>
      </c>
      <c r="BC210" s="18">
        <f t="shared" ca="1" si="121"/>
        <v>0</v>
      </c>
      <c r="BD210" s="18">
        <f t="shared" ca="1" si="121"/>
        <v>0</v>
      </c>
      <c r="BE210" s="18">
        <f t="shared" ca="1" si="121"/>
        <v>0</v>
      </c>
      <c r="BF210" s="18">
        <f t="shared" ca="1" si="121"/>
        <v>0</v>
      </c>
      <c r="BG210" s="18">
        <f t="shared" ca="1" si="121"/>
        <v>0</v>
      </c>
      <c r="BH210" s="18">
        <f t="shared" ca="1" si="121"/>
        <v>0</v>
      </c>
      <c r="BI210" s="18">
        <f t="shared" ca="1" si="121"/>
        <v>0</v>
      </c>
    </row>
    <row r="211" spans="8:61" x14ac:dyDescent="0.35">
      <c r="H211" s="2" t="str">
        <f t="shared" si="90"/>
        <v>ON_Wind</v>
      </c>
      <c r="I211">
        <f t="shared" si="89"/>
        <v>4</v>
      </c>
      <c r="J211">
        <f t="shared" si="91"/>
        <v>29</v>
      </c>
      <c r="K211" s="18">
        <f t="shared" ca="1" si="117"/>
        <v>3.4515604130999966E-2</v>
      </c>
      <c r="L211" s="18">
        <f t="shared" ca="1" si="117"/>
        <v>3.6789879059666623E-2</v>
      </c>
      <c r="M211" s="18">
        <f t="shared" ca="1" si="117"/>
        <v>3.9064153988333294E-2</v>
      </c>
      <c r="N211" s="18">
        <f t="shared" ca="1" si="117"/>
        <v>4.1338428916999959E-2</v>
      </c>
      <c r="O211" s="18">
        <f t="shared" ca="1" si="117"/>
        <v>4.3612703845666637E-2</v>
      </c>
      <c r="P211" s="18">
        <f t="shared" ca="1" si="117"/>
        <v>4.5886978774333301E-2</v>
      </c>
      <c r="Q211" s="18">
        <f t="shared" ca="1" si="117"/>
        <v>4.8161253702999972E-2</v>
      </c>
      <c r="R211" s="18">
        <f t="shared" ca="1" si="117"/>
        <v>5.0435528631666636E-2</v>
      </c>
      <c r="S211" s="18">
        <f t="shared" ca="1" si="117"/>
        <v>5.2709803560333314E-2</v>
      </c>
      <c r="T211" s="18">
        <f t="shared" ca="1" si="117"/>
        <v>5.4984078488999978E-2</v>
      </c>
      <c r="U211" s="18">
        <f t="shared" ca="1" si="118"/>
        <v>5.7258353417666628E-2</v>
      </c>
      <c r="V211" s="18">
        <f t="shared" ca="1" si="118"/>
        <v>5.9532628346333306E-2</v>
      </c>
      <c r="W211" s="18">
        <f t="shared" ca="1" si="118"/>
        <v>6.1806903274999971E-2</v>
      </c>
      <c r="X211" s="18">
        <f t="shared" ca="1" si="118"/>
        <v>6.4081178203666628E-2</v>
      </c>
      <c r="Y211" s="18">
        <f t="shared" ca="1" si="118"/>
        <v>6.6355453132333292E-2</v>
      </c>
      <c r="Z211" s="18">
        <f t="shared" ca="1" si="118"/>
        <v>6.8629728060999956E-2</v>
      </c>
      <c r="AA211" s="18">
        <f t="shared" ca="1" si="118"/>
        <v>7.0904002989666606E-2</v>
      </c>
      <c r="AB211" s="18">
        <f t="shared" ca="1" si="118"/>
        <v>7.317827791833327E-2</v>
      </c>
      <c r="AC211" s="18">
        <f t="shared" ca="1" si="118"/>
        <v>7.5452552846999948E-2</v>
      </c>
      <c r="AD211" s="18">
        <f t="shared" ca="1" si="118"/>
        <v>7.772682777566664E-2</v>
      </c>
      <c r="AE211" s="18">
        <f t="shared" ca="1" si="119"/>
        <v>8.0001102704333291E-2</v>
      </c>
      <c r="AF211" s="18">
        <f t="shared" ca="1" si="119"/>
        <v>8.2275377632999969E-2</v>
      </c>
      <c r="AG211" s="18">
        <f t="shared" ca="1" si="119"/>
        <v>8.4549652561666647E-2</v>
      </c>
      <c r="AH211" s="18">
        <f t="shared" ca="1" si="119"/>
        <v>8.6823927490333325E-2</v>
      </c>
      <c r="AI211" s="18">
        <f t="shared" ca="1" si="119"/>
        <v>8.9725520597578032E-2</v>
      </c>
      <c r="AJ211" s="18">
        <f t="shared" ca="1" si="119"/>
        <v>9.3881750061978783E-2</v>
      </c>
      <c r="AK211" s="18">
        <f t="shared" ca="1" si="119"/>
        <v>9.8665297704957619E-2</v>
      </c>
      <c r="AL211" s="18">
        <f t="shared" ca="1" si="119"/>
        <v>0.10428526958604049</v>
      </c>
      <c r="AM211" s="18">
        <f t="shared" ca="1" si="119"/>
        <v>0.11213570610206747</v>
      </c>
      <c r="AN211" s="18">
        <f t="shared" ca="1" si="119"/>
        <v>0.11736527014289697</v>
      </c>
      <c r="AO211" s="18">
        <f t="shared" ca="1" si="120"/>
        <v>0</v>
      </c>
      <c r="AP211" s="18">
        <f t="shared" ca="1" si="120"/>
        <v>0</v>
      </c>
      <c r="AQ211" s="18">
        <f t="shared" ca="1" si="120"/>
        <v>0</v>
      </c>
      <c r="AR211" s="18">
        <f t="shared" ca="1" si="120"/>
        <v>0</v>
      </c>
      <c r="AS211" s="18">
        <f t="shared" ca="1" si="120"/>
        <v>0</v>
      </c>
      <c r="AT211" s="18">
        <f t="shared" ca="1" si="120"/>
        <v>0</v>
      </c>
      <c r="AU211" s="18">
        <f t="shared" ca="1" si="120"/>
        <v>0</v>
      </c>
      <c r="AV211" s="18">
        <f t="shared" ca="1" si="120"/>
        <v>0</v>
      </c>
      <c r="AW211" s="18">
        <f t="shared" ca="1" si="120"/>
        <v>0</v>
      </c>
      <c r="AX211" s="18">
        <f t="shared" ca="1" si="120"/>
        <v>0</v>
      </c>
      <c r="AY211" s="18">
        <f t="shared" ca="1" si="121"/>
        <v>0</v>
      </c>
      <c r="AZ211" s="18">
        <f t="shared" ca="1" si="121"/>
        <v>0</v>
      </c>
      <c r="BA211" s="18">
        <f t="shared" ca="1" si="121"/>
        <v>0</v>
      </c>
      <c r="BB211" s="18">
        <f t="shared" ca="1" si="121"/>
        <v>0</v>
      </c>
      <c r="BC211" s="18">
        <f t="shared" ca="1" si="121"/>
        <v>0</v>
      </c>
      <c r="BD211" s="18">
        <f t="shared" ca="1" si="121"/>
        <v>0</v>
      </c>
      <c r="BE211" s="18">
        <f t="shared" ca="1" si="121"/>
        <v>0</v>
      </c>
      <c r="BF211" s="18">
        <f t="shared" ca="1" si="121"/>
        <v>0</v>
      </c>
      <c r="BG211" s="18">
        <f t="shared" ca="1" si="121"/>
        <v>0</v>
      </c>
      <c r="BH211" s="18">
        <f t="shared" ca="1" si="121"/>
        <v>0</v>
      </c>
      <c r="BI211" s="18">
        <f t="shared" ca="1" si="121"/>
        <v>0</v>
      </c>
    </row>
    <row r="212" spans="8:61" x14ac:dyDescent="0.35">
      <c r="H212" s="2" t="str">
        <f t="shared" si="90"/>
        <v>ON_Wind</v>
      </c>
      <c r="I212">
        <f t="shared" si="89"/>
        <v>4</v>
      </c>
      <c r="J212">
        <f t="shared" si="91"/>
        <v>30</v>
      </c>
      <c r="K212" s="18">
        <f t="shared" ca="1" si="117"/>
        <v>0</v>
      </c>
      <c r="L212" s="18">
        <f t="shared" ca="1" si="117"/>
        <v>3.4515604130999966E-2</v>
      </c>
      <c r="M212" s="18">
        <f t="shared" ca="1" si="117"/>
        <v>3.6789879059666623E-2</v>
      </c>
      <c r="N212" s="18">
        <f t="shared" ca="1" si="117"/>
        <v>3.9064153988333294E-2</v>
      </c>
      <c r="O212" s="18">
        <f t="shared" ca="1" si="117"/>
        <v>4.1338428916999959E-2</v>
      </c>
      <c r="P212" s="18">
        <f t="shared" ca="1" si="117"/>
        <v>4.3612703845666637E-2</v>
      </c>
      <c r="Q212" s="18">
        <f t="shared" ca="1" si="117"/>
        <v>4.5886978774333301E-2</v>
      </c>
      <c r="R212" s="18">
        <f t="shared" ca="1" si="117"/>
        <v>4.8161253702999972E-2</v>
      </c>
      <c r="S212" s="18">
        <f t="shared" ca="1" si="117"/>
        <v>5.0435528631666636E-2</v>
      </c>
      <c r="T212" s="18">
        <f t="shared" ca="1" si="117"/>
        <v>5.2709803560333314E-2</v>
      </c>
      <c r="U212" s="18">
        <f t="shared" ca="1" si="118"/>
        <v>5.4984078488999978E-2</v>
      </c>
      <c r="V212" s="18">
        <f t="shared" ca="1" si="118"/>
        <v>5.7258353417666628E-2</v>
      </c>
      <c r="W212" s="18">
        <f t="shared" ca="1" si="118"/>
        <v>5.9532628346333306E-2</v>
      </c>
      <c r="X212" s="18">
        <f t="shared" ca="1" si="118"/>
        <v>6.1806903274999971E-2</v>
      </c>
      <c r="Y212" s="18">
        <f t="shared" ca="1" si="118"/>
        <v>6.4081178203666628E-2</v>
      </c>
      <c r="Z212" s="18">
        <f t="shared" ca="1" si="118"/>
        <v>6.6355453132333292E-2</v>
      </c>
      <c r="AA212" s="18">
        <f t="shared" ca="1" si="118"/>
        <v>6.8629728060999956E-2</v>
      </c>
      <c r="AB212" s="18">
        <f t="shared" ca="1" si="118"/>
        <v>7.0904002989666606E-2</v>
      </c>
      <c r="AC212" s="18">
        <f t="shared" ca="1" si="118"/>
        <v>7.317827791833327E-2</v>
      </c>
      <c r="AD212" s="18">
        <f t="shared" ca="1" si="118"/>
        <v>7.5452552846999948E-2</v>
      </c>
      <c r="AE212" s="18">
        <f t="shared" ca="1" si="119"/>
        <v>7.772682777566664E-2</v>
      </c>
      <c r="AF212" s="18">
        <f t="shared" ca="1" si="119"/>
        <v>8.0001102704333291E-2</v>
      </c>
      <c r="AG212" s="18">
        <f t="shared" ca="1" si="119"/>
        <v>8.2275377632999969E-2</v>
      </c>
      <c r="AH212" s="18">
        <f t="shared" ca="1" si="119"/>
        <v>8.4549652561666647E-2</v>
      </c>
      <c r="AI212" s="18">
        <f t="shared" ca="1" si="119"/>
        <v>8.6823927490333325E-2</v>
      </c>
      <c r="AJ212" s="18">
        <f t="shared" ca="1" si="119"/>
        <v>8.9725520597578032E-2</v>
      </c>
      <c r="AK212" s="18">
        <f t="shared" ca="1" si="119"/>
        <v>9.3881750061978783E-2</v>
      </c>
      <c r="AL212" s="18">
        <f t="shared" ca="1" si="119"/>
        <v>9.8665297704957619E-2</v>
      </c>
      <c r="AM212" s="18">
        <f t="shared" ca="1" si="119"/>
        <v>0.10428526958604049</v>
      </c>
      <c r="AN212" s="18">
        <f t="shared" ca="1" si="119"/>
        <v>0.11213570610206747</v>
      </c>
      <c r="AO212" s="18">
        <f t="shared" ca="1" si="120"/>
        <v>0.11736527014289697</v>
      </c>
      <c r="AP212" s="18">
        <f t="shared" ca="1" si="120"/>
        <v>0</v>
      </c>
      <c r="AQ212" s="18">
        <f t="shared" ca="1" si="120"/>
        <v>0</v>
      </c>
      <c r="AR212" s="18">
        <f t="shared" ca="1" si="120"/>
        <v>0</v>
      </c>
      <c r="AS212" s="18">
        <f t="shared" ca="1" si="120"/>
        <v>0</v>
      </c>
      <c r="AT212" s="18">
        <f t="shared" ca="1" si="120"/>
        <v>0</v>
      </c>
      <c r="AU212" s="18">
        <f t="shared" ca="1" si="120"/>
        <v>0</v>
      </c>
      <c r="AV212" s="18">
        <f t="shared" ca="1" si="120"/>
        <v>0</v>
      </c>
      <c r="AW212" s="18">
        <f t="shared" ca="1" si="120"/>
        <v>0</v>
      </c>
      <c r="AX212" s="18">
        <f t="shared" ca="1" si="120"/>
        <v>0</v>
      </c>
      <c r="AY212" s="18">
        <f t="shared" ca="1" si="121"/>
        <v>0</v>
      </c>
      <c r="AZ212" s="18">
        <f t="shared" ca="1" si="121"/>
        <v>0</v>
      </c>
      <c r="BA212" s="18">
        <f t="shared" ca="1" si="121"/>
        <v>0</v>
      </c>
      <c r="BB212" s="18">
        <f t="shared" ca="1" si="121"/>
        <v>0</v>
      </c>
      <c r="BC212" s="18">
        <f t="shared" ca="1" si="121"/>
        <v>0</v>
      </c>
      <c r="BD212" s="18">
        <f t="shared" ca="1" si="121"/>
        <v>0</v>
      </c>
      <c r="BE212" s="18">
        <f t="shared" ca="1" si="121"/>
        <v>0</v>
      </c>
      <c r="BF212" s="18">
        <f t="shared" ca="1" si="121"/>
        <v>0</v>
      </c>
      <c r="BG212" s="18">
        <f t="shared" ca="1" si="121"/>
        <v>0</v>
      </c>
      <c r="BH212" s="18">
        <f t="shared" ca="1" si="121"/>
        <v>0</v>
      </c>
      <c r="BI212" s="18">
        <f t="shared" ca="1" si="121"/>
        <v>0</v>
      </c>
    </row>
    <row r="213" spans="8:61" x14ac:dyDescent="0.35">
      <c r="H213" s="2" t="str">
        <f t="shared" si="90"/>
        <v>ON_Wind</v>
      </c>
      <c r="I213">
        <f t="shared" si="89"/>
        <v>4</v>
      </c>
      <c r="J213">
        <f t="shared" si="91"/>
        <v>31</v>
      </c>
      <c r="K213" s="18">
        <f t="shared" ca="1" si="117"/>
        <v>0</v>
      </c>
      <c r="L213" s="18">
        <f t="shared" ca="1" si="117"/>
        <v>0</v>
      </c>
      <c r="M213" s="18">
        <f t="shared" ca="1" si="117"/>
        <v>3.4515604130999966E-2</v>
      </c>
      <c r="N213" s="18">
        <f t="shared" ca="1" si="117"/>
        <v>3.6789879059666623E-2</v>
      </c>
      <c r="O213" s="18">
        <f t="shared" ca="1" si="117"/>
        <v>3.9064153988333294E-2</v>
      </c>
      <c r="P213" s="18">
        <f t="shared" ca="1" si="117"/>
        <v>4.1338428916999959E-2</v>
      </c>
      <c r="Q213" s="18">
        <f t="shared" ca="1" si="117"/>
        <v>4.3612703845666637E-2</v>
      </c>
      <c r="R213" s="18">
        <f t="shared" ca="1" si="117"/>
        <v>4.5886978774333301E-2</v>
      </c>
      <c r="S213" s="18">
        <f t="shared" ca="1" si="117"/>
        <v>4.8161253702999972E-2</v>
      </c>
      <c r="T213" s="18">
        <f t="shared" ca="1" si="117"/>
        <v>5.0435528631666636E-2</v>
      </c>
      <c r="U213" s="18">
        <f t="shared" ca="1" si="118"/>
        <v>5.2709803560333314E-2</v>
      </c>
      <c r="V213" s="18">
        <f t="shared" ca="1" si="118"/>
        <v>5.4984078488999978E-2</v>
      </c>
      <c r="W213" s="18">
        <f t="shared" ca="1" si="118"/>
        <v>5.7258353417666628E-2</v>
      </c>
      <c r="X213" s="18">
        <f t="shared" ca="1" si="118"/>
        <v>5.9532628346333306E-2</v>
      </c>
      <c r="Y213" s="18">
        <f t="shared" ca="1" si="118"/>
        <v>6.1806903274999971E-2</v>
      </c>
      <c r="Z213" s="18">
        <f t="shared" ca="1" si="118"/>
        <v>6.4081178203666628E-2</v>
      </c>
      <c r="AA213" s="18">
        <f t="shared" ca="1" si="118"/>
        <v>6.6355453132333292E-2</v>
      </c>
      <c r="AB213" s="18">
        <f t="shared" ca="1" si="118"/>
        <v>6.8629728060999956E-2</v>
      </c>
      <c r="AC213" s="18">
        <f t="shared" ca="1" si="118"/>
        <v>7.0904002989666606E-2</v>
      </c>
      <c r="AD213" s="18">
        <f t="shared" ca="1" si="118"/>
        <v>7.317827791833327E-2</v>
      </c>
      <c r="AE213" s="18">
        <f t="shared" ca="1" si="119"/>
        <v>7.5452552846999948E-2</v>
      </c>
      <c r="AF213" s="18">
        <f t="shared" ca="1" si="119"/>
        <v>7.772682777566664E-2</v>
      </c>
      <c r="AG213" s="18">
        <f t="shared" ca="1" si="119"/>
        <v>8.0001102704333291E-2</v>
      </c>
      <c r="AH213" s="18">
        <f t="shared" ca="1" si="119"/>
        <v>8.2275377632999969E-2</v>
      </c>
      <c r="AI213" s="18">
        <f t="shared" ca="1" si="119"/>
        <v>8.4549652561666647E-2</v>
      </c>
      <c r="AJ213" s="18">
        <f t="shared" ca="1" si="119"/>
        <v>8.6823927490333325E-2</v>
      </c>
      <c r="AK213" s="18">
        <f t="shared" ca="1" si="119"/>
        <v>8.9725520597578032E-2</v>
      </c>
      <c r="AL213" s="18">
        <f t="shared" ca="1" si="119"/>
        <v>9.3881750061978783E-2</v>
      </c>
      <c r="AM213" s="18">
        <f t="shared" ca="1" si="119"/>
        <v>9.8665297704957619E-2</v>
      </c>
      <c r="AN213" s="18">
        <f t="shared" ca="1" si="119"/>
        <v>0.10428526958604049</v>
      </c>
      <c r="AO213" s="18">
        <f t="shared" ca="1" si="120"/>
        <v>0.11213570610206747</v>
      </c>
      <c r="AP213" s="18">
        <f t="shared" ca="1" si="120"/>
        <v>0.11736527014289697</v>
      </c>
      <c r="AQ213" s="18">
        <f t="shared" ca="1" si="120"/>
        <v>0</v>
      </c>
      <c r="AR213" s="18">
        <f t="shared" ca="1" si="120"/>
        <v>0</v>
      </c>
      <c r="AS213" s="18">
        <f t="shared" ca="1" si="120"/>
        <v>0</v>
      </c>
      <c r="AT213" s="18">
        <f t="shared" ca="1" si="120"/>
        <v>0</v>
      </c>
      <c r="AU213" s="18">
        <f t="shared" ca="1" si="120"/>
        <v>0</v>
      </c>
      <c r="AV213" s="18">
        <f t="shared" ca="1" si="120"/>
        <v>0</v>
      </c>
      <c r="AW213" s="18">
        <f t="shared" ca="1" si="120"/>
        <v>0</v>
      </c>
      <c r="AX213" s="18">
        <f t="shared" ca="1" si="120"/>
        <v>0</v>
      </c>
      <c r="AY213" s="18">
        <f t="shared" ca="1" si="121"/>
        <v>0</v>
      </c>
      <c r="AZ213" s="18">
        <f t="shared" ca="1" si="121"/>
        <v>0</v>
      </c>
      <c r="BA213" s="18">
        <f t="shared" ca="1" si="121"/>
        <v>0</v>
      </c>
      <c r="BB213" s="18">
        <f t="shared" ca="1" si="121"/>
        <v>0</v>
      </c>
      <c r="BC213" s="18">
        <f t="shared" ca="1" si="121"/>
        <v>0</v>
      </c>
      <c r="BD213" s="18">
        <f t="shared" ca="1" si="121"/>
        <v>0</v>
      </c>
      <c r="BE213" s="18">
        <f t="shared" ca="1" si="121"/>
        <v>0</v>
      </c>
      <c r="BF213" s="18">
        <f t="shared" ca="1" si="121"/>
        <v>0</v>
      </c>
      <c r="BG213" s="18">
        <f t="shared" ca="1" si="121"/>
        <v>0</v>
      </c>
      <c r="BH213" s="18">
        <f t="shared" ca="1" si="121"/>
        <v>0</v>
      </c>
      <c r="BI213" s="18">
        <f t="shared" ca="1" si="121"/>
        <v>0</v>
      </c>
    </row>
    <row r="214" spans="8:61" x14ac:dyDescent="0.35">
      <c r="H214" s="2" t="str">
        <f t="shared" si="90"/>
        <v>ON_Wind</v>
      </c>
      <c r="I214">
        <f t="shared" si="89"/>
        <v>4</v>
      </c>
      <c r="J214">
        <f t="shared" si="91"/>
        <v>32</v>
      </c>
      <c r="K214" s="18">
        <f t="shared" ca="1" si="117"/>
        <v>0</v>
      </c>
      <c r="L214" s="18">
        <f t="shared" ca="1" si="117"/>
        <v>0</v>
      </c>
      <c r="M214" s="18">
        <f t="shared" ca="1" si="117"/>
        <v>0</v>
      </c>
      <c r="N214" s="18">
        <f t="shared" ca="1" si="117"/>
        <v>3.4515604130999966E-2</v>
      </c>
      <c r="O214" s="18">
        <f t="shared" ca="1" si="117"/>
        <v>3.6789879059666623E-2</v>
      </c>
      <c r="P214" s="18">
        <f t="shared" ca="1" si="117"/>
        <v>3.9064153988333294E-2</v>
      </c>
      <c r="Q214" s="18">
        <f t="shared" ca="1" si="117"/>
        <v>4.1338428916999959E-2</v>
      </c>
      <c r="R214" s="18">
        <f t="shared" ca="1" si="117"/>
        <v>4.3612703845666637E-2</v>
      </c>
      <c r="S214" s="18">
        <f t="shared" ca="1" si="117"/>
        <v>4.5886978774333301E-2</v>
      </c>
      <c r="T214" s="18">
        <f t="shared" ca="1" si="117"/>
        <v>4.8161253702999972E-2</v>
      </c>
      <c r="U214" s="18">
        <f t="shared" ca="1" si="118"/>
        <v>5.0435528631666636E-2</v>
      </c>
      <c r="V214" s="18">
        <f t="shared" ca="1" si="118"/>
        <v>5.2709803560333314E-2</v>
      </c>
      <c r="W214" s="18">
        <f t="shared" ca="1" si="118"/>
        <v>5.4984078488999978E-2</v>
      </c>
      <c r="X214" s="18">
        <f t="shared" ca="1" si="118"/>
        <v>5.7258353417666628E-2</v>
      </c>
      <c r="Y214" s="18">
        <f t="shared" ca="1" si="118"/>
        <v>5.9532628346333306E-2</v>
      </c>
      <c r="Z214" s="18">
        <f t="shared" ca="1" si="118"/>
        <v>6.1806903274999971E-2</v>
      </c>
      <c r="AA214" s="18">
        <f t="shared" ca="1" si="118"/>
        <v>6.4081178203666628E-2</v>
      </c>
      <c r="AB214" s="18">
        <f t="shared" ca="1" si="118"/>
        <v>6.6355453132333292E-2</v>
      </c>
      <c r="AC214" s="18">
        <f t="shared" ca="1" si="118"/>
        <v>6.8629728060999956E-2</v>
      </c>
      <c r="AD214" s="18">
        <f t="shared" ca="1" si="118"/>
        <v>7.0904002989666606E-2</v>
      </c>
      <c r="AE214" s="18">
        <f t="shared" ca="1" si="119"/>
        <v>7.317827791833327E-2</v>
      </c>
      <c r="AF214" s="18">
        <f t="shared" ca="1" si="119"/>
        <v>7.5452552846999948E-2</v>
      </c>
      <c r="AG214" s="18">
        <f t="shared" ca="1" si="119"/>
        <v>7.772682777566664E-2</v>
      </c>
      <c r="AH214" s="18">
        <f t="shared" ca="1" si="119"/>
        <v>8.0001102704333291E-2</v>
      </c>
      <c r="AI214" s="18">
        <f t="shared" ca="1" si="119"/>
        <v>8.2275377632999969E-2</v>
      </c>
      <c r="AJ214" s="18">
        <f t="shared" ca="1" si="119"/>
        <v>8.4549652561666647E-2</v>
      </c>
      <c r="AK214" s="18">
        <f t="shared" ca="1" si="119"/>
        <v>8.6823927490333325E-2</v>
      </c>
      <c r="AL214" s="18">
        <f t="shared" ca="1" si="119"/>
        <v>8.9725520597578032E-2</v>
      </c>
      <c r="AM214" s="18">
        <f t="shared" ca="1" si="119"/>
        <v>9.3881750061978783E-2</v>
      </c>
      <c r="AN214" s="18">
        <f t="shared" ca="1" si="119"/>
        <v>9.8665297704957619E-2</v>
      </c>
      <c r="AO214" s="18">
        <f t="shared" ca="1" si="120"/>
        <v>0.10428526958604049</v>
      </c>
      <c r="AP214" s="18">
        <f t="shared" ca="1" si="120"/>
        <v>0.11213570610206747</v>
      </c>
      <c r="AQ214" s="18">
        <f t="shared" ca="1" si="120"/>
        <v>0.11736527014289697</v>
      </c>
      <c r="AR214" s="18">
        <f t="shared" ca="1" si="120"/>
        <v>0</v>
      </c>
      <c r="AS214" s="18">
        <f t="shared" ca="1" si="120"/>
        <v>0</v>
      </c>
      <c r="AT214" s="18">
        <f t="shared" ca="1" si="120"/>
        <v>0</v>
      </c>
      <c r="AU214" s="18">
        <f t="shared" ca="1" si="120"/>
        <v>0</v>
      </c>
      <c r="AV214" s="18">
        <f t="shared" ca="1" si="120"/>
        <v>0</v>
      </c>
      <c r="AW214" s="18">
        <f t="shared" ca="1" si="120"/>
        <v>0</v>
      </c>
      <c r="AX214" s="18">
        <f t="shared" ca="1" si="120"/>
        <v>0</v>
      </c>
      <c r="AY214" s="18">
        <f t="shared" ca="1" si="121"/>
        <v>0</v>
      </c>
      <c r="AZ214" s="18">
        <f t="shared" ca="1" si="121"/>
        <v>0</v>
      </c>
      <c r="BA214" s="18">
        <f t="shared" ca="1" si="121"/>
        <v>0</v>
      </c>
      <c r="BB214" s="18">
        <f t="shared" ca="1" si="121"/>
        <v>0</v>
      </c>
      <c r="BC214" s="18">
        <f t="shared" ca="1" si="121"/>
        <v>0</v>
      </c>
      <c r="BD214" s="18">
        <f t="shared" ca="1" si="121"/>
        <v>0</v>
      </c>
      <c r="BE214" s="18">
        <f t="shared" ca="1" si="121"/>
        <v>0</v>
      </c>
      <c r="BF214" s="18">
        <f t="shared" ca="1" si="121"/>
        <v>0</v>
      </c>
      <c r="BG214" s="18">
        <f t="shared" ca="1" si="121"/>
        <v>0</v>
      </c>
      <c r="BH214" s="18">
        <f t="shared" ca="1" si="121"/>
        <v>0</v>
      </c>
      <c r="BI214" s="18">
        <f t="shared" ca="1" si="121"/>
        <v>0</v>
      </c>
    </row>
    <row r="215" spans="8:61" x14ac:dyDescent="0.35">
      <c r="H215" s="2" t="str">
        <f t="shared" si="90"/>
        <v>ON_Wind</v>
      </c>
      <c r="I215">
        <f t="shared" si="89"/>
        <v>4</v>
      </c>
      <c r="J215">
        <f t="shared" si="91"/>
        <v>33</v>
      </c>
      <c r="K215" s="18">
        <f t="shared" ca="1" si="117"/>
        <v>0</v>
      </c>
      <c r="L215" s="18">
        <f t="shared" ca="1" si="117"/>
        <v>0</v>
      </c>
      <c r="M215" s="18">
        <f t="shared" ca="1" si="117"/>
        <v>0</v>
      </c>
      <c r="N215" s="18">
        <f t="shared" ca="1" si="117"/>
        <v>0</v>
      </c>
      <c r="O215" s="18">
        <f t="shared" ca="1" si="117"/>
        <v>3.4515604130999966E-2</v>
      </c>
      <c r="P215" s="18">
        <f t="shared" ca="1" si="117"/>
        <v>3.6789879059666623E-2</v>
      </c>
      <c r="Q215" s="18">
        <f t="shared" ca="1" si="117"/>
        <v>3.9064153988333294E-2</v>
      </c>
      <c r="R215" s="18">
        <f t="shared" ca="1" si="117"/>
        <v>4.1338428916999959E-2</v>
      </c>
      <c r="S215" s="18">
        <f t="shared" ca="1" si="117"/>
        <v>4.3612703845666637E-2</v>
      </c>
      <c r="T215" s="18">
        <f t="shared" ca="1" si="117"/>
        <v>4.5886978774333301E-2</v>
      </c>
      <c r="U215" s="18">
        <f t="shared" ca="1" si="118"/>
        <v>4.8161253702999972E-2</v>
      </c>
      <c r="V215" s="18">
        <f t="shared" ca="1" si="118"/>
        <v>5.0435528631666636E-2</v>
      </c>
      <c r="W215" s="18">
        <f t="shared" ca="1" si="118"/>
        <v>5.2709803560333314E-2</v>
      </c>
      <c r="X215" s="18">
        <f t="shared" ca="1" si="118"/>
        <v>5.4984078488999978E-2</v>
      </c>
      <c r="Y215" s="18">
        <f t="shared" ca="1" si="118"/>
        <v>5.7258353417666628E-2</v>
      </c>
      <c r="Z215" s="18">
        <f t="shared" ca="1" si="118"/>
        <v>5.9532628346333306E-2</v>
      </c>
      <c r="AA215" s="18">
        <f t="shared" ca="1" si="118"/>
        <v>6.1806903274999971E-2</v>
      </c>
      <c r="AB215" s="18">
        <f t="shared" ca="1" si="118"/>
        <v>6.4081178203666628E-2</v>
      </c>
      <c r="AC215" s="18">
        <f t="shared" ca="1" si="118"/>
        <v>6.6355453132333292E-2</v>
      </c>
      <c r="AD215" s="18">
        <f t="shared" ca="1" si="118"/>
        <v>6.8629728060999956E-2</v>
      </c>
      <c r="AE215" s="18">
        <f t="shared" ca="1" si="119"/>
        <v>7.0904002989666606E-2</v>
      </c>
      <c r="AF215" s="18">
        <f t="shared" ca="1" si="119"/>
        <v>7.317827791833327E-2</v>
      </c>
      <c r="AG215" s="18">
        <f t="shared" ca="1" si="119"/>
        <v>7.5452552846999948E-2</v>
      </c>
      <c r="AH215" s="18">
        <f t="shared" ca="1" si="119"/>
        <v>7.772682777566664E-2</v>
      </c>
      <c r="AI215" s="18">
        <f t="shared" ca="1" si="119"/>
        <v>8.0001102704333291E-2</v>
      </c>
      <c r="AJ215" s="18">
        <f t="shared" ca="1" si="119"/>
        <v>8.2275377632999969E-2</v>
      </c>
      <c r="AK215" s="18">
        <f t="shared" ca="1" si="119"/>
        <v>8.4549652561666647E-2</v>
      </c>
      <c r="AL215" s="18">
        <f t="shared" ca="1" si="119"/>
        <v>8.6823927490333325E-2</v>
      </c>
      <c r="AM215" s="18">
        <f t="shared" ca="1" si="119"/>
        <v>8.9725520597578032E-2</v>
      </c>
      <c r="AN215" s="18">
        <f t="shared" ca="1" si="119"/>
        <v>9.3881750061978783E-2</v>
      </c>
      <c r="AO215" s="18">
        <f t="shared" ca="1" si="120"/>
        <v>9.8665297704957619E-2</v>
      </c>
      <c r="AP215" s="18">
        <f t="shared" ca="1" si="120"/>
        <v>0.10428526958604049</v>
      </c>
      <c r="AQ215" s="18">
        <f t="shared" ca="1" si="120"/>
        <v>0.11213570610206747</v>
      </c>
      <c r="AR215" s="18">
        <f t="shared" ca="1" si="120"/>
        <v>0.11736527014289697</v>
      </c>
      <c r="AS215" s="18">
        <f t="shared" ca="1" si="120"/>
        <v>0</v>
      </c>
      <c r="AT215" s="18">
        <f t="shared" ca="1" si="120"/>
        <v>0</v>
      </c>
      <c r="AU215" s="18">
        <f t="shared" ca="1" si="120"/>
        <v>0</v>
      </c>
      <c r="AV215" s="18">
        <f t="shared" ca="1" si="120"/>
        <v>0</v>
      </c>
      <c r="AW215" s="18">
        <f t="shared" ca="1" si="120"/>
        <v>0</v>
      </c>
      <c r="AX215" s="18">
        <f t="shared" ca="1" si="120"/>
        <v>0</v>
      </c>
      <c r="AY215" s="18">
        <f t="shared" ca="1" si="121"/>
        <v>0</v>
      </c>
      <c r="AZ215" s="18">
        <f t="shared" ca="1" si="121"/>
        <v>0</v>
      </c>
      <c r="BA215" s="18">
        <f t="shared" ca="1" si="121"/>
        <v>0</v>
      </c>
      <c r="BB215" s="18">
        <f t="shared" ca="1" si="121"/>
        <v>0</v>
      </c>
      <c r="BC215" s="18">
        <f t="shared" ca="1" si="121"/>
        <v>0</v>
      </c>
      <c r="BD215" s="18">
        <f t="shared" ca="1" si="121"/>
        <v>0</v>
      </c>
      <c r="BE215" s="18">
        <f t="shared" ca="1" si="121"/>
        <v>0</v>
      </c>
      <c r="BF215" s="18">
        <f t="shared" ca="1" si="121"/>
        <v>0</v>
      </c>
      <c r="BG215" s="18">
        <f t="shared" ca="1" si="121"/>
        <v>0</v>
      </c>
      <c r="BH215" s="18">
        <f t="shared" ca="1" si="121"/>
        <v>0</v>
      </c>
      <c r="BI215" s="18">
        <f t="shared" ca="1" si="121"/>
        <v>0</v>
      </c>
    </row>
    <row r="216" spans="8:61" x14ac:dyDescent="0.35">
      <c r="H216" s="2" t="str">
        <f t="shared" si="90"/>
        <v>ON_Wind</v>
      </c>
      <c r="I216">
        <f t="shared" ref="I216:I279" si="122">IF(J215=$I$26,I215+1,I215)</f>
        <v>4</v>
      </c>
      <c r="J216">
        <f t="shared" si="91"/>
        <v>34</v>
      </c>
      <c r="K216" s="18">
        <f t="shared" ca="1" si="117"/>
        <v>0</v>
      </c>
      <c r="L216" s="18">
        <f t="shared" ca="1" si="117"/>
        <v>0</v>
      </c>
      <c r="M216" s="18">
        <f t="shared" ca="1" si="117"/>
        <v>0</v>
      </c>
      <c r="N216" s="18">
        <f t="shared" ca="1" si="117"/>
        <v>0</v>
      </c>
      <c r="O216" s="18">
        <f t="shared" ca="1" si="117"/>
        <v>0</v>
      </c>
      <c r="P216" s="18">
        <f t="shared" ca="1" si="117"/>
        <v>3.4515604130999966E-2</v>
      </c>
      <c r="Q216" s="18">
        <f t="shared" ca="1" si="117"/>
        <v>3.6789879059666623E-2</v>
      </c>
      <c r="R216" s="18">
        <f t="shared" ca="1" si="117"/>
        <v>3.9064153988333294E-2</v>
      </c>
      <c r="S216" s="18">
        <f t="shared" ca="1" si="117"/>
        <v>4.1338428916999959E-2</v>
      </c>
      <c r="T216" s="18">
        <f t="shared" ca="1" si="117"/>
        <v>4.3612703845666637E-2</v>
      </c>
      <c r="U216" s="18">
        <f t="shared" ca="1" si="118"/>
        <v>4.5886978774333301E-2</v>
      </c>
      <c r="V216" s="18">
        <f t="shared" ca="1" si="118"/>
        <v>4.8161253702999972E-2</v>
      </c>
      <c r="W216" s="18">
        <f t="shared" ca="1" si="118"/>
        <v>5.0435528631666636E-2</v>
      </c>
      <c r="X216" s="18">
        <f t="shared" ca="1" si="118"/>
        <v>5.2709803560333314E-2</v>
      </c>
      <c r="Y216" s="18">
        <f t="shared" ca="1" si="118"/>
        <v>5.4984078488999978E-2</v>
      </c>
      <c r="Z216" s="18">
        <f t="shared" ca="1" si="118"/>
        <v>5.7258353417666628E-2</v>
      </c>
      <c r="AA216" s="18">
        <f t="shared" ca="1" si="118"/>
        <v>5.9532628346333306E-2</v>
      </c>
      <c r="AB216" s="18">
        <f t="shared" ca="1" si="118"/>
        <v>6.1806903274999971E-2</v>
      </c>
      <c r="AC216" s="18">
        <f t="shared" ca="1" si="118"/>
        <v>6.4081178203666628E-2</v>
      </c>
      <c r="AD216" s="18">
        <f t="shared" ca="1" si="118"/>
        <v>6.6355453132333292E-2</v>
      </c>
      <c r="AE216" s="18">
        <f t="shared" ca="1" si="119"/>
        <v>6.8629728060999956E-2</v>
      </c>
      <c r="AF216" s="18">
        <f t="shared" ca="1" si="119"/>
        <v>7.0904002989666606E-2</v>
      </c>
      <c r="AG216" s="18">
        <f t="shared" ca="1" si="119"/>
        <v>7.317827791833327E-2</v>
      </c>
      <c r="AH216" s="18">
        <f t="shared" ca="1" si="119"/>
        <v>7.5452552846999948E-2</v>
      </c>
      <c r="AI216" s="18">
        <f t="shared" ca="1" si="119"/>
        <v>7.772682777566664E-2</v>
      </c>
      <c r="AJ216" s="18">
        <f t="shared" ca="1" si="119"/>
        <v>8.0001102704333291E-2</v>
      </c>
      <c r="AK216" s="18">
        <f t="shared" ca="1" si="119"/>
        <v>8.2275377632999969E-2</v>
      </c>
      <c r="AL216" s="18">
        <f t="shared" ca="1" si="119"/>
        <v>8.4549652561666647E-2</v>
      </c>
      <c r="AM216" s="18">
        <f t="shared" ca="1" si="119"/>
        <v>8.6823927490333325E-2</v>
      </c>
      <c r="AN216" s="18">
        <f t="shared" ca="1" si="119"/>
        <v>8.9725520597578032E-2</v>
      </c>
      <c r="AO216" s="18">
        <f t="shared" ca="1" si="120"/>
        <v>9.3881750061978783E-2</v>
      </c>
      <c r="AP216" s="18">
        <f t="shared" ca="1" si="120"/>
        <v>9.8665297704957619E-2</v>
      </c>
      <c r="AQ216" s="18">
        <f t="shared" ca="1" si="120"/>
        <v>0.10428526958604049</v>
      </c>
      <c r="AR216" s="18">
        <f t="shared" ca="1" si="120"/>
        <v>0.11213570610206747</v>
      </c>
      <c r="AS216" s="18">
        <f t="shared" ca="1" si="120"/>
        <v>0.11736527014289697</v>
      </c>
      <c r="AT216" s="18">
        <f t="shared" ca="1" si="120"/>
        <v>0</v>
      </c>
      <c r="AU216" s="18">
        <f t="shared" ca="1" si="120"/>
        <v>0</v>
      </c>
      <c r="AV216" s="18">
        <f t="shared" ca="1" si="120"/>
        <v>0</v>
      </c>
      <c r="AW216" s="18">
        <f t="shared" ca="1" si="120"/>
        <v>0</v>
      </c>
      <c r="AX216" s="18">
        <f t="shared" ca="1" si="120"/>
        <v>0</v>
      </c>
      <c r="AY216" s="18">
        <f t="shared" ca="1" si="121"/>
        <v>0</v>
      </c>
      <c r="AZ216" s="18">
        <f t="shared" ca="1" si="121"/>
        <v>0</v>
      </c>
      <c r="BA216" s="18">
        <f t="shared" ca="1" si="121"/>
        <v>0</v>
      </c>
      <c r="BB216" s="18">
        <f t="shared" ca="1" si="121"/>
        <v>0</v>
      </c>
      <c r="BC216" s="18">
        <f t="shared" ca="1" si="121"/>
        <v>0</v>
      </c>
      <c r="BD216" s="18">
        <f t="shared" ca="1" si="121"/>
        <v>0</v>
      </c>
      <c r="BE216" s="18">
        <f t="shared" ca="1" si="121"/>
        <v>0</v>
      </c>
      <c r="BF216" s="18">
        <f t="shared" ca="1" si="121"/>
        <v>0</v>
      </c>
      <c r="BG216" s="18">
        <f t="shared" ca="1" si="121"/>
        <v>0</v>
      </c>
      <c r="BH216" s="18">
        <f t="shared" ca="1" si="121"/>
        <v>0</v>
      </c>
      <c r="BI216" s="18">
        <f t="shared" ca="1" si="121"/>
        <v>0</v>
      </c>
    </row>
    <row r="217" spans="8:61" x14ac:dyDescent="0.35">
      <c r="H217" s="2" t="str">
        <f t="shared" si="90"/>
        <v>ON_Wind</v>
      </c>
      <c r="I217">
        <f t="shared" si="122"/>
        <v>4</v>
      </c>
      <c r="J217">
        <f t="shared" si="91"/>
        <v>35</v>
      </c>
      <c r="K217" s="18">
        <f t="shared" ca="1" si="117"/>
        <v>0</v>
      </c>
      <c r="L217" s="18">
        <f t="shared" ca="1" si="117"/>
        <v>0</v>
      </c>
      <c r="M217" s="18">
        <f t="shared" ca="1" si="117"/>
        <v>0</v>
      </c>
      <c r="N217" s="18">
        <f t="shared" ca="1" si="117"/>
        <v>0</v>
      </c>
      <c r="O217" s="18">
        <f t="shared" ca="1" si="117"/>
        <v>0</v>
      </c>
      <c r="P217" s="18">
        <f t="shared" ca="1" si="117"/>
        <v>0</v>
      </c>
      <c r="Q217" s="18">
        <f t="shared" ca="1" si="117"/>
        <v>3.4515604130999966E-2</v>
      </c>
      <c r="R217" s="18">
        <f t="shared" ca="1" si="117"/>
        <v>3.6789879059666623E-2</v>
      </c>
      <c r="S217" s="18">
        <f t="shared" ca="1" si="117"/>
        <v>3.9064153988333294E-2</v>
      </c>
      <c r="T217" s="18">
        <f t="shared" ca="1" si="117"/>
        <v>4.1338428916999959E-2</v>
      </c>
      <c r="U217" s="18">
        <f t="shared" ca="1" si="118"/>
        <v>4.3612703845666637E-2</v>
      </c>
      <c r="V217" s="18">
        <f t="shared" ca="1" si="118"/>
        <v>4.5886978774333301E-2</v>
      </c>
      <c r="W217" s="18">
        <f t="shared" ca="1" si="118"/>
        <v>4.8161253702999972E-2</v>
      </c>
      <c r="X217" s="18">
        <f t="shared" ca="1" si="118"/>
        <v>5.0435528631666636E-2</v>
      </c>
      <c r="Y217" s="18">
        <f t="shared" ca="1" si="118"/>
        <v>5.2709803560333314E-2</v>
      </c>
      <c r="Z217" s="18">
        <f t="shared" ca="1" si="118"/>
        <v>5.4984078488999978E-2</v>
      </c>
      <c r="AA217" s="18">
        <f t="shared" ca="1" si="118"/>
        <v>5.7258353417666628E-2</v>
      </c>
      <c r="AB217" s="18">
        <f t="shared" ca="1" si="118"/>
        <v>5.9532628346333306E-2</v>
      </c>
      <c r="AC217" s="18">
        <f t="shared" ca="1" si="118"/>
        <v>6.1806903274999971E-2</v>
      </c>
      <c r="AD217" s="18">
        <f t="shared" ca="1" si="118"/>
        <v>6.4081178203666628E-2</v>
      </c>
      <c r="AE217" s="18">
        <f t="shared" ca="1" si="119"/>
        <v>6.6355453132333292E-2</v>
      </c>
      <c r="AF217" s="18">
        <f t="shared" ca="1" si="119"/>
        <v>6.8629728060999956E-2</v>
      </c>
      <c r="AG217" s="18">
        <f t="shared" ca="1" si="119"/>
        <v>7.0904002989666606E-2</v>
      </c>
      <c r="AH217" s="18">
        <f t="shared" ca="1" si="119"/>
        <v>7.317827791833327E-2</v>
      </c>
      <c r="AI217" s="18">
        <f t="shared" ca="1" si="119"/>
        <v>7.5452552846999948E-2</v>
      </c>
      <c r="AJ217" s="18">
        <f t="shared" ca="1" si="119"/>
        <v>7.772682777566664E-2</v>
      </c>
      <c r="AK217" s="18">
        <f t="shared" ca="1" si="119"/>
        <v>8.0001102704333291E-2</v>
      </c>
      <c r="AL217" s="18">
        <f t="shared" ca="1" si="119"/>
        <v>8.2275377632999969E-2</v>
      </c>
      <c r="AM217" s="18">
        <f t="shared" ca="1" si="119"/>
        <v>8.4549652561666647E-2</v>
      </c>
      <c r="AN217" s="18">
        <f t="shared" ca="1" si="119"/>
        <v>8.6823927490333325E-2</v>
      </c>
      <c r="AO217" s="18">
        <f t="shared" ca="1" si="120"/>
        <v>8.9725520597578032E-2</v>
      </c>
      <c r="AP217" s="18">
        <f t="shared" ca="1" si="120"/>
        <v>9.3881750061978783E-2</v>
      </c>
      <c r="AQ217" s="18">
        <f t="shared" ca="1" si="120"/>
        <v>9.8665297704957619E-2</v>
      </c>
      <c r="AR217" s="18">
        <f t="shared" ca="1" si="120"/>
        <v>0.10428526958604049</v>
      </c>
      <c r="AS217" s="18">
        <f t="shared" ca="1" si="120"/>
        <v>0.11213570610206747</v>
      </c>
      <c r="AT217" s="18">
        <f t="shared" ca="1" si="120"/>
        <v>0.11736527014289697</v>
      </c>
      <c r="AU217" s="18">
        <f t="shared" ca="1" si="120"/>
        <v>0</v>
      </c>
      <c r="AV217" s="18">
        <f t="shared" ca="1" si="120"/>
        <v>0</v>
      </c>
      <c r="AW217" s="18">
        <f t="shared" ca="1" si="120"/>
        <v>0</v>
      </c>
      <c r="AX217" s="18">
        <f t="shared" ca="1" si="120"/>
        <v>0</v>
      </c>
      <c r="AY217" s="18">
        <f t="shared" ca="1" si="121"/>
        <v>0</v>
      </c>
      <c r="AZ217" s="18">
        <f t="shared" ca="1" si="121"/>
        <v>0</v>
      </c>
      <c r="BA217" s="18">
        <f t="shared" ca="1" si="121"/>
        <v>0</v>
      </c>
      <c r="BB217" s="18">
        <f t="shared" ca="1" si="121"/>
        <v>0</v>
      </c>
      <c r="BC217" s="18">
        <f t="shared" ca="1" si="121"/>
        <v>0</v>
      </c>
      <c r="BD217" s="18">
        <f t="shared" ca="1" si="121"/>
        <v>0</v>
      </c>
      <c r="BE217" s="18">
        <f t="shared" ca="1" si="121"/>
        <v>0</v>
      </c>
      <c r="BF217" s="18">
        <f t="shared" ca="1" si="121"/>
        <v>0</v>
      </c>
      <c r="BG217" s="18">
        <f t="shared" ca="1" si="121"/>
        <v>0</v>
      </c>
      <c r="BH217" s="18">
        <f t="shared" ca="1" si="121"/>
        <v>0</v>
      </c>
      <c r="BI217" s="18">
        <f t="shared" ca="1" si="121"/>
        <v>0</v>
      </c>
    </row>
    <row r="218" spans="8:61" x14ac:dyDescent="0.35">
      <c r="H218" s="2" t="str">
        <f t="shared" si="90"/>
        <v>ON_Wind</v>
      </c>
      <c r="I218">
        <f t="shared" si="122"/>
        <v>4</v>
      </c>
      <c r="J218">
        <f t="shared" si="91"/>
        <v>36</v>
      </c>
      <c r="K218" s="18">
        <f t="shared" ca="1" si="117"/>
        <v>0</v>
      </c>
      <c r="L218" s="18">
        <f t="shared" ca="1" si="117"/>
        <v>0</v>
      </c>
      <c r="M218" s="18">
        <f t="shared" ca="1" si="117"/>
        <v>0</v>
      </c>
      <c r="N218" s="18">
        <f t="shared" ca="1" si="117"/>
        <v>0</v>
      </c>
      <c r="O218" s="18">
        <f t="shared" ca="1" si="117"/>
        <v>0</v>
      </c>
      <c r="P218" s="18">
        <f t="shared" ca="1" si="117"/>
        <v>0</v>
      </c>
      <c r="Q218" s="18">
        <f t="shared" ca="1" si="117"/>
        <v>0</v>
      </c>
      <c r="R218" s="18">
        <f t="shared" ca="1" si="117"/>
        <v>3.4515604130999966E-2</v>
      </c>
      <c r="S218" s="18">
        <f t="shared" ca="1" si="117"/>
        <v>3.6789879059666623E-2</v>
      </c>
      <c r="T218" s="18">
        <f t="shared" ca="1" si="117"/>
        <v>3.9064153988333294E-2</v>
      </c>
      <c r="U218" s="18">
        <f t="shared" ca="1" si="118"/>
        <v>4.1338428916999959E-2</v>
      </c>
      <c r="V218" s="18">
        <f t="shared" ca="1" si="118"/>
        <v>4.3612703845666637E-2</v>
      </c>
      <c r="W218" s="18">
        <f t="shared" ca="1" si="118"/>
        <v>4.5886978774333301E-2</v>
      </c>
      <c r="X218" s="18">
        <f t="shared" ca="1" si="118"/>
        <v>4.8161253702999972E-2</v>
      </c>
      <c r="Y218" s="18">
        <f t="shared" ca="1" si="118"/>
        <v>5.0435528631666636E-2</v>
      </c>
      <c r="Z218" s="18">
        <f t="shared" ca="1" si="118"/>
        <v>5.2709803560333314E-2</v>
      </c>
      <c r="AA218" s="18">
        <f t="shared" ca="1" si="118"/>
        <v>5.4984078488999978E-2</v>
      </c>
      <c r="AB218" s="18">
        <f t="shared" ca="1" si="118"/>
        <v>5.7258353417666628E-2</v>
      </c>
      <c r="AC218" s="18">
        <f t="shared" ca="1" si="118"/>
        <v>5.9532628346333306E-2</v>
      </c>
      <c r="AD218" s="18">
        <f t="shared" ca="1" si="118"/>
        <v>6.1806903274999971E-2</v>
      </c>
      <c r="AE218" s="18">
        <f t="shared" ca="1" si="119"/>
        <v>6.4081178203666628E-2</v>
      </c>
      <c r="AF218" s="18">
        <f t="shared" ca="1" si="119"/>
        <v>6.6355453132333292E-2</v>
      </c>
      <c r="AG218" s="18">
        <f t="shared" ca="1" si="119"/>
        <v>6.8629728060999956E-2</v>
      </c>
      <c r="AH218" s="18">
        <f t="shared" ca="1" si="119"/>
        <v>7.0904002989666606E-2</v>
      </c>
      <c r="AI218" s="18">
        <f t="shared" ca="1" si="119"/>
        <v>7.317827791833327E-2</v>
      </c>
      <c r="AJ218" s="18">
        <f t="shared" ca="1" si="119"/>
        <v>7.5452552846999948E-2</v>
      </c>
      <c r="AK218" s="18">
        <f t="shared" ca="1" si="119"/>
        <v>7.772682777566664E-2</v>
      </c>
      <c r="AL218" s="18">
        <f t="shared" ca="1" si="119"/>
        <v>8.0001102704333291E-2</v>
      </c>
      <c r="AM218" s="18">
        <f t="shared" ca="1" si="119"/>
        <v>8.2275377632999969E-2</v>
      </c>
      <c r="AN218" s="18">
        <f t="shared" ca="1" si="119"/>
        <v>8.4549652561666647E-2</v>
      </c>
      <c r="AO218" s="18">
        <f t="shared" ca="1" si="120"/>
        <v>8.6823927490333325E-2</v>
      </c>
      <c r="AP218" s="18">
        <f t="shared" ca="1" si="120"/>
        <v>8.9725520597578032E-2</v>
      </c>
      <c r="AQ218" s="18">
        <f t="shared" ca="1" si="120"/>
        <v>9.3881750061978783E-2</v>
      </c>
      <c r="AR218" s="18">
        <f t="shared" ca="1" si="120"/>
        <v>9.8665297704957619E-2</v>
      </c>
      <c r="AS218" s="18">
        <f t="shared" ca="1" si="120"/>
        <v>0.10428526958604049</v>
      </c>
      <c r="AT218" s="18">
        <f t="shared" ca="1" si="120"/>
        <v>0.11213570610206747</v>
      </c>
      <c r="AU218" s="18">
        <f t="shared" ca="1" si="120"/>
        <v>0.11736527014289697</v>
      </c>
      <c r="AV218" s="18">
        <f t="shared" ca="1" si="120"/>
        <v>0</v>
      </c>
      <c r="AW218" s="18">
        <f t="shared" ca="1" si="120"/>
        <v>0</v>
      </c>
      <c r="AX218" s="18">
        <f t="shared" ca="1" si="120"/>
        <v>0</v>
      </c>
      <c r="AY218" s="18">
        <f t="shared" ca="1" si="121"/>
        <v>0</v>
      </c>
      <c r="AZ218" s="18">
        <f t="shared" ca="1" si="121"/>
        <v>0</v>
      </c>
      <c r="BA218" s="18">
        <f t="shared" ca="1" si="121"/>
        <v>0</v>
      </c>
      <c r="BB218" s="18">
        <f t="shared" ca="1" si="121"/>
        <v>0</v>
      </c>
      <c r="BC218" s="18">
        <f t="shared" ca="1" si="121"/>
        <v>0</v>
      </c>
      <c r="BD218" s="18">
        <f t="shared" ca="1" si="121"/>
        <v>0</v>
      </c>
      <c r="BE218" s="18">
        <f t="shared" ca="1" si="121"/>
        <v>0</v>
      </c>
      <c r="BF218" s="18">
        <f t="shared" ca="1" si="121"/>
        <v>0</v>
      </c>
      <c r="BG218" s="18">
        <f t="shared" ca="1" si="121"/>
        <v>0</v>
      </c>
      <c r="BH218" s="18">
        <f t="shared" ca="1" si="121"/>
        <v>0</v>
      </c>
      <c r="BI218" s="18">
        <f t="shared" ca="1" si="121"/>
        <v>0</v>
      </c>
    </row>
    <row r="219" spans="8:61" x14ac:dyDescent="0.35">
      <c r="H219" s="2" t="str">
        <f t="shared" si="90"/>
        <v>ON_Wind</v>
      </c>
      <c r="I219">
        <f t="shared" si="122"/>
        <v>4</v>
      </c>
      <c r="J219">
        <f t="shared" si="91"/>
        <v>37</v>
      </c>
      <c r="K219" s="18">
        <f t="shared" ref="K219:T228" ca="1" si="123">IF(K$28&gt;$J219,0,OFFSET($K$2,$I219,$J219-K$28))</f>
        <v>0</v>
      </c>
      <c r="L219" s="18">
        <f t="shared" ca="1" si="123"/>
        <v>0</v>
      </c>
      <c r="M219" s="18">
        <f t="shared" ca="1" si="123"/>
        <v>0</v>
      </c>
      <c r="N219" s="18">
        <f t="shared" ca="1" si="123"/>
        <v>0</v>
      </c>
      <c r="O219" s="18">
        <f t="shared" ca="1" si="123"/>
        <v>0</v>
      </c>
      <c r="P219" s="18">
        <f t="shared" ca="1" si="123"/>
        <v>0</v>
      </c>
      <c r="Q219" s="18">
        <f t="shared" ca="1" si="123"/>
        <v>0</v>
      </c>
      <c r="R219" s="18">
        <f t="shared" ca="1" si="123"/>
        <v>0</v>
      </c>
      <c r="S219" s="18">
        <f t="shared" ca="1" si="123"/>
        <v>3.4515604130999966E-2</v>
      </c>
      <c r="T219" s="18">
        <f t="shared" ca="1" si="123"/>
        <v>3.6789879059666623E-2</v>
      </c>
      <c r="U219" s="18">
        <f t="shared" ref="U219:AD228" ca="1" si="124">IF(U$28&gt;$J219,0,OFFSET($K$2,$I219,$J219-U$28))</f>
        <v>3.9064153988333294E-2</v>
      </c>
      <c r="V219" s="18">
        <f t="shared" ca="1" si="124"/>
        <v>4.1338428916999959E-2</v>
      </c>
      <c r="W219" s="18">
        <f t="shared" ca="1" si="124"/>
        <v>4.3612703845666637E-2</v>
      </c>
      <c r="X219" s="18">
        <f t="shared" ca="1" si="124"/>
        <v>4.5886978774333301E-2</v>
      </c>
      <c r="Y219" s="18">
        <f t="shared" ca="1" si="124"/>
        <v>4.8161253702999972E-2</v>
      </c>
      <c r="Z219" s="18">
        <f t="shared" ca="1" si="124"/>
        <v>5.0435528631666636E-2</v>
      </c>
      <c r="AA219" s="18">
        <f t="shared" ca="1" si="124"/>
        <v>5.2709803560333314E-2</v>
      </c>
      <c r="AB219" s="18">
        <f t="shared" ca="1" si="124"/>
        <v>5.4984078488999978E-2</v>
      </c>
      <c r="AC219" s="18">
        <f t="shared" ca="1" si="124"/>
        <v>5.7258353417666628E-2</v>
      </c>
      <c r="AD219" s="18">
        <f t="shared" ca="1" si="124"/>
        <v>5.9532628346333306E-2</v>
      </c>
      <c r="AE219" s="18">
        <f t="shared" ref="AE219:AN228" ca="1" si="125">IF(AE$28&gt;$J219,0,OFFSET($K$2,$I219,$J219-AE$28))</f>
        <v>6.1806903274999971E-2</v>
      </c>
      <c r="AF219" s="18">
        <f t="shared" ca="1" si="125"/>
        <v>6.4081178203666628E-2</v>
      </c>
      <c r="AG219" s="18">
        <f t="shared" ca="1" si="125"/>
        <v>6.6355453132333292E-2</v>
      </c>
      <c r="AH219" s="18">
        <f t="shared" ca="1" si="125"/>
        <v>6.8629728060999956E-2</v>
      </c>
      <c r="AI219" s="18">
        <f t="shared" ca="1" si="125"/>
        <v>7.0904002989666606E-2</v>
      </c>
      <c r="AJ219" s="18">
        <f t="shared" ca="1" si="125"/>
        <v>7.317827791833327E-2</v>
      </c>
      <c r="AK219" s="18">
        <f t="shared" ca="1" si="125"/>
        <v>7.5452552846999948E-2</v>
      </c>
      <c r="AL219" s="18">
        <f t="shared" ca="1" si="125"/>
        <v>7.772682777566664E-2</v>
      </c>
      <c r="AM219" s="18">
        <f t="shared" ca="1" si="125"/>
        <v>8.0001102704333291E-2</v>
      </c>
      <c r="AN219" s="18">
        <f t="shared" ca="1" si="125"/>
        <v>8.2275377632999969E-2</v>
      </c>
      <c r="AO219" s="18">
        <f t="shared" ref="AO219:AX228" ca="1" si="126">IF(AO$28&gt;$J219,0,OFFSET($K$2,$I219,$J219-AO$28))</f>
        <v>8.4549652561666647E-2</v>
      </c>
      <c r="AP219" s="18">
        <f t="shared" ca="1" si="126"/>
        <v>8.6823927490333325E-2</v>
      </c>
      <c r="AQ219" s="18">
        <f t="shared" ca="1" si="126"/>
        <v>8.9725520597578032E-2</v>
      </c>
      <c r="AR219" s="18">
        <f t="shared" ca="1" si="126"/>
        <v>9.3881750061978783E-2</v>
      </c>
      <c r="AS219" s="18">
        <f t="shared" ca="1" si="126"/>
        <v>9.8665297704957619E-2</v>
      </c>
      <c r="AT219" s="18">
        <f t="shared" ca="1" si="126"/>
        <v>0.10428526958604049</v>
      </c>
      <c r="AU219" s="18">
        <f t="shared" ca="1" si="126"/>
        <v>0.11213570610206747</v>
      </c>
      <c r="AV219" s="18">
        <f t="shared" ca="1" si="126"/>
        <v>0.11736527014289697</v>
      </c>
      <c r="AW219" s="18">
        <f t="shared" ca="1" si="126"/>
        <v>0</v>
      </c>
      <c r="AX219" s="18">
        <f t="shared" ca="1" si="126"/>
        <v>0</v>
      </c>
      <c r="AY219" s="18">
        <f t="shared" ref="AY219:BI228" ca="1" si="127">IF(AY$28&gt;$J219,0,OFFSET($K$2,$I219,$J219-AY$28))</f>
        <v>0</v>
      </c>
      <c r="AZ219" s="18">
        <f t="shared" ca="1" si="127"/>
        <v>0</v>
      </c>
      <c r="BA219" s="18">
        <f t="shared" ca="1" si="127"/>
        <v>0</v>
      </c>
      <c r="BB219" s="18">
        <f t="shared" ca="1" si="127"/>
        <v>0</v>
      </c>
      <c r="BC219" s="18">
        <f t="shared" ca="1" si="127"/>
        <v>0</v>
      </c>
      <c r="BD219" s="18">
        <f t="shared" ca="1" si="127"/>
        <v>0</v>
      </c>
      <c r="BE219" s="18">
        <f t="shared" ca="1" si="127"/>
        <v>0</v>
      </c>
      <c r="BF219" s="18">
        <f t="shared" ca="1" si="127"/>
        <v>0</v>
      </c>
      <c r="BG219" s="18">
        <f t="shared" ca="1" si="127"/>
        <v>0</v>
      </c>
      <c r="BH219" s="18">
        <f t="shared" ca="1" si="127"/>
        <v>0</v>
      </c>
      <c r="BI219" s="18">
        <f t="shared" ca="1" si="127"/>
        <v>0</v>
      </c>
    </row>
    <row r="220" spans="8:61" x14ac:dyDescent="0.35">
      <c r="H220" s="2" t="str">
        <f t="shared" si="90"/>
        <v>ON_Wind</v>
      </c>
      <c r="I220">
        <f t="shared" si="122"/>
        <v>4</v>
      </c>
      <c r="J220">
        <f t="shared" si="91"/>
        <v>38</v>
      </c>
      <c r="K220" s="18">
        <f t="shared" ca="1" si="123"/>
        <v>0</v>
      </c>
      <c r="L220" s="18">
        <f t="shared" ca="1" si="123"/>
        <v>0</v>
      </c>
      <c r="M220" s="18">
        <f t="shared" ca="1" si="123"/>
        <v>0</v>
      </c>
      <c r="N220" s="18">
        <f t="shared" ca="1" si="123"/>
        <v>0</v>
      </c>
      <c r="O220" s="18">
        <f t="shared" ca="1" si="123"/>
        <v>0</v>
      </c>
      <c r="P220" s="18">
        <f t="shared" ca="1" si="123"/>
        <v>0</v>
      </c>
      <c r="Q220" s="18">
        <f t="shared" ca="1" si="123"/>
        <v>0</v>
      </c>
      <c r="R220" s="18">
        <f t="shared" ca="1" si="123"/>
        <v>0</v>
      </c>
      <c r="S220" s="18">
        <f t="shared" ca="1" si="123"/>
        <v>0</v>
      </c>
      <c r="T220" s="18">
        <f t="shared" ca="1" si="123"/>
        <v>3.4515604130999966E-2</v>
      </c>
      <c r="U220" s="18">
        <f t="shared" ca="1" si="124"/>
        <v>3.6789879059666623E-2</v>
      </c>
      <c r="V220" s="18">
        <f t="shared" ca="1" si="124"/>
        <v>3.9064153988333294E-2</v>
      </c>
      <c r="W220" s="18">
        <f t="shared" ca="1" si="124"/>
        <v>4.1338428916999959E-2</v>
      </c>
      <c r="X220" s="18">
        <f t="shared" ca="1" si="124"/>
        <v>4.3612703845666637E-2</v>
      </c>
      <c r="Y220" s="18">
        <f t="shared" ca="1" si="124"/>
        <v>4.5886978774333301E-2</v>
      </c>
      <c r="Z220" s="18">
        <f t="shared" ca="1" si="124"/>
        <v>4.8161253702999972E-2</v>
      </c>
      <c r="AA220" s="18">
        <f t="shared" ca="1" si="124"/>
        <v>5.0435528631666636E-2</v>
      </c>
      <c r="AB220" s="18">
        <f t="shared" ca="1" si="124"/>
        <v>5.2709803560333314E-2</v>
      </c>
      <c r="AC220" s="18">
        <f t="shared" ca="1" si="124"/>
        <v>5.4984078488999978E-2</v>
      </c>
      <c r="AD220" s="18">
        <f t="shared" ca="1" si="124"/>
        <v>5.7258353417666628E-2</v>
      </c>
      <c r="AE220" s="18">
        <f t="shared" ca="1" si="125"/>
        <v>5.9532628346333306E-2</v>
      </c>
      <c r="AF220" s="18">
        <f t="shared" ca="1" si="125"/>
        <v>6.1806903274999971E-2</v>
      </c>
      <c r="AG220" s="18">
        <f t="shared" ca="1" si="125"/>
        <v>6.4081178203666628E-2</v>
      </c>
      <c r="AH220" s="18">
        <f t="shared" ca="1" si="125"/>
        <v>6.6355453132333292E-2</v>
      </c>
      <c r="AI220" s="18">
        <f t="shared" ca="1" si="125"/>
        <v>6.8629728060999956E-2</v>
      </c>
      <c r="AJ220" s="18">
        <f t="shared" ca="1" si="125"/>
        <v>7.0904002989666606E-2</v>
      </c>
      <c r="AK220" s="18">
        <f t="shared" ca="1" si="125"/>
        <v>7.317827791833327E-2</v>
      </c>
      <c r="AL220" s="18">
        <f t="shared" ca="1" si="125"/>
        <v>7.5452552846999948E-2</v>
      </c>
      <c r="AM220" s="18">
        <f t="shared" ca="1" si="125"/>
        <v>7.772682777566664E-2</v>
      </c>
      <c r="AN220" s="18">
        <f t="shared" ca="1" si="125"/>
        <v>8.0001102704333291E-2</v>
      </c>
      <c r="AO220" s="18">
        <f t="shared" ca="1" si="126"/>
        <v>8.2275377632999969E-2</v>
      </c>
      <c r="AP220" s="18">
        <f t="shared" ca="1" si="126"/>
        <v>8.4549652561666647E-2</v>
      </c>
      <c r="AQ220" s="18">
        <f t="shared" ca="1" si="126"/>
        <v>8.6823927490333325E-2</v>
      </c>
      <c r="AR220" s="18">
        <f t="shared" ca="1" si="126"/>
        <v>8.9725520597578032E-2</v>
      </c>
      <c r="AS220" s="18">
        <f t="shared" ca="1" si="126"/>
        <v>9.3881750061978783E-2</v>
      </c>
      <c r="AT220" s="18">
        <f t="shared" ca="1" si="126"/>
        <v>9.8665297704957619E-2</v>
      </c>
      <c r="AU220" s="18">
        <f t="shared" ca="1" si="126"/>
        <v>0.10428526958604049</v>
      </c>
      <c r="AV220" s="18">
        <f t="shared" ca="1" si="126"/>
        <v>0.11213570610206747</v>
      </c>
      <c r="AW220" s="18">
        <f t="shared" ca="1" si="126"/>
        <v>0.11736527014289697</v>
      </c>
      <c r="AX220" s="18">
        <f t="shared" ca="1" si="126"/>
        <v>0</v>
      </c>
      <c r="AY220" s="18">
        <f t="shared" ca="1" si="127"/>
        <v>0</v>
      </c>
      <c r="AZ220" s="18">
        <f t="shared" ca="1" si="127"/>
        <v>0</v>
      </c>
      <c r="BA220" s="18">
        <f t="shared" ca="1" si="127"/>
        <v>0</v>
      </c>
      <c r="BB220" s="18">
        <f t="shared" ca="1" si="127"/>
        <v>0</v>
      </c>
      <c r="BC220" s="18">
        <f t="shared" ca="1" si="127"/>
        <v>0</v>
      </c>
      <c r="BD220" s="18">
        <f t="shared" ca="1" si="127"/>
        <v>0</v>
      </c>
      <c r="BE220" s="18">
        <f t="shared" ca="1" si="127"/>
        <v>0</v>
      </c>
      <c r="BF220" s="18">
        <f t="shared" ca="1" si="127"/>
        <v>0</v>
      </c>
      <c r="BG220" s="18">
        <f t="shared" ca="1" si="127"/>
        <v>0</v>
      </c>
      <c r="BH220" s="18">
        <f t="shared" ca="1" si="127"/>
        <v>0</v>
      </c>
      <c r="BI220" s="18">
        <f t="shared" ca="1" si="127"/>
        <v>0</v>
      </c>
    </row>
    <row r="221" spans="8:61" x14ac:dyDescent="0.35">
      <c r="H221" s="2" t="str">
        <f t="shared" ref="H221:H284" si="128">INDEX($A$3:$A$22,I221,0)</f>
        <v>ON_Wind</v>
      </c>
      <c r="I221">
        <f t="shared" si="122"/>
        <v>4</v>
      </c>
      <c r="J221">
        <f t="shared" si="91"/>
        <v>39</v>
      </c>
      <c r="K221" s="18">
        <f t="shared" ca="1" si="123"/>
        <v>0</v>
      </c>
      <c r="L221" s="18">
        <f t="shared" ca="1" si="123"/>
        <v>0</v>
      </c>
      <c r="M221" s="18">
        <f t="shared" ca="1" si="123"/>
        <v>0</v>
      </c>
      <c r="N221" s="18">
        <f t="shared" ca="1" si="123"/>
        <v>0</v>
      </c>
      <c r="O221" s="18">
        <f t="shared" ca="1" si="123"/>
        <v>0</v>
      </c>
      <c r="P221" s="18">
        <f t="shared" ca="1" si="123"/>
        <v>0</v>
      </c>
      <c r="Q221" s="18">
        <f t="shared" ca="1" si="123"/>
        <v>0</v>
      </c>
      <c r="R221" s="18">
        <f t="shared" ca="1" si="123"/>
        <v>0</v>
      </c>
      <c r="S221" s="18">
        <f t="shared" ca="1" si="123"/>
        <v>0</v>
      </c>
      <c r="T221" s="18">
        <f t="shared" ca="1" si="123"/>
        <v>0</v>
      </c>
      <c r="U221" s="18">
        <f t="shared" ca="1" si="124"/>
        <v>3.4515604130999966E-2</v>
      </c>
      <c r="V221" s="18">
        <f t="shared" ca="1" si="124"/>
        <v>3.6789879059666623E-2</v>
      </c>
      <c r="W221" s="18">
        <f t="shared" ca="1" si="124"/>
        <v>3.9064153988333294E-2</v>
      </c>
      <c r="X221" s="18">
        <f t="shared" ca="1" si="124"/>
        <v>4.1338428916999959E-2</v>
      </c>
      <c r="Y221" s="18">
        <f t="shared" ca="1" si="124"/>
        <v>4.3612703845666637E-2</v>
      </c>
      <c r="Z221" s="18">
        <f t="shared" ca="1" si="124"/>
        <v>4.5886978774333301E-2</v>
      </c>
      <c r="AA221" s="18">
        <f t="shared" ca="1" si="124"/>
        <v>4.8161253702999972E-2</v>
      </c>
      <c r="AB221" s="18">
        <f t="shared" ca="1" si="124"/>
        <v>5.0435528631666636E-2</v>
      </c>
      <c r="AC221" s="18">
        <f t="shared" ca="1" si="124"/>
        <v>5.2709803560333314E-2</v>
      </c>
      <c r="AD221" s="18">
        <f t="shared" ca="1" si="124"/>
        <v>5.4984078488999978E-2</v>
      </c>
      <c r="AE221" s="18">
        <f t="shared" ca="1" si="125"/>
        <v>5.7258353417666628E-2</v>
      </c>
      <c r="AF221" s="18">
        <f t="shared" ca="1" si="125"/>
        <v>5.9532628346333306E-2</v>
      </c>
      <c r="AG221" s="18">
        <f t="shared" ca="1" si="125"/>
        <v>6.1806903274999971E-2</v>
      </c>
      <c r="AH221" s="18">
        <f t="shared" ca="1" si="125"/>
        <v>6.4081178203666628E-2</v>
      </c>
      <c r="AI221" s="18">
        <f t="shared" ca="1" si="125"/>
        <v>6.6355453132333292E-2</v>
      </c>
      <c r="AJ221" s="18">
        <f t="shared" ca="1" si="125"/>
        <v>6.8629728060999956E-2</v>
      </c>
      <c r="AK221" s="18">
        <f t="shared" ca="1" si="125"/>
        <v>7.0904002989666606E-2</v>
      </c>
      <c r="AL221" s="18">
        <f t="shared" ca="1" si="125"/>
        <v>7.317827791833327E-2</v>
      </c>
      <c r="AM221" s="18">
        <f t="shared" ca="1" si="125"/>
        <v>7.5452552846999948E-2</v>
      </c>
      <c r="AN221" s="18">
        <f t="shared" ca="1" si="125"/>
        <v>7.772682777566664E-2</v>
      </c>
      <c r="AO221" s="18">
        <f t="shared" ca="1" si="126"/>
        <v>8.0001102704333291E-2</v>
      </c>
      <c r="AP221" s="18">
        <f t="shared" ca="1" si="126"/>
        <v>8.2275377632999969E-2</v>
      </c>
      <c r="AQ221" s="18">
        <f t="shared" ca="1" si="126"/>
        <v>8.4549652561666647E-2</v>
      </c>
      <c r="AR221" s="18">
        <f t="shared" ca="1" si="126"/>
        <v>8.6823927490333325E-2</v>
      </c>
      <c r="AS221" s="18">
        <f t="shared" ca="1" si="126"/>
        <v>8.9725520597578032E-2</v>
      </c>
      <c r="AT221" s="18">
        <f t="shared" ca="1" si="126"/>
        <v>9.3881750061978783E-2</v>
      </c>
      <c r="AU221" s="18">
        <f t="shared" ca="1" si="126"/>
        <v>9.8665297704957619E-2</v>
      </c>
      <c r="AV221" s="18">
        <f t="shared" ca="1" si="126"/>
        <v>0.10428526958604049</v>
      </c>
      <c r="AW221" s="18">
        <f t="shared" ca="1" si="126"/>
        <v>0.11213570610206747</v>
      </c>
      <c r="AX221" s="18">
        <f t="shared" ca="1" si="126"/>
        <v>0.11736527014289697</v>
      </c>
      <c r="AY221" s="18">
        <f t="shared" ca="1" si="127"/>
        <v>0</v>
      </c>
      <c r="AZ221" s="18">
        <f t="shared" ca="1" si="127"/>
        <v>0</v>
      </c>
      <c r="BA221" s="18">
        <f t="shared" ca="1" si="127"/>
        <v>0</v>
      </c>
      <c r="BB221" s="18">
        <f t="shared" ca="1" si="127"/>
        <v>0</v>
      </c>
      <c r="BC221" s="18">
        <f t="shared" ca="1" si="127"/>
        <v>0</v>
      </c>
      <c r="BD221" s="18">
        <f t="shared" ca="1" si="127"/>
        <v>0</v>
      </c>
      <c r="BE221" s="18">
        <f t="shared" ca="1" si="127"/>
        <v>0</v>
      </c>
      <c r="BF221" s="18">
        <f t="shared" ca="1" si="127"/>
        <v>0</v>
      </c>
      <c r="BG221" s="18">
        <f t="shared" ca="1" si="127"/>
        <v>0</v>
      </c>
      <c r="BH221" s="18">
        <f t="shared" ca="1" si="127"/>
        <v>0</v>
      </c>
      <c r="BI221" s="18">
        <f t="shared" ca="1" si="127"/>
        <v>0</v>
      </c>
    </row>
    <row r="222" spans="8:61" x14ac:dyDescent="0.35">
      <c r="H222" s="2" t="str">
        <f t="shared" si="128"/>
        <v>ON_Wind</v>
      </c>
      <c r="I222">
        <f t="shared" si="122"/>
        <v>4</v>
      </c>
      <c r="J222">
        <f t="shared" ref="J222:J285" si="129">IF(J221+1&gt;$I$26,$K$2,J221+1)</f>
        <v>40</v>
      </c>
      <c r="K222" s="18">
        <f t="shared" ca="1" si="123"/>
        <v>0</v>
      </c>
      <c r="L222" s="18">
        <f t="shared" ca="1" si="123"/>
        <v>0</v>
      </c>
      <c r="M222" s="18">
        <f t="shared" ca="1" si="123"/>
        <v>0</v>
      </c>
      <c r="N222" s="18">
        <f t="shared" ca="1" si="123"/>
        <v>0</v>
      </c>
      <c r="O222" s="18">
        <f t="shared" ca="1" si="123"/>
        <v>0</v>
      </c>
      <c r="P222" s="18">
        <f t="shared" ca="1" si="123"/>
        <v>0</v>
      </c>
      <c r="Q222" s="18">
        <f t="shared" ca="1" si="123"/>
        <v>0</v>
      </c>
      <c r="R222" s="18">
        <f t="shared" ca="1" si="123"/>
        <v>0</v>
      </c>
      <c r="S222" s="18">
        <f t="shared" ca="1" si="123"/>
        <v>0</v>
      </c>
      <c r="T222" s="18">
        <f t="shared" ca="1" si="123"/>
        <v>0</v>
      </c>
      <c r="U222" s="18">
        <f t="shared" ca="1" si="124"/>
        <v>0</v>
      </c>
      <c r="V222" s="18">
        <f t="shared" ca="1" si="124"/>
        <v>3.4515604130999966E-2</v>
      </c>
      <c r="W222" s="18">
        <f t="shared" ca="1" si="124"/>
        <v>3.6789879059666623E-2</v>
      </c>
      <c r="X222" s="18">
        <f t="shared" ca="1" si="124"/>
        <v>3.9064153988333294E-2</v>
      </c>
      <c r="Y222" s="18">
        <f t="shared" ca="1" si="124"/>
        <v>4.1338428916999959E-2</v>
      </c>
      <c r="Z222" s="18">
        <f t="shared" ca="1" si="124"/>
        <v>4.3612703845666637E-2</v>
      </c>
      <c r="AA222" s="18">
        <f t="shared" ca="1" si="124"/>
        <v>4.5886978774333301E-2</v>
      </c>
      <c r="AB222" s="18">
        <f t="shared" ca="1" si="124"/>
        <v>4.8161253702999972E-2</v>
      </c>
      <c r="AC222" s="18">
        <f t="shared" ca="1" si="124"/>
        <v>5.0435528631666636E-2</v>
      </c>
      <c r="AD222" s="18">
        <f t="shared" ca="1" si="124"/>
        <v>5.2709803560333314E-2</v>
      </c>
      <c r="AE222" s="18">
        <f t="shared" ca="1" si="125"/>
        <v>5.4984078488999978E-2</v>
      </c>
      <c r="AF222" s="18">
        <f t="shared" ca="1" si="125"/>
        <v>5.7258353417666628E-2</v>
      </c>
      <c r="AG222" s="18">
        <f t="shared" ca="1" si="125"/>
        <v>5.9532628346333306E-2</v>
      </c>
      <c r="AH222" s="18">
        <f t="shared" ca="1" si="125"/>
        <v>6.1806903274999971E-2</v>
      </c>
      <c r="AI222" s="18">
        <f t="shared" ca="1" si="125"/>
        <v>6.4081178203666628E-2</v>
      </c>
      <c r="AJ222" s="18">
        <f t="shared" ca="1" si="125"/>
        <v>6.6355453132333292E-2</v>
      </c>
      <c r="AK222" s="18">
        <f t="shared" ca="1" si="125"/>
        <v>6.8629728060999956E-2</v>
      </c>
      <c r="AL222" s="18">
        <f t="shared" ca="1" si="125"/>
        <v>7.0904002989666606E-2</v>
      </c>
      <c r="AM222" s="18">
        <f t="shared" ca="1" si="125"/>
        <v>7.317827791833327E-2</v>
      </c>
      <c r="AN222" s="18">
        <f t="shared" ca="1" si="125"/>
        <v>7.5452552846999948E-2</v>
      </c>
      <c r="AO222" s="18">
        <f t="shared" ca="1" si="126"/>
        <v>7.772682777566664E-2</v>
      </c>
      <c r="AP222" s="18">
        <f t="shared" ca="1" si="126"/>
        <v>8.0001102704333291E-2</v>
      </c>
      <c r="AQ222" s="18">
        <f t="shared" ca="1" si="126"/>
        <v>8.2275377632999969E-2</v>
      </c>
      <c r="AR222" s="18">
        <f t="shared" ca="1" si="126"/>
        <v>8.4549652561666647E-2</v>
      </c>
      <c r="AS222" s="18">
        <f t="shared" ca="1" si="126"/>
        <v>8.6823927490333325E-2</v>
      </c>
      <c r="AT222" s="18">
        <f t="shared" ca="1" si="126"/>
        <v>8.9725520597578032E-2</v>
      </c>
      <c r="AU222" s="18">
        <f t="shared" ca="1" si="126"/>
        <v>9.3881750061978783E-2</v>
      </c>
      <c r="AV222" s="18">
        <f t="shared" ca="1" si="126"/>
        <v>9.8665297704957619E-2</v>
      </c>
      <c r="AW222" s="18">
        <f t="shared" ca="1" si="126"/>
        <v>0.10428526958604049</v>
      </c>
      <c r="AX222" s="18">
        <f t="shared" ca="1" si="126"/>
        <v>0.11213570610206747</v>
      </c>
      <c r="AY222" s="18">
        <f t="shared" ca="1" si="127"/>
        <v>0.11736527014289697</v>
      </c>
      <c r="AZ222" s="18">
        <f t="shared" ca="1" si="127"/>
        <v>0</v>
      </c>
      <c r="BA222" s="18">
        <f t="shared" ca="1" si="127"/>
        <v>0</v>
      </c>
      <c r="BB222" s="18">
        <f t="shared" ca="1" si="127"/>
        <v>0</v>
      </c>
      <c r="BC222" s="18">
        <f t="shared" ca="1" si="127"/>
        <v>0</v>
      </c>
      <c r="BD222" s="18">
        <f t="shared" ca="1" si="127"/>
        <v>0</v>
      </c>
      <c r="BE222" s="18">
        <f t="shared" ca="1" si="127"/>
        <v>0</v>
      </c>
      <c r="BF222" s="18">
        <f t="shared" ca="1" si="127"/>
        <v>0</v>
      </c>
      <c r="BG222" s="18">
        <f t="shared" ca="1" si="127"/>
        <v>0</v>
      </c>
      <c r="BH222" s="18">
        <f t="shared" ca="1" si="127"/>
        <v>0</v>
      </c>
      <c r="BI222" s="18">
        <f t="shared" ca="1" si="127"/>
        <v>0</v>
      </c>
    </row>
    <row r="223" spans="8:61" x14ac:dyDescent="0.35">
      <c r="H223" s="2" t="str">
        <f t="shared" si="128"/>
        <v>ON_Wind</v>
      </c>
      <c r="I223">
        <f t="shared" si="122"/>
        <v>4</v>
      </c>
      <c r="J223">
        <f t="shared" si="129"/>
        <v>41</v>
      </c>
      <c r="K223" s="18">
        <f t="shared" ca="1" si="123"/>
        <v>0</v>
      </c>
      <c r="L223" s="18">
        <f t="shared" ca="1" si="123"/>
        <v>0</v>
      </c>
      <c r="M223" s="18">
        <f t="shared" ca="1" si="123"/>
        <v>0</v>
      </c>
      <c r="N223" s="18">
        <f t="shared" ca="1" si="123"/>
        <v>0</v>
      </c>
      <c r="O223" s="18">
        <f t="shared" ca="1" si="123"/>
        <v>0</v>
      </c>
      <c r="P223" s="18">
        <f t="shared" ca="1" si="123"/>
        <v>0</v>
      </c>
      <c r="Q223" s="18">
        <f t="shared" ca="1" si="123"/>
        <v>0</v>
      </c>
      <c r="R223" s="18">
        <f t="shared" ca="1" si="123"/>
        <v>0</v>
      </c>
      <c r="S223" s="18">
        <f t="shared" ca="1" si="123"/>
        <v>0</v>
      </c>
      <c r="T223" s="18">
        <f t="shared" ca="1" si="123"/>
        <v>0</v>
      </c>
      <c r="U223" s="18">
        <f t="shared" ca="1" si="124"/>
        <v>0</v>
      </c>
      <c r="V223" s="18">
        <f t="shared" ca="1" si="124"/>
        <v>0</v>
      </c>
      <c r="W223" s="18">
        <f t="shared" ca="1" si="124"/>
        <v>3.4515604130999966E-2</v>
      </c>
      <c r="X223" s="18">
        <f t="shared" ca="1" si="124"/>
        <v>3.6789879059666623E-2</v>
      </c>
      <c r="Y223" s="18">
        <f t="shared" ca="1" si="124"/>
        <v>3.9064153988333294E-2</v>
      </c>
      <c r="Z223" s="18">
        <f t="shared" ca="1" si="124"/>
        <v>4.1338428916999959E-2</v>
      </c>
      <c r="AA223" s="18">
        <f t="shared" ca="1" si="124"/>
        <v>4.3612703845666637E-2</v>
      </c>
      <c r="AB223" s="18">
        <f t="shared" ca="1" si="124"/>
        <v>4.5886978774333301E-2</v>
      </c>
      <c r="AC223" s="18">
        <f t="shared" ca="1" si="124"/>
        <v>4.8161253702999972E-2</v>
      </c>
      <c r="AD223" s="18">
        <f t="shared" ca="1" si="124"/>
        <v>5.0435528631666636E-2</v>
      </c>
      <c r="AE223" s="18">
        <f t="shared" ca="1" si="125"/>
        <v>5.2709803560333314E-2</v>
      </c>
      <c r="AF223" s="18">
        <f t="shared" ca="1" si="125"/>
        <v>5.4984078488999978E-2</v>
      </c>
      <c r="AG223" s="18">
        <f t="shared" ca="1" si="125"/>
        <v>5.7258353417666628E-2</v>
      </c>
      <c r="AH223" s="18">
        <f t="shared" ca="1" si="125"/>
        <v>5.9532628346333306E-2</v>
      </c>
      <c r="AI223" s="18">
        <f t="shared" ca="1" si="125"/>
        <v>6.1806903274999971E-2</v>
      </c>
      <c r="AJ223" s="18">
        <f t="shared" ca="1" si="125"/>
        <v>6.4081178203666628E-2</v>
      </c>
      <c r="AK223" s="18">
        <f t="shared" ca="1" si="125"/>
        <v>6.6355453132333292E-2</v>
      </c>
      <c r="AL223" s="18">
        <f t="shared" ca="1" si="125"/>
        <v>6.8629728060999956E-2</v>
      </c>
      <c r="AM223" s="18">
        <f t="shared" ca="1" si="125"/>
        <v>7.0904002989666606E-2</v>
      </c>
      <c r="AN223" s="18">
        <f t="shared" ca="1" si="125"/>
        <v>7.317827791833327E-2</v>
      </c>
      <c r="AO223" s="18">
        <f t="shared" ca="1" si="126"/>
        <v>7.5452552846999948E-2</v>
      </c>
      <c r="AP223" s="18">
        <f t="shared" ca="1" si="126"/>
        <v>7.772682777566664E-2</v>
      </c>
      <c r="AQ223" s="18">
        <f t="shared" ca="1" si="126"/>
        <v>8.0001102704333291E-2</v>
      </c>
      <c r="AR223" s="18">
        <f t="shared" ca="1" si="126"/>
        <v>8.2275377632999969E-2</v>
      </c>
      <c r="AS223" s="18">
        <f t="shared" ca="1" si="126"/>
        <v>8.4549652561666647E-2</v>
      </c>
      <c r="AT223" s="18">
        <f t="shared" ca="1" si="126"/>
        <v>8.6823927490333325E-2</v>
      </c>
      <c r="AU223" s="18">
        <f t="shared" ca="1" si="126"/>
        <v>8.9725520597578032E-2</v>
      </c>
      <c r="AV223" s="18">
        <f t="shared" ca="1" si="126"/>
        <v>9.3881750061978783E-2</v>
      </c>
      <c r="AW223" s="18">
        <f t="shared" ca="1" si="126"/>
        <v>9.8665297704957619E-2</v>
      </c>
      <c r="AX223" s="18">
        <f t="shared" ca="1" si="126"/>
        <v>0.10428526958604049</v>
      </c>
      <c r="AY223" s="18">
        <f t="shared" ca="1" si="127"/>
        <v>0.11213570610206747</v>
      </c>
      <c r="AZ223" s="18">
        <f t="shared" ca="1" si="127"/>
        <v>0.11736527014289697</v>
      </c>
      <c r="BA223" s="18">
        <f t="shared" ca="1" si="127"/>
        <v>0</v>
      </c>
      <c r="BB223" s="18">
        <f t="shared" ca="1" si="127"/>
        <v>0</v>
      </c>
      <c r="BC223" s="18">
        <f t="shared" ca="1" si="127"/>
        <v>0</v>
      </c>
      <c r="BD223" s="18">
        <f t="shared" ca="1" si="127"/>
        <v>0</v>
      </c>
      <c r="BE223" s="18">
        <f t="shared" ca="1" si="127"/>
        <v>0</v>
      </c>
      <c r="BF223" s="18">
        <f t="shared" ca="1" si="127"/>
        <v>0</v>
      </c>
      <c r="BG223" s="18">
        <f t="shared" ca="1" si="127"/>
        <v>0</v>
      </c>
      <c r="BH223" s="18">
        <f t="shared" ca="1" si="127"/>
        <v>0</v>
      </c>
      <c r="BI223" s="18">
        <f t="shared" ca="1" si="127"/>
        <v>0</v>
      </c>
    </row>
    <row r="224" spans="8:61" x14ac:dyDescent="0.35">
      <c r="H224" s="2" t="str">
        <f t="shared" si="128"/>
        <v>ON_Wind</v>
      </c>
      <c r="I224">
        <f t="shared" si="122"/>
        <v>4</v>
      </c>
      <c r="J224">
        <f t="shared" si="129"/>
        <v>42</v>
      </c>
      <c r="K224" s="18">
        <f t="shared" ca="1" si="123"/>
        <v>0</v>
      </c>
      <c r="L224" s="18">
        <f t="shared" ca="1" si="123"/>
        <v>0</v>
      </c>
      <c r="M224" s="18">
        <f t="shared" ca="1" si="123"/>
        <v>0</v>
      </c>
      <c r="N224" s="18">
        <f t="shared" ca="1" si="123"/>
        <v>0</v>
      </c>
      <c r="O224" s="18">
        <f t="shared" ca="1" si="123"/>
        <v>0</v>
      </c>
      <c r="P224" s="18">
        <f t="shared" ca="1" si="123"/>
        <v>0</v>
      </c>
      <c r="Q224" s="18">
        <f t="shared" ca="1" si="123"/>
        <v>0</v>
      </c>
      <c r="R224" s="18">
        <f t="shared" ca="1" si="123"/>
        <v>0</v>
      </c>
      <c r="S224" s="18">
        <f t="shared" ca="1" si="123"/>
        <v>0</v>
      </c>
      <c r="T224" s="18">
        <f t="shared" ca="1" si="123"/>
        <v>0</v>
      </c>
      <c r="U224" s="18">
        <f t="shared" ca="1" si="124"/>
        <v>0</v>
      </c>
      <c r="V224" s="18">
        <f t="shared" ca="1" si="124"/>
        <v>0</v>
      </c>
      <c r="W224" s="18">
        <f t="shared" ca="1" si="124"/>
        <v>0</v>
      </c>
      <c r="X224" s="18">
        <f t="shared" ca="1" si="124"/>
        <v>3.4515604130999966E-2</v>
      </c>
      <c r="Y224" s="18">
        <f t="shared" ca="1" si="124"/>
        <v>3.6789879059666623E-2</v>
      </c>
      <c r="Z224" s="18">
        <f t="shared" ca="1" si="124"/>
        <v>3.9064153988333294E-2</v>
      </c>
      <c r="AA224" s="18">
        <f t="shared" ca="1" si="124"/>
        <v>4.1338428916999959E-2</v>
      </c>
      <c r="AB224" s="18">
        <f t="shared" ca="1" si="124"/>
        <v>4.3612703845666637E-2</v>
      </c>
      <c r="AC224" s="18">
        <f t="shared" ca="1" si="124"/>
        <v>4.5886978774333301E-2</v>
      </c>
      <c r="AD224" s="18">
        <f t="shared" ca="1" si="124"/>
        <v>4.8161253702999972E-2</v>
      </c>
      <c r="AE224" s="18">
        <f t="shared" ca="1" si="125"/>
        <v>5.0435528631666636E-2</v>
      </c>
      <c r="AF224" s="18">
        <f t="shared" ca="1" si="125"/>
        <v>5.2709803560333314E-2</v>
      </c>
      <c r="AG224" s="18">
        <f t="shared" ca="1" si="125"/>
        <v>5.4984078488999978E-2</v>
      </c>
      <c r="AH224" s="18">
        <f t="shared" ca="1" si="125"/>
        <v>5.7258353417666628E-2</v>
      </c>
      <c r="AI224" s="18">
        <f t="shared" ca="1" si="125"/>
        <v>5.9532628346333306E-2</v>
      </c>
      <c r="AJ224" s="18">
        <f t="shared" ca="1" si="125"/>
        <v>6.1806903274999971E-2</v>
      </c>
      <c r="AK224" s="18">
        <f t="shared" ca="1" si="125"/>
        <v>6.4081178203666628E-2</v>
      </c>
      <c r="AL224" s="18">
        <f t="shared" ca="1" si="125"/>
        <v>6.6355453132333292E-2</v>
      </c>
      <c r="AM224" s="18">
        <f t="shared" ca="1" si="125"/>
        <v>6.8629728060999956E-2</v>
      </c>
      <c r="AN224" s="18">
        <f t="shared" ca="1" si="125"/>
        <v>7.0904002989666606E-2</v>
      </c>
      <c r="AO224" s="18">
        <f t="shared" ca="1" si="126"/>
        <v>7.317827791833327E-2</v>
      </c>
      <c r="AP224" s="18">
        <f t="shared" ca="1" si="126"/>
        <v>7.5452552846999948E-2</v>
      </c>
      <c r="AQ224" s="18">
        <f t="shared" ca="1" si="126"/>
        <v>7.772682777566664E-2</v>
      </c>
      <c r="AR224" s="18">
        <f t="shared" ca="1" si="126"/>
        <v>8.0001102704333291E-2</v>
      </c>
      <c r="AS224" s="18">
        <f t="shared" ca="1" si="126"/>
        <v>8.2275377632999969E-2</v>
      </c>
      <c r="AT224" s="18">
        <f t="shared" ca="1" si="126"/>
        <v>8.4549652561666647E-2</v>
      </c>
      <c r="AU224" s="18">
        <f t="shared" ca="1" si="126"/>
        <v>8.6823927490333325E-2</v>
      </c>
      <c r="AV224" s="18">
        <f t="shared" ca="1" si="126"/>
        <v>8.9725520597578032E-2</v>
      </c>
      <c r="AW224" s="18">
        <f t="shared" ca="1" si="126"/>
        <v>9.3881750061978783E-2</v>
      </c>
      <c r="AX224" s="18">
        <f t="shared" ca="1" si="126"/>
        <v>9.8665297704957619E-2</v>
      </c>
      <c r="AY224" s="18">
        <f t="shared" ca="1" si="127"/>
        <v>0.10428526958604049</v>
      </c>
      <c r="AZ224" s="18">
        <f t="shared" ca="1" si="127"/>
        <v>0.11213570610206747</v>
      </c>
      <c r="BA224" s="18">
        <f t="shared" ca="1" si="127"/>
        <v>0.11736527014289697</v>
      </c>
      <c r="BB224" s="18">
        <f t="shared" ca="1" si="127"/>
        <v>0</v>
      </c>
      <c r="BC224" s="18">
        <f t="shared" ca="1" si="127"/>
        <v>0</v>
      </c>
      <c r="BD224" s="18">
        <f t="shared" ca="1" si="127"/>
        <v>0</v>
      </c>
      <c r="BE224" s="18">
        <f t="shared" ca="1" si="127"/>
        <v>0</v>
      </c>
      <c r="BF224" s="18">
        <f t="shared" ca="1" si="127"/>
        <v>0</v>
      </c>
      <c r="BG224" s="18">
        <f t="shared" ca="1" si="127"/>
        <v>0</v>
      </c>
      <c r="BH224" s="18">
        <f t="shared" ca="1" si="127"/>
        <v>0</v>
      </c>
      <c r="BI224" s="18">
        <f t="shared" ca="1" si="127"/>
        <v>0</v>
      </c>
    </row>
    <row r="225" spans="8:61" x14ac:dyDescent="0.35">
      <c r="H225" s="2" t="str">
        <f t="shared" si="128"/>
        <v>ON_Wind</v>
      </c>
      <c r="I225">
        <f t="shared" si="122"/>
        <v>4</v>
      </c>
      <c r="J225">
        <f t="shared" si="129"/>
        <v>43</v>
      </c>
      <c r="K225" s="18">
        <f t="shared" ca="1" si="123"/>
        <v>0</v>
      </c>
      <c r="L225" s="18">
        <f t="shared" ca="1" si="123"/>
        <v>0</v>
      </c>
      <c r="M225" s="18">
        <f t="shared" ca="1" si="123"/>
        <v>0</v>
      </c>
      <c r="N225" s="18">
        <f t="shared" ca="1" si="123"/>
        <v>0</v>
      </c>
      <c r="O225" s="18">
        <f t="shared" ca="1" si="123"/>
        <v>0</v>
      </c>
      <c r="P225" s="18">
        <f t="shared" ca="1" si="123"/>
        <v>0</v>
      </c>
      <c r="Q225" s="18">
        <f t="shared" ca="1" si="123"/>
        <v>0</v>
      </c>
      <c r="R225" s="18">
        <f t="shared" ca="1" si="123"/>
        <v>0</v>
      </c>
      <c r="S225" s="18">
        <f t="shared" ca="1" si="123"/>
        <v>0</v>
      </c>
      <c r="T225" s="18">
        <f t="shared" ca="1" si="123"/>
        <v>0</v>
      </c>
      <c r="U225" s="18">
        <f t="shared" ca="1" si="124"/>
        <v>0</v>
      </c>
      <c r="V225" s="18">
        <f t="shared" ca="1" si="124"/>
        <v>0</v>
      </c>
      <c r="W225" s="18">
        <f t="shared" ca="1" si="124"/>
        <v>0</v>
      </c>
      <c r="X225" s="18">
        <f t="shared" ca="1" si="124"/>
        <v>0</v>
      </c>
      <c r="Y225" s="18">
        <f t="shared" ca="1" si="124"/>
        <v>3.4515604130999966E-2</v>
      </c>
      <c r="Z225" s="18">
        <f t="shared" ca="1" si="124"/>
        <v>3.6789879059666623E-2</v>
      </c>
      <c r="AA225" s="18">
        <f t="shared" ca="1" si="124"/>
        <v>3.9064153988333294E-2</v>
      </c>
      <c r="AB225" s="18">
        <f t="shared" ca="1" si="124"/>
        <v>4.1338428916999959E-2</v>
      </c>
      <c r="AC225" s="18">
        <f t="shared" ca="1" si="124"/>
        <v>4.3612703845666637E-2</v>
      </c>
      <c r="AD225" s="18">
        <f t="shared" ca="1" si="124"/>
        <v>4.5886978774333301E-2</v>
      </c>
      <c r="AE225" s="18">
        <f t="shared" ca="1" si="125"/>
        <v>4.8161253702999972E-2</v>
      </c>
      <c r="AF225" s="18">
        <f t="shared" ca="1" si="125"/>
        <v>5.0435528631666636E-2</v>
      </c>
      <c r="AG225" s="18">
        <f t="shared" ca="1" si="125"/>
        <v>5.2709803560333314E-2</v>
      </c>
      <c r="AH225" s="18">
        <f t="shared" ca="1" si="125"/>
        <v>5.4984078488999978E-2</v>
      </c>
      <c r="AI225" s="18">
        <f t="shared" ca="1" si="125"/>
        <v>5.7258353417666628E-2</v>
      </c>
      <c r="AJ225" s="18">
        <f t="shared" ca="1" si="125"/>
        <v>5.9532628346333306E-2</v>
      </c>
      <c r="AK225" s="18">
        <f t="shared" ca="1" si="125"/>
        <v>6.1806903274999971E-2</v>
      </c>
      <c r="AL225" s="18">
        <f t="shared" ca="1" si="125"/>
        <v>6.4081178203666628E-2</v>
      </c>
      <c r="AM225" s="18">
        <f t="shared" ca="1" si="125"/>
        <v>6.6355453132333292E-2</v>
      </c>
      <c r="AN225" s="18">
        <f t="shared" ca="1" si="125"/>
        <v>6.8629728060999956E-2</v>
      </c>
      <c r="AO225" s="18">
        <f t="shared" ca="1" si="126"/>
        <v>7.0904002989666606E-2</v>
      </c>
      <c r="AP225" s="18">
        <f t="shared" ca="1" si="126"/>
        <v>7.317827791833327E-2</v>
      </c>
      <c r="AQ225" s="18">
        <f t="shared" ca="1" si="126"/>
        <v>7.5452552846999948E-2</v>
      </c>
      <c r="AR225" s="18">
        <f t="shared" ca="1" si="126"/>
        <v>7.772682777566664E-2</v>
      </c>
      <c r="AS225" s="18">
        <f t="shared" ca="1" si="126"/>
        <v>8.0001102704333291E-2</v>
      </c>
      <c r="AT225" s="18">
        <f t="shared" ca="1" si="126"/>
        <v>8.2275377632999969E-2</v>
      </c>
      <c r="AU225" s="18">
        <f t="shared" ca="1" si="126"/>
        <v>8.4549652561666647E-2</v>
      </c>
      <c r="AV225" s="18">
        <f t="shared" ca="1" si="126"/>
        <v>8.6823927490333325E-2</v>
      </c>
      <c r="AW225" s="18">
        <f t="shared" ca="1" si="126"/>
        <v>8.9725520597578032E-2</v>
      </c>
      <c r="AX225" s="18">
        <f t="shared" ca="1" si="126"/>
        <v>9.3881750061978783E-2</v>
      </c>
      <c r="AY225" s="18">
        <f t="shared" ca="1" si="127"/>
        <v>9.8665297704957619E-2</v>
      </c>
      <c r="AZ225" s="18">
        <f t="shared" ca="1" si="127"/>
        <v>0.10428526958604049</v>
      </c>
      <c r="BA225" s="18">
        <f t="shared" ca="1" si="127"/>
        <v>0.11213570610206747</v>
      </c>
      <c r="BB225" s="18">
        <f t="shared" ca="1" si="127"/>
        <v>0.11736527014289697</v>
      </c>
      <c r="BC225" s="18">
        <f t="shared" ca="1" si="127"/>
        <v>0</v>
      </c>
      <c r="BD225" s="18">
        <f t="shared" ca="1" si="127"/>
        <v>0</v>
      </c>
      <c r="BE225" s="18">
        <f t="shared" ca="1" si="127"/>
        <v>0</v>
      </c>
      <c r="BF225" s="18">
        <f t="shared" ca="1" si="127"/>
        <v>0</v>
      </c>
      <c r="BG225" s="18">
        <f t="shared" ca="1" si="127"/>
        <v>0</v>
      </c>
      <c r="BH225" s="18">
        <f t="shared" ca="1" si="127"/>
        <v>0</v>
      </c>
      <c r="BI225" s="18">
        <f t="shared" ca="1" si="127"/>
        <v>0</v>
      </c>
    </row>
    <row r="226" spans="8:61" x14ac:dyDescent="0.35">
      <c r="H226" s="2" t="str">
        <f t="shared" si="128"/>
        <v>ON_Wind</v>
      </c>
      <c r="I226">
        <f t="shared" si="122"/>
        <v>4</v>
      </c>
      <c r="J226">
        <f t="shared" si="129"/>
        <v>44</v>
      </c>
      <c r="K226" s="18">
        <f t="shared" ca="1" si="123"/>
        <v>0</v>
      </c>
      <c r="L226" s="18">
        <f t="shared" ca="1" si="123"/>
        <v>0</v>
      </c>
      <c r="M226" s="18">
        <f t="shared" ca="1" si="123"/>
        <v>0</v>
      </c>
      <c r="N226" s="18">
        <f t="shared" ca="1" si="123"/>
        <v>0</v>
      </c>
      <c r="O226" s="18">
        <f t="shared" ca="1" si="123"/>
        <v>0</v>
      </c>
      <c r="P226" s="18">
        <f t="shared" ca="1" si="123"/>
        <v>0</v>
      </c>
      <c r="Q226" s="18">
        <f t="shared" ca="1" si="123"/>
        <v>0</v>
      </c>
      <c r="R226" s="18">
        <f t="shared" ca="1" si="123"/>
        <v>0</v>
      </c>
      <c r="S226" s="18">
        <f t="shared" ca="1" si="123"/>
        <v>0</v>
      </c>
      <c r="T226" s="18">
        <f t="shared" ca="1" si="123"/>
        <v>0</v>
      </c>
      <c r="U226" s="18">
        <f t="shared" ca="1" si="124"/>
        <v>0</v>
      </c>
      <c r="V226" s="18">
        <f t="shared" ca="1" si="124"/>
        <v>0</v>
      </c>
      <c r="W226" s="18">
        <f t="shared" ca="1" si="124"/>
        <v>0</v>
      </c>
      <c r="X226" s="18">
        <f t="shared" ca="1" si="124"/>
        <v>0</v>
      </c>
      <c r="Y226" s="18">
        <f t="shared" ca="1" si="124"/>
        <v>0</v>
      </c>
      <c r="Z226" s="18">
        <f t="shared" ca="1" si="124"/>
        <v>3.4515604130999966E-2</v>
      </c>
      <c r="AA226" s="18">
        <f t="shared" ca="1" si="124"/>
        <v>3.6789879059666623E-2</v>
      </c>
      <c r="AB226" s="18">
        <f t="shared" ca="1" si="124"/>
        <v>3.9064153988333294E-2</v>
      </c>
      <c r="AC226" s="18">
        <f t="shared" ca="1" si="124"/>
        <v>4.1338428916999959E-2</v>
      </c>
      <c r="AD226" s="18">
        <f t="shared" ca="1" si="124"/>
        <v>4.3612703845666637E-2</v>
      </c>
      <c r="AE226" s="18">
        <f t="shared" ca="1" si="125"/>
        <v>4.5886978774333301E-2</v>
      </c>
      <c r="AF226" s="18">
        <f t="shared" ca="1" si="125"/>
        <v>4.8161253702999972E-2</v>
      </c>
      <c r="AG226" s="18">
        <f t="shared" ca="1" si="125"/>
        <v>5.0435528631666636E-2</v>
      </c>
      <c r="AH226" s="18">
        <f t="shared" ca="1" si="125"/>
        <v>5.2709803560333314E-2</v>
      </c>
      <c r="AI226" s="18">
        <f t="shared" ca="1" si="125"/>
        <v>5.4984078488999978E-2</v>
      </c>
      <c r="AJ226" s="18">
        <f t="shared" ca="1" si="125"/>
        <v>5.7258353417666628E-2</v>
      </c>
      <c r="AK226" s="18">
        <f t="shared" ca="1" si="125"/>
        <v>5.9532628346333306E-2</v>
      </c>
      <c r="AL226" s="18">
        <f t="shared" ca="1" si="125"/>
        <v>6.1806903274999971E-2</v>
      </c>
      <c r="AM226" s="18">
        <f t="shared" ca="1" si="125"/>
        <v>6.4081178203666628E-2</v>
      </c>
      <c r="AN226" s="18">
        <f t="shared" ca="1" si="125"/>
        <v>6.6355453132333292E-2</v>
      </c>
      <c r="AO226" s="18">
        <f t="shared" ca="1" si="126"/>
        <v>6.8629728060999956E-2</v>
      </c>
      <c r="AP226" s="18">
        <f t="shared" ca="1" si="126"/>
        <v>7.0904002989666606E-2</v>
      </c>
      <c r="AQ226" s="18">
        <f t="shared" ca="1" si="126"/>
        <v>7.317827791833327E-2</v>
      </c>
      <c r="AR226" s="18">
        <f t="shared" ca="1" si="126"/>
        <v>7.5452552846999948E-2</v>
      </c>
      <c r="AS226" s="18">
        <f t="shared" ca="1" si="126"/>
        <v>7.772682777566664E-2</v>
      </c>
      <c r="AT226" s="18">
        <f t="shared" ca="1" si="126"/>
        <v>8.0001102704333291E-2</v>
      </c>
      <c r="AU226" s="18">
        <f t="shared" ca="1" si="126"/>
        <v>8.2275377632999969E-2</v>
      </c>
      <c r="AV226" s="18">
        <f t="shared" ca="1" si="126"/>
        <v>8.4549652561666647E-2</v>
      </c>
      <c r="AW226" s="18">
        <f t="shared" ca="1" si="126"/>
        <v>8.6823927490333325E-2</v>
      </c>
      <c r="AX226" s="18">
        <f t="shared" ca="1" si="126"/>
        <v>8.9725520597578032E-2</v>
      </c>
      <c r="AY226" s="18">
        <f t="shared" ca="1" si="127"/>
        <v>9.3881750061978783E-2</v>
      </c>
      <c r="AZ226" s="18">
        <f t="shared" ca="1" si="127"/>
        <v>9.8665297704957619E-2</v>
      </c>
      <c r="BA226" s="18">
        <f t="shared" ca="1" si="127"/>
        <v>0.10428526958604049</v>
      </c>
      <c r="BB226" s="18">
        <f t="shared" ca="1" si="127"/>
        <v>0.11213570610206747</v>
      </c>
      <c r="BC226" s="18">
        <f t="shared" ca="1" si="127"/>
        <v>0.11736527014289697</v>
      </c>
      <c r="BD226" s="18">
        <f t="shared" ca="1" si="127"/>
        <v>0</v>
      </c>
      <c r="BE226" s="18">
        <f t="shared" ca="1" si="127"/>
        <v>0</v>
      </c>
      <c r="BF226" s="18">
        <f t="shared" ca="1" si="127"/>
        <v>0</v>
      </c>
      <c r="BG226" s="18">
        <f t="shared" ca="1" si="127"/>
        <v>0</v>
      </c>
      <c r="BH226" s="18">
        <f t="shared" ca="1" si="127"/>
        <v>0</v>
      </c>
      <c r="BI226" s="18">
        <f t="shared" ca="1" si="127"/>
        <v>0</v>
      </c>
    </row>
    <row r="227" spans="8:61" x14ac:dyDescent="0.35">
      <c r="H227" s="2" t="str">
        <f t="shared" si="128"/>
        <v>ON_Wind</v>
      </c>
      <c r="I227">
        <f t="shared" si="122"/>
        <v>4</v>
      </c>
      <c r="J227">
        <f t="shared" si="129"/>
        <v>45</v>
      </c>
      <c r="K227" s="18">
        <f t="shared" ca="1" si="123"/>
        <v>0</v>
      </c>
      <c r="L227" s="18">
        <f t="shared" ca="1" si="123"/>
        <v>0</v>
      </c>
      <c r="M227" s="18">
        <f t="shared" ca="1" si="123"/>
        <v>0</v>
      </c>
      <c r="N227" s="18">
        <f t="shared" ca="1" si="123"/>
        <v>0</v>
      </c>
      <c r="O227" s="18">
        <f t="shared" ca="1" si="123"/>
        <v>0</v>
      </c>
      <c r="P227" s="18">
        <f t="shared" ca="1" si="123"/>
        <v>0</v>
      </c>
      <c r="Q227" s="18">
        <f t="shared" ca="1" si="123"/>
        <v>0</v>
      </c>
      <c r="R227" s="18">
        <f t="shared" ca="1" si="123"/>
        <v>0</v>
      </c>
      <c r="S227" s="18">
        <f t="shared" ca="1" si="123"/>
        <v>0</v>
      </c>
      <c r="T227" s="18">
        <f t="shared" ca="1" si="123"/>
        <v>0</v>
      </c>
      <c r="U227" s="18">
        <f t="shared" ca="1" si="124"/>
        <v>0</v>
      </c>
      <c r="V227" s="18">
        <f t="shared" ca="1" si="124"/>
        <v>0</v>
      </c>
      <c r="W227" s="18">
        <f t="shared" ca="1" si="124"/>
        <v>0</v>
      </c>
      <c r="X227" s="18">
        <f t="shared" ca="1" si="124"/>
        <v>0</v>
      </c>
      <c r="Y227" s="18">
        <f t="shared" ca="1" si="124"/>
        <v>0</v>
      </c>
      <c r="Z227" s="18">
        <f t="shared" ca="1" si="124"/>
        <v>0</v>
      </c>
      <c r="AA227" s="18">
        <f t="shared" ca="1" si="124"/>
        <v>3.4515604130999966E-2</v>
      </c>
      <c r="AB227" s="18">
        <f t="shared" ca="1" si="124"/>
        <v>3.6789879059666623E-2</v>
      </c>
      <c r="AC227" s="18">
        <f t="shared" ca="1" si="124"/>
        <v>3.9064153988333294E-2</v>
      </c>
      <c r="AD227" s="18">
        <f t="shared" ca="1" si="124"/>
        <v>4.1338428916999959E-2</v>
      </c>
      <c r="AE227" s="18">
        <f t="shared" ca="1" si="125"/>
        <v>4.3612703845666637E-2</v>
      </c>
      <c r="AF227" s="18">
        <f t="shared" ca="1" si="125"/>
        <v>4.5886978774333301E-2</v>
      </c>
      <c r="AG227" s="18">
        <f t="shared" ca="1" si="125"/>
        <v>4.8161253702999972E-2</v>
      </c>
      <c r="AH227" s="18">
        <f t="shared" ca="1" si="125"/>
        <v>5.0435528631666636E-2</v>
      </c>
      <c r="AI227" s="18">
        <f t="shared" ca="1" si="125"/>
        <v>5.2709803560333314E-2</v>
      </c>
      <c r="AJ227" s="18">
        <f t="shared" ca="1" si="125"/>
        <v>5.4984078488999978E-2</v>
      </c>
      <c r="AK227" s="18">
        <f t="shared" ca="1" si="125"/>
        <v>5.7258353417666628E-2</v>
      </c>
      <c r="AL227" s="18">
        <f t="shared" ca="1" si="125"/>
        <v>5.9532628346333306E-2</v>
      </c>
      <c r="AM227" s="18">
        <f t="shared" ca="1" si="125"/>
        <v>6.1806903274999971E-2</v>
      </c>
      <c r="AN227" s="18">
        <f t="shared" ca="1" si="125"/>
        <v>6.4081178203666628E-2</v>
      </c>
      <c r="AO227" s="18">
        <f t="shared" ca="1" si="126"/>
        <v>6.6355453132333292E-2</v>
      </c>
      <c r="AP227" s="18">
        <f t="shared" ca="1" si="126"/>
        <v>6.8629728060999956E-2</v>
      </c>
      <c r="AQ227" s="18">
        <f t="shared" ca="1" si="126"/>
        <v>7.0904002989666606E-2</v>
      </c>
      <c r="AR227" s="18">
        <f t="shared" ca="1" si="126"/>
        <v>7.317827791833327E-2</v>
      </c>
      <c r="AS227" s="18">
        <f t="shared" ca="1" si="126"/>
        <v>7.5452552846999948E-2</v>
      </c>
      <c r="AT227" s="18">
        <f t="shared" ca="1" si="126"/>
        <v>7.772682777566664E-2</v>
      </c>
      <c r="AU227" s="18">
        <f t="shared" ca="1" si="126"/>
        <v>8.0001102704333291E-2</v>
      </c>
      <c r="AV227" s="18">
        <f t="shared" ca="1" si="126"/>
        <v>8.2275377632999969E-2</v>
      </c>
      <c r="AW227" s="18">
        <f t="shared" ca="1" si="126"/>
        <v>8.4549652561666647E-2</v>
      </c>
      <c r="AX227" s="18">
        <f t="shared" ca="1" si="126"/>
        <v>8.6823927490333325E-2</v>
      </c>
      <c r="AY227" s="18">
        <f t="shared" ca="1" si="127"/>
        <v>8.9725520597578032E-2</v>
      </c>
      <c r="AZ227" s="18">
        <f t="shared" ca="1" si="127"/>
        <v>9.3881750061978783E-2</v>
      </c>
      <c r="BA227" s="18">
        <f t="shared" ca="1" si="127"/>
        <v>9.8665297704957619E-2</v>
      </c>
      <c r="BB227" s="18">
        <f t="shared" ca="1" si="127"/>
        <v>0.10428526958604049</v>
      </c>
      <c r="BC227" s="18">
        <f t="shared" ca="1" si="127"/>
        <v>0.11213570610206747</v>
      </c>
      <c r="BD227" s="18">
        <f t="shared" ca="1" si="127"/>
        <v>0.11736527014289697</v>
      </c>
      <c r="BE227" s="18">
        <f t="shared" ca="1" si="127"/>
        <v>0</v>
      </c>
      <c r="BF227" s="18">
        <f t="shared" ca="1" si="127"/>
        <v>0</v>
      </c>
      <c r="BG227" s="18">
        <f t="shared" ca="1" si="127"/>
        <v>0</v>
      </c>
      <c r="BH227" s="18">
        <f t="shared" ca="1" si="127"/>
        <v>0</v>
      </c>
      <c r="BI227" s="18">
        <f t="shared" ca="1" si="127"/>
        <v>0</v>
      </c>
    </row>
    <row r="228" spans="8:61" x14ac:dyDescent="0.35">
      <c r="H228" s="2" t="str">
        <f t="shared" si="128"/>
        <v>ON_Wind</v>
      </c>
      <c r="I228">
        <f t="shared" si="122"/>
        <v>4</v>
      </c>
      <c r="J228">
        <f t="shared" si="129"/>
        <v>46</v>
      </c>
      <c r="K228" s="18">
        <f t="shared" ca="1" si="123"/>
        <v>0</v>
      </c>
      <c r="L228" s="18">
        <f t="shared" ca="1" si="123"/>
        <v>0</v>
      </c>
      <c r="M228" s="18">
        <f t="shared" ca="1" si="123"/>
        <v>0</v>
      </c>
      <c r="N228" s="18">
        <f t="shared" ca="1" si="123"/>
        <v>0</v>
      </c>
      <c r="O228" s="18">
        <f t="shared" ca="1" si="123"/>
        <v>0</v>
      </c>
      <c r="P228" s="18">
        <f t="shared" ca="1" si="123"/>
        <v>0</v>
      </c>
      <c r="Q228" s="18">
        <f t="shared" ca="1" si="123"/>
        <v>0</v>
      </c>
      <c r="R228" s="18">
        <f t="shared" ca="1" si="123"/>
        <v>0</v>
      </c>
      <c r="S228" s="18">
        <f t="shared" ca="1" si="123"/>
        <v>0</v>
      </c>
      <c r="T228" s="18">
        <f t="shared" ca="1" si="123"/>
        <v>0</v>
      </c>
      <c r="U228" s="18">
        <f t="shared" ca="1" si="124"/>
        <v>0</v>
      </c>
      <c r="V228" s="18">
        <f t="shared" ca="1" si="124"/>
        <v>0</v>
      </c>
      <c r="W228" s="18">
        <f t="shared" ca="1" si="124"/>
        <v>0</v>
      </c>
      <c r="X228" s="18">
        <f t="shared" ca="1" si="124"/>
        <v>0</v>
      </c>
      <c r="Y228" s="18">
        <f t="shared" ca="1" si="124"/>
        <v>0</v>
      </c>
      <c r="Z228" s="18">
        <f t="shared" ca="1" si="124"/>
        <v>0</v>
      </c>
      <c r="AA228" s="18">
        <f t="shared" ca="1" si="124"/>
        <v>0</v>
      </c>
      <c r="AB228" s="18">
        <f t="shared" ca="1" si="124"/>
        <v>3.4515604130999966E-2</v>
      </c>
      <c r="AC228" s="18">
        <f t="shared" ca="1" si="124"/>
        <v>3.6789879059666623E-2</v>
      </c>
      <c r="AD228" s="18">
        <f t="shared" ca="1" si="124"/>
        <v>3.9064153988333294E-2</v>
      </c>
      <c r="AE228" s="18">
        <f t="shared" ca="1" si="125"/>
        <v>4.1338428916999959E-2</v>
      </c>
      <c r="AF228" s="18">
        <f t="shared" ca="1" si="125"/>
        <v>4.3612703845666637E-2</v>
      </c>
      <c r="AG228" s="18">
        <f t="shared" ca="1" si="125"/>
        <v>4.5886978774333301E-2</v>
      </c>
      <c r="AH228" s="18">
        <f t="shared" ca="1" si="125"/>
        <v>4.8161253702999972E-2</v>
      </c>
      <c r="AI228" s="18">
        <f t="shared" ca="1" si="125"/>
        <v>5.0435528631666636E-2</v>
      </c>
      <c r="AJ228" s="18">
        <f t="shared" ca="1" si="125"/>
        <v>5.2709803560333314E-2</v>
      </c>
      <c r="AK228" s="18">
        <f t="shared" ca="1" si="125"/>
        <v>5.4984078488999978E-2</v>
      </c>
      <c r="AL228" s="18">
        <f t="shared" ca="1" si="125"/>
        <v>5.7258353417666628E-2</v>
      </c>
      <c r="AM228" s="18">
        <f t="shared" ca="1" si="125"/>
        <v>5.9532628346333306E-2</v>
      </c>
      <c r="AN228" s="18">
        <f t="shared" ca="1" si="125"/>
        <v>6.1806903274999971E-2</v>
      </c>
      <c r="AO228" s="18">
        <f t="shared" ca="1" si="126"/>
        <v>6.4081178203666628E-2</v>
      </c>
      <c r="AP228" s="18">
        <f t="shared" ca="1" si="126"/>
        <v>6.6355453132333292E-2</v>
      </c>
      <c r="AQ228" s="18">
        <f t="shared" ca="1" si="126"/>
        <v>6.8629728060999956E-2</v>
      </c>
      <c r="AR228" s="18">
        <f t="shared" ca="1" si="126"/>
        <v>7.0904002989666606E-2</v>
      </c>
      <c r="AS228" s="18">
        <f t="shared" ca="1" si="126"/>
        <v>7.317827791833327E-2</v>
      </c>
      <c r="AT228" s="18">
        <f t="shared" ca="1" si="126"/>
        <v>7.5452552846999948E-2</v>
      </c>
      <c r="AU228" s="18">
        <f t="shared" ca="1" si="126"/>
        <v>7.772682777566664E-2</v>
      </c>
      <c r="AV228" s="18">
        <f t="shared" ca="1" si="126"/>
        <v>8.0001102704333291E-2</v>
      </c>
      <c r="AW228" s="18">
        <f t="shared" ca="1" si="126"/>
        <v>8.2275377632999969E-2</v>
      </c>
      <c r="AX228" s="18">
        <f t="shared" ca="1" si="126"/>
        <v>8.4549652561666647E-2</v>
      </c>
      <c r="AY228" s="18">
        <f t="shared" ca="1" si="127"/>
        <v>8.6823927490333325E-2</v>
      </c>
      <c r="AZ228" s="18">
        <f t="shared" ca="1" si="127"/>
        <v>8.9725520597578032E-2</v>
      </c>
      <c r="BA228" s="18">
        <f t="shared" ca="1" si="127"/>
        <v>9.3881750061978783E-2</v>
      </c>
      <c r="BB228" s="18">
        <f t="shared" ca="1" si="127"/>
        <v>9.8665297704957619E-2</v>
      </c>
      <c r="BC228" s="18">
        <f t="shared" ca="1" si="127"/>
        <v>0.10428526958604049</v>
      </c>
      <c r="BD228" s="18">
        <f t="shared" ca="1" si="127"/>
        <v>0.11213570610206747</v>
      </c>
      <c r="BE228" s="18">
        <f t="shared" ca="1" si="127"/>
        <v>0.11736527014289697</v>
      </c>
      <c r="BF228" s="18">
        <f t="shared" ca="1" si="127"/>
        <v>0</v>
      </c>
      <c r="BG228" s="18">
        <f t="shared" ca="1" si="127"/>
        <v>0</v>
      </c>
      <c r="BH228" s="18">
        <f t="shared" ca="1" si="127"/>
        <v>0</v>
      </c>
      <c r="BI228" s="18">
        <f t="shared" ca="1" si="127"/>
        <v>0</v>
      </c>
    </row>
    <row r="229" spans="8:61" x14ac:dyDescent="0.35">
      <c r="H229" s="2" t="str">
        <f t="shared" si="128"/>
        <v>ON_Wind</v>
      </c>
      <c r="I229">
        <f t="shared" si="122"/>
        <v>4</v>
      </c>
      <c r="J229">
        <f t="shared" si="129"/>
        <v>47</v>
      </c>
      <c r="K229" s="18">
        <f t="shared" ref="K229:T238" ca="1" si="130">IF(K$28&gt;$J229,0,OFFSET($K$2,$I229,$J229-K$28))</f>
        <v>0</v>
      </c>
      <c r="L229" s="18">
        <f t="shared" ca="1" si="130"/>
        <v>0</v>
      </c>
      <c r="M229" s="18">
        <f t="shared" ca="1" si="130"/>
        <v>0</v>
      </c>
      <c r="N229" s="18">
        <f t="shared" ca="1" si="130"/>
        <v>0</v>
      </c>
      <c r="O229" s="18">
        <f t="shared" ca="1" si="130"/>
        <v>0</v>
      </c>
      <c r="P229" s="18">
        <f t="shared" ca="1" si="130"/>
        <v>0</v>
      </c>
      <c r="Q229" s="18">
        <f t="shared" ca="1" si="130"/>
        <v>0</v>
      </c>
      <c r="R229" s="18">
        <f t="shared" ca="1" si="130"/>
        <v>0</v>
      </c>
      <c r="S229" s="18">
        <f t="shared" ca="1" si="130"/>
        <v>0</v>
      </c>
      <c r="T229" s="18">
        <f t="shared" ca="1" si="130"/>
        <v>0</v>
      </c>
      <c r="U229" s="18">
        <f t="shared" ref="U229:AD238" ca="1" si="131">IF(U$28&gt;$J229,0,OFFSET($K$2,$I229,$J229-U$28))</f>
        <v>0</v>
      </c>
      <c r="V229" s="18">
        <f t="shared" ca="1" si="131"/>
        <v>0</v>
      </c>
      <c r="W229" s="18">
        <f t="shared" ca="1" si="131"/>
        <v>0</v>
      </c>
      <c r="X229" s="18">
        <f t="shared" ca="1" si="131"/>
        <v>0</v>
      </c>
      <c r="Y229" s="18">
        <f t="shared" ca="1" si="131"/>
        <v>0</v>
      </c>
      <c r="Z229" s="18">
        <f t="shared" ca="1" si="131"/>
        <v>0</v>
      </c>
      <c r="AA229" s="18">
        <f t="shared" ca="1" si="131"/>
        <v>0</v>
      </c>
      <c r="AB229" s="18">
        <f t="shared" ca="1" si="131"/>
        <v>0</v>
      </c>
      <c r="AC229" s="18">
        <f t="shared" ca="1" si="131"/>
        <v>3.4515604130999966E-2</v>
      </c>
      <c r="AD229" s="18">
        <f t="shared" ca="1" si="131"/>
        <v>3.6789879059666623E-2</v>
      </c>
      <c r="AE229" s="18">
        <f t="shared" ref="AE229:AN238" ca="1" si="132">IF(AE$28&gt;$J229,0,OFFSET($K$2,$I229,$J229-AE$28))</f>
        <v>3.9064153988333294E-2</v>
      </c>
      <c r="AF229" s="18">
        <f t="shared" ca="1" si="132"/>
        <v>4.1338428916999959E-2</v>
      </c>
      <c r="AG229" s="18">
        <f t="shared" ca="1" si="132"/>
        <v>4.3612703845666637E-2</v>
      </c>
      <c r="AH229" s="18">
        <f t="shared" ca="1" si="132"/>
        <v>4.5886978774333301E-2</v>
      </c>
      <c r="AI229" s="18">
        <f t="shared" ca="1" si="132"/>
        <v>4.8161253702999972E-2</v>
      </c>
      <c r="AJ229" s="18">
        <f t="shared" ca="1" si="132"/>
        <v>5.0435528631666636E-2</v>
      </c>
      <c r="AK229" s="18">
        <f t="shared" ca="1" si="132"/>
        <v>5.2709803560333314E-2</v>
      </c>
      <c r="AL229" s="18">
        <f t="shared" ca="1" si="132"/>
        <v>5.4984078488999978E-2</v>
      </c>
      <c r="AM229" s="18">
        <f t="shared" ca="1" si="132"/>
        <v>5.7258353417666628E-2</v>
      </c>
      <c r="AN229" s="18">
        <f t="shared" ca="1" si="132"/>
        <v>5.9532628346333306E-2</v>
      </c>
      <c r="AO229" s="18">
        <f t="shared" ref="AO229:AX238" ca="1" si="133">IF(AO$28&gt;$J229,0,OFFSET($K$2,$I229,$J229-AO$28))</f>
        <v>6.1806903274999971E-2</v>
      </c>
      <c r="AP229" s="18">
        <f t="shared" ca="1" si="133"/>
        <v>6.4081178203666628E-2</v>
      </c>
      <c r="AQ229" s="18">
        <f t="shared" ca="1" si="133"/>
        <v>6.6355453132333292E-2</v>
      </c>
      <c r="AR229" s="18">
        <f t="shared" ca="1" si="133"/>
        <v>6.8629728060999956E-2</v>
      </c>
      <c r="AS229" s="18">
        <f t="shared" ca="1" si="133"/>
        <v>7.0904002989666606E-2</v>
      </c>
      <c r="AT229" s="18">
        <f t="shared" ca="1" si="133"/>
        <v>7.317827791833327E-2</v>
      </c>
      <c r="AU229" s="18">
        <f t="shared" ca="1" si="133"/>
        <v>7.5452552846999948E-2</v>
      </c>
      <c r="AV229" s="18">
        <f t="shared" ca="1" si="133"/>
        <v>7.772682777566664E-2</v>
      </c>
      <c r="AW229" s="18">
        <f t="shared" ca="1" si="133"/>
        <v>8.0001102704333291E-2</v>
      </c>
      <c r="AX229" s="18">
        <f t="shared" ca="1" si="133"/>
        <v>8.2275377632999969E-2</v>
      </c>
      <c r="AY229" s="18">
        <f t="shared" ref="AY229:BI238" ca="1" si="134">IF(AY$28&gt;$J229,0,OFFSET($K$2,$I229,$J229-AY$28))</f>
        <v>8.4549652561666647E-2</v>
      </c>
      <c r="AZ229" s="18">
        <f t="shared" ca="1" si="134"/>
        <v>8.6823927490333325E-2</v>
      </c>
      <c r="BA229" s="18">
        <f t="shared" ca="1" si="134"/>
        <v>8.9725520597578032E-2</v>
      </c>
      <c r="BB229" s="18">
        <f t="shared" ca="1" si="134"/>
        <v>9.3881750061978783E-2</v>
      </c>
      <c r="BC229" s="18">
        <f t="shared" ca="1" si="134"/>
        <v>9.8665297704957619E-2</v>
      </c>
      <c r="BD229" s="18">
        <f t="shared" ca="1" si="134"/>
        <v>0.10428526958604049</v>
      </c>
      <c r="BE229" s="18">
        <f t="shared" ca="1" si="134"/>
        <v>0.11213570610206747</v>
      </c>
      <c r="BF229" s="18">
        <f t="shared" ca="1" si="134"/>
        <v>0.11736527014289697</v>
      </c>
      <c r="BG229" s="18">
        <f t="shared" ca="1" si="134"/>
        <v>0</v>
      </c>
      <c r="BH229" s="18">
        <f t="shared" ca="1" si="134"/>
        <v>0</v>
      </c>
      <c r="BI229" s="18">
        <f t="shared" ca="1" si="134"/>
        <v>0</v>
      </c>
    </row>
    <row r="230" spans="8:61" x14ac:dyDescent="0.35">
      <c r="H230" s="2" t="str">
        <f t="shared" si="128"/>
        <v>ON_Wind</v>
      </c>
      <c r="I230">
        <f t="shared" si="122"/>
        <v>4</v>
      </c>
      <c r="J230">
        <f t="shared" si="129"/>
        <v>48</v>
      </c>
      <c r="K230" s="18">
        <f t="shared" ca="1" si="130"/>
        <v>0</v>
      </c>
      <c r="L230" s="18">
        <f t="shared" ca="1" si="130"/>
        <v>0</v>
      </c>
      <c r="M230" s="18">
        <f t="shared" ca="1" si="130"/>
        <v>0</v>
      </c>
      <c r="N230" s="18">
        <f t="shared" ca="1" si="130"/>
        <v>0</v>
      </c>
      <c r="O230" s="18">
        <f t="shared" ca="1" si="130"/>
        <v>0</v>
      </c>
      <c r="P230" s="18">
        <f t="shared" ca="1" si="130"/>
        <v>0</v>
      </c>
      <c r="Q230" s="18">
        <f t="shared" ca="1" si="130"/>
        <v>0</v>
      </c>
      <c r="R230" s="18">
        <f t="shared" ca="1" si="130"/>
        <v>0</v>
      </c>
      <c r="S230" s="18">
        <f t="shared" ca="1" si="130"/>
        <v>0</v>
      </c>
      <c r="T230" s="18">
        <f t="shared" ca="1" si="130"/>
        <v>0</v>
      </c>
      <c r="U230" s="18">
        <f t="shared" ca="1" si="131"/>
        <v>0</v>
      </c>
      <c r="V230" s="18">
        <f t="shared" ca="1" si="131"/>
        <v>0</v>
      </c>
      <c r="W230" s="18">
        <f t="shared" ca="1" si="131"/>
        <v>0</v>
      </c>
      <c r="X230" s="18">
        <f t="shared" ca="1" si="131"/>
        <v>0</v>
      </c>
      <c r="Y230" s="18">
        <f t="shared" ca="1" si="131"/>
        <v>0</v>
      </c>
      <c r="Z230" s="18">
        <f t="shared" ca="1" si="131"/>
        <v>0</v>
      </c>
      <c r="AA230" s="18">
        <f t="shared" ca="1" si="131"/>
        <v>0</v>
      </c>
      <c r="AB230" s="18">
        <f t="shared" ca="1" si="131"/>
        <v>0</v>
      </c>
      <c r="AC230" s="18">
        <f t="shared" ca="1" si="131"/>
        <v>0</v>
      </c>
      <c r="AD230" s="18">
        <f t="shared" ca="1" si="131"/>
        <v>3.4515604130999966E-2</v>
      </c>
      <c r="AE230" s="18">
        <f t="shared" ca="1" si="132"/>
        <v>3.6789879059666623E-2</v>
      </c>
      <c r="AF230" s="18">
        <f t="shared" ca="1" si="132"/>
        <v>3.9064153988333294E-2</v>
      </c>
      <c r="AG230" s="18">
        <f t="shared" ca="1" si="132"/>
        <v>4.1338428916999959E-2</v>
      </c>
      <c r="AH230" s="18">
        <f t="shared" ca="1" si="132"/>
        <v>4.3612703845666637E-2</v>
      </c>
      <c r="AI230" s="18">
        <f t="shared" ca="1" si="132"/>
        <v>4.5886978774333301E-2</v>
      </c>
      <c r="AJ230" s="18">
        <f t="shared" ca="1" si="132"/>
        <v>4.8161253702999972E-2</v>
      </c>
      <c r="AK230" s="18">
        <f t="shared" ca="1" si="132"/>
        <v>5.0435528631666636E-2</v>
      </c>
      <c r="AL230" s="18">
        <f t="shared" ca="1" si="132"/>
        <v>5.2709803560333314E-2</v>
      </c>
      <c r="AM230" s="18">
        <f t="shared" ca="1" si="132"/>
        <v>5.4984078488999978E-2</v>
      </c>
      <c r="AN230" s="18">
        <f t="shared" ca="1" si="132"/>
        <v>5.7258353417666628E-2</v>
      </c>
      <c r="AO230" s="18">
        <f t="shared" ca="1" si="133"/>
        <v>5.9532628346333306E-2</v>
      </c>
      <c r="AP230" s="18">
        <f t="shared" ca="1" si="133"/>
        <v>6.1806903274999971E-2</v>
      </c>
      <c r="AQ230" s="18">
        <f t="shared" ca="1" si="133"/>
        <v>6.4081178203666628E-2</v>
      </c>
      <c r="AR230" s="18">
        <f t="shared" ca="1" si="133"/>
        <v>6.6355453132333292E-2</v>
      </c>
      <c r="AS230" s="18">
        <f t="shared" ca="1" si="133"/>
        <v>6.8629728060999956E-2</v>
      </c>
      <c r="AT230" s="18">
        <f t="shared" ca="1" si="133"/>
        <v>7.0904002989666606E-2</v>
      </c>
      <c r="AU230" s="18">
        <f t="shared" ca="1" si="133"/>
        <v>7.317827791833327E-2</v>
      </c>
      <c r="AV230" s="18">
        <f t="shared" ca="1" si="133"/>
        <v>7.5452552846999948E-2</v>
      </c>
      <c r="AW230" s="18">
        <f t="shared" ca="1" si="133"/>
        <v>7.772682777566664E-2</v>
      </c>
      <c r="AX230" s="18">
        <f t="shared" ca="1" si="133"/>
        <v>8.0001102704333291E-2</v>
      </c>
      <c r="AY230" s="18">
        <f t="shared" ca="1" si="134"/>
        <v>8.2275377632999969E-2</v>
      </c>
      <c r="AZ230" s="18">
        <f t="shared" ca="1" si="134"/>
        <v>8.4549652561666647E-2</v>
      </c>
      <c r="BA230" s="18">
        <f t="shared" ca="1" si="134"/>
        <v>8.6823927490333325E-2</v>
      </c>
      <c r="BB230" s="18">
        <f t="shared" ca="1" si="134"/>
        <v>8.9725520597578032E-2</v>
      </c>
      <c r="BC230" s="18">
        <f t="shared" ca="1" si="134"/>
        <v>9.3881750061978783E-2</v>
      </c>
      <c r="BD230" s="18">
        <f t="shared" ca="1" si="134"/>
        <v>9.8665297704957619E-2</v>
      </c>
      <c r="BE230" s="18">
        <f t="shared" ca="1" si="134"/>
        <v>0.10428526958604049</v>
      </c>
      <c r="BF230" s="18">
        <f t="shared" ca="1" si="134"/>
        <v>0.11213570610206747</v>
      </c>
      <c r="BG230" s="18">
        <f t="shared" ca="1" si="134"/>
        <v>0.11736527014289697</v>
      </c>
      <c r="BH230" s="18">
        <f t="shared" ca="1" si="134"/>
        <v>0</v>
      </c>
      <c r="BI230" s="18">
        <f t="shared" ca="1" si="134"/>
        <v>0</v>
      </c>
    </row>
    <row r="231" spans="8:61" x14ac:dyDescent="0.35">
      <c r="H231" s="2" t="str">
        <f t="shared" si="128"/>
        <v>ON_Wind</v>
      </c>
      <c r="I231">
        <f t="shared" si="122"/>
        <v>4</v>
      </c>
      <c r="J231">
        <f t="shared" si="129"/>
        <v>49</v>
      </c>
      <c r="K231" s="18">
        <f t="shared" ca="1" si="130"/>
        <v>0</v>
      </c>
      <c r="L231" s="18">
        <f t="shared" ca="1" si="130"/>
        <v>0</v>
      </c>
      <c r="M231" s="18">
        <f t="shared" ca="1" si="130"/>
        <v>0</v>
      </c>
      <c r="N231" s="18">
        <f t="shared" ca="1" si="130"/>
        <v>0</v>
      </c>
      <c r="O231" s="18">
        <f t="shared" ca="1" si="130"/>
        <v>0</v>
      </c>
      <c r="P231" s="18">
        <f t="shared" ca="1" si="130"/>
        <v>0</v>
      </c>
      <c r="Q231" s="18">
        <f t="shared" ca="1" si="130"/>
        <v>0</v>
      </c>
      <c r="R231" s="18">
        <f t="shared" ca="1" si="130"/>
        <v>0</v>
      </c>
      <c r="S231" s="18">
        <f t="shared" ca="1" si="130"/>
        <v>0</v>
      </c>
      <c r="T231" s="18">
        <f t="shared" ca="1" si="130"/>
        <v>0</v>
      </c>
      <c r="U231" s="18">
        <f t="shared" ca="1" si="131"/>
        <v>0</v>
      </c>
      <c r="V231" s="18">
        <f t="shared" ca="1" si="131"/>
        <v>0</v>
      </c>
      <c r="W231" s="18">
        <f t="shared" ca="1" si="131"/>
        <v>0</v>
      </c>
      <c r="X231" s="18">
        <f t="shared" ca="1" si="131"/>
        <v>0</v>
      </c>
      <c r="Y231" s="18">
        <f t="shared" ca="1" si="131"/>
        <v>0</v>
      </c>
      <c r="Z231" s="18">
        <f t="shared" ca="1" si="131"/>
        <v>0</v>
      </c>
      <c r="AA231" s="18">
        <f t="shared" ca="1" si="131"/>
        <v>0</v>
      </c>
      <c r="AB231" s="18">
        <f t="shared" ca="1" si="131"/>
        <v>0</v>
      </c>
      <c r="AC231" s="18">
        <f t="shared" ca="1" si="131"/>
        <v>0</v>
      </c>
      <c r="AD231" s="18">
        <f t="shared" ca="1" si="131"/>
        <v>0</v>
      </c>
      <c r="AE231" s="18">
        <f t="shared" ca="1" si="132"/>
        <v>3.4515604130999966E-2</v>
      </c>
      <c r="AF231" s="18">
        <f t="shared" ca="1" si="132"/>
        <v>3.6789879059666623E-2</v>
      </c>
      <c r="AG231" s="18">
        <f t="shared" ca="1" si="132"/>
        <v>3.9064153988333294E-2</v>
      </c>
      <c r="AH231" s="18">
        <f t="shared" ca="1" si="132"/>
        <v>4.1338428916999959E-2</v>
      </c>
      <c r="AI231" s="18">
        <f t="shared" ca="1" si="132"/>
        <v>4.3612703845666637E-2</v>
      </c>
      <c r="AJ231" s="18">
        <f t="shared" ca="1" si="132"/>
        <v>4.5886978774333301E-2</v>
      </c>
      <c r="AK231" s="18">
        <f t="shared" ca="1" si="132"/>
        <v>4.8161253702999972E-2</v>
      </c>
      <c r="AL231" s="18">
        <f t="shared" ca="1" si="132"/>
        <v>5.0435528631666636E-2</v>
      </c>
      <c r="AM231" s="18">
        <f t="shared" ca="1" si="132"/>
        <v>5.2709803560333314E-2</v>
      </c>
      <c r="AN231" s="18">
        <f t="shared" ca="1" si="132"/>
        <v>5.4984078488999978E-2</v>
      </c>
      <c r="AO231" s="18">
        <f t="shared" ca="1" si="133"/>
        <v>5.7258353417666628E-2</v>
      </c>
      <c r="AP231" s="18">
        <f t="shared" ca="1" si="133"/>
        <v>5.9532628346333306E-2</v>
      </c>
      <c r="AQ231" s="18">
        <f t="shared" ca="1" si="133"/>
        <v>6.1806903274999971E-2</v>
      </c>
      <c r="AR231" s="18">
        <f t="shared" ca="1" si="133"/>
        <v>6.4081178203666628E-2</v>
      </c>
      <c r="AS231" s="18">
        <f t="shared" ca="1" si="133"/>
        <v>6.6355453132333292E-2</v>
      </c>
      <c r="AT231" s="18">
        <f t="shared" ca="1" si="133"/>
        <v>6.8629728060999956E-2</v>
      </c>
      <c r="AU231" s="18">
        <f t="shared" ca="1" si="133"/>
        <v>7.0904002989666606E-2</v>
      </c>
      <c r="AV231" s="18">
        <f t="shared" ca="1" si="133"/>
        <v>7.317827791833327E-2</v>
      </c>
      <c r="AW231" s="18">
        <f t="shared" ca="1" si="133"/>
        <v>7.5452552846999948E-2</v>
      </c>
      <c r="AX231" s="18">
        <f t="shared" ca="1" si="133"/>
        <v>7.772682777566664E-2</v>
      </c>
      <c r="AY231" s="18">
        <f t="shared" ca="1" si="134"/>
        <v>8.0001102704333291E-2</v>
      </c>
      <c r="AZ231" s="18">
        <f t="shared" ca="1" si="134"/>
        <v>8.2275377632999969E-2</v>
      </c>
      <c r="BA231" s="18">
        <f t="shared" ca="1" si="134"/>
        <v>8.4549652561666647E-2</v>
      </c>
      <c r="BB231" s="18">
        <f t="shared" ca="1" si="134"/>
        <v>8.6823927490333325E-2</v>
      </c>
      <c r="BC231" s="18">
        <f t="shared" ca="1" si="134"/>
        <v>8.9725520597578032E-2</v>
      </c>
      <c r="BD231" s="18">
        <f t="shared" ca="1" si="134"/>
        <v>9.3881750061978783E-2</v>
      </c>
      <c r="BE231" s="18">
        <f t="shared" ca="1" si="134"/>
        <v>9.8665297704957619E-2</v>
      </c>
      <c r="BF231" s="18">
        <f t="shared" ca="1" si="134"/>
        <v>0.10428526958604049</v>
      </c>
      <c r="BG231" s="18">
        <f t="shared" ca="1" si="134"/>
        <v>0.11213570610206747</v>
      </c>
      <c r="BH231" s="18">
        <f t="shared" ca="1" si="134"/>
        <v>0.11736527014289697</v>
      </c>
      <c r="BI231" s="18">
        <f t="shared" ca="1" si="134"/>
        <v>0</v>
      </c>
    </row>
    <row r="232" spans="8:61" x14ac:dyDescent="0.35">
      <c r="H232" s="2" t="str">
        <f t="shared" si="128"/>
        <v>ON_Wind</v>
      </c>
      <c r="I232">
        <f t="shared" si="122"/>
        <v>4</v>
      </c>
      <c r="J232">
        <f t="shared" si="129"/>
        <v>50</v>
      </c>
      <c r="K232" s="18">
        <f t="shared" ca="1" si="130"/>
        <v>0</v>
      </c>
      <c r="L232" s="18">
        <f t="shared" ca="1" si="130"/>
        <v>0</v>
      </c>
      <c r="M232" s="18">
        <f t="shared" ca="1" si="130"/>
        <v>0</v>
      </c>
      <c r="N232" s="18">
        <f t="shared" ca="1" si="130"/>
        <v>0</v>
      </c>
      <c r="O232" s="18">
        <f t="shared" ca="1" si="130"/>
        <v>0</v>
      </c>
      <c r="P232" s="18">
        <f t="shared" ca="1" si="130"/>
        <v>0</v>
      </c>
      <c r="Q232" s="18">
        <f t="shared" ca="1" si="130"/>
        <v>0</v>
      </c>
      <c r="R232" s="18">
        <f t="shared" ca="1" si="130"/>
        <v>0</v>
      </c>
      <c r="S232" s="18">
        <f t="shared" ca="1" si="130"/>
        <v>0</v>
      </c>
      <c r="T232" s="18">
        <f t="shared" ca="1" si="130"/>
        <v>0</v>
      </c>
      <c r="U232" s="18">
        <f t="shared" ca="1" si="131"/>
        <v>0</v>
      </c>
      <c r="V232" s="18">
        <f t="shared" ca="1" si="131"/>
        <v>0</v>
      </c>
      <c r="W232" s="18">
        <f t="shared" ca="1" si="131"/>
        <v>0</v>
      </c>
      <c r="X232" s="18">
        <f t="shared" ca="1" si="131"/>
        <v>0</v>
      </c>
      <c r="Y232" s="18">
        <f t="shared" ca="1" si="131"/>
        <v>0</v>
      </c>
      <c r="Z232" s="18">
        <f t="shared" ca="1" si="131"/>
        <v>0</v>
      </c>
      <c r="AA232" s="18">
        <f t="shared" ca="1" si="131"/>
        <v>0</v>
      </c>
      <c r="AB232" s="18">
        <f t="shared" ca="1" si="131"/>
        <v>0</v>
      </c>
      <c r="AC232" s="18">
        <f t="shared" ca="1" si="131"/>
        <v>0</v>
      </c>
      <c r="AD232" s="18">
        <f t="shared" ca="1" si="131"/>
        <v>0</v>
      </c>
      <c r="AE232" s="18">
        <f t="shared" ca="1" si="132"/>
        <v>0</v>
      </c>
      <c r="AF232" s="18">
        <f t="shared" ca="1" si="132"/>
        <v>3.4515604130999966E-2</v>
      </c>
      <c r="AG232" s="18">
        <f t="shared" ca="1" si="132"/>
        <v>3.6789879059666623E-2</v>
      </c>
      <c r="AH232" s="18">
        <f t="shared" ca="1" si="132"/>
        <v>3.9064153988333294E-2</v>
      </c>
      <c r="AI232" s="18">
        <f t="shared" ca="1" si="132"/>
        <v>4.1338428916999959E-2</v>
      </c>
      <c r="AJ232" s="18">
        <f t="shared" ca="1" si="132"/>
        <v>4.3612703845666637E-2</v>
      </c>
      <c r="AK232" s="18">
        <f t="shared" ca="1" si="132"/>
        <v>4.5886978774333301E-2</v>
      </c>
      <c r="AL232" s="18">
        <f t="shared" ca="1" si="132"/>
        <v>4.8161253702999972E-2</v>
      </c>
      <c r="AM232" s="18">
        <f t="shared" ca="1" si="132"/>
        <v>5.0435528631666636E-2</v>
      </c>
      <c r="AN232" s="18">
        <f t="shared" ca="1" si="132"/>
        <v>5.2709803560333314E-2</v>
      </c>
      <c r="AO232" s="18">
        <f t="shared" ca="1" si="133"/>
        <v>5.4984078488999978E-2</v>
      </c>
      <c r="AP232" s="18">
        <f t="shared" ca="1" si="133"/>
        <v>5.7258353417666628E-2</v>
      </c>
      <c r="AQ232" s="18">
        <f t="shared" ca="1" si="133"/>
        <v>5.9532628346333306E-2</v>
      </c>
      <c r="AR232" s="18">
        <f t="shared" ca="1" si="133"/>
        <v>6.1806903274999971E-2</v>
      </c>
      <c r="AS232" s="18">
        <f t="shared" ca="1" si="133"/>
        <v>6.4081178203666628E-2</v>
      </c>
      <c r="AT232" s="18">
        <f t="shared" ca="1" si="133"/>
        <v>6.6355453132333292E-2</v>
      </c>
      <c r="AU232" s="18">
        <f t="shared" ca="1" si="133"/>
        <v>6.8629728060999956E-2</v>
      </c>
      <c r="AV232" s="18">
        <f t="shared" ca="1" si="133"/>
        <v>7.0904002989666606E-2</v>
      </c>
      <c r="AW232" s="18">
        <f t="shared" ca="1" si="133"/>
        <v>7.317827791833327E-2</v>
      </c>
      <c r="AX232" s="18">
        <f t="shared" ca="1" si="133"/>
        <v>7.5452552846999948E-2</v>
      </c>
      <c r="AY232" s="18">
        <f t="shared" ca="1" si="134"/>
        <v>7.772682777566664E-2</v>
      </c>
      <c r="AZ232" s="18">
        <f t="shared" ca="1" si="134"/>
        <v>8.0001102704333291E-2</v>
      </c>
      <c r="BA232" s="18">
        <f t="shared" ca="1" si="134"/>
        <v>8.2275377632999969E-2</v>
      </c>
      <c r="BB232" s="18">
        <f t="shared" ca="1" si="134"/>
        <v>8.4549652561666647E-2</v>
      </c>
      <c r="BC232" s="18">
        <f t="shared" ca="1" si="134"/>
        <v>8.6823927490333325E-2</v>
      </c>
      <c r="BD232" s="18">
        <f t="shared" ca="1" si="134"/>
        <v>8.9725520597578032E-2</v>
      </c>
      <c r="BE232" s="18">
        <f t="shared" ca="1" si="134"/>
        <v>9.3881750061978783E-2</v>
      </c>
      <c r="BF232" s="18">
        <f t="shared" ca="1" si="134"/>
        <v>9.8665297704957619E-2</v>
      </c>
      <c r="BG232" s="18">
        <f t="shared" ca="1" si="134"/>
        <v>0.10428526958604049</v>
      </c>
      <c r="BH232" s="18">
        <f t="shared" ca="1" si="134"/>
        <v>0.11213570610206747</v>
      </c>
      <c r="BI232" s="18">
        <f t="shared" ca="1" si="134"/>
        <v>0.11736527014289697</v>
      </c>
    </row>
    <row r="233" spans="8:61" x14ac:dyDescent="0.35">
      <c r="H233" s="2" t="str">
        <f t="shared" si="128"/>
        <v>ON_Solar_Storage</v>
      </c>
      <c r="I233">
        <f t="shared" si="122"/>
        <v>5</v>
      </c>
      <c r="J233">
        <f t="shared" si="129"/>
        <v>0</v>
      </c>
      <c r="K233" s="18">
        <f t="shared" ca="1" si="130"/>
        <v>0.12381353598336363</v>
      </c>
      <c r="L233" s="18">
        <f t="shared" ca="1" si="130"/>
        <v>0</v>
      </c>
      <c r="M233" s="18">
        <f t="shared" ca="1" si="130"/>
        <v>0</v>
      </c>
      <c r="N233" s="18">
        <f t="shared" ca="1" si="130"/>
        <v>0</v>
      </c>
      <c r="O233" s="18">
        <f t="shared" ca="1" si="130"/>
        <v>0</v>
      </c>
      <c r="P233" s="18">
        <f t="shared" ca="1" si="130"/>
        <v>0</v>
      </c>
      <c r="Q233" s="18">
        <f t="shared" ca="1" si="130"/>
        <v>0</v>
      </c>
      <c r="R233" s="18">
        <f t="shared" ca="1" si="130"/>
        <v>0</v>
      </c>
      <c r="S233" s="18">
        <f t="shared" ca="1" si="130"/>
        <v>0</v>
      </c>
      <c r="T233" s="18">
        <f t="shared" ca="1" si="130"/>
        <v>0</v>
      </c>
      <c r="U233" s="18">
        <f t="shared" ca="1" si="131"/>
        <v>0</v>
      </c>
      <c r="V233" s="18">
        <f t="shared" ca="1" si="131"/>
        <v>0</v>
      </c>
      <c r="W233" s="18">
        <f t="shared" ca="1" si="131"/>
        <v>0</v>
      </c>
      <c r="X233" s="18">
        <f t="shared" ca="1" si="131"/>
        <v>0</v>
      </c>
      <c r="Y233" s="18">
        <f t="shared" ca="1" si="131"/>
        <v>0</v>
      </c>
      <c r="Z233" s="18">
        <f t="shared" ca="1" si="131"/>
        <v>0</v>
      </c>
      <c r="AA233" s="18">
        <f t="shared" ca="1" si="131"/>
        <v>0</v>
      </c>
      <c r="AB233" s="18">
        <f t="shared" ca="1" si="131"/>
        <v>0</v>
      </c>
      <c r="AC233" s="18">
        <f t="shared" ca="1" si="131"/>
        <v>0</v>
      </c>
      <c r="AD233" s="18">
        <f t="shared" ca="1" si="131"/>
        <v>0</v>
      </c>
      <c r="AE233" s="18">
        <f t="shared" ca="1" si="132"/>
        <v>0</v>
      </c>
      <c r="AF233" s="18">
        <f t="shared" ca="1" si="132"/>
        <v>0</v>
      </c>
      <c r="AG233" s="18">
        <f t="shared" ca="1" si="132"/>
        <v>0</v>
      </c>
      <c r="AH233" s="18">
        <f t="shared" ca="1" si="132"/>
        <v>0</v>
      </c>
      <c r="AI233" s="18">
        <f t="shared" ca="1" si="132"/>
        <v>0</v>
      </c>
      <c r="AJ233" s="18">
        <f t="shared" ca="1" si="132"/>
        <v>0</v>
      </c>
      <c r="AK233" s="18">
        <f t="shared" ca="1" si="132"/>
        <v>0</v>
      </c>
      <c r="AL233" s="18">
        <f t="shared" ca="1" si="132"/>
        <v>0</v>
      </c>
      <c r="AM233" s="18">
        <f t="shared" ca="1" si="132"/>
        <v>0</v>
      </c>
      <c r="AN233" s="18">
        <f t="shared" ca="1" si="132"/>
        <v>0</v>
      </c>
      <c r="AO233" s="18">
        <f t="shared" ca="1" si="133"/>
        <v>0</v>
      </c>
      <c r="AP233" s="18">
        <f t="shared" ca="1" si="133"/>
        <v>0</v>
      </c>
      <c r="AQ233" s="18">
        <f t="shared" ca="1" si="133"/>
        <v>0</v>
      </c>
      <c r="AR233" s="18">
        <f t="shared" ca="1" si="133"/>
        <v>0</v>
      </c>
      <c r="AS233" s="18">
        <f t="shared" ca="1" si="133"/>
        <v>0</v>
      </c>
      <c r="AT233" s="18">
        <f t="shared" ca="1" si="133"/>
        <v>0</v>
      </c>
      <c r="AU233" s="18">
        <f t="shared" ca="1" si="133"/>
        <v>0</v>
      </c>
      <c r="AV233" s="18">
        <f t="shared" ca="1" si="133"/>
        <v>0</v>
      </c>
      <c r="AW233" s="18">
        <f t="shared" ca="1" si="133"/>
        <v>0</v>
      </c>
      <c r="AX233" s="18">
        <f t="shared" ca="1" si="133"/>
        <v>0</v>
      </c>
      <c r="AY233" s="18">
        <f t="shared" ca="1" si="134"/>
        <v>0</v>
      </c>
      <c r="AZ233" s="18">
        <f t="shared" ca="1" si="134"/>
        <v>0</v>
      </c>
      <c r="BA233" s="18">
        <f t="shared" ca="1" si="134"/>
        <v>0</v>
      </c>
      <c r="BB233" s="18">
        <f t="shared" ca="1" si="134"/>
        <v>0</v>
      </c>
      <c r="BC233" s="18">
        <f t="shared" ca="1" si="134"/>
        <v>0</v>
      </c>
      <c r="BD233" s="18">
        <f t="shared" ca="1" si="134"/>
        <v>0</v>
      </c>
      <c r="BE233" s="18">
        <f t="shared" ca="1" si="134"/>
        <v>0</v>
      </c>
      <c r="BF233" s="18">
        <f t="shared" ca="1" si="134"/>
        <v>0</v>
      </c>
      <c r="BG233" s="18">
        <f t="shared" ca="1" si="134"/>
        <v>0</v>
      </c>
      <c r="BH233" s="18">
        <f t="shared" ca="1" si="134"/>
        <v>0</v>
      </c>
      <c r="BI233" s="18">
        <f t="shared" ca="1" si="134"/>
        <v>0</v>
      </c>
    </row>
    <row r="234" spans="8:61" x14ac:dyDescent="0.35">
      <c r="H234" s="2" t="str">
        <f t="shared" si="128"/>
        <v>ON_Solar_Storage</v>
      </c>
      <c r="I234">
        <f t="shared" si="122"/>
        <v>5</v>
      </c>
      <c r="J234">
        <f t="shared" si="129"/>
        <v>1</v>
      </c>
      <c r="K234" s="18">
        <f t="shared" ca="1" si="130"/>
        <v>0.1181291169568008</v>
      </c>
      <c r="L234" s="18">
        <f t="shared" ca="1" si="130"/>
        <v>0.12381353598336363</v>
      </c>
      <c r="M234" s="18">
        <f t="shared" ca="1" si="130"/>
        <v>0</v>
      </c>
      <c r="N234" s="18">
        <f t="shared" ca="1" si="130"/>
        <v>0</v>
      </c>
      <c r="O234" s="18">
        <f t="shared" ca="1" si="130"/>
        <v>0</v>
      </c>
      <c r="P234" s="18">
        <f t="shared" ca="1" si="130"/>
        <v>0</v>
      </c>
      <c r="Q234" s="18">
        <f t="shared" ca="1" si="130"/>
        <v>0</v>
      </c>
      <c r="R234" s="18">
        <f t="shared" ca="1" si="130"/>
        <v>0</v>
      </c>
      <c r="S234" s="18">
        <f t="shared" ca="1" si="130"/>
        <v>0</v>
      </c>
      <c r="T234" s="18">
        <f t="shared" ca="1" si="130"/>
        <v>0</v>
      </c>
      <c r="U234" s="18">
        <f t="shared" ca="1" si="131"/>
        <v>0</v>
      </c>
      <c r="V234" s="18">
        <f t="shared" ca="1" si="131"/>
        <v>0</v>
      </c>
      <c r="W234" s="18">
        <f t="shared" ca="1" si="131"/>
        <v>0</v>
      </c>
      <c r="X234" s="18">
        <f t="shared" ca="1" si="131"/>
        <v>0</v>
      </c>
      <c r="Y234" s="18">
        <f t="shared" ca="1" si="131"/>
        <v>0</v>
      </c>
      <c r="Z234" s="18">
        <f t="shared" ca="1" si="131"/>
        <v>0</v>
      </c>
      <c r="AA234" s="18">
        <f t="shared" ca="1" si="131"/>
        <v>0</v>
      </c>
      <c r="AB234" s="18">
        <f t="shared" ca="1" si="131"/>
        <v>0</v>
      </c>
      <c r="AC234" s="18">
        <f t="shared" ca="1" si="131"/>
        <v>0</v>
      </c>
      <c r="AD234" s="18">
        <f t="shared" ca="1" si="131"/>
        <v>0</v>
      </c>
      <c r="AE234" s="18">
        <f t="shared" ca="1" si="132"/>
        <v>0</v>
      </c>
      <c r="AF234" s="18">
        <f t="shared" ca="1" si="132"/>
        <v>0</v>
      </c>
      <c r="AG234" s="18">
        <f t="shared" ca="1" si="132"/>
        <v>0</v>
      </c>
      <c r="AH234" s="18">
        <f t="shared" ca="1" si="132"/>
        <v>0</v>
      </c>
      <c r="AI234" s="18">
        <f t="shared" ca="1" si="132"/>
        <v>0</v>
      </c>
      <c r="AJ234" s="18">
        <f t="shared" ca="1" si="132"/>
        <v>0</v>
      </c>
      <c r="AK234" s="18">
        <f t="shared" ca="1" si="132"/>
        <v>0</v>
      </c>
      <c r="AL234" s="18">
        <f t="shared" ca="1" si="132"/>
        <v>0</v>
      </c>
      <c r="AM234" s="18">
        <f t="shared" ca="1" si="132"/>
        <v>0</v>
      </c>
      <c r="AN234" s="18">
        <f t="shared" ca="1" si="132"/>
        <v>0</v>
      </c>
      <c r="AO234" s="18">
        <f t="shared" ca="1" si="133"/>
        <v>0</v>
      </c>
      <c r="AP234" s="18">
        <f t="shared" ca="1" si="133"/>
        <v>0</v>
      </c>
      <c r="AQ234" s="18">
        <f t="shared" ca="1" si="133"/>
        <v>0</v>
      </c>
      <c r="AR234" s="18">
        <f t="shared" ca="1" si="133"/>
        <v>0</v>
      </c>
      <c r="AS234" s="18">
        <f t="shared" ca="1" si="133"/>
        <v>0</v>
      </c>
      <c r="AT234" s="18">
        <f t="shared" ca="1" si="133"/>
        <v>0</v>
      </c>
      <c r="AU234" s="18">
        <f t="shared" ca="1" si="133"/>
        <v>0</v>
      </c>
      <c r="AV234" s="18">
        <f t="shared" ca="1" si="133"/>
        <v>0</v>
      </c>
      <c r="AW234" s="18">
        <f t="shared" ca="1" si="133"/>
        <v>0</v>
      </c>
      <c r="AX234" s="18">
        <f t="shared" ca="1" si="133"/>
        <v>0</v>
      </c>
      <c r="AY234" s="18">
        <f t="shared" ca="1" si="134"/>
        <v>0</v>
      </c>
      <c r="AZ234" s="18">
        <f t="shared" ca="1" si="134"/>
        <v>0</v>
      </c>
      <c r="BA234" s="18">
        <f t="shared" ca="1" si="134"/>
        <v>0</v>
      </c>
      <c r="BB234" s="18">
        <f t="shared" ca="1" si="134"/>
        <v>0</v>
      </c>
      <c r="BC234" s="18">
        <f t="shared" ca="1" si="134"/>
        <v>0</v>
      </c>
      <c r="BD234" s="18">
        <f t="shared" ca="1" si="134"/>
        <v>0</v>
      </c>
      <c r="BE234" s="18">
        <f t="shared" ca="1" si="134"/>
        <v>0</v>
      </c>
      <c r="BF234" s="18">
        <f t="shared" ca="1" si="134"/>
        <v>0</v>
      </c>
      <c r="BG234" s="18">
        <f t="shared" ca="1" si="134"/>
        <v>0</v>
      </c>
      <c r="BH234" s="18">
        <f t="shared" ca="1" si="134"/>
        <v>0</v>
      </c>
      <c r="BI234" s="18">
        <f t="shared" ca="1" si="134"/>
        <v>0</v>
      </c>
    </row>
    <row r="235" spans="8:61" x14ac:dyDescent="0.35">
      <c r="H235" s="2" t="str">
        <f t="shared" si="128"/>
        <v>ON_Solar_Storage</v>
      </c>
      <c r="I235">
        <f t="shared" si="122"/>
        <v>5</v>
      </c>
      <c r="J235">
        <f t="shared" si="129"/>
        <v>2</v>
      </c>
      <c r="K235" s="18">
        <f t="shared" ca="1" si="130"/>
        <v>0.10982382545504049</v>
      </c>
      <c r="L235" s="18">
        <f t="shared" ca="1" si="130"/>
        <v>0.1181291169568008</v>
      </c>
      <c r="M235" s="18">
        <f t="shared" ca="1" si="130"/>
        <v>0.12381353598336363</v>
      </c>
      <c r="N235" s="18">
        <f t="shared" ca="1" si="130"/>
        <v>0</v>
      </c>
      <c r="O235" s="18">
        <f t="shared" ca="1" si="130"/>
        <v>0</v>
      </c>
      <c r="P235" s="18">
        <f t="shared" ca="1" si="130"/>
        <v>0</v>
      </c>
      <c r="Q235" s="18">
        <f t="shared" ca="1" si="130"/>
        <v>0</v>
      </c>
      <c r="R235" s="18">
        <f t="shared" ca="1" si="130"/>
        <v>0</v>
      </c>
      <c r="S235" s="18">
        <f t="shared" ca="1" si="130"/>
        <v>0</v>
      </c>
      <c r="T235" s="18">
        <f t="shared" ca="1" si="130"/>
        <v>0</v>
      </c>
      <c r="U235" s="18">
        <f t="shared" ca="1" si="131"/>
        <v>0</v>
      </c>
      <c r="V235" s="18">
        <f t="shared" ca="1" si="131"/>
        <v>0</v>
      </c>
      <c r="W235" s="18">
        <f t="shared" ca="1" si="131"/>
        <v>0</v>
      </c>
      <c r="X235" s="18">
        <f t="shared" ca="1" si="131"/>
        <v>0</v>
      </c>
      <c r="Y235" s="18">
        <f t="shared" ca="1" si="131"/>
        <v>0</v>
      </c>
      <c r="Z235" s="18">
        <f t="shared" ca="1" si="131"/>
        <v>0</v>
      </c>
      <c r="AA235" s="18">
        <f t="shared" ca="1" si="131"/>
        <v>0</v>
      </c>
      <c r="AB235" s="18">
        <f t="shared" ca="1" si="131"/>
        <v>0</v>
      </c>
      <c r="AC235" s="18">
        <f t="shared" ca="1" si="131"/>
        <v>0</v>
      </c>
      <c r="AD235" s="18">
        <f t="shared" ca="1" si="131"/>
        <v>0</v>
      </c>
      <c r="AE235" s="18">
        <f t="shared" ca="1" si="132"/>
        <v>0</v>
      </c>
      <c r="AF235" s="18">
        <f t="shared" ca="1" si="132"/>
        <v>0</v>
      </c>
      <c r="AG235" s="18">
        <f t="shared" ca="1" si="132"/>
        <v>0</v>
      </c>
      <c r="AH235" s="18">
        <f t="shared" ca="1" si="132"/>
        <v>0</v>
      </c>
      <c r="AI235" s="18">
        <f t="shared" ca="1" si="132"/>
        <v>0</v>
      </c>
      <c r="AJ235" s="18">
        <f t="shared" ca="1" si="132"/>
        <v>0</v>
      </c>
      <c r="AK235" s="18">
        <f t="shared" ca="1" si="132"/>
        <v>0</v>
      </c>
      <c r="AL235" s="18">
        <f t="shared" ca="1" si="132"/>
        <v>0</v>
      </c>
      <c r="AM235" s="18">
        <f t="shared" ca="1" si="132"/>
        <v>0</v>
      </c>
      <c r="AN235" s="18">
        <f t="shared" ca="1" si="132"/>
        <v>0</v>
      </c>
      <c r="AO235" s="18">
        <f t="shared" ca="1" si="133"/>
        <v>0</v>
      </c>
      <c r="AP235" s="18">
        <f t="shared" ca="1" si="133"/>
        <v>0</v>
      </c>
      <c r="AQ235" s="18">
        <f t="shared" ca="1" si="133"/>
        <v>0</v>
      </c>
      <c r="AR235" s="18">
        <f t="shared" ca="1" si="133"/>
        <v>0</v>
      </c>
      <c r="AS235" s="18">
        <f t="shared" ca="1" si="133"/>
        <v>0</v>
      </c>
      <c r="AT235" s="18">
        <f t="shared" ca="1" si="133"/>
        <v>0</v>
      </c>
      <c r="AU235" s="18">
        <f t="shared" ca="1" si="133"/>
        <v>0</v>
      </c>
      <c r="AV235" s="18">
        <f t="shared" ca="1" si="133"/>
        <v>0</v>
      </c>
      <c r="AW235" s="18">
        <f t="shared" ca="1" si="133"/>
        <v>0</v>
      </c>
      <c r="AX235" s="18">
        <f t="shared" ca="1" si="133"/>
        <v>0</v>
      </c>
      <c r="AY235" s="18">
        <f t="shared" ca="1" si="134"/>
        <v>0</v>
      </c>
      <c r="AZ235" s="18">
        <f t="shared" ca="1" si="134"/>
        <v>0</v>
      </c>
      <c r="BA235" s="18">
        <f t="shared" ca="1" si="134"/>
        <v>0</v>
      </c>
      <c r="BB235" s="18">
        <f t="shared" ca="1" si="134"/>
        <v>0</v>
      </c>
      <c r="BC235" s="18">
        <f t="shared" ca="1" si="134"/>
        <v>0</v>
      </c>
      <c r="BD235" s="18">
        <f t="shared" ca="1" si="134"/>
        <v>0</v>
      </c>
      <c r="BE235" s="18">
        <f t="shared" ca="1" si="134"/>
        <v>0</v>
      </c>
      <c r="BF235" s="18">
        <f t="shared" ca="1" si="134"/>
        <v>0</v>
      </c>
      <c r="BG235" s="18">
        <f t="shared" ca="1" si="134"/>
        <v>0</v>
      </c>
      <c r="BH235" s="18">
        <f t="shared" ca="1" si="134"/>
        <v>0</v>
      </c>
      <c r="BI235" s="18">
        <f t="shared" ca="1" si="134"/>
        <v>0</v>
      </c>
    </row>
    <row r="236" spans="8:61" x14ac:dyDescent="0.35">
      <c r="H236" s="2" t="str">
        <f t="shared" si="128"/>
        <v>ON_Solar_Storage</v>
      </c>
      <c r="I236">
        <f t="shared" si="122"/>
        <v>5</v>
      </c>
      <c r="J236">
        <f t="shared" si="129"/>
        <v>3</v>
      </c>
      <c r="K236" s="18">
        <f t="shared" ca="1" si="130"/>
        <v>0.1037489985882243</v>
      </c>
      <c r="L236" s="18">
        <f t="shared" ca="1" si="130"/>
        <v>0.10982382545504049</v>
      </c>
      <c r="M236" s="18">
        <f t="shared" ca="1" si="130"/>
        <v>0.1181291169568008</v>
      </c>
      <c r="N236" s="18">
        <f t="shared" ca="1" si="130"/>
        <v>0.12381353598336363</v>
      </c>
      <c r="O236" s="18">
        <f t="shared" ca="1" si="130"/>
        <v>0</v>
      </c>
      <c r="P236" s="18">
        <f t="shared" ca="1" si="130"/>
        <v>0</v>
      </c>
      <c r="Q236" s="18">
        <f t="shared" ca="1" si="130"/>
        <v>0</v>
      </c>
      <c r="R236" s="18">
        <f t="shared" ca="1" si="130"/>
        <v>0</v>
      </c>
      <c r="S236" s="18">
        <f t="shared" ca="1" si="130"/>
        <v>0</v>
      </c>
      <c r="T236" s="18">
        <f t="shared" ca="1" si="130"/>
        <v>0</v>
      </c>
      <c r="U236" s="18">
        <f t="shared" ca="1" si="131"/>
        <v>0</v>
      </c>
      <c r="V236" s="18">
        <f t="shared" ca="1" si="131"/>
        <v>0</v>
      </c>
      <c r="W236" s="18">
        <f t="shared" ca="1" si="131"/>
        <v>0</v>
      </c>
      <c r="X236" s="18">
        <f t="shared" ca="1" si="131"/>
        <v>0</v>
      </c>
      <c r="Y236" s="18">
        <f t="shared" ca="1" si="131"/>
        <v>0</v>
      </c>
      <c r="Z236" s="18">
        <f t="shared" ca="1" si="131"/>
        <v>0</v>
      </c>
      <c r="AA236" s="18">
        <f t="shared" ca="1" si="131"/>
        <v>0</v>
      </c>
      <c r="AB236" s="18">
        <f t="shared" ca="1" si="131"/>
        <v>0</v>
      </c>
      <c r="AC236" s="18">
        <f t="shared" ca="1" si="131"/>
        <v>0</v>
      </c>
      <c r="AD236" s="18">
        <f t="shared" ca="1" si="131"/>
        <v>0</v>
      </c>
      <c r="AE236" s="18">
        <f t="shared" ca="1" si="132"/>
        <v>0</v>
      </c>
      <c r="AF236" s="18">
        <f t="shared" ca="1" si="132"/>
        <v>0</v>
      </c>
      <c r="AG236" s="18">
        <f t="shared" ca="1" si="132"/>
        <v>0</v>
      </c>
      <c r="AH236" s="18">
        <f t="shared" ca="1" si="132"/>
        <v>0</v>
      </c>
      <c r="AI236" s="18">
        <f t="shared" ca="1" si="132"/>
        <v>0</v>
      </c>
      <c r="AJ236" s="18">
        <f t="shared" ca="1" si="132"/>
        <v>0</v>
      </c>
      <c r="AK236" s="18">
        <f t="shared" ca="1" si="132"/>
        <v>0</v>
      </c>
      <c r="AL236" s="18">
        <f t="shared" ca="1" si="132"/>
        <v>0</v>
      </c>
      <c r="AM236" s="18">
        <f t="shared" ca="1" si="132"/>
        <v>0</v>
      </c>
      <c r="AN236" s="18">
        <f t="shared" ca="1" si="132"/>
        <v>0</v>
      </c>
      <c r="AO236" s="18">
        <f t="shared" ca="1" si="133"/>
        <v>0</v>
      </c>
      <c r="AP236" s="18">
        <f t="shared" ca="1" si="133"/>
        <v>0</v>
      </c>
      <c r="AQ236" s="18">
        <f t="shared" ca="1" si="133"/>
        <v>0</v>
      </c>
      <c r="AR236" s="18">
        <f t="shared" ca="1" si="133"/>
        <v>0</v>
      </c>
      <c r="AS236" s="18">
        <f t="shared" ca="1" si="133"/>
        <v>0</v>
      </c>
      <c r="AT236" s="18">
        <f t="shared" ca="1" si="133"/>
        <v>0</v>
      </c>
      <c r="AU236" s="18">
        <f t="shared" ca="1" si="133"/>
        <v>0</v>
      </c>
      <c r="AV236" s="18">
        <f t="shared" ca="1" si="133"/>
        <v>0</v>
      </c>
      <c r="AW236" s="18">
        <f t="shared" ca="1" si="133"/>
        <v>0</v>
      </c>
      <c r="AX236" s="18">
        <f t="shared" ca="1" si="133"/>
        <v>0</v>
      </c>
      <c r="AY236" s="18">
        <f t="shared" ca="1" si="134"/>
        <v>0</v>
      </c>
      <c r="AZ236" s="18">
        <f t="shared" ca="1" si="134"/>
        <v>0</v>
      </c>
      <c r="BA236" s="18">
        <f t="shared" ca="1" si="134"/>
        <v>0</v>
      </c>
      <c r="BB236" s="18">
        <f t="shared" ca="1" si="134"/>
        <v>0</v>
      </c>
      <c r="BC236" s="18">
        <f t="shared" ca="1" si="134"/>
        <v>0</v>
      </c>
      <c r="BD236" s="18">
        <f t="shared" ca="1" si="134"/>
        <v>0</v>
      </c>
      <c r="BE236" s="18">
        <f t="shared" ca="1" si="134"/>
        <v>0</v>
      </c>
      <c r="BF236" s="18">
        <f t="shared" ca="1" si="134"/>
        <v>0</v>
      </c>
      <c r="BG236" s="18">
        <f t="shared" ca="1" si="134"/>
        <v>0</v>
      </c>
      <c r="BH236" s="18">
        <f t="shared" ca="1" si="134"/>
        <v>0</v>
      </c>
      <c r="BI236" s="18">
        <f t="shared" ca="1" si="134"/>
        <v>0</v>
      </c>
    </row>
    <row r="237" spans="8:61" x14ac:dyDescent="0.35">
      <c r="H237" s="2" t="str">
        <f t="shared" si="128"/>
        <v>ON_Solar_Storage</v>
      </c>
      <c r="I237">
        <f t="shared" si="122"/>
        <v>5</v>
      </c>
      <c r="J237">
        <f t="shared" si="129"/>
        <v>4</v>
      </c>
      <c r="K237" s="18">
        <f t="shared" ca="1" si="130"/>
        <v>9.8510595959512143E-2</v>
      </c>
      <c r="L237" s="18">
        <f t="shared" ca="1" si="130"/>
        <v>0.1037489985882243</v>
      </c>
      <c r="M237" s="18">
        <f t="shared" ca="1" si="130"/>
        <v>0.10982382545504049</v>
      </c>
      <c r="N237" s="18">
        <f t="shared" ca="1" si="130"/>
        <v>0.1181291169568008</v>
      </c>
      <c r="O237" s="18">
        <f t="shared" ca="1" si="130"/>
        <v>0.12381353598336363</v>
      </c>
      <c r="P237" s="18">
        <f t="shared" ca="1" si="130"/>
        <v>0</v>
      </c>
      <c r="Q237" s="18">
        <f t="shared" ca="1" si="130"/>
        <v>0</v>
      </c>
      <c r="R237" s="18">
        <f t="shared" ca="1" si="130"/>
        <v>0</v>
      </c>
      <c r="S237" s="18">
        <f t="shared" ca="1" si="130"/>
        <v>0</v>
      </c>
      <c r="T237" s="18">
        <f t="shared" ca="1" si="130"/>
        <v>0</v>
      </c>
      <c r="U237" s="18">
        <f t="shared" ca="1" si="131"/>
        <v>0</v>
      </c>
      <c r="V237" s="18">
        <f t="shared" ca="1" si="131"/>
        <v>0</v>
      </c>
      <c r="W237" s="18">
        <f t="shared" ca="1" si="131"/>
        <v>0</v>
      </c>
      <c r="X237" s="18">
        <f t="shared" ca="1" si="131"/>
        <v>0</v>
      </c>
      <c r="Y237" s="18">
        <f t="shared" ca="1" si="131"/>
        <v>0</v>
      </c>
      <c r="Z237" s="18">
        <f t="shared" ca="1" si="131"/>
        <v>0</v>
      </c>
      <c r="AA237" s="18">
        <f t="shared" ca="1" si="131"/>
        <v>0</v>
      </c>
      <c r="AB237" s="18">
        <f t="shared" ca="1" si="131"/>
        <v>0</v>
      </c>
      <c r="AC237" s="18">
        <f t="shared" ca="1" si="131"/>
        <v>0</v>
      </c>
      <c r="AD237" s="18">
        <f t="shared" ca="1" si="131"/>
        <v>0</v>
      </c>
      <c r="AE237" s="18">
        <f t="shared" ca="1" si="132"/>
        <v>0</v>
      </c>
      <c r="AF237" s="18">
        <f t="shared" ca="1" si="132"/>
        <v>0</v>
      </c>
      <c r="AG237" s="18">
        <f t="shared" ca="1" si="132"/>
        <v>0</v>
      </c>
      <c r="AH237" s="18">
        <f t="shared" ca="1" si="132"/>
        <v>0</v>
      </c>
      <c r="AI237" s="18">
        <f t="shared" ca="1" si="132"/>
        <v>0</v>
      </c>
      <c r="AJ237" s="18">
        <f t="shared" ca="1" si="132"/>
        <v>0</v>
      </c>
      <c r="AK237" s="18">
        <f t="shared" ca="1" si="132"/>
        <v>0</v>
      </c>
      <c r="AL237" s="18">
        <f t="shared" ca="1" si="132"/>
        <v>0</v>
      </c>
      <c r="AM237" s="18">
        <f t="shared" ca="1" si="132"/>
        <v>0</v>
      </c>
      <c r="AN237" s="18">
        <f t="shared" ca="1" si="132"/>
        <v>0</v>
      </c>
      <c r="AO237" s="18">
        <f t="shared" ca="1" si="133"/>
        <v>0</v>
      </c>
      <c r="AP237" s="18">
        <f t="shared" ca="1" si="133"/>
        <v>0</v>
      </c>
      <c r="AQ237" s="18">
        <f t="shared" ca="1" si="133"/>
        <v>0</v>
      </c>
      <c r="AR237" s="18">
        <f t="shared" ca="1" si="133"/>
        <v>0</v>
      </c>
      <c r="AS237" s="18">
        <f t="shared" ca="1" si="133"/>
        <v>0</v>
      </c>
      <c r="AT237" s="18">
        <f t="shared" ca="1" si="133"/>
        <v>0</v>
      </c>
      <c r="AU237" s="18">
        <f t="shared" ca="1" si="133"/>
        <v>0</v>
      </c>
      <c r="AV237" s="18">
        <f t="shared" ca="1" si="133"/>
        <v>0</v>
      </c>
      <c r="AW237" s="18">
        <f t="shared" ca="1" si="133"/>
        <v>0</v>
      </c>
      <c r="AX237" s="18">
        <f t="shared" ca="1" si="133"/>
        <v>0</v>
      </c>
      <c r="AY237" s="18">
        <f t="shared" ca="1" si="134"/>
        <v>0</v>
      </c>
      <c r="AZ237" s="18">
        <f t="shared" ca="1" si="134"/>
        <v>0</v>
      </c>
      <c r="BA237" s="18">
        <f t="shared" ca="1" si="134"/>
        <v>0</v>
      </c>
      <c r="BB237" s="18">
        <f t="shared" ca="1" si="134"/>
        <v>0</v>
      </c>
      <c r="BC237" s="18">
        <f t="shared" ca="1" si="134"/>
        <v>0</v>
      </c>
      <c r="BD237" s="18">
        <f t="shared" ca="1" si="134"/>
        <v>0</v>
      </c>
      <c r="BE237" s="18">
        <f t="shared" ca="1" si="134"/>
        <v>0</v>
      </c>
      <c r="BF237" s="18">
        <f t="shared" ca="1" si="134"/>
        <v>0</v>
      </c>
      <c r="BG237" s="18">
        <f t="shared" ca="1" si="134"/>
        <v>0</v>
      </c>
      <c r="BH237" s="18">
        <f t="shared" ca="1" si="134"/>
        <v>0</v>
      </c>
      <c r="BI237" s="18">
        <f t="shared" ca="1" si="134"/>
        <v>0</v>
      </c>
    </row>
    <row r="238" spans="8:61" x14ac:dyDescent="0.35">
      <c r="H238" s="2" t="str">
        <f t="shared" si="128"/>
        <v>ON_Solar_Storage</v>
      </c>
      <c r="I238">
        <f t="shared" si="122"/>
        <v>5</v>
      </c>
      <c r="J238">
        <f t="shared" si="129"/>
        <v>5</v>
      </c>
      <c r="K238" s="18">
        <f t="shared" ca="1" si="130"/>
        <v>9.3899511509378031E-2</v>
      </c>
      <c r="L238" s="18">
        <f t="shared" ca="1" si="130"/>
        <v>9.8510595959512143E-2</v>
      </c>
      <c r="M238" s="18">
        <f t="shared" ca="1" si="130"/>
        <v>0.1037489985882243</v>
      </c>
      <c r="N238" s="18">
        <f t="shared" ca="1" si="130"/>
        <v>0.10982382545504049</v>
      </c>
      <c r="O238" s="18">
        <f t="shared" ca="1" si="130"/>
        <v>0.1181291169568008</v>
      </c>
      <c r="P238" s="18">
        <f t="shared" ca="1" si="130"/>
        <v>0.12381353598336363</v>
      </c>
      <c r="Q238" s="18">
        <f t="shared" ca="1" si="130"/>
        <v>0</v>
      </c>
      <c r="R238" s="18">
        <f t="shared" ca="1" si="130"/>
        <v>0</v>
      </c>
      <c r="S238" s="18">
        <f t="shared" ca="1" si="130"/>
        <v>0</v>
      </c>
      <c r="T238" s="18">
        <f t="shared" ca="1" si="130"/>
        <v>0</v>
      </c>
      <c r="U238" s="18">
        <f t="shared" ca="1" si="131"/>
        <v>0</v>
      </c>
      <c r="V238" s="18">
        <f t="shared" ca="1" si="131"/>
        <v>0</v>
      </c>
      <c r="W238" s="18">
        <f t="shared" ca="1" si="131"/>
        <v>0</v>
      </c>
      <c r="X238" s="18">
        <f t="shared" ca="1" si="131"/>
        <v>0</v>
      </c>
      <c r="Y238" s="18">
        <f t="shared" ca="1" si="131"/>
        <v>0</v>
      </c>
      <c r="Z238" s="18">
        <f t="shared" ca="1" si="131"/>
        <v>0</v>
      </c>
      <c r="AA238" s="18">
        <f t="shared" ca="1" si="131"/>
        <v>0</v>
      </c>
      <c r="AB238" s="18">
        <f t="shared" ca="1" si="131"/>
        <v>0</v>
      </c>
      <c r="AC238" s="18">
        <f t="shared" ca="1" si="131"/>
        <v>0</v>
      </c>
      <c r="AD238" s="18">
        <f t="shared" ca="1" si="131"/>
        <v>0</v>
      </c>
      <c r="AE238" s="18">
        <f t="shared" ca="1" si="132"/>
        <v>0</v>
      </c>
      <c r="AF238" s="18">
        <f t="shared" ca="1" si="132"/>
        <v>0</v>
      </c>
      <c r="AG238" s="18">
        <f t="shared" ca="1" si="132"/>
        <v>0</v>
      </c>
      <c r="AH238" s="18">
        <f t="shared" ca="1" si="132"/>
        <v>0</v>
      </c>
      <c r="AI238" s="18">
        <f t="shared" ca="1" si="132"/>
        <v>0</v>
      </c>
      <c r="AJ238" s="18">
        <f t="shared" ca="1" si="132"/>
        <v>0</v>
      </c>
      <c r="AK238" s="18">
        <f t="shared" ca="1" si="132"/>
        <v>0</v>
      </c>
      <c r="AL238" s="18">
        <f t="shared" ca="1" si="132"/>
        <v>0</v>
      </c>
      <c r="AM238" s="18">
        <f t="shared" ca="1" si="132"/>
        <v>0</v>
      </c>
      <c r="AN238" s="18">
        <f t="shared" ca="1" si="132"/>
        <v>0</v>
      </c>
      <c r="AO238" s="18">
        <f t="shared" ca="1" si="133"/>
        <v>0</v>
      </c>
      <c r="AP238" s="18">
        <f t="shared" ca="1" si="133"/>
        <v>0</v>
      </c>
      <c r="AQ238" s="18">
        <f t="shared" ca="1" si="133"/>
        <v>0</v>
      </c>
      <c r="AR238" s="18">
        <f t="shared" ca="1" si="133"/>
        <v>0</v>
      </c>
      <c r="AS238" s="18">
        <f t="shared" ca="1" si="133"/>
        <v>0</v>
      </c>
      <c r="AT238" s="18">
        <f t="shared" ca="1" si="133"/>
        <v>0</v>
      </c>
      <c r="AU238" s="18">
        <f t="shared" ca="1" si="133"/>
        <v>0</v>
      </c>
      <c r="AV238" s="18">
        <f t="shared" ca="1" si="133"/>
        <v>0</v>
      </c>
      <c r="AW238" s="18">
        <f t="shared" ca="1" si="133"/>
        <v>0</v>
      </c>
      <c r="AX238" s="18">
        <f t="shared" ca="1" si="133"/>
        <v>0</v>
      </c>
      <c r="AY238" s="18">
        <f t="shared" ca="1" si="134"/>
        <v>0</v>
      </c>
      <c r="AZ238" s="18">
        <f t="shared" ca="1" si="134"/>
        <v>0</v>
      </c>
      <c r="BA238" s="18">
        <f t="shared" ca="1" si="134"/>
        <v>0</v>
      </c>
      <c r="BB238" s="18">
        <f t="shared" ca="1" si="134"/>
        <v>0</v>
      </c>
      <c r="BC238" s="18">
        <f t="shared" ca="1" si="134"/>
        <v>0</v>
      </c>
      <c r="BD238" s="18">
        <f t="shared" ca="1" si="134"/>
        <v>0</v>
      </c>
      <c r="BE238" s="18">
        <f t="shared" ca="1" si="134"/>
        <v>0</v>
      </c>
      <c r="BF238" s="18">
        <f t="shared" ca="1" si="134"/>
        <v>0</v>
      </c>
      <c r="BG238" s="18">
        <f t="shared" ca="1" si="134"/>
        <v>0</v>
      </c>
      <c r="BH238" s="18">
        <f t="shared" ca="1" si="134"/>
        <v>0</v>
      </c>
      <c r="BI238" s="18">
        <f t="shared" ca="1" si="134"/>
        <v>0</v>
      </c>
    </row>
    <row r="239" spans="8:61" x14ac:dyDescent="0.35">
      <c r="H239" s="2" t="str">
        <f t="shared" si="128"/>
        <v>ON_Solar_Storage</v>
      </c>
      <c r="I239">
        <f t="shared" si="122"/>
        <v>5</v>
      </c>
      <c r="J239">
        <f t="shared" si="129"/>
        <v>6</v>
      </c>
      <c r="K239" s="18">
        <f t="shared" ref="K239:T248" ca="1" si="135">IF(K$28&gt;$J239,0,OFFSET($K$2,$I239,$J239-K$28))</f>
        <v>9.0543063416399991E-2</v>
      </c>
      <c r="L239" s="18">
        <f t="shared" ca="1" si="135"/>
        <v>9.3899511509378031E-2</v>
      </c>
      <c r="M239" s="18">
        <f t="shared" ca="1" si="135"/>
        <v>9.8510595959512143E-2</v>
      </c>
      <c r="N239" s="18">
        <f t="shared" ca="1" si="135"/>
        <v>0.1037489985882243</v>
      </c>
      <c r="O239" s="18">
        <f t="shared" ca="1" si="135"/>
        <v>0.10982382545504049</v>
      </c>
      <c r="P239" s="18">
        <f t="shared" ca="1" si="135"/>
        <v>0.1181291169568008</v>
      </c>
      <c r="Q239" s="18">
        <f t="shared" ca="1" si="135"/>
        <v>0.12381353598336363</v>
      </c>
      <c r="R239" s="18">
        <f t="shared" ca="1" si="135"/>
        <v>0</v>
      </c>
      <c r="S239" s="18">
        <f t="shared" ca="1" si="135"/>
        <v>0</v>
      </c>
      <c r="T239" s="18">
        <f t="shared" ca="1" si="135"/>
        <v>0</v>
      </c>
      <c r="U239" s="18">
        <f t="shared" ref="U239:AD248" ca="1" si="136">IF(U$28&gt;$J239,0,OFFSET($K$2,$I239,$J239-U$28))</f>
        <v>0</v>
      </c>
      <c r="V239" s="18">
        <f t="shared" ca="1" si="136"/>
        <v>0</v>
      </c>
      <c r="W239" s="18">
        <f t="shared" ca="1" si="136"/>
        <v>0</v>
      </c>
      <c r="X239" s="18">
        <f t="shared" ca="1" si="136"/>
        <v>0</v>
      </c>
      <c r="Y239" s="18">
        <f t="shared" ca="1" si="136"/>
        <v>0</v>
      </c>
      <c r="Z239" s="18">
        <f t="shared" ca="1" si="136"/>
        <v>0</v>
      </c>
      <c r="AA239" s="18">
        <f t="shared" ca="1" si="136"/>
        <v>0</v>
      </c>
      <c r="AB239" s="18">
        <f t="shared" ca="1" si="136"/>
        <v>0</v>
      </c>
      <c r="AC239" s="18">
        <f t="shared" ca="1" si="136"/>
        <v>0</v>
      </c>
      <c r="AD239" s="18">
        <f t="shared" ca="1" si="136"/>
        <v>0</v>
      </c>
      <c r="AE239" s="18">
        <f t="shared" ref="AE239:AN248" ca="1" si="137">IF(AE$28&gt;$J239,0,OFFSET($K$2,$I239,$J239-AE$28))</f>
        <v>0</v>
      </c>
      <c r="AF239" s="18">
        <f t="shared" ca="1" si="137"/>
        <v>0</v>
      </c>
      <c r="AG239" s="18">
        <f t="shared" ca="1" si="137"/>
        <v>0</v>
      </c>
      <c r="AH239" s="18">
        <f t="shared" ca="1" si="137"/>
        <v>0</v>
      </c>
      <c r="AI239" s="18">
        <f t="shared" ca="1" si="137"/>
        <v>0</v>
      </c>
      <c r="AJ239" s="18">
        <f t="shared" ca="1" si="137"/>
        <v>0</v>
      </c>
      <c r="AK239" s="18">
        <f t="shared" ca="1" si="137"/>
        <v>0</v>
      </c>
      <c r="AL239" s="18">
        <f t="shared" ca="1" si="137"/>
        <v>0</v>
      </c>
      <c r="AM239" s="18">
        <f t="shared" ca="1" si="137"/>
        <v>0</v>
      </c>
      <c r="AN239" s="18">
        <f t="shared" ca="1" si="137"/>
        <v>0</v>
      </c>
      <c r="AO239" s="18">
        <f t="shared" ref="AO239:AX248" ca="1" si="138">IF(AO$28&gt;$J239,0,OFFSET($K$2,$I239,$J239-AO$28))</f>
        <v>0</v>
      </c>
      <c r="AP239" s="18">
        <f t="shared" ca="1" si="138"/>
        <v>0</v>
      </c>
      <c r="AQ239" s="18">
        <f t="shared" ca="1" si="138"/>
        <v>0</v>
      </c>
      <c r="AR239" s="18">
        <f t="shared" ca="1" si="138"/>
        <v>0</v>
      </c>
      <c r="AS239" s="18">
        <f t="shared" ca="1" si="138"/>
        <v>0</v>
      </c>
      <c r="AT239" s="18">
        <f t="shared" ca="1" si="138"/>
        <v>0</v>
      </c>
      <c r="AU239" s="18">
        <f t="shared" ca="1" si="138"/>
        <v>0</v>
      </c>
      <c r="AV239" s="18">
        <f t="shared" ca="1" si="138"/>
        <v>0</v>
      </c>
      <c r="AW239" s="18">
        <f t="shared" ca="1" si="138"/>
        <v>0</v>
      </c>
      <c r="AX239" s="18">
        <f t="shared" ca="1" si="138"/>
        <v>0</v>
      </c>
      <c r="AY239" s="18">
        <f t="shared" ref="AY239:BI248" ca="1" si="139">IF(AY$28&gt;$J239,0,OFFSET($K$2,$I239,$J239-AY$28))</f>
        <v>0</v>
      </c>
      <c r="AZ239" s="18">
        <f t="shared" ca="1" si="139"/>
        <v>0</v>
      </c>
      <c r="BA239" s="18">
        <f t="shared" ca="1" si="139"/>
        <v>0</v>
      </c>
      <c r="BB239" s="18">
        <f t="shared" ca="1" si="139"/>
        <v>0</v>
      </c>
      <c r="BC239" s="18">
        <f t="shared" ca="1" si="139"/>
        <v>0</v>
      </c>
      <c r="BD239" s="18">
        <f t="shared" ca="1" si="139"/>
        <v>0</v>
      </c>
      <c r="BE239" s="18">
        <f t="shared" ca="1" si="139"/>
        <v>0</v>
      </c>
      <c r="BF239" s="18">
        <f t="shared" ca="1" si="139"/>
        <v>0</v>
      </c>
      <c r="BG239" s="18">
        <f t="shared" ca="1" si="139"/>
        <v>0</v>
      </c>
      <c r="BH239" s="18">
        <f t="shared" ca="1" si="139"/>
        <v>0</v>
      </c>
      <c r="BI239" s="18">
        <f t="shared" ca="1" si="139"/>
        <v>0</v>
      </c>
    </row>
    <row r="240" spans="8:61" x14ac:dyDescent="0.35">
      <c r="H240" s="2" t="str">
        <f t="shared" si="128"/>
        <v>ON_Solar_Storage</v>
      </c>
      <c r="I240">
        <f t="shared" si="122"/>
        <v>5</v>
      </c>
      <c r="J240">
        <f t="shared" si="129"/>
        <v>7</v>
      </c>
      <c r="K240" s="18">
        <f t="shared" ca="1" si="135"/>
        <v>8.7813933501999994E-2</v>
      </c>
      <c r="L240" s="18">
        <f t="shared" ca="1" si="135"/>
        <v>9.0543063416399991E-2</v>
      </c>
      <c r="M240" s="18">
        <f t="shared" ca="1" si="135"/>
        <v>9.3899511509378031E-2</v>
      </c>
      <c r="N240" s="18">
        <f t="shared" ca="1" si="135"/>
        <v>9.8510595959512143E-2</v>
      </c>
      <c r="O240" s="18">
        <f t="shared" ca="1" si="135"/>
        <v>0.1037489985882243</v>
      </c>
      <c r="P240" s="18">
        <f t="shared" ca="1" si="135"/>
        <v>0.10982382545504049</v>
      </c>
      <c r="Q240" s="18">
        <f t="shared" ca="1" si="135"/>
        <v>0.1181291169568008</v>
      </c>
      <c r="R240" s="18">
        <f t="shared" ca="1" si="135"/>
        <v>0.12381353598336363</v>
      </c>
      <c r="S240" s="18">
        <f t="shared" ca="1" si="135"/>
        <v>0</v>
      </c>
      <c r="T240" s="18">
        <f t="shared" ca="1" si="135"/>
        <v>0</v>
      </c>
      <c r="U240" s="18">
        <f t="shared" ca="1" si="136"/>
        <v>0</v>
      </c>
      <c r="V240" s="18">
        <f t="shared" ca="1" si="136"/>
        <v>0</v>
      </c>
      <c r="W240" s="18">
        <f t="shared" ca="1" si="136"/>
        <v>0</v>
      </c>
      <c r="X240" s="18">
        <f t="shared" ca="1" si="136"/>
        <v>0</v>
      </c>
      <c r="Y240" s="18">
        <f t="shared" ca="1" si="136"/>
        <v>0</v>
      </c>
      <c r="Z240" s="18">
        <f t="shared" ca="1" si="136"/>
        <v>0</v>
      </c>
      <c r="AA240" s="18">
        <f t="shared" ca="1" si="136"/>
        <v>0</v>
      </c>
      <c r="AB240" s="18">
        <f t="shared" ca="1" si="136"/>
        <v>0</v>
      </c>
      <c r="AC240" s="18">
        <f t="shared" ca="1" si="136"/>
        <v>0</v>
      </c>
      <c r="AD240" s="18">
        <f t="shared" ca="1" si="136"/>
        <v>0</v>
      </c>
      <c r="AE240" s="18">
        <f t="shared" ca="1" si="137"/>
        <v>0</v>
      </c>
      <c r="AF240" s="18">
        <f t="shared" ca="1" si="137"/>
        <v>0</v>
      </c>
      <c r="AG240" s="18">
        <f t="shared" ca="1" si="137"/>
        <v>0</v>
      </c>
      <c r="AH240" s="18">
        <f t="shared" ca="1" si="137"/>
        <v>0</v>
      </c>
      <c r="AI240" s="18">
        <f t="shared" ca="1" si="137"/>
        <v>0</v>
      </c>
      <c r="AJ240" s="18">
        <f t="shared" ca="1" si="137"/>
        <v>0</v>
      </c>
      <c r="AK240" s="18">
        <f t="shared" ca="1" si="137"/>
        <v>0</v>
      </c>
      <c r="AL240" s="18">
        <f t="shared" ca="1" si="137"/>
        <v>0</v>
      </c>
      <c r="AM240" s="18">
        <f t="shared" ca="1" si="137"/>
        <v>0</v>
      </c>
      <c r="AN240" s="18">
        <f t="shared" ca="1" si="137"/>
        <v>0</v>
      </c>
      <c r="AO240" s="18">
        <f t="shared" ca="1" si="138"/>
        <v>0</v>
      </c>
      <c r="AP240" s="18">
        <f t="shared" ca="1" si="138"/>
        <v>0</v>
      </c>
      <c r="AQ240" s="18">
        <f t="shared" ca="1" si="138"/>
        <v>0</v>
      </c>
      <c r="AR240" s="18">
        <f t="shared" ca="1" si="138"/>
        <v>0</v>
      </c>
      <c r="AS240" s="18">
        <f t="shared" ca="1" si="138"/>
        <v>0</v>
      </c>
      <c r="AT240" s="18">
        <f t="shared" ca="1" si="138"/>
        <v>0</v>
      </c>
      <c r="AU240" s="18">
        <f t="shared" ca="1" si="138"/>
        <v>0</v>
      </c>
      <c r="AV240" s="18">
        <f t="shared" ca="1" si="138"/>
        <v>0</v>
      </c>
      <c r="AW240" s="18">
        <f t="shared" ca="1" si="138"/>
        <v>0</v>
      </c>
      <c r="AX240" s="18">
        <f t="shared" ca="1" si="138"/>
        <v>0</v>
      </c>
      <c r="AY240" s="18">
        <f t="shared" ca="1" si="139"/>
        <v>0</v>
      </c>
      <c r="AZ240" s="18">
        <f t="shared" ca="1" si="139"/>
        <v>0</v>
      </c>
      <c r="BA240" s="18">
        <f t="shared" ca="1" si="139"/>
        <v>0</v>
      </c>
      <c r="BB240" s="18">
        <f t="shared" ca="1" si="139"/>
        <v>0</v>
      </c>
      <c r="BC240" s="18">
        <f t="shared" ca="1" si="139"/>
        <v>0</v>
      </c>
      <c r="BD240" s="18">
        <f t="shared" ca="1" si="139"/>
        <v>0</v>
      </c>
      <c r="BE240" s="18">
        <f t="shared" ca="1" si="139"/>
        <v>0</v>
      </c>
      <c r="BF240" s="18">
        <f t="shared" ca="1" si="139"/>
        <v>0</v>
      </c>
      <c r="BG240" s="18">
        <f t="shared" ca="1" si="139"/>
        <v>0</v>
      </c>
      <c r="BH240" s="18">
        <f t="shared" ca="1" si="139"/>
        <v>0</v>
      </c>
      <c r="BI240" s="18">
        <f t="shared" ca="1" si="139"/>
        <v>0</v>
      </c>
    </row>
    <row r="241" spans="8:61" x14ac:dyDescent="0.35">
      <c r="H241" s="2" t="str">
        <f t="shared" si="128"/>
        <v>ON_Solar_Storage</v>
      </c>
      <c r="I241">
        <f t="shared" si="122"/>
        <v>5</v>
      </c>
      <c r="J241">
        <f t="shared" si="129"/>
        <v>8</v>
      </c>
      <c r="K241" s="18">
        <f t="shared" ca="1" si="135"/>
        <v>8.5084803587600011E-2</v>
      </c>
      <c r="L241" s="18">
        <f t="shared" ca="1" si="135"/>
        <v>8.7813933501999994E-2</v>
      </c>
      <c r="M241" s="18">
        <f t="shared" ca="1" si="135"/>
        <v>9.0543063416399991E-2</v>
      </c>
      <c r="N241" s="18">
        <f t="shared" ca="1" si="135"/>
        <v>9.3899511509378031E-2</v>
      </c>
      <c r="O241" s="18">
        <f t="shared" ca="1" si="135"/>
        <v>9.8510595959512143E-2</v>
      </c>
      <c r="P241" s="18">
        <f t="shared" ca="1" si="135"/>
        <v>0.1037489985882243</v>
      </c>
      <c r="Q241" s="18">
        <f t="shared" ca="1" si="135"/>
        <v>0.10982382545504049</v>
      </c>
      <c r="R241" s="18">
        <f t="shared" ca="1" si="135"/>
        <v>0.1181291169568008</v>
      </c>
      <c r="S241" s="18">
        <f t="shared" ca="1" si="135"/>
        <v>0.12381353598336363</v>
      </c>
      <c r="T241" s="18">
        <f t="shared" ca="1" si="135"/>
        <v>0</v>
      </c>
      <c r="U241" s="18">
        <f t="shared" ca="1" si="136"/>
        <v>0</v>
      </c>
      <c r="V241" s="18">
        <f t="shared" ca="1" si="136"/>
        <v>0</v>
      </c>
      <c r="W241" s="18">
        <f t="shared" ca="1" si="136"/>
        <v>0</v>
      </c>
      <c r="X241" s="18">
        <f t="shared" ca="1" si="136"/>
        <v>0</v>
      </c>
      <c r="Y241" s="18">
        <f t="shared" ca="1" si="136"/>
        <v>0</v>
      </c>
      <c r="Z241" s="18">
        <f t="shared" ca="1" si="136"/>
        <v>0</v>
      </c>
      <c r="AA241" s="18">
        <f t="shared" ca="1" si="136"/>
        <v>0</v>
      </c>
      <c r="AB241" s="18">
        <f t="shared" ca="1" si="136"/>
        <v>0</v>
      </c>
      <c r="AC241" s="18">
        <f t="shared" ca="1" si="136"/>
        <v>0</v>
      </c>
      <c r="AD241" s="18">
        <f t="shared" ca="1" si="136"/>
        <v>0</v>
      </c>
      <c r="AE241" s="18">
        <f t="shared" ca="1" si="137"/>
        <v>0</v>
      </c>
      <c r="AF241" s="18">
        <f t="shared" ca="1" si="137"/>
        <v>0</v>
      </c>
      <c r="AG241" s="18">
        <f t="shared" ca="1" si="137"/>
        <v>0</v>
      </c>
      <c r="AH241" s="18">
        <f t="shared" ca="1" si="137"/>
        <v>0</v>
      </c>
      <c r="AI241" s="18">
        <f t="shared" ca="1" si="137"/>
        <v>0</v>
      </c>
      <c r="AJ241" s="18">
        <f t="shared" ca="1" si="137"/>
        <v>0</v>
      </c>
      <c r="AK241" s="18">
        <f t="shared" ca="1" si="137"/>
        <v>0</v>
      </c>
      <c r="AL241" s="18">
        <f t="shared" ca="1" si="137"/>
        <v>0</v>
      </c>
      <c r="AM241" s="18">
        <f t="shared" ca="1" si="137"/>
        <v>0</v>
      </c>
      <c r="AN241" s="18">
        <f t="shared" ca="1" si="137"/>
        <v>0</v>
      </c>
      <c r="AO241" s="18">
        <f t="shared" ca="1" si="138"/>
        <v>0</v>
      </c>
      <c r="AP241" s="18">
        <f t="shared" ca="1" si="138"/>
        <v>0</v>
      </c>
      <c r="AQ241" s="18">
        <f t="shared" ca="1" si="138"/>
        <v>0</v>
      </c>
      <c r="AR241" s="18">
        <f t="shared" ca="1" si="138"/>
        <v>0</v>
      </c>
      <c r="AS241" s="18">
        <f t="shared" ca="1" si="138"/>
        <v>0</v>
      </c>
      <c r="AT241" s="18">
        <f t="shared" ca="1" si="138"/>
        <v>0</v>
      </c>
      <c r="AU241" s="18">
        <f t="shared" ca="1" si="138"/>
        <v>0</v>
      </c>
      <c r="AV241" s="18">
        <f t="shared" ca="1" si="138"/>
        <v>0</v>
      </c>
      <c r="AW241" s="18">
        <f t="shared" ca="1" si="138"/>
        <v>0</v>
      </c>
      <c r="AX241" s="18">
        <f t="shared" ca="1" si="138"/>
        <v>0</v>
      </c>
      <c r="AY241" s="18">
        <f t="shared" ca="1" si="139"/>
        <v>0</v>
      </c>
      <c r="AZ241" s="18">
        <f t="shared" ca="1" si="139"/>
        <v>0</v>
      </c>
      <c r="BA241" s="18">
        <f t="shared" ca="1" si="139"/>
        <v>0</v>
      </c>
      <c r="BB241" s="18">
        <f t="shared" ca="1" si="139"/>
        <v>0</v>
      </c>
      <c r="BC241" s="18">
        <f t="shared" ca="1" si="139"/>
        <v>0</v>
      </c>
      <c r="BD241" s="18">
        <f t="shared" ca="1" si="139"/>
        <v>0</v>
      </c>
      <c r="BE241" s="18">
        <f t="shared" ca="1" si="139"/>
        <v>0</v>
      </c>
      <c r="BF241" s="18">
        <f t="shared" ca="1" si="139"/>
        <v>0</v>
      </c>
      <c r="BG241" s="18">
        <f t="shared" ca="1" si="139"/>
        <v>0</v>
      </c>
      <c r="BH241" s="18">
        <f t="shared" ca="1" si="139"/>
        <v>0</v>
      </c>
      <c r="BI241" s="18">
        <f t="shared" ca="1" si="139"/>
        <v>0</v>
      </c>
    </row>
    <row r="242" spans="8:61" x14ac:dyDescent="0.35">
      <c r="H242" s="2" t="str">
        <f t="shared" si="128"/>
        <v>ON_Solar_Storage</v>
      </c>
      <c r="I242">
        <f t="shared" si="122"/>
        <v>5</v>
      </c>
      <c r="J242">
        <f t="shared" si="129"/>
        <v>9</v>
      </c>
      <c r="K242" s="18">
        <f t="shared" ca="1" si="135"/>
        <v>8.2355673673200014E-2</v>
      </c>
      <c r="L242" s="18">
        <f t="shared" ca="1" si="135"/>
        <v>8.5084803587600011E-2</v>
      </c>
      <c r="M242" s="18">
        <f t="shared" ca="1" si="135"/>
        <v>8.7813933501999994E-2</v>
      </c>
      <c r="N242" s="18">
        <f t="shared" ca="1" si="135"/>
        <v>9.0543063416399991E-2</v>
      </c>
      <c r="O242" s="18">
        <f t="shared" ca="1" si="135"/>
        <v>9.3899511509378031E-2</v>
      </c>
      <c r="P242" s="18">
        <f t="shared" ca="1" si="135"/>
        <v>9.8510595959512143E-2</v>
      </c>
      <c r="Q242" s="18">
        <f t="shared" ca="1" si="135"/>
        <v>0.1037489985882243</v>
      </c>
      <c r="R242" s="18">
        <f t="shared" ca="1" si="135"/>
        <v>0.10982382545504049</v>
      </c>
      <c r="S242" s="18">
        <f t="shared" ca="1" si="135"/>
        <v>0.1181291169568008</v>
      </c>
      <c r="T242" s="18">
        <f t="shared" ca="1" si="135"/>
        <v>0.12381353598336363</v>
      </c>
      <c r="U242" s="18">
        <f t="shared" ca="1" si="136"/>
        <v>0</v>
      </c>
      <c r="V242" s="18">
        <f t="shared" ca="1" si="136"/>
        <v>0</v>
      </c>
      <c r="W242" s="18">
        <f t="shared" ca="1" si="136"/>
        <v>0</v>
      </c>
      <c r="X242" s="18">
        <f t="shared" ca="1" si="136"/>
        <v>0</v>
      </c>
      <c r="Y242" s="18">
        <f t="shared" ca="1" si="136"/>
        <v>0</v>
      </c>
      <c r="Z242" s="18">
        <f t="shared" ca="1" si="136"/>
        <v>0</v>
      </c>
      <c r="AA242" s="18">
        <f t="shared" ca="1" si="136"/>
        <v>0</v>
      </c>
      <c r="AB242" s="18">
        <f t="shared" ca="1" si="136"/>
        <v>0</v>
      </c>
      <c r="AC242" s="18">
        <f t="shared" ca="1" si="136"/>
        <v>0</v>
      </c>
      <c r="AD242" s="18">
        <f t="shared" ca="1" si="136"/>
        <v>0</v>
      </c>
      <c r="AE242" s="18">
        <f t="shared" ca="1" si="137"/>
        <v>0</v>
      </c>
      <c r="AF242" s="18">
        <f t="shared" ca="1" si="137"/>
        <v>0</v>
      </c>
      <c r="AG242" s="18">
        <f t="shared" ca="1" si="137"/>
        <v>0</v>
      </c>
      <c r="AH242" s="18">
        <f t="shared" ca="1" si="137"/>
        <v>0</v>
      </c>
      <c r="AI242" s="18">
        <f t="shared" ca="1" si="137"/>
        <v>0</v>
      </c>
      <c r="AJ242" s="18">
        <f t="shared" ca="1" si="137"/>
        <v>0</v>
      </c>
      <c r="AK242" s="18">
        <f t="shared" ca="1" si="137"/>
        <v>0</v>
      </c>
      <c r="AL242" s="18">
        <f t="shared" ca="1" si="137"/>
        <v>0</v>
      </c>
      <c r="AM242" s="18">
        <f t="shared" ca="1" si="137"/>
        <v>0</v>
      </c>
      <c r="AN242" s="18">
        <f t="shared" ca="1" si="137"/>
        <v>0</v>
      </c>
      <c r="AO242" s="18">
        <f t="shared" ca="1" si="138"/>
        <v>0</v>
      </c>
      <c r="AP242" s="18">
        <f t="shared" ca="1" si="138"/>
        <v>0</v>
      </c>
      <c r="AQ242" s="18">
        <f t="shared" ca="1" si="138"/>
        <v>0</v>
      </c>
      <c r="AR242" s="18">
        <f t="shared" ca="1" si="138"/>
        <v>0</v>
      </c>
      <c r="AS242" s="18">
        <f t="shared" ca="1" si="138"/>
        <v>0</v>
      </c>
      <c r="AT242" s="18">
        <f t="shared" ca="1" si="138"/>
        <v>0</v>
      </c>
      <c r="AU242" s="18">
        <f t="shared" ca="1" si="138"/>
        <v>0</v>
      </c>
      <c r="AV242" s="18">
        <f t="shared" ca="1" si="138"/>
        <v>0</v>
      </c>
      <c r="AW242" s="18">
        <f t="shared" ca="1" si="138"/>
        <v>0</v>
      </c>
      <c r="AX242" s="18">
        <f t="shared" ca="1" si="138"/>
        <v>0</v>
      </c>
      <c r="AY242" s="18">
        <f t="shared" ca="1" si="139"/>
        <v>0</v>
      </c>
      <c r="AZ242" s="18">
        <f t="shared" ca="1" si="139"/>
        <v>0</v>
      </c>
      <c r="BA242" s="18">
        <f t="shared" ca="1" si="139"/>
        <v>0</v>
      </c>
      <c r="BB242" s="18">
        <f t="shared" ca="1" si="139"/>
        <v>0</v>
      </c>
      <c r="BC242" s="18">
        <f t="shared" ca="1" si="139"/>
        <v>0</v>
      </c>
      <c r="BD242" s="18">
        <f t="shared" ca="1" si="139"/>
        <v>0</v>
      </c>
      <c r="BE242" s="18">
        <f t="shared" ca="1" si="139"/>
        <v>0</v>
      </c>
      <c r="BF242" s="18">
        <f t="shared" ca="1" si="139"/>
        <v>0</v>
      </c>
      <c r="BG242" s="18">
        <f t="shared" ca="1" si="139"/>
        <v>0</v>
      </c>
      <c r="BH242" s="18">
        <f t="shared" ca="1" si="139"/>
        <v>0</v>
      </c>
      <c r="BI242" s="18">
        <f t="shared" ca="1" si="139"/>
        <v>0</v>
      </c>
    </row>
    <row r="243" spans="8:61" x14ac:dyDescent="0.35">
      <c r="H243" s="2" t="str">
        <f t="shared" si="128"/>
        <v>ON_Solar_Storage</v>
      </c>
      <c r="I243">
        <f t="shared" si="122"/>
        <v>5</v>
      </c>
      <c r="J243">
        <f t="shared" si="129"/>
        <v>10</v>
      </c>
      <c r="K243" s="18">
        <f t="shared" ca="1" si="135"/>
        <v>7.9626543758800003E-2</v>
      </c>
      <c r="L243" s="18">
        <f t="shared" ca="1" si="135"/>
        <v>8.2355673673200014E-2</v>
      </c>
      <c r="M243" s="18">
        <f t="shared" ca="1" si="135"/>
        <v>8.5084803587600011E-2</v>
      </c>
      <c r="N243" s="18">
        <f t="shared" ca="1" si="135"/>
        <v>8.7813933501999994E-2</v>
      </c>
      <c r="O243" s="18">
        <f t="shared" ca="1" si="135"/>
        <v>9.0543063416399991E-2</v>
      </c>
      <c r="P243" s="18">
        <f t="shared" ca="1" si="135"/>
        <v>9.3899511509378031E-2</v>
      </c>
      <c r="Q243" s="18">
        <f t="shared" ca="1" si="135"/>
        <v>9.8510595959512143E-2</v>
      </c>
      <c r="R243" s="18">
        <f t="shared" ca="1" si="135"/>
        <v>0.1037489985882243</v>
      </c>
      <c r="S243" s="18">
        <f t="shared" ca="1" si="135"/>
        <v>0.10982382545504049</v>
      </c>
      <c r="T243" s="18">
        <f t="shared" ca="1" si="135"/>
        <v>0.1181291169568008</v>
      </c>
      <c r="U243" s="18">
        <f t="shared" ca="1" si="136"/>
        <v>0.12381353598336363</v>
      </c>
      <c r="V243" s="18">
        <f t="shared" ca="1" si="136"/>
        <v>0</v>
      </c>
      <c r="W243" s="18">
        <f t="shared" ca="1" si="136"/>
        <v>0</v>
      </c>
      <c r="X243" s="18">
        <f t="shared" ca="1" si="136"/>
        <v>0</v>
      </c>
      <c r="Y243" s="18">
        <f t="shared" ca="1" si="136"/>
        <v>0</v>
      </c>
      <c r="Z243" s="18">
        <f t="shared" ca="1" si="136"/>
        <v>0</v>
      </c>
      <c r="AA243" s="18">
        <f t="shared" ca="1" si="136"/>
        <v>0</v>
      </c>
      <c r="AB243" s="18">
        <f t="shared" ca="1" si="136"/>
        <v>0</v>
      </c>
      <c r="AC243" s="18">
        <f t="shared" ca="1" si="136"/>
        <v>0</v>
      </c>
      <c r="AD243" s="18">
        <f t="shared" ca="1" si="136"/>
        <v>0</v>
      </c>
      <c r="AE243" s="18">
        <f t="shared" ca="1" si="137"/>
        <v>0</v>
      </c>
      <c r="AF243" s="18">
        <f t="shared" ca="1" si="137"/>
        <v>0</v>
      </c>
      <c r="AG243" s="18">
        <f t="shared" ca="1" si="137"/>
        <v>0</v>
      </c>
      <c r="AH243" s="18">
        <f t="shared" ca="1" si="137"/>
        <v>0</v>
      </c>
      <c r="AI243" s="18">
        <f t="shared" ca="1" si="137"/>
        <v>0</v>
      </c>
      <c r="AJ243" s="18">
        <f t="shared" ca="1" si="137"/>
        <v>0</v>
      </c>
      <c r="AK243" s="18">
        <f t="shared" ca="1" si="137"/>
        <v>0</v>
      </c>
      <c r="AL243" s="18">
        <f t="shared" ca="1" si="137"/>
        <v>0</v>
      </c>
      <c r="AM243" s="18">
        <f t="shared" ca="1" si="137"/>
        <v>0</v>
      </c>
      <c r="AN243" s="18">
        <f t="shared" ca="1" si="137"/>
        <v>0</v>
      </c>
      <c r="AO243" s="18">
        <f t="shared" ca="1" si="138"/>
        <v>0</v>
      </c>
      <c r="AP243" s="18">
        <f t="shared" ca="1" si="138"/>
        <v>0</v>
      </c>
      <c r="AQ243" s="18">
        <f t="shared" ca="1" si="138"/>
        <v>0</v>
      </c>
      <c r="AR243" s="18">
        <f t="shared" ca="1" si="138"/>
        <v>0</v>
      </c>
      <c r="AS243" s="18">
        <f t="shared" ca="1" si="138"/>
        <v>0</v>
      </c>
      <c r="AT243" s="18">
        <f t="shared" ca="1" si="138"/>
        <v>0</v>
      </c>
      <c r="AU243" s="18">
        <f t="shared" ca="1" si="138"/>
        <v>0</v>
      </c>
      <c r="AV243" s="18">
        <f t="shared" ca="1" si="138"/>
        <v>0</v>
      </c>
      <c r="AW243" s="18">
        <f t="shared" ca="1" si="138"/>
        <v>0</v>
      </c>
      <c r="AX243" s="18">
        <f t="shared" ca="1" si="138"/>
        <v>0</v>
      </c>
      <c r="AY243" s="18">
        <f t="shared" ca="1" si="139"/>
        <v>0</v>
      </c>
      <c r="AZ243" s="18">
        <f t="shared" ca="1" si="139"/>
        <v>0</v>
      </c>
      <c r="BA243" s="18">
        <f t="shared" ca="1" si="139"/>
        <v>0</v>
      </c>
      <c r="BB243" s="18">
        <f t="shared" ca="1" si="139"/>
        <v>0</v>
      </c>
      <c r="BC243" s="18">
        <f t="shared" ca="1" si="139"/>
        <v>0</v>
      </c>
      <c r="BD243" s="18">
        <f t="shared" ca="1" si="139"/>
        <v>0</v>
      </c>
      <c r="BE243" s="18">
        <f t="shared" ca="1" si="139"/>
        <v>0</v>
      </c>
      <c r="BF243" s="18">
        <f t="shared" ca="1" si="139"/>
        <v>0</v>
      </c>
      <c r="BG243" s="18">
        <f t="shared" ca="1" si="139"/>
        <v>0</v>
      </c>
      <c r="BH243" s="18">
        <f t="shared" ca="1" si="139"/>
        <v>0</v>
      </c>
      <c r="BI243" s="18">
        <f t="shared" ca="1" si="139"/>
        <v>0</v>
      </c>
    </row>
    <row r="244" spans="8:61" x14ac:dyDescent="0.35">
      <c r="H244" s="2" t="str">
        <f t="shared" si="128"/>
        <v>ON_Solar_Storage</v>
      </c>
      <c r="I244">
        <f t="shared" si="122"/>
        <v>5</v>
      </c>
      <c r="J244">
        <f t="shared" si="129"/>
        <v>11</v>
      </c>
      <c r="K244" s="18">
        <f t="shared" ca="1" si="135"/>
        <v>7.6897413844399992E-2</v>
      </c>
      <c r="L244" s="18">
        <f t="shared" ca="1" si="135"/>
        <v>7.9626543758800003E-2</v>
      </c>
      <c r="M244" s="18">
        <f t="shared" ca="1" si="135"/>
        <v>8.2355673673200014E-2</v>
      </c>
      <c r="N244" s="18">
        <f t="shared" ca="1" si="135"/>
        <v>8.5084803587600011E-2</v>
      </c>
      <c r="O244" s="18">
        <f t="shared" ca="1" si="135"/>
        <v>8.7813933501999994E-2</v>
      </c>
      <c r="P244" s="18">
        <f t="shared" ca="1" si="135"/>
        <v>9.0543063416399991E-2</v>
      </c>
      <c r="Q244" s="18">
        <f t="shared" ca="1" si="135"/>
        <v>9.3899511509378031E-2</v>
      </c>
      <c r="R244" s="18">
        <f t="shared" ca="1" si="135"/>
        <v>9.8510595959512143E-2</v>
      </c>
      <c r="S244" s="18">
        <f t="shared" ca="1" si="135"/>
        <v>0.1037489985882243</v>
      </c>
      <c r="T244" s="18">
        <f t="shared" ca="1" si="135"/>
        <v>0.10982382545504049</v>
      </c>
      <c r="U244" s="18">
        <f t="shared" ca="1" si="136"/>
        <v>0.1181291169568008</v>
      </c>
      <c r="V244" s="18">
        <f t="shared" ca="1" si="136"/>
        <v>0.12381353598336363</v>
      </c>
      <c r="W244" s="18">
        <f t="shared" ca="1" si="136"/>
        <v>0</v>
      </c>
      <c r="X244" s="18">
        <f t="shared" ca="1" si="136"/>
        <v>0</v>
      </c>
      <c r="Y244" s="18">
        <f t="shared" ca="1" si="136"/>
        <v>0</v>
      </c>
      <c r="Z244" s="18">
        <f t="shared" ca="1" si="136"/>
        <v>0</v>
      </c>
      <c r="AA244" s="18">
        <f t="shared" ca="1" si="136"/>
        <v>0</v>
      </c>
      <c r="AB244" s="18">
        <f t="shared" ca="1" si="136"/>
        <v>0</v>
      </c>
      <c r="AC244" s="18">
        <f t="shared" ca="1" si="136"/>
        <v>0</v>
      </c>
      <c r="AD244" s="18">
        <f t="shared" ca="1" si="136"/>
        <v>0</v>
      </c>
      <c r="AE244" s="18">
        <f t="shared" ca="1" si="137"/>
        <v>0</v>
      </c>
      <c r="AF244" s="18">
        <f t="shared" ca="1" si="137"/>
        <v>0</v>
      </c>
      <c r="AG244" s="18">
        <f t="shared" ca="1" si="137"/>
        <v>0</v>
      </c>
      <c r="AH244" s="18">
        <f t="shared" ca="1" si="137"/>
        <v>0</v>
      </c>
      <c r="AI244" s="18">
        <f t="shared" ca="1" si="137"/>
        <v>0</v>
      </c>
      <c r="AJ244" s="18">
        <f t="shared" ca="1" si="137"/>
        <v>0</v>
      </c>
      <c r="AK244" s="18">
        <f t="shared" ca="1" si="137"/>
        <v>0</v>
      </c>
      <c r="AL244" s="18">
        <f t="shared" ca="1" si="137"/>
        <v>0</v>
      </c>
      <c r="AM244" s="18">
        <f t="shared" ca="1" si="137"/>
        <v>0</v>
      </c>
      <c r="AN244" s="18">
        <f t="shared" ca="1" si="137"/>
        <v>0</v>
      </c>
      <c r="AO244" s="18">
        <f t="shared" ca="1" si="138"/>
        <v>0</v>
      </c>
      <c r="AP244" s="18">
        <f t="shared" ca="1" si="138"/>
        <v>0</v>
      </c>
      <c r="AQ244" s="18">
        <f t="shared" ca="1" si="138"/>
        <v>0</v>
      </c>
      <c r="AR244" s="18">
        <f t="shared" ca="1" si="138"/>
        <v>0</v>
      </c>
      <c r="AS244" s="18">
        <f t="shared" ca="1" si="138"/>
        <v>0</v>
      </c>
      <c r="AT244" s="18">
        <f t="shared" ca="1" si="138"/>
        <v>0</v>
      </c>
      <c r="AU244" s="18">
        <f t="shared" ca="1" si="138"/>
        <v>0</v>
      </c>
      <c r="AV244" s="18">
        <f t="shared" ca="1" si="138"/>
        <v>0</v>
      </c>
      <c r="AW244" s="18">
        <f t="shared" ca="1" si="138"/>
        <v>0</v>
      </c>
      <c r="AX244" s="18">
        <f t="shared" ca="1" si="138"/>
        <v>0</v>
      </c>
      <c r="AY244" s="18">
        <f t="shared" ca="1" si="139"/>
        <v>0</v>
      </c>
      <c r="AZ244" s="18">
        <f t="shared" ca="1" si="139"/>
        <v>0</v>
      </c>
      <c r="BA244" s="18">
        <f t="shared" ca="1" si="139"/>
        <v>0</v>
      </c>
      <c r="BB244" s="18">
        <f t="shared" ca="1" si="139"/>
        <v>0</v>
      </c>
      <c r="BC244" s="18">
        <f t="shared" ca="1" si="139"/>
        <v>0</v>
      </c>
      <c r="BD244" s="18">
        <f t="shared" ca="1" si="139"/>
        <v>0</v>
      </c>
      <c r="BE244" s="18">
        <f t="shared" ca="1" si="139"/>
        <v>0</v>
      </c>
      <c r="BF244" s="18">
        <f t="shared" ca="1" si="139"/>
        <v>0</v>
      </c>
      <c r="BG244" s="18">
        <f t="shared" ca="1" si="139"/>
        <v>0</v>
      </c>
      <c r="BH244" s="18">
        <f t="shared" ca="1" si="139"/>
        <v>0</v>
      </c>
      <c r="BI244" s="18">
        <f t="shared" ca="1" si="139"/>
        <v>0</v>
      </c>
    </row>
    <row r="245" spans="8:61" x14ac:dyDescent="0.35">
      <c r="H245" s="2" t="str">
        <f t="shared" si="128"/>
        <v>ON_Solar_Storage</v>
      </c>
      <c r="I245">
        <f t="shared" si="122"/>
        <v>5</v>
      </c>
      <c r="J245">
        <f t="shared" si="129"/>
        <v>12</v>
      </c>
      <c r="K245" s="18">
        <f t="shared" ca="1" si="135"/>
        <v>7.4168283930000009E-2</v>
      </c>
      <c r="L245" s="18">
        <f t="shared" ca="1" si="135"/>
        <v>7.6897413844399992E-2</v>
      </c>
      <c r="M245" s="18">
        <f t="shared" ca="1" si="135"/>
        <v>7.9626543758800003E-2</v>
      </c>
      <c r="N245" s="18">
        <f t="shared" ca="1" si="135"/>
        <v>8.2355673673200014E-2</v>
      </c>
      <c r="O245" s="18">
        <f t="shared" ca="1" si="135"/>
        <v>8.5084803587600011E-2</v>
      </c>
      <c r="P245" s="18">
        <f t="shared" ca="1" si="135"/>
        <v>8.7813933501999994E-2</v>
      </c>
      <c r="Q245" s="18">
        <f t="shared" ca="1" si="135"/>
        <v>9.0543063416399991E-2</v>
      </c>
      <c r="R245" s="18">
        <f t="shared" ca="1" si="135"/>
        <v>9.3899511509378031E-2</v>
      </c>
      <c r="S245" s="18">
        <f t="shared" ca="1" si="135"/>
        <v>9.8510595959512143E-2</v>
      </c>
      <c r="T245" s="18">
        <f t="shared" ca="1" si="135"/>
        <v>0.1037489985882243</v>
      </c>
      <c r="U245" s="18">
        <f t="shared" ca="1" si="136"/>
        <v>0.10982382545504049</v>
      </c>
      <c r="V245" s="18">
        <f t="shared" ca="1" si="136"/>
        <v>0.1181291169568008</v>
      </c>
      <c r="W245" s="18">
        <f t="shared" ca="1" si="136"/>
        <v>0.12381353598336363</v>
      </c>
      <c r="X245" s="18">
        <f t="shared" ca="1" si="136"/>
        <v>0</v>
      </c>
      <c r="Y245" s="18">
        <f t="shared" ca="1" si="136"/>
        <v>0</v>
      </c>
      <c r="Z245" s="18">
        <f t="shared" ca="1" si="136"/>
        <v>0</v>
      </c>
      <c r="AA245" s="18">
        <f t="shared" ca="1" si="136"/>
        <v>0</v>
      </c>
      <c r="AB245" s="18">
        <f t="shared" ca="1" si="136"/>
        <v>0</v>
      </c>
      <c r="AC245" s="18">
        <f t="shared" ca="1" si="136"/>
        <v>0</v>
      </c>
      <c r="AD245" s="18">
        <f t="shared" ca="1" si="136"/>
        <v>0</v>
      </c>
      <c r="AE245" s="18">
        <f t="shared" ca="1" si="137"/>
        <v>0</v>
      </c>
      <c r="AF245" s="18">
        <f t="shared" ca="1" si="137"/>
        <v>0</v>
      </c>
      <c r="AG245" s="18">
        <f t="shared" ca="1" si="137"/>
        <v>0</v>
      </c>
      <c r="AH245" s="18">
        <f t="shared" ca="1" si="137"/>
        <v>0</v>
      </c>
      <c r="AI245" s="18">
        <f t="shared" ca="1" si="137"/>
        <v>0</v>
      </c>
      <c r="AJ245" s="18">
        <f t="shared" ca="1" si="137"/>
        <v>0</v>
      </c>
      <c r="AK245" s="18">
        <f t="shared" ca="1" si="137"/>
        <v>0</v>
      </c>
      <c r="AL245" s="18">
        <f t="shared" ca="1" si="137"/>
        <v>0</v>
      </c>
      <c r="AM245" s="18">
        <f t="shared" ca="1" si="137"/>
        <v>0</v>
      </c>
      <c r="AN245" s="18">
        <f t="shared" ca="1" si="137"/>
        <v>0</v>
      </c>
      <c r="AO245" s="18">
        <f t="shared" ca="1" si="138"/>
        <v>0</v>
      </c>
      <c r="AP245" s="18">
        <f t="shared" ca="1" si="138"/>
        <v>0</v>
      </c>
      <c r="AQ245" s="18">
        <f t="shared" ca="1" si="138"/>
        <v>0</v>
      </c>
      <c r="AR245" s="18">
        <f t="shared" ca="1" si="138"/>
        <v>0</v>
      </c>
      <c r="AS245" s="18">
        <f t="shared" ca="1" si="138"/>
        <v>0</v>
      </c>
      <c r="AT245" s="18">
        <f t="shared" ca="1" si="138"/>
        <v>0</v>
      </c>
      <c r="AU245" s="18">
        <f t="shared" ca="1" si="138"/>
        <v>0</v>
      </c>
      <c r="AV245" s="18">
        <f t="shared" ca="1" si="138"/>
        <v>0</v>
      </c>
      <c r="AW245" s="18">
        <f t="shared" ca="1" si="138"/>
        <v>0</v>
      </c>
      <c r="AX245" s="18">
        <f t="shared" ca="1" si="138"/>
        <v>0</v>
      </c>
      <c r="AY245" s="18">
        <f t="shared" ca="1" si="139"/>
        <v>0</v>
      </c>
      <c r="AZ245" s="18">
        <f t="shared" ca="1" si="139"/>
        <v>0</v>
      </c>
      <c r="BA245" s="18">
        <f t="shared" ca="1" si="139"/>
        <v>0</v>
      </c>
      <c r="BB245" s="18">
        <f t="shared" ca="1" si="139"/>
        <v>0</v>
      </c>
      <c r="BC245" s="18">
        <f t="shared" ca="1" si="139"/>
        <v>0</v>
      </c>
      <c r="BD245" s="18">
        <f t="shared" ca="1" si="139"/>
        <v>0</v>
      </c>
      <c r="BE245" s="18">
        <f t="shared" ca="1" si="139"/>
        <v>0</v>
      </c>
      <c r="BF245" s="18">
        <f t="shared" ca="1" si="139"/>
        <v>0</v>
      </c>
      <c r="BG245" s="18">
        <f t="shared" ca="1" si="139"/>
        <v>0</v>
      </c>
      <c r="BH245" s="18">
        <f t="shared" ca="1" si="139"/>
        <v>0</v>
      </c>
      <c r="BI245" s="18">
        <f t="shared" ca="1" si="139"/>
        <v>0</v>
      </c>
    </row>
    <row r="246" spans="8:61" x14ac:dyDescent="0.35">
      <c r="H246" s="2" t="str">
        <f t="shared" si="128"/>
        <v>ON_Solar_Storage</v>
      </c>
      <c r="I246">
        <f t="shared" si="122"/>
        <v>5</v>
      </c>
      <c r="J246">
        <f t="shared" si="129"/>
        <v>13</v>
      </c>
      <c r="K246" s="18">
        <f t="shared" ca="1" si="135"/>
        <v>7.1439154015600012E-2</v>
      </c>
      <c r="L246" s="18">
        <f t="shared" ca="1" si="135"/>
        <v>7.4168283930000009E-2</v>
      </c>
      <c r="M246" s="18">
        <f t="shared" ca="1" si="135"/>
        <v>7.6897413844399992E-2</v>
      </c>
      <c r="N246" s="18">
        <f t="shared" ca="1" si="135"/>
        <v>7.9626543758800003E-2</v>
      </c>
      <c r="O246" s="18">
        <f t="shared" ca="1" si="135"/>
        <v>8.2355673673200014E-2</v>
      </c>
      <c r="P246" s="18">
        <f t="shared" ca="1" si="135"/>
        <v>8.5084803587600011E-2</v>
      </c>
      <c r="Q246" s="18">
        <f t="shared" ca="1" si="135"/>
        <v>8.7813933501999994E-2</v>
      </c>
      <c r="R246" s="18">
        <f t="shared" ca="1" si="135"/>
        <v>9.0543063416399991E-2</v>
      </c>
      <c r="S246" s="18">
        <f t="shared" ca="1" si="135"/>
        <v>9.3899511509378031E-2</v>
      </c>
      <c r="T246" s="18">
        <f t="shared" ca="1" si="135"/>
        <v>9.8510595959512143E-2</v>
      </c>
      <c r="U246" s="18">
        <f t="shared" ca="1" si="136"/>
        <v>0.1037489985882243</v>
      </c>
      <c r="V246" s="18">
        <f t="shared" ca="1" si="136"/>
        <v>0.10982382545504049</v>
      </c>
      <c r="W246" s="18">
        <f t="shared" ca="1" si="136"/>
        <v>0.1181291169568008</v>
      </c>
      <c r="X246" s="18">
        <f t="shared" ca="1" si="136"/>
        <v>0.12381353598336363</v>
      </c>
      <c r="Y246" s="18">
        <f t="shared" ca="1" si="136"/>
        <v>0</v>
      </c>
      <c r="Z246" s="18">
        <f t="shared" ca="1" si="136"/>
        <v>0</v>
      </c>
      <c r="AA246" s="18">
        <f t="shared" ca="1" si="136"/>
        <v>0</v>
      </c>
      <c r="AB246" s="18">
        <f t="shared" ca="1" si="136"/>
        <v>0</v>
      </c>
      <c r="AC246" s="18">
        <f t="shared" ca="1" si="136"/>
        <v>0</v>
      </c>
      <c r="AD246" s="18">
        <f t="shared" ca="1" si="136"/>
        <v>0</v>
      </c>
      <c r="AE246" s="18">
        <f t="shared" ca="1" si="137"/>
        <v>0</v>
      </c>
      <c r="AF246" s="18">
        <f t="shared" ca="1" si="137"/>
        <v>0</v>
      </c>
      <c r="AG246" s="18">
        <f t="shared" ca="1" si="137"/>
        <v>0</v>
      </c>
      <c r="AH246" s="18">
        <f t="shared" ca="1" si="137"/>
        <v>0</v>
      </c>
      <c r="AI246" s="18">
        <f t="shared" ca="1" si="137"/>
        <v>0</v>
      </c>
      <c r="AJ246" s="18">
        <f t="shared" ca="1" si="137"/>
        <v>0</v>
      </c>
      <c r="AK246" s="18">
        <f t="shared" ca="1" si="137"/>
        <v>0</v>
      </c>
      <c r="AL246" s="18">
        <f t="shared" ca="1" si="137"/>
        <v>0</v>
      </c>
      <c r="AM246" s="18">
        <f t="shared" ca="1" si="137"/>
        <v>0</v>
      </c>
      <c r="AN246" s="18">
        <f t="shared" ca="1" si="137"/>
        <v>0</v>
      </c>
      <c r="AO246" s="18">
        <f t="shared" ca="1" si="138"/>
        <v>0</v>
      </c>
      <c r="AP246" s="18">
        <f t="shared" ca="1" si="138"/>
        <v>0</v>
      </c>
      <c r="AQ246" s="18">
        <f t="shared" ca="1" si="138"/>
        <v>0</v>
      </c>
      <c r="AR246" s="18">
        <f t="shared" ca="1" si="138"/>
        <v>0</v>
      </c>
      <c r="AS246" s="18">
        <f t="shared" ca="1" si="138"/>
        <v>0</v>
      </c>
      <c r="AT246" s="18">
        <f t="shared" ca="1" si="138"/>
        <v>0</v>
      </c>
      <c r="AU246" s="18">
        <f t="shared" ca="1" si="138"/>
        <v>0</v>
      </c>
      <c r="AV246" s="18">
        <f t="shared" ca="1" si="138"/>
        <v>0</v>
      </c>
      <c r="AW246" s="18">
        <f t="shared" ca="1" si="138"/>
        <v>0</v>
      </c>
      <c r="AX246" s="18">
        <f t="shared" ca="1" si="138"/>
        <v>0</v>
      </c>
      <c r="AY246" s="18">
        <f t="shared" ca="1" si="139"/>
        <v>0</v>
      </c>
      <c r="AZ246" s="18">
        <f t="shared" ca="1" si="139"/>
        <v>0</v>
      </c>
      <c r="BA246" s="18">
        <f t="shared" ca="1" si="139"/>
        <v>0</v>
      </c>
      <c r="BB246" s="18">
        <f t="shared" ca="1" si="139"/>
        <v>0</v>
      </c>
      <c r="BC246" s="18">
        <f t="shared" ca="1" si="139"/>
        <v>0</v>
      </c>
      <c r="BD246" s="18">
        <f t="shared" ca="1" si="139"/>
        <v>0</v>
      </c>
      <c r="BE246" s="18">
        <f t="shared" ca="1" si="139"/>
        <v>0</v>
      </c>
      <c r="BF246" s="18">
        <f t="shared" ca="1" si="139"/>
        <v>0</v>
      </c>
      <c r="BG246" s="18">
        <f t="shared" ca="1" si="139"/>
        <v>0</v>
      </c>
      <c r="BH246" s="18">
        <f t="shared" ca="1" si="139"/>
        <v>0</v>
      </c>
      <c r="BI246" s="18">
        <f t="shared" ca="1" si="139"/>
        <v>0</v>
      </c>
    </row>
    <row r="247" spans="8:61" x14ac:dyDescent="0.35">
      <c r="H247" s="2" t="str">
        <f t="shared" si="128"/>
        <v>ON_Solar_Storage</v>
      </c>
      <c r="I247">
        <f t="shared" si="122"/>
        <v>5</v>
      </c>
      <c r="J247">
        <f t="shared" si="129"/>
        <v>14</v>
      </c>
      <c r="K247" s="18">
        <f t="shared" ca="1" si="135"/>
        <v>6.8710024101200001E-2</v>
      </c>
      <c r="L247" s="18">
        <f t="shared" ca="1" si="135"/>
        <v>7.1439154015600012E-2</v>
      </c>
      <c r="M247" s="18">
        <f t="shared" ca="1" si="135"/>
        <v>7.4168283930000009E-2</v>
      </c>
      <c r="N247" s="18">
        <f t="shared" ca="1" si="135"/>
        <v>7.6897413844399992E-2</v>
      </c>
      <c r="O247" s="18">
        <f t="shared" ca="1" si="135"/>
        <v>7.9626543758800003E-2</v>
      </c>
      <c r="P247" s="18">
        <f t="shared" ca="1" si="135"/>
        <v>8.2355673673200014E-2</v>
      </c>
      <c r="Q247" s="18">
        <f t="shared" ca="1" si="135"/>
        <v>8.5084803587600011E-2</v>
      </c>
      <c r="R247" s="18">
        <f t="shared" ca="1" si="135"/>
        <v>8.7813933501999994E-2</v>
      </c>
      <c r="S247" s="18">
        <f t="shared" ca="1" si="135"/>
        <v>9.0543063416399991E-2</v>
      </c>
      <c r="T247" s="18">
        <f t="shared" ca="1" si="135"/>
        <v>9.3899511509378031E-2</v>
      </c>
      <c r="U247" s="18">
        <f t="shared" ca="1" si="136"/>
        <v>9.8510595959512143E-2</v>
      </c>
      <c r="V247" s="18">
        <f t="shared" ca="1" si="136"/>
        <v>0.1037489985882243</v>
      </c>
      <c r="W247" s="18">
        <f t="shared" ca="1" si="136"/>
        <v>0.10982382545504049</v>
      </c>
      <c r="X247" s="18">
        <f t="shared" ca="1" si="136"/>
        <v>0.1181291169568008</v>
      </c>
      <c r="Y247" s="18">
        <f t="shared" ca="1" si="136"/>
        <v>0.12381353598336363</v>
      </c>
      <c r="Z247" s="18">
        <f t="shared" ca="1" si="136"/>
        <v>0</v>
      </c>
      <c r="AA247" s="18">
        <f t="shared" ca="1" si="136"/>
        <v>0</v>
      </c>
      <c r="AB247" s="18">
        <f t="shared" ca="1" si="136"/>
        <v>0</v>
      </c>
      <c r="AC247" s="18">
        <f t="shared" ca="1" si="136"/>
        <v>0</v>
      </c>
      <c r="AD247" s="18">
        <f t="shared" ca="1" si="136"/>
        <v>0</v>
      </c>
      <c r="AE247" s="18">
        <f t="shared" ca="1" si="137"/>
        <v>0</v>
      </c>
      <c r="AF247" s="18">
        <f t="shared" ca="1" si="137"/>
        <v>0</v>
      </c>
      <c r="AG247" s="18">
        <f t="shared" ca="1" si="137"/>
        <v>0</v>
      </c>
      <c r="AH247" s="18">
        <f t="shared" ca="1" si="137"/>
        <v>0</v>
      </c>
      <c r="AI247" s="18">
        <f t="shared" ca="1" si="137"/>
        <v>0</v>
      </c>
      <c r="AJ247" s="18">
        <f t="shared" ca="1" si="137"/>
        <v>0</v>
      </c>
      <c r="AK247" s="18">
        <f t="shared" ca="1" si="137"/>
        <v>0</v>
      </c>
      <c r="AL247" s="18">
        <f t="shared" ca="1" si="137"/>
        <v>0</v>
      </c>
      <c r="AM247" s="18">
        <f t="shared" ca="1" si="137"/>
        <v>0</v>
      </c>
      <c r="AN247" s="18">
        <f t="shared" ca="1" si="137"/>
        <v>0</v>
      </c>
      <c r="AO247" s="18">
        <f t="shared" ca="1" si="138"/>
        <v>0</v>
      </c>
      <c r="AP247" s="18">
        <f t="shared" ca="1" si="138"/>
        <v>0</v>
      </c>
      <c r="AQ247" s="18">
        <f t="shared" ca="1" si="138"/>
        <v>0</v>
      </c>
      <c r="AR247" s="18">
        <f t="shared" ca="1" si="138"/>
        <v>0</v>
      </c>
      <c r="AS247" s="18">
        <f t="shared" ca="1" si="138"/>
        <v>0</v>
      </c>
      <c r="AT247" s="18">
        <f t="shared" ca="1" si="138"/>
        <v>0</v>
      </c>
      <c r="AU247" s="18">
        <f t="shared" ca="1" si="138"/>
        <v>0</v>
      </c>
      <c r="AV247" s="18">
        <f t="shared" ca="1" si="138"/>
        <v>0</v>
      </c>
      <c r="AW247" s="18">
        <f t="shared" ca="1" si="138"/>
        <v>0</v>
      </c>
      <c r="AX247" s="18">
        <f t="shared" ca="1" si="138"/>
        <v>0</v>
      </c>
      <c r="AY247" s="18">
        <f t="shared" ca="1" si="139"/>
        <v>0</v>
      </c>
      <c r="AZ247" s="18">
        <f t="shared" ca="1" si="139"/>
        <v>0</v>
      </c>
      <c r="BA247" s="18">
        <f t="shared" ca="1" si="139"/>
        <v>0</v>
      </c>
      <c r="BB247" s="18">
        <f t="shared" ca="1" si="139"/>
        <v>0</v>
      </c>
      <c r="BC247" s="18">
        <f t="shared" ca="1" si="139"/>
        <v>0</v>
      </c>
      <c r="BD247" s="18">
        <f t="shared" ca="1" si="139"/>
        <v>0</v>
      </c>
      <c r="BE247" s="18">
        <f t="shared" ca="1" si="139"/>
        <v>0</v>
      </c>
      <c r="BF247" s="18">
        <f t="shared" ca="1" si="139"/>
        <v>0</v>
      </c>
      <c r="BG247" s="18">
        <f t="shared" ca="1" si="139"/>
        <v>0</v>
      </c>
      <c r="BH247" s="18">
        <f t="shared" ca="1" si="139"/>
        <v>0</v>
      </c>
      <c r="BI247" s="18">
        <f t="shared" ca="1" si="139"/>
        <v>0</v>
      </c>
    </row>
    <row r="248" spans="8:61" x14ac:dyDescent="0.35">
      <c r="H248" s="2" t="str">
        <f t="shared" si="128"/>
        <v>ON_Solar_Storage</v>
      </c>
      <c r="I248">
        <f t="shared" si="122"/>
        <v>5</v>
      </c>
      <c r="J248">
        <f t="shared" si="129"/>
        <v>15</v>
      </c>
      <c r="K248" s="18">
        <f t="shared" ca="1" si="135"/>
        <v>6.598089418679999E-2</v>
      </c>
      <c r="L248" s="18">
        <f t="shared" ca="1" si="135"/>
        <v>6.8710024101200001E-2</v>
      </c>
      <c r="M248" s="18">
        <f t="shared" ca="1" si="135"/>
        <v>7.1439154015600012E-2</v>
      </c>
      <c r="N248" s="18">
        <f t="shared" ca="1" si="135"/>
        <v>7.4168283930000009E-2</v>
      </c>
      <c r="O248" s="18">
        <f t="shared" ca="1" si="135"/>
        <v>7.6897413844399992E-2</v>
      </c>
      <c r="P248" s="18">
        <f t="shared" ca="1" si="135"/>
        <v>7.9626543758800003E-2</v>
      </c>
      <c r="Q248" s="18">
        <f t="shared" ca="1" si="135"/>
        <v>8.2355673673200014E-2</v>
      </c>
      <c r="R248" s="18">
        <f t="shared" ca="1" si="135"/>
        <v>8.5084803587600011E-2</v>
      </c>
      <c r="S248" s="18">
        <f t="shared" ca="1" si="135"/>
        <v>8.7813933501999994E-2</v>
      </c>
      <c r="T248" s="18">
        <f t="shared" ca="1" si="135"/>
        <v>9.0543063416399991E-2</v>
      </c>
      <c r="U248" s="18">
        <f t="shared" ca="1" si="136"/>
        <v>9.3899511509378031E-2</v>
      </c>
      <c r="V248" s="18">
        <f t="shared" ca="1" si="136"/>
        <v>9.8510595959512143E-2</v>
      </c>
      <c r="W248" s="18">
        <f t="shared" ca="1" si="136"/>
        <v>0.1037489985882243</v>
      </c>
      <c r="X248" s="18">
        <f t="shared" ca="1" si="136"/>
        <v>0.10982382545504049</v>
      </c>
      <c r="Y248" s="18">
        <f t="shared" ca="1" si="136"/>
        <v>0.1181291169568008</v>
      </c>
      <c r="Z248" s="18">
        <f t="shared" ca="1" si="136"/>
        <v>0.12381353598336363</v>
      </c>
      <c r="AA248" s="18">
        <f t="shared" ca="1" si="136"/>
        <v>0</v>
      </c>
      <c r="AB248" s="18">
        <f t="shared" ca="1" si="136"/>
        <v>0</v>
      </c>
      <c r="AC248" s="18">
        <f t="shared" ca="1" si="136"/>
        <v>0</v>
      </c>
      <c r="AD248" s="18">
        <f t="shared" ca="1" si="136"/>
        <v>0</v>
      </c>
      <c r="AE248" s="18">
        <f t="shared" ca="1" si="137"/>
        <v>0</v>
      </c>
      <c r="AF248" s="18">
        <f t="shared" ca="1" si="137"/>
        <v>0</v>
      </c>
      <c r="AG248" s="18">
        <f t="shared" ca="1" si="137"/>
        <v>0</v>
      </c>
      <c r="AH248" s="18">
        <f t="shared" ca="1" si="137"/>
        <v>0</v>
      </c>
      <c r="AI248" s="18">
        <f t="shared" ca="1" si="137"/>
        <v>0</v>
      </c>
      <c r="AJ248" s="18">
        <f t="shared" ca="1" si="137"/>
        <v>0</v>
      </c>
      <c r="AK248" s="18">
        <f t="shared" ca="1" si="137"/>
        <v>0</v>
      </c>
      <c r="AL248" s="18">
        <f t="shared" ca="1" si="137"/>
        <v>0</v>
      </c>
      <c r="AM248" s="18">
        <f t="shared" ca="1" si="137"/>
        <v>0</v>
      </c>
      <c r="AN248" s="18">
        <f t="shared" ca="1" si="137"/>
        <v>0</v>
      </c>
      <c r="AO248" s="18">
        <f t="shared" ca="1" si="138"/>
        <v>0</v>
      </c>
      <c r="AP248" s="18">
        <f t="shared" ca="1" si="138"/>
        <v>0</v>
      </c>
      <c r="AQ248" s="18">
        <f t="shared" ca="1" si="138"/>
        <v>0</v>
      </c>
      <c r="AR248" s="18">
        <f t="shared" ca="1" si="138"/>
        <v>0</v>
      </c>
      <c r="AS248" s="18">
        <f t="shared" ca="1" si="138"/>
        <v>0</v>
      </c>
      <c r="AT248" s="18">
        <f t="shared" ca="1" si="138"/>
        <v>0</v>
      </c>
      <c r="AU248" s="18">
        <f t="shared" ca="1" si="138"/>
        <v>0</v>
      </c>
      <c r="AV248" s="18">
        <f t="shared" ca="1" si="138"/>
        <v>0</v>
      </c>
      <c r="AW248" s="18">
        <f t="shared" ca="1" si="138"/>
        <v>0</v>
      </c>
      <c r="AX248" s="18">
        <f t="shared" ca="1" si="138"/>
        <v>0</v>
      </c>
      <c r="AY248" s="18">
        <f t="shared" ca="1" si="139"/>
        <v>0</v>
      </c>
      <c r="AZ248" s="18">
        <f t="shared" ca="1" si="139"/>
        <v>0</v>
      </c>
      <c r="BA248" s="18">
        <f t="shared" ca="1" si="139"/>
        <v>0</v>
      </c>
      <c r="BB248" s="18">
        <f t="shared" ca="1" si="139"/>
        <v>0</v>
      </c>
      <c r="BC248" s="18">
        <f t="shared" ca="1" si="139"/>
        <v>0</v>
      </c>
      <c r="BD248" s="18">
        <f t="shared" ca="1" si="139"/>
        <v>0</v>
      </c>
      <c r="BE248" s="18">
        <f t="shared" ca="1" si="139"/>
        <v>0</v>
      </c>
      <c r="BF248" s="18">
        <f t="shared" ca="1" si="139"/>
        <v>0</v>
      </c>
      <c r="BG248" s="18">
        <f t="shared" ca="1" si="139"/>
        <v>0</v>
      </c>
      <c r="BH248" s="18">
        <f t="shared" ca="1" si="139"/>
        <v>0</v>
      </c>
      <c r="BI248" s="18">
        <f t="shared" ca="1" si="139"/>
        <v>0</v>
      </c>
    </row>
    <row r="249" spans="8:61" x14ac:dyDescent="0.35">
      <c r="H249" s="2" t="str">
        <f t="shared" si="128"/>
        <v>ON_Solar_Storage</v>
      </c>
      <c r="I249">
        <f t="shared" si="122"/>
        <v>5</v>
      </c>
      <c r="J249">
        <f t="shared" si="129"/>
        <v>16</v>
      </c>
      <c r="K249" s="18">
        <f t="shared" ref="K249:T258" ca="1" si="140">IF(K$28&gt;$J249,0,OFFSET($K$2,$I249,$J249-K$28))</f>
        <v>6.3251764272400007E-2</v>
      </c>
      <c r="L249" s="18">
        <f t="shared" ca="1" si="140"/>
        <v>6.598089418679999E-2</v>
      </c>
      <c r="M249" s="18">
        <f t="shared" ca="1" si="140"/>
        <v>6.8710024101200001E-2</v>
      </c>
      <c r="N249" s="18">
        <f t="shared" ca="1" si="140"/>
        <v>7.1439154015600012E-2</v>
      </c>
      <c r="O249" s="18">
        <f t="shared" ca="1" si="140"/>
        <v>7.4168283930000009E-2</v>
      </c>
      <c r="P249" s="18">
        <f t="shared" ca="1" si="140"/>
        <v>7.6897413844399992E-2</v>
      </c>
      <c r="Q249" s="18">
        <f t="shared" ca="1" si="140"/>
        <v>7.9626543758800003E-2</v>
      </c>
      <c r="R249" s="18">
        <f t="shared" ca="1" si="140"/>
        <v>8.2355673673200014E-2</v>
      </c>
      <c r="S249" s="18">
        <f t="shared" ca="1" si="140"/>
        <v>8.5084803587600011E-2</v>
      </c>
      <c r="T249" s="18">
        <f t="shared" ca="1" si="140"/>
        <v>8.7813933501999994E-2</v>
      </c>
      <c r="U249" s="18">
        <f t="shared" ref="U249:AD258" ca="1" si="141">IF(U$28&gt;$J249,0,OFFSET($K$2,$I249,$J249-U$28))</f>
        <v>9.0543063416399991E-2</v>
      </c>
      <c r="V249" s="18">
        <f t="shared" ca="1" si="141"/>
        <v>9.3899511509378031E-2</v>
      </c>
      <c r="W249" s="18">
        <f t="shared" ca="1" si="141"/>
        <v>9.8510595959512143E-2</v>
      </c>
      <c r="X249" s="18">
        <f t="shared" ca="1" si="141"/>
        <v>0.1037489985882243</v>
      </c>
      <c r="Y249" s="18">
        <f t="shared" ca="1" si="141"/>
        <v>0.10982382545504049</v>
      </c>
      <c r="Z249" s="18">
        <f t="shared" ca="1" si="141"/>
        <v>0.1181291169568008</v>
      </c>
      <c r="AA249" s="18">
        <f t="shared" ca="1" si="141"/>
        <v>0.12381353598336363</v>
      </c>
      <c r="AB249" s="18">
        <f t="shared" ca="1" si="141"/>
        <v>0</v>
      </c>
      <c r="AC249" s="18">
        <f t="shared" ca="1" si="141"/>
        <v>0</v>
      </c>
      <c r="AD249" s="18">
        <f t="shared" ca="1" si="141"/>
        <v>0</v>
      </c>
      <c r="AE249" s="18">
        <f t="shared" ref="AE249:AN258" ca="1" si="142">IF(AE$28&gt;$J249,0,OFFSET($K$2,$I249,$J249-AE$28))</f>
        <v>0</v>
      </c>
      <c r="AF249" s="18">
        <f t="shared" ca="1" si="142"/>
        <v>0</v>
      </c>
      <c r="AG249" s="18">
        <f t="shared" ca="1" si="142"/>
        <v>0</v>
      </c>
      <c r="AH249" s="18">
        <f t="shared" ca="1" si="142"/>
        <v>0</v>
      </c>
      <c r="AI249" s="18">
        <f t="shared" ca="1" si="142"/>
        <v>0</v>
      </c>
      <c r="AJ249" s="18">
        <f t="shared" ca="1" si="142"/>
        <v>0</v>
      </c>
      <c r="AK249" s="18">
        <f t="shared" ca="1" si="142"/>
        <v>0</v>
      </c>
      <c r="AL249" s="18">
        <f t="shared" ca="1" si="142"/>
        <v>0</v>
      </c>
      <c r="AM249" s="18">
        <f t="shared" ca="1" si="142"/>
        <v>0</v>
      </c>
      <c r="AN249" s="18">
        <f t="shared" ca="1" si="142"/>
        <v>0</v>
      </c>
      <c r="AO249" s="18">
        <f t="shared" ref="AO249:AX258" ca="1" si="143">IF(AO$28&gt;$J249,0,OFFSET($K$2,$I249,$J249-AO$28))</f>
        <v>0</v>
      </c>
      <c r="AP249" s="18">
        <f t="shared" ca="1" si="143"/>
        <v>0</v>
      </c>
      <c r="AQ249" s="18">
        <f t="shared" ca="1" si="143"/>
        <v>0</v>
      </c>
      <c r="AR249" s="18">
        <f t="shared" ca="1" si="143"/>
        <v>0</v>
      </c>
      <c r="AS249" s="18">
        <f t="shared" ca="1" si="143"/>
        <v>0</v>
      </c>
      <c r="AT249" s="18">
        <f t="shared" ca="1" si="143"/>
        <v>0</v>
      </c>
      <c r="AU249" s="18">
        <f t="shared" ca="1" si="143"/>
        <v>0</v>
      </c>
      <c r="AV249" s="18">
        <f t="shared" ca="1" si="143"/>
        <v>0</v>
      </c>
      <c r="AW249" s="18">
        <f t="shared" ca="1" si="143"/>
        <v>0</v>
      </c>
      <c r="AX249" s="18">
        <f t="shared" ca="1" si="143"/>
        <v>0</v>
      </c>
      <c r="AY249" s="18">
        <f t="shared" ref="AY249:BI258" ca="1" si="144">IF(AY$28&gt;$J249,0,OFFSET($K$2,$I249,$J249-AY$28))</f>
        <v>0</v>
      </c>
      <c r="AZ249" s="18">
        <f t="shared" ca="1" si="144"/>
        <v>0</v>
      </c>
      <c r="BA249" s="18">
        <f t="shared" ca="1" si="144"/>
        <v>0</v>
      </c>
      <c r="BB249" s="18">
        <f t="shared" ca="1" si="144"/>
        <v>0</v>
      </c>
      <c r="BC249" s="18">
        <f t="shared" ca="1" si="144"/>
        <v>0</v>
      </c>
      <c r="BD249" s="18">
        <f t="shared" ca="1" si="144"/>
        <v>0</v>
      </c>
      <c r="BE249" s="18">
        <f t="shared" ca="1" si="144"/>
        <v>0</v>
      </c>
      <c r="BF249" s="18">
        <f t="shared" ca="1" si="144"/>
        <v>0</v>
      </c>
      <c r="BG249" s="18">
        <f t="shared" ca="1" si="144"/>
        <v>0</v>
      </c>
      <c r="BH249" s="18">
        <f t="shared" ca="1" si="144"/>
        <v>0</v>
      </c>
      <c r="BI249" s="18">
        <f t="shared" ca="1" si="144"/>
        <v>0</v>
      </c>
    </row>
    <row r="250" spans="8:61" x14ac:dyDescent="0.35">
      <c r="H250" s="2" t="str">
        <f t="shared" si="128"/>
        <v>ON_Solar_Storage</v>
      </c>
      <c r="I250">
        <f t="shared" si="122"/>
        <v>5</v>
      </c>
      <c r="J250">
        <f t="shared" si="129"/>
        <v>17</v>
      </c>
      <c r="K250" s="18">
        <f t="shared" ca="1" si="140"/>
        <v>6.0522634358000003E-2</v>
      </c>
      <c r="L250" s="18">
        <f t="shared" ca="1" si="140"/>
        <v>6.3251764272400007E-2</v>
      </c>
      <c r="M250" s="18">
        <f t="shared" ca="1" si="140"/>
        <v>6.598089418679999E-2</v>
      </c>
      <c r="N250" s="18">
        <f t="shared" ca="1" si="140"/>
        <v>6.8710024101200001E-2</v>
      </c>
      <c r="O250" s="18">
        <f t="shared" ca="1" si="140"/>
        <v>7.1439154015600012E-2</v>
      </c>
      <c r="P250" s="18">
        <f t="shared" ca="1" si="140"/>
        <v>7.4168283930000009E-2</v>
      </c>
      <c r="Q250" s="18">
        <f t="shared" ca="1" si="140"/>
        <v>7.6897413844399992E-2</v>
      </c>
      <c r="R250" s="18">
        <f t="shared" ca="1" si="140"/>
        <v>7.9626543758800003E-2</v>
      </c>
      <c r="S250" s="18">
        <f t="shared" ca="1" si="140"/>
        <v>8.2355673673200014E-2</v>
      </c>
      <c r="T250" s="18">
        <f t="shared" ca="1" si="140"/>
        <v>8.5084803587600011E-2</v>
      </c>
      <c r="U250" s="18">
        <f t="shared" ca="1" si="141"/>
        <v>8.7813933501999994E-2</v>
      </c>
      <c r="V250" s="18">
        <f t="shared" ca="1" si="141"/>
        <v>9.0543063416399991E-2</v>
      </c>
      <c r="W250" s="18">
        <f t="shared" ca="1" si="141"/>
        <v>9.3899511509378031E-2</v>
      </c>
      <c r="X250" s="18">
        <f t="shared" ca="1" si="141"/>
        <v>9.8510595959512143E-2</v>
      </c>
      <c r="Y250" s="18">
        <f t="shared" ca="1" si="141"/>
        <v>0.1037489985882243</v>
      </c>
      <c r="Z250" s="18">
        <f t="shared" ca="1" si="141"/>
        <v>0.10982382545504049</v>
      </c>
      <c r="AA250" s="18">
        <f t="shared" ca="1" si="141"/>
        <v>0.1181291169568008</v>
      </c>
      <c r="AB250" s="18">
        <f t="shared" ca="1" si="141"/>
        <v>0.12381353598336363</v>
      </c>
      <c r="AC250" s="18">
        <f t="shared" ca="1" si="141"/>
        <v>0</v>
      </c>
      <c r="AD250" s="18">
        <f t="shared" ca="1" si="141"/>
        <v>0</v>
      </c>
      <c r="AE250" s="18">
        <f t="shared" ca="1" si="142"/>
        <v>0</v>
      </c>
      <c r="AF250" s="18">
        <f t="shared" ca="1" si="142"/>
        <v>0</v>
      </c>
      <c r="AG250" s="18">
        <f t="shared" ca="1" si="142"/>
        <v>0</v>
      </c>
      <c r="AH250" s="18">
        <f t="shared" ca="1" si="142"/>
        <v>0</v>
      </c>
      <c r="AI250" s="18">
        <f t="shared" ca="1" si="142"/>
        <v>0</v>
      </c>
      <c r="AJ250" s="18">
        <f t="shared" ca="1" si="142"/>
        <v>0</v>
      </c>
      <c r="AK250" s="18">
        <f t="shared" ca="1" si="142"/>
        <v>0</v>
      </c>
      <c r="AL250" s="18">
        <f t="shared" ca="1" si="142"/>
        <v>0</v>
      </c>
      <c r="AM250" s="18">
        <f t="shared" ca="1" si="142"/>
        <v>0</v>
      </c>
      <c r="AN250" s="18">
        <f t="shared" ca="1" si="142"/>
        <v>0</v>
      </c>
      <c r="AO250" s="18">
        <f t="shared" ca="1" si="143"/>
        <v>0</v>
      </c>
      <c r="AP250" s="18">
        <f t="shared" ca="1" si="143"/>
        <v>0</v>
      </c>
      <c r="AQ250" s="18">
        <f t="shared" ca="1" si="143"/>
        <v>0</v>
      </c>
      <c r="AR250" s="18">
        <f t="shared" ca="1" si="143"/>
        <v>0</v>
      </c>
      <c r="AS250" s="18">
        <f t="shared" ca="1" si="143"/>
        <v>0</v>
      </c>
      <c r="AT250" s="18">
        <f t="shared" ca="1" si="143"/>
        <v>0</v>
      </c>
      <c r="AU250" s="18">
        <f t="shared" ca="1" si="143"/>
        <v>0</v>
      </c>
      <c r="AV250" s="18">
        <f t="shared" ca="1" si="143"/>
        <v>0</v>
      </c>
      <c r="AW250" s="18">
        <f t="shared" ca="1" si="143"/>
        <v>0</v>
      </c>
      <c r="AX250" s="18">
        <f t="shared" ca="1" si="143"/>
        <v>0</v>
      </c>
      <c r="AY250" s="18">
        <f t="shared" ca="1" si="144"/>
        <v>0</v>
      </c>
      <c r="AZ250" s="18">
        <f t="shared" ca="1" si="144"/>
        <v>0</v>
      </c>
      <c r="BA250" s="18">
        <f t="shared" ca="1" si="144"/>
        <v>0</v>
      </c>
      <c r="BB250" s="18">
        <f t="shared" ca="1" si="144"/>
        <v>0</v>
      </c>
      <c r="BC250" s="18">
        <f t="shared" ca="1" si="144"/>
        <v>0</v>
      </c>
      <c r="BD250" s="18">
        <f t="shared" ca="1" si="144"/>
        <v>0</v>
      </c>
      <c r="BE250" s="18">
        <f t="shared" ca="1" si="144"/>
        <v>0</v>
      </c>
      <c r="BF250" s="18">
        <f t="shared" ca="1" si="144"/>
        <v>0</v>
      </c>
      <c r="BG250" s="18">
        <f t="shared" ca="1" si="144"/>
        <v>0</v>
      </c>
      <c r="BH250" s="18">
        <f t="shared" ca="1" si="144"/>
        <v>0</v>
      </c>
      <c r="BI250" s="18">
        <f t="shared" ca="1" si="144"/>
        <v>0</v>
      </c>
    </row>
    <row r="251" spans="8:61" x14ac:dyDescent="0.35">
      <c r="H251" s="2" t="str">
        <f t="shared" si="128"/>
        <v>ON_Solar_Storage</v>
      </c>
      <c r="I251">
        <f t="shared" si="122"/>
        <v>5</v>
      </c>
      <c r="J251">
        <f t="shared" si="129"/>
        <v>18</v>
      </c>
      <c r="K251" s="18">
        <f t="shared" ca="1" si="140"/>
        <v>5.7793504443599999E-2</v>
      </c>
      <c r="L251" s="18">
        <f t="shared" ca="1" si="140"/>
        <v>6.0522634358000003E-2</v>
      </c>
      <c r="M251" s="18">
        <f t="shared" ca="1" si="140"/>
        <v>6.3251764272400007E-2</v>
      </c>
      <c r="N251" s="18">
        <f t="shared" ca="1" si="140"/>
        <v>6.598089418679999E-2</v>
      </c>
      <c r="O251" s="18">
        <f t="shared" ca="1" si="140"/>
        <v>6.8710024101200001E-2</v>
      </c>
      <c r="P251" s="18">
        <f t="shared" ca="1" si="140"/>
        <v>7.1439154015600012E-2</v>
      </c>
      <c r="Q251" s="18">
        <f t="shared" ca="1" si="140"/>
        <v>7.4168283930000009E-2</v>
      </c>
      <c r="R251" s="18">
        <f t="shared" ca="1" si="140"/>
        <v>7.6897413844399992E-2</v>
      </c>
      <c r="S251" s="18">
        <f t="shared" ca="1" si="140"/>
        <v>7.9626543758800003E-2</v>
      </c>
      <c r="T251" s="18">
        <f t="shared" ca="1" si="140"/>
        <v>8.2355673673200014E-2</v>
      </c>
      <c r="U251" s="18">
        <f t="shared" ca="1" si="141"/>
        <v>8.5084803587600011E-2</v>
      </c>
      <c r="V251" s="18">
        <f t="shared" ca="1" si="141"/>
        <v>8.7813933501999994E-2</v>
      </c>
      <c r="W251" s="18">
        <f t="shared" ca="1" si="141"/>
        <v>9.0543063416399991E-2</v>
      </c>
      <c r="X251" s="18">
        <f t="shared" ca="1" si="141"/>
        <v>9.3899511509378031E-2</v>
      </c>
      <c r="Y251" s="18">
        <f t="shared" ca="1" si="141"/>
        <v>9.8510595959512143E-2</v>
      </c>
      <c r="Z251" s="18">
        <f t="shared" ca="1" si="141"/>
        <v>0.1037489985882243</v>
      </c>
      <c r="AA251" s="18">
        <f t="shared" ca="1" si="141"/>
        <v>0.10982382545504049</v>
      </c>
      <c r="AB251" s="18">
        <f t="shared" ca="1" si="141"/>
        <v>0.1181291169568008</v>
      </c>
      <c r="AC251" s="18">
        <f t="shared" ca="1" si="141"/>
        <v>0.12381353598336363</v>
      </c>
      <c r="AD251" s="18">
        <f t="shared" ca="1" si="141"/>
        <v>0</v>
      </c>
      <c r="AE251" s="18">
        <f t="shared" ca="1" si="142"/>
        <v>0</v>
      </c>
      <c r="AF251" s="18">
        <f t="shared" ca="1" si="142"/>
        <v>0</v>
      </c>
      <c r="AG251" s="18">
        <f t="shared" ca="1" si="142"/>
        <v>0</v>
      </c>
      <c r="AH251" s="18">
        <f t="shared" ca="1" si="142"/>
        <v>0</v>
      </c>
      <c r="AI251" s="18">
        <f t="shared" ca="1" si="142"/>
        <v>0</v>
      </c>
      <c r="AJ251" s="18">
        <f t="shared" ca="1" si="142"/>
        <v>0</v>
      </c>
      <c r="AK251" s="18">
        <f t="shared" ca="1" si="142"/>
        <v>0</v>
      </c>
      <c r="AL251" s="18">
        <f t="shared" ca="1" si="142"/>
        <v>0</v>
      </c>
      <c r="AM251" s="18">
        <f t="shared" ca="1" si="142"/>
        <v>0</v>
      </c>
      <c r="AN251" s="18">
        <f t="shared" ca="1" si="142"/>
        <v>0</v>
      </c>
      <c r="AO251" s="18">
        <f t="shared" ca="1" si="143"/>
        <v>0</v>
      </c>
      <c r="AP251" s="18">
        <f t="shared" ca="1" si="143"/>
        <v>0</v>
      </c>
      <c r="AQ251" s="18">
        <f t="shared" ca="1" si="143"/>
        <v>0</v>
      </c>
      <c r="AR251" s="18">
        <f t="shared" ca="1" si="143"/>
        <v>0</v>
      </c>
      <c r="AS251" s="18">
        <f t="shared" ca="1" si="143"/>
        <v>0</v>
      </c>
      <c r="AT251" s="18">
        <f t="shared" ca="1" si="143"/>
        <v>0</v>
      </c>
      <c r="AU251" s="18">
        <f t="shared" ca="1" si="143"/>
        <v>0</v>
      </c>
      <c r="AV251" s="18">
        <f t="shared" ca="1" si="143"/>
        <v>0</v>
      </c>
      <c r="AW251" s="18">
        <f t="shared" ca="1" si="143"/>
        <v>0</v>
      </c>
      <c r="AX251" s="18">
        <f t="shared" ca="1" si="143"/>
        <v>0</v>
      </c>
      <c r="AY251" s="18">
        <f t="shared" ca="1" si="144"/>
        <v>0</v>
      </c>
      <c r="AZ251" s="18">
        <f t="shared" ca="1" si="144"/>
        <v>0</v>
      </c>
      <c r="BA251" s="18">
        <f t="shared" ca="1" si="144"/>
        <v>0</v>
      </c>
      <c r="BB251" s="18">
        <f t="shared" ca="1" si="144"/>
        <v>0</v>
      </c>
      <c r="BC251" s="18">
        <f t="shared" ca="1" si="144"/>
        <v>0</v>
      </c>
      <c r="BD251" s="18">
        <f t="shared" ca="1" si="144"/>
        <v>0</v>
      </c>
      <c r="BE251" s="18">
        <f t="shared" ca="1" si="144"/>
        <v>0</v>
      </c>
      <c r="BF251" s="18">
        <f t="shared" ca="1" si="144"/>
        <v>0</v>
      </c>
      <c r="BG251" s="18">
        <f t="shared" ca="1" si="144"/>
        <v>0</v>
      </c>
      <c r="BH251" s="18">
        <f t="shared" ca="1" si="144"/>
        <v>0</v>
      </c>
      <c r="BI251" s="18">
        <f t="shared" ca="1" si="144"/>
        <v>0</v>
      </c>
    </row>
    <row r="252" spans="8:61" x14ac:dyDescent="0.35">
      <c r="H252" s="2" t="str">
        <f t="shared" si="128"/>
        <v>ON_Solar_Storage</v>
      </c>
      <c r="I252">
        <f t="shared" si="122"/>
        <v>5</v>
      </c>
      <c r="J252">
        <f t="shared" si="129"/>
        <v>19</v>
      </c>
      <c r="K252" s="18">
        <f t="shared" ca="1" si="140"/>
        <v>5.5064374529200003E-2</v>
      </c>
      <c r="L252" s="18">
        <f t="shared" ca="1" si="140"/>
        <v>5.7793504443599999E-2</v>
      </c>
      <c r="M252" s="18">
        <f t="shared" ca="1" si="140"/>
        <v>6.0522634358000003E-2</v>
      </c>
      <c r="N252" s="18">
        <f t="shared" ca="1" si="140"/>
        <v>6.3251764272400007E-2</v>
      </c>
      <c r="O252" s="18">
        <f t="shared" ca="1" si="140"/>
        <v>6.598089418679999E-2</v>
      </c>
      <c r="P252" s="18">
        <f t="shared" ca="1" si="140"/>
        <v>6.8710024101200001E-2</v>
      </c>
      <c r="Q252" s="18">
        <f t="shared" ca="1" si="140"/>
        <v>7.1439154015600012E-2</v>
      </c>
      <c r="R252" s="18">
        <f t="shared" ca="1" si="140"/>
        <v>7.4168283930000009E-2</v>
      </c>
      <c r="S252" s="18">
        <f t="shared" ca="1" si="140"/>
        <v>7.6897413844399992E-2</v>
      </c>
      <c r="T252" s="18">
        <f t="shared" ca="1" si="140"/>
        <v>7.9626543758800003E-2</v>
      </c>
      <c r="U252" s="18">
        <f t="shared" ca="1" si="141"/>
        <v>8.2355673673200014E-2</v>
      </c>
      <c r="V252" s="18">
        <f t="shared" ca="1" si="141"/>
        <v>8.5084803587600011E-2</v>
      </c>
      <c r="W252" s="18">
        <f t="shared" ca="1" si="141"/>
        <v>8.7813933501999994E-2</v>
      </c>
      <c r="X252" s="18">
        <f t="shared" ca="1" si="141"/>
        <v>9.0543063416399991E-2</v>
      </c>
      <c r="Y252" s="18">
        <f t="shared" ca="1" si="141"/>
        <v>9.3899511509378031E-2</v>
      </c>
      <c r="Z252" s="18">
        <f t="shared" ca="1" si="141"/>
        <v>9.8510595959512143E-2</v>
      </c>
      <c r="AA252" s="18">
        <f t="shared" ca="1" si="141"/>
        <v>0.1037489985882243</v>
      </c>
      <c r="AB252" s="18">
        <f t="shared" ca="1" si="141"/>
        <v>0.10982382545504049</v>
      </c>
      <c r="AC252" s="18">
        <f t="shared" ca="1" si="141"/>
        <v>0.1181291169568008</v>
      </c>
      <c r="AD252" s="18">
        <f t="shared" ca="1" si="141"/>
        <v>0.12381353598336363</v>
      </c>
      <c r="AE252" s="18">
        <f t="shared" ca="1" si="142"/>
        <v>0</v>
      </c>
      <c r="AF252" s="18">
        <f t="shared" ca="1" si="142"/>
        <v>0</v>
      </c>
      <c r="AG252" s="18">
        <f t="shared" ca="1" si="142"/>
        <v>0</v>
      </c>
      <c r="AH252" s="18">
        <f t="shared" ca="1" si="142"/>
        <v>0</v>
      </c>
      <c r="AI252" s="18">
        <f t="shared" ca="1" si="142"/>
        <v>0</v>
      </c>
      <c r="AJ252" s="18">
        <f t="shared" ca="1" si="142"/>
        <v>0</v>
      </c>
      <c r="AK252" s="18">
        <f t="shared" ca="1" si="142"/>
        <v>0</v>
      </c>
      <c r="AL252" s="18">
        <f t="shared" ca="1" si="142"/>
        <v>0</v>
      </c>
      <c r="AM252" s="18">
        <f t="shared" ca="1" si="142"/>
        <v>0</v>
      </c>
      <c r="AN252" s="18">
        <f t="shared" ca="1" si="142"/>
        <v>0</v>
      </c>
      <c r="AO252" s="18">
        <f t="shared" ca="1" si="143"/>
        <v>0</v>
      </c>
      <c r="AP252" s="18">
        <f t="shared" ca="1" si="143"/>
        <v>0</v>
      </c>
      <c r="AQ252" s="18">
        <f t="shared" ca="1" si="143"/>
        <v>0</v>
      </c>
      <c r="AR252" s="18">
        <f t="shared" ca="1" si="143"/>
        <v>0</v>
      </c>
      <c r="AS252" s="18">
        <f t="shared" ca="1" si="143"/>
        <v>0</v>
      </c>
      <c r="AT252" s="18">
        <f t="shared" ca="1" si="143"/>
        <v>0</v>
      </c>
      <c r="AU252" s="18">
        <f t="shared" ca="1" si="143"/>
        <v>0</v>
      </c>
      <c r="AV252" s="18">
        <f t="shared" ca="1" si="143"/>
        <v>0</v>
      </c>
      <c r="AW252" s="18">
        <f t="shared" ca="1" si="143"/>
        <v>0</v>
      </c>
      <c r="AX252" s="18">
        <f t="shared" ca="1" si="143"/>
        <v>0</v>
      </c>
      <c r="AY252" s="18">
        <f t="shared" ca="1" si="144"/>
        <v>0</v>
      </c>
      <c r="AZ252" s="18">
        <f t="shared" ca="1" si="144"/>
        <v>0</v>
      </c>
      <c r="BA252" s="18">
        <f t="shared" ca="1" si="144"/>
        <v>0</v>
      </c>
      <c r="BB252" s="18">
        <f t="shared" ca="1" si="144"/>
        <v>0</v>
      </c>
      <c r="BC252" s="18">
        <f t="shared" ca="1" si="144"/>
        <v>0</v>
      </c>
      <c r="BD252" s="18">
        <f t="shared" ca="1" si="144"/>
        <v>0</v>
      </c>
      <c r="BE252" s="18">
        <f t="shared" ca="1" si="144"/>
        <v>0</v>
      </c>
      <c r="BF252" s="18">
        <f t="shared" ca="1" si="144"/>
        <v>0</v>
      </c>
      <c r="BG252" s="18">
        <f t="shared" ca="1" si="144"/>
        <v>0</v>
      </c>
      <c r="BH252" s="18">
        <f t="shared" ca="1" si="144"/>
        <v>0</v>
      </c>
      <c r="BI252" s="18">
        <f t="shared" ca="1" si="144"/>
        <v>0</v>
      </c>
    </row>
    <row r="253" spans="8:61" x14ac:dyDescent="0.35">
      <c r="H253" s="2" t="str">
        <f t="shared" si="128"/>
        <v>ON_Solar_Storage</v>
      </c>
      <c r="I253">
        <f t="shared" si="122"/>
        <v>5</v>
      </c>
      <c r="J253">
        <f t="shared" si="129"/>
        <v>20</v>
      </c>
      <c r="K253" s="18">
        <f t="shared" ca="1" si="140"/>
        <v>5.2335244614799999E-2</v>
      </c>
      <c r="L253" s="18">
        <f t="shared" ca="1" si="140"/>
        <v>5.5064374529200003E-2</v>
      </c>
      <c r="M253" s="18">
        <f t="shared" ca="1" si="140"/>
        <v>5.7793504443599999E-2</v>
      </c>
      <c r="N253" s="18">
        <f t="shared" ca="1" si="140"/>
        <v>6.0522634358000003E-2</v>
      </c>
      <c r="O253" s="18">
        <f t="shared" ca="1" si="140"/>
        <v>6.3251764272400007E-2</v>
      </c>
      <c r="P253" s="18">
        <f t="shared" ca="1" si="140"/>
        <v>6.598089418679999E-2</v>
      </c>
      <c r="Q253" s="18">
        <f t="shared" ca="1" si="140"/>
        <v>6.8710024101200001E-2</v>
      </c>
      <c r="R253" s="18">
        <f t="shared" ca="1" si="140"/>
        <v>7.1439154015600012E-2</v>
      </c>
      <c r="S253" s="18">
        <f t="shared" ca="1" si="140"/>
        <v>7.4168283930000009E-2</v>
      </c>
      <c r="T253" s="18">
        <f t="shared" ca="1" si="140"/>
        <v>7.6897413844399992E-2</v>
      </c>
      <c r="U253" s="18">
        <f t="shared" ca="1" si="141"/>
        <v>7.9626543758800003E-2</v>
      </c>
      <c r="V253" s="18">
        <f t="shared" ca="1" si="141"/>
        <v>8.2355673673200014E-2</v>
      </c>
      <c r="W253" s="18">
        <f t="shared" ca="1" si="141"/>
        <v>8.5084803587600011E-2</v>
      </c>
      <c r="X253" s="18">
        <f t="shared" ca="1" si="141"/>
        <v>8.7813933501999994E-2</v>
      </c>
      <c r="Y253" s="18">
        <f t="shared" ca="1" si="141"/>
        <v>9.0543063416399991E-2</v>
      </c>
      <c r="Z253" s="18">
        <f t="shared" ca="1" si="141"/>
        <v>9.3899511509378031E-2</v>
      </c>
      <c r="AA253" s="18">
        <f t="shared" ca="1" si="141"/>
        <v>9.8510595959512143E-2</v>
      </c>
      <c r="AB253" s="18">
        <f t="shared" ca="1" si="141"/>
        <v>0.1037489985882243</v>
      </c>
      <c r="AC253" s="18">
        <f t="shared" ca="1" si="141"/>
        <v>0.10982382545504049</v>
      </c>
      <c r="AD253" s="18">
        <f t="shared" ca="1" si="141"/>
        <v>0.1181291169568008</v>
      </c>
      <c r="AE253" s="18">
        <f t="shared" ca="1" si="142"/>
        <v>0.12381353598336363</v>
      </c>
      <c r="AF253" s="18">
        <f t="shared" ca="1" si="142"/>
        <v>0</v>
      </c>
      <c r="AG253" s="18">
        <f t="shared" ca="1" si="142"/>
        <v>0</v>
      </c>
      <c r="AH253" s="18">
        <f t="shared" ca="1" si="142"/>
        <v>0</v>
      </c>
      <c r="AI253" s="18">
        <f t="shared" ca="1" si="142"/>
        <v>0</v>
      </c>
      <c r="AJ253" s="18">
        <f t="shared" ca="1" si="142"/>
        <v>0</v>
      </c>
      <c r="AK253" s="18">
        <f t="shared" ca="1" si="142"/>
        <v>0</v>
      </c>
      <c r="AL253" s="18">
        <f t="shared" ca="1" si="142"/>
        <v>0</v>
      </c>
      <c r="AM253" s="18">
        <f t="shared" ca="1" si="142"/>
        <v>0</v>
      </c>
      <c r="AN253" s="18">
        <f t="shared" ca="1" si="142"/>
        <v>0</v>
      </c>
      <c r="AO253" s="18">
        <f t="shared" ca="1" si="143"/>
        <v>0</v>
      </c>
      <c r="AP253" s="18">
        <f t="shared" ca="1" si="143"/>
        <v>0</v>
      </c>
      <c r="AQ253" s="18">
        <f t="shared" ca="1" si="143"/>
        <v>0</v>
      </c>
      <c r="AR253" s="18">
        <f t="shared" ca="1" si="143"/>
        <v>0</v>
      </c>
      <c r="AS253" s="18">
        <f t="shared" ca="1" si="143"/>
        <v>0</v>
      </c>
      <c r="AT253" s="18">
        <f t="shared" ca="1" si="143"/>
        <v>0</v>
      </c>
      <c r="AU253" s="18">
        <f t="shared" ca="1" si="143"/>
        <v>0</v>
      </c>
      <c r="AV253" s="18">
        <f t="shared" ca="1" si="143"/>
        <v>0</v>
      </c>
      <c r="AW253" s="18">
        <f t="shared" ca="1" si="143"/>
        <v>0</v>
      </c>
      <c r="AX253" s="18">
        <f t="shared" ca="1" si="143"/>
        <v>0</v>
      </c>
      <c r="AY253" s="18">
        <f t="shared" ca="1" si="144"/>
        <v>0</v>
      </c>
      <c r="AZ253" s="18">
        <f t="shared" ca="1" si="144"/>
        <v>0</v>
      </c>
      <c r="BA253" s="18">
        <f t="shared" ca="1" si="144"/>
        <v>0</v>
      </c>
      <c r="BB253" s="18">
        <f t="shared" ca="1" si="144"/>
        <v>0</v>
      </c>
      <c r="BC253" s="18">
        <f t="shared" ca="1" si="144"/>
        <v>0</v>
      </c>
      <c r="BD253" s="18">
        <f t="shared" ca="1" si="144"/>
        <v>0</v>
      </c>
      <c r="BE253" s="18">
        <f t="shared" ca="1" si="144"/>
        <v>0</v>
      </c>
      <c r="BF253" s="18">
        <f t="shared" ca="1" si="144"/>
        <v>0</v>
      </c>
      <c r="BG253" s="18">
        <f t="shared" ca="1" si="144"/>
        <v>0</v>
      </c>
      <c r="BH253" s="18">
        <f t="shared" ca="1" si="144"/>
        <v>0</v>
      </c>
      <c r="BI253" s="18">
        <f t="shared" ca="1" si="144"/>
        <v>0</v>
      </c>
    </row>
    <row r="254" spans="8:61" x14ac:dyDescent="0.35">
      <c r="H254" s="2" t="str">
        <f t="shared" si="128"/>
        <v>ON_Solar_Storage</v>
      </c>
      <c r="I254">
        <f t="shared" si="122"/>
        <v>5</v>
      </c>
      <c r="J254">
        <f t="shared" si="129"/>
        <v>21</v>
      </c>
      <c r="K254" s="18">
        <f t="shared" ca="1" si="140"/>
        <v>4.9606114700400002E-2</v>
      </c>
      <c r="L254" s="18">
        <f t="shared" ca="1" si="140"/>
        <v>5.2335244614799999E-2</v>
      </c>
      <c r="M254" s="18">
        <f t="shared" ca="1" si="140"/>
        <v>5.5064374529200003E-2</v>
      </c>
      <c r="N254" s="18">
        <f t="shared" ca="1" si="140"/>
        <v>5.7793504443599999E-2</v>
      </c>
      <c r="O254" s="18">
        <f t="shared" ca="1" si="140"/>
        <v>6.0522634358000003E-2</v>
      </c>
      <c r="P254" s="18">
        <f t="shared" ca="1" si="140"/>
        <v>6.3251764272400007E-2</v>
      </c>
      <c r="Q254" s="18">
        <f t="shared" ca="1" si="140"/>
        <v>6.598089418679999E-2</v>
      </c>
      <c r="R254" s="18">
        <f t="shared" ca="1" si="140"/>
        <v>6.8710024101200001E-2</v>
      </c>
      <c r="S254" s="18">
        <f t="shared" ca="1" si="140"/>
        <v>7.1439154015600012E-2</v>
      </c>
      <c r="T254" s="18">
        <f t="shared" ca="1" si="140"/>
        <v>7.4168283930000009E-2</v>
      </c>
      <c r="U254" s="18">
        <f t="shared" ca="1" si="141"/>
        <v>7.6897413844399992E-2</v>
      </c>
      <c r="V254" s="18">
        <f t="shared" ca="1" si="141"/>
        <v>7.9626543758800003E-2</v>
      </c>
      <c r="W254" s="18">
        <f t="shared" ca="1" si="141"/>
        <v>8.2355673673200014E-2</v>
      </c>
      <c r="X254" s="18">
        <f t="shared" ca="1" si="141"/>
        <v>8.5084803587600011E-2</v>
      </c>
      <c r="Y254" s="18">
        <f t="shared" ca="1" si="141"/>
        <v>8.7813933501999994E-2</v>
      </c>
      <c r="Z254" s="18">
        <f t="shared" ca="1" si="141"/>
        <v>9.0543063416399991E-2</v>
      </c>
      <c r="AA254" s="18">
        <f t="shared" ca="1" si="141"/>
        <v>9.3899511509378031E-2</v>
      </c>
      <c r="AB254" s="18">
        <f t="shared" ca="1" si="141"/>
        <v>9.8510595959512143E-2</v>
      </c>
      <c r="AC254" s="18">
        <f t="shared" ca="1" si="141"/>
        <v>0.1037489985882243</v>
      </c>
      <c r="AD254" s="18">
        <f t="shared" ca="1" si="141"/>
        <v>0.10982382545504049</v>
      </c>
      <c r="AE254" s="18">
        <f t="shared" ca="1" si="142"/>
        <v>0.1181291169568008</v>
      </c>
      <c r="AF254" s="18">
        <f t="shared" ca="1" si="142"/>
        <v>0.12381353598336363</v>
      </c>
      <c r="AG254" s="18">
        <f t="shared" ca="1" si="142"/>
        <v>0</v>
      </c>
      <c r="AH254" s="18">
        <f t="shared" ca="1" si="142"/>
        <v>0</v>
      </c>
      <c r="AI254" s="18">
        <f t="shared" ca="1" si="142"/>
        <v>0</v>
      </c>
      <c r="AJ254" s="18">
        <f t="shared" ca="1" si="142"/>
        <v>0</v>
      </c>
      <c r="AK254" s="18">
        <f t="shared" ca="1" si="142"/>
        <v>0</v>
      </c>
      <c r="AL254" s="18">
        <f t="shared" ca="1" si="142"/>
        <v>0</v>
      </c>
      <c r="AM254" s="18">
        <f t="shared" ca="1" si="142"/>
        <v>0</v>
      </c>
      <c r="AN254" s="18">
        <f t="shared" ca="1" si="142"/>
        <v>0</v>
      </c>
      <c r="AO254" s="18">
        <f t="shared" ca="1" si="143"/>
        <v>0</v>
      </c>
      <c r="AP254" s="18">
        <f t="shared" ca="1" si="143"/>
        <v>0</v>
      </c>
      <c r="AQ254" s="18">
        <f t="shared" ca="1" si="143"/>
        <v>0</v>
      </c>
      <c r="AR254" s="18">
        <f t="shared" ca="1" si="143"/>
        <v>0</v>
      </c>
      <c r="AS254" s="18">
        <f t="shared" ca="1" si="143"/>
        <v>0</v>
      </c>
      <c r="AT254" s="18">
        <f t="shared" ca="1" si="143"/>
        <v>0</v>
      </c>
      <c r="AU254" s="18">
        <f t="shared" ca="1" si="143"/>
        <v>0</v>
      </c>
      <c r="AV254" s="18">
        <f t="shared" ca="1" si="143"/>
        <v>0</v>
      </c>
      <c r="AW254" s="18">
        <f t="shared" ca="1" si="143"/>
        <v>0</v>
      </c>
      <c r="AX254" s="18">
        <f t="shared" ca="1" si="143"/>
        <v>0</v>
      </c>
      <c r="AY254" s="18">
        <f t="shared" ca="1" si="144"/>
        <v>0</v>
      </c>
      <c r="AZ254" s="18">
        <f t="shared" ca="1" si="144"/>
        <v>0</v>
      </c>
      <c r="BA254" s="18">
        <f t="shared" ca="1" si="144"/>
        <v>0</v>
      </c>
      <c r="BB254" s="18">
        <f t="shared" ca="1" si="144"/>
        <v>0</v>
      </c>
      <c r="BC254" s="18">
        <f t="shared" ca="1" si="144"/>
        <v>0</v>
      </c>
      <c r="BD254" s="18">
        <f t="shared" ca="1" si="144"/>
        <v>0</v>
      </c>
      <c r="BE254" s="18">
        <f t="shared" ca="1" si="144"/>
        <v>0</v>
      </c>
      <c r="BF254" s="18">
        <f t="shared" ca="1" si="144"/>
        <v>0</v>
      </c>
      <c r="BG254" s="18">
        <f t="shared" ca="1" si="144"/>
        <v>0</v>
      </c>
      <c r="BH254" s="18">
        <f t="shared" ca="1" si="144"/>
        <v>0</v>
      </c>
      <c r="BI254" s="18">
        <f t="shared" ca="1" si="144"/>
        <v>0</v>
      </c>
    </row>
    <row r="255" spans="8:61" x14ac:dyDescent="0.35">
      <c r="H255" s="2" t="str">
        <f t="shared" si="128"/>
        <v>ON_Solar_Storage</v>
      </c>
      <c r="I255">
        <f t="shared" si="122"/>
        <v>5</v>
      </c>
      <c r="J255">
        <f t="shared" si="129"/>
        <v>22</v>
      </c>
      <c r="K255" s="18">
        <f t="shared" ca="1" si="140"/>
        <v>4.6876984785999998E-2</v>
      </c>
      <c r="L255" s="18">
        <f t="shared" ca="1" si="140"/>
        <v>4.9606114700400002E-2</v>
      </c>
      <c r="M255" s="18">
        <f t="shared" ca="1" si="140"/>
        <v>5.2335244614799999E-2</v>
      </c>
      <c r="N255" s="18">
        <f t="shared" ca="1" si="140"/>
        <v>5.5064374529200003E-2</v>
      </c>
      <c r="O255" s="18">
        <f t="shared" ca="1" si="140"/>
        <v>5.7793504443599999E-2</v>
      </c>
      <c r="P255" s="18">
        <f t="shared" ca="1" si="140"/>
        <v>6.0522634358000003E-2</v>
      </c>
      <c r="Q255" s="18">
        <f t="shared" ca="1" si="140"/>
        <v>6.3251764272400007E-2</v>
      </c>
      <c r="R255" s="18">
        <f t="shared" ca="1" si="140"/>
        <v>6.598089418679999E-2</v>
      </c>
      <c r="S255" s="18">
        <f t="shared" ca="1" si="140"/>
        <v>6.8710024101200001E-2</v>
      </c>
      <c r="T255" s="18">
        <f t="shared" ca="1" si="140"/>
        <v>7.1439154015600012E-2</v>
      </c>
      <c r="U255" s="18">
        <f t="shared" ca="1" si="141"/>
        <v>7.4168283930000009E-2</v>
      </c>
      <c r="V255" s="18">
        <f t="shared" ca="1" si="141"/>
        <v>7.6897413844399992E-2</v>
      </c>
      <c r="W255" s="18">
        <f t="shared" ca="1" si="141"/>
        <v>7.9626543758800003E-2</v>
      </c>
      <c r="X255" s="18">
        <f t="shared" ca="1" si="141"/>
        <v>8.2355673673200014E-2</v>
      </c>
      <c r="Y255" s="18">
        <f t="shared" ca="1" si="141"/>
        <v>8.5084803587600011E-2</v>
      </c>
      <c r="Z255" s="18">
        <f t="shared" ca="1" si="141"/>
        <v>8.7813933501999994E-2</v>
      </c>
      <c r="AA255" s="18">
        <f t="shared" ca="1" si="141"/>
        <v>9.0543063416399991E-2</v>
      </c>
      <c r="AB255" s="18">
        <f t="shared" ca="1" si="141"/>
        <v>9.3899511509378031E-2</v>
      </c>
      <c r="AC255" s="18">
        <f t="shared" ca="1" si="141"/>
        <v>9.8510595959512143E-2</v>
      </c>
      <c r="AD255" s="18">
        <f t="shared" ca="1" si="141"/>
        <v>0.1037489985882243</v>
      </c>
      <c r="AE255" s="18">
        <f t="shared" ca="1" si="142"/>
        <v>0.10982382545504049</v>
      </c>
      <c r="AF255" s="18">
        <f t="shared" ca="1" si="142"/>
        <v>0.1181291169568008</v>
      </c>
      <c r="AG255" s="18">
        <f t="shared" ca="1" si="142"/>
        <v>0.12381353598336363</v>
      </c>
      <c r="AH255" s="18">
        <f t="shared" ca="1" si="142"/>
        <v>0</v>
      </c>
      <c r="AI255" s="18">
        <f t="shared" ca="1" si="142"/>
        <v>0</v>
      </c>
      <c r="AJ255" s="18">
        <f t="shared" ca="1" si="142"/>
        <v>0</v>
      </c>
      <c r="AK255" s="18">
        <f t="shared" ca="1" si="142"/>
        <v>0</v>
      </c>
      <c r="AL255" s="18">
        <f t="shared" ca="1" si="142"/>
        <v>0</v>
      </c>
      <c r="AM255" s="18">
        <f t="shared" ca="1" si="142"/>
        <v>0</v>
      </c>
      <c r="AN255" s="18">
        <f t="shared" ca="1" si="142"/>
        <v>0</v>
      </c>
      <c r="AO255" s="18">
        <f t="shared" ca="1" si="143"/>
        <v>0</v>
      </c>
      <c r="AP255" s="18">
        <f t="shared" ca="1" si="143"/>
        <v>0</v>
      </c>
      <c r="AQ255" s="18">
        <f t="shared" ca="1" si="143"/>
        <v>0</v>
      </c>
      <c r="AR255" s="18">
        <f t="shared" ca="1" si="143"/>
        <v>0</v>
      </c>
      <c r="AS255" s="18">
        <f t="shared" ca="1" si="143"/>
        <v>0</v>
      </c>
      <c r="AT255" s="18">
        <f t="shared" ca="1" si="143"/>
        <v>0</v>
      </c>
      <c r="AU255" s="18">
        <f t="shared" ca="1" si="143"/>
        <v>0</v>
      </c>
      <c r="AV255" s="18">
        <f t="shared" ca="1" si="143"/>
        <v>0</v>
      </c>
      <c r="AW255" s="18">
        <f t="shared" ca="1" si="143"/>
        <v>0</v>
      </c>
      <c r="AX255" s="18">
        <f t="shared" ca="1" si="143"/>
        <v>0</v>
      </c>
      <c r="AY255" s="18">
        <f t="shared" ca="1" si="144"/>
        <v>0</v>
      </c>
      <c r="AZ255" s="18">
        <f t="shared" ca="1" si="144"/>
        <v>0</v>
      </c>
      <c r="BA255" s="18">
        <f t="shared" ca="1" si="144"/>
        <v>0</v>
      </c>
      <c r="BB255" s="18">
        <f t="shared" ca="1" si="144"/>
        <v>0</v>
      </c>
      <c r="BC255" s="18">
        <f t="shared" ca="1" si="144"/>
        <v>0</v>
      </c>
      <c r="BD255" s="18">
        <f t="shared" ca="1" si="144"/>
        <v>0</v>
      </c>
      <c r="BE255" s="18">
        <f t="shared" ca="1" si="144"/>
        <v>0</v>
      </c>
      <c r="BF255" s="18">
        <f t="shared" ca="1" si="144"/>
        <v>0</v>
      </c>
      <c r="BG255" s="18">
        <f t="shared" ca="1" si="144"/>
        <v>0</v>
      </c>
      <c r="BH255" s="18">
        <f t="shared" ca="1" si="144"/>
        <v>0</v>
      </c>
      <c r="BI255" s="18">
        <f t="shared" ca="1" si="144"/>
        <v>0</v>
      </c>
    </row>
    <row r="256" spans="8:61" x14ac:dyDescent="0.35">
      <c r="H256" s="2" t="str">
        <f t="shared" si="128"/>
        <v>ON_Solar_Storage</v>
      </c>
      <c r="I256">
        <f t="shared" si="122"/>
        <v>5</v>
      </c>
      <c r="J256">
        <f t="shared" si="129"/>
        <v>23</v>
      </c>
      <c r="K256" s="18">
        <f t="shared" ca="1" si="140"/>
        <v>4.4147854871600001E-2</v>
      </c>
      <c r="L256" s="18">
        <f t="shared" ca="1" si="140"/>
        <v>4.6876984785999998E-2</v>
      </c>
      <c r="M256" s="18">
        <f t="shared" ca="1" si="140"/>
        <v>4.9606114700400002E-2</v>
      </c>
      <c r="N256" s="18">
        <f t="shared" ca="1" si="140"/>
        <v>5.2335244614799999E-2</v>
      </c>
      <c r="O256" s="18">
        <f t="shared" ca="1" si="140"/>
        <v>5.5064374529200003E-2</v>
      </c>
      <c r="P256" s="18">
        <f t="shared" ca="1" si="140"/>
        <v>5.7793504443599999E-2</v>
      </c>
      <c r="Q256" s="18">
        <f t="shared" ca="1" si="140"/>
        <v>6.0522634358000003E-2</v>
      </c>
      <c r="R256" s="18">
        <f t="shared" ca="1" si="140"/>
        <v>6.3251764272400007E-2</v>
      </c>
      <c r="S256" s="18">
        <f t="shared" ca="1" si="140"/>
        <v>6.598089418679999E-2</v>
      </c>
      <c r="T256" s="18">
        <f t="shared" ca="1" si="140"/>
        <v>6.8710024101200001E-2</v>
      </c>
      <c r="U256" s="18">
        <f t="shared" ca="1" si="141"/>
        <v>7.1439154015600012E-2</v>
      </c>
      <c r="V256" s="18">
        <f t="shared" ca="1" si="141"/>
        <v>7.4168283930000009E-2</v>
      </c>
      <c r="W256" s="18">
        <f t="shared" ca="1" si="141"/>
        <v>7.6897413844399992E-2</v>
      </c>
      <c r="X256" s="18">
        <f t="shared" ca="1" si="141"/>
        <v>7.9626543758800003E-2</v>
      </c>
      <c r="Y256" s="18">
        <f t="shared" ca="1" si="141"/>
        <v>8.2355673673200014E-2</v>
      </c>
      <c r="Z256" s="18">
        <f t="shared" ca="1" si="141"/>
        <v>8.5084803587600011E-2</v>
      </c>
      <c r="AA256" s="18">
        <f t="shared" ca="1" si="141"/>
        <v>8.7813933501999994E-2</v>
      </c>
      <c r="AB256" s="18">
        <f t="shared" ca="1" si="141"/>
        <v>9.0543063416399991E-2</v>
      </c>
      <c r="AC256" s="18">
        <f t="shared" ca="1" si="141"/>
        <v>9.3899511509378031E-2</v>
      </c>
      <c r="AD256" s="18">
        <f t="shared" ca="1" si="141"/>
        <v>9.8510595959512143E-2</v>
      </c>
      <c r="AE256" s="18">
        <f t="shared" ca="1" si="142"/>
        <v>0.1037489985882243</v>
      </c>
      <c r="AF256" s="18">
        <f t="shared" ca="1" si="142"/>
        <v>0.10982382545504049</v>
      </c>
      <c r="AG256" s="18">
        <f t="shared" ca="1" si="142"/>
        <v>0.1181291169568008</v>
      </c>
      <c r="AH256" s="18">
        <f t="shared" ca="1" si="142"/>
        <v>0.12381353598336363</v>
      </c>
      <c r="AI256" s="18">
        <f t="shared" ca="1" si="142"/>
        <v>0</v>
      </c>
      <c r="AJ256" s="18">
        <f t="shared" ca="1" si="142"/>
        <v>0</v>
      </c>
      <c r="AK256" s="18">
        <f t="shared" ca="1" si="142"/>
        <v>0</v>
      </c>
      <c r="AL256" s="18">
        <f t="shared" ca="1" si="142"/>
        <v>0</v>
      </c>
      <c r="AM256" s="18">
        <f t="shared" ca="1" si="142"/>
        <v>0</v>
      </c>
      <c r="AN256" s="18">
        <f t="shared" ca="1" si="142"/>
        <v>0</v>
      </c>
      <c r="AO256" s="18">
        <f t="shared" ca="1" si="143"/>
        <v>0</v>
      </c>
      <c r="AP256" s="18">
        <f t="shared" ca="1" si="143"/>
        <v>0</v>
      </c>
      <c r="AQ256" s="18">
        <f t="shared" ca="1" si="143"/>
        <v>0</v>
      </c>
      <c r="AR256" s="18">
        <f t="shared" ca="1" si="143"/>
        <v>0</v>
      </c>
      <c r="AS256" s="18">
        <f t="shared" ca="1" si="143"/>
        <v>0</v>
      </c>
      <c r="AT256" s="18">
        <f t="shared" ca="1" si="143"/>
        <v>0</v>
      </c>
      <c r="AU256" s="18">
        <f t="shared" ca="1" si="143"/>
        <v>0</v>
      </c>
      <c r="AV256" s="18">
        <f t="shared" ca="1" si="143"/>
        <v>0</v>
      </c>
      <c r="AW256" s="18">
        <f t="shared" ca="1" si="143"/>
        <v>0</v>
      </c>
      <c r="AX256" s="18">
        <f t="shared" ca="1" si="143"/>
        <v>0</v>
      </c>
      <c r="AY256" s="18">
        <f t="shared" ca="1" si="144"/>
        <v>0</v>
      </c>
      <c r="AZ256" s="18">
        <f t="shared" ca="1" si="144"/>
        <v>0</v>
      </c>
      <c r="BA256" s="18">
        <f t="shared" ca="1" si="144"/>
        <v>0</v>
      </c>
      <c r="BB256" s="18">
        <f t="shared" ca="1" si="144"/>
        <v>0</v>
      </c>
      <c r="BC256" s="18">
        <f t="shared" ca="1" si="144"/>
        <v>0</v>
      </c>
      <c r="BD256" s="18">
        <f t="shared" ca="1" si="144"/>
        <v>0</v>
      </c>
      <c r="BE256" s="18">
        <f t="shared" ca="1" si="144"/>
        <v>0</v>
      </c>
      <c r="BF256" s="18">
        <f t="shared" ca="1" si="144"/>
        <v>0</v>
      </c>
      <c r="BG256" s="18">
        <f t="shared" ca="1" si="144"/>
        <v>0</v>
      </c>
      <c r="BH256" s="18">
        <f t="shared" ca="1" si="144"/>
        <v>0</v>
      </c>
      <c r="BI256" s="18">
        <f t="shared" ca="1" si="144"/>
        <v>0</v>
      </c>
    </row>
    <row r="257" spans="8:61" x14ac:dyDescent="0.35">
      <c r="H257" s="2" t="str">
        <f t="shared" si="128"/>
        <v>ON_Solar_Storage</v>
      </c>
      <c r="I257">
        <f t="shared" si="122"/>
        <v>5</v>
      </c>
      <c r="J257">
        <f t="shared" si="129"/>
        <v>24</v>
      </c>
      <c r="K257" s="18">
        <f t="shared" ca="1" si="140"/>
        <v>4.1418724957199997E-2</v>
      </c>
      <c r="L257" s="18">
        <f t="shared" ca="1" si="140"/>
        <v>4.4147854871600001E-2</v>
      </c>
      <c r="M257" s="18">
        <f t="shared" ca="1" si="140"/>
        <v>4.6876984785999998E-2</v>
      </c>
      <c r="N257" s="18">
        <f t="shared" ca="1" si="140"/>
        <v>4.9606114700400002E-2</v>
      </c>
      <c r="O257" s="18">
        <f t="shared" ca="1" si="140"/>
        <v>5.2335244614799999E-2</v>
      </c>
      <c r="P257" s="18">
        <f t="shared" ca="1" si="140"/>
        <v>5.5064374529200003E-2</v>
      </c>
      <c r="Q257" s="18">
        <f t="shared" ca="1" si="140"/>
        <v>5.7793504443599999E-2</v>
      </c>
      <c r="R257" s="18">
        <f t="shared" ca="1" si="140"/>
        <v>6.0522634358000003E-2</v>
      </c>
      <c r="S257" s="18">
        <f t="shared" ca="1" si="140"/>
        <v>6.3251764272400007E-2</v>
      </c>
      <c r="T257" s="18">
        <f t="shared" ca="1" si="140"/>
        <v>6.598089418679999E-2</v>
      </c>
      <c r="U257" s="18">
        <f t="shared" ca="1" si="141"/>
        <v>6.8710024101200001E-2</v>
      </c>
      <c r="V257" s="18">
        <f t="shared" ca="1" si="141"/>
        <v>7.1439154015600012E-2</v>
      </c>
      <c r="W257" s="18">
        <f t="shared" ca="1" si="141"/>
        <v>7.4168283930000009E-2</v>
      </c>
      <c r="X257" s="18">
        <f t="shared" ca="1" si="141"/>
        <v>7.6897413844399992E-2</v>
      </c>
      <c r="Y257" s="18">
        <f t="shared" ca="1" si="141"/>
        <v>7.9626543758800003E-2</v>
      </c>
      <c r="Z257" s="18">
        <f t="shared" ca="1" si="141"/>
        <v>8.2355673673200014E-2</v>
      </c>
      <c r="AA257" s="18">
        <f t="shared" ca="1" si="141"/>
        <v>8.5084803587600011E-2</v>
      </c>
      <c r="AB257" s="18">
        <f t="shared" ca="1" si="141"/>
        <v>8.7813933501999994E-2</v>
      </c>
      <c r="AC257" s="18">
        <f t="shared" ca="1" si="141"/>
        <v>9.0543063416399991E-2</v>
      </c>
      <c r="AD257" s="18">
        <f t="shared" ca="1" si="141"/>
        <v>9.3899511509378031E-2</v>
      </c>
      <c r="AE257" s="18">
        <f t="shared" ca="1" si="142"/>
        <v>9.8510595959512143E-2</v>
      </c>
      <c r="AF257" s="18">
        <f t="shared" ca="1" si="142"/>
        <v>0.1037489985882243</v>
      </c>
      <c r="AG257" s="18">
        <f t="shared" ca="1" si="142"/>
        <v>0.10982382545504049</v>
      </c>
      <c r="AH257" s="18">
        <f t="shared" ca="1" si="142"/>
        <v>0.1181291169568008</v>
      </c>
      <c r="AI257" s="18">
        <f t="shared" ca="1" si="142"/>
        <v>0.12381353598336363</v>
      </c>
      <c r="AJ257" s="18">
        <f t="shared" ca="1" si="142"/>
        <v>0</v>
      </c>
      <c r="AK257" s="18">
        <f t="shared" ca="1" si="142"/>
        <v>0</v>
      </c>
      <c r="AL257" s="18">
        <f t="shared" ca="1" si="142"/>
        <v>0</v>
      </c>
      <c r="AM257" s="18">
        <f t="shared" ca="1" si="142"/>
        <v>0</v>
      </c>
      <c r="AN257" s="18">
        <f t="shared" ca="1" si="142"/>
        <v>0</v>
      </c>
      <c r="AO257" s="18">
        <f t="shared" ca="1" si="143"/>
        <v>0</v>
      </c>
      <c r="AP257" s="18">
        <f t="shared" ca="1" si="143"/>
        <v>0</v>
      </c>
      <c r="AQ257" s="18">
        <f t="shared" ca="1" si="143"/>
        <v>0</v>
      </c>
      <c r="AR257" s="18">
        <f t="shared" ca="1" si="143"/>
        <v>0</v>
      </c>
      <c r="AS257" s="18">
        <f t="shared" ca="1" si="143"/>
        <v>0</v>
      </c>
      <c r="AT257" s="18">
        <f t="shared" ca="1" si="143"/>
        <v>0</v>
      </c>
      <c r="AU257" s="18">
        <f t="shared" ca="1" si="143"/>
        <v>0</v>
      </c>
      <c r="AV257" s="18">
        <f t="shared" ca="1" si="143"/>
        <v>0</v>
      </c>
      <c r="AW257" s="18">
        <f t="shared" ca="1" si="143"/>
        <v>0</v>
      </c>
      <c r="AX257" s="18">
        <f t="shared" ca="1" si="143"/>
        <v>0</v>
      </c>
      <c r="AY257" s="18">
        <f t="shared" ca="1" si="144"/>
        <v>0</v>
      </c>
      <c r="AZ257" s="18">
        <f t="shared" ca="1" si="144"/>
        <v>0</v>
      </c>
      <c r="BA257" s="18">
        <f t="shared" ca="1" si="144"/>
        <v>0</v>
      </c>
      <c r="BB257" s="18">
        <f t="shared" ca="1" si="144"/>
        <v>0</v>
      </c>
      <c r="BC257" s="18">
        <f t="shared" ca="1" si="144"/>
        <v>0</v>
      </c>
      <c r="BD257" s="18">
        <f t="shared" ca="1" si="144"/>
        <v>0</v>
      </c>
      <c r="BE257" s="18">
        <f t="shared" ca="1" si="144"/>
        <v>0</v>
      </c>
      <c r="BF257" s="18">
        <f t="shared" ca="1" si="144"/>
        <v>0</v>
      </c>
      <c r="BG257" s="18">
        <f t="shared" ca="1" si="144"/>
        <v>0</v>
      </c>
      <c r="BH257" s="18">
        <f t="shared" ca="1" si="144"/>
        <v>0</v>
      </c>
      <c r="BI257" s="18">
        <f t="shared" ca="1" si="144"/>
        <v>0</v>
      </c>
    </row>
    <row r="258" spans="8:61" x14ac:dyDescent="0.35">
      <c r="H258" s="2" t="str">
        <f t="shared" si="128"/>
        <v>ON_Solar_Storage</v>
      </c>
      <c r="I258">
        <f t="shared" si="122"/>
        <v>5</v>
      </c>
      <c r="J258">
        <f t="shared" si="129"/>
        <v>25</v>
      </c>
      <c r="K258" s="18">
        <f t="shared" ca="1" si="140"/>
        <v>0</v>
      </c>
      <c r="L258" s="18">
        <f t="shared" ca="1" si="140"/>
        <v>4.1418724957199997E-2</v>
      </c>
      <c r="M258" s="18">
        <f t="shared" ca="1" si="140"/>
        <v>4.4147854871600001E-2</v>
      </c>
      <c r="N258" s="18">
        <f t="shared" ca="1" si="140"/>
        <v>4.6876984785999998E-2</v>
      </c>
      <c r="O258" s="18">
        <f t="shared" ca="1" si="140"/>
        <v>4.9606114700400002E-2</v>
      </c>
      <c r="P258" s="18">
        <f t="shared" ca="1" si="140"/>
        <v>5.2335244614799999E-2</v>
      </c>
      <c r="Q258" s="18">
        <f t="shared" ca="1" si="140"/>
        <v>5.5064374529200003E-2</v>
      </c>
      <c r="R258" s="18">
        <f t="shared" ca="1" si="140"/>
        <v>5.7793504443599999E-2</v>
      </c>
      <c r="S258" s="18">
        <f t="shared" ca="1" si="140"/>
        <v>6.0522634358000003E-2</v>
      </c>
      <c r="T258" s="18">
        <f t="shared" ca="1" si="140"/>
        <v>6.3251764272400007E-2</v>
      </c>
      <c r="U258" s="18">
        <f t="shared" ca="1" si="141"/>
        <v>6.598089418679999E-2</v>
      </c>
      <c r="V258" s="18">
        <f t="shared" ca="1" si="141"/>
        <v>6.8710024101200001E-2</v>
      </c>
      <c r="W258" s="18">
        <f t="shared" ca="1" si="141"/>
        <v>7.1439154015600012E-2</v>
      </c>
      <c r="X258" s="18">
        <f t="shared" ca="1" si="141"/>
        <v>7.4168283930000009E-2</v>
      </c>
      <c r="Y258" s="18">
        <f t="shared" ca="1" si="141"/>
        <v>7.6897413844399992E-2</v>
      </c>
      <c r="Z258" s="18">
        <f t="shared" ca="1" si="141"/>
        <v>7.9626543758800003E-2</v>
      </c>
      <c r="AA258" s="18">
        <f t="shared" ca="1" si="141"/>
        <v>8.2355673673200014E-2</v>
      </c>
      <c r="AB258" s="18">
        <f t="shared" ca="1" si="141"/>
        <v>8.5084803587600011E-2</v>
      </c>
      <c r="AC258" s="18">
        <f t="shared" ca="1" si="141"/>
        <v>8.7813933501999994E-2</v>
      </c>
      <c r="AD258" s="18">
        <f t="shared" ca="1" si="141"/>
        <v>9.0543063416399991E-2</v>
      </c>
      <c r="AE258" s="18">
        <f t="shared" ca="1" si="142"/>
        <v>9.3899511509378031E-2</v>
      </c>
      <c r="AF258" s="18">
        <f t="shared" ca="1" si="142"/>
        <v>9.8510595959512143E-2</v>
      </c>
      <c r="AG258" s="18">
        <f t="shared" ca="1" si="142"/>
        <v>0.1037489985882243</v>
      </c>
      <c r="AH258" s="18">
        <f t="shared" ca="1" si="142"/>
        <v>0.10982382545504049</v>
      </c>
      <c r="AI258" s="18">
        <f t="shared" ca="1" si="142"/>
        <v>0.1181291169568008</v>
      </c>
      <c r="AJ258" s="18">
        <f t="shared" ca="1" si="142"/>
        <v>0.12381353598336363</v>
      </c>
      <c r="AK258" s="18">
        <f t="shared" ca="1" si="142"/>
        <v>0</v>
      </c>
      <c r="AL258" s="18">
        <f t="shared" ca="1" si="142"/>
        <v>0</v>
      </c>
      <c r="AM258" s="18">
        <f t="shared" ca="1" si="142"/>
        <v>0</v>
      </c>
      <c r="AN258" s="18">
        <f t="shared" ca="1" si="142"/>
        <v>0</v>
      </c>
      <c r="AO258" s="18">
        <f t="shared" ca="1" si="143"/>
        <v>0</v>
      </c>
      <c r="AP258" s="18">
        <f t="shared" ca="1" si="143"/>
        <v>0</v>
      </c>
      <c r="AQ258" s="18">
        <f t="shared" ca="1" si="143"/>
        <v>0</v>
      </c>
      <c r="AR258" s="18">
        <f t="shared" ca="1" si="143"/>
        <v>0</v>
      </c>
      <c r="AS258" s="18">
        <f t="shared" ca="1" si="143"/>
        <v>0</v>
      </c>
      <c r="AT258" s="18">
        <f t="shared" ca="1" si="143"/>
        <v>0</v>
      </c>
      <c r="AU258" s="18">
        <f t="shared" ca="1" si="143"/>
        <v>0</v>
      </c>
      <c r="AV258" s="18">
        <f t="shared" ca="1" si="143"/>
        <v>0</v>
      </c>
      <c r="AW258" s="18">
        <f t="shared" ca="1" si="143"/>
        <v>0</v>
      </c>
      <c r="AX258" s="18">
        <f t="shared" ca="1" si="143"/>
        <v>0</v>
      </c>
      <c r="AY258" s="18">
        <f t="shared" ca="1" si="144"/>
        <v>0</v>
      </c>
      <c r="AZ258" s="18">
        <f t="shared" ca="1" si="144"/>
        <v>0</v>
      </c>
      <c r="BA258" s="18">
        <f t="shared" ca="1" si="144"/>
        <v>0</v>
      </c>
      <c r="BB258" s="18">
        <f t="shared" ca="1" si="144"/>
        <v>0</v>
      </c>
      <c r="BC258" s="18">
        <f t="shared" ca="1" si="144"/>
        <v>0</v>
      </c>
      <c r="BD258" s="18">
        <f t="shared" ca="1" si="144"/>
        <v>0</v>
      </c>
      <c r="BE258" s="18">
        <f t="shared" ca="1" si="144"/>
        <v>0</v>
      </c>
      <c r="BF258" s="18">
        <f t="shared" ca="1" si="144"/>
        <v>0</v>
      </c>
      <c r="BG258" s="18">
        <f t="shared" ca="1" si="144"/>
        <v>0</v>
      </c>
      <c r="BH258" s="18">
        <f t="shared" ca="1" si="144"/>
        <v>0</v>
      </c>
      <c r="BI258" s="18">
        <f t="shared" ca="1" si="144"/>
        <v>0</v>
      </c>
    </row>
    <row r="259" spans="8:61" x14ac:dyDescent="0.35">
      <c r="H259" s="2" t="str">
        <f t="shared" si="128"/>
        <v>ON_Solar_Storage</v>
      </c>
      <c r="I259">
        <f t="shared" si="122"/>
        <v>5</v>
      </c>
      <c r="J259">
        <f t="shared" si="129"/>
        <v>26</v>
      </c>
      <c r="K259" s="18">
        <f t="shared" ref="K259:T268" ca="1" si="145">IF(K$28&gt;$J259,0,OFFSET($K$2,$I259,$J259-K$28))</f>
        <v>0</v>
      </c>
      <c r="L259" s="18">
        <f t="shared" ca="1" si="145"/>
        <v>0</v>
      </c>
      <c r="M259" s="18">
        <f t="shared" ca="1" si="145"/>
        <v>4.1418724957199997E-2</v>
      </c>
      <c r="N259" s="18">
        <f t="shared" ca="1" si="145"/>
        <v>4.4147854871600001E-2</v>
      </c>
      <c r="O259" s="18">
        <f t="shared" ca="1" si="145"/>
        <v>4.6876984785999998E-2</v>
      </c>
      <c r="P259" s="18">
        <f t="shared" ca="1" si="145"/>
        <v>4.9606114700400002E-2</v>
      </c>
      <c r="Q259" s="18">
        <f t="shared" ca="1" si="145"/>
        <v>5.2335244614799999E-2</v>
      </c>
      <c r="R259" s="18">
        <f t="shared" ca="1" si="145"/>
        <v>5.5064374529200003E-2</v>
      </c>
      <c r="S259" s="18">
        <f t="shared" ca="1" si="145"/>
        <v>5.7793504443599999E-2</v>
      </c>
      <c r="T259" s="18">
        <f t="shared" ca="1" si="145"/>
        <v>6.0522634358000003E-2</v>
      </c>
      <c r="U259" s="18">
        <f t="shared" ref="U259:AD268" ca="1" si="146">IF(U$28&gt;$J259,0,OFFSET($K$2,$I259,$J259-U$28))</f>
        <v>6.3251764272400007E-2</v>
      </c>
      <c r="V259" s="18">
        <f t="shared" ca="1" si="146"/>
        <v>6.598089418679999E-2</v>
      </c>
      <c r="W259" s="18">
        <f t="shared" ca="1" si="146"/>
        <v>6.8710024101200001E-2</v>
      </c>
      <c r="X259" s="18">
        <f t="shared" ca="1" si="146"/>
        <v>7.1439154015600012E-2</v>
      </c>
      <c r="Y259" s="18">
        <f t="shared" ca="1" si="146"/>
        <v>7.4168283930000009E-2</v>
      </c>
      <c r="Z259" s="18">
        <f t="shared" ca="1" si="146"/>
        <v>7.6897413844399992E-2</v>
      </c>
      <c r="AA259" s="18">
        <f t="shared" ca="1" si="146"/>
        <v>7.9626543758800003E-2</v>
      </c>
      <c r="AB259" s="18">
        <f t="shared" ca="1" si="146"/>
        <v>8.2355673673200014E-2</v>
      </c>
      <c r="AC259" s="18">
        <f t="shared" ca="1" si="146"/>
        <v>8.5084803587600011E-2</v>
      </c>
      <c r="AD259" s="18">
        <f t="shared" ca="1" si="146"/>
        <v>8.7813933501999994E-2</v>
      </c>
      <c r="AE259" s="18">
        <f t="shared" ref="AE259:AN268" ca="1" si="147">IF(AE$28&gt;$J259,0,OFFSET($K$2,$I259,$J259-AE$28))</f>
        <v>9.0543063416399991E-2</v>
      </c>
      <c r="AF259" s="18">
        <f t="shared" ca="1" si="147"/>
        <v>9.3899511509378031E-2</v>
      </c>
      <c r="AG259" s="18">
        <f t="shared" ca="1" si="147"/>
        <v>9.8510595959512143E-2</v>
      </c>
      <c r="AH259" s="18">
        <f t="shared" ca="1" si="147"/>
        <v>0.1037489985882243</v>
      </c>
      <c r="AI259" s="18">
        <f t="shared" ca="1" si="147"/>
        <v>0.10982382545504049</v>
      </c>
      <c r="AJ259" s="18">
        <f t="shared" ca="1" si="147"/>
        <v>0.1181291169568008</v>
      </c>
      <c r="AK259" s="18">
        <f t="shared" ca="1" si="147"/>
        <v>0.12381353598336363</v>
      </c>
      <c r="AL259" s="18">
        <f t="shared" ca="1" si="147"/>
        <v>0</v>
      </c>
      <c r="AM259" s="18">
        <f t="shared" ca="1" si="147"/>
        <v>0</v>
      </c>
      <c r="AN259" s="18">
        <f t="shared" ca="1" si="147"/>
        <v>0</v>
      </c>
      <c r="AO259" s="18">
        <f t="shared" ref="AO259:AX268" ca="1" si="148">IF(AO$28&gt;$J259,0,OFFSET($K$2,$I259,$J259-AO$28))</f>
        <v>0</v>
      </c>
      <c r="AP259" s="18">
        <f t="shared" ca="1" si="148"/>
        <v>0</v>
      </c>
      <c r="AQ259" s="18">
        <f t="shared" ca="1" si="148"/>
        <v>0</v>
      </c>
      <c r="AR259" s="18">
        <f t="shared" ca="1" si="148"/>
        <v>0</v>
      </c>
      <c r="AS259" s="18">
        <f t="shared" ca="1" si="148"/>
        <v>0</v>
      </c>
      <c r="AT259" s="18">
        <f t="shared" ca="1" si="148"/>
        <v>0</v>
      </c>
      <c r="AU259" s="18">
        <f t="shared" ca="1" si="148"/>
        <v>0</v>
      </c>
      <c r="AV259" s="18">
        <f t="shared" ca="1" si="148"/>
        <v>0</v>
      </c>
      <c r="AW259" s="18">
        <f t="shared" ca="1" si="148"/>
        <v>0</v>
      </c>
      <c r="AX259" s="18">
        <f t="shared" ca="1" si="148"/>
        <v>0</v>
      </c>
      <c r="AY259" s="18">
        <f t="shared" ref="AY259:BI268" ca="1" si="149">IF(AY$28&gt;$J259,0,OFFSET($K$2,$I259,$J259-AY$28))</f>
        <v>0</v>
      </c>
      <c r="AZ259" s="18">
        <f t="shared" ca="1" si="149"/>
        <v>0</v>
      </c>
      <c r="BA259" s="18">
        <f t="shared" ca="1" si="149"/>
        <v>0</v>
      </c>
      <c r="BB259" s="18">
        <f t="shared" ca="1" si="149"/>
        <v>0</v>
      </c>
      <c r="BC259" s="18">
        <f t="shared" ca="1" si="149"/>
        <v>0</v>
      </c>
      <c r="BD259" s="18">
        <f t="shared" ca="1" si="149"/>
        <v>0</v>
      </c>
      <c r="BE259" s="18">
        <f t="shared" ca="1" si="149"/>
        <v>0</v>
      </c>
      <c r="BF259" s="18">
        <f t="shared" ca="1" si="149"/>
        <v>0</v>
      </c>
      <c r="BG259" s="18">
        <f t="shared" ca="1" si="149"/>
        <v>0</v>
      </c>
      <c r="BH259" s="18">
        <f t="shared" ca="1" si="149"/>
        <v>0</v>
      </c>
      <c r="BI259" s="18">
        <f t="shared" ca="1" si="149"/>
        <v>0</v>
      </c>
    </row>
    <row r="260" spans="8:61" x14ac:dyDescent="0.35">
      <c r="H260" s="2" t="str">
        <f t="shared" si="128"/>
        <v>ON_Solar_Storage</v>
      </c>
      <c r="I260">
        <f t="shared" si="122"/>
        <v>5</v>
      </c>
      <c r="J260">
        <f t="shared" si="129"/>
        <v>27</v>
      </c>
      <c r="K260" s="18">
        <f t="shared" ca="1" si="145"/>
        <v>0</v>
      </c>
      <c r="L260" s="18">
        <f t="shared" ca="1" si="145"/>
        <v>0</v>
      </c>
      <c r="M260" s="18">
        <f t="shared" ca="1" si="145"/>
        <v>0</v>
      </c>
      <c r="N260" s="18">
        <f t="shared" ca="1" si="145"/>
        <v>4.1418724957199997E-2</v>
      </c>
      <c r="O260" s="18">
        <f t="shared" ca="1" si="145"/>
        <v>4.4147854871600001E-2</v>
      </c>
      <c r="P260" s="18">
        <f t="shared" ca="1" si="145"/>
        <v>4.6876984785999998E-2</v>
      </c>
      <c r="Q260" s="18">
        <f t="shared" ca="1" si="145"/>
        <v>4.9606114700400002E-2</v>
      </c>
      <c r="R260" s="18">
        <f t="shared" ca="1" si="145"/>
        <v>5.2335244614799999E-2</v>
      </c>
      <c r="S260" s="18">
        <f t="shared" ca="1" si="145"/>
        <v>5.5064374529200003E-2</v>
      </c>
      <c r="T260" s="18">
        <f t="shared" ca="1" si="145"/>
        <v>5.7793504443599999E-2</v>
      </c>
      <c r="U260" s="18">
        <f t="shared" ca="1" si="146"/>
        <v>6.0522634358000003E-2</v>
      </c>
      <c r="V260" s="18">
        <f t="shared" ca="1" si="146"/>
        <v>6.3251764272400007E-2</v>
      </c>
      <c r="W260" s="18">
        <f t="shared" ca="1" si="146"/>
        <v>6.598089418679999E-2</v>
      </c>
      <c r="X260" s="18">
        <f t="shared" ca="1" si="146"/>
        <v>6.8710024101200001E-2</v>
      </c>
      <c r="Y260" s="18">
        <f t="shared" ca="1" si="146"/>
        <v>7.1439154015600012E-2</v>
      </c>
      <c r="Z260" s="18">
        <f t="shared" ca="1" si="146"/>
        <v>7.4168283930000009E-2</v>
      </c>
      <c r="AA260" s="18">
        <f t="shared" ca="1" si="146"/>
        <v>7.6897413844399992E-2</v>
      </c>
      <c r="AB260" s="18">
        <f t="shared" ca="1" si="146"/>
        <v>7.9626543758800003E-2</v>
      </c>
      <c r="AC260" s="18">
        <f t="shared" ca="1" si="146"/>
        <v>8.2355673673200014E-2</v>
      </c>
      <c r="AD260" s="18">
        <f t="shared" ca="1" si="146"/>
        <v>8.5084803587600011E-2</v>
      </c>
      <c r="AE260" s="18">
        <f t="shared" ca="1" si="147"/>
        <v>8.7813933501999994E-2</v>
      </c>
      <c r="AF260" s="18">
        <f t="shared" ca="1" si="147"/>
        <v>9.0543063416399991E-2</v>
      </c>
      <c r="AG260" s="18">
        <f t="shared" ca="1" si="147"/>
        <v>9.3899511509378031E-2</v>
      </c>
      <c r="AH260" s="18">
        <f t="shared" ca="1" si="147"/>
        <v>9.8510595959512143E-2</v>
      </c>
      <c r="AI260" s="18">
        <f t="shared" ca="1" si="147"/>
        <v>0.1037489985882243</v>
      </c>
      <c r="AJ260" s="18">
        <f t="shared" ca="1" si="147"/>
        <v>0.10982382545504049</v>
      </c>
      <c r="AK260" s="18">
        <f t="shared" ca="1" si="147"/>
        <v>0.1181291169568008</v>
      </c>
      <c r="AL260" s="18">
        <f t="shared" ca="1" si="147"/>
        <v>0.12381353598336363</v>
      </c>
      <c r="AM260" s="18">
        <f t="shared" ca="1" si="147"/>
        <v>0</v>
      </c>
      <c r="AN260" s="18">
        <f t="shared" ca="1" si="147"/>
        <v>0</v>
      </c>
      <c r="AO260" s="18">
        <f t="shared" ca="1" si="148"/>
        <v>0</v>
      </c>
      <c r="AP260" s="18">
        <f t="shared" ca="1" si="148"/>
        <v>0</v>
      </c>
      <c r="AQ260" s="18">
        <f t="shared" ca="1" si="148"/>
        <v>0</v>
      </c>
      <c r="AR260" s="18">
        <f t="shared" ca="1" si="148"/>
        <v>0</v>
      </c>
      <c r="AS260" s="18">
        <f t="shared" ca="1" si="148"/>
        <v>0</v>
      </c>
      <c r="AT260" s="18">
        <f t="shared" ca="1" si="148"/>
        <v>0</v>
      </c>
      <c r="AU260" s="18">
        <f t="shared" ca="1" si="148"/>
        <v>0</v>
      </c>
      <c r="AV260" s="18">
        <f t="shared" ca="1" si="148"/>
        <v>0</v>
      </c>
      <c r="AW260" s="18">
        <f t="shared" ca="1" si="148"/>
        <v>0</v>
      </c>
      <c r="AX260" s="18">
        <f t="shared" ca="1" si="148"/>
        <v>0</v>
      </c>
      <c r="AY260" s="18">
        <f t="shared" ca="1" si="149"/>
        <v>0</v>
      </c>
      <c r="AZ260" s="18">
        <f t="shared" ca="1" si="149"/>
        <v>0</v>
      </c>
      <c r="BA260" s="18">
        <f t="shared" ca="1" si="149"/>
        <v>0</v>
      </c>
      <c r="BB260" s="18">
        <f t="shared" ca="1" si="149"/>
        <v>0</v>
      </c>
      <c r="BC260" s="18">
        <f t="shared" ca="1" si="149"/>
        <v>0</v>
      </c>
      <c r="BD260" s="18">
        <f t="shared" ca="1" si="149"/>
        <v>0</v>
      </c>
      <c r="BE260" s="18">
        <f t="shared" ca="1" si="149"/>
        <v>0</v>
      </c>
      <c r="BF260" s="18">
        <f t="shared" ca="1" si="149"/>
        <v>0</v>
      </c>
      <c r="BG260" s="18">
        <f t="shared" ca="1" si="149"/>
        <v>0</v>
      </c>
      <c r="BH260" s="18">
        <f t="shared" ca="1" si="149"/>
        <v>0</v>
      </c>
      <c r="BI260" s="18">
        <f t="shared" ca="1" si="149"/>
        <v>0</v>
      </c>
    </row>
    <row r="261" spans="8:61" x14ac:dyDescent="0.35">
      <c r="H261" s="2" t="str">
        <f t="shared" si="128"/>
        <v>ON_Solar_Storage</v>
      </c>
      <c r="I261">
        <f t="shared" si="122"/>
        <v>5</v>
      </c>
      <c r="J261">
        <f t="shared" si="129"/>
        <v>28</v>
      </c>
      <c r="K261" s="18">
        <f t="shared" ca="1" si="145"/>
        <v>0</v>
      </c>
      <c r="L261" s="18">
        <f t="shared" ca="1" si="145"/>
        <v>0</v>
      </c>
      <c r="M261" s="18">
        <f t="shared" ca="1" si="145"/>
        <v>0</v>
      </c>
      <c r="N261" s="18">
        <f t="shared" ca="1" si="145"/>
        <v>0</v>
      </c>
      <c r="O261" s="18">
        <f t="shared" ca="1" si="145"/>
        <v>4.1418724957199997E-2</v>
      </c>
      <c r="P261" s="18">
        <f t="shared" ca="1" si="145"/>
        <v>4.4147854871600001E-2</v>
      </c>
      <c r="Q261" s="18">
        <f t="shared" ca="1" si="145"/>
        <v>4.6876984785999998E-2</v>
      </c>
      <c r="R261" s="18">
        <f t="shared" ca="1" si="145"/>
        <v>4.9606114700400002E-2</v>
      </c>
      <c r="S261" s="18">
        <f t="shared" ca="1" si="145"/>
        <v>5.2335244614799999E-2</v>
      </c>
      <c r="T261" s="18">
        <f t="shared" ca="1" si="145"/>
        <v>5.5064374529200003E-2</v>
      </c>
      <c r="U261" s="18">
        <f t="shared" ca="1" si="146"/>
        <v>5.7793504443599999E-2</v>
      </c>
      <c r="V261" s="18">
        <f t="shared" ca="1" si="146"/>
        <v>6.0522634358000003E-2</v>
      </c>
      <c r="W261" s="18">
        <f t="shared" ca="1" si="146"/>
        <v>6.3251764272400007E-2</v>
      </c>
      <c r="X261" s="18">
        <f t="shared" ca="1" si="146"/>
        <v>6.598089418679999E-2</v>
      </c>
      <c r="Y261" s="18">
        <f t="shared" ca="1" si="146"/>
        <v>6.8710024101200001E-2</v>
      </c>
      <c r="Z261" s="18">
        <f t="shared" ca="1" si="146"/>
        <v>7.1439154015600012E-2</v>
      </c>
      <c r="AA261" s="18">
        <f t="shared" ca="1" si="146"/>
        <v>7.4168283930000009E-2</v>
      </c>
      <c r="AB261" s="18">
        <f t="shared" ca="1" si="146"/>
        <v>7.6897413844399992E-2</v>
      </c>
      <c r="AC261" s="18">
        <f t="shared" ca="1" si="146"/>
        <v>7.9626543758800003E-2</v>
      </c>
      <c r="AD261" s="18">
        <f t="shared" ca="1" si="146"/>
        <v>8.2355673673200014E-2</v>
      </c>
      <c r="AE261" s="18">
        <f t="shared" ca="1" si="147"/>
        <v>8.5084803587600011E-2</v>
      </c>
      <c r="AF261" s="18">
        <f t="shared" ca="1" si="147"/>
        <v>8.7813933501999994E-2</v>
      </c>
      <c r="AG261" s="18">
        <f t="shared" ca="1" si="147"/>
        <v>9.0543063416399991E-2</v>
      </c>
      <c r="AH261" s="18">
        <f t="shared" ca="1" si="147"/>
        <v>9.3899511509378031E-2</v>
      </c>
      <c r="AI261" s="18">
        <f t="shared" ca="1" si="147"/>
        <v>9.8510595959512143E-2</v>
      </c>
      <c r="AJ261" s="18">
        <f t="shared" ca="1" si="147"/>
        <v>0.1037489985882243</v>
      </c>
      <c r="AK261" s="18">
        <f t="shared" ca="1" si="147"/>
        <v>0.10982382545504049</v>
      </c>
      <c r="AL261" s="18">
        <f t="shared" ca="1" si="147"/>
        <v>0.1181291169568008</v>
      </c>
      <c r="AM261" s="18">
        <f t="shared" ca="1" si="147"/>
        <v>0.12381353598336363</v>
      </c>
      <c r="AN261" s="18">
        <f t="shared" ca="1" si="147"/>
        <v>0</v>
      </c>
      <c r="AO261" s="18">
        <f t="shared" ca="1" si="148"/>
        <v>0</v>
      </c>
      <c r="AP261" s="18">
        <f t="shared" ca="1" si="148"/>
        <v>0</v>
      </c>
      <c r="AQ261" s="18">
        <f t="shared" ca="1" si="148"/>
        <v>0</v>
      </c>
      <c r="AR261" s="18">
        <f t="shared" ca="1" si="148"/>
        <v>0</v>
      </c>
      <c r="AS261" s="18">
        <f t="shared" ca="1" si="148"/>
        <v>0</v>
      </c>
      <c r="AT261" s="18">
        <f t="shared" ca="1" si="148"/>
        <v>0</v>
      </c>
      <c r="AU261" s="18">
        <f t="shared" ca="1" si="148"/>
        <v>0</v>
      </c>
      <c r="AV261" s="18">
        <f t="shared" ca="1" si="148"/>
        <v>0</v>
      </c>
      <c r="AW261" s="18">
        <f t="shared" ca="1" si="148"/>
        <v>0</v>
      </c>
      <c r="AX261" s="18">
        <f t="shared" ca="1" si="148"/>
        <v>0</v>
      </c>
      <c r="AY261" s="18">
        <f t="shared" ca="1" si="149"/>
        <v>0</v>
      </c>
      <c r="AZ261" s="18">
        <f t="shared" ca="1" si="149"/>
        <v>0</v>
      </c>
      <c r="BA261" s="18">
        <f t="shared" ca="1" si="149"/>
        <v>0</v>
      </c>
      <c r="BB261" s="18">
        <f t="shared" ca="1" si="149"/>
        <v>0</v>
      </c>
      <c r="BC261" s="18">
        <f t="shared" ca="1" si="149"/>
        <v>0</v>
      </c>
      <c r="BD261" s="18">
        <f t="shared" ca="1" si="149"/>
        <v>0</v>
      </c>
      <c r="BE261" s="18">
        <f t="shared" ca="1" si="149"/>
        <v>0</v>
      </c>
      <c r="BF261" s="18">
        <f t="shared" ca="1" si="149"/>
        <v>0</v>
      </c>
      <c r="BG261" s="18">
        <f t="shared" ca="1" si="149"/>
        <v>0</v>
      </c>
      <c r="BH261" s="18">
        <f t="shared" ca="1" si="149"/>
        <v>0</v>
      </c>
      <c r="BI261" s="18">
        <f t="shared" ca="1" si="149"/>
        <v>0</v>
      </c>
    </row>
    <row r="262" spans="8:61" x14ac:dyDescent="0.35">
      <c r="H262" s="2" t="str">
        <f t="shared" si="128"/>
        <v>ON_Solar_Storage</v>
      </c>
      <c r="I262">
        <f t="shared" si="122"/>
        <v>5</v>
      </c>
      <c r="J262">
        <f t="shared" si="129"/>
        <v>29</v>
      </c>
      <c r="K262" s="18">
        <f t="shared" ca="1" si="145"/>
        <v>0</v>
      </c>
      <c r="L262" s="18">
        <f t="shared" ca="1" si="145"/>
        <v>0</v>
      </c>
      <c r="M262" s="18">
        <f t="shared" ca="1" si="145"/>
        <v>0</v>
      </c>
      <c r="N262" s="18">
        <f t="shared" ca="1" si="145"/>
        <v>0</v>
      </c>
      <c r="O262" s="18">
        <f t="shared" ca="1" si="145"/>
        <v>0</v>
      </c>
      <c r="P262" s="18">
        <f t="shared" ca="1" si="145"/>
        <v>4.1418724957199997E-2</v>
      </c>
      <c r="Q262" s="18">
        <f t="shared" ca="1" si="145"/>
        <v>4.4147854871600001E-2</v>
      </c>
      <c r="R262" s="18">
        <f t="shared" ca="1" si="145"/>
        <v>4.6876984785999998E-2</v>
      </c>
      <c r="S262" s="18">
        <f t="shared" ca="1" si="145"/>
        <v>4.9606114700400002E-2</v>
      </c>
      <c r="T262" s="18">
        <f t="shared" ca="1" si="145"/>
        <v>5.2335244614799999E-2</v>
      </c>
      <c r="U262" s="18">
        <f t="shared" ca="1" si="146"/>
        <v>5.5064374529200003E-2</v>
      </c>
      <c r="V262" s="18">
        <f t="shared" ca="1" si="146"/>
        <v>5.7793504443599999E-2</v>
      </c>
      <c r="W262" s="18">
        <f t="shared" ca="1" si="146"/>
        <v>6.0522634358000003E-2</v>
      </c>
      <c r="X262" s="18">
        <f t="shared" ca="1" si="146"/>
        <v>6.3251764272400007E-2</v>
      </c>
      <c r="Y262" s="18">
        <f t="shared" ca="1" si="146"/>
        <v>6.598089418679999E-2</v>
      </c>
      <c r="Z262" s="18">
        <f t="shared" ca="1" si="146"/>
        <v>6.8710024101200001E-2</v>
      </c>
      <c r="AA262" s="18">
        <f t="shared" ca="1" si="146"/>
        <v>7.1439154015600012E-2</v>
      </c>
      <c r="AB262" s="18">
        <f t="shared" ca="1" si="146"/>
        <v>7.4168283930000009E-2</v>
      </c>
      <c r="AC262" s="18">
        <f t="shared" ca="1" si="146"/>
        <v>7.6897413844399992E-2</v>
      </c>
      <c r="AD262" s="18">
        <f t="shared" ca="1" si="146"/>
        <v>7.9626543758800003E-2</v>
      </c>
      <c r="AE262" s="18">
        <f t="shared" ca="1" si="147"/>
        <v>8.2355673673200014E-2</v>
      </c>
      <c r="AF262" s="18">
        <f t="shared" ca="1" si="147"/>
        <v>8.5084803587600011E-2</v>
      </c>
      <c r="AG262" s="18">
        <f t="shared" ca="1" si="147"/>
        <v>8.7813933501999994E-2</v>
      </c>
      <c r="AH262" s="18">
        <f t="shared" ca="1" si="147"/>
        <v>9.0543063416399991E-2</v>
      </c>
      <c r="AI262" s="18">
        <f t="shared" ca="1" si="147"/>
        <v>9.3899511509378031E-2</v>
      </c>
      <c r="AJ262" s="18">
        <f t="shared" ca="1" si="147"/>
        <v>9.8510595959512143E-2</v>
      </c>
      <c r="AK262" s="18">
        <f t="shared" ca="1" si="147"/>
        <v>0.1037489985882243</v>
      </c>
      <c r="AL262" s="18">
        <f t="shared" ca="1" si="147"/>
        <v>0.10982382545504049</v>
      </c>
      <c r="AM262" s="18">
        <f t="shared" ca="1" si="147"/>
        <v>0.1181291169568008</v>
      </c>
      <c r="AN262" s="18">
        <f t="shared" ca="1" si="147"/>
        <v>0.12381353598336363</v>
      </c>
      <c r="AO262" s="18">
        <f t="shared" ca="1" si="148"/>
        <v>0</v>
      </c>
      <c r="AP262" s="18">
        <f t="shared" ca="1" si="148"/>
        <v>0</v>
      </c>
      <c r="AQ262" s="18">
        <f t="shared" ca="1" si="148"/>
        <v>0</v>
      </c>
      <c r="AR262" s="18">
        <f t="shared" ca="1" si="148"/>
        <v>0</v>
      </c>
      <c r="AS262" s="18">
        <f t="shared" ca="1" si="148"/>
        <v>0</v>
      </c>
      <c r="AT262" s="18">
        <f t="shared" ca="1" si="148"/>
        <v>0</v>
      </c>
      <c r="AU262" s="18">
        <f t="shared" ca="1" si="148"/>
        <v>0</v>
      </c>
      <c r="AV262" s="18">
        <f t="shared" ca="1" si="148"/>
        <v>0</v>
      </c>
      <c r="AW262" s="18">
        <f t="shared" ca="1" si="148"/>
        <v>0</v>
      </c>
      <c r="AX262" s="18">
        <f t="shared" ca="1" si="148"/>
        <v>0</v>
      </c>
      <c r="AY262" s="18">
        <f t="shared" ca="1" si="149"/>
        <v>0</v>
      </c>
      <c r="AZ262" s="18">
        <f t="shared" ca="1" si="149"/>
        <v>0</v>
      </c>
      <c r="BA262" s="18">
        <f t="shared" ca="1" si="149"/>
        <v>0</v>
      </c>
      <c r="BB262" s="18">
        <f t="shared" ca="1" si="149"/>
        <v>0</v>
      </c>
      <c r="BC262" s="18">
        <f t="shared" ca="1" si="149"/>
        <v>0</v>
      </c>
      <c r="BD262" s="18">
        <f t="shared" ca="1" si="149"/>
        <v>0</v>
      </c>
      <c r="BE262" s="18">
        <f t="shared" ca="1" si="149"/>
        <v>0</v>
      </c>
      <c r="BF262" s="18">
        <f t="shared" ca="1" si="149"/>
        <v>0</v>
      </c>
      <c r="BG262" s="18">
        <f t="shared" ca="1" si="149"/>
        <v>0</v>
      </c>
      <c r="BH262" s="18">
        <f t="shared" ca="1" si="149"/>
        <v>0</v>
      </c>
      <c r="BI262" s="18">
        <f t="shared" ca="1" si="149"/>
        <v>0</v>
      </c>
    </row>
    <row r="263" spans="8:61" x14ac:dyDescent="0.35">
      <c r="H263" s="2" t="str">
        <f t="shared" si="128"/>
        <v>ON_Solar_Storage</v>
      </c>
      <c r="I263">
        <f t="shared" si="122"/>
        <v>5</v>
      </c>
      <c r="J263">
        <f t="shared" si="129"/>
        <v>30</v>
      </c>
      <c r="K263" s="18">
        <f t="shared" ca="1" si="145"/>
        <v>0</v>
      </c>
      <c r="L263" s="18">
        <f t="shared" ca="1" si="145"/>
        <v>0</v>
      </c>
      <c r="M263" s="18">
        <f t="shared" ca="1" si="145"/>
        <v>0</v>
      </c>
      <c r="N263" s="18">
        <f t="shared" ca="1" si="145"/>
        <v>0</v>
      </c>
      <c r="O263" s="18">
        <f t="shared" ca="1" si="145"/>
        <v>0</v>
      </c>
      <c r="P263" s="18">
        <f t="shared" ca="1" si="145"/>
        <v>0</v>
      </c>
      <c r="Q263" s="18">
        <f t="shared" ca="1" si="145"/>
        <v>4.1418724957199997E-2</v>
      </c>
      <c r="R263" s="18">
        <f t="shared" ca="1" si="145"/>
        <v>4.4147854871600001E-2</v>
      </c>
      <c r="S263" s="18">
        <f t="shared" ca="1" si="145"/>
        <v>4.6876984785999998E-2</v>
      </c>
      <c r="T263" s="18">
        <f t="shared" ca="1" si="145"/>
        <v>4.9606114700400002E-2</v>
      </c>
      <c r="U263" s="18">
        <f t="shared" ca="1" si="146"/>
        <v>5.2335244614799999E-2</v>
      </c>
      <c r="V263" s="18">
        <f t="shared" ca="1" si="146"/>
        <v>5.5064374529200003E-2</v>
      </c>
      <c r="W263" s="18">
        <f t="shared" ca="1" si="146"/>
        <v>5.7793504443599999E-2</v>
      </c>
      <c r="X263" s="18">
        <f t="shared" ca="1" si="146"/>
        <v>6.0522634358000003E-2</v>
      </c>
      <c r="Y263" s="18">
        <f t="shared" ca="1" si="146"/>
        <v>6.3251764272400007E-2</v>
      </c>
      <c r="Z263" s="18">
        <f t="shared" ca="1" si="146"/>
        <v>6.598089418679999E-2</v>
      </c>
      <c r="AA263" s="18">
        <f t="shared" ca="1" si="146"/>
        <v>6.8710024101200001E-2</v>
      </c>
      <c r="AB263" s="18">
        <f t="shared" ca="1" si="146"/>
        <v>7.1439154015600012E-2</v>
      </c>
      <c r="AC263" s="18">
        <f t="shared" ca="1" si="146"/>
        <v>7.4168283930000009E-2</v>
      </c>
      <c r="AD263" s="18">
        <f t="shared" ca="1" si="146"/>
        <v>7.6897413844399992E-2</v>
      </c>
      <c r="AE263" s="18">
        <f t="shared" ca="1" si="147"/>
        <v>7.9626543758800003E-2</v>
      </c>
      <c r="AF263" s="18">
        <f t="shared" ca="1" si="147"/>
        <v>8.2355673673200014E-2</v>
      </c>
      <c r="AG263" s="18">
        <f t="shared" ca="1" si="147"/>
        <v>8.5084803587600011E-2</v>
      </c>
      <c r="AH263" s="18">
        <f t="shared" ca="1" si="147"/>
        <v>8.7813933501999994E-2</v>
      </c>
      <c r="AI263" s="18">
        <f t="shared" ca="1" si="147"/>
        <v>9.0543063416399991E-2</v>
      </c>
      <c r="AJ263" s="18">
        <f t="shared" ca="1" si="147"/>
        <v>9.3899511509378031E-2</v>
      </c>
      <c r="AK263" s="18">
        <f t="shared" ca="1" si="147"/>
        <v>9.8510595959512143E-2</v>
      </c>
      <c r="AL263" s="18">
        <f t="shared" ca="1" si="147"/>
        <v>0.1037489985882243</v>
      </c>
      <c r="AM263" s="18">
        <f t="shared" ca="1" si="147"/>
        <v>0.10982382545504049</v>
      </c>
      <c r="AN263" s="18">
        <f t="shared" ca="1" si="147"/>
        <v>0.1181291169568008</v>
      </c>
      <c r="AO263" s="18">
        <f t="shared" ca="1" si="148"/>
        <v>0.12381353598336363</v>
      </c>
      <c r="AP263" s="18">
        <f t="shared" ca="1" si="148"/>
        <v>0</v>
      </c>
      <c r="AQ263" s="18">
        <f t="shared" ca="1" si="148"/>
        <v>0</v>
      </c>
      <c r="AR263" s="18">
        <f t="shared" ca="1" si="148"/>
        <v>0</v>
      </c>
      <c r="AS263" s="18">
        <f t="shared" ca="1" si="148"/>
        <v>0</v>
      </c>
      <c r="AT263" s="18">
        <f t="shared" ca="1" si="148"/>
        <v>0</v>
      </c>
      <c r="AU263" s="18">
        <f t="shared" ca="1" si="148"/>
        <v>0</v>
      </c>
      <c r="AV263" s="18">
        <f t="shared" ca="1" si="148"/>
        <v>0</v>
      </c>
      <c r="AW263" s="18">
        <f t="shared" ca="1" si="148"/>
        <v>0</v>
      </c>
      <c r="AX263" s="18">
        <f t="shared" ca="1" si="148"/>
        <v>0</v>
      </c>
      <c r="AY263" s="18">
        <f t="shared" ca="1" si="149"/>
        <v>0</v>
      </c>
      <c r="AZ263" s="18">
        <f t="shared" ca="1" si="149"/>
        <v>0</v>
      </c>
      <c r="BA263" s="18">
        <f t="shared" ca="1" si="149"/>
        <v>0</v>
      </c>
      <c r="BB263" s="18">
        <f t="shared" ca="1" si="149"/>
        <v>0</v>
      </c>
      <c r="BC263" s="18">
        <f t="shared" ca="1" si="149"/>
        <v>0</v>
      </c>
      <c r="BD263" s="18">
        <f t="shared" ca="1" si="149"/>
        <v>0</v>
      </c>
      <c r="BE263" s="18">
        <f t="shared" ca="1" si="149"/>
        <v>0</v>
      </c>
      <c r="BF263" s="18">
        <f t="shared" ca="1" si="149"/>
        <v>0</v>
      </c>
      <c r="BG263" s="18">
        <f t="shared" ca="1" si="149"/>
        <v>0</v>
      </c>
      <c r="BH263" s="18">
        <f t="shared" ca="1" si="149"/>
        <v>0</v>
      </c>
      <c r="BI263" s="18">
        <f t="shared" ca="1" si="149"/>
        <v>0</v>
      </c>
    </row>
    <row r="264" spans="8:61" x14ac:dyDescent="0.35">
      <c r="H264" s="2" t="str">
        <f t="shared" si="128"/>
        <v>ON_Solar_Storage</v>
      </c>
      <c r="I264">
        <f t="shared" si="122"/>
        <v>5</v>
      </c>
      <c r="J264">
        <f t="shared" si="129"/>
        <v>31</v>
      </c>
      <c r="K264" s="18">
        <f t="shared" ca="1" si="145"/>
        <v>0</v>
      </c>
      <c r="L264" s="18">
        <f t="shared" ca="1" si="145"/>
        <v>0</v>
      </c>
      <c r="M264" s="18">
        <f t="shared" ca="1" si="145"/>
        <v>0</v>
      </c>
      <c r="N264" s="18">
        <f t="shared" ca="1" si="145"/>
        <v>0</v>
      </c>
      <c r="O264" s="18">
        <f t="shared" ca="1" si="145"/>
        <v>0</v>
      </c>
      <c r="P264" s="18">
        <f t="shared" ca="1" si="145"/>
        <v>0</v>
      </c>
      <c r="Q264" s="18">
        <f t="shared" ca="1" si="145"/>
        <v>0</v>
      </c>
      <c r="R264" s="18">
        <f t="shared" ca="1" si="145"/>
        <v>4.1418724957199997E-2</v>
      </c>
      <c r="S264" s="18">
        <f t="shared" ca="1" si="145"/>
        <v>4.4147854871600001E-2</v>
      </c>
      <c r="T264" s="18">
        <f t="shared" ca="1" si="145"/>
        <v>4.6876984785999998E-2</v>
      </c>
      <c r="U264" s="18">
        <f t="shared" ca="1" si="146"/>
        <v>4.9606114700400002E-2</v>
      </c>
      <c r="V264" s="18">
        <f t="shared" ca="1" si="146"/>
        <v>5.2335244614799999E-2</v>
      </c>
      <c r="W264" s="18">
        <f t="shared" ca="1" si="146"/>
        <v>5.5064374529200003E-2</v>
      </c>
      <c r="X264" s="18">
        <f t="shared" ca="1" si="146"/>
        <v>5.7793504443599999E-2</v>
      </c>
      <c r="Y264" s="18">
        <f t="shared" ca="1" si="146"/>
        <v>6.0522634358000003E-2</v>
      </c>
      <c r="Z264" s="18">
        <f t="shared" ca="1" si="146"/>
        <v>6.3251764272400007E-2</v>
      </c>
      <c r="AA264" s="18">
        <f t="shared" ca="1" si="146"/>
        <v>6.598089418679999E-2</v>
      </c>
      <c r="AB264" s="18">
        <f t="shared" ca="1" si="146"/>
        <v>6.8710024101200001E-2</v>
      </c>
      <c r="AC264" s="18">
        <f t="shared" ca="1" si="146"/>
        <v>7.1439154015600012E-2</v>
      </c>
      <c r="AD264" s="18">
        <f t="shared" ca="1" si="146"/>
        <v>7.4168283930000009E-2</v>
      </c>
      <c r="AE264" s="18">
        <f t="shared" ca="1" si="147"/>
        <v>7.6897413844399992E-2</v>
      </c>
      <c r="AF264" s="18">
        <f t="shared" ca="1" si="147"/>
        <v>7.9626543758800003E-2</v>
      </c>
      <c r="AG264" s="18">
        <f t="shared" ca="1" si="147"/>
        <v>8.2355673673200014E-2</v>
      </c>
      <c r="AH264" s="18">
        <f t="shared" ca="1" si="147"/>
        <v>8.5084803587600011E-2</v>
      </c>
      <c r="AI264" s="18">
        <f t="shared" ca="1" si="147"/>
        <v>8.7813933501999994E-2</v>
      </c>
      <c r="AJ264" s="18">
        <f t="shared" ca="1" si="147"/>
        <v>9.0543063416399991E-2</v>
      </c>
      <c r="AK264" s="18">
        <f t="shared" ca="1" si="147"/>
        <v>9.3899511509378031E-2</v>
      </c>
      <c r="AL264" s="18">
        <f t="shared" ca="1" si="147"/>
        <v>9.8510595959512143E-2</v>
      </c>
      <c r="AM264" s="18">
        <f t="shared" ca="1" si="147"/>
        <v>0.1037489985882243</v>
      </c>
      <c r="AN264" s="18">
        <f t="shared" ca="1" si="147"/>
        <v>0.10982382545504049</v>
      </c>
      <c r="AO264" s="18">
        <f t="shared" ca="1" si="148"/>
        <v>0.1181291169568008</v>
      </c>
      <c r="AP264" s="18">
        <f t="shared" ca="1" si="148"/>
        <v>0.12381353598336363</v>
      </c>
      <c r="AQ264" s="18">
        <f t="shared" ca="1" si="148"/>
        <v>0</v>
      </c>
      <c r="AR264" s="18">
        <f t="shared" ca="1" si="148"/>
        <v>0</v>
      </c>
      <c r="AS264" s="18">
        <f t="shared" ca="1" si="148"/>
        <v>0</v>
      </c>
      <c r="AT264" s="18">
        <f t="shared" ca="1" si="148"/>
        <v>0</v>
      </c>
      <c r="AU264" s="18">
        <f t="shared" ca="1" si="148"/>
        <v>0</v>
      </c>
      <c r="AV264" s="18">
        <f t="shared" ca="1" si="148"/>
        <v>0</v>
      </c>
      <c r="AW264" s="18">
        <f t="shared" ca="1" si="148"/>
        <v>0</v>
      </c>
      <c r="AX264" s="18">
        <f t="shared" ca="1" si="148"/>
        <v>0</v>
      </c>
      <c r="AY264" s="18">
        <f t="shared" ca="1" si="149"/>
        <v>0</v>
      </c>
      <c r="AZ264" s="18">
        <f t="shared" ca="1" si="149"/>
        <v>0</v>
      </c>
      <c r="BA264" s="18">
        <f t="shared" ca="1" si="149"/>
        <v>0</v>
      </c>
      <c r="BB264" s="18">
        <f t="shared" ca="1" si="149"/>
        <v>0</v>
      </c>
      <c r="BC264" s="18">
        <f t="shared" ca="1" si="149"/>
        <v>0</v>
      </c>
      <c r="BD264" s="18">
        <f t="shared" ca="1" si="149"/>
        <v>0</v>
      </c>
      <c r="BE264" s="18">
        <f t="shared" ca="1" si="149"/>
        <v>0</v>
      </c>
      <c r="BF264" s="18">
        <f t="shared" ca="1" si="149"/>
        <v>0</v>
      </c>
      <c r="BG264" s="18">
        <f t="shared" ca="1" si="149"/>
        <v>0</v>
      </c>
      <c r="BH264" s="18">
        <f t="shared" ca="1" si="149"/>
        <v>0</v>
      </c>
      <c r="BI264" s="18">
        <f t="shared" ca="1" si="149"/>
        <v>0</v>
      </c>
    </row>
    <row r="265" spans="8:61" x14ac:dyDescent="0.35">
      <c r="H265" s="2" t="str">
        <f t="shared" si="128"/>
        <v>ON_Solar_Storage</v>
      </c>
      <c r="I265">
        <f t="shared" si="122"/>
        <v>5</v>
      </c>
      <c r="J265">
        <f t="shared" si="129"/>
        <v>32</v>
      </c>
      <c r="K265" s="18">
        <f t="shared" ca="1" si="145"/>
        <v>0</v>
      </c>
      <c r="L265" s="18">
        <f t="shared" ca="1" si="145"/>
        <v>0</v>
      </c>
      <c r="M265" s="18">
        <f t="shared" ca="1" si="145"/>
        <v>0</v>
      </c>
      <c r="N265" s="18">
        <f t="shared" ca="1" si="145"/>
        <v>0</v>
      </c>
      <c r="O265" s="18">
        <f t="shared" ca="1" si="145"/>
        <v>0</v>
      </c>
      <c r="P265" s="18">
        <f t="shared" ca="1" si="145"/>
        <v>0</v>
      </c>
      <c r="Q265" s="18">
        <f t="shared" ca="1" si="145"/>
        <v>0</v>
      </c>
      <c r="R265" s="18">
        <f t="shared" ca="1" si="145"/>
        <v>0</v>
      </c>
      <c r="S265" s="18">
        <f t="shared" ca="1" si="145"/>
        <v>4.1418724957199997E-2</v>
      </c>
      <c r="T265" s="18">
        <f t="shared" ca="1" si="145"/>
        <v>4.4147854871600001E-2</v>
      </c>
      <c r="U265" s="18">
        <f t="shared" ca="1" si="146"/>
        <v>4.6876984785999998E-2</v>
      </c>
      <c r="V265" s="18">
        <f t="shared" ca="1" si="146"/>
        <v>4.9606114700400002E-2</v>
      </c>
      <c r="W265" s="18">
        <f t="shared" ca="1" si="146"/>
        <v>5.2335244614799999E-2</v>
      </c>
      <c r="X265" s="18">
        <f t="shared" ca="1" si="146"/>
        <v>5.5064374529200003E-2</v>
      </c>
      <c r="Y265" s="18">
        <f t="shared" ca="1" si="146"/>
        <v>5.7793504443599999E-2</v>
      </c>
      <c r="Z265" s="18">
        <f t="shared" ca="1" si="146"/>
        <v>6.0522634358000003E-2</v>
      </c>
      <c r="AA265" s="18">
        <f t="shared" ca="1" si="146"/>
        <v>6.3251764272400007E-2</v>
      </c>
      <c r="AB265" s="18">
        <f t="shared" ca="1" si="146"/>
        <v>6.598089418679999E-2</v>
      </c>
      <c r="AC265" s="18">
        <f t="shared" ca="1" si="146"/>
        <v>6.8710024101200001E-2</v>
      </c>
      <c r="AD265" s="18">
        <f t="shared" ca="1" si="146"/>
        <v>7.1439154015600012E-2</v>
      </c>
      <c r="AE265" s="18">
        <f t="shared" ca="1" si="147"/>
        <v>7.4168283930000009E-2</v>
      </c>
      <c r="AF265" s="18">
        <f t="shared" ca="1" si="147"/>
        <v>7.6897413844399992E-2</v>
      </c>
      <c r="AG265" s="18">
        <f t="shared" ca="1" si="147"/>
        <v>7.9626543758800003E-2</v>
      </c>
      <c r="AH265" s="18">
        <f t="shared" ca="1" si="147"/>
        <v>8.2355673673200014E-2</v>
      </c>
      <c r="AI265" s="18">
        <f t="shared" ca="1" si="147"/>
        <v>8.5084803587600011E-2</v>
      </c>
      <c r="AJ265" s="18">
        <f t="shared" ca="1" si="147"/>
        <v>8.7813933501999994E-2</v>
      </c>
      <c r="AK265" s="18">
        <f t="shared" ca="1" si="147"/>
        <v>9.0543063416399991E-2</v>
      </c>
      <c r="AL265" s="18">
        <f t="shared" ca="1" si="147"/>
        <v>9.3899511509378031E-2</v>
      </c>
      <c r="AM265" s="18">
        <f t="shared" ca="1" si="147"/>
        <v>9.8510595959512143E-2</v>
      </c>
      <c r="AN265" s="18">
        <f t="shared" ca="1" si="147"/>
        <v>0.1037489985882243</v>
      </c>
      <c r="AO265" s="18">
        <f t="shared" ca="1" si="148"/>
        <v>0.10982382545504049</v>
      </c>
      <c r="AP265" s="18">
        <f t="shared" ca="1" si="148"/>
        <v>0.1181291169568008</v>
      </c>
      <c r="AQ265" s="18">
        <f t="shared" ca="1" si="148"/>
        <v>0.12381353598336363</v>
      </c>
      <c r="AR265" s="18">
        <f t="shared" ca="1" si="148"/>
        <v>0</v>
      </c>
      <c r="AS265" s="18">
        <f t="shared" ca="1" si="148"/>
        <v>0</v>
      </c>
      <c r="AT265" s="18">
        <f t="shared" ca="1" si="148"/>
        <v>0</v>
      </c>
      <c r="AU265" s="18">
        <f t="shared" ca="1" si="148"/>
        <v>0</v>
      </c>
      <c r="AV265" s="18">
        <f t="shared" ca="1" si="148"/>
        <v>0</v>
      </c>
      <c r="AW265" s="18">
        <f t="shared" ca="1" si="148"/>
        <v>0</v>
      </c>
      <c r="AX265" s="18">
        <f t="shared" ca="1" si="148"/>
        <v>0</v>
      </c>
      <c r="AY265" s="18">
        <f t="shared" ca="1" si="149"/>
        <v>0</v>
      </c>
      <c r="AZ265" s="18">
        <f t="shared" ca="1" si="149"/>
        <v>0</v>
      </c>
      <c r="BA265" s="18">
        <f t="shared" ca="1" si="149"/>
        <v>0</v>
      </c>
      <c r="BB265" s="18">
        <f t="shared" ca="1" si="149"/>
        <v>0</v>
      </c>
      <c r="BC265" s="18">
        <f t="shared" ca="1" si="149"/>
        <v>0</v>
      </c>
      <c r="BD265" s="18">
        <f t="shared" ca="1" si="149"/>
        <v>0</v>
      </c>
      <c r="BE265" s="18">
        <f t="shared" ca="1" si="149"/>
        <v>0</v>
      </c>
      <c r="BF265" s="18">
        <f t="shared" ca="1" si="149"/>
        <v>0</v>
      </c>
      <c r="BG265" s="18">
        <f t="shared" ca="1" si="149"/>
        <v>0</v>
      </c>
      <c r="BH265" s="18">
        <f t="shared" ca="1" si="149"/>
        <v>0</v>
      </c>
      <c r="BI265" s="18">
        <f t="shared" ca="1" si="149"/>
        <v>0</v>
      </c>
    </row>
    <row r="266" spans="8:61" x14ac:dyDescent="0.35">
      <c r="H266" s="2" t="str">
        <f t="shared" si="128"/>
        <v>ON_Solar_Storage</v>
      </c>
      <c r="I266">
        <f t="shared" si="122"/>
        <v>5</v>
      </c>
      <c r="J266">
        <f t="shared" si="129"/>
        <v>33</v>
      </c>
      <c r="K266" s="18">
        <f t="shared" ca="1" si="145"/>
        <v>0</v>
      </c>
      <c r="L266" s="18">
        <f t="shared" ca="1" si="145"/>
        <v>0</v>
      </c>
      <c r="M266" s="18">
        <f t="shared" ca="1" si="145"/>
        <v>0</v>
      </c>
      <c r="N266" s="18">
        <f t="shared" ca="1" si="145"/>
        <v>0</v>
      </c>
      <c r="O266" s="18">
        <f t="shared" ca="1" si="145"/>
        <v>0</v>
      </c>
      <c r="P266" s="18">
        <f t="shared" ca="1" si="145"/>
        <v>0</v>
      </c>
      <c r="Q266" s="18">
        <f t="shared" ca="1" si="145"/>
        <v>0</v>
      </c>
      <c r="R266" s="18">
        <f t="shared" ca="1" si="145"/>
        <v>0</v>
      </c>
      <c r="S266" s="18">
        <f t="shared" ca="1" si="145"/>
        <v>0</v>
      </c>
      <c r="T266" s="18">
        <f t="shared" ca="1" si="145"/>
        <v>4.1418724957199997E-2</v>
      </c>
      <c r="U266" s="18">
        <f t="shared" ca="1" si="146"/>
        <v>4.4147854871600001E-2</v>
      </c>
      <c r="V266" s="18">
        <f t="shared" ca="1" si="146"/>
        <v>4.6876984785999998E-2</v>
      </c>
      <c r="W266" s="18">
        <f t="shared" ca="1" si="146"/>
        <v>4.9606114700400002E-2</v>
      </c>
      <c r="X266" s="18">
        <f t="shared" ca="1" si="146"/>
        <v>5.2335244614799999E-2</v>
      </c>
      <c r="Y266" s="18">
        <f t="shared" ca="1" si="146"/>
        <v>5.5064374529200003E-2</v>
      </c>
      <c r="Z266" s="18">
        <f t="shared" ca="1" si="146"/>
        <v>5.7793504443599999E-2</v>
      </c>
      <c r="AA266" s="18">
        <f t="shared" ca="1" si="146"/>
        <v>6.0522634358000003E-2</v>
      </c>
      <c r="AB266" s="18">
        <f t="shared" ca="1" si="146"/>
        <v>6.3251764272400007E-2</v>
      </c>
      <c r="AC266" s="18">
        <f t="shared" ca="1" si="146"/>
        <v>6.598089418679999E-2</v>
      </c>
      <c r="AD266" s="18">
        <f t="shared" ca="1" si="146"/>
        <v>6.8710024101200001E-2</v>
      </c>
      <c r="AE266" s="18">
        <f t="shared" ca="1" si="147"/>
        <v>7.1439154015600012E-2</v>
      </c>
      <c r="AF266" s="18">
        <f t="shared" ca="1" si="147"/>
        <v>7.4168283930000009E-2</v>
      </c>
      <c r="AG266" s="18">
        <f t="shared" ca="1" si="147"/>
        <v>7.6897413844399992E-2</v>
      </c>
      <c r="AH266" s="18">
        <f t="shared" ca="1" si="147"/>
        <v>7.9626543758800003E-2</v>
      </c>
      <c r="AI266" s="18">
        <f t="shared" ca="1" si="147"/>
        <v>8.2355673673200014E-2</v>
      </c>
      <c r="AJ266" s="18">
        <f t="shared" ca="1" si="147"/>
        <v>8.5084803587600011E-2</v>
      </c>
      <c r="AK266" s="18">
        <f t="shared" ca="1" si="147"/>
        <v>8.7813933501999994E-2</v>
      </c>
      <c r="AL266" s="18">
        <f t="shared" ca="1" si="147"/>
        <v>9.0543063416399991E-2</v>
      </c>
      <c r="AM266" s="18">
        <f t="shared" ca="1" si="147"/>
        <v>9.3899511509378031E-2</v>
      </c>
      <c r="AN266" s="18">
        <f t="shared" ca="1" si="147"/>
        <v>9.8510595959512143E-2</v>
      </c>
      <c r="AO266" s="18">
        <f t="shared" ca="1" si="148"/>
        <v>0.1037489985882243</v>
      </c>
      <c r="AP266" s="18">
        <f t="shared" ca="1" si="148"/>
        <v>0.10982382545504049</v>
      </c>
      <c r="AQ266" s="18">
        <f t="shared" ca="1" si="148"/>
        <v>0.1181291169568008</v>
      </c>
      <c r="AR266" s="18">
        <f t="shared" ca="1" si="148"/>
        <v>0.12381353598336363</v>
      </c>
      <c r="AS266" s="18">
        <f t="shared" ca="1" si="148"/>
        <v>0</v>
      </c>
      <c r="AT266" s="18">
        <f t="shared" ca="1" si="148"/>
        <v>0</v>
      </c>
      <c r="AU266" s="18">
        <f t="shared" ca="1" si="148"/>
        <v>0</v>
      </c>
      <c r="AV266" s="18">
        <f t="shared" ca="1" si="148"/>
        <v>0</v>
      </c>
      <c r="AW266" s="18">
        <f t="shared" ca="1" si="148"/>
        <v>0</v>
      </c>
      <c r="AX266" s="18">
        <f t="shared" ca="1" si="148"/>
        <v>0</v>
      </c>
      <c r="AY266" s="18">
        <f t="shared" ca="1" si="149"/>
        <v>0</v>
      </c>
      <c r="AZ266" s="18">
        <f t="shared" ca="1" si="149"/>
        <v>0</v>
      </c>
      <c r="BA266" s="18">
        <f t="shared" ca="1" si="149"/>
        <v>0</v>
      </c>
      <c r="BB266" s="18">
        <f t="shared" ca="1" si="149"/>
        <v>0</v>
      </c>
      <c r="BC266" s="18">
        <f t="shared" ca="1" si="149"/>
        <v>0</v>
      </c>
      <c r="BD266" s="18">
        <f t="shared" ca="1" si="149"/>
        <v>0</v>
      </c>
      <c r="BE266" s="18">
        <f t="shared" ca="1" si="149"/>
        <v>0</v>
      </c>
      <c r="BF266" s="18">
        <f t="shared" ca="1" si="149"/>
        <v>0</v>
      </c>
      <c r="BG266" s="18">
        <f t="shared" ca="1" si="149"/>
        <v>0</v>
      </c>
      <c r="BH266" s="18">
        <f t="shared" ca="1" si="149"/>
        <v>0</v>
      </c>
      <c r="BI266" s="18">
        <f t="shared" ca="1" si="149"/>
        <v>0</v>
      </c>
    </row>
    <row r="267" spans="8:61" x14ac:dyDescent="0.35">
      <c r="H267" s="2" t="str">
        <f t="shared" si="128"/>
        <v>ON_Solar_Storage</v>
      </c>
      <c r="I267">
        <f t="shared" si="122"/>
        <v>5</v>
      </c>
      <c r="J267">
        <f t="shared" si="129"/>
        <v>34</v>
      </c>
      <c r="K267" s="18">
        <f t="shared" ca="1" si="145"/>
        <v>0</v>
      </c>
      <c r="L267" s="18">
        <f t="shared" ca="1" si="145"/>
        <v>0</v>
      </c>
      <c r="M267" s="18">
        <f t="shared" ca="1" si="145"/>
        <v>0</v>
      </c>
      <c r="N267" s="18">
        <f t="shared" ca="1" si="145"/>
        <v>0</v>
      </c>
      <c r="O267" s="18">
        <f t="shared" ca="1" si="145"/>
        <v>0</v>
      </c>
      <c r="P267" s="18">
        <f t="shared" ca="1" si="145"/>
        <v>0</v>
      </c>
      <c r="Q267" s="18">
        <f t="shared" ca="1" si="145"/>
        <v>0</v>
      </c>
      <c r="R267" s="18">
        <f t="shared" ca="1" si="145"/>
        <v>0</v>
      </c>
      <c r="S267" s="18">
        <f t="shared" ca="1" si="145"/>
        <v>0</v>
      </c>
      <c r="T267" s="18">
        <f t="shared" ca="1" si="145"/>
        <v>0</v>
      </c>
      <c r="U267" s="18">
        <f t="shared" ca="1" si="146"/>
        <v>4.1418724957199997E-2</v>
      </c>
      <c r="V267" s="18">
        <f t="shared" ca="1" si="146"/>
        <v>4.4147854871600001E-2</v>
      </c>
      <c r="W267" s="18">
        <f t="shared" ca="1" si="146"/>
        <v>4.6876984785999998E-2</v>
      </c>
      <c r="X267" s="18">
        <f t="shared" ca="1" si="146"/>
        <v>4.9606114700400002E-2</v>
      </c>
      <c r="Y267" s="18">
        <f t="shared" ca="1" si="146"/>
        <v>5.2335244614799999E-2</v>
      </c>
      <c r="Z267" s="18">
        <f t="shared" ca="1" si="146"/>
        <v>5.5064374529200003E-2</v>
      </c>
      <c r="AA267" s="18">
        <f t="shared" ca="1" si="146"/>
        <v>5.7793504443599999E-2</v>
      </c>
      <c r="AB267" s="18">
        <f t="shared" ca="1" si="146"/>
        <v>6.0522634358000003E-2</v>
      </c>
      <c r="AC267" s="18">
        <f t="shared" ca="1" si="146"/>
        <v>6.3251764272400007E-2</v>
      </c>
      <c r="AD267" s="18">
        <f t="shared" ca="1" si="146"/>
        <v>6.598089418679999E-2</v>
      </c>
      <c r="AE267" s="18">
        <f t="shared" ca="1" si="147"/>
        <v>6.8710024101200001E-2</v>
      </c>
      <c r="AF267" s="18">
        <f t="shared" ca="1" si="147"/>
        <v>7.1439154015600012E-2</v>
      </c>
      <c r="AG267" s="18">
        <f t="shared" ca="1" si="147"/>
        <v>7.4168283930000009E-2</v>
      </c>
      <c r="AH267" s="18">
        <f t="shared" ca="1" si="147"/>
        <v>7.6897413844399992E-2</v>
      </c>
      <c r="AI267" s="18">
        <f t="shared" ca="1" si="147"/>
        <v>7.9626543758800003E-2</v>
      </c>
      <c r="AJ267" s="18">
        <f t="shared" ca="1" si="147"/>
        <v>8.2355673673200014E-2</v>
      </c>
      <c r="AK267" s="18">
        <f t="shared" ca="1" si="147"/>
        <v>8.5084803587600011E-2</v>
      </c>
      <c r="AL267" s="18">
        <f t="shared" ca="1" si="147"/>
        <v>8.7813933501999994E-2</v>
      </c>
      <c r="AM267" s="18">
        <f t="shared" ca="1" si="147"/>
        <v>9.0543063416399991E-2</v>
      </c>
      <c r="AN267" s="18">
        <f t="shared" ca="1" si="147"/>
        <v>9.3899511509378031E-2</v>
      </c>
      <c r="AO267" s="18">
        <f t="shared" ca="1" si="148"/>
        <v>9.8510595959512143E-2</v>
      </c>
      <c r="AP267" s="18">
        <f t="shared" ca="1" si="148"/>
        <v>0.1037489985882243</v>
      </c>
      <c r="AQ267" s="18">
        <f t="shared" ca="1" si="148"/>
        <v>0.10982382545504049</v>
      </c>
      <c r="AR267" s="18">
        <f t="shared" ca="1" si="148"/>
        <v>0.1181291169568008</v>
      </c>
      <c r="AS267" s="18">
        <f t="shared" ca="1" si="148"/>
        <v>0.12381353598336363</v>
      </c>
      <c r="AT267" s="18">
        <f t="shared" ca="1" si="148"/>
        <v>0</v>
      </c>
      <c r="AU267" s="18">
        <f t="shared" ca="1" si="148"/>
        <v>0</v>
      </c>
      <c r="AV267" s="18">
        <f t="shared" ca="1" si="148"/>
        <v>0</v>
      </c>
      <c r="AW267" s="18">
        <f t="shared" ca="1" si="148"/>
        <v>0</v>
      </c>
      <c r="AX267" s="18">
        <f t="shared" ca="1" si="148"/>
        <v>0</v>
      </c>
      <c r="AY267" s="18">
        <f t="shared" ca="1" si="149"/>
        <v>0</v>
      </c>
      <c r="AZ267" s="18">
        <f t="shared" ca="1" si="149"/>
        <v>0</v>
      </c>
      <c r="BA267" s="18">
        <f t="shared" ca="1" si="149"/>
        <v>0</v>
      </c>
      <c r="BB267" s="18">
        <f t="shared" ca="1" si="149"/>
        <v>0</v>
      </c>
      <c r="BC267" s="18">
        <f t="shared" ca="1" si="149"/>
        <v>0</v>
      </c>
      <c r="BD267" s="18">
        <f t="shared" ca="1" si="149"/>
        <v>0</v>
      </c>
      <c r="BE267" s="18">
        <f t="shared" ca="1" si="149"/>
        <v>0</v>
      </c>
      <c r="BF267" s="18">
        <f t="shared" ca="1" si="149"/>
        <v>0</v>
      </c>
      <c r="BG267" s="18">
        <f t="shared" ca="1" si="149"/>
        <v>0</v>
      </c>
      <c r="BH267" s="18">
        <f t="shared" ca="1" si="149"/>
        <v>0</v>
      </c>
      <c r="BI267" s="18">
        <f t="shared" ca="1" si="149"/>
        <v>0</v>
      </c>
    </row>
    <row r="268" spans="8:61" x14ac:dyDescent="0.35">
      <c r="H268" s="2" t="str">
        <f t="shared" si="128"/>
        <v>ON_Solar_Storage</v>
      </c>
      <c r="I268">
        <f t="shared" si="122"/>
        <v>5</v>
      </c>
      <c r="J268">
        <f t="shared" si="129"/>
        <v>35</v>
      </c>
      <c r="K268" s="18">
        <f t="shared" ca="1" si="145"/>
        <v>0</v>
      </c>
      <c r="L268" s="18">
        <f t="shared" ca="1" si="145"/>
        <v>0</v>
      </c>
      <c r="M268" s="18">
        <f t="shared" ca="1" si="145"/>
        <v>0</v>
      </c>
      <c r="N268" s="18">
        <f t="shared" ca="1" si="145"/>
        <v>0</v>
      </c>
      <c r="O268" s="18">
        <f t="shared" ca="1" si="145"/>
        <v>0</v>
      </c>
      <c r="P268" s="18">
        <f t="shared" ca="1" si="145"/>
        <v>0</v>
      </c>
      <c r="Q268" s="18">
        <f t="shared" ca="1" si="145"/>
        <v>0</v>
      </c>
      <c r="R268" s="18">
        <f t="shared" ca="1" si="145"/>
        <v>0</v>
      </c>
      <c r="S268" s="18">
        <f t="shared" ca="1" si="145"/>
        <v>0</v>
      </c>
      <c r="T268" s="18">
        <f t="shared" ca="1" si="145"/>
        <v>0</v>
      </c>
      <c r="U268" s="18">
        <f t="shared" ca="1" si="146"/>
        <v>0</v>
      </c>
      <c r="V268" s="18">
        <f t="shared" ca="1" si="146"/>
        <v>4.1418724957199997E-2</v>
      </c>
      <c r="W268" s="18">
        <f t="shared" ca="1" si="146"/>
        <v>4.4147854871600001E-2</v>
      </c>
      <c r="X268" s="18">
        <f t="shared" ca="1" si="146"/>
        <v>4.6876984785999998E-2</v>
      </c>
      <c r="Y268" s="18">
        <f t="shared" ca="1" si="146"/>
        <v>4.9606114700400002E-2</v>
      </c>
      <c r="Z268" s="18">
        <f t="shared" ca="1" si="146"/>
        <v>5.2335244614799999E-2</v>
      </c>
      <c r="AA268" s="18">
        <f t="shared" ca="1" si="146"/>
        <v>5.5064374529200003E-2</v>
      </c>
      <c r="AB268" s="18">
        <f t="shared" ca="1" si="146"/>
        <v>5.7793504443599999E-2</v>
      </c>
      <c r="AC268" s="18">
        <f t="shared" ca="1" si="146"/>
        <v>6.0522634358000003E-2</v>
      </c>
      <c r="AD268" s="18">
        <f t="shared" ca="1" si="146"/>
        <v>6.3251764272400007E-2</v>
      </c>
      <c r="AE268" s="18">
        <f t="shared" ca="1" si="147"/>
        <v>6.598089418679999E-2</v>
      </c>
      <c r="AF268" s="18">
        <f t="shared" ca="1" si="147"/>
        <v>6.8710024101200001E-2</v>
      </c>
      <c r="AG268" s="18">
        <f t="shared" ca="1" si="147"/>
        <v>7.1439154015600012E-2</v>
      </c>
      <c r="AH268" s="18">
        <f t="shared" ca="1" si="147"/>
        <v>7.4168283930000009E-2</v>
      </c>
      <c r="AI268" s="18">
        <f t="shared" ca="1" si="147"/>
        <v>7.6897413844399992E-2</v>
      </c>
      <c r="AJ268" s="18">
        <f t="shared" ca="1" si="147"/>
        <v>7.9626543758800003E-2</v>
      </c>
      <c r="AK268" s="18">
        <f t="shared" ca="1" si="147"/>
        <v>8.2355673673200014E-2</v>
      </c>
      <c r="AL268" s="18">
        <f t="shared" ca="1" si="147"/>
        <v>8.5084803587600011E-2</v>
      </c>
      <c r="AM268" s="18">
        <f t="shared" ca="1" si="147"/>
        <v>8.7813933501999994E-2</v>
      </c>
      <c r="AN268" s="18">
        <f t="shared" ca="1" si="147"/>
        <v>9.0543063416399991E-2</v>
      </c>
      <c r="AO268" s="18">
        <f t="shared" ca="1" si="148"/>
        <v>9.3899511509378031E-2</v>
      </c>
      <c r="AP268" s="18">
        <f t="shared" ca="1" si="148"/>
        <v>9.8510595959512143E-2</v>
      </c>
      <c r="AQ268" s="18">
        <f t="shared" ca="1" si="148"/>
        <v>0.1037489985882243</v>
      </c>
      <c r="AR268" s="18">
        <f t="shared" ca="1" si="148"/>
        <v>0.10982382545504049</v>
      </c>
      <c r="AS268" s="18">
        <f t="shared" ca="1" si="148"/>
        <v>0.1181291169568008</v>
      </c>
      <c r="AT268" s="18">
        <f t="shared" ca="1" si="148"/>
        <v>0.12381353598336363</v>
      </c>
      <c r="AU268" s="18">
        <f t="shared" ca="1" si="148"/>
        <v>0</v>
      </c>
      <c r="AV268" s="18">
        <f t="shared" ca="1" si="148"/>
        <v>0</v>
      </c>
      <c r="AW268" s="18">
        <f t="shared" ca="1" si="148"/>
        <v>0</v>
      </c>
      <c r="AX268" s="18">
        <f t="shared" ca="1" si="148"/>
        <v>0</v>
      </c>
      <c r="AY268" s="18">
        <f t="shared" ca="1" si="149"/>
        <v>0</v>
      </c>
      <c r="AZ268" s="18">
        <f t="shared" ca="1" si="149"/>
        <v>0</v>
      </c>
      <c r="BA268" s="18">
        <f t="shared" ca="1" si="149"/>
        <v>0</v>
      </c>
      <c r="BB268" s="18">
        <f t="shared" ca="1" si="149"/>
        <v>0</v>
      </c>
      <c r="BC268" s="18">
        <f t="shared" ca="1" si="149"/>
        <v>0</v>
      </c>
      <c r="BD268" s="18">
        <f t="shared" ca="1" si="149"/>
        <v>0</v>
      </c>
      <c r="BE268" s="18">
        <f t="shared" ca="1" si="149"/>
        <v>0</v>
      </c>
      <c r="BF268" s="18">
        <f t="shared" ca="1" si="149"/>
        <v>0</v>
      </c>
      <c r="BG268" s="18">
        <f t="shared" ca="1" si="149"/>
        <v>0</v>
      </c>
      <c r="BH268" s="18">
        <f t="shared" ca="1" si="149"/>
        <v>0</v>
      </c>
      <c r="BI268" s="18">
        <f t="shared" ca="1" si="149"/>
        <v>0</v>
      </c>
    </row>
    <row r="269" spans="8:61" x14ac:dyDescent="0.35">
      <c r="H269" s="2" t="str">
        <f t="shared" si="128"/>
        <v>ON_Solar_Storage</v>
      </c>
      <c r="I269">
        <f t="shared" si="122"/>
        <v>5</v>
      </c>
      <c r="J269">
        <f t="shared" si="129"/>
        <v>36</v>
      </c>
      <c r="K269" s="18">
        <f t="shared" ref="K269:T278" ca="1" si="150">IF(K$28&gt;$J269,0,OFFSET($K$2,$I269,$J269-K$28))</f>
        <v>0</v>
      </c>
      <c r="L269" s="18">
        <f t="shared" ca="1" si="150"/>
        <v>0</v>
      </c>
      <c r="M269" s="18">
        <f t="shared" ca="1" si="150"/>
        <v>0</v>
      </c>
      <c r="N269" s="18">
        <f t="shared" ca="1" si="150"/>
        <v>0</v>
      </c>
      <c r="O269" s="18">
        <f t="shared" ca="1" si="150"/>
        <v>0</v>
      </c>
      <c r="P269" s="18">
        <f t="shared" ca="1" si="150"/>
        <v>0</v>
      </c>
      <c r="Q269" s="18">
        <f t="shared" ca="1" si="150"/>
        <v>0</v>
      </c>
      <c r="R269" s="18">
        <f t="shared" ca="1" si="150"/>
        <v>0</v>
      </c>
      <c r="S269" s="18">
        <f t="shared" ca="1" si="150"/>
        <v>0</v>
      </c>
      <c r="T269" s="18">
        <f t="shared" ca="1" si="150"/>
        <v>0</v>
      </c>
      <c r="U269" s="18">
        <f t="shared" ref="U269:AD278" ca="1" si="151">IF(U$28&gt;$J269,0,OFFSET($K$2,$I269,$J269-U$28))</f>
        <v>0</v>
      </c>
      <c r="V269" s="18">
        <f t="shared" ca="1" si="151"/>
        <v>0</v>
      </c>
      <c r="W269" s="18">
        <f t="shared" ca="1" si="151"/>
        <v>4.1418724957199997E-2</v>
      </c>
      <c r="X269" s="18">
        <f t="shared" ca="1" si="151"/>
        <v>4.4147854871600001E-2</v>
      </c>
      <c r="Y269" s="18">
        <f t="shared" ca="1" si="151"/>
        <v>4.6876984785999998E-2</v>
      </c>
      <c r="Z269" s="18">
        <f t="shared" ca="1" si="151"/>
        <v>4.9606114700400002E-2</v>
      </c>
      <c r="AA269" s="18">
        <f t="shared" ca="1" si="151"/>
        <v>5.2335244614799999E-2</v>
      </c>
      <c r="AB269" s="18">
        <f t="shared" ca="1" si="151"/>
        <v>5.5064374529200003E-2</v>
      </c>
      <c r="AC269" s="18">
        <f t="shared" ca="1" si="151"/>
        <v>5.7793504443599999E-2</v>
      </c>
      <c r="AD269" s="18">
        <f t="shared" ca="1" si="151"/>
        <v>6.0522634358000003E-2</v>
      </c>
      <c r="AE269" s="18">
        <f t="shared" ref="AE269:AN278" ca="1" si="152">IF(AE$28&gt;$J269,0,OFFSET($K$2,$I269,$J269-AE$28))</f>
        <v>6.3251764272400007E-2</v>
      </c>
      <c r="AF269" s="18">
        <f t="shared" ca="1" si="152"/>
        <v>6.598089418679999E-2</v>
      </c>
      <c r="AG269" s="18">
        <f t="shared" ca="1" si="152"/>
        <v>6.8710024101200001E-2</v>
      </c>
      <c r="AH269" s="18">
        <f t="shared" ca="1" si="152"/>
        <v>7.1439154015600012E-2</v>
      </c>
      <c r="AI269" s="18">
        <f t="shared" ca="1" si="152"/>
        <v>7.4168283930000009E-2</v>
      </c>
      <c r="AJ269" s="18">
        <f t="shared" ca="1" si="152"/>
        <v>7.6897413844399992E-2</v>
      </c>
      <c r="AK269" s="18">
        <f t="shared" ca="1" si="152"/>
        <v>7.9626543758800003E-2</v>
      </c>
      <c r="AL269" s="18">
        <f t="shared" ca="1" si="152"/>
        <v>8.2355673673200014E-2</v>
      </c>
      <c r="AM269" s="18">
        <f t="shared" ca="1" si="152"/>
        <v>8.5084803587600011E-2</v>
      </c>
      <c r="AN269" s="18">
        <f t="shared" ca="1" si="152"/>
        <v>8.7813933501999994E-2</v>
      </c>
      <c r="AO269" s="18">
        <f t="shared" ref="AO269:AX278" ca="1" si="153">IF(AO$28&gt;$J269,0,OFFSET($K$2,$I269,$J269-AO$28))</f>
        <v>9.0543063416399991E-2</v>
      </c>
      <c r="AP269" s="18">
        <f t="shared" ca="1" si="153"/>
        <v>9.3899511509378031E-2</v>
      </c>
      <c r="AQ269" s="18">
        <f t="shared" ca="1" si="153"/>
        <v>9.8510595959512143E-2</v>
      </c>
      <c r="AR269" s="18">
        <f t="shared" ca="1" si="153"/>
        <v>0.1037489985882243</v>
      </c>
      <c r="AS269" s="18">
        <f t="shared" ca="1" si="153"/>
        <v>0.10982382545504049</v>
      </c>
      <c r="AT269" s="18">
        <f t="shared" ca="1" si="153"/>
        <v>0.1181291169568008</v>
      </c>
      <c r="AU269" s="18">
        <f t="shared" ca="1" si="153"/>
        <v>0.12381353598336363</v>
      </c>
      <c r="AV269" s="18">
        <f t="shared" ca="1" si="153"/>
        <v>0</v>
      </c>
      <c r="AW269" s="18">
        <f t="shared" ca="1" si="153"/>
        <v>0</v>
      </c>
      <c r="AX269" s="18">
        <f t="shared" ca="1" si="153"/>
        <v>0</v>
      </c>
      <c r="AY269" s="18">
        <f t="shared" ref="AY269:BI278" ca="1" si="154">IF(AY$28&gt;$J269,0,OFFSET($K$2,$I269,$J269-AY$28))</f>
        <v>0</v>
      </c>
      <c r="AZ269" s="18">
        <f t="shared" ca="1" si="154"/>
        <v>0</v>
      </c>
      <c r="BA269" s="18">
        <f t="shared" ca="1" si="154"/>
        <v>0</v>
      </c>
      <c r="BB269" s="18">
        <f t="shared" ca="1" si="154"/>
        <v>0</v>
      </c>
      <c r="BC269" s="18">
        <f t="shared" ca="1" si="154"/>
        <v>0</v>
      </c>
      <c r="BD269" s="18">
        <f t="shared" ca="1" si="154"/>
        <v>0</v>
      </c>
      <c r="BE269" s="18">
        <f t="shared" ca="1" si="154"/>
        <v>0</v>
      </c>
      <c r="BF269" s="18">
        <f t="shared" ca="1" si="154"/>
        <v>0</v>
      </c>
      <c r="BG269" s="18">
        <f t="shared" ca="1" si="154"/>
        <v>0</v>
      </c>
      <c r="BH269" s="18">
        <f t="shared" ca="1" si="154"/>
        <v>0</v>
      </c>
      <c r="BI269" s="18">
        <f t="shared" ca="1" si="154"/>
        <v>0</v>
      </c>
    </row>
    <row r="270" spans="8:61" x14ac:dyDescent="0.35">
      <c r="H270" s="2" t="str">
        <f t="shared" si="128"/>
        <v>ON_Solar_Storage</v>
      </c>
      <c r="I270">
        <f t="shared" si="122"/>
        <v>5</v>
      </c>
      <c r="J270">
        <f t="shared" si="129"/>
        <v>37</v>
      </c>
      <c r="K270" s="18">
        <f t="shared" ca="1" si="150"/>
        <v>0</v>
      </c>
      <c r="L270" s="18">
        <f t="shared" ca="1" si="150"/>
        <v>0</v>
      </c>
      <c r="M270" s="18">
        <f t="shared" ca="1" si="150"/>
        <v>0</v>
      </c>
      <c r="N270" s="18">
        <f t="shared" ca="1" si="150"/>
        <v>0</v>
      </c>
      <c r="O270" s="18">
        <f t="shared" ca="1" si="150"/>
        <v>0</v>
      </c>
      <c r="P270" s="18">
        <f t="shared" ca="1" si="150"/>
        <v>0</v>
      </c>
      <c r="Q270" s="18">
        <f t="shared" ca="1" si="150"/>
        <v>0</v>
      </c>
      <c r="R270" s="18">
        <f t="shared" ca="1" si="150"/>
        <v>0</v>
      </c>
      <c r="S270" s="18">
        <f t="shared" ca="1" si="150"/>
        <v>0</v>
      </c>
      <c r="T270" s="18">
        <f t="shared" ca="1" si="150"/>
        <v>0</v>
      </c>
      <c r="U270" s="18">
        <f t="shared" ca="1" si="151"/>
        <v>0</v>
      </c>
      <c r="V270" s="18">
        <f t="shared" ca="1" si="151"/>
        <v>0</v>
      </c>
      <c r="W270" s="18">
        <f t="shared" ca="1" si="151"/>
        <v>0</v>
      </c>
      <c r="X270" s="18">
        <f t="shared" ca="1" si="151"/>
        <v>4.1418724957199997E-2</v>
      </c>
      <c r="Y270" s="18">
        <f t="shared" ca="1" si="151"/>
        <v>4.4147854871600001E-2</v>
      </c>
      <c r="Z270" s="18">
        <f t="shared" ca="1" si="151"/>
        <v>4.6876984785999998E-2</v>
      </c>
      <c r="AA270" s="18">
        <f t="shared" ca="1" si="151"/>
        <v>4.9606114700400002E-2</v>
      </c>
      <c r="AB270" s="18">
        <f t="shared" ca="1" si="151"/>
        <v>5.2335244614799999E-2</v>
      </c>
      <c r="AC270" s="18">
        <f t="shared" ca="1" si="151"/>
        <v>5.5064374529200003E-2</v>
      </c>
      <c r="AD270" s="18">
        <f t="shared" ca="1" si="151"/>
        <v>5.7793504443599999E-2</v>
      </c>
      <c r="AE270" s="18">
        <f t="shared" ca="1" si="152"/>
        <v>6.0522634358000003E-2</v>
      </c>
      <c r="AF270" s="18">
        <f t="shared" ca="1" si="152"/>
        <v>6.3251764272400007E-2</v>
      </c>
      <c r="AG270" s="18">
        <f t="shared" ca="1" si="152"/>
        <v>6.598089418679999E-2</v>
      </c>
      <c r="AH270" s="18">
        <f t="shared" ca="1" si="152"/>
        <v>6.8710024101200001E-2</v>
      </c>
      <c r="AI270" s="18">
        <f t="shared" ca="1" si="152"/>
        <v>7.1439154015600012E-2</v>
      </c>
      <c r="AJ270" s="18">
        <f t="shared" ca="1" si="152"/>
        <v>7.4168283930000009E-2</v>
      </c>
      <c r="AK270" s="18">
        <f t="shared" ca="1" si="152"/>
        <v>7.6897413844399992E-2</v>
      </c>
      <c r="AL270" s="18">
        <f t="shared" ca="1" si="152"/>
        <v>7.9626543758800003E-2</v>
      </c>
      <c r="AM270" s="18">
        <f t="shared" ca="1" si="152"/>
        <v>8.2355673673200014E-2</v>
      </c>
      <c r="AN270" s="18">
        <f t="shared" ca="1" si="152"/>
        <v>8.5084803587600011E-2</v>
      </c>
      <c r="AO270" s="18">
        <f t="shared" ca="1" si="153"/>
        <v>8.7813933501999994E-2</v>
      </c>
      <c r="AP270" s="18">
        <f t="shared" ca="1" si="153"/>
        <v>9.0543063416399991E-2</v>
      </c>
      <c r="AQ270" s="18">
        <f t="shared" ca="1" si="153"/>
        <v>9.3899511509378031E-2</v>
      </c>
      <c r="AR270" s="18">
        <f t="shared" ca="1" si="153"/>
        <v>9.8510595959512143E-2</v>
      </c>
      <c r="AS270" s="18">
        <f t="shared" ca="1" si="153"/>
        <v>0.1037489985882243</v>
      </c>
      <c r="AT270" s="18">
        <f t="shared" ca="1" si="153"/>
        <v>0.10982382545504049</v>
      </c>
      <c r="AU270" s="18">
        <f t="shared" ca="1" si="153"/>
        <v>0.1181291169568008</v>
      </c>
      <c r="AV270" s="18">
        <f t="shared" ca="1" si="153"/>
        <v>0.12381353598336363</v>
      </c>
      <c r="AW270" s="18">
        <f t="shared" ca="1" si="153"/>
        <v>0</v>
      </c>
      <c r="AX270" s="18">
        <f t="shared" ca="1" si="153"/>
        <v>0</v>
      </c>
      <c r="AY270" s="18">
        <f t="shared" ca="1" si="154"/>
        <v>0</v>
      </c>
      <c r="AZ270" s="18">
        <f t="shared" ca="1" si="154"/>
        <v>0</v>
      </c>
      <c r="BA270" s="18">
        <f t="shared" ca="1" si="154"/>
        <v>0</v>
      </c>
      <c r="BB270" s="18">
        <f t="shared" ca="1" si="154"/>
        <v>0</v>
      </c>
      <c r="BC270" s="18">
        <f t="shared" ca="1" si="154"/>
        <v>0</v>
      </c>
      <c r="BD270" s="18">
        <f t="shared" ca="1" si="154"/>
        <v>0</v>
      </c>
      <c r="BE270" s="18">
        <f t="shared" ca="1" si="154"/>
        <v>0</v>
      </c>
      <c r="BF270" s="18">
        <f t="shared" ca="1" si="154"/>
        <v>0</v>
      </c>
      <c r="BG270" s="18">
        <f t="shared" ca="1" si="154"/>
        <v>0</v>
      </c>
      <c r="BH270" s="18">
        <f t="shared" ca="1" si="154"/>
        <v>0</v>
      </c>
      <c r="BI270" s="18">
        <f t="shared" ca="1" si="154"/>
        <v>0</v>
      </c>
    </row>
    <row r="271" spans="8:61" x14ac:dyDescent="0.35">
      <c r="H271" s="2" t="str">
        <f t="shared" si="128"/>
        <v>ON_Solar_Storage</v>
      </c>
      <c r="I271">
        <f t="shared" si="122"/>
        <v>5</v>
      </c>
      <c r="J271">
        <f t="shared" si="129"/>
        <v>38</v>
      </c>
      <c r="K271" s="18">
        <f t="shared" ca="1" si="150"/>
        <v>0</v>
      </c>
      <c r="L271" s="18">
        <f t="shared" ca="1" si="150"/>
        <v>0</v>
      </c>
      <c r="M271" s="18">
        <f t="shared" ca="1" si="150"/>
        <v>0</v>
      </c>
      <c r="N271" s="18">
        <f t="shared" ca="1" si="150"/>
        <v>0</v>
      </c>
      <c r="O271" s="18">
        <f t="shared" ca="1" si="150"/>
        <v>0</v>
      </c>
      <c r="P271" s="18">
        <f t="shared" ca="1" si="150"/>
        <v>0</v>
      </c>
      <c r="Q271" s="18">
        <f t="shared" ca="1" si="150"/>
        <v>0</v>
      </c>
      <c r="R271" s="18">
        <f t="shared" ca="1" si="150"/>
        <v>0</v>
      </c>
      <c r="S271" s="18">
        <f t="shared" ca="1" si="150"/>
        <v>0</v>
      </c>
      <c r="T271" s="18">
        <f t="shared" ca="1" si="150"/>
        <v>0</v>
      </c>
      <c r="U271" s="18">
        <f t="shared" ca="1" si="151"/>
        <v>0</v>
      </c>
      <c r="V271" s="18">
        <f t="shared" ca="1" si="151"/>
        <v>0</v>
      </c>
      <c r="W271" s="18">
        <f t="shared" ca="1" si="151"/>
        <v>0</v>
      </c>
      <c r="X271" s="18">
        <f t="shared" ca="1" si="151"/>
        <v>0</v>
      </c>
      <c r="Y271" s="18">
        <f t="shared" ca="1" si="151"/>
        <v>4.1418724957199997E-2</v>
      </c>
      <c r="Z271" s="18">
        <f t="shared" ca="1" si="151"/>
        <v>4.4147854871600001E-2</v>
      </c>
      <c r="AA271" s="18">
        <f t="shared" ca="1" si="151"/>
        <v>4.6876984785999998E-2</v>
      </c>
      <c r="AB271" s="18">
        <f t="shared" ca="1" si="151"/>
        <v>4.9606114700400002E-2</v>
      </c>
      <c r="AC271" s="18">
        <f t="shared" ca="1" si="151"/>
        <v>5.2335244614799999E-2</v>
      </c>
      <c r="AD271" s="18">
        <f t="shared" ca="1" si="151"/>
        <v>5.5064374529200003E-2</v>
      </c>
      <c r="AE271" s="18">
        <f t="shared" ca="1" si="152"/>
        <v>5.7793504443599999E-2</v>
      </c>
      <c r="AF271" s="18">
        <f t="shared" ca="1" si="152"/>
        <v>6.0522634358000003E-2</v>
      </c>
      <c r="AG271" s="18">
        <f t="shared" ca="1" si="152"/>
        <v>6.3251764272400007E-2</v>
      </c>
      <c r="AH271" s="18">
        <f t="shared" ca="1" si="152"/>
        <v>6.598089418679999E-2</v>
      </c>
      <c r="AI271" s="18">
        <f t="shared" ca="1" si="152"/>
        <v>6.8710024101200001E-2</v>
      </c>
      <c r="AJ271" s="18">
        <f t="shared" ca="1" si="152"/>
        <v>7.1439154015600012E-2</v>
      </c>
      <c r="AK271" s="18">
        <f t="shared" ca="1" si="152"/>
        <v>7.4168283930000009E-2</v>
      </c>
      <c r="AL271" s="18">
        <f t="shared" ca="1" si="152"/>
        <v>7.6897413844399992E-2</v>
      </c>
      <c r="AM271" s="18">
        <f t="shared" ca="1" si="152"/>
        <v>7.9626543758800003E-2</v>
      </c>
      <c r="AN271" s="18">
        <f t="shared" ca="1" si="152"/>
        <v>8.2355673673200014E-2</v>
      </c>
      <c r="AO271" s="18">
        <f t="shared" ca="1" si="153"/>
        <v>8.5084803587600011E-2</v>
      </c>
      <c r="AP271" s="18">
        <f t="shared" ca="1" si="153"/>
        <v>8.7813933501999994E-2</v>
      </c>
      <c r="AQ271" s="18">
        <f t="shared" ca="1" si="153"/>
        <v>9.0543063416399991E-2</v>
      </c>
      <c r="AR271" s="18">
        <f t="shared" ca="1" si="153"/>
        <v>9.3899511509378031E-2</v>
      </c>
      <c r="AS271" s="18">
        <f t="shared" ca="1" si="153"/>
        <v>9.8510595959512143E-2</v>
      </c>
      <c r="AT271" s="18">
        <f t="shared" ca="1" si="153"/>
        <v>0.1037489985882243</v>
      </c>
      <c r="AU271" s="18">
        <f t="shared" ca="1" si="153"/>
        <v>0.10982382545504049</v>
      </c>
      <c r="AV271" s="18">
        <f t="shared" ca="1" si="153"/>
        <v>0.1181291169568008</v>
      </c>
      <c r="AW271" s="18">
        <f t="shared" ca="1" si="153"/>
        <v>0.12381353598336363</v>
      </c>
      <c r="AX271" s="18">
        <f t="shared" ca="1" si="153"/>
        <v>0</v>
      </c>
      <c r="AY271" s="18">
        <f t="shared" ca="1" si="154"/>
        <v>0</v>
      </c>
      <c r="AZ271" s="18">
        <f t="shared" ca="1" si="154"/>
        <v>0</v>
      </c>
      <c r="BA271" s="18">
        <f t="shared" ca="1" si="154"/>
        <v>0</v>
      </c>
      <c r="BB271" s="18">
        <f t="shared" ca="1" si="154"/>
        <v>0</v>
      </c>
      <c r="BC271" s="18">
        <f t="shared" ca="1" si="154"/>
        <v>0</v>
      </c>
      <c r="BD271" s="18">
        <f t="shared" ca="1" si="154"/>
        <v>0</v>
      </c>
      <c r="BE271" s="18">
        <f t="shared" ca="1" si="154"/>
        <v>0</v>
      </c>
      <c r="BF271" s="18">
        <f t="shared" ca="1" si="154"/>
        <v>0</v>
      </c>
      <c r="BG271" s="18">
        <f t="shared" ca="1" si="154"/>
        <v>0</v>
      </c>
      <c r="BH271" s="18">
        <f t="shared" ca="1" si="154"/>
        <v>0</v>
      </c>
      <c r="BI271" s="18">
        <f t="shared" ca="1" si="154"/>
        <v>0</v>
      </c>
    </row>
    <row r="272" spans="8:61" x14ac:dyDescent="0.35">
      <c r="H272" s="2" t="str">
        <f t="shared" si="128"/>
        <v>ON_Solar_Storage</v>
      </c>
      <c r="I272">
        <f t="shared" si="122"/>
        <v>5</v>
      </c>
      <c r="J272">
        <f t="shared" si="129"/>
        <v>39</v>
      </c>
      <c r="K272" s="18">
        <f t="shared" ca="1" si="150"/>
        <v>0</v>
      </c>
      <c r="L272" s="18">
        <f t="shared" ca="1" si="150"/>
        <v>0</v>
      </c>
      <c r="M272" s="18">
        <f t="shared" ca="1" si="150"/>
        <v>0</v>
      </c>
      <c r="N272" s="18">
        <f t="shared" ca="1" si="150"/>
        <v>0</v>
      </c>
      <c r="O272" s="18">
        <f t="shared" ca="1" si="150"/>
        <v>0</v>
      </c>
      <c r="P272" s="18">
        <f t="shared" ca="1" si="150"/>
        <v>0</v>
      </c>
      <c r="Q272" s="18">
        <f t="shared" ca="1" si="150"/>
        <v>0</v>
      </c>
      <c r="R272" s="18">
        <f t="shared" ca="1" si="150"/>
        <v>0</v>
      </c>
      <c r="S272" s="18">
        <f t="shared" ca="1" si="150"/>
        <v>0</v>
      </c>
      <c r="T272" s="18">
        <f t="shared" ca="1" si="150"/>
        <v>0</v>
      </c>
      <c r="U272" s="18">
        <f t="shared" ca="1" si="151"/>
        <v>0</v>
      </c>
      <c r="V272" s="18">
        <f t="shared" ca="1" si="151"/>
        <v>0</v>
      </c>
      <c r="W272" s="18">
        <f t="shared" ca="1" si="151"/>
        <v>0</v>
      </c>
      <c r="X272" s="18">
        <f t="shared" ca="1" si="151"/>
        <v>0</v>
      </c>
      <c r="Y272" s="18">
        <f t="shared" ca="1" si="151"/>
        <v>0</v>
      </c>
      <c r="Z272" s="18">
        <f t="shared" ca="1" si="151"/>
        <v>4.1418724957199997E-2</v>
      </c>
      <c r="AA272" s="18">
        <f t="shared" ca="1" si="151"/>
        <v>4.4147854871600001E-2</v>
      </c>
      <c r="AB272" s="18">
        <f t="shared" ca="1" si="151"/>
        <v>4.6876984785999998E-2</v>
      </c>
      <c r="AC272" s="18">
        <f t="shared" ca="1" si="151"/>
        <v>4.9606114700400002E-2</v>
      </c>
      <c r="AD272" s="18">
        <f t="shared" ca="1" si="151"/>
        <v>5.2335244614799999E-2</v>
      </c>
      <c r="AE272" s="18">
        <f t="shared" ca="1" si="152"/>
        <v>5.5064374529200003E-2</v>
      </c>
      <c r="AF272" s="18">
        <f t="shared" ca="1" si="152"/>
        <v>5.7793504443599999E-2</v>
      </c>
      <c r="AG272" s="18">
        <f t="shared" ca="1" si="152"/>
        <v>6.0522634358000003E-2</v>
      </c>
      <c r="AH272" s="18">
        <f t="shared" ca="1" si="152"/>
        <v>6.3251764272400007E-2</v>
      </c>
      <c r="AI272" s="18">
        <f t="shared" ca="1" si="152"/>
        <v>6.598089418679999E-2</v>
      </c>
      <c r="AJ272" s="18">
        <f t="shared" ca="1" si="152"/>
        <v>6.8710024101200001E-2</v>
      </c>
      <c r="AK272" s="18">
        <f t="shared" ca="1" si="152"/>
        <v>7.1439154015600012E-2</v>
      </c>
      <c r="AL272" s="18">
        <f t="shared" ca="1" si="152"/>
        <v>7.4168283930000009E-2</v>
      </c>
      <c r="AM272" s="18">
        <f t="shared" ca="1" si="152"/>
        <v>7.6897413844399992E-2</v>
      </c>
      <c r="AN272" s="18">
        <f t="shared" ca="1" si="152"/>
        <v>7.9626543758800003E-2</v>
      </c>
      <c r="AO272" s="18">
        <f t="shared" ca="1" si="153"/>
        <v>8.2355673673200014E-2</v>
      </c>
      <c r="AP272" s="18">
        <f t="shared" ca="1" si="153"/>
        <v>8.5084803587600011E-2</v>
      </c>
      <c r="AQ272" s="18">
        <f t="shared" ca="1" si="153"/>
        <v>8.7813933501999994E-2</v>
      </c>
      <c r="AR272" s="18">
        <f t="shared" ca="1" si="153"/>
        <v>9.0543063416399991E-2</v>
      </c>
      <c r="AS272" s="18">
        <f t="shared" ca="1" si="153"/>
        <v>9.3899511509378031E-2</v>
      </c>
      <c r="AT272" s="18">
        <f t="shared" ca="1" si="153"/>
        <v>9.8510595959512143E-2</v>
      </c>
      <c r="AU272" s="18">
        <f t="shared" ca="1" si="153"/>
        <v>0.1037489985882243</v>
      </c>
      <c r="AV272" s="18">
        <f t="shared" ca="1" si="153"/>
        <v>0.10982382545504049</v>
      </c>
      <c r="AW272" s="18">
        <f t="shared" ca="1" si="153"/>
        <v>0.1181291169568008</v>
      </c>
      <c r="AX272" s="18">
        <f t="shared" ca="1" si="153"/>
        <v>0.12381353598336363</v>
      </c>
      <c r="AY272" s="18">
        <f t="shared" ca="1" si="154"/>
        <v>0</v>
      </c>
      <c r="AZ272" s="18">
        <f t="shared" ca="1" si="154"/>
        <v>0</v>
      </c>
      <c r="BA272" s="18">
        <f t="shared" ca="1" si="154"/>
        <v>0</v>
      </c>
      <c r="BB272" s="18">
        <f t="shared" ca="1" si="154"/>
        <v>0</v>
      </c>
      <c r="BC272" s="18">
        <f t="shared" ca="1" si="154"/>
        <v>0</v>
      </c>
      <c r="BD272" s="18">
        <f t="shared" ca="1" si="154"/>
        <v>0</v>
      </c>
      <c r="BE272" s="18">
        <f t="shared" ca="1" si="154"/>
        <v>0</v>
      </c>
      <c r="BF272" s="18">
        <f t="shared" ca="1" si="154"/>
        <v>0</v>
      </c>
      <c r="BG272" s="18">
        <f t="shared" ca="1" si="154"/>
        <v>0</v>
      </c>
      <c r="BH272" s="18">
        <f t="shared" ca="1" si="154"/>
        <v>0</v>
      </c>
      <c r="BI272" s="18">
        <f t="shared" ca="1" si="154"/>
        <v>0</v>
      </c>
    </row>
    <row r="273" spans="8:61" x14ac:dyDescent="0.35">
      <c r="H273" s="2" t="str">
        <f t="shared" si="128"/>
        <v>ON_Solar_Storage</v>
      </c>
      <c r="I273">
        <f t="shared" si="122"/>
        <v>5</v>
      </c>
      <c r="J273">
        <f t="shared" si="129"/>
        <v>40</v>
      </c>
      <c r="K273" s="18">
        <f t="shared" ca="1" si="150"/>
        <v>0</v>
      </c>
      <c r="L273" s="18">
        <f t="shared" ca="1" si="150"/>
        <v>0</v>
      </c>
      <c r="M273" s="18">
        <f t="shared" ca="1" si="150"/>
        <v>0</v>
      </c>
      <c r="N273" s="18">
        <f t="shared" ca="1" si="150"/>
        <v>0</v>
      </c>
      <c r="O273" s="18">
        <f t="shared" ca="1" si="150"/>
        <v>0</v>
      </c>
      <c r="P273" s="18">
        <f t="shared" ca="1" si="150"/>
        <v>0</v>
      </c>
      <c r="Q273" s="18">
        <f t="shared" ca="1" si="150"/>
        <v>0</v>
      </c>
      <c r="R273" s="18">
        <f t="shared" ca="1" si="150"/>
        <v>0</v>
      </c>
      <c r="S273" s="18">
        <f t="shared" ca="1" si="150"/>
        <v>0</v>
      </c>
      <c r="T273" s="18">
        <f t="shared" ca="1" si="150"/>
        <v>0</v>
      </c>
      <c r="U273" s="18">
        <f t="shared" ca="1" si="151"/>
        <v>0</v>
      </c>
      <c r="V273" s="18">
        <f t="shared" ca="1" si="151"/>
        <v>0</v>
      </c>
      <c r="W273" s="18">
        <f t="shared" ca="1" si="151"/>
        <v>0</v>
      </c>
      <c r="X273" s="18">
        <f t="shared" ca="1" si="151"/>
        <v>0</v>
      </c>
      <c r="Y273" s="18">
        <f t="shared" ca="1" si="151"/>
        <v>0</v>
      </c>
      <c r="Z273" s="18">
        <f t="shared" ca="1" si="151"/>
        <v>0</v>
      </c>
      <c r="AA273" s="18">
        <f t="shared" ca="1" si="151"/>
        <v>4.1418724957199997E-2</v>
      </c>
      <c r="AB273" s="18">
        <f t="shared" ca="1" si="151"/>
        <v>4.4147854871600001E-2</v>
      </c>
      <c r="AC273" s="18">
        <f t="shared" ca="1" si="151"/>
        <v>4.6876984785999998E-2</v>
      </c>
      <c r="AD273" s="18">
        <f t="shared" ca="1" si="151"/>
        <v>4.9606114700400002E-2</v>
      </c>
      <c r="AE273" s="18">
        <f t="shared" ca="1" si="152"/>
        <v>5.2335244614799999E-2</v>
      </c>
      <c r="AF273" s="18">
        <f t="shared" ca="1" si="152"/>
        <v>5.5064374529200003E-2</v>
      </c>
      <c r="AG273" s="18">
        <f t="shared" ca="1" si="152"/>
        <v>5.7793504443599999E-2</v>
      </c>
      <c r="AH273" s="18">
        <f t="shared" ca="1" si="152"/>
        <v>6.0522634358000003E-2</v>
      </c>
      <c r="AI273" s="18">
        <f t="shared" ca="1" si="152"/>
        <v>6.3251764272400007E-2</v>
      </c>
      <c r="AJ273" s="18">
        <f t="shared" ca="1" si="152"/>
        <v>6.598089418679999E-2</v>
      </c>
      <c r="AK273" s="18">
        <f t="shared" ca="1" si="152"/>
        <v>6.8710024101200001E-2</v>
      </c>
      <c r="AL273" s="18">
        <f t="shared" ca="1" si="152"/>
        <v>7.1439154015600012E-2</v>
      </c>
      <c r="AM273" s="18">
        <f t="shared" ca="1" si="152"/>
        <v>7.4168283930000009E-2</v>
      </c>
      <c r="AN273" s="18">
        <f t="shared" ca="1" si="152"/>
        <v>7.6897413844399992E-2</v>
      </c>
      <c r="AO273" s="18">
        <f t="shared" ca="1" si="153"/>
        <v>7.9626543758800003E-2</v>
      </c>
      <c r="AP273" s="18">
        <f t="shared" ca="1" si="153"/>
        <v>8.2355673673200014E-2</v>
      </c>
      <c r="AQ273" s="18">
        <f t="shared" ca="1" si="153"/>
        <v>8.5084803587600011E-2</v>
      </c>
      <c r="AR273" s="18">
        <f t="shared" ca="1" si="153"/>
        <v>8.7813933501999994E-2</v>
      </c>
      <c r="AS273" s="18">
        <f t="shared" ca="1" si="153"/>
        <v>9.0543063416399991E-2</v>
      </c>
      <c r="AT273" s="18">
        <f t="shared" ca="1" si="153"/>
        <v>9.3899511509378031E-2</v>
      </c>
      <c r="AU273" s="18">
        <f t="shared" ca="1" si="153"/>
        <v>9.8510595959512143E-2</v>
      </c>
      <c r="AV273" s="18">
        <f t="shared" ca="1" si="153"/>
        <v>0.1037489985882243</v>
      </c>
      <c r="AW273" s="18">
        <f t="shared" ca="1" si="153"/>
        <v>0.10982382545504049</v>
      </c>
      <c r="AX273" s="18">
        <f t="shared" ca="1" si="153"/>
        <v>0.1181291169568008</v>
      </c>
      <c r="AY273" s="18">
        <f t="shared" ca="1" si="154"/>
        <v>0.12381353598336363</v>
      </c>
      <c r="AZ273" s="18">
        <f t="shared" ca="1" si="154"/>
        <v>0</v>
      </c>
      <c r="BA273" s="18">
        <f t="shared" ca="1" si="154"/>
        <v>0</v>
      </c>
      <c r="BB273" s="18">
        <f t="shared" ca="1" si="154"/>
        <v>0</v>
      </c>
      <c r="BC273" s="18">
        <f t="shared" ca="1" si="154"/>
        <v>0</v>
      </c>
      <c r="BD273" s="18">
        <f t="shared" ca="1" si="154"/>
        <v>0</v>
      </c>
      <c r="BE273" s="18">
        <f t="shared" ca="1" si="154"/>
        <v>0</v>
      </c>
      <c r="BF273" s="18">
        <f t="shared" ca="1" si="154"/>
        <v>0</v>
      </c>
      <c r="BG273" s="18">
        <f t="shared" ca="1" si="154"/>
        <v>0</v>
      </c>
      <c r="BH273" s="18">
        <f t="shared" ca="1" si="154"/>
        <v>0</v>
      </c>
      <c r="BI273" s="18">
        <f t="shared" ca="1" si="154"/>
        <v>0</v>
      </c>
    </row>
    <row r="274" spans="8:61" x14ac:dyDescent="0.35">
      <c r="H274" s="2" t="str">
        <f t="shared" si="128"/>
        <v>ON_Solar_Storage</v>
      </c>
      <c r="I274">
        <f t="shared" si="122"/>
        <v>5</v>
      </c>
      <c r="J274">
        <f t="shared" si="129"/>
        <v>41</v>
      </c>
      <c r="K274" s="18">
        <f t="shared" ca="1" si="150"/>
        <v>0</v>
      </c>
      <c r="L274" s="18">
        <f t="shared" ca="1" si="150"/>
        <v>0</v>
      </c>
      <c r="M274" s="18">
        <f t="shared" ca="1" si="150"/>
        <v>0</v>
      </c>
      <c r="N274" s="18">
        <f t="shared" ca="1" si="150"/>
        <v>0</v>
      </c>
      <c r="O274" s="18">
        <f t="shared" ca="1" si="150"/>
        <v>0</v>
      </c>
      <c r="P274" s="18">
        <f t="shared" ca="1" si="150"/>
        <v>0</v>
      </c>
      <c r="Q274" s="18">
        <f t="shared" ca="1" si="150"/>
        <v>0</v>
      </c>
      <c r="R274" s="18">
        <f t="shared" ca="1" si="150"/>
        <v>0</v>
      </c>
      <c r="S274" s="18">
        <f t="shared" ca="1" si="150"/>
        <v>0</v>
      </c>
      <c r="T274" s="18">
        <f t="shared" ca="1" si="150"/>
        <v>0</v>
      </c>
      <c r="U274" s="18">
        <f t="shared" ca="1" si="151"/>
        <v>0</v>
      </c>
      <c r="V274" s="18">
        <f t="shared" ca="1" si="151"/>
        <v>0</v>
      </c>
      <c r="W274" s="18">
        <f t="shared" ca="1" si="151"/>
        <v>0</v>
      </c>
      <c r="X274" s="18">
        <f t="shared" ca="1" si="151"/>
        <v>0</v>
      </c>
      <c r="Y274" s="18">
        <f t="shared" ca="1" si="151"/>
        <v>0</v>
      </c>
      <c r="Z274" s="18">
        <f t="shared" ca="1" si="151"/>
        <v>0</v>
      </c>
      <c r="AA274" s="18">
        <f t="shared" ca="1" si="151"/>
        <v>0</v>
      </c>
      <c r="AB274" s="18">
        <f t="shared" ca="1" si="151"/>
        <v>4.1418724957199997E-2</v>
      </c>
      <c r="AC274" s="18">
        <f t="shared" ca="1" si="151"/>
        <v>4.4147854871600001E-2</v>
      </c>
      <c r="AD274" s="18">
        <f t="shared" ca="1" si="151"/>
        <v>4.6876984785999998E-2</v>
      </c>
      <c r="AE274" s="18">
        <f t="shared" ca="1" si="152"/>
        <v>4.9606114700400002E-2</v>
      </c>
      <c r="AF274" s="18">
        <f t="shared" ca="1" si="152"/>
        <v>5.2335244614799999E-2</v>
      </c>
      <c r="AG274" s="18">
        <f t="shared" ca="1" si="152"/>
        <v>5.5064374529200003E-2</v>
      </c>
      <c r="AH274" s="18">
        <f t="shared" ca="1" si="152"/>
        <v>5.7793504443599999E-2</v>
      </c>
      <c r="AI274" s="18">
        <f t="shared" ca="1" si="152"/>
        <v>6.0522634358000003E-2</v>
      </c>
      <c r="AJ274" s="18">
        <f t="shared" ca="1" si="152"/>
        <v>6.3251764272400007E-2</v>
      </c>
      <c r="AK274" s="18">
        <f t="shared" ca="1" si="152"/>
        <v>6.598089418679999E-2</v>
      </c>
      <c r="AL274" s="18">
        <f t="shared" ca="1" si="152"/>
        <v>6.8710024101200001E-2</v>
      </c>
      <c r="AM274" s="18">
        <f t="shared" ca="1" si="152"/>
        <v>7.1439154015600012E-2</v>
      </c>
      <c r="AN274" s="18">
        <f t="shared" ca="1" si="152"/>
        <v>7.4168283930000009E-2</v>
      </c>
      <c r="AO274" s="18">
        <f t="shared" ca="1" si="153"/>
        <v>7.6897413844399992E-2</v>
      </c>
      <c r="AP274" s="18">
        <f t="shared" ca="1" si="153"/>
        <v>7.9626543758800003E-2</v>
      </c>
      <c r="AQ274" s="18">
        <f t="shared" ca="1" si="153"/>
        <v>8.2355673673200014E-2</v>
      </c>
      <c r="AR274" s="18">
        <f t="shared" ca="1" si="153"/>
        <v>8.5084803587600011E-2</v>
      </c>
      <c r="AS274" s="18">
        <f t="shared" ca="1" si="153"/>
        <v>8.7813933501999994E-2</v>
      </c>
      <c r="AT274" s="18">
        <f t="shared" ca="1" si="153"/>
        <v>9.0543063416399991E-2</v>
      </c>
      <c r="AU274" s="18">
        <f t="shared" ca="1" si="153"/>
        <v>9.3899511509378031E-2</v>
      </c>
      <c r="AV274" s="18">
        <f t="shared" ca="1" si="153"/>
        <v>9.8510595959512143E-2</v>
      </c>
      <c r="AW274" s="18">
        <f t="shared" ca="1" si="153"/>
        <v>0.1037489985882243</v>
      </c>
      <c r="AX274" s="18">
        <f t="shared" ca="1" si="153"/>
        <v>0.10982382545504049</v>
      </c>
      <c r="AY274" s="18">
        <f t="shared" ca="1" si="154"/>
        <v>0.1181291169568008</v>
      </c>
      <c r="AZ274" s="18">
        <f t="shared" ca="1" si="154"/>
        <v>0.12381353598336363</v>
      </c>
      <c r="BA274" s="18">
        <f t="shared" ca="1" si="154"/>
        <v>0</v>
      </c>
      <c r="BB274" s="18">
        <f t="shared" ca="1" si="154"/>
        <v>0</v>
      </c>
      <c r="BC274" s="18">
        <f t="shared" ca="1" si="154"/>
        <v>0</v>
      </c>
      <c r="BD274" s="18">
        <f t="shared" ca="1" si="154"/>
        <v>0</v>
      </c>
      <c r="BE274" s="18">
        <f t="shared" ca="1" si="154"/>
        <v>0</v>
      </c>
      <c r="BF274" s="18">
        <f t="shared" ca="1" si="154"/>
        <v>0</v>
      </c>
      <c r="BG274" s="18">
        <f t="shared" ca="1" si="154"/>
        <v>0</v>
      </c>
      <c r="BH274" s="18">
        <f t="shared" ca="1" si="154"/>
        <v>0</v>
      </c>
      <c r="BI274" s="18">
        <f t="shared" ca="1" si="154"/>
        <v>0</v>
      </c>
    </row>
    <row r="275" spans="8:61" x14ac:dyDescent="0.35">
      <c r="H275" s="2" t="str">
        <f t="shared" si="128"/>
        <v>ON_Solar_Storage</v>
      </c>
      <c r="I275">
        <f t="shared" si="122"/>
        <v>5</v>
      </c>
      <c r="J275">
        <f t="shared" si="129"/>
        <v>42</v>
      </c>
      <c r="K275" s="18">
        <f t="shared" ca="1" si="150"/>
        <v>0</v>
      </c>
      <c r="L275" s="18">
        <f t="shared" ca="1" si="150"/>
        <v>0</v>
      </c>
      <c r="M275" s="18">
        <f t="shared" ca="1" si="150"/>
        <v>0</v>
      </c>
      <c r="N275" s="18">
        <f t="shared" ca="1" si="150"/>
        <v>0</v>
      </c>
      <c r="O275" s="18">
        <f t="shared" ca="1" si="150"/>
        <v>0</v>
      </c>
      <c r="P275" s="18">
        <f t="shared" ca="1" si="150"/>
        <v>0</v>
      </c>
      <c r="Q275" s="18">
        <f t="shared" ca="1" si="150"/>
        <v>0</v>
      </c>
      <c r="R275" s="18">
        <f t="shared" ca="1" si="150"/>
        <v>0</v>
      </c>
      <c r="S275" s="18">
        <f t="shared" ca="1" si="150"/>
        <v>0</v>
      </c>
      <c r="T275" s="18">
        <f t="shared" ca="1" si="150"/>
        <v>0</v>
      </c>
      <c r="U275" s="18">
        <f t="shared" ca="1" si="151"/>
        <v>0</v>
      </c>
      <c r="V275" s="18">
        <f t="shared" ca="1" si="151"/>
        <v>0</v>
      </c>
      <c r="W275" s="18">
        <f t="shared" ca="1" si="151"/>
        <v>0</v>
      </c>
      <c r="X275" s="18">
        <f t="shared" ca="1" si="151"/>
        <v>0</v>
      </c>
      <c r="Y275" s="18">
        <f t="shared" ca="1" si="151"/>
        <v>0</v>
      </c>
      <c r="Z275" s="18">
        <f t="shared" ca="1" si="151"/>
        <v>0</v>
      </c>
      <c r="AA275" s="18">
        <f t="shared" ca="1" si="151"/>
        <v>0</v>
      </c>
      <c r="AB275" s="18">
        <f t="shared" ca="1" si="151"/>
        <v>0</v>
      </c>
      <c r="AC275" s="18">
        <f t="shared" ca="1" si="151"/>
        <v>4.1418724957199997E-2</v>
      </c>
      <c r="AD275" s="18">
        <f t="shared" ca="1" si="151"/>
        <v>4.4147854871600001E-2</v>
      </c>
      <c r="AE275" s="18">
        <f t="shared" ca="1" si="152"/>
        <v>4.6876984785999998E-2</v>
      </c>
      <c r="AF275" s="18">
        <f t="shared" ca="1" si="152"/>
        <v>4.9606114700400002E-2</v>
      </c>
      <c r="AG275" s="18">
        <f t="shared" ca="1" si="152"/>
        <v>5.2335244614799999E-2</v>
      </c>
      <c r="AH275" s="18">
        <f t="shared" ca="1" si="152"/>
        <v>5.5064374529200003E-2</v>
      </c>
      <c r="AI275" s="18">
        <f t="shared" ca="1" si="152"/>
        <v>5.7793504443599999E-2</v>
      </c>
      <c r="AJ275" s="18">
        <f t="shared" ca="1" si="152"/>
        <v>6.0522634358000003E-2</v>
      </c>
      <c r="AK275" s="18">
        <f t="shared" ca="1" si="152"/>
        <v>6.3251764272400007E-2</v>
      </c>
      <c r="AL275" s="18">
        <f t="shared" ca="1" si="152"/>
        <v>6.598089418679999E-2</v>
      </c>
      <c r="AM275" s="18">
        <f t="shared" ca="1" si="152"/>
        <v>6.8710024101200001E-2</v>
      </c>
      <c r="AN275" s="18">
        <f t="shared" ca="1" si="152"/>
        <v>7.1439154015600012E-2</v>
      </c>
      <c r="AO275" s="18">
        <f t="shared" ca="1" si="153"/>
        <v>7.4168283930000009E-2</v>
      </c>
      <c r="AP275" s="18">
        <f t="shared" ca="1" si="153"/>
        <v>7.6897413844399992E-2</v>
      </c>
      <c r="AQ275" s="18">
        <f t="shared" ca="1" si="153"/>
        <v>7.9626543758800003E-2</v>
      </c>
      <c r="AR275" s="18">
        <f t="shared" ca="1" si="153"/>
        <v>8.2355673673200014E-2</v>
      </c>
      <c r="AS275" s="18">
        <f t="shared" ca="1" si="153"/>
        <v>8.5084803587600011E-2</v>
      </c>
      <c r="AT275" s="18">
        <f t="shared" ca="1" si="153"/>
        <v>8.7813933501999994E-2</v>
      </c>
      <c r="AU275" s="18">
        <f t="shared" ca="1" si="153"/>
        <v>9.0543063416399991E-2</v>
      </c>
      <c r="AV275" s="18">
        <f t="shared" ca="1" si="153"/>
        <v>9.3899511509378031E-2</v>
      </c>
      <c r="AW275" s="18">
        <f t="shared" ca="1" si="153"/>
        <v>9.8510595959512143E-2</v>
      </c>
      <c r="AX275" s="18">
        <f t="shared" ca="1" si="153"/>
        <v>0.1037489985882243</v>
      </c>
      <c r="AY275" s="18">
        <f t="shared" ca="1" si="154"/>
        <v>0.10982382545504049</v>
      </c>
      <c r="AZ275" s="18">
        <f t="shared" ca="1" si="154"/>
        <v>0.1181291169568008</v>
      </c>
      <c r="BA275" s="18">
        <f t="shared" ca="1" si="154"/>
        <v>0.12381353598336363</v>
      </c>
      <c r="BB275" s="18">
        <f t="shared" ca="1" si="154"/>
        <v>0</v>
      </c>
      <c r="BC275" s="18">
        <f t="shared" ca="1" si="154"/>
        <v>0</v>
      </c>
      <c r="BD275" s="18">
        <f t="shared" ca="1" si="154"/>
        <v>0</v>
      </c>
      <c r="BE275" s="18">
        <f t="shared" ca="1" si="154"/>
        <v>0</v>
      </c>
      <c r="BF275" s="18">
        <f t="shared" ca="1" si="154"/>
        <v>0</v>
      </c>
      <c r="BG275" s="18">
        <f t="shared" ca="1" si="154"/>
        <v>0</v>
      </c>
      <c r="BH275" s="18">
        <f t="shared" ca="1" si="154"/>
        <v>0</v>
      </c>
      <c r="BI275" s="18">
        <f t="shared" ca="1" si="154"/>
        <v>0</v>
      </c>
    </row>
    <row r="276" spans="8:61" x14ac:dyDescent="0.35">
      <c r="H276" s="2" t="str">
        <f t="shared" si="128"/>
        <v>ON_Solar_Storage</v>
      </c>
      <c r="I276">
        <f t="shared" si="122"/>
        <v>5</v>
      </c>
      <c r="J276">
        <f t="shared" si="129"/>
        <v>43</v>
      </c>
      <c r="K276" s="18">
        <f t="shared" ca="1" si="150"/>
        <v>0</v>
      </c>
      <c r="L276" s="18">
        <f t="shared" ca="1" si="150"/>
        <v>0</v>
      </c>
      <c r="M276" s="18">
        <f t="shared" ca="1" si="150"/>
        <v>0</v>
      </c>
      <c r="N276" s="18">
        <f t="shared" ca="1" si="150"/>
        <v>0</v>
      </c>
      <c r="O276" s="18">
        <f t="shared" ca="1" si="150"/>
        <v>0</v>
      </c>
      <c r="P276" s="18">
        <f t="shared" ca="1" si="150"/>
        <v>0</v>
      </c>
      <c r="Q276" s="18">
        <f t="shared" ca="1" si="150"/>
        <v>0</v>
      </c>
      <c r="R276" s="18">
        <f t="shared" ca="1" si="150"/>
        <v>0</v>
      </c>
      <c r="S276" s="18">
        <f t="shared" ca="1" si="150"/>
        <v>0</v>
      </c>
      <c r="T276" s="18">
        <f t="shared" ca="1" si="150"/>
        <v>0</v>
      </c>
      <c r="U276" s="18">
        <f t="shared" ca="1" si="151"/>
        <v>0</v>
      </c>
      <c r="V276" s="18">
        <f t="shared" ca="1" si="151"/>
        <v>0</v>
      </c>
      <c r="W276" s="18">
        <f t="shared" ca="1" si="151"/>
        <v>0</v>
      </c>
      <c r="X276" s="18">
        <f t="shared" ca="1" si="151"/>
        <v>0</v>
      </c>
      <c r="Y276" s="18">
        <f t="shared" ca="1" si="151"/>
        <v>0</v>
      </c>
      <c r="Z276" s="18">
        <f t="shared" ca="1" si="151"/>
        <v>0</v>
      </c>
      <c r="AA276" s="18">
        <f t="shared" ca="1" si="151"/>
        <v>0</v>
      </c>
      <c r="AB276" s="18">
        <f t="shared" ca="1" si="151"/>
        <v>0</v>
      </c>
      <c r="AC276" s="18">
        <f t="shared" ca="1" si="151"/>
        <v>0</v>
      </c>
      <c r="AD276" s="18">
        <f t="shared" ca="1" si="151"/>
        <v>4.1418724957199997E-2</v>
      </c>
      <c r="AE276" s="18">
        <f t="shared" ca="1" si="152"/>
        <v>4.4147854871600001E-2</v>
      </c>
      <c r="AF276" s="18">
        <f t="shared" ca="1" si="152"/>
        <v>4.6876984785999998E-2</v>
      </c>
      <c r="AG276" s="18">
        <f t="shared" ca="1" si="152"/>
        <v>4.9606114700400002E-2</v>
      </c>
      <c r="AH276" s="18">
        <f t="shared" ca="1" si="152"/>
        <v>5.2335244614799999E-2</v>
      </c>
      <c r="AI276" s="18">
        <f t="shared" ca="1" si="152"/>
        <v>5.5064374529200003E-2</v>
      </c>
      <c r="AJ276" s="18">
        <f t="shared" ca="1" si="152"/>
        <v>5.7793504443599999E-2</v>
      </c>
      <c r="AK276" s="18">
        <f t="shared" ca="1" si="152"/>
        <v>6.0522634358000003E-2</v>
      </c>
      <c r="AL276" s="18">
        <f t="shared" ca="1" si="152"/>
        <v>6.3251764272400007E-2</v>
      </c>
      <c r="AM276" s="18">
        <f t="shared" ca="1" si="152"/>
        <v>6.598089418679999E-2</v>
      </c>
      <c r="AN276" s="18">
        <f t="shared" ca="1" si="152"/>
        <v>6.8710024101200001E-2</v>
      </c>
      <c r="AO276" s="18">
        <f t="shared" ca="1" si="153"/>
        <v>7.1439154015600012E-2</v>
      </c>
      <c r="AP276" s="18">
        <f t="shared" ca="1" si="153"/>
        <v>7.4168283930000009E-2</v>
      </c>
      <c r="AQ276" s="18">
        <f t="shared" ca="1" si="153"/>
        <v>7.6897413844399992E-2</v>
      </c>
      <c r="AR276" s="18">
        <f t="shared" ca="1" si="153"/>
        <v>7.9626543758800003E-2</v>
      </c>
      <c r="AS276" s="18">
        <f t="shared" ca="1" si="153"/>
        <v>8.2355673673200014E-2</v>
      </c>
      <c r="AT276" s="18">
        <f t="shared" ca="1" si="153"/>
        <v>8.5084803587600011E-2</v>
      </c>
      <c r="AU276" s="18">
        <f t="shared" ca="1" si="153"/>
        <v>8.7813933501999994E-2</v>
      </c>
      <c r="AV276" s="18">
        <f t="shared" ca="1" si="153"/>
        <v>9.0543063416399991E-2</v>
      </c>
      <c r="AW276" s="18">
        <f t="shared" ca="1" si="153"/>
        <v>9.3899511509378031E-2</v>
      </c>
      <c r="AX276" s="18">
        <f t="shared" ca="1" si="153"/>
        <v>9.8510595959512143E-2</v>
      </c>
      <c r="AY276" s="18">
        <f t="shared" ca="1" si="154"/>
        <v>0.1037489985882243</v>
      </c>
      <c r="AZ276" s="18">
        <f t="shared" ca="1" si="154"/>
        <v>0.10982382545504049</v>
      </c>
      <c r="BA276" s="18">
        <f t="shared" ca="1" si="154"/>
        <v>0.1181291169568008</v>
      </c>
      <c r="BB276" s="18">
        <f t="shared" ca="1" si="154"/>
        <v>0.12381353598336363</v>
      </c>
      <c r="BC276" s="18">
        <f t="shared" ca="1" si="154"/>
        <v>0</v>
      </c>
      <c r="BD276" s="18">
        <f t="shared" ca="1" si="154"/>
        <v>0</v>
      </c>
      <c r="BE276" s="18">
        <f t="shared" ca="1" si="154"/>
        <v>0</v>
      </c>
      <c r="BF276" s="18">
        <f t="shared" ca="1" si="154"/>
        <v>0</v>
      </c>
      <c r="BG276" s="18">
        <f t="shared" ca="1" si="154"/>
        <v>0</v>
      </c>
      <c r="BH276" s="18">
        <f t="shared" ca="1" si="154"/>
        <v>0</v>
      </c>
      <c r="BI276" s="18">
        <f t="shared" ca="1" si="154"/>
        <v>0</v>
      </c>
    </row>
    <row r="277" spans="8:61" x14ac:dyDescent="0.35">
      <c r="H277" s="2" t="str">
        <f t="shared" si="128"/>
        <v>ON_Solar_Storage</v>
      </c>
      <c r="I277">
        <f t="shared" si="122"/>
        <v>5</v>
      </c>
      <c r="J277">
        <f t="shared" si="129"/>
        <v>44</v>
      </c>
      <c r="K277" s="18">
        <f t="shared" ca="1" si="150"/>
        <v>0</v>
      </c>
      <c r="L277" s="18">
        <f t="shared" ca="1" si="150"/>
        <v>0</v>
      </c>
      <c r="M277" s="18">
        <f t="shared" ca="1" si="150"/>
        <v>0</v>
      </c>
      <c r="N277" s="18">
        <f t="shared" ca="1" si="150"/>
        <v>0</v>
      </c>
      <c r="O277" s="18">
        <f t="shared" ca="1" si="150"/>
        <v>0</v>
      </c>
      <c r="P277" s="18">
        <f t="shared" ca="1" si="150"/>
        <v>0</v>
      </c>
      <c r="Q277" s="18">
        <f t="shared" ca="1" si="150"/>
        <v>0</v>
      </c>
      <c r="R277" s="18">
        <f t="shared" ca="1" si="150"/>
        <v>0</v>
      </c>
      <c r="S277" s="18">
        <f t="shared" ca="1" si="150"/>
        <v>0</v>
      </c>
      <c r="T277" s="18">
        <f t="shared" ca="1" si="150"/>
        <v>0</v>
      </c>
      <c r="U277" s="18">
        <f t="shared" ca="1" si="151"/>
        <v>0</v>
      </c>
      <c r="V277" s="18">
        <f t="shared" ca="1" si="151"/>
        <v>0</v>
      </c>
      <c r="W277" s="18">
        <f t="shared" ca="1" si="151"/>
        <v>0</v>
      </c>
      <c r="X277" s="18">
        <f t="shared" ca="1" si="151"/>
        <v>0</v>
      </c>
      <c r="Y277" s="18">
        <f t="shared" ca="1" si="151"/>
        <v>0</v>
      </c>
      <c r="Z277" s="18">
        <f t="shared" ca="1" si="151"/>
        <v>0</v>
      </c>
      <c r="AA277" s="18">
        <f t="shared" ca="1" si="151"/>
        <v>0</v>
      </c>
      <c r="AB277" s="18">
        <f t="shared" ca="1" si="151"/>
        <v>0</v>
      </c>
      <c r="AC277" s="18">
        <f t="shared" ca="1" si="151"/>
        <v>0</v>
      </c>
      <c r="AD277" s="18">
        <f t="shared" ca="1" si="151"/>
        <v>0</v>
      </c>
      <c r="AE277" s="18">
        <f t="shared" ca="1" si="152"/>
        <v>4.1418724957199997E-2</v>
      </c>
      <c r="AF277" s="18">
        <f t="shared" ca="1" si="152"/>
        <v>4.4147854871600001E-2</v>
      </c>
      <c r="AG277" s="18">
        <f t="shared" ca="1" si="152"/>
        <v>4.6876984785999998E-2</v>
      </c>
      <c r="AH277" s="18">
        <f t="shared" ca="1" si="152"/>
        <v>4.9606114700400002E-2</v>
      </c>
      <c r="AI277" s="18">
        <f t="shared" ca="1" si="152"/>
        <v>5.2335244614799999E-2</v>
      </c>
      <c r="AJ277" s="18">
        <f t="shared" ca="1" si="152"/>
        <v>5.5064374529200003E-2</v>
      </c>
      <c r="AK277" s="18">
        <f t="shared" ca="1" si="152"/>
        <v>5.7793504443599999E-2</v>
      </c>
      <c r="AL277" s="18">
        <f t="shared" ca="1" si="152"/>
        <v>6.0522634358000003E-2</v>
      </c>
      <c r="AM277" s="18">
        <f t="shared" ca="1" si="152"/>
        <v>6.3251764272400007E-2</v>
      </c>
      <c r="AN277" s="18">
        <f t="shared" ca="1" si="152"/>
        <v>6.598089418679999E-2</v>
      </c>
      <c r="AO277" s="18">
        <f t="shared" ca="1" si="153"/>
        <v>6.8710024101200001E-2</v>
      </c>
      <c r="AP277" s="18">
        <f t="shared" ca="1" si="153"/>
        <v>7.1439154015600012E-2</v>
      </c>
      <c r="AQ277" s="18">
        <f t="shared" ca="1" si="153"/>
        <v>7.4168283930000009E-2</v>
      </c>
      <c r="AR277" s="18">
        <f t="shared" ca="1" si="153"/>
        <v>7.6897413844399992E-2</v>
      </c>
      <c r="AS277" s="18">
        <f t="shared" ca="1" si="153"/>
        <v>7.9626543758800003E-2</v>
      </c>
      <c r="AT277" s="18">
        <f t="shared" ca="1" si="153"/>
        <v>8.2355673673200014E-2</v>
      </c>
      <c r="AU277" s="18">
        <f t="shared" ca="1" si="153"/>
        <v>8.5084803587600011E-2</v>
      </c>
      <c r="AV277" s="18">
        <f t="shared" ca="1" si="153"/>
        <v>8.7813933501999994E-2</v>
      </c>
      <c r="AW277" s="18">
        <f t="shared" ca="1" si="153"/>
        <v>9.0543063416399991E-2</v>
      </c>
      <c r="AX277" s="18">
        <f t="shared" ca="1" si="153"/>
        <v>9.3899511509378031E-2</v>
      </c>
      <c r="AY277" s="18">
        <f t="shared" ca="1" si="154"/>
        <v>9.8510595959512143E-2</v>
      </c>
      <c r="AZ277" s="18">
        <f t="shared" ca="1" si="154"/>
        <v>0.1037489985882243</v>
      </c>
      <c r="BA277" s="18">
        <f t="shared" ca="1" si="154"/>
        <v>0.10982382545504049</v>
      </c>
      <c r="BB277" s="18">
        <f t="shared" ca="1" si="154"/>
        <v>0.1181291169568008</v>
      </c>
      <c r="BC277" s="18">
        <f t="shared" ca="1" si="154"/>
        <v>0.12381353598336363</v>
      </c>
      <c r="BD277" s="18">
        <f t="shared" ca="1" si="154"/>
        <v>0</v>
      </c>
      <c r="BE277" s="18">
        <f t="shared" ca="1" si="154"/>
        <v>0</v>
      </c>
      <c r="BF277" s="18">
        <f t="shared" ca="1" si="154"/>
        <v>0</v>
      </c>
      <c r="BG277" s="18">
        <f t="shared" ca="1" si="154"/>
        <v>0</v>
      </c>
      <c r="BH277" s="18">
        <f t="shared" ca="1" si="154"/>
        <v>0</v>
      </c>
      <c r="BI277" s="18">
        <f t="shared" ca="1" si="154"/>
        <v>0</v>
      </c>
    </row>
    <row r="278" spans="8:61" x14ac:dyDescent="0.35">
      <c r="H278" s="2" t="str">
        <f t="shared" si="128"/>
        <v>ON_Solar_Storage</v>
      </c>
      <c r="I278">
        <f t="shared" si="122"/>
        <v>5</v>
      </c>
      <c r="J278">
        <f t="shared" si="129"/>
        <v>45</v>
      </c>
      <c r="K278" s="18">
        <f t="shared" ca="1" si="150"/>
        <v>0</v>
      </c>
      <c r="L278" s="18">
        <f t="shared" ca="1" si="150"/>
        <v>0</v>
      </c>
      <c r="M278" s="18">
        <f t="shared" ca="1" si="150"/>
        <v>0</v>
      </c>
      <c r="N278" s="18">
        <f t="shared" ca="1" si="150"/>
        <v>0</v>
      </c>
      <c r="O278" s="18">
        <f t="shared" ca="1" si="150"/>
        <v>0</v>
      </c>
      <c r="P278" s="18">
        <f t="shared" ca="1" si="150"/>
        <v>0</v>
      </c>
      <c r="Q278" s="18">
        <f t="shared" ca="1" si="150"/>
        <v>0</v>
      </c>
      <c r="R278" s="18">
        <f t="shared" ca="1" si="150"/>
        <v>0</v>
      </c>
      <c r="S278" s="18">
        <f t="shared" ca="1" si="150"/>
        <v>0</v>
      </c>
      <c r="T278" s="18">
        <f t="shared" ca="1" si="150"/>
        <v>0</v>
      </c>
      <c r="U278" s="18">
        <f t="shared" ca="1" si="151"/>
        <v>0</v>
      </c>
      <c r="V278" s="18">
        <f t="shared" ca="1" si="151"/>
        <v>0</v>
      </c>
      <c r="W278" s="18">
        <f t="shared" ca="1" si="151"/>
        <v>0</v>
      </c>
      <c r="X278" s="18">
        <f t="shared" ca="1" si="151"/>
        <v>0</v>
      </c>
      <c r="Y278" s="18">
        <f t="shared" ca="1" si="151"/>
        <v>0</v>
      </c>
      <c r="Z278" s="18">
        <f t="shared" ca="1" si="151"/>
        <v>0</v>
      </c>
      <c r="AA278" s="18">
        <f t="shared" ca="1" si="151"/>
        <v>0</v>
      </c>
      <c r="AB278" s="18">
        <f t="shared" ca="1" si="151"/>
        <v>0</v>
      </c>
      <c r="AC278" s="18">
        <f t="shared" ca="1" si="151"/>
        <v>0</v>
      </c>
      <c r="AD278" s="18">
        <f t="shared" ca="1" si="151"/>
        <v>0</v>
      </c>
      <c r="AE278" s="18">
        <f t="shared" ca="1" si="152"/>
        <v>0</v>
      </c>
      <c r="AF278" s="18">
        <f t="shared" ca="1" si="152"/>
        <v>4.1418724957199997E-2</v>
      </c>
      <c r="AG278" s="18">
        <f t="shared" ca="1" si="152"/>
        <v>4.4147854871600001E-2</v>
      </c>
      <c r="AH278" s="18">
        <f t="shared" ca="1" si="152"/>
        <v>4.6876984785999998E-2</v>
      </c>
      <c r="AI278" s="18">
        <f t="shared" ca="1" si="152"/>
        <v>4.9606114700400002E-2</v>
      </c>
      <c r="AJ278" s="18">
        <f t="shared" ca="1" si="152"/>
        <v>5.2335244614799999E-2</v>
      </c>
      <c r="AK278" s="18">
        <f t="shared" ca="1" si="152"/>
        <v>5.5064374529200003E-2</v>
      </c>
      <c r="AL278" s="18">
        <f t="shared" ca="1" si="152"/>
        <v>5.7793504443599999E-2</v>
      </c>
      <c r="AM278" s="18">
        <f t="shared" ca="1" si="152"/>
        <v>6.0522634358000003E-2</v>
      </c>
      <c r="AN278" s="18">
        <f t="shared" ca="1" si="152"/>
        <v>6.3251764272400007E-2</v>
      </c>
      <c r="AO278" s="18">
        <f t="shared" ca="1" si="153"/>
        <v>6.598089418679999E-2</v>
      </c>
      <c r="AP278" s="18">
        <f t="shared" ca="1" si="153"/>
        <v>6.8710024101200001E-2</v>
      </c>
      <c r="AQ278" s="18">
        <f t="shared" ca="1" si="153"/>
        <v>7.1439154015600012E-2</v>
      </c>
      <c r="AR278" s="18">
        <f t="shared" ca="1" si="153"/>
        <v>7.4168283930000009E-2</v>
      </c>
      <c r="AS278" s="18">
        <f t="shared" ca="1" si="153"/>
        <v>7.6897413844399992E-2</v>
      </c>
      <c r="AT278" s="18">
        <f t="shared" ca="1" si="153"/>
        <v>7.9626543758800003E-2</v>
      </c>
      <c r="AU278" s="18">
        <f t="shared" ca="1" si="153"/>
        <v>8.2355673673200014E-2</v>
      </c>
      <c r="AV278" s="18">
        <f t="shared" ca="1" si="153"/>
        <v>8.5084803587600011E-2</v>
      </c>
      <c r="AW278" s="18">
        <f t="shared" ca="1" si="153"/>
        <v>8.7813933501999994E-2</v>
      </c>
      <c r="AX278" s="18">
        <f t="shared" ca="1" si="153"/>
        <v>9.0543063416399991E-2</v>
      </c>
      <c r="AY278" s="18">
        <f t="shared" ca="1" si="154"/>
        <v>9.3899511509378031E-2</v>
      </c>
      <c r="AZ278" s="18">
        <f t="shared" ca="1" si="154"/>
        <v>9.8510595959512143E-2</v>
      </c>
      <c r="BA278" s="18">
        <f t="shared" ca="1" si="154"/>
        <v>0.1037489985882243</v>
      </c>
      <c r="BB278" s="18">
        <f t="shared" ca="1" si="154"/>
        <v>0.10982382545504049</v>
      </c>
      <c r="BC278" s="18">
        <f t="shared" ca="1" si="154"/>
        <v>0.1181291169568008</v>
      </c>
      <c r="BD278" s="18">
        <f t="shared" ca="1" si="154"/>
        <v>0.12381353598336363</v>
      </c>
      <c r="BE278" s="18">
        <f t="shared" ca="1" si="154"/>
        <v>0</v>
      </c>
      <c r="BF278" s="18">
        <f t="shared" ca="1" si="154"/>
        <v>0</v>
      </c>
      <c r="BG278" s="18">
        <f t="shared" ca="1" si="154"/>
        <v>0</v>
      </c>
      <c r="BH278" s="18">
        <f t="shared" ca="1" si="154"/>
        <v>0</v>
      </c>
      <c r="BI278" s="18">
        <f t="shared" ca="1" si="154"/>
        <v>0</v>
      </c>
    </row>
    <row r="279" spans="8:61" x14ac:dyDescent="0.35">
      <c r="H279" s="2" t="str">
        <f t="shared" si="128"/>
        <v>ON_Solar_Storage</v>
      </c>
      <c r="I279">
        <f t="shared" si="122"/>
        <v>5</v>
      </c>
      <c r="J279">
        <f t="shared" si="129"/>
        <v>46</v>
      </c>
      <c r="K279" s="18">
        <f t="shared" ref="K279:T288" ca="1" si="155">IF(K$28&gt;$J279,0,OFFSET($K$2,$I279,$J279-K$28))</f>
        <v>0</v>
      </c>
      <c r="L279" s="18">
        <f t="shared" ca="1" si="155"/>
        <v>0</v>
      </c>
      <c r="M279" s="18">
        <f t="shared" ca="1" si="155"/>
        <v>0</v>
      </c>
      <c r="N279" s="18">
        <f t="shared" ca="1" si="155"/>
        <v>0</v>
      </c>
      <c r="O279" s="18">
        <f t="shared" ca="1" si="155"/>
        <v>0</v>
      </c>
      <c r="P279" s="18">
        <f t="shared" ca="1" si="155"/>
        <v>0</v>
      </c>
      <c r="Q279" s="18">
        <f t="shared" ca="1" si="155"/>
        <v>0</v>
      </c>
      <c r="R279" s="18">
        <f t="shared" ca="1" si="155"/>
        <v>0</v>
      </c>
      <c r="S279" s="18">
        <f t="shared" ca="1" si="155"/>
        <v>0</v>
      </c>
      <c r="T279" s="18">
        <f t="shared" ca="1" si="155"/>
        <v>0</v>
      </c>
      <c r="U279" s="18">
        <f t="shared" ref="U279:AD288" ca="1" si="156">IF(U$28&gt;$J279,0,OFFSET($K$2,$I279,$J279-U$28))</f>
        <v>0</v>
      </c>
      <c r="V279" s="18">
        <f t="shared" ca="1" si="156"/>
        <v>0</v>
      </c>
      <c r="W279" s="18">
        <f t="shared" ca="1" si="156"/>
        <v>0</v>
      </c>
      <c r="X279" s="18">
        <f t="shared" ca="1" si="156"/>
        <v>0</v>
      </c>
      <c r="Y279" s="18">
        <f t="shared" ca="1" si="156"/>
        <v>0</v>
      </c>
      <c r="Z279" s="18">
        <f t="shared" ca="1" si="156"/>
        <v>0</v>
      </c>
      <c r="AA279" s="18">
        <f t="shared" ca="1" si="156"/>
        <v>0</v>
      </c>
      <c r="AB279" s="18">
        <f t="shared" ca="1" si="156"/>
        <v>0</v>
      </c>
      <c r="AC279" s="18">
        <f t="shared" ca="1" si="156"/>
        <v>0</v>
      </c>
      <c r="AD279" s="18">
        <f t="shared" ca="1" si="156"/>
        <v>0</v>
      </c>
      <c r="AE279" s="18">
        <f t="shared" ref="AE279:AN288" ca="1" si="157">IF(AE$28&gt;$J279,0,OFFSET($K$2,$I279,$J279-AE$28))</f>
        <v>0</v>
      </c>
      <c r="AF279" s="18">
        <f t="shared" ca="1" si="157"/>
        <v>0</v>
      </c>
      <c r="AG279" s="18">
        <f t="shared" ca="1" si="157"/>
        <v>4.1418724957199997E-2</v>
      </c>
      <c r="AH279" s="18">
        <f t="shared" ca="1" si="157"/>
        <v>4.4147854871600001E-2</v>
      </c>
      <c r="AI279" s="18">
        <f t="shared" ca="1" si="157"/>
        <v>4.6876984785999998E-2</v>
      </c>
      <c r="AJ279" s="18">
        <f t="shared" ca="1" si="157"/>
        <v>4.9606114700400002E-2</v>
      </c>
      <c r="AK279" s="18">
        <f t="shared" ca="1" si="157"/>
        <v>5.2335244614799999E-2</v>
      </c>
      <c r="AL279" s="18">
        <f t="shared" ca="1" si="157"/>
        <v>5.5064374529200003E-2</v>
      </c>
      <c r="AM279" s="18">
        <f t="shared" ca="1" si="157"/>
        <v>5.7793504443599999E-2</v>
      </c>
      <c r="AN279" s="18">
        <f t="shared" ca="1" si="157"/>
        <v>6.0522634358000003E-2</v>
      </c>
      <c r="AO279" s="18">
        <f t="shared" ref="AO279:AX288" ca="1" si="158">IF(AO$28&gt;$J279,0,OFFSET($K$2,$I279,$J279-AO$28))</f>
        <v>6.3251764272400007E-2</v>
      </c>
      <c r="AP279" s="18">
        <f t="shared" ca="1" si="158"/>
        <v>6.598089418679999E-2</v>
      </c>
      <c r="AQ279" s="18">
        <f t="shared" ca="1" si="158"/>
        <v>6.8710024101200001E-2</v>
      </c>
      <c r="AR279" s="18">
        <f t="shared" ca="1" si="158"/>
        <v>7.1439154015600012E-2</v>
      </c>
      <c r="AS279" s="18">
        <f t="shared" ca="1" si="158"/>
        <v>7.4168283930000009E-2</v>
      </c>
      <c r="AT279" s="18">
        <f t="shared" ca="1" si="158"/>
        <v>7.6897413844399992E-2</v>
      </c>
      <c r="AU279" s="18">
        <f t="shared" ca="1" si="158"/>
        <v>7.9626543758800003E-2</v>
      </c>
      <c r="AV279" s="18">
        <f t="shared" ca="1" si="158"/>
        <v>8.2355673673200014E-2</v>
      </c>
      <c r="AW279" s="18">
        <f t="shared" ca="1" si="158"/>
        <v>8.5084803587600011E-2</v>
      </c>
      <c r="AX279" s="18">
        <f t="shared" ca="1" si="158"/>
        <v>8.7813933501999994E-2</v>
      </c>
      <c r="AY279" s="18">
        <f t="shared" ref="AY279:BI288" ca="1" si="159">IF(AY$28&gt;$J279,0,OFFSET($K$2,$I279,$J279-AY$28))</f>
        <v>9.0543063416399991E-2</v>
      </c>
      <c r="AZ279" s="18">
        <f t="shared" ca="1" si="159"/>
        <v>9.3899511509378031E-2</v>
      </c>
      <c r="BA279" s="18">
        <f t="shared" ca="1" si="159"/>
        <v>9.8510595959512143E-2</v>
      </c>
      <c r="BB279" s="18">
        <f t="shared" ca="1" si="159"/>
        <v>0.1037489985882243</v>
      </c>
      <c r="BC279" s="18">
        <f t="shared" ca="1" si="159"/>
        <v>0.10982382545504049</v>
      </c>
      <c r="BD279" s="18">
        <f t="shared" ca="1" si="159"/>
        <v>0.1181291169568008</v>
      </c>
      <c r="BE279" s="18">
        <f t="shared" ca="1" si="159"/>
        <v>0.12381353598336363</v>
      </c>
      <c r="BF279" s="18">
        <f t="shared" ca="1" si="159"/>
        <v>0</v>
      </c>
      <c r="BG279" s="18">
        <f t="shared" ca="1" si="159"/>
        <v>0</v>
      </c>
      <c r="BH279" s="18">
        <f t="shared" ca="1" si="159"/>
        <v>0</v>
      </c>
      <c r="BI279" s="18">
        <f t="shared" ca="1" si="159"/>
        <v>0</v>
      </c>
    </row>
    <row r="280" spans="8:61" x14ac:dyDescent="0.35">
      <c r="H280" s="2" t="str">
        <f t="shared" si="128"/>
        <v>ON_Solar_Storage</v>
      </c>
      <c r="I280">
        <f t="shared" ref="I280:I343" si="160">IF(J279=$I$26,I279+1,I279)</f>
        <v>5</v>
      </c>
      <c r="J280">
        <f t="shared" si="129"/>
        <v>47</v>
      </c>
      <c r="K280" s="18">
        <f t="shared" ca="1" si="155"/>
        <v>0</v>
      </c>
      <c r="L280" s="18">
        <f t="shared" ca="1" si="155"/>
        <v>0</v>
      </c>
      <c r="M280" s="18">
        <f t="shared" ca="1" si="155"/>
        <v>0</v>
      </c>
      <c r="N280" s="18">
        <f t="shared" ca="1" si="155"/>
        <v>0</v>
      </c>
      <c r="O280" s="18">
        <f t="shared" ca="1" si="155"/>
        <v>0</v>
      </c>
      <c r="P280" s="18">
        <f t="shared" ca="1" si="155"/>
        <v>0</v>
      </c>
      <c r="Q280" s="18">
        <f t="shared" ca="1" si="155"/>
        <v>0</v>
      </c>
      <c r="R280" s="18">
        <f t="shared" ca="1" si="155"/>
        <v>0</v>
      </c>
      <c r="S280" s="18">
        <f t="shared" ca="1" si="155"/>
        <v>0</v>
      </c>
      <c r="T280" s="18">
        <f t="shared" ca="1" si="155"/>
        <v>0</v>
      </c>
      <c r="U280" s="18">
        <f t="shared" ca="1" si="156"/>
        <v>0</v>
      </c>
      <c r="V280" s="18">
        <f t="shared" ca="1" si="156"/>
        <v>0</v>
      </c>
      <c r="W280" s="18">
        <f t="shared" ca="1" si="156"/>
        <v>0</v>
      </c>
      <c r="X280" s="18">
        <f t="shared" ca="1" si="156"/>
        <v>0</v>
      </c>
      <c r="Y280" s="18">
        <f t="shared" ca="1" si="156"/>
        <v>0</v>
      </c>
      <c r="Z280" s="18">
        <f t="shared" ca="1" si="156"/>
        <v>0</v>
      </c>
      <c r="AA280" s="18">
        <f t="shared" ca="1" si="156"/>
        <v>0</v>
      </c>
      <c r="AB280" s="18">
        <f t="shared" ca="1" si="156"/>
        <v>0</v>
      </c>
      <c r="AC280" s="18">
        <f t="shared" ca="1" si="156"/>
        <v>0</v>
      </c>
      <c r="AD280" s="18">
        <f t="shared" ca="1" si="156"/>
        <v>0</v>
      </c>
      <c r="AE280" s="18">
        <f t="shared" ca="1" si="157"/>
        <v>0</v>
      </c>
      <c r="AF280" s="18">
        <f t="shared" ca="1" si="157"/>
        <v>0</v>
      </c>
      <c r="AG280" s="18">
        <f t="shared" ca="1" si="157"/>
        <v>0</v>
      </c>
      <c r="AH280" s="18">
        <f t="shared" ca="1" si="157"/>
        <v>4.1418724957199997E-2</v>
      </c>
      <c r="AI280" s="18">
        <f t="shared" ca="1" si="157"/>
        <v>4.4147854871600001E-2</v>
      </c>
      <c r="AJ280" s="18">
        <f t="shared" ca="1" si="157"/>
        <v>4.6876984785999998E-2</v>
      </c>
      <c r="AK280" s="18">
        <f t="shared" ca="1" si="157"/>
        <v>4.9606114700400002E-2</v>
      </c>
      <c r="AL280" s="18">
        <f t="shared" ca="1" si="157"/>
        <v>5.2335244614799999E-2</v>
      </c>
      <c r="AM280" s="18">
        <f t="shared" ca="1" si="157"/>
        <v>5.5064374529200003E-2</v>
      </c>
      <c r="AN280" s="18">
        <f t="shared" ca="1" si="157"/>
        <v>5.7793504443599999E-2</v>
      </c>
      <c r="AO280" s="18">
        <f t="shared" ca="1" si="158"/>
        <v>6.0522634358000003E-2</v>
      </c>
      <c r="AP280" s="18">
        <f t="shared" ca="1" si="158"/>
        <v>6.3251764272400007E-2</v>
      </c>
      <c r="AQ280" s="18">
        <f t="shared" ca="1" si="158"/>
        <v>6.598089418679999E-2</v>
      </c>
      <c r="AR280" s="18">
        <f t="shared" ca="1" si="158"/>
        <v>6.8710024101200001E-2</v>
      </c>
      <c r="AS280" s="18">
        <f t="shared" ca="1" si="158"/>
        <v>7.1439154015600012E-2</v>
      </c>
      <c r="AT280" s="18">
        <f t="shared" ca="1" si="158"/>
        <v>7.4168283930000009E-2</v>
      </c>
      <c r="AU280" s="18">
        <f t="shared" ca="1" si="158"/>
        <v>7.6897413844399992E-2</v>
      </c>
      <c r="AV280" s="18">
        <f t="shared" ca="1" si="158"/>
        <v>7.9626543758800003E-2</v>
      </c>
      <c r="AW280" s="18">
        <f t="shared" ca="1" si="158"/>
        <v>8.2355673673200014E-2</v>
      </c>
      <c r="AX280" s="18">
        <f t="shared" ca="1" si="158"/>
        <v>8.5084803587600011E-2</v>
      </c>
      <c r="AY280" s="18">
        <f t="shared" ca="1" si="159"/>
        <v>8.7813933501999994E-2</v>
      </c>
      <c r="AZ280" s="18">
        <f t="shared" ca="1" si="159"/>
        <v>9.0543063416399991E-2</v>
      </c>
      <c r="BA280" s="18">
        <f t="shared" ca="1" si="159"/>
        <v>9.3899511509378031E-2</v>
      </c>
      <c r="BB280" s="18">
        <f t="shared" ca="1" si="159"/>
        <v>9.8510595959512143E-2</v>
      </c>
      <c r="BC280" s="18">
        <f t="shared" ca="1" si="159"/>
        <v>0.1037489985882243</v>
      </c>
      <c r="BD280" s="18">
        <f t="shared" ca="1" si="159"/>
        <v>0.10982382545504049</v>
      </c>
      <c r="BE280" s="18">
        <f t="shared" ca="1" si="159"/>
        <v>0.1181291169568008</v>
      </c>
      <c r="BF280" s="18">
        <f t="shared" ca="1" si="159"/>
        <v>0.12381353598336363</v>
      </c>
      <c r="BG280" s="18">
        <f t="shared" ca="1" si="159"/>
        <v>0</v>
      </c>
      <c r="BH280" s="18">
        <f t="shared" ca="1" si="159"/>
        <v>0</v>
      </c>
      <c r="BI280" s="18">
        <f t="shared" ca="1" si="159"/>
        <v>0</v>
      </c>
    </row>
    <row r="281" spans="8:61" x14ac:dyDescent="0.35">
      <c r="H281" s="2" t="str">
        <f t="shared" si="128"/>
        <v>ON_Solar_Storage</v>
      </c>
      <c r="I281">
        <f t="shared" si="160"/>
        <v>5</v>
      </c>
      <c r="J281">
        <f t="shared" si="129"/>
        <v>48</v>
      </c>
      <c r="K281" s="18">
        <f t="shared" ca="1" si="155"/>
        <v>0</v>
      </c>
      <c r="L281" s="18">
        <f t="shared" ca="1" si="155"/>
        <v>0</v>
      </c>
      <c r="M281" s="18">
        <f t="shared" ca="1" si="155"/>
        <v>0</v>
      </c>
      <c r="N281" s="18">
        <f t="shared" ca="1" si="155"/>
        <v>0</v>
      </c>
      <c r="O281" s="18">
        <f t="shared" ca="1" si="155"/>
        <v>0</v>
      </c>
      <c r="P281" s="18">
        <f t="shared" ca="1" si="155"/>
        <v>0</v>
      </c>
      <c r="Q281" s="18">
        <f t="shared" ca="1" si="155"/>
        <v>0</v>
      </c>
      <c r="R281" s="18">
        <f t="shared" ca="1" si="155"/>
        <v>0</v>
      </c>
      <c r="S281" s="18">
        <f t="shared" ca="1" si="155"/>
        <v>0</v>
      </c>
      <c r="T281" s="18">
        <f t="shared" ca="1" si="155"/>
        <v>0</v>
      </c>
      <c r="U281" s="18">
        <f t="shared" ca="1" si="156"/>
        <v>0</v>
      </c>
      <c r="V281" s="18">
        <f t="shared" ca="1" si="156"/>
        <v>0</v>
      </c>
      <c r="W281" s="18">
        <f t="shared" ca="1" si="156"/>
        <v>0</v>
      </c>
      <c r="X281" s="18">
        <f t="shared" ca="1" si="156"/>
        <v>0</v>
      </c>
      <c r="Y281" s="18">
        <f t="shared" ca="1" si="156"/>
        <v>0</v>
      </c>
      <c r="Z281" s="18">
        <f t="shared" ca="1" si="156"/>
        <v>0</v>
      </c>
      <c r="AA281" s="18">
        <f t="shared" ca="1" si="156"/>
        <v>0</v>
      </c>
      <c r="AB281" s="18">
        <f t="shared" ca="1" si="156"/>
        <v>0</v>
      </c>
      <c r="AC281" s="18">
        <f t="shared" ca="1" si="156"/>
        <v>0</v>
      </c>
      <c r="AD281" s="18">
        <f t="shared" ca="1" si="156"/>
        <v>0</v>
      </c>
      <c r="AE281" s="18">
        <f t="shared" ca="1" si="157"/>
        <v>0</v>
      </c>
      <c r="AF281" s="18">
        <f t="shared" ca="1" si="157"/>
        <v>0</v>
      </c>
      <c r="AG281" s="18">
        <f t="shared" ca="1" si="157"/>
        <v>0</v>
      </c>
      <c r="AH281" s="18">
        <f t="shared" ca="1" si="157"/>
        <v>0</v>
      </c>
      <c r="AI281" s="18">
        <f t="shared" ca="1" si="157"/>
        <v>4.1418724957199997E-2</v>
      </c>
      <c r="AJ281" s="18">
        <f t="shared" ca="1" si="157"/>
        <v>4.4147854871600001E-2</v>
      </c>
      <c r="AK281" s="18">
        <f t="shared" ca="1" si="157"/>
        <v>4.6876984785999998E-2</v>
      </c>
      <c r="AL281" s="18">
        <f t="shared" ca="1" si="157"/>
        <v>4.9606114700400002E-2</v>
      </c>
      <c r="AM281" s="18">
        <f t="shared" ca="1" si="157"/>
        <v>5.2335244614799999E-2</v>
      </c>
      <c r="AN281" s="18">
        <f t="shared" ca="1" si="157"/>
        <v>5.5064374529200003E-2</v>
      </c>
      <c r="AO281" s="18">
        <f t="shared" ca="1" si="158"/>
        <v>5.7793504443599999E-2</v>
      </c>
      <c r="AP281" s="18">
        <f t="shared" ca="1" si="158"/>
        <v>6.0522634358000003E-2</v>
      </c>
      <c r="AQ281" s="18">
        <f t="shared" ca="1" si="158"/>
        <v>6.3251764272400007E-2</v>
      </c>
      <c r="AR281" s="18">
        <f t="shared" ca="1" si="158"/>
        <v>6.598089418679999E-2</v>
      </c>
      <c r="AS281" s="18">
        <f t="shared" ca="1" si="158"/>
        <v>6.8710024101200001E-2</v>
      </c>
      <c r="AT281" s="18">
        <f t="shared" ca="1" si="158"/>
        <v>7.1439154015600012E-2</v>
      </c>
      <c r="AU281" s="18">
        <f t="shared" ca="1" si="158"/>
        <v>7.4168283930000009E-2</v>
      </c>
      <c r="AV281" s="18">
        <f t="shared" ca="1" si="158"/>
        <v>7.6897413844399992E-2</v>
      </c>
      <c r="AW281" s="18">
        <f t="shared" ca="1" si="158"/>
        <v>7.9626543758800003E-2</v>
      </c>
      <c r="AX281" s="18">
        <f t="shared" ca="1" si="158"/>
        <v>8.2355673673200014E-2</v>
      </c>
      <c r="AY281" s="18">
        <f t="shared" ca="1" si="159"/>
        <v>8.5084803587600011E-2</v>
      </c>
      <c r="AZ281" s="18">
        <f t="shared" ca="1" si="159"/>
        <v>8.7813933501999994E-2</v>
      </c>
      <c r="BA281" s="18">
        <f t="shared" ca="1" si="159"/>
        <v>9.0543063416399991E-2</v>
      </c>
      <c r="BB281" s="18">
        <f t="shared" ca="1" si="159"/>
        <v>9.3899511509378031E-2</v>
      </c>
      <c r="BC281" s="18">
        <f t="shared" ca="1" si="159"/>
        <v>9.8510595959512143E-2</v>
      </c>
      <c r="BD281" s="18">
        <f t="shared" ca="1" si="159"/>
        <v>0.1037489985882243</v>
      </c>
      <c r="BE281" s="18">
        <f t="shared" ca="1" si="159"/>
        <v>0.10982382545504049</v>
      </c>
      <c r="BF281" s="18">
        <f t="shared" ca="1" si="159"/>
        <v>0.1181291169568008</v>
      </c>
      <c r="BG281" s="18">
        <f t="shared" ca="1" si="159"/>
        <v>0.12381353598336363</v>
      </c>
      <c r="BH281" s="18">
        <f t="shared" ca="1" si="159"/>
        <v>0</v>
      </c>
      <c r="BI281" s="18">
        <f t="shared" ca="1" si="159"/>
        <v>0</v>
      </c>
    </row>
    <row r="282" spans="8:61" x14ac:dyDescent="0.35">
      <c r="H282" s="2" t="str">
        <f t="shared" si="128"/>
        <v>ON_Solar_Storage</v>
      </c>
      <c r="I282">
        <f t="shared" si="160"/>
        <v>5</v>
      </c>
      <c r="J282">
        <f t="shared" si="129"/>
        <v>49</v>
      </c>
      <c r="K282" s="18">
        <f t="shared" ca="1" si="155"/>
        <v>0</v>
      </c>
      <c r="L282" s="18">
        <f t="shared" ca="1" si="155"/>
        <v>0</v>
      </c>
      <c r="M282" s="18">
        <f t="shared" ca="1" si="155"/>
        <v>0</v>
      </c>
      <c r="N282" s="18">
        <f t="shared" ca="1" si="155"/>
        <v>0</v>
      </c>
      <c r="O282" s="18">
        <f t="shared" ca="1" si="155"/>
        <v>0</v>
      </c>
      <c r="P282" s="18">
        <f t="shared" ca="1" si="155"/>
        <v>0</v>
      </c>
      <c r="Q282" s="18">
        <f t="shared" ca="1" si="155"/>
        <v>0</v>
      </c>
      <c r="R282" s="18">
        <f t="shared" ca="1" si="155"/>
        <v>0</v>
      </c>
      <c r="S282" s="18">
        <f t="shared" ca="1" si="155"/>
        <v>0</v>
      </c>
      <c r="T282" s="18">
        <f t="shared" ca="1" si="155"/>
        <v>0</v>
      </c>
      <c r="U282" s="18">
        <f t="shared" ca="1" si="156"/>
        <v>0</v>
      </c>
      <c r="V282" s="18">
        <f t="shared" ca="1" si="156"/>
        <v>0</v>
      </c>
      <c r="W282" s="18">
        <f t="shared" ca="1" si="156"/>
        <v>0</v>
      </c>
      <c r="X282" s="18">
        <f t="shared" ca="1" si="156"/>
        <v>0</v>
      </c>
      <c r="Y282" s="18">
        <f t="shared" ca="1" si="156"/>
        <v>0</v>
      </c>
      <c r="Z282" s="18">
        <f t="shared" ca="1" si="156"/>
        <v>0</v>
      </c>
      <c r="AA282" s="18">
        <f t="shared" ca="1" si="156"/>
        <v>0</v>
      </c>
      <c r="AB282" s="18">
        <f t="shared" ca="1" si="156"/>
        <v>0</v>
      </c>
      <c r="AC282" s="18">
        <f t="shared" ca="1" si="156"/>
        <v>0</v>
      </c>
      <c r="AD282" s="18">
        <f t="shared" ca="1" si="156"/>
        <v>0</v>
      </c>
      <c r="AE282" s="18">
        <f t="shared" ca="1" si="157"/>
        <v>0</v>
      </c>
      <c r="AF282" s="18">
        <f t="shared" ca="1" si="157"/>
        <v>0</v>
      </c>
      <c r="AG282" s="18">
        <f t="shared" ca="1" si="157"/>
        <v>0</v>
      </c>
      <c r="AH282" s="18">
        <f t="shared" ca="1" si="157"/>
        <v>0</v>
      </c>
      <c r="AI282" s="18">
        <f t="shared" ca="1" si="157"/>
        <v>0</v>
      </c>
      <c r="AJ282" s="18">
        <f t="shared" ca="1" si="157"/>
        <v>4.1418724957199997E-2</v>
      </c>
      <c r="AK282" s="18">
        <f t="shared" ca="1" si="157"/>
        <v>4.4147854871600001E-2</v>
      </c>
      <c r="AL282" s="18">
        <f t="shared" ca="1" si="157"/>
        <v>4.6876984785999998E-2</v>
      </c>
      <c r="AM282" s="18">
        <f t="shared" ca="1" si="157"/>
        <v>4.9606114700400002E-2</v>
      </c>
      <c r="AN282" s="18">
        <f t="shared" ca="1" si="157"/>
        <v>5.2335244614799999E-2</v>
      </c>
      <c r="AO282" s="18">
        <f t="shared" ca="1" si="158"/>
        <v>5.5064374529200003E-2</v>
      </c>
      <c r="AP282" s="18">
        <f t="shared" ca="1" si="158"/>
        <v>5.7793504443599999E-2</v>
      </c>
      <c r="AQ282" s="18">
        <f t="shared" ca="1" si="158"/>
        <v>6.0522634358000003E-2</v>
      </c>
      <c r="AR282" s="18">
        <f t="shared" ca="1" si="158"/>
        <v>6.3251764272400007E-2</v>
      </c>
      <c r="AS282" s="18">
        <f t="shared" ca="1" si="158"/>
        <v>6.598089418679999E-2</v>
      </c>
      <c r="AT282" s="18">
        <f t="shared" ca="1" si="158"/>
        <v>6.8710024101200001E-2</v>
      </c>
      <c r="AU282" s="18">
        <f t="shared" ca="1" si="158"/>
        <v>7.1439154015600012E-2</v>
      </c>
      <c r="AV282" s="18">
        <f t="shared" ca="1" si="158"/>
        <v>7.4168283930000009E-2</v>
      </c>
      <c r="AW282" s="18">
        <f t="shared" ca="1" si="158"/>
        <v>7.6897413844399992E-2</v>
      </c>
      <c r="AX282" s="18">
        <f t="shared" ca="1" si="158"/>
        <v>7.9626543758800003E-2</v>
      </c>
      <c r="AY282" s="18">
        <f t="shared" ca="1" si="159"/>
        <v>8.2355673673200014E-2</v>
      </c>
      <c r="AZ282" s="18">
        <f t="shared" ca="1" si="159"/>
        <v>8.5084803587600011E-2</v>
      </c>
      <c r="BA282" s="18">
        <f t="shared" ca="1" si="159"/>
        <v>8.7813933501999994E-2</v>
      </c>
      <c r="BB282" s="18">
        <f t="shared" ca="1" si="159"/>
        <v>9.0543063416399991E-2</v>
      </c>
      <c r="BC282" s="18">
        <f t="shared" ca="1" si="159"/>
        <v>9.3899511509378031E-2</v>
      </c>
      <c r="BD282" s="18">
        <f t="shared" ca="1" si="159"/>
        <v>9.8510595959512143E-2</v>
      </c>
      <c r="BE282" s="18">
        <f t="shared" ca="1" si="159"/>
        <v>0.1037489985882243</v>
      </c>
      <c r="BF282" s="18">
        <f t="shared" ca="1" si="159"/>
        <v>0.10982382545504049</v>
      </c>
      <c r="BG282" s="18">
        <f t="shared" ca="1" si="159"/>
        <v>0.1181291169568008</v>
      </c>
      <c r="BH282" s="18">
        <f t="shared" ca="1" si="159"/>
        <v>0.12381353598336363</v>
      </c>
      <c r="BI282" s="18">
        <f t="shared" ca="1" si="159"/>
        <v>0</v>
      </c>
    </row>
    <row r="283" spans="8:61" x14ac:dyDescent="0.35">
      <c r="H283" s="2" t="str">
        <f t="shared" si="128"/>
        <v>ON_Solar_Storage</v>
      </c>
      <c r="I283">
        <f t="shared" si="160"/>
        <v>5</v>
      </c>
      <c r="J283">
        <f t="shared" si="129"/>
        <v>50</v>
      </c>
      <c r="K283" s="18">
        <f t="shared" ca="1" si="155"/>
        <v>0</v>
      </c>
      <c r="L283" s="18">
        <f t="shared" ca="1" si="155"/>
        <v>0</v>
      </c>
      <c r="M283" s="18">
        <f t="shared" ca="1" si="155"/>
        <v>0</v>
      </c>
      <c r="N283" s="18">
        <f t="shared" ca="1" si="155"/>
        <v>0</v>
      </c>
      <c r="O283" s="18">
        <f t="shared" ca="1" si="155"/>
        <v>0</v>
      </c>
      <c r="P283" s="18">
        <f t="shared" ca="1" si="155"/>
        <v>0</v>
      </c>
      <c r="Q283" s="18">
        <f t="shared" ca="1" si="155"/>
        <v>0</v>
      </c>
      <c r="R283" s="18">
        <f t="shared" ca="1" si="155"/>
        <v>0</v>
      </c>
      <c r="S283" s="18">
        <f t="shared" ca="1" si="155"/>
        <v>0</v>
      </c>
      <c r="T283" s="18">
        <f t="shared" ca="1" si="155"/>
        <v>0</v>
      </c>
      <c r="U283" s="18">
        <f t="shared" ca="1" si="156"/>
        <v>0</v>
      </c>
      <c r="V283" s="18">
        <f t="shared" ca="1" si="156"/>
        <v>0</v>
      </c>
      <c r="W283" s="18">
        <f t="shared" ca="1" si="156"/>
        <v>0</v>
      </c>
      <c r="X283" s="18">
        <f t="shared" ca="1" si="156"/>
        <v>0</v>
      </c>
      <c r="Y283" s="18">
        <f t="shared" ca="1" si="156"/>
        <v>0</v>
      </c>
      <c r="Z283" s="18">
        <f t="shared" ca="1" si="156"/>
        <v>0</v>
      </c>
      <c r="AA283" s="18">
        <f t="shared" ca="1" si="156"/>
        <v>0</v>
      </c>
      <c r="AB283" s="18">
        <f t="shared" ca="1" si="156"/>
        <v>0</v>
      </c>
      <c r="AC283" s="18">
        <f t="shared" ca="1" si="156"/>
        <v>0</v>
      </c>
      <c r="AD283" s="18">
        <f t="shared" ca="1" si="156"/>
        <v>0</v>
      </c>
      <c r="AE283" s="18">
        <f t="shared" ca="1" si="157"/>
        <v>0</v>
      </c>
      <c r="AF283" s="18">
        <f t="shared" ca="1" si="157"/>
        <v>0</v>
      </c>
      <c r="AG283" s="18">
        <f t="shared" ca="1" si="157"/>
        <v>0</v>
      </c>
      <c r="AH283" s="18">
        <f t="shared" ca="1" si="157"/>
        <v>0</v>
      </c>
      <c r="AI283" s="18">
        <f t="shared" ca="1" si="157"/>
        <v>0</v>
      </c>
      <c r="AJ283" s="18">
        <f t="shared" ca="1" si="157"/>
        <v>0</v>
      </c>
      <c r="AK283" s="18">
        <f t="shared" ca="1" si="157"/>
        <v>4.1418724957199997E-2</v>
      </c>
      <c r="AL283" s="18">
        <f t="shared" ca="1" si="157"/>
        <v>4.4147854871600001E-2</v>
      </c>
      <c r="AM283" s="18">
        <f t="shared" ca="1" si="157"/>
        <v>4.6876984785999998E-2</v>
      </c>
      <c r="AN283" s="18">
        <f t="shared" ca="1" si="157"/>
        <v>4.9606114700400002E-2</v>
      </c>
      <c r="AO283" s="18">
        <f t="shared" ca="1" si="158"/>
        <v>5.2335244614799999E-2</v>
      </c>
      <c r="AP283" s="18">
        <f t="shared" ca="1" si="158"/>
        <v>5.5064374529200003E-2</v>
      </c>
      <c r="AQ283" s="18">
        <f t="shared" ca="1" si="158"/>
        <v>5.7793504443599999E-2</v>
      </c>
      <c r="AR283" s="18">
        <f t="shared" ca="1" si="158"/>
        <v>6.0522634358000003E-2</v>
      </c>
      <c r="AS283" s="18">
        <f t="shared" ca="1" si="158"/>
        <v>6.3251764272400007E-2</v>
      </c>
      <c r="AT283" s="18">
        <f t="shared" ca="1" si="158"/>
        <v>6.598089418679999E-2</v>
      </c>
      <c r="AU283" s="18">
        <f t="shared" ca="1" si="158"/>
        <v>6.8710024101200001E-2</v>
      </c>
      <c r="AV283" s="18">
        <f t="shared" ca="1" si="158"/>
        <v>7.1439154015600012E-2</v>
      </c>
      <c r="AW283" s="18">
        <f t="shared" ca="1" si="158"/>
        <v>7.4168283930000009E-2</v>
      </c>
      <c r="AX283" s="18">
        <f t="shared" ca="1" si="158"/>
        <v>7.6897413844399992E-2</v>
      </c>
      <c r="AY283" s="18">
        <f t="shared" ca="1" si="159"/>
        <v>7.9626543758800003E-2</v>
      </c>
      <c r="AZ283" s="18">
        <f t="shared" ca="1" si="159"/>
        <v>8.2355673673200014E-2</v>
      </c>
      <c r="BA283" s="18">
        <f t="shared" ca="1" si="159"/>
        <v>8.5084803587600011E-2</v>
      </c>
      <c r="BB283" s="18">
        <f t="shared" ca="1" si="159"/>
        <v>8.7813933501999994E-2</v>
      </c>
      <c r="BC283" s="18">
        <f t="shared" ca="1" si="159"/>
        <v>9.0543063416399991E-2</v>
      </c>
      <c r="BD283" s="18">
        <f t="shared" ca="1" si="159"/>
        <v>9.3899511509378031E-2</v>
      </c>
      <c r="BE283" s="18">
        <f t="shared" ca="1" si="159"/>
        <v>9.8510595959512143E-2</v>
      </c>
      <c r="BF283" s="18">
        <f t="shared" ca="1" si="159"/>
        <v>0.1037489985882243</v>
      </c>
      <c r="BG283" s="18">
        <f t="shared" ca="1" si="159"/>
        <v>0.10982382545504049</v>
      </c>
      <c r="BH283" s="18">
        <f t="shared" ca="1" si="159"/>
        <v>0.1181291169568008</v>
      </c>
      <c r="BI283" s="18">
        <f t="shared" ca="1" si="159"/>
        <v>0.12381353598336363</v>
      </c>
    </row>
    <row r="284" spans="8:61" x14ac:dyDescent="0.35">
      <c r="H284" s="2" t="str">
        <f t="shared" si="128"/>
        <v>ON_Wind_Solar_Storage</v>
      </c>
      <c r="I284">
        <f t="shared" si="160"/>
        <v>6</v>
      </c>
      <c r="J284">
        <f t="shared" si="129"/>
        <v>0</v>
      </c>
      <c r="K284" s="18">
        <f t="shared" ca="1" si="155"/>
        <v>0.11736527014289697</v>
      </c>
      <c r="L284" s="18">
        <f t="shared" ca="1" si="155"/>
        <v>0</v>
      </c>
      <c r="M284" s="18">
        <f t="shared" ca="1" si="155"/>
        <v>0</v>
      </c>
      <c r="N284" s="18">
        <f t="shared" ca="1" si="155"/>
        <v>0</v>
      </c>
      <c r="O284" s="18">
        <f t="shared" ca="1" si="155"/>
        <v>0</v>
      </c>
      <c r="P284" s="18">
        <f t="shared" ca="1" si="155"/>
        <v>0</v>
      </c>
      <c r="Q284" s="18">
        <f t="shared" ca="1" si="155"/>
        <v>0</v>
      </c>
      <c r="R284" s="18">
        <f t="shared" ca="1" si="155"/>
        <v>0</v>
      </c>
      <c r="S284" s="18">
        <f t="shared" ca="1" si="155"/>
        <v>0</v>
      </c>
      <c r="T284" s="18">
        <f t="shared" ca="1" si="155"/>
        <v>0</v>
      </c>
      <c r="U284" s="18">
        <f t="shared" ca="1" si="156"/>
        <v>0</v>
      </c>
      <c r="V284" s="18">
        <f t="shared" ca="1" si="156"/>
        <v>0</v>
      </c>
      <c r="W284" s="18">
        <f t="shared" ca="1" si="156"/>
        <v>0</v>
      </c>
      <c r="X284" s="18">
        <f t="shared" ca="1" si="156"/>
        <v>0</v>
      </c>
      <c r="Y284" s="18">
        <f t="shared" ca="1" si="156"/>
        <v>0</v>
      </c>
      <c r="Z284" s="18">
        <f t="shared" ca="1" si="156"/>
        <v>0</v>
      </c>
      <c r="AA284" s="18">
        <f t="shared" ca="1" si="156"/>
        <v>0</v>
      </c>
      <c r="AB284" s="18">
        <f t="shared" ca="1" si="156"/>
        <v>0</v>
      </c>
      <c r="AC284" s="18">
        <f t="shared" ca="1" si="156"/>
        <v>0</v>
      </c>
      <c r="AD284" s="18">
        <f t="shared" ca="1" si="156"/>
        <v>0</v>
      </c>
      <c r="AE284" s="18">
        <f t="shared" ca="1" si="157"/>
        <v>0</v>
      </c>
      <c r="AF284" s="18">
        <f t="shared" ca="1" si="157"/>
        <v>0</v>
      </c>
      <c r="AG284" s="18">
        <f t="shared" ca="1" si="157"/>
        <v>0</v>
      </c>
      <c r="AH284" s="18">
        <f t="shared" ca="1" si="157"/>
        <v>0</v>
      </c>
      <c r="AI284" s="18">
        <f t="shared" ca="1" si="157"/>
        <v>0</v>
      </c>
      <c r="AJ284" s="18">
        <f t="shared" ca="1" si="157"/>
        <v>0</v>
      </c>
      <c r="AK284" s="18">
        <f t="shared" ca="1" si="157"/>
        <v>0</v>
      </c>
      <c r="AL284" s="18">
        <f t="shared" ca="1" si="157"/>
        <v>0</v>
      </c>
      <c r="AM284" s="18">
        <f t="shared" ca="1" si="157"/>
        <v>0</v>
      </c>
      <c r="AN284" s="18">
        <f t="shared" ca="1" si="157"/>
        <v>0</v>
      </c>
      <c r="AO284" s="18">
        <f t="shared" ca="1" si="158"/>
        <v>0</v>
      </c>
      <c r="AP284" s="18">
        <f t="shared" ca="1" si="158"/>
        <v>0</v>
      </c>
      <c r="AQ284" s="18">
        <f t="shared" ca="1" si="158"/>
        <v>0</v>
      </c>
      <c r="AR284" s="18">
        <f t="shared" ca="1" si="158"/>
        <v>0</v>
      </c>
      <c r="AS284" s="18">
        <f t="shared" ca="1" si="158"/>
        <v>0</v>
      </c>
      <c r="AT284" s="18">
        <f t="shared" ca="1" si="158"/>
        <v>0</v>
      </c>
      <c r="AU284" s="18">
        <f t="shared" ca="1" si="158"/>
        <v>0</v>
      </c>
      <c r="AV284" s="18">
        <f t="shared" ca="1" si="158"/>
        <v>0</v>
      </c>
      <c r="AW284" s="18">
        <f t="shared" ca="1" si="158"/>
        <v>0</v>
      </c>
      <c r="AX284" s="18">
        <f t="shared" ca="1" si="158"/>
        <v>0</v>
      </c>
      <c r="AY284" s="18">
        <f t="shared" ca="1" si="159"/>
        <v>0</v>
      </c>
      <c r="AZ284" s="18">
        <f t="shared" ca="1" si="159"/>
        <v>0</v>
      </c>
      <c r="BA284" s="18">
        <f t="shared" ca="1" si="159"/>
        <v>0</v>
      </c>
      <c r="BB284" s="18">
        <f t="shared" ca="1" si="159"/>
        <v>0</v>
      </c>
      <c r="BC284" s="18">
        <f t="shared" ca="1" si="159"/>
        <v>0</v>
      </c>
      <c r="BD284" s="18">
        <f t="shared" ca="1" si="159"/>
        <v>0</v>
      </c>
      <c r="BE284" s="18">
        <f t="shared" ca="1" si="159"/>
        <v>0</v>
      </c>
      <c r="BF284" s="18">
        <f t="shared" ca="1" si="159"/>
        <v>0</v>
      </c>
      <c r="BG284" s="18">
        <f t="shared" ca="1" si="159"/>
        <v>0</v>
      </c>
      <c r="BH284" s="18">
        <f t="shared" ca="1" si="159"/>
        <v>0</v>
      </c>
      <c r="BI284" s="18">
        <f t="shared" ca="1" si="159"/>
        <v>0</v>
      </c>
    </row>
    <row r="285" spans="8:61" x14ac:dyDescent="0.35">
      <c r="H285" s="2" t="str">
        <f t="shared" ref="H285:H348" si="161">INDEX($A$3:$A$22,I285,0)</f>
        <v>ON_Wind_Solar_Storage</v>
      </c>
      <c r="I285">
        <f t="shared" si="160"/>
        <v>6</v>
      </c>
      <c r="J285">
        <f t="shared" si="129"/>
        <v>1</v>
      </c>
      <c r="K285" s="18">
        <f t="shared" ca="1" si="155"/>
        <v>0.11213570610206747</v>
      </c>
      <c r="L285" s="18">
        <f t="shared" ca="1" si="155"/>
        <v>0.11736527014289697</v>
      </c>
      <c r="M285" s="18">
        <f t="shared" ca="1" si="155"/>
        <v>0</v>
      </c>
      <c r="N285" s="18">
        <f t="shared" ca="1" si="155"/>
        <v>0</v>
      </c>
      <c r="O285" s="18">
        <f t="shared" ca="1" si="155"/>
        <v>0</v>
      </c>
      <c r="P285" s="18">
        <f t="shared" ca="1" si="155"/>
        <v>0</v>
      </c>
      <c r="Q285" s="18">
        <f t="shared" ca="1" si="155"/>
        <v>0</v>
      </c>
      <c r="R285" s="18">
        <f t="shared" ca="1" si="155"/>
        <v>0</v>
      </c>
      <c r="S285" s="18">
        <f t="shared" ca="1" si="155"/>
        <v>0</v>
      </c>
      <c r="T285" s="18">
        <f t="shared" ca="1" si="155"/>
        <v>0</v>
      </c>
      <c r="U285" s="18">
        <f t="shared" ca="1" si="156"/>
        <v>0</v>
      </c>
      <c r="V285" s="18">
        <f t="shared" ca="1" si="156"/>
        <v>0</v>
      </c>
      <c r="W285" s="18">
        <f t="shared" ca="1" si="156"/>
        <v>0</v>
      </c>
      <c r="X285" s="18">
        <f t="shared" ca="1" si="156"/>
        <v>0</v>
      </c>
      <c r="Y285" s="18">
        <f t="shared" ca="1" si="156"/>
        <v>0</v>
      </c>
      <c r="Z285" s="18">
        <f t="shared" ca="1" si="156"/>
        <v>0</v>
      </c>
      <c r="AA285" s="18">
        <f t="shared" ca="1" si="156"/>
        <v>0</v>
      </c>
      <c r="AB285" s="18">
        <f t="shared" ca="1" si="156"/>
        <v>0</v>
      </c>
      <c r="AC285" s="18">
        <f t="shared" ca="1" si="156"/>
        <v>0</v>
      </c>
      <c r="AD285" s="18">
        <f t="shared" ca="1" si="156"/>
        <v>0</v>
      </c>
      <c r="AE285" s="18">
        <f t="shared" ca="1" si="157"/>
        <v>0</v>
      </c>
      <c r="AF285" s="18">
        <f t="shared" ca="1" si="157"/>
        <v>0</v>
      </c>
      <c r="AG285" s="18">
        <f t="shared" ca="1" si="157"/>
        <v>0</v>
      </c>
      <c r="AH285" s="18">
        <f t="shared" ca="1" si="157"/>
        <v>0</v>
      </c>
      <c r="AI285" s="18">
        <f t="shared" ca="1" si="157"/>
        <v>0</v>
      </c>
      <c r="AJ285" s="18">
        <f t="shared" ca="1" si="157"/>
        <v>0</v>
      </c>
      <c r="AK285" s="18">
        <f t="shared" ca="1" si="157"/>
        <v>0</v>
      </c>
      <c r="AL285" s="18">
        <f t="shared" ca="1" si="157"/>
        <v>0</v>
      </c>
      <c r="AM285" s="18">
        <f t="shared" ca="1" si="157"/>
        <v>0</v>
      </c>
      <c r="AN285" s="18">
        <f t="shared" ca="1" si="157"/>
        <v>0</v>
      </c>
      <c r="AO285" s="18">
        <f t="shared" ca="1" si="158"/>
        <v>0</v>
      </c>
      <c r="AP285" s="18">
        <f t="shared" ca="1" si="158"/>
        <v>0</v>
      </c>
      <c r="AQ285" s="18">
        <f t="shared" ca="1" si="158"/>
        <v>0</v>
      </c>
      <c r="AR285" s="18">
        <f t="shared" ca="1" si="158"/>
        <v>0</v>
      </c>
      <c r="AS285" s="18">
        <f t="shared" ca="1" si="158"/>
        <v>0</v>
      </c>
      <c r="AT285" s="18">
        <f t="shared" ca="1" si="158"/>
        <v>0</v>
      </c>
      <c r="AU285" s="18">
        <f t="shared" ca="1" si="158"/>
        <v>0</v>
      </c>
      <c r="AV285" s="18">
        <f t="shared" ca="1" si="158"/>
        <v>0</v>
      </c>
      <c r="AW285" s="18">
        <f t="shared" ca="1" si="158"/>
        <v>0</v>
      </c>
      <c r="AX285" s="18">
        <f t="shared" ca="1" si="158"/>
        <v>0</v>
      </c>
      <c r="AY285" s="18">
        <f t="shared" ca="1" si="159"/>
        <v>0</v>
      </c>
      <c r="AZ285" s="18">
        <f t="shared" ca="1" si="159"/>
        <v>0</v>
      </c>
      <c r="BA285" s="18">
        <f t="shared" ca="1" si="159"/>
        <v>0</v>
      </c>
      <c r="BB285" s="18">
        <f t="shared" ca="1" si="159"/>
        <v>0</v>
      </c>
      <c r="BC285" s="18">
        <f t="shared" ca="1" si="159"/>
        <v>0</v>
      </c>
      <c r="BD285" s="18">
        <f t="shared" ca="1" si="159"/>
        <v>0</v>
      </c>
      <c r="BE285" s="18">
        <f t="shared" ca="1" si="159"/>
        <v>0</v>
      </c>
      <c r="BF285" s="18">
        <f t="shared" ca="1" si="159"/>
        <v>0</v>
      </c>
      <c r="BG285" s="18">
        <f t="shared" ca="1" si="159"/>
        <v>0</v>
      </c>
      <c r="BH285" s="18">
        <f t="shared" ca="1" si="159"/>
        <v>0</v>
      </c>
      <c r="BI285" s="18">
        <f t="shared" ca="1" si="159"/>
        <v>0</v>
      </c>
    </row>
    <row r="286" spans="8:61" x14ac:dyDescent="0.35">
      <c r="H286" s="2" t="str">
        <f t="shared" si="161"/>
        <v>ON_Wind_Solar_Storage</v>
      </c>
      <c r="I286">
        <f t="shared" si="160"/>
        <v>6</v>
      </c>
      <c r="J286">
        <f t="shared" ref="J286:J349" si="162">IF(J285+1&gt;$I$26,$K$2,J285+1)</f>
        <v>2</v>
      </c>
      <c r="K286" s="18">
        <f t="shared" ca="1" si="155"/>
        <v>0.10428526958604049</v>
      </c>
      <c r="L286" s="18">
        <f t="shared" ca="1" si="155"/>
        <v>0.11213570610206747</v>
      </c>
      <c r="M286" s="18">
        <f t="shared" ca="1" si="155"/>
        <v>0.11736527014289697</v>
      </c>
      <c r="N286" s="18">
        <f t="shared" ca="1" si="155"/>
        <v>0</v>
      </c>
      <c r="O286" s="18">
        <f t="shared" ca="1" si="155"/>
        <v>0</v>
      </c>
      <c r="P286" s="18">
        <f t="shared" ca="1" si="155"/>
        <v>0</v>
      </c>
      <c r="Q286" s="18">
        <f t="shared" ca="1" si="155"/>
        <v>0</v>
      </c>
      <c r="R286" s="18">
        <f t="shared" ca="1" si="155"/>
        <v>0</v>
      </c>
      <c r="S286" s="18">
        <f t="shared" ca="1" si="155"/>
        <v>0</v>
      </c>
      <c r="T286" s="18">
        <f t="shared" ca="1" si="155"/>
        <v>0</v>
      </c>
      <c r="U286" s="18">
        <f t="shared" ca="1" si="156"/>
        <v>0</v>
      </c>
      <c r="V286" s="18">
        <f t="shared" ca="1" si="156"/>
        <v>0</v>
      </c>
      <c r="W286" s="18">
        <f t="shared" ca="1" si="156"/>
        <v>0</v>
      </c>
      <c r="X286" s="18">
        <f t="shared" ca="1" si="156"/>
        <v>0</v>
      </c>
      <c r="Y286" s="18">
        <f t="shared" ca="1" si="156"/>
        <v>0</v>
      </c>
      <c r="Z286" s="18">
        <f t="shared" ca="1" si="156"/>
        <v>0</v>
      </c>
      <c r="AA286" s="18">
        <f t="shared" ca="1" si="156"/>
        <v>0</v>
      </c>
      <c r="AB286" s="18">
        <f t="shared" ca="1" si="156"/>
        <v>0</v>
      </c>
      <c r="AC286" s="18">
        <f t="shared" ca="1" si="156"/>
        <v>0</v>
      </c>
      <c r="AD286" s="18">
        <f t="shared" ca="1" si="156"/>
        <v>0</v>
      </c>
      <c r="AE286" s="18">
        <f t="shared" ca="1" si="157"/>
        <v>0</v>
      </c>
      <c r="AF286" s="18">
        <f t="shared" ca="1" si="157"/>
        <v>0</v>
      </c>
      <c r="AG286" s="18">
        <f t="shared" ca="1" si="157"/>
        <v>0</v>
      </c>
      <c r="AH286" s="18">
        <f t="shared" ca="1" si="157"/>
        <v>0</v>
      </c>
      <c r="AI286" s="18">
        <f t="shared" ca="1" si="157"/>
        <v>0</v>
      </c>
      <c r="AJ286" s="18">
        <f t="shared" ca="1" si="157"/>
        <v>0</v>
      </c>
      <c r="AK286" s="18">
        <f t="shared" ca="1" si="157"/>
        <v>0</v>
      </c>
      <c r="AL286" s="18">
        <f t="shared" ca="1" si="157"/>
        <v>0</v>
      </c>
      <c r="AM286" s="18">
        <f t="shared" ca="1" si="157"/>
        <v>0</v>
      </c>
      <c r="AN286" s="18">
        <f t="shared" ca="1" si="157"/>
        <v>0</v>
      </c>
      <c r="AO286" s="18">
        <f t="shared" ca="1" si="158"/>
        <v>0</v>
      </c>
      <c r="AP286" s="18">
        <f t="shared" ca="1" si="158"/>
        <v>0</v>
      </c>
      <c r="AQ286" s="18">
        <f t="shared" ca="1" si="158"/>
        <v>0</v>
      </c>
      <c r="AR286" s="18">
        <f t="shared" ca="1" si="158"/>
        <v>0</v>
      </c>
      <c r="AS286" s="18">
        <f t="shared" ca="1" si="158"/>
        <v>0</v>
      </c>
      <c r="AT286" s="18">
        <f t="shared" ca="1" si="158"/>
        <v>0</v>
      </c>
      <c r="AU286" s="18">
        <f t="shared" ca="1" si="158"/>
        <v>0</v>
      </c>
      <c r="AV286" s="18">
        <f t="shared" ca="1" si="158"/>
        <v>0</v>
      </c>
      <c r="AW286" s="18">
        <f t="shared" ca="1" si="158"/>
        <v>0</v>
      </c>
      <c r="AX286" s="18">
        <f t="shared" ca="1" si="158"/>
        <v>0</v>
      </c>
      <c r="AY286" s="18">
        <f t="shared" ca="1" si="159"/>
        <v>0</v>
      </c>
      <c r="AZ286" s="18">
        <f t="shared" ca="1" si="159"/>
        <v>0</v>
      </c>
      <c r="BA286" s="18">
        <f t="shared" ca="1" si="159"/>
        <v>0</v>
      </c>
      <c r="BB286" s="18">
        <f t="shared" ca="1" si="159"/>
        <v>0</v>
      </c>
      <c r="BC286" s="18">
        <f t="shared" ca="1" si="159"/>
        <v>0</v>
      </c>
      <c r="BD286" s="18">
        <f t="shared" ca="1" si="159"/>
        <v>0</v>
      </c>
      <c r="BE286" s="18">
        <f t="shared" ca="1" si="159"/>
        <v>0</v>
      </c>
      <c r="BF286" s="18">
        <f t="shared" ca="1" si="159"/>
        <v>0</v>
      </c>
      <c r="BG286" s="18">
        <f t="shared" ca="1" si="159"/>
        <v>0</v>
      </c>
      <c r="BH286" s="18">
        <f t="shared" ca="1" si="159"/>
        <v>0</v>
      </c>
      <c r="BI286" s="18">
        <f t="shared" ca="1" si="159"/>
        <v>0</v>
      </c>
    </row>
    <row r="287" spans="8:61" x14ac:dyDescent="0.35">
      <c r="H287" s="2" t="str">
        <f t="shared" si="161"/>
        <v>ON_Wind_Solar_Storage</v>
      </c>
      <c r="I287">
        <f t="shared" si="160"/>
        <v>6</v>
      </c>
      <c r="J287">
        <f t="shared" si="162"/>
        <v>3</v>
      </c>
      <c r="K287" s="18">
        <f t="shared" ca="1" si="155"/>
        <v>9.8665297704957619E-2</v>
      </c>
      <c r="L287" s="18">
        <f t="shared" ca="1" si="155"/>
        <v>0.10428526958604049</v>
      </c>
      <c r="M287" s="18">
        <f t="shared" ca="1" si="155"/>
        <v>0.11213570610206747</v>
      </c>
      <c r="N287" s="18">
        <f t="shared" ca="1" si="155"/>
        <v>0.11736527014289697</v>
      </c>
      <c r="O287" s="18">
        <f t="shared" ca="1" si="155"/>
        <v>0</v>
      </c>
      <c r="P287" s="18">
        <f t="shared" ca="1" si="155"/>
        <v>0</v>
      </c>
      <c r="Q287" s="18">
        <f t="shared" ca="1" si="155"/>
        <v>0</v>
      </c>
      <c r="R287" s="18">
        <f t="shared" ca="1" si="155"/>
        <v>0</v>
      </c>
      <c r="S287" s="18">
        <f t="shared" ca="1" si="155"/>
        <v>0</v>
      </c>
      <c r="T287" s="18">
        <f t="shared" ca="1" si="155"/>
        <v>0</v>
      </c>
      <c r="U287" s="18">
        <f t="shared" ca="1" si="156"/>
        <v>0</v>
      </c>
      <c r="V287" s="18">
        <f t="shared" ca="1" si="156"/>
        <v>0</v>
      </c>
      <c r="W287" s="18">
        <f t="shared" ca="1" si="156"/>
        <v>0</v>
      </c>
      <c r="X287" s="18">
        <f t="shared" ca="1" si="156"/>
        <v>0</v>
      </c>
      <c r="Y287" s="18">
        <f t="shared" ca="1" si="156"/>
        <v>0</v>
      </c>
      <c r="Z287" s="18">
        <f t="shared" ca="1" si="156"/>
        <v>0</v>
      </c>
      <c r="AA287" s="18">
        <f t="shared" ca="1" si="156"/>
        <v>0</v>
      </c>
      <c r="AB287" s="18">
        <f t="shared" ca="1" si="156"/>
        <v>0</v>
      </c>
      <c r="AC287" s="18">
        <f t="shared" ca="1" si="156"/>
        <v>0</v>
      </c>
      <c r="AD287" s="18">
        <f t="shared" ca="1" si="156"/>
        <v>0</v>
      </c>
      <c r="AE287" s="18">
        <f t="shared" ca="1" si="157"/>
        <v>0</v>
      </c>
      <c r="AF287" s="18">
        <f t="shared" ca="1" si="157"/>
        <v>0</v>
      </c>
      <c r="AG287" s="18">
        <f t="shared" ca="1" si="157"/>
        <v>0</v>
      </c>
      <c r="AH287" s="18">
        <f t="shared" ca="1" si="157"/>
        <v>0</v>
      </c>
      <c r="AI287" s="18">
        <f t="shared" ca="1" si="157"/>
        <v>0</v>
      </c>
      <c r="AJ287" s="18">
        <f t="shared" ca="1" si="157"/>
        <v>0</v>
      </c>
      <c r="AK287" s="18">
        <f t="shared" ca="1" si="157"/>
        <v>0</v>
      </c>
      <c r="AL287" s="18">
        <f t="shared" ca="1" si="157"/>
        <v>0</v>
      </c>
      <c r="AM287" s="18">
        <f t="shared" ca="1" si="157"/>
        <v>0</v>
      </c>
      <c r="AN287" s="18">
        <f t="shared" ca="1" si="157"/>
        <v>0</v>
      </c>
      <c r="AO287" s="18">
        <f t="shared" ca="1" si="158"/>
        <v>0</v>
      </c>
      <c r="AP287" s="18">
        <f t="shared" ca="1" si="158"/>
        <v>0</v>
      </c>
      <c r="AQ287" s="18">
        <f t="shared" ca="1" si="158"/>
        <v>0</v>
      </c>
      <c r="AR287" s="18">
        <f t="shared" ca="1" si="158"/>
        <v>0</v>
      </c>
      <c r="AS287" s="18">
        <f t="shared" ca="1" si="158"/>
        <v>0</v>
      </c>
      <c r="AT287" s="18">
        <f t="shared" ca="1" si="158"/>
        <v>0</v>
      </c>
      <c r="AU287" s="18">
        <f t="shared" ca="1" si="158"/>
        <v>0</v>
      </c>
      <c r="AV287" s="18">
        <f t="shared" ca="1" si="158"/>
        <v>0</v>
      </c>
      <c r="AW287" s="18">
        <f t="shared" ca="1" si="158"/>
        <v>0</v>
      </c>
      <c r="AX287" s="18">
        <f t="shared" ca="1" si="158"/>
        <v>0</v>
      </c>
      <c r="AY287" s="18">
        <f t="shared" ca="1" si="159"/>
        <v>0</v>
      </c>
      <c r="AZ287" s="18">
        <f t="shared" ca="1" si="159"/>
        <v>0</v>
      </c>
      <c r="BA287" s="18">
        <f t="shared" ca="1" si="159"/>
        <v>0</v>
      </c>
      <c r="BB287" s="18">
        <f t="shared" ca="1" si="159"/>
        <v>0</v>
      </c>
      <c r="BC287" s="18">
        <f t="shared" ca="1" si="159"/>
        <v>0</v>
      </c>
      <c r="BD287" s="18">
        <f t="shared" ca="1" si="159"/>
        <v>0</v>
      </c>
      <c r="BE287" s="18">
        <f t="shared" ca="1" si="159"/>
        <v>0</v>
      </c>
      <c r="BF287" s="18">
        <f t="shared" ca="1" si="159"/>
        <v>0</v>
      </c>
      <c r="BG287" s="18">
        <f t="shared" ca="1" si="159"/>
        <v>0</v>
      </c>
      <c r="BH287" s="18">
        <f t="shared" ca="1" si="159"/>
        <v>0</v>
      </c>
      <c r="BI287" s="18">
        <f t="shared" ca="1" si="159"/>
        <v>0</v>
      </c>
    </row>
    <row r="288" spans="8:61" x14ac:dyDescent="0.35">
      <c r="H288" s="2" t="str">
        <f t="shared" si="161"/>
        <v>ON_Wind_Solar_Storage</v>
      </c>
      <c r="I288">
        <f t="shared" si="160"/>
        <v>6</v>
      </c>
      <c r="J288">
        <f t="shared" si="162"/>
        <v>4</v>
      </c>
      <c r="K288" s="18">
        <f t="shared" ca="1" si="155"/>
        <v>9.3881750061978783E-2</v>
      </c>
      <c r="L288" s="18">
        <f t="shared" ca="1" si="155"/>
        <v>9.8665297704957619E-2</v>
      </c>
      <c r="M288" s="18">
        <f t="shared" ca="1" si="155"/>
        <v>0.10428526958604049</v>
      </c>
      <c r="N288" s="18">
        <f t="shared" ca="1" si="155"/>
        <v>0.11213570610206747</v>
      </c>
      <c r="O288" s="18">
        <f t="shared" ca="1" si="155"/>
        <v>0.11736527014289697</v>
      </c>
      <c r="P288" s="18">
        <f t="shared" ca="1" si="155"/>
        <v>0</v>
      </c>
      <c r="Q288" s="18">
        <f t="shared" ca="1" si="155"/>
        <v>0</v>
      </c>
      <c r="R288" s="18">
        <f t="shared" ca="1" si="155"/>
        <v>0</v>
      </c>
      <c r="S288" s="18">
        <f t="shared" ca="1" si="155"/>
        <v>0</v>
      </c>
      <c r="T288" s="18">
        <f t="shared" ca="1" si="155"/>
        <v>0</v>
      </c>
      <c r="U288" s="18">
        <f t="shared" ca="1" si="156"/>
        <v>0</v>
      </c>
      <c r="V288" s="18">
        <f t="shared" ca="1" si="156"/>
        <v>0</v>
      </c>
      <c r="W288" s="18">
        <f t="shared" ca="1" si="156"/>
        <v>0</v>
      </c>
      <c r="X288" s="18">
        <f t="shared" ca="1" si="156"/>
        <v>0</v>
      </c>
      <c r="Y288" s="18">
        <f t="shared" ca="1" si="156"/>
        <v>0</v>
      </c>
      <c r="Z288" s="18">
        <f t="shared" ca="1" si="156"/>
        <v>0</v>
      </c>
      <c r="AA288" s="18">
        <f t="shared" ca="1" si="156"/>
        <v>0</v>
      </c>
      <c r="AB288" s="18">
        <f t="shared" ca="1" si="156"/>
        <v>0</v>
      </c>
      <c r="AC288" s="18">
        <f t="shared" ca="1" si="156"/>
        <v>0</v>
      </c>
      <c r="AD288" s="18">
        <f t="shared" ca="1" si="156"/>
        <v>0</v>
      </c>
      <c r="AE288" s="18">
        <f t="shared" ca="1" si="157"/>
        <v>0</v>
      </c>
      <c r="AF288" s="18">
        <f t="shared" ca="1" si="157"/>
        <v>0</v>
      </c>
      <c r="AG288" s="18">
        <f t="shared" ca="1" si="157"/>
        <v>0</v>
      </c>
      <c r="AH288" s="18">
        <f t="shared" ca="1" si="157"/>
        <v>0</v>
      </c>
      <c r="AI288" s="18">
        <f t="shared" ca="1" si="157"/>
        <v>0</v>
      </c>
      <c r="AJ288" s="18">
        <f t="shared" ca="1" si="157"/>
        <v>0</v>
      </c>
      <c r="AK288" s="18">
        <f t="shared" ca="1" si="157"/>
        <v>0</v>
      </c>
      <c r="AL288" s="18">
        <f t="shared" ca="1" si="157"/>
        <v>0</v>
      </c>
      <c r="AM288" s="18">
        <f t="shared" ca="1" si="157"/>
        <v>0</v>
      </c>
      <c r="AN288" s="18">
        <f t="shared" ca="1" si="157"/>
        <v>0</v>
      </c>
      <c r="AO288" s="18">
        <f t="shared" ca="1" si="158"/>
        <v>0</v>
      </c>
      <c r="AP288" s="18">
        <f t="shared" ca="1" si="158"/>
        <v>0</v>
      </c>
      <c r="AQ288" s="18">
        <f t="shared" ca="1" si="158"/>
        <v>0</v>
      </c>
      <c r="AR288" s="18">
        <f t="shared" ca="1" si="158"/>
        <v>0</v>
      </c>
      <c r="AS288" s="18">
        <f t="shared" ca="1" si="158"/>
        <v>0</v>
      </c>
      <c r="AT288" s="18">
        <f t="shared" ca="1" si="158"/>
        <v>0</v>
      </c>
      <c r="AU288" s="18">
        <f t="shared" ca="1" si="158"/>
        <v>0</v>
      </c>
      <c r="AV288" s="18">
        <f t="shared" ca="1" si="158"/>
        <v>0</v>
      </c>
      <c r="AW288" s="18">
        <f t="shared" ca="1" si="158"/>
        <v>0</v>
      </c>
      <c r="AX288" s="18">
        <f t="shared" ca="1" si="158"/>
        <v>0</v>
      </c>
      <c r="AY288" s="18">
        <f t="shared" ca="1" si="159"/>
        <v>0</v>
      </c>
      <c r="AZ288" s="18">
        <f t="shared" ca="1" si="159"/>
        <v>0</v>
      </c>
      <c r="BA288" s="18">
        <f t="shared" ca="1" si="159"/>
        <v>0</v>
      </c>
      <c r="BB288" s="18">
        <f t="shared" ca="1" si="159"/>
        <v>0</v>
      </c>
      <c r="BC288" s="18">
        <f t="shared" ca="1" si="159"/>
        <v>0</v>
      </c>
      <c r="BD288" s="18">
        <f t="shared" ca="1" si="159"/>
        <v>0</v>
      </c>
      <c r="BE288" s="18">
        <f t="shared" ca="1" si="159"/>
        <v>0</v>
      </c>
      <c r="BF288" s="18">
        <f t="shared" ca="1" si="159"/>
        <v>0</v>
      </c>
      <c r="BG288" s="18">
        <f t="shared" ca="1" si="159"/>
        <v>0</v>
      </c>
      <c r="BH288" s="18">
        <f t="shared" ca="1" si="159"/>
        <v>0</v>
      </c>
      <c r="BI288" s="18">
        <f t="shared" ca="1" si="159"/>
        <v>0</v>
      </c>
    </row>
    <row r="289" spans="8:61" x14ac:dyDescent="0.35">
      <c r="H289" s="2" t="str">
        <f t="shared" si="161"/>
        <v>ON_Wind_Solar_Storage</v>
      </c>
      <c r="I289">
        <f t="shared" si="160"/>
        <v>6</v>
      </c>
      <c r="J289">
        <f t="shared" si="162"/>
        <v>5</v>
      </c>
      <c r="K289" s="18">
        <f t="shared" ref="K289:T298" ca="1" si="163">IF(K$28&gt;$J289,0,OFFSET($K$2,$I289,$J289-K$28))</f>
        <v>8.9725520597578032E-2</v>
      </c>
      <c r="L289" s="18">
        <f t="shared" ca="1" si="163"/>
        <v>9.3881750061978783E-2</v>
      </c>
      <c r="M289" s="18">
        <f t="shared" ca="1" si="163"/>
        <v>9.8665297704957619E-2</v>
      </c>
      <c r="N289" s="18">
        <f t="shared" ca="1" si="163"/>
        <v>0.10428526958604049</v>
      </c>
      <c r="O289" s="18">
        <f t="shared" ca="1" si="163"/>
        <v>0.11213570610206747</v>
      </c>
      <c r="P289" s="18">
        <f t="shared" ca="1" si="163"/>
        <v>0.11736527014289697</v>
      </c>
      <c r="Q289" s="18">
        <f t="shared" ca="1" si="163"/>
        <v>0</v>
      </c>
      <c r="R289" s="18">
        <f t="shared" ca="1" si="163"/>
        <v>0</v>
      </c>
      <c r="S289" s="18">
        <f t="shared" ca="1" si="163"/>
        <v>0</v>
      </c>
      <c r="T289" s="18">
        <f t="shared" ca="1" si="163"/>
        <v>0</v>
      </c>
      <c r="U289" s="18">
        <f t="shared" ref="U289:AD298" ca="1" si="164">IF(U$28&gt;$J289,0,OFFSET($K$2,$I289,$J289-U$28))</f>
        <v>0</v>
      </c>
      <c r="V289" s="18">
        <f t="shared" ca="1" si="164"/>
        <v>0</v>
      </c>
      <c r="W289" s="18">
        <f t="shared" ca="1" si="164"/>
        <v>0</v>
      </c>
      <c r="X289" s="18">
        <f t="shared" ca="1" si="164"/>
        <v>0</v>
      </c>
      <c r="Y289" s="18">
        <f t="shared" ca="1" si="164"/>
        <v>0</v>
      </c>
      <c r="Z289" s="18">
        <f t="shared" ca="1" si="164"/>
        <v>0</v>
      </c>
      <c r="AA289" s="18">
        <f t="shared" ca="1" si="164"/>
        <v>0</v>
      </c>
      <c r="AB289" s="18">
        <f t="shared" ca="1" si="164"/>
        <v>0</v>
      </c>
      <c r="AC289" s="18">
        <f t="shared" ca="1" si="164"/>
        <v>0</v>
      </c>
      <c r="AD289" s="18">
        <f t="shared" ca="1" si="164"/>
        <v>0</v>
      </c>
      <c r="AE289" s="18">
        <f t="shared" ref="AE289:AN298" ca="1" si="165">IF(AE$28&gt;$J289,0,OFFSET($K$2,$I289,$J289-AE$28))</f>
        <v>0</v>
      </c>
      <c r="AF289" s="18">
        <f t="shared" ca="1" si="165"/>
        <v>0</v>
      </c>
      <c r="AG289" s="18">
        <f t="shared" ca="1" si="165"/>
        <v>0</v>
      </c>
      <c r="AH289" s="18">
        <f t="shared" ca="1" si="165"/>
        <v>0</v>
      </c>
      <c r="AI289" s="18">
        <f t="shared" ca="1" si="165"/>
        <v>0</v>
      </c>
      <c r="AJ289" s="18">
        <f t="shared" ca="1" si="165"/>
        <v>0</v>
      </c>
      <c r="AK289" s="18">
        <f t="shared" ca="1" si="165"/>
        <v>0</v>
      </c>
      <c r="AL289" s="18">
        <f t="shared" ca="1" si="165"/>
        <v>0</v>
      </c>
      <c r="AM289" s="18">
        <f t="shared" ca="1" si="165"/>
        <v>0</v>
      </c>
      <c r="AN289" s="18">
        <f t="shared" ca="1" si="165"/>
        <v>0</v>
      </c>
      <c r="AO289" s="18">
        <f t="shared" ref="AO289:AX298" ca="1" si="166">IF(AO$28&gt;$J289,0,OFFSET($K$2,$I289,$J289-AO$28))</f>
        <v>0</v>
      </c>
      <c r="AP289" s="18">
        <f t="shared" ca="1" si="166"/>
        <v>0</v>
      </c>
      <c r="AQ289" s="18">
        <f t="shared" ca="1" si="166"/>
        <v>0</v>
      </c>
      <c r="AR289" s="18">
        <f t="shared" ca="1" si="166"/>
        <v>0</v>
      </c>
      <c r="AS289" s="18">
        <f t="shared" ca="1" si="166"/>
        <v>0</v>
      </c>
      <c r="AT289" s="18">
        <f t="shared" ca="1" si="166"/>
        <v>0</v>
      </c>
      <c r="AU289" s="18">
        <f t="shared" ca="1" si="166"/>
        <v>0</v>
      </c>
      <c r="AV289" s="18">
        <f t="shared" ca="1" si="166"/>
        <v>0</v>
      </c>
      <c r="AW289" s="18">
        <f t="shared" ca="1" si="166"/>
        <v>0</v>
      </c>
      <c r="AX289" s="18">
        <f t="shared" ca="1" si="166"/>
        <v>0</v>
      </c>
      <c r="AY289" s="18">
        <f t="shared" ref="AY289:BI298" ca="1" si="167">IF(AY$28&gt;$J289,0,OFFSET($K$2,$I289,$J289-AY$28))</f>
        <v>0</v>
      </c>
      <c r="AZ289" s="18">
        <f t="shared" ca="1" si="167"/>
        <v>0</v>
      </c>
      <c r="BA289" s="18">
        <f t="shared" ca="1" si="167"/>
        <v>0</v>
      </c>
      <c r="BB289" s="18">
        <f t="shared" ca="1" si="167"/>
        <v>0</v>
      </c>
      <c r="BC289" s="18">
        <f t="shared" ca="1" si="167"/>
        <v>0</v>
      </c>
      <c r="BD289" s="18">
        <f t="shared" ca="1" si="167"/>
        <v>0</v>
      </c>
      <c r="BE289" s="18">
        <f t="shared" ca="1" si="167"/>
        <v>0</v>
      </c>
      <c r="BF289" s="18">
        <f t="shared" ca="1" si="167"/>
        <v>0</v>
      </c>
      <c r="BG289" s="18">
        <f t="shared" ca="1" si="167"/>
        <v>0</v>
      </c>
      <c r="BH289" s="18">
        <f t="shared" ca="1" si="167"/>
        <v>0</v>
      </c>
      <c r="BI289" s="18">
        <f t="shared" ca="1" si="167"/>
        <v>0</v>
      </c>
    </row>
    <row r="290" spans="8:61" x14ac:dyDescent="0.35">
      <c r="H290" s="2" t="str">
        <f t="shared" si="161"/>
        <v>ON_Wind_Solar_Storage</v>
      </c>
      <c r="I290">
        <f t="shared" si="160"/>
        <v>6</v>
      </c>
      <c r="J290">
        <f t="shared" si="162"/>
        <v>6</v>
      </c>
      <c r="K290" s="18">
        <f t="shared" ca="1" si="163"/>
        <v>8.6823927490333325E-2</v>
      </c>
      <c r="L290" s="18">
        <f t="shared" ca="1" si="163"/>
        <v>8.9725520597578032E-2</v>
      </c>
      <c r="M290" s="18">
        <f t="shared" ca="1" si="163"/>
        <v>9.3881750061978783E-2</v>
      </c>
      <c r="N290" s="18">
        <f t="shared" ca="1" si="163"/>
        <v>9.8665297704957619E-2</v>
      </c>
      <c r="O290" s="18">
        <f t="shared" ca="1" si="163"/>
        <v>0.10428526958604049</v>
      </c>
      <c r="P290" s="18">
        <f t="shared" ca="1" si="163"/>
        <v>0.11213570610206747</v>
      </c>
      <c r="Q290" s="18">
        <f t="shared" ca="1" si="163"/>
        <v>0.11736527014289697</v>
      </c>
      <c r="R290" s="18">
        <f t="shared" ca="1" si="163"/>
        <v>0</v>
      </c>
      <c r="S290" s="18">
        <f t="shared" ca="1" si="163"/>
        <v>0</v>
      </c>
      <c r="T290" s="18">
        <f t="shared" ca="1" si="163"/>
        <v>0</v>
      </c>
      <c r="U290" s="18">
        <f t="shared" ca="1" si="164"/>
        <v>0</v>
      </c>
      <c r="V290" s="18">
        <f t="shared" ca="1" si="164"/>
        <v>0</v>
      </c>
      <c r="W290" s="18">
        <f t="shared" ca="1" si="164"/>
        <v>0</v>
      </c>
      <c r="X290" s="18">
        <f t="shared" ca="1" si="164"/>
        <v>0</v>
      </c>
      <c r="Y290" s="18">
        <f t="shared" ca="1" si="164"/>
        <v>0</v>
      </c>
      <c r="Z290" s="18">
        <f t="shared" ca="1" si="164"/>
        <v>0</v>
      </c>
      <c r="AA290" s="18">
        <f t="shared" ca="1" si="164"/>
        <v>0</v>
      </c>
      <c r="AB290" s="18">
        <f t="shared" ca="1" si="164"/>
        <v>0</v>
      </c>
      <c r="AC290" s="18">
        <f t="shared" ca="1" si="164"/>
        <v>0</v>
      </c>
      <c r="AD290" s="18">
        <f t="shared" ca="1" si="164"/>
        <v>0</v>
      </c>
      <c r="AE290" s="18">
        <f t="shared" ca="1" si="165"/>
        <v>0</v>
      </c>
      <c r="AF290" s="18">
        <f t="shared" ca="1" si="165"/>
        <v>0</v>
      </c>
      <c r="AG290" s="18">
        <f t="shared" ca="1" si="165"/>
        <v>0</v>
      </c>
      <c r="AH290" s="18">
        <f t="shared" ca="1" si="165"/>
        <v>0</v>
      </c>
      <c r="AI290" s="18">
        <f t="shared" ca="1" si="165"/>
        <v>0</v>
      </c>
      <c r="AJ290" s="18">
        <f t="shared" ca="1" si="165"/>
        <v>0</v>
      </c>
      <c r="AK290" s="18">
        <f t="shared" ca="1" si="165"/>
        <v>0</v>
      </c>
      <c r="AL290" s="18">
        <f t="shared" ca="1" si="165"/>
        <v>0</v>
      </c>
      <c r="AM290" s="18">
        <f t="shared" ca="1" si="165"/>
        <v>0</v>
      </c>
      <c r="AN290" s="18">
        <f t="shared" ca="1" si="165"/>
        <v>0</v>
      </c>
      <c r="AO290" s="18">
        <f t="shared" ca="1" si="166"/>
        <v>0</v>
      </c>
      <c r="AP290" s="18">
        <f t="shared" ca="1" si="166"/>
        <v>0</v>
      </c>
      <c r="AQ290" s="18">
        <f t="shared" ca="1" si="166"/>
        <v>0</v>
      </c>
      <c r="AR290" s="18">
        <f t="shared" ca="1" si="166"/>
        <v>0</v>
      </c>
      <c r="AS290" s="18">
        <f t="shared" ca="1" si="166"/>
        <v>0</v>
      </c>
      <c r="AT290" s="18">
        <f t="shared" ca="1" si="166"/>
        <v>0</v>
      </c>
      <c r="AU290" s="18">
        <f t="shared" ca="1" si="166"/>
        <v>0</v>
      </c>
      <c r="AV290" s="18">
        <f t="shared" ca="1" si="166"/>
        <v>0</v>
      </c>
      <c r="AW290" s="18">
        <f t="shared" ca="1" si="166"/>
        <v>0</v>
      </c>
      <c r="AX290" s="18">
        <f t="shared" ca="1" si="166"/>
        <v>0</v>
      </c>
      <c r="AY290" s="18">
        <f t="shared" ca="1" si="167"/>
        <v>0</v>
      </c>
      <c r="AZ290" s="18">
        <f t="shared" ca="1" si="167"/>
        <v>0</v>
      </c>
      <c r="BA290" s="18">
        <f t="shared" ca="1" si="167"/>
        <v>0</v>
      </c>
      <c r="BB290" s="18">
        <f t="shared" ca="1" si="167"/>
        <v>0</v>
      </c>
      <c r="BC290" s="18">
        <f t="shared" ca="1" si="167"/>
        <v>0</v>
      </c>
      <c r="BD290" s="18">
        <f t="shared" ca="1" si="167"/>
        <v>0</v>
      </c>
      <c r="BE290" s="18">
        <f t="shared" ca="1" si="167"/>
        <v>0</v>
      </c>
      <c r="BF290" s="18">
        <f t="shared" ca="1" si="167"/>
        <v>0</v>
      </c>
      <c r="BG290" s="18">
        <f t="shared" ca="1" si="167"/>
        <v>0</v>
      </c>
      <c r="BH290" s="18">
        <f t="shared" ca="1" si="167"/>
        <v>0</v>
      </c>
      <c r="BI290" s="18">
        <f t="shared" ca="1" si="167"/>
        <v>0</v>
      </c>
    </row>
    <row r="291" spans="8:61" x14ac:dyDescent="0.35">
      <c r="H291" s="2" t="str">
        <f t="shared" si="161"/>
        <v>ON_Wind_Solar_Storage</v>
      </c>
      <c r="I291">
        <f t="shared" si="160"/>
        <v>6</v>
      </c>
      <c r="J291">
        <f t="shared" si="162"/>
        <v>7</v>
      </c>
      <c r="K291" s="18">
        <f t="shared" ca="1" si="163"/>
        <v>8.4549652561666647E-2</v>
      </c>
      <c r="L291" s="18">
        <f t="shared" ca="1" si="163"/>
        <v>8.6823927490333325E-2</v>
      </c>
      <c r="M291" s="18">
        <f t="shared" ca="1" si="163"/>
        <v>8.9725520597578032E-2</v>
      </c>
      <c r="N291" s="18">
        <f t="shared" ca="1" si="163"/>
        <v>9.3881750061978783E-2</v>
      </c>
      <c r="O291" s="18">
        <f t="shared" ca="1" si="163"/>
        <v>9.8665297704957619E-2</v>
      </c>
      <c r="P291" s="18">
        <f t="shared" ca="1" si="163"/>
        <v>0.10428526958604049</v>
      </c>
      <c r="Q291" s="18">
        <f t="shared" ca="1" si="163"/>
        <v>0.11213570610206747</v>
      </c>
      <c r="R291" s="18">
        <f t="shared" ca="1" si="163"/>
        <v>0.11736527014289697</v>
      </c>
      <c r="S291" s="18">
        <f t="shared" ca="1" si="163"/>
        <v>0</v>
      </c>
      <c r="T291" s="18">
        <f t="shared" ca="1" si="163"/>
        <v>0</v>
      </c>
      <c r="U291" s="18">
        <f t="shared" ca="1" si="164"/>
        <v>0</v>
      </c>
      <c r="V291" s="18">
        <f t="shared" ca="1" si="164"/>
        <v>0</v>
      </c>
      <c r="W291" s="18">
        <f t="shared" ca="1" si="164"/>
        <v>0</v>
      </c>
      <c r="X291" s="18">
        <f t="shared" ca="1" si="164"/>
        <v>0</v>
      </c>
      <c r="Y291" s="18">
        <f t="shared" ca="1" si="164"/>
        <v>0</v>
      </c>
      <c r="Z291" s="18">
        <f t="shared" ca="1" si="164"/>
        <v>0</v>
      </c>
      <c r="AA291" s="18">
        <f t="shared" ca="1" si="164"/>
        <v>0</v>
      </c>
      <c r="AB291" s="18">
        <f t="shared" ca="1" si="164"/>
        <v>0</v>
      </c>
      <c r="AC291" s="18">
        <f t="shared" ca="1" si="164"/>
        <v>0</v>
      </c>
      <c r="AD291" s="18">
        <f t="shared" ca="1" si="164"/>
        <v>0</v>
      </c>
      <c r="AE291" s="18">
        <f t="shared" ca="1" si="165"/>
        <v>0</v>
      </c>
      <c r="AF291" s="18">
        <f t="shared" ca="1" si="165"/>
        <v>0</v>
      </c>
      <c r="AG291" s="18">
        <f t="shared" ca="1" si="165"/>
        <v>0</v>
      </c>
      <c r="AH291" s="18">
        <f t="shared" ca="1" si="165"/>
        <v>0</v>
      </c>
      <c r="AI291" s="18">
        <f t="shared" ca="1" si="165"/>
        <v>0</v>
      </c>
      <c r="AJ291" s="18">
        <f t="shared" ca="1" si="165"/>
        <v>0</v>
      </c>
      <c r="AK291" s="18">
        <f t="shared" ca="1" si="165"/>
        <v>0</v>
      </c>
      <c r="AL291" s="18">
        <f t="shared" ca="1" si="165"/>
        <v>0</v>
      </c>
      <c r="AM291" s="18">
        <f t="shared" ca="1" si="165"/>
        <v>0</v>
      </c>
      <c r="AN291" s="18">
        <f t="shared" ca="1" si="165"/>
        <v>0</v>
      </c>
      <c r="AO291" s="18">
        <f t="shared" ca="1" si="166"/>
        <v>0</v>
      </c>
      <c r="AP291" s="18">
        <f t="shared" ca="1" si="166"/>
        <v>0</v>
      </c>
      <c r="AQ291" s="18">
        <f t="shared" ca="1" si="166"/>
        <v>0</v>
      </c>
      <c r="AR291" s="18">
        <f t="shared" ca="1" si="166"/>
        <v>0</v>
      </c>
      <c r="AS291" s="18">
        <f t="shared" ca="1" si="166"/>
        <v>0</v>
      </c>
      <c r="AT291" s="18">
        <f t="shared" ca="1" si="166"/>
        <v>0</v>
      </c>
      <c r="AU291" s="18">
        <f t="shared" ca="1" si="166"/>
        <v>0</v>
      </c>
      <c r="AV291" s="18">
        <f t="shared" ca="1" si="166"/>
        <v>0</v>
      </c>
      <c r="AW291" s="18">
        <f t="shared" ca="1" si="166"/>
        <v>0</v>
      </c>
      <c r="AX291" s="18">
        <f t="shared" ca="1" si="166"/>
        <v>0</v>
      </c>
      <c r="AY291" s="18">
        <f t="shared" ca="1" si="167"/>
        <v>0</v>
      </c>
      <c r="AZ291" s="18">
        <f t="shared" ca="1" si="167"/>
        <v>0</v>
      </c>
      <c r="BA291" s="18">
        <f t="shared" ca="1" si="167"/>
        <v>0</v>
      </c>
      <c r="BB291" s="18">
        <f t="shared" ca="1" si="167"/>
        <v>0</v>
      </c>
      <c r="BC291" s="18">
        <f t="shared" ca="1" si="167"/>
        <v>0</v>
      </c>
      <c r="BD291" s="18">
        <f t="shared" ca="1" si="167"/>
        <v>0</v>
      </c>
      <c r="BE291" s="18">
        <f t="shared" ca="1" si="167"/>
        <v>0</v>
      </c>
      <c r="BF291" s="18">
        <f t="shared" ca="1" si="167"/>
        <v>0</v>
      </c>
      <c r="BG291" s="18">
        <f t="shared" ca="1" si="167"/>
        <v>0</v>
      </c>
      <c r="BH291" s="18">
        <f t="shared" ca="1" si="167"/>
        <v>0</v>
      </c>
      <c r="BI291" s="18">
        <f t="shared" ca="1" si="167"/>
        <v>0</v>
      </c>
    </row>
    <row r="292" spans="8:61" x14ac:dyDescent="0.35">
      <c r="H292" s="2" t="str">
        <f t="shared" si="161"/>
        <v>ON_Wind_Solar_Storage</v>
      </c>
      <c r="I292">
        <f t="shared" si="160"/>
        <v>6</v>
      </c>
      <c r="J292">
        <f t="shared" si="162"/>
        <v>8</v>
      </c>
      <c r="K292" s="18">
        <f t="shared" ca="1" si="163"/>
        <v>8.2275377632999969E-2</v>
      </c>
      <c r="L292" s="18">
        <f t="shared" ca="1" si="163"/>
        <v>8.4549652561666647E-2</v>
      </c>
      <c r="M292" s="18">
        <f t="shared" ca="1" si="163"/>
        <v>8.6823927490333325E-2</v>
      </c>
      <c r="N292" s="18">
        <f t="shared" ca="1" si="163"/>
        <v>8.9725520597578032E-2</v>
      </c>
      <c r="O292" s="18">
        <f t="shared" ca="1" si="163"/>
        <v>9.3881750061978783E-2</v>
      </c>
      <c r="P292" s="18">
        <f t="shared" ca="1" si="163"/>
        <v>9.8665297704957619E-2</v>
      </c>
      <c r="Q292" s="18">
        <f t="shared" ca="1" si="163"/>
        <v>0.10428526958604049</v>
      </c>
      <c r="R292" s="18">
        <f t="shared" ca="1" si="163"/>
        <v>0.11213570610206747</v>
      </c>
      <c r="S292" s="18">
        <f t="shared" ca="1" si="163"/>
        <v>0.11736527014289697</v>
      </c>
      <c r="T292" s="18">
        <f t="shared" ca="1" si="163"/>
        <v>0</v>
      </c>
      <c r="U292" s="18">
        <f t="shared" ca="1" si="164"/>
        <v>0</v>
      </c>
      <c r="V292" s="18">
        <f t="shared" ca="1" si="164"/>
        <v>0</v>
      </c>
      <c r="W292" s="18">
        <f t="shared" ca="1" si="164"/>
        <v>0</v>
      </c>
      <c r="X292" s="18">
        <f t="shared" ca="1" si="164"/>
        <v>0</v>
      </c>
      <c r="Y292" s="18">
        <f t="shared" ca="1" si="164"/>
        <v>0</v>
      </c>
      <c r="Z292" s="18">
        <f t="shared" ca="1" si="164"/>
        <v>0</v>
      </c>
      <c r="AA292" s="18">
        <f t="shared" ca="1" si="164"/>
        <v>0</v>
      </c>
      <c r="AB292" s="18">
        <f t="shared" ca="1" si="164"/>
        <v>0</v>
      </c>
      <c r="AC292" s="18">
        <f t="shared" ca="1" si="164"/>
        <v>0</v>
      </c>
      <c r="AD292" s="18">
        <f t="shared" ca="1" si="164"/>
        <v>0</v>
      </c>
      <c r="AE292" s="18">
        <f t="shared" ca="1" si="165"/>
        <v>0</v>
      </c>
      <c r="AF292" s="18">
        <f t="shared" ca="1" si="165"/>
        <v>0</v>
      </c>
      <c r="AG292" s="18">
        <f t="shared" ca="1" si="165"/>
        <v>0</v>
      </c>
      <c r="AH292" s="18">
        <f t="shared" ca="1" si="165"/>
        <v>0</v>
      </c>
      <c r="AI292" s="18">
        <f t="shared" ca="1" si="165"/>
        <v>0</v>
      </c>
      <c r="AJ292" s="18">
        <f t="shared" ca="1" si="165"/>
        <v>0</v>
      </c>
      <c r="AK292" s="18">
        <f t="shared" ca="1" si="165"/>
        <v>0</v>
      </c>
      <c r="AL292" s="18">
        <f t="shared" ca="1" si="165"/>
        <v>0</v>
      </c>
      <c r="AM292" s="18">
        <f t="shared" ca="1" si="165"/>
        <v>0</v>
      </c>
      <c r="AN292" s="18">
        <f t="shared" ca="1" si="165"/>
        <v>0</v>
      </c>
      <c r="AO292" s="18">
        <f t="shared" ca="1" si="166"/>
        <v>0</v>
      </c>
      <c r="AP292" s="18">
        <f t="shared" ca="1" si="166"/>
        <v>0</v>
      </c>
      <c r="AQ292" s="18">
        <f t="shared" ca="1" si="166"/>
        <v>0</v>
      </c>
      <c r="AR292" s="18">
        <f t="shared" ca="1" si="166"/>
        <v>0</v>
      </c>
      <c r="AS292" s="18">
        <f t="shared" ca="1" si="166"/>
        <v>0</v>
      </c>
      <c r="AT292" s="18">
        <f t="shared" ca="1" si="166"/>
        <v>0</v>
      </c>
      <c r="AU292" s="18">
        <f t="shared" ca="1" si="166"/>
        <v>0</v>
      </c>
      <c r="AV292" s="18">
        <f t="shared" ca="1" si="166"/>
        <v>0</v>
      </c>
      <c r="AW292" s="18">
        <f t="shared" ca="1" si="166"/>
        <v>0</v>
      </c>
      <c r="AX292" s="18">
        <f t="shared" ca="1" si="166"/>
        <v>0</v>
      </c>
      <c r="AY292" s="18">
        <f t="shared" ca="1" si="167"/>
        <v>0</v>
      </c>
      <c r="AZ292" s="18">
        <f t="shared" ca="1" si="167"/>
        <v>0</v>
      </c>
      <c r="BA292" s="18">
        <f t="shared" ca="1" si="167"/>
        <v>0</v>
      </c>
      <c r="BB292" s="18">
        <f t="shared" ca="1" si="167"/>
        <v>0</v>
      </c>
      <c r="BC292" s="18">
        <f t="shared" ca="1" si="167"/>
        <v>0</v>
      </c>
      <c r="BD292" s="18">
        <f t="shared" ca="1" si="167"/>
        <v>0</v>
      </c>
      <c r="BE292" s="18">
        <f t="shared" ca="1" si="167"/>
        <v>0</v>
      </c>
      <c r="BF292" s="18">
        <f t="shared" ca="1" si="167"/>
        <v>0</v>
      </c>
      <c r="BG292" s="18">
        <f t="shared" ca="1" si="167"/>
        <v>0</v>
      </c>
      <c r="BH292" s="18">
        <f t="shared" ca="1" si="167"/>
        <v>0</v>
      </c>
      <c r="BI292" s="18">
        <f t="shared" ca="1" si="167"/>
        <v>0</v>
      </c>
    </row>
    <row r="293" spans="8:61" x14ac:dyDescent="0.35">
      <c r="H293" s="2" t="str">
        <f t="shared" si="161"/>
        <v>ON_Wind_Solar_Storage</v>
      </c>
      <c r="I293">
        <f t="shared" si="160"/>
        <v>6</v>
      </c>
      <c r="J293">
        <f t="shared" si="162"/>
        <v>9</v>
      </c>
      <c r="K293" s="18">
        <f t="shared" ca="1" si="163"/>
        <v>8.0001102704333291E-2</v>
      </c>
      <c r="L293" s="18">
        <f t="shared" ca="1" si="163"/>
        <v>8.2275377632999969E-2</v>
      </c>
      <c r="M293" s="18">
        <f t="shared" ca="1" si="163"/>
        <v>8.4549652561666647E-2</v>
      </c>
      <c r="N293" s="18">
        <f t="shared" ca="1" si="163"/>
        <v>8.6823927490333325E-2</v>
      </c>
      <c r="O293" s="18">
        <f t="shared" ca="1" si="163"/>
        <v>8.9725520597578032E-2</v>
      </c>
      <c r="P293" s="18">
        <f t="shared" ca="1" si="163"/>
        <v>9.3881750061978783E-2</v>
      </c>
      <c r="Q293" s="18">
        <f t="shared" ca="1" si="163"/>
        <v>9.8665297704957619E-2</v>
      </c>
      <c r="R293" s="18">
        <f t="shared" ca="1" si="163"/>
        <v>0.10428526958604049</v>
      </c>
      <c r="S293" s="18">
        <f t="shared" ca="1" si="163"/>
        <v>0.11213570610206747</v>
      </c>
      <c r="T293" s="18">
        <f t="shared" ca="1" si="163"/>
        <v>0.11736527014289697</v>
      </c>
      <c r="U293" s="18">
        <f t="shared" ca="1" si="164"/>
        <v>0</v>
      </c>
      <c r="V293" s="18">
        <f t="shared" ca="1" si="164"/>
        <v>0</v>
      </c>
      <c r="W293" s="18">
        <f t="shared" ca="1" si="164"/>
        <v>0</v>
      </c>
      <c r="X293" s="18">
        <f t="shared" ca="1" si="164"/>
        <v>0</v>
      </c>
      <c r="Y293" s="18">
        <f t="shared" ca="1" si="164"/>
        <v>0</v>
      </c>
      <c r="Z293" s="18">
        <f t="shared" ca="1" si="164"/>
        <v>0</v>
      </c>
      <c r="AA293" s="18">
        <f t="shared" ca="1" si="164"/>
        <v>0</v>
      </c>
      <c r="AB293" s="18">
        <f t="shared" ca="1" si="164"/>
        <v>0</v>
      </c>
      <c r="AC293" s="18">
        <f t="shared" ca="1" si="164"/>
        <v>0</v>
      </c>
      <c r="AD293" s="18">
        <f t="shared" ca="1" si="164"/>
        <v>0</v>
      </c>
      <c r="AE293" s="18">
        <f t="shared" ca="1" si="165"/>
        <v>0</v>
      </c>
      <c r="AF293" s="18">
        <f t="shared" ca="1" si="165"/>
        <v>0</v>
      </c>
      <c r="AG293" s="18">
        <f t="shared" ca="1" si="165"/>
        <v>0</v>
      </c>
      <c r="AH293" s="18">
        <f t="shared" ca="1" si="165"/>
        <v>0</v>
      </c>
      <c r="AI293" s="18">
        <f t="shared" ca="1" si="165"/>
        <v>0</v>
      </c>
      <c r="AJ293" s="18">
        <f t="shared" ca="1" si="165"/>
        <v>0</v>
      </c>
      <c r="AK293" s="18">
        <f t="shared" ca="1" si="165"/>
        <v>0</v>
      </c>
      <c r="AL293" s="18">
        <f t="shared" ca="1" si="165"/>
        <v>0</v>
      </c>
      <c r="AM293" s="18">
        <f t="shared" ca="1" si="165"/>
        <v>0</v>
      </c>
      <c r="AN293" s="18">
        <f t="shared" ca="1" si="165"/>
        <v>0</v>
      </c>
      <c r="AO293" s="18">
        <f t="shared" ca="1" si="166"/>
        <v>0</v>
      </c>
      <c r="AP293" s="18">
        <f t="shared" ca="1" si="166"/>
        <v>0</v>
      </c>
      <c r="AQ293" s="18">
        <f t="shared" ca="1" si="166"/>
        <v>0</v>
      </c>
      <c r="AR293" s="18">
        <f t="shared" ca="1" si="166"/>
        <v>0</v>
      </c>
      <c r="AS293" s="18">
        <f t="shared" ca="1" si="166"/>
        <v>0</v>
      </c>
      <c r="AT293" s="18">
        <f t="shared" ca="1" si="166"/>
        <v>0</v>
      </c>
      <c r="AU293" s="18">
        <f t="shared" ca="1" si="166"/>
        <v>0</v>
      </c>
      <c r="AV293" s="18">
        <f t="shared" ca="1" si="166"/>
        <v>0</v>
      </c>
      <c r="AW293" s="18">
        <f t="shared" ca="1" si="166"/>
        <v>0</v>
      </c>
      <c r="AX293" s="18">
        <f t="shared" ca="1" si="166"/>
        <v>0</v>
      </c>
      <c r="AY293" s="18">
        <f t="shared" ca="1" si="167"/>
        <v>0</v>
      </c>
      <c r="AZ293" s="18">
        <f t="shared" ca="1" si="167"/>
        <v>0</v>
      </c>
      <c r="BA293" s="18">
        <f t="shared" ca="1" si="167"/>
        <v>0</v>
      </c>
      <c r="BB293" s="18">
        <f t="shared" ca="1" si="167"/>
        <v>0</v>
      </c>
      <c r="BC293" s="18">
        <f t="shared" ca="1" si="167"/>
        <v>0</v>
      </c>
      <c r="BD293" s="18">
        <f t="shared" ca="1" si="167"/>
        <v>0</v>
      </c>
      <c r="BE293" s="18">
        <f t="shared" ca="1" si="167"/>
        <v>0</v>
      </c>
      <c r="BF293" s="18">
        <f t="shared" ca="1" si="167"/>
        <v>0</v>
      </c>
      <c r="BG293" s="18">
        <f t="shared" ca="1" si="167"/>
        <v>0</v>
      </c>
      <c r="BH293" s="18">
        <f t="shared" ca="1" si="167"/>
        <v>0</v>
      </c>
      <c r="BI293" s="18">
        <f t="shared" ca="1" si="167"/>
        <v>0</v>
      </c>
    </row>
    <row r="294" spans="8:61" x14ac:dyDescent="0.35">
      <c r="H294" s="2" t="str">
        <f t="shared" si="161"/>
        <v>ON_Wind_Solar_Storage</v>
      </c>
      <c r="I294">
        <f t="shared" si="160"/>
        <v>6</v>
      </c>
      <c r="J294">
        <f t="shared" si="162"/>
        <v>10</v>
      </c>
      <c r="K294" s="18">
        <f t="shared" ca="1" si="163"/>
        <v>7.772682777566664E-2</v>
      </c>
      <c r="L294" s="18">
        <f t="shared" ca="1" si="163"/>
        <v>8.0001102704333291E-2</v>
      </c>
      <c r="M294" s="18">
        <f t="shared" ca="1" si="163"/>
        <v>8.2275377632999969E-2</v>
      </c>
      <c r="N294" s="18">
        <f t="shared" ca="1" si="163"/>
        <v>8.4549652561666647E-2</v>
      </c>
      <c r="O294" s="18">
        <f t="shared" ca="1" si="163"/>
        <v>8.6823927490333325E-2</v>
      </c>
      <c r="P294" s="18">
        <f t="shared" ca="1" si="163"/>
        <v>8.9725520597578032E-2</v>
      </c>
      <c r="Q294" s="18">
        <f t="shared" ca="1" si="163"/>
        <v>9.3881750061978783E-2</v>
      </c>
      <c r="R294" s="18">
        <f t="shared" ca="1" si="163"/>
        <v>9.8665297704957619E-2</v>
      </c>
      <c r="S294" s="18">
        <f t="shared" ca="1" si="163"/>
        <v>0.10428526958604049</v>
      </c>
      <c r="T294" s="18">
        <f t="shared" ca="1" si="163"/>
        <v>0.11213570610206747</v>
      </c>
      <c r="U294" s="18">
        <f t="shared" ca="1" si="164"/>
        <v>0.11736527014289697</v>
      </c>
      <c r="V294" s="18">
        <f t="shared" ca="1" si="164"/>
        <v>0</v>
      </c>
      <c r="W294" s="18">
        <f t="shared" ca="1" si="164"/>
        <v>0</v>
      </c>
      <c r="X294" s="18">
        <f t="shared" ca="1" si="164"/>
        <v>0</v>
      </c>
      <c r="Y294" s="18">
        <f t="shared" ca="1" si="164"/>
        <v>0</v>
      </c>
      <c r="Z294" s="18">
        <f t="shared" ca="1" si="164"/>
        <v>0</v>
      </c>
      <c r="AA294" s="18">
        <f t="shared" ca="1" si="164"/>
        <v>0</v>
      </c>
      <c r="AB294" s="18">
        <f t="shared" ca="1" si="164"/>
        <v>0</v>
      </c>
      <c r="AC294" s="18">
        <f t="shared" ca="1" si="164"/>
        <v>0</v>
      </c>
      <c r="AD294" s="18">
        <f t="shared" ca="1" si="164"/>
        <v>0</v>
      </c>
      <c r="AE294" s="18">
        <f t="shared" ca="1" si="165"/>
        <v>0</v>
      </c>
      <c r="AF294" s="18">
        <f t="shared" ca="1" si="165"/>
        <v>0</v>
      </c>
      <c r="AG294" s="18">
        <f t="shared" ca="1" si="165"/>
        <v>0</v>
      </c>
      <c r="AH294" s="18">
        <f t="shared" ca="1" si="165"/>
        <v>0</v>
      </c>
      <c r="AI294" s="18">
        <f t="shared" ca="1" si="165"/>
        <v>0</v>
      </c>
      <c r="AJ294" s="18">
        <f t="shared" ca="1" si="165"/>
        <v>0</v>
      </c>
      <c r="AK294" s="18">
        <f t="shared" ca="1" si="165"/>
        <v>0</v>
      </c>
      <c r="AL294" s="18">
        <f t="shared" ca="1" si="165"/>
        <v>0</v>
      </c>
      <c r="AM294" s="18">
        <f t="shared" ca="1" si="165"/>
        <v>0</v>
      </c>
      <c r="AN294" s="18">
        <f t="shared" ca="1" si="165"/>
        <v>0</v>
      </c>
      <c r="AO294" s="18">
        <f t="shared" ca="1" si="166"/>
        <v>0</v>
      </c>
      <c r="AP294" s="18">
        <f t="shared" ca="1" si="166"/>
        <v>0</v>
      </c>
      <c r="AQ294" s="18">
        <f t="shared" ca="1" si="166"/>
        <v>0</v>
      </c>
      <c r="AR294" s="18">
        <f t="shared" ca="1" si="166"/>
        <v>0</v>
      </c>
      <c r="AS294" s="18">
        <f t="shared" ca="1" si="166"/>
        <v>0</v>
      </c>
      <c r="AT294" s="18">
        <f t="shared" ca="1" si="166"/>
        <v>0</v>
      </c>
      <c r="AU294" s="18">
        <f t="shared" ca="1" si="166"/>
        <v>0</v>
      </c>
      <c r="AV294" s="18">
        <f t="shared" ca="1" si="166"/>
        <v>0</v>
      </c>
      <c r="AW294" s="18">
        <f t="shared" ca="1" si="166"/>
        <v>0</v>
      </c>
      <c r="AX294" s="18">
        <f t="shared" ca="1" si="166"/>
        <v>0</v>
      </c>
      <c r="AY294" s="18">
        <f t="shared" ca="1" si="167"/>
        <v>0</v>
      </c>
      <c r="AZ294" s="18">
        <f t="shared" ca="1" si="167"/>
        <v>0</v>
      </c>
      <c r="BA294" s="18">
        <f t="shared" ca="1" si="167"/>
        <v>0</v>
      </c>
      <c r="BB294" s="18">
        <f t="shared" ca="1" si="167"/>
        <v>0</v>
      </c>
      <c r="BC294" s="18">
        <f t="shared" ca="1" si="167"/>
        <v>0</v>
      </c>
      <c r="BD294" s="18">
        <f t="shared" ca="1" si="167"/>
        <v>0</v>
      </c>
      <c r="BE294" s="18">
        <f t="shared" ca="1" si="167"/>
        <v>0</v>
      </c>
      <c r="BF294" s="18">
        <f t="shared" ca="1" si="167"/>
        <v>0</v>
      </c>
      <c r="BG294" s="18">
        <f t="shared" ca="1" si="167"/>
        <v>0</v>
      </c>
      <c r="BH294" s="18">
        <f t="shared" ca="1" si="167"/>
        <v>0</v>
      </c>
      <c r="BI294" s="18">
        <f t="shared" ca="1" si="167"/>
        <v>0</v>
      </c>
    </row>
    <row r="295" spans="8:61" x14ac:dyDescent="0.35">
      <c r="H295" s="2" t="str">
        <f t="shared" si="161"/>
        <v>ON_Wind_Solar_Storage</v>
      </c>
      <c r="I295">
        <f t="shared" si="160"/>
        <v>6</v>
      </c>
      <c r="J295">
        <f t="shared" si="162"/>
        <v>11</v>
      </c>
      <c r="K295" s="18">
        <f t="shared" ca="1" si="163"/>
        <v>7.5452552846999948E-2</v>
      </c>
      <c r="L295" s="18">
        <f t="shared" ca="1" si="163"/>
        <v>7.772682777566664E-2</v>
      </c>
      <c r="M295" s="18">
        <f t="shared" ca="1" si="163"/>
        <v>8.0001102704333291E-2</v>
      </c>
      <c r="N295" s="18">
        <f t="shared" ca="1" si="163"/>
        <v>8.2275377632999969E-2</v>
      </c>
      <c r="O295" s="18">
        <f t="shared" ca="1" si="163"/>
        <v>8.4549652561666647E-2</v>
      </c>
      <c r="P295" s="18">
        <f t="shared" ca="1" si="163"/>
        <v>8.6823927490333325E-2</v>
      </c>
      <c r="Q295" s="18">
        <f t="shared" ca="1" si="163"/>
        <v>8.9725520597578032E-2</v>
      </c>
      <c r="R295" s="18">
        <f t="shared" ca="1" si="163"/>
        <v>9.3881750061978783E-2</v>
      </c>
      <c r="S295" s="18">
        <f t="shared" ca="1" si="163"/>
        <v>9.8665297704957619E-2</v>
      </c>
      <c r="T295" s="18">
        <f t="shared" ca="1" si="163"/>
        <v>0.10428526958604049</v>
      </c>
      <c r="U295" s="18">
        <f t="shared" ca="1" si="164"/>
        <v>0.11213570610206747</v>
      </c>
      <c r="V295" s="18">
        <f t="shared" ca="1" si="164"/>
        <v>0.11736527014289697</v>
      </c>
      <c r="W295" s="18">
        <f t="shared" ca="1" si="164"/>
        <v>0</v>
      </c>
      <c r="X295" s="18">
        <f t="shared" ca="1" si="164"/>
        <v>0</v>
      </c>
      <c r="Y295" s="18">
        <f t="shared" ca="1" si="164"/>
        <v>0</v>
      </c>
      <c r="Z295" s="18">
        <f t="shared" ca="1" si="164"/>
        <v>0</v>
      </c>
      <c r="AA295" s="18">
        <f t="shared" ca="1" si="164"/>
        <v>0</v>
      </c>
      <c r="AB295" s="18">
        <f t="shared" ca="1" si="164"/>
        <v>0</v>
      </c>
      <c r="AC295" s="18">
        <f t="shared" ca="1" si="164"/>
        <v>0</v>
      </c>
      <c r="AD295" s="18">
        <f t="shared" ca="1" si="164"/>
        <v>0</v>
      </c>
      <c r="AE295" s="18">
        <f t="shared" ca="1" si="165"/>
        <v>0</v>
      </c>
      <c r="AF295" s="18">
        <f t="shared" ca="1" si="165"/>
        <v>0</v>
      </c>
      <c r="AG295" s="18">
        <f t="shared" ca="1" si="165"/>
        <v>0</v>
      </c>
      <c r="AH295" s="18">
        <f t="shared" ca="1" si="165"/>
        <v>0</v>
      </c>
      <c r="AI295" s="18">
        <f t="shared" ca="1" si="165"/>
        <v>0</v>
      </c>
      <c r="AJ295" s="18">
        <f t="shared" ca="1" si="165"/>
        <v>0</v>
      </c>
      <c r="AK295" s="18">
        <f t="shared" ca="1" si="165"/>
        <v>0</v>
      </c>
      <c r="AL295" s="18">
        <f t="shared" ca="1" si="165"/>
        <v>0</v>
      </c>
      <c r="AM295" s="18">
        <f t="shared" ca="1" si="165"/>
        <v>0</v>
      </c>
      <c r="AN295" s="18">
        <f t="shared" ca="1" si="165"/>
        <v>0</v>
      </c>
      <c r="AO295" s="18">
        <f t="shared" ca="1" si="166"/>
        <v>0</v>
      </c>
      <c r="AP295" s="18">
        <f t="shared" ca="1" si="166"/>
        <v>0</v>
      </c>
      <c r="AQ295" s="18">
        <f t="shared" ca="1" si="166"/>
        <v>0</v>
      </c>
      <c r="AR295" s="18">
        <f t="shared" ca="1" si="166"/>
        <v>0</v>
      </c>
      <c r="AS295" s="18">
        <f t="shared" ca="1" si="166"/>
        <v>0</v>
      </c>
      <c r="AT295" s="18">
        <f t="shared" ca="1" si="166"/>
        <v>0</v>
      </c>
      <c r="AU295" s="18">
        <f t="shared" ca="1" si="166"/>
        <v>0</v>
      </c>
      <c r="AV295" s="18">
        <f t="shared" ca="1" si="166"/>
        <v>0</v>
      </c>
      <c r="AW295" s="18">
        <f t="shared" ca="1" si="166"/>
        <v>0</v>
      </c>
      <c r="AX295" s="18">
        <f t="shared" ca="1" si="166"/>
        <v>0</v>
      </c>
      <c r="AY295" s="18">
        <f t="shared" ca="1" si="167"/>
        <v>0</v>
      </c>
      <c r="AZ295" s="18">
        <f t="shared" ca="1" si="167"/>
        <v>0</v>
      </c>
      <c r="BA295" s="18">
        <f t="shared" ca="1" si="167"/>
        <v>0</v>
      </c>
      <c r="BB295" s="18">
        <f t="shared" ca="1" si="167"/>
        <v>0</v>
      </c>
      <c r="BC295" s="18">
        <f t="shared" ca="1" si="167"/>
        <v>0</v>
      </c>
      <c r="BD295" s="18">
        <f t="shared" ca="1" si="167"/>
        <v>0</v>
      </c>
      <c r="BE295" s="18">
        <f t="shared" ca="1" si="167"/>
        <v>0</v>
      </c>
      <c r="BF295" s="18">
        <f t="shared" ca="1" si="167"/>
        <v>0</v>
      </c>
      <c r="BG295" s="18">
        <f t="shared" ca="1" si="167"/>
        <v>0</v>
      </c>
      <c r="BH295" s="18">
        <f t="shared" ca="1" si="167"/>
        <v>0</v>
      </c>
      <c r="BI295" s="18">
        <f t="shared" ca="1" si="167"/>
        <v>0</v>
      </c>
    </row>
    <row r="296" spans="8:61" x14ac:dyDescent="0.35">
      <c r="H296" s="2" t="str">
        <f t="shared" si="161"/>
        <v>ON_Wind_Solar_Storage</v>
      </c>
      <c r="I296">
        <f t="shared" si="160"/>
        <v>6</v>
      </c>
      <c r="J296">
        <f t="shared" si="162"/>
        <v>12</v>
      </c>
      <c r="K296" s="18">
        <f t="shared" ca="1" si="163"/>
        <v>7.317827791833327E-2</v>
      </c>
      <c r="L296" s="18">
        <f t="shared" ca="1" si="163"/>
        <v>7.5452552846999948E-2</v>
      </c>
      <c r="M296" s="18">
        <f t="shared" ca="1" si="163"/>
        <v>7.772682777566664E-2</v>
      </c>
      <c r="N296" s="18">
        <f t="shared" ca="1" si="163"/>
        <v>8.0001102704333291E-2</v>
      </c>
      <c r="O296" s="18">
        <f t="shared" ca="1" si="163"/>
        <v>8.2275377632999969E-2</v>
      </c>
      <c r="P296" s="18">
        <f t="shared" ca="1" si="163"/>
        <v>8.4549652561666647E-2</v>
      </c>
      <c r="Q296" s="18">
        <f t="shared" ca="1" si="163"/>
        <v>8.6823927490333325E-2</v>
      </c>
      <c r="R296" s="18">
        <f t="shared" ca="1" si="163"/>
        <v>8.9725520597578032E-2</v>
      </c>
      <c r="S296" s="18">
        <f t="shared" ca="1" si="163"/>
        <v>9.3881750061978783E-2</v>
      </c>
      <c r="T296" s="18">
        <f t="shared" ca="1" si="163"/>
        <v>9.8665297704957619E-2</v>
      </c>
      <c r="U296" s="18">
        <f t="shared" ca="1" si="164"/>
        <v>0.10428526958604049</v>
      </c>
      <c r="V296" s="18">
        <f t="shared" ca="1" si="164"/>
        <v>0.11213570610206747</v>
      </c>
      <c r="W296" s="18">
        <f t="shared" ca="1" si="164"/>
        <v>0.11736527014289697</v>
      </c>
      <c r="X296" s="18">
        <f t="shared" ca="1" si="164"/>
        <v>0</v>
      </c>
      <c r="Y296" s="18">
        <f t="shared" ca="1" si="164"/>
        <v>0</v>
      </c>
      <c r="Z296" s="18">
        <f t="shared" ca="1" si="164"/>
        <v>0</v>
      </c>
      <c r="AA296" s="18">
        <f t="shared" ca="1" si="164"/>
        <v>0</v>
      </c>
      <c r="AB296" s="18">
        <f t="shared" ca="1" si="164"/>
        <v>0</v>
      </c>
      <c r="AC296" s="18">
        <f t="shared" ca="1" si="164"/>
        <v>0</v>
      </c>
      <c r="AD296" s="18">
        <f t="shared" ca="1" si="164"/>
        <v>0</v>
      </c>
      <c r="AE296" s="18">
        <f t="shared" ca="1" si="165"/>
        <v>0</v>
      </c>
      <c r="AF296" s="18">
        <f t="shared" ca="1" si="165"/>
        <v>0</v>
      </c>
      <c r="AG296" s="18">
        <f t="shared" ca="1" si="165"/>
        <v>0</v>
      </c>
      <c r="AH296" s="18">
        <f t="shared" ca="1" si="165"/>
        <v>0</v>
      </c>
      <c r="AI296" s="18">
        <f t="shared" ca="1" si="165"/>
        <v>0</v>
      </c>
      <c r="AJ296" s="18">
        <f t="shared" ca="1" si="165"/>
        <v>0</v>
      </c>
      <c r="AK296" s="18">
        <f t="shared" ca="1" si="165"/>
        <v>0</v>
      </c>
      <c r="AL296" s="18">
        <f t="shared" ca="1" si="165"/>
        <v>0</v>
      </c>
      <c r="AM296" s="18">
        <f t="shared" ca="1" si="165"/>
        <v>0</v>
      </c>
      <c r="AN296" s="18">
        <f t="shared" ca="1" si="165"/>
        <v>0</v>
      </c>
      <c r="AO296" s="18">
        <f t="shared" ca="1" si="166"/>
        <v>0</v>
      </c>
      <c r="AP296" s="18">
        <f t="shared" ca="1" si="166"/>
        <v>0</v>
      </c>
      <c r="AQ296" s="18">
        <f t="shared" ca="1" si="166"/>
        <v>0</v>
      </c>
      <c r="AR296" s="18">
        <f t="shared" ca="1" si="166"/>
        <v>0</v>
      </c>
      <c r="AS296" s="18">
        <f t="shared" ca="1" si="166"/>
        <v>0</v>
      </c>
      <c r="AT296" s="18">
        <f t="shared" ca="1" si="166"/>
        <v>0</v>
      </c>
      <c r="AU296" s="18">
        <f t="shared" ca="1" si="166"/>
        <v>0</v>
      </c>
      <c r="AV296" s="18">
        <f t="shared" ca="1" si="166"/>
        <v>0</v>
      </c>
      <c r="AW296" s="18">
        <f t="shared" ca="1" si="166"/>
        <v>0</v>
      </c>
      <c r="AX296" s="18">
        <f t="shared" ca="1" si="166"/>
        <v>0</v>
      </c>
      <c r="AY296" s="18">
        <f t="shared" ca="1" si="167"/>
        <v>0</v>
      </c>
      <c r="AZ296" s="18">
        <f t="shared" ca="1" si="167"/>
        <v>0</v>
      </c>
      <c r="BA296" s="18">
        <f t="shared" ca="1" si="167"/>
        <v>0</v>
      </c>
      <c r="BB296" s="18">
        <f t="shared" ca="1" si="167"/>
        <v>0</v>
      </c>
      <c r="BC296" s="18">
        <f t="shared" ca="1" si="167"/>
        <v>0</v>
      </c>
      <c r="BD296" s="18">
        <f t="shared" ca="1" si="167"/>
        <v>0</v>
      </c>
      <c r="BE296" s="18">
        <f t="shared" ca="1" si="167"/>
        <v>0</v>
      </c>
      <c r="BF296" s="18">
        <f t="shared" ca="1" si="167"/>
        <v>0</v>
      </c>
      <c r="BG296" s="18">
        <f t="shared" ca="1" si="167"/>
        <v>0</v>
      </c>
      <c r="BH296" s="18">
        <f t="shared" ca="1" si="167"/>
        <v>0</v>
      </c>
      <c r="BI296" s="18">
        <f t="shared" ca="1" si="167"/>
        <v>0</v>
      </c>
    </row>
    <row r="297" spans="8:61" x14ac:dyDescent="0.35">
      <c r="H297" s="2" t="str">
        <f t="shared" si="161"/>
        <v>ON_Wind_Solar_Storage</v>
      </c>
      <c r="I297">
        <f t="shared" si="160"/>
        <v>6</v>
      </c>
      <c r="J297">
        <f t="shared" si="162"/>
        <v>13</v>
      </c>
      <c r="K297" s="18">
        <f t="shared" ca="1" si="163"/>
        <v>7.0904002989666606E-2</v>
      </c>
      <c r="L297" s="18">
        <f t="shared" ca="1" si="163"/>
        <v>7.317827791833327E-2</v>
      </c>
      <c r="M297" s="18">
        <f t="shared" ca="1" si="163"/>
        <v>7.5452552846999948E-2</v>
      </c>
      <c r="N297" s="18">
        <f t="shared" ca="1" si="163"/>
        <v>7.772682777566664E-2</v>
      </c>
      <c r="O297" s="18">
        <f t="shared" ca="1" si="163"/>
        <v>8.0001102704333291E-2</v>
      </c>
      <c r="P297" s="18">
        <f t="shared" ca="1" si="163"/>
        <v>8.2275377632999969E-2</v>
      </c>
      <c r="Q297" s="18">
        <f t="shared" ca="1" si="163"/>
        <v>8.4549652561666647E-2</v>
      </c>
      <c r="R297" s="18">
        <f t="shared" ca="1" si="163"/>
        <v>8.6823927490333325E-2</v>
      </c>
      <c r="S297" s="18">
        <f t="shared" ca="1" si="163"/>
        <v>8.9725520597578032E-2</v>
      </c>
      <c r="T297" s="18">
        <f t="shared" ca="1" si="163"/>
        <v>9.3881750061978783E-2</v>
      </c>
      <c r="U297" s="18">
        <f t="shared" ca="1" si="164"/>
        <v>9.8665297704957619E-2</v>
      </c>
      <c r="V297" s="18">
        <f t="shared" ca="1" si="164"/>
        <v>0.10428526958604049</v>
      </c>
      <c r="W297" s="18">
        <f t="shared" ca="1" si="164"/>
        <v>0.11213570610206747</v>
      </c>
      <c r="X297" s="18">
        <f t="shared" ca="1" si="164"/>
        <v>0.11736527014289697</v>
      </c>
      <c r="Y297" s="18">
        <f t="shared" ca="1" si="164"/>
        <v>0</v>
      </c>
      <c r="Z297" s="18">
        <f t="shared" ca="1" si="164"/>
        <v>0</v>
      </c>
      <c r="AA297" s="18">
        <f t="shared" ca="1" si="164"/>
        <v>0</v>
      </c>
      <c r="AB297" s="18">
        <f t="shared" ca="1" si="164"/>
        <v>0</v>
      </c>
      <c r="AC297" s="18">
        <f t="shared" ca="1" si="164"/>
        <v>0</v>
      </c>
      <c r="AD297" s="18">
        <f t="shared" ca="1" si="164"/>
        <v>0</v>
      </c>
      <c r="AE297" s="18">
        <f t="shared" ca="1" si="165"/>
        <v>0</v>
      </c>
      <c r="AF297" s="18">
        <f t="shared" ca="1" si="165"/>
        <v>0</v>
      </c>
      <c r="AG297" s="18">
        <f t="shared" ca="1" si="165"/>
        <v>0</v>
      </c>
      <c r="AH297" s="18">
        <f t="shared" ca="1" si="165"/>
        <v>0</v>
      </c>
      <c r="AI297" s="18">
        <f t="shared" ca="1" si="165"/>
        <v>0</v>
      </c>
      <c r="AJ297" s="18">
        <f t="shared" ca="1" si="165"/>
        <v>0</v>
      </c>
      <c r="AK297" s="18">
        <f t="shared" ca="1" si="165"/>
        <v>0</v>
      </c>
      <c r="AL297" s="18">
        <f t="shared" ca="1" si="165"/>
        <v>0</v>
      </c>
      <c r="AM297" s="18">
        <f t="shared" ca="1" si="165"/>
        <v>0</v>
      </c>
      <c r="AN297" s="18">
        <f t="shared" ca="1" si="165"/>
        <v>0</v>
      </c>
      <c r="AO297" s="18">
        <f t="shared" ca="1" si="166"/>
        <v>0</v>
      </c>
      <c r="AP297" s="18">
        <f t="shared" ca="1" si="166"/>
        <v>0</v>
      </c>
      <c r="AQ297" s="18">
        <f t="shared" ca="1" si="166"/>
        <v>0</v>
      </c>
      <c r="AR297" s="18">
        <f t="shared" ca="1" si="166"/>
        <v>0</v>
      </c>
      <c r="AS297" s="18">
        <f t="shared" ca="1" si="166"/>
        <v>0</v>
      </c>
      <c r="AT297" s="18">
        <f t="shared" ca="1" si="166"/>
        <v>0</v>
      </c>
      <c r="AU297" s="18">
        <f t="shared" ca="1" si="166"/>
        <v>0</v>
      </c>
      <c r="AV297" s="18">
        <f t="shared" ca="1" si="166"/>
        <v>0</v>
      </c>
      <c r="AW297" s="18">
        <f t="shared" ca="1" si="166"/>
        <v>0</v>
      </c>
      <c r="AX297" s="18">
        <f t="shared" ca="1" si="166"/>
        <v>0</v>
      </c>
      <c r="AY297" s="18">
        <f t="shared" ca="1" si="167"/>
        <v>0</v>
      </c>
      <c r="AZ297" s="18">
        <f t="shared" ca="1" si="167"/>
        <v>0</v>
      </c>
      <c r="BA297" s="18">
        <f t="shared" ca="1" si="167"/>
        <v>0</v>
      </c>
      <c r="BB297" s="18">
        <f t="shared" ca="1" si="167"/>
        <v>0</v>
      </c>
      <c r="BC297" s="18">
        <f t="shared" ca="1" si="167"/>
        <v>0</v>
      </c>
      <c r="BD297" s="18">
        <f t="shared" ca="1" si="167"/>
        <v>0</v>
      </c>
      <c r="BE297" s="18">
        <f t="shared" ca="1" si="167"/>
        <v>0</v>
      </c>
      <c r="BF297" s="18">
        <f t="shared" ca="1" si="167"/>
        <v>0</v>
      </c>
      <c r="BG297" s="18">
        <f t="shared" ca="1" si="167"/>
        <v>0</v>
      </c>
      <c r="BH297" s="18">
        <f t="shared" ca="1" si="167"/>
        <v>0</v>
      </c>
      <c r="BI297" s="18">
        <f t="shared" ca="1" si="167"/>
        <v>0</v>
      </c>
    </row>
    <row r="298" spans="8:61" x14ac:dyDescent="0.35">
      <c r="H298" s="2" t="str">
        <f t="shared" si="161"/>
        <v>ON_Wind_Solar_Storage</v>
      </c>
      <c r="I298">
        <f t="shared" si="160"/>
        <v>6</v>
      </c>
      <c r="J298">
        <f t="shared" si="162"/>
        <v>14</v>
      </c>
      <c r="K298" s="18">
        <f t="shared" ca="1" si="163"/>
        <v>6.8629728060999956E-2</v>
      </c>
      <c r="L298" s="18">
        <f t="shared" ca="1" si="163"/>
        <v>7.0904002989666606E-2</v>
      </c>
      <c r="M298" s="18">
        <f t="shared" ca="1" si="163"/>
        <v>7.317827791833327E-2</v>
      </c>
      <c r="N298" s="18">
        <f t="shared" ca="1" si="163"/>
        <v>7.5452552846999948E-2</v>
      </c>
      <c r="O298" s="18">
        <f t="shared" ca="1" si="163"/>
        <v>7.772682777566664E-2</v>
      </c>
      <c r="P298" s="18">
        <f t="shared" ca="1" si="163"/>
        <v>8.0001102704333291E-2</v>
      </c>
      <c r="Q298" s="18">
        <f t="shared" ca="1" si="163"/>
        <v>8.2275377632999969E-2</v>
      </c>
      <c r="R298" s="18">
        <f t="shared" ca="1" si="163"/>
        <v>8.4549652561666647E-2</v>
      </c>
      <c r="S298" s="18">
        <f t="shared" ca="1" si="163"/>
        <v>8.6823927490333325E-2</v>
      </c>
      <c r="T298" s="18">
        <f t="shared" ca="1" si="163"/>
        <v>8.9725520597578032E-2</v>
      </c>
      <c r="U298" s="18">
        <f t="shared" ca="1" si="164"/>
        <v>9.3881750061978783E-2</v>
      </c>
      <c r="V298" s="18">
        <f t="shared" ca="1" si="164"/>
        <v>9.8665297704957619E-2</v>
      </c>
      <c r="W298" s="18">
        <f t="shared" ca="1" si="164"/>
        <v>0.10428526958604049</v>
      </c>
      <c r="X298" s="18">
        <f t="shared" ca="1" si="164"/>
        <v>0.11213570610206747</v>
      </c>
      <c r="Y298" s="18">
        <f t="shared" ca="1" si="164"/>
        <v>0.11736527014289697</v>
      </c>
      <c r="Z298" s="18">
        <f t="shared" ca="1" si="164"/>
        <v>0</v>
      </c>
      <c r="AA298" s="18">
        <f t="shared" ca="1" si="164"/>
        <v>0</v>
      </c>
      <c r="AB298" s="18">
        <f t="shared" ca="1" si="164"/>
        <v>0</v>
      </c>
      <c r="AC298" s="18">
        <f t="shared" ca="1" si="164"/>
        <v>0</v>
      </c>
      <c r="AD298" s="18">
        <f t="shared" ca="1" si="164"/>
        <v>0</v>
      </c>
      <c r="AE298" s="18">
        <f t="shared" ca="1" si="165"/>
        <v>0</v>
      </c>
      <c r="AF298" s="18">
        <f t="shared" ca="1" si="165"/>
        <v>0</v>
      </c>
      <c r="AG298" s="18">
        <f t="shared" ca="1" si="165"/>
        <v>0</v>
      </c>
      <c r="AH298" s="18">
        <f t="shared" ca="1" si="165"/>
        <v>0</v>
      </c>
      <c r="AI298" s="18">
        <f t="shared" ca="1" si="165"/>
        <v>0</v>
      </c>
      <c r="AJ298" s="18">
        <f t="shared" ca="1" si="165"/>
        <v>0</v>
      </c>
      <c r="AK298" s="18">
        <f t="shared" ca="1" si="165"/>
        <v>0</v>
      </c>
      <c r="AL298" s="18">
        <f t="shared" ca="1" si="165"/>
        <v>0</v>
      </c>
      <c r="AM298" s="18">
        <f t="shared" ca="1" si="165"/>
        <v>0</v>
      </c>
      <c r="AN298" s="18">
        <f t="shared" ca="1" si="165"/>
        <v>0</v>
      </c>
      <c r="AO298" s="18">
        <f t="shared" ca="1" si="166"/>
        <v>0</v>
      </c>
      <c r="AP298" s="18">
        <f t="shared" ca="1" si="166"/>
        <v>0</v>
      </c>
      <c r="AQ298" s="18">
        <f t="shared" ca="1" si="166"/>
        <v>0</v>
      </c>
      <c r="AR298" s="18">
        <f t="shared" ca="1" si="166"/>
        <v>0</v>
      </c>
      <c r="AS298" s="18">
        <f t="shared" ca="1" si="166"/>
        <v>0</v>
      </c>
      <c r="AT298" s="18">
        <f t="shared" ca="1" si="166"/>
        <v>0</v>
      </c>
      <c r="AU298" s="18">
        <f t="shared" ca="1" si="166"/>
        <v>0</v>
      </c>
      <c r="AV298" s="18">
        <f t="shared" ca="1" si="166"/>
        <v>0</v>
      </c>
      <c r="AW298" s="18">
        <f t="shared" ca="1" si="166"/>
        <v>0</v>
      </c>
      <c r="AX298" s="18">
        <f t="shared" ca="1" si="166"/>
        <v>0</v>
      </c>
      <c r="AY298" s="18">
        <f t="shared" ca="1" si="167"/>
        <v>0</v>
      </c>
      <c r="AZ298" s="18">
        <f t="shared" ca="1" si="167"/>
        <v>0</v>
      </c>
      <c r="BA298" s="18">
        <f t="shared" ca="1" si="167"/>
        <v>0</v>
      </c>
      <c r="BB298" s="18">
        <f t="shared" ca="1" si="167"/>
        <v>0</v>
      </c>
      <c r="BC298" s="18">
        <f t="shared" ca="1" si="167"/>
        <v>0</v>
      </c>
      <c r="BD298" s="18">
        <f t="shared" ca="1" si="167"/>
        <v>0</v>
      </c>
      <c r="BE298" s="18">
        <f t="shared" ca="1" si="167"/>
        <v>0</v>
      </c>
      <c r="BF298" s="18">
        <f t="shared" ca="1" si="167"/>
        <v>0</v>
      </c>
      <c r="BG298" s="18">
        <f t="shared" ca="1" si="167"/>
        <v>0</v>
      </c>
      <c r="BH298" s="18">
        <f t="shared" ca="1" si="167"/>
        <v>0</v>
      </c>
      <c r="BI298" s="18">
        <f t="shared" ca="1" si="167"/>
        <v>0</v>
      </c>
    </row>
    <row r="299" spans="8:61" x14ac:dyDescent="0.35">
      <c r="H299" s="2" t="str">
        <f t="shared" si="161"/>
        <v>ON_Wind_Solar_Storage</v>
      </c>
      <c r="I299">
        <f t="shared" si="160"/>
        <v>6</v>
      </c>
      <c r="J299">
        <f t="shared" si="162"/>
        <v>15</v>
      </c>
      <c r="K299" s="18">
        <f t="shared" ref="K299:T308" ca="1" si="168">IF(K$28&gt;$J299,0,OFFSET($K$2,$I299,$J299-K$28))</f>
        <v>6.6355453132333292E-2</v>
      </c>
      <c r="L299" s="18">
        <f t="shared" ca="1" si="168"/>
        <v>6.8629728060999956E-2</v>
      </c>
      <c r="M299" s="18">
        <f t="shared" ca="1" si="168"/>
        <v>7.0904002989666606E-2</v>
      </c>
      <c r="N299" s="18">
        <f t="shared" ca="1" si="168"/>
        <v>7.317827791833327E-2</v>
      </c>
      <c r="O299" s="18">
        <f t="shared" ca="1" si="168"/>
        <v>7.5452552846999948E-2</v>
      </c>
      <c r="P299" s="18">
        <f t="shared" ca="1" si="168"/>
        <v>7.772682777566664E-2</v>
      </c>
      <c r="Q299" s="18">
        <f t="shared" ca="1" si="168"/>
        <v>8.0001102704333291E-2</v>
      </c>
      <c r="R299" s="18">
        <f t="shared" ca="1" si="168"/>
        <v>8.2275377632999969E-2</v>
      </c>
      <c r="S299" s="18">
        <f t="shared" ca="1" si="168"/>
        <v>8.4549652561666647E-2</v>
      </c>
      <c r="T299" s="18">
        <f t="shared" ca="1" si="168"/>
        <v>8.6823927490333325E-2</v>
      </c>
      <c r="U299" s="18">
        <f t="shared" ref="U299:AD308" ca="1" si="169">IF(U$28&gt;$J299,0,OFFSET($K$2,$I299,$J299-U$28))</f>
        <v>8.9725520597578032E-2</v>
      </c>
      <c r="V299" s="18">
        <f t="shared" ca="1" si="169"/>
        <v>9.3881750061978783E-2</v>
      </c>
      <c r="W299" s="18">
        <f t="shared" ca="1" si="169"/>
        <v>9.8665297704957619E-2</v>
      </c>
      <c r="X299" s="18">
        <f t="shared" ca="1" si="169"/>
        <v>0.10428526958604049</v>
      </c>
      <c r="Y299" s="18">
        <f t="shared" ca="1" si="169"/>
        <v>0.11213570610206747</v>
      </c>
      <c r="Z299" s="18">
        <f t="shared" ca="1" si="169"/>
        <v>0.11736527014289697</v>
      </c>
      <c r="AA299" s="18">
        <f t="shared" ca="1" si="169"/>
        <v>0</v>
      </c>
      <c r="AB299" s="18">
        <f t="shared" ca="1" si="169"/>
        <v>0</v>
      </c>
      <c r="AC299" s="18">
        <f t="shared" ca="1" si="169"/>
        <v>0</v>
      </c>
      <c r="AD299" s="18">
        <f t="shared" ca="1" si="169"/>
        <v>0</v>
      </c>
      <c r="AE299" s="18">
        <f t="shared" ref="AE299:AN308" ca="1" si="170">IF(AE$28&gt;$J299,0,OFFSET($K$2,$I299,$J299-AE$28))</f>
        <v>0</v>
      </c>
      <c r="AF299" s="18">
        <f t="shared" ca="1" si="170"/>
        <v>0</v>
      </c>
      <c r="AG299" s="18">
        <f t="shared" ca="1" si="170"/>
        <v>0</v>
      </c>
      <c r="AH299" s="18">
        <f t="shared" ca="1" si="170"/>
        <v>0</v>
      </c>
      <c r="AI299" s="18">
        <f t="shared" ca="1" si="170"/>
        <v>0</v>
      </c>
      <c r="AJ299" s="18">
        <f t="shared" ca="1" si="170"/>
        <v>0</v>
      </c>
      <c r="AK299" s="18">
        <f t="shared" ca="1" si="170"/>
        <v>0</v>
      </c>
      <c r="AL299" s="18">
        <f t="shared" ca="1" si="170"/>
        <v>0</v>
      </c>
      <c r="AM299" s="18">
        <f t="shared" ca="1" si="170"/>
        <v>0</v>
      </c>
      <c r="AN299" s="18">
        <f t="shared" ca="1" si="170"/>
        <v>0</v>
      </c>
      <c r="AO299" s="18">
        <f t="shared" ref="AO299:AX308" ca="1" si="171">IF(AO$28&gt;$J299,0,OFFSET($K$2,$I299,$J299-AO$28))</f>
        <v>0</v>
      </c>
      <c r="AP299" s="18">
        <f t="shared" ca="1" si="171"/>
        <v>0</v>
      </c>
      <c r="AQ299" s="18">
        <f t="shared" ca="1" si="171"/>
        <v>0</v>
      </c>
      <c r="AR299" s="18">
        <f t="shared" ca="1" si="171"/>
        <v>0</v>
      </c>
      <c r="AS299" s="18">
        <f t="shared" ca="1" si="171"/>
        <v>0</v>
      </c>
      <c r="AT299" s="18">
        <f t="shared" ca="1" si="171"/>
        <v>0</v>
      </c>
      <c r="AU299" s="18">
        <f t="shared" ca="1" si="171"/>
        <v>0</v>
      </c>
      <c r="AV299" s="18">
        <f t="shared" ca="1" si="171"/>
        <v>0</v>
      </c>
      <c r="AW299" s="18">
        <f t="shared" ca="1" si="171"/>
        <v>0</v>
      </c>
      <c r="AX299" s="18">
        <f t="shared" ca="1" si="171"/>
        <v>0</v>
      </c>
      <c r="AY299" s="18">
        <f t="shared" ref="AY299:BI308" ca="1" si="172">IF(AY$28&gt;$J299,0,OFFSET($K$2,$I299,$J299-AY$28))</f>
        <v>0</v>
      </c>
      <c r="AZ299" s="18">
        <f t="shared" ca="1" si="172"/>
        <v>0</v>
      </c>
      <c r="BA299" s="18">
        <f t="shared" ca="1" si="172"/>
        <v>0</v>
      </c>
      <c r="BB299" s="18">
        <f t="shared" ca="1" si="172"/>
        <v>0</v>
      </c>
      <c r="BC299" s="18">
        <f t="shared" ca="1" si="172"/>
        <v>0</v>
      </c>
      <c r="BD299" s="18">
        <f t="shared" ca="1" si="172"/>
        <v>0</v>
      </c>
      <c r="BE299" s="18">
        <f t="shared" ca="1" si="172"/>
        <v>0</v>
      </c>
      <c r="BF299" s="18">
        <f t="shared" ca="1" si="172"/>
        <v>0</v>
      </c>
      <c r="BG299" s="18">
        <f t="shared" ca="1" si="172"/>
        <v>0</v>
      </c>
      <c r="BH299" s="18">
        <f t="shared" ca="1" si="172"/>
        <v>0</v>
      </c>
      <c r="BI299" s="18">
        <f t="shared" ca="1" si="172"/>
        <v>0</v>
      </c>
    </row>
    <row r="300" spans="8:61" x14ac:dyDescent="0.35">
      <c r="H300" s="2" t="str">
        <f t="shared" si="161"/>
        <v>ON_Wind_Solar_Storage</v>
      </c>
      <c r="I300">
        <f t="shared" si="160"/>
        <v>6</v>
      </c>
      <c r="J300">
        <f t="shared" si="162"/>
        <v>16</v>
      </c>
      <c r="K300" s="18">
        <f t="shared" ca="1" si="168"/>
        <v>6.4081178203666628E-2</v>
      </c>
      <c r="L300" s="18">
        <f t="shared" ca="1" si="168"/>
        <v>6.6355453132333292E-2</v>
      </c>
      <c r="M300" s="18">
        <f t="shared" ca="1" si="168"/>
        <v>6.8629728060999956E-2</v>
      </c>
      <c r="N300" s="18">
        <f t="shared" ca="1" si="168"/>
        <v>7.0904002989666606E-2</v>
      </c>
      <c r="O300" s="18">
        <f t="shared" ca="1" si="168"/>
        <v>7.317827791833327E-2</v>
      </c>
      <c r="P300" s="18">
        <f t="shared" ca="1" si="168"/>
        <v>7.5452552846999948E-2</v>
      </c>
      <c r="Q300" s="18">
        <f t="shared" ca="1" si="168"/>
        <v>7.772682777566664E-2</v>
      </c>
      <c r="R300" s="18">
        <f t="shared" ca="1" si="168"/>
        <v>8.0001102704333291E-2</v>
      </c>
      <c r="S300" s="18">
        <f t="shared" ca="1" si="168"/>
        <v>8.2275377632999969E-2</v>
      </c>
      <c r="T300" s="18">
        <f t="shared" ca="1" si="168"/>
        <v>8.4549652561666647E-2</v>
      </c>
      <c r="U300" s="18">
        <f t="shared" ca="1" si="169"/>
        <v>8.6823927490333325E-2</v>
      </c>
      <c r="V300" s="18">
        <f t="shared" ca="1" si="169"/>
        <v>8.9725520597578032E-2</v>
      </c>
      <c r="W300" s="18">
        <f t="shared" ca="1" si="169"/>
        <v>9.3881750061978783E-2</v>
      </c>
      <c r="X300" s="18">
        <f t="shared" ca="1" si="169"/>
        <v>9.8665297704957619E-2</v>
      </c>
      <c r="Y300" s="18">
        <f t="shared" ca="1" si="169"/>
        <v>0.10428526958604049</v>
      </c>
      <c r="Z300" s="18">
        <f t="shared" ca="1" si="169"/>
        <v>0.11213570610206747</v>
      </c>
      <c r="AA300" s="18">
        <f t="shared" ca="1" si="169"/>
        <v>0.11736527014289697</v>
      </c>
      <c r="AB300" s="18">
        <f t="shared" ca="1" si="169"/>
        <v>0</v>
      </c>
      <c r="AC300" s="18">
        <f t="shared" ca="1" si="169"/>
        <v>0</v>
      </c>
      <c r="AD300" s="18">
        <f t="shared" ca="1" si="169"/>
        <v>0</v>
      </c>
      <c r="AE300" s="18">
        <f t="shared" ca="1" si="170"/>
        <v>0</v>
      </c>
      <c r="AF300" s="18">
        <f t="shared" ca="1" si="170"/>
        <v>0</v>
      </c>
      <c r="AG300" s="18">
        <f t="shared" ca="1" si="170"/>
        <v>0</v>
      </c>
      <c r="AH300" s="18">
        <f t="shared" ca="1" si="170"/>
        <v>0</v>
      </c>
      <c r="AI300" s="18">
        <f t="shared" ca="1" si="170"/>
        <v>0</v>
      </c>
      <c r="AJ300" s="18">
        <f t="shared" ca="1" si="170"/>
        <v>0</v>
      </c>
      <c r="AK300" s="18">
        <f t="shared" ca="1" si="170"/>
        <v>0</v>
      </c>
      <c r="AL300" s="18">
        <f t="shared" ca="1" si="170"/>
        <v>0</v>
      </c>
      <c r="AM300" s="18">
        <f t="shared" ca="1" si="170"/>
        <v>0</v>
      </c>
      <c r="AN300" s="18">
        <f t="shared" ca="1" si="170"/>
        <v>0</v>
      </c>
      <c r="AO300" s="18">
        <f t="shared" ca="1" si="171"/>
        <v>0</v>
      </c>
      <c r="AP300" s="18">
        <f t="shared" ca="1" si="171"/>
        <v>0</v>
      </c>
      <c r="AQ300" s="18">
        <f t="shared" ca="1" si="171"/>
        <v>0</v>
      </c>
      <c r="AR300" s="18">
        <f t="shared" ca="1" si="171"/>
        <v>0</v>
      </c>
      <c r="AS300" s="18">
        <f t="shared" ca="1" si="171"/>
        <v>0</v>
      </c>
      <c r="AT300" s="18">
        <f t="shared" ca="1" si="171"/>
        <v>0</v>
      </c>
      <c r="AU300" s="18">
        <f t="shared" ca="1" si="171"/>
        <v>0</v>
      </c>
      <c r="AV300" s="18">
        <f t="shared" ca="1" si="171"/>
        <v>0</v>
      </c>
      <c r="AW300" s="18">
        <f t="shared" ca="1" si="171"/>
        <v>0</v>
      </c>
      <c r="AX300" s="18">
        <f t="shared" ca="1" si="171"/>
        <v>0</v>
      </c>
      <c r="AY300" s="18">
        <f t="shared" ca="1" si="172"/>
        <v>0</v>
      </c>
      <c r="AZ300" s="18">
        <f t="shared" ca="1" si="172"/>
        <v>0</v>
      </c>
      <c r="BA300" s="18">
        <f t="shared" ca="1" si="172"/>
        <v>0</v>
      </c>
      <c r="BB300" s="18">
        <f t="shared" ca="1" si="172"/>
        <v>0</v>
      </c>
      <c r="BC300" s="18">
        <f t="shared" ca="1" si="172"/>
        <v>0</v>
      </c>
      <c r="BD300" s="18">
        <f t="shared" ca="1" si="172"/>
        <v>0</v>
      </c>
      <c r="BE300" s="18">
        <f t="shared" ca="1" si="172"/>
        <v>0</v>
      </c>
      <c r="BF300" s="18">
        <f t="shared" ca="1" si="172"/>
        <v>0</v>
      </c>
      <c r="BG300" s="18">
        <f t="shared" ca="1" si="172"/>
        <v>0</v>
      </c>
      <c r="BH300" s="18">
        <f t="shared" ca="1" si="172"/>
        <v>0</v>
      </c>
      <c r="BI300" s="18">
        <f t="shared" ca="1" si="172"/>
        <v>0</v>
      </c>
    </row>
    <row r="301" spans="8:61" x14ac:dyDescent="0.35">
      <c r="H301" s="2" t="str">
        <f t="shared" si="161"/>
        <v>ON_Wind_Solar_Storage</v>
      </c>
      <c r="I301">
        <f t="shared" si="160"/>
        <v>6</v>
      </c>
      <c r="J301">
        <f t="shared" si="162"/>
        <v>17</v>
      </c>
      <c r="K301" s="18">
        <f t="shared" ca="1" si="168"/>
        <v>6.1806903274999971E-2</v>
      </c>
      <c r="L301" s="18">
        <f t="shared" ca="1" si="168"/>
        <v>6.4081178203666628E-2</v>
      </c>
      <c r="M301" s="18">
        <f t="shared" ca="1" si="168"/>
        <v>6.6355453132333292E-2</v>
      </c>
      <c r="N301" s="18">
        <f t="shared" ca="1" si="168"/>
        <v>6.8629728060999956E-2</v>
      </c>
      <c r="O301" s="18">
        <f t="shared" ca="1" si="168"/>
        <v>7.0904002989666606E-2</v>
      </c>
      <c r="P301" s="18">
        <f t="shared" ca="1" si="168"/>
        <v>7.317827791833327E-2</v>
      </c>
      <c r="Q301" s="18">
        <f t="shared" ca="1" si="168"/>
        <v>7.5452552846999948E-2</v>
      </c>
      <c r="R301" s="18">
        <f t="shared" ca="1" si="168"/>
        <v>7.772682777566664E-2</v>
      </c>
      <c r="S301" s="18">
        <f t="shared" ca="1" si="168"/>
        <v>8.0001102704333291E-2</v>
      </c>
      <c r="T301" s="18">
        <f t="shared" ca="1" si="168"/>
        <v>8.2275377632999969E-2</v>
      </c>
      <c r="U301" s="18">
        <f t="shared" ca="1" si="169"/>
        <v>8.4549652561666647E-2</v>
      </c>
      <c r="V301" s="18">
        <f t="shared" ca="1" si="169"/>
        <v>8.6823927490333325E-2</v>
      </c>
      <c r="W301" s="18">
        <f t="shared" ca="1" si="169"/>
        <v>8.9725520597578032E-2</v>
      </c>
      <c r="X301" s="18">
        <f t="shared" ca="1" si="169"/>
        <v>9.3881750061978783E-2</v>
      </c>
      <c r="Y301" s="18">
        <f t="shared" ca="1" si="169"/>
        <v>9.8665297704957619E-2</v>
      </c>
      <c r="Z301" s="18">
        <f t="shared" ca="1" si="169"/>
        <v>0.10428526958604049</v>
      </c>
      <c r="AA301" s="18">
        <f t="shared" ca="1" si="169"/>
        <v>0.11213570610206747</v>
      </c>
      <c r="AB301" s="18">
        <f t="shared" ca="1" si="169"/>
        <v>0.11736527014289697</v>
      </c>
      <c r="AC301" s="18">
        <f t="shared" ca="1" si="169"/>
        <v>0</v>
      </c>
      <c r="AD301" s="18">
        <f t="shared" ca="1" si="169"/>
        <v>0</v>
      </c>
      <c r="AE301" s="18">
        <f t="shared" ca="1" si="170"/>
        <v>0</v>
      </c>
      <c r="AF301" s="18">
        <f t="shared" ca="1" si="170"/>
        <v>0</v>
      </c>
      <c r="AG301" s="18">
        <f t="shared" ca="1" si="170"/>
        <v>0</v>
      </c>
      <c r="AH301" s="18">
        <f t="shared" ca="1" si="170"/>
        <v>0</v>
      </c>
      <c r="AI301" s="18">
        <f t="shared" ca="1" si="170"/>
        <v>0</v>
      </c>
      <c r="AJ301" s="18">
        <f t="shared" ca="1" si="170"/>
        <v>0</v>
      </c>
      <c r="AK301" s="18">
        <f t="shared" ca="1" si="170"/>
        <v>0</v>
      </c>
      <c r="AL301" s="18">
        <f t="shared" ca="1" si="170"/>
        <v>0</v>
      </c>
      <c r="AM301" s="18">
        <f t="shared" ca="1" si="170"/>
        <v>0</v>
      </c>
      <c r="AN301" s="18">
        <f t="shared" ca="1" si="170"/>
        <v>0</v>
      </c>
      <c r="AO301" s="18">
        <f t="shared" ca="1" si="171"/>
        <v>0</v>
      </c>
      <c r="AP301" s="18">
        <f t="shared" ca="1" si="171"/>
        <v>0</v>
      </c>
      <c r="AQ301" s="18">
        <f t="shared" ca="1" si="171"/>
        <v>0</v>
      </c>
      <c r="AR301" s="18">
        <f t="shared" ca="1" si="171"/>
        <v>0</v>
      </c>
      <c r="AS301" s="18">
        <f t="shared" ca="1" si="171"/>
        <v>0</v>
      </c>
      <c r="AT301" s="18">
        <f t="shared" ca="1" si="171"/>
        <v>0</v>
      </c>
      <c r="AU301" s="18">
        <f t="shared" ca="1" si="171"/>
        <v>0</v>
      </c>
      <c r="AV301" s="18">
        <f t="shared" ca="1" si="171"/>
        <v>0</v>
      </c>
      <c r="AW301" s="18">
        <f t="shared" ca="1" si="171"/>
        <v>0</v>
      </c>
      <c r="AX301" s="18">
        <f t="shared" ca="1" si="171"/>
        <v>0</v>
      </c>
      <c r="AY301" s="18">
        <f t="shared" ca="1" si="172"/>
        <v>0</v>
      </c>
      <c r="AZ301" s="18">
        <f t="shared" ca="1" si="172"/>
        <v>0</v>
      </c>
      <c r="BA301" s="18">
        <f t="shared" ca="1" si="172"/>
        <v>0</v>
      </c>
      <c r="BB301" s="18">
        <f t="shared" ca="1" si="172"/>
        <v>0</v>
      </c>
      <c r="BC301" s="18">
        <f t="shared" ca="1" si="172"/>
        <v>0</v>
      </c>
      <c r="BD301" s="18">
        <f t="shared" ca="1" si="172"/>
        <v>0</v>
      </c>
      <c r="BE301" s="18">
        <f t="shared" ca="1" si="172"/>
        <v>0</v>
      </c>
      <c r="BF301" s="18">
        <f t="shared" ca="1" si="172"/>
        <v>0</v>
      </c>
      <c r="BG301" s="18">
        <f t="shared" ca="1" si="172"/>
        <v>0</v>
      </c>
      <c r="BH301" s="18">
        <f t="shared" ca="1" si="172"/>
        <v>0</v>
      </c>
      <c r="BI301" s="18">
        <f t="shared" ca="1" si="172"/>
        <v>0</v>
      </c>
    </row>
    <row r="302" spans="8:61" x14ac:dyDescent="0.35">
      <c r="H302" s="2" t="str">
        <f t="shared" si="161"/>
        <v>ON_Wind_Solar_Storage</v>
      </c>
      <c r="I302">
        <f t="shared" si="160"/>
        <v>6</v>
      </c>
      <c r="J302">
        <f t="shared" si="162"/>
        <v>18</v>
      </c>
      <c r="K302" s="18">
        <f t="shared" ca="1" si="168"/>
        <v>5.9532628346333306E-2</v>
      </c>
      <c r="L302" s="18">
        <f t="shared" ca="1" si="168"/>
        <v>6.1806903274999971E-2</v>
      </c>
      <c r="M302" s="18">
        <f t="shared" ca="1" si="168"/>
        <v>6.4081178203666628E-2</v>
      </c>
      <c r="N302" s="18">
        <f t="shared" ca="1" si="168"/>
        <v>6.6355453132333292E-2</v>
      </c>
      <c r="O302" s="18">
        <f t="shared" ca="1" si="168"/>
        <v>6.8629728060999956E-2</v>
      </c>
      <c r="P302" s="18">
        <f t="shared" ca="1" si="168"/>
        <v>7.0904002989666606E-2</v>
      </c>
      <c r="Q302" s="18">
        <f t="shared" ca="1" si="168"/>
        <v>7.317827791833327E-2</v>
      </c>
      <c r="R302" s="18">
        <f t="shared" ca="1" si="168"/>
        <v>7.5452552846999948E-2</v>
      </c>
      <c r="S302" s="18">
        <f t="shared" ca="1" si="168"/>
        <v>7.772682777566664E-2</v>
      </c>
      <c r="T302" s="18">
        <f t="shared" ca="1" si="168"/>
        <v>8.0001102704333291E-2</v>
      </c>
      <c r="U302" s="18">
        <f t="shared" ca="1" si="169"/>
        <v>8.2275377632999969E-2</v>
      </c>
      <c r="V302" s="18">
        <f t="shared" ca="1" si="169"/>
        <v>8.4549652561666647E-2</v>
      </c>
      <c r="W302" s="18">
        <f t="shared" ca="1" si="169"/>
        <v>8.6823927490333325E-2</v>
      </c>
      <c r="X302" s="18">
        <f t="shared" ca="1" si="169"/>
        <v>8.9725520597578032E-2</v>
      </c>
      <c r="Y302" s="18">
        <f t="shared" ca="1" si="169"/>
        <v>9.3881750061978783E-2</v>
      </c>
      <c r="Z302" s="18">
        <f t="shared" ca="1" si="169"/>
        <v>9.8665297704957619E-2</v>
      </c>
      <c r="AA302" s="18">
        <f t="shared" ca="1" si="169"/>
        <v>0.10428526958604049</v>
      </c>
      <c r="AB302" s="18">
        <f t="shared" ca="1" si="169"/>
        <v>0.11213570610206747</v>
      </c>
      <c r="AC302" s="18">
        <f t="shared" ca="1" si="169"/>
        <v>0.11736527014289697</v>
      </c>
      <c r="AD302" s="18">
        <f t="shared" ca="1" si="169"/>
        <v>0</v>
      </c>
      <c r="AE302" s="18">
        <f t="shared" ca="1" si="170"/>
        <v>0</v>
      </c>
      <c r="AF302" s="18">
        <f t="shared" ca="1" si="170"/>
        <v>0</v>
      </c>
      <c r="AG302" s="18">
        <f t="shared" ca="1" si="170"/>
        <v>0</v>
      </c>
      <c r="AH302" s="18">
        <f t="shared" ca="1" si="170"/>
        <v>0</v>
      </c>
      <c r="AI302" s="18">
        <f t="shared" ca="1" si="170"/>
        <v>0</v>
      </c>
      <c r="AJ302" s="18">
        <f t="shared" ca="1" si="170"/>
        <v>0</v>
      </c>
      <c r="AK302" s="18">
        <f t="shared" ca="1" si="170"/>
        <v>0</v>
      </c>
      <c r="AL302" s="18">
        <f t="shared" ca="1" si="170"/>
        <v>0</v>
      </c>
      <c r="AM302" s="18">
        <f t="shared" ca="1" si="170"/>
        <v>0</v>
      </c>
      <c r="AN302" s="18">
        <f t="shared" ca="1" si="170"/>
        <v>0</v>
      </c>
      <c r="AO302" s="18">
        <f t="shared" ca="1" si="171"/>
        <v>0</v>
      </c>
      <c r="AP302" s="18">
        <f t="shared" ca="1" si="171"/>
        <v>0</v>
      </c>
      <c r="AQ302" s="18">
        <f t="shared" ca="1" si="171"/>
        <v>0</v>
      </c>
      <c r="AR302" s="18">
        <f t="shared" ca="1" si="171"/>
        <v>0</v>
      </c>
      <c r="AS302" s="18">
        <f t="shared" ca="1" si="171"/>
        <v>0</v>
      </c>
      <c r="AT302" s="18">
        <f t="shared" ca="1" si="171"/>
        <v>0</v>
      </c>
      <c r="AU302" s="18">
        <f t="shared" ca="1" si="171"/>
        <v>0</v>
      </c>
      <c r="AV302" s="18">
        <f t="shared" ca="1" si="171"/>
        <v>0</v>
      </c>
      <c r="AW302" s="18">
        <f t="shared" ca="1" si="171"/>
        <v>0</v>
      </c>
      <c r="AX302" s="18">
        <f t="shared" ca="1" si="171"/>
        <v>0</v>
      </c>
      <c r="AY302" s="18">
        <f t="shared" ca="1" si="172"/>
        <v>0</v>
      </c>
      <c r="AZ302" s="18">
        <f t="shared" ca="1" si="172"/>
        <v>0</v>
      </c>
      <c r="BA302" s="18">
        <f t="shared" ca="1" si="172"/>
        <v>0</v>
      </c>
      <c r="BB302" s="18">
        <f t="shared" ca="1" si="172"/>
        <v>0</v>
      </c>
      <c r="BC302" s="18">
        <f t="shared" ca="1" si="172"/>
        <v>0</v>
      </c>
      <c r="BD302" s="18">
        <f t="shared" ca="1" si="172"/>
        <v>0</v>
      </c>
      <c r="BE302" s="18">
        <f t="shared" ca="1" si="172"/>
        <v>0</v>
      </c>
      <c r="BF302" s="18">
        <f t="shared" ca="1" si="172"/>
        <v>0</v>
      </c>
      <c r="BG302" s="18">
        <f t="shared" ca="1" si="172"/>
        <v>0</v>
      </c>
      <c r="BH302" s="18">
        <f t="shared" ca="1" si="172"/>
        <v>0</v>
      </c>
      <c r="BI302" s="18">
        <f t="shared" ca="1" si="172"/>
        <v>0</v>
      </c>
    </row>
    <row r="303" spans="8:61" x14ac:dyDescent="0.35">
      <c r="H303" s="2" t="str">
        <f t="shared" si="161"/>
        <v>ON_Wind_Solar_Storage</v>
      </c>
      <c r="I303">
        <f t="shared" si="160"/>
        <v>6</v>
      </c>
      <c r="J303">
        <f t="shared" si="162"/>
        <v>19</v>
      </c>
      <c r="K303" s="18">
        <f t="shared" ca="1" si="168"/>
        <v>5.7258353417666628E-2</v>
      </c>
      <c r="L303" s="18">
        <f t="shared" ca="1" si="168"/>
        <v>5.9532628346333306E-2</v>
      </c>
      <c r="M303" s="18">
        <f t="shared" ca="1" si="168"/>
        <v>6.1806903274999971E-2</v>
      </c>
      <c r="N303" s="18">
        <f t="shared" ca="1" si="168"/>
        <v>6.4081178203666628E-2</v>
      </c>
      <c r="O303" s="18">
        <f t="shared" ca="1" si="168"/>
        <v>6.6355453132333292E-2</v>
      </c>
      <c r="P303" s="18">
        <f t="shared" ca="1" si="168"/>
        <v>6.8629728060999956E-2</v>
      </c>
      <c r="Q303" s="18">
        <f t="shared" ca="1" si="168"/>
        <v>7.0904002989666606E-2</v>
      </c>
      <c r="R303" s="18">
        <f t="shared" ca="1" si="168"/>
        <v>7.317827791833327E-2</v>
      </c>
      <c r="S303" s="18">
        <f t="shared" ca="1" si="168"/>
        <v>7.5452552846999948E-2</v>
      </c>
      <c r="T303" s="18">
        <f t="shared" ca="1" si="168"/>
        <v>7.772682777566664E-2</v>
      </c>
      <c r="U303" s="18">
        <f t="shared" ca="1" si="169"/>
        <v>8.0001102704333291E-2</v>
      </c>
      <c r="V303" s="18">
        <f t="shared" ca="1" si="169"/>
        <v>8.2275377632999969E-2</v>
      </c>
      <c r="W303" s="18">
        <f t="shared" ca="1" si="169"/>
        <v>8.4549652561666647E-2</v>
      </c>
      <c r="X303" s="18">
        <f t="shared" ca="1" si="169"/>
        <v>8.6823927490333325E-2</v>
      </c>
      <c r="Y303" s="18">
        <f t="shared" ca="1" si="169"/>
        <v>8.9725520597578032E-2</v>
      </c>
      <c r="Z303" s="18">
        <f t="shared" ca="1" si="169"/>
        <v>9.3881750061978783E-2</v>
      </c>
      <c r="AA303" s="18">
        <f t="shared" ca="1" si="169"/>
        <v>9.8665297704957619E-2</v>
      </c>
      <c r="AB303" s="18">
        <f t="shared" ca="1" si="169"/>
        <v>0.10428526958604049</v>
      </c>
      <c r="AC303" s="18">
        <f t="shared" ca="1" si="169"/>
        <v>0.11213570610206747</v>
      </c>
      <c r="AD303" s="18">
        <f t="shared" ca="1" si="169"/>
        <v>0.11736527014289697</v>
      </c>
      <c r="AE303" s="18">
        <f t="shared" ca="1" si="170"/>
        <v>0</v>
      </c>
      <c r="AF303" s="18">
        <f t="shared" ca="1" si="170"/>
        <v>0</v>
      </c>
      <c r="AG303" s="18">
        <f t="shared" ca="1" si="170"/>
        <v>0</v>
      </c>
      <c r="AH303" s="18">
        <f t="shared" ca="1" si="170"/>
        <v>0</v>
      </c>
      <c r="AI303" s="18">
        <f t="shared" ca="1" si="170"/>
        <v>0</v>
      </c>
      <c r="AJ303" s="18">
        <f t="shared" ca="1" si="170"/>
        <v>0</v>
      </c>
      <c r="AK303" s="18">
        <f t="shared" ca="1" si="170"/>
        <v>0</v>
      </c>
      <c r="AL303" s="18">
        <f t="shared" ca="1" si="170"/>
        <v>0</v>
      </c>
      <c r="AM303" s="18">
        <f t="shared" ca="1" si="170"/>
        <v>0</v>
      </c>
      <c r="AN303" s="18">
        <f t="shared" ca="1" si="170"/>
        <v>0</v>
      </c>
      <c r="AO303" s="18">
        <f t="shared" ca="1" si="171"/>
        <v>0</v>
      </c>
      <c r="AP303" s="18">
        <f t="shared" ca="1" si="171"/>
        <v>0</v>
      </c>
      <c r="AQ303" s="18">
        <f t="shared" ca="1" si="171"/>
        <v>0</v>
      </c>
      <c r="AR303" s="18">
        <f t="shared" ca="1" si="171"/>
        <v>0</v>
      </c>
      <c r="AS303" s="18">
        <f t="shared" ca="1" si="171"/>
        <v>0</v>
      </c>
      <c r="AT303" s="18">
        <f t="shared" ca="1" si="171"/>
        <v>0</v>
      </c>
      <c r="AU303" s="18">
        <f t="shared" ca="1" si="171"/>
        <v>0</v>
      </c>
      <c r="AV303" s="18">
        <f t="shared" ca="1" si="171"/>
        <v>0</v>
      </c>
      <c r="AW303" s="18">
        <f t="shared" ca="1" si="171"/>
        <v>0</v>
      </c>
      <c r="AX303" s="18">
        <f t="shared" ca="1" si="171"/>
        <v>0</v>
      </c>
      <c r="AY303" s="18">
        <f t="shared" ca="1" si="172"/>
        <v>0</v>
      </c>
      <c r="AZ303" s="18">
        <f t="shared" ca="1" si="172"/>
        <v>0</v>
      </c>
      <c r="BA303" s="18">
        <f t="shared" ca="1" si="172"/>
        <v>0</v>
      </c>
      <c r="BB303" s="18">
        <f t="shared" ca="1" si="172"/>
        <v>0</v>
      </c>
      <c r="BC303" s="18">
        <f t="shared" ca="1" si="172"/>
        <v>0</v>
      </c>
      <c r="BD303" s="18">
        <f t="shared" ca="1" si="172"/>
        <v>0</v>
      </c>
      <c r="BE303" s="18">
        <f t="shared" ca="1" si="172"/>
        <v>0</v>
      </c>
      <c r="BF303" s="18">
        <f t="shared" ca="1" si="172"/>
        <v>0</v>
      </c>
      <c r="BG303" s="18">
        <f t="shared" ca="1" si="172"/>
        <v>0</v>
      </c>
      <c r="BH303" s="18">
        <f t="shared" ca="1" si="172"/>
        <v>0</v>
      </c>
      <c r="BI303" s="18">
        <f t="shared" ca="1" si="172"/>
        <v>0</v>
      </c>
    </row>
    <row r="304" spans="8:61" x14ac:dyDescent="0.35">
      <c r="H304" s="2" t="str">
        <f t="shared" si="161"/>
        <v>ON_Wind_Solar_Storage</v>
      </c>
      <c r="I304">
        <f t="shared" si="160"/>
        <v>6</v>
      </c>
      <c r="J304">
        <f t="shared" si="162"/>
        <v>20</v>
      </c>
      <c r="K304" s="18">
        <f t="shared" ca="1" si="168"/>
        <v>5.4984078488999978E-2</v>
      </c>
      <c r="L304" s="18">
        <f t="shared" ca="1" si="168"/>
        <v>5.7258353417666628E-2</v>
      </c>
      <c r="M304" s="18">
        <f t="shared" ca="1" si="168"/>
        <v>5.9532628346333306E-2</v>
      </c>
      <c r="N304" s="18">
        <f t="shared" ca="1" si="168"/>
        <v>6.1806903274999971E-2</v>
      </c>
      <c r="O304" s="18">
        <f t="shared" ca="1" si="168"/>
        <v>6.4081178203666628E-2</v>
      </c>
      <c r="P304" s="18">
        <f t="shared" ca="1" si="168"/>
        <v>6.6355453132333292E-2</v>
      </c>
      <c r="Q304" s="18">
        <f t="shared" ca="1" si="168"/>
        <v>6.8629728060999956E-2</v>
      </c>
      <c r="R304" s="18">
        <f t="shared" ca="1" si="168"/>
        <v>7.0904002989666606E-2</v>
      </c>
      <c r="S304" s="18">
        <f t="shared" ca="1" si="168"/>
        <v>7.317827791833327E-2</v>
      </c>
      <c r="T304" s="18">
        <f t="shared" ca="1" si="168"/>
        <v>7.5452552846999948E-2</v>
      </c>
      <c r="U304" s="18">
        <f t="shared" ca="1" si="169"/>
        <v>7.772682777566664E-2</v>
      </c>
      <c r="V304" s="18">
        <f t="shared" ca="1" si="169"/>
        <v>8.0001102704333291E-2</v>
      </c>
      <c r="W304" s="18">
        <f t="shared" ca="1" si="169"/>
        <v>8.2275377632999969E-2</v>
      </c>
      <c r="X304" s="18">
        <f t="shared" ca="1" si="169"/>
        <v>8.4549652561666647E-2</v>
      </c>
      <c r="Y304" s="18">
        <f t="shared" ca="1" si="169"/>
        <v>8.6823927490333325E-2</v>
      </c>
      <c r="Z304" s="18">
        <f t="shared" ca="1" si="169"/>
        <v>8.9725520597578032E-2</v>
      </c>
      <c r="AA304" s="18">
        <f t="shared" ca="1" si="169"/>
        <v>9.3881750061978783E-2</v>
      </c>
      <c r="AB304" s="18">
        <f t="shared" ca="1" si="169"/>
        <v>9.8665297704957619E-2</v>
      </c>
      <c r="AC304" s="18">
        <f t="shared" ca="1" si="169"/>
        <v>0.10428526958604049</v>
      </c>
      <c r="AD304" s="18">
        <f t="shared" ca="1" si="169"/>
        <v>0.11213570610206747</v>
      </c>
      <c r="AE304" s="18">
        <f t="shared" ca="1" si="170"/>
        <v>0.11736527014289697</v>
      </c>
      <c r="AF304" s="18">
        <f t="shared" ca="1" si="170"/>
        <v>0</v>
      </c>
      <c r="AG304" s="18">
        <f t="shared" ca="1" si="170"/>
        <v>0</v>
      </c>
      <c r="AH304" s="18">
        <f t="shared" ca="1" si="170"/>
        <v>0</v>
      </c>
      <c r="AI304" s="18">
        <f t="shared" ca="1" si="170"/>
        <v>0</v>
      </c>
      <c r="AJ304" s="18">
        <f t="shared" ca="1" si="170"/>
        <v>0</v>
      </c>
      <c r="AK304" s="18">
        <f t="shared" ca="1" si="170"/>
        <v>0</v>
      </c>
      <c r="AL304" s="18">
        <f t="shared" ca="1" si="170"/>
        <v>0</v>
      </c>
      <c r="AM304" s="18">
        <f t="shared" ca="1" si="170"/>
        <v>0</v>
      </c>
      <c r="AN304" s="18">
        <f t="shared" ca="1" si="170"/>
        <v>0</v>
      </c>
      <c r="AO304" s="18">
        <f t="shared" ca="1" si="171"/>
        <v>0</v>
      </c>
      <c r="AP304" s="18">
        <f t="shared" ca="1" si="171"/>
        <v>0</v>
      </c>
      <c r="AQ304" s="18">
        <f t="shared" ca="1" si="171"/>
        <v>0</v>
      </c>
      <c r="AR304" s="18">
        <f t="shared" ca="1" si="171"/>
        <v>0</v>
      </c>
      <c r="AS304" s="18">
        <f t="shared" ca="1" si="171"/>
        <v>0</v>
      </c>
      <c r="AT304" s="18">
        <f t="shared" ca="1" si="171"/>
        <v>0</v>
      </c>
      <c r="AU304" s="18">
        <f t="shared" ca="1" si="171"/>
        <v>0</v>
      </c>
      <c r="AV304" s="18">
        <f t="shared" ca="1" si="171"/>
        <v>0</v>
      </c>
      <c r="AW304" s="18">
        <f t="shared" ca="1" si="171"/>
        <v>0</v>
      </c>
      <c r="AX304" s="18">
        <f t="shared" ca="1" si="171"/>
        <v>0</v>
      </c>
      <c r="AY304" s="18">
        <f t="shared" ca="1" si="172"/>
        <v>0</v>
      </c>
      <c r="AZ304" s="18">
        <f t="shared" ca="1" si="172"/>
        <v>0</v>
      </c>
      <c r="BA304" s="18">
        <f t="shared" ca="1" si="172"/>
        <v>0</v>
      </c>
      <c r="BB304" s="18">
        <f t="shared" ca="1" si="172"/>
        <v>0</v>
      </c>
      <c r="BC304" s="18">
        <f t="shared" ca="1" si="172"/>
        <v>0</v>
      </c>
      <c r="BD304" s="18">
        <f t="shared" ca="1" si="172"/>
        <v>0</v>
      </c>
      <c r="BE304" s="18">
        <f t="shared" ca="1" si="172"/>
        <v>0</v>
      </c>
      <c r="BF304" s="18">
        <f t="shared" ca="1" si="172"/>
        <v>0</v>
      </c>
      <c r="BG304" s="18">
        <f t="shared" ca="1" si="172"/>
        <v>0</v>
      </c>
      <c r="BH304" s="18">
        <f t="shared" ca="1" si="172"/>
        <v>0</v>
      </c>
      <c r="BI304" s="18">
        <f t="shared" ca="1" si="172"/>
        <v>0</v>
      </c>
    </row>
    <row r="305" spans="8:61" x14ac:dyDescent="0.35">
      <c r="H305" s="2" t="str">
        <f t="shared" si="161"/>
        <v>ON_Wind_Solar_Storage</v>
      </c>
      <c r="I305">
        <f t="shared" si="160"/>
        <v>6</v>
      </c>
      <c r="J305">
        <f t="shared" si="162"/>
        <v>21</v>
      </c>
      <c r="K305" s="18">
        <f t="shared" ca="1" si="168"/>
        <v>5.2709803560333314E-2</v>
      </c>
      <c r="L305" s="18">
        <f t="shared" ca="1" si="168"/>
        <v>5.4984078488999978E-2</v>
      </c>
      <c r="M305" s="18">
        <f t="shared" ca="1" si="168"/>
        <v>5.7258353417666628E-2</v>
      </c>
      <c r="N305" s="18">
        <f t="shared" ca="1" si="168"/>
        <v>5.9532628346333306E-2</v>
      </c>
      <c r="O305" s="18">
        <f t="shared" ca="1" si="168"/>
        <v>6.1806903274999971E-2</v>
      </c>
      <c r="P305" s="18">
        <f t="shared" ca="1" si="168"/>
        <v>6.4081178203666628E-2</v>
      </c>
      <c r="Q305" s="18">
        <f t="shared" ca="1" si="168"/>
        <v>6.6355453132333292E-2</v>
      </c>
      <c r="R305" s="18">
        <f t="shared" ca="1" si="168"/>
        <v>6.8629728060999956E-2</v>
      </c>
      <c r="S305" s="18">
        <f t="shared" ca="1" si="168"/>
        <v>7.0904002989666606E-2</v>
      </c>
      <c r="T305" s="18">
        <f t="shared" ca="1" si="168"/>
        <v>7.317827791833327E-2</v>
      </c>
      <c r="U305" s="18">
        <f t="shared" ca="1" si="169"/>
        <v>7.5452552846999948E-2</v>
      </c>
      <c r="V305" s="18">
        <f t="shared" ca="1" si="169"/>
        <v>7.772682777566664E-2</v>
      </c>
      <c r="W305" s="18">
        <f t="shared" ca="1" si="169"/>
        <v>8.0001102704333291E-2</v>
      </c>
      <c r="X305" s="18">
        <f t="shared" ca="1" si="169"/>
        <v>8.2275377632999969E-2</v>
      </c>
      <c r="Y305" s="18">
        <f t="shared" ca="1" si="169"/>
        <v>8.4549652561666647E-2</v>
      </c>
      <c r="Z305" s="18">
        <f t="shared" ca="1" si="169"/>
        <v>8.6823927490333325E-2</v>
      </c>
      <c r="AA305" s="18">
        <f t="shared" ca="1" si="169"/>
        <v>8.9725520597578032E-2</v>
      </c>
      <c r="AB305" s="18">
        <f t="shared" ca="1" si="169"/>
        <v>9.3881750061978783E-2</v>
      </c>
      <c r="AC305" s="18">
        <f t="shared" ca="1" si="169"/>
        <v>9.8665297704957619E-2</v>
      </c>
      <c r="AD305" s="18">
        <f t="shared" ca="1" si="169"/>
        <v>0.10428526958604049</v>
      </c>
      <c r="AE305" s="18">
        <f t="shared" ca="1" si="170"/>
        <v>0.11213570610206747</v>
      </c>
      <c r="AF305" s="18">
        <f t="shared" ca="1" si="170"/>
        <v>0.11736527014289697</v>
      </c>
      <c r="AG305" s="18">
        <f t="shared" ca="1" si="170"/>
        <v>0</v>
      </c>
      <c r="AH305" s="18">
        <f t="shared" ca="1" si="170"/>
        <v>0</v>
      </c>
      <c r="AI305" s="18">
        <f t="shared" ca="1" si="170"/>
        <v>0</v>
      </c>
      <c r="AJ305" s="18">
        <f t="shared" ca="1" si="170"/>
        <v>0</v>
      </c>
      <c r="AK305" s="18">
        <f t="shared" ca="1" si="170"/>
        <v>0</v>
      </c>
      <c r="AL305" s="18">
        <f t="shared" ca="1" si="170"/>
        <v>0</v>
      </c>
      <c r="AM305" s="18">
        <f t="shared" ca="1" si="170"/>
        <v>0</v>
      </c>
      <c r="AN305" s="18">
        <f t="shared" ca="1" si="170"/>
        <v>0</v>
      </c>
      <c r="AO305" s="18">
        <f t="shared" ca="1" si="171"/>
        <v>0</v>
      </c>
      <c r="AP305" s="18">
        <f t="shared" ca="1" si="171"/>
        <v>0</v>
      </c>
      <c r="AQ305" s="18">
        <f t="shared" ca="1" si="171"/>
        <v>0</v>
      </c>
      <c r="AR305" s="18">
        <f t="shared" ca="1" si="171"/>
        <v>0</v>
      </c>
      <c r="AS305" s="18">
        <f t="shared" ca="1" si="171"/>
        <v>0</v>
      </c>
      <c r="AT305" s="18">
        <f t="shared" ca="1" si="171"/>
        <v>0</v>
      </c>
      <c r="AU305" s="18">
        <f t="shared" ca="1" si="171"/>
        <v>0</v>
      </c>
      <c r="AV305" s="18">
        <f t="shared" ca="1" si="171"/>
        <v>0</v>
      </c>
      <c r="AW305" s="18">
        <f t="shared" ca="1" si="171"/>
        <v>0</v>
      </c>
      <c r="AX305" s="18">
        <f t="shared" ca="1" si="171"/>
        <v>0</v>
      </c>
      <c r="AY305" s="18">
        <f t="shared" ca="1" si="172"/>
        <v>0</v>
      </c>
      <c r="AZ305" s="18">
        <f t="shared" ca="1" si="172"/>
        <v>0</v>
      </c>
      <c r="BA305" s="18">
        <f t="shared" ca="1" si="172"/>
        <v>0</v>
      </c>
      <c r="BB305" s="18">
        <f t="shared" ca="1" si="172"/>
        <v>0</v>
      </c>
      <c r="BC305" s="18">
        <f t="shared" ca="1" si="172"/>
        <v>0</v>
      </c>
      <c r="BD305" s="18">
        <f t="shared" ca="1" si="172"/>
        <v>0</v>
      </c>
      <c r="BE305" s="18">
        <f t="shared" ca="1" si="172"/>
        <v>0</v>
      </c>
      <c r="BF305" s="18">
        <f t="shared" ca="1" si="172"/>
        <v>0</v>
      </c>
      <c r="BG305" s="18">
        <f t="shared" ca="1" si="172"/>
        <v>0</v>
      </c>
      <c r="BH305" s="18">
        <f t="shared" ca="1" si="172"/>
        <v>0</v>
      </c>
      <c r="BI305" s="18">
        <f t="shared" ca="1" si="172"/>
        <v>0</v>
      </c>
    </row>
    <row r="306" spans="8:61" x14ac:dyDescent="0.35">
      <c r="H306" s="2" t="str">
        <f t="shared" si="161"/>
        <v>ON_Wind_Solar_Storage</v>
      </c>
      <c r="I306">
        <f t="shared" si="160"/>
        <v>6</v>
      </c>
      <c r="J306">
        <f t="shared" si="162"/>
        <v>22</v>
      </c>
      <c r="K306" s="18">
        <f t="shared" ca="1" si="168"/>
        <v>5.0435528631666636E-2</v>
      </c>
      <c r="L306" s="18">
        <f t="shared" ca="1" si="168"/>
        <v>5.2709803560333314E-2</v>
      </c>
      <c r="M306" s="18">
        <f t="shared" ca="1" si="168"/>
        <v>5.4984078488999978E-2</v>
      </c>
      <c r="N306" s="18">
        <f t="shared" ca="1" si="168"/>
        <v>5.7258353417666628E-2</v>
      </c>
      <c r="O306" s="18">
        <f t="shared" ca="1" si="168"/>
        <v>5.9532628346333306E-2</v>
      </c>
      <c r="P306" s="18">
        <f t="shared" ca="1" si="168"/>
        <v>6.1806903274999971E-2</v>
      </c>
      <c r="Q306" s="18">
        <f t="shared" ca="1" si="168"/>
        <v>6.4081178203666628E-2</v>
      </c>
      <c r="R306" s="18">
        <f t="shared" ca="1" si="168"/>
        <v>6.6355453132333292E-2</v>
      </c>
      <c r="S306" s="18">
        <f t="shared" ca="1" si="168"/>
        <v>6.8629728060999956E-2</v>
      </c>
      <c r="T306" s="18">
        <f t="shared" ca="1" si="168"/>
        <v>7.0904002989666606E-2</v>
      </c>
      <c r="U306" s="18">
        <f t="shared" ca="1" si="169"/>
        <v>7.317827791833327E-2</v>
      </c>
      <c r="V306" s="18">
        <f t="shared" ca="1" si="169"/>
        <v>7.5452552846999948E-2</v>
      </c>
      <c r="W306" s="18">
        <f t="shared" ca="1" si="169"/>
        <v>7.772682777566664E-2</v>
      </c>
      <c r="X306" s="18">
        <f t="shared" ca="1" si="169"/>
        <v>8.0001102704333291E-2</v>
      </c>
      <c r="Y306" s="18">
        <f t="shared" ca="1" si="169"/>
        <v>8.2275377632999969E-2</v>
      </c>
      <c r="Z306" s="18">
        <f t="shared" ca="1" si="169"/>
        <v>8.4549652561666647E-2</v>
      </c>
      <c r="AA306" s="18">
        <f t="shared" ca="1" si="169"/>
        <v>8.6823927490333325E-2</v>
      </c>
      <c r="AB306" s="18">
        <f t="shared" ca="1" si="169"/>
        <v>8.9725520597578032E-2</v>
      </c>
      <c r="AC306" s="18">
        <f t="shared" ca="1" si="169"/>
        <v>9.3881750061978783E-2</v>
      </c>
      <c r="AD306" s="18">
        <f t="shared" ca="1" si="169"/>
        <v>9.8665297704957619E-2</v>
      </c>
      <c r="AE306" s="18">
        <f t="shared" ca="1" si="170"/>
        <v>0.10428526958604049</v>
      </c>
      <c r="AF306" s="18">
        <f t="shared" ca="1" si="170"/>
        <v>0.11213570610206747</v>
      </c>
      <c r="AG306" s="18">
        <f t="shared" ca="1" si="170"/>
        <v>0.11736527014289697</v>
      </c>
      <c r="AH306" s="18">
        <f t="shared" ca="1" si="170"/>
        <v>0</v>
      </c>
      <c r="AI306" s="18">
        <f t="shared" ca="1" si="170"/>
        <v>0</v>
      </c>
      <c r="AJ306" s="18">
        <f t="shared" ca="1" si="170"/>
        <v>0</v>
      </c>
      <c r="AK306" s="18">
        <f t="shared" ca="1" si="170"/>
        <v>0</v>
      </c>
      <c r="AL306" s="18">
        <f t="shared" ca="1" si="170"/>
        <v>0</v>
      </c>
      <c r="AM306" s="18">
        <f t="shared" ca="1" si="170"/>
        <v>0</v>
      </c>
      <c r="AN306" s="18">
        <f t="shared" ca="1" si="170"/>
        <v>0</v>
      </c>
      <c r="AO306" s="18">
        <f t="shared" ca="1" si="171"/>
        <v>0</v>
      </c>
      <c r="AP306" s="18">
        <f t="shared" ca="1" si="171"/>
        <v>0</v>
      </c>
      <c r="AQ306" s="18">
        <f t="shared" ca="1" si="171"/>
        <v>0</v>
      </c>
      <c r="AR306" s="18">
        <f t="shared" ca="1" si="171"/>
        <v>0</v>
      </c>
      <c r="AS306" s="18">
        <f t="shared" ca="1" si="171"/>
        <v>0</v>
      </c>
      <c r="AT306" s="18">
        <f t="shared" ca="1" si="171"/>
        <v>0</v>
      </c>
      <c r="AU306" s="18">
        <f t="shared" ca="1" si="171"/>
        <v>0</v>
      </c>
      <c r="AV306" s="18">
        <f t="shared" ca="1" si="171"/>
        <v>0</v>
      </c>
      <c r="AW306" s="18">
        <f t="shared" ca="1" si="171"/>
        <v>0</v>
      </c>
      <c r="AX306" s="18">
        <f t="shared" ca="1" si="171"/>
        <v>0</v>
      </c>
      <c r="AY306" s="18">
        <f t="shared" ca="1" si="172"/>
        <v>0</v>
      </c>
      <c r="AZ306" s="18">
        <f t="shared" ca="1" si="172"/>
        <v>0</v>
      </c>
      <c r="BA306" s="18">
        <f t="shared" ca="1" si="172"/>
        <v>0</v>
      </c>
      <c r="BB306" s="18">
        <f t="shared" ca="1" si="172"/>
        <v>0</v>
      </c>
      <c r="BC306" s="18">
        <f t="shared" ca="1" si="172"/>
        <v>0</v>
      </c>
      <c r="BD306" s="18">
        <f t="shared" ca="1" si="172"/>
        <v>0</v>
      </c>
      <c r="BE306" s="18">
        <f t="shared" ca="1" si="172"/>
        <v>0</v>
      </c>
      <c r="BF306" s="18">
        <f t="shared" ca="1" si="172"/>
        <v>0</v>
      </c>
      <c r="BG306" s="18">
        <f t="shared" ca="1" si="172"/>
        <v>0</v>
      </c>
      <c r="BH306" s="18">
        <f t="shared" ca="1" si="172"/>
        <v>0</v>
      </c>
      <c r="BI306" s="18">
        <f t="shared" ca="1" si="172"/>
        <v>0</v>
      </c>
    </row>
    <row r="307" spans="8:61" x14ac:dyDescent="0.35">
      <c r="H307" s="2" t="str">
        <f t="shared" si="161"/>
        <v>ON_Wind_Solar_Storage</v>
      </c>
      <c r="I307">
        <f t="shared" si="160"/>
        <v>6</v>
      </c>
      <c r="J307">
        <f t="shared" si="162"/>
        <v>23</v>
      </c>
      <c r="K307" s="18">
        <f t="shared" ca="1" si="168"/>
        <v>4.8161253702999972E-2</v>
      </c>
      <c r="L307" s="18">
        <f t="shared" ca="1" si="168"/>
        <v>5.0435528631666636E-2</v>
      </c>
      <c r="M307" s="18">
        <f t="shared" ca="1" si="168"/>
        <v>5.2709803560333314E-2</v>
      </c>
      <c r="N307" s="18">
        <f t="shared" ca="1" si="168"/>
        <v>5.4984078488999978E-2</v>
      </c>
      <c r="O307" s="18">
        <f t="shared" ca="1" si="168"/>
        <v>5.7258353417666628E-2</v>
      </c>
      <c r="P307" s="18">
        <f t="shared" ca="1" si="168"/>
        <v>5.9532628346333306E-2</v>
      </c>
      <c r="Q307" s="18">
        <f t="shared" ca="1" si="168"/>
        <v>6.1806903274999971E-2</v>
      </c>
      <c r="R307" s="18">
        <f t="shared" ca="1" si="168"/>
        <v>6.4081178203666628E-2</v>
      </c>
      <c r="S307" s="18">
        <f t="shared" ca="1" si="168"/>
        <v>6.6355453132333292E-2</v>
      </c>
      <c r="T307" s="18">
        <f t="shared" ca="1" si="168"/>
        <v>6.8629728060999956E-2</v>
      </c>
      <c r="U307" s="18">
        <f t="shared" ca="1" si="169"/>
        <v>7.0904002989666606E-2</v>
      </c>
      <c r="V307" s="18">
        <f t="shared" ca="1" si="169"/>
        <v>7.317827791833327E-2</v>
      </c>
      <c r="W307" s="18">
        <f t="shared" ca="1" si="169"/>
        <v>7.5452552846999948E-2</v>
      </c>
      <c r="X307" s="18">
        <f t="shared" ca="1" si="169"/>
        <v>7.772682777566664E-2</v>
      </c>
      <c r="Y307" s="18">
        <f t="shared" ca="1" si="169"/>
        <v>8.0001102704333291E-2</v>
      </c>
      <c r="Z307" s="18">
        <f t="shared" ca="1" si="169"/>
        <v>8.2275377632999969E-2</v>
      </c>
      <c r="AA307" s="18">
        <f t="shared" ca="1" si="169"/>
        <v>8.4549652561666647E-2</v>
      </c>
      <c r="AB307" s="18">
        <f t="shared" ca="1" si="169"/>
        <v>8.6823927490333325E-2</v>
      </c>
      <c r="AC307" s="18">
        <f t="shared" ca="1" si="169"/>
        <v>8.9725520597578032E-2</v>
      </c>
      <c r="AD307" s="18">
        <f t="shared" ca="1" si="169"/>
        <v>9.3881750061978783E-2</v>
      </c>
      <c r="AE307" s="18">
        <f t="shared" ca="1" si="170"/>
        <v>9.8665297704957619E-2</v>
      </c>
      <c r="AF307" s="18">
        <f t="shared" ca="1" si="170"/>
        <v>0.10428526958604049</v>
      </c>
      <c r="AG307" s="18">
        <f t="shared" ca="1" si="170"/>
        <v>0.11213570610206747</v>
      </c>
      <c r="AH307" s="18">
        <f t="shared" ca="1" si="170"/>
        <v>0.11736527014289697</v>
      </c>
      <c r="AI307" s="18">
        <f t="shared" ca="1" si="170"/>
        <v>0</v>
      </c>
      <c r="AJ307" s="18">
        <f t="shared" ca="1" si="170"/>
        <v>0</v>
      </c>
      <c r="AK307" s="18">
        <f t="shared" ca="1" si="170"/>
        <v>0</v>
      </c>
      <c r="AL307" s="18">
        <f t="shared" ca="1" si="170"/>
        <v>0</v>
      </c>
      <c r="AM307" s="18">
        <f t="shared" ca="1" si="170"/>
        <v>0</v>
      </c>
      <c r="AN307" s="18">
        <f t="shared" ca="1" si="170"/>
        <v>0</v>
      </c>
      <c r="AO307" s="18">
        <f t="shared" ca="1" si="171"/>
        <v>0</v>
      </c>
      <c r="AP307" s="18">
        <f t="shared" ca="1" si="171"/>
        <v>0</v>
      </c>
      <c r="AQ307" s="18">
        <f t="shared" ca="1" si="171"/>
        <v>0</v>
      </c>
      <c r="AR307" s="18">
        <f t="shared" ca="1" si="171"/>
        <v>0</v>
      </c>
      <c r="AS307" s="18">
        <f t="shared" ca="1" si="171"/>
        <v>0</v>
      </c>
      <c r="AT307" s="18">
        <f t="shared" ca="1" si="171"/>
        <v>0</v>
      </c>
      <c r="AU307" s="18">
        <f t="shared" ca="1" si="171"/>
        <v>0</v>
      </c>
      <c r="AV307" s="18">
        <f t="shared" ca="1" si="171"/>
        <v>0</v>
      </c>
      <c r="AW307" s="18">
        <f t="shared" ca="1" si="171"/>
        <v>0</v>
      </c>
      <c r="AX307" s="18">
        <f t="shared" ca="1" si="171"/>
        <v>0</v>
      </c>
      <c r="AY307" s="18">
        <f t="shared" ca="1" si="172"/>
        <v>0</v>
      </c>
      <c r="AZ307" s="18">
        <f t="shared" ca="1" si="172"/>
        <v>0</v>
      </c>
      <c r="BA307" s="18">
        <f t="shared" ca="1" si="172"/>
        <v>0</v>
      </c>
      <c r="BB307" s="18">
        <f t="shared" ca="1" si="172"/>
        <v>0</v>
      </c>
      <c r="BC307" s="18">
        <f t="shared" ca="1" si="172"/>
        <v>0</v>
      </c>
      <c r="BD307" s="18">
        <f t="shared" ca="1" si="172"/>
        <v>0</v>
      </c>
      <c r="BE307" s="18">
        <f t="shared" ca="1" si="172"/>
        <v>0</v>
      </c>
      <c r="BF307" s="18">
        <f t="shared" ca="1" si="172"/>
        <v>0</v>
      </c>
      <c r="BG307" s="18">
        <f t="shared" ca="1" si="172"/>
        <v>0</v>
      </c>
      <c r="BH307" s="18">
        <f t="shared" ca="1" si="172"/>
        <v>0</v>
      </c>
      <c r="BI307" s="18">
        <f t="shared" ca="1" si="172"/>
        <v>0</v>
      </c>
    </row>
    <row r="308" spans="8:61" x14ac:dyDescent="0.35">
      <c r="H308" s="2" t="str">
        <f t="shared" si="161"/>
        <v>ON_Wind_Solar_Storage</v>
      </c>
      <c r="I308">
        <f t="shared" si="160"/>
        <v>6</v>
      </c>
      <c r="J308">
        <f t="shared" si="162"/>
        <v>24</v>
      </c>
      <c r="K308" s="18">
        <f t="shared" ca="1" si="168"/>
        <v>4.5886978774333301E-2</v>
      </c>
      <c r="L308" s="18">
        <f t="shared" ca="1" si="168"/>
        <v>4.8161253702999972E-2</v>
      </c>
      <c r="M308" s="18">
        <f t="shared" ca="1" si="168"/>
        <v>5.0435528631666636E-2</v>
      </c>
      <c r="N308" s="18">
        <f t="shared" ca="1" si="168"/>
        <v>5.2709803560333314E-2</v>
      </c>
      <c r="O308" s="18">
        <f t="shared" ca="1" si="168"/>
        <v>5.4984078488999978E-2</v>
      </c>
      <c r="P308" s="18">
        <f t="shared" ca="1" si="168"/>
        <v>5.7258353417666628E-2</v>
      </c>
      <c r="Q308" s="18">
        <f t="shared" ca="1" si="168"/>
        <v>5.9532628346333306E-2</v>
      </c>
      <c r="R308" s="18">
        <f t="shared" ca="1" si="168"/>
        <v>6.1806903274999971E-2</v>
      </c>
      <c r="S308" s="18">
        <f t="shared" ca="1" si="168"/>
        <v>6.4081178203666628E-2</v>
      </c>
      <c r="T308" s="18">
        <f t="shared" ca="1" si="168"/>
        <v>6.6355453132333292E-2</v>
      </c>
      <c r="U308" s="18">
        <f t="shared" ca="1" si="169"/>
        <v>6.8629728060999956E-2</v>
      </c>
      <c r="V308" s="18">
        <f t="shared" ca="1" si="169"/>
        <v>7.0904002989666606E-2</v>
      </c>
      <c r="W308" s="18">
        <f t="shared" ca="1" si="169"/>
        <v>7.317827791833327E-2</v>
      </c>
      <c r="X308" s="18">
        <f t="shared" ca="1" si="169"/>
        <v>7.5452552846999948E-2</v>
      </c>
      <c r="Y308" s="18">
        <f t="shared" ca="1" si="169"/>
        <v>7.772682777566664E-2</v>
      </c>
      <c r="Z308" s="18">
        <f t="shared" ca="1" si="169"/>
        <v>8.0001102704333291E-2</v>
      </c>
      <c r="AA308" s="18">
        <f t="shared" ca="1" si="169"/>
        <v>8.2275377632999969E-2</v>
      </c>
      <c r="AB308" s="18">
        <f t="shared" ca="1" si="169"/>
        <v>8.4549652561666647E-2</v>
      </c>
      <c r="AC308" s="18">
        <f t="shared" ca="1" si="169"/>
        <v>8.6823927490333325E-2</v>
      </c>
      <c r="AD308" s="18">
        <f t="shared" ca="1" si="169"/>
        <v>8.9725520597578032E-2</v>
      </c>
      <c r="AE308" s="18">
        <f t="shared" ca="1" si="170"/>
        <v>9.3881750061978783E-2</v>
      </c>
      <c r="AF308" s="18">
        <f t="shared" ca="1" si="170"/>
        <v>9.8665297704957619E-2</v>
      </c>
      <c r="AG308" s="18">
        <f t="shared" ca="1" si="170"/>
        <v>0.10428526958604049</v>
      </c>
      <c r="AH308" s="18">
        <f t="shared" ca="1" si="170"/>
        <v>0.11213570610206747</v>
      </c>
      <c r="AI308" s="18">
        <f t="shared" ca="1" si="170"/>
        <v>0.11736527014289697</v>
      </c>
      <c r="AJ308" s="18">
        <f t="shared" ca="1" si="170"/>
        <v>0</v>
      </c>
      <c r="AK308" s="18">
        <f t="shared" ca="1" si="170"/>
        <v>0</v>
      </c>
      <c r="AL308" s="18">
        <f t="shared" ca="1" si="170"/>
        <v>0</v>
      </c>
      <c r="AM308" s="18">
        <f t="shared" ca="1" si="170"/>
        <v>0</v>
      </c>
      <c r="AN308" s="18">
        <f t="shared" ca="1" si="170"/>
        <v>0</v>
      </c>
      <c r="AO308" s="18">
        <f t="shared" ca="1" si="171"/>
        <v>0</v>
      </c>
      <c r="AP308" s="18">
        <f t="shared" ca="1" si="171"/>
        <v>0</v>
      </c>
      <c r="AQ308" s="18">
        <f t="shared" ca="1" si="171"/>
        <v>0</v>
      </c>
      <c r="AR308" s="18">
        <f t="shared" ca="1" si="171"/>
        <v>0</v>
      </c>
      <c r="AS308" s="18">
        <f t="shared" ca="1" si="171"/>
        <v>0</v>
      </c>
      <c r="AT308" s="18">
        <f t="shared" ca="1" si="171"/>
        <v>0</v>
      </c>
      <c r="AU308" s="18">
        <f t="shared" ca="1" si="171"/>
        <v>0</v>
      </c>
      <c r="AV308" s="18">
        <f t="shared" ca="1" si="171"/>
        <v>0</v>
      </c>
      <c r="AW308" s="18">
        <f t="shared" ca="1" si="171"/>
        <v>0</v>
      </c>
      <c r="AX308" s="18">
        <f t="shared" ca="1" si="171"/>
        <v>0</v>
      </c>
      <c r="AY308" s="18">
        <f t="shared" ca="1" si="172"/>
        <v>0</v>
      </c>
      <c r="AZ308" s="18">
        <f t="shared" ca="1" si="172"/>
        <v>0</v>
      </c>
      <c r="BA308" s="18">
        <f t="shared" ca="1" si="172"/>
        <v>0</v>
      </c>
      <c r="BB308" s="18">
        <f t="shared" ca="1" si="172"/>
        <v>0</v>
      </c>
      <c r="BC308" s="18">
        <f t="shared" ca="1" si="172"/>
        <v>0</v>
      </c>
      <c r="BD308" s="18">
        <f t="shared" ca="1" si="172"/>
        <v>0</v>
      </c>
      <c r="BE308" s="18">
        <f t="shared" ca="1" si="172"/>
        <v>0</v>
      </c>
      <c r="BF308" s="18">
        <f t="shared" ca="1" si="172"/>
        <v>0</v>
      </c>
      <c r="BG308" s="18">
        <f t="shared" ca="1" si="172"/>
        <v>0</v>
      </c>
      <c r="BH308" s="18">
        <f t="shared" ca="1" si="172"/>
        <v>0</v>
      </c>
      <c r="BI308" s="18">
        <f t="shared" ca="1" si="172"/>
        <v>0</v>
      </c>
    </row>
    <row r="309" spans="8:61" x14ac:dyDescent="0.35">
      <c r="H309" s="2" t="str">
        <f t="shared" si="161"/>
        <v>ON_Wind_Solar_Storage</v>
      </c>
      <c r="I309">
        <f t="shared" si="160"/>
        <v>6</v>
      </c>
      <c r="J309">
        <f t="shared" si="162"/>
        <v>25</v>
      </c>
      <c r="K309" s="18">
        <f t="shared" ref="K309:T318" ca="1" si="173">IF(K$28&gt;$J309,0,OFFSET($K$2,$I309,$J309-K$28))</f>
        <v>4.3612703845666637E-2</v>
      </c>
      <c r="L309" s="18">
        <f t="shared" ca="1" si="173"/>
        <v>4.5886978774333301E-2</v>
      </c>
      <c r="M309" s="18">
        <f t="shared" ca="1" si="173"/>
        <v>4.8161253702999972E-2</v>
      </c>
      <c r="N309" s="18">
        <f t="shared" ca="1" si="173"/>
        <v>5.0435528631666636E-2</v>
      </c>
      <c r="O309" s="18">
        <f t="shared" ca="1" si="173"/>
        <v>5.2709803560333314E-2</v>
      </c>
      <c r="P309" s="18">
        <f t="shared" ca="1" si="173"/>
        <v>5.4984078488999978E-2</v>
      </c>
      <c r="Q309" s="18">
        <f t="shared" ca="1" si="173"/>
        <v>5.7258353417666628E-2</v>
      </c>
      <c r="R309" s="18">
        <f t="shared" ca="1" si="173"/>
        <v>5.9532628346333306E-2</v>
      </c>
      <c r="S309" s="18">
        <f t="shared" ca="1" si="173"/>
        <v>6.1806903274999971E-2</v>
      </c>
      <c r="T309" s="18">
        <f t="shared" ca="1" si="173"/>
        <v>6.4081178203666628E-2</v>
      </c>
      <c r="U309" s="18">
        <f t="shared" ref="U309:AD318" ca="1" si="174">IF(U$28&gt;$J309,0,OFFSET($K$2,$I309,$J309-U$28))</f>
        <v>6.6355453132333292E-2</v>
      </c>
      <c r="V309" s="18">
        <f t="shared" ca="1" si="174"/>
        <v>6.8629728060999956E-2</v>
      </c>
      <c r="W309" s="18">
        <f t="shared" ca="1" si="174"/>
        <v>7.0904002989666606E-2</v>
      </c>
      <c r="X309" s="18">
        <f t="shared" ca="1" si="174"/>
        <v>7.317827791833327E-2</v>
      </c>
      <c r="Y309" s="18">
        <f t="shared" ca="1" si="174"/>
        <v>7.5452552846999948E-2</v>
      </c>
      <c r="Z309" s="18">
        <f t="shared" ca="1" si="174"/>
        <v>7.772682777566664E-2</v>
      </c>
      <c r="AA309" s="18">
        <f t="shared" ca="1" si="174"/>
        <v>8.0001102704333291E-2</v>
      </c>
      <c r="AB309" s="18">
        <f t="shared" ca="1" si="174"/>
        <v>8.2275377632999969E-2</v>
      </c>
      <c r="AC309" s="18">
        <f t="shared" ca="1" si="174"/>
        <v>8.4549652561666647E-2</v>
      </c>
      <c r="AD309" s="18">
        <f t="shared" ca="1" si="174"/>
        <v>8.6823927490333325E-2</v>
      </c>
      <c r="AE309" s="18">
        <f t="shared" ref="AE309:AN318" ca="1" si="175">IF(AE$28&gt;$J309,0,OFFSET($K$2,$I309,$J309-AE$28))</f>
        <v>8.9725520597578032E-2</v>
      </c>
      <c r="AF309" s="18">
        <f t="shared" ca="1" si="175"/>
        <v>9.3881750061978783E-2</v>
      </c>
      <c r="AG309" s="18">
        <f t="shared" ca="1" si="175"/>
        <v>9.8665297704957619E-2</v>
      </c>
      <c r="AH309" s="18">
        <f t="shared" ca="1" si="175"/>
        <v>0.10428526958604049</v>
      </c>
      <c r="AI309" s="18">
        <f t="shared" ca="1" si="175"/>
        <v>0.11213570610206747</v>
      </c>
      <c r="AJ309" s="18">
        <f t="shared" ca="1" si="175"/>
        <v>0.11736527014289697</v>
      </c>
      <c r="AK309" s="18">
        <f t="shared" ca="1" si="175"/>
        <v>0</v>
      </c>
      <c r="AL309" s="18">
        <f t="shared" ca="1" si="175"/>
        <v>0</v>
      </c>
      <c r="AM309" s="18">
        <f t="shared" ca="1" si="175"/>
        <v>0</v>
      </c>
      <c r="AN309" s="18">
        <f t="shared" ca="1" si="175"/>
        <v>0</v>
      </c>
      <c r="AO309" s="18">
        <f t="shared" ref="AO309:AX318" ca="1" si="176">IF(AO$28&gt;$J309,0,OFFSET($K$2,$I309,$J309-AO$28))</f>
        <v>0</v>
      </c>
      <c r="AP309" s="18">
        <f t="shared" ca="1" si="176"/>
        <v>0</v>
      </c>
      <c r="AQ309" s="18">
        <f t="shared" ca="1" si="176"/>
        <v>0</v>
      </c>
      <c r="AR309" s="18">
        <f t="shared" ca="1" si="176"/>
        <v>0</v>
      </c>
      <c r="AS309" s="18">
        <f t="shared" ca="1" si="176"/>
        <v>0</v>
      </c>
      <c r="AT309" s="18">
        <f t="shared" ca="1" si="176"/>
        <v>0</v>
      </c>
      <c r="AU309" s="18">
        <f t="shared" ca="1" si="176"/>
        <v>0</v>
      </c>
      <c r="AV309" s="18">
        <f t="shared" ca="1" si="176"/>
        <v>0</v>
      </c>
      <c r="AW309" s="18">
        <f t="shared" ca="1" si="176"/>
        <v>0</v>
      </c>
      <c r="AX309" s="18">
        <f t="shared" ca="1" si="176"/>
        <v>0</v>
      </c>
      <c r="AY309" s="18">
        <f t="shared" ref="AY309:BI318" ca="1" si="177">IF(AY$28&gt;$J309,0,OFFSET($K$2,$I309,$J309-AY$28))</f>
        <v>0</v>
      </c>
      <c r="AZ309" s="18">
        <f t="shared" ca="1" si="177"/>
        <v>0</v>
      </c>
      <c r="BA309" s="18">
        <f t="shared" ca="1" si="177"/>
        <v>0</v>
      </c>
      <c r="BB309" s="18">
        <f t="shared" ca="1" si="177"/>
        <v>0</v>
      </c>
      <c r="BC309" s="18">
        <f t="shared" ca="1" si="177"/>
        <v>0</v>
      </c>
      <c r="BD309" s="18">
        <f t="shared" ca="1" si="177"/>
        <v>0</v>
      </c>
      <c r="BE309" s="18">
        <f t="shared" ca="1" si="177"/>
        <v>0</v>
      </c>
      <c r="BF309" s="18">
        <f t="shared" ca="1" si="177"/>
        <v>0</v>
      </c>
      <c r="BG309" s="18">
        <f t="shared" ca="1" si="177"/>
        <v>0</v>
      </c>
      <c r="BH309" s="18">
        <f t="shared" ca="1" si="177"/>
        <v>0</v>
      </c>
      <c r="BI309" s="18">
        <f t="shared" ca="1" si="177"/>
        <v>0</v>
      </c>
    </row>
    <row r="310" spans="8:61" x14ac:dyDescent="0.35">
      <c r="H310" s="2" t="str">
        <f t="shared" si="161"/>
        <v>ON_Wind_Solar_Storage</v>
      </c>
      <c r="I310">
        <f t="shared" si="160"/>
        <v>6</v>
      </c>
      <c r="J310">
        <f t="shared" si="162"/>
        <v>26</v>
      </c>
      <c r="K310" s="18">
        <f t="shared" ca="1" si="173"/>
        <v>4.1338428916999959E-2</v>
      </c>
      <c r="L310" s="18">
        <f t="shared" ca="1" si="173"/>
        <v>4.3612703845666637E-2</v>
      </c>
      <c r="M310" s="18">
        <f t="shared" ca="1" si="173"/>
        <v>4.5886978774333301E-2</v>
      </c>
      <c r="N310" s="18">
        <f t="shared" ca="1" si="173"/>
        <v>4.8161253702999972E-2</v>
      </c>
      <c r="O310" s="18">
        <f t="shared" ca="1" si="173"/>
        <v>5.0435528631666636E-2</v>
      </c>
      <c r="P310" s="18">
        <f t="shared" ca="1" si="173"/>
        <v>5.2709803560333314E-2</v>
      </c>
      <c r="Q310" s="18">
        <f t="shared" ca="1" si="173"/>
        <v>5.4984078488999978E-2</v>
      </c>
      <c r="R310" s="18">
        <f t="shared" ca="1" si="173"/>
        <v>5.7258353417666628E-2</v>
      </c>
      <c r="S310" s="18">
        <f t="shared" ca="1" si="173"/>
        <v>5.9532628346333306E-2</v>
      </c>
      <c r="T310" s="18">
        <f t="shared" ca="1" si="173"/>
        <v>6.1806903274999971E-2</v>
      </c>
      <c r="U310" s="18">
        <f t="shared" ca="1" si="174"/>
        <v>6.4081178203666628E-2</v>
      </c>
      <c r="V310" s="18">
        <f t="shared" ca="1" si="174"/>
        <v>6.6355453132333292E-2</v>
      </c>
      <c r="W310" s="18">
        <f t="shared" ca="1" si="174"/>
        <v>6.8629728060999956E-2</v>
      </c>
      <c r="X310" s="18">
        <f t="shared" ca="1" si="174"/>
        <v>7.0904002989666606E-2</v>
      </c>
      <c r="Y310" s="18">
        <f t="shared" ca="1" si="174"/>
        <v>7.317827791833327E-2</v>
      </c>
      <c r="Z310" s="18">
        <f t="shared" ca="1" si="174"/>
        <v>7.5452552846999948E-2</v>
      </c>
      <c r="AA310" s="18">
        <f t="shared" ca="1" si="174"/>
        <v>7.772682777566664E-2</v>
      </c>
      <c r="AB310" s="18">
        <f t="shared" ca="1" si="174"/>
        <v>8.0001102704333291E-2</v>
      </c>
      <c r="AC310" s="18">
        <f t="shared" ca="1" si="174"/>
        <v>8.2275377632999969E-2</v>
      </c>
      <c r="AD310" s="18">
        <f t="shared" ca="1" si="174"/>
        <v>8.4549652561666647E-2</v>
      </c>
      <c r="AE310" s="18">
        <f t="shared" ca="1" si="175"/>
        <v>8.6823927490333325E-2</v>
      </c>
      <c r="AF310" s="18">
        <f t="shared" ca="1" si="175"/>
        <v>8.9725520597578032E-2</v>
      </c>
      <c r="AG310" s="18">
        <f t="shared" ca="1" si="175"/>
        <v>9.3881750061978783E-2</v>
      </c>
      <c r="AH310" s="18">
        <f t="shared" ca="1" si="175"/>
        <v>9.8665297704957619E-2</v>
      </c>
      <c r="AI310" s="18">
        <f t="shared" ca="1" si="175"/>
        <v>0.10428526958604049</v>
      </c>
      <c r="AJ310" s="18">
        <f t="shared" ca="1" si="175"/>
        <v>0.11213570610206747</v>
      </c>
      <c r="AK310" s="18">
        <f t="shared" ca="1" si="175"/>
        <v>0.11736527014289697</v>
      </c>
      <c r="AL310" s="18">
        <f t="shared" ca="1" si="175"/>
        <v>0</v>
      </c>
      <c r="AM310" s="18">
        <f t="shared" ca="1" si="175"/>
        <v>0</v>
      </c>
      <c r="AN310" s="18">
        <f t="shared" ca="1" si="175"/>
        <v>0</v>
      </c>
      <c r="AO310" s="18">
        <f t="shared" ca="1" si="176"/>
        <v>0</v>
      </c>
      <c r="AP310" s="18">
        <f t="shared" ca="1" si="176"/>
        <v>0</v>
      </c>
      <c r="AQ310" s="18">
        <f t="shared" ca="1" si="176"/>
        <v>0</v>
      </c>
      <c r="AR310" s="18">
        <f t="shared" ca="1" si="176"/>
        <v>0</v>
      </c>
      <c r="AS310" s="18">
        <f t="shared" ca="1" si="176"/>
        <v>0</v>
      </c>
      <c r="AT310" s="18">
        <f t="shared" ca="1" si="176"/>
        <v>0</v>
      </c>
      <c r="AU310" s="18">
        <f t="shared" ca="1" si="176"/>
        <v>0</v>
      </c>
      <c r="AV310" s="18">
        <f t="shared" ca="1" si="176"/>
        <v>0</v>
      </c>
      <c r="AW310" s="18">
        <f t="shared" ca="1" si="176"/>
        <v>0</v>
      </c>
      <c r="AX310" s="18">
        <f t="shared" ca="1" si="176"/>
        <v>0</v>
      </c>
      <c r="AY310" s="18">
        <f t="shared" ca="1" si="177"/>
        <v>0</v>
      </c>
      <c r="AZ310" s="18">
        <f t="shared" ca="1" si="177"/>
        <v>0</v>
      </c>
      <c r="BA310" s="18">
        <f t="shared" ca="1" si="177"/>
        <v>0</v>
      </c>
      <c r="BB310" s="18">
        <f t="shared" ca="1" si="177"/>
        <v>0</v>
      </c>
      <c r="BC310" s="18">
        <f t="shared" ca="1" si="177"/>
        <v>0</v>
      </c>
      <c r="BD310" s="18">
        <f t="shared" ca="1" si="177"/>
        <v>0</v>
      </c>
      <c r="BE310" s="18">
        <f t="shared" ca="1" si="177"/>
        <v>0</v>
      </c>
      <c r="BF310" s="18">
        <f t="shared" ca="1" si="177"/>
        <v>0</v>
      </c>
      <c r="BG310" s="18">
        <f t="shared" ca="1" si="177"/>
        <v>0</v>
      </c>
      <c r="BH310" s="18">
        <f t="shared" ca="1" si="177"/>
        <v>0</v>
      </c>
      <c r="BI310" s="18">
        <f t="shared" ca="1" si="177"/>
        <v>0</v>
      </c>
    </row>
    <row r="311" spans="8:61" x14ac:dyDescent="0.35">
      <c r="H311" s="2" t="str">
        <f t="shared" si="161"/>
        <v>ON_Wind_Solar_Storage</v>
      </c>
      <c r="I311">
        <f t="shared" si="160"/>
        <v>6</v>
      </c>
      <c r="J311">
        <f t="shared" si="162"/>
        <v>27</v>
      </c>
      <c r="K311" s="18">
        <f t="shared" ca="1" si="173"/>
        <v>3.9064153988333294E-2</v>
      </c>
      <c r="L311" s="18">
        <f t="shared" ca="1" si="173"/>
        <v>4.1338428916999959E-2</v>
      </c>
      <c r="M311" s="18">
        <f t="shared" ca="1" si="173"/>
        <v>4.3612703845666637E-2</v>
      </c>
      <c r="N311" s="18">
        <f t="shared" ca="1" si="173"/>
        <v>4.5886978774333301E-2</v>
      </c>
      <c r="O311" s="18">
        <f t="shared" ca="1" si="173"/>
        <v>4.8161253702999972E-2</v>
      </c>
      <c r="P311" s="18">
        <f t="shared" ca="1" si="173"/>
        <v>5.0435528631666636E-2</v>
      </c>
      <c r="Q311" s="18">
        <f t="shared" ca="1" si="173"/>
        <v>5.2709803560333314E-2</v>
      </c>
      <c r="R311" s="18">
        <f t="shared" ca="1" si="173"/>
        <v>5.4984078488999978E-2</v>
      </c>
      <c r="S311" s="18">
        <f t="shared" ca="1" si="173"/>
        <v>5.7258353417666628E-2</v>
      </c>
      <c r="T311" s="18">
        <f t="shared" ca="1" si="173"/>
        <v>5.9532628346333306E-2</v>
      </c>
      <c r="U311" s="18">
        <f t="shared" ca="1" si="174"/>
        <v>6.1806903274999971E-2</v>
      </c>
      <c r="V311" s="18">
        <f t="shared" ca="1" si="174"/>
        <v>6.4081178203666628E-2</v>
      </c>
      <c r="W311" s="18">
        <f t="shared" ca="1" si="174"/>
        <v>6.6355453132333292E-2</v>
      </c>
      <c r="X311" s="18">
        <f t="shared" ca="1" si="174"/>
        <v>6.8629728060999956E-2</v>
      </c>
      <c r="Y311" s="18">
        <f t="shared" ca="1" si="174"/>
        <v>7.0904002989666606E-2</v>
      </c>
      <c r="Z311" s="18">
        <f t="shared" ca="1" si="174"/>
        <v>7.317827791833327E-2</v>
      </c>
      <c r="AA311" s="18">
        <f t="shared" ca="1" si="174"/>
        <v>7.5452552846999948E-2</v>
      </c>
      <c r="AB311" s="18">
        <f t="shared" ca="1" si="174"/>
        <v>7.772682777566664E-2</v>
      </c>
      <c r="AC311" s="18">
        <f t="shared" ca="1" si="174"/>
        <v>8.0001102704333291E-2</v>
      </c>
      <c r="AD311" s="18">
        <f t="shared" ca="1" si="174"/>
        <v>8.2275377632999969E-2</v>
      </c>
      <c r="AE311" s="18">
        <f t="shared" ca="1" si="175"/>
        <v>8.4549652561666647E-2</v>
      </c>
      <c r="AF311" s="18">
        <f t="shared" ca="1" si="175"/>
        <v>8.6823927490333325E-2</v>
      </c>
      <c r="AG311" s="18">
        <f t="shared" ca="1" si="175"/>
        <v>8.9725520597578032E-2</v>
      </c>
      <c r="AH311" s="18">
        <f t="shared" ca="1" si="175"/>
        <v>9.3881750061978783E-2</v>
      </c>
      <c r="AI311" s="18">
        <f t="shared" ca="1" si="175"/>
        <v>9.8665297704957619E-2</v>
      </c>
      <c r="AJ311" s="18">
        <f t="shared" ca="1" si="175"/>
        <v>0.10428526958604049</v>
      </c>
      <c r="AK311" s="18">
        <f t="shared" ca="1" si="175"/>
        <v>0.11213570610206747</v>
      </c>
      <c r="AL311" s="18">
        <f t="shared" ca="1" si="175"/>
        <v>0.11736527014289697</v>
      </c>
      <c r="AM311" s="18">
        <f t="shared" ca="1" si="175"/>
        <v>0</v>
      </c>
      <c r="AN311" s="18">
        <f t="shared" ca="1" si="175"/>
        <v>0</v>
      </c>
      <c r="AO311" s="18">
        <f t="shared" ca="1" si="176"/>
        <v>0</v>
      </c>
      <c r="AP311" s="18">
        <f t="shared" ca="1" si="176"/>
        <v>0</v>
      </c>
      <c r="AQ311" s="18">
        <f t="shared" ca="1" si="176"/>
        <v>0</v>
      </c>
      <c r="AR311" s="18">
        <f t="shared" ca="1" si="176"/>
        <v>0</v>
      </c>
      <c r="AS311" s="18">
        <f t="shared" ca="1" si="176"/>
        <v>0</v>
      </c>
      <c r="AT311" s="18">
        <f t="shared" ca="1" si="176"/>
        <v>0</v>
      </c>
      <c r="AU311" s="18">
        <f t="shared" ca="1" si="176"/>
        <v>0</v>
      </c>
      <c r="AV311" s="18">
        <f t="shared" ca="1" si="176"/>
        <v>0</v>
      </c>
      <c r="AW311" s="18">
        <f t="shared" ca="1" si="176"/>
        <v>0</v>
      </c>
      <c r="AX311" s="18">
        <f t="shared" ca="1" si="176"/>
        <v>0</v>
      </c>
      <c r="AY311" s="18">
        <f t="shared" ca="1" si="177"/>
        <v>0</v>
      </c>
      <c r="AZ311" s="18">
        <f t="shared" ca="1" si="177"/>
        <v>0</v>
      </c>
      <c r="BA311" s="18">
        <f t="shared" ca="1" si="177"/>
        <v>0</v>
      </c>
      <c r="BB311" s="18">
        <f t="shared" ca="1" si="177"/>
        <v>0</v>
      </c>
      <c r="BC311" s="18">
        <f t="shared" ca="1" si="177"/>
        <v>0</v>
      </c>
      <c r="BD311" s="18">
        <f t="shared" ca="1" si="177"/>
        <v>0</v>
      </c>
      <c r="BE311" s="18">
        <f t="shared" ca="1" si="177"/>
        <v>0</v>
      </c>
      <c r="BF311" s="18">
        <f t="shared" ca="1" si="177"/>
        <v>0</v>
      </c>
      <c r="BG311" s="18">
        <f t="shared" ca="1" si="177"/>
        <v>0</v>
      </c>
      <c r="BH311" s="18">
        <f t="shared" ca="1" si="177"/>
        <v>0</v>
      </c>
      <c r="BI311" s="18">
        <f t="shared" ca="1" si="177"/>
        <v>0</v>
      </c>
    </row>
    <row r="312" spans="8:61" x14ac:dyDescent="0.35">
      <c r="H312" s="2" t="str">
        <f t="shared" si="161"/>
        <v>ON_Wind_Solar_Storage</v>
      </c>
      <c r="I312">
        <f t="shared" si="160"/>
        <v>6</v>
      </c>
      <c r="J312">
        <f t="shared" si="162"/>
        <v>28</v>
      </c>
      <c r="K312" s="18">
        <f t="shared" ca="1" si="173"/>
        <v>3.6789879059666623E-2</v>
      </c>
      <c r="L312" s="18">
        <f t="shared" ca="1" si="173"/>
        <v>3.9064153988333294E-2</v>
      </c>
      <c r="M312" s="18">
        <f t="shared" ca="1" si="173"/>
        <v>4.1338428916999959E-2</v>
      </c>
      <c r="N312" s="18">
        <f t="shared" ca="1" si="173"/>
        <v>4.3612703845666637E-2</v>
      </c>
      <c r="O312" s="18">
        <f t="shared" ca="1" si="173"/>
        <v>4.5886978774333301E-2</v>
      </c>
      <c r="P312" s="18">
        <f t="shared" ca="1" si="173"/>
        <v>4.8161253702999972E-2</v>
      </c>
      <c r="Q312" s="18">
        <f t="shared" ca="1" si="173"/>
        <v>5.0435528631666636E-2</v>
      </c>
      <c r="R312" s="18">
        <f t="shared" ca="1" si="173"/>
        <v>5.2709803560333314E-2</v>
      </c>
      <c r="S312" s="18">
        <f t="shared" ca="1" si="173"/>
        <v>5.4984078488999978E-2</v>
      </c>
      <c r="T312" s="18">
        <f t="shared" ca="1" si="173"/>
        <v>5.7258353417666628E-2</v>
      </c>
      <c r="U312" s="18">
        <f t="shared" ca="1" si="174"/>
        <v>5.9532628346333306E-2</v>
      </c>
      <c r="V312" s="18">
        <f t="shared" ca="1" si="174"/>
        <v>6.1806903274999971E-2</v>
      </c>
      <c r="W312" s="18">
        <f t="shared" ca="1" si="174"/>
        <v>6.4081178203666628E-2</v>
      </c>
      <c r="X312" s="18">
        <f t="shared" ca="1" si="174"/>
        <v>6.6355453132333292E-2</v>
      </c>
      <c r="Y312" s="18">
        <f t="shared" ca="1" si="174"/>
        <v>6.8629728060999956E-2</v>
      </c>
      <c r="Z312" s="18">
        <f t="shared" ca="1" si="174"/>
        <v>7.0904002989666606E-2</v>
      </c>
      <c r="AA312" s="18">
        <f t="shared" ca="1" si="174"/>
        <v>7.317827791833327E-2</v>
      </c>
      <c r="AB312" s="18">
        <f t="shared" ca="1" si="174"/>
        <v>7.5452552846999948E-2</v>
      </c>
      <c r="AC312" s="18">
        <f t="shared" ca="1" si="174"/>
        <v>7.772682777566664E-2</v>
      </c>
      <c r="AD312" s="18">
        <f t="shared" ca="1" si="174"/>
        <v>8.0001102704333291E-2</v>
      </c>
      <c r="AE312" s="18">
        <f t="shared" ca="1" si="175"/>
        <v>8.2275377632999969E-2</v>
      </c>
      <c r="AF312" s="18">
        <f t="shared" ca="1" si="175"/>
        <v>8.4549652561666647E-2</v>
      </c>
      <c r="AG312" s="18">
        <f t="shared" ca="1" si="175"/>
        <v>8.6823927490333325E-2</v>
      </c>
      <c r="AH312" s="18">
        <f t="shared" ca="1" si="175"/>
        <v>8.9725520597578032E-2</v>
      </c>
      <c r="AI312" s="18">
        <f t="shared" ca="1" si="175"/>
        <v>9.3881750061978783E-2</v>
      </c>
      <c r="AJ312" s="18">
        <f t="shared" ca="1" si="175"/>
        <v>9.8665297704957619E-2</v>
      </c>
      <c r="AK312" s="18">
        <f t="shared" ca="1" si="175"/>
        <v>0.10428526958604049</v>
      </c>
      <c r="AL312" s="18">
        <f t="shared" ca="1" si="175"/>
        <v>0.11213570610206747</v>
      </c>
      <c r="AM312" s="18">
        <f t="shared" ca="1" si="175"/>
        <v>0.11736527014289697</v>
      </c>
      <c r="AN312" s="18">
        <f t="shared" ca="1" si="175"/>
        <v>0</v>
      </c>
      <c r="AO312" s="18">
        <f t="shared" ca="1" si="176"/>
        <v>0</v>
      </c>
      <c r="AP312" s="18">
        <f t="shared" ca="1" si="176"/>
        <v>0</v>
      </c>
      <c r="AQ312" s="18">
        <f t="shared" ca="1" si="176"/>
        <v>0</v>
      </c>
      <c r="AR312" s="18">
        <f t="shared" ca="1" si="176"/>
        <v>0</v>
      </c>
      <c r="AS312" s="18">
        <f t="shared" ca="1" si="176"/>
        <v>0</v>
      </c>
      <c r="AT312" s="18">
        <f t="shared" ca="1" si="176"/>
        <v>0</v>
      </c>
      <c r="AU312" s="18">
        <f t="shared" ca="1" si="176"/>
        <v>0</v>
      </c>
      <c r="AV312" s="18">
        <f t="shared" ca="1" si="176"/>
        <v>0</v>
      </c>
      <c r="AW312" s="18">
        <f t="shared" ca="1" si="176"/>
        <v>0</v>
      </c>
      <c r="AX312" s="18">
        <f t="shared" ca="1" si="176"/>
        <v>0</v>
      </c>
      <c r="AY312" s="18">
        <f t="shared" ca="1" si="177"/>
        <v>0</v>
      </c>
      <c r="AZ312" s="18">
        <f t="shared" ca="1" si="177"/>
        <v>0</v>
      </c>
      <c r="BA312" s="18">
        <f t="shared" ca="1" si="177"/>
        <v>0</v>
      </c>
      <c r="BB312" s="18">
        <f t="shared" ca="1" si="177"/>
        <v>0</v>
      </c>
      <c r="BC312" s="18">
        <f t="shared" ca="1" si="177"/>
        <v>0</v>
      </c>
      <c r="BD312" s="18">
        <f t="shared" ca="1" si="177"/>
        <v>0</v>
      </c>
      <c r="BE312" s="18">
        <f t="shared" ca="1" si="177"/>
        <v>0</v>
      </c>
      <c r="BF312" s="18">
        <f t="shared" ca="1" si="177"/>
        <v>0</v>
      </c>
      <c r="BG312" s="18">
        <f t="shared" ca="1" si="177"/>
        <v>0</v>
      </c>
      <c r="BH312" s="18">
        <f t="shared" ca="1" si="177"/>
        <v>0</v>
      </c>
      <c r="BI312" s="18">
        <f t="shared" ca="1" si="177"/>
        <v>0</v>
      </c>
    </row>
    <row r="313" spans="8:61" x14ac:dyDescent="0.35">
      <c r="H313" s="2" t="str">
        <f t="shared" si="161"/>
        <v>ON_Wind_Solar_Storage</v>
      </c>
      <c r="I313">
        <f t="shared" si="160"/>
        <v>6</v>
      </c>
      <c r="J313">
        <f t="shared" si="162"/>
        <v>29</v>
      </c>
      <c r="K313" s="18">
        <f t="shared" ca="1" si="173"/>
        <v>3.4515604130999966E-2</v>
      </c>
      <c r="L313" s="18">
        <f t="shared" ca="1" si="173"/>
        <v>3.6789879059666623E-2</v>
      </c>
      <c r="M313" s="18">
        <f t="shared" ca="1" si="173"/>
        <v>3.9064153988333294E-2</v>
      </c>
      <c r="N313" s="18">
        <f t="shared" ca="1" si="173"/>
        <v>4.1338428916999959E-2</v>
      </c>
      <c r="O313" s="18">
        <f t="shared" ca="1" si="173"/>
        <v>4.3612703845666637E-2</v>
      </c>
      <c r="P313" s="18">
        <f t="shared" ca="1" si="173"/>
        <v>4.5886978774333301E-2</v>
      </c>
      <c r="Q313" s="18">
        <f t="shared" ca="1" si="173"/>
        <v>4.8161253702999972E-2</v>
      </c>
      <c r="R313" s="18">
        <f t="shared" ca="1" si="173"/>
        <v>5.0435528631666636E-2</v>
      </c>
      <c r="S313" s="18">
        <f t="shared" ca="1" si="173"/>
        <v>5.2709803560333314E-2</v>
      </c>
      <c r="T313" s="18">
        <f t="shared" ca="1" si="173"/>
        <v>5.4984078488999978E-2</v>
      </c>
      <c r="U313" s="18">
        <f t="shared" ca="1" si="174"/>
        <v>5.7258353417666628E-2</v>
      </c>
      <c r="V313" s="18">
        <f t="shared" ca="1" si="174"/>
        <v>5.9532628346333306E-2</v>
      </c>
      <c r="W313" s="18">
        <f t="shared" ca="1" si="174"/>
        <v>6.1806903274999971E-2</v>
      </c>
      <c r="X313" s="18">
        <f t="shared" ca="1" si="174"/>
        <v>6.4081178203666628E-2</v>
      </c>
      <c r="Y313" s="18">
        <f t="shared" ca="1" si="174"/>
        <v>6.6355453132333292E-2</v>
      </c>
      <c r="Z313" s="18">
        <f t="shared" ca="1" si="174"/>
        <v>6.8629728060999956E-2</v>
      </c>
      <c r="AA313" s="18">
        <f t="shared" ca="1" si="174"/>
        <v>7.0904002989666606E-2</v>
      </c>
      <c r="AB313" s="18">
        <f t="shared" ca="1" si="174"/>
        <v>7.317827791833327E-2</v>
      </c>
      <c r="AC313" s="18">
        <f t="shared" ca="1" si="174"/>
        <v>7.5452552846999948E-2</v>
      </c>
      <c r="AD313" s="18">
        <f t="shared" ca="1" si="174"/>
        <v>7.772682777566664E-2</v>
      </c>
      <c r="AE313" s="18">
        <f t="shared" ca="1" si="175"/>
        <v>8.0001102704333291E-2</v>
      </c>
      <c r="AF313" s="18">
        <f t="shared" ca="1" si="175"/>
        <v>8.2275377632999969E-2</v>
      </c>
      <c r="AG313" s="18">
        <f t="shared" ca="1" si="175"/>
        <v>8.4549652561666647E-2</v>
      </c>
      <c r="AH313" s="18">
        <f t="shared" ca="1" si="175"/>
        <v>8.6823927490333325E-2</v>
      </c>
      <c r="AI313" s="18">
        <f t="shared" ca="1" si="175"/>
        <v>8.9725520597578032E-2</v>
      </c>
      <c r="AJ313" s="18">
        <f t="shared" ca="1" si="175"/>
        <v>9.3881750061978783E-2</v>
      </c>
      <c r="AK313" s="18">
        <f t="shared" ca="1" si="175"/>
        <v>9.8665297704957619E-2</v>
      </c>
      <c r="AL313" s="18">
        <f t="shared" ca="1" si="175"/>
        <v>0.10428526958604049</v>
      </c>
      <c r="AM313" s="18">
        <f t="shared" ca="1" si="175"/>
        <v>0.11213570610206747</v>
      </c>
      <c r="AN313" s="18">
        <f t="shared" ca="1" si="175"/>
        <v>0.11736527014289697</v>
      </c>
      <c r="AO313" s="18">
        <f t="shared" ca="1" si="176"/>
        <v>0</v>
      </c>
      <c r="AP313" s="18">
        <f t="shared" ca="1" si="176"/>
        <v>0</v>
      </c>
      <c r="AQ313" s="18">
        <f t="shared" ca="1" si="176"/>
        <v>0</v>
      </c>
      <c r="AR313" s="18">
        <f t="shared" ca="1" si="176"/>
        <v>0</v>
      </c>
      <c r="AS313" s="18">
        <f t="shared" ca="1" si="176"/>
        <v>0</v>
      </c>
      <c r="AT313" s="18">
        <f t="shared" ca="1" si="176"/>
        <v>0</v>
      </c>
      <c r="AU313" s="18">
        <f t="shared" ca="1" si="176"/>
        <v>0</v>
      </c>
      <c r="AV313" s="18">
        <f t="shared" ca="1" si="176"/>
        <v>0</v>
      </c>
      <c r="AW313" s="18">
        <f t="shared" ca="1" si="176"/>
        <v>0</v>
      </c>
      <c r="AX313" s="18">
        <f t="shared" ca="1" si="176"/>
        <v>0</v>
      </c>
      <c r="AY313" s="18">
        <f t="shared" ca="1" si="177"/>
        <v>0</v>
      </c>
      <c r="AZ313" s="18">
        <f t="shared" ca="1" si="177"/>
        <v>0</v>
      </c>
      <c r="BA313" s="18">
        <f t="shared" ca="1" si="177"/>
        <v>0</v>
      </c>
      <c r="BB313" s="18">
        <f t="shared" ca="1" si="177"/>
        <v>0</v>
      </c>
      <c r="BC313" s="18">
        <f t="shared" ca="1" si="177"/>
        <v>0</v>
      </c>
      <c r="BD313" s="18">
        <f t="shared" ca="1" si="177"/>
        <v>0</v>
      </c>
      <c r="BE313" s="18">
        <f t="shared" ca="1" si="177"/>
        <v>0</v>
      </c>
      <c r="BF313" s="18">
        <f t="shared" ca="1" si="177"/>
        <v>0</v>
      </c>
      <c r="BG313" s="18">
        <f t="shared" ca="1" si="177"/>
        <v>0</v>
      </c>
      <c r="BH313" s="18">
        <f t="shared" ca="1" si="177"/>
        <v>0</v>
      </c>
      <c r="BI313" s="18">
        <f t="shared" ca="1" si="177"/>
        <v>0</v>
      </c>
    </row>
    <row r="314" spans="8:61" x14ac:dyDescent="0.35">
      <c r="H314" s="2" t="str">
        <f t="shared" si="161"/>
        <v>ON_Wind_Solar_Storage</v>
      </c>
      <c r="I314">
        <f t="shared" si="160"/>
        <v>6</v>
      </c>
      <c r="J314">
        <f t="shared" si="162"/>
        <v>30</v>
      </c>
      <c r="K314" s="18">
        <f t="shared" ca="1" si="173"/>
        <v>0</v>
      </c>
      <c r="L314" s="18">
        <f t="shared" ca="1" si="173"/>
        <v>3.4515604130999966E-2</v>
      </c>
      <c r="M314" s="18">
        <f t="shared" ca="1" si="173"/>
        <v>3.6789879059666623E-2</v>
      </c>
      <c r="N314" s="18">
        <f t="shared" ca="1" si="173"/>
        <v>3.9064153988333294E-2</v>
      </c>
      <c r="O314" s="18">
        <f t="shared" ca="1" si="173"/>
        <v>4.1338428916999959E-2</v>
      </c>
      <c r="P314" s="18">
        <f t="shared" ca="1" si="173"/>
        <v>4.3612703845666637E-2</v>
      </c>
      <c r="Q314" s="18">
        <f t="shared" ca="1" si="173"/>
        <v>4.5886978774333301E-2</v>
      </c>
      <c r="R314" s="18">
        <f t="shared" ca="1" si="173"/>
        <v>4.8161253702999972E-2</v>
      </c>
      <c r="S314" s="18">
        <f t="shared" ca="1" si="173"/>
        <v>5.0435528631666636E-2</v>
      </c>
      <c r="T314" s="18">
        <f t="shared" ca="1" si="173"/>
        <v>5.2709803560333314E-2</v>
      </c>
      <c r="U314" s="18">
        <f t="shared" ca="1" si="174"/>
        <v>5.4984078488999978E-2</v>
      </c>
      <c r="V314" s="18">
        <f t="shared" ca="1" si="174"/>
        <v>5.7258353417666628E-2</v>
      </c>
      <c r="W314" s="18">
        <f t="shared" ca="1" si="174"/>
        <v>5.9532628346333306E-2</v>
      </c>
      <c r="X314" s="18">
        <f t="shared" ca="1" si="174"/>
        <v>6.1806903274999971E-2</v>
      </c>
      <c r="Y314" s="18">
        <f t="shared" ca="1" si="174"/>
        <v>6.4081178203666628E-2</v>
      </c>
      <c r="Z314" s="18">
        <f t="shared" ca="1" si="174"/>
        <v>6.6355453132333292E-2</v>
      </c>
      <c r="AA314" s="18">
        <f t="shared" ca="1" si="174"/>
        <v>6.8629728060999956E-2</v>
      </c>
      <c r="AB314" s="18">
        <f t="shared" ca="1" si="174"/>
        <v>7.0904002989666606E-2</v>
      </c>
      <c r="AC314" s="18">
        <f t="shared" ca="1" si="174"/>
        <v>7.317827791833327E-2</v>
      </c>
      <c r="AD314" s="18">
        <f t="shared" ca="1" si="174"/>
        <v>7.5452552846999948E-2</v>
      </c>
      <c r="AE314" s="18">
        <f t="shared" ca="1" si="175"/>
        <v>7.772682777566664E-2</v>
      </c>
      <c r="AF314" s="18">
        <f t="shared" ca="1" si="175"/>
        <v>8.0001102704333291E-2</v>
      </c>
      <c r="AG314" s="18">
        <f t="shared" ca="1" si="175"/>
        <v>8.2275377632999969E-2</v>
      </c>
      <c r="AH314" s="18">
        <f t="shared" ca="1" si="175"/>
        <v>8.4549652561666647E-2</v>
      </c>
      <c r="AI314" s="18">
        <f t="shared" ca="1" si="175"/>
        <v>8.6823927490333325E-2</v>
      </c>
      <c r="AJ314" s="18">
        <f t="shared" ca="1" si="175"/>
        <v>8.9725520597578032E-2</v>
      </c>
      <c r="AK314" s="18">
        <f t="shared" ca="1" si="175"/>
        <v>9.3881750061978783E-2</v>
      </c>
      <c r="AL314" s="18">
        <f t="shared" ca="1" si="175"/>
        <v>9.8665297704957619E-2</v>
      </c>
      <c r="AM314" s="18">
        <f t="shared" ca="1" si="175"/>
        <v>0.10428526958604049</v>
      </c>
      <c r="AN314" s="18">
        <f t="shared" ca="1" si="175"/>
        <v>0.11213570610206747</v>
      </c>
      <c r="AO314" s="18">
        <f t="shared" ca="1" si="176"/>
        <v>0.11736527014289697</v>
      </c>
      <c r="AP314" s="18">
        <f t="shared" ca="1" si="176"/>
        <v>0</v>
      </c>
      <c r="AQ314" s="18">
        <f t="shared" ca="1" si="176"/>
        <v>0</v>
      </c>
      <c r="AR314" s="18">
        <f t="shared" ca="1" si="176"/>
        <v>0</v>
      </c>
      <c r="AS314" s="18">
        <f t="shared" ca="1" si="176"/>
        <v>0</v>
      </c>
      <c r="AT314" s="18">
        <f t="shared" ca="1" si="176"/>
        <v>0</v>
      </c>
      <c r="AU314" s="18">
        <f t="shared" ca="1" si="176"/>
        <v>0</v>
      </c>
      <c r="AV314" s="18">
        <f t="shared" ca="1" si="176"/>
        <v>0</v>
      </c>
      <c r="AW314" s="18">
        <f t="shared" ca="1" si="176"/>
        <v>0</v>
      </c>
      <c r="AX314" s="18">
        <f t="shared" ca="1" si="176"/>
        <v>0</v>
      </c>
      <c r="AY314" s="18">
        <f t="shared" ca="1" si="177"/>
        <v>0</v>
      </c>
      <c r="AZ314" s="18">
        <f t="shared" ca="1" si="177"/>
        <v>0</v>
      </c>
      <c r="BA314" s="18">
        <f t="shared" ca="1" si="177"/>
        <v>0</v>
      </c>
      <c r="BB314" s="18">
        <f t="shared" ca="1" si="177"/>
        <v>0</v>
      </c>
      <c r="BC314" s="18">
        <f t="shared" ca="1" si="177"/>
        <v>0</v>
      </c>
      <c r="BD314" s="18">
        <f t="shared" ca="1" si="177"/>
        <v>0</v>
      </c>
      <c r="BE314" s="18">
        <f t="shared" ca="1" si="177"/>
        <v>0</v>
      </c>
      <c r="BF314" s="18">
        <f t="shared" ca="1" si="177"/>
        <v>0</v>
      </c>
      <c r="BG314" s="18">
        <f t="shared" ca="1" si="177"/>
        <v>0</v>
      </c>
      <c r="BH314" s="18">
        <f t="shared" ca="1" si="177"/>
        <v>0</v>
      </c>
      <c r="BI314" s="18">
        <f t="shared" ca="1" si="177"/>
        <v>0</v>
      </c>
    </row>
    <row r="315" spans="8:61" x14ac:dyDescent="0.35">
      <c r="H315" s="2" t="str">
        <f t="shared" si="161"/>
        <v>ON_Wind_Solar_Storage</v>
      </c>
      <c r="I315">
        <f t="shared" si="160"/>
        <v>6</v>
      </c>
      <c r="J315">
        <f t="shared" si="162"/>
        <v>31</v>
      </c>
      <c r="K315" s="18">
        <f t="shared" ca="1" si="173"/>
        <v>0</v>
      </c>
      <c r="L315" s="18">
        <f t="shared" ca="1" si="173"/>
        <v>0</v>
      </c>
      <c r="M315" s="18">
        <f t="shared" ca="1" si="173"/>
        <v>3.4515604130999966E-2</v>
      </c>
      <c r="N315" s="18">
        <f t="shared" ca="1" si="173"/>
        <v>3.6789879059666623E-2</v>
      </c>
      <c r="O315" s="18">
        <f t="shared" ca="1" si="173"/>
        <v>3.9064153988333294E-2</v>
      </c>
      <c r="P315" s="18">
        <f t="shared" ca="1" si="173"/>
        <v>4.1338428916999959E-2</v>
      </c>
      <c r="Q315" s="18">
        <f t="shared" ca="1" si="173"/>
        <v>4.3612703845666637E-2</v>
      </c>
      <c r="R315" s="18">
        <f t="shared" ca="1" si="173"/>
        <v>4.5886978774333301E-2</v>
      </c>
      <c r="S315" s="18">
        <f t="shared" ca="1" si="173"/>
        <v>4.8161253702999972E-2</v>
      </c>
      <c r="T315" s="18">
        <f t="shared" ca="1" si="173"/>
        <v>5.0435528631666636E-2</v>
      </c>
      <c r="U315" s="18">
        <f t="shared" ca="1" si="174"/>
        <v>5.2709803560333314E-2</v>
      </c>
      <c r="V315" s="18">
        <f t="shared" ca="1" si="174"/>
        <v>5.4984078488999978E-2</v>
      </c>
      <c r="W315" s="18">
        <f t="shared" ca="1" si="174"/>
        <v>5.7258353417666628E-2</v>
      </c>
      <c r="X315" s="18">
        <f t="shared" ca="1" si="174"/>
        <v>5.9532628346333306E-2</v>
      </c>
      <c r="Y315" s="18">
        <f t="shared" ca="1" si="174"/>
        <v>6.1806903274999971E-2</v>
      </c>
      <c r="Z315" s="18">
        <f t="shared" ca="1" si="174"/>
        <v>6.4081178203666628E-2</v>
      </c>
      <c r="AA315" s="18">
        <f t="shared" ca="1" si="174"/>
        <v>6.6355453132333292E-2</v>
      </c>
      <c r="AB315" s="18">
        <f t="shared" ca="1" si="174"/>
        <v>6.8629728060999956E-2</v>
      </c>
      <c r="AC315" s="18">
        <f t="shared" ca="1" si="174"/>
        <v>7.0904002989666606E-2</v>
      </c>
      <c r="AD315" s="18">
        <f t="shared" ca="1" si="174"/>
        <v>7.317827791833327E-2</v>
      </c>
      <c r="AE315" s="18">
        <f t="shared" ca="1" si="175"/>
        <v>7.5452552846999948E-2</v>
      </c>
      <c r="AF315" s="18">
        <f t="shared" ca="1" si="175"/>
        <v>7.772682777566664E-2</v>
      </c>
      <c r="AG315" s="18">
        <f t="shared" ca="1" si="175"/>
        <v>8.0001102704333291E-2</v>
      </c>
      <c r="AH315" s="18">
        <f t="shared" ca="1" si="175"/>
        <v>8.2275377632999969E-2</v>
      </c>
      <c r="AI315" s="18">
        <f t="shared" ca="1" si="175"/>
        <v>8.4549652561666647E-2</v>
      </c>
      <c r="AJ315" s="18">
        <f t="shared" ca="1" si="175"/>
        <v>8.6823927490333325E-2</v>
      </c>
      <c r="AK315" s="18">
        <f t="shared" ca="1" si="175"/>
        <v>8.9725520597578032E-2</v>
      </c>
      <c r="AL315" s="18">
        <f t="shared" ca="1" si="175"/>
        <v>9.3881750061978783E-2</v>
      </c>
      <c r="AM315" s="18">
        <f t="shared" ca="1" si="175"/>
        <v>9.8665297704957619E-2</v>
      </c>
      <c r="AN315" s="18">
        <f t="shared" ca="1" si="175"/>
        <v>0.10428526958604049</v>
      </c>
      <c r="AO315" s="18">
        <f t="shared" ca="1" si="176"/>
        <v>0.11213570610206747</v>
      </c>
      <c r="AP315" s="18">
        <f t="shared" ca="1" si="176"/>
        <v>0.11736527014289697</v>
      </c>
      <c r="AQ315" s="18">
        <f t="shared" ca="1" si="176"/>
        <v>0</v>
      </c>
      <c r="AR315" s="18">
        <f t="shared" ca="1" si="176"/>
        <v>0</v>
      </c>
      <c r="AS315" s="18">
        <f t="shared" ca="1" si="176"/>
        <v>0</v>
      </c>
      <c r="AT315" s="18">
        <f t="shared" ca="1" si="176"/>
        <v>0</v>
      </c>
      <c r="AU315" s="18">
        <f t="shared" ca="1" si="176"/>
        <v>0</v>
      </c>
      <c r="AV315" s="18">
        <f t="shared" ca="1" si="176"/>
        <v>0</v>
      </c>
      <c r="AW315" s="18">
        <f t="shared" ca="1" si="176"/>
        <v>0</v>
      </c>
      <c r="AX315" s="18">
        <f t="shared" ca="1" si="176"/>
        <v>0</v>
      </c>
      <c r="AY315" s="18">
        <f t="shared" ca="1" si="177"/>
        <v>0</v>
      </c>
      <c r="AZ315" s="18">
        <f t="shared" ca="1" si="177"/>
        <v>0</v>
      </c>
      <c r="BA315" s="18">
        <f t="shared" ca="1" si="177"/>
        <v>0</v>
      </c>
      <c r="BB315" s="18">
        <f t="shared" ca="1" si="177"/>
        <v>0</v>
      </c>
      <c r="BC315" s="18">
        <f t="shared" ca="1" si="177"/>
        <v>0</v>
      </c>
      <c r="BD315" s="18">
        <f t="shared" ca="1" si="177"/>
        <v>0</v>
      </c>
      <c r="BE315" s="18">
        <f t="shared" ca="1" si="177"/>
        <v>0</v>
      </c>
      <c r="BF315" s="18">
        <f t="shared" ca="1" si="177"/>
        <v>0</v>
      </c>
      <c r="BG315" s="18">
        <f t="shared" ca="1" si="177"/>
        <v>0</v>
      </c>
      <c r="BH315" s="18">
        <f t="shared" ca="1" si="177"/>
        <v>0</v>
      </c>
      <c r="BI315" s="18">
        <f t="shared" ca="1" si="177"/>
        <v>0</v>
      </c>
    </row>
    <row r="316" spans="8:61" x14ac:dyDescent="0.35">
      <c r="H316" s="2" t="str">
        <f t="shared" si="161"/>
        <v>ON_Wind_Solar_Storage</v>
      </c>
      <c r="I316">
        <f t="shared" si="160"/>
        <v>6</v>
      </c>
      <c r="J316">
        <f t="shared" si="162"/>
        <v>32</v>
      </c>
      <c r="K316" s="18">
        <f t="shared" ca="1" si="173"/>
        <v>0</v>
      </c>
      <c r="L316" s="18">
        <f t="shared" ca="1" si="173"/>
        <v>0</v>
      </c>
      <c r="M316" s="18">
        <f t="shared" ca="1" si="173"/>
        <v>0</v>
      </c>
      <c r="N316" s="18">
        <f t="shared" ca="1" si="173"/>
        <v>3.4515604130999966E-2</v>
      </c>
      <c r="O316" s="18">
        <f t="shared" ca="1" si="173"/>
        <v>3.6789879059666623E-2</v>
      </c>
      <c r="P316" s="18">
        <f t="shared" ca="1" si="173"/>
        <v>3.9064153988333294E-2</v>
      </c>
      <c r="Q316" s="18">
        <f t="shared" ca="1" si="173"/>
        <v>4.1338428916999959E-2</v>
      </c>
      <c r="R316" s="18">
        <f t="shared" ca="1" si="173"/>
        <v>4.3612703845666637E-2</v>
      </c>
      <c r="S316" s="18">
        <f t="shared" ca="1" si="173"/>
        <v>4.5886978774333301E-2</v>
      </c>
      <c r="T316" s="18">
        <f t="shared" ca="1" si="173"/>
        <v>4.8161253702999972E-2</v>
      </c>
      <c r="U316" s="18">
        <f t="shared" ca="1" si="174"/>
        <v>5.0435528631666636E-2</v>
      </c>
      <c r="V316" s="18">
        <f t="shared" ca="1" si="174"/>
        <v>5.2709803560333314E-2</v>
      </c>
      <c r="W316" s="18">
        <f t="shared" ca="1" si="174"/>
        <v>5.4984078488999978E-2</v>
      </c>
      <c r="X316" s="18">
        <f t="shared" ca="1" si="174"/>
        <v>5.7258353417666628E-2</v>
      </c>
      <c r="Y316" s="18">
        <f t="shared" ca="1" si="174"/>
        <v>5.9532628346333306E-2</v>
      </c>
      <c r="Z316" s="18">
        <f t="shared" ca="1" si="174"/>
        <v>6.1806903274999971E-2</v>
      </c>
      <c r="AA316" s="18">
        <f t="shared" ca="1" si="174"/>
        <v>6.4081178203666628E-2</v>
      </c>
      <c r="AB316" s="18">
        <f t="shared" ca="1" si="174"/>
        <v>6.6355453132333292E-2</v>
      </c>
      <c r="AC316" s="18">
        <f t="shared" ca="1" si="174"/>
        <v>6.8629728060999956E-2</v>
      </c>
      <c r="AD316" s="18">
        <f t="shared" ca="1" si="174"/>
        <v>7.0904002989666606E-2</v>
      </c>
      <c r="AE316" s="18">
        <f t="shared" ca="1" si="175"/>
        <v>7.317827791833327E-2</v>
      </c>
      <c r="AF316" s="18">
        <f t="shared" ca="1" si="175"/>
        <v>7.5452552846999948E-2</v>
      </c>
      <c r="AG316" s="18">
        <f t="shared" ca="1" si="175"/>
        <v>7.772682777566664E-2</v>
      </c>
      <c r="AH316" s="18">
        <f t="shared" ca="1" si="175"/>
        <v>8.0001102704333291E-2</v>
      </c>
      <c r="AI316" s="18">
        <f t="shared" ca="1" si="175"/>
        <v>8.2275377632999969E-2</v>
      </c>
      <c r="AJ316" s="18">
        <f t="shared" ca="1" si="175"/>
        <v>8.4549652561666647E-2</v>
      </c>
      <c r="AK316" s="18">
        <f t="shared" ca="1" si="175"/>
        <v>8.6823927490333325E-2</v>
      </c>
      <c r="AL316" s="18">
        <f t="shared" ca="1" si="175"/>
        <v>8.9725520597578032E-2</v>
      </c>
      <c r="AM316" s="18">
        <f t="shared" ca="1" si="175"/>
        <v>9.3881750061978783E-2</v>
      </c>
      <c r="AN316" s="18">
        <f t="shared" ca="1" si="175"/>
        <v>9.8665297704957619E-2</v>
      </c>
      <c r="AO316" s="18">
        <f t="shared" ca="1" si="176"/>
        <v>0.10428526958604049</v>
      </c>
      <c r="AP316" s="18">
        <f t="shared" ca="1" si="176"/>
        <v>0.11213570610206747</v>
      </c>
      <c r="AQ316" s="18">
        <f t="shared" ca="1" si="176"/>
        <v>0.11736527014289697</v>
      </c>
      <c r="AR316" s="18">
        <f t="shared" ca="1" si="176"/>
        <v>0</v>
      </c>
      <c r="AS316" s="18">
        <f t="shared" ca="1" si="176"/>
        <v>0</v>
      </c>
      <c r="AT316" s="18">
        <f t="shared" ca="1" si="176"/>
        <v>0</v>
      </c>
      <c r="AU316" s="18">
        <f t="shared" ca="1" si="176"/>
        <v>0</v>
      </c>
      <c r="AV316" s="18">
        <f t="shared" ca="1" si="176"/>
        <v>0</v>
      </c>
      <c r="AW316" s="18">
        <f t="shared" ca="1" si="176"/>
        <v>0</v>
      </c>
      <c r="AX316" s="18">
        <f t="shared" ca="1" si="176"/>
        <v>0</v>
      </c>
      <c r="AY316" s="18">
        <f t="shared" ca="1" si="177"/>
        <v>0</v>
      </c>
      <c r="AZ316" s="18">
        <f t="shared" ca="1" si="177"/>
        <v>0</v>
      </c>
      <c r="BA316" s="18">
        <f t="shared" ca="1" si="177"/>
        <v>0</v>
      </c>
      <c r="BB316" s="18">
        <f t="shared" ca="1" si="177"/>
        <v>0</v>
      </c>
      <c r="BC316" s="18">
        <f t="shared" ca="1" si="177"/>
        <v>0</v>
      </c>
      <c r="BD316" s="18">
        <f t="shared" ca="1" si="177"/>
        <v>0</v>
      </c>
      <c r="BE316" s="18">
        <f t="shared" ca="1" si="177"/>
        <v>0</v>
      </c>
      <c r="BF316" s="18">
        <f t="shared" ca="1" si="177"/>
        <v>0</v>
      </c>
      <c r="BG316" s="18">
        <f t="shared" ca="1" si="177"/>
        <v>0</v>
      </c>
      <c r="BH316" s="18">
        <f t="shared" ca="1" si="177"/>
        <v>0</v>
      </c>
      <c r="BI316" s="18">
        <f t="shared" ca="1" si="177"/>
        <v>0</v>
      </c>
    </row>
    <row r="317" spans="8:61" x14ac:dyDescent="0.35">
      <c r="H317" s="2" t="str">
        <f t="shared" si="161"/>
        <v>ON_Wind_Solar_Storage</v>
      </c>
      <c r="I317">
        <f t="shared" si="160"/>
        <v>6</v>
      </c>
      <c r="J317">
        <f t="shared" si="162"/>
        <v>33</v>
      </c>
      <c r="K317" s="18">
        <f t="shared" ca="1" si="173"/>
        <v>0</v>
      </c>
      <c r="L317" s="18">
        <f t="shared" ca="1" si="173"/>
        <v>0</v>
      </c>
      <c r="M317" s="18">
        <f t="shared" ca="1" si="173"/>
        <v>0</v>
      </c>
      <c r="N317" s="18">
        <f t="shared" ca="1" si="173"/>
        <v>0</v>
      </c>
      <c r="O317" s="18">
        <f t="shared" ca="1" si="173"/>
        <v>3.4515604130999966E-2</v>
      </c>
      <c r="P317" s="18">
        <f t="shared" ca="1" si="173"/>
        <v>3.6789879059666623E-2</v>
      </c>
      <c r="Q317" s="18">
        <f t="shared" ca="1" si="173"/>
        <v>3.9064153988333294E-2</v>
      </c>
      <c r="R317" s="18">
        <f t="shared" ca="1" si="173"/>
        <v>4.1338428916999959E-2</v>
      </c>
      <c r="S317" s="18">
        <f t="shared" ca="1" si="173"/>
        <v>4.3612703845666637E-2</v>
      </c>
      <c r="T317" s="18">
        <f t="shared" ca="1" si="173"/>
        <v>4.5886978774333301E-2</v>
      </c>
      <c r="U317" s="18">
        <f t="shared" ca="1" si="174"/>
        <v>4.8161253702999972E-2</v>
      </c>
      <c r="V317" s="18">
        <f t="shared" ca="1" si="174"/>
        <v>5.0435528631666636E-2</v>
      </c>
      <c r="W317" s="18">
        <f t="shared" ca="1" si="174"/>
        <v>5.2709803560333314E-2</v>
      </c>
      <c r="X317" s="18">
        <f t="shared" ca="1" si="174"/>
        <v>5.4984078488999978E-2</v>
      </c>
      <c r="Y317" s="18">
        <f t="shared" ca="1" si="174"/>
        <v>5.7258353417666628E-2</v>
      </c>
      <c r="Z317" s="18">
        <f t="shared" ca="1" si="174"/>
        <v>5.9532628346333306E-2</v>
      </c>
      <c r="AA317" s="18">
        <f t="shared" ca="1" si="174"/>
        <v>6.1806903274999971E-2</v>
      </c>
      <c r="AB317" s="18">
        <f t="shared" ca="1" si="174"/>
        <v>6.4081178203666628E-2</v>
      </c>
      <c r="AC317" s="18">
        <f t="shared" ca="1" si="174"/>
        <v>6.6355453132333292E-2</v>
      </c>
      <c r="AD317" s="18">
        <f t="shared" ca="1" si="174"/>
        <v>6.8629728060999956E-2</v>
      </c>
      <c r="AE317" s="18">
        <f t="shared" ca="1" si="175"/>
        <v>7.0904002989666606E-2</v>
      </c>
      <c r="AF317" s="18">
        <f t="shared" ca="1" si="175"/>
        <v>7.317827791833327E-2</v>
      </c>
      <c r="AG317" s="18">
        <f t="shared" ca="1" si="175"/>
        <v>7.5452552846999948E-2</v>
      </c>
      <c r="AH317" s="18">
        <f t="shared" ca="1" si="175"/>
        <v>7.772682777566664E-2</v>
      </c>
      <c r="AI317" s="18">
        <f t="shared" ca="1" si="175"/>
        <v>8.0001102704333291E-2</v>
      </c>
      <c r="AJ317" s="18">
        <f t="shared" ca="1" si="175"/>
        <v>8.2275377632999969E-2</v>
      </c>
      <c r="AK317" s="18">
        <f t="shared" ca="1" si="175"/>
        <v>8.4549652561666647E-2</v>
      </c>
      <c r="AL317" s="18">
        <f t="shared" ca="1" si="175"/>
        <v>8.6823927490333325E-2</v>
      </c>
      <c r="AM317" s="18">
        <f t="shared" ca="1" si="175"/>
        <v>8.9725520597578032E-2</v>
      </c>
      <c r="AN317" s="18">
        <f t="shared" ca="1" si="175"/>
        <v>9.3881750061978783E-2</v>
      </c>
      <c r="AO317" s="18">
        <f t="shared" ca="1" si="176"/>
        <v>9.8665297704957619E-2</v>
      </c>
      <c r="AP317" s="18">
        <f t="shared" ca="1" si="176"/>
        <v>0.10428526958604049</v>
      </c>
      <c r="AQ317" s="18">
        <f t="shared" ca="1" si="176"/>
        <v>0.11213570610206747</v>
      </c>
      <c r="AR317" s="18">
        <f t="shared" ca="1" si="176"/>
        <v>0.11736527014289697</v>
      </c>
      <c r="AS317" s="18">
        <f t="shared" ca="1" si="176"/>
        <v>0</v>
      </c>
      <c r="AT317" s="18">
        <f t="shared" ca="1" si="176"/>
        <v>0</v>
      </c>
      <c r="AU317" s="18">
        <f t="shared" ca="1" si="176"/>
        <v>0</v>
      </c>
      <c r="AV317" s="18">
        <f t="shared" ca="1" si="176"/>
        <v>0</v>
      </c>
      <c r="AW317" s="18">
        <f t="shared" ca="1" si="176"/>
        <v>0</v>
      </c>
      <c r="AX317" s="18">
        <f t="shared" ca="1" si="176"/>
        <v>0</v>
      </c>
      <c r="AY317" s="18">
        <f t="shared" ca="1" si="177"/>
        <v>0</v>
      </c>
      <c r="AZ317" s="18">
        <f t="shared" ca="1" si="177"/>
        <v>0</v>
      </c>
      <c r="BA317" s="18">
        <f t="shared" ca="1" si="177"/>
        <v>0</v>
      </c>
      <c r="BB317" s="18">
        <f t="shared" ca="1" si="177"/>
        <v>0</v>
      </c>
      <c r="BC317" s="18">
        <f t="shared" ca="1" si="177"/>
        <v>0</v>
      </c>
      <c r="BD317" s="18">
        <f t="shared" ca="1" si="177"/>
        <v>0</v>
      </c>
      <c r="BE317" s="18">
        <f t="shared" ca="1" si="177"/>
        <v>0</v>
      </c>
      <c r="BF317" s="18">
        <f t="shared" ca="1" si="177"/>
        <v>0</v>
      </c>
      <c r="BG317" s="18">
        <f t="shared" ca="1" si="177"/>
        <v>0</v>
      </c>
      <c r="BH317" s="18">
        <f t="shared" ca="1" si="177"/>
        <v>0</v>
      </c>
      <c r="BI317" s="18">
        <f t="shared" ca="1" si="177"/>
        <v>0</v>
      </c>
    </row>
    <row r="318" spans="8:61" x14ac:dyDescent="0.35">
      <c r="H318" s="2" t="str">
        <f t="shared" si="161"/>
        <v>ON_Wind_Solar_Storage</v>
      </c>
      <c r="I318">
        <f t="shared" si="160"/>
        <v>6</v>
      </c>
      <c r="J318">
        <f t="shared" si="162"/>
        <v>34</v>
      </c>
      <c r="K318" s="18">
        <f t="shared" ca="1" si="173"/>
        <v>0</v>
      </c>
      <c r="L318" s="18">
        <f t="shared" ca="1" si="173"/>
        <v>0</v>
      </c>
      <c r="M318" s="18">
        <f t="shared" ca="1" si="173"/>
        <v>0</v>
      </c>
      <c r="N318" s="18">
        <f t="shared" ca="1" si="173"/>
        <v>0</v>
      </c>
      <c r="O318" s="18">
        <f t="shared" ca="1" si="173"/>
        <v>0</v>
      </c>
      <c r="P318" s="18">
        <f t="shared" ca="1" si="173"/>
        <v>3.4515604130999966E-2</v>
      </c>
      <c r="Q318" s="18">
        <f t="shared" ca="1" si="173"/>
        <v>3.6789879059666623E-2</v>
      </c>
      <c r="R318" s="18">
        <f t="shared" ca="1" si="173"/>
        <v>3.9064153988333294E-2</v>
      </c>
      <c r="S318" s="18">
        <f t="shared" ca="1" si="173"/>
        <v>4.1338428916999959E-2</v>
      </c>
      <c r="T318" s="18">
        <f t="shared" ca="1" si="173"/>
        <v>4.3612703845666637E-2</v>
      </c>
      <c r="U318" s="18">
        <f t="shared" ca="1" si="174"/>
        <v>4.5886978774333301E-2</v>
      </c>
      <c r="V318" s="18">
        <f t="shared" ca="1" si="174"/>
        <v>4.8161253702999972E-2</v>
      </c>
      <c r="W318" s="18">
        <f t="shared" ca="1" si="174"/>
        <v>5.0435528631666636E-2</v>
      </c>
      <c r="X318" s="18">
        <f t="shared" ca="1" si="174"/>
        <v>5.2709803560333314E-2</v>
      </c>
      <c r="Y318" s="18">
        <f t="shared" ca="1" si="174"/>
        <v>5.4984078488999978E-2</v>
      </c>
      <c r="Z318" s="18">
        <f t="shared" ca="1" si="174"/>
        <v>5.7258353417666628E-2</v>
      </c>
      <c r="AA318" s="18">
        <f t="shared" ca="1" si="174"/>
        <v>5.9532628346333306E-2</v>
      </c>
      <c r="AB318" s="18">
        <f t="shared" ca="1" si="174"/>
        <v>6.1806903274999971E-2</v>
      </c>
      <c r="AC318" s="18">
        <f t="shared" ca="1" si="174"/>
        <v>6.4081178203666628E-2</v>
      </c>
      <c r="AD318" s="18">
        <f t="shared" ca="1" si="174"/>
        <v>6.6355453132333292E-2</v>
      </c>
      <c r="AE318" s="18">
        <f t="shared" ca="1" si="175"/>
        <v>6.8629728060999956E-2</v>
      </c>
      <c r="AF318" s="18">
        <f t="shared" ca="1" si="175"/>
        <v>7.0904002989666606E-2</v>
      </c>
      <c r="AG318" s="18">
        <f t="shared" ca="1" si="175"/>
        <v>7.317827791833327E-2</v>
      </c>
      <c r="AH318" s="18">
        <f t="shared" ca="1" si="175"/>
        <v>7.5452552846999948E-2</v>
      </c>
      <c r="AI318" s="18">
        <f t="shared" ca="1" si="175"/>
        <v>7.772682777566664E-2</v>
      </c>
      <c r="AJ318" s="18">
        <f t="shared" ca="1" si="175"/>
        <v>8.0001102704333291E-2</v>
      </c>
      <c r="AK318" s="18">
        <f t="shared" ca="1" si="175"/>
        <v>8.2275377632999969E-2</v>
      </c>
      <c r="AL318" s="18">
        <f t="shared" ca="1" si="175"/>
        <v>8.4549652561666647E-2</v>
      </c>
      <c r="AM318" s="18">
        <f t="shared" ca="1" si="175"/>
        <v>8.6823927490333325E-2</v>
      </c>
      <c r="AN318" s="18">
        <f t="shared" ca="1" si="175"/>
        <v>8.9725520597578032E-2</v>
      </c>
      <c r="AO318" s="18">
        <f t="shared" ca="1" si="176"/>
        <v>9.3881750061978783E-2</v>
      </c>
      <c r="AP318" s="18">
        <f t="shared" ca="1" si="176"/>
        <v>9.8665297704957619E-2</v>
      </c>
      <c r="AQ318" s="18">
        <f t="shared" ca="1" si="176"/>
        <v>0.10428526958604049</v>
      </c>
      <c r="AR318" s="18">
        <f t="shared" ca="1" si="176"/>
        <v>0.11213570610206747</v>
      </c>
      <c r="AS318" s="18">
        <f t="shared" ca="1" si="176"/>
        <v>0.11736527014289697</v>
      </c>
      <c r="AT318" s="18">
        <f t="shared" ca="1" si="176"/>
        <v>0</v>
      </c>
      <c r="AU318" s="18">
        <f t="shared" ca="1" si="176"/>
        <v>0</v>
      </c>
      <c r="AV318" s="18">
        <f t="shared" ca="1" si="176"/>
        <v>0</v>
      </c>
      <c r="AW318" s="18">
        <f t="shared" ca="1" si="176"/>
        <v>0</v>
      </c>
      <c r="AX318" s="18">
        <f t="shared" ca="1" si="176"/>
        <v>0</v>
      </c>
      <c r="AY318" s="18">
        <f t="shared" ca="1" si="177"/>
        <v>0</v>
      </c>
      <c r="AZ318" s="18">
        <f t="shared" ca="1" si="177"/>
        <v>0</v>
      </c>
      <c r="BA318" s="18">
        <f t="shared" ca="1" si="177"/>
        <v>0</v>
      </c>
      <c r="BB318" s="18">
        <f t="shared" ca="1" si="177"/>
        <v>0</v>
      </c>
      <c r="BC318" s="18">
        <f t="shared" ca="1" si="177"/>
        <v>0</v>
      </c>
      <c r="BD318" s="18">
        <f t="shared" ca="1" si="177"/>
        <v>0</v>
      </c>
      <c r="BE318" s="18">
        <f t="shared" ca="1" si="177"/>
        <v>0</v>
      </c>
      <c r="BF318" s="18">
        <f t="shared" ca="1" si="177"/>
        <v>0</v>
      </c>
      <c r="BG318" s="18">
        <f t="shared" ca="1" si="177"/>
        <v>0</v>
      </c>
      <c r="BH318" s="18">
        <f t="shared" ca="1" si="177"/>
        <v>0</v>
      </c>
      <c r="BI318" s="18">
        <f t="shared" ca="1" si="177"/>
        <v>0</v>
      </c>
    </row>
    <row r="319" spans="8:61" x14ac:dyDescent="0.35">
      <c r="H319" s="2" t="str">
        <f t="shared" si="161"/>
        <v>ON_Wind_Solar_Storage</v>
      </c>
      <c r="I319">
        <f t="shared" si="160"/>
        <v>6</v>
      </c>
      <c r="J319">
        <f t="shared" si="162"/>
        <v>35</v>
      </c>
      <c r="K319" s="18">
        <f t="shared" ref="K319:T328" ca="1" si="178">IF(K$28&gt;$J319,0,OFFSET($K$2,$I319,$J319-K$28))</f>
        <v>0</v>
      </c>
      <c r="L319" s="18">
        <f t="shared" ca="1" si="178"/>
        <v>0</v>
      </c>
      <c r="M319" s="18">
        <f t="shared" ca="1" si="178"/>
        <v>0</v>
      </c>
      <c r="N319" s="18">
        <f t="shared" ca="1" si="178"/>
        <v>0</v>
      </c>
      <c r="O319" s="18">
        <f t="shared" ca="1" si="178"/>
        <v>0</v>
      </c>
      <c r="P319" s="18">
        <f t="shared" ca="1" si="178"/>
        <v>0</v>
      </c>
      <c r="Q319" s="18">
        <f t="shared" ca="1" si="178"/>
        <v>3.4515604130999966E-2</v>
      </c>
      <c r="R319" s="18">
        <f t="shared" ca="1" si="178"/>
        <v>3.6789879059666623E-2</v>
      </c>
      <c r="S319" s="18">
        <f t="shared" ca="1" si="178"/>
        <v>3.9064153988333294E-2</v>
      </c>
      <c r="T319" s="18">
        <f t="shared" ca="1" si="178"/>
        <v>4.1338428916999959E-2</v>
      </c>
      <c r="U319" s="18">
        <f t="shared" ref="U319:AD328" ca="1" si="179">IF(U$28&gt;$J319,0,OFFSET($K$2,$I319,$J319-U$28))</f>
        <v>4.3612703845666637E-2</v>
      </c>
      <c r="V319" s="18">
        <f t="shared" ca="1" si="179"/>
        <v>4.5886978774333301E-2</v>
      </c>
      <c r="W319" s="18">
        <f t="shared" ca="1" si="179"/>
        <v>4.8161253702999972E-2</v>
      </c>
      <c r="X319" s="18">
        <f t="shared" ca="1" si="179"/>
        <v>5.0435528631666636E-2</v>
      </c>
      <c r="Y319" s="18">
        <f t="shared" ca="1" si="179"/>
        <v>5.2709803560333314E-2</v>
      </c>
      <c r="Z319" s="18">
        <f t="shared" ca="1" si="179"/>
        <v>5.4984078488999978E-2</v>
      </c>
      <c r="AA319" s="18">
        <f t="shared" ca="1" si="179"/>
        <v>5.7258353417666628E-2</v>
      </c>
      <c r="AB319" s="18">
        <f t="shared" ca="1" si="179"/>
        <v>5.9532628346333306E-2</v>
      </c>
      <c r="AC319" s="18">
        <f t="shared" ca="1" si="179"/>
        <v>6.1806903274999971E-2</v>
      </c>
      <c r="AD319" s="18">
        <f t="shared" ca="1" si="179"/>
        <v>6.4081178203666628E-2</v>
      </c>
      <c r="AE319" s="18">
        <f t="shared" ref="AE319:AN328" ca="1" si="180">IF(AE$28&gt;$J319,0,OFFSET($K$2,$I319,$J319-AE$28))</f>
        <v>6.6355453132333292E-2</v>
      </c>
      <c r="AF319" s="18">
        <f t="shared" ca="1" si="180"/>
        <v>6.8629728060999956E-2</v>
      </c>
      <c r="AG319" s="18">
        <f t="shared" ca="1" si="180"/>
        <v>7.0904002989666606E-2</v>
      </c>
      <c r="AH319" s="18">
        <f t="shared" ca="1" si="180"/>
        <v>7.317827791833327E-2</v>
      </c>
      <c r="AI319" s="18">
        <f t="shared" ca="1" si="180"/>
        <v>7.5452552846999948E-2</v>
      </c>
      <c r="AJ319" s="18">
        <f t="shared" ca="1" si="180"/>
        <v>7.772682777566664E-2</v>
      </c>
      <c r="AK319" s="18">
        <f t="shared" ca="1" si="180"/>
        <v>8.0001102704333291E-2</v>
      </c>
      <c r="AL319" s="18">
        <f t="shared" ca="1" si="180"/>
        <v>8.2275377632999969E-2</v>
      </c>
      <c r="AM319" s="18">
        <f t="shared" ca="1" si="180"/>
        <v>8.4549652561666647E-2</v>
      </c>
      <c r="AN319" s="18">
        <f t="shared" ca="1" si="180"/>
        <v>8.6823927490333325E-2</v>
      </c>
      <c r="AO319" s="18">
        <f t="shared" ref="AO319:AX328" ca="1" si="181">IF(AO$28&gt;$J319,0,OFFSET($K$2,$I319,$J319-AO$28))</f>
        <v>8.9725520597578032E-2</v>
      </c>
      <c r="AP319" s="18">
        <f t="shared" ca="1" si="181"/>
        <v>9.3881750061978783E-2</v>
      </c>
      <c r="AQ319" s="18">
        <f t="shared" ca="1" si="181"/>
        <v>9.8665297704957619E-2</v>
      </c>
      <c r="AR319" s="18">
        <f t="shared" ca="1" si="181"/>
        <v>0.10428526958604049</v>
      </c>
      <c r="AS319" s="18">
        <f t="shared" ca="1" si="181"/>
        <v>0.11213570610206747</v>
      </c>
      <c r="AT319" s="18">
        <f t="shared" ca="1" si="181"/>
        <v>0.11736527014289697</v>
      </c>
      <c r="AU319" s="18">
        <f t="shared" ca="1" si="181"/>
        <v>0</v>
      </c>
      <c r="AV319" s="18">
        <f t="shared" ca="1" si="181"/>
        <v>0</v>
      </c>
      <c r="AW319" s="18">
        <f t="shared" ca="1" si="181"/>
        <v>0</v>
      </c>
      <c r="AX319" s="18">
        <f t="shared" ca="1" si="181"/>
        <v>0</v>
      </c>
      <c r="AY319" s="18">
        <f t="shared" ref="AY319:BI328" ca="1" si="182">IF(AY$28&gt;$J319,0,OFFSET($K$2,$I319,$J319-AY$28))</f>
        <v>0</v>
      </c>
      <c r="AZ319" s="18">
        <f t="shared" ca="1" si="182"/>
        <v>0</v>
      </c>
      <c r="BA319" s="18">
        <f t="shared" ca="1" si="182"/>
        <v>0</v>
      </c>
      <c r="BB319" s="18">
        <f t="shared" ca="1" si="182"/>
        <v>0</v>
      </c>
      <c r="BC319" s="18">
        <f t="shared" ca="1" si="182"/>
        <v>0</v>
      </c>
      <c r="BD319" s="18">
        <f t="shared" ca="1" si="182"/>
        <v>0</v>
      </c>
      <c r="BE319" s="18">
        <f t="shared" ca="1" si="182"/>
        <v>0</v>
      </c>
      <c r="BF319" s="18">
        <f t="shared" ca="1" si="182"/>
        <v>0</v>
      </c>
      <c r="BG319" s="18">
        <f t="shared" ca="1" si="182"/>
        <v>0</v>
      </c>
      <c r="BH319" s="18">
        <f t="shared" ca="1" si="182"/>
        <v>0</v>
      </c>
      <c r="BI319" s="18">
        <f t="shared" ca="1" si="182"/>
        <v>0</v>
      </c>
    </row>
    <row r="320" spans="8:61" x14ac:dyDescent="0.35">
      <c r="H320" s="2" t="str">
        <f t="shared" si="161"/>
        <v>ON_Wind_Solar_Storage</v>
      </c>
      <c r="I320">
        <f t="shared" si="160"/>
        <v>6</v>
      </c>
      <c r="J320">
        <f t="shared" si="162"/>
        <v>36</v>
      </c>
      <c r="K320" s="18">
        <f t="shared" ca="1" si="178"/>
        <v>0</v>
      </c>
      <c r="L320" s="18">
        <f t="shared" ca="1" si="178"/>
        <v>0</v>
      </c>
      <c r="M320" s="18">
        <f t="shared" ca="1" si="178"/>
        <v>0</v>
      </c>
      <c r="N320" s="18">
        <f t="shared" ca="1" si="178"/>
        <v>0</v>
      </c>
      <c r="O320" s="18">
        <f t="shared" ca="1" si="178"/>
        <v>0</v>
      </c>
      <c r="P320" s="18">
        <f t="shared" ca="1" si="178"/>
        <v>0</v>
      </c>
      <c r="Q320" s="18">
        <f t="shared" ca="1" si="178"/>
        <v>0</v>
      </c>
      <c r="R320" s="18">
        <f t="shared" ca="1" si="178"/>
        <v>3.4515604130999966E-2</v>
      </c>
      <c r="S320" s="18">
        <f t="shared" ca="1" si="178"/>
        <v>3.6789879059666623E-2</v>
      </c>
      <c r="T320" s="18">
        <f t="shared" ca="1" si="178"/>
        <v>3.9064153988333294E-2</v>
      </c>
      <c r="U320" s="18">
        <f t="shared" ca="1" si="179"/>
        <v>4.1338428916999959E-2</v>
      </c>
      <c r="V320" s="18">
        <f t="shared" ca="1" si="179"/>
        <v>4.3612703845666637E-2</v>
      </c>
      <c r="W320" s="18">
        <f t="shared" ca="1" si="179"/>
        <v>4.5886978774333301E-2</v>
      </c>
      <c r="X320" s="18">
        <f t="shared" ca="1" si="179"/>
        <v>4.8161253702999972E-2</v>
      </c>
      <c r="Y320" s="18">
        <f t="shared" ca="1" si="179"/>
        <v>5.0435528631666636E-2</v>
      </c>
      <c r="Z320" s="18">
        <f t="shared" ca="1" si="179"/>
        <v>5.2709803560333314E-2</v>
      </c>
      <c r="AA320" s="18">
        <f t="shared" ca="1" si="179"/>
        <v>5.4984078488999978E-2</v>
      </c>
      <c r="AB320" s="18">
        <f t="shared" ca="1" si="179"/>
        <v>5.7258353417666628E-2</v>
      </c>
      <c r="AC320" s="18">
        <f t="shared" ca="1" si="179"/>
        <v>5.9532628346333306E-2</v>
      </c>
      <c r="AD320" s="18">
        <f t="shared" ca="1" si="179"/>
        <v>6.1806903274999971E-2</v>
      </c>
      <c r="AE320" s="18">
        <f t="shared" ca="1" si="180"/>
        <v>6.4081178203666628E-2</v>
      </c>
      <c r="AF320" s="18">
        <f t="shared" ca="1" si="180"/>
        <v>6.6355453132333292E-2</v>
      </c>
      <c r="AG320" s="18">
        <f t="shared" ca="1" si="180"/>
        <v>6.8629728060999956E-2</v>
      </c>
      <c r="AH320" s="18">
        <f t="shared" ca="1" si="180"/>
        <v>7.0904002989666606E-2</v>
      </c>
      <c r="AI320" s="18">
        <f t="shared" ca="1" si="180"/>
        <v>7.317827791833327E-2</v>
      </c>
      <c r="AJ320" s="18">
        <f t="shared" ca="1" si="180"/>
        <v>7.5452552846999948E-2</v>
      </c>
      <c r="AK320" s="18">
        <f t="shared" ca="1" si="180"/>
        <v>7.772682777566664E-2</v>
      </c>
      <c r="AL320" s="18">
        <f t="shared" ca="1" si="180"/>
        <v>8.0001102704333291E-2</v>
      </c>
      <c r="AM320" s="18">
        <f t="shared" ca="1" si="180"/>
        <v>8.2275377632999969E-2</v>
      </c>
      <c r="AN320" s="18">
        <f t="shared" ca="1" si="180"/>
        <v>8.4549652561666647E-2</v>
      </c>
      <c r="AO320" s="18">
        <f t="shared" ca="1" si="181"/>
        <v>8.6823927490333325E-2</v>
      </c>
      <c r="AP320" s="18">
        <f t="shared" ca="1" si="181"/>
        <v>8.9725520597578032E-2</v>
      </c>
      <c r="AQ320" s="18">
        <f t="shared" ca="1" si="181"/>
        <v>9.3881750061978783E-2</v>
      </c>
      <c r="AR320" s="18">
        <f t="shared" ca="1" si="181"/>
        <v>9.8665297704957619E-2</v>
      </c>
      <c r="AS320" s="18">
        <f t="shared" ca="1" si="181"/>
        <v>0.10428526958604049</v>
      </c>
      <c r="AT320" s="18">
        <f t="shared" ca="1" si="181"/>
        <v>0.11213570610206747</v>
      </c>
      <c r="AU320" s="18">
        <f t="shared" ca="1" si="181"/>
        <v>0.11736527014289697</v>
      </c>
      <c r="AV320" s="18">
        <f t="shared" ca="1" si="181"/>
        <v>0</v>
      </c>
      <c r="AW320" s="18">
        <f t="shared" ca="1" si="181"/>
        <v>0</v>
      </c>
      <c r="AX320" s="18">
        <f t="shared" ca="1" si="181"/>
        <v>0</v>
      </c>
      <c r="AY320" s="18">
        <f t="shared" ca="1" si="182"/>
        <v>0</v>
      </c>
      <c r="AZ320" s="18">
        <f t="shared" ca="1" si="182"/>
        <v>0</v>
      </c>
      <c r="BA320" s="18">
        <f t="shared" ca="1" si="182"/>
        <v>0</v>
      </c>
      <c r="BB320" s="18">
        <f t="shared" ca="1" si="182"/>
        <v>0</v>
      </c>
      <c r="BC320" s="18">
        <f t="shared" ca="1" si="182"/>
        <v>0</v>
      </c>
      <c r="BD320" s="18">
        <f t="shared" ca="1" si="182"/>
        <v>0</v>
      </c>
      <c r="BE320" s="18">
        <f t="shared" ca="1" si="182"/>
        <v>0</v>
      </c>
      <c r="BF320" s="18">
        <f t="shared" ca="1" si="182"/>
        <v>0</v>
      </c>
      <c r="BG320" s="18">
        <f t="shared" ca="1" si="182"/>
        <v>0</v>
      </c>
      <c r="BH320" s="18">
        <f t="shared" ca="1" si="182"/>
        <v>0</v>
      </c>
      <c r="BI320" s="18">
        <f t="shared" ca="1" si="182"/>
        <v>0</v>
      </c>
    </row>
    <row r="321" spans="8:61" x14ac:dyDescent="0.35">
      <c r="H321" s="2" t="str">
        <f t="shared" si="161"/>
        <v>ON_Wind_Solar_Storage</v>
      </c>
      <c r="I321">
        <f t="shared" si="160"/>
        <v>6</v>
      </c>
      <c r="J321">
        <f t="shared" si="162"/>
        <v>37</v>
      </c>
      <c r="K321" s="18">
        <f t="shared" ca="1" si="178"/>
        <v>0</v>
      </c>
      <c r="L321" s="18">
        <f t="shared" ca="1" si="178"/>
        <v>0</v>
      </c>
      <c r="M321" s="18">
        <f t="shared" ca="1" si="178"/>
        <v>0</v>
      </c>
      <c r="N321" s="18">
        <f t="shared" ca="1" si="178"/>
        <v>0</v>
      </c>
      <c r="O321" s="18">
        <f t="shared" ca="1" si="178"/>
        <v>0</v>
      </c>
      <c r="P321" s="18">
        <f t="shared" ca="1" si="178"/>
        <v>0</v>
      </c>
      <c r="Q321" s="18">
        <f t="shared" ca="1" si="178"/>
        <v>0</v>
      </c>
      <c r="R321" s="18">
        <f t="shared" ca="1" si="178"/>
        <v>0</v>
      </c>
      <c r="S321" s="18">
        <f t="shared" ca="1" si="178"/>
        <v>3.4515604130999966E-2</v>
      </c>
      <c r="T321" s="18">
        <f t="shared" ca="1" si="178"/>
        <v>3.6789879059666623E-2</v>
      </c>
      <c r="U321" s="18">
        <f t="shared" ca="1" si="179"/>
        <v>3.9064153988333294E-2</v>
      </c>
      <c r="V321" s="18">
        <f t="shared" ca="1" si="179"/>
        <v>4.1338428916999959E-2</v>
      </c>
      <c r="W321" s="18">
        <f t="shared" ca="1" si="179"/>
        <v>4.3612703845666637E-2</v>
      </c>
      <c r="X321" s="18">
        <f t="shared" ca="1" si="179"/>
        <v>4.5886978774333301E-2</v>
      </c>
      <c r="Y321" s="18">
        <f t="shared" ca="1" si="179"/>
        <v>4.8161253702999972E-2</v>
      </c>
      <c r="Z321" s="18">
        <f t="shared" ca="1" si="179"/>
        <v>5.0435528631666636E-2</v>
      </c>
      <c r="AA321" s="18">
        <f t="shared" ca="1" si="179"/>
        <v>5.2709803560333314E-2</v>
      </c>
      <c r="AB321" s="18">
        <f t="shared" ca="1" si="179"/>
        <v>5.4984078488999978E-2</v>
      </c>
      <c r="AC321" s="18">
        <f t="shared" ca="1" si="179"/>
        <v>5.7258353417666628E-2</v>
      </c>
      <c r="AD321" s="18">
        <f t="shared" ca="1" si="179"/>
        <v>5.9532628346333306E-2</v>
      </c>
      <c r="AE321" s="18">
        <f t="shared" ca="1" si="180"/>
        <v>6.1806903274999971E-2</v>
      </c>
      <c r="AF321" s="18">
        <f t="shared" ca="1" si="180"/>
        <v>6.4081178203666628E-2</v>
      </c>
      <c r="AG321" s="18">
        <f t="shared" ca="1" si="180"/>
        <v>6.6355453132333292E-2</v>
      </c>
      <c r="AH321" s="18">
        <f t="shared" ca="1" si="180"/>
        <v>6.8629728060999956E-2</v>
      </c>
      <c r="AI321" s="18">
        <f t="shared" ca="1" si="180"/>
        <v>7.0904002989666606E-2</v>
      </c>
      <c r="AJ321" s="18">
        <f t="shared" ca="1" si="180"/>
        <v>7.317827791833327E-2</v>
      </c>
      <c r="AK321" s="18">
        <f t="shared" ca="1" si="180"/>
        <v>7.5452552846999948E-2</v>
      </c>
      <c r="AL321" s="18">
        <f t="shared" ca="1" si="180"/>
        <v>7.772682777566664E-2</v>
      </c>
      <c r="AM321" s="18">
        <f t="shared" ca="1" si="180"/>
        <v>8.0001102704333291E-2</v>
      </c>
      <c r="AN321" s="18">
        <f t="shared" ca="1" si="180"/>
        <v>8.2275377632999969E-2</v>
      </c>
      <c r="AO321" s="18">
        <f t="shared" ca="1" si="181"/>
        <v>8.4549652561666647E-2</v>
      </c>
      <c r="AP321" s="18">
        <f t="shared" ca="1" si="181"/>
        <v>8.6823927490333325E-2</v>
      </c>
      <c r="AQ321" s="18">
        <f t="shared" ca="1" si="181"/>
        <v>8.9725520597578032E-2</v>
      </c>
      <c r="AR321" s="18">
        <f t="shared" ca="1" si="181"/>
        <v>9.3881750061978783E-2</v>
      </c>
      <c r="AS321" s="18">
        <f t="shared" ca="1" si="181"/>
        <v>9.8665297704957619E-2</v>
      </c>
      <c r="AT321" s="18">
        <f t="shared" ca="1" si="181"/>
        <v>0.10428526958604049</v>
      </c>
      <c r="AU321" s="18">
        <f t="shared" ca="1" si="181"/>
        <v>0.11213570610206747</v>
      </c>
      <c r="AV321" s="18">
        <f t="shared" ca="1" si="181"/>
        <v>0.11736527014289697</v>
      </c>
      <c r="AW321" s="18">
        <f t="shared" ca="1" si="181"/>
        <v>0</v>
      </c>
      <c r="AX321" s="18">
        <f t="shared" ca="1" si="181"/>
        <v>0</v>
      </c>
      <c r="AY321" s="18">
        <f t="shared" ca="1" si="182"/>
        <v>0</v>
      </c>
      <c r="AZ321" s="18">
        <f t="shared" ca="1" si="182"/>
        <v>0</v>
      </c>
      <c r="BA321" s="18">
        <f t="shared" ca="1" si="182"/>
        <v>0</v>
      </c>
      <c r="BB321" s="18">
        <f t="shared" ca="1" si="182"/>
        <v>0</v>
      </c>
      <c r="BC321" s="18">
        <f t="shared" ca="1" si="182"/>
        <v>0</v>
      </c>
      <c r="BD321" s="18">
        <f t="shared" ca="1" si="182"/>
        <v>0</v>
      </c>
      <c r="BE321" s="18">
        <f t="shared" ca="1" si="182"/>
        <v>0</v>
      </c>
      <c r="BF321" s="18">
        <f t="shared" ca="1" si="182"/>
        <v>0</v>
      </c>
      <c r="BG321" s="18">
        <f t="shared" ca="1" si="182"/>
        <v>0</v>
      </c>
      <c r="BH321" s="18">
        <f t="shared" ca="1" si="182"/>
        <v>0</v>
      </c>
      <c r="BI321" s="18">
        <f t="shared" ca="1" si="182"/>
        <v>0</v>
      </c>
    </row>
    <row r="322" spans="8:61" x14ac:dyDescent="0.35">
      <c r="H322" s="2" t="str">
        <f t="shared" si="161"/>
        <v>ON_Wind_Solar_Storage</v>
      </c>
      <c r="I322">
        <f t="shared" si="160"/>
        <v>6</v>
      </c>
      <c r="J322">
        <f t="shared" si="162"/>
        <v>38</v>
      </c>
      <c r="K322" s="18">
        <f t="shared" ca="1" si="178"/>
        <v>0</v>
      </c>
      <c r="L322" s="18">
        <f t="shared" ca="1" si="178"/>
        <v>0</v>
      </c>
      <c r="M322" s="18">
        <f t="shared" ca="1" si="178"/>
        <v>0</v>
      </c>
      <c r="N322" s="18">
        <f t="shared" ca="1" si="178"/>
        <v>0</v>
      </c>
      <c r="O322" s="18">
        <f t="shared" ca="1" si="178"/>
        <v>0</v>
      </c>
      <c r="P322" s="18">
        <f t="shared" ca="1" si="178"/>
        <v>0</v>
      </c>
      <c r="Q322" s="18">
        <f t="shared" ca="1" si="178"/>
        <v>0</v>
      </c>
      <c r="R322" s="18">
        <f t="shared" ca="1" si="178"/>
        <v>0</v>
      </c>
      <c r="S322" s="18">
        <f t="shared" ca="1" si="178"/>
        <v>0</v>
      </c>
      <c r="T322" s="18">
        <f t="shared" ca="1" si="178"/>
        <v>3.4515604130999966E-2</v>
      </c>
      <c r="U322" s="18">
        <f t="shared" ca="1" si="179"/>
        <v>3.6789879059666623E-2</v>
      </c>
      <c r="V322" s="18">
        <f t="shared" ca="1" si="179"/>
        <v>3.9064153988333294E-2</v>
      </c>
      <c r="W322" s="18">
        <f t="shared" ca="1" si="179"/>
        <v>4.1338428916999959E-2</v>
      </c>
      <c r="X322" s="18">
        <f t="shared" ca="1" si="179"/>
        <v>4.3612703845666637E-2</v>
      </c>
      <c r="Y322" s="18">
        <f t="shared" ca="1" si="179"/>
        <v>4.5886978774333301E-2</v>
      </c>
      <c r="Z322" s="18">
        <f t="shared" ca="1" si="179"/>
        <v>4.8161253702999972E-2</v>
      </c>
      <c r="AA322" s="18">
        <f t="shared" ca="1" si="179"/>
        <v>5.0435528631666636E-2</v>
      </c>
      <c r="AB322" s="18">
        <f t="shared" ca="1" si="179"/>
        <v>5.2709803560333314E-2</v>
      </c>
      <c r="AC322" s="18">
        <f t="shared" ca="1" si="179"/>
        <v>5.4984078488999978E-2</v>
      </c>
      <c r="AD322" s="18">
        <f t="shared" ca="1" si="179"/>
        <v>5.7258353417666628E-2</v>
      </c>
      <c r="AE322" s="18">
        <f t="shared" ca="1" si="180"/>
        <v>5.9532628346333306E-2</v>
      </c>
      <c r="AF322" s="18">
        <f t="shared" ca="1" si="180"/>
        <v>6.1806903274999971E-2</v>
      </c>
      <c r="AG322" s="18">
        <f t="shared" ca="1" si="180"/>
        <v>6.4081178203666628E-2</v>
      </c>
      <c r="AH322" s="18">
        <f t="shared" ca="1" si="180"/>
        <v>6.6355453132333292E-2</v>
      </c>
      <c r="AI322" s="18">
        <f t="shared" ca="1" si="180"/>
        <v>6.8629728060999956E-2</v>
      </c>
      <c r="AJ322" s="18">
        <f t="shared" ca="1" si="180"/>
        <v>7.0904002989666606E-2</v>
      </c>
      <c r="AK322" s="18">
        <f t="shared" ca="1" si="180"/>
        <v>7.317827791833327E-2</v>
      </c>
      <c r="AL322" s="18">
        <f t="shared" ca="1" si="180"/>
        <v>7.5452552846999948E-2</v>
      </c>
      <c r="AM322" s="18">
        <f t="shared" ca="1" si="180"/>
        <v>7.772682777566664E-2</v>
      </c>
      <c r="AN322" s="18">
        <f t="shared" ca="1" si="180"/>
        <v>8.0001102704333291E-2</v>
      </c>
      <c r="AO322" s="18">
        <f t="shared" ca="1" si="181"/>
        <v>8.2275377632999969E-2</v>
      </c>
      <c r="AP322" s="18">
        <f t="shared" ca="1" si="181"/>
        <v>8.4549652561666647E-2</v>
      </c>
      <c r="AQ322" s="18">
        <f t="shared" ca="1" si="181"/>
        <v>8.6823927490333325E-2</v>
      </c>
      <c r="AR322" s="18">
        <f t="shared" ca="1" si="181"/>
        <v>8.9725520597578032E-2</v>
      </c>
      <c r="AS322" s="18">
        <f t="shared" ca="1" si="181"/>
        <v>9.3881750061978783E-2</v>
      </c>
      <c r="AT322" s="18">
        <f t="shared" ca="1" si="181"/>
        <v>9.8665297704957619E-2</v>
      </c>
      <c r="AU322" s="18">
        <f t="shared" ca="1" si="181"/>
        <v>0.10428526958604049</v>
      </c>
      <c r="AV322" s="18">
        <f t="shared" ca="1" si="181"/>
        <v>0.11213570610206747</v>
      </c>
      <c r="AW322" s="18">
        <f t="shared" ca="1" si="181"/>
        <v>0.11736527014289697</v>
      </c>
      <c r="AX322" s="18">
        <f t="shared" ca="1" si="181"/>
        <v>0</v>
      </c>
      <c r="AY322" s="18">
        <f t="shared" ca="1" si="182"/>
        <v>0</v>
      </c>
      <c r="AZ322" s="18">
        <f t="shared" ca="1" si="182"/>
        <v>0</v>
      </c>
      <c r="BA322" s="18">
        <f t="shared" ca="1" si="182"/>
        <v>0</v>
      </c>
      <c r="BB322" s="18">
        <f t="shared" ca="1" si="182"/>
        <v>0</v>
      </c>
      <c r="BC322" s="18">
        <f t="shared" ca="1" si="182"/>
        <v>0</v>
      </c>
      <c r="BD322" s="18">
        <f t="shared" ca="1" si="182"/>
        <v>0</v>
      </c>
      <c r="BE322" s="18">
        <f t="shared" ca="1" si="182"/>
        <v>0</v>
      </c>
      <c r="BF322" s="18">
        <f t="shared" ca="1" si="182"/>
        <v>0</v>
      </c>
      <c r="BG322" s="18">
        <f t="shared" ca="1" si="182"/>
        <v>0</v>
      </c>
      <c r="BH322" s="18">
        <f t="shared" ca="1" si="182"/>
        <v>0</v>
      </c>
      <c r="BI322" s="18">
        <f t="shared" ca="1" si="182"/>
        <v>0</v>
      </c>
    </row>
    <row r="323" spans="8:61" x14ac:dyDescent="0.35">
      <c r="H323" s="2" t="str">
        <f t="shared" si="161"/>
        <v>ON_Wind_Solar_Storage</v>
      </c>
      <c r="I323">
        <f t="shared" si="160"/>
        <v>6</v>
      </c>
      <c r="J323">
        <f t="shared" si="162"/>
        <v>39</v>
      </c>
      <c r="K323" s="18">
        <f t="shared" ca="1" si="178"/>
        <v>0</v>
      </c>
      <c r="L323" s="18">
        <f t="shared" ca="1" si="178"/>
        <v>0</v>
      </c>
      <c r="M323" s="18">
        <f t="shared" ca="1" si="178"/>
        <v>0</v>
      </c>
      <c r="N323" s="18">
        <f t="shared" ca="1" si="178"/>
        <v>0</v>
      </c>
      <c r="O323" s="18">
        <f t="shared" ca="1" si="178"/>
        <v>0</v>
      </c>
      <c r="P323" s="18">
        <f t="shared" ca="1" si="178"/>
        <v>0</v>
      </c>
      <c r="Q323" s="18">
        <f t="shared" ca="1" si="178"/>
        <v>0</v>
      </c>
      <c r="R323" s="18">
        <f t="shared" ca="1" si="178"/>
        <v>0</v>
      </c>
      <c r="S323" s="18">
        <f t="shared" ca="1" si="178"/>
        <v>0</v>
      </c>
      <c r="T323" s="18">
        <f t="shared" ca="1" si="178"/>
        <v>0</v>
      </c>
      <c r="U323" s="18">
        <f t="shared" ca="1" si="179"/>
        <v>3.4515604130999966E-2</v>
      </c>
      <c r="V323" s="18">
        <f t="shared" ca="1" si="179"/>
        <v>3.6789879059666623E-2</v>
      </c>
      <c r="W323" s="18">
        <f t="shared" ca="1" si="179"/>
        <v>3.9064153988333294E-2</v>
      </c>
      <c r="X323" s="18">
        <f t="shared" ca="1" si="179"/>
        <v>4.1338428916999959E-2</v>
      </c>
      <c r="Y323" s="18">
        <f t="shared" ca="1" si="179"/>
        <v>4.3612703845666637E-2</v>
      </c>
      <c r="Z323" s="18">
        <f t="shared" ca="1" si="179"/>
        <v>4.5886978774333301E-2</v>
      </c>
      <c r="AA323" s="18">
        <f t="shared" ca="1" si="179"/>
        <v>4.8161253702999972E-2</v>
      </c>
      <c r="AB323" s="18">
        <f t="shared" ca="1" si="179"/>
        <v>5.0435528631666636E-2</v>
      </c>
      <c r="AC323" s="18">
        <f t="shared" ca="1" si="179"/>
        <v>5.2709803560333314E-2</v>
      </c>
      <c r="AD323" s="18">
        <f t="shared" ca="1" si="179"/>
        <v>5.4984078488999978E-2</v>
      </c>
      <c r="AE323" s="18">
        <f t="shared" ca="1" si="180"/>
        <v>5.7258353417666628E-2</v>
      </c>
      <c r="AF323" s="18">
        <f t="shared" ca="1" si="180"/>
        <v>5.9532628346333306E-2</v>
      </c>
      <c r="AG323" s="18">
        <f t="shared" ca="1" si="180"/>
        <v>6.1806903274999971E-2</v>
      </c>
      <c r="AH323" s="18">
        <f t="shared" ca="1" si="180"/>
        <v>6.4081178203666628E-2</v>
      </c>
      <c r="AI323" s="18">
        <f t="shared" ca="1" si="180"/>
        <v>6.6355453132333292E-2</v>
      </c>
      <c r="AJ323" s="18">
        <f t="shared" ca="1" si="180"/>
        <v>6.8629728060999956E-2</v>
      </c>
      <c r="AK323" s="18">
        <f t="shared" ca="1" si="180"/>
        <v>7.0904002989666606E-2</v>
      </c>
      <c r="AL323" s="18">
        <f t="shared" ca="1" si="180"/>
        <v>7.317827791833327E-2</v>
      </c>
      <c r="AM323" s="18">
        <f t="shared" ca="1" si="180"/>
        <v>7.5452552846999948E-2</v>
      </c>
      <c r="AN323" s="18">
        <f t="shared" ca="1" si="180"/>
        <v>7.772682777566664E-2</v>
      </c>
      <c r="AO323" s="18">
        <f t="shared" ca="1" si="181"/>
        <v>8.0001102704333291E-2</v>
      </c>
      <c r="AP323" s="18">
        <f t="shared" ca="1" si="181"/>
        <v>8.2275377632999969E-2</v>
      </c>
      <c r="AQ323" s="18">
        <f t="shared" ca="1" si="181"/>
        <v>8.4549652561666647E-2</v>
      </c>
      <c r="AR323" s="18">
        <f t="shared" ca="1" si="181"/>
        <v>8.6823927490333325E-2</v>
      </c>
      <c r="AS323" s="18">
        <f t="shared" ca="1" si="181"/>
        <v>8.9725520597578032E-2</v>
      </c>
      <c r="AT323" s="18">
        <f t="shared" ca="1" si="181"/>
        <v>9.3881750061978783E-2</v>
      </c>
      <c r="AU323" s="18">
        <f t="shared" ca="1" si="181"/>
        <v>9.8665297704957619E-2</v>
      </c>
      <c r="AV323" s="18">
        <f t="shared" ca="1" si="181"/>
        <v>0.10428526958604049</v>
      </c>
      <c r="AW323" s="18">
        <f t="shared" ca="1" si="181"/>
        <v>0.11213570610206747</v>
      </c>
      <c r="AX323" s="18">
        <f t="shared" ca="1" si="181"/>
        <v>0.11736527014289697</v>
      </c>
      <c r="AY323" s="18">
        <f t="shared" ca="1" si="182"/>
        <v>0</v>
      </c>
      <c r="AZ323" s="18">
        <f t="shared" ca="1" si="182"/>
        <v>0</v>
      </c>
      <c r="BA323" s="18">
        <f t="shared" ca="1" si="182"/>
        <v>0</v>
      </c>
      <c r="BB323" s="18">
        <f t="shared" ca="1" si="182"/>
        <v>0</v>
      </c>
      <c r="BC323" s="18">
        <f t="shared" ca="1" si="182"/>
        <v>0</v>
      </c>
      <c r="BD323" s="18">
        <f t="shared" ca="1" si="182"/>
        <v>0</v>
      </c>
      <c r="BE323" s="18">
        <f t="shared" ca="1" si="182"/>
        <v>0</v>
      </c>
      <c r="BF323" s="18">
        <f t="shared" ca="1" si="182"/>
        <v>0</v>
      </c>
      <c r="BG323" s="18">
        <f t="shared" ca="1" si="182"/>
        <v>0</v>
      </c>
      <c r="BH323" s="18">
        <f t="shared" ca="1" si="182"/>
        <v>0</v>
      </c>
      <c r="BI323" s="18">
        <f t="shared" ca="1" si="182"/>
        <v>0</v>
      </c>
    </row>
    <row r="324" spans="8:61" x14ac:dyDescent="0.35">
      <c r="H324" s="2" t="str">
        <f t="shared" si="161"/>
        <v>ON_Wind_Solar_Storage</v>
      </c>
      <c r="I324">
        <f t="shared" si="160"/>
        <v>6</v>
      </c>
      <c r="J324">
        <f t="shared" si="162"/>
        <v>40</v>
      </c>
      <c r="K324" s="18">
        <f t="shared" ca="1" si="178"/>
        <v>0</v>
      </c>
      <c r="L324" s="18">
        <f t="shared" ca="1" si="178"/>
        <v>0</v>
      </c>
      <c r="M324" s="18">
        <f t="shared" ca="1" si="178"/>
        <v>0</v>
      </c>
      <c r="N324" s="18">
        <f t="shared" ca="1" si="178"/>
        <v>0</v>
      </c>
      <c r="O324" s="18">
        <f t="shared" ca="1" si="178"/>
        <v>0</v>
      </c>
      <c r="P324" s="18">
        <f t="shared" ca="1" si="178"/>
        <v>0</v>
      </c>
      <c r="Q324" s="18">
        <f t="shared" ca="1" si="178"/>
        <v>0</v>
      </c>
      <c r="R324" s="18">
        <f t="shared" ca="1" si="178"/>
        <v>0</v>
      </c>
      <c r="S324" s="18">
        <f t="shared" ca="1" si="178"/>
        <v>0</v>
      </c>
      <c r="T324" s="18">
        <f t="shared" ca="1" si="178"/>
        <v>0</v>
      </c>
      <c r="U324" s="18">
        <f t="shared" ca="1" si="179"/>
        <v>0</v>
      </c>
      <c r="V324" s="18">
        <f t="shared" ca="1" si="179"/>
        <v>3.4515604130999966E-2</v>
      </c>
      <c r="W324" s="18">
        <f t="shared" ca="1" si="179"/>
        <v>3.6789879059666623E-2</v>
      </c>
      <c r="X324" s="18">
        <f t="shared" ca="1" si="179"/>
        <v>3.9064153988333294E-2</v>
      </c>
      <c r="Y324" s="18">
        <f t="shared" ca="1" si="179"/>
        <v>4.1338428916999959E-2</v>
      </c>
      <c r="Z324" s="18">
        <f t="shared" ca="1" si="179"/>
        <v>4.3612703845666637E-2</v>
      </c>
      <c r="AA324" s="18">
        <f t="shared" ca="1" si="179"/>
        <v>4.5886978774333301E-2</v>
      </c>
      <c r="AB324" s="18">
        <f t="shared" ca="1" si="179"/>
        <v>4.8161253702999972E-2</v>
      </c>
      <c r="AC324" s="18">
        <f t="shared" ca="1" si="179"/>
        <v>5.0435528631666636E-2</v>
      </c>
      <c r="AD324" s="18">
        <f t="shared" ca="1" si="179"/>
        <v>5.2709803560333314E-2</v>
      </c>
      <c r="AE324" s="18">
        <f t="shared" ca="1" si="180"/>
        <v>5.4984078488999978E-2</v>
      </c>
      <c r="AF324" s="18">
        <f t="shared" ca="1" si="180"/>
        <v>5.7258353417666628E-2</v>
      </c>
      <c r="AG324" s="18">
        <f t="shared" ca="1" si="180"/>
        <v>5.9532628346333306E-2</v>
      </c>
      <c r="AH324" s="18">
        <f t="shared" ca="1" si="180"/>
        <v>6.1806903274999971E-2</v>
      </c>
      <c r="AI324" s="18">
        <f t="shared" ca="1" si="180"/>
        <v>6.4081178203666628E-2</v>
      </c>
      <c r="AJ324" s="18">
        <f t="shared" ca="1" si="180"/>
        <v>6.6355453132333292E-2</v>
      </c>
      <c r="AK324" s="18">
        <f t="shared" ca="1" si="180"/>
        <v>6.8629728060999956E-2</v>
      </c>
      <c r="AL324" s="18">
        <f t="shared" ca="1" si="180"/>
        <v>7.0904002989666606E-2</v>
      </c>
      <c r="AM324" s="18">
        <f t="shared" ca="1" si="180"/>
        <v>7.317827791833327E-2</v>
      </c>
      <c r="AN324" s="18">
        <f t="shared" ca="1" si="180"/>
        <v>7.5452552846999948E-2</v>
      </c>
      <c r="AO324" s="18">
        <f t="shared" ca="1" si="181"/>
        <v>7.772682777566664E-2</v>
      </c>
      <c r="AP324" s="18">
        <f t="shared" ca="1" si="181"/>
        <v>8.0001102704333291E-2</v>
      </c>
      <c r="AQ324" s="18">
        <f t="shared" ca="1" si="181"/>
        <v>8.2275377632999969E-2</v>
      </c>
      <c r="AR324" s="18">
        <f t="shared" ca="1" si="181"/>
        <v>8.4549652561666647E-2</v>
      </c>
      <c r="AS324" s="18">
        <f t="shared" ca="1" si="181"/>
        <v>8.6823927490333325E-2</v>
      </c>
      <c r="AT324" s="18">
        <f t="shared" ca="1" si="181"/>
        <v>8.9725520597578032E-2</v>
      </c>
      <c r="AU324" s="18">
        <f t="shared" ca="1" si="181"/>
        <v>9.3881750061978783E-2</v>
      </c>
      <c r="AV324" s="18">
        <f t="shared" ca="1" si="181"/>
        <v>9.8665297704957619E-2</v>
      </c>
      <c r="AW324" s="18">
        <f t="shared" ca="1" si="181"/>
        <v>0.10428526958604049</v>
      </c>
      <c r="AX324" s="18">
        <f t="shared" ca="1" si="181"/>
        <v>0.11213570610206747</v>
      </c>
      <c r="AY324" s="18">
        <f t="shared" ca="1" si="182"/>
        <v>0.11736527014289697</v>
      </c>
      <c r="AZ324" s="18">
        <f t="shared" ca="1" si="182"/>
        <v>0</v>
      </c>
      <c r="BA324" s="18">
        <f t="shared" ca="1" si="182"/>
        <v>0</v>
      </c>
      <c r="BB324" s="18">
        <f t="shared" ca="1" si="182"/>
        <v>0</v>
      </c>
      <c r="BC324" s="18">
        <f t="shared" ca="1" si="182"/>
        <v>0</v>
      </c>
      <c r="BD324" s="18">
        <f t="shared" ca="1" si="182"/>
        <v>0</v>
      </c>
      <c r="BE324" s="18">
        <f t="shared" ca="1" si="182"/>
        <v>0</v>
      </c>
      <c r="BF324" s="18">
        <f t="shared" ca="1" si="182"/>
        <v>0</v>
      </c>
      <c r="BG324" s="18">
        <f t="shared" ca="1" si="182"/>
        <v>0</v>
      </c>
      <c r="BH324" s="18">
        <f t="shared" ca="1" si="182"/>
        <v>0</v>
      </c>
      <c r="BI324" s="18">
        <f t="shared" ca="1" si="182"/>
        <v>0</v>
      </c>
    </row>
    <row r="325" spans="8:61" x14ac:dyDescent="0.35">
      <c r="H325" s="2" t="str">
        <f t="shared" si="161"/>
        <v>ON_Wind_Solar_Storage</v>
      </c>
      <c r="I325">
        <f t="shared" si="160"/>
        <v>6</v>
      </c>
      <c r="J325">
        <f t="shared" si="162"/>
        <v>41</v>
      </c>
      <c r="K325" s="18">
        <f t="shared" ca="1" si="178"/>
        <v>0</v>
      </c>
      <c r="L325" s="18">
        <f t="shared" ca="1" si="178"/>
        <v>0</v>
      </c>
      <c r="M325" s="18">
        <f t="shared" ca="1" si="178"/>
        <v>0</v>
      </c>
      <c r="N325" s="18">
        <f t="shared" ca="1" si="178"/>
        <v>0</v>
      </c>
      <c r="O325" s="18">
        <f t="shared" ca="1" si="178"/>
        <v>0</v>
      </c>
      <c r="P325" s="18">
        <f t="shared" ca="1" si="178"/>
        <v>0</v>
      </c>
      <c r="Q325" s="18">
        <f t="shared" ca="1" si="178"/>
        <v>0</v>
      </c>
      <c r="R325" s="18">
        <f t="shared" ca="1" si="178"/>
        <v>0</v>
      </c>
      <c r="S325" s="18">
        <f t="shared" ca="1" si="178"/>
        <v>0</v>
      </c>
      <c r="T325" s="18">
        <f t="shared" ca="1" si="178"/>
        <v>0</v>
      </c>
      <c r="U325" s="18">
        <f t="shared" ca="1" si="179"/>
        <v>0</v>
      </c>
      <c r="V325" s="18">
        <f t="shared" ca="1" si="179"/>
        <v>0</v>
      </c>
      <c r="W325" s="18">
        <f t="shared" ca="1" si="179"/>
        <v>3.4515604130999966E-2</v>
      </c>
      <c r="X325" s="18">
        <f t="shared" ca="1" si="179"/>
        <v>3.6789879059666623E-2</v>
      </c>
      <c r="Y325" s="18">
        <f t="shared" ca="1" si="179"/>
        <v>3.9064153988333294E-2</v>
      </c>
      <c r="Z325" s="18">
        <f t="shared" ca="1" si="179"/>
        <v>4.1338428916999959E-2</v>
      </c>
      <c r="AA325" s="18">
        <f t="shared" ca="1" si="179"/>
        <v>4.3612703845666637E-2</v>
      </c>
      <c r="AB325" s="18">
        <f t="shared" ca="1" si="179"/>
        <v>4.5886978774333301E-2</v>
      </c>
      <c r="AC325" s="18">
        <f t="shared" ca="1" si="179"/>
        <v>4.8161253702999972E-2</v>
      </c>
      <c r="AD325" s="18">
        <f t="shared" ca="1" si="179"/>
        <v>5.0435528631666636E-2</v>
      </c>
      <c r="AE325" s="18">
        <f t="shared" ca="1" si="180"/>
        <v>5.2709803560333314E-2</v>
      </c>
      <c r="AF325" s="18">
        <f t="shared" ca="1" si="180"/>
        <v>5.4984078488999978E-2</v>
      </c>
      <c r="AG325" s="18">
        <f t="shared" ca="1" si="180"/>
        <v>5.7258353417666628E-2</v>
      </c>
      <c r="AH325" s="18">
        <f t="shared" ca="1" si="180"/>
        <v>5.9532628346333306E-2</v>
      </c>
      <c r="AI325" s="18">
        <f t="shared" ca="1" si="180"/>
        <v>6.1806903274999971E-2</v>
      </c>
      <c r="AJ325" s="18">
        <f t="shared" ca="1" si="180"/>
        <v>6.4081178203666628E-2</v>
      </c>
      <c r="AK325" s="18">
        <f t="shared" ca="1" si="180"/>
        <v>6.6355453132333292E-2</v>
      </c>
      <c r="AL325" s="18">
        <f t="shared" ca="1" si="180"/>
        <v>6.8629728060999956E-2</v>
      </c>
      <c r="AM325" s="18">
        <f t="shared" ca="1" si="180"/>
        <v>7.0904002989666606E-2</v>
      </c>
      <c r="AN325" s="18">
        <f t="shared" ca="1" si="180"/>
        <v>7.317827791833327E-2</v>
      </c>
      <c r="AO325" s="18">
        <f t="shared" ca="1" si="181"/>
        <v>7.5452552846999948E-2</v>
      </c>
      <c r="AP325" s="18">
        <f t="shared" ca="1" si="181"/>
        <v>7.772682777566664E-2</v>
      </c>
      <c r="AQ325" s="18">
        <f t="shared" ca="1" si="181"/>
        <v>8.0001102704333291E-2</v>
      </c>
      <c r="AR325" s="18">
        <f t="shared" ca="1" si="181"/>
        <v>8.2275377632999969E-2</v>
      </c>
      <c r="AS325" s="18">
        <f t="shared" ca="1" si="181"/>
        <v>8.4549652561666647E-2</v>
      </c>
      <c r="AT325" s="18">
        <f t="shared" ca="1" si="181"/>
        <v>8.6823927490333325E-2</v>
      </c>
      <c r="AU325" s="18">
        <f t="shared" ca="1" si="181"/>
        <v>8.9725520597578032E-2</v>
      </c>
      <c r="AV325" s="18">
        <f t="shared" ca="1" si="181"/>
        <v>9.3881750061978783E-2</v>
      </c>
      <c r="AW325" s="18">
        <f t="shared" ca="1" si="181"/>
        <v>9.8665297704957619E-2</v>
      </c>
      <c r="AX325" s="18">
        <f t="shared" ca="1" si="181"/>
        <v>0.10428526958604049</v>
      </c>
      <c r="AY325" s="18">
        <f t="shared" ca="1" si="182"/>
        <v>0.11213570610206747</v>
      </c>
      <c r="AZ325" s="18">
        <f t="shared" ca="1" si="182"/>
        <v>0.11736527014289697</v>
      </c>
      <c r="BA325" s="18">
        <f t="shared" ca="1" si="182"/>
        <v>0</v>
      </c>
      <c r="BB325" s="18">
        <f t="shared" ca="1" si="182"/>
        <v>0</v>
      </c>
      <c r="BC325" s="18">
        <f t="shared" ca="1" si="182"/>
        <v>0</v>
      </c>
      <c r="BD325" s="18">
        <f t="shared" ca="1" si="182"/>
        <v>0</v>
      </c>
      <c r="BE325" s="18">
        <f t="shared" ca="1" si="182"/>
        <v>0</v>
      </c>
      <c r="BF325" s="18">
        <f t="shared" ca="1" si="182"/>
        <v>0</v>
      </c>
      <c r="BG325" s="18">
        <f t="shared" ca="1" si="182"/>
        <v>0</v>
      </c>
      <c r="BH325" s="18">
        <f t="shared" ca="1" si="182"/>
        <v>0</v>
      </c>
      <c r="BI325" s="18">
        <f t="shared" ca="1" si="182"/>
        <v>0</v>
      </c>
    </row>
    <row r="326" spans="8:61" x14ac:dyDescent="0.35">
      <c r="H326" s="2" t="str">
        <f t="shared" si="161"/>
        <v>ON_Wind_Solar_Storage</v>
      </c>
      <c r="I326">
        <f t="shared" si="160"/>
        <v>6</v>
      </c>
      <c r="J326">
        <f t="shared" si="162"/>
        <v>42</v>
      </c>
      <c r="K326" s="18">
        <f t="shared" ca="1" si="178"/>
        <v>0</v>
      </c>
      <c r="L326" s="18">
        <f t="shared" ca="1" si="178"/>
        <v>0</v>
      </c>
      <c r="M326" s="18">
        <f t="shared" ca="1" si="178"/>
        <v>0</v>
      </c>
      <c r="N326" s="18">
        <f t="shared" ca="1" si="178"/>
        <v>0</v>
      </c>
      <c r="O326" s="18">
        <f t="shared" ca="1" si="178"/>
        <v>0</v>
      </c>
      <c r="P326" s="18">
        <f t="shared" ca="1" si="178"/>
        <v>0</v>
      </c>
      <c r="Q326" s="18">
        <f t="shared" ca="1" si="178"/>
        <v>0</v>
      </c>
      <c r="R326" s="18">
        <f t="shared" ca="1" si="178"/>
        <v>0</v>
      </c>
      <c r="S326" s="18">
        <f t="shared" ca="1" si="178"/>
        <v>0</v>
      </c>
      <c r="T326" s="18">
        <f t="shared" ca="1" si="178"/>
        <v>0</v>
      </c>
      <c r="U326" s="18">
        <f t="shared" ca="1" si="179"/>
        <v>0</v>
      </c>
      <c r="V326" s="18">
        <f t="shared" ca="1" si="179"/>
        <v>0</v>
      </c>
      <c r="W326" s="18">
        <f t="shared" ca="1" si="179"/>
        <v>0</v>
      </c>
      <c r="X326" s="18">
        <f t="shared" ca="1" si="179"/>
        <v>3.4515604130999966E-2</v>
      </c>
      <c r="Y326" s="18">
        <f t="shared" ca="1" si="179"/>
        <v>3.6789879059666623E-2</v>
      </c>
      <c r="Z326" s="18">
        <f t="shared" ca="1" si="179"/>
        <v>3.9064153988333294E-2</v>
      </c>
      <c r="AA326" s="18">
        <f t="shared" ca="1" si="179"/>
        <v>4.1338428916999959E-2</v>
      </c>
      <c r="AB326" s="18">
        <f t="shared" ca="1" si="179"/>
        <v>4.3612703845666637E-2</v>
      </c>
      <c r="AC326" s="18">
        <f t="shared" ca="1" si="179"/>
        <v>4.5886978774333301E-2</v>
      </c>
      <c r="AD326" s="18">
        <f t="shared" ca="1" si="179"/>
        <v>4.8161253702999972E-2</v>
      </c>
      <c r="AE326" s="18">
        <f t="shared" ca="1" si="180"/>
        <v>5.0435528631666636E-2</v>
      </c>
      <c r="AF326" s="18">
        <f t="shared" ca="1" si="180"/>
        <v>5.2709803560333314E-2</v>
      </c>
      <c r="AG326" s="18">
        <f t="shared" ca="1" si="180"/>
        <v>5.4984078488999978E-2</v>
      </c>
      <c r="AH326" s="18">
        <f t="shared" ca="1" si="180"/>
        <v>5.7258353417666628E-2</v>
      </c>
      <c r="AI326" s="18">
        <f t="shared" ca="1" si="180"/>
        <v>5.9532628346333306E-2</v>
      </c>
      <c r="AJ326" s="18">
        <f t="shared" ca="1" si="180"/>
        <v>6.1806903274999971E-2</v>
      </c>
      <c r="AK326" s="18">
        <f t="shared" ca="1" si="180"/>
        <v>6.4081178203666628E-2</v>
      </c>
      <c r="AL326" s="18">
        <f t="shared" ca="1" si="180"/>
        <v>6.6355453132333292E-2</v>
      </c>
      <c r="AM326" s="18">
        <f t="shared" ca="1" si="180"/>
        <v>6.8629728060999956E-2</v>
      </c>
      <c r="AN326" s="18">
        <f t="shared" ca="1" si="180"/>
        <v>7.0904002989666606E-2</v>
      </c>
      <c r="AO326" s="18">
        <f t="shared" ca="1" si="181"/>
        <v>7.317827791833327E-2</v>
      </c>
      <c r="AP326" s="18">
        <f t="shared" ca="1" si="181"/>
        <v>7.5452552846999948E-2</v>
      </c>
      <c r="AQ326" s="18">
        <f t="shared" ca="1" si="181"/>
        <v>7.772682777566664E-2</v>
      </c>
      <c r="AR326" s="18">
        <f t="shared" ca="1" si="181"/>
        <v>8.0001102704333291E-2</v>
      </c>
      <c r="AS326" s="18">
        <f t="shared" ca="1" si="181"/>
        <v>8.2275377632999969E-2</v>
      </c>
      <c r="AT326" s="18">
        <f t="shared" ca="1" si="181"/>
        <v>8.4549652561666647E-2</v>
      </c>
      <c r="AU326" s="18">
        <f t="shared" ca="1" si="181"/>
        <v>8.6823927490333325E-2</v>
      </c>
      <c r="AV326" s="18">
        <f t="shared" ca="1" si="181"/>
        <v>8.9725520597578032E-2</v>
      </c>
      <c r="AW326" s="18">
        <f t="shared" ca="1" si="181"/>
        <v>9.3881750061978783E-2</v>
      </c>
      <c r="AX326" s="18">
        <f t="shared" ca="1" si="181"/>
        <v>9.8665297704957619E-2</v>
      </c>
      <c r="AY326" s="18">
        <f t="shared" ca="1" si="182"/>
        <v>0.10428526958604049</v>
      </c>
      <c r="AZ326" s="18">
        <f t="shared" ca="1" si="182"/>
        <v>0.11213570610206747</v>
      </c>
      <c r="BA326" s="18">
        <f t="shared" ca="1" si="182"/>
        <v>0.11736527014289697</v>
      </c>
      <c r="BB326" s="18">
        <f t="shared" ca="1" si="182"/>
        <v>0</v>
      </c>
      <c r="BC326" s="18">
        <f t="shared" ca="1" si="182"/>
        <v>0</v>
      </c>
      <c r="BD326" s="18">
        <f t="shared" ca="1" si="182"/>
        <v>0</v>
      </c>
      <c r="BE326" s="18">
        <f t="shared" ca="1" si="182"/>
        <v>0</v>
      </c>
      <c r="BF326" s="18">
        <f t="shared" ca="1" si="182"/>
        <v>0</v>
      </c>
      <c r="BG326" s="18">
        <f t="shared" ca="1" si="182"/>
        <v>0</v>
      </c>
      <c r="BH326" s="18">
        <f t="shared" ca="1" si="182"/>
        <v>0</v>
      </c>
      <c r="BI326" s="18">
        <f t="shared" ca="1" si="182"/>
        <v>0</v>
      </c>
    </row>
    <row r="327" spans="8:61" x14ac:dyDescent="0.35">
      <c r="H327" s="2" t="str">
        <f t="shared" si="161"/>
        <v>ON_Wind_Solar_Storage</v>
      </c>
      <c r="I327">
        <f t="shared" si="160"/>
        <v>6</v>
      </c>
      <c r="J327">
        <f t="shared" si="162"/>
        <v>43</v>
      </c>
      <c r="K327" s="18">
        <f t="shared" ca="1" si="178"/>
        <v>0</v>
      </c>
      <c r="L327" s="18">
        <f t="shared" ca="1" si="178"/>
        <v>0</v>
      </c>
      <c r="M327" s="18">
        <f t="shared" ca="1" si="178"/>
        <v>0</v>
      </c>
      <c r="N327" s="18">
        <f t="shared" ca="1" si="178"/>
        <v>0</v>
      </c>
      <c r="O327" s="18">
        <f t="shared" ca="1" si="178"/>
        <v>0</v>
      </c>
      <c r="P327" s="18">
        <f t="shared" ca="1" si="178"/>
        <v>0</v>
      </c>
      <c r="Q327" s="18">
        <f t="shared" ca="1" si="178"/>
        <v>0</v>
      </c>
      <c r="R327" s="18">
        <f t="shared" ca="1" si="178"/>
        <v>0</v>
      </c>
      <c r="S327" s="18">
        <f t="shared" ca="1" si="178"/>
        <v>0</v>
      </c>
      <c r="T327" s="18">
        <f t="shared" ca="1" si="178"/>
        <v>0</v>
      </c>
      <c r="U327" s="18">
        <f t="shared" ca="1" si="179"/>
        <v>0</v>
      </c>
      <c r="V327" s="18">
        <f t="shared" ca="1" si="179"/>
        <v>0</v>
      </c>
      <c r="W327" s="18">
        <f t="shared" ca="1" si="179"/>
        <v>0</v>
      </c>
      <c r="X327" s="18">
        <f t="shared" ca="1" si="179"/>
        <v>0</v>
      </c>
      <c r="Y327" s="18">
        <f t="shared" ca="1" si="179"/>
        <v>3.4515604130999966E-2</v>
      </c>
      <c r="Z327" s="18">
        <f t="shared" ca="1" si="179"/>
        <v>3.6789879059666623E-2</v>
      </c>
      <c r="AA327" s="18">
        <f t="shared" ca="1" si="179"/>
        <v>3.9064153988333294E-2</v>
      </c>
      <c r="AB327" s="18">
        <f t="shared" ca="1" si="179"/>
        <v>4.1338428916999959E-2</v>
      </c>
      <c r="AC327" s="18">
        <f t="shared" ca="1" si="179"/>
        <v>4.3612703845666637E-2</v>
      </c>
      <c r="AD327" s="18">
        <f t="shared" ca="1" si="179"/>
        <v>4.5886978774333301E-2</v>
      </c>
      <c r="AE327" s="18">
        <f t="shared" ca="1" si="180"/>
        <v>4.8161253702999972E-2</v>
      </c>
      <c r="AF327" s="18">
        <f t="shared" ca="1" si="180"/>
        <v>5.0435528631666636E-2</v>
      </c>
      <c r="AG327" s="18">
        <f t="shared" ca="1" si="180"/>
        <v>5.2709803560333314E-2</v>
      </c>
      <c r="AH327" s="18">
        <f t="shared" ca="1" si="180"/>
        <v>5.4984078488999978E-2</v>
      </c>
      <c r="AI327" s="18">
        <f t="shared" ca="1" si="180"/>
        <v>5.7258353417666628E-2</v>
      </c>
      <c r="AJ327" s="18">
        <f t="shared" ca="1" si="180"/>
        <v>5.9532628346333306E-2</v>
      </c>
      <c r="AK327" s="18">
        <f t="shared" ca="1" si="180"/>
        <v>6.1806903274999971E-2</v>
      </c>
      <c r="AL327" s="18">
        <f t="shared" ca="1" si="180"/>
        <v>6.4081178203666628E-2</v>
      </c>
      <c r="AM327" s="18">
        <f t="shared" ca="1" si="180"/>
        <v>6.6355453132333292E-2</v>
      </c>
      <c r="AN327" s="18">
        <f t="shared" ca="1" si="180"/>
        <v>6.8629728060999956E-2</v>
      </c>
      <c r="AO327" s="18">
        <f t="shared" ca="1" si="181"/>
        <v>7.0904002989666606E-2</v>
      </c>
      <c r="AP327" s="18">
        <f t="shared" ca="1" si="181"/>
        <v>7.317827791833327E-2</v>
      </c>
      <c r="AQ327" s="18">
        <f t="shared" ca="1" si="181"/>
        <v>7.5452552846999948E-2</v>
      </c>
      <c r="AR327" s="18">
        <f t="shared" ca="1" si="181"/>
        <v>7.772682777566664E-2</v>
      </c>
      <c r="AS327" s="18">
        <f t="shared" ca="1" si="181"/>
        <v>8.0001102704333291E-2</v>
      </c>
      <c r="AT327" s="18">
        <f t="shared" ca="1" si="181"/>
        <v>8.2275377632999969E-2</v>
      </c>
      <c r="AU327" s="18">
        <f t="shared" ca="1" si="181"/>
        <v>8.4549652561666647E-2</v>
      </c>
      <c r="AV327" s="18">
        <f t="shared" ca="1" si="181"/>
        <v>8.6823927490333325E-2</v>
      </c>
      <c r="AW327" s="18">
        <f t="shared" ca="1" si="181"/>
        <v>8.9725520597578032E-2</v>
      </c>
      <c r="AX327" s="18">
        <f t="shared" ca="1" si="181"/>
        <v>9.3881750061978783E-2</v>
      </c>
      <c r="AY327" s="18">
        <f t="shared" ca="1" si="182"/>
        <v>9.8665297704957619E-2</v>
      </c>
      <c r="AZ327" s="18">
        <f t="shared" ca="1" si="182"/>
        <v>0.10428526958604049</v>
      </c>
      <c r="BA327" s="18">
        <f t="shared" ca="1" si="182"/>
        <v>0.11213570610206747</v>
      </c>
      <c r="BB327" s="18">
        <f t="shared" ca="1" si="182"/>
        <v>0.11736527014289697</v>
      </c>
      <c r="BC327" s="18">
        <f t="shared" ca="1" si="182"/>
        <v>0</v>
      </c>
      <c r="BD327" s="18">
        <f t="shared" ca="1" si="182"/>
        <v>0</v>
      </c>
      <c r="BE327" s="18">
        <f t="shared" ca="1" si="182"/>
        <v>0</v>
      </c>
      <c r="BF327" s="18">
        <f t="shared" ca="1" si="182"/>
        <v>0</v>
      </c>
      <c r="BG327" s="18">
        <f t="shared" ca="1" si="182"/>
        <v>0</v>
      </c>
      <c r="BH327" s="18">
        <f t="shared" ca="1" si="182"/>
        <v>0</v>
      </c>
      <c r="BI327" s="18">
        <f t="shared" ca="1" si="182"/>
        <v>0</v>
      </c>
    </row>
    <row r="328" spans="8:61" x14ac:dyDescent="0.35">
      <c r="H328" s="2" t="str">
        <f t="shared" si="161"/>
        <v>ON_Wind_Solar_Storage</v>
      </c>
      <c r="I328">
        <f t="shared" si="160"/>
        <v>6</v>
      </c>
      <c r="J328">
        <f t="shared" si="162"/>
        <v>44</v>
      </c>
      <c r="K328" s="18">
        <f t="shared" ca="1" si="178"/>
        <v>0</v>
      </c>
      <c r="L328" s="18">
        <f t="shared" ca="1" si="178"/>
        <v>0</v>
      </c>
      <c r="M328" s="18">
        <f t="shared" ca="1" si="178"/>
        <v>0</v>
      </c>
      <c r="N328" s="18">
        <f t="shared" ca="1" si="178"/>
        <v>0</v>
      </c>
      <c r="O328" s="18">
        <f t="shared" ca="1" si="178"/>
        <v>0</v>
      </c>
      <c r="P328" s="18">
        <f t="shared" ca="1" si="178"/>
        <v>0</v>
      </c>
      <c r="Q328" s="18">
        <f t="shared" ca="1" si="178"/>
        <v>0</v>
      </c>
      <c r="R328" s="18">
        <f t="shared" ca="1" si="178"/>
        <v>0</v>
      </c>
      <c r="S328" s="18">
        <f t="shared" ca="1" si="178"/>
        <v>0</v>
      </c>
      <c r="T328" s="18">
        <f t="shared" ca="1" si="178"/>
        <v>0</v>
      </c>
      <c r="U328" s="18">
        <f t="shared" ca="1" si="179"/>
        <v>0</v>
      </c>
      <c r="V328" s="18">
        <f t="shared" ca="1" si="179"/>
        <v>0</v>
      </c>
      <c r="W328" s="18">
        <f t="shared" ca="1" si="179"/>
        <v>0</v>
      </c>
      <c r="X328" s="18">
        <f t="shared" ca="1" si="179"/>
        <v>0</v>
      </c>
      <c r="Y328" s="18">
        <f t="shared" ca="1" si="179"/>
        <v>0</v>
      </c>
      <c r="Z328" s="18">
        <f t="shared" ca="1" si="179"/>
        <v>3.4515604130999966E-2</v>
      </c>
      <c r="AA328" s="18">
        <f t="shared" ca="1" si="179"/>
        <v>3.6789879059666623E-2</v>
      </c>
      <c r="AB328" s="18">
        <f t="shared" ca="1" si="179"/>
        <v>3.9064153988333294E-2</v>
      </c>
      <c r="AC328" s="18">
        <f t="shared" ca="1" si="179"/>
        <v>4.1338428916999959E-2</v>
      </c>
      <c r="AD328" s="18">
        <f t="shared" ca="1" si="179"/>
        <v>4.3612703845666637E-2</v>
      </c>
      <c r="AE328" s="18">
        <f t="shared" ca="1" si="180"/>
        <v>4.5886978774333301E-2</v>
      </c>
      <c r="AF328" s="18">
        <f t="shared" ca="1" si="180"/>
        <v>4.8161253702999972E-2</v>
      </c>
      <c r="AG328" s="18">
        <f t="shared" ca="1" si="180"/>
        <v>5.0435528631666636E-2</v>
      </c>
      <c r="AH328" s="18">
        <f t="shared" ca="1" si="180"/>
        <v>5.2709803560333314E-2</v>
      </c>
      <c r="AI328" s="18">
        <f t="shared" ca="1" si="180"/>
        <v>5.4984078488999978E-2</v>
      </c>
      <c r="AJ328" s="18">
        <f t="shared" ca="1" si="180"/>
        <v>5.7258353417666628E-2</v>
      </c>
      <c r="AK328" s="18">
        <f t="shared" ca="1" si="180"/>
        <v>5.9532628346333306E-2</v>
      </c>
      <c r="AL328" s="18">
        <f t="shared" ca="1" si="180"/>
        <v>6.1806903274999971E-2</v>
      </c>
      <c r="AM328" s="18">
        <f t="shared" ca="1" si="180"/>
        <v>6.4081178203666628E-2</v>
      </c>
      <c r="AN328" s="18">
        <f t="shared" ca="1" si="180"/>
        <v>6.6355453132333292E-2</v>
      </c>
      <c r="AO328" s="18">
        <f t="shared" ca="1" si="181"/>
        <v>6.8629728060999956E-2</v>
      </c>
      <c r="AP328" s="18">
        <f t="shared" ca="1" si="181"/>
        <v>7.0904002989666606E-2</v>
      </c>
      <c r="AQ328" s="18">
        <f t="shared" ca="1" si="181"/>
        <v>7.317827791833327E-2</v>
      </c>
      <c r="AR328" s="18">
        <f t="shared" ca="1" si="181"/>
        <v>7.5452552846999948E-2</v>
      </c>
      <c r="AS328" s="18">
        <f t="shared" ca="1" si="181"/>
        <v>7.772682777566664E-2</v>
      </c>
      <c r="AT328" s="18">
        <f t="shared" ca="1" si="181"/>
        <v>8.0001102704333291E-2</v>
      </c>
      <c r="AU328" s="18">
        <f t="shared" ca="1" si="181"/>
        <v>8.2275377632999969E-2</v>
      </c>
      <c r="AV328" s="18">
        <f t="shared" ca="1" si="181"/>
        <v>8.4549652561666647E-2</v>
      </c>
      <c r="AW328" s="18">
        <f t="shared" ca="1" si="181"/>
        <v>8.6823927490333325E-2</v>
      </c>
      <c r="AX328" s="18">
        <f t="shared" ca="1" si="181"/>
        <v>8.9725520597578032E-2</v>
      </c>
      <c r="AY328" s="18">
        <f t="shared" ca="1" si="182"/>
        <v>9.3881750061978783E-2</v>
      </c>
      <c r="AZ328" s="18">
        <f t="shared" ca="1" si="182"/>
        <v>9.8665297704957619E-2</v>
      </c>
      <c r="BA328" s="18">
        <f t="shared" ca="1" si="182"/>
        <v>0.10428526958604049</v>
      </c>
      <c r="BB328" s="18">
        <f t="shared" ca="1" si="182"/>
        <v>0.11213570610206747</v>
      </c>
      <c r="BC328" s="18">
        <f t="shared" ca="1" si="182"/>
        <v>0.11736527014289697</v>
      </c>
      <c r="BD328" s="18">
        <f t="shared" ca="1" si="182"/>
        <v>0</v>
      </c>
      <c r="BE328" s="18">
        <f t="shared" ca="1" si="182"/>
        <v>0</v>
      </c>
      <c r="BF328" s="18">
        <f t="shared" ca="1" si="182"/>
        <v>0</v>
      </c>
      <c r="BG328" s="18">
        <f t="shared" ca="1" si="182"/>
        <v>0</v>
      </c>
      <c r="BH328" s="18">
        <f t="shared" ca="1" si="182"/>
        <v>0</v>
      </c>
      <c r="BI328" s="18">
        <f t="shared" ca="1" si="182"/>
        <v>0</v>
      </c>
    </row>
    <row r="329" spans="8:61" x14ac:dyDescent="0.35">
      <c r="H329" s="2" t="str">
        <f t="shared" si="161"/>
        <v>ON_Wind_Solar_Storage</v>
      </c>
      <c r="I329">
        <f t="shared" si="160"/>
        <v>6</v>
      </c>
      <c r="J329">
        <f t="shared" si="162"/>
        <v>45</v>
      </c>
      <c r="K329" s="18">
        <f t="shared" ref="K329:T338" ca="1" si="183">IF(K$28&gt;$J329,0,OFFSET($K$2,$I329,$J329-K$28))</f>
        <v>0</v>
      </c>
      <c r="L329" s="18">
        <f t="shared" ca="1" si="183"/>
        <v>0</v>
      </c>
      <c r="M329" s="18">
        <f t="shared" ca="1" si="183"/>
        <v>0</v>
      </c>
      <c r="N329" s="18">
        <f t="shared" ca="1" si="183"/>
        <v>0</v>
      </c>
      <c r="O329" s="18">
        <f t="shared" ca="1" si="183"/>
        <v>0</v>
      </c>
      <c r="P329" s="18">
        <f t="shared" ca="1" si="183"/>
        <v>0</v>
      </c>
      <c r="Q329" s="18">
        <f t="shared" ca="1" si="183"/>
        <v>0</v>
      </c>
      <c r="R329" s="18">
        <f t="shared" ca="1" si="183"/>
        <v>0</v>
      </c>
      <c r="S329" s="18">
        <f t="shared" ca="1" si="183"/>
        <v>0</v>
      </c>
      <c r="T329" s="18">
        <f t="shared" ca="1" si="183"/>
        <v>0</v>
      </c>
      <c r="U329" s="18">
        <f t="shared" ref="U329:AD338" ca="1" si="184">IF(U$28&gt;$J329,0,OFFSET($K$2,$I329,$J329-U$28))</f>
        <v>0</v>
      </c>
      <c r="V329" s="18">
        <f t="shared" ca="1" si="184"/>
        <v>0</v>
      </c>
      <c r="W329" s="18">
        <f t="shared" ca="1" si="184"/>
        <v>0</v>
      </c>
      <c r="X329" s="18">
        <f t="shared" ca="1" si="184"/>
        <v>0</v>
      </c>
      <c r="Y329" s="18">
        <f t="shared" ca="1" si="184"/>
        <v>0</v>
      </c>
      <c r="Z329" s="18">
        <f t="shared" ca="1" si="184"/>
        <v>0</v>
      </c>
      <c r="AA329" s="18">
        <f t="shared" ca="1" si="184"/>
        <v>3.4515604130999966E-2</v>
      </c>
      <c r="AB329" s="18">
        <f t="shared" ca="1" si="184"/>
        <v>3.6789879059666623E-2</v>
      </c>
      <c r="AC329" s="18">
        <f t="shared" ca="1" si="184"/>
        <v>3.9064153988333294E-2</v>
      </c>
      <c r="AD329" s="18">
        <f t="shared" ca="1" si="184"/>
        <v>4.1338428916999959E-2</v>
      </c>
      <c r="AE329" s="18">
        <f t="shared" ref="AE329:AN338" ca="1" si="185">IF(AE$28&gt;$J329,0,OFFSET($K$2,$I329,$J329-AE$28))</f>
        <v>4.3612703845666637E-2</v>
      </c>
      <c r="AF329" s="18">
        <f t="shared" ca="1" si="185"/>
        <v>4.5886978774333301E-2</v>
      </c>
      <c r="AG329" s="18">
        <f t="shared" ca="1" si="185"/>
        <v>4.8161253702999972E-2</v>
      </c>
      <c r="AH329" s="18">
        <f t="shared" ca="1" si="185"/>
        <v>5.0435528631666636E-2</v>
      </c>
      <c r="AI329" s="18">
        <f t="shared" ca="1" si="185"/>
        <v>5.2709803560333314E-2</v>
      </c>
      <c r="AJ329" s="18">
        <f t="shared" ca="1" si="185"/>
        <v>5.4984078488999978E-2</v>
      </c>
      <c r="AK329" s="18">
        <f t="shared" ca="1" si="185"/>
        <v>5.7258353417666628E-2</v>
      </c>
      <c r="AL329" s="18">
        <f t="shared" ca="1" si="185"/>
        <v>5.9532628346333306E-2</v>
      </c>
      <c r="AM329" s="18">
        <f t="shared" ca="1" si="185"/>
        <v>6.1806903274999971E-2</v>
      </c>
      <c r="AN329" s="18">
        <f t="shared" ca="1" si="185"/>
        <v>6.4081178203666628E-2</v>
      </c>
      <c r="AO329" s="18">
        <f t="shared" ref="AO329:AX338" ca="1" si="186">IF(AO$28&gt;$J329,0,OFFSET($K$2,$I329,$J329-AO$28))</f>
        <v>6.6355453132333292E-2</v>
      </c>
      <c r="AP329" s="18">
        <f t="shared" ca="1" si="186"/>
        <v>6.8629728060999956E-2</v>
      </c>
      <c r="AQ329" s="18">
        <f t="shared" ca="1" si="186"/>
        <v>7.0904002989666606E-2</v>
      </c>
      <c r="AR329" s="18">
        <f t="shared" ca="1" si="186"/>
        <v>7.317827791833327E-2</v>
      </c>
      <c r="AS329" s="18">
        <f t="shared" ca="1" si="186"/>
        <v>7.5452552846999948E-2</v>
      </c>
      <c r="AT329" s="18">
        <f t="shared" ca="1" si="186"/>
        <v>7.772682777566664E-2</v>
      </c>
      <c r="AU329" s="18">
        <f t="shared" ca="1" si="186"/>
        <v>8.0001102704333291E-2</v>
      </c>
      <c r="AV329" s="18">
        <f t="shared" ca="1" si="186"/>
        <v>8.2275377632999969E-2</v>
      </c>
      <c r="AW329" s="18">
        <f t="shared" ca="1" si="186"/>
        <v>8.4549652561666647E-2</v>
      </c>
      <c r="AX329" s="18">
        <f t="shared" ca="1" si="186"/>
        <v>8.6823927490333325E-2</v>
      </c>
      <c r="AY329" s="18">
        <f t="shared" ref="AY329:BI338" ca="1" si="187">IF(AY$28&gt;$J329,0,OFFSET($K$2,$I329,$J329-AY$28))</f>
        <v>8.9725520597578032E-2</v>
      </c>
      <c r="AZ329" s="18">
        <f t="shared" ca="1" si="187"/>
        <v>9.3881750061978783E-2</v>
      </c>
      <c r="BA329" s="18">
        <f t="shared" ca="1" si="187"/>
        <v>9.8665297704957619E-2</v>
      </c>
      <c r="BB329" s="18">
        <f t="shared" ca="1" si="187"/>
        <v>0.10428526958604049</v>
      </c>
      <c r="BC329" s="18">
        <f t="shared" ca="1" si="187"/>
        <v>0.11213570610206747</v>
      </c>
      <c r="BD329" s="18">
        <f t="shared" ca="1" si="187"/>
        <v>0.11736527014289697</v>
      </c>
      <c r="BE329" s="18">
        <f t="shared" ca="1" si="187"/>
        <v>0</v>
      </c>
      <c r="BF329" s="18">
        <f t="shared" ca="1" si="187"/>
        <v>0</v>
      </c>
      <c r="BG329" s="18">
        <f t="shared" ca="1" si="187"/>
        <v>0</v>
      </c>
      <c r="BH329" s="18">
        <f t="shared" ca="1" si="187"/>
        <v>0</v>
      </c>
      <c r="BI329" s="18">
        <f t="shared" ca="1" si="187"/>
        <v>0</v>
      </c>
    </row>
    <row r="330" spans="8:61" x14ac:dyDescent="0.35">
      <c r="H330" s="2" t="str">
        <f t="shared" si="161"/>
        <v>ON_Wind_Solar_Storage</v>
      </c>
      <c r="I330">
        <f t="shared" si="160"/>
        <v>6</v>
      </c>
      <c r="J330">
        <f t="shared" si="162"/>
        <v>46</v>
      </c>
      <c r="K330" s="18">
        <f t="shared" ca="1" si="183"/>
        <v>0</v>
      </c>
      <c r="L330" s="18">
        <f t="shared" ca="1" si="183"/>
        <v>0</v>
      </c>
      <c r="M330" s="18">
        <f t="shared" ca="1" si="183"/>
        <v>0</v>
      </c>
      <c r="N330" s="18">
        <f t="shared" ca="1" si="183"/>
        <v>0</v>
      </c>
      <c r="O330" s="18">
        <f t="shared" ca="1" si="183"/>
        <v>0</v>
      </c>
      <c r="P330" s="18">
        <f t="shared" ca="1" si="183"/>
        <v>0</v>
      </c>
      <c r="Q330" s="18">
        <f t="shared" ca="1" si="183"/>
        <v>0</v>
      </c>
      <c r="R330" s="18">
        <f t="shared" ca="1" si="183"/>
        <v>0</v>
      </c>
      <c r="S330" s="18">
        <f t="shared" ca="1" si="183"/>
        <v>0</v>
      </c>
      <c r="T330" s="18">
        <f t="shared" ca="1" si="183"/>
        <v>0</v>
      </c>
      <c r="U330" s="18">
        <f t="shared" ca="1" si="184"/>
        <v>0</v>
      </c>
      <c r="V330" s="18">
        <f t="shared" ca="1" si="184"/>
        <v>0</v>
      </c>
      <c r="W330" s="18">
        <f t="shared" ca="1" si="184"/>
        <v>0</v>
      </c>
      <c r="X330" s="18">
        <f t="shared" ca="1" si="184"/>
        <v>0</v>
      </c>
      <c r="Y330" s="18">
        <f t="shared" ca="1" si="184"/>
        <v>0</v>
      </c>
      <c r="Z330" s="18">
        <f t="shared" ca="1" si="184"/>
        <v>0</v>
      </c>
      <c r="AA330" s="18">
        <f t="shared" ca="1" si="184"/>
        <v>0</v>
      </c>
      <c r="AB330" s="18">
        <f t="shared" ca="1" si="184"/>
        <v>3.4515604130999966E-2</v>
      </c>
      <c r="AC330" s="18">
        <f t="shared" ca="1" si="184"/>
        <v>3.6789879059666623E-2</v>
      </c>
      <c r="AD330" s="18">
        <f t="shared" ca="1" si="184"/>
        <v>3.9064153988333294E-2</v>
      </c>
      <c r="AE330" s="18">
        <f t="shared" ca="1" si="185"/>
        <v>4.1338428916999959E-2</v>
      </c>
      <c r="AF330" s="18">
        <f t="shared" ca="1" si="185"/>
        <v>4.3612703845666637E-2</v>
      </c>
      <c r="AG330" s="18">
        <f t="shared" ca="1" si="185"/>
        <v>4.5886978774333301E-2</v>
      </c>
      <c r="AH330" s="18">
        <f t="shared" ca="1" si="185"/>
        <v>4.8161253702999972E-2</v>
      </c>
      <c r="AI330" s="18">
        <f t="shared" ca="1" si="185"/>
        <v>5.0435528631666636E-2</v>
      </c>
      <c r="AJ330" s="18">
        <f t="shared" ca="1" si="185"/>
        <v>5.2709803560333314E-2</v>
      </c>
      <c r="AK330" s="18">
        <f t="shared" ca="1" si="185"/>
        <v>5.4984078488999978E-2</v>
      </c>
      <c r="AL330" s="18">
        <f t="shared" ca="1" si="185"/>
        <v>5.7258353417666628E-2</v>
      </c>
      <c r="AM330" s="18">
        <f t="shared" ca="1" si="185"/>
        <v>5.9532628346333306E-2</v>
      </c>
      <c r="AN330" s="18">
        <f t="shared" ca="1" si="185"/>
        <v>6.1806903274999971E-2</v>
      </c>
      <c r="AO330" s="18">
        <f t="shared" ca="1" si="186"/>
        <v>6.4081178203666628E-2</v>
      </c>
      <c r="AP330" s="18">
        <f t="shared" ca="1" si="186"/>
        <v>6.6355453132333292E-2</v>
      </c>
      <c r="AQ330" s="18">
        <f t="shared" ca="1" si="186"/>
        <v>6.8629728060999956E-2</v>
      </c>
      <c r="AR330" s="18">
        <f t="shared" ca="1" si="186"/>
        <v>7.0904002989666606E-2</v>
      </c>
      <c r="AS330" s="18">
        <f t="shared" ca="1" si="186"/>
        <v>7.317827791833327E-2</v>
      </c>
      <c r="AT330" s="18">
        <f t="shared" ca="1" si="186"/>
        <v>7.5452552846999948E-2</v>
      </c>
      <c r="AU330" s="18">
        <f t="shared" ca="1" si="186"/>
        <v>7.772682777566664E-2</v>
      </c>
      <c r="AV330" s="18">
        <f t="shared" ca="1" si="186"/>
        <v>8.0001102704333291E-2</v>
      </c>
      <c r="AW330" s="18">
        <f t="shared" ca="1" si="186"/>
        <v>8.2275377632999969E-2</v>
      </c>
      <c r="AX330" s="18">
        <f t="shared" ca="1" si="186"/>
        <v>8.4549652561666647E-2</v>
      </c>
      <c r="AY330" s="18">
        <f t="shared" ca="1" si="187"/>
        <v>8.6823927490333325E-2</v>
      </c>
      <c r="AZ330" s="18">
        <f t="shared" ca="1" si="187"/>
        <v>8.9725520597578032E-2</v>
      </c>
      <c r="BA330" s="18">
        <f t="shared" ca="1" si="187"/>
        <v>9.3881750061978783E-2</v>
      </c>
      <c r="BB330" s="18">
        <f t="shared" ca="1" si="187"/>
        <v>9.8665297704957619E-2</v>
      </c>
      <c r="BC330" s="18">
        <f t="shared" ca="1" si="187"/>
        <v>0.10428526958604049</v>
      </c>
      <c r="BD330" s="18">
        <f t="shared" ca="1" si="187"/>
        <v>0.11213570610206747</v>
      </c>
      <c r="BE330" s="18">
        <f t="shared" ca="1" si="187"/>
        <v>0.11736527014289697</v>
      </c>
      <c r="BF330" s="18">
        <f t="shared" ca="1" si="187"/>
        <v>0</v>
      </c>
      <c r="BG330" s="18">
        <f t="shared" ca="1" si="187"/>
        <v>0</v>
      </c>
      <c r="BH330" s="18">
        <f t="shared" ca="1" si="187"/>
        <v>0</v>
      </c>
      <c r="BI330" s="18">
        <f t="shared" ca="1" si="187"/>
        <v>0</v>
      </c>
    </row>
    <row r="331" spans="8:61" x14ac:dyDescent="0.35">
      <c r="H331" s="2" t="str">
        <f t="shared" si="161"/>
        <v>ON_Wind_Solar_Storage</v>
      </c>
      <c r="I331">
        <f t="shared" si="160"/>
        <v>6</v>
      </c>
      <c r="J331">
        <f t="shared" si="162"/>
        <v>47</v>
      </c>
      <c r="K331" s="18">
        <f t="shared" ca="1" si="183"/>
        <v>0</v>
      </c>
      <c r="L331" s="18">
        <f t="shared" ca="1" si="183"/>
        <v>0</v>
      </c>
      <c r="M331" s="18">
        <f t="shared" ca="1" si="183"/>
        <v>0</v>
      </c>
      <c r="N331" s="18">
        <f t="shared" ca="1" si="183"/>
        <v>0</v>
      </c>
      <c r="O331" s="18">
        <f t="shared" ca="1" si="183"/>
        <v>0</v>
      </c>
      <c r="P331" s="18">
        <f t="shared" ca="1" si="183"/>
        <v>0</v>
      </c>
      <c r="Q331" s="18">
        <f t="shared" ca="1" si="183"/>
        <v>0</v>
      </c>
      <c r="R331" s="18">
        <f t="shared" ca="1" si="183"/>
        <v>0</v>
      </c>
      <c r="S331" s="18">
        <f t="shared" ca="1" si="183"/>
        <v>0</v>
      </c>
      <c r="T331" s="18">
        <f t="shared" ca="1" si="183"/>
        <v>0</v>
      </c>
      <c r="U331" s="18">
        <f t="shared" ca="1" si="184"/>
        <v>0</v>
      </c>
      <c r="V331" s="18">
        <f t="shared" ca="1" si="184"/>
        <v>0</v>
      </c>
      <c r="W331" s="18">
        <f t="shared" ca="1" si="184"/>
        <v>0</v>
      </c>
      <c r="X331" s="18">
        <f t="shared" ca="1" si="184"/>
        <v>0</v>
      </c>
      <c r="Y331" s="18">
        <f t="shared" ca="1" si="184"/>
        <v>0</v>
      </c>
      <c r="Z331" s="18">
        <f t="shared" ca="1" si="184"/>
        <v>0</v>
      </c>
      <c r="AA331" s="18">
        <f t="shared" ca="1" si="184"/>
        <v>0</v>
      </c>
      <c r="AB331" s="18">
        <f t="shared" ca="1" si="184"/>
        <v>0</v>
      </c>
      <c r="AC331" s="18">
        <f t="shared" ca="1" si="184"/>
        <v>3.4515604130999966E-2</v>
      </c>
      <c r="AD331" s="18">
        <f t="shared" ca="1" si="184"/>
        <v>3.6789879059666623E-2</v>
      </c>
      <c r="AE331" s="18">
        <f t="shared" ca="1" si="185"/>
        <v>3.9064153988333294E-2</v>
      </c>
      <c r="AF331" s="18">
        <f t="shared" ca="1" si="185"/>
        <v>4.1338428916999959E-2</v>
      </c>
      <c r="AG331" s="18">
        <f t="shared" ca="1" si="185"/>
        <v>4.3612703845666637E-2</v>
      </c>
      <c r="AH331" s="18">
        <f t="shared" ca="1" si="185"/>
        <v>4.5886978774333301E-2</v>
      </c>
      <c r="AI331" s="18">
        <f t="shared" ca="1" si="185"/>
        <v>4.8161253702999972E-2</v>
      </c>
      <c r="AJ331" s="18">
        <f t="shared" ca="1" si="185"/>
        <v>5.0435528631666636E-2</v>
      </c>
      <c r="AK331" s="18">
        <f t="shared" ca="1" si="185"/>
        <v>5.2709803560333314E-2</v>
      </c>
      <c r="AL331" s="18">
        <f t="shared" ca="1" si="185"/>
        <v>5.4984078488999978E-2</v>
      </c>
      <c r="AM331" s="18">
        <f t="shared" ca="1" si="185"/>
        <v>5.7258353417666628E-2</v>
      </c>
      <c r="AN331" s="18">
        <f t="shared" ca="1" si="185"/>
        <v>5.9532628346333306E-2</v>
      </c>
      <c r="AO331" s="18">
        <f t="shared" ca="1" si="186"/>
        <v>6.1806903274999971E-2</v>
      </c>
      <c r="AP331" s="18">
        <f t="shared" ca="1" si="186"/>
        <v>6.4081178203666628E-2</v>
      </c>
      <c r="AQ331" s="18">
        <f t="shared" ca="1" si="186"/>
        <v>6.6355453132333292E-2</v>
      </c>
      <c r="AR331" s="18">
        <f t="shared" ca="1" si="186"/>
        <v>6.8629728060999956E-2</v>
      </c>
      <c r="AS331" s="18">
        <f t="shared" ca="1" si="186"/>
        <v>7.0904002989666606E-2</v>
      </c>
      <c r="AT331" s="18">
        <f t="shared" ca="1" si="186"/>
        <v>7.317827791833327E-2</v>
      </c>
      <c r="AU331" s="18">
        <f t="shared" ca="1" si="186"/>
        <v>7.5452552846999948E-2</v>
      </c>
      <c r="AV331" s="18">
        <f t="shared" ca="1" si="186"/>
        <v>7.772682777566664E-2</v>
      </c>
      <c r="AW331" s="18">
        <f t="shared" ca="1" si="186"/>
        <v>8.0001102704333291E-2</v>
      </c>
      <c r="AX331" s="18">
        <f t="shared" ca="1" si="186"/>
        <v>8.2275377632999969E-2</v>
      </c>
      <c r="AY331" s="18">
        <f t="shared" ca="1" si="187"/>
        <v>8.4549652561666647E-2</v>
      </c>
      <c r="AZ331" s="18">
        <f t="shared" ca="1" si="187"/>
        <v>8.6823927490333325E-2</v>
      </c>
      <c r="BA331" s="18">
        <f t="shared" ca="1" si="187"/>
        <v>8.9725520597578032E-2</v>
      </c>
      <c r="BB331" s="18">
        <f t="shared" ca="1" si="187"/>
        <v>9.3881750061978783E-2</v>
      </c>
      <c r="BC331" s="18">
        <f t="shared" ca="1" si="187"/>
        <v>9.8665297704957619E-2</v>
      </c>
      <c r="BD331" s="18">
        <f t="shared" ca="1" si="187"/>
        <v>0.10428526958604049</v>
      </c>
      <c r="BE331" s="18">
        <f t="shared" ca="1" si="187"/>
        <v>0.11213570610206747</v>
      </c>
      <c r="BF331" s="18">
        <f t="shared" ca="1" si="187"/>
        <v>0.11736527014289697</v>
      </c>
      <c r="BG331" s="18">
        <f t="shared" ca="1" si="187"/>
        <v>0</v>
      </c>
      <c r="BH331" s="18">
        <f t="shared" ca="1" si="187"/>
        <v>0</v>
      </c>
      <c r="BI331" s="18">
        <f t="shared" ca="1" si="187"/>
        <v>0</v>
      </c>
    </row>
    <row r="332" spans="8:61" x14ac:dyDescent="0.35">
      <c r="H332" s="2" t="str">
        <f t="shared" si="161"/>
        <v>ON_Wind_Solar_Storage</v>
      </c>
      <c r="I332">
        <f t="shared" si="160"/>
        <v>6</v>
      </c>
      <c r="J332">
        <f t="shared" si="162"/>
        <v>48</v>
      </c>
      <c r="K332" s="18">
        <f t="shared" ca="1" si="183"/>
        <v>0</v>
      </c>
      <c r="L332" s="18">
        <f t="shared" ca="1" si="183"/>
        <v>0</v>
      </c>
      <c r="M332" s="18">
        <f t="shared" ca="1" si="183"/>
        <v>0</v>
      </c>
      <c r="N332" s="18">
        <f t="shared" ca="1" si="183"/>
        <v>0</v>
      </c>
      <c r="O332" s="18">
        <f t="shared" ca="1" si="183"/>
        <v>0</v>
      </c>
      <c r="P332" s="18">
        <f t="shared" ca="1" si="183"/>
        <v>0</v>
      </c>
      <c r="Q332" s="18">
        <f t="shared" ca="1" si="183"/>
        <v>0</v>
      </c>
      <c r="R332" s="18">
        <f t="shared" ca="1" si="183"/>
        <v>0</v>
      </c>
      <c r="S332" s="18">
        <f t="shared" ca="1" si="183"/>
        <v>0</v>
      </c>
      <c r="T332" s="18">
        <f t="shared" ca="1" si="183"/>
        <v>0</v>
      </c>
      <c r="U332" s="18">
        <f t="shared" ca="1" si="184"/>
        <v>0</v>
      </c>
      <c r="V332" s="18">
        <f t="shared" ca="1" si="184"/>
        <v>0</v>
      </c>
      <c r="W332" s="18">
        <f t="shared" ca="1" si="184"/>
        <v>0</v>
      </c>
      <c r="X332" s="18">
        <f t="shared" ca="1" si="184"/>
        <v>0</v>
      </c>
      <c r="Y332" s="18">
        <f t="shared" ca="1" si="184"/>
        <v>0</v>
      </c>
      <c r="Z332" s="18">
        <f t="shared" ca="1" si="184"/>
        <v>0</v>
      </c>
      <c r="AA332" s="18">
        <f t="shared" ca="1" si="184"/>
        <v>0</v>
      </c>
      <c r="AB332" s="18">
        <f t="shared" ca="1" si="184"/>
        <v>0</v>
      </c>
      <c r="AC332" s="18">
        <f t="shared" ca="1" si="184"/>
        <v>0</v>
      </c>
      <c r="AD332" s="18">
        <f t="shared" ca="1" si="184"/>
        <v>3.4515604130999966E-2</v>
      </c>
      <c r="AE332" s="18">
        <f t="shared" ca="1" si="185"/>
        <v>3.6789879059666623E-2</v>
      </c>
      <c r="AF332" s="18">
        <f t="shared" ca="1" si="185"/>
        <v>3.9064153988333294E-2</v>
      </c>
      <c r="AG332" s="18">
        <f t="shared" ca="1" si="185"/>
        <v>4.1338428916999959E-2</v>
      </c>
      <c r="AH332" s="18">
        <f t="shared" ca="1" si="185"/>
        <v>4.3612703845666637E-2</v>
      </c>
      <c r="AI332" s="18">
        <f t="shared" ca="1" si="185"/>
        <v>4.5886978774333301E-2</v>
      </c>
      <c r="AJ332" s="18">
        <f t="shared" ca="1" si="185"/>
        <v>4.8161253702999972E-2</v>
      </c>
      <c r="AK332" s="18">
        <f t="shared" ca="1" si="185"/>
        <v>5.0435528631666636E-2</v>
      </c>
      <c r="AL332" s="18">
        <f t="shared" ca="1" si="185"/>
        <v>5.2709803560333314E-2</v>
      </c>
      <c r="AM332" s="18">
        <f t="shared" ca="1" si="185"/>
        <v>5.4984078488999978E-2</v>
      </c>
      <c r="AN332" s="18">
        <f t="shared" ca="1" si="185"/>
        <v>5.7258353417666628E-2</v>
      </c>
      <c r="AO332" s="18">
        <f t="shared" ca="1" si="186"/>
        <v>5.9532628346333306E-2</v>
      </c>
      <c r="AP332" s="18">
        <f t="shared" ca="1" si="186"/>
        <v>6.1806903274999971E-2</v>
      </c>
      <c r="AQ332" s="18">
        <f t="shared" ca="1" si="186"/>
        <v>6.4081178203666628E-2</v>
      </c>
      <c r="AR332" s="18">
        <f t="shared" ca="1" si="186"/>
        <v>6.6355453132333292E-2</v>
      </c>
      <c r="AS332" s="18">
        <f t="shared" ca="1" si="186"/>
        <v>6.8629728060999956E-2</v>
      </c>
      <c r="AT332" s="18">
        <f t="shared" ca="1" si="186"/>
        <v>7.0904002989666606E-2</v>
      </c>
      <c r="AU332" s="18">
        <f t="shared" ca="1" si="186"/>
        <v>7.317827791833327E-2</v>
      </c>
      <c r="AV332" s="18">
        <f t="shared" ca="1" si="186"/>
        <v>7.5452552846999948E-2</v>
      </c>
      <c r="AW332" s="18">
        <f t="shared" ca="1" si="186"/>
        <v>7.772682777566664E-2</v>
      </c>
      <c r="AX332" s="18">
        <f t="shared" ca="1" si="186"/>
        <v>8.0001102704333291E-2</v>
      </c>
      <c r="AY332" s="18">
        <f t="shared" ca="1" si="187"/>
        <v>8.2275377632999969E-2</v>
      </c>
      <c r="AZ332" s="18">
        <f t="shared" ca="1" si="187"/>
        <v>8.4549652561666647E-2</v>
      </c>
      <c r="BA332" s="18">
        <f t="shared" ca="1" si="187"/>
        <v>8.6823927490333325E-2</v>
      </c>
      <c r="BB332" s="18">
        <f t="shared" ca="1" si="187"/>
        <v>8.9725520597578032E-2</v>
      </c>
      <c r="BC332" s="18">
        <f t="shared" ca="1" si="187"/>
        <v>9.3881750061978783E-2</v>
      </c>
      <c r="BD332" s="18">
        <f t="shared" ca="1" si="187"/>
        <v>9.8665297704957619E-2</v>
      </c>
      <c r="BE332" s="18">
        <f t="shared" ca="1" si="187"/>
        <v>0.10428526958604049</v>
      </c>
      <c r="BF332" s="18">
        <f t="shared" ca="1" si="187"/>
        <v>0.11213570610206747</v>
      </c>
      <c r="BG332" s="18">
        <f t="shared" ca="1" si="187"/>
        <v>0.11736527014289697</v>
      </c>
      <c r="BH332" s="18">
        <f t="shared" ca="1" si="187"/>
        <v>0</v>
      </c>
      <c r="BI332" s="18">
        <f t="shared" ca="1" si="187"/>
        <v>0</v>
      </c>
    </row>
    <row r="333" spans="8:61" x14ac:dyDescent="0.35">
      <c r="H333" s="2" t="str">
        <f t="shared" si="161"/>
        <v>ON_Wind_Solar_Storage</v>
      </c>
      <c r="I333">
        <f t="shared" si="160"/>
        <v>6</v>
      </c>
      <c r="J333">
        <f t="shared" si="162"/>
        <v>49</v>
      </c>
      <c r="K333" s="18">
        <f t="shared" ca="1" si="183"/>
        <v>0</v>
      </c>
      <c r="L333" s="18">
        <f t="shared" ca="1" si="183"/>
        <v>0</v>
      </c>
      <c r="M333" s="18">
        <f t="shared" ca="1" si="183"/>
        <v>0</v>
      </c>
      <c r="N333" s="18">
        <f t="shared" ca="1" si="183"/>
        <v>0</v>
      </c>
      <c r="O333" s="18">
        <f t="shared" ca="1" si="183"/>
        <v>0</v>
      </c>
      <c r="P333" s="18">
        <f t="shared" ca="1" si="183"/>
        <v>0</v>
      </c>
      <c r="Q333" s="18">
        <f t="shared" ca="1" si="183"/>
        <v>0</v>
      </c>
      <c r="R333" s="18">
        <f t="shared" ca="1" si="183"/>
        <v>0</v>
      </c>
      <c r="S333" s="18">
        <f t="shared" ca="1" si="183"/>
        <v>0</v>
      </c>
      <c r="T333" s="18">
        <f t="shared" ca="1" si="183"/>
        <v>0</v>
      </c>
      <c r="U333" s="18">
        <f t="shared" ca="1" si="184"/>
        <v>0</v>
      </c>
      <c r="V333" s="18">
        <f t="shared" ca="1" si="184"/>
        <v>0</v>
      </c>
      <c r="W333" s="18">
        <f t="shared" ca="1" si="184"/>
        <v>0</v>
      </c>
      <c r="X333" s="18">
        <f t="shared" ca="1" si="184"/>
        <v>0</v>
      </c>
      <c r="Y333" s="18">
        <f t="shared" ca="1" si="184"/>
        <v>0</v>
      </c>
      <c r="Z333" s="18">
        <f t="shared" ca="1" si="184"/>
        <v>0</v>
      </c>
      <c r="AA333" s="18">
        <f t="shared" ca="1" si="184"/>
        <v>0</v>
      </c>
      <c r="AB333" s="18">
        <f t="shared" ca="1" si="184"/>
        <v>0</v>
      </c>
      <c r="AC333" s="18">
        <f t="shared" ca="1" si="184"/>
        <v>0</v>
      </c>
      <c r="AD333" s="18">
        <f t="shared" ca="1" si="184"/>
        <v>0</v>
      </c>
      <c r="AE333" s="18">
        <f t="shared" ca="1" si="185"/>
        <v>3.4515604130999966E-2</v>
      </c>
      <c r="AF333" s="18">
        <f t="shared" ca="1" si="185"/>
        <v>3.6789879059666623E-2</v>
      </c>
      <c r="AG333" s="18">
        <f t="shared" ca="1" si="185"/>
        <v>3.9064153988333294E-2</v>
      </c>
      <c r="AH333" s="18">
        <f t="shared" ca="1" si="185"/>
        <v>4.1338428916999959E-2</v>
      </c>
      <c r="AI333" s="18">
        <f t="shared" ca="1" si="185"/>
        <v>4.3612703845666637E-2</v>
      </c>
      <c r="AJ333" s="18">
        <f t="shared" ca="1" si="185"/>
        <v>4.5886978774333301E-2</v>
      </c>
      <c r="AK333" s="18">
        <f t="shared" ca="1" si="185"/>
        <v>4.8161253702999972E-2</v>
      </c>
      <c r="AL333" s="18">
        <f t="shared" ca="1" si="185"/>
        <v>5.0435528631666636E-2</v>
      </c>
      <c r="AM333" s="18">
        <f t="shared" ca="1" si="185"/>
        <v>5.2709803560333314E-2</v>
      </c>
      <c r="AN333" s="18">
        <f t="shared" ca="1" si="185"/>
        <v>5.4984078488999978E-2</v>
      </c>
      <c r="AO333" s="18">
        <f t="shared" ca="1" si="186"/>
        <v>5.7258353417666628E-2</v>
      </c>
      <c r="AP333" s="18">
        <f t="shared" ca="1" si="186"/>
        <v>5.9532628346333306E-2</v>
      </c>
      <c r="AQ333" s="18">
        <f t="shared" ca="1" si="186"/>
        <v>6.1806903274999971E-2</v>
      </c>
      <c r="AR333" s="18">
        <f t="shared" ca="1" si="186"/>
        <v>6.4081178203666628E-2</v>
      </c>
      <c r="AS333" s="18">
        <f t="shared" ca="1" si="186"/>
        <v>6.6355453132333292E-2</v>
      </c>
      <c r="AT333" s="18">
        <f t="shared" ca="1" si="186"/>
        <v>6.8629728060999956E-2</v>
      </c>
      <c r="AU333" s="18">
        <f t="shared" ca="1" si="186"/>
        <v>7.0904002989666606E-2</v>
      </c>
      <c r="AV333" s="18">
        <f t="shared" ca="1" si="186"/>
        <v>7.317827791833327E-2</v>
      </c>
      <c r="AW333" s="18">
        <f t="shared" ca="1" si="186"/>
        <v>7.5452552846999948E-2</v>
      </c>
      <c r="AX333" s="18">
        <f t="shared" ca="1" si="186"/>
        <v>7.772682777566664E-2</v>
      </c>
      <c r="AY333" s="18">
        <f t="shared" ca="1" si="187"/>
        <v>8.0001102704333291E-2</v>
      </c>
      <c r="AZ333" s="18">
        <f t="shared" ca="1" si="187"/>
        <v>8.2275377632999969E-2</v>
      </c>
      <c r="BA333" s="18">
        <f t="shared" ca="1" si="187"/>
        <v>8.4549652561666647E-2</v>
      </c>
      <c r="BB333" s="18">
        <f t="shared" ca="1" si="187"/>
        <v>8.6823927490333325E-2</v>
      </c>
      <c r="BC333" s="18">
        <f t="shared" ca="1" si="187"/>
        <v>8.9725520597578032E-2</v>
      </c>
      <c r="BD333" s="18">
        <f t="shared" ca="1" si="187"/>
        <v>9.3881750061978783E-2</v>
      </c>
      <c r="BE333" s="18">
        <f t="shared" ca="1" si="187"/>
        <v>9.8665297704957619E-2</v>
      </c>
      <c r="BF333" s="18">
        <f t="shared" ca="1" si="187"/>
        <v>0.10428526958604049</v>
      </c>
      <c r="BG333" s="18">
        <f t="shared" ca="1" si="187"/>
        <v>0.11213570610206747</v>
      </c>
      <c r="BH333" s="18">
        <f t="shared" ca="1" si="187"/>
        <v>0.11736527014289697</v>
      </c>
      <c r="BI333" s="18">
        <f t="shared" ca="1" si="187"/>
        <v>0</v>
      </c>
    </row>
    <row r="334" spans="8:61" x14ac:dyDescent="0.35">
      <c r="H334" s="2" t="str">
        <f t="shared" si="161"/>
        <v>ON_Wind_Solar_Storage</v>
      </c>
      <c r="I334">
        <f t="shared" si="160"/>
        <v>6</v>
      </c>
      <c r="J334">
        <f t="shared" si="162"/>
        <v>50</v>
      </c>
      <c r="K334" s="18">
        <f t="shared" ca="1" si="183"/>
        <v>0</v>
      </c>
      <c r="L334" s="18">
        <f t="shared" ca="1" si="183"/>
        <v>0</v>
      </c>
      <c r="M334" s="18">
        <f t="shared" ca="1" si="183"/>
        <v>0</v>
      </c>
      <c r="N334" s="18">
        <f t="shared" ca="1" si="183"/>
        <v>0</v>
      </c>
      <c r="O334" s="18">
        <f t="shared" ca="1" si="183"/>
        <v>0</v>
      </c>
      <c r="P334" s="18">
        <f t="shared" ca="1" si="183"/>
        <v>0</v>
      </c>
      <c r="Q334" s="18">
        <f t="shared" ca="1" si="183"/>
        <v>0</v>
      </c>
      <c r="R334" s="18">
        <f t="shared" ca="1" si="183"/>
        <v>0</v>
      </c>
      <c r="S334" s="18">
        <f t="shared" ca="1" si="183"/>
        <v>0</v>
      </c>
      <c r="T334" s="18">
        <f t="shared" ca="1" si="183"/>
        <v>0</v>
      </c>
      <c r="U334" s="18">
        <f t="shared" ca="1" si="184"/>
        <v>0</v>
      </c>
      <c r="V334" s="18">
        <f t="shared" ca="1" si="184"/>
        <v>0</v>
      </c>
      <c r="W334" s="18">
        <f t="shared" ca="1" si="184"/>
        <v>0</v>
      </c>
      <c r="X334" s="18">
        <f t="shared" ca="1" si="184"/>
        <v>0</v>
      </c>
      <c r="Y334" s="18">
        <f t="shared" ca="1" si="184"/>
        <v>0</v>
      </c>
      <c r="Z334" s="18">
        <f t="shared" ca="1" si="184"/>
        <v>0</v>
      </c>
      <c r="AA334" s="18">
        <f t="shared" ca="1" si="184"/>
        <v>0</v>
      </c>
      <c r="AB334" s="18">
        <f t="shared" ca="1" si="184"/>
        <v>0</v>
      </c>
      <c r="AC334" s="18">
        <f t="shared" ca="1" si="184"/>
        <v>0</v>
      </c>
      <c r="AD334" s="18">
        <f t="shared" ca="1" si="184"/>
        <v>0</v>
      </c>
      <c r="AE334" s="18">
        <f t="shared" ca="1" si="185"/>
        <v>0</v>
      </c>
      <c r="AF334" s="18">
        <f t="shared" ca="1" si="185"/>
        <v>3.4515604130999966E-2</v>
      </c>
      <c r="AG334" s="18">
        <f t="shared" ca="1" si="185"/>
        <v>3.6789879059666623E-2</v>
      </c>
      <c r="AH334" s="18">
        <f t="shared" ca="1" si="185"/>
        <v>3.9064153988333294E-2</v>
      </c>
      <c r="AI334" s="18">
        <f t="shared" ca="1" si="185"/>
        <v>4.1338428916999959E-2</v>
      </c>
      <c r="AJ334" s="18">
        <f t="shared" ca="1" si="185"/>
        <v>4.3612703845666637E-2</v>
      </c>
      <c r="AK334" s="18">
        <f t="shared" ca="1" si="185"/>
        <v>4.5886978774333301E-2</v>
      </c>
      <c r="AL334" s="18">
        <f t="shared" ca="1" si="185"/>
        <v>4.8161253702999972E-2</v>
      </c>
      <c r="AM334" s="18">
        <f t="shared" ca="1" si="185"/>
        <v>5.0435528631666636E-2</v>
      </c>
      <c r="AN334" s="18">
        <f t="shared" ca="1" si="185"/>
        <v>5.2709803560333314E-2</v>
      </c>
      <c r="AO334" s="18">
        <f t="shared" ca="1" si="186"/>
        <v>5.4984078488999978E-2</v>
      </c>
      <c r="AP334" s="18">
        <f t="shared" ca="1" si="186"/>
        <v>5.7258353417666628E-2</v>
      </c>
      <c r="AQ334" s="18">
        <f t="shared" ca="1" si="186"/>
        <v>5.9532628346333306E-2</v>
      </c>
      <c r="AR334" s="18">
        <f t="shared" ca="1" si="186"/>
        <v>6.1806903274999971E-2</v>
      </c>
      <c r="AS334" s="18">
        <f t="shared" ca="1" si="186"/>
        <v>6.4081178203666628E-2</v>
      </c>
      <c r="AT334" s="18">
        <f t="shared" ca="1" si="186"/>
        <v>6.6355453132333292E-2</v>
      </c>
      <c r="AU334" s="18">
        <f t="shared" ca="1" si="186"/>
        <v>6.8629728060999956E-2</v>
      </c>
      <c r="AV334" s="18">
        <f t="shared" ca="1" si="186"/>
        <v>7.0904002989666606E-2</v>
      </c>
      <c r="AW334" s="18">
        <f t="shared" ca="1" si="186"/>
        <v>7.317827791833327E-2</v>
      </c>
      <c r="AX334" s="18">
        <f t="shared" ca="1" si="186"/>
        <v>7.5452552846999948E-2</v>
      </c>
      <c r="AY334" s="18">
        <f t="shared" ca="1" si="187"/>
        <v>7.772682777566664E-2</v>
      </c>
      <c r="AZ334" s="18">
        <f t="shared" ca="1" si="187"/>
        <v>8.0001102704333291E-2</v>
      </c>
      <c r="BA334" s="18">
        <f t="shared" ca="1" si="187"/>
        <v>8.2275377632999969E-2</v>
      </c>
      <c r="BB334" s="18">
        <f t="shared" ca="1" si="187"/>
        <v>8.4549652561666647E-2</v>
      </c>
      <c r="BC334" s="18">
        <f t="shared" ca="1" si="187"/>
        <v>8.6823927490333325E-2</v>
      </c>
      <c r="BD334" s="18">
        <f t="shared" ca="1" si="187"/>
        <v>8.9725520597578032E-2</v>
      </c>
      <c r="BE334" s="18">
        <f t="shared" ca="1" si="187"/>
        <v>9.3881750061978783E-2</v>
      </c>
      <c r="BF334" s="18">
        <f t="shared" ca="1" si="187"/>
        <v>9.8665297704957619E-2</v>
      </c>
      <c r="BG334" s="18">
        <f t="shared" ca="1" si="187"/>
        <v>0.10428526958604049</v>
      </c>
      <c r="BH334" s="18">
        <f t="shared" ca="1" si="187"/>
        <v>0.11213570610206747</v>
      </c>
      <c r="BI334" s="18">
        <f t="shared" ca="1" si="187"/>
        <v>0.11736527014289697</v>
      </c>
    </row>
    <row r="335" spans="8:61" x14ac:dyDescent="0.35">
      <c r="H335" s="2" t="str">
        <f t="shared" si="161"/>
        <v>ON_Storage</v>
      </c>
      <c r="I335">
        <f t="shared" si="160"/>
        <v>7</v>
      </c>
      <c r="J335">
        <f t="shared" si="162"/>
        <v>0</v>
      </c>
      <c r="K335" s="18">
        <f t="shared" ca="1" si="183"/>
        <v>8.504093403589999E-2</v>
      </c>
      <c r="L335" s="18">
        <f t="shared" ca="1" si="183"/>
        <v>0</v>
      </c>
      <c r="M335" s="18">
        <f t="shared" ca="1" si="183"/>
        <v>0</v>
      </c>
      <c r="N335" s="18">
        <f t="shared" ca="1" si="183"/>
        <v>0</v>
      </c>
      <c r="O335" s="18">
        <f t="shared" ca="1" si="183"/>
        <v>0</v>
      </c>
      <c r="P335" s="18">
        <f t="shared" ca="1" si="183"/>
        <v>0</v>
      </c>
      <c r="Q335" s="18">
        <f t="shared" ca="1" si="183"/>
        <v>0</v>
      </c>
      <c r="R335" s="18">
        <f t="shared" ca="1" si="183"/>
        <v>0</v>
      </c>
      <c r="S335" s="18">
        <f t="shared" ca="1" si="183"/>
        <v>0</v>
      </c>
      <c r="T335" s="18">
        <f t="shared" ca="1" si="183"/>
        <v>0</v>
      </c>
      <c r="U335" s="18">
        <f t="shared" ca="1" si="184"/>
        <v>0</v>
      </c>
      <c r="V335" s="18">
        <f t="shared" ca="1" si="184"/>
        <v>0</v>
      </c>
      <c r="W335" s="18">
        <f t="shared" ca="1" si="184"/>
        <v>0</v>
      </c>
      <c r="X335" s="18">
        <f t="shared" ca="1" si="184"/>
        <v>0</v>
      </c>
      <c r="Y335" s="18">
        <f t="shared" ca="1" si="184"/>
        <v>0</v>
      </c>
      <c r="Z335" s="18">
        <f t="shared" ca="1" si="184"/>
        <v>0</v>
      </c>
      <c r="AA335" s="18">
        <f t="shared" ca="1" si="184"/>
        <v>0</v>
      </c>
      <c r="AB335" s="18">
        <f t="shared" ca="1" si="184"/>
        <v>0</v>
      </c>
      <c r="AC335" s="18">
        <f t="shared" ca="1" si="184"/>
        <v>0</v>
      </c>
      <c r="AD335" s="18">
        <f t="shared" ca="1" si="184"/>
        <v>0</v>
      </c>
      <c r="AE335" s="18">
        <f t="shared" ca="1" si="185"/>
        <v>0</v>
      </c>
      <c r="AF335" s="18">
        <f t="shared" ca="1" si="185"/>
        <v>0</v>
      </c>
      <c r="AG335" s="18">
        <f t="shared" ca="1" si="185"/>
        <v>0</v>
      </c>
      <c r="AH335" s="18">
        <f t="shared" ca="1" si="185"/>
        <v>0</v>
      </c>
      <c r="AI335" s="18">
        <f t="shared" ca="1" si="185"/>
        <v>0</v>
      </c>
      <c r="AJ335" s="18">
        <f t="shared" ca="1" si="185"/>
        <v>0</v>
      </c>
      <c r="AK335" s="18">
        <f t="shared" ca="1" si="185"/>
        <v>0</v>
      </c>
      <c r="AL335" s="18">
        <f t="shared" ca="1" si="185"/>
        <v>0</v>
      </c>
      <c r="AM335" s="18">
        <f t="shared" ca="1" si="185"/>
        <v>0</v>
      </c>
      <c r="AN335" s="18">
        <f t="shared" ca="1" si="185"/>
        <v>0</v>
      </c>
      <c r="AO335" s="18">
        <f t="shared" ca="1" si="186"/>
        <v>0</v>
      </c>
      <c r="AP335" s="18">
        <f t="shared" ca="1" si="186"/>
        <v>0</v>
      </c>
      <c r="AQ335" s="18">
        <f t="shared" ca="1" si="186"/>
        <v>0</v>
      </c>
      <c r="AR335" s="18">
        <f t="shared" ca="1" si="186"/>
        <v>0</v>
      </c>
      <c r="AS335" s="18">
        <f t="shared" ca="1" si="186"/>
        <v>0</v>
      </c>
      <c r="AT335" s="18">
        <f t="shared" ca="1" si="186"/>
        <v>0</v>
      </c>
      <c r="AU335" s="18">
        <f t="shared" ca="1" si="186"/>
        <v>0</v>
      </c>
      <c r="AV335" s="18">
        <f t="shared" ca="1" si="186"/>
        <v>0</v>
      </c>
      <c r="AW335" s="18">
        <f t="shared" ca="1" si="186"/>
        <v>0</v>
      </c>
      <c r="AX335" s="18">
        <f t="shared" ca="1" si="186"/>
        <v>0</v>
      </c>
      <c r="AY335" s="18">
        <f t="shared" ca="1" si="187"/>
        <v>0</v>
      </c>
      <c r="AZ335" s="18">
        <f t="shared" ca="1" si="187"/>
        <v>0</v>
      </c>
      <c r="BA335" s="18">
        <f t="shared" ca="1" si="187"/>
        <v>0</v>
      </c>
      <c r="BB335" s="18">
        <f t="shared" ca="1" si="187"/>
        <v>0</v>
      </c>
      <c r="BC335" s="18">
        <f t="shared" ca="1" si="187"/>
        <v>0</v>
      </c>
      <c r="BD335" s="18">
        <f t="shared" ca="1" si="187"/>
        <v>0</v>
      </c>
      <c r="BE335" s="18">
        <f t="shared" ca="1" si="187"/>
        <v>0</v>
      </c>
      <c r="BF335" s="18">
        <f t="shared" ca="1" si="187"/>
        <v>0</v>
      </c>
      <c r="BG335" s="18">
        <f t="shared" ca="1" si="187"/>
        <v>0</v>
      </c>
      <c r="BH335" s="18">
        <f t="shared" ca="1" si="187"/>
        <v>0</v>
      </c>
      <c r="BI335" s="18">
        <f t="shared" ca="1" si="187"/>
        <v>0</v>
      </c>
    </row>
    <row r="336" spans="8:61" x14ac:dyDescent="0.35">
      <c r="H336" s="2" t="str">
        <f t="shared" si="161"/>
        <v>ON_Storage</v>
      </c>
      <c r="I336">
        <f t="shared" si="160"/>
        <v>7</v>
      </c>
      <c r="J336">
        <f t="shared" si="162"/>
        <v>1</v>
      </c>
      <c r="K336" s="18">
        <f t="shared" ca="1" si="183"/>
        <v>8.070738458111143E-2</v>
      </c>
      <c r="L336" s="18">
        <f t="shared" ca="1" si="183"/>
        <v>8.504093403589999E-2</v>
      </c>
      <c r="M336" s="18">
        <f t="shared" ca="1" si="183"/>
        <v>0</v>
      </c>
      <c r="N336" s="18">
        <f t="shared" ca="1" si="183"/>
        <v>0</v>
      </c>
      <c r="O336" s="18">
        <f t="shared" ca="1" si="183"/>
        <v>0</v>
      </c>
      <c r="P336" s="18">
        <f t="shared" ca="1" si="183"/>
        <v>0</v>
      </c>
      <c r="Q336" s="18">
        <f t="shared" ca="1" si="183"/>
        <v>0</v>
      </c>
      <c r="R336" s="18">
        <f t="shared" ca="1" si="183"/>
        <v>0</v>
      </c>
      <c r="S336" s="18">
        <f t="shared" ca="1" si="183"/>
        <v>0</v>
      </c>
      <c r="T336" s="18">
        <f t="shared" ca="1" si="183"/>
        <v>0</v>
      </c>
      <c r="U336" s="18">
        <f t="shared" ca="1" si="184"/>
        <v>0</v>
      </c>
      <c r="V336" s="18">
        <f t="shared" ca="1" si="184"/>
        <v>0</v>
      </c>
      <c r="W336" s="18">
        <f t="shared" ca="1" si="184"/>
        <v>0</v>
      </c>
      <c r="X336" s="18">
        <f t="shared" ca="1" si="184"/>
        <v>0</v>
      </c>
      <c r="Y336" s="18">
        <f t="shared" ca="1" si="184"/>
        <v>0</v>
      </c>
      <c r="Z336" s="18">
        <f t="shared" ca="1" si="184"/>
        <v>0</v>
      </c>
      <c r="AA336" s="18">
        <f t="shared" ca="1" si="184"/>
        <v>0</v>
      </c>
      <c r="AB336" s="18">
        <f t="shared" ca="1" si="184"/>
        <v>0</v>
      </c>
      <c r="AC336" s="18">
        <f t="shared" ca="1" si="184"/>
        <v>0</v>
      </c>
      <c r="AD336" s="18">
        <f t="shared" ca="1" si="184"/>
        <v>0</v>
      </c>
      <c r="AE336" s="18">
        <f t="shared" ca="1" si="185"/>
        <v>0</v>
      </c>
      <c r="AF336" s="18">
        <f t="shared" ca="1" si="185"/>
        <v>0</v>
      </c>
      <c r="AG336" s="18">
        <f t="shared" ca="1" si="185"/>
        <v>0</v>
      </c>
      <c r="AH336" s="18">
        <f t="shared" ca="1" si="185"/>
        <v>0</v>
      </c>
      <c r="AI336" s="18">
        <f t="shared" ca="1" si="185"/>
        <v>0</v>
      </c>
      <c r="AJ336" s="18">
        <f t="shared" ca="1" si="185"/>
        <v>0</v>
      </c>
      <c r="AK336" s="18">
        <f t="shared" ca="1" si="185"/>
        <v>0</v>
      </c>
      <c r="AL336" s="18">
        <f t="shared" ca="1" si="185"/>
        <v>0</v>
      </c>
      <c r="AM336" s="18">
        <f t="shared" ca="1" si="185"/>
        <v>0</v>
      </c>
      <c r="AN336" s="18">
        <f t="shared" ca="1" si="185"/>
        <v>0</v>
      </c>
      <c r="AO336" s="18">
        <f t="shared" ca="1" si="186"/>
        <v>0</v>
      </c>
      <c r="AP336" s="18">
        <f t="shared" ca="1" si="186"/>
        <v>0</v>
      </c>
      <c r="AQ336" s="18">
        <f t="shared" ca="1" si="186"/>
        <v>0</v>
      </c>
      <c r="AR336" s="18">
        <f t="shared" ca="1" si="186"/>
        <v>0</v>
      </c>
      <c r="AS336" s="18">
        <f t="shared" ca="1" si="186"/>
        <v>0</v>
      </c>
      <c r="AT336" s="18">
        <f t="shared" ca="1" si="186"/>
        <v>0</v>
      </c>
      <c r="AU336" s="18">
        <f t="shared" ca="1" si="186"/>
        <v>0</v>
      </c>
      <c r="AV336" s="18">
        <f t="shared" ca="1" si="186"/>
        <v>0</v>
      </c>
      <c r="AW336" s="18">
        <f t="shared" ca="1" si="186"/>
        <v>0</v>
      </c>
      <c r="AX336" s="18">
        <f t="shared" ca="1" si="186"/>
        <v>0</v>
      </c>
      <c r="AY336" s="18">
        <f t="shared" ca="1" si="187"/>
        <v>0</v>
      </c>
      <c r="AZ336" s="18">
        <f t="shared" ca="1" si="187"/>
        <v>0</v>
      </c>
      <c r="BA336" s="18">
        <f t="shared" ca="1" si="187"/>
        <v>0</v>
      </c>
      <c r="BB336" s="18">
        <f t="shared" ca="1" si="187"/>
        <v>0</v>
      </c>
      <c r="BC336" s="18">
        <f t="shared" ca="1" si="187"/>
        <v>0</v>
      </c>
      <c r="BD336" s="18">
        <f t="shared" ca="1" si="187"/>
        <v>0</v>
      </c>
      <c r="BE336" s="18">
        <f t="shared" ca="1" si="187"/>
        <v>0</v>
      </c>
      <c r="BF336" s="18">
        <f t="shared" ca="1" si="187"/>
        <v>0</v>
      </c>
      <c r="BG336" s="18">
        <f t="shared" ca="1" si="187"/>
        <v>0</v>
      </c>
      <c r="BH336" s="18">
        <f t="shared" ca="1" si="187"/>
        <v>0</v>
      </c>
      <c r="BI336" s="18">
        <f t="shared" ca="1" si="187"/>
        <v>0</v>
      </c>
    </row>
    <row r="337" spans="8:61" x14ac:dyDescent="0.35">
      <c r="H337" s="2" t="str">
        <f t="shared" si="161"/>
        <v>ON_Storage</v>
      </c>
      <c r="I337">
        <f t="shared" si="160"/>
        <v>7</v>
      </c>
      <c r="J337">
        <f t="shared" si="162"/>
        <v>2</v>
      </c>
      <c r="K337" s="18">
        <f t="shared" ca="1" si="183"/>
        <v>7.3735537146164834E-2</v>
      </c>
      <c r="L337" s="18">
        <f t="shared" ca="1" si="183"/>
        <v>8.070738458111143E-2</v>
      </c>
      <c r="M337" s="18">
        <f t="shared" ca="1" si="183"/>
        <v>8.504093403589999E-2</v>
      </c>
      <c r="N337" s="18">
        <f t="shared" ca="1" si="183"/>
        <v>0</v>
      </c>
      <c r="O337" s="18">
        <f t="shared" ca="1" si="183"/>
        <v>0</v>
      </c>
      <c r="P337" s="18">
        <f t="shared" ca="1" si="183"/>
        <v>0</v>
      </c>
      <c r="Q337" s="18">
        <f t="shared" ca="1" si="183"/>
        <v>0</v>
      </c>
      <c r="R337" s="18">
        <f t="shared" ca="1" si="183"/>
        <v>0</v>
      </c>
      <c r="S337" s="18">
        <f t="shared" ca="1" si="183"/>
        <v>0</v>
      </c>
      <c r="T337" s="18">
        <f t="shared" ca="1" si="183"/>
        <v>0</v>
      </c>
      <c r="U337" s="18">
        <f t="shared" ca="1" si="184"/>
        <v>0</v>
      </c>
      <c r="V337" s="18">
        <f t="shared" ca="1" si="184"/>
        <v>0</v>
      </c>
      <c r="W337" s="18">
        <f t="shared" ca="1" si="184"/>
        <v>0</v>
      </c>
      <c r="X337" s="18">
        <f t="shared" ca="1" si="184"/>
        <v>0</v>
      </c>
      <c r="Y337" s="18">
        <f t="shared" ca="1" si="184"/>
        <v>0</v>
      </c>
      <c r="Z337" s="18">
        <f t="shared" ca="1" si="184"/>
        <v>0</v>
      </c>
      <c r="AA337" s="18">
        <f t="shared" ca="1" si="184"/>
        <v>0</v>
      </c>
      <c r="AB337" s="18">
        <f t="shared" ca="1" si="184"/>
        <v>0</v>
      </c>
      <c r="AC337" s="18">
        <f t="shared" ca="1" si="184"/>
        <v>0</v>
      </c>
      <c r="AD337" s="18">
        <f t="shared" ca="1" si="184"/>
        <v>0</v>
      </c>
      <c r="AE337" s="18">
        <f t="shared" ca="1" si="185"/>
        <v>0</v>
      </c>
      <c r="AF337" s="18">
        <f t="shared" ca="1" si="185"/>
        <v>0</v>
      </c>
      <c r="AG337" s="18">
        <f t="shared" ca="1" si="185"/>
        <v>0</v>
      </c>
      <c r="AH337" s="18">
        <f t="shared" ca="1" si="185"/>
        <v>0</v>
      </c>
      <c r="AI337" s="18">
        <f t="shared" ca="1" si="185"/>
        <v>0</v>
      </c>
      <c r="AJ337" s="18">
        <f t="shared" ca="1" si="185"/>
        <v>0</v>
      </c>
      <c r="AK337" s="18">
        <f t="shared" ca="1" si="185"/>
        <v>0</v>
      </c>
      <c r="AL337" s="18">
        <f t="shared" ca="1" si="185"/>
        <v>0</v>
      </c>
      <c r="AM337" s="18">
        <f t="shared" ca="1" si="185"/>
        <v>0</v>
      </c>
      <c r="AN337" s="18">
        <f t="shared" ca="1" si="185"/>
        <v>0</v>
      </c>
      <c r="AO337" s="18">
        <f t="shared" ca="1" si="186"/>
        <v>0</v>
      </c>
      <c r="AP337" s="18">
        <f t="shared" ca="1" si="186"/>
        <v>0</v>
      </c>
      <c r="AQ337" s="18">
        <f t="shared" ca="1" si="186"/>
        <v>0</v>
      </c>
      <c r="AR337" s="18">
        <f t="shared" ca="1" si="186"/>
        <v>0</v>
      </c>
      <c r="AS337" s="18">
        <f t="shared" ca="1" si="186"/>
        <v>0</v>
      </c>
      <c r="AT337" s="18">
        <f t="shared" ca="1" si="186"/>
        <v>0</v>
      </c>
      <c r="AU337" s="18">
        <f t="shared" ca="1" si="186"/>
        <v>0</v>
      </c>
      <c r="AV337" s="18">
        <f t="shared" ca="1" si="186"/>
        <v>0</v>
      </c>
      <c r="AW337" s="18">
        <f t="shared" ca="1" si="186"/>
        <v>0</v>
      </c>
      <c r="AX337" s="18">
        <f t="shared" ca="1" si="186"/>
        <v>0</v>
      </c>
      <c r="AY337" s="18">
        <f t="shared" ca="1" si="187"/>
        <v>0</v>
      </c>
      <c r="AZ337" s="18">
        <f t="shared" ca="1" si="187"/>
        <v>0</v>
      </c>
      <c r="BA337" s="18">
        <f t="shared" ca="1" si="187"/>
        <v>0</v>
      </c>
      <c r="BB337" s="18">
        <f t="shared" ca="1" si="187"/>
        <v>0</v>
      </c>
      <c r="BC337" s="18">
        <f t="shared" ca="1" si="187"/>
        <v>0</v>
      </c>
      <c r="BD337" s="18">
        <f t="shared" ca="1" si="187"/>
        <v>0</v>
      </c>
      <c r="BE337" s="18">
        <f t="shared" ca="1" si="187"/>
        <v>0</v>
      </c>
      <c r="BF337" s="18">
        <f t="shared" ca="1" si="187"/>
        <v>0</v>
      </c>
      <c r="BG337" s="18">
        <f t="shared" ca="1" si="187"/>
        <v>0</v>
      </c>
      <c r="BH337" s="18">
        <f t="shared" ca="1" si="187"/>
        <v>0</v>
      </c>
      <c r="BI337" s="18">
        <f t="shared" ca="1" si="187"/>
        <v>0</v>
      </c>
    </row>
    <row r="338" spans="8:61" x14ac:dyDescent="0.35">
      <c r="H338" s="2" t="str">
        <f t="shared" si="161"/>
        <v>ON_Storage</v>
      </c>
      <c r="I338">
        <f t="shared" si="160"/>
        <v>7</v>
      </c>
      <c r="J338">
        <f t="shared" si="162"/>
        <v>3</v>
      </c>
      <c r="K338" s="18">
        <f t="shared" ca="1" si="183"/>
        <v>6.8548061419173578E-2</v>
      </c>
      <c r="L338" s="18">
        <f t="shared" ca="1" si="183"/>
        <v>7.3735537146164834E-2</v>
      </c>
      <c r="M338" s="18">
        <f t="shared" ca="1" si="183"/>
        <v>8.070738458111143E-2</v>
      </c>
      <c r="N338" s="18">
        <f t="shared" ca="1" si="183"/>
        <v>8.504093403589999E-2</v>
      </c>
      <c r="O338" s="18">
        <f t="shared" ca="1" si="183"/>
        <v>0</v>
      </c>
      <c r="P338" s="18">
        <f t="shared" ca="1" si="183"/>
        <v>0</v>
      </c>
      <c r="Q338" s="18">
        <f t="shared" ca="1" si="183"/>
        <v>0</v>
      </c>
      <c r="R338" s="18">
        <f t="shared" ca="1" si="183"/>
        <v>0</v>
      </c>
      <c r="S338" s="18">
        <f t="shared" ca="1" si="183"/>
        <v>0</v>
      </c>
      <c r="T338" s="18">
        <f t="shared" ca="1" si="183"/>
        <v>0</v>
      </c>
      <c r="U338" s="18">
        <f t="shared" ca="1" si="184"/>
        <v>0</v>
      </c>
      <c r="V338" s="18">
        <f t="shared" ca="1" si="184"/>
        <v>0</v>
      </c>
      <c r="W338" s="18">
        <f t="shared" ca="1" si="184"/>
        <v>0</v>
      </c>
      <c r="X338" s="18">
        <f t="shared" ca="1" si="184"/>
        <v>0</v>
      </c>
      <c r="Y338" s="18">
        <f t="shared" ca="1" si="184"/>
        <v>0</v>
      </c>
      <c r="Z338" s="18">
        <f t="shared" ca="1" si="184"/>
        <v>0</v>
      </c>
      <c r="AA338" s="18">
        <f t="shared" ca="1" si="184"/>
        <v>0</v>
      </c>
      <c r="AB338" s="18">
        <f t="shared" ca="1" si="184"/>
        <v>0</v>
      </c>
      <c r="AC338" s="18">
        <f t="shared" ca="1" si="184"/>
        <v>0</v>
      </c>
      <c r="AD338" s="18">
        <f t="shared" ca="1" si="184"/>
        <v>0</v>
      </c>
      <c r="AE338" s="18">
        <f t="shared" ca="1" si="185"/>
        <v>0</v>
      </c>
      <c r="AF338" s="18">
        <f t="shared" ca="1" si="185"/>
        <v>0</v>
      </c>
      <c r="AG338" s="18">
        <f t="shared" ca="1" si="185"/>
        <v>0</v>
      </c>
      <c r="AH338" s="18">
        <f t="shared" ca="1" si="185"/>
        <v>0</v>
      </c>
      <c r="AI338" s="18">
        <f t="shared" ca="1" si="185"/>
        <v>0</v>
      </c>
      <c r="AJ338" s="18">
        <f t="shared" ca="1" si="185"/>
        <v>0</v>
      </c>
      <c r="AK338" s="18">
        <f t="shared" ca="1" si="185"/>
        <v>0</v>
      </c>
      <c r="AL338" s="18">
        <f t="shared" ca="1" si="185"/>
        <v>0</v>
      </c>
      <c r="AM338" s="18">
        <f t="shared" ca="1" si="185"/>
        <v>0</v>
      </c>
      <c r="AN338" s="18">
        <f t="shared" ca="1" si="185"/>
        <v>0</v>
      </c>
      <c r="AO338" s="18">
        <f t="shared" ca="1" si="186"/>
        <v>0</v>
      </c>
      <c r="AP338" s="18">
        <f t="shared" ca="1" si="186"/>
        <v>0</v>
      </c>
      <c r="AQ338" s="18">
        <f t="shared" ca="1" si="186"/>
        <v>0</v>
      </c>
      <c r="AR338" s="18">
        <f t="shared" ca="1" si="186"/>
        <v>0</v>
      </c>
      <c r="AS338" s="18">
        <f t="shared" ca="1" si="186"/>
        <v>0</v>
      </c>
      <c r="AT338" s="18">
        <f t="shared" ca="1" si="186"/>
        <v>0</v>
      </c>
      <c r="AU338" s="18">
        <f t="shared" ca="1" si="186"/>
        <v>0</v>
      </c>
      <c r="AV338" s="18">
        <f t="shared" ca="1" si="186"/>
        <v>0</v>
      </c>
      <c r="AW338" s="18">
        <f t="shared" ca="1" si="186"/>
        <v>0</v>
      </c>
      <c r="AX338" s="18">
        <f t="shared" ca="1" si="186"/>
        <v>0</v>
      </c>
      <c r="AY338" s="18">
        <f t="shared" ca="1" si="187"/>
        <v>0</v>
      </c>
      <c r="AZ338" s="18">
        <f t="shared" ca="1" si="187"/>
        <v>0</v>
      </c>
      <c r="BA338" s="18">
        <f t="shared" ca="1" si="187"/>
        <v>0</v>
      </c>
      <c r="BB338" s="18">
        <f t="shared" ca="1" si="187"/>
        <v>0</v>
      </c>
      <c r="BC338" s="18">
        <f t="shared" ca="1" si="187"/>
        <v>0</v>
      </c>
      <c r="BD338" s="18">
        <f t="shared" ca="1" si="187"/>
        <v>0</v>
      </c>
      <c r="BE338" s="18">
        <f t="shared" ca="1" si="187"/>
        <v>0</v>
      </c>
      <c r="BF338" s="18">
        <f t="shared" ca="1" si="187"/>
        <v>0</v>
      </c>
      <c r="BG338" s="18">
        <f t="shared" ca="1" si="187"/>
        <v>0</v>
      </c>
      <c r="BH338" s="18">
        <f t="shared" ca="1" si="187"/>
        <v>0</v>
      </c>
      <c r="BI338" s="18">
        <f t="shared" ca="1" si="187"/>
        <v>0</v>
      </c>
    </row>
    <row r="339" spans="8:61" x14ac:dyDescent="0.35">
      <c r="H339" s="2" t="str">
        <f t="shared" si="161"/>
        <v>ON_Storage</v>
      </c>
      <c r="I339">
        <f t="shared" si="160"/>
        <v>7</v>
      </c>
      <c r="J339">
        <f t="shared" si="162"/>
        <v>4</v>
      </c>
      <c r="K339" s="18">
        <f t="shared" ref="K339:T348" ca="1" si="188">IF(K$28&gt;$J339,0,OFFSET($K$2,$I339,$J339-K$28))</f>
        <v>6.4029725082665565E-2</v>
      </c>
      <c r="L339" s="18">
        <f t="shared" ca="1" si="188"/>
        <v>6.8548061419173578E-2</v>
      </c>
      <c r="M339" s="18">
        <f t="shared" ca="1" si="188"/>
        <v>7.3735537146164834E-2</v>
      </c>
      <c r="N339" s="18">
        <f t="shared" ca="1" si="188"/>
        <v>8.070738458111143E-2</v>
      </c>
      <c r="O339" s="18">
        <f t="shared" ca="1" si="188"/>
        <v>8.504093403589999E-2</v>
      </c>
      <c r="P339" s="18">
        <f t="shared" ca="1" si="188"/>
        <v>0</v>
      </c>
      <c r="Q339" s="18">
        <f t="shared" ca="1" si="188"/>
        <v>0</v>
      </c>
      <c r="R339" s="18">
        <f t="shared" ca="1" si="188"/>
        <v>0</v>
      </c>
      <c r="S339" s="18">
        <f t="shared" ca="1" si="188"/>
        <v>0</v>
      </c>
      <c r="T339" s="18">
        <f t="shared" ca="1" si="188"/>
        <v>0</v>
      </c>
      <c r="U339" s="18">
        <f t="shared" ref="U339:AD348" ca="1" si="189">IF(U$28&gt;$J339,0,OFFSET($K$2,$I339,$J339-U$28))</f>
        <v>0</v>
      </c>
      <c r="V339" s="18">
        <f t="shared" ca="1" si="189"/>
        <v>0</v>
      </c>
      <c r="W339" s="18">
        <f t="shared" ca="1" si="189"/>
        <v>0</v>
      </c>
      <c r="X339" s="18">
        <f t="shared" ca="1" si="189"/>
        <v>0</v>
      </c>
      <c r="Y339" s="18">
        <f t="shared" ca="1" si="189"/>
        <v>0</v>
      </c>
      <c r="Z339" s="18">
        <f t="shared" ca="1" si="189"/>
        <v>0</v>
      </c>
      <c r="AA339" s="18">
        <f t="shared" ca="1" si="189"/>
        <v>0</v>
      </c>
      <c r="AB339" s="18">
        <f t="shared" ca="1" si="189"/>
        <v>0</v>
      </c>
      <c r="AC339" s="18">
        <f t="shared" ca="1" si="189"/>
        <v>0</v>
      </c>
      <c r="AD339" s="18">
        <f t="shared" ca="1" si="189"/>
        <v>0</v>
      </c>
      <c r="AE339" s="18">
        <f t="shared" ref="AE339:AN348" ca="1" si="190">IF(AE$28&gt;$J339,0,OFFSET($K$2,$I339,$J339-AE$28))</f>
        <v>0</v>
      </c>
      <c r="AF339" s="18">
        <f t="shared" ca="1" si="190"/>
        <v>0</v>
      </c>
      <c r="AG339" s="18">
        <f t="shared" ca="1" si="190"/>
        <v>0</v>
      </c>
      <c r="AH339" s="18">
        <f t="shared" ca="1" si="190"/>
        <v>0</v>
      </c>
      <c r="AI339" s="18">
        <f t="shared" ca="1" si="190"/>
        <v>0</v>
      </c>
      <c r="AJ339" s="18">
        <f t="shared" ca="1" si="190"/>
        <v>0</v>
      </c>
      <c r="AK339" s="18">
        <f t="shared" ca="1" si="190"/>
        <v>0</v>
      </c>
      <c r="AL339" s="18">
        <f t="shared" ca="1" si="190"/>
        <v>0</v>
      </c>
      <c r="AM339" s="18">
        <f t="shared" ca="1" si="190"/>
        <v>0</v>
      </c>
      <c r="AN339" s="18">
        <f t="shared" ca="1" si="190"/>
        <v>0</v>
      </c>
      <c r="AO339" s="18">
        <f t="shared" ref="AO339:AX348" ca="1" si="191">IF(AO$28&gt;$J339,0,OFFSET($K$2,$I339,$J339-AO$28))</f>
        <v>0</v>
      </c>
      <c r="AP339" s="18">
        <f t="shared" ca="1" si="191"/>
        <v>0</v>
      </c>
      <c r="AQ339" s="18">
        <f t="shared" ca="1" si="191"/>
        <v>0</v>
      </c>
      <c r="AR339" s="18">
        <f t="shared" ca="1" si="191"/>
        <v>0</v>
      </c>
      <c r="AS339" s="18">
        <f t="shared" ca="1" si="191"/>
        <v>0</v>
      </c>
      <c r="AT339" s="18">
        <f t="shared" ca="1" si="191"/>
        <v>0</v>
      </c>
      <c r="AU339" s="18">
        <f t="shared" ca="1" si="191"/>
        <v>0</v>
      </c>
      <c r="AV339" s="18">
        <f t="shared" ca="1" si="191"/>
        <v>0</v>
      </c>
      <c r="AW339" s="18">
        <f t="shared" ca="1" si="191"/>
        <v>0</v>
      </c>
      <c r="AX339" s="18">
        <f t="shared" ca="1" si="191"/>
        <v>0</v>
      </c>
      <c r="AY339" s="18">
        <f t="shared" ref="AY339:BI348" ca="1" si="192">IF(AY$28&gt;$J339,0,OFFSET($K$2,$I339,$J339-AY$28))</f>
        <v>0</v>
      </c>
      <c r="AZ339" s="18">
        <f t="shared" ca="1" si="192"/>
        <v>0</v>
      </c>
      <c r="BA339" s="18">
        <f t="shared" ca="1" si="192"/>
        <v>0</v>
      </c>
      <c r="BB339" s="18">
        <f t="shared" ca="1" si="192"/>
        <v>0</v>
      </c>
      <c r="BC339" s="18">
        <f t="shared" ca="1" si="192"/>
        <v>0</v>
      </c>
      <c r="BD339" s="18">
        <f t="shared" ca="1" si="192"/>
        <v>0</v>
      </c>
      <c r="BE339" s="18">
        <f t="shared" ca="1" si="192"/>
        <v>0</v>
      </c>
      <c r="BF339" s="18">
        <f t="shared" ca="1" si="192"/>
        <v>0</v>
      </c>
      <c r="BG339" s="18">
        <f t="shared" ca="1" si="192"/>
        <v>0</v>
      </c>
      <c r="BH339" s="18">
        <f t="shared" ca="1" si="192"/>
        <v>0</v>
      </c>
      <c r="BI339" s="18">
        <f t="shared" ca="1" si="192"/>
        <v>0</v>
      </c>
    </row>
    <row r="340" spans="8:61" x14ac:dyDescent="0.35">
      <c r="H340" s="2" t="str">
        <f t="shared" si="161"/>
        <v>ON_Storage</v>
      </c>
      <c r="I340">
        <f t="shared" si="160"/>
        <v>7</v>
      </c>
      <c r="J340">
        <f t="shared" si="162"/>
        <v>5</v>
      </c>
      <c r="K340" s="18">
        <f t="shared" ca="1" si="188"/>
        <v>6.0013243289019955E-2</v>
      </c>
      <c r="L340" s="18">
        <f t="shared" ca="1" si="188"/>
        <v>6.4029725082665565E-2</v>
      </c>
      <c r="M340" s="18">
        <f t="shared" ca="1" si="188"/>
        <v>6.8548061419173578E-2</v>
      </c>
      <c r="N340" s="18">
        <f t="shared" ca="1" si="188"/>
        <v>7.3735537146164834E-2</v>
      </c>
      <c r="O340" s="18">
        <f t="shared" ca="1" si="188"/>
        <v>8.070738458111143E-2</v>
      </c>
      <c r="P340" s="18">
        <f t="shared" ca="1" si="188"/>
        <v>8.504093403589999E-2</v>
      </c>
      <c r="Q340" s="18">
        <f t="shared" ca="1" si="188"/>
        <v>0</v>
      </c>
      <c r="R340" s="18">
        <f t="shared" ca="1" si="188"/>
        <v>0</v>
      </c>
      <c r="S340" s="18">
        <f t="shared" ca="1" si="188"/>
        <v>0</v>
      </c>
      <c r="T340" s="18">
        <f t="shared" ca="1" si="188"/>
        <v>0</v>
      </c>
      <c r="U340" s="18">
        <f t="shared" ca="1" si="189"/>
        <v>0</v>
      </c>
      <c r="V340" s="18">
        <f t="shared" ca="1" si="189"/>
        <v>0</v>
      </c>
      <c r="W340" s="18">
        <f t="shared" ca="1" si="189"/>
        <v>0</v>
      </c>
      <c r="X340" s="18">
        <f t="shared" ca="1" si="189"/>
        <v>0</v>
      </c>
      <c r="Y340" s="18">
        <f t="shared" ca="1" si="189"/>
        <v>0</v>
      </c>
      <c r="Z340" s="18">
        <f t="shared" ca="1" si="189"/>
        <v>0</v>
      </c>
      <c r="AA340" s="18">
        <f t="shared" ca="1" si="189"/>
        <v>0</v>
      </c>
      <c r="AB340" s="18">
        <f t="shared" ca="1" si="189"/>
        <v>0</v>
      </c>
      <c r="AC340" s="18">
        <f t="shared" ca="1" si="189"/>
        <v>0</v>
      </c>
      <c r="AD340" s="18">
        <f t="shared" ca="1" si="189"/>
        <v>0</v>
      </c>
      <c r="AE340" s="18">
        <f t="shared" ca="1" si="190"/>
        <v>0</v>
      </c>
      <c r="AF340" s="18">
        <f t="shared" ca="1" si="190"/>
        <v>0</v>
      </c>
      <c r="AG340" s="18">
        <f t="shared" ca="1" si="190"/>
        <v>0</v>
      </c>
      <c r="AH340" s="18">
        <f t="shared" ca="1" si="190"/>
        <v>0</v>
      </c>
      <c r="AI340" s="18">
        <f t="shared" ca="1" si="190"/>
        <v>0</v>
      </c>
      <c r="AJ340" s="18">
        <f t="shared" ca="1" si="190"/>
        <v>0</v>
      </c>
      <c r="AK340" s="18">
        <f t="shared" ca="1" si="190"/>
        <v>0</v>
      </c>
      <c r="AL340" s="18">
        <f t="shared" ca="1" si="190"/>
        <v>0</v>
      </c>
      <c r="AM340" s="18">
        <f t="shared" ca="1" si="190"/>
        <v>0</v>
      </c>
      <c r="AN340" s="18">
        <f t="shared" ca="1" si="190"/>
        <v>0</v>
      </c>
      <c r="AO340" s="18">
        <f t="shared" ca="1" si="191"/>
        <v>0</v>
      </c>
      <c r="AP340" s="18">
        <f t="shared" ca="1" si="191"/>
        <v>0</v>
      </c>
      <c r="AQ340" s="18">
        <f t="shared" ca="1" si="191"/>
        <v>0</v>
      </c>
      <c r="AR340" s="18">
        <f t="shared" ca="1" si="191"/>
        <v>0</v>
      </c>
      <c r="AS340" s="18">
        <f t="shared" ca="1" si="191"/>
        <v>0</v>
      </c>
      <c r="AT340" s="18">
        <f t="shared" ca="1" si="191"/>
        <v>0</v>
      </c>
      <c r="AU340" s="18">
        <f t="shared" ca="1" si="191"/>
        <v>0</v>
      </c>
      <c r="AV340" s="18">
        <f t="shared" ca="1" si="191"/>
        <v>0</v>
      </c>
      <c r="AW340" s="18">
        <f t="shared" ca="1" si="191"/>
        <v>0</v>
      </c>
      <c r="AX340" s="18">
        <f t="shared" ca="1" si="191"/>
        <v>0</v>
      </c>
      <c r="AY340" s="18">
        <f t="shared" ca="1" si="192"/>
        <v>0</v>
      </c>
      <c r="AZ340" s="18">
        <f t="shared" ca="1" si="192"/>
        <v>0</v>
      </c>
      <c r="BA340" s="18">
        <f t="shared" ca="1" si="192"/>
        <v>0</v>
      </c>
      <c r="BB340" s="18">
        <f t="shared" ca="1" si="192"/>
        <v>0</v>
      </c>
      <c r="BC340" s="18">
        <f t="shared" ca="1" si="192"/>
        <v>0</v>
      </c>
      <c r="BD340" s="18">
        <f t="shared" ca="1" si="192"/>
        <v>0</v>
      </c>
      <c r="BE340" s="18">
        <f t="shared" ca="1" si="192"/>
        <v>0</v>
      </c>
      <c r="BF340" s="18">
        <f t="shared" ca="1" si="192"/>
        <v>0</v>
      </c>
      <c r="BG340" s="18">
        <f t="shared" ca="1" si="192"/>
        <v>0</v>
      </c>
      <c r="BH340" s="18">
        <f t="shared" ca="1" si="192"/>
        <v>0</v>
      </c>
      <c r="BI340" s="18">
        <f t="shared" ca="1" si="192"/>
        <v>0</v>
      </c>
    </row>
    <row r="341" spans="8:61" x14ac:dyDescent="0.35">
      <c r="H341" s="2" t="str">
        <f t="shared" si="161"/>
        <v>ON_Storage</v>
      </c>
      <c r="I341">
        <f t="shared" si="160"/>
        <v>7</v>
      </c>
      <c r="J341">
        <f t="shared" si="162"/>
        <v>6</v>
      </c>
      <c r="K341" s="18">
        <f t="shared" ca="1" si="188"/>
        <v>5.7000470581099201E-2</v>
      </c>
      <c r="L341" s="18">
        <f t="shared" ca="1" si="188"/>
        <v>6.0013243289019955E-2</v>
      </c>
      <c r="M341" s="18">
        <f t="shared" ca="1" si="188"/>
        <v>6.4029725082665565E-2</v>
      </c>
      <c r="N341" s="18">
        <f t="shared" ca="1" si="188"/>
        <v>6.8548061419173578E-2</v>
      </c>
      <c r="O341" s="18">
        <f t="shared" ca="1" si="188"/>
        <v>7.3735537146164834E-2</v>
      </c>
      <c r="P341" s="18">
        <f t="shared" ca="1" si="188"/>
        <v>8.070738458111143E-2</v>
      </c>
      <c r="Q341" s="18">
        <f t="shared" ca="1" si="188"/>
        <v>8.504093403589999E-2</v>
      </c>
      <c r="R341" s="18">
        <f t="shared" ca="1" si="188"/>
        <v>0</v>
      </c>
      <c r="S341" s="18">
        <f t="shared" ca="1" si="188"/>
        <v>0</v>
      </c>
      <c r="T341" s="18">
        <f t="shared" ca="1" si="188"/>
        <v>0</v>
      </c>
      <c r="U341" s="18">
        <f t="shared" ca="1" si="189"/>
        <v>0</v>
      </c>
      <c r="V341" s="18">
        <f t="shared" ca="1" si="189"/>
        <v>0</v>
      </c>
      <c r="W341" s="18">
        <f t="shared" ca="1" si="189"/>
        <v>0</v>
      </c>
      <c r="X341" s="18">
        <f t="shared" ca="1" si="189"/>
        <v>0</v>
      </c>
      <c r="Y341" s="18">
        <f t="shared" ca="1" si="189"/>
        <v>0</v>
      </c>
      <c r="Z341" s="18">
        <f t="shared" ca="1" si="189"/>
        <v>0</v>
      </c>
      <c r="AA341" s="18">
        <f t="shared" ca="1" si="189"/>
        <v>0</v>
      </c>
      <c r="AB341" s="18">
        <f t="shared" ca="1" si="189"/>
        <v>0</v>
      </c>
      <c r="AC341" s="18">
        <f t="shared" ca="1" si="189"/>
        <v>0</v>
      </c>
      <c r="AD341" s="18">
        <f t="shared" ca="1" si="189"/>
        <v>0</v>
      </c>
      <c r="AE341" s="18">
        <f t="shared" ca="1" si="190"/>
        <v>0</v>
      </c>
      <c r="AF341" s="18">
        <f t="shared" ca="1" si="190"/>
        <v>0</v>
      </c>
      <c r="AG341" s="18">
        <f t="shared" ca="1" si="190"/>
        <v>0</v>
      </c>
      <c r="AH341" s="18">
        <f t="shared" ca="1" si="190"/>
        <v>0</v>
      </c>
      <c r="AI341" s="18">
        <f t="shared" ca="1" si="190"/>
        <v>0</v>
      </c>
      <c r="AJ341" s="18">
        <f t="shared" ca="1" si="190"/>
        <v>0</v>
      </c>
      <c r="AK341" s="18">
        <f t="shared" ca="1" si="190"/>
        <v>0</v>
      </c>
      <c r="AL341" s="18">
        <f t="shared" ca="1" si="190"/>
        <v>0</v>
      </c>
      <c r="AM341" s="18">
        <f t="shared" ca="1" si="190"/>
        <v>0</v>
      </c>
      <c r="AN341" s="18">
        <f t="shared" ca="1" si="190"/>
        <v>0</v>
      </c>
      <c r="AO341" s="18">
        <f t="shared" ca="1" si="191"/>
        <v>0</v>
      </c>
      <c r="AP341" s="18">
        <f t="shared" ca="1" si="191"/>
        <v>0</v>
      </c>
      <c r="AQ341" s="18">
        <f t="shared" ca="1" si="191"/>
        <v>0</v>
      </c>
      <c r="AR341" s="18">
        <f t="shared" ca="1" si="191"/>
        <v>0</v>
      </c>
      <c r="AS341" s="18">
        <f t="shared" ca="1" si="191"/>
        <v>0</v>
      </c>
      <c r="AT341" s="18">
        <f t="shared" ca="1" si="191"/>
        <v>0</v>
      </c>
      <c r="AU341" s="18">
        <f t="shared" ca="1" si="191"/>
        <v>0</v>
      </c>
      <c r="AV341" s="18">
        <f t="shared" ca="1" si="191"/>
        <v>0</v>
      </c>
      <c r="AW341" s="18">
        <f t="shared" ca="1" si="191"/>
        <v>0</v>
      </c>
      <c r="AX341" s="18">
        <f t="shared" ca="1" si="191"/>
        <v>0</v>
      </c>
      <c r="AY341" s="18">
        <f t="shared" ca="1" si="192"/>
        <v>0</v>
      </c>
      <c r="AZ341" s="18">
        <f t="shared" ca="1" si="192"/>
        <v>0</v>
      </c>
      <c r="BA341" s="18">
        <f t="shared" ca="1" si="192"/>
        <v>0</v>
      </c>
      <c r="BB341" s="18">
        <f t="shared" ca="1" si="192"/>
        <v>0</v>
      </c>
      <c r="BC341" s="18">
        <f t="shared" ca="1" si="192"/>
        <v>0</v>
      </c>
      <c r="BD341" s="18">
        <f t="shared" ca="1" si="192"/>
        <v>0</v>
      </c>
      <c r="BE341" s="18">
        <f t="shared" ca="1" si="192"/>
        <v>0</v>
      </c>
      <c r="BF341" s="18">
        <f t="shared" ca="1" si="192"/>
        <v>0</v>
      </c>
      <c r="BG341" s="18">
        <f t="shared" ca="1" si="192"/>
        <v>0</v>
      </c>
      <c r="BH341" s="18">
        <f t="shared" ca="1" si="192"/>
        <v>0</v>
      </c>
      <c r="BI341" s="18">
        <f t="shared" ca="1" si="192"/>
        <v>0</v>
      </c>
    </row>
    <row r="342" spans="8:61" x14ac:dyDescent="0.35">
      <c r="H342" s="2" t="str">
        <f t="shared" si="161"/>
        <v>ON_Storage</v>
      </c>
      <c r="I342">
        <f t="shared" si="160"/>
        <v>7</v>
      </c>
      <c r="J342">
        <f t="shared" si="162"/>
        <v>7</v>
      </c>
      <c r="K342" s="18">
        <f t="shared" ca="1" si="188"/>
        <v>5.44895524160409E-2</v>
      </c>
      <c r="L342" s="18">
        <f t="shared" ca="1" si="188"/>
        <v>5.7000470581099201E-2</v>
      </c>
      <c r="M342" s="18">
        <f t="shared" ca="1" si="188"/>
        <v>6.0013243289019955E-2</v>
      </c>
      <c r="N342" s="18">
        <f t="shared" ca="1" si="188"/>
        <v>6.4029725082665565E-2</v>
      </c>
      <c r="O342" s="18">
        <f t="shared" ca="1" si="188"/>
        <v>6.8548061419173578E-2</v>
      </c>
      <c r="P342" s="18">
        <f t="shared" ca="1" si="188"/>
        <v>7.3735537146164834E-2</v>
      </c>
      <c r="Q342" s="18">
        <f t="shared" ca="1" si="188"/>
        <v>8.070738458111143E-2</v>
      </c>
      <c r="R342" s="18">
        <f t="shared" ca="1" si="188"/>
        <v>8.504093403589999E-2</v>
      </c>
      <c r="S342" s="18">
        <f t="shared" ca="1" si="188"/>
        <v>0</v>
      </c>
      <c r="T342" s="18">
        <f t="shared" ca="1" si="188"/>
        <v>0</v>
      </c>
      <c r="U342" s="18">
        <f t="shared" ca="1" si="189"/>
        <v>0</v>
      </c>
      <c r="V342" s="18">
        <f t="shared" ca="1" si="189"/>
        <v>0</v>
      </c>
      <c r="W342" s="18">
        <f t="shared" ca="1" si="189"/>
        <v>0</v>
      </c>
      <c r="X342" s="18">
        <f t="shared" ca="1" si="189"/>
        <v>0</v>
      </c>
      <c r="Y342" s="18">
        <f t="shared" ca="1" si="189"/>
        <v>0</v>
      </c>
      <c r="Z342" s="18">
        <f t="shared" ca="1" si="189"/>
        <v>0</v>
      </c>
      <c r="AA342" s="18">
        <f t="shared" ca="1" si="189"/>
        <v>0</v>
      </c>
      <c r="AB342" s="18">
        <f t="shared" ca="1" si="189"/>
        <v>0</v>
      </c>
      <c r="AC342" s="18">
        <f t="shared" ca="1" si="189"/>
        <v>0</v>
      </c>
      <c r="AD342" s="18">
        <f t="shared" ca="1" si="189"/>
        <v>0</v>
      </c>
      <c r="AE342" s="18">
        <f t="shared" ca="1" si="190"/>
        <v>0</v>
      </c>
      <c r="AF342" s="18">
        <f t="shared" ca="1" si="190"/>
        <v>0</v>
      </c>
      <c r="AG342" s="18">
        <f t="shared" ca="1" si="190"/>
        <v>0</v>
      </c>
      <c r="AH342" s="18">
        <f t="shared" ca="1" si="190"/>
        <v>0</v>
      </c>
      <c r="AI342" s="18">
        <f t="shared" ca="1" si="190"/>
        <v>0</v>
      </c>
      <c r="AJ342" s="18">
        <f t="shared" ca="1" si="190"/>
        <v>0</v>
      </c>
      <c r="AK342" s="18">
        <f t="shared" ca="1" si="190"/>
        <v>0</v>
      </c>
      <c r="AL342" s="18">
        <f t="shared" ca="1" si="190"/>
        <v>0</v>
      </c>
      <c r="AM342" s="18">
        <f t="shared" ca="1" si="190"/>
        <v>0</v>
      </c>
      <c r="AN342" s="18">
        <f t="shared" ca="1" si="190"/>
        <v>0</v>
      </c>
      <c r="AO342" s="18">
        <f t="shared" ca="1" si="191"/>
        <v>0</v>
      </c>
      <c r="AP342" s="18">
        <f t="shared" ca="1" si="191"/>
        <v>0</v>
      </c>
      <c r="AQ342" s="18">
        <f t="shared" ca="1" si="191"/>
        <v>0</v>
      </c>
      <c r="AR342" s="18">
        <f t="shared" ca="1" si="191"/>
        <v>0</v>
      </c>
      <c r="AS342" s="18">
        <f t="shared" ca="1" si="191"/>
        <v>0</v>
      </c>
      <c r="AT342" s="18">
        <f t="shared" ca="1" si="191"/>
        <v>0</v>
      </c>
      <c r="AU342" s="18">
        <f t="shared" ca="1" si="191"/>
        <v>0</v>
      </c>
      <c r="AV342" s="18">
        <f t="shared" ca="1" si="191"/>
        <v>0</v>
      </c>
      <c r="AW342" s="18">
        <f t="shared" ca="1" si="191"/>
        <v>0</v>
      </c>
      <c r="AX342" s="18">
        <f t="shared" ca="1" si="191"/>
        <v>0</v>
      </c>
      <c r="AY342" s="18">
        <f t="shared" ca="1" si="192"/>
        <v>0</v>
      </c>
      <c r="AZ342" s="18">
        <f t="shared" ca="1" si="192"/>
        <v>0</v>
      </c>
      <c r="BA342" s="18">
        <f t="shared" ca="1" si="192"/>
        <v>0</v>
      </c>
      <c r="BB342" s="18">
        <f t="shared" ca="1" si="192"/>
        <v>0</v>
      </c>
      <c r="BC342" s="18">
        <f t="shared" ca="1" si="192"/>
        <v>0</v>
      </c>
      <c r="BD342" s="18">
        <f t="shared" ca="1" si="192"/>
        <v>0</v>
      </c>
      <c r="BE342" s="18">
        <f t="shared" ca="1" si="192"/>
        <v>0</v>
      </c>
      <c r="BF342" s="18">
        <f t="shared" ca="1" si="192"/>
        <v>0</v>
      </c>
      <c r="BG342" s="18">
        <f t="shared" ca="1" si="192"/>
        <v>0</v>
      </c>
      <c r="BH342" s="18">
        <f t="shared" ca="1" si="192"/>
        <v>0</v>
      </c>
      <c r="BI342" s="18">
        <f t="shared" ca="1" si="192"/>
        <v>0</v>
      </c>
    </row>
    <row r="343" spans="8:61" x14ac:dyDescent="0.35">
      <c r="H343" s="2" t="str">
        <f t="shared" si="161"/>
        <v>ON_Storage</v>
      </c>
      <c r="I343">
        <f t="shared" si="160"/>
        <v>7</v>
      </c>
      <c r="J343">
        <f t="shared" si="162"/>
        <v>8</v>
      </c>
      <c r="K343" s="18">
        <f t="shared" ca="1" si="188"/>
        <v>5.1978634250982578E-2</v>
      </c>
      <c r="L343" s="18">
        <f t="shared" ca="1" si="188"/>
        <v>5.44895524160409E-2</v>
      </c>
      <c r="M343" s="18">
        <f t="shared" ca="1" si="188"/>
        <v>5.7000470581099201E-2</v>
      </c>
      <c r="N343" s="18">
        <f t="shared" ca="1" si="188"/>
        <v>6.0013243289019955E-2</v>
      </c>
      <c r="O343" s="18">
        <f t="shared" ca="1" si="188"/>
        <v>6.4029725082665565E-2</v>
      </c>
      <c r="P343" s="18">
        <f t="shared" ca="1" si="188"/>
        <v>6.8548061419173578E-2</v>
      </c>
      <c r="Q343" s="18">
        <f t="shared" ca="1" si="188"/>
        <v>7.3735537146164834E-2</v>
      </c>
      <c r="R343" s="18">
        <f t="shared" ca="1" si="188"/>
        <v>8.070738458111143E-2</v>
      </c>
      <c r="S343" s="18">
        <f t="shared" ca="1" si="188"/>
        <v>8.504093403589999E-2</v>
      </c>
      <c r="T343" s="18">
        <f t="shared" ca="1" si="188"/>
        <v>0</v>
      </c>
      <c r="U343" s="18">
        <f t="shared" ca="1" si="189"/>
        <v>0</v>
      </c>
      <c r="V343" s="18">
        <f t="shared" ca="1" si="189"/>
        <v>0</v>
      </c>
      <c r="W343" s="18">
        <f t="shared" ca="1" si="189"/>
        <v>0</v>
      </c>
      <c r="X343" s="18">
        <f t="shared" ca="1" si="189"/>
        <v>0</v>
      </c>
      <c r="Y343" s="18">
        <f t="shared" ca="1" si="189"/>
        <v>0</v>
      </c>
      <c r="Z343" s="18">
        <f t="shared" ca="1" si="189"/>
        <v>0</v>
      </c>
      <c r="AA343" s="18">
        <f t="shared" ca="1" si="189"/>
        <v>0</v>
      </c>
      <c r="AB343" s="18">
        <f t="shared" ca="1" si="189"/>
        <v>0</v>
      </c>
      <c r="AC343" s="18">
        <f t="shared" ca="1" si="189"/>
        <v>0</v>
      </c>
      <c r="AD343" s="18">
        <f t="shared" ca="1" si="189"/>
        <v>0</v>
      </c>
      <c r="AE343" s="18">
        <f t="shared" ca="1" si="190"/>
        <v>0</v>
      </c>
      <c r="AF343" s="18">
        <f t="shared" ca="1" si="190"/>
        <v>0</v>
      </c>
      <c r="AG343" s="18">
        <f t="shared" ca="1" si="190"/>
        <v>0</v>
      </c>
      <c r="AH343" s="18">
        <f t="shared" ca="1" si="190"/>
        <v>0</v>
      </c>
      <c r="AI343" s="18">
        <f t="shared" ca="1" si="190"/>
        <v>0</v>
      </c>
      <c r="AJ343" s="18">
        <f t="shared" ca="1" si="190"/>
        <v>0</v>
      </c>
      <c r="AK343" s="18">
        <f t="shared" ca="1" si="190"/>
        <v>0</v>
      </c>
      <c r="AL343" s="18">
        <f t="shared" ca="1" si="190"/>
        <v>0</v>
      </c>
      <c r="AM343" s="18">
        <f t="shared" ca="1" si="190"/>
        <v>0</v>
      </c>
      <c r="AN343" s="18">
        <f t="shared" ca="1" si="190"/>
        <v>0</v>
      </c>
      <c r="AO343" s="18">
        <f t="shared" ca="1" si="191"/>
        <v>0</v>
      </c>
      <c r="AP343" s="18">
        <f t="shared" ca="1" si="191"/>
        <v>0</v>
      </c>
      <c r="AQ343" s="18">
        <f t="shared" ca="1" si="191"/>
        <v>0</v>
      </c>
      <c r="AR343" s="18">
        <f t="shared" ca="1" si="191"/>
        <v>0</v>
      </c>
      <c r="AS343" s="18">
        <f t="shared" ca="1" si="191"/>
        <v>0</v>
      </c>
      <c r="AT343" s="18">
        <f t="shared" ca="1" si="191"/>
        <v>0</v>
      </c>
      <c r="AU343" s="18">
        <f t="shared" ca="1" si="191"/>
        <v>0</v>
      </c>
      <c r="AV343" s="18">
        <f t="shared" ca="1" si="191"/>
        <v>0</v>
      </c>
      <c r="AW343" s="18">
        <f t="shared" ca="1" si="191"/>
        <v>0</v>
      </c>
      <c r="AX343" s="18">
        <f t="shared" ca="1" si="191"/>
        <v>0</v>
      </c>
      <c r="AY343" s="18">
        <f t="shared" ca="1" si="192"/>
        <v>0</v>
      </c>
      <c r="AZ343" s="18">
        <f t="shared" ca="1" si="192"/>
        <v>0</v>
      </c>
      <c r="BA343" s="18">
        <f t="shared" ca="1" si="192"/>
        <v>0</v>
      </c>
      <c r="BB343" s="18">
        <f t="shared" ca="1" si="192"/>
        <v>0</v>
      </c>
      <c r="BC343" s="18">
        <f t="shared" ca="1" si="192"/>
        <v>0</v>
      </c>
      <c r="BD343" s="18">
        <f t="shared" ca="1" si="192"/>
        <v>0</v>
      </c>
      <c r="BE343" s="18">
        <f t="shared" ca="1" si="192"/>
        <v>0</v>
      </c>
      <c r="BF343" s="18">
        <f t="shared" ca="1" si="192"/>
        <v>0</v>
      </c>
      <c r="BG343" s="18">
        <f t="shared" ca="1" si="192"/>
        <v>0</v>
      </c>
      <c r="BH343" s="18">
        <f t="shared" ca="1" si="192"/>
        <v>0</v>
      </c>
      <c r="BI343" s="18">
        <f t="shared" ca="1" si="192"/>
        <v>0</v>
      </c>
    </row>
    <row r="344" spans="8:61" x14ac:dyDescent="0.35">
      <c r="H344" s="2" t="str">
        <f t="shared" si="161"/>
        <v>ON_Storage</v>
      </c>
      <c r="I344">
        <f t="shared" ref="I344:I407" si="193">IF(J343=$I$26,I343+1,I343)</f>
        <v>7</v>
      </c>
      <c r="J344">
        <f t="shared" si="162"/>
        <v>9</v>
      </c>
      <c r="K344" s="18">
        <f t="shared" ca="1" si="188"/>
        <v>4.9467716085924256E-2</v>
      </c>
      <c r="L344" s="18">
        <f t="shared" ca="1" si="188"/>
        <v>5.1978634250982578E-2</v>
      </c>
      <c r="M344" s="18">
        <f t="shared" ca="1" si="188"/>
        <v>5.44895524160409E-2</v>
      </c>
      <c r="N344" s="18">
        <f t="shared" ca="1" si="188"/>
        <v>5.7000470581099201E-2</v>
      </c>
      <c r="O344" s="18">
        <f t="shared" ca="1" si="188"/>
        <v>6.0013243289019955E-2</v>
      </c>
      <c r="P344" s="18">
        <f t="shared" ca="1" si="188"/>
        <v>6.4029725082665565E-2</v>
      </c>
      <c r="Q344" s="18">
        <f t="shared" ca="1" si="188"/>
        <v>6.8548061419173578E-2</v>
      </c>
      <c r="R344" s="18">
        <f t="shared" ca="1" si="188"/>
        <v>7.3735537146164834E-2</v>
      </c>
      <c r="S344" s="18">
        <f t="shared" ca="1" si="188"/>
        <v>8.070738458111143E-2</v>
      </c>
      <c r="T344" s="18">
        <f t="shared" ca="1" si="188"/>
        <v>8.504093403589999E-2</v>
      </c>
      <c r="U344" s="18">
        <f t="shared" ca="1" si="189"/>
        <v>0</v>
      </c>
      <c r="V344" s="18">
        <f t="shared" ca="1" si="189"/>
        <v>0</v>
      </c>
      <c r="W344" s="18">
        <f t="shared" ca="1" si="189"/>
        <v>0</v>
      </c>
      <c r="X344" s="18">
        <f t="shared" ca="1" si="189"/>
        <v>0</v>
      </c>
      <c r="Y344" s="18">
        <f t="shared" ca="1" si="189"/>
        <v>0</v>
      </c>
      <c r="Z344" s="18">
        <f t="shared" ca="1" si="189"/>
        <v>0</v>
      </c>
      <c r="AA344" s="18">
        <f t="shared" ca="1" si="189"/>
        <v>0</v>
      </c>
      <c r="AB344" s="18">
        <f t="shared" ca="1" si="189"/>
        <v>0</v>
      </c>
      <c r="AC344" s="18">
        <f t="shared" ca="1" si="189"/>
        <v>0</v>
      </c>
      <c r="AD344" s="18">
        <f t="shared" ca="1" si="189"/>
        <v>0</v>
      </c>
      <c r="AE344" s="18">
        <f t="shared" ca="1" si="190"/>
        <v>0</v>
      </c>
      <c r="AF344" s="18">
        <f t="shared" ca="1" si="190"/>
        <v>0</v>
      </c>
      <c r="AG344" s="18">
        <f t="shared" ca="1" si="190"/>
        <v>0</v>
      </c>
      <c r="AH344" s="18">
        <f t="shared" ca="1" si="190"/>
        <v>0</v>
      </c>
      <c r="AI344" s="18">
        <f t="shared" ca="1" si="190"/>
        <v>0</v>
      </c>
      <c r="AJ344" s="18">
        <f t="shared" ca="1" si="190"/>
        <v>0</v>
      </c>
      <c r="AK344" s="18">
        <f t="shared" ca="1" si="190"/>
        <v>0</v>
      </c>
      <c r="AL344" s="18">
        <f t="shared" ca="1" si="190"/>
        <v>0</v>
      </c>
      <c r="AM344" s="18">
        <f t="shared" ca="1" si="190"/>
        <v>0</v>
      </c>
      <c r="AN344" s="18">
        <f t="shared" ca="1" si="190"/>
        <v>0</v>
      </c>
      <c r="AO344" s="18">
        <f t="shared" ca="1" si="191"/>
        <v>0</v>
      </c>
      <c r="AP344" s="18">
        <f t="shared" ca="1" si="191"/>
        <v>0</v>
      </c>
      <c r="AQ344" s="18">
        <f t="shared" ca="1" si="191"/>
        <v>0</v>
      </c>
      <c r="AR344" s="18">
        <f t="shared" ca="1" si="191"/>
        <v>0</v>
      </c>
      <c r="AS344" s="18">
        <f t="shared" ca="1" si="191"/>
        <v>0</v>
      </c>
      <c r="AT344" s="18">
        <f t="shared" ca="1" si="191"/>
        <v>0</v>
      </c>
      <c r="AU344" s="18">
        <f t="shared" ca="1" si="191"/>
        <v>0</v>
      </c>
      <c r="AV344" s="18">
        <f t="shared" ca="1" si="191"/>
        <v>0</v>
      </c>
      <c r="AW344" s="18">
        <f t="shared" ca="1" si="191"/>
        <v>0</v>
      </c>
      <c r="AX344" s="18">
        <f t="shared" ca="1" si="191"/>
        <v>0</v>
      </c>
      <c r="AY344" s="18">
        <f t="shared" ca="1" si="192"/>
        <v>0</v>
      </c>
      <c r="AZ344" s="18">
        <f t="shared" ca="1" si="192"/>
        <v>0</v>
      </c>
      <c r="BA344" s="18">
        <f t="shared" ca="1" si="192"/>
        <v>0</v>
      </c>
      <c r="BB344" s="18">
        <f t="shared" ca="1" si="192"/>
        <v>0</v>
      </c>
      <c r="BC344" s="18">
        <f t="shared" ca="1" si="192"/>
        <v>0</v>
      </c>
      <c r="BD344" s="18">
        <f t="shared" ca="1" si="192"/>
        <v>0</v>
      </c>
      <c r="BE344" s="18">
        <f t="shared" ca="1" si="192"/>
        <v>0</v>
      </c>
      <c r="BF344" s="18">
        <f t="shared" ca="1" si="192"/>
        <v>0</v>
      </c>
      <c r="BG344" s="18">
        <f t="shared" ca="1" si="192"/>
        <v>0</v>
      </c>
      <c r="BH344" s="18">
        <f t="shared" ca="1" si="192"/>
        <v>0</v>
      </c>
      <c r="BI344" s="18">
        <f t="shared" ca="1" si="192"/>
        <v>0</v>
      </c>
    </row>
    <row r="345" spans="8:61" x14ac:dyDescent="0.35">
      <c r="H345" s="2" t="str">
        <f t="shared" si="161"/>
        <v>ON_Storage</v>
      </c>
      <c r="I345">
        <f t="shared" si="193"/>
        <v>7</v>
      </c>
      <c r="J345">
        <f t="shared" si="162"/>
        <v>10</v>
      </c>
      <c r="K345" s="18">
        <f t="shared" ca="1" si="188"/>
        <v>4.6956797920865941E-2</v>
      </c>
      <c r="L345" s="18">
        <f t="shared" ca="1" si="188"/>
        <v>4.9467716085924256E-2</v>
      </c>
      <c r="M345" s="18">
        <f t="shared" ca="1" si="188"/>
        <v>5.1978634250982578E-2</v>
      </c>
      <c r="N345" s="18">
        <f t="shared" ca="1" si="188"/>
        <v>5.44895524160409E-2</v>
      </c>
      <c r="O345" s="18">
        <f t="shared" ca="1" si="188"/>
        <v>5.7000470581099201E-2</v>
      </c>
      <c r="P345" s="18">
        <f t="shared" ca="1" si="188"/>
        <v>6.0013243289019955E-2</v>
      </c>
      <c r="Q345" s="18">
        <f t="shared" ca="1" si="188"/>
        <v>6.4029725082665565E-2</v>
      </c>
      <c r="R345" s="18">
        <f t="shared" ca="1" si="188"/>
        <v>6.8548061419173578E-2</v>
      </c>
      <c r="S345" s="18">
        <f t="shared" ca="1" si="188"/>
        <v>7.3735537146164834E-2</v>
      </c>
      <c r="T345" s="18">
        <f t="shared" ca="1" si="188"/>
        <v>8.070738458111143E-2</v>
      </c>
      <c r="U345" s="18">
        <f t="shared" ca="1" si="189"/>
        <v>8.504093403589999E-2</v>
      </c>
      <c r="V345" s="18">
        <f t="shared" ca="1" si="189"/>
        <v>0</v>
      </c>
      <c r="W345" s="18">
        <f t="shared" ca="1" si="189"/>
        <v>0</v>
      </c>
      <c r="X345" s="18">
        <f t="shared" ca="1" si="189"/>
        <v>0</v>
      </c>
      <c r="Y345" s="18">
        <f t="shared" ca="1" si="189"/>
        <v>0</v>
      </c>
      <c r="Z345" s="18">
        <f t="shared" ca="1" si="189"/>
        <v>0</v>
      </c>
      <c r="AA345" s="18">
        <f t="shared" ca="1" si="189"/>
        <v>0</v>
      </c>
      <c r="AB345" s="18">
        <f t="shared" ca="1" si="189"/>
        <v>0</v>
      </c>
      <c r="AC345" s="18">
        <f t="shared" ca="1" si="189"/>
        <v>0</v>
      </c>
      <c r="AD345" s="18">
        <f t="shared" ca="1" si="189"/>
        <v>0</v>
      </c>
      <c r="AE345" s="18">
        <f t="shared" ca="1" si="190"/>
        <v>0</v>
      </c>
      <c r="AF345" s="18">
        <f t="shared" ca="1" si="190"/>
        <v>0</v>
      </c>
      <c r="AG345" s="18">
        <f t="shared" ca="1" si="190"/>
        <v>0</v>
      </c>
      <c r="AH345" s="18">
        <f t="shared" ca="1" si="190"/>
        <v>0</v>
      </c>
      <c r="AI345" s="18">
        <f t="shared" ca="1" si="190"/>
        <v>0</v>
      </c>
      <c r="AJ345" s="18">
        <f t="shared" ca="1" si="190"/>
        <v>0</v>
      </c>
      <c r="AK345" s="18">
        <f t="shared" ca="1" si="190"/>
        <v>0</v>
      </c>
      <c r="AL345" s="18">
        <f t="shared" ca="1" si="190"/>
        <v>0</v>
      </c>
      <c r="AM345" s="18">
        <f t="shared" ca="1" si="190"/>
        <v>0</v>
      </c>
      <c r="AN345" s="18">
        <f t="shared" ca="1" si="190"/>
        <v>0</v>
      </c>
      <c r="AO345" s="18">
        <f t="shared" ca="1" si="191"/>
        <v>0</v>
      </c>
      <c r="AP345" s="18">
        <f t="shared" ca="1" si="191"/>
        <v>0</v>
      </c>
      <c r="AQ345" s="18">
        <f t="shared" ca="1" si="191"/>
        <v>0</v>
      </c>
      <c r="AR345" s="18">
        <f t="shared" ca="1" si="191"/>
        <v>0</v>
      </c>
      <c r="AS345" s="18">
        <f t="shared" ca="1" si="191"/>
        <v>0</v>
      </c>
      <c r="AT345" s="18">
        <f t="shared" ca="1" si="191"/>
        <v>0</v>
      </c>
      <c r="AU345" s="18">
        <f t="shared" ca="1" si="191"/>
        <v>0</v>
      </c>
      <c r="AV345" s="18">
        <f t="shared" ca="1" si="191"/>
        <v>0</v>
      </c>
      <c r="AW345" s="18">
        <f t="shared" ca="1" si="191"/>
        <v>0</v>
      </c>
      <c r="AX345" s="18">
        <f t="shared" ca="1" si="191"/>
        <v>0</v>
      </c>
      <c r="AY345" s="18">
        <f t="shared" ca="1" si="192"/>
        <v>0</v>
      </c>
      <c r="AZ345" s="18">
        <f t="shared" ca="1" si="192"/>
        <v>0</v>
      </c>
      <c r="BA345" s="18">
        <f t="shared" ca="1" si="192"/>
        <v>0</v>
      </c>
      <c r="BB345" s="18">
        <f t="shared" ca="1" si="192"/>
        <v>0</v>
      </c>
      <c r="BC345" s="18">
        <f t="shared" ca="1" si="192"/>
        <v>0</v>
      </c>
      <c r="BD345" s="18">
        <f t="shared" ca="1" si="192"/>
        <v>0</v>
      </c>
      <c r="BE345" s="18">
        <f t="shared" ca="1" si="192"/>
        <v>0</v>
      </c>
      <c r="BF345" s="18">
        <f t="shared" ca="1" si="192"/>
        <v>0</v>
      </c>
      <c r="BG345" s="18">
        <f t="shared" ca="1" si="192"/>
        <v>0</v>
      </c>
      <c r="BH345" s="18">
        <f t="shared" ca="1" si="192"/>
        <v>0</v>
      </c>
      <c r="BI345" s="18">
        <f t="shared" ca="1" si="192"/>
        <v>0</v>
      </c>
    </row>
    <row r="346" spans="8:61" x14ac:dyDescent="0.35">
      <c r="H346" s="2" t="str">
        <f t="shared" si="161"/>
        <v>ON_Storage</v>
      </c>
      <c r="I346">
        <f t="shared" si="193"/>
        <v>7</v>
      </c>
      <c r="J346">
        <f t="shared" si="162"/>
        <v>11</v>
      </c>
      <c r="K346" s="18">
        <f t="shared" ca="1" si="188"/>
        <v>4.4445879755807625E-2</v>
      </c>
      <c r="L346" s="18">
        <f t="shared" ca="1" si="188"/>
        <v>4.6956797920865941E-2</v>
      </c>
      <c r="M346" s="18">
        <f t="shared" ca="1" si="188"/>
        <v>4.9467716085924256E-2</v>
      </c>
      <c r="N346" s="18">
        <f t="shared" ca="1" si="188"/>
        <v>5.1978634250982578E-2</v>
      </c>
      <c r="O346" s="18">
        <f t="shared" ca="1" si="188"/>
        <v>5.44895524160409E-2</v>
      </c>
      <c r="P346" s="18">
        <f t="shared" ca="1" si="188"/>
        <v>5.7000470581099201E-2</v>
      </c>
      <c r="Q346" s="18">
        <f t="shared" ca="1" si="188"/>
        <v>6.0013243289019955E-2</v>
      </c>
      <c r="R346" s="18">
        <f t="shared" ca="1" si="188"/>
        <v>6.4029725082665565E-2</v>
      </c>
      <c r="S346" s="18">
        <f t="shared" ca="1" si="188"/>
        <v>6.8548061419173578E-2</v>
      </c>
      <c r="T346" s="18">
        <f t="shared" ca="1" si="188"/>
        <v>7.3735537146164834E-2</v>
      </c>
      <c r="U346" s="18">
        <f t="shared" ca="1" si="189"/>
        <v>8.070738458111143E-2</v>
      </c>
      <c r="V346" s="18">
        <f t="shared" ca="1" si="189"/>
        <v>8.504093403589999E-2</v>
      </c>
      <c r="W346" s="18">
        <f t="shared" ca="1" si="189"/>
        <v>0</v>
      </c>
      <c r="X346" s="18">
        <f t="shared" ca="1" si="189"/>
        <v>0</v>
      </c>
      <c r="Y346" s="18">
        <f t="shared" ca="1" si="189"/>
        <v>0</v>
      </c>
      <c r="Z346" s="18">
        <f t="shared" ca="1" si="189"/>
        <v>0</v>
      </c>
      <c r="AA346" s="18">
        <f t="shared" ca="1" si="189"/>
        <v>0</v>
      </c>
      <c r="AB346" s="18">
        <f t="shared" ca="1" si="189"/>
        <v>0</v>
      </c>
      <c r="AC346" s="18">
        <f t="shared" ca="1" si="189"/>
        <v>0</v>
      </c>
      <c r="AD346" s="18">
        <f t="shared" ca="1" si="189"/>
        <v>0</v>
      </c>
      <c r="AE346" s="18">
        <f t="shared" ca="1" si="190"/>
        <v>0</v>
      </c>
      <c r="AF346" s="18">
        <f t="shared" ca="1" si="190"/>
        <v>0</v>
      </c>
      <c r="AG346" s="18">
        <f t="shared" ca="1" si="190"/>
        <v>0</v>
      </c>
      <c r="AH346" s="18">
        <f t="shared" ca="1" si="190"/>
        <v>0</v>
      </c>
      <c r="AI346" s="18">
        <f t="shared" ca="1" si="190"/>
        <v>0</v>
      </c>
      <c r="AJ346" s="18">
        <f t="shared" ca="1" si="190"/>
        <v>0</v>
      </c>
      <c r="AK346" s="18">
        <f t="shared" ca="1" si="190"/>
        <v>0</v>
      </c>
      <c r="AL346" s="18">
        <f t="shared" ca="1" si="190"/>
        <v>0</v>
      </c>
      <c r="AM346" s="18">
        <f t="shared" ca="1" si="190"/>
        <v>0</v>
      </c>
      <c r="AN346" s="18">
        <f t="shared" ca="1" si="190"/>
        <v>0</v>
      </c>
      <c r="AO346" s="18">
        <f t="shared" ca="1" si="191"/>
        <v>0</v>
      </c>
      <c r="AP346" s="18">
        <f t="shared" ca="1" si="191"/>
        <v>0</v>
      </c>
      <c r="AQ346" s="18">
        <f t="shared" ca="1" si="191"/>
        <v>0</v>
      </c>
      <c r="AR346" s="18">
        <f t="shared" ca="1" si="191"/>
        <v>0</v>
      </c>
      <c r="AS346" s="18">
        <f t="shared" ca="1" si="191"/>
        <v>0</v>
      </c>
      <c r="AT346" s="18">
        <f t="shared" ca="1" si="191"/>
        <v>0</v>
      </c>
      <c r="AU346" s="18">
        <f t="shared" ca="1" si="191"/>
        <v>0</v>
      </c>
      <c r="AV346" s="18">
        <f t="shared" ca="1" si="191"/>
        <v>0</v>
      </c>
      <c r="AW346" s="18">
        <f t="shared" ca="1" si="191"/>
        <v>0</v>
      </c>
      <c r="AX346" s="18">
        <f t="shared" ca="1" si="191"/>
        <v>0</v>
      </c>
      <c r="AY346" s="18">
        <f t="shared" ca="1" si="192"/>
        <v>0</v>
      </c>
      <c r="AZ346" s="18">
        <f t="shared" ca="1" si="192"/>
        <v>0</v>
      </c>
      <c r="BA346" s="18">
        <f t="shared" ca="1" si="192"/>
        <v>0</v>
      </c>
      <c r="BB346" s="18">
        <f t="shared" ca="1" si="192"/>
        <v>0</v>
      </c>
      <c r="BC346" s="18">
        <f t="shared" ca="1" si="192"/>
        <v>0</v>
      </c>
      <c r="BD346" s="18">
        <f t="shared" ca="1" si="192"/>
        <v>0</v>
      </c>
      <c r="BE346" s="18">
        <f t="shared" ca="1" si="192"/>
        <v>0</v>
      </c>
      <c r="BF346" s="18">
        <f t="shared" ca="1" si="192"/>
        <v>0</v>
      </c>
      <c r="BG346" s="18">
        <f t="shared" ca="1" si="192"/>
        <v>0</v>
      </c>
      <c r="BH346" s="18">
        <f t="shared" ca="1" si="192"/>
        <v>0</v>
      </c>
      <c r="BI346" s="18">
        <f t="shared" ca="1" si="192"/>
        <v>0</v>
      </c>
    </row>
    <row r="347" spans="8:61" x14ac:dyDescent="0.35">
      <c r="H347" s="2" t="str">
        <f t="shared" si="161"/>
        <v>ON_Storage</v>
      </c>
      <c r="I347">
        <f t="shared" si="193"/>
        <v>7</v>
      </c>
      <c r="J347">
        <f t="shared" si="162"/>
        <v>12</v>
      </c>
      <c r="K347" s="18">
        <f t="shared" ca="1" si="188"/>
        <v>4.1934961590749303E-2</v>
      </c>
      <c r="L347" s="18">
        <f t="shared" ca="1" si="188"/>
        <v>4.4445879755807625E-2</v>
      </c>
      <c r="M347" s="18">
        <f t="shared" ca="1" si="188"/>
        <v>4.6956797920865941E-2</v>
      </c>
      <c r="N347" s="18">
        <f t="shared" ca="1" si="188"/>
        <v>4.9467716085924256E-2</v>
      </c>
      <c r="O347" s="18">
        <f t="shared" ca="1" si="188"/>
        <v>5.1978634250982578E-2</v>
      </c>
      <c r="P347" s="18">
        <f t="shared" ca="1" si="188"/>
        <v>5.44895524160409E-2</v>
      </c>
      <c r="Q347" s="18">
        <f t="shared" ca="1" si="188"/>
        <v>5.7000470581099201E-2</v>
      </c>
      <c r="R347" s="18">
        <f t="shared" ca="1" si="188"/>
        <v>6.0013243289019955E-2</v>
      </c>
      <c r="S347" s="18">
        <f t="shared" ca="1" si="188"/>
        <v>6.4029725082665565E-2</v>
      </c>
      <c r="T347" s="18">
        <f t="shared" ca="1" si="188"/>
        <v>6.8548061419173578E-2</v>
      </c>
      <c r="U347" s="18">
        <f t="shared" ca="1" si="189"/>
        <v>7.3735537146164834E-2</v>
      </c>
      <c r="V347" s="18">
        <f t="shared" ca="1" si="189"/>
        <v>8.070738458111143E-2</v>
      </c>
      <c r="W347" s="18">
        <f t="shared" ca="1" si="189"/>
        <v>8.504093403589999E-2</v>
      </c>
      <c r="X347" s="18">
        <f t="shared" ca="1" si="189"/>
        <v>0</v>
      </c>
      <c r="Y347" s="18">
        <f t="shared" ca="1" si="189"/>
        <v>0</v>
      </c>
      <c r="Z347" s="18">
        <f t="shared" ca="1" si="189"/>
        <v>0</v>
      </c>
      <c r="AA347" s="18">
        <f t="shared" ca="1" si="189"/>
        <v>0</v>
      </c>
      <c r="AB347" s="18">
        <f t="shared" ca="1" si="189"/>
        <v>0</v>
      </c>
      <c r="AC347" s="18">
        <f t="shared" ca="1" si="189"/>
        <v>0</v>
      </c>
      <c r="AD347" s="18">
        <f t="shared" ca="1" si="189"/>
        <v>0</v>
      </c>
      <c r="AE347" s="18">
        <f t="shared" ca="1" si="190"/>
        <v>0</v>
      </c>
      <c r="AF347" s="18">
        <f t="shared" ca="1" si="190"/>
        <v>0</v>
      </c>
      <c r="AG347" s="18">
        <f t="shared" ca="1" si="190"/>
        <v>0</v>
      </c>
      <c r="AH347" s="18">
        <f t="shared" ca="1" si="190"/>
        <v>0</v>
      </c>
      <c r="AI347" s="18">
        <f t="shared" ca="1" si="190"/>
        <v>0</v>
      </c>
      <c r="AJ347" s="18">
        <f t="shared" ca="1" si="190"/>
        <v>0</v>
      </c>
      <c r="AK347" s="18">
        <f t="shared" ca="1" si="190"/>
        <v>0</v>
      </c>
      <c r="AL347" s="18">
        <f t="shared" ca="1" si="190"/>
        <v>0</v>
      </c>
      <c r="AM347" s="18">
        <f t="shared" ca="1" si="190"/>
        <v>0</v>
      </c>
      <c r="AN347" s="18">
        <f t="shared" ca="1" si="190"/>
        <v>0</v>
      </c>
      <c r="AO347" s="18">
        <f t="shared" ca="1" si="191"/>
        <v>0</v>
      </c>
      <c r="AP347" s="18">
        <f t="shared" ca="1" si="191"/>
        <v>0</v>
      </c>
      <c r="AQ347" s="18">
        <f t="shared" ca="1" si="191"/>
        <v>0</v>
      </c>
      <c r="AR347" s="18">
        <f t="shared" ca="1" si="191"/>
        <v>0</v>
      </c>
      <c r="AS347" s="18">
        <f t="shared" ca="1" si="191"/>
        <v>0</v>
      </c>
      <c r="AT347" s="18">
        <f t="shared" ca="1" si="191"/>
        <v>0</v>
      </c>
      <c r="AU347" s="18">
        <f t="shared" ca="1" si="191"/>
        <v>0</v>
      </c>
      <c r="AV347" s="18">
        <f t="shared" ca="1" si="191"/>
        <v>0</v>
      </c>
      <c r="AW347" s="18">
        <f t="shared" ca="1" si="191"/>
        <v>0</v>
      </c>
      <c r="AX347" s="18">
        <f t="shared" ca="1" si="191"/>
        <v>0</v>
      </c>
      <c r="AY347" s="18">
        <f t="shared" ca="1" si="192"/>
        <v>0</v>
      </c>
      <c r="AZ347" s="18">
        <f t="shared" ca="1" si="192"/>
        <v>0</v>
      </c>
      <c r="BA347" s="18">
        <f t="shared" ca="1" si="192"/>
        <v>0</v>
      </c>
      <c r="BB347" s="18">
        <f t="shared" ca="1" si="192"/>
        <v>0</v>
      </c>
      <c r="BC347" s="18">
        <f t="shared" ca="1" si="192"/>
        <v>0</v>
      </c>
      <c r="BD347" s="18">
        <f t="shared" ca="1" si="192"/>
        <v>0</v>
      </c>
      <c r="BE347" s="18">
        <f t="shared" ca="1" si="192"/>
        <v>0</v>
      </c>
      <c r="BF347" s="18">
        <f t="shared" ca="1" si="192"/>
        <v>0</v>
      </c>
      <c r="BG347" s="18">
        <f t="shared" ca="1" si="192"/>
        <v>0</v>
      </c>
      <c r="BH347" s="18">
        <f t="shared" ca="1" si="192"/>
        <v>0</v>
      </c>
      <c r="BI347" s="18">
        <f t="shared" ca="1" si="192"/>
        <v>0</v>
      </c>
    </row>
    <row r="348" spans="8:61" x14ac:dyDescent="0.35">
      <c r="H348" s="2" t="str">
        <f t="shared" si="161"/>
        <v>ON_Storage</v>
      </c>
      <c r="I348">
        <f t="shared" si="193"/>
        <v>7</v>
      </c>
      <c r="J348">
        <f t="shared" si="162"/>
        <v>13</v>
      </c>
      <c r="K348" s="18">
        <f t="shared" ca="1" si="188"/>
        <v>3.9424043425690995E-2</v>
      </c>
      <c r="L348" s="18">
        <f t="shared" ca="1" si="188"/>
        <v>4.1934961590749303E-2</v>
      </c>
      <c r="M348" s="18">
        <f t="shared" ca="1" si="188"/>
        <v>4.4445879755807625E-2</v>
      </c>
      <c r="N348" s="18">
        <f t="shared" ca="1" si="188"/>
        <v>4.6956797920865941E-2</v>
      </c>
      <c r="O348" s="18">
        <f t="shared" ca="1" si="188"/>
        <v>4.9467716085924256E-2</v>
      </c>
      <c r="P348" s="18">
        <f t="shared" ca="1" si="188"/>
        <v>5.1978634250982578E-2</v>
      </c>
      <c r="Q348" s="18">
        <f t="shared" ca="1" si="188"/>
        <v>5.44895524160409E-2</v>
      </c>
      <c r="R348" s="18">
        <f t="shared" ca="1" si="188"/>
        <v>5.7000470581099201E-2</v>
      </c>
      <c r="S348" s="18">
        <f t="shared" ca="1" si="188"/>
        <v>6.0013243289019955E-2</v>
      </c>
      <c r="T348" s="18">
        <f t="shared" ca="1" si="188"/>
        <v>6.4029725082665565E-2</v>
      </c>
      <c r="U348" s="18">
        <f t="shared" ca="1" si="189"/>
        <v>6.8548061419173578E-2</v>
      </c>
      <c r="V348" s="18">
        <f t="shared" ca="1" si="189"/>
        <v>7.3735537146164834E-2</v>
      </c>
      <c r="W348" s="18">
        <f t="shared" ca="1" si="189"/>
        <v>8.070738458111143E-2</v>
      </c>
      <c r="X348" s="18">
        <f t="shared" ca="1" si="189"/>
        <v>8.504093403589999E-2</v>
      </c>
      <c r="Y348" s="18">
        <f t="shared" ca="1" si="189"/>
        <v>0</v>
      </c>
      <c r="Z348" s="18">
        <f t="shared" ca="1" si="189"/>
        <v>0</v>
      </c>
      <c r="AA348" s="18">
        <f t="shared" ca="1" si="189"/>
        <v>0</v>
      </c>
      <c r="AB348" s="18">
        <f t="shared" ca="1" si="189"/>
        <v>0</v>
      </c>
      <c r="AC348" s="18">
        <f t="shared" ca="1" si="189"/>
        <v>0</v>
      </c>
      <c r="AD348" s="18">
        <f t="shared" ca="1" si="189"/>
        <v>0</v>
      </c>
      <c r="AE348" s="18">
        <f t="shared" ca="1" si="190"/>
        <v>0</v>
      </c>
      <c r="AF348" s="18">
        <f t="shared" ca="1" si="190"/>
        <v>0</v>
      </c>
      <c r="AG348" s="18">
        <f t="shared" ca="1" si="190"/>
        <v>0</v>
      </c>
      <c r="AH348" s="18">
        <f t="shared" ca="1" si="190"/>
        <v>0</v>
      </c>
      <c r="AI348" s="18">
        <f t="shared" ca="1" si="190"/>
        <v>0</v>
      </c>
      <c r="AJ348" s="18">
        <f t="shared" ca="1" si="190"/>
        <v>0</v>
      </c>
      <c r="AK348" s="18">
        <f t="shared" ca="1" si="190"/>
        <v>0</v>
      </c>
      <c r="AL348" s="18">
        <f t="shared" ca="1" si="190"/>
        <v>0</v>
      </c>
      <c r="AM348" s="18">
        <f t="shared" ca="1" si="190"/>
        <v>0</v>
      </c>
      <c r="AN348" s="18">
        <f t="shared" ca="1" si="190"/>
        <v>0</v>
      </c>
      <c r="AO348" s="18">
        <f t="shared" ca="1" si="191"/>
        <v>0</v>
      </c>
      <c r="AP348" s="18">
        <f t="shared" ca="1" si="191"/>
        <v>0</v>
      </c>
      <c r="AQ348" s="18">
        <f t="shared" ca="1" si="191"/>
        <v>0</v>
      </c>
      <c r="AR348" s="18">
        <f t="shared" ca="1" si="191"/>
        <v>0</v>
      </c>
      <c r="AS348" s="18">
        <f t="shared" ca="1" si="191"/>
        <v>0</v>
      </c>
      <c r="AT348" s="18">
        <f t="shared" ca="1" si="191"/>
        <v>0</v>
      </c>
      <c r="AU348" s="18">
        <f t="shared" ca="1" si="191"/>
        <v>0</v>
      </c>
      <c r="AV348" s="18">
        <f t="shared" ca="1" si="191"/>
        <v>0</v>
      </c>
      <c r="AW348" s="18">
        <f t="shared" ca="1" si="191"/>
        <v>0</v>
      </c>
      <c r="AX348" s="18">
        <f t="shared" ca="1" si="191"/>
        <v>0</v>
      </c>
      <c r="AY348" s="18">
        <f t="shared" ca="1" si="192"/>
        <v>0</v>
      </c>
      <c r="AZ348" s="18">
        <f t="shared" ca="1" si="192"/>
        <v>0</v>
      </c>
      <c r="BA348" s="18">
        <f t="shared" ca="1" si="192"/>
        <v>0</v>
      </c>
      <c r="BB348" s="18">
        <f t="shared" ca="1" si="192"/>
        <v>0</v>
      </c>
      <c r="BC348" s="18">
        <f t="shared" ca="1" si="192"/>
        <v>0</v>
      </c>
      <c r="BD348" s="18">
        <f t="shared" ca="1" si="192"/>
        <v>0</v>
      </c>
      <c r="BE348" s="18">
        <f t="shared" ca="1" si="192"/>
        <v>0</v>
      </c>
      <c r="BF348" s="18">
        <f t="shared" ca="1" si="192"/>
        <v>0</v>
      </c>
      <c r="BG348" s="18">
        <f t="shared" ca="1" si="192"/>
        <v>0</v>
      </c>
      <c r="BH348" s="18">
        <f t="shared" ca="1" si="192"/>
        <v>0</v>
      </c>
      <c r="BI348" s="18">
        <f t="shared" ca="1" si="192"/>
        <v>0</v>
      </c>
    </row>
    <row r="349" spans="8:61" x14ac:dyDescent="0.35">
      <c r="H349" s="2" t="str">
        <f t="shared" ref="H349:H412" si="194">INDEX($A$3:$A$22,I349,0)</f>
        <v>ON_Storage</v>
      </c>
      <c r="I349">
        <f t="shared" si="193"/>
        <v>7</v>
      </c>
      <c r="J349">
        <f t="shared" si="162"/>
        <v>14</v>
      </c>
      <c r="K349" s="18">
        <f t="shared" ref="K349:T358" ca="1" si="195">IF(K$28&gt;$J349,0,OFFSET($K$2,$I349,$J349-K$28))</f>
        <v>3.6913125260632673E-2</v>
      </c>
      <c r="L349" s="18">
        <f t="shared" ca="1" si="195"/>
        <v>3.9424043425690995E-2</v>
      </c>
      <c r="M349" s="18">
        <f t="shared" ca="1" si="195"/>
        <v>4.1934961590749303E-2</v>
      </c>
      <c r="N349" s="18">
        <f t="shared" ca="1" si="195"/>
        <v>4.4445879755807625E-2</v>
      </c>
      <c r="O349" s="18">
        <f t="shared" ca="1" si="195"/>
        <v>4.6956797920865941E-2</v>
      </c>
      <c r="P349" s="18">
        <f t="shared" ca="1" si="195"/>
        <v>4.9467716085924256E-2</v>
      </c>
      <c r="Q349" s="18">
        <f t="shared" ca="1" si="195"/>
        <v>5.1978634250982578E-2</v>
      </c>
      <c r="R349" s="18">
        <f t="shared" ca="1" si="195"/>
        <v>5.44895524160409E-2</v>
      </c>
      <c r="S349" s="18">
        <f t="shared" ca="1" si="195"/>
        <v>5.7000470581099201E-2</v>
      </c>
      <c r="T349" s="18">
        <f t="shared" ca="1" si="195"/>
        <v>6.0013243289019955E-2</v>
      </c>
      <c r="U349" s="18">
        <f t="shared" ref="U349:AD358" ca="1" si="196">IF(U$28&gt;$J349,0,OFFSET($K$2,$I349,$J349-U$28))</f>
        <v>6.4029725082665565E-2</v>
      </c>
      <c r="V349" s="18">
        <f t="shared" ca="1" si="196"/>
        <v>6.8548061419173578E-2</v>
      </c>
      <c r="W349" s="18">
        <f t="shared" ca="1" si="196"/>
        <v>7.3735537146164834E-2</v>
      </c>
      <c r="X349" s="18">
        <f t="shared" ca="1" si="196"/>
        <v>8.070738458111143E-2</v>
      </c>
      <c r="Y349" s="18">
        <f t="shared" ca="1" si="196"/>
        <v>8.504093403589999E-2</v>
      </c>
      <c r="Z349" s="18">
        <f t="shared" ca="1" si="196"/>
        <v>0</v>
      </c>
      <c r="AA349" s="18">
        <f t="shared" ca="1" si="196"/>
        <v>0</v>
      </c>
      <c r="AB349" s="18">
        <f t="shared" ca="1" si="196"/>
        <v>0</v>
      </c>
      <c r="AC349" s="18">
        <f t="shared" ca="1" si="196"/>
        <v>0</v>
      </c>
      <c r="AD349" s="18">
        <f t="shared" ca="1" si="196"/>
        <v>0</v>
      </c>
      <c r="AE349" s="18">
        <f t="shared" ref="AE349:AN358" ca="1" si="197">IF(AE$28&gt;$J349,0,OFFSET($K$2,$I349,$J349-AE$28))</f>
        <v>0</v>
      </c>
      <c r="AF349" s="18">
        <f t="shared" ca="1" si="197"/>
        <v>0</v>
      </c>
      <c r="AG349" s="18">
        <f t="shared" ca="1" si="197"/>
        <v>0</v>
      </c>
      <c r="AH349" s="18">
        <f t="shared" ca="1" si="197"/>
        <v>0</v>
      </c>
      <c r="AI349" s="18">
        <f t="shared" ca="1" si="197"/>
        <v>0</v>
      </c>
      <c r="AJ349" s="18">
        <f t="shared" ca="1" si="197"/>
        <v>0</v>
      </c>
      <c r="AK349" s="18">
        <f t="shared" ca="1" si="197"/>
        <v>0</v>
      </c>
      <c r="AL349" s="18">
        <f t="shared" ca="1" si="197"/>
        <v>0</v>
      </c>
      <c r="AM349" s="18">
        <f t="shared" ca="1" si="197"/>
        <v>0</v>
      </c>
      <c r="AN349" s="18">
        <f t="shared" ca="1" si="197"/>
        <v>0</v>
      </c>
      <c r="AO349" s="18">
        <f t="shared" ref="AO349:AX358" ca="1" si="198">IF(AO$28&gt;$J349,0,OFFSET($K$2,$I349,$J349-AO$28))</f>
        <v>0</v>
      </c>
      <c r="AP349" s="18">
        <f t="shared" ca="1" si="198"/>
        <v>0</v>
      </c>
      <c r="AQ349" s="18">
        <f t="shared" ca="1" si="198"/>
        <v>0</v>
      </c>
      <c r="AR349" s="18">
        <f t="shared" ca="1" si="198"/>
        <v>0</v>
      </c>
      <c r="AS349" s="18">
        <f t="shared" ca="1" si="198"/>
        <v>0</v>
      </c>
      <c r="AT349" s="18">
        <f t="shared" ca="1" si="198"/>
        <v>0</v>
      </c>
      <c r="AU349" s="18">
        <f t="shared" ca="1" si="198"/>
        <v>0</v>
      </c>
      <c r="AV349" s="18">
        <f t="shared" ca="1" si="198"/>
        <v>0</v>
      </c>
      <c r="AW349" s="18">
        <f t="shared" ca="1" si="198"/>
        <v>0</v>
      </c>
      <c r="AX349" s="18">
        <f t="shared" ca="1" si="198"/>
        <v>0</v>
      </c>
      <c r="AY349" s="18">
        <f t="shared" ref="AY349:BI358" ca="1" si="199">IF(AY$28&gt;$J349,0,OFFSET($K$2,$I349,$J349-AY$28))</f>
        <v>0</v>
      </c>
      <c r="AZ349" s="18">
        <f t="shared" ca="1" si="199"/>
        <v>0</v>
      </c>
      <c r="BA349" s="18">
        <f t="shared" ca="1" si="199"/>
        <v>0</v>
      </c>
      <c r="BB349" s="18">
        <f t="shared" ca="1" si="199"/>
        <v>0</v>
      </c>
      <c r="BC349" s="18">
        <f t="shared" ca="1" si="199"/>
        <v>0</v>
      </c>
      <c r="BD349" s="18">
        <f t="shared" ca="1" si="199"/>
        <v>0</v>
      </c>
      <c r="BE349" s="18">
        <f t="shared" ca="1" si="199"/>
        <v>0</v>
      </c>
      <c r="BF349" s="18">
        <f t="shared" ca="1" si="199"/>
        <v>0</v>
      </c>
      <c r="BG349" s="18">
        <f t="shared" ca="1" si="199"/>
        <v>0</v>
      </c>
      <c r="BH349" s="18">
        <f t="shared" ca="1" si="199"/>
        <v>0</v>
      </c>
      <c r="BI349" s="18">
        <f t="shared" ca="1" si="199"/>
        <v>0</v>
      </c>
    </row>
    <row r="350" spans="8:61" x14ac:dyDescent="0.35">
      <c r="H350" s="2" t="str">
        <f t="shared" si="194"/>
        <v>ON_Storage</v>
      </c>
      <c r="I350">
        <f t="shared" si="193"/>
        <v>7</v>
      </c>
      <c r="J350">
        <f t="shared" ref="J350:J413" si="200">IF(J349+1&gt;$I$26,$K$2,J349+1)</f>
        <v>15</v>
      </c>
      <c r="K350" s="18">
        <f t="shared" ca="1" si="195"/>
        <v>0</v>
      </c>
      <c r="L350" s="18">
        <f t="shared" ca="1" si="195"/>
        <v>3.6913125260632673E-2</v>
      </c>
      <c r="M350" s="18">
        <f t="shared" ca="1" si="195"/>
        <v>3.9424043425690995E-2</v>
      </c>
      <c r="N350" s="18">
        <f t="shared" ca="1" si="195"/>
        <v>4.1934961590749303E-2</v>
      </c>
      <c r="O350" s="18">
        <f t="shared" ca="1" si="195"/>
        <v>4.4445879755807625E-2</v>
      </c>
      <c r="P350" s="18">
        <f t="shared" ca="1" si="195"/>
        <v>4.6956797920865941E-2</v>
      </c>
      <c r="Q350" s="18">
        <f t="shared" ca="1" si="195"/>
        <v>4.9467716085924256E-2</v>
      </c>
      <c r="R350" s="18">
        <f t="shared" ca="1" si="195"/>
        <v>5.1978634250982578E-2</v>
      </c>
      <c r="S350" s="18">
        <f t="shared" ca="1" si="195"/>
        <v>5.44895524160409E-2</v>
      </c>
      <c r="T350" s="18">
        <f t="shared" ca="1" si="195"/>
        <v>5.7000470581099201E-2</v>
      </c>
      <c r="U350" s="18">
        <f t="shared" ca="1" si="196"/>
        <v>6.0013243289019955E-2</v>
      </c>
      <c r="V350" s="18">
        <f t="shared" ca="1" si="196"/>
        <v>6.4029725082665565E-2</v>
      </c>
      <c r="W350" s="18">
        <f t="shared" ca="1" si="196"/>
        <v>6.8548061419173578E-2</v>
      </c>
      <c r="X350" s="18">
        <f t="shared" ca="1" si="196"/>
        <v>7.3735537146164834E-2</v>
      </c>
      <c r="Y350" s="18">
        <f t="shared" ca="1" si="196"/>
        <v>8.070738458111143E-2</v>
      </c>
      <c r="Z350" s="18">
        <f t="shared" ca="1" si="196"/>
        <v>8.504093403589999E-2</v>
      </c>
      <c r="AA350" s="18">
        <f t="shared" ca="1" si="196"/>
        <v>0</v>
      </c>
      <c r="AB350" s="18">
        <f t="shared" ca="1" si="196"/>
        <v>0</v>
      </c>
      <c r="AC350" s="18">
        <f t="shared" ca="1" si="196"/>
        <v>0</v>
      </c>
      <c r="AD350" s="18">
        <f t="shared" ca="1" si="196"/>
        <v>0</v>
      </c>
      <c r="AE350" s="18">
        <f t="shared" ca="1" si="197"/>
        <v>0</v>
      </c>
      <c r="AF350" s="18">
        <f t="shared" ca="1" si="197"/>
        <v>0</v>
      </c>
      <c r="AG350" s="18">
        <f t="shared" ca="1" si="197"/>
        <v>0</v>
      </c>
      <c r="AH350" s="18">
        <f t="shared" ca="1" si="197"/>
        <v>0</v>
      </c>
      <c r="AI350" s="18">
        <f t="shared" ca="1" si="197"/>
        <v>0</v>
      </c>
      <c r="AJ350" s="18">
        <f t="shared" ca="1" si="197"/>
        <v>0</v>
      </c>
      <c r="AK350" s="18">
        <f t="shared" ca="1" si="197"/>
        <v>0</v>
      </c>
      <c r="AL350" s="18">
        <f t="shared" ca="1" si="197"/>
        <v>0</v>
      </c>
      <c r="AM350" s="18">
        <f t="shared" ca="1" si="197"/>
        <v>0</v>
      </c>
      <c r="AN350" s="18">
        <f t="shared" ca="1" si="197"/>
        <v>0</v>
      </c>
      <c r="AO350" s="18">
        <f t="shared" ca="1" si="198"/>
        <v>0</v>
      </c>
      <c r="AP350" s="18">
        <f t="shared" ca="1" si="198"/>
        <v>0</v>
      </c>
      <c r="AQ350" s="18">
        <f t="shared" ca="1" si="198"/>
        <v>0</v>
      </c>
      <c r="AR350" s="18">
        <f t="shared" ca="1" si="198"/>
        <v>0</v>
      </c>
      <c r="AS350" s="18">
        <f t="shared" ca="1" si="198"/>
        <v>0</v>
      </c>
      <c r="AT350" s="18">
        <f t="shared" ca="1" si="198"/>
        <v>0</v>
      </c>
      <c r="AU350" s="18">
        <f t="shared" ca="1" si="198"/>
        <v>0</v>
      </c>
      <c r="AV350" s="18">
        <f t="shared" ca="1" si="198"/>
        <v>0</v>
      </c>
      <c r="AW350" s="18">
        <f t="shared" ca="1" si="198"/>
        <v>0</v>
      </c>
      <c r="AX350" s="18">
        <f t="shared" ca="1" si="198"/>
        <v>0</v>
      </c>
      <c r="AY350" s="18">
        <f t="shared" ca="1" si="199"/>
        <v>0</v>
      </c>
      <c r="AZ350" s="18">
        <f t="shared" ca="1" si="199"/>
        <v>0</v>
      </c>
      <c r="BA350" s="18">
        <f t="shared" ca="1" si="199"/>
        <v>0</v>
      </c>
      <c r="BB350" s="18">
        <f t="shared" ca="1" si="199"/>
        <v>0</v>
      </c>
      <c r="BC350" s="18">
        <f t="shared" ca="1" si="199"/>
        <v>0</v>
      </c>
      <c r="BD350" s="18">
        <f t="shared" ca="1" si="199"/>
        <v>0</v>
      </c>
      <c r="BE350" s="18">
        <f t="shared" ca="1" si="199"/>
        <v>0</v>
      </c>
      <c r="BF350" s="18">
        <f t="shared" ca="1" si="199"/>
        <v>0</v>
      </c>
      <c r="BG350" s="18">
        <f t="shared" ca="1" si="199"/>
        <v>0</v>
      </c>
      <c r="BH350" s="18">
        <f t="shared" ca="1" si="199"/>
        <v>0</v>
      </c>
      <c r="BI350" s="18">
        <f t="shared" ca="1" si="199"/>
        <v>0</v>
      </c>
    </row>
    <row r="351" spans="8:61" x14ac:dyDescent="0.35">
      <c r="H351" s="2" t="str">
        <f t="shared" si="194"/>
        <v>ON_Storage</v>
      </c>
      <c r="I351">
        <f t="shared" si="193"/>
        <v>7</v>
      </c>
      <c r="J351">
        <f t="shared" si="200"/>
        <v>16</v>
      </c>
      <c r="K351" s="18">
        <f t="shared" ca="1" si="195"/>
        <v>0</v>
      </c>
      <c r="L351" s="18">
        <f t="shared" ca="1" si="195"/>
        <v>0</v>
      </c>
      <c r="M351" s="18">
        <f t="shared" ca="1" si="195"/>
        <v>3.6913125260632673E-2</v>
      </c>
      <c r="N351" s="18">
        <f t="shared" ca="1" si="195"/>
        <v>3.9424043425690995E-2</v>
      </c>
      <c r="O351" s="18">
        <f t="shared" ca="1" si="195"/>
        <v>4.1934961590749303E-2</v>
      </c>
      <c r="P351" s="18">
        <f t="shared" ca="1" si="195"/>
        <v>4.4445879755807625E-2</v>
      </c>
      <c r="Q351" s="18">
        <f t="shared" ca="1" si="195"/>
        <v>4.6956797920865941E-2</v>
      </c>
      <c r="R351" s="18">
        <f t="shared" ca="1" si="195"/>
        <v>4.9467716085924256E-2</v>
      </c>
      <c r="S351" s="18">
        <f t="shared" ca="1" si="195"/>
        <v>5.1978634250982578E-2</v>
      </c>
      <c r="T351" s="18">
        <f t="shared" ca="1" si="195"/>
        <v>5.44895524160409E-2</v>
      </c>
      <c r="U351" s="18">
        <f t="shared" ca="1" si="196"/>
        <v>5.7000470581099201E-2</v>
      </c>
      <c r="V351" s="18">
        <f t="shared" ca="1" si="196"/>
        <v>6.0013243289019955E-2</v>
      </c>
      <c r="W351" s="18">
        <f t="shared" ca="1" si="196"/>
        <v>6.4029725082665565E-2</v>
      </c>
      <c r="X351" s="18">
        <f t="shared" ca="1" si="196"/>
        <v>6.8548061419173578E-2</v>
      </c>
      <c r="Y351" s="18">
        <f t="shared" ca="1" si="196"/>
        <v>7.3735537146164834E-2</v>
      </c>
      <c r="Z351" s="18">
        <f t="shared" ca="1" si="196"/>
        <v>8.070738458111143E-2</v>
      </c>
      <c r="AA351" s="18">
        <f t="shared" ca="1" si="196"/>
        <v>8.504093403589999E-2</v>
      </c>
      <c r="AB351" s="18">
        <f t="shared" ca="1" si="196"/>
        <v>0</v>
      </c>
      <c r="AC351" s="18">
        <f t="shared" ca="1" si="196"/>
        <v>0</v>
      </c>
      <c r="AD351" s="18">
        <f t="shared" ca="1" si="196"/>
        <v>0</v>
      </c>
      <c r="AE351" s="18">
        <f t="shared" ca="1" si="197"/>
        <v>0</v>
      </c>
      <c r="AF351" s="18">
        <f t="shared" ca="1" si="197"/>
        <v>0</v>
      </c>
      <c r="AG351" s="18">
        <f t="shared" ca="1" si="197"/>
        <v>0</v>
      </c>
      <c r="AH351" s="18">
        <f t="shared" ca="1" si="197"/>
        <v>0</v>
      </c>
      <c r="AI351" s="18">
        <f t="shared" ca="1" si="197"/>
        <v>0</v>
      </c>
      <c r="AJ351" s="18">
        <f t="shared" ca="1" si="197"/>
        <v>0</v>
      </c>
      <c r="AK351" s="18">
        <f t="shared" ca="1" si="197"/>
        <v>0</v>
      </c>
      <c r="AL351" s="18">
        <f t="shared" ca="1" si="197"/>
        <v>0</v>
      </c>
      <c r="AM351" s="18">
        <f t="shared" ca="1" si="197"/>
        <v>0</v>
      </c>
      <c r="AN351" s="18">
        <f t="shared" ca="1" si="197"/>
        <v>0</v>
      </c>
      <c r="AO351" s="18">
        <f t="shared" ca="1" si="198"/>
        <v>0</v>
      </c>
      <c r="AP351" s="18">
        <f t="shared" ca="1" si="198"/>
        <v>0</v>
      </c>
      <c r="AQ351" s="18">
        <f t="shared" ca="1" si="198"/>
        <v>0</v>
      </c>
      <c r="AR351" s="18">
        <f t="shared" ca="1" si="198"/>
        <v>0</v>
      </c>
      <c r="AS351" s="18">
        <f t="shared" ca="1" si="198"/>
        <v>0</v>
      </c>
      <c r="AT351" s="18">
        <f t="shared" ca="1" si="198"/>
        <v>0</v>
      </c>
      <c r="AU351" s="18">
        <f t="shared" ca="1" si="198"/>
        <v>0</v>
      </c>
      <c r="AV351" s="18">
        <f t="shared" ca="1" si="198"/>
        <v>0</v>
      </c>
      <c r="AW351" s="18">
        <f t="shared" ca="1" si="198"/>
        <v>0</v>
      </c>
      <c r="AX351" s="18">
        <f t="shared" ca="1" si="198"/>
        <v>0</v>
      </c>
      <c r="AY351" s="18">
        <f t="shared" ca="1" si="199"/>
        <v>0</v>
      </c>
      <c r="AZ351" s="18">
        <f t="shared" ca="1" si="199"/>
        <v>0</v>
      </c>
      <c r="BA351" s="18">
        <f t="shared" ca="1" si="199"/>
        <v>0</v>
      </c>
      <c r="BB351" s="18">
        <f t="shared" ca="1" si="199"/>
        <v>0</v>
      </c>
      <c r="BC351" s="18">
        <f t="shared" ca="1" si="199"/>
        <v>0</v>
      </c>
      <c r="BD351" s="18">
        <f t="shared" ca="1" si="199"/>
        <v>0</v>
      </c>
      <c r="BE351" s="18">
        <f t="shared" ca="1" si="199"/>
        <v>0</v>
      </c>
      <c r="BF351" s="18">
        <f t="shared" ca="1" si="199"/>
        <v>0</v>
      </c>
      <c r="BG351" s="18">
        <f t="shared" ca="1" si="199"/>
        <v>0</v>
      </c>
      <c r="BH351" s="18">
        <f t="shared" ca="1" si="199"/>
        <v>0</v>
      </c>
      <c r="BI351" s="18">
        <f t="shared" ca="1" si="199"/>
        <v>0</v>
      </c>
    </row>
    <row r="352" spans="8:61" x14ac:dyDescent="0.35">
      <c r="H352" s="2" t="str">
        <f t="shared" si="194"/>
        <v>ON_Storage</v>
      </c>
      <c r="I352">
        <f t="shared" si="193"/>
        <v>7</v>
      </c>
      <c r="J352">
        <f t="shared" si="200"/>
        <v>17</v>
      </c>
      <c r="K352" s="18">
        <f t="shared" ca="1" si="195"/>
        <v>0</v>
      </c>
      <c r="L352" s="18">
        <f t="shared" ca="1" si="195"/>
        <v>0</v>
      </c>
      <c r="M352" s="18">
        <f t="shared" ca="1" si="195"/>
        <v>0</v>
      </c>
      <c r="N352" s="18">
        <f t="shared" ca="1" si="195"/>
        <v>3.6913125260632673E-2</v>
      </c>
      <c r="O352" s="18">
        <f t="shared" ca="1" si="195"/>
        <v>3.9424043425690995E-2</v>
      </c>
      <c r="P352" s="18">
        <f t="shared" ca="1" si="195"/>
        <v>4.1934961590749303E-2</v>
      </c>
      <c r="Q352" s="18">
        <f t="shared" ca="1" si="195"/>
        <v>4.4445879755807625E-2</v>
      </c>
      <c r="R352" s="18">
        <f t="shared" ca="1" si="195"/>
        <v>4.6956797920865941E-2</v>
      </c>
      <c r="S352" s="18">
        <f t="shared" ca="1" si="195"/>
        <v>4.9467716085924256E-2</v>
      </c>
      <c r="T352" s="18">
        <f t="shared" ca="1" si="195"/>
        <v>5.1978634250982578E-2</v>
      </c>
      <c r="U352" s="18">
        <f t="shared" ca="1" si="196"/>
        <v>5.44895524160409E-2</v>
      </c>
      <c r="V352" s="18">
        <f t="shared" ca="1" si="196"/>
        <v>5.7000470581099201E-2</v>
      </c>
      <c r="W352" s="18">
        <f t="shared" ca="1" si="196"/>
        <v>6.0013243289019955E-2</v>
      </c>
      <c r="X352" s="18">
        <f t="shared" ca="1" si="196"/>
        <v>6.4029725082665565E-2</v>
      </c>
      <c r="Y352" s="18">
        <f t="shared" ca="1" si="196"/>
        <v>6.8548061419173578E-2</v>
      </c>
      <c r="Z352" s="18">
        <f t="shared" ca="1" si="196"/>
        <v>7.3735537146164834E-2</v>
      </c>
      <c r="AA352" s="18">
        <f t="shared" ca="1" si="196"/>
        <v>8.070738458111143E-2</v>
      </c>
      <c r="AB352" s="18">
        <f t="shared" ca="1" si="196"/>
        <v>8.504093403589999E-2</v>
      </c>
      <c r="AC352" s="18">
        <f t="shared" ca="1" si="196"/>
        <v>0</v>
      </c>
      <c r="AD352" s="18">
        <f t="shared" ca="1" si="196"/>
        <v>0</v>
      </c>
      <c r="AE352" s="18">
        <f t="shared" ca="1" si="197"/>
        <v>0</v>
      </c>
      <c r="AF352" s="18">
        <f t="shared" ca="1" si="197"/>
        <v>0</v>
      </c>
      <c r="AG352" s="18">
        <f t="shared" ca="1" si="197"/>
        <v>0</v>
      </c>
      <c r="AH352" s="18">
        <f t="shared" ca="1" si="197"/>
        <v>0</v>
      </c>
      <c r="AI352" s="18">
        <f t="shared" ca="1" si="197"/>
        <v>0</v>
      </c>
      <c r="AJ352" s="18">
        <f t="shared" ca="1" si="197"/>
        <v>0</v>
      </c>
      <c r="AK352" s="18">
        <f t="shared" ca="1" si="197"/>
        <v>0</v>
      </c>
      <c r="AL352" s="18">
        <f t="shared" ca="1" si="197"/>
        <v>0</v>
      </c>
      <c r="AM352" s="18">
        <f t="shared" ca="1" si="197"/>
        <v>0</v>
      </c>
      <c r="AN352" s="18">
        <f t="shared" ca="1" si="197"/>
        <v>0</v>
      </c>
      <c r="AO352" s="18">
        <f t="shared" ca="1" si="198"/>
        <v>0</v>
      </c>
      <c r="AP352" s="18">
        <f t="shared" ca="1" si="198"/>
        <v>0</v>
      </c>
      <c r="AQ352" s="18">
        <f t="shared" ca="1" si="198"/>
        <v>0</v>
      </c>
      <c r="AR352" s="18">
        <f t="shared" ca="1" si="198"/>
        <v>0</v>
      </c>
      <c r="AS352" s="18">
        <f t="shared" ca="1" si="198"/>
        <v>0</v>
      </c>
      <c r="AT352" s="18">
        <f t="shared" ca="1" si="198"/>
        <v>0</v>
      </c>
      <c r="AU352" s="18">
        <f t="shared" ca="1" si="198"/>
        <v>0</v>
      </c>
      <c r="AV352" s="18">
        <f t="shared" ca="1" si="198"/>
        <v>0</v>
      </c>
      <c r="AW352" s="18">
        <f t="shared" ca="1" si="198"/>
        <v>0</v>
      </c>
      <c r="AX352" s="18">
        <f t="shared" ca="1" si="198"/>
        <v>0</v>
      </c>
      <c r="AY352" s="18">
        <f t="shared" ca="1" si="199"/>
        <v>0</v>
      </c>
      <c r="AZ352" s="18">
        <f t="shared" ca="1" si="199"/>
        <v>0</v>
      </c>
      <c r="BA352" s="18">
        <f t="shared" ca="1" si="199"/>
        <v>0</v>
      </c>
      <c r="BB352" s="18">
        <f t="shared" ca="1" si="199"/>
        <v>0</v>
      </c>
      <c r="BC352" s="18">
        <f t="shared" ca="1" si="199"/>
        <v>0</v>
      </c>
      <c r="BD352" s="18">
        <f t="shared" ca="1" si="199"/>
        <v>0</v>
      </c>
      <c r="BE352" s="18">
        <f t="shared" ca="1" si="199"/>
        <v>0</v>
      </c>
      <c r="BF352" s="18">
        <f t="shared" ca="1" si="199"/>
        <v>0</v>
      </c>
      <c r="BG352" s="18">
        <f t="shared" ca="1" si="199"/>
        <v>0</v>
      </c>
      <c r="BH352" s="18">
        <f t="shared" ca="1" si="199"/>
        <v>0</v>
      </c>
      <c r="BI352" s="18">
        <f t="shared" ca="1" si="199"/>
        <v>0</v>
      </c>
    </row>
    <row r="353" spans="8:61" x14ac:dyDescent="0.35">
      <c r="H353" s="2" t="str">
        <f t="shared" si="194"/>
        <v>ON_Storage</v>
      </c>
      <c r="I353">
        <f t="shared" si="193"/>
        <v>7</v>
      </c>
      <c r="J353">
        <f t="shared" si="200"/>
        <v>18</v>
      </c>
      <c r="K353" s="18">
        <f t="shared" ca="1" si="195"/>
        <v>0</v>
      </c>
      <c r="L353" s="18">
        <f t="shared" ca="1" si="195"/>
        <v>0</v>
      </c>
      <c r="M353" s="18">
        <f t="shared" ca="1" si="195"/>
        <v>0</v>
      </c>
      <c r="N353" s="18">
        <f t="shared" ca="1" si="195"/>
        <v>0</v>
      </c>
      <c r="O353" s="18">
        <f t="shared" ca="1" si="195"/>
        <v>3.6913125260632673E-2</v>
      </c>
      <c r="P353" s="18">
        <f t="shared" ca="1" si="195"/>
        <v>3.9424043425690995E-2</v>
      </c>
      <c r="Q353" s="18">
        <f t="shared" ca="1" si="195"/>
        <v>4.1934961590749303E-2</v>
      </c>
      <c r="R353" s="18">
        <f t="shared" ca="1" si="195"/>
        <v>4.4445879755807625E-2</v>
      </c>
      <c r="S353" s="18">
        <f t="shared" ca="1" si="195"/>
        <v>4.6956797920865941E-2</v>
      </c>
      <c r="T353" s="18">
        <f t="shared" ca="1" si="195"/>
        <v>4.9467716085924256E-2</v>
      </c>
      <c r="U353" s="18">
        <f t="shared" ca="1" si="196"/>
        <v>5.1978634250982578E-2</v>
      </c>
      <c r="V353" s="18">
        <f t="shared" ca="1" si="196"/>
        <v>5.44895524160409E-2</v>
      </c>
      <c r="W353" s="18">
        <f t="shared" ca="1" si="196"/>
        <v>5.7000470581099201E-2</v>
      </c>
      <c r="X353" s="18">
        <f t="shared" ca="1" si="196"/>
        <v>6.0013243289019955E-2</v>
      </c>
      <c r="Y353" s="18">
        <f t="shared" ca="1" si="196"/>
        <v>6.4029725082665565E-2</v>
      </c>
      <c r="Z353" s="18">
        <f t="shared" ca="1" si="196"/>
        <v>6.8548061419173578E-2</v>
      </c>
      <c r="AA353" s="18">
        <f t="shared" ca="1" si="196"/>
        <v>7.3735537146164834E-2</v>
      </c>
      <c r="AB353" s="18">
        <f t="shared" ca="1" si="196"/>
        <v>8.070738458111143E-2</v>
      </c>
      <c r="AC353" s="18">
        <f t="shared" ca="1" si="196"/>
        <v>8.504093403589999E-2</v>
      </c>
      <c r="AD353" s="18">
        <f t="shared" ca="1" si="196"/>
        <v>0</v>
      </c>
      <c r="AE353" s="18">
        <f t="shared" ca="1" si="197"/>
        <v>0</v>
      </c>
      <c r="AF353" s="18">
        <f t="shared" ca="1" si="197"/>
        <v>0</v>
      </c>
      <c r="AG353" s="18">
        <f t="shared" ca="1" si="197"/>
        <v>0</v>
      </c>
      <c r="AH353" s="18">
        <f t="shared" ca="1" si="197"/>
        <v>0</v>
      </c>
      <c r="AI353" s="18">
        <f t="shared" ca="1" si="197"/>
        <v>0</v>
      </c>
      <c r="AJ353" s="18">
        <f t="shared" ca="1" si="197"/>
        <v>0</v>
      </c>
      <c r="AK353" s="18">
        <f t="shared" ca="1" si="197"/>
        <v>0</v>
      </c>
      <c r="AL353" s="18">
        <f t="shared" ca="1" si="197"/>
        <v>0</v>
      </c>
      <c r="AM353" s="18">
        <f t="shared" ca="1" si="197"/>
        <v>0</v>
      </c>
      <c r="AN353" s="18">
        <f t="shared" ca="1" si="197"/>
        <v>0</v>
      </c>
      <c r="AO353" s="18">
        <f t="shared" ca="1" si="198"/>
        <v>0</v>
      </c>
      <c r="AP353" s="18">
        <f t="shared" ca="1" si="198"/>
        <v>0</v>
      </c>
      <c r="AQ353" s="18">
        <f t="shared" ca="1" si="198"/>
        <v>0</v>
      </c>
      <c r="AR353" s="18">
        <f t="shared" ca="1" si="198"/>
        <v>0</v>
      </c>
      <c r="AS353" s="18">
        <f t="shared" ca="1" si="198"/>
        <v>0</v>
      </c>
      <c r="AT353" s="18">
        <f t="shared" ca="1" si="198"/>
        <v>0</v>
      </c>
      <c r="AU353" s="18">
        <f t="shared" ca="1" si="198"/>
        <v>0</v>
      </c>
      <c r="AV353" s="18">
        <f t="shared" ca="1" si="198"/>
        <v>0</v>
      </c>
      <c r="AW353" s="18">
        <f t="shared" ca="1" si="198"/>
        <v>0</v>
      </c>
      <c r="AX353" s="18">
        <f t="shared" ca="1" si="198"/>
        <v>0</v>
      </c>
      <c r="AY353" s="18">
        <f t="shared" ca="1" si="199"/>
        <v>0</v>
      </c>
      <c r="AZ353" s="18">
        <f t="shared" ca="1" si="199"/>
        <v>0</v>
      </c>
      <c r="BA353" s="18">
        <f t="shared" ca="1" si="199"/>
        <v>0</v>
      </c>
      <c r="BB353" s="18">
        <f t="shared" ca="1" si="199"/>
        <v>0</v>
      </c>
      <c r="BC353" s="18">
        <f t="shared" ca="1" si="199"/>
        <v>0</v>
      </c>
      <c r="BD353" s="18">
        <f t="shared" ca="1" si="199"/>
        <v>0</v>
      </c>
      <c r="BE353" s="18">
        <f t="shared" ca="1" si="199"/>
        <v>0</v>
      </c>
      <c r="BF353" s="18">
        <f t="shared" ca="1" si="199"/>
        <v>0</v>
      </c>
      <c r="BG353" s="18">
        <f t="shared" ca="1" si="199"/>
        <v>0</v>
      </c>
      <c r="BH353" s="18">
        <f t="shared" ca="1" si="199"/>
        <v>0</v>
      </c>
      <c r="BI353" s="18">
        <f t="shared" ca="1" si="199"/>
        <v>0</v>
      </c>
    </row>
    <row r="354" spans="8:61" x14ac:dyDescent="0.35">
      <c r="H354" s="2" t="str">
        <f t="shared" si="194"/>
        <v>ON_Storage</v>
      </c>
      <c r="I354">
        <f t="shared" si="193"/>
        <v>7</v>
      </c>
      <c r="J354">
        <f t="shared" si="200"/>
        <v>19</v>
      </c>
      <c r="K354" s="18">
        <f t="shared" ca="1" si="195"/>
        <v>0</v>
      </c>
      <c r="L354" s="18">
        <f t="shared" ca="1" si="195"/>
        <v>0</v>
      </c>
      <c r="M354" s="18">
        <f t="shared" ca="1" si="195"/>
        <v>0</v>
      </c>
      <c r="N354" s="18">
        <f t="shared" ca="1" si="195"/>
        <v>0</v>
      </c>
      <c r="O354" s="18">
        <f t="shared" ca="1" si="195"/>
        <v>0</v>
      </c>
      <c r="P354" s="18">
        <f t="shared" ca="1" si="195"/>
        <v>3.6913125260632673E-2</v>
      </c>
      <c r="Q354" s="18">
        <f t="shared" ca="1" si="195"/>
        <v>3.9424043425690995E-2</v>
      </c>
      <c r="R354" s="18">
        <f t="shared" ca="1" si="195"/>
        <v>4.1934961590749303E-2</v>
      </c>
      <c r="S354" s="18">
        <f t="shared" ca="1" si="195"/>
        <v>4.4445879755807625E-2</v>
      </c>
      <c r="T354" s="18">
        <f t="shared" ca="1" si="195"/>
        <v>4.6956797920865941E-2</v>
      </c>
      <c r="U354" s="18">
        <f t="shared" ca="1" si="196"/>
        <v>4.9467716085924256E-2</v>
      </c>
      <c r="V354" s="18">
        <f t="shared" ca="1" si="196"/>
        <v>5.1978634250982578E-2</v>
      </c>
      <c r="W354" s="18">
        <f t="shared" ca="1" si="196"/>
        <v>5.44895524160409E-2</v>
      </c>
      <c r="X354" s="18">
        <f t="shared" ca="1" si="196"/>
        <v>5.7000470581099201E-2</v>
      </c>
      <c r="Y354" s="18">
        <f t="shared" ca="1" si="196"/>
        <v>6.0013243289019955E-2</v>
      </c>
      <c r="Z354" s="18">
        <f t="shared" ca="1" si="196"/>
        <v>6.4029725082665565E-2</v>
      </c>
      <c r="AA354" s="18">
        <f t="shared" ca="1" si="196"/>
        <v>6.8548061419173578E-2</v>
      </c>
      <c r="AB354" s="18">
        <f t="shared" ca="1" si="196"/>
        <v>7.3735537146164834E-2</v>
      </c>
      <c r="AC354" s="18">
        <f t="shared" ca="1" si="196"/>
        <v>8.070738458111143E-2</v>
      </c>
      <c r="AD354" s="18">
        <f t="shared" ca="1" si="196"/>
        <v>8.504093403589999E-2</v>
      </c>
      <c r="AE354" s="18">
        <f t="shared" ca="1" si="197"/>
        <v>0</v>
      </c>
      <c r="AF354" s="18">
        <f t="shared" ca="1" si="197"/>
        <v>0</v>
      </c>
      <c r="AG354" s="18">
        <f t="shared" ca="1" si="197"/>
        <v>0</v>
      </c>
      <c r="AH354" s="18">
        <f t="shared" ca="1" si="197"/>
        <v>0</v>
      </c>
      <c r="AI354" s="18">
        <f t="shared" ca="1" si="197"/>
        <v>0</v>
      </c>
      <c r="AJ354" s="18">
        <f t="shared" ca="1" si="197"/>
        <v>0</v>
      </c>
      <c r="AK354" s="18">
        <f t="shared" ca="1" si="197"/>
        <v>0</v>
      </c>
      <c r="AL354" s="18">
        <f t="shared" ca="1" si="197"/>
        <v>0</v>
      </c>
      <c r="AM354" s="18">
        <f t="shared" ca="1" si="197"/>
        <v>0</v>
      </c>
      <c r="AN354" s="18">
        <f t="shared" ca="1" si="197"/>
        <v>0</v>
      </c>
      <c r="AO354" s="18">
        <f t="shared" ca="1" si="198"/>
        <v>0</v>
      </c>
      <c r="AP354" s="18">
        <f t="shared" ca="1" si="198"/>
        <v>0</v>
      </c>
      <c r="AQ354" s="18">
        <f t="shared" ca="1" si="198"/>
        <v>0</v>
      </c>
      <c r="AR354" s="18">
        <f t="shared" ca="1" si="198"/>
        <v>0</v>
      </c>
      <c r="AS354" s="18">
        <f t="shared" ca="1" si="198"/>
        <v>0</v>
      </c>
      <c r="AT354" s="18">
        <f t="shared" ca="1" si="198"/>
        <v>0</v>
      </c>
      <c r="AU354" s="18">
        <f t="shared" ca="1" si="198"/>
        <v>0</v>
      </c>
      <c r="AV354" s="18">
        <f t="shared" ca="1" si="198"/>
        <v>0</v>
      </c>
      <c r="AW354" s="18">
        <f t="shared" ca="1" si="198"/>
        <v>0</v>
      </c>
      <c r="AX354" s="18">
        <f t="shared" ca="1" si="198"/>
        <v>0</v>
      </c>
      <c r="AY354" s="18">
        <f t="shared" ca="1" si="199"/>
        <v>0</v>
      </c>
      <c r="AZ354" s="18">
        <f t="shared" ca="1" si="199"/>
        <v>0</v>
      </c>
      <c r="BA354" s="18">
        <f t="shared" ca="1" si="199"/>
        <v>0</v>
      </c>
      <c r="BB354" s="18">
        <f t="shared" ca="1" si="199"/>
        <v>0</v>
      </c>
      <c r="BC354" s="18">
        <f t="shared" ca="1" si="199"/>
        <v>0</v>
      </c>
      <c r="BD354" s="18">
        <f t="shared" ca="1" si="199"/>
        <v>0</v>
      </c>
      <c r="BE354" s="18">
        <f t="shared" ca="1" si="199"/>
        <v>0</v>
      </c>
      <c r="BF354" s="18">
        <f t="shared" ca="1" si="199"/>
        <v>0</v>
      </c>
      <c r="BG354" s="18">
        <f t="shared" ca="1" si="199"/>
        <v>0</v>
      </c>
      <c r="BH354" s="18">
        <f t="shared" ca="1" si="199"/>
        <v>0</v>
      </c>
      <c r="BI354" s="18">
        <f t="shared" ca="1" si="199"/>
        <v>0</v>
      </c>
    </row>
    <row r="355" spans="8:61" x14ac:dyDescent="0.35">
      <c r="H355" s="2" t="str">
        <f t="shared" si="194"/>
        <v>ON_Storage</v>
      </c>
      <c r="I355">
        <f t="shared" si="193"/>
        <v>7</v>
      </c>
      <c r="J355">
        <f t="shared" si="200"/>
        <v>20</v>
      </c>
      <c r="K355" s="18">
        <f t="shared" ca="1" si="195"/>
        <v>0</v>
      </c>
      <c r="L355" s="18">
        <f t="shared" ca="1" si="195"/>
        <v>0</v>
      </c>
      <c r="M355" s="18">
        <f t="shared" ca="1" si="195"/>
        <v>0</v>
      </c>
      <c r="N355" s="18">
        <f t="shared" ca="1" si="195"/>
        <v>0</v>
      </c>
      <c r="O355" s="18">
        <f t="shared" ca="1" si="195"/>
        <v>0</v>
      </c>
      <c r="P355" s="18">
        <f t="shared" ca="1" si="195"/>
        <v>0</v>
      </c>
      <c r="Q355" s="18">
        <f t="shared" ca="1" si="195"/>
        <v>3.6913125260632673E-2</v>
      </c>
      <c r="R355" s="18">
        <f t="shared" ca="1" si="195"/>
        <v>3.9424043425690995E-2</v>
      </c>
      <c r="S355" s="18">
        <f t="shared" ca="1" si="195"/>
        <v>4.1934961590749303E-2</v>
      </c>
      <c r="T355" s="18">
        <f t="shared" ca="1" si="195"/>
        <v>4.4445879755807625E-2</v>
      </c>
      <c r="U355" s="18">
        <f t="shared" ca="1" si="196"/>
        <v>4.6956797920865941E-2</v>
      </c>
      <c r="V355" s="18">
        <f t="shared" ca="1" si="196"/>
        <v>4.9467716085924256E-2</v>
      </c>
      <c r="W355" s="18">
        <f t="shared" ca="1" si="196"/>
        <v>5.1978634250982578E-2</v>
      </c>
      <c r="X355" s="18">
        <f t="shared" ca="1" si="196"/>
        <v>5.44895524160409E-2</v>
      </c>
      <c r="Y355" s="18">
        <f t="shared" ca="1" si="196"/>
        <v>5.7000470581099201E-2</v>
      </c>
      <c r="Z355" s="18">
        <f t="shared" ca="1" si="196"/>
        <v>6.0013243289019955E-2</v>
      </c>
      <c r="AA355" s="18">
        <f t="shared" ca="1" si="196"/>
        <v>6.4029725082665565E-2</v>
      </c>
      <c r="AB355" s="18">
        <f t="shared" ca="1" si="196"/>
        <v>6.8548061419173578E-2</v>
      </c>
      <c r="AC355" s="18">
        <f t="shared" ca="1" si="196"/>
        <v>7.3735537146164834E-2</v>
      </c>
      <c r="AD355" s="18">
        <f t="shared" ca="1" si="196"/>
        <v>8.070738458111143E-2</v>
      </c>
      <c r="AE355" s="18">
        <f t="shared" ca="1" si="197"/>
        <v>8.504093403589999E-2</v>
      </c>
      <c r="AF355" s="18">
        <f t="shared" ca="1" si="197"/>
        <v>0</v>
      </c>
      <c r="AG355" s="18">
        <f t="shared" ca="1" si="197"/>
        <v>0</v>
      </c>
      <c r="AH355" s="18">
        <f t="shared" ca="1" si="197"/>
        <v>0</v>
      </c>
      <c r="AI355" s="18">
        <f t="shared" ca="1" si="197"/>
        <v>0</v>
      </c>
      <c r="AJ355" s="18">
        <f t="shared" ca="1" si="197"/>
        <v>0</v>
      </c>
      <c r="AK355" s="18">
        <f t="shared" ca="1" si="197"/>
        <v>0</v>
      </c>
      <c r="AL355" s="18">
        <f t="shared" ca="1" si="197"/>
        <v>0</v>
      </c>
      <c r="AM355" s="18">
        <f t="shared" ca="1" si="197"/>
        <v>0</v>
      </c>
      <c r="AN355" s="18">
        <f t="shared" ca="1" si="197"/>
        <v>0</v>
      </c>
      <c r="AO355" s="18">
        <f t="shared" ca="1" si="198"/>
        <v>0</v>
      </c>
      <c r="AP355" s="18">
        <f t="shared" ca="1" si="198"/>
        <v>0</v>
      </c>
      <c r="AQ355" s="18">
        <f t="shared" ca="1" si="198"/>
        <v>0</v>
      </c>
      <c r="AR355" s="18">
        <f t="shared" ca="1" si="198"/>
        <v>0</v>
      </c>
      <c r="AS355" s="18">
        <f t="shared" ca="1" si="198"/>
        <v>0</v>
      </c>
      <c r="AT355" s="18">
        <f t="shared" ca="1" si="198"/>
        <v>0</v>
      </c>
      <c r="AU355" s="18">
        <f t="shared" ca="1" si="198"/>
        <v>0</v>
      </c>
      <c r="AV355" s="18">
        <f t="shared" ca="1" si="198"/>
        <v>0</v>
      </c>
      <c r="AW355" s="18">
        <f t="shared" ca="1" si="198"/>
        <v>0</v>
      </c>
      <c r="AX355" s="18">
        <f t="shared" ca="1" si="198"/>
        <v>0</v>
      </c>
      <c r="AY355" s="18">
        <f t="shared" ca="1" si="199"/>
        <v>0</v>
      </c>
      <c r="AZ355" s="18">
        <f t="shared" ca="1" si="199"/>
        <v>0</v>
      </c>
      <c r="BA355" s="18">
        <f t="shared" ca="1" si="199"/>
        <v>0</v>
      </c>
      <c r="BB355" s="18">
        <f t="shared" ca="1" si="199"/>
        <v>0</v>
      </c>
      <c r="BC355" s="18">
        <f t="shared" ca="1" si="199"/>
        <v>0</v>
      </c>
      <c r="BD355" s="18">
        <f t="shared" ca="1" si="199"/>
        <v>0</v>
      </c>
      <c r="BE355" s="18">
        <f t="shared" ca="1" si="199"/>
        <v>0</v>
      </c>
      <c r="BF355" s="18">
        <f t="shared" ca="1" si="199"/>
        <v>0</v>
      </c>
      <c r="BG355" s="18">
        <f t="shared" ca="1" si="199"/>
        <v>0</v>
      </c>
      <c r="BH355" s="18">
        <f t="shared" ca="1" si="199"/>
        <v>0</v>
      </c>
      <c r="BI355" s="18">
        <f t="shared" ca="1" si="199"/>
        <v>0</v>
      </c>
    </row>
    <row r="356" spans="8:61" x14ac:dyDescent="0.35">
      <c r="H356" s="2" t="str">
        <f t="shared" si="194"/>
        <v>ON_Storage</v>
      </c>
      <c r="I356">
        <f t="shared" si="193"/>
        <v>7</v>
      </c>
      <c r="J356">
        <f t="shared" si="200"/>
        <v>21</v>
      </c>
      <c r="K356" s="18">
        <f t="shared" ca="1" si="195"/>
        <v>0</v>
      </c>
      <c r="L356" s="18">
        <f t="shared" ca="1" si="195"/>
        <v>0</v>
      </c>
      <c r="M356" s="18">
        <f t="shared" ca="1" si="195"/>
        <v>0</v>
      </c>
      <c r="N356" s="18">
        <f t="shared" ca="1" si="195"/>
        <v>0</v>
      </c>
      <c r="O356" s="18">
        <f t="shared" ca="1" si="195"/>
        <v>0</v>
      </c>
      <c r="P356" s="18">
        <f t="shared" ca="1" si="195"/>
        <v>0</v>
      </c>
      <c r="Q356" s="18">
        <f t="shared" ca="1" si="195"/>
        <v>0</v>
      </c>
      <c r="R356" s="18">
        <f t="shared" ca="1" si="195"/>
        <v>3.6913125260632673E-2</v>
      </c>
      <c r="S356" s="18">
        <f t="shared" ca="1" si="195"/>
        <v>3.9424043425690995E-2</v>
      </c>
      <c r="T356" s="18">
        <f t="shared" ca="1" si="195"/>
        <v>4.1934961590749303E-2</v>
      </c>
      <c r="U356" s="18">
        <f t="shared" ca="1" si="196"/>
        <v>4.4445879755807625E-2</v>
      </c>
      <c r="V356" s="18">
        <f t="shared" ca="1" si="196"/>
        <v>4.6956797920865941E-2</v>
      </c>
      <c r="W356" s="18">
        <f t="shared" ca="1" si="196"/>
        <v>4.9467716085924256E-2</v>
      </c>
      <c r="X356" s="18">
        <f t="shared" ca="1" si="196"/>
        <v>5.1978634250982578E-2</v>
      </c>
      <c r="Y356" s="18">
        <f t="shared" ca="1" si="196"/>
        <v>5.44895524160409E-2</v>
      </c>
      <c r="Z356" s="18">
        <f t="shared" ca="1" si="196"/>
        <v>5.7000470581099201E-2</v>
      </c>
      <c r="AA356" s="18">
        <f t="shared" ca="1" si="196"/>
        <v>6.0013243289019955E-2</v>
      </c>
      <c r="AB356" s="18">
        <f t="shared" ca="1" si="196"/>
        <v>6.4029725082665565E-2</v>
      </c>
      <c r="AC356" s="18">
        <f t="shared" ca="1" si="196"/>
        <v>6.8548061419173578E-2</v>
      </c>
      <c r="AD356" s="18">
        <f t="shared" ca="1" si="196"/>
        <v>7.3735537146164834E-2</v>
      </c>
      <c r="AE356" s="18">
        <f t="shared" ca="1" si="197"/>
        <v>8.070738458111143E-2</v>
      </c>
      <c r="AF356" s="18">
        <f t="shared" ca="1" si="197"/>
        <v>8.504093403589999E-2</v>
      </c>
      <c r="AG356" s="18">
        <f t="shared" ca="1" si="197"/>
        <v>0</v>
      </c>
      <c r="AH356" s="18">
        <f t="shared" ca="1" si="197"/>
        <v>0</v>
      </c>
      <c r="AI356" s="18">
        <f t="shared" ca="1" si="197"/>
        <v>0</v>
      </c>
      <c r="AJ356" s="18">
        <f t="shared" ca="1" si="197"/>
        <v>0</v>
      </c>
      <c r="AK356" s="18">
        <f t="shared" ca="1" si="197"/>
        <v>0</v>
      </c>
      <c r="AL356" s="18">
        <f t="shared" ca="1" si="197"/>
        <v>0</v>
      </c>
      <c r="AM356" s="18">
        <f t="shared" ca="1" si="197"/>
        <v>0</v>
      </c>
      <c r="AN356" s="18">
        <f t="shared" ca="1" si="197"/>
        <v>0</v>
      </c>
      <c r="AO356" s="18">
        <f t="shared" ca="1" si="198"/>
        <v>0</v>
      </c>
      <c r="AP356" s="18">
        <f t="shared" ca="1" si="198"/>
        <v>0</v>
      </c>
      <c r="AQ356" s="18">
        <f t="shared" ca="1" si="198"/>
        <v>0</v>
      </c>
      <c r="AR356" s="18">
        <f t="shared" ca="1" si="198"/>
        <v>0</v>
      </c>
      <c r="AS356" s="18">
        <f t="shared" ca="1" si="198"/>
        <v>0</v>
      </c>
      <c r="AT356" s="18">
        <f t="shared" ca="1" si="198"/>
        <v>0</v>
      </c>
      <c r="AU356" s="18">
        <f t="shared" ca="1" si="198"/>
        <v>0</v>
      </c>
      <c r="AV356" s="18">
        <f t="shared" ca="1" si="198"/>
        <v>0</v>
      </c>
      <c r="AW356" s="18">
        <f t="shared" ca="1" si="198"/>
        <v>0</v>
      </c>
      <c r="AX356" s="18">
        <f t="shared" ca="1" si="198"/>
        <v>0</v>
      </c>
      <c r="AY356" s="18">
        <f t="shared" ca="1" si="199"/>
        <v>0</v>
      </c>
      <c r="AZ356" s="18">
        <f t="shared" ca="1" si="199"/>
        <v>0</v>
      </c>
      <c r="BA356" s="18">
        <f t="shared" ca="1" si="199"/>
        <v>0</v>
      </c>
      <c r="BB356" s="18">
        <f t="shared" ca="1" si="199"/>
        <v>0</v>
      </c>
      <c r="BC356" s="18">
        <f t="shared" ca="1" si="199"/>
        <v>0</v>
      </c>
      <c r="BD356" s="18">
        <f t="shared" ca="1" si="199"/>
        <v>0</v>
      </c>
      <c r="BE356" s="18">
        <f t="shared" ca="1" si="199"/>
        <v>0</v>
      </c>
      <c r="BF356" s="18">
        <f t="shared" ca="1" si="199"/>
        <v>0</v>
      </c>
      <c r="BG356" s="18">
        <f t="shared" ca="1" si="199"/>
        <v>0</v>
      </c>
      <c r="BH356" s="18">
        <f t="shared" ca="1" si="199"/>
        <v>0</v>
      </c>
      <c r="BI356" s="18">
        <f t="shared" ca="1" si="199"/>
        <v>0</v>
      </c>
    </row>
    <row r="357" spans="8:61" x14ac:dyDescent="0.35">
      <c r="H357" s="2" t="str">
        <f t="shared" si="194"/>
        <v>ON_Storage</v>
      </c>
      <c r="I357">
        <f t="shared" si="193"/>
        <v>7</v>
      </c>
      <c r="J357">
        <f t="shared" si="200"/>
        <v>22</v>
      </c>
      <c r="K357" s="18">
        <f t="shared" ca="1" si="195"/>
        <v>0</v>
      </c>
      <c r="L357" s="18">
        <f t="shared" ca="1" si="195"/>
        <v>0</v>
      </c>
      <c r="M357" s="18">
        <f t="shared" ca="1" si="195"/>
        <v>0</v>
      </c>
      <c r="N357" s="18">
        <f t="shared" ca="1" si="195"/>
        <v>0</v>
      </c>
      <c r="O357" s="18">
        <f t="shared" ca="1" si="195"/>
        <v>0</v>
      </c>
      <c r="P357" s="18">
        <f t="shared" ca="1" si="195"/>
        <v>0</v>
      </c>
      <c r="Q357" s="18">
        <f t="shared" ca="1" si="195"/>
        <v>0</v>
      </c>
      <c r="R357" s="18">
        <f t="shared" ca="1" si="195"/>
        <v>0</v>
      </c>
      <c r="S357" s="18">
        <f t="shared" ca="1" si="195"/>
        <v>3.6913125260632673E-2</v>
      </c>
      <c r="T357" s="18">
        <f t="shared" ca="1" si="195"/>
        <v>3.9424043425690995E-2</v>
      </c>
      <c r="U357" s="18">
        <f t="shared" ca="1" si="196"/>
        <v>4.1934961590749303E-2</v>
      </c>
      <c r="V357" s="18">
        <f t="shared" ca="1" si="196"/>
        <v>4.4445879755807625E-2</v>
      </c>
      <c r="W357" s="18">
        <f t="shared" ca="1" si="196"/>
        <v>4.6956797920865941E-2</v>
      </c>
      <c r="X357" s="18">
        <f t="shared" ca="1" si="196"/>
        <v>4.9467716085924256E-2</v>
      </c>
      <c r="Y357" s="18">
        <f t="shared" ca="1" si="196"/>
        <v>5.1978634250982578E-2</v>
      </c>
      <c r="Z357" s="18">
        <f t="shared" ca="1" si="196"/>
        <v>5.44895524160409E-2</v>
      </c>
      <c r="AA357" s="18">
        <f t="shared" ca="1" si="196"/>
        <v>5.7000470581099201E-2</v>
      </c>
      <c r="AB357" s="18">
        <f t="shared" ca="1" si="196"/>
        <v>6.0013243289019955E-2</v>
      </c>
      <c r="AC357" s="18">
        <f t="shared" ca="1" si="196"/>
        <v>6.4029725082665565E-2</v>
      </c>
      <c r="AD357" s="18">
        <f t="shared" ca="1" si="196"/>
        <v>6.8548061419173578E-2</v>
      </c>
      <c r="AE357" s="18">
        <f t="shared" ca="1" si="197"/>
        <v>7.3735537146164834E-2</v>
      </c>
      <c r="AF357" s="18">
        <f t="shared" ca="1" si="197"/>
        <v>8.070738458111143E-2</v>
      </c>
      <c r="AG357" s="18">
        <f t="shared" ca="1" si="197"/>
        <v>8.504093403589999E-2</v>
      </c>
      <c r="AH357" s="18">
        <f t="shared" ca="1" si="197"/>
        <v>0</v>
      </c>
      <c r="AI357" s="18">
        <f t="shared" ca="1" si="197"/>
        <v>0</v>
      </c>
      <c r="AJ357" s="18">
        <f t="shared" ca="1" si="197"/>
        <v>0</v>
      </c>
      <c r="AK357" s="18">
        <f t="shared" ca="1" si="197"/>
        <v>0</v>
      </c>
      <c r="AL357" s="18">
        <f t="shared" ca="1" si="197"/>
        <v>0</v>
      </c>
      <c r="AM357" s="18">
        <f t="shared" ca="1" si="197"/>
        <v>0</v>
      </c>
      <c r="AN357" s="18">
        <f t="shared" ca="1" si="197"/>
        <v>0</v>
      </c>
      <c r="AO357" s="18">
        <f t="shared" ca="1" si="198"/>
        <v>0</v>
      </c>
      <c r="AP357" s="18">
        <f t="shared" ca="1" si="198"/>
        <v>0</v>
      </c>
      <c r="AQ357" s="18">
        <f t="shared" ca="1" si="198"/>
        <v>0</v>
      </c>
      <c r="AR357" s="18">
        <f t="shared" ca="1" si="198"/>
        <v>0</v>
      </c>
      <c r="AS357" s="18">
        <f t="shared" ca="1" si="198"/>
        <v>0</v>
      </c>
      <c r="AT357" s="18">
        <f t="shared" ca="1" si="198"/>
        <v>0</v>
      </c>
      <c r="AU357" s="18">
        <f t="shared" ca="1" si="198"/>
        <v>0</v>
      </c>
      <c r="AV357" s="18">
        <f t="shared" ca="1" si="198"/>
        <v>0</v>
      </c>
      <c r="AW357" s="18">
        <f t="shared" ca="1" si="198"/>
        <v>0</v>
      </c>
      <c r="AX357" s="18">
        <f t="shared" ca="1" si="198"/>
        <v>0</v>
      </c>
      <c r="AY357" s="18">
        <f t="shared" ca="1" si="199"/>
        <v>0</v>
      </c>
      <c r="AZ357" s="18">
        <f t="shared" ca="1" si="199"/>
        <v>0</v>
      </c>
      <c r="BA357" s="18">
        <f t="shared" ca="1" si="199"/>
        <v>0</v>
      </c>
      <c r="BB357" s="18">
        <f t="shared" ca="1" si="199"/>
        <v>0</v>
      </c>
      <c r="BC357" s="18">
        <f t="shared" ca="1" si="199"/>
        <v>0</v>
      </c>
      <c r="BD357" s="18">
        <f t="shared" ca="1" si="199"/>
        <v>0</v>
      </c>
      <c r="BE357" s="18">
        <f t="shared" ca="1" si="199"/>
        <v>0</v>
      </c>
      <c r="BF357" s="18">
        <f t="shared" ca="1" si="199"/>
        <v>0</v>
      </c>
      <c r="BG357" s="18">
        <f t="shared" ca="1" si="199"/>
        <v>0</v>
      </c>
      <c r="BH357" s="18">
        <f t="shared" ca="1" si="199"/>
        <v>0</v>
      </c>
      <c r="BI357" s="18">
        <f t="shared" ca="1" si="199"/>
        <v>0</v>
      </c>
    </row>
    <row r="358" spans="8:61" x14ac:dyDescent="0.35">
      <c r="H358" s="2" t="str">
        <f t="shared" si="194"/>
        <v>ON_Storage</v>
      </c>
      <c r="I358">
        <f t="shared" si="193"/>
        <v>7</v>
      </c>
      <c r="J358">
        <f t="shared" si="200"/>
        <v>23</v>
      </c>
      <c r="K358" s="18">
        <f t="shared" ca="1" si="195"/>
        <v>0</v>
      </c>
      <c r="L358" s="18">
        <f t="shared" ca="1" si="195"/>
        <v>0</v>
      </c>
      <c r="M358" s="18">
        <f t="shared" ca="1" si="195"/>
        <v>0</v>
      </c>
      <c r="N358" s="18">
        <f t="shared" ca="1" si="195"/>
        <v>0</v>
      </c>
      <c r="O358" s="18">
        <f t="shared" ca="1" si="195"/>
        <v>0</v>
      </c>
      <c r="P358" s="18">
        <f t="shared" ca="1" si="195"/>
        <v>0</v>
      </c>
      <c r="Q358" s="18">
        <f t="shared" ca="1" si="195"/>
        <v>0</v>
      </c>
      <c r="R358" s="18">
        <f t="shared" ca="1" si="195"/>
        <v>0</v>
      </c>
      <c r="S358" s="18">
        <f t="shared" ca="1" si="195"/>
        <v>0</v>
      </c>
      <c r="T358" s="18">
        <f t="shared" ca="1" si="195"/>
        <v>3.6913125260632673E-2</v>
      </c>
      <c r="U358" s="18">
        <f t="shared" ca="1" si="196"/>
        <v>3.9424043425690995E-2</v>
      </c>
      <c r="V358" s="18">
        <f t="shared" ca="1" si="196"/>
        <v>4.1934961590749303E-2</v>
      </c>
      <c r="W358" s="18">
        <f t="shared" ca="1" si="196"/>
        <v>4.4445879755807625E-2</v>
      </c>
      <c r="X358" s="18">
        <f t="shared" ca="1" si="196"/>
        <v>4.6956797920865941E-2</v>
      </c>
      <c r="Y358" s="18">
        <f t="shared" ca="1" si="196"/>
        <v>4.9467716085924256E-2</v>
      </c>
      <c r="Z358" s="18">
        <f t="shared" ca="1" si="196"/>
        <v>5.1978634250982578E-2</v>
      </c>
      <c r="AA358" s="18">
        <f t="shared" ca="1" si="196"/>
        <v>5.44895524160409E-2</v>
      </c>
      <c r="AB358" s="18">
        <f t="shared" ca="1" si="196"/>
        <v>5.7000470581099201E-2</v>
      </c>
      <c r="AC358" s="18">
        <f t="shared" ca="1" si="196"/>
        <v>6.0013243289019955E-2</v>
      </c>
      <c r="AD358" s="18">
        <f t="shared" ca="1" si="196"/>
        <v>6.4029725082665565E-2</v>
      </c>
      <c r="AE358" s="18">
        <f t="shared" ca="1" si="197"/>
        <v>6.8548061419173578E-2</v>
      </c>
      <c r="AF358" s="18">
        <f t="shared" ca="1" si="197"/>
        <v>7.3735537146164834E-2</v>
      </c>
      <c r="AG358" s="18">
        <f t="shared" ca="1" si="197"/>
        <v>8.070738458111143E-2</v>
      </c>
      <c r="AH358" s="18">
        <f t="shared" ca="1" si="197"/>
        <v>8.504093403589999E-2</v>
      </c>
      <c r="AI358" s="18">
        <f t="shared" ca="1" si="197"/>
        <v>0</v>
      </c>
      <c r="AJ358" s="18">
        <f t="shared" ca="1" si="197"/>
        <v>0</v>
      </c>
      <c r="AK358" s="18">
        <f t="shared" ca="1" si="197"/>
        <v>0</v>
      </c>
      <c r="AL358" s="18">
        <f t="shared" ca="1" si="197"/>
        <v>0</v>
      </c>
      <c r="AM358" s="18">
        <f t="shared" ca="1" si="197"/>
        <v>0</v>
      </c>
      <c r="AN358" s="18">
        <f t="shared" ca="1" si="197"/>
        <v>0</v>
      </c>
      <c r="AO358" s="18">
        <f t="shared" ca="1" si="198"/>
        <v>0</v>
      </c>
      <c r="AP358" s="18">
        <f t="shared" ca="1" si="198"/>
        <v>0</v>
      </c>
      <c r="AQ358" s="18">
        <f t="shared" ca="1" si="198"/>
        <v>0</v>
      </c>
      <c r="AR358" s="18">
        <f t="shared" ca="1" si="198"/>
        <v>0</v>
      </c>
      <c r="AS358" s="18">
        <f t="shared" ca="1" si="198"/>
        <v>0</v>
      </c>
      <c r="AT358" s="18">
        <f t="shared" ca="1" si="198"/>
        <v>0</v>
      </c>
      <c r="AU358" s="18">
        <f t="shared" ca="1" si="198"/>
        <v>0</v>
      </c>
      <c r="AV358" s="18">
        <f t="shared" ca="1" si="198"/>
        <v>0</v>
      </c>
      <c r="AW358" s="18">
        <f t="shared" ca="1" si="198"/>
        <v>0</v>
      </c>
      <c r="AX358" s="18">
        <f t="shared" ca="1" si="198"/>
        <v>0</v>
      </c>
      <c r="AY358" s="18">
        <f t="shared" ca="1" si="199"/>
        <v>0</v>
      </c>
      <c r="AZ358" s="18">
        <f t="shared" ca="1" si="199"/>
        <v>0</v>
      </c>
      <c r="BA358" s="18">
        <f t="shared" ca="1" si="199"/>
        <v>0</v>
      </c>
      <c r="BB358" s="18">
        <f t="shared" ca="1" si="199"/>
        <v>0</v>
      </c>
      <c r="BC358" s="18">
        <f t="shared" ca="1" si="199"/>
        <v>0</v>
      </c>
      <c r="BD358" s="18">
        <f t="shared" ca="1" si="199"/>
        <v>0</v>
      </c>
      <c r="BE358" s="18">
        <f t="shared" ca="1" si="199"/>
        <v>0</v>
      </c>
      <c r="BF358" s="18">
        <f t="shared" ca="1" si="199"/>
        <v>0</v>
      </c>
      <c r="BG358" s="18">
        <f t="shared" ca="1" si="199"/>
        <v>0</v>
      </c>
      <c r="BH358" s="18">
        <f t="shared" ca="1" si="199"/>
        <v>0</v>
      </c>
      <c r="BI358" s="18">
        <f t="shared" ca="1" si="199"/>
        <v>0</v>
      </c>
    </row>
    <row r="359" spans="8:61" x14ac:dyDescent="0.35">
      <c r="H359" s="2" t="str">
        <f t="shared" si="194"/>
        <v>ON_Storage</v>
      </c>
      <c r="I359">
        <f t="shared" si="193"/>
        <v>7</v>
      </c>
      <c r="J359">
        <f t="shared" si="200"/>
        <v>24</v>
      </c>
      <c r="K359" s="18">
        <f t="shared" ref="K359:T368" ca="1" si="201">IF(K$28&gt;$J359,0,OFFSET($K$2,$I359,$J359-K$28))</f>
        <v>0</v>
      </c>
      <c r="L359" s="18">
        <f t="shared" ca="1" si="201"/>
        <v>0</v>
      </c>
      <c r="M359" s="18">
        <f t="shared" ca="1" si="201"/>
        <v>0</v>
      </c>
      <c r="N359" s="18">
        <f t="shared" ca="1" si="201"/>
        <v>0</v>
      </c>
      <c r="O359" s="18">
        <f t="shared" ca="1" si="201"/>
        <v>0</v>
      </c>
      <c r="P359" s="18">
        <f t="shared" ca="1" si="201"/>
        <v>0</v>
      </c>
      <c r="Q359" s="18">
        <f t="shared" ca="1" si="201"/>
        <v>0</v>
      </c>
      <c r="R359" s="18">
        <f t="shared" ca="1" si="201"/>
        <v>0</v>
      </c>
      <c r="S359" s="18">
        <f t="shared" ca="1" si="201"/>
        <v>0</v>
      </c>
      <c r="T359" s="18">
        <f t="shared" ca="1" si="201"/>
        <v>0</v>
      </c>
      <c r="U359" s="18">
        <f t="shared" ref="U359:AD368" ca="1" si="202">IF(U$28&gt;$J359,0,OFFSET($K$2,$I359,$J359-U$28))</f>
        <v>3.6913125260632673E-2</v>
      </c>
      <c r="V359" s="18">
        <f t="shared" ca="1" si="202"/>
        <v>3.9424043425690995E-2</v>
      </c>
      <c r="W359" s="18">
        <f t="shared" ca="1" si="202"/>
        <v>4.1934961590749303E-2</v>
      </c>
      <c r="X359" s="18">
        <f t="shared" ca="1" si="202"/>
        <v>4.4445879755807625E-2</v>
      </c>
      <c r="Y359" s="18">
        <f t="shared" ca="1" si="202"/>
        <v>4.6956797920865941E-2</v>
      </c>
      <c r="Z359" s="18">
        <f t="shared" ca="1" si="202"/>
        <v>4.9467716085924256E-2</v>
      </c>
      <c r="AA359" s="18">
        <f t="shared" ca="1" si="202"/>
        <v>5.1978634250982578E-2</v>
      </c>
      <c r="AB359" s="18">
        <f t="shared" ca="1" si="202"/>
        <v>5.44895524160409E-2</v>
      </c>
      <c r="AC359" s="18">
        <f t="shared" ca="1" si="202"/>
        <v>5.7000470581099201E-2</v>
      </c>
      <c r="AD359" s="18">
        <f t="shared" ca="1" si="202"/>
        <v>6.0013243289019955E-2</v>
      </c>
      <c r="AE359" s="18">
        <f t="shared" ref="AE359:AN368" ca="1" si="203">IF(AE$28&gt;$J359,0,OFFSET($K$2,$I359,$J359-AE$28))</f>
        <v>6.4029725082665565E-2</v>
      </c>
      <c r="AF359" s="18">
        <f t="shared" ca="1" si="203"/>
        <v>6.8548061419173578E-2</v>
      </c>
      <c r="AG359" s="18">
        <f t="shared" ca="1" si="203"/>
        <v>7.3735537146164834E-2</v>
      </c>
      <c r="AH359" s="18">
        <f t="shared" ca="1" si="203"/>
        <v>8.070738458111143E-2</v>
      </c>
      <c r="AI359" s="18">
        <f t="shared" ca="1" si="203"/>
        <v>8.504093403589999E-2</v>
      </c>
      <c r="AJ359" s="18">
        <f t="shared" ca="1" si="203"/>
        <v>0</v>
      </c>
      <c r="AK359" s="18">
        <f t="shared" ca="1" si="203"/>
        <v>0</v>
      </c>
      <c r="AL359" s="18">
        <f t="shared" ca="1" si="203"/>
        <v>0</v>
      </c>
      <c r="AM359" s="18">
        <f t="shared" ca="1" si="203"/>
        <v>0</v>
      </c>
      <c r="AN359" s="18">
        <f t="shared" ca="1" si="203"/>
        <v>0</v>
      </c>
      <c r="AO359" s="18">
        <f t="shared" ref="AO359:AX368" ca="1" si="204">IF(AO$28&gt;$J359,0,OFFSET($K$2,$I359,$J359-AO$28))</f>
        <v>0</v>
      </c>
      <c r="AP359" s="18">
        <f t="shared" ca="1" si="204"/>
        <v>0</v>
      </c>
      <c r="AQ359" s="18">
        <f t="shared" ca="1" si="204"/>
        <v>0</v>
      </c>
      <c r="AR359" s="18">
        <f t="shared" ca="1" si="204"/>
        <v>0</v>
      </c>
      <c r="AS359" s="18">
        <f t="shared" ca="1" si="204"/>
        <v>0</v>
      </c>
      <c r="AT359" s="18">
        <f t="shared" ca="1" si="204"/>
        <v>0</v>
      </c>
      <c r="AU359" s="18">
        <f t="shared" ca="1" si="204"/>
        <v>0</v>
      </c>
      <c r="AV359" s="18">
        <f t="shared" ca="1" si="204"/>
        <v>0</v>
      </c>
      <c r="AW359" s="18">
        <f t="shared" ca="1" si="204"/>
        <v>0</v>
      </c>
      <c r="AX359" s="18">
        <f t="shared" ca="1" si="204"/>
        <v>0</v>
      </c>
      <c r="AY359" s="18">
        <f t="shared" ref="AY359:BI368" ca="1" si="205">IF(AY$28&gt;$J359,0,OFFSET($K$2,$I359,$J359-AY$28))</f>
        <v>0</v>
      </c>
      <c r="AZ359" s="18">
        <f t="shared" ca="1" si="205"/>
        <v>0</v>
      </c>
      <c r="BA359" s="18">
        <f t="shared" ca="1" si="205"/>
        <v>0</v>
      </c>
      <c r="BB359" s="18">
        <f t="shared" ca="1" si="205"/>
        <v>0</v>
      </c>
      <c r="BC359" s="18">
        <f t="shared" ca="1" si="205"/>
        <v>0</v>
      </c>
      <c r="BD359" s="18">
        <f t="shared" ca="1" si="205"/>
        <v>0</v>
      </c>
      <c r="BE359" s="18">
        <f t="shared" ca="1" si="205"/>
        <v>0</v>
      </c>
      <c r="BF359" s="18">
        <f t="shared" ca="1" si="205"/>
        <v>0</v>
      </c>
      <c r="BG359" s="18">
        <f t="shared" ca="1" si="205"/>
        <v>0</v>
      </c>
      <c r="BH359" s="18">
        <f t="shared" ca="1" si="205"/>
        <v>0</v>
      </c>
      <c r="BI359" s="18">
        <f t="shared" ca="1" si="205"/>
        <v>0</v>
      </c>
    </row>
    <row r="360" spans="8:61" x14ac:dyDescent="0.35">
      <c r="H360" s="2" t="str">
        <f t="shared" si="194"/>
        <v>ON_Storage</v>
      </c>
      <c r="I360">
        <f t="shared" si="193"/>
        <v>7</v>
      </c>
      <c r="J360">
        <f t="shared" si="200"/>
        <v>25</v>
      </c>
      <c r="K360" s="18">
        <f t="shared" ca="1" si="201"/>
        <v>0</v>
      </c>
      <c r="L360" s="18">
        <f t="shared" ca="1" si="201"/>
        <v>0</v>
      </c>
      <c r="M360" s="18">
        <f t="shared" ca="1" si="201"/>
        <v>0</v>
      </c>
      <c r="N360" s="18">
        <f t="shared" ca="1" si="201"/>
        <v>0</v>
      </c>
      <c r="O360" s="18">
        <f t="shared" ca="1" si="201"/>
        <v>0</v>
      </c>
      <c r="P360" s="18">
        <f t="shared" ca="1" si="201"/>
        <v>0</v>
      </c>
      <c r="Q360" s="18">
        <f t="shared" ca="1" si="201"/>
        <v>0</v>
      </c>
      <c r="R360" s="18">
        <f t="shared" ca="1" si="201"/>
        <v>0</v>
      </c>
      <c r="S360" s="18">
        <f t="shared" ca="1" si="201"/>
        <v>0</v>
      </c>
      <c r="T360" s="18">
        <f t="shared" ca="1" si="201"/>
        <v>0</v>
      </c>
      <c r="U360" s="18">
        <f t="shared" ca="1" si="202"/>
        <v>0</v>
      </c>
      <c r="V360" s="18">
        <f t="shared" ca="1" si="202"/>
        <v>3.6913125260632673E-2</v>
      </c>
      <c r="W360" s="18">
        <f t="shared" ca="1" si="202"/>
        <v>3.9424043425690995E-2</v>
      </c>
      <c r="X360" s="18">
        <f t="shared" ca="1" si="202"/>
        <v>4.1934961590749303E-2</v>
      </c>
      <c r="Y360" s="18">
        <f t="shared" ca="1" si="202"/>
        <v>4.4445879755807625E-2</v>
      </c>
      <c r="Z360" s="18">
        <f t="shared" ca="1" si="202"/>
        <v>4.6956797920865941E-2</v>
      </c>
      <c r="AA360" s="18">
        <f t="shared" ca="1" si="202"/>
        <v>4.9467716085924256E-2</v>
      </c>
      <c r="AB360" s="18">
        <f t="shared" ca="1" si="202"/>
        <v>5.1978634250982578E-2</v>
      </c>
      <c r="AC360" s="18">
        <f t="shared" ca="1" si="202"/>
        <v>5.44895524160409E-2</v>
      </c>
      <c r="AD360" s="18">
        <f t="shared" ca="1" si="202"/>
        <v>5.7000470581099201E-2</v>
      </c>
      <c r="AE360" s="18">
        <f t="shared" ca="1" si="203"/>
        <v>6.0013243289019955E-2</v>
      </c>
      <c r="AF360" s="18">
        <f t="shared" ca="1" si="203"/>
        <v>6.4029725082665565E-2</v>
      </c>
      <c r="AG360" s="18">
        <f t="shared" ca="1" si="203"/>
        <v>6.8548061419173578E-2</v>
      </c>
      <c r="AH360" s="18">
        <f t="shared" ca="1" si="203"/>
        <v>7.3735537146164834E-2</v>
      </c>
      <c r="AI360" s="18">
        <f t="shared" ca="1" si="203"/>
        <v>8.070738458111143E-2</v>
      </c>
      <c r="AJ360" s="18">
        <f t="shared" ca="1" si="203"/>
        <v>8.504093403589999E-2</v>
      </c>
      <c r="AK360" s="18">
        <f t="shared" ca="1" si="203"/>
        <v>0</v>
      </c>
      <c r="AL360" s="18">
        <f t="shared" ca="1" si="203"/>
        <v>0</v>
      </c>
      <c r="AM360" s="18">
        <f t="shared" ca="1" si="203"/>
        <v>0</v>
      </c>
      <c r="AN360" s="18">
        <f t="shared" ca="1" si="203"/>
        <v>0</v>
      </c>
      <c r="AO360" s="18">
        <f t="shared" ca="1" si="204"/>
        <v>0</v>
      </c>
      <c r="AP360" s="18">
        <f t="shared" ca="1" si="204"/>
        <v>0</v>
      </c>
      <c r="AQ360" s="18">
        <f t="shared" ca="1" si="204"/>
        <v>0</v>
      </c>
      <c r="AR360" s="18">
        <f t="shared" ca="1" si="204"/>
        <v>0</v>
      </c>
      <c r="AS360" s="18">
        <f t="shared" ca="1" si="204"/>
        <v>0</v>
      </c>
      <c r="AT360" s="18">
        <f t="shared" ca="1" si="204"/>
        <v>0</v>
      </c>
      <c r="AU360" s="18">
        <f t="shared" ca="1" si="204"/>
        <v>0</v>
      </c>
      <c r="AV360" s="18">
        <f t="shared" ca="1" si="204"/>
        <v>0</v>
      </c>
      <c r="AW360" s="18">
        <f t="shared" ca="1" si="204"/>
        <v>0</v>
      </c>
      <c r="AX360" s="18">
        <f t="shared" ca="1" si="204"/>
        <v>0</v>
      </c>
      <c r="AY360" s="18">
        <f t="shared" ca="1" si="205"/>
        <v>0</v>
      </c>
      <c r="AZ360" s="18">
        <f t="shared" ca="1" si="205"/>
        <v>0</v>
      </c>
      <c r="BA360" s="18">
        <f t="shared" ca="1" si="205"/>
        <v>0</v>
      </c>
      <c r="BB360" s="18">
        <f t="shared" ca="1" si="205"/>
        <v>0</v>
      </c>
      <c r="BC360" s="18">
        <f t="shared" ca="1" si="205"/>
        <v>0</v>
      </c>
      <c r="BD360" s="18">
        <f t="shared" ca="1" si="205"/>
        <v>0</v>
      </c>
      <c r="BE360" s="18">
        <f t="shared" ca="1" si="205"/>
        <v>0</v>
      </c>
      <c r="BF360" s="18">
        <f t="shared" ca="1" si="205"/>
        <v>0</v>
      </c>
      <c r="BG360" s="18">
        <f t="shared" ca="1" si="205"/>
        <v>0</v>
      </c>
      <c r="BH360" s="18">
        <f t="shared" ca="1" si="205"/>
        <v>0</v>
      </c>
      <c r="BI360" s="18">
        <f t="shared" ca="1" si="205"/>
        <v>0</v>
      </c>
    </row>
    <row r="361" spans="8:61" x14ac:dyDescent="0.35">
      <c r="H361" s="2" t="str">
        <f t="shared" si="194"/>
        <v>ON_Storage</v>
      </c>
      <c r="I361">
        <f t="shared" si="193"/>
        <v>7</v>
      </c>
      <c r="J361">
        <f t="shared" si="200"/>
        <v>26</v>
      </c>
      <c r="K361" s="18">
        <f t="shared" ca="1" si="201"/>
        <v>0</v>
      </c>
      <c r="L361" s="18">
        <f t="shared" ca="1" si="201"/>
        <v>0</v>
      </c>
      <c r="M361" s="18">
        <f t="shared" ca="1" si="201"/>
        <v>0</v>
      </c>
      <c r="N361" s="18">
        <f t="shared" ca="1" si="201"/>
        <v>0</v>
      </c>
      <c r="O361" s="18">
        <f t="shared" ca="1" si="201"/>
        <v>0</v>
      </c>
      <c r="P361" s="18">
        <f t="shared" ca="1" si="201"/>
        <v>0</v>
      </c>
      <c r="Q361" s="18">
        <f t="shared" ca="1" si="201"/>
        <v>0</v>
      </c>
      <c r="R361" s="18">
        <f t="shared" ca="1" si="201"/>
        <v>0</v>
      </c>
      <c r="S361" s="18">
        <f t="shared" ca="1" si="201"/>
        <v>0</v>
      </c>
      <c r="T361" s="18">
        <f t="shared" ca="1" si="201"/>
        <v>0</v>
      </c>
      <c r="U361" s="18">
        <f t="shared" ca="1" si="202"/>
        <v>0</v>
      </c>
      <c r="V361" s="18">
        <f t="shared" ca="1" si="202"/>
        <v>0</v>
      </c>
      <c r="W361" s="18">
        <f t="shared" ca="1" si="202"/>
        <v>3.6913125260632673E-2</v>
      </c>
      <c r="X361" s="18">
        <f t="shared" ca="1" si="202"/>
        <v>3.9424043425690995E-2</v>
      </c>
      <c r="Y361" s="18">
        <f t="shared" ca="1" si="202"/>
        <v>4.1934961590749303E-2</v>
      </c>
      <c r="Z361" s="18">
        <f t="shared" ca="1" si="202"/>
        <v>4.4445879755807625E-2</v>
      </c>
      <c r="AA361" s="18">
        <f t="shared" ca="1" si="202"/>
        <v>4.6956797920865941E-2</v>
      </c>
      <c r="AB361" s="18">
        <f t="shared" ca="1" si="202"/>
        <v>4.9467716085924256E-2</v>
      </c>
      <c r="AC361" s="18">
        <f t="shared" ca="1" si="202"/>
        <v>5.1978634250982578E-2</v>
      </c>
      <c r="AD361" s="18">
        <f t="shared" ca="1" si="202"/>
        <v>5.44895524160409E-2</v>
      </c>
      <c r="AE361" s="18">
        <f t="shared" ca="1" si="203"/>
        <v>5.7000470581099201E-2</v>
      </c>
      <c r="AF361" s="18">
        <f t="shared" ca="1" si="203"/>
        <v>6.0013243289019955E-2</v>
      </c>
      <c r="AG361" s="18">
        <f t="shared" ca="1" si="203"/>
        <v>6.4029725082665565E-2</v>
      </c>
      <c r="AH361" s="18">
        <f t="shared" ca="1" si="203"/>
        <v>6.8548061419173578E-2</v>
      </c>
      <c r="AI361" s="18">
        <f t="shared" ca="1" si="203"/>
        <v>7.3735537146164834E-2</v>
      </c>
      <c r="AJ361" s="18">
        <f t="shared" ca="1" si="203"/>
        <v>8.070738458111143E-2</v>
      </c>
      <c r="AK361" s="18">
        <f t="shared" ca="1" si="203"/>
        <v>8.504093403589999E-2</v>
      </c>
      <c r="AL361" s="18">
        <f t="shared" ca="1" si="203"/>
        <v>0</v>
      </c>
      <c r="AM361" s="18">
        <f t="shared" ca="1" si="203"/>
        <v>0</v>
      </c>
      <c r="AN361" s="18">
        <f t="shared" ca="1" si="203"/>
        <v>0</v>
      </c>
      <c r="AO361" s="18">
        <f t="shared" ca="1" si="204"/>
        <v>0</v>
      </c>
      <c r="AP361" s="18">
        <f t="shared" ca="1" si="204"/>
        <v>0</v>
      </c>
      <c r="AQ361" s="18">
        <f t="shared" ca="1" si="204"/>
        <v>0</v>
      </c>
      <c r="AR361" s="18">
        <f t="shared" ca="1" si="204"/>
        <v>0</v>
      </c>
      <c r="AS361" s="18">
        <f t="shared" ca="1" si="204"/>
        <v>0</v>
      </c>
      <c r="AT361" s="18">
        <f t="shared" ca="1" si="204"/>
        <v>0</v>
      </c>
      <c r="AU361" s="18">
        <f t="shared" ca="1" si="204"/>
        <v>0</v>
      </c>
      <c r="AV361" s="18">
        <f t="shared" ca="1" si="204"/>
        <v>0</v>
      </c>
      <c r="AW361" s="18">
        <f t="shared" ca="1" si="204"/>
        <v>0</v>
      </c>
      <c r="AX361" s="18">
        <f t="shared" ca="1" si="204"/>
        <v>0</v>
      </c>
      <c r="AY361" s="18">
        <f t="shared" ca="1" si="205"/>
        <v>0</v>
      </c>
      <c r="AZ361" s="18">
        <f t="shared" ca="1" si="205"/>
        <v>0</v>
      </c>
      <c r="BA361" s="18">
        <f t="shared" ca="1" si="205"/>
        <v>0</v>
      </c>
      <c r="BB361" s="18">
        <f t="shared" ca="1" si="205"/>
        <v>0</v>
      </c>
      <c r="BC361" s="18">
        <f t="shared" ca="1" si="205"/>
        <v>0</v>
      </c>
      <c r="BD361" s="18">
        <f t="shared" ca="1" si="205"/>
        <v>0</v>
      </c>
      <c r="BE361" s="18">
        <f t="shared" ca="1" si="205"/>
        <v>0</v>
      </c>
      <c r="BF361" s="18">
        <f t="shared" ca="1" si="205"/>
        <v>0</v>
      </c>
      <c r="BG361" s="18">
        <f t="shared" ca="1" si="205"/>
        <v>0</v>
      </c>
      <c r="BH361" s="18">
        <f t="shared" ca="1" si="205"/>
        <v>0</v>
      </c>
      <c r="BI361" s="18">
        <f t="shared" ca="1" si="205"/>
        <v>0</v>
      </c>
    </row>
    <row r="362" spans="8:61" x14ac:dyDescent="0.35">
      <c r="H362" s="2" t="str">
        <f t="shared" si="194"/>
        <v>ON_Storage</v>
      </c>
      <c r="I362">
        <f t="shared" si="193"/>
        <v>7</v>
      </c>
      <c r="J362">
        <f t="shared" si="200"/>
        <v>27</v>
      </c>
      <c r="K362" s="18">
        <f t="shared" ca="1" si="201"/>
        <v>0</v>
      </c>
      <c r="L362" s="18">
        <f t="shared" ca="1" si="201"/>
        <v>0</v>
      </c>
      <c r="M362" s="18">
        <f t="shared" ca="1" si="201"/>
        <v>0</v>
      </c>
      <c r="N362" s="18">
        <f t="shared" ca="1" si="201"/>
        <v>0</v>
      </c>
      <c r="O362" s="18">
        <f t="shared" ca="1" si="201"/>
        <v>0</v>
      </c>
      <c r="P362" s="18">
        <f t="shared" ca="1" si="201"/>
        <v>0</v>
      </c>
      <c r="Q362" s="18">
        <f t="shared" ca="1" si="201"/>
        <v>0</v>
      </c>
      <c r="R362" s="18">
        <f t="shared" ca="1" si="201"/>
        <v>0</v>
      </c>
      <c r="S362" s="18">
        <f t="shared" ca="1" si="201"/>
        <v>0</v>
      </c>
      <c r="T362" s="18">
        <f t="shared" ca="1" si="201"/>
        <v>0</v>
      </c>
      <c r="U362" s="18">
        <f t="shared" ca="1" si="202"/>
        <v>0</v>
      </c>
      <c r="V362" s="18">
        <f t="shared" ca="1" si="202"/>
        <v>0</v>
      </c>
      <c r="W362" s="18">
        <f t="shared" ca="1" si="202"/>
        <v>0</v>
      </c>
      <c r="X362" s="18">
        <f t="shared" ca="1" si="202"/>
        <v>3.6913125260632673E-2</v>
      </c>
      <c r="Y362" s="18">
        <f t="shared" ca="1" si="202"/>
        <v>3.9424043425690995E-2</v>
      </c>
      <c r="Z362" s="18">
        <f t="shared" ca="1" si="202"/>
        <v>4.1934961590749303E-2</v>
      </c>
      <c r="AA362" s="18">
        <f t="shared" ca="1" si="202"/>
        <v>4.4445879755807625E-2</v>
      </c>
      <c r="AB362" s="18">
        <f t="shared" ca="1" si="202"/>
        <v>4.6956797920865941E-2</v>
      </c>
      <c r="AC362" s="18">
        <f t="shared" ca="1" si="202"/>
        <v>4.9467716085924256E-2</v>
      </c>
      <c r="AD362" s="18">
        <f t="shared" ca="1" si="202"/>
        <v>5.1978634250982578E-2</v>
      </c>
      <c r="AE362" s="18">
        <f t="shared" ca="1" si="203"/>
        <v>5.44895524160409E-2</v>
      </c>
      <c r="AF362" s="18">
        <f t="shared" ca="1" si="203"/>
        <v>5.7000470581099201E-2</v>
      </c>
      <c r="AG362" s="18">
        <f t="shared" ca="1" si="203"/>
        <v>6.0013243289019955E-2</v>
      </c>
      <c r="AH362" s="18">
        <f t="shared" ca="1" si="203"/>
        <v>6.4029725082665565E-2</v>
      </c>
      <c r="AI362" s="18">
        <f t="shared" ca="1" si="203"/>
        <v>6.8548061419173578E-2</v>
      </c>
      <c r="AJ362" s="18">
        <f t="shared" ca="1" si="203"/>
        <v>7.3735537146164834E-2</v>
      </c>
      <c r="AK362" s="18">
        <f t="shared" ca="1" si="203"/>
        <v>8.070738458111143E-2</v>
      </c>
      <c r="AL362" s="18">
        <f t="shared" ca="1" si="203"/>
        <v>8.504093403589999E-2</v>
      </c>
      <c r="AM362" s="18">
        <f t="shared" ca="1" si="203"/>
        <v>0</v>
      </c>
      <c r="AN362" s="18">
        <f t="shared" ca="1" si="203"/>
        <v>0</v>
      </c>
      <c r="AO362" s="18">
        <f t="shared" ca="1" si="204"/>
        <v>0</v>
      </c>
      <c r="AP362" s="18">
        <f t="shared" ca="1" si="204"/>
        <v>0</v>
      </c>
      <c r="AQ362" s="18">
        <f t="shared" ca="1" si="204"/>
        <v>0</v>
      </c>
      <c r="AR362" s="18">
        <f t="shared" ca="1" si="204"/>
        <v>0</v>
      </c>
      <c r="AS362" s="18">
        <f t="shared" ca="1" si="204"/>
        <v>0</v>
      </c>
      <c r="AT362" s="18">
        <f t="shared" ca="1" si="204"/>
        <v>0</v>
      </c>
      <c r="AU362" s="18">
        <f t="shared" ca="1" si="204"/>
        <v>0</v>
      </c>
      <c r="AV362" s="18">
        <f t="shared" ca="1" si="204"/>
        <v>0</v>
      </c>
      <c r="AW362" s="18">
        <f t="shared" ca="1" si="204"/>
        <v>0</v>
      </c>
      <c r="AX362" s="18">
        <f t="shared" ca="1" si="204"/>
        <v>0</v>
      </c>
      <c r="AY362" s="18">
        <f t="shared" ca="1" si="205"/>
        <v>0</v>
      </c>
      <c r="AZ362" s="18">
        <f t="shared" ca="1" si="205"/>
        <v>0</v>
      </c>
      <c r="BA362" s="18">
        <f t="shared" ca="1" si="205"/>
        <v>0</v>
      </c>
      <c r="BB362" s="18">
        <f t="shared" ca="1" si="205"/>
        <v>0</v>
      </c>
      <c r="BC362" s="18">
        <f t="shared" ca="1" si="205"/>
        <v>0</v>
      </c>
      <c r="BD362" s="18">
        <f t="shared" ca="1" si="205"/>
        <v>0</v>
      </c>
      <c r="BE362" s="18">
        <f t="shared" ca="1" si="205"/>
        <v>0</v>
      </c>
      <c r="BF362" s="18">
        <f t="shared" ca="1" si="205"/>
        <v>0</v>
      </c>
      <c r="BG362" s="18">
        <f t="shared" ca="1" si="205"/>
        <v>0</v>
      </c>
      <c r="BH362" s="18">
        <f t="shared" ca="1" si="205"/>
        <v>0</v>
      </c>
      <c r="BI362" s="18">
        <f t="shared" ca="1" si="205"/>
        <v>0</v>
      </c>
    </row>
    <row r="363" spans="8:61" x14ac:dyDescent="0.35">
      <c r="H363" s="2" t="str">
        <f t="shared" si="194"/>
        <v>ON_Storage</v>
      </c>
      <c r="I363">
        <f t="shared" si="193"/>
        <v>7</v>
      </c>
      <c r="J363">
        <f t="shared" si="200"/>
        <v>28</v>
      </c>
      <c r="K363" s="18">
        <f t="shared" ca="1" si="201"/>
        <v>0</v>
      </c>
      <c r="L363" s="18">
        <f t="shared" ca="1" si="201"/>
        <v>0</v>
      </c>
      <c r="M363" s="18">
        <f t="shared" ca="1" si="201"/>
        <v>0</v>
      </c>
      <c r="N363" s="18">
        <f t="shared" ca="1" si="201"/>
        <v>0</v>
      </c>
      <c r="O363" s="18">
        <f t="shared" ca="1" si="201"/>
        <v>0</v>
      </c>
      <c r="P363" s="18">
        <f t="shared" ca="1" si="201"/>
        <v>0</v>
      </c>
      <c r="Q363" s="18">
        <f t="shared" ca="1" si="201"/>
        <v>0</v>
      </c>
      <c r="R363" s="18">
        <f t="shared" ca="1" si="201"/>
        <v>0</v>
      </c>
      <c r="S363" s="18">
        <f t="shared" ca="1" si="201"/>
        <v>0</v>
      </c>
      <c r="T363" s="18">
        <f t="shared" ca="1" si="201"/>
        <v>0</v>
      </c>
      <c r="U363" s="18">
        <f t="shared" ca="1" si="202"/>
        <v>0</v>
      </c>
      <c r="V363" s="18">
        <f t="shared" ca="1" si="202"/>
        <v>0</v>
      </c>
      <c r="W363" s="18">
        <f t="shared" ca="1" si="202"/>
        <v>0</v>
      </c>
      <c r="X363" s="18">
        <f t="shared" ca="1" si="202"/>
        <v>0</v>
      </c>
      <c r="Y363" s="18">
        <f t="shared" ca="1" si="202"/>
        <v>3.6913125260632673E-2</v>
      </c>
      <c r="Z363" s="18">
        <f t="shared" ca="1" si="202"/>
        <v>3.9424043425690995E-2</v>
      </c>
      <c r="AA363" s="18">
        <f t="shared" ca="1" si="202"/>
        <v>4.1934961590749303E-2</v>
      </c>
      <c r="AB363" s="18">
        <f t="shared" ca="1" si="202"/>
        <v>4.4445879755807625E-2</v>
      </c>
      <c r="AC363" s="18">
        <f t="shared" ca="1" si="202"/>
        <v>4.6956797920865941E-2</v>
      </c>
      <c r="AD363" s="18">
        <f t="shared" ca="1" si="202"/>
        <v>4.9467716085924256E-2</v>
      </c>
      <c r="AE363" s="18">
        <f t="shared" ca="1" si="203"/>
        <v>5.1978634250982578E-2</v>
      </c>
      <c r="AF363" s="18">
        <f t="shared" ca="1" si="203"/>
        <v>5.44895524160409E-2</v>
      </c>
      <c r="AG363" s="18">
        <f t="shared" ca="1" si="203"/>
        <v>5.7000470581099201E-2</v>
      </c>
      <c r="AH363" s="18">
        <f t="shared" ca="1" si="203"/>
        <v>6.0013243289019955E-2</v>
      </c>
      <c r="AI363" s="18">
        <f t="shared" ca="1" si="203"/>
        <v>6.4029725082665565E-2</v>
      </c>
      <c r="AJ363" s="18">
        <f t="shared" ca="1" si="203"/>
        <v>6.8548061419173578E-2</v>
      </c>
      <c r="AK363" s="18">
        <f t="shared" ca="1" si="203"/>
        <v>7.3735537146164834E-2</v>
      </c>
      <c r="AL363" s="18">
        <f t="shared" ca="1" si="203"/>
        <v>8.070738458111143E-2</v>
      </c>
      <c r="AM363" s="18">
        <f t="shared" ca="1" si="203"/>
        <v>8.504093403589999E-2</v>
      </c>
      <c r="AN363" s="18">
        <f t="shared" ca="1" si="203"/>
        <v>0</v>
      </c>
      <c r="AO363" s="18">
        <f t="shared" ca="1" si="204"/>
        <v>0</v>
      </c>
      <c r="AP363" s="18">
        <f t="shared" ca="1" si="204"/>
        <v>0</v>
      </c>
      <c r="AQ363" s="18">
        <f t="shared" ca="1" si="204"/>
        <v>0</v>
      </c>
      <c r="AR363" s="18">
        <f t="shared" ca="1" si="204"/>
        <v>0</v>
      </c>
      <c r="AS363" s="18">
        <f t="shared" ca="1" si="204"/>
        <v>0</v>
      </c>
      <c r="AT363" s="18">
        <f t="shared" ca="1" si="204"/>
        <v>0</v>
      </c>
      <c r="AU363" s="18">
        <f t="shared" ca="1" si="204"/>
        <v>0</v>
      </c>
      <c r="AV363" s="18">
        <f t="shared" ca="1" si="204"/>
        <v>0</v>
      </c>
      <c r="AW363" s="18">
        <f t="shared" ca="1" si="204"/>
        <v>0</v>
      </c>
      <c r="AX363" s="18">
        <f t="shared" ca="1" si="204"/>
        <v>0</v>
      </c>
      <c r="AY363" s="18">
        <f t="shared" ca="1" si="205"/>
        <v>0</v>
      </c>
      <c r="AZ363" s="18">
        <f t="shared" ca="1" si="205"/>
        <v>0</v>
      </c>
      <c r="BA363" s="18">
        <f t="shared" ca="1" si="205"/>
        <v>0</v>
      </c>
      <c r="BB363" s="18">
        <f t="shared" ca="1" si="205"/>
        <v>0</v>
      </c>
      <c r="BC363" s="18">
        <f t="shared" ca="1" si="205"/>
        <v>0</v>
      </c>
      <c r="BD363" s="18">
        <f t="shared" ca="1" si="205"/>
        <v>0</v>
      </c>
      <c r="BE363" s="18">
        <f t="shared" ca="1" si="205"/>
        <v>0</v>
      </c>
      <c r="BF363" s="18">
        <f t="shared" ca="1" si="205"/>
        <v>0</v>
      </c>
      <c r="BG363" s="18">
        <f t="shared" ca="1" si="205"/>
        <v>0</v>
      </c>
      <c r="BH363" s="18">
        <f t="shared" ca="1" si="205"/>
        <v>0</v>
      </c>
      <c r="BI363" s="18">
        <f t="shared" ca="1" si="205"/>
        <v>0</v>
      </c>
    </row>
    <row r="364" spans="8:61" x14ac:dyDescent="0.35">
      <c r="H364" s="2" t="str">
        <f t="shared" si="194"/>
        <v>ON_Storage</v>
      </c>
      <c r="I364">
        <f t="shared" si="193"/>
        <v>7</v>
      </c>
      <c r="J364">
        <f t="shared" si="200"/>
        <v>29</v>
      </c>
      <c r="K364" s="18">
        <f t="shared" ca="1" si="201"/>
        <v>0</v>
      </c>
      <c r="L364" s="18">
        <f t="shared" ca="1" si="201"/>
        <v>0</v>
      </c>
      <c r="M364" s="18">
        <f t="shared" ca="1" si="201"/>
        <v>0</v>
      </c>
      <c r="N364" s="18">
        <f t="shared" ca="1" si="201"/>
        <v>0</v>
      </c>
      <c r="O364" s="18">
        <f t="shared" ca="1" si="201"/>
        <v>0</v>
      </c>
      <c r="P364" s="18">
        <f t="shared" ca="1" si="201"/>
        <v>0</v>
      </c>
      <c r="Q364" s="18">
        <f t="shared" ca="1" si="201"/>
        <v>0</v>
      </c>
      <c r="R364" s="18">
        <f t="shared" ca="1" si="201"/>
        <v>0</v>
      </c>
      <c r="S364" s="18">
        <f t="shared" ca="1" si="201"/>
        <v>0</v>
      </c>
      <c r="T364" s="18">
        <f t="shared" ca="1" si="201"/>
        <v>0</v>
      </c>
      <c r="U364" s="18">
        <f t="shared" ca="1" si="202"/>
        <v>0</v>
      </c>
      <c r="V364" s="18">
        <f t="shared" ca="1" si="202"/>
        <v>0</v>
      </c>
      <c r="W364" s="18">
        <f t="shared" ca="1" si="202"/>
        <v>0</v>
      </c>
      <c r="X364" s="18">
        <f t="shared" ca="1" si="202"/>
        <v>0</v>
      </c>
      <c r="Y364" s="18">
        <f t="shared" ca="1" si="202"/>
        <v>0</v>
      </c>
      <c r="Z364" s="18">
        <f t="shared" ca="1" si="202"/>
        <v>3.6913125260632673E-2</v>
      </c>
      <c r="AA364" s="18">
        <f t="shared" ca="1" si="202"/>
        <v>3.9424043425690995E-2</v>
      </c>
      <c r="AB364" s="18">
        <f t="shared" ca="1" si="202"/>
        <v>4.1934961590749303E-2</v>
      </c>
      <c r="AC364" s="18">
        <f t="shared" ca="1" si="202"/>
        <v>4.4445879755807625E-2</v>
      </c>
      <c r="AD364" s="18">
        <f t="shared" ca="1" si="202"/>
        <v>4.6956797920865941E-2</v>
      </c>
      <c r="AE364" s="18">
        <f t="shared" ca="1" si="203"/>
        <v>4.9467716085924256E-2</v>
      </c>
      <c r="AF364" s="18">
        <f t="shared" ca="1" si="203"/>
        <v>5.1978634250982578E-2</v>
      </c>
      <c r="AG364" s="18">
        <f t="shared" ca="1" si="203"/>
        <v>5.44895524160409E-2</v>
      </c>
      <c r="AH364" s="18">
        <f t="shared" ca="1" si="203"/>
        <v>5.7000470581099201E-2</v>
      </c>
      <c r="AI364" s="18">
        <f t="shared" ca="1" si="203"/>
        <v>6.0013243289019955E-2</v>
      </c>
      <c r="AJ364" s="18">
        <f t="shared" ca="1" si="203"/>
        <v>6.4029725082665565E-2</v>
      </c>
      <c r="AK364" s="18">
        <f t="shared" ca="1" si="203"/>
        <v>6.8548061419173578E-2</v>
      </c>
      <c r="AL364" s="18">
        <f t="shared" ca="1" si="203"/>
        <v>7.3735537146164834E-2</v>
      </c>
      <c r="AM364" s="18">
        <f t="shared" ca="1" si="203"/>
        <v>8.070738458111143E-2</v>
      </c>
      <c r="AN364" s="18">
        <f t="shared" ca="1" si="203"/>
        <v>8.504093403589999E-2</v>
      </c>
      <c r="AO364" s="18">
        <f t="shared" ca="1" si="204"/>
        <v>0</v>
      </c>
      <c r="AP364" s="18">
        <f t="shared" ca="1" si="204"/>
        <v>0</v>
      </c>
      <c r="AQ364" s="18">
        <f t="shared" ca="1" si="204"/>
        <v>0</v>
      </c>
      <c r="AR364" s="18">
        <f t="shared" ca="1" si="204"/>
        <v>0</v>
      </c>
      <c r="AS364" s="18">
        <f t="shared" ca="1" si="204"/>
        <v>0</v>
      </c>
      <c r="AT364" s="18">
        <f t="shared" ca="1" si="204"/>
        <v>0</v>
      </c>
      <c r="AU364" s="18">
        <f t="shared" ca="1" si="204"/>
        <v>0</v>
      </c>
      <c r="AV364" s="18">
        <f t="shared" ca="1" si="204"/>
        <v>0</v>
      </c>
      <c r="AW364" s="18">
        <f t="shared" ca="1" si="204"/>
        <v>0</v>
      </c>
      <c r="AX364" s="18">
        <f t="shared" ca="1" si="204"/>
        <v>0</v>
      </c>
      <c r="AY364" s="18">
        <f t="shared" ca="1" si="205"/>
        <v>0</v>
      </c>
      <c r="AZ364" s="18">
        <f t="shared" ca="1" si="205"/>
        <v>0</v>
      </c>
      <c r="BA364" s="18">
        <f t="shared" ca="1" si="205"/>
        <v>0</v>
      </c>
      <c r="BB364" s="18">
        <f t="shared" ca="1" si="205"/>
        <v>0</v>
      </c>
      <c r="BC364" s="18">
        <f t="shared" ca="1" si="205"/>
        <v>0</v>
      </c>
      <c r="BD364" s="18">
        <f t="shared" ca="1" si="205"/>
        <v>0</v>
      </c>
      <c r="BE364" s="18">
        <f t="shared" ca="1" si="205"/>
        <v>0</v>
      </c>
      <c r="BF364" s="18">
        <f t="shared" ca="1" si="205"/>
        <v>0</v>
      </c>
      <c r="BG364" s="18">
        <f t="shared" ca="1" si="205"/>
        <v>0</v>
      </c>
      <c r="BH364" s="18">
        <f t="shared" ca="1" si="205"/>
        <v>0</v>
      </c>
      <c r="BI364" s="18">
        <f t="shared" ca="1" si="205"/>
        <v>0</v>
      </c>
    </row>
    <row r="365" spans="8:61" x14ac:dyDescent="0.35">
      <c r="H365" s="2" t="str">
        <f t="shared" si="194"/>
        <v>ON_Storage</v>
      </c>
      <c r="I365">
        <f t="shared" si="193"/>
        <v>7</v>
      </c>
      <c r="J365">
        <f t="shared" si="200"/>
        <v>30</v>
      </c>
      <c r="K365" s="18">
        <f t="shared" ca="1" si="201"/>
        <v>0</v>
      </c>
      <c r="L365" s="18">
        <f t="shared" ca="1" si="201"/>
        <v>0</v>
      </c>
      <c r="M365" s="18">
        <f t="shared" ca="1" si="201"/>
        <v>0</v>
      </c>
      <c r="N365" s="18">
        <f t="shared" ca="1" si="201"/>
        <v>0</v>
      </c>
      <c r="O365" s="18">
        <f t="shared" ca="1" si="201"/>
        <v>0</v>
      </c>
      <c r="P365" s="18">
        <f t="shared" ca="1" si="201"/>
        <v>0</v>
      </c>
      <c r="Q365" s="18">
        <f t="shared" ca="1" si="201"/>
        <v>0</v>
      </c>
      <c r="R365" s="18">
        <f t="shared" ca="1" si="201"/>
        <v>0</v>
      </c>
      <c r="S365" s="18">
        <f t="shared" ca="1" si="201"/>
        <v>0</v>
      </c>
      <c r="T365" s="18">
        <f t="shared" ca="1" si="201"/>
        <v>0</v>
      </c>
      <c r="U365" s="18">
        <f t="shared" ca="1" si="202"/>
        <v>0</v>
      </c>
      <c r="V365" s="18">
        <f t="shared" ca="1" si="202"/>
        <v>0</v>
      </c>
      <c r="W365" s="18">
        <f t="shared" ca="1" si="202"/>
        <v>0</v>
      </c>
      <c r="X365" s="18">
        <f t="shared" ca="1" si="202"/>
        <v>0</v>
      </c>
      <c r="Y365" s="18">
        <f t="shared" ca="1" si="202"/>
        <v>0</v>
      </c>
      <c r="Z365" s="18">
        <f t="shared" ca="1" si="202"/>
        <v>0</v>
      </c>
      <c r="AA365" s="18">
        <f t="shared" ca="1" si="202"/>
        <v>3.6913125260632673E-2</v>
      </c>
      <c r="AB365" s="18">
        <f t="shared" ca="1" si="202"/>
        <v>3.9424043425690995E-2</v>
      </c>
      <c r="AC365" s="18">
        <f t="shared" ca="1" si="202"/>
        <v>4.1934961590749303E-2</v>
      </c>
      <c r="AD365" s="18">
        <f t="shared" ca="1" si="202"/>
        <v>4.4445879755807625E-2</v>
      </c>
      <c r="AE365" s="18">
        <f t="shared" ca="1" si="203"/>
        <v>4.6956797920865941E-2</v>
      </c>
      <c r="AF365" s="18">
        <f t="shared" ca="1" si="203"/>
        <v>4.9467716085924256E-2</v>
      </c>
      <c r="AG365" s="18">
        <f t="shared" ca="1" si="203"/>
        <v>5.1978634250982578E-2</v>
      </c>
      <c r="AH365" s="18">
        <f t="shared" ca="1" si="203"/>
        <v>5.44895524160409E-2</v>
      </c>
      <c r="AI365" s="18">
        <f t="shared" ca="1" si="203"/>
        <v>5.7000470581099201E-2</v>
      </c>
      <c r="AJ365" s="18">
        <f t="shared" ca="1" si="203"/>
        <v>6.0013243289019955E-2</v>
      </c>
      <c r="AK365" s="18">
        <f t="shared" ca="1" si="203"/>
        <v>6.4029725082665565E-2</v>
      </c>
      <c r="AL365" s="18">
        <f t="shared" ca="1" si="203"/>
        <v>6.8548061419173578E-2</v>
      </c>
      <c r="AM365" s="18">
        <f t="shared" ca="1" si="203"/>
        <v>7.3735537146164834E-2</v>
      </c>
      <c r="AN365" s="18">
        <f t="shared" ca="1" si="203"/>
        <v>8.070738458111143E-2</v>
      </c>
      <c r="AO365" s="18">
        <f t="shared" ca="1" si="204"/>
        <v>8.504093403589999E-2</v>
      </c>
      <c r="AP365" s="18">
        <f t="shared" ca="1" si="204"/>
        <v>0</v>
      </c>
      <c r="AQ365" s="18">
        <f t="shared" ca="1" si="204"/>
        <v>0</v>
      </c>
      <c r="AR365" s="18">
        <f t="shared" ca="1" si="204"/>
        <v>0</v>
      </c>
      <c r="AS365" s="18">
        <f t="shared" ca="1" si="204"/>
        <v>0</v>
      </c>
      <c r="AT365" s="18">
        <f t="shared" ca="1" si="204"/>
        <v>0</v>
      </c>
      <c r="AU365" s="18">
        <f t="shared" ca="1" si="204"/>
        <v>0</v>
      </c>
      <c r="AV365" s="18">
        <f t="shared" ca="1" si="204"/>
        <v>0</v>
      </c>
      <c r="AW365" s="18">
        <f t="shared" ca="1" si="204"/>
        <v>0</v>
      </c>
      <c r="AX365" s="18">
        <f t="shared" ca="1" si="204"/>
        <v>0</v>
      </c>
      <c r="AY365" s="18">
        <f t="shared" ca="1" si="205"/>
        <v>0</v>
      </c>
      <c r="AZ365" s="18">
        <f t="shared" ca="1" si="205"/>
        <v>0</v>
      </c>
      <c r="BA365" s="18">
        <f t="shared" ca="1" si="205"/>
        <v>0</v>
      </c>
      <c r="BB365" s="18">
        <f t="shared" ca="1" si="205"/>
        <v>0</v>
      </c>
      <c r="BC365" s="18">
        <f t="shared" ca="1" si="205"/>
        <v>0</v>
      </c>
      <c r="BD365" s="18">
        <f t="shared" ca="1" si="205"/>
        <v>0</v>
      </c>
      <c r="BE365" s="18">
        <f t="shared" ca="1" si="205"/>
        <v>0</v>
      </c>
      <c r="BF365" s="18">
        <f t="shared" ca="1" si="205"/>
        <v>0</v>
      </c>
      <c r="BG365" s="18">
        <f t="shared" ca="1" si="205"/>
        <v>0</v>
      </c>
      <c r="BH365" s="18">
        <f t="shared" ca="1" si="205"/>
        <v>0</v>
      </c>
      <c r="BI365" s="18">
        <f t="shared" ca="1" si="205"/>
        <v>0</v>
      </c>
    </row>
    <row r="366" spans="8:61" x14ac:dyDescent="0.35">
      <c r="H366" s="2" t="str">
        <f t="shared" si="194"/>
        <v>ON_Storage</v>
      </c>
      <c r="I366">
        <f t="shared" si="193"/>
        <v>7</v>
      </c>
      <c r="J366">
        <f t="shared" si="200"/>
        <v>31</v>
      </c>
      <c r="K366" s="18">
        <f t="shared" ca="1" si="201"/>
        <v>0</v>
      </c>
      <c r="L366" s="18">
        <f t="shared" ca="1" si="201"/>
        <v>0</v>
      </c>
      <c r="M366" s="18">
        <f t="shared" ca="1" si="201"/>
        <v>0</v>
      </c>
      <c r="N366" s="18">
        <f t="shared" ca="1" si="201"/>
        <v>0</v>
      </c>
      <c r="O366" s="18">
        <f t="shared" ca="1" si="201"/>
        <v>0</v>
      </c>
      <c r="P366" s="18">
        <f t="shared" ca="1" si="201"/>
        <v>0</v>
      </c>
      <c r="Q366" s="18">
        <f t="shared" ca="1" si="201"/>
        <v>0</v>
      </c>
      <c r="R366" s="18">
        <f t="shared" ca="1" si="201"/>
        <v>0</v>
      </c>
      <c r="S366" s="18">
        <f t="shared" ca="1" si="201"/>
        <v>0</v>
      </c>
      <c r="T366" s="18">
        <f t="shared" ca="1" si="201"/>
        <v>0</v>
      </c>
      <c r="U366" s="18">
        <f t="shared" ca="1" si="202"/>
        <v>0</v>
      </c>
      <c r="V366" s="18">
        <f t="shared" ca="1" si="202"/>
        <v>0</v>
      </c>
      <c r="W366" s="18">
        <f t="shared" ca="1" si="202"/>
        <v>0</v>
      </c>
      <c r="X366" s="18">
        <f t="shared" ca="1" si="202"/>
        <v>0</v>
      </c>
      <c r="Y366" s="18">
        <f t="shared" ca="1" si="202"/>
        <v>0</v>
      </c>
      <c r="Z366" s="18">
        <f t="shared" ca="1" si="202"/>
        <v>0</v>
      </c>
      <c r="AA366" s="18">
        <f t="shared" ca="1" si="202"/>
        <v>0</v>
      </c>
      <c r="AB366" s="18">
        <f t="shared" ca="1" si="202"/>
        <v>3.6913125260632673E-2</v>
      </c>
      <c r="AC366" s="18">
        <f t="shared" ca="1" si="202"/>
        <v>3.9424043425690995E-2</v>
      </c>
      <c r="AD366" s="18">
        <f t="shared" ca="1" si="202"/>
        <v>4.1934961590749303E-2</v>
      </c>
      <c r="AE366" s="18">
        <f t="shared" ca="1" si="203"/>
        <v>4.4445879755807625E-2</v>
      </c>
      <c r="AF366" s="18">
        <f t="shared" ca="1" si="203"/>
        <v>4.6956797920865941E-2</v>
      </c>
      <c r="AG366" s="18">
        <f t="shared" ca="1" si="203"/>
        <v>4.9467716085924256E-2</v>
      </c>
      <c r="AH366" s="18">
        <f t="shared" ca="1" si="203"/>
        <v>5.1978634250982578E-2</v>
      </c>
      <c r="AI366" s="18">
        <f t="shared" ca="1" si="203"/>
        <v>5.44895524160409E-2</v>
      </c>
      <c r="AJ366" s="18">
        <f t="shared" ca="1" si="203"/>
        <v>5.7000470581099201E-2</v>
      </c>
      <c r="AK366" s="18">
        <f t="shared" ca="1" si="203"/>
        <v>6.0013243289019955E-2</v>
      </c>
      <c r="AL366" s="18">
        <f t="shared" ca="1" si="203"/>
        <v>6.4029725082665565E-2</v>
      </c>
      <c r="AM366" s="18">
        <f t="shared" ca="1" si="203"/>
        <v>6.8548061419173578E-2</v>
      </c>
      <c r="AN366" s="18">
        <f t="shared" ca="1" si="203"/>
        <v>7.3735537146164834E-2</v>
      </c>
      <c r="AO366" s="18">
        <f t="shared" ca="1" si="204"/>
        <v>8.070738458111143E-2</v>
      </c>
      <c r="AP366" s="18">
        <f t="shared" ca="1" si="204"/>
        <v>8.504093403589999E-2</v>
      </c>
      <c r="AQ366" s="18">
        <f t="shared" ca="1" si="204"/>
        <v>0</v>
      </c>
      <c r="AR366" s="18">
        <f t="shared" ca="1" si="204"/>
        <v>0</v>
      </c>
      <c r="AS366" s="18">
        <f t="shared" ca="1" si="204"/>
        <v>0</v>
      </c>
      <c r="AT366" s="18">
        <f t="shared" ca="1" si="204"/>
        <v>0</v>
      </c>
      <c r="AU366" s="18">
        <f t="shared" ca="1" si="204"/>
        <v>0</v>
      </c>
      <c r="AV366" s="18">
        <f t="shared" ca="1" si="204"/>
        <v>0</v>
      </c>
      <c r="AW366" s="18">
        <f t="shared" ca="1" si="204"/>
        <v>0</v>
      </c>
      <c r="AX366" s="18">
        <f t="shared" ca="1" si="204"/>
        <v>0</v>
      </c>
      <c r="AY366" s="18">
        <f t="shared" ca="1" si="205"/>
        <v>0</v>
      </c>
      <c r="AZ366" s="18">
        <f t="shared" ca="1" si="205"/>
        <v>0</v>
      </c>
      <c r="BA366" s="18">
        <f t="shared" ca="1" si="205"/>
        <v>0</v>
      </c>
      <c r="BB366" s="18">
        <f t="shared" ca="1" si="205"/>
        <v>0</v>
      </c>
      <c r="BC366" s="18">
        <f t="shared" ca="1" si="205"/>
        <v>0</v>
      </c>
      <c r="BD366" s="18">
        <f t="shared" ca="1" si="205"/>
        <v>0</v>
      </c>
      <c r="BE366" s="18">
        <f t="shared" ca="1" si="205"/>
        <v>0</v>
      </c>
      <c r="BF366" s="18">
        <f t="shared" ca="1" si="205"/>
        <v>0</v>
      </c>
      <c r="BG366" s="18">
        <f t="shared" ca="1" si="205"/>
        <v>0</v>
      </c>
      <c r="BH366" s="18">
        <f t="shared" ca="1" si="205"/>
        <v>0</v>
      </c>
      <c r="BI366" s="18">
        <f t="shared" ca="1" si="205"/>
        <v>0</v>
      </c>
    </row>
    <row r="367" spans="8:61" x14ac:dyDescent="0.35">
      <c r="H367" s="2" t="str">
        <f t="shared" si="194"/>
        <v>ON_Storage</v>
      </c>
      <c r="I367">
        <f t="shared" si="193"/>
        <v>7</v>
      </c>
      <c r="J367">
        <f t="shared" si="200"/>
        <v>32</v>
      </c>
      <c r="K367" s="18">
        <f t="shared" ca="1" si="201"/>
        <v>0</v>
      </c>
      <c r="L367" s="18">
        <f t="shared" ca="1" si="201"/>
        <v>0</v>
      </c>
      <c r="M367" s="18">
        <f t="shared" ca="1" si="201"/>
        <v>0</v>
      </c>
      <c r="N367" s="18">
        <f t="shared" ca="1" si="201"/>
        <v>0</v>
      </c>
      <c r="O367" s="18">
        <f t="shared" ca="1" si="201"/>
        <v>0</v>
      </c>
      <c r="P367" s="18">
        <f t="shared" ca="1" si="201"/>
        <v>0</v>
      </c>
      <c r="Q367" s="18">
        <f t="shared" ca="1" si="201"/>
        <v>0</v>
      </c>
      <c r="R367" s="18">
        <f t="shared" ca="1" si="201"/>
        <v>0</v>
      </c>
      <c r="S367" s="18">
        <f t="shared" ca="1" si="201"/>
        <v>0</v>
      </c>
      <c r="T367" s="18">
        <f t="shared" ca="1" si="201"/>
        <v>0</v>
      </c>
      <c r="U367" s="18">
        <f t="shared" ca="1" si="202"/>
        <v>0</v>
      </c>
      <c r="V367" s="18">
        <f t="shared" ca="1" si="202"/>
        <v>0</v>
      </c>
      <c r="W367" s="18">
        <f t="shared" ca="1" si="202"/>
        <v>0</v>
      </c>
      <c r="X367" s="18">
        <f t="shared" ca="1" si="202"/>
        <v>0</v>
      </c>
      <c r="Y367" s="18">
        <f t="shared" ca="1" si="202"/>
        <v>0</v>
      </c>
      <c r="Z367" s="18">
        <f t="shared" ca="1" si="202"/>
        <v>0</v>
      </c>
      <c r="AA367" s="18">
        <f t="shared" ca="1" si="202"/>
        <v>0</v>
      </c>
      <c r="AB367" s="18">
        <f t="shared" ca="1" si="202"/>
        <v>0</v>
      </c>
      <c r="AC367" s="18">
        <f t="shared" ca="1" si="202"/>
        <v>3.6913125260632673E-2</v>
      </c>
      <c r="AD367" s="18">
        <f t="shared" ca="1" si="202"/>
        <v>3.9424043425690995E-2</v>
      </c>
      <c r="AE367" s="18">
        <f t="shared" ca="1" si="203"/>
        <v>4.1934961590749303E-2</v>
      </c>
      <c r="AF367" s="18">
        <f t="shared" ca="1" si="203"/>
        <v>4.4445879755807625E-2</v>
      </c>
      <c r="AG367" s="18">
        <f t="shared" ca="1" si="203"/>
        <v>4.6956797920865941E-2</v>
      </c>
      <c r="AH367" s="18">
        <f t="shared" ca="1" si="203"/>
        <v>4.9467716085924256E-2</v>
      </c>
      <c r="AI367" s="18">
        <f t="shared" ca="1" si="203"/>
        <v>5.1978634250982578E-2</v>
      </c>
      <c r="AJ367" s="18">
        <f t="shared" ca="1" si="203"/>
        <v>5.44895524160409E-2</v>
      </c>
      <c r="AK367" s="18">
        <f t="shared" ca="1" si="203"/>
        <v>5.7000470581099201E-2</v>
      </c>
      <c r="AL367" s="18">
        <f t="shared" ca="1" si="203"/>
        <v>6.0013243289019955E-2</v>
      </c>
      <c r="AM367" s="18">
        <f t="shared" ca="1" si="203"/>
        <v>6.4029725082665565E-2</v>
      </c>
      <c r="AN367" s="18">
        <f t="shared" ca="1" si="203"/>
        <v>6.8548061419173578E-2</v>
      </c>
      <c r="AO367" s="18">
        <f t="shared" ca="1" si="204"/>
        <v>7.3735537146164834E-2</v>
      </c>
      <c r="AP367" s="18">
        <f t="shared" ca="1" si="204"/>
        <v>8.070738458111143E-2</v>
      </c>
      <c r="AQ367" s="18">
        <f t="shared" ca="1" si="204"/>
        <v>8.504093403589999E-2</v>
      </c>
      <c r="AR367" s="18">
        <f t="shared" ca="1" si="204"/>
        <v>0</v>
      </c>
      <c r="AS367" s="18">
        <f t="shared" ca="1" si="204"/>
        <v>0</v>
      </c>
      <c r="AT367" s="18">
        <f t="shared" ca="1" si="204"/>
        <v>0</v>
      </c>
      <c r="AU367" s="18">
        <f t="shared" ca="1" si="204"/>
        <v>0</v>
      </c>
      <c r="AV367" s="18">
        <f t="shared" ca="1" si="204"/>
        <v>0</v>
      </c>
      <c r="AW367" s="18">
        <f t="shared" ca="1" si="204"/>
        <v>0</v>
      </c>
      <c r="AX367" s="18">
        <f t="shared" ca="1" si="204"/>
        <v>0</v>
      </c>
      <c r="AY367" s="18">
        <f t="shared" ca="1" si="205"/>
        <v>0</v>
      </c>
      <c r="AZ367" s="18">
        <f t="shared" ca="1" si="205"/>
        <v>0</v>
      </c>
      <c r="BA367" s="18">
        <f t="shared" ca="1" si="205"/>
        <v>0</v>
      </c>
      <c r="BB367" s="18">
        <f t="shared" ca="1" si="205"/>
        <v>0</v>
      </c>
      <c r="BC367" s="18">
        <f t="shared" ca="1" si="205"/>
        <v>0</v>
      </c>
      <c r="BD367" s="18">
        <f t="shared" ca="1" si="205"/>
        <v>0</v>
      </c>
      <c r="BE367" s="18">
        <f t="shared" ca="1" si="205"/>
        <v>0</v>
      </c>
      <c r="BF367" s="18">
        <f t="shared" ca="1" si="205"/>
        <v>0</v>
      </c>
      <c r="BG367" s="18">
        <f t="shared" ca="1" si="205"/>
        <v>0</v>
      </c>
      <c r="BH367" s="18">
        <f t="shared" ca="1" si="205"/>
        <v>0</v>
      </c>
      <c r="BI367" s="18">
        <f t="shared" ca="1" si="205"/>
        <v>0</v>
      </c>
    </row>
    <row r="368" spans="8:61" x14ac:dyDescent="0.35">
      <c r="H368" s="2" t="str">
        <f t="shared" si="194"/>
        <v>ON_Storage</v>
      </c>
      <c r="I368">
        <f t="shared" si="193"/>
        <v>7</v>
      </c>
      <c r="J368">
        <f t="shared" si="200"/>
        <v>33</v>
      </c>
      <c r="K368" s="18">
        <f t="shared" ca="1" si="201"/>
        <v>0</v>
      </c>
      <c r="L368" s="18">
        <f t="shared" ca="1" si="201"/>
        <v>0</v>
      </c>
      <c r="M368" s="18">
        <f t="shared" ca="1" si="201"/>
        <v>0</v>
      </c>
      <c r="N368" s="18">
        <f t="shared" ca="1" si="201"/>
        <v>0</v>
      </c>
      <c r="O368" s="18">
        <f t="shared" ca="1" si="201"/>
        <v>0</v>
      </c>
      <c r="P368" s="18">
        <f t="shared" ca="1" si="201"/>
        <v>0</v>
      </c>
      <c r="Q368" s="18">
        <f t="shared" ca="1" si="201"/>
        <v>0</v>
      </c>
      <c r="R368" s="18">
        <f t="shared" ca="1" si="201"/>
        <v>0</v>
      </c>
      <c r="S368" s="18">
        <f t="shared" ca="1" si="201"/>
        <v>0</v>
      </c>
      <c r="T368" s="18">
        <f t="shared" ca="1" si="201"/>
        <v>0</v>
      </c>
      <c r="U368" s="18">
        <f t="shared" ca="1" si="202"/>
        <v>0</v>
      </c>
      <c r="V368" s="18">
        <f t="shared" ca="1" si="202"/>
        <v>0</v>
      </c>
      <c r="W368" s="18">
        <f t="shared" ca="1" si="202"/>
        <v>0</v>
      </c>
      <c r="X368" s="18">
        <f t="shared" ca="1" si="202"/>
        <v>0</v>
      </c>
      <c r="Y368" s="18">
        <f t="shared" ca="1" si="202"/>
        <v>0</v>
      </c>
      <c r="Z368" s="18">
        <f t="shared" ca="1" si="202"/>
        <v>0</v>
      </c>
      <c r="AA368" s="18">
        <f t="shared" ca="1" si="202"/>
        <v>0</v>
      </c>
      <c r="AB368" s="18">
        <f t="shared" ca="1" si="202"/>
        <v>0</v>
      </c>
      <c r="AC368" s="18">
        <f t="shared" ca="1" si="202"/>
        <v>0</v>
      </c>
      <c r="AD368" s="18">
        <f t="shared" ca="1" si="202"/>
        <v>3.6913125260632673E-2</v>
      </c>
      <c r="AE368" s="18">
        <f t="shared" ca="1" si="203"/>
        <v>3.9424043425690995E-2</v>
      </c>
      <c r="AF368" s="18">
        <f t="shared" ca="1" si="203"/>
        <v>4.1934961590749303E-2</v>
      </c>
      <c r="AG368" s="18">
        <f t="shared" ca="1" si="203"/>
        <v>4.4445879755807625E-2</v>
      </c>
      <c r="AH368" s="18">
        <f t="shared" ca="1" si="203"/>
        <v>4.6956797920865941E-2</v>
      </c>
      <c r="AI368" s="18">
        <f t="shared" ca="1" si="203"/>
        <v>4.9467716085924256E-2</v>
      </c>
      <c r="AJ368" s="18">
        <f t="shared" ca="1" si="203"/>
        <v>5.1978634250982578E-2</v>
      </c>
      <c r="AK368" s="18">
        <f t="shared" ca="1" si="203"/>
        <v>5.44895524160409E-2</v>
      </c>
      <c r="AL368" s="18">
        <f t="shared" ca="1" si="203"/>
        <v>5.7000470581099201E-2</v>
      </c>
      <c r="AM368" s="18">
        <f t="shared" ca="1" si="203"/>
        <v>6.0013243289019955E-2</v>
      </c>
      <c r="AN368" s="18">
        <f t="shared" ca="1" si="203"/>
        <v>6.4029725082665565E-2</v>
      </c>
      <c r="AO368" s="18">
        <f t="shared" ca="1" si="204"/>
        <v>6.8548061419173578E-2</v>
      </c>
      <c r="AP368" s="18">
        <f t="shared" ca="1" si="204"/>
        <v>7.3735537146164834E-2</v>
      </c>
      <c r="AQ368" s="18">
        <f t="shared" ca="1" si="204"/>
        <v>8.070738458111143E-2</v>
      </c>
      <c r="AR368" s="18">
        <f t="shared" ca="1" si="204"/>
        <v>8.504093403589999E-2</v>
      </c>
      <c r="AS368" s="18">
        <f t="shared" ca="1" si="204"/>
        <v>0</v>
      </c>
      <c r="AT368" s="18">
        <f t="shared" ca="1" si="204"/>
        <v>0</v>
      </c>
      <c r="AU368" s="18">
        <f t="shared" ca="1" si="204"/>
        <v>0</v>
      </c>
      <c r="AV368" s="18">
        <f t="shared" ca="1" si="204"/>
        <v>0</v>
      </c>
      <c r="AW368" s="18">
        <f t="shared" ca="1" si="204"/>
        <v>0</v>
      </c>
      <c r="AX368" s="18">
        <f t="shared" ca="1" si="204"/>
        <v>0</v>
      </c>
      <c r="AY368" s="18">
        <f t="shared" ca="1" si="205"/>
        <v>0</v>
      </c>
      <c r="AZ368" s="18">
        <f t="shared" ca="1" si="205"/>
        <v>0</v>
      </c>
      <c r="BA368" s="18">
        <f t="shared" ca="1" si="205"/>
        <v>0</v>
      </c>
      <c r="BB368" s="18">
        <f t="shared" ca="1" si="205"/>
        <v>0</v>
      </c>
      <c r="BC368" s="18">
        <f t="shared" ca="1" si="205"/>
        <v>0</v>
      </c>
      <c r="BD368" s="18">
        <f t="shared" ca="1" si="205"/>
        <v>0</v>
      </c>
      <c r="BE368" s="18">
        <f t="shared" ca="1" si="205"/>
        <v>0</v>
      </c>
      <c r="BF368" s="18">
        <f t="shared" ca="1" si="205"/>
        <v>0</v>
      </c>
      <c r="BG368" s="18">
        <f t="shared" ca="1" si="205"/>
        <v>0</v>
      </c>
      <c r="BH368" s="18">
        <f t="shared" ca="1" si="205"/>
        <v>0</v>
      </c>
      <c r="BI368" s="18">
        <f t="shared" ca="1" si="205"/>
        <v>0</v>
      </c>
    </row>
    <row r="369" spans="8:61" x14ac:dyDescent="0.35">
      <c r="H369" s="2" t="str">
        <f t="shared" si="194"/>
        <v>ON_Storage</v>
      </c>
      <c r="I369">
        <f t="shared" si="193"/>
        <v>7</v>
      </c>
      <c r="J369">
        <f t="shared" si="200"/>
        <v>34</v>
      </c>
      <c r="K369" s="18">
        <f t="shared" ref="K369:T378" ca="1" si="206">IF(K$28&gt;$J369,0,OFFSET($K$2,$I369,$J369-K$28))</f>
        <v>0</v>
      </c>
      <c r="L369" s="18">
        <f t="shared" ca="1" si="206"/>
        <v>0</v>
      </c>
      <c r="M369" s="18">
        <f t="shared" ca="1" si="206"/>
        <v>0</v>
      </c>
      <c r="N369" s="18">
        <f t="shared" ca="1" si="206"/>
        <v>0</v>
      </c>
      <c r="O369" s="18">
        <f t="shared" ca="1" si="206"/>
        <v>0</v>
      </c>
      <c r="P369" s="18">
        <f t="shared" ca="1" si="206"/>
        <v>0</v>
      </c>
      <c r="Q369" s="18">
        <f t="shared" ca="1" si="206"/>
        <v>0</v>
      </c>
      <c r="R369" s="18">
        <f t="shared" ca="1" si="206"/>
        <v>0</v>
      </c>
      <c r="S369" s="18">
        <f t="shared" ca="1" si="206"/>
        <v>0</v>
      </c>
      <c r="T369" s="18">
        <f t="shared" ca="1" si="206"/>
        <v>0</v>
      </c>
      <c r="U369" s="18">
        <f t="shared" ref="U369:AD378" ca="1" si="207">IF(U$28&gt;$J369,0,OFFSET($K$2,$I369,$J369-U$28))</f>
        <v>0</v>
      </c>
      <c r="V369" s="18">
        <f t="shared" ca="1" si="207"/>
        <v>0</v>
      </c>
      <c r="W369" s="18">
        <f t="shared" ca="1" si="207"/>
        <v>0</v>
      </c>
      <c r="X369" s="18">
        <f t="shared" ca="1" si="207"/>
        <v>0</v>
      </c>
      <c r="Y369" s="18">
        <f t="shared" ca="1" si="207"/>
        <v>0</v>
      </c>
      <c r="Z369" s="18">
        <f t="shared" ca="1" si="207"/>
        <v>0</v>
      </c>
      <c r="AA369" s="18">
        <f t="shared" ca="1" si="207"/>
        <v>0</v>
      </c>
      <c r="AB369" s="18">
        <f t="shared" ca="1" si="207"/>
        <v>0</v>
      </c>
      <c r="AC369" s="18">
        <f t="shared" ca="1" si="207"/>
        <v>0</v>
      </c>
      <c r="AD369" s="18">
        <f t="shared" ca="1" si="207"/>
        <v>0</v>
      </c>
      <c r="AE369" s="18">
        <f t="shared" ref="AE369:AN378" ca="1" si="208">IF(AE$28&gt;$J369,0,OFFSET($K$2,$I369,$J369-AE$28))</f>
        <v>3.6913125260632673E-2</v>
      </c>
      <c r="AF369" s="18">
        <f t="shared" ca="1" si="208"/>
        <v>3.9424043425690995E-2</v>
      </c>
      <c r="AG369" s="18">
        <f t="shared" ca="1" si="208"/>
        <v>4.1934961590749303E-2</v>
      </c>
      <c r="AH369" s="18">
        <f t="shared" ca="1" si="208"/>
        <v>4.4445879755807625E-2</v>
      </c>
      <c r="AI369" s="18">
        <f t="shared" ca="1" si="208"/>
        <v>4.6956797920865941E-2</v>
      </c>
      <c r="AJ369" s="18">
        <f t="shared" ca="1" si="208"/>
        <v>4.9467716085924256E-2</v>
      </c>
      <c r="AK369" s="18">
        <f t="shared" ca="1" si="208"/>
        <v>5.1978634250982578E-2</v>
      </c>
      <c r="AL369" s="18">
        <f t="shared" ca="1" si="208"/>
        <v>5.44895524160409E-2</v>
      </c>
      <c r="AM369" s="18">
        <f t="shared" ca="1" si="208"/>
        <v>5.7000470581099201E-2</v>
      </c>
      <c r="AN369" s="18">
        <f t="shared" ca="1" si="208"/>
        <v>6.0013243289019955E-2</v>
      </c>
      <c r="AO369" s="18">
        <f t="shared" ref="AO369:AX378" ca="1" si="209">IF(AO$28&gt;$J369,0,OFFSET($K$2,$I369,$J369-AO$28))</f>
        <v>6.4029725082665565E-2</v>
      </c>
      <c r="AP369" s="18">
        <f t="shared" ca="1" si="209"/>
        <v>6.8548061419173578E-2</v>
      </c>
      <c r="AQ369" s="18">
        <f t="shared" ca="1" si="209"/>
        <v>7.3735537146164834E-2</v>
      </c>
      <c r="AR369" s="18">
        <f t="shared" ca="1" si="209"/>
        <v>8.070738458111143E-2</v>
      </c>
      <c r="AS369" s="18">
        <f t="shared" ca="1" si="209"/>
        <v>8.504093403589999E-2</v>
      </c>
      <c r="AT369" s="18">
        <f t="shared" ca="1" si="209"/>
        <v>0</v>
      </c>
      <c r="AU369" s="18">
        <f t="shared" ca="1" si="209"/>
        <v>0</v>
      </c>
      <c r="AV369" s="18">
        <f t="shared" ca="1" si="209"/>
        <v>0</v>
      </c>
      <c r="AW369" s="18">
        <f t="shared" ca="1" si="209"/>
        <v>0</v>
      </c>
      <c r="AX369" s="18">
        <f t="shared" ca="1" si="209"/>
        <v>0</v>
      </c>
      <c r="AY369" s="18">
        <f t="shared" ref="AY369:BI378" ca="1" si="210">IF(AY$28&gt;$J369,0,OFFSET($K$2,$I369,$J369-AY$28))</f>
        <v>0</v>
      </c>
      <c r="AZ369" s="18">
        <f t="shared" ca="1" si="210"/>
        <v>0</v>
      </c>
      <c r="BA369" s="18">
        <f t="shared" ca="1" si="210"/>
        <v>0</v>
      </c>
      <c r="BB369" s="18">
        <f t="shared" ca="1" si="210"/>
        <v>0</v>
      </c>
      <c r="BC369" s="18">
        <f t="shared" ca="1" si="210"/>
        <v>0</v>
      </c>
      <c r="BD369" s="18">
        <f t="shared" ca="1" si="210"/>
        <v>0</v>
      </c>
      <c r="BE369" s="18">
        <f t="shared" ca="1" si="210"/>
        <v>0</v>
      </c>
      <c r="BF369" s="18">
        <f t="shared" ca="1" si="210"/>
        <v>0</v>
      </c>
      <c r="BG369" s="18">
        <f t="shared" ca="1" si="210"/>
        <v>0</v>
      </c>
      <c r="BH369" s="18">
        <f t="shared" ca="1" si="210"/>
        <v>0</v>
      </c>
      <c r="BI369" s="18">
        <f t="shared" ca="1" si="210"/>
        <v>0</v>
      </c>
    </row>
    <row r="370" spans="8:61" x14ac:dyDescent="0.35">
      <c r="H370" s="2" t="str">
        <f t="shared" si="194"/>
        <v>ON_Storage</v>
      </c>
      <c r="I370">
        <f t="shared" si="193"/>
        <v>7</v>
      </c>
      <c r="J370">
        <f t="shared" si="200"/>
        <v>35</v>
      </c>
      <c r="K370" s="18">
        <f t="shared" ca="1" si="206"/>
        <v>0</v>
      </c>
      <c r="L370" s="18">
        <f t="shared" ca="1" si="206"/>
        <v>0</v>
      </c>
      <c r="M370" s="18">
        <f t="shared" ca="1" si="206"/>
        <v>0</v>
      </c>
      <c r="N370" s="18">
        <f t="shared" ca="1" si="206"/>
        <v>0</v>
      </c>
      <c r="O370" s="18">
        <f t="shared" ca="1" si="206"/>
        <v>0</v>
      </c>
      <c r="P370" s="18">
        <f t="shared" ca="1" si="206"/>
        <v>0</v>
      </c>
      <c r="Q370" s="18">
        <f t="shared" ca="1" si="206"/>
        <v>0</v>
      </c>
      <c r="R370" s="18">
        <f t="shared" ca="1" si="206"/>
        <v>0</v>
      </c>
      <c r="S370" s="18">
        <f t="shared" ca="1" si="206"/>
        <v>0</v>
      </c>
      <c r="T370" s="18">
        <f t="shared" ca="1" si="206"/>
        <v>0</v>
      </c>
      <c r="U370" s="18">
        <f t="shared" ca="1" si="207"/>
        <v>0</v>
      </c>
      <c r="V370" s="18">
        <f t="shared" ca="1" si="207"/>
        <v>0</v>
      </c>
      <c r="W370" s="18">
        <f t="shared" ca="1" si="207"/>
        <v>0</v>
      </c>
      <c r="X370" s="18">
        <f t="shared" ca="1" si="207"/>
        <v>0</v>
      </c>
      <c r="Y370" s="18">
        <f t="shared" ca="1" si="207"/>
        <v>0</v>
      </c>
      <c r="Z370" s="18">
        <f t="shared" ca="1" si="207"/>
        <v>0</v>
      </c>
      <c r="AA370" s="18">
        <f t="shared" ca="1" si="207"/>
        <v>0</v>
      </c>
      <c r="AB370" s="18">
        <f t="shared" ca="1" si="207"/>
        <v>0</v>
      </c>
      <c r="AC370" s="18">
        <f t="shared" ca="1" si="207"/>
        <v>0</v>
      </c>
      <c r="AD370" s="18">
        <f t="shared" ca="1" si="207"/>
        <v>0</v>
      </c>
      <c r="AE370" s="18">
        <f t="shared" ca="1" si="208"/>
        <v>0</v>
      </c>
      <c r="AF370" s="18">
        <f t="shared" ca="1" si="208"/>
        <v>3.6913125260632673E-2</v>
      </c>
      <c r="AG370" s="18">
        <f t="shared" ca="1" si="208"/>
        <v>3.9424043425690995E-2</v>
      </c>
      <c r="AH370" s="18">
        <f t="shared" ca="1" si="208"/>
        <v>4.1934961590749303E-2</v>
      </c>
      <c r="AI370" s="18">
        <f t="shared" ca="1" si="208"/>
        <v>4.4445879755807625E-2</v>
      </c>
      <c r="AJ370" s="18">
        <f t="shared" ca="1" si="208"/>
        <v>4.6956797920865941E-2</v>
      </c>
      <c r="AK370" s="18">
        <f t="shared" ca="1" si="208"/>
        <v>4.9467716085924256E-2</v>
      </c>
      <c r="AL370" s="18">
        <f t="shared" ca="1" si="208"/>
        <v>5.1978634250982578E-2</v>
      </c>
      <c r="AM370" s="18">
        <f t="shared" ca="1" si="208"/>
        <v>5.44895524160409E-2</v>
      </c>
      <c r="AN370" s="18">
        <f t="shared" ca="1" si="208"/>
        <v>5.7000470581099201E-2</v>
      </c>
      <c r="AO370" s="18">
        <f t="shared" ca="1" si="209"/>
        <v>6.0013243289019955E-2</v>
      </c>
      <c r="AP370" s="18">
        <f t="shared" ca="1" si="209"/>
        <v>6.4029725082665565E-2</v>
      </c>
      <c r="AQ370" s="18">
        <f t="shared" ca="1" si="209"/>
        <v>6.8548061419173578E-2</v>
      </c>
      <c r="AR370" s="18">
        <f t="shared" ca="1" si="209"/>
        <v>7.3735537146164834E-2</v>
      </c>
      <c r="AS370" s="18">
        <f t="shared" ca="1" si="209"/>
        <v>8.070738458111143E-2</v>
      </c>
      <c r="AT370" s="18">
        <f t="shared" ca="1" si="209"/>
        <v>8.504093403589999E-2</v>
      </c>
      <c r="AU370" s="18">
        <f t="shared" ca="1" si="209"/>
        <v>0</v>
      </c>
      <c r="AV370" s="18">
        <f t="shared" ca="1" si="209"/>
        <v>0</v>
      </c>
      <c r="AW370" s="18">
        <f t="shared" ca="1" si="209"/>
        <v>0</v>
      </c>
      <c r="AX370" s="18">
        <f t="shared" ca="1" si="209"/>
        <v>0</v>
      </c>
      <c r="AY370" s="18">
        <f t="shared" ca="1" si="210"/>
        <v>0</v>
      </c>
      <c r="AZ370" s="18">
        <f t="shared" ca="1" si="210"/>
        <v>0</v>
      </c>
      <c r="BA370" s="18">
        <f t="shared" ca="1" si="210"/>
        <v>0</v>
      </c>
      <c r="BB370" s="18">
        <f t="shared" ca="1" si="210"/>
        <v>0</v>
      </c>
      <c r="BC370" s="18">
        <f t="shared" ca="1" si="210"/>
        <v>0</v>
      </c>
      <c r="BD370" s="18">
        <f t="shared" ca="1" si="210"/>
        <v>0</v>
      </c>
      <c r="BE370" s="18">
        <f t="shared" ca="1" si="210"/>
        <v>0</v>
      </c>
      <c r="BF370" s="18">
        <f t="shared" ca="1" si="210"/>
        <v>0</v>
      </c>
      <c r="BG370" s="18">
        <f t="shared" ca="1" si="210"/>
        <v>0</v>
      </c>
      <c r="BH370" s="18">
        <f t="shared" ca="1" si="210"/>
        <v>0</v>
      </c>
      <c r="BI370" s="18">
        <f t="shared" ca="1" si="210"/>
        <v>0</v>
      </c>
    </row>
    <row r="371" spans="8:61" x14ac:dyDescent="0.35">
      <c r="H371" s="2" t="str">
        <f t="shared" si="194"/>
        <v>ON_Storage</v>
      </c>
      <c r="I371">
        <f t="shared" si="193"/>
        <v>7</v>
      </c>
      <c r="J371">
        <f t="shared" si="200"/>
        <v>36</v>
      </c>
      <c r="K371" s="18">
        <f t="shared" ca="1" si="206"/>
        <v>0</v>
      </c>
      <c r="L371" s="18">
        <f t="shared" ca="1" si="206"/>
        <v>0</v>
      </c>
      <c r="M371" s="18">
        <f t="shared" ca="1" si="206"/>
        <v>0</v>
      </c>
      <c r="N371" s="18">
        <f t="shared" ca="1" si="206"/>
        <v>0</v>
      </c>
      <c r="O371" s="18">
        <f t="shared" ca="1" si="206"/>
        <v>0</v>
      </c>
      <c r="P371" s="18">
        <f t="shared" ca="1" si="206"/>
        <v>0</v>
      </c>
      <c r="Q371" s="18">
        <f t="shared" ca="1" si="206"/>
        <v>0</v>
      </c>
      <c r="R371" s="18">
        <f t="shared" ca="1" si="206"/>
        <v>0</v>
      </c>
      <c r="S371" s="18">
        <f t="shared" ca="1" si="206"/>
        <v>0</v>
      </c>
      <c r="T371" s="18">
        <f t="shared" ca="1" si="206"/>
        <v>0</v>
      </c>
      <c r="U371" s="18">
        <f t="shared" ca="1" si="207"/>
        <v>0</v>
      </c>
      <c r="V371" s="18">
        <f t="shared" ca="1" si="207"/>
        <v>0</v>
      </c>
      <c r="W371" s="18">
        <f t="shared" ca="1" si="207"/>
        <v>0</v>
      </c>
      <c r="X371" s="18">
        <f t="shared" ca="1" si="207"/>
        <v>0</v>
      </c>
      <c r="Y371" s="18">
        <f t="shared" ca="1" si="207"/>
        <v>0</v>
      </c>
      <c r="Z371" s="18">
        <f t="shared" ca="1" si="207"/>
        <v>0</v>
      </c>
      <c r="AA371" s="18">
        <f t="shared" ca="1" si="207"/>
        <v>0</v>
      </c>
      <c r="AB371" s="18">
        <f t="shared" ca="1" si="207"/>
        <v>0</v>
      </c>
      <c r="AC371" s="18">
        <f t="shared" ca="1" si="207"/>
        <v>0</v>
      </c>
      <c r="AD371" s="18">
        <f t="shared" ca="1" si="207"/>
        <v>0</v>
      </c>
      <c r="AE371" s="18">
        <f t="shared" ca="1" si="208"/>
        <v>0</v>
      </c>
      <c r="AF371" s="18">
        <f t="shared" ca="1" si="208"/>
        <v>0</v>
      </c>
      <c r="AG371" s="18">
        <f t="shared" ca="1" si="208"/>
        <v>3.6913125260632673E-2</v>
      </c>
      <c r="AH371" s="18">
        <f t="shared" ca="1" si="208"/>
        <v>3.9424043425690995E-2</v>
      </c>
      <c r="AI371" s="18">
        <f t="shared" ca="1" si="208"/>
        <v>4.1934961590749303E-2</v>
      </c>
      <c r="AJ371" s="18">
        <f t="shared" ca="1" si="208"/>
        <v>4.4445879755807625E-2</v>
      </c>
      <c r="AK371" s="18">
        <f t="shared" ca="1" si="208"/>
        <v>4.6956797920865941E-2</v>
      </c>
      <c r="AL371" s="18">
        <f t="shared" ca="1" si="208"/>
        <v>4.9467716085924256E-2</v>
      </c>
      <c r="AM371" s="18">
        <f t="shared" ca="1" si="208"/>
        <v>5.1978634250982578E-2</v>
      </c>
      <c r="AN371" s="18">
        <f t="shared" ca="1" si="208"/>
        <v>5.44895524160409E-2</v>
      </c>
      <c r="AO371" s="18">
        <f t="shared" ca="1" si="209"/>
        <v>5.7000470581099201E-2</v>
      </c>
      <c r="AP371" s="18">
        <f t="shared" ca="1" si="209"/>
        <v>6.0013243289019955E-2</v>
      </c>
      <c r="AQ371" s="18">
        <f t="shared" ca="1" si="209"/>
        <v>6.4029725082665565E-2</v>
      </c>
      <c r="AR371" s="18">
        <f t="shared" ca="1" si="209"/>
        <v>6.8548061419173578E-2</v>
      </c>
      <c r="AS371" s="18">
        <f t="shared" ca="1" si="209"/>
        <v>7.3735537146164834E-2</v>
      </c>
      <c r="AT371" s="18">
        <f t="shared" ca="1" si="209"/>
        <v>8.070738458111143E-2</v>
      </c>
      <c r="AU371" s="18">
        <f t="shared" ca="1" si="209"/>
        <v>8.504093403589999E-2</v>
      </c>
      <c r="AV371" s="18">
        <f t="shared" ca="1" si="209"/>
        <v>0</v>
      </c>
      <c r="AW371" s="18">
        <f t="shared" ca="1" si="209"/>
        <v>0</v>
      </c>
      <c r="AX371" s="18">
        <f t="shared" ca="1" si="209"/>
        <v>0</v>
      </c>
      <c r="AY371" s="18">
        <f t="shared" ca="1" si="210"/>
        <v>0</v>
      </c>
      <c r="AZ371" s="18">
        <f t="shared" ca="1" si="210"/>
        <v>0</v>
      </c>
      <c r="BA371" s="18">
        <f t="shared" ca="1" si="210"/>
        <v>0</v>
      </c>
      <c r="BB371" s="18">
        <f t="shared" ca="1" si="210"/>
        <v>0</v>
      </c>
      <c r="BC371" s="18">
        <f t="shared" ca="1" si="210"/>
        <v>0</v>
      </c>
      <c r="BD371" s="18">
        <f t="shared" ca="1" si="210"/>
        <v>0</v>
      </c>
      <c r="BE371" s="18">
        <f t="shared" ca="1" si="210"/>
        <v>0</v>
      </c>
      <c r="BF371" s="18">
        <f t="shared" ca="1" si="210"/>
        <v>0</v>
      </c>
      <c r="BG371" s="18">
        <f t="shared" ca="1" si="210"/>
        <v>0</v>
      </c>
      <c r="BH371" s="18">
        <f t="shared" ca="1" si="210"/>
        <v>0</v>
      </c>
      <c r="BI371" s="18">
        <f t="shared" ca="1" si="210"/>
        <v>0</v>
      </c>
    </row>
    <row r="372" spans="8:61" x14ac:dyDescent="0.35">
      <c r="H372" s="2" t="str">
        <f t="shared" si="194"/>
        <v>ON_Storage</v>
      </c>
      <c r="I372">
        <f t="shared" si="193"/>
        <v>7</v>
      </c>
      <c r="J372">
        <f t="shared" si="200"/>
        <v>37</v>
      </c>
      <c r="K372" s="18">
        <f t="shared" ca="1" si="206"/>
        <v>0</v>
      </c>
      <c r="L372" s="18">
        <f t="shared" ca="1" si="206"/>
        <v>0</v>
      </c>
      <c r="M372" s="18">
        <f t="shared" ca="1" si="206"/>
        <v>0</v>
      </c>
      <c r="N372" s="18">
        <f t="shared" ca="1" si="206"/>
        <v>0</v>
      </c>
      <c r="O372" s="18">
        <f t="shared" ca="1" si="206"/>
        <v>0</v>
      </c>
      <c r="P372" s="18">
        <f t="shared" ca="1" si="206"/>
        <v>0</v>
      </c>
      <c r="Q372" s="18">
        <f t="shared" ca="1" si="206"/>
        <v>0</v>
      </c>
      <c r="R372" s="18">
        <f t="shared" ca="1" si="206"/>
        <v>0</v>
      </c>
      <c r="S372" s="18">
        <f t="shared" ca="1" si="206"/>
        <v>0</v>
      </c>
      <c r="T372" s="18">
        <f t="shared" ca="1" si="206"/>
        <v>0</v>
      </c>
      <c r="U372" s="18">
        <f t="shared" ca="1" si="207"/>
        <v>0</v>
      </c>
      <c r="V372" s="18">
        <f t="shared" ca="1" si="207"/>
        <v>0</v>
      </c>
      <c r="W372" s="18">
        <f t="shared" ca="1" si="207"/>
        <v>0</v>
      </c>
      <c r="X372" s="18">
        <f t="shared" ca="1" si="207"/>
        <v>0</v>
      </c>
      <c r="Y372" s="18">
        <f t="shared" ca="1" si="207"/>
        <v>0</v>
      </c>
      <c r="Z372" s="18">
        <f t="shared" ca="1" si="207"/>
        <v>0</v>
      </c>
      <c r="AA372" s="18">
        <f t="shared" ca="1" si="207"/>
        <v>0</v>
      </c>
      <c r="AB372" s="18">
        <f t="shared" ca="1" si="207"/>
        <v>0</v>
      </c>
      <c r="AC372" s="18">
        <f t="shared" ca="1" si="207"/>
        <v>0</v>
      </c>
      <c r="AD372" s="18">
        <f t="shared" ca="1" si="207"/>
        <v>0</v>
      </c>
      <c r="AE372" s="18">
        <f t="shared" ca="1" si="208"/>
        <v>0</v>
      </c>
      <c r="AF372" s="18">
        <f t="shared" ca="1" si="208"/>
        <v>0</v>
      </c>
      <c r="AG372" s="18">
        <f t="shared" ca="1" si="208"/>
        <v>0</v>
      </c>
      <c r="AH372" s="18">
        <f t="shared" ca="1" si="208"/>
        <v>3.6913125260632673E-2</v>
      </c>
      <c r="AI372" s="18">
        <f t="shared" ca="1" si="208"/>
        <v>3.9424043425690995E-2</v>
      </c>
      <c r="AJ372" s="18">
        <f t="shared" ca="1" si="208"/>
        <v>4.1934961590749303E-2</v>
      </c>
      <c r="AK372" s="18">
        <f t="shared" ca="1" si="208"/>
        <v>4.4445879755807625E-2</v>
      </c>
      <c r="AL372" s="18">
        <f t="shared" ca="1" si="208"/>
        <v>4.6956797920865941E-2</v>
      </c>
      <c r="AM372" s="18">
        <f t="shared" ca="1" si="208"/>
        <v>4.9467716085924256E-2</v>
      </c>
      <c r="AN372" s="18">
        <f t="shared" ca="1" si="208"/>
        <v>5.1978634250982578E-2</v>
      </c>
      <c r="AO372" s="18">
        <f t="shared" ca="1" si="209"/>
        <v>5.44895524160409E-2</v>
      </c>
      <c r="AP372" s="18">
        <f t="shared" ca="1" si="209"/>
        <v>5.7000470581099201E-2</v>
      </c>
      <c r="AQ372" s="18">
        <f t="shared" ca="1" si="209"/>
        <v>6.0013243289019955E-2</v>
      </c>
      <c r="AR372" s="18">
        <f t="shared" ca="1" si="209"/>
        <v>6.4029725082665565E-2</v>
      </c>
      <c r="AS372" s="18">
        <f t="shared" ca="1" si="209"/>
        <v>6.8548061419173578E-2</v>
      </c>
      <c r="AT372" s="18">
        <f t="shared" ca="1" si="209"/>
        <v>7.3735537146164834E-2</v>
      </c>
      <c r="AU372" s="18">
        <f t="shared" ca="1" si="209"/>
        <v>8.070738458111143E-2</v>
      </c>
      <c r="AV372" s="18">
        <f t="shared" ca="1" si="209"/>
        <v>8.504093403589999E-2</v>
      </c>
      <c r="AW372" s="18">
        <f t="shared" ca="1" si="209"/>
        <v>0</v>
      </c>
      <c r="AX372" s="18">
        <f t="shared" ca="1" si="209"/>
        <v>0</v>
      </c>
      <c r="AY372" s="18">
        <f t="shared" ca="1" si="210"/>
        <v>0</v>
      </c>
      <c r="AZ372" s="18">
        <f t="shared" ca="1" si="210"/>
        <v>0</v>
      </c>
      <c r="BA372" s="18">
        <f t="shared" ca="1" si="210"/>
        <v>0</v>
      </c>
      <c r="BB372" s="18">
        <f t="shared" ca="1" si="210"/>
        <v>0</v>
      </c>
      <c r="BC372" s="18">
        <f t="shared" ca="1" si="210"/>
        <v>0</v>
      </c>
      <c r="BD372" s="18">
        <f t="shared" ca="1" si="210"/>
        <v>0</v>
      </c>
      <c r="BE372" s="18">
        <f t="shared" ca="1" si="210"/>
        <v>0</v>
      </c>
      <c r="BF372" s="18">
        <f t="shared" ca="1" si="210"/>
        <v>0</v>
      </c>
      <c r="BG372" s="18">
        <f t="shared" ca="1" si="210"/>
        <v>0</v>
      </c>
      <c r="BH372" s="18">
        <f t="shared" ca="1" si="210"/>
        <v>0</v>
      </c>
      <c r="BI372" s="18">
        <f t="shared" ca="1" si="210"/>
        <v>0</v>
      </c>
    </row>
    <row r="373" spans="8:61" x14ac:dyDescent="0.35">
      <c r="H373" s="2" t="str">
        <f t="shared" si="194"/>
        <v>ON_Storage</v>
      </c>
      <c r="I373">
        <f t="shared" si="193"/>
        <v>7</v>
      </c>
      <c r="J373">
        <f t="shared" si="200"/>
        <v>38</v>
      </c>
      <c r="K373" s="18">
        <f t="shared" ca="1" si="206"/>
        <v>0</v>
      </c>
      <c r="L373" s="18">
        <f t="shared" ca="1" si="206"/>
        <v>0</v>
      </c>
      <c r="M373" s="18">
        <f t="shared" ca="1" si="206"/>
        <v>0</v>
      </c>
      <c r="N373" s="18">
        <f t="shared" ca="1" si="206"/>
        <v>0</v>
      </c>
      <c r="O373" s="18">
        <f t="shared" ca="1" si="206"/>
        <v>0</v>
      </c>
      <c r="P373" s="18">
        <f t="shared" ca="1" si="206"/>
        <v>0</v>
      </c>
      <c r="Q373" s="18">
        <f t="shared" ca="1" si="206"/>
        <v>0</v>
      </c>
      <c r="R373" s="18">
        <f t="shared" ca="1" si="206"/>
        <v>0</v>
      </c>
      <c r="S373" s="18">
        <f t="shared" ca="1" si="206"/>
        <v>0</v>
      </c>
      <c r="T373" s="18">
        <f t="shared" ca="1" si="206"/>
        <v>0</v>
      </c>
      <c r="U373" s="18">
        <f t="shared" ca="1" si="207"/>
        <v>0</v>
      </c>
      <c r="V373" s="18">
        <f t="shared" ca="1" si="207"/>
        <v>0</v>
      </c>
      <c r="W373" s="18">
        <f t="shared" ca="1" si="207"/>
        <v>0</v>
      </c>
      <c r="X373" s="18">
        <f t="shared" ca="1" si="207"/>
        <v>0</v>
      </c>
      <c r="Y373" s="18">
        <f t="shared" ca="1" si="207"/>
        <v>0</v>
      </c>
      <c r="Z373" s="18">
        <f t="shared" ca="1" si="207"/>
        <v>0</v>
      </c>
      <c r="AA373" s="18">
        <f t="shared" ca="1" si="207"/>
        <v>0</v>
      </c>
      <c r="AB373" s="18">
        <f t="shared" ca="1" si="207"/>
        <v>0</v>
      </c>
      <c r="AC373" s="18">
        <f t="shared" ca="1" si="207"/>
        <v>0</v>
      </c>
      <c r="AD373" s="18">
        <f t="shared" ca="1" si="207"/>
        <v>0</v>
      </c>
      <c r="AE373" s="18">
        <f t="shared" ca="1" si="208"/>
        <v>0</v>
      </c>
      <c r="AF373" s="18">
        <f t="shared" ca="1" si="208"/>
        <v>0</v>
      </c>
      <c r="AG373" s="18">
        <f t="shared" ca="1" si="208"/>
        <v>0</v>
      </c>
      <c r="AH373" s="18">
        <f t="shared" ca="1" si="208"/>
        <v>0</v>
      </c>
      <c r="AI373" s="18">
        <f t="shared" ca="1" si="208"/>
        <v>3.6913125260632673E-2</v>
      </c>
      <c r="AJ373" s="18">
        <f t="shared" ca="1" si="208"/>
        <v>3.9424043425690995E-2</v>
      </c>
      <c r="AK373" s="18">
        <f t="shared" ca="1" si="208"/>
        <v>4.1934961590749303E-2</v>
      </c>
      <c r="AL373" s="18">
        <f t="shared" ca="1" si="208"/>
        <v>4.4445879755807625E-2</v>
      </c>
      <c r="AM373" s="18">
        <f t="shared" ca="1" si="208"/>
        <v>4.6956797920865941E-2</v>
      </c>
      <c r="AN373" s="18">
        <f t="shared" ca="1" si="208"/>
        <v>4.9467716085924256E-2</v>
      </c>
      <c r="AO373" s="18">
        <f t="shared" ca="1" si="209"/>
        <v>5.1978634250982578E-2</v>
      </c>
      <c r="AP373" s="18">
        <f t="shared" ca="1" si="209"/>
        <v>5.44895524160409E-2</v>
      </c>
      <c r="AQ373" s="18">
        <f t="shared" ca="1" si="209"/>
        <v>5.7000470581099201E-2</v>
      </c>
      <c r="AR373" s="18">
        <f t="shared" ca="1" si="209"/>
        <v>6.0013243289019955E-2</v>
      </c>
      <c r="AS373" s="18">
        <f t="shared" ca="1" si="209"/>
        <v>6.4029725082665565E-2</v>
      </c>
      <c r="AT373" s="18">
        <f t="shared" ca="1" si="209"/>
        <v>6.8548061419173578E-2</v>
      </c>
      <c r="AU373" s="18">
        <f t="shared" ca="1" si="209"/>
        <v>7.3735537146164834E-2</v>
      </c>
      <c r="AV373" s="18">
        <f t="shared" ca="1" si="209"/>
        <v>8.070738458111143E-2</v>
      </c>
      <c r="AW373" s="18">
        <f t="shared" ca="1" si="209"/>
        <v>8.504093403589999E-2</v>
      </c>
      <c r="AX373" s="18">
        <f t="shared" ca="1" si="209"/>
        <v>0</v>
      </c>
      <c r="AY373" s="18">
        <f t="shared" ca="1" si="210"/>
        <v>0</v>
      </c>
      <c r="AZ373" s="18">
        <f t="shared" ca="1" si="210"/>
        <v>0</v>
      </c>
      <c r="BA373" s="18">
        <f t="shared" ca="1" si="210"/>
        <v>0</v>
      </c>
      <c r="BB373" s="18">
        <f t="shared" ca="1" si="210"/>
        <v>0</v>
      </c>
      <c r="BC373" s="18">
        <f t="shared" ca="1" si="210"/>
        <v>0</v>
      </c>
      <c r="BD373" s="18">
        <f t="shared" ca="1" si="210"/>
        <v>0</v>
      </c>
      <c r="BE373" s="18">
        <f t="shared" ca="1" si="210"/>
        <v>0</v>
      </c>
      <c r="BF373" s="18">
        <f t="shared" ca="1" si="210"/>
        <v>0</v>
      </c>
      <c r="BG373" s="18">
        <f t="shared" ca="1" si="210"/>
        <v>0</v>
      </c>
      <c r="BH373" s="18">
        <f t="shared" ca="1" si="210"/>
        <v>0</v>
      </c>
      <c r="BI373" s="18">
        <f t="shared" ca="1" si="210"/>
        <v>0</v>
      </c>
    </row>
    <row r="374" spans="8:61" x14ac:dyDescent="0.35">
      <c r="H374" s="2" t="str">
        <f t="shared" si="194"/>
        <v>ON_Storage</v>
      </c>
      <c r="I374">
        <f t="shared" si="193"/>
        <v>7</v>
      </c>
      <c r="J374">
        <f t="shared" si="200"/>
        <v>39</v>
      </c>
      <c r="K374" s="18">
        <f t="shared" ca="1" si="206"/>
        <v>0</v>
      </c>
      <c r="L374" s="18">
        <f t="shared" ca="1" si="206"/>
        <v>0</v>
      </c>
      <c r="M374" s="18">
        <f t="shared" ca="1" si="206"/>
        <v>0</v>
      </c>
      <c r="N374" s="18">
        <f t="shared" ca="1" si="206"/>
        <v>0</v>
      </c>
      <c r="O374" s="18">
        <f t="shared" ca="1" si="206"/>
        <v>0</v>
      </c>
      <c r="P374" s="18">
        <f t="shared" ca="1" si="206"/>
        <v>0</v>
      </c>
      <c r="Q374" s="18">
        <f t="shared" ca="1" si="206"/>
        <v>0</v>
      </c>
      <c r="R374" s="18">
        <f t="shared" ca="1" si="206"/>
        <v>0</v>
      </c>
      <c r="S374" s="18">
        <f t="shared" ca="1" si="206"/>
        <v>0</v>
      </c>
      <c r="T374" s="18">
        <f t="shared" ca="1" si="206"/>
        <v>0</v>
      </c>
      <c r="U374" s="18">
        <f t="shared" ca="1" si="207"/>
        <v>0</v>
      </c>
      <c r="V374" s="18">
        <f t="shared" ca="1" si="207"/>
        <v>0</v>
      </c>
      <c r="W374" s="18">
        <f t="shared" ca="1" si="207"/>
        <v>0</v>
      </c>
      <c r="X374" s="18">
        <f t="shared" ca="1" si="207"/>
        <v>0</v>
      </c>
      <c r="Y374" s="18">
        <f t="shared" ca="1" si="207"/>
        <v>0</v>
      </c>
      <c r="Z374" s="18">
        <f t="shared" ca="1" si="207"/>
        <v>0</v>
      </c>
      <c r="AA374" s="18">
        <f t="shared" ca="1" si="207"/>
        <v>0</v>
      </c>
      <c r="AB374" s="18">
        <f t="shared" ca="1" si="207"/>
        <v>0</v>
      </c>
      <c r="AC374" s="18">
        <f t="shared" ca="1" si="207"/>
        <v>0</v>
      </c>
      <c r="AD374" s="18">
        <f t="shared" ca="1" si="207"/>
        <v>0</v>
      </c>
      <c r="AE374" s="18">
        <f t="shared" ca="1" si="208"/>
        <v>0</v>
      </c>
      <c r="AF374" s="18">
        <f t="shared" ca="1" si="208"/>
        <v>0</v>
      </c>
      <c r="AG374" s="18">
        <f t="shared" ca="1" si="208"/>
        <v>0</v>
      </c>
      <c r="AH374" s="18">
        <f t="shared" ca="1" si="208"/>
        <v>0</v>
      </c>
      <c r="AI374" s="18">
        <f t="shared" ca="1" si="208"/>
        <v>0</v>
      </c>
      <c r="AJ374" s="18">
        <f t="shared" ca="1" si="208"/>
        <v>3.6913125260632673E-2</v>
      </c>
      <c r="AK374" s="18">
        <f t="shared" ca="1" si="208"/>
        <v>3.9424043425690995E-2</v>
      </c>
      <c r="AL374" s="18">
        <f t="shared" ca="1" si="208"/>
        <v>4.1934961590749303E-2</v>
      </c>
      <c r="AM374" s="18">
        <f t="shared" ca="1" si="208"/>
        <v>4.4445879755807625E-2</v>
      </c>
      <c r="AN374" s="18">
        <f t="shared" ca="1" si="208"/>
        <v>4.6956797920865941E-2</v>
      </c>
      <c r="AO374" s="18">
        <f t="shared" ca="1" si="209"/>
        <v>4.9467716085924256E-2</v>
      </c>
      <c r="AP374" s="18">
        <f t="shared" ca="1" si="209"/>
        <v>5.1978634250982578E-2</v>
      </c>
      <c r="AQ374" s="18">
        <f t="shared" ca="1" si="209"/>
        <v>5.44895524160409E-2</v>
      </c>
      <c r="AR374" s="18">
        <f t="shared" ca="1" si="209"/>
        <v>5.7000470581099201E-2</v>
      </c>
      <c r="AS374" s="18">
        <f t="shared" ca="1" si="209"/>
        <v>6.0013243289019955E-2</v>
      </c>
      <c r="AT374" s="18">
        <f t="shared" ca="1" si="209"/>
        <v>6.4029725082665565E-2</v>
      </c>
      <c r="AU374" s="18">
        <f t="shared" ca="1" si="209"/>
        <v>6.8548061419173578E-2</v>
      </c>
      <c r="AV374" s="18">
        <f t="shared" ca="1" si="209"/>
        <v>7.3735537146164834E-2</v>
      </c>
      <c r="AW374" s="18">
        <f t="shared" ca="1" si="209"/>
        <v>8.070738458111143E-2</v>
      </c>
      <c r="AX374" s="18">
        <f t="shared" ca="1" si="209"/>
        <v>8.504093403589999E-2</v>
      </c>
      <c r="AY374" s="18">
        <f t="shared" ca="1" si="210"/>
        <v>0</v>
      </c>
      <c r="AZ374" s="18">
        <f t="shared" ca="1" si="210"/>
        <v>0</v>
      </c>
      <c r="BA374" s="18">
        <f t="shared" ca="1" si="210"/>
        <v>0</v>
      </c>
      <c r="BB374" s="18">
        <f t="shared" ca="1" si="210"/>
        <v>0</v>
      </c>
      <c r="BC374" s="18">
        <f t="shared" ca="1" si="210"/>
        <v>0</v>
      </c>
      <c r="BD374" s="18">
        <f t="shared" ca="1" si="210"/>
        <v>0</v>
      </c>
      <c r="BE374" s="18">
        <f t="shared" ca="1" si="210"/>
        <v>0</v>
      </c>
      <c r="BF374" s="18">
        <f t="shared" ca="1" si="210"/>
        <v>0</v>
      </c>
      <c r="BG374" s="18">
        <f t="shared" ca="1" si="210"/>
        <v>0</v>
      </c>
      <c r="BH374" s="18">
        <f t="shared" ca="1" si="210"/>
        <v>0</v>
      </c>
      <c r="BI374" s="18">
        <f t="shared" ca="1" si="210"/>
        <v>0</v>
      </c>
    </row>
    <row r="375" spans="8:61" x14ac:dyDescent="0.35">
      <c r="H375" s="2" t="str">
        <f t="shared" si="194"/>
        <v>ON_Storage</v>
      </c>
      <c r="I375">
        <f t="shared" si="193"/>
        <v>7</v>
      </c>
      <c r="J375">
        <f t="shared" si="200"/>
        <v>40</v>
      </c>
      <c r="K375" s="18">
        <f t="shared" ca="1" si="206"/>
        <v>0</v>
      </c>
      <c r="L375" s="18">
        <f t="shared" ca="1" si="206"/>
        <v>0</v>
      </c>
      <c r="M375" s="18">
        <f t="shared" ca="1" si="206"/>
        <v>0</v>
      </c>
      <c r="N375" s="18">
        <f t="shared" ca="1" si="206"/>
        <v>0</v>
      </c>
      <c r="O375" s="18">
        <f t="shared" ca="1" si="206"/>
        <v>0</v>
      </c>
      <c r="P375" s="18">
        <f t="shared" ca="1" si="206"/>
        <v>0</v>
      </c>
      <c r="Q375" s="18">
        <f t="shared" ca="1" si="206"/>
        <v>0</v>
      </c>
      <c r="R375" s="18">
        <f t="shared" ca="1" si="206"/>
        <v>0</v>
      </c>
      <c r="S375" s="18">
        <f t="shared" ca="1" si="206"/>
        <v>0</v>
      </c>
      <c r="T375" s="18">
        <f t="shared" ca="1" si="206"/>
        <v>0</v>
      </c>
      <c r="U375" s="18">
        <f t="shared" ca="1" si="207"/>
        <v>0</v>
      </c>
      <c r="V375" s="18">
        <f t="shared" ca="1" si="207"/>
        <v>0</v>
      </c>
      <c r="W375" s="18">
        <f t="shared" ca="1" si="207"/>
        <v>0</v>
      </c>
      <c r="X375" s="18">
        <f t="shared" ca="1" si="207"/>
        <v>0</v>
      </c>
      <c r="Y375" s="18">
        <f t="shared" ca="1" si="207"/>
        <v>0</v>
      </c>
      <c r="Z375" s="18">
        <f t="shared" ca="1" si="207"/>
        <v>0</v>
      </c>
      <c r="AA375" s="18">
        <f t="shared" ca="1" si="207"/>
        <v>0</v>
      </c>
      <c r="AB375" s="18">
        <f t="shared" ca="1" si="207"/>
        <v>0</v>
      </c>
      <c r="AC375" s="18">
        <f t="shared" ca="1" si="207"/>
        <v>0</v>
      </c>
      <c r="AD375" s="18">
        <f t="shared" ca="1" si="207"/>
        <v>0</v>
      </c>
      <c r="AE375" s="18">
        <f t="shared" ca="1" si="208"/>
        <v>0</v>
      </c>
      <c r="AF375" s="18">
        <f t="shared" ca="1" si="208"/>
        <v>0</v>
      </c>
      <c r="AG375" s="18">
        <f t="shared" ca="1" si="208"/>
        <v>0</v>
      </c>
      <c r="AH375" s="18">
        <f t="shared" ca="1" si="208"/>
        <v>0</v>
      </c>
      <c r="AI375" s="18">
        <f t="shared" ca="1" si="208"/>
        <v>0</v>
      </c>
      <c r="AJ375" s="18">
        <f t="shared" ca="1" si="208"/>
        <v>0</v>
      </c>
      <c r="AK375" s="18">
        <f t="shared" ca="1" si="208"/>
        <v>3.6913125260632673E-2</v>
      </c>
      <c r="AL375" s="18">
        <f t="shared" ca="1" si="208"/>
        <v>3.9424043425690995E-2</v>
      </c>
      <c r="AM375" s="18">
        <f t="shared" ca="1" si="208"/>
        <v>4.1934961590749303E-2</v>
      </c>
      <c r="AN375" s="18">
        <f t="shared" ca="1" si="208"/>
        <v>4.4445879755807625E-2</v>
      </c>
      <c r="AO375" s="18">
        <f t="shared" ca="1" si="209"/>
        <v>4.6956797920865941E-2</v>
      </c>
      <c r="AP375" s="18">
        <f t="shared" ca="1" si="209"/>
        <v>4.9467716085924256E-2</v>
      </c>
      <c r="AQ375" s="18">
        <f t="shared" ca="1" si="209"/>
        <v>5.1978634250982578E-2</v>
      </c>
      <c r="AR375" s="18">
        <f t="shared" ca="1" si="209"/>
        <v>5.44895524160409E-2</v>
      </c>
      <c r="AS375" s="18">
        <f t="shared" ca="1" si="209"/>
        <v>5.7000470581099201E-2</v>
      </c>
      <c r="AT375" s="18">
        <f t="shared" ca="1" si="209"/>
        <v>6.0013243289019955E-2</v>
      </c>
      <c r="AU375" s="18">
        <f t="shared" ca="1" si="209"/>
        <v>6.4029725082665565E-2</v>
      </c>
      <c r="AV375" s="18">
        <f t="shared" ca="1" si="209"/>
        <v>6.8548061419173578E-2</v>
      </c>
      <c r="AW375" s="18">
        <f t="shared" ca="1" si="209"/>
        <v>7.3735537146164834E-2</v>
      </c>
      <c r="AX375" s="18">
        <f t="shared" ca="1" si="209"/>
        <v>8.070738458111143E-2</v>
      </c>
      <c r="AY375" s="18">
        <f t="shared" ca="1" si="210"/>
        <v>8.504093403589999E-2</v>
      </c>
      <c r="AZ375" s="18">
        <f t="shared" ca="1" si="210"/>
        <v>0</v>
      </c>
      <c r="BA375" s="18">
        <f t="shared" ca="1" si="210"/>
        <v>0</v>
      </c>
      <c r="BB375" s="18">
        <f t="shared" ca="1" si="210"/>
        <v>0</v>
      </c>
      <c r="BC375" s="18">
        <f t="shared" ca="1" si="210"/>
        <v>0</v>
      </c>
      <c r="BD375" s="18">
        <f t="shared" ca="1" si="210"/>
        <v>0</v>
      </c>
      <c r="BE375" s="18">
        <f t="shared" ca="1" si="210"/>
        <v>0</v>
      </c>
      <c r="BF375" s="18">
        <f t="shared" ca="1" si="210"/>
        <v>0</v>
      </c>
      <c r="BG375" s="18">
        <f t="shared" ca="1" si="210"/>
        <v>0</v>
      </c>
      <c r="BH375" s="18">
        <f t="shared" ca="1" si="210"/>
        <v>0</v>
      </c>
      <c r="BI375" s="18">
        <f t="shared" ca="1" si="210"/>
        <v>0</v>
      </c>
    </row>
    <row r="376" spans="8:61" x14ac:dyDescent="0.35">
      <c r="H376" s="2" t="str">
        <f t="shared" si="194"/>
        <v>ON_Storage</v>
      </c>
      <c r="I376">
        <f t="shared" si="193"/>
        <v>7</v>
      </c>
      <c r="J376">
        <f t="shared" si="200"/>
        <v>41</v>
      </c>
      <c r="K376" s="18">
        <f t="shared" ca="1" si="206"/>
        <v>0</v>
      </c>
      <c r="L376" s="18">
        <f t="shared" ca="1" si="206"/>
        <v>0</v>
      </c>
      <c r="M376" s="18">
        <f t="shared" ca="1" si="206"/>
        <v>0</v>
      </c>
      <c r="N376" s="18">
        <f t="shared" ca="1" si="206"/>
        <v>0</v>
      </c>
      <c r="O376" s="18">
        <f t="shared" ca="1" si="206"/>
        <v>0</v>
      </c>
      <c r="P376" s="18">
        <f t="shared" ca="1" si="206"/>
        <v>0</v>
      </c>
      <c r="Q376" s="18">
        <f t="shared" ca="1" si="206"/>
        <v>0</v>
      </c>
      <c r="R376" s="18">
        <f t="shared" ca="1" si="206"/>
        <v>0</v>
      </c>
      <c r="S376" s="18">
        <f t="shared" ca="1" si="206"/>
        <v>0</v>
      </c>
      <c r="T376" s="18">
        <f t="shared" ca="1" si="206"/>
        <v>0</v>
      </c>
      <c r="U376" s="18">
        <f t="shared" ca="1" si="207"/>
        <v>0</v>
      </c>
      <c r="V376" s="18">
        <f t="shared" ca="1" si="207"/>
        <v>0</v>
      </c>
      <c r="W376" s="18">
        <f t="shared" ca="1" si="207"/>
        <v>0</v>
      </c>
      <c r="X376" s="18">
        <f t="shared" ca="1" si="207"/>
        <v>0</v>
      </c>
      <c r="Y376" s="18">
        <f t="shared" ca="1" si="207"/>
        <v>0</v>
      </c>
      <c r="Z376" s="18">
        <f t="shared" ca="1" si="207"/>
        <v>0</v>
      </c>
      <c r="AA376" s="18">
        <f t="shared" ca="1" si="207"/>
        <v>0</v>
      </c>
      <c r="AB376" s="18">
        <f t="shared" ca="1" si="207"/>
        <v>0</v>
      </c>
      <c r="AC376" s="18">
        <f t="shared" ca="1" si="207"/>
        <v>0</v>
      </c>
      <c r="AD376" s="18">
        <f t="shared" ca="1" si="207"/>
        <v>0</v>
      </c>
      <c r="AE376" s="18">
        <f t="shared" ca="1" si="208"/>
        <v>0</v>
      </c>
      <c r="AF376" s="18">
        <f t="shared" ca="1" si="208"/>
        <v>0</v>
      </c>
      <c r="AG376" s="18">
        <f t="shared" ca="1" si="208"/>
        <v>0</v>
      </c>
      <c r="AH376" s="18">
        <f t="shared" ca="1" si="208"/>
        <v>0</v>
      </c>
      <c r="AI376" s="18">
        <f t="shared" ca="1" si="208"/>
        <v>0</v>
      </c>
      <c r="AJ376" s="18">
        <f t="shared" ca="1" si="208"/>
        <v>0</v>
      </c>
      <c r="AK376" s="18">
        <f t="shared" ca="1" si="208"/>
        <v>0</v>
      </c>
      <c r="AL376" s="18">
        <f t="shared" ca="1" si="208"/>
        <v>3.6913125260632673E-2</v>
      </c>
      <c r="AM376" s="18">
        <f t="shared" ca="1" si="208"/>
        <v>3.9424043425690995E-2</v>
      </c>
      <c r="AN376" s="18">
        <f t="shared" ca="1" si="208"/>
        <v>4.1934961590749303E-2</v>
      </c>
      <c r="AO376" s="18">
        <f t="shared" ca="1" si="209"/>
        <v>4.4445879755807625E-2</v>
      </c>
      <c r="AP376" s="18">
        <f t="shared" ca="1" si="209"/>
        <v>4.6956797920865941E-2</v>
      </c>
      <c r="AQ376" s="18">
        <f t="shared" ca="1" si="209"/>
        <v>4.9467716085924256E-2</v>
      </c>
      <c r="AR376" s="18">
        <f t="shared" ca="1" si="209"/>
        <v>5.1978634250982578E-2</v>
      </c>
      <c r="AS376" s="18">
        <f t="shared" ca="1" si="209"/>
        <v>5.44895524160409E-2</v>
      </c>
      <c r="AT376" s="18">
        <f t="shared" ca="1" si="209"/>
        <v>5.7000470581099201E-2</v>
      </c>
      <c r="AU376" s="18">
        <f t="shared" ca="1" si="209"/>
        <v>6.0013243289019955E-2</v>
      </c>
      <c r="AV376" s="18">
        <f t="shared" ca="1" si="209"/>
        <v>6.4029725082665565E-2</v>
      </c>
      <c r="AW376" s="18">
        <f t="shared" ca="1" si="209"/>
        <v>6.8548061419173578E-2</v>
      </c>
      <c r="AX376" s="18">
        <f t="shared" ca="1" si="209"/>
        <v>7.3735537146164834E-2</v>
      </c>
      <c r="AY376" s="18">
        <f t="shared" ca="1" si="210"/>
        <v>8.070738458111143E-2</v>
      </c>
      <c r="AZ376" s="18">
        <f t="shared" ca="1" si="210"/>
        <v>8.504093403589999E-2</v>
      </c>
      <c r="BA376" s="18">
        <f t="shared" ca="1" si="210"/>
        <v>0</v>
      </c>
      <c r="BB376" s="18">
        <f t="shared" ca="1" si="210"/>
        <v>0</v>
      </c>
      <c r="BC376" s="18">
        <f t="shared" ca="1" si="210"/>
        <v>0</v>
      </c>
      <c r="BD376" s="18">
        <f t="shared" ca="1" si="210"/>
        <v>0</v>
      </c>
      <c r="BE376" s="18">
        <f t="shared" ca="1" si="210"/>
        <v>0</v>
      </c>
      <c r="BF376" s="18">
        <f t="shared" ca="1" si="210"/>
        <v>0</v>
      </c>
      <c r="BG376" s="18">
        <f t="shared" ca="1" si="210"/>
        <v>0</v>
      </c>
      <c r="BH376" s="18">
        <f t="shared" ca="1" si="210"/>
        <v>0</v>
      </c>
      <c r="BI376" s="18">
        <f t="shared" ca="1" si="210"/>
        <v>0</v>
      </c>
    </row>
    <row r="377" spans="8:61" x14ac:dyDescent="0.35">
      <c r="H377" s="2" t="str">
        <f t="shared" si="194"/>
        <v>ON_Storage</v>
      </c>
      <c r="I377">
        <f t="shared" si="193"/>
        <v>7</v>
      </c>
      <c r="J377">
        <f t="shared" si="200"/>
        <v>42</v>
      </c>
      <c r="K377" s="18">
        <f t="shared" ca="1" si="206"/>
        <v>0</v>
      </c>
      <c r="L377" s="18">
        <f t="shared" ca="1" si="206"/>
        <v>0</v>
      </c>
      <c r="M377" s="18">
        <f t="shared" ca="1" si="206"/>
        <v>0</v>
      </c>
      <c r="N377" s="18">
        <f t="shared" ca="1" si="206"/>
        <v>0</v>
      </c>
      <c r="O377" s="18">
        <f t="shared" ca="1" si="206"/>
        <v>0</v>
      </c>
      <c r="P377" s="18">
        <f t="shared" ca="1" si="206"/>
        <v>0</v>
      </c>
      <c r="Q377" s="18">
        <f t="shared" ca="1" si="206"/>
        <v>0</v>
      </c>
      <c r="R377" s="18">
        <f t="shared" ca="1" si="206"/>
        <v>0</v>
      </c>
      <c r="S377" s="18">
        <f t="shared" ca="1" si="206"/>
        <v>0</v>
      </c>
      <c r="T377" s="18">
        <f t="shared" ca="1" si="206"/>
        <v>0</v>
      </c>
      <c r="U377" s="18">
        <f t="shared" ca="1" si="207"/>
        <v>0</v>
      </c>
      <c r="V377" s="18">
        <f t="shared" ca="1" si="207"/>
        <v>0</v>
      </c>
      <c r="W377" s="18">
        <f t="shared" ca="1" si="207"/>
        <v>0</v>
      </c>
      <c r="X377" s="18">
        <f t="shared" ca="1" si="207"/>
        <v>0</v>
      </c>
      <c r="Y377" s="18">
        <f t="shared" ca="1" si="207"/>
        <v>0</v>
      </c>
      <c r="Z377" s="18">
        <f t="shared" ca="1" si="207"/>
        <v>0</v>
      </c>
      <c r="AA377" s="18">
        <f t="shared" ca="1" si="207"/>
        <v>0</v>
      </c>
      <c r="AB377" s="18">
        <f t="shared" ca="1" si="207"/>
        <v>0</v>
      </c>
      <c r="AC377" s="18">
        <f t="shared" ca="1" si="207"/>
        <v>0</v>
      </c>
      <c r="AD377" s="18">
        <f t="shared" ca="1" si="207"/>
        <v>0</v>
      </c>
      <c r="AE377" s="18">
        <f t="shared" ca="1" si="208"/>
        <v>0</v>
      </c>
      <c r="AF377" s="18">
        <f t="shared" ca="1" si="208"/>
        <v>0</v>
      </c>
      <c r="AG377" s="18">
        <f t="shared" ca="1" si="208"/>
        <v>0</v>
      </c>
      <c r="AH377" s="18">
        <f t="shared" ca="1" si="208"/>
        <v>0</v>
      </c>
      <c r="AI377" s="18">
        <f t="shared" ca="1" si="208"/>
        <v>0</v>
      </c>
      <c r="AJ377" s="18">
        <f t="shared" ca="1" si="208"/>
        <v>0</v>
      </c>
      <c r="AK377" s="18">
        <f t="shared" ca="1" si="208"/>
        <v>0</v>
      </c>
      <c r="AL377" s="18">
        <f t="shared" ca="1" si="208"/>
        <v>0</v>
      </c>
      <c r="AM377" s="18">
        <f t="shared" ca="1" si="208"/>
        <v>3.6913125260632673E-2</v>
      </c>
      <c r="AN377" s="18">
        <f t="shared" ca="1" si="208"/>
        <v>3.9424043425690995E-2</v>
      </c>
      <c r="AO377" s="18">
        <f t="shared" ca="1" si="209"/>
        <v>4.1934961590749303E-2</v>
      </c>
      <c r="AP377" s="18">
        <f t="shared" ca="1" si="209"/>
        <v>4.4445879755807625E-2</v>
      </c>
      <c r="AQ377" s="18">
        <f t="shared" ca="1" si="209"/>
        <v>4.6956797920865941E-2</v>
      </c>
      <c r="AR377" s="18">
        <f t="shared" ca="1" si="209"/>
        <v>4.9467716085924256E-2</v>
      </c>
      <c r="AS377" s="18">
        <f t="shared" ca="1" si="209"/>
        <v>5.1978634250982578E-2</v>
      </c>
      <c r="AT377" s="18">
        <f t="shared" ca="1" si="209"/>
        <v>5.44895524160409E-2</v>
      </c>
      <c r="AU377" s="18">
        <f t="shared" ca="1" si="209"/>
        <v>5.7000470581099201E-2</v>
      </c>
      <c r="AV377" s="18">
        <f t="shared" ca="1" si="209"/>
        <v>6.0013243289019955E-2</v>
      </c>
      <c r="AW377" s="18">
        <f t="shared" ca="1" si="209"/>
        <v>6.4029725082665565E-2</v>
      </c>
      <c r="AX377" s="18">
        <f t="shared" ca="1" si="209"/>
        <v>6.8548061419173578E-2</v>
      </c>
      <c r="AY377" s="18">
        <f t="shared" ca="1" si="210"/>
        <v>7.3735537146164834E-2</v>
      </c>
      <c r="AZ377" s="18">
        <f t="shared" ca="1" si="210"/>
        <v>8.070738458111143E-2</v>
      </c>
      <c r="BA377" s="18">
        <f t="shared" ca="1" si="210"/>
        <v>8.504093403589999E-2</v>
      </c>
      <c r="BB377" s="18">
        <f t="shared" ca="1" si="210"/>
        <v>0</v>
      </c>
      <c r="BC377" s="18">
        <f t="shared" ca="1" si="210"/>
        <v>0</v>
      </c>
      <c r="BD377" s="18">
        <f t="shared" ca="1" si="210"/>
        <v>0</v>
      </c>
      <c r="BE377" s="18">
        <f t="shared" ca="1" si="210"/>
        <v>0</v>
      </c>
      <c r="BF377" s="18">
        <f t="shared" ca="1" si="210"/>
        <v>0</v>
      </c>
      <c r="BG377" s="18">
        <f t="shared" ca="1" si="210"/>
        <v>0</v>
      </c>
      <c r="BH377" s="18">
        <f t="shared" ca="1" si="210"/>
        <v>0</v>
      </c>
      <c r="BI377" s="18">
        <f t="shared" ca="1" si="210"/>
        <v>0</v>
      </c>
    </row>
    <row r="378" spans="8:61" x14ac:dyDescent="0.35">
      <c r="H378" s="2" t="str">
        <f t="shared" si="194"/>
        <v>ON_Storage</v>
      </c>
      <c r="I378">
        <f t="shared" si="193"/>
        <v>7</v>
      </c>
      <c r="J378">
        <f t="shared" si="200"/>
        <v>43</v>
      </c>
      <c r="K378" s="18">
        <f t="shared" ca="1" si="206"/>
        <v>0</v>
      </c>
      <c r="L378" s="18">
        <f t="shared" ca="1" si="206"/>
        <v>0</v>
      </c>
      <c r="M378" s="18">
        <f t="shared" ca="1" si="206"/>
        <v>0</v>
      </c>
      <c r="N378" s="18">
        <f t="shared" ca="1" si="206"/>
        <v>0</v>
      </c>
      <c r="O378" s="18">
        <f t="shared" ca="1" si="206"/>
        <v>0</v>
      </c>
      <c r="P378" s="18">
        <f t="shared" ca="1" si="206"/>
        <v>0</v>
      </c>
      <c r="Q378" s="18">
        <f t="shared" ca="1" si="206"/>
        <v>0</v>
      </c>
      <c r="R378" s="18">
        <f t="shared" ca="1" si="206"/>
        <v>0</v>
      </c>
      <c r="S378" s="18">
        <f t="shared" ca="1" si="206"/>
        <v>0</v>
      </c>
      <c r="T378" s="18">
        <f t="shared" ca="1" si="206"/>
        <v>0</v>
      </c>
      <c r="U378" s="18">
        <f t="shared" ca="1" si="207"/>
        <v>0</v>
      </c>
      <c r="V378" s="18">
        <f t="shared" ca="1" si="207"/>
        <v>0</v>
      </c>
      <c r="W378" s="18">
        <f t="shared" ca="1" si="207"/>
        <v>0</v>
      </c>
      <c r="X378" s="18">
        <f t="shared" ca="1" si="207"/>
        <v>0</v>
      </c>
      <c r="Y378" s="18">
        <f t="shared" ca="1" si="207"/>
        <v>0</v>
      </c>
      <c r="Z378" s="18">
        <f t="shared" ca="1" si="207"/>
        <v>0</v>
      </c>
      <c r="AA378" s="18">
        <f t="shared" ca="1" si="207"/>
        <v>0</v>
      </c>
      <c r="AB378" s="18">
        <f t="shared" ca="1" si="207"/>
        <v>0</v>
      </c>
      <c r="AC378" s="18">
        <f t="shared" ca="1" si="207"/>
        <v>0</v>
      </c>
      <c r="AD378" s="18">
        <f t="shared" ca="1" si="207"/>
        <v>0</v>
      </c>
      <c r="AE378" s="18">
        <f t="shared" ca="1" si="208"/>
        <v>0</v>
      </c>
      <c r="AF378" s="18">
        <f t="shared" ca="1" si="208"/>
        <v>0</v>
      </c>
      <c r="AG378" s="18">
        <f t="shared" ca="1" si="208"/>
        <v>0</v>
      </c>
      <c r="AH378" s="18">
        <f t="shared" ca="1" si="208"/>
        <v>0</v>
      </c>
      <c r="AI378" s="18">
        <f t="shared" ca="1" si="208"/>
        <v>0</v>
      </c>
      <c r="AJ378" s="18">
        <f t="shared" ca="1" si="208"/>
        <v>0</v>
      </c>
      <c r="AK378" s="18">
        <f t="shared" ca="1" si="208"/>
        <v>0</v>
      </c>
      <c r="AL378" s="18">
        <f t="shared" ca="1" si="208"/>
        <v>0</v>
      </c>
      <c r="AM378" s="18">
        <f t="shared" ca="1" si="208"/>
        <v>0</v>
      </c>
      <c r="AN378" s="18">
        <f t="shared" ca="1" si="208"/>
        <v>3.6913125260632673E-2</v>
      </c>
      <c r="AO378" s="18">
        <f t="shared" ca="1" si="209"/>
        <v>3.9424043425690995E-2</v>
      </c>
      <c r="AP378" s="18">
        <f t="shared" ca="1" si="209"/>
        <v>4.1934961590749303E-2</v>
      </c>
      <c r="AQ378" s="18">
        <f t="shared" ca="1" si="209"/>
        <v>4.4445879755807625E-2</v>
      </c>
      <c r="AR378" s="18">
        <f t="shared" ca="1" si="209"/>
        <v>4.6956797920865941E-2</v>
      </c>
      <c r="AS378" s="18">
        <f t="shared" ca="1" si="209"/>
        <v>4.9467716085924256E-2</v>
      </c>
      <c r="AT378" s="18">
        <f t="shared" ca="1" si="209"/>
        <v>5.1978634250982578E-2</v>
      </c>
      <c r="AU378" s="18">
        <f t="shared" ca="1" si="209"/>
        <v>5.44895524160409E-2</v>
      </c>
      <c r="AV378" s="18">
        <f t="shared" ca="1" si="209"/>
        <v>5.7000470581099201E-2</v>
      </c>
      <c r="AW378" s="18">
        <f t="shared" ca="1" si="209"/>
        <v>6.0013243289019955E-2</v>
      </c>
      <c r="AX378" s="18">
        <f t="shared" ca="1" si="209"/>
        <v>6.4029725082665565E-2</v>
      </c>
      <c r="AY378" s="18">
        <f t="shared" ca="1" si="210"/>
        <v>6.8548061419173578E-2</v>
      </c>
      <c r="AZ378" s="18">
        <f t="shared" ca="1" si="210"/>
        <v>7.3735537146164834E-2</v>
      </c>
      <c r="BA378" s="18">
        <f t="shared" ca="1" si="210"/>
        <v>8.070738458111143E-2</v>
      </c>
      <c r="BB378" s="18">
        <f t="shared" ca="1" si="210"/>
        <v>8.504093403589999E-2</v>
      </c>
      <c r="BC378" s="18">
        <f t="shared" ca="1" si="210"/>
        <v>0</v>
      </c>
      <c r="BD378" s="18">
        <f t="shared" ca="1" si="210"/>
        <v>0</v>
      </c>
      <c r="BE378" s="18">
        <f t="shared" ca="1" si="210"/>
        <v>0</v>
      </c>
      <c r="BF378" s="18">
        <f t="shared" ca="1" si="210"/>
        <v>0</v>
      </c>
      <c r="BG378" s="18">
        <f t="shared" ca="1" si="210"/>
        <v>0</v>
      </c>
      <c r="BH378" s="18">
        <f t="shared" ca="1" si="210"/>
        <v>0</v>
      </c>
      <c r="BI378" s="18">
        <f t="shared" ca="1" si="210"/>
        <v>0</v>
      </c>
    </row>
    <row r="379" spans="8:61" x14ac:dyDescent="0.35">
      <c r="H379" s="2" t="str">
        <f t="shared" si="194"/>
        <v>ON_Storage</v>
      </c>
      <c r="I379">
        <f t="shared" si="193"/>
        <v>7</v>
      </c>
      <c r="J379">
        <f t="shared" si="200"/>
        <v>44</v>
      </c>
      <c r="K379" s="18">
        <f t="shared" ref="K379:T388" ca="1" si="211">IF(K$28&gt;$J379,0,OFFSET($K$2,$I379,$J379-K$28))</f>
        <v>0</v>
      </c>
      <c r="L379" s="18">
        <f t="shared" ca="1" si="211"/>
        <v>0</v>
      </c>
      <c r="M379" s="18">
        <f t="shared" ca="1" si="211"/>
        <v>0</v>
      </c>
      <c r="N379" s="18">
        <f t="shared" ca="1" si="211"/>
        <v>0</v>
      </c>
      <c r="O379" s="18">
        <f t="shared" ca="1" si="211"/>
        <v>0</v>
      </c>
      <c r="P379" s="18">
        <f t="shared" ca="1" si="211"/>
        <v>0</v>
      </c>
      <c r="Q379" s="18">
        <f t="shared" ca="1" si="211"/>
        <v>0</v>
      </c>
      <c r="R379" s="18">
        <f t="shared" ca="1" si="211"/>
        <v>0</v>
      </c>
      <c r="S379" s="18">
        <f t="shared" ca="1" si="211"/>
        <v>0</v>
      </c>
      <c r="T379" s="18">
        <f t="shared" ca="1" si="211"/>
        <v>0</v>
      </c>
      <c r="U379" s="18">
        <f t="shared" ref="U379:AD388" ca="1" si="212">IF(U$28&gt;$J379,0,OFFSET($K$2,$I379,$J379-U$28))</f>
        <v>0</v>
      </c>
      <c r="V379" s="18">
        <f t="shared" ca="1" si="212"/>
        <v>0</v>
      </c>
      <c r="W379" s="18">
        <f t="shared" ca="1" si="212"/>
        <v>0</v>
      </c>
      <c r="X379" s="18">
        <f t="shared" ca="1" si="212"/>
        <v>0</v>
      </c>
      <c r="Y379" s="18">
        <f t="shared" ca="1" si="212"/>
        <v>0</v>
      </c>
      <c r="Z379" s="18">
        <f t="shared" ca="1" si="212"/>
        <v>0</v>
      </c>
      <c r="AA379" s="18">
        <f t="shared" ca="1" si="212"/>
        <v>0</v>
      </c>
      <c r="AB379" s="18">
        <f t="shared" ca="1" si="212"/>
        <v>0</v>
      </c>
      <c r="AC379" s="18">
        <f t="shared" ca="1" si="212"/>
        <v>0</v>
      </c>
      <c r="AD379" s="18">
        <f t="shared" ca="1" si="212"/>
        <v>0</v>
      </c>
      <c r="AE379" s="18">
        <f t="shared" ref="AE379:AN388" ca="1" si="213">IF(AE$28&gt;$J379,0,OFFSET($K$2,$I379,$J379-AE$28))</f>
        <v>0</v>
      </c>
      <c r="AF379" s="18">
        <f t="shared" ca="1" si="213"/>
        <v>0</v>
      </c>
      <c r="AG379" s="18">
        <f t="shared" ca="1" si="213"/>
        <v>0</v>
      </c>
      <c r="AH379" s="18">
        <f t="shared" ca="1" si="213"/>
        <v>0</v>
      </c>
      <c r="AI379" s="18">
        <f t="shared" ca="1" si="213"/>
        <v>0</v>
      </c>
      <c r="AJ379" s="18">
        <f t="shared" ca="1" si="213"/>
        <v>0</v>
      </c>
      <c r="AK379" s="18">
        <f t="shared" ca="1" si="213"/>
        <v>0</v>
      </c>
      <c r="AL379" s="18">
        <f t="shared" ca="1" si="213"/>
        <v>0</v>
      </c>
      <c r="AM379" s="18">
        <f t="shared" ca="1" si="213"/>
        <v>0</v>
      </c>
      <c r="AN379" s="18">
        <f t="shared" ca="1" si="213"/>
        <v>0</v>
      </c>
      <c r="AO379" s="18">
        <f t="shared" ref="AO379:AX388" ca="1" si="214">IF(AO$28&gt;$J379,0,OFFSET($K$2,$I379,$J379-AO$28))</f>
        <v>3.6913125260632673E-2</v>
      </c>
      <c r="AP379" s="18">
        <f t="shared" ca="1" si="214"/>
        <v>3.9424043425690995E-2</v>
      </c>
      <c r="AQ379" s="18">
        <f t="shared" ca="1" si="214"/>
        <v>4.1934961590749303E-2</v>
      </c>
      <c r="AR379" s="18">
        <f t="shared" ca="1" si="214"/>
        <v>4.4445879755807625E-2</v>
      </c>
      <c r="AS379" s="18">
        <f t="shared" ca="1" si="214"/>
        <v>4.6956797920865941E-2</v>
      </c>
      <c r="AT379" s="18">
        <f t="shared" ca="1" si="214"/>
        <v>4.9467716085924256E-2</v>
      </c>
      <c r="AU379" s="18">
        <f t="shared" ca="1" si="214"/>
        <v>5.1978634250982578E-2</v>
      </c>
      <c r="AV379" s="18">
        <f t="shared" ca="1" si="214"/>
        <v>5.44895524160409E-2</v>
      </c>
      <c r="AW379" s="18">
        <f t="shared" ca="1" si="214"/>
        <v>5.7000470581099201E-2</v>
      </c>
      <c r="AX379" s="18">
        <f t="shared" ca="1" si="214"/>
        <v>6.0013243289019955E-2</v>
      </c>
      <c r="AY379" s="18">
        <f t="shared" ref="AY379:BI388" ca="1" si="215">IF(AY$28&gt;$J379,0,OFFSET($K$2,$I379,$J379-AY$28))</f>
        <v>6.4029725082665565E-2</v>
      </c>
      <c r="AZ379" s="18">
        <f t="shared" ca="1" si="215"/>
        <v>6.8548061419173578E-2</v>
      </c>
      <c r="BA379" s="18">
        <f t="shared" ca="1" si="215"/>
        <v>7.3735537146164834E-2</v>
      </c>
      <c r="BB379" s="18">
        <f t="shared" ca="1" si="215"/>
        <v>8.070738458111143E-2</v>
      </c>
      <c r="BC379" s="18">
        <f t="shared" ca="1" si="215"/>
        <v>8.504093403589999E-2</v>
      </c>
      <c r="BD379" s="18">
        <f t="shared" ca="1" si="215"/>
        <v>0</v>
      </c>
      <c r="BE379" s="18">
        <f t="shared" ca="1" si="215"/>
        <v>0</v>
      </c>
      <c r="BF379" s="18">
        <f t="shared" ca="1" si="215"/>
        <v>0</v>
      </c>
      <c r="BG379" s="18">
        <f t="shared" ca="1" si="215"/>
        <v>0</v>
      </c>
      <c r="BH379" s="18">
        <f t="shared" ca="1" si="215"/>
        <v>0</v>
      </c>
      <c r="BI379" s="18">
        <f t="shared" ca="1" si="215"/>
        <v>0</v>
      </c>
    </row>
    <row r="380" spans="8:61" x14ac:dyDescent="0.35">
      <c r="H380" s="2" t="str">
        <f t="shared" si="194"/>
        <v>ON_Storage</v>
      </c>
      <c r="I380">
        <f t="shared" si="193"/>
        <v>7</v>
      </c>
      <c r="J380">
        <f t="shared" si="200"/>
        <v>45</v>
      </c>
      <c r="K380" s="18">
        <f t="shared" ca="1" si="211"/>
        <v>0</v>
      </c>
      <c r="L380" s="18">
        <f t="shared" ca="1" si="211"/>
        <v>0</v>
      </c>
      <c r="M380" s="18">
        <f t="shared" ca="1" si="211"/>
        <v>0</v>
      </c>
      <c r="N380" s="18">
        <f t="shared" ca="1" si="211"/>
        <v>0</v>
      </c>
      <c r="O380" s="18">
        <f t="shared" ca="1" si="211"/>
        <v>0</v>
      </c>
      <c r="P380" s="18">
        <f t="shared" ca="1" si="211"/>
        <v>0</v>
      </c>
      <c r="Q380" s="18">
        <f t="shared" ca="1" si="211"/>
        <v>0</v>
      </c>
      <c r="R380" s="18">
        <f t="shared" ca="1" si="211"/>
        <v>0</v>
      </c>
      <c r="S380" s="18">
        <f t="shared" ca="1" si="211"/>
        <v>0</v>
      </c>
      <c r="T380" s="18">
        <f t="shared" ca="1" si="211"/>
        <v>0</v>
      </c>
      <c r="U380" s="18">
        <f t="shared" ca="1" si="212"/>
        <v>0</v>
      </c>
      <c r="V380" s="18">
        <f t="shared" ca="1" si="212"/>
        <v>0</v>
      </c>
      <c r="W380" s="18">
        <f t="shared" ca="1" si="212"/>
        <v>0</v>
      </c>
      <c r="X380" s="18">
        <f t="shared" ca="1" si="212"/>
        <v>0</v>
      </c>
      <c r="Y380" s="18">
        <f t="shared" ca="1" si="212"/>
        <v>0</v>
      </c>
      <c r="Z380" s="18">
        <f t="shared" ca="1" si="212"/>
        <v>0</v>
      </c>
      <c r="AA380" s="18">
        <f t="shared" ca="1" si="212"/>
        <v>0</v>
      </c>
      <c r="AB380" s="18">
        <f t="shared" ca="1" si="212"/>
        <v>0</v>
      </c>
      <c r="AC380" s="18">
        <f t="shared" ca="1" si="212"/>
        <v>0</v>
      </c>
      <c r="AD380" s="18">
        <f t="shared" ca="1" si="212"/>
        <v>0</v>
      </c>
      <c r="AE380" s="18">
        <f t="shared" ca="1" si="213"/>
        <v>0</v>
      </c>
      <c r="AF380" s="18">
        <f t="shared" ca="1" si="213"/>
        <v>0</v>
      </c>
      <c r="AG380" s="18">
        <f t="shared" ca="1" si="213"/>
        <v>0</v>
      </c>
      <c r="AH380" s="18">
        <f t="shared" ca="1" si="213"/>
        <v>0</v>
      </c>
      <c r="AI380" s="18">
        <f t="shared" ca="1" si="213"/>
        <v>0</v>
      </c>
      <c r="AJ380" s="18">
        <f t="shared" ca="1" si="213"/>
        <v>0</v>
      </c>
      <c r="AK380" s="18">
        <f t="shared" ca="1" si="213"/>
        <v>0</v>
      </c>
      <c r="AL380" s="18">
        <f t="shared" ca="1" si="213"/>
        <v>0</v>
      </c>
      <c r="AM380" s="18">
        <f t="shared" ca="1" si="213"/>
        <v>0</v>
      </c>
      <c r="AN380" s="18">
        <f t="shared" ca="1" si="213"/>
        <v>0</v>
      </c>
      <c r="AO380" s="18">
        <f t="shared" ca="1" si="214"/>
        <v>0</v>
      </c>
      <c r="AP380" s="18">
        <f t="shared" ca="1" si="214"/>
        <v>3.6913125260632673E-2</v>
      </c>
      <c r="AQ380" s="18">
        <f t="shared" ca="1" si="214"/>
        <v>3.9424043425690995E-2</v>
      </c>
      <c r="AR380" s="18">
        <f t="shared" ca="1" si="214"/>
        <v>4.1934961590749303E-2</v>
      </c>
      <c r="AS380" s="18">
        <f t="shared" ca="1" si="214"/>
        <v>4.4445879755807625E-2</v>
      </c>
      <c r="AT380" s="18">
        <f t="shared" ca="1" si="214"/>
        <v>4.6956797920865941E-2</v>
      </c>
      <c r="AU380" s="18">
        <f t="shared" ca="1" si="214"/>
        <v>4.9467716085924256E-2</v>
      </c>
      <c r="AV380" s="18">
        <f t="shared" ca="1" si="214"/>
        <v>5.1978634250982578E-2</v>
      </c>
      <c r="AW380" s="18">
        <f t="shared" ca="1" si="214"/>
        <v>5.44895524160409E-2</v>
      </c>
      <c r="AX380" s="18">
        <f t="shared" ca="1" si="214"/>
        <v>5.7000470581099201E-2</v>
      </c>
      <c r="AY380" s="18">
        <f t="shared" ca="1" si="215"/>
        <v>6.0013243289019955E-2</v>
      </c>
      <c r="AZ380" s="18">
        <f t="shared" ca="1" si="215"/>
        <v>6.4029725082665565E-2</v>
      </c>
      <c r="BA380" s="18">
        <f t="shared" ca="1" si="215"/>
        <v>6.8548061419173578E-2</v>
      </c>
      <c r="BB380" s="18">
        <f t="shared" ca="1" si="215"/>
        <v>7.3735537146164834E-2</v>
      </c>
      <c r="BC380" s="18">
        <f t="shared" ca="1" si="215"/>
        <v>8.070738458111143E-2</v>
      </c>
      <c r="BD380" s="18">
        <f t="shared" ca="1" si="215"/>
        <v>8.504093403589999E-2</v>
      </c>
      <c r="BE380" s="18">
        <f t="shared" ca="1" si="215"/>
        <v>0</v>
      </c>
      <c r="BF380" s="18">
        <f t="shared" ca="1" si="215"/>
        <v>0</v>
      </c>
      <c r="BG380" s="18">
        <f t="shared" ca="1" si="215"/>
        <v>0</v>
      </c>
      <c r="BH380" s="18">
        <f t="shared" ca="1" si="215"/>
        <v>0</v>
      </c>
      <c r="BI380" s="18">
        <f t="shared" ca="1" si="215"/>
        <v>0</v>
      </c>
    </row>
    <row r="381" spans="8:61" x14ac:dyDescent="0.35">
      <c r="H381" s="2" t="str">
        <f t="shared" si="194"/>
        <v>ON_Storage</v>
      </c>
      <c r="I381">
        <f t="shared" si="193"/>
        <v>7</v>
      </c>
      <c r="J381">
        <f t="shared" si="200"/>
        <v>46</v>
      </c>
      <c r="K381" s="18">
        <f t="shared" ca="1" si="211"/>
        <v>0</v>
      </c>
      <c r="L381" s="18">
        <f t="shared" ca="1" si="211"/>
        <v>0</v>
      </c>
      <c r="M381" s="18">
        <f t="shared" ca="1" si="211"/>
        <v>0</v>
      </c>
      <c r="N381" s="18">
        <f t="shared" ca="1" si="211"/>
        <v>0</v>
      </c>
      <c r="O381" s="18">
        <f t="shared" ca="1" si="211"/>
        <v>0</v>
      </c>
      <c r="P381" s="18">
        <f t="shared" ca="1" si="211"/>
        <v>0</v>
      </c>
      <c r="Q381" s="18">
        <f t="shared" ca="1" si="211"/>
        <v>0</v>
      </c>
      <c r="R381" s="18">
        <f t="shared" ca="1" si="211"/>
        <v>0</v>
      </c>
      <c r="S381" s="18">
        <f t="shared" ca="1" si="211"/>
        <v>0</v>
      </c>
      <c r="T381" s="18">
        <f t="shared" ca="1" si="211"/>
        <v>0</v>
      </c>
      <c r="U381" s="18">
        <f t="shared" ca="1" si="212"/>
        <v>0</v>
      </c>
      <c r="V381" s="18">
        <f t="shared" ca="1" si="212"/>
        <v>0</v>
      </c>
      <c r="W381" s="18">
        <f t="shared" ca="1" si="212"/>
        <v>0</v>
      </c>
      <c r="X381" s="18">
        <f t="shared" ca="1" si="212"/>
        <v>0</v>
      </c>
      <c r="Y381" s="18">
        <f t="shared" ca="1" si="212"/>
        <v>0</v>
      </c>
      <c r="Z381" s="18">
        <f t="shared" ca="1" si="212"/>
        <v>0</v>
      </c>
      <c r="AA381" s="18">
        <f t="shared" ca="1" si="212"/>
        <v>0</v>
      </c>
      <c r="AB381" s="18">
        <f t="shared" ca="1" si="212"/>
        <v>0</v>
      </c>
      <c r="AC381" s="18">
        <f t="shared" ca="1" si="212"/>
        <v>0</v>
      </c>
      <c r="AD381" s="18">
        <f t="shared" ca="1" si="212"/>
        <v>0</v>
      </c>
      <c r="AE381" s="18">
        <f t="shared" ca="1" si="213"/>
        <v>0</v>
      </c>
      <c r="AF381" s="18">
        <f t="shared" ca="1" si="213"/>
        <v>0</v>
      </c>
      <c r="AG381" s="18">
        <f t="shared" ca="1" si="213"/>
        <v>0</v>
      </c>
      <c r="AH381" s="18">
        <f t="shared" ca="1" si="213"/>
        <v>0</v>
      </c>
      <c r="AI381" s="18">
        <f t="shared" ca="1" si="213"/>
        <v>0</v>
      </c>
      <c r="AJ381" s="18">
        <f t="shared" ca="1" si="213"/>
        <v>0</v>
      </c>
      <c r="AK381" s="18">
        <f t="shared" ca="1" si="213"/>
        <v>0</v>
      </c>
      <c r="AL381" s="18">
        <f t="shared" ca="1" si="213"/>
        <v>0</v>
      </c>
      <c r="AM381" s="18">
        <f t="shared" ca="1" si="213"/>
        <v>0</v>
      </c>
      <c r="AN381" s="18">
        <f t="shared" ca="1" si="213"/>
        <v>0</v>
      </c>
      <c r="AO381" s="18">
        <f t="shared" ca="1" si="214"/>
        <v>0</v>
      </c>
      <c r="AP381" s="18">
        <f t="shared" ca="1" si="214"/>
        <v>0</v>
      </c>
      <c r="AQ381" s="18">
        <f t="shared" ca="1" si="214"/>
        <v>3.6913125260632673E-2</v>
      </c>
      <c r="AR381" s="18">
        <f t="shared" ca="1" si="214"/>
        <v>3.9424043425690995E-2</v>
      </c>
      <c r="AS381" s="18">
        <f t="shared" ca="1" si="214"/>
        <v>4.1934961590749303E-2</v>
      </c>
      <c r="AT381" s="18">
        <f t="shared" ca="1" si="214"/>
        <v>4.4445879755807625E-2</v>
      </c>
      <c r="AU381" s="18">
        <f t="shared" ca="1" si="214"/>
        <v>4.6956797920865941E-2</v>
      </c>
      <c r="AV381" s="18">
        <f t="shared" ca="1" si="214"/>
        <v>4.9467716085924256E-2</v>
      </c>
      <c r="AW381" s="18">
        <f t="shared" ca="1" si="214"/>
        <v>5.1978634250982578E-2</v>
      </c>
      <c r="AX381" s="18">
        <f t="shared" ca="1" si="214"/>
        <v>5.44895524160409E-2</v>
      </c>
      <c r="AY381" s="18">
        <f t="shared" ca="1" si="215"/>
        <v>5.7000470581099201E-2</v>
      </c>
      <c r="AZ381" s="18">
        <f t="shared" ca="1" si="215"/>
        <v>6.0013243289019955E-2</v>
      </c>
      <c r="BA381" s="18">
        <f t="shared" ca="1" si="215"/>
        <v>6.4029725082665565E-2</v>
      </c>
      <c r="BB381" s="18">
        <f t="shared" ca="1" si="215"/>
        <v>6.8548061419173578E-2</v>
      </c>
      <c r="BC381" s="18">
        <f t="shared" ca="1" si="215"/>
        <v>7.3735537146164834E-2</v>
      </c>
      <c r="BD381" s="18">
        <f t="shared" ca="1" si="215"/>
        <v>8.070738458111143E-2</v>
      </c>
      <c r="BE381" s="18">
        <f t="shared" ca="1" si="215"/>
        <v>8.504093403589999E-2</v>
      </c>
      <c r="BF381" s="18">
        <f t="shared" ca="1" si="215"/>
        <v>0</v>
      </c>
      <c r="BG381" s="18">
        <f t="shared" ca="1" si="215"/>
        <v>0</v>
      </c>
      <c r="BH381" s="18">
        <f t="shared" ca="1" si="215"/>
        <v>0</v>
      </c>
      <c r="BI381" s="18">
        <f t="shared" ca="1" si="215"/>
        <v>0</v>
      </c>
    </row>
    <row r="382" spans="8:61" x14ac:dyDescent="0.35">
      <c r="H382" s="2" t="str">
        <f t="shared" si="194"/>
        <v>ON_Storage</v>
      </c>
      <c r="I382">
        <f t="shared" si="193"/>
        <v>7</v>
      </c>
      <c r="J382">
        <f t="shared" si="200"/>
        <v>47</v>
      </c>
      <c r="K382" s="18">
        <f t="shared" ca="1" si="211"/>
        <v>0</v>
      </c>
      <c r="L382" s="18">
        <f t="shared" ca="1" si="211"/>
        <v>0</v>
      </c>
      <c r="M382" s="18">
        <f t="shared" ca="1" si="211"/>
        <v>0</v>
      </c>
      <c r="N382" s="18">
        <f t="shared" ca="1" si="211"/>
        <v>0</v>
      </c>
      <c r="O382" s="18">
        <f t="shared" ca="1" si="211"/>
        <v>0</v>
      </c>
      <c r="P382" s="18">
        <f t="shared" ca="1" si="211"/>
        <v>0</v>
      </c>
      <c r="Q382" s="18">
        <f t="shared" ca="1" si="211"/>
        <v>0</v>
      </c>
      <c r="R382" s="18">
        <f t="shared" ca="1" si="211"/>
        <v>0</v>
      </c>
      <c r="S382" s="18">
        <f t="shared" ca="1" si="211"/>
        <v>0</v>
      </c>
      <c r="T382" s="18">
        <f t="shared" ca="1" si="211"/>
        <v>0</v>
      </c>
      <c r="U382" s="18">
        <f t="shared" ca="1" si="212"/>
        <v>0</v>
      </c>
      <c r="V382" s="18">
        <f t="shared" ca="1" si="212"/>
        <v>0</v>
      </c>
      <c r="W382" s="18">
        <f t="shared" ca="1" si="212"/>
        <v>0</v>
      </c>
      <c r="X382" s="18">
        <f t="shared" ca="1" si="212"/>
        <v>0</v>
      </c>
      <c r="Y382" s="18">
        <f t="shared" ca="1" si="212"/>
        <v>0</v>
      </c>
      <c r="Z382" s="18">
        <f t="shared" ca="1" si="212"/>
        <v>0</v>
      </c>
      <c r="AA382" s="18">
        <f t="shared" ca="1" si="212"/>
        <v>0</v>
      </c>
      <c r="AB382" s="18">
        <f t="shared" ca="1" si="212"/>
        <v>0</v>
      </c>
      <c r="AC382" s="18">
        <f t="shared" ca="1" si="212"/>
        <v>0</v>
      </c>
      <c r="AD382" s="18">
        <f t="shared" ca="1" si="212"/>
        <v>0</v>
      </c>
      <c r="AE382" s="18">
        <f t="shared" ca="1" si="213"/>
        <v>0</v>
      </c>
      <c r="AF382" s="18">
        <f t="shared" ca="1" si="213"/>
        <v>0</v>
      </c>
      <c r="AG382" s="18">
        <f t="shared" ca="1" si="213"/>
        <v>0</v>
      </c>
      <c r="AH382" s="18">
        <f t="shared" ca="1" si="213"/>
        <v>0</v>
      </c>
      <c r="AI382" s="18">
        <f t="shared" ca="1" si="213"/>
        <v>0</v>
      </c>
      <c r="AJ382" s="18">
        <f t="shared" ca="1" si="213"/>
        <v>0</v>
      </c>
      <c r="AK382" s="18">
        <f t="shared" ca="1" si="213"/>
        <v>0</v>
      </c>
      <c r="AL382" s="18">
        <f t="shared" ca="1" si="213"/>
        <v>0</v>
      </c>
      <c r="AM382" s="18">
        <f t="shared" ca="1" si="213"/>
        <v>0</v>
      </c>
      <c r="AN382" s="18">
        <f t="shared" ca="1" si="213"/>
        <v>0</v>
      </c>
      <c r="AO382" s="18">
        <f t="shared" ca="1" si="214"/>
        <v>0</v>
      </c>
      <c r="AP382" s="18">
        <f t="shared" ca="1" si="214"/>
        <v>0</v>
      </c>
      <c r="AQ382" s="18">
        <f t="shared" ca="1" si="214"/>
        <v>0</v>
      </c>
      <c r="AR382" s="18">
        <f t="shared" ca="1" si="214"/>
        <v>3.6913125260632673E-2</v>
      </c>
      <c r="AS382" s="18">
        <f t="shared" ca="1" si="214"/>
        <v>3.9424043425690995E-2</v>
      </c>
      <c r="AT382" s="18">
        <f t="shared" ca="1" si="214"/>
        <v>4.1934961590749303E-2</v>
      </c>
      <c r="AU382" s="18">
        <f t="shared" ca="1" si="214"/>
        <v>4.4445879755807625E-2</v>
      </c>
      <c r="AV382" s="18">
        <f t="shared" ca="1" si="214"/>
        <v>4.6956797920865941E-2</v>
      </c>
      <c r="AW382" s="18">
        <f t="shared" ca="1" si="214"/>
        <v>4.9467716085924256E-2</v>
      </c>
      <c r="AX382" s="18">
        <f t="shared" ca="1" si="214"/>
        <v>5.1978634250982578E-2</v>
      </c>
      <c r="AY382" s="18">
        <f t="shared" ca="1" si="215"/>
        <v>5.44895524160409E-2</v>
      </c>
      <c r="AZ382" s="18">
        <f t="shared" ca="1" si="215"/>
        <v>5.7000470581099201E-2</v>
      </c>
      <c r="BA382" s="18">
        <f t="shared" ca="1" si="215"/>
        <v>6.0013243289019955E-2</v>
      </c>
      <c r="BB382" s="18">
        <f t="shared" ca="1" si="215"/>
        <v>6.4029725082665565E-2</v>
      </c>
      <c r="BC382" s="18">
        <f t="shared" ca="1" si="215"/>
        <v>6.8548061419173578E-2</v>
      </c>
      <c r="BD382" s="18">
        <f t="shared" ca="1" si="215"/>
        <v>7.3735537146164834E-2</v>
      </c>
      <c r="BE382" s="18">
        <f t="shared" ca="1" si="215"/>
        <v>8.070738458111143E-2</v>
      </c>
      <c r="BF382" s="18">
        <f t="shared" ca="1" si="215"/>
        <v>8.504093403589999E-2</v>
      </c>
      <c r="BG382" s="18">
        <f t="shared" ca="1" si="215"/>
        <v>0</v>
      </c>
      <c r="BH382" s="18">
        <f t="shared" ca="1" si="215"/>
        <v>0</v>
      </c>
      <c r="BI382" s="18">
        <f t="shared" ca="1" si="215"/>
        <v>0</v>
      </c>
    </row>
    <row r="383" spans="8:61" x14ac:dyDescent="0.35">
      <c r="H383" s="2" t="str">
        <f t="shared" si="194"/>
        <v>ON_Storage</v>
      </c>
      <c r="I383">
        <f t="shared" si="193"/>
        <v>7</v>
      </c>
      <c r="J383">
        <f t="shared" si="200"/>
        <v>48</v>
      </c>
      <c r="K383" s="18">
        <f t="shared" ca="1" si="211"/>
        <v>0</v>
      </c>
      <c r="L383" s="18">
        <f t="shared" ca="1" si="211"/>
        <v>0</v>
      </c>
      <c r="M383" s="18">
        <f t="shared" ca="1" si="211"/>
        <v>0</v>
      </c>
      <c r="N383" s="18">
        <f t="shared" ca="1" si="211"/>
        <v>0</v>
      </c>
      <c r="O383" s="18">
        <f t="shared" ca="1" si="211"/>
        <v>0</v>
      </c>
      <c r="P383" s="18">
        <f t="shared" ca="1" si="211"/>
        <v>0</v>
      </c>
      <c r="Q383" s="18">
        <f t="shared" ca="1" si="211"/>
        <v>0</v>
      </c>
      <c r="R383" s="18">
        <f t="shared" ca="1" si="211"/>
        <v>0</v>
      </c>
      <c r="S383" s="18">
        <f t="shared" ca="1" si="211"/>
        <v>0</v>
      </c>
      <c r="T383" s="18">
        <f t="shared" ca="1" si="211"/>
        <v>0</v>
      </c>
      <c r="U383" s="18">
        <f t="shared" ca="1" si="212"/>
        <v>0</v>
      </c>
      <c r="V383" s="18">
        <f t="shared" ca="1" si="212"/>
        <v>0</v>
      </c>
      <c r="W383" s="18">
        <f t="shared" ca="1" si="212"/>
        <v>0</v>
      </c>
      <c r="X383" s="18">
        <f t="shared" ca="1" si="212"/>
        <v>0</v>
      </c>
      <c r="Y383" s="18">
        <f t="shared" ca="1" si="212"/>
        <v>0</v>
      </c>
      <c r="Z383" s="18">
        <f t="shared" ca="1" si="212"/>
        <v>0</v>
      </c>
      <c r="AA383" s="18">
        <f t="shared" ca="1" si="212"/>
        <v>0</v>
      </c>
      <c r="AB383" s="18">
        <f t="shared" ca="1" si="212"/>
        <v>0</v>
      </c>
      <c r="AC383" s="18">
        <f t="shared" ca="1" si="212"/>
        <v>0</v>
      </c>
      <c r="AD383" s="18">
        <f t="shared" ca="1" si="212"/>
        <v>0</v>
      </c>
      <c r="AE383" s="18">
        <f t="shared" ca="1" si="213"/>
        <v>0</v>
      </c>
      <c r="AF383" s="18">
        <f t="shared" ca="1" si="213"/>
        <v>0</v>
      </c>
      <c r="AG383" s="18">
        <f t="shared" ca="1" si="213"/>
        <v>0</v>
      </c>
      <c r="AH383" s="18">
        <f t="shared" ca="1" si="213"/>
        <v>0</v>
      </c>
      <c r="AI383" s="18">
        <f t="shared" ca="1" si="213"/>
        <v>0</v>
      </c>
      <c r="AJ383" s="18">
        <f t="shared" ca="1" si="213"/>
        <v>0</v>
      </c>
      <c r="AK383" s="18">
        <f t="shared" ca="1" si="213"/>
        <v>0</v>
      </c>
      <c r="AL383" s="18">
        <f t="shared" ca="1" si="213"/>
        <v>0</v>
      </c>
      <c r="AM383" s="18">
        <f t="shared" ca="1" si="213"/>
        <v>0</v>
      </c>
      <c r="AN383" s="18">
        <f t="shared" ca="1" si="213"/>
        <v>0</v>
      </c>
      <c r="AO383" s="18">
        <f t="shared" ca="1" si="214"/>
        <v>0</v>
      </c>
      <c r="AP383" s="18">
        <f t="shared" ca="1" si="214"/>
        <v>0</v>
      </c>
      <c r="AQ383" s="18">
        <f t="shared" ca="1" si="214"/>
        <v>0</v>
      </c>
      <c r="AR383" s="18">
        <f t="shared" ca="1" si="214"/>
        <v>0</v>
      </c>
      <c r="AS383" s="18">
        <f t="shared" ca="1" si="214"/>
        <v>3.6913125260632673E-2</v>
      </c>
      <c r="AT383" s="18">
        <f t="shared" ca="1" si="214"/>
        <v>3.9424043425690995E-2</v>
      </c>
      <c r="AU383" s="18">
        <f t="shared" ca="1" si="214"/>
        <v>4.1934961590749303E-2</v>
      </c>
      <c r="AV383" s="18">
        <f t="shared" ca="1" si="214"/>
        <v>4.4445879755807625E-2</v>
      </c>
      <c r="AW383" s="18">
        <f t="shared" ca="1" si="214"/>
        <v>4.6956797920865941E-2</v>
      </c>
      <c r="AX383" s="18">
        <f t="shared" ca="1" si="214"/>
        <v>4.9467716085924256E-2</v>
      </c>
      <c r="AY383" s="18">
        <f t="shared" ca="1" si="215"/>
        <v>5.1978634250982578E-2</v>
      </c>
      <c r="AZ383" s="18">
        <f t="shared" ca="1" si="215"/>
        <v>5.44895524160409E-2</v>
      </c>
      <c r="BA383" s="18">
        <f t="shared" ca="1" si="215"/>
        <v>5.7000470581099201E-2</v>
      </c>
      <c r="BB383" s="18">
        <f t="shared" ca="1" si="215"/>
        <v>6.0013243289019955E-2</v>
      </c>
      <c r="BC383" s="18">
        <f t="shared" ca="1" si="215"/>
        <v>6.4029725082665565E-2</v>
      </c>
      <c r="BD383" s="18">
        <f t="shared" ca="1" si="215"/>
        <v>6.8548061419173578E-2</v>
      </c>
      <c r="BE383" s="18">
        <f t="shared" ca="1" si="215"/>
        <v>7.3735537146164834E-2</v>
      </c>
      <c r="BF383" s="18">
        <f t="shared" ca="1" si="215"/>
        <v>8.070738458111143E-2</v>
      </c>
      <c r="BG383" s="18">
        <f t="shared" ca="1" si="215"/>
        <v>8.504093403589999E-2</v>
      </c>
      <c r="BH383" s="18">
        <f t="shared" ca="1" si="215"/>
        <v>0</v>
      </c>
      <c r="BI383" s="18">
        <f t="shared" ca="1" si="215"/>
        <v>0</v>
      </c>
    </row>
    <row r="384" spans="8:61" x14ac:dyDescent="0.35">
      <c r="H384" s="2" t="str">
        <f t="shared" si="194"/>
        <v>ON_Storage</v>
      </c>
      <c r="I384">
        <f t="shared" si="193"/>
        <v>7</v>
      </c>
      <c r="J384">
        <f t="shared" si="200"/>
        <v>49</v>
      </c>
      <c r="K384" s="18">
        <f t="shared" ca="1" si="211"/>
        <v>0</v>
      </c>
      <c r="L384" s="18">
        <f t="shared" ca="1" si="211"/>
        <v>0</v>
      </c>
      <c r="M384" s="18">
        <f t="shared" ca="1" si="211"/>
        <v>0</v>
      </c>
      <c r="N384" s="18">
        <f t="shared" ca="1" si="211"/>
        <v>0</v>
      </c>
      <c r="O384" s="18">
        <f t="shared" ca="1" si="211"/>
        <v>0</v>
      </c>
      <c r="P384" s="18">
        <f t="shared" ca="1" si="211"/>
        <v>0</v>
      </c>
      <c r="Q384" s="18">
        <f t="shared" ca="1" si="211"/>
        <v>0</v>
      </c>
      <c r="R384" s="18">
        <f t="shared" ca="1" si="211"/>
        <v>0</v>
      </c>
      <c r="S384" s="18">
        <f t="shared" ca="1" si="211"/>
        <v>0</v>
      </c>
      <c r="T384" s="18">
        <f t="shared" ca="1" si="211"/>
        <v>0</v>
      </c>
      <c r="U384" s="18">
        <f t="shared" ca="1" si="212"/>
        <v>0</v>
      </c>
      <c r="V384" s="18">
        <f t="shared" ca="1" si="212"/>
        <v>0</v>
      </c>
      <c r="W384" s="18">
        <f t="shared" ca="1" si="212"/>
        <v>0</v>
      </c>
      <c r="X384" s="18">
        <f t="shared" ca="1" si="212"/>
        <v>0</v>
      </c>
      <c r="Y384" s="18">
        <f t="shared" ca="1" si="212"/>
        <v>0</v>
      </c>
      <c r="Z384" s="18">
        <f t="shared" ca="1" si="212"/>
        <v>0</v>
      </c>
      <c r="AA384" s="18">
        <f t="shared" ca="1" si="212"/>
        <v>0</v>
      </c>
      <c r="AB384" s="18">
        <f t="shared" ca="1" si="212"/>
        <v>0</v>
      </c>
      <c r="AC384" s="18">
        <f t="shared" ca="1" si="212"/>
        <v>0</v>
      </c>
      <c r="AD384" s="18">
        <f t="shared" ca="1" si="212"/>
        <v>0</v>
      </c>
      <c r="AE384" s="18">
        <f t="shared" ca="1" si="213"/>
        <v>0</v>
      </c>
      <c r="AF384" s="18">
        <f t="shared" ca="1" si="213"/>
        <v>0</v>
      </c>
      <c r="AG384" s="18">
        <f t="shared" ca="1" si="213"/>
        <v>0</v>
      </c>
      <c r="AH384" s="18">
        <f t="shared" ca="1" si="213"/>
        <v>0</v>
      </c>
      <c r="AI384" s="18">
        <f t="shared" ca="1" si="213"/>
        <v>0</v>
      </c>
      <c r="AJ384" s="18">
        <f t="shared" ca="1" si="213"/>
        <v>0</v>
      </c>
      <c r="AK384" s="18">
        <f t="shared" ca="1" si="213"/>
        <v>0</v>
      </c>
      <c r="AL384" s="18">
        <f t="shared" ca="1" si="213"/>
        <v>0</v>
      </c>
      <c r="AM384" s="18">
        <f t="shared" ca="1" si="213"/>
        <v>0</v>
      </c>
      <c r="AN384" s="18">
        <f t="shared" ca="1" si="213"/>
        <v>0</v>
      </c>
      <c r="AO384" s="18">
        <f t="shared" ca="1" si="214"/>
        <v>0</v>
      </c>
      <c r="AP384" s="18">
        <f t="shared" ca="1" si="214"/>
        <v>0</v>
      </c>
      <c r="AQ384" s="18">
        <f t="shared" ca="1" si="214"/>
        <v>0</v>
      </c>
      <c r="AR384" s="18">
        <f t="shared" ca="1" si="214"/>
        <v>0</v>
      </c>
      <c r="AS384" s="18">
        <f t="shared" ca="1" si="214"/>
        <v>0</v>
      </c>
      <c r="AT384" s="18">
        <f t="shared" ca="1" si="214"/>
        <v>3.6913125260632673E-2</v>
      </c>
      <c r="AU384" s="18">
        <f t="shared" ca="1" si="214"/>
        <v>3.9424043425690995E-2</v>
      </c>
      <c r="AV384" s="18">
        <f t="shared" ca="1" si="214"/>
        <v>4.1934961590749303E-2</v>
      </c>
      <c r="AW384" s="18">
        <f t="shared" ca="1" si="214"/>
        <v>4.4445879755807625E-2</v>
      </c>
      <c r="AX384" s="18">
        <f t="shared" ca="1" si="214"/>
        <v>4.6956797920865941E-2</v>
      </c>
      <c r="AY384" s="18">
        <f t="shared" ca="1" si="215"/>
        <v>4.9467716085924256E-2</v>
      </c>
      <c r="AZ384" s="18">
        <f t="shared" ca="1" si="215"/>
        <v>5.1978634250982578E-2</v>
      </c>
      <c r="BA384" s="18">
        <f t="shared" ca="1" si="215"/>
        <v>5.44895524160409E-2</v>
      </c>
      <c r="BB384" s="18">
        <f t="shared" ca="1" si="215"/>
        <v>5.7000470581099201E-2</v>
      </c>
      <c r="BC384" s="18">
        <f t="shared" ca="1" si="215"/>
        <v>6.0013243289019955E-2</v>
      </c>
      <c r="BD384" s="18">
        <f t="shared" ca="1" si="215"/>
        <v>6.4029725082665565E-2</v>
      </c>
      <c r="BE384" s="18">
        <f t="shared" ca="1" si="215"/>
        <v>6.8548061419173578E-2</v>
      </c>
      <c r="BF384" s="18">
        <f t="shared" ca="1" si="215"/>
        <v>7.3735537146164834E-2</v>
      </c>
      <c r="BG384" s="18">
        <f t="shared" ca="1" si="215"/>
        <v>8.070738458111143E-2</v>
      </c>
      <c r="BH384" s="18">
        <f t="shared" ca="1" si="215"/>
        <v>8.504093403589999E-2</v>
      </c>
      <c r="BI384" s="18">
        <f t="shared" ca="1" si="215"/>
        <v>0</v>
      </c>
    </row>
    <row r="385" spans="8:61" x14ac:dyDescent="0.35">
      <c r="H385" s="2" t="str">
        <f t="shared" si="194"/>
        <v>ON_Storage</v>
      </c>
      <c r="I385">
        <f t="shared" si="193"/>
        <v>7</v>
      </c>
      <c r="J385">
        <f t="shared" si="200"/>
        <v>50</v>
      </c>
      <c r="K385" s="18">
        <f t="shared" ca="1" si="211"/>
        <v>0</v>
      </c>
      <c r="L385" s="18">
        <f t="shared" ca="1" si="211"/>
        <v>0</v>
      </c>
      <c r="M385" s="18">
        <f t="shared" ca="1" si="211"/>
        <v>0</v>
      </c>
      <c r="N385" s="18">
        <f t="shared" ca="1" si="211"/>
        <v>0</v>
      </c>
      <c r="O385" s="18">
        <f t="shared" ca="1" si="211"/>
        <v>0</v>
      </c>
      <c r="P385" s="18">
        <f t="shared" ca="1" si="211"/>
        <v>0</v>
      </c>
      <c r="Q385" s="18">
        <f t="shared" ca="1" si="211"/>
        <v>0</v>
      </c>
      <c r="R385" s="18">
        <f t="shared" ca="1" si="211"/>
        <v>0</v>
      </c>
      <c r="S385" s="18">
        <f t="shared" ca="1" si="211"/>
        <v>0</v>
      </c>
      <c r="T385" s="18">
        <f t="shared" ca="1" si="211"/>
        <v>0</v>
      </c>
      <c r="U385" s="18">
        <f t="shared" ca="1" si="212"/>
        <v>0</v>
      </c>
      <c r="V385" s="18">
        <f t="shared" ca="1" si="212"/>
        <v>0</v>
      </c>
      <c r="W385" s="18">
        <f t="shared" ca="1" si="212"/>
        <v>0</v>
      </c>
      <c r="X385" s="18">
        <f t="shared" ca="1" si="212"/>
        <v>0</v>
      </c>
      <c r="Y385" s="18">
        <f t="shared" ca="1" si="212"/>
        <v>0</v>
      </c>
      <c r="Z385" s="18">
        <f t="shared" ca="1" si="212"/>
        <v>0</v>
      </c>
      <c r="AA385" s="18">
        <f t="shared" ca="1" si="212"/>
        <v>0</v>
      </c>
      <c r="AB385" s="18">
        <f t="shared" ca="1" si="212"/>
        <v>0</v>
      </c>
      <c r="AC385" s="18">
        <f t="shared" ca="1" si="212"/>
        <v>0</v>
      </c>
      <c r="AD385" s="18">
        <f t="shared" ca="1" si="212"/>
        <v>0</v>
      </c>
      <c r="AE385" s="18">
        <f t="shared" ca="1" si="213"/>
        <v>0</v>
      </c>
      <c r="AF385" s="18">
        <f t="shared" ca="1" si="213"/>
        <v>0</v>
      </c>
      <c r="AG385" s="18">
        <f t="shared" ca="1" si="213"/>
        <v>0</v>
      </c>
      <c r="AH385" s="18">
        <f t="shared" ca="1" si="213"/>
        <v>0</v>
      </c>
      <c r="AI385" s="18">
        <f t="shared" ca="1" si="213"/>
        <v>0</v>
      </c>
      <c r="AJ385" s="18">
        <f t="shared" ca="1" si="213"/>
        <v>0</v>
      </c>
      <c r="AK385" s="18">
        <f t="shared" ca="1" si="213"/>
        <v>0</v>
      </c>
      <c r="AL385" s="18">
        <f t="shared" ca="1" si="213"/>
        <v>0</v>
      </c>
      <c r="AM385" s="18">
        <f t="shared" ca="1" si="213"/>
        <v>0</v>
      </c>
      <c r="AN385" s="18">
        <f t="shared" ca="1" si="213"/>
        <v>0</v>
      </c>
      <c r="AO385" s="18">
        <f t="shared" ca="1" si="214"/>
        <v>0</v>
      </c>
      <c r="AP385" s="18">
        <f t="shared" ca="1" si="214"/>
        <v>0</v>
      </c>
      <c r="AQ385" s="18">
        <f t="shared" ca="1" si="214"/>
        <v>0</v>
      </c>
      <c r="AR385" s="18">
        <f t="shared" ca="1" si="214"/>
        <v>0</v>
      </c>
      <c r="AS385" s="18">
        <f t="shared" ca="1" si="214"/>
        <v>0</v>
      </c>
      <c r="AT385" s="18">
        <f t="shared" ca="1" si="214"/>
        <v>0</v>
      </c>
      <c r="AU385" s="18">
        <f t="shared" ca="1" si="214"/>
        <v>3.6913125260632673E-2</v>
      </c>
      <c r="AV385" s="18">
        <f t="shared" ca="1" si="214"/>
        <v>3.9424043425690995E-2</v>
      </c>
      <c r="AW385" s="18">
        <f t="shared" ca="1" si="214"/>
        <v>4.1934961590749303E-2</v>
      </c>
      <c r="AX385" s="18">
        <f t="shared" ca="1" si="214"/>
        <v>4.4445879755807625E-2</v>
      </c>
      <c r="AY385" s="18">
        <f t="shared" ca="1" si="215"/>
        <v>4.6956797920865941E-2</v>
      </c>
      <c r="AZ385" s="18">
        <f t="shared" ca="1" si="215"/>
        <v>4.9467716085924256E-2</v>
      </c>
      <c r="BA385" s="18">
        <f t="shared" ca="1" si="215"/>
        <v>5.1978634250982578E-2</v>
      </c>
      <c r="BB385" s="18">
        <f t="shared" ca="1" si="215"/>
        <v>5.44895524160409E-2</v>
      </c>
      <c r="BC385" s="18">
        <f t="shared" ca="1" si="215"/>
        <v>5.7000470581099201E-2</v>
      </c>
      <c r="BD385" s="18">
        <f t="shared" ca="1" si="215"/>
        <v>6.0013243289019955E-2</v>
      </c>
      <c r="BE385" s="18">
        <f t="shared" ca="1" si="215"/>
        <v>6.4029725082665565E-2</v>
      </c>
      <c r="BF385" s="18">
        <f t="shared" ca="1" si="215"/>
        <v>6.8548061419173578E-2</v>
      </c>
      <c r="BG385" s="18">
        <f t="shared" ca="1" si="215"/>
        <v>7.3735537146164834E-2</v>
      </c>
      <c r="BH385" s="18">
        <f t="shared" ca="1" si="215"/>
        <v>8.070738458111143E-2</v>
      </c>
      <c r="BI385" s="18">
        <f t="shared" ca="1" si="215"/>
        <v>8.504093403589999E-2</v>
      </c>
    </row>
    <row r="386" spans="8:61" x14ac:dyDescent="0.35">
      <c r="H386" s="2" t="str">
        <f t="shared" si="194"/>
        <v>ON_Hydro</v>
      </c>
      <c r="I386">
        <f t="shared" si="193"/>
        <v>8</v>
      </c>
      <c r="J386">
        <f t="shared" si="200"/>
        <v>0</v>
      </c>
      <c r="K386" s="18">
        <f t="shared" ca="1" si="211"/>
        <v>0.1044798983530236</v>
      </c>
      <c r="L386" s="18">
        <f t="shared" ca="1" si="211"/>
        <v>0</v>
      </c>
      <c r="M386" s="18">
        <f t="shared" ca="1" si="211"/>
        <v>0</v>
      </c>
      <c r="N386" s="18">
        <f t="shared" ca="1" si="211"/>
        <v>0</v>
      </c>
      <c r="O386" s="18">
        <f t="shared" ca="1" si="211"/>
        <v>0</v>
      </c>
      <c r="P386" s="18">
        <f t="shared" ca="1" si="211"/>
        <v>0</v>
      </c>
      <c r="Q386" s="18">
        <f t="shared" ca="1" si="211"/>
        <v>0</v>
      </c>
      <c r="R386" s="18">
        <f t="shared" ca="1" si="211"/>
        <v>0</v>
      </c>
      <c r="S386" s="18">
        <f t="shared" ca="1" si="211"/>
        <v>0</v>
      </c>
      <c r="T386" s="18">
        <f t="shared" ca="1" si="211"/>
        <v>0</v>
      </c>
      <c r="U386" s="18">
        <f t="shared" ca="1" si="212"/>
        <v>0</v>
      </c>
      <c r="V386" s="18">
        <f t="shared" ca="1" si="212"/>
        <v>0</v>
      </c>
      <c r="W386" s="18">
        <f t="shared" ca="1" si="212"/>
        <v>0</v>
      </c>
      <c r="X386" s="18">
        <f t="shared" ca="1" si="212"/>
        <v>0</v>
      </c>
      <c r="Y386" s="18">
        <f t="shared" ca="1" si="212"/>
        <v>0</v>
      </c>
      <c r="Z386" s="18">
        <f t="shared" ca="1" si="212"/>
        <v>0</v>
      </c>
      <c r="AA386" s="18">
        <f t="shared" ca="1" si="212"/>
        <v>0</v>
      </c>
      <c r="AB386" s="18">
        <f t="shared" ca="1" si="212"/>
        <v>0</v>
      </c>
      <c r="AC386" s="18">
        <f t="shared" ca="1" si="212"/>
        <v>0</v>
      </c>
      <c r="AD386" s="18">
        <f t="shared" ca="1" si="212"/>
        <v>0</v>
      </c>
      <c r="AE386" s="18">
        <f t="shared" ca="1" si="213"/>
        <v>0</v>
      </c>
      <c r="AF386" s="18">
        <f t="shared" ca="1" si="213"/>
        <v>0</v>
      </c>
      <c r="AG386" s="18">
        <f t="shared" ca="1" si="213"/>
        <v>0</v>
      </c>
      <c r="AH386" s="18">
        <f t="shared" ca="1" si="213"/>
        <v>0</v>
      </c>
      <c r="AI386" s="18">
        <f t="shared" ca="1" si="213"/>
        <v>0</v>
      </c>
      <c r="AJ386" s="18">
        <f t="shared" ca="1" si="213"/>
        <v>0</v>
      </c>
      <c r="AK386" s="18">
        <f t="shared" ca="1" si="213"/>
        <v>0</v>
      </c>
      <c r="AL386" s="18">
        <f t="shared" ca="1" si="213"/>
        <v>0</v>
      </c>
      <c r="AM386" s="18">
        <f t="shared" ca="1" si="213"/>
        <v>0</v>
      </c>
      <c r="AN386" s="18">
        <f t="shared" ca="1" si="213"/>
        <v>0</v>
      </c>
      <c r="AO386" s="18">
        <f t="shared" ca="1" si="214"/>
        <v>0</v>
      </c>
      <c r="AP386" s="18">
        <f t="shared" ca="1" si="214"/>
        <v>0</v>
      </c>
      <c r="AQ386" s="18">
        <f t="shared" ca="1" si="214"/>
        <v>0</v>
      </c>
      <c r="AR386" s="18">
        <f t="shared" ca="1" si="214"/>
        <v>0</v>
      </c>
      <c r="AS386" s="18">
        <f t="shared" ca="1" si="214"/>
        <v>0</v>
      </c>
      <c r="AT386" s="18">
        <f t="shared" ca="1" si="214"/>
        <v>0</v>
      </c>
      <c r="AU386" s="18">
        <f t="shared" ca="1" si="214"/>
        <v>0</v>
      </c>
      <c r="AV386" s="18">
        <f t="shared" ca="1" si="214"/>
        <v>0</v>
      </c>
      <c r="AW386" s="18">
        <f t="shared" ca="1" si="214"/>
        <v>0</v>
      </c>
      <c r="AX386" s="18">
        <f t="shared" ca="1" si="214"/>
        <v>0</v>
      </c>
      <c r="AY386" s="18">
        <f t="shared" ca="1" si="215"/>
        <v>0</v>
      </c>
      <c r="AZ386" s="18">
        <f t="shared" ca="1" si="215"/>
        <v>0</v>
      </c>
      <c r="BA386" s="18">
        <f t="shared" ca="1" si="215"/>
        <v>0</v>
      </c>
      <c r="BB386" s="18">
        <f t="shared" ca="1" si="215"/>
        <v>0</v>
      </c>
      <c r="BC386" s="18">
        <f t="shared" ca="1" si="215"/>
        <v>0</v>
      </c>
      <c r="BD386" s="18">
        <f t="shared" ca="1" si="215"/>
        <v>0</v>
      </c>
      <c r="BE386" s="18">
        <f t="shared" ca="1" si="215"/>
        <v>0</v>
      </c>
      <c r="BF386" s="18">
        <f t="shared" ca="1" si="215"/>
        <v>0</v>
      </c>
      <c r="BG386" s="18">
        <f t="shared" ca="1" si="215"/>
        <v>0</v>
      </c>
      <c r="BH386" s="18">
        <f t="shared" ca="1" si="215"/>
        <v>0</v>
      </c>
      <c r="BI386" s="18">
        <f t="shared" ca="1" si="215"/>
        <v>0</v>
      </c>
    </row>
    <row r="387" spans="8:61" x14ac:dyDescent="0.35">
      <c r="H387" s="2" t="str">
        <f t="shared" si="194"/>
        <v>ON_Hydro</v>
      </c>
      <c r="I387">
        <f t="shared" si="193"/>
        <v>8</v>
      </c>
      <c r="J387">
        <f t="shared" si="200"/>
        <v>1</v>
      </c>
      <c r="K387" s="18">
        <f t="shared" ca="1" si="211"/>
        <v>0.1047527574811207</v>
      </c>
      <c r="L387" s="18">
        <f t="shared" ca="1" si="211"/>
        <v>0.1044798983530236</v>
      </c>
      <c r="M387" s="18">
        <f t="shared" ca="1" si="211"/>
        <v>0</v>
      </c>
      <c r="N387" s="18">
        <f t="shared" ca="1" si="211"/>
        <v>0</v>
      </c>
      <c r="O387" s="18">
        <f t="shared" ca="1" si="211"/>
        <v>0</v>
      </c>
      <c r="P387" s="18">
        <f t="shared" ca="1" si="211"/>
        <v>0</v>
      </c>
      <c r="Q387" s="18">
        <f t="shared" ca="1" si="211"/>
        <v>0</v>
      </c>
      <c r="R387" s="18">
        <f t="shared" ca="1" si="211"/>
        <v>0</v>
      </c>
      <c r="S387" s="18">
        <f t="shared" ca="1" si="211"/>
        <v>0</v>
      </c>
      <c r="T387" s="18">
        <f t="shared" ca="1" si="211"/>
        <v>0</v>
      </c>
      <c r="U387" s="18">
        <f t="shared" ca="1" si="212"/>
        <v>0</v>
      </c>
      <c r="V387" s="18">
        <f t="shared" ca="1" si="212"/>
        <v>0</v>
      </c>
      <c r="W387" s="18">
        <f t="shared" ca="1" si="212"/>
        <v>0</v>
      </c>
      <c r="X387" s="18">
        <f t="shared" ca="1" si="212"/>
        <v>0</v>
      </c>
      <c r="Y387" s="18">
        <f t="shared" ca="1" si="212"/>
        <v>0</v>
      </c>
      <c r="Z387" s="18">
        <f t="shared" ca="1" si="212"/>
        <v>0</v>
      </c>
      <c r="AA387" s="18">
        <f t="shared" ca="1" si="212"/>
        <v>0</v>
      </c>
      <c r="AB387" s="18">
        <f t="shared" ca="1" si="212"/>
        <v>0</v>
      </c>
      <c r="AC387" s="18">
        <f t="shared" ca="1" si="212"/>
        <v>0</v>
      </c>
      <c r="AD387" s="18">
        <f t="shared" ca="1" si="212"/>
        <v>0</v>
      </c>
      <c r="AE387" s="18">
        <f t="shared" ca="1" si="213"/>
        <v>0</v>
      </c>
      <c r="AF387" s="18">
        <f t="shared" ca="1" si="213"/>
        <v>0</v>
      </c>
      <c r="AG387" s="18">
        <f t="shared" ca="1" si="213"/>
        <v>0</v>
      </c>
      <c r="AH387" s="18">
        <f t="shared" ca="1" si="213"/>
        <v>0</v>
      </c>
      <c r="AI387" s="18">
        <f t="shared" ca="1" si="213"/>
        <v>0</v>
      </c>
      <c r="AJ387" s="18">
        <f t="shared" ca="1" si="213"/>
        <v>0</v>
      </c>
      <c r="AK387" s="18">
        <f t="shared" ca="1" si="213"/>
        <v>0</v>
      </c>
      <c r="AL387" s="18">
        <f t="shared" ca="1" si="213"/>
        <v>0</v>
      </c>
      <c r="AM387" s="18">
        <f t="shared" ca="1" si="213"/>
        <v>0</v>
      </c>
      <c r="AN387" s="18">
        <f t="shared" ca="1" si="213"/>
        <v>0</v>
      </c>
      <c r="AO387" s="18">
        <f t="shared" ca="1" si="214"/>
        <v>0</v>
      </c>
      <c r="AP387" s="18">
        <f t="shared" ca="1" si="214"/>
        <v>0</v>
      </c>
      <c r="AQ387" s="18">
        <f t="shared" ca="1" si="214"/>
        <v>0</v>
      </c>
      <c r="AR387" s="18">
        <f t="shared" ca="1" si="214"/>
        <v>0</v>
      </c>
      <c r="AS387" s="18">
        <f t="shared" ca="1" si="214"/>
        <v>0</v>
      </c>
      <c r="AT387" s="18">
        <f t="shared" ca="1" si="214"/>
        <v>0</v>
      </c>
      <c r="AU387" s="18">
        <f t="shared" ca="1" si="214"/>
        <v>0</v>
      </c>
      <c r="AV387" s="18">
        <f t="shared" ca="1" si="214"/>
        <v>0</v>
      </c>
      <c r="AW387" s="18">
        <f t="shared" ca="1" si="214"/>
        <v>0</v>
      </c>
      <c r="AX387" s="18">
        <f t="shared" ca="1" si="214"/>
        <v>0</v>
      </c>
      <c r="AY387" s="18">
        <f t="shared" ca="1" si="215"/>
        <v>0</v>
      </c>
      <c r="AZ387" s="18">
        <f t="shared" ca="1" si="215"/>
        <v>0</v>
      </c>
      <c r="BA387" s="18">
        <f t="shared" ca="1" si="215"/>
        <v>0</v>
      </c>
      <c r="BB387" s="18">
        <f t="shared" ca="1" si="215"/>
        <v>0</v>
      </c>
      <c r="BC387" s="18">
        <f t="shared" ca="1" si="215"/>
        <v>0</v>
      </c>
      <c r="BD387" s="18">
        <f t="shared" ca="1" si="215"/>
        <v>0</v>
      </c>
      <c r="BE387" s="18">
        <f t="shared" ca="1" si="215"/>
        <v>0</v>
      </c>
      <c r="BF387" s="18">
        <f t="shared" ca="1" si="215"/>
        <v>0</v>
      </c>
      <c r="BG387" s="18">
        <f t="shared" ca="1" si="215"/>
        <v>0</v>
      </c>
      <c r="BH387" s="18">
        <f t="shared" ca="1" si="215"/>
        <v>0</v>
      </c>
      <c r="BI387" s="18">
        <f t="shared" ca="1" si="215"/>
        <v>0</v>
      </c>
    </row>
    <row r="388" spans="8:61" x14ac:dyDescent="0.35">
      <c r="H388" s="2" t="str">
        <f t="shared" si="194"/>
        <v>ON_Hydro</v>
      </c>
      <c r="I388">
        <f t="shared" si="193"/>
        <v>8</v>
      </c>
      <c r="J388">
        <f t="shared" si="200"/>
        <v>2</v>
      </c>
      <c r="K388" s="18">
        <f t="shared" ca="1" si="211"/>
        <v>0.10199883877784666</v>
      </c>
      <c r="L388" s="18">
        <f t="shared" ca="1" si="211"/>
        <v>0.1047527574811207</v>
      </c>
      <c r="M388" s="18">
        <f t="shared" ca="1" si="211"/>
        <v>0.1044798983530236</v>
      </c>
      <c r="N388" s="18">
        <f t="shared" ca="1" si="211"/>
        <v>0</v>
      </c>
      <c r="O388" s="18">
        <f t="shared" ca="1" si="211"/>
        <v>0</v>
      </c>
      <c r="P388" s="18">
        <f t="shared" ca="1" si="211"/>
        <v>0</v>
      </c>
      <c r="Q388" s="18">
        <f t="shared" ca="1" si="211"/>
        <v>0</v>
      </c>
      <c r="R388" s="18">
        <f t="shared" ca="1" si="211"/>
        <v>0</v>
      </c>
      <c r="S388" s="18">
        <f t="shared" ca="1" si="211"/>
        <v>0</v>
      </c>
      <c r="T388" s="18">
        <f t="shared" ca="1" si="211"/>
        <v>0</v>
      </c>
      <c r="U388" s="18">
        <f t="shared" ca="1" si="212"/>
        <v>0</v>
      </c>
      <c r="V388" s="18">
        <f t="shared" ca="1" si="212"/>
        <v>0</v>
      </c>
      <c r="W388" s="18">
        <f t="shared" ca="1" si="212"/>
        <v>0</v>
      </c>
      <c r="X388" s="18">
        <f t="shared" ca="1" si="212"/>
        <v>0</v>
      </c>
      <c r="Y388" s="18">
        <f t="shared" ca="1" si="212"/>
        <v>0</v>
      </c>
      <c r="Z388" s="18">
        <f t="shared" ca="1" si="212"/>
        <v>0</v>
      </c>
      <c r="AA388" s="18">
        <f t="shared" ca="1" si="212"/>
        <v>0</v>
      </c>
      <c r="AB388" s="18">
        <f t="shared" ca="1" si="212"/>
        <v>0</v>
      </c>
      <c r="AC388" s="18">
        <f t="shared" ca="1" si="212"/>
        <v>0</v>
      </c>
      <c r="AD388" s="18">
        <f t="shared" ca="1" si="212"/>
        <v>0</v>
      </c>
      <c r="AE388" s="18">
        <f t="shared" ca="1" si="213"/>
        <v>0</v>
      </c>
      <c r="AF388" s="18">
        <f t="shared" ca="1" si="213"/>
        <v>0</v>
      </c>
      <c r="AG388" s="18">
        <f t="shared" ca="1" si="213"/>
        <v>0</v>
      </c>
      <c r="AH388" s="18">
        <f t="shared" ca="1" si="213"/>
        <v>0</v>
      </c>
      <c r="AI388" s="18">
        <f t="shared" ca="1" si="213"/>
        <v>0</v>
      </c>
      <c r="AJ388" s="18">
        <f t="shared" ca="1" si="213"/>
        <v>0</v>
      </c>
      <c r="AK388" s="18">
        <f t="shared" ca="1" si="213"/>
        <v>0</v>
      </c>
      <c r="AL388" s="18">
        <f t="shared" ca="1" si="213"/>
        <v>0</v>
      </c>
      <c r="AM388" s="18">
        <f t="shared" ca="1" si="213"/>
        <v>0</v>
      </c>
      <c r="AN388" s="18">
        <f t="shared" ca="1" si="213"/>
        <v>0</v>
      </c>
      <c r="AO388" s="18">
        <f t="shared" ca="1" si="214"/>
        <v>0</v>
      </c>
      <c r="AP388" s="18">
        <f t="shared" ca="1" si="214"/>
        <v>0</v>
      </c>
      <c r="AQ388" s="18">
        <f t="shared" ca="1" si="214"/>
        <v>0</v>
      </c>
      <c r="AR388" s="18">
        <f t="shared" ca="1" si="214"/>
        <v>0</v>
      </c>
      <c r="AS388" s="18">
        <f t="shared" ca="1" si="214"/>
        <v>0</v>
      </c>
      <c r="AT388" s="18">
        <f t="shared" ca="1" si="214"/>
        <v>0</v>
      </c>
      <c r="AU388" s="18">
        <f t="shared" ca="1" si="214"/>
        <v>0</v>
      </c>
      <c r="AV388" s="18">
        <f t="shared" ca="1" si="214"/>
        <v>0</v>
      </c>
      <c r="AW388" s="18">
        <f t="shared" ca="1" si="214"/>
        <v>0</v>
      </c>
      <c r="AX388" s="18">
        <f t="shared" ca="1" si="214"/>
        <v>0</v>
      </c>
      <c r="AY388" s="18">
        <f t="shared" ca="1" si="215"/>
        <v>0</v>
      </c>
      <c r="AZ388" s="18">
        <f t="shared" ca="1" si="215"/>
        <v>0</v>
      </c>
      <c r="BA388" s="18">
        <f t="shared" ca="1" si="215"/>
        <v>0</v>
      </c>
      <c r="BB388" s="18">
        <f t="shared" ca="1" si="215"/>
        <v>0</v>
      </c>
      <c r="BC388" s="18">
        <f t="shared" ca="1" si="215"/>
        <v>0</v>
      </c>
      <c r="BD388" s="18">
        <f t="shared" ca="1" si="215"/>
        <v>0</v>
      </c>
      <c r="BE388" s="18">
        <f t="shared" ca="1" si="215"/>
        <v>0</v>
      </c>
      <c r="BF388" s="18">
        <f t="shared" ca="1" si="215"/>
        <v>0</v>
      </c>
      <c r="BG388" s="18">
        <f t="shared" ca="1" si="215"/>
        <v>0</v>
      </c>
      <c r="BH388" s="18">
        <f t="shared" ca="1" si="215"/>
        <v>0</v>
      </c>
      <c r="BI388" s="18">
        <f t="shared" ca="1" si="215"/>
        <v>0</v>
      </c>
    </row>
    <row r="389" spans="8:61" x14ac:dyDescent="0.35">
      <c r="H389" s="2" t="str">
        <f t="shared" si="194"/>
        <v>ON_Hydro</v>
      </c>
      <c r="I389">
        <f t="shared" si="193"/>
        <v>8</v>
      </c>
      <c r="J389">
        <f t="shared" si="200"/>
        <v>3</v>
      </c>
      <c r="K389" s="18">
        <f t="shared" ref="K389:T398" ca="1" si="216">IF(K$28&gt;$J389,0,OFFSET($K$2,$I389,$J389-K$28))</f>
        <v>9.9358403675627843E-2</v>
      </c>
      <c r="L389" s="18">
        <f t="shared" ca="1" si="216"/>
        <v>0.10199883877784666</v>
      </c>
      <c r="M389" s="18">
        <f t="shared" ca="1" si="216"/>
        <v>0.1047527574811207</v>
      </c>
      <c r="N389" s="18">
        <f t="shared" ca="1" si="216"/>
        <v>0.1044798983530236</v>
      </c>
      <c r="O389" s="18">
        <f t="shared" ca="1" si="216"/>
        <v>0</v>
      </c>
      <c r="P389" s="18">
        <f t="shared" ca="1" si="216"/>
        <v>0</v>
      </c>
      <c r="Q389" s="18">
        <f t="shared" ca="1" si="216"/>
        <v>0</v>
      </c>
      <c r="R389" s="18">
        <f t="shared" ca="1" si="216"/>
        <v>0</v>
      </c>
      <c r="S389" s="18">
        <f t="shared" ca="1" si="216"/>
        <v>0</v>
      </c>
      <c r="T389" s="18">
        <f t="shared" ca="1" si="216"/>
        <v>0</v>
      </c>
      <c r="U389" s="18">
        <f t="shared" ref="U389:AD398" ca="1" si="217">IF(U$28&gt;$J389,0,OFFSET($K$2,$I389,$J389-U$28))</f>
        <v>0</v>
      </c>
      <c r="V389" s="18">
        <f t="shared" ca="1" si="217"/>
        <v>0</v>
      </c>
      <c r="W389" s="18">
        <f t="shared" ca="1" si="217"/>
        <v>0</v>
      </c>
      <c r="X389" s="18">
        <f t="shared" ca="1" si="217"/>
        <v>0</v>
      </c>
      <c r="Y389" s="18">
        <f t="shared" ca="1" si="217"/>
        <v>0</v>
      </c>
      <c r="Z389" s="18">
        <f t="shared" ca="1" si="217"/>
        <v>0</v>
      </c>
      <c r="AA389" s="18">
        <f t="shared" ca="1" si="217"/>
        <v>0</v>
      </c>
      <c r="AB389" s="18">
        <f t="shared" ca="1" si="217"/>
        <v>0</v>
      </c>
      <c r="AC389" s="18">
        <f t="shared" ca="1" si="217"/>
        <v>0</v>
      </c>
      <c r="AD389" s="18">
        <f t="shared" ca="1" si="217"/>
        <v>0</v>
      </c>
      <c r="AE389" s="18">
        <f t="shared" ref="AE389:AN398" ca="1" si="218">IF(AE$28&gt;$J389,0,OFFSET($K$2,$I389,$J389-AE$28))</f>
        <v>0</v>
      </c>
      <c r="AF389" s="18">
        <f t="shared" ca="1" si="218"/>
        <v>0</v>
      </c>
      <c r="AG389" s="18">
        <f t="shared" ca="1" si="218"/>
        <v>0</v>
      </c>
      <c r="AH389" s="18">
        <f t="shared" ca="1" si="218"/>
        <v>0</v>
      </c>
      <c r="AI389" s="18">
        <f t="shared" ca="1" si="218"/>
        <v>0</v>
      </c>
      <c r="AJ389" s="18">
        <f t="shared" ca="1" si="218"/>
        <v>0</v>
      </c>
      <c r="AK389" s="18">
        <f t="shared" ca="1" si="218"/>
        <v>0</v>
      </c>
      <c r="AL389" s="18">
        <f t="shared" ca="1" si="218"/>
        <v>0</v>
      </c>
      <c r="AM389" s="18">
        <f t="shared" ca="1" si="218"/>
        <v>0</v>
      </c>
      <c r="AN389" s="18">
        <f t="shared" ca="1" si="218"/>
        <v>0</v>
      </c>
      <c r="AO389" s="18">
        <f t="shared" ref="AO389:AX398" ca="1" si="219">IF(AO$28&gt;$J389,0,OFFSET($K$2,$I389,$J389-AO$28))</f>
        <v>0</v>
      </c>
      <c r="AP389" s="18">
        <f t="shared" ca="1" si="219"/>
        <v>0</v>
      </c>
      <c r="AQ389" s="18">
        <f t="shared" ca="1" si="219"/>
        <v>0</v>
      </c>
      <c r="AR389" s="18">
        <f t="shared" ca="1" si="219"/>
        <v>0</v>
      </c>
      <c r="AS389" s="18">
        <f t="shared" ca="1" si="219"/>
        <v>0</v>
      </c>
      <c r="AT389" s="18">
        <f t="shared" ca="1" si="219"/>
        <v>0</v>
      </c>
      <c r="AU389" s="18">
        <f t="shared" ca="1" si="219"/>
        <v>0</v>
      </c>
      <c r="AV389" s="18">
        <f t="shared" ca="1" si="219"/>
        <v>0</v>
      </c>
      <c r="AW389" s="18">
        <f t="shared" ca="1" si="219"/>
        <v>0</v>
      </c>
      <c r="AX389" s="18">
        <f t="shared" ca="1" si="219"/>
        <v>0</v>
      </c>
      <c r="AY389" s="18">
        <f t="shared" ref="AY389:BI398" ca="1" si="220">IF(AY$28&gt;$J389,0,OFFSET($K$2,$I389,$J389-AY$28))</f>
        <v>0</v>
      </c>
      <c r="AZ389" s="18">
        <f t="shared" ca="1" si="220"/>
        <v>0</v>
      </c>
      <c r="BA389" s="18">
        <f t="shared" ca="1" si="220"/>
        <v>0</v>
      </c>
      <c r="BB389" s="18">
        <f t="shared" ca="1" si="220"/>
        <v>0</v>
      </c>
      <c r="BC389" s="18">
        <f t="shared" ca="1" si="220"/>
        <v>0</v>
      </c>
      <c r="BD389" s="18">
        <f t="shared" ca="1" si="220"/>
        <v>0</v>
      </c>
      <c r="BE389" s="18">
        <f t="shared" ca="1" si="220"/>
        <v>0</v>
      </c>
      <c r="BF389" s="18">
        <f t="shared" ca="1" si="220"/>
        <v>0</v>
      </c>
      <c r="BG389" s="18">
        <f t="shared" ca="1" si="220"/>
        <v>0</v>
      </c>
      <c r="BH389" s="18">
        <f t="shared" ca="1" si="220"/>
        <v>0</v>
      </c>
      <c r="BI389" s="18">
        <f t="shared" ca="1" si="220"/>
        <v>0</v>
      </c>
    </row>
    <row r="390" spans="8:61" x14ac:dyDescent="0.35">
      <c r="H390" s="2" t="str">
        <f t="shared" si="194"/>
        <v>ON_Hydro</v>
      </c>
      <c r="I390">
        <f t="shared" si="193"/>
        <v>8</v>
      </c>
      <c r="J390">
        <f t="shared" si="200"/>
        <v>4</v>
      </c>
      <c r="K390" s="18">
        <f t="shared" ca="1" si="216"/>
        <v>9.6822957240796065E-2</v>
      </c>
      <c r="L390" s="18">
        <f t="shared" ca="1" si="216"/>
        <v>9.9358403675627843E-2</v>
      </c>
      <c r="M390" s="18">
        <f t="shared" ca="1" si="216"/>
        <v>0.10199883877784666</v>
      </c>
      <c r="N390" s="18">
        <f t="shared" ca="1" si="216"/>
        <v>0.1047527574811207</v>
      </c>
      <c r="O390" s="18">
        <f t="shared" ca="1" si="216"/>
        <v>0.1044798983530236</v>
      </c>
      <c r="P390" s="18">
        <f t="shared" ca="1" si="216"/>
        <v>0</v>
      </c>
      <c r="Q390" s="18">
        <f t="shared" ca="1" si="216"/>
        <v>0</v>
      </c>
      <c r="R390" s="18">
        <f t="shared" ca="1" si="216"/>
        <v>0</v>
      </c>
      <c r="S390" s="18">
        <f t="shared" ca="1" si="216"/>
        <v>0</v>
      </c>
      <c r="T390" s="18">
        <f t="shared" ca="1" si="216"/>
        <v>0</v>
      </c>
      <c r="U390" s="18">
        <f t="shared" ca="1" si="217"/>
        <v>0</v>
      </c>
      <c r="V390" s="18">
        <f t="shared" ca="1" si="217"/>
        <v>0</v>
      </c>
      <c r="W390" s="18">
        <f t="shared" ca="1" si="217"/>
        <v>0</v>
      </c>
      <c r="X390" s="18">
        <f t="shared" ca="1" si="217"/>
        <v>0</v>
      </c>
      <c r="Y390" s="18">
        <f t="shared" ca="1" si="217"/>
        <v>0</v>
      </c>
      <c r="Z390" s="18">
        <f t="shared" ca="1" si="217"/>
        <v>0</v>
      </c>
      <c r="AA390" s="18">
        <f t="shared" ca="1" si="217"/>
        <v>0</v>
      </c>
      <c r="AB390" s="18">
        <f t="shared" ca="1" si="217"/>
        <v>0</v>
      </c>
      <c r="AC390" s="18">
        <f t="shared" ca="1" si="217"/>
        <v>0</v>
      </c>
      <c r="AD390" s="18">
        <f t="shared" ca="1" si="217"/>
        <v>0</v>
      </c>
      <c r="AE390" s="18">
        <f t="shared" ca="1" si="218"/>
        <v>0</v>
      </c>
      <c r="AF390" s="18">
        <f t="shared" ca="1" si="218"/>
        <v>0</v>
      </c>
      <c r="AG390" s="18">
        <f t="shared" ca="1" si="218"/>
        <v>0</v>
      </c>
      <c r="AH390" s="18">
        <f t="shared" ca="1" si="218"/>
        <v>0</v>
      </c>
      <c r="AI390" s="18">
        <f t="shared" ca="1" si="218"/>
        <v>0</v>
      </c>
      <c r="AJ390" s="18">
        <f t="shared" ca="1" si="218"/>
        <v>0</v>
      </c>
      <c r="AK390" s="18">
        <f t="shared" ca="1" si="218"/>
        <v>0</v>
      </c>
      <c r="AL390" s="18">
        <f t="shared" ca="1" si="218"/>
        <v>0</v>
      </c>
      <c r="AM390" s="18">
        <f t="shared" ca="1" si="218"/>
        <v>0</v>
      </c>
      <c r="AN390" s="18">
        <f t="shared" ca="1" si="218"/>
        <v>0</v>
      </c>
      <c r="AO390" s="18">
        <f t="shared" ca="1" si="219"/>
        <v>0</v>
      </c>
      <c r="AP390" s="18">
        <f t="shared" ca="1" si="219"/>
        <v>0</v>
      </c>
      <c r="AQ390" s="18">
        <f t="shared" ca="1" si="219"/>
        <v>0</v>
      </c>
      <c r="AR390" s="18">
        <f t="shared" ca="1" si="219"/>
        <v>0</v>
      </c>
      <c r="AS390" s="18">
        <f t="shared" ca="1" si="219"/>
        <v>0</v>
      </c>
      <c r="AT390" s="18">
        <f t="shared" ca="1" si="219"/>
        <v>0</v>
      </c>
      <c r="AU390" s="18">
        <f t="shared" ca="1" si="219"/>
        <v>0</v>
      </c>
      <c r="AV390" s="18">
        <f t="shared" ca="1" si="219"/>
        <v>0</v>
      </c>
      <c r="AW390" s="18">
        <f t="shared" ca="1" si="219"/>
        <v>0</v>
      </c>
      <c r="AX390" s="18">
        <f t="shared" ca="1" si="219"/>
        <v>0</v>
      </c>
      <c r="AY390" s="18">
        <f t="shared" ca="1" si="220"/>
        <v>0</v>
      </c>
      <c r="AZ390" s="18">
        <f t="shared" ca="1" si="220"/>
        <v>0</v>
      </c>
      <c r="BA390" s="18">
        <f t="shared" ca="1" si="220"/>
        <v>0</v>
      </c>
      <c r="BB390" s="18">
        <f t="shared" ca="1" si="220"/>
        <v>0</v>
      </c>
      <c r="BC390" s="18">
        <f t="shared" ca="1" si="220"/>
        <v>0</v>
      </c>
      <c r="BD390" s="18">
        <f t="shared" ca="1" si="220"/>
        <v>0</v>
      </c>
      <c r="BE390" s="18">
        <f t="shared" ca="1" si="220"/>
        <v>0</v>
      </c>
      <c r="BF390" s="18">
        <f t="shared" ca="1" si="220"/>
        <v>0</v>
      </c>
      <c r="BG390" s="18">
        <f t="shared" ca="1" si="220"/>
        <v>0</v>
      </c>
      <c r="BH390" s="18">
        <f t="shared" ca="1" si="220"/>
        <v>0</v>
      </c>
      <c r="BI390" s="18">
        <f t="shared" ca="1" si="220"/>
        <v>0</v>
      </c>
    </row>
    <row r="391" spans="8:61" x14ac:dyDescent="0.35">
      <c r="H391" s="2" t="str">
        <f t="shared" si="194"/>
        <v>ON_Hydro</v>
      </c>
      <c r="I391">
        <f t="shared" si="193"/>
        <v>8</v>
      </c>
      <c r="J391">
        <f t="shared" si="200"/>
        <v>5</v>
      </c>
      <c r="K391" s="18">
        <f t="shared" ca="1" si="216"/>
        <v>9.4384657996119059E-2</v>
      </c>
      <c r="L391" s="18">
        <f t="shared" ca="1" si="216"/>
        <v>9.6822957240796065E-2</v>
      </c>
      <c r="M391" s="18">
        <f t="shared" ca="1" si="216"/>
        <v>9.9358403675627843E-2</v>
      </c>
      <c r="N391" s="18">
        <f t="shared" ca="1" si="216"/>
        <v>0.10199883877784666</v>
      </c>
      <c r="O391" s="18">
        <f t="shared" ca="1" si="216"/>
        <v>0.1047527574811207</v>
      </c>
      <c r="P391" s="18">
        <f t="shared" ca="1" si="216"/>
        <v>0.1044798983530236</v>
      </c>
      <c r="Q391" s="18">
        <f t="shared" ca="1" si="216"/>
        <v>0</v>
      </c>
      <c r="R391" s="18">
        <f t="shared" ca="1" si="216"/>
        <v>0</v>
      </c>
      <c r="S391" s="18">
        <f t="shared" ca="1" si="216"/>
        <v>0</v>
      </c>
      <c r="T391" s="18">
        <f t="shared" ca="1" si="216"/>
        <v>0</v>
      </c>
      <c r="U391" s="18">
        <f t="shared" ca="1" si="217"/>
        <v>0</v>
      </c>
      <c r="V391" s="18">
        <f t="shared" ca="1" si="217"/>
        <v>0</v>
      </c>
      <c r="W391" s="18">
        <f t="shared" ca="1" si="217"/>
        <v>0</v>
      </c>
      <c r="X391" s="18">
        <f t="shared" ca="1" si="217"/>
        <v>0</v>
      </c>
      <c r="Y391" s="18">
        <f t="shared" ca="1" si="217"/>
        <v>0</v>
      </c>
      <c r="Z391" s="18">
        <f t="shared" ca="1" si="217"/>
        <v>0</v>
      </c>
      <c r="AA391" s="18">
        <f t="shared" ca="1" si="217"/>
        <v>0</v>
      </c>
      <c r="AB391" s="18">
        <f t="shared" ca="1" si="217"/>
        <v>0</v>
      </c>
      <c r="AC391" s="18">
        <f t="shared" ca="1" si="217"/>
        <v>0</v>
      </c>
      <c r="AD391" s="18">
        <f t="shared" ca="1" si="217"/>
        <v>0</v>
      </c>
      <c r="AE391" s="18">
        <f t="shared" ca="1" si="218"/>
        <v>0</v>
      </c>
      <c r="AF391" s="18">
        <f t="shared" ca="1" si="218"/>
        <v>0</v>
      </c>
      <c r="AG391" s="18">
        <f t="shared" ca="1" si="218"/>
        <v>0</v>
      </c>
      <c r="AH391" s="18">
        <f t="shared" ca="1" si="218"/>
        <v>0</v>
      </c>
      <c r="AI391" s="18">
        <f t="shared" ca="1" si="218"/>
        <v>0</v>
      </c>
      <c r="AJ391" s="18">
        <f t="shared" ca="1" si="218"/>
        <v>0</v>
      </c>
      <c r="AK391" s="18">
        <f t="shared" ca="1" si="218"/>
        <v>0</v>
      </c>
      <c r="AL391" s="18">
        <f t="shared" ca="1" si="218"/>
        <v>0</v>
      </c>
      <c r="AM391" s="18">
        <f t="shared" ca="1" si="218"/>
        <v>0</v>
      </c>
      <c r="AN391" s="18">
        <f t="shared" ca="1" si="218"/>
        <v>0</v>
      </c>
      <c r="AO391" s="18">
        <f t="shared" ca="1" si="219"/>
        <v>0</v>
      </c>
      <c r="AP391" s="18">
        <f t="shared" ca="1" si="219"/>
        <v>0</v>
      </c>
      <c r="AQ391" s="18">
        <f t="shared" ca="1" si="219"/>
        <v>0</v>
      </c>
      <c r="AR391" s="18">
        <f t="shared" ca="1" si="219"/>
        <v>0</v>
      </c>
      <c r="AS391" s="18">
        <f t="shared" ca="1" si="219"/>
        <v>0</v>
      </c>
      <c r="AT391" s="18">
        <f t="shared" ca="1" si="219"/>
        <v>0</v>
      </c>
      <c r="AU391" s="18">
        <f t="shared" ca="1" si="219"/>
        <v>0</v>
      </c>
      <c r="AV391" s="18">
        <f t="shared" ca="1" si="219"/>
        <v>0</v>
      </c>
      <c r="AW391" s="18">
        <f t="shared" ca="1" si="219"/>
        <v>0</v>
      </c>
      <c r="AX391" s="18">
        <f t="shared" ca="1" si="219"/>
        <v>0</v>
      </c>
      <c r="AY391" s="18">
        <f t="shared" ca="1" si="220"/>
        <v>0</v>
      </c>
      <c r="AZ391" s="18">
        <f t="shared" ca="1" si="220"/>
        <v>0</v>
      </c>
      <c r="BA391" s="18">
        <f t="shared" ca="1" si="220"/>
        <v>0</v>
      </c>
      <c r="BB391" s="18">
        <f t="shared" ca="1" si="220"/>
        <v>0</v>
      </c>
      <c r="BC391" s="18">
        <f t="shared" ca="1" si="220"/>
        <v>0</v>
      </c>
      <c r="BD391" s="18">
        <f t="shared" ca="1" si="220"/>
        <v>0</v>
      </c>
      <c r="BE391" s="18">
        <f t="shared" ca="1" si="220"/>
        <v>0</v>
      </c>
      <c r="BF391" s="18">
        <f t="shared" ca="1" si="220"/>
        <v>0</v>
      </c>
      <c r="BG391" s="18">
        <f t="shared" ca="1" si="220"/>
        <v>0</v>
      </c>
      <c r="BH391" s="18">
        <f t="shared" ca="1" si="220"/>
        <v>0</v>
      </c>
      <c r="BI391" s="18">
        <f t="shared" ca="1" si="220"/>
        <v>0</v>
      </c>
    </row>
    <row r="392" spans="8:61" x14ac:dyDescent="0.35">
      <c r="H392" s="2" t="str">
        <f t="shared" si="194"/>
        <v>ON_Hydro</v>
      </c>
      <c r="I392">
        <f t="shared" si="193"/>
        <v>8</v>
      </c>
      <c r="J392">
        <f t="shared" si="200"/>
        <v>6</v>
      </c>
      <c r="K392" s="18">
        <f t="shared" ca="1" si="216"/>
        <v>9.2036209011394671E-2</v>
      </c>
      <c r="L392" s="18">
        <f t="shared" ca="1" si="216"/>
        <v>9.4384657996119059E-2</v>
      </c>
      <c r="M392" s="18">
        <f t="shared" ca="1" si="216"/>
        <v>9.6822957240796065E-2</v>
      </c>
      <c r="N392" s="18">
        <f t="shared" ca="1" si="216"/>
        <v>9.9358403675627843E-2</v>
      </c>
      <c r="O392" s="18">
        <f t="shared" ca="1" si="216"/>
        <v>0.10199883877784666</v>
      </c>
      <c r="P392" s="18">
        <f t="shared" ca="1" si="216"/>
        <v>0.1047527574811207</v>
      </c>
      <c r="Q392" s="18">
        <f t="shared" ca="1" si="216"/>
        <v>0.1044798983530236</v>
      </c>
      <c r="R392" s="18">
        <f t="shared" ca="1" si="216"/>
        <v>0</v>
      </c>
      <c r="S392" s="18">
        <f t="shared" ca="1" si="216"/>
        <v>0</v>
      </c>
      <c r="T392" s="18">
        <f t="shared" ca="1" si="216"/>
        <v>0</v>
      </c>
      <c r="U392" s="18">
        <f t="shared" ca="1" si="217"/>
        <v>0</v>
      </c>
      <c r="V392" s="18">
        <f t="shared" ca="1" si="217"/>
        <v>0</v>
      </c>
      <c r="W392" s="18">
        <f t="shared" ca="1" si="217"/>
        <v>0</v>
      </c>
      <c r="X392" s="18">
        <f t="shared" ca="1" si="217"/>
        <v>0</v>
      </c>
      <c r="Y392" s="18">
        <f t="shared" ca="1" si="217"/>
        <v>0</v>
      </c>
      <c r="Z392" s="18">
        <f t="shared" ca="1" si="217"/>
        <v>0</v>
      </c>
      <c r="AA392" s="18">
        <f t="shared" ca="1" si="217"/>
        <v>0</v>
      </c>
      <c r="AB392" s="18">
        <f t="shared" ca="1" si="217"/>
        <v>0</v>
      </c>
      <c r="AC392" s="18">
        <f t="shared" ca="1" si="217"/>
        <v>0</v>
      </c>
      <c r="AD392" s="18">
        <f t="shared" ca="1" si="217"/>
        <v>0</v>
      </c>
      <c r="AE392" s="18">
        <f t="shared" ca="1" si="218"/>
        <v>0</v>
      </c>
      <c r="AF392" s="18">
        <f t="shared" ca="1" si="218"/>
        <v>0</v>
      </c>
      <c r="AG392" s="18">
        <f t="shared" ca="1" si="218"/>
        <v>0</v>
      </c>
      <c r="AH392" s="18">
        <f t="shared" ca="1" si="218"/>
        <v>0</v>
      </c>
      <c r="AI392" s="18">
        <f t="shared" ca="1" si="218"/>
        <v>0</v>
      </c>
      <c r="AJ392" s="18">
        <f t="shared" ca="1" si="218"/>
        <v>0</v>
      </c>
      <c r="AK392" s="18">
        <f t="shared" ca="1" si="218"/>
        <v>0</v>
      </c>
      <c r="AL392" s="18">
        <f t="shared" ca="1" si="218"/>
        <v>0</v>
      </c>
      <c r="AM392" s="18">
        <f t="shared" ca="1" si="218"/>
        <v>0</v>
      </c>
      <c r="AN392" s="18">
        <f t="shared" ca="1" si="218"/>
        <v>0</v>
      </c>
      <c r="AO392" s="18">
        <f t="shared" ca="1" si="219"/>
        <v>0</v>
      </c>
      <c r="AP392" s="18">
        <f t="shared" ca="1" si="219"/>
        <v>0</v>
      </c>
      <c r="AQ392" s="18">
        <f t="shared" ca="1" si="219"/>
        <v>0</v>
      </c>
      <c r="AR392" s="18">
        <f t="shared" ca="1" si="219"/>
        <v>0</v>
      </c>
      <c r="AS392" s="18">
        <f t="shared" ca="1" si="219"/>
        <v>0</v>
      </c>
      <c r="AT392" s="18">
        <f t="shared" ca="1" si="219"/>
        <v>0</v>
      </c>
      <c r="AU392" s="18">
        <f t="shared" ca="1" si="219"/>
        <v>0</v>
      </c>
      <c r="AV392" s="18">
        <f t="shared" ca="1" si="219"/>
        <v>0</v>
      </c>
      <c r="AW392" s="18">
        <f t="shared" ca="1" si="219"/>
        <v>0</v>
      </c>
      <c r="AX392" s="18">
        <f t="shared" ca="1" si="219"/>
        <v>0</v>
      </c>
      <c r="AY392" s="18">
        <f t="shared" ca="1" si="220"/>
        <v>0</v>
      </c>
      <c r="AZ392" s="18">
        <f t="shared" ca="1" si="220"/>
        <v>0</v>
      </c>
      <c r="BA392" s="18">
        <f t="shared" ca="1" si="220"/>
        <v>0</v>
      </c>
      <c r="BB392" s="18">
        <f t="shared" ca="1" si="220"/>
        <v>0</v>
      </c>
      <c r="BC392" s="18">
        <f t="shared" ca="1" si="220"/>
        <v>0</v>
      </c>
      <c r="BD392" s="18">
        <f t="shared" ca="1" si="220"/>
        <v>0</v>
      </c>
      <c r="BE392" s="18">
        <f t="shared" ca="1" si="220"/>
        <v>0</v>
      </c>
      <c r="BF392" s="18">
        <f t="shared" ca="1" si="220"/>
        <v>0</v>
      </c>
      <c r="BG392" s="18">
        <f t="shared" ca="1" si="220"/>
        <v>0</v>
      </c>
      <c r="BH392" s="18">
        <f t="shared" ca="1" si="220"/>
        <v>0</v>
      </c>
      <c r="BI392" s="18">
        <f t="shared" ca="1" si="220"/>
        <v>0</v>
      </c>
    </row>
    <row r="393" spans="8:61" x14ac:dyDescent="0.35">
      <c r="H393" s="2" t="str">
        <f t="shared" si="194"/>
        <v>ON_Hydro</v>
      </c>
      <c r="I393">
        <f t="shared" si="193"/>
        <v>8</v>
      </c>
      <c r="J393">
        <f t="shared" si="200"/>
        <v>7</v>
      </c>
      <c r="K393" s="18">
        <f t="shared" ca="1" si="216"/>
        <v>8.9770857903450643E-2</v>
      </c>
      <c r="L393" s="18">
        <f t="shared" ca="1" si="216"/>
        <v>9.2036209011394671E-2</v>
      </c>
      <c r="M393" s="18">
        <f t="shared" ca="1" si="216"/>
        <v>9.4384657996119059E-2</v>
      </c>
      <c r="N393" s="18">
        <f t="shared" ca="1" si="216"/>
        <v>9.6822957240796065E-2</v>
      </c>
      <c r="O393" s="18">
        <f t="shared" ca="1" si="216"/>
        <v>9.9358403675627843E-2</v>
      </c>
      <c r="P393" s="18">
        <f t="shared" ca="1" si="216"/>
        <v>0.10199883877784666</v>
      </c>
      <c r="Q393" s="18">
        <f t="shared" ca="1" si="216"/>
        <v>0.1047527574811207</v>
      </c>
      <c r="R393" s="18">
        <f t="shared" ca="1" si="216"/>
        <v>0.1044798983530236</v>
      </c>
      <c r="S393" s="18">
        <f t="shared" ca="1" si="216"/>
        <v>0</v>
      </c>
      <c r="T393" s="18">
        <f t="shared" ca="1" si="216"/>
        <v>0</v>
      </c>
      <c r="U393" s="18">
        <f t="shared" ca="1" si="217"/>
        <v>0</v>
      </c>
      <c r="V393" s="18">
        <f t="shared" ca="1" si="217"/>
        <v>0</v>
      </c>
      <c r="W393" s="18">
        <f t="shared" ca="1" si="217"/>
        <v>0</v>
      </c>
      <c r="X393" s="18">
        <f t="shared" ca="1" si="217"/>
        <v>0</v>
      </c>
      <c r="Y393" s="18">
        <f t="shared" ca="1" si="217"/>
        <v>0</v>
      </c>
      <c r="Z393" s="18">
        <f t="shared" ca="1" si="217"/>
        <v>0</v>
      </c>
      <c r="AA393" s="18">
        <f t="shared" ca="1" si="217"/>
        <v>0</v>
      </c>
      <c r="AB393" s="18">
        <f t="shared" ca="1" si="217"/>
        <v>0</v>
      </c>
      <c r="AC393" s="18">
        <f t="shared" ca="1" si="217"/>
        <v>0</v>
      </c>
      <c r="AD393" s="18">
        <f t="shared" ca="1" si="217"/>
        <v>0</v>
      </c>
      <c r="AE393" s="18">
        <f t="shared" ca="1" si="218"/>
        <v>0</v>
      </c>
      <c r="AF393" s="18">
        <f t="shared" ca="1" si="218"/>
        <v>0</v>
      </c>
      <c r="AG393" s="18">
        <f t="shared" ca="1" si="218"/>
        <v>0</v>
      </c>
      <c r="AH393" s="18">
        <f t="shared" ca="1" si="218"/>
        <v>0</v>
      </c>
      <c r="AI393" s="18">
        <f t="shared" ca="1" si="218"/>
        <v>0</v>
      </c>
      <c r="AJ393" s="18">
        <f t="shared" ca="1" si="218"/>
        <v>0</v>
      </c>
      <c r="AK393" s="18">
        <f t="shared" ca="1" si="218"/>
        <v>0</v>
      </c>
      <c r="AL393" s="18">
        <f t="shared" ca="1" si="218"/>
        <v>0</v>
      </c>
      <c r="AM393" s="18">
        <f t="shared" ca="1" si="218"/>
        <v>0</v>
      </c>
      <c r="AN393" s="18">
        <f t="shared" ca="1" si="218"/>
        <v>0</v>
      </c>
      <c r="AO393" s="18">
        <f t="shared" ca="1" si="219"/>
        <v>0</v>
      </c>
      <c r="AP393" s="18">
        <f t="shared" ca="1" si="219"/>
        <v>0</v>
      </c>
      <c r="AQ393" s="18">
        <f t="shared" ca="1" si="219"/>
        <v>0</v>
      </c>
      <c r="AR393" s="18">
        <f t="shared" ca="1" si="219"/>
        <v>0</v>
      </c>
      <c r="AS393" s="18">
        <f t="shared" ca="1" si="219"/>
        <v>0</v>
      </c>
      <c r="AT393" s="18">
        <f t="shared" ca="1" si="219"/>
        <v>0</v>
      </c>
      <c r="AU393" s="18">
        <f t="shared" ca="1" si="219"/>
        <v>0</v>
      </c>
      <c r="AV393" s="18">
        <f t="shared" ca="1" si="219"/>
        <v>0</v>
      </c>
      <c r="AW393" s="18">
        <f t="shared" ca="1" si="219"/>
        <v>0</v>
      </c>
      <c r="AX393" s="18">
        <f t="shared" ca="1" si="219"/>
        <v>0</v>
      </c>
      <c r="AY393" s="18">
        <f t="shared" ca="1" si="220"/>
        <v>0</v>
      </c>
      <c r="AZ393" s="18">
        <f t="shared" ca="1" si="220"/>
        <v>0</v>
      </c>
      <c r="BA393" s="18">
        <f t="shared" ca="1" si="220"/>
        <v>0</v>
      </c>
      <c r="BB393" s="18">
        <f t="shared" ca="1" si="220"/>
        <v>0</v>
      </c>
      <c r="BC393" s="18">
        <f t="shared" ca="1" si="220"/>
        <v>0</v>
      </c>
      <c r="BD393" s="18">
        <f t="shared" ca="1" si="220"/>
        <v>0</v>
      </c>
      <c r="BE393" s="18">
        <f t="shared" ca="1" si="220"/>
        <v>0</v>
      </c>
      <c r="BF393" s="18">
        <f t="shared" ca="1" si="220"/>
        <v>0</v>
      </c>
      <c r="BG393" s="18">
        <f t="shared" ca="1" si="220"/>
        <v>0</v>
      </c>
      <c r="BH393" s="18">
        <f t="shared" ca="1" si="220"/>
        <v>0</v>
      </c>
      <c r="BI393" s="18">
        <f t="shared" ca="1" si="220"/>
        <v>0</v>
      </c>
    </row>
    <row r="394" spans="8:61" x14ac:dyDescent="0.35">
      <c r="H394" s="2" t="str">
        <f t="shared" si="194"/>
        <v>ON_Hydro</v>
      </c>
      <c r="I394">
        <f t="shared" si="193"/>
        <v>8</v>
      </c>
      <c r="J394">
        <f t="shared" si="200"/>
        <v>8</v>
      </c>
      <c r="K394" s="18">
        <f t="shared" ca="1" si="216"/>
        <v>8.7551902202463977E-2</v>
      </c>
      <c r="L394" s="18">
        <f t="shared" ca="1" si="216"/>
        <v>8.9770857903450643E-2</v>
      </c>
      <c r="M394" s="18">
        <f t="shared" ca="1" si="216"/>
        <v>9.2036209011394671E-2</v>
      </c>
      <c r="N394" s="18">
        <f t="shared" ca="1" si="216"/>
        <v>9.4384657996119059E-2</v>
      </c>
      <c r="O394" s="18">
        <f t="shared" ca="1" si="216"/>
        <v>9.6822957240796065E-2</v>
      </c>
      <c r="P394" s="18">
        <f t="shared" ca="1" si="216"/>
        <v>9.9358403675627843E-2</v>
      </c>
      <c r="Q394" s="18">
        <f t="shared" ca="1" si="216"/>
        <v>0.10199883877784666</v>
      </c>
      <c r="R394" s="18">
        <f t="shared" ca="1" si="216"/>
        <v>0.1047527574811207</v>
      </c>
      <c r="S394" s="18">
        <f t="shared" ca="1" si="216"/>
        <v>0.1044798983530236</v>
      </c>
      <c r="T394" s="18">
        <f t="shared" ca="1" si="216"/>
        <v>0</v>
      </c>
      <c r="U394" s="18">
        <f t="shared" ca="1" si="217"/>
        <v>0</v>
      </c>
      <c r="V394" s="18">
        <f t="shared" ca="1" si="217"/>
        <v>0</v>
      </c>
      <c r="W394" s="18">
        <f t="shared" ca="1" si="217"/>
        <v>0</v>
      </c>
      <c r="X394" s="18">
        <f t="shared" ca="1" si="217"/>
        <v>0</v>
      </c>
      <c r="Y394" s="18">
        <f t="shared" ca="1" si="217"/>
        <v>0</v>
      </c>
      <c r="Z394" s="18">
        <f t="shared" ca="1" si="217"/>
        <v>0</v>
      </c>
      <c r="AA394" s="18">
        <f t="shared" ca="1" si="217"/>
        <v>0</v>
      </c>
      <c r="AB394" s="18">
        <f t="shared" ca="1" si="217"/>
        <v>0</v>
      </c>
      <c r="AC394" s="18">
        <f t="shared" ca="1" si="217"/>
        <v>0</v>
      </c>
      <c r="AD394" s="18">
        <f t="shared" ca="1" si="217"/>
        <v>0</v>
      </c>
      <c r="AE394" s="18">
        <f t="shared" ca="1" si="218"/>
        <v>0</v>
      </c>
      <c r="AF394" s="18">
        <f t="shared" ca="1" si="218"/>
        <v>0</v>
      </c>
      <c r="AG394" s="18">
        <f t="shared" ca="1" si="218"/>
        <v>0</v>
      </c>
      <c r="AH394" s="18">
        <f t="shared" ca="1" si="218"/>
        <v>0</v>
      </c>
      <c r="AI394" s="18">
        <f t="shared" ca="1" si="218"/>
        <v>0</v>
      </c>
      <c r="AJ394" s="18">
        <f t="shared" ca="1" si="218"/>
        <v>0</v>
      </c>
      <c r="AK394" s="18">
        <f t="shared" ca="1" si="218"/>
        <v>0</v>
      </c>
      <c r="AL394" s="18">
        <f t="shared" ca="1" si="218"/>
        <v>0</v>
      </c>
      <c r="AM394" s="18">
        <f t="shared" ca="1" si="218"/>
        <v>0</v>
      </c>
      <c r="AN394" s="18">
        <f t="shared" ca="1" si="218"/>
        <v>0</v>
      </c>
      <c r="AO394" s="18">
        <f t="shared" ca="1" si="219"/>
        <v>0</v>
      </c>
      <c r="AP394" s="18">
        <f t="shared" ca="1" si="219"/>
        <v>0</v>
      </c>
      <c r="AQ394" s="18">
        <f t="shared" ca="1" si="219"/>
        <v>0</v>
      </c>
      <c r="AR394" s="18">
        <f t="shared" ca="1" si="219"/>
        <v>0</v>
      </c>
      <c r="AS394" s="18">
        <f t="shared" ca="1" si="219"/>
        <v>0</v>
      </c>
      <c r="AT394" s="18">
        <f t="shared" ca="1" si="219"/>
        <v>0</v>
      </c>
      <c r="AU394" s="18">
        <f t="shared" ca="1" si="219"/>
        <v>0</v>
      </c>
      <c r="AV394" s="18">
        <f t="shared" ca="1" si="219"/>
        <v>0</v>
      </c>
      <c r="AW394" s="18">
        <f t="shared" ca="1" si="219"/>
        <v>0</v>
      </c>
      <c r="AX394" s="18">
        <f t="shared" ca="1" si="219"/>
        <v>0</v>
      </c>
      <c r="AY394" s="18">
        <f t="shared" ca="1" si="220"/>
        <v>0</v>
      </c>
      <c r="AZ394" s="18">
        <f t="shared" ca="1" si="220"/>
        <v>0</v>
      </c>
      <c r="BA394" s="18">
        <f t="shared" ca="1" si="220"/>
        <v>0</v>
      </c>
      <c r="BB394" s="18">
        <f t="shared" ca="1" si="220"/>
        <v>0</v>
      </c>
      <c r="BC394" s="18">
        <f t="shared" ca="1" si="220"/>
        <v>0</v>
      </c>
      <c r="BD394" s="18">
        <f t="shared" ca="1" si="220"/>
        <v>0</v>
      </c>
      <c r="BE394" s="18">
        <f t="shared" ca="1" si="220"/>
        <v>0</v>
      </c>
      <c r="BF394" s="18">
        <f t="shared" ca="1" si="220"/>
        <v>0</v>
      </c>
      <c r="BG394" s="18">
        <f t="shared" ca="1" si="220"/>
        <v>0</v>
      </c>
      <c r="BH394" s="18">
        <f t="shared" ca="1" si="220"/>
        <v>0</v>
      </c>
      <c r="BI394" s="18">
        <f t="shared" ca="1" si="220"/>
        <v>0</v>
      </c>
    </row>
    <row r="395" spans="8:61" x14ac:dyDescent="0.35">
      <c r="H395" s="2" t="str">
        <f t="shared" si="194"/>
        <v>ON_Hydro</v>
      </c>
      <c r="I395">
        <f t="shared" si="193"/>
        <v>8</v>
      </c>
      <c r="J395">
        <f t="shared" si="200"/>
        <v>9</v>
      </c>
      <c r="K395" s="18">
        <f t="shared" ca="1" si="216"/>
        <v>8.5339589975243477E-2</v>
      </c>
      <c r="L395" s="18">
        <f t="shared" ca="1" si="216"/>
        <v>8.7551902202463977E-2</v>
      </c>
      <c r="M395" s="18">
        <f t="shared" ca="1" si="216"/>
        <v>8.9770857903450643E-2</v>
      </c>
      <c r="N395" s="18">
        <f t="shared" ca="1" si="216"/>
        <v>9.2036209011394671E-2</v>
      </c>
      <c r="O395" s="18">
        <f t="shared" ca="1" si="216"/>
        <v>9.4384657996119059E-2</v>
      </c>
      <c r="P395" s="18">
        <f t="shared" ca="1" si="216"/>
        <v>9.6822957240796065E-2</v>
      </c>
      <c r="Q395" s="18">
        <f t="shared" ca="1" si="216"/>
        <v>9.9358403675627843E-2</v>
      </c>
      <c r="R395" s="18">
        <f t="shared" ca="1" si="216"/>
        <v>0.10199883877784666</v>
      </c>
      <c r="S395" s="18">
        <f t="shared" ca="1" si="216"/>
        <v>0.1047527574811207</v>
      </c>
      <c r="T395" s="18">
        <f t="shared" ca="1" si="216"/>
        <v>0.1044798983530236</v>
      </c>
      <c r="U395" s="18">
        <f t="shared" ca="1" si="217"/>
        <v>0</v>
      </c>
      <c r="V395" s="18">
        <f t="shared" ca="1" si="217"/>
        <v>0</v>
      </c>
      <c r="W395" s="18">
        <f t="shared" ca="1" si="217"/>
        <v>0</v>
      </c>
      <c r="X395" s="18">
        <f t="shared" ca="1" si="217"/>
        <v>0</v>
      </c>
      <c r="Y395" s="18">
        <f t="shared" ca="1" si="217"/>
        <v>0</v>
      </c>
      <c r="Z395" s="18">
        <f t="shared" ca="1" si="217"/>
        <v>0</v>
      </c>
      <c r="AA395" s="18">
        <f t="shared" ca="1" si="217"/>
        <v>0</v>
      </c>
      <c r="AB395" s="18">
        <f t="shared" ca="1" si="217"/>
        <v>0</v>
      </c>
      <c r="AC395" s="18">
        <f t="shared" ca="1" si="217"/>
        <v>0</v>
      </c>
      <c r="AD395" s="18">
        <f t="shared" ca="1" si="217"/>
        <v>0</v>
      </c>
      <c r="AE395" s="18">
        <f t="shared" ca="1" si="218"/>
        <v>0</v>
      </c>
      <c r="AF395" s="18">
        <f t="shared" ca="1" si="218"/>
        <v>0</v>
      </c>
      <c r="AG395" s="18">
        <f t="shared" ca="1" si="218"/>
        <v>0</v>
      </c>
      <c r="AH395" s="18">
        <f t="shared" ca="1" si="218"/>
        <v>0</v>
      </c>
      <c r="AI395" s="18">
        <f t="shared" ca="1" si="218"/>
        <v>0</v>
      </c>
      <c r="AJ395" s="18">
        <f t="shared" ca="1" si="218"/>
        <v>0</v>
      </c>
      <c r="AK395" s="18">
        <f t="shared" ca="1" si="218"/>
        <v>0</v>
      </c>
      <c r="AL395" s="18">
        <f t="shared" ca="1" si="218"/>
        <v>0</v>
      </c>
      <c r="AM395" s="18">
        <f t="shared" ca="1" si="218"/>
        <v>0</v>
      </c>
      <c r="AN395" s="18">
        <f t="shared" ca="1" si="218"/>
        <v>0</v>
      </c>
      <c r="AO395" s="18">
        <f t="shared" ca="1" si="219"/>
        <v>0</v>
      </c>
      <c r="AP395" s="18">
        <f t="shared" ca="1" si="219"/>
        <v>0</v>
      </c>
      <c r="AQ395" s="18">
        <f t="shared" ca="1" si="219"/>
        <v>0</v>
      </c>
      <c r="AR395" s="18">
        <f t="shared" ca="1" si="219"/>
        <v>0</v>
      </c>
      <c r="AS395" s="18">
        <f t="shared" ca="1" si="219"/>
        <v>0</v>
      </c>
      <c r="AT395" s="18">
        <f t="shared" ca="1" si="219"/>
        <v>0</v>
      </c>
      <c r="AU395" s="18">
        <f t="shared" ca="1" si="219"/>
        <v>0</v>
      </c>
      <c r="AV395" s="18">
        <f t="shared" ca="1" si="219"/>
        <v>0</v>
      </c>
      <c r="AW395" s="18">
        <f t="shared" ca="1" si="219"/>
        <v>0</v>
      </c>
      <c r="AX395" s="18">
        <f t="shared" ca="1" si="219"/>
        <v>0</v>
      </c>
      <c r="AY395" s="18">
        <f t="shared" ca="1" si="220"/>
        <v>0</v>
      </c>
      <c r="AZ395" s="18">
        <f t="shared" ca="1" si="220"/>
        <v>0</v>
      </c>
      <c r="BA395" s="18">
        <f t="shared" ca="1" si="220"/>
        <v>0</v>
      </c>
      <c r="BB395" s="18">
        <f t="shared" ca="1" si="220"/>
        <v>0</v>
      </c>
      <c r="BC395" s="18">
        <f t="shared" ca="1" si="220"/>
        <v>0</v>
      </c>
      <c r="BD395" s="18">
        <f t="shared" ca="1" si="220"/>
        <v>0</v>
      </c>
      <c r="BE395" s="18">
        <f t="shared" ca="1" si="220"/>
        <v>0</v>
      </c>
      <c r="BF395" s="18">
        <f t="shared" ca="1" si="220"/>
        <v>0</v>
      </c>
      <c r="BG395" s="18">
        <f t="shared" ca="1" si="220"/>
        <v>0</v>
      </c>
      <c r="BH395" s="18">
        <f t="shared" ca="1" si="220"/>
        <v>0</v>
      </c>
      <c r="BI395" s="18">
        <f t="shared" ca="1" si="220"/>
        <v>0</v>
      </c>
    </row>
    <row r="396" spans="8:61" x14ac:dyDescent="0.35">
      <c r="H396" s="2" t="str">
        <f t="shared" si="194"/>
        <v>ON_Hydro</v>
      </c>
      <c r="I396">
        <f t="shared" si="193"/>
        <v>8</v>
      </c>
      <c r="J396">
        <f t="shared" si="200"/>
        <v>10</v>
      </c>
      <c r="K396" s="18">
        <f t="shared" ca="1" si="216"/>
        <v>8.3128366842083024E-2</v>
      </c>
      <c r="L396" s="18">
        <f t="shared" ca="1" si="216"/>
        <v>8.5339589975243477E-2</v>
      </c>
      <c r="M396" s="18">
        <f t="shared" ca="1" si="216"/>
        <v>8.7551902202463977E-2</v>
      </c>
      <c r="N396" s="18">
        <f t="shared" ca="1" si="216"/>
        <v>8.9770857903450643E-2</v>
      </c>
      <c r="O396" s="18">
        <f t="shared" ca="1" si="216"/>
        <v>9.2036209011394671E-2</v>
      </c>
      <c r="P396" s="18">
        <f t="shared" ca="1" si="216"/>
        <v>9.4384657996119059E-2</v>
      </c>
      <c r="Q396" s="18">
        <f t="shared" ca="1" si="216"/>
        <v>9.6822957240796065E-2</v>
      </c>
      <c r="R396" s="18">
        <f t="shared" ca="1" si="216"/>
        <v>9.9358403675627843E-2</v>
      </c>
      <c r="S396" s="18">
        <f t="shared" ca="1" si="216"/>
        <v>0.10199883877784666</v>
      </c>
      <c r="T396" s="18">
        <f t="shared" ca="1" si="216"/>
        <v>0.1047527574811207</v>
      </c>
      <c r="U396" s="18">
        <f t="shared" ca="1" si="217"/>
        <v>0.1044798983530236</v>
      </c>
      <c r="V396" s="18">
        <f t="shared" ca="1" si="217"/>
        <v>0</v>
      </c>
      <c r="W396" s="18">
        <f t="shared" ca="1" si="217"/>
        <v>0</v>
      </c>
      <c r="X396" s="18">
        <f t="shared" ca="1" si="217"/>
        <v>0</v>
      </c>
      <c r="Y396" s="18">
        <f t="shared" ca="1" si="217"/>
        <v>0</v>
      </c>
      <c r="Z396" s="18">
        <f t="shared" ca="1" si="217"/>
        <v>0</v>
      </c>
      <c r="AA396" s="18">
        <f t="shared" ca="1" si="217"/>
        <v>0</v>
      </c>
      <c r="AB396" s="18">
        <f t="shared" ca="1" si="217"/>
        <v>0</v>
      </c>
      <c r="AC396" s="18">
        <f t="shared" ca="1" si="217"/>
        <v>0</v>
      </c>
      <c r="AD396" s="18">
        <f t="shared" ca="1" si="217"/>
        <v>0</v>
      </c>
      <c r="AE396" s="18">
        <f t="shared" ca="1" si="218"/>
        <v>0</v>
      </c>
      <c r="AF396" s="18">
        <f t="shared" ca="1" si="218"/>
        <v>0</v>
      </c>
      <c r="AG396" s="18">
        <f t="shared" ca="1" si="218"/>
        <v>0</v>
      </c>
      <c r="AH396" s="18">
        <f t="shared" ca="1" si="218"/>
        <v>0</v>
      </c>
      <c r="AI396" s="18">
        <f t="shared" ca="1" si="218"/>
        <v>0</v>
      </c>
      <c r="AJ396" s="18">
        <f t="shared" ca="1" si="218"/>
        <v>0</v>
      </c>
      <c r="AK396" s="18">
        <f t="shared" ca="1" si="218"/>
        <v>0</v>
      </c>
      <c r="AL396" s="18">
        <f t="shared" ca="1" si="218"/>
        <v>0</v>
      </c>
      <c r="AM396" s="18">
        <f t="shared" ca="1" si="218"/>
        <v>0</v>
      </c>
      <c r="AN396" s="18">
        <f t="shared" ca="1" si="218"/>
        <v>0</v>
      </c>
      <c r="AO396" s="18">
        <f t="shared" ca="1" si="219"/>
        <v>0</v>
      </c>
      <c r="AP396" s="18">
        <f t="shared" ca="1" si="219"/>
        <v>0</v>
      </c>
      <c r="AQ396" s="18">
        <f t="shared" ca="1" si="219"/>
        <v>0</v>
      </c>
      <c r="AR396" s="18">
        <f t="shared" ca="1" si="219"/>
        <v>0</v>
      </c>
      <c r="AS396" s="18">
        <f t="shared" ca="1" si="219"/>
        <v>0</v>
      </c>
      <c r="AT396" s="18">
        <f t="shared" ca="1" si="219"/>
        <v>0</v>
      </c>
      <c r="AU396" s="18">
        <f t="shared" ca="1" si="219"/>
        <v>0</v>
      </c>
      <c r="AV396" s="18">
        <f t="shared" ca="1" si="219"/>
        <v>0</v>
      </c>
      <c r="AW396" s="18">
        <f t="shared" ca="1" si="219"/>
        <v>0</v>
      </c>
      <c r="AX396" s="18">
        <f t="shared" ca="1" si="219"/>
        <v>0</v>
      </c>
      <c r="AY396" s="18">
        <f t="shared" ca="1" si="220"/>
        <v>0</v>
      </c>
      <c r="AZ396" s="18">
        <f t="shared" ca="1" si="220"/>
        <v>0</v>
      </c>
      <c r="BA396" s="18">
        <f t="shared" ca="1" si="220"/>
        <v>0</v>
      </c>
      <c r="BB396" s="18">
        <f t="shared" ca="1" si="220"/>
        <v>0</v>
      </c>
      <c r="BC396" s="18">
        <f t="shared" ca="1" si="220"/>
        <v>0</v>
      </c>
      <c r="BD396" s="18">
        <f t="shared" ca="1" si="220"/>
        <v>0</v>
      </c>
      <c r="BE396" s="18">
        <f t="shared" ca="1" si="220"/>
        <v>0</v>
      </c>
      <c r="BF396" s="18">
        <f t="shared" ca="1" si="220"/>
        <v>0</v>
      </c>
      <c r="BG396" s="18">
        <f t="shared" ca="1" si="220"/>
        <v>0</v>
      </c>
      <c r="BH396" s="18">
        <f t="shared" ca="1" si="220"/>
        <v>0</v>
      </c>
      <c r="BI396" s="18">
        <f t="shared" ca="1" si="220"/>
        <v>0</v>
      </c>
    </row>
    <row r="397" spans="8:61" x14ac:dyDescent="0.35">
      <c r="H397" s="2" t="str">
        <f t="shared" si="194"/>
        <v>ON_Hydro</v>
      </c>
      <c r="I397">
        <f t="shared" si="193"/>
        <v>8</v>
      </c>
      <c r="J397">
        <f t="shared" si="200"/>
        <v>11</v>
      </c>
      <c r="K397" s="18">
        <f t="shared" ca="1" si="216"/>
        <v>8.0917143708922556E-2</v>
      </c>
      <c r="L397" s="18">
        <f t="shared" ca="1" si="216"/>
        <v>8.3128366842083024E-2</v>
      </c>
      <c r="M397" s="18">
        <f t="shared" ca="1" si="216"/>
        <v>8.5339589975243477E-2</v>
      </c>
      <c r="N397" s="18">
        <f t="shared" ca="1" si="216"/>
        <v>8.7551902202463977E-2</v>
      </c>
      <c r="O397" s="18">
        <f t="shared" ca="1" si="216"/>
        <v>8.9770857903450643E-2</v>
      </c>
      <c r="P397" s="18">
        <f t="shared" ca="1" si="216"/>
        <v>9.2036209011394671E-2</v>
      </c>
      <c r="Q397" s="18">
        <f t="shared" ca="1" si="216"/>
        <v>9.4384657996119059E-2</v>
      </c>
      <c r="R397" s="18">
        <f t="shared" ca="1" si="216"/>
        <v>9.6822957240796065E-2</v>
      </c>
      <c r="S397" s="18">
        <f t="shared" ca="1" si="216"/>
        <v>9.9358403675627843E-2</v>
      </c>
      <c r="T397" s="18">
        <f t="shared" ca="1" si="216"/>
        <v>0.10199883877784666</v>
      </c>
      <c r="U397" s="18">
        <f t="shared" ca="1" si="217"/>
        <v>0.1047527574811207</v>
      </c>
      <c r="V397" s="18">
        <f t="shared" ca="1" si="217"/>
        <v>0.1044798983530236</v>
      </c>
      <c r="W397" s="18">
        <f t="shared" ca="1" si="217"/>
        <v>0</v>
      </c>
      <c r="X397" s="18">
        <f t="shared" ca="1" si="217"/>
        <v>0</v>
      </c>
      <c r="Y397" s="18">
        <f t="shared" ca="1" si="217"/>
        <v>0</v>
      </c>
      <c r="Z397" s="18">
        <f t="shared" ca="1" si="217"/>
        <v>0</v>
      </c>
      <c r="AA397" s="18">
        <f t="shared" ca="1" si="217"/>
        <v>0</v>
      </c>
      <c r="AB397" s="18">
        <f t="shared" ca="1" si="217"/>
        <v>0</v>
      </c>
      <c r="AC397" s="18">
        <f t="shared" ca="1" si="217"/>
        <v>0</v>
      </c>
      <c r="AD397" s="18">
        <f t="shared" ca="1" si="217"/>
        <v>0</v>
      </c>
      <c r="AE397" s="18">
        <f t="shared" ca="1" si="218"/>
        <v>0</v>
      </c>
      <c r="AF397" s="18">
        <f t="shared" ca="1" si="218"/>
        <v>0</v>
      </c>
      <c r="AG397" s="18">
        <f t="shared" ca="1" si="218"/>
        <v>0</v>
      </c>
      <c r="AH397" s="18">
        <f t="shared" ca="1" si="218"/>
        <v>0</v>
      </c>
      <c r="AI397" s="18">
        <f t="shared" ca="1" si="218"/>
        <v>0</v>
      </c>
      <c r="AJ397" s="18">
        <f t="shared" ca="1" si="218"/>
        <v>0</v>
      </c>
      <c r="AK397" s="18">
        <f t="shared" ca="1" si="218"/>
        <v>0</v>
      </c>
      <c r="AL397" s="18">
        <f t="shared" ca="1" si="218"/>
        <v>0</v>
      </c>
      <c r="AM397" s="18">
        <f t="shared" ca="1" si="218"/>
        <v>0</v>
      </c>
      <c r="AN397" s="18">
        <f t="shared" ca="1" si="218"/>
        <v>0</v>
      </c>
      <c r="AO397" s="18">
        <f t="shared" ca="1" si="219"/>
        <v>0</v>
      </c>
      <c r="AP397" s="18">
        <f t="shared" ca="1" si="219"/>
        <v>0</v>
      </c>
      <c r="AQ397" s="18">
        <f t="shared" ca="1" si="219"/>
        <v>0</v>
      </c>
      <c r="AR397" s="18">
        <f t="shared" ca="1" si="219"/>
        <v>0</v>
      </c>
      <c r="AS397" s="18">
        <f t="shared" ca="1" si="219"/>
        <v>0</v>
      </c>
      <c r="AT397" s="18">
        <f t="shared" ca="1" si="219"/>
        <v>0</v>
      </c>
      <c r="AU397" s="18">
        <f t="shared" ca="1" si="219"/>
        <v>0</v>
      </c>
      <c r="AV397" s="18">
        <f t="shared" ca="1" si="219"/>
        <v>0</v>
      </c>
      <c r="AW397" s="18">
        <f t="shared" ca="1" si="219"/>
        <v>0</v>
      </c>
      <c r="AX397" s="18">
        <f t="shared" ca="1" si="219"/>
        <v>0</v>
      </c>
      <c r="AY397" s="18">
        <f t="shared" ca="1" si="220"/>
        <v>0</v>
      </c>
      <c r="AZ397" s="18">
        <f t="shared" ca="1" si="220"/>
        <v>0</v>
      </c>
      <c r="BA397" s="18">
        <f t="shared" ca="1" si="220"/>
        <v>0</v>
      </c>
      <c r="BB397" s="18">
        <f t="shared" ca="1" si="220"/>
        <v>0</v>
      </c>
      <c r="BC397" s="18">
        <f t="shared" ca="1" si="220"/>
        <v>0</v>
      </c>
      <c r="BD397" s="18">
        <f t="shared" ca="1" si="220"/>
        <v>0</v>
      </c>
      <c r="BE397" s="18">
        <f t="shared" ca="1" si="220"/>
        <v>0</v>
      </c>
      <c r="BF397" s="18">
        <f t="shared" ca="1" si="220"/>
        <v>0</v>
      </c>
      <c r="BG397" s="18">
        <f t="shared" ca="1" si="220"/>
        <v>0</v>
      </c>
      <c r="BH397" s="18">
        <f t="shared" ca="1" si="220"/>
        <v>0</v>
      </c>
      <c r="BI397" s="18">
        <f t="shared" ca="1" si="220"/>
        <v>0</v>
      </c>
    </row>
    <row r="398" spans="8:61" x14ac:dyDescent="0.35">
      <c r="H398" s="2" t="str">
        <f t="shared" si="194"/>
        <v>ON_Hydro</v>
      </c>
      <c r="I398">
        <f t="shared" si="193"/>
        <v>8</v>
      </c>
      <c r="J398">
        <f t="shared" si="200"/>
        <v>12</v>
      </c>
      <c r="K398" s="18">
        <f t="shared" ca="1" si="216"/>
        <v>7.870483148170207E-2</v>
      </c>
      <c r="L398" s="18">
        <f t="shared" ca="1" si="216"/>
        <v>8.0917143708922556E-2</v>
      </c>
      <c r="M398" s="18">
        <f t="shared" ca="1" si="216"/>
        <v>8.3128366842083024E-2</v>
      </c>
      <c r="N398" s="18">
        <f t="shared" ca="1" si="216"/>
        <v>8.5339589975243477E-2</v>
      </c>
      <c r="O398" s="18">
        <f t="shared" ca="1" si="216"/>
        <v>8.7551902202463977E-2</v>
      </c>
      <c r="P398" s="18">
        <f t="shared" ca="1" si="216"/>
        <v>8.9770857903450643E-2</v>
      </c>
      <c r="Q398" s="18">
        <f t="shared" ca="1" si="216"/>
        <v>9.2036209011394671E-2</v>
      </c>
      <c r="R398" s="18">
        <f t="shared" ca="1" si="216"/>
        <v>9.4384657996119059E-2</v>
      </c>
      <c r="S398" s="18">
        <f t="shared" ca="1" si="216"/>
        <v>9.6822957240796065E-2</v>
      </c>
      <c r="T398" s="18">
        <f t="shared" ca="1" si="216"/>
        <v>9.9358403675627843E-2</v>
      </c>
      <c r="U398" s="18">
        <f t="shared" ca="1" si="217"/>
        <v>0.10199883877784666</v>
      </c>
      <c r="V398" s="18">
        <f t="shared" ca="1" si="217"/>
        <v>0.1047527574811207</v>
      </c>
      <c r="W398" s="18">
        <f t="shared" ca="1" si="217"/>
        <v>0.1044798983530236</v>
      </c>
      <c r="X398" s="18">
        <f t="shared" ca="1" si="217"/>
        <v>0</v>
      </c>
      <c r="Y398" s="18">
        <f t="shared" ca="1" si="217"/>
        <v>0</v>
      </c>
      <c r="Z398" s="18">
        <f t="shared" ca="1" si="217"/>
        <v>0</v>
      </c>
      <c r="AA398" s="18">
        <f t="shared" ca="1" si="217"/>
        <v>0</v>
      </c>
      <c r="AB398" s="18">
        <f t="shared" ca="1" si="217"/>
        <v>0</v>
      </c>
      <c r="AC398" s="18">
        <f t="shared" ca="1" si="217"/>
        <v>0</v>
      </c>
      <c r="AD398" s="18">
        <f t="shared" ca="1" si="217"/>
        <v>0</v>
      </c>
      <c r="AE398" s="18">
        <f t="shared" ca="1" si="218"/>
        <v>0</v>
      </c>
      <c r="AF398" s="18">
        <f t="shared" ca="1" si="218"/>
        <v>0</v>
      </c>
      <c r="AG398" s="18">
        <f t="shared" ca="1" si="218"/>
        <v>0</v>
      </c>
      <c r="AH398" s="18">
        <f t="shared" ca="1" si="218"/>
        <v>0</v>
      </c>
      <c r="AI398" s="18">
        <f t="shared" ca="1" si="218"/>
        <v>0</v>
      </c>
      <c r="AJ398" s="18">
        <f t="shared" ca="1" si="218"/>
        <v>0</v>
      </c>
      <c r="AK398" s="18">
        <f t="shared" ca="1" si="218"/>
        <v>0</v>
      </c>
      <c r="AL398" s="18">
        <f t="shared" ca="1" si="218"/>
        <v>0</v>
      </c>
      <c r="AM398" s="18">
        <f t="shared" ca="1" si="218"/>
        <v>0</v>
      </c>
      <c r="AN398" s="18">
        <f t="shared" ca="1" si="218"/>
        <v>0</v>
      </c>
      <c r="AO398" s="18">
        <f t="shared" ca="1" si="219"/>
        <v>0</v>
      </c>
      <c r="AP398" s="18">
        <f t="shared" ca="1" si="219"/>
        <v>0</v>
      </c>
      <c r="AQ398" s="18">
        <f t="shared" ca="1" si="219"/>
        <v>0</v>
      </c>
      <c r="AR398" s="18">
        <f t="shared" ca="1" si="219"/>
        <v>0</v>
      </c>
      <c r="AS398" s="18">
        <f t="shared" ca="1" si="219"/>
        <v>0</v>
      </c>
      <c r="AT398" s="18">
        <f t="shared" ca="1" si="219"/>
        <v>0</v>
      </c>
      <c r="AU398" s="18">
        <f t="shared" ca="1" si="219"/>
        <v>0</v>
      </c>
      <c r="AV398" s="18">
        <f t="shared" ca="1" si="219"/>
        <v>0</v>
      </c>
      <c r="AW398" s="18">
        <f t="shared" ca="1" si="219"/>
        <v>0</v>
      </c>
      <c r="AX398" s="18">
        <f t="shared" ca="1" si="219"/>
        <v>0</v>
      </c>
      <c r="AY398" s="18">
        <f t="shared" ca="1" si="220"/>
        <v>0</v>
      </c>
      <c r="AZ398" s="18">
        <f t="shared" ca="1" si="220"/>
        <v>0</v>
      </c>
      <c r="BA398" s="18">
        <f t="shared" ca="1" si="220"/>
        <v>0</v>
      </c>
      <c r="BB398" s="18">
        <f t="shared" ca="1" si="220"/>
        <v>0</v>
      </c>
      <c r="BC398" s="18">
        <f t="shared" ca="1" si="220"/>
        <v>0</v>
      </c>
      <c r="BD398" s="18">
        <f t="shared" ca="1" si="220"/>
        <v>0</v>
      </c>
      <c r="BE398" s="18">
        <f t="shared" ca="1" si="220"/>
        <v>0</v>
      </c>
      <c r="BF398" s="18">
        <f t="shared" ca="1" si="220"/>
        <v>0</v>
      </c>
      <c r="BG398" s="18">
        <f t="shared" ca="1" si="220"/>
        <v>0</v>
      </c>
      <c r="BH398" s="18">
        <f t="shared" ca="1" si="220"/>
        <v>0</v>
      </c>
      <c r="BI398" s="18">
        <f t="shared" ca="1" si="220"/>
        <v>0</v>
      </c>
    </row>
    <row r="399" spans="8:61" x14ac:dyDescent="0.35">
      <c r="H399" s="2" t="str">
        <f t="shared" si="194"/>
        <v>ON_Hydro</v>
      </c>
      <c r="I399">
        <f t="shared" si="193"/>
        <v>8</v>
      </c>
      <c r="J399">
        <f t="shared" si="200"/>
        <v>13</v>
      </c>
      <c r="K399" s="18">
        <f t="shared" ref="K399:T408" ca="1" si="221">IF(K$28&gt;$J399,0,OFFSET($K$2,$I399,$J399-K$28))</f>
        <v>7.649251925448157E-2</v>
      </c>
      <c r="L399" s="18">
        <f t="shared" ca="1" si="221"/>
        <v>7.870483148170207E-2</v>
      </c>
      <c r="M399" s="18">
        <f t="shared" ca="1" si="221"/>
        <v>8.0917143708922556E-2</v>
      </c>
      <c r="N399" s="18">
        <f t="shared" ca="1" si="221"/>
        <v>8.3128366842083024E-2</v>
      </c>
      <c r="O399" s="18">
        <f t="shared" ca="1" si="221"/>
        <v>8.5339589975243477E-2</v>
      </c>
      <c r="P399" s="18">
        <f t="shared" ca="1" si="221"/>
        <v>8.7551902202463977E-2</v>
      </c>
      <c r="Q399" s="18">
        <f t="shared" ca="1" si="221"/>
        <v>8.9770857903450643E-2</v>
      </c>
      <c r="R399" s="18">
        <f t="shared" ca="1" si="221"/>
        <v>9.2036209011394671E-2</v>
      </c>
      <c r="S399" s="18">
        <f t="shared" ca="1" si="221"/>
        <v>9.4384657996119059E-2</v>
      </c>
      <c r="T399" s="18">
        <f t="shared" ca="1" si="221"/>
        <v>9.6822957240796065E-2</v>
      </c>
      <c r="U399" s="18">
        <f t="shared" ref="U399:AD408" ca="1" si="222">IF(U$28&gt;$J399,0,OFFSET($K$2,$I399,$J399-U$28))</f>
        <v>9.9358403675627843E-2</v>
      </c>
      <c r="V399" s="18">
        <f t="shared" ca="1" si="222"/>
        <v>0.10199883877784666</v>
      </c>
      <c r="W399" s="18">
        <f t="shared" ca="1" si="222"/>
        <v>0.1047527574811207</v>
      </c>
      <c r="X399" s="18">
        <f t="shared" ca="1" si="222"/>
        <v>0.1044798983530236</v>
      </c>
      <c r="Y399" s="18">
        <f t="shared" ca="1" si="222"/>
        <v>0</v>
      </c>
      <c r="Z399" s="18">
        <f t="shared" ca="1" si="222"/>
        <v>0</v>
      </c>
      <c r="AA399" s="18">
        <f t="shared" ca="1" si="222"/>
        <v>0</v>
      </c>
      <c r="AB399" s="18">
        <f t="shared" ca="1" si="222"/>
        <v>0</v>
      </c>
      <c r="AC399" s="18">
        <f t="shared" ca="1" si="222"/>
        <v>0</v>
      </c>
      <c r="AD399" s="18">
        <f t="shared" ca="1" si="222"/>
        <v>0</v>
      </c>
      <c r="AE399" s="18">
        <f t="shared" ref="AE399:AN408" ca="1" si="223">IF(AE$28&gt;$J399,0,OFFSET($K$2,$I399,$J399-AE$28))</f>
        <v>0</v>
      </c>
      <c r="AF399" s="18">
        <f t="shared" ca="1" si="223"/>
        <v>0</v>
      </c>
      <c r="AG399" s="18">
        <f t="shared" ca="1" si="223"/>
        <v>0</v>
      </c>
      <c r="AH399" s="18">
        <f t="shared" ca="1" si="223"/>
        <v>0</v>
      </c>
      <c r="AI399" s="18">
        <f t="shared" ca="1" si="223"/>
        <v>0</v>
      </c>
      <c r="AJ399" s="18">
        <f t="shared" ca="1" si="223"/>
        <v>0</v>
      </c>
      <c r="AK399" s="18">
        <f t="shared" ca="1" si="223"/>
        <v>0</v>
      </c>
      <c r="AL399" s="18">
        <f t="shared" ca="1" si="223"/>
        <v>0</v>
      </c>
      <c r="AM399" s="18">
        <f t="shared" ca="1" si="223"/>
        <v>0</v>
      </c>
      <c r="AN399" s="18">
        <f t="shared" ca="1" si="223"/>
        <v>0</v>
      </c>
      <c r="AO399" s="18">
        <f t="shared" ref="AO399:AX408" ca="1" si="224">IF(AO$28&gt;$J399,0,OFFSET($K$2,$I399,$J399-AO$28))</f>
        <v>0</v>
      </c>
      <c r="AP399" s="18">
        <f t="shared" ca="1" si="224"/>
        <v>0</v>
      </c>
      <c r="AQ399" s="18">
        <f t="shared" ca="1" si="224"/>
        <v>0</v>
      </c>
      <c r="AR399" s="18">
        <f t="shared" ca="1" si="224"/>
        <v>0</v>
      </c>
      <c r="AS399" s="18">
        <f t="shared" ca="1" si="224"/>
        <v>0</v>
      </c>
      <c r="AT399" s="18">
        <f t="shared" ca="1" si="224"/>
        <v>0</v>
      </c>
      <c r="AU399" s="18">
        <f t="shared" ca="1" si="224"/>
        <v>0</v>
      </c>
      <c r="AV399" s="18">
        <f t="shared" ca="1" si="224"/>
        <v>0</v>
      </c>
      <c r="AW399" s="18">
        <f t="shared" ca="1" si="224"/>
        <v>0</v>
      </c>
      <c r="AX399" s="18">
        <f t="shared" ca="1" si="224"/>
        <v>0</v>
      </c>
      <c r="AY399" s="18">
        <f t="shared" ref="AY399:BI408" ca="1" si="225">IF(AY$28&gt;$J399,0,OFFSET($K$2,$I399,$J399-AY$28))</f>
        <v>0</v>
      </c>
      <c r="AZ399" s="18">
        <f t="shared" ca="1" si="225"/>
        <v>0</v>
      </c>
      <c r="BA399" s="18">
        <f t="shared" ca="1" si="225"/>
        <v>0</v>
      </c>
      <c r="BB399" s="18">
        <f t="shared" ca="1" si="225"/>
        <v>0</v>
      </c>
      <c r="BC399" s="18">
        <f t="shared" ca="1" si="225"/>
        <v>0</v>
      </c>
      <c r="BD399" s="18">
        <f t="shared" ca="1" si="225"/>
        <v>0</v>
      </c>
      <c r="BE399" s="18">
        <f t="shared" ca="1" si="225"/>
        <v>0</v>
      </c>
      <c r="BF399" s="18">
        <f t="shared" ca="1" si="225"/>
        <v>0</v>
      </c>
      <c r="BG399" s="18">
        <f t="shared" ca="1" si="225"/>
        <v>0</v>
      </c>
      <c r="BH399" s="18">
        <f t="shared" ca="1" si="225"/>
        <v>0</v>
      </c>
      <c r="BI399" s="18">
        <f t="shared" ca="1" si="225"/>
        <v>0</v>
      </c>
    </row>
    <row r="400" spans="8:61" x14ac:dyDescent="0.35">
      <c r="H400" s="2" t="str">
        <f t="shared" si="194"/>
        <v>ON_Hydro</v>
      </c>
      <c r="I400">
        <f t="shared" si="193"/>
        <v>8</v>
      </c>
      <c r="J400">
        <f t="shared" si="200"/>
        <v>14</v>
      </c>
      <c r="K400" s="18">
        <f t="shared" ca="1" si="221"/>
        <v>7.4280207027261083E-2</v>
      </c>
      <c r="L400" s="18">
        <f t="shared" ca="1" si="221"/>
        <v>7.649251925448157E-2</v>
      </c>
      <c r="M400" s="18">
        <f t="shared" ca="1" si="221"/>
        <v>7.870483148170207E-2</v>
      </c>
      <c r="N400" s="18">
        <f t="shared" ca="1" si="221"/>
        <v>8.0917143708922556E-2</v>
      </c>
      <c r="O400" s="18">
        <f t="shared" ca="1" si="221"/>
        <v>8.3128366842083024E-2</v>
      </c>
      <c r="P400" s="18">
        <f t="shared" ca="1" si="221"/>
        <v>8.5339589975243477E-2</v>
      </c>
      <c r="Q400" s="18">
        <f t="shared" ca="1" si="221"/>
        <v>8.7551902202463977E-2</v>
      </c>
      <c r="R400" s="18">
        <f t="shared" ca="1" si="221"/>
        <v>8.9770857903450643E-2</v>
      </c>
      <c r="S400" s="18">
        <f t="shared" ca="1" si="221"/>
        <v>9.2036209011394671E-2</v>
      </c>
      <c r="T400" s="18">
        <f t="shared" ca="1" si="221"/>
        <v>9.4384657996119059E-2</v>
      </c>
      <c r="U400" s="18">
        <f t="shared" ca="1" si="222"/>
        <v>9.6822957240796065E-2</v>
      </c>
      <c r="V400" s="18">
        <f t="shared" ca="1" si="222"/>
        <v>9.9358403675627843E-2</v>
      </c>
      <c r="W400" s="18">
        <f t="shared" ca="1" si="222"/>
        <v>0.10199883877784666</v>
      </c>
      <c r="X400" s="18">
        <f t="shared" ca="1" si="222"/>
        <v>0.1047527574811207</v>
      </c>
      <c r="Y400" s="18">
        <f t="shared" ca="1" si="222"/>
        <v>0.1044798983530236</v>
      </c>
      <c r="Z400" s="18">
        <f t="shared" ca="1" si="222"/>
        <v>0</v>
      </c>
      <c r="AA400" s="18">
        <f t="shared" ca="1" si="222"/>
        <v>0</v>
      </c>
      <c r="AB400" s="18">
        <f t="shared" ca="1" si="222"/>
        <v>0</v>
      </c>
      <c r="AC400" s="18">
        <f t="shared" ca="1" si="222"/>
        <v>0</v>
      </c>
      <c r="AD400" s="18">
        <f t="shared" ca="1" si="222"/>
        <v>0</v>
      </c>
      <c r="AE400" s="18">
        <f t="shared" ca="1" si="223"/>
        <v>0</v>
      </c>
      <c r="AF400" s="18">
        <f t="shared" ca="1" si="223"/>
        <v>0</v>
      </c>
      <c r="AG400" s="18">
        <f t="shared" ca="1" si="223"/>
        <v>0</v>
      </c>
      <c r="AH400" s="18">
        <f t="shared" ca="1" si="223"/>
        <v>0</v>
      </c>
      <c r="AI400" s="18">
        <f t="shared" ca="1" si="223"/>
        <v>0</v>
      </c>
      <c r="AJ400" s="18">
        <f t="shared" ca="1" si="223"/>
        <v>0</v>
      </c>
      <c r="AK400" s="18">
        <f t="shared" ca="1" si="223"/>
        <v>0</v>
      </c>
      <c r="AL400" s="18">
        <f t="shared" ca="1" si="223"/>
        <v>0</v>
      </c>
      <c r="AM400" s="18">
        <f t="shared" ca="1" si="223"/>
        <v>0</v>
      </c>
      <c r="AN400" s="18">
        <f t="shared" ca="1" si="223"/>
        <v>0</v>
      </c>
      <c r="AO400" s="18">
        <f t="shared" ca="1" si="224"/>
        <v>0</v>
      </c>
      <c r="AP400" s="18">
        <f t="shared" ca="1" si="224"/>
        <v>0</v>
      </c>
      <c r="AQ400" s="18">
        <f t="shared" ca="1" si="224"/>
        <v>0</v>
      </c>
      <c r="AR400" s="18">
        <f t="shared" ca="1" si="224"/>
        <v>0</v>
      </c>
      <c r="AS400" s="18">
        <f t="shared" ca="1" si="224"/>
        <v>0</v>
      </c>
      <c r="AT400" s="18">
        <f t="shared" ca="1" si="224"/>
        <v>0</v>
      </c>
      <c r="AU400" s="18">
        <f t="shared" ca="1" si="224"/>
        <v>0</v>
      </c>
      <c r="AV400" s="18">
        <f t="shared" ca="1" si="224"/>
        <v>0</v>
      </c>
      <c r="AW400" s="18">
        <f t="shared" ca="1" si="224"/>
        <v>0</v>
      </c>
      <c r="AX400" s="18">
        <f t="shared" ca="1" si="224"/>
        <v>0</v>
      </c>
      <c r="AY400" s="18">
        <f t="shared" ca="1" si="225"/>
        <v>0</v>
      </c>
      <c r="AZ400" s="18">
        <f t="shared" ca="1" si="225"/>
        <v>0</v>
      </c>
      <c r="BA400" s="18">
        <f t="shared" ca="1" si="225"/>
        <v>0</v>
      </c>
      <c r="BB400" s="18">
        <f t="shared" ca="1" si="225"/>
        <v>0</v>
      </c>
      <c r="BC400" s="18">
        <f t="shared" ca="1" si="225"/>
        <v>0</v>
      </c>
      <c r="BD400" s="18">
        <f t="shared" ca="1" si="225"/>
        <v>0</v>
      </c>
      <c r="BE400" s="18">
        <f t="shared" ca="1" si="225"/>
        <v>0</v>
      </c>
      <c r="BF400" s="18">
        <f t="shared" ca="1" si="225"/>
        <v>0</v>
      </c>
      <c r="BG400" s="18">
        <f t="shared" ca="1" si="225"/>
        <v>0</v>
      </c>
      <c r="BH400" s="18">
        <f t="shared" ca="1" si="225"/>
        <v>0</v>
      </c>
      <c r="BI400" s="18">
        <f t="shared" ca="1" si="225"/>
        <v>0</v>
      </c>
    </row>
    <row r="401" spans="8:61" x14ac:dyDescent="0.35">
      <c r="H401" s="2" t="str">
        <f t="shared" si="194"/>
        <v>ON_Hydro</v>
      </c>
      <c r="I401">
        <f t="shared" si="193"/>
        <v>8</v>
      </c>
      <c r="J401">
        <f t="shared" si="200"/>
        <v>15</v>
      </c>
      <c r="K401" s="18">
        <f t="shared" ca="1" si="221"/>
        <v>7.2067894800040597E-2</v>
      </c>
      <c r="L401" s="18">
        <f t="shared" ca="1" si="221"/>
        <v>7.4280207027261083E-2</v>
      </c>
      <c r="M401" s="18">
        <f t="shared" ca="1" si="221"/>
        <v>7.649251925448157E-2</v>
      </c>
      <c r="N401" s="18">
        <f t="shared" ca="1" si="221"/>
        <v>7.870483148170207E-2</v>
      </c>
      <c r="O401" s="18">
        <f t="shared" ca="1" si="221"/>
        <v>8.0917143708922556E-2</v>
      </c>
      <c r="P401" s="18">
        <f t="shared" ca="1" si="221"/>
        <v>8.3128366842083024E-2</v>
      </c>
      <c r="Q401" s="18">
        <f t="shared" ca="1" si="221"/>
        <v>8.5339589975243477E-2</v>
      </c>
      <c r="R401" s="18">
        <f t="shared" ca="1" si="221"/>
        <v>8.7551902202463977E-2</v>
      </c>
      <c r="S401" s="18">
        <f t="shared" ca="1" si="221"/>
        <v>8.9770857903450643E-2</v>
      </c>
      <c r="T401" s="18">
        <f t="shared" ca="1" si="221"/>
        <v>9.2036209011394671E-2</v>
      </c>
      <c r="U401" s="18">
        <f t="shared" ca="1" si="222"/>
        <v>9.4384657996119059E-2</v>
      </c>
      <c r="V401" s="18">
        <f t="shared" ca="1" si="222"/>
        <v>9.6822957240796065E-2</v>
      </c>
      <c r="W401" s="18">
        <f t="shared" ca="1" si="222"/>
        <v>9.9358403675627843E-2</v>
      </c>
      <c r="X401" s="18">
        <f t="shared" ca="1" si="222"/>
        <v>0.10199883877784666</v>
      </c>
      <c r="Y401" s="18">
        <f t="shared" ca="1" si="222"/>
        <v>0.1047527574811207</v>
      </c>
      <c r="Z401" s="18">
        <f t="shared" ca="1" si="222"/>
        <v>0.1044798983530236</v>
      </c>
      <c r="AA401" s="18">
        <f t="shared" ca="1" si="222"/>
        <v>0</v>
      </c>
      <c r="AB401" s="18">
        <f t="shared" ca="1" si="222"/>
        <v>0</v>
      </c>
      <c r="AC401" s="18">
        <f t="shared" ca="1" si="222"/>
        <v>0</v>
      </c>
      <c r="AD401" s="18">
        <f t="shared" ca="1" si="222"/>
        <v>0</v>
      </c>
      <c r="AE401" s="18">
        <f t="shared" ca="1" si="223"/>
        <v>0</v>
      </c>
      <c r="AF401" s="18">
        <f t="shared" ca="1" si="223"/>
        <v>0</v>
      </c>
      <c r="AG401" s="18">
        <f t="shared" ca="1" si="223"/>
        <v>0</v>
      </c>
      <c r="AH401" s="18">
        <f t="shared" ca="1" si="223"/>
        <v>0</v>
      </c>
      <c r="AI401" s="18">
        <f t="shared" ca="1" si="223"/>
        <v>0</v>
      </c>
      <c r="AJ401" s="18">
        <f t="shared" ca="1" si="223"/>
        <v>0</v>
      </c>
      <c r="AK401" s="18">
        <f t="shared" ca="1" si="223"/>
        <v>0</v>
      </c>
      <c r="AL401" s="18">
        <f t="shared" ca="1" si="223"/>
        <v>0</v>
      </c>
      <c r="AM401" s="18">
        <f t="shared" ca="1" si="223"/>
        <v>0</v>
      </c>
      <c r="AN401" s="18">
        <f t="shared" ca="1" si="223"/>
        <v>0</v>
      </c>
      <c r="AO401" s="18">
        <f t="shared" ca="1" si="224"/>
        <v>0</v>
      </c>
      <c r="AP401" s="18">
        <f t="shared" ca="1" si="224"/>
        <v>0</v>
      </c>
      <c r="AQ401" s="18">
        <f t="shared" ca="1" si="224"/>
        <v>0</v>
      </c>
      <c r="AR401" s="18">
        <f t="shared" ca="1" si="224"/>
        <v>0</v>
      </c>
      <c r="AS401" s="18">
        <f t="shared" ca="1" si="224"/>
        <v>0</v>
      </c>
      <c r="AT401" s="18">
        <f t="shared" ca="1" si="224"/>
        <v>0</v>
      </c>
      <c r="AU401" s="18">
        <f t="shared" ca="1" si="224"/>
        <v>0</v>
      </c>
      <c r="AV401" s="18">
        <f t="shared" ca="1" si="224"/>
        <v>0</v>
      </c>
      <c r="AW401" s="18">
        <f t="shared" ca="1" si="224"/>
        <v>0</v>
      </c>
      <c r="AX401" s="18">
        <f t="shared" ca="1" si="224"/>
        <v>0</v>
      </c>
      <c r="AY401" s="18">
        <f t="shared" ca="1" si="225"/>
        <v>0</v>
      </c>
      <c r="AZ401" s="18">
        <f t="shared" ca="1" si="225"/>
        <v>0</v>
      </c>
      <c r="BA401" s="18">
        <f t="shared" ca="1" si="225"/>
        <v>0</v>
      </c>
      <c r="BB401" s="18">
        <f t="shared" ca="1" si="225"/>
        <v>0</v>
      </c>
      <c r="BC401" s="18">
        <f t="shared" ca="1" si="225"/>
        <v>0</v>
      </c>
      <c r="BD401" s="18">
        <f t="shared" ca="1" si="225"/>
        <v>0</v>
      </c>
      <c r="BE401" s="18">
        <f t="shared" ca="1" si="225"/>
        <v>0</v>
      </c>
      <c r="BF401" s="18">
        <f t="shared" ca="1" si="225"/>
        <v>0</v>
      </c>
      <c r="BG401" s="18">
        <f t="shared" ca="1" si="225"/>
        <v>0</v>
      </c>
      <c r="BH401" s="18">
        <f t="shared" ca="1" si="225"/>
        <v>0</v>
      </c>
      <c r="BI401" s="18">
        <f t="shared" ca="1" si="225"/>
        <v>0</v>
      </c>
    </row>
    <row r="402" spans="8:61" x14ac:dyDescent="0.35">
      <c r="H402" s="2" t="str">
        <f t="shared" si="194"/>
        <v>ON_Hydro</v>
      </c>
      <c r="I402">
        <f t="shared" si="193"/>
        <v>8</v>
      </c>
      <c r="J402">
        <f t="shared" si="200"/>
        <v>16</v>
      </c>
      <c r="K402" s="18">
        <f t="shared" ca="1" si="221"/>
        <v>6.985558257282011E-2</v>
      </c>
      <c r="L402" s="18">
        <f t="shared" ca="1" si="221"/>
        <v>7.2067894800040597E-2</v>
      </c>
      <c r="M402" s="18">
        <f t="shared" ca="1" si="221"/>
        <v>7.4280207027261083E-2</v>
      </c>
      <c r="N402" s="18">
        <f t="shared" ca="1" si="221"/>
        <v>7.649251925448157E-2</v>
      </c>
      <c r="O402" s="18">
        <f t="shared" ca="1" si="221"/>
        <v>7.870483148170207E-2</v>
      </c>
      <c r="P402" s="18">
        <f t="shared" ca="1" si="221"/>
        <v>8.0917143708922556E-2</v>
      </c>
      <c r="Q402" s="18">
        <f t="shared" ca="1" si="221"/>
        <v>8.3128366842083024E-2</v>
      </c>
      <c r="R402" s="18">
        <f t="shared" ca="1" si="221"/>
        <v>8.5339589975243477E-2</v>
      </c>
      <c r="S402" s="18">
        <f t="shared" ca="1" si="221"/>
        <v>8.7551902202463977E-2</v>
      </c>
      <c r="T402" s="18">
        <f t="shared" ca="1" si="221"/>
        <v>8.9770857903450643E-2</v>
      </c>
      <c r="U402" s="18">
        <f t="shared" ca="1" si="222"/>
        <v>9.2036209011394671E-2</v>
      </c>
      <c r="V402" s="18">
        <f t="shared" ca="1" si="222"/>
        <v>9.4384657996119059E-2</v>
      </c>
      <c r="W402" s="18">
        <f t="shared" ca="1" si="222"/>
        <v>9.6822957240796065E-2</v>
      </c>
      <c r="X402" s="18">
        <f t="shared" ca="1" si="222"/>
        <v>9.9358403675627843E-2</v>
      </c>
      <c r="Y402" s="18">
        <f t="shared" ca="1" si="222"/>
        <v>0.10199883877784666</v>
      </c>
      <c r="Z402" s="18">
        <f t="shared" ca="1" si="222"/>
        <v>0.1047527574811207</v>
      </c>
      <c r="AA402" s="18">
        <f t="shared" ca="1" si="222"/>
        <v>0.1044798983530236</v>
      </c>
      <c r="AB402" s="18">
        <f t="shared" ca="1" si="222"/>
        <v>0</v>
      </c>
      <c r="AC402" s="18">
        <f t="shared" ca="1" si="222"/>
        <v>0</v>
      </c>
      <c r="AD402" s="18">
        <f t="shared" ca="1" si="222"/>
        <v>0</v>
      </c>
      <c r="AE402" s="18">
        <f t="shared" ca="1" si="223"/>
        <v>0</v>
      </c>
      <c r="AF402" s="18">
        <f t="shared" ca="1" si="223"/>
        <v>0</v>
      </c>
      <c r="AG402" s="18">
        <f t="shared" ca="1" si="223"/>
        <v>0</v>
      </c>
      <c r="AH402" s="18">
        <f t="shared" ca="1" si="223"/>
        <v>0</v>
      </c>
      <c r="AI402" s="18">
        <f t="shared" ca="1" si="223"/>
        <v>0</v>
      </c>
      <c r="AJ402" s="18">
        <f t="shared" ca="1" si="223"/>
        <v>0</v>
      </c>
      <c r="AK402" s="18">
        <f t="shared" ca="1" si="223"/>
        <v>0</v>
      </c>
      <c r="AL402" s="18">
        <f t="shared" ca="1" si="223"/>
        <v>0</v>
      </c>
      <c r="AM402" s="18">
        <f t="shared" ca="1" si="223"/>
        <v>0</v>
      </c>
      <c r="AN402" s="18">
        <f t="shared" ca="1" si="223"/>
        <v>0</v>
      </c>
      <c r="AO402" s="18">
        <f t="shared" ca="1" si="224"/>
        <v>0</v>
      </c>
      <c r="AP402" s="18">
        <f t="shared" ca="1" si="224"/>
        <v>0</v>
      </c>
      <c r="AQ402" s="18">
        <f t="shared" ca="1" si="224"/>
        <v>0</v>
      </c>
      <c r="AR402" s="18">
        <f t="shared" ca="1" si="224"/>
        <v>0</v>
      </c>
      <c r="AS402" s="18">
        <f t="shared" ca="1" si="224"/>
        <v>0</v>
      </c>
      <c r="AT402" s="18">
        <f t="shared" ca="1" si="224"/>
        <v>0</v>
      </c>
      <c r="AU402" s="18">
        <f t="shared" ca="1" si="224"/>
        <v>0</v>
      </c>
      <c r="AV402" s="18">
        <f t="shared" ca="1" si="224"/>
        <v>0</v>
      </c>
      <c r="AW402" s="18">
        <f t="shared" ca="1" si="224"/>
        <v>0</v>
      </c>
      <c r="AX402" s="18">
        <f t="shared" ca="1" si="224"/>
        <v>0</v>
      </c>
      <c r="AY402" s="18">
        <f t="shared" ca="1" si="225"/>
        <v>0</v>
      </c>
      <c r="AZ402" s="18">
        <f t="shared" ca="1" si="225"/>
        <v>0</v>
      </c>
      <c r="BA402" s="18">
        <f t="shared" ca="1" si="225"/>
        <v>0</v>
      </c>
      <c r="BB402" s="18">
        <f t="shared" ca="1" si="225"/>
        <v>0</v>
      </c>
      <c r="BC402" s="18">
        <f t="shared" ca="1" si="225"/>
        <v>0</v>
      </c>
      <c r="BD402" s="18">
        <f t="shared" ca="1" si="225"/>
        <v>0</v>
      </c>
      <c r="BE402" s="18">
        <f t="shared" ca="1" si="225"/>
        <v>0</v>
      </c>
      <c r="BF402" s="18">
        <f t="shared" ca="1" si="225"/>
        <v>0</v>
      </c>
      <c r="BG402" s="18">
        <f t="shared" ca="1" si="225"/>
        <v>0</v>
      </c>
      <c r="BH402" s="18">
        <f t="shared" ca="1" si="225"/>
        <v>0</v>
      </c>
      <c r="BI402" s="18">
        <f t="shared" ca="1" si="225"/>
        <v>0</v>
      </c>
    </row>
    <row r="403" spans="8:61" x14ac:dyDescent="0.35">
      <c r="H403" s="2" t="str">
        <f t="shared" si="194"/>
        <v>ON_Hydro</v>
      </c>
      <c r="I403">
        <f t="shared" si="193"/>
        <v>8</v>
      </c>
      <c r="J403">
        <f t="shared" si="200"/>
        <v>17</v>
      </c>
      <c r="K403" s="18">
        <f t="shared" ca="1" si="221"/>
        <v>6.7643270345599624E-2</v>
      </c>
      <c r="L403" s="18">
        <f t="shared" ca="1" si="221"/>
        <v>6.985558257282011E-2</v>
      </c>
      <c r="M403" s="18">
        <f t="shared" ca="1" si="221"/>
        <v>7.2067894800040597E-2</v>
      </c>
      <c r="N403" s="18">
        <f t="shared" ca="1" si="221"/>
        <v>7.4280207027261083E-2</v>
      </c>
      <c r="O403" s="18">
        <f t="shared" ca="1" si="221"/>
        <v>7.649251925448157E-2</v>
      </c>
      <c r="P403" s="18">
        <f t="shared" ca="1" si="221"/>
        <v>7.870483148170207E-2</v>
      </c>
      <c r="Q403" s="18">
        <f t="shared" ca="1" si="221"/>
        <v>8.0917143708922556E-2</v>
      </c>
      <c r="R403" s="18">
        <f t="shared" ca="1" si="221"/>
        <v>8.3128366842083024E-2</v>
      </c>
      <c r="S403" s="18">
        <f t="shared" ca="1" si="221"/>
        <v>8.5339589975243477E-2</v>
      </c>
      <c r="T403" s="18">
        <f t="shared" ca="1" si="221"/>
        <v>8.7551902202463977E-2</v>
      </c>
      <c r="U403" s="18">
        <f t="shared" ca="1" si="222"/>
        <v>8.9770857903450643E-2</v>
      </c>
      <c r="V403" s="18">
        <f t="shared" ca="1" si="222"/>
        <v>9.2036209011394671E-2</v>
      </c>
      <c r="W403" s="18">
        <f t="shared" ca="1" si="222"/>
        <v>9.4384657996119059E-2</v>
      </c>
      <c r="X403" s="18">
        <f t="shared" ca="1" si="222"/>
        <v>9.6822957240796065E-2</v>
      </c>
      <c r="Y403" s="18">
        <f t="shared" ca="1" si="222"/>
        <v>9.9358403675627843E-2</v>
      </c>
      <c r="Z403" s="18">
        <f t="shared" ca="1" si="222"/>
        <v>0.10199883877784666</v>
      </c>
      <c r="AA403" s="18">
        <f t="shared" ca="1" si="222"/>
        <v>0.1047527574811207</v>
      </c>
      <c r="AB403" s="18">
        <f t="shared" ca="1" si="222"/>
        <v>0.1044798983530236</v>
      </c>
      <c r="AC403" s="18">
        <f t="shared" ca="1" si="222"/>
        <v>0</v>
      </c>
      <c r="AD403" s="18">
        <f t="shared" ca="1" si="222"/>
        <v>0</v>
      </c>
      <c r="AE403" s="18">
        <f t="shared" ca="1" si="223"/>
        <v>0</v>
      </c>
      <c r="AF403" s="18">
        <f t="shared" ca="1" si="223"/>
        <v>0</v>
      </c>
      <c r="AG403" s="18">
        <f t="shared" ca="1" si="223"/>
        <v>0</v>
      </c>
      <c r="AH403" s="18">
        <f t="shared" ca="1" si="223"/>
        <v>0</v>
      </c>
      <c r="AI403" s="18">
        <f t="shared" ca="1" si="223"/>
        <v>0</v>
      </c>
      <c r="AJ403" s="18">
        <f t="shared" ca="1" si="223"/>
        <v>0</v>
      </c>
      <c r="AK403" s="18">
        <f t="shared" ca="1" si="223"/>
        <v>0</v>
      </c>
      <c r="AL403" s="18">
        <f t="shared" ca="1" si="223"/>
        <v>0</v>
      </c>
      <c r="AM403" s="18">
        <f t="shared" ca="1" si="223"/>
        <v>0</v>
      </c>
      <c r="AN403" s="18">
        <f t="shared" ca="1" si="223"/>
        <v>0</v>
      </c>
      <c r="AO403" s="18">
        <f t="shared" ca="1" si="224"/>
        <v>0</v>
      </c>
      <c r="AP403" s="18">
        <f t="shared" ca="1" si="224"/>
        <v>0</v>
      </c>
      <c r="AQ403" s="18">
        <f t="shared" ca="1" si="224"/>
        <v>0</v>
      </c>
      <c r="AR403" s="18">
        <f t="shared" ca="1" si="224"/>
        <v>0</v>
      </c>
      <c r="AS403" s="18">
        <f t="shared" ca="1" si="224"/>
        <v>0</v>
      </c>
      <c r="AT403" s="18">
        <f t="shared" ca="1" si="224"/>
        <v>0</v>
      </c>
      <c r="AU403" s="18">
        <f t="shared" ca="1" si="224"/>
        <v>0</v>
      </c>
      <c r="AV403" s="18">
        <f t="shared" ca="1" si="224"/>
        <v>0</v>
      </c>
      <c r="AW403" s="18">
        <f t="shared" ca="1" si="224"/>
        <v>0</v>
      </c>
      <c r="AX403" s="18">
        <f t="shared" ca="1" si="224"/>
        <v>0</v>
      </c>
      <c r="AY403" s="18">
        <f t="shared" ca="1" si="225"/>
        <v>0</v>
      </c>
      <c r="AZ403" s="18">
        <f t="shared" ca="1" si="225"/>
        <v>0</v>
      </c>
      <c r="BA403" s="18">
        <f t="shared" ca="1" si="225"/>
        <v>0</v>
      </c>
      <c r="BB403" s="18">
        <f t="shared" ca="1" si="225"/>
        <v>0</v>
      </c>
      <c r="BC403" s="18">
        <f t="shared" ca="1" si="225"/>
        <v>0</v>
      </c>
      <c r="BD403" s="18">
        <f t="shared" ca="1" si="225"/>
        <v>0</v>
      </c>
      <c r="BE403" s="18">
        <f t="shared" ca="1" si="225"/>
        <v>0</v>
      </c>
      <c r="BF403" s="18">
        <f t="shared" ca="1" si="225"/>
        <v>0</v>
      </c>
      <c r="BG403" s="18">
        <f t="shared" ca="1" si="225"/>
        <v>0</v>
      </c>
      <c r="BH403" s="18">
        <f t="shared" ca="1" si="225"/>
        <v>0</v>
      </c>
      <c r="BI403" s="18">
        <f t="shared" ca="1" si="225"/>
        <v>0</v>
      </c>
    </row>
    <row r="404" spans="8:61" x14ac:dyDescent="0.35">
      <c r="H404" s="2" t="str">
        <f t="shared" si="194"/>
        <v>ON_Hydro</v>
      </c>
      <c r="I404">
        <f t="shared" si="193"/>
        <v>8</v>
      </c>
      <c r="J404">
        <f t="shared" si="200"/>
        <v>18</v>
      </c>
      <c r="K404" s="18">
        <f t="shared" ca="1" si="221"/>
        <v>6.5430958118379137E-2</v>
      </c>
      <c r="L404" s="18">
        <f t="shared" ca="1" si="221"/>
        <v>6.7643270345599624E-2</v>
      </c>
      <c r="M404" s="18">
        <f t="shared" ca="1" si="221"/>
        <v>6.985558257282011E-2</v>
      </c>
      <c r="N404" s="18">
        <f t="shared" ca="1" si="221"/>
        <v>7.2067894800040597E-2</v>
      </c>
      <c r="O404" s="18">
        <f t="shared" ca="1" si="221"/>
        <v>7.4280207027261083E-2</v>
      </c>
      <c r="P404" s="18">
        <f t="shared" ca="1" si="221"/>
        <v>7.649251925448157E-2</v>
      </c>
      <c r="Q404" s="18">
        <f t="shared" ca="1" si="221"/>
        <v>7.870483148170207E-2</v>
      </c>
      <c r="R404" s="18">
        <f t="shared" ca="1" si="221"/>
        <v>8.0917143708922556E-2</v>
      </c>
      <c r="S404" s="18">
        <f t="shared" ca="1" si="221"/>
        <v>8.3128366842083024E-2</v>
      </c>
      <c r="T404" s="18">
        <f t="shared" ca="1" si="221"/>
        <v>8.5339589975243477E-2</v>
      </c>
      <c r="U404" s="18">
        <f t="shared" ca="1" si="222"/>
        <v>8.7551902202463977E-2</v>
      </c>
      <c r="V404" s="18">
        <f t="shared" ca="1" si="222"/>
        <v>8.9770857903450643E-2</v>
      </c>
      <c r="W404" s="18">
        <f t="shared" ca="1" si="222"/>
        <v>9.2036209011394671E-2</v>
      </c>
      <c r="X404" s="18">
        <f t="shared" ca="1" si="222"/>
        <v>9.4384657996119059E-2</v>
      </c>
      <c r="Y404" s="18">
        <f t="shared" ca="1" si="222"/>
        <v>9.6822957240796065E-2</v>
      </c>
      <c r="Z404" s="18">
        <f t="shared" ca="1" si="222"/>
        <v>9.9358403675627843E-2</v>
      </c>
      <c r="AA404" s="18">
        <f t="shared" ca="1" si="222"/>
        <v>0.10199883877784666</v>
      </c>
      <c r="AB404" s="18">
        <f t="shared" ca="1" si="222"/>
        <v>0.1047527574811207</v>
      </c>
      <c r="AC404" s="18">
        <f t="shared" ca="1" si="222"/>
        <v>0.1044798983530236</v>
      </c>
      <c r="AD404" s="18">
        <f t="shared" ca="1" si="222"/>
        <v>0</v>
      </c>
      <c r="AE404" s="18">
        <f t="shared" ca="1" si="223"/>
        <v>0</v>
      </c>
      <c r="AF404" s="18">
        <f t="shared" ca="1" si="223"/>
        <v>0</v>
      </c>
      <c r="AG404" s="18">
        <f t="shared" ca="1" si="223"/>
        <v>0</v>
      </c>
      <c r="AH404" s="18">
        <f t="shared" ca="1" si="223"/>
        <v>0</v>
      </c>
      <c r="AI404" s="18">
        <f t="shared" ca="1" si="223"/>
        <v>0</v>
      </c>
      <c r="AJ404" s="18">
        <f t="shared" ca="1" si="223"/>
        <v>0</v>
      </c>
      <c r="AK404" s="18">
        <f t="shared" ca="1" si="223"/>
        <v>0</v>
      </c>
      <c r="AL404" s="18">
        <f t="shared" ca="1" si="223"/>
        <v>0</v>
      </c>
      <c r="AM404" s="18">
        <f t="shared" ca="1" si="223"/>
        <v>0</v>
      </c>
      <c r="AN404" s="18">
        <f t="shared" ca="1" si="223"/>
        <v>0</v>
      </c>
      <c r="AO404" s="18">
        <f t="shared" ca="1" si="224"/>
        <v>0</v>
      </c>
      <c r="AP404" s="18">
        <f t="shared" ca="1" si="224"/>
        <v>0</v>
      </c>
      <c r="AQ404" s="18">
        <f t="shared" ca="1" si="224"/>
        <v>0</v>
      </c>
      <c r="AR404" s="18">
        <f t="shared" ca="1" si="224"/>
        <v>0</v>
      </c>
      <c r="AS404" s="18">
        <f t="shared" ca="1" si="224"/>
        <v>0</v>
      </c>
      <c r="AT404" s="18">
        <f t="shared" ca="1" si="224"/>
        <v>0</v>
      </c>
      <c r="AU404" s="18">
        <f t="shared" ca="1" si="224"/>
        <v>0</v>
      </c>
      <c r="AV404" s="18">
        <f t="shared" ca="1" si="224"/>
        <v>0</v>
      </c>
      <c r="AW404" s="18">
        <f t="shared" ca="1" si="224"/>
        <v>0</v>
      </c>
      <c r="AX404" s="18">
        <f t="shared" ca="1" si="224"/>
        <v>0</v>
      </c>
      <c r="AY404" s="18">
        <f t="shared" ca="1" si="225"/>
        <v>0</v>
      </c>
      <c r="AZ404" s="18">
        <f t="shared" ca="1" si="225"/>
        <v>0</v>
      </c>
      <c r="BA404" s="18">
        <f t="shared" ca="1" si="225"/>
        <v>0</v>
      </c>
      <c r="BB404" s="18">
        <f t="shared" ca="1" si="225"/>
        <v>0</v>
      </c>
      <c r="BC404" s="18">
        <f t="shared" ca="1" si="225"/>
        <v>0</v>
      </c>
      <c r="BD404" s="18">
        <f t="shared" ca="1" si="225"/>
        <v>0</v>
      </c>
      <c r="BE404" s="18">
        <f t="shared" ca="1" si="225"/>
        <v>0</v>
      </c>
      <c r="BF404" s="18">
        <f t="shared" ca="1" si="225"/>
        <v>0</v>
      </c>
      <c r="BG404" s="18">
        <f t="shared" ca="1" si="225"/>
        <v>0</v>
      </c>
      <c r="BH404" s="18">
        <f t="shared" ca="1" si="225"/>
        <v>0</v>
      </c>
      <c r="BI404" s="18">
        <f t="shared" ca="1" si="225"/>
        <v>0</v>
      </c>
    </row>
    <row r="405" spans="8:61" x14ac:dyDescent="0.35">
      <c r="H405" s="2" t="str">
        <f t="shared" si="194"/>
        <v>ON_Hydro</v>
      </c>
      <c r="I405">
        <f t="shared" si="193"/>
        <v>8</v>
      </c>
      <c r="J405">
        <f t="shared" si="200"/>
        <v>19</v>
      </c>
      <c r="K405" s="18">
        <f t="shared" ca="1" si="221"/>
        <v>6.3218645891158637E-2</v>
      </c>
      <c r="L405" s="18">
        <f t="shared" ca="1" si="221"/>
        <v>6.5430958118379137E-2</v>
      </c>
      <c r="M405" s="18">
        <f t="shared" ca="1" si="221"/>
        <v>6.7643270345599624E-2</v>
      </c>
      <c r="N405" s="18">
        <f t="shared" ca="1" si="221"/>
        <v>6.985558257282011E-2</v>
      </c>
      <c r="O405" s="18">
        <f t="shared" ca="1" si="221"/>
        <v>7.2067894800040597E-2</v>
      </c>
      <c r="P405" s="18">
        <f t="shared" ca="1" si="221"/>
        <v>7.4280207027261083E-2</v>
      </c>
      <c r="Q405" s="18">
        <f t="shared" ca="1" si="221"/>
        <v>7.649251925448157E-2</v>
      </c>
      <c r="R405" s="18">
        <f t="shared" ca="1" si="221"/>
        <v>7.870483148170207E-2</v>
      </c>
      <c r="S405" s="18">
        <f t="shared" ca="1" si="221"/>
        <v>8.0917143708922556E-2</v>
      </c>
      <c r="T405" s="18">
        <f t="shared" ca="1" si="221"/>
        <v>8.3128366842083024E-2</v>
      </c>
      <c r="U405" s="18">
        <f t="shared" ca="1" si="222"/>
        <v>8.5339589975243477E-2</v>
      </c>
      <c r="V405" s="18">
        <f t="shared" ca="1" si="222"/>
        <v>8.7551902202463977E-2</v>
      </c>
      <c r="W405" s="18">
        <f t="shared" ca="1" si="222"/>
        <v>8.9770857903450643E-2</v>
      </c>
      <c r="X405" s="18">
        <f t="shared" ca="1" si="222"/>
        <v>9.2036209011394671E-2</v>
      </c>
      <c r="Y405" s="18">
        <f t="shared" ca="1" si="222"/>
        <v>9.4384657996119059E-2</v>
      </c>
      <c r="Z405" s="18">
        <f t="shared" ca="1" si="222"/>
        <v>9.6822957240796065E-2</v>
      </c>
      <c r="AA405" s="18">
        <f t="shared" ca="1" si="222"/>
        <v>9.9358403675627843E-2</v>
      </c>
      <c r="AB405" s="18">
        <f t="shared" ca="1" si="222"/>
        <v>0.10199883877784666</v>
      </c>
      <c r="AC405" s="18">
        <f t="shared" ca="1" si="222"/>
        <v>0.1047527574811207</v>
      </c>
      <c r="AD405" s="18">
        <f t="shared" ca="1" si="222"/>
        <v>0.1044798983530236</v>
      </c>
      <c r="AE405" s="18">
        <f t="shared" ca="1" si="223"/>
        <v>0</v>
      </c>
      <c r="AF405" s="18">
        <f t="shared" ca="1" si="223"/>
        <v>0</v>
      </c>
      <c r="AG405" s="18">
        <f t="shared" ca="1" si="223"/>
        <v>0</v>
      </c>
      <c r="AH405" s="18">
        <f t="shared" ca="1" si="223"/>
        <v>0</v>
      </c>
      <c r="AI405" s="18">
        <f t="shared" ca="1" si="223"/>
        <v>0</v>
      </c>
      <c r="AJ405" s="18">
        <f t="shared" ca="1" si="223"/>
        <v>0</v>
      </c>
      <c r="AK405" s="18">
        <f t="shared" ca="1" si="223"/>
        <v>0</v>
      </c>
      <c r="AL405" s="18">
        <f t="shared" ca="1" si="223"/>
        <v>0</v>
      </c>
      <c r="AM405" s="18">
        <f t="shared" ca="1" si="223"/>
        <v>0</v>
      </c>
      <c r="AN405" s="18">
        <f t="shared" ca="1" si="223"/>
        <v>0</v>
      </c>
      <c r="AO405" s="18">
        <f t="shared" ca="1" si="224"/>
        <v>0</v>
      </c>
      <c r="AP405" s="18">
        <f t="shared" ca="1" si="224"/>
        <v>0</v>
      </c>
      <c r="AQ405" s="18">
        <f t="shared" ca="1" si="224"/>
        <v>0</v>
      </c>
      <c r="AR405" s="18">
        <f t="shared" ca="1" si="224"/>
        <v>0</v>
      </c>
      <c r="AS405" s="18">
        <f t="shared" ca="1" si="224"/>
        <v>0</v>
      </c>
      <c r="AT405" s="18">
        <f t="shared" ca="1" si="224"/>
        <v>0</v>
      </c>
      <c r="AU405" s="18">
        <f t="shared" ca="1" si="224"/>
        <v>0</v>
      </c>
      <c r="AV405" s="18">
        <f t="shared" ca="1" si="224"/>
        <v>0</v>
      </c>
      <c r="AW405" s="18">
        <f t="shared" ca="1" si="224"/>
        <v>0</v>
      </c>
      <c r="AX405" s="18">
        <f t="shared" ca="1" si="224"/>
        <v>0</v>
      </c>
      <c r="AY405" s="18">
        <f t="shared" ca="1" si="225"/>
        <v>0</v>
      </c>
      <c r="AZ405" s="18">
        <f t="shared" ca="1" si="225"/>
        <v>0</v>
      </c>
      <c r="BA405" s="18">
        <f t="shared" ca="1" si="225"/>
        <v>0</v>
      </c>
      <c r="BB405" s="18">
        <f t="shared" ca="1" si="225"/>
        <v>0</v>
      </c>
      <c r="BC405" s="18">
        <f t="shared" ca="1" si="225"/>
        <v>0</v>
      </c>
      <c r="BD405" s="18">
        <f t="shared" ca="1" si="225"/>
        <v>0</v>
      </c>
      <c r="BE405" s="18">
        <f t="shared" ca="1" si="225"/>
        <v>0</v>
      </c>
      <c r="BF405" s="18">
        <f t="shared" ca="1" si="225"/>
        <v>0</v>
      </c>
      <c r="BG405" s="18">
        <f t="shared" ca="1" si="225"/>
        <v>0</v>
      </c>
      <c r="BH405" s="18">
        <f t="shared" ca="1" si="225"/>
        <v>0</v>
      </c>
      <c r="BI405" s="18">
        <f t="shared" ca="1" si="225"/>
        <v>0</v>
      </c>
    </row>
    <row r="406" spans="8:61" x14ac:dyDescent="0.35">
      <c r="H406" s="2" t="str">
        <f t="shared" si="194"/>
        <v>ON_Hydro</v>
      </c>
      <c r="I406">
        <f t="shared" si="193"/>
        <v>8</v>
      </c>
      <c r="J406">
        <f t="shared" si="200"/>
        <v>20</v>
      </c>
      <c r="K406" s="18">
        <f t="shared" ca="1" si="221"/>
        <v>6.1248221454671119E-2</v>
      </c>
      <c r="L406" s="18">
        <f t="shared" ca="1" si="221"/>
        <v>6.3218645891158637E-2</v>
      </c>
      <c r="M406" s="18">
        <f t="shared" ca="1" si="221"/>
        <v>6.5430958118379137E-2</v>
      </c>
      <c r="N406" s="18">
        <f t="shared" ca="1" si="221"/>
        <v>6.7643270345599624E-2</v>
      </c>
      <c r="O406" s="18">
        <f t="shared" ca="1" si="221"/>
        <v>6.985558257282011E-2</v>
      </c>
      <c r="P406" s="18">
        <f t="shared" ca="1" si="221"/>
        <v>7.2067894800040597E-2</v>
      </c>
      <c r="Q406" s="18">
        <f t="shared" ca="1" si="221"/>
        <v>7.4280207027261083E-2</v>
      </c>
      <c r="R406" s="18">
        <f t="shared" ca="1" si="221"/>
        <v>7.649251925448157E-2</v>
      </c>
      <c r="S406" s="18">
        <f t="shared" ca="1" si="221"/>
        <v>7.870483148170207E-2</v>
      </c>
      <c r="T406" s="18">
        <f t="shared" ca="1" si="221"/>
        <v>8.0917143708922556E-2</v>
      </c>
      <c r="U406" s="18">
        <f t="shared" ca="1" si="222"/>
        <v>8.3128366842083024E-2</v>
      </c>
      <c r="V406" s="18">
        <f t="shared" ca="1" si="222"/>
        <v>8.5339589975243477E-2</v>
      </c>
      <c r="W406" s="18">
        <f t="shared" ca="1" si="222"/>
        <v>8.7551902202463977E-2</v>
      </c>
      <c r="X406" s="18">
        <f t="shared" ca="1" si="222"/>
        <v>8.9770857903450643E-2</v>
      </c>
      <c r="Y406" s="18">
        <f t="shared" ca="1" si="222"/>
        <v>9.2036209011394671E-2</v>
      </c>
      <c r="Z406" s="18">
        <f t="shared" ca="1" si="222"/>
        <v>9.4384657996119059E-2</v>
      </c>
      <c r="AA406" s="18">
        <f t="shared" ca="1" si="222"/>
        <v>9.6822957240796065E-2</v>
      </c>
      <c r="AB406" s="18">
        <f t="shared" ca="1" si="222"/>
        <v>9.9358403675627843E-2</v>
      </c>
      <c r="AC406" s="18">
        <f t="shared" ca="1" si="222"/>
        <v>0.10199883877784666</v>
      </c>
      <c r="AD406" s="18">
        <f t="shared" ca="1" si="222"/>
        <v>0.1047527574811207</v>
      </c>
      <c r="AE406" s="18">
        <f t="shared" ca="1" si="223"/>
        <v>0.1044798983530236</v>
      </c>
      <c r="AF406" s="18">
        <f t="shared" ca="1" si="223"/>
        <v>0</v>
      </c>
      <c r="AG406" s="18">
        <f t="shared" ca="1" si="223"/>
        <v>0</v>
      </c>
      <c r="AH406" s="18">
        <f t="shared" ca="1" si="223"/>
        <v>0</v>
      </c>
      <c r="AI406" s="18">
        <f t="shared" ca="1" si="223"/>
        <v>0</v>
      </c>
      <c r="AJ406" s="18">
        <f t="shared" ca="1" si="223"/>
        <v>0</v>
      </c>
      <c r="AK406" s="18">
        <f t="shared" ca="1" si="223"/>
        <v>0</v>
      </c>
      <c r="AL406" s="18">
        <f t="shared" ca="1" si="223"/>
        <v>0</v>
      </c>
      <c r="AM406" s="18">
        <f t="shared" ca="1" si="223"/>
        <v>0</v>
      </c>
      <c r="AN406" s="18">
        <f t="shared" ca="1" si="223"/>
        <v>0</v>
      </c>
      <c r="AO406" s="18">
        <f t="shared" ca="1" si="224"/>
        <v>0</v>
      </c>
      <c r="AP406" s="18">
        <f t="shared" ca="1" si="224"/>
        <v>0</v>
      </c>
      <c r="AQ406" s="18">
        <f t="shared" ca="1" si="224"/>
        <v>0</v>
      </c>
      <c r="AR406" s="18">
        <f t="shared" ca="1" si="224"/>
        <v>0</v>
      </c>
      <c r="AS406" s="18">
        <f t="shared" ca="1" si="224"/>
        <v>0</v>
      </c>
      <c r="AT406" s="18">
        <f t="shared" ca="1" si="224"/>
        <v>0</v>
      </c>
      <c r="AU406" s="18">
        <f t="shared" ca="1" si="224"/>
        <v>0</v>
      </c>
      <c r="AV406" s="18">
        <f t="shared" ca="1" si="224"/>
        <v>0</v>
      </c>
      <c r="AW406" s="18">
        <f t="shared" ca="1" si="224"/>
        <v>0</v>
      </c>
      <c r="AX406" s="18">
        <f t="shared" ca="1" si="224"/>
        <v>0</v>
      </c>
      <c r="AY406" s="18">
        <f t="shared" ca="1" si="225"/>
        <v>0</v>
      </c>
      <c r="AZ406" s="18">
        <f t="shared" ca="1" si="225"/>
        <v>0</v>
      </c>
      <c r="BA406" s="18">
        <f t="shared" ca="1" si="225"/>
        <v>0</v>
      </c>
      <c r="BB406" s="18">
        <f t="shared" ca="1" si="225"/>
        <v>0</v>
      </c>
      <c r="BC406" s="18">
        <f t="shared" ca="1" si="225"/>
        <v>0</v>
      </c>
      <c r="BD406" s="18">
        <f t="shared" ca="1" si="225"/>
        <v>0</v>
      </c>
      <c r="BE406" s="18">
        <f t="shared" ca="1" si="225"/>
        <v>0</v>
      </c>
      <c r="BF406" s="18">
        <f t="shared" ca="1" si="225"/>
        <v>0</v>
      </c>
      <c r="BG406" s="18">
        <f t="shared" ca="1" si="225"/>
        <v>0</v>
      </c>
      <c r="BH406" s="18">
        <f t="shared" ca="1" si="225"/>
        <v>0</v>
      </c>
      <c r="BI406" s="18">
        <f t="shared" ca="1" si="225"/>
        <v>0</v>
      </c>
    </row>
    <row r="407" spans="8:61" x14ac:dyDescent="0.35">
      <c r="H407" s="2" t="str">
        <f t="shared" si="194"/>
        <v>ON_Hydro</v>
      </c>
      <c r="I407">
        <f t="shared" si="193"/>
        <v>8</v>
      </c>
      <c r="J407">
        <f t="shared" si="200"/>
        <v>21</v>
      </c>
      <c r="K407" s="18">
        <f t="shared" ca="1" si="221"/>
        <v>5.9763641878363548E-2</v>
      </c>
      <c r="L407" s="18">
        <f t="shared" ca="1" si="221"/>
        <v>6.1248221454671119E-2</v>
      </c>
      <c r="M407" s="18">
        <f t="shared" ca="1" si="221"/>
        <v>6.3218645891158637E-2</v>
      </c>
      <c r="N407" s="18">
        <f t="shared" ca="1" si="221"/>
        <v>6.5430958118379137E-2</v>
      </c>
      <c r="O407" s="18">
        <f t="shared" ca="1" si="221"/>
        <v>6.7643270345599624E-2</v>
      </c>
      <c r="P407" s="18">
        <f t="shared" ca="1" si="221"/>
        <v>6.985558257282011E-2</v>
      </c>
      <c r="Q407" s="18">
        <f t="shared" ca="1" si="221"/>
        <v>7.2067894800040597E-2</v>
      </c>
      <c r="R407" s="18">
        <f t="shared" ca="1" si="221"/>
        <v>7.4280207027261083E-2</v>
      </c>
      <c r="S407" s="18">
        <f t="shared" ca="1" si="221"/>
        <v>7.649251925448157E-2</v>
      </c>
      <c r="T407" s="18">
        <f t="shared" ca="1" si="221"/>
        <v>7.870483148170207E-2</v>
      </c>
      <c r="U407" s="18">
        <f t="shared" ca="1" si="222"/>
        <v>8.0917143708922556E-2</v>
      </c>
      <c r="V407" s="18">
        <f t="shared" ca="1" si="222"/>
        <v>8.3128366842083024E-2</v>
      </c>
      <c r="W407" s="18">
        <f t="shared" ca="1" si="222"/>
        <v>8.5339589975243477E-2</v>
      </c>
      <c r="X407" s="18">
        <f t="shared" ca="1" si="222"/>
        <v>8.7551902202463977E-2</v>
      </c>
      <c r="Y407" s="18">
        <f t="shared" ca="1" si="222"/>
        <v>8.9770857903450643E-2</v>
      </c>
      <c r="Z407" s="18">
        <f t="shared" ca="1" si="222"/>
        <v>9.2036209011394671E-2</v>
      </c>
      <c r="AA407" s="18">
        <f t="shared" ca="1" si="222"/>
        <v>9.4384657996119059E-2</v>
      </c>
      <c r="AB407" s="18">
        <f t="shared" ca="1" si="222"/>
        <v>9.6822957240796065E-2</v>
      </c>
      <c r="AC407" s="18">
        <f t="shared" ca="1" si="222"/>
        <v>9.9358403675627843E-2</v>
      </c>
      <c r="AD407" s="18">
        <f t="shared" ca="1" si="222"/>
        <v>0.10199883877784666</v>
      </c>
      <c r="AE407" s="18">
        <f t="shared" ca="1" si="223"/>
        <v>0.1047527574811207</v>
      </c>
      <c r="AF407" s="18">
        <f t="shared" ca="1" si="223"/>
        <v>0.1044798983530236</v>
      </c>
      <c r="AG407" s="18">
        <f t="shared" ca="1" si="223"/>
        <v>0</v>
      </c>
      <c r="AH407" s="18">
        <f t="shared" ca="1" si="223"/>
        <v>0</v>
      </c>
      <c r="AI407" s="18">
        <f t="shared" ca="1" si="223"/>
        <v>0</v>
      </c>
      <c r="AJ407" s="18">
        <f t="shared" ca="1" si="223"/>
        <v>0</v>
      </c>
      <c r="AK407" s="18">
        <f t="shared" ca="1" si="223"/>
        <v>0</v>
      </c>
      <c r="AL407" s="18">
        <f t="shared" ca="1" si="223"/>
        <v>0</v>
      </c>
      <c r="AM407" s="18">
        <f t="shared" ca="1" si="223"/>
        <v>0</v>
      </c>
      <c r="AN407" s="18">
        <f t="shared" ca="1" si="223"/>
        <v>0</v>
      </c>
      <c r="AO407" s="18">
        <f t="shared" ca="1" si="224"/>
        <v>0</v>
      </c>
      <c r="AP407" s="18">
        <f t="shared" ca="1" si="224"/>
        <v>0</v>
      </c>
      <c r="AQ407" s="18">
        <f t="shared" ca="1" si="224"/>
        <v>0</v>
      </c>
      <c r="AR407" s="18">
        <f t="shared" ca="1" si="224"/>
        <v>0</v>
      </c>
      <c r="AS407" s="18">
        <f t="shared" ca="1" si="224"/>
        <v>0</v>
      </c>
      <c r="AT407" s="18">
        <f t="shared" ca="1" si="224"/>
        <v>0</v>
      </c>
      <c r="AU407" s="18">
        <f t="shared" ca="1" si="224"/>
        <v>0</v>
      </c>
      <c r="AV407" s="18">
        <f t="shared" ca="1" si="224"/>
        <v>0</v>
      </c>
      <c r="AW407" s="18">
        <f t="shared" ca="1" si="224"/>
        <v>0</v>
      </c>
      <c r="AX407" s="18">
        <f t="shared" ca="1" si="224"/>
        <v>0</v>
      </c>
      <c r="AY407" s="18">
        <f t="shared" ca="1" si="225"/>
        <v>0</v>
      </c>
      <c r="AZ407" s="18">
        <f t="shared" ca="1" si="225"/>
        <v>0</v>
      </c>
      <c r="BA407" s="18">
        <f t="shared" ca="1" si="225"/>
        <v>0</v>
      </c>
      <c r="BB407" s="18">
        <f t="shared" ca="1" si="225"/>
        <v>0</v>
      </c>
      <c r="BC407" s="18">
        <f t="shared" ca="1" si="225"/>
        <v>0</v>
      </c>
      <c r="BD407" s="18">
        <f t="shared" ca="1" si="225"/>
        <v>0</v>
      </c>
      <c r="BE407" s="18">
        <f t="shared" ca="1" si="225"/>
        <v>0</v>
      </c>
      <c r="BF407" s="18">
        <f t="shared" ca="1" si="225"/>
        <v>0</v>
      </c>
      <c r="BG407" s="18">
        <f t="shared" ca="1" si="225"/>
        <v>0</v>
      </c>
      <c r="BH407" s="18">
        <f t="shared" ca="1" si="225"/>
        <v>0</v>
      </c>
      <c r="BI407" s="18">
        <f t="shared" ca="1" si="225"/>
        <v>0</v>
      </c>
    </row>
    <row r="408" spans="8:61" x14ac:dyDescent="0.35">
      <c r="H408" s="2" t="str">
        <f t="shared" si="194"/>
        <v>ON_Hydro</v>
      </c>
      <c r="I408">
        <f t="shared" ref="I408:I471" si="226">IF(J407=$I$26,I407+1,I407)</f>
        <v>8</v>
      </c>
      <c r="J408">
        <f t="shared" si="200"/>
        <v>22</v>
      </c>
      <c r="K408" s="18">
        <f t="shared" ca="1" si="221"/>
        <v>5.8523128280909005E-2</v>
      </c>
      <c r="L408" s="18">
        <f t="shared" ca="1" si="221"/>
        <v>5.9763641878363548E-2</v>
      </c>
      <c r="M408" s="18">
        <f t="shared" ca="1" si="221"/>
        <v>6.1248221454671119E-2</v>
      </c>
      <c r="N408" s="18">
        <f t="shared" ca="1" si="221"/>
        <v>6.3218645891158637E-2</v>
      </c>
      <c r="O408" s="18">
        <f t="shared" ca="1" si="221"/>
        <v>6.5430958118379137E-2</v>
      </c>
      <c r="P408" s="18">
        <f t="shared" ca="1" si="221"/>
        <v>6.7643270345599624E-2</v>
      </c>
      <c r="Q408" s="18">
        <f t="shared" ca="1" si="221"/>
        <v>6.985558257282011E-2</v>
      </c>
      <c r="R408" s="18">
        <f t="shared" ca="1" si="221"/>
        <v>7.2067894800040597E-2</v>
      </c>
      <c r="S408" s="18">
        <f t="shared" ca="1" si="221"/>
        <v>7.4280207027261083E-2</v>
      </c>
      <c r="T408" s="18">
        <f t="shared" ca="1" si="221"/>
        <v>7.649251925448157E-2</v>
      </c>
      <c r="U408" s="18">
        <f t="shared" ca="1" si="222"/>
        <v>7.870483148170207E-2</v>
      </c>
      <c r="V408" s="18">
        <f t="shared" ca="1" si="222"/>
        <v>8.0917143708922556E-2</v>
      </c>
      <c r="W408" s="18">
        <f t="shared" ca="1" si="222"/>
        <v>8.3128366842083024E-2</v>
      </c>
      <c r="X408" s="18">
        <f t="shared" ca="1" si="222"/>
        <v>8.5339589975243477E-2</v>
      </c>
      <c r="Y408" s="18">
        <f t="shared" ca="1" si="222"/>
        <v>8.7551902202463977E-2</v>
      </c>
      <c r="Z408" s="18">
        <f t="shared" ca="1" si="222"/>
        <v>8.9770857903450643E-2</v>
      </c>
      <c r="AA408" s="18">
        <f t="shared" ca="1" si="222"/>
        <v>9.2036209011394671E-2</v>
      </c>
      <c r="AB408" s="18">
        <f t="shared" ca="1" si="222"/>
        <v>9.4384657996119059E-2</v>
      </c>
      <c r="AC408" s="18">
        <f t="shared" ca="1" si="222"/>
        <v>9.6822957240796065E-2</v>
      </c>
      <c r="AD408" s="18">
        <f t="shared" ca="1" si="222"/>
        <v>9.9358403675627843E-2</v>
      </c>
      <c r="AE408" s="18">
        <f t="shared" ca="1" si="223"/>
        <v>0.10199883877784666</v>
      </c>
      <c r="AF408" s="18">
        <f t="shared" ca="1" si="223"/>
        <v>0.1047527574811207</v>
      </c>
      <c r="AG408" s="18">
        <f t="shared" ca="1" si="223"/>
        <v>0.1044798983530236</v>
      </c>
      <c r="AH408" s="18">
        <f t="shared" ca="1" si="223"/>
        <v>0</v>
      </c>
      <c r="AI408" s="18">
        <f t="shared" ca="1" si="223"/>
        <v>0</v>
      </c>
      <c r="AJ408" s="18">
        <f t="shared" ca="1" si="223"/>
        <v>0</v>
      </c>
      <c r="AK408" s="18">
        <f t="shared" ca="1" si="223"/>
        <v>0</v>
      </c>
      <c r="AL408" s="18">
        <f t="shared" ca="1" si="223"/>
        <v>0</v>
      </c>
      <c r="AM408" s="18">
        <f t="shared" ca="1" si="223"/>
        <v>0</v>
      </c>
      <c r="AN408" s="18">
        <f t="shared" ca="1" si="223"/>
        <v>0</v>
      </c>
      <c r="AO408" s="18">
        <f t="shared" ca="1" si="224"/>
        <v>0</v>
      </c>
      <c r="AP408" s="18">
        <f t="shared" ca="1" si="224"/>
        <v>0</v>
      </c>
      <c r="AQ408" s="18">
        <f t="shared" ca="1" si="224"/>
        <v>0</v>
      </c>
      <c r="AR408" s="18">
        <f t="shared" ca="1" si="224"/>
        <v>0</v>
      </c>
      <c r="AS408" s="18">
        <f t="shared" ca="1" si="224"/>
        <v>0</v>
      </c>
      <c r="AT408" s="18">
        <f t="shared" ca="1" si="224"/>
        <v>0</v>
      </c>
      <c r="AU408" s="18">
        <f t="shared" ca="1" si="224"/>
        <v>0</v>
      </c>
      <c r="AV408" s="18">
        <f t="shared" ca="1" si="224"/>
        <v>0</v>
      </c>
      <c r="AW408" s="18">
        <f t="shared" ca="1" si="224"/>
        <v>0</v>
      </c>
      <c r="AX408" s="18">
        <f t="shared" ca="1" si="224"/>
        <v>0</v>
      </c>
      <c r="AY408" s="18">
        <f t="shared" ca="1" si="225"/>
        <v>0</v>
      </c>
      <c r="AZ408" s="18">
        <f t="shared" ca="1" si="225"/>
        <v>0</v>
      </c>
      <c r="BA408" s="18">
        <f t="shared" ca="1" si="225"/>
        <v>0</v>
      </c>
      <c r="BB408" s="18">
        <f t="shared" ca="1" si="225"/>
        <v>0</v>
      </c>
      <c r="BC408" s="18">
        <f t="shared" ca="1" si="225"/>
        <v>0</v>
      </c>
      <c r="BD408" s="18">
        <f t="shared" ca="1" si="225"/>
        <v>0</v>
      </c>
      <c r="BE408" s="18">
        <f t="shared" ca="1" si="225"/>
        <v>0</v>
      </c>
      <c r="BF408" s="18">
        <f t="shared" ca="1" si="225"/>
        <v>0</v>
      </c>
      <c r="BG408" s="18">
        <f t="shared" ca="1" si="225"/>
        <v>0</v>
      </c>
      <c r="BH408" s="18">
        <f t="shared" ca="1" si="225"/>
        <v>0</v>
      </c>
      <c r="BI408" s="18">
        <f t="shared" ca="1" si="225"/>
        <v>0</v>
      </c>
    </row>
    <row r="409" spans="8:61" x14ac:dyDescent="0.35">
      <c r="H409" s="2" t="str">
        <f t="shared" si="194"/>
        <v>ON_Hydro</v>
      </c>
      <c r="I409">
        <f t="shared" si="226"/>
        <v>8</v>
      </c>
      <c r="J409">
        <f t="shared" si="200"/>
        <v>23</v>
      </c>
      <c r="K409" s="18">
        <f t="shared" ref="K409:T418" ca="1" si="227">IF(K$28&gt;$J409,0,OFFSET($K$2,$I409,$J409-K$28))</f>
        <v>5.7282614683454448E-2</v>
      </c>
      <c r="L409" s="18">
        <f t="shared" ca="1" si="227"/>
        <v>5.8523128280909005E-2</v>
      </c>
      <c r="M409" s="18">
        <f t="shared" ca="1" si="227"/>
        <v>5.9763641878363548E-2</v>
      </c>
      <c r="N409" s="18">
        <f t="shared" ca="1" si="227"/>
        <v>6.1248221454671119E-2</v>
      </c>
      <c r="O409" s="18">
        <f t="shared" ca="1" si="227"/>
        <v>6.3218645891158637E-2</v>
      </c>
      <c r="P409" s="18">
        <f t="shared" ca="1" si="227"/>
        <v>6.5430958118379137E-2</v>
      </c>
      <c r="Q409" s="18">
        <f t="shared" ca="1" si="227"/>
        <v>6.7643270345599624E-2</v>
      </c>
      <c r="R409" s="18">
        <f t="shared" ca="1" si="227"/>
        <v>6.985558257282011E-2</v>
      </c>
      <c r="S409" s="18">
        <f t="shared" ca="1" si="227"/>
        <v>7.2067894800040597E-2</v>
      </c>
      <c r="T409" s="18">
        <f t="shared" ca="1" si="227"/>
        <v>7.4280207027261083E-2</v>
      </c>
      <c r="U409" s="18">
        <f t="shared" ref="U409:AD418" ca="1" si="228">IF(U$28&gt;$J409,0,OFFSET($K$2,$I409,$J409-U$28))</f>
        <v>7.649251925448157E-2</v>
      </c>
      <c r="V409" s="18">
        <f t="shared" ca="1" si="228"/>
        <v>7.870483148170207E-2</v>
      </c>
      <c r="W409" s="18">
        <f t="shared" ca="1" si="228"/>
        <v>8.0917143708922556E-2</v>
      </c>
      <c r="X409" s="18">
        <f t="shared" ca="1" si="228"/>
        <v>8.3128366842083024E-2</v>
      </c>
      <c r="Y409" s="18">
        <f t="shared" ca="1" si="228"/>
        <v>8.5339589975243477E-2</v>
      </c>
      <c r="Z409" s="18">
        <f t="shared" ca="1" si="228"/>
        <v>8.7551902202463977E-2</v>
      </c>
      <c r="AA409" s="18">
        <f t="shared" ca="1" si="228"/>
        <v>8.9770857903450643E-2</v>
      </c>
      <c r="AB409" s="18">
        <f t="shared" ca="1" si="228"/>
        <v>9.2036209011394671E-2</v>
      </c>
      <c r="AC409" s="18">
        <f t="shared" ca="1" si="228"/>
        <v>9.4384657996119059E-2</v>
      </c>
      <c r="AD409" s="18">
        <f t="shared" ca="1" si="228"/>
        <v>9.6822957240796065E-2</v>
      </c>
      <c r="AE409" s="18">
        <f t="shared" ref="AE409:AN418" ca="1" si="229">IF(AE$28&gt;$J409,0,OFFSET($K$2,$I409,$J409-AE$28))</f>
        <v>9.9358403675627843E-2</v>
      </c>
      <c r="AF409" s="18">
        <f t="shared" ca="1" si="229"/>
        <v>0.10199883877784666</v>
      </c>
      <c r="AG409" s="18">
        <f t="shared" ca="1" si="229"/>
        <v>0.1047527574811207</v>
      </c>
      <c r="AH409" s="18">
        <f t="shared" ca="1" si="229"/>
        <v>0.1044798983530236</v>
      </c>
      <c r="AI409" s="18">
        <f t="shared" ca="1" si="229"/>
        <v>0</v>
      </c>
      <c r="AJ409" s="18">
        <f t="shared" ca="1" si="229"/>
        <v>0</v>
      </c>
      <c r="AK409" s="18">
        <f t="shared" ca="1" si="229"/>
        <v>0</v>
      </c>
      <c r="AL409" s="18">
        <f t="shared" ca="1" si="229"/>
        <v>0</v>
      </c>
      <c r="AM409" s="18">
        <f t="shared" ca="1" si="229"/>
        <v>0</v>
      </c>
      <c r="AN409" s="18">
        <f t="shared" ca="1" si="229"/>
        <v>0</v>
      </c>
      <c r="AO409" s="18">
        <f t="shared" ref="AO409:AX418" ca="1" si="230">IF(AO$28&gt;$J409,0,OFFSET($K$2,$I409,$J409-AO$28))</f>
        <v>0</v>
      </c>
      <c r="AP409" s="18">
        <f t="shared" ca="1" si="230"/>
        <v>0</v>
      </c>
      <c r="AQ409" s="18">
        <f t="shared" ca="1" si="230"/>
        <v>0</v>
      </c>
      <c r="AR409" s="18">
        <f t="shared" ca="1" si="230"/>
        <v>0</v>
      </c>
      <c r="AS409" s="18">
        <f t="shared" ca="1" si="230"/>
        <v>0</v>
      </c>
      <c r="AT409" s="18">
        <f t="shared" ca="1" si="230"/>
        <v>0</v>
      </c>
      <c r="AU409" s="18">
        <f t="shared" ca="1" si="230"/>
        <v>0</v>
      </c>
      <c r="AV409" s="18">
        <f t="shared" ca="1" si="230"/>
        <v>0</v>
      </c>
      <c r="AW409" s="18">
        <f t="shared" ca="1" si="230"/>
        <v>0</v>
      </c>
      <c r="AX409" s="18">
        <f t="shared" ca="1" si="230"/>
        <v>0</v>
      </c>
      <c r="AY409" s="18">
        <f t="shared" ref="AY409:BI418" ca="1" si="231">IF(AY$28&gt;$J409,0,OFFSET($K$2,$I409,$J409-AY$28))</f>
        <v>0</v>
      </c>
      <c r="AZ409" s="18">
        <f t="shared" ca="1" si="231"/>
        <v>0</v>
      </c>
      <c r="BA409" s="18">
        <f t="shared" ca="1" si="231"/>
        <v>0</v>
      </c>
      <c r="BB409" s="18">
        <f t="shared" ca="1" si="231"/>
        <v>0</v>
      </c>
      <c r="BC409" s="18">
        <f t="shared" ca="1" si="231"/>
        <v>0</v>
      </c>
      <c r="BD409" s="18">
        <f t="shared" ca="1" si="231"/>
        <v>0</v>
      </c>
      <c r="BE409" s="18">
        <f t="shared" ca="1" si="231"/>
        <v>0</v>
      </c>
      <c r="BF409" s="18">
        <f t="shared" ca="1" si="231"/>
        <v>0</v>
      </c>
      <c r="BG409" s="18">
        <f t="shared" ca="1" si="231"/>
        <v>0</v>
      </c>
      <c r="BH409" s="18">
        <f t="shared" ca="1" si="231"/>
        <v>0</v>
      </c>
      <c r="BI409" s="18">
        <f t="shared" ca="1" si="231"/>
        <v>0</v>
      </c>
    </row>
    <row r="410" spans="8:61" x14ac:dyDescent="0.35">
      <c r="H410" s="2" t="str">
        <f t="shared" si="194"/>
        <v>ON_Hydro</v>
      </c>
      <c r="I410">
        <f t="shared" si="226"/>
        <v>8</v>
      </c>
      <c r="J410">
        <f t="shared" si="200"/>
        <v>24</v>
      </c>
      <c r="K410" s="18">
        <f t="shared" ca="1" si="227"/>
        <v>5.6042101085999892E-2</v>
      </c>
      <c r="L410" s="18">
        <f t="shared" ca="1" si="227"/>
        <v>5.7282614683454448E-2</v>
      </c>
      <c r="M410" s="18">
        <f t="shared" ca="1" si="227"/>
        <v>5.8523128280909005E-2</v>
      </c>
      <c r="N410" s="18">
        <f t="shared" ca="1" si="227"/>
        <v>5.9763641878363548E-2</v>
      </c>
      <c r="O410" s="18">
        <f t="shared" ca="1" si="227"/>
        <v>6.1248221454671119E-2</v>
      </c>
      <c r="P410" s="18">
        <f t="shared" ca="1" si="227"/>
        <v>6.3218645891158637E-2</v>
      </c>
      <c r="Q410" s="18">
        <f t="shared" ca="1" si="227"/>
        <v>6.5430958118379137E-2</v>
      </c>
      <c r="R410" s="18">
        <f t="shared" ca="1" si="227"/>
        <v>6.7643270345599624E-2</v>
      </c>
      <c r="S410" s="18">
        <f t="shared" ca="1" si="227"/>
        <v>6.985558257282011E-2</v>
      </c>
      <c r="T410" s="18">
        <f t="shared" ca="1" si="227"/>
        <v>7.2067894800040597E-2</v>
      </c>
      <c r="U410" s="18">
        <f t="shared" ca="1" si="228"/>
        <v>7.4280207027261083E-2</v>
      </c>
      <c r="V410" s="18">
        <f t="shared" ca="1" si="228"/>
        <v>7.649251925448157E-2</v>
      </c>
      <c r="W410" s="18">
        <f t="shared" ca="1" si="228"/>
        <v>7.870483148170207E-2</v>
      </c>
      <c r="X410" s="18">
        <f t="shared" ca="1" si="228"/>
        <v>8.0917143708922556E-2</v>
      </c>
      <c r="Y410" s="18">
        <f t="shared" ca="1" si="228"/>
        <v>8.3128366842083024E-2</v>
      </c>
      <c r="Z410" s="18">
        <f t="shared" ca="1" si="228"/>
        <v>8.5339589975243477E-2</v>
      </c>
      <c r="AA410" s="18">
        <f t="shared" ca="1" si="228"/>
        <v>8.7551902202463977E-2</v>
      </c>
      <c r="AB410" s="18">
        <f t="shared" ca="1" si="228"/>
        <v>8.9770857903450643E-2</v>
      </c>
      <c r="AC410" s="18">
        <f t="shared" ca="1" si="228"/>
        <v>9.2036209011394671E-2</v>
      </c>
      <c r="AD410" s="18">
        <f t="shared" ca="1" si="228"/>
        <v>9.4384657996119059E-2</v>
      </c>
      <c r="AE410" s="18">
        <f t="shared" ca="1" si="229"/>
        <v>9.6822957240796065E-2</v>
      </c>
      <c r="AF410" s="18">
        <f t="shared" ca="1" si="229"/>
        <v>9.9358403675627843E-2</v>
      </c>
      <c r="AG410" s="18">
        <f t="shared" ca="1" si="229"/>
        <v>0.10199883877784666</v>
      </c>
      <c r="AH410" s="18">
        <f t="shared" ca="1" si="229"/>
        <v>0.1047527574811207</v>
      </c>
      <c r="AI410" s="18">
        <f t="shared" ca="1" si="229"/>
        <v>0.1044798983530236</v>
      </c>
      <c r="AJ410" s="18">
        <f t="shared" ca="1" si="229"/>
        <v>0</v>
      </c>
      <c r="AK410" s="18">
        <f t="shared" ca="1" si="229"/>
        <v>0</v>
      </c>
      <c r="AL410" s="18">
        <f t="shared" ca="1" si="229"/>
        <v>0</v>
      </c>
      <c r="AM410" s="18">
        <f t="shared" ca="1" si="229"/>
        <v>0</v>
      </c>
      <c r="AN410" s="18">
        <f t="shared" ca="1" si="229"/>
        <v>0</v>
      </c>
      <c r="AO410" s="18">
        <f t="shared" ca="1" si="230"/>
        <v>0</v>
      </c>
      <c r="AP410" s="18">
        <f t="shared" ca="1" si="230"/>
        <v>0</v>
      </c>
      <c r="AQ410" s="18">
        <f t="shared" ca="1" si="230"/>
        <v>0</v>
      </c>
      <c r="AR410" s="18">
        <f t="shared" ca="1" si="230"/>
        <v>0</v>
      </c>
      <c r="AS410" s="18">
        <f t="shared" ca="1" si="230"/>
        <v>0</v>
      </c>
      <c r="AT410" s="18">
        <f t="shared" ca="1" si="230"/>
        <v>0</v>
      </c>
      <c r="AU410" s="18">
        <f t="shared" ca="1" si="230"/>
        <v>0</v>
      </c>
      <c r="AV410" s="18">
        <f t="shared" ca="1" si="230"/>
        <v>0</v>
      </c>
      <c r="AW410" s="18">
        <f t="shared" ca="1" si="230"/>
        <v>0</v>
      </c>
      <c r="AX410" s="18">
        <f t="shared" ca="1" si="230"/>
        <v>0</v>
      </c>
      <c r="AY410" s="18">
        <f t="shared" ca="1" si="231"/>
        <v>0</v>
      </c>
      <c r="AZ410" s="18">
        <f t="shared" ca="1" si="231"/>
        <v>0</v>
      </c>
      <c r="BA410" s="18">
        <f t="shared" ca="1" si="231"/>
        <v>0</v>
      </c>
      <c r="BB410" s="18">
        <f t="shared" ca="1" si="231"/>
        <v>0</v>
      </c>
      <c r="BC410" s="18">
        <f t="shared" ca="1" si="231"/>
        <v>0</v>
      </c>
      <c r="BD410" s="18">
        <f t="shared" ca="1" si="231"/>
        <v>0</v>
      </c>
      <c r="BE410" s="18">
        <f t="shared" ca="1" si="231"/>
        <v>0</v>
      </c>
      <c r="BF410" s="18">
        <f t="shared" ca="1" si="231"/>
        <v>0</v>
      </c>
      <c r="BG410" s="18">
        <f t="shared" ca="1" si="231"/>
        <v>0</v>
      </c>
      <c r="BH410" s="18">
        <f t="shared" ca="1" si="231"/>
        <v>0</v>
      </c>
      <c r="BI410" s="18">
        <f t="shared" ca="1" si="231"/>
        <v>0</v>
      </c>
    </row>
    <row r="411" spans="8:61" x14ac:dyDescent="0.35">
      <c r="H411" s="2" t="str">
        <f t="shared" si="194"/>
        <v>ON_Hydro</v>
      </c>
      <c r="I411">
        <f t="shared" si="226"/>
        <v>8</v>
      </c>
      <c r="J411">
        <f t="shared" si="200"/>
        <v>25</v>
      </c>
      <c r="K411" s="18">
        <f t="shared" ca="1" si="227"/>
        <v>5.4801587488545335E-2</v>
      </c>
      <c r="L411" s="18">
        <f t="shared" ca="1" si="227"/>
        <v>5.6042101085999892E-2</v>
      </c>
      <c r="M411" s="18">
        <f t="shared" ca="1" si="227"/>
        <v>5.7282614683454448E-2</v>
      </c>
      <c r="N411" s="18">
        <f t="shared" ca="1" si="227"/>
        <v>5.8523128280909005E-2</v>
      </c>
      <c r="O411" s="18">
        <f t="shared" ca="1" si="227"/>
        <v>5.9763641878363548E-2</v>
      </c>
      <c r="P411" s="18">
        <f t="shared" ca="1" si="227"/>
        <v>6.1248221454671119E-2</v>
      </c>
      <c r="Q411" s="18">
        <f t="shared" ca="1" si="227"/>
        <v>6.3218645891158637E-2</v>
      </c>
      <c r="R411" s="18">
        <f t="shared" ca="1" si="227"/>
        <v>6.5430958118379137E-2</v>
      </c>
      <c r="S411" s="18">
        <f t="shared" ca="1" si="227"/>
        <v>6.7643270345599624E-2</v>
      </c>
      <c r="T411" s="18">
        <f t="shared" ca="1" si="227"/>
        <v>6.985558257282011E-2</v>
      </c>
      <c r="U411" s="18">
        <f t="shared" ca="1" si="228"/>
        <v>7.2067894800040597E-2</v>
      </c>
      <c r="V411" s="18">
        <f t="shared" ca="1" si="228"/>
        <v>7.4280207027261083E-2</v>
      </c>
      <c r="W411" s="18">
        <f t="shared" ca="1" si="228"/>
        <v>7.649251925448157E-2</v>
      </c>
      <c r="X411" s="18">
        <f t="shared" ca="1" si="228"/>
        <v>7.870483148170207E-2</v>
      </c>
      <c r="Y411" s="18">
        <f t="shared" ca="1" si="228"/>
        <v>8.0917143708922556E-2</v>
      </c>
      <c r="Z411" s="18">
        <f t="shared" ca="1" si="228"/>
        <v>8.3128366842083024E-2</v>
      </c>
      <c r="AA411" s="18">
        <f t="shared" ca="1" si="228"/>
        <v>8.5339589975243477E-2</v>
      </c>
      <c r="AB411" s="18">
        <f t="shared" ca="1" si="228"/>
        <v>8.7551902202463977E-2</v>
      </c>
      <c r="AC411" s="18">
        <f t="shared" ca="1" si="228"/>
        <v>8.9770857903450643E-2</v>
      </c>
      <c r="AD411" s="18">
        <f t="shared" ca="1" si="228"/>
        <v>9.2036209011394671E-2</v>
      </c>
      <c r="AE411" s="18">
        <f t="shared" ca="1" si="229"/>
        <v>9.4384657996119059E-2</v>
      </c>
      <c r="AF411" s="18">
        <f t="shared" ca="1" si="229"/>
        <v>9.6822957240796065E-2</v>
      </c>
      <c r="AG411" s="18">
        <f t="shared" ca="1" si="229"/>
        <v>9.9358403675627843E-2</v>
      </c>
      <c r="AH411" s="18">
        <f t="shared" ca="1" si="229"/>
        <v>0.10199883877784666</v>
      </c>
      <c r="AI411" s="18">
        <f t="shared" ca="1" si="229"/>
        <v>0.1047527574811207</v>
      </c>
      <c r="AJ411" s="18">
        <f t="shared" ca="1" si="229"/>
        <v>0.1044798983530236</v>
      </c>
      <c r="AK411" s="18">
        <f t="shared" ca="1" si="229"/>
        <v>0</v>
      </c>
      <c r="AL411" s="18">
        <f t="shared" ca="1" si="229"/>
        <v>0</v>
      </c>
      <c r="AM411" s="18">
        <f t="shared" ca="1" si="229"/>
        <v>0</v>
      </c>
      <c r="AN411" s="18">
        <f t="shared" ca="1" si="229"/>
        <v>0</v>
      </c>
      <c r="AO411" s="18">
        <f t="shared" ca="1" si="230"/>
        <v>0</v>
      </c>
      <c r="AP411" s="18">
        <f t="shared" ca="1" si="230"/>
        <v>0</v>
      </c>
      <c r="AQ411" s="18">
        <f t="shared" ca="1" si="230"/>
        <v>0</v>
      </c>
      <c r="AR411" s="18">
        <f t="shared" ca="1" si="230"/>
        <v>0</v>
      </c>
      <c r="AS411" s="18">
        <f t="shared" ca="1" si="230"/>
        <v>0</v>
      </c>
      <c r="AT411" s="18">
        <f t="shared" ca="1" si="230"/>
        <v>0</v>
      </c>
      <c r="AU411" s="18">
        <f t="shared" ca="1" si="230"/>
        <v>0</v>
      </c>
      <c r="AV411" s="18">
        <f t="shared" ca="1" si="230"/>
        <v>0</v>
      </c>
      <c r="AW411" s="18">
        <f t="shared" ca="1" si="230"/>
        <v>0</v>
      </c>
      <c r="AX411" s="18">
        <f t="shared" ca="1" si="230"/>
        <v>0</v>
      </c>
      <c r="AY411" s="18">
        <f t="shared" ca="1" si="231"/>
        <v>0</v>
      </c>
      <c r="AZ411" s="18">
        <f t="shared" ca="1" si="231"/>
        <v>0</v>
      </c>
      <c r="BA411" s="18">
        <f t="shared" ca="1" si="231"/>
        <v>0</v>
      </c>
      <c r="BB411" s="18">
        <f t="shared" ca="1" si="231"/>
        <v>0</v>
      </c>
      <c r="BC411" s="18">
        <f t="shared" ca="1" si="231"/>
        <v>0</v>
      </c>
      <c r="BD411" s="18">
        <f t="shared" ca="1" si="231"/>
        <v>0</v>
      </c>
      <c r="BE411" s="18">
        <f t="shared" ca="1" si="231"/>
        <v>0</v>
      </c>
      <c r="BF411" s="18">
        <f t="shared" ca="1" si="231"/>
        <v>0</v>
      </c>
      <c r="BG411" s="18">
        <f t="shared" ca="1" si="231"/>
        <v>0</v>
      </c>
      <c r="BH411" s="18">
        <f t="shared" ca="1" si="231"/>
        <v>0</v>
      </c>
      <c r="BI411" s="18">
        <f t="shared" ca="1" si="231"/>
        <v>0</v>
      </c>
    </row>
    <row r="412" spans="8:61" x14ac:dyDescent="0.35">
      <c r="H412" s="2" t="str">
        <f t="shared" si="194"/>
        <v>ON_Hydro</v>
      </c>
      <c r="I412">
        <f t="shared" si="226"/>
        <v>8</v>
      </c>
      <c r="J412">
        <f t="shared" si="200"/>
        <v>26</v>
      </c>
      <c r="K412" s="18">
        <f t="shared" ca="1" si="227"/>
        <v>5.3561073891090792E-2</v>
      </c>
      <c r="L412" s="18">
        <f t="shared" ca="1" si="227"/>
        <v>5.4801587488545335E-2</v>
      </c>
      <c r="M412" s="18">
        <f t="shared" ca="1" si="227"/>
        <v>5.6042101085999892E-2</v>
      </c>
      <c r="N412" s="18">
        <f t="shared" ca="1" si="227"/>
        <v>5.7282614683454448E-2</v>
      </c>
      <c r="O412" s="18">
        <f t="shared" ca="1" si="227"/>
        <v>5.8523128280909005E-2</v>
      </c>
      <c r="P412" s="18">
        <f t="shared" ca="1" si="227"/>
        <v>5.9763641878363548E-2</v>
      </c>
      <c r="Q412" s="18">
        <f t="shared" ca="1" si="227"/>
        <v>6.1248221454671119E-2</v>
      </c>
      <c r="R412" s="18">
        <f t="shared" ca="1" si="227"/>
        <v>6.3218645891158637E-2</v>
      </c>
      <c r="S412" s="18">
        <f t="shared" ca="1" si="227"/>
        <v>6.5430958118379137E-2</v>
      </c>
      <c r="T412" s="18">
        <f t="shared" ca="1" si="227"/>
        <v>6.7643270345599624E-2</v>
      </c>
      <c r="U412" s="18">
        <f t="shared" ca="1" si="228"/>
        <v>6.985558257282011E-2</v>
      </c>
      <c r="V412" s="18">
        <f t="shared" ca="1" si="228"/>
        <v>7.2067894800040597E-2</v>
      </c>
      <c r="W412" s="18">
        <f t="shared" ca="1" si="228"/>
        <v>7.4280207027261083E-2</v>
      </c>
      <c r="X412" s="18">
        <f t="shared" ca="1" si="228"/>
        <v>7.649251925448157E-2</v>
      </c>
      <c r="Y412" s="18">
        <f t="shared" ca="1" si="228"/>
        <v>7.870483148170207E-2</v>
      </c>
      <c r="Z412" s="18">
        <f t="shared" ca="1" si="228"/>
        <v>8.0917143708922556E-2</v>
      </c>
      <c r="AA412" s="18">
        <f t="shared" ca="1" si="228"/>
        <v>8.3128366842083024E-2</v>
      </c>
      <c r="AB412" s="18">
        <f t="shared" ca="1" si="228"/>
        <v>8.5339589975243477E-2</v>
      </c>
      <c r="AC412" s="18">
        <f t="shared" ca="1" si="228"/>
        <v>8.7551902202463977E-2</v>
      </c>
      <c r="AD412" s="18">
        <f t="shared" ca="1" si="228"/>
        <v>8.9770857903450643E-2</v>
      </c>
      <c r="AE412" s="18">
        <f t="shared" ca="1" si="229"/>
        <v>9.2036209011394671E-2</v>
      </c>
      <c r="AF412" s="18">
        <f t="shared" ca="1" si="229"/>
        <v>9.4384657996119059E-2</v>
      </c>
      <c r="AG412" s="18">
        <f t="shared" ca="1" si="229"/>
        <v>9.6822957240796065E-2</v>
      </c>
      <c r="AH412" s="18">
        <f t="shared" ca="1" si="229"/>
        <v>9.9358403675627843E-2</v>
      </c>
      <c r="AI412" s="18">
        <f t="shared" ca="1" si="229"/>
        <v>0.10199883877784666</v>
      </c>
      <c r="AJ412" s="18">
        <f t="shared" ca="1" si="229"/>
        <v>0.1047527574811207</v>
      </c>
      <c r="AK412" s="18">
        <f t="shared" ca="1" si="229"/>
        <v>0.1044798983530236</v>
      </c>
      <c r="AL412" s="18">
        <f t="shared" ca="1" si="229"/>
        <v>0</v>
      </c>
      <c r="AM412" s="18">
        <f t="shared" ca="1" si="229"/>
        <v>0</v>
      </c>
      <c r="AN412" s="18">
        <f t="shared" ca="1" si="229"/>
        <v>0</v>
      </c>
      <c r="AO412" s="18">
        <f t="shared" ca="1" si="230"/>
        <v>0</v>
      </c>
      <c r="AP412" s="18">
        <f t="shared" ca="1" si="230"/>
        <v>0</v>
      </c>
      <c r="AQ412" s="18">
        <f t="shared" ca="1" si="230"/>
        <v>0</v>
      </c>
      <c r="AR412" s="18">
        <f t="shared" ca="1" si="230"/>
        <v>0</v>
      </c>
      <c r="AS412" s="18">
        <f t="shared" ca="1" si="230"/>
        <v>0</v>
      </c>
      <c r="AT412" s="18">
        <f t="shared" ca="1" si="230"/>
        <v>0</v>
      </c>
      <c r="AU412" s="18">
        <f t="shared" ca="1" si="230"/>
        <v>0</v>
      </c>
      <c r="AV412" s="18">
        <f t="shared" ca="1" si="230"/>
        <v>0</v>
      </c>
      <c r="AW412" s="18">
        <f t="shared" ca="1" si="230"/>
        <v>0</v>
      </c>
      <c r="AX412" s="18">
        <f t="shared" ca="1" si="230"/>
        <v>0</v>
      </c>
      <c r="AY412" s="18">
        <f t="shared" ca="1" si="231"/>
        <v>0</v>
      </c>
      <c r="AZ412" s="18">
        <f t="shared" ca="1" si="231"/>
        <v>0</v>
      </c>
      <c r="BA412" s="18">
        <f t="shared" ca="1" si="231"/>
        <v>0</v>
      </c>
      <c r="BB412" s="18">
        <f t="shared" ca="1" si="231"/>
        <v>0</v>
      </c>
      <c r="BC412" s="18">
        <f t="shared" ca="1" si="231"/>
        <v>0</v>
      </c>
      <c r="BD412" s="18">
        <f t="shared" ca="1" si="231"/>
        <v>0</v>
      </c>
      <c r="BE412" s="18">
        <f t="shared" ca="1" si="231"/>
        <v>0</v>
      </c>
      <c r="BF412" s="18">
        <f t="shared" ca="1" si="231"/>
        <v>0</v>
      </c>
      <c r="BG412" s="18">
        <f t="shared" ca="1" si="231"/>
        <v>0</v>
      </c>
      <c r="BH412" s="18">
        <f t="shared" ca="1" si="231"/>
        <v>0</v>
      </c>
      <c r="BI412" s="18">
        <f t="shared" ca="1" si="231"/>
        <v>0</v>
      </c>
    </row>
    <row r="413" spans="8:61" x14ac:dyDescent="0.35">
      <c r="H413" s="2" t="str">
        <f t="shared" ref="H413:H476" si="232">INDEX($A$3:$A$22,I413,0)</f>
        <v>ON_Hydro</v>
      </c>
      <c r="I413">
        <f t="shared" si="226"/>
        <v>8</v>
      </c>
      <c r="J413">
        <f t="shared" si="200"/>
        <v>27</v>
      </c>
      <c r="K413" s="18">
        <f t="shared" ca="1" si="227"/>
        <v>5.2320560293636256E-2</v>
      </c>
      <c r="L413" s="18">
        <f t="shared" ca="1" si="227"/>
        <v>5.3561073891090792E-2</v>
      </c>
      <c r="M413" s="18">
        <f t="shared" ca="1" si="227"/>
        <v>5.4801587488545335E-2</v>
      </c>
      <c r="N413" s="18">
        <f t="shared" ca="1" si="227"/>
        <v>5.6042101085999892E-2</v>
      </c>
      <c r="O413" s="18">
        <f t="shared" ca="1" si="227"/>
        <v>5.7282614683454448E-2</v>
      </c>
      <c r="P413" s="18">
        <f t="shared" ca="1" si="227"/>
        <v>5.8523128280909005E-2</v>
      </c>
      <c r="Q413" s="18">
        <f t="shared" ca="1" si="227"/>
        <v>5.9763641878363548E-2</v>
      </c>
      <c r="R413" s="18">
        <f t="shared" ca="1" si="227"/>
        <v>6.1248221454671119E-2</v>
      </c>
      <c r="S413" s="18">
        <f t="shared" ca="1" si="227"/>
        <v>6.3218645891158637E-2</v>
      </c>
      <c r="T413" s="18">
        <f t="shared" ca="1" si="227"/>
        <v>6.5430958118379137E-2</v>
      </c>
      <c r="U413" s="18">
        <f t="shared" ca="1" si="228"/>
        <v>6.7643270345599624E-2</v>
      </c>
      <c r="V413" s="18">
        <f t="shared" ca="1" si="228"/>
        <v>6.985558257282011E-2</v>
      </c>
      <c r="W413" s="18">
        <f t="shared" ca="1" si="228"/>
        <v>7.2067894800040597E-2</v>
      </c>
      <c r="X413" s="18">
        <f t="shared" ca="1" si="228"/>
        <v>7.4280207027261083E-2</v>
      </c>
      <c r="Y413" s="18">
        <f t="shared" ca="1" si="228"/>
        <v>7.649251925448157E-2</v>
      </c>
      <c r="Z413" s="18">
        <f t="shared" ca="1" si="228"/>
        <v>7.870483148170207E-2</v>
      </c>
      <c r="AA413" s="18">
        <f t="shared" ca="1" si="228"/>
        <v>8.0917143708922556E-2</v>
      </c>
      <c r="AB413" s="18">
        <f t="shared" ca="1" si="228"/>
        <v>8.3128366842083024E-2</v>
      </c>
      <c r="AC413" s="18">
        <f t="shared" ca="1" si="228"/>
        <v>8.5339589975243477E-2</v>
      </c>
      <c r="AD413" s="18">
        <f t="shared" ca="1" si="228"/>
        <v>8.7551902202463977E-2</v>
      </c>
      <c r="AE413" s="18">
        <f t="shared" ca="1" si="229"/>
        <v>8.9770857903450643E-2</v>
      </c>
      <c r="AF413" s="18">
        <f t="shared" ca="1" si="229"/>
        <v>9.2036209011394671E-2</v>
      </c>
      <c r="AG413" s="18">
        <f t="shared" ca="1" si="229"/>
        <v>9.4384657996119059E-2</v>
      </c>
      <c r="AH413" s="18">
        <f t="shared" ca="1" si="229"/>
        <v>9.6822957240796065E-2</v>
      </c>
      <c r="AI413" s="18">
        <f t="shared" ca="1" si="229"/>
        <v>9.9358403675627843E-2</v>
      </c>
      <c r="AJ413" s="18">
        <f t="shared" ca="1" si="229"/>
        <v>0.10199883877784666</v>
      </c>
      <c r="AK413" s="18">
        <f t="shared" ca="1" si="229"/>
        <v>0.1047527574811207</v>
      </c>
      <c r="AL413" s="18">
        <f t="shared" ca="1" si="229"/>
        <v>0.1044798983530236</v>
      </c>
      <c r="AM413" s="18">
        <f t="shared" ca="1" si="229"/>
        <v>0</v>
      </c>
      <c r="AN413" s="18">
        <f t="shared" ca="1" si="229"/>
        <v>0</v>
      </c>
      <c r="AO413" s="18">
        <f t="shared" ca="1" si="230"/>
        <v>0</v>
      </c>
      <c r="AP413" s="18">
        <f t="shared" ca="1" si="230"/>
        <v>0</v>
      </c>
      <c r="AQ413" s="18">
        <f t="shared" ca="1" si="230"/>
        <v>0</v>
      </c>
      <c r="AR413" s="18">
        <f t="shared" ca="1" si="230"/>
        <v>0</v>
      </c>
      <c r="AS413" s="18">
        <f t="shared" ca="1" si="230"/>
        <v>0</v>
      </c>
      <c r="AT413" s="18">
        <f t="shared" ca="1" si="230"/>
        <v>0</v>
      </c>
      <c r="AU413" s="18">
        <f t="shared" ca="1" si="230"/>
        <v>0</v>
      </c>
      <c r="AV413" s="18">
        <f t="shared" ca="1" si="230"/>
        <v>0</v>
      </c>
      <c r="AW413" s="18">
        <f t="shared" ca="1" si="230"/>
        <v>0</v>
      </c>
      <c r="AX413" s="18">
        <f t="shared" ca="1" si="230"/>
        <v>0</v>
      </c>
      <c r="AY413" s="18">
        <f t="shared" ca="1" si="231"/>
        <v>0</v>
      </c>
      <c r="AZ413" s="18">
        <f t="shared" ca="1" si="231"/>
        <v>0</v>
      </c>
      <c r="BA413" s="18">
        <f t="shared" ca="1" si="231"/>
        <v>0</v>
      </c>
      <c r="BB413" s="18">
        <f t="shared" ca="1" si="231"/>
        <v>0</v>
      </c>
      <c r="BC413" s="18">
        <f t="shared" ca="1" si="231"/>
        <v>0</v>
      </c>
      <c r="BD413" s="18">
        <f t="shared" ca="1" si="231"/>
        <v>0</v>
      </c>
      <c r="BE413" s="18">
        <f t="shared" ca="1" si="231"/>
        <v>0</v>
      </c>
      <c r="BF413" s="18">
        <f t="shared" ca="1" si="231"/>
        <v>0</v>
      </c>
      <c r="BG413" s="18">
        <f t="shared" ca="1" si="231"/>
        <v>0</v>
      </c>
      <c r="BH413" s="18">
        <f t="shared" ca="1" si="231"/>
        <v>0</v>
      </c>
      <c r="BI413" s="18">
        <f t="shared" ca="1" si="231"/>
        <v>0</v>
      </c>
    </row>
    <row r="414" spans="8:61" x14ac:dyDescent="0.35">
      <c r="H414" s="2" t="str">
        <f t="shared" si="232"/>
        <v>ON_Hydro</v>
      </c>
      <c r="I414">
        <f t="shared" si="226"/>
        <v>8</v>
      </c>
      <c r="J414">
        <f t="shared" ref="J414:J477" si="233">IF(J413+1&gt;$I$26,$K$2,J413+1)</f>
        <v>28</v>
      </c>
      <c r="K414" s="18">
        <f t="shared" ca="1" si="227"/>
        <v>5.10800466961817E-2</v>
      </c>
      <c r="L414" s="18">
        <f t="shared" ca="1" si="227"/>
        <v>5.2320560293636256E-2</v>
      </c>
      <c r="M414" s="18">
        <f t="shared" ca="1" si="227"/>
        <v>5.3561073891090792E-2</v>
      </c>
      <c r="N414" s="18">
        <f t="shared" ca="1" si="227"/>
        <v>5.4801587488545335E-2</v>
      </c>
      <c r="O414" s="18">
        <f t="shared" ca="1" si="227"/>
        <v>5.6042101085999892E-2</v>
      </c>
      <c r="P414" s="18">
        <f t="shared" ca="1" si="227"/>
        <v>5.7282614683454448E-2</v>
      </c>
      <c r="Q414" s="18">
        <f t="shared" ca="1" si="227"/>
        <v>5.8523128280909005E-2</v>
      </c>
      <c r="R414" s="18">
        <f t="shared" ca="1" si="227"/>
        <v>5.9763641878363548E-2</v>
      </c>
      <c r="S414" s="18">
        <f t="shared" ca="1" si="227"/>
        <v>6.1248221454671119E-2</v>
      </c>
      <c r="T414" s="18">
        <f t="shared" ca="1" si="227"/>
        <v>6.3218645891158637E-2</v>
      </c>
      <c r="U414" s="18">
        <f t="shared" ca="1" si="228"/>
        <v>6.5430958118379137E-2</v>
      </c>
      <c r="V414" s="18">
        <f t="shared" ca="1" si="228"/>
        <v>6.7643270345599624E-2</v>
      </c>
      <c r="W414" s="18">
        <f t="shared" ca="1" si="228"/>
        <v>6.985558257282011E-2</v>
      </c>
      <c r="X414" s="18">
        <f t="shared" ca="1" si="228"/>
        <v>7.2067894800040597E-2</v>
      </c>
      <c r="Y414" s="18">
        <f t="shared" ca="1" si="228"/>
        <v>7.4280207027261083E-2</v>
      </c>
      <c r="Z414" s="18">
        <f t="shared" ca="1" si="228"/>
        <v>7.649251925448157E-2</v>
      </c>
      <c r="AA414" s="18">
        <f t="shared" ca="1" si="228"/>
        <v>7.870483148170207E-2</v>
      </c>
      <c r="AB414" s="18">
        <f t="shared" ca="1" si="228"/>
        <v>8.0917143708922556E-2</v>
      </c>
      <c r="AC414" s="18">
        <f t="shared" ca="1" si="228"/>
        <v>8.3128366842083024E-2</v>
      </c>
      <c r="AD414" s="18">
        <f t="shared" ca="1" si="228"/>
        <v>8.5339589975243477E-2</v>
      </c>
      <c r="AE414" s="18">
        <f t="shared" ca="1" si="229"/>
        <v>8.7551902202463977E-2</v>
      </c>
      <c r="AF414" s="18">
        <f t="shared" ca="1" si="229"/>
        <v>8.9770857903450643E-2</v>
      </c>
      <c r="AG414" s="18">
        <f t="shared" ca="1" si="229"/>
        <v>9.2036209011394671E-2</v>
      </c>
      <c r="AH414" s="18">
        <f t="shared" ca="1" si="229"/>
        <v>9.4384657996119059E-2</v>
      </c>
      <c r="AI414" s="18">
        <f t="shared" ca="1" si="229"/>
        <v>9.6822957240796065E-2</v>
      </c>
      <c r="AJ414" s="18">
        <f t="shared" ca="1" si="229"/>
        <v>9.9358403675627843E-2</v>
      </c>
      <c r="AK414" s="18">
        <f t="shared" ca="1" si="229"/>
        <v>0.10199883877784666</v>
      </c>
      <c r="AL414" s="18">
        <f t="shared" ca="1" si="229"/>
        <v>0.1047527574811207</v>
      </c>
      <c r="AM414" s="18">
        <f t="shared" ca="1" si="229"/>
        <v>0.1044798983530236</v>
      </c>
      <c r="AN414" s="18">
        <f t="shared" ca="1" si="229"/>
        <v>0</v>
      </c>
      <c r="AO414" s="18">
        <f t="shared" ca="1" si="230"/>
        <v>0</v>
      </c>
      <c r="AP414" s="18">
        <f t="shared" ca="1" si="230"/>
        <v>0</v>
      </c>
      <c r="AQ414" s="18">
        <f t="shared" ca="1" si="230"/>
        <v>0</v>
      </c>
      <c r="AR414" s="18">
        <f t="shared" ca="1" si="230"/>
        <v>0</v>
      </c>
      <c r="AS414" s="18">
        <f t="shared" ca="1" si="230"/>
        <v>0</v>
      </c>
      <c r="AT414" s="18">
        <f t="shared" ca="1" si="230"/>
        <v>0</v>
      </c>
      <c r="AU414" s="18">
        <f t="shared" ca="1" si="230"/>
        <v>0</v>
      </c>
      <c r="AV414" s="18">
        <f t="shared" ca="1" si="230"/>
        <v>0</v>
      </c>
      <c r="AW414" s="18">
        <f t="shared" ca="1" si="230"/>
        <v>0</v>
      </c>
      <c r="AX414" s="18">
        <f t="shared" ca="1" si="230"/>
        <v>0</v>
      </c>
      <c r="AY414" s="18">
        <f t="shared" ca="1" si="231"/>
        <v>0</v>
      </c>
      <c r="AZ414" s="18">
        <f t="shared" ca="1" si="231"/>
        <v>0</v>
      </c>
      <c r="BA414" s="18">
        <f t="shared" ca="1" si="231"/>
        <v>0</v>
      </c>
      <c r="BB414" s="18">
        <f t="shared" ca="1" si="231"/>
        <v>0</v>
      </c>
      <c r="BC414" s="18">
        <f t="shared" ca="1" si="231"/>
        <v>0</v>
      </c>
      <c r="BD414" s="18">
        <f t="shared" ca="1" si="231"/>
        <v>0</v>
      </c>
      <c r="BE414" s="18">
        <f t="shared" ca="1" si="231"/>
        <v>0</v>
      </c>
      <c r="BF414" s="18">
        <f t="shared" ca="1" si="231"/>
        <v>0</v>
      </c>
      <c r="BG414" s="18">
        <f t="shared" ca="1" si="231"/>
        <v>0</v>
      </c>
      <c r="BH414" s="18">
        <f t="shared" ca="1" si="231"/>
        <v>0</v>
      </c>
      <c r="BI414" s="18">
        <f t="shared" ca="1" si="231"/>
        <v>0</v>
      </c>
    </row>
    <row r="415" spans="8:61" x14ac:dyDescent="0.35">
      <c r="H415" s="2" t="str">
        <f t="shared" si="232"/>
        <v>ON_Hydro</v>
      </c>
      <c r="I415">
        <f t="shared" si="226"/>
        <v>8</v>
      </c>
      <c r="J415">
        <f t="shared" si="233"/>
        <v>29</v>
      </c>
      <c r="K415" s="18">
        <f t="shared" ca="1" si="227"/>
        <v>4.9839533098727157E-2</v>
      </c>
      <c r="L415" s="18">
        <f t="shared" ca="1" si="227"/>
        <v>5.10800466961817E-2</v>
      </c>
      <c r="M415" s="18">
        <f t="shared" ca="1" si="227"/>
        <v>5.2320560293636256E-2</v>
      </c>
      <c r="N415" s="18">
        <f t="shared" ca="1" si="227"/>
        <v>5.3561073891090792E-2</v>
      </c>
      <c r="O415" s="18">
        <f t="shared" ca="1" si="227"/>
        <v>5.4801587488545335E-2</v>
      </c>
      <c r="P415" s="18">
        <f t="shared" ca="1" si="227"/>
        <v>5.6042101085999892E-2</v>
      </c>
      <c r="Q415" s="18">
        <f t="shared" ca="1" si="227"/>
        <v>5.7282614683454448E-2</v>
      </c>
      <c r="R415" s="18">
        <f t="shared" ca="1" si="227"/>
        <v>5.8523128280909005E-2</v>
      </c>
      <c r="S415" s="18">
        <f t="shared" ca="1" si="227"/>
        <v>5.9763641878363548E-2</v>
      </c>
      <c r="T415" s="18">
        <f t="shared" ca="1" si="227"/>
        <v>6.1248221454671119E-2</v>
      </c>
      <c r="U415" s="18">
        <f t="shared" ca="1" si="228"/>
        <v>6.3218645891158637E-2</v>
      </c>
      <c r="V415" s="18">
        <f t="shared" ca="1" si="228"/>
        <v>6.5430958118379137E-2</v>
      </c>
      <c r="W415" s="18">
        <f t="shared" ca="1" si="228"/>
        <v>6.7643270345599624E-2</v>
      </c>
      <c r="X415" s="18">
        <f t="shared" ca="1" si="228"/>
        <v>6.985558257282011E-2</v>
      </c>
      <c r="Y415" s="18">
        <f t="shared" ca="1" si="228"/>
        <v>7.2067894800040597E-2</v>
      </c>
      <c r="Z415" s="18">
        <f t="shared" ca="1" si="228"/>
        <v>7.4280207027261083E-2</v>
      </c>
      <c r="AA415" s="18">
        <f t="shared" ca="1" si="228"/>
        <v>7.649251925448157E-2</v>
      </c>
      <c r="AB415" s="18">
        <f t="shared" ca="1" si="228"/>
        <v>7.870483148170207E-2</v>
      </c>
      <c r="AC415" s="18">
        <f t="shared" ca="1" si="228"/>
        <v>8.0917143708922556E-2</v>
      </c>
      <c r="AD415" s="18">
        <f t="shared" ca="1" si="228"/>
        <v>8.3128366842083024E-2</v>
      </c>
      <c r="AE415" s="18">
        <f t="shared" ca="1" si="229"/>
        <v>8.5339589975243477E-2</v>
      </c>
      <c r="AF415" s="18">
        <f t="shared" ca="1" si="229"/>
        <v>8.7551902202463977E-2</v>
      </c>
      <c r="AG415" s="18">
        <f t="shared" ca="1" si="229"/>
        <v>8.9770857903450643E-2</v>
      </c>
      <c r="AH415" s="18">
        <f t="shared" ca="1" si="229"/>
        <v>9.2036209011394671E-2</v>
      </c>
      <c r="AI415" s="18">
        <f t="shared" ca="1" si="229"/>
        <v>9.4384657996119059E-2</v>
      </c>
      <c r="AJ415" s="18">
        <f t="shared" ca="1" si="229"/>
        <v>9.6822957240796065E-2</v>
      </c>
      <c r="AK415" s="18">
        <f t="shared" ca="1" si="229"/>
        <v>9.9358403675627843E-2</v>
      </c>
      <c r="AL415" s="18">
        <f t="shared" ca="1" si="229"/>
        <v>0.10199883877784666</v>
      </c>
      <c r="AM415" s="18">
        <f t="shared" ca="1" si="229"/>
        <v>0.1047527574811207</v>
      </c>
      <c r="AN415" s="18">
        <f t="shared" ca="1" si="229"/>
        <v>0.1044798983530236</v>
      </c>
      <c r="AO415" s="18">
        <f t="shared" ca="1" si="230"/>
        <v>0</v>
      </c>
      <c r="AP415" s="18">
        <f t="shared" ca="1" si="230"/>
        <v>0</v>
      </c>
      <c r="AQ415" s="18">
        <f t="shared" ca="1" si="230"/>
        <v>0</v>
      </c>
      <c r="AR415" s="18">
        <f t="shared" ca="1" si="230"/>
        <v>0</v>
      </c>
      <c r="AS415" s="18">
        <f t="shared" ca="1" si="230"/>
        <v>0</v>
      </c>
      <c r="AT415" s="18">
        <f t="shared" ca="1" si="230"/>
        <v>0</v>
      </c>
      <c r="AU415" s="18">
        <f t="shared" ca="1" si="230"/>
        <v>0</v>
      </c>
      <c r="AV415" s="18">
        <f t="shared" ca="1" si="230"/>
        <v>0</v>
      </c>
      <c r="AW415" s="18">
        <f t="shared" ca="1" si="230"/>
        <v>0</v>
      </c>
      <c r="AX415" s="18">
        <f t="shared" ca="1" si="230"/>
        <v>0</v>
      </c>
      <c r="AY415" s="18">
        <f t="shared" ca="1" si="231"/>
        <v>0</v>
      </c>
      <c r="AZ415" s="18">
        <f t="shared" ca="1" si="231"/>
        <v>0</v>
      </c>
      <c r="BA415" s="18">
        <f t="shared" ca="1" si="231"/>
        <v>0</v>
      </c>
      <c r="BB415" s="18">
        <f t="shared" ca="1" si="231"/>
        <v>0</v>
      </c>
      <c r="BC415" s="18">
        <f t="shared" ca="1" si="231"/>
        <v>0</v>
      </c>
      <c r="BD415" s="18">
        <f t="shared" ca="1" si="231"/>
        <v>0</v>
      </c>
      <c r="BE415" s="18">
        <f t="shared" ca="1" si="231"/>
        <v>0</v>
      </c>
      <c r="BF415" s="18">
        <f t="shared" ca="1" si="231"/>
        <v>0</v>
      </c>
      <c r="BG415" s="18">
        <f t="shared" ca="1" si="231"/>
        <v>0</v>
      </c>
      <c r="BH415" s="18">
        <f t="shared" ca="1" si="231"/>
        <v>0</v>
      </c>
      <c r="BI415" s="18">
        <f t="shared" ca="1" si="231"/>
        <v>0</v>
      </c>
    </row>
    <row r="416" spans="8:61" x14ac:dyDescent="0.35">
      <c r="H416" s="2" t="str">
        <f t="shared" si="232"/>
        <v>ON_Hydro</v>
      </c>
      <c r="I416">
        <f t="shared" si="226"/>
        <v>8</v>
      </c>
      <c r="J416">
        <f t="shared" si="233"/>
        <v>30</v>
      </c>
      <c r="K416" s="18">
        <f t="shared" ca="1" si="227"/>
        <v>4.8599019501272614E-2</v>
      </c>
      <c r="L416" s="18">
        <f t="shared" ca="1" si="227"/>
        <v>4.9839533098727157E-2</v>
      </c>
      <c r="M416" s="18">
        <f t="shared" ca="1" si="227"/>
        <v>5.10800466961817E-2</v>
      </c>
      <c r="N416" s="18">
        <f t="shared" ca="1" si="227"/>
        <v>5.2320560293636256E-2</v>
      </c>
      <c r="O416" s="18">
        <f t="shared" ca="1" si="227"/>
        <v>5.3561073891090792E-2</v>
      </c>
      <c r="P416" s="18">
        <f t="shared" ca="1" si="227"/>
        <v>5.4801587488545335E-2</v>
      </c>
      <c r="Q416" s="18">
        <f t="shared" ca="1" si="227"/>
        <v>5.6042101085999892E-2</v>
      </c>
      <c r="R416" s="18">
        <f t="shared" ca="1" si="227"/>
        <v>5.7282614683454448E-2</v>
      </c>
      <c r="S416" s="18">
        <f t="shared" ca="1" si="227"/>
        <v>5.8523128280909005E-2</v>
      </c>
      <c r="T416" s="18">
        <f t="shared" ca="1" si="227"/>
        <v>5.9763641878363548E-2</v>
      </c>
      <c r="U416" s="18">
        <f t="shared" ca="1" si="228"/>
        <v>6.1248221454671119E-2</v>
      </c>
      <c r="V416" s="18">
        <f t="shared" ca="1" si="228"/>
        <v>6.3218645891158637E-2</v>
      </c>
      <c r="W416" s="18">
        <f t="shared" ca="1" si="228"/>
        <v>6.5430958118379137E-2</v>
      </c>
      <c r="X416" s="18">
        <f t="shared" ca="1" si="228"/>
        <v>6.7643270345599624E-2</v>
      </c>
      <c r="Y416" s="18">
        <f t="shared" ca="1" si="228"/>
        <v>6.985558257282011E-2</v>
      </c>
      <c r="Z416" s="18">
        <f t="shared" ca="1" si="228"/>
        <v>7.2067894800040597E-2</v>
      </c>
      <c r="AA416" s="18">
        <f t="shared" ca="1" si="228"/>
        <v>7.4280207027261083E-2</v>
      </c>
      <c r="AB416" s="18">
        <f t="shared" ca="1" si="228"/>
        <v>7.649251925448157E-2</v>
      </c>
      <c r="AC416" s="18">
        <f t="shared" ca="1" si="228"/>
        <v>7.870483148170207E-2</v>
      </c>
      <c r="AD416" s="18">
        <f t="shared" ca="1" si="228"/>
        <v>8.0917143708922556E-2</v>
      </c>
      <c r="AE416" s="18">
        <f t="shared" ca="1" si="229"/>
        <v>8.3128366842083024E-2</v>
      </c>
      <c r="AF416" s="18">
        <f t="shared" ca="1" si="229"/>
        <v>8.5339589975243477E-2</v>
      </c>
      <c r="AG416" s="18">
        <f t="shared" ca="1" si="229"/>
        <v>8.7551902202463977E-2</v>
      </c>
      <c r="AH416" s="18">
        <f t="shared" ca="1" si="229"/>
        <v>8.9770857903450643E-2</v>
      </c>
      <c r="AI416" s="18">
        <f t="shared" ca="1" si="229"/>
        <v>9.2036209011394671E-2</v>
      </c>
      <c r="AJ416" s="18">
        <f t="shared" ca="1" si="229"/>
        <v>9.4384657996119059E-2</v>
      </c>
      <c r="AK416" s="18">
        <f t="shared" ca="1" si="229"/>
        <v>9.6822957240796065E-2</v>
      </c>
      <c r="AL416" s="18">
        <f t="shared" ca="1" si="229"/>
        <v>9.9358403675627843E-2</v>
      </c>
      <c r="AM416" s="18">
        <f t="shared" ca="1" si="229"/>
        <v>0.10199883877784666</v>
      </c>
      <c r="AN416" s="18">
        <f t="shared" ca="1" si="229"/>
        <v>0.1047527574811207</v>
      </c>
      <c r="AO416" s="18">
        <f t="shared" ca="1" si="230"/>
        <v>0.1044798983530236</v>
      </c>
      <c r="AP416" s="18">
        <f t="shared" ca="1" si="230"/>
        <v>0</v>
      </c>
      <c r="AQ416" s="18">
        <f t="shared" ca="1" si="230"/>
        <v>0</v>
      </c>
      <c r="AR416" s="18">
        <f t="shared" ca="1" si="230"/>
        <v>0</v>
      </c>
      <c r="AS416" s="18">
        <f t="shared" ca="1" si="230"/>
        <v>0</v>
      </c>
      <c r="AT416" s="18">
        <f t="shared" ca="1" si="230"/>
        <v>0</v>
      </c>
      <c r="AU416" s="18">
        <f t="shared" ca="1" si="230"/>
        <v>0</v>
      </c>
      <c r="AV416" s="18">
        <f t="shared" ca="1" si="230"/>
        <v>0</v>
      </c>
      <c r="AW416" s="18">
        <f t="shared" ca="1" si="230"/>
        <v>0</v>
      </c>
      <c r="AX416" s="18">
        <f t="shared" ca="1" si="230"/>
        <v>0</v>
      </c>
      <c r="AY416" s="18">
        <f t="shared" ca="1" si="231"/>
        <v>0</v>
      </c>
      <c r="AZ416" s="18">
        <f t="shared" ca="1" si="231"/>
        <v>0</v>
      </c>
      <c r="BA416" s="18">
        <f t="shared" ca="1" si="231"/>
        <v>0</v>
      </c>
      <c r="BB416" s="18">
        <f t="shared" ca="1" si="231"/>
        <v>0</v>
      </c>
      <c r="BC416" s="18">
        <f t="shared" ca="1" si="231"/>
        <v>0</v>
      </c>
      <c r="BD416" s="18">
        <f t="shared" ca="1" si="231"/>
        <v>0</v>
      </c>
      <c r="BE416" s="18">
        <f t="shared" ca="1" si="231"/>
        <v>0</v>
      </c>
      <c r="BF416" s="18">
        <f t="shared" ca="1" si="231"/>
        <v>0</v>
      </c>
      <c r="BG416" s="18">
        <f t="shared" ca="1" si="231"/>
        <v>0</v>
      </c>
      <c r="BH416" s="18">
        <f t="shared" ca="1" si="231"/>
        <v>0</v>
      </c>
      <c r="BI416" s="18">
        <f t="shared" ca="1" si="231"/>
        <v>0</v>
      </c>
    </row>
    <row r="417" spans="8:61" x14ac:dyDescent="0.35">
      <c r="H417" s="2" t="str">
        <f t="shared" si="232"/>
        <v>ON_Hydro</v>
      </c>
      <c r="I417">
        <f t="shared" si="226"/>
        <v>8</v>
      </c>
      <c r="J417">
        <f t="shared" si="233"/>
        <v>31</v>
      </c>
      <c r="K417" s="18">
        <f t="shared" ca="1" si="227"/>
        <v>4.7358505903818064E-2</v>
      </c>
      <c r="L417" s="18">
        <f t="shared" ca="1" si="227"/>
        <v>4.8599019501272614E-2</v>
      </c>
      <c r="M417" s="18">
        <f t="shared" ca="1" si="227"/>
        <v>4.9839533098727157E-2</v>
      </c>
      <c r="N417" s="18">
        <f t="shared" ca="1" si="227"/>
        <v>5.10800466961817E-2</v>
      </c>
      <c r="O417" s="18">
        <f t="shared" ca="1" si="227"/>
        <v>5.2320560293636256E-2</v>
      </c>
      <c r="P417" s="18">
        <f t="shared" ca="1" si="227"/>
        <v>5.3561073891090792E-2</v>
      </c>
      <c r="Q417" s="18">
        <f t="shared" ca="1" si="227"/>
        <v>5.4801587488545335E-2</v>
      </c>
      <c r="R417" s="18">
        <f t="shared" ca="1" si="227"/>
        <v>5.6042101085999892E-2</v>
      </c>
      <c r="S417" s="18">
        <f t="shared" ca="1" si="227"/>
        <v>5.7282614683454448E-2</v>
      </c>
      <c r="T417" s="18">
        <f t="shared" ca="1" si="227"/>
        <v>5.8523128280909005E-2</v>
      </c>
      <c r="U417" s="18">
        <f t="shared" ca="1" si="228"/>
        <v>5.9763641878363548E-2</v>
      </c>
      <c r="V417" s="18">
        <f t="shared" ca="1" si="228"/>
        <v>6.1248221454671119E-2</v>
      </c>
      <c r="W417" s="18">
        <f t="shared" ca="1" si="228"/>
        <v>6.3218645891158637E-2</v>
      </c>
      <c r="X417" s="18">
        <f t="shared" ca="1" si="228"/>
        <v>6.5430958118379137E-2</v>
      </c>
      <c r="Y417" s="18">
        <f t="shared" ca="1" si="228"/>
        <v>6.7643270345599624E-2</v>
      </c>
      <c r="Z417" s="18">
        <f t="shared" ca="1" si="228"/>
        <v>6.985558257282011E-2</v>
      </c>
      <c r="AA417" s="18">
        <f t="shared" ca="1" si="228"/>
        <v>7.2067894800040597E-2</v>
      </c>
      <c r="AB417" s="18">
        <f t="shared" ca="1" si="228"/>
        <v>7.4280207027261083E-2</v>
      </c>
      <c r="AC417" s="18">
        <f t="shared" ca="1" si="228"/>
        <v>7.649251925448157E-2</v>
      </c>
      <c r="AD417" s="18">
        <f t="shared" ca="1" si="228"/>
        <v>7.870483148170207E-2</v>
      </c>
      <c r="AE417" s="18">
        <f t="shared" ca="1" si="229"/>
        <v>8.0917143708922556E-2</v>
      </c>
      <c r="AF417" s="18">
        <f t="shared" ca="1" si="229"/>
        <v>8.3128366842083024E-2</v>
      </c>
      <c r="AG417" s="18">
        <f t="shared" ca="1" si="229"/>
        <v>8.5339589975243477E-2</v>
      </c>
      <c r="AH417" s="18">
        <f t="shared" ca="1" si="229"/>
        <v>8.7551902202463977E-2</v>
      </c>
      <c r="AI417" s="18">
        <f t="shared" ca="1" si="229"/>
        <v>8.9770857903450643E-2</v>
      </c>
      <c r="AJ417" s="18">
        <f t="shared" ca="1" si="229"/>
        <v>9.2036209011394671E-2</v>
      </c>
      <c r="AK417" s="18">
        <f t="shared" ca="1" si="229"/>
        <v>9.4384657996119059E-2</v>
      </c>
      <c r="AL417" s="18">
        <f t="shared" ca="1" si="229"/>
        <v>9.6822957240796065E-2</v>
      </c>
      <c r="AM417" s="18">
        <f t="shared" ca="1" si="229"/>
        <v>9.9358403675627843E-2</v>
      </c>
      <c r="AN417" s="18">
        <f t="shared" ca="1" si="229"/>
        <v>0.10199883877784666</v>
      </c>
      <c r="AO417" s="18">
        <f t="shared" ca="1" si="230"/>
        <v>0.1047527574811207</v>
      </c>
      <c r="AP417" s="18">
        <f t="shared" ca="1" si="230"/>
        <v>0.1044798983530236</v>
      </c>
      <c r="AQ417" s="18">
        <f t="shared" ca="1" si="230"/>
        <v>0</v>
      </c>
      <c r="AR417" s="18">
        <f t="shared" ca="1" si="230"/>
        <v>0</v>
      </c>
      <c r="AS417" s="18">
        <f t="shared" ca="1" si="230"/>
        <v>0</v>
      </c>
      <c r="AT417" s="18">
        <f t="shared" ca="1" si="230"/>
        <v>0</v>
      </c>
      <c r="AU417" s="18">
        <f t="shared" ca="1" si="230"/>
        <v>0</v>
      </c>
      <c r="AV417" s="18">
        <f t="shared" ca="1" si="230"/>
        <v>0</v>
      </c>
      <c r="AW417" s="18">
        <f t="shared" ca="1" si="230"/>
        <v>0</v>
      </c>
      <c r="AX417" s="18">
        <f t="shared" ca="1" si="230"/>
        <v>0</v>
      </c>
      <c r="AY417" s="18">
        <f t="shared" ca="1" si="231"/>
        <v>0</v>
      </c>
      <c r="AZ417" s="18">
        <f t="shared" ca="1" si="231"/>
        <v>0</v>
      </c>
      <c r="BA417" s="18">
        <f t="shared" ca="1" si="231"/>
        <v>0</v>
      </c>
      <c r="BB417" s="18">
        <f t="shared" ca="1" si="231"/>
        <v>0</v>
      </c>
      <c r="BC417" s="18">
        <f t="shared" ca="1" si="231"/>
        <v>0</v>
      </c>
      <c r="BD417" s="18">
        <f t="shared" ca="1" si="231"/>
        <v>0</v>
      </c>
      <c r="BE417" s="18">
        <f t="shared" ca="1" si="231"/>
        <v>0</v>
      </c>
      <c r="BF417" s="18">
        <f t="shared" ca="1" si="231"/>
        <v>0</v>
      </c>
      <c r="BG417" s="18">
        <f t="shared" ca="1" si="231"/>
        <v>0</v>
      </c>
      <c r="BH417" s="18">
        <f t="shared" ca="1" si="231"/>
        <v>0</v>
      </c>
      <c r="BI417" s="18">
        <f t="shared" ca="1" si="231"/>
        <v>0</v>
      </c>
    </row>
    <row r="418" spans="8:61" x14ac:dyDescent="0.35">
      <c r="H418" s="2" t="str">
        <f t="shared" si="232"/>
        <v>ON_Hydro</v>
      </c>
      <c r="I418">
        <f t="shared" si="226"/>
        <v>8</v>
      </c>
      <c r="J418">
        <f t="shared" si="233"/>
        <v>32</v>
      </c>
      <c r="K418" s="18">
        <f t="shared" ca="1" si="227"/>
        <v>4.6117992306363521E-2</v>
      </c>
      <c r="L418" s="18">
        <f t="shared" ca="1" si="227"/>
        <v>4.7358505903818064E-2</v>
      </c>
      <c r="M418" s="18">
        <f t="shared" ca="1" si="227"/>
        <v>4.8599019501272614E-2</v>
      </c>
      <c r="N418" s="18">
        <f t="shared" ca="1" si="227"/>
        <v>4.9839533098727157E-2</v>
      </c>
      <c r="O418" s="18">
        <f t="shared" ca="1" si="227"/>
        <v>5.10800466961817E-2</v>
      </c>
      <c r="P418" s="18">
        <f t="shared" ca="1" si="227"/>
        <v>5.2320560293636256E-2</v>
      </c>
      <c r="Q418" s="18">
        <f t="shared" ca="1" si="227"/>
        <v>5.3561073891090792E-2</v>
      </c>
      <c r="R418" s="18">
        <f t="shared" ca="1" si="227"/>
        <v>5.4801587488545335E-2</v>
      </c>
      <c r="S418" s="18">
        <f t="shared" ca="1" si="227"/>
        <v>5.6042101085999892E-2</v>
      </c>
      <c r="T418" s="18">
        <f t="shared" ca="1" si="227"/>
        <v>5.7282614683454448E-2</v>
      </c>
      <c r="U418" s="18">
        <f t="shared" ca="1" si="228"/>
        <v>5.8523128280909005E-2</v>
      </c>
      <c r="V418" s="18">
        <f t="shared" ca="1" si="228"/>
        <v>5.9763641878363548E-2</v>
      </c>
      <c r="W418" s="18">
        <f t="shared" ca="1" si="228"/>
        <v>6.1248221454671119E-2</v>
      </c>
      <c r="X418" s="18">
        <f t="shared" ca="1" si="228"/>
        <v>6.3218645891158637E-2</v>
      </c>
      <c r="Y418" s="18">
        <f t="shared" ca="1" si="228"/>
        <v>6.5430958118379137E-2</v>
      </c>
      <c r="Z418" s="18">
        <f t="shared" ca="1" si="228"/>
        <v>6.7643270345599624E-2</v>
      </c>
      <c r="AA418" s="18">
        <f t="shared" ca="1" si="228"/>
        <v>6.985558257282011E-2</v>
      </c>
      <c r="AB418" s="18">
        <f t="shared" ca="1" si="228"/>
        <v>7.2067894800040597E-2</v>
      </c>
      <c r="AC418" s="18">
        <f t="shared" ca="1" si="228"/>
        <v>7.4280207027261083E-2</v>
      </c>
      <c r="AD418" s="18">
        <f t="shared" ca="1" si="228"/>
        <v>7.649251925448157E-2</v>
      </c>
      <c r="AE418" s="18">
        <f t="shared" ca="1" si="229"/>
        <v>7.870483148170207E-2</v>
      </c>
      <c r="AF418" s="18">
        <f t="shared" ca="1" si="229"/>
        <v>8.0917143708922556E-2</v>
      </c>
      <c r="AG418" s="18">
        <f t="shared" ca="1" si="229"/>
        <v>8.3128366842083024E-2</v>
      </c>
      <c r="AH418" s="18">
        <f t="shared" ca="1" si="229"/>
        <v>8.5339589975243477E-2</v>
      </c>
      <c r="AI418" s="18">
        <f t="shared" ca="1" si="229"/>
        <v>8.7551902202463977E-2</v>
      </c>
      <c r="AJ418" s="18">
        <f t="shared" ca="1" si="229"/>
        <v>8.9770857903450643E-2</v>
      </c>
      <c r="AK418" s="18">
        <f t="shared" ca="1" si="229"/>
        <v>9.2036209011394671E-2</v>
      </c>
      <c r="AL418" s="18">
        <f t="shared" ca="1" si="229"/>
        <v>9.4384657996119059E-2</v>
      </c>
      <c r="AM418" s="18">
        <f t="shared" ca="1" si="229"/>
        <v>9.6822957240796065E-2</v>
      </c>
      <c r="AN418" s="18">
        <f t="shared" ca="1" si="229"/>
        <v>9.9358403675627843E-2</v>
      </c>
      <c r="AO418" s="18">
        <f t="shared" ca="1" si="230"/>
        <v>0.10199883877784666</v>
      </c>
      <c r="AP418" s="18">
        <f t="shared" ca="1" si="230"/>
        <v>0.1047527574811207</v>
      </c>
      <c r="AQ418" s="18">
        <f t="shared" ca="1" si="230"/>
        <v>0.1044798983530236</v>
      </c>
      <c r="AR418" s="18">
        <f t="shared" ca="1" si="230"/>
        <v>0</v>
      </c>
      <c r="AS418" s="18">
        <f t="shared" ca="1" si="230"/>
        <v>0</v>
      </c>
      <c r="AT418" s="18">
        <f t="shared" ca="1" si="230"/>
        <v>0</v>
      </c>
      <c r="AU418" s="18">
        <f t="shared" ca="1" si="230"/>
        <v>0</v>
      </c>
      <c r="AV418" s="18">
        <f t="shared" ca="1" si="230"/>
        <v>0</v>
      </c>
      <c r="AW418" s="18">
        <f t="shared" ca="1" si="230"/>
        <v>0</v>
      </c>
      <c r="AX418" s="18">
        <f t="shared" ca="1" si="230"/>
        <v>0</v>
      </c>
      <c r="AY418" s="18">
        <f t="shared" ca="1" si="231"/>
        <v>0</v>
      </c>
      <c r="AZ418" s="18">
        <f t="shared" ca="1" si="231"/>
        <v>0</v>
      </c>
      <c r="BA418" s="18">
        <f t="shared" ca="1" si="231"/>
        <v>0</v>
      </c>
      <c r="BB418" s="18">
        <f t="shared" ca="1" si="231"/>
        <v>0</v>
      </c>
      <c r="BC418" s="18">
        <f t="shared" ca="1" si="231"/>
        <v>0</v>
      </c>
      <c r="BD418" s="18">
        <f t="shared" ca="1" si="231"/>
        <v>0</v>
      </c>
      <c r="BE418" s="18">
        <f t="shared" ca="1" si="231"/>
        <v>0</v>
      </c>
      <c r="BF418" s="18">
        <f t="shared" ca="1" si="231"/>
        <v>0</v>
      </c>
      <c r="BG418" s="18">
        <f t="shared" ca="1" si="231"/>
        <v>0</v>
      </c>
      <c r="BH418" s="18">
        <f t="shared" ca="1" si="231"/>
        <v>0</v>
      </c>
      <c r="BI418" s="18">
        <f t="shared" ca="1" si="231"/>
        <v>0</v>
      </c>
    </row>
    <row r="419" spans="8:61" x14ac:dyDescent="0.35">
      <c r="H419" s="2" t="str">
        <f t="shared" si="232"/>
        <v>ON_Hydro</v>
      </c>
      <c r="I419">
        <f t="shared" si="226"/>
        <v>8</v>
      </c>
      <c r="J419">
        <f t="shared" si="233"/>
        <v>33</v>
      </c>
      <c r="K419" s="18">
        <f t="shared" ref="K419:T428" ca="1" si="234">IF(K$28&gt;$J419,0,OFFSET($K$2,$I419,$J419-K$28))</f>
        <v>4.4877478708908972E-2</v>
      </c>
      <c r="L419" s="18">
        <f t="shared" ca="1" si="234"/>
        <v>4.6117992306363521E-2</v>
      </c>
      <c r="M419" s="18">
        <f t="shared" ca="1" si="234"/>
        <v>4.7358505903818064E-2</v>
      </c>
      <c r="N419" s="18">
        <f t="shared" ca="1" si="234"/>
        <v>4.8599019501272614E-2</v>
      </c>
      <c r="O419" s="18">
        <f t="shared" ca="1" si="234"/>
        <v>4.9839533098727157E-2</v>
      </c>
      <c r="P419" s="18">
        <f t="shared" ca="1" si="234"/>
        <v>5.10800466961817E-2</v>
      </c>
      <c r="Q419" s="18">
        <f t="shared" ca="1" si="234"/>
        <v>5.2320560293636256E-2</v>
      </c>
      <c r="R419" s="18">
        <f t="shared" ca="1" si="234"/>
        <v>5.3561073891090792E-2</v>
      </c>
      <c r="S419" s="18">
        <f t="shared" ca="1" si="234"/>
        <v>5.4801587488545335E-2</v>
      </c>
      <c r="T419" s="18">
        <f t="shared" ca="1" si="234"/>
        <v>5.6042101085999892E-2</v>
      </c>
      <c r="U419" s="18">
        <f t="shared" ref="U419:AD428" ca="1" si="235">IF(U$28&gt;$J419,0,OFFSET($K$2,$I419,$J419-U$28))</f>
        <v>5.7282614683454448E-2</v>
      </c>
      <c r="V419" s="18">
        <f t="shared" ca="1" si="235"/>
        <v>5.8523128280909005E-2</v>
      </c>
      <c r="W419" s="18">
        <f t="shared" ca="1" si="235"/>
        <v>5.9763641878363548E-2</v>
      </c>
      <c r="X419" s="18">
        <f t="shared" ca="1" si="235"/>
        <v>6.1248221454671119E-2</v>
      </c>
      <c r="Y419" s="18">
        <f t="shared" ca="1" si="235"/>
        <v>6.3218645891158637E-2</v>
      </c>
      <c r="Z419" s="18">
        <f t="shared" ca="1" si="235"/>
        <v>6.5430958118379137E-2</v>
      </c>
      <c r="AA419" s="18">
        <f t="shared" ca="1" si="235"/>
        <v>6.7643270345599624E-2</v>
      </c>
      <c r="AB419" s="18">
        <f t="shared" ca="1" si="235"/>
        <v>6.985558257282011E-2</v>
      </c>
      <c r="AC419" s="18">
        <f t="shared" ca="1" si="235"/>
        <v>7.2067894800040597E-2</v>
      </c>
      <c r="AD419" s="18">
        <f t="shared" ca="1" si="235"/>
        <v>7.4280207027261083E-2</v>
      </c>
      <c r="AE419" s="18">
        <f t="shared" ref="AE419:AN428" ca="1" si="236">IF(AE$28&gt;$J419,0,OFFSET($K$2,$I419,$J419-AE$28))</f>
        <v>7.649251925448157E-2</v>
      </c>
      <c r="AF419" s="18">
        <f t="shared" ca="1" si="236"/>
        <v>7.870483148170207E-2</v>
      </c>
      <c r="AG419" s="18">
        <f t="shared" ca="1" si="236"/>
        <v>8.0917143708922556E-2</v>
      </c>
      <c r="AH419" s="18">
        <f t="shared" ca="1" si="236"/>
        <v>8.3128366842083024E-2</v>
      </c>
      <c r="AI419" s="18">
        <f t="shared" ca="1" si="236"/>
        <v>8.5339589975243477E-2</v>
      </c>
      <c r="AJ419" s="18">
        <f t="shared" ca="1" si="236"/>
        <v>8.7551902202463977E-2</v>
      </c>
      <c r="AK419" s="18">
        <f t="shared" ca="1" si="236"/>
        <v>8.9770857903450643E-2</v>
      </c>
      <c r="AL419" s="18">
        <f t="shared" ca="1" si="236"/>
        <v>9.2036209011394671E-2</v>
      </c>
      <c r="AM419" s="18">
        <f t="shared" ca="1" si="236"/>
        <v>9.4384657996119059E-2</v>
      </c>
      <c r="AN419" s="18">
        <f t="shared" ca="1" si="236"/>
        <v>9.6822957240796065E-2</v>
      </c>
      <c r="AO419" s="18">
        <f t="shared" ref="AO419:AX428" ca="1" si="237">IF(AO$28&gt;$J419,0,OFFSET($K$2,$I419,$J419-AO$28))</f>
        <v>9.9358403675627843E-2</v>
      </c>
      <c r="AP419" s="18">
        <f t="shared" ca="1" si="237"/>
        <v>0.10199883877784666</v>
      </c>
      <c r="AQ419" s="18">
        <f t="shared" ca="1" si="237"/>
        <v>0.1047527574811207</v>
      </c>
      <c r="AR419" s="18">
        <f t="shared" ca="1" si="237"/>
        <v>0.1044798983530236</v>
      </c>
      <c r="AS419" s="18">
        <f t="shared" ca="1" si="237"/>
        <v>0</v>
      </c>
      <c r="AT419" s="18">
        <f t="shared" ca="1" si="237"/>
        <v>0</v>
      </c>
      <c r="AU419" s="18">
        <f t="shared" ca="1" si="237"/>
        <v>0</v>
      </c>
      <c r="AV419" s="18">
        <f t="shared" ca="1" si="237"/>
        <v>0</v>
      </c>
      <c r="AW419" s="18">
        <f t="shared" ca="1" si="237"/>
        <v>0</v>
      </c>
      <c r="AX419" s="18">
        <f t="shared" ca="1" si="237"/>
        <v>0</v>
      </c>
      <c r="AY419" s="18">
        <f t="shared" ref="AY419:BI428" ca="1" si="238">IF(AY$28&gt;$J419,0,OFFSET($K$2,$I419,$J419-AY$28))</f>
        <v>0</v>
      </c>
      <c r="AZ419" s="18">
        <f t="shared" ca="1" si="238"/>
        <v>0</v>
      </c>
      <c r="BA419" s="18">
        <f t="shared" ca="1" si="238"/>
        <v>0</v>
      </c>
      <c r="BB419" s="18">
        <f t="shared" ca="1" si="238"/>
        <v>0</v>
      </c>
      <c r="BC419" s="18">
        <f t="shared" ca="1" si="238"/>
        <v>0</v>
      </c>
      <c r="BD419" s="18">
        <f t="shared" ca="1" si="238"/>
        <v>0</v>
      </c>
      <c r="BE419" s="18">
        <f t="shared" ca="1" si="238"/>
        <v>0</v>
      </c>
      <c r="BF419" s="18">
        <f t="shared" ca="1" si="238"/>
        <v>0</v>
      </c>
      <c r="BG419" s="18">
        <f t="shared" ca="1" si="238"/>
        <v>0</v>
      </c>
      <c r="BH419" s="18">
        <f t="shared" ca="1" si="238"/>
        <v>0</v>
      </c>
      <c r="BI419" s="18">
        <f t="shared" ca="1" si="238"/>
        <v>0</v>
      </c>
    </row>
    <row r="420" spans="8:61" x14ac:dyDescent="0.35">
      <c r="H420" s="2" t="str">
        <f t="shared" si="232"/>
        <v>ON_Hydro</v>
      </c>
      <c r="I420">
        <f t="shared" si="226"/>
        <v>8</v>
      </c>
      <c r="J420">
        <f t="shared" si="233"/>
        <v>34</v>
      </c>
      <c r="K420" s="18">
        <f t="shared" ca="1" si="234"/>
        <v>4.3636965111454429E-2</v>
      </c>
      <c r="L420" s="18">
        <f t="shared" ca="1" si="234"/>
        <v>4.4877478708908972E-2</v>
      </c>
      <c r="M420" s="18">
        <f t="shared" ca="1" si="234"/>
        <v>4.6117992306363521E-2</v>
      </c>
      <c r="N420" s="18">
        <f t="shared" ca="1" si="234"/>
        <v>4.7358505903818064E-2</v>
      </c>
      <c r="O420" s="18">
        <f t="shared" ca="1" si="234"/>
        <v>4.8599019501272614E-2</v>
      </c>
      <c r="P420" s="18">
        <f t="shared" ca="1" si="234"/>
        <v>4.9839533098727157E-2</v>
      </c>
      <c r="Q420" s="18">
        <f t="shared" ca="1" si="234"/>
        <v>5.10800466961817E-2</v>
      </c>
      <c r="R420" s="18">
        <f t="shared" ca="1" si="234"/>
        <v>5.2320560293636256E-2</v>
      </c>
      <c r="S420" s="18">
        <f t="shared" ca="1" si="234"/>
        <v>5.3561073891090792E-2</v>
      </c>
      <c r="T420" s="18">
        <f t="shared" ca="1" si="234"/>
        <v>5.4801587488545335E-2</v>
      </c>
      <c r="U420" s="18">
        <f t="shared" ca="1" si="235"/>
        <v>5.6042101085999892E-2</v>
      </c>
      <c r="V420" s="18">
        <f t="shared" ca="1" si="235"/>
        <v>5.7282614683454448E-2</v>
      </c>
      <c r="W420" s="18">
        <f t="shared" ca="1" si="235"/>
        <v>5.8523128280909005E-2</v>
      </c>
      <c r="X420" s="18">
        <f t="shared" ca="1" si="235"/>
        <v>5.9763641878363548E-2</v>
      </c>
      <c r="Y420" s="18">
        <f t="shared" ca="1" si="235"/>
        <v>6.1248221454671119E-2</v>
      </c>
      <c r="Z420" s="18">
        <f t="shared" ca="1" si="235"/>
        <v>6.3218645891158637E-2</v>
      </c>
      <c r="AA420" s="18">
        <f t="shared" ca="1" si="235"/>
        <v>6.5430958118379137E-2</v>
      </c>
      <c r="AB420" s="18">
        <f t="shared" ca="1" si="235"/>
        <v>6.7643270345599624E-2</v>
      </c>
      <c r="AC420" s="18">
        <f t="shared" ca="1" si="235"/>
        <v>6.985558257282011E-2</v>
      </c>
      <c r="AD420" s="18">
        <f t="shared" ca="1" si="235"/>
        <v>7.2067894800040597E-2</v>
      </c>
      <c r="AE420" s="18">
        <f t="shared" ca="1" si="236"/>
        <v>7.4280207027261083E-2</v>
      </c>
      <c r="AF420" s="18">
        <f t="shared" ca="1" si="236"/>
        <v>7.649251925448157E-2</v>
      </c>
      <c r="AG420" s="18">
        <f t="shared" ca="1" si="236"/>
        <v>7.870483148170207E-2</v>
      </c>
      <c r="AH420" s="18">
        <f t="shared" ca="1" si="236"/>
        <v>8.0917143708922556E-2</v>
      </c>
      <c r="AI420" s="18">
        <f t="shared" ca="1" si="236"/>
        <v>8.3128366842083024E-2</v>
      </c>
      <c r="AJ420" s="18">
        <f t="shared" ca="1" si="236"/>
        <v>8.5339589975243477E-2</v>
      </c>
      <c r="AK420" s="18">
        <f t="shared" ca="1" si="236"/>
        <v>8.7551902202463977E-2</v>
      </c>
      <c r="AL420" s="18">
        <f t="shared" ca="1" si="236"/>
        <v>8.9770857903450643E-2</v>
      </c>
      <c r="AM420" s="18">
        <f t="shared" ca="1" si="236"/>
        <v>9.2036209011394671E-2</v>
      </c>
      <c r="AN420" s="18">
        <f t="shared" ca="1" si="236"/>
        <v>9.4384657996119059E-2</v>
      </c>
      <c r="AO420" s="18">
        <f t="shared" ca="1" si="237"/>
        <v>9.6822957240796065E-2</v>
      </c>
      <c r="AP420" s="18">
        <f t="shared" ca="1" si="237"/>
        <v>9.9358403675627843E-2</v>
      </c>
      <c r="AQ420" s="18">
        <f t="shared" ca="1" si="237"/>
        <v>0.10199883877784666</v>
      </c>
      <c r="AR420" s="18">
        <f t="shared" ca="1" si="237"/>
        <v>0.1047527574811207</v>
      </c>
      <c r="AS420" s="18">
        <f t="shared" ca="1" si="237"/>
        <v>0.1044798983530236</v>
      </c>
      <c r="AT420" s="18">
        <f t="shared" ca="1" si="237"/>
        <v>0</v>
      </c>
      <c r="AU420" s="18">
        <f t="shared" ca="1" si="237"/>
        <v>0</v>
      </c>
      <c r="AV420" s="18">
        <f t="shared" ca="1" si="237"/>
        <v>0</v>
      </c>
      <c r="AW420" s="18">
        <f t="shared" ca="1" si="237"/>
        <v>0</v>
      </c>
      <c r="AX420" s="18">
        <f t="shared" ca="1" si="237"/>
        <v>0</v>
      </c>
      <c r="AY420" s="18">
        <f t="shared" ca="1" si="238"/>
        <v>0</v>
      </c>
      <c r="AZ420" s="18">
        <f t="shared" ca="1" si="238"/>
        <v>0</v>
      </c>
      <c r="BA420" s="18">
        <f t="shared" ca="1" si="238"/>
        <v>0</v>
      </c>
      <c r="BB420" s="18">
        <f t="shared" ca="1" si="238"/>
        <v>0</v>
      </c>
      <c r="BC420" s="18">
        <f t="shared" ca="1" si="238"/>
        <v>0</v>
      </c>
      <c r="BD420" s="18">
        <f t="shared" ca="1" si="238"/>
        <v>0</v>
      </c>
      <c r="BE420" s="18">
        <f t="shared" ca="1" si="238"/>
        <v>0</v>
      </c>
      <c r="BF420" s="18">
        <f t="shared" ca="1" si="238"/>
        <v>0</v>
      </c>
      <c r="BG420" s="18">
        <f t="shared" ca="1" si="238"/>
        <v>0</v>
      </c>
      <c r="BH420" s="18">
        <f t="shared" ca="1" si="238"/>
        <v>0</v>
      </c>
      <c r="BI420" s="18">
        <f t="shared" ca="1" si="238"/>
        <v>0</v>
      </c>
    </row>
    <row r="421" spans="8:61" x14ac:dyDescent="0.35">
      <c r="H421" s="2" t="str">
        <f t="shared" si="232"/>
        <v>ON_Hydro</v>
      </c>
      <c r="I421">
        <f t="shared" si="226"/>
        <v>8</v>
      </c>
      <c r="J421">
        <f t="shared" si="233"/>
        <v>35</v>
      </c>
      <c r="K421" s="18">
        <f t="shared" ca="1" si="234"/>
        <v>4.2396451513999886E-2</v>
      </c>
      <c r="L421" s="18">
        <f t="shared" ca="1" si="234"/>
        <v>4.3636965111454429E-2</v>
      </c>
      <c r="M421" s="18">
        <f t="shared" ca="1" si="234"/>
        <v>4.4877478708908972E-2</v>
      </c>
      <c r="N421" s="18">
        <f t="shared" ca="1" si="234"/>
        <v>4.6117992306363521E-2</v>
      </c>
      <c r="O421" s="18">
        <f t="shared" ca="1" si="234"/>
        <v>4.7358505903818064E-2</v>
      </c>
      <c r="P421" s="18">
        <f t="shared" ca="1" si="234"/>
        <v>4.8599019501272614E-2</v>
      </c>
      <c r="Q421" s="18">
        <f t="shared" ca="1" si="234"/>
        <v>4.9839533098727157E-2</v>
      </c>
      <c r="R421" s="18">
        <f t="shared" ca="1" si="234"/>
        <v>5.10800466961817E-2</v>
      </c>
      <c r="S421" s="18">
        <f t="shared" ca="1" si="234"/>
        <v>5.2320560293636256E-2</v>
      </c>
      <c r="T421" s="18">
        <f t="shared" ca="1" si="234"/>
        <v>5.3561073891090792E-2</v>
      </c>
      <c r="U421" s="18">
        <f t="shared" ca="1" si="235"/>
        <v>5.4801587488545335E-2</v>
      </c>
      <c r="V421" s="18">
        <f t="shared" ca="1" si="235"/>
        <v>5.6042101085999892E-2</v>
      </c>
      <c r="W421" s="18">
        <f t="shared" ca="1" si="235"/>
        <v>5.7282614683454448E-2</v>
      </c>
      <c r="X421" s="18">
        <f t="shared" ca="1" si="235"/>
        <v>5.8523128280909005E-2</v>
      </c>
      <c r="Y421" s="18">
        <f t="shared" ca="1" si="235"/>
        <v>5.9763641878363548E-2</v>
      </c>
      <c r="Z421" s="18">
        <f t="shared" ca="1" si="235"/>
        <v>6.1248221454671119E-2</v>
      </c>
      <c r="AA421" s="18">
        <f t="shared" ca="1" si="235"/>
        <v>6.3218645891158637E-2</v>
      </c>
      <c r="AB421" s="18">
        <f t="shared" ca="1" si="235"/>
        <v>6.5430958118379137E-2</v>
      </c>
      <c r="AC421" s="18">
        <f t="shared" ca="1" si="235"/>
        <v>6.7643270345599624E-2</v>
      </c>
      <c r="AD421" s="18">
        <f t="shared" ca="1" si="235"/>
        <v>6.985558257282011E-2</v>
      </c>
      <c r="AE421" s="18">
        <f t="shared" ca="1" si="236"/>
        <v>7.2067894800040597E-2</v>
      </c>
      <c r="AF421" s="18">
        <f t="shared" ca="1" si="236"/>
        <v>7.4280207027261083E-2</v>
      </c>
      <c r="AG421" s="18">
        <f t="shared" ca="1" si="236"/>
        <v>7.649251925448157E-2</v>
      </c>
      <c r="AH421" s="18">
        <f t="shared" ca="1" si="236"/>
        <v>7.870483148170207E-2</v>
      </c>
      <c r="AI421" s="18">
        <f t="shared" ca="1" si="236"/>
        <v>8.0917143708922556E-2</v>
      </c>
      <c r="AJ421" s="18">
        <f t="shared" ca="1" si="236"/>
        <v>8.3128366842083024E-2</v>
      </c>
      <c r="AK421" s="18">
        <f t="shared" ca="1" si="236"/>
        <v>8.5339589975243477E-2</v>
      </c>
      <c r="AL421" s="18">
        <f t="shared" ca="1" si="236"/>
        <v>8.7551902202463977E-2</v>
      </c>
      <c r="AM421" s="18">
        <f t="shared" ca="1" si="236"/>
        <v>8.9770857903450643E-2</v>
      </c>
      <c r="AN421" s="18">
        <f t="shared" ca="1" si="236"/>
        <v>9.2036209011394671E-2</v>
      </c>
      <c r="AO421" s="18">
        <f t="shared" ca="1" si="237"/>
        <v>9.4384657996119059E-2</v>
      </c>
      <c r="AP421" s="18">
        <f t="shared" ca="1" si="237"/>
        <v>9.6822957240796065E-2</v>
      </c>
      <c r="AQ421" s="18">
        <f t="shared" ca="1" si="237"/>
        <v>9.9358403675627843E-2</v>
      </c>
      <c r="AR421" s="18">
        <f t="shared" ca="1" si="237"/>
        <v>0.10199883877784666</v>
      </c>
      <c r="AS421" s="18">
        <f t="shared" ca="1" si="237"/>
        <v>0.1047527574811207</v>
      </c>
      <c r="AT421" s="18">
        <f t="shared" ca="1" si="237"/>
        <v>0.1044798983530236</v>
      </c>
      <c r="AU421" s="18">
        <f t="shared" ca="1" si="237"/>
        <v>0</v>
      </c>
      <c r="AV421" s="18">
        <f t="shared" ca="1" si="237"/>
        <v>0</v>
      </c>
      <c r="AW421" s="18">
        <f t="shared" ca="1" si="237"/>
        <v>0</v>
      </c>
      <c r="AX421" s="18">
        <f t="shared" ca="1" si="237"/>
        <v>0</v>
      </c>
      <c r="AY421" s="18">
        <f t="shared" ca="1" si="238"/>
        <v>0</v>
      </c>
      <c r="AZ421" s="18">
        <f t="shared" ca="1" si="238"/>
        <v>0</v>
      </c>
      <c r="BA421" s="18">
        <f t="shared" ca="1" si="238"/>
        <v>0</v>
      </c>
      <c r="BB421" s="18">
        <f t="shared" ca="1" si="238"/>
        <v>0</v>
      </c>
      <c r="BC421" s="18">
        <f t="shared" ca="1" si="238"/>
        <v>0</v>
      </c>
      <c r="BD421" s="18">
        <f t="shared" ca="1" si="238"/>
        <v>0</v>
      </c>
      <c r="BE421" s="18">
        <f t="shared" ca="1" si="238"/>
        <v>0</v>
      </c>
      <c r="BF421" s="18">
        <f t="shared" ca="1" si="238"/>
        <v>0</v>
      </c>
      <c r="BG421" s="18">
        <f t="shared" ca="1" si="238"/>
        <v>0</v>
      </c>
      <c r="BH421" s="18">
        <f t="shared" ca="1" si="238"/>
        <v>0</v>
      </c>
      <c r="BI421" s="18">
        <f t="shared" ca="1" si="238"/>
        <v>0</v>
      </c>
    </row>
    <row r="422" spans="8:61" x14ac:dyDescent="0.35">
      <c r="H422" s="2" t="str">
        <f t="shared" si="232"/>
        <v>ON_Hydro</v>
      </c>
      <c r="I422">
        <f t="shared" si="226"/>
        <v>8</v>
      </c>
      <c r="J422">
        <f t="shared" si="233"/>
        <v>36</v>
      </c>
      <c r="K422" s="18">
        <f t="shared" ca="1" si="234"/>
        <v>4.1155937916545343E-2</v>
      </c>
      <c r="L422" s="18">
        <f t="shared" ca="1" si="234"/>
        <v>4.2396451513999886E-2</v>
      </c>
      <c r="M422" s="18">
        <f t="shared" ca="1" si="234"/>
        <v>4.3636965111454429E-2</v>
      </c>
      <c r="N422" s="18">
        <f t="shared" ca="1" si="234"/>
        <v>4.4877478708908972E-2</v>
      </c>
      <c r="O422" s="18">
        <f t="shared" ca="1" si="234"/>
        <v>4.6117992306363521E-2</v>
      </c>
      <c r="P422" s="18">
        <f t="shared" ca="1" si="234"/>
        <v>4.7358505903818064E-2</v>
      </c>
      <c r="Q422" s="18">
        <f t="shared" ca="1" si="234"/>
        <v>4.8599019501272614E-2</v>
      </c>
      <c r="R422" s="18">
        <f t="shared" ca="1" si="234"/>
        <v>4.9839533098727157E-2</v>
      </c>
      <c r="S422" s="18">
        <f t="shared" ca="1" si="234"/>
        <v>5.10800466961817E-2</v>
      </c>
      <c r="T422" s="18">
        <f t="shared" ca="1" si="234"/>
        <v>5.2320560293636256E-2</v>
      </c>
      <c r="U422" s="18">
        <f t="shared" ca="1" si="235"/>
        <v>5.3561073891090792E-2</v>
      </c>
      <c r="V422" s="18">
        <f t="shared" ca="1" si="235"/>
        <v>5.4801587488545335E-2</v>
      </c>
      <c r="W422" s="18">
        <f t="shared" ca="1" si="235"/>
        <v>5.6042101085999892E-2</v>
      </c>
      <c r="X422" s="18">
        <f t="shared" ca="1" si="235"/>
        <v>5.7282614683454448E-2</v>
      </c>
      <c r="Y422" s="18">
        <f t="shared" ca="1" si="235"/>
        <v>5.8523128280909005E-2</v>
      </c>
      <c r="Z422" s="18">
        <f t="shared" ca="1" si="235"/>
        <v>5.9763641878363548E-2</v>
      </c>
      <c r="AA422" s="18">
        <f t="shared" ca="1" si="235"/>
        <v>6.1248221454671119E-2</v>
      </c>
      <c r="AB422" s="18">
        <f t="shared" ca="1" si="235"/>
        <v>6.3218645891158637E-2</v>
      </c>
      <c r="AC422" s="18">
        <f t="shared" ca="1" si="235"/>
        <v>6.5430958118379137E-2</v>
      </c>
      <c r="AD422" s="18">
        <f t="shared" ca="1" si="235"/>
        <v>6.7643270345599624E-2</v>
      </c>
      <c r="AE422" s="18">
        <f t="shared" ca="1" si="236"/>
        <v>6.985558257282011E-2</v>
      </c>
      <c r="AF422" s="18">
        <f t="shared" ca="1" si="236"/>
        <v>7.2067894800040597E-2</v>
      </c>
      <c r="AG422" s="18">
        <f t="shared" ca="1" si="236"/>
        <v>7.4280207027261083E-2</v>
      </c>
      <c r="AH422" s="18">
        <f t="shared" ca="1" si="236"/>
        <v>7.649251925448157E-2</v>
      </c>
      <c r="AI422" s="18">
        <f t="shared" ca="1" si="236"/>
        <v>7.870483148170207E-2</v>
      </c>
      <c r="AJ422" s="18">
        <f t="shared" ca="1" si="236"/>
        <v>8.0917143708922556E-2</v>
      </c>
      <c r="AK422" s="18">
        <f t="shared" ca="1" si="236"/>
        <v>8.3128366842083024E-2</v>
      </c>
      <c r="AL422" s="18">
        <f t="shared" ca="1" si="236"/>
        <v>8.5339589975243477E-2</v>
      </c>
      <c r="AM422" s="18">
        <f t="shared" ca="1" si="236"/>
        <v>8.7551902202463977E-2</v>
      </c>
      <c r="AN422" s="18">
        <f t="shared" ca="1" si="236"/>
        <v>8.9770857903450643E-2</v>
      </c>
      <c r="AO422" s="18">
        <f t="shared" ca="1" si="237"/>
        <v>9.2036209011394671E-2</v>
      </c>
      <c r="AP422" s="18">
        <f t="shared" ca="1" si="237"/>
        <v>9.4384657996119059E-2</v>
      </c>
      <c r="AQ422" s="18">
        <f t="shared" ca="1" si="237"/>
        <v>9.6822957240796065E-2</v>
      </c>
      <c r="AR422" s="18">
        <f t="shared" ca="1" si="237"/>
        <v>9.9358403675627843E-2</v>
      </c>
      <c r="AS422" s="18">
        <f t="shared" ca="1" si="237"/>
        <v>0.10199883877784666</v>
      </c>
      <c r="AT422" s="18">
        <f t="shared" ca="1" si="237"/>
        <v>0.1047527574811207</v>
      </c>
      <c r="AU422" s="18">
        <f t="shared" ca="1" si="237"/>
        <v>0.1044798983530236</v>
      </c>
      <c r="AV422" s="18">
        <f t="shared" ca="1" si="237"/>
        <v>0</v>
      </c>
      <c r="AW422" s="18">
        <f t="shared" ca="1" si="237"/>
        <v>0</v>
      </c>
      <c r="AX422" s="18">
        <f t="shared" ca="1" si="237"/>
        <v>0</v>
      </c>
      <c r="AY422" s="18">
        <f t="shared" ca="1" si="238"/>
        <v>0</v>
      </c>
      <c r="AZ422" s="18">
        <f t="shared" ca="1" si="238"/>
        <v>0</v>
      </c>
      <c r="BA422" s="18">
        <f t="shared" ca="1" si="238"/>
        <v>0</v>
      </c>
      <c r="BB422" s="18">
        <f t="shared" ca="1" si="238"/>
        <v>0</v>
      </c>
      <c r="BC422" s="18">
        <f t="shared" ca="1" si="238"/>
        <v>0</v>
      </c>
      <c r="BD422" s="18">
        <f t="shared" ca="1" si="238"/>
        <v>0</v>
      </c>
      <c r="BE422" s="18">
        <f t="shared" ca="1" si="238"/>
        <v>0</v>
      </c>
      <c r="BF422" s="18">
        <f t="shared" ca="1" si="238"/>
        <v>0</v>
      </c>
      <c r="BG422" s="18">
        <f t="shared" ca="1" si="238"/>
        <v>0</v>
      </c>
      <c r="BH422" s="18">
        <f t="shared" ca="1" si="238"/>
        <v>0</v>
      </c>
      <c r="BI422" s="18">
        <f t="shared" ca="1" si="238"/>
        <v>0</v>
      </c>
    </row>
    <row r="423" spans="8:61" x14ac:dyDescent="0.35">
      <c r="H423" s="2" t="str">
        <f t="shared" si="232"/>
        <v>ON_Hydro</v>
      </c>
      <c r="I423">
        <f t="shared" si="226"/>
        <v>8</v>
      </c>
      <c r="J423">
        <f t="shared" si="233"/>
        <v>37</v>
      </c>
      <c r="K423" s="18">
        <f t="shared" ca="1" si="234"/>
        <v>3.9915424319090793E-2</v>
      </c>
      <c r="L423" s="18">
        <f t="shared" ca="1" si="234"/>
        <v>4.1155937916545343E-2</v>
      </c>
      <c r="M423" s="18">
        <f t="shared" ca="1" si="234"/>
        <v>4.2396451513999886E-2</v>
      </c>
      <c r="N423" s="18">
        <f t="shared" ca="1" si="234"/>
        <v>4.3636965111454429E-2</v>
      </c>
      <c r="O423" s="18">
        <f t="shared" ca="1" si="234"/>
        <v>4.4877478708908972E-2</v>
      </c>
      <c r="P423" s="18">
        <f t="shared" ca="1" si="234"/>
        <v>4.6117992306363521E-2</v>
      </c>
      <c r="Q423" s="18">
        <f t="shared" ca="1" si="234"/>
        <v>4.7358505903818064E-2</v>
      </c>
      <c r="R423" s="18">
        <f t="shared" ca="1" si="234"/>
        <v>4.8599019501272614E-2</v>
      </c>
      <c r="S423" s="18">
        <f t="shared" ca="1" si="234"/>
        <v>4.9839533098727157E-2</v>
      </c>
      <c r="T423" s="18">
        <f t="shared" ca="1" si="234"/>
        <v>5.10800466961817E-2</v>
      </c>
      <c r="U423" s="18">
        <f t="shared" ca="1" si="235"/>
        <v>5.2320560293636256E-2</v>
      </c>
      <c r="V423" s="18">
        <f t="shared" ca="1" si="235"/>
        <v>5.3561073891090792E-2</v>
      </c>
      <c r="W423" s="18">
        <f t="shared" ca="1" si="235"/>
        <v>5.4801587488545335E-2</v>
      </c>
      <c r="X423" s="18">
        <f t="shared" ca="1" si="235"/>
        <v>5.6042101085999892E-2</v>
      </c>
      <c r="Y423" s="18">
        <f t="shared" ca="1" si="235"/>
        <v>5.7282614683454448E-2</v>
      </c>
      <c r="Z423" s="18">
        <f t="shared" ca="1" si="235"/>
        <v>5.8523128280909005E-2</v>
      </c>
      <c r="AA423" s="18">
        <f t="shared" ca="1" si="235"/>
        <v>5.9763641878363548E-2</v>
      </c>
      <c r="AB423" s="18">
        <f t="shared" ca="1" si="235"/>
        <v>6.1248221454671119E-2</v>
      </c>
      <c r="AC423" s="18">
        <f t="shared" ca="1" si="235"/>
        <v>6.3218645891158637E-2</v>
      </c>
      <c r="AD423" s="18">
        <f t="shared" ca="1" si="235"/>
        <v>6.5430958118379137E-2</v>
      </c>
      <c r="AE423" s="18">
        <f t="shared" ca="1" si="236"/>
        <v>6.7643270345599624E-2</v>
      </c>
      <c r="AF423" s="18">
        <f t="shared" ca="1" si="236"/>
        <v>6.985558257282011E-2</v>
      </c>
      <c r="AG423" s="18">
        <f t="shared" ca="1" si="236"/>
        <v>7.2067894800040597E-2</v>
      </c>
      <c r="AH423" s="18">
        <f t="shared" ca="1" si="236"/>
        <v>7.4280207027261083E-2</v>
      </c>
      <c r="AI423" s="18">
        <f t="shared" ca="1" si="236"/>
        <v>7.649251925448157E-2</v>
      </c>
      <c r="AJ423" s="18">
        <f t="shared" ca="1" si="236"/>
        <v>7.870483148170207E-2</v>
      </c>
      <c r="AK423" s="18">
        <f t="shared" ca="1" si="236"/>
        <v>8.0917143708922556E-2</v>
      </c>
      <c r="AL423" s="18">
        <f t="shared" ca="1" si="236"/>
        <v>8.3128366842083024E-2</v>
      </c>
      <c r="AM423" s="18">
        <f t="shared" ca="1" si="236"/>
        <v>8.5339589975243477E-2</v>
      </c>
      <c r="AN423" s="18">
        <f t="shared" ca="1" si="236"/>
        <v>8.7551902202463977E-2</v>
      </c>
      <c r="AO423" s="18">
        <f t="shared" ca="1" si="237"/>
        <v>8.9770857903450643E-2</v>
      </c>
      <c r="AP423" s="18">
        <f t="shared" ca="1" si="237"/>
        <v>9.2036209011394671E-2</v>
      </c>
      <c r="AQ423" s="18">
        <f t="shared" ca="1" si="237"/>
        <v>9.4384657996119059E-2</v>
      </c>
      <c r="AR423" s="18">
        <f t="shared" ca="1" si="237"/>
        <v>9.6822957240796065E-2</v>
      </c>
      <c r="AS423" s="18">
        <f t="shared" ca="1" si="237"/>
        <v>9.9358403675627843E-2</v>
      </c>
      <c r="AT423" s="18">
        <f t="shared" ca="1" si="237"/>
        <v>0.10199883877784666</v>
      </c>
      <c r="AU423" s="18">
        <f t="shared" ca="1" si="237"/>
        <v>0.1047527574811207</v>
      </c>
      <c r="AV423" s="18">
        <f t="shared" ca="1" si="237"/>
        <v>0.1044798983530236</v>
      </c>
      <c r="AW423" s="18">
        <f t="shared" ca="1" si="237"/>
        <v>0</v>
      </c>
      <c r="AX423" s="18">
        <f t="shared" ca="1" si="237"/>
        <v>0</v>
      </c>
      <c r="AY423" s="18">
        <f t="shared" ca="1" si="238"/>
        <v>0</v>
      </c>
      <c r="AZ423" s="18">
        <f t="shared" ca="1" si="238"/>
        <v>0</v>
      </c>
      <c r="BA423" s="18">
        <f t="shared" ca="1" si="238"/>
        <v>0</v>
      </c>
      <c r="BB423" s="18">
        <f t="shared" ca="1" si="238"/>
        <v>0</v>
      </c>
      <c r="BC423" s="18">
        <f t="shared" ca="1" si="238"/>
        <v>0</v>
      </c>
      <c r="BD423" s="18">
        <f t="shared" ca="1" si="238"/>
        <v>0</v>
      </c>
      <c r="BE423" s="18">
        <f t="shared" ca="1" si="238"/>
        <v>0</v>
      </c>
      <c r="BF423" s="18">
        <f t="shared" ca="1" si="238"/>
        <v>0</v>
      </c>
      <c r="BG423" s="18">
        <f t="shared" ca="1" si="238"/>
        <v>0</v>
      </c>
      <c r="BH423" s="18">
        <f t="shared" ca="1" si="238"/>
        <v>0</v>
      </c>
      <c r="BI423" s="18">
        <f t="shared" ca="1" si="238"/>
        <v>0</v>
      </c>
    </row>
    <row r="424" spans="8:61" x14ac:dyDescent="0.35">
      <c r="H424" s="2" t="str">
        <f t="shared" si="232"/>
        <v>ON_Hydro</v>
      </c>
      <c r="I424">
        <f t="shared" si="226"/>
        <v>8</v>
      </c>
      <c r="J424">
        <f t="shared" si="233"/>
        <v>38</v>
      </c>
      <c r="K424" s="18">
        <f t="shared" ca="1" si="234"/>
        <v>3.8674910721636244E-2</v>
      </c>
      <c r="L424" s="18">
        <f t="shared" ca="1" si="234"/>
        <v>3.9915424319090793E-2</v>
      </c>
      <c r="M424" s="18">
        <f t="shared" ca="1" si="234"/>
        <v>4.1155937916545343E-2</v>
      </c>
      <c r="N424" s="18">
        <f t="shared" ca="1" si="234"/>
        <v>4.2396451513999886E-2</v>
      </c>
      <c r="O424" s="18">
        <f t="shared" ca="1" si="234"/>
        <v>4.3636965111454429E-2</v>
      </c>
      <c r="P424" s="18">
        <f t="shared" ca="1" si="234"/>
        <v>4.4877478708908972E-2</v>
      </c>
      <c r="Q424" s="18">
        <f t="shared" ca="1" si="234"/>
        <v>4.6117992306363521E-2</v>
      </c>
      <c r="R424" s="18">
        <f t="shared" ca="1" si="234"/>
        <v>4.7358505903818064E-2</v>
      </c>
      <c r="S424" s="18">
        <f t="shared" ca="1" si="234"/>
        <v>4.8599019501272614E-2</v>
      </c>
      <c r="T424" s="18">
        <f t="shared" ca="1" si="234"/>
        <v>4.9839533098727157E-2</v>
      </c>
      <c r="U424" s="18">
        <f t="shared" ca="1" si="235"/>
        <v>5.10800466961817E-2</v>
      </c>
      <c r="V424" s="18">
        <f t="shared" ca="1" si="235"/>
        <v>5.2320560293636256E-2</v>
      </c>
      <c r="W424" s="18">
        <f t="shared" ca="1" si="235"/>
        <v>5.3561073891090792E-2</v>
      </c>
      <c r="X424" s="18">
        <f t="shared" ca="1" si="235"/>
        <v>5.4801587488545335E-2</v>
      </c>
      <c r="Y424" s="18">
        <f t="shared" ca="1" si="235"/>
        <v>5.6042101085999892E-2</v>
      </c>
      <c r="Z424" s="18">
        <f t="shared" ca="1" si="235"/>
        <v>5.7282614683454448E-2</v>
      </c>
      <c r="AA424" s="18">
        <f t="shared" ca="1" si="235"/>
        <v>5.8523128280909005E-2</v>
      </c>
      <c r="AB424" s="18">
        <f t="shared" ca="1" si="235"/>
        <v>5.9763641878363548E-2</v>
      </c>
      <c r="AC424" s="18">
        <f t="shared" ca="1" si="235"/>
        <v>6.1248221454671119E-2</v>
      </c>
      <c r="AD424" s="18">
        <f t="shared" ca="1" si="235"/>
        <v>6.3218645891158637E-2</v>
      </c>
      <c r="AE424" s="18">
        <f t="shared" ca="1" si="236"/>
        <v>6.5430958118379137E-2</v>
      </c>
      <c r="AF424" s="18">
        <f t="shared" ca="1" si="236"/>
        <v>6.7643270345599624E-2</v>
      </c>
      <c r="AG424" s="18">
        <f t="shared" ca="1" si="236"/>
        <v>6.985558257282011E-2</v>
      </c>
      <c r="AH424" s="18">
        <f t="shared" ca="1" si="236"/>
        <v>7.2067894800040597E-2</v>
      </c>
      <c r="AI424" s="18">
        <f t="shared" ca="1" si="236"/>
        <v>7.4280207027261083E-2</v>
      </c>
      <c r="AJ424" s="18">
        <f t="shared" ca="1" si="236"/>
        <v>7.649251925448157E-2</v>
      </c>
      <c r="AK424" s="18">
        <f t="shared" ca="1" si="236"/>
        <v>7.870483148170207E-2</v>
      </c>
      <c r="AL424" s="18">
        <f t="shared" ca="1" si="236"/>
        <v>8.0917143708922556E-2</v>
      </c>
      <c r="AM424" s="18">
        <f t="shared" ca="1" si="236"/>
        <v>8.3128366842083024E-2</v>
      </c>
      <c r="AN424" s="18">
        <f t="shared" ca="1" si="236"/>
        <v>8.5339589975243477E-2</v>
      </c>
      <c r="AO424" s="18">
        <f t="shared" ca="1" si="237"/>
        <v>8.7551902202463977E-2</v>
      </c>
      <c r="AP424" s="18">
        <f t="shared" ca="1" si="237"/>
        <v>8.9770857903450643E-2</v>
      </c>
      <c r="AQ424" s="18">
        <f t="shared" ca="1" si="237"/>
        <v>9.2036209011394671E-2</v>
      </c>
      <c r="AR424" s="18">
        <f t="shared" ca="1" si="237"/>
        <v>9.4384657996119059E-2</v>
      </c>
      <c r="AS424" s="18">
        <f t="shared" ca="1" si="237"/>
        <v>9.6822957240796065E-2</v>
      </c>
      <c r="AT424" s="18">
        <f t="shared" ca="1" si="237"/>
        <v>9.9358403675627843E-2</v>
      </c>
      <c r="AU424" s="18">
        <f t="shared" ca="1" si="237"/>
        <v>0.10199883877784666</v>
      </c>
      <c r="AV424" s="18">
        <f t="shared" ca="1" si="237"/>
        <v>0.1047527574811207</v>
      </c>
      <c r="AW424" s="18">
        <f t="shared" ca="1" si="237"/>
        <v>0.1044798983530236</v>
      </c>
      <c r="AX424" s="18">
        <f t="shared" ca="1" si="237"/>
        <v>0</v>
      </c>
      <c r="AY424" s="18">
        <f t="shared" ca="1" si="238"/>
        <v>0</v>
      </c>
      <c r="AZ424" s="18">
        <f t="shared" ca="1" si="238"/>
        <v>0</v>
      </c>
      <c r="BA424" s="18">
        <f t="shared" ca="1" si="238"/>
        <v>0</v>
      </c>
      <c r="BB424" s="18">
        <f t="shared" ca="1" si="238"/>
        <v>0</v>
      </c>
      <c r="BC424" s="18">
        <f t="shared" ca="1" si="238"/>
        <v>0</v>
      </c>
      <c r="BD424" s="18">
        <f t="shared" ca="1" si="238"/>
        <v>0</v>
      </c>
      <c r="BE424" s="18">
        <f t="shared" ca="1" si="238"/>
        <v>0</v>
      </c>
      <c r="BF424" s="18">
        <f t="shared" ca="1" si="238"/>
        <v>0</v>
      </c>
      <c r="BG424" s="18">
        <f t="shared" ca="1" si="238"/>
        <v>0</v>
      </c>
      <c r="BH424" s="18">
        <f t="shared" ca="1" si="238"/>
        <v>0</v>
      </c>
      <c r="BI424" s="18">
        <f t="shared" ca="1" si="238"/>
        <v>0</v>
      </c>
    </row>
    <row r="425" spans="8:61" x14ac:dyDescent="0.35">
      <c r="H425" s="2" t="str">
        <f t="shared" si="232"/>
        <v>ON_Hydro</v>
      </c>
      <c r="I425">
        <f t="shared" si="226"/>
        <v>8</v>
      </c>
      <c r="J425">
        <f t="shared" si="233"/>
        <v>39</v>
      </c>
      <c r="K425" s="18">
        <f t="shared" ca="1" si="234"/>
        <v>3.7434397124181708E-2</v>
      </c>
      <c r="L425" s="18">
        <f t="shared" ca="1" si="234"/>
        <v>3.8674910721636244E-2</v>
      </c>
      <c r="M425" s="18">
        <f t="shared" ca="1" si="234"/>
        <v>3.9915424319090793E-2</v>
      </c>
      <c r="N425" s="18">
        <f t="shared" ca="1" si="234"/>
        <v>4.1155937916545343E-2</v>
      </c>
      <c r="O425" s="18">
        <f t="shared" ca="1" si="234"/>
        <v>4.2396451513999886E-2</v>
      </c>
      <c r="P425" s="18">
        <f t="shared" ca="1" si="234"/>
        <v>4.3636965111454429E-2</v>
      </c>
      <c r="Q425" s="18">
        <f t="shared" ca="1" si="234"/>
        <v>4.4877478708908972E-2</v>
      </c>
      <c r="R425" s="18">
        <f t="shared" ca="1" si="234"/>
        <v>4.6117992306363521E-2</v>
      </c>
      <c r="S425" s="18">
        <f t="shared" ca="1" si="234"/>
        <v>4.7358505903818064E-2</v>
      </c>
      <c r="T425" s="18">
        <f t="shared" ca="1" si="234"/>
        <v>4.8599019501272614E-2</v>
      </c>
      <c r="U425" s="18">
        <f t="shared" ca="1" si="235"/>
        <v>4.9839533098727157E-2</v>
      </c>
      <c r="V425" s="18">
        <f t="shared" ca="1" si="235"/>
        <v>5.10800466961817E-2</v>
      </c>
      <c r="W425" s="18">
        <f t="shared" ca="1" si="235"/>
        <v>5.2320560293636256E-2</v>
      </c>
      <c r="X425" s="18">
        <f t="shared" ca="1" si="235"/>
        <v>5.3561073891090792E-2</v>
      </c>
      <c r="Y425" s="18">
        <f t="shared" ca="1" si="235"/>
        <v>5.4801587488545335E-2</v>
      </c>
      <c r="Z425" s="18">
        <f t="shared" ca="1" si="235"/>
        <v>5.6042101085999892E-2</v>
      </c>
      <c r="AA425" s="18">
        <f t="shared" ca="1" si="235"/>
        <v>5.7282614683454448E-2</v>
      </c>
      <c r="AB425" s="18">
        <f t="shared" ca="1" si="235"/>
        <v>5.8523128280909005E-2</v>
      </c>
      <c r="AC425" s="18">
        <f t="shared" ca="1" si="235"/>
        <v>5.9763641878363548E-2</v>
      </c>
      <c r="AD425" s="18">
        <f t="shared" ca="1" si="235"/>
        <v>6.1248221454671119E-2</v>
      </c>
      <c r="AE425" s="18">
        <f t="shared" ca="1" si="236"/>
        <v>6.3218645891158637E-2</v>
      </c>
      <c r="AF425" s="18">
        <f t="shared" ca="1" si="236"/>
        <v>6.5430958118379137E-2</v>
      </c>
      <c r="AG425" s="18">
        <f t="shared" ca="1" si="236"/>
        <v>6.7643270345599624E-2</v>
      </c>
      <c r="AH425" s="18">
        <f t="shared" ca="1" si="236"/>
        <v>6.985558257282011E-2</v>
      </c>
      <c r="AI425" s="18">
        <f t="shared" ca="1" si="236"/>
        <v>7.2067894800040597E-2</v>
      </c>
      <c r="AJ425" s="18">
        <f t="shared" ca="1" si="236"/>
        <v>7.4280207027261083E-2</v>
      </c>
      <c r="AK425" s="18">
        <f t="shared" ca="1" si="236"/>
        <v>7.649251925448157E-2</v>
      </c>
      <c r="AL425" s="18">
        <f t="shared" ca="1" si="236"/>
        <v>7.870483148170207E-2</v>
      </c>
      <c r="AM425" s="18">
        <f t="shared" ca="1" si="236"/>
        <v>8.0917143708922556E-2</v>
      </c>
      <c r="AN425" s="18">
        <f t="shared" ca="1" si="236"/>
        <v>8.3128366842083024E-2</v>
      </c>
      <c r="AO425" s="18">
        <f t="shared" ca="1" si="237"/>
        <v>8.5339589975243477E-2</v>
      </c>
      <c r="AP425" s="18">
        <f t="shared" ca="1" si="237"/>
        <v>8.7551902202463977E-2</v>
      </c>
      <c r="AQ425" s="18">
        <f t="shared" ca="1" si="237"/>
        <v>8.9770857903450643E-2</v>
      </c>
      <c r="AR425" s="18">
        <f t="shared" ca="1" si="237"/>
        <v>9.2036209011394671E-2</v>
      </c>
      <c r="AS425" s="18">
        <f t="shared" ca="1" si="237"/>
        <v>9.4384657996119059E-2</v>
      </c>
      <c r="AT425" s="18">
        <f t="shared" ca="1" si="237"/>
        <v>9.6822957240796065E-2</v>
      </c>
      <c r="AU425" s="18">
        <f t="shared" ca="1" si="237"/>
        <v>9.9358403675627843E-2</v>
      </c>
      <c r="AV425" s="18">
        <f t="shared" ca="1" si="237"/>
        <v>0.10199883877784666</v>
      </c>
      <c r="AW425" s="18">
        <f t="shared" ca="1" si="237"/>
        <v>0.1047527574811207</v>
      </c>
      <c r="AX425" s="18">
        <f t="shared" ca="1" si="237"/>
        <v>0.1044798983530236</v>
      </c>
      <c r="AY425" s="18">
        <f t="shared" ca="1" si="238"/>
        <v>0</v>
      </c>
      <c r="AZ425" s="18">
        <f t="shared" ca="1" si="238"/>
        <v>0</v>
      </c>
      <c r="BA425" s="18">
        <f t="shared" ca="1" si="238"/>
        <v>0</v>
      </c>
      <c r="BB425" s="18">
        <f t="shared" ca="1" si="238"/>
        <v>0</v>
      </c>
      <c r="BC425" s="18">
        <f t="shared" ca="1" si="238"/>
        <v>0</v>
      </c>
      <c r="BD425" s="18">
        <f t="shared" ca="1" si="238"/>
        <v>0</v>
      </c>
      <c r="BE425" s="18">
        <f t="shared" ca="1" si="238"/>
        <v>0</v>
      </c>
      <c r="BF425" s="18">
        <f t="shared" ca="1" si="238"/>
        <v>0</v>
      </c>
      <c r="BG425" s="18">
        <f t="shared" ca="1" si="238"/>
        <v>0</v>
      </c>
      <c r="BH425" s="18">
        <f t="shared" ca="1" si="238"/>
        <v>0</v>
      </c>
      <c r="BI425" s="18">
        <f t="shared" ca="1" si="238"/>
        <v>0</v>
      </c>
    </row>
    <row r="426" spans="8:61" x14ac:dyDescent="0.35">
      <c r="H426" s="2" t="str">
        <f t="shared" si="232"/>
        <v>ON_Hydro</v>
      </c>
      <c r="I426">
        <f t="shared" si="226"/>
        <v>8</v>
      </c>
      <c r="J426">
        <f t="shared" si="233"/>
        <v>40</v>
      </c>
      <c r="K426" s="18">
        <f t="shared" ca="1" si="234"/>
        <v>3.6193883526727165E-2</v>
      </c>
      <c r="L426" s="18">
        <f t="shared" ca="1" si="234"/>
        <v>3.7434397124181708E-2</v>
      </c>
      <c r="M426" s="18">
        <f t="shared" ca="1" si="234"/>
        <v>3.8674910721636244E-2</v>
      </c>
      <c r="N426" s="18">
        <f t="shared" ca="1" si="234"/>
        <v>3.9915424319090793E-2</v>
      </c>
      <c r="O426" s="18">
        <f t="shared" ca="1" si="234"/>
        <v>4.1155937916545343E-2</v>
      </c>
      <c r="P426" s="18">
        <f t="shared" ca="1" si="234"/>
        <v>4.2396451513999886E-2</v>
      </c>
      <c r="Q426" s="18">
        <f t="shared" ca="1" si="234"/>
        <v>4.3636965111454429E-2</v>
      </c>
      <c r="R426" s="18">
        <f t="shared" ca="1" si="234"/>
        <v>4.4877478708908972E-2</v>
      </c>
      <c r="S426" s="18">
        <f t="shared" ca="1" si="234"/>
        <v>4.6117992306363521E-2</v>
      </c>
      <c r="T426" s="18">
        <f t="shared" ca="1" si="234"/>
        <v>4.7358505903818064E-2</v>
      </c>
      <c r="U426" s="18">
        <f t="shared" ca="1" si="235"/>
        <v>4.8599019501272614E-2</v>
      </c>
      <c r="V426" s="18">
        <f t="shared" ca="1" si="235"/>
        <v>4.9839533098727157E-2</v>
      </c>
      <c r="W426" s="18">
        <f t="shared" ca="1" si="235"/>
        <v>5.10800466961817E-2</v>
      </c>
      <c r="X426" s="18">
        <f t="shared" ca="1" si="235"/>
        <v>5.2320560293636256E-2</v>
      </c>
      <c r="Y426" s="18">
        <f t="shared" ca="1" si="235"/>
        <v>5.3561073891090792E-2</v>
      </c>
      <c r="Z426" s="18">
        <f t="shared" ca="1" si="235"/>
        <v>5.4801587488545335E-2</v>
      </c>
      <c r="AA426" s="18">
        <f t="shared" ca="1" si="235"/>
        <v>5.6042101085999892E-2</v>
      </c>
      <c r="AB426" s="18">
        <f t="shared" ca="1" si="235"/>
        <v>5.7282614683454448E-2</v>
      </c>
      <c r="AC426" s="18">
        <f t="shared" ca="1" si="235"/>
        <v>5.8523128280909005E-2</v>
      </c>
      <c r="AD426" s="18">
        <f t="shared" ca="1" si="235"/>
        <v>5.9763641878363548E-2</v>
      </c>
      <c r="AE426" s="18">
        <f t="shared" ca="1" si="236"/>
        <v>6.1248221454671119E-2</v>
      </c>
      <c r="AF426" s="18">
        <f t="shared" ca="1" si="236"/>
        <v>6.3218645891158637E-2</v>
      </c>
      <c r="AG426" s="18">
        <f t="shared" ca="1" si="236"/>
        <v>6.5430958118379137E-2</v>
      </c>
      <c r="AH426" s="18">
        <f t="shared" ca="1" si="236"/>
        <v>6.7643270345599624E-2</v>
      </c>
      <c r="AI426" s="18">
        <f t="shared" ca="1" si="236"/>
        <v>6.985558257282011E-2</v>
      </c>
      <c r="AJ426" s="18">
        <f t="shared" ca="1" si="236"/>
        <v>7.2067894800040597E-2</v>
      </c>
      <c r="AK426" s="18">
        <f t="shared" ca="1" si="236"/>
        <v>7.4280207027261083E-2</v>
      </c>
      <c r="AL426" s="18">
        <f t="shared" ca="1" si="236"/>
        <v>7.649251925448157E-2</v>
      </c>
      <c r="AM426" s="18">
        <f t="shared" ca="1" si="236"/>
        <v>7.870483148170207E-2</v>
      </c>
      <c r="AN426" s="18">
        <f t="shared" ca="1" si="236"/>
        <v>8.0917143708922556E-2</v>
      </c>
      <c r="AO426" s="18">
        <f t="shared" ca="1" si="237"/>
        <v>8.3128366842083024E-2</v>
      </c>
      <c r="AP426" s="18">
        <f t="shared" ca="1" si="237"/>
        <v>8.5339589975243477E-2</v>
      </c>
      <c r="AQ426" s="18">
        <f t="shared" ca="1" si="237"/>
        <v>8.7551902202463977E-2</v>
      </c>
      <c r="AR426" s="18">
        <f t="shared" ca="1" si="237"/>
        <v>8.9770857903450643E-2</v>
      </c>
      <c r="AS426" s="18">
        <f t="shared" ca="1" si="237"/>
        <v>9.2036209011394671E-2</v>
      </c>
      <c r="AT426" s="18">
        <f t="shared" ca="1" si="237"/>
        <v>9.4384657996119059E-2</v>
      </c>
      <c r="AU426" s="18">
        <f t="shared" ca="1" si="237"/>
        <v>9.6822957240796065E-2</v>
      </c>
      <c r="AV426" s="18">
        <f t="shared" ca="1" si="237"/>
        <v>9.9358403675627843E-2</v>
      </c>
      <c r="AW426" s="18">
        <f t="shared" ca="1" si="237"/>
        <v>0.10199883877784666</v>
      </c>
      <c r="AX426" s="18">
        <f t="shared" ca="1" si="237"/>
        <v>0.1047527574811207</v>
      </c>
      <c r="AY426" s="18">
        <f t="shared" ca="1" si="238"/>
        <v>0.1044798983530236</v>
      </c>
      <c r="AZ426" s="18">
        <f t="shared" ca="1" si="238"/>
        <v>0</v>
      </c>
      <c r="BA426" s="18">
        <f t="shared" ca="1" si="238"/>
        <v>0</v>
      </c>
      <c r="BB426" s="18">
        <f t="shared" ca="1" si="238"/>
        <v>0</v>
      </c>
      <c r="BC426" s="18">
        <f t="shared" ca="1" si="238"/>
        <v>0</v>
      </c>
      <c r="BD426" s="18">
        <f t="shared" ca="1" si="238"/>
        <v>0</v>
      </c>
      <c r="BE426" s="18">
        <f t="shared" ca="1" si="238"/>
        <v>0</v>
      </c>
      <c r="BF426" s="18">
        <f t="shared" ca="1" si="238"/>
        <v>0</v>
      </c>
      <c r="BG426" s="18">
        <f t="shared" ca="1" si="238"/>
        <v>0</v>
      </c>
      <c r="BH426" s="18">
        <f t="shared" ca="1" si="238"/>
        <v>0</v>
      </c>
      <c r="BI426" s="18">
        <f t="shared" ca="1" si="238"/>
        <v>0</v>
      </c>
    </row>
    <row r="427" spans="8:61" x14ac:dyDescent="0.35">
      <c r="H427" s="2" t="str">
        <f t="shared" si="232"/>
        <v>ON_Hydro</v>
      </c>
      <c r="I427">
        <f t="shared" si="226"/>
        <v>8</v>
      </c>
      <c r="J427">
        <f t="shared" si="233"/>
        <v>41</v>
      </c>
      <c r="K427" s="18">
        <f t="shared" ca="1" si="234"/>
        <v>3.4953369929272622E-2</v>
      </c>
      <c r="L427" s="18">
        <f t="shared" ca="1" si="234"/>
        <v>3.6193883526727165E-2</v>
      </c>
      <c r="M427" s="18">
        <f t="shared" ca="1" si="234"/>
        <v>3.7434397124181708E-2</v>
      </c>
      <c r="N427" s="18">
        <f t="shared" ca="1" si="234"/>
        <v>3.8674910721636244E-2</v>
      </c>
      <c r="O427" s="18">
        <f t="shared" ca="1" si="234"/>
        <v>3.9915424319090793E-2</v>
      </c>
      <c r="P427" s="18">
        <f t="shared" ca="1" si="234"/>
        <v>4.1155937916545343E-2</v>
      </c>
      <c r="Q427" s="18">
        <f t="shared" ca="1" si="234"/>
        <v>4.2396451513999886E-2</v>
      </c>
      <c r="R427" s="18">
        <f t="shared" ca="1" si="234"/>
        <v>4.3636965111454429E-2</v>
      </c>
      <c r="S427" s="18">
        <f t="shared" ca="1" si="234"/>
        <v>4.4877478708908972E-2</v>
      </c>
      <c r="T427" s="18">
        <f t="shared" ca="1" si="234"/>
        <v>4.6117992306363521E-2</v>
      </c>
      <c r="U427" s="18">
        <f t="shared" ca="1" si="235"/>
        <v>4.7358505903818064E-2</v>
      </c>
      <c r="V427" s="18">
        <f t="shared" ca="1" si="235"/>
        <v>4.8599019501272614E-2</v>
      </c>
      <c r="W427" s="18">
        <f t="shared" ca="1" si="235"/>
        <v>4.9839533098727157E-2</v>
      </c>
      <c r="X427" s="18">
        <f t="shared" ca="1" si="235"/>
        <v>5.10800466961817E-2</v>
      </c>
      <c r="Y427" s="18">
        <f t="shared" ca="1" si="235"/>
        <v>5.2320560293636256E-2</v>
      </c>
      <c r="Z427" s="18">
        <f t="shared" ca="1" si="235"/>
        <v>5.3561073891090792E-2</v>
      </c>
      <c r="AA427" s="18">
        <f t="shared" ca="1" si="235"/>
        <v>5.4801587488545335E-2</v>
      </c>
      <c r="AB427" s="18">
        <f t="shared" ca="1" si="235"/>
        <v>5.6042101085999892E-2</v>
      </c>
      <c r="AC427" s="18">
        <f t="shared" ca="1" si="235"/>
        <v>5.7282614683454448E-2</v>
      </c>
      <c r="AD427" s="18">
        <f t="shared" ca="1" si="235"/>
        <v>5.8523128280909005E-2</v>
      </c>
      <c r="AE427" s="18">
        <f t="shared" ca="1" si="236"/>
        <v>5.9763641878363548E-2</v>
      </c>
      <c r="AF427" s="18">
        <f t="shared" ca="1" si="236"/>
        <v>6.1248221454671119E-2</v>
      </c>
      <c r="AG427" s="18">
        <f t="shared" ca="1" si="236"/>
        <v>6.3218645891158637E-2</v>
      </c>
      <c r="AH427" s="18">
        <f t="shared" ca="1" si="236"/>
        <v>6.5430958118379137E-2</v>
      </c>
      <c r="AI427" s="18">
        <f t="shared" ca="1" si="236"/>
        <v>6.7643270345599624E-2</v>
      </c>
      <c r="AJ427" s="18">
        <f t="shared" ca="1" si="236"/>
        <v>6.985558257282011E-2</v>
      </c>
      <c r="AK427" s="18">
        <f t="shared" ca="1" si="236"/>
        <v>7.2067894800040597E-2</v>
      </c>
      <c r="AL427" s="18">
        <f t="shared" ca="1" si="236"/>
        <v>7.4280207027261083E-2</v>
      </c>
      <c r="AM427" s="18">
        <f t="shared" ca="1" si="236"/>
        <v>7.649251925448157E-2</v>
      </c>
      <c r="AN427" s="18">
        <f t="shared" ca="1" si="236"/>
        <v>7.870483148170207E-2</v>
      </c>
      <c r="AO427" s="18">
        <f t="shared" ca="1" si="237"/>
        <v>8.0917143708922556E-2</v>
      </c>
      <c r="AP427" s="18">
        <f t="shared" ca="1" si="237"/>
        <v>8.3128366842083024E-2</v>
      </c>
      <c r="AQ427" s="18">
        <f t="shared" ca="1" si="237"/>
        <v>8.5339589975243477E-2</v>
      </c>
      <c r="AR427" s="18">
        <f t="shared" ca="1" si="237"/>
        <v>8.7551902202463977E-2</v>
      </c>
      <c r="AS427" s="18">
        <f t="shared" ca="1" si="237"/>
        <v>8.9770857903450643E-2</v>
      </c>
      <c r="AT427" s="18">
        <f t="shared" ca="1" si="237"/>
        <v>9.2036209011394671E-2</v>
      </c>
      <c r="AU427" s="18">
        <f t="shared" ca="1" si="237"/>
        <v>9.4384657996119059E-2</v>
      </c>
      <c r="AV427" s="18">
        <f t="shared" ca="1" si="237"/>
        <v>9.6822957240796065E-2</v>
      </c>
      <c r="AW427" s="18">
        <f t="shared" ca="1" si="237"/>
        <v>9.9358403675627843E-2</v>
      </c>
      <c r="AX427" s="18">
        <f t="shared" ca="1" si="237"/>
        <v>0.10199883877784666</v>
      </c>
      <c r="AY427" s="18">
        <f t="shared" ca="1" si="238"/>
        <v>0.1047527574811207</v>
      </c>
      <c r="AZ427" s="18">
        <f t="shared" ca="1" si="238"/>
        <v>0.1044798983530236</v>
      </c>
      <c r="BA427" s="18">
        <f t="shared" ca="1" si="238"/>
        <v>0</v>
      </c>
      <c r="BB427" s="18">
        <f t="shared" ca="1" si="238"/>
        <v>0</v>
      </c>
      <c r="BC427" s="18">
        <f t="shared" ca="1" si="238"/>
        <v>0</v>
      </c>
      <c r="BD427" s="18">
        <f t="shared" ca="1" si="238"/>
        <v>0</v>
      </c>
      <c r="BE427" s="18">
        <f t="shared" ca="1" si="238"/>
        <v>0</v>
      </c>
      <c r="BF427" s="18">
        <f t="shared" ca="1" si="238"/>
        <v>0</v>
      </c>
      <c r="BG427" s="18">
        <f t="shared" ca="1" si="238"/>
        <v>0</v>
      </c>
      <c r="BH427" s="18">
        <f t="shared" ca="1" si="238"/>
        <v>0</v>
      </c>
      <c r="BI427" s="18">
        <f t="shared" ca="1" si="238"/>
        <v>0</v>
      </c>
    </row>
    <row r="428" spans="8:61" x14ac:dyDescent="0.35">
      <c r="H428" s="2" t="str">
        <f t="shared" si="232"/>
        <v>ON_Hydro</v>
      </c>
      <c r="I428">
        <f t="shared" si="226"/>
        <v>8</v>
      </c>
      <c r="J428">
        <f t="shared" si="233"/>
        <v>42</v>
      </c>
      <c r="K428" s="18">
        <f t="shared" ca="1" si="234"/>
        <v>3.3712856331818072E-2</v>
      </c>
      <c r="L428" s="18">
        <f t="shared" ca="1" si="234"/>
        <v>3.4953369929272622E-2</v>
      </c>
      <c r="M428" s="18">
        <f t="shared" ca="1" si="234"/>
        <v>3.6193883526727165E-2</v>
      </c>
      <c r="N428" s="18">
        <f t="shared" ca="1" si="234"/>
        <v>3.7434397124181708E-2</v>
      </c>
      <c r="O428" s="18">
        <f t="shared" ca="1" si="234"/>
        <v>3.8674910721636244E-2</v>
      </c>
      <c r="P428" s="18">
        <f t="shared" ca="1" si="234"/>
        <v>3.9915424319090793E-2</v>
      </c>
      <c r="Q428" s="18">
        <f t="shared" ca="1" si="234"/>
        <v>4.1155937916545343E-2</v>
      </c>
      <c r="R428" s="18">
        <f t="shared" ca="1" si="234"/>
        <v>4.2396451513999886E-2</v>
      </c>
      <c r="S428" s="18">
        <f t="shared" ca="1" si="234"/>
        <v>4.3636965111454429E-2</v>
      </c>
      <c r="T428" s="18">
        <f t="shared" ca="1" si="234"/>
        <v>4.4877478708908972E-2</v>
      </c>
      <c r="U428" s="18">
        <f t="shared" ca="1" si="235"/>
        <v>4.6117992306363521E-2</v>
      </c>
      <c r="V428" s="18">
        <f t="shared" ca="1" si="235"/>
        <v>4.7358505903818064E-2</v>
      </c>
      <c r="W428" s="18">
        <f t="shared" ca="1" si="235"/>
        <v>4.8599019501272614E-2</v>
      </c>
      <c r="X428" s="18">
        <f t="shared" ca="1" si="235"/>
        <v>4.9839533098727157E-2</v>
      </c>
      <c r="Y428" s="18">
        <f t="shared" ca="1" si="235"/>
        <v>5.10800466961817E-2</v>
      </c>
      <c r="Z428" s="18">
        <f t="shared" ca="1" si="235"/>
        <v>5.2320560293636256E-2</v>
      </c>
      <c r="AA428" s="18">
        <f t="shared" ca="1" si="235"/>
        <v>5.3561073891090792E-2</v>
      </c>
      <c r="AB428" s="18">
        <f t="shared" ca="1" si="235"/>
        <v>5.4801587488545335E-2</v>
      </c>
      <c r="AC428" s="18">
        <f t="shared" ca="1" si="235"/>
        <v>5.6042101085999892E-2</v>
      </c>
      <c r="AD428" s="18">
        <f t="shared" ca="1" si="235"/>
        <v>5.7282614683454448E-2</v>
      </c>
      <c r="AE428" s="18">
        <f t="shared" ca="1" si="236"/>
        <v>5.8523128280909005E-2</v>
      </c>
      <c r="AF428" s="18">
        <f t="shared" ca="1" si="236"/>
        <v>5.9763641878363548E-2</v>
      </c>
      <c r="AG428" s="18">
        <f t="shared" ca="1" si="236"/>
        <v>6.1248221454671119E-2</v>
      </c>
      <c r="AH428" s="18">
        <f t="shared" ca="1" si="236"/>
        <v>6.3218645891158637E-2</v>
      </c>
      <c r="AI428" s="18">
        <f t="shared" ca="1" si="236"/>
        <v>6.5430958118379137E-2</v>
      </c>
      <c r="AJ428" s="18">
        <f t="shared" ca="1" si="236"/>
        <v>6.7643270345599624E-2</v>
      </c>
      <c r="AK428" s="18">
        <f t="shared" ca="1" si="236"/>
        <v>6.985558257282011E-2</v>
      </c>
      <c r="AL428" s="18">
        <f t="shared" ca="1" si="236"/>
        <v>7.2067894800040597E-2</v>
      </c>
      <c r="AM428" s="18">
        <f t="shared" ca="1" si="236"/>
        <v>7.4280207027261083E-2</v>
      </c>
      <c r="AN428" s="18">
        <f t="shared" ca="1" si="236"/>
        <v>7.649251925448157E-2</v>
      </c>
      <c r="AO428" s="18">
        <f t="shared" ca="1" si="237"/>
        <v>7.870483148170207E-2</v>
      </c>
      <c r="AP428" s="18">
        <f t="shared" ca="1" si="237"/>
        <v>8.0917143708922556E-2</v>
      </c>
      <c r="AQ428" s="18">
        <f t="shared" ca="1" si="237"/>
        <v>8.3128366842083024E-2</v>
      </c>
      <c r="AR428" s="18">
        <f t="shared" ca="1" si="237"/>
        <v>8.5339589975243477E-2</v>
      </c>
      <c r="AS428" s="18">
        <f t="shared" ca="1" si="237"/>
        <v>8.7551902202463977E-2</v>
      </c>
      <c r="AT428" s="18">
        <f t="shared" ca="1" si="237"/>
        <v>8.9770857903450643E-2</v>
      </c>
      <c r="AU428" s="18">
        <f t="shared" ca="1" si="237"/>
        <v>9.2036209011394671E-2</v>
      </c>
      <c r="AV428" s="18">
        <f t="shared" ca="1" si="237"/>
        <v>9.4384657996119059E-2</v>
      </c>
      <c r="AW428" s="18">
        <f t="shared" ca="1" si="237"/>
        <v>9.6822957240796065E-2</v>
      </c>
      <c r="AX428" s="18">
        <f t="shared" ca="1" si="237"/>
        <v>9.9358403675627843E-2</v>
      </c>
      <c r="AY428" s="18">
        <f t="shared" ca="1" si="238"/>
        <v>0.10199883877784666</v>
      </c>
      <c r="AZ428" s="18">
        <f t="shared" ca="1" si="238"/>
        <v>0.1047527574811207</v>
      </c>
      <c r="BA428" s="18">
        <f t="shared" ca="1" si="238"/>
        <v>0.1044798983530236</v>
      </c>
      <c r="BB428" s="18">
        <f t="shared" ca="1" si="238"/>
        <v>0</v>
      </c>
      <c r="BC428" s="18">
        <f t="shared" ca="1" si="238"/>
        <v>0</v>
      </c>
      <c r="BD428" s="18">
        <f t="shared" ca="1" si="238"/>
        <v>0</v>
      </c>
      <c r="BE428" s="18">
        <f t="shared" ca="1" si="238"/>
        <v>0</v>
      </c>
      <c r="BF428" s="18">
        <f t="shared" ca="1" si="238"/>
        <v>0</v>
      </c>
      <c r="BG428" s="18">
        <f t="shared" ca="1" si="238"/>
        <v>0</v>
      </c>
      <c r="BH428" s="18">
        <f t="shared" ca="1" si="238"/>
        <v>0</v>
      </c>
      <c r="BI428" s="18">
        <f t="shared" ca="1" si="238"/>
        <v>0</v>
      </c>
    </row>
    <row r="429" spans="8:61" x14ac:dyDescent="0.35">
      <c r="H429" s="2" t="str">
        <f t="shared" si="232"/>
        <v>ON_Hydro</v>
      </c>
      <c r="I429">
        <f t="shared" si="226"/>
        <v>8</v>
      </c>
      <c r="J429">
        <f t="shared" si="233"/>
        <v>43</v>
      </c>
      <c r="K429" s="18">
        <f t="shared" ref="K429:T438" ca="1" si="239">IF(K$28&gt;$J429,0,OFFSET($K$2,$I429,$J429-K$28))</f>
        <v>3.247234273436353E-2</v>
      </c>
      <c r="L429" s="18">
        <f t="shared" ca="1" si="239"/>
        <v>3.3712856331818072E-2</v>
      </c>
      <c r="M429" s="18">
        <f t="shared" ca="1" si="239"/>
        <v>3.4953369929272622E-2</v>
      </c>
      <c r="N429" s="18">
        <f t="shared" ca="1" si="239"/>
        <v>3.6193883526727165E-2</v>
      </c>
      <c r="O429" s="18">
        <f t="shared" ca="1" si="239"/>
        <v>3.7434397124181708E-2</v>
      </c>
      <c r="P429" s="18">
        <f t="shared" ca="1" si="239"/>
        <v>3.8674910721636244E-2</v>
      </c>
      <c r="Q429" s="18">
        <f t="shared" ca="1" si="239"/>
        <v>3.9915424319090793E-2</v>
      </c>
      <c r="R429" s="18">
        <f t="shared" ca="1" si="239"/>
        <v>4.1155937916545343E-2</v>
      </c>
      <c r="S429" s="18">
        <f t="shared" ca="1" si="239"/>
        <v>4.2396451513999886E-2</v>
      </c>
      <c r="T429" s="18">
        <f t="shared" ca="1" si="239"/>
        <v>4.3636965111454429E-2</v>
      </c>
      <c r="U429" s="18">
        <f t="shared" ref="U429:AD438" ca="1" si="240">IF(U$28&gt;$J429,0,OFFSET($K$2,$I429,$J429-U$28))</f>
        <v>4.4877478708908972E-2</v>
      </c>
      <c r="V429" s="18">
        <f t="shared" ca="1" si="240"/>
        <v>4.6117992306363521E-2</v>
      </c>
      <c r="W429" s="18">
        <f t="shared" ca="1" si="240"/>
        <v>4.7358505903818064E-2</v>
      </c>
      <c r="X429" s="18">
        <f t="shared" ca="1" si="240"/>
        <v>4.8599019501272614E-2</v>
      </c>
      <c r="Y429" s="18">
        <f t="shared" ca="1" si="240"/>
        <v>4.9839533098727157E-2</v>
      </c>
      <c r="Z429" s="18">
        <f t="shared" ca="1" si="240"/>
        <v>5.10800466961817E-2</v>
      </c>
      <c r="AA429" s="18">
        <f t="shared" ca="1" si="240"/>
        <v>5.2320560293636256E-2</v>
      </c>
      <c r="AB429" s="18">
        <f t="shared" ca="1" si="240"/>
        <v>5.3561073891090792E-2</v>
      </c>
      <c r="AC429" s="18">
        <f t="shared" ca="1" si="240"/>
        <v>5.4801587488545335E-2</v>
      </c>
      <c r="AD429" s="18">
        <f t="shared" ca="1" si="240"/>
        <v>5.6042101085999892E-2</v>
      </c>
      <c r="AE429" s="18">
        <f t="shared" ref="AE429:AN438" ca="1" si="241">IF(AE$28&gt;$J429,0,OFFSET($K$2,$I429,$J429-AE$28))</f>
        <v>5.7282614683454448E-2</v>
      </c>
      <c r="AF429" s="18">
        <f t="shared" ca="1" si="241"/>
        <v>5.8523128280909005E-2</v>
      </c>
      <c r="AG429" s="18">
        <f t="shared" ca="1" si="241"/>
        <v>5.9763641878363548E-2</v>
      </c>
      <c r="AH429" s="18">
        <f t="shared" ca="1" si="241"/>
        <v>6.1248221454671119E-2</v>
      </c>
      <c r="AI429" s="18">
        <f t="shared" ca="1" si="241"/>
        <v>6.3218645891158637E-2</v>
      </c>
      <c r="AJ429" s="18">
        <f t="shared" ca="1" si="241"/>
        <v>6.5430958118379137E-2</v>
      </c>
      <c r="AK429" s="18">
        <f t="shared" ca="1" si="241"/>
        <v>6.7643270345599624E-2</v>
      </c>
      <c r="AL429" s="18">
        <f t="shared" ca="1" si="241"/>
        <v>6.985558257282011E-2</v>
      </c>
      <c r="AM429" s="18">
        <f t="shared" ca="1" si="241"/>
        <v>7.2067894800040597E-2</v>
      </c>
      <c r="AN429" s="18">
        <f t="shared" ca="1" si="241"/>
        <v>7.4280207027261083E-2</v>
      </c>
      <c r="AO429" s="18">
        <f t="shared" ref="AO429:AX438" ca="1" si="242">IF(AO$28&gt;$J429,0,OFFSET($K$2,$I429,$J429-AO$28))</f>
        <v>7.649251925448157E-2</v>
      </c>
      <c r="AP429" s="18">
        <f t="shared" ca="1" si="242"/>
        <v>7.870483148170207E-2</v>
      </c>
      <c r="AQ429" s="18">
        <f t="shared" ca="1" si="242"/>
        <v>8.0917143708922556E-2</v>
      </c>
      <c r="AR429" s="18">
        <f t="shared" ca="1" si="242"/>
        <v>8.3128366842083024E-2</v>
      </c>
      <c r="AS429" s="18">
        <f t="shared" ca="1" si="242"/>
        <v>8.5339589975243477E-2</v>
      </c>
      <c r="AT429" s="18">
        <f t="shared" ca="1" si="242"/>
        <v>8.7551902202463977E-2</v>
      </c>
      <c r="AU429" s="18">
        <f t="shared" ca="1" si="242"/>
        <v>8.9770857903450643E-2</v>
      </c>
      <c r="AV429" s="18">
        <f t="shared" ca="1" si="242"/>
        <v>9.2036209011394671E-2</v>
      </c>
      <c r="AW429" s="18">
        <f t="shared" ca="1" si="242"/>
        <v>9.4384657996119059E-2</v>
      </c>
      <c r="AX429" s="18">
        <f t="shared" ca="1" si="242"/>
        <v>9.6822957240796065E-2</v>
      </c>
      <c r="AY429" s="18">
        <f t="shared" ref="AY429:BI438" ca="1" si="243">IF(AY$28&gt;$J429,0,OFFSET($K$2,$I429,$J429-AY$28))</f>
        <v>9.9358403675627843E-2</v>
      </c>
      <c r="AZ429" s="18">
        <f t="shared" ca="1" si="243"/>
        <v>0.10199883877784666</v>
      </c>
      <c r="BA429" s="18">
        <f t="shared" ca="1" si="243"/>
        <v>0.1047527574811207</v>
      </c>
      <c r="BB429" s="18">
        <f t="shared" ca="1" si="243"/>
        <v>0.1044798983530236</v>
      </c>
      <c r="BC429" s="18">
        <f t="shared" ca="1" si="243"/>
        <v>0</v>
      </c>
      <c r="BD429" s="18">
        <f t="shared" ca="1" si="243"/>
        <v>0</v>
      </c>
      <c r="BE429" s="18">
        <f t="shared" ca="1" si="243"/>
        <v>0</v>
      </c>
      <c r="BF429" s="18">
        <f t="shared" ca="1" si="243"/>
        <v>0</v>
      </c>
      <c r="BG429" s="18">
        <f t="shared" ca="1" si="243"/>
        <v>0</v>
      </c>
      <c r="BH429" s="18">
        <f t="shared" ca="1" si="243"/>
        <v>0</v>
      </c>
      <c r="BI429" s="18">
        <f t="shared" ca="1" si="243"/>
        <v>0</v>
      </c>
    </row>
    <row r="430" spans="8:61" x14ac:dyDescent="0.35">
      <c r="H430" s="2" t="str">
        <f t="shared" si="232"/>
        <v>ON_Hydro</v>
      </c>
      <c r="I430">
        <f t="shared" si="226"/>
        <v>8</v>
      </c>
      <c r="J430">
        <f t="shared" si="233"/>
        <v>44</v>
      </c>
      <c r="K430" s="18">
        <f t="shared" ca="1" si="239"/>
        <v>3.123182913690898E-2</v>
      </c>
      <c r="L430" s="18">
        <f t="shared" ca="1" si="239"/>
        <v>3.247234273436353E-2</v>
      </c>
      <c r="M430" s="18">
        <f t="shared" ca="1" si="239"/>
        <v>3.3712856331818072E-2</v>
      </c>
      <c r="N430" s="18">
        <f t="shared" ca="1" si="239"/>
        <v>3.4953369929272622E-2</v>
      </c>
      <c r="O430" s="18">
        <f t="shared" ca="1" si="239"/>
        <v>3.6193883526727165E-2</v>
      </c>
      <c r="P430" s="18">
        <f t="shared" ca="1" si="239"/>
        <v>3.7434397124181708E-2</v>
      </c>
      <c r="Q430" s="18">
        <f t="shared" ca="1" si="239"/>
        <v>3.8674910721636244E-2</v>
      </c>
      <c r="R430" s="18">
        <f t="shared" ca="1" si="239"/>
        <v>3.9915424319090793E-2</v>
      </c>
      <c r="S430" s="18">
        <f t="shared" ca="1" si="239"/>
        <v>4.1155937916545343E-2</v>
      </c>
      <c r="T430" s="18">
        <f t="shared" ca="1" si="239"/>
        <v>4.2396451513999886E-2</v>
      </c>
      <c r="U430" s="18">
        <f t="shared" ca="1" si="240"/>
        <v>4.3636965111454429E-2</v>
      </c>
      <c r="V430" s="18">
        <f t="shared" ca="1" si="240"/>
        <v>4.4877478708908972E-2</v>
      </c>
      <c r="W430" s="18">
        <f t="shared" ca="1" si="240"/>
        <v>4.6117992306363521E-2</v>
      </c>
      <c r="X430" s="18">
        <f t="shared" ca="1" si="240"/>
        <v>4.7358505903818064E-2</v>
      </c>
      <c r="Y430" s="18">
        <f t="shared" ca="1" si="240"/>
        <v>4.8599019501272614E-2</v>
      </c>
      <c r="Z430" s="18">
        <f t="shared" ca="1" si="240"/>
        <v>4.9839533098727157E-2</v>
      </c>
      <c r="AA430" s="18">
        <f t="shared" ca="1" si="240"/>
        <v>5.10800466961817E-2</v>
      </c>
      <c r="AB430" s="18">
        <f t="shared" ca="1" si="240"/>
        <v>5.2320560293636256E-2</v>
      </c>
      <c r="AC430" s="18">
        <f t="shared" ca="1" si="240"/>
        <v>5.3561073891090792E-2</v>
      </c>
      <c r="AD430" s="18">
        <f t="shared" ca="1" si="240"/>
        <v>5.4801587488545335E-2</v>
      </c>
      <c r="AE430" s="18">
        <f t="shared" ca="1" si="241"/>
        <v>5.6042101085999892E-2</v>
      </c>
      <c r="AF430" s="18">
        <f t="shared" ca="1" si="241"/>
        <v>5.7282614683454448E-2</v>
      </c>
      <c r="AG430" s="18">
        <f t="shared" ca="1" si="241"/>
        <v>5.8523128280909005E-2</v>
      </c>
      <c r="AH430" s="18">
        <f t="shared" ca="1" si="241"/>
        <v>5.9763641878363548E-2</v>
      </c>
      <c r="AI430" s="18">
        <f t="shared" ca="1" si="241"/>
        <v>6.1248221454671119E-2</v>
      </c>
      <c r="AJ430" s="18">
        <f t="shared" ca="1" si="241"/>
        <v>6.3218645891158637E-2</v>
      </c>
      <c r="AK430" s="18">
        <f t="shared" ca="1" si="241"/>
        <v>6.5430958118379137E-2</v>
      </c>
      <c r="AL430" s="18">
        <f t="shared" ca="1" si="241"/>
        <v>6.7643270345599624E-2</v>
      </c>
      <c r="AM430" s="18">
        <f t="shared" ca="1" si="241"/>
        <v>6.985558257282011E-2</v>
      </c>
      <c r="AN430" s="18">
        <f t="shared" ca="1" si="241"/>
        <v>7.2067894800040597E-2</v>
      </c>
      <c r="AO430" s="18">
        <f t="shared" ca="1" si="242"/>
        <v>7.4280207027261083E-2</v>
      </c>
      <c r="AP430" s="18">
        <f t="shared" ca="1" si="242"/>
        <v>7.649251925448157E-2</v>
      </c>
      <c r="AQ430" s="18">
        <f t="shared" ca="1" si="242"/>
        <v>7.870483148170207E-2</v>
      </c>
      <c r="AR430" s="18">
        <f t="shared" ca="1" si="242"/>
        <v>8.0917143708922556E-2</v>
      </c>
      <c r="AS430" s="18">
        <f t="shared" ca="1" si="242"/>
        <v>8.3128366842083024E-2</v>
      </c>
      <c r="AT430" s="18">
        <f t="shared" ca="1" si="242"/>
        <v>8.5339589975243477E-2</v>
      </c>
      <c r="AU430" s="18">
        <f t="shared" ca="1" si="242"/>
        <v>8.7551902202463977E-2</v>
      </c>
      <c r="AV430" s="18">
        <f t="shared" ca="1" si="242"/>
        <v>8.9770857903450643E-2</v>
      </c>
      <c r="AW430" s="18">
        <f t="shared" ca="1" si="242"/>
        <v>9.2036209011394671E-2</v>
      </c>
      <c r="AX430" s="18">
        <f t="shared" ca="1" si="242"/>
        <v>9.4384657996119059E-2</v>
      </c>
      <c r="AY430" s="18">
        <f t="shared" ca="1" si="243"/>
        <v>9.6822957240796065E-2</v>
      </c>
      <c r="AZ430" s="18">
        <f t="shared" ca="1" si="243"/>
        <v>9.9358403675627843E-2</v>
      </c>
      <c r="BA430" s="18">
        <f t="shared" ca="1" si="243"/>
        <v>0.10199883877784666</v>
      </c>
      <c r="BB430" s="18">
        <f t="shared" ca="1" si="243"/>
        <v>0.1047527574811207</v>
      </c>
      <c r="BC430" s="18">
        <f t="shared" ca="1" si="243"/>
        <v>0.1044798983530236</v>
      </c>
      <c r="BD430" s="18">
        <f t="shared" ca="1" si="243"/>
        <v>0</v>
      </c>
      <c r="BE430" s="18">
        <f t="shared" ca="1" si="243"/>
        <v>0</v>
      </c>
      <c r="BF430" s="18">
        <f t="shared" ca="1" si="243"/>
        <v>0</v>
      </c>
      <c r="BG430" s="18">
        <f t="shared" ca="1" si="243"/>
        <v>0</v>
      </c>
      <c r="BH430" s="18">
        <f t="shared" ca="1" si="243"/>
        <v>0</v>
      </c>
      <c r="BI430" s="18">
        <f t="shared" ca="1" si="243"/>
        <v>0</v>
      </c>
    </row>
    <row r="431" spans="8:61" x14ac:dyDescent="0.35">
      <c r="H431" s="2" t="str">
        <f t="shared" si="232"/>
        <v>ON_Hydro</v>
      </c>
      <c r="I431">
        <f t="shared" si="226"/>
        <v>8</v>
      </c>
      <c r="J431">
        <f t="shared" si="233"/>
        <v>45</v>
      </c>
      <c r="K431" s="18">
        <f t="shared" ca="1" si="239"/>
        <v>2.9991315539454437E-2</v>
      </c>
      <c r="L431" s="18">
        <f t="shared" ca="1" si="239"/>
        <v>3.123182913690898E-2</v>
      </c>
      <c r="M431" s="18">
        <f t="shared" ca="1" si="239"/>
        <v>3.247234273436353E-2</v>
      </c>
      <c r="N431" s="18">
        <f t="shared" ca="1" si="239"/>
        <v>3.3712856331818072E-2</v>
      </c>
      <c r="O431" s="18">
        <f t="shared" ca="1" si="239"/>
        <v>3.4953369929272622E-2</v>
      </c>
      <c r="P431" s="18">
        <f t="shared" ca="1" si="239"/>
        <v>3.6193883526727165E-2</v>
      </c>
      <c r="Q431" s="18">
        <f t="shared" ca="1" si="239"/>
        <v>3.7434397124181708E-2</v>
      </c>
      <c r="R431" s="18">
        <f t="shared" ca="1" si="239"/>
        <v>3.8674910721636244E-2</v>
      </c>
      <c r="S431" s="18">
        <f t="shared" ca="1" si="239"/>
        <v>3.9915424319090793E-2</v>
      </c>
      <c r="T431" s="18">
        <f t="shared" ca="1" si="239"/>
        <v>4.1155937916545343E-2</v>
      </c>
      <c r="U431" s="18">
        <f t="shared" ca="1" si="240"/>
        <v>4.2396451513999886E-2</v>
      </c>
      <c r="V431" s="18">
        <f t="shared" ca="1" si="240"/>
        <v>4.3636965111454429E-2</v>
      </c>
      <c r="W431" s="18">
        <f t="shared" ca="1" si="240"/>
        <v>4.4877478708908972E-2</v>
      </c>
      <c r="X431" s="18">
        <f t="shared" ca="1" si="240"/>
        <v>4.6117992306363521E-2</v>
      </c>
      <c r="Y431" s="18">
        <f t="shared" ca="1" si="240"/>
        <v>4.7358505903818064E-2</v>
      </c>
      <c r="Z431" s="18">
        <f t="shared" ca="1" si="240"/>
        <v>4.8599019501272614E-2</v>
      </c>
      <c r="AA431" s="18">
        <f t="shared" ca="1" si="240"/>
        <v>4.9839533098727157E-2</v>
      </c>
      <c r="AB431" s="18">
        <f t="shared" ca="1" si="240"/>
        <v>5.10800466961817E-2</v>
      </c>
      <c r="AC431" s="18">
        <f t="shared" ca="1" si="240"/>
        <v>5.2320560293636256E-2</v>
      </c>
      <c r="AD431" s="18">
        <f t="shared" ca="1" si="240"/>
        <v>5.3561073891090792E-2</v>
      </c>
      <c r="AE431" s="18">
        <f t="shared" ca="1" si="241"/>
        <v>5.4801587488545335E-2</v>
      </c>
      <c r="AF431" s="18">
        <f t="shared" ca="1" si="241"/>
        <v>5.6042101085999892E-2</v>
      </c>
      <c r="AG431" s="18">
        <f t="shared" ca="1" si="241"/>
        <v>5.7282614683454448E-2</v>
      </c>
      <c r="AH431" s="18">
        <f t="shared" ca="1" si="241"/>
        <v>5.8523128280909005E-2</v>
      </c>
      <c r="AI431" s="18">
        <f t="shared" ca="1" si="241"/>
        <v>5.9763641878363548E-2</v>
      </c>
      <c r="AJ431" s="18">
        <f t="shared" ca="1" si="241"/>
        <v>6.1248221454671119E-2</v>
      </c>
      <c r="AK431" s="18">
        <f t="shared" ca="1" si="241"/>
        <v>6.3218645891158637E-2</v>
      </c>
      <c r="AL431" s="18">
        <f t="shared" ca="1" si="241"/>
        <v>6.5430958118379137E-2</v>
      </c>
      <c r="AM431" s="18">
        <f t="shared" ca="1" si="241"/>
        <v>6.7643270345599624E-2</v>
      </c>
      <c r="AN431" s="18">
        <f t="shared" ca="1" si="241"/>
        <v>6.985558257282011E-2</v>
      </c>
      <c r="AO431" s="18">
        <f t="shared" ca="1" si="242"/>
        <v>7.2067894800040597E-2</v>
      </c>
      <c r="AP431" s="18">
        <f t="shared" ca="1" si="242"/>
        <v>7.4280207027261083E-2</v>
      </c>
      <c r="AQ431" s="18">
        <f t="shared" ca="1" si="242"/>
        <v>7.649251925448157E-2</v>
      </c>
      <c r="AR431" s="18">
        <f t="shared" ca="1" si="242"/>
        <v>7.870483148170207E-2</v>
      </c>
      <c r="AS431" s="18">
        <f t="shared" ca="1" si="242"/>
        <v>8.0917143708922556E-2</v>
      </c>
      <c r="AT431" s="18">
        <f t="shared" ca="1" si="242"/>
        <v>8.3128366842083024E-2</v>
      </c>
      <c r="AU431" s="18">
        <f t="shared" ca="1" si="242"/>
        <v>8.5339589975243477E-2</v>
      </c>
      <c r="AV431" s="18">
        <f t="shared" ca="1" si="242"/>
        <v>8.7551902202463977E-2</v>
      </c>
      <c r="AW431" s="18">
        <f t="shared" ca="1" si="242"/>
        <v>8.9770857903450643E-2</v>
      </c>
      <c r="AX431" s="18">
        <f t="shared" ca="1" si="242"/>
        <v>9.2036209011394671E-2</v>
      </c>
      <c r="AY431" s="18">
        <f t="shared" ca="1" si="243"/>
        <v>9.4384657996119059E-2</v>
      </c>
      <c r="AZ431" s="18">
        <f t="shared" ca="1" si="243"/>
        <v>9.6822957240796065E-2</v>
      </c>
      <c r="BA431" s="18">
        <f t="shared" ca="1" si="243"/>
        <v>9.9358403675627843E-2</v>
      </c>
      <c r="BB431" s="18">
        <f t="shared" ca="1" si="243"/>
        <v>0.10199883877784666</v>
      </c>
      <c r="BC431" s="18">
        <f t="shared" ca="1" si="243"/>
        <v>0.1047527574811207</v>
      </c>
      <c r="BD431" s="18">
        <f t="shared" ca="1" si="243"/>
        <v>0.1044798983530236</v>
      </c>
      <c r="BE431" s="18">
        <f t="shared" ca="1" si="243"/>
        <v>0</v>
      </c>
      <c r="BF431" s="18">
        <f t="shared" ca="1" si="243"/>
        <v>0</v>
      </c>
      <c r="BG431" s="18">
        <f t="shared" ca="1" si="243"/>
        <v>0</v>
      </c>
      <c r="BH431" s="18">
        <f t="shared" ca="1" si="243"/>
        <v>0</v>
      </c>
      <c r="BI431" s="18">
        <f t="shared" ca="1" si="243"/>
        <v>0</v>
      </c>
    </row>
    <row r="432" spans="8:61" x14ac:dyDescent="0.35">
      <c r="H432" s="2" t="str">
        <f t="shared" si="232"/>
        <v>ON_Hydro</v>
      </c>
      <c r="I432">
        <f t="shared" si="226"/>
        <v>8</v>
      </c>
      <c r="J432">
        <f t="shared" si="233"/>
        <v>46</v>
      </c>
      <c r="K432" s="18">
        <f t="shared" ca="1" si="239"/>
        <v>2.8750801941999891E-2</v>
      </c>
      <c r="L432" s="18">
        <f t="shared" ca="1" si="239"/>
        <v>2.9991315539454437E-2</v>
      </c>
      <c r="M432" s="18">
        <f t="shared" ca="1" si="239"/>
        <v>3.123182913690898E-2</v>
      </c>
      <c r="N432" s="18">
        <f t="shared" ca="1" si="239"/>
        <v>3.247234273436353E-2</v>
      </c>
      <c r="O432" s="18">
        <f t="shared" ca="1" si="239"/>
        <v>3.3712856331818072E-2</v>
      </c>
      <c r="P432" s="18">
        <f t="shared" ca="1" si="239"/>
        <v>3.4953369929272622E-2</v>
      </c>
      <c r="Q432" s="18">
        <f t="shared" ca="1" si="239"/>
        <v>3.6193883526727165E-2</v>
      </c>
      <c r="R432" s="18">
        <f t="shared" ca="1" si="239"/>
        <v>3.7434397124181708E-2</v>
      </c>
      <c r="S432" s="18">
        <f t="shared" ca="1" si="239"/>
        <v>3.8674910721636244E-2</v>
      </c>
      <c r="T432" s="18">
        <f t="shared" ca="1" si="239"/>
        <v>3.9915424319090793E-2</v>
      </c>
      <c r="U432" s="18">
        <f t="shared" ca="1" si="240"/>
        <v>4.1155937916545343E-2</v>
      </c>
      <c r="V432" s="18">
        <f t="shared" ca="1" si="240"/>
        <v>4.2396451513999886E-2</v>
      </c>
      <c r="W432" s="18">
        <f t="shared" ca="1" si="240"/>
        <v>4.3636965111454429E-2</v>
      </c>
      <c r="X432" s="18">
        <f t="shared" ca="1" si="240"/>
        <v>4.4877478708908972E-2</v>
      </c>
      <c r="Y432" s="18">
        <f t="shared" ca="1" si="240"/>
        <v>4.6117992306363521E-2</v>
      </c>
      <c r="Z432" s="18">
        <f t="shared" ca="1" si="240"/>
        <v>4.7358505903818064E-2</v>
      </c>
      <c r="AA432" s="18">
        <f t="shared" ca="1" si="240"/>
        <v>4.8599019501272614E-2</v>
      </c>
      <c r="AB432" s="18">
        <f t="shared" ca="1" si="240"/>
        <v>4.9839533098727157E-2</v>
      </c>
      <c r="AC432" s="18">
        <f t="shared" ca="1" si="240"/>
        <v>5.10800466961817E-2</v>
      </c>
      <c r="AD432" s="18">
        <f t="shared" ca="1" si="240"/>
        <v>5.2320560293636256E-2</v>
      </c>
      <c r="AE432" s="18">
        <f t="shared" ca="1" si="241"/>
        <v>5.3561073891090792E-2</v>
      </c>
      <c r="AF432" s="18">
        <f t="shared" ca="1" si="241"/>
        <v>5.4801587488545335E-2</v>
      </c>
      <c r="AG432" s="18">
        <f t="shared" ca="1" si="241"/>
        <v>5.6042101085999892E-2</v>
      </c>
      <c r="AH432" s="18">
        <f t="shared" ca="1" si="241"/>
        <v>5.7282614683454448E-2</v>
      </c>
      <c r="AI432" s="18">
        <f t="shared" ca="1" si="241"/>
        <v>5.8523128280909005E-2</v>
      </c>
      <c r="AJ432" s="18">
        <f t="shared" ca="1" si="241"/>
        <v>5.9763641878363548E-2</v>
      </c>
      <c r="AK432" s="18">
        <f t="shared" ca="1" si="241"/>
        <v>6.1248221454671119E-2</v>
      </c>
      <c r="AL432" s="18">
        <f t="shared" ca="1" si="241"/>
        <v>6.3218645891158637E-2</v>
      </c>
      <c r="AM432" s="18">
        <f t="shared" ca="1" si="241"/>
        <v>6.5430958118379137E-2</v>
      </c>
      <c r="AN432" s="18">
        <f t="shared" ca="1" si="241"/>
        <v>6.7643270345599624E-2</v>
      </c>
      <c r="AO432" s="18">
        <f t="shared" ca="1" si="242"/>
        <v>6.985558257282011E-2</v>
      </c>
      <c r="AP432" s="18">
        <f t="shared" ca="1" si="242"/>
        <v>7.2067894800040597E-2</v>
      </c>
      <c r="AQ432" s="18">
        <f t="shared" ca="1" si="242"/>
        <v>7.4280207027261083E-2</v>
      </c>
      <c r="AR432" s="18">
        <f t="shared" ca="1" si="242"/>
        <v>7.649251925448157E-2</v>
      </c>
      <c r="AS432" s="18">
        <f t="shared" ca="1" si="242"/>
        <v>7.870483148170207E-2</v>
      </c>
      <c r="AT432" s="18">
        <f t="shared" ca="1" si="242"/>
        <v>8.0917143708922556E-2</v>
      </c>
      <c r="AU432" s="18">
        <f t="shared" ca="1" si="242"/>
        <v>8.3128366842083024E-2</v>
      </c>
      <c r="AV432" s="18">
        <f t="shared" ca="1" si="242"/>
        <v>8.5339589975243477E-2</v>
      </c>
      <c r="AW432" s="18">
        <f t="shared" ca="1" si="242"/>
        <v>8.7551902202463977E-2</v>
      </c>
      <c r="AX432" s="18">
        <f t="shared" ca="1" si="242"/>
        <v>8.9770857903450643E-2</v>
      </c>
      <c r="AY432" s="18">
        <f t="shared" ca="1" si="243"/>
        <v>9.2036209011394671E-2</v>
      </c>
      <c r="AZ432" s="18">
        <f t="shared" ca="1" si="243"/>
        <v>9.4384657996119059E-2</v>
      </c>
      <c r="BA432" s="18">
        <f t="shared" ca="1" si="243"/>
        <v>9.6822957240796065E-2</v>
      </c>
      <c r="BB432" s="18">
        <f t="shared" ca="1" si="243"/>
        <v>9.9358403675627843E-2</v>
      </c>
      <c r="BC432" s="18">
        <f t="shared" ca="1" si="243"/>
        <v>0.10199883877784666</v>
      </c>
      <c r="BD432" s="18">
        <f t="shared" ca="1" si="243"/>
        <v>0.1047527574811207</v>
      </c>
      <c r="BE432" s="18">
        <f t="shared" ca="1" si="243"/>
        <v>0.1044798983530236</v>
      </c>
      <c r="BF432" s="18">
        <f t="shared" ca="1" si="243"/>
        <v>0</v>
      </c>
      <c r="BG432" s="18">
        <f t="shared" ca="1" si="243"/>
        <v>0</v>
      </c>
      <c r="BH432" s="18">
        <f t="shared" ca="1" si="243"/>
        <v>0</v>
      </c>
      <c r="BI432" s="18">
        <f t="shared" ca="1" si="243"/>
        <v>0</v>
      </c>
    </row>
    <row r="433" spans="8:61" x14ac:dyDescent="0.35">
      <c r="H433" s="2" t="str">
        <f t="shared" si="232"/>
        <v>ON_Hydro</v>
      </c>
      <c r="I433">
        <f t="shared" si="226"/>
        <v>8</v>
      </c>
      <c r="J433">
        <f t="shared" si="233"/>
        <v>47</v>
      </c>
      <c r="K433" s="18">
        <f t="shared" ca="1" si="239"/>
        <v>2.7510288344545348E-2</v>
      </c>
      <c r="L433" s="18">
        <f t="shared" ca="1" si="239"/>
        <v>2.8750801941999891E-2</v>
      </c>
      <c r="M433" s="18">
        <f t="shared" ca="1" si="239"/>
        <v>2.9991315539454437E-2</v>
      </c>
      <c r="N433" s="18">
        <f t="shared" ca="1" si="239"/>
        <v>3.123182913690898E-2</v>
      </c>
      <c r="O433" s="18">
        <f t="shared" ca="1" si="239"/>
        <v>3.247234273436353E-2</v>
      </c>
      <c r="P433" s="18">
        <f t="shared" ca="1" si="239"/>
        <v>3.3712856331818072E-2</v>
      </c>
      <c r="Q433" s="18">
        <f t="shared" ca="1" si="239"/>
        <v>3.4953369929272622E-2</v>
      </c>
      <c r="R433" s="18">
        <f t="shared" ca="1" si="239"/>
        <v>3.6193883526727165E-2</v>
      </c>
      <c r="S433" s="18">
        <f t="shared" ca="1" si="239"/>
        <v>3.7434397124181708E-2</v>
      </c>
      <c r="T433" s="18">
        <f t="shared" ca="1" si="239"/>
        <v>3.8674910721636244E-2</v>
      </c>
      <c r="U433" s="18">
        <f t="shared" ca="1" si="240"/>
        <v>3.9915424319090793E-2</v>
      </c>
      <c r="V433" s="18">
        <f t="shared" ca="1" si="240"/>
        <v>4.1155937916545343E-2</v>
      </c>
      <c r="W433" s="18">
        <f t="shared" ca="1" si="240"/>
        <v>4.2396451513999886E-2</v>
      </c>
      <c r="X433" s="18">
        <f t="shared" ca="1" si="240"/>
        <v>4.3636965111454429E-2</v>
      </c>
      <c r="Y433" s="18">
        <f t="shared" ca="1" si="240"/>
        <v>4.4877478708908972E-2</v>
      </c>
      <c r="Z433" s="18">
        <f t="shared" ca="1" si="240"/>
        <v>4.6117992306363521E-2</v>
      </c>
      <c r="AA433" s="18">
        <f t="shared" ca="1" si="240"/>
        <v>4.7358505903818064E-2</v>
      </c>
      <c r="AB433" s="18">
        <f t="shared" ca="1" si="240"/>
        <v>4.8599019501272614E-2</v>
      </c>
      <c r="AC433" s="18">
        <f t="shared" ca="1" si="240"/>
        <v>4.9839533098727157E-2</v>
      </c>
      <c r="AD433" s="18">
        <f t="shared" ca="1" si="240"/>
        <v>5.10800466961817E-2</v>
      </c>
      <c r="AE433" s="18">
        <f t="shared" ca="1" si="241"/>
        <v>5.2320560293636256E-2</v>
      </c>
      <c r="AF433" s="18">
        <f t="shared" ca="1" si="241"/>
        <v>5.3561073891090792E-2</v>
      </c>
      <c r="AG433" s="18">
        <f t="shared" ca="1" si="241"/>
        <v>5.4801587488545335E-2</v>
      </c>
      <c r="AH433" s="18">
        <f t="shared" ca="1" si="241"/>
        <v>5.6042101085999892E-2</v>
      </c>
      <c r="AI433" s="18">
        <f t="shared" ca="1" si="241"/>
        <v>5.7282614683454448E-2</v>
      </c>
      <c r="AJ433" s="18">
        <f t="shared" ca="1" si="241"/>
        <v>5.8523128280909005E-2</v>
      </c>
      <c r="AK433" s="18">
        <f t="shared" ca="1" si="241"/>
        <v>5.9763641878363548E-2</v>
      </c>
      <c r="AL433" s="18">
        <f t="shared" ca="1" si="241"/>
        <v>6.1248221454671119E-2</v>
      </c>
      <c r="AM433" s="18">
        <f t="shared" ca="1" si="241"/>
        <v>6.3218645891158637E-2</v>
      </c>
      <c r="AN433" s="18">
        <f t="shared" ca="1" si="241"/>
        <v>6.5430958118379137E-2</v>
      </c>
      <c r="AO433" s="18">
        <f t="shared" ca="1" si="242"/>
        <v>6.7643270345599624E-2</v>
      </c>
      <c r="AP433" s="18">
        <f t="shared" ca="1" si="242"/>
        <v>6.985558257282011E-2</v>
      </c>
      <c r="AQ433" s="18">
        <f t="shared" ca="1" si="242"/>
        <v>7.2067894800040597E-2</v>
      </c>
      <c r="AR433" s="18">
        <f t="shared" ca="1" si="242"/>
        <v>7.4280207027261083E-2</v>
      </c>
      <c r="AS433" s="18">
        <f t="shared" ca="1" si="242"/>
        <v>7.649251925448157E-2</v>
      </c>
      <c r="AT433" s="18">
        <f t="shared" ca="1" si="242"/>
        <v>7.870483148170207E-2</v>
      </c>
      <c r="AU433" s="18">
        <f t="shared" ca="1" si="242"/>
        <v>8.0917143708922556E-2</v>
      </c>
      <c r="AV433" s="18">
        <f t="shared" ca="1" si="242"/>
        <v>8.3128366842083024E-2</v>
      </c>
      <c r="AW433" s="18">
        <f t="shared" ca="1" si="242"/>
        <v>8.5339589975243477E-2</v>
      </c>
      <c r="AX433" s="18">
        <f t="shared" ca="1" si="242"/>
        <v>8.7551902202463977E-2</v>
      </c>
      <c r="AY433" s="18">
        <f t="shared" ca="1" si="243"/>
        <v>8.9770857903450643E-2</v>
      </c>
      <c r="AZ433" s="18">
        <f t="shared" ca="1" si="243"/>
        <v>9.2036209011394671E-2</v>
      </c>
      <c r="BA433" s="18">
        <f t="shared" ca="1" si="243"/>
        <v>9.4384657996119059E-2</v>
      </c>
      <c r="BB433" s="18">
        <f t="shared" ca="1" si="243"/>
        <v>9.6822957240796065E-2</v>
      </c>
      <c r="BC433" s="18">
        <f t="shared" ca="1" si="243"/>
        <v>9.9358403675627843E-2</v>
      </c>
      <c r="BD433" s="18">
        <f t="shared" ca="1" si="243"/>
        <v>0.10199883877784666</v>
      </c>
      <c r="BE433" s="18">
        <f t="shared" ca="1" si="243"/>
        <v>0.1047527574811207</v>
      </c>
      <c r="BF433" s="18">
        <f t="shared" ca="1" si="243"/>
        <v>0.1044798983530236</v>
      </c>
      <c r="BG433" s="18">
        <f t="shared" ca="1" si="243"/>
        <v>0</v>
      </c>
      <c r="BH433" s="18">
        <f t="shared" ca="1" si="243"/>
        <v>0</v>
      </c>
      <c r="BI433" s="18">
        <f t="shared" ca="1" si="243"/>
        <v>0</v>
      </c>
    </row>
    <row r="434" spans="8:61" x14ac:dyDescent="0.35">
      <c r="H434" s="2" t="str">
        <f t="shared" si="232"/>
        <v>ON_Hydro</v>
      </c>
      <c r="I434">
        <f t="shared" si="226"/>
        <v>8</v>
      </c>
      <c r="J434">
        <f t="shared" si="233"/>
        <v>48</v>
      </c>
      <c r="K434" s="18">
        <f t="shared" ca="1" si="239"/>
        <v>2.6269774747090798E-2</v>
      </c>
      <c r="L434" s="18">
        <f t="shared" ca="1" si="239"/>
        <v>2.7510288344545348E-2</v>
      </c>
      <c r="M434" s="18">
        <f t="shared" ca="1" si="239"/>
        <v>2.8750801941999891E-2</v>
      </c>
      <c r="N434" s="18">
        <f t="shared" ca="1" si="239"/>
        <v>2.9991315539454437E-2</v>
      </c>
      <c r="O434" s="18">
        <f t="shared" ca="1" si="239"/>
        <v>3.123182913690898E-2</v>
      </c>
      <c r="P434" s="18">
        <f t="shared" ca="1" si="239"/>
        <v>3.247234273436353E-2</v>
      </c>
      <c r="Q434" s="18">
        <f t="shared" ca="1" si="239"/>
        <v>3.3712856331818072E-2</v>
      </c>
      <c r="R434" s="18">
        <f t="shared" ca="1" si="239"/>
        <v>3.4953369929272622E-2</v>
      </c>
      <c r="S434" s="18">
        <f t="shared" ca="1" si="239"/>
        <v>3.6193883526727165E-2</v>
      </c>
      <c r="T434" s="18">
        <f t="shared" ca="1" si="239"/>
        <v>3.7434397124181708E-2</v>
      </c>
      <c r="U434" s="18">
        <f t="shared" ca="1" si="240"/>
        <v>3.8674910721636244E-2</v>
      </c>
      <c r="V434" s="18">
        <f t="shared" ca="1" si="240"/>
        <v>3.9915424319090793E-2</v>
      </c>
      <c r="W434" s="18">
        <f t="shared" ca="1" si="240"/>
        <v>4.1155937916545343E-2</v>
      </c>
      <c r="X434" s="18">
        <f t="shared" ca="1" si="240"/>
        <v>4.2396451513999886E-2</v>
      </c>
      <c r="Y434" s="18">
        <f t="shared" ca="1" si="240"/>
        <v>4.3636965111454429E-2</v>
      </c>
      <c r="Z434" s="18">
        <f t="shared" ca="1" si="240"/>
        <v>4.4877478708908972E-2</v>
      </c>
      <c r="AA434" s="18">
        <f t="shared" ca="1" si="240"/>
        <v>4.6117992306363521E-2</v>
      </c>
      <c r="AB434" s="18">
        <f t="shared" ca="1" si="240"/>
        <v>4.7358505903818064E-2</v>
      </c>
      <c r="AC434" s="18">
        <f t="shared" ca="1" si="240"/>
        <v>4.8599019501272614E-2</v>
      </c>
      <c r="AD434" s="18">
        <f t="shared" ca="1" si="240"/>
        <v>4.9839533098727157E-2</v>
      </c>
      <c r="AE434" s="18">
        <f t="shared" ca="1" si="241"/>
        <v>5.10800466961817E-2</v>
      </c>
      <c r="AF434" s="18">
        <f t="shared" ca="1" si="241"/>
        <v>5.2320560293636256E-2</v>
      </c>
      <c r="AG434" s="18">
        <f t="shared" ca="1" si="241"/>
        <v>5.3561073891090792E-2</v>
      </c>
      <c r="AH434" s="18">
        <f t="shared" ca="1" si="241"/>
        <v>5.4801587488545335E-2</v>
      </c>
      <c r="AI434" s="18">
        <f t="shared" ca="1" si="241"/>
        <v>5.6042101085999892E-2</v>
      </c>
      <c r="AJ434" s="18">
        <f t="shared" ca="1" si="241"/>
        <v>5.7282614683454448E-2</v>
      </c>
      <c r="AK434" s="18">
        <f t="shared" ca="1" si="241"/>
        <v>5.8523128280909005E-2</v>
      </c>
      <c r="AL434" s="18">
        <f t="shared" ca="1" si="241"/>
        <v>5.9763641878363548E-2</v>
      </c>
      <c r="AM434" s="18">
        <f t="shared" ca="1" si="241"/>
        <v>6.1248221454671119E-2</v>
      </c>
      <c r="AN434" s="18">
        <f t="shared" ca="1" si="241"/>
        <v>6.3218645891158637E-2</v>
      </c>
      <c r="AO434" s="18">
        <f t="shared" ca="1" si="242"/>
        <v>6.5430958118379137E-2</v>
      </c>
      <c r="AP434" s="18">
        <f t="shared" ca="1" si="242"/>
        <v>6.7643270345599624E-2</v>
      </c>
      <c r="AQ434" s="18">
        <f t="shared" ca="1" si="242"/>
        <v>6.985558257282011E-2</v>
      </c>
      <c r="AR434" s="18">
        <f t="shared" ca="1" si="242"/>
        <v>7.2067894800040597E-2</v>
      </c>
      <c r="AS434" s="18">
        <f t="shared" ca="1" si="242"/>
        <v>7.4280207027261083E-2</v>
      </c>
      <c r="AT434" s="18">
        <f t="shared" ca="1" si="242"/>
        <v>7.649251925448157E-2</v>
      </c>
      <c r="AU434" s="18">
        <f t="shared" ca="1" si="242"/>
        <v>7.870483148170207E-2</v>
      </c>
      <c r="AV434" s="18">
        <f t="shared" ca="1" si="242"/>
        <v>8.0917143708922556E-2</v>
      </c>
      <c r="AW434" s="18">
        <f t="shared" ca="1" si="242"/>
        <v>8.3128366842083024E-2</v>
      </c>
      <c r="AX434" s="18">
        <f t="shared" ca="1" si="242"/>
        <v>8.5339589975243477E-2</v>
      </c>
      <c r="AY434" s="18">
        <f t="shared" ca="1" si="243"/>
        <v>8.7551902202463977E-2</v>
      </c>
      <c r="AZ434" s="18">
        <f t="shared" ca="1" si="243"/>
        <v>8.9770857903450643E-2</v>
      </c>
      <c r="BA434" s="18">
        <f t="shared" ca="1" si="243"/>
        <v>9.2036209011394671E-2</v>
      </c>
      <c r="BB434" s="18">
        <f t="shared" ca="1" si="243"/>
        <v>9.4384657996119059E-2</v>
      </c>
      <c r="BC434" s="18">
        <f t="shared" ca="1" si="243"/>
        <v>9.6822957240796065E-2</v>
      </c>
      <c r="BD434" s="18">
        <f t="shared" ca="1" si="243"/>
        <v>9.9358403675627843E-2</v>
      </c>
      <c r="BE434" s="18">
        <f t="shared" ca="1" si="243"/>
        <v>0.10199883877784666</v>
      </c>
      <c r="BF434" s="18">
        <f t="shared" ca="1" si="243"/>
        <v>0.1047527574811207</v>
      </c>
      <c r="BG434" s="18">
        <f t="shared" ca="1" si="243"/>
        <v>0.1044798983530236</v>
      </c>
      <c r="BH434" s="18">
        <f t="shared" ca="1" si="243"/>
        <v>0</v>
      </c>
      <c r="BI434" s="18">
        <f t="shared" ca="1" si="243"/>
        <v>0</v>
      </c>
    </row>
    <row r="435" spans="8:61" x14ac:dyDescent="0.35">
      <c r="H435" s="2" t="str">
        <f t="shared" si="232"/>
        <v>ON_Hydro</v>
      </c>
      <c r="I435">
        <f t="shared" si="226"/>
        <v>8</v>
      </c>
      <c r="J435">
        <f t="shared" si="233"/>
        <v>49</v>
      </c>
      <c r="K435" s="18">
        <f t="shared" ca="1" si="239"/>
        <v>2.5029261149636252E-2</v>
      </c>
      <c r="L435" s="18">
        <f t="shared" ca="1" si="239"/>
        <v>2.6269774747090798E-2</v>
      </c>
      <c r="M435" s="18">
        <f t="shared" ca="1" si="239"/>
        <v>2.7510288344545348E-2</v>
      </c>
      <c r="N435" s="18">
        <f t="shared" ca="1" si="239"/>
        <v>2.8750801941999891E-2</v>
      </c>
      <c r="O435" s="18">
        <f t="shared" ca="1" si="239"/>
        <v>2.9991315539454437E-2</v>
      </c>
      <c r="P435" s="18">
        <f t="shared" ca="1" si="239"/>
        <v>3.123182913690898E-2</v>
      </c>
      <c r="Q435" s="18">
        <f t="shared" ca="1" si="239"/>
        <v>3.247234273436353E-2</v>
      </c>
      <c r="R435" s="18">
        <f t="shared" ca="1" si="239"/>
        <v>3.3712856331818072E-2</v>
      </c>
      <c r="S435" s="18">
        <f t="shared" ca="1" si="239"/>
        <v>3.4953369929272622E-2</v>
      </c>
      <c r="T435" s="18">
        <f t="shared" ca="1" si="239"/>
        <v>3.6193883526727165E-2</v>
      </c>
      <c r="U435" s="18">
        <f t="shared" ca="1" si="240"/>
        <v>3.7434397124181708E-2</v>
      </c>
      <c r="V435" s="18">
        <f t="shared" ca="1" si="240"/>
        <v>3.8674910721636244E-2</v>
      </c>
      <c r="W435" s="18">
        <f t="shared" ca="1" si="240"/>
        <v>3.9915424319090793E-2</v>
      </c>
      <c r="X435" s="18">
        <f t="shared" ca="1" si="240"/>
        <v>4.1155937916545343E-2</v>
      </c>
      <c r="Y435" s="18">
        <f t="shared" ca="1" si="240"/>
        <v>4.2396451513999886E-2</v>
      </c>
      <c r="Z435" s="18">
        <f t="shared" ca="1" si="240"/>
        <v>4.3636965111454429E-2</v>
      </c>
      <c r="AA435" s="18">
        <f t="shared" ca="1" si="240"/>
        <v>4.4877478708908972E-2</v>
      </c>
      <c r="AB435" s="18">
        <f t="shared" ca="1" si="240"/>
        <v>4.6117992306363521E-2</v>
      </c>
      <c r="AC435" s="18">
        <f t="shared" ca="1" si="240"/>
        <v>4.7358505903818064E-2</v>
      </c>
      <c r="AD435" s="18">
        <f t="shared" ca="1" si="240"/>
        <v>4.8599019501272614E-2</v>
      </c>
      <c r="AE435" s="18">
        <f t="shared" ca="1" si="241"/>
        <v>4.9839533098727157E-2</v>
      </c>
      <c r="AF435" s="18">
        <f t="shared" ca="1" si="241"/>
        <v>5.10800466961817E-2</v>
      </c>
      <c r="AG435" s="18">
        <f t="shared" ca="1" si="241"/>
        <v>5.2320560293636256E-2</v>
      </c>
      <c r="AH435" s="18">
        <f t="shared" ca="1" si="241"/>
        <v>5.3561073891090792E-2</v>
      </c>
      <c r="AI435" s="18">
        <f t="shared" ca="1" si="241"/>
        <v>5.4801587488545335E-2</v>
      </c>
      <c r="AJ435" s="18">
        <f t="shared" ca="1" si="241"/>
        <v>5.6042101085999892E-2</v>
      </c>
      <c r="AK435" s="18">
        <f t="shared" ca="1" si="241"/>
        <v>5.7282614683454448E-2</v>
      </c>
      <c r="AL435" s="18">
        <f t="shared" ca="1" si="241"/>
        <v>5.8523128280909005E-2</v>
      </c>
      <c r="AM435" s="18">
        <f t="shared" ca="1" si="241"/>
        <v>5.9763641878363548E-2</v>
      </c>
      <c r="AN435" s="18">
        <f t="shared" ca="1" si="241"/>
        <v>6.1248221454671119E-2</v>
      </c>
      <c r="AO435" s="18">
        <f t="shared" ca="1" si="242"/>
        <v>6.3218645891158637E-2</v>
      </c>
      <c r="AP435" s="18">
        <f t="shared" ca="1" si="242"/>
        <v>6.5430958118379137E-2</v>
      </c>
      <c r="AQ435" s="18">
        <f t="shared" ca="1" si="242"/>
        <v>6.7643270345599624E-2</v>
      </c>
      <c r="AR435" s="18">
        <f t="shared" ca="1" si="242"/>
        <v>6.985558257282011E-2</v>
      </c>
      <c r="AS435" s="18">
        <f t="shared" ca="1" si="242"/>
        <v>7.2067894800040597E-2</v>
      </c>
      <c r="AT435" s="18">
        <f t="shared" ca="1" si="242"/>
        <v>7.4280207027261083E-2</v>
      </c>
      <c r="AU435" s="18">
        <f t="shared" ca="1" si="242"/>
        <v>7.649251925448157E-2</v>
      </c>
      <c r="AV435" s="18">
        <f t="shared" ca="1" si="242"/>
        <v>7.870483148170207E-2</v>
      </c>
      <c r="AW435" s="18">
        <f t="shared" ca="1" si="242"/>
        <v>8.0917143708922556E-2</v>
      </c>
      <c r="AX435" s="18">
        <f t="shared" ca="1" si="242"/>
        <v>8.3128366842083024E-2</v>
      </c>
      <c r="AY435" s="18">
        <f t="shared" ca="1" si="243"/>
        <v>8.5339589975243477E-2</v>
      </c>
      <c r="AZ435" s="18">
        <f t="shared" ca="1" si="243"/>
        <v>8.7551902202463977E-2</v>
      </c>
      <c r="BA435" s="18">
        <f t="shared" ca="1" si="243"/>
        <v>8.9770857903450643E-2</v>
      </c>
      <c r="BB435" s="18">
        <f t="shared" ca="1" si="243"/>
        <v>9.2036209011394671E-2</v>
      </c>
      <c r="BC435" s="18">
        <f t="shared" ca="1" si="243"/>
        <v>9.4384657996119059E-2</v>
      </c>
      <c r="BD435" s="18">
        <f t="shared" ca="1" si="243"/>
        <v>9.6822957240796065E-2</v>
      </c>
      <c r="BE435" s="18">
        <f t="shared" ca="1" si="243"/>
        <v>9.9358403675627843E-2</v>
      </c>
      <c r="BF435" s="18">
        <f t="shared" ca="1" si="243"/>
        <v>0.10199883877784666</v>
      </c>
      <c r="BG435" s="18">
        <f t="shared" ca="1" si="243"/>
        <v>0.1047527574811207</v>
      </c>
      <c r="BH435" s="18">
        <f t="shared" ca="1" si="243"/>
        <v>0.1044798983530236</v>
      </c>
      <c r="BI435" s="18">
        <f t="shared" ca="1" si="243"/>
        <v>0</v>
      </c>
    </row>
    <row r="436" spans="8:61" x14ac:dyDescent="0.35">
      <c r="H436" s="2" t="str">
        <f t="shared" si="232"/>
        <v>ON_Hydro</v>
      </c>
      <c r="I436">
        <f t="shared" si="226"/>
        <v>8</v>
      </c>
      <c r="J436">
        <f t="shared" si="233"/>
        <v>50</v>
      </c>
      <c r="K436" s="18">
        <f t="shared" ca="1" si="239"/>
        <v>0</v>
      </c>
      <c r="L436" s="18">
        <f t="shared" ca="1" si="239"/>
        <v>2.5029261149636252E-2</v>
      </c>
      <c r="M436" s="18">
        <f t="shared" ca="1" si="239"/>
        <v>2.6269774747090798E-2</v>
      </c>
      <c r="N436" s="18">
        <f t="shared" ca="1" si="239"/>
        <v>2.7510288344545348E-2</v>
      </c>
      <c r="O436" s="18">
        <f t="shared" ca="1" si="239"/>
        <v>2.8750801941999891E-2</v>
      </c>
      <c r="P436" s="18">
        <f t="shared" ca="1" si="239"/>
        <v>2.9991315539454437E-2</v>
      </c>
      <c r="Q436" s="18">
        <f t="shared" ca="1" si="239"/>
        <v>3.123182913690898E-2</v>
      </c>
      <c r="R436" s="18">
        <f t="shared" ca="1" si="239"/>
        <v>3.247234273436353E-2</v>
      </c>
      <c r="S436" s="18">
        <f t="shared" ca="1" si="239"/>
        <v>3.3712856331818072E-2</v>
      </c>
      <c r="T436" s="18">
        <f t="shared" ca="1" si="239"/>
        <v>3.4953369929272622E-2</v>
      </c>
      <c r="U436" s="18">
        <f t="shared" ca="1" si="240"/>
        <v>3.6193883526727165E-2</v>
      </c>
      <c r="V436" s="18">
        <f t="shared" ca="1" si="240"/>
        <v>3.7434397124181708E-2</v>
      </c>
      <c r="W436" s="18">
        <f t="shared" ca="1" si="240"/>
        <v>3.8674910721636244E-2</v>
      </c>
      <c r="X436" s="18">
        <f t="shared" ca="1" si="240"/>
        <v>3.9915424319090793E-2</v>
      </c>
      <c r="Y436" s="18">
        <f t="shared" ca="1" si="240"/>
        <v>4.1155937916545343E-2</v>
      </c>
      <c r="Z436" s="18">
        <f t="shared" ca="1" si="240"/>
        <v>4.2396451513999886E-2</v>
      </c>
      <c r="AA436" s="18">
        <f t="shared" ca="1" si="240"/>
        <v>4.3636965111454429E-2</v>
      </c>
      <c r="AB436" s="18">
        <f t="shared" ca="1" si="240"/>
        <v>4.4877478708908972E-2</v>
      </c>
      <c r="AC436" s="18">
        <f t="shared" ca="1" si="240"/>
        <v>4.6117992306363521E-2</v>
      </c>
      <c r="AD436" s="18">
        <f t="shared" ca="1" si="240"/>
        <v>4.7358505903818064E-2</v>
      </c>
      <c r="AE436" s="18">
        <f t="shared" ca="1" si="241"/>
        <v>4.8599019501272614E-2</v>
      </c>
      <c r="AF436" s="18">
        <f t="shared" ca="1" si="241"/>
        <v>4.9839533098727157E-2</v>
      </c>
      <c r="AG436" s="18">
        <f t="shared" ca="1" si="241"/>
        <v>5.10800466961817E-2</v>
      </c>
      <c r="AH436" s="18">
        <f t="shared" ca="1" si="241"/>
        <v>5.2320560293636256E-2</v>
      </c>
      <c r="AI436" s="18">
        <f t="shared" ca="1" si="241"/>
        <v>5.3561073891090792E-2</v>
      </c>
      <c r="AJ436" s="18">
        <f t="shared" ca="1" si="241"/>
        <v>5.4801587488545335E-2</v>
      </c>
      <c r="AK436" s="18">
        <f t="shared" ca="1" si="241"/>
        <v>5.6042101085999892E-2</v>
      </c>
      <c r="AL436" s="18">
        <f t="shared" ca="1" si="241"/>
        <v>5.7282614683454448E-2</v>
      </c>
      <c r="AM436" s="18">
        <f t="shared" ca="1" si="241"/>
        <v>5.8523128280909005E-2</v>
      </c>
      <c r="AN436" s="18">
        <f t="shared" ca="1" si="241"/>
        <v>5.9763641878363548E-2</v>
      </c>
      <c r="AO436" s="18">
        <f t="shared" ca="1" si="242"/>
        <v>6.1248221454671119E-2</v>
      </c>
      <c r="AP436" s="18">
        <f t="shared" ca="1" si="242"/>
        <v>6.3218645891158637E-2</v>
      </c>
      <c r="AQ436" s="18">
        <f t="shared" ca="1" si="242"/>
        <v>6.5430958118379137E-2</v>
      </c>
      <c r="AR436" s="18">
        <f t="shared" ca="1" si="242"/>
        <v>6.7643270345599624E-2</v>
      </c>
      <c r="AS436" s="18">
        <f t="shared" ca="1" si="242"/>
        <v>6.985558257282011E-2</v>
      </c>
      <c r="AT436" s="18">
        <f t="shared" ca="1" si="242"/>
        <v>7.2067894800040597E-2</v>
      </c>
      <c r="AU436" s="18">
        <f t="shared" ca="1" si="242"/>
        <v>7.4280207027261083E-2</v>
      </c>
      <c r="AV436" s="18">
        <f t="shared" ca="1" si="242"/>
        <v>7.649251925448157E-2</v>
      </c>
      <c r="AW436" s="18">
        <f t="shared" ca="1" si="242"/>
        <v>7.870483148170207E-2</v>
      </c>
      <c r="AX436" s="18">
        <f t="shared" ca="1" si="242"/>
        <v>8.0917143708922556E-2</v>
      </c>
      <c r="AY436" s="18">
        <f t="shared" ca="1" si="243"/>
        <v>8.3128366842083024E-2</v>
      </c>
      <c r="AZ436" s="18">
        <f t="shared" ca="1" si="243"/>
        <v>8.5339589975243477E-2</v>
      </c>
      <c r="BA436" s="18">
        <f t="shared" ca="1" si="243"/>
        <v>8.7551902202463977E-2</v>
      </c>
      <c r="BB436" s="18">
        <f t="shared" ca="1" si="243"/>
        <v>8.9770857903450643E-2</v>
      </c>
      <c r="BC436" s="18">
        <f t="shared" ca="1" si="243"/>
        <v>9.2036209011394671E-2</v>
      </c>
      <c r="BD436" s="18">
        <f t="shared" ca="1" si="243"/>
        <v>9.4384657996119059E-2</v>
      </c>
      <c r="BE436" s="18">
        <f t="shared" ca="1" si="243"/>
        <v>9.6822957240796065E-2</v>
      </c>
      <c r="BF436" s="18">
        <f t="shared" ca="1" si="243"/>
        <v>9.9358403675627843E-2</v>
      </c>
      <c r="BG436" s="18">
        <f t="shared" ca="1" si="243"/>
        <v>0.10199883877784666</v>
      </c>
      <c r="BH436" s="18">
        <f t="shared" ca="1" si="243"/>
        <v>0.1047527574811207</v>
      </c>
      <c r="BI436" s="18">
        <f t="shared" ca="1" si="243"/>
        <v>0.1044798983530236</v>
      </c>
    </row>
    <row r="437" spans="8:61" x14ac:dyDescent="0.35">
      <c r="H437" s="2" t="str">
        <f t="shared" si="232"/>
        <v>ON_Firm PP</v>
      </c>
      <c r="I437">
        <f t="shared" si="226"/>
        <v>9</v>
      </c>
      <c r="J437">
        <f t="shared" si="233"/>
        <v>0</v>
      </c>
      <c r="K437" s="18">
        <f t="shared" ca="1" si="239"/>
        <v>6.8963593396130896E-2</v>
      </c>
      <c r="L437" s="18">
        <f t="shared" ca="1" si="239"/>
        <v>0</v>
      </c>
      <c r="M437" s="18">
        <f t="shared" ca="1" si="239"/>
        <v>0</v>
      </c>
      <c r="N437" s="18">
        <f t="shared" ca="1" si="239"/>
        <v>0</v>
      </c>
      <c r="O437" s="18">
        <f t="shared" ca="1" si="239"/>
        <v>0</v>
      </c>
      <c r="P437" s="18">
        <f t="shared" ca="1" si="239"/>
        <v>0</v>
      </c>
      <c r="Q437" s="18">
        <f t="shared" ca="1" si="239"/>
        <v>0</v>
      </c>
      <c r="R437" s="18">
        <f t="shared" ca="1" si="239"/>
        <v>0</v>
      </c>
      <c r="S437" s="18">
        <f t="shared" ca="1" si="239"/>
        <v>0</v>
      </c>
      <c r="T437" s="18">
        <f t="shared" ca="1" si="239"/>
        <v>0</v>
      </c>
      <c r="U437" s="18">
        <f t="shared" ca="1" si="240"/>
        <v>0</v>
      </c>
      <c r="V437" s="18">
        <f t="shared" ca="1" si="240"/>
        <v>0</v>
      </c>
      <c r="W437" s="18">
        <f t="shared" ca="1" si="240"/>
        <v>0</v>
      </c>
      <c r="X437" s="18">
        <f t="shared" ca="1" si="240"/>
        <v>0</v>
      </c>
      <c r="Y437" s="18">
        <f t="shared" ca="1" si="240"/>
        <v>0</v>
      </c>
      <c r="Z437" s="18">
        <f t="shared" ca="1" si="240"/>
        <v>0</v>
      </c>
      <c r="AA437" s="18">
        <f t="shared" ca="1" si="240"/>
        <v>0</v>
      </c>
      <c r="AB437" s="18">
        <f t="shared" ca="1" si="240"/>
        <v>0</v>
      </c>
      <c r="AC437" s="18">
        <f t="shared" ca="1" si="240"/>
        <v>0</v>
      </c>
      <c r="AD437" s="18">
        <f t="shared" ca="1" si="240"/>
        <v>0</v>
      </c>
      <c r="AE437" s="18">
        <f t="shared" ca="1" si="241"/>
        <v>0</v>
      </c>
      <c r="AF437" s="18">
        <f t="shared" ca="1" si="241"/>
        <v>0</v>
      </c>
      <c r="AG437" s="18">
        <f t="shared" ca="1" si="241"/>
        <v>0</v>
      </c>
      <c r="AH437" s="18">
        <f t="shared" ca="1" si="241"/>
        <v>0</v>
      </c>
      <c r="AI437" s="18">
        <f t="shared" ca="1" si="241"/>
        <v>0</v>
      </c>
      <c r="AJ437" s="18">
        <f t="shared" ca="1" si="241"/>
        <v>0</v>
      </c>
      <c r="AK437" s="18">
        <f t="shared" ca="1" si="241"/>
        <v>0</v>
      </c>
      <c r="AL437" s="18">
        <f t="shared" ca="1" si="241"/>
        <v>0</v>
      </c>
      <c r="AM437" s="18">
        <f t="shared" ca="1" si="241"/>
        <v>0</v>
      </c>
      <c r="AN437" s="18">
        <f t="shared" ca="1" si="241"/>
        <v>0</v>
      </c>
      <c r="AO437" s="18">
        <f t="shared" ca="1" si="242"/>
        <v>0</v>
      </c>
      <c r="AP437" s="18">
        <f t="shared" ca="1" si="242"/>
        <v>0</v>
      </c>
      <c r="AQ437" s="18">
        <f t="shared" ca="1" si="242"/>
        <v>0</v>
      </c>
      <c r="AR437" s="18">
        <f t="shared" ca="1" si="242"/>
        <v>0</v>
      </c>
      <c r="AS437" s="18">
        <f t="shared" ca="1" si="242"/>
        <v>0</v>
      </c>
      <c r="AT437" s="18">
        <f t="shared" ca="1" si="242"/>
        <v>0</v>
      </c>
      <c r="AU437" s="18">
        <f t="shared" ca="1" si="242"/>
        <v>0</v>
      </c>
      <c r="AV437" s="18">
        <f t="shared" ca="1" si="242"/>
        <v>0</v>
      </c>
      <c r="AW437" s="18">
        <f t="shared" ca="1" si="242"/>
        <v>0</v>
      </c>
      <c r="AX437" s="18">
        <f t="shared" ca="1" si="242"/>
        <v>0</v>
      </c>
      <c r="AY437" s="18">
        <f t="shared" ca="1" si="243"/>
        <v>0</v>
      </c>
      <c r="AZ437" s="18">
        <f t="shared" ca="1" si="243"/>
        <v>0</v>
      </c>
      <c r="BA437" s="18">
        <f t="shared" ca="1" si="243"/>
        <v>0</v>
      </c>
      <c r="BB437" s="18">
        <f t="shared" ca="1" si="243"/>
        <v>0</v>
      </c>
      <c r="BC437" s="18">
        <f t="shared" ca="1" si="243"/>
        <v>0</v>
      </c>
      <c r="BD437" s="18">
        <f t="shared" ca="1" si="243"/>
        <v>0</v>
      </c>
      <c r="BE437" s="18">
        <f t="shared" ca="1" si="243"/>
        <v>0</v>
      </c>
      <c r="BF437" s="18">
        <f t="shared" ca="1" si="243"/>
        <v>0</v>
      </c>
      <c r="BG437" s="18">
        <f t="shared" ca="1" si="243"/>
        <v>0</v>
      </c>
      <c r="BH437" s="18">
        <f t="shared" ca="1" si="243"/>
        <v>0</v>
      </c>
      <c r="BI437" s="18">
        <f t="shared" ca="1" si="243"/>
        <v>0</v>
      </c>
    </row>
    <row r="438" spans="8:61" x14ac:dyDescent="0.35">
      <c r="H438" s="2" t="str">
        <f t="shared" si="232"/>
        <v>ON_Firm PP</v>
      </c>
      <c r="I438">
        <f t="shared" si="226"/>
        <v>9</v>
      </c>
      <c r="J438">
        <f t="shared" si="233"/>
        <v>1</v>
      </c>
      <c r="K438" s="18">
        <f t="shared" ca="1" si="239"/>
        <v>0.14912464956917681</v>
      </c>
      <c r="L438" s="18">
        <f t="shared" ca="1" si="239"/>
        <v>6.8963593396130896E-2</v>
      </c>
      <c r="M438" s="18">
        <f t="shared" ca="1" si="239"/>
        <v>0</v>
      </c>
      <c r="N438" s="18">
        <f t="shared" ca="1" si="239"/>
        <v>0</v>
      </c>
      <c r="O438" s="18">
        <f t="shared" ca="1" si="239"/>
        <v>0</v>
      </c>
      <c r="P438" s="18">
        <f t="shared" ca="1" si="239"/>
        <v>0</v>
      </c>
      <c r="Q438" s="18">
        <f t="shared" ca="1" si="239"/>
        <v>0</v>
      </c>
      <c r="R438" s="18">
        <f t="shared" ca="1" si="239"/>
        <v>0</v>
      </c>
      <c r="S438" s="18">
        <f t="shared" ca="1" si="239"/>
        <v>0</v>
      </c>
      <c r="T438" s="18">
        <f t="shared" ca="1" si="239"/>
        <v>0</v>
      </c>
      <c r="U438" s="18">
        <f t="shared" ca="1" si="240"/>
        <v>0</v>
      </c>
      <c r="V438" s="18">
        <f t="shared" ca="1" si="240"/>
        <v>0</v>
      </c>
      <c r="W438" s="18">
        <f t="shared" ca="1" si="240"/>
        <v>0</v>
      </c>
      <c r="X438" s="18">
        <f t="shared" ca="1" si="240"/>
        <v>0</v>
      </c>
      <c r="Y438" s="18">
        <f t="shared" ca="1" si="240"/>
        <v>0</v>
      </c>
      <c r="Z438" s="18">
        <f t="shared" ca="1" si="240"/>
        <v>0</v>
      </c>
      <c r="AA438" s="18">
        <f t="shared" ca="1" si="240"/>
        <v>0</v>
      </c>
      <c r="AB438" s="18">
        <f t="shared" ca="1" si="240"/>
        <v>0</v>
      </c>
      <c r="AC438" s="18">
        <f t="shared" ca="1" si="240"/>
        <v>0</v>
      </c>
      <c r="AD438" s="18">
        <f t="shared" ca="1" si="240"/>
        <v>0</v>
      </c>
      <c r="AE438" s="18">
        <f t="shared" ca="1" si="241"/>
        <v>0</v>
      </c>
      <c r="AF438" s="18">
        <f t="shared" ca="1" si="241"/>
        <v>0</v>
      </c>
      <c r="AG438" s="18">
        <f t="shared" ca="1" si="241"/>
        <v>0</v>
      </c>
      <c r="AH438" s="18">
        <f t="shared" ca="1" si="241"/>
        <v>0</v>
      </c>
      <c r="AI438" s="18">
        <f t="shared" ca="1" si="241"/>
        <v>0</v>
      </c>
      <c r="AJ438" s="18">
        <f t="shared" ca="1" si="241"/>
        <v>0</v>
      </c>
      <c r="AK438" s="18">
        <f t="shared" ca="1" si="241"/>
        <v>0</v>
      </c>
      <c r="AL438" s="18">
        <f t="shared" ca="1" si="241"/>
        <v>0</v>
      </c>
      <c r="AM438" s="18">
        <f t="shared" ca="1" si="241"/>
        <v>0</v>
      </c>
      <c r="AN438" s="18">
        <f t="shared" ca="1" si="241"/>
        <v>0</v>
      </c>
      <c r="AO438" s="18">
        <f t="shared" ca="1" si="242"/>
        <v>0</v>
      </c>
      <c r="AP438" s="18">
        <f t="shared" ca="1" si="242"/>
        <v>0</v>
      </c>
      <c r="AQ438" s="18">
        <f t="shared" ca="1" si="242"/>
        <v>0</v>
      </c>
      <c r="AR438" s="18">
        <f t="shared" ca="1" si="242"/>
        <v>0</v>
      </c>
      <c r="AS438" s="18">
        <f t="shared" ca="1" si="242"/>
        <v>0</v>
      </c>
      <c r="AT438" s="18">
        <f t="shared" ca="1" si="242"/>
        <v>0</v>
      </c>
      <c r="AU438" s="18">
        <f t="shared" ca="1" si="242"/>
        <v>0</v>
      </c>
      <c r="AV438" s="18">
        <f t="shared" ca="1" si="242"/>
        <v>0</v>
      </c>
      <c r="AW438" s="18">
        <f t="shared" ca="1" si="242"/>
        <v>0</v>
      </c>
      <c r="AX438" s="18">
        <f t="shared" ca="1" si="242"/>
        <v>0</v>
      </c>
      <c r="AY438" s="18">
        <f t="shared" ca="1" si="243"/>
        <v>0</v>
      </c>
      <c r="AZ438" s="18">
        <f t="shared" ca="1" si="243"/>
        <v>0</v>
      </c>
      <c r="BA438" s="18">
        <f t="shared" ca="1" si="243"/>
        <v>0</v>
      </c>
      <c r="BB438" s="18">
        <f t="shared" ca="1" si="243"/>
        <v>0</v>
      </c>
      <c r="BC438" s="18">
        <f t="shared" ca="1" si="243"/>
        <v>0</v>
      </c>
      <c r="BD438" s="18">
        <f t="shared" ca="1" si="243"/>
        <v>0</v>
      </c>
      <c r="BE438" s="18">
        <f t="shared" ca="1" si="243"/>
        <v>0</v>
      </c>
      <c r="BF438" s="18">
        <f t="shared" ca="1" si="243"/>
        <v>0</v>
      </c>
      <c r="BG438" s="18">
        <f t="shared" ca="1" si="243"/>
        <v>0</v>
      </c>
      <c r="BH438" s="18">
        <f t="shared" ca="1" si="243"/>
        <v>0</v>
      </c>
      <c r="BI438" s="18">
        <f t="shared" ca="1" si="243"/>
        <v>0</v>
      </c>
    </row>
    <row r="439" spans="8:61" x14ac:dyDescent="0.35">
      <c r="H439" s="2" t="str">
        <f t="shared" si="232"/>
        <v>ON_Firm PP</v>
      </c>
      <c r="I439">
        <f t="shared" si="226"/>
        <v>9</v>
      </c>
      <c r="J439">
        <f t="shared" si="233"/>
        <v>2</v>
      </c>
      <c r="K439" s="18">
        <f t="shared" ref="K439:T448" ca="1" si="244">IF(K$28&gt;$J439,0,OFFSET($K$2,$I439,$J439-K$28))</f>
        <v>0.14125312760430445</v>
      </c>
      <c r="L439" s="18">
        <f t="shared" ca="1" si="244"/>
        <v>0.14912464956917681</v>
      </c>
      <c r="M439" s="18">
        <f t="shared" ca="1" si="244"/>
        <v>6.8963593396130896E-2</v>
      </c>
      <c r="N439" s="18">
        <f t="shared" ca="1" si="244"/>
        <v>0</v>
      </c>
      <c r="O439" s="18">
        <f t="shared" ca="1" si="244"/>
        <v>0</v>
      </c>
      <c r="P439" s="18">
        <f t="shared" ca="1" si="244"/>
        <v>0</v>
      </c>
      <c r="Q439" s="18">
        <f t="shared" ca="1" si="244"/>
        <v>0</v>
      </c>
      <c r="R439" s="18">
        <f t="shared" ca="1" si="244"/>
        <v>0</v>
      </c>
      <c r="S439" s="18">
        <f t="shared" ca="1" si="244"/>
        <v>0</v>
      </c>
      <c r="T439" s="18">
        <f t="shared" ca="1" si="244"/>
        <v>0</v>
      </c>
      <c r="U439" s="18">
        <f t="shared" ref="U439:AD448" ca="1" si="245">IF(U$28&gt;$J439,0,OFFSET($K$2,$I439,$J439-U$28))</f>
        <v>0</v>
      </c>
      <c r="V439" s="18">
        <f t="shared" ca="1" si="245"/>
        <v>0</v>
      </c>
      <c r="W439" s="18">
        <f t="shared" ca="1" si="245"/>
        <v>0</v>
      </c>
      <c r="X439" s="18">
        <f t="shared" ca="1" si="245"/>
        <v>0</v>
      </c>
      <c r="Y439" s="18">
        <f t="shared" ca="1" si="245"/>
        <v>0</v>
      </c>
      <c r="Z439" s="18">
        <f t="shared" ca="1" si="245"/>
        <v>0</v>
      </c>
      <c r="AA439" s="18">
        <f t="shared" ca="1" si="245"/>
        <v>0</v>
      </c>
      <c r="AB439" s="18">
        <f t="shared" ca="1" si="245"/>
        <v>0</v>
      </c>
      <c r="AC439" s="18">
        <f t="shared" ca="1" si="245"/>
        <v>0</v>
      </c>
      <c r="AD439" s="18">
        <f t="shared" ca="1" si="245"/>
        <v>0</v>
      </c>
      <c r="AE439" s="18">
        <f t="shared" ref="AE439:AN448" ca="1" si="246">IF(AE$28&gt;$J439,0,OFFSET($K$2,$I439,$J439-AE$28))</f>
        <v>0</v>
      </c>
      <c r="AF439" s="18">
        <f t="shared" ca="1" si="246"/>
        <v>0</v>
      </c>
      <c r="AG439" s="18">
        <f t="shared" ca="1" si="246"/>
        <v>0</v>
      </c>
      <c r="AH439" s="18">
        <f t="shared" ca="1" si="246"/>
        <v>0</v>
      </c>
      <c r="AI439" s="18">
        <f t="shared" ca="1" si="246"/>
        <v>0</v>
      </c>
      <c r="AJ439" s="18">
        <f t="shared" ca="1" si="246"/>
        <v>0</v>
      </c>
      <c r="AK439" s="18">
        <f t="shared" ca="1" si="246"/>
        <v>0</v>
      </c>
      <c r="AL439" s="18">
        <f t="shared" ca="1" si="246"/>
        <v>0</v>
      </c>
      <c r="AM439" s="18">
        <f t="shared" ca="1" si="246"/>
        <v>0</v>
      </c>
      <c r="AN439" s="18">
        <f t="shared" ca="1" si="246"/>
        <v>0</v>
      </c>
      <c r="AO439" s="18">
        <f t="shared" ref="AO439:AX448" ca="1" si="247">IF(AO$28&gt;$J439,0,OFFSET($K$2,$I439,$J439-AO$28))</f>
        <v>0</v>
      </c>
      <c r="AP439" s="18">
        <f t="shared" ca="1" si="247"/>
        <v>0</v>
      </c>
      <c r="AQ439" s="18">
        <f t="shared" ca="1" si="247"/>
        <v>0</v>
      </c>
      <c r="AR439" s="18">
        <f t="shared" ca="1" si="247"/>
        <v>0</v>
      </c>
      <c r="AS439" s="18">
        <f t="shared" ca="1" si="247"/>
        <v>0</v>
      </c>
      <c r="AT439" s="18">
        <f t="shared" ca="1" si="247"/>
        <v>0</v>
      </c>
      <c r="AU439" s="18">
        <f t="shared" ca="1" si="247"/>
        <v>0</v>
      </c>
      <c r="AV439" s="18">
        <f t="shared" ca="1" si="247"/>
        <v>0</v>
      </c>
      <c r="AW439" s="18">
        <f t="shared" ca="1" si="247"/>
        <v>0</v>
      </c>
      <c r="AX439" s="18">
        <f t="shared" ca="1" si="247"/>
        <v>0</v>
      </c>
      <c r="AY439" s="18">
        <f t="shared" ref="AY439:BI448" ca="1" si="248">IF(AY$28&gt;$J439,0,OFFSET($K$2,$I439,$J439-AY$28))</f>
        <v>0</v>
      </c>
      <c r="AZ439" s="18">
        <f t="shared" ca="1" si="248"/>
        <v>0</v>
      </c>
      <c r="BA439" s="18">
        <f t="shared" ca="1" si="248"/>
        <v>0</v>
      </c>
      <c r="BB439" s="18">
        <f t="shared" ca="1" si="248"/>
        <v>0</v>
      </c>
      <c r="BC439" s="18">
        <f t="shared" ca="1" si="248"/>
        <v>0</v>
      </c>
      <c r="BD439" s="18">
        <f t="shared" ca="1" si="248"/>
        <v>0</v>
      </c>
      <c r="BE439" s="18">
        <f t="shared" ca="1" si="248"/>
        <v>0</v>
      </c>
      <c r="BF439" s="18">
        <f t="shared" ca="1" si="248"/>
        <v>0</v>
      </c>
      <c r="BG439" s="18">
        <f t="shared" ca="1" si="248"/>
        <v>0</v>
      </c>
      <c r="BH439" s="18">
        <f t="shared" ca="1" si="248"/>
        <v>0</v>
      </c>
      <c r="BI439" s="18">
        <f t="shared" ca="1" si="248"/>
        <v>0</v>
      </c>
    </row>
    <row r="440" spans="8:61" x14ac:dyDescent="0.35">
      <c r="H440" s="2" t="str">
        <f t="shared" si="232"/>
        <v>ON_Firm PP</v>
      </c>
      <c r="I440">
        <f t="shared" si="226"/>
        <v>9</v>
      </c>
      <c r="J440">
        <f t="shared" si="233"/>
        <v>3</v>
      </c>
      <c r="K440" s="18">
        <f t="shared" ca="1" si="244"/>
        <v>0.1341082736701702</v>
      </c>
      <c r="L440" s="18">
        <f t="shared" ca="1" si="244"/>
        <v>0.14125312760430445</v>
      </c>
      <c r="M440" s="18">
        <f t="shared" ca="1" si="244"/>
        <v>0.14912464956917681</v>
      </c>
      <c r="N440" s="18">
        <f t="shared" ca="1" si="244"/>
        <v>6.8963593396130896E-2</v>
      </c>
      <c r="O440" s="18">
        <f t="shared" ca="1" si="244"/>
        <v>0</v>
      </c>
      <c r="P440" s="18">
        <f t="shared" ca="1" si="244"/>
        <v>0</v>
      </c>
      <c r="Q440" s="18">
        <f t="shared" ca="1" si="244"/>
        <v>0</v>
      </c>
      <c r="R440" s="18">
        <f t="shared" ca="1" si="244"/>
        <v>0</v>
      </c>
      <c r="S440" s="18">
        <f t="shared" ca="1" si="244"/>
        <v>0</v>
      </c>
      <c r="T440" s="18">
        <f t="shared" ca="1" si="244"/>
        <v>0</v>
      </c>
      <c r="U440" s="18">
        <f t="shared" ca="1" si="245"/>
        <v>0</v>
      </c>
      <c r="V440" s="18">
        <f t="shared" ca="1" si="245"/>
        <v>0</v>
      </c>
      <c r="W440" s="18">
        <f t="shared" ca="1" si="245"/>
        <v>0</v>
      </c>
      <c r="X440" s="18">
        <f t="shared" ca="1" si="245"/>
        <v>0</v>
      </c>
      <c r="Y440" s="18">
        <f t="shared" ca="1" si="245"/>
        <v>0</v>
      </c>
      <c r="Z440" s="18">
        <f t="shared" ca="1" si="245"/>
        <v>0</v>
      </c>
      <c r="AA440" s="18">
        <f t="shared" ca="1" si="245"/>
        <v>0</v>
      </c>
      <c r="AB440" s="18">
        <f t="shared" ca="1" si="245"/>
        <v>0</v>
      </c>
      <c r="AC440" s="18">
        <f t="shared" ca="1" si="245"/>
        <v>0</v>
      </c>
      <c r="AD440" s="18">
        <f t="shared" ca="1" si="245"/>
        <v>0</v>
      </c>
      <c r="AE440" s="18">
        <f t="shared" ca="1" si="246"/>
        <v>0</v>
      </c>
      <c r="AF440" s="18">
        <f t="shared" ca="1" si="246"/>
        <v>0</v>
      </c>
      <c r="AG440" s="18">
        <f t="shared" ca="1" si="246"/>
        <v>0</v>
      </c>
      <c r="AH440" s="18">
        <f t="shared" ca="1" si="246"/>
        <v>0</v>
      </c>
      <c r="AI440" s="18">
        <f t="shared" ca="1" si="246"/>
        <v>0</v>
      </c>
      <c r="AJ440" s="18">
        <f t="shared" ca="1" si="246"/>
        <v>0</v>
      </c>
      <c r="AK440" s="18">
        <f t="shared" ca="1" si="246"/>
        <v>0</v>
      </c>
      <c r="AL440" s="18">
        <f t="shared" ca="1" si="246"/>
        <v>0</v>
      </c>
      <c r="AM440" s="18">
        <f t="shared" ca="1" si="246"/>
        <v>0</v>
      </c>
      <c r="AN440" s="18">
        <f t="shared" ca="1" si="246"/>
        <v>0</v>
      </c>
      <c r="AO440" s="18">
        <f t="shared" ca="1" si="247"/>
        <v>0</v>
      </c>
      <c r="AP440" s="18">
        <f t="shared" ca="1" si="247"/>
        <v>0</v>
      </c>
      <c r="AQ440" s="18">
        <f t="shared" ca="1" si="247"/>
        <v>0</v>
      </c>
      <c r="AR440" s="18">
        <f t="shared" ca="1" si="247"/>
        <v>0</v>
      </c>
      <c r="AS440" s="18">
        <f t="shared" ca="1" si="247"/>
        <v>0</v>
      </c>
      <c r="AT440" s="18">
        <f t="shared" ca="1" si="247"/>
        <v>0</v>
      </c>
      <c r="AU440" s="18">
        <f t="shared" ca="1" si="247"/>
        <v>0</v>
      </c>
      <c r="AV440" s="18">
        <f t="shared" ca="1" si="247"/>
        <v>0</v>
      </c>
      <c r="AW440" s="18">
        <f t="shared" ca="1" si="247"/>
        <v>0</v>
      </c>
      <c r="AX440" s="18">
        <f t="shared" ca="1" si="247"/>
        <v>0</v>
      </c>
      <c r="AY440" s="18">
        <f t="shared" ca="1" si="248"/>
        <v>0</v>
      </c>
      <c r="AZ440" s="18">
        <f t="shared" ca="1" si="248"/>
        <v>0</v>
      </c>
      <c r="BA440" s="18">
        <f t="shared" ca="1" si="248"/>
        <v>0</v>
      </c>
      <c r="BB440" s="18">
        <f t="shared" ca="1" si="248"/>
        <v>0</v>
      </c>
      <c r="BC440" s="18">
        <f t="shared" ca="1" si="248"/>
        <v>0</v>
      </c>
      <c r="BD440" s="18">
        <f t="shared" ca="1" si="248"/>
        <v>0</v>
      </c>
      <c r="BE440" s="18">
        <f t="shared" ca="1" si="248"/>
        <v>0</v>
      </c>
      <c r="BF440" s="18">
        <f t="shared" ca="1" si="248"/>
        <v>0</v>
      </c>
      <c r="BG440" s="18">
        <f t="shared" ca="1" si="248"/>
        <v>0</v>
      </c>
      <c r="BH440" s="18">
        <f t="shared" ca="1" si="248"/>
        <v>0</v>
      </c>
      <c r="BI440" s="18">
        <f t="shared" ca="1" si="248"/>
        <v>0</v>
      </c>
    </row>
    <row r="441" spans="8:61" x14ac:dyDescent="0.35">
      <c r="H441" s="2" t="str">
        <f t="shared" si="232"/>
        <v>ON_Firm PP</v>
      </c>
      <c r="I441">
        <f t="shared" si="226"/>
        <v>9</v>
      </c>
      <c r="J441">
        <f t="shared" si="233"/>
        <v>4</v>
      </c>
      <c r="K441" s="18">
        <f t="shared" ca="1" si="244"/>
        <v>0.12754430560011362</v>
      </c>
      <c r="L441" s="18">
        <f t="shared" ca="1" si="244"/>
        <v>0.1341082736701702</v>
      </c>
      <c r="M441" s="18">
        <f t="shared" ca="1" si="244"/>
        <v>0.14125312760430445</v>
      </c>
      <c r="N441" s="18">
        <f t="shared" ca="1" si="244"/>
        <v>0.14912464956917681</v>
      </c>
      <c r="O441" s="18">
        <f t="shared" ca="1" si="244"/>
        <v>6.8963593396130896E-2</v>
      </c>
      <c r="P441" s="18">
        <f t="shared" ca="1" si="244"/>
        <v>0</v>
      </c>
      <c r="Q441" s="18">
        <f t="shared" ca="1" si="244"/>
        <v>0</v>
      </c>
      <c r="R441" s="18">
        <f t="shared" ca="1" si="244"/>
        <v>0</v>
      </c>
      <c r="S441" s="18">
        <f t="shared" ca="1" si="244"/>
        <v>0</v>
      </c>
      <c r="T441" s="18">
        <f t="shared" ca="1" si="244"/>
        <v>0</v>
      </c>
      <c r="U441" s="18">
        <f t="shared" ca="1" si="245"/>
        <v>0</v>
      </c>
      <c r="V441" s="18">
        <f t="shared" ca="1" si="245"/>
        <v>0</v>
      </c>
      <c r="W441" s="18">
        <f t="shared" ca="1" si="245"/>
        <v>0</v>
      </c>
      <c r="X441" s="18">
        <f t="shared" ca="1" si="245"/>
        <v>0</v>
      </c>
      <c r="Y441" s="18">
        <f t="shared" ca="1" si="245"/>
        <v>0</v>
      </c>
      <c r="Z441" s="18">
        <f t="shared" ca="1" si="245"/>
        <v>0</v>
      </c>
      <c r="AA441" s="18">
        <f t="shared" ca="1" si="245"/>
        <v>0</v>
      </c>
      <c r="AB441" s="18">
        <f t="shared" ca="1" si="245"/>
        <v>0</v>
      </c>
      <c r="AC441" s="18">
        <f t="shared" ca="1" si="245"/>
        <v>0</v>
      </c>
      <c r="AD441" s="18">
        <f t="shared" ca="1" si="245"/>
        <v>0</v>
      </c>
      <c r="AE441" s="18">
        <f t="shared" ca="1" si="246"/>
        <v>0</v>
      </c>
      <c r="AF441" s="18">
        <f t="shared" ca="1" si="246"/>
        <v>0</v>
      </c>
      <c r="AG441" s="18">
        <f t="shared" ca="1" si="246"/>
        <v>0</v>
      </c>
      <c r="AH441" s="18">
        <f t="shared" ca="1" si="246"/>
        <v>0</v>
      </c>
      <c r="AI441" s="18">
        <f t="shared" ca="1" si="246"/>
        <v>0</v>
      </c>
      <c r="AJ441" s="18">
        <f t="shared" ca="1" si="246"/>
        <v>0</v>
      </c>
      <c r="AK441" s="18">
        <f t="shared" ca="1" si="246"/>
        <v>0</v>
      </c>
      <c r="AL441" s="18">
        <f t="shared" ca="1" si="246"/>
        <v>0</v>
      </c>
      <c r="AM441" s="18">
        <f t="shared" ca="1" si="246"/>
        <v>0</v>
      </c>
      <c r="AN441" s="18">
        <f t="shared" ca="1" si="246"/>
        <v>0</v>
      </c>
      <c r="AO441" s="18">
        <f t="shared" ca="1" si="247"/>
        <v>0</v>
      </c>
      <c r="AP441" s="18">
        <f t="shared" ca="1" si="247"/>
        <v>0</v>
      </c>
      <c r="AQ441" s="18">
        <f t="shared" ca="1" si="247"/>
        <v>0</v>
      </c>
      <c r="AR441" s="18">
        <f t="shared" ca="1" si="247"/>
        <v>0</v>
      </c>
      <c r="AS441" s="18">
        <f t="shared" ca="1" si="247"/>
        <v>0</v>
      </c>
      <c r="AT441" s="18">
        <f t="shared" ca="1" si="247"/>
        <v>0</v>
      </c>
      <c r="AU441" s="18">
        <f t="shared" ca="1" si="247"/>
        <v>0</v>
      </c>
      <c r="AV441" s="18">
        <f t="shared" ca="1" si="247"/>
        <v>0</v>
      </c>
      <c r="AW441" s="18">
        <f t="shared" ca="1" si="247"/>
        <v>0</v>
      </c>
      <c r="AX441" s="18">
        <f t="shared" ca="1" si="247"/>
        <v>0</v>
      </c>
      <c r="AY441" s="18">
        <f t="shared" ca="1" si="248"/>
        <v>0</v>
      </c>
      <c r="AZ441" s="18">
        <f t="shared" ca="1" si="248"/>
        <v>0</v>
      </c>
      <c r="BA441" s="18">
        <f t="shared" ca="1" si="248"/>
        <v>0</v>
      </c>
      <c r="BB441" s="18">
        <f t="shared" ca="1" si="248"/>
        <v>0</v>
      </c>
      <c r="BC441" s="18">
        <f t="shared" ca="1" si="248"/>
        <v>0</v>
      </c>
      <c r="BD441" s="18">
        <f t="shared" ca="1" si="248"/>
        <v>0</v>
      </c>
      <c r="BE441" s="18">
        <f t="shared" ca="1" si="248"/>
        <v>0</v>
      </c>
      <c r="BF441" s="18">
        <f t="shared" ca="1" si="248"/>
        <v>0</v>
      </c>
      <c r="BG441" s="18">
        <f t="shared" ca="1" si="248"/>
        <v>0</v>
      </c>
      <c r="BH441" s="18">
        <f t="shared" ca="1" si="248"/>
        <v>0</v>
      </c>
      <c r="BI441" s="18">
        <f t="shared" ca="1" si="248"/>
        <v>0</v>
      </c>
    </row>
    <row r="442" spans="8:61" x14ac:dyDescent="0.35">
      <c r="H442" s="2" t="str">
        <f t="shared" si="232"/>
        <v>ON_Firm PP</v>
      </c>
      <c r="I442">
        <f t="shared" si="226"/>
        <v>9</v>
      </c>
      <c r="J442">
        <f t="shared" si="233"/>
        <v>5</v>
      </c>
      <c r="K442" s="18">
        <f t="shared" ca="1" si="244"/>
        <v>0.1214457190620884</v>
      </c>
      <c r="L442" s="18">
        <f t="shared" ca="1" si="244"/>
        <v>0.12754430560011362</v>
      </c>
      <c r="M442" s="18">
        <f t="shared" ca="1" si="244"/>
        <v>0.1341082736701702</v>
      </c>
      <c r="N442" s="18">
        <f t="shared" ca="1" si="244"/>
        <v>0.14125312760430445</v>
      </c>
      <c r="O442" s="18">
        <f t="shared" ca="1" si="244"/>
        <v>0.14912464956917681</v>
      </c>
      <c r="P442" s="18">
        <f t="shared" ca="1" si="244"/>
        <v>6.8963593396130896E-2</v>
      </c>
      <c r="Q442" s="18">
        <f t="shared" ca="1" si="244"/>
        <v>0</v>
      </c>
      <c r="R442" s="18">
        <f t="shared" ca="1" si="244"/>
        <v>0</v>
      </c>
      <c r="S442" s="18">
        <f t="shared" ca="1" si="244"/>
        <v>0</v>
      </c>
      <c r="T442" s="18">
        <f t="shared" ca="1" si="244"/>
        <v>0</v>
      </c>
      <c r="U442" s="18">
        <f t="shared" ca="1" si="245"/>
        <v>0</v>
      </c>
      <c r="V442" s="18">
        <f t="shared" ca="1" si="245"/>
        <v>0</v>
      </c>
      <c r="W442" s="18">
        <f t="shared" ca="1" si="245"/>
        <v>0</v>
      </c>
      <c r="X442" s="18">
        <f t="shared" ca="1" si="245"/>
        <v>0</v>
      </c>
      <c r="Y442" s="18">
        <f t="shared" ca="1" si="245"/>
        <v>0</v>
      </c>
      <c r="Z442" s="18">
        <f t="shared" ca="1" si="245"/>
        <v>0</v>
      </c>
      <c r="AA442" s="18">
        <f t="shared" ca="1" si="245"/>
        <v>0</v>
      </c>
      <c r="AB442" s="18">
        <f t="shared" ca="1" si="245"/>
        <v>0</v>
      </c>
      <c r="AC442" s="18">
        <f t="shared" ca="1" si="245"/>
        <v>0</v>
      </c>
      <c r="AD442" s="18">
        <f t="shared" ca="1" si="245"/>
        <v>0</v>
      </c>
      <c r="AE442" s="18">
        <f t="shared" ca="1" si="246"/>
        <v>0</v>
      </c>
      <c r="AF442" s="18">
        <f t="shared" ca="1" si="246"/>
        <v>0</v>
      </c>
      <c r="AG442" s="18">
        <f t="shared" ca="1" si="246"/>
        <v>0</v>
      </c>
      <c r="AH442" s="18">
        <f t="shared" ca="1" si="246"/>
        <v>0</v>
      </c>
      <c r="AI442" s="18">
        <f t="shared" ca="1" si="246"/>
        <v>0</v>
      </c>
      <c r="AJ442" s="18">
        <f t="shared" ca="1" si="246"/>
        <v>0</v>
      </c>
      <c r="AK442" s="18">
        <f t="shared" ca="1" si="246"/>
        <v>0</v>
      </c>
      <c r="AL442" s="18">
        <f t="shared" ca="1" si="246"/>
        <v>0</v>
      </c>
      <c r="AM442" s="18">
        <f t="shared" ca="1" si="246"/>
        <v>0</v>
      </c>
      <c r="AN442" s="18">
        <f t="shared" ca="1" si="246"/>
        <v>0</v>
      </c>
      <c r="AO442" s="18">
        <f t="shared" ca="1" si="247"/>
        <v>0</v>
      </c>
      <c r="AP442" s="18">
        <f t="shared" ca="1" si="247"/>
        <v>0</v>
      </c>
      <c r="AQ442" s="18">
        <f t="shared" ca="1" si="247"/>
        <v>0</v>
      </c>
      <c r="AR442" s="18">
        <f t="shared" ca="1" si="247"/>
        <v>0</v>
      </c>
      <c r="AS442" s="18">
        <f t="shared" ca="1" si="247"/>
        <v>0</v>
      </c>
      <c r="AT442" s="18">
        <f t="shared" ca="1" si="247"/>
        <v>0</v>
      </c>
      <c r="AU442" s="18">
        <f t="shared" ca="1" si="247"/>
        <v>0</v>
      </c>
      <c r="AV442" s="18">
        <f t="shared" ca="1" si="247"/>
        <v>0</v>
      </c>
      <c r="AW442" s="18">
        <f t="shared" ca="1" si="247"/>
        <v>0</v>
      </c>
      <c r="AX442" s="18">
        <f t="shared" ca="1" si="247"/>
        <v>0</v>
      </c>
      <c r="AY442" s="18">
        <f t="shared" ca="1" si="248"/>
        <v>0</v>
      </c>
      <c r="AZ442" s="18">
        <f t="shared" ca="1" si="248"/>
        <v>0</v>
      </c>
      <c r="BA442" s="18">
        <f t="shared" ca="1" si="248"/>
        <v>0</v>
      </c>
      <c r="BB442" s="18">
        <f t="shared" ca="1" si="248"/>
        <v>0</v>
      </c>
      <c r="BC442" s="18">
        <f t="shared" ca="1" si="248"/>
        <v>0</v>
      </c>
      <c r="BD442" s="18">
        <f t="shared" ca="1" si="248"/>
        <v>0</v>
      </c>
      <c r="BE442" s="18">
        <f t="shared" ca="1" si="248"/>
        <v>0</v>
      </c>
      <c r="BF442" s="18">
        <f t="shared" ca="1" si="248"/>
        <v>0</v>
      </c>
      <c r="BG442" s="18">
        <f t="shared" ca="1" si="248"/>
        <v>0</v>
      </c>
      <c r="BH442" s="18">
        <f t="shared" ca="1" si="248"/>
        <v>0</v>
      </c>
      <c r="BI442" s="18">
        <f t="shared" ca="1" si="248"/>
        <v>0</v>
      </c>
    </row>
    <row r="443" spans="8:61" x14ac:dyDescent="0.35">
      <c r="H443" s="2" t="str">
        <f t="shared" si="232"/>
        <v>ON_Firm PP</v>
      </c>
      <c r="I443">
        <f t="shared" si="226"/>
        <v>9</v>
      </c>
      <c r="J443">
        <f t="shared" si="233"/>
        <v>6</v>
      </c>
      <c r="K443" s="18">
        <f t="shared" ca="1" si="244"/>
        <v>0.11564654666635804</v>
      </c>
      <c r="L443" s="18">
        <f t="shared" ca="1" si="244"/>
        <v>0.1214457190620884</v>
      </c>
      <c r="M443" s="18">
        <f t="shared" ca="1" si="244"/>
        <v>0.12754430560011362</v>
      </c>
      <c r="N443" s="18">
        <f t="shared" ca="1" si="244"/>
        <v>0.1341082736701702</v>
      </c>
      <c r="O443" s="18">
        <f t="shared" ca="1" si="244"/>
        <v>0.14125312760430445</v>
      </c>
      <c r="P443" s="18">
        <f t="shared" ca="1" si="244"/>
        <v>0.14912464956917681</v>
      </c>
      <c r="Q443" s="18">
        <f t="shared" ca="1" si="244"/>
        <v>6.8963593396130896E-2</v>
      </c>
      <c r="R443" s="18">
        <f t="shared" ca="1" si="244"/>
        <v>0</v>
      </c>
      <c r="S443" s="18">
        <f t="shared" ca="1" si="244"/>
        <v>0</v>
      </c>
      <c r="T443" s="18">
        <f t="shared" ca="1" si="244"/>
        <v>0</v>
      </c>
      <c r="U443" s="18">
        <f t="shared" ca="1" si="245"/>
        <v>0</v>
      </c>
      <c r="V443" s="18">
        <f t="shared" ca="1" si="245"/>
        <v>0</v>
      </c>
      <c r="W443" s="18">
        <f t="shared" ca="1" si="245"/>
        <v>0</v>
      </c>
      <c r="X443" s="18">
        <f t="shared" ca="1" si="245"/>
        <v>0</v>
      </c>
      <c r="Y443" s="18">
        <f t="shared" ca="1" si="245"/>
        <v>0</v>
      </c>
      <c r="Z443" s="18">
        <f t="shared" ca="1" si="245"/>
        <v>0</v>
      </c>
      <c r="AA443" s="18">
        <f t="shared" ca="1" si="245"/>
        <v>0</v>
      </c>
      <c r="AB443" s="18">
        <f t="shared" ca="1" si="245"/>
        <v>0</v>
      </c>
      <c r="AC443" s="18">
        <f t="shared" ca="1" si="245"/>
        <v>0</v>
      </c>
      <c r="AD443" s="18">
        <f t="shared" ca="1" si="245"/>
        <v>0</v>
      </c>
      <c r="AE443" s="18">
        <f t="shared" ca="1" si="246"/>
        <v>0</v>
      </c>
      <c r="AF443" s="18">
        <f t="shared" ca="1" si="246"/>
        <v>0</v>
      </c>
      <c r="AG443" s="18">
        <f t="shared" ca="1" si="246"/>
        <v>0</v>
      </c>
      <c r="AH443" s="18">
        <f t="shared" ca="1" si="246"/>
        <v>0</v>
      </c>
      <c r="AI443" s="18">
        <f t="shared" ca="1" si="246"/>
        <v>0</v>
      </c>
      <c r="AJ443" s="18">
        <f t="shared" ca="1" si="246"/>
        <v>0</v>
      </c>
      <c r="AK443" s="18">
        <f t="shared" ca="1" si="246"/>
        <v>0</v>
      </c>
      <c r="AL443" s="18">
        <f t="shared" ca="1" si="246"/>
        <v>0</v>
      </c>
      <c r="AM443" s="18">
        <f t="shared" ca="1" si="246"/>
        <v>0</v>
      </c>
      <c r="AN443" s="18">
        <f t="shared" ca="1" si="246"/>
        <v>0</v>
      </c>
      <c r="AO443" s="18">
        <f t="shared" ca="1" si="247"/>
        <v>0</v>
      </c>
      <c r="AP443" s="18">
        <f t="shared" ca="1" si="247"/>
        <v>0</v>
      </c>
      <c r="AQ443" s="18">
        <f t="shared" ca="1" si="247"/>
        <v>0</v>
      </c>
      <c r="AR443" s="18">
        <f t="shared" ca="1" si="247"/>
        <v>0</v>
      </c>
      <c r="AS443" s="18">
        <f t="shared" ca="1" si="247"/>
        <v>0</v>
      </c>
      <c r="AT443" s="18">
        <f t="shared" ca="1" si="247"/>
        <v>0</v>
      </c>
      <c r="AU443" s="18">
        <f t="shared" ca="1" si="247"/>
        <v>0</v>
      </c>
      <c r="AV443" s="18">
        <f t="shared" ca="1" si="247"/>
        <v>0</v>
      </c>
      <c r="AW443" s="18">
        <f t="shared" ca="1" si="247"/>
        <v>0</v>
      </c>
      <c r="AX443" s="18">
        <f t="shared" ca="1" si="247"/>
        <v>0</v>
      </c>
      <c r="AY443" s="18">
        <f t="shared" ca="1" si="248"/>
        <v>0</v>
      </c>
      <c r="AZ443" s="18">
        <f t="shared" ca="1" si="248"/>
        <v>0</v>
      </c>
      <c r="BA443" s="18">
        <f t="shared" ca="1" si="248"/>
        <v>0</v>
      </c>
      <c r="BB443" s="18">
        <f t="shared" ca="1" si="248"/>
        <v>0</v>
      </c>
      <c r="BC443" s="18">
        <f t="shared" ca="1" si="248"/>
        <v>0</v>
      </c>
      <c r="BD443" s="18">
        <f t="shared" ca="1" si="248"/>
        <v>0</v>
      </c>
      <c r="BE443" s="18">
        <f t="shared" ca="1" si="248"/>
        <v>0</v>
      </c>
      <c r="BF443" s="18">
        <f t="shared" ca="1" si="248"/>
        <v>0</v>
      </c>
      <c r="BG443" s="18">
        <f t="shared" ca="1" si="248"/>
        <v>0</v>
      </c>
      <c r="BH443" s="18">
        <f t="shared" ca="1" si="248"/>
        <v>0</v>
      </c>
      <c r="BI443" s="18">
        <f t="shared" ca="1" si="248"/>
        <v>0</v>
      </c>
    </row>
    <row r="444" spans="8:61" x14ac:dyDescent="0.35">
      <c r="H444" s="2" t="str">
        <f t="shared" si="232"/>
        <v>ON_Firm PP</v>
      </c>
      <c r="I444">
        <f t="shared" si="226"/>
        <v>9</v>
      </c>
      <c r="J444">
        <f t="shared" si="233"/>
        <v>7</v>
      </c>
      <c r="K444" s="18">
        <f t="shared" ca="1" si="244"/>
        <v>0.10993932917575197</v>
      </c>
      <c r="L444" s="18">
        <f t="shared" ca="1" si="244"/>
        <v>0.11564654666635804</v>
      </c>
      <c r="M444" s="18">
        <f t="shared" ca="1" si="244"/>
        <v>0.1214457190620884</v>
      </c>
      <c r="N444" s="18">
        <f t="shared" ca="1" si="244"/>
        <v>0.12754430560011362</v>
      </c>
      <c r="O444" s="18">
        <f t="shared" ca="1" si="244"/>
        <v>0.1341082736701702</v>
      </c>
      <c r="P444" s="18">
        <f t="shared" ca="1" si="244"/>
        <v>0.14125312760430445</v>
      </c>
      <c r="Q444" s="18">
        <f t="shared" ca="1" si="244"/>
        <v>0.14912464956917681</v>
      </c>
      <c r="R444" s="18">
        <f t="shared" ca="1" si="244"/>
        <v>6.8963593396130896E-2</v>
      </c>
      <c r="S444" s="18">
        <f t="shared" ca="1" si="244"/>
        <v>0</v>
      </c>
      <c r="T444" s="18">
        <f t="shared" ca="1" si="244"/>
        <v>0</v>
      </c>
      <c r="U444" s="18">
        <f t="shared" ca="1" si="245"/>
        <v>0</v>
      </c>
      <c r="V444" s="18">
        <f t="shared" ca="1" si="245"/>
        <v>0</v>
      </c>
      <c r="W444" s="18">
        <f t="shared" ca="1" si="245"/>
        <v>0</v>
      </c>
      <c r="X444" s="18">
        <f t="shared" ca="1" si="245"/>
        <v>0</v>
      </c>
      <c r="Y444" s="18">
        <f t="shared" ca="1" si="245"/>
        <v>0</v>
      </c>
      <c r="Z444" s="18">
        <f t="shared" ca="1" si="245"/>
        <v>0</v>
      </c>
      <c r="AA444" s="18">
        <f t="shared" ca="1" si="245"/>
        <v>0</v>
      </c>
      <c r="AB444" s="18">
        <f t="shared" ca="1" si="245"/>
        <v>0</v>
      </c>
      <c r="AC444" s="18">
        <f t="shared" ca="1" si="245"/>
        <v>0</v>
      </c>
      <c r="AD444" s="18">
        <f t="shared" ca="1" si="245"/>
        <v>0</v>
      </c>
      <c r="AE444" s="18">
        <f t="shared" ca="1" si="246"/>
        <v>0</v>
      </c>
      <c r="AF444" s="18">
        <f t="shared" ca="1" si="246"/>
        <v>0</v>
      </c>
      <c r="AG444" s="18">
        <f t="shared" ca="1" si="246"/>
        <v>0</v>
      </c>
      <c r="AH444" s="18">
        <f t="shared" ca="1" si="246"/>
        <v>0</v>
      </c>
      <c r="AI444" s="18">
        <f t="shared" ca="1" si="246"/>
        <v>0</v>
      </c>
      <c r="AJ444" s="18">
        <f t="shared" ca="1" si="246"/>
        <v>0</v>
      </c>
      <c r="AK444" s="18">
        <f t="shared" ca="1" si="246"/>
        <v>0</v>
      </c>
      <c r="AL444" s="18">
        <f t="shared" ca="1" si="246"/>
        <v>0</v>
      </c>
      <c r="AM444" s="18">
        <f t="shared" ca="1" si="246"/>
        <v>0</v>
      </c>
      <c r="AN444" s="18">
        <f t="shared" ca="1" si="246"/>
        <v>0</v>
      </c>
      <c r="AO444" s="18">
        <f t="shared" ca="1" si="247"/>
        <v>0</v>
      </c>
      <c r="AP444" s="18">
        <f t="shared" ca="1" si="247"/>
        <v>0</v>
      </c>
      <c r="AQ444" s="18">
        <f t="shared" ca="1" si="247"/>
        <v>0</v>
      </c>
      <c r="AR444" s="18">
        <f t="shared" ca="1" si="247"/>
        <v>0</v>
      </c>
      <c r="AS444" s="18">
        <f t="shared" ca="1" si="247"/>
        <v>0</v>
      </c>
      <c r="AT444" s="18">
        <f t="shared" ca="1" si="247"/>
        <v>0</v>
      </c>
      <c r="AU444" s="18">
        <f t="shared" ca="1" si="247"/>
        <v>0</v>
      </c>
      <c r="AV444" s="18">
        <f t="shared" ca="1" si="247"/>
        <v>0</v>
      </c>
      <c r="AW444" s="18">
        <f t="shared" ca="1" si="247"/>
        <v>0</v>
      </c>
      <c r="AX444" s="18">
        <f t="shared" ca="1" si="247"/>
        <v>0</v>
      </c>
      <c r="AY444" s="18">
        <f t="shared" ca="1" si="248"/>
        <v>0</v>
      </c>
      <c r="AZ444" s="18">
        <f t="shared" ca="1" si="248"/>
        <v>0</v>
      </c>
      <c r="BA444" s="18">
        <f t="shared" ca="1" si="248"/>
        <v>0</v>
      </c>
      <c r="BB444" s="18">
        <f t="shared" ca="1" si="248"/>
        <v>0</v>
      </c>
      <c r="BC444" s="18">
        <f t="shared" ca="1" si="248"/>
        <v>0</v>
      </c>
      <c r="BD444" s="18">
        <f t="shared" ca="1" si="248"/>
        <v>0</v>
      </c>
      <c r="BE444" s="18">
        <f t="shared" ca="1" si="248"/>
        <v>0</v>
      </c>
      <c r="BF444" s="18">
        <f t="shared" ca="1" si="248"/>
        <v>0</v>
      </c>
      <c r="BG444" s="18">
        <f t="shared" ca="1" si="248"/>
        <v>0</v>
      </c>
      <c r="BH444" s="18">
        <f t="shared" ca="1" si="248"/>
        <v>0</v>
      </c>
      <c r="BI444" s="18">
        <f t="shared" ca="1" si="248"/>
        <v>0</v>
      </c>
    </row>
    <row r="445" spans="8:61" x14ac:dyDescent="0.35">
      <c r="H445" s="2" t="str">
        <f t="shared" si="232"/>
        <v>ON_Firm PP</v>
      </c>
      <c r="I445">
        <f t="shared" si="226"/>
        <v>9</v>
      </c>
      <c r="J445">
        <f t="shared" si="233"/>
        <v>8</v>
      </c>
      <c r="K445" s="18">
        <f t="shared" ca="1" si="244"/>
        <v>0.10423099028386389</v>
      </c>
      <c r="L445" s="18">
        <f t="shared" ca="1" si="244"/>
        <v>0.10993932917575197</v>
      </c>
      <c r="M445" s="18">
        <f t="shared" ca="1" si="244"/>
        <v>0.11564654666635804</v>
      </c>
      <c r="N445" s="18">
        <f t="shared" ca="1" si="244"/>
        <v>0.1214457190620884</v>
      </c>
      <c r="O445" s="18">
        <f t="shared" ca="1" si="244"/>
        <v>0.12754430560011362</v>
      </c>
      <c r="P445" s="18">
        <f t="shared" ca="1" si="244"/>
        <v>0.1341082736701702</v>
      </c>
      <c r="Q445" s="18">
        <f t="shared" ca="1" si="244"/>
        <v>0.14125312760430445</v>
      </c>
      <c r="R445" s="18">
        <f t="shared" ca="1" si="244"/>
        <v>0.14912464956917681</v>
      </c>
      <c r="S445" s="18">
        <f t="shared" ca="1" si="244"/>
        <v>6.8963593396130896E-2</v>
      </c>
      <c r="T445" s="18">
        <f t="shared" ca="1" si="244"/>
        <v>0</v>
      </c>
      <c r="U445" s="18">
        <f t="shared" ca="1" si="245"/>
        <v>0</v>
      </c>
      <c r="V445" s="18">
        <f t="shared" ca="1" si="245"/>
        <v>0</v>
      </c>
      <c r="W445" s="18">
        <f t="shared" ca="1" si="245"/>
        <v>0</v>
      </c>
      <c r="X445" s="18">
        <f t="shared" ca="1" si="245"/>
        <v>0</v>
      </c>
      <c r="Y445" s="18">
        <f t="shared" ca="1" si="245"/>
        <v>0</v>
      </c>
      <c r="Z445" s="18">
        <f t="shared" ca="1" si="245"/>
        <v>0</v>
      </c>
      <c r="AA445" s="18">
        <f t="shared" ca="1" si="245"/>
        <v>0</v>
      </c>
      <c r="AB445" s="18">
        <f t="shared" ca="1" si="245"/>
        <v>0</v>
      </c>
      <c r="AC445" s="18">
        <f t="shared" ca="1" si="245"/>
        <v>0</v>
      </c>
      <c r="AD445" s="18">
        <f t="shared" ca="1" si="245"/>
        <v>0</v>
      </c>
      <c r="AE445" s="18">
        <f t="shared" ca="1" si="246"/>
        <v>0</v>
      </c>
      <c r="AF445" s="18">
        <f t="shared" ca="1" si="246"/>
        <v>0</v>
      </c>
      <c r="AG445" s="18">
        <f t="shared" ca="1" si="246"/>
        <v>0</v>
      </c>
      <c r="AH445" s="18">
        <f t="shared" ca="1" si="246"/>
        <v>0</v>
      </c>
      <c r="AI445" s="18">
        <f t="shared" ca="1" si="246"/>
        <v>0</v>
      </c>
      <c r="AJ445" s="18">
        <f t="shared" ca="1" si="246"/>
        <v>0</v>
      </c>
      <c r="AK445" s="18">
        <f t="shared" ca="1" si="246"/>
        <v>0</v>
      </c>
      <c r="AL445" s="18">
        <f t="shared" ca="1" si="246"/>
        <v>0</v>
      </c>
      <c r="AM445" s="18">
        <f t="shared" ca="1" si="246"/>
        <v>0</v>
      </c>
      <c r="AN445" s="18">
        <f t="shared" ca="1" si="246"/>
        <v>0</v>
      </c>
      <c r="AO445" s="18">
        <f t="shared" ca="1" si="247"/>
        <v>0</v>
      </c>
      <c r="AP445" s="18">
        <f t="shared" ca="1" si="247"/>
        <v>0</v>
      </c>
      <c r="AQ445" s="18">
        <f t="shared" ca="1" si="247"/>
        <v>0</v>
      </c>
      <c r="AR445" s="18">
        <f t="shared" ca="1" si="247"/>
        <v>0</v>
      </c>
      <c r="AS445" s="18">
        <f t="shared" ca="1" si="247"/>
        <v>0</v>
      </c>
      <c r="AT445" s="18">
        <f t="shared" ca="1" si="247"/>
        <v>0</v>
      </c>
      <c r="AU445" s="18">
        <f t="shared" ca="1" si="247"/>
        <v>0</v>
      </c>
      <c r="AV445" s="18">
        <f t="shared" ca="1" si="247"/>
        <v>0</v>
      </c>
      <c r="AW445" s="18">
        <f t="shared" ca="1" si="247"/>
        <v>0</v>
      </c>
      <c r="AX445" s="18">
        <f t="shared" ca="1" si="247"/>
        <v>0</v>
      </c>
      <c r="AY445" s="18">
        <f t="shared" ca="1" si="248"/>
        <v>0</v>
      </c>
      <c r="AZ445" s="18">
        <f t="shared" ca="1" si="248"/>
        <v>0</v>
      </c>
      <c r="BA445" s="18">
        <f t="shared" ca="1" si="248"/>
        <v>0</v>
      </c>
      <c r="BB445" s="18">
        <f t="shared" ca="1" si="248"/>
        <v>0</v>
      </c>
      <c r="BC445" s="18">
        <f t="shared" ca="1" si="248"/>
        <v>0</v>
      </c>
      <c r="BD445" s="18">
        <f t="shared" ca="1" si="248"/>
        <v>0</v>
      </c>
      <c r="BE445" s="18">
        <f t="shared" ca="1" si="248"/>
        <v>0</v>
      </c>
      <c r="BF445" s="18">
        <f t="shared" ca="1" si="248"/>
        <v>0</v>
      </c>
      <c r="BG445" s="18">
        <f t="shared" ca="1" si="248"/>
        <v>0</v>
      </c>
      <c r="BH445" s="18">
        <f t="shared" ca="1" si="248"/>
        <v>0</v>
      </c>
      <c r="BI445" s="18">
        <f t="shared" ca="1" si="248"/>
        <v>0</v>
      </c>
    </row>
    <row r="446" spans="8:61" x14ac:dyDescent="0.35">
      <c r="H446" s="2" t="str">
        <f t="shared" si="232"/>
        <v>ON_Firm PP</v>
      </c>
      <c r="I446">
        <f t="shared" si="226"/>
        <v>9</v>
      </c>
      <c r="J446">
        <f t="shared" si="233"/>
        <v>9</v>
      </c>
      <c r="K446" s="18">
        <f t="shared" ca="1" si="244"/>
        <v>9.8522651391975788E-2</v>
      </c>
      <c r="L446" s="18">
        <f t="shared" ca="1" si="244"/>
        <v>0.10423099028386389</v>
      </c>
      <c r="M446" s="18">
        <f t="shared" ca="1" si="244"/>
        <v>0.10993932917575197</v>
      </c>
      <c r="N446" s="18">
        <f t="shared" ca="1" si="244"/>
        <v>0.11564654666635804</v>
      </c>
      <c r="O446" s="18">
        <f t="shared" ca="1" si="244"/>
        <v>0.1214457190620884</v>
      </c>
      <c r="P446" s="18">
        <f t="shared" ca="1" si="244"/>
        <v>0.12754430560011362</v>
      </c>
      <c r="Q446" s="18">
        <f t="shared" ca="1" si="244"/>
        <v>0.1341082736701702</v>
      </c>
      <c r="R446" s="18">
        <f t="shared" ca="1" si="244"/>
        <v>0.14125312760430445</v>
      </c>
      <c r="S446" s="18">
        <f t="shared" ca="1" si="244"/>
        <v>0.14912464956917681</v>
      </c>
      <c r="T446" s="18">
        <f t="shared" ca="1" si="244"/>
        <v>6.8963593396130896E-2</v>
      </c>
      <c r="U446" s="18">
        <f t="shared" ca="1" si="245"/>
        <v>0</v>
      </c>
      <c r="V446" s="18">
        <f t="shared" ca="1" si="245"/>
        <v>0</v>
      </c>
      <c r="W446" s="18">
        <f t="shared" ca="1" si="245"/>
        <v>0</v>
      </c>
      <c r="X446" s="18">
        <f t="shared" ca="1" si="245"/>
        <v>0</v>
      </c>
      <c r="Y446" s="18">
        <f t="shared" ca="1" si="245"/>
        <v>0</v>
      </c>
      <c r="Z446" s="18">
        <f t="shared" ca="1" si="245"/>
        <v>0</v>
      </c>
      <c r="AA446" s="18">
        <f t="shared" ca="1" si="245"/>
        <v>0</v>
      </c>
      <c r="AB446" s="18">
        <f t="shared" ca="1" si="245"/>
        <v>0</v>
      </c>
      <c r="AC446" s="18">
        <f t="shared" ca="1" si="245"/>
        <v>0</v>
      </c>
      <c r="AD446" s="18">
        <f t="shared" ca="1" si="245"/>
        <v>0</v>
      </c>
      <c r="AE446" s="18">
        <f t="shared" ca="1" si="246"/>
        <v>0</v>
      </c>
      <c r="AF446" s="18">
        <f t="shared" ca="1" si="246"/>
        <v>0</v>
      </c>
      <c r="AG446" s="18">
        <f t="shared" ca="1" si="246"/>
        <v>0</v>
      </c>
      <c r="AH446" s="18">
        <f t="shared" ca="1" si="246"/>
        <v>0</v>
      </c>
      <c r="AI446" s="18">
        <f t="shared" ca="1" si="246"/>
        <v>0</v>
      </c>
      <c r="AJ446" s="18">
        <f t="shared" ca="1" si="246"/>
        <v>0</v>
      </c>
      <c r="AK446" s="18">
        <f t="shared" ca="1" si="246"/>
        <v>0</v>
      </c>
      <c r="AL446" s="18">
        <f t="shared" ca="1" si="246"/>
        <v>0</v>
      </c>
      <c r="AM446" s="18">
        <f t="shared" ca="1" si="246"/>
        <v>0</v>
      </c>
      <c r="AN446" s="18">
        <f t="shared" ca="1" si="246"/>
        <v>0</v>
      </c>
      <c r="AO446" s="18">
        <f t="shared" ca="1" si="247"/>
        <v>0</v>
      </c>
      <c r="AP446" s="18">
        <f t="shared" ca="1" si="247"/>
        <v>0</v>
      </c>
      <c r="AQ446" s="18">
        <f t="shared" ca="1" si="247"/>
        <v>0</v>
      </c>
      <c r="AR446" s="18">
        <f t="shared" ca="1" si="247"/>
        <v>0</v>
      </c>
      <c r="AS446" s="18">
        <f t="shared" ca="1" si="247"/>
        <v>0</v>
      </c>
      <c r="AT446" s="18">
        <f t="shared" ca="1" si="247"/>
        <v>0</v>
      </c>
      <c r="AU446" s="18">
        <f t="shared" ca="1" si="247"/>
        <v>0</v>
      </c>
      <c r="AV446" s="18">
        <f t="shared" ca="1" si="247"/>
        <v>0</v>
      </c>
      <c r="AW446" s="18">
        <f t="shared" ca="1" si="247"/>
        <v>0</v>
      </c>
      <c r="AX446" s="18">
        <f t="shared" ca="1" si="247"/>
        <v>0</v>
      </c>
      <c r="AY446" s="18">
        <f t="shared" ca="1" si="248"/>
        <v>0</v>
      </c>
      <c r="AZ446" s="18">
        <f t="shared" ca="1" si="248"/>
        <v>0</v>
      </c>
      <c r="BA446" s="18">
        <f t="shared" ca="1" si="248"/>
        <v>0</v>
      </c>
      <c r="BB446" s="18">
        <f t="shared" ca="1" si="248"/>
        <v>0</v>
      </c>
      <c r="BC446" s="18">
        <f t="shared" ca="1" si="248"/>
        <v>0</v>
      </c>
      <c r="BD446" s="18">
        <f t="shared" ca="1" si="248"/>
        <v>0</v>
      </c>
      <c r="BE446" s="18">
        <f t="shared" ca="1" si="248"/>
        <v>0</v>
      </c>
      <c r="BF446" s="18">
        <f t="shared" ca="1" si="248"/>
        <v>0</v>
      </c>
      <c r="BG446" s="18">
        <f t="shared" ca="1" si="248"/>
        <v>0</v>
      </c>
      <c r="BH446" s="18">
        <f t="shared" ca="1" si="248"/>
        <v>0</v>
      </c>
      <c r="BI446" s="18">
        <f t="shared" ca="1" si="248"/>
        <v>0</v>
      </c>
    </row>
    <row r="447" spans="8:61" x14ac:dyDescent="0.35">
      <c r="H447" s="2" t="str">
        <f t="shared" si="232"/>
        <v>ON_Firm PP</v>
      </c>
      <c r="I447">
        <f t="shared" si="226"/>
        <v>9</v>
      </c>
      <c r="J447">
        <f t="shared" si="233"/>
        <v>10</v>
      </c>
      <c r="K447" s="18">
        <f t="shared" ca="1" si="244"/>
        <v>9.3182132120584765E-2</v>
      </c>
      <c r="L447" s="18">
        <f t="shared" ca="1" si="244"/>
        <v>9.8522651391975788E-2</v>
      </c>
      <c r="M447" s="18">
        <f t="shared" ca="1" si="244"/>
        <v>0.10423099028386389</v>
      </c>
      <c r="N447" s="18">
        <f t="shared" ca="1" si="244"/>
        <v>0.10993932917575197</v>
      </c>
      <c r="O447" s="18">
        <f t="shared" ca="1" si="244"/>
        <v>0.11564654666635804</v>
      </c>
      <c r="P447" s="18">
        <f t="shared" ca="1" si="244"/>
        <v>0.1214457190620884</v>
      </c>
      <c r="Q447" s="18">
        <f t="shared" ca="1" si="244"/>
        <v>0.12754430560011362</v>
      </c>
      <c r="R447" s="18">
        <f t="shared" ca="1" si="244"/>
        <v>0.1341082736701702</v>
      </c>
      <c r="S447" s="18">
        <f t="shared" ca="1" si="244"/>
        <v>0.14125312760430445</v>
      </c>
      <c r="T447" s="18">
        <f t="shared" ca="1" si="244"/>
        <v>0.14912464956917681</v>
      </c>
      <c r="U447" s="18">
        <f t="shared" ca="1" si="245"/>
        <v>6.8963593396130896E-2</v>
      </c>
      <c r="V447" s="18">
        <f t="shared" ca="1" si="245"/>
        <v>0</v>
      </c>
      <c r="W447" s="18">
        <f t="shared" ca="1" si="245"/>
        <v>0</v>
      </c>
      <c r="X447" s="18">
        <f t="shared" ca="1" si="245"/>
        <v>0</v>
      </c>
      <c r="Y447" s="18">
        <f t="shared" ca="1" si="245"/>
        <v>0</v>
      </c>
      <c r="Z447" s="18">
        <f t="shared" ca="1" si="245"/>
        <v>0</v>
      </c>
      <c r="AA447" s="18">
        <f t="shared" ca="1" si="245"/>
        <v>0</v>
      </c>
      <c r="AB447" s="18">
        <f t="shared" ca="1" si="245"/>
        <v>0</v>
      </c>
      <c r="AC447" s="18">
        <f t="shared" ca="1" si="245"/>
        <v>0</v>
      </c>
      <c r="AD447" s="18">
        <f t="shared" ca="1" si="245"/>
        <v>0</v>
      </c>
      <c r="AE447" s="18">
        <f t="shared" ca="1" si="246"/>
        <v>0</v>
      </c>
      <c r="AF447" s="18">
        <f t="shared" ca="1" si="246"/>
        <v>0</v>
      </c>
      <c r="AG447" s="18">
        <f t="shared" ca="1" si="246"/>
        <v>0</v>
      </c>
      <c r="AH447" s="18">
        <f t="shared" ca="1" si="246"/>
        <v>0</v>
      </c>
      <c r="AI447" s="18">
        <f t="shared" ca="1" si="246"/>
        <v>0</v>
      </c>
      <c r="AJ447" s="18">
        <f t="shared" ca="1" si="246"/>
        <v>0</v>
      </c>
      <c r="AK447" s="18">
        <f t="shared" ca="1" si="246"/>
        <v>0</v>
      </c>
      <c r="AL447" s="18">
        <f t="shared" ca="1" si="246"/>
        <v>0</v>
      </c>
      <c r="AM447" s="18">
        <f t="shared" ca="1" si="246"/>
        <v>0</v>
      </c>
      <c r="AN447" s="18">
        <f t="shared" ca="1" si="246"/>
        <v>0</v>
      </c>
      <c r="AO447" s="18">
        <f t="shared" ca="1" si="247"/>
        <v>0</v>
      </c>
      <c r="AP447" s="18">
        <f t="shared" ca="1" si="247"/>
        <v>0</v>
      </c>
      <c r="AQ447" s="18">
        <f t="shared" ca="1" si="247"/>
        <v>0</v>
      </c>
      <c r="AR447" s="18">
        <f t="shared" ca="1" si="247"/>
        <v>0</v>
      </c>
      <c r="AS447" s="18">
        <f t="shared" ca="1" si="247"/>
        <v>0</v>
      </c>
      <c r="AT447" s="18">
        <f t="shared" ca="1" si="247"/>
        <v>0</v>
      </c>
      <c r="AU447" s="18">
        <f t="shared" ca="1" si="247"/>
        <v>0</v>
      </c>
      <c r="AV447" s="18">
        <f t="shared" ca="1" si="247"/>
        <v>0</v>
      </c>
      <c r="AW447" s="18">
        <f t="shared" ca="1" si="247"/>
        <v>0</v>
      </c>
      <c r="AX447" s="18">
        <f t="shared" ca="1" si="247"/>
        <v>0</v>
      </c>
      <c r="AY447" s="18">
        <f t="shared" ca="1" si="248"/>
        <v>0</v>
      </c>
      <c r="AZ447" s="18">
        <f t="shared" ca="1" si="248"/>
        <v>0</v>
      </c>
      <c r="BA447" s="18">
        <f t="shared" ca="1" si="248"/>
        <v>0</v>
      </c>
      <c r="BB447" s="18">
        <f t="shared" ca="1" si="248"/>
        <v>0</v>
      </c>
      <c r="BC447" s="18">
        <f t="shared" ca="1" si="248"/>
        <v>0</v>
      </c>
      <c r="BD447" s="18">
        <f t="shared" ca="1" si="248"/>
        <v>0</v>
      </c>
      <c r="BE447" s="18">
        <f t="shared" ca="1" si="248"/>
        <v>0</v>
      </c>
      <c r="BF447" s="18">
        <f t="shared" ca="1" si="248"/>
        <v>0</v>
      </c>
      <c r="BG447" s="18">
        <f t="shared" ca="1" si="248"/>
        <v>0</v>
      </c>
      <c r="BH447" s="18">
        <f t="shared" ca="1" si="248"/>
        <v>0</v>
      </c>
      <c r="BI447" s="18">
        <f t="shared" ca="1" si="248"/>
        <v>0</v>
      </c>
    </row>
    <row r="448" spans="8:61" x14ac:dyDescent="0.35">
      <c r="H448" s="2" t="str">
        <f t="shared" si="232"/>
        <v>ON_Firm PP</v>
      </c>
      <c r="I448">
        <f t="shared" si="226"/>
        <v>9</v>
      </c>
      <c r="J448">
        <f t="shared" si="233"/>
        <v>11</v>
      </c>
      <c r="K448" s="18">
        <f t="shared" ca="1" si="244"/>
        <v>8.8576130688905866E-2</v>
      </c>
      <c r="L448" s="18">
        <f t="shared" ca="1" si="244"/>
        <v>9.3182132120584765E-2</v>
      </c>
      <c r="M448" s="18">
        <f t="shared" ca="1" si="244"/>
        <v>9.8522651391975788E-2</v>
      </c>
      <c r="N448" s="18">
        <f t="shared" ca="1" si="244"/>
        <v>0.10423099028386389</v>
      </c>
      <c r="O448" s="18">
        <f t="shared" ca="1" si="244"/>
        <v>0.10993932917575197</v>
      </c>
      <c r="P448" s="18">
        <f t="shared" ca="1" si="244"/>
        <v>0.11564654666635804</v>
      </c>
      <c r="Q448" s="18">
        <f t="shared" ca="1" si="244"/>
        <v>0.1214457190620884</v>
      </c>
      <c r="R448" s="18">
        <f t="shared" ca="1" si="244"/>
        <v>0.12754430560011362</v>
      </c>
      <c r="S448" s="18">
        <f t="shared" ca="1" si="244"/>
        <v>0.1341082736701702</v>
      </c>
      <c r="T448" s="18">
        <f t="shared" ca="1" si="244"/>
        <v>0.14125312760430445</v>
      </c>
      <c r="U448" s="18">
        <f t="shared" ca="1" si="245"/>
        <v>0.14912464956917681</v>
      </c>
      <c r="V448" s="18">
        <f t="shared" ca="1" si="245"/>
        <v>6.8963593396130896E-2</v>
      </c>
      <c r="W448" s="18">
        <f t="shared" ca="1" si="245"/>
        <v>0</v>
      </c>
      <c r="X448" s="18">
        <f t="shared" ca="1" si="245"/>
        <v>0</v>
      </c>
      <c r="Y448" s="18">
        <f t="shared" ca="1" si="245"/>
        <v>0</v>
      </c>
      <c r="Z448" s="18">
        <f t="shared" ca="1" si="245"/>
        <v>0</v>
      </c>
      <c r="AA448" s="18">
        <f t="shared" ca="1" si="245"/>
        <v>0</v>
      </c>
      <c r="AB448" s="18">
        <f t="shared" ca="1" si="245"/>
        <v>0</v>
      </c>
      <c r="AC448" s="18">
        <f t="shared" ca="1" si="245"/>
        <v>0</v>
      </c>
      <c r="AD448" s="18">
        <f t="shared" ca="1" si="245"/>
        <v>0</v>
      </c>
      <c r="AE448" s="18">
        <f t="shared" ca="1" si="246"/>
        <v>0</v>
      </c>
      <c r="AF448" s="18">
        <f t="shared" ca="1" si="246"/>
        <v>0</v>
      </c>
      <c r="AG448" s="18">
        <f t="shared" ca="1" si="246"/>
        <v>0</v>
      </c>
      <c r="AH448" s="18">
        <f t="shared" ca="1" si="246"/>
        <v>0</v>
      </c>
      <c r="AI448" s="18">
        <f t="shared" ca="1" si="246"/>
        <v>0</v>
      </c>
      <c r="AJ448" s="18">
        <f t="shared" ca="1" si="246"/>
        <v>0</v>
      </c>
      <c r="AK448" s="18">
        <f t="shared" ca="1" si="246"/>
        <v>0</v>
      </c>
      <c r="AL448" s="18">
        <f t="shared" ca="1" si="246"/>
        <v>0</v>
      </c>
      <c r="AM448" s="18">
        <f t="shared" ca="1" si="246"/>
        <v>0</v>
      </c>
      <c r="AN448" s="18">
        <f t="shared" ca="1" si="246"/>
        <v>0</v>
      </c>
      <c r="AO448" s="18">
        <f t="shared" ca="1" si="247"/>
        <v>0</v>
      </c>
      <c r="AP448" s="18">
        <f t="shared" ca="1" si="247"/>
        <v>0</v>
      </c>
      <c r="AQ448" s="18">
        <f t="shared" ca="1" si="247"/>
        <v>0</v>
      </c>
      <c r="AR448" s="18">
        <f t="shared" ca="1" si="247"/>
        <v>0</v>
      </c>
      <c r="AS448" s="18">
        <f t="shared" ca="1" si="247"/>
        <v>0</v>
      </c>
      <c r="AT448" s="18">
        <f t="shared" ca="1" si="247"/>
        <v>0</v>
      </c>
      <c r="AU448" s="18">
        <f t="shared" ca="1" si="247"/>
        <v>0</v>
      </c>
      <c r="AV448" s="18">
        <f t="shared" ca="1" si="247"/>
        <v>0</v>
      </c>
      <c r="AW448" s="18">
        <f t="shared" ca="1" si="247"/>
        <v>0</v>
      </c>
      <c r="AX448" s="18">
        <f t="shared" ca="1" si="247"/>
        <v>0</v>
      </c>
      <c r="AY448" s="18">
        <f t="shared" ca="1" si="248"/>
        <v>0</v>
      </c>
      <c r="AZ448" s="18">
        <f t="shared" ca="1" si="248"/>
        <v>0</v>
      </c>
      <c r="BA448" s="18">
        <f t="shared" ca="1" si="248"/>
        <v>0</v>
      </c>
      <c r="BB448" s="18">
        <f t="shared" ca="1" si="248"/>
        <v>0</v>
      </c>
      <c r="BC448" s="18">
        <f t="shared" ca="1" si="248"/>
        <v>0</v>
      </c>
      <c r="BD448" s="18">
        <f t="shared" ca="1" si="248"/>
        <v>0</v>
      </c>
      <c r="BE448" s="18">
        <f t="shared" ca="1" si="248"/>
        <v>0</v>
      </c>
      <c r="BF448" s="18">
        <f t="shared" ca="1" si="248"/>
        <v>0</v>
      </c>
      <c r="BG448" s="18">
        <f t="shared" ca="1" si="248"/>
        <v>0</v>
      </c>
      <c r="BH448" s="18">
        <f t="shared" ca="1" si="248"/>
        <v>0</v>
      </c>
      <c r="BI448" s="18">
        <f t="shared" ca="1" si="248"/>
        <v>0</v>
      </c>
    </row>
    <row r="449" spans="8:61" x14ac:dyDescent="0.35">
      <c r="H449" s="2" t="str">
        <f t="shared" si="232"/>
        <v>ON_Firm PP</v>
      </c>
      <c r="I449">
        <f t="shared" si="226"/>
        <v>9</v>
      </c>
      <c r="J449">
        <f t="shared" si="233"/>
        <v>12</v>
      </c>
      <c r="K449" s="18">
        <f t="shared" ref="K449:T458" ca="1" si="249">IF(K$28&gt;$J449,0,OFFSET($K$2,$I449,$J449-K$28))</f>
        <v>8.4337948877724028E-2</v>
      </c>
      <c r="L449" s="18">
        <f t="shared" ca="1" si="249"/>
        <v>8.8576130688905866E-2</v>
      </c>
      <c r="M449" s="18">
        <f t="shared" ca="1" si="249"/>
        <v>9.3182132120584765E-2</v>
      </c>
      <c r="N449" s="18">
        <f t="shared" ca="1" si="249"/>
        <v>9.8522651391975788E-2</v>
      </c>
      <c r="O449" s="18">
        <f t="shared" ca="1" si="249"/>
        <v>0.10423099028386389</v>
      </c>
      <c r="P449" s="18">
        <f t="shared" ca="1" si="249"/>
        <v>0.10993932917575197</v>
      </c>
      <c r="Q449" s="18">
        <f t="shared" ca="1" si="249"/>
        <v>0.11564654666635804</v>
      </c>
      <c r="R449" s="18">
        <f t="shared" ca="1" si="249"/>
        <v>0.1214457190620884</v>
      </c>
      <c r="S449" s="18">
        <f t="shared" ca="1" si="249"/>
        <v>0.12754430560011362</v>
      </c>
      <c r="T449" s="18">
        <f t="shared" ca="1" si="249"/>
        <v>0.1341082736701702</v>
      </c>
      <c r="U449" s="18">
        <f t="shared" ref="U449:AD458" ca="1" si="250">IF(U$28&gt;$J449,0,OFFSET($K$2,$I449,$J449-U$28))</f>
        <v>0.14125312760430445</v>
      </c>
      <c r="V449" s="18">
        <f t="shared" ca="1" si="250"/>
        <v>0.14912464956917681</v>
      </c>
      <c r="W449" s="18">
        <f t="shared" ca="1" si="250"/>
        <v>6.8963593396130896E-2</v>
      </c>
      <c r="X449" s="18">
        <f t="shared" ca="1" si="250"/>
        <v>0</v>
      </c>
      <c r="Y449" s="18">
        <f t="shared" ca="1" si="250"/>
        <v>0</v>
      </c>
      <c r="Z449" s="18">
        <f t="shared" ca="1" si="250"/>
        <v>0</v>
      </c>
      <c r="AA449" s="18">
        <f t="shared" ca="1" si="250"/>
        <v>0</v>
      </c>
      <c r="AB449" s="18">
        <f t="shared" ca="1" si="250"/>
        <v>0</v>
      </c>
      <c r="AC449" s="18">
        <f t="shared" ca="1" si="250"/>
        <v>0</v>
      </c>
      <c r="AD449" s="18">
        <f t="shared" ca="1" si="250"/>
        <v>0</v>
      </c>
      <c r="AE449" s="18">
        <f t="shared" ref="AE449:AN458" ca="1" si="251">IF(AE$28&gt;$J449,0,OFFSET($K$2,$I449,$J449-AE$28))</f>
        <v>0</v>
      </c>
      <c r="AF449" s="18">
        <f t="shared" ca="1" si="251"/>
        <v>0</v>
      </c>
      <c r="AG449" s="18">
        <f t="shared" ca="1" si="251"/>
        <v>0</v>
      </c>
      <c r="AH449" s="18">
        <f t="shared" ca="1" si="251"/>
        <v>0</v>
      </c>
      <c r="AI449" s="18">
        <f t="shared" ca="1" si="251"/>
        <v>0</v>
      </c>
      <c r="AJ449" s="18">
        <f t="shared" ca="1" si="251"/>
        <v>0</v>
      </c>
      <c r="AK449" s="18">
        <f t="shared" ca="1" si="251"/>
        <v>0</v>
      </c>
      <c r="AL449" s="18">
        <f t="shared" ca="1" si="251"/>
        <v>0</v>
      </c>
      <c r="AM449" s="18">
        <f t="shared" ca="1" si="251"/>
        <v>0</v>
      </c>
      <c r="AN449" s="18">
        <f t="shared" ca="1" si="251"/>
        <v>0</v>
      </c>
      <c r="AO449" s="18">
        <f t="shared" ref="AO449:AX458" ca="1" si="252">IF(AO$28&gt;$J449,0,OFFSET($K$2,$I449,$J449-AO$28))</f>
        <v>0</v>
      </c>
      <c r="AP449" s="18">
        <f t="shared" ca="1" si="252"/>
        <v>0</v>
      </c>
      <c r="AQ449" s="18">
        <f t="shared" ca="1" si="252"/>
        <v>0</v>
      </c>
      <c r="AR449" s="18">
        <f t="shared" ca="1" si="252"/>
        <v>0</v>
      </c>
      <c r="AS449" s="18">
        <f t="shared" ca="1" si="252"/>
        <v>0</v>
      </c>
      <c r="AT449" s="18">
        <f t="shared" ca="1" si="252"/>
        <v>0</v>
      </c>
      <c r="AU449" s="18">
        <f t="shared" ca="1" si="252"/>
        <v>0</v>
      </c>
      <c r="AV449" s="18">
        <f t="shared" ca="1" si="252"/>
        <v>0</v>
      </c>
      <c r="AW449" s="18">
        <f t="shared" ca="1" si="252"/>
        <v>0</v>
      </c>
      <c r="AX449" s="18">
        <f t="shared" ca="1" si="252"/>
        <v>0</v>
      </c>
      <c r="AY449" s="18">
        <f t="shared" ref="AY449:BI458" ca="1" si="253">IF(AY$28&gt;$J449,0,OFFSET($K$2,$I449,$J449-AY$28))</f>
        <v>0</v>
      </c>
      <c r="AZ449" s="18">
        <f t="shared" ca="1" si="253"/>
        <v>0</v>
      </c>
      <c r="BA449" s="18">
        <f t="shared" ca="1" si="253"/>
        <v>0</v>
      </c>
      <c r="BB449" s="18">
        <f t="shared" ca="1" si="253"/>
        <v>0</v>
      </c>
      <c r="BC449" s="18">
        <f t="shared" ca="1" si="253"/>
        <v>0</v>
      </c>
      <c r="BD449" s="18">
        <f t="shared" ca="1" si="253"/>
        <v>0</v>
      </c>
      <c r="BE449" s="18">
        <f t="shared" ca="1" si="253"/>
        <v>0</v>
      </c>
      <c r="BF449" s="18">
        <f t="shared" ca="1" si="253"/>
        <v>0</v>
      </c>
      <c r="BG449" s="18">
        <f t="shared" ca="1" si="253"/>
        <v>0</v>
      </c>
      <c r="BH449" s="18">
        <f t="shared" ca="1" si="253"/>
        <v>0</v>
      </c>
      <c r="BI449" s="18">
        <f t="shared" ca="1" si="253"/>
        <v>0</v>
      </c>
    </row>
    <row r="450" spans="8:61" x14ac:dyDescent="0.35">
      <c r="H450" s="2" t="str">
        <f t="shared" si="232"/>
        <v>ON_Firm PP</v>
      </c>
      <c r="I450">
        <f t="shared" si="226"/>
        <v>9</v>
      </c>
      <c r="J450">
        <f t="shared" si="233"/>
        <v>13</v>
      </c>
      <c r="K450" s="18">
        <f t="shared" ca="1" si="249"/>
        <v>8.0099767066542205E-2</v>
      </c>
      <c r="L450" s="18">
        <f t="shared" ca="1" si="249"/>
        <v>8.4337948877724028E-2</v>
      </c>
      <c r="M450" s="18">
        <f t="shared" ca="1" si="249"/>
        <v>8.8576130688905866E-2</v>
      </c>
      <c r="N450" s="18">
        <f t="shared" ca="1" si="249"/>
        <v>9.3182132120584765E-2</v>
      </c>
      <c r="O450" s="18">
        <f t="shared" ca="1" si="249"/>
        <v>9.8522651391975788E-2</v>
      </c>
      <c r="P450" s="18">
        <f t="shared" ca="1" si="249"/>
        <v>0.10423099028386389</v>
      </c>
      <c r="Q450" s="18">
        <f t="shared" ca="1" si="249"/>
        <v>0.10993932917575197</v>
      </c>
      <c r="R450" s="18">
        <f t="shared" ca="1" si="249"/>
        <v>0.11564654666635804</v>
      </c>
      <c r="S450" s="18">
        <f t="shared" ca="1" si="249"/>
        <v>0.1214457190620884</v>
      </c>
      <c r="T450" s="18">
        <f t="shared" ca="1" si="249"/>
        <v>0.12754430560011362</v>
      </c>
      <c r="U450" s="18">
        <f t="shared" ca="1" si="250"/>
        <v>0.1341082736701702</v>
      </c>
      <c r="V450" s="18">
        <f t="shared" ca="1" si="250"/>
        <v>0.14125312760430445</v>
      </c>
      <c r="W450" s="18">
        <f t="shared" ca="1" si="250"/>
        <v>0.14912464956917681</v>
      </c>
      <c r="X450" s="18">
        <f t="shared" ca="1" si="250"/>
        <v>6.8963593396130896E-2</v>
      </c>
      <c r="Y450" s="18">
        <f t="shared" ca="1" si="250"/>
        <v>0</v>
      </c>
      <c r="Z450" s="18">
        <f t="shared" ca="1" si="250"/>
        <v>0</v>
      </c>
      <c r="AA450" s="18">
        <f t="shared" ca="1" si="250"/>
        <v>0</v>
      </c>
      <c r="AB450" s="18">
        <f t="shared" ca="1" si="250"/>
        <v>0</v>
      </c>
      <c r="AC450" s="18">
        <f t="shared" ca="1" si="250"/>
        <v>0</v>
      </c>
      <c r="AD450" s="18">
        <f t="shared" ca="1" si="250"/>
        <v>0</v>
      </c>
      <c r="AE450" s="18">
        <f t="shared" ca="1" si="251"/>
        <v>0</v>
      </c>
      <c r="AF450" s="18">
        <f t="shared" ca="1" si="251"/>
        <v>0</v>
      </c>
      <c r="AG450" s="18">
        <f t="shared" ca="1" si="251"/>
        <v>0</v>
      </c>
      <c r="AH450" s="18">
        <f t="shared" ca="1" si="251"/>
        <v>0</v>
      </c>
      <c r="AI450" s="18">
        <f t="shared" ca="1" si="251"/>
        <v>0</v>
      </c>
      <c r="AJ450" s="18">
        <f t="shared" ca="1" si="251"/>
        <v>0</v>
      </c>
      <c r="AK450" s="18">
        <f t="shared" ca="1" si="251"/>
        <v>0</v>
      </c>
      <c r="AL450" s="18">
        <f t="shared" ca="1" si="251"/>
        <v>0</v>
      </c>
      <c r="AM450" s="18">
        <f t="shared" ca="1" si="251"/>
        <v>0</v>
      </c>
      <c r="AN450" s="18">
        <f t="shared" ca="1" si="251"/>
        <v>0</v>
      </c>
      <c r="AO450" s="18">
        <f t="shared" ca="1" si="252"/>
        <v>0</v>
      </c>
      <c r="AP450" s="18">
        <f t="shared" ca="1" si="252"/>
        <v>0</v>
      </c>
      <c r="AQ450" s="18">
        <f t="shared" ca="1" si="252"/>
        <v>0</v>
      </c>
      <c r="AR450" s="18">
        <f t="shared" ca="1" si="252"/>
        <v>0</v>
      </c>
      <c r="AS450" s="18">
        <f t="shared" ca="1" si="252"/>
        <v>0</v>
      </c>
      <c r="AT450" s="18">
        <f t="shared" ca="1" si="252"/>
        <v>0</v>
      </c>
      <c r="AU450" s="18">
        <f t="shared" ca="1" si="252"/>
        <v>0</v>
      </c>
      <c r="AV450" s="18">
        <f t="shared" ca="1" si="252"/>
        <v>0</v>
      </c>
      <c r="AW450" s="18">
        <f t="shared" ca="1" si="252"/>
        <v>0</v>
      </c>
      <c r="AX450" s="18">
        <f t="shared" ca="1" si="252"/>
        <v>0</v>
      </c>
      <c r="AY450" s="18">
        <f t="shared" ca="1" si="253"/>
        <v>0</v>
      </c>
      <c r="AZ450" s="18">
        <f t="shared" ca="1" si="253"/>
        <v>0</v>
      </c>
      <c r="BA450" s="18">
        <f t="shared" ca="1" si="253"/>
        <v>0</v>
      </c>
      <c r="BB450" s="18">
        <f t="shared" ca="1" si="253"/>
        <v>0</v>
      </c>
      <c r="BC450" s="18">
        <f t="shared" ca="1" si="253"/>
        <v>0</v>
      </c>
      <c r="BD450" s="18">
        <f t="shared" ca="1" si="253"/>
        <v>0</v>
      </c>
      <c r="BE450" s="18">
        <f t="shared" ca="1" si="253"/>
        <v>0</v>
      </c>
      <c r="BF450" s="18">
        <f t="shared" ca="1" si="253"/>
        <v>0</v>
      </c>
      <c r="BG450" s="18">
        <f t="shared" ca="1" si="253"/>
        <v>0</v>
      </c>
      <c r="BH450" s="18">
        <f t="shared" ca="1" si="253"/>
        <v>0</v>
      </c>
      <c r="BI450" s="18">
        <f t="shared" ca="1" si="253"/>
        <v>0</v>
      </c>
    </row>
    <row r="451" spans="8:61" x14ac:dyDescent="0.35">
      <c r="H451" s="2" t="str">
        <f t="shared" si="232"/>
        <v>ON_Firm PP</v>
      </c>
      <c r="I451">
        <f t="shared" si="226"/>
        <v>9</v>
      </c>
      <c r="J451">
        <f t="shared" si="233"/>
        <v>14</v>
      </c>
      <c r="K451" s="18">
        <f t="shared" ca="1" si="249"/>
        <v>7.5861585255360381E-2</v>
      </c>
      <c r="L451" s="18">
        <f t="shared" ca="1" si="249"/>
        <v>8.0099767066542205E-2</v>
      </c>
      <c r="M451" s="18">
        <f t="shared" ca="1" si="249"/>
        <v>8.4337948877724028E-2</v>
      </c>
      <c r="N451" s="18">
        <f t="shared" ca="1" si="249"/>
        <v>8.8576130688905866E-2</v>
      </c>
      <c r="O451" s="18">
        <f t="shared" ca="1" si="249"/>
        <v>9.3182132120584765E-2</v>
      </c>
      <c r="P451" s="18">
        <f t="shared" ca="1" si="249"/>
        <v>9.8522651391975788E-2</v>
      </c>
      <c r="Q451" s="18">
        <f t="shared" ca="1" si="249"/>
        <v>0.10423099028386389</v>
      </c>
      <c r="R451" s="18">
        <f t="shared" ca="1" si="249"/>
        <v>0.10993932917575197</v>
      </c>
      <c r="S451" s="18">
        <f t="shared" ca="1" si="249"/>
        <v>0.11564654666635804</v>
      </c>
      <c r="T451" s="18">
        <f t="shared" ca="1" si="249"/>
        <v>0.1214457190620884</v>
      </c>
      <c r="U451" s="18">
        <f t="shared" ca="1" si="250"/>
        <v>0.12754430560011362</v>
      </c>
      <c r="V451" s="18">
        <f t="shared" ca="1" si="250"/>
        <v>0.1341082736701702</v>
      </c>
      <c r="W451" s="18">
        <f t="shared" ca="1" si="250"/>
        <v>0.14125312760430445</v>
      </c>
      <c r="X451" s="18">
        <f t="shared" ca="1" si="250"/>
        <v>0.14912464956917681</v>
      </c>
      <c r="Y451" s="18">
        <f t="shared" ca="1" si="250"/>
        <v>6.8963593396130896E-2</v>
      </c>
      <c r="Z451" s="18">
        <f t="shared" ca="1" si="250"/>
        <v>0</v>
      </c>
      <c r="AA451" s="18">
        <f t="shared" ca="1" si="250"/>
        <v>0</v>
      </c>
      <c r="AB451" s="18">
        <f t="shared" ca="1" si="250"/>
        <v>0</v>
      </c>
      <c r="AC451" s="18">
        <f t="shared" ca="1" si="250"/>
        <v>0</v>
      </c>
      <c r="AD451" s="18">
        <f t="shared" ca="1" si="250"/>
        <v>0</v>
      </c>
      <c r="AE451" s="18">
        <f t="shared" ca="1" si="251"/>
        <v>0</v>
      </c>
      <c r="AF451" s="18">
        <f t="shared" ca="1" si="251"/>
        <v>0</v>
      </c>
      <c r="AG451" s="18">
        <f t="shared" ca="1" si="251"/>
        <v>0</v>
      </c>
      <c r="AH451" s="18">
        <f t="shared" ca="1" si="251"/>
        <v>0</v>
      </c>
      <c r="AI451" s="18">
        <f t="shared" ca="1" si="251"/>
        <v>0</v>
      </c>
      <c r="AJ451" s="18">
        <f t="shared" ca="1" si="251"/>
        <v>0</v>
      </c>
      <c r="AK451" s="18">
        <f t="shared" ca="1" si="251"/>
        <v>0</v>
      </c>
      <c r="AL451" s="18">
        <f t="shared" ca="1" si="251"/>
        <v>0</v>
      </c>
      <c r="AM451" s="18">
        <f t="shared" ca="1" si="251"/>
        <v>0</v>
      </c>
      <c r="AN451" s="18">
        <f t="shared" ca="1" si="251"/>
        <v>0</v>
      </c>
      <c r="AO451" s="18">
        <f t="shared" ca="1" si="252"/>
        <v>0</v>
      </c>
      <c r="AP451" s="18">
        <f t="shared" ca="1" si="252"/>
        <v>0</v>
      </c>
      <c r="AQ451" s="18">
        <f t="shared" ca="1" si="252"/>
        <v>0</v>
      </c>
      <c r="AR451" s="18">
        <f t="shared" ca="1" si="252"/>
        <v>0</v>
      </c>
      <c r="AS451" s="18">
        <f t="shared" ca="1" si="252"/>
        <v>0</v>
      </c>
      <c r="AT451" s="18">
        <f t="shared" ca="1" si="252"/>
        <v>0</v>
      </c>
      <c r="AU451" s="18">
        <f t="shared" ca="1" si="252"/>
        <v>0</v>
      </c>
      <c r="AV451" s="18">
        <f t="shared" ca="1" si="252"/>
        <v>0</v>
      </c>
      <c r="AW451" s="18">
        <f t="shared" ca="1" si="252"/>
        <v>0</v>
      </c>
      <c r="AX451" s="18">
        <f t="shared" ca="1" si="252"/>
        <v>0</v>
      </c>
      <c r="AY451" s="18">
        <f t="shared" ca="1" si="253"/>
        <v>0</v>
      </c>
      <c r="AZ451" s="18">
        <f t="shared" ca="1" si="253"/>
        <v>0</v>
      </c>
      <c r="BA451" s="18">
        <f t="shared" ca="1" si="253"/>
        <v>0</v>
      </c>
      <c r="BB451" s="18">
        <f t="shared" ca="1" si="253"/>
        <v>0</v>
      </c>
      <c r="BC451" s="18">
        <f t="shared" ca="1" si="253"/>
        <v>0</v>
      </c>
      <c r="BD451" s="18">
        <f t="shared" ca="1" si="253"/>
        <v>0</v>
      </c>
      <c r="BE451" s="18">
        <f t="shared" ca="1" si="253"/>
        <v>0</v>
      </c>
      <c r="BF451" s="18">
        <f t="shared" ca="1" si="253"/>
        <v>0</v>
      </c>
      <c r="BG451" s="18">
        <f t="shared" ca="1" si="253"/>
        <v>0</v>
      </c>
      <c r="BH451" s="18">
        <f t="shared" ca="1" si="253"/>
        <v>0</v>
      </c>
      <c r="BI451" s="18">
        <f t="shared" ca="1" si="253"/>
        <v>0</v>
      </c>
    </row>
    <row r="452" spans="8:61" x14ac:dyDescent="0.35">
      <c r="H452" s="2" t="str">
        <f t="shared" si="232"/>
        <v>ON_Firm PP</v>
      </c>
      <c r="I452">
        <f t="shared" si="226"/>
        <v>9</v>
      </c>
      <c r="J452">
        <f t="shared" si="233"/>
        <v>15</v>
      </c>
      <c r="K452" s="18">
        <f t="shared" ca="1" si="249"/>
        <v>7.1623403444178543E-2</v>
      </c>
      <c r="L452" s="18">
        <f t="shared" ca="1" si="249"/>
        <v>7.5861585255360381E-2</v>
      </c>
      <c r="M452" s="18">
        <f t="shared" ca="1" si="249"/>
        <v>8.0099767066542205E-2</v>
      </c>
      <c r="N452" s="18">
        <f t="shared" ca="1" si="249"/>
        <v>8.4337948877724028E-2</v>
      </c>
      <c r="O452" s="18">
        <f t="shared" ca="1" si="249"/>
        <v>8.8576130688905866E-2</v>
      </c>
      <c r="P452" s="18">
        <f t="shared" ca="1" si="249"/>
        <v>9.3182132120584765E-2</v>
      </c>
      <c r="Q452" s="18">
        <f t="shared" ca="1" si="249"/>
        <v>9.8522651391975788E-2</v>
      </c>
      <c r="R452" s="18">
        <f t="shared" ca="1" si="249"/>
        <v>0.10423099028386389</v>
      </c>
      <c r="S452" s="18">
        <f t="shared" ca="1" si="249"/>
        <v>0.10993932917575197</v>
      </c>
      <c r="T452" s="18">
        <f t="shared" ca="1" si="249"/>
        <v>0.11564654666635804</v>
      </c>
      <c r="U452" s="18">
        <f t="shared" ca="1" si="250"/>
        <v>0.1214457190620884</v>
      </c>
      <c r="V452" s="18">
        <f t="shared" ca="1" si="250"/>
        <v>0.12754430560011362</v>
      </c>
      <c r="W452" s="18">
        <f t="shared" ca="1" si="250"/>
        <v>0.1341082736701702</v>
      </c>
      <c r="X452" s="18">
        <f t="shared" ca="1" si="250"/>
        <v>0.14125312760430445</v>
      </c>
      <c r="Y452" s="18">
        <f t="shared" ca="1" si="250"/>
        <v>0.14912464956917681</v>
      </c>
      <c r="Z452" s="18">
        <f t="shared" ca="1" si="250"/>
        <v>6.8963593396130896E-2</v>
      </c>
      <c r="AA452" s="18">
        <f t="shared" ca="1" si="250"/>
        <v>0</v>
      </c>
      <c r="AB452" s="18">
        <f t="shared" ca="1" si="250"/>
        <v>0</v>
      </c>
      <c r="AC452" s="18">
        <f t="shared" ca="1" si="250"/>
        <v>0</v>
      </c>
      <c r="AD452" s="18">
        <f t="shared" ca="1" si="250"/>
        <v>0</v>
      </c>
      <c r="AE452" s="18">
        <f t="shared" ca="1" si="251"/>
        <v>0</v>
      </c>
      <c r="AF452" s="18">
        <f t="shared" ca="1" si="251"/>
        <v>0</v>
      </c>
      <c r="AG452" s="18">
        <f t="shared" ca="1" si="251"/>
        <v>0</v>
      </c>
      <c r="AH452" s="18">
        <f t="shared" ca="1" si="251"/>
        <v>0</v>
      </c>
      <c r="AI452" s="18">
        <f t="shared" ca="1" si="251"/>
        <v>0</v>
      </c>
      <c r="AJ452" s="18">
        <f t="shared" ca="1" si="251"/>
        <v>0</v>
      </c>
      <c r="AK452" s="18">
        <f t="shared" ca="1" si="251"/>
        <v>0</v>
      </c>
      <c r="AL452" s="18">
        <f t="shared" ca="1" si="251"/>
        <v>0</v>
      </c>
      <c r="AM452" s="18">
        <f t="shared" ca="1" si="251"/>
        <v>0</v>
      </c>
      <c r="AN452" s="18">
        <f t="shared" ca="1" si="251"/>
        <v>0</v>
      </c>
      <c r="AO452" s="18">
        <f t="shared" ca="1" si="252"/>
        <v>0</v>
      </c>
      <c r="AP452" s="18">
        <f t="shared" ca="1" si="252"/>
        <v>0</v>
      </c>
      <c r="AQ452" s="18">
        <f t="shared" ca="1" si="252"/>
        <v>0</v>
      </c>
      <c r="AR452" s="18">
        <f t="shared" ca="1" si="252"/>
        <v>0</v>
      </c>
      <c r="AS452" s="18">
        <f t="shared" ca="1" si="252"/>
        <v>0</v>
      </c>
      <c r="AT452" s="18">
        <f t="shared" ca="1" si="252"/>
        <v>0</v>
      </c>
      <c r="AU452" s="18">
        <f t="shared" ca="1" si="252"/>
        <v>0</v>
      </c>
      <c r="AV452" s="18">
        <f t="shared" ca="1" si="252"/>
        <v>0</v>
      </c>
      <c r="AW452" s="18">
        <f t="shared" ca="1" si="252"/>
        <v>0</v>
      </c>
      <c r="AX452" s="18">
        <f t="shared" ca="1" si="252"/>
        <v>0</v>
      </c>
      <c r="AY452" s="18">
        <f t="shared" ca="1" si="253"/>
        <v>0</v>
      </c>
      <c r="AZ452" s="18">
        <f t="shared" ca="1" si="253"/>
        <v>0</v>
      </c>
      <c r="BA452" s="18">
        <f t="shared" ca="1" si="253"/>
        <v>0</v>
      </c>
      <c r="BB452" s="18">
        <f t="shared" ca="1" si="253"/>
        <v>0</v>
      </c>
      <c r="BC452" s="18">
        <f t="shared" ca="1" si="253"/>
        <v>0</v>
      </c>
      <c r="BD452" s="18">
        <f t="shared" ca="1" si="253"/>
        <v>0</v>
      </c>
      <c r="BE452" s="18">
        <f t="shared" ca="1" si="253"/>
        <v>0</v>
      </c>
      <c r="BF452" s="18">
        <f t="shared" ca="1" si="253"/>
        <v>0</v>
      </c>
      <c r="BG452" s="18">
        <f t="shared" ca="1" si="253"/>
        <v>0</v>
      </c>
      <c r="BH452" s="18">
        <f t="shared" ca="1" si="253"/>
        <v>0</v>
      </c>
      <c r="BI452" s="18">
        <f t="shared" ca="1" si="253"/>
        <v>0</v>
      </c>
    </row>
    <row r="453" spans="8:61" x14ac:dyDescent="0.35">
      <c r="H453" s="2" t="str">
        <f t="shared" si="232"/>
        <v>ON_Firm PP</v>
      </c>
      <c r="I453">
        <f t="shared" si="226"/>
        <v>9</v>
      </c>
      <c r="J453">
        <f t="shared" si="233"/>
        <v>16</v>
      </c>
      <c r="K453" s="18">
        <f t="shared" ca="1" si="249"/>
        <v>6.738522163299672E-2</v>
      </c>
      <c r="L453" s="18">
        <f t="shared" ca="1" si="249"/>
        <v>7.1623403444178543E-2</v>
      </c>
      <c r="M453" s="18">
        <f t="shared" ca="1" si="249"/>
        <v>7.5861585255360381E-2</v>
      </c>
      <c r="N453" s="18">
        <f t="shared" ca="1" si="249"/>
        <v>8.0099767066542205E-2</v>
      </c>
      <c r="O453" s="18">
        <f t="shared" ca="1" si="249"/>
        <v>8.4337948877724028E-2</v>
      </c>
      <c r="P453" s="18">
        <f t="shared" ca="1" si="249"/>
        <v>8.8576130688905866E-2</v>
      </c>
      <c r="Q453" s="18">
        <f t="shared" ca="1" si="249"/>
        <v>9.3182132120584765E-2</v>
      </c>
      <c r="R453" s="18">
        <f t="shared" ca="1" si="249"/>
        <v>9.8522651391975788E-2</v>
      </c>
      <c r="S453" s="18">
        <f t="shared" ca="1" si="249"/>
        <v>0.10423099028386389</v>
      </c>
      <c r="T453" s="18">
        <f t="shared" ca="1" si="249"/>
        <v>0.10993932917575197</v>
      </c>
      <c r="U453" s="18">
        <f t="shared" ca="1" si="250"/>
        <v>0.11564654666635804</v>
      </c>
      <c r="V453" s="18">
        <f t="shared" ca="1" si="250"/>
        <v>0.1214457190620884</v>
      </c>
      <c r="W453" s="18">
        <f t="shared" ca="1" si="250"/>
        <v>0.12754430560011362</v>
      </c>
      <c r="X453" s="18">
        <f t="shared" ca="1" si="250"/>
        <v>0.1341082736701702</v>
      </c>
      <c r="Y453" s="18">
        <f t="shared" ca="1" si="250"/>
        <v>0.14125312760430445</v>
      </c>
      <c r="Z453" s="18">
        <f t="shared" ca="1" si="250"/>
        <v>0.14912464956917681</v>
      </c>
      <c r="AA453" s="18">
        <f t="shared" ca="1" si="250"/>
        <v>6.8963593396130896E-2</v>
      </c>
      <c r="AB453" s="18">
        <f t="shared" ca="1" si="250"/>
        <v>0</v>
      </c>
      <c r="AC453" s="18">
        <f t="shared" ca="1" si="250"/>
        <v>0</v>
      </c>
      <c r="AD453" s="18">
        <f t="shared" ca="1" si="250"/>
        <v>0</v>
      </c>
      <c r="AE453" s="18">
        <f t="shared" ca="1" si="251"/>
        <v>0</v>
      </c>
      <c r="AF453" s="18">
        <f t="shared" ca="1" si="251"/>
        <v>0</v>
      </c>
      <c r="AG453" s="18">
        <f t="shared" ca="1" si="251"/>
        <v>0</v>
      </c>
      <c r="AH453" s="18">
        <f t="shared" ca="1" si="251"/>
        <v>0</v>
      </c>
      <c r="AI453" s="18">
        <f t="shared" ca="1" si="251"/>
        <v>0</v>
      </c>
      <c r="AJ453" s="18">
        <f t="shared" ca="1" si="251"/>
        <v>0</v>
      </c>
      <c r="AK453" s="18">
        <f t="shared" ca="1" si="251"/>
        <v>0</v>
      </c>
      <c r="AL453" s="18">
        <f t="shared" ca="1" si="251"/>
        <v>0</v>
      </c>
      <c r="AM453" s="18">
        <f t="shared" ca="1" si="251"/>
        <v>0</v>
      </c>
      <c r="AN453" s="18">
        <f t="shared" ca="1" si="251"/>
        <v>0</v>
      </c>
      <c r="AO453" s="18">
        <f t="shared" ca="1" si="252"/>
        <v>0</v>
      </c>
      <c r="AP453" s="18">
        <f t="shared" ca="1" si="252"/>
        <v>0</v>
      </c>
      <c r="AQ453" s="18">
        <f t="shared" ca="1" si="252"/>
        <v>0</v>
      </c>
      <c r="AR453" s="18">
        <f t="shared" ca="1" si="252"/>
        <v>0</v>
      </c>
      <c r="AS453" s="18">
        <f t="shared" ca="1" si="252"/>
        <v>0</v>
      </c>
      <c r="AT453" s="18">
        <f t="shared" ca="1" si="252"/>
        <v>0</v>
      </c>
      <c r="AU453" s="18">
        <f t="shared" ca="1" si="252"/>
        <v>0</v>
      </c>
      <c r="AV453" s="18">
        <f t="shared" ca="1" si="252"/>
        <v>0</v>
      </c>
      <c r="AW453" s="18">
        <f t="shared" ca="1" si="252"/>
        <v>0</v>
      </c>
      <c r="AX453" s="18">
        <f t="shared" ca="1" si="252"/>
        <v>0</v>
      </c>
      <c r="AY453" s="18">
        <f t="shared" ca="1" si="253"/>
        <v>0</v>
      </c>
      <c r="AZ453" s="18">
        <f t="shared" ca="1" si="253"/>
        <v>0</v>
      </c>
      <c r="BA453" s="18">
        <f t="shared" ca="1" si="253"/>
        <v>0</v>
      </c>
      <c r="BB453" s="18">
        <f t="shared" ca="1" si="253"/>
        <v>0</v>
      </c>
      <c r="BC453" s="18">
        <f t="shared" ca="1" si="253"/>
        <v>0</v>
      </c>
      <c r="BD453" s="18">
        <f t="shared" ca="1" si="253"/>
        <v>0</v>
      </c>
      <c r="BE453" s="18">
        <f t="shared" ca="1" si="253"/>
        <v>0</v>
      </c>
      <c r="BF453" s="18">
        <f t="shared" ca="1" si="253"/>
        <v>0</v>
      </c>
      <c r="BG453" s="18">
        <f t="shared" ca="1" si="253"/>
        <v>0</v>
      </c>
      <c r="BH453" s="18">
        <f t="shared" ca="1" si="253"/>
        <v>0</v>
      </c>
      <c r="BI453" s="18">
        <f t="shared" ca="1" si="253"/>
        <v>0</v>
      </c>
    </row>
    <row r="454" spans="8:61" x14ac:dyDescent="0.35">
      <c r="H454" s="2" t="str">
        <f t="shared" si="232"/>
        <v>ON_Firm PP</v>
      </c>
      <c r="I454">
        <f t="shared" si="226"/>
        <v>9</v>
      </c>
      <c r="J454">
        <f t="shared" si="233"/>
        <v>17</v>
      </c>
      <c r="K454" s="18">
        <f t="shared" ca="1" si="249"/>
        <v>6.3147039821814882E-2</v>
      </c>
      <c r="L454" s="18">
        <f t="shared" ca="1" si="249"/>
        <v>6.738522163299672E-2</v>
      </c>
      <c r="M454" s="18">
        <f t="shared" ca="1" si="249"/>
        <v>7.1623403444178543E-2</v>
      </c>
      <c r="N454" s="18">
        <f t="shared" ca="1" si="249"/>
        <v>7.5861585255360381E-2</v>
      </c>
      <c r="O454" s="18">
        <f t="shared" ca="1" si="249"/>
        <v>8.0099767066542205E-2</v>
      </c>
      <c r="P454" s="18">
        <f t="shared" ca="1" si="249"/>
        <v>8.4337948877724028E-2</v>
      </c>
      <c r="Q454" s="18">
        <f t="shared" ca="1" si="249"/>
        <v>8.8576130688905866E-2</v>
      </c>
      <c r="R454" s="18">
        <f t="shared" ca="1" si="249"/>
        <v>9.3182132120584765E-2</v>
      </c>
      <c r="S454" s="18">
        <f t="shared" ca="1" si="249"/>
        <v>9.8522651391975788E-2</v>
      </c>
      <c r="T454" s="18">
        <f t="shared" ca="1" si="249"/>
        <v>0.10423099028386389</v>
      </c>
      <c r="U454" s="18">
        <f t="shared" ca="1" si="250"/>
        <v>0.10993932917575197</v>
      </c>
      <c r="V454" s="18">
        <f t="shared" ca="1" si="250"/>
        <v>0.11564654666635804</v>
      </c>
      <c r="W454" s="18">
        <f t="shared" ca="1" si="250"/>
        <v>0.1214457190620884</v>
      </c>
      <c r="X454" s="18">
        <f t="shared" ca="1" si="250"/>
        <v>0.12754430560011362</v>
      </c>
      <c r="Y454" s="18">
        <f t="shared" ca="1" si="250"/>
        <v>0.1341082736701702</v>
      </c>
      <c r="Z454" s="18">
        <f t="shared" ca="1" si="250"/>
        <v>0.14125312760430445</v>
      </c>
      <c r="AA454" s="18">
        <f t="shared" ca="1" si="250"/>
        <v>0.14912464956917681</v>
      </c>
      <c r="AB454" s="18">
        <f t="shared" ca="1" si="250"/>
        <v>6.8963593396130896E-2</v>
      </c>
      <c r="AC454" s="18">
        <f t="shared" ca="1" si="250"/>
        <v>0</v>
      </c>
      <c r="AD454" s="18">
        <f t="shared" ca="1" si="250"/>
        <v>0</v>
      </c>
      <c r="AE454" s="18">
        <f t="shared" ca="1" si="251"/>
        <v>0</v>
      </c>
      <c r="AF454" s="18">
        <f t="shared" ca="1" si="251"/>
        <v>0</v>
      </c>
      <c r="AG454" s="18">
        <f t="shared" ca="1" si="251"/>
        <v>0</v>
      </c>
      <c r="AH454" s="18">
        <f t="shared" ca="1" si="251"/>
        <v>0</v>
      </c>
      <c r="AI454" s="18">
        <f t="shared" ca="1" si="251"/>
        <v>0</v>
      </c>
      <c r="AJ454" s="18">
        <f t="shared" ca="1" si="251"/>
        <v>0</v>
      </c>
      <c r="AK454" s="18">
        <f t="shared" ca="1" si="251"/>
        <v>0</v>
      </c>
      <c r="AL454" s="18">
        <f t="shared" ca="1" si="251"/>
        <v>0</v>
      </c>
      <c r="AM454" s="18">
        <f t="shared" ca="1" si="251"/>
        <v>0</v>
      </c>
      <c r="AN454" s="18">
        <f t="shared" ca="1" si="251"/>
        <v>0</v>
      </c>
      <c r="AO454" s="18">
        <f t="shared" ca="1" si="252"/>
        <v>0</v>
      </c>
      <c r="AP454" s="18">
        <f t="shared" ca="1" si="252"/>
        <v>0</v>
      </c>
      <c r="AQ454" s="18">
        <f t="shared" ca="1" si="252"/>
        <v>0</v>
      </c>
      <c r="AR454" s="18">
        <f t="shared" ca="1" si="252"/>
        <v>0</v>
      </c>
      <c r="AS454" s="18">
        <f t="shared" ca="1" si="252"/>
        <v>0</v>
      </c>
      <c r="AT454" s="18">
        <f t="shared" ca="1" si="252"/>
        <v>0</v>
      </c>
      <c r="AU454" s="18">
        <f t="shared" ca="1" si="252"/>
        <v>0</v>
      </c>
      <c r="AV454" s="18">
        <f t="shared" ca="1" si="252"/>
        <v>0</v>
      </c>
      <c r="AW454" s="18">
        <f t="shared" ca="1" si="252"/>
        <v>0</v>
      </c>
      <c r="AX454" s="18">
        <f t="shared" ca="1" si="252"/>
        <v>0</v>
      </c>
      <c r="AY454" s="18">
        <f t="shared" ca="1" si="253"/>
        <v>0</v>
      </c>
      <c r="AZ454" s="18">
        <f t="shared" ca="1" si="253"/>
        <v>0</v>
      </c>
      <c r="BA454" s="18">
        <f t="shared" ca="1" si="253"/>
        <v>0</v>
      </c>
      <c r="BB454" s="18">
        <f t="shared" ca="1" si="253"/>
        <v>0</v>
      </c>
      <c r="BC454" s="18">
        <f t="shared" ca="1" si="253"/>
        <v>0</v>
      </c>
      <c r="BD454" s="18">
        <f t="shared" ca="1" si="253"/>
        <v>0</v>
      </c>
      <c r="BE454" s="18">
        <f t="shared" ca="1" si="253"/>
        <v>0</v>
      </c>
      <c r="BF454" s="18">
        <f t="shared" ca="1" si="253"/>
        <v>0</v>
      </c>
      <c r="BG454" s="18">
        <f t="shared" ca="1" si="253"/>
        <v>0</v>
      </c>
      <c r="BH454" s="18">
        <f t="shared" ca="1" si="253"/>
        <v>0</v>
      </c>
      <c r="BI454" s="18">
        <f t="shared" ca="1" si="253"/>
        <v>0</v>
      </c>
    </row>
    <row r="455" spans="8:61" x14ac:dyDescent="0.35">
      <c r="H455" s="2" t="str">
        <f t="shared" si="232"/>
        <v>ON_Firm PP</v>
      </c>
      <c r="I455">
        <f t="shared" si="226"/>
        <v>9</v>
      </c>
      <c r="J455">
        <f t="shared" si="233"/>
        <v>18</v>
      </c>
      <c r="K455" s="18">
        <f t="shared" ca="1" si="249"/>
        <v>5.8908858010633058E-2</v>
      </c>
      <c r="L455" s="18">
        <f t="shared" ca="1" si="249"/>
        <v>6.3147039821814882E-2</v>
      </c>
      <c r="M455" s="18">
        <f t="shared" ca="1" si="249"/>
        <v>6.738522163299672E-2</v>
      </c>
      <c r="N455" s="18">
        <f t="shared" ca="1" si="249"/>
        <v>7.1623403444178543E-2</v>
      </c>
      <c r="O455" s="18">
        <f t="shared" ca="1" si="249"/>
        <v>7.5861585255360381E-2</v>
      </c>
      <c r="P455" s="18">
        <f t="shared" ca="1" si="249"/>
        <v>8.0099767066542205E-2</v>
      </c>
      <c r="Q455" s="18">
        <f t="shared" ca="1" si="249"/>
        <v>8.4337948877724028E-2</v>
      </c>
      <c r="R455" s="18">
        <f t="shared" ca="1" si="249"/>
        <v>8.8576130688905866E-2</v>
      </c>
      <c r="S455" s="18">
        <f t="shared" ca="1" si="249"/>
        <v>9.3182132120584765E-2</v>
      </c>
      <c r="T455" s="18">
        <f t="shared" ca="1" si="249"/>
        <v>9.8522651391975788E-2</v>
      </c>
      <c r="U455" s="18">
        <f t="shared" ca="1" si="250"/>
        <v>0.10423099028386389</v>
      </c>
      <c r="V455" s="18">
        <f t="shared" ca="1" si="250"/>
        <v>0.10993932917575197</v>
      </c>
      <c r="W455" s="18">
        <f t="shared" ca="1" si="250"/>
        <v>0.11564654666635804</v>
      </c>
      <c r="X455" s="18">
        <f t="shared" ca="1" si="250"/>
        <v>0.1214457190620884</v>
      </c>
      <c r="Y455" s="18">
        <f t="shared" ca="1" si="250"/>
        <v>0.12754430560011362</v>
      </c>
      <c r="Z455" s="18">
        <f t="shared" ca="1" si="250"/>
        <v>0.1341082736701702</v>
      </c>
      <c r="AA455" s="18">
        <f t="shared" ca="1" si="250"/>
        <v>0.14125312760430445</v>
      </c>
      <c r="AB455" s="18">
        <f t="shared" ca="1" si="250"/>
        <v>0.14912464956917681</v>
      </c>
      <c r="AC455" s="18">
        <f t="shared" ca="1" si="250"/>
        <v>6.8963593396130896E-2</v>
      </c>
      <c r="AD455" s="18">
        <f t="shared" ca="1" si="250"/>
        <v>0</v>
      </c>
      <c r="AE455" s="18">
        <f t="shared" ca="1" si="251"/>
        <v>0</v>
      </c>
      <c r="AF455" s="18">
        <f t="shared" ca="1" si="251"/>
        <v>0</v>
      </c>
      <c r="AG455" s="18">
        <f t="shared" ca="1" si="251"/>
        <v>0</v>
      </c>
      <c r="AH455" s="18">
        <f t="shared" ca="1" si="251"/>
        <v>0</v>
      </c>
      <c r="AI455" s="18">
        <f t="shared" ca="1" si="251"/>
        <v>0</v>
      </c>
      <c r="AJ455" s="18">
        <f t="shared" ca="1" si="251"/>
        <v>0</v>
      </c>
      <c r="AK455" s="18">
        <f t="shared" ca="1" si="251"/>
        <v>0</v>
      </c>
      <c r="AL455" s="18">
        <f t="shared" ca="1" si="251"/>
        <v>0</v>
      </c>
      <c r="AM455" s="18">
        <f t="shared" ca="1" si="251"/>
        <v>0</v>
      </c>
      <c r="AN455" s="18">
        <f t="shared" ca="1" si="251"/>
        <v>0</v>
      </c>
      <c r="AO455" s="18">
        <f t="shared" ca="1" si="252"/>
        <v>0</v>
      </c>
      <c r="AP455" s="18">
        <f t="shared" ca="1" si="252"/>
        <v>0</v>
      </c>
      <c r="AQ455" s="18">
        <f t="shared" ca="1" si="252"/>
        <v>0</v>
      </c>
      <c r="AR455" s="18">
        <f t="shared" ca="1" si="252"/>
        <v>0</v>
      </c>
      <c r="AS455" s="18">
        <f t="shared" ca="1" si="252"/>
        <v>0</v>
      </c>
      <c r="AT455" s="18">
        <f t="shared" ca="1" si="252"/>
        <v>0</v>
      </c>
      <c r="AU455" s="18">
        <f t="shared" ca="1" si="252"/>
        <v>0</v>
      </c>
      <c r="AV455" s="18">
        <f t="shared" ca="1" si="252"/>
        <v>0</v>
      </c>
      <c r="AW455" s="18">
        <f t="shared" ca="1" si="252"/>
        <v>0</v>
      </c>
      <c r="AX455" s="18">
        <f t="shared" ca="1" si="252"/>
        <v>0</v>
      </c>
      <c r="AY455" s="18">
        <f t="shared" ca="1" si="253"/>
        <v>0</v>
      </c>
      <c r="AZ455" s="18">
        <f t="shared" ca="1" si="253"/>
        <v>0</v>
      </c>
      <c r="BA455" s="18">
        <f t="shared" ca="1" si="253"/>
        <v>0</v>
      </c>
      <c r="BB455" s="18">
        <f t="shared" ca="1" si="253"/>
        <v>0</v>
      </c>
      <c r="BC455" s="18">
        <f t="shared" ca="1" si="253"/>
        <v>0</v>
      </c>
      <c r="BD455" s="18">
        <f t="shared" ca="1" si="253"/>
        <v>0</v>
      </c>
      <c r="BE455" s="18">
        <f t="shared" ca="1" si="253"/>
        <v>0</v>
      </c>
      <c r="BF455" s="18">
        <f t="shared" ca="1" si="253"/>
        <v>0</v>
      </c>
      <c r="BG455" s="18">
        <f t="shared" ca="1" si="253"/>
        <v>0</v>
      </c>
      <c r="BH455" s="18">
        <f t="shared" ca="1" si="253"/>
        <v>0</v>
      </c>
      <c r="BI455" s="18">
        <f t="shared" ca="1" si="253"/>
        <v>0</v>
      </c>
    </row>
    <row r="456" spans="8:61" x14ac:dyDescent="0.35">
      <c r="H456" s="2" t="str">
        <f t="shared" si="232"/>
        <v>ON_Firm PP</v>
      </c>
      <c r="I456">
        <f t="shared" si="226"/>
        <v>9</v>
      </c>
      <c r="J456">
        <f t="shared" si="233"/>
        <v>19</v>
      </c>
      <c r="K456" s="18">
        <f t="shared" ca="1" si="249"/>
        <v>5.4670676199451228E-2</v>
      </c>
      <c r="L456" s="18">
        <f t="shared" ca="1" si="249"/>
        <v>5.8908858010633058E-2</v>
      </c>
      <c r="M456" s="18">
        <f t="shared" ca="1" si="249"/>
        <v>6.3147039821814882E-2</v>
      </c>
      <c r="N456" s="18">
        <f t="shared" ca="1" si="249"/>
        <v>6.738522163299672E-2</v>
      </c>
      <c r="O456" s="18">
        <f t="shared" ca="1" si="249"/>
        <v>7.1623403444178543E-2</v>
      </c>
      <c r="P456" s="18">
        <f t="shared" ca="1" si="249"/>
        <v>7.5861585255360381E-2</v>
      </c>
      <c r="Q456" s="18">
        <f t="shared" ca="1" si="249"/>
        <v>8.0099767066542205E-2</v>
      </c>
      <c r="R456" s="18">
        <f t="shared" ca="1" si="249"/>
        <v>8.4337948877724028E-2</v>
      </c>
      <c r="S456" s="18">
        <f t="shared" ca="1" si="249"/>
        <v>8.8576130688905866E-2</v>
      </c>
      <c r="T456" s="18">
        <f t="shared" ca="1" si="249"/>
        <v>9.3182132120584765E-2</v>
      </c>
      <c r="U456" s="18">
        <f t="shared" ca="1" si="250"/>
        <v>9.8522651391975788E-2</v>
      </c>
      <c r="V456" s="18">
        <f t="shared" ca="1" si="250"/>
        <v>0.10423099028386389</v>
      </c>
      <c r="W456" s="18">
        <f t="shared" ca="1" si="250"/>
        <v>0.10993932917575197</v>
      </c>
      <c r="X456" s="18">
        <f t="shared" ca="1" si="250"/>
        <v>0.11564654666635804</v>
      </c>
      <c r="Y456" s="18">
        <f t="shared" ca="1" si="250"/>
        <v>0.1214457190620884</v>
      </c>
      <c r="Z456" s="18">
        <f t="shared" ca="1" si="250"/>
        <v>0.12754430560011362</v>
      </c>
      <c r="AA456" s="18">
        <f t="shared" ca="1" si="250"/>
        <v>0.1341082736701702</v>
      </c>
      <c r="AB456" s="18">
        <f t="shared" ca="1" si="250"/>
        <v>0.14125312760430445</v>
      </c>
      <c r="AC456" s="18">
        <f t="shared" ca="1" si="250"/>
        <v>0.14912464956917681</v>
      </c>
      <c r="AD456" s="18">
        <f t="shared" ca="1" si="250"/>
        <v>6.8963593396130896E-2</v>
      </c>
      <c r="AE456" s="18">
        <f t="shared" ca="1" si="251"/>
        <v>0</v>
      </c>
      <c r="AF456" s="18">
        <f t="shared" ca="1" si="251"/>
        <v>0</v>
      </c>
      <c r="AG456" s="18">
        <f t="shared" ca="1" si="251"/>
        <v>0</v>
      </c>
      <c r="AH456" s="18">
        <f t="shared" ca="1" si="251"/>
        <v>0</v>
      </c>
      <c r="AI456" s="18">
        <f t="shared" ca="1" si="251"/>
        <v>0</v>
      </c>
      <c r="AJ456" s="18">
        <f t="shared" ca="1" si="251"/>
        <v>0</v>
      </c>
      <c r="AK456" s="18">
        <f t="shared" ca="1" si="251"/>
        <v>0</v>
      </c>
      <c r="AL456" s="18">
        <f t="shared" ca="1" si="251"/>
        <v>0</v>
      </c>
      <c r="AM456" s="18">
        <f t="shared" ca="1" si="251"/>
        <v>0</v>
      </c>
      <c r="AN456" s="18">
        <f t="shared" ca="1" si="251"/>
        <v>0</v>
      </c>
      <c r="AO456" s="18">
        <f t="shared" ca="1" si="252"/>
        <v>0</v>
      </c>
      <c r="AP456" s="18">
        <f t="shared" ca="1" si="252"/>
        <v>0</v>
      </c>
      <c r="AQ456" s="18">
        <f t="shared" ca="1" si="252"/>
        <v>0</v>
      </c>
      <c r="AR456" s="18">
        <f t="shared" ca="1" si="252"/>
        <v>0</v>
      </c>
      <c r="AS456" s="18">
        <f t="shared" ca="1" si="252"/>
        <v>0</v>
      </c>
      <c r="AT456" s="18">
        <f t="shared" ca="1" si="252"/>
        <v>0</v>
      </c>
      <c r="AU456" s="18">
        <f t="shared" ca="1" si="252"/>
        <v>0</v>
      </c>
      <c r="AV456" s="18">
        <f t="shared" ca="1" si="252"/>
        <v>0</v>
      </c>
      <c r="AW456" s="18">
        <f t="shared" ca="1" si="252"/>
        <v>0</v>
      </c>
      <c r="AX456" s="18">
        <f t="shared" ca="1" si="252"/>
        <v>0</v>
      </c>
      <c r="AY456" s="18">
        <f t="shared" ca="1" si="253"/>
        <v>0</v>
      </c>
      <c r="AZ456" s="18">
        <f t="shared" ca="1" si="253"/>
        <v>0</v>
      </c>
      <c r="BA456" s="18">
        <f t="shared" ca="1" si="253"/>
        <v>0</v>
      </c>
      <c r="BB456" s="18">
        <f t="shared" ca="1" si="253"/>
        <v>0</v>
      </c>
      <c r="BC456" s="18">
        <f t="shared" ca="1" si="253"/>
        <v>0</v>
      </c>
      <c r="BD456" s="18">
        <f t="shared" ca="1" si="253"/>
        <v>0</v>
      </c>
      <c r="BE456" s="18">
        <f t="shared" ca="1" si="253"/>
        <v>0</v>
      </c>
      <c r="BF456" s="18">
        <f t="shared" ca="1" si="253"/>
        <v>0</v>
      </c>
      <c r="BG456" s="18">
        <f t="shared" ca="1" si="253"/>
        <v>0</v>
      </c>
      <c r="BH456" s="18">
        <f t="shared" ca="1" si="253"/>
        <v>0</v>
      </c>
      <c r="BI456" s="18">
        <f t="shared" ca="1" si="253"/>
        <v>0</v>
      </c>
    </row>
    <row r="457" spans="8:61" x14ac:dyDescent="0.35">
      <c r="H457" s="2" t="str">
        <f t="shared" si="232"/>
        <v>ON_Firm PP</v>
      </c>
      <c r="I457">
        <f t="shared" si="226"/>
        <v>9</v>
      </c>
      <c r="J457">
        <f t="shared" si="233"/>
        <v>20</v>
      </c>
      <c r="K457" s="18">
        <f t="shared" ca="1" si="249"/>
        <v>2.5854143517599775E-2</v>
      </c>
      <c r="L457" s="18">
        <f t="shared" ca="1" si="249"/>
        <v>5.4670676199451228E-2</v>
      </c>
      <c r="M457" s="18">
        <f t="shared" ca="1" si="249"/>
        <v>5.8908858010633058E-2</v>
      </c>
      <c r="N457" s="18">
        <f t="shared" ca="1" si="249"/>
        <v>6.3147039821814882E-2</v>
      </c>
      <c r="O457" s="18">
        <f t="shared" ca="1" si="249"/>
        <v>6.738522163299672E-2</v>
      </c>
      <c r="P457" s="18">
        <f t="shared" ca="1" si="249"/>
        <v>7.1623403444178543E-2</v>
      </c>
      <c r="Q457" s="18">
        <f t="shared" ca="1" si="249"/>
        <v>7.5861585255360381E-2</v>
      </c>
      <c r="R457" s="18">
        <f t="shared" ca="1" si="249"/>
        <v>8.0099767066542205E-2</v>
      </c>
      <c r="S457" s="18">
        <f t="shared" ca="1" si="249"/>
        <v>8.4337948877724028E-2</v>
      </c>
      <c r="T457" s="18">
        <f t="shared" ca="1" si="249"/>
        <v>8.8576130688905866E-2</v>
      </c>
      <c r="U457" s="18">
        <f t="shared" ca="1" si="250"/>
        <v>9.3182132120584765E-2</v>
      </c>
      <c r="V457" s="18">
        <f t="shared" ca="1" si="250"/>
        <v>9.8522651391975788E-2</v>
      </c>
      <c r="W457" s="18">
        <f t="shared" ca="1" si="250"/>
        <v>0.10423099028386389</v>
      </c>
      <c r="X457" s="18">
        <f t="shared" ca="1" si="250"/>
        <v>0.10993932917575197</v>
      </c>
      <c r="Y457" s="18">
        <f t="shared" ca="1" si="250"/>
        <v>0.11564654666635804</v>
      </c>
      <c r="Z457" s="18">
        <f t="shared" ca="1" si="250"/>
        <v>0.1214457190620884</v>
      </c>
      <c r="AA457" s="18">
        <f t="shared" ca="1" si="250"/>
        <v>0.12754430560011362</v>
      </c>
      <c r="AB457" s="18">
        <f t="shared" ca="1" si="250"/>
        <v>0.1341082736701702</v>
      </c>
      <c r="AC457" s="18">
        <f t="shared" ca="1" si="250"/>
        <v>0.14125312760430445</v>
      </c>
      <c r="AD457" s="18">
        <f t="shared" ca="1" si="250"/>
        <v>0.14912464956917681</v>
      </c>
      <c r="AE457" s="18">
        <f t="shared" ca="1" si="251"/>
        <v>6.8963593396130896E-2</v>
      </c>
      <c r="AF457" s="18">
        <f t="shared" ca="1" si="251"/>
        <v>0</v>
      </c>
      <c r="AG457" s="18">
        <f t="shared" ca="1" si="251"/>
        <v>0</v>
      </c>
      <c r="AH457" s="18">
        <f t="shared" ca="1" si="251"/>
        <v>0</v>
      </c>
      <c r="AI457" s="18">
        <f t="shared" ca="1" si="251"/>
        <v>0</v>
      </c>
      <c r="AJ457" s="18">
        <f t="shared" ca="1" si="251"/>
        <v>0</v>
      </c>
      <c r="AK457" s="18">
        <f t="shared" ca="1" si="251"/>
        <v>0</v>
      </c>
      <c r="AL457" s="18">
        <f t="shared" ca="1" si="251"/>
        <v>0</v>
      </c>
      <c r="AM457" s="18">
        <f t="shared" ca="1" si="251"/>
        <v>0</v>
      </c>
      <c r="AN457" s="18">
        <f t="shared" ca="1" si="251"/>
        <v>0</v>
      </c>
      <c r="AO457" s="18">
        <f t="shared" ca="1" si="252"/>
        <v>0</v>
      </c>
      <c r="AP457" s="18">
        <f t="shared" ca="1" si="252"/>
        <v>0</v>
      </c>
      <c r="AQ457" s="18">
        <f t="shared" ca="1" si="252"/>
        <v>0</v>
      </c>
      <c r="AR457" s="18">
        <f t="shared" ca="1" si="252"/>
        <v>0</v>
      </c>
      <c r="AS457" s="18">
        <f t="shared" ca="1" si="252"/>
        <v>0</v>
      </c>
      <c r="AT457" s="18">
        <f t="shared" ca="1" si="252"/>
        <v>0</v>
      </c>
      <c r="AU457" s="18">
        <f t="shared" ca="1" si="252"/>
        <v>0</v>
      </c>
      <c r="AV457" s="18">
        <f t="shared" ca="1" si="252"/>
        <v>0</v>
      </c>
      <c r="AW457" s="18">
        <f t="shared" ca="1" si="252"/>
        <v>0</v>
      </c>
      <c r="AX457" s="18">
        <f t="shared" ca="1" si="252"/>
        <v>0</v>
      </c>
      <c r="AY457" s="18">
        <f t="shared" ca="1" si="253"/>
        <v>0</v>
      </c>
      <c r="AZ457" s="18">
        <f t="shared" ca="1" si="253"/>
        <v>0</v>
      </c>
      <c r="BA457" s="18">
        <f t="shared" ca="1" si="253"/>
        <v>0</v>
      </c>
      <c r="BB457" s="18">
        <f t="shared" ca="1" si="253"/>
        <v>0</v>
      </c>
      <c r="BC457" s="18">
        <f t="shared" ca="1" si="253"/>
        <v>0</v>
      </c>
      <c r="BD457" s="18">
        <f t="shared" ca="1" si="253"/>
        <v>0</v>
      </c>
      <c r="BE457" s="18">
        <f t="shared" ca="1" si="253"/>
        <v>0</v>
      </c>
      <c r="BF457" s="18">
        <f t="shared" ca="1" si="253"/>
        <v>0</v>
      </c>
      <c r="BG457" s="18">
        <f t="shared" ca="1" si="253"/>
        <v>0</v>
      </c>
      <c r="BH457" s="18">
        <f t="shared" ca="1" si="253"/>
        <v>0</v>
      </c>
      <c r="BI457" s="18">
        <f t="shared" ca="1" si="253"/>
        <v>0</v>
      </c>
    </row>
    <row r="458" spans="8:61" x14ac:dyDescent="0.35">
      <c r="H458" s="2" t="str">
        <f t="shared" si="232"/>
        <v>ON_Firm PP</v>
      </c>
      <c r="I458">
        <f t="shared" si="226"/>
        <v>9</v>
      </c>
      <c r="J458">
        <f t="shared" si="233"/>
        <v>21</v>
      </c>
      <c r="K458" s="18">
        <f t="shared" ca="1" si="249"/>
        <v>0</v>
      </c>
      <c r="L458" s="18">
        <f t="shared" ca="1" si="249"/>
        <v>2.5854143517599775E-2</v>
      </c>
      <c r="M458" s="18">
        <f t="shared" ca="1" si="249"/>
        <v>5.4670676199451228E-2</v>
      </c>
      <c r="N458" s="18">
        <f t="shared" ca="1" si="249"/>
        <v>5.8908858010633058E-2</v>
      </c>
      <c r="O458" s="18">
        <f t="shared" ca="1" si="249"/>
        <v>6.3147039821814882E-2</v>
      </c>
      <c r="P458" s="18">
        <f t="shared" ca="1" si="249"/>
        <v>6.738522163299672E-2</v>
      </c>
      <c r="Q458" s="18">
        <f t="shared" ca="1" si="249"/>
        <v>7.1623403444178543E-2</v>
      </c>
      <c r="R458" s="18">
        <f t="shared" ca="1" si="249"/>
        <v>7.5861585255360381E-2</v>
      </c>
      <c r="S458" s="18">
        <f t="shared" ca="1" si="249"/>
        <v>8.0099767066542205E-2</v>
      </c>
      <c r="T458" s="18">
        <f t="shared" ca="1" si="249"/>
        <v>8.4337948877724028E-2</v>
      </c>
      <c r="U458" s="18">
        <f t="shared" ca="1" si="250"/>
        <v>8.8576130688905866E-2</v>
      </c>
      <c r="V458" s="18">
        <f t="shared" ca="1" si="250"/>
        <v>9.3182132120584765E-2</v>
      </c>
      <c r="W458" s="18">
        <f t="shared" ca="1" si="250"/>
        <v>9.8522651391975788E-2</v>
      </c>
      <c r="X458" s="18">
        <f t="shared" ca="1" si="250"/>
        <v>0.10423099028386389</v>
      </c>
      <c r="Y458" s="18">
        <f t="shared" ca="1" si="250"/>
        <v>0.10993932917575197</v>
      </c>
      <c r="Z458" s="18">
        <f t="shared" ca="1" si="250"/>
        <v>0.11564654666635804</v>
      </c>
      <c r="AA458" s="18">
        <f t="shared" ca="1" si="250"/>
        <v>0.1214457190620884</v>
      </c>
      <c r="AB458" s="18">
        <f t="shared" ca="1" si="250"/>
        <v>0.12754430560011362</v>
      </c>
      <c r="AC458" s="18">
        <f t="shared" ca="1" si="250"/>
        <v>0.1341082736701702</v>
      </c>
      <c r="AD458" s="18">
        <f t="shared" ca="1" si="250"/>
        <v>0.14125312760430445</v>
      </c>
      <c r="AE458" s="18">
        <f t="shared" ca="1" si="251"/>
        <v>0.14912464956917681</v>
      </c>
      <c r="AF458" s="18">
        <f t="shared" ca="1" si="251"/>
        <v>6.8963593396130896E-2</v>
      </c>
      <c r="AG458" s="18">
        <f t="shared" ca="1" si="251"/>
        <v>0</v>
      </c>
      <c r="AH458" s="18">
        <f t="shared" ca="1" si="251"/>
        <v>0</v>
      </c>
      <c r="AI458" s="18">
        <f t="shared" ca="1" si="251"/>
        <v>0</v>
      </c>
      <c r="AJ458" s="18">
        <f t="shared" ca="1" si="251"/>
        <v>0</v>
      </c>
      <c r="AK458" s="18">
        <f t="shared" ca="1" si="251"/>
        <v>0</v>
      </c>
      <c r="AL458" s="18">
        <f t="shared" ca="1" si="251"/>
        <v>0</v>
      </c>
      <c r="AM458" s="18">
        <f t="shared" ca="1" si="251"/>
        <v>0</v>
      </c>
      <c r="AN458" s="18">
        <f t="shared" ca="1" si="251"/>
        <v>0</v>
      </c>
      <c r="AO458" s="18">
        <f t="shared" ca="1" si="252"/>
        <v>0</v>
      </c>
      <c r="AP458" s="18">
        <f t="shared" ca="1" si="252"/>
        <v>0</v>
      </c>
      <c r="AQ458" s="18">
        <f t="shared" ca="1" si="252"/>
        <v>0</v>
      </c>
      <c r="AR458" s="18">
        <f t="shared" ca="1" si="252"/>
        <v>0</v>
      </c>
      <c r="AS458" s="18">
        <f t="shared" ca="1" si="252"/>
        <v>0</v>
      </c>
      <c r="AT458" s="18">
        <f t="shared" ca="1" si="252"/>
        <v>0</v>
      </c>
      <c r="AU458" s="18">
        <f t="shared" ca="1" si="252"/>
        <v>0</v>
      </c>
      <c r="AV458" s="18">
        <f t="shared" ca="1" si="252"/>
        <v>0</v>
      </c>
      <c r="AW458" s="18">
        <f t="shared" ca="1" si="252"/>
        <v>0</v>
      </c>
      <c r="AX458" s="18">
        <f t="shared" ca="1" si="252"/>
        <v>0</v>
      </c>
      <c r="AY458" s="18">
        <f t="shared" ca="1" si="253"/>
        <v>0</v>
      </c>
      <c r="AZ458" s="18">
        <f t="shared" ca="1" si="253"/>
        <v>0</v>
      </c>
      <c r="BA458" s="18">
        <f t="shared" ca="1" si="253"/>
        <v>0</v>
      </c>
      <c r="BB458" s="18">
        <f t="shared" ca="1" si="253"/>
        <v>0</v>
      </c>
      <c r="BC458" s="18">
        <f t="shared" ca="1" si="253"/>
        <v>0</v>
      </c>
      <c r="BD458" s="18">
        <f t="shared" ca="1" si="253"/>
        <v>0</v>
      </c>
      <c r="BE458" s="18">
        <f t="shared" ca="1" si="253"/>
        <v>0</v>
      </c>
      <c r="BF458" s="18">
        <f t="shared" ca="1" si="253"/>
        <v>0</v>
      </c>
      <c r="BG458" s="18">
        <f t="shared" ca="1" si="253"/>
        <v>0</v>
      </c>
      <c r="BH458" s="18">
        <f t="shared" ca="1" si="253"/>
        <v>0</v>
      </c>
      <c r="BI458" s="18">
        <f t="shared" ca="1" si="253"/>
        <v>0</v>
      </c>
    </row>
    <row r="459" spans="8:61" x14ac:dyDescent="0.35">
      <c r="H459" s="2" t="str">
        <f t="shared" si="232"/>
        <v>ON_Firm PP</v>
      </c>
      <c r="I459">
        <f t="shared" si="226"/>
        <v>9</v>
      </c>
      <c r="J459">
        <f t="shared" si="233"/>
        <v>22</v>
      </c>
      <c r="K459" s="18">
        <f t="shared" ref="K459:T468" ca="1" si="254">IF(K$28&gt;$J459,0,OFFSET($K$2,$I459,$J459-K$28))</f>
        <v>0</v>
      </c>
      <c r="L459" s="18">
        <f t="shared" ca="1" si="254"/>
        <v>0</v>
      </c>
      <c r="M459" s="18">
        <f t="shared" ca="1" si="254"/>
        <v>2.5854143517599775E-2</v>
      </c>
      <c r="N459" s="18">
        <f t="shared" ca="1" si="254"/>
        <v>5.4670676199451228E-2</v>
      </c>
      <c r="O459" s="18">
        <f t="shared" ca="1" si="254"/>
        <v>5.8908858010633058E-2</v>
      </c>
      <c r="P459" s="18">
        <f t="shared" ca="1" si="254"/>
        <v>6.3147039821814882E-2</v>
      </c>
      <c r="Q459" s="18">
        <f t="shared" ca="1" si="254"/>
        <v>6.738522163299672E-2</v>
      </c>
      <c r="R459" s="18">
        <f t="shared" ca="1" si="254"/>
        <v>7.1623403444178543E-2</v>
      </c>
      <c r="S459" s="18">
        <f t="shared" ca="1" si="254"/>
        <v>7.5861585255360381E-2</v>
      </c>
      <c r="T459" s="18">
        <f t="shared" ca="1" si="254"/>
        <v>8.0099767066542205E-2</v>
      </c>
      <c r="U459" s="18">
        <f t="shared" ref="U459:AD468" ca="1" si="255">IF(U$28&gt;$J459,0,OFFSET($K$2,$I459,$J459-U$28))</f>
        <v>8.4337948877724028E-2</v>
      </c>
      <c r="V459" s="18">
        <f t="shared" ca="1" si="255"/>
        <v>8.8576130688905866E-2</v>
      </c>
      <c r="W459" s="18">
        <f t="shared" ca="1" si="255"/>
        <v>9.3182132120584765E-2</v>
      </c>
      <c r="X459" s="18">
        <f t="shared" ca="1" si="255"/>
        <v>9.8522651391975788E-2</v>
      </c>
      <c r="Y459" s="18">
        <f t="shared" ca="1" si="255"/>
        <v>0.10423099028386389</v>
      </c>
      <c r="Z459" s="18">
        <f t="shared" ca="1" si="255"/>
        <v>0.10993932917575197</v>
      </c>
      <c r="AA459" s="18">
        <f t="shared" ca="1" si="255"/>
        <v>0.11564654666635804</v>
      </c>
      <c r="AB459" s="18">
        <f t="shared" ca="1" si="255"/>
        <v>0.1214457190620884</v>
      </c>
      <c r="AC459" s="18">
        <f t="shared" ca="1" si="255"/>
        <v>0.12754430560011362</v>
      </c>
      <c r="AD459" s="18">
        <f t="shared" ca="1" si="255"/>
        <v>0.1341082736701702</v>
      </c>
      <c r="AE459" s="18">
        <f t="shared" ref="AE459:AN468" ca="1" si="256">IF(AE$28&gt;$J459,0,OFFSET($K$2,$I459,$J459-AE$28))</f>
        <v>0.14125312760430445</v>
      </c>
      <c r="AF459" s="18">
        <f t="shared" ca="1" si="256"/>
        <v>0.14912464956917681</v>
      </c>
      <c r="AG459" s="18">
        <f t="shared" ca="1" si="256"/>
        <v>6.8963593396130896E-2</v>
      </c>
      <c r="AH459" s="18">
        <f t="shared" ca="1" si="256"/>
        <v>0</v>
      </c>
      <c r="AI459" s="18">
        <f t="shared" ca="1" si="256"/>
        <v>0</v>
      </c>
      <c r="AJ459" s="18">
        <f t="shared" ca="1" si="256"/>
        <v>0</v>
      </c>
      <c r="AK459" s="18">
        <f t="shared" ca="1" si="256"/>
        <v>0</v>
      </c>
      <c r="AL459" s="18">
        <f t="shared" ca="1" si="256"/>
        <v>0</v>
      </c>
      <c r="AM459" s="18">
        <f t="shared" ca="1" si="256"/>
        <v>0</v>
      </c>
      <c r="AN459" s="18">
        <f t="shared" ca="1" si="256"/>
        <v>0</v>
      </c>
      <c r="AO459" s="18">
        <f t="shared" ref="AO459:AX468" ca="1" si="257">IF(AO$28&gt;$J459,0,OFFSET($K$2,$I459,$J459-AO$28))</f>
        <v>0</v>
      </c>
      <c r="AP459" s="18">
        <f t="shared" ca="1" si="257"/>
        <v>0</v>
      </c>
      <c r="AQ459" s="18">
        <f t="shared" ca="1" si="257"/>
        <v>0</v>
      </c>
      <c r="AR459" s="18">
        <f t="shared" ca="1" si="257"/>
        <v>0</v>
      </c>
      <c r="AS459" s="18">
        <f t="shared" ca="1" si="257"/>
        <v>0</v>
      </c>
      <c r="AT459" s="18">
        <f t="shared" ca="1" si="257"/>
        <v>0</v>
      </c>
      <c r="AU459" s="18">
        <f t="shared" ca="1" si="257"/>
        <v>0</v>
      </c>
      <c r="AV459" s="18">
        <f t="shared" ca="1" si="257"/>
        <v>0</v>
      </c>
      <c r="AW459" s="18">
        <f t="shared" ca="1" si="257"/>
        <v>0</v>
      </c>
      <c r="AX459" s="18">
        <f t="shared" ca="1" si="257"/>
        <v>0</v>
      </c>
      <c r="AY459" s="18">
        <f t="shared" ref="AY459:BI468" ca="1" si="258">IF(AY$28&gt;$J459,0,OFFSET($K$2,$I459,$J459-AY$28))</f>
        <v>0</v>
      </c>
      <c r="AZ459" s="18">
        <f t="shared" ca="1" si="258"/>
        <v>0</v>
      </c>
      <c r="BA459" s="18">
        <f t="shared" ca="1" si="258"/>
        <v>0</v>
      </c>
      <c r="BB459" s="18">
        <f t="shared" ca="1" si="258"/>
        <v>0</v>
      </c>
      <c r="BC459" s="18">
        <f t="shared" ca="1" si="258"/>
        <v>0</v>
      </c>
      <c r="BD459" s="18">
        <f t="shared" ca="1" si="258"/>
        <v>0</v>
      </c>
      <c r="BE459" s="18">
        <f t="shared" ca="1" si="258"/>
        <v>0</v>
      </c>
      <c r="BF459" s="18">
        <f t="shared" ca="1" si="258"/>
        <v>0</v>
      </c>
      <c r="BG459" s="18">
        <f t="shared" ca="1" si="258"/>
        <v>0</v>
      </c>
      <c r="BH459" s="18">
        <f t="shared" ca="1" si="258"/>
        <v>0</v>
      </c>
      <c r="BI459" s="18">
        <f t="shared" ca="1" si="258"/>
        <v>0</v>
      </c>
    </row>
    <row r="460" spans="8:61" x14ac:dyDescent="0.35">
      <c r="H460" s="2" t="str">
        <f t="shared" si="232"/>
        <v>ON_Firm PP</v>
      </c>
      <c r="I460">
        <f t="shared" si="226"/>
        <v>9</v>
      </c>
      <c r="J460">
        <f t="shared" si="233"/>
        <v>23</v>
      </c>
      <c r="K460" s="18">
        <f t="shared" ca="1" si="254"/>
        <v>0</v>
      </c>
      <c r="L460" s="18">
        <f t="shared" ca="1" si="254"/>
        <v>0</v>
      </c>
      <c r="M460" s="18">
        <f t="shared" ca="1" si="254"/>
        <v>0</v>
      </c>
      <c r="N460" s="18">
        <f t="shared" ca="1" si="254"/>
        <v>2.5854143517599775E-2</v>
      </c>
      <c r="O460" s="18">
        <f t="shared" ca="1" si="254"/>
        <v>5.4670676199451228E-2</v>
      </c>
      <c r="P460" s="18">
        <f t="shared" ca="1" si="254"/>
        <v>5.8908858010633058E-2</v>
      </c>
      <c r="Q460" s="18">
        <f t="shared" ca="1" si="254"/>
        <v>6.3147039821814882E-2</v>
      </c>
      <c r="R460" s="18">
        <f t="shared" ca="1" si="254"/>
        <v>6.738522163299672E-2</v>
      </c>
      <c r="S460" s="18">
        <f t="shared" ca="1" si="254"/>
        <v>7.1623403444178543E-2</v>
      </c>
      <c r="T460" s="18">
        <f t="shared" ca="1" si="254"/>
        <v>7.5861585255360381E-2</v>
      </c>
      <c r="U460" s="18">
        <f t="shared" ca="1" si="255"/>
        <v>8.0099767066542205E-2</v>
      </c>
      <c r="V460" s="18">
        <f t="shared" ca="1" si="255"/>
        <v>8.4337948877724028E-2</v>
      </c>
      <c r="W460" s="18">
        <f t="shared" ca="1" si="255"/>
        <v>8.8576130688905866E-2</v>
      </c>
      <c r="X460" s="18">
        <f t="shared" ca="1" si="255"/>
        <v>9.3182132120584765E-2</v>
      </c>
      <c r="Y460" s="18">
        <f t="shared" ca="1" si="255"/>
        <v>9.8522651391975788E-2</v>
      </c>
      <c r="Z460" s="18">
        <f t="shared" ca="1" si="255"/>
        <v>0.10423099028386389</v>
      </c>
      <c r="AA460" s="18">
        <f t="shared" ca="1" si="255"/>
        <v>0.10993932917575197</v>
      </c>
      <c r="AB460" s="18">
        <f t="shared" ca="1" si="255"/>
        <v>0.11564654666635804</v>
      </c>
      <c r="AC460" s="18">
        <f t="shared" ca="1" si="255"/>
        <v>0.1214457190620884</v>
      </c>
      <c r="AD460" s="18">
        <f t="shared" ca="1" si="255"/>
        <v>0.12754430560011362</v>
      </c>
      <c r="AE460" s="18">
        <f t="shared" ca="1" si="256"/>
        <v>0.1341082736701702</v>
      </c>
      <c r="AF460" s="18">
        <f t="shared" ca="1" si="256"/>
        <v>0.14125312760430445</v>
      </c>
      <c r="AG460" s="18">
        <f t="shared" ca="1" si="256"/>
        <v>0.14912464956917681</v>
      </c>
      <c r="AH460" s="18">
        <f t="shared" ca="1" si="256"/>
        <v>6.8963593396130896E-2</v>
      </c>
      <c r="AI460" s="18">
        <f t="shared" ca="1" si="256"/>
        <v>0</v>
      </c>
      <c r="AJ460" s="18">
        <f t="shared" ca="1" si="256"/>
        <v>0</v>
      </c>
      <c r="AK460" s="18">
        <f t="shared" ca="1" si="256"/>
        <v>0</v>
      </c>
      <c r="AL460" s="18">
        <f t="shared" ca="1" si="256"/>
        <v>0</v>
      </c>
      <c r="AM460" s="18">
        <f t="shared" ca="1" si="256"/>
        <v>0</v>
      </c>
      <c r="AN460" s="18">
        <f t="shared" ca="1" si="256"/>
        <v>0</v>
      </c>
      <c r="AO460" s="18">
        <f t="shared" ca="1" si="257"/>
        <v>0</v>
      </c>
      <c r="AP460" s="18">
        <f t="shared" ca="1" si="257"/>
        <v>0</v>
      </c>
      <c r="AQ460" s="18">
        <f t="shared" ca="1" si="257"/>
        <v>0</v>
      </c>
      <c r="AR460" s="18">
        <f t="shared" ca="1" si="257"/>
        <v>0</v>
      </c>
      <c r="AS460" s="18">
        <f t="shared" ca="1" si="257"/>
        <v>0</v>
      </c>
      <c r="AT460" s="18">
        <f t="shared" ca="1" si="257"/>
        <v>0</v>
      </c>
      <c r="AU460" s="18">
        <f t="shared" ca="1" si="257"/>
        <v>0</v>
      </c>
      <c r="AV460" s="18">
        <f t="shared" ca="1" si="257"/>
        <v>0</v>
      </c>
      <c r="AW460" s="18">
        <f t="shared" ca="1" si="257"/>
        <v>0</v>
      </c>
      <c r="AX460" s="18">
        <f t="shared" ca="1" si="257"/>
        <v>0</v>
      </c>
      <c r="AY460" s="18">
        <f t="shared" ca="1" si="258"/>
        <v>0</v>
      </c>
      <c r="AZ460" s="18">
        <f t="shared" ca="1" si="258"/>
        <v>0</v>
      </c>
      <c r="BA460" s="18">
        <f t="shared" ca="1" si="258"/>
        <v>0</v>
      </c>
      <c r="BB460" s="18">
        <f t="shared" ca="1" si="258"/>
        <v>0</v>
      </c>
      <c r="BC460" s="18">
        <f t="shared" ca="1" si="258"/>
        <v>0</v>
      </c>
      <c r="BD460" s="18">
        <f t="shared" ca="1" si="258"/>
        <v>0</v>
      </c>
      <c r="BE460" s="18">
        <f t="shared" ca="1" si="258"/>
        <v>0</v>
      </c>
      <c r="BF460" s="18">
        <f t="shared" ca="1" si="258"/>
        <v>0</v>
      </c>
      <c r="BG460" s="18">
        <f t="shared" ca="1" si="258"/>
        <v>0</v>
      </c>
      <c r="BH460" s="18">
        <f t="shared" ca="1" si="258"/>
        <v>0</v>
      </c>
      <c r="BI460" s="18">
        <f t="shared" ca="1" si="258"/>
        <v>0</v>
      </c>
    </row>
    <row r="461" spans="8:61" x14ac:dyDescent="0.35">
      <c r="H461" s="2" t="str">
        <f t="shared" si="232"/>
        <v>ON_Firm PP</v>
      </c>
      <c r="I461">
        <f t="shared" si="226"/>
        <v>9</v>
      </c>
      <c r="J461">
        <f t="shared" si="233"/>
        <v>24</v>
      </c>
      <c r="K461" s="18">
        <f t="shared" ca="1" si="254"/>
        <v>0</v>
      </c>
      <c r="L461" s="18">
        <f t="shared" ca="1" si="254"/>
        <v>0</v>
      </c>
      <c r="M461" s="18">
        <f t="shared" ca="1" si="254"/>
        <v>0</v>
      </c>
      <c r="N461" s="18">
        <f t="shared" ca="1" si="254"/>
        <v>0</v>
      </c>
      <c r="O461" s="18">
        <f t="shared" ca="1" si="254"/>
        <v>2.5854143517599775E-2</v>
      </c>
      <c r="P461" s="18">
        <f t="shared" ca="1" si="254"/>
        <v>5.4670676199451228E-2</v>
      </c>
      <c r="Q461" s="18">
        <f t="shared" ca="1" si="254"/>
        <v>5.8908858010633058E-2</v>
      </c>
      <c r="R461" s="18">
        <f t="shared" ca="1" si="254"/>
        <v>6.3147039821814882E-2</v>
      </c>
      <c r="S461" s="18">
        <f t="shared" ca="1" si="254"/>
        <v>6.738522163299672E-2</v>
      </c>
      <c r="T461" s="18">
        <f t="shared" ca="1" si="254"/>
        <v>7.1623403444178543E-2</v>
      </c>
      <c r="U461" s="18">
        <f t="shared" ca="1" si="255"/>
        <v>7.5861585255360381E-2</v>
      </c>
      <c r="V461" s="18">
        <f t="shared" ca="1" si="255"/>
        <v>8.0099767066542205E-2</v>
      </c>
      <c r="W461" s="18">
        <f t="shared" ca="1" si="255"/>
        <v>8.4337948877724028E-2</v>
      </c>
      <c r="X461" s="18">
        <f t="shared" ca="1" si="255"/>
        <v>8.8576130688905866E-2</v>
      </c>
      <c r="Y461" s="18">
        <f t="shared" ca="1" si="255"/>
        <v>9.3182132120584765E-2</v>
      </c>
      <c r="Z461" s="18">
        <f t="shared" ca="1" si="255"/>
        <v>9.8522651391975788E-2</v>
      </c>
      <c r="AA461" s="18">
        <f t="shared" ca="1" si="255"/>
        <v>0.10423099028386389</v>
      </c>
      <c r="AB461" s="18">
        <f t="shared" ca="1" si="255"/>
        <v>0.10993932917575197</v>
      </c>
      <c r="AC461" s="18">
        <f t="shared" ca="1" si="255"/>
        <v>0.11564654666635804</v>
      </c>
      <c r="AD461" s="18">
        <f t="shared" ca="1" si="255"/>
        <v>0.1214457190620884</v>
      </c>
      <c r="AE461" s="18">
        <f t="shared" ca="1" si="256"/>
        <v>0.12754430560011362</v>
      </c>
      <c r="AF461" s="18">
        <f t="shared" ca="1" si="256"/>
        <v>0.1341082736701702</v>
      </c>
      <c r="AG461" s="18">
        <f t="shared" ca="1" si="256"/>
        <v>0.14125312760430445</v>
      </c>
      <c r="AH461" s="18">
        <f t="shared" ca="1" si="256"/>
        <v>0.14912464956917681</v>
      </c>
      <c r="AI461" s="18">
        <f t="shared" ca="1" si="256"/>
        <v>6.8963593396130896E-2</v>
      </c>
      <c r="AJ461" s="18">
        <f t="shared" ca="1" si="256"/>
        <v>0</v>
      </c>
      <c r="AK461" s="18">
        <f t="shared" ca="1" si="256"/>
        <v>0</v>
      </c>
      <c r="AL461" s="18">
        <f t="shared" ca="1" si="256"/>
        <v>0</v>
      </c>
      <c r="AM461" s="18">
        <f t="shared" ca="1" si="256"/>
        <v>0</v>
      </c>
      <c r="AN461" s="18">
        <f t="shared" ca="1" si="256"/>
        <v>0</v>
      </c>
      <c r="AO461" s="18">
        <f t="shared" ca="1" si="257"/>
        <v>0</v>
      </c>
      <c r="AP461" s="18">
        <f t="shared" ca="1" si="257"/>
        <v>0</v>
      </c>
      <c r="AQ461" s="18">
        <f t="shared" ca="1" si="257"/>
        <v>0</v>
      </c>
      <c r="AR461" s="18">
        <f t="shared" ca="1" si="257"/>
        <v>0</v>
      </c>
      <c r="AS461" s="18">
        <f t="shared" ca="1" si="257"/>
        <v>0</v>
      </c>
      <c r="AT461" s="18">
        <f t="shared" ca="1" si="257"/>
        <v>0</v>
      </c>
      <c r="AU461" s="18">
        <f t="shared" ca="1" si="257"/>
        <v>0</v>
      </c>
      <c r="AV461" s="18">
        <f t="shared" ca="1" si="257"/>
        <v>0</v>
      </c>
      <c r="AW461" s="18">
        <f t="shared" ca="1" si="257"/>
        <v>0</v>
      </c>
      <c r="AX461" s="18">
        <f t="shared" ca="1" si="257"/>
        <v>0</v>
      </c>
      <c r="AY461" s="18">
        <f t="shared" ca="1" si="258"/>
        <v>0</v>
      </c>
      <c r="AZ461" s="18">
        <f t="shared" ca="1" si="258"/>
        <v>0</v>
      </c>
      <c r="BA461" s="18">
        <f t="shared" ca="1" si="258"/>
        <v>0</v>
      </c>
      <c r="BB461" s="18">
        <f t="shared" ca="1" si="258"/>
        <v>0</v>
      </c>
      <c r="BC461" s="18">
        <f t="shared" ca="1" si="258"/>
        <v>0</v>
      </c>
      <c r="BD461" s="18">
        <f t="shared" ca="1" si="258"/>
        <v>0</v>
      </c>
      <c r="BE461" s="18">
        <f t="shared" ca="1" si="258"/>
        <v>0</v>
      </c>
      <c r="BF461" s="18">
        <f t="shared" ca="1" si="258"/>
        <v>0</v>
      </c>
      <c r="BG461" s="18">
        <f t="shared" ca="1" si="258"/>
        <v>0</v>
      </c>
      <c r="BH461" s="18">
        <f t="shared" ca="1" si="258"/>
        <v>0</v>
      </c>
      <c r="BI461" s="18">
        <f t="shared" ca="1" si="258"/>
        <v>0</v>
      </c>
    </row>
    <row r="462" spans="8:61" x14ac:dyDescent="0.35">
      <c r="H462" s="2" t="str">
        <f t="shared" si="232"/>
        <v>ON_Firm PP</v>
      </c>
      <c r="I462">
        <f t="shared" si="226"/>
        <v>9</v>
      </c>
      <c r="J462">
        <f t="shared" si="233"/>
        <v>25</v>
      </c>
      <c r="K462" s="18">
        <f t="shared" ca="1" si="254"/>
        <v>0</v>
      </c>
      <c r="L462" s="18">
        <f t="shared" ca="1" si="254"/>
        <v>0</v>
      </c>
      <c r="M462" s="18">
        <f t="shared" ca="1" si="254"/>
        <v>0</v>
      </c>
      <c r="N462" s="18">
        <f t="shared" ca="1" si="254"/>
        <v>0</v>
      </c>
      <c r="O462" s="18">
        <f t="shared" ca="1" si="254"/>
        <v>0</v>
      </c>
      <c r="P462" s="18">
        <f t="shared" ca="1" si="254"/>
        <v>2.5854143517599775E-2</v>
      </c>
      <c r="Q462" s="18">
        <f t="shared" ca="1" si="254"/>
        <v>5.4670676199451228E-2</v>
      </c>
      <c r="R462" s="18">
        <f t="shared" ca="1" si="254"/>
        <v>5.8908858010633058E-2</v>
      </c>
      <c r="S462" s="18">
        <f t="shared" ca="1" si="254"/>
        <v>6.3147039821814882E-2</v>
      </c>
      <c r="T462" s="18">
        <f t="shared" ca="1" si="254"/>
        <v>6.738522163299672E-2</v>
      </c>
      <c r="U462" s="18">
        <f t="shared" ca="1" si="255"/>
        <v>7.1623403444178543E-2</v>
      </c>
      <c r="V462" s="18">
        <f t="shared" ca="1" si="255"/>
        <v>7.5861585255360381E-2</v>
      </c>
      <c r="W462" s="18">
        <f t="shared" ca="1" si="255"/>
        <v>8.0099767066542205E-2</v>
      </c>
      <c r="X462" s="18">
        <f t="shared" ca="1" si="255"/>
        <v>8.4337948877724028E-2</v>
      </c>
      <c r="Y462" s="18">
        <f t="shared" ca="1" si="255"/>
        <v>8.8576130688905866E-2</v>
      </c>
      <c r="Z462" s="18">
        <f t="shared" ca="1" si="255"/>
        <v>9.3182132120584765E-2</v>
      </c>
      <c r="AA462" s="18">
        <f t="shared" ca="1" si="255"/>
        <v>9.8522651391975788E-2</v>
      </c>
      <c r="AB462" s="18">
        <f t="shared" ca="1" si="255"/>
        <v>0.10423099028386389</v>
      </c>
      <c r="AC462" s="18">
        <f t="shared" ca="1" si="255"/>
        <v>0.10993932917575197</v>
      </c>
      <c r="AD462" s="18">
        <f t="shared" ca="1" si="255"/>
        <v>0.11564654666635804</v>
      </c>
      <c r="AE462" s="18">
        <f t="shared" ca="1" si="256"/>
        <v>0.1214457190620884</v>
      </c>
      <c r="AF462" s="18">
        <f t="shared" ca="1" si="256"/>
        <v>0.12754430560011362</v>
      </c>
      <c r="AG462" s="18">
        <f t="shared" ca="1" si="256"/>
        <v>0.1341082736701702</v>
      </c>
      <c r="AH462" s="18">
        <f t="shared" ca="1" si="256"/>
        <v>0.14125312760430445</v>
      </c>
      <c r="AI462" s="18">
        <f t="shared" ca="1" si="256"/>
        <v>0.14912464956917681</v>
      </c>
      <c r="AJ462" s="18">
        <f t="shared" ca="1" si="256"/>
        <v>6.8963593396130896E-2</v>
      </c>
      <c r="AK462" s="18">
        <f t="shared" ca="1" si="256"/>
        <v>0</v>
      </c>
      <c r="AL462" s="18">
        <f t="shared" ca="1" si="256"/>
        <v>0</v>
      </c>
      <c r="AM462" s="18">
        <f t="shared" ca="1" si="256"/>
        <v>0</v>
      </c>
      <c r="AN462" s="18">
        <f t="shared" ca="1" si="256"/>
        <v>0</v>
      </c>
      <c r="AO462" s="18">
        <f t="shared" ca="1" si="257"/>
        <v>0</v>
      </c>
      <c r="AP462" s="18">
        <f t="shared" ca="1" si="257"/>
        <v>0</v>
      </c>
      <c r="AQ462" s="18">
        <f t="shared" ca="1" si="257"/>
        <v>0</v>
      </c>
      <c r="AR462" s="18">
        <f t="shared" ca="1" si="257"/>
        <v>0</v>
      </c>
      <c r="AS462" s="18">
        <f t="shared" ca="1" si="257"/>
        <v>0</v>
      </c>
      <c r="AT462" s="18">
        <f t="shared" ca="1" si="257"/>
        <v>0</v>
      </c>
      <c r="AU462" s="18">
        <f t="shared" ca="1" si="257"/>
        <v>0</v>
      </c>
      <c r="AV462" s="18">
        <f t="shared" ca="1" si="257"/>
        <v>0</v>
      </c>
      <c r="AW462" s="18">
        <f t="shared" ca="1" si="257"/>
        <v>0</v>
      </c>
      <c r="AX462" s="18">
        <f t="shared" ca="1" si="257"/>
        <v>0</v>
      </c>
      <c r="AY462" s="18">
        <f t="shared" ca="1" si="258"/>
        <v>0</v>
      </c>
      <c r="AZ462" s="18">
        <f t="shared" ca="1" si="258"/>
        <v>0</v>
      </c>
      <c r="BA462" s="18">
        <f t="shared" ca="1" si="258"/>
        <v>0</v>
      </c>
      <c r="BB462" s="18">
        <f t="shared" ca="1" si="258"/>
        <v>0</v>
      </c>
      <c r="BC462" s="18">
        <f t="shared" ca="1" si="258"/>
        <v>0</v>
      </c>
      <c r="BD462" s="18">
        <f t="shared" ca="1" si="258"/>
        <v>0</v>
      </c>
      <c r="BE462" s="18">
        <f t="shared" ca="1" si="258"/>
        <v>0</v>
      </c>
      <c r="BF462" s="18">
        <f t="shared" ca="1" si="258"/>
        <v>0</v>
      </c>
      <c r="BG462" s="18">
        <f t="shared" ca="1" si="258"/>
        <v>0</v>
      </c>
      <c r="BH462" s="18">
        <f t="shared" ca="1" si="258"/>
        <v>0</v>
      </c>
      <c r="BI462" s="18">
        <f t="shared" ca="1" si="258"/>
        <v>0</v>
      </c>
    </row>
    <row r="463" spans="8:61" x14ac:dyDescent="0.35">
      <c r="H463" s="2" t="str">
        <f t="shared" si="232"/>
        <v>ON_Firm PP</v>
      </c>
      <c r="I463">
        <f t="shared" si="226"/>
        <v>9</v>
      </c>
      <c r="J463">
        <f t="shared" si="233"/>
        <v>26</v>
      </c>
      <c r="K463" s="18">
        <f t="shared" ca="1" si="254"/>
        <v>0</v>
      </c>
      <c r="L463" s="18">
        <f t="shared" ca="1" si="254"/>
        <v>0</v>
      </c>
      <c r="M463" s="18">
        <f t="shared" ca="1" si="254"/>
        <v>0</v>
      </c>
      <c r="N463" s="18">
        <f t="shared" ca="1" si="254"/>
        <v>0</v>
      </c>
      <c r="O463" s="18">
        <f t="shared" ca="1" si="254"/>
        <v>0</v>
      </c>
      <c r="P463" s="18">
        <f t="shared" ca="1" si="254"/>
        <v>0</v>
      </c>
      <c r="Q463" s="18">
        <f t="shared" ca="1" si="254"/>
        <v>2.5854143517599775E-2</v>
      </c>
      <c r="R463" s="18">
        <f t="shared" ca="1" si="254"/>
        <v>5.4670676199451228E-2</v>
      </c>
      <c r="S463" s="18">
        <f t="shared" ca="1" si="254"/>
        <v>5.8908858010633058E-2</v>
      </c>
      <c r="T463" s="18">
        <f t="shared" ca="1" si="254"/>
        <v>6.3147039821814882E-2</v>
      </c>
      <c r="U463" s="18">
        <f t="shared" ca="1" si="255"/>
        <v>6.738522163299672E-2</v>
      </c>
      <c r="V463" s="18">
        <f t="shared" ca="1" si="255"/>
        <v>7.1623403444178543E-2</v>
      </c>
      <c r="W463" s="18">
        <f t="shared" ca="1" si="255"/>
        <v>7.5861585255360381E-2</v>
      </c>
      <c r="X463" s="18">
        <f t="shared" ca="1" si="255"/>
        <v>8.0099767066542205E-2</v>
      </c>
      <c r="Y463" s="18">
        <f t="shared" ca="1" si="255"/>
        <v>8.4337948877724028E-2</v>
      </c>
      <c r="Z463" s="18">
        <f t="shared" ca="1" si="255"/>
        <v>8.8576130688905866E-2</v>
      </c>
      <c r="AA463" s="18">
        <f t="shared" ca="1" si="255"/>
        <v>9.3182132120584765E-2</v>
      </c>
      <c r="AB463" s="18">
        <f t="shared" ca="1" si="255"/>
        <v>9.8522651391975788E-2</v>
      </c>
      <c r="AC463" s="18">
        <f t="shared" ca="1" si="255"/>
        <v>0.10423099028386389</v>
      </c>
      <c r="AD463" s="18">
        <f t="shared" ca="1" si="255"/>
        <v>0.10993932917575197</v>
      </c>
      <c r="AE463" s="18">
        <f t="shared" ca="1" si="256"/>
        <v>0.11564654666635804</v>
      </c>
      <c r="AF463" s="18">
        <f t="shared" ca="1" si="256"/>
        <v>0.1214457190620884</v>
      </c>
      <c r="AG463" s="18">
        <f t="shared" ca="1" si="256"/>
        <v>0.12754430560011362</v>
      </c>
      <c r="AH463" s="18">
        <f t="shared" ca="1" si="256"/>
        <v>0.1341082736701702</v>
      </c>
      <c r="AI463" s="18">
        <f t="shared" ca="1" si="256"/>
        <v>0.14125312760430445</v>
      </c>
      <c r="AJ463" s="18">
        <f t="shared" ca="1" si="256"/>
        <v>0.14912464956917681</v>
      </c>
      <c r="AK463" s="18">
        <f t="shared" ca="1" si="256"/>
        <v>6.8963593396130896E-2</v>
      </c>
      <c r="AL463" s="18">
        <f t="shared" ca="1" si="256"/>
        <v>0</v>
      </c>
      <c r="AM463" s="18">
        <f t="shared" ca="1" si="256"/>
        <v>0</v>
      </c>
      <c r="AN463" s="18">
        <f t="shared" ca="1" si="256"/>
        <v>0</v>
      </c>
      <c r="AO463" s="18">
        <f t="shared" ca="1" si="257"/>
        <v>0</v>
      </c>
      <c r="AP463" s="18">
        <f t="shared" ca="1" si="257"/>
        <v>0</v>
      </c>
      <c r="AQ463" s="18">
        <f t="shared" ca="1" si="257"/>
        <v>0</v>
      </c>
      <c r="AR463" s="18">
        <f t="shared" ca="1" si="257"/>
        <v>0</v>
      </c>
      <c r="AS463" s="18">
        <f t="shared" ca="1" si="257"/>
        <v>0</v>
      </c>
      <c r="AT463" s="18">
        <f t="shared" ca="1" si="257"/>
        <v>0</v>
      </c>
      <c r="AU463" s="18">
        <f t="shared" ca="1" si="257"/>
        <v>0</v>
      </c>
      <c r="AV463" s="18">
        <f t="shared" ca="1" si="257"/>
        <v>0</v>
      </c>
      <c r="AW463" s="18">
        <f t="shared" ca="1" si="257"/>
        <v>0</v>
      </c>
      <c r="AX463" s="18">
        <f t="shared" ca="1" si="257"/>
        <v>0</v>
      </c>
      <c r="AY463" s="18">
        <f t="shared" ca="1" si="258"/>
        <v>0</v>
      </c>
      <c r="AZ463" s="18">
        <f t="shared" ca="1" si="258"/>
        <v>0</v>
      </c>
      <c r="BA463" s="18">
        <f t="shared" ca="1" si="258"/>
        <v>0</v>
      </c>
      <c r="BB463" s="18">
        <f t="shared" ca="1" si="258"/>
        <v>0</v>
      </c>
      <c r="BC463" s="18">
        <f t="shared" ca="1" si="258"/>
        <v>0</v>
      </c>
      <c r="BD463" s="18">
        <f t="shared" ca="1" si="258"/>
        <v>0</v>
      </c>
      <c r="BE463" s="18">
        <f t="shared" ca="1" si="258"/>
        <v>0</v>
      </c>
      <c r="BF463" s="18">
        <f t="shared" ca="1" si="258"/>
        <v>0</v>
      </c>
      <c r="BG463" s="18">
        <f t="shared" ca="1" si="258"/>
        <v>0</v>
      </c>
      <c r="BH463" s="18">
        <f t="shared" ca="1" si="258"/>
        <v>0</v>
      </c>
      <c r="BI463" s="18">
        <f t="shared" ca="1" si="258"/>
        <v>0</v>
      </c>
    </row>
    <row r="464" spans="8:61" x14ac:dyDescent="0.35">
      <c r="H464" s="2" t="str">
        <f t="shared" si="232"/>
        <v>ON_Firm PP</v>
      </c>
      <c r="I464">
        <f t="shared" si="226"/>
        <v>9</v>
      </c>
      <c r="J464">
        <f t="shared" si="233"/>
        <v>27</v>
      </c>
      <c r="K464" s="18">
        <f t="shared" ca="1" si="254"/>
        <v>0</v>
      </c>
      <c r="L464" s="18">
        <f t="shared" ca="1" si="254"/>
        <v>0</v>
      </c>
      <c r="M464" s="18">
        <f t="shared" ca="1" si="254"/>
        <v>0</v>
      </c>
      <c r="N464" s="18">
        <f t="shared" ca="1" si="254"/>
        <v>0</v>
      </c>
      <c r="O464" s="18">
        <f t="shared" ca="1" si="254"/>
        <v>0</v>
      </c>
      <c r="P464" s="18">
        <f t="shared" ca="1" si="254"/>
        <v>0</v>
      </c>
      <c r="Q464" s="18">
        <f t="shared" ca="1" si="254"/>
        <v>0</v>
      </c>
      <c r="R464" s="18">
        <f t="shared" ca="1" si="254"/>
        <v>2.5854143517599775E-2</v>
      </c>
      <c r="S464" s="18">
        <f t="shared" ca="1" si="254"/>
        <v>5.4670676199451228E-2</v>
      </c>
      <c r="T464" s="18">
        <f t="shared" ca="1" si="254"/>
        <v>5.8908858010633058E-2</v>
      </c>
      <c r="U464" s="18">
        <f t="shared" ca="1" si="255"/>
        <v>6.3147039821814882E-2</v>
      </c>
      <c r="V464" s="18">
        <f t="shared" ca="1" si="255"/>
        <v>6.738522163299672E-2</v>
      </c>
      <c r="W464" s="18">
        <f t="shared" ca="1" si="255"/>
        <v>7.1623403444178543E-2</v>
      </c>
      <c r="X464" s="18">
        <f t="shared" ca="1" si="255"/>
        <v>7.5861585255360381E-2</v>
      </c>
      <c r="Y464" s="18">
        <f t="shared" ca="1" si="255"/>
        <v>8.0099767066542205E-2</v>
      </c>
      <c r="Z464" s="18">
        <f t="shared" ca="1" si="255"/>
        <v>8.4337948877724028E-2</v>
      </c>
      <c r="AA464" s="18">
        <f t="shared" ca="1" si="255"/>
        <v>8.8576130688905866E-2</v>
      </c>
      <c r="AB464" s="18">
        <f t="shared" ca="1" si="255"/>
        <v>9.3182132120584765E-2</v>
      </c>
      <c r="AC464" s="18">
        <f t="shared" ca="1" si="255"/>
        <v>9.8522651391975788E-2</v>
      </c>
      <c r="AD464" s="18">
        <f t="shared" ca="1" si="255"/>
        <v>0.10423099028386389</v>
      </c>
      <c r="AE464" s="18">
        <f t="shared" ca="1" si="256"/>
        <v>0.10993932917575197</v>
      </c>
      <c r="AF464" s="18">
        <f t="shared" ca="1" si="256"/>
        <v>0.11564654666635804</v>
      </c>
      <c r="AG464" s="18">
        <f t="shared" ca="1" si="256"/>
        <v>0.1214457190620884</v>
      </c>
      <c r="AH464" s="18">
        <f t="shared" ca="1" si="256"/>
        <v>0.12754430560011362</v>
      </c>
      <c r="AI464" s="18">
        <f t="shared" ca="1" si="256"/>
        <v>0.1341082736701702</v>
      </c>
      <c r="AJ464" s="18">
        <f t="shared" ca="1" si="256"/>
        <v>0.14125312760430445</v>
      </c>
      <c r="AK464" s="18">
        <f t="shared" ca="1" si="256"/>
        <v>0.14912464956917681</v>
      </c>
      <c r="AL464" s="18">
        <f t="shared" ca="1" si="256"/>
        <v>6.8963593396130896E-2</v>
      </c>
      <c r="AM464" s="18">
        <f t="shared" ca="1" si="256"/>
        <v>0</v>
      </c>
      <c r="AN464" s="18">
        <f t="shared" ca="1" si="256"/>
        <v>0</v>
      </c>
      <c r="AO464" s="18">
        <f t="shared" ca="1" si="257"/>
        <v>0</v>
      </c>
      <c r="AP464" s="18">
        <f t="shared" ca="1" si="257"/>
        <v>0</v>
      </c>
      <c r="AQ464" s="18">
        <f t="shared" ca="1" si="257"/>
        <v>0</v>
      </c>
      <c r="AR464" s="18">
        <f t="shared" ca="1" si="257"/>
        <v>0</v>
      </c>
      <c r="AS464" s="18">
        <f t="shared" ca="1" si="257"/>
        <v>0</v>
      </c>
      <c r="AT464" s="18">
        <f t="shared" ca="1" si="257"/>
        <v>0</v>
      </c>
      <c r="AU464" s="18">
        <f t="shared" ca="1" si="257"/>
        <v>0</v>
      </c>
      <c r="AV464" s="18">
        <f t="shared" ca="1" si="257"/>
        <v>0</v>
      </c>
      <c r="AW464" s="18">
        <f t="shared" ca="1" si="257"/>
        <v>0</v>
      </c>
      <c r="AX464" s="18">
        <f t="shared" ca="1" si="257"/>
        <v>0</v>
      </c>
      <c r="AY464" s="18">
        <f t="shared" ca="1" si="258"/>
        <v>0</v>
      </c>
      <c r="AZ464" s="18">
        <f t="shared" ca="1" si="258"/>
        <v>0</v>
      </c>
      <c r="BA464" s="18">
        <f t="shared" ca="1" si="258"/>
        <v>0</v>
      </c>
      <c r="BB464" s="18">
        <f t="shared" ca="1" si="258"/>
        <v>0</v>
      </c>
      <c r="BC464" s="18">
        <f t="shared" ca="1" si="258"/>
        <v>0</v>
      </c>
      <c r="BD464" s="18">
        <f t="shared" ca="1" si="258"/>
        <v>0</v>
      </c>
      <c r="BE464" s="18">
        <f t="shared" ca="1" si="258"/>
        <v>0</v>
      </c>
      <c r="BF464" s="18">
        <f t="shared" ca="1" si="258"/>
        <v>0</v>
      </c>
      <c r="BG464" s="18">
        <f t="shared" ca="1" si="258"/>
        <v>0</v>
      </c>
      <c r="BH464" s="18">
        <f t="shared" ca="1" si="258"/>
        <v>0</v>
      </c>
      <c r="BI464" s="18">
        <f t="shared" ca="1" si="258"/>
        <v>0</v>
      </c>
    </row>
    <row r="465" spans="8:61" x14ac:dyDescent="0.35">
      <c r="H465" s="2" t="str">
        <f t="shared" si="232"/>
        <v>ON_Firm PP</v>
      </c>
      <c r="I465">
        <f t="shared" si="226"/>
        <v>9</v>
      </c>
      <c r="J465">
        <f t="shared" si="233"/>
        <v>28</v>
      </c>
      <c r="K465" s="18">
        <f t="shared" ca="1" si="254"/>
        <v>0</v>
      </c>
      <c r="L465" s="18">
        <f t="shared" ca="1" si="254"/>
        <v>0</v>
      </c>
      <c r="M465" s="18">
        <f t="shared" ca="1" si="254"/>
        <v>0</v>
      </c>
      <c r="N465" s="18">
        <f t="shared" ca="1" si="254"/>
        <v>0</v>
      </c>
      <c r="O465" s="18">
        <f t="shared" ca="1" si="254"/>
        <v>0</v>
      </c>
      <c r="P465" s="18">
        <f t="shared" ca="1" si="254"/>
        <v>0</v>
      </c>
      <c r="Q465" s="18">
        <f t="shared" ca="1" si="254"/>
        <v>0</v>
      </c>
      <c r="R465" s="18">
        <f t="shared" ca="1" si="254"/>
        <v>0</v>
      </c>
      <c r="S465" s="18">
        <f t="shared" ca="1" si="254"/>
        <v>2.5854143517599775E-2</v>
      </c>
      <c r="T465" s="18">
        <f t="shared" ca="1" si="254"/>
        <v>5.4670676199451228E-2</v>
      </c>
      <c r="U465" s="18">
        <f t="shared" ca="1" si="255"/>
        <v>5.8908858010633058E-2</v>
      </c>
      <c r="V465" s="18">
        <f t="shared" ca="1" si="255"/>
        <v>6.3147039821814882E-2</v>
      </c>
      <c r="W465" s="18">
        <f t="shared" ca="1" si="255"/>
        <v>6.738522163299672E-2</v>
      </c>
      <c r="X465" s="18">
        <f t="shared" ca="1" si="255"/>
        <v>7.1623403444178543E-2</v>
      </c>
      <c r="Y465" s="18">
        <f t="shared" ca="1" si="255"/>
        <v>7.5861585255360381E-2</v>
      </c>
      <c r="Z465" s="18">
        <f t="shared" ca="1" si="255"/>
        <v>8.0099767066542205E-2</v>
      </c>
      <c r="AA465" s="18">
        <f t="shared" ca="1" si="255"/>
        <v>8.4337948877724028E-2</v>
      </c>
      <c r="AB465" s="18">
        <f t="shared" ca="1" si="255"/>
        <v>8.8576130688905866E-2</v>
      </c>
      <c r="AC465" s="18">
        <f t="shared" ca="1" si="255"/>
        <v>9.3182132120584765E-2</v>
      </c>
      <c r="AD465" s="18">
        <f t="shared" ca="1" si="255"/>
        <v>9.8522651391975788E-2</v>
      </c>
      <c r="AE465" s="18">
        <f t="shared" ca="1" si="256"/>
        <v>0.10423099028386389</v>
      </c>
      <c r="AF465" s="18">
        <f t="shared" ca="1" si="256"/>
        <v>0.10993932917575197</v>
      </c>
      <c r="AG465" s="18">
        <f t="shared" ca="1" si="256"/>
        <v>0.11564654666635804</v>
      </c>
      <c r="AH465" s="18">
        <f t="shared" ca="1" si="256"/>
        <v>0.1214457190620884</v>
      </c>
      <c r="AI465" s="18">
        <f t="shared" ca="1" si="256"/>
        <v>0.12754430560011362</v>
      </c>
      <c r="AJ465" s="18">
        <f t="shared" ca="1" si="256"/>
        <v>0.1341082736701702</v>
      </c>
      <c r="AK465" s="18">
        <f t="shared" ca="1" si="256"/>
        <v>0.14125312760430445</v>
      </c>
      <c r="AL465" s="18">
        <f t="shared" ca="1" si="256"/>
        <v>0.14912464956917681</v>
      </c>
      <c r="AM465" s="18">
        <f t="shared" ca="1" si="256"/>
        <v>6.8963593396130896E-2</v>
      </c>
      <c r="AN465" s="18">
        <f t="shared" ca="1" si="256"/>
        <v>0</v>
      </c>
      <c r="AO465" s="18">
        <f t="shared" ca="1" si="257"/>
        <v>0</v>
      </c>
      <c r="AP465" s="18">
        <f t="shared" ca="1" si="257"/>
        <v>0</v>
      </c>
      <c r="AQ465" s="18">
        <f t="shared" ca="1" si="257"/>
        <v>0</v>
      </c>
      <c r="AR465" s="18">
        <f t="shared" ca="1" si="257"/>
        <v>0</v>
      </c>
      <c r="AS465" s="18">
        <f t="shared" ca="1" si="257"/>
        <v>0</v>
      </c>
      <c r="AT465" s="18">
        <f t="shared" ca="1" si="257"/>
        <v>0</v>
      </c>
      <c r="AU465" s="18">
        <f t="shared" ca="1" si="257"/>
        <v>0</v>
      </c>
      <c r="AV465" s="18">
        <f t="shared" ca="1" si="257"/>
        <v>0</v>
      </c>
      <c r="AW465" s="18">
        <f t="shared" ca="1" si="257"/>
        <v>0</v>
      </c>
      <c r="AX465" s="18">
        <f t="shared" ca="1" si="257"/>
        <v>0</v>
      </c>
      <c r="AY465" s="18">
        <f t="shared" ca="1" si="258"/>
        <v>0</v>
      </c>
      <c r="AZ465" s="18">
        <f t="shared" ca="1" si="258"/>
        <v>0</v>
      </c>
      <c r="BA465" s="18">
        <f t="shared" ca="1" si="258"/>
        <v>0</v>
      </c>
      <c r="BB465" s="18">
        <f t="shared" ca="1" si="258"/>
        <v>0</v>
      </c>
      <c r="BC465" s="18">
        <f t="shared" ca="1" si="258"/>
        <v>0</v>
      </c>
      <c r="BD465" s="18">
        <f t="shared" ca="1" si="258"/>
        <v>0</v>
      </c>
      <c r="BE465" s="18">
        <f t="shared" ca="1" si="258"/>
        <v>0</v>
      </c>
      <c r="BF465" s="18">
        <f t="shared" ca="1" si="258"/>
        <v>0</v>
      </c>
      <c r="BG465" s="18">
        <f t="shared" ca="1" si="258"/>
        <v>0</v>
      </c>
      <c r="BH465" s="18">
        <f t="shared" ca="1" si="258"/>
        <v>0</v>
      </c>
      <c r="BI465" s="18">
        <f t="shared" ca="1" si="258"/>
        <v>0</v>
      </c>
    </row>
    <row r="466" spans="8:61" x14ac:dyDescent="0.35">
      <c r="H466" s="2" t="str">
        <f t="shared" si="232"/>
        <v>ON_Firm PP</v>
      </c>
      <c r="I466">
        <f t="shared" si="226"/>
        <v>9</v>
      </c>
      <c r="J466">
        <f t="shared" si="233"/>
        <v>29</v>
      </c>
      <c r="K466" s="18">
        <f t="shared" ca="1" si="254"/>
        <v>0</v>
      </c>
      <c r="L466" s="18">
        <f t="shared" ca="1" si="254"/>
        <v>0</v>
      </c>
      <c r="M466" s="18">
        <f t="shared" ca="1" si="254"/>
        <v>0</v>
      </c>
      <c r="N466" s="18">
        <f t="shared" ca="1" si="254"/>
        <v>0</v>
      </c>
      <c r="O466" s="18">
        <f t="shared" ca="1" si="254"/>
        <v>0</v>
      </c>
      <c r="P466" s="18">
        <f t="shared" ca="1" si="254"/>
        <v>0</v>
      </c>
      <c r="Q466" s="18">
        <f t="shared" ca="1" si="254"/>
        <v>0</v>
      </c>
      <c r="R466" s="18">
        <f t="shared" ca="1" si="254"/>
        <v>0</v>
      </c>
      <c r="S466" s="18">
        <f t="shared" ca="1" si="254"/>
        <v>0</v>
      </c>
      <c r="T466" s="18">
        <f t="shared" ca="1" si="254"/>
        <v>2.5854143517599775E-2</v>
      </c>
      <c r="U466" s="18">
        <f t="shared" ca="1" si="255"/>
        <v>5.4670676199451228E-2</v>
      </c>
      <c r="V466" s="18">
        <f t="shared" ca="1" si="255"/>
        <v>5.8908858010633058E-2</v>
      </c>
      <c r="W466" s="18">
        <f t="shared" ca="1" si="255"/>
        <v>6.3147039821814882E-2</v>
      </c>
      <c r="X466" s="18">
        <f t="shared" ca="1" si="255"/>
        <v>6.738522163299672E-2</v>
      </c>
      <c r="Y466" s="18">
        <f t="shared" ca="1" si="255"/>
        <v>7.1623403444178543E-2</v>
      </c>
      <c r="Z466" s="18">
        <f t="shared" ca="1" si="255"/>
        <v>7.5861585255360381E-2</v>
      </c>
      <c r="AA466" s="18">
        <f t="shared" ca="1" si="255"/>
        <v>8.0099767066542205E-2</v>
      </c>
      <c r="AB466" s="18">
        <f t="shared" ca="1" si="255"/>
        <v>8.4337948877724028E-2</v>
      </c>
      <c r="AC466" s="18">
        <f t="shared" ca="1" si="255"/>
        <v>8.8576130688905866E-2</v>
      </c>
      <c r="AD466" s="18">
        <f t="shared" ca="1" si="255"/>
        <v>9.3182132120584765E-2</v>
      </c>
      <c r="AE466" s="18">
        <f t="shared" ca="1" si="256"/>
        <v>9.8522651391975788E-2</v>
      </c>
      <c r="AF466" s="18">
        <f t="shared" ca="1" si="256"/>
        <v>0.10423099028386389</v>
      </c>
      <c r="AG466" s="18">
        <f t="shared" ca="1" si="256"/>
        <v>0.10993932917575197</v>
      </c>
      <c r="AH466" s="18">
        <f t="shared" ca="1" si="256"/>
        <v>0.11564654666635804</v>
      </c>
      <c r="AI466" s="18">
        <f t="shared" ca="1" si="256"/>
        <v>0.1214457190620884</v>
      </c>
      <c r="AJ466" s="18">
        <f t="shared" ca="1" si="256"/>
        <v>0.12754430560011362</v>
      </c>
      <c r="AK466" s="18">
        <f t="shared" ca="1" si="256"/>
        <v>0.1341082736701702</v>
      </c>
      <c r="AL466" s="18">
        <f t="shared" ca="1" si="256"/>
        <v>0.14125312760430445</v>
      </c>
      <c r="AM466" s="18">
        <f t="shared" ca="1" si="256"/>
        <v>0.14912464956917681</v>
      </c>
      <c r="AN466" s="18">
        <f t="shared" ca="1" si="256"/>
        <v>6.8963593396130896E-2</v>
      </c>
      <c r="AO466" s="18">
        <f t="shared" ca="1" si="257"/>
        <v>0</v>
      </c>
      <c r="AP466" s="18">
        <f t="shared" ca="1" si="257"/>
        <v>0</v>
      </c>
      <c r="AQ466" s="18">
        <f t="shared" ca="1" si="257"/>
        <v>0</v>
      </c>
      <c r="AR466" s="18">
        <f t="shared" ca="1" si="257"/>
        <v>0</v>
      </c>
      <c r="AS466" s="18">
        <f t="shared" ca="1" si="257"/>
        <v>0</v>
      </c>
      <c r="AT466" s="18">
        <f t="shared" ca="1" si="257"/>
        <v>0</v>
      </c>
      <c r="AU466" s="18">
        <f t="shared" ca="1" si="257"/>
        <v>0</v>
      </c>
      <c r="AV466" s="18">
        <f t="shared" ca="1" si="257"/>
        <v>0</v>
      </c>
      <c r="AW466" s="18">
        <f t="shared" ca="1" si="257"/>
        <v>0</v>
      </c>
      <c r="AX466" s="18">
        <f t="shared" ca="1" si="257"/>
        <v>0</v>
      </c>
      <c r="AY466" s="18">
        <f t="shared" ca="1" si="258"/>
        <v>0</v>
      </c>
      <c r="AZ466" s="18">
        <f t="shared" ca="1" si="258"/>
        <v>0</v>
      </c>
      <c r="BA466" s="18">
        <f t="shared" ca="1" si="258"/>
        <v>0</v>
      </c>
      <c r="BB466" s="18">
        <f t="shared" ca="1" si="258"/>
        <v>0</v>
      </c>
      <c r="BC466" s="18">
        <f t="shared" ca="1" si="258"/>
        <v>0</v>
      </c>
      <c r="BD466" s="18">
        <f t="shared" ca="1" si="258"/>
        <v>0</v>
      </c>
      <c r="BE466" s="18">
        <f t="shared" ca="1" si="258"/>
        <v>0</v>
      </c>
      <c r="BF466" s="18">
        <f t="shared" ca="1" si="258"/>
        <v>0</v>
      </c>
      <c r="BG466" s="18">
        <f t="shared" ca="1" si="258"/>
        <v>0</v>
      </c>
      <c r="BH466" s="18">
        <f t="shared" ca="1" si="258"/>
        <v>0</v>
      </c>
      <c r="BI466" s="18">
        <f t="shared" ca="1" si="258"/>
        <v>0</v>
      </c>
    </row>
    <row r="467" spans="8:61" x14ac:dyDescent="0.35">
      <c r="H467" s="2" t="str">
        <f t="shared" si="232"/>
        <v>ON_Firm PP</v>
      </c>
      <c r="I467">
        <f t="shared" si="226"/>
        <v>9</v>
      </c>
      <c r="J467">
        <f t="shared" si="233"/>
        <v>30</v>
      </c>
      <c r="K467" s="18">
        <f t="shared" ca="1" si="254"/>
        <v>0</v>
      </c>
      <c r="L467" s="18">
        <f t="shared" ca="1" si="254"/>
        <v>0</v>
      </c>
      <c r="M467" s="18">
        <f t="shared" ca="1" si="254"/>
        <v>0</v>
      </c>
      <c r="N467" s="18">
        <f t="shared" ca="1" si="254"/>
        <v>0</v>
      </c>
      <c r="O467" s="18">
        <f t="shared" ca="1" si="254"/>
        <v>0</v>
      </c>
      <c r="P467" s="18">
        <f t="shared" ca="1" si="254"/>
        <v>0</v>
      </c>
      <c r="Q467" s="18">
        <f t="shared" ca="1" si="254"/>
        <v>0</v>
      </c>
      <c r="R467" s="18">
        <f t="shared" ca="1" si="254"/>
        <v>0</v>
      </c>
      <c r="S467" s="18">
        <f t="shared" ca="1" si="254"/>
        <v>0</v>
      </c>
      <c r="T467" s="18">
        <f t="shared" ca="1" si="254"/>
        <v>0</v>
      </c>
      <c r="U467" s="18">
        <f t="shared" ca="1" si="255"/>
        <v>2.5854143517599775E-2</v>
      </c>
      <c r="V467" s="18">
        <f t="shared" ca="1" si="255"/>
        <v>5.4670676199451228E-2</v>
      </c>
      <c r="W467" s="18">
        <f t="shared" ca="1" si="255"/>
        <v>5.8908858010633058E-2</v>
      </c>
      <c r="X467" s="18">
        <f t="shared" ca="1" si="255"/>
        <v>6.3147039821814882E-2</v>
      </c>
      <c r="Y467" s="18">
        <f t="shared" ca="1" si="255"/>
        <v>6.738522163299672E-2</v>
      </c>
      <c r="Z467" s="18">
        <f t="shared" ca="1" si="255"/>
        <v>7.1623403444178543E-2</v>
      </c>
      <c r="AA467" s="18">
        <f t="shared" ca="1" si="255"/>
        <v>7.5861585255360381E-2</v>
      </c>
      <c r="AB467" s="18">
        <f t="shared" ca="1" si="255"/>
        <v>8.0099767066542205E-2</v>
      </c>
      <c r="AC467" s="18">
        <f t="shared" ca="1" si="255"/>
        <v>8.4337948877724028E-2</v>
      </c>
      <c r="AD467" s="18">
        <f t="shared" ca="1" si="255"/>
        <v>8.8576130688905866E-2</v>
      </c>
      <c r="AE467" s="18">
        <f t="shared" ca="1" si="256"/>
        <v>9.3182132120584765E-2</v>
      </c>
      <c r="AF467" s="18">
        <f t="shared" ca="1" si="256"/>
        <v>9.8522651391975788E-2</v>
      </c>
      <c r="AG467" s="18">
        <f t="shared" ca="1" si="256"/>
        <v>0.10423099028386389</v>
      </c>
      <c r="AH467" s="18">
        <f t="shared" ca="1" si="256"/>
        <v>0.10993932917575197</v>
      </c>
      <c r="AI467" s="18">
        <f t="shared" ca="1" si="256"/>
        <v>0.11564654666635804</v>
      </c>
      <c r="AJ467" s="18">
        <f t="shared" ca="1" si="256"/>
        <v>0.1214457190620884</v>
      </c>
      <c r="AK467" s="18">
        <f t="shared" ca="1" si="256"/>
        <v>0.12754430560011362</v>
      </c>
      <c r="AL467" s="18">
        <f t="shared" ca="1" si="256"/>
        <v>0.1341082736701702</v>
      </c>
      <c r="AM467" s="18">
        <f t="shared" ca="1" si="256"/>
        <v>0.14125312760430445</v>
      </c>
      <c r="AN467" s="18">
        <f t="shared" ca="1" si="256"/>
        <v>0.14912464956917681</v>
      </c>
      <c r="AO467" s="18">
        <f t="shared" ca="1" si="257"/>
        <v>6.8963593396130896E-2</v>
      </c>
      <c r="AP467" s="18">
        <f t="shared" ca="1" si="257"/>
        <v>0</v>
      </c>
      <c r="AQ467" s="18">
        <f t="shared" ca="1" si="257"/>
        <v>0</v>
      </c>
      <c r="AR467" s="18">
        <f t="shared" ca="1" si="257"/>
        <v>0</v>
      </c>
      <c r="AS467" s="18">
        <f t="shared" ca="1" si="257"/>
        <v>0</v>
      </c>
      <c r="AT467" s="18">
        <f t="shared" ca="1" si="257"/>
        <v>0</v>
      </c>
      <c r="AU467" s="18">
        <f t="shared" ca="1" si="257"/>
        <v>0</v>
      </c>
      <c r="AV467" s="18">
        <f t="shared" ca="1" si="257"/>
        <v>0</v>
      </c>
      <c r="AW467" s="18">
        <f t="shared" ca="1" si="257"/>
        <v>0</v>
      </c>
      <c r="AX467" s="18">
        <f t="shared" ca="1" si="257"/>
        <v>0</v>
      </c>
      <c r="AY467" s="18">
        <f t="shared" ca="1" si="258"/>
        <v>0</v>
      </c>
      <c r="AZ467" s="18">
        <f t="shared" ca="1" si="258"/>
        <v>0</v>
      </c>
      <c r="BA467" s="18">
        <f t="shared" ca="1" si="258"/>
        <v>0</v>
      </c>
      <c r="BB467" s="18">
        <f t="shared" ca="1" si="258"/>
        <v>0</v>
      </c>
      <c r="BC467" s="18">
        <f t="shared" ca="1" si="258"/>
        <v>0</v>
      </c>
      <c r="BD467" s="18">
        <f t="shared" ca="1" si="258"/>
        <v>0</v>
      </c>
      <c r="BE467" s="18">
        <f t="shared" ca="1" si="258"/>
        <v>0</v>
      </c>
      <c r="BF467" s="18">
        <f t="shared" ca="1" si="258"/>
        <v>0</v>
      </c>
      <c r="BG467" s="18">
        <f t="shared" ca="1" si="258"/>
        <v>0</v>
      </c>
      <c r="BH467" s="18">
        <f t="shared" ca="1" si="258"/>
        <v>0</v>
      </c>
      <c r="BI467" s="18">
        <f t="shared" ca="1" si="258"/>
        <v>0</v>
      </c>
    </row>
    <row r="468" spans="8:61" x14ac:dyDescent="0.35">
      <c r="H468" s="2" t="str">
        <f t="shared" si="232"/>
        <v>ON_Firm PP</v>
      </c>
      <c r="I468">
        <f t="shared" si="226"/>
        <v>9</v>
      </c>
      <c r="J468">
        <f t="shared" si="233"/>
        <v>31</v>
      </c>
      <c r="K468" s="18">
        <f t="shared" ca="1" si="254"/>
        <v>0</v>
      </c>
      <c r="L468" s="18">
        <f t="shared" ca="1" si="254"/>
        <v>0</v>
      </c>
      <c r="M468" s="18">
        <f t="shared" ca="1" si="254"/>
        <v>0</v>
      </c>
      <c r="N468" s="18">
        <f t="shared" ca="1" si="254"/>
        <v>0</v>
      </c>
      <c r="O468" s="18">
        <f t="shared" ca="1" si="254"/>
        <v>0</v>
      </c>
      <c r="P468" s="18">
        <f t="shared" ca="1" si="254"/>
        <v>0</v>
      </c>
      <c r="Q468" s="18">
        <f t="shared" ca="1" si="254"/>
        <v>0</v>
      </c>
      <c r="R468" s="18">
        <f t="shared" ca="1" si="254"/>
        <v>0</v>
      </c>
      <c r="S468" s="18">
        <f t="shared" ca="1" si="254"/>
        <v>0</v>
      </c>
      <c r="T468" s="18">
        <f t="shared" ca="1" si="254"/>
        <v>0</v>
      </c>
      <c r="U468" s="18">
        <f t="shared" ca="1" si="255"/>
        <v>0</v>
      </c>
      <c r="V468" s="18">
        <f t="shared" ca="1" si="255"/>
        <v>2.5854143517599775E-2</v>
      </c>
      <c r="W468" s="18">
        <f t="shared" ca="1" si="255"/>
        <v>5.4670676199451228E-2</v>
      </c>
      <c r="X468" s="18">
        <f t="shared" ca="1" si="255"/>
        <v>5.8908858010633058E-2</v>
      </c>
      <c r="Y468" s="18">
        <f t="shared" ca="1" si="255"/>
        <v>6.3147039821814882E-2</v>
      </c>
      <c r="Z468" s="18">
        <f t="shared" ca="1" si="255"/>
        <v>6.738522163299672E-2</v>
      </c>
      <c r="AA468" s="18">
        <f t="shared" ca="1" si="255"/>
        <v>7.1623403444178543E-2</v>
      </c>
      <c r="AB468" s="18">
        <f t="shared" ca="1" si="255"/>
        <v>7.5861585255360381E-2</v>
      </c>
      <c r="AC468" s="18">
        <f t="shared" ca="1" si="255"/>
        <v>8.0099767066542205E-2</v>
      </c>
      <c r="AD468" s="18">
        <f t="shared" ca="1" si="255"/>
        <v>8.4337948877724028E-2</v>
      </c>
      <c r="AE468" s="18">
        <f t="shared" ca="1" si="256"/>
        <v>8.8576130688905866E-2</v>
      </c>
      <c r="AF468" s="18">
        <f t="shared" ca="1" si="256"/>
        <v>9.3182132120584765E-2</v>
      </c>
      <c r="AG468" s="18">
        <f t="shared" ca="1" si="256"/>
        <v>9.8522651391975788E-2</v>
      </c>
      <c r="AH468" s="18">
        <f t="shared" ca="1" si="256"/>
        <v>0.10423099028386389</v>
      </c>
      <c r="AI468" s="18">
        <f t="shared" ca="1" si="256"/>
        <v>0.10993932917575197</v>
      </c>
      <c r="AJ468" s="18">
        <f t="shared" ca="1" si="256"/>
        <v>0.11564654666635804</v>
      </c>
      <c r="AK468" s="18">
        <f t="shared" ca="1" si="256"/>
        <v>0.1214457190620884</v>
      </c>
      <c r="AL468" s="18">
        <f t="shared" ca="1" si="256"/>
        <v>0.12754430560011362</v>
      </c>
      <c r="AM468" s="18">
        <f t="shared" ca="1" si="256"/>
        <v>0.1341082736701702</v>
      </c>
      <c r="AN468" s="18">
        <f t="shared" ca="1" si="256"/>
        <v>0.14125312760430445</v>
      </c>
      <c r="AO468" s="18">
        <f t="shared" ca="1" si="257"/>
        <v>0.14912464956917681</v>
      </c>
      <c r="AP468" s="18">
        <f t="shared" ca="1" si="257"/>
        <v>6.8963593396130896E-2</v>
      </c>
      <c r="AQ468" s="18">
        <f t="shared" ca="1" si="257"/>
        <v>0</v>
      </c>
      <c r="AR468" s="18">
        <f t="shared" ca="1" si="257"/>
        <v>0</v>
      </c>
      <c r="AS468" s="18">
        <f t="shared" ca="1" si="257"/>
        <v>0</v>
      </c>
      <c r="AT468" s="18">
        <f t="shared" ca="1" si="257"/>
        <v>0</v>
      </c>
      <c r="AU468" s="18">
        <f t="shared" ca="1" si="257"/>
        <v>0</v>
      </c>
      <c r="AV468" s="18">
        <f t="shared" ca="1" si="257"/>
        <v>0</v>
      </c>
      <c r="AW468" s="18">
        <f t="shared" ca="1" si="257"/>
        <v>0</v>
      </c>
      <c r="AX468" s="18">
        <f t="shared" ca="1" si="257"/>
        <v>0</v>
      </c>
      <c r="AY468" s="18">
        <f t="shared" ca="1" si="258"/>
        <v>0</v>
      </c>
      <c r="AZ468" s="18">
        <f t="shared" ca="1" si="258"/>
        <v>0</v>
      </c>
      <c r="BA468" s="18">
        <f t="shared" ca="1" si="258"/>
        <v>0</v>
      </c>
      <c r="BB468" s="18">
        <f t="shared" ca="1" si="258"/>
        <v>0</v>
      </c>
      <c r="BC468" s="18">
        <f t="shared" ca="1" si="258"/>
        <v>0</v>
      </c>
      <c r="BD468" s="18">
        <f t="shared" ca="1" si="258"/>
        <v>0</v>
      </c>
      <c r="BE468" s="18">
        <f t="shared" ca="1" si="258"/>
        <v>0</v>
      </c>
      <c r="BF468" s="18">
        <f t="shared" ca="1" si="258"/>
        <v>0</v>
      </c>
      <c r="BG468" s="18">
        <f t="shared" ca="1" si="258"/>
        <v>0</v>
      </c>
      <c r="BH468" s="18">
        <f t="shared" ca="1" si="258"/>
        <v>0</v>
      </c>
      <c r="BI468" s="18">
        <f t="shared" ca="1" si="258"/>
        <v>0</v>
      </c>
    </row>
    <row r="469" spans="8:61" x14ac:dyDescent="0.35">
      <c r="H469" s="2" t="str">
        <f t="shared" si="232"/>
        <v>ON_Firm PP</v>
      </c>
      <c r="I469">
        <f t="shared" si="226"/>
        <v>9</v>
      </c>
      <c r="J469">
        <f t="shared" si="233"/>
        <v>32</v>
      </c>
      <c r="K469" s="18">
        <f t="shared" ref="K469:T478" ca="1" si="259">IF(K$28&gt;$J469,0,OFFSET($K$2,$I469,$J469-K$28))</f>
        <v>0</v>
      </c>
      <c r="L469" s="18">
        <f t="shared" ca="1" si="259"/>
        <v>0</v>
      </c>
      <c r="M469" s="18">
        <f t="shared" ca="1" si="259"/>
        <v>0</v>
      </c>
      <c r="N469" s="18">
        <f t="shared" ca="1" si="259"/>
        <v>0</v>
      </c>
      <c r="O469" s="18">
        <f t="shared" ca="1" si="259"/>
        <v>0</v>
      </c>
      <c r="P469" s="18">
        <f t="shared" ca="1" si="259"/>
        <v>0</v>
      </c>
      <c r="Q469" s="18">
        <f t="shared" ca="1" si="259"/>
        <v>0</v>
      </c>
      <c r="R469" s="18">
        <f t="shared" ca="1" si="259"/>
        <v>0</v>
      </c>
      <c r="S469" s="18">
        <f t="shared" ca="1" si="259"/>
        <v>0</v>
      </c>
      <c r="T469" s="18">
        <f t="shared" ca="1" si="259"/>
        <v>0</v>
      </c>
      <c r="U469" s="18">
        <f t="shared" ref="U469:AD478" ca="1" si="260">IF(U$28&gt;$J469,0,OFFSET($K$2,$I469,$J469-U$28))</f>
        <v>0</v>
      </c>
      <c r="V469" s="18">
        <f t="shared" ca="1" si="260"/>
        <v>0</v>
      </c>
      <c r="W469" s="18">
        <f t="shared" ca="1" si="260"/>
        <v>2.5854143517599775E-2</v>
      </c>
      <c r="X469" s="18">
        <f t="shared" ca="1" si="260"/>
        <v>5.4670676199451228E-2</v>
      </c>
      <c r="Y469" s="18">
        <f t="shared" ca="1" si="260"/>
        <v>5.8908858010633058E-2</v>
      </c>
      <c r="Z469" s="18">
        <f t="shared" ca="1" si="260"/>
        <v>6.3147039821814882E-2</v>
      </c>
      <c r="AA469" s="18">
        <f t="shared" ca="1" si="260"/>
        <v>6.738522163299672E-2</v>
      </c>
      <c r="AB469" s="18">
        <f t="shared" ca="1" si="260"/>
        <v>7.1623403444178543E-2</v>
      </c>
      <c r="AC469" s="18">
        <f t="shared" ca="1" si="260"/>
        <v>7.5861585255360381E-2</v>
      </c>
      <c r="AD469" s="18">
        <f t="shared" ca="1" si="260"/>
        <v>8.0099767066542205E-2</v>
      </c>
      <c r="AE469" s="18">
        <f t="shared" ref="AE469:AN478" ca="1" si="261">IF(AE$28&gt;$J469,0,OFFSET($K$2,$I469,$J469-AE$28))</f>
        <v>8.4337948877724028E-2</v>
      </c>
      <c r="AF469" s="18">
        <f t="shared" ca="1" si="261"/>
        <v>8.8576130688905866E-2</v>
      </c>
      <c r="AG469" s="18">
        <f t="shared" ca="1" si="261"/>
        <v>9.3182132120584765E-2</v>
      </c>
      <c r="AH469" s="18">
        <f t="shared" ca="1" si="261"/>
        <v>9.8522651391975788E-2</v>
      </c>
      <c r="AI469" s="18">
        <f t="shared" ca="1" si="261"/>
        <v>0.10423099028386389</v>
      </c>
      <c r="AJ469" s="18">
        <f t="shared" ca="1" si="261"/>
        <v>0.10993932917575197</v>
      </c>
      <c r="AK469" s="18">
        <f t="shared" ca="1" si="261"/>
        <v>0.11564654666635804</v>
      </c>
      <c r="AL469" s="18">
        <f t="shared" ca="1" si="261"/>
        <v>0.1214457190620884</v>
      </c>
      <c r="AM469" s="18">
        <f t="shared" ca="1" si="261"/>
        <v>0.12754430560011362</v>
      </c>
      <c r="AN469" s="18">
        <f t="shared" ca="1" si="261"/>
        <v>0.1341082736701702</v>
      </c>
      <c r="AO469" s="18">
        <f t="shared" ref="AO469:AX478" ca="1" si="262">IF(AO$28&gt;$J469,0,OFFSET($K$2,$I469,$J469-AO$28))</f>
        <v>0.14125312760430445</v>
      </c>
      <c r="AP469" s="18">
        <f t="shared" ca="1" si="262"/>
        <v>0.14912464956917681</v>
      </c>
      <c r="AQ469" s="18">
        <f t="shared" ca="1" si="262"/>
        <v>6.8963593396130896E-2</v>
      </c>
      <c r="AR469" s="18">
        <f t="shared" ca="1" si="262"/>
        <v>0</v>
      </c>
      <c r="AS469" s="18">
        <f t="shared" ca="1" si="262"/>
        <v>0</v>
      </c>
      <c r="AT469" s="18">
        <f t="shared" ca="1" si="262"/>
        <v>0</v>
      </c>
      <c r="AU469" s="18">
        <f t="shared" ca="1" si="262"/>
        <v>0</v>
      </c>
      <c r="AV469" s="18">
        <f t="shared" ca="1" si="262"/>
        <v>0</v>
      </c>
      <c r="AW469" s="18">
        <f t="shared" ca="1" si="262"/>
        <v>0</v>
      </c>
      <c r="AX469" s="18">
        <f t="shared" ca="1" si="262"/>
        <v>0</v>
      </c>
      <c r="AY469" s="18">
        <f t="shared" ref="AY469:BI478" ca="1" si="263">IF(AY$28&gt;$J469,0,OFFSET($K$2,$I469,$J469-AY$28))</f>
        <v>0</v>
      </c>
      <c r="AZ469" s="18">
        <f t="shared" ca="1" si="263"/>
        <v>0</v>
      </c>
      <c r="BA469" s="18">
        <f t="shared" ca="1" si="263"/>
        <v>0</v>
      </c>
      <c r="BB469" s="18">
        <f t="shared" ca="1" si="263"/>
        <v>0</v>
      </c>
      <c r="BC469" s="18">
        <f t="shared" ca="1" si="263"/>
        <v>0</v>
      </c>
      <c r="BD469" s="18">
        <f t="shared" ca="1" si="263"/>
        <v>0</v>
      </c>
      <c r="BE469" s="18">
        <f t="shared" ca="1" si="263"/>
        <v>0</v>
      </c>
      <c r="BF469" s="18">
        <f t="shared" ca="1" si="263"/>
        <v>0</v>
      </c>
      <c r="BG469" s="18">
        <f t="shared" ca="1" si="263"/>
        <v>0</v>
      </c>
      <c r="BH469" s="18">
        <f t="shared" ca="1" si="263"/>
        <v>0</v>
      </c>
      <c r="BI469" s="18">
        <f t="shared" ca="1" si="263"/>
        <v>0</v>
      </c>
    </row>
    <row r="470" spans="8:61" x14ac:dyDescent="0.35">
      <c r="H470" s="2" t="str">
        <f t="shared" si="232"/>
        <v>ON_Firm PP</v>
      </c>
      <c r="I470">
        <f t="shared" si="226"/>
        <v>9</v>
      </c>
      <c r="J470">
        <f t="shared" si="233"/>
        <v>33</v>
      </c>
      <c r="K470" s="18">
        <f t="shared" ca="1" si="259"/>
        <v>0</v>
      </c>
      <c r="L470" s="18">
        <f t="shared" ca="1" si="259"/>
        <v>0</v>
      </c>
      <c r="M470" s="18">
        <f t="shared" ca="1" si="259"/>
        <v>0</v>
      </c>
      <c r="N470" s="18">
        <f t="shared" ca="1" si="259"/>
        <v>0</v>
      </c>
      <c r="O470" s="18">
        <f t="shared" ca="1" si="259"/>
        <v>0</v>
      </c>
      <c r="P470" s="18">
        <f t="shared" ca="1" si="259"/>
        <v>0</v>
      </c>
      <c r="Q470" s="18">
        <f t="shared" ca="1" si="259"/>
        <v>0</v>
      </c>
      <c r="R470" s="18">
        <f t="shared" ca="1" si="259"/>
        <v>0</v>
      </c>
      <c r="S470" s="18">
        <f t="shared" ca="1" si="259"/>
        <v>0</v>
      </c>
      <c r="T470" s="18">
        <f t="shared" ca="1" si="259"/>
        <v>0</v>
      </c>
      <c r="U470" s="18">
        <f t="shared" ca="1" si="260"/>
        <v>0</v>
      </c>
      <c r="V470" s="18">
        <f t="shared" ca="1" si="260"/>
        <v>0</v>
      </c>
      <c r="W470" s="18">
        <f t="shared" ca="1" si="260"/>
        <v>0</v>
      </c>
      <c r="X470" s="18">
        <f t="shared" ca="1" si="260"/>
        <v>2.5854143517599775E-2</v>
      </c>
      <c r="Y470" s="18">
        <f t="shared" ca="1" si="260"/>
        <v>5.4670676199451228E-2</v>
      </c>
      <c r="Z470" s="18">
        <f t="shared" ca="1" si="260"/>
        <v>5.8908858010633058E-2</v>
      </c>
      <c r="AA470" s="18">
        <f t="shared" ca="1" si="260"/>
        <v>6.3147039821814882E-2</v>
      </c>
      <c r="AB470" s="18">
        <f t="shared" ca="1" si="260"/>
        <v>6.738522163299672E-2</v>
      </c>
      <c r="AC470" s="18">
        <f t="shared" ca="1" si="260"/>
        <v>7.1623403444178543E-2</v>
      </c>
      <c r="AD470" s="18">
        <f t="shared" ca="1" si="260"/>
        <v>7.5861585255360381E-2</v>
      </c>
      <c r="AE470" s="18">
        <f t="shared" ca="1" si="261"/>
        <v>8.0099767066542205E-2</v>
      </c>
      <c r="AF470" s="18">
        <f t="shared" ca="1" si="261"/>
        <v>8.4337948877724028E-2</v>
      </c>
      <c r="AG470" s="18">
        <f t="shared" ca="1" si="261"/>
        <v>8.8576130688905866E-2</v>
      </c>
      <c r="AH470" s="18">
        <f t="shared" ca="1" si="261"/>
        <v>9.3182132120584765E-2</v>
      </c>
      <c r="AI470" s="18">
        <f t="shared" ca="1" si="261"/>
        <v>9.8522651391975788E-2</v>
      </c>
      <c r="AJ470" s="18">
        <f t="shared" ca="1" si="261"/>
        <v>0.10423099028386389</v>
      </c>
      <c r="AK470" s="18">
        <f t="shared" ca="1" si="261"/>
        <v>0.10993932917575197</v>
      </c>
      <c r="AL470" s="18">
        <f t="shared" ca="1" si="261"/>
        <v>0.11564654666635804</v>
      </c>
      <c r="AM470" s="18">
        <f t="shared" ca="1" si="261"/>
        <v>0.1214457190620884</v>
      </c>
      <c r="AN470" s="18">
        <f t="shared" ca="1" si="261"/>
        <v>0.12754430560011362</v>
      </c>
      <c r="AO470" s="18">
        <f t="shared" ca="1" si="262"/>
        <v>0.1341082736701702</v>
      </c>
      <c r="AP470" s="18">
        <f t="shared" ca="1" si="262"/>
        <v>0.14125312760430445</v>
      </c>
      <c r="AQ470" s="18">
        <f t="shared" ca="1" si="262"/>
        <v>0.14912464956917681</v>
      </c>
      <c r="AR470" s="18">
        <f t="shared" ca="1" si="262"/>
        <v>6.8963593396130896E-2</v>
      </c>
      <c r="AS470" s="18">
        <f t="shared" ca="1" si="262"/>
        <v>0</v>
      </c>
      <c r="AT470" s="18">
        <f t="shared" ca="1" si="262"/>
        <v>0</v>
      </c>
      <c r="AU470" s="18">
        <f t="shared" ca="1" si="262"/>
        <v>0</v>
      </c>
      <c r="AV470" s="18">
        <f t="shared" ca="1" si="262"/>
        <v>0</v>
      </c>
      <c r="AW470" s="18">
        <f t="shared" ca="1" si="262"/>
        <v>0</v>
      </c>
      <c r="AX470" s="18">
        <f t="shared" ca="1" si="262"/>
        <v>0</v>
      </c>
      <c r="AY470" s="18">
        <f t="shared" ca="1" si="263"/>
        <v>0</v>
      </c>
      <c r="AZ470" s="18">
        <f t="shared" ca="1" si="263"/>
        <v>0</v>
      </c>
      <c r="BA470" s="18">
        <f t="shared" ca="1" si="263"/>
        <v>0</v>
      </c>
      <c r="BB470" s="18">
        <f t="shared" ca="1" si="263"/>
        <v>0</v>
      </c>
      <c r="BC470" s="18">
        <f t="shared" ca="1" si="263"/>
        <v>0</v>
      </c>
      <c r="BD470" s="18">
        <f t="shared" ca="1" si="263"/>
        <v>0</v>
      </c>
      <c r="BE470" s="18">
        <f t="shared" ca="1" si="263"/>
        <v>0</v>
      </c>
      <c r="BF470" s="18">
        <f t="shared" ca="1" si="263"/>
        <v>0</v>
      </c>
      <c r="BG470" s="18">
        <f t="shared" ca="1" si="263"/>
        <v>0</v>
      </c>
      <c r="BH470" s="18">
        <f t="shared" ca="1" si="263"/>
        <v>0</v>
      </c>
      <c r="BI470" s="18">
        <f t="shared" ca="1" si="263"/>
        <v>0</v>
      </c>
    </row>
    <row r="471" spans="8:61" x14ac:dyDescent="0.35">
      <c r="H471" s="2" t="str">
        <f t="shared" si="232"/>
        <v>ON_Firm PP</v>
      </c>
      <c r="I471">
        <f t="shared" si="226"/>
        <v>9</v>
      </c>
      <c r="J471">
        <f t="shared" si="233"/>
        <v>34</v>
      </c>
      <c r="K471" s="18">
        <f t="shared" ca="1" si="259"/>
        <v>0</v>
      </c>
      <c r="L471" s="18">
        <f t="shared" ca="1" si="259"/>
        <v>0</v>
      </c>
      <c r="M471" s="18">
        <f t="shared" ca="1" si="259"/>
        <v>0</v>
      </c>
      <c r="N471" s="18">
        <f t="shared" ca="1" si="259"/>
        <v>0</v>
      </c>
      <c r="O471" s="18">
        <f t="shared" ca="1" si="259"/>
        <v>0</v>
      </c>
      <c r="P471" s="18">
        <f t="shared" ca="1" si="259"/>
        <v>0</v>
      </c>
      <c r="Q471" s="18">
        <f t="shared" ca="1" si="259"/>
        <v>0</v>
      </c>
      <c r="R471" s="18">
        <f t="shared" ca="1" si="259"/>
        <v>0</v>
      </c>
      <c r="S471" s="18">
        <f t="shared" ca="1" si="259"/>
        <v>0</v>
      </c>
      <c r="T471" s="18">
        <f t="shared" ca="1" si="259"/>
        <v>0</v>
      </c>
      <c r="U471" s="18">
        <f t="shared" ca="1" si="260"/>
        <v>0</v>
      </c>
      <c r="V471" s="18">
        <f t="shared" ca="1" si="260"/>
        <v>0</v>
      </c>
      <c r="W471" s="18">
        <f t="shared" ca="1" si="260"/>
        <v>0</v>
      </c>
      <c r="X471" s="18">
        <f t="shared" ca="1" si="260"/>
        <v>0</v>
      </c>
      <c r="Y471" s="18">
        <f t="shared" ca="1" si="260"/>
        <v>2.5854143517599775E-2</v>
      </c>
      <c r="Z471" s="18">
        <f t="shared" ca="1" si="260"/>
        <v>5.4670676199451228E-2</v>
      </c>
      <c r="AA471" s="18">
        <f t="shared" ca="1" si="260"/>
        <v>5.8908858010633058E-2</v>
      </c>
      <c r="AB471" s="18">
        <f t="shared" ca="1" si="260"/>
        <v>6.3147039821814882E-2</v>
      </c>
      <c r="AC471" s="18">
        <f t="shared" ca="1" si="260"/>
        <v>6.738522163299672E-2</v>
      </c>
      <c r="AD471" s="18">
        <f t="shared" ca="1" si="260"/>
        <v>7.1623403444178543E-2</v>
      </c>
      <c r="AE471" s="18">
        <f t="shared" ca="1" si="261"/>
        <v>7.5861585255360381E-2</v>
      </c>
      <c r="AF471" s="18">
        <f t="shared" ca="1" si="261"/>
        <v>8.0099767066542205E-2</v>
      </c>
      <c r="AG471" s="18">
        <f t="shared" ca="1" si="261"/>
        <v>8.4337948877724028E-2</v>
      </c>
      <c r="AH471" s="18">
        <f t="shared" ca="1" si="261"/>
        <v>8.8576130688905866E-2</v>
      </c>
      <c r="AI471" s="18">
        <f t="shared" ca="1" si="261"/>
        <v>9.3182132120584765E-2</v>
      </c>
      <c r="AJ471" s="18">
        <f t="shared" ca="1" si="261"/>
        <v>9.8522651391975788E-2</v>
      </c>
      <c r="AK471" s="18">
        <f t="shared" ca="1" si="261"/>
        <v>0.10423099028386389</v>
      </c>
      <c r="AL471" s="18">
        <f t="shared" ca="1" si="261"/>
        <v>0.10993932917575197</v>
      </c>
      <c r="AM471" s="18">
        <f t="shared" ca="1" si="261"/>
        <v>0.11564654666635804</v>
      </c>
      <c r="AN471" s="18">
        <f t="shared" ca="1" si="261"/>
        <v>0.1214457190620884</v>
      </c>
      <c r="AO471" s="18">
        <f t="shared" ca="1" si="262"/>
        <v>0.12754430560011362</v>
      </c>
      <c r="AP471" s="18">
        <f t="shared" ca="1" si="262"/>
        <v>0.1341082736701702</v>
      </c>
      <c r="AQ471" s="18">
        <f t="shared" ca="1" si="262"/>
        <v>0.14125312760430445</v>
      </c>
      <c r="AR471" s="18">
        <f t="shared" ca="1" si="262"/>
        <v>0.14912464956917681</v>
      </c>
      <c r="AS471" s="18">
        <f t="shared" ca="1" si="262"/>
        <v>6.8963593396130896E-2</v>
      </c>
      <c r="AT471" s="18">
        <f t="shared" ca="1" si="262"/>
        <v>0</v>
      </c>
      <c r="AU471" s="18">
        <f t="shared" ca="1" si="262"/>
        <v>0</v>
      </c>
      <c r="AV471" s="18">
        <f t="shared" ca="1" si="262"/>
        <v>0</v>
      </c>
      <c r="AW471" s="18">
        <f t="shared" ca="1" si="262"/>
        <v>0</v>
      </c>
      <c r="AX471" s="18">
        <f t="shared" ca="1" si="262"/>
        <v>0</v>
      </c>
      <c r="AY471" s="18">
        <f t="shared" ca="1" si="263"/>
        <v>0</v>
      </c>
      <c r="AZ471" s="18">
        <f t="shared" ca="1" si="263"/>
        <v>0</v>
      </c>
      <c r="BA471" s="18">
        <f t="shared" ca="1" si="263"/>
        <v>0</v>
      </c>
      <c r="BB471" s="18">
        <f t="shared" ca="1" si="263"/>
        <v>0</v>
      </c>
      <c r="BC471" s="18">
        <f t="shared" ca="1" si="263"/>
        <v>0</v>
      </c>
      <c r="BD471" s="18">
        <f t="shared" ca="1" si="263"/>
        <v>0</v>
      </c>
      <c r="BE471" s="18">
        <f t="shared" ca="1" si="263"/>
        <v>0</v>
      </c>
      <c r="BF471" s="18">
        <f t="shared" ca="1" si="263"/>
        <v>0</v>
      </c>
      <c r="BG471" s="18">
        <f t="shared" ca="1" si="263"/>
        <v>0</v>
      </c>
      <c r="BH471" s="18">
        <f t="shared" ca="1" si="263"/>
        <v>0</v>
      </c>
      <c r="BI471" s="18">
        <f t="shared" ca="1" si="263"/>
        <v>0</v>
      </c>
    </row>
    <row r="472" spans="8:61" x14ac:dyDescent="0.35">
      <c r="H472" s="2" t="str">
        <f t="shared" si="232"/>
        <v>ON_Firm PP</v>
      </c>
      <c r="I472">
        <f t="shared" ref="I472:I535" si="264">IF(J471=$I$26,I471+1,I471)</f>
        <v>9</v>
      </c>
      <c r="J472">
        <f t="shared" si="233"/>
        <v>35</v>
      </c>
      <c r="K472" s="18">
        <f t="shared" ca="1" si="259"/>
        <v>0</v>
      </c>
      <c r="L472" s="18">
        <f t="shared" ca="1" si="259"/>
        <v>0</v>
      </c>
      <c r="M472" s="18">
        <f t="shared" ca="1" si="259"/>
        <v>0</v>
      </c>
      <c r="N472" s="18">
        <f t="shared" ca="1" si="259"/>
        <v>0</v>
      </c>
      <c r="O472" s="18">
        <f t="shared" ca="1" si="259"/>
        <v>0</v>
      </c>
      <c r="P472" s="18">
        <f t="shared" ca="1" si="259"/>
        <v>0</v>
      </c>
      <c r="Q472" s="18">
        <f t="shared" ca="1" si="259"/>
        <v>0</v>
      </c>
      <c r="R472" s="18">
        <f t="shared" ca="1" si="259"/>
        <v>0</v>
      </c>
      <c r="S472" s="18">
        <f t="shared" ca="1" si="259"/>
        <v>0</v>
      </c>
      <c r="T472" s="18">
        <f t="shared" ca="1" si="259"/>
        <v>0</v>
      </c>
      <c r="U472" s="18">
        <f t="shared" ca="1" si="260"/>
        <v>0</v>
      </c>
      <c r="V472" s="18">
        <f t="shared" ca="1" si="260"/>
        <v>0</v>
      </c>
      <c r="W472" s="18">
        <f t="shared" ca="1" si="260"/>
        <v>0</v>
      </c>
      <c r="X472" s="18">
        <f t="shared" ca="1" si="260"/>
        <v>0</v>
      </c>
      <c r="Y472" s="18">
        <f t="shared" ca="1" si="260"/>
        <v>0</v>
      </c>
      <c r="Z472" s="18">
        <f t="shared" ca="1" si="260"/>
        <v>2.5854143517599775E-2</v>
      </c>
      <c r="AA472" s="18">
        <f t="shared" ca="1" si="260"/>
        <v>5.4670676199451228E-2</v>
      </c>
      <c r="AB472" s="18">
        <f t="shared" ca="1" si="260"/>
        <v>5.8908858010633058E-2</v>
      </c>
      <c r="AC472" s="18">
        <f t="shared" ca="1" si="260"/>
        <v>6.3147039821814882E-2</v>
      </c>
      <c r="AD472" s="18">
        <f t="shared" ca="1" si="260"/>
        <v>6.738522163299672E-2</v>
      </c>
      <c r="AE472" s="18">
        <f t="shared" ca="1" si="261"/>
        <v>7.1623403444178543E-2</v>
      </c>
      <c r="AF472" s="18">
        <f t="shared" ca="1" si="261"/>
        <v>7.5861585255360381E-2</v>
      </c>
      <c r="AG472" s="18">
        <f t="shared" ca="1" si="261"/>
        <v>8.0099767066542205E-2</v>
      </c>
      <c r="AH472" s="18">
        <f t="shared" ca="1" si="261"/>
        <v>8.4337948877724028E-2</v>
      </c>
      <c r="AI472" s="18">
        <f t="shared" ca="1" si="261"/>
        <v>8.8576130688905866E-2</v>
      </c>
      <c r="AJ472" s="18">
        <f t="shared" ca="1" si="261"/>
        <v>9.3182132120584765E-2</v>
      </c>
      <c r="AK472" s="18">
        <f t="shared" ca="1" si="261"/>
        <v>9.8522651391975788E-2</v>
      </c>
      <c r="AL472" s="18">
        <f t="shared" ca="1" si="261"/>
        <v>0.10423099028386389</v>
      </c>
      <c r="AM472" s="18">
        <f t="shared" ca="1" si="261"/>
        <v>0.10993932917575197</v>
      </c>
      <c r="AN472" s="18">
        <f t="shared" ca="1" si="261"/>
        <v>0.11564654666635804</v>
      </c>
      <c r="AO472" s="18">
        <f t="shared" ca="1" si="262"/>
        <v>0.1214457190620884</v>
      </c>
      <c r="AP472" s="18">
        <f t="shared" ca="1" si="262"/>
        <v>0.12754430560011362</v>
      </c>
      <c r="AQ472" s="18">
        <f t="shared" ca="1" si="262"/>
        <v>0.1341082736701702</v>
      </c>
      <c r="AR472" s="18">
        <f t="shared" ca="1" si="262"/>
        <v>0.14125312760430445</v>
      </c>
      <c r="AS472" s="18">
        <f t="shared" ca="1" si="262"/>
        <v>0.14912464956917681</v>
      </c>
      <c r="AT472" s="18">
        <f t="shared" ca="1" si="262"/>
        <v>6.8963593396130896E-2</v>
      </c>
      <c r="AU472" s="18">
        <f t="shared" ca="1" si="262"/>
        <v>0</v>
      </c>
      <c r="AV472" s="18">
        <f t="shared" ca="1" si="262"/>
        <v>0</v>
      </c>
      <c r="AW472" s="18">
        <f t="shared" ca="1" si="262"/>
        <v>0</v>
      </c>
      <c r="AX472" s="18">
        <f t="shared" ca="1" si="262"/>
        <v>0</v>
      </c>
      <c r="AY472" s="18">
        <f t="shared" ca="1" si="263"/>
        <v>0</v>
      </c>
      <c r="AZ472" s="18">
        <f t="shared" ca="1" si="263"/>
        <v>0</v>
      </c>
      <c r="BA472" s="18">
        <f t="shared" ca="1" si="263"/>
        <v>0</v>
      </c>
      <c r="BB472" s="18">
        <f t="shared" ca="1" si="263"/>
        <v>0</v>
      </c>
      <c r="BC472" s="18">
        <f t="shared" ca="1" si="263"/>
        <v>0</v>
      </c>
      <c r="BD472" s="18">
        <f t="shared" ca="1" si="263"/>
        <v>0</v>
      </c>
      <c r="BE472" s="18">
        <f t="shared" ca="1" si="263"/>
        <v>0</v>
      </c>
      <c r="BF472" s="18">
        <f t="shared" ca="1" si="263"/>
        <v>0</v>
      </c>
      <c r="BG472" s="18">
        <f t="shared" ca="1" si="263"/>
        <v>0</v>
      </c>
      <c r="BH472" s="18">
        <f t="shared" ca="1" si="263"/>
        <v>0</v>
      </c>
      <c r="BI472" s="18">
        <f t="shared" ca="1" si="263"/>
        <v>0</v>
      </c>
    </row>
    <row r="473" spans="8:61" x14ac:dyDescent="0.35">
      <c r="H473" s="2" t="str">
        <f t="shared" si="232"/>
        <v>ON_Firm PP</v>
      </c>
      <c r="I473">
        <f t="shared" si="264"/>
        <v>9</v>
      </c>
      <c r="J473">
        <f t="shared" si="233"/>
        <v>36</v>
      </c>
      <c r="K473" s="18">
        <f t="shared" ca="1" si="259"/>
        <v>0</v>
      </c>
      <c r="L473" s="18">
        <f t="shared" ca="1" si="259"/>
        <v>0</v>
      </c>
      <c r="M473" s="18">
        <f t="shared" ca="1" si="259"/>
        <v>0</v>
      </c>
      <c r="N473" s="18">
        <f t="shared" ca="1" si="259"/>
        <v>0</v>
      </c>
      <c r="O473" s="18">
        <f t="shared" ca="1" si="259"/>
        <v>0</v>
      </c>
      <c r="P473" s="18">
        <f t="shared" ca="1" si="259"/>
        <v>0</v>
      </c>
      <c r="Q473" s="18">
        <f t="shared" ca="1" si="259"/>
        <v>0</v>
      </c>
      <c r="R473" s="18">
        <f t="shared" ca="1" si="259"/>
        <v>0</v>
      </c>
      <c r="S473" s="18">
        <f t="shared" ca="1" si="259"/>
        <v>0</v>
      </c>
      <c r="T473" s="18">
        <f t="shared" ca="1" si="259"/>
        <v>0</v>
      </c>
      <c r="U473" s="18">
        <f t="shared" ca="1" si="260"/>
        <v>0</v>
      </c>
      <c r="V473" s="18">
        <f t="shared" ca="1" si="260"/>
        <v>0</v>
      </c>
      <c r="W473" s="18">
        <f t="shared" ca="1" si="260"/>
        <v>0</v>
      </c>
      <c r="X473" s="18">
        <f t="shared" ca="1" si="260"/>
        <v>0</v>
      </c>
      <c r="Y473" s="18">
        <f t="shared" ca="1" si="260"/>
        <v>0</v>
      </c>
      <c r="Z473" s="18">
        <f t="shared" ca="1" si="260"/>
        <v>0</v>
      </c>
      <c r="AA473" s="18">
        <f t="shared" ca="1" si="260"/>
        <v>2.5854143517599775E-2</v>
      </c>
      <c r="AB473" s="18">
        <f t="shared" ca="1" si="260"/>
        <v>5.4670676199451228E-2</v>
      </c>
      <c r="AC473" s="18">
        <f t="shared" ca="1" si="260"/>
        <v>5.8908858010633058E-2</v>
      </c>
      <c r="AD473" s="18">
        <f t="shared" ca="1" si="260"/>
        <v>6.3147039821814882E-2</v>
      </c>
      <c r="AE473" s="18">
        <f t="shared" ca="1" si="261"/>
        <v>6.738522163299672E-2</v>
      </c>
      <c r="AF473" s="18">
        <f t="shared" ca="1" si="261"/>
        <v>7.1623403444178543E-2</v>
      </c>
      <c r="AG473" s="18">
        <f t="shared" ca="1" si="261"/>
        <v>7.5861585255360381E-2</v>
      </c>
      <c r="AH473" s="18">
        <f t="shared" ca="1" si="261"/>
        <v>8.0099767066542205E-2</v>
      </c>
      <c r="AI473" s="18">
        <f t="shared" ca="1" si="261"/>
        <v>8.4337948877724028E-2</v>
      </c>
      <c r="AJ473" s="18">
        <f t="shared" ca="1" si="261"/>
        <v>8.8576130688905866E-2</v>
      </c>
      <c r="AK473" s="18">
        <f t="shared" ca="1" si="261"/>
        <v>9.3182132120584765E-2</v>
      </c>
      <c r="AL473" s="18">
        <f t="shared" ca="1" si="261"/>
        <v>9.8522651391975788E-2</v>
      </c>
      <c r="AM473" s="18">
        <f t="shared" ca="1" si="261"/>
        <v>0.10423099028386389</v>
      </c>
      <c r="AN473" s="18">
        <f t="shared" ca="1" si="261"/>
        <v>0.10993932917575197</v>
      </c>
      <c r="AO473" s="18">
        <f t="shared" ca="1" si="262"/>
        <v>0.11564654666635804</v>
      </c>
      <c r="AP473" s="18">
        <f t="shared" ca="1" si="262"/>
        <v>0.1214457190620884</v>
      </c>
      <c r="AQ473" s="18">
        <f t="shared" ca="1" si="262"/>
        <v>0.12754430560011362</v>
      </c>
      <c r="AR473" s="18">
        <f t="shared" ca="1" si="262"/>
        <v>0.1341082736701702</v>
      </c>
      <c r="AS473" s="18">
        <f t="shared" ca="1" si="262"/>
        <v>0.14125312760430445</v>
      </c>
      <c r="AT473" s="18">
        <f t="shared" ca="1" si="262"/>
        <v>0.14912464956917681</v>
      </c>
      <c r="AU473" s="18">
        <f t="shared" ca="1" si="262"/>
        <v>6.8963593396130896E-2</v>
      </c>
      <c r="AV473" s="18">
        <f t="shared" ca="1" si="262"/>
        <v>0</v>
      </c>
      <c r="AW473" s="18">
        <f t="shared" ca="1" si="262"/>
        <v>0</v>
      </c>
      <c r="AX473" s="18">
        <f t="shared" ca="1" si="262"/>
        <v>0</v>
      </c>
      <c r="AY473" s="18">
        <f t="shared" ca="1" si="263"/>
        <v>0</v>
      </c>
      <c r="AZ473" s="18">
        <f t="shared" ca="1" si="263"/>
        <v>0</v>
      </c>
      <c r="BA473" s="18">
        <f t="shared" ca="1" si="263"/>
        <v>0</v>
      </c>
      <c r="BB473" s="18">
        <f t="shared" ca="1" si="263"/>
        <v>0</v>
      </c>
      <c r="BC473" s="18">
        <f t="shared" ca="1" si="263"/>
        <v>0</v>
      </c>
      <c r="BD473" s="18">
        <f t="shared" ca="1" si="263"/>
        <v>0</v>
      </c>
      <c r="BE473" s="18">
        <f t="shared" ca="1" si="263"/>
        <v>0</v>
      </c>
      <c r="BF473" s="18">
        <f t="shared" ca="1" si="263"/>
        <v>0</v>
      </c>
      <c r="BG473" s="18">
        <f t="shared" ca="1" si="263"/>
        <v>0</v>
      </c>
      <c r="BH473" s="18">
        <f t="shared" ca="1" si="263"/>
        <v>0</v>
      </c>
      <c r="BI473" s="18">
        <f t="shared" ca="1" si="263"/>
        <v>0</v>
      </c>
    </row>
    <row r="474" spans="8:61" x14ac:dyDescent="0.35">
      <c r="H474" s="2" t="str">
        <f t="shared" si="232"/>
        <v>ON_Firm PP</v>
      </c>
      <c r="I474">
        <f t="shared" si="264"/>
        <v>9</v>
      </c>
      <c r="J474">
        <f t="shared" si="233"/>
        <v>37</v>
      </c>
      <c r="K474" s="18">
        <f t="shared" ca="1" si="259"/>
        <v>0</v>
      </c>
      <c r="L474" s="18">
        <f t="shared" ca="1" si="259"/>
        <v>0</v>
      </c>
      <c r="M474" s="18">
        <f t="shared" ca="1" si="259"/>
        <v>0</v>
      </c>
      <c r="N474" s="18">
        <f t="shared" ca="1" si="259"/>
        <v>0</v>
      </c>
      <c r="O474" s="18">
        <f t="shared" ca="1" si="259"/>
        <v>0</v>
      </c>
      <c r="P474" s="18">
        <f t="shared" ca="1" si="259"/>
        <v>0</v>
      </c>
      <c r="Q474" s="18">
        <f t="shared" ca="1" si="259"/>
        <v>0</v>
      </c>
      <c r="R474" s="18">
        <f t="shared" ca="1" si="259"/>
        <v>0</v>
      </c>
      <c r="S474" s="18">
        <f t="shared" ca="1" si="259"/>
        <v>0</v>
      </c>
      <c r="T474" s="18">
        <f t="shared" ca="1" si="259"/>
        <v>0</v>
      </c>
      <c r="U474" s="18">
        <f t="shared" ca="1" si="260"/>
        <v>0</v>
      </c>
      <c r="V474" s="18">
        <f t="shared" ca="1" si="260"/>
        <v>0</v>
      </c>
      <c r="W474" s="18">
        <f t="shared" ca="1" si="260"/>
        <v>0</v>
      </c>
      <c r="X474" s="18">
        <f t="shared" ca="1" si="260"/>
        <v>0</v>
      </c>
      <c r="Y474" s="18">
        <f t="shared" ca="1" si="260"/>
        <v>0</v>
      </c>
      <c r="Z474" s="18">
        <f t="shared" ca="1" si="260"/>
        <v>0</v>
      </c>
      <c r="AA474" s="18">
        <f t="shared" ca="1" si="260"/>
        <v>0</v>
      </c>
      <c r="AB474" s="18">
        <f t="shared" ca="1" si="260"/>
        <v>2.5854143517599775E-2</v>
      </c>
      <c r="AC474" s="18">
        <f t="shared" ca="1" si="260"/>
        <v>5.4670676199451228E-2</v>
      </c>
      <c r="AD474" s="18">
        <f t="shared" ca="1" si="260"/>
        <v>5.8908858010633058E-2</v>
      </c>
      <c r="AE474" s="18">
        <f t="shared" ca="1" si="261"/>
        <v>6.3147039821814882E-2</v>
      </c>
      <c r="AF474" s="18">
        <f t="shared" ca="1" si="261"/>
        <v>6.738522163299672E-2</v>
      </c>
      <c r="AG474" s="18">
        <f t="shared" ca="1" si="261"/>
        <v>7.1623403444178543E-2</v>
      </c>
      <c r="AH474" s="18">
        <f t="shared" ca="1" si="261"/>
        <v>7.5861585255360381E-2</v>
      </c>
      <c r="AI474" s="18">
        <f t="shared" ca="1" si="261"/>
        <v>8.0099767066542205E-2</v>
      </c>
      <c r="AJ474" s="18">
        <f t="shared" ca="1" si="261"/>
        <v>8.4337948877724028E-2</v>
      </c>
      <c r="AK474" s="18">
        <f t="shared" ca="1" si="261"/>
        <v>8.8576130688905866E-2</v>
      </c>
      <c r="AL474" s="18">
        <f t="shared" ca="1" si="261"/>
        <v>9.3182132120584765E-2</v>
      </c>
      <c r="AM474" s="18">
        <f t="shared" ca="1" si="261"/>
        <v>9.8522651391975788E-2</v>
      </c>
      <c r="AN474" s="18">
        <f t="shared" ca="1" si="261"/>
        <v>0.10423099028386389</v>
      </c>
      <c r="AO474" s="18">
        <f t="shared" ca="1" si="262"/>
        <v>0.10993932917575197</v>
      </c>
      <c r="AP474" s="18">
        <f t="shared" ca="1" si="262"/>
        <v>0.11564654666635804</v>
      </c>
      <c r="AQ474" s="18">
        <f t="shared" ca="1" si="262"/>
        <v>0.1214457190620884</v>
      </c>
      <c r="AR474" s="18">
        <f t="shared" ca="1" si="262"/>
        <v>0.12754430560011362</v>
      </c>
      <c r="AS474" s="18">
        <f t="shared" ca="1" si="262"/>
        <v>0.1341082736701702</v>
      </c>
      <c r="AT474" s="18">
        <f t="shared" ca="1" si="262"/>
        <v>0.14125312760430445</v>
      </c>
      <c r="AU474" s="18">
        <f t="shared" ca="1" si="262"/>
        <v>0.14912464956917681</v>
      </c>
      <c r="AV474" s="18">
        <f t="shared" ca="1" si="262"/>
        <v>6.8963593396130896E-2</v>
      </c>
      <c r="AW474" s="18">
        <f t="shared" ca="1" si="262"/>
        <v>0</v>
      </c>
      <c r="AX474" s="18">
        <f t="shared" ca="1" si="262"/>
        <v>0</v>
      </c>
      <c r="AY474" s="18">
        <f t="shared" ca="1" si="263"/>
        <v>0</v>
      </c>
      <c r="AZ474" s="18">
        <f t="shared" ca="1" si="263"/>
        <v>0</v>
      </c>
      <c r="BA474" s="18">
        <f t="shared" ca="1" si="263"/>
        <v>0</v>
      </c>
      <c r="BB474" s="18">
        <f t="shared" ca="1" si="263"/>
        <v>0</v>
      </c>
      <c r="BC474" s="18">
        <f t="shared" ca="1" si="263"/>
        <v>0</v>
      </c>
      <c r="BD474" s="18">
        <f t="shared" ca="1" si="263"/>
        <v>0</v>
      </c>
      <c r="BE474" s="18">
        <f t="shared" ca="1" si="263"/>
        <v>0</v>
      </c>
      <c r="BF474" s="18">
        <f t="shared" ca="1" si="263"/>
        <v>0</v>
      </c>
      <c r="BG474" s="18">
        <f t="shared" ca="1" si="263"/>
        <v>0</v>
      </c>
      <c r="BH474" s="18">
        <f t="shared" ca="1" si="263"/>
        <v>0</v>
      </c>
      <c r="BI474" s="18">
        <f t="shared" ca="1" si="263"/>
        <v>0</v>
      </c>
    </row>
    <row r="475" spans="8:61" x14ac:dyDescent="0.35">
      <c r="H475" s="2" t="str">
        <f t="shared" si="232"/>
        <v>ON_Firm PP</v>
      </c>
      <c r="I475">
        <f t="shared" si="264"/>
        <v>9</v>
      </c>
      <c r="J475">
        <f t="shared" si="233"/>
        <v>38</v>
      </c>
      <c r="K475" s="18">
        <f t="shared" ca="1" si="259"/>
        <v>0</v>
      </c>
      <c r="L475" s="18">
        <f t="shared" ca="1" si="259"/>
        <v>0</v>
      </c>
      <c r="M475" s="18">
        <f t="shared" ca="1" si="259"/>
        <v>0</v>
      </c>
      <c r="N475" s="18">
        <f t="shared" ca="1" si="259"/>
        <v>0</v>
      </c>
      <c r="O475" s="18">
        <f t="shared" ca="1" si="259"/>
        <v>0</v>
      </c>
      <c r="P475" s="18">
        <f t="shared" ca="1" si="259"/>
        <v>0</v>
      </c>
      <c r="Q475" s="18">
        <f t="shared" ca="1" si="259"/>
        <v>0</v>
      </c>
      <c r="R475" s="18">
        <f t="shared" ca="1" si="259"/>
        <v>0</v>
      </c>
      <c r="S475" s="18">
        <f t="shared" ca="1" si="259"/>
        <v>0</v>
      </c>
      <c r="T475" s="18">
        <f t="shared" ca="1" si="259"/>
        <v>0</v>
      </c>
      <c r="U475" s="18">
        <f t="shared" ca="1" si="260"/>
        <v>0</v>
      </c>
      <c r="V475" s="18">
        <f t="shared" ca="1" si="260"/>
        <v>0</v>
      </c>
      <c r="W475" s="18">
        <f t="shared" ca="1" si="260"/>
        <v>0</v>
      </c>
      <c r="X475" s="18">
        <f t="shared" ca="1" si="260"/>
        <v>0</v>
      </c>
      <c r="Y475" s="18">
        <f t="shared" ca="1" si="260"/>
        <v>0</v>
      </c>
      <c r="Z475" s="18">
        <f t="shared" ca="1" si="260"/>
        <v>0</v>
      </c>
      <c r="AA475" s="18">
        <f t="shared" ca="1" si="260"/>
        <v>0</v>
      </c>
      <c r="AB475" s="18">
        <f t="shared" ca="1" si="260"/>
        <v>0</v>
      </c>
      <c r="AC475" s="18">
        <f t="shared" ca="1" si="260"/>
        <v>2.5854143517599775E-2</v>
      </c>
      <c r="AD475" s="18">
        <f t="shared" ca="1" si="260"/>
        <v>5.4670676199451228E-2</v>
      </c>
      <c r="AE475" s="18">
        <f t="shared" ca="1" si="261"/>
        <v>5.8908858010633058E-2</v>
      </c>
      <c r="AF475" s="18">
        <f t="shared" ca="1" si="261"/>
        <v>6.3147039821814882E-2</v>
      </c>
      <c r="AG475" s="18">
        <f t="shared" ca="1" si="261"/>
        <v>6.738522163299672E-2</v>
      </c>
      <c r="AH475" s="18">
        <f t="shared" ca="1" si="261"/>
        <v>7.1623403444178543E-2</v>
      </c>
      <c r="AI475" s="18">
        <f t="shared" ca="1" si="261"/>
        <v>7.5861585255360381E-2</v>
      </c>
      <c r="AJ475" s="18">
        <f t="shared" ca="1" si="261"/>
        <v>8.0099767066542205E-2</v>
      </c>
      <c r="AK475" s="18">
        <f t="shared" ca="1" si="261"/>
        <v>8.4337948877724028E-2</v>
      </c>
      <c r="AL475" s="18">
        <f t="shared" ca="1" si="261"/>
        <v>8.8576130688905866E-2</v>
      </c>
      <c r="AM475" s="18">
        <f t="shared" ca="1" si="261"/>
        <v>9.3182132120584765E-2</v>
      </c>
      <c r="AN475" s="18">
        <f t="shared" ca="1" si="261"/>
        <v>9.8522651391975788E-2</v>
      </c>
      <c r="AO475" s="18">
        <f t="shared" ca="1" si="262"/>
        <v>0.10423099028386389</v>
      </c>
      <c r="AP475" s="18">
        <f t="shared" ca="1" si="262"/>
        <v>0.10993932917575197</v>
      </c>
      <c r="AQ475" s="18">
        <f t="shared" ca="1" si="262"/>
        <v>0.11564654666635804</v>
      </c>
      <c r="AR475" s="18">
        <f t="shared" ca="1" si="262"/>
        <v>0.1214457190620884</v>
      </c>
      <c r="AS475" s="18">
        <f t="shared" ca="1" si="262"/>
        <v>0.12754430560011362</v>
      </c>
      <c r="AT475" s="18">
        <f t="shared" ca="1" si="262"/>
        <v>0.1341082736701702</v>
      </c>
      <c r="AU475" s="18">
        <f t="shared" ca="1" si="262"/>
        <v>0.14125312760430445</v>
      </c>
      <c r="AV475" s="18">
        <f t="shared" ca="1" si="262"/>
        <v>0.14912464956917681</v>
      </c>
      <c r="AW475" s="18">
        <f t="shared" ca="1" si="262"/>
        <v>6.8963593396130896E-2</v>
      </c>
      <c r="AX475" s="18">
        <f t="shared" ca="1" si="262"/>
        <v>0</v>
      </c>
      <c r="AY475" s="18">
        <f t="shared" ca="1" si="263"/>
        <v>0</v>
      </c>
      <c r="AZ475" s="18">
        <f t="shared" ca="1" si="263"/>
        <v>0</v>
      </c>
      <c r="BA475" s="18">
        <f t="shared" ca="1" si="263"/>
        <v>0</v>
      </c>
      <c r="BB475" s="18">
        <f t="shared" ca="1" si="263"/>
        <v>0</v>
      </c>
      <c r="BC475" s="18">
        <f t="shared" ca="1" si="263"/>
        <v>0</v>
      </c>
      <c r="BD475" s="18">
        <f t="shared" ca="1" si="263"/>
        <v>0</v>
      </c>
      <c r="BE475" s="18">
        <f t="shared" ca="1" si="263"/>
        <v>0</v>
      </c>
      <c r="BF475" s="18">
        <f t="shared" ca="1" si="263"/>
        <v>0</v>
      </c>
      <c r="BG475" s="18">
        <f t="shared" ca="1" si="263"/>
        <v>0</v>
      </c>
      <c r="BH475" s="18">
        <f t="shared" ca="1" si="263"/>
        <v>0</v>
      </c>
      <c r="BI475" s="18">
        <f t="shared" ca="1" si="263"/>
        <v>0</v>
      </c>
    </row>
    <row r="476" spans="8:61" x14ac:dyDescent="0.35">
      <c r="H476" s="2" t="str">
        <f t="shared" si="232"/>
        <v>ON_Firm PP</v>
      </c>
      <c r="I476">
        <f t="shared" si="264"/>
        <v>9</v>
      </c>
      <c r="J476">
        <f t="shared" si="233"/>
        <v>39</v>
      </c>
      <c r="K476" s="18">
        <f t="shared" ca="1" si="259"/>
        <v>0</v>
      </c>
      <c r="L476" s="18">
        <f t="shared" ca="1" si="259"/>
        <v>0</v>
      </c>
      <c r="M476" s="18">
        <f t="shared" ca="1" si="259"/>
        <v>0</v>
      </c>
      <c r="N476" s="18">
        <f t="shared" ca="1" si="259"/>
        <v>0</v>
      </c>
      <c r="O476" s="18">
        <f t="shared" ca="1" si="259"/>
        <v>0</v>
      </c>
      <c r="P476" s="18">
        <f t="shared" ca="1" si="259"/>
        <v>0</v>
      </c>
      <c r="Q476" s="18">
        <f t="shared" ca="1" si="259"/>
        <v>0</v>
      </c>
      <c r="R476" s="18">
        <f t="shared" ca="1" si="259"/>
        <v>0</v>
      </c>
      <c r="S476" s="18">
        <f t="shared" ca="1" si="259"/>
        <v>0</v>
      </c>
      <c r="T476" s="18">
        <f t="shared" ca="1" si="259"/>
        <v>0</v>
      </c>
      <c r="U476" s="18">
        <f t="shared" ca="1" si="260"/>
        <v>0</v>
      </c>
      <c r="V476" s="18">
        <f t="shared" ca="1" si="260"/>
        <v>0</v>
      </c>
      <c r="W476" s="18">
        <f t="shared" ca="1" si="260"/>
        <v>0</v>
      </c>
      <c r="X476" s="18">
        <f t="shared" ca="1" si="260"/>
        <v>0</v>
      </c>
      <c r="Y476" s="18">
        <f t="shared" ca="1" si="260"/>
        <v>0</v>
      </c>
      <c r="Z476" s="18">
        <f t="shared" ca="1" si="260"/>
        <v>0</v>
      </c>
      <c r="AA476" s="18">
        <f t="shared" ca="1" si="260"/>
        <v>0</v>
      </c>
      <c r="AB476" s="18">
        <f t="shared" ca="1" si="260"/>
        <v>0</v>
      </c>
      <c r="AC476" s="18">
        <f t="shared" ca="1" si="260"/>
        <v>0</v>
      </c>
      <c r="AD476" s="18">
        <f t="shared" ca="1" si="260"/>
        <v>2.5854143517599775E-2</v>
      </c>
      <c r="AE476" s="18">
        <f t="shared" ca="1" si="261"/>
        <v>5.4670676199451228E-2</v>
      </c>
      <c r="AF476" s="18">
        <f t="shared" ca="1" si="261"/>
        <v>5.8908858010633058E-2</v>
      </c>
      <c r="AG476" s="18">
        <f t="shared" ca="1" si="261"/>
        <v>6.3147039821814882E-2</v>
      </c>
      <c r="AH476" s="18">
        <f t="shared" ca="1" si="261"/>
        <v>6.738522163299672E-2</v>
      </c>
      <c r="AI476" s="18">
        <f t="shared" ca="1" si="261"/>
        <v>7.1623403444178543E-2</v>
      </c>
      <c r="AJ476" s="18">
        <f t="shared" ca="1" si="261"/>
        <v>7.5861585255360381E-2</v>
      </c>
      <c r="AK476" s="18">
        <f t="shared" ca="1" si="261"/>
        <v>8.0099767066542205E-2</v>
      </c>
      <c r="AL476" s="18">
        <f t="shared" ca="1" si="261"/>
        <v>8.4337948877724028E-2</v>
      </c>
      <c r="AM476" s="18">
        <f t="shared" ca="1" si="261"/>
        <v>8.8576130688905866E-2</v>
      </c>
      <c r="AN476" s="18">
        <f t="shared" ca="1" si="261"/>
        <v>9.3182132120584765E-2</v>
      </c>
      <c r="AO476" s="18">
        <f t="shared" ca="1" si="262"/>
        <v>9.8522651391975788E-2</v>
      </c>
      <c r="AP476" s="18">
        <f t="shared" ca="1" si="262"/>
        <v>0.10423099028386389</v>
      </c>
      <c r="AQ476" s="18">
        <f t="shared" ca="1" si="262"/>
        <v>0.10993932917575197</v>
      </c>
      <c r="AR476" s="18">
        <f t="shared" ca="1" si="262"/>
        <v>0.11564654666635804</v>
      </c>
      <c r="AS476" s="18">
        <f t="shared" ca="1" si="262"/>
        <v>0.1214457190620884</v>
      </c>
      <c r="AT476" s="18">
        <f t="shared" ca="1" si="262"/>
        <v>0.12754430560011362</v>
      </c>
      <c r="AU476" s="18">
        <f t="shared" ca="1" si="262"/>
        <v>0.1341082736701702</v>
      </c>
      <c r="AV476" s="18">
        <f t="shared" ca="1" si="262"/>
        <v>0.14125312760430445</v>
      </c>
      <c r="AW476" s="18">
        <f t="shared" ca="1" si="262"/>
        <v>0.14912464956917681</v>
      </c>
      <c r="AX476" s="18">
        <f t="shared" ca="1" si="262"/>
        <v>6.8963593396130896E-2</v>
      </c>
      <c r="AY476" s="18">
        <f t="shared" ca="1" si="263"/>
        <v>0</v>
      </c>
      <c r="AZ476" s="18">
        <f t="shared" ca="1" si="263"/>
        <v>0</v>
      </c>
      <c r="BA476" s="18">
        <f t="shared" ca="1" si="263"/>
        <v>0</v>
      </c>
      <c r="BB476" s="18">
        <f t="shared" ca="1" si="263"/>
        <v>0</v>
      </c>
      <c r="BC476" s="18">
        <f t="shared" ca="1" si="263"/>
        <v>0</v>
      </c>
      <c r="BD476" s="18">
        <f t="shared" ca="1" si="263"/>
        <v>0</v>
      </c>
      <c r="BE476" s="18">
        <f t="shared" ca="1" si="263"/>
        <v>0</v>
      </c>
      <c r="BF476" s="18">
        <f t="shared" ca="1" si="263"/>
        <v>0</v>
      </c>
      <c r="BG476" s="18">
        <f t="shared" ca="1" si="263"/>
        <v>0</v>
      </c>
      <c r="BH476" s="18">
        <f t="shared" ca="1" si="263"/>
        <v>0</v>
      </c>
      <c r="BI476" s="18">
        <f t="shared" ca="1" si="263"/>
        <v>0</v>
      </c>
    </row>
    <row r="477" spans="8:61" x14ac:dyDescent="0.35">
      <c r="H477" s="2" t="str">
        <f t="shared" ref="H477:H540" si="265">INDEX($A$3:$A$22,I477,0)</f>
        <v>ON_Firm PP</v>
      </c>
      <c r="I477">
        <f t="shared" si="264"/>
        <v>9</v>
      </c>
      <c r="J477">
        <f t="shared" si="233"/>
        <v>40</v>
      </c>
      <c r="K477" s="18">
        <f t="shared" ca="1" si="259"/>
        <v>0</v>
      </c>
      <c r="L477" s="18">
        <f t="shared" ca="1" si="259"/>
        <v>0</v>
      </c>
      <c r="M477" s="18">
        <f t="shared" ca="1" si="259"/>
        <v>0</v>
      </c>
      <c r="N477" s="18">
        <f t="shared" ca="1" si="259"/>
        <v>0</v>
      </c>
      <c r="O477" s="18">
        <f t="shared" ca="1" si="259"/>
        <v>0</v>
      </c>
      <c r="P477" s="18">
        <f t="shared" ca="1" si="259"/>
        <v>0</v>
      </c>
      <c r="Q477" s="18">
        <f t="shared" ca="1" si="259"/>
        <v>0</v>
      </c>
      <c r="R477" s="18">
        <f t="shared" ca="1" si="259"/>
        <v>0</v>
      </c>
      <c r="S477" s="18">
        <f t="shared" ca="1" si="259"/>
        <v>0</v>
      </c>
      <c r="T477" s="18">
        <f t="shared" ca="1" si="259"/>
        <v>0</v>
      </c>
      <c r="U477" s="18">
        <f t="shared" ca="1" si="260"/>
        <v>0</v>
      </c>
      <c r="V477" s="18">
        <f t="shared" ca="1" si="260"/>
        <v>0</v>
      </c>
      <c r="W477" s="18">
        <f t="shared" ca="1" si="260"/>
        <v>0</v>
      </c>
      <c r="X477" s="18">
        <f t="shared" ca="1" si="260"/>
        <v>0</v>
      </c>
      <c r="Y477" s="18">
        <f t="shared" ca="1" si="260"/>
        <v>0</v>
      </c>
      <c r="Z477" s="18">
        <f t="shared" ca="1" si="260"/>
        <v>0</v>
      </c>
      <c r="AA477" s="18">
        <f t="shared" ca="1" si="260"/>
        <v>0</v>
      </c>
      <c r="AB477" s="18">
        <f t="shared" ca="1" si="260"/>
        <v>0</v>
      </c>
      <c r="AC477" s="18">
        <f t="shared" ca="1" si="260"/>
        <v>0</v>
      </c>
      <c r="AD477" s="18">
        <f t="shared" ca="1" si="260"/>
        <v>0</v>
      </c>
      <c r="AE477" s="18">
        <f t="shared" ca="1" si="261"/>
        <v>2.5854143517599775E-2</v>
      </c>
      <c r="AF477" s="18">
        <f t="shared" ca="1" si="261"/>
        <v>5.4670676199451228E-2</v>
      </c>
      <c r="AG477" s="18">
        <f t="shared" ca="1" si="261"/>
        <v>5.8908858010633058E-2</v>
      </c>
      <c r="AH477" s="18">
        <f t="shared" ca="1" si="261"/>
        <v>6.3147039821814882E-2</v>
      </c>
      <c r="AI477" s="18">
        <f t="shared" ca="1" si="261"/>
        <v>6.738522163299672E-2</v>
      </c>
      <c r="AJ477" s="18">
        <f t="shared" ca="1" si="261"/>
        <v>7.1623403444178543E-2</v>
      </c>
      <c r="AK477" s="18">
        <f t="shared" ca="1" si="261"/>
        <v>7.5861585255360381E-2</v>
      </c>
      <c r="AL477" s="18">
        <f t="shared" ca="1" si="261"/>
        <v>8.0099767066542205E-2</v>
      </c>
      <c r="AM477" s="18">
        <f t="shared" ca="1" si="261"/>
        <v>8.4337948877724028E-2</v>
      </c>
      <c r="AN477" s="18">
        <f t="shared" ca="1" si="261"/>
        <v>8.8576130688905866E-2</v>
      </c>
      <c r="AO477" s="18">
        <f t="shared" ca="1" si="262"/>
        <v>9.3182132120584765E-2</v>
      </c>
      <c r="AP477" s="18">
        <f t="shared" ca="1" si="262"/>
        <v>9.8522651391975788E-2</v>
      </c>
      <c r="AQ477" s="18">
        <f t="shared" ca="1" si="262"/>
        <v>0.10423099028386389</v>
      </c>
      <c r="AR477" s="18">
        <f t="shared" ca="1" si="262"/>
        <v>0.10993932917575197</v>
      </c>
      <c r="AS477" s="18">
        <f t="shared" ca="1" si="262"/>
        <v>0.11564654666635804</v>
      </c>
      <c r="AT477" s="18">
        <f t="shared" ca="1" si="262"/>
        <v>0.1214457190620884</v>
      </c>
      <c r="AU477" s="18">
        <f t="shared" ca="1" si="262"/>
        <v>0.12754430560011362</v>
      </c>
      <c r="AV477" s="18">
        <f t="shared" ca="1" si="262"/>
        <v>0.1341082736701702</v>
      </c>
      <c r="AW477" s="18">
        <f t="shared" ca="1" si="262"/>
        <v>0.14125312760430445</v>
      </c>
      <c r="AX477" s="18">
        <f t="shared" ca="1" si="262"/>
        <v>0.14912464956917681</v>
      </c>
      <c r="AY477" s="18">
        <f t="shared" ca="1" si="263"/>
        <v>6.8963593396130896E-2</v>
      </c>
      <c r="AZ477" s="18">
        <f t="shared" ca="1" si="263"/>
        <v>0</v>
      </c>
      <c r="BA477" s="18">
        <f t="shared" ca="1" si="263"/>
        <v>0</v>
      </c>
      <c r="BB477" s="18">
        <f t="shared" ca="1" si="263"/>
        <v>0</v>
      </c>
      <c r="BC477" s="18">
        <f t="shared" ca="1" si="263"/>
        <v>0</v>
      </c>
      <c r="BD477" s="18">
        <f t="shared" ca="1" si="263"/>
        <v>0</v>
      </c>
      <c r="BE477" s="18">
        <f t="shared" ca="1" si="263"/>
        <v>0</v>
      </c>
      <c r="BF477" s="18">
        <f t="shared" ca="1" si="263"/>
        <v>0</v>
      </c>
      <c r="BG477" s="18">
        <f t="shared" ca="1" si="263"/>
        <v>0</v>
      </c>
      <c r="BH477" s="18">
        <f t="shared" ca="1" si="263"/>
        <v>0</v>
      </c>
      <c r="BI477" s="18">
        <f t="shared" ca="1" si="263"/>
        <v>0</v>
      </c>
    </row>
    <row r="478" spans="8:61" x14ac:dyDescent="0.35">
      <c r="H478" s="2" t="str">
        <f t="shared" si="265"/>
        <v>ON_Firm PP</v>
      </c>
      <c r="I478">
        <f t="shared" si="264"/>
        <v>9</v>
      </c>
      <c r="J478">
        <f t="shared" ref="J478:J541" si="266">IF(J477+1&gt;$I$26,$K$2,J477+1)</f>
        <v>41</v>
      </c>
      <c r="K478" s="18">
        <f t="shared" ca="1" si="259"/>
        <v>0</v>
      </c>
      <c r="L478" s="18">
        <f t="shared" ca="1" si="259"/>
        <v>0</v>
      </c>
      <c r="M478" s="18">
        <f t="shared" ca="1" si="259"/>
        <v>0</v>
      </c>
      <c r="N478" s="18">
        <f t="shared" ca="1" si="259"/>
        <v>0</v>
      </c>
      <c r="O478" s="18">
        <f t="shared" ca="1" si="259"/>
        <v>0</v>
      </c>
      <c r="P478" s="18">
        <f t="shared" ca="1" si="259"/>
        <v>0</v>
      </c>
      <c r="Q478" s="18">
        <f t="shared" ca="1" si="259"/>
        <v>0</v>
      </c>
      <c r="R478" s="18">
        <f t="shared" ca="1" si="259"/>
        <v>0</v>
      </c>
      <c r="S478" s="18">
        <f t="shared" ca="1" si="259"/>
        <v>0</v>
      </c>
      <c r="T478" s="18">
        <f t="shared" ca="1" si="259"/>
        <v>0</v>
      </c>
      <c r="U478" s="18">
        <f t="shared" ca="1" si="260"/>
        <v>0</v>
      </c>
      <c r="V478" s="18">
        <f t="shared" ca="1" si="260"/>
        <v>0</v>
      </c>
      <c r="W478" s="18">
        <f t="shared" ca="1" si="260"/>
        <v>0</v>
      </c>
      <c r="X478" s="18">
        <f t="shared" ca="1" si="260"/>
        <v>0</v>
      </c>
      <c r="Y478" s="18">
        <f t="shared" ca="1" si="260"/>
        <v>0</v>
      </c>
      <c r="Z478" s="18">
        <f t="shared" ca="1" si="260"/>
        <v>0</v>
      </c>
      <c r="AA478" s="18">
        <f t="shared" ca="1" si="260"/>
        <v>0</v>
      </c>
      <c r="AB478" s="18">
        <f t="shared" ca="1" si="260"/>
        <v>0</v>
      </c>
      <c r="AC478" s="18">
        <f t="shared" ca="1" si="260"/>
        <v>0</v>
      </c>
      <c r="AD478" s="18">
        <f t="shared" ca="1" si="260"/>
        <v>0</v>
      </c>
      <c r="AE478" s="18">
        <f t="shared" ca="1" si="261"/>
        <v>0</v>
      </c>
      <c r="AF478" s="18">
        <f t="shared" ca="1" si="261"/>
        <v>2.5854143517599775E-2</v>
      </c>
      <c r="AG478" s="18">
        <f t="shared" ca="1" si="261"/>
        <v>5.4670676199451228E-2</v>
      </c>
      <c r="AH478" s="18">
        <f t="shared" ca="1" si="261"/>
        <v>5.8908858010633058E-2</v>
      </c>
      <c r="AI478" s="18">
        <f t="shared" ca="1" si="261"/>
        <v>6.3147039821814882E-2</v>
      </c>
      <c r="AJ478" s="18">
        <f t="shared" ca="1" si="261"/>
        <v>6.738522163299672E-2</v>
      </c>
      <c r="AK478" s="18">
        <f t="shared" ca="1" si="261"/>
        <v>7.1623403444178543E-2</v>
      </c>
      <c r="AL478" s="18">
        <f t="shared" ca="1" si="261"/>
        <v>7.5861585255360381E-2</v>
      </c>
      <c r="AM478" s="18">
        <f t="shared" ca="1" si="261"/>
        <v>8.0099767066542205E-2</v>
      </c>
      <c r="AN478" s="18">
        <f t="shared" ca="1" si="261"/>
        <v>8.4337948877724028E-2</v>
      </c>
      <c r="AO478" s="18">
        <f t="shared" ca="1" si="262"/>
        <v>8.8576130688905866E-2</v>
      </c>
      <c r="AP478" s="18">
        <f t="shared" ca="1" si="262"/>
        <v>9.3182132120584765E-2</v>
      </c>
      <c r="AQ478" s="18">
        <f t="shared" ca="1" si="262"/>
        <v>9.8522651391975788E-2</v>
      </c>
      <c r="AR478" s="18">
        <f t="shared" ca="1" si="262"/>
        <v>0.10423099028386389</v>
      </c>
      <c r="AS478" s="18">
        <f t="shared" ca="1" si="262"/>
        <v>0.10993932917575197</v>
      </c>
      <c r="AT478" s="18">
        <f t="shared" ca="1" si="262"/>
        <v>0.11564654666635804</v>
      </c>
      <c r="AU478" s="18">
        <f t="shared" ca="1" si="262"/>
        <v>0.1214457190620884</v>
      </c>
      <c r="AV478" s="18">
        <f t="shared" ca="1" si="262"/>
        <v>0.12754430560011362</v>
      </c>
      <c r="AW478" s="18">
        <f t="shared" ca="1" si="262"/>
        <v>0.1341082736701702</v>
      </c>
      <c r="AX478" s="18">
        <f t="shared" ca="1" si="262"/>
        <v>0.14125312760430445</v>
      </c>
      <c r="AY478" s="18">
        <f t="shared" ca="1" si="263"/>
        <v>0.14912464956917681</v>
      </c>
      <c r="AZ478" s="18">
        <f t="shared" ca="1" si="263"/>
        <v>6.8963593396130896E-2</v>
      </c>
      <c r="BA478" s="18">
        <f t="shared" ca="1" si="263"/>
        <v>0</v>
      </c>
      <c r="BB478" s="18">
        <f t="shared" ca="1" si="263"/>
        <v>0</v>
      </c>
      <c r="BC478" s="18">
        <f t="shared" ca="1" si="263"/>
        <v>0</v>
      </c>
      <c r="BD478" s="18">
        <f t="shared" ca="1" si="263"/>
        <v>0</v>
      </c>
      <c r="BE478" s="18">
        <f t="shared" ca="1" si="263"/>
        <v>0</v>
      </c>
      <c r="BF478" s="18">
        <f t="shared" ca="1" si="263"/>
        <v>0</v>
      </c>
      <c r="BG478" s="18">
        <f t="shared" ca="1" si="263"/>
        <v>0</v>
      </c>
      <c r="BH478" s="18">
        <f t="shared" ca="1" si="263"/>
        <v>0</v>
      </c>
      <c r="BI478" s="18">
        <f t="shared" ca="1" si="263"/>
        <v>0</v>
      </c>
    </row>
    <row r="479" spans="8:61" x14ac:dyDescent="0.35">
      <c r="H479" s="2" t="str">
        <f t="shared" si="265"/>
        <v>ON_Firm PP</v>
      </c>
      <c r="I479">
        <f t="shared" si="264"/>
        <v>9</v>
      </c>
      <c r="J479">
        <f t="shared" si="266"/>
        <v>42</v>
      </c>
      <c r="K479" s="18">
        <f t="shared" ref="K479:T488" ca="1" si="267">IF(K$28&gt;$J479,0,OFFSET($K$2,$I479,$J479-K$28))</f>
        <v>0</v>
      </c>
      <c r="L479" s="18">
        <f t="shared" ca="1" si="267"/>
        <v>0</v>
      </c>
      <c r="M479" s="18">
        <f t="shared" ca="1" si="267"/>
        <v>0</v>
      </c>
      <c r="N479" s="18">
        <f t="shared" ca="1" si="267"/>
        <v>0</v>
      </c>
      <c r="O479" s="18">
        <f t="shared" ca="1" si="267"/>
        <v>0</v>
      </c>
      <c r="P479" s="18">
        <f t="shared" ca="1" si="267"/>
        <v>0</v>
      </c>
      <c r="Q479" s="18">
        <f t="shared" ca="1" si="267"/>
        <v>0</v>
      </c>
      <c r="R479" s="18">
        <f t="shared" ca="1" si="267"/>
        <v>0</v>
      </c>
      <c r="S479" s="18">
        <f t="shared" ca="1" si="267"/>
        <v>0</v>
      </c>
      <c r="T479" s="18">
        <f t="shared" ca="1" si="267"/>
        <v>0</v>
      </c>
      <c r="U479" s="18">
        <f t="shared" ref="U479:AD488" ca="1" si="268">IF(U$28&gt;$J479,0,OFFSET($K$2,$I479,$J479-U$28))</f>
        <v>0</v>
      </c>
      <c r="V479" s="18">
        <f t="shared" ca="1" si="268"/>
        <v>0</v>
      </c>
      <c r="W479" s="18">
        <f t="shared" ca="1" si="268"/>
        <v>0</v>
      </c>
      <c r="X479" s="18">
        <f t="shared" ca="1" si="268"/>
        <v>0</v>
      </c>
      <c r="Y479" s="18">
        <f t="shared" ca="1" si="268"/>
        <v>0</v>
      </c>
      <c r="Z479" s="18">
        <f t="shared" ca="1" si="268"/>
        <v>0</v>
      </c>
      <c r="AA479" s="18">
        <f t="shared" ca="1" si="268"/>
        <v>0</v>
      </c>
      <c r="AB479" s="18">
        <f t="shared" ca="1" si="268"/>
        <v>0</v>
      </c>
      <c r="AC479" s="18">
        <f t="shared" ca="1" si="268"/>
        <v>0</v>
      </c>
      <c r="AD479" s="18">
        <f t="shared" ca="1" si="268"/>
        <v>0</v>
      </c>
      <c r="AE479" s="18">
        <f t="shared" ref="AE479:AN488" ca="1" si="269">IF(AE$28&gt;$J479,0,OFFSET($K$2,$I479,$J479-AE$28))</f>
        <v>0</v>
      </c>
      <c r="AF479" s="18">
        <f t="shared" ca="1" si="269"/>
        <v>0</v>
      </c>
      <c r="AG479" s="18">
        <f t="shared" ca="1" si="269"/>
        <v>2.5854143517599775E-2</v>
      </c>
      <c r="AH479" s="18">
        <f t="shared" ca="1" si="269"/>
        <v>5.4670676199451228E-2</v>
      </c>
      <c r="AI479" s="18">
        <f t="shared" ca="1" si="269"/>
        <v>5.8908858010633058E-2</v>
      </c>
      <c r="AJ479" s="18">
        <f t="shared" ca="1" si="269"/>
        <v>6.3147039821814882E-2</v>
      </c>
      <c r="AK479" s="18">
        <f t="shared" ca="1" si="269"/>
        <v>6.738522163299672E-2</v>
      </c>
      <c r="AL479" s="18">
        <f t="shared" ca="1" si="269"/>
        <v>7.1623403444178543E-2</v>
      </c>
      <c r="AM479" s="18">
        <f t="shared" ca="1" si="269"/>
        <v>7.5861585255360381E-2</v>
      </c>
      <c r="AN479" s="18">
        <f t="shared" ca="1" si="269"/>
        <v>8.0099767066542205E-2</v>
      </c>
      <c r="AO479" s="18">
        <f t="shared" ref="AO479:AX488" ca="1" si="270">IF(AO$28&gt;$J479,0,OFFSET($K$2,$I479,$J479-AO$28))</f>
        <v>8.4337948877724028E-2</v>
      </c>
      <c r="AP479" s="18">
        <f t="shared" ca="1" si="270"/>
        <v>8.8576130688905866E-2</v>
      </c>
      <c r="AQ479" s="18">
        <f t="shared" ca="1" si="270"/>
        <v>9.3182132120584765E-2</v>
      </c>
      <c r="AR479" s="18">
        <f t="shared" ca="1" si="270"/>
        <v>9.8522651391975788E-2</v>
      </c>
      <c r="AS479" s="18">
        <f t="shared" ca="1" si="270"/>
        <v>0.10423099028386389</v>
      </c>
      <c r="AT479" s="18">
        <f t="shared" ca="1" si="270"/>
        <v>0.10993932917575197</v>
      </c>
      <c r="AU479" s="18">
        <f t="shared" ca="1" si="270"/>
        <v>0.11564654666635804</v>
      </c>
      <c r="AV479" s="18">
        <f t="shared" ca="1" si="270"/>
        <v>0.1214457190620884</v>
      </c>
      <c r="AW479" s="18">
        <f t="shared" ca="1" si="270"/>
        <v>0.12754430560011362</v>
      </c>
      <c r="AX479" s="18">
        <f t="shared" ca="1" si="270"/>
        <v>0.1341082736701702</v>
      </c>
      <c r="AY479" s="18">
        <f t="shared" ref="AY479:BI488" ca="1" si="271">IF(AY$28&gt;$J479,0,OFFSET($K$2,$I479,$J479-AY$28))</f>
        <v>0.14125312760430445</v>
      </c>
      <c r="AZ479" s="18">
        <f t="shared" ca="1" si="271"/>
        <v>0.14912464956917681</v>
      </c>
      <c r="BA479" s="18">
        <f t="shared" ca="1" si="271"/>
        <v>6.8963593396130896E-2</v>
      </c>
      <c r="BB479" s="18">
        <f t="shared" ca="1" si="271"/>
        <v>0</v>
      </c>
      <c r="BC479" s="18">
        <f t="shared" ca="1" si="271"/>
        <v>0</v>
      </c>
      <c r="BD479" s="18">
        <f t="shared" ca="1" si="271"/>
        <v>0</v>
      </c>
      <c r="BE479" s="18">
        <f t="shared" ca="1" si="271"/>
        <v>0</v>
      </c>
      <c r="BF479" s="18">
        <f t="shared" ca="1" si="271"/>
        <v>0</v>
      </c>
      <c r="BG479" s="18">
        <f t="shared" ca="1" si="271"/>
        <v>0</v>
      </c>
      <c r="BH479" s="18">
        <f t="shared" ca="1" si="271"/>
        <v>0</v>
      </c>
      <c r="BI479" s="18">
        <f t="shared" ca="1" si="271"/>
        <v>0</v>
      </c>
    </row>
    <row r="480" spans="8:61" x14ac:dyDescent="0.35">
      <c r="H480" s="2" t="str">
        <f t="shared" si="265"/>
        <v>ON_Firm PP</v>
      </c>
      <c r="I480">
        <f t="shared" si="264"/>
        <v>9</v>
      </c>
      <c r="J480">
        <f t="shared" si="266"/>
        <v>43</v>
      </c>
      <c r="K480" s="18">
        <f t="shared" ca="1" si="267"/>
        <v>0</v>
      </c>
      <c r="L480" s="18">
        <f t="shared" ca="1" si="267"/>
        <v>0</v>
      </c>
      <c r="M480" s="18">
        <f t="shared" ca="1" si="267"/>
        <v>0</v>
      </c>
      <c r="N480" s="18">
        <f t="shared" ca="1" si="267"/>
        <v>0</v>
      </c>
      <c r="O480" s="18">
        <f t="shared" ca="1" si="267"/>
        <v>0</v>
      </c>
      <c r="P480" s="18">
        <f t="shared" ca="1" si="267"/>
        <v>0</v>
      </c>
      <c r="Q480" s="18">
        <f t="shared" ca="1" si="267"/>
        <v>0</v>
      </c>
      <c r="R480" s="18">
        <f t="shared" ca="1" si="267"/>
        <v>0</v>
      </c>
      <c r="S480" s="18">
        <f t="shared" ca="1" si="267"/>
        <v>0</v>
      </c>
      <c r="T480" s="18">
        <f t="shared" ca="1" si="267"/>
        <v>0</v>
      </c>
      <c r="U480" s="18">
        <f t="shared" ca="1" si="268"/>
        <v>0</v>
      </c>
      <c r="V480" s="18">
        <f t="shared" ca="1" si="268"/>
        <v>0</v>
      </c>
      <c r="W480" s="18">
        <f t="shared" ca="1" si="268"/>
        <v>0</v>
      </c>
      <c r="X480" s="18">
        <f t="shared" ca="1" si="268"/>
        <v>0</v>
      </c>
      <c r="Y480" s="18">
        <f t="shared" ca="1" si="268"/>
        <v>0</v>
      </c>
      <c r="Z480" s="18">
        <f t="shared" ca="1" si="268"/>
        <v>0</v>
      </c>
      <c r="AA480" s="18">
        <f t="shared" ca="1" si="268"/>
        <v>0</v>
      </c>
      <c r="AB480" s="18">
        <f t="shared" ca="1" si="268"/>
        <v>0</v>
      </c>
      <c r="AC480" s="18">
        <f t="shared" ca="1" si="268"/>
        <v>0</v>
      </c>
      <c r="AD480" s="18">
        <f t="shared" ca="1" si="268"/>
        <v>0</v>
      </c>
      <c r="AE480" s="18">
        <f t="shared" ca="1" si="269"/>
        <v>0</v>
      </c>
      <c r="AF480" s="18">
        <f t="shared" ca="1" si="269"/>
        <v>0</v>
      </c>
      <c r="AG480" s="18">
        <f t="shared" ca="1" si="269"/>
        <v>0</v>
      </c>
      <c r="AH480" s="18">
        <f t="shared" ca="1" si="269"/>
        <v>2.5854143517599775E-2</v>
      </c>
      <c r="AI480" s="18">
        <f t="shared" ca="1" si="269"/>
        <v>5.4670676199451228E-2</v>
      </c>
      <c r="AJ480" s="18">
        <f t="shared" ca="1" si="269"/>
        <v>5.8908858010633058E-2</v>
      </c>
      <c r="AK480" s="18">
        <f t="shared" ca="1" si="269"/>
        <v>6.3147039821814882E-2</v>
      </c>
      <c r="AL480" s="18">
        <f t="shared" ca="1" si="269"/>
        <v>6.738522163299672E-2</v>
      </c>
      <c r="AM480" s="18">
        <f t="shared" ca="1" si="269"/>
        <v>7.1623403444178543E-2</v>
      </c>
      <c r="AN480" s="18">
        <f t="shared" ca="1" si="269"/>
        <v>7.5861585255360381E-2</v>
      </c>
      <c r="AO480" s="18">
        <f t="shared" ca="1" si="270"/>
        <v>8.0099767066542205E-2</v>
      </c>
      <c r="AP480" s="18">
        <f t="shared" ca="1" si="270"/>
        <v>8.4337948877724028E-2</v>
      </c>
      <c r="AQ480" s="18">
        <f t="shared" ca="1" si="270"/>
        <v>8.8576130688905866E-2</v>
      </c>
      <c r="AR480" s="18">
        <f t="shared" ca="1" si="270"/>
        <v>9.3182132120584765E-2</v>
      </c>
      <c r="AS480" s="18">
        <f t="shared" ca="1" si="270"/>
        <v>9.8522651391975788E-2</v>
      </c>
      <c r="AT480" s="18">
        <f t="shared" ca="1" si="270"/>
        <v>0.10423099028386389</v>
      </c>
      <c r="AU480" s="18">
        <f t="shared" ca="1" si="270"/>
        <v>0.10993932917575197</v>
      </c>
      <c r="AV480" s="18">
        <f t="shared" ca="1" si="270"/>
        <v>0.11564654666635804</v>
      </c>
      <c r="AW480" s="18">
        <f t="shared" ca="1" si="270"/>
        <v>0.1214457190620884</v>
      </c>
      <c r="AX480" s="18">
        <f t="shared" ca="1" si="270"/>
        <v>0.12754430560011362</v>
      </c>
      <c r="AY480" s="18">
        <f t="shared" ca="1" si="271"/>
        <v>0.1341082736701702</v>
      </c>
      <c r="AZ480" s="18">
        <f t="shared" ca="1" si="271"/>
        <v>0.14125312760430445</v>
      </c>
      <c r="BA480" s="18">
        <f t="shared" ca="1" si="271"/>
        <v>0.14912464956917681</v>
      </c>
      <c r="BB480" s="18">
        <f t="shared" ca="1" si="271"/>
        <v>6.8963593396130896E-2</v>
      </c>
      <c r="BC480" s="18">
        <f t="shared" ca="1" si="271"/>
        <v>0</v>
      </c>
      <c r="BD480" s="18">
        <f t="shared" ca="1" si="271"/>
        <v>0</v>
      </c>
      <c r="BE480" s="18">
        <f t="shared" ca="1" si="271"/>
        <v>0</v>
      </c>
      <c r="BF480" s="18">
        <f t="shared" ca="1" si="271"/>
        <v>0</v>
      </c>
      <c r="BG480" s="18">
        <f t="shared" ca="1" si="271"/>
        <v>0</v>
      </c>
      <c r="BH480" s="18">
        <f t="shared" ca="1" si="271"/>
        <v>0</v>
      </c>
      <c r="BI480" s="18">
        <f t="shared" ca="1" si="271"/>
        <v>0</v>
      </c>
    </row>
    <row r="481" spans="8:61" x14ac:dyDescent="0.35">
      <c r="H481" s="2" t="str">
        <f t="shared" si="265"/>
        <v>ON_Firm PP</v>
      </c>
      <c r="I481">
        <f t="shared" si="264"/>
        <v>9</v>
      </c>
      <c r="J481">
        <f t="shared" si="266"/>
        <v>44</v>
      </c>
      <c r="K481" s="18">
        <f t="shared" ca="1" si="267"/>
        <v>0</v>
      </c>
      <c r="L481" s="18">
        <f t="shared" ca="1" si="267"/>
        <v>0</v>
      </c>
      <c r="M481" s="18">
        <f t="shared" ca="1" si="267"/>
        <v>0</v>
      </c>
      <c r="N481" s="18">
        <f t="shared" ca="1" si="267"/>
        <v>0</v>
      </c>
      <c r="O481" s="18">
        <f t="shared" ca="1" si="267"/>
        <v>0</v>
      </c>
      <c r="P481" s="18">
        <f t="shared" ca="1" si="267"/>
        <v>0</v>
      </c>
      <c r="Q481" s="18">
        <f t="shared" ca="1" si="267"/>
        <v>0</v>
      </c>
      <c r="R481" s="18">
        <f t="shared" ca="1" si="267"/>
        <v>0</v>
      </c>
      <c r="S481" s="18">
        <f t="shared" ca="1" si="267"/>
        <v>0</v>
      </c>
      <c r="T481" s="18">
        <f t="shared" ca="1" si="267"/>
        <v>0</v>
      </c>
      <c r="U481" s="18">
        <f t="shared" ca="1" si="268"/>
        <v>0</v>
      </c>
      <c r="V481" s="18">
        <f t="shared" ca="1" si="268"/>
        <v>0</v>
      </c>
      <c r="W481" s="18">
        <f t="shared" ca="1" si="268"/>
        <v>0</v>
      </c>
      <c r="X481" s="18">
        <f t="shared" ca="1" si="268"/>
        <v>0</v>
      </c>
      <c r="Y481" s="18">
        <f t="shared" ca="1" si="268"/>
        <v>0</v>
      </c>
      <c r="Z481" s="18">
        <f t="shared" ca="1" si="268"/>
        <v>0</v>
      </c>
      <c r="AA481" s="18">
        <f t="shared" ca="1" si="268"/>
        <v>0</v>
      </c>
      <c r="AB481" s="18">
        <f t="shared" ca="1" si="268"/>
        <v>0</v>
      </c>
      <c r="AC481" s="18">
        <f t="shared" ca="1" si="268"/>
        <v>0</v>
      </c>
      <c r="AD481" s="18">
        <f t="shared" ca="1" si="268"/>
        <v>0</v>
      </c>
      <c r="AE481" s="18">
        <f t="shared" ca="1" si="269"/>
        <v>0</v>
      </c>
      <c r="AF481" s="18">
        <f t="shared" ca="1" si="269"/>
        <v>0</v>
      </c>
      <c r="AG481" s="18">
        <f t="shared" ca="1" si="269"/>
        <v>0</v>
      </c>
      <c r="AH481" s="18">
        <f t="shared" ca="1" si="269"/>
        <v>0</v>
      </c>
      <c r="AI481" s="18">
        <f t="shared" ca="1" si="269"/>
        <v>2.5854143517599775E-2</v>
      </c>
      <c r="AJ481" s="18">
        <f t="shared" ca="1" si="269"/>
        <v>5.4670676199451228E-2</v>
      </c>
      <c r="AK481" s="18">
        <f t="shared" ca="1" si="269"/>
        <v>5.8908858010633058E-2</v>
      </c>
      <c r="AL481" s="18">
        <f t="shared" ca="1" si="269"/>
        <v>6.3147039821814882E-2</v>
      </c>
      <c r="AM481" s="18">
        <f t="shared" ca="1" si="269"/>
        <v>6.738522163299672E-2</v>
      </c>
      <c r="AN481" s="18">
        <f t="shared" ca="1" si="269"/>
        <v>7.1623403444178543E-2</v>
      </c>
      <c r="AO481" s="18">
        <f t="shared" ca="1" si="270"/>
        <v>7.5861585255360381E-2</v>
      </c>
      <c r="AP481" s="18">
        <f t="shared" ca="1" si="270"/>
        <v>8.0099767066542205E-2</v>
      </c>
      <c r="AQ481" s="18">
        <f t="shared" ca="1" si="270"/>
        <v>8.4337948877724028E-2</v>
      </c>
      <c r="AR481" s="18">
        <f t="shared" ca="1" si="270"/>
        <v>8.8576130688905866E-2</v>
      </c>
      <c r="AS481" s="18">
        <f t="shared" ca="1" si="270"/>
        <v>9.3182132120584765E-2</v>
      </c>
      <c r="AT481" s="18">
        <f t="shared" ca="1" si="270"/>
        <v>9.8522651391975788E-2</v>
      </c>
      <c r="AU481" s="18">
        <f t="shared" ca="1" si="270"/>
        <v>0.10423099028386389</v>
      </c>
      <c r="AV481" s="18">
        <f t="shared" ca="1" si="270"/>
        <v>0.10993932917575197</v>
      </c>
      <c r="AW481" s="18">
        <f t="shared" ca="1" si="270"/>
        <v>0.11564654666635804</v>
      </c>
      <c r="AX481" s="18">
        <f t="shared" ca="1" si="270"/>
        <v>0.1214457190620884</v>
      </c>
      <c r="AY481" s="18">
        <f t="shared" ca="1" si="271"/>
        <v>0.12754430560011362</v>
      </c>
      <c r="AZ481" s="18">
        <f t="shared" ca="1" si="271"/>
        <v>0.1341082736701702</v>
      </c>
      <c r="BA481" s="18">
        <f t="shared" ca="1" si="271"/>
        <v>0.14125312760430445</v>
      </c>
      <c r="BB481" s="18">
        <f t="shared" ca="1" si="271"/>
        <v>0.14912464956917681</v>
      </c>
      <c r="BC481" s="18">
        <f t="shared" ca="1" si="271"/>
        <v>6.8963593396130896E-2</v>
      </c>
      <c r="BD481" s="18">
        <f t="shared" ca="1" si="271"/>
        <v>0</v>
      </c>
      <c r="BE481" s="18">
        <f t="shared" ca="1" si="271"/>
        <v>0</v>
      </c>
      <c r="BF481" s="18">
        <f t="shared" ca="1" si="271"/>
        <v>0</v>
      </c>
      <c r="BG481" s="18">
        <f t="shared" ca="1" si="271"/>
        <v>0</v>
      </c>
      <c r="BH481" s="18">
        <f t="shared" ca="1" si="271"/>
        <v>0</v>
      </c>
      <c r="BI481" s="18">
        <f t="shared" ca="1" si="271"/>
        <v>0</v>
      </c>
    </row>
    <row r="482" spans="8:61" x14ac:dyDescent="0.35">
      <c r="H482" s="2" t="str">
        <f t="shared" si="265"/>
        <v>ON_Firm PP</v>
      </c>
      <c r="I482">
        <f t="shared" si="264"/>
        <v>9</v>
      </c>
      <c r="J482">
        <f t="shared" si="266"/>
        <v>45</v>
      </c>
      <c r="K482" s="18">
        <f t="shared" ca="1" si="267"/>
        <v>0</v>
      </c>
      <c r="L482" s="18">
        <f t="shared" ca="1" si="267"/>
        <v>0</v>
      </c>
      <c r="M482" s="18">
        <f t="shared" ca="1" si="267"/>
        <v>0</v>
      </c>
      <c r="N482" s="18">
        <f t="shared" ca="1" si="267"/>
        <v>0</v>
      </c>
      <c r="O482" s="18">
        <f t="shared" ca="1" si="267"/>
        <v>0</v>
      </c>
      <c r="P482" s="18">
        <f t="shared" ca="1" si="267"/>
        <v>0</v>
      </c>
      <c r="Q482" s="18">
        <f t="shared" ca="1" si="267"/>
        <v>0</v>
      </c>
      <c r="R482" s="18">
        <f t="shared" ca="1" si="267"/>
        <v>0</v>
      </c>
      <c r="S482" s="18">
        <f t="shared" ca="1" si="267"/>
        <v>0</v>
      </c>
      <c r="T482" s="18">
        <f t="shared" ca="1" si="267"/>
        <v>0</v>
      </c>
      <c r="U482" s="18">
        <f t="shared" ca="1" si="268"/>
        <v>0</v>
      </c>
      <c r="V482" s="18">
        <f t="shared" ca="1" si="268"/>
        <v>0</v>
      </c>
      <c r="W482" s="18">
        <f t="shared" ca="1" si="268"/>
        <v>0</v>
      </c>
      <c r="X482" s="18">
        <f t="shared" ca="1" si="268"/>
        <v>0</v>
      </c>
      <c r="Y482" s="18">
        <f t="shared" ca="1" si="268"/>
        <v>0</v>
      </c>
      <c r="Z482" s="18">
        <f t="shared" ca="1" si="268"/>
        <v>0</v>
      </c>
      <c r="AA482" s="18">
        <f t="shared" ca="1" si="268"/>
        <v>0</v>
      </c>
      <c r="AB482" s="18">
        <f t="shared" ca="1" si="268"/>
        <v>0</v>
      </c>
      <c r="AC482" s="18">
        <f t="shared" ca="1" si="268"/>
        <v>0</v>
      </c>
      <c r="AD482" s="18">
        <f t="shared" ca="1" si="268"/>
        <v>0</v>
      </c>
      <c r="AE482" s="18">
        <f t="shared" ca="1" si="269"/>
        <v>0</v>
      </c>
      <c r="AF482" s="18">
        <f t="shared" ca="1" si="269"/>
        <v>0</v>
      </c>
      <c r="AG482" s="18">
        <f t="shared" ca="1" si="269"/>
        <v>0</v>
      </c>
      <c r="AH482" s="18">
        <f t="shared" ca="1" si="269"/>
        <v>0</v>
      </c>
      <c r="AI482" s="18">
        <f t="shared" ca="1" si="269"/>
        <v>0</v>
      </c>
      <c r="AJ482" s="18">
        <f t="shared" ca="1" si="269"/>
        <v>2.5854143517599775E-2</v>
      </c>
      <c r="AK482" s="18">
        <f t="shared" ca="1" si="269"/>
        <v>5.4670676199451228E-2</v>
      </c>
      <c r="AL482" s="18">
        <f t="shared" ca="1" si="269"/>
        <v>5.8908858010633058E-2</v>
      </c>
      <c r="AM482" s="18">
        <f t="shared" ca="1" si="269"/>
        <v>6.3147039821814882E-2</v>
      </c>
      <c r="AN482" s="18">
        <f t="shared" ca="1" si="269"/>
        <v>6.738522163299672E-2</v>
      </c>
      <c r="AO482" s="18">
        <f t="shared" ca="1" si="270"/>
        <v>7.1623403444178543E-2</v>
      </c>
      <c r="AP482" s="18">
        <f t="shared" ca="1" si="270"/>
        <v>7.5861585255360381E-2</v>
      </c>
      <c r="AQ482" s="18">
        <f t="shared" ca="1" si="270"/>
        <v>8.0099767066542205E-2</v>
      </c>
      <c r="AR482" s="18">
        <f t="shared" ca="1" si="270"/>
        <v>8.4337948877724028E-2</v>
      </c>
      <c r="AS482" s="18">
        <f t="shared" ca="1" si="270"/>
        <v>8.8576130688905866E-2</v>
      </c>
      <c r="AT482" s="18">
        <f t="shared" ca="1" si="270"/>
        <v>9.3182132120584765E-2</v>
      </c>
      <c r="AU482" s="18">
        <f t="shared" ca="1" si="270"/>
        <v>9.8522651391975788E-2</v>
      </c>
      <c r="AV482" s="18">
        <f t="shared" ca="1" si="270"/>
        <v>0.10423099028386389</v>
      </c>
      <c r="AW482" s="18">
        <f t="shared" ca="1" si="270"/>
        <v>0.10993932917575197</v>
      </c>
      <c r="AX482" s="18">
        <f t="shared" ca="1" si="270"/>
        <v>0.11564654666635804</v>
      </c>
      <c r="AY482" s="18">
        <f t="shared" ca="1" si="271"/>
        <v>0.1214457190620884</v>
      </c>
      <c r="AZ482" s="18">
        <f t="shared" ca="1" si="271"/>
        <v>0.12754430560011362</v>
      </c>
      <c r="BA482" s="18">
        <f t="shared" ca="1" si="271"/>
        <v>0.1341082736701702</v>
      </c>
      <c r="BB482" s="18">
        <f t="shared" ca="1" si="271"/>
        <v>0.14125312760430445</v>
      </c>
      <c r="BC482" s="18">
        <f t="shared" ca="1" si="271"/>
        <v>0.14912464956917681</v>
      </c>
      <c r="BD482" s="18">
        <f t="shared" ca="1" si="271"/>
        <v>6.8963593396130896E-2</v>
      </c>
      <c r="BE482" s="18">
        <f t="shared" ca="1" si="271"/>
        <v>0</v>
      </c>
      <c r="BF482" s="18">
        <f t="shared" ca="1" si="271"/>
        <v>0</v>
      </c>
      <c r="BG482" s="18">
        <f t="shared" ca="1" si="271"/>
        <v>0</v>
      </c>
      <c r="BH482" s="18">
        <f t="shared" ca="1" si="271"/>
        <v>0</v>
      </c>
      <c r="BI482" s="18">
        <f t="shared" ca="1" si="271"/>
        <v>0</v>
      </c>
    </row>
    <row r="483" spans="8:61" x14ac:dyDescent="0.35">
      <c r="H483" s="2" t="str">
        <f t="shared" si="265"/>
        <v>ON_Firm PP</v>
      </c>
      <c r="I483">
        <f t="shared" si="264"/>
        <v>9</v>
      </c>
      <c r="J483">
        <f t="shared" si="266"/>
        <v>46</v>
      </c>
      <c r="K483" s="18">
        <f t="shared" ca="1" si="267"/>
        <v>0</v>
      </c>
      <c r="L483" s="18">
        <f t="shared" ca="1" si="267"/>
        <v>0</v>
      </c>
      <c r="M483" s="18">
        <f t="shared" ca="1" si="267"/>
        <v>0</v>
      </c>
      <c r="N483" s="18">
        <f t="shared" ca="1" si="267"/>
        <v>0</v>
      </c>
      <c r="O483" s="18">
        <f t="shared" ca="1" si="267"/>
        <v>0</v>
      </c>
      <c r="P483" s="18">
        <f t="shared" ca="1" si="267"/>
        <v>0</v>
      </c>
      <c r="Q483" s="18">
        <f t="shared" ca="1" si="267"/>
        <v>0</v>
      </c>
      <c r="R483" s="18">
        <f t="shared" ca="1" si="267"/>
        <v>0</v>
      </c>
      <c r="S483" s="18">
        <f t="shared" ca="1" si="267"/>
        <v>0</v>
      </c>
      <c r="T483" s="18">
        <f t="shared" ca="1" si="267"/>
        <v>0</v>
      </c>
      <c r="U483" s="18">
        <f t="shared" ca="1" si="268"/>
        <v>0</v>
      </c>
      <c r="V483" s="18">
        <f t="shared" ca="1" si="268"/>
        <v>0</v>
      </c>
      <c r="W483" s="18">
        <f t="shared" ca="1" si="268"/>
        <v>0</v>
      </c>
      <c r="X483" s="18">
        <f t="shared" ca="1" si="268"/>
        <v>0</v>
      </c>
      <c r="Y483" s="18">
        <f t="shared" ca="1" si="268"/>
        <v>0</v>
      </c>
      <c r="Z483" s="18">
        <f t="shared" ca="1" si="268"/>
        <v>0</v>
      </c>
      <c r="AA483" s="18">
        <f t="shared" ca="1" si="268"/>
        <v>0</v>
      </c>
      <c r="AB483" s="18">
        <f t="shared" ca="1" si="268"/>
        <v>0</v>
      </c>
      <c r="AC483" s="18">
        <f t="shared" ca="1" si="268"/>
        <v>0</v>
      </c>
      <c r="AD483" s="18">
        <f t="shared" ca="1" si="268"/>
        <v>0</v>
      </c>
      <c r="AE483" s="18">
        <f t="shared" ca="1" si="269"/>
        <v>0</v>
      </c>
      <c r="AF483" s="18">
        <f t="shared" ca="1" si="269"/>
        <v>0</v>
      </c>
      <c r="AG483" s="18">
        <f t="shared" ca="1" si="269"/>
        <v>0</v>
      </c>
      <c r="AH483" s="18">
        <f t="shared" ca="1" si="269"/>
        <v>0</v>
      </c>
      <c r="AI483" s="18">
        <f t="shared" ca="1" si="269"/>
        <v>0</v>
      </c>
      <c r="AJ483" s="18">
        <f t="shared" ca="1" si="269"/>
        <v>0</v>
      </c>
      <c r="AK483" s="18">
        <f t="shared" ca="1" si="269"/>
        <v>2.5854143517599775E-2</v>
      </c>
      <c r="AL483" s="18">
        <f t="shared" ca="1" si="269"/>
        <v>5.4670676199451228E-2</v>
      </c>
      <c r="AM483" s="18">
        <f t="shared" ca="1" si="269"/>
        <v>5.8908858010633058E-2</v>
      </c>
      <c r="AN483" s="18">
        <f t="shared" ca="1" si="269"/>
        <v>6.3147039821814882E-2</v>
      </c>
      <c r="AO483" s="18">
        <f t="shared" ca="1" si="270"/>
        <v>6.738522163299672E-2</v>
      </c>
      <c r="AP483" s="18">
        <f t="shared" ca="1" si="270"/>
        <v>7.1623403444178543E-2</v>
      </c>
      <c r="AQ483" s="18">
        <f t="shared" ca="1" si="270"/>
        <v>7.5861585255360381E-2</v>
      </c>
      <c r="AR483" s="18">
        <f t="shared" ca="1" si="270"/>
        <v>8.0099767066542205E-2</v>
      </c>
      <c r="AS483" s="18">
        <f t="shared" ca="1" si="270"/>
        <v>8.4337948877724028E-2</v>
      </c>
      <c r="AT483" s="18">
        <f t="shared" ca="1" si="270"/>
        <v>8.8576130688905866E-2</v>
      </c>
      <c r="AU483" s="18">
        <f t="shared" ca="1" si="270"/>
        <v>9.3182132120584765E-2</v>
      </c>
      <c r="AV483" s="18">
        <f t="shared" ca="1" si="270"/>
        <v>9.8522651391975788E-2</v>
      </c>
      <c r="AW483" s="18">
        <f t="shared" ca="1" si="270"/>
        <v>0.10423099028386389</v>
      </c>
      <c r="AX483" s="18">
        <f t="shared" ca="1" si="270"/>
        <v>0.10993932917575197</v>
      </c>
      <c r="AY483" s="18">
        <f t="shared" ca="1" si="271"/>
        <v>0.11564654666635804</v>
      </c>
      <c r="AZ483" s="18">
        <f t="shared" ca="1" si="271"/>
        <v>0.1214457190620884</v>
      </c>
      <c r="BA483" s="18">
        <f t="shared" ca="1" si="271"/>
        <v>0.12754430560011362</v>
      </c>
      <c r="BB483" s="18">
        <f t="shared" ca="1" si="271"/>
        <v>0.1341082736701702</v>
      </c>
      <c r="BC483" s="18">
        <f t="shared" ca="1" si="271"/>
        <v>0.14125312760430445</v>
      </c>
      <c r="BD483" s="18">
        <f t="shared" ca="1" si="271"/>
        <v>0.14912464956917681</v>
      </c>
      <c r="BE483" s="18">
        <f t="shared" ca="1" si="271"/>
        <v>6.8963593396130896E-2</v>
      </c>
      <c r="BF483" s="18">
        <f t="shared" ca="1" si="271"/>
        <v>0</v>
      </c>
      <c r="BG483" s="18">
        <f t="shared" ca="1" si="271"/>
        <v>0</v>
      </c>
      <c r="BH483" s="18">
        <f t="shared" ca="1" si="271"/>
        <v>0</v>
      </c>
      <c r="BI483" s="18">
        <f t="shared" ca="1" si="271"/>
        <v>0</v>
      </c>
    </row>
    <row r="484" spans="8:61" x14ac:dyDescent="0.35">
      <c r="H484" s="2" t="str">
        <f t="shared" si="265"/>
        <v>ON_Firm PP</v>
      </c>
      <c r="I484">
        <f t="shared" si="264"/>
        <v>9</v>
      </c>
      <c r="J484">
        <f t="shared" si="266"/>
        <v>47</v>
      </c>
      <c r="K484" s="18">
        <f t="shared" ca="1" si="267"/>
        <v>0</v>
      </c>
      <c r="L484" s="18">
        <f t="shared" ca="1" si="267"/>
        <v>0</v>
      </c>
      <c r="M484" s="18">
        <f t="shared" ca="1" si="267"/>
        <v>0</v>
      </c>
      <c r="N484" s="18">
        <f t="shared" ca="1" si="267"/>
        <v>0</v>
      </c>
      <c r="O484" s="18">
        <f t="shared" ca="1" si="267"/>
        <v>0</v>
      </c>
      <c r="P484" s="18">
        <f t="shared" ca="1" si="267"/>
        <v>0</v>
      </c>
      <c r="Q484" s="18">
        <f t="shared" ca="1" si="267"/>
        <v>0</v>
      </c>
      <c r="R484" s="18">
        <f t="shared" ca="1" si="267"/>
        <v>0</v>
      </c>
      <c r="S484" s="18">
        <f t="shared" ca="1" si="267"/>
        <v>0</v>
      </c>
      <c r="T484" s="18">
        <f t="shared" ca="1" si="267"/>
        <v>0</v>
      </c>
      <c r="U484" s="18">
        <f t="shared" ca="1" si="268"/>
        <v>0</v>
      </c>
      <c r="V484" s="18">
        <f t="shared" ca="1" si="268"/>
        <v>0</v>
      </c>
      <c r="W484" s="18">
        <f t="shared" ca="1" si="268"/>
        <v>0</v>
      </c>
      <c r="X484" s="18">
        <f t="shared" ca="1" si="268"/>
        <v>0</v>
      </c>
      <c r="Y484" s="18">
        <f t="shared" ca="1" si="268"/>
        <v>0</v>
      </c>
      <c r="Z484" s="18">
        <f t="shared" ca="1" si="268"/>
        <v>0</v>
      </c>
      <c r="AA484" s="18">
        <f t="shared" ca="1" si="268"/>
        <v>0</v>
      </c>
      <c r="AB484" s="18">
        <f t="shared" ca="1" si="268"/>
        <v>0</v>
      </c>
      <c r="AC484" s="18">
        <f t="shared" ca="1" si="268"/>
        <v>0</v>
      </c>
      <c r="AD484" s="18">
        <f t="shared" ca="1" si="268"/>
        <v>0</v>
      </c>
      <c r="AE484" s="18">
        <f t="shared" ca="1" si="269"/>
        <v>0</v>
      </c>
      <c r="AF484" s="18">
        <f t="shared" ca="1" si="269"/>
        <v>0</v>
      </c>
      <c r="AG484" s="18">
        <f t="shared" ca="1" si="269"/>
        <v>0</v>
      </c>
      <c r="AH484" s="18">
        <f t="shared" ca="1" si="269"/>
        <v>0</v>
      </c>
      <c r="AI484" s="18">
        <f t="shared" ca="1" si="269"/>
        <v>0</v>
      </c>
      <c r="AJ484" s="18">
        <f t="shared" ca="1" si="269"/>
        <v>0</v>
      </c>
      <c r="AK484" s="18">
        <f t="shared" ca="1" si="269"/>
        <v>0</v>
      </c>
      <c r="AL484" s="18">
        <f t="shared" ca="1" si="269"/>
        <v>2.5854143517599775E-2</v>
      </c>
      <c r="AM484" s="18">
        <f t="shared" ca="1" si="269"/>
        <v>5.4670676199451228E-2</v>
      </c>
      <c r="AN484" s="18">
        <f t="shared" ca="1" si="269"/>
        <v>5.8908858010633058E-2</v>
      </c>
      <c r="AO484" s="18">
        <f t="shared" ca="1" si="270"/>
        <v>6.3147039821814882E-2</v>
      </c>
      <c r="AP484" s="18">
        <f t="shared" ca="1" si="270"/>
        <v>6.738522163299672E-2</v>
      </c>
      <c r="AQ484" s="18">
        <f t="shared" ca="1" si="270"/>
        <v>7.1623403444178543E-2</v>
      </c>
      <c r="AR484" s="18">
        <f t="shared" ca="1" si="270"/>
        <v>7.5861585255360381E-2</v>
      </c>
      <c r="AS484" s="18">
        <f t="shared" ca="1" si="270"/>
        <v>8.0099767066542205E-2</v>
      </c>
      <c r="AT484" s="18">
        <f t="shared" ca="1" si="270"/>
        <v>8.4337948877724028E-2</v>
      </c>
      <c r="AU484" s="18">
        <f t="shared" ca="1" si="270"/>
        <v>8.8576130688905866E-2</v>
      </c>
      <c r="AV484" s="18">
        <f t="shared" ca="1" si="270"/>
        <v>9.3182132120584765E-2</v>
      </c>
      <c r="AW484" s="18">
        <f t="shared" ca="1" si="270"/>
        <v>9.8522651391975788E-2</v>
      </c>
      <c r="AX484" s="18">
        <f t="shared" ca="1" si="270"/>
        <v>0.10423099028386389</v>
      </c>
      <c r="AY484" s="18">
        <f t="shared" ca="1" si="271"/>
        <v>0.10993932917575197</v>
      </c>
      <c r="AZ484" s="18">
        <f t="shared" ca="1" si="271"/>
        <v>0.11564654666635804</v>
      </c>
      <c r="BA484" s="18">
        <f t="shared" ca="1" si="271"/>
        <v>0.1214457190620884</v>
      </c>
      <c r="BB484" s="18">
        <f t="shared" ca="1" si="271"/>
        <v>0.12754430560011362</v>
      </c>
      <c r="BC484" s="18">
        <f t="shared" ca="1" si="271"/>
        <v>0.1341082736701702</v>
      </c>
      <c r="BD484" s="18">
        <f t="shared" ca="1" si="271"/>
        <v>0.14125312760430445</v>
      </c>
      <c r="BE484" s="18">
        <f t="shared" ca="1" si="271"/>
        <v>0.14912464956917681</v>
      </c>
      <c r="BF484" s="18">
        <f t="shared" ca="1" si="271"/>
        <v>6.8963593396130896E-2</v>
      </c>
      <c r="BG484" s="18">
        <f t="shared" ca="1" si="271"/>
        <v>0</v>
      </c>
      <c r="BH484" s="18">
        <f t="shared" ca="1" si="271"/>
        <v>0</v>
      </c>
      <c r="BI484" s="18">
        <f t="shared" ca="1" si="271"/>
        <v>0</v>
      </c>
    </row>
    <row r="485" spans="8:61" x14ac:dyDescent="0.35">
      <c r="H485" s="2" t="str">
        <f t="shared" si="265"/>
        <v>ON_Firm PP</v>
      </c>
      <c r="I485">
        <f t="shared" si="264"/>
        <v>9</v>
      </c>
      <c r="J485">
        <f t="shared" si="266"/>
        <v>48</v>
      </c>
      <c r="K485" s="18">
        <f t="shared" ca="1" si="267"/>
        <v>0</v>
      </c>
      <c r="L485" s="18">
        <f t="shared" ca="1" si="267"/>
        <v>0</v>
      </c>
      <c r="M485" s="18">
        <f t="shared" ca="1" si="267"/>
        <v>0</v>
      </c>
      <c r="N485" s="18">
        <f t="shared" ca="1" si="267"/>
        <v>0</v>
      </c>
      <c r="O485" s="18">
        <f t="shared" ca="1" si="267"/>
        <v>0</v>
      </c>
      <c r="P485" s="18">
        <f t="shared" ca="1" si="267"/>
        <v>0</v>
      </c>
      <c r="Q485" s="18">
        <f t="shared" ca="1" si="267"/>
        <v>0</v>
      </c>
      <c r="R485" s="18">
        <f t="shared" ca="1" si="267"/>
        <v>0</v>
      </c>
      <c r="S485" s="18">
        <f t="shared" ca="1" si="267"/>
        <v>0</v>
      </c>
      <c r="T485" s="18">
        <f t="shared" ca="1" si="267"/>
        <v>0</v>
      </c>
      <c r="U485" s="18">
        <f t="shared" ca="1" si="268"/>
        <v>0</v>
      </c>
      <c r="V485" s="18">
        <f t="shared" ca="1" si="268"/>
        <v>0</v>
      </c>
      <c r="W485" s="18">
        <f t="shared" ca="1" si="268"/>
        <v>0</v>
      </c>
      <c r="X485" s="18">
        <f t="shared" ca="1" si="268"/>
        <v>0</v>
      </c>
      <c r="Y485" s="18">
        <f t="shared" ca="1" si="268"/>
        <v>0</v>
      </c>
      <c r="Z485" s="18">
        <f t="shared" ca="1" si="268"/>
        <v>0</v>
      </c>
      <c r="AA485" s="18">
        <f t="shared" ca="1" si="268"/>
        <v>0</v>
      </c>
      <c r="AB485" s="18">
        <f t="shared" ca="1" si="268"/>
        <v>0</v>
      </c>
      <c r="AC485" s="18">
        <f t="shared" ca="1" si="268"/>
        <v>0</v>
      </c>
      <c r="AD485" s="18">
        <f t="shared" ca="1" si="268"/>
        <v>0</v>
      </c>
      <c r="AE485" s="18">
        <f t="shared" ca="1" si="269"/>
        <v>0</v>
      </c>
      <c r="AF485" s="18">
        <f t="shared" ca="1" si="269"/>
        <v>0</v>
      </c>
      <c r="AG485" s="18">
        <f t="shared" ca="1" si="269"/>
        <v>0</v>
      </c>
      <c r="AH485" s="18">
        <f t="shared" ca="1" si="269"/>
        <v>0</v>
      </c>
      <c r="AI485" s="18">
        <f t="shared" ca="1" si="269"/>
        <v>0</v>
      </c>
      <c r="AJ485" s="18">
        <f t="shared" ca="1" si="269"/>
        <v>0</v>
      </c>
      <c r="AK485" s="18">
        <f t="shared" ca="1" si="269"/>
        <v>0</v>
      </c>
      <c r="AL485" s="18">
        <f t="shared" ca="1" si="269"/>
        <v>0</v>
      </c>
      <c r="AM485" s="18">
        <f t="shared" ca="1" si="269"/>
        <v>2.5854143517599775E-2</v>
      </c>
      <c r="AN485" s="18">
        <f t="shared" ca="1" si="269"/>
        <v>5.4670676199451228E-2</v>
      </c>
      <c r="AO485" s="18">
        <f t="shared" ca="1" si="270"/>
        <v>5.8908858010633058E-2</v>
      </c>
      <c r="AP485" s="18">
        <f t="shared" ca="1" si="270"/>
        <v>6.3147039821814882E-2</v>
      </c>
      <c r="AQ485" s="18">
        <f t="shared" ca="1" si="270"/>
        <v>6.738522163299672E-2</v>
      </c>
      <c r="AR485" s="18">
        <f t="shared" ca="1" si="270"/>
        <v>7.1623403444178543E-2</v>
      </c>
      <c r="AS485" s="18">
        <f t="shared" ca="1" si="270"/>
        <v>7.5861585255360381E-2</v>
      </c>
      <c r="AT485" s="18">
        <f t="shared" ca="1" si="270"/>
        <v>8.0099767066542205E-2</v>
      </c>
      <c r="AU485" s="18">
        <f t="shared" ca="1" si="270"/>
        <v>8.4337948877724028E-2</v>
      </c>
      <c r="AV485" s="18">
        <f t="shared" ca="1" si="270"/>
        <v>8.8576130688905866E-2</v>
      </c>
      <c r="AW485" s="18">
        <f t="shared" ca="1" si="270"/>
        <v>9.3182132120584765E-2</v>
      </c>
      <c r="AX485" s="18">
        <f t="shared" ca="1" si="270"/>
        <v>9.8522651391975788E-2</v>
      </c>
      <c r="AY485" s="18">
        <f t="shared" ca="1" si="271"/>
        <v>0.10423099028386389</v>
      </c>
      <c r="AZ485" s="18">
        <f t="shared" ca="1" si="271"/>
        <v>0.10993932917575197</v>
      </c>
      <c r="BA485" s="18">
        <f t="shared" ca="1" si="271"/>
        <v>0.11564654666635804</v>
      </c>
      <c r="BB485" s="18">
        <f t="shared" ca="1" si="271"/>
        <v>0.1214457190620884</v>
      </c>
      <c r="BC485" s="18">
        <f t="shared" ca="1" si="271"/>
        <v>0.12754430560011362</v>
      </c>
      <c r="BD485" s="18">
        <f t="shared" ca="1" si="271"/>
        <v>0.1341082736701702</v>
      </c>
      <c r="BE485" s="18">
        <f t="shared" ca="1" si="271"/>
        <v>0.14125312760430445</v>
      </c>
      <c r="BF485" s="18">
        <f t="shared" ca="1" si="271"/>
        <v>0.14912464956917681</v>
      </c>
      <c r="BG485" s="18">
        <f t="shared" ca="1" si="271"/>
        <v>6.8963593396130896E-2</v>
      </c>
      <c r="BH485" s="18">
        <f t="shared" ca="1" si="271"/>
        <v>0</v>
      </c>
      <c r="BI485" s="18">
        <f t="shared" ca="1" si="271"/>
        <v>0</v>
      </c>
    </row>
    <row r="486" spans="8:61" x14ac:dyDescent="0.35">
      <c r="H486" s="2" t="str">
        <f t="shared" si="265"/>
        <v>ON_Firm PP</v>
      </c>
      <c r="I486">
        <f t="shared" si="264"/>
        <v>9</v>
      </c>
      <c r="J486">
        <f t="shared" si="266"/>
        <v>49</v>
      </c>
      <c r="K486" s="18">
        <f t="shared" ca="1" si="267"/>
        <v>0</v>
      </c>
      <c r="L486" s="18">
        <f t="shared" ca="1" si="267"/>
        <v>0</v>
      </c>
      <c r="M486" s="18">
        <f t="shared" ca="1" si="267"/>
        <v>0</v>
      </c>
      <c r="N486" s="18">
        <f t="shared" ca="1" si="267"/>
        <v>0</v>
      </c>
      <c r="O486" s="18">
        <f t="shared" ca="1" si="267"/>
        <v>0</v>
      </c>
      <c r="P486" s="18">
        <f t="shared" ca="1" si="267"/>
        <v>0</v>
      </c>
      <c r="Q486" s="18">
        <f t="shared" ca="1" si="267"/>
        <v>0</v>
      </c>
      <c r="R486" s="18">
        <f t="shared" ca="1" si="267"/>
        <v>0</v>
      </c>
      <c r="S486" s="18">
        <f t="shared" ca="1" si="267"/>
        <v>0</v>
      </c>
      <c r="T486" s="18">
        <f t="shared" ca="1" si="267"/>
        <v>0</v>
      </c>
      <c r="U486" s="18">
        <f t="shared" ca="1" si="268"/>
        <v>0</v>
      </c>
      <c r="V486" s="18">
        <f t="shared" ca="1" si="268"/>
        <v>0</v>
      </c>
      <c r="W486" s="18">
        <f t="shared" ca="1" si="268"/>
        <v>0</v>
      </c>
      <c r="X486" s="18">
        <f t="shared" ca="1" si="268"/>
        <v>0</v>
      </c>
      <c r="Y486" s="18">
        <f t="shared" ca="1" si="268"/>
        <v>0</v>
      </c>
      <c r="Z486" s="18">
        <f t="shared" ca="1" si="268"/>
        <v>0</v>
      </c>
      <c r="AA486" s="18">
        <f t="shared" ca="1" si="268"/>
        <v>0</v>
      </c>
      <c r="AB486" s="18">
        <f t="shared" ca="1" si="268"/>
        <v>0</v>
      </c>
      <c r="AC486" s="18">
        <f t="shared" ca="1" si="268"/>
        <v>0</v>
      </c>
      <c r="AD486" s="18">
        <f t="shared" ca="1" si="268"/>
        <v>0</v>
      </c>
      <c r="AE486" s="18">
        <f t="shared" ca="1" si="269"/>
        <v>0</v>
      </c>
      <c r="AF486" s="18">
        <f t="shared" ca="1" si="269"/>
        <v>0</v>
      </c>
      <c r="AG486" s="18">
        <f t="shared" ca="1" si="269"/>
        <v>0</v>
      </c>
      <c r="AH486" s="18">
        <f t="shared" ca="1" si="269"/>
        <v>0</v>
      </c>
      <c r="AI486" s="18">
        <f t="shared" ca="1" si="269"/>
        <v>0</v>
      </c>
      <c r="AJ486" s="18">
        <f t="shared" ca="1" si="269"/>
        <v>0</v>
      </c>
      <c r="AK486" s="18">
        <f t="shared" ca="1" si="269"/>
        <v>0</v>
      </c>
      <c r="AL486" s="18">
        <f t="shared" ca="1" si="269"/>
        <v>0</v>
      </c>
      <c r="AM486" s="18">
        <f t="shared" ca="1" si="269"/>
        <v>0</v>
      </c>
      <c r="AN486" s="18">
        <f t="shared" ca="1" si="269"/>
        <v>2.5854143517599775E-2</v>
      </c>
      <c r="AO486" s="18">
        <f t="shared" ca="1" si="270"/>
        <v>5.4670676199451228E-2</v>
      </c>
      <c r="AP486" s="18">
        <f t="shared" ca="1" si="270"/>
        <v>5.8908858010633058E-2</v>
      </c>
      <c r="AQ486" s="18">
        <f t="shared" ca="1" si="270"/>
        <v>6.3147039821814882E-2</v>
      </c>
      <c r="AR486" s="18">
        <f t="shared" ca="1" si="270"/>
        <v>6.738522163299672E-2</v>
      </c>
      <c r="AS486" s="18">
        <f t="shared" ca="1" si="270"/>
        <v>7.1623403444178543E-2</v>
      </c>
      <c r="AT486" s="18">
        <f t="shared" ca="1" si="270"/>
        <v>7.5861585255360381E-2</v>
      </c>
      <c r="AU486" s="18">
        <f t="shared" ca="1" si="270"/>
        <v>8.0099767066542205E-2</v>
      </c>
      <c r="AV486" s="18">
        <f t="shared" ca="1" si="270"/>
        <v>8.4337948877724028E-2</v>
      </c>
      <c r="AW486" s="18">
        <f t="shared" ca="1" si="270"/>
        <v>8.8576130688905866E-2</v>
      </c>
      <c r="AX486" s="18">
        <f t="shared" ca="1" si="270"/>
        <v>9.3182132120584765E-2</v>
      </c>
      <c r="AY486" s="18">
        <f t="shared" ca="1" si="271"/>
        <v>9.8522651391975788E-2</v>
      </c>
      <c r="AZ486" s="18">
        <f t="shared" ca="1" si="271"/>
        <v>0.10423099028386389</v>
      </c>
      <c r="BA486" s="18">
        <f t="shared" ca="1" si="271"/>
        <v>0.10993932917575197</v>
      </c>
      <c r="BB486" s="18">
        <f t="shared" ca="1" si="271"/>
        <v>0.11564654666635804</v>
      </c>
      <c r="BC486" s="18">
        <f t="shared" ca="1" si="271"/>
        <v>0.1214457190620884</v>
      </c>
      <c r="BD486" s="18">
        <f t="shared" ca="1" si="271"/>
        <v>0.12754430560011362</v>
      </c>
      <c r="BE486" s="18">
        <f t="shared" ca="1" si="271"/>
        <v>0.1341082736701702</v>
      </c>
      <c r="BF486" s="18">
        <f t="shared" ca="1" si="271"/>
        <v>0.14125312760430445</v>
      </c>
      <c r="BG486" s="18">
        <f t="shared" ca="1" si="271"/>
        <v>0.14912464956917681</v>
      </c>
      <c r="BH486" s="18">
        <f t="shared" ca="1" si="271"/>
        <v>6.8963593396130896E-2</v>
      </c>
      <c r="BI486" s="18">
        <f t="shared" ca="1" si="271"/>
        <v>0</v>
      </c>
    </row>
    <row r="487" spans="8:61" x14ac:dyDescent="0.35">
      <c r="H487" s="2" t="str">
        <f t="shared" si="265"/>
        <v>ON_Firm PP</v>
      </c>
      <c r="I487">
        <f t="shared" si="264"/>
        <v>9</v>
      </c>
      <c r="J487">
        <f t="shared" si="266"/>
        <v>50</v>
      </c>
      <c r="K487" s="18">
        <f t="shared" ca="1" si="267"/>
        <v>0</v>
      </c>
      <c r="L487" s="18">
        <f t="shared" ca="1" si="267"/>
        <v>0</v>
      </c>
      <c r="M487" s="18">
        <f t="shared" ca="1" si="267"/>
        <v>0</v>
      </c>
      <c r="N487" s="18">
        <f t="shared" ca="1" si="267"/>
        <v>0</v>
      </c>
      <c r="O487" s="18">
        <f t="shared" ca="1" si="267"/>
        <v>0</v>
      </c>
      <c r="P487" s="18">
        <f t="shared" ca="1" si="267"/>
        <v>0</v>
      </c>
      <c r="Q487" s="18">
        <f t="shared" ca="1" si="267"/>
        <v>0</v>
      </c>
      <c r="R487" s="18">
        <f t="shared" ca="1" si="267"/>
        <v>0</v>
      </c>
      <c r="S487" s="18">
        <f t="shared" ca="1" si="267"/>
        <v>0</v>
      </c>
      <c r="T487" s="18">
        <f t="shared" ca="1" si="267"/>
        <v>0</v>
      </c>
      <c r="U487" s="18">
        <f t="shared" ca="1" si="268"/>
        <v>0</v>
      </c>
      <c r="V487" s="18">
        <f t="shared" ca="1" si="268"/>
        <v>0</v>
      </c>
      <c r="W487" s="18">
        <f t="shared" ca="1" si="268"/>
        <v>0</v>
      </c>
      <c r="X487" s="18">
        <f t="shared" ca="1" si="268"/>
        <v>0</v>
      </c>
      <c r="Y487" s="18">
        <f t="shared" ca="1" si="268"/>
        <v>0</v>
      </c>
      <c r="Z487" s="18">
        <f t="shared" ca="1" si="268"/>
        <v>0</v>
      </c>
      <c r="AA487" s="18">
        <f t="shared" ca="1" si="268"/>
        <v>0</v>
      </c>
      <c r="AB487" s="18">
        <f t="shared" ca="1" si="268"/>
        <v>0</v>
      </c>
      <c r="AC487" s="18">
        <f t="shared" ca="1" si="268"/>
        <v>0</v>
      </c>
      <c r="AD487" s="18">
        <f t="shared" ca="1" si="268"/>
        <v>0</v>
      </c>
      <c r="AE487" s="18">
        <f t="shared" ca="1" si="269"/>
        <v>0</v>
      </c>
      <c r="AF487" s="18">
        <f t="shared" ca="1" si="269"/>
        <v>0</v>
      </c>
      <c r="AG487" s="18">
        <f t="shared" ca="1" si="269"/>
        <v>0</v>
      </c>
      <c r="AH487" s="18">
        <f t="shared" ca="1" si="269"/>
        <v>0</v>
      </c>
      <c r="AI487" s="18">
        <f t="shared" ca="1" si="269"/>
        <v>0</v>
      </c>
      <c r="AJ487" s="18">
        <f t="shared" ca="1" si="269"/>
        <v>0</v>
      </c>
      <c r="AK487" s="18">
        <f t="shared" ca="1" si="269"/>
        <v>0</v>
      </c>
      <c r="AL487" s="18">
        <f t="shared" ca="1" si="269"/>
        <v>0</v>
      </c>
      <c r="AM487" s="18">
        <f t="shared" ca="1" si="269"/>
        <v>0</v>
      </c>
      <c r="AN487" s="18">
        <f t="shared" ca="1" si="269"/>
        <v>0</v>
      </c>
      <c r="AO487" s="18">
        <f t="shared" ca="1" si="270"/>
        <v>2.5854143517599775E-2</v>
      </c>
      <c r="AP487" s="18">
        <f t="shared" ca="1" si="270"/>
        <v>5.4670676199451228E-2</v>
      </c>
      <c r="AQ487" s="18">
        <f t="shared" ca="1" si="270"/>
        <v>5.8908858010633058E-2</v>
      </c>
      <c r="AR487" s="18">
        <f t="shared" ca="1" si="270"/>
        <v>6.3147039821814882E-2</v>
      </c>
      <c r="AS487" s="18">
        <f t="shared" ca="1" si="270"/>
        <v>6.738522163299672E-2</v>
      </c>
      <c r="AT487" s="18">
        <f t="shared" ca="1" si="270"/>
        <v>7.1623403444178543E-2</v>
      </c>
      <c r="AU487" s="18">
        <f t="shared" ca="1" si="270"/>
        <v>7.5861585255360381E-2</v>
      </c>
      <c r="AV487" s="18">
        <f t="shared" ca="1" si="270"/>
        <v>8.0099767066542205E-2</v>
      </c>
      <c r="AW487" s="18">
        <f t="shared" ca="1" si="270"/>
        <v>8.4337948877724028E-2</v>
      </c>
      <c r="AX487" s="18">
        <f t="shared" ca="1" si="270"/>
        <v>8.8576130688905866E-2</v>
      </c>
      <c r="AY487" s="18">
        <f t="shared" ca="1" si="271"/>
        <v>9.3182132120584765E-2</v>
      </c>
      <c r="AZ487" s="18">
        <f t="shared" ca="1" si="271"/>
        <v>9.8522651391975788E-2</v>
      </c>
      <c r="BA487" s="18">
        <f t="shared" ca="1" si="271"/>
        <v>0.10423099028386389</v>
      </c>
      <c r="BB487" s="18">
        <f t="shared" ca="1" si="271"/>
        <v>0.10993932917575197</v>
      </c>
      <c r="BC487" s="18">
        <f t="shared" ca="1" si="271"/>
        <v>0.11564654666635804</v>
      </c>
      <c r="BD487" s="18">
        <f t="shared" ca="1" si="271"/>
        <v>0.1214457190620884</v>
      </c>
      <c r="BE487" s="18">
        <f t="shared" ca="1" si="271"/>
        <v>0.12754430560011362</v>
      </c>
      <c r="BF487" s="18">
        <f t="shared" ca="1" si="271"/>
        <v>0.1341082736701702</v>
      </c>
      <c r="BG487" s="18">
        <f t="shared" ca="1" si="271"/>
        <v>0.14125312760430445</v>
      </c>
      <c r="BH487" s="18">
        <f t="shared" ca="1" si="271"/>
        <v>0.14912464956917681</v>
      </c>
      <c r="BI487" s="18">
        <f t="shared" ca="1" si="271"/>
        <v>6.8963593396130896E-2</v>
      </c>
    </row>
    <row r="488" spans="8:61" x14ac:dyDescent="0.35">
      <c r="H488" s="2" t="str">
        <f t="shared" si="265"/>
        <v>ON_DSM</v>
      </c>
      <c r="I488">
        <f t="shared" si="264"/>
        <v>10</v>
      </c>
      <c r="J488">
        <f t="shared" si="266"/>
        <v>0</v>
      </c>
      <c r="K488" s="18">
        <f t="shared" ca="1" si="267"/>
        <v>6.8963593396130896E-2</v>
      </c>
      <c r="L488" s="18">
        <f t="shared" ca="1" si="267"/>
        <v>0</v>
      </c>
      <c r="M488" s="18">
        <f t="shared" ca="1" si="267"/>
        <v>0</v>
      </c>
      <c r="N488" s="18">
        <f t="shared" ca="1" si="267"/>
        <v>0</v>
      </c>
      <c r="O488" s="18">
        <f t="shared" ca="1" si="267"/>
        <v>0</v>
      </c>
      <c r="P488" s="18">
        <f t="shared" ca="1" si="267"/>
        <v>0</v>
      </c>
      <c r="Q488" s="18">
        <f t="shared" ca="1" si="267"/>
        <v>0</v>
      </c>
      <c r="R488" s="18">
        <f t="shared" ca="1" si="267"/>
        <v>0</v>
      </c>
      <c r="S488" s="18">
        <f t="shared" ca="1" si="267"/>
        <v>0</v>
      </c>
      <c r="T488" s="18">
        <f t="shared" ca="1" si="267"/>
        <v>0</v>
      </c>
      <c r="U488" s="18">
        <f t="shared" ca="1" si="268"/>
        <v>0</v>
      </c>
      <c r="V488" s="18">
        <f t="shared" ca="1" si="268"/>
        <v>0</v>
      </c>
      <c r="W488" s="18">
        <f t="shared" ca="1" si="268"/>
        <v>0</v>
      </c>
      <c r="X488" s="18">
        <f t="shared" ca="1" si="268"/>
        <v>0</v>
      </c>
      <c r="Y488" s="18">
        <f t="shared" ca="1" si="268"/>
        <v>0</v>
      </c>
      <c r="Z488" s="18">
        <f t="shared" ca="1" si="268"/>
        <v>0</v>
      </c>
      <c r="AA488" s="18">
        <f t="shared" ca="1" si="268"/>
        <v>0</v>
      </c>
      <c r="AB488" s="18">
        <f t="shared" ca="1" si="268"/>
        <v>0</v>
      </c>
      <c r="AC488" s="18">
        <f t="shared" ca="1" si="268"/>
        <v>0</v>
      </c>
      <c r="AD488" s="18">
        <f t="shared" ca="1" si="268"/>
        <v>0</v>
      </c>
      <c r="AE488" s="18">
        <f t="shared" ca="1" si="269"/>
        <v>0</v>
      </c>
      <c r="AF488" s="18">
        <f t="shared" ca="1" si="269"/>
        <v>0</v>
      </c>
      <c r="AG488" s="18">
        <f t="shared" ca="1" si="269"/>
        <v>0</v>
      </c>
      <c r="AH488" s="18">
        <f t="shared" ca="1" si="269"/>
        <v>0</v>
      </c>
      <c r="AI488" s="18">
        <f t="shared" ca="1" si="269"/>
        <v>0</v>
      </c>
      <c r="AJ488" s="18">
        <f t="shared" ca="1" si="269"/>
        <v>0</v>
      </c>
      <c r="AK488" s="18">
        <f t="shared" ca="1" si="269"/>
        <v>0</v>
      </c>
      <c r="AL488" s="18">
        <f t="shared" ca="1" si="269"/>
        <v>0</v>
      </c>
      <c r="AM488" s="18">
        <f t="shared" ca="1" si="269"/>
        <v>0</v>
      </c>
      <c r="AN488" s="18">
        <f t="shared" ca="1" si="269"/>
        <v>0</v>
      </c>
      <c r="AO488" s="18">
        <f t="shared" ca="1" si="270"/>
        <v>0</v>
      </c>
      <c r="AP488" s="18">
        <f t="shared" ca="1" si="270"/>
        <v>0</v>
      </c>
      <c r="AQ488" s="18">
        <f t="shared" ca="1" si="270"/>
        <v>0</v>
      </c>
      <c r="AR488" s="18">
        <f t="shared" ca="1" si="270"/>
        <v>0</v>
      </c>
      <c r="AS488" s="18">
        <f t="shared" ca="1" si="270"/>
        <v>0</v>
      </c>
      <c r="AT488" s="18">
        <f t="shared" ca="1" si="270"/>
        <v>0</v>
      </c>
      <c r="AU488" s="18">
        <f t="shared" ca="1" si="270"/>
        <v>0</v>
      </c>
      <c r="AV488" s="18">
        <f t="shared" ca="1" si="270"/>
        <v>0</v>
      </c>
      <c r="AW488" s="18">
        <f t="shared" ca="1" si="270"/>
        <v>0</v>
      </c>
      <c r="AX488" s="18">
        <f t="shared" ca="1" si="270"/>
        <v>0</v>
      </c>
      <c r="AY488" s="18">
        <f t="shared" ca="1" si="271"/>
        <v>0</v>
      </c>
      <c r="AZ488" s="18">
        <f t="shared" ca="1" si="271"/>
        <v>0</v>
      </c>
      <c r="BA488" s="18">
        <f t="shared" ca="1" si="271"/>
        <v>0</v>
      </c>
      <c r="BB488" s="18">
        <f t="shared" ca="1" si="271"/>
        <v>0</v>
      </c>
      <c r="BC488" s="18">
        <f t="shared" ca="1" si="271"/>
        <v>0</v>
      </c>
      <c r="BD488" s="18">
        <f t="shared" ca="1" si="271"/>
        <v>0</v>
      </c>
      <c r="BE488" s="18">
        <f t="shared" ca="1" si="271"/>
        <v>0</v>
      </c>
      <c r="BF488" s="18">
        <f t="shared" ca="1" si="271"/>
        <v>0</v>
      </c>
      <c r="BG488" s="18">
        <f t="shared" ca="1" si="271"/>
        <v>0</v>
      </c>
      <c r="BH488" s="18">
        <f t="shared" ca="1" si="271"/>
        <v>0</v>
      </c>
      <c r="BI488" s="18">
        <f t="shared" ca="1" si="271"/>
        <v>0</v>
      </c>
    </row>
    <row r="489" spans="8:61" x14ac:dyDescent="0.35">
      <c r="H489" s="2" t="str">
        <f t="shared" si="265"/>
        <v>ON_DSM</v>
      </c>
      <c r="I489">
        <f t="shared" si="264"/>
        <v>10</v>
      </c>
      <c r="J489">
        <f t="shared" si="266"/>
        <v>1</v>
      </c>
      <c r="K489" s="18">
        <f t="shared" ref="K489:T498" ca="1" si="272">IF(K$28&gt;$J489,0,OFFSET($K$2,$I489,$J489-K$28))</f>
        <v>0.14912464956917681</v>
      </c>
      <c r="L489" s="18">
        <f t="shared" ca="1" si="272"/>
        <v>6.8963593396130896E-2</v>
      </c>
      <c r="M489" s="18">
        <f t="shared" ca="1" si="272"/>
        <v>0</v>
      </c>
      <c r="N489" s="18">
        <f t="shared" ca="1" si="272"/>
        <v>0</v>
      </c>
      <c r="O489" s="18">
        <f t="shared" ca="1" si="272"/>
        <v>0</v>
      </c>
      <c r="P489" s="18">
        <f t="shared" ca="1" si="272"/>
        <v>0</v>
      </c>
      <c r="Q489" s="18">
        <f t="shared" ca="1" si="272"/>
        <v>0</v>
      </c>
      <c r="R489" s="18">
        <f t="shared" ca="1" si="272"/>
        <v>0</v>
      </c>
      <c r="S489" s="18">
        <f t="shared" ca="1" si="272"/>
        <v>0</v>
      </c>
      <c r="T489" s="18">
        <f t="shared" ca="1" si="272"/>
        <v>0</v>
      </c>
      <c r="U489" s="18">
        <f t="shared" ref="U489:AD498" ca="1" si="273">IF(U$28&gt;$J489,0,OFFSET($K$2,$I489,$J489-U$28))</f>
        <v>0</v>
      </c>
      <c r="V489" s="18">
        <f t="shared" ca="1" si="273"/>
        <v>0</v>
      </c>
      <c r="W489" s="18">
        <f t="shared" ca="1" si="273"/>
        <v>0</v>
      </c>
      <c r="X489" s="18">
        <f t="shared" ca="1" si="273"/>
        <v>0</v>
      </c>
      <c r="Y489" s="18">
        <f t="shared" ca="1" si="273"/>
        <v>0</v>
      </c>
      <c r="Z489" s="18">
        <f t="shared" ca="1" si="273"/>
        <v>0</v>
      </c>
      <c r="AA489" s="18">
        <f t="shared" ca="1" si="273"/>
        <v>0</v>
      </c>
      <c r="AB489" s="18">
        <f t="shared" ca="1" si="273"/>
        <v>0</v>
      </c>
      <c r="AC489" s="18">
        <f t="shared" ca="1" si="273"/>
        <v>0</v>
      </c>
      <c r="AD489" s="18">
        <f t="shared" ca="1" si="273"/>
        <v>0</v>
      </c>
      <c r="AE489" s="18">
        <f t="shared" ref="AE489:AN498" ca="1" si="274">IF(AE$28&gt;$J489,0,OFFSET($K$2,$I489,$J489-AE$28))</f>
        <v>0</v>
      </c>
      <c r="AF489" s="18">
        <f t="shared" ca="1" si="274"/>
        <v>0</v>
      </c>
      <c r="AG489" s="18">
        <f t="shared" ca="1" si="274"/>
        <v>0</v>
      </c>
      <c r="AH489" s="18">
        <f t="shared" ca="1" si="274"/>
        <v>0</v>
      </c>
      <c r="AI489" s="18">
        <f t="shared" ca="1" si="274"/>
        <v>0</v>
      </c>
      <c r="AJ489" s="18">
        <f t="shared" ca="1" si="274"/>
        <v>0</v>
      </c>
      <c r="AK489" s="18">
        <f t="shared" ca="1" si="274"/>
        <v>0</v>
      </c>
      <c r="AL489" s="18">
        <f t="shared" ca="1" si="274"/>
        <v>0</v>
      </c>
      <c r="AM489" s="18">
        <f t="shared" ca="1" si="274"/>
        <v>0</v>
      </c>
      <c r="AN489" s="18">
        <f t="shared" ca="1" si="274"/>
        <v>0</v>
      </c>
      <c r="AO489" s="18">
        <f t="shared" ref="AO489:AX498" ca="1" si="275">IF(AO$28&gt;$J489,0,OFFSET($K$2,$I489,$J489-AO$28))</f>
        <v>0</v>
      </c>
      <c r="AP489" s="18">
        <f t="shared" ca="1" si="275"/>
        <v>0</v>
      </c>
      <c r="AQ489" s="18">
        <f t="shared" ca="1" si="275"/>
        <v>0</v>
      </c>
      <c r="AR489" s="18">
        <f t="shared" ca="1" si="275"/>
        <v>0</v>
      </c>
      <c r="AS489" s="18">
        <f t="shared" ca="1" si="275"/>
        <v>0</v>
      </c>
      <c r="AT489" s="18">
        <f t="shared" ca="1" si="275"/>
        <v>0</v>
      </c>
      <c r="AU489" s="18">
        <f t="shared" ca="1" si="275"/>
        <v>0</v>
      </c>
      <c r="AV489" s="18">
        <f t="shared" ca="1" si="275"/>
        <v>0</v>
      </c>
      <c r="AW489" s="18">
        <f t="shared" ca="1" si="275"/>
        <v>0</v>
      </c>
      <c r="AX489" s="18">
        <f t="shared" ca="1" si="275"/>
        <v>0</v>
      </c>
      <c r="AY489" s="18">
        <f t="shared" ref="AY489:BI498" ca="1" si="276">IF(AY$28&gt;$J489,0,OFFSET($K$2,$I489,$J489-AY$28))</f>
        <v>0</v>
      </c>
      <c r="AZ489" s="18">
        <f t="shared" ca="1" si="276"/>
        <v>0</v>
      </c>
      <c r="BA489" s="18">
        <f t="shared" ca="1" si="276"/>
        <v>0</v>
      </c>
      <c r="BB489" s="18">
        <f t="shared" ca="1" si="276"/>
        <v>0</v>
      </c>
      <c r="BC489" s="18">
        <f t="shared" ca="1" si="276"/>
        <v>0</v>
      </c>
      <c r="BD489" s="18">
        <f t="shared" ca="1" si="276"/>
        <v>0</v>
      </c>
      <c r="BE489" s="18">
        <f t="shared" ca="1" si="276"/>
        <v>0</v>
      </c>
      <c r="BF489" s="18">
        <f t="shared" ca="1" si="276"/>
        <v>0</v>
      </c>
      <c r="BG489" s="18">
        <f t="shared" ca="1" si="276"/>
        <v>0</v>
      </c>
      <c r="BH489" s="18">
        <f t="shared" ca="1" si="276"/>
        <v>0</v>
      </c>
      <c r="BI489" s="18">
        <f t="shared" ca="1" si="276"/>
        <v>0</v>
      </c>
    </row>
    <row r="490" spans="8:61" x14ac:dyDescent="0.35">
      <c r="H490" s="2" t="str">
        <f t="shared" si="265"/>
        <v>ON_DSM</v>
      </c>
      <c r="I490">
        <f t="shared" si="264"/>
        <v>10</v>
      </c>
      <c r="J490">
        <f t="shared" si="266"/>
        <v>2</v>
      </c>
      <c r="K490" s="18">
        <f t="shared" ca="1" si="272"/>
        <v>0.14125312760430445</v>
      </c>
      <c r="L490" s="18">
        <f t="shared" ca="1" si="272"/>
        <v>0.14912464956917681</v>
      </c>
      <c r="M490" s="18">
        <f t="shared" ca="1" si="272"/>
        <v>6.8963593396130896E-2</v>
      </c>
      <c r="N490" s="18">
        <f t="shared" ca="1" si="272"/>
        <v>0</v>
      </c>
      <c r="O490" s="18">
        <f t="shared" ca="1" si="272"/>
        <v>0</v>
      </c>
      <c r="P490" s="18">
        <f t="shared" ca="1" si="272"/>
        <v>0</v>
      </c>
      <c r="Q490" s="18">
        <f t="shared" ca="1" si="272"/>
        <v>0</v>
      </c>
      <c r="R490" s="18">
        <f t="shared" ca="1" si="272"/>
        <v>0</v>
      </c>
      <c r="S490" s="18">
        <f t="shared" ca="1" si="272"/>
        <v>0</v>
      </c>
      <c r="T490" s="18">
        <f t="shared" ca="1" si="272"/>
        <v>0</v>
      </c>
      <c r="U490" s="18">
        <f t="shared" ca="1" si="273"/>
        <v>0</v>
      </c>
      <c r="V490" s="18">
        <f t="shared" ca="1" si="273"/>
        <v>0</v>
      </c>
      <c r="W490" s="18">
        <f t="shared" ca="1" si="273"/>
        <v>0</v>
      </c>
      <c r="X490" s="18">
        <f t="shared" ca="1" si="273"/>
        <v>0</v>
      </c>
      <c r="Y490" s="18">
        <f t="shared" ca="1" si="273"/>
        <v>0</v>
      </c>
      <c r="Z490" s="18">
        <f t="shared" ca="1" si="273"/>
        <v>0</v>
      </c>
      <c r="AA490" s="18">
        <f t="shared" ca="1" si="273"/>
        <v>0</v>
      </c>
      <c r="AB490" s="18">
        <f t="shared" ca="1" si="273"/>
        <v>0</v>
      </c>
      <c r="AC490" s="18">
        <f t="shared" ca="1" si="273"/>
        <v>0</v>
      </c>
      <c r="AD490" s="18">
        <f t="shared" ca="1" si="273"/>
        <v>0</v>
      </c>
      <c r="AE490" s="18">
        <f t="shared" ca="1" si="274"/>
        <v>0</v>
      </c>
      <c r="AF490" s="18">
        <f t="shared" ca="1" si="274"/>
        <v>0</v>
      </c>
      <c r="AG490" s="18">
        <f t="shared" ca="1" si="274"/>
        <v>0</v>
      </c>
      <c r="AH490" s="18">
        <f t="shared" ca="1" si="274"/>
        <v>0</v>
      </c>
      <c r="AI490" s="18">
        <f t="shared" ca="1" si="274"/>
        <v>0</v>
      </c>
      <c r="AJ490" s="18">
        <f t="shared" ca="1" si="274"/>
        <v>0</v>
      </c>
      <c r="AK490" s="18">
        <f t="shared" ca="1" si="274"/>
        <v>0</v>
      </c>
      <c r="AL490" s="18">
        <f t="shared" ca="1" si="274"/>
        <v>0</v>
      </c>
      <c r="AM490" s="18">
        <f t="shared" ca="1" si="274"/>
        <v>0</v>
      </c>
      <c r="AN490" s="18">
        <f t="shared" ca="1" si="274"/>
        <v>0</v>
      </c>
      <c r="AO490" s="18">
        <f t="shared" ca="1" si="275"/>
        <v>0</v>
      </c>
      <c r="AP490" s="18">
        <f t="shared" ca="1" si="275"/>
        <v>0</v>
      </c>
      <c r="AQ490" s="18">
        <f t="shared" ca="1" si="275"/>
        <v>0</v>
      </c>
      <c r="AR490" s="18">
        <f t="shared" ca="1" si="275"/>
        <v>0</v>
      </c>
      <c r="AS490" s="18">
        <f t="shared" ca="1" si="275"/>
        <v>0</v>
      </c>
      <c r="AT490" s="18">
        <f t="shared" ca="1" si="275"/>
        <v>0</v>
      </c>
      <c r="AU490" s="18">
        <f t="shared" ca="1" si="275"/>
        <v>0</v>
      </c>
      <c r="AV490" s="18">
        <f t="shared" ca="1" si="275"/>
        <v>0</v>
      </c>
      <c r="AW490" s="18">
        <f t="shared" ca="1" si="275"/>
        <v>0</v>
      </c>
      <c r="AX490" s="18">
        <f t="shared" ca="1" si="275"/>
        <v>0</v>
      </c>
      <c r="AY490" s="18">
        <f t="shared" ca="1" si="276"/>
        <v>0</v>
      </c>
      <c r="AZ490" s="18">
        <f t="shared" ca="1" si="276"/>
        <v>0</v>
      </c>
      <c r="BA490" s="18">
        <f t="shared" ca="1" si="276"/>
        <v>0</v>
      </c>
      <c r="BB490" s="18">
        <f t="shared" ca="1" si="276"/>
        <v>0</v>
      </c>
      <c r="BC490" s="18">
        <f t="shared" ca="1" si="276"/>
        <v>0</v>
      </c>
      <c r="BD490" s="18">
        <f t="shared" ca="1" si="276"/>
        <v>0</v>
      </c>
      <c r="BE490" s="18">
        <f t="shared" ca="1" si="276"/>
        <v>0</v>
      </c>
      <c r="BF490" s="18">
        <f t="shared" ca="1" si="276"/>
        <v>0</v>
      </c>
      <c r="BG490" s="18">
        <f t="shared" ca="1" si="276"/>
        <v>0</v>
      </c>
      <c r="BH490" s="18">
        <f t="shared" ca="1" si="276"/>
        <v>0</v>
      </c>
      <c r="BI490" s="18">
        <f t="shared" ca="1" si="276"/>
        <v>0</v>
      </c>
    </row>
    <row r="491" spans="8:61" x14ac:dyDescent="0.35">
      <c r="H491" s="2" t="str">
        <f t="shared" si="265"/>
        <v>ON_DSM</v>
      </c>
      <c r="I491">
        <f t="shared" si="264"/>
        <v>10</v>
      </c>
      <c r="J491">
        <f t="shared" si="266"/>
        <v>3</v>
      </c>
      <c r="K491" s="18">
        <f t="shared" ca="1" si="272"/>
        <v>0.1341082736701702</v>
      </c>
      <c r="L491" s="18">
        <f t="shared" ca="1" si="272"/>
        <v>0.14125312760430445</v>
      </c>
      <c r="M491" s="18">
        <f t="shared" ca="1" si="272"/>
        <v>0.14912464956917681</v>
      </c>
      <c r="N491" s="18">
        <f t="shared" ca="1" si="272"/>
        <v>6.8963593396130896E-2</v>
      </c>
      <c r="O491" s="18">
        <f t="shared" ca="1" si="272"/>
        <v>0</v>
      </c>
      <c r="P491" s="18">
        <f t="shared" ca="1" si="272"/>
        <v>0</v>
      </c>
      <c r="Q491" s="18">
        <f t="shared" ca="1" si="272"/>
        <v>0</v>
      </c>
      <c r="R491" s="18">
        <f t="shared" ca="1" si="272"/>
        <v>0</v>
      </c>
      <c r="S491" s="18">
        <f t="shared" ca="1" si="272"/>
        <v>0</v>
      </c>
      <c r="T491" s="18">
        <f t="shared" ca="1" si="272"/>
        <v>0</v>
      </c>
      <c r="U491" s="18">
        <f t="shared" ca="1" si="273"/>
        <v>0</v>
      </c>
      <c r="V491" s="18">
        <f t="shared" ca="1" si="273"/>
        <v>0</v>
      </c>
      <c r="W491" s="18">
        <f t="shared" ca="1" si="273"/>
        <v>0</v>
      </c>
      <c r="X491" s="18">
        <f t="shared" ca="1" si="273"/>
        <v>0</v>
      </c>
      <c r="Y491" s="18">
        <f t="shared" ca="1" si="273"/>
        <v>0</v>
      </c>
      <c r="Z491" s="18">
        <f t="shared" ca="1" si="273"/>
        <v>0</v>
      </c>
      <c r="AA491" s="18">
        <f t="shared" ca="1" si="273"/>
        <v>0</v>
      </c>
      <c r="AB491" s="18">
        <f t="shared" ca="1" si="273"/>
        <v>0</v>
      </c>
      <c r="AC491" s="18">
        <f t="shared" ca="1" si="273"/>
        <v>0</v>
      </c>
      <c r="AD491" s="18">
        <f t="shared" ca="1" si="273"/>
        <v>0</v>
      </c>
      <c r="AE491" s="18">
        <f t="shared" ca="1" si="274"/>
        <v>0</v>
      </c>
      <c r="AF491" s="18">
        <f t="shared" ca="1" si="274"/>
        <v>0</v>
      </c>
      <c r="AG491" s="18">
        <f t="shared" ca="1" si="274"/>
        <v>0</v>
      </c>
      <c r="AH491" s="18">
        <f t="shared" ca="1" si="274"/>
        <v>0</v>
      </c>
      <c r="AI491" s="18">
        <f t="shared" ca="1" si="274"/>
        <v>0</v>
      </c>
      <c r="AJ491" s="18">
        <f t="shared" ca="1" si="274"/>
        <v>0</v>
      </c>
      <c r="AK491" s="18">
        <f t="shared" ca="1" si="274"/>
        <v>0</v>
      </c>
      <c r="AL491" s="18">
        <f t="shared" ca="1" si="274"/>
        <v>0</v>
      </c>
      <c r="AM491" s="18">
        <f t="shared" ca="1" si="274"/>
        <v>0</v>
      </c>
      <c r="AN491" s="18">
        <f t="shared" ca="1" si="274"/>
        <v>0</v>
      </c>
      <c r="AO491" s="18">
        <f t="shared" ca="1" si="275"/>
        <v>0</v>
      </c>
      <c r="AP491" s="18">
        <f t="shared" ca="1" si="275"/>
        <v>0</v>
      </c>
      <c r="AQ491" s="18">
        <f t="shared" ca="1" si="275"/>
        <v>0</v>
      </c>
      <c r="AR491" s="18">
        <f t="shared" ca="1" si="275"/>
        <v>0</v>
      </c>
      <c r="AS491" s="18">
        <f t="shared" ca="1" si="275"/>
        <v>0</v>
      </c>
      <c r="AT491" s="18">
        <f t="shared" ca="1" si="275"/>
        <v>0</v>
      </c>
      <c r="AU491" s="18">
        <f t="shared" ca="1" si="275"/>
        <v>0</v>
      </c>
      <c r="AV491" s="18">
        <f t="shared" ca="1" si="275"/>
        <v>0</v>
      </c>
      <c r="AW491" s="18">
        <f t="shared" ca="1" si="275"/>
        <v>0</v>
      </c>
      <c r="AX491" s="18">
        <f t="shared" ca="1" si="275"/>
        <v>0</v>
      </c>
      <c r="AY491" s="18">
        <f t="shared" ca="1" si="276"/>
        <v>0</v>
      </c>
      <c r="AZ491" s="18">
        <f t="shared" ca="1" si="276"/>
        <v>0</v>
      </c>
      <c r="BA491" s="18">
        <f t="shared" ca="1" si="276"/>
        <v>0</v>
      </c>
      <c r="BB491" s="18">
        <f t="shared" ca="1" si="276"/>
        <v>0</v>
      </c>
      <c r="BC491" s="18">
        <f t="shared" ca="1" si="276"/>
        <v>0</v>
      </c>
      <c r="BD491" s="18">
        <f t="shared" ca="1" si="276"/>
        <v>0</v>
      </c>
      <c r="BE491" s="18">
        <f t="shared" ca="1" si="276"/>
        <v>0</v>
      </c>
      <c r="BF491" s="18">
        <f t="shared" ca="1" si="276"/>
        <v>0</v>
      </c>
      <c r="BG491" s="18">
        <f t="shared" ca="1" si="276"/>
        <v>0</v>
      </c>
      <c r="BH491" s="18">
        <f t="shared" ca="1" si="276"/>
        <v>0</v>
      </c>
      <c r="BI491" s="18">
        <f t="shared" ca="1" si="276"/>
        <v>0</v>
      </c>
    </row>
    <row r="492" spans="8:61" x14ac:dyDescent="0.35">
      <c r="H492" s="2" t="str">
        <f t="shared" si="265"/>
        <v>ON_DSM</v>
      </c>
      <c r="I492">
        <f t="shared" si="264"/>
        <v>10</v>
      </c>
      <c r="J492">
        <f t="shared" si="266"/>
        <v>4</v>
      </c>
      <c r="K492" s="18">
        <f t="shared" ca="1" si="272"/>
        <v>0.12754430560011362</v>
      </c>
      <c r="L492" s="18">
        <f t="shared" ca="1" si="272"/>
        <v>0.1341082736701702</v>
      </c>
      <c r="M492" s="18">
        <f t="shared" ca="1" si="272"/>
        <v>0.14125312760430445</v>
      </c>
      <c r="N492" s="18">
        <f t="shared" ca="1" si="272"/>
        <v>0.14912464956917681</v>
      </c>
      <c r="O492" s="18">
        <f t="shared" ca="1" si="272"/>
        <v>6.8963593396130896E-2</v>
      </c>
      <c r="P492" s="18">
        <f t="shared" ca="1" si="272"/>
        <v>0</v>
      </c>
      <c r="Q492" s="18">
        <f t="shared" ca="1" si="272"/>
        <v>0</v>
      </c>
      <c r="R492" s="18">
        <f t="shared" ca="1" si="272"/>
        <v>0</v>
      </c>
      <c r="S492" s="18">
        <f t="shared" ca="1" si="272"/>
        <v>0</v>
      </c>
      <c r="T492" s="18">
        <f t="shared" ca="1" si="272"/>
        <v>0</v>
      </c>
      <c r="U492" s="18">
        <f t="shared" ca="1" si="273"/>
        <v>0</v>
      </c>
      <c r="V492" s="18">
        <f t="shared" ca="1" si="273"/>
        <v>0</v>
      </c>
      <c r="W492" s="18">
        <f t="shared" ca="1" si="273"/>
        <v>0</v>
      </c>
      <c r="X492" s="18">
        <f t="shared" ca="1" si="273"/>
        <v>0</v>
      </c>
      <c r="Y492" s="18">
        <f t="shared" ca="1" si="273"/>
        <v>0</v>
      </c>
      <c r="Z492" s="18">
        <f t="shared" ca="1" si="273"/>
        <v>0</v>
      </c>
      <c r="AA492" s="18">
        <f t="shared" ca="1" si="273"/>
        <v>0</v>
      </c>
      <c r="AB492" s="18">
        <f t="shared" ca="1" si="273"/>
        <v>0</v>
      </c>
      <c r="AC492" s="18">
        <f t="shared" ca="1" si="273"/>
        <v>0</v>
      </c>
      <c r="AD492" s="18">
        <f t="shared" ca="1" si="273"/>
        <v>0</v>
      </c>
      <c r="AE492" s="18">
        <f t="shared" ca="1" si="274"/>
        <v>0</v>
      </c>
      <c r="AF492" s="18">
        <f t="shared" ca="1" si="274"/>
        <v>0</v>
      </c>
      <c r="AG492" s="18">
        <f t="shared" ca="1" si="274"/>
        <v>0</v>
      </c>
      <c r="AH492" s="18">
        <f t="shared" ca="1" si="274"/>
        <v>0</v>
      </c>
      <c r="AI492" s="18">
        <f t="shared" ca="1" si="274"/>
        <v>0</v>
      </c>
      <c r="AJ492" s="18">
        <f t="shared" ca="1" si="274"/>
        <v>0</v>
      </c>
      <c r="AK492" s="18">
        <f t="shared" ca="1" si="274"/>
        <v>0</v>
      </c>
      <c r="AL492" s="18">
        <f t="shared" ca="1" si="274"/>
        <v>0</v>
      </c>
      <c r="AM492" s="18">
        <f t="shared" ca="1" si="274"/>
        <v>0</v>
      </c>
      <c r="AN492" s="18">
        <f t="shared" ca="1" si="274"/>
        <v>0</v>
      </c>
      <c r="AO492" s="18">
        <f t="shared" ca="1" si="275"/>
        <v>0</v>
      </c>
      <c r="AP492" s="18">
        <f t="shared" ca="1" si="275"/>
        <v>0</v>
      </c>
      <c r="AQ492" s="18">
        <f t="shared" ca="1" si="275"/>
        <v>0</v>
      </c>
      <c r="AR492" s="18">
        <f t="shared" ca="1" si="275"/>
        <v>0</v>
      </c>
      <c r="AS492" s="18">
        <f t="shared" ca="1" si="275"/>
        <v>0</v>
      </c>
      <c r="AT492" s="18">
        <f t="shared" ca="1" si="275"/>
        <v>0</v>
      </c>
      <c r="AU492" s="18">
        <f t="shared" ca="1" si="275"/>
        <v>0</v>
      </c>
      <c r="AV492" s="18">
        <f t="shared" ca="1" si="275"/>
        <v>0</v>
      </c>
      <c r="AW492" s="18">
        <f t="shared" ca="1" si="275"/>
        <v>0</v>
      </c>
      <c r="AX492" s="18">
        <f t="shared" ca="1" si="275"/>
        <v>0</v>
      </c>
      <c r="AY492" s="18">
        <f t="shared" ca="1" si="276"/>
        <v>0</v>
      </c>
      <c r="AZ492" s="18">
        <f t="shared" ca="1" si="276"/>
        <v>0</v>
      </c>
      <c r="BA492" s="18">
        <f t="shared" ca="1" si="276"/>
        <v>0</v>
      </c>
      <c r="BB492" s="18">
        <f t="shared" ca="1" si="276"/>
        <v>0</v>
      </c>
      <c r="BC492" s="18">
        <f t="shared" ca="1" si="276"/>
        <v>0</v>
      </c>
      <c r="BD492" s="18">
        <f t="shared" ca="1" si="276"/>
        <v>0</v>
      </c>
      <c r="BE492" s="18">
        <f t="shared" ca="1" si="276"/>
        <v>0</v>
      </c>
      <c r="BF492" s="18">
        <f t="shared" ca="1" si="276"/>
        <v>0</v>
      </c>
      <c r="BG492" s="18">
        <f t="shared" ca="1" si="276"/>
        <v>0</v>
      </c>
      <c r="BH492" s="18">
        <f t="shared" ca="1" si="276"/>
        <v>0</v>
      </c>
      <c r="BI492" s="18">
        <f t="shared" ca="1" si="276"/>
        <v>0</v>
      </c>
    </row>
    <row r="493" spans="8:61" x14ac:dyDescent="0.35">
      <c r="H493" s="2" t="str">
        <f t="shared" si="265"/>
        <v>ON_DSM</v>
      </c>
      <c r="I493">
        <f t="shared" si="264"/>
        <v>10</v>
      </c>
      <c r="J493">
        <f t="shared" si="266"/>
        <v>5</v>
      </c>
      <c r="K493" s="18">
        <f t="shared" ca="1" si="272"/>
        <v>0.1214457190620884</v>
      </c>
      <c r="L493" s="18">
        <f t="shared" ca="1" si="272"/>
        <v>0.12754430560011362</v>
      </c>
      <c r="M493" s="18">
        <f t="shared" ca="1" si="272"/>
        <v>0.1341082736701702</v>
      </c>
      <c r="N493" s="18">
        <f t="shared" ca="1" si="272"/>
        <v>0.14125312760430445</v>
      </c>
      <c r="O493" s="18">
        <f t="shared" ca="1" si="272"/>
        <v>0.14912464956917681</v>
      </c>
      <c r="P493" s="18">
        <f t="shared" ca="1" si="272"/>
        <v>6.8963593396130896E-2</v>
      </c>
      <c r="Q493" s="18">
        <f t="shared" ca="1" si="272"/>
        <v>0</v>
      </c>
      <c r="R493" s="18">
        <f t="shared" ca="1" si="272"/>
        <v>0</v>
      </c>
      <c r="S493" s="18">
        <f t="shared" ca="1" si="272"/>
        <v>0</v>
      </c>
      <c r="T493" s="18">
        <f t="shared" ca="1" si="272"/>
        <v>0</v>
      </c>
      <c r="U493" s="18">
        <f t="shared" ca="1" si="273"/>
        <v>0</v>
      </c>
      <c r="V493" s="18">
        <f t="shared" ca="1" si="273"/>
        <v>0</v>
      </c>
      <c r="W493" s="18">
        <f t="shared" ca="1" si="273"/>
        <v>0</v>
      </c>
      <c r="X493" s="18">
        <f t="shared" ca="1" si="273"/>
        <v>0</v>
      </c>
      <c r="Y493" s="18">
        <f t="shared" ca="1" si="273"/>
        <v>0</v>
      </c>
      <c r="Z493" s="18">
        <f t="shared" ca="1" si="273"/>
        <v>0</v>
      </c>
      <c r="AA493" s="18">
        <f t="shared" ca="1" si="273"/>
        <v>0</v>
      </c>
      <c r="AB493" s="18">
        <f t="shared" ca="1" si="273"/>
        <v>0</v>
      </c>
      <c r="AC493" s="18">
        <f t="shared" ca="1" si="273"/>
        <v>0</v>
      </c>
      <c r="AD493" s="18">
        <f t="shared" ca="1" si="273"/>
        <v>0</v>
      </c>
      <c r="AE493" s="18">
        <f t="shared" ca="1" si="274"/>
        <v>0</v>
      </c>
      <c r="AF493" s="18">
        <f t="shared" ca="1" si="274"/>
        <v>0</v>
      </c>
      <c r="AG493" s="18">
        <f t="shared" ca="1" si="274"/>
        <v>0</v>
      </c>
      <c r="AH493" s="18">
        <f t="shared" ca="1" si="274"/>
        <v>0</v>
      </c>
      <c r="AI493" s="18">
        <f t="shared" ca="1" si="274"/>
        <v>0</v>
      </c>
      <c r="AJ493" s="18">
        <f t="shared" ca="1" si="274"/>
        <v>0</v>
      </c>
      <c r="AK493" s="18">
        <f t="shared" ca="1" si="274"/>
        <v>0</v>
      </c>
      <c r="AL493" s="18">
        <f t="shared" ca="1" si="274"/>
        <v>0</v>
      </c>
      <c r="AM493" s="18">
        <f t="shared" ca="1" si="274"/>
        <v>0</v>
      </c>
      <c r="AN493" s="18">
        <f t="shared" ca="1" si="274"/>
        <v>0</v>
      </c>
      <c r="AO493" s="18">
        <f t="shared" ca="1" si="275"/>
        <v>0</v>
      </c>
      <c r="AP493" s="18">
        <f t="shared" ca="1" si="275"/>
        <v>0</v>
      </c>
      <c r="AQ493" s="18">
        <f t="shared" ca="1" si="275"/>
        <v>0</v>
      </c>
      <c r="AR493" s="18">
        <f t="shared" ca="1" si="275"/>
        <v>0</v>
      </c>
      <c r="AS493" s="18">
        <f t="shared" ca="1" si="275"/>
        <v>0</v>
      </c>
      <c r="AT493" s="18">
        <f t="shared" ca="1" si="275"/>
        <v>0</v>
      </c>
      <c r="AU493" s="18">
        <f t="shared" ca="1" si="275"/>
        <v>0</v>
      </c>
      <c r="AV493" s="18">
        <f t="shared" ca="1" si="275"/>
        <v>0</v>
      </c>
      <c r="AW493" s="18">
        <f t="shared" ca="1" si="275"/>
        <v>0</v>
      </c>
      <c r="AX493" s="18">
        <f t="shared" ca="1" si="275"/>
        <v>0</v>
      </c>
      <c r="AY493" s="18">
        <f t="shared" ca="1" si="276"/>
        <v>0</v>
      </c>
      <c r="AZ493" s="18">
        <f t="shared" ca="1" si="276"/>
        <v>0</v>
      </c>
      <c r="BA493" s="18">
        <f t="shared" ca="1" si="276"/>
        <v>0</v>
      </c>
      <c r="BB493" s="18">
        <f t="shared" ca="1" si="276"/>
        <v>0</v>
      </c>
      <c r="BC493" s="18">
        <f t="shared" ca="1" si="276"/>
        <v>0</v>
      </c>
      <c r="BD493" s="18">
        <f t="shared" ca="1" si="276"/>
        <v>0</v>
      </c>
      <c r="BE493" s="18">
        <f t="shared" ca="1" si="276"/>
        <v>0</v>
      </c>
      <c r="BF493" s="18">
        <f t="shared" ca="1" si="276"/>
        <v>0</v>
      </c>
      <c r="BG493" s="18">
        <f t="shared" ca="1" si="276"/>
        <v>0</v>
      </c>
      <c r="BH493" s="18">
        <f t="shared" ca="1" si="276"/>
        <v>0</v>
      </c>
      <c r="BI493" s="18">
        <f t="shared" ca="1" si="276"/>
        <v>0</v>
      </c>
    </row>
    <row r="494" spans="8:61" x14ac:dyDescent="0.35">
      <c r="H494" s="2" t="str">
        <f t="shared" si="265"/>
        <v>ON_DSM</v>
      </c>
      <c r="I494">
        <f t="shared" si="264"/>
        <v>10</v>
      </c>
      <c r="J494">
        <f t="shared" si="266"/>
        <v>6</v>
      </c>
      <c r="K494" s="18">
        <f t="shared" ca="1" si="272"/>
        <v>0.11564654666635804</v>
      </c>
      <c r="L494" s="18">
        <f t="shared" ca="1" si="272"/>
        <v>0.1214457190620884</v>
      </c>
      <c r="M494" s="18">
        <f t="shared" ca="1" si="272"/>
        <v>0.12754430560011362</v>
      </c>
      <c r="N494" s="18">
        <f t="shared" ca="1" si="272"/>
        <v>0.1341082736701702</v>
      </c>
      <c r="O494" s="18">
        <f t="shared" ca="1" si="272"/>
        <v>0.14125312760430445</v>
      </c>
      <c r="P494" s="18">
        <f t="shared" ca="1" si="272"/>
        <v>0.14912464956917681</v>
      </c>
      <c r="Q494" s="18">
        <f t="shared" ca="1" si="272"/>
        <v>6.8963593396130896E-2</v>
      </c>
      <c r="R494" s="18">
        <f t="shared" ca="1" si="272"/>
        <v>0</v>
      </c>
      <c r="S494" s="18">
        <f t="shared" ca="1" si="272"/>
        <v>0</v>
      </c>
      <c r="T494" s="18">
        <f t="shared" ca="1" si="272"/>
        <v>0</v>
      </c>
      <c r="U494" s="18">
        <f t="shared" ca="1" si="273"/>
        <v>0</v>
      </c>
      <c r="V494" s="18">
        <f t="shared" ca="1" si="273"/>
        <v>0</v>
      </c>
      <c r="W494" s="18">
        <f t="shared" ca="1" si="273"/>
        <v>0</v>
      </c>
      <c r="X494" s="18">
        <f t="shared" ca="1" si="273"/>
        <v>0</v>
      </c>
      <c r="Y494" s="18">
        <f t="shared" ca="1" si="273"/>
        <v>0</v>
      </c>
      <c r="Z494" s="18">
        <f t="shared" ca="1" si="273"/>
        <v>0</v>
      </c>
      <c r="AA494" s="18">
        <f t="shared" ca="1" si="273"/>
        <v>0</v>
      </c>
      <c r="AB494" s="18">
        <f t="shared" ca="1" si="273"/>
        <v>0</v>
      </c>
      <c r="AC494" s="18">
        <f t="shared" ca="1" si="273"/>
        <v>0</v>
      </c>
      <c r="AD494" s="18">
        <f t="shared" ca="1" si="273"/>
        <v>0</v>
      </c>
      <c r="AE494" s="18">
        <f t="shared" ca="1" si="274"/>
        <v>0</v>
      </c>
      <c r="AF494" s="18">
        <f t="shared" ca="1" si="274"/>
        <v>0</v>
      </c>
      <c r="AG494" s="18">
        <f t="shared" ca="1" si="274"/>
        <v>0</v>
      </c>
      <c r="AH494" s="18">
        <f t="shared" ca="1" si="274"/>
        <v>0</v>
      </c>
      <c r="AI494" s="18">
        <f t="shared" ca="1" si="274"/>
        <v>0</v>
      </c>
      <c r="AJ494" s="18">
        <f t="shared" ca="1" si="274"/>
        <v>0</v>
      </c>
      <c r="AK494" s="18">
        <f t="shared" ca="1" si="274"/>
        <v>0</v>
      </c>
      <c r="AL494" s="18">
        <f t="shared" ca="1" si="274"/>
        <v>0</v>
      </c>
      <c r="AM494" s="18">
        <f t="shared" ca="1" si="274"/>
        <v>0</v>
      </c>
      <c r="AN494" s="18">
        <f t="shared" ca="1" si="274"/>
        <v>0</v>
      </c>
      <c r="AO494" s="18">
        <f t="shared" ca="1" si="275"/>
        <v>0</v>
      </c>
      <c r="AP494" s="18">
        <f t="shared" ca="1" si="275"/>
        <v>0</v>
      </c>
      <c r="AQ494" s="18">
        <f t="shared" ca="1" si="275"/>
        <v>0</v>
      </c>
      <c r="AR494" s="18">
        <f t="shared" ca="1" si="275"/>
        <v>0</v>
      </c>
      <c r="AS494" s="18">
        <f t="shared" ca="1" si="275"/>
        <v>0</v>
      </c>
      <c r="AT494" s="18">
        <f t="shared" ca="1" si="275"/>
        <v>0</v>
      </c>
      <c r="AU494" s="18">
        <f t="shared" ca="1" si="275"/>
        <v>0</v>
      </c>
      <c r="AV494" s="18">
        <f t="shared" ca="1" si="275"/>
        <v>0</v>
      </c>
      <c r="AW494" s="18">
        <f t="shared" ca="1" si="275"/>
        <v>0</v>
      </c>
      <c r="AX494" s="18">
        <f t="shared" ca="1" si="275"/>
        <v>0</v>
      </c>
      <c r="AY494" s="18">
        <f t="shared" ca="1" si="276"/>
        <v>0</v>
      </c>
      <c r="AZ494" s="18">
        <f t="shared" ca="1" si="276"/>
        <v>0</v>
      </c>
      <c r="BA494" s="18">
        <f t="shared" ca="1" si="276"/>
        <v>0</v>
      </c>
      <c r="BB494" s="18">
        <f t="shared" ca="1" si="276"/>
        <v>0</v>
      </c>
      <c r="BC494" s="18">
        <f t="shared" ca="1" si="276"/>
        <v>0</v>
      </c>
      <c r="BD494" s="18">
        <f t="shared" ca="1" si="276"/>
        <v>0</v>
      </c>
      <c r="BE494" s="18">
        <f t="shared" ca="1" si="276"/>
        <v>0</v>
      </c>
      <c r="BF494" s="18">
        <f t="shared" ca="1" si="276"/>
        <v>0</v>
      </c>
      <c r="BG494" s="18">
        <f t="shared" ca="1" si="276"/>
        <v>0</v>
      </c>
      <c r="BH494" s="18">
        <f t="shared" ca="1" si="276"/>
        <v>0</v>
      </c>
      <c r="BI494" s="18">
        <f t="shared" ca="1" si="276"/>
        <v>0</v>
      </c>
    </row>
    <row r="495" spans="8:61" x14ac:dyDescent="0.35">
      <c r="H495" s="2" t="str">
        <f t="shared" si="265"/>
        <v>ON_DSM</v>
      </c>
      <c r="I495">
        <f t="shared" si="264"/>
        <v>10</v>
      </c>
      <c r="J495">
        <f t="shared" si="266"/>
        <v>7</v>
      </c>
      <c r="K495" s="18">
        <f t="shared" ca="1" si="272"/>
        <v>0.10993932917575197</v>
      </c>
      <c r="L495" s="18">
        <f t="shared" ca="1" si="272"/>
        <v>0.11564654666635804</v>
      </c>
      <c r="M495" s="18">
        <f t="shared" ca="1" si="272"/>
        <v>0.1214457190620884</v>
      </c>
      <c r="N495" s="18">
        <f t="shared" ca="1" si="272"/>
        <v>0.12754430560011362</v>
      </c>
      <c r="O495" s="18">
        <f t="shared" ca="1" si="272"/>
        <v>0.1341082736701702</v>
      </c>
      <c r="P495" s="18">
        <f t="shared" ca="1" si="272"/>
        <v>0.14125312760430445</v>
      </c>
      <c r="Q495" s="18">
        <f t="shared" ca="1" si="272"/>
        <v>0.14912464956917681</v>
      </c>
      <c r="R495" s="18">
        <f t="shared" ca="1" si="272"/>
        <v>6.8963593396130896E-2</v>
      </c>
      <c r="S495" s="18">
        <f t="shared" ca="1" si="272"/>
        <v>0</v>
      </c>
      <c r="T495" s="18">
        <f t="shared" ca="1" si="272"/>
        <v>0</v>
      </c>
      <c r="U495" s="18">
        <f t="shared" ca="1" si="273"/>
        <v>0</v>
      </c>
      <c r="V495" s="18">
        <f t="shared" ca="1" si="273"/>
        <v>0</v>
      </c>
      <c r="W495" s="18">
        <f t="shared" ca="1" si="273"/>
        <v>0</v>
      </c>
      <c r="X495" s="18">
        <f t="shared" ca="1" si="273"/>
        <v>0</v>
      </c>
      <c r="Y495" s="18">
        <f t="shared" ca="1" si="273"/>
        <v>0</v>
      </c>
      <c r="Z495" s="18">
        <f t="shared" ca="1" si="273"/>
        <v>0</v>
      </c>
      <c r="AA495" s="18">
        <f t="shared" ca="1" si="273"/>
        <v>0</v>
      </c>
      <c r="AB495" s="18">
        <f t="shared" ca="1" si="273"/>
        <v>0</v>
      </c>
      <c r="AC495" s="18">
        <f t="shared" ca="1" si="273"/>
        <v>0</v>
      </c>
      <c r="AD495" s="18">
        <f t="shared" ca="1" si="273"/>
        <v>0</v>
      </c>
      <c r="AE495" s="18">
        <f t="shared" ca="1" si="274"/>
        <v>0</v>
      </c>
      <c r="AF495" s="18">
        <f t="shared" ca="1" si="274"/>
        <v>0</v>
      </c>
      <c r="AG495" s="18">
        <f t="shared" ca="1" si="274"/>
        <v>0</v>
      </c>
      <c r="AH495" s="18">
        <f t="shared" ca="1" si="274"/>
        <v>0</v>
      </c>
      <c r="AI495" s="18">
        <f t="shared" ca="1" si="274"/>
        <v>0</v>
      </c>
      <c r="AJ495" s="18">
        <f t="shared" ca="1" si="274"/>
        <v>0</v>
      </c>
      <c r="AK495" s="18">
        <f t="shared" ca="1" si="274"/>
        <v>0</v>
      </c>
      <c r="AL495" s="18">
        <f t="shared" ca="1" si="274"/>
        <v>0</v>
      </c>
      <c r="AM495" s="18">
        <f t="shared" ca="1" si="274"/>
        <v>0</v>
      </c>
      <c r="AN495" s="18">
        <f t="shared" ca="1" si="274"/>
        <v>0</v>
      </c>
      <c r="AO495" s="18">
        <f t="shared" ca="1" si="275"/>
        <v>0</v>
      </c>
      <c r="AP495" s="18">
        <f t="shared" ca="1" si="275"/>
        <v>0</v>
      </c>
      <c r="AQ495" s="18">
        <f t="shared" ca="1" si="275"/>
        <v>0</v>
      </c>
      <c r="AR495" s="18">
        <f t="shared" ca="1" si="275"/>
        <v>0</v>
      </c>
      <c r="AS495" s="18">
        <f t="shared" ca="1" si="275"/>
        <v>0</v>
      </c>
      <c r="AT495" s="18">
        <f t="shared" ca="1" si="275"/>
        <v>0</v>
      </c>
      <c r="AU495" s="18">
        <f t="shared" ca="1" si="275"/>
        <v>0</v>
      </c>
      <c r="AV495" s="18">
        <f t="shared" ca="1" si="275"/>
        <v>0</v>
      </c>
      <c r="AW495" s="18">
        <f t="shared" ca="1" si="275"/>
        <v>0</v>
      </c>
      <c r="AX495" s="18">
        <f t="shared" ca="1" si="275"/>
        <v>0</v>
      </c>
      <c r="AY495" s="18">
        <f t="shared" ca="1" si="276"/>
        <v>0</v>
      </c>
      <c r="AZ495" s="18">
        <f t="shared" ca="1" si="276"/>
        <v>0</v>
      </c>
      <c r="BA495" s="18">
        <f t="shared" ca="1" si="276"/>
        <v>0</v>
      </c>
      <c r="BB495" s="18">
        <f t="shared" ca="1" si="276"/>
        <v>0</v>
      </c>
      <c r="BC495" s="18">
        <f t="shared" ca="1" si="276"/>
        <v>0</v>
      </c>
      <c r="BD495" s="18">
        <f t="shared" ca="1" si="276"/>
        <v>0</v>
      </c>
      <c r="BE495" s="18">
        <f t="shared" ca="1" si="276"/>
        <v>0</v>
      </c>
      <c r="BF495" s="18">
        <f t="shared" ca="1" si="276"/>
        <v>0</v>
      </c>
      <c r="BG495" s="18">
        <f t="shared" ca="1" si="276"/>
        <v>0</v>
      </c>
      <c r="BH495" s="18">
        <f t="shared" ca="1" si="276"/>
        <v>0</v>
      </c>
      <c r="BI495" s="18">
        <f t="shared" ca="1" si="276"/>
        <v>0</v>
      </c>
    </row>
    <row r="496" spans="8:61" x14ac:dyDescent="0.35">
      <c r="H496" s="2" t="str">
        <f t="shared" si="265"/>
        <v>ON_DSM</v>
      </c>
      <c r="I496">
        <f t="shared" si="264"/>
        <v>10</v>
      </c>
      <c r="J496">
        <f t="shared" si="266"/>
        <v>8</v>
      </c>
      <c r="K496" s="18">
        <f t="shared" ca="1" si="272"/>
        <v>0.10423099028386389</v>
      </c>
      <c r="L496" s="18">
        <f t="shared" ca="1" si="272"/>
        <v>0.10993932917575197</v>
      </c>
      <c r="M496" s="18">
        <f t="shared" ca="1" si="272"/>
        <v>0.11564654666635804</v>
      </c>
      <c r="N496" s="18">
        <f t="shared" ca="1" si="272"/>
        <v>0.1214457190620884</v>
      </c>
      <c r="O496" s="18">
        <f t="shared" ca="1" si="272"/>
        <v>0.12754430560011362</v>
      </c>
      <c r="P496" s="18">
        <f t="shared" ca="1" si="272"/>
        <v>0.1341082736701702</v>
      </c>
      <c r="Q496" s="18">
        <f t="shared" ca="1" si="272"/>
        <v>0.14125312760430445</v>
      </c>
      <c r="R496" s="18">
        <f t="shared" ca="1" si="272"/>
        <v>0.14912464956917681</v>
      </c>
      <c r="S496" s="18">
        <f t="shared" ca="1" si="272"/>
        <v>6.8963593396130896E-2</v>
      </c>
      <c r="T496" s="18">
        <f t="shared" ca="1" si="272"/>
        <v>0</v>
      </c>
      <c r="U496" s="18">
        <f t="shared" ca="1" si="273"/>
        <v>0</v>
      </c>
      <c r="V496" s="18">
        <f t="shared" ca="1" si="273"/>
        <v>0</v>
      </c>
      <c r="W496" s="18">
        <f t="shared" ca="1" si="273"/>
        <v>0</v>
      </c>
      <c r="X496" s="18">
        <f t="shared" ca="1" si="273"/>
        <v>0</v>
      </c>
      <c r="Y496" s="18">
        <f t="shared" ca="1" si="273"/>
        <v>0</v>
      </c>
      <c r="Z496" s="18">
        <f t="shared" ca="1" si="273"/>
        <v>0</v>
      </c>
      <c r="AA496" s="18">
        <f t="shared" ca="1" si="273"/>
        <v>0</v>
      </c>
      <c r="AB496" s="18">
        <f t="shared" ca="1" si="273"/>
        <v>0</v>
      </c>
      <c r="AC496" s="18">
        <f t="shared" ca="1" si="273"/>
        <v>0</v>
      </c>
      <c r="AD496" s="18">
        <f t="shared" ca="1" si="273"/>
        <v>0</v>
      </c>
      <c r="AE496" s="18">
        <f t="shared" ca="1" si="274"/>
        <v>0</v>
      </c>
      <c r="AF496" s="18">
        <f t="shared" ca="1" si="274"/>
        <v>0</v>
      </c>
      <c r="AG496" s="18">
        <f t="shared" ca="1" si="274"/>
        <v>0</v>
      </c>
      <c r="AH496" s="18">
        <f t="shared" ca="1" si="274"/>
        <v>0</v>
      </c>
      <c r="AI496" s="18">
        <f t="shared" ca="1" si="274"/>
        <v>0</v>
      </c>
      <c r="AJ496" s="18">
        <f t="shared" ca="1" si="274"/>
        <v>0</v>
      </c>
      <c r="AK496" s="18">
        <f t="shared" ca="1" si="274"/>
        <v>0</v>
      </c>
      <c r="AL496" s="18">
        <f t="shared" ca="1" si="274"/>
        <v>0</v>
      </c>
      <c r="AM496" s="18">
        <f t="shared" ca="1" si="274"/>
        <v>0</v>
      </c>
      <c r="AN496" s="18">
        <f t="shared" ca="1" si="274"/>
        <v>0</v>
      </c>
      <c r="AO496" s="18">
        <f t="shared" ca="1" si="275"/>
        <v>0</v>
      </c>
      <c r="AP496" s="18">
        <f t="shared" ca="1" si="275"/>
        <v>0</v>
      </c>
      <c r="AQ496" s="18">
        <f t="shared" ca="1" si="275"/>
        <v>0</v>
      </c>
      <c r="AR496" s="18">
        <f t="shared" ca="1" si="275"/>
        <v>0</v>
      </c>
      <c r="AS496" s="18">
        <f t="shared" ca="1" si="275"/>
        <v>0</v>
      </c>
      <c r="AT496" s="18">
        <f t="shared" ca="1" si="275"/>
        <v>0</v>
      </c>
      <c r="AU496" s="18">
        <f t="shared" ca="1" si="275"/>
        <v>0</v>
      </c>
      <c r="AV496" s="18">
        <f t="shared" ca="1" si="275"/>
        <v>0</v>
      </c>
      <c r="AW496" s="18">
        <f t="shared" ca="1" si="275"/>
        <v>0</v>
      </c>
      <c r="AX496" s="18">
        <f t="shared" ca="1" si="275"/>
        <v>0</v>
      </c>
      <c r="AY496" s="18">
        <f t="shared" ca="1" si="276"/>
        <v>0</v>
      </c>
      <c r="AZ496" s="18">
        <f t="shared" ca="1" si="276"/>
        <v>0</v>
      </c>
      <c r="BA496" s="18">
        <f t="shared" ca="1" si="276"/>
        <v>0</v>
      </c>
      <c r="BB496" s="18">
        <f t="shared" ca="1" si="276"/>
        <v>0</v>
      </c>
      <c r="BC496" s="18">
        <f t="shared" ca="1" si="276"/>
        <v>0</v>
      </c>
      <c r="BD496" s="18">
        <f t="shared" ca="1" si="276"/>
        <v>0</v>
      </c>
      <c r="BE496" s="18">
        <f t="shared" ca="1" si="276"/>
        <v>0</v>
      </c>
      <c r="BF496" s="18">
        <f t="shared" ca="1" si="276"/>
        <v>0</v>
      </c>
      <c r="BG496" s="18">
        <f t="shared" ca="1" si="276"/>
        <v>0</v>
      </c>
      <c r="BH496" s="18">
        <f t="shared" ca="1" si="276"/>
        <v>0</v>
      </c>
      <c r="BI496" s="18">
        <f t="shared" ca="1" si="276"/>
        <v>0</v>
      </c>
    </row>
    <row r="497" spans="8:61" x14ac:dyDescent="0.35">
      <c r="H497" s="2" t="str">
        <f t="shared" si="265"/>
        <v>ON_DSM</v>
      </c>
      <c r="I497">
        <f t="shared" si="264"/>
        <v>10</v>
      </c>
      <c r="J497">
        <f t="shared" si="266"/>
        <v>9</v>
      </c>
      <c r="K497" s="18">
        <f t="shared" ca="1" si="272"/>
        <v>9.8522651391975788E-2</v>
      </c>
      <c r="L497" s="18">
        <f t="shared" ca="1" si="272"/>
        <v>0.10423099028386389</v>
      </c>
      <c r="M497" s="18">
        <f t="shared" ca="1" si="272"/>
        <v>0.10993932917575197</v>
      </c>
      <c r="N497" s="18">
        <f t="shared" ca="1" si="272"/>
        <v>0.11564654666635804</v>
      </c>
      <c r="O497" s="18">
        <f t="shared" ca="1" si="272"/>
        <v>0.1214457190620884</v>
      </c>
      <c r="P497" s="18">
        <f t="shared" ca="1" si="272"/>
        <v>0.12754430560011362</v>
      </c>
      <c r="Q497" s="18">
        <f t="shared" ca="1" si="272"/>
        <v>0.1341082736701702</v>
      </c>
      <c r="R497" s="18">
        <f t="shared" ca="1" si="272"/>
        <v>0.14125312760430445</v>
      </c>
      <c r="S497" s="18">
        <f t="shared" ca="1" si="272"/>
        <v>0.14912464956917681</v>
      </c>
      <c r="T497" s="18">
        <f t="shared" ca="1" si="272"/>
        <v>6.8963593396130896E-2</v>
      </c>
      <c r="U497" s="18">
        <f t="shared" ca="1" si="273"/>
        <v>0</v>
      </c>
      <c r="V497" s="18">
        <f t="shared" ca="1" si="273"/>
        <v>0</v>
      </c>
      <c r="W497" s="18">
        <f t="shared" ca="1" si="273"/>
        <v>0</v>
      </c>
      <c r="X497" s="18">
        <f t="shared" ca="1" si="273"/>
        <v>0</v>
      </c>
      <c r="Y497" s="18">
        <f t="shared" ca="1" si="273"/>
        <v>0</v>
      </c>
      <c r="Z497" s="18">
        <f t="shared" ca="1" si="273"/>
        <v>0</v>
      </c>
      <c r="AA497" s="18">
        <f t="shared" ca="1" si="273"/>
        <v>0</v>
      </c>
      <c r="AB497" s="18">
        <f t="shared" ca="1" si="273"/>
        <v>0</v>
      </c>
      <c r="AC497" s="18">
        <f t="shared" ca="1" si="273"/>
        <v>0</v>
      </c>
      <c r="AD497" s="18">
        <f t="shared" ca="1" si="273"/>
        <v>0</v>
      </c>
      <c r="AE497" s="18">
        <f t="shared" ca="1" si="274"/>
        <v>0</v>
      </c>
      <c r="AF497" s="18">
        <f t="shared" ca="1" si="274"/>
        <v>0</v>
      </c>
      <c r="AG497" s="18">
        <f t="shared" ca="1" si="274"/>
        <v>0</v>
      </c>
      <c r="AH497" s="18">
        <f t="shared" ca="1" si="274"/>
        <v>0</v>
      </c>
      <c r="AI497" s="18">
        <f t="shared" ca="1" si="274"/>
        <v>0</v>
      </c>
      <c r="AJ497" s="18">
        <f t="shared" ca="1" si="274"/>
        <v>0</v>
      </c>
      <c r="AK497" s="18">
        <f t="shared" ca="1" si="274"/>
        <v>0</v>
      </c>
      <c r="AL497" s="18">
        <f t="shared" ca="1" si="274"/>
        <v>0</v>
      </c>
      <c r="AM497" s="18">
        <f t="shared" ca="1" si="274"/>
        <v>0</v>
      </c>
      <c r="AN497" s="18">
        <f t="shared" ca="1" si="274"/>
        <v>0</v>
      </c>
      <c r="AO497" s="18">
        <f t="shared" ca="1" si="275"/>
        <v>0</v>
      </c>
      <c r="AP497" s="18">
        <f t="shared" ca="1" si="275"/>
        <v>0</v>
      </c>
      <c r="AQ497" s="18">
        <f t="shared" ca="1" si="275"/>
        <v>0</v>
      </c>
      <c r="AR497" s="18">
        <f t="shared" ca="1" si="275"/>
        <v>0</v>
      </c>
      <c r="AS497" s="18">
        <f t="shared" ca="1" si="275"/>
        <v>0</v>
      </c>
      <c r="AT497" s="18">
        <f t="shared" ca="1" si="275"/>
        <v>0</v>
      </c>
      <c r="AU497" s="18">
        <f t="shared" ca="1" si="275"/>
        <v>0</v>
      </c>
      <c r="AV497" s="18">
        <f t="shared" ca="1" si="275"/>
        <v>0</v>
      </c>
      <c r="AW497" s="18">
        <f t="shared" ca="1" si="275"/>
        <v>0</v>
      </c>
      <c r="AX497" s="18">
        <f t="shared" ca="1" si="275"/>
        <v>0</v>
      </c>
      <c r="AY497" s="18">
        <f t="shared" ca="1" si="276"/>
        <v>0</v>
      </c>
      <c r="AZ497" s="18">
        <f t="shared" ca="1" si="276"/>
        <v>0</v>
      </c>
      <c r="BA497" s="18">
        <f t="shared" ca="1" si="276"/>
        <v>0</v>
      </c>
      <c r="BB497" s="18">
        <f t="shared" ca="1" si="276"/>
        <v>0</v>
      </c>
      <c r="BC497" s="18">
        <f t="shared" ca="1" si="276"/>
        <v>0</v>
      </c>
      <c r="BD497" s="18">
        <f t="shared" ca="1" si="276"/>
        <v>0</v>
      </c>
      <c r="BE497" s="18">
        <f t="shared" ca="1" si="276"/>
        <v>0</v>
      </c>
      <c r="BF497" s="18">
        <f t="shared" ca="1" si="276"/>
        <v>0</v>
      </c>
      <c r="BG497" s="18">
        <f t="shared" ca="1" si="276"/>
        <v>0</v>
      </c>
      <c r="BH497" s="18">
        <f t="shared" ca="1" si="276"/>
        <v>0</v>
      </c>
      <c r="BI497" s="18">
        <f t="shared" ca="1" si="276"/>
        <v>0</v>
      </c>
    </row>
    <row r="498" spans="8:61" x14ac:dyDescent="0.35">
      <c r="H498" s="2" t="str">
        <f t="shared" si="265"/>
        <v>ON_DSM</v>
      </c>
      <c r="I498">
        <f t="shared" si="264"/>
        <v>10</v>
      </c>
      <c r="J498">
        <f t="shared" si="266"/>
        <v>10</v>
      </c>
      <c r="K498" s="18">
        <f t="shared" ca="1" si="272"/>
        <v>9.3182132120584765E-2</v>
      </c>
      <c r="L498" s="18">
        <f t="shared" ca="1" si="272"/>
        <v>9.8522651391975788E-2</v>
      </c>
      <c r="M498" s="18">
        <f t="shared" ca="1" si="272"/>
        <v>0.10423099028386389</v>
      </c>
      <c r="N498" s="18">
        <f t="shared" ca="1" si="272"/>
        <v>0.10993932917575197</v>
      </c>
      <c r="O498" s="18">
        <f t="shared" ca="1" si="272"/>
        <v>0.11564654666635804</v>
      </c>
      <c r="P498" s="18">
        <f t="shared" ca="1" si="272"/>
        <v>0.1214457190620884</v>
      </c>
      <c r="Q498" s="18">
        <f t="shared" ca="1" si="272"/>
        <v>0.12754430560011362</v>
      </c>
      <c r="R498" s="18">
        <f t="shared" ca="1" si="272"/>
        <v>0.1341082736701702</v>
      </c>
      <c r="S498" s="18">
        <f t="shared" ca="1" si="272"/>
        <v>0.14125312760430445</v>
      </c>
      <c r="T498" s="18">
        <f t="shared" ca="1" si="272"/>
        <v>0.14912464956917681</v>
      </c>
      <c r="U498" s="18">
        <f t="shared" ca="1" si="273"/>
        <v>6.8963593396130896E-2</v>
      </c>
      <c r="V498" s="18">
        <f t="shared" ca="1" si="273"/>
        <v>0</v>
      </c>
      <c r="W498" s="18">
        <f t="shared" ca="1" si="273"/>
        <v>0</v>
      </c>
      <c r="X498" s="18">
        <f t="shared" ca="1" si="273"/>
        <v>0</v>
      </c>
      <c r="Y498" s="18">
        <f t="shared" ca="1" si="273"/>
        <v>0</v>
      </c>
      <c r="Z498" s="18">
        <f t="shared" ca="1" si="273"/>
        <v>0</v>
      </c>
      <c r="AA498" s="18">
        <f t="shared" ca="1" si="273"/>
        <v>0</v>
      </c>
      <c r="AB498" s="18">
        <f t="shared" ca="1" si="273"/>
        <v>0</v>
      </c>
      <c r="AC498" s="18">
        <f t="shared" ca="1" si="273"/>
        <v>0</v>
      </c>
      <c r="AD498" s="18">
        <f t="shared" ca="1" si="273"/>
        <v>0</v>
      </c>
      <c r="AE498" s="18">
        <f t="shared" ca="1" si="274"/>
        <v>0</v>
      </c>
      <c r="AF498" s="18">
        <f t="shared" ca="1" si="274"/>
        <v>0</v>
      </c>
      <c r="AG498" s="18">
        <f t="shared" ca="1" si="274"/>
        <v>0</v>
      </c>
      <c r="AH498" s="18">
        <f t="shared" ca="1" si="274"/>
        <v>0</v>
      </c>
      <c r="AI498" s="18">
        <f t="shared" ca="1" si="274"/>
        <v>0</v>
      </c>
      <c r="AJ498" s="18">
        <f t="shared" ca="1" si="274"/>
        <v>0</v>
      </c>
      <c r="AK498" s="18">
        <f t="shared" ca="1" si="274"/>
        <v>0</v>
      </c>
      <c r="AL498" s="18">
        <f t="shared" ca="1" si="274"/>
        <v>0</v>
      </c>
      <c r="AM498" s="18">
        <f t="shared" ca="1" si="274"/>
        <v>0</v>
      </c>
      <c r="AN498" s="18">
        <f t="shared" ca="1" si="274"/>
        <v>0</v>
      </c>
      <c r="AO498" s="18">
        <f t="shared" ca="1" si="275"/>
        <v>0</v>
      </c>
      <c r="AP498" s="18">
        <f t="shared" ca="1" si="275"/>
        <v>0</v>
      </c>
      <c r="AQ498" s="18">
        <f t="shared" ca="1" si="275"/>
        <v>0</v>
      </c>
      <c r="AR498" s="18">
        <f t="shared" ca="1" si="275"/>
        <v>0</v>
      </c>
      <c r="AS498" s="18">
        <f t="shared" ca="1" si="275"/>
        <v>0</v>
      </c>
      <c r="AT498" s="18">
        <f t="shared" ca="1" si="275"/>
        <v>0</v>
      </c>
      <c r="AU498" s="18">
        <f t="shared" ca="1" si="275"/>
        <v>0</v>
      </c>
      <c r="AV498" s="18">
        <f t="shared" ca="1" si="275"/>
        <v>0</v>
      </c>
      <c r="AW498" s="18">
        <f t="shared" ca="1" si="275"/>
        <v>0</v>
      </c>
      <c r="AX498" s="18">
        <f t="shared" ca="1" si="275"/>
        <v>0</v>
      </c>
      <c r="AY498" s="18">
        <f t="shared" ca="1" si="276"/>
        <v>0</v>
      </c>
      <c r="AZ498" s="18">
        <f t="shared" ca="1" si="276"/>
        <v>0</v>
      </c>
      <c r="BA498" s="18">
        <f t="shared" ca="1" si="276"/>
        <v>0</v>
      </c>
      <c r="BB498" s="18">
        <f t="shared" ca="1" si="276"/>
        <v>0</v>
      </c>
      <c r="BC498" s="18">
        <f t="shared" ca="1" si="276"/>
        <v>0</v>
      </c>
      <c r="BD498" s="18">
        <f t="shared" ca="1" si="276"/>
        <v>0</v>
      </c>
      <c r="BE498" s="18">
        <f t="shared" ca="1" si="276"/>
        <v>0</v>
      </c>
      <c r="BF498" s="18">
        <f t="shared" ca="1" si="276"/>
        <v>0</v>
      </c>
      <c r="BG498" s="18">
        <f t="shared" ca="1" si="276"/>
        <v>0</v>
      </c>
      <c r="BH498" s="18">
        <f t="shared" ca="1" si="276"/>
        <v>0</v>
      </c>
      <c r="BI498" s="18">
        <f t="shared" ca="1" si="276"/>
        <v>0</v>
      </c>
    </row>
    <row r="499" spans="8:61" x14ac:dyDescent="0.35">
      <c r="H499" s="2" t="str">
        <f t="shared" si="265"/>
        <v>ON_DSM</v>
      </c>
      <c r="I499">
        <f t="shared" si="264"/>
        <v>10</v>
      </c>
      <c r="J499">
        <f t="shared" si="266"/>
        <v>11</v>
      </c>
      <c r="K499" s="18">
        <f t="shared" ref="K499:T508" ca="1" si="277">IF(K$28&gt;$J499,0,OFFSET($K$2,$I499,$J499-K$28))</f>
        <v>8.8576130688905866E-2</v>
      </c>
      <c r="L499" s="18">
        <f t="shared" ca="1" si="277"/>
        <v>9.3182132120584765E-2</v>
      </c>
      <c r="M499" s="18">
        <f t="shared" ca="1" si="277"/>
        <v>9.8522651391975788E-2</v>
      </c>
      <c r="N499" s="18">
        <f t="shared" ca="1" si="277"/>
        <v>0.10423099028386389</v>
      </c>
      <c r="O499" s="18">
        <f t="shared" ca="1" si="277"/>
        <v>0.10993932917575197</v>
      </c>
      <c r="P499" s="18">
        <f t="shared" ca="1" si="277"/>
        <v>0.11564654666635804</v>
      </c>
      <c r="Q499" s="18">
        <f t="shared" ca="1" si="277"/>
        <v>0.1214457190620884</v>
      </c>
      <c r="R499" s="18">
        <f t="shared" ca="1" si="277"/>
        <v>0.12754430560011362</v>
      </c>
      <c r="S499" s="18">
        <f t="shared" ca="1" si="277"/>
        <v>0.1341082736701702</v>
      </c>
      <c r="T499" s="18">
        <f t="shared" ca="1" si="277"/>
        <v>0.14125312760430445</v>
      </c>
      <c r="U499" s="18">
        <f t="shared" ref="U499:AD508" ca="1" si="278">IF(U$28&gt;$J499,0,OFFSET($K$2,$I499,$J499-U$28))</f>
        <v>0.14912464956917681</v>
      </c>
      <c r="V499" s="18">
        <f t="shared" ca="1" si="278"/>
        <v>6.8963593396130896E-2</v>
      </c>
      <c r="W499" s="18">
        <f t="shared" ca="1" si="278"/>
        <v>0</v>
      </c>
      <c r="X499" s="18">
        <f t="shared" ca="1" si="278"/>
        <v>0</v>
      </c>
      <c r="Y499" s="18">
        <f t="shared" ca="1" si="278"/>
        <v>0</v>
      </c>
      <c r="Z499" s="18">
        <f t="shared" ca="1" si="278"/>
        <v>0</v>
      </c>
      <c r="AA499" s="18">
        <f t="shared" ca="1" si="278"/>
        <v>0</v>
      </c>
      <c r="AB499" s="18">
        <f t="shared" ca="1" si="278"/>
        <v>0</v>
      </c>
      <c r="AC499" s="18">
        <f t="shared" ca="1" si="278"/>
        <v>0</v>
      </c>
      <c r="AD499" s="18">
        <f t="shared" ca="1" si="278"/>
        <v>0</v>
      </c>
      <c r="AE499" s="18">
        <f t="shared" ref="AE499:AN508" ca="1" si="279">IF(AE$28&gt;$J499,0,OFFSET($K$2,$I499,$J499-AE$28))</f>
        <v>0</v>
      </c>
      <c r="AF499" s="18">
        <f t="shared" ca="1" si="279"/>
        <v>0</v>
      </c>
      <c r="AG499" s="18">
        <f t="shared" ca="1" si="279"/>
        <v>0</v>
      </c>
      <c r="AH499" s="18">
        <f t="shared" ca="1" si="279"/>
        <v>0</v>
      </c>
      <c r="AI499" s="18">
        <f t="shared" ca="1" si="279"/>
        <v>0</v>
      </c>
      <c r="AJ499" s="18">
        <f t="shared" ca="1" si="279"/>
        <v>0</v>
      </c>
      <c r="AK499" s="18">
        <f t="shared" ca="1" si="279"/>
        <v>0</v>
      </c>
      <c r="AL499" s="18">
        <f t="shared" ca="1" si="279"/>
        <v>0</v>
      </c>
      <c r="AM499" s="18">
        <f t="shared" ca="1" si="279"/>
        <v>0</v>
      </c>
      <c r="AN499" s="18">
        <f t="shared" ca="1" si="279"/>
        <v>0</v>
      </c>
      <c r="AO499" s="18">
        <f t="shared" ref="AO499:AX508" ca="1" si="280">IF(AO$28&gt;$J499,0,OFFSET($K$2,$I499,$J499-AO$28))</f>
        <v>0</v>
      </c>
      <c r="AP499" s="18">
        <f t="shared" ca="1" si="280"/>
        <v>0</v>
      </c>
      <c r="AQ499" s="18">
        <f t="shared" ca="1" si="280"/>
        <v>0</v>
      </c>
      <c r="AR499" s="18">
        <f t="shared" ca="1" si="280"/>
        <v>0</v>
      </c>
      <c r="AS499" s="18">
        <f t="shared" ca="1" si="280"/>
        <v>0</v>
      </c>
      <c r="AT499" s="18">
        <f t="shared" ca="1" si="280"/>
        <v>0</v>
      </c>
      <c r="AU499" s="18">
        <f t="shared" ca="1" si="280"/>
        <v>0</v>
      </c>
      <c r="AV499" s="18">
        <f t="shared" ca="1" si="280"/>
        <v>0</v>
      </c>
      <c r="AW499" s="18">
        <f t="shared" ca="1" si="280"/>
        <v>0</v>
      </c>
      <c r="AX499" s="18">
        <f t="shared" ca="1" si="280"/>
        <v>0</v>
      </c>
      <c r="AY499" s="18">
        <f t="shared" ref="AY499:BI508" ca="1" si="281">IF(AY$28&gt;$J499,0,OFFSET($K$2,$I499,$J499-AY$28))</f>
        <v>0</v>
      </c>
      <c r="AZ499" s="18">
        <f t="shared" ca="1" si="281"/>
        <v>0</v>
      </c>
      <c r="BA499" s="18">
        <f t="shared" ca="1" si="281"/>
        <v>0</v>
      </c>
      <c r="BB499" s="18">
        <f t="shared" ca="1" si="281"/>
        <v>0</v>
      </c>
      <c r="BC499" s="18">
        <f t="shared" ca="1" si="281"/>
        <v>0</v>
      </c>
      <c r="BD499" s="18">
        <f t="shared" ca="1" si="281"/>
        <v>0</v>
      </c>
      <c r="BE499" s="18">
        <f t="shared" ca="1" si="281"/>
        <v>0</v>
      </c>
      <c r="BF499" s="18">
        <f t="shared" ca="1" si="281"/>
        <v>0</v>
      </c>
      <c r="BG499" s="18">
        <f t="shared" ca="1" si="281"/>
        <v>0</v>
      </c>
      <c r="BH499" s="18">
        <f t="shared" ca="1" si="281"/>
        <v>0</v>
      </c>
      <c r="BI499" s="18">
        <f t="shared" ca="1" si="281"/>
        <v>0</v>
      </c>
    </row>
    <row r="500" spans="8:61" x14ac:dyDescent="0.35">
      <c r="H500" s="2" t="str">
        <f t="shared" si="265"/>
        <v>ON_DSM</v>
      </c>
      <c r="I500">
        <f t="shared" si="264"/>
        <v>10</v>
      </c>
      <c r="J500">
        <f t="shared" si="266"/>
        <v>12</v>
      </c>
      <c r="K500" s="18">
        <f t="shared" ca="1" si="277"/>
        <v>8.4337948877724028E-2</v>
      </c>
      <c r="L500" s="18">
        <f t="shared" ca="1" si="277"/>
        <v>8.8576130688905866E-2</v>
      </c>
      <c r="M500" s="18">
        <f t="shared" ca="1" si="277"/>
        <v>9.3182132120584765E-2</v>
      </c>
      <c r="N500" s="18">
        <f t="shared" ca="1" si="277"/>
        <v>9.8522651391975788E-2</v>
      </c>
      <c r="O500" s="18">
        <f t="shared" ca="1" si="277"/>
        <v>0.10423099028386389</v>
      </c>
      <c r="P500" s="18">
        <f t="shared" ca="1" si="277"/>
        <v>0.10993932917575197</v>
      </c>
      <c r="Q500" s="18">
        <f t="shared" ca="1" si="277"/>
        <v>0.11564654666635804</v>
      </c>
      <c r="R500" s="18">
        <f t="shared" ca="1" si="277"/>
        <v>0.1214457190620884</v>
      </c>
      <c r="S500" s="18">
        <f t="shared" ca="1" si="277"/>
        <v>0.12754430560011362</v>
      </c>
      <c r="T500" s="18">
        <f t="shared" ca="1" si="277"/>
        <v>0.1341082736701702</v>
      </c>
      <c r="U500" s="18">
        <f t="shared" ca="1" si="278"/>
        <v>0.14125312760430445</v>
      </c>
      <c r="V500" s="18">
        <f t="shared" ca="1" si="278"/>
        <v>0.14912464956917681</v>
      </c>
      <c r="W500" s="18">
        <f t="shared" ca="1" si="278"/>
        <v>6.8963593396130896E-2</v>
      </c>
      <c r="X500" s="18">
        <f t="shared" ca="1" si="278"/>
        <v>0</v>
      </c>
      <c r="Y500" s="18">
        <f t="shared" ca="1" si="278"/>
        <v>0</v>
      </c>
      <c r="Z500" s="18">
        <f t="shared" ca="1" si="278"/>
        <v>0</v>
      </c>
      <c r="AA500" s="18">
        <f t="shared" ca="1" si="278"/>
        <v>0</v>
      </c>
      <c r="AB500" s="18">
        <f t="shared" ca="1" si="278"/>
        <v>0</v>
      </c>
      <c r="AC500" s="18">
        <f t="shared" ca="1" si="278"/>
        <v>0</v>
      </c>
      <c r="AD500" s="18">
        <f t="shared" ca="1" si="278"/>
        <v>0</v>
      </c>
      <c r="AE500" s="18">
        <f t="shared" ca="1" si="279"/>
        <v>0</v>
      </c>
      <c r="AF500" s="18">
        <f t="shared" ca="1" si="279"/>
        <v>0</v>
      </c>
      <c r="AG500" s="18">
        <f t="shared" ca="1" si="279"/>
        <v>0</v>
      </c>
      <c r="AH500" s="18">
        <f t="shared" ca="1" si="279"/>
        <v>0</v>
      </c>
      <c r="AI500" s="18">
        <f t="shared" ca="1" si="279"/>
        <v>0</v>
      </c>
      <c r="AJ500" s="18">
        <f t="shared" ca="1" si="279"/>
        <v>0</v>
      </c>
      <c r="AK500" s="18">
        <f t="shared" ca="1" si="279"/>
        <v>0</v>
      </c>
      <c r="AL500" s="18">
        <f t="shared" ca="1" si="279"/>
        <v>0</v>
      </c>
      <c r="AM500" s="18">
        <f t="shared" ca="1" si="279"/>
        <v>0</v>
      </c>
      <c r="AN500" s="18">
        <f t="shared" ca="1" si="279"/>
        <v>0</v>
      </c>
      <c r="AO500" s="18">
        <f t="shared" ca="1" si="280"/>
        <v>0</v>
      </c>
      <c r="AP500" s="18">
        <f t="shared" ca="1" si="280"/>
        <v>0</v>
      </c>
      <c r="AQ500" s="18">
        <f t="shared" ca="1" si="280"/>
        <v>0</v>
      </c>
      <c r="AR500" s="18">
        <f t="shared" ca="1" si="280"/>
        <v>0</v>
      </c>
      <c r="AS500" s="18">
        <f t="shared" ca="1" si="280"/>
        <v>0</v>
      </c>
      <c r="AT500" s="18">
        <f t="shared" ca="1" si="280"/>
        <v>0</v>
      </c>
      <c r="AU500" s="18">
        <f t="shared" ca="1" si="280"/>
        <v>0</v>
      </c>
      <c r="AV500" s="18">
        <f t="shared" ca="1" si="280"/>
        <v>0</v>
      </c>
      <c r="AW500" s="18">
        <f t="shared" ca="1" si="280"/>
        <v>0</v>
      </c>
      <c r="AX500" s="18">
        <f t="shared" ca="1" si="280"/>
        <v>0</v>
      </c>
      <c r="AY500" s="18">
        <f t="shared" ca="1" si="281"/>
        <v>0</v>
      </c>
      <c r="AZ500" s="18">
        <f t="shared" ca="1" si="281"/>
        <v>0</v>
      </c>
      <c r="BA500" s="18">
        <f t="shared" ca="1" si="281"/>
        <v>0</v>
      </c>
      <c r="BB500" s="18">
        <f t="shared" ca="1" si="281"/>
        <v>0</v>
      </c>
      <c r="BC500" s="18">
        <f t="shared" ca="1" si="281"/>
        <v>0</v>
      </c>
      <c r="BD500" s="18">
        <f t="shared" ca="1" si="281"/>
        <v>0</v>
      </c>
      <c r="BE500" s="18">
        <f t="shared" ca="1" si="281"/>
        <v>0</v>
      </c>
      <c r="BF500" s="18">
        <f t="shared" ca="1" si="281"/>
        <v>0</v>
      </c>
      <c r="BG500" s="18">
        <f t="shared" ca="1" si="281"/>
        <v>0</v>
      </c>
      <c r="BH500" s="18">
        <f t="shared" ca="1" si="281"/>
        <v>0</v>
      </c>
      <c r="BI500" s="18">
        <f t="shared" ca="1" si="281"/>
        <v>0</v>
      </c>
    </row>
    <row r="501" spans="8:61" x14ac:dyDescent="0.35">
      <c r="H501" s="2" t="str">
        <f t="shared" si="265"/>
        <v>ON_DSM</v>
      </c>
      <c r="I501">
        <f t="shared" si="264"/>
        <v>10</v>
      </c>
      <c r="J501">
        <f t="shared" si="266"/>
        <v>13</v>
      </c>
      <c r="K501" s="18">
        <f t="shared" ca="1" si="277"/>
        <v>8.0099767066542205E-2</v>
      </c>
      <c r="L501" s="18">
        <f t="shared" ca="1" si="277"/>
        <v>8.4337948877724028E-2</v>
      </c>
      <c r="M501" s="18">
        <f t="shared" ca="1" si="277"/>
        <v>8.8576130688905866E-2</v>
      </c>
      <c r="N501" s="18">
        <f t="shared" ca="1" si="277"/>
        <v>9.3182132120584765E-2</v>
      </c>
      <c r="O501" s="18">
        <f t="shared" ca="1" si="277"/>
        <v>9.8522651391975788E-2</v>
      </c>
      <c r="P501" s="18">
        <f t="shared" ca="1" si="277"/>
        <v>0.10423099028386389</v>
      </c>
      <c r="Q501" s="18">
        <f t="shared" ca="1" si="277"/>
        <v>0.10993932917575197</v>
      </c>
      <c r="R501" s="18">
        <f t="shared" ca="1" si="277"/>
        <v>0.11564654666635804</v>
      </c>
      <c r="S501" s="18">
        <f t="shared" ca="1" si="277"/>
        <v>0.1214457190620884</v>
      </c>
      <c r="T501" s="18">
        <f t="shared" ca="1" si="277"/>
        <v>0.12754430560011362</v>
      </c>
      <c r="U501" s="18">
        <f t="shared" ca="1" si="278"/>
        <v>0.1341082736701702</v>
      </c>
      <c r="V501" s="18">
        <f t="shared" ca="1" si="278"/>
        <v>0.14125312760430445</v>
      </c>
      <c r="W501" s="18">
        <f t="shared" ca="1" si="278"/>
        <v>0.14912464956917681</v>
      </c>
      <c r="X501" s="18">
        <f t="shared" ca="1" si="278"/>
        <v>6.8963593396130896E-2</v>
      </c>
      <c r="Y501" s="18">
        <f t="shared" ca="1" si="278"/>
        <v>0</v>
      </c>
      <c r="Z501" s="18">
        <f t="shared" ca="1" si="278"/>
        <v>0</v>
      </c>
      <c r="AA501" s="18">
        <f t="shared" ca="1" si="278"/>
        <v>0</v>
      </c>
      <c r="AB501" s="18">
        <f t="shared" ca="1" si="278"/>
        <v>0</v>
      </c>
      <c r="AC501" s="18">
        <f t="shared" ca="1" si="278"/>
        <v>0</v>
      </c>
      <c r="AD501" s="18">
        <f t="shared" ca="1" si="278"/>
        <v>0</v>
      </c>
      <c r="AE501" s="18">
        <f t="shared" ca="1" si="279"/>
        <v>0</v>
      </c>
      <c r="AF501" s="18">
        <f t="shared" ca="1" si="279"/>
        <v>0</v>
      </c>
      <c r="AG501" s="18">
        <f t="shared" ca="1" si="279"/>
        <v>0</v>
      </c>
      <c r="AH501" s="18">
        <f t="shared" ca="1" si="279"/>
        <v>0</v>
      </c>
      <c r="AI501" s="18">
        <f t="shared" ca="1" si="279"/>
        <v>0</v>
      </c>
      <c r="AJ501" s="18">
        <f t="shared" ca="1" si="279"/>
        <v>0</v>
      </c>
      <c r="AK501" s="18">
        <f t="shared" ca="1" si="279"/>
        <v>0</v>
      </c>
      <c r="AL501" s="18">
        <f t="shared" ca="1" si="279"/>
        <v>0</v>
      </c>
      <c r="AM501" s="18">
        <f t="shared" ca="1" si="279"/>
        <v>0</v>
      </c>
      <c r="AN501" s="18">
        <f t="shared" ca="1" si="279"/>
        <v>0</v>
      </c>
      <c r="AO501" s="18">
        <f t="shared" ca="1" si="280"/>
        <v>0</v>
      </c>
      <c r="AP501" s="18">
        <f t="shared" ca="1" si="280"/>
        <v>0</v>
      </c>
      <c r="AQ501" s="18">
        <f t="shared" ca="1" si="280"/>
        <v>0</v>
      </c>
      <c r="AR501" s="18">
        <f t="shared" ca="1" si="280"/>
        <v>0</v>
      </c>
      <c r="AS501" s="18">
        <f t="shared" ca="1" si="280"/>
        <v>0</v>
      </c>
      <c r="AT501" s="18">
        <f t="shared" ca="1" si="280"/>
        <v>0</v>
      </c>
      <c r="AU501" s="18">
        <f t="shared" ca="1" si="280"/>
        <v>0</v>
      </c>
      <c r="AV501" s="18">
        <f t="shared" ca="1" si="280"/>
        <v>0</v>
      </c>
      <c r="AW501" s="18">
        <f t="shared" ca="1" si="280"/>
        <v>0</v>
      </c>
      <c r="AX501" s="18">
        <f t="shared" ca="1" si="280"/>
        <v>0</v>
      </c>
      <c r="AY501" s="18">
        <f t="shared" ca="1" si="281"/>
        <v>0</v>
      </c>
      <c r="AZ501" s="18">
        <f t="shared" ca="1" si="281"/>
        <v>0</v>
      </c>
      <c r="BA501" s="18">
        <f t="shared" ca="1" si="281"/>
        <v>0</v>
      </c>
      <c r="BB501" s="18">
        <f t="shared" ca="1" si="281"/>
        <v>0</v>
      </c>
      <c r="BC501" s="18">
        <f t="shared" ca="1" si="281"/>
        <v>0</v>
      </c>
      <c r="BD501" s="18">
        <f t="shared" ca="1" si="281"/>
        <v>0</v>
      </c>
      <c r="BE501" s="18">
        <f t="shared" ca="1" si="281"/>
        <v>0</v>
      </c>
      <c r="BF501" s="18">
        <f t="shared" ca="1" si="281"/>
        <v>0</v>
      </c>
      <c r="BG501" s="18">
        <f t="shared" ca="1" si="281"/>
        <v>0</v>
      </c>
      <c r="BH501" s="18">
        <f t="shared" ca="1" si="281"/>
        <v>0</v>
      </c>
      <c r="BI501" s="18">
        <f t="shared" ca="1" si="281"/>
        <v>0</v>
      </c>
    </row>
    <row r="502" spans="8:61" x14ac:dyDescent="0.35">
      <c r="H502" s="2" t="str">
        <f t="shared" si="265"/>
        <v>ON_DSM</v>
      </c>
      <c r="I502">
        <f t="shared" si="264"/>
        <v>10</v>
      </c>
      <c r="J502">
        <f t="shared" si="266"/>
        <v>14</v>
      </c>
      <c r="K502" s="18">
        <f t="shared" ca="1" si="277"/>
        <v>7.5861585255360381E-2</v>
      </c>
      <c r="L502" s="18">
        <f t="shared" ca="1" si="277"/>
        <v>8.0099767066542205E-2</v>
      </c>
      <c r="M502" s="18">
        <f t="shared" ca="1" si="277"/>
        <v>8.4337948877724028E-2</v>
      </c>
      <c r="N502" s="18">
        <f t="shared" ca="1" si="277"/>
        <v>8.8576130688905866E-2</v>
      </c>
      <c r="O502" s="18">
        <f t="shared" ca="1" si="277"/>
        <v>9.3182132120584765E-2</v>
      </c>
      <c r="P502" s="18">
        <f t="shared" ca="1" si="277"/>
        <v>9.8522651391975788E-2</v>
      </c>
      <c r="Q502" s="18">
        <f t="shared" ca="1" si="277"/>
        <v>0.10423099028386389</v>
      </c>
      <c r="R502" s="18">
        <f t="shared" ca="1" si="277"/>
        <v>0.10993932917575197</v>
      </c>
      <c r="S502" s="18">
        <f t="shared" ca="1" si="277"/>
        <v>0.11564654666635804</v>
      </c>
      <c r="T502" s="18">
        <f t="shared" ca="1" si="277"/>
        <v>0.1214457190620884</v>
      </c>
      <c r="U502" s="18">
        <f t="shared" ca="1" si="278"/>
        <v>0.12754430560011362</v>
      </c>
      <c r="V502" s="18">
        <f t="shared" ca="1" si="278"/>
        <v>0.1341082736701702</v>
      </c>
      <c r="W502" s="18">
        <f t="shared" ca="1" si="278"/>
        <v>0.14125312760430445</v>
      </c>
      <c r="X502" s="18">
        <f t="shared" ca="1" si="278"/>
        <v>0.14912464956917681</v>
      </c>
      <c r="Y502" s="18">
        <f t="shared" ca="1" si="278"/>
        <v>6.8963593396130896E-2</v>
      </c>
      <c r="Z502" s="18">
        <f t="shared" ca="1" si="278"/>
        <v>0</v>
      </c>
      <c r="AA502" s="18">
        <f t="shared" ca="1" si="278"/>
        <v>0</v>
      </c>
      <c r="AB502" s="18">
        <f t="shared" ca="1" si="278"/>
        <v>0</v>
      </c>
      <c r="AC502" s="18">
        <f t="shared" ca="1" si="278"/>
        <v>0</v>
      </c>
      <c r="AD502" s="18">
        <f t="shared" ca="1" si="278"/>
        <v>0</v>
      </c>
      <c r="AE502" s="18">
        <f t="shared" ca="1" si="279"/>
        <v>0</v>
      </c>
      <c r="AF502" s="18">
        <f t="shared" ca="1" si="279"/>
        <v>0</v>
      </c>
      <c r="AG502" s="18">
        <f t="shared" ca="1" si="279"/>
        <v>0</v>
      </c>
      <c r="AH502" s="18">
        <f t="shared" ca="1" si="279"/>
        <v>0</v>
      </c>
      <c r="AI502" s="18">
        <f t="shared" ca="1" si="279"/>
        <v>0</v>
      </c>
      <c r="AJ502" s="18">
        <f t="shared" ca="1" si="279"/>
        <v>0</v>
      </c>
      <c r="AK502" s="18">
        <f t="shared" ca="1" si="279"/>
        <v>0</v>
      </c>
      <c r="AL502" s="18">
        <f t="shared" ca="1" si="279"/>
        <v>0</v>
      </c>
      <c r="AM502" s="18">
        <f t="shared" ca="1" si="279"/>
        <v>0</v>
      </c>
      <c r="AN502" s="18">
        <f t="shared" ca="1" si="279"/>
        <v>0</v>
      </c>
      <c r="AO502" s="18">
        <f t="shared" ca="1" si="280"/>
        <v>0</v>
      </c>
      <c r="AP502" s="18">
        <f t="shared" ca="1" si="280"/>
        <v>0</v>
      </c>
      <c r="AQ502" s="18">
        <f t="shared" ca="1" si="280"/>
        <v>0</v>
      </c>
      <c r="AR502" s="18">
        <f t="shared" ca="1" si="280"/>
        <v>0</v>
      </c>
      <c r="AS502" s="18">
        <f t="shared" ca="1" si="280"/>
        <v>0</v>
      </c>
      <c r="AT502" s="18">
        <f t="shared" ca="1" si="280"/>
        <v>0</v>
      </c>
      <c r="AU502" s="18">
        <f t="shared" ca="1" si="280"/>
        <v>0</v>
      </c>
      <c r="AV502" s="18">
        <f t="shared" ca="1" si="280"/>
        <v>0</v>
      </c>
      <c r="AW502" s="18">
        <f t="shared" ca="1" si="280"/>
        <v>0</v>
      </c>
      <c r="AX502" s="18">
        <f t="shared" ca="1" si="280"/>
        <v>0</v>
      </c>
      <c r="AY502" s="18">
        <f t="shared" ca="1" si="281"/>
        <v>0</v>
      </c>
      <c r="AZ502" s="18">
        <f t="shared" ca="1" si="281"/>
        <v>0</v>
      </c>
      <c r="BA502" s="18">
        <f t="shared" ca="1" si="281"/>
        <v>0</v>
      </c>
      <c r="BB502" s="18">
        <f t="shared" ca="1" si="281"/>
        <v>0</v>
      </c>
      <c r="BC502" s="18">
        <f t="shared" ca="1" si="281"/>
        <v>0</v>
      </c>
      <c r="BD502" s="18">
        <f t="shared" ca="1" si="281"/>
        <v>0</v>
      </c>
      <c r="BE502" s="18">
        <f t="shared" ca="1" si="281"/>
        <v>0</v>
      </c>
      <c r="BF502" s="18">
        <f t="shared" ca="1" si="281"/>
        <v>0</v>
      </c>
      <c r="BG502" s="18">
        <f t="shared" ca="1" si="281"/>
        <v>0</v>
      </c>
      <c r="BH502" s="18">
        <f t="shared" ca="1" si="281"/>
        <v>0</v>
      </c>
      <c r="BI502" s="18">
        <f t="shared" ca="1" si="281"/>
        <v>0</v>
      </c>
    </row>
    <row r="503" spans="8:61" x14ac:dyDescent="0.35">
      <c r="H503" s="2" t="str">
        <f t="shared" si="265"/>
        <v>ON_DSM</v>
      </c>
      <c r="I503">
        <f t="shared" si="264"/>
        <v>10</v>
      </c>
      <c r="J503">
        <f t="shared" si="266"/>
        <v>15</v>
      </c>
      <c r="K503" s="18">
        <f t="shared" ca="1" si="277"/>
        <v>7.1623403444178543E-2</v>
      </c>
      <c r="L503" s="18">
        <f t="shared" ca="1" si="277"/>
        <v>7.5861585255360381E-2</v>
      </c>
      <c r="M503" s="18">
        <f t="shared" ca="1" si="277"/>
        <v>8.0099767066542205E-2</v>
      </c>
      <c r="N503" s="18">
        <f t="shared" ca="1" si="277"/>
        <v>8.4337948877724028E-2</v>
      </c>
      <c r="O503" s="18">
        <f t="shared" ca="1" si="277"/>
        <v>8.8576130688905866E-2</v>
      </c>
      <c r="P503" s="18">
        <f t="shared" ca="1" si="277"/>
        <v>9.3182132120584765E-2</v>
      </c>
      <c r="Q503" s="18">
        <f t="shared" ca="1" si="277"/>
        <v>9.8522651391975788E-2</v>
      </c>
      <c r="R503" s="18">
        <f t="shared" ca="1" si="277"/>
        <v>0.10423099028386389</v>
      </c>
      <c r="S503" s="18">
        <f t="shared" ca="1" si="277"/>
        <v>0.10993932917575197</v>
      </c>
      <c r="T503" s="18">
        <f t="shared" ca="1" si="277"/>
        <v>0.11564654666635804</v>
      </c>
      <c r="U503" s="18">
        <f t="shared" ca="1" si="278"/>
        <v>0.1214457190620884</v>
      </c>
      <c r="V503" s="18">
        <f t="shared" ca="1" si="278"/>
        <v>0.12754430560011362</v>
      </c>
      <c r="W503" s="18">
        <f t="shared" ca="1" si="278"/>
        <v>0.1341082736701702</v>
      </c>
      <c r="X503" s="18">
        <f t="shared" ca="1" si="278"/>
        <v>0.14125312760430445</v>
      </c>
      <c r="Y503" s="18">
        <f t="shared" ca="1" si="278"/>
        <v>0.14912464956917681</v>
      </c>
      <c r="Z503" s="18">
        <f t="shared" ca="1" si="278"/>
        <v>6.8963593396130896E-2</v>
      </c>
      <c r="AA503" s="18">
        <f t="shared" ca="1" si="278"/>
        <v>0</v>
      </c>
      <c r="AB503" s="18">
        <f t="shared" ca="1" si="278"/>
        <v>0</v>
      </c>
      <c r="AC503" s="18">
        <f t="shared" ca="1" si="278"/>
        <v>0</v>
      </c>
      <c r="AD503" s="18">
        <f t="shared" ca="1" si="278"/>
        <v>0</v>
      </c>
      <c r="AE503" s="18">
        <f t="shared" ca="1" si="279"/>
        <v>0</v>
      </c>
      <c r="AF503" s="18">
        <f t="shared" ca="1" si="279"/>
        <v>0</v>
      </c>
      <c r="AG503" s="18">
        <f t="shared" ca="1" si="279"/>
        <v>0</v>
      </c>
      <c r="AH503" s="18">
        <f t="shared" ca="1" si="279"/>
        <v>0</v>
      </c>
      <c r="AI503" s="18">
        <f t="shared" ca="1" si="279"/>
        <v>0</v>
      </c>
      <c r="AJ503" s="18">
        <f t="shared" ca="1" si="279"/>
        <v>0</v>
      </c>
      <c r="AK503" s="18">
        <f t="shared" ca="1" si="279"/>
        <v>0</v>
      </c>
      <c r="AL503" s="18">
        <f t="shared" ca="1" si="279"/>
        <v>0</v>
      </c>
      <c r="AM503" s="18">
        <f t="shared" ca="1" si="279"/>
        <v>0</v>
      </c>
      <c r="AN503" s="18">
        <f t="shared" ca="1" si="279"/>
        <v>0</v>
      </c>
      <c r="AO503" s="18">
        <f t="shared" ca="1" si="280"/>
        <v>0</v>
      </c>
      <c r="AP503" s="18">
        <f t="shared" ca="1" si="280"/>
        <v>0</v>
      </c>
      <c r="AQ503" s="18">
        <f t="shared" ca="1" si="280"/>
        <v>0</v>
      </c>
      <c r="AR503" s="18">
        <f t="shared" ca="1" si="280"/>
        <v>0</v>
      </c>
      <c r="AS503" s="18">
        <f t="shared" ca="1" si="280"/>
        <v>0</v>
      </c>
      <c r="AT503" s="18">
        <f t="shared" ca="1" si="280"/>
        <v>0</v>
      </c>
      <c r="AU503" s="18">
        <f t="shared" ca="1" si="280"/>
        <v>0</v>
      </c>
      <c r="AV503" s="18">
        <f t="shared" ca="1" si="280"/>
        <v>0</v>
      </c>
      <c r="AW503" s="18">
        <f t="shared" ca="1" si="280"/>
        <v>0</v>
      </c>
      <c r="AX503" s="18">
        <f t="shared" ca="1" si="280"/>
        <v>0</v>
      </c>
      <c r="AY503" s="18">
        <f t="shared" ca="1" si="281"/>
        <v>0</v>
      </c>
      <c r="AZ503" s="18">
        <f t="shared" ca="1" si="281"/>
        <v>0</v>
      </c>
      <c r="BA503" s="18">
        <f t="shared" ca="1" si="281"/>
        <v>0</v>
      </c>
      <c r="BB503" s="18">
        <f t="shared" ca="1" si="281"/>
        <v>0</v>
      </c>
      <c r="BC503" s="18">
        <f t="shared" ca="1" si="281"/>
        <v>0</v>
      </c>
      <c r="BD503" s="18">
        <f t="shared" ca="1" si="281"/>
        <v>0</v>
      </c>
      <c r="BE503" s="18">
        <f t="shared" ca="1" si="281"/>
        <v>0</v>
      </c>
      <c r="BF503" s="18">
        <f t="shared" ca="1" si="281"/>
        <v>0</v>
      </c>
      <c r="BG503" s="18">
        <f t="shared" ca="1" si="281"/>
        <v>0</v>
      </c>
      <c r="BH503" s="18">
        <f t="shared" ca="1" si="281"/>
        <v>0</v>
      </c>
      <c r="BI503" s="18">
        <f t="shared" ca="1" si="281"/>
        <v>0</v>
      </c>
    </row>
    <row r="504" spans="8:61" x14ac:dyDescent="0.35">
      <c r="H504" s="2" t="str">
        <f t="shared" si="265"/>
        <v>ON_DSM</v>
      </c>
      <c r="I504">
        <f t="shared" si="264"/>
        <v>10</v>
      </c>
      <c r="J504">
        <f t="shared" si="266"/>
        <v>16</v>
      </c>
      <c r="K504" s="18">
        <f t="shared" ca="1" si="277"/>
        <v>6.738522163299672E-2</v>
      </c>
      <c r="L504" s="18">
        <f t="shared" ca="1" si="277"/>
        <v>7.1623403444178543E-2</v>
      </c>
      <c r="M504" s="18">
        <f t="shared" ca="1" si="277"/>
        <v>7.5861585255360381E-2</v>
      </c>
      <c r="N504" s="18">
        <f t="shared" ca="1" si="277"/>
        <v>8.0099767066542205E-2</v>
      </c>
      <c r="O504" s="18">
        <f t="shared" ca="1" si="277"/>
        <v>8.4337948877724028E-2</v>
      </c>
      <c r="P504" s="18">
        <f t="shared" ca="1" si="277"/>
        <v>8.8576130688905866E-2</v>
      </c>
      <c r="Q504" s="18">
        <f t="shared" ca="1" si="277"/>
        <v>9.3182132120584765E-2</v>
      </c>
      <c r="R504" s="18">
        <f t="shared" ca="1" si="277"/>
        <v>9.8522651391975788E-2</v>
      </c>
      <c r="S504" s="18">
        <f t="shared" ca="1" si="277"/>
        <v>0.10423099028386389</v>
      </c>
      <c r="T504" s="18">
        <f t="shared" ca="1" si="277"/>
        <v>0.10993932917575197</v>
      </c>
      <c r="U504" s="18">
        <f t="shared" ca="1" si="278"/>
        <v>0.11564654666635804</v>
      </c>
      <c r="V504" s="18">
        <f t="shared" ca="1" si="278"/>
        <v>0.1214457190620884</v>
      </c>
      <c r="W504" s="18">
        <f t="shared" ca="1" si="278"/>
        <v>0.12754430560011362</v>
      </c>
      <c r="X504" s="18">
        <f t="shared" ca="1" si="278"/>
        <v>0.1341082736701702</v>
      </c>
      <c r="Y504" s="18">
        <f t="shared" ca="1" si="278"/>
        <v>0.14125312760430445</v>
      </c>
      <c r="Z504" s="18">
        <f t="shared" ca="1" si="278"/>
        <v>0.14912464956917681</v>
      </c>
      <c r="AA504" s="18">
        <f t="shared" ca="1" si="278"/>
        <v>6.8963593396130896E-2</v>
      </c>
      <c r="AB504" s="18">
        <f t="shared" ca="1" si="278"/>
        <v>0</v>
      </c>
      <c r="AC504" s="18">
        <f t="shared" ca="1" si="278"/>
        <v>0</v>
      </c>
      <c r="AD504" s="18">
        <f t="shared" ca="1" si="278"/>
        <v>0</v>
      </c>
      <c r="AE504" s="18">
        <f t="shared" ca="1" si="279"/>
        <v>0</v>
      </c>
      <c r="AF504" s="18">
        <f t="shared" ca="1" si="279"/>
        <v>0</v>
      </c>
      <c r="AG504" s="18">
        <f t="shared" ca="1" si="279"/>
        <v>0</v>
      </c>
      <c r="AH504" s="18">
        <f t="shared" ca="1" si="279"/>
        <v>0</v>
      </c>
      <c r="AI504" s="18">
        <f t="shared" ca="1" si="279"/>
        <v>0</v>
      </c>
      <c r="AJ504" s="18">
        <f t="shared" ca="1" si="279"/>
        <v>0</v>
      </c>
      <c r="AK504" s="18">
        <f t="shared" ca="1" si="279"/>
        <v>0</v>
      </c>
      <c r="AL504" s="18">
        <f t="shared" ca="1" si="279"/>
        <v>0</v>
      </c>
      <c r="AM504" s="18">
        <f t="shared" ca="1" si="279"/>
        <v>0</v>
      </c>
      <c r="AN504" s="18">
        <f t="shared" ca="1" si="279"/>
        <v>0</v>
      </c>
      <c r="AO504" s="18">
        <f t="shared" ca="1" si="280"/>
        <v>0</v>
      </c>
      <c r="AP504" s="18">
        <f t="shared" ca="1" si="280"/>
        <v>0</v>
      </c>
      <c r="AQ504" s="18">
        <f t="shared" ca="1" si="280"/>
        <v>0</v>
      </c>
      <c r="AR504" s="18">
        <f t="shared" ca="1" si="280"/>
        <v>0</v>
      </c>
      <c r="AS504" s="18">
        <f t="shared" ca="1" si="280"/>
        <v>0</v>
      </c>
      <c r="AT504" s="18">
        <f t="shared" ca="1" si="280"/>
        <v>0</v>
      </c>
      <c r="AU504" s="18">
        <f t="shared" ca="1" si="280"/>
        <v>0</v>
      </c>
      <c r="AV504" s="18">
        <f t="shared" ca="1" si="280"/>
        <v>0</v>
      </c>
      <c r="AW504" s="18">
        <f t="shared" ca="1" si="280"/>
        <v>0</v>
      </c>
      <c r="AX504" s="18">
        <f t="shared" ca="1" si="280"/>
        <v>0</v>
      </c>
      <c r="AY504" s="18">
        <f t="shared" ca="1" si="281"/>
        <v>0</v>
      </c>
      <c r="AZ504" s="18">
        <f t="shared" ca="1" si="281"/>
        <v>0</v>
      </c>
      <c r="BA504" s="18">
        <f t="shared" ca="1" si="281"/>
        <v>0</v>
      </c>
      <c r="BB504" s="18">
        <f t="shared" ca="1" si="281"/>
        <v>0</v>
      </c>
      <c r="BC504" s="18">
        <f t="shared" ca="1" si="281"/>
        <v>0</v>
      </c>
      <c r="BD504" s="18">
        <f t="shared" ca="1" si="281"/>
        <v>0</v>
      </c>
      <c r="BE504" s="18">
        <f t="shared" ca="1" si="281"/>
        <v>0</v>
      </c>
      <c r="BF504" s="18">
        <f t="shared" ca="1" si="281"/>
        <v>0</v>
      </c>
      <c r="BG504" s="18">
        <f t="shared" ca="1" si="281"/>
        <v>0</v>
      </c>
      <c r="BH504" s="18">
        <f t="shared" ca="1" si="281"/>
        <v>0</v>
      </c>
      <c r="BI504" s="18">
        <f t="shared" ca="1" si="281"/>
        <v>0</v>
      </c>
    </row>
    <row r="505" spans="8:61" x14ac:dyDescent="0.35">
      <c r="H505" s="2" t="str">
        <f t="shared" si="265"/>
        <v>ON_DSM</v>
      </c>
      <c r="I505">
        <f t="shared" si="264"/>
        <v>10</v>
      </c>
      <c r="J505">
        <f t="shared" si="266"/>
        <v>17</v>
      </c>
      <c r="K505" s="18">
        <f t="shared" ca="1" si="277"/>
        <v>6.3147039821814882E-2</v>
      </c>
      <c r="L505" s="18">
        <f t="shared" ca="1" si="277"/>
        <v>6.738522163299672E-2</v>
      </c>
      <c r="M505" s="18">
        <f t="shared" ca="1" si="277"/>
        <v>7.1623403444178543E-2</v>
      </c>
      <c r="N505" s="18">
        <f t="shared" ca="1" si="277"/>
        <v>7.5861585255360381E-2</v>
      </c>
      <c r="O505" s="18">
        <f t="shared" ca="1" si="277"/>
        <v>8.0099767066542205E-2</v>
      </c>
      <c r="P505" s="18">
        <f t="shared" ca="1" si="277"/>
        <v>8.4337948877724028E-2</v>
      </c>
      <c r="Q505" s="18">
        <f t="shared" ca="1" si="277"/>
        <v>8.8576130688905866E-2</v>
      </c>
      <c r="R505" s="18">
        <f t="shared" ca="1" si="277"/>
        <v>9.3182132120584765E-2</v>
      </c>
      <c r="S505" s="18">
        <f t="shared" ca="1" si="277"/>
        <v>9.8522651391975788E-2</v>
      </c>
      <c r="T505" s="18">
        <f t="shared" ca="1" si="277"/>
        <v>0.10423099028386389</v>
      </c>
      <c r="U505" s="18">
        <f t="shared" ca="1" si="278"/>
        <v>0.10993932917575197</v>
      </c>
      <c r="V505" s="18">
        <f t="shared" ca="1" si="278"/>
        <v>0.11564654666635804</v>
      </c>
      <c r="W505" s="18">
        <f t="shared" ca="1" si="278"/>
        <v>0.1214457190620884</v>
      </c>
      <c r="X505" s="18">
        <f t="shared" ca="1" si="278"/>
        <v>0.12754430560011362</v>
      </c>
      <c r="Y505" s="18">
        <f t="shared" ca="1" si="278"/>
        <v>0.1341082736701702</v>
      </c>
      <c r="Z505" s="18">
        <f t="shared" ca="1" si="278"/>
        <v>0.14125312760430445</v>
      </c>
      <c r="AA505" s="18">
        <f t="shared" ca="1" si="278"/>
        <v>0.14912464956917681</v>
      </c>
      <c r="AB505" s="18">
        <f t="shared" ca="1" si="278"/>
        <v>6.8963593396130896E-2</v>
      </c>
      <c r="AC505" s="18">
        <f t="shared" ca="1" si="278"/>
        <v>0</v>
      </c>
      <c r="AD505" s="18">
        <f t="shared" ca="1" si="278"/>
        <v>0</v>
      </c>
      <c r="AE505" s="18">
        <f t="shared" ca="1" si="279"/>
        <v>0</v>
      </c>
      <c r="AF505" s="18">
        <f t="shared" ca="1" si="279"/>
        <v>0</v>
      </c>
      <c r="AG505" s="18">
        <f t="shared" ca="1" si="279"/>
        <v>0</v>
      </c>
      <c r="AH505" s="18">
        <f t="shared" ca="1" si="279"/>
        <v>0</v>
      </c>
      <c r="AI505" s="18">
        <f t="shared" ca="1" si="279"/>
        <v>0</v>
      </c>
      <c r="AJ505" s="18">
        <f t="shared" ca="1" si="279"/>
        <v>0</v>
      </c>
      <c r="AK505" s="18">
        <f t="shared" ca="1" si="279"/>
        <v>0</v>
      </c>
      <c r="AL505" s="18">
        <f t="shared" ca="1" si="279"/>
        <v>0</v>
      </c>
      <c r="AM505" s="18">
        <f t="shared" ca="1" si="279"/>
        <v>0</v>
      </c>
      <c r="AN505" s="18">
        <f t="shared" ca="1" si="279"/>
        <v>0</v>
      </c>
      <c r="AO505" s="18">
        <f t="shared" ca="1" si="280"/>
        <v>0</v>
      </c>
      <c r="AP505" s="18">
        <f t="shared" ca="1" si="280"/>
        <v>0</v>
      </c>
      <c r="AQ505" s="18">
        <f t="shared" ca="1" si="280"/>
        <v>0</v>
      </c>
      <c r="AR505" s="18">
        <f t="shared" ca="1" si="280"/>
        <v>0</v>
      </c>
      <c r="AS505" s="18">
        <f t="shared" ca="1" si="280"/>
        <v>0</v>
      </c>
      <c r="AT505" s="18">
        <f t="shared" ca="1" si="280"/>
        <v>0</v>
      </c>
      <c r="AU505" s="18">
        <f t="shared" ca="1" si="280"/>
        <v>0</v>
      </c>
      <c r="AV505" s="18">
        <f t="shared" ca="1" si="280"/>
        <v>0</v>
      </c>
      <c r="AW505" s="18">
        <f t="shared" ca="1" si="280"/>
        <v>0</v>
      </c>
      <c r="AX505" s="18">
        <f t="shared" ca="1" si="280"/>
        <v>0</v>
      </c>
      <c r="AY505" s="18">
        <f t="shared" ca="1" si="281"/>
        <v>0</v>
      </c>
      <c r="AZ505" s="18">
        <f t="shared" ca="1" si="281"/>
        <v>0</v>
      </c>
      <c r="BA505" s="18">
        <f t="shared" ca="1" si="281"/>
        <v>0</v>
      </c>
      <c r="BB505" s="18">
        <f t="shared" ca="1" si="281"/>
        <v>0</v>
      </c>
      <c r="BC505" s="18">
        <f t="shared" ca="1" si="281"/>
        <v>0</v>
      </c>
      <c r="BD505" s="18">
        <f t="shared" ca="1" si="281"/>
        <v>0</v>
      </c>
      <c r="BE505" s="18">
        <f t="shared" ca="1" si="281"/>
        <v>0</v>
      </c>
      <c r="BF505" s="18">
        <f t="shared" ca="1" si="281"/>
        <v>0</v>
      </c>
      <c r="BG505" s="18">
        <f t="shared" ca="1" si="281"/>
        <v>0</v>
      </c>
      <c r="BH505" s="18">
        <f t="shared" ca="1" si="281"/>
        <v>0</v>
      </c>
      <c r="BI505" s="18">
        <f t="shared" ca="1" si="281"/>
        <v>0</v>
      </c>
    </row>
    <row r="506" spans="8:61" x14ac:dyDescent="0.35">
      <c r="H506" s="2" t="str">
        <f t="shared" si="265"/>
        <v>ON_DSM</v>
      </c>
      <c r="I506">
        <f t="shared" si="264"/>
        <v>10</v>
      </c>
      <c r="J506">
        <f t="shared" si="266"/>
        <v>18</v>
      </c>
      <c r="K506" s="18">
        <f t="shared" ca="1" si="277"/>
        <v>5.8908858010633058E-2</v>
      </c>
      <c r="L506" s="18">
        <f t="shared" ca="1" si="277"/>
        <v>6.3147039821814882E-2</v>
      </c>
      <c r="M506" s="18">
        <f t="shared" ca="1" si="277"/>
        <v>6.738522163299672E-2</v>
      </c>
      <c r="N506" s="18">
        <f t="shared" ca="1" si="277"/>
        <v>7.1623403444178543E-2</v>
      </c>
      <c r="O506" s="18">
        <f t="shared" ca="1" si="277"/>
        <v>7.5861585255360381E-2</v>
      </c>
      <c r="P506" s="18">
        <f t="shared" ca="1" si="277"/>
        <v>8.0099767066542205E-2</v>
      </c>
      <c r="Q506" s="18">
        <f t="shared" ca="1" si="277"/>
        <v>8.4337948877724028E-2</v>
      </c>
      <c r="R506" s="18">
        <f t="shared" ca="1" si="277"/>
        <v>8.8576130688905866E-2</v>
      </c>
      <c r="S506" s="18">
        <f t="shared" ca="1" si="277"/>
        <v>9.3182132120584765E-2</v>
      </c>
      <c r="T506" s="18">
        <f t="shared" ca="1" si="277"/>
        <v>9.8522651391975788E-2</v>
      </c>
      <c r="U506" s="18">
        <f t="shared" ca="1" si="278"/>
        <v>0.10423099028386389</v>
      </c>
      <c r="V506" s="18">
        <f t="shared" ca="1" si="278"/>
        <v>0.10993932917575197</v>
      </c>
      <c r="W506" s="18">
        <f t="shared" ca="1" si="278"/>
        <v>0.11564654666635804</v>
      </c>
      <c r="X506" s="18">
        <f t="shared" ca="1" si="278"/>
        <v>0.1214457190620884</v>
      </c>
      <c r="Y506" s="18">
        <f t="shared" ca="1" si="278"/>
        <v>0.12754430560011362</v>
      </c>
      <c r="Z506" s="18">
        <f t="shared" ca="1" si="278"/>
        <v>0.1341082736701702</v>
      </c>
      <c r="AA506" s="18">
        <f t="shared" ca="1" si="278"/>
        <v>0.14125312760430445</v>
      </c>
      <c r="AB506" s="18">
        <f t="shared" ca="1" si="278"/>
        <v>0.14912464956917681</v>
      </c>
      <c r="AC506" s="18">
        <f t="shared" ca="1" si="278"/>
        <v>6.8963593396130896E-2</v>
      </c>
      <c r="AD506" s="18">
        <f t="shared" ca="1" si="278"/>
        <v>0</v>
      </c>
      <c r="AE506" s="18">
        <f t="shared" ca="1" si="279"/>
        <v>0</v>
      </c>
      <c r="AF506" s="18">
        <f t="shared" ca="1" si="279"/>
        <v>0</v>
      </c>
      <c r="AG506" s="18">
        <f t="shared" ca="1" si="279"/>
        <v>0</v>
      </c>
      <c r="AH506" s="18">
        <f t="shared" ca="1" si="279"/>
        <v>0</v>
      </c>
      <c r="AI506" s="18">
        <f t="shared" ca="1" si="279"/>
        <v>0</v>
      </c>
      <c r="AJ506" s="18">
        <f t="shared" ca="1" si="279"/>
        <v>0</v>
      </c>
      <c r="AK506" s="18">
        <f t="shared" ca="1" si="279"/>
        <v>0</v>
      </c>
      <c r="AL506" s="18">
        <f t="shared" ca="1" si="279"/>
        <v>0</v>
      </c>
      <c r="AM506" s="18">
        <f t="shared" ca="1" si="279"/>
        <v>0</v>
      </c>
      <c r="AN506" s="18">
        <f t="shared" ca="1" si="279"/>
        <v>0</v>
      </c>
      <c r="AO506" s="18">
        <f t="shared" ca="1" si="280"/>
        <v>0</v>
      </c>
      <c r="AP506" s="18">
        <f t="shared" ca="1" si="280"/>
        <v>0</v>
      </c>
      <c r="AQ506" s="18">
        <f t="shared" ca="1" si="280"/>
        <v>0</v>
      </c>
      <c r="AR506" s="18">
        <f t="shared" ca="1" si="280"/>
        <v>0</v>
      </c>
      <c r="AS506" s="18">
        <f t="shared" ca="1" si="280"/>
        <v>0</v>
      </c>
      <c r="AT506" s="18">
        <f t="shared" ca="1" si="280"/>
        <v>0</v>
      </c>
      <c r="AU506" s="18">
        <f t="shared" ca="1" si="280"/>
        <v>0</v>
      </c>
      <c r="AV506" s="18">
        <f t="shared" ca="1" si="280"/>
        <v>0</v>
      </c>
      <c r="AW506" s="18">
        <f t="shared" ca="1" si="280"/>
        <v>0</v>
      </c>
      <c r="AX506" s="18">
        <f t="shared" ca="1" si="280"/>
        <v>0</v>
      </c>
      <c r="AY506" s="18">
        <f t="shared" ca="1" si="281"/>
        <v>0</v>
      </c>
      <c r="AZ506" s="18">
        <f t="shared" ca="1" si="281"/>
        <v>0</v>
      </c>
      <c r="BA506" s="18">
        <f t="shared" ca="1" si="281"/>
        <v>0</v>
      </c>
      <c r="BB506" s="18">
        <f t="shared" ca="1" si="281"/>
        <v>0</v>
      </c>
      <c r="BC506" s="18">
        <f t="shared" ca="1" si="281"/>
        <v>0</v>
      </c>
      <c r="BD506" s="18">
        <f t="shared" ca="1" si="281"/>
        <v>0</v>
      </c>
      <c r="BE506" s="18">
        <f t="shared" ca="1" si="281"/>
        <v>0</v>
      </c>
      <c r="BF506" s="18">
        <f t="shared" ca="1" si="281"/>
        <v>0</v>
      </c>
      <c r="BG506" s="18">
        <f t="shared" ca="1" si="281"/>
        <v>0</v>
      </c>
      <c r="BH506" s="18">
        <f t="shared" ca="1" si="281"/>
        <v>0</v>
      </c>
      <c r="BI506" s="18">
        <f t="shared" ca="1" si="281"/>
        <v>0</v>
      </c>
    </row>
    <row r="507" spans="8:61" x14ac:dyDescent="0.35">
      <c r="H507" s="2" t="str">
        <f t="shared" si="265"/>
        <v>ON_DSM</v>
      </c>
      <c r="I507">
        <f t="shared" si="264"/>
        <v>10</v>
      </c>
      <c r="J507">
        <f t="shared" si="266"/>
        <v>19</v>
      </c>
      <c r="K507" s="18">
        <f t="shared" ca="1" si="277"/>
        <v>5.4670676199451228E-2</v>
      </c>
      <c r="L507" s="18">
        <f t="shared" ca="1" si="277"/>
        <v>5.8908858010633058E-2</v>
      </c>
      <c r="M507" s="18">
        <f t="shared" ca="1" si="277"/>
        <v>6.3147039821814882E-2</v>
      </c>
      <c r="N507" s="18">
        <f t="shared" ca="1" si="277"/>
        <v>6.738522163299672E-2</v>
      </c>
      <c r="O507" s="18">
        <f t="shared" ca="1" si="277"/>
        <v>7.1623403444178543E-2</v>
      </c>
      <c r="P507" s="18">
        <f t="shared" ca="1" si="277"/>
        <v>7.5861585255360381E-2</v>
      </c>
      <c r="Q507" s="18">
        <f t="shared" ca="1" si="277"/>
        <v>8.0099767066542205E-2</v>
      </c>
      <c r="R507" s="18">
        <f t="shared" ca="1" si="277"/>
        <v>8.4337948877724028E-2</v>
      </c>
      <c r="S507" s="18">
        <f t="shared" ca="1" si="277"/>
        <v>8.8576130688905866E-2</v>
      </c>
      <c r="T507" s="18">
        <f t="shared" ca="1" si="277"/>
        <v>9.3182132120584765E-2</v>
      </c>
      <c r="U507" s="18">
        <f t="shared" ca="1" si="278"/>
        <v>9.8522651391975788E-2</v>
      </c>
      <c r="V507" s="18">
        <f t="shared" ca="1" si="278"/>
        <v>0.10423099028386389</v>
      </c>
      <c r="W507" s="18">
        <f t="shared" ca="1" si="278"/>
        <v>0.10993932917575197</v>
      </c>
      <c r="X507" s="18">
        <f t="shared" ca="1" si="278"/>
        <v>0.11564654666635804</v>
      </c>
      <c r="Y507" s="18">
        <f t="shared" ca="1" si="278"/>
        <v>0.1214457190620884</v>
      </c>
      <c r="Z507" s="18">
        <f t="shared" ca="1" si="278"/>
        <v>0.12754430560011362</v>
      </c>
      <c r="AA507" s="18">
        <f t="shared" ca="1" si="278"/>
        <v>0.1341082736701702</v>
      </c>
      <c r="AB507" s="18">
        <f t="shared" ca="1" si="278"/>
        <v>0.14125312760430445</v>
      </c>
      <c r="AC507" s="18">
        <f t="shared" ca="1" si="278"/>
        <v>0.14912464956917681</v>
      </c>
      <c r="AD507" s="18">
        <f t="shared" ca="1" si="278"/>
        <v>6.8963593396130896E-2</v>
      </c>
      <c r="AE507" s="18">
        <f t="shared" ca="1" si="279"/>
        <v>0</v>
      </c>
      <c r="AF507" s="18">
        <f t="shared" ca="1" si="279"/>
        <v>0</v>
      </c>
      <c r="AG507" s="18">
        <f t="shared" ca="1" si="279"/>
        <v>0</v>
      </c>
      <c r="AH507" s="18">
        <f t="shared" ca="1" si="279"/>
        <v>0</v>
      </c>
      <c r="AI507" s="18">
        <f t="shared" ca="1" si="279"/>
        <v>0</v>
      </c>
      <c r="AJ507" s="18">
        <f t="shared" ca="1" si="279"/>
        <v>0</v>
      </c>
      <c r="AK507" s="18">
        <f t="shared" ca="1" si="279"/>
        <v>0</v>
      </c>
      <c r="AL507" s="18">
        <f t="shared" ca="1" si="279"/>
        <v>0</v>
      </c>
      <c r="AM507" s="18">
        <f t="shared" ca="1" si="279"/>
        <v>0</v>
      </c>
      <c r="AN507" s="18">
        <f t="shared" ca="1" si="279"/>
        <v>0</v>
      </c>
      <c r="AO507" s="18">
        <f t="shared" ca="1" si="280"/>
        <v>0</v>
      </c>
      <c r="AP507" s="18">
        <f t="shared" ca="1" si="280"/>
        <v>0</v>
      </c>
      <c r="AQ507" s="18">
        <f t="shared" ca="1" si="280"/>
        <v>0</v>
      </c>
      <c r="AR507" s="18">
        <f t="shared" ca="1" si="280"/>
        <v>0</v>
      </c>
      <c r="AS507" s="18">
        <f t="shared" ca="1" si="280"/>
        <v>0</v>
      </c>
      <c r="AT507" s="18">
        <f t="shared" ca="1" si="280"/>
        <v>0</v>
      </c>
      <c r="AU507" s="18">
        <f t="shared" ca="1" si="280"/>
        <v>0</v>
      </c>
      <c r="AV507" s="18">
        <f t="shared" ca="1" si="280"/>
        <v>0</v>
      </c>
      <c r="AW507" s="18">
        <f t="shared" ca="1" si="280"/>
        <v>0</v>
      </c>
      <c r="AX507" s="18">
        <f t="shared" ca="1" si="280"/>
        <v>0</v>
      </c>
      <c r="AY507" s="18">
        <f t="shared" ca="1" si="281"/>
        <v>0</v>
      </c>
      <c r="AZ507" s="18">
        <f t="shared" ca="1" si="281"/>
        <v>0</v>
      </c>
      <c r="BA507" s="18">
        <f t="shared" ca="1" si="281"/>
        <v>0</v>
      </c>
      <c r="BB507" s="18">
        <f t="shared" ca="1" si="281"/>
        <v>0</v>
      </c>
      <c r="BC507" s="18">
        <f t="shared" ca="1" si="281"/>
        <v>0</v>
      </c>
      <c r="BD507" s="18">
        <f t="shared" ca="1" si="281"/>
        <v>0</v>
      </c>
      <c r="BE507" s="18">
        <f t="shared" ca="1" si="281"/>
        <v>0</v>
      </c>
      <c r="BF507" s="18">
        <f t="shared" ca="1" si="281"/>
        <v>0</v>
      </c>
      <c r="BG507" s="18">
        <f t="shared" ca="1" si="281"/>
        <v>0</v>
      </c>
      <c r="BH507" s="18">
        <f t="shared" ca="1" si="281"/>
        <v>0</v>
      </c>
      <c r="BI507" s="18">
        <f t="shared" ca="1" si="281"/>
        <v>0</v>
      </c>
    </row>
    <row r="508" spans="8:61" x14ac:dyDescent="0.35">
      <c r="H508" s="2" t="str">
        <f t="shared" si="265"/>
        <v>ON_DSM</v>
      </c>
      <c r="I508">
        <f t="shared" si="264"/>
        <v>10</v>
      </c>
      <c r="J508">
        <f t="shared" si="266"/>
        <v>20</v>
      </c>
      <c r="K508" s="18">
        <f t="shared" ca="1" si="277"/>
        <v>2.5854143517599775E-2</v>
      </c>
      <c r="L508" s="18">
        <f t="shared" ca="1" si="277"/>
        <v>5.4670676199451228E-2</v>
      </c>
      <c r="M508" s="18">
        <f t="shared" ca="1" si="277"/>
        <v>5.8908858010633058E-2</v>
      </c>
      <c r="N508" s="18">
        <f t="shared" ca="1" si="277"/>
        <v>6.3147039821814882E-2</v>
      </c>
      <c r="O508" s="18">
        <f t="shared" ca="1" si="277"/>
        <v>6.738522163299672E-2</v>
      </c>
      <c r="P508" s="18">
        <f t="shared" ca="1" si="277"/>
        <v>7.1623403444178543E-2</v>
      </c>
      <c r="Q508" s="18">
        <f t="shared" ca="1" si="277"/>
        <v>7.5861585255360381E-2</v>
      </c>
      <c r="R508" s="18">
        <f t="shared" ca="1" si="277"/>
        <v>8.0099767066542205E-2</v>
      </c>
      <c r="S508" s="18">
        <f t="shared" ca="1" si="277"/>
        <v>8.4337948877724028E-2</v>
      </c>
      <c r="T508" s="18">
        <f t="shared" ca="1" si="277"/>
        <v>8.8576130688905866E-2</v>
      </c>
      <c r="U508" s="18">
        <f t="shared" ca="1" si="278"/>
        <v>9.3182132120584765E-2</v>
      </c>
      <c r="V508" s="18">
        <f t="shared" ca="1" si="278"/>
        <v>9.8522651391975788E-2</v>
      </c>
      <c r="W508" s="18">
        <f t="shared" ca="1" si="278"/>
        <v>0.10423099028386389</v>
      </c>
      <c r="X508" s="18">
        <f t="shared" ca="1" si="278"/>
        <v>0.10993932917575197</v>
      </c>
      <c r="Y508" s="18">
        <f t="shared" ca="1" si="278"/>
        <v>0.11564654666635804</v>
      </c>
      <c r="Z508" s="18">
        <f t="shared" ca="1" si="278"/>
        <v>0.1214457190620884</v>
      </c>
      <c r="AA508" s="18">
        <f t="shared" ca="1" si="278"/>
        <v>0.12754430560011362</v>
      </c>
      <c r="AB508" s="18">
        <f t="shared" ca="1" si="278"/>
        <v>0.1341082736701702</v>
      </c>
      <c r="AC508" s="18">
        <f t="shared" ca="1" si="278"/>
        <v>0.14125312760430445</v>
      </c>
      <c r="AD508" s="18">
        <f t="shared" ca="1" si="278"/>
        <v>0.14912464956917681</v>
      </c>
      <c r="AE508" s="18">
        <f t="shared" ca="1" si="279"/>
        <v>6.8963593396130896E-2</v>
      </c>
      <c r="AF508" s="18">
        <f t="shared" ca="1" si="279"/>
        <v>0</v>
      </c>
      <c r="AG508" s="18">
        <f t="shared" ca="1" si="279"/>
        <v>0</v>
      </c>
      <c r="AH508" s="18">
        <f t="shared" ca="1" si="279"/>
        <v>0</v>
      </c>
      <c r="AI508" s="18">
        <f t="shared" ca="1" si="279"/>
        <v>0</v>
      </c>
      <c r="AJ508" s="18">
        <f t="shared" ca="1" si="279"/>
        <v>0</v>
      </c>
      <c r="AK508" s="18">
        <f t="shared" ca="1" si="279"/>
        <v>0</v>
      </c>
      <c r="AL508" s="18">
        <f t="shared" ca="1" si="279"/>
        <v>0</v>
      </c>
      <c r="AM508" s="18">
        <f t="shared" ca="1" si="279"/>
        <v>0</v>
      </c>
      <c r="AN508" s="18">
        <f t="shared" ca="1" si="279"/>
        <v>0</v>
      </c>
      <c r="AO508" s="18">
        <f t="shared" ca="1" si="280"/>
        <v>0</v>
      </c>
      <c r="AP508" s="18">
        <f t="shared" ca="1" si="280"/>
        <v>0</v>
      </c>
      <c r="AQ508" s="18">
        <f t="shared" ca="1" si="280"/>
        <v>0</v>
      </c>
      <c r="AR508" s="18">
        <f t="shared" ca="1" si="280"/>
        <v>0</v>
      </c>
      <c r="AS508" s="18">
        <f t="shared" ca="1" si="280"/>
        <v>0</v>
      </c>
      <c r="AT508" s="18">
        <f t="shared" ca="1" si="280"/>
        <v>0</v>
      </c>
      <c r="AU508" s="18">
        <f t="shared" ca="1" si="280"/>
        <v>0</v>
      </c>
      <c r="AV508" s="18">
        <f t="shared" ca="1" si="280"/>
        <v>0</v>
      </c>
      <c r="AW508" s="18">
        <f t="shared" ca="1" si="280"/>
        <v>0</v>
      </c>
      <c r="AX508" s="18">
        <f t="shared" ca="1" si="280"/>
        <v>0</v>
      </c>
      <c r="AY508" s="18">
        <f t="shared" ca="1" si="281"/>
        <v>0</v>
      </c>
      <c r="AZ508" s="18">
        <f t="shared" ca="1" si="281"/>
        <v>0</v>
      </c>
      <c r="BA508" s="18">
        <f t="shared" ca="1" si="281"/>
        <v>0</v>
      </c>
      <c r="BB508" s="18">
        <f t="shared" ca="1" si="281"/>
        <v>0</v>
      </c>
      <c r="BC508" s="18">
        <f t="shared" ca="1" si="281"/>
        <v>0</v>
      </c>
      <c r="BD508" s="18">
        <f t="shared" ca="1" si="281"/>
        <v>0</v>
      </c>
      <c r="BE508" s="18">
        <f t="shared" ca="1" si="281"/>
        <v>0</v>
      </c>
      <c r="BF508" s="18">
        <f t="shared" ca="1" si="281"/>
        <v>0</v>
      </c>
      <c r="BG508" s="18">
        <f t="shared" ca="1" si="281"/>
        <v>0</v>
      </c>
      <c r="BH508" s="18">
        <f t="shared" ca="1" si="281"/>
        <v>0</v>
      </c>
      <c r="BI508" s="18">
        <f t="shared" ca="1" si="281"/>
        <v>0</v>
      </c>
    </row>
    <row r="509" spans="8:61" x14ac:dyDescent="0.35">
      <c r="H509" s="2" t="str">
        <f t="shared" si="265"/>
        <v>ON_DSM</v>
      </c>
      <c r="I509">
        <f t="shared" si="264"/>
        <v>10</v>
      </c>
      <c r="J509">
        <f t="shared" si="266"/>
        <v>21</v>
      </c>
      <c r="K509" s="18">
        <f t="shared" ref="K509:T518" ca="1" si="282">IF(K$28&gt;$J509,0,OFFSET($K$2,$I509,$J509-K$28))</f>
        <v>0</v>
      </c>
      <c r="L509" s="18">
        <f t="shared" ca="1" si="282"/>
        <v>2.5854143517599775E-2</v>
      </c>
      <c r="M509" s="18">
        <f t="shared" ca="1" si="282"/>
        <v>5.4670676199451228E-2</v>
      </c>
      <c r="N509" s="18">
        <f t="shared" ca="1" si="282"/>
        <v>5.8908858010633058E-2</v>
      </c>
      <c r="O509" s="18">
        <f t="shared" ca="1" si="282"/>
        <v>6.3147039821814882E-2</v>
      </c>
      <c r="P509" s="18">
        <f t="shared" ca="1" si="282"/>
        <v>6.738522163299672E-2</v>
      </c>
      <c r="Q509" s="18">
        <f t="shared" ca="1" si="282"/>
        <v>7.1623403444178543E-2</v>
      </c>
      <c r="R509" s="18">
        <f t="shared" ca="1" si="282"/>
        <v>7.5861585255360381E-2</v>
      </c>
      <c r="S509" s="18">
        <f t="shared" ca="1" si="282"/>
        <v>8.0099767066542205E-2</v>
      </c>
      <c r="T509" s="18">
        <f t="shared" ca="1" si="282"/>
        <v>8.4337948877724028E-2</v>
      </c>
      <c r="U509" s="18">
        <f t="shared" ref="U509:AD518" ca="1" si="283">IF(U$28&gt;$J509,0,OFFSET($K$2,$I509,$J509-U$28))</f>
        <v>8.8576130688905866E-2</v>
      </c>
      <c r="V509" s="18">
        <f t="shared" ca="1" si="283"/>
        <v>9.3182132120584765E-2</v>
      </c>
      <c r="W509" s="18">
        <f t="shared" ca="1" si="283"/>
        <v>9.8522651391975788E-2</v>
      </c>
      <c r="X509" s="18">
        <f t="shared" ca="1" si="283"/>
        <v>0.10423099028386389</v>
      </c>
      <c r="Y509" s="18">
        <f t="shared" ca="1" si="283"/>
        <v>0.10993932917575197</v>
      </c>
      <c r="Z509" s="18">
        <f t="shared" ca="1" si="283"/>
        <v>0.11564654666635804</v>
      </c>
      <c r="AA509" s="18">
        <f t="shared" ca="1" si="283"/>
        <v>0.1214457190620884</v>
      </c>
      <c r="AB509" s="18">
        <f t="shared" ca="1" si="283"/>
        <v>0.12754430560011362</v>
      </c>
      <c r="AC509" s="18">
        <f t="shared" ca="1" si="283"/>
        <v>0.1341082736701702</v>
      </c>
      <c r="AD509" s="18">
        <f t="shared" ca="1" si="283"/>
        <v>0.14125312760430445</v>
      </c>
      <c r="AE509" s="18">
        <f t="shared" ref="AE509:AN518" ca="1" si="284">IF(AE$28&gt;$J509,0,OFFSET($K$2,$I509,$J509-AE$28))</f>
        <v>0.14912464956917681</v>
      </c>
      <c r="AF509" s="18">
        <f t="shared" ca="1" si="284"/>
        <v>6.8963593396130896E-2</v>
      </c>
      <c r="AG509" s="18">
        <f t="shared" ca="1" si="284"/>
        <v>0</v>
      </c>
      <c r="AH509" s="18">
        <f t="shared" ca="1" si="284"/>
        <v>0</v>
      </c>
      <c r="AI509" s="18">
        <f t="shared" ca="1" si="284"/>
        <v>0</v>
      </c>
      <c r="AJ509" s="18">
        <f t="shared" ca="1" si="284"/>
        <v>0</v>
      </c>
      <c r="AK509" s="18">
        <f t="shared" ca="1" si="284"/>
        <v>0</v>
      </c>
      <c r="AL509" s="18">
        <f t="shared" ca="1" si="284"/>
        <v>0</v>
      </c>
      <c r="AM509" s="18">
        <f t="shared" ca="1" si="284"/>
        <v>0</v>
      </c>
      <c r="AN509" s="18">
        <f t="shared" ca="1" si="284"/>
        <v>0</v>
      </c>
      <c r="AO509" s="18">
        <f t="shared" ref="AO509:AX518" ca="1" si="285">IF(AO$28&gt;$J509,0,OFFSET($K$2,$I509,$J509-AO$28))</f>
        <v>0</v>
      </c>
      <c r="AP509" s="18">
        <f t="shared" ca="1" si="285"/>
        <v>0</v>
      </c>
      <c r="AQ509" s="18">
        <f t="shared" ca="1" si="285"/>
        <v>0</v>
      </c>
      <c r="AR509" s="18">
        <f t="shared" ca="1" si="285"/>
        <v>0</v>
      </c>
      <c r="AS509" s="18">
        <f t="shared" ca="1" si="285"/>
        <v>0</v>
      </c>
      <c r="AT509" s="18">
        <f t="shared" ca="1" si="285"/>
        <v>0</v>
      </c>
      <c r="AU509" s="18">
        <f t="shared" ca="1" si="285"/>
        <v>0</v>
      </c>
      <c r="AV509" s="18">
        <f t="shared" ca="1" si="285"/>
        <v>0</v>
      </c>
      <c r="AW509" s="18">
        <f t="shared" ca="1" si="285"/>
        <v>0</v>
      </c>
      <c r="AX509" s="18">
        <f t="shared" ca="1" si="285"/>
        <v>0</v>
      </c>
      <c r="AY509" s="18">
        <f t="shared" ref="AY509:BI518" ca="1" si="286">IF(AY$28&gt;$J509,0,OFFSET($K$2,$I509,$J509-AY$28))</f>
        <v>0</v>
      </c>
      <c r="AZ509" s="18">
        <f t="shared" ca="1" si="286"/>
        <v>0</v>
      </c>
      <c r="BA509" s="18">
        <f t="shared" ca="1" si="286"/>
        <v>0</v>
      </c>
      <c r="BB509" s="18">
        <f t="shared" ca="1" si="286"/>
        <v>0</v>
      </c>
      <c r="BC509" s="18">
        <f t="shared" ca="1" si="286"/>
        <v>0</v>
      </c>
      <c r="BD509" s="18">
        <f t="shared" ca="1" si="286"/>
        <v>0</v>
      </c>
      <c r="BE509" s="18">
        <f t="shared" ca="1" si="286"/>
        <v>0</v>
      </c>
      <c r="BF509" s="18">
        <f t="shared" ca="1" si="286"/>
        <v>0</v>
      </c>
      <c r="BG509" s="18">
        <f t="shared" ca="1" si="286"/>
        <v>0</v>
      </c>
      <c r="BH509" s="18">
        <f t="shared" ca="1" si="286"/>
        <v>0</v>
      </c>
      <c r="BI509" s="18">
        <f t="shared" ca="1" si="286"/>
        <v>0</v>
      </c>
    </row>
    <row r="510" spans="8:61" x14ac:dyDescent="0.35">
      <c r="H510" s="2" t="str">
        <f t="shared" si="265"/>
        <v>ON_DSM</v>
      </c>
      <c r="I510">
        <f t="shared" si="264"/>
        <v>10</v>
      </c>
      <c r="J510">
        <f t="shared" si="266"/>
        <v>22</v>
      </c>
      <c r="K510" s="18">
        <f t="shared" ca="1" si="282"/>
        <v>0</v>
      </c>
      <c r="L510" s="18">
        <f t="shared" ca="1" si="282"/>
        <v>0</v>
      </c>
      <c r="M510" s="18">
        <f t="shared" ca="1" si="282"/>
        <v>2.5854143517599775E-2</v>
      </c>
      <c r="N510" s="18">
        <f t="shared" ca="1" si="282"/>
        <v>5.4670676199451228E-2</v>
      </c>
      <c r="O510" s="18">
        <f t="shared" ca="1" si="282"/>
        <v>5.8908858010633058E-2</v>
      </c>
      <c r="P510" s="18">
        <f t="shared" ca="1" si="282"/>
        <v>6.3147039821814882E-2</v>
      </c>
      <c r="Q510" s="18">
        <f t="shared" ca="1" si="282"/>
        <v>6.738522163299672E-2</v>
      </c>
      <c r="R510" s="18">
        <f t="shared" ca="1" si="282"/>
        <v>7.1623403444178543E-2</v>
      </c>
      <c r="S510" s="18">
        <f t="shared" ca="1" si="282"/>
        <v>7.5861585255360381E-2</v>
      </c>
      <c r="T510" s="18">
        <f t="shared" ca="1" si="282"/>
        <v>8.0099767066542205E-2</v>
      </c>
      <c r="U510" s="18">
        <f t="shared" ca="1" si="283"/>
        <v>8.4337948877724028E-2</v>
      </c>
      <c r="V510" s="18">
        <f t="shared" ca="1" si="283"/>
        <v>8.8576130688905866E-2</v>
      </c>
      <c r="W510" s="18">
        <f t="shared" ca="1" si="283"/>
        <v>9.3182132120584765E-2</v>
      </c>
      <c r="X510" s="18">
        <f t="shared" ca="1" si="283"/>
        <v>9.8522651391975788E-2</v>
      </c>
      <c r="Y510" s="18">
        <f t="shared" ca="1" si="283"/>
        <v>0.10423099028386389</v>
      </c>
      <c r="Z510" s="18">
        <f t="shared" ca="1" si="283"/>
        <v>0.10993932917575197</v>
      </c>
      <c r="AA510" s="18">
        <f t="shared" ca="1" si="283"/>
        <v>0.11564654666635804</v>
      </c>
      <c r="AB510" s="18">
        <f t="shared" ca="1" si="283"/>
        <v>0.1214457190620884</v>
      </c>
      <c r="AC510" s="18">
        <f t="shared" ca="1" si="283"/>
        <v>0.12754430560011362</v>
      </c>
      <c r="AD510" s="18">
        <f t="shared" ca="1" si="283"/>
        <v>0.1341082736701702</v>
      </c>
      <c r="AE510" s="18">
        <f t="shared" ca="1" si="284"/>
        <v>0.14125312760430445</v>
      </c>
      <c r="AF510" s="18">
        <f t="shared" ca="1" si="284"/>
        <v>0.14912464956917681</v>
      </c>
      <c r="AG510" s="18">
        <f t="shared" ca="1" si="284"/>
        <v>6.8963593396130896E-2</v>
      </c>
      <c r="AH510" s="18">
        <f t="shared" ca="1" si="284"/>
        <v>0</v>
      </c>
      <c r="AI510" s="18">
        <f t="shared" ca="1" si="284"/>
        <v>0</v>
      </c>
      <c r="AJ510" s="18">
        <f t="shared" ca="1" si="284"/>
        <v>0</v>
      </c>
      <c r="AK510" s="18">
        <f t="shared" ca="1" si="284"/>
        <v>0</v>
      </c>
      <c r="AL510" s="18">
        <f t="shared" ca="1" si="284"/>
        <v>0</v>
      </c>
      <c r="AM510" s="18">
        <f t="shared" ca="1" si="284"/>
        <v>0</v>
      </c>
      <c r="AN510" s="18">
        <f t="shared" ca="1" si="284"/>
        <v>0</v>
      </c>
      <c r="AO510" s="18">
        <f t="shared" ca="1" si="285"/>
        <v>0</v>
      </c>
      <c r="AP510" s="18">
        <f t="shared" ca="1" si="285"/>
        <v>0</v>
      </c>
      <c r="AQ510" s="18">
        <f t="shared" ca="1" si="285"/>
        <v>0</v>
      </c>
      <c r="AR510" s="18">
        <f t="shared" ca="1" si="285"/>
        <v>0</v>
      </c>
      <c r="AS510" s="18">
        <f t="shared" ca="1" si="285"/>
        <v>0</v>
      </c>
      <c r="AT510" s="18">
        <f t="shared" ca="1" si="285"/>
        <v>0</v>
      </c>
      <c r="AU510" s="18">
        <f t="shared" ca="1" si="285"/>
        <v>0</v>
      </c>
      <c r="AV510" s="18">
        <f t="shared" ca="1" si="285"/>
        <v>0</v>
      </c>
      <c r="AW510" s="18">
        <f t="shared" ca="1" si="285"/>
        <v>0</v>
      </c>
      <c r="AX510" s="18">
        <f t="shared" ca="1" si="285"/>
        <v>0</v>
      </c>
      <c r="AY510" s="18">
        <f t="shared" ca="1" si="286"/>
        <v>0</v>
      </c>
      <c r="AZ510" s="18">
        <f t="shared" ca="1" si="286"/>
        <v>0</v>
      </c>
      <c r="BA510" s="18">
        <f t="shared" ca="1" si="286"/>
        <v>0</v>
      </c>
      <c r="BB510" s="18">
        <f t="shared" ca="1" si="286"/>
        <v>0</v>
      </c>
      <c r="BC510" s="18">
        <f t="shared" ca="1" si="286"/>
        <v>0</v>
      </c>
      <c r="BD510" s="18">
        <f t="shared" ca="1" si="286"/>
        <v>0</v>
      </c>
      <c r="BE510" s="18">
        <f t="shared" ca="1" si="286"/>
        <v>0</v>
      </c>
      <c r="BF510" s="18">
        <f t="shared" ca="1" si="286"/>
        <v>0</v>
      </c>
      <c r="BG510" s="18">
        <f t="shared" ca="1" si="286"/>
        <v>0</v>
      </c>
      <c r="BH510" s="18">
        <f t="shared" ca="1" si="286"/>
        <v>0</v>
      </c>
      <c r="BI510" s="18">
        <f t="shared" ca="1" si="286"/>
        <v>0</v>
      </c>
    </row>
    <row r="511" spans="8:61" x14ac:dyDescent="0.35">
      <c r="H511" s="2" t="str">
        <f t="shared" si="265"/>
        <v>ON_DSM</v>
      </c>
      <c r="I511">
        <f t="shared" si="264"/>
        <v>10</v>
      </c>
      <c r="J511">
        <f t="shared" si="266"/>
        <v>23</v>
      </c>
      <c r="K511" s="18">
        <f t="shared" ca="1" si="282"/>
        <v>0</v>
      </c>
      <c r="L511" s="18">
        <f t="shared" ca="1" si="282"/>
        <v>0</v>
      </c>
      <c r="M511" s="18">
        <f t="shared" ca="1" si="282"/>
        <v>0</v>
      </c>
      <c r="N511" s="18">
        <f t="shared" ca="1" si="282"/>
        <v>2.5854143517599775E-2</v>
      </c>
      <c r="O511" s="18">
        <f t="shared" ca="1" si="282"/>
        <v>5.4670676199451228E-2</v>
      </c>
      <c r="P511" s="18">
        <f t="shared" ca="1" si="282"/>
        <v>5.8908858010633058E-2</v>
      </c>
      <c r="Q511" s="18">
        <f t="shared" ca="1" si="282"/>
        <v>6.3147039821814882E-2</v>
      </c>
      <c r="R511" s="18">
        <f t="shared" ca="1" si="282"/>
        <v>6.738522163299672E-2</v>
      </c>
      <c r="S511" s="18">
        <f t="shared" ca="1" si="282"/>
        <v>7.1623403444178543E-2</v>
      </c>
      <c r="T511" s="18">
        <f t="shared" ca="1" si="282"/>
        <v>7.5861585255360381E-2</v>
      </c>
      <c r="U511" s="18">
        <f t="shared" ca="1" si="283"/>
        <v>8.0099767066542205E-2</v>
      </c>
      <c r="V511" s="18">
        <f t="shared" ca="1" si="283"/>
        <v>8.4337948877724028E-2</v>
      </c>
      <c r="W511" s="18">
        <f t="shared" ca="1" si="283"/>
        <v>8.8576130688905866E-2</v>
      </c>
      <c r="X511" s="18">
        <f t="shared" ca="1" si="283"/>
        <v>9.3182132120584765E-2</v>
      </c>
      <c r="Y511" s="18">
        <f t="shared" ca="1" si="283"/>
        <v>9.8522651391975788E-2</v>
      </c>
      <c r="Z511" s="18">
        <f t="shared" ca="1" si="283"/>
        <v>0.10423099028386389</v>
      </c>
      <c r="AA511" s="18">
        <f t="shared" ca="1" si="283"/>
        <v>0.10993932917575197</v>
      </c>
      <c r="AB511" s="18">
        <f t="shared" ca="1" si="283"/>
        <v>0.11564654666635804</v>
      </c>
      <c r="AC511" s="18">
        <f t="shared" ca="1" si="283"/>
        <v>0.1214457190620884</v>
      </c>
      <c r="AD511" s="18">
        <f t="shared" ca="1" si="283"/>
        <v>0.12754430560011362</v>
      </c>
      <c r="AE511" s="18">
        <f t="shared" ca="1" si="284"/>
        <v>0.1341082736701702</v>
      </c>
      <c r="AF511" s="18">
        <f t="shared" ca="1" si="284"/>
        <v>0.14125312760430445</v>
      </c>
      <c r="AG511" s="18">
        <f t="shared" ca="1" si="284"/>
        <v>0.14912464956917681</v>
      </c>
      <c r="AH511" s="18">
        <f t="shared" ca="1" si="284"/>
        <v>6.8963593396130896E-2</v>
      </c>
      <c r="AI511" s="18">
        <f t="shared" ca="1" si="284"/>
        <v>0</v>
      </c>
      <c r="AJ511" s="18">
        <f t="shared" ca="1" si="284"/>
        <v>0</v>
      </c>
      <c r="AK511" s="18">
        <f t="shared" ca="1" si="284"/>
        <v>0</v>
      </c>
      <c r="AL511" s="18">
        <f t="shared" ca="1" si="284"/>
        <v>0</v>
      </c>
      <c r="AM511" s="18">
        <f t="shared" ca="1" si="284"/>
        <v>0</v>
      </c>
      <c r="AN511" s="18">
        <f t="shared" ca="1" si="284"/>
        <v>0</v>
      </c>
      <c r="AO511" s="18">
        <f t="shared" ca="1" si="285"/>
        <v>0</v>
      </c>
      <c r="AP511" s="18">
        <f t="shared" ca="1" si="285"/>
        <v>0</v>
      </c>
      <c r="AQ511" s="18">
        <f t="shared" ca="1" si="285"/>
        <v>0</v>
      </c>
      <c r="AR511" s="18">
        <f t="shared" ca="1" si="285"/>
        <v>0</v>
      </c>
      <c r="AS511" s="18">
        <f t="shared" ca="1" si="285"/>
        <v>0</v>
      </c>
      <c r="AT511" s="18">
        <f t="shared" ca="1" si="285"/>
        <v>0</v>
      </c>
      <c r="AU511" s="18">
        <f t="shared" ca="1" si="285"/>
        <v>0</v>
      </c>
      <c r="AV511" s="18">
        <f t="shared" ca="1" si="285"/>
        <v>0</v>
      </c>
      <c r="AW511" s="18">
        <f t="shared" ca="1" si="285"/>
        <v>0</v>
      </c>
      <c r="AX511" s="18">
        <f t="shared" ca="1" si="285"/>
        <v>0</v>
      </c>
      <c r="AY511" s="18">
        <f t="shared" ca="1" si="286"/>
        <v>0</v>
      </c>
      <c r="AZ511" s="18">
        <f t="shared" ca="1" si="286"/>
        <v>0</v>
      </c>
      <c r="BA511" s="18">
        <f t="shared" ca="1" si="286"/>
        <v>0</v>
      </c>
      <c r="BB511" s="18">
        <f t="shared" ca="1" si="286"/>
        <v>0</v>
      </c>
      <c r="BC511" s="18">
        <f t="shared" ca="1" si="286"/>
        <v>0</v>
      </c>
      <c r="BD511" s="18">
        <f t="shared" ca="1" si="286"/>
        <v>0</v>
      </c>
      <c r="BE511" s="18">
        <f t="shared" ca="1" si="286"/>
        <v>0</v>
      </c>
      <c r="BF511" s="18">
        <f t="shared" ca="1" si="286"/>
        <v>0</v>
      </c>
      <c r="BG511" s="18">
        <f t="shared" ca="1" si="286"/>
        <v>0</v>
      </c>
      <c r="BH511" s="18">
        <f t="shared" ca="1" si="286"/>
        <v>0</v>
      </c>
      <c r="BI511" s="18">
        <f t="shared" ca="1" si="286"/>
        <v>0</v>
      </c>
    </row>
    <row r="512" spans="8:61" x14ac:dyDescent="0.35">
      <c r="H512" s="2" t="str">
        <f t="shared" si="265"/>
        <v>ON_DSM</v>
      </c>
      <c r="I512">
        <f t="shared" si="264"/>
        <v>10</v>
      </c>
      <c r="J512">
        <f t="shared" si="266"/>
        <v>24</v>
      </c>
      <c r="K512" s="18">
        <f t="shared" ca="1" si="282"/>
        <v>0</v>
      </c>
      <c r="L512" s="18">
        <f t="shared" ca="1" si="282"/>
        <v>0</v>
      </c>
      <c r="M512" s="18">
        <f t="shared" ca="1" si="282"/>
        <v>0</v>
      </c>
      <c r="N512" s="18">
        <f t="shared" ca="1" si="282"/>
        <v>0</v>
      </c>
      <c r="O512" s="18">
        <f t="shared" ca="1" si="282"/>
        <v>2.5854143517599775E-2</v>
      </c>
      <c r="P512" s="18">
        <f t="shared" ca="1" si="282"/>
        <v>5.4670676199451228E-2</v>
      </c>
      <c r="Q512" s="18">
        <f t="shared" ca="1" si="282"/>
        <v>5.8908858010633058E-2</v>
      </c>
      <c r="R512" s="18">
        <f t="shared" ca="1" si="282"/>
        <v>6.3147039821814882E-2</v>
      </c>
      <c r="S512" s="18">
        <f t="shared" ca="1" si="282"/>
        <v>6.738522163299672E-2</v>
      </c>
      <c r="T512" s="18">
        <f t="shared" ca="1" si="282"/>
        <v>7.1623403444178543E-2</v>
      </c>
      <c r="U512" s="18">
        <f t="shared" ca="1" si="283"/>
        <v>7.5861585255360381E-2</v>
      </c>
      <c r="V512" s="18">
        <f t="shared" ca="1" si="283"/>
        <v>8.0099767066542205E-2</v>
      </c>
      <c r="W512" s="18">
        <f t="shared" ca="1" si="283"/>
        <v>8.4337948877724028E-2</v>
      </c>
      <c r="X512" s="18">
        <f t="shared" ca="1" si="283"/>
        <v>8.8576130688905866E-2</v>
      </c>
      <c r="Y512" s="18">
        <f t="shared" ca="1" si="283"/>
        <v>9.3182132120584765E-2</v>
      </c>
      <c r="Z512" s="18">
        <f t="shared" ca="1" si="283"/>
        <v>9.8522651391975788E-2</v>
      </c>
      <c r="AA512" s="18">
        <f t="shared" ca="1" si="283"/>
        <v>0.10423099028386389</v>
      </c>
      <c r="AB512" s="18">
        <f t="shared" ca="1" si="283"/>
        <v>0.10993932917575197</v>
      </c>
      <c r="AC512" s="18">
        <f t="shared" ca="1" si="283"/>
        <v>0.11564654666635804</v>
      </c>
      <c r="AD512" s="18">
        <f t="shared" ca="1" si="283"/>
        <v>0.1214457190620884</v>
      </c>
      <c r="AE512" s="18">
        <f t="shared" ca="1" si="284"/>
        <v>0.12754430560011362</v>
      </c>
      <c r="AF512" s="18">
        <f t="shared" ca="1" si="284"/>
        <v>0.1341082736701702</v>
      </c>
      <c r="AG512" s="18">
        <f t="shared" ca="1" si="284"/>
        <v>0.14125312760430445</v>
      </c>
      <c r="AH512" s="18">
        <f t="shared" ca="1" si="284"/>
        <v>0.14912464956917681</v>
      </c>
      <c r="AI512" s="18">
        <f t="shared" ca="1" si="284"/>
        <v>6.8963593396130896E-2</v>
      </c>
      <c r="AJ512" s="18">
        <f t="shared" ca="1" si="284"/>
        <v>0</v>
      </c>
      <c r="AK512" s="18">
        <f t="shared" ca="1" si="284"/>
        <v>0</v>
      </c>
      <c r="AL512" s="18">
        <f t="shared" ca="1" si="284"/>
        <v>0</v>
      </c>
      <c r="AM512" s="18">
        <f t="shared" ca="1" si="284"/>
        <v>0</v>
      </c>
      <c r="AN512" s="18">
        <f t="shared" ca="1" si="284"/>
        <v>0</v>
      </c>
      <c r="AO512" s="18">
        <f t="shared" ca="1" si="285"/>
        <v>0</v>
      </c>
      <c r="AP512" s="18">
        <f t="shared" ca="1" si="285"/>
        <v>0</v>
      </c>
      <c r="AQ512" s="18">
        <f t="shared" ca="1" si="285"/>
        <v>0</v>
      </c>
      <c r="AR512" s="18">
        <f t="shared" ca="1" si="285"/>
        <v>0</v>
      </c>
      <c r="AS512" s="18">
        <f t="shared" ca="1" si="285"/>
        <v>0</v>
      </c>
      <c r="AT512" s="18">
        <f t="shared" ca="1" si="285"/>
        <v>0</v>
      </c>
      <c r="AU512" s="18">
        <f t="shared" ca="1" si="285"/>
        <v>0</v>
      </c>
      <c r="AV512" s="18">
        <f t="shared" ca="1" si="285"/>
        <v>0</v>
      </c>
      <c r="AW512" s="18">
        <f t="shared" ca="1" si="285"/>
        <v>0</v>
      </c>
      <c r="AX512" s="18">
        <f t="shared" ca="1" si="285"/>
        <v>0</v>
      </c>
      <c r="AY512" s="18">
        <f t="shared" ca="1" si="286"/>
        <v>0</v>
      </c>
      <c r="AZ512" s="18">
        <f t="shared" ca="1" si="286"/>
        <v>0</v>
      </c>
      <c r="BA512" s="18">
        <f t="shared" ca="1" si="286"/>
        <v>0</v>
      </c>
      <c r="BB512" s="18">
        <f t="shared" ca="1" si="286"/>
        <v>0</v>
      </c>
      <c r="BC512" s="18">
        <f t="shared" ca="1" si="286"/>
        <v>0</v>
      </c>
      <c r="BD512" s="18">
        <f t="shared" ca="1" si="286"/>
        <v>0</v>
      </c>
      <c r="BE512" s="18">
        <f t="shared" ca="1" si="286"/>
        <v>0</v>
      </c>
      <c r="BF512" s="18">
        <f t="shared" ca="1" si="286"/>
        <v>0</v>
      </c>
      <c r="BG512" s="18">
        <f t="shared" ca="1" si="286"/>
        <v>0</v>
      </c>
      <c r="BH512" s="18">
        <f t="shared" ca="1" si="286"/>
        <v>0</v>
      </c>
      <c r="BI512" s="18">
        <f t="shared" ca="1" si="286"/>
        <v>0</v>
      </c>
    </row>
    <row r="513" spans="8:61" x14ac:dyDescent="0.35">
      <c r="H513" s="2" t="str">
        <f t="shared" si="265"/>
        <v>ON_DSM</v>
      </c>
      <c r="I513">
        <f t="shared" si="264"/>
        <v>10</v>
      </c>
      <c r="J513">
        <f t="shared" si="266"/>
        <v>25</v>
      </c>
      <c r="K513" s="18">
        <f t="shared" ca="1" si="282"/>
        <v>0</v>
      </c>
      <c r="L513" s="18">
        <f t="shared" ca="1" si="282"/>
        <v>0</v>
      </c>
      <c r="M513" s="18">
        <f t="shared" ca="1" si="282"/>
        <v>0</v>
      </c>
      <c r="N513" s="18">
        <f t="shared" ca="1" si="282"/>
        <v>0</v>
      </c>
      <c r="O513" s="18">
        <f t="shared" ca="1" si="282"/>
        <v>0</v>
      </c>
      <c r="P513" s="18">
        <f t="shared" ca="1" si="282"/>
        <v>2.5854143517599775E-2</v>
      </c>
      <c r="Q513" s="18">
        <f t="shared" ca="1" si="282"/>
        <v>5.4670676199451228E-2</v>
      </c>
      <c r="R513" s="18">
        <f t="shared" ca="1" si="282"/>
        <v>5.8908858010633058E-2</v>
      </c>
      <c r="S513" s="18">
        <f t="shared" ca="1" si="282"/>
        <v>6.3147039821814882E-2</v>
      </c>
      <c r="T513" s="18">
        <f t="shared" ca="1" si="282"/>
        <v>6.738522163299672E-2</v>
      </c>
      <c r="U513" s="18">
        <f t="shared" ca="1" si="283"/>
        <v>7.1623403444178543E-2</v>
      </c>
      <c r="V513" s="18">
        <f t="shared" ca="1" si="283"/>
        <v>7.5861585255360381E-2</v>
      </c>
      <c r="W513" s="18">
        <f t="shared" ca="1" si="283"/>
        <v>8.0099767066542205E-2</v>
      </c>
      <c r="X513" s="18">
        <f t="shared" ca="1" si="283"/>
        <v>8.4337948877724028E-2</v>
      </c>
      <c r="Y513" s="18">
        <f t="shared" ca="1" si="283"/>
        <v>8.8576130688905866E-2</v>
      </c>
      <c r="Z513" s="18">
        <f t="shared" ca="1" si="283"/>
        <v>9.3182132120584765E-2</v>
      </c>
      <c r="AA513" s="18">
        <f t="shared" ca="1" si="283"/>
        <v>9.8522651391975788E-2</v>
      </c>
      <c r="AB513" s="18">
        <f t="shared" ca="1" si="283"/>
        <v>0.10423099028386389</v>
      </c>
      <c r="AC513" s="18">
        <f t="shared" ca="1" si="283"/>
        <v>0.10993932917575197</v>
      </c>
      <c r="AD513" s="18">
        <f t="shared" ca="1" si="283"/>
        <v>0.11564654666635804</v>
      </c>
      <c r="AE513" s="18">
        <f t="shared" ca="1" si="284"/>
        <v>0.1214457190620884</v>
      </c>
      <c r="AF513" s="18">
        <f t="shared" ca="1" si="284"/>
        <v>0.12754430560011362</v>
      </c>
      <c r="AG513" s="18">
        <f t="shared" ca="1" si="284"/>
        <v>0.1341082736701702</v>
      </c>
      <c r="AH513" s="18">
        <f t="shared" ca="1" si="284"/>
        <v>0.14125312760430445</v>
      </c>
      <c r="AI513" s="18">
        <f t="shared" ca="1" si="284"/>
        <v>0.14912464956917681</v>
      </c>
      <c r="AJ513" s="18">
        <f t="shared" ca="1" si="284"/>
        <v>6.8963593396130896E-2</v>
      </c>
      <c r="AK513" s="18">
        <f t="shared" ca="1" si="284"/>
        <v>0</v>
      </c>
      <c r="AL513" s="18">
        <f t="shared" ca="1" si="284"/>
        <v>0</v>
      </c>
      <c r="AM513" s="18">
        <f t="shared" ca="1" si="284"/>
        <v>0</v>
      </c>
      <c r="AN513" s="18">
        <f t="shared" ca="1" si="284"/>
        <v>0</v>
      </c>
      <c r="AO513" s="18">
        <f t="shared" ca="1" si="285"/>
        <v>0</v>
      </c>
      <c r="AP513" s="18">
        <f t="shared" ca="1" si="285"/>
        <v>0</v>
      </c>
      <c r="AQ513" s="18">
        <f t="shared" ca="1" si="285"/>
        <v>0</v>
      </c>
      <c r="AR513" s="18">
        <f t="shared" ca="1" si="285"/>
        <v>0</v>
      </c>
      <c r="AS513" s="18">
        <f t="shared" ca="1" si="285"/>
        <v>0</v>
      </c>
      <c r="AT513" s="18">
        <f t="shared" ca="1" si="285"/>
        <v>0</v>
      </c>
      <c r="AU513" s="18">
        <f t="shared" ca="1" si="285"/>
        <v>0</v>
      </c>
      <c r="AV513" s="18">
        <f t="shared" ca="1" si="285"/>
        <v>0</v>
      </c>
      <c r="AW513" s="18">
        <f t="shared" ca="1" si="285"/>
        <v>0</v>
      </c>
      <c r="AX513" s="18">
        <f t="shared" ca="1" si="285"/>
        <v>0</v>
      </c>
      <c r="AY513" s="18">
        <f t="shared" ca="1" si="286"/>
        <v>0</v>
      </c>
      <c r="AZ513" s="18">
        <f t="shared" ca="1" si="286"/>
        <v>0</v>
      </c>
      <c r="BA513" s="18">
        <f t="shared" ca="1" si="286"/>
        <v>0</v>
      </c>
      <c r="BB513" s="18">
        <f t="shared" ca="1" si="286"/>
        <v>0</v>
      </c>
      <c r="BC513" s="18">
        <f t="shared" ca="1" si="286"/>
        <v>0</v>
      </c>
      <c r="BD513" s="18">
        <f t="shared" ca="1" si="286"/>
        <v>0</v>
      </c>
      <c r="BE513" s="18">
        <f t="shared" ca="1" si="286"/>
        <v>0</v>
      </c>
      <c r="BF513" s="18">
        <f t="shared" ca="1" si="286"/>
        <v>0</v>
      </c>
      <c r="BG513" s="18">
        <f t="shared" ca="1" si="286"/>
        <v>0</v>
      </c>
      <c r="BH513" s="18">
        <f t="shared" ca="1" si="286"/>
        <v>0</v>
      </c>
      <c r="BI513" s="18">
        <f t="shared" ca="1" si="286"/>
        <v>0</v>
      </c>
    </row>
    <row r="514" spans="8:61" x14ac:dyDescent="0.35">
      <c r="H514" s="2" t="str">
        <f t="shared" si="265"/>
        <v>ON_DSM</v>
      </c>
      <c r="I514">
        <f t="shared" si="264"/>
        <v>10</v>
      </c>
      <c r="J514">
        <f t="shared" si="266"/>
        <v>26</v>
      </c>
      <c r="K514" s="18">
        <f t="shared" ca="1" si="282"/>
        <v>0</v>
      </c>
      <c r="L514" s="18">
        <f t="shared" ca="1" si="282"/>
        <v>0</v>
      </c>
      <c r="M514" s="18">
        <f t="shared" ca="1" si="282"/>
        <v>0</v>
      </c>
      <c r="N514" s="18">
        <f t="shared" ca="1" si="282"/>
        <v>0</v>
      </c>
      <c r="O514" s="18">
        <f t="shared" ca="1" si="282"/>
        <v>0</v>
      </c>
      <c r="P514" s="18">
        <f t="shared" ca="1" si="282"/>
        <v>0</v>
      </c>
      <c r="Q514" s="18">
        <f t="shared" ca="1" si="282"/>
        <v>2.5854143517599775E-2</v>
      </c>
      <c r="R514" s="18">
        <f t="shared" ca="1" si="282"/>
        <v>5.4670676199451228E-2</v>
      </c>
      <c r="S514" s="18">
        <f t="shared" ca="1" si="282"/>
        <v>5.8908858010633058E-2</v>
      </c>
      <c r="T514" s="18">
        <f t="shared" ca="1" si="282"/>
        <v>6.3147039821814882E-2</v>
      </c>
      <c r="U514" s="18">
        <f t="shared" ca="1" si="283"/>
        <v>6.738522163299672E-2</v>
      </c>
      <c r="V514" s="18">
        <f t="shared" ca="1" si="283"/>
        <v>7.1623403444178543E-2</v>
      </c>
      <c r="W514" s="18">
        <f t="shared" ca="1" si="283"/>
        <v>7.5861585255360381E-2</v>
      </c>
      <c r="X514" s="18">
        <f t="shared" ca="1" si="283"/>
        <v>8.0099767066542205E-2</v>
      </c>
      <c r="Y514" s="18">
        <f t="shared" ca="1" si="283"/>
        <v>8.4337948877724028E-2</v>
      </c>
      <c r="Z514" s="18">
        <f t="shared" ca="1" si="283"/>
        <v>8.8576130688905866E-2</v>
      </c>
      <c r="AA514" s="18">
        <f t="shared" ca="1" si="283"/>
        <v>9.3182132120584765E-2</v>
      </c>
      <c r="AB514" s="18">
        <f t="shared" ca="1" si="283"/>
        <v>9.8522651391975788E-2</v>
      </c>
      <c r="AC514" s="18">
        <f t="shared" ca="1" si="283"/>
        <v>0.10423099028386389</v>
      </c>
      <c r="AD514" s="18">
        <f t="shared" ca="1" si="283"/>
        <v>0.10993932917575197</v>
      </c>
      <c r="AE514" s="18">
        <f t="shared" ca="1" si="284"/>
        <v>0.11564654666635804</v>
      </c>
      <c r="AF514" s="18">
        <f t="shared" ca="1" si="284"/>
        <v>0.1214457190620884</v>
      </c>
      <c r="AG514" s="18">
        <f t="shared" ca="1" si="284"/>
        <v>0.12754430560011362</v>
      </c>
      <c r="AH514" s="18">
        <f t="shared" ca="1" si="284"/>
        <v>0.1341082736701702</v>
      </c>
      <c r="AI514" s="18">
        <f t="shared" ca="1" si="284"/>
        <v>0.14125312760430445</v>
      </c>
      <c r="AJ514" s="18">
        <f t="shared" ca="1" si="284"/>
        <v>0.14912464956917681</v>
      </c>
      <c r="AK514" s="18">
        <f t="shared" ca="1" si="284"/>
        <v>6.8963593396130896E-2</v>
      </c>
      <c r="AL514" s="18">
        <f t="shared" ca="1" si="284"/>
        <v>0</v>
      </c>
      <c r="AM514" s="18">
        <f t="shared" ca="1" si="284"/>
        <v>0</v>
      </c>
      <c r="AN514" s="18">
        <f t="shared" ca="1" si="284"/>
        <v>0</v>
      </c>
      <c r="AO514" s="18">
        <f t="shared" ca="1" si="285"/>
        <v>0</v>
      </c>
      <c r="AP514" s="18">
        <f t="shared" ca="1" si="285"/>
        <v>0</v>
      </c>
      <c r="AQ514" s="18">
        <f t="shared" ca="1" si="285"/>
        <v>0</v>
      </c>
      <c r="AR514" s="18">
        <f t="shared" ca="1" si="285"/>
        <v>0</v>
      </c>
      <c r="AS514" s="18">
        <f t="shared" ca="1" si="285"/>
        <v>0</v>
      </c>
      <c r="AT514" s="18">
        <f t="shared" ca="1" si="285"/>
        <v>0</v>
      </c>
      <c r="AU514" s="18">
        <f t="shared" ca="1" si="285"/>
        <v>0</v>
      </c>
      <c r="AV514" s="18">
        <f t="shared" ca="1" si="285"/>
        <v>0</v>
      </c>
      <c r="AW514" s="18">
        <f t="shared" ca="1" si="285"/>
        <v>0</v>
      </c>
      <c r="AX514" s="18">
        <f t="shared" ca="1" si="285"/>
        <v>0</v>
      </c>
      <c r="AY514" s="18">
        <f t="shared" ca="1" si="286"/>
        <v>0</v>
      </c>
      <c r="AZ514" s="18">
        <f t="shared" ca="1" si="286"/>
        <v>0</v>
      </c>
      <c r="BA514" s="18">
        <f t="shared" ca="1" si="286"/>
        <v>0</v>
      </c>
      <c r="BB514" s="18">
        <f t="shared" ca="1" si="286"/>
        <v>0</v>
      </c>
      <c r="BC514" s="18">
        <f t="shared" ca="1" si="286"/>
        <v>0</v>
      </c>
      <c r="BD514" s="18">
        <f t="shared" ca="1" si="286"/>
        <v>0</v>
      </c>
      <c r="BE514" s="18">
        <f t="shared" ca="1" si="286"/>
        <v>0</v>
      </c>
      <c r="BF514" s="18">
        <f t="shared" ca="1" si="286"/>
        <v>0</v>
      </c>
      <c r="BG514" s="18">
        <f t="shared" ca="1" si="286"/>
        <v>0</v>
      </c>
      <c r="BH514" s="18">
        <f t="shared" ca="1" si="286"/>
        <v>0</v>
      </c>
      <c r="BI514" s="18">
        <f t="shared" ca="1" si="286"/>
        <v>0</v>
      </c>
    </row>
    <row r="515" spans="8:61" x14ac:dyDescent="0.35">
      <c r="H515" s="2" t="str">
        <f t="shared" si="265"/>
        <v>ON_DSM</v>
      </c>
      <c r="I515">
        <f t="shared" si="264"/>
        <v>10</v>
      </c>
      <c r="J515">
        <f t="shared" si="266"/>
        <v>27</v>
      </c>
      <c r="K515" s="18">
        <f t="shared" ca="1" si="282"/>
        <v>0</v>
      </c>
      <c r="L515" s="18">
        <f t="shared" ca="1" si="282"/>
        <v>0</v>
      </c>
      <c r="M515" s="18">
        <f t="shared" ca="1" si="282"/>
        <v>0</v>
      </c>
      <c r="N515" s="18">
        <f t="shared" ca="1" si="282"/>
        <v>0</v>
      </c>
      <c r="O515" s="18">
        <f t="shared" ca="1" si="282"/>
        <v>0</v>
      </c>
      <c r="P515" s="18">
        <f t="shared" ca="1" si="282"/>
        <v>0</v>
      </c>
      <c r="Q515" s="18">
        <f t="shared" ca="1" si="282"/>
        <v>0</v>
      </c>
      <c r="R515" s="18">
        <f t="shared" ca="1" si="282"/>
        <v>2.5854143517599775E-2</v>
      </c>
      <c r="S515" s="18">
        <f t="shared" ca="1" si="282"/>
        <v>5.4670676199451228E-2</v>
      </c>
      <c r="T515" s="18">
        <f t="shared" ca="1" si="282"/>
        <v>5.8908858010633058E-2</v>
      </c>
      <c r="U515" s="18">
        <f t="shared" ca="1" si="283"/>
        <v>6.3147039821814882E-2</v>
      </c>
      <c r="V515" s="18">
        <f t="shared" ca="1" si="283"/>
        <v>6.738522163299672E-2</v>
      </c>
      <c r="W515" s="18">
        <f t="shared" ca="1" si="283"/>
        <v>7.1623403444178543E-2</v>
      </c>
      <c r="X515" s="18">
        <f t="shared" ca="1" si="283"/>
        <v>7.5861585255360381E-2</v>
      </c>
      <c r="Y515" s="18">
        <f t="shared" ca="1" si="283"/>
        <v>8.0099767066542205E-2</v>
      </c>
      <c r="Z515" s="18">
        <f t="shared" ca="1" si="283"/>
        <v>8.4337948877724028E-2</v>
      </c>
      <c r="AA515" s="18">
        <f t="shared" ca="1" si="283"/>
        <v>8.8576130688905866E-2</v>
      </c>
      <c r="AB515" s="18">
        <f t="shared" ca="1" si="283"/>
        <v>9.3182132120584765E-2</v>
      </c>
      <c r="AC515" s="18">
        <f t="shared" ca="1" si="283"/>
        <v>9.8522651391975788E-2</v>
      </c>
      <c r="AD515" s="18">
        <f t="shared" ca="1" si="283"/>
        <v>0.10423099028386389</v>
      </c>
      <c r="AE515" s="18">
        <f t="shared" ca="1" si="284"/>
        <v>0.10993932917575197</v>
      </c>
      <c r="AF515" s="18">
        <f t="shared" ca="1" si="284"/>
        <v>0.11564654666635804</v>
      </c>
      <c r="AG515" s="18">
        <f t="shared" ca="1" si="284"/>
        <v>0.1214457190620884</v>
      </c>
      <c r="AH515" s="18">
        <f t="shared" ca="1" si="284"/>
        <v>0.12754430560011362</v>
      </c>
      <c r="AI515" s="18">
        <f t="shared" ca="1" si="284"/>
        <v>0.1341082736701702</v>
      </c>
      <c r="AJ515" s="18">
        <f t="shared" ca="1" si="284"/>
        <v>0.14125312760430445</v>
      </c>
      <c r="AK515" s="18">
        <f t="shared" ca="1" si="284"/>
        <v>0.14912464956917681</v>
      </c>
      <c r="AL515" s="18">
        <f t="shared" ca="1" si="284"/>
        <v>6.8963593396130896E-2</v>
      </c>
      <c r="AM515" s="18">
        <f t="shared" ca="1" si="284"/>
        <v>0</v>
      </c>
      <c r="AN515" s="18">
        <f t="shared" ca="1" si="284"/>
        <v>0</v>
      </c>
      <c r="AO515" s="18">
        <f t="shared" ca="1" si="285"/>
        <v>0</v>
      </c>
      <c r="AP515" s="18">
        <f t="shared" ca="1" si="285"/>
        <v>0</v>
      </c>
      <c r="AQ515" s="18">
        <f t="shared" ca="1" si="285"/>
        <v>0</v>
      </c>
      <c r="AR515" s="18">
        <f t="shared" ca="1" si="285"/>
        <v>0</v>
      </c>
      <c r="AS515" s="18">
        <f t="shared" ca="1" si="285"/>
        <v>0</v>
      </c>
      <c r="AT515" s="18">
        <f t="shared" ca="1" si="285"/>
        <v>0</v>
      </c>
      <c r="AU515" s="18">
        <f t="shared" ca="1" si="285"/>
        <v>0</v>
      </c>
      <c r="AV515" s="18">
        <f t="shared" ca="1" si="285"/>
        <v>0</v>
      </c>
      <c r="AW515" s="18">
        <f t="shared" ca="1" si="285"/>
        <v>0</v>
      </c>
      <c r="AX515" s="18">
        <f t="shared" ca="1" si="285"/>
        <v>0</v>
      </c>
      <c r="AY515" s="18">
        <f t="shared" ca="1" si="286"/>
        <v>0</v>
      </c>
      <c r="AZ515" s="18">
        <f t="shared" ca="1" si="286"/>
        <v>0</v>
      </c>
      <c r="BA515" s="18">
        <f t="shared" ca="1" si="286"/>
        <v>0</v>
      </c>
      <c r="BB515" s="18">
        <f t="shared" ca="1" si="286"/>
        <v>0</v>
      </c>
      <c r="BC515" s="18">
        <f t="shared" ca="1" si="286"/>
        <v>0</v>
      </c>
      <c r="BD515" s="18">
        <f t="shared" ca="1" si="286"/>
        <v>0</v>
      </c>
      <c r="BE515" s="18">
        <f t="shared" ca="1" si="286"/>
        <v>0</v>
      </c>
      <c r="BF515" s="18">
        <f t="shared" ca="1" si="286"/>
        <v>0</v>
      </c>
      <c r="BG515" s="18">
        <f t="shared" ca="1" si="286"/>
        <v>0</v>
      </c>
      <c r="BH515" s="18">
        <f t="shared" ca="1" si="286"/>
        <v>0</v>
      </c>
      <c r="BI515" s="18">
        <f t="shared" ca="1" si="286"/>
        <v>0</v>
      </c>
    </row>
    <row r="516" spans="8:61" x14ac:dyDescent="0.35">
      <c r="H516" s="2" t="str">
        <f t="shared" si="265"/>
        <v>ON_DSM</v>
      </c>
      <c r="I516">
        <f t="shared" si="264"/>
        <v>10</v>
      </c>
      <c r="J516">
        <f t="shared" si="266"/>
        <v>28</v>
      </c>
      <c r="K516" s="18">
        <f t="shared" ca="1" si="282"/>
        <v>0</v>
      </c>
      <c r="L516" s="18">
        <f t="shared" ca="1" si="282"/>
        <v>0</v>
      </c>
      <c r="M516" s="18">
        <f t="shared" ca="1" si="282"/>
        <v>0</v>
      </c>
      <c r="N516" s="18">
        <f t="shared" ca="1" si="282"/>
        <v>0</v>
      </c>
      <c r="O516" s="18">
        <f t="shared" ca="1" si="282"/>
        <v>0</v>
      </c>
      <c r="P516" s="18">
        <f t="shared" ca="1" si="282"/>
        <v>0</v>
      </c>
      <c r="Q516" s="18">
        <f t="shared" ca="1" si="282"/>
        <v>0</v>
      </c>
      <c r="R516" s="18">
        <f t="shared" ca="1" si="282"/>
        <v>0</v>
      </c>
      <c r="S516" s="18">
        <f t="shared" ca="1" si="282"/>
        <v>2.5854143517599775E-2</v>
      </c>
      <c r="T516" s="18">
        <f t="shared" ca="1" si="282"/>
        <v>5.4670676199451228E-2</v>
      </c>
      <c r="U516" s="18">
        <f t="shared" ca="1" si="283"/>
        <v>5.8908858010633058E-2</v>
      </c>
      <c r="V516" s="18">
        <f t="shared" ca="1" si="283"/>
        <v>6.3147039821814882E-2</v>
      </c>
      <c r="W516" s="18">
        <f t="shared" ca="1" si="283"/>
        <v>6.738522163299672E-2</v>
      </c>
      <c r="X516" s="18">
        <f t="shared" ca="1" si="283"/>
        <v>7.1623403444178543E-2</v>
      </c>
      <c r="Y516" s="18">
        <f t="shared" ca="1" si="283"/>
        <v>7.5861585255360381E-2</v>
      </c>
      <c r="Z516" s="18">
        <f t="shared" ca="1" si="283"/>
        <v>8.0099767066542205E-2</v>
      </c>
      <c r="AA516" s="18">
        <f t="shared" ca="1" si="283"/>
        <v>8.4337948877724028E-2</v>
      </c>
      <c r="AB516" s="18">
        <f t="shared" ca="1" si="283"/>
        <v>8.8576130688905866E-2</v>
      </c>
      <c r="AC516" s="18">
        <f t="shared" ca="1" si="283"/>
        <v>9.3182132120584765E-2</v>
      </c>
      <c r="AD516" s="18">
        <f t="shared" ca="1" si="283"/>
        <v>9.8522651391975788E-2</v>
      </c>
      <c r="AE516" s="18">
        <f t="shared" ca="1" si="284"/>
        <v>0.10423099028386389</v>
      </c>
      <c r="AF516" s="18">
        <f t="shared" ca="1" si="284"/>
        <v>0.10993932917575197</v>
      </c>
      <c r="AG516" s="18">
        <f t="shared" ca="1" si="284"/>
        <v>0.11564654666635804</v>
      </c>
      <c r="AH516" s="18">
        <f t="shared" ca="1" si="284"/>
        <v>0.1214457190620884</v>
      </c>
      <c r="AI516" s="18">
        <f t="shared" ca="1" si="284"/>
        <v>0.12754430560011362</v>
      </c>
      <c r="AJ516" s="18">
        <f t="shared" ca="1" si="284"/>
        <v>0.1341082736701702</v>
      </c>
      <c r="AK516" s="18">
        <f t="shared" ca="1" si="284"/>
        <v>0.14125312760430445</v>
      </c>
      <c r="AL516" s="18">
        <f t="shared" ca="1" si="284"/>
        <v>0.14912464956917681</v>
      </c>
      <c r="AM516" s="18">
        <f t="shared" ca="1" si="284"/>
        <v>6.8963593396130896E-2</v>
      </c>
      <c r="AN516" s="18">
        <f t="shared" ca="1" si="284"/>
        <v>0</v>
      </c>
      <c r="AO516" s="18">
        <f t="shared" ca="1" si="285"/>
        <v>0</v>
      </c>
      <c r="AP516" s="18">
        <f t="shared" ca="1" si="285"/>
        <v>0</v>
      </c>
      <c r="AQ516" s="18">
        <f t="shared" ca="1" si="285"/>
        <v>0</v>
      </c>
      <c r="AR516" s="18">
        <f t="shared" ca="1" si="285"/>
        <v>0</v>
      </c>
      <c r="AS516" s="18">
        <f t="shared" ca="1" si="285"/>
        <v>0</v>
      </c>
      <c r="AT516" s="18">
        <f t="shared" ca="1" si="285"/>
        <v>0</v>
      </c>
      <c r="AU516" s="18">
        <f t="shared" ca="1" si="285"/>
        <v>0</v>
      </c>
      <c r="AV516" s="18">
        <f t="shared" ca="1" si="285"/>
        <v>0</v>
      </c>
      <c r="AW516" s="18">
        <f t="shared" ca="1" si="285"/>
        <v>0</v>
      </c>
      <c r="AX516" s="18">
        <f t="shared" ca="1" si="285"/>
        <v>0</v>
      </c>
      <c r="AY516" s="18">
        <f t="shared" ca="1" si="286"/>
        <v>0</v>
      </c>
      <c r="AZ516" s="18">
        <f t="shared" ca="1" si="286"/>
        <v>0</v>
      </c>
      <c r="BA516" s="18">
        <f t="shared" ca="1" si="286"/>
        <v>0</v>
      </c>
      <c r="BB516" s="18">
        <f t="shared" ca="1" si="286"/>
        <v>0</v>
      </c>
      <c r="BC516" s="18">
        <f t="shared" ca="1" si="286"/>
        <v>0</v>
      </c>
      <c r="BD516" s="18">
        <f t="shared" ca="1" si="286"/>
        <v>0</v>
      </c>
      <c r="BE516" s="18">
        <f t="shared" ca="1" si="286"/>
        <v>0</v>
      </c>
      <c r="BF516" s="18">
        <f t="shared" ca="1" si="286"/>
        <v>0</v>
      </c>
      <c r="BG516" s="18">
        <f t="shared" ca="1" si="286"/>
        <v>0</v>
      </c>
      <c r="BH516" s="18">
        <f t="shared" ca="1" si="286"/>
        <v>0</v>
      </c>
      <c r="BI516" s="18">
        <f t="shared" ca="1" si="286"/>
        <v>0</v>
      </c>
    </row>
    <row r="517" spans="8:61" x14ac:dyDescent="0.35">
      <c r="H517" s="2" t="str">
        <f t="shared" si="265"/>
        <v>ON_DSM</v>
      </c>
      <c r="I517">
        <f t="shared" si="264"/>
        <v>10</v>
      </c>
      <c r="J517">
        <f t="shared" si="266"/>
        <v>29</v>
      </c>
      <c r="K517" s="18">
        <f t="shared" ca="1" si="282"/>
        <v>0</v>
      </c>
      <c r="L517" s="18">
        <f t="shared" ca="1" si="282"/>
        <v>0</v>
      </c>
      <c r="M517" s="18">
        <f t="shared" ca="1" si="282"/>
        <v>0</v>
      </c>
      <c r="N517" s="18">
        <f t="shared" ca="1" si="282"/>
        <v>0</v>
      </c>
      <c r="O517" s="18">
        <f t="shared" ca="1" si="282"/>
        <v>0</v>
      </c>
      <c r="P517" s="18">
        <f t="shared" ca="1" si="282"/>
        <v>0</v>
      </c>
      <c r="Q517" s="18">
        <f t="shared" ca="1" si="282"/>
        <v>0</v>
      </c>
      <c r="R517" s="18">
        <f t="shared" ca="1" si="282"/>
        <v>0</v>
      </c>
      <c r="S517" s="18">
        <f t="shared" ca="1" si="282"/>
        <v>0</v>
      </c>
      <c r="T517" s="18">
        <f t="shared" ca="1" si="282"/>
        <v>2.5854143517599775E-2</v>
      </c>
      <c r="U517" s="18">
        <f t="shared" ca="1" si="283"/>
        <v>5.4670676199451228E-2</v>
      </c>
      <c r="V517" s="18">
        <f t="shared" ca="1" si="283"/>
        <v>5.8908858010633058E-2</v>
      </c>
      <c r="W517" s="18">
        <f t="shared" ca="1" si="283"/>
        <v>6.3147039821814882E-2</v>
      </c>
      <c r="X517" s="18">
        <f t="shared" ca="1" si="283"/>
        <v>6.738522163299672E-2</v>
      </c>
      <c r="Y517" s="18">
        <f t="shared" ca="1" si="283"/>
        <v>7.1623403444178543E-2</v>
      </c>
      <c r="Z517" s="18">
        <f t="shared" ca="1" si="283"/>
        <v>7.5861585255360381E-2</v>
      </c>
      <c r="AA517" s="18">
        <f t="shared" ca="1" si="283"/>
        <v>8.0099767066542205E-2</v>
      </c>
      <c r="AB517" s="18">
        <f t="shared" ca="1" si="283"/>
        <v>8.4337948877724028E-2</v>
      </c>
      <c r="AC517" s="18">
        <f t="shared" ca="1" si="283"/>
        <v>8.8576130688905866E-2</v>
      </c>
      <c r="AD517" s="18">
        <f t="shared" ca="1" si="283"/>
        <v>9.3182132120584765E-2</v>
      </c>
      <c r="AE517" s="18">
        <f t="shared" ca="1" si="284"/>
        <v>9.8522651391975788E-2</v>
      </c>
      <c r="AF517" s="18">
        <f t="shared" ca="1" si="284"/>
        <v>0.10423099028386389</v>
      </c>
      <c r="AG517" s="18">
        <f t="shared" ca="1" si="284"/>
        <v>0.10993932917575197</v>
      </c>
      <c r="AH517" s="18">
        <f t="shared" ca="1" si="284"/>
        <v>0.11564654666635804</v>
      </c>
      <c r="AI517" s="18">
        <f t="shared" ca="1" si="284"/>
        <v>0.1214457190620884</v>
      </c>
      <c r="AJ517" s="18">
        <f t="shared" ca="1" si="284"/>
        <v>0.12754430560011362</v>
      </c>
      <c r="AK517" s="18">
        <f t="shared" ca="1" si="284"/>
        <v>0.1341082736701702</v>
      </c>
      <c r="AL517" s="18">
        <f t="shared" ca="1" si="284"/>
        <v>0.14125312760430445</v>
      </c>
      <c r="AM517" s="18">
        <f t="shared" ca="1" si="284"/>
        <v>0.14912464956917681</v>
      </c>
      <c r="AN517" s="18">
        <f t="shared" ca="1" si="284"/>
        <v>6.8963593396130896E-2</v>
      </c>
      <c r="AO517" s="18">
        <f t="shared" ca="1" si="285"/>
        <v>0</v>
      </c>
      <c r="AP517" s="18">
        <f t="shared" ca="1" si="285"/>
        <v>0</v>
      </c>
      <c r="AQ517" s="18">
        <f t="shared" ca="1" si="285"/>
        <v>0</v>
      </c>
      <c r="AR517" s="18">
        <f t="shared" ca="1" si="285"/>
        <v>0</v>
      </c>
      <c r="AS517" s="18">
        <f t="shared" ca="1" si="285"/>
        <v>0</v>
      </c>
      <c r="AT517" s="18">
        <f t="shared" ca="1" si="285"/>
        <v>0</v>
      </c>
      <c r="AU517" s="18">
        <f t="shared" ca="1" si="285"/>
        <v>0</v>
      </c>
      <c r="AV517" s="18">
        <f t="shared" ca="1" si="285"/>
        <v>0</v>
      </c>
      <c r="AW517" s="18">
        <f t="shared" ca="1" si="285"/>
        <v>0</v>
      </c>
      <c r="AX517" s="18">
        <f t="shared" ca="1" si="285"/>
        <v>0</v>
      </c>
      <c r="AY517" s="18">
        <f t="shared" ca="1" si="286"/>
        <v>0</v>
      </c>
      <c r="AZ517" s="18">
        <f t="shared" ca="1" si="286"/>
        <v>0</v>
      </c>
      <c r="BA517" s="18">
        <f t="shared" ca="1" si="286"/>
        <v>0</v>
      </c>
      <c r="BB517" s="18">
        <f t="shared" ca="1" si="286"/>
        <v>0</v>
      </c>
      <c r="BC517" s="18">
        <f t="shared" ca="1" si="286"/>
        <v>0</v>
      </c>
      <c r="BD517" s="18">
        <f t="shared" ca="1" si="286"/>
        <v>0</v>
      </c>
      <c r="BE517" s="18">
        <f t="shared" ca="1" si="286"/>
        <v>0</v>
      </c>
      <c r="BF517" s="18">
        <f t="shared" ca="1" si="286"/>
        <v>0</v>
      </c>
      <c r="BG517" s="18">
        <f t="shared" ca="1" si="286"/>
        <v>0</v>
      </c>
      <c r="BH517" s="18">
        <f t="shared" ca="1" si="286"/>
        <v>0</v>
      </c>
      <c r="BI517" s="18">
        <f t="shared" ca="1" si="286"/>
        <v>0</v>
      </c>
    </row>
    <row r="518" spans="8:61" x14ac:dyDescent="0.35">
      <c r="H518" s="2" t="str">
        <f t="shared" si="265"/>
        <v>ON_DSM</v>
      </c>
      <c r="I518">
        <f t="shared" si="264"/>
        <v>10</v>
      </c>
      <c r="J518">
        <f t="shared" si="266"/>
        <v>30</v>
      </c>
      <c r="K518" s="18">
        <f t="shared" ca="1" si="282"/>
        <v>0</v>
      </c>
      <c r="L518" s="18">
        <f t="shared" ca="1" si="282"/>
        <v>0</v>
      </c>
      <c r="M518" s="18">
        <f t="shared" ca="1" si="282"/>
        <v>0</v>
      </c>
      <c r="N518" s="18">
        <f t="shared" ca="1" si="282"/>
        <v>0</v>
      </c>
      <c r="O518" s="18">
        <f t="shared" ca="1" si="282"/>
        <v>0</v>
      </c>
      <c r="P518" s="18">
        <f t="shared" ca="1" si="282"/>
        <v>0</v>
      </c>
      <c r="Q518" s="18">
        <f t="shared" ca="1" si="282"/>
        <v>0</v>
      </c>
      <c r="R518" s="18">
        <f t="shared" ca="1" si="282"/>
        <v>0</v>
      </c>
      <c r="S518" s="18">
        <f t="shared" ca="1" si="282"/>
        <v>0</v>
      </c>
      <c r="T518" s="18">
        <f t="shared" ca="1" si="282"/>
        <v>0</v>
      </c>
      <c r="U518" s="18">
        <f t="shared" ca="1" si="283"/>
        <v>2.5854143517599775E-2</v>
      </c>
      <c r="V518" s="18">
        <f t="shared" ca="1" si="283"/>
        <v>5.4670676199451228E-2</v>
      </c>
      <c r="W518" s="18">
        <f t="shared" ca="1" si="283"/>
        <v>5.8908858010633058E-2</v>
      </c>
      <c r="X518" s="18">
        <f t="shared" ca="1" si="283"/>
        <v>6.3147039821814882E-2</v>
      </c>
      <c r="Y518" s="18">
        <f t="shared" ca="1" si="283"/>
        <v>6.738522163299672E-2</v>
      </c>
      <c r="Z518" s="18">
        <f t="shared" ca="1" si="283"/>
        <v>7.1623403444178543E-2</v>
      </c>
      <c r="AA518" s="18">
        <f t="shared" ca="1" si="283"/>
        <v>7.5861585255360381E-2</v>
      </c>
      <c r="AB518" s="18">
        <f t="shared" ca="1" si="283"/>
        <v>8.0099767066542205E-2</v>
      </c>
      <c r="AC518" s="18">
        <f t="shared" ca="1" si="283"/>
        <v>8.4337948877724028E-2</v>
      </c>
      <c r="AD518" s="18">
        <f t="shared" ca="1" si="283"/>
        <v>8.8576130688905866E-2</v>
      </c>
      <c r="AE518" s="18">
        <f t="shared" ca="1" si="284"/>
        <v>9.3182132120584765E-2</v>
      </c>
      <c r="AF518" s="18">
        <f t="shared" ca="1" si="284"/>
        <v>9.8522651391975788E-2</v>
      </c>
      <c r="AG518" s="18">
        <f t="shared" ca="1" si="284"/>
        <v>0.10423099028386389</v>
      </c>
      <c r="AH518" s="18">
        <f t="shared" ca="1" si="284"/>
        <v>0.10993932917575197</v>
      </c>
      <c r="AI518" s="18">
        <f t="shared" ca="1" si="284"/>
        <v>0.11564654666635804</v>
      </c>
      <c r="AJ518" s="18">
        <f t="shared" ca="1" si="284"/>
        <v>0.1214457190620884</v>
      </c>
      <c r="AK518" s="18">
        <f t="shared" ca="1" si="284"/>
        <v>0.12754430560011362</v>
      </c>
      <c r="AL518" s="18">
        <f t="shared" ca="1" si="284"/>
        <v>0.1341082736701702</v>
      </c>
      <c r="AM518" s="18">
        <f t="shared" ca="1" si="284"/>
        <v>0.14125312760430445</v>
      </c>
      <c r="AN518" s="18">
        <f t="shared" ca="1" si="284"/>
        <v>0.14912464956917681</v>
      </c>
      <c r="AO518" s="18">
        <f t="shared" ca="1" si="285"/>
        <v>6.8963593396130896E-2</v>
      </c>
      <c r="AP518" s="18">
        <f t="shared" ca="1" si="285"/>
        <v>0</v>
      </c>
      <c r="AQ518" s="18">
        <f t="shared" ca="1" si="285"/>
        <v>0</v>
      </c>
      <c r="AR518" s="18">
        <f t="shared" ca="1" si="285"/>
        <v>0</v>
      </c>
      <c r="AS518" s="18">
        <f t="shared" ca="1" si="285"/>
        <v>0</v>
      </c>
      <c r="AT518" s="18">
        <f t="shared" ca="1" si="285"/>
        <v>0</v>
      </c>
      <c r="AU518" s="18">
        <f t="shared" ca="1" si="285"/>
        <v>0</v>
      </c>
      <c r="AV518" s="18">
        <f t="shared" ca="1" si="285"/>
        <v>0</v>
      </c>
      <c r="AW518" s="18">
        <f t="shared" ca="1" si="285"/>
        <v>0</v>
      </c>
      <c r="AX518" s="18">
        <f t="shared" ca="1" si="285"/>
        <v>0</v>
      </c>
      <c r="AY518" s="18">
        <f t="shared" ca="1" si="286"/>
        <v>0</v>
      </c>
      <c r="AZ518" s="18">
        <f t="shared" ca="1" si="286"/>
        <v>0</v>
      </c>
      <c r="BA518" s="18">
        <f t="shared" ca="1" si="286"/>
        <v>0</v>
      </c>
      <c r="BB518" s="18">
        <f t="shared" ca="1" si="286"/>
        <v>0</v>
      </c>
      <c r="BC518" s="18">
        <f t="shared" ca="1" si="286"/>
        <v>0</v>
      </c>
      <c r="BD518" s="18">
        <f t="shared" ca="1" si="286"/>
        <v>0</v>
      </c>
      <c r="BE518" s="18">
        <f t="shared" ca="1" si="286"/>
        <v>0</v>
      </c>
      <c r="BF518" s="18">
        <f t="shared" ca="1" si="286"/>
        <v>0</v>
      </c>
      <c r="BG518" s="18">
        <f t="shared" ca="1" si="286"/>
        <v>0</v>
      </c>
      <c r="BH518" s="18">
        <f t="shared" ca="1" si="286"/>
        <v>0</v>
      </c>
      <c r="BI518" s="18">
        <f t="shared" ca="1" si="286"/>
        <v>0</v>
      </c>
    </row>
    <row r="519" spans="8:61" x14ac:dyDescent="0.35">
      <c r="H519" s="2" t="str">
        <f t="shared" si="265"/>
        <v>ON_DSM</v>
      </c>
      <c r="I519">
        <f t="shared" si="264"/>
        <v>10</v>
      </c>
      <c r="J519">
        <f t="shared" si="266"/>
        <v>31</v>
      </c>
      <c r="K519" s="18">
        <f t="shared" ref="K519:T528" ca="1" si="287">IF(K$28&gt;$J519,0,OFFSET($K$2,$I519,$J519-K$28))</f>
        <v>0</v>
      </c>
      <c r="L519" s="18">
        <f t="shared" ca="1" si="287"/>
        <v>0</v>
      </c>
      <c r="M519" s="18">
        <f t="shared" ca="1" si="287"/>
        <v>0</v>
      </c>
      <c r="N519" s="18">
        <f t="shared" ca="1" si="287"/>
        <v>0</v>
      </c>
      <c r="O519" s="18">
        <f t="shared" ca="1" si="287"/>
        <v>0</v>
      </c>
      <c r="P519" s="18">
        <f t="shared" ca="1" si="287"/>
        <v>0</v>
      </c>
      <c r="Q519" s="18">
        <f t="shared" ca="1" si="287"/>
        <v>0</v>
      </c>
      <c r="R519" s="18">
        <f t="shared" ca="1" si="287"/>
        <v>0</v>
      </c>
      <c r="S519" s="18">
        <f t="shared" ca="1" si="287"/>
        <v>0</v>
      </c>
      <c r="T519" s="18">
        <f t="shared" ca="1" si="287"/>
        <v>0</v>
      </c>
      <c r="U519" s="18">
        <f t="shared" ref="U519:AD528" ca="1" si="288">IF(U$28&gt;$J519,0,OFFSET($K$2,$I519,$J519-U$28))</f>
        <v>0</v>
      </c>
      <c r="V519" s="18">
        <f t="shared" ca="1" si="288"/>
        <v>2.5854143517599775E-2</v>
      </c>
      <c r="W519" s="18">
        <f t="shared" ca="1" si="288"/>
        <v>5.4670676199451228E-2</v>
      </c>
      <c r="X519" s="18">
        <f t="shared" ca="1" si="288"/>
        <v>5.8908858010633058E-2</v>
      </c>
      <c r="Y519" s="18">
        <f t="shared" ca="1" si="288"/>
        <v>6.3147039821814882E-2</v>
      </c>
      <c r="Z519" s="18">
        <f t="shared" ca="1" si="288"/>
        <v>6.738522163299672E-2</v>
      </c>
      <c r="AA519" s="18">
        <f t="shared" ca="1" si="288"/>
        <v>7.1623403444178543E-2</v>
      </c>
      <c r="AB519" s="18">
        <f t="shared" ca="1" si="288"/>
        <v>7.5861585255360381E-2</v>
      </c>
      <c r="AC519" s="18">
        <f t="shared" ca="1" si="288"/>
        <v>8.0099767066542205E-2</v>
      </c>
      <c r="AD519" s="18">
        <f t="shared" ca="1" si="288"/>
        <v>8.4337948877724028E-2</v>
      </c>
      <c r="AE519" s="18">
        <f t="shared" ref="AE519:AN528" ca="1" si="289">IF(AE$28&gt;$J519,0,OFFSET($K$2,$I519,$J519-AE$28))</f>
        <v>8.8576130688905866E-2</v>
      </c>
      <c r="AF519" s="18">
        <f t="shared" ca="1" si="289"/>
        <v>9.3182132120584765E-2</v>
      </c>
      <c r="AG519" s="18">
        <f t="shared" ca="1" si="289"/>
        <v>9.8522651391975788E-2</v>
      </c>
      <c r="AH519" s="18">
        <f t="shared" ca="1" si="289"/>
        <v>0.10423099028386389</v>
      </c>
      <c r="AI519" s="18">
        <f t="shared" ca="1" si="289"/>
        <v>0.10993932917575197</v>
      </c>
      <c r="AJ519" s="18">
        <f t="shared" ca="1" si="289"/>
        <v>0.11564654666635804</v>
      </c>
      <c r="AK519" s="18">
        <f t="shared" ca="1" si="289"/>
        <v>0.1214457190620884</v>
      </c>
      <c r="AL519" s="18">
        <f t="shared" ca="1" si="289"/>
        <v>0.12754430560011362</v>
      </c>
      <c r="AM519" s="18">
        <f t="shared" ca="1" si="289"/>
        <v>0.1341082736701702</v>
      </c>
      <c r="AN519" s="18">
        <f t="shared" ca="1" si="289"/>
        <v>0.14125312760430445</v>
      </c>
      <c r="AO519" s="18">
        <f t="shared" ref="AO519:AX528" ca="1" si="290">IF(AO$28&gt;$J519,0,OFFSET($K$2,$I519,$J519-AO$28))</f>
        <v>0.14912464956917681</v>
      </c>
      <c r="AP519" s="18">
        <f t="shared" ca="1" si="290"/>
        <v>6.8963593396130896E-2</v>
      </c>
      <c r="AQ519" s="18">
        <f t="shared" ca="1" si="290"/>
        <v>0</v>
      </c>
      <c r="AR519" s="18">
        <f t="shared" ca="1" si="290"/>
        <v>0</v>
      </c>
      <c r="AS519" s="18">
        <f t="shared" ca="1" si="290"/>
        <v>0</v>
      </c>
      <c r="AT519" s="18">
        <f t="shared" ca="1" si="290"/>
        <v>0</v>
      </c>
      <c r="AU519" s="18">
        <f t="shared" ca="1" si="290"/>
        <v>0</v>
      </c>
      <c r="AV519" s="18">
        <f t="shared" ca="1" si="290"/>
        <v>0</v>
      </c>
      <c r="AW519" s="18">
        <f t="shared" ca="1" si="290"/>
        <v>0</v>
      </c>
      <c r="AX519" s="18">
        <f t="shared" ca="1" si="290"/>
        <v>0</v>
      </c>
      <c r="AY519" s="18">
        <f t="shared" ref="AY519:BI528" ca="1" si="291">IF(AY$28&gt;$J519,0,OFFSET($K$2,$I519,$J519-AY$28))</f>
        <v>0</v>
      </c>
      <c r="AZ519" s="18">
        <f t="shared" ca="1" si="291"/>
        <v>0</v>
      </c>
      <c r="BA519" s="18">
        <f t="shared" ca="1" si="291"/>
        <v>0</v>
      </c>
      <c r="BB519" s="18">
        <f t="shared" ca="1" si="291"/>
        <v>0</v>
      </c>
      <c r="BC519" s="18">
        <f t="shared" ca="1" si="291"/>
        <v>0</v>
      </c>
      <c r="BD519" s="18">
        <f t="shared" ca="1" si="291"/>
        <v>0</v>
      </c>
      <c r="BE519" s="18">
        <f t="shared" ca="1" si="291"/>
        <v>0</v>
      </c>
      <c r="BF519" s="18">
        <f t="shared" ca="1" si="291"/>
        <v>0</v>
      </c>
      <c r="BG519" s="18">
        <f t="shared" ca="1" si="291"/>
        <v>0</v>
      </c>
      <c r="BH519" s="18">
        <f t="shared" ca="1" si="291"/>
        <v>0</v>
      </c>
      <c r="BI519" s="18">
        <f t="shared" ca="1" si="291"/>
        <v>0</v>
      </c>
    </row>
    <row r="520" spans="8:61" x14ac:dyDescent="0.35">
      <c r="H520" s="2" t="str">
        <f t="shared" si="265"/>
        <v>ON_DSM</v>
      </c>
      <c r="I520">
        <f t="shared" si="264"/>
        <v>10</v>
      </c>
      <c r="J520">
        <f t="shared" si="266"/>
        <v>32</v>
      </c>
      <c r="K520" s="18">
        <f t="shared" ca="1" si="287"/>
        <v>0</v>
      </c>
      <c r="L520" s="18">
        <f t="shared" ca="1" si="287"/>
        <v>0</v>
      </c>
      <c r="M520" s="18">
        <f t="shared" ca="1" si="287"/>
        <v>0</v>
      </c>
      <c r="N520" s="18">
        <f t="shared" ca="1" si="287"/>
        <v>0</v>
      </c>
      <c r="O520" s="18">
        <f t="shared" ca="1" si="287"/>
        <v>0</v>
      </c>
      <c r="P520" s="18">
        <f t="shared" ca="1" si="287"/>
        <v>0</v>
      </c>
      <c r="Q520" s="18">
        <f t="shared" ca="1" si="287"/>
        <v>0</v>
      </c>
      <c r="R520" s="18">
        <f t="shared" ca="1" si="287"/>
        <v>0</v>
      </c>
      <c r="S520" s="18">
        <f t="shared" ca="1" si="287"/>
        <v>0</v>
      </c>
      <c r="T520" s="18">
        <f t="shared" ca="1" si="287"/>
        <v>0</v>
      </c>
      <c r="U520" s="18">
        <f t="shared" ca="1" si="288"/>
        <v>0</v>
      </c>
      <c r="V520" s="18">
        <f t="shared" ca="1" si="288"/>
        <v>0</v>
      </c>
      <c r="W520" s="18">
        <f t="shared" ca="1" si="288"/>
        <v>2.5854143517599775E-2</v>
      </c>
      <c r="X520" s="18">
        <f t="shared" ca="1" si="288"/>
        <v>5.4670676199451228E-2</v>
      </c>
      <c r="Y520" s="18">
        <f t="shared" ca="1" si="288"/>
        <v>5.8908858010633058E-2</v>
      </c>
      <c r="Z520" s="18">
        <f t="shared" ca="1" si="288"/>
        <v>6.3147039821814882E-2</v>
      </c>
      <c r="AA520" s="18">
        <f t="shared" ca="1" si="288"/>
        <v>6.738522163299672E-2</v>
      </c>
      <c r="AB520" s="18">
        <f t="shared" ca="1" si="288"/>
        <v>7.1623403444178543E-2</v>
      </c>
      <c r="AC520" s="18">
        <f t="shared" ca="1" si="288"/>
        <v>7.5861585255360381E-2</v>
      </c>
      <c r="AD520" s="18">
        <f t="shared" ca="1" si="288"/>
        <v>8.0099767066542205E-2</v>
      </c>
      <c r="AE520" s="18">
        <f t="shared" ca="1" si="289"/>
        <v>8.4337948877724028E-2</v>
      </c>
      <c r="AF520" s="18">
        <f t="shared" ca="1" si="289"/>
        <v>8.8576130688905866E-2</v>
      </c>
      <c r="AG520" s="18">
        <f t="shared" ca="1" si="289"/>
        <v>9.3182132120584765E-2</v>
      </c>
      <c r="AH520" s="18">
        <f t="shared" ca="1" si="289"/>
        <v>9.8522651391975788E-2</v>
      </c>
      <c r="AI520" s="18">
        <f t="shared" ca="1" si="289"/>
        <v>0.10423099028386389</v>
      </c>
      <c r="AJ520" s="18">
        <f t="shared" ca="1" si="289"/>
        <v>0.10993932917575197</v>
      </c>
      <c r="AK520" s="18">
        <f t="shared" ca="1" si="289"/>
        <v>0.11564654666635804</v>
      </c>
      <c r="AL520" s="18">
        <f t="shared" ca="1" si="289"/>
        <v>0.1214457190620884</v>
      </c>
      <c r="AM520" s="18">
        <f t="shared" ca="1" si="289"/>
        <v>0.12754430560011362</v>
      </c>
      <c r="AN520" s="18">
        <f t="shared" ca="1" si="289"/>
        <v>0.1341082736701702</v>
      </c>
      <c r="AO520" s="18">
        <f t="shared" ca="1" si="290"/>
        <v>0.14125312760430445</v>
      </c>
      <c r="AP520" s="18">
        <f t="shared" ca="1" si="290"/>
        <v>0.14912464956917681</v>
      </c>
      <c r="AQ520" s="18">
        <f t="shared" ca="1" si="290"/>
        <v>6.8963593396130896E-2</v>
      </c>
      <c r="AR520" s="18">
        <f t="shared" ca="1" si="290"/>
        <v>0</v>
      </c>
      <c r="AS520" s="18">
        <f t="shared" ca="1" si="290"/>
        <v>0</v>
      </c>
      <c r="AT520" s="18">
        <f t="shared" ca="1" si="290"/>
        <v>0</v>
      </c>
      <c r="AU520" s="18">
        <f t="shared" ca="1" si="290"/>
        <v>0</v>
      </c>
      <c r="AV520" s="18">
        <f t="shared" ca="1" si="290"/>
        <v>0</v>
      </c>
      <c r="AW520" s="18">
        <f t="shared" ca="1" si="290"/>
        <v>0</v>
      </c>
      <c r="AX520" s="18">
        <f t="shared" ca="1" si="290"/>
        <v>0</v>
      </c>
      <c r="AY520" s="18">
        <f t="shared" ca="1" si="291"/>
        <v>0</v>
      </c>
      <c r="AZ520" s="18">
        <f t="shared" ca="1" si="291"/>
        <v>0</v>
      </c>
      <c r="BA520" s="18">
        <f t="shared" ca="1" si="291"/>
        <v>0</v>
      </c>
      <c r="BB520" s="18">
        <f t="shared" ca="1" si="291"/>
        <v>0</v>
      </c>
      <c r="BC520" s="18">
        <f t="shared" ca="1" si="291"/>
        <v>0</v>
      </c>
      <c r="BD520" s="18">
        <f t="shared" ca="1" si="291"/>
        <v>0</v>
      </c>
      <c r="BE520" s="18">
        <f t="shared" ca="1" si="291"/>
        <v>0</v>
      </c>
      <c r="BF520" s="18">
        <f t="shared" ca="1" si="291"/>
        <v>0</v>
      </c>
      <c r="BG520" s="18">
        <f t="shared" ca="1" si="291"/>
        <v>0</v>
      </c>
      <c r="BH520" s="18">
        <f t="shared" ca="1" si="291"/>
        <v>0</v>
      </c>
      <c r="BI520" s="18">
        <f t="shared" ca="1" si="291"/>
        <v>0</v>
      </c>
    </row>
    <row r="521" spans="8:61" x14ac:dyDescent="0.35">
      <c r="H521" s="2" t="str">
        <f t="shared" si="265"/>
        <v>ON_DSM</v>
      </c>
      <c r="I521">
        <f t="shared" si="264"/>
        <v>10</v>
      </c>
      <c r="J521">
        <f t="shared" si="266"/>
        <v>33</v>
      </c>
      <c r="K521" s="18">
        <f t="shared" ca="1" si="287"/>
        <v>0</v>
      </c>
      <c r="L521" s="18">
        <f t="shared" ca="1" si="287"/>
        <v>0</v>
      </c>
      <c r="M521" s="18">
        <f t="shared" ca="1" si="287"/>
        <v>0</v>
      </c>
      <c r="N521" s="18">
        <f t="shared" ca="1" si="287"/>
        <v>0</v>
      </c>
      <c r="O521" s="18">
        <f t="shared" ca="1" si="287"/>
        <v>0</v>
      </c>
      <c r="P521" s="18">
        <f t="shared" ca="1" si="287"/>
        <v>0</v>
      </c>
      <c r="Q521" s="18">
        <f t="shared" ca="1" si="287"/>
        <v>0</v>
      </c>
      <c r="R521" s="18">
        <f t="shared" ca="1" si="287"/>
        <v>0</v>
      </c>
      <c r="S521" s="18">
        <f t="shared" ca="1" si="287"/>
        <v>0</v>
      </c>
      <c r="T521" s="18">
        <f t="shared" ca="1" si="287"/>
        <v>0</v>
      </c>
      <c r="U521" s="18">
        <f t="shared" ca="1" si="288"/>
        <v>0</v>
      </c>
      <c r="V521" s="18">
        <f t="shared" ca="1" si="288"/>
        <v>0</v>
      </c>
      <c r="W521" s="18">
        <f t="shared" ca="1" si="288"/>
        <v>0</v>
      </c>
      <c r="X521" s="18">
        <f t="shared" ca="1" si="288"/>
        <v>2.5854143517599775E-2</v>
      </c>
      <c r="Y521" s="18">
        <f t="shared" ca="1" si="288"/>
        <v>5.4670676199451228E-2</v>
      </c>
      <c r="Z521" s="18">
        <f t="shared" ca="1" si="288"/>
        <v>5.8908858010633058E-2</v>
      </c>
      <c r="AA521" s="18">
        <f t="shared" ca="1" si="288"/>
        <v>6.3147039821814882E-2</v>
      </c>
      <c r="AB521" s="18">
        <f t="shared" ca="1" si="288"/>
        <v>6.738522163299672E-2</v>
      </c>
      <c r="AC521" s="18">
        <f t="shared" ca="1" si="288"/>
        <v>7.1623403444178543E-2</v>
      </c>
      <c r="AD521" s="18">
        <f t="shared" ca="1" si="288"/>
        <v>7.5861585255360381E-2</v>
      </c>
      <c r="AE521" s="18">
        <f t="shared" ca="1" si="289"/>
        <v>8.0099767066542205E-2</v>
      </c>
      <c r="AF521" s="18">
        <f t="shared" ca="1" si="289"/>
        <v>8.4337948877724028E-2</v>
      </c>
      <c r="AG521" s="18">
        <f t="shared" ca="1" si="289"/>
        <v>8.8576130688905866E-2</v>
      </c>
      <c r="AH521" s="18">
        <f t="shared" ca="1" si="289"/>
        <v>9.3182132120584765E-2</v>
      </c>
      <c r="AI521" s="18">
        <f t="shared" ca="1" si="289"/>
        <v>9.8522651391975788E-2</v>
      </c>
      <c r="AJ521" s="18">
        <f t="shared" ca="1" si="289"/>
        <v>0.10423099028386389</v>
      </c>
      <c r="AK521" s="18">
        <f t="shared" ca="1" si="289"/>
        <v>0.10993932917575197</v>
      </c>
      <c r="AL521" s="18">
        <f t="shared" ca="1" si="289"/>
        <v>0.11564654666635804</v>
      </c>
      <c r="AM521" s="18">
        <f t="shared" ca="1" si="289"/>
        <v>0.1214457190620884</v>
      </c>
      <c r="AN521" s="18">
        <f t="shared" ca="1" si="289"/>
        <v>0.12754430560011362</v>
      </c>
      <c r="AO521" s="18">
        <f t="shared" ca="1" si="290"/>
        <v>0.1341082736701702</v>
      </c>
      <c r="AP521" s="18">
        <f t="shared" ca="1" si="290"/>
        <v>0.14125312760430445</v>
      </c>
      <c r="AQ521" s="18">
        <f t="shared" ca="1" si="290"/>
        <v>0.14912464956917681</v>
      </c>
      <c r="AR521" s="18">
        <f t="shared" ca="1" si="290"/>
        <v>6.8963593396130896E-2</v>
      </c>
      <c r="AS521" s="18">
        <f t="shared" ca="1" si="290"/>
        <v>0</v>
      </c>
      <c r="AT521" s="18">
        <f t="shared" ca="1" si="290"/>
        <v>0</v>
      </c>
      <c r="AU521" s="18">
        <f t="shared" ca="1" si="290"/>
        <v>0</v>
      </c>
      <c r="AV521" s="18">
        <f t="shared" ca="1" si="290"/>
        <v>0</v>
      </c>
      <c r="AW521" s="18">
        <f t="shared" ca="1" si="290"/>
        <v>0</v>
      </c>
      <c r="AX521" s="18">
        <f t="shared" ca="1" si="290"/>
        <v>0</v>
      </c>
      <c r="AY521" s="18">
        <f t="shared" ca="1" si="291"/>
        <v>0</v>
      </c>
      <c r="AZ521" s="18">
        <f t="shared" ca="1" si="291"/>
        <v>0</v>
      </c>
      <c r="BA521" s="18">
        <f t="shared" ca="1" si="291"/>
        <v>0</v>
      </c>
      <c r="BB521" s="18">
        <f t="shared" ca="1" si="291"/>
        <v>0</v>
      </c>
      <c r="BC521" s="18">
        <f t="shared" ca="1" si="291"/>
        <v>0</v>
      </c>
      <c r="BD521" s="18">
        <f t="shared" ca="1" si="291"/>
        <v>0</v>
      </c>
      <c r="BE521" s="18">
        <f t="shared" ca="1" si="291"/>
        <v>0</v>
      </c>
      <c r="BF521" s="18">
        <f t="shared" ca="1" si="291"/>
        <v>0</v>
      </c>
      <c r="BG521" s="18">
        <f t="shared" ca="1" si="291"/>
        <v>0</v>
      </c>
      <c r="BH521" s="18">
        <f t="shared" ca="1" si="291"/>
        <v>0</v>
      </c>
      <c r="BI521" s="18">
        <f t="shared" ca="1" si="291"/>
        <v>0</v>
      </c>
    </row>
    <row r="522" spans="8:61" x14ac:dyDescent="0.35">
      <c r="H522" s="2" t="str">
        <f t="shared" si="265"/>
        <v>ON_DSM</v>
      </c>
      <c r="I522">
        <f t="shared" si="264"/>
        <v>10</v>
      </c>
      <c r="J522">
        <f t="shared" si="266"/>
        <v>34</v>
      </c>
      <c r="K522" s="18">
        <f t="shared" ca="1" si="287"/>
        <v>0</v>
      </c>
      <c r="L522" s="18">
        <f t="shared" ca="1" si="287"/>
        <v>0</v>
      </c>
      <c r="M522" s="18">
        <f t="shared" ca="1" si="287"/>
        <v>0</v>
      </c>
      <c r="N522" s="18">
        <f t="shared" ca="1" si="287"/>
        <v>0</v>
      </c>
      <c r="O522" s="18">
        <f t="shared" ca="1" si="287"/>
        <v>0</v>
      </c>
      <c r="P522" s="18">
        <f t="shared" ca="1" si="287"/>
        <v>0</v>
      </c>
      <c r="Q522" s="18">
        <f t="shared" ca="1" si="287"/>
        <v>0</v>
      </c>
      <c r="R522" s="18">
        <f t="shared" ca="1" si="287"/>
        <v>0</v>
      </c>
      <c r="S522" s="18">
        <f t="shared" ca="1" si="287"/>
        <v>0</v>
      </c>
      <c r="T522" s="18">
        <f t="shared" ca="1" si="287"/>
        <v>0</v>
      </c>
      <c r="U522" s="18">
        <f t="shared" ca="1" si="288"/>
        <v>0</v>
      </c>
      <c r="V522" s="18">
        <f t="shared" ca="1" si="288"/>
        <v>0</v>
      </c>
      <c r="W522" s="18">
        <f t="shared" ca="1" si="288"/>
        <v>0</v>
      </c>
      <c r="X522" s="18">
        <f t="shared" ca="1" si="288"/>
        <v>0</v>
      </c>
      <c r="Y522" s="18">
        <f t="shared" ca="1" si="288"/>
        <v>2.5854143517599775E-2</v>
      </c>
      <c r="Z522" s="18">
        <f t="shared" ca="1" si="288"/>
        <v>5.4670676199451228E-2</v>
      </c>
      <c r="AA522" s="18">
        <f t="shared" ca="1" si="288"/>
        <v>5.8908858010633058E-2</v>
      </c>
      <c r="AB522" s="18">
        <f t="shared" ca="1" si="288"/>
        <v>6.3147039821814882E-2</v>
      </c>
      <c r="AC522" s="18">
        <f t="shared" ca="1" si="288"/>
        <v>6.738522163299672E-2</v>
      </c>
      <c r="AD522" s="18">
        <f t="shared" ca="1" si="288"/>
        <v>7.1623403444178543E-2</v>
      </c>
      <c r="AE522" s="18">
        <f t="shared" ca="1" si="289"/>
        <v>7.5861585255360381E-2</v>
      </c>
      <c r="AF522" s="18">
        <f t="shared" ca="1" si="289"/>
        <v>8.0099767066542205E-2</v>
      </c>
      <c r="AG522" s="18">
        <f t="shared" ca="1" si="289"/>
        <v>8.4337948877724028E-2</v>
      </c>
      <c r="AH522" s="18">
        <f t="shared" ca="1" si="289"/>
        <v>8.8576130688905866E-2</v>
      </c>
      <c r="AI522" s="18">
        <f t="shared" ca="1" si="289"/>
        <v>9.3182132120584765E-2</v>
      </c>
      <c r="AJ522" s="18">
        <f t="shared" ca="1" si="289"/>
        <v>9.8522651391975788E-2</v>
      </c>
      <c r="AK522" s="18">
        <f t="shared" ca="1" si="289"/>
        <v>0.10423099028386389</v>
      </c>
      <c r="AL522" s="18">
        <f t="shared" ca="1" si="289"/>
        <v>0.10993932917575197</v>
      </c>
      <c r="AM522" s="18">
        <f t="shared" ca="1" si="289"/>
        <v>0.11564654666635804</v>
      </c>
      <c r="AN522" s="18">
        <f t="shared" ca="1" si="289"/>
        <v>0.1214457190620884</v>
      </c>
      <c r="AO522" s="18">
        <f t="shared" ca="1" si="290"/>
        <v>0.12754430560011362</v>
      </c>
      <c r="AP522" s="18">
        <f t="shared" ca="1" si="290"/>
        <v>0.1341082736701702</v>
      </c>
      <c r="AQ522" s="18">
        <f t="shared" ca="1" si="290"/>
        <v>0.14125312760430445</v>
      </c>
      <c r="AR522" s="18">
        <f t="shared" ca="1" si="290"/>
        <v>0.14912464956917681</v>
      </c>
      <c r="AS522" s="18">
        <f t="shared" ca="1" si="290"/>
        <v>6.8963593396130896E-2</v>
      </c>
      <c r="AT522" s="18">
        <f t="shared" ca="1" si="290"/>
        <v>0</v>
      </c>
      <c r="AU522" s="18">
        <f t="shared" ca="1" si="290"/>
        <v>0</v>
      </c>
      <c r="AV522" s="18">
        <f t="shared" ca="1" si="290"/>
        <v>0</v>
      </c>
      <c r="AW522" s="18">
        <f t="shared" ca="1" si="290"/>
        <v>0</v>
      </c>
      <c r="AX522" s="18">
        <f t="shared" ca="1" si="290"/>
        <v>0</v>
      </c>
      <c r="AY522" s="18">
        <f t="shared" ca="1" si="291"/>
        <v>0</v>
      </c>
      <c r="AZ522" s="18">
        <f t="shared" ca="1" si="291"/>
        <v>0</v>
      </c>
      <c r="BA522" s="18">
        <f t="shared" ca="1" si="291"/>
        <v>0</v>
      </c>
      <c r="BB522" s="18">
        <f t="shared" ca="1" si="291"/>
        <v>0</v>
      </c>
      <c r="BC522" s="18">
        <f t="shared" ca="1" si="291"/>
        <v>0</v>
      </c>
      <c r="BD522" s="18">
        <f t="shared" ca="1" si="291"/>
        <v>0</v>
      </c>
      <c r="BE522" s="18">
        <f t="shared" ca="1" si="291"/>
        <v>0</v>
      </c>
      <c r="BF522" s="18">
        <f t="shared" ca="1" si="291"/>
        <v>0</v>
      </c>
      <c r="BG522" s="18">
        <f t="shared" ca="1" si="291"/>
        <v>0</v>
      </c>
      <c r="BH522" s="18">
        <f t="shared" ca="1" si="291"/>
        <v>0</v>
      </c>
      <c r="BI522" s="18">
        <f t="shared" ca="1" si="291"/>
        <v>0</v>
      </c>
    </row>
    <row r="523" spans="8:61" x14ac:dyDescent="0.35">
      <c r="H523" s="2" t="str">
        <f t="shared" si="265"/>
        <v>ON_DSM</v>
      </c>
      <c r="I523">
        <f t="shared" si="264"/>
        <v>10</v>
      </c>
      <c r="J523">
        <f t="shared" si="266"/>
        <v>35</v>
      </c>
      <c r="K523" s="18">
        <f t="shared" ca="1" si="287"/>
        <v>0</v>
      </c>
      <c r="L523" s="18">
        <f t="shared" ca="1" si="287"/>
        <v>0</v>
      </c>
      <c r="M523" s="18">
        <f t="shared" ca="1" si="287"/>
        <v>0</v>
      </c>
      <c r="N523" s="18">
        <f t="shared" ca="1" si="287"/>
        <v>0</v>
      </c>
      <c r="O523" s="18">
        <f t="shared" ca="1" si="287"/>
        <v>0</v>
      </c>
      <c r="P523" s="18">
        <f t="shared" ca="1" si="287"/>
        <v>0</v>
      </c>
      <c r="Q523" s="18">
        <f t="shared" ca="1" si="287"/>
        <v>0</v>
      </c>
      <c r="R523" s="18">
        <f t="shared" ca="1" si="287"/>
        <v>0</v>
      </c>
      <c r="S523" s="18">
        <f t="shared" ca="1" si="287"/>
        <v>0</v>
      </c>
      <c r="T523" s="18">
        <f t="shared" ca="1" si="287"/>
        <v>0</v>
      </c>
      <c r="U523" s="18">
        <f t="shared" ca="1" si="288"/>
        <v>0</v>
      </c>
      <c r="V523" s="18">
        <f t="shared" ca="1" si="288"/>
        <v>0</v>
      </c>
      <c r="W523" s="18">
        <f t="shared" ca="1" si="288"/>
        <v>0</v>
      </c>
      <c r="X523" s="18">
        <f t="shared" ca="1" si="288"/>
        <v>0</v>
      </c>
      <c r="Y523" s="18">
        <f t="shared" ca="1" si="288"/>
        <v>0</v>
      </c>
      <c r="Z523" s="18">
        <f t="shared" ca="1" si="288"/>
        <v>2.5854143517599775E-2</v>
      </c>
      <c r="AA523" s="18">
        <f t="shared" ca="1" si="288"/>
        <v>5.4670676199451228E-2</v>
      </c>
      <c r="AB523" s="18">
        <f t="shared" ca="1" si="288"/>
        <v>5.8908858010633058E-2</v>
      </c>
      <c r="AC523" s="18">
        <f t="shared" ca="1" si="288"/>
        <v>6.3147039821814882E-2</v>
      </c>
      <c r="AD523" s="18">
        <f t="shared" ca="1" si="288"/>
        <v>6.738522163299672E-2</v>
      </c>
      <c r="AE523" s="18">
        <f t="shared" ca="1" si="289"/>
        <v>7.1623403444178543E-2</v>
      </c>
      <c r="AF523" s="18">
        <f t="shared" ca="1" si="289"/>
        <v>7.5861585255360381E-2</v>
      </c>
      <c r="AG523" s="18">
        <f t="shared" ca="1" si="289"/>
        <v>8.0099767066542205E-2</v>
      </c>
      <c r="AH523" s="18">
        <f t="shared" ca="1" si="289"/>
        <v>8.4337948877724028E-2</v>
      </c>
      <c r="AI523" s="18">
        <f t="shared" ca="1" si="289"/>
        <v>8.8576130688905866E-2</v>
      </c>
      <c r="AJ523" s="18">
        <f t="shared" ca="1" si="289"/>
        <v>9.3182132120584765E-2</v>
      </c>
      <c r="AK523" s="18">
        <f t="shared" ca="1" si="289"/>
        <v>9.8522651391975788E-2</v>
      </c>
      <c r="AL523" s="18">
        <f t="shared" ca="1" si="289"/>
        <v>0.10423099028386389</v>
      </c>
      <c r="AM523" s="18">
        <f t="shared" ca="1" si="289"/>
        <v>0.10993932917575197</v>
      </c>
      <c r="AN523" s="18">
        <f t="shared" ca="1" si="289"/>
        <v>0.11564654666635804</v>
      </c>
      <c r="AO523" s="18">
        <f t="shared" ca="1" si="290"/>
        <v>0.1214457190620884</v>
      </c>
      <c r="AP523" s="18">
        <f t="shared" ca="1" si="290"/>
        <v>0.12754430560011362</v>
      </c>
      <c r="AQ523" s="18">
        <f t="shared" ca="1" si="290"/>
        <v>0.1341082736701702</v>
      </c>
      <c r="AR523" s="18">
        <f t="shared" ca="1" si="290"/>
        <v>0.14125312760430445</v>
      </c>
      <c r="AS523" s="18">
        <f t="shared" ca="1" si="290"/>
        <v>0.14912464956917681</v>
      </c>
      <c r="AT523" s="18">
        <f t="shared" ca="1" si="290"/>
        <v>6.8963593396130896E-2</v>
      </c>
      <c r="AU523" s="18">
        <f t="shared" ca="1" si="290"/>
        <v>0</v>
      </c>
      <c r="AV523" s="18">
        <f t="shared" ca="1" si="290"/>
        <v>0</v>
      </c>
      <c r="AW523" s="18">
        <f t="shared" ca="1" si="290"/>
        <v>0</v>
      </c>
      <c r="AX523" s="18">
        <f t="shared" ca="1" si="290"/>
        <v>0</v>
      </c>
      <c r="AY523" s="18">
        <f t="shared" ca="1" si="291"/>
        <v>0</v>
      </c>
      <c r="AZ523" s="18">
        <f t="shared" ca="1" si="291"/>
        <v>0</v>
      </c>
      <c r="BA523" s="18">
        <f t="shared" ca="1" si="291"/>
        <v>0</v>
      </c>
      <c r="BB523" s="18">
        <f t="shared" ca="1" si="291"/>
        <v>0</v>
      </c>
      <c r="BC523" s="18">
        <f t="shared" ca="1" si="291"/>
        <v>0</v>
      </c>
      <c r="BD523" s="18">
        <f t="shared" ca="1" si="291"/>
        <v>0</v>
      </c>
      <c r="BE523" s="18">
        <f t="shared" ca="1" si="291"/>
        <v>0</v>
      </c>
      <c r="BF523" s="18">
        <f t="shared" ca="1" si="291"/>
        <v>0</v>
      </c>
      <c r="BG523" s="18">
        <f t="shared" ca="1" si="291"/>
        <v>0</v>
      </c>
      <c r="BH523" s="18">
        <f t="shared" ca="1" si="291"/>
        <v>0</v>
      </c>
      <c r="BI523" s="18">
        <f t="shared" ca="1" si="291"/>
        <v>0</v>
      </c>
    </row>
    <row r="524" spans="8:61" x14ac:dyDescent="0.35">
      <c r="H524" s="2" t="str">
        <f t="shared" si="265"/>
        <v>ON_DSM</v>
      </c>
      <c r="I524">
        <f t="shared" si="264"/>
        <v>10</v>
      </c>
      <c r="J524">
        <f t="shared" si="266"/>
        <v>36</v>
      </c>
      <c r="K524" s="18">
        <f t="shared" ca="1" si="287"/>
        <v>0</v>
      </c>
      <c r="L524" s="18">
        <f t="shared" ca="1" si="287"/>
        <v>0</v>
      </c>
      <c r="M524" s="18">
        <f t="shared" ca="1" si="287"/>
        <v>0</v>
      </c>
      <c r="N524" s="18">
        <f t="shared" ca="1" si="287"/>
        <v>0</v>
      </c>
      <c r="O524" s="18">
        <f t="shared" ca="1" si="287"/>
        <v>0</v>
      </c>
      <c r="P524" s="18">
        <f t="shared" ca="1" si="287"/>
        <v>0</v>
      </c>
      <c r="Q524" s="18">
        <f t="shared" ca="1" si="287"/>
        <v>0</v>
      </c>
      <c r="R524" s="18">
        <f t="shared" ca="1" si="287"/>
        <v>0</v>
      </c>
      <c r="S524" s="18">
        <f t="shared" ca="1" si="287"/>
        <v>0</v>
      </c>
      <c r="T524" s="18">
        <f t="shared" ca="1" si="287"/>
        <v>0</v>
      </c>
      <c r="U524" s="18">
        <f t="shared" ca="1" si="288"/>
        <v>0</v>
      </c>
      <c r="V524" s="18">
        <f t="shared" ca="1" si="288"/>
        <v>0</v>
      </c>
      <c r="W524" s="18">
        <f t="shared" ca="1" si="288"/>
        <v>0</v>
      </c>
      <c r="X524" s="18">
        <f t="shared" ca="1" si="288"/>
        <v>0</v>
      </c>
      <c r="Y524" s="18">
        <f t="shared" ca="1" si="288"/>
        <v>0</v>
      </c>
      <c r="Z524" s="18">
        <f t="shared" ca="1" si="288"/>
        <v>0</v>
      </c>
      <c r="AA524" s="18">
        <f t="shared" ca="1" si="288"/>
        <v>2.5854143517599775E-2</v>
      </c>
      <c r="AB524" s="18">
        <f t="shared" ca="1" si="288"/>
        <v>5.4670676199451228E-2</v>
      </c>
      <c r="AC524" s="18">
        <f t="shared" ca="1" si="288"/>
        <v>5.8908858010633058E-2</v>
      </c>
      <c r="AD524" s="18">
        <f t="shared" ca="1" si="288"/>
        <v>6.3147039821814882E-2</v>
      </c>
      <c r="AE524" s="18">
        <f t="shared" ca="1" si="289"/>
        <v>6.738522163299672E-2</v>
      </c>
      <c r="AF524" s="18">
        <f t="shared" ca="1" si="289"/>
        <v>7.1623403444178543E-2</v>
      </c>
      <c r="AG524" s="18">
        <f t="shared" ca="1" si="289"/>
        <v>7.5861585255360381E-2</v>
      </c>
      <c r="AH524" s="18">
        <f t="shared" ca="1" si="289"/>
        <v>8.0099767066542205E-2</v>
      </c>
      <c r="AI524" s="18">
        <f t="shared" ca="1" si="289"/>
        <v>8.4337948877724028E-2</v>
      </c>
      <c r="AJ524" s="18">
        <f t="shared" ca="1" si="289"/>
        <v>8.8576130688905866E-2</v>
      </c>
      <c r="AK524" s="18">
        <f t="shared" ca="1" si="289"/>
        <v>9.3182132120584765E-2</v>
      </c>
      <c r="AL524" s="18">
        <f t="shared" ca="1" si="289"/>
        <v>9.8522651391975788E-2</v>
      </c>
      <c r="AM524" s="18">
        <f t="shared" ca="1" si="289"/>
        <v>0.10423099028386389</v>
      </c>
      <c r="AN524" s="18">
        <f t="shared" ca="1" si="289"/>
        <v>0.10993932917575197</v>
      </c>
      <c r="AO524" s="18">
        <f t="shared" ca="1" si="290"/>
        <v>0.11564654666635804</v>
      </c>
      <c r="AP524" s="18">
        <f t="shared" ca="1" si="290"/>
        <v>0.1214457190620884</v>
      </c>
      <c r="AQ524" s="18">
        <f t="shared" ca="1" si="290"/>
        <v>0.12754430560011362</v>
      </c>
      <c r="AR524" s="18">
        <f t="shared" ca="1" si="290"/>
        <v>0.1341082736701702</v>
      </c>
      <c r="AS524" s="18">
        <f t="shared" ca="1" si="290"/>
        <v>0.14125312760430445</v>
      </c>
      <c r="AT524" s="18">
        <f t="shared" ca="1" si="290"/>
        <v>0.14912464956917681</v>
      </c>
      <c r="AU524" s="18">
        <f t="shared" ca="1" si="290"/>
        <v>6.8963593396130896E-2</v>
      </c>
      <c r="AV524" s="18">
        <f t="shared" ca="1" si="290"/>
        <v>0</v>
      </c>
      <c r="AW524" s="18">
        <f t="shared" ca="1" si="290"/>
        <v>0</v>
      </c>
      <c r="AX524" s="18">
        <f t="shared" ca="1" si="290"/>
        <v>0</v>
      </c>
      <c r="AY524" s="18">
        <f t="shared" ca="1" si="291"/>
        <v>0</v>
      </c>
      <c r="AZ524" s="18">
        <f t="shared" ca="1" si="291"/>
        <v>0</v>
      </c>
      <c r="BA524" s="18">
        <f t="shared" ca="1" si="291"/>
        <v>0</v>
      </c>
      <c r="BB524" s="18">
        <f t="shared" ca="1" si="291"/>
        <v>0</v>
      </c>
      <c r="BC524" s="18">
        <f t="shared" ca="1" si="291"/>
        <v>0</v>
      </c>
      <c r="BD524" s="18">
        <f t="shared" ca="1" si="291"/>
        <v>0</v>
      </c>
      <c r="BE524" s="18">
        <f t="shared" ca="1" si="291"/>
        <v>0</v>
      </c>
      <c r="BF524" s="18">
        <f t="shared" ca="1" si="291"/>
        <v>0</v>
      </c>
      <c r="BG524" s="18">
        <f t="shared" ca="1" si="291"/>
        <v>0</v>
      </c>
      <c r="BH524" s="18">
        <f t="shared" ca="1" si="291"/>
        <v>0</v>
      </c>
      <c r="BI524" s="18">
        <f t="shared" ca="1" si="291"/>
        <v>0</v>
      </c>
    </row>
    <row r="525" spans="8:61" x14ac:dyDescent="0.35">
      <c r="H525" s="2" t="str">
        <f t="shared" si="265"/>
        <v>ON_DSM</v>
      </c>
      <c r="I525">
        <f t="shared" si="264"/>
        <v>10</v>
      </c>
      <c r="J525">
        <f t="shared" si="266"/>
        <v>37</v>
      </c>
      <c r="K525" s="18">
        <f t="shared" ca="1" si="287"/>
        <v>0</v>
      </c>
      <c r="L525" s="18">
        <f t="shared" ca="1" si="287"/>
        <v>0</v>
      </c>
      <c r="M525" s="18">
        <f t="shared" ca="1" si="287"/>
        <v>0</v>
      </c>
      <c r="N525" s="18">
        <f t="shared" ca="1" si="287"/>
        <v>0</v>
      </c>
      <c r="O525" s="18">
        <f t="shared" ca="1" si="287"/>
        <v>0</v>
      </c>
      <c r="P525" s="18">
        <f t="shared" ca="1" si="287"/>
        <v>0</v>
      </c>
      <c r="Q525" s="18">
        <f t="shared" ca="1" si="287"/>
        <v>0</v>
      </c>
      <c r="R525" s="18">
        <f t="shared" ca="1" si="287"/>
        <v>0</v>
      </c>
      <c r="S525" s="18">
        <f t="shared" ca="1" si="287"/>
        <v>0</v>
      </c>
      <c r="T525" s="18">
        <f t="shared" ca="1" si="287"/>
        <v>0</v>
      </c>
      <c r="U525" s="18">
        <f t="shared" ca="1" si="288"/>
        <v>0</v>
      </c>
      <c r="V525" s="18">
        <f t="shared" ca="1" si="288"/>
        <v>0</v>
      </c>
      <c r="W525" s="18">
        <f t="shared" ca="1" si="288"/>
        <v>0</v>
      </c>
      <c r="X525" s="18">
        <f t="shared" ca="1" si="288"/>
        <v>0</v>
      </c>
      <c r="Y525" s="18">
        <f t="shared" ca="1" si="288"/>
        <v>0</v>
      </c>
      <c r="Z525" s="18">
        <f t="shared" ca="1" si="288"/>
        <v>0</v>
      </c>
      <c r="AA525" s="18">
        <f t="shared" ca="1" si="288"/>
        <v>0</v>
      </c>
      <c r="AB525" s="18">
        <f t="shared" ca="1" si="288"/>
        <v>2.5854143517599775E-2</v>
      </c>
      <c r="AC525" s="18">
        <f t="shared" ca="1" si="288"/>
        <v>5.4670676199451228E-2</v>
      </c>
      <c r="AD525" s="18">
        <f t="shared" ca="1" si="288"/>
        <v>5.8908858010633058E-2</v>
      </c>
      <c r="AE525" s="18">
        <f t="shared" ca="1" si="289"/>
        <v>6.3147039821814882E-2</v>
      </c>
      <c r="AF525" s="18">
        <f t="shared" ca="1" si="289"/>
        <v>6.738522163299672E-2</v>
      </c>
      <c r="AG525" s="18">
        <f t="shared" ca="1" si="289"/>
        <v>7.1623403444178543E-2</v>
      </c>
      <c r="AH525" s="18">
        <f t="shared" ca="1" si="289"/>
        <v>7.5861585255360381E-2</v>
      </c>
      <c r="AI525" s="18">
        <f t="shared" ca="1" si="289"/>
        <v>8.0099767066542205E-2</v>
      </c>
      <c r="AJ525" s="18">
        <f t="shared" ca="1" si="289"/>
        <v>8.4337948877724028E-2</v>
      </c>
      <c r="AK525" s="18">
        <f t="shared" ca="1" si="289"/>
        <v>8.8576130688905866E-2</v>
      </c>
      <c r="AL525" s="18">
        <f t="shared" ca="1" si="289"/>
        <v>9.3182132120584765E-2</v>
      </c>
      <c r="AM525" s="18">
        <f t="shared" ca="1" si="289"/>
        <v>9.8522651391975788E-2</v>
      </c>
      <c r="AN525" s="18">
        <f t="shared" ca="1" si="289"/>
        <v>0.10423099028386389</v>
      </c>
      <c r="AO525" s="18">
        <f t="shared" ca="1" si="290"/>
        <v>0.10993932917575197</v>
      </c>
      <c r="AP525" s="18">
        <f t="shared" ca="1" si="290"/>
        <v>0.11564654666635804</v>
      </c>
      <c r="AQ525" s="18">
        <f t="shared" ca="1" si="290"/>
        <v>0.1214457190620884</v>
      </c>
      <c r="AR525" s="18">
        <f t="shared" ca="1" si="290"/>
        <v>0.12754430560011362</v>
      </c>
      <c r="AS525" s="18">
        <f t="shared" ca="1" si="290"/>
        <v>0.1341082736701702</v>
      </c>
      <c r="AT525" s="18">
        <f t="shared" ca="1" si="290"/>
        <v>0.14125312760430445</v>
      </c>
      <c r="AU525" s="18">
        <f t="shared" ca="1" si="290"/>
        <v>0.14912464956917681</v>
      </c>
      <c r="AV525" s="18">
        <f t="shared" ca="1" si="290"/>
        <v>6.8963593396130896E-2</v>
      </c>
      <c r="AW525" s="18">
        <f t="shared" ca="1" si="290"/>
        <v>0</v>
      </c>
      <c r="AX525" s="18">
        <f t="shared" ca="1" si="290"/>
        <v>0</v>
      </c>
      <c r="AY525" s="18">
        <f t="shared" ca="1" si="291"/>
        <v>0</v>
      </c>
      <c r="AZ525" s="18">
        <f t="shared" ca="1" si="291"/>
        <v>0</v>
      </c>
      <c r="BA525" s="18">
        <f t="shared" ca="1" si="291"/>
        <v>0</v>
      </c>
      <c r="BB525" s="18">
        <f t="shared" ca="1" si="291"/>
        <v>0</v>
      </c>
      <c r="BC525" s="18">
        <f t="shared" ca="1" si="291"/>
        <v>0</v>
      </c>
      <c r="BD525" s="18">
        <f t="shared" ca="1" si="291"/>
        <v>0</v>
      </c>
      <c r="BE525" s="18">
        <f t="shared" ca="1" si="291"/>
        <v>0</v>
      </c>
      <c r="BF525" s="18">
        <f t="shared" ca="1" si="291"/>
        <v>0</v>
      </c>
      <c r="BG525" s="18">
        <f t="shared" ca="1" si="291"/>
        <v>0</v>
      </c>
      <c r="BH525" s="18">
        <f t="shared" ca="1" si="291"/>
        <v>0</v>
      </c>
      <c r="BI525" s="18">
        <f t="shared" ca="1" si="291"/>
        <v>0</v>
      </c>
    </row>
    <row r="526" spans="8:61" x14ac:dyDescent="0.35">
      <c r="H526" s="2" t="str">
        <f t="shared" si="265"/>
        <v>ON_DSM</v>
      </c>
      <c r="I526">
        <f t="shared" si="264"/>
        <v>10</v>
      </c>
      <c r="J526">
        <f t="shared" si="266"/>
        <v>38</v>
      </c>
      <c r="K526" s="18">
        <f t="shared" ca="1" si="287"/>
        <v>0</v>
      </c>
      <c r="L526" s="18">
        <f t="shared" ca="1" si="287"/>
        <v>0</v>
      </c>
      <c r="M526" s="18">
        <f t="shared" ca="1" si="287"/>
        <v>0</v>
      </c>
      <c r="N526" s="18">
        <f t="shared" ca="1" si="287"/>
        <v>0</v>
      </c>
      <c r="O526" s="18">
        <f t="shared" ca="1" si="287"/>
        <v>0</v>
      </c>
      <c r="P526" s="18">
        <f t="shared" ca="1" si="287"/>
        <v>0</v>
      </c>
      <c r="Q526" s="18">
        <f t="shared" ca="1" si="287"/>
        <v>0</v>
      </c>
      <c r="R526" s="18">
        <f t="shared" ca="1" si="287"/>
        <v>0</v>
      </c>
      <c r="S526" s="18">
        <f t="shared" ca="1" si="287"/>
        <v>0</v>
      </c>
      <c r="T526" s="18">
        <f t="shared" ca="1" si="287"/>
        <v>0</v>
      </c>
      <c r="U526" s="18">
        <f t="shared" ca="1" si="288"/>
        <v>0</v>
      </c>
      <c r="V526" s="18">
        <f t="shared" ca="1" si="288"/>
        <v>0</v>
      </c>
      <c r="W526" s="18">
        <f t="shared" ca="1" si="288"/>
        <v>0</v>
      </c>
      <c r="X526" s="18">
        <f t="shared" ca="1" si="288"/>
        <v>0</v>
      </c>
      <c r="Y526" s="18">
        <f t="shared" ca="1" si="288"/>
        <v>0</v>
      </c>
      <c r="Z526" s="18">
        <f t="shared" ca="1" si="288"/>
        <v>0</v>
      </c>
      <c r="AA526" s="18">
        <f t="shared" ca="1" si="288"/>
        <v>0</v>
      </c>
      <c r="AB526" s="18">
        <f t="shared" ca="1" si="288"/>
        <v>0</v>
      </c>
      <c r="AC526" s="18">
        <f t="shared" ca="1" si="288"/>
        <v>2.5854143517599775E-2</v>
      </c>
      <c r="AD526" s="18">
        <f t="shared" ca="1" si="288"/>
        <v>5.4670676199451228E-2</v>
      </c>
      <c r="AE526" s="18">
        <f t="shared" ca="1" si="289"/>
        <v>5.8908858010633058E-2</v>
      </c>
      <c r="AF526" s="18">
        <f t="shared" ca="1" si="289"/>
        <v>6.3147039821814882E-2</v>
      </c>
      <c r="AG526" s="18">
        <f t="shared" ca="1" si="289"/>
        <v>6.738522163299672E-2</v>
      </c>
      <c r="AH526" s="18">
        <f t="shared" ca="1" si="289"/>
        <v>7.1623403444178543E-2</v>
      </c>
      <c r="AI526" s="18">
        <f t="shared" ca="1" si="289"/>
        <v>7.5861585255360381E-2</v>
      </c>
      <c r="AJ526" s="18">
        <f t="shared" ca="1" si="289"/>
        <v>8.0099767066542205E-2</v>
      </c>
      <c r="AK526" s="18">
        <f t="shared" ca="1" si="289"/>
        <v>8.4337948877724028E-2</v>
      </c>
      <c r="AL526" s="18">
        <f t="shared" ca="1" si="289"/>
        <v>8.8576130688905866E-2</v>
      </c>
      <c r="AM526" s="18">
        <f t="shared" ca="1" si="289"/>
        <v>9.3182132120584765E-2</v>
      </c>
      <c r="AN526" s="18">
        <f t="shared" ca="1" si="289"/>
        <v>9.8522651391975788E-2</v>
      </c>
      <c r="AO526" s="18">
        <f t="shared" ca="1" si="290"/>
        <v>0.10423099028386389</v>
      </c>
      <c r="AP526" s="18">
        <f t="shared" ca="1" si="290"/>
        <v>0.10993932917575197</v>
      </c>
      <c r="AQ526" s="18">
        <f t="shared" ca="1" si="290"/>
        <v>0.11564654666635804</v>
      </c>
      <c r="AR526" s="18">
        <f t="shared" ca="1" si="290"/>
        <v>0.1214457190620884</v>
      </c>
      <c r="AS526" s="18">
        <f t="shared" ca="1" si="290"/>
        <v>0.12754430560011362</v>
      </c>
      <c r="AT526" s="18">
        <f t="shared" ca="1" si="290"/>
        <v>0.1341082736701702</v>
      </c>
      <c r="AU526" s="18">
        <f t="shared" ca="1" si="290"/>
        <v>0.14125312760430445</v>
      </c>
      <c r="AV526" s="18">
        <f t="shared" ca="1" si="290"/>
        <v>0.14912464956917681</v>
      </c>
      <c r="AW526" s="18">
        <f t="shared" ca="1" si="290"/>
        <v>6.8963593396130896E-2</v>
      </c>
      <c r="AX526" s="18">
        <f t="shared" ca="1" si="290"/>
        <v>0</v>
      </c>
      <c r="AY526" s="18">
        <f t="shared" ca="1" si="291"/>
        <v>0</v>
      </c>
      <c r="AZ526" s="18">
        <f t="shared" ca="1" si="291"/>
        <v>0</v>
      </c>
      <c r="BA526" s="18">
        <f t="shared" ca="1" si="291"/>
        <v>0</v>
      </c>
      <c r="BB526" s="18">
        <f t="shared" ca="1" si="291"/>
        <v>0</v>
      </c>
      <c r="BC526" s="18">
        <f t="shared" ca="1" si="291"/>
        <v>0</v>
      </c>
      <c r="BD526" s="18">
        <f t="shared" ca="1" si="291"/>
        <v>0</v>
      </c>
      <c r="BE526" s="18">
        <f t="shared" ca="1" si="291"/>
        <v>0</v>
      </c>
      <c r="BF526" s="18">
        <f t="shared" ca="1" si="291"/>
        <v>0</v>
      </c>
      <c r="BG526" s="18">
        <f t="shared" ca="1" si="291"/>
        <v>0</v>
      </c>
      <c r="BH526" s="18">
        <f t="shared" ca="1" si="291"/>
        <v>0</v>
      </c>
      <c r="BI526" s="18">
        <f t="shared" ca="1" si="291"/>
        <v>0</v>
      </c>
    </row>
    <row r="527" spans="8:61" x14ac:dyDescent="0.35">
      <c r="H527" s="2" t="str">
        <f t="shared" si="265"/>
        <v>ON_DSM</v>
      </c>
      <c r="I527">
        <f t="shared" si="264"/>
        <v>10</v>
      </c>
      <c r="J527">
        <f t="shared" si="266"/>
        <v>39</v>
      </c>
      <c r="K527" s="18">
        <f t="shared" ca="1" si="287"/>
        <v>0</v>
      </c>
      <c r="L527" s="18">
        <f t="shared" ca="1" si="287"/>
        <v>0</v>
      </c>
      <c r="M527" s="18">
        <f t="shared" ca="1" si="287"/>
        <v>0</v>
      </c>
      <c r="N527" s="18">
        <f t="shared" ca="1" si="287"/>
        <v>0</v>
      </c>
      <c r="O527" s="18">
        <f t="shared" ca="1" si="287"/>
        <v>0</v>
      </c>
      <c r="P527" s="18">
        <f t="shared" ca="1" si="287"/>
        <v>0</v>
      </c>
      <c r="Q527" s="18">
        <f t="shared" ca="1" si="287"/>
        <v>0</v>
      </c>
      <c r="R527" s="18">
        <f t="shared" ca="1" si="287"/>
        <v>0</v>
      </c>
      <c r="S527" s="18">
        <f t="shared" ca="1" si="287"/>
        <v>0</v>
      </c>
      <c r="T527" s="18">
        <f t="shared" ca="1" si="287"/>
        <v>0</v>
      </c>
      <c r="U527" s="18">
        <f t="shared" ca="1" si="288"/>
        <v>0</v>
      </c>
      <c r="V527" s="18">
        <f t="shared" ca="1" si="288"/>
        <v>0</v>
      </c>
      <c r="W527" s="18">
        <f t="shared" ca="1" si="288"/>
        <v>0</v>
      </c>
      <c r="X527" s="18">
        <f t="shared" ca="1" si="288"/>
        <v>0</v>
      </c>
      <c r="Y527" s="18">
        <f t="shared" ca="1" si="288"/>
        <v>0</v>
      </c>
      <c r="Z527" s="18">
        <f t="shared" ca="1" si="288"/>
        <v>0</v>
      </c>
      <c r="AA527" s="18">
        <f t="shared" ca="1" si="288"/>
        <v>0</v>
      </c>
      <c r="AB527" s="18">
        <f t="shared" ca="1" si="288"/>
        <v>0</v>
      </c>
      <c r="AC527" s="18">
        <f t="shared" ca="1" si="288"/>
        <v>0</v>
      </c>
      <c r="AD527" s="18">
        <f t="shared" ca="1" si="288"/>
        <v>2.5854143517599775E-2</v>
      </c>
      <c r="AE527" s="18">
        <f t="shared" ca="1" si="289"/>
        <v>5.4670676199451228E-2</v>
      </c>
      <c r="AF527" s="18">
        <f t="shared" ca="1" si="289"/>
        <v>5.8908858010633058E-2</v>
      </c>
      <c r="AG527" s="18">
        <f t="shared" ca="1" si="289"/>
        <v>6.3147039821814882E-2</v>
      </c>
      <c r="AH527" s="18">
        <f t="shared" ca="1" si="289"/>
        <v>6.738522163299672E-2</v>
      </c>
      <c r="AI527" s="18">
        <f t="shared" ca="1" si="289"/>
        <v>7.1623403444178543E-2</v>
      </c>
      <c r="AJ527" s="18">
        <f t="shared" ca="1" si="289"/>
        <v>7.5861585255360381E-2</v>
      </c>
      <c r="AK527" s="18">
        <f t="shared" ca="1" si="289"/>
        <v>8.0099767066542205E-2</v>
      </c>
      <c r="AL527" s="18">
        <f t="shared" ca="1" si="289"/>
        <v>8.4337948877724028E-2</v>
      </c>
      <c r="AM527" s="18">
        <f t="shared" ca="1" si="289"/>
        <v>8.8576130688905866E-2</v>
      </c>
      <c r="AN527" s="18">
        <f t="shared" ca="1" si="289"/>
        <v>9.3182132120584765E-2</v>
      </c>
      <c r="AO527" s="18">
        <f t="shared" ca="1" si="290"/>
        <v>9.8522651391975788E-2</v>
      </c>
      <c r="AP527" s="18">
        <f t="shared" ca="1" si="290"/>
        <v>0.10423099028386389</v>
      </c>
      <c r="AQ527" s="18">
        <f t="shared" ca="1" si="290"/>
        <v>0.10993932917575197</v>
      </c>
      <c r="AR527" s="18">
        <f t="shared" ca="1" si="290"/>
        <v>0.11564654666635804</v>
      </c>
      <c r="AS527" s="18">
        <f t="shared" ca="1" si="290"/>
        <v>0.1214457190620884</v>
      </c>
      <c r="AT527" s="18">
        <f t="shared" ca="1" si="290"/>
        <v>0.12754430560011362</v>
      </c>
      <c r="AU527" s="18">
        <f t="shared" ca="1" si="290"/>
        <v>0.1341082736701702</v>
      </c>
      <c r="AV527" s="18">
        <f t="shared" ca="1" si="290"/>
        <v>0.14125312760430445</v>
      </c>
      <c r="AW527" s="18">
        <f t="shared" ca="1" si="290"/>
        <v>0.14912464956917681</v>
      </c>
      <c r="AX527" s="18">
        <f t="shared" ca="1" si="290"/>
        <v>6.8963593396130896E-2</v>
      </c>
      <c r="AY527" s="18">
        <f t="shared" ca="1" si="291"/>
        <v>0</v>
      </c>
      <c r="AZ527" s="18">
        <f t="shared" ca="1" si="291"/>
        <v>0</v>
      </c>
      <c r="BA527" s="18">
        <f t="shared" ca="1" si="291"/>
        <v>0</v>
      </c>
      <c r="BB527" s="18">
        <f t="shared" ca="1" si="291"/>
        <v>0</v>
      </c>
      <c r="BC527" s="18">
        <f t="shared" ca="1" si="291"/>
        <v>0</v>
      </c>
      <c r="BD527" s="18">
        <f t="shared" ca="1" si="291"/>
        <v>0</v>
      </c>
      <c r="BE527" s="18">
        <f t="shared" ca="1" si="291"/>
        <v>0</v>
      </c>
      <c r="BF527" s="18">
        <f t="shared" ca="1" si="291"/>
        <v>0</v>
      </c>
      <c r="BG527" s="18">
        <f t="shared" ca="1" si="291"/>
        <v>0</v>
      </c>
      <c r="BH527" s="18">
        <f t="shared" ca="1" si="291"/>
        <v>0</v>
      </c>
      <c r="BI527" s="18">
        <f t="shared" ca="1" si="291"/>
        <v>0</v>
      </c>
    </row>
    <row r="528" spans="8:61" x14ac:dyDescent="0.35">
      <c r="H528" s="2" t="str">
        <f t="shared" si="265"/>
        <v>ON_DSM</v>
      </c>
      <c r="I528">
        <f t="shared" si="264"/>
        <v>10</v>
      </c>
      <c r="J528">
        <f t="shared" si="266"/>
        <v>40</v>
      </c>
      <c r="K528" s="18">
        <f t="shared" ca="1" si="287"/>
        <v>0</v>
      </c>
      <c r="L528" s="18">
        <f t="shared" ca="1" si="287"/>
        <v>0</v>
      </c>
      <c r="M528" s="18">
        <f t="shared" ca="1" si="287"/>
        <v>0</v>
      </c>
      <c r="N528" s="18">
        <f t="shared" ca="1" si="287"/>
        <v>0</v>
      </c>
      <c r="O528" s="18">
        <f t="shared" ca="1" si="287"/>
        <v>0</v>
      </c>
      <c r="P528" s="18">
        <f t="shared" ca="1" si="287"/>
        <v>0</v>
      </c>
      <c r="Q528" s="18">
        <f t="shared" ca="1" si="287"/>
        <v>0</v>
      </c>
      <c r="R528" s="18">
        <f t="shared" ca="1" si="287"/>
        <v>0</v>
      </c>
      <c r="S528" s="18">
        <f t="shared" ca="1" si="287"/>
        <v>0</v>
      </c>
      <c r="T528" s="18">
        <f t="shared" ca="1" si="287"/>
        <v>0</v>
      </c>
      <c r="U528" s="18">
        <f t="shared" ca="1" si="288"/>
        <v>0</v>
      </c>
      <c r="V528" s="18">
        <f t="shared" ca="1" si="288"/>
        <v>0</v>
      </c>
      <c r="W528" s="18">
        <f t="shared" ca="1" si="288"/>
        <v>0</v>
      </c>
      <c r="X528" s="18">
        <f t="shared" ca="1" si="288"/>
        <v>0</v>
      </c>
      <c r="Y528" s="18">
        <f t="shared" ca="1" si="288"/>
        <v>0</v>
      </c>
      <c r="Z528" s="18">
        <f t="shared" ca="1" si="288"/>
        <v>0</v>
      </c>
      <c r="AA528" s="18">
        <f t="shared" ca="1" si="288"/>
        <v>0</v>
      </c>
      <c r="AB528" s="18">
        <f t="shared" ca="1" si="288"/>
        <v>0</v>
      </c>
      <c r="AC528" s="18">
        <f t="shared" ca="1" si="288"/>
        <v>0</v>
      </c>
      <c r="AD528" s="18">
        <f t="shared" ca="1" si="288"/>
        <v>0</v>
      </c>
      <c r="AE528" s="18">
        <f t="shared" ca="1" si="289"/>
        <v>2.5854143517599775E-2</v>
      </c>
      <c r="AF528" s="18">
        <f t="shared" ca="1" si="289"/>
        <v>5.4670676199451228E-2</v>
      </c>
      <c r="AG528" s="18">
        <f t="shared" ca="1" si="289"/>
        <v>5.8908858010633058E-2</v>
      </c>
      <c r="AH528" s="18">
        <f t="shared" ca="1" si="289"/>
        <v>6.3147039821814882E-2</v>
      </c>
      <c r="AI528" s="18">
        <f t="shared" ca="1" si="289"/>
        <v>6.738522163299672E-2</v>
      </c>
      <c r="AJ528" s="18">
        <f t="shared" ca="1" si="289"/>
        <v>7.1623403444178543E-2</v>
      </c>
      <c r="AK528" s="18">
        <f t="shared" ca="1" si="289"/>
        <v>7.5861585255360381E-2</v>
      </c>
      <c r="AL528" s="18">
        <f t="shared" ca="1" si="289"/>
        <v>8.0099767066542205E-2</v>
      </c>
      <c r="AM528" s="18">
        <f t="shared" ca="1" si="289"/>
        <v>8.4337948877724028E-2</v>
      </c>
      <c r="AN528" s="18">
        <f t="shared" ca="1" si="289"/>
        <v>8.8576130688905866E-2</v>
      </c>
      <c r="AO528" s="18">
        <f t="shared" ca="1" si="290"/>
        <v>9.3182132120584765E-2</v>
      </c>
      <c r="AP528" s="18">
        <f t="shared" ca="1" si="290"/>
        <v>9.8522651391975788E-2</v>
      </c>
      <c r="AQ528" s="18">
        <f t="shared" ca="1" si="290"/>
        <v>0.10423099028386389</v>
      </c>
      <c r="AR528" s="18">
        <f t="shared" ca="1" si="290"/>
        <v>0.10993932917575197</v>
      </c>
      <c r="AS528" s="18">
        <f t="shared" ca="1" si="290"/>
        <v>0.11564654666635804</v>
      </c>
      <c r="AT528" s="18">
        <f t="shared" ca="1" si="290"/>
        <v>0.1214457190620884</v>
      </c>
      <c r="AU528" s="18">
        <f t="shared" ca="1" si="290"/>
        <v>0.12754430560011362</v>
      </c>
      <c r="AV528" s="18">
        <f t="shared" ca="1" si="290"/>
        <v>0.1341082736701702</v>
      </c>
      <c r="AW528" s="18">
        <f t="shared" ca="1" si="290"/>
        <v>0.14125312760430445</v>
      </c>
      <c r="AX528" s="18">
        <f t="shared" ca="1" si="290"/>
        <v>0.14912464956917681</v>
      </c>
      <c r="AY528" s="18">
        <f t="shared" ca="1" si="291"/>
        <v>6.8963593396130896E-2</v>
      </c>
      <c r="AZ528" s="18">
        <f t="shared" ca="1" si="291"/>
        <v>0</v>
      </c>
      <c r="BA528" s="18">
        <f t="shared" ca="1" si="291"/>
        <v>0</v>
      </c>
      <c r="BB528" s="18">
        <f t="shared" ca="1" si="291"/>
        <v>0</v>
      </c>
      <c r="BC528" s="18">
        <f t="shared" ca="1" si="291"/>
        <v>0</v>
      </c>
      <c r="BD528" s="18">
        <f t="shared" ca="1" si="291"/>
        <v>0</v>
      </c>
      <c r="BE528" s="18">
        <f t="shared" ca="1" si="291"/>
        <v>0</v>
      </c>
      <c r="BF528" s="18">
        <f t="shared" ca="1" si="291"/>
        <v>0</v>
      </c>
      <c r="BG528" s="18">
        <f t="shared" ca="1" si="291"/>
        <v>0</v>
      </c>
      <c r="BH528" s="18">
        <f t="shared" ca="1" si="291"/>
        <v>0</v>
      </c>
      <c r="BI528" s="18">
        <f t="shared" ca="1" si="291"/>
        <v>0</v>
      </c>
    </row>
    <row r="529" spans="8:61" x14ac:dyDescent="0.35">
      <c r="H529" s="2" t="str">
        <f t="shared" si="265"/>
        <v>ON_DSM</v>
      </c>
      <c r="I529">
        <f t="shared" si="264"/>
        <v>10</v>
      </c>
      <c r="J529">
        <f t="shared" si="266"/>
        <v>41</v>
      </c>
      <c r="K529" s="18">
        <f t="shared" ref="K529:T538" ca="1" si="292">IF(K$28&gt;$J529,0,OFFSET($K$2,$I529,$J529-K$28))</f>
        <v>0</v>
      </c>
      <c r="L529" s="18">
        <f t="shared" ca="1" si="292"/>
        <v>0</v>
      </c>
      <c r="M529" s="18">
        <f t="shared" ca="1" si="292"/>
        <v>0</v>
      </c>
      <c r="N529" s="18">
        <f t="shared" ca="1" si="292"/>
        <v>0</v>
      </c>
      <c r="O529" s="18">
        <f t="shared" ca="1" si="292"/>
        <v>0</v>
      </c>
      <c r="P529" s="18">
        <f t="shared" ca="1" si="292"/>
        <v>0</v>
      </c>
      <c r="Q529" s="18">
        <f t="shared" ca="1" si="292"/>
        <v>0</v>
      </c>
      <c r="R529" s="18">
        <f t="shared" ca="1" si="292"/>
        <v>0</v>
      </c>
      <c r="S529" s="18">
        <f t="shared" ca="1" si="292"/>
        <v>0</v>
      </c>
      <c r="T529" s="18">
        <f t="shared" ca="1" si="292"/>
        <v>0</v>
      </c>
      <c r="U529" s="18">
        <f t="shared" ref="U529:AD538" ca="1" si="293">IF(U$28&gt;$J529,0,OFFSET($K$2,$I529,$J529-U$28))</f>
        <v>0</v>
      </c>
      <c r="V529" s="18">
        <f t="shared" ca="1" si="293"/>
        <v>0</v>
      </c>
      <c r="W529" s="18">
        <f t="shared" ca="1" si="293"/>
        <v>0</v>
      </c>
      <c r="X529" s="18">
        <f t="shared" ca="1" si="293"/>
        <v>0</v>
      </c>
      <c r="Y529" s="18">
        <f t="shared" ca="1" si="293"/>
        <v>0</v>
      </c>
      <c r="Z529" s="18">
        <f t="shared" ca="1" si="293"/>
        <v>0</v>
      </c>
      <c r="AA529" s="18">
        <f t="shared" ca="1" si="293"/>
        <v>0</v>
      </c>
      <c r="AB529" s="18">
        <f t="shared" ca="1" si="293"/>
        <v>0</v>
      </c>
      <c r="AC529" s="18">
        <f t="shared" ca="1" si="293"/>
        <v>0</v>
      </c>
      <c r="AD529" s="18">
        <f t="shared" ca="1" si="293"/>
        <v>0</v>
      </c>
      <c r="AE529" s="18">
        <f t="shared" ref="AE529:AN538" ca="1" si="294">IF(AE$28&gt;$J529,0,OFFSET($K$2,$I529,$J529-AE$28))</f>
        <v>0</v>
      </c>
      <c r="AF529" s="18">
        <f t="shared" ca="1" si="294"/>
        <v>2.5854143517599775E-2</v>
      </c>
      <c r="AG529" s="18">
        <f t="shared" ca="1" si="294"/>
        <v>5.4670676199451228E-2</v>
      </c>
      <c r="AH529" s="18">
        <f t="shared" ca="1" si="294"/>
        <v>5.8908858010633058E-2</v>
      </c>
      <c r="AI529" s="18">
        <f t="shared" ca="1" si="294"/>
        <v>6.3147039821814882E-2</v>
      </c>
      <c r="AJ529" s="18">
        <f t="shared" ca="1" si="294"/>
        <v>6.738522163299672E-2</v>
      </c>
      <c r="AK529" s="18">
        <f t="shared" ca="1" si="294"/>
        <v>7.1623403444178543E-2</v>
      </c>
      <c r="AL529" s="18">
        <f t="shared" ca="1" si="294"/>
        <v>7.5861585255360381E-2</v>
      </c>
      <c r="AM529" s="18">
        <f t="shared" ca="1" si="294"/>
        <v>8.0099767066542205E-2</v>
      </c>
      <c r="AN529" s="18">
        <f t="shared" ca="1" si="294"/>
        <v>8.4337948877724028E-2</v>
      </c>
      <c r="AO529" s="18">
        <f t="shared" ref="AO529:AX538" ca="1" si="295">IF(AO$28&gt;$J529,0,OFFSET($K$2,$I529,$J529-AO$28))</f>
        <v>8.8576130688905866E-2</v>
      </c>
      <c r="AP529" s="18">
        <f t="shared" ca="1" si="295"/>
        <v>9.3182132120584765E-2</v>
      </c>
      <c r="AQ529" s="18">
        <f t="shared" ca="1" si="295"/>
        <v>9.8522651391975788E-2</v>
      </c>
      <c r="AR529" s="18">
        <f t="shared" ca="1" si="295"/>
        <v>0.10423099028386389</v>
      </c>
      <c r="AS529" s="18">
        <f t="shared" ca="1" si="295"/>
        <v>0.10993932917575197</v>
      </c>
      <c r="AT529" s="18">
        <f t="shared" ca="1" si="295"/>
        <v>0.11564654666635804</v>
      </c>
      <c r="AU529" s="18">
        <f t="shared" ca="1" si="295"/>
        <v>0.1214457190620884</v>
      </c>
      <c r="AV529" s="18">
        <f t="shared" ca="1" si="295"/>
        <v>0.12754430560011362</v>
      </c>
      <c r="AW529" s="18">
        <f t="shared" ca="1" si="295"/>
        <v>0.1341082736701702</v>
      </c>
      <c r="AX529" s="18">
        <f t="shared" ca="1" si="295"/>
        <v>0.14125312760430445</v>
      </c>
      <c r="AY529" s="18">
        <f t="shared" ref="AY529:BI538" ca="1" si="296">IF(AY$28&gt;$J529,0,OFFSET($K$2,$I529,$J529-AY$28))</f>
        <v>0.14912464956917681</v>
      </c>
      <c r="AZ529" s="18">
        <f t="shared" ca="1" si="296"/>
        <v>6.8963593396130896E-2</v>
      </c>
      <c r="BA529" s="18">
        <f t="shared" ca="1" si="296"/>
        <v>0</v>
      </c>
      <c r="BB529" s="18">
        <f t="shared" ca="1" si="296"/>
        <v>0</v>
      </c>
      <c r="BC529" s="18">
        <f t="shared" ca="1" si="296"/>
        <v>0</v>
      </c>
      <c r="BD529" s="18">
        <f t="shared" ca="1" si="296"/>
        <v>0</v>
      </c>
      <c r="BE529" s="18">
        <f t="shared" ca="1" si="296"/>
        <v>0</v>
      </c>
      <c r="BF529" s="18">
        <f t="shared" ca="1" si="296"/>
        <v>0</v>
      </c>
      <c r="BG529" s="18">
        <f t="shared" ca="1" si="296"/>
        <v>0</v>
      </c>
      <c r="BH529" s="18">
        <f t="shared" ca="1" si="296"/>
        <v>0</v>
      </c>
      <c r="BI529" s="18">
        <f t="shared" ca="1" si="296"/>
        <v>0</v>
      </c>
    </row>
    <row r="530" spans="8:61" x14ac:dyDescent="0.35">
      <c r="H530" s="2" t="str">
        <f t="shared" si="265"/>
        <v>ON_DSM</v>
      </c>
      <c r="I530">
        <f t="shared" si="264"/>
        <v>10</v>
      </c>
      <c r="J530">
        <f t="shared" si="266"/>
        <v>42</v>
      </c>
      <c r="K530" s="18">
        <f t="shared" ca="1" si="292"/>
        <v>0</v>
      </c>
      <c r="L530" s="18">
        <f t="shared" ca="1" si="292"/>
        <v>0</v>
      </c>
      <c r="M530" s="18">
        <f t="shared" ca="1" si="292"/>
        <v>0</v>
      </c>
      <c r="N530" s="18">
        <f t="shared" ca="1" si="292"/>
        <v>0</v>
      </c>
      <c r="O530" s="18">
        <f t="shared" ca="1" si="292"/>
        <v>0</v>
      </c>
      <c r="P530" s="18">
        <f t="shared" ca="1" si="292"/>
        <v>0</v>
      </c>
      <c r="Q530" s="18">
        <f t="shared" ca="1" si="292"/>
        <v>0</v>
      </c>
      <c r="R530" s="18">
        <f t="shared" ca="1" si="292"/>
        <v>0</v>
      </c>
      <c r="S530" s="18">
        <f t="shared" ca="1" si="292"/>
        <v>0</v>
      </c>
      <c r="T530" s="18">
        <f t="shared" ca="1" si="292"/>
        <v>0</v>
      </c>
      <c r="U530" s="18">
        <f t="shared" ca="1" si="293"/>
        <v>0</v>
      </c>
      <c r="V530" s="18">
        <f t="shared" ca="1" si="293"/>
        <v>0</v>
      </c>
      <c r="W530" s="18">
        <f t="shared" ca="1" si="293"/>
        <v>0</v>
      </c>
      <c r="X530" s="18">
        <f t="shared" ca="1" si="293"/>
        <v>0</v>
      </c>
      <c r="Y530" s="18">
        <f t="shared" ca="1" si="293"/>
        <v>0</v>
      </c>
      <c r="Z530" s="18">
        <f t="shared" ca="1" si="293"/>
        <v>0</v>
      </c>
      <c r="AA530" s="18">
        <f t="shared" ca="1" si="293"/>
        <v>0</v>
      </c>
      <c r="AB530" s="18">
        <f t="shared" ca="1" si="293"/>
        <v>0</v>
      </c>
      <c r="AC530" s="18">
        <f t="shared" ca="1" si="293"/>
        <v>0</v>
      </c>
      <c r="AD530" s="18">
        <f t="shared" ca="1" si="293"/>
        <v>0</v>
      </c>
      <c r="AE530" s="18">
        <f t="shared" ca="1" si="294"/>
        <v>0</v>
      </c>
      <c r="AF530" s="18">
        <f t="shared" ca="1" si="294"/>
        <v>0</v>
      </c>
      <c r="AG530" s="18">
        <f t="shared" ca="1" si="294"/>
        <v>2.5854143517599775E-2</v>
      </c>
      <c r="AH530" s="18">
        <f t="shared" ca="1" si="294"/>
        <v>5.4670676199451228E-2</v>
      </c>
      <c r="AI530" s="18">
        <f t="shared" ca="1" si="294"/>
        <v>5.8908858010633058E-2</v>
      </c>
      <c r="AJ530" s="18">
        <f t="shared" ca="1" si="294"/>
        <v>6.3147039821814882E-2</v>
      </c>
      <c r="AK530" s="18">
        <f t="shared" ca="1" si="294"/>
        <v>6.738522163299672E-2</v>
      </c>
      <c r="AL530" s="18">
        <f t="shared" ca="1" si="294"/>
        <v>7.1623403444178543E-2</v>
      </c>
      <c r="AM530" s="18">
        <f t="shared" ca="1" si="294"/>
        <v>7.5861585255360381E-2</v>
      </c>
      <c r="AN530" s="18">
        <f t="shared" ca="1" si="294"/>
        <v>8.0099767066542205E-2</v>
      </c>
      <c r="AO530" s="18">
        <f t="shared" ca="1" si="295"/>
        <v>8.4337948877724028E-2</v>
      </c>
      <c r="AP530" s="18">
        <f t="shared" ca="1" si="295"/>
        <v>8.8576130688905866E-2</v>
      </c>
      <c r="AQ530" s="18">
        <f t="shared" ca="1" si="295"/>
        <v>9.3182132120584765E-2</v>
      </c>
      <c r="AR530" s="18">
        <f t="shared" ca="1" si="295"/>
        <v>9.8522651391975788E-2</v>
      </c>
      <c r="AS530" s="18">
        <f t="shared" ca="1" si="295"/>
        <v>0.10423099028386389</v>
      </c>
      <c r="AT530" s="18">
        <f t="shared" ca="1" si="295"/>
        <v>0.10993932917575197</v>
      </c>
      <c r="AU530" s="18">
        <f t="shared" ca="1" si="295"/>
        <v>0.11564654666635804</v>
      </c>
      <c r="AV530" s="18">
        <f t="shared" ca="1" si="295"/>
        <v>0.1214457190620884</v>
      </c>
      <c r="AW530" s="18">
        <f t="shared" ca="1" si="295"/>
        <v>0.12754430560011362</v>
      </c>
      <c r="AX530" s="18">
        <f t="shared" ca="1" si="295"/>
        <v>0.1341082736701702</v>
      </c>
      <c r="AY530" s="18">
        <f t="shared" ca="1" si="296"/>
        <v>0.14125312760430445</v>
      </c>
      <c r="AZ530" s="18">
        <f t="shared" ca="1" si="296"/>
        <v>0.14912464956917681</v>
      </c>
      <c r="BA530" s="18">
        <f t="shared" ca="1" si="296"/>
        <v>6.8963593396130896E-2</v>
      </c>
      <c r="BB530" s="18">
        <f t="shared" ca="1" si="296"/>
        <v>0</v>
      </c>
      <c r="BC530" s="18">
        <f t="shared" ca="1" si="296"/>
        <v>0</v>
      </c>
      <c r="BD530" s="18">
        <f t="shared" ca="1" si="296"/>
        <v>0</v>
      </c>
      <c r="BE530" s="18">
        <f t="shared" ca="1" si="296"/>
        <v>0</v>
      </c>
      <c r="BF530" s="18">
        <f t="shared" ca="1" si="296"/>
        <v>0</v>
      </c>
      <c r="BG530" s="18">
        <f t="shared" ca="1" si="296"/>
        <v>0</v>
      </c>
      <c r="BH530" s="18">
        <f t="shared" ca="1" si="296"/>
        <v>0</v>
      </c>
      <c r="BI530" s="18">
        <f t="shared" ca="1" si="296"/>
        <v>0</v>
      </c>
    </row>
    <row r="531" spans="8:61" x14ac:dyDescent="0.35">
      <c r="H531" s="2" t="str">
        <f t="shared" si="265"/>
        <v>ON_DSM</v>
      </c>
      <c r="I531">
        <f t="shared" si="264"/>
        <v>10</v>
      </c>
      <c r="J531">
        <f t="shared" si="266"/>
        <v>43</v>
      </c>
      <c r="K531" s="18">
        <f t="shared" ca="1" si="292"/>
        <v>0</v>
      </c>
      <c r="L531" s="18">
        <f t="shared" ca="1" si="292"/>
        <v>0</v>
      </c>
      <c r="M531" s="18">
        <f t="shared" ca="1" si="292"/>
        <v>0</v>
      </c>
      <c r="N531" s="18">
        <f t="shared" ca="1" si="292"/>
        <v>0</v>
      </c>
      <c r="O531" s="18">
        <f t="shared" ca="1" si="292"/>
        <v>0</v>
      </c>
      <c r="P531" s="18">
        <f t="shared" ca="1" si="292"/>
        <v>0</v>
      </c>
      <c r="Q531" s="18">
        <f t="shared" ca="1" si="292"/>
        <v>0</v>
      </c>
      <c r="R531" s="18">
        <f t="shared" ca="1" si="292"/>
        <v>0</v>
      </c>
      <c r="S531" s="18">
        <f t="shared" ca="1" si="292"/>
        <v>0</v>
      </c>
      <c r="T531" s="18">
        <f t="shared" ca="1" si="292"/>
        <v>0</v>
      </c>
      <c r="U531" s="18">
        <f t="shared" ca="1" si="293"/>
        <v>0</v>
      </c>
      <c r="V531" s="18">
        <f t="shared" ca="1" si="293"/>
        <v>0</v>
      </c>
      <c r="W531" s="18">
        <f t="shared" ca="1" si="293"/>
        <v>0</v>
      </c>
      <c r="X531" s="18">
        <f t="shared" ca="1" si="293"/>
        <v>0</v>
      </c>
      <c r="Y531" s="18">
        <f t="shared" ca="1" si="293"/>
        <v>0</v>
      </c>
      <c r="Z531" s="18">
        <f t="shared" ca="1" si="293"/>
        <v>0</v>
      </c>
      <c r="AA531" s="18">
        <f t="shared" ca="1" si="293"/>
        <v>0</v>
      </c>
      <c r="AB531" s="18">
        <f t="shared" ca="1" si="293"/>
        <v>0</v>
      </c>
      <c r="AC531" s="18">
        <f t="shared" ca="1" si="293"/>
        <v>0</v>
      </c>
      <c r="AD531" s="18">
        <f t="shared" ca="1" si="293"/>
        <v>0</v>
      </c>
      <c r="AE531" s="18">
        <f t="shared" ca="1" si="294"/>
        <v>0</v>
      </c>
      <c r="AF531" s="18">
        <f t="shared" ca="1" si="294"/>
        <v>0</v>
      </c>
      <c r="AG531" s="18">
        <f t="shared" ca="1" si="294"/>
        <v>0</v>
      </c>
      <c r="AH531" s="18">
        <f t="shared" ca="1" si="294"/>
        <v>2.5854143517599775E-2</v>
      </c>
      <c r="AI531" s="18">
        <f t="shared" ca="1" si="294"/>
        <v>5.4670676199451228E-2</v>
      </c>
      <c r="AJ531" s="18">
        <f t="shared" ca="1" si="294"/>
        <v>5.8908858010633058E-2</v>
      </c>
      <c r="AK531" s="18">
        <f t="shared" ca="1" si="294"/>
        <v>6.3147039821814882E-2</v>
      </c>
      <c r="AL531" s="18">
        <f t="shared" ca="1" si="294"/>
        <v>6.738522163299672E-2</v>
      </c>
      <c r="AM531" s="18">
        <f t="shared" ca="1" si="294"/>
        <v>7.1623403444178543E-2</v>
      </c>
      <c r="AN531" s="18">
        <f t="shared" ca="1" si="294"/>
        <v>7.5861585255360381E-2</v>
      </c>
      <c r="AO531" s="18">
        <f t="shared" ca="1" si="295"/>
        <v>8.0099767066542205E-2</v>
      </c>
      <c r="AP531" s="18">
        <f t="shared" ca="1" si="295"/>
        <v>8.4337948877724028E-2</v>
      </c>
      <c r="AQ531" s="18">
        <f t="shared" ca="1" si="295"/>
        <v>8.8576130688905866E-2</v>
      </c>
      <c r="AR531" s="18">
        <f t="shared" ca="1" si="295"/>
        <v>9.3182132120584765E-2</v>
      </c>
      <c r="AS531" s="18">
        <f t="shared" ca="1" si="295"/>
        <v>9.8522651391975788E-2</v>
      </c>
      <c r="AT531" s="18">
        <f t="shared" ca="1" si="295"/>
        <v>0.10423099028386389</v>
      </c>
      <c r="AU531" s="18">
        <f t="shared" ca="1" si="295"/>
        <v>0.10993932917575197</v>
      </c>
      <c r="AV531" s="18">
        <f t="shared" ca="1" si="295"/>
        <v>0.11564654666635804</v>
      </c>
      <c r="AW531" s="18">
        <f t="shared" ca="1" si="295"/>
        <v>0.1214457190620884</v>
      </c>
      <c r="AX531" s="18">
        <f t="shared" ca="1" si="295"/>
        <v>0.12754430560011362</v>
      </c>
      <c r="AY531" s="18">
        <f t="shared" ca="1" si="296"/>
        <v>0.1341082736701702</v>
      </c>
      <c r="AZ531" s="18">
        <f t="shared" ca="1" si="296"/>
        <v>0.14125312760430445</v>
      </c>
      <c r="BA531" s="18">
        <f t="shared" ca="1" si="296"/>
        <v>0.14912464956917681</v>
      </c>
      <c r="BB531" s="18">
        <f t="shared" ca="1" si="296"/>
        <v>6.8963593396130896E-2</v>
      </c>
      <c r="BC531" s="18">
        <f t="shared" ca="1" si="296"/>
        <v>0</v>
      </c>
      <c r="BD531" s="18">
        <f t="shared" ca="1" si="296"/>
        <v>0</v>
      </c>
      <c r="BE531" s="18">
        <f t="shared" ca="1" si="296"/>
        <v>0</v>
      </c>
      <c r="BF531" s="18">
        <f t="shared" ca="1" si="296"/>
        <v>0</v>
      </c>
      <c r="BG531" s="18">
        <f t="shared" ca="1" si="296"/>
        <v>0</v>
      </c>
      <c r="BH531" s="18">
        <f t="shared" ca="1" si="296"/>
        <v>0</v>
      </c>
      <c r="BI531" s="18">
        <f t="shared" ca="1" si="296"/>
        <v>0</v>
      </c>
    </row>
    <row r="532" spans="8:61" x14ac:dyDescent="0.35">
      <c r="H532" s="2" t="str">
        <f t="shared" si="265"/>
        <v>ON_DSM</v>
      </c>
      <c r="I532">
        <f t="shared" si="264"/>
        <v>10</v>
      </c>
      <c r="J532">
        <f t="shared" si="266"/>
        <v>44</v>
      </c>
      <c r="K532" s="18">
        <f t="shared" ca="1" si="292"/>
        <v>0</v>
      </c>
      <c r="L532" s="18">
        <f t="shared" ca="1" si="292"/>
        <v>0</v>
      </c>
      <c r="M532" s="18">
        <f t="shared" ca="1" si="292"/>
        <v>0</v>
      </c>
      <c r="N532" s="18">
        <f t="shared" ca="1" si="292"/>
        <v>0</v>
      </c>
      <c r="O532" s="18">
        <f t="shared" ca="1" si="292"/>
        <v>0</v>
      </c>
      <c r="P532" s="18">
        <f t="shared" ca="1" si="292"/>
        <v>0</v>
      </c>
      <c r="Q532" s="18">
        <f t="shared" ca="1" si="292"/>
        <v>0</v>
      </c>
      <c r="R532" s="18">
        <f t="shared" ca="1" si="292"/>
        <v>0</v>
      </c>
      <c r="S532" s="18">
        <f t="shared" ca="1" si="292"/>
        <v>0</v>
      </c>
      <c r="T532" s="18">
        <f t="shared" ca="1" si="292"/>
        <v>0</v>
      </c>
      <c r="U532" s="18">
        <f t="shared" ca="1" si="293"/>
        <v>0</v>
      </c>
      <c r="V532" s="18">
        <f t="shared" ca="1" si="293"/>
        <v>0</v>
      </c>
      <c r="W532" s="18">
        <f t="shared" ca="1" si="293"/>
        <v>0</v>
      </c>
      <c r="X532" s="18">
        <f t="shared" ca="1" si="293"/>
        <v>0</v>
      </c>
      <c r="Y532" s="18">
        <f t="shared" ca="1" si="293"/>
        <v>0</v>
      </c>
      <c r="Z532" s="18">
        <f t="shared" ca="1" si="293"/>
        <v>0</v>
      </c>
      <c r="AA532" s="18">
        <f t="shared" ca="1" si="293"/>
        <v>0</v>
      </c>
      <c r="AB532" s="18">
        <f t="shared" ca="1" si="293"/>
        <v>0</v>
      </c>
      <c r="AC532" s="18">
        <f t="shared" ca="1" si="293"/>
        <v>0</v>
      </c>
      <c r="AD532" s="18">
        <f t="shared" ca="1" si="293"/>
        <v>0</v>
      </c>
      <c r="AE532" s="18">
        <f t="shared" ca="1" si="294"/>
        <v>0</v>
      </c>
      <c r="AF532" s="18">
        <f t="shared" ca="1" si="294"/>
        <v>0</v>
      </c>
      <c r="AG532" s="18">
        <f t="shared" ca="1" si="294"/>
        <v>0</v>
      </c>
      <c r="AH532" s="18">
        <f t="shared" ca="1" si="294"/>
        <v>0</v>
      </c>
      <c r="AI532" s="18">
        <f t="shared" ca="1" si="294"/>
        <v>2.5854143517599775E-2</v>
      </c>
      <c r="AJ532" s="18">
        <f t="shared" ca="1" si="294"/>
        <v>5.4670676199451228E-2</v>
      </c>
      <c r="AK532" s="18">
        <f t="shared" ca="1" si="294"/>
        <v>5.8908858010633058E-2</v>
      </c>
      <c r="AL532" s="18">
        <f t="shared" ca="1" si="294"/>
        <v>6.3147039821814882E-2</v>
      </c>
      <c r="AM532" s="18">
        <f t="shared" ca="1" si="294"/>
        <v>6.738522163299672E-2</v>
      </c>
      <c r="AN532" s="18">
        <f t="shared" ca="1" si="294"/>
        <v>7.1623403444178543E-2</v>
      </c>
      <c r="AO532" s="18">
        <f t="shared" ca="1" si="295"/>
        <v>7.5861585255360381E-2</v>
      </c>
      <c r="AP532" s="18">
        <f t="shared" ca="1" si="295"/>
        <v>8.0099767066542205E-2</v>
      </c>
      <c r="AQ532" s="18">
        <f t="shared" ca="1" si="295"/>
        <v>8.4337948877724028E-2</v>
      </c>
      <c r="AR532" s="18">
        <f t="shared" ca="1" si="295"/>
        <v>8.8576130688905866E-2</v>
      </c>
      <c r="AS532" s="18">
        <f t="shared" ca="1" si="295"/>
        <v>9.3182132120584765E-2</v>
      </c>
      <c r="AT532" s="18">
        <f t="shared" ca="1" si="295"/>
        <v>9.8522651391975788E-2</v>
      </c>
      <c r="AU532" s="18">
        <f t="shared" ca="1" si="295"/>
        <v>0.10423099028386389</v>
      </c>
      <c r="AV532" s="18">
        <f t="shared" ca="1" si="295"/>
        <v>0.10993932917575197</v>
      </c>
      <c r="AW532" s="18">
        <f t="shared" ca="1" si="295"/>
        <v>0.11564654666635804</v>
      </c>
      <c r="AX532" s="18">
        <f t="shared" ca="1" si="295"/>
        <v>0.1214457190620884</v>
      </c>
      <c r="AY532" s="18">
        <f t="shared" ca="1" si="296"/>
        <v>0.12754430560011362</v>
      </c>
      <c r="AZ532" s="18">
        <f t="shared" ca="1" si="296"/>
        <v>0.1341082736701702</v>
      </c>
      <c r="BA532" s="18">
        <f t="shared" ca="1" si="296"/>
        <v>0.14125312760430445</v>
      </c>
      <c r="BB532" s="18">
        <f t="shared" ca="1" si="296"/>
        <v>0.14912464956917681</v>
      </c>
      <c r="BC532" s="18">
        <f t="shared" ca="1" si="296"/>
        <v>6.8963593396130896E-2</v>
      </c>
      <c r="BD532" s="18">
        <f t="shared" ca="1" si="296"/>
        <v>0</v>
      </c>
      <c r="BE532" s="18">
        <f t="shared" ca="1" si="296"/>
        <v>0</v>
      </c>
      <c r="BF532" s="18">
        <f t="shared" ca="1" si="296"/>
        <v>0</v>
      </c>
      <c r="BG532" s="18">
        <f t="shared" ca="1" si="296"/>
        <v>0</v>
      </c>
      <c r="BH532" s="18">
        <f t="shared" ca="1" si="296"/>
        <v>0</v>
      </c>
      <c r="BI532" s="18">
        <f t="shared" ca="1" si="296"/>
        <v>0</v>
      </c>
    </row>
    <row r="533" spans="8:61" x14ac:dyDescent="0.35">
      <c r="H533" s="2" t="str">
        <f t="shared" si="265"/>
        <v>ON_DSM</v>
      </c>
      <c r="I533">
        <f t="shared" si="264"/>
        <v>10</v>
      </c>
      <c r="J533">
        <f t="shared" si="266"/>
        <v>45</v>
      </c>
      <c r="K533" s="18">
        <f t="shared" ca="1" si="292"/>
        <v>0</v>
      </c>
      <c r="L533" s="18">
        <f t="shared" ca="1" si="292"/>
        <v>0</v>
      </c>
      <c r="M533" s="18">
        <f t="shared" ca="1" si="292"/>
        <v>0</v>
      </c>
      <c r="N533" s="18">
        <f t="shared" ca="1" si="292"/>
        <v>0</v>
      </c>
      <c r="O533" s="18">
        <f t="shared" ca="1" si="292"/>
        <v>0</v>
      </c>
      <c r="P533" s="18">
        <f t="shared" ca="1" si="292"/>
        <v>0</v>
      </c>
      <c r="Q533" s="18">
        <f t="shared" ca="1" si="292"/>
        <v>0</v>
      </c>
      <c r="R533" s="18">
        <f t="shared" ca="1" si="292"/>
        <v>0</v>
      </c>
      <c r="S533" s="18">
        <f t="shared" ca="1" si="292"/>
        <v>0</v>
      </c>
      <c r="T533" s="18">
        <f t="shared" ca="1" si="292"/>
        <v>0</v>
      </c>
      <c r="U533" s="18">
        <f t="shared" ca="1" si="293"/>
        <v>0</v>
      </c>
      <c r="V533" s="18">
        <f t="shared" ca="1" si="293"/>
        <v>0</v>
      </c>
      <c r="W533" s="18">
        <f t="shared" ca="1" si="293"/>
        <v>0</v>
      </c>
      <c r="X533" s="18">
        <f t="shared" ca="1" si="293"/>
        <v>0</v>
      </c>
      <c r="Y533" s="18">
        <f t="shared" ca="1" si="293"/>
        <v>0</v>
      </c>
      <c r="Z533" s="18">
        <f t="shared" ca="1" si="293"/>
        <v>0</v>
      </c>
      <c r="AA533" s="18">
        <f t="shared" ca="1" si="293"/>
        <v>0</v>
      </c>
      <c r="AB533" s="18">
        <f t="shared" ca="1" si="293"/>
        <v>0</v>
      </c>
      <c r="AC533" s="18">
        <f t="shared" ca="1" si="293"/>
        <v>0</v>
      </c>
      <c r="AD533" s="18">
        <f t="shared" ca="1" si="293"/>
        <v>0</v>
      </c>
      <c r="AE533" s="18">
        <f t="shared" ca="1" si="294"/>
        <v>0</v>
      </c>
      <c r="AF533" s="18">
        <f t="shared" ca="1" si="294"/>
        <v>0</v>
      </c>
      <c r="AG533" s="18">
        <f t="shared" ca="1" si="294"/>
        <v>0</v>
      </c>
      <c r="AH533" s="18">
        <f t="shared" ca="1" si="294"/>
        <v>0</v>
      </c>
      <c r="AI533" s="18">
        <f t="shared" ca="1" si="294"/>
        <v>0</v>
      </c>
      <c r="AJ533" s="18">
        <f t="shared" ca="1" si="294"/>
        <v>2.5854143517599775E-2</v>
      </c>
      <c r="AK533" s="18">
        <f t="shared" ca="1" si="294"/>
        <v>5.4670676199451228E-2</v>
      </c>
      <c r="AL533" s="18">
        <f t="shared" ca="1" si="294"/>
        <v>5.8908858010633058E-2</v>
      </c>
      <c r="AM533" s="18">
        <f t="shared" ca="1" si="294"/>
        <v>6.3147039821814882E-2</v>
      </c>
      <c r="AN533" s="18">
        <f t="shared" ca="1" si="294"/>
        <v>6.738522163299672E-2</v>
      </c>
      <c r="AO533" s="18">
        <f t="shared" ca="1" si="295"/>
        <v>7.1623403444178543E-2</v>
      </c>
      <c r="AP533" s="18">
        <f t="shared" ca="1" si="295"/>
        <v>7.5861585255360381E-2</v>
      </c>
      <c r="AQ533" s="18">
        <f t="shared" ca="1" si="295"/>
        <v>8.0099767066542205E-2</v>
      </c>
      <c r="AR533" s="18">
        <f t="shared" ca="1" si="295"/>
        <v>8.4337948877724028E-2</v>
      </c>
      <c r="AS533" s="18">
        <f t="shared" ca="1" si="295"/>
        <v>8.8576130688905866E-2</v>
      </c>
      <c r="AT533" s="18">
        <f t="shared" ca="1" si="295"/>
        <v>9.3182132120584765E-2</v>
      </c>
      <c r="AU533" s="18">
        <f t="shared" ca="1" si="295"/>
        <v>9.8522651391975788E-2</v>
      </c>
      <c r="AV533" s="18">
        <f t="shared" ca="1" si="295"/>
        <v>0.10423099028386389</v>
      </c>
      <c r="AW533" s="18">
        <f t="shared" ca="1" si="295"/>
        <v>0.10993932917575197</v>
      </c>
      <c r="AX533" s="18">
        <f t="shared" ca="1" si="295"/>
        <v>0.11564654666635804</v>
      </c>
      <c r="AY533" s="18">
        <f t="shared" ca="1" si="296"/>
        <v>0.1214457190620884</v>
      </c>
      <c r="AZ533" s="18">
        <f t="shared" ca="1" si="296"/>
        <v>0.12754430560011362</v>
      </c>
      <c r="BA533" s="18">
        <f t="shared" ca="1" si="296"/>
        <v>0.1341082736701702</v>
      </c>
      <c r="BB533" s="18">
        <f t="shared" ca="1" si="296"/>
        <v>0.14125312760430445</v>
      </c>
      <c r="BC533" s="18">
        <f t="shared" ca="1" si="296"/>
        <v>0.14912464956917681</v>
      </c>
      <c r="BD533" s="18">
        <f t="shared" ca="1" si="296"/>
        <v>6.8963593396130896E-2</v>
      </c>
      <c r="BE533" s="18">
        <f t="shared" ca="1" si="296"/>
        <v>0</v>
      </c>
      <c r="BF533" s="18">
        <f t="shared" ca="1" si="296"/>
        <v>0</v>
      </c>
      <c r="BG533" s="18">
        <f t="shared" ca="1" si="296"/>
        <v>0</v>
      </c>
      <c r="BH533" s="18">
        <f t="shared" ca="1" si="296"/>
        <v>0</v>
      </c>
      <c r="BI533" s="18">
        <f t="shared" ca="1" si="296"/>
        <v>0</v>
      </c>
    </row>
    <row r="534" spans="8:61" x14ac:dyDescent="0.35">
      <c r="H534" s="2" t="str">
        <f t="shared" si="265"/>
        <v>ON_DSM</v>
      </c>
      <c r="I534">
        <f t="shared" si="264"/>
        <v>10</v>
      </c>
      <c r="J534">
        <f t="shared" si="266"/>
        <v>46</v>
      </c>
      <c r="K534" s="18">
        <f t="shared" ca="1" si="292"/>
        <v>0</v>
      </c>
      <c r="L534" s="18">
        <f t="shared" ca="1" si="292"/>
        <v>0</v>
      </c>
      <c r="M534" s="18">
        <f t="shared" ca="1" si="292"/>
        <v>0</v>
      </c>
      <c r="N534" s="18">
        <f t="shared" ca="1" si="292"/>
        <v>0</v>
      </c>
      <c r="O534" s="18">
        <f t="shared" ca="1" si="292"/>
        <v>0</v>
      </c>
      <c r="P534" s="18">
        <f t="shared" ca="1" si="292"/>
        <v>0</v>
      </c>
      <c r="Q534" s="18">
        <f t="shared" ca="1" si="292"/>
        <v>0</v>
      </c>
      <c r="R534" s="18">
        <f t="shared" ca="1" si="292"/>
        <v>0</v>
      </c>
      <c r="S534" s="18">
        <f t="shared" ca="1" si="292"/>
        <v>0</v>
      </c>
      <c r="T534" s="18">
        <f t="shared" ca="1" si="292"/>
        <v>0</v>
      </c>
      <c r="U534" s="18">
        <f t="shared" ca="1" si="293"/>
        <v>0</v>
      </c>
      <c r="V534" s="18">
        <f t="shared" ca="1" si="293"/>
        <v>0</v>
      </c>
      <c r="W534" s="18">
        <f t="shared" ca="1" si="293"/>
        <v>0</v>
      </c>
      <c r="X534" s="18">
        <f t="shared" ca="1" si="293"/>
        <v>0</v>
      </c>
      <c r="Y534" s="18">
        <f t="shared" ca="1" si="293"/>
        <v>0</v>
      </c>
      <c r="Z534" s="18">
        <f t="shared" ca="1" si="293"/>
        <v>0</v>
      </c>
      <c r="AA534" s="18">
        <f t="shared" ca="1" si="293"/>
        <v>0</v>
      </c>
      <c r="AB534" s="18">
        <f t="shared" ca="1" si="293"/>
        <v>0</v>
      </c>
      <c r="AC534" s="18">
        <f t="shared" ca="1" si="293"/>
        <v>0</v>
      </c>
      <c r="AD534" s="18">
        <f t="shared" ca="1" si="293"/>
        <v>0</v>
      </c>
      <c r="AE534" s="18">
        <f t="shared" ca="1" si="294"/>
        <v>0</v>
      </c>
      <c r="AF534" s="18">
        <f t="shared" ca="1" si="294"/>
        <v>0</v>
      </c>
      <c r="AG534" s="18">
        <f t="shared" ca="1" si="294"/>
        <v>0</v>
      </c>
      <c r="AH534" s="18">
        <f t="shared" ca="1" si="294"/>
        <v>0</v>
      </c>
      <c r="AI534" s="18">
        <f t="shared" ca="1" si="294"/>
        <v>0</v>
      </c>
      <c r="AJ534" s="18">
        <f t="shared" ca="1" si="294"/>
        <v>0</v>
      </c>
      <c r="AK534" s="18">
        <f t="shared" ca="1" si="294"/>
        <v>2.5854143517599775E-2</v>
      </c>
      <c r="AL534" s="18">
        <f t="shared" ca="1" si="294"/>
        <v>5.4670676199451228E-2</v>
      </c>
      <c r="AM534" s="18">
        <f t="shared" ca="1" si="294"/>
        <v>5.8908858010633058E-2</v>
      </c>
      <c r="AN534" s="18">
        <f t="shared" ca="1" si="294"/>
        <v>6.3147039821814882E-2</v>
      </c>
      <c r="AO534" s="18">
        <f t="shared" ca="1" si="295"/>
        <v>6.738522163299672E-2</v>
      </c>
      <c r="AP534" s="18">
        <f t="shared" ca="1" si="295"/>
        <v>7.1623403444178543E-2</v>
      </c>
      <c r="AQ534" s="18">
        <f t="shared" ca="1" si="295"/>
        <v>7.5861585255360381E-2</v>
      </c>
      <c r="AR534" s="18">
        <f t="shared" ca="1" si="295"/>
        <v>8.0099767066542205E-2</v>
      </c>
      <c r="AS534" s="18">
        <f t="shared" ca="1" si="295"/>
        <v>8.4337948877724028E-2</v>
      </c>
      <c r="AT534" s="18">
        <f t="shared" ca="1" si="295"/>
        <v>8.8576130688905866E-2</v>
      </c>
      <c r="AU534" s="18">
        <f t="shared" ca="1" si="295"/>
        <v>9.3182132120584765E-2</v>
      </c>
      <c r="AV534" s="18">
        <f t="shared" ca="1" si="295"/>
        <v>9.8522651391975788E-2</v>
      </c>
      <c r="AW534" s="18">
        <f t="shared" ca="1" si="295"/>
        <v>0.10423099028386389</v>
      </c>
      <c r="AX534" s="18">
        <f t="shared" ca="1" si="295"/>
        <v>0.10993932917575197</v>
      </c>
      <c r="AY534" s="18">
        <f t="shared" ca="1" si="296"/>
        <v>0.11564654666635804</v>
      </c>
      <c r="AZ534" s="18">
        <f t="shared" ca="1" si="296"/>
        <v>0.1214457190620884</v>
      </c>
      <c r="BA534" s="18">
        <f t="shared" ca="1" si="296"/>
        <v>0.12754430560011362</v>
      </c>
      <c r="BB534" s="18">
        <f t="shared" ca="1" si="296"/>
        <v>0.1341082736701702</v>
      </c>
      <c r="BC534" s="18">
        <f t="shared" ca="1" si="296"/>
        <v>0.14125312760430445</v>
      </c>
      <c r="BD534" s="18">
        <f t="shared" ca="1" si="296"/>
        <v>0.14912464956917681</v>
      </c>
      <c r="BE534" s="18">
        <f t="shared" ca="1" si="296"/>
        <v>6.8963593396130896E-2</v>
      </c>
      <c r="BF534" s="18">
        <f t="shared" ca="1" si="296"/>
        <v>0</v>
      </c>
      <c r="BG534" s="18">
        <f t="shared" ca="1" si="296"/>
        <v>0</v>
      </c>
      <c r="BH534" s="18">
        <f t="shared" ca="1" si="296"/>
        <v>0</v>
      </c>
      <c r="BI534" s="18">
        <f t="shared" ca="1" si="296"/>
        <v>0</v>
      </c>
    </row>
    <row r="535" spans="8:61" x14ac:dyDescent="0.35">
      <c r="H535" s="2" t="str">
        <f t="shared" si="265"/>
        <v>ON_DSM</v>
      </c>
      <c r="I535">
        <f t="shared" si="264"/>
        <v>10</v>
      </c>
      <c r="J535">
        <f t="shared" si="266"/>
        <v>47</v>
      </c>
      <c r="K535" s="18">
        <f t="shared" ca="1" si="292"/>
        <v>0</v>
      </c>
      <c r="L535" s="18">
        <f t="shared" ca="1" si="292"/>
        <v>0</v>
      </c>
      <c r="M535" s="18">
        <f t="shared" ca="1" si="292"/>
        <v>0</v>
      </c>
      <c r="N535" s="18">
        <f t="shared" ca="1" si="292"/>
        <v>0</v>
      </c>
      <c r="O535" s="18">
        <f t="shared" ca="1" si="292"/>
        <v>0</v>
      </c>
      <c r="P535" s="18">
        <f t="shared" ca="1" si="292"/>
        <v>0</v>
      </c>
      <c r="Q535" s="18">
        <f t="shared" ca="1" si="292"/>
        <v>0</v>
      </c>
      <c r="R535" s="18">
        <f t="shared" ca="1" si="292"/>
        <v>0</v>
      </c>
      <c r="S535" s="18">
        <f t="shared" ca="1" si="292"/>
        <v>0</v>
      </c>
      <c r="T535" s="18">
        <f t="shared" ca="1" si="292"/>
        <v>0</v>
      </c>
      <c r="U535" s="18">
        <f t="shared" ca="1" si="293"/>
        <v>0</v>
      </c>
      <c r="V535" s="18">
        <f t="shared" ca="1" si="293"/>
        <v>0</v>
      </c>
      <c r="W535" s="18">
        <f t="shared" ca="1" si="293"/>
        <v>0</v>
      </c>
      <c r="X535" s="18">
        <f t="shared" ca="1" si="293"/>
        <v>0</v>
      </c>
      <c r="Y535" s="18">
        <f t="shared" ca="1" si="293"/>
        <v>0</v>
      </c>
      <c r="Z535" s="18">
        <f t="shared" ca="1" si="293"/>
        <v>0</v>
      </c>
      <c r="AA535" s="18">
        <f t="shared" ca="1" si="293"/>
        <v>0</v>
      </c>
      <c r="AB535" s="18">
        <f t="shared" ca="1" si="293"/>
        <v>0</v>
      </c>
      <c r="AC535" s="18">
        <f t="shared" ca="1" si="293"/>
        <v>0</v>
      </c>
      <c r="AD535" s="18">
        <f t="shared" ca="1" si="293"/>
        <v>0</v>
      </c>
      <c r="AE535" s="18">
        <f t="shared" ca="1" si="294"/>
        <v>0</v>
      </c>
      <c r="AF535" s="18">
        <f t="shared" ca="1" si="294"/>
        <v>0</v>
      </c>
      <c r="AG535" s="18">
        <f t="shared" ca="1" si="294"/>
        <v>0</v>
      </c>
      <c r="AH535" s="18">
        <f t="shared" ca="1" si="294"/>
        <v>0</v>
      </c>
      <c r="AI535" s="18">
        <f t="shared" ca="1" si="294"/>
        <v>0</v>
      </c>
      <c r="AJ535" s="18">
        <f t="shared" ca="1" si="294"/>
        <v>0</v>
      </c>
      <c r="AK535" s="18">
        <f t="shared" ca="1" si="294"/>
        <v>0</v>
      </c>
      <c r="AL535" s="18">
        <f t="shared" ca="1" si="294"/>
        <v>2.5854143517599775E-2</v>
      </c>
      <c r="AM535" s="18">
        <f t="shared" ca="1" si="294"/>
        <v>5.4670676199451228E-2</v>
      </c>
      <c r="AN535" s="18">
        <f t="shared" ca="1" si="294"/>
        <v>5.8908858010633058E-2</v>
      </c>
      <c r="AO535" s="18">
        <f t="shared" ca="1" si="295"/>
        <v>6.3147039821814882E-2</v>
      </c>
      <c r="AP535" s="18">
        <f t="shared" ca="1" si="295"/>
        <v>6.738522163299672E-2</v>
      </c>
      <c r="AQ535" s="18">
        <f t="shared" ca="1" si="295"/>
        <v>7.1623403444178543E-2</v>
      </c>
      <c r="AR535" s="18">
        <f t="shared" ca="1" si="295"/>
        <v>7.5861585255360381E-2</v>
      </c>
      <c r="AS535" s="18">
        <f t="shared" ca="1" si="295"/>
        <v>8.0099767066542205E-2</v>
      </c>
      <c r="AT535" s="18">
        <f t="shared" ca="1" si="295"/>
        <v>8.4337948877724028E-2</v>
      </c>
      <c r="AU535" s="18">
        <f t="shared" ca="1" si="295"/>
        <v>8.8576130688905866E-2</v>
      </c>
      <c r="AV535" s="18">
        <f t="shared" ca="1" si="295"/>
        <v>9.3182132120584765E-2</v>
      </c>
      <c r="AW535" s="18">
        <f t="shared" ca="1" si="295"/>
        <v>9.8522651391975788E-2</v>
      </c>
      <c r="AX535" s="18">
        <f t="shared" ca="1" si="295"/>
        <v>0.10423099028386389</v>
      </c>
      <c r="AY535" s="18">
        <f t="shared" ca="1" si="296"/>
        <v>0.10993932917575197</v>
      </c>
      <c r="AZ535" s="18">
        <f t="shared" ca="1" si="296"/>
        <v>0.11564654666635804</v>
      </c>
      <c r="BA535" s="18">
        <f t="shared" ca="1" si="296"/>
        <v>0.1214457190620884</v>
      </c>
      <c r="BB535" s="18">
        <f t="shared" ca="1" si="296"/>
        <v>0.12754430560011362</v>
      </c>
      <c r="BC535" s="18">
        <f t="shared" ca="1" si="296"/>
        <v>0.1341082736701702</v>
      </c>
      <c r="BD535" s="18">
        <f t="shared" ca="1" si="296"/>
        <v>0.14125312760430445</v>
      </c>
      <c r="BE535" s="18">
        <f t="shared" ca="1" si="296"/>
        <v>0.14912464956917681</v>
      </c>
      <c r="BF535" s="18">
        <f t="shared" ca="1" si="296"/>
        <v>6.8963593396130896E-2</v>
      </c>
      <c r="BG535" s="18">
        <f t="shared" ca="1" si="296"/>
        <v>0</v>
      </c>
      <c r="BH535" s="18">
        <f t="shared" ca="1" si="296"/>
        <v>0</v>
      </c>
      <c r="BI535" s="18">
        <f t="shared" ca="1" si="296"/>
        <v>0</v>
      </c>
    </row>
    <row r="536" spans="8:61" x14ac:dyDescent="0.35">
      <c r="H536" s="2" t="str">
        <f t="shared" si="265"/>
        <v>ON_DSM</v>
      </c>
      <c r="I536">
        <f t="shared" ref="I536:I599" si="297">IF(J535=$I$26,I535+1,I535)</f>
        <v>10</v>
      </c>
      <c r="J536">
        <f t="shared" si="266"/>
        <v>48</v>
      </c>
      <c r="K536" s="18">
        <f t="shared" ca="1" si="292"/>
        <v>0</v>
      </c>
      <c r="L536" s="18">
        <f t="shared" ca="1" si="292"/>
        <v>0</v>
      </c>
      <c r="M536" s="18">
        <f t="shared" ca="1" si="292"/>
        <v>0</v>
      </c>
      <c r="N536" s="18">
        <f t="shared" ca="1" si="292"/>
        <v>0</v>
      </c>
      <c r="O536" s="18">
        <f t="shared" ca="1" si="292"/>
        <v>0</v>
      </c>
      <c r="P536" s="18">
        <f t="shared" ca="1" si="292"/>
        <v>0</v>
      </c>
      <c r="Q536" s="18">
        <f t="shared" ca="1" si="292"/>
        <v>0</v>
      </c>
      <c r="R536" s="18">
        <f t="shared" ca="1" si="292"/>
        <v>0</v>
      </c>
      <c r="S536" s="18">
        <f t="shared" ca="1" si="292"/>
        <v>0</v>
      </c>
      <c r="T536" s="18">
        <f t="shared" ca="1" si="292"/>
        <v>0</v>
      </c>
      <c r="U536" s="18">
        <f t="shared" ca="1" si="293"/>
        <v>0</v>
      </c>
      <c r="V536" s="18">
        <f t="shared" ca="1" si="293"/>
        <v>0</v>
      </c>
      <c r="W536" s="18">
        <f t="shared" ca="1" si="293"/>
        <v>0</v>
      </c>
      <c r="X536" s="18">
        <f t="shared" ca="1" si="293"/>
        <v>0</v>
      </c>
      <c r="Y536" s="18">
        <f t="shared" ca="1" si="293"/>
        <v>0</v>
      </c>
      <c r="Z536" s="18">
        <f t="shared" ca="1" si="293"/>
        <v>0</v>
      </c>
      <c r="AA536" s="18">
        <f t="shared" ca="1" si="293"/>
        <v>0</v>
      </c>
      <c r="AB536" s="18">
        <f t="shared" ca="1" si="293"/>
        <v>0</v>
      </c>
      <c r="AC536" s="18">
        <f t="shared" ca="1" si="293"/>
        <v>0</v>
      </c>
      <c r="AD536" s="18">
        <f t="shared" ca="1" si="293"/>
        <v>0</v>
      </c>
      <c r="AE536" s="18">
        <f t="shared" ca="1" si="294"/>
        <v>0</v>
      </c>
      <c r="AF536" s="18">
        <f t="shared" ca="1" si="294"/>
        <v>0</v>
      </c>
      <c r="AG536" s="18">
        <f t="shared" ca="1" si="294"/>
        <v>0</v>
      </c>
      <c r="AH536" s="18">
        <f t="shared" ca="1" si="294"/>
        <v>0</v>
      </c>
      <c r="AI536" s="18">
        <f t="shared" ca="1" si="294"/>
        <v>0</v>
      </c>
      <c r="AJ536" s="18">
        <f t="shared" ca="1" si="294"/>
        <v>0</v>
      </c>
      <c r="AK536" s="18">
        <f t="shared" ca="1" si="294"/>
        <v>0</v>
      </c>
      <c r="AL536" s="18">
        <f t="shared" ca="1" si="294"/>
        <v>0</v>
      </c>
      <c r="AM536" s="18">
        <f t="shared" ca="1" si="294"/>
        <v>2.5854143517599775E-2</v>
      </c>
      <c r="AN536" s="18">
        <f t="shared" ca="1" si="294"/>
        <v>5.4670676199451228E-2</v>
      </c>
      <c r="AO536" s="18">
        <f t="shared" ca="1" si="295"/>
        <v>5.8908858010633058E-2</v>
      </c>
      <c r="AP536" s="18">
        <f t="shared" ca="1" si="295"/>
        <v>6.3147039821814882E-2</v>
      </c>
      <c r="AQ536" s="18">
        <f t="shared" ca="1" si="295"/>
        <v>6.738522163299672E-2</v>
      </c>
      <c r="AR536" s="18">
        <f t="shared" ca="1" si="295"/>
        <v>7.1623403444178543E-2</v>
      </c>
      <c r="AS536" s="18">
        <f t="shared" ca="1" si="295"/>
        <v>7.5861585255360381E-2</v>
      </c>
      <c r="AT536" s="18">
        <f t="shared" ca="1" si="295"/>
        <v>8.0099767066542205E-2</v>
      </c>
      <c r="AU536" s="18">
        <f t="shared" ca="1" si="295"/>
        <v>8.4337948877724028E-2</v>
      </c>
      <c r="AV536" s="18">
        <f t="shared" ca="1" si="295"/>
        <v>8.8576130688905866E-2</v>
      </c>
      <c r="AW536" s="18">
        <f t="shared" ca="1" si="295"/>
        <v>9.3182132120584765E-2</v>
      </c>
      <c r="AX536" s="18">
        <f t="shared" ca="1" si="295"/>
        <v>9.8522651391975788E-2</v>
      </c>
      <c r="AY536" s="18">
        <f t="shared" ca="1" si="296"/>
        <v>0.10423099028386389</v>
      </c>
      <c r="AZ536" s="18">
        <f t="shared" ca="1" si="296"/>
        <v>0.10993932917575197</v>
      </c>
      <c r="BA536" s="18">
        <f t="shared" ca="1" si="296"/>
        <v>0.11564654666635804</v>
      </c>
      <c r="BB536" s="18">
        <f t="shared" ca="1" si="296"/>
        <v>0.1214457190620884</v>
      </c>
      <c r="BC536" s="18">
        <f t="shared" ca="1" si="296"/>
        <v>0.12754430560011362</v>
      </c>
      <c r="BD536" s="18">
        <f t="shared" ca="1" si="296"/>
        <v>0.1341082736701702</v>
      </c>
      <c r="BE536" s="18">
        <f t="shared" ca="1" si="296"/>
        <v>0.14125312760430445</v>
      </c>
      <c r="BF536" s="18">
        <f t="shared" ca="1" si="296"/>
        <v>0.14912464956917681</v>
      </c>
      <c r="BG536" s="18">
        <f t="shared" ca="1" si="296"/>
        <v>6.8963593396130896E-2</v>
      </c>
      <c r="BH536" s="18">
        <f t="shared" ca="1" si="296"/>
        <v>0</v>
      </c>
      <c r="BI536" s="18">
        <f t="shared" ca="1" si="296"/>
        <v>0</v>
      </c>
    </row>
    <row r="537" spans="8:61" x14ac:dyDescent="0.35">
      <c r="H537" s="2" t="str">
        <f t="shared" si="265"/>
        <v>ON_DSM</v>
      </c>
      <c r="I537">
        <f t="shared" si="297"/>
        <v>10</v>
      </c>
      <c r="J537">
        <f t="shared" si="266"/>
        <v>49</v>
      </c>
      <c r="K537" s="18">
        <f t="shared" ca="1" si="292"/>
        <v>0</v>
      </c>
      <c r="L537" s="18">
        <f t="shared" ca="1" si="292"/>
        <v>0</v>
      </c>
      <c r="M537" s="18">
        <f t="shared" ca="1" si="292"/>
        <v>0</v>
      </c>
      <c r="N537" s="18">
        <f t="shared" ca="1" si="292"/>
        <v>0</v>
      </c>
      <c r="O537" s="18">
        <f t="shared" ca="1" si="292"/>
        <v>0</v>
      </c>
      <c r="P537" s="18">
        <f t="shared" ca="1" si="292"/>
        <v>0</v>
      </c>
      <c r="Q537" s="18">
        <f t="shared" ca="1" si="292"/>
        <v>0</v>
      </c>
      <c r="R537" s="18">
        <f t="shared" ca="1" si="292"/>
        <v>0</v>
      </c>
      <c r="S537" s="18">
        <f t="shared" ca="1" si="292"/>
        <v>0</v>
      </c>
      <c r="T537" s="18">
        <f t="shared" ca="1" si="292"/>
        <v>0</v>
      </c>
      <c r="U537" s="18">
        <f t="shared" ca="1" si="293"/>
        <v>0</v>
      </c>
      <c r="V537" s="18">
        <f t="shared" ca="1" si="293"/>
        <v>0</v>
      </c>
      <c r="W537" s="18">
        <f t="shared" ca="1" si="293"/>
        <v>0</v>
      </c>
      <c r="X537" s="18">
        <f t="shared" ca="1" si="293"/>
        <v>0</v>
      </c>
      <c r="Y537" s="18">
        <f t="shared" ca="1" si="293"/>
        <v>0</v>
      </c>
      <c r="Z537" s="18">
        <f t="shared" ca="1" si="293"/>
        <v>0</v>
      </c>
      <c r="AA537" s="18">
        <f t="shared" ca="1" si="293"/>
        <v>0</v>
      </c>
      <c r="AB537" s="18">
        <f t="shared" ca="1" si="293"/>
        <v>0</v>
      </c>
      <c r="AC537" s="18">
        <f t="shared" ca="1" si="293"/>
        <v>0</v>
      </c>
      <c r="AD537" s="18">
        <f t="shared" ca="1" si="293"/>
        <v>0</v>
      </c>
      <c r="AE537" s="18">
        <f t="shared" ca="1" si="294"/>
        <v>0</v>
      </c>
      <c r="AF537" s="18">
        <f t="shared" ca="1" si="294"/>
        <v>0</v>
      </c>
      <c r="AG537" s="18">
        <f t="shared" ca="1" si="294"/>
        <v>0</v>
      </c>
      <c r="AH537" s="18">
        <f t="shared" ca="1" si="294"/>
        <v>0</v>
      </c>
      <c r="AI537" s="18">
        <f t="shared" ca="1" si="294"/>
        <v>0</v>
      </c>
      <c r="AJ537" s="18">
        <f t="shared" ca="1" si="294"/>
        <v>0</v>
      </c>
      <c r="AK537" s="18">
        <f t="shared" ca="1" si="294"/>
        <v>0</v>
      </c>
      <c r="AL537" s="18">
        <f t="shared" ca="1" si="294"/>
        <v>0</v>
      </c>
      <c r="AM537" s="18">
        <f t="shared" ca="1" si="294"/>
        <v>0</v>
      </c>
      <c r="AN537" s="18">
        <f t="shared" ca="1" si="294"/>
        <v>2.5854143517599775E-2</v>
      </c>
      <c r="AO537" s="18">
        <f t="shared" ca="1" si="295"/>
        <v>5.4670676199451228E-2</v>
      </c>
      <c r="AP537" s="18">
        <f t="shared" ca="1" si="295"/>
        <v>5.8908858010633058E-2</v>
      </c>
      <c r="AQ537" s="18">
        <f t="shared" ca="1" si="295"/>
        <v>6.3147039821814882E-2</v>
      </c>
      <c r="AR537" s="18">
        <f t="shared" ca="1" si="295"/>
        <v>6.738522163299672E-2</v>
      </c>
      <c r="AS537" s="18">
        <f t="shared" ca="1" si="295"/>
        <v>7.1623403444178543E-2</v>
      </c>
      <c r="AT537" s="18">
        <f t="shared" ca="1" si="295"/>
        <v>7.5861585255360381E-2</v>
      </c>
      <c r="AU537" s="18">
        <f t="shared" ca="1" si="295"/>
        <v>8.0099767066542205E-2</v>
      </c>
      <c r="AV537" s="18">
        <f t="shared" ca="1" si="295"/>
        <v>8.4337948877724028E-2</v>
      </c>
      <c r="AW537" s="18">
        <f t="shared" ca="1" si="295"/>
        <v>8.8576130688905866E-2</v>
      </c>
      <c r="AX537" s="18">
        <f t="shared" ca="1" si="295"/>
        <v>9.3182132120584765E-2</v>
      </c>
      <c r="AY537" s="18">
        <f t="shared" ca="1" si="296"/>
        <v>9.8522651391975788E-2</v>
      </c>
      <c r="AZ537" s="18">
        <f t="shared" ca="1" si="296"/>
        <v>0.10423099028386389</v>
      </c>
      <c r="BA537" s="18">
        <f t="shared" ca="1" si="296"/>
        <v>0.10993932917575197</v>
      </c>
      <c r="BB537" s="18">
        <f t="shared" ca="1" si="296"/>
        <v>0.11564654666635804</v>
      </c>
      <c r="BC537" s="18">
        <f t="shared" ca="1" si="296"/>
        <v>0.1214457190620884</v>
      </c>
      <c r="BD537" s="18">
        <f t="shared" ca="1" si="296"/>
        <v>0.12754430560011362</v>
      </c>
      <c r="BE537" s="18">
        <f t="shared" ca="1" si="296"/>
        <v>0.1341082736701702</v>
      </c>
      <c r="BF537" s="18">
        <f t="shared" ca="1" si="296"/>
        <v>0.14125312760430445</v>
      </c>
      <c r="BG537" s="18">
        <f t="shared" ca="1" si="296"/>
        <v>0.14912464956917681</v>
      </c>
      <c r="BH537" s="18">
        <f t="shared" ca="1" si="296"/>
        <v>6.8963593396130896E-2</v>
      </c>
      <c r="BI537" s="18">
        <f t="shared" ca="1" si="296"/>
        <v>0</v>
      </c>
    </row>
    <row r="538" spans="8:61" x14ac:dyDescent="0.35">
      <c r="H538" s="2" t="str">
        <f t="shared" si="265"/>
        <v>ON_DSM</v>
      </c>
      <c r="I538">
        <f t="shared" si="297"/>
        <v>10</v>
      </c>
      <c r="J538">
        <f t="shared" si="266"/>
        <v>50</v>
      </c>
      <c r="K538" s="18">
        <f t="shared" ca="1" si="292"/>
        <v>0</v>
      </c>
      <c r="L538" s="18">
        <f t="shared" ca="1" si="292"/>
        <v>0</v>
      </c>
      <c r="M538" s="18">
        <f t="shared" ca="1" si="292"/>
        <v>0</v>
      </c>
      <c r="N538" s="18">
        <f t="shared" ca="1" si="292"/>
        <v>0</v>
      </c>
      <c r="O538" s="18">
        <f t="shared" ca="1" si="292"/>
        <v>0</v>
      </c>
      <c r="P538" s="18">
        <f t="shared" ca="1" si="292"/>
        <v>0</v>
      </c>
      <c r="Q538" s="18">
        <f t="shared" ca="1" si="292"/>
        <v>0</v>
      </c>
      <c r="R538" s="18">
        <f t="shared" ca="1" si="292"/>
        <v>0</v>
      </c>
      <c r="S538" s="18">
        <f t="shared" ca="1" si="292"/>
        <v>0</v>
      </c>
      <c r="T538" s="18">
        <f t="shared" ca="1" si="292"/>
        <v>0</v>
      </c>
      <c r="U538" s="18">
        <f t="shared" ca="1" si="293"/>
        <v>0</v>
      </c>
      <c r="V538" s="18">
        <f t="shared" ca="1" si="293"/>
        <v>0</v>
      </c>
      <c r="W538" s="18">
        <f t="shared" ca="1" si="293"/>
        <v>0</v>
      </c>
      <c r="X538" s="18">
        <f t="shared" ca="1" si="293"/>
        <v>0</v>
      </c>
      <c r="Y538" s="18">
        <f t="shared" ca="1" si="293"/>
        <v>0</v>
      </c>
      <c r="Z538" s="18">
        <f t="shared" ca="1" si="293"/>
        <v>0</v>
      </c>
      <c r="AA538" s="18">
        <f t="shared" ca="1" si="293"/>
        <v>0</v>
      </c>
      <c r="AB538" s="18">
        <f t="shared" ca="1" si="293"/>
        <v>0</v>
      </c>
      <c r="AC538" s="18">
        <f t="shared" ca="1" si="293"/>
        <v>0</v>
      </c>
      <c r="AD538" s="18">
        <f t="shared" ca="1" si="293"/>
        <v>0</v>
      </c>
      <c r="AE538" s="18">
        <f t="shared" ca="1" si="294"/>
        <v>0</v>
      </c>
      <c r="AF538" s="18">
        <f t="shared" ca="1" si="294"/>
        <v>0</v>
      </c>
      <c r="AG538" s="18">
        <f t="shared" ca="1" si="294"/>
        <v>0</v>
      </c>
      <c r="AH538" s="18">
        <f t="shared" ca="1" si="294"/>
        <v>0</v>
      </c>
      <c r="AI538" s="18">
        <f t="shared" ca="1" si="294"/>
        <v>0</v>
      </c>
      <c r="AJ538" s="18">
        <f t="shared" ca="1" si="294"/>
        <v>0</v>
      </c>
      <c r="AK538" s="18">
        <f t="shared" ca="1" si="294"/>
        <v>0</v>
      </c>
      <c r="AL538" s="18">
        <f t="shared" ca="1" si="294"/>
        <v>0</v>
      </c>
      <c r="AM538" s="18">
        <f t="shared" ca="1" si="294"/>
        <v>0</v>
      </c>
      <c r="AN538" s="18">
        <f t="shared" ca="1" si="294"/>
        <v>0</v>
      </c>
      <c r="AO538" s="18">
        <f t="shared" ca="1" si="295"/>
        <v>2.5854143517599775E-2</v>
      </c>
      <c r="AP538" s="18">
        <f t="shared" ca="1" si="295"/>
        <v>5.4670676199451228E-2</v>
      </c>
      <c r="AQ538" s="18">
        <f t="shared" ca="1" si="295"/>
        <v>5.8908858010633058E-2</v>
      </c>
      <c r="AR538" s="18">
        <f t="shared" ca="1" si="295"/>
        <v>6.3147039821814882E-2</v>
      </c>
      <c r="AS538" s="18">
        <f t="shared" ca="1" si="295"/>
        <v>6.738522163299672E-2</v>
      </c>
      <c r="AT538" s="18">
        <f t="shared" ca="1" si="295"/>
        <v>7.1623403444178543E-2</v>
      </c>
      <c r="AU538" s="18">
        <f t="shared" ca="1" si="295"/>
        <v>7.5861585255360381E-2</v>
      </c>
      <c r="AV538" s="18">
        <f t="shared" ca="1" si="295"/>
        <v>8.0099767066542205E-2</v>
      </c>
      <c r="AW538" s="18">
        <f t="shared" ca="1" si="295"/>
        <v>8.4337948877724028E-2</v>
      </c>
      <c r="AX538" s="18">
        <f t="shared" ca="1" si="295"/>
        <v>8.8576130688905866E-2</v>
      </c>
      <c r="AY538" s="18">
        <f t="shared" ca="1" si="296"/>
        <v>9.3182132120584765E-2</v>
      </c>
      <c r="AZ538" s="18">
        <f t="shared" ca="1" si="296"/>
        <v>9.8522651391975788E-2</v>
      </c>
      <c r="BA538" s="18">
        <f t="shared" ca="1" si="296"/>
        <v>0.10423099028386389</v>
      </c>
      <c r="BB538" s="18">
        <f t="shared" ca="1" si="296"/>
        <v>0.10993932917575197</v>
      </c>
      <c r="BC538" s="18">
        <f t="shared" ca="1" si="296"/>
        <v>0.11564654666635804</v>
      </c>
      <c r="BD538" s="18">
        <f t="shared" ca="1" si="296"/>
        <v>0.1214457190620884</v>
      </c>
      <c r="BE538" s="18">
        <f t="shared" ca="1" si="296"/>
        <v>0.12754430560011362</v>
      </c>
      <c r="BF538" s="18">
        <f t="shared" ca="1" si="296"/>
        <v>0.1341082736701702</v>
      </c>
      <c r="BG538" s="18">
        <f t="shared" ca="1" si="296"/>
        <v>0.14125312760430445</v>
      </c>
      <c r="BH538" s="18">
        <f t="shared" ca="1" si="296"/>
        <v>0.14912464956917681</v>
      </c>
      <c r="BI538" s="18">
        <f t="shared" ca="1" si="296"/>
        <v>6.8963593396130896E-2</v>
      </c>
    </row>
    <row r="539" spans="8:61" x14ac:dyDescent="0.35">
      <c r="H539" s="2" t="str">
        <f t="shared" si="265"/>
        <v>ON_XM</v>
      </c>
      <c r="I539">
        <f t="shared" si="297"/>
        <v>11</v>
      </c>
      <c r="J539">
        <f t="shared" si="266"/>
        <v>0</v>
      </c>
      <c r="K539" s="18">
        <f t="shared" ref="K539:T548" ca="1" si="298">IF(K$28&gt;$J539,0,OFFSET($K$2,$I539,$J539-K$28))</f>
        <v>0.11107471568986452</v>
      </c>
      <c r="L539" s="18">
        <f t="shared" ca="1" si="298"/>
        <v>0</v>
      </c>
      <c r="M539" s="18">
        <f t="shared" ca="1" si="298"/>
        <v>0</v>
      </c>
      <c r="N539" s="18">
        <f t="shared" ca="1" si="298"/>
        <v>0</v>
      </c>
      <c r="O539" s="18">
        <f t="shared" ca="1" si="298"/>
        <v>0</v>
      </c>
      <c r="P539" s="18">
        <f t="shared" ca="1" si="298"/>
        <v>0</v>
      </c>
      <c r="Q539" s="18">
        <f t="shared" ca="1" si="298"/>
        <v>0</v>
      </c>
      <c r="R539" s="18">
        <f t="shared" ca="1" si="298"/>
        <v>0</v>
      </c>
      <c r="S539" s="18">
        <f t="shared" ca="1" si="298"/>
        <v>0</v>
      </c>
      <c r="T539" s="18">
        <f t="shared" ca="1" si="298"/>
        <v>0</v>
      </c>
      <c r="U539" s="18">
        <f t="shared" ref="U539:AD548" ca="1" si="299">IF(U$28&gt;$J539,0,OFFSET($K$2,$I539,$J539-U$28))</f>
        <v>0</v>
      </c>
      <c r="V539" s="18">
        <f t="shared" ca="1" si="299"/>
        <v>0</v>
      </c>
      <c r="W539" s="18">
        <f t="shared" ca="1" si="299"/>
        <v>0</v>
      </c>
      <c r="X539" s="18">
        <f t="shared" ca="1" si="299"/>
        <v>0</v>
      </c>
      <c r="Y539" s="18">
        <f t="shared" ca="1" si="299"/>
        <v>0</v>
      </c>
      <c r="Z539" s="18">
        <f t="shared" ca="1" si="299"/>
        <v>0</v>
      </c>
      <c r="AA539" s="18">
        <f t="shared" ca="1" si="299"/>
        <v>0</v>
      </c>
      <c r="AB539" s="18">
        <f t="shared" ca="1" si="299"/>
        <v>0</v>
      </c>
      <c r="AC539" s="18">
        <f t="shared" ca="1" si="299"/>
        <v>0</v>
      </c>
      <c r="AD539" s="18">
        <f t="shared" ca="1" si="299"/>
        <v>0</v>
      </c>
      <c r="AE539" s="18">
        <f t="shared" ref="AE539:AN548" ca="1" si="300">IF(AE$28&gt;$J539,0,OFFSET($K$2,$I539,$J539-AE$28))</f>
        <v>0</v>
      </c>
      <c r="AF539" s="18">
        <f t="shared" ca="1" si="300"/>
        <v>0</v>
      </c>
      <c r="AG539" s="18">
        <f t="shared" ca="1" si="300"/>
        <v>0</v>
      </c>
      <c r="AH539" s="18">
        <f t="shared" ca="1" si="300"/>
        <v>0</v>
      </c>
      <c r="AI539" s="18">
        <f t="shared" ca="1" si="300"/>
        <v>0</v>
      </c>
      <c r="AJ539" s="18">
        <f t="shared" ca="1" si="300"/>
        <v>0</v>
      </c>
      <c r="AK539" s="18">
        <f t="shared" ca="1" si="300"/>
        <v>0</v>
      </c>
      <c r="AL539" s="18">
        <f t="shared" ca="1" si="300"/>
        <v>0</v>
      </c>
      <c r="AM539" s="18">
        <f t="shared" ca="1" si="300"/>
        <v>0</v>
      </c>
      <c r="AN539" s="18">
        <f t="shared" ca="1" si="300"/>
        <v>0</v>
      </c>
      <c r="AO539" s="18">
        <f t="shared" ref="AO539:AX548" ca="1" si="301">IF(AO$28&gt;$J539,0,OFFSET($K$2,$I539,$J539-AO$28))</f>
        <v>0</v>
      </c>
      <c r="AP539" s="18">
        <f t="shared" ca="1" si="301"/>
        <v>0</v>
      </c>
      <c r="AQ539" s="18">
        <f t="shared" ca="1" si="301"/>
        <v>0</v>
      </c>
      <c r="AR539" s="18">
        <f t="shared" ca="1" si="301"/>
        <v>0</v>
      </c>
      <c r="AS539" s="18">
        <f t="shared" ca="1" si="301"/>
        <v>0</v>
      </c>
      <c r="AT539" s="18">
        <f t="shared" ca="1" si="301"/>
        <v>0</v>
      </c>
      <c r="AU539" s="18">
        <f t="shared" ca="1" si="301"/>
        <v>0</v>
      </c>
      <c r="AV539" s="18">
        <f t="shared" ca="1" si="301"/>
        <v>0</v>
      </c>
      <c r="AW539" s="18">
        <f t="shared" ca="1" si="301"/>
        <v>0</v>
      </c>
      <c r="AX539" s="18">
        <f t="shared" ca="1" si="301"/>
        <v>0</v>
      </c>
      <c r="AY539" s="18">
        <f t="shared" ref="AY539:BI548" ca="1" si="302">IF(AY$28&gt;$J539,0,OFFSET($K$2,$I539,$J539-AY$28))</f>
        <v>0</v>
      </c>
      <c r="AZ539" s="18">
        <f t="shared" ca="1" si="302"/>
        <v>0</v>
      </c>
      <c r="BA539" s="18">
        <f t="shared" ca="1" si="302"/>
        <v>0</v>
      </c>
      <c r="BB539" s="18">
        <f t="shared" ca="1" si="302"/>
        <v>0</v>
      </c>
      <c r="BC539" s="18">
        <f t="shared" ca="1" si="302"/>
        <v>0</v>
      </c>
      <c r="BD539" s="18">
        <f t="shared" ca="1" si="302"/>
        <v>0</v>
      </c>
      <c r="BE539" s="18">
        <f t="shared" ca="1" si="302"/>
        <v>0</v>
      </c>
      <c r="BF539" s="18">
        <f t="shared" ca="1" si="302"/>
        <v>0</v>
      </c>
      <c r="BG539" s="18">
        <f t="shared" ca="1" si="302"/>
        <v>0</v>
      </c>
      <c r="BH539" s="18">
        <f t="shared" ca="1" si="302"/>
        <v>0</v>
      </c>
      <c r="BI539" s="18">
        <f t="shared" ca="1" si="302"/>
        <v>0</v>
      </c>
    </row>
    <row r="540" spans="8:61" x14ac:dyDescent="0.35">
      <c r="H540" s="2" t="str">
        <f t="shared" si="265"/>
        <v>ON_XM</v>
      </c>
      <c r="I540">
        <f t="shared" si="297"/>
        <v>11</v>
      </c>
      <c r="J540">
        <f t="shared" si="266"/>
        <v>1</v>
      </c>
      <c r="K540" s="18">
        <f t="shared" ca="1" si="298"/>
        <v>0.11002340721891617</v>
      </c>
      <c r="L540" s="18">
        <f t="shared" ca="1" si="298"/>
        <v>0.11107471568986452</v>
      </c>
      <c r="M540" s="18">
        <f t="shared" ca="1" si="298"/>
        <v>0</v>
      </c>
      <c r="N540" s="18">
        <f t="shared" ca="1" si="298"/>
        <v>0</v>
      </c>
      <c r="O540" s="18">
        <f t="shared" ca="1" si="298"/>
        <v>0</v>
      </c>
      <c r="P540" s="18">
        <f t="shared" ca="1" si="298"/>
        <v>0</v>
      </c>
      <c r="Q540" s="18">
        <f t="shared" ca="1" si="298"/>
        <v>0</v>
      </c>
      <c r="R540" s="18">
        <f t="shared" ca="1" si="298"/>
        <v>0</v>
      </c>
      <c r="S540" s="18">
        <f t="shared" ca="1" si="298"/>
        <v>0</v>
      </c>
      <c r="T540" s="18">
        <f t="shared" ca="1" si="298"/>
        <v>0</v>
      </c>
      <c r="U540" s="18">
        <f t="shared" ca="1" si="299"/>
        <v>0</v>
      </c>
      <c r="V540" s="18">
        <f t="shared" ca="1" si="299"/>
        <v>0</v>
      </c>
      <c r="W540" s="18">
        <f t="shared" ca="1" si="299"/>
        <v>0</v>
      </c>
      <c r="X540" s="18">
        <f t="shared" ca="1" si="299"/>
        <v>0</v>
      </c>
      <c r="Y540" s="18">
        <f t="shared" ca="1" si="299"/>
        <v>0</v>
      </c>
      <c r="Z540" s="18">
        <f t="shared" ca="1" si="299"/>
        <v>0</v>
      </c>
      <c r="AA540" s="18">
        <f t="shared" ca="1" si="299"/>
        <v>0</v>
      </c>
      <c r="AB540" s="18">
        <f t="shared" ca="1" si="299"/>
        <v>0</v>
      </c>
      <c r="AC540" s="18">
        <f t="shared" ca="1" si="299"/>
        <v>0</v>
      </c>
      <c r="AD540" s="18">
        <f t="shared" ca="1" si="299"/>
        <v>0</v>
      </c>
      <c r="AE540" s="18">
        <f t="shared" ca="1" si="300"/>
        <v>0</v>
      </c>
      <c r="AF540" s="18">
        <f t="shared" ca="1" si="300"/>
        <v>0</v>
      </c>
      <c r="AG540" s="18">
        <f t="shared" ca="1" si="300"/>
        <v>0</v>
      </c>
      <c r="AH540" s="18">
        <f t="shared" ca="1" si="300"/>
        <v>0</v>
      </c>
      <c r="AI540" s="18">
        <f t="shared" ca="1" si="300"/>
        <v>0</v>
      </c>
      <c r="AJ540" s="18">
        <f t="shared" ca="1" si="300"/>
        <v>0</v>
      </c>
      <c r="AK540" s="18">
        <f t="shared" ca="1" si="300"/>
        <v>0</v>
      </c>
      <c r="AL540" s="18">
        <f t="shared" ca="1" si="300"/>
        <v>0</v>
      </c>
      <c r="AM540" s="18">
        <f t="shared" ca="1" si="300"/>
        <v>0</v>
      </c>
      <c r="AN540" s="18">
        <f t="shared" ca="1" si="300"/>
        <v>0</v>
      </c>
      <c r="AO540" s="18">
        <f t="shared" ca="1" si="301"/>
        <v>0</v>
      </c>
      <c r="AP540" s="18">
        <f t="shared" ca="1" si="301"/>
        <v>0</v>
      </c>
      <c r="AQ540" s="18">
        <f t="shared" ca="1" si="301"/>
        <v>0</v>
      </c>
      <c r="AR540" s="18">
        <f t="shared" ca="1" si="301"/>
        <v>0</v>
      </c>
      <c r="AS540" s="18">
        <f t="shared" ca="1" si="301"/>
        <v>0</v>
      </c>
      <c r="AT540" s="18">
        <f t="shared" ca="1" si="301"/>
        <v>0</v>
      </c>
      <c r="AU540" s="18">
        <f t="shared" ca="1" si="301"/>
        <v>0</v>
      </c>
      <c r="AV540" s="18">
        <f t="shared" ca="1" si="301"/>
        <v>0</v>
      </c>
      <c r="AW540" s="18">
        <f t="shared" ca="1" si="301"/>
        <v>0</v>
      </c>
      <c r="AX540" s="18">
        <f t="shared" ca="1" si="301"/>
        <v>0</v>
      </c>
      <c r="AY540" s="18">
        <f t="shared" ca="1" si="302"/>
        <v>0</v>
      </c>
      <c r="AZ540" s="18">
        <f t="shared" ca="1" si="302"/>
        <v>0</v>
      </c>
      <c r="BA540" s="18">
        <f t="shared" ca="1" si="302"/>
        <v>0</v>
      </c>
      <c r="BB540" s="18">
        <f t="shared" ca="1" si="302"/>
        <v>0</v>
      </c>
      <c r="BC540" s="18">
        <f t="shared" ca="1" si="302"/>
        <v>0</v>
      </c>
      <c r="BD540" s="18">
        <f t="shared" ca="1" si="302"/>
        <v>0</v>
      </c>
      <c r="BE540" s="18">
        <f t="shared" ca="1" si="302"/>
        <v>0</v>
      </c>
      <c r="BF540" s="18">
        <f t="shared" ca="1" si="302"/>
        <v>0</v>
      </c>
      <c r="BG540" s="18">
        <f t="shared" ca="1" si="302"/>
        <v>0</v>
      </c>
      <c r="BH540" s="18">
        <f t="shared" ca="1" si="302"/>
        <v>0</v>
      </c>
      <c r="BI540" s="18">
        <f t="shared" ca="1" si="302"/>
        <v>0</v>
      </c>
    </row>
    <row r="541" spans="8:61" x14ac:dyDescent="0.35">
      <c r="H541" s="2" t="str">
        <f t="shared" ref="H541:H604" si="303">INDEX($A$3:$A$22,I541,0)</f>
        <v>ON_XM</v>
      </c>
      <c r="I541">
        <f t="shared" si="297"/>
        <v>11</v>
      </c>
      <c r="J541">
        <f t="shared" si="266"/>
        <v>2</v>
      </c>
      <c r="K541" s="18">
        <f t="shared" ca="1" si="298"/>
        <v>0.10682632091659665</v>
      </c>
      <c r="L541" s="18">
        <f t="shared" ca="1" si="298"/>
        <v>0.11002340721891617</v>
      </c>
      <c r="M541" s="18">
        <f t="shared" ca="1" si="298"/>
        <v>0.11107471568986452</v>
      </c>
      <c r="N541" s="18">
        <f t="shared" ca="1" si="298"/>
        <v>0</v>
      </c>
      <c r="O541" s="18">
        <f t="shared" ca="1" si="298"/>
        <v>0</v>
      </c>
      <c r="P541" s="18">
        <f t="shared" ca="1" si="298"/>
        <v>0</v>
      </c>
      <c r="Q541" s="18">
        <f t="shared" ca="1" si="298"/>
        <v>0</v>
      </c>
      <c r="R541" s="18">
        <f t="shared" ca="1" si="298"/>
        <v>0</v>
      </c>
      <c r="S541" s="18">
        <f t="shared" ca="1" si="298"/>
        <v>0</v>
      </c>
      <c r="T541" s="18">
        <f t="shared" ca="1" si="298"/>
        <v>0</v>
      </c>
      <c r="U541" s="18">
        <f t="shared" ca="1" si="299"/>
        <v>0</v>
      </c>
      <c r="V541" s="18">
        <f t="shared" ca="1" si="299"/>
        <v>0</v>
      </c>
      <c r="W541" s="18">
        <f t="shared" ca="1" si="299"/>
        <v>0</v>
      </c>
      <c r="X541" s="18">
        <f t="shared" ca="1" si="299"/>
        <v>0</v>
      </c>
      <c r="Y541" s="18">
        <f t="shared" ca="1" si="299"/>
        <v>0</v>
      </c>
      <c r="Z541" s="18">
        <f t="shared" ca="1" si="299"/>
        <v>0</v>
      </c>
      <c r="AA541" s="18">
        <f t="shared" ca="1" si="299"/>
        <v>0</v>
      </c>
      <c r="AB541" s="18">
        <f t="shared" ca="1" si="299"/>
        <v>0</v>
      </c>
      <c r="AC541" s="18">
        <f t="shared" ca="1" si="299"/>
        <v>0</v>
      </c>
      <c r="AD541" s="18">
        <f t="shared" ca="1" si="299"/>
        <v>0</v>
      </c>
      <c r="AE541" s="18">
        <f t="shared" ca="1" si="300"/>
        <v>0</v>
      </c>
      <c r="AF541" s="18">
        <f t="shared" ca="1" si="300"/>
        <v>0</v>
      </c>
      <c r="AG541" s="18">
        <f t="shared" ca="1" si="300"/>
        <v>0</v>
      </c>
      <c r="AH541" s="18">
        <f t="shared" ca="1" si="300"/>
        <v>0</v>
      </c>
      <c r="AI541" s="18">
        <f t="shared" ca="1" si="300"/>
        <v>0</v>
      </c>
      <c r="AJ541" s="18">
        <f t="shared" ca="1" si="300"/>
        <v>0</v>
      </c>
      <c r="AK541" s="18">
        <f t="shared" ca="1" si="300"/>
        <v>0</v>
      </c>
      <c r="AL541" s="18">
        <f t="shared" ca="1" si="300"/>
        <v>0</v>
      </c>
      <c r="AM541" s="18">
        <f t="shared" ca="1" si="300"/>
        <v>0</v>
      </c>
      <c r="AN541" s="18">
        <f t="shared" ca="1" si="300"/>
        <v>0</v>
      </c>
      <c r="AO541" s="18">
        <f t="shared" ca="1" si="301"/>
        <v>0</v>
      </c>
      <c r="AP541" s="18">
        <f t="shared" ca="1" si="301"/>
        <v>0</v>
      </c>
      <c r="AQ541" s="18">
        <f t="shared" ca="1" si="301"/>
        <v>0</v>
      </c>
      <c r="AR541" s="18">
        <f t="shared" ca="1" si="301"/>
        <v>0</v>
      </c>
      <c r="AS541" s="18">
        <f t="shared" ca="1" si="301"/>
        <v>0</v>
      </c>
      <c r="AT541" s="18">
        <f t="shared" ca="1" si="301"/>
        <v>0</v>
      </c>
      <c r="AU541" s="18">
        <f t="shared" ca="1" si="301"/>
        <v>0</v>
      </c>
      <c r="AV541" s="18">
        <f t="shared" ca="1" si="301"/>
        <v>0</v>
      </c>
      <c r="AW541" s="18">
        <f t="shared" ca="1" si="301"/>
        <v>0</v>
      </c>
      <c r="AX541" s="18">
        <f t="shared" ca="1" si="301"/>
        <v>0</v>
      </c>
      <c r="AY541" s="18">
        <f t="shared" ca="1" si="302"/>
        <v>0</v>
      </c>
      <c r="AZ541" s="18">
        <f t="shared" ca="1" si="302"/>
        <v>0</v>
      </c>
      <c r="BA541" s="18">
        <f t="shared" ca="1" si="302"/>
        <v>0</v>
      </c>
      <c r="BB541" s="18">
        <f t="shared" ca="1" si="302"/>
        <v>0</v>
      </c>
      <c r="BC541" s="18">
        <f t="shared" ca="1" si="302"/>
        <v>0</v>
      </c>
      <c r="BD541" s="18">
        <f t="shared" ca="1" si="302"/>
        <v>0</v>
      </c>
      <c r="BE541" s="18">
        <f t="shared" ca="1" si="302"/>
        <v>0</v>
      </c>
      <c r="BF541" s="18">
        <f t="shared" ca="1" si="302"/>
        <v>0</v>
      </c>
      <c r="BG541" s="18">
        <f t="shared" ca="1" si="302"/>
        <v>0</v>
      </c>
      <c r="BH541" s="18">
        <f t="shared" ca="1" si="302"/>
        <v>0</v>
      </c>
      <c r="BI541" s="18">
        <f t="shared" ca="1" si="302"/>
        <v>0</v>
      </c>
    </row>
    <row r="542" spans="8:61" x14ac:dyDescent="0.35">
      <c r="H542" s="2" t="str">
        <f t="shared" si="303"/>
        <v>ON_XM</v>
      </c>
      <c r="I542">
        <f t="shared" si="297"/>
        <v>11</v>
      </c>
      <c r="J542">
        <f t="shared" ref="J542:J605" si="304">IF(J541+1&gt;$I$26,$K$2,J541+1)</f>
        <v>3</v>
      </c>
      <c r="K542" s="18">
        <f t="shared" ca="1" si="298"/>
        <v>0.10374271821533242</v>
      </c>
      <c r="L542" s="18">
        <f t="shared" ca="1" si="298"/>
        <v>0.10682632091659665</v>
      </c>
      <c r="M542" s="18">
        <f t="shared" ca="1" si="298"/>
        <v>0.11002340721891617</v>
      </c>
      <c r="N542" s="18">
        <f t="shared" ca="1" si="298"/>
        <v>0.11107471568986452</v>
      </c>
      <c r="O542" s="18">
        <f t="shared" ca="1" si="298"/>
        <v>0</v>
      </c>
      <c r="P542" s="18">
        <f t="shared" ca="1" si="298"/>
        <v>0</v>
      </c>
      <c r="Q542" s="18">
        <f t="shared" ca="1" si="298"/>
        <v>0</v>
      </c>
      <c r="R542" s="18">
        <f t="shared" ca="1" si="298"/>
        <v>0</v>
      </c>
      <c r="S542" s="18">
        <f t="shared" ca="1" si="298"/>
        <v>0</v>
      </c>
      <c r="T542" s="18">
        <f t="shared" ca="1" si="298"/>
        <v>0</v>
      </c>
      <c r="U542" s="18">
        <f t="shared" ca="1" si="299"/>
        <v>0</v>
      </c>
      <c r="V542" s="18">
        <f t="shared" ca="1" si="299"/>
        <v>0</v>
      </c>
      <c r="W542" s="18">
        <f t="shared" ca="1" si="299"/>
        <v>0</v>
      </c>
      <c r="X542" s="18">
        <f t="shared" ca="1" si="299"/>
        <v>0</v>
      </c>
      <c r="Y542" s="18">
        <f t="shared" ca="1" si="299"/>
        <v>0</v>
      </c>
      <c r="Z542" s="18">
        <f t="shared" ca="1" si="299"/>
        <v>0</v>
      </c>
      <c r="AA542" s="18">
        <f t="shared" ca="1" si="299"/>
        <v>0</v>
      </c>
      <c r="AB542" s="18">
        <f t="shared" ca="1" si="299"/>
        <v>0</v>
      </c>
      <c r="AC542" s="18">
        <f t="shared" ca="1" si="299"/>
        <v>0</v>
      </c>
      <c r="AD542" s="18">
        <f t="shared" ca="1" si="299"/>
        <v>0</v>
      </c>
      <c r="AE542" s="18">
        <f t="shared" ca="1" si="300"/>
        <v>0</v>
      </c>
      <c r="AF542" s="18">
        <f t="shared" ca="1" si="300"/>
        <v>0</v>
      </c>
      <c r="AG542" s="18">
        <f t="shared" ca="1" si="300"/>
        <v>0</v>
      </c>
      <c r="AH542" s="18">
        <f t="shared" ca="1" si="300"/>
        <v>0</v>
      </c>
      <c r="AI542" s="18">
        <f t="shared" ca="1" si="300"/>
        <v>0</v>
      </c>
      <c r="AJ542" s="18">
        <f t="shared" ca="1" si="300"/>
        <v>0</v>
      </c>
      <c r="AK542" s="18">
        <f t="shared" ca="1" si="300"/>
        <v>0</v>
      </c>
      <c r="AL542" s="18">
        <f t="shared" ca="1" si="300"/>
        <v>0</v>
      </c>
      <c r="AM542" s="18">
        <f t="shared" ca="1" si="300"/>
        <v>0</v>
      </c>
      <c r="AN542" s="18">
        <f t="shared" ca="1" si="300"/>
        <v>0</v>
      </c>
      <c r="AO542" s="18">
        <f t="shared" ca="1" si="301"/>
        <v>0</v>
      </c>
      <c r="AP542" s="18">
        <f t="shared" ca="1" si="301"/>
        <v>0</v>
      </c>
      <c r="AQ542" s="18">
        <f t="shared" ca="1" si="301"/>
        <v>0</v>
      </c>
      <c r="AR542" s="18">
        <f t="shared" ca="1" si="301"/>
        <v>0</v>
      </c>
      <c r="AS542" s="18">
        <f t="shared" ca="1" si="301"/>
        <v>0</v>
      </c>
      <c r="AT542" s="18">
        <f t="shared" ca="1" si="301"/>
        <v>0</v>
      </c>
      <c r="AU542" s="18">
        <f t="shared" ca="1" si="301"/>
        <v>0</v>
      </c>
      <c r="AV542" s="18">
        <f t="shared" ca="1" si="301"/>
        <v>0</v>
      </c>
      <c r="AW542" s="18">
        <f t="shared" ca="1" si="301"/>
        <v>0</v>
      </c>
      <c r="AX542" s="18">
        <f t="shared" ca="1" si="301"/>
        <v>0</v>
      </c>
      <c r="AY542" s="18">
        <f t="shared" ca="1" si="302"/>
        <v>0</v>
      </c>
      <c r="AZ542" s="18">
        <f t="shared" ca="1" si="302"/>
        <v>0</v>
      </c>
      <c r="BA542" s="18">
        <f t="shared" ca="1" si="302"/>
        <v>0</v>
      </c>
      <c r="BB542" s="18">
        <f t="shared" ca="1" si="302"/>
        <v>0</v>
      </c>
      <c r="BC542" s="18">
        <f t="shared" ca="1" si="302"/>
        <v>0</v>
      </c>
      <c r="BD542" s="18">
        <f t="shared" ca="1" si="302"/>
        <v>0</v>
      </c>
      <c r="BE542" s="18">
        <f t="shared" ca="1" si="302"/>
        <v>0</v>
      </c>
      <c r="BF542" s="18">
        <f t="shared" ca="1" si="302"/>
        <v>0</v>
      </c>
      <c r="BG542" s="18">
        <f t="shared" ca="1" si="302"/>
        <v>0</v>
      </c>
      <c r="BH542" s="18">
        <f t="shared" ca="1" si="302"/>
        <v>0</v>
      </c>
      <c r="BI542" s="18">
        <f t="shared" ca="1" si="302"/>
        <v>0</v>
      </c>
    </row>
    <row r="543" spans="8:61" x14ac:dyDescent="0.35">
      <c r="H543" s="2" t="str">
        <f t="shared" si="303"/>
        <v>ON_XM</v>
      </c>
      <c r="I543">
        <f t="shared" si="297"/>
        <v>11</v>
      </c>
      <c r="J543">
        <f t="shared" si="304"/>
        <v>4</v>
      </c>
      <c r="K543" s="18">
        <f t="shared" ca="1" si="298"/>
        <v>0.10076410418145516</v>
      </c>
      <c r="L543" s="18">
        <f t="shared" ca="1" si="298"/>
        <v>0.10374271821533242</v>
      </c>
      <c r="M543" s="18">
        <f t="shared" ca="1" si="298"/>
        <v>0.10682632091659665</v>
      </c>
      <c r="N543" s="18">
        <f t="shared" ca="1" si="298"/>
        <v>0.11002340721891617</v>
      </c>
      <c r="O543" s="18">
        <f t="shared" ca="1" si="298"/>
        <v>0.11107471568986452</v>
      </c>
      <c r="P543" s="18">
        <f t="shared" ca="1" si="298"/>
        <v>0</v>
      </c>
      <c r="Q543" s="18">
        <f t="shared" ca="1" si="298"/>
        <v>0</v>
      </c>
      <c r="R543" s="18">
        <f t="shared" ca="1" si="298"/>
        <v>0</v>
      </c>
      <c r="S543" s="18">
        <f t="shared" ca="1" si="298"/>
        <v>0</v>
      </c>
      <c r="T543" s="18">
        <f t="shared" ca="1" si="298"/>
        <v>0</v>
      </c>
      <c r="U543" s="18">
        <f t="shared" ca="1" si="299"/>
        <v>0</v>
      </c>
      <c r="V543" s="18">
        <f t="shared" ca="1" si="299"/>
        <v>0</v>
      </c>
      <c r="W543" s="18">
        <f t="shared" ca="1" si="299"/>
        <v>0</v>
      </c>
      <c r="X543" s="18">
        <f t="shared" ca="1" si="299"/>
        <v>0</v>
      </c>
      <c r="Y543" s="18">
        <f t="shared" ca="1" si="299"/>
        <v>0</v>
      </c>
      <c r="Z543" s="18">
        <f t="shared" ca="1" si="299"/>
        <v>0</v>
      </c>
      <c r="AA543" s="18">
        <f t="shared" ca="1" si="299"/>
        <v>0</v>
      </c>
      <c r="AB543" s="18">
        <f t="shared" ca="1" si="299"/>
        <v>0</v>
      </c>
      <c r="AC543" s="18">
        <f t="shared" ca="1" si="299"/>
        <v>0</v>
      </c>
      <c r="AD543" s="18">
        <f t="shared" ca="1" si="299"/>
        <v>0</v>
      </c>
      <c r="AE543" s="18">
        <f t="shared" ca="1" si="300"/>
        <v>0</v>
      </c>
      <c r="AF543" s="18">
        <f t="shared" ca="1" si="300"/>
        <v>0</v>
      </c>
      <c r="AG543" s="18">
        <f t="shared" ca="1" si="300"/>
        <v>0</v>
      </c>
      <c r="AH543" s="18">
        <f t="shared" ca="1" si="300"/>
        <v>0</v>
      </c>
      <c r="AI543" s="18">
        <f t="shared" ca="1" si="300"/>
        <v>0</v>
      </c>
      <c r="AJ543" s="18">
        <f t="shared" ca="1" si="300"/>
        <v>0</v>
      </c>
      <c r="AK543" s="18">
        <f t="shared" ca="1" si="300"/>
        <v>0</v>
      </c>
      <c r="AL543" s="18">
        <f t="shared" ca="1" si="300"/>
        <v>0</v>
      </c>
      <c r="AM543" s="18">
        <f t="shared" ca="1" si="300"/>
        <v>0</v>
      </c>
      <c r="AN543" s="18">
        <f t="shared" ca="1" si="300"/>
        <v>0</v>
      </c>
      <c r="AO543" s="18">
        <f t="shared" ca="1" si="301"/>
        <v>0</v>
      </c>
      <c r="AP543" s="18">
        <f t="shared" ca="1" si="301"/>
        <v>0</v>
      </c>
      <c r="AQ543" s="18">
        <f t="shared" ca="1" si="301"/>
        <v>0</v>
      </c>
      <c r="AR543" s="18">
        <f t="shared" ca="1" si="301"/>
        <v>0</v>
      </c>
      <c r="AS543" s="18">
        <f t="shared" ca="1" si="301"/>
        <v>0</v>
      </c>
      <c r="AT543" s="18">
        <f t="shared" ca="1" si="301"/>
        <v>0</v>
      </c>
      <c r="AU543" s="18">
        <f t="shared" ca="1" si="301"/>
        <v>0</v>
      </c>
      <c r="AV543" s="18">
        <f t="shared" ca="1" si="301"/>
        <v>0</v>
      </c>
      <c r="AW543" s="18">
        <f t="shared" ca="1" si="301"/>
        <v>0</v>
      </c>
      <c r="AX543" s="18">
        <f t="shared" ca="1" si="301"/>
        <v>0</v>
      </c>
      <c r="AY543" s="18">
        <f t="shared" ca="1" si="302"/>
        <v>0</v>
      </c>
      <c r="AZ543" s="18">
        <f t="shared" ca="1" si="302"/>
        <v>0</v>
      </c>
      <c r="BA543" s="18">
        <f t="shared" ca="1" si="302"/>
        <v>0</v>
      </c>
      <c r="BB543" s="18">
        <f t="shared" ca="1" si="302"/>
        <v>0</v>
      </c>
      <c r="BC543" s="18">
        <f t="shared" ca="1" si="302"/>
        <v>0</v>
      </c>
      <c r="BD543" s="18">
        <f t="shared" ca="1" si="302"/>
        <v>0</v>
      </c>
      <c r="BE543" s="18">
        <f t="shared" ca="1" si="302"/>
        <v>0</v>
      </c>
      <c r="BF543" s="18">
        <f t="shared" ca="1" si="302"/>
        <v>0</v>
      </c>
      <c r="BG543" s="18">
        <f t="shared" ca="1" si="302"/>
        <v>0</v>
      </c>
      <c r="BH543" s="18">
        <f t="shared" ca="1" si="302"/>
        <v>0</v>
      </c>
      <c r="BI543" s="18">
        <f t="shared" ca="1" si="302"/>
        <v>0</v>
      </c>
    </row>
    <row r="544" spans="8:61" x14ac:dyDescent="0.35">
      <c r="H544" s="2" t="str">
        <f t="shared" si="303"/>
        <v>ON_XM</v>
      </c>
      <c r="I544">
        <f t="shared" si="297"/>
        <v>11</v>
      </c>
      <c r="J544">
        <f t="shared" si="304"/>
        <v>5</v>
      </c>
      <c r="K544" s="18">
        <f t="shared" ca="1" si="298"/>
        <v>9.7882637337732739E-2</v>
      </c>
      <c r="L544" s="18">
        <f t="shared" ca="1" si="298"/>
        <v>0.10076410418145516</v>
      </c>
      <c r="M544" s="18">
        <f t="shared" ca="1" si="298"/>
        <v>0.10374271821533242</v>
      </c>
      <c r="N544" s="18">
        <f t="shared" ca="1" si="298"/>
        <v>0.10682632091659665</v>
      </c>
      <c r="O544" s="18">
        <f t="shared" ca="1" si="298"/>
        <v>0.11002340721891617</v>
      </c>
      <c r="P544" s="18">
        <f t="shared" ca="1" si="298"/>
        <v>0.11107471568986452</v>
      </c>
      <c r="Q544" s="18">
        <f t="shared" ca="1" si="298"/>
        <v>0</v>
      </c>
      <c r="R544" s="18">
        <f t="shared" ca="1" si="298"/>
        <v>0</v>
      </c>
      <c r="S544" s="18">
        <f t="shared" ca="1" si="298"/>
        <v>0</v>
      </c>
      <c r="T544" s="18">
        <f t="shared" ca="1" si="298"/>
        <v>0</v>
      </c>
      <c r="U544" s="18">
        <f t="shared" ca="1" si="299"/>
        <v>0</v>
      </c>
      <c r="V544" s="18">
        <f t="shared" ca="1" si="299"/>
        <v>0</v>
      </c>
      <c r="W544" s="18">
        <f t="shared" ca="1" si="299"/>
        <v>0</v>
      </c>
      <c r="X544" s="18">
        <f t="shared" ca="1" si="299"/>
        <v>0</v>
      </c>
      <c r="Y544" s="18">
        <f t="shared" ca="1" si="299"/>
        <v>0</v>
      </c>
      <c r="Z544" s="18">
        <f t="shared" ca="1" si="299"/>
        <v>0</v>
      </c>
      <c r="AA544" s="18">
        <f t="shared" ca="1" si="299"/>
        <v>0</v>
      </c>
      <c r="AB544" s="18">
        <f t="shared" ca="1" si="299"/>
        <v>0</v>
      </c>
      <c r="AC544" s="18">
        <f t="shared" ca="1" si="299"/>
        <v>0</v>
      </c>
      <c r="AD544" s="18">
        <f t="shared" ca="1" si="299"/>
        <v>0</v>
      </c>
      <c r="AE544" s="18">
        <f t="shared" ca="1" si="300"/>
        <v>0</v>
      </c>
      <c r="AF544" s="18">
        <f t="shared" ca="1" si="300"/>
        <v>0</v>
      </c>
      <c r="AG544" s="18">
        <f t="shared" ca="1" si="300"/>
        <v>0</v>
      </c>
      <c r="AH544" s="18">
        <f t="shared" ca="1" si="300"/>
        <v>0</v>
      </c>
      <c r="AI544" s="18">
        <f t="shared" ca="1" si="300"/>
        <v>0</v>
      </c>
      <c r="AJ544" s="18">
        <f t="shared" ca="1" si="300"/>
        <v>0</v>
      </c>
      <c r="AK544" s="18">
        <f t="shared" ca="1" si="300"/>
        <v>0</v>
      </c>
      <c r="AL544" s="18">
        <f t="shared" ca="1" si="300"/>
        <v>0</v>
      </c>
      <c r="AM544" s="18">
        <f t="shared" ca="1" si="300"/>
        <v>0</v>
      </c>
      <c r="AN544" s="18">
        <f t="shared" ca="1" si="300"/>
        <v>0</v>
      </c>
      <c r="AO544" s="18">
        <f t="shared" ca="1" si="301"/>
        <v>0</v>
      </c>
      <c r="AP544" s="18">
        <f t="shared" ca="1" si="301"/>
        <v>0</v>
      </c>
      <c r="AQ544" s="18">
        <f t="shared" ca="1" si="301"/>
        <v>0</v>
      </c>
      <c r="AR544" s="18">
        <f t="shared" ca="1" si="301"/>
        <v>0</v>
      </c>
      <c r="AS544" s="18">
        <f t="shared" ca="1" si="301"/>
        <v>0</v>
      </c>
      <c r="AT544" s="18">
        <f t="shared" ca="1" si="301"/>
        <v>0</v>
      </c>
      <c r="AU544" s="18">
        <f t="shared" ca="1" si="301"/>
        <v>0</v>
      </c>
      <c r="AV544" s="18">
        <f t="shared" ca="1" si="301"/>
        <v>0</v>
      </c>
      <c r="AW544" s="18">
        <f t="shared" ca="1" si="301"/>
        <v>0</v>
      </c>
      <c r="AX544" s="18">
        <f t="shared" ca="1" si="301"/>
        <v>0</v>
      </c>
      <c r="AY544" s="18">
        <f t="shared" ca="1" si="302"/>
        <v>0</v>
      </c>
      <c r="AZ544" s="18">
        <f t="shared" ca="1" si="302"/>
        <v>0</v>
      </c>
      <c r="BA544" s="18">
        <f t="shared" ca="1" si="302"/>
        <v>0</v>
      </c>
      <c r="BB544" s="18">
        <f t="shared" ca="1" si="302"/>
        <v>0</v>
      </c>
      <c r="BC544" s="18">
        <f t="shared" ca="1" si="302"/>
        <v>0</v>
      </c>
      <c r="BD544" s="18">
        <f t="shared" ca="1" si="302"/>
        <v>0</v>
      </c>
      <c r="BE544" s="18">
        <f t="shared" ca="1" si="302"/>
        <v>0</v>
      </c>
      <c r="BF544" s="18">
        <f t="shared" ca="1" si="302"/>
        <v>0</v>
      </c>
      <c r="BG544" s="18">
        <f t="shared" ca="1" si="302"/>
        <v>0</v>
      </c>
      <c r="BH544" s="18">
        <f t="shared" ca="1" si="302"/>
        <v>0</v>
      </c>
      <c r="BI544" s="18">
        <f t="shared" ca="1" si="302"/>
        <v>0</v>
      </c>
    </row>
    <row r="545" spans="8:61" x14ac:dyDescent="0.35">
      <c r="H545" s="2" t="str">
        <f t="shared" si="303"/>
        <v>ON_XM</v>
      </c>
      <c r="I545">
        <f t="shared" si="297"/>
        <v>11</v>
      </c>
      <c r="J545">
        <f t="shared" si="304"/>
        <v>6</v>
      </c>
      <c r="K545" s="18">
        <f t="shared" ca="1" si="298"/>
        <v>9.5091020753962877E-2</v>
      </c>
      <c r="L545" s="18">
        <f t="shared" ca="1" si="298"/>
        <v>9.7882637337732739E-2</v>
      </c>
      <c r="M545" s="18">
        <f t="shared" ca="1" si="298"/>
        <v>0.10076410418145516</v>
      </c>
      <c r="N545" s="18">
        <f t="shared" ca="1" si="298"/>
        <v>0.10374271821533242</v>
      </c>
      <c r="O545" s="18">
        <f t="shared" ca="1" si="298"/>
        <v>0.10682632091659665</v>
      </c>
      <c r="P545" s="18">
        <f t="shared" ca="1" si="298"/>
        <v>0.11002340721891617</v>
      </c>
      <c r="Q545" s="18">
        <f t="shared" ca="1" si="298"/>
        <v>0.11107471568986452</v>
      </c>
      <c r="R545" s="18">
        <f t="shared" ca="1" si="298"/>
        <v>0</v>
      </c>
      <c r="S545" s="18">
        <f t="shared" ca="1" si="298"/>
        <v>0</v>
      </c>
      <c r="T545" s="18">
        <f t="shared" ca="1" si="298"/>
        <v>0</v>
      </c>
      <c r="U545" s="18">
        <f t="shared" ca="1" si="299"/>
        <v>0</v>
      </c>
      <c r="V545" s="18">
        <f t="shared" ca="1" si="299"/>
        <v>0</v>
      </c>
      <c r="W545" s="18">
        <f t="shared" ca="1" si="299"/>
        <v>0</v>
      </c>
      <c r="X545" s="18">
        <f t="shared" ca="1" si="299"/>
        <v>0</v>
      </c>
      <c r="Y545" s="18">
        <f t="shared" ca="1" si="299"/>
        <v>0</v>
      </c>
      <c r="Z545" s="18">
        <f t="shared" ca="1" si="299"/>
        <v>0</v>
      </c>
      <c r="AA545" s="18">
        <f t="shared" ca="1" si="299"/>
        <v>0</v>
      </c>
      <c r="AB545" s="18">
        <f t="shared" ca="1" si="299"/>
        <v>0</v>
      </c>
      <c r="AC545" s="18">
        <f t="shared" ca="1" si="299"/>
        <v>0</v>
      </c>
      <c r="AD545" s="18">
        <f t="shared" ca="1" si="299"/>
        <v>0</v>
      </c>
      <c r="AE545" s="18">
        <f t="shared" ca="1" si="300"/>
        <v>0</v>
      </c>
      <c r="AF545" s="18">
        <f t="shared" ca="1" si="300"/>
        <v>0</v>
      </c>
      <c r="AG545" s="18">
        <f t="shared" ca="1" si="300"/>
        <v>0</v>
      </c>
      <c r="AH545" s="18">
        <f t="shared" ca="1" si="300"/>
        <v>0</v>
      </c>
      <c r="AI545" s="18">
        <f t="shared" ca="1" si="300"/>
        <v>0</v>
      </c>
      <c r="AJ545" s="18">
        <f t="shared" ca="1" si="300"/>
        <v>0</v>
      </c>
      <c r="AK545" s="18">
        <f t="shared" ca="1" si="300"/>
        <v>0</v>
      </c>
      <c r="AL545" s="18">
        <f t="shared" ca="1" si="300"/>
        <v>0</v>
      </c>
      <c r="AM545" s="18">
        <f t="shared" ca="1" si="300"/>
        <v>0</v>
      </c>
      <c r="AN545" s="18">
        <f t="shared" ca="1" si="300"/>
        <v>0</v>
      </c>
      <c r="AO545" s="18">
        <f t="shared" ca="1" si="301"/>
        <v>0</v>
      </c>
      <c r="AP545" s="18">
        <f t="shared" ca="1" si="301"/>
        <v>0</v>
      </c>
      <c r="AQ545" s="18">
        <f t="shared" ca="1" si="301"/>
        <v>0</v>
      </c>
      <c r="AR545" s="18">
        <f t="shared" ca="1" si="301"/>
        <v>0</v>
      </c>
      <c r="AS545" s="18">
        <f t="shared" ca="1" si="301"/>
        <v>0</v>
      </c>
      <c r="AT545" s="18">
        <f t="shared" ca="1" si="301"/>
        <v>0</v>
      </c>
      <c r="AU545" s="18">
        <f t="shared" ca="1" si="301"/>
        <v>0</v>
      </c>
      <c r="AV545" s="18">
        <f t="shared" ca="1" si="301"/>
        <v>0</v>
      </c>
      <c r="AW545" s="18">
        <f t="shared" ca="1" si="301"/>
        <v>0</v>
      </c>
      <c r="AX545" s="18">
        <f t="shared" ca="1" si="301"/>
        <v>0</v>
      </c>
      <c r="AY545" s="18">
        <f t="shared" ca="1" si="302"/>
        <v>0</v>
      </c>
      <c r="AZ545" s="18">
        <f t="shared" ca="1" si="302"/>
        <v>0</v>
      </c>
      <c r="BA545" s="18">
        <f t="shared" ca="1" si="302"/>
        <v>0</v>
      </c>
      <c r="BB545" s="18">
        <f t="shared" ca="1" si="302"/>
        <v>0</v>
      </c>
      <c r="BC545" s="18">
        <f t="shared" ca="1" si="302"/>
        <v>0</v>
      </c>
      <c r="BD545" s="18">
        <f t="shared" ca="1" si="302"/>
        <v>0</v>
      </c>
      <c r="BE545" s="18">
        <f t="shared" ca="1" si="302"/>
        <v>0</v>
      </c>
      <c r="BF545" s="18">
        <f t="shared" ca="1" si="302"/>
        <v>0</v>
      </c>
      <c r="BG545" s="18">
        <f t="shared" ca="1" si="302"/>
        <v>0</v>
      </c>
      <c r="BH545" s="18">
        <f t="shared" ca="1" si="302"/>
        <v>0</v>
      </c>
      <c r="BI545" s="18">
        <f t="shared" ca="1" si="302"/>
        <v>0</v>
      </c>
    </row>
    <row r="546" spans="8:61" x14ac:dyDescent="0.35">
      <c r="H546" s="2" t="str">
        <f t="shared" si="303"/>
        <v>ON_XM</v>
      </c>
      <c r="I546">
        <f t="shared" si="297"/>
        <v>11</v>
      </c>
      <c r="J546">
        <f t="shared" si="304"/>
        <v>7</v>
      </c>
      <c r="K546" s="18">
        <f t="shared" ca="1" si="298"/>
        <v>9.238250204697343E-2</v>
      </c>
      <c r="L546" s="18">
        <f t="shared" ca="1" si="298"/>
        <v>9.5091020753962877E-2</v>
      </c>
      <c r="M546" s="18">
        <f t="shared" ca="1" si="298"/>
        <v>9.7882637337732739E-2</v>
      </c>
      <c r="N546" s="18">
        <f t="shared" ca="1" si="298"/>
        <v>0.10076410418145516</v>
      </c>
      <c r="O546" s="18">
        <f t="shared" ca="1" si="298"/>
        <v>0.10374271821533242</v>
      </c>
      <c r="P546" s="18">
        <f t="shared" ca="1" si="298"/>
        <v>0.10682632091659665</v>
      </c>
      <c r="Q546" s="18">
        <f t="shared" ca="1" si="298"/>
        <v>0.11002340721891617</v>
      </c>
      <c r="R546" s="18">
        <f t="shared" ca="1" si="298"/>
        <v>0.11107471568986452</v>
      </c>
      <c r="S546" s="18">
        <f t="shared" ca="1" si="298"/>
        <v>0</v>
      </c>
      <c r="T546" s="18">
        <f t="shared" ca="1" si="298"/>
        <v>0</v>
      </c>
      <c r="U546" s="18">
        <f t="shared" ca="1" si="299"/>
        <v>0</v>
      </c>
      <c r="V546" s="18">
        <f t="shared" ca="1" si="299"/>
        <v>0</v>
      </c>
      <c r="W546" s="18">
        <f t="shared" ca="1" si="299"/>
        <v>0</v>
      </c>
      <c r="X546" s="18">
        <f t="shared" ca="1" si="299"/>
        <v>0</v>
      </c>
      <c r="Y546" s="18">
        <f t="shared" ca="1" si="299"/>
        <v>0</v>
      </c>
      <c r="Z546" s="18">
        <f t="shared" ca="1" si="299"/>
        <v>0</v>
      </c>
      <c r="AA546" s="18">
        <f t="shared" ca="1" si="299"/>
        <v>0</v>
      </c>
      <c r="AB546" s="18">
        <f t="shared" ca="1" si="299"/>
        <v>0</v>
      </c>
      <c r="AC546" s="18">
        <f t="shared" ca="1" si="299"/>
        <v>0</v>
      </c>
      <c r="AD546" s="18">
        <f t="shared" ca="1" si="299"/>
        <v>0</v>
      </c>
      <c r="AE546" s="18">
        <f t="shared" ca="1" si="300"/>
        <v>0</v>
      </c>
      <c r="AF546" s="18">
        <f t="shared" ca="1" si="300"/>
        <v>0</v>
      </c>
      <c r="AG546" s="18">
        <f t="shared" ca="1" si="300"/>
        <v>0</v>
      </c>
      <c r="AH546" s="18">
        <f t="shared" ca="1" si="300"/>
        <v>0</v>
      </c>
      <c r="AI546" s="18">
        <f t="shared" ca="1" si="300"/>
        <v>0</v>
      </c>
      <c r="AJ546" s="18">
        <f t="shared" ca="1" si="300"/>
        <v>0</v>
      </c>
      <c r="AK546" s="18">
        <f t="shared" ca="1" si="300"/>
        <v>0</v>
      </c>
      <c r="AL546" s="18">
        <f t="shared" ca="1" si="300"/>
        <v>0</v>
      </c>
      <c r="AM546" s="18">
        <f t="shared" ca="1" si="300"/>
        <v>0</v>
      </c>
      <c r="AN546" s="18">
        <f t="shared" ca="1" si="300"/>
        <v>0</v>
      </c>
      <c r="AO546" s="18">
        <f t="shared" ca="1" si="301"/>
        <v>0</v>
      </c>
      <c r="AP546" s="18">
        <f t="shared" ca="1" si="301"/>
        <v>0</v>
      </c>
      <c r="AQ546" s="18">
        <f t="shared" ca="1" si="301"/>
        <v>0</v>
      </c>
      <c r="AR546" s="18">
        <f t="shared" ca="1" si="301"/>
        <v>0</v>
      </c>
      <c r="AS546" s="18">
        <f t="shared" ca="1" si="301"/>
        <v>0</v>
      </c>
      <c r="AT546" s="18">
        <f t="shared" ca="1" si="301"/>
        <v>0</v>
      </c>
      <c r="AU546" s="18">
        <f t="shared" ca="1" si="301"/>
        <v>0</v>
      </c>
      <c r="AV546" s="18">
        <f t="shared" ca="1" si="301"/>
        <v>0</v>
      </c>
      <c r="AW546" s="18">
        <f t="shared" ca="1" si="301"/>
        <v>0</v>
      </c>
      <c r="AX546" s="18">
        <f t="shared" ca="1" si="301"/>
        <v>0</v>
      </c>
      <c r="AY546" s="18">
        <f t="shared" ca="1" si="302"/>
        <v>0</v>
      </c>
      <c r="AZ546" s="18">
        <f t="shared" ca="1" si="302"/>
        <v>0</v>
      </c>
      <c r="BA546" s="18">
        <f t="shared" ca="1" si="302"/>
        <v>0</v>
      </c>
      <c r="BB546" s="18">
        <f t="shared" ca="1" si="302"/>
        <v>0</v>
      </c>
      <c r="BC546" s="18">
        <f t="shared" ca="1" si="302"/>
        <v>0</v>
      </c>
      <c r="BD546" s="18">
        <f t="shared" ca="1" si="302"/>
        <v>0</v>
      </c>
      <c r="BE546" s="18">
        <f t="shared" ca="1" si="302"/>
        <v>0</v>
      </c>
      <c r="BF546" s="18">
        <f t="shared" ca="1" si="302"/>
        <v>0</v>
      </c>
      <c r="BG546" s="18">
        <f t="shared" ca="1" si="302"/>
        <v>0</v>
      </c>
      <c r="BH546" s="18">
        <f t="shared" ca="1" si="302"/>
        <v>0</v>
      </c>
      <c r="BI546" s="18">
        <f t="shared" ca="1" si="302"/>
        <v>0</v>
      </c>
    </row>
    <row r="547" spans="8:61" x14ac:dyDescent="0.35">
      <c r="H547" s="2" t="str">
        <f t="shared" si="303"/>
        <v>ON_XM</v>
      </c>
      <c r="I547">
        <f t="shared" si="297"/>
        <v>11</v>
      </c>
      <c r="J547">
        <f t="shared" si="304"/>
        <v>8</v>
      </c>
      <c r="K547" s="18">
        <f t="shared" ca="1" si="298"/>
        <v>8.9720378746941276E-2</v>
      </c>
      <c r="L547" s="18">
        <f t="shared" ca="1" si="298"/>
        <v>9.238250204697343E-2</v>
      </c>
      <c r="M547" s="18">
        <f t="shared" ca="1" si="298"/>
        <v>9.5091020753962877E-2</v>
      </c>
      <c r="N547" s="18">
        <f t="shared" ca="1" si="298"/>
        <v>9.7882637337732739E-2</v>
      </c>
      <c r="O547" s="18">
        <f t="shared" ca="1" si="298"/>
        <v>0.10076410418145516</v>
      </c>
      <c r="P547" s="18">
        <f t="shared" ca="1" si="298"/>
        <v>0.10374271821533242</v>
      </c>
      <c r="Q547" s="18">
        <f t="shared" ca="1" si="298"/>
        <v>0.10682632091659665</v>
      </c>
      <c r="R547" s="18">
        <f t="shared" ca="1" si="298"/>
        <v>0.11002340721891617</v>
      </c>
      <c r="S547" s="18">
        <f t="shared" ca="1" si="298"/>
        <v>0.11107471568986452</v>
      </c>
      <c r="T547" s="18">
        <f t="shared" ca="1" si="298"/>
        <v>0</v>
      </c>
      <c r="U547" s="18">
        <f t="shared" ca="1" si="299"/>
        <v>0</v>
      </c>
      <c r="V547" s="18">
        <f t="shared" ca="1" si="299"/>
        <v>0</v>
      </c>
      <c r="W547" s="18">
        <f t="shared" ca="1" si="299"/>
        <v>0</v>
      </c>
      <c r="X547" s="18">
        <f t="shared" ca="1" si="299"/>
        <v>0</v>
      </c>
      <c r="Y547" s="18">
        <f t="shared" ca="1" si="299"/>
        <v>0</v>
      </c>
      <c r="Z547" s="18">
        <f t="shared" ca="1" si="299"/>
        <v>0</v>
      </c>
      <c r="AA547" s="18">
        <f t="shared" ca="1" si="299"/>
        <v>0</v>
      </c>
      <c r="AB547" s="18">
        <f t="shared" ca="1" si="299"/>
        <v>0</v>
      </c>
      <c r="AC547" s="18">
        <f t="shared" ca="1" si="299"/>
        <v>0</v>
      </c>
      <c r="AD547" s="18">
        <f t="shared" ca="1" si="299"/>
        <v>0</v>
      </c>
      <c r="AE547" s="18">
        <f t="shared" ca="1" si="300"/>
        <v>0</v>
      </c>
      <c r="AF547" s="18">
        <f t="shared" ca="1" si="300"/>
        <v>0</v>
      </c>
      <c r="AG547" s="18">
        <f t="shared" ca="1" si="300"/>
        <v>0</v>
      </c>
      <c r="AH547" s="18">
        <f t="shared" ca="1" si="300"/>
        <v>0</v>
      </c>
      <c r="AI547" s="18">
        <f t="shared" ca="1" si="300"/>
        <v>0</v>
      </c>
      <c r="AJ547" s="18">
        <f t="shared" ca="1" si="300"/>
        <v>0</v>
      </c>
      <c r="AK547" s="18">
        <f t="shared" ca="1" si="300"/>
        <v>0</v>
      </c>
      <c r="AL547" s="18">
        <f t="shared" ca="1" si="300"/>
        <v>0</v>
      </c>
      <c r="AM547" s="18">
        <f t="shared" ca="1" si="300"/>
        <v>0</v>
      </c>
      <c r="AN547" s="18">
        <f t="shared" ca="1" si="300"/>
        <v>0</v>
      </c>
      <c r="AO547" s="18">
        <f t="shared" ca="1" si="301"/>
        <v>0</v>
      </c>
      <c r="AP547" s="18">
        <f t="shared" ca="1" si="301"/>
        <v>0</v>
      </c>
      <c r="AQ547" s="18">
        <f t="shared" ca="1" si="301"/>
        <v>0</v>
      </c>
      <c r="AR547" s="18">
        <f t="shared" ca="1" si="301"/>
        <v>0</v>
      </c>
      <c r="AS547" s="18">
        <f t="shared" ca="1" si="301"/>
        <v>0</v>
      </c>
      <c r="AT547" s="18">
        <f t="shared" ca="1" si="301"/>
        <v>0</v>
      </c>
      <c r="AU547" s="18">
        <f t="shared" ca="1" si="301"/>
        <v>0</v>
      </c>
      <c r="AV547" s="18">
        <f t="shared" ca="1" si="301"/>
        <v>0</v>
      </c>
      <c r="AW547" s="18">
        <f t="shared" ca="1" si="301"/>
        <v>0</v>
      </c>
      <c r="AX547" s="18">
        <f t="shared" ca="1" si="301"/>
        <v>0</v>
      </c>
      <c r="AY547" s="18">
        <f t="shared" ca="1" si="302"/>
        <v>0</v>
      </c>
      <c r="AZ547" s="18">
        <f t="shared" ca="1" si="302"/>
        <v>0</v>
      </c>
      <c r="BA547" s="18">
        <f t="shared" ca="1" si="302"/>
        <v>0</v>
      </c>
      <c r="BB547" s="18">
        <f t="shared" ca="1" si="302"/>
        <v>0</v>
      </c>
      <c r="BC547" s="18">
        <f t="shared" ca="1" si="302"/>
        <v>0</v>
      </c>
      <c r="BD547" s="18">
        <f t="shared" ca="1" si="302"/>
        <v>0</v>
      </c>
      <c r="BE547" s="18">
        <f t="shared" ca="1" si="302"/>
        <v>0</v>
      </c>
      <c r="BF547" s="18">
        <f t="shared" ca="1" si="302"/>
        <v>0</v>
      </c>
      <c r="BG547" s="18">
        <f t="shared" ca="1" si="302"/>
        <v>0</v>
      </c>
      <c r="BH547" s="18">
        <f t="shared" ca="1" si="302"/>
        <v>0</v>
      </c>
      <c r="BI547" s="18">
        <f t="shared" ca="1" si="302"/>
        <v>0</v>
      </c>
    </row>
    <row r="548" spans="8:61" x14ac:dyDescent="0.35">
      <c r="H548" s="2" t="str">
        <f t="shared" si="303"/>
        <v>ON_XM</v>
      </c>
      <c r="I548">
        <f t="shared" si="297"/>
        <v>11</v>
      </c>
      <c r="J548">
        <f t="shared" si="304"/>
        <v>9</v>
      </c>
      <c r="K548" s="18">
        <f t="shared" ca="1" si="298"/>
        <v>8.7064898920675329E-2</v>
      </c>
      <c r="L548" s="18">
        <f t="shared" ca="1" si="298"/>
        <v>8.9720378746941276E-2</v>
      </c>
      <c r="M548" s="18">
        <f t="shared" ca="1" si="298"/>
        <v>9.238250204697343E-2</v>
      </c>
      <c r="N548" s="18">
        <f t="shared" ca="1" si="298"/>
        <v>9.5091020753962877E-2</v>
      </c>
      <c r="O548" s="18">
        <f t="shared" ca="1" si="298"/>
        <v>9.7882637337732739E-2</v>
      </c>
      <c r="P548" s="18">
        <f t="shared" ca="1" si="298"/>
        <v>0.10076410418145516</v>
      </c>
      <c r="Q548" s="18">
        <f t="shared" ca="1" si="298"/>
        <v>0.10374271821533242</v>
      </c>
      <c r="R548" s="18">
        <f t="shared" ca="1" si="298"/>
        <v>0.10682632091659665</v>
      </c>
      <c r="S548" s="18">
        <f t="shared" ca="1" si="298"/>
        <v>0.11002340721891617</v>
      </c>
      <c r="T548" s="18">
        <f t="shared" ca="1" si="298"/>
        <v>0.11107471568986452</v>
      </c>
      <c r="U548" s="18">
        <f t="shared" ca="1" si="299"/>
        <v>0</v>
      </c>
      <c r="V548" s="18">
        <f t="shared" ca="1" si="299"/>
        <v>0</v>
      </c>
      <c r="W548" s="18">
        <f t="shared" ca="1" si="299"/>
        <v>0</v>
      </c>
      <c r="X548" s="18">
        <f t="shared" ca="1" si="299"/>
        <v>0</v>
      </c>
      <c r="Y548" s="18">
        <f t="shared" ca="1" si="299"/>
        <v>0</v>
      </c>
      <c r="Z548" s="18">
        <f t="shared" ca="1" si="299"/>
        <v>0</v>
      </c>
      <c r="AA548" s="18">
        <f t="shared" ca="1" si="299"/>
        <v>0</v>
      </c>
      <c r="AB548" s="18">
        <f t="shared" ca="1" si="299"/>
        <v>0</v>
      </c>
      <c r="AC548" s="18">
        <f t="shared" ca="1" si="299"/>
        <v>0</v>
      </c>
      <c r="AD548" s="18">
        <f t="shared" ca="1" si="299"/>
        <v>0</v>
      </c>
      <c r="AE548" s="18">
        <f t="shared" ca="1" si="300"/>
        <v>0</v>
      </c>
      <c r="AF548" s="18">
        <f t="shared" ca="1" si="300"/>
        <v>0</v>
      </c>
      <c r="AG548" s="18">
        <f t="shared" ca="1" si="300"/>
        <v>0</v>
      </c>
      <c r="AH548" s="18">
        <f t="shared" ca="1" si="300"/>
        <v>0</v>
      </c>
      <c r="AI548" s="18">
        <f t="shared" ca="1" si="300"/>
        <v>0</v>
      </c>
      <c r="AJ548" s="18">
        <f t="shared" ca="1" si="300"/>
        <v>0</v>
      </c>
      <c r="AK548" s="18">
        <f t="shared" ca="1" si="300"/>
        <v>0</v>
      </c>
      <c r="AL548" s="18">
        <f t="shared" ca="1" si="300"/>
        <v>0</v>
      </c>
      <c r="AM548" s="18">
        <f t="shared" ca="1" si="300"/>
        <v>0</v>
      </c>
      <c r="AN548" s="18">
        <f t="shared" ca="1" si="300"/>
        <v>0</v>
      </c>
      <c r="AO548" s="18">
        <f t="shared" ca="1" si="301"/>
        <v>0</v>
      </c>
      <c r="AP548" s="18">
        <f t="shared" ca="1" si="301"/>
        <v>0</v>
      </c>
      <c r="AQ548" s="18">
        <f t="shared" ca="1" si="301"/>
        <v>0</v>
      </c>
      <c r="AR548" s="18">
        <f t="shared" ca="1" si="301"/>
        <v>0</v>
      </c>
      <c r="AS548" s="18">
        <f t="shared" ca="1" si="301"/>
        <v>0</v>
      </c>
      <c r="AT548" s="18">
        <f t="shared" ca="1" si="301"/>
        <v>0</v>
      </c>
      <c r="AU548" s="18">
        <f t="shared" ca="1" si="301"/>
        <v>0</v>
      </c>
      <c r="AV548" s="18">
        <f t="shared" ca="1" si="301"/>
        <v>0</v>
      </c>
      <c r="AW548" s="18">
        <f t="shared" ca="1" si="301"/>
        <v>0</v>
      </c>
      <c r="AX548" s="18">
        <f t="shared" ca="1" si="301"/>
        <v>0</v>
      </c>
      <c r="AY548" s="18">
        <f t="shared" ca="1" si="302"/>
        <v>0</v>
      </c>
      <c r="AZ548" s="18">
        <f t="shared" ca="1" si="302"/>
        <v>0</v>
      </c>
      <c r="BA548" s="18">
        <f t="shared" ca="1" si="302"/>
        <v>0</v>
      </c>
      <c r="BB548" s="18">
        <f t="shared" ca="1" si="302"/>
        <v>0</v>
      </c>
      <c r="BC548" s="18">
        <f t="shared" ca="1" si="302"/>
        <v>0</v>
      </c>
      <c r="BD548" s="18">
        <f t="shared" ca="1" si="302"/>
        <v>0</v>
      </c>
      <c r="BE548" s="18">
        <f t="shared" ca="1" si="302"/>
        <v>0</v>
      </c>
      <c r="BF548" s="18">
        <f t="shared" ca="1" si="302"/>
        <v>0</v>
      </c>
      <c r="BG548" s="18">
        <f t="shared" ca="1" si="302"/>
        <v>0</v>
      </c>
      <c r="BH548" s="18">
        <f t="shared" ca="1" si="302"/>
        <v>0</v>
      </c>
      <c r="BI548" s="18">
        <f t="shared" ca="1" si="302"/>
        <v>0</v>
      </c>
    </row>
    <row r="549" spans="8:61" x14ac:dyDescent="0.35">
      <c r="H549" s="2" t="str">
        <f t="shared" si="303"/>
        <v>ON_XM</v>
      </c>
      <c r="I549">
        <f t="shared" si="297"/>
        <v>11</v>
      </c>
      <c r="J549">
        <f t="shared" si="304"/>
        <v>10</v>
      </c>
      <c r="K549" s="18">
        <f t="shared" ref="K549:T558" ca="1" si="305">IF(K$28&gt;$J549,0,OFFSET($K$2,$I549,$J549-K$28))</f>
        <v>8.4410508188469444E-2</v>
      </c>
      <c r="L549" s="18">
        <f t="shared" ca="1" si="305"/>
        <v>8.7064898920675329E-2</v>
      </c>
      <c r="M549" s="18">
        <f t="shared" ca="1" si="305"/>
        <v>8.9720378746941276E-2</v>
      </c>
      <c r="N549" s="18">
        <f t="shared" ca="1" si="305"/>
        <v>9.238250204697343E-2</v>
      </c>
      <c r="O549" s="18">
        <f t="shared" ca="1" si="305"/>
        <v>9.5091020753962877E-2</v>
      </c>
      <c r="P549" s="18">
        <f t="shared" ca="1" si="305"/>
        <v>9.7882637337732739E-2</v>
      </c>
      <c r="Q549" s="18">
        <f t="shared" ca="1" si="305"/>
        <v>0.10076410418145516</v>
      </c>
      <c r="R549" s="18">
        <f t="shared" ca="1" si="305"/>
        <v>0.10374271821533242</v>
      </c>
      <c r="S549" s="18">
        <f t="shared" ca="1" si="305"/>
        <v>0.10682632091659665</v>
      </c>
      <c r="T549" s="18">
        <f t="shared" ca="1" si="305"/>
        <v>0.11002340721891617</v>
      </c>
      <c r="U549" s="18">
        <f t="shared" ref="U549:AD558" ca="1" si="306">IF(U$28&gt;$J549,0,OFFSET($K$2,$I549,$J549-U$28))</f>
        <v>0.11107471568986452</v>
      </c>
      <c r="V549" s="18">
        <f t="shared" ca="1" si="306"/>
        <v>0</v>
      </c>
      <c r="W549" s="18">
        <f t="shared" ca="1" si="306"/>
        <v>0</v>
      </c>
      <c r="X549" s="18">
        <f t="shared" ca="1" si="306"/>
        <v>0</v>
      </c>
      <c r="Y549" s="18">
        <f t="shared" ca="1" si="306"/>
        <v>0</v>
      </c>
      <c r="Z549" s="18">
        <f t="shared" ca="1" si="306"/>
        <v>0</v>
      </c>
      <c r="AA549" s="18">
        <f t="shared" ca="1" si="306"/>
        <v>0</v>
      </c>
      <c r="AB549" s="18">
        <f t="shared" ca="1" si="306"/>
        <v>0</v>
      </c>
      <c r="AC549" s="18">
        <f t="shared" ca="1" si="306"/>
        <v>0</v>
      </c>
      <c r="AD549" s="18">
        <f t="shared" ca="1" si="306"/>
        <v>0</v>
      </c>
      <c r="AE549" s="18">
        <f t="shared" ref="AE549:AN558" ca="1" si="307">IF(AE$28&gt;$J549,0,OFFSET($K$2,$I549,$J549-AE$28))</f>
        <v>0</v>
      </c>
      <c r="AF549" s="18">
        <f t="shared" ca="1" si="307"/>
        <v>0</v>
      </c>
      <c r="AG549" s="18">
        <f t="shared" ca="1" si="307"/>
        <v>0</v>
      </c>
      <c r="AH549" s="18">
        <f t="shared" ca="1" si="307"/>
        <v>0</v>
      </c>
      <c r="AI549" s="18">
        <f t="shared" ca="1" si="307"/>
        <v>0</v>
      </c>
      <c r="AJ549" s="18">
        <f t="shared" ca="1" si="307"/>
        <v>0</v>
      </c>
      <c r="AK549" s="18">
        <f t="shared" ca="1" si="307"/>
        <v>0</v>
      </c>
      <c r="AL549" s="18">
        <f t="shared" ca="1" si="307"/>
        <v>0</v>
      </c>
      <c r="AM549" s="18">
        <f t="shared" ca="1" si="307"/>
        <v>0</v>
      </c>
      <c r="AN549" s="18">
        <f t="shared" ca="1" si="307"/>
        <v>0</v>
      </c>
      <c r="AO549" s="18">
        <f t="shared" ref="AO549:AX558" ca="1" si="308">IF(AO$28&gt;$J549,0,OFFSET($K$2,$I549,$J549-AO$28))</f>
        <v>0</v>
      </c>
      <c r="AP549" s="18">
        <f t="shared" ca="1" si="308"/>
        <v>0</v>
      </c>
      <c r="AQ549" s="18">
        <f t="shared" ca="1" si="308"/>
        <v>0</v>
      </c>
      <c r="AR549" s="18">
        <f t="shared" ca="1" si="308"/>
        <v>0</v>
      </c>
      <c r="AS549" s="18">
        <f t="shared" ca="1" si="308"/>
        <v>0</v>
      </c>
      <c r="AT549" s="18">
        <f t="shared" ca="1" si="308"/>
        <v>0</v>
      </c>
      <c r="AU549" s="18">
        <f t="shared" ca="1" si="308"/>
        <v>0</v>
      </c>
      <c r="AV549" s="18">
        <f t="shared" ca="1" si="308"/>
        <v>0</v>
      </c>
      <c r="AW549" s="18">
        <f t="shared" ca="1" si="308"/>
        <v>0</v>
      </c>
      <c r="AX549" s="18">
        <f t="shared" ca="1" si="308"/>
        <v>0</v>
      </c>
      <c r="AY549" s="18">
        <f t="shared" ref="AY549:BI558" ca="1" si="309">IF(AY$28&gt;$J549,0,OFFSET($K$2,$I549,$J549-AY$28))</f>
        <v>0</v>
      </c>
      <c r="AZ549" s="18">
        <f t="shared" ca="1" si="309"/>
        <v>0</v>
      </c>
      <c r="BA549" s="18">
        <f t="shared" ca="1" si="309"/>
        <v>0</v>
      </c>
      <c r="BB549" s="18">
        <f t="shared" ca="1" si="309"/>
        <v>0</v>
      </c>
      <c r="BC549" s="18">
        <f t="shared" ca="1" si="309"/>
        <v>0</v>
      </c>
      <c r="BD549" s="18">
        <f t="shared" ca="1" si="309"/>
        <v>0</v>
      </c>
      <c r="BE549" s="18">
        <f t="shared" ca="1" si="309"/>
        <v>0</v>
      </c>
      <c r="BF549" s="18">
        <f t="shared" ca="1" si="309"/>
        <v>0</v>
      </c>
      <c r="BG549" s="18">
        <f t="shared" ca="1" si="309"/>
        <v>0</v>
      </c>
      <c r="BH549" s="18">
        <f t="shared" ca="1" si="309"/>
        <v>0</v>
      </c>
      <c r="BI549" s="18">
        <f t="shared" ca="1" si="309"/>
        <v>0</v>
      </c>
    </row>
    <row r="550" spans="8:61" x14ac:dyDescent="0.35">
      <c r="H550" s="2" t="str">
        <f t="shared" si="303"/>
        <v>ON_XM</v>
      </c>
      <c r="I550">
        <f t="shared" si="297"/>
        <v>11</v>
      </c>
      <c r="J550">
        <f t="shared" si="304"/>
        <v>11</v>
      </c>
      <c r="K550" s="18">
        <f t="shared" ca="1" si="305"/>
        <v>8.175611745626353E-2</v>
      </c>
      <c r="L550" s="18">
        <f t="shared" ca="1" si="305"/>
        <v>8.4410508188469444E-2</v>
      </c>
      <c r="M550" s="18">
        <f t="shared" ca="1" si="305"/>
        <v>8.7064898920675329E-2</v>
      </c>
      <c r="N550" s="18">
        <f t="shared" ca="1" si="305"/>
        <v>8.9720378746941276E-2</v>
      </c>
      <c r="O550" s="18">
        <f t="shared" ca="1" si="305"/>
        <v>9.238250204697343E-2</v>
      </c>
      <c r="P550" s="18">
        <f t="shared" ca="1" si="305"/>
        <v>9.5091020753962877E-2</v>
      </c>
      <c r="Q550" s="18">
        <f t="shared" ca="1" si="305"/>
        <v>9.7882637337732739E-2</v>
      </c>
      <c r="R550" s="18">
        <f t="shared" ca="1" si="305"/>
        <v>0.10076410418145516</v>
      </c>
      <c r="S550" s="18">
        <f t="shared" ca="1" si="305"/>
        <v>0.10374271821533242</v>
      </c>
      <c r="T550" s="18">
        <f t="shared" ca="1" si="305"/>
        <v>0.10682632091659665</v>
      </c>
      <c r="U550" s="18">
        <f t="shared" ca="1" si="306"/>
        <v>0.11002340721891617</v>
      </c>
      <c r="V550" s="18">
        <f t="shared" ca="1" si="306"/>
        <v>0.11107471568986452</v>
      </c>
      <c r="W550" s="18">
        <f t="shared" ca="1" si="306"/>
        <v>0</v>
      </c>
      <c r="X550" s="18">
        <f t="shared" ca="1" si="306"/>
        <v>0</v>
      </c>
      <c r="Y550" s="18">
        <f t="shared" ca="1" si="306"/>
        <v>0</v>
      </c>
      <c r="Z550" s="18">
        <f t="shared" ca="1" si="306"/>
        <v>0</v>
      </c>
      <c r="AA550" s="18">
        <f t="shared" ca="1" si="306"/>
        <v>0</v>
      </c>
      <c r="AB550" s="18">
        <f t="shared" ca="1" si="306"/>
        <v>0</v>
      </c>
      <c r="AC550" s="18">
        <f t="shared" ca="1" si="306"/>
        <v>0</v>
      </c>
      <c r="AD550" s="18">
        <f t="shared" ca="1" si="306"/>
        <v>0</v>
      </c>
      <c r="AE550" s="18">
        <f t="shared" ca="1" si="307"/>
        <v>0</v>
      </c>
      <c r="AF550" s="18">
        <f t="shared" ca="1" si="307"/>
        <v>0</v>
      </c>
      <c r="AG550" s="18">
        <f t="shared" ca="1" si="307"/>
        <v>0</v>
      </c>
      <c r="AH550" s="18">
        <f t="shared" ca="1" si="307"/>
        <v>0</v>
      </c>
      <c r="AI550" s="18">
        <f t="shared" ca="1" si="307"/>
        <v>0</v>
      </c>
      <c r="AJ550" s="18">
        <f t="shared" ca="1" si="307"/>
        <v>0</v>
      </c>
      <c r="AK550" s="18">
        <f t="shared" ca="1" si="307"/>
        <v>0</v>
      </c>
      <c r="AL550" s="18">
        <f t="shared" ca="1" si="307"/>
        <v>0</v>
      </c>
      <c r="AM550" s="18">
        <f t="shared" ca="1" si="307"/>
        <v>0</v>
      </c>
      <c r="AN550" s="18">
        <f t="shared" ca="1" si="307"/>
        <v>0</v>
      </c>
      <c r="AO550" s="18">
        <f t="shared" ca="1" si="308"/>
        <v>0</v>
      </c>
      <c r="AP550" s="18">
        <f t="shared" ca="1" si="308"/>
        <v>0</v>
      </c>
      <c r="AQ550" s="18">
        <f t="shared" ca="1" si="308"/>
        <v>0</v>
      </c>
      <c r="AR550" s="18">
        <f t="shared" ca="1" si="308"/>
        <v>0</v>
      </c>
      <c r="AS550" s="18">
        <f t="shared" ca="1" si="308"/>
        <v>0</v>
      </c>
      <c r="AT550" s="18">
        <f t="shared" ca="1" si="308"/>
        <v>0</v>
      </c>
      <c r="AU550" s="18">
        <f t="shared" ca="1" si="308"/>
        <v>0</v>
      </c>
      <c r="AV550" s="18">
        <f t="shared" ca="1" si="308"/>
        <v>0</v>
      </c>
      <c r="AW550" s="18">
        <f t="shared" ca="1" si="308"/>
        <v>0</v>
      </c>
      <c r="AX550" s="18">
        <f t="shared" ca="1" si="308"/>
        <v>0</v>
      </c>
      <c r="AY550" s="18">
        <f t="shared" ca="1" si="309"/>
        <v>0</v>
      </c>
      <c r="AZ550" s="18">
        <f t="shared" ca="1" si="309"/>
        <v>0</v>
      </c>
      <c r="BA550" s="18">
        <f t="shared" ca="1" si="309"/>
        <v>0</v>
      </c>
      <c r="BB550" s="18">
        <f t="shared" ca="1" si="309"/>
        <v>0</v>
      </c>
      <c r="BC550" s="18">
        <f t="shared" ca="1" si="309"/>
        <v>0</v>
      </c>
      <c r="BD550" s="18">
        <f t="shared" ca="1" si="309"/>
        <v>0</v>
      </c>
      <c r="BE550" s="18">
        <f t="shared" ca="1" si="309"/>
        <v>0</v>
      </c>
      <c r="BF550" s="18">
        <f t="shared" ca="1" si="309"/>
        <v>0</v>
      </c>
      <c r="BG550" s="18">
        <f t="shared" ca="1" si="309"/>
        <v>0</v>
      </c>
      <c r="BH550" s="18">
        <f t="shared" ca="1" si="309"/>
        <v>0</v>
      </c>
      <c r="BI550" s="18">
        <f t="shared" ca="1" si="309"/>
        <v>0</v>
      </c>
    </row>
    <row r="551" spans="8:61" x14ac:dyDescent="0.35">
      <c r="H551" s="2" t="str">
        <f t="shared" si="303"/>
        <v>ON_XM</v>
      </c>
      <c r="I551">
        <f t="shared" si="297"/>
        <v>11</v>
      </c>
      <c r="J551">
        <f t="shared" si="304"/>
        <v>12</v>
      </c>
      <c r="K551" s="18">
        <f t="shared" ca="1" si="305"/>
        <v>7.9100637629997597E-2</v>
      </c>
      <c r="L551" s="18">
        <f t="shared" ca="1" si="305"/>
        <v>8.175611745626353E-2</v>
      </c>
      <c r="M551" s="18">
        <f t="shared" ca="1" si="305"/>
        <v>8.4410508188469444E-2</v>
      </c>
      <c r="N551" s="18">
        <f t="shared" ca="1" si="305"/>
        <v>8.7064898920675329E-2</v>
      </c>
      <c r="O551" s="18">
        <f t="shared" ca="1" si="305"/>
        <v>8.9720378746941276E-2</v>
      </c>
      <c r="P551" s="18">
        <f t="shared" ca="1" si="305"/>
        <v>9.238250204697343E-2</v>
      </c>
      <c r="Q551" s="18">
        <f t="shared" ca="1" si="305"/>
        <v>9.5091020753962877E-2</v>
      </c>
      <c r="R551" s="18">
        <f t="shared" ca="1" si="305"/>
        <v>9.7882637337732739E-2</v>
      </c>
      <c r="S551" s="18">
        <f t="shared" ca="1" si="305"/>
        <v>0.10076410418145516</v>
      </c>
      <c r="T551" s="18">
        <f t="shared" ca="1" si="305"/>
        <v>0.10374271821533242</v>
      </c>
      <c r="U551" s="18">
        <f t="shared" ca="1" si="306"/>
        <v>0.10682632091659665</v>
      </c>
      <c r="V551" s="18">
        <f t="shared" ca="1" si="306"/>
        <v>0.11002340721891617</v>
      </c>
      <c r="W551" s="18">
        <f t="shared" ca="1" si="306"/>
        <v>0.11107471568986452</v>
      </c>
      <c r="X551" s="18">
        <f t="shared" ca="1" si="306"/>
        <v>0</v>
      </c>
      <c r="Y551" s="18">
        <f t="shared" ca="1" si="306"/>
        <v>0</v>
      </c>
      <c r="Z551" s="18">
        <f t="shared" ca="1" si="306"/>
        <v>0</v>
      </c>
      <c r="AA551" s="18">
        <f t="shared" ca="1" si="306"/>
        <v>0</v>
      </c>
      <c r="AB551" s="18">
        <f t="shared" ca="1" si="306"/>
        <v>0</v>
      </c>
      <c r="AC551" s="18">
        <f t="shared" ca="1" si="306"/>
        <v>0</v>
      </c>
      <c r="AD551" s="18">
        <f t="shared" ca="1" si="306"/>
        <v>0</v>
      </c>
      <c r="AE551" s="18">
        <f t="shared" ca="1" si="307"/>
        <v>0</v>
      </c>
      <c r="AF551" s="18">
        <f t="shared" ca="1" si="307"/>
        <v>0</v>
      </c>
      <c r="AG551" s="18">
        <f t="shared" ca="1" si="307"/>
        <v>0</v>
      </c>
      <c r="AH551" s="18">
        <f t="shared" ca="1" si="307"/>
        <v>0</v>
      </c>
      <c r="AI551" s="18">
        <f t="shared" ca="1" si="307"/>
        <v>0</v>
      </c>
      <c r="AJ551" s="18">
        <f t="shared" ca="1" si="307"/>
        <v>0</v>
      </c>
      <c r="AK551" s="18">
        <f t="shared" ca="1" si="307"/>
        <v>0</v>
      </c>
      <c r="AL551" s="18">
        <f t="shared" ca="1" si="307"/>
        <v>0</v>
      </c>
      <c r="AM551" s="18">
        <f t="shared" ca="1" si="307"/>
        <v>0</v>
      </c>
      <c r="AN551" s="18">
        <f t="shared" ca="1" si="307"/>
        <v>0</v>
      </c>
      <c r="AO551" s="18">
        <f t="shared" ca="1" si="308"/>
        <v>0</v>
      </c>
      <c r="AP551" s="18">
        <f t="shared" ca="1" si="308"/>
        <v>0</v>
      </c>
      <c r="AQ551" s="18">
        <f t="shared" ca="1" si="308"/>
        <v>0</v>
      </c>
      <c r="AR551" s="18">
        <f t="shared" ca="1" si="308"/>
        <v>0</v>
      </c>
      <c r="AS551" s="18">
        <f t="shared" ca="1" si="308"/>
        <v>0</v>
      </c>
      <c r="AT551" s="18">
        <f t="shared" ca="1" si="308"/>
        <v>0</v>
      </c>
      <c r="AU551" s="18">
        <f t="shared" ca="1" si="308"/>
        <v>0</v>
      </c>
      <c r="AV551" s="18">
        <f t="shared" ca="1" si="308"/>
        <v>0</v>
      </c>
      <c r="AW551" s="18">
        <f t="shared" ca="1" si="308"/>
        <v>0</v>
      </c>
      <c r="AX551" s="18">
        <f t="shared" ca="1" si="308"/>
        <v>0</v>
      </c>
      <c r="AY551" s="18">
        <f t="shared" ca="1" si="309"/>
        <v>0</v>
      </c>
      <c r="AZ551" s="18">
        <f t="shared" ca="1" si="309"/>
        <v>0</v>
      </c>
      <c r="BA551" s="18">
        <f t="shared" ca="1" si="309"/>
        <v>0</v>
      </c>
      <c r="BB551" s="18">
        <f t="shared" ca="1" si="309"/>
        <v>0</v>
      </c>
      <c r="BC551" s="18">
        <f t="shared" ca="1" si="309"/>
        <v>0</v>
      </c>
      <c r="BD551" s="18">
        <f t="shared" ca="1" si="309"/>
        <v>0</v>
      </c>
      <c r="BE551" s="18">
        <f t="shared" ca="1" si="309"/>
        <v>0</v>
      </c>
      <c r="BF551" s="18">
        <f t="shared" ca="1" si="309"/>
        <v>0</v>
      </c>
      <c r="BG551" s="18">
        <f t="shared" ca="1" si="309"/>
        <v>0</v>
      </c>
      <c r="BH551" s="18">
        <f t="shared" ca="1" si="309"/>
        <v>0</v>
      </c>
      <c r="BI551" s="18">
        <f t="shared" ca="1" si="309"/>
        <v>0</v>
      </c>
    </row>
    <row r="552" spans="8:61" x14ac:dyDescent="0.35">
      <c r="H552" s="2" t="str">
        <f t="shared" si="303"/>
        <v>ON_XM</v>
      </c>
      <c r="I552">
        <f t="shared" si="297"/>
        <v>11</v>
      </c>
      <c r="J552">
        <f t="shared" si="304"/>
        <v>13</v>
      </c>
      <c r="K552" s="18">
        <f t="shared" ca="1" si="305"/>
        <v>7.644515780373165E-2</v>
      </c>
      <c r="L552" s="18">
        <f t="shared" ca="1" si="305"/>
        <v>7.9100637629997597E-2</v>
      </c>
      <c r="M552" s="18">
        <f t="shared" ca="1" si="305"/>
        <v>8.175611745626353E-2</v>
      </c>
      <c r="N552" s="18">
        <f t="shared" ca="1" si="305"/>
        <v>8.4410508188469444E-2</v>
      </c>
      <c r="O552" s="18">
        <f t="shared" ca="1" si="305"/>
        <v>8.7064898920675329E-2</v>
      </c>
      <c r="P552" s="18">
        <f t="shared" ca="1" si="305"/>
        <v>8.9720378746941276E-2</v>
      </c>
      <c r="Q552" s="18">
        <f t="shared" ca="1" si="305"/>
        <v>9.238250204697343E-2</v>
      </c>
      <c r="R552" s="18">
        <f t="shared" ca="1" si="305"/>
        <v>9.5091020753962877E-2</v>
      </c>
      <c r="S552" s="18">
        <f t="shared" ca="1" si="305"/>
        <v>9.7882637337732739E-2</v>
      </c>
      <c r="T552" s="18">
        <f t="shared" ca="1" si="305"/>
        <v>0.10076410418145516</v>
      </c>
      <c r="U552" s="18">
        <f t="shared" ca="1" si="306"/>
        <v>0.10374271821533242</v>
      </c>
      <c r="V552" s="18">
        <f t="shared" ca="1" si="306"/>
        <v>0.10682632091659665</v>
      </c>
      <c r="W552" s="18">
        <f t="shared" ca="1" si="306"/>
        <v>0.11002340721891617</v>
      </c>
      <c r="X552" s="18">
        <f t="shared" ca="1" si="306"/>
        <v>0.11107471568986452</v>
      </c>
      <c r="Y552" s="18">
        <f t="shared" ca="1" si="306"/>
        <v>0</v>
      </c>
      <c r="Z552" s="18">
        <f t="shared" ca="1" si="306"/>
        <v>0</v>
      </c>
      <c r="AA552" s="18">
        <f t="shared" ca="1" si="306"/>
        <v>0</v>
      </c>
      <c r="AB552" s="18">
        <f t="shared" ca="1" si="306"/>
        <v>0</v>
      </c>
      <c r="AC552" s="18">
        <f t="shared" ca="1" si="306"/>
        <v>0</v>
      </c>
      <c r="AD552" s="18">
        <f t="shared" ca="1" si="306"/>
        <v>0</v>
      </c>
      <c r="AE552" s="18">
        <f t="shared" ca="1" si="307"/>
        <v>0</v>
      </c>
      <c r="AF552" s="18">
        <f t="shared" ca="1" si="307"/>
        <v>0</v>
      </c>
      <c r="AG552" s="18">
        <f t="shared" ca="1" si="307"/>
        <v>0</v>
      </c>
      <c r="AH552" s="18">
        <f t="shared" ca="1" si="307"/>
        <v>0</v>
      </c>
      <c r="AI552" s="18">
        <f t="shared" ca="1" si="307"/>
        <v>0</v>
      </c>
      <c r="AJ552" s="18">
        <f t="shared" ca="1" si="307"/>
        <v>0</v>
      </c>
      <c r="AK552" s="18">
        <f t="shared" ca="1" si="307"/>
        <v>0</v>
      </c>
      <c r="AL552" s="18">
        <f t="shared" ca="1" si="307"/>
        <v>0</v>
      </c>
      <c r="AM552" s="18">
        <f t="shared" ca="1" si="307"/>
        <v>0</v>
      </c>
      <c r="AN552" s="18">
        <f t="shared" ca="1" si="307"/>
        <v>0</v>
      </c>
      <c r="AO552" s="18">
        <f t="shared" ca="1" si="308"/>
        <v>0</v>
      </c>
      <c r="AP552" s="18">
        <f t="shared" ca="1" si="308"/>
        <v>0</v>
      </c>
      <c r="AQ552" s="18">
        <f t="shared" ca="1" si="308"/>
        <v>0</v>
      </c>
      <c r="AR552" s="18">
        <f t="shared" ca="1" si="308"/>
        <v>0</v>
      </c>
      <c r="AS552" s="18">
        <f t="shared" ca="1" si="308"/>
        <v>0</v>
      </c>
      <c r="AT552" s="18">
        <f t="shared" ca="1" si="308"/>
        <v>0</v>
      </c>
      <c r="AU552" s="18">
        <f t="shared" ca="1" si="308"/>
        <v>0</v>
      </c>
      <c r="AV552" s="18">
        <f t="shared" ca="1" si="308"/>
        <v>0</v>
      </c>
      <c r="AW552" s="18">
        <f t="shared" ca="1" si="308"/>
        <v>0</v>
      </c>
      <c r="AX552" s="18">
        <f t="shared" ca="1" si="308"/>
        <v>0</v>
      </c>
      <c r="AY552" s="18">
        <f t="shared" ca="1" si="309"/>
        <v>0</v>
      </c>
      <c r="AZ552" s="18">
        <f t="shared" ca="1" si="309"/>
        <v>0</v>
      </c>
      <c r="BA552" s="18">
        <f t="shared" ca="1" si="309"/>
        <v>0</v>
      </c>
      <c r="BB552" s="18">
        <f t="shared" ca="1" si="309"/>
        <v>0</v>
      </c>
      <c r="BC552" s="18">
        <f t="shared" ca="1" si="309"/>
        <v>0</v>
      </c>
      <c r="BD552" s="18">
        <f t="shared" ca="1" si="309"/>
        <v>0</v>
      </c>
      <c r="BE552" s="18">
        <f t="shared" ca="1" si="309"/>
        <v>0</v>
      </c>
      <c r="BF552" s="18">
        <f t="shared" ca="1" si="309"/>
        <v>0</v>
      </c>
      <c r="BG552" s="18">
        <f t="shared" ca="1" si="309"/>
        <v>0</v>
      </c>
      <c r="BH552" s="18">
        <f t="shared" ca="1" si="309"/>
        <v>0</v>
      </c>
      <c r="BI552" s="18">
        <f t="shared" ca="1" si="309"/>
        <v>0</v>
      </c>
    </row>
    <row r="553" spans="8:61" x14ac:dyDescent="0.35">
      <c r="H553" s="2" t="str">
        <f t="shared" si="303"/>
        <v>ON_XM</v>
      </c>
      <c r="I553">
        <f t="shared" si="297"/>
        <v>11</v>
      </c>
      <c r="J553">
        <f t="shared" si="304"/>
        <v>14</v>
      </c>
      <c r="K553" s="18">
        <f t="shared" ca="1" si="305"/>
        <v>7.3789677977465704E-2</v>
      </c>
      <c r="L553" s="18">
        <f t="shared" ca="1" si="305"/>
        <v>7.644515780373165E-2</v>
      </c>
      <c r="M553" s="18">
        <f t="shared" ca="1" si="305"/>
        <v>7.9100637629997597E-2</v>
      </c>
      <c r="N553" s="18">
        <f t="shared" ca="1" si="305"/>
        <v>8.175611745626353E-2</v>
      </c>
      <c r="O553" s="18">
        <f t="shared" ca="1" si="305"/>
        <v>8.4410508188469444E-2</v>
      </c>
      <c r="P553" s="18">
        <f t="shared" ca="1" si="305"/>
        <v>8.7064898920675329E-2</v>
      </c>
      <c r="Q553" s="18">
        <f t="shared" ca="1" si="305"/>
        <v>8.9720378746941276E-2</v>
      </c>
      <c r="R553" s="18">
        <f t="shared" ca="1" si="305"/>
        <v>9.238250204697343E-2</v>
      </c>
      <c r="S553" s="18">
        <f t="shared" ca="1" si="305"/>
        <v>9.5091020753962877E-2</v>
      </c>
      <c r="T553" s="18">
        <f t="shared" ca="1" si="305"/>
        <v>9.7882637337732739E-2</v>
      </c>
      <c r="U553" s="18">
        <f t="shared" ca="1" si="306"/>
        <v>0.10076410418145516</v>
      </c>
      <c r="V553" s="18">
        <f t="shared" ca="1" si="306"/>
        <v>0.10374271821533242</v>
      </c>
      <c r="W553" s="18">
        <f t="shared" ca="1" si="306"/>
        <v>0.10682632091659665</v>
      </c>
      <c r="X553" s="18">
        <f t="shared" ca="1" si="306"/>
        <v>0.11002340721891617</v>
      </c>
      <c r="Y553" s="18">
        <f t="shared" ca="1" si="306"/>
        <v>0.11107471568986452</v>
      </c>
      <c r="Z553" s="18">
        <f t="shared" ca="1" si="306"/>
        <v>0</v>
      </c>
      <c r="AA553" s="18">
        <f t="shared" ca="1" si="306"/>
        <v>0</v>
      </c>
      <c r="AB553" s="18">
        <f t="shared" ca="1" si="306"/>
        <v>0</v>
      </c>
      <c r="AC553" s="18">
        <f t="shared" ca="1" si="306"/>
        <v>0</v>
      </c>
      <c r="AD553" s="18">
        <f t="shared" ca="1" si="306"/>
        <v>0</v>
      </c>
      <c r="AE553" s="18">
        <f t="shared" ca="1" si="307"/>
        <v>0</v>
      </c>
      <c r="AF553" s="18">
        <f t="shared" ca="1" si="307"/>
        <v>0</v>
      </c>
      <c r="AG553" s="18">
        <f t="shared" ca="1" si="307"/>
        <v>0</v>
      </c>
      <c r="AH553" s="18">
        <f t="shared" ca="1" si="307"/>
        <v>0</v>
      </c>
      <c r="AI553" s="18">
        <f t="shared" ca="1" si="307"/>
        <v>0</v>
      </c>
      <c r="AJ553" s="18">
        <f t="shared" ca="1" si="307"/>
        <v>0</v>
      </c>
      <c r="AK553" s="18">
        <f t="shared" ca="1" si="307"/>
        <v>0</v>
      </c>
      <c r="AL553" s="18">
        <f t="shared" ca="1" si="307"/>
        <v>0</v>
      </c>
      <c r="AM553" s="18">
        <f t="shared" ca="1" si="307"/>
        <v>0</v>
      </c>
      <c r="AN553" s="18">
        <f t="shared" ca="1" si="307"/>
        <v>0</v>
      </c>
      <c r="AO553" s="18">
        <f t="shared" ca="1" si="308"/>
        <v>0</v>
      </c>
      <c r="AP553" s="18">
        <f t="shared" ca="1" si="308"/>
        <v>0</v>
      </c>
      <c r="AQ553" s="18">
        <f t="shared" ca="1" si="308"/>
        <v>0</v>
      </c>
      <c r="AR553" s="18">
        <f t="shared" ca="1" si="308"/>
        <v>0</v>
      </c>
      <c r="AS553" s="18">
        <f t="shared" ca="1" si="308"/>
        <v>0</v>
      </c>
      <c r="AT553" s="18">
        <f t="shared" ca="1" si="308"/>
        <v>0</v>
      </c>
      <c r="AU553" s="18">
        <f t="shared" ca="1" si="308"/>
        <v>0</v>
      </c>
      <c r="AV553" s="18">
        <f t="shared" ca="1" si="308"/>
        <v>0</v>
      </c>
      <c r="AW553" s="18">
        <f t="shared" ca="1" si="308"/>
        <v>0</v>
      </c>
      <c r="AX553" s="18">
        <f t="shared" ca="1" si="308"/>
        <v>0</v>
      </c>
      <c r="AY553" s="18">
        <f t="shared" ca="1" si="309"/>
        <v>0</v>
      </c>
      <c r="AZ553" s="18">
        <f t="shared" ca="1" si="309"/>
        <v>0</v>
      </c>
      <c r="BA553" s="18">
        <f t="shared" ca="1" si="309"/>
        <v>0</v>
      </c>
      <c r="BB553" s="18">
        <f t="shared" ca="1" si="309"/>
        <v>0</v>
      </c>
      <c r="BC553" s="18">
        <f t="shared" ca="1" si="309"/>
        <v>0</v>
      </c>
      <c r="BD553" s="18">
        <f t="shared" ca="1" si="309"/>
        <v>0</v>
      </c>
      <c r="BE553" s="18">
        <f t="shared" ca="1" si="309"/>
        <v>0</v>
      </c>
      <c r="BF553" s="18">
        <f t="shared" ca="1" si="309"/>
        <v>0</v>
      </c>
      <c r="BG553" s="18">
        <f t="shared" ca="1" si="309"/>
        <v>0</v>
      </c>
      <c r="BH553" s="18">
        <f t="shared" ca="1" si="309"/>
        <v>0</v>
      </c>
      <c r="BI553" s="18">
        <f t="shared" ca="1" si="309"/>
        <v>0</v>
      </c>
    </row>
    <row r="554" spans="8:61" x14ac:dyDescent="0.35">
      <c r="H554" s="2" t="str">
        <f t="shared" si="303"/>
        <v>ON_XM</v>
      </c>
      <c r="I554">
        <f t="shared" si="297"/>
        <v>11</v>
      </c>
      <c r="J554">
        <f t="shared" si="304"/>
        <v>15</v>
      </c>
      <c r="K554" s="18">
        <f t="shared" ca="1" si="305"/>
        <v>7.1134198151199757E-2</v>
      </c>
      <c r="L554" s="18">
        <f t="shared" ca="1" si="305"/>
        <v>7.3789677977465704E-2</v>
      </c>
      <c r="M554" s="18">
        <f t="shared" ca="1" si="305"/>
        <v>7.644515780373165E-2</v>
      </c>
      <c r="N554" s="18">
        <f t="shared" ca="1" si="305"/>
        <v>7.9100637629997597E-2</v>
      </c>
      <c r="O554" s="18">
        <f t="shared" ca="1" si="305"/>
        <v>8.175611745626353E-2</v>
      </c>
      <c r="P554" s="18">
        <f t="shared" ca="1" si="305"/>
        <v>8.4410508188469444E-2</v>
      </c>
      <c r="Q554" s="18">
        <f t="shared" ca="1" si="305"/>
        <v>8.7064898920675329E-2</v>
      </c>
      <c r="R554" s="18">
        <f t="shared" ca="1" si="305"/>
        <v>8.9720378746941276E-2</v>
      </c>
      <c r="S554" s="18">
        <f t="shared" ca="1" si="305"/>
        <v>9.238250204697343E-2</v>
      </c>
      <c r="T554" s="18">
        <f t="shared" ca="1" si="305"/>
        <v>9.5091020753962877E-2</v>
      </c>
      <c r="U554" s="18">
        <f t="shared" ca="1" si="306"/>
        <v>9.7882637337732739E-2</v>
      </c>
      <c r="V554" s="18">
        <f t="shared" ca="1" si="306"/>
        <v>0.10076410418145516</v>
      </c>
      <c r="W554" s="18">
        <f t="shared" ca="1" si="306"/>
        <v>0.10374271821533242</v>
      </c>
      <c r="X554" s="18">
        <f t="shared" ca="1" si="306"/>
        <v>0.10682632091659665</v>
      </c>
      <c r="Y554" s="18">
        <f t="shared" ca="1" si="306"/>
        <v>0.11002340721891617</v>
      </c>
      <c r="Z554" s="18">
        <f t="shared" ca="1" si="306"/>
        <v>0.11107471568986452</v>
      </c>
      <c r="AA554" s="18">
        <f t="shared" ca="1" si="306"/>
        <v>0</v>
      </c>
      <c r="AB554" s="18">
        <f t="shared" ca="1" si="306"/>
        <v>0</v>
      </c>
      <c r="AC554" s="18">
        <f t="shared" ca="1" si="306"/>
        <v>0</v>
      </c>
      <c r="AD554" s="18">
        <f t="shared" ca="1" si="306"/>
        <v>0</v>
      </c>
      <c r="AE554" s="18">
        <f t="shared" ca="1" si="307"/>
        <v>0</v>
      </c>
      <c r="AF554" s="18">
        <f t="shared" ca="1" si="307"/>
        <v>0</v>
      </c>
      <c r="AG554" s="18">
        <f t="shared" ca="1" si="307"/>
        <v>0</v>
      </c>
      <c r="AH554" s="18">
        <f t="shared" ca="1" si="307"/>
        <v>0</v>
      </c>
      <c r="AI554" s="18">
        <f t="shared" ca="1" si="307"/>
        <v>0</v>
      </c>
      <c r="AJ554" s="18">
        <f t="shared" ca="1" si="307"/>
        <v>0</v>
      </c>
      <c r="AK554" s="18">
        <f t="shared" ca="1" si="307"/>
        <v>0</v>
      </c>
      <c r="AL554" s="18">
        <f t="shared" ca="1" si="307"/>
        <v>0</v>
      </c>
      <c r="AM554" s="18">
        <f t="shared" ca="1" si="307"/>
        <v>0</v>
      </c>
      <c r="AN554" s="18">
        <f t="shared" ca="1" si="307"/>
        <v>0</v>
      </c>
      <c r="AO554" s="18">
        <f t="shared" ca="1" si="308"/>
        <v>0</v>
      </c>
      <c r="AP554" s="18">
        <f t="shared" ca="1" si="308"/>
        <v>0</v>
      </c>
      <c r="AQ554" s="18">
        <f t="shared" ca="1" si="308"/>
        <v>0</v>
      </c>
      <c r="AR554" s="18">
        <f t="shared" ca="1" si="308"/>
        <v>0</v>
      </c>
      <c r="AS554" s="18">
        <f t="shared" ca="1" si="308"/>
        <v>0</v>
      </c>
      <c r="AT554" s="18">
        <f t="shared" ca="1" si="308"/>
        <v>0</v>
      </c>
      <c r="AU554" s="18">
        <f t="shared" ca="1" si="308"/>
        <v>0</v>
      </c>
      <c r="AV554" s="18">
        <f t="shared" ca="1" si="308"/>
        <v>0</v>
      </c>
      <c r="AW554" s="18">
        <f t="shared" ca="1" si="308"/>
        <v>0</v>
      </c>
      <c r="AX554" s="18">
        <f t="shared" ca="1" si="308"/>
        <v>0</v>
      </c>
      <c r="AY554" s="18">
        <f t="shared" ca="1" si="309"/>
        <v>0</v>
      </c>
      <c r="AZ554" s="18">
        <f t="shared" ca="1" si="309"/>
        <v>0</v>
      </c>
      <c r="BA554" s="18">
        <f t="shared" ca="1" si="309"/>
        <v>0</v>
      </c>
      <c r="BB554" s="18">
        <f t="shared" ca="1" si="309"/>
        <v>0</v>
      </c>
      <c r="BC554" s="18">
        <f t="shared" ca="1" si="309"/>
        <v>0</v>
      </c>
      <c r="BD554" s="18">
        <f t="shared" ca="1" si="309"/>
        <v>0</v>
      </c>
      <c r="BE554" s="18">
        <f t="shared" ca="1" si="309"/>
        <v>0</v>
      </c>
      <c r="BF554" s="18">
        <f t="shared" ca="1" si="309"/>
        <v>0</v>
      </c>
      <c r="BG554" s="18">
        <f t="shared" ca="1" si="309"/>
        <v>0</v>
      </c>
      <c r="BH554" s="18">
        <f t="shared" ca="1" si="309"/>
        <v>0</v>
      </c>
      <c r="BI554" s="18">
        <f t="shared" ca="1" si="309"/>
        <v>0</v>
      </c>
    </row>
    <row r="555" spans="8:61" x14ac:dyDescent="0.35">
      <c r="H555" s="2" t="str">
        <f t="shared" si="303"/>
        <v>ON_XM</v>
      </c>
      <c r="I555">
        <f t="shared" si="297"/>
        <v>11</v>
      </c>
      <c r="J555">
        <f t="shared" si="304"/>
        <v>16</v>
      </c>
      <c r="K555" s="18">
        <f t="shared" ca="1" si="305"/>
        <v>6.847871832493381E-2</v>
      </c>
      <c r="L555" s="18">
        <f t="shared" ca="1" si="305"/>
        <v>7.1134198151199757E-2</v>
      </c>
      <c r="M555" s="18">
        <f t="shared" ca="1" si="305"/>
        <v>7.3789677977465704E-2</v>
      </c>
      <c r="N555" s="18">
        <f t="shared" ca="1" si="305"/>
        <v>7.644515780373165E-2</v>
      </c>
      <c r="O555" s="18">
        <f t="shared" ca="1" si="305"/>
        <v>7.9100637629997597E-2</v>
      </c>
      <c r="P555" s="18">
        <f t="shared" ca="1" si="305"/>
        <v>8.175611745626353E-2</v>
      </c>
      <c r="Q555" s="18">
        <f t="shared" ca="1" si="305"/>
        <v>8.4410508188469444E-2</v>
      </c>
      <c r="R555" s="18">
        <f t="shared" ca="1" si="305"/>
        <v>8.7064898920675329E-2</v>
      </c>
      <c r="S555" s="18">
        <f t="shared" ca="1" si="305"/>
        <v>8.9720378746941276E-2</v>
      </c>
      <c r="T555" s="18">
        <f t="shared" ca="1" si="305"/>
        <v>9.238250204697343E-2</v>
      </c>
      <c r="U555" s="18">
        <f t="shared" ca="1" si="306"/>
        <v>9.5091020753962877E-2</v>
      </c>
      <c r="V555" s="18">
        <f t="shared" ca="1" si="306"/>
        <v>9.7882637337732739E-2</v>
      </c>
      <c r="W555" s="18">
        <f t="shared" ca="1" si="306"/>
        <v>0.10076410418145516</v>
      </c>
      <c r="X555" s="18">
        <f t="shared" ca="1" si="306"/>
        <v>0.10374271821533242</v>
      </c>
      <c r="Y555" s="18">
        <f t="shared" ca="1" si="306"/>
        <v>0.10682632091659665</v>
      </c>
      <c r="Z555" s="18">
        <f t="shared" ca="1" si="306"/>
        <v>0.11002340721891617</v>
      </c>
      <c r="AA555" s="18">
        <f t="shared" ca="1" si="306"/>
        <v>0.11107471568986452</v>
      </c>
      <c r="AB555" s="18">
        <f t="shared" ca="1" si="306"/>
        <v>0</v>
      </c>
      <c r="AC555" s="18">
        <f t="shared" ca="1" si="306"/>
        <v>0</v>
      </c>
      <c r="AD555" s="18">
        <f t="shared" ca="1" si="306"/>
        <v>0</v>
      </c>
      <c r="AE555" s="18">
        <f t="shared" ca="1" si="307"/>
        <v>0</v>
      </c>
      <c r="AF555" s="18">
        <f t="shared" ca="1" si="307"/>
        <v>0</v>
      </c>
      <c r="AG555" s="18">
        <f t="shared" ca="1" si="307"/>
        <v>0</v>
      </c>
      <c r="AH555" s="18">
        <f t="shared" ca="1" si="307"/>
        <v>0</v>
      </c>
      <c r="AI555" s="18">
        <f t="shared" ca="1" si="307"/>
        <v>0</v>
      </c>
      <c r="AJ555" s="18">
        <f t="shared" ca="1" si="307"/>
        <v>0</v>
      </c>
      <c r="AK555" s="18">
        <f t="shared" ca="1" si="307"/>
        <v>0</v>
      </c>
      <c r="AL555" s="18">
        <f t="shared" ca="1" si="307"/>
        <v>0</v>
      </c>
      <c r="AM555" s="18">
        <f t="shared" ca="1" si="307"/>
        <v>0</v>
      </c>
      <c r="AN555" s="18">
        <f t="shared" ca="1" si="307"/>
        <v>0</v>
      </c>
      <c r="AO555" s="18">
        <f t="shared" ca="1" si="308"/>
        <v>0</v>
      </c>
      <c r="AP555" s="18">
        <f t="shared" ca="1" si="308"/>
        <v>0</v>
      </c>
      <c r="AQ555" s="18">
        <f t="shared" ca="1" si="308"/>
        <v>0</v>
      </c>
      <c r="AR555" s="18">
        <f t="shared" ca="1" si="308"/>
        <v>0</v>
      </c>
      <c r="AS555" s="18">
        <f t="shared" ca="1" si="308"/>
        <v>0</v>
      </c>
      <c r="AT555" s="18">
        <f t="shared" ca="1" si="308"/>
        <v>0</v>
      </c>
      <c r="AU555" s="18">
        <f t="shared" ca="1" si="308"/>
        <v>0</v>
      </c>
      <c r="AV555" s="18">
        <f t="shared" ca="1" si="308"/>
        <v>0</v>
      </c>
      <c r="AW555" s="18">
        <f t="shared" ca="1" si="308"/>
        <v>0</v>
      </c>
      <c r="AX555" s="18">
        <f t="shared" ca="1" si="308"/>
        <v>0</v>
      </c>
      <c r="AY555" s="18">
        <f t="shared" ca="1" si="309"/>
        <v>0</v>
      </c>
      <c r="AZ555" s="18">
        <f t="shared" ca="1" si="309"/>
        <v>0</v>
      </c>
      <c r="BA555" s="18">
        <f t="shared" ca="1" si="309"/>
        <v>0</v>
      </c>
      <c r="BB555" s="18">
        <f t="shared" ca="1" si="309"/>
        <v>0</v>
      </c>
      <c r="BC555" s="18">
        <f t="shared" ca="1" si="309"/>
        <v>0</v>
      </c>
      <c r="BD555" s="18">
        <f t="shared" ca="1" si="309"/>
        <v>0</v>
      </c>
      <c r="BE555" s="18">
        <f t="shared" ca="1" si="309"/>
        <v>0</v>
      </c>
      <c r="BF555" s="18">
        <f t="shared" ca="1" si="309"/>
        <v>0</v>
      </c>
      <c r="BG555" s="18">
        <f t="shared" ca="1" si="309"/>
        <v>0</v>
      </c>
      <c r="BH555" s="18">
        <f t="shared" ca="1" si="309"/>
        <v>0</v>
      </c>
      <c r="BI555" s="18">
        <f t="shared" ca="1" si="309"/>
        <v>0</v>
      </c>
    </row>
    <row r="556" spans="8:61" x14ac:dyDescent="0.35">
      <c r="H556" s="2" t="str">
        <f t="shared" si="303"/>
        <v>ON_XM</v>
      </c>
      <c r="I556">
        <f t="shared" si="297"/>
        <v>11</v>
      </c>
      <c r="J556">
        <f t="shared" si="304"/>
        <v>17</v>
      </c>
      <c r="K556" s="18">
        <f t="shared" ca="1" si="305"/>
        <v>6.5823238498667891E-2</v>
      </c>
      <c r="L556" s="18">
        <f t="shared" ca="1" si="305"/>
        <v>6.847871832493381E-2</v>
      </c>
      <c r="M556" s="18">
        <f t="shared" ca="1" si="305"/>
        <v>7.1134198151199757E-2</v>
      </c>
      <c r="N556" s="18">
        <f t="shared" ca="1" si="305"/>
        <v>7.3789677977465704E-2</v>
      </c>
      <c r="O556" s="18">
        <f t="shared" ca="1" si="305"/>
        <v>7.644515780373165E-2</v>
      </c>
      <c r="P556" s="18">
        <f t="shared" ca="1" si="305"/>
        <v>7.9100637629997597E-2</v>
      </c>
      <c r="Q556" s="18">
        <f t="shared" ca="1" si="305"/>
        <v>8.175611745626353E-2</v>
      </c>
      <c r="R556" s="18">
        <f t="shared" ca="1" si="305"/>
        <v>8.4410508188469444E-2</v>
      </c>
      <c r="S556" s="18">
        <f t="shared" ca="1" si="305"/>
        <v>8.7064898920675329E-2</v>
      </c>
      <c r="T556" s="18">
        <f t="shared" ca="1" si="305"/>
        <v>8.9720378746941276E-2</v>
      </c>
      <c r="U556" s="18">
        <f t="shared" ca="1" si="306"/>
        <v>9.238250204697343E-2</v>
      </c>
      <c r="V556" s="18">
        <f t="shared" ca="1" si="306"/>
        <v>9.5091020753962877E-2</v>
      </c>
      <c r="W556" s="18">
        <f t="shared" ca="1" si="306"/>
        <v>9.7882637337732739E-2</v>
      </c>
      <c r="X556" s="18">
        <f t="shared" ca="1" si="306"/>
        <v>0.10076410418145516</v>
      </c>
      <c r="Y556" s="18">
        <f t="shared" ca="1" si="306"/>
        <v>0.10374271821533242</v>
      </c>
      <c r="Z556" s="18">
        <f t="shared" ca="1" si="306"/>
        <v>0.10682632091659665</v>
      </c>
      <c r="AA556" s="18">
        <f t="shared" ca="1" si="306"/>
        <v>0.11002340721891617</v>
      </c>
      <c r="AB556" s="18">
        <f t="shared" ca="1" si="306"/>
        <v>0.11107471568986452</v>
      </c>
      <c r="AC556" s="18">
        <f t="shared" ca="1" si="306"/>
        <v>0</v>
      </c>
      <c r="AD556" s="18">
        <f t="shared" ca="1" si="306"/>
        <v>0</v>
      </c>
      <c r="AE556" s="18">
        <f t="shared" ca="1" si="307"/>
        <v>0</v>
      </c>
      <c r="AF556" s="18">
        <f t="shared" ca="1" si="307"/>
        <v>0</v>
      </c>
      <c r="AG556" s="18">
        <f t="shared" ca="1" si="307"/>
        <v>0</v>
      </c>
      <c r="AH556" s="18">
        <f t="shared" ca="1" si="307"/>
        <v>0</v>
      </c>
      <c r="AI556" s="18">
        <f t="shared" ca="1" si="307"/>
        <v>0</v>
      </c>
      <c r="AJ556" s="18">
        <f t="shared" ca="1" si="307"/>
        <v>0</v>
      </c>
      <c r="AK556" s="18">
        <f t="shared" ca="1" si="307"/>
        <v>0</v>
      </c>
      <c r="AL556" s="18">
        <f t="shared" ca="1" si="307"/>
        <v>0</v>
      </c>
      <c r="AM556" s="18">
        <f t="shared" ca="1" si="307"/>
        <v>0</v>
      </c>
      <c r="AN556" s="18">
        <f t="shared" ca="1" si="307"/>
        <v>0</v>
      </c>
      <c r="AO556" s="18">
        <f t="shared" ca="1" si="308"/>
        <v>0</v>
      </c>
      <c r="AP556" s="18">
        <f t="shared" ca="1" si="308"/>
        <v>0</v>
      </c>
      <c r="AQ556" s="18">
        <f t="shared" ca="1" si="308"/>
        <v>0</v>
      </c>
      <c r="AR556" s="18">
        <f t="shared" ca="1" si="308"/>
        <v>0</v>
      </c>
      <c r="AS556" s="18">
        <f t="shared" ca="1" si="308"/>
        <v>0</v>
      </c>
      <c r="AT556" s="18">
        <f t="shared" ca="1" si="308"/>
        <v>0</v>
      </c>
      <c r="AU556" s="18">
        <f t="shared" ca="1" si="308"/>
        <v>0</v>
      </c>
      <c r="AV556" s="18">
        <f t="shared" ca="1" si="308"/>
        <v>0</v>
      </c>
      <c r="AW556" s="18">
        <f t="shared" ca="1" si="308"/>
        <v>0</v>
      </c>
      <c r="AX556" s="18">
        <f t="shared" ca="1" si="308"/>
        <v>0</v>
      </c>
      <c r="AY556" s="18">
        <f t="shared" ca="1" si="309"/>
        <v>0</v>
      </c>
      <c r="AZ556" s="18">
        <f t="shared" ca="1" si="309"/>
        <v>0</v>
      </c>
      <c r="BA556" s="18">
        <f t="shared" ca="1" si="309"/>
        <v>0</v>
      </c>
      <c r="BB556" s="18">
        <f t="shared" ca="1" si="309"/>
        <v>0</v>
      </c>
      <c r="BC556" s="18">
        <f t="shared" ca="1" si="309"/>
        <v>0</v>
      </c>
      <c r="BD556" s="18">
        <f t="shared" ca="1" si="309"/>
        <v>0</v>
      </c>
      <c r="BE556" s="18">
        <f t="shared" ca="1" si="309"/>
        <v>0</v>
      </c>
      <c r="BF556" s="18">
        <f t="shared" ca="1" si="309"/>
        <v>0</v>
      </c>
      <c r="BG556" s="18">
        <f t="shared" ca="1" si="309"/>
        <v>0</v>
      </c>
      <c r="BH556" s="18">
        <f t="shared" ca="1" si="309"/>
        <v>0</v>
      </c>
      <c r="BI556" s="18">
        <f t="shared" ca="1" si="309"/>
        <v>0</v>
      </c>
    </row>
    <row r="557" spans="8:61" x14ac:dyDescent="0.35">
      <c r="H557" s="2" t="str">
        <f t="shared" si="303"/>
        <v>ON_XM</v>
      </c>
      <c r="I557">
        <f t="shared" si="297"/>
        <v>11</v>
      </c>
      <c r="J557">
        <f t="shared" si="304"/>
        <v>18</v>
      </c>
      <c r="K557" s="18">
        <f t="shared" ca="1" si="305"/>
        <v>6.3167758672401944E-2</v>
      </c>
      <c r="L557" s="18">
        <f t="shared" ca="1" si="305"/>
        <v>6.5823238498667891E-2</v>
      </c>
      <c r="M557" s="18">
        <f t="shared" ca="1" si="305"/>
        <v>6.847871832493381E-2</v>
      </c>
      <c r="N557" s="18">
        <f t="shared" ca="1" si="305"/>
        <v>7.1134198151199757E-2</v>
      </c>
      <c r="O557" s="18">
        <f t="shared" ca="1" si="305"/>
        <v>7.3789677977465704E-2</v>
      </c>
      <c r="P557" s="18">
        <f t="shared" ca="1" si="305"/>
        <v>7.644515780373165E-2</v>
      </c>
      <c r="Q557" s="18">
        <f t="shared" ca="1" si="305"/>
        <v>7.9100637629997597E-2</v>
      </c>
      <c r="R557" s="18">
        <f t="shared" ca="1" si="305"/>
        <v>8.175611745626353E-2</v>
      </c>
      <c r="S557" s="18">
        <f t="shared" ca="1" si="305"/>
        <v>8.4410508188469444E-2</v>
      </c>
      <c r="T557" s="18">
        <f t="shared" ca="1" si="305"/>
        <v>8.7064898920675329E-2</v>
      </c>
      <c r="U557" s="18">
        <f t="shared" ca="1" si="306"/>
        <v>8.9720378746941276E-2</v>
      </c>
      <c r="V557" s="18">
        <f t="shared" ca="1" si="306"/>
        <v>9.238250204697343E-2</v>
      </c>
      <c r="W557" s="18">
        <f t="shared" ca="1" si="306"/>
        <v>9.5091020753962877E-2</v>
      </c>
      <c r="X557" s="18">
        <f t="shared" ca="1" si="306"/>
        <v>9.7882637337732739E-2</v>
      </c>
      <c r="Y557" s="18">
        <f t="shared" ca="1" si="306"/>
        <v>0.10076410418145516</v>
      </c>
      <c r="Z557" s="18">
        <f t="shared" ca="1" si="306"/>
        <v>0.10374271821533242</v>
      </c>
      <c r="AA557" s="18">
        <f t="shared" ca="1" si="306"/>
        <v>0.10682632091659665</v>
      </c>
      <c r="AB557" s="18">
        <f t="shared" ca="1" si="306"/>
        <v>0.11002340721891617</v>
      </c>
      <c r="AC557" s="18">
        <f t="shared" ca="1" si="306"/>
        <v>0.11107471568986452</v>
      </c>
      <c r="AD557" s="18">
        <f t="shared" ca="1" si="306"/>
        <v>0</v>
      </c>
      <c r="AE557" s="18">
        <f t="shared" ca="1" si="307"/>
        <v>0</v>
      </c>
      <c r="AF557" s="18">
        <f t="shared" ca="1" si="307"/>
        <v>0</v>
      </c>
      <c r="AG557" s="18">
        <f t="shared" ca="1" si="307"/>
        <v>0</v>
      </c>
      <c r="AH557" s="18">
        <f t="shared" ca="1" si="307"/>
        <v>0</v>
      </c>
      <c r="AI557" s="18">
        <f t="shared" ca="1" si="307"/>
        <v>0</v>
      </c>
      <c r="AJ557" s="18">
        <f t="shared" ca="1" si="307"/>
        <v>0</v>
      </c>
      <c r="AK557" s="18">
        <f t="shared" ca="1" si="307"/>
        <v>0</v>
      </c>
      <c r="AL557" s="18">
        <f t="shared" ca="1" si="307"/>
        <v>0</v>
      </c>
      <c r="AM557" s="18">
        <f t="shared" ca="1" si="307"/>
        <v>0</v>
      </c>
      <c r="AN557" s="18">
        <f t="shared" ca="1" si="307"/>
        <v>0</v>
      </c>
      <c r="AO557" s="18">
        <f t="shared" ca="1" si="308"/>
        <v>0</v>
      </c>
      <c r="AP557" s="18">
        <f t="shared" ca="1" si="308"/>
        <v>0</v>
      </c>
      <c r="AQ557" s="18">
        <f t="shared" ca="1" si="308"/>
        <v>0</v>
      </c>
      <c r="AR557" s="18">
        <f t="shared" ca="1" si="308"/>
        <v>0</v>
      </c>
      <c r="AS557" s="18">
        <f t="shared" ca="1" si="308"/>
        <v>0</v>
      </c>
      <c r="AT557" s="18">
        <f t="shared" ca="1" si="308"/>
        <v>0</v>
      </c>
      <c r="AU557" s="18">
        <f t="shared" ca="1" si="308"/>
        <v>0</v>
      </c>
      <c r="AV557" s="18">
        <f t="shared" ca="1" si="308"/>
        <v>0</v>
      </c>
      <c r="AW557" s="18">
        <f t="shared" ca="1" si="308"/>
        <v>0</v>
      </c>
      <c r="AX557" s="18">
        <f t="shared" ca="1" si="308"/>
        <v>0</v>
      </c>
      <c r="AY557" s="18">
        <f t="shared" ca="1" si="309"/>
        <v>0</v>
      </c>
      <c r="AZ557" s="18">
        <f t="shared" ca="1" si="309"/>
        <v>0</v>
      </c>
      <c r="BA557" s="18">
        <f t="shared" ca="1" si="309"/>
        <v>0</v>
      </c>
      <c r="BB557" s="18">
        <f t="shared" ca="1" si="309"/>
        <v>0</v>
      </c>
      <c r="BC557" s="18">
        <f t="shared" ca="1" si="309"/>
        <v>0</v>
      </c>
      <c r="BD557" s="18">
        <f t="shared" ca="1" si="309"/>
        <v>0</v>
      </c>
      <c r="BE557" s="18">
        <f t="shared" ca="1" si="309"/>
        <v>0</v>
      </c>
      <c r="BF557" s="18">
        <f t="shared" ca="1" si="309"/>
        <v>0</v>
      </c>
      <c r="BG557" s="18">
        <f t="shared" ca="1" si="309"/>
        <v>0</v>
      </c>
      <c r="BH557" s="18">
        <f t="shared" ca="1" si="309"/>
        <v>0</v>
      </c>
      <c r="BI557" s="18">
        <f t="shared" ca="1" si="309"/>
        <v>0</v>
      </c>
    </row>
    <row r="558" spans="8:61" x14ac:dyDescent="0.35">
      <c r="H558" s="2" t="str">
        <f t="shared" si="303"/>
        <v>ON_XM</v>
      </c>
      <c r="I558">
        <f t="shared" si="297"/>
        <v>11</v>
      </c>
      <c r="J558">
        <f t="shared" si="304"/>
        <v>19</v>
      </c>
      <c r="K558" s="18">
        <f t="shared" ca="1" si="305"/>
        <v>6.0512278846135997E-2</v>
      </c>
      <c r="L558" s="18">
        <f t="shared" ca="1" si="305"/>
        <v>6.3167758672401944E-2</v>
      </c>
      <c r="M558" s="18">
        <f t="shared" ca="1" si="305"/>
        <v>6.5823238498667891E-2</v>
      </c>
      <c r="N558" s="18">
        <f t="shared" ca="1" si="305"/>
        <v>6.847871832493381E-2</v>
      </c>
      <c r="O558" s="18">
        <f t="shared" ca="1" si="305"/>
        <v>7.1134198151199757E-2</v>
      </c>
      <c r="P558" s="18">
        <f t="shared" ca="1" si="305"/>
        <v>7.3789677977465704E-2</v>
      </c>
      <c r="Q558" s="18">
        <f t="shared" ca="1" si="305"/>
        <v>7.644515780373165E-2</v>
      </c>
      <c r="R558" s="18">
        <f t="shared" ca="1" si="305"/>
        <v>7.9100637629997597E-2</v>
      </c>
      <c r="S558" s="18">
        <f t="shared" ca="1" si="305"/>
        <v>8.175611745626353E-2</v>
      </c>
      <c r="T558" s="18">
        <f t="shared" ca="1" si="305"/>
        <v>8.4410508188469444E-2</v>
      </c>
      <c r="U558" s="18">
        <f t="shared" ca="1" si="306"/>
        <v>8.7064898920675329E-2</v>
      </c>
      <c r="V558" s="18">
        <f t="shared" ca="1" si="306"/>
        <v>8.9720378746941276E-2</v>
      </c>
      <c r="W558" s="18">
        <f t="shared" ca="1" si="306"/>
        <v>9.238250204697343E-2</v>
      </c>
      <c r="X558" s="18">
        <f t="shared" ca="1" si="306"/>
        <v>9.5091020753962877E-2</v>
      </c>
      <c r="Y558" s="18">
        <f t="shared" ca="1" si="306"/>
        <v>9.7882637337732739E-2</v>
      </c>
      <c r="Z558" s="18">
        <f t="shared" ca="1" si="306"/>
        <v>0.10076410418145516</v>
      </c>
      <c r="AA558" s="18">
        <f t="shared" ca="1" si="306"/>
        <v>0.10374271821533242</v>
      </c>
      <c r="AB558" s="18">
        <f t="shared" ca="1" si="306"/>
        <v>0.10682632091659665</v>
      </c>
      <c r="AC558" s="18">
        <f t="shared" ca="1" si="306"/>
        <v>0.11002340721891617</v>
      </c>
      <c r="AD558" s="18">
        <f t="shared" ca="1" si="306"/>
        <v>0.11107471568986452</v>
      </c>
      <c r="AE558" s="18">
        <f t="shared" ca="1" si="307"/>
        <v>0</v>
      </c>
      <c r="AF558" s="18">
        <f t="shared" ca="1" si="307"/>
        <v>0</v>
      </c>
      <c r="AG558" s="18">
        <f t="shared" ca="1" si="307"/>
        <v>0</v>
      </c>
      <c r="AH558" s="18">
        <f t="shared" ca="1" si="307"/>
        <v>0</v>
      </c>
      <c r="AI558" s="18">
        <f t="shared" ca="1" si="307"/>
        <v>0</v>
      </c>
      <c r="AJ558" s="18">
        <f t="shared" ca="1" si="307"/>
        <v>0</v>
      </c>
      <c r="AK558" s="18">
        <f t="shared" ca="1" si="307"/>
        <v>0</v>
      </c>
      <c r="AL558" s="18">
        <f t="shared" ca="1" si="307"/>
        <v>0</v>
      </c>
      <c r="AM558" s="18">
        <f t="shared" ca="1" si="307"/>
        <v>0</v>
      </c>
      <c r="AN558" s="18">
        <f t="shared" ca="1" si="307"/>
        <v>0</v>
      </c>
      <c r="AO558" s="18">
        <f t="shared" ca="1" si="308"/>
        <v>0</v>
      </c>
      <c r="AP558" s="18">
        <f t="shared" ca="1" si="308"/>
        <v>0</v>
      </c>
      <c r="AQ558" s="18">
        <f t="shared" ca="1" si="308"/>
        <v>0</v>
      </c>
      <c r="AR558" s="18">
        <f t="shared" ca="1" si="308"/>
        <v>0</v>
      </c>
      <c r="AS558" s="18">
        <f t="shared" ca="1" si="308"/>
        <v>0</v>
      </c>
      <c r="AT558" s="18">
        <f t="shared" ca="1" si="308"/>
        <v>0</v>
      </c>
      <c r="AU558" s="18">
        <f t="shared" ca="1" si="308"/>
        <v>0</v>
      </c>
      <c r="AV558" s="18">
        <f t="shared" ca="1" si="308"/>
        <v>0</v>
      </c>
      <c r="AW558" s="18">
        <f t="shared" ca="1" si="308"/>
        <v>0</v>
      </c>
      <c r="AX558" s="18">
        <f t="shared" ca="1" si="308"/>
        <v>0</v>
      </c>
      <c r="AY558" s="18">
        <f t="shared" ca="1" si="309"/>
        <v>0</v>
      </c>
      <c r="AZ558" s="18">
        <f t="shared" ca="1" si="309"/>
        <v>0</v>
      </c>
      <c r="BA558" s="18">
        <f t="shared" ca="1" si="309"/>
        <v>0</v>
      </c>
      <c r="BB558" s="18">
        <f t="shared" ca="1" si="309"/>
        <v>0</v>
      </c>
      <c r="BC558" s="18">
        <f t="shared" ca="1" si="309"/>
        <v>0</v>
      </c>
      <c r="BD558" s="18">
        <f t="shared" ca="1" si="309"/>
        <v>0</v>
      </c>
      <c r="BE558" s="18">
        <f t="shared" ca="1" si="309"/>
        <v>0</v>
      </c>
      <c r="BF558" s="18">
        <f t="shared" ca="1" si="309"/>
        <v>0</v>
      </c>
      <c r="BG558" s="18">
        <f t="shared" ca="1" si="309"/>
        <v>0</v>
      </c>
      <c r="BH558" s="18">
        <f t="shared" ca="1" si="309"/>
        <v>0</v>
      </c>
      <c r="BI558" s="18">
        <f t="shared" ca="1" si="309"/>
        <v>0</v>
      </c>
    </row>
    <row r="559" spans="8:61" x14ac:dyDescent="0.35">
      <c r="H559" s="2" t="str">
        <f t="shared" si="303"/>
        <v>ON_XM</v>
      </c>
      <c r="I559">
        <f t="shared" si="297"/>
        <v>11</v>
      </c>
      <c r="J559">
        <f t="shared" si="304"/>
        <v>20</v>
      </c>
      <c r="K559" s="18">
        <f t="shared" ref="K559:T568" ca="1" si="310">IF(K$28&gt;$J559,0,OFFSET($K$2,$I559,$J559-K$28))</f>
        <v>5.8098686810603019E-2</v>
      </c>
      <c r="L559" s="18">
        <f t="shared" ca="1" si="310"/>
        <v>6.0512278846135997E-2</v>
      </c>
      <c r="M559" s="18">
        <f t="shared" ca="1" si="310"/>
        <v>6.3167758672401944E-2</v>
      </c>
      <c r="N559" s="18">
        <f t="shared" ca="1" si="310"/>
        <v>6.5823238498667891E-2</v>
      </c>
      <c r="O559" s="18">
        <f t="shared" ca="1" si="310"/>
        <v>6.847871832493381E-2</v>
      </c>
      <c r="P559" s="18">
        <f t="shared" ca="1" si="310"/>
        <v>7.1134198151199757E-2</v>
      </c>
      <c r="Q559" s="18">
        <f t="shared" ca="1" si="310"/>
        <v>7.3789677977465704E-2</v>
      </c>
      <c r="R559" s="18">
        <f t="shared" ca="1" si="310"/>
        <v>7.644515780373165E-2</v>
      </c>
      <c r="S559" s="18">
        <f t="shared" ca="1" si="310"/>
        <v>7.9100637629997597E-2</v>
      </c>
      <c r="T559" s="18">
        <f t="shared" ca="1" si="310"/>
        <v>8.175611745626353E-2</v>
      </c>
      <c r="U559" s="18">
        <f t="shared" ref="U559:AD568" ca="1" si="311">IF(U$28&gt;$J559,0,OFFSET($K$2,$I559,$J559-U$28))</f>
        <v>8.4410508188469444E-2</v>
      </c>
      <c r="V559" s="18">
        <f t="shared" ca="1" si="311"/>
        <v>8.7064898920675329E-2</v>
      </c>
      <c r="W559" s="18">
        <f t="shared" ca="1" si="311"/>
        <v>8.9720378746941276E-2</v>
      </c>
      <c r="X559" s="18">
        <f t="shared" ca="1" si="311"/>
        <v>9.238250204697343E-2</v>
      </c>
      <c r="Y559" s="18">
        <f t="shared" ca="1" si="311"/>
        <v>9.5091020753962877E-2</v>
      </c>
      <c r="Z559" s="18">
        <f t="shared" ca="1" si="311"/>
        <v>9.7882637337732739E-2</v>
      </c>
      <c r="AA559" s="18">
        <f t="shared" ca="1" si="311"/>
        <v>0.10076410418145516</v>
      </c>
      <c r="AB559" s="18">
        <f t="shared" ca="1" si="311"/>
        <v>0.10374271821533242</v>
      </c>
      <c r="AC559" s="18">
        <f t="shared" ca="1" si="311"/>
        <v>0.10682632091659665</v>
      </c>
      <c r="AD559" s="18">
        <f t="shared" ca="1" si="311"/>
        <v>0.11002340721891617</v>
      </c>
      <c r="AE559" s="18">
        <f t="shared" ref="AE559:AN568" ca="1" si="312">IF(AE$28&gt;$J559,0,OFFSET($K$2,$I559,$J559-AE$28))</f>
        <v>0.11107471568986452</v>
      </c>
      <c r="AF559" s="18">
        <f t="shared" ca="1" si="312"/>
        <v>0</v>
      </c>
      <c r="AG559" s="18">
        <f t="shared" ca="1" si="312"/>
        <v>0</v>
      </c>
      <c r="AH559" s="18">
        <f t="shared" ca="1" si="312"/>
        <v>0</v>
      </c>
      <c r="AI559" s="18">
        <f t="shared" ca="1" si="312"/>
        <v>0</v>
      </c>
      <c r="AJ559" s="18">
        <f t="shared" ca="1" si="312"/>
        <v>0</v>
      </c>
      <c r="AK559" s="18">
        <f t="shared" ca="1" si="312"/>
        <v>0</v>
      </c>
      <c r="AL559" s="18">
        <f t="shared" ca="1" si="312"/>
        <v>0</v>
      </c>
      <c r="AM559" s="18">
        <f t="shared" ca="1" si="312"/>
        <v>0</v>
      </c>
      <c r="AN559" s="18">
        <f t="shared" ca="1" si="312"/>
        <v>0</v>
      </c>
      <c r="AO559" s="18">
        <f t="shared" ref="AO559:AX568" ca="1" si="313">IF(AO$28&gt;$J559,0,OFFSET($K$2,$I559,$J559-AO$28))</f>
        <v>0</v>
      </c>
      <c r="AP559" s="18">
        <f t="shared" ca="1" si="313"/>
        <v>0</v>
      </c>
      <c r="AQ559" s="18">
        <f t="shared" ca="1" si="313"/>
        <v>0</v>
      </c>
      <c r="AR559" s="18">
        <f t="shared" ca="1" si="313"/>
        <v>0</v>
      </c>
      <c r="AS559" s="18">
        <f t="shared" ca="1" si="313"/>
        <v>0</v>
      </c>
      <c r="AT559" s="18">
        <f t="shared" ca="1" si="313"/>
        <v>0</v>
      </c>
      <c r="AU559" s="18">
        <f t="shared" ca="1" si="313"/>
        <v>0</v>
      </c>
      <c r="AV559" s="18">
        <f t="shared" ca="1" si="313"/>
        <v>0</v>
      </c>
      <c r="AW559" s="18">
        <f t="shared" ca="1" si="313"/>
        <v>0</v>
      </c>
      <c r="AX559" s="18">
        <f t="shared" ca="1" si="313"/>
        <v>0</v>
      </c>
      <c r="AY559" s="18">
        <f t="shared" ref="AY559:BI568" ca="1" si="314">IF(AY$28&gt;$J559,0,OFFSET($K$2,$I559,$J559-AY$28))</f>
        <v>0</v>
      </c>
      <c r="AZ559" s="18">
        <f t="shared" ca="1" si="314"/>
        <v>0</v>
      </c>
      <c r="BA559" s="18">
        <f t="shared" ca="1" si="314"/>
        <v>0</v>
      </c>
      <c r="BB559" s="18">
        <f t="shared" ca="1" si="314"/>
        <v>0</v>
      </c>
      <c r="BC559" s="18">
        <f t="shared" ca="1" si="314"/>
        <v>0</v>
      </c>
      <c r="BD559" s="18">
        <f t="shared" ca="1" si="314"/>
        <v>0</v>
      </c>
      <c r="BE559" s="18">
        <f t="shared" ca="1" si="314"/>
        <v>0</v>
      </c>
      <c r="BF559" s="18">
        <f t="shared" ca="1" si="314"/>
        <v>0</v>
      </c>
      <c r="BG559" s="18">
        <f t="shared" ca="1" si="314"/>
        <v>0</v>
      </c>
      <c r="BH559" s="18">
        <f t="shared" ca="1" si="314"/>
        <v>0</v>
      </c>
      <c r="BI559" s="18">
        <f t="shared" ca="1" si="314"/>
        <v>0</v>
      </c>
    </row>
    <row r="560" spans="8:61" x14ac:dyDescent="0.35">
      <c r="H560" s="2" t="str">
        <f t="shared" si="303"/>
        <v>ON_XM</v>
      </c>
      <c r="I560">
        <f t="shared" si="297"/>
        <v>11</v>
      </c>
      <c r="J560">
        <f t="shared" si="304"/>
        <v>21</v>
      </c>
      <c r="K560" s="18">
        <f t="shared" ca="1" si="310"/>
        <v>5.6170939635250001E-2</v>
      </c>
      <c r="L560" s="18">
        <f t="shared" ca="1" si="310"/>
        <v>5.8098686810603019E-2</v>
      </c>
      <c r="M560" s="18">
        <f t="shared" ca="1" si="310"/>
        <v>6.0512278846135997E-2</v>
      </c>
      <c r="N560" s="18">
        <f t="shared" ca="1" si="310"/>
        <v>6.3167758672401944E-2</v>
      </c>
      <c r="O560" s="18">
        <f t="shared" ca="1" si="310"/>
        <v>6.5823238498667891E-2</v>
      </c>
      <c r="P560" s="18">
        <f t="shared" ca="1" si="310"/>
        <v>6.847871832493381E-2</v>
      </c>
      <c r="Q560" s="18">
        <f t="shared" ca="1" si="310"/>
        <v>7.1134198151199757E-2</v>
      </c>
      <c r="R560" s="18">
        <f t="shared" ca="1" si="310"/>
        <v>7.3789677977465704E-2</v>
      </c>
      <c r="S560" s="18">
        <f t="shared" ca="1" si="310"/>
        <v>7.644515780373165E-2</v>
      </c>
      <c r="T560" s="18">
        <f t="shared" ca="1" si="310"/>
        <v>7.9100637629997597E-2</v>
      </c>
      <c r="U560" s="18">
        <f t="shared" ca="1" si="311"/>
        <v>8.175611745626353E-2</v>
      </c>
      <c r="V560" s="18">
        <f t="shared" ca="1" si="311"/>
        <v>8.4410508188469444E-2</v>
      </c>
      <c r="W560" s="18">
        <f t="shared" ca="1" si="311"/>
        <v>8.7064898920675329E-2</v>
      </c>
      <c r="X560" s="18">
        <f t="shared" ca="1" si="311"/>
        <v>8.9720378746941276E-2</v>
      </c>
      <c r="Y560" s="18">
        <f t="shared" ca="1" si="311"/>
        <v>9.238250204697343E-2</v>
      </c>
      <c r="Z560" s="18">
        <f t="shared" ca="1" si="311"/>
        <v>9.5091020753962877E-2</v>
      </c>
      <c r="AA560" s="18">
        <f t="shared" ca="1" si="311"/>
        <v>9.7882637337732739E-2</v>
      </c>
      <c r="AB560" s="18">
        <f t="shared" ca="1" si="311"/>
        <v>0.10076410418145516</v>
      </c>
      <c r="AC560" s="18">
        <f t="shared" ca="1" si="311"/>
        <v>0.10374271821533242</v>
      </c>
      <c r="AD560" s="18">
        <f t="shared" ca="1" si="311"/>
        <v>0.10682632091659665</v>
      </c>
      <c r="AE560" s="18">
        <f t="shared" ca="1" si="312"/>
        <v>0.11002340721891617</v>
      </c>
      <c r="AF560" s="18">
        <f t="shared" ca="1" si="312"/>
        <v>0.11107471568986452</v>
      </c>
      <c r="AG560" s="18">
        <f t="shared" ca="1" si="312"/>
        <v>0</v>
      </c>
      <c r="AH560" s="18">
        <f t="shared" ca="1" si="312"/>
        <v>0</v>
      </c>
      <c r="AI560" s="18">
        <f t="shared" ca="1" si="312"/>
        <v>0</v>
      </c>
      <c r="AJ560" s="18">
        <f t="shared" ca="1" si="312"/>
        <v>0</v>
      </c>
      <c r="AK560" s="18">
        <f t="shared" ca="1" si="312"/>
        <v>0</v>
      </c>
      <c r="AL560" s="18">
        <f t="shared" ca="1" si="312"/>
        <v>0</v>
      </c>
      <c r="AM560" s="18">
        <f t="shared" ca="1" si="312"/>
        <v>0</v>
      </c>
      <c r="AN560" s="18">
        <f t="shared" ca="1" si="312"/>
        <v>0</v>
      </c>
      <c r="AO560" s="18">
        <f t="shared" ca="1" si="313"/>
        <v>0</v>
      </c>
      <c r="AP560" s="18">
        <f t="shared" ca="1" si="313"/>
        <v>0</v>
      </c>
      <c r="AQ560" s="18">
        <f t="shared" ca="1" si="313"/>
        <v>0</v>
      </c>
      <c r="AR560" s="18">
        <f t="shared" ca="1" si="313"/>
        <v>0</v>
      </c>
      <c r="AS560" s="18">
        <f t="shared" ca="1" si="313"/>
        <v>0</v>
      </c>
      <c r="AT560" s="18">
        <f t="shared" ca="1" si="313"/>
        <v>0</v>
      </c>
      <c r="AU560" s="18">
        <f t="shared" ca="1" si="313"/>
        <v>0</v>
      </c>
      <c r="AV560" s="18">
        <f t="shared" ca="1" si="313"/>
        <v>0</v>
      </c>
      <c r="AW560" s="18">
        <f t="shared" ca="1" si="313"/>
        <v>0</v>
      </c>
      <c r="AX560" s="18">
        <f t="shared" ca="1" si="313"/>
        <v>0</v>
      </c>
      <c r="AY560" s="18">
        <f t="shared" ca="1" si="314"/>
        <v>0</v>
      </c>
      <c r="AZ560" s="18">
        <f t="shared" ca="1" si="314"/>
        <v>0</v>
      </c>
      <c r="BA560" s="18">
        <f t="shared" ca="1" si="314"/>
        <v>0</v>
      </c>
      <c r="BB560" s="18">
        <f t="shared" ca="1" si="314"/>
        <v>0</v>
      </c>
      <c r="BC560" s="18">
        <f t="shared" ca="1" si="314"/>
        <v>0</v>
      </c>
      <c r="BD560" s="18">
        <f t="shared" ca="1" si="314"/>
        <v>0</v>
      </c>
      <c r="BE560" s="18">
        <f t="shared" ca="1" si="314"/>
        <v>0</v>
      </c>
      <c r="BF560" s="18">
        <f t="shared" ca="1" si="314"/>
        <v>0</v>
      </c>
      <c r="BG560" s="18">
        <f t="shared" ca="1" si="314"/>
        <v>0</v>
      </c>
      <c r="BH560" s="18">
        <f t="shared" ca="1" si="314"/>
        <v>0</v>
      </c>
      <c r="BI560" s="18">
        <f t="shared" ca="1" si="314"/>
        <v>0</v>
      </c>
    </row>
    <row r="561" spans="8:61" x14ac:dyDescent="0.35">
      <c r="H561" s="2" t="str">
        <f t="shared" si="303"/>
        <v>ON_XM</v>
      </c>
      <c r="I561">
        <f t="shared" si="297"/>
        <v>11</v>
      </c>
      <c r="J561">
        <f t="shared" si="304"/>
        <v>22</v>
      </c>
      <c r="K561" s="18">
        <f t="shared" ca="1" si="310"/>
        <v>5.4487258438750005E-2</v>
      </c>
      <c r="L561" s="18">
        <f t="shared" ca="1" si="310"/>
        <v>5.6170939635250001E-2</v>
      </c>
      <c r="M561" s="18">
        <f t="shared" ca="1" si="310"/>
        <v>5.8098686810603019E-2</v>
      </c>
      <c r="N561" s="18">
        <f t="shared" ca="1" si="310"/>
        <v>6.0512278846135997E-2</v>
      </c>
      <c r="O561" s="18">
        <f t="shared" ca="1" si="310"/>
        <v>6.3167758672401944E-2</v>
      </c>
      <c r="P561" s="18">
        <f t="shared" ca="1" si="310"/>
        <v>6.5823238498667891E-2</v>
      </c>
      <c r="Q561" s="18">
        <f t="shared" ca="1" si="310"/>
        <v>6.847871832493381E-2</v>
      </c>
      <c r="R561" s="18">
        <f t="shared" ca="1" si="310"/>
        <v>7.1134198151199757E-2</v>
      </c>
      <c r="S561" s="18">
        <f t="shared" ca="1" si="310"/>
        <v>7.3789677977465704E-2</v>
      </c>
      <c r="T561" s="18">
        <f t="shared" ca="1" si="310"/>
        <v>7.644515780373165E-2</v>
      </c>
      <c r="U561" s="18">
        <f t="shared" ca="1" si="311"/>
        <v>7.9100637629997597E-2</v>
      </c>
      <c r="V561" s="18">
        <f t="shared" ca="1" si="311"/>
        <v>8.175611745626353E-2</v>
      </c>
      <c r="W561" s="18">
        <f t="shared" ca="1" si="311"/>
        <v>8.4410508188469444E-2</v>
      </c>
      <c r="X561" s="18">
        <f t="shared" ca="1" si="311"/>
        <v>8.7064898920675329E-2</v>
      </c>
      <c r="Y561" s="18">
        <f t="shared" ca="1" si="311"/>
        <v>8.9720378746941276E-2</v>
      </c>
      <c r="Z561" s="18">
        <f t="shared" ca="1" si="311"/>
        <v>9.238250204697343E-2</v>
      </c>
      <c r="AA561" s="18">
        <f t="shared" ca="1" si="311"/>
        <v>9.5091020753962877E-2</v>
      </c>
      <c r="AB561" s="18">
        <f t="shared" ca="1" si="311"/>
        <v>9.7882637337732739E-2</v>
      </c>
      <c r="AC561" s="18">
        <f t="shared" ca="1" si="311"/>
        <v>0.10076410418145516</v>
      </c>
      <c r="AD561" s="18">
        <f t="shared" ca="1" si="311"/>
        <v>0.10374271821533242</v>
      </c>
      <c r="AE561" s="18">
        <f t="shared" ca="1" si="312"/>
        <v>0.10682632091659665</v>
      </c>
      <c r="AF561" s="18">
        <f t="shared" ca="1" si="312"/>
        <v>0.11002340721891617</v>
      </c>
      <c r="AG561" s="18">
        <f t="shared" ca="1" si="312"/>
        <v>0.11107471568986452</v>
      </c>
      <c r="AH561" s="18">
        <f t="shared" ca="1" si="312"/>
        <v>0</v>
      </c>
      <c r="AI561" s="18">
        <f t="shared" ca="1" si="312"/>
        <v>0</v>
      </c>
      <c r="AJ561" s="18">
        <f t="shared" ca="1" si="312"/>
        <v>0</v>
      </c>
      <c r="AK561" s="18">
        <f t="shared" ca="1" si="312"/>
        <v>0</v>
      </c>
      <c r="AL561" s="18">
        <f t="shared" ca="1" si="312"/>
        <v>0</v>
      </c>
      <c r="AM561" s="18">
        <f t="shared" ca="1" si="312"/>
        <v>0</v>
      </c>
      <c r="AN561" s="18">
        <f t="shared" ca="1" si="312"/>
        <v>0</v>
      </c>
      <c r="AO561" s="18">
        <f t="shared" ca="1" si="313"/>
        <v>0</v>
      </c>
      <c r="AP561" s="18">
        <f t="shared" ca="1" si="313"/>
        <v>0</v>
      </c>
      <c r="AQ561" s="18">
        <f t="shared" ca="1" si="313"/>
        <v>0</v>
      </c>
      <c r="AR561" s="18">
        <f t="shared" ca="1" si="313"/>
        <v>0</v>
      </c>
      <c r="AS561" s="18">
        <f t="shared" ca="1" si="313"/>
        <v>0</v>
      </c>
      <c r="AT561" s="18">
        <f t="shared" ca="1" si="313"/>
        <v>0</v>
      </c>
      <c r="AU561" s="18">
        <f t="shared" ca="1" si="313"/>
        <v>0</v>
      </c>
      <c r="AV561" s="18">
        <f t="shared" ca="1" si="313"/>
        <v>0</v>
      </c>
      <c r="AW561" s="18">
        <f t="shared" ca="1" si="313"/>
        <v>0</v>
      </c>
      <c r="AX561" s="18">
        <f t="shared" ca="1" si="313"/>
        <v>0</v>
      </c>
      <c r="AY561" s="18">
        <f t="shared" ca="1" si="314"/>
        <v>0</v>
      </c>
      <c r="AZ561" s="18">
        <f t="shared" ca="1" si="314"/>
        <v>0</v>
      </c>
      <c r="BA561" s="18">
        <f t="shared" ca="1" si="314"/>
        <v>0</v>
      </c>
      <c r="BB561" s="18">
        <f t="shared" ca="1" si="314"/>
        <v>0</v>
      </c>
      <c r="BC561" s="18">
        <f t="shared" ca="1" si="314"/>
        <v>0</v>
      </c>
      <c r="BD561" s="18">
        <f t="shared" ca="1" si="314"/>
        <v>0</v>
      </c>
      <c r="BE561" s="18">
        <f t="shared" ca="1" si="314"/>
        <v>0</v>
      </c>
      <c r="BF561" s="18">
        <f t="shared" ca="1" si="314"/>
        <v>0</v>
      </c>
      <c r="BG561" s="18">
        <f t="shared" ca="1" si="314"/>
        <v>0</v>
      </c>
      <c r="BH561" s="18">
        <f t="shared" ca="1" si="314"/>
        <v>0</v>
      </c>
      <c r="BI561" s="18">
        <f t="shared" ca="1" si="314"/>
        <v>0</v>
      </c>
    </row>
    <row r="562" spans="8:61" x14ac:dyDescent="0.35">
      <c r="H562" s="2" t="str">
        <f t="shared" si="303"/>
        <v>ON_XM</v>
      </c>
      <c r="I562">
        <f t="shared" si="297"/>
        <v>11</v>
      </c>
      <c r="J562">
        <f t="shared" si="304"/>
        <v>23</v>
      </c>
      <c r="K562" s="18">
        <f t="shared" ca="1" si="310"/>
        <v>5.2803577242250002E-2</v>
      </c>
      <c r="L562" s="18">
        <f t="shared" ca="1" si="310"/>
        <v>5.4487258438750005E-2</v>
      </c>
      <c r="M562" s="18">
        <f t="shared" ca="1" si="310"/>
        <v>5.6170939635250001E-2</v>
      </c>
      <c r="N562" s="18">
        <f t="shared" ca="1" si="310"/>
        <v>5.8098686810603019E-2</v>
      </c>
      <c r="O562" s="18">
        <f t="shared" ca="1" si="310"/>
        <v>6.0512278846135997E-2</v>
      </c>
      <c r="P562" s="18">
        <f t="shared" ca="1" si="310"/>
        <v>6.3167758672401944E-2</v>
      </c>
      <c r="Q562" s="18">
        <f t="shared" ca="1" si="310"/>
        <v>6.5823238498667891E-2</v>
      </c>
      <c r="R562" s="18">
        <f t="shared" ca="1" si="310"/>
        <v>6.847871832493381E-2</v>
      </c>
      <c r="S562" s="18">
        <f t="shared" ca="1" si="310"/>
        <v>7.1134198151199757E-2</v>
      </c>
      <c r="T562" s="18">
        <f t="shared" ca="1" si="310"/>
        <v>7.3789677977465704E-2</v>
      </c>
      <c r="U562" s="18">
        <f t="shared" ca="1" si="311"/>
        <v>7.644515780373165E-2</v>
      </c>
      <c r="V562" s="18">
        <f t="shared" ca="1" si="311"/>
        <v>7.9100637629997597E-2</v>
      </c>
      <c r="W562" s="18">
        <f t="shared" ca="1" si="311"/>
        <v>8.175611745626353E-2</v>
      </c>
      <c r="X562" s="18">
        <f t="shared" ca="1" si="311"/>
        <v>8.4410508188469444E-2</v>
      </c>
      <c r="Y562" s="18">
        <f t="shared" ca="1" si="311"/>
        <v>8.7064898920675329E-2</v>
      </c>
      <c r="Z562" s="18">
        <f t="shared" ca="1" si="311"/>
        <v>8.9720378746941276E-2</v>
      </c>
      <c r="AA562" s="18">
        <f t="shared" ca="1" si="311"/>
        <v>9.238250204697343E-2</v>
      </c>
      <c r="AB562" s="18">
        <f t="shared" ca="1" si="311"/>
        <v>9.5091020753962877E-2</v>
      </c>
      <c r="AC562" s="18">
        <f t="shared" ca="1" si="311"/>
        <v>9.7882637337732739E-2</v>
      </c>
      <c r="AD562" s="18">
        <f t="shared" ca="1" si="311"/>
        <v>0.10076410418145516</v>
      </c>
      <c r="AE562" s="18">
        <f t="shared" ca="1" si="312"/>
        <v>0.10374271821533242</v>
      </c>
      <c r="AF562" s="18">
        <f t="shared" ca="1" si="312"/>
        <v>0.10682632091659665</v>
      </c>
      <c r="AG562" s="18">
        <f t="shared" ca="1" si="312"/>
        <v>0.11002340721891617</v>
      </c>
      <c r="AH562" s="18">
        <f t="shared" ca="1" si="312"/>
        <v>0.11107471568986452</v>
      </c>
      <c r="AI562" s="18">
        <f t="shared" ca="1" si="312"/>
        <v>0</v>
      </c>
      <c r="AJ562" s="18">
        <f t="shared" ca="1" si="312"/>
        <v>0</v>
      </c>
      <c r="AK562" s="18">
        <f t="shared" ca="1" si="312"/>
        <v>0</v>
      </c>
      <c r="AL562" s="18">
        <f t="shared" ca="1" si="312"/>
        <v>0</v>
      </c>
      <c r="AM562" s="18">
        <f t="shared" ca="1" si="312"/>
        <v>0</v>
      </c>
      <c r="AN562" s="18">
        <f t="shared" ca="1" si="312"/>
        <v>0</v>
      </c>
      <c r="AO562" s="18">
        <f t="shared" ca="1" si="313"/>
        <v>0</v>
      </c>
      <c r="AP562" s="18">
        <f t="shared" ca="1" si="313"/>
        <v>0</v>
      </c>
      <c r="AQ562" s="18">
        <f t="shared" ca="1" si="313"/>
        <v>0</v>
      </c>
      <c r="AR562" s="18">
        <f t="shared" ca="1" si="313"/>
        <v>0</v>
      </c>
      <c r="AS562" s="18">
        <f t="shared" ca="1" si="313"/>
        <v>0</v>
      </c>
      <c r="AT562" s="18">
        <f t="shared" ca="1" si="313"/>
        <v>0</v>
      </c>
      <c r="AU562" s="18">
        <f t="shared" ca="1" si="313"/>
        <v>0</v>
      </c>
      <c r="AV562" s="18">
        <f t="shared" ca="1" si="313"/>
        <v>0</v>
      </c>
      <c r="AW562" s="18">
        <f t="shared" ca="1" si="313"/>
        <v>0</v>
      </c>
      <c r="AX562" s="18">
        <f t="shared" ca="1" si="313"/>
        <v>0</v>
      </c>
      <c r="AY562" s="18">
        <f t="shared" ca="1" si="314"/>
        <v>0</v>
      </c>
      <c r="AZ562" s="18">
        <f t="shared" ca="1" si="314"/>
        <v>0</v>
      </c>
      <c r="BA562" s="18">
        <f t="shared" ca="1" si="314"/>
        <v>0</v>
      </c>
      <c r="BB562" s="18">
        <f t="shared" ca="1" si="314"/>
        <v>0</v>
      </c>
      <c r="BC562" s="18">
        <f t="shared" ca="1" si="314"/>
        <v>0</v>
      </c>
      <c r="BD562" s="18">
        <f t="shared" ca="1" si="314"/>
        <v>0</v>
      </c>
      <c r="BE562" s="18">
        <f t="shared" ca="1" si="314"/>
        <v>0</v>
      </c>
      <c r="BF562" s="18">
        <f t="shared" ca="1" si="314"/>
        <v>0</v>
      </c>
      <c r="BG562" s="18">
        <f t="shared" ca="1" si="314"/>
        <v>0</v>
      </c>
      <c r="BH562" s="18">
        <f t="shared" ca="1" si="314"/>
        <v>0</v>
      </c>
      <c r="BI562" s="18">
        <f t="shared" ca="1" si="314"/>
        <v>0</v>
      </c>
    </row>
    <row r="563" spans="8:61" x14ac:dyDescent="0.35">
      <c r="H563" s="2" t="str">
        <f t="shared" si="303"/>
        <v>ON_XM</v>
      </c>
      <c r="I563">
        <f t="shared" si="297"/>
        <v>11</v>
      </c>
      <c r="J563">
        <f t="shared" si="304"/>
        <v>24</v>
      </c>
      <c r="K563" s="18">
        <f t="shared" ca="1" si="310"/>
        <v>5.1119896045749999E-2</v>
      </c>
      <c r="L563" s="18">
        <f t="shared" ca="1" si="310"/>
        <v>5.2803577242250002E-2</v>
      </c>
      <c r="M563" s="18">
        <f t="shared" ca="1" si="310"/>
        <v>5.4487258438750005E-2</v>
      </c>
      <c r="N563" s="18">
        <f t="shared" ca="1" si="310"/>
        <v>5.6170939635250001E-2</v>
      </c>
      <c r="O563" s="18">
        <f t="shared" ca="1" si="310"/>
        <v>5.8098686810603019E-2</v>
      </c>
      <c r="P563" s="18">
        <f t="shared" ca="1" si="310"/>
        <v>6.0512278846135997E-2</v>
      </c>
      <c r="Q563" s="18">
        <f t="shared" ca="1" si="310"/>
        <v>6.3167758672401944E-2</v>
      </c>
      <c r="R563" s="18">
        <f t="shared" ca="1" si="310"/>
        <v>6.5823238498667891E-2</v>
      </c>
      <c r="S563" s="18">
        <f t="shared" ca="1" si="310"/>
        <v>6.847871832493381E-2</v>
      </c>
      <c r="T563" s="18">
        <f t="shared" ca="1" si="310"/>
        <v>7.1134198151199757E-2</v>
      </c>
      <c r="U563" s="18">
        <f t="shared" ca="1" si="311"/>
        <v>7.3789677977465704E-2</v>
      </c>
      <c r="V563" s="18">
        <f t="shared" ca="1" si="311"/>
        <v>7.644515780373165E-2</v>
      </c>
      <c r="W563" s="18">
        <f t="shared" ca="1" si="311"/>
        <v>7.9100637629997597E-2</v>
      </c>
      <c r="X563" s="18">
        <f t="shared" ca="1" si="311"/>
        <v>8.175611745626353E-2</v>
      </c>
      <c r="Y563" s="18">
        <f t="shared" ca="1" si="311"/>
        <v>8.4410508188469444E-2</v>
      </c>
      <c r="Z563" s="18">
        <f t="shared" ca="1" si="311"/>
        <v>8.7064898920675329E-2</v>
      </c>
      <c r="AA563" s="18">
        <f t="shared" ca="1" si="311"/>
        <v>8.9720378746941276E-2</v>
      </c>
      <c r="AB563" s="18">
        <f t="shared" ca="1" si="311"/>
        <v>9.238250204697343E-2</v>
      </c>
      <c r="AC563" s="18">
        <f t="shared" ca="1" si="311"/>
        <v>9.5091020753962877E-2</v>
      </c>
      <c r="AD563" s="18">
        <f t="shared" ca="1" si="311"/>
        <v>9.7882637337732739E-2</v>
      </c>
      <c r="AE563" s="18">
        <f t="shared" ca="1" si="312"/>
        <v>0.10076410418145516</v>
      </c>
      <c r="AF563" s="18">
        <f t="shared" ca="1" si="312"/>
        <v>0.10374271821533242</v>
      </c>
      <c r="AG563" s="18">
        <f t="shared" ca="1" si="312"/>
        <v>0.10682632091659665</v>
      </c>
      <c r="AH563" s="18">
        <f t="shared" ca="1" si="312"/>
        <v>0.11002340721891617</v>
      </c>
      <c r="AI563" s="18">
        <f t="shared" ca="1" si="312"/>
        <v>0.11107471568986452</v>
      </c>
      <c r="AJ563" s="18">
        <f t="shared" ca="1" si="312"/>
        <v>0</v>
      </c>
      <c r="AK563" s="18">
        <f t="shared" ca="1" si="312"/>
        <v>0</v>
      </c>
      <c r="AL563" s="18">
        <f t="shared" ca="1" si="312"/>
        <v>0</v>
      </c>
      <c r="AM563" s="18">
        <f t="shared" ca="1" si="312"/>
        <v>0</v>
      </c>
      <c r="AN563" s="18">
        <f t="shared" ca="1" si="312"/>
        <v>0</v>
      </c>
      <c r="AO563" s="18">
        <f t="shared" ca="1" si="313"/>
        <v>0</v>
      </c>
      <c r="AP563" s="18">
        <f t="shared" ca="1" si="313"/>
        <v>0</v>
      </c>
      <c r="AQ563" s="18">
        <f t="shared" ca="1" si="313"/>
        <v>0</v>
      </c>
      <c r="AR563" s="18">
        <f t="shared" ca="1" si="313"/>
        <v>0</v>
      </c>
      <c r="AS563" s="18">
        <f t="shared" ca="1" si="313"/>
        <v>0</v>
      </c>
      <c r="AT563" s="18">
        <f t="shared" ca="1" si="313"/>
        <v>0</v>
      </c>
      <c r="AU563" s="18">
        <f t="shared" ca="1" si="313"/>
        <v>0</v>
      </c>
      <c r="AV563" s="18">
        <f t="shared" ca="1" si="313"/>
        <v>0</v>
      </c>
      <c r="AW563" s="18">
        <f t="shared" ca="1" si="313"/>
        <v>0</v>
      </c>
      <c r="AX563" s="18">
        <f t="shared" ca="1" si="313"/>
        <v>0</v>
      </c>
      <c r="AY563" s="18">
        <f t="shared" ca="1" si="314"/>
        <v>0</v>
      </c>
      <c r="AZ563" s="18">
        <f t="shared" ca="1" si="314"/>
        <v>0</v>
      </c>
      <c r="BA563" s="18">
        <f t="shared" ca="1" si="314"/>
        <v>0</v>
      </c>
      <c r="BB563" s="18">
        <f t="shared" ca="1" si="314"/>
        <v>0</v>
      </c>
      <c r="BC563" s="18">
        <f t="shared" ca="1" si="314"/>
        <v>0</v>
      </c>
      <c r="BD563" s="18">
        <f t="shared" ca="1" si="314"/>
        <v>0</v>
      </c>
      <c r="BE563" s="18">
        <f t="shared" ca="1" si="314"/>
        <v>0</v>
      </c>
      <c r="BF563" s="18">
        <f t="shared" ca="1" si="314"/>
        <v>0</v>
      </c>
      <c r="BG563" s="18">
        <f t="shared" ca="1" si="314"/>
        <v>0</v>
      </c>
      <c r="BH563" s="18">
        <f t="shared" ca="1" si="314"/>
        <v>0</v>
      </c>
      <c r="BI563" s="18">
        <f t="shared" ca="1" si="314"/>
        <v>0</v>
      </c>
    </row>
    <row r="564" spans="8:61" x14ac:dyDescent="0.35">
      <c r="H564" s="2" t="str">
        <f t="shared" si="303"/>
        <v>ON_XM</v>
      </c>
      <c r="I564">
        <f t="shared" si="297"/>
        <v>11</v>
      </c>
      <c r="J564">
        <f t="shared" si="304"/>
        <v>25</v>
      </c>
      <c r="K564" s="18">
        <f t="shared" ca="1" si="310"/>
        <v>4.9436214849250003E-2</v>
      </c>
      <c r="L564" s="18">
        <f t="shared" ca="1" si="310"/>
        <v>5.1119896045749999E-2</v>
      </c>
      <c r="M564" s="18">
        <f t="shared" ca="1" si="310"/>
        <v>5.2803577242250002E-2</v>
      </c>
      <c r="N564" s="18">
        <f t="shared" ca="1" si="310"/>
        <v>5.4487258438750005E-2</v>
      </c>
      <c r="O564" s="18">
        <f t="shared" ca="1" si="310"/>
        <v>5.6170939635250001E-2</v>
      </c>
      <c r="P564" s="18">
        <f t="shared" ca="1" si="310"/>
        <v>5.8098686810603019E-2</v>
      </c>
      <c r="Q564" s="18">
        <f t="shared" ca="1" si="310"/>
        <v>6.0512278846135997E-2</v>
      </c>
      <c r="R564" s="18">
        <f t="shared" ca="1" si="310"/>
        <v>6.3167758672401944E-2</v>
      </c>
      <c r="S564" s="18">
        <f t="shared" ca="1" si="310"/>
        <v>6.5823238498667891E-2</v>
      </c>
      <c r="T564" s="18">
        <f t="shared" ca="1" si="310"/>
        <v>6.847871832493381E-2</v>
      </c>
      <c r="U564" s="18">
        <f t="shared" ca="1" si="311"/>
        <v>7.1134198151199757E-2</v>
      </c>
      <c r="V564" s="18">
        <f t="shared" ca="1" si="311"/>
        <v>7.3789677977465704E-2</v>
      </c>
      <c r="W564" s="18">
        <f t="shared" ca="1" si="311"/>
        <v>7.644515780373165E-2</v>
      </c>
      <c r="X564" s="18">
        <f t="shared" ca="1" si="311"/>
        <v>7.9100637629997597E-2</v>
      </c>
      <c r="Y564" s="18">
        <f t="shared" ca="1" si="311"/>
        <v>8.175611745626353E-2</v>
      </c>
      <c r="Z564" s="18">
        <f t="shared" ca="1" si="311"/>
        <v>8.4410508188469444E-2</v>
      </c>
      <c r="AA564" s="18">
        <f t="shared" ca="1" si="311"/>
        <v>8.7064898920675329E-2</v>
      </c>
      <c r="AB564" s="18">
        <f t="shared" ca="1" si="311"/>
        <v>8.9720378746941276E-2</v>
      </c>
      <c r="AC564" s="18">
        <f t="shared" ca="1" si="311"/>
        <v>9.238250204697343E-2</v>
      </c>
      <c r="AD564" s="18">
        <f t="shared" ca="1" si="311"/>
        <v>9.5091020753962877E-2</v>
      </c>
      <c r="AE564" s="18">
        <f t="shared" ca="1" si="312"/>
        <v>9.7882637337732739E-2</v>
      </c>
      <c r="AF564" s="18">
        <f t="shared" ca="1" si="312"/>
        <v>0.10076410418145516</v>
      </c>
      <c r="AG564" s="18">
        <f t="shared" ca="1" si="312"/>
        <v>0.10374271821533242</v>
      </c>
      <c r="AH564" s="18">
        <f t="shared" ca="1" si="312"/>
        <v>0.10682632091659665</v>
      </c>
      <c r="AI564" s="18">
        <f t="shared" ca="1" si="312"/>
        <v>0.11002340721891617</v>
      </c>
      <c r="AJ564" s="18">
        <f t="shared" ca="1" si="312"/>
        <v>0.11107471568986452</v>
      </c>
      <c r="AK564" s="18">
        <f t="shared" ca="1" si="312"/>
        <v>0</v>
      </c>
      <c r="AL564" s="18">
        <f t="shared" ca="1" si="312"/>
        <v>0</v>
      </c>
      <c r="AM564" s="18">
        <f t="shared" ca="1" si="312"/>
        <v>0</v>
      </c>
      <c r="AN564" s="18">
        <f t="shared" ca="1" si="312"/>
        <v>0</v>
      </c>
      <c r="AO564" s="18">
        <f t="shared" ca="1" si="313"/>
        <v>0</v>
      </c>
      <c r="AP564" s="18">
        <f t="shared" ca="1" si="313"/>
        <v>0</v>
      </c>
      <c r="AQ564" s="18">
        <f t="shared" ca="1" si="313"/>
        <v>0</v>
      </c>
      <c r="AR564" s="18">
        <f t="shared" ca="1" si="313"/>
        <v>0</v>
      </c>
      <c r="AS564" s="18">
        <f t="shared" ca="1" si="313"/>
        <v>0</v>
      </c>
      <c r="AT564" s="18">
        <f t="shared" ca="1" si="313"/>
        <v>0</v>
      </c>
      <c r="AU564" s="18">
        <f t="shared" ca="1" si="313"/>
        <v>0</v>
      </c>
      <c r="AV564" s="18">
        <f t="shared" ca="1" si="313"/>
        <v>0</v>
      </c>
      <c r="AW564" s="18">
        <f t="shared" ca="1" si="313"/>
        <v>0</v>
      </c>
      <c r="AX564" s="18">
        <f t="shared" ca="1" si="313"/>
        <v>0</v>
      </c>
      <c r="AY564" s="18">
        <f t="shared" ca="1" si="314"/>
        <v>0</v>
      </c>
      <c r="AZ564" s="18">
        <f t="shared" ca="1" si="314"/>
        <v>0</v>
      </c>
      <c r="BA564" s="18">
        <f t="shared" ca="1" si="314"/>
        <v>0</v>
      </c>
      <c r="BB564" s="18">
        <f t="shared" ca="1" si="314"/>
        <v>0</v>
      </c>
      <c r="BC564" s="18">
        <f t="shared" ca="1" si="314"/>
        <v>0</v>
      </c>
      <c r="BD564" s="18">
        <f t="shared" ca="1" si="314"/>
        <v>0</v>
      </c>
      <c r="BE564" s="18">
        <f t="shared" ca="1" si="314"/>
        <v>0</v>
      </c>
      <c r="BF564" s="18">
        <f t="shared" ca="1" si="314"/>
        <v>0</v>
      </c>
      <c r="BG564" s="18">
        <f t="shared" ca="1" si="314"/>
        <v>0</v>
      </c>
      <c r="BH564" s="18">
        <f t="shared" ca="1" si="314"/>
        <v>0</v>
      </c>
      <c r="BI564" s="18">
        <f t="shared" ca="1" si="314"/>
        <v>0</v>
      </c>
    </row>
    <row r="565" spans="8:61" x14ac:dyDescent="0.35">
      <c r="H565" s="2" t="str">
        <f t="shared" si="303"/>
        <v>ON_XM</v>
      </c>
      <c r="I565">
        <f t="shared" si="297"/>
        <v>11</v>
      </c>
      <c r="J565">
        <f t="shared" si="304"/>
        <v>26</v>
      </c>
      <c r="K565" s="18">
        <f t="shared" ca="1" si="310"/>
        <v>4.7752533652750007E-2</v>
      </c>
      <c r="L565" s="18">
        <f t="shared" ca="1" si="310"/>
        <v>4.9436214849250003E-2</v>
      </c>
      <c r="M565" s="18">
        <f t="shared" ca="1" si="310"/>
        <v>5.1119896045749999E-2</v>
      </c>
      <c r="N565" s="18">
        <f t="shared" ca="1" si="310"/>
        <v>5.2803577242250002E-2</v>
      </c>
      <c r="O565" s="18">
        <f t="shared" ca="1" si="310"/>
        <v>5.4487258438750005E-2</v>
      </c>
      <c r="P565" s="18">
        <f t="shared" ca="1" si="310"/>
        <v>5.6170939635250001E-2</v>
      </c>
      <c r="Q565" s="18">
        <f t="shared" ca="1" si="310"/>
        <v>5.8098686810603019E-2</v>
      </c>
      <c r="R565" s="18">
        <f t="shared" ca="1" si="310"/>
        <v>6.0512278846135997E-2</v>
      </c>
      <c r="S565" s="18">
        <f t="shared" ca="1" si="310"/>
        <v>6.3167758672401944E-2</v>
      </c>
      <c r="T565" s="18">
        <f t="shared" ca="1" si="310"/>
        <v>6.5823238498667891E-2</v>
      </c>
      <c r="U565" s="18">
        <f t="shared" ca="1" si="311"/>
        <v>6.847871832493381E-2</v>
      </c>
      <c r="V565" s="18">
        <f t="shared" ca="1" si="311"/>
        <v>7.1134198151199757E-2</v>
      </c>
      <c r="W565" s="18">
        <f t="shared" ca="1" si="311"/>
        <v>7.3789677977465704E-2</v>
      </c>
      <c r="X565" s="18">
        <f t="shared" ca="1" si="311"/>
        <v>7.644515780373165E-2</v>
      </c>
      <c r="Y565" s="18">
        <f t="shared" ca="1" si="311"/>
        <v>7.9100637629997597E-2</v>
      </c>
      <c r="Z565" s="18">
        <f t="shared" ca="1" si="311"/>
        <v>8.175611745626353E-2</v>
      </c>
      <c r="AA565" s="18">
        <f t="shared" ca="1" si="311"/>
        <v>8.4410508188469444E-2</v>
      </c>
      <c r="AB565" s="18">
        <f t="shared" ca="1" si="311"/>
        <v>8.7064898920675329E-2</v>
      </c>
      <c r="AC565" s="18">
        <f t="shared" ca="1" si="311"/>
        <v>8.9720378746941276E-2</v>
      </c>
      <c r="AD565" s="18">
        <f t="shared" ca="1" si="311"/>
        <v>9.238250204697343E-2</v>
      </c>
      <c r="AE565" s="18">
        <f t="shared" ca="1" si="312"/>
        <v>9.5091020753962877E-2</v>
      </c>
      <c r="AF565" s="18">
        <f t="shared" ca="1" si="312"/>
        <v>9.7882637337732739E-2</v>
      </c>
      <c r="AG565" s="18">
        <f t="shared" ca="1" si="312"/>
        <v>0.10076410418145516</v>
      </c>
      <c r="AH565" s="18">
        <f t="shared" ca="1" si="312"/>
        <v>0.10374271821533242</v>
      </c>
      <c r="AI565" s="18">
        <f t="shared" ca="1" si="312"/>
        <v>0.10682632091659665</v>
      </c>
      <c r="AJ565" s="18">
        <f t="shared" ca="1" si="312"/>
        <v>0.11002340721891617</v>
      </c>
      <c r="AK565" s="18">
        <f t="shared" ca="1" si="312"/>
        <v>0.11107471568986452</v>
      </c>
      <c r="AL565" s="18">
        <f t="shared" ca="1" si="312"/>
        <v>0</v>
      </c>
      <c r="AM565" s="18">
        <f t="shared" ca="1" si="312"/>
        <v>0</v>
      </c>
      <c r="AN565" s="18">
        <f t="shared" ca="1" si="312"/>
        <v>0</v>
      </c>
      <c r="AO565" s="18">
        <f t="shared" ca="1" si="313"/>
        <v>0</v>
      </c>
      <c r="AP565" s="18">
        <f t="shared" ca="1" si="313"/>
        <v>0</v>
      </c>
      <c r="AQ565" s="18">
        <f t="shared" ca="1" si="313"/>
        <v>0</v>
      </c>
      <c r="AR565" s="18">
        <f t="shared" ca="1" si="313"/>
        <v>0</v>
      </c>
      <c r="AS565" s="18">
        <f t="shared" ca="1" si="313"/>
        <v>0</v>
      </c>
      <c r="AT565" s="18">
        <f t="shared" ca="1" si="313"/>
        <v>0</v>
      </c>
      <c r="AU565" s="18">
        <f t="shared" ca="1" si="313"/>
        <v>0</v>
      </c>
      <c r="AV565" s="18">
        <f t="shared" ca="1" si="313"/>
        <v>0</v>
      </c>
      <c r="AW565" s="18">
        <f t="shared" ca="1" si="313"/>
        <v>0</v>
      </c>
      <c r="AX565" s="18">
        <f t="shared" ca="1" si="313"/>
        <v>0</v>
      </c>
      <c r="AY565" s="18">
        <f t="shared" ca="1" si="314"/>
        <v>0</v>
      </c>
      <c r="AZ565" s="18">
        <f t="shared" ca="1" si="314"/>
        <v>0</v>
      </c>
      <c r="BA565" s="18">
        <f t="shared" ca="1" si="314"/>
        <v>0</v>
      </c>
      <c r="BB565" s="18">
        <f t="shared" ca="1" si="314"/>
        <v>0</v>
      </c>
      <c r="BC565" s="18">
        <f t="shared" ca="1" si="314"/>
        <v>0</v>
      </c>
      <c r="BD565" s="18">
        <f t="shared" ca="1" si="314"/>
        <v>0</v>
      </c>
      <c r="BE565" s="18">
        <f t="shared" ca="1" si="314"/>
        <v>0</v>
      </c>
      <c r="BF565" s="18">
        <f t="shared" ca="1" si="314"/>
        <v>0</v>
      </c>
      <c r="BG565" s="18">
        <f t="shared" ca="1" si="314"/>
        <v>0</v>
      </c>
      <c r="BH565" s="18">
        <f t="shared" ca="1" si="314"/>
        <v>0</v>
      </c>
      <c r="BI565" s="18">
        <f t="shared" ca="1" si="314"/>
        <v>0</v>
      </c>
    </row>
    <row r="566" spans="8:61" x14ac:dyDescent="0.35">
      <c r="H566" s="2" t="str">
        <f t="shared" si="303"/>
        <v>ON_XM</v>
      </c>
      <c r="I566">
        <f t="shared" si="297"/>
        <v>11</v>
      </c>
      <c r="J566">
        <f t="shared" si="304"/>
        <v>27</v>
      </c>
      <c r="K566" s="18">
        <f t="shared" ca="1" si="310"/>
        <v>4.606885245625001E-2</v>
      </c>
      <c r="L566" s="18">
        <f t="shared" ca="1" si="310"/>
        <v>4.7752533652750007E-2</v>
      </c>
      <c r="M566" s="18">
        <f t="shared" ca="1" si="310"/>
        <v>4.9436214849250003E-2</v>
      </c>
      <c r="N566" s="18">
        <f t="shared" ca="1" si="310"/>
        <v>5.1119896045749999E-2</v>
      </c>
      <c r="O566" s="18">
        <f t="shared" ca="1" si="310"/>
        <v>5.2803577242250002E-2</v>
      </c>
      <c r="P566" s="18">
        <f t="shared" ca="1" si="310"/>
        <v>5.4487258438750005E-2</v>
      </c>
      <c r="Q566" s="18">
        <f t="shared" ca="1" si="310"/>
        <v>5.6170939635250001E-2</v>
      </c>
      <c r="R566" s="18">
        <f t="shared" ca="1" si="310"/>
        <v>5.8098686810603019E-2</v>
      </c>
      <c r="S566" s="18">
        <f t="shared" ca="1" si="310"/>
        <v>6.0512278846135997E-2</v>
      </c>
      <c r="T566" s="18">
        <f t="shared" ca="1" si="310"/>
        <v>6.3167758672401944E-2</v>
      </c>
      <c r="U566" s="18">
        <f t="shared" ca="1" si="311"/>
        <v>6.5823238498667891E-2</v>
      </c>
      <c r="V566" s="18">
        <f t="shared" ca="1" si="311"/>
        <v>6.847871832493381E-2</v>
      </c>
      <c r="W566" s="18">
        <f t="shared" ca="1" si="311"/>
        <v>7.1134198151199757E-2</v>
      </c>
      <c r="X566" s="18">
        <f t="shared" ca="1" si="311"/>
        <v>7.3789677977465704E-2</v>
      </c>
      <c r="Y566" s="18">
        <f t="shared" ca="1" si="311"/>
        <v>7.644515780373165E-2</v>
      </c>
      <c r="Z566" s="18">
        <f t="shared" ca="1" si="311"/>
        <v>7.9100637629997597E-2</v>
      </c>
      <c r="AA566" s="18">
        <f t="shared" ca="1" si="311"/>
        <v>8.175611745626353E-2</v>
      </c>
      <c r="AB566" s="18">
        <f t="shared" ca="1" si="311"/>
        <v>8.4410508188469444E-2</v>
      </c>
      <c r="AC566" s="18">
        <f t="shared" ca="1" si="311"/>
        <v>8.7064898920675329E-2</v>
      </c>
      <c r="AD566" s="18">
        <f t="shared" ca="1" si="311"/>
        <v>8.9720378746941276E-2</v>
      </c>
      <c r="AE566" s="18">
        <f t="shared" ca="1" si="312"/>
        <v>9.238250204697343E-2</v>
      </c>
      <c r="AF566" s="18">
        <f t="shared" ca="1" si="312"/>
        <v>9.5091020753962877E-2</v>
      </c>
      <c r="AG566" s="18">
        <f t="shared" ca="1" si="312"/>
        <v>9.7882637337732739E-2</v>
      </c>
      <c r="AH566" s="18">
        <f t="shared" ca="1" si="312"/>
        <v>0.10076410418145516</v>
      </c>
      <c r="AI566" s="18">
        <f t="shared" ca="1" si="312"/>
        <v>0.10374271821533242</v>
      </c>
      <c r="AJ566" s="18">
        <f t="shared" ca="1" si="312"/>
        <v>0.10682632091659665</v>
      </c>
      <c r="AK566" s="18">
        <f t="shared" ca="1" si="312"/>
        <v>0.11002340721891617</v>
      </c>
      <c r="AL566" s="18">
        <f t="shared" ca="1" si="312"/>
        <v>0.11107471568986452</v>
      </c>
      <c r="AM566" s="18">
        <f t="shared" ca="1" si="312"/>
        <v>0</v>
      </c>
      <c r="AN566" s="18">
        <f t="shared" ca="1" si="312"/>
        <v>0</v>
      </c>
      <c r="AO566" s="18">
        <f t="shared" ca="1" si="313"/>
        <v>0</v>
      </c>
      <c r="AP566" s="18">
        <f t="shared" ca="1" si="313"/>
        <v>0</v>
      </c>
      <c r="AQ566" s="18">
        <f t="shared" ca="1" si="313"/>
        <v>0</v>
      </c>
      <c r="AR566" s="18">
        <f t="shared" ca="1" si="313"/>
        <v>0</v>
      </c>
      <c r="AS566" s="18">
        <f t="shared" ca="1" si="313"/>
        <v>0</v>
      </c>
      <c r="AT566" s="18">
        <f t="shared" ca="1" si="313"/>
        <v>0</v>
      </c>
      <c r="AU566" s="18">
        <f t="shared" ca="1" si="313"/>
        <v>0</v>
      </c>
      <c r="AV566" s="18">
        <f t="shared" ca="1" si="313"/>
        <v>0</v>
      </c>
      <c r="AW566" s="18">
        <f t="shared" ca="1" si="313"/>
        <v>0</v>
      </c>
      <c r="AX566" s="18">
        <f t="shared" ca="1" si="313"/>
        <v>0</v>
      </c>
      <c r="AY566" s="18">
        <f t="shared" ca="1" si="314"/>
        <v>0</v>
      </c>
      <c r="AZ566" s="18">
        <f t="shared" ca="1" si="314"/>
        <v>0</v>
      </c>
      <c r="BA566" s="18">
        <f t="shared" ca="1" si="314"/>
        <v>0</v>
      </c>
      <c r="BB566" s="18">
        <f t="shared" ca="1" si="314"/>
        <v>0</v>
      </c>
      <c r="BC566" s="18">
        <f t="shared" ca="1" si="314"/>
        <v>0</v>
      </c>
      <c r="BD566" s="18">
        <f t="shared" ca="1" si="314"/>
        <v>0</v>
      </c>
      <c r="BE566" s="18">
        <f t="shared" ca="1" si="314"/>
        <v>0</v>
      </c>
      <c r="BF566" s="18">
        <f t="shared" ca="1" si="314"/>
        <v>0</v>
      </c>
      <c r="BG566" s="18">
        <f t="shared" ca="1" si="314"/>
        <v>0</v>
      </c>
      <c r="BH566" s="18">
        <f t="shared" ca="1" si="314"/>
        <v>0</v>
      </c>
      <c r="BI566" s="18">
        <f t="shared" ca="1" si="314"/>
        <v>0</v>
      </c>
    </row>
    <row r="567" spans="8:61" x14ac:dyDescent="0.35">
      <c r="H567" s="2" t="str">
        <f t="shared" si="303"/>
        <v>ON_XM</v>
      </c>
      <c r="I567">
        <f t="shared" si="297"/>
        <v>11</v>
      </c>
      <c r="J567">
        <f t="shared" si="304"/>
        <v>28</v>
      </c>
      <c r="K567" s="18">
        <f t="shared" ca="1" si="310"/>
        <v>4.4385171259750007E-2</v>
      </c>
      <c r="L567" s="18">
        <f t="shared" ca="1" si="310"/>
        <v>4.606885245625001E-2</v>
      </c>
      <c r="M567" s="18">
        <f t="shared" ca="1" si="310"/>
        <v>4.7752533652750007E-2</v>
      </c>
      <c r="N567" s="18">
        <f t="shared" ca="1" si="310"/>
        <v>4.9436214849250003E-2</v>
      </c>
      <c r="O567" s="18">
        <f t="shared" ca="1" si="310"/>
        <v>5.1119896045749999E-2</v>
      </c>
      <c r="P567" s="18">
        <f t="shared" ca="1" si="310"/>
        <v>5.2803577242250002E-2</v>
      </c>
      <c r="Q567" s="18">
        <f t="shared" ca="1" si="310"/>
        <v>5.4487258438750005E-2</v>
      </c>
      <c r="R567" s="18">
        <f t="shared" ca="1" si="310"/>
        <v>5.6170939635250001E-2</v>
      </c>
      <c r="S567" s="18">
        <f t="shared" ca="1" si="310"/>
        <v>5.8098686810603019E-2</v>
      </c>
      <c r="T567" s="18">
        <f t="shared" ca="1" si="310"/>
        <v>6.0512278846135997E-2</v>
      </c>
      <c r="U567" s="18">
        <f t="shared" ca="1" si="311"/>
        <v>6.3167758672401944E-2</v>
      </c>
      <c r="V567" s="18">
        <f t="shared" ca="1" si="311"/>
        <v>6.5823238498667891E-2</v>
      </c>
      <c r="W567" s="18">
        <f t="shared" ca="1" si="311"/>
        <v>6.847871832493381E-2</v>
      </c>
      <c r="X567" s="18">
        <f t="shared" ca="1" si="311"/>
        <v>7.1134198151199757E-2</v>
      </c>
      <c r="Y567" s="18">
        <f t="shared" ca="1" si="311"/>
        <v>7.3789677977465704E-2</v>
      </c>
      <c r="Z567" s="18">
        <f t="shared" ca="1" si="311"/>
        <v>7.644515780373165E-2</v>
      </c>
      <c r="AA567" s="18">
        <f t="shared" ca="1" si="311"/>
        <v>7.9100637629997597E-2</v>
      </c>
      <c r="AB567" s="18">
        <f t="shared" ca="1" si="311"/>
        <v>8.175611745626353E-2</v>
      </c>
      <c r="AC567" s="18">
        <f t="shared" ca="1" si="311"/>
        <v>8.4410508188469444E-2</v>
      </c>
      <c r="AD567" s="18">
        <f t="shared" ca="1" si="311"/>
        <v>8.7064898920675329E-2</v>
      </c>
      <c r="AE567" s="18">
        <f t="shared" ca="1" si="312"/>
        <v>8.9720378746941276E-2</v>
      </c>
      <c r="AF567" s="18">
        <f t="shared" ca="1" si="312"/>
        <v>9.238250204697343E-2</v>
      </c>
      <c r="AG567" s="18">
        <f t="shared" ca="1" si="312"/>
        <v>9.5091020753962877E-2</v>
      </c>
      <c r="AH567" s="18">
        <f t="shared" ca="1" si="312"/>
        <v>9.7882637337732739E-2</v>
      </c>
      <c r="AI567" s="18">
        <f t="shared" ca="1" si="312"/>
        <v>0.10076410418145516</v>
      </c>
      <c r="AJ567" s="18">
        <f t="shared" ca="1" si="312"/>
        <v>0.10374271821533242</v>
      </c>
      <c r="AK567" s="18">
        <f t="shared" ca="1" si="312"/>
        <v>0.10682632091659665</v>
      </c>
      <c r="AL567" s="18">
        <f t="shared" ca="1" si="312"/>
        <v>0.11002340721891617</v>
      </c>
      <c r="AM567" s="18">
        <f t="shared" ca="1" si="312"/>
        <v>0.11107471568986452</v>
      </c>
      <c r="AN567" s="18">
        <f t="shared" ca="1" si="312"/>
        <v>0</v>
      </c>
      <c r="AO567" s="18">
        <f t="shared" ca="1" si="313"/>
        <v>0</v>
      </c>
      <c r="AP567" s="18">
        <f t="shared" ca="1" si="313"/>
        <v>0</v>
      </c>
      <c r="AQ567" s="18">
        <f t="shared" ca="1" si="313"/>
        <v>0</v>
      </c>
      <c r="AR567" s="18">
        <f t="shared" ca="1" si="313"/>
        <v>0</v>
      </c>
      <c r="AS567" s="18">
        <f t="shared" ca="1" si="313"/>
        <v>0</v>
      </c>
      <c r="AT567" s="18">
        <f t="shared" ca="1" si="313"/>
        <v>0</v>
      </c>
      <c r="AU567" s="18">
        <f t="shared" ca="1" si="313"/>
        <v>0</v>
      </c>
      <c r="AV567" s="18">
        <f t="shared" ca="1" si="313"/>
        <v>0</v>
      </c>
      <c r="AW567" s="18">
        <f t="shared" ca="1" si="313"/>
        <v>0</v>
      </c>
      <c r="AX567" s="18">
        <f t="shared" ca="1" si="313"/>
        <v>0</v>
      </c>
      <c r="AY567" s="18">
        <f t="shared" ca="1" si="314"/>
        <v>0</v>
      </c>
      <c r="AZ567" s="18">
        <f t="shared" ca="1" si="314"/>
        <v>0</v>
      </c>
      <c r="BA567" s="18">
        <f t="shared" ca="1" si="314"/>
        <v>0</v>
      </c>
      <c r="BB567" s="18">
        <f t="shared" ca="1" si="314"/>
        <v>0</v>
      </c>
      <c r="BC567" s="18">
        <f t="shared" ca="1" si="314"/>
        <v>0</v>
      </c>
      <c r="BD567" s="18">
        <f t="shared" ca="1" si="314"/>
        <v>0</v>
      </c>
      <c r="BE567" s="18">
        <f t="shared" ca="1" si="314"/>
        <v>0</v>
      </c>
      <c r="BF567" s="18">
        <f t="shared" ca="1" si="314"/>
        <v>0</v>
      </c>
      <c r="BG567" s="18">
        <f t="shared" ca="1" si="314"/>
        <v>0</v>
      </c>
      <c r="BH567" s="18">
        <f t="shared" ca="1" si="314"/>
        <v>0</v>
      </c>
      <c r="BI567" s="18">
        <f t="shared" ca="1" si="314"/>
        <v>0</v>
      </c>
    </row>
    <row r="568" spans="8:61" x14ac:dyDescent="0.35">
      <c r="H568" s="2" t="str">
        <f t="shared" si="303"/>
        <v>ON_XM</v>
      </c>
      <c r="I568">
        <f t="shared" si="297"/>
        <v>11</v>
      </c>
      <c r="J568">
        <f t="shared" si="304"/>
        <v>29</v>
      </c>
      <c r="K568" s="18">
        <f t="shared" ca="1" si="310"/>
        <v>4.2701490063249997E-2</v>
      </c>
      <c r="L568" s="18">
        <f t="shared" ca="1" si="310"/>
        <v>4.4385171259750007E-2</v>
      </c>
      <c r="M568" s="18">
        <f t="shared" ca="1" si="310"/>
        <v>4.606885245625001E-2</v>
      </c>
      <c r="N568" s="18">
        <f t="shared" ca="1" si="310"/>
        <v>4.7752533652750007E-2</v>
      </c>
      <c r="O568" s="18">
        <f t="shared" ca="1" si="310"/>
        <v>4.9436214849250003E-2</v>
      </c>
      <c r="P568" s="18">
        <f t="shared" ca="1" si="310"/>
        <v>5.1119896045749999E-2</v>
      </c>
      <c r="Q568" s="18">
        <f t="shared" ca="1" si="310"/>
        <v>5.2803577242250002E-2</v>
      </c>
      <c r="R568" s="18">
        <f t="shared" ca="1" si="310"/>
        <v>5.4487258438750005E-2</v>
      </c>
      <c r="S568" s="18">
        <f t="shared" ca="1" si="310"/>
        <v>5.6170939635250001E-2</v>
      </c>
      <c r="T568" s="18">
        <f t="shared" ca="1" si="310"/>
        <v>5.8098686810603019E-2</v>
      </c>
      <c r="U568" s="18">
        <f t="shared" ca="1" si="311"/>
        <v>6.0512278846135997E-2</v>
      </c>
      <c r="V568" s="18">
        <f t="shared" ca="1" si="311"/>
        <v>6.3167758672401944E-2</v>
      </c>
      <c r="W568" s="18">
        <f t="shared" ca="1" si="311"/>
        <v>6.5823238498667891E-2</v>
      </c>
      <c r="X568" s="18">
        <f t="shared" ca="1" si="311"/>
        <v>6.847871832493381E-2</v>
      </c>
      <c r="Y568" s="18">
        <f t="shared" ca="1" si="311"/>
        <v>7.1134198151199757E-2</v>
      </c>
      <c r="Z568" s="18">
        <f t="shared" ca="1" si="311"/>
        <v>7.3789677977465704E-2</v>
      </c>
      <c r="AA568" s="18">
        <f t="shared" ca="1" si="311"/>
        <v>7.644515780373165E-2</v>
      </c>
      <c r="AB568" s="18">
        <f t="shared" ca="1" si="311"/>
        <v>7.9100637629997597E-2</v>
      </c>
      <c r="AC568" s="18">
        <f t="shared" ca="1" si="311"/>
        <v>8.175611745626353E-2</v>
      </c>
      <c r="AD568" s="18">
        <f t="shared" ca="1" si="311"/>
        <v>8.4410508188469444E-2</v>
      </c>
      <c r="AE568" s="18">
        <f t="shared" ca="1" si="312"/>
        <v>8.7064898920675329E-2</v>
      </c>
      <c r="AF568" s="18">
        <f t="shared" ca="1" si="312"/>
        <v>8.9720378746941276E-2</v>
      </c>
      <c r="AG568" s="18">
        <f t="shared" ca="1" si="312"/>
        <v>9.238250204697343E-2</v>
      </c>
      <c r="AH568" s="18">
        <f t="shared" ca="1" si="312"/>
        <v>9.5091020753962877E-2</v>
      </c>
      <c r="AI568" s="18">
        <f t="shared" ca="1" si="312"/>
        <v>9.7882637337732739E-2</v>
      </c>
      <c r="AJ568" s="18">
        <f t="shared" ca="1" si="312"/>
        <v>0.10076410418145516</v>
      </c>
      <c r="AK568" s="18">
        <f t="shared" ca="1" si="312"/>
        <v>0.10374271821533242</v>
      </c>
      <c r="AL568" s="18">
        <f t="shared" ca="1" si="312"/>
        <v>0.10682632091659665</v>
      </c>
      <c r="AM568" s="18">
        <f t="shared" ca="1" si="312"/>
        <v>0.11002340721891617</v>
      </c>
      <c r="AN568" s="18">
        <f t="shared" ca="1" si="312"/>
        <v>0.11107471568986452</v>
      </c>
      <c r="AO568" s="18">
        <f t="shared" ca="1" si="313"/>
        <v>0</v>
      </c>
      <c r="AP568" s="18">
        <f t="shared" ca="1" si="313"/>
        <v>0</v>
      </c>
      <c r="AQ568" s="18">
        <f t="shared" ca="1" si="313"/>
        <v>0</v>
      </c>
      <c r="AR568" s="18">
        <f t="shared" ca="1" si="313"/>
        <v>0</v>
      </c>
      <c r="AS568" s="18">
        <f t="shared" ca="1" si="313"/>
        <v>0</v>
      </c>
      <c r="AT568" s="18">
        <f t="shared" ca="1" si="313"/>
        <v>0</v>
      </c>
      <c r="AU568" s="18">
        <f t="shared" ca="1" si="313"/>
        <v>0</v>
      </c>
      <c r="AV568" s="18">
        <f t="shared" ca="1" si="313"/>
        <v>0</v>
      </c>
      <c r="AW568" s="18">
        <f t="shared" ca="1" si="313"/>
        <v>0</v>
      </c>
      <c r="AX568" s="18">
        <f t="shared" ca="1" si="313"/>
        <v>0</v>
      </c>
      <c r="AY568" s="18">
        <f t="shared" ca="1" si="314"/>
        <v>0</v>
      </c>
      <c r="AZ568" s="18">
        <f t="shared" ca="1" si="314"/>
        <v>0</v>
      </c>
      <c r="BA568" s="18">
        <f t="shared" ca="1" si="314"/>
        <v>0</v>
      </c>
      <c r="BB568" s="18">
        <f t="shared" ca="1" si="314"/>
        <v>0</v>
      </c>
      <c r="BC568" s="18">
        <f t="shared" ca="1" si="314"/>
        <v>0</v>
      </c>
      <c r="BD568" s="18">
        <f t="shared" ca="1" si="314"/>
        <v>0</v>
      </c>
      <c r="BE568" s="18">
        <f t="shared" ca="1" si="314"/>
        <v>0</v>
      </c>
      <c r="BF568" s="18">
        <f t="shared" ca="1" si="314"/>
        <v>0</v>
      </c>
      <c r="BG568" s="18">
        <f t="shared" ca="1" si="314"/>
        <v>0</v>
      </c>
      <c r="BH568" s="18">
        <f t="shared" ca="1" si="314"/>
        <v>0</v>
      </c>
      <c r="BI568" s="18">
        <f t="shared" ca="1" si="314"/>
        <v>0</v>
      </c>
    </row>
    <row r="569" spans="8:61" x14ac:dyDescent="0.35">
      <c r="H569" s="2" t="str">
        <f t="shared" si="303"/>
        <v>ON_XM</v>
      </c>
      <c r="I569">
        <f t="shared" si="297"/>
        <v>11</v>
      </c>
      <c r="J569">
        <f t="shared" si="304"/>
        <v>30</v>
      </c>
      <c r="K569" s="18">
        <f t="shared" ref="K569:T578" ca="1" si="315">IF(K$28&gt;$J569,0,OFFSET($K$2,$I569,$J569-K$28))</f>
        <v>4.1017808866750001E-2</v>
      </c>
      <c r="L569" s="18">
        <f t="shared" ca="1" si="315"/>
        <v>4.2701490063249997E-2</v>
      </c>
      <c r="M569" s="18">
        <f t="shared" ca="1" si="315"/>
        <v>4.4385171259750007E-2</v>
      </c>
      <c r="N569" s="18">
        <f t="shared" ca="1" si="315"/>
        <v>4.606885245625001E-2</v>
      </c>
      <c r="O569" s="18">
        <f t="shared" ca="1" si="315"/>
        <v>4.7752533652750007E-2</v>
      </c>
      <c r="P569" s="18">
        <f t="shared" ca="1" si="315"/>
        <v>4.9436214849250003E-2</v>
      </c>
      <c r="Q569" s="18">
        <f t="shared" ca="1" si="315"/>
        <v>5.1119896045749999E-2</v>
      </c>
      <c r="R569" s="18">
        <f t="shared" ca="1" si="315"/>
        <v>5.2803577242250002E-2</v>
      </c>
      <c r="S569" s="18">
        <f t="shared" ca="1" si="315"/>
        <v>5.4487258438750005E-2</v>
      </c>
      <c r="T569" s="18">
        <f t="shared" ca="1" si="315"/>
        <v>5.6170939635250001E-2</v>
      </c>
      <c r="U569" s="18">
        <f t="shared" ref="U569:AD578" ca="1" si="316">IF(U$28&gt;$J569,0,OFFSET($K$2,$I569,$J569-U$28))</f>
        <v>5.8098686810603019E-2</v>
      </c>
      <c r="V569" s="18">
        <f t="shared" ca="1" si="316"/>
        <v>6.0512278846135997E-2</v>
      </c>
      <c r="W569" s="18">
        <f t="shared" ca="1" si="316"/>
        <v>6.3167758672401944E-2</v>
      </c>
      <c r="X569" s="18">
        <f t="shared" ca="1" si="316"/>
        <v>6.5823238498667891E-2</v>
      </c>
      <c r="Y569" s="18">
        <f t="shared" ca="1" si="316"/>
        <v>6.847871832493381E-2</v>
      </c>
      <c r="Z569" s="18">
        <f t="shared" ca="1" si="316"/>
        <v>7.1134198151199757E-2</v>
      </c>
      <c r="AA569" s="18">
        <f t="shared" ca="1" si="316"/>
        <v>7.3789677977465704E-2</v>
      </c>
      <c r="AB569" s="18">
        <f t="shared" ca="1" si="316"/>
        <v>7.644515780373165E-2</v>
      </c>
      <c r="AC569" s="18">
        <f t="shared" ca="1" si="316"/>
        <v>7.9100637629997597E-2</v>
      </c>
      <c r="AD569" s="18">
        <f t="shared" ca="1" si="316"/>
        <v>8.175611745626353E-2</v>
      </c>
      <c r="AE569" s="18">
        <f t="shared" ref="AE569:AN578" ca="1" si="317">IF(AE$28&gt;$J569,0,OFFSET($K$2,$I569,$J569-AE$28))</f>
        <v>8.4410508188469444E-2</v>
      </c>
      <c r="AF569" s="18">
        <f t="shared" ca="1" si="317"/>
        <v>8.7064898920675329E-2</v>
      </c>
      <c r="AG569" s="18">
        <f t="shared" ca="1" si="317"/>
        <v>8.9720378746941276E-2</v>
      </c>
      <c r="AH569" s="18">
        <f t="shared" ca="1" si="317"/>
        <v>9.238250204697343E-2</v>
      </c>
      <c r="AI569" s="18">
        <f t="shared" ca="1" si="317"/>
        <v>9.5091020753962877E-2</v>
      </c>
      <c r="AJ569" s="18">
        <f t="shared" ca="1" si="317"/>
        <v>9.7882637337732739E-2</v>
      </c>
      <c r="AK569" s="18">
        <f t="shared" ca="1" si="317"/>
        <v>0.10076410418145516</v>
      </c>
      <c r="AL569" s="18">
        <f t="shared" ca="1" si="317"/>
        <v>0.10374271821533242</v>
      </c>
      <c r="AM569" s="18">
        <f t="shared" ca="1" si="317"/>
        <v>0.10682632091659665</v>
      </c>
      <c r="AN569" s="18">
        <f t="shared" ca="1" si="317"/>
        <v>0.11002340721891617</v>
      </c>
      <c r="AO569" s="18">
        <f t="shared" ref="AO569:AX578" ca="1" si="318">IF(AO$28&gt;$J569,0,OFFSET($K$2,$I569,$J569-AO$28))</f>
        <v>0.11107471568986452</v>
      </c>
      <c r="AP569" s="18">
        <f t="shared" ca="1" si="318"/>
        <v>0</v>
      </c>
      <c r="AQ569" s="18">
        <f t="shared" ca="1" si="318"/>
        <v>0</v>
      </c>
      <c r="AR569" s="18">
        <f t="shared" ca="1" si="318"/>
        <v>0</v>
      </c>
      <c r="AS569" s="18">
        <f t="shared" ca="1" si="318"/>
        <v>0</v>
      </c>
      <c r="AT569" s="18">
        <f t="shared" ca="1" si="318"/>
        <v>0</v>
      </c>
      <c r="AU569" s="18">
        <f t="shared" ca="1" si="318"/>
        <v>0</v>
      </c>
      <c r="AV569" s="18">
        <f t="shared" ca="1" si="318"/>
        <v>0</v>
      </c>
      <c r="AW569" s="18">
        <f t="shared" ca="1" si="318"/>
        <v>0</v>
      </c>
      <c r="AX569" s="18">
        <f t="shared" ca="1" si="318"/>
        <v>0</v>
      </c>
      <c r="AY569" s="18">
        <f t="shared" ref="AY569:BI578" ca="1" si="319">IF(AY$28&gt;$J569,0,OFFSET($K$2,$I569,$J569-AY$28))</f>
        <v>0</v>
      </c>
      <c r="AZ569" s="18">
        <f t="shared" ca="1" si="319"/>
        <v>0</v>
      </c>
      <c r="BA569" s="18">
        <f t="shared" ca="1" si="319"/>
        <v>0</v>
      </c>
      <c r="BB569" s="18">
        <f t="shared" ca="1" si="319"/>
        <v>0</v>
      </c>
      <c r="BC569" s="18">
        <f t="shared" ca="1" si="319"/>
        <v>0</v>
      </c>
      <c r="BD569" s="18">
        <f t="shared" ca="1" si="319"/>
        <v>0</v>
      </c>
      <c r="BE569" s="18">
        <f t="shared" ca="1" si="319"/>
        <v>0</v>
      </c>
      <c r="BF569" s="18">
        <f t="shared" ca="1" si="319"/>
        <v>0</v>
      </c>
      <c r="BG569" s="18">
        <f t="shared" ca="1" si="319"/>
        <v>0</v>
      </c>
      <c r="BH569" s="18">
        <f t="shared" ca="1" si="319"/>
        <v>0</v>
      </c>
      <c r="BI569" s="18">
        <f t="shared" ca="1" si="319"/>
        <v>0</v>
      </c>
    </row>
    <row r="570" spans="8:61" x14ac:dyDescent="0.35">
      <c r="H570" s="2" t="str">
        <f t="shared" si="303"/>
        <v>ON_XM</v>
      </c>
      <c r="I570">
        <f t="shared" si="297"/>
        <v>11</v>
      </c>
      <c r="J570">
        <f t="shared" si="304"/>
        <v>31</v>
      </c>
      <c r="K570" s="18">
        <f t="shared" ca="1" si="315"/>
        <v>3.9334127670250005E-2</v>
      </c>
      <c r="L570" s="18">
        <f t="shared" ca="1" si="315"/>
        <v>4.1017808866750001E-2</v>
      </c>
      <c r="M570" s="18">
        <f t="shared" ca="1" si="315"/>
        <v>4.2701490063249997E-2</v>
      </c>
      <c r="N570" s="18">
        <f t="shared" ca="1" si="315"/>
        <v>4.4385171259750007E-2</v>
      </c>
      <c r="O570" s="18">
        <f t="shared" ca="1" si="315"/>
        <v>4.606885245625001E-2</v>
      </c>
      <c r="P570" s="18">
        <f t="shared" ca="1" si="315"/>
        <v>4.7752533652750007E-2</v>
      </c>
      <c r="Q570" s="18">
        <f t="shared" ca="1" si="315"/>
        <v>4.9436214849250003E-2</v>
      </c>
      <c r="R570" s="18">
        <f t="shared" ca="1" si="315"/>
        <v>5.1119896045749999E-2</v>
      </c>
      <c r="S570" s="18">
        <f t="shared" ca="1" si="315"/>
        <v>5.2803577242250002E-2</v>
      </c>
      <c r="T570" s="18">
        <f t="shared" ca="1" si="315"/>
        <v>5.4487258438750005E-2</v>
      </c>
      <c r="U570" s="18">
        <f t="shared" ca="1" si="316"/>
        <v>5.6170939635250001E-2</v>
      </c>
      <c r="V570" s="18">
        <f t="shared" ca="1" si="316"/>
        <v>5.8098686810603019E-2</v>
      </c>
      <c r="W570" s="18">
        <f t="shared" ca="1" si="316"/>
        <v>6.0512278846135997E-2</v>
      </c>
      <c r="X570" s="18">
        <f t="shared" ca="1" si="316"/>
        <v>6.3167758672401944E-2</v>
      </c>
      <c r="Y570" s="18">
        <f t="shared" ca="1" si="316"/>
        <v>6.5823238498667891E-2</v>
      </c>
      <c r="Z570" s="18">
        <f t="shared" ca="1" si="316"/>
        <v>6.847871832493381E-2</v>
      </c>
      <c r="AA570" s="18">
        <f t="shared" ca="1" si="316"/>
        <v>7.1134198151199757E-2</v>
      </c>
      <c r="AB570" s="18">
        <f t="shared" ca="1" si="316"/>
        <v>7.3789677977465704E-2</v>
      </c>
      <c r="AC570" s="18">
        <f t="shared" ca="1" si="316"/>
        <v>7.644515780373165E-2</v>
      </c>
      <c r="AD570" s="18">
        <f t="shared" ca="1" si="316"/>
        <v>7.9100637629997597E-2</v>
      </c>
      <c r="AE570" s="18">
        <f t="shared" ca="1" si="317"/>
        <v>8.175611745626353E-2</v>
      </c>
      <c r="AF570" s="18">
        <f t="shared" ca="1" si="317"/>
        <v>8.4410508188469444E-2</v>
      </c>
      <c r="AG570" s="18">
        <f t="shared" ca="1" si="317"/>
        <v>8.7064898920675329E-2</v>
      </c>
      <c r="AH570" s="18">
        <f t="shared" ca="1" si="317"/>
        <v>8.9720378746941276E-2</v>
      </c>
      <c r="AI570" s="18">
        <f t="shared" ca="1" si="317"/>
        <v>9.238250204697343E-2</v>
      </c>
      <c r="AJ570" s="18">
        <f t="shared" ca="1" si="317"/>
        <v>9.5091020753962877E-2</v>
      </c>
      <c r="AK570" s="18">
        <f t="shared" ca="1" si="317"/>
        <v>9.7882637337732739E-2</v>
      </c>
      <c r="AL570" s="18">
        <f t="shared" ca="1" si="317"/>
        <v>0.10076410418145516</v>
      </c>
      <c r="AM570" s="18">
        <f t="shared" ca="1" si="317"/>
        <v>0.10374271821533242</v>
      </c>
      <c r="AN570" s="18">
        <f t="shared" ca="1" si="317"/>
        <v>0.10682632091659665</v>
      </c>
      <c r="AO570" s="18">
        <f t="shared" ca="1" si="318"/>
        <v>0.11002340721891617</v>
      </c>
      <c r="AP570" s="18">
        <f t="shared" ca="1" si="318"/>
        <v>0.11107471568986452</v>
      </c>
      <c r="AQ570" s="18">
        <f t="shared" ca="1" si="318"/>
        <v>0</v>
      </c>
      <c r="AR570" s="18">
        <f t="shared" ca="1" si="318"/>
        <v>0</v>
      </c>
      <c r="AS570" s="18">
        <f t="shared" ca="1" si="318"/>
        <v>0</v>
      </c>
      <c r="AT570" s="18">
        <f t="shared" ca="1" si="318"/>
        <v>0</v>
      </c>
      <c r="AU570" s="18">
        <f t="shared" ca="1" si="318"/>
        <v>0</v>
      </c>
      <c r="AV570" s="18">
        <f t="shared" ca="1" si="318"/>
        <v>0</v>
      </c>
      <c r="AW570" s="18">
        <f t="shared" ca="1" si="318"/>
        <v>0</v>
      </c>
      <c r="AX570" s="18">
        <f t="shared" ca="1" si="318"/>
        <v>0</v>
      </c>
      <c r="AY570" s="18">
        <f t="shared" ca="1" si="319"/>
        <v>0</v>
      </c>
      <c r="AZ570" s="18">
        <f t="shared" ca="1" si="319"/>
        <v>0</v>
      </c>
      <c r="BA570" s="18">
        <f t="shared" ca="1" si="319"/>
        <v>0</v>
      </c>
      <c r="BB570" s="18">
        <f t="shared" ca="1" si="319"/>
        <v>0</v>
      </c>
      <c r="BC570" s="18">
        <f t="shared" ca="1" si="319"/>
        <v>0</v>
      </c>
      <c r="BD570" s="18">
        <f t="shared" ca="1" si="319"/>
        <v>0</v>
      </c>
      <c r="BE570" s="18">
        <f t="shared" ca="1" si="319"/>
        <v>0</v>
      </c>
      <c r="BF570" s="18">
        <f t="shared" ca="1" si="319"/>
        <v>0</v>
      </c>
      <c r="BG570" s="18">
        <f t="shared" ca="1" si="319"/>
        <v>0</v>
      </c>
      <c r="BH570" s="18">
        <f t="shared" ca="1" si="319"/>
        <v>0</v>
      </c>
      <c r="BI570" s="18">
        <f t="shared" ca="1" si="319"/>
        <v>0</v>
      </c>
    </row>
    <row r="571" spans="8:61" x14ac:dyDescent="0.35">
      <c r="H571" s="2" t="str">
        <f t="shared" si="303"/>
        <v>ON_XM</v>
      </c>
      <c r="I571">
        <f t="shared" si="297"/>
        <v>11</v>
      </c>
      <c r="J571">
        <f t="shared" si="304"/>
        <v>32</v>
      </c>
      <c r="K571" s="18">
        <f t="shared" ca="1" si="315"/>
        <v>3.7650446473750002E-2</v>
      </c>
      <c r="L571" s="18">
        <f t="shared" ca="1" si="315"/>
        <v>3.9334127670250005E-2</v>
      </c>
      <c r="M571" s="18">
        <f t="shared" ca="1" si="315"/>
        <v>4.1017808866750001E-2</v>
      </c>
      <c r="N571" s="18">
        <f t="shared" ca="1" si="315"/>
        <v>4.2701490063249997E-2</v>
      </c>
      <c r="O571" s="18">
        <f t="shared" ca="1" si="315"/>
        <v>4.4385171259750007E-2</v>
      </c>
      <c r="P571" s="18">
        <f t="shared" ca="1" si="315"/>
        <v>4.606885245625001E-2</v>
      </c>
      <c r="Q571" s="18">
        <f t="shared" ca="1" si="315"/>
        <v>4.7752533652750007E-2</v>
      </c>
      <c r="R571" s="18">
        <f t="shared" ca="1" si="315"/>
        <v>4.9436214849250003E-2</v>
      </c>
      <c r="S571" s="18">
        <f t="shared" ca="1" si="315"/>
        <v>5.1119896045749999E-2</v>
      </c>
      <c r="T571" s="18">
        <f t="shared" ca="1" si="315"/>
        <v>5.2803577242250002E-2</v>
      </c>
      <c r="U571" s="18">
        <f t="shared" ca="1" si="316"/>
        <v>5.4487258438750005E-2</v>
      </c>
      <c r="V571" s="18">
        <f t="shared" ca="1" si="316"/>
        <v>5.6170939635250001E-2</v>
      </c>
      <c r="W571" s="18">
        <f t="shared" ca="1" si="316"/>
        <v>5.8098686810603019E-2</v>
      </c>
      <c r="X571" s="18">
        <f t="shared" ca="1" si="316"/>
        <v>6.0512278846135997E-2</v>
      </c>
      <c r="Y571" s="18">
        <f t="shared" ca="1" si="316"/>
        <v>6.3167758672401944E-2</v>
      </c>
      <c r="Z571" s="18">
        <f t="shared" ca="1" si="316"/>
        <v>6.5823238498667891E-2</v>
      </c>
      <c r="AA571" s="18">
        <f t="shared" ca="1" si="316"/>
        <v>6.847871832493381E-2</v>
      </c>
      <c r="AB571" s="18">
        <f t="shared" ca="1" si="316"/>
        <v>7.1134198151199757E-2</v>
      </c>
      <c r="AC571" s="18">
        <f t="shared" ca="1" si="316"/>
        <v>7.3789677977465704E-2</v>
      </c>
      <c r="AD571" s="18">
        <f t="shared" ca="1" si="316"/>
        <v>7.644515780373165E-2</v>
      </c>
      <c r="AE571" s="18">
        <f t="shared" ca="1" si="317"/>
        <v>7.9100637629997597E-2</v>
      </c>
      <c r="AF571" s="18">
        <f t="shared" ca="1" si="317"/>
        <v>8.175611745626353E-2</v>
      </c>
      <c r="AG571" s="18">
        <f t="shared" ca="1" si="317"/>
        <v>8.4410508188469444E-2</v>
      </c>
      <c r="AH571" s="18">
        <f t="shared" ca="1" si="317"/>
        <v>8.7064898920675329E-2</v>
      </c>
      <c r="AI571" s="18">
        <f t="shared" ca="1" si="317"/>
        <v>8.9720378746941276E-2</v>
      </c>
      <c r="AJ571" s="18">
        <f t="shared" ca="1" si="317"/>
        <v>9.238250204697343E-2</v>
      </c>
      <c r="AK571" s="18">
        <f t="shared" ca="1" si="317"/>
        <v>9.5091020753962877E-2</v>
      </c>
      <c r="AL571" s="18">
        <f t="shared" ca="1" si="317"/>
        <v>9.7882637337732739E-2</v>
      </c>
      <c r="AM571" s="18">
        <f t="shared" ca="1" si="317"/>
        <v>0.10076410418145516</v>
      </c>
      <c r="AN571" s="18">
        <f t="shared" ca="1" si="317"/>
        <v>0.10374271821533242</v>
      </c>
      <c r="AO571" s="18">
        <f t="shared" ca="1" si="318"/>
        <v>0.10682632091659665</v>
      </c>
      <c r="AP571" s="18">
        <f t="shared" ca="1" si="318"/>
        <v>0.11002340721891617</v>
      </c>
      <c r="AQ571" s="18">
        <f t="shared" ca="1" si="318"/>
        <v>0.11107471568986452</v>
      </c>
      <c r="AR571" s="18">
        <f t="shared" ca="1" si="318"/>
        <v>0</v>
      </c>
      <c r="AS571" s="18">
        <f t="shared" ca="1" si="318"/>
        <v>0</v>
      </c>
      <c r="AT571" s="18">
        <f t="shared" ca="1" si="318"/>
        <v>0</v>
      </c>
      <c r="AU571" s="18">
        <f t="shared" ca="1" si="318"/>
        <v>0</v>
      </c>
      <c r="AV571" s="18">
        <f t="shared" ca="1" si="318"/>
        <v>0</v>
      </c>
      <c r="AW571" s="18">
        <f t="shared" ca="1" si="318"/>
        <v>0</v>
      </c>
      <c r="AX571" s="18">
        <f t="shared" ca="1" si="318"/>
        <v>0</v>
      </c>
      <c r="AY571" s="18">
        <f t="shared" ca="1" si="319"/>
        <v>0</v>
      </c>
      <c r="AZ571" s="18">
        <f t="shared" ca="1" si="319"/>
        <v>0</v>
      </c>
      <c r="BA571" s="18">
        <f t="shared" ca="1" si="319"/>
        <v>0</v>
      </c>
      <c r="BB571" s="18">
        <f t="shared" ca="1" si="319"/>
        <v>0</v>
      </c>
      <c r="BC571" s="18">
        <f t="shared" ca="1" si="319"/>
        <v>0</v>
      </c>
      <c r="BD571" s="18">
        <f t="shared" ca="1" si="319"/>
        <v>0</v>
      </c>
      <c r="BE571" s="18">
        <f t="shared" ca="1" si="319"/>
        <v>0</v>
      </c>
      <c r="BF571" s="18">
        <f t="shared" ca="1" si="319"/>
        <v>0</v>
      </c>
      <c r="BG571" s="18">
        <f t="shared" ca="1" si="319"/>
        <v>0</v>
      </c>
      <c r="BH571" s="18">
        <f t="shared" ca="1" si="319"/>
        <v>0</v>
      </c>
      <c r="BI571" s="18">
        <f t="shared" ca="1" si="319"/>
        <v>0</v>
      </c>
    </row>
    <row r="572" spans="8:61" x14ac:dyDescent="0.35">
      <c r="H572" s="2" t="str">
        <f t="shared" si="303"/>
        <v>ON_XM</v>
      </c>
      <c r="I572">
        <f t="shared" si="297"/>
        <v>11</v>
      </c>
      <c r="J572">
        <f t="shared" si="304"/>
        <v>33</v>
      </c>
      <c r="K572" s="18">
        <f t="shared" ca="1" si="315"/>
        <v>3.5966765277249999E-2</v>
      </c>
      <c r="L572" s="18">
        <f t="shared" ca="1" si="315"/>
        <v>3.7650446473750002E-2</v>
      </c>
      <c r="M572" s="18">
        <f t="shared" ca="1" si="315"/>
        <v>3.9334127670250005E-2</v>
      </c>
      <c r="N572" s="18">
        <f t="shared" ca="1" si="315"/>
        <v>4.1017808866750001E-2</v>
      </c>
      <c r="O572" s="18">
        <f t="shared" ca="1" si="315"/>
        <v>4.2701490063249997E-2</v>
      </c>
      <c r="P572" s="18">
        <f t="shared" ca="1" si="315"/>
        <v>4.4385171259750007E-2</v>
      </c>
      <c r="Q572" s="18">
        <f t="shared" ca="1" si="315"/>
        <v>4.606885245625001E-2</v>
      </c>
      <c r="R572" s="18">
        <f t="shared" ca="1" si="315"/>
        <v>4.7752533652750007E-2</v>
      </c>
      <c r="S572" s="18">
        <f t="shared" ca="1" si="315"/>
        <v>4.9436214849250003E-2</v>
      </c>
      <c r="T572" s="18">
        <f t="shared" ca="1" si="315"/>
        <v>5.1119896045749999E-2</v>
      </c>
      <c r="U572" s="18">
        <f t="shared" ca="1" si="316"/>
        <v>5.2803577242250002E-2</v>
      </c>
      <c r="V572" s="18">
        <f t="shared" ca="1" si="316"/>
        <v>5.4487258438750005E-2</v>
      </c>
      <c r="W572" s="18">
        <f t="shared" ca="1" si="316"/>
        <v>5.6170939635250001E-2</v>
      </c>
      <c r="X572" s="18">
        <f t="shared" ca="1" si="316"/>
        <v>5.8098686810603019E-2</v>
      </c>
      <c r="Y572" s="18">
        <f t="shared" ca="1" si="316"/>
        <v>6.0512278846135997E-2</v>
      </c>
      <c r="Z572" s="18">
        <f t="shared" ca="1" si="316"/>
        <v>6.3167758672401944E-2</v>
      </c>
      <c r="AA572" s="18">
        <f t="shared" ca="1" si="316"/>
        <v>6.5823238498667891E-2</v>
      </c>
      <c r="AB572" s="18">
        <f t="shared" ca="1" si="316"/>
        <v>6.847871832493381E-2</v>
      </c>
      <c r="AC572" s="18">
        <f t="shared" ca="1" si="316"/>
        <v>7.1134198151199757E-2</v>
      </c>
      <c r="AD572" s="18">
        <f t="shared" ca="1" si="316"/>
        <v>7.3789677977465704E-2</v>
      </c>
      <c r="AE572" s="18">
        <f t="shared" ca="1" si="317"/>
        <v>7.644515780373165E-2</v>
      </c>
      <c r="AF572" s="18">
        <f t="shared" ca="1" si="317"/>
        <v>7.9100637629997597E-2</v>
      </c>
      <c r="AG572" s="18">
        <f t="shared" ca="1" si="317"/>
        <v>8.175611745626353E-2</v>
      </c>
      <c r="AH572" s="18">
        <f t="shared" ca="1" si="317"/>
        <v>8.4410508188469444E-2</v>
      </c>
      <c r="AI572" s="18">
        <f t="shared" ca="1" si="317"/>
        <v>8.7064898920675329E-2</v>
      </c>
      <c r="AJ572" s="18">
        <f t="shared" ca="1" si="317"/>
        <v>8.9720378746941276E-2</v>
      </c>
      <c r="AK572" s="18">
        <f t="shared" ca="1" si="317"/>
        <v>9.238250204697343E-2</v>
      </c>
      <c r="AL572" s="18">
        <f t="shared" ca="1" si="317"/>
        <v>9.5091020753962877E-2</v>
      </c>
      <c r="AM572" s="18">
        <f t="shared" ca="1" si="317"/>
        <v>9.7882637337732739E-2</v>
      </c>
      <c r="AN572" s="18">
        <f t="shared" ca="1" si="317"/>
        <v>0.10076410418145516</v>
      </c>
      <c r="AO572" s="18">
        <f t="shared" ca="1" si="318"/>
        <v>0.10374271821533242</v>
      </c>
      <c r="AP572" s="18">
        <f t="shared" ca="1" si="318"/>
        <v>0.10682632091659665</v>
      </c>
      <c r="AQ572" s="18">
        <f t="shared" ca="1" si="318"/>
        <v>0.11002340721891617</v>
      </c>
      <c r="AR572" s="18">
        <f t="shared" ca="1" si="318"/>
        <v>0.11107471568986452</v>
      </c>
      <c r="AS572" s="18">
        <f t="shared" ca="1" si="318"/>
        <v>0</v>
      </c>
      <c r="AT572" s="18">
        <f t="shared" ca="1" si="318"/>
        <v>0</v>
      </c>
      <c r="AU572" s="18">
        <f t="shared" ca="1" si="318"/>
        <v>0</v>
      </c>
      <c r="AV572" s="18">
        <f t="shared" ca="1" si="318"/>
        <v>0</v>
      </c>
      <c r="AW572" s="18">
        <f t="shared" ca="1" si="318"/>
        <v>0</v>
      </c>
      <c r="AX572" s="18">
        <f t="shared" ca="1" si="318"/>
        <v>0</v>
      </c>
      <c r="AY572" s="18">
        <f t="shared" ca="1" si="319"/>
        <v>0</v>
      </c>
      <c r="AZ572" s="18">
        <f t="shared" ca="1" si="319"/>
        <v>0</v>
      </c>
      <c r="BA572" s="18">
        <f t="shared" ca="1" si="319"/>
        <v>0</v>
      </c>
      <c r="BB572" s="18">
        <f t="shared" ca="1" si="319"/>
        <v>0</v>
      </c>
      <c r="BC572" s="18">
        <f t="shared" ca="1" si="319"/>
        <v>0</v>
      </c>
      <c r="BD572" s="18">
        <f t="shared" ca="1" si="319"/>
        <v>0</v>
      </c>
      <c r="BE572" s="18">
        <f t="shared" ca="1" si="319"/>
        <v>0</v>
      </c>
      <c r="BF572" s="18">
        <f t="shared" ca="1" si="319"/>
        <v>0</v>
      </c>
      <c r="BG572" s="18">
        <f t="shared" ca="1" si="319"/>
        <v>0</v>
      </c>
      <c r="BH572" s="18">
        <f t="shared" ca="1" si="319"/>
        <v>0</v>
      </c>
      <c r="BI572" s="18">
        <f t="shared" ca="1" si="319"/>
        <v>0</v>
      </c>
    </row>
    <row r="573" spans="8:61" x14ac:dyDescent="0.35">
      <c r="H573" s="2" t="str">
        <f t="shared" si="303"/>
        <v>ON_XM</v>
      </c>
      <c r="I573">
        <f t="shared" si="297"/>
        <v>11</v>
      </c>
      <c r="J573">
        <f t="shared" si="304"/>
        <v>34</v>
      </c>
      <c r="K573" s="18">
        <f t="shared" ca="1" si="315"/>
        <v>3.4283084080750009E-2</v>
      </c>
      <c r="L573" s="18">
        <f t="shared" ca="1" si="315"/>
        <v>3.5966765277249999E-2</v>
      </c>
      <c r="M573" s="18">
        <f t="shared" ca="1" si="315"/>
        <v>3.7650446473750002E-2</v>
      </c>
      <c r="N573" s="18">
        <f t="shared" ca="1" si="315"/>
        <v>3.9334127670250005E-2</v>
      </c>
      <c r="O573" s="18">
        <f t="shared" ca="1" si="315"/>
        <v>4.1017808866750001E-2</v>
      </c>
      <c r="P573" s="18">
        <f t="shared" ca="1" si="315"/>
        <v>4.2701490063249997E-2</v>
      </c>
      <c r="Q573" s="18">
        <f t="shared" ca="1" si="315"/>
        <v>4.4385171259750007E-2</v>
      </c>
      <c r="R573" s="18">
        <f t="shared" ca="1" si="315"/>
        <v>4.606885245625001E-2</v>
      </c>
      <c r="S573" s="18">
        <f t="shared" ca="1" si="315"/>
        <v>4.7752533652750007E-2</v>
      </c>
      <c r="T573" s="18">
        <f t="shared" ca="1" si="315"/>
        <v>4.9436214849250003E-2</v>
      </c>
      <c r="U573" s="18">
        <f t="shared" ca="1" si="316"/>
        <v>5.1119896045749999E-2</v>
      </c>
      <c r="V573" s="18">
        <f t="shared" ca="1" si="316"/>
        <v>5.2803577242250002E-2</v>
      </c>
      <c r="W573" s="18">
        <f t="shared" ca="1" si="316"/>
        <v>5.4487258438750005E-2</v>
      </c>
      <c r="X573" s="18">
        <f t="shared" ca="1" si="316"/>
        <v>5.6170939635250001E-2</v>
      </c>
      <c r="Y573" s="18">
        <f t="shared" ca="1" si="316"/>
        <v>5.8098686810603019E-2</v>
      </c>
      <c r="Z573" s="18">
        <f t="shared" ca="1" si="316"/>
        <v>6.0512278846135997E-2</v>
      </c>
      <c r="AA573" s="18">
        <f t="shared" ca="1" si="316"/>
        <v>6.3167758672401944E-2</v>
      </c>
      <c r="AB573" s="18">
        <f t="shared" ca="1" si="316"/>
        <v>6.5823238498667891E-2</v>
      </c>
      <c r="AC573" s="18">
        <f t="shared" ca="1" si="316"/>
        <v>6.847871832493381E-2</v>
      </c>
      <c r="AD573" s="18">
        <f t="shared" ca="1" si="316"/>
        <v>7.1134198151199757E-2</v>
      </c>
      <c r="AE573" s="18">
        <f t="shared" ca="1" si="317"/>
        <v>7.3789677977465704E-2</v>
      </c>
      <c r="AF573" s="18">
        <f t="shared" ca="1" si="317"/>
        <v>7.644515780373165E-2</v>
      </c>
      <c r="AG573" s="18">
        <f t="shared" ca="1" si="317"/>
        <v>7.9100637629997597E-2</v>
      </c>
      <c r="AH573" s="18">
        <f t="shared" ca="1" si="317"/>
        <v>8.175611745626353E-2</v>
      </c>
      <c r="AI573" s="18">
        <f t="shared" ca="1" si="317"/>
        <v>8.4410508188469444E-2</v>
      </c>
      <c r="AJ573" s="18">
        <f t="shared" ca="1" si="317"/>
        <v>8.7064898920675329E-2</v>
      </c>
      <c r="AK573" s="18">
        <f t="shared" ca="1" si="317"/>
        <v>8.9720378746941276E-2</v>
      </c>
      <c r="AL573" s="18">
        <f t="shared" ca="1" si="317"/>
        <v>9.238250204697343E-2</v>
      </c>
      <c r="AM573" s="18">
        <f t="shared" ca="1" si="317"/>
        <v>9.5091020753962877E-2</v>
      </c>
      <c r="AN573" s="18">
        <f t="shared" ca="1" si="317"/>
        <v>9.7882637337732739E-2</v>
      </c>
      <c r="AO573" s="18">
        <f t="shared" ca="1" si="318"/>
        <v>0.10076410418145516</v>
      </c>
      <c r="AP573" s="18">
        <f t="shared" ca="1" si="318"/>
        <v>0.10374271821533242</v>
      </c>
      <c r="AQ573" s="18">
        <f t="shared" ca="1" si="318"/>
        <v>0.10682632091659665</v>
      </c>
      <c r="AR573" s="18">
        <f t="shared" ca="1" si="318"/>
        <v>0.11002340721891617</v>
      </c>
      <c r="AS573" s="18">
        <f t="shared" ca="1" si="318"/>
        <v>0.11107471568986452</v>
      </c>
      <c r="AT573" s="18">
        <f t="shared" ca="1" si="318"/>
        <v>0</v>
      </c>
      <c r="AU573" s="18">
        <f t="shared" ca="1" si="318"/>
        <v>0</v>
      </c>
      <c r="AV573" s="18">
        <f t="shared" ca="1" si="318"/>
        <v>0</v>
      </c>
      <c r="AW573" s="18">
        <f t="shared" ca="1" si="318"/>
        <v>0</v>
      </c>
      <c r="AX573" s="18">
        <f t="shared" ca="1" si="318"/>
        <v>0</v>
      </c>
      <c r="AY573" s="18">
        <f t="shared" ca="1" si="319"/>
        <v>0</v>
      </c>
      <c r="AZ573" s="18">
        <f t="shared" ca="1" si="319"/>
        <v>0</v>
      </c>
      <c r="BA573" s="18">
        <f t="shared" ca="1" si="319"/>
        <v>0</v>
      </c>
      <c r="BB573" s="18">
        <f t="shared" ca="1" si="319"/>
        <v>0</v>
      </c>
      <c r="BC573" s="18">
        <f t="shared" ca="1" si="319"/>
        <v>0</v>
      </c>
      <c r="BD573" s="18">
        <f t="shared" ca="1" si="319"/>
        <v>0</v>
      </c>
      <c r="BE573" s="18">
        <f t="shared" ca="1" si="319"/>
        <v>0</v>
      </c>
      <c r="BF573" s="18">
        <f t="shared" ca="1" si="319"/>
        <v>0</v>
      </c>
      <c r="BG573" s="18">
        <f t="shared" ca="1" si="319"/>
        <v>0</v>
      </c>
      <c r="BH573" s="18">
        <f t="shared" ca="1" si="319"/>
        <v>0</v>
      </c>
      <c r="BI573" s="18">
        <f t="shared" ca="1" si="319"/>
        <v>0</v>
      </c>
    </row>
    <row r="574" spans="8:61" x14ac:dyDescent="0.35">
      <c r="H574" s="2" t="str">
        <f t="shared" si="303"/>
        <v>ON_XM</v>
      </c>
      <c r="I574">
        <f t="shared" si="297"/>
        <v>11</v>
      </c>
      <c r="J574">
        <f t="shared" si="304"/>
        <v>35</v>
      </c>
      <c r="K574" s="18">
        <f t="shared" ca="1" si="315"/>
        <v>3.2599402884249999E-2</v>
      </c>
      <c r="L574" s="18">
        <f t="shared" ca="1" si="315"/>
        <v>3.4283084080750009E-2</v>
      </c>
      <c r="M574" s="18">
        <f t="shared" ca="1" si="315"/>
        <v>3.5966765277249999E-2</v>
      </c>
      <c r="N574" s="18">
        <f t="shared" ca="1" si="315"/>
        <v>3.7650446473750002E-2</v>
      </c>
      <c r="O574" s="18">
        <f t="shared" ca="1" si="315"/>
        <v>3.9334127670250005E-2</v>
      </c>
      <c r="P574" s="18">
        <f t="shared" ca="1" si="315"/>
        <v>4.1017808866750001E-2</v>
      </c>
      <c r="Q574" s="18">
        <f t="shared" ca="1" si="315"/>
        <v>4.2701490063249997E-2</v>
      </c>
      <c r="R574" s="18">
        <f t="shared" ca="1" si="315"/>
        <v>4.4385171259750007E-2</v>
      </c>
      <c r="S574" s="18">
        <f t="shared" ca="1" si="315"/>
        <v>4.606885245625001E-2</v>
      </c>
      <c r="T574" s="18">
        <f t="shared" ca="1" si="315"/>
        <v>4.7752533652750007E-2</v>
      </c>
      <c r="U574" s="18">
        <f t="shared" ca="1" si="316"/>
        <v>4.9436214849250003E-2</v>
      </c>
      <c r="V574" s="18">
        <f t="shared" ca="1" si="316"/>
        <v>5.1119896045749999E-2</v>
      </c>
      <c r="W574" s="18">
        <f t="shared" ca="1" si="316"/>
        <v>5.2803577242250002E-2</v>
      </c>
      <c r="X574" s="18">
        <f t="shared" ca="1" si="316"/>
        <v>5.4487258438750005E-2</v>
      </c>
      <c r="Y574" s="18">
        <f t="shared" ca="1" si="316"/>
        <v>5.6170939635250001E-2</v>
      </c>
      <c r="Z574" s="18">
        <f t="shared" ca="1" si="316"/>
        <v>5.8098686810603019E-2</v>
      </c>
      <c r="AA574" s="18">
        <f t="shared" ca="1" si="316"/>
        <v>6.0512278846135997E-2</v>
      </c>
      <c r="AB574" s="18">
        <f t="shared" ca="1" si="316"/>
        <v>6.3167758672401944E-2</v>
      </c>
      <c r="AC574" s="18">
        <f t="shared" ca="1" si="316"/>
        <v>6.5823238498667891E-2</v>
      </c>
      <c r="AD574" s="18">
        <f t="shared" ca="1" si="316"/>
        <v>6.847871832493381E-2</v>
      </c>
      <c r="AE574" s="18">
        <f t="shared" ca="1" si="317"/>
        <v>7.1134198151199757E-2</v>
      </c>
      <c r="AF574" s="18">
        <f t="shared" ca="1" si="317"/>
        <v>7.3789677977465704E-2</v>
      </c>
      <c r="AG574" s="18">
        <f t="shared" ca="1" si="317"/>
        <v>7.644515780373165E-2</v>
      </c>
      <c r="AH574" s="18">
        <f t="shared" ca="1" si="317"/>
        <v>7.9100637629997597E-2</v>
      </c>
      <c r="AI574" s="18">
        <f t="shared" ca="1" si="317"/>
        <v>8.175611745626353E-2</v>
      </c>
      <c r="AJ574" s="18">
        <f t="shared" ca="1" si="317"/>
        <v>8.4410508188469444E-2</v>
      </c>
      <c r="AK574" s="18">
        <f t="shared" ca="1" si="317"/>
        <v>8.7064898920675329E-2</v>
      </c>
      <c r="AL574" s="18">
        <f t="shared" ca="1" si="317"/>
        <v>8.9720378746941276E-2</v>
      </c>
      <c r="AM574" s="18">
        <f t="shared" ca="1" si="317"/>
        <v>9.238250204697343E-2</v>
      </c>
      <c r="AN574" s="18">
        <f t="shared" ca="1" si="317"/>
        <v>9.5091020753962877E-2</v>
      </c>
      <c r="AO574" s="18">
        <f t="shared" ca="1" si="318"/>
        <v>9.7882637337732739E-2</v>
      </c>
      <c r="AP574" s="18">
        <f t="shared" ca="1" si="318"/>
        <v>0.10076410418145516</v>
      </c>
      <c r="AQ574" s="18">
        <f t="shared" ca="1" si="318"/>
        <v>0.10374271821533242</v>
      </c>
      <c r="AR574" s="18">
        <f t="shared" ca="1" si="318"/>
        <v>0.10682632091659665</v>
      </c>
      <c r="AS574" s="18">
        <f t="shared" ca="1" si="318"/>
        <v>0.11002340721891617</v>
      </c>
      <c r="AT574" s="18">
        <f t="shared" ca="1" si="318"/>
        <v>0.11107471568986452</v>
      </c>
      <c r="AU574" s="18">
        <f t="shared" ca="1" si="318"/>
        <v>0</v>
      </c>
      <c r="AV574" s="18">
        <f t="shared" ca="1" si="318"/>
        <v>0</v>
      </c>
      <c r="AW574" s="18">
        <f t="shared" ca="1" si="318"/>
        <v>0</v>
      </c>
      <c r="AX574" s="18">
        <f t="shared" ca="1" si="318"/>
        <v>0</v>
      </c>
      <c r="AY574" s="18">
        <f t="shared" ca="1" si="319"/>
        <v>0</v>
      </c>
      <c r="AZ574" s="18">
        <f t="shared" ca="1" si="319"/>
        <v>0</v>
      </c>
      <c r="BA574" s="18">
        <f t="shared" ca="1" si="319"/>
        <v>0</v>
      </c>
      <c r="BB574" s="18">
        <f t="shared" ca="1" si="319"/>
        <v>0</v>
      </c>
      <c r="BC574" s="18">
        <f t="shared" ca="1" si="319"/>
        <v>0</v>
      </c>
      <c r="BD574" s="18">
        <f t="shared" ca="1" si="319"/>
        <v>0</v>
      </c>
      <c r="BE574" s="18">
        <f t="shared" ca="1" si="319"/>
        <v>0</v>
      </c>
      <c r="BF574" s="18">
        <f t="shared" ca="1" si="319"/>
        <v>0</v>
      </c>
      <c r="BG574" s="18">
        <f t="shared" ca="1" si="319"/>
        <v>0</v>
      </c>
      <c r="BH574" s="18">
        <f t="shared" ca="1" si="319"/>
        <v>0</v>
      </c>
      <c r="BI574" s="18">
        <f t="shared" ca="1" si="319"/>
        <v>0</v>
      </c>
    </row>
    <row r="575" spans="8:61" x14ac:dyDescent="0.35">
      <c r="H575" s="2" t="str">
        <f t="shared" si="303"/>
        <v>ON_XM</v>
      </c>
      <c r="I575">
        <f t="shared" si="297"/>
        <v>11</v>
      </c>
      <c r="J575">
        <f t="shared" si="304"/>
        <v>36</v>
      </c>
      <c r="K575" s="18">
        <f t="shared" ca="1" si="315"/>
        <v>3.0915721687750003E-2</v>
      </c>
      <c r="L575" s="18">
        <f t="shared" ca="1" si="315"/>
        <v>3.2599402884249999E-2</v>
      </c>
      <c r="M575" s="18">
        <f t="shared" ca="1" si="315"/>
        <v>3.4283084080750009E-2</v>
      </c>
      <c r="N575" s="18">
        <f t="shared" ca="1" si="315"/>
        <v>3.5966765277249999E-2</v>
      </c>
      <c r="O575" s="18">
        <f t="shared" ca="1" si="315"/>
        <v>3.7650446473750002E-2</v>
      </c>
      <c r="P575" s="18">
        <f t="shared" ca="1" si="315"/>
        <v>3.9334127670250005E-2</v>
      </c>
      <c r="Q575" s="18">
        <f t="shared" ca="1" si="315"/>
        <v>4.1017808866750001E-2</v>
      </c>
      <c r="R575" s="18">
        <f t="shared" ca="1" si="315"/>
        <v>4.2701490063249997E-2</v>
      </c>
      <c r="S575" s="18">
        <f t="shared" ca="1" si="315"/>
        <v>4.4385171259750007E-2</v>
      </c>
      <c r="T575" s="18">
        <f t="shared" ca="1" si="315"/>
        <v>4.606885245625001E-2</v>
      </c>
      <c r="U575" s="18">
        <f t="shared" ca="1" si="316"/>
        <v>4.7752533652750007E-2</v>
      </c>
      <c r="V575" s="18">
        <f t="shared" ca="1" si="316"/>
        <v>4.9436214849250003E-2</v>
      </c>
      <c r="W575" s="18">
        <f t="shared" ca="1" si="316"/>
        <v>5.1119896045749999E-2</v>
      </c>
      <c r="X575" s="18">
        <f t="shared" ca="1" si="316"/>
        <v>5.2803577242250002E-2</v>
      </c>
      <c r="Y575" s="18">
        <f t="shared" ca="1" si="316"/>
        <v>5.4487258438750005E-2</v>
      </c>
      <c r="Z575" s="18">
        <f t="shared" ca="1" si="316"/>
        <v>5.6170939635250001E-2</v>
      </c>
      <c r="AA575" s="18">
        <f t="shared" ca="1" si="316"/>
        <v>5.8098686810603019E-2</v>
      </c>
      <c r="AB575" s="18">
        <f t="shared" ca="1" si="316"/>
        <v>6.0512278846135997E-2</v>
      </c>
      <c r="AC575" s="18">
        <f t="shared" ca="1" si="316"/>
        <v>6.3167758672401944E-2</v>
      </c>
      <c r="AD575" s="18">
        <f t="shared" ca="1" si="316"/>
        <v>6.5823238498667891E-2</v>
      </c>
      <c r="AE575" s="18">
        <f t="shared" ca="1" si="317"/>
        <v>6.847871832493381E-2</v>
      </c>
      <c r="AF575" s="18">
        <f t="shared" ca="1" si="317"/>
        <v>7.1134198151199757E-2</v>
      </c>
      <c r="AG575" s="18">
        <f t="shared" ca="1" si="317"/>
        <v>7.3789677977465704E-2</v>
      </c>
      <c r="AH575" s="18">
        <f t="shared" ca="1" si="317"/>
        <v>7.644515780373165E-2</v>
      </c>
      <c r="AI575" s="18">
        <f t="shared" ca="1" si="317"/>
        <v>7.9100637629997597E-2</v>
      </c>
      <c r="AJ575" s="18">
        <f t="shared" ca="1" si="317"/>
        <v>8.175611745626353E-2</v>
      </c>
      <c r="AK575" s="18">
        <f t="shared" ca="1" si="317"/>
        <v>8.4410508188469444E-2</v>
      </c>
      <c r="AL575" s="18">
        <f t="shared" ca="1" si="317"/>
        <v>8.7064898920675329E-2</v>
      </c>
      <c r="AM575" s="18">
        <f t="shared" ca="1" si="317"/>
        <v>8.9720378746941276E-2</v>
      </c>
      <c r="AN575" s="18">
        <f t="shared" ca="1" si="317"/>
        <v>9.238250204697343E-2</v>
      </c>
      <c r="AO575" s="18">
        <f t="shared" ca="1" si="318"/>
        <v>9.5091020753962877E-2</v>
      </c>
      <c r="AP575" s="18">
        <f t="shared" ca="1" si="318"/>
        <v>9.7882637337732739E-2</v>
      </c>
      <c r="AQ575" s="18">
        <f t="shared" ca="1" si="318"/>
        <v>0.10076410418145516</v>
      </c>
      <c r="AR575" s="18">
        <f t="shared" ca="1" si="318"/>
        <v>0.10374271821533242</v>
      </c>
      <c r="AS575" s="18">
        <f t="shared" ca="1" si="318"/>
        <v>0.10682632091659665</v>
      </c>
      <c r="AT575" s="18">
        <f t="shared" ca="1" si="318"/>
        <v>0.11002340721891617</v>
      </c>
      <c r="AU575" s="18">
        <f t="shared" ca="1" si="318"/>
        <v>0.11107471568986452</v>
      </c>
      <c r="AV575" s="18">
        <f t="shared" ca="1" si="318"/>
        <v>0</v>
      </c>
      <c r="AW575" s="18">
        <f t="shared" ca="1" si="318"/>
        <v>0</v>
      </c>
      <c r="AX575" s="18">
        <f t="shared" ca="1" si="318"/>
        <v>0</v>
      </c>
      <c r="AY575" s="18">
        <f t="shared" ca="1" si="319"/>
        <v>0</v>
      </c>
      <c r="AZ575" s="18">
        <f t="shared" ca="1" si="319"/>
        <v>0</v>
      </c>
      <c r="BA575" s="18">
        <f t="shared" ca="1" si="319"/>
        <v>0</v>
      </c>
      <c r="BB575" s="18">
        <f t="shared" ca="1" si="319"/>
        <v>0</v>
      </c>
      <c r="BC575" s="18">
        <f t="shared" ca="1" si="319"/>
        <v>0</v>
      </c>
      <c r="BD575" s="18">
        <f t="shared" ca="1" si="319"/>
        <v>0</v>
      </c>
      <c r="BE575" s="18">
        <f t="shared" ca="1" si="319"/>
        <v>0</v>
      </c>
      <c r="BF575" s="18">
        <f t="shared" ca="1" si="319"/>
        <v>0</v>
      </c>
      <c r="BG575" s="18">
        <f t="shared" ca="1" si="319"/>
        <v>0</v>
      </c>
      <c r="BH575" s="18">
        <f t="shared" ca="1" si="319"/>
        <v>0</v>
      </c>
      <c r="BI575" s="18">
        <f t="shared" ca="1" si="319"/>
        <v>0</v>
      </c>
    </row>
    <row r="576" spans="8:61" x14ac:dyDescent="0.35">
      <c r="H576" s="2" t="str">
        <f t="shared" si="303"/>
        <v>ON_XM</v>
      </c>
      <c r="I576">
        <f t="shared" si="297"/>
        <v>11</v>
      </c>
      <c r="J576">
        <f t="shared" si="304"/>
        <v>37</v>
      </c>
      <c r="K576" s="18">
        <f t="shared" ca="1" si="315"/>
        <v>2.9232040491250003E-2</v>
      </c>
      <c r="L576" s="18">
        <f t="shared" ca="1" si="315"/>
        <v>3.0915721687750003E-2</v>
      </c>
      <c r="M576" s="18">
        <f t="shared" ca="1" si="315"/>
        <v>3.2599402884249999E-2</v>
      </c>
      <c r="N576" s="18">
        <f t="shared" ca="1" si="315"/>
        <v>3.4283084080750009E-2</v>
      </c>
      <c r="O576" s="18">
        <f t="shared" ca="1" si="315"/>
        <v>3.5966765277249999E-2</v>
      </c>
      <c r="P576" s="18">
        <f t="shared" ca="1" si="315"/>
        <v>3.7650446473750002E-2</v>
      </c>
      <c r="Q576" s="18">
        <f t="shared" ca="1" si="315"/>
        <v>3.9334127670250005E-2</v>
      </c>
      <c r="R576" s="18">
        <f t="shared" ca="1" si="315"/>
        <v>4.1017808866750001E-2</v>
      </c>
      <c r="S576" s="18">
        <f t="shared" ca="1" si="315"/>
        <v>4.2701490063249997E-2</v>
      </c>
      <c r="T576" s="18">
        <f t="shared" ca="1" si="315"/>
        <v>4.4385171259750007E-2</v>
      </c>
      <c r="U576" s="18">
        <f t="shared" ca="1" si="316"/>
        <v>4.606885245625001E-2</v>
      </c>
      <c r="V576" s="18">
        <f t="shared" ca="1" si="316"/>
        <v>4.7752533652750007E-2</v>
      </c>
      <c r="W576" s="18">
        <f t="shared" ca="1" si="316"/>
        <v>4.9436214849250003E-2</v>
      </c>
      <c r="X576" s="18">
        <f t="shared" ca="1" si="316"/>
        <v>5.1119896045749999E-2</v>
      </c>
      <c r="Y576" s="18">
        <f t="shared" ca="1" si="316"/>
        <v>5.2803577242250002E-2</v>
      </c>
      <c r="Z576" s="18">
        <f t="shared" ca="1" si="316"/>
        <v>5.4487258438750005E-2</v>
      </c>
      <c r="AA576" s="18">
        <f t="shared" ca="1" si="316"/>
        <v>5.6170939635250001E-2</v>
      </c>
      <c r="AB576" s="18">
        <f t="shared" ca="1" si="316"/>
        <v>5.8098686810603019E-2</v>
      </c>
      <c r="AC576" s="18">
        <f t="shared" ca="1" si="316"/>
        <v>6.0512278846135997E-2</v>
      </c>
      <c r="AD576" s="18">
        <f t="shared" ca="1" si="316"/>
        <v>6.3167758672401944E-2</v>
      </c>
      <c r="AE576" s="18">
        <f t="shared" ca="1" si="317"/>
        <v>6.5823238498667891E-2</v>
      </c>
      <c r="AF576" s="18">
        <f t="shared" ca="1" si="317"/>
        <v>6.847871832493381E-2</v>
      </c>
      <c r="AG576" s="18">
        <f t="shared" ca="1" si="317"/>
        <v>7.1134198151199757E-2</v>
      </c>
      <c r="AH576" s="18">
        <f t="shared" ca="1" si="317"/>
        <v>7.3789677977465704E-2</v>
      </c>
      <c r="AI576" s="18">
        <f t="shared" ca="1" si="317"/>
        <v>7.644515780373165E-2</v>
      </c>
      <c r="AJ576" s="18">
        <f t="shared" ca="1" si="317"/>
        <v>7.9100637629997597E-2</v>
      </c>
      <c r="AK576" s="18">
        <f t="shared" ca="1" si="317"/>
        <v>8.175611745626353E-2</v>
      </c>
      <c r="AL576" s="18">
        <f t="shared" ca="1" si="317"/>
        <v>8.4410508188469444E-2</v>
      </c>
      <c r="AM576" s="18">
        <f t="shared" ca="1" si="317"/>
        <v>8.7064898920675329E-2</v>
      </c>
      <c r="AN576" s="18">
        <f t="shared" ca="1" si="317"/>
        <v>8.9720378746941276E-2</v>
      </c>
      <c r="AO576" s="18">
        <f t="shared" ca="1" si="318"/>
        <v>9.238250204697343E-2</v>
      </c>
      <c r="AP576" s="18">
        <f t="shared" ca="1" si="318"/>
        <v>9.5091020753962877E-2</v>
      </c>
      <c r="AQ576" s="18">
        <f t="shared" ca="1" si="318"/>
        <v>9.7882637337732739E-2</v>
      </c>
      <c r="AR576" s="18">
        <f t="shared" ca="1" si="318"/>
        <v>0.10076410418145516</v>
      </c>
      <c r="AS576" s="18">
        <f t="shared" ca="1" si="318"/>
        <v>0.10374271821533242</v>
      </c>
      <c r="AT576" s="18">
        <f t="shared" ca="1" si="318"/>
        <v>0.10682632091659665</v>
      </c>
      <c r="AU576" s="18">
        <f t="shared" ca="1" si="318"/>
        <v>0.11002340721891617</v>
      </c>
      <c r="AV576" s="18">
        <f t="shared" ca="1" si="318"/>
        <v>0.11107471568986452</v>
      </c>
      <c r="AW576" s="18">
        <f t="shared" ca="1" si="318"/>
        <v>0</v>
      </c>
      <c r="AX576" s="18">
        <f t="shared" ca="1" si="318"/>
        <v>0</v>
      </c>
      <c r="AY576" s="18">
        <f t="shared" ca="1" si="319"/>
        <v>0</v>
      </c>
      <c r="AZ576" s="18">
        <f t="shared" ca="1" si="319"/>
        <v>0</v>
      </c>
      <c r="BA576" s="18">
        <f t="shared" ca="1" si="319"/>
        <v>0</v>
      </c>
      <c r="BB576" s="18">
        <f t="shared" ca="1" si="319"/>
        <v>0</v>
      </c>
      <c r="BC576" s="18">
        <f t="shared" ca="1" si="319"/>
        <v>0</v>
      </c>
      <c r="BD576" s="18">
        <f t="shared" ca="1" si="319"/>
        <v>0</v>
      </c>
      <c r="BE576" s="18">
        <f t="shared" ca="1" si="319"/>
        <v>0</v>
      </c>
      <c r="BF576" s="18">
        <f t="shared" ca="1" si="319"/>
        <v>0</v>
      </c>
      <c r="BG576" s="18">
        <f t="shared" ca="1" si="319"/>
        <v>0</v>
      </c>
      <c r="BH576" s="18">
        <f t="shared" ca="1" si="319"/>
        <v>0</v>
      </c>
      <c r="BI576" s="18">
        <f t="shared" ca="1" si="319"/>
        <v>0</v>
      </c>
    </row>
    <row r="577" spans="8:61" x14ac:dyDescent="0.35">
      <c r="H577" s="2" t="str">
        <f t="shared" si="303"/>
        <v>ON_XM</v>
      </c>
      <c r="I577">
        <f t="shared" si="297"/>
        <v>11</v>
      </c>
      <c r="J577">
        <f t="shared" si="304"/>
        <v>38</v>
      </c>
      <c r="K577" s="18">
        <f t="shared" ca="1" si="315"/>
        <v>2.754835929475E-2</v>
      </c>
      <c r="L577" s="18">
        <f t="shared" ca="1" si="315"/>
        <v>2.9232040491250003E-2</v>
      </c>
      <c r="M577" s="18">
        <f t="shared" ca="1" si="315"/>
        <v>3.0915721687750003E-2</v>
      </c>
      <c r="N577" s="18">
        <f t="shared" ca="1" si="315"/>
        <v>3.2599402884249999E-2</v>
      </c>
      <c r="O577" s="18">
        <f t="shared" ca="1" si="315"/>
        <v>3.4283084080750009E-2</v>
      </c>
      <c r="P577" s="18">
        <f t="shared" ca="1" si="315"/>
        <v>3.5966765277249999E-2</v>
      </c>
      <c r="Q577" s="18">
        <f t="shared" ca="1" si="315"/>
        <v>3.7650446473750002E-2</v>
      </c>
      <c r="R577" s="18">
        <f t="shared" ca="1" si="315"/>
        <v>3.9334127670250005E-2</v>
      </c>
      <c r="S577" s="18">
        <f t="shared" ca="1" si="315"/>
        <v>4.1017808866750001E-2</v>
      </c>
      <c r="T577" s="18">
        <f t="shared" ca="1" si="315"/>
        <v>4.2701490063249997E-2</v>
      </c>
      <c r="U577" s="18">
        <f t="shared" ca="1" si="316"/>
        <v>4.4385171259750007E-2</v>
      </c>
      <c r="V577" s="18">
        <f t="shared" ca="1" si="316"/>
        <v>4.606885245625001E-2</v>
      </c>
      <c r="W577" s="18">
        <f t="shared" ca="1" si="316"/>
        <v>4.7752533652750007E-2</v>
      </c>
      <c r="X577" s="18">
        <f t="shared" ca="1" si="316"/>
        <v>4.9436214849250003E-2</v>
      </c>
      <c r="Y577" s="18">
        <f t="shared" ca="1" si="316"/>
        <v>5.1119896045749999E-2</v>
      </c>
      <c r="Z577" s="18">
        <f t="shared" ca="1" si="316"/>
        <v>5.2803577242250002E-2</v>
      </c>
      <c r="AA577" s="18">
        <f t="shared" ca="1" si="316"/>
        <v>5.4487258438750005E-2</v>
      </c>
      <c r="AB577" s="18">
        <f t="shared" ca="1" si="316"/>
        <v>5.6170939635250001E-2</v>
      </c>
      <c r="AC577" s="18">
        <f t="shared" ca="1" si="316"/>
        <v>5.8098686810603019E-2</v>
      </c>
      <c r="AD577" s="18">
        <f t="shared" ca="1" si="316"/>
        <v>6.0512278846135997E-2</v>
      </c>
      <c r="AE577" s="18">
        <f t="shared" ca="1" si="317"/>
        <v>6.3167758672401944E-2</v>
      </c>
      <c r="AF577" s="18">
        <f t="shared" ca="1" si="317"/>
        <v>6.5823238498667891E-2</v>
      </c>
      <c r="AG577" s="18">
        <f t="shared" ca="1" si="317"/>
        <v>6.847871832493381E-2</v>
      </c>
      <c r="AH577" s="18">
        <f t="shared" ca="1" si="317"/>
        <v>7.1134198151199757E-2</v>
      </c>
      <c r="AI577" s="18">
        <f t="shared" ca="1" si="317"/>
        <v>7.3789677977465704E-2</v>
      </c>
      <c r="AJ577" s="18">
        <f t="shared" ca="1" si="317"/>
        <v>7.644515780373165E-2</v>
      </c>
      <c r="AK577" s="18">
        <f t="shared" ca="1" si="317"/>
        <v>7.9100637629997597E-2</v>
      </c>
      <c r="AL577" s="18">
        <f t="shared" ca="1" si="317"/>
        <v>8.175611745626353E-2</v>
      </c>
      <c r="AM577" s="18">
        <f t="shared" ca="1" si="317"/>
        <v>8.4410508188469444E-2</v>
      </c>
      <c r="AN577" s="18">
        <f t="shared" ca="1" si="317"/>
        <v>8.7064898920675329E-2</v>
      </c>
      <c r="AO577" s="18">
        <f t="shared" ca="1" si="318"/>
        <v>8.9720378746941276E-2</v>
      </c>
      <c r="AP577" s="18">
        <f t="shared" ca="1" si="318"/>
        <v>9.238250204697343E-2</v>
      </c>
      <c r="AQ577" s="18">
        <f t="shared" ca="1" si="318"/>
        <v>9.5091020753962877E-2</v>
      </c>
      <c r="AR577" s="18">
        <f t="shared" ca="1" si="318"/>
        <v>9.7882637337732739E-2</v>
      </c>
      <c r="AS577" s="18">
        <f t="shared" ca="1" si="318"/>
        <v>0.10076410418145516</v>
      </c>
      <c r="AT577" s="18">
        <f t="shared" ca="1" si="318"/>
        <v>0.10374271821533242</v>
      </c>
      <c r="AU577" s="18">
        <f t="shared" ca="1" si="318"/>
        <v>0.10682632091659665</v>
      </c>
      <c r="AV577" s="18">
        <f t="shared" ca="1" si="318"/>
        <v>0.11002340721891617</v>
      </c>
      <c r="AW577" s="18">
        <f t="shared" ca="1" si="318"/>
        <v>0.11107471568986452</v>
      </c>
      <c r="AX577" s="18">
        <f t="shared" ca="1" si="318"/>
        <v>0</v>
      </c>
      <c r="AY577" s="18">
        <f t="shared" ca="1" si="319"/>
        <v>0</v>
      </c>
      <c r="AZ577" s="18">
        <f t="shared" ca="1" si="319"/>
        <v>0</v>
      </c>
      <c r="BA577" s="18">
        <f t="shared" ca="1" si="319"/>
        <v>0</v>
      </c>
      <c r="BB577" s="18">
        <f t="shared" ca="1" si="319"/>
        <v>0</v>
      </c>
      <c r="BC577" s="18">
        <f t="shared" ca="1" si="319"/>
        <v>0</v>
      </c>
      <c r="BD577" s="18">
        <f t="shared" ca="1" si="319"/>
        <v>0</v>
      </c>
      <c r="BE577" s="18">
        <f t="shared" ca="1" si="319"/>
        <v>0</v>
      </c>
      <c r="BF577" s="18">
        <f t="shared" ca="1" si="319"/>
        <v>0</v>
      </c>
      <c r="BG577" s="18">
        <f t="shared" ca="1" si="319"/>
        <v>0</v>
      </c>
      <c r="BH577" s="18">
        <f t="shared" ca="1" si="319"/>
        <v>0</v>
      </c>
      <c r="BI577" s="18">
        <f t="shared" ca="1" si="319"/>
        <v>0</v>
      </c>
    </row>
    <row r="578" spans="8:61" x14ac:dyDescent="0.35">
      <c r="H578" s="2" t="str">
        <f t="shared" si="303"/>
        <v>ON_XM</v>
      </c>
      <c r="I578">
        <f t="shared" si="297"/>
        <v>11</v>
      </c>
      <c r="J578">
        <f t="shared" si="304"/>
        <v>39</v>
      </c>
      <c r="K578" s="18">
        <f t="shared" ca="1" si="315"/>
        <v>2.5864678098249997E-2</v>
      </c>
      <c r="L578" s="18">
        <f t="shared" ca="1" si="315"/>
        <v>2.754835929475E-2</v>
      </c>
      <c r="M578" s="18">
        <f t="shared" ca="1" si="315"/>
        <v>2.9232040491250003E-2</v>
      </c>
      <c r="N578" s="18">
        <f t="shared" ca="1" si="315"/>
        <v>3.0915721687750003E-2</v>
      </c>
      <c r="O578" s="18">
        <f t="shared" ca="1" si="315"/>
        <v>3.2599402884249999E-2</v>
      </c>
      <c r="P578" s="18">
        <f t="shared" ca="1" si="315"/>
        <v>3.4283084080750009E-2</v>
      </c>
      <c r="Q578" s="18">
        <f t="shared" ca="1" si="315"/>
        <v>3.5966765277249999E-2</v>
      </c>
      <c r="R578" s="18">
        <f t="shared" ca="1" si="315"/>
        <v>3.7650446473750002E-2</v>
      </c>
      <c r="S578" s="18">
        <f t="shared" ca="1" si="315"/>
        <v>3.9334127670250005E-2</v>
      </c>
      <c r="T578" s="18">
        <f t="shared" ca="1" si="315"/>
        <v>4.1017808866750001E-2</v>
      </c>
      <c r="U578" s="18">
        <f t="shared" ca="1" si="316"/>
        <v>4.2701490063249997E-2</v>
      </c>
      <c r="V578" s="18">
        <f t="shared" ca="1" si="316"/>
        <v>4.4385171259750007E-2</v>
      </c>
      <c r="W578" s="18">
        <f t="shared" ca="1" si="316"/>
        <v>4.606885245625001E-2</v>
      </c>
      <c r="X578" s="18">
        <f t="shared" ca="1" si="316"/>
        <v>4.7752533652750007E-2</v>
      </c>
      <c r="Y578" s="18">
        <f t="shared" ca="1" si="316"/>
        <v>4.9436214849250003E-2</v>
      </c>
      <c r="Z578" s="18">
        <f t="shared" ca="1" si="316"/>
        <v>5.1119896045749999E-2</v>
      </c>
      <c r="AA578" s="18">
        <f t="shared" ca="1" si="316"/>
        <v>5.2803577242250002E-2</v>
      </c>
      <c r="AB578" s="18">
        <f t="shared" ca="1" si="316"/>
        <v>5.4487258438750005E-2</v>
      </c>
      <c r="AC578" s="18">
        <f t="shared" ca="1" si="316"/>
        <v>5.6170939635250001E-2</v>
      </c>
      <c r="AD578" s="18">
        <f t="shared" ca="1" si="316"/>
        <v>5.8098686810603019E-2</v>
      </c>
      <c r="AE578" s="18">
        <f t="shared" ca="1" si="317"/>
        <v>6.0512278846135997E-2</v>
      </c>
      <c r="AF578" s="18">
        <f t="shared" ca="1" si="317"/>
        <v>6.3167758672401944E-2</v>
      </c>
      <c r="AG578" s="18">
        <f t="shared" ca="1" si="317"/>
        <v>6.5823238498667891E-2</v>
      </c>
      <c r="AH578" s="18">
        <f t="shared" ca="1" si="317"/>
        <v>6.847871832493381E-2</v>
      </c>
      <c r="AI578" s="18">
        <f t="shared" ca="1" si="317"/>
        <v>7.1134198151199757E-2</v>
      </c>
      <c r="AJ578" s="18">
        <f t="shared" ca="1" si="317"/>
        <v>7.3789677977465704E-2</v>
      </c>
      <c r="AK578" s="18">
        <f t="shared" ca="1" si="317"/>
        <v>7.644515780373165E-2</v>
      </c>
      <c r="AL578" s="18">
        <f t="shared" ca="1" si="317"/>
        <v>7.9100637629997597E-2</v>
      </c>
      <c r="AM578" s="18">
        <f t="shared" ca="1" si="317"/>
        <v>8.175611745626353E-2</v>
      </c>
      <c r="AN578" s="18">
        <f t="shared" ca="1" si="317"/>
        <v>8.4410508188469444E-2</v>
      </c>
      <c r="AO578" s="18">
        <f t="shared" ca="1" si="318"/>
        <v>8.7064898920675329E-2</v>
      </c>
      <c r="AP578" s="18">
        <f t="shared" ca="1" si="318"/>
        <v>8.9720378746941276E-2</v>
      </c>
      <c r="AQ578" s="18">
        <f t="shared" ca="1" si="318"/>
        <v>9.238250204697343E-2</v>
      </c>
      <c r="AR578" s="18">
        <f t="shared" ca="1" si="318"/>
        <v>9.5091020753962877E-2</v>
      </c>
      <c r="AS578" s="18">
        <f t="shared" ca="1" si="318"/>
        <v>9.7882637337732739E-2</v>
      </c>
      <c r="AT578" s="18">
        <f t="shared" ca="1" si="318"/>
        <v>0.10076410418145516</v>
      </c>
      <c r="AU578" s="18">
        <f t="shared" ca="1" si="318"/>
        <v>0.10374271821533242</v>
      </c>
      <c r="AV578" s="18">
        <f t="shared" ca="1" si="318"/>
        <v>0.10682632091659665</v>
      </c>
      <c r="AW578" s="18">
        <f t="shared" ca="1" si="318"/>
        <v>0.11002340721891617</v>
      </c>
      <c r="AX578" s="18">
        <f t="shared" ca="1" si="318"/>
        <v>0.11107471568986452</v>
      </c>
      <c r="AY578" s="18">
        <f t="shared" ca="1" si="319"/>
        <v>0</v>
      </c>
      <c r="AZ578" s="18">
        <f t="shared" ca="1" si="319"/>
        <v>0</v>
      </c>
      <c r="BA578" s="18">
        <f t="shared" ca="1" si="319"/>
        <v>0</v>
      </c>
      <c r="BB578" s="18">
        <f t="shared" ca="1" si="319"/>
        <v>0</v>
      </c>
      <c r="BC578" s="18">
        <f t="shared" ca="1" si="319"/>
        <v>0</v>
      </c>
      <c r="BD578" s="18">
        <f t="shared" ca="1" si="319"/>
        <v>0</v>
      </c>
      <c r="BE578" s="18">
        <f t="shared" ca="1" si="319"/>
        <v>0</v>
      </c>
      <c r="BF578" s="18">
        <f t="shared" ca="1" si="319"/>
        <v>0</v>
      </c>
      <c r="BG578" s="18">
        <f t="shared" ca="1" si="319"/>
        <v>0</v>
      </c>
      <c r="BH578" s="18">
        <f t="shared" ca="1" si="319"/>
        <v>0</v>
      </c>
      <c r="BI578" s="18">
        <f t="shared" ca="1" si="319"/>
        <v>0</v>
      </c>
    </row>
    <row r="579" spans="8:61" x14ac:dyDescent="0.35">
      <c r="H579" s="2" t="str">
        <f t="shared" si="303"/>
        <v>ON_XM</v>
      </c>
      <c r="I579">
        <f t="shared" si="297"/>
        <v>11</v>
      </c>
      <c r="J579">
        <f t="shared" si="304"/>
        <v>40</v>
      </c>
      <c r="K579" s="18">
        <f t="shared" ref="K579:T588" ca="1" si="320">IF(K$28&gt;$J579,0,OFFSET($K$2,$I579,$J579-K$28))</f>
        <v>0</v>
      </c>
      <c r="L579" s="18">
        <f t="shared" ca="1" si="320"/>
        <v>2.5864678098249997E-2</v>
      </c>
      <c r="M579" s="18">
        <f t="shared" ca="1" si="320"/>
        <v>2.754835929475E-2</v>
      </c>
      <c r="N579" s="18">
        <f t="shared" ca="1" si="320"/>
        <v>2.9232040491250003E-2</v>
      </c>
      <c r="O579" s="18">
        <f t="shared" ca="1" si="320"/>
        <v>3.0915721687750003E-2</v>
      </c>
      <c r="P579" s="18">
        <f t="shared" ca="1" si="320"/>
        <v>3.2599402884249999E-2</v>
      </c>
      <c r="Q579" s="18">
        <f t="shared" ca="1" si="320"/>
        <v>3.4283084080750009E-2</v>
      </c>
      <c r="R579" s="18">
        <f t="shared" ca="1" si="320"/>
        <v>3.5966765277249999E-2</v>
      </c>
      <c r="S579" s="18">
        <f t="shared" ca="1" si="320"/>
        <v>3.7650446473750002E-2</v>
      </c>
      <c r="T579" s="18">
        <f t="shared" ca="1" si="320"/>
        <v>3.9334127670250005E-2</v>
      </c>
      <c r="U579" s="18">
        <f t="shared" ref="U579:AD588" ca="1" si="321">IF(U$28&gt;$J579,0,OFFSET($K$2,$I579,$J579-U$28))</f>
        <v>4.1017808866750001E-2</v>
      </c>
      <c r="V579" s="18">
        <f t="shared" ca="1" si="321"/>
        <v>4.2701490063249997E-2</v>
      </c>
      <c r="W579" s="18">
        <f t="shared" ca="1" si="321"/>
        <v>4.4385171259750007E-2</v>
      </c>
      <c r="X579" s="18">
        <f t="shared" ca="1" si="321"/>
        <v>4.606885245625001E-2</v>
      </c>
      <c r="Y579" s="18">
        <f t="shared" ca="1" si="321"/>
        <v>4.7752533652750007E-2</v>
      </c>
      <c r="Z579" s="18">
        <f t="shared" ca="1" si="321"/>
        <v>4.9436214849250003E-2</v>
      </c>
      <c r="AA579" s="18">
        <f t="shared" ca="1" si="321"/>
        <v>5.1119896045749999E-2</v>
      </c>
      <c r="AB579" s="18">
        <f t="shared" ca="1" si="321"/>
        <v>5.2803577242250002E-2</v>
      </c>
      <c r="AC579" s="18">
        <f t="shared" ca="1" si="321"/>
        <v>5.4487258438750005E-2</v>
      </c>
      <c r="AD579" s="18">
        <f t="shared" ca="1" si="321"/>
        <v>5.6170939635250001E-2</v>
      </c>
      <c r="AE579" s="18">
        <f t="shared" ref="AE579:AN588" ca="1" si="322">IF(AE$28&gt;$J579,0,OFFSET($K$2,$I579,$J579-AE$28))</f>
        <v>5.8098686810603019E-2</v>
      </c>
      <c r="AF579" s="18">
        <f t="shared" ca="1" si="322"/>
        <v>6.0512278846135997E-2</v>
      </c>
      <c r="AG579" s="18">
        <f t="shared" ca="1" si="322"/>
        <v>6.3167758672401944E-2</v>
      </c>
      <c r="AH579" s="18">
        <f t="shared" ca="1" si="322"/>
        <v>6.5823238498667891E-2</v>
      </c>
      <c r="AI579" s="18">
        <f t="shared" ca="1" si="322"/>
        <v>6.847871832493381E-2</v>
      </c>
      <c r="AJ579" s="18">
        <f t="shared" ca="1" si="322"/>
        <v>7.1134198151199757E-2</v>
      </c>
      <c r="AK579" s="18">
        <f t="shared" ca="1" si="322"/>
        <v>7.3789677977465704E-2</v>
      </c>
      <c r="AL579" s="18">
        <f t="shared" ca="1" si="322"/>
        <v>7.644515780373165E-2</v>
      </c>
      <c r="AM579" s="18">
        <f t="shared" ca="1" si="322"/>
        <v>7.9100637629997597E-2</v>
      </c>
      <c r="AN579" s="18">
        <f t="shared" ca="1" si="322"/>
        <v>8.175611745626353E-2</v>
      </c>
      <c r="AO579" s="18">
        <f t="shared" ref="AO579:AX588" ca="1" si="323">IF(AO$28&gt;$J579,0,OFFSET($K$2,$I579,$J579-AO$28))</f>
        <v>8.4410508188469444E-2</v>
      </c>
      <c r="AP579" s="18">
        <f t="shared" ca="1" si="323"/>
        <v>8.7064898920675329E-2</v>
      </c>
      <c r="AQ579" s="18">
        <f t="shared" ca="1" si="323"/>
        <v>8.9720378746941276E-2</v>
      </c>
      <c r="AR579" s="18">
        <f t="shared" ca="1" si="323"/>
        <v>9.238250204697343E-2</v>
      </c>
      <c r="AS579" s="18">
        <f t="shared" ca="1" si="323"/>
        <v>9.5091020753962877E-2</v>
      </c>
      <c r="AT579" s="18">
        <f t="shared" ca="1" si="323"/>
        <v>9.7882637337732739E-2</v>
      </c>
      <c r="AU579" s="18">
        <f t="shared" ca="1" si="323"/>
        <v>0.10076410418145516</v>
      </c>
      <c r="AV579" s="18">
        <f t="shared" ca="1" si="323"/>
        <v>0.10374271821533242</v>
      </c>
      <c r="AW579" s="18">
        <f t="shared" ca="1" si="323"/>
        <v>0.10682632091659665</v>
      </c>
      <c r="AX579" s="18">
        <f t="shared" ca="1" si="323"/>
        <v>0.11002340721891617</v>
      </c>
      <c r="AY579" s="18">
        <f t="shared" ref="AY579:BI588" ca="1" si="324">IF(AY$28&gt;$J579,0,OFFSET($K$2,$I579,$J579-AY$28))</f>
        <v>0.11107471568986452</v>
      </c>
      <c r="AZ579" s="18">
        <f t="shared" ca="1" si="324"/>
        <v>0</v>
      </c>
      <c r="BA579" s="18">
        <f t="shared" ca="1" si="324"/>
        <v>0</v>
      </c>
      <c r="BB579" s="18">
        <f t="shared" ca="1" si="324"/>
        <v>0</v>
      </c>
      <c r="BC579" s="18">
        <f t="shared" ca="1" si="324"/>
        <v>0</v>
      </c>
      <c r="BD579" s="18">
        <f t="shared" ca="1" si="324"/>
        <v>0</v>
      </c>
      <c r="BE579" s="18">
        <f t="shared" ca="1" si="324"/>
        <v>0</v>
      </c>
      <c r="BF579" s="18">
        <f t="shared" ca="1" si="324"/>
        <v>0</v>
      </c>
      <c r="BG579" s="18">
        <f t="shared" ca="1" si="324"/>
        <v>0</v>
      </c>
      <c r="BH579" s="18">
        <f t="shared" ca="1" si="324"/>
        <v>0</v>
      </c>
      <c r="BI579" s="18">
        <f t="shared" ca="1" si="324"/>
        <v>0</v>
      </c>
    </row>
    <row r="580" spans="8:61" x14ac:dyDescent="0.35">
      <c r="H580" s="2" t="str">
        <f t="shared" si="303"/>
        <v>ON_XM</v>
      </c>
      <c r="I580">
        <f t="shared" si="297"/>
        <v>11</v>
      </c>
      <c r="J580">
        <f t="shared" si="304"/>
        <v>41</v>
      </c>
      <c r="K580" s="18">
        <f t="shared" ca="1" si="320"/>
        <v>0</v>
      </c>
      <c r="L580" s="18">
        <f t="shared" ca="1" si="320"/>
        <v>0</v>
      </c>
      <c r="M580" s="18">
        <f t="shared" ca="1" si="320"/>
        <v>2.5864678098249997E-2</v>
      </c>
      <c r="N580" s="18">
        <f t="shared" ca="1" si="320"/>
        <v>2.754835929475E-2</v>
      </c>
      <c r="O580" s="18">
        <f t="shared" ca="1" si="320"/>
        <v>2.9232040491250003E-2</v>
      </c>
      <c r="P580" s="18">
        <f t="shared" ca="1" si="320"/>
        <v>3.0915721687750003E-2</v>
      </c>
      <c r="Q580" s="18">
        <f t="shared" ca="1" si="320"/>
        <v>3.2599402884249999E-2</v>
      </c>
      <c r="R580" s="18">
        <f t="shared" ca="1" si="320"/>
        <v>3.4283084080750009E-2</v>
      </c>
      <c r="S580" s="18">
        <f t="shared" ca="1" si="320"/>
        <v>3.5966765277249999E-2</v>
      </c>
      <c r="T580" s="18">
        <f t="shared" ca="1" si="320"/>
        <v>3.7650446473750002E-2</v>
      </c>
      <c r="U580" s="18">
        <f t="shared" ca="1" si="321"/>
        <v>3.9334127670250005E-2</v>
      </c>
      <c r="V580" s="18">
        <f t="shared" ca="1" si="321"/>
        <v>4.1017808866750001E-2</v>
      </c>
      <c r="W580" s="18">
        <f t="shared" ca="1" si="321"/>
        <v>4.2701490063249997E-2</v>
      </c>
      <c r="X580" s="18">
        <f t="shared" ca="1" si="321"/>
        <v>4.4385171259750007E-2</v>
      </c>
      <c r="Y580" s="18">
        <f t="shared" ca="1" si="321"/>
        <v>4.606885245625001E-2</v>
      </c>
      <c r="Z580" s="18">
        <f t="shared" ca="1" si="321"/>
        <v>4.7752533652750007E-2</v>
      </c>
      <c r="AA580" s="18">
        <f t="shared" ca="1" si="321"/>
        <v>4.9436214849250003E-2</v>
      </c>
      <c r="AB580" s="18">
        <f t="shared" ca="1" si="321"/>
        <v>5.1119896045749999E-2</v>
      </c>
      <c r="AC580" s="18">
        <f t="shared" ca="1" si="321"/>
        <v>5.2803577242250002E-2</v>
      </c>
      <c r="AD580" s="18">
        <f t="shared" ca="1" si="321"/>
        <v>5.4487258438750005E-2</v>
      </c>
      <c r="AE580" s="18">
        <f t="shared" ca="1" si="322"/>
        <v>5.6170939635250001E-2</v>
      </c>
      <c r="AF580" s="18">
        <f t="shared" ca="1" si="322"/>
        <v>5.8098686810603019E-2</v>
      </c>
      <c r="AG580" s="18">
        <f t="shared" ca="1" si="322"/>
        <v>6.0512278846135997E-2</v>
      </c>
      <c r="AH580" s="18">
        <f t="shared" ca="1" si="322"/>
        <v>6.3167758672401944E-2</v>
      </c>
      <c r="AI580" s="18">
        <f t="shared" ca="1" si="322"/>
        <v>6.5823238498667891E-2</v>
      </c>
      <c r="AJ580" s="18">
        <f t="shared" ca="1" si="322"/>
        <v>6.847871832493381E-2</v>
      </c>
      <c r="AK580" s="18">
        <f t="shared" ca="1" si="322"/>
        <v>7.1134198151199757E-2</v>
      </c>
      <c r="AL580" s="18">
        <f t="shared" ca="1" si="322"/>
        <v>7.3789677977465704E-2</v>
      </c>
      <c r="AM580" s="18">
        <f t="shared" ca="1" si="322"/>
        <v>7.644515780373165E-2</v>
      </c>
      <c r="AN580" s="18">
        <f t="shared" ca="1" si="322"/>
        <v>7.9100637629997597E-2</v>
      </c>
      <c r="AO580" s="18">
        <f t="shared" ca="1" si="323"/>
        <v>8.175611745626353E-2</v>
      </c>
      <c r="AP580" s="18">
        <f t="shared" ca="1" si="323"/>
        <v>8.4410508188469444E-2</v>
      </c>
      <c r="AQ580" s="18">
        <f t="shared" ca="1" si="323"/>
        <v>8.7064898920675329E-2</v>
      </c>
      <c r="AR580" s="18">
        <f t="shared" ca="1" si="323"/>
        <v>8.9720378746941276E-2</v>
      </c>
      <c r="AS580" s="18">
        <f t="shared" ca="1" si="323"/>
        <v>9.238250204697343E-2</v>
      </c>
      <c r="AT580" s="18">
        <f t="shared" ca="1" si="323"/>
        <v>9.5091020753962877E-2</v>
      </c>
      <c r="AU580" s="18">
        <f t="shared" ca="1" si="323"/>
        <v>9.7882637337732739E-2</v>
      </c>
      <c r="AV580" s="18">
        <f t="shared" ca="1" si="323"/>
        <v>0.10076410418145516</v>
      </c>
      <c r="AW580" s="18">
        <f t="shared" ca="1" si="323"/>
        <v>0.10374271821533242</v>
      </c>
      <c r="AX580" s="18">
        <f t="shared" ca="1" si="323"/>
        <v>0.10682632091659665</v>
      </c>
      <c r="AY580" s="18">
        <f t="shared" ca="1" si="324"/>
        <v>0.11002340721891617</v>
      </c>
      <c r="AZ580" s="18">
        <f t="shared" ca="1" si="324"/>
        <v>0.11107471568986452</v>
      </c>
      <c r="BA580" s="18">
        <f t="shared" ca="1" si="324"/>
        <v>0</v>
      </c>
      <c r="BB580" s="18">
        <f t="shared" ca="1" si="324"/>
        <v>0</v>
      </c>
      <c r="BC580" s="18">
        <f t="shared" ca="1" si="324"/>
        <v>0</v>
      </c>
      <c r="BD580" s="18">
        <f t="shared" ca="1" si="324"/>
        <v>0</v>
      </c>
      <c r="BE580" s="18">
        <f t="shared" ca="1" si="324"/>
        <v>0</v>
      </c>
      <c r="BF580" s="18">
        <f t="shared" ca="1" si="324"/>
        <v>0</v>
      </c>
      <c r="BG580" s="18">
        <f t="shared" ca="1" si="324"/>
        <v>0</v>
      </c>
      <c r="BH580" s="18">
        <f t="shared" ca="1" si="324"/>
        <v>0</v>
      </c>
      <c r="BI580" s="18">
        <f t="shared" ca="1" si="324"/>
        <v>0</v>
      </c>
    </row>
    <row r="581" spans="8:61" x14ac:dyDescent="0.35">
      <c r="H581" s="2" t="str">
        <f t="shared" si="303"/>
        <v>ON_XM</v>
      </c>
      <c r="I581">
        <f t="shared" si="297"/>
        <v>11</v>
      </c>
      <c r="J581">
        <f t="shared" si="304"/>
        <v>42</v>
      </c>
      <c r="K581" s="18">
        <f t="shared" ca="1" si="320"/>
        <v>0</v>
      </c>
      <c r="L581" s="18">
        <f t="shared" ca="1" si="320"/>
        <v>0</v>
      </c>
      <c r="M581" s="18">
        <f t="shared" ca="1" si="320"/>
        <v>0</v>
      </c>
      <c r="N581" s="18">
        <f t="shared" ca="1" si="320"/>
        <v>2.5864678098249997E-2</v>
      </c>
      <c r="O581" s="18">
        <f t="shared" ca="1" si="320"/>
        <v>2.754835929475E-2</v>
      </c>
      <c r="P581" s="18">
        <f t="shared" ca="1" si="320"/>
        <v>2.9232040491250003E-2</v>
      </c>
      <c r="Q581" s="18">
        <f t="shared" ca="1" si="320"/>
        <v>3.0915721687750003E-2</v>
      </c>
      <c r="R581" s="18">
        <f t="shared" ca="1" si="320"/>
        <v>3.2599402884249999E-2</v>
      </c>
      <c r="S581" s="18">
        <f t="shared" ca="1" si="320"/>
        <v>3.4283084080750009E-2</v>
      </c>
      <c r="T581" s="18">
        <f t="shared" ca="1" si="320"/>
        <v>3.5966765277249999E-2</v>
      </c>
      <c r="U581" s="18">
        <f t="shared" ca="1" si="321"/>
        <v>3.7650446473750002E-2</v>
      </c>
      <c r="V581" s="18">
        <f t="shared" ca="1" si="321"/>
        <v>3.9334127670250005E-2</v>
      </c>
      <c r="W581" s="18">
        <f t="shared" ca="1" si="321"/>
        <v>4.1017808866750001E-2</v>
      </c>
      <c r="X581" s="18">
        <f t="shared" ca="1" si="321"/>
        <v>4.2701490063249997E-2</v>
      </c>
      <c r="Y581" s="18">
        <f t="shared" ca="1" si="321"/>
        <v>4.4385171259750007E-2</v>
      </c>
      <c r="Z581" s="18">
        <f t="shared" ca="1" si="321"/>
        <v>4.606885245625001E-2</v>
      </c>
      <c r="AA581" s="18">
        <f t="shared" ca="1" si="321"/>
        <v>4.7752533652750007E-2</v>
      </c>
      <c r="AB581" s="18">
        <f t="shared" ca="1" si="321"/>
        <v>4.9436214849250003E-2</v>
      </c>
      <c r="AC581" s="18">
        <f t="shared" ca="1" si="321"/>
        <v>5.1119896045749999E-2</v>
      </c>
      <c r="AD581" s="18">
        <f t="shared" ca="1" si="321"/>
        <v>5.2803577242250002E-2</v>
      </c>
      <c r="AE581" s="18">
        <f t="shared" ca="1" si="322"/>
        <v>5.4487258438750005E-2</v>
      </c>
      <c r="AF581" s="18">
        <f t="shared" ca="1" si="322"/>
        <v>5.6170939635250001E-2</v>
      </c>
      <c r="AG581" s="18">
        <f t="shared" ca="1" si="322"/>
        <v>5.8098686810603019E-2</v>
      </c>
      <c r="AH581" s="18">
        <f t="shared" ca="1" si="322"/>
        <v>6.0512278846135997E-2</v>
      </c>
      <c r="AI581" s="18">
        <f t="shared" ca="1" si="322"/>
        <v>6.3167758672401944E-2</v>
      </c>
      <c r="AJ581" s="18">
        <f t="shared" ca="1" si="322"/>
        <v>6.5823238498667891E-2</v>
      </c>
      <c r="AK581" s="18">
        <f t="shared" ca="1" si="322"/>
        <v>6.847871832493381E-2</v>
      </c>
      <c r="AL581" s="18">
        <f t="shared" ca="1" si="322"/>
        <v>7.1134198151199757E-2</v>
      </c>
      <c r="AM581" s="18">
        <f t="shared" ca="1" si="322"/>
        <v>7.3789677977465704E-2</v>
      </c>
      <c r="AN581" s="18">
        <f t="shared" ca="1" si="322"/>
        <v>7.644515780373165E-2</v>
      </c>
      <c r="AO581" s="18">
        <f t="shared" ca="1" si="323"/>
        <v>7.9100637629997597E-2</v>
      </c>
      <c r="AP581" s="18">
        <f t="shared" ca="1" si="323"/>
        <v>8.175611745626353E-2</v>
      </c>
      <c r="AQ581" s="18">
        <f t="shared" ca="1" si="323"/>
        <v>8.4410508188469444E-2</v>
      </c>
      <c r="AR581" s="18">
        <f t="shared" ca="1" si="323"/>
        <v>8.7064898920675329E-2</v>
      </c>
      <c r="AS581" s="18">
        <f t="shared" ca="1" si="323"/>
        <v>8.9720378746941276E-2</v>
      </c>
      <c r="AT581" s="18">
        <f t="shared" ca="1" si="323"/>
        <v>9.238250204697343E-2</v>
      </c>
      <c r="AU581" s="18">
        <f t="shared" ca="1" si="323"/>
        <v>9.5091020753962877E-2</v>
      </c>
      <c r="AV581" s="18">
        <f t="shared" ca="1" si="323"/>
        <v>9.7882637337732739E-2</v>
      </c>
      <c r="AW581" s="18">
        <f t="shared" ca="1" si="323"/>
        <v>0.10076410418145516</v>
      </c>
      <c r="AX581" s="18">
        <f t="shared" ca="1" si="323"/>
        <v>0.10374271821533242</v>
      </c>
      <c r="AY581" s="18">
        <f t="shared" ca="1" si="324"/>
        <v>0.10682632091659665</v>
      </c>
      <c r="AZ581" s="18">
        <f t="shared" ca="1" si="324"/>
        <v>0.11002340721891617</v>
      </c>
      <c r="BA581" s="18">
        <f t="shared" ca="1" si="324"/>
        <v>0.11107471568986452</v>
      </c>
      <c r="BB581" s="18">
        <f t="shared" ca="1" si="324"/>
        <v>0</v>
      </c>
      <c r="BC581" s="18">
        <f t="shared" ca="1" si="324"/>
        <v>0</v>
      </c>
      <c r="BD581" s="18">
        <f t="shared" ca="1" si="324"/>
        <v>0</v>
      </c>
      <c r="BE581" s="18">
        <f t="shared" ca="1" si="324"/>
        <v>0</v>
      </c>
      <c r="BF581" s="18">
        <f t="shared" ca="1" si="324"/>
        <v>0</v>
      </c>
      <c r="BG581" s="18">
        <f t="shared" ca="1" si="324"/>
        <v>0</v>
      </c>
      <c r="BH581" s="18">
        <f t="shared" ca="1" si="324"/>
        <v>0</v>
      </c>
      <c r="BI581" s="18">
        <f t="shared" ca="1" si="324"/>
        <v>0</v>
      </c>
    </row>
    <row r="582" spans="8:61" x14ac:dyDescent="0.35">
      <c r="H582" s="2" t="str">
        <f t="shared" si="303"/>
        <v>ON_XM</v>
      </c>
      <c r="I582">
        <f t="shared" si="297"/>
        <v>11</v>
      </c>
      <c r="J582">
        <f t="shared" si="304"/>
        <v>43</v>
      </c>
      <c r="K582" s="18">
        <f t="shared" ca="1" si="320"/>
        <v>0</v>
      </c>
      <c r="L582" s="18">
        <f t="shared" ca="1" si="320"/>
        <v>0</v>
      </c>
      <c r="M582" s="18">
        <f t="shared" ca="1" si="320"/>
        <v>0</v>
      </c>
      <c r="N582" s="18">
        <f t="shared" ca="1" si="320"/>
        <v>0</v>
      </c>
      <c r="O582" s="18">
        <f t="shared" ca="1" si="320"/>
        <v>2.5864678098249997E-2</v>
      </c>
      <c r="P582" s="18">
        <f t="shared" ca="1" si="320"/>
        <v>2.754835929475E-2</v>
      </c>
      <c r="Q582" s="18">
        <f t="shared" ca="1" si="320"/>
        <v>2.9232040491250003E-2</v>
      </c>
      <c r="R582" s="18">
        <f t="shared" ca="1" si="320"/>
        <v>3.0915721687750003E-2</v>
      </c>
      <c r="S582" s="18">
        <f t="shared" ca="1" si="320"/>
        <v>3.2599402884249999E-2</v>
      </c>
      <c r="T582" s="18">
        <f t="shared" ca="1" si="320"/>
        <v>3.4283084080750009E-2</v>
      </c>
      <c r="U582" s="18">
        <f t="shared" ca="1" si="321"/>
        <v>3.5966765277249999E-2</v>
      </c>
      <c r="V582" s="18">
        <f t="shared" ca="1" si="321"/>
        <v>3.7650446473750002E-2</v>
      </c>
      <c r="W582" s="18">
        <f t="shared" ca="1" si="321"/>
        <v>3.9334127670250005E-2</v>
      </c>
      <c r="X582" s="18">
        <f t="shared" ca="1" si="321"/>
        <v>4.1017808866750001E-2</v>
      </c>
      <c r="Y582" s="18">
        <f t="shared" ca="1" si="321"/>
        <v>4.2701490063249997E-2</v>
      </c>
      <c r="Z582" s="18">
        <f t="shared" ca="1" si="321"/>
        <v>4.4385171259750007E-2</v>
      </c>
      <c r="AA582" s="18">
        <f t="shared" ca="1" si="321"/>
        <v>4.606885245625001E-2</v>
      </c>
      <c r="AB582" s="18">
        <f t="shared" ca="1" si="321"/>
        <v>4.7752533652750007E-2</v>
      </c>
      <c r="AC582" s="18">
        <f t="shared" ca="1" si="321"/>
        <v>4.9436214849250003E-2</v>
      </c>
      <c r="AD582" s="18">
        <f t="shared" ca="1" si="321"/>
        <v>5.1119896045749999E-2</v>
      </c>
      <c r="AE582" s="18">
        <f t="shared" ca="1" si="322"/>
        <v>5.2803577242250002E-2</v>
      </c>
      <c r="AF582" s="18">
        <f t="shared" ca="1" si="322"/>
        <v>5.4487258438750005E-2</v>
      </c>
      <c r="AG582" s="18">
        <f t="shared" ca="1" si="322"/>
        <v>5.6170939635250001E-2</v>
      </c>
      <c r="AH582" s="18">
        <f t="shared" ca="1" si="322"/>
        <v>5.8098686810603019E-2</v>
      </c>
      <c r="AI582" s="18">
        <f t="shared" ca="1" si="322"/>
        <v>6.0512278846135997E-2</v>
      </c>
      <c r="AJ582" s="18">
        <f t="shared" ca="1" si="322"/>
        <v>6.3167758672401944E-2</v>
      </c>
      <c r="AK582" s="18">
        <f t="shared" ca="1" si="322"/>
        <v>6.5823238498667891E-2</v>
      </c>
      <c r="AL582" s="18">
        <f t="shared" ca="1" si="322"/>
        <v>6.847871832493381E-2</v>
      </c>
      <c r="AM582" s="18">
        <f t="shared" ca="1" si="322"/>
        <v>7.1134198151199757E-2</v>
      </c>
      <c r="AN582" s="18">
        <f t="shared" ca="1" si="322"/>
        <v>7.3789677977465704E-2</v>
      </c>
      <c r="AO582" s="18">
        <f t="shared" ca="1" si="323"/>
        <v>7.644515780373165E-2</v>
      </c>
      <c r="AP582" s="18">
        <f t="shared" ca="1" si="323"/>
        <v>7.9100637629997597E-2</v>
      </c>
      <c r="AQ582" s="18">
        <f t="shared" ca="1" si="323"/>
        <v>8.175611745626353E-2</v>
      </c>
      <c r="AR582" s="18">
        <f t="shared" ca="1" si="323"/>
        <v>8.4410508188469444E-2</v>
      </c>
      <c r="AS582" s="18">
        <f t="shared" ca="1" si="323"/>
        <v>8.7064898920675329E-2</v>
      </c>
      <c r="AT582" s="18">
        <f t="shared" ca="1" si="323"/>
        <v>8.9720378746941276E-2</v>
      </c>
      <c r="AU582" s="18">
        <f t="shared" ca="1" si="323"/>
        <v>9.238250204697343E-2</v>
      </c>
      <c r="AV582" s="18">
        <f t="shared" ca="1" si="323"/>
        <v>9.5091020753962877E-2</v>
      </c>
      <c r="AW582" s="18">
        <f t="shared" ca="1" si="323"/>
        <v>9.7882637337732739E-2</v>
      </c>
      <c r="AX582" s="18">
        <f t="shared" ca="1" si="323"/>
        <v>0.10076410418145516</v>
      </c>
      <c r="AY582" s="18">
        <f t="shared" ca="1" si="324"/>
        <v>0.10374271821533242</v>
      </c>
      <c r="AZ582" s="18">
        <f t="shared" ca="1" si="324"/>
        <v>0.10682632091659665</v>
      </c>
      <c r="BA582" s="18">
        <f t="shared" ca="1" si="324"/>
        <v>0.11002340721891617</v>
      </c>
      <c r="BB582" s="18">
        <f t="shared" ca="1" si="324"/>
        <v>0.11107471568986452</v>
      </c>
      <c r="BC582" s="18">
        <f t="shared" ca="1" si="324"/>
        <v>0</v>
      </c>
      <c r="BD582" s="18">
        <f t="shared" ca="1" si="324"/>
        <v>0</v>
      </c>
      <c r="BE582" s="18">
        <f t="shared" ca="1" si="324"/>
        <v>0</v>
      </c>
      <c r="BF582" s="18">
        <f t="shared" ca="1" si="324"/>
        <v>0</v>
      </c>
      <c r="BG582" s="18">
        <f t="shared" ca="1" si="324"/>
        <v>0</v>
      </c>
      <c r="BH582" s="18">
        <f t="shared" ca="1" si="324"/>
        <v>0</v>
      </c>
      <c r="BI582" s="18">
        <f t="shared" ca="1" si="324"/>
        <v>0</v>
      </c>
    </row>
    <row r="583" spans="8:61" x14ac:dyDescent="0.35">
      <c r="H583" s="2" t="str">
        <f t="shared" si="303"/>
        <v>ON_XM</v>
      </c>
      <c r="I583">
        <f t="shared" si="297"/>
        <v>11</v>
      </c>
      <c r="J583">
        <f t="shared" si="304"/>
        <v>44</v>
      </c>
      <c r="K583" s="18">
        <f t="shared" ca="1" si="320"/>
        <v>0</v>
      </c>
      <c r="L583" s="18">
        <f t="shared" ca="1" si="320"/>
        <v>0</v>
      </c>
      <c r="M583" s="18">
        <f t="shared" ca="1" si="320"/>
        <v>0</v>
      </c>
      <c r="N583" s="18">
        <f t="shared" ca="1" si="320"/>
        <v>0</v>
      </c>
      <c r="O583" s="18">
        <f t="shared" ca="1" si="320"/>
        <v>0</v>
      </c>
      <c r="P583" s="18">
        <f t="shared" ca="1" si="320"/>
        <v>2.5864678098249997E-2</v>
      </c>
      <c r="Q583" s="18">
        <f t="shared" ca="1" si="320"/>
        <v>2.754835929475E-2</v>
      </c>
      <c r="R583" s="18">
        <f t="shared" ca="1" si="320"/>
        <v>2.9232040491250003E-2</v>
      </c>
      <c r="S583" s="18">
        <f t="shared" ca="1" si="320"/>
        <v>3.0915721687750003E-2</v>
      </c>
      <c r="T583" s="18">
        <f t="shared" ca="1" si="320"/>
        <v>3.2599402884249999E-2</v>
      </c>
      <c r="U583" s="18">
        <f t="shared" ca="1" si="321"/>
        <v>3.4283084080750009E-2</v>
      </c>
      <c r="V583" s="18">
        <f t="shared" ca="1" si="321"/>
        <v>3.5966765277249999E-2</v>
      </c>
      <c r="W583" s="18">
        <f t="shared" ca="1" si="321"/>
        <v>3.7650446473750002E-2</v>
      </c>
      <c r="X583" s="18">
        <f t="shared" ca="1" si="321"/>
        <v>3.9334127670250005E-2</v>
      </c>
      <c r="Y583" s="18">
        <f t="shared" ca="1" si="321"/>
        <v>4.1017808866750001E-2</v>
      </c>
      <c r="Z583" s="18">
        <f t="shared" ca="1" si="321"/>
        <v>4.2701490063249997E-2</v>
      </c>
      <c r="AA583" s="18">
        <f t="shared" ca="1" si="321"/>
        <v>4.4385171259750007E-2</v>
      </c>
      <c r="AB583" s="18">
        <f t="shared" ca="1" si="321"/>
        <v>4.606885245625001E-2</v>
      </c>
      <c r="AC583" s="18">
        <f t="shared" ca="1" si="321"/>
        <v>4.7752533652750007E-2</v>
      </c>
      <c r="AD583" s="18">
        <f t="shared" ca="1" si="321"/>
        <v>4.9436214849250003E-2</v>
      </c>
      <c r="AE583" s="18">
        <f t="shared" ca="1" si="322"/>
        <v>5.1119896045749999E-2</v>
      </c>
      <c r="AF583" s="18">
        <f t="shared" ca="1" si="322"/>
        <v>5.2803577242250002E-2</v>
      </c>
      <c r="AG583" s="18">
        <f t="shared" ca="1" si="322"/>
        <v>5.4487258438750005E-2</v>
      </c>
      <c r="AH583" s="18">
        <f t="shared" ca="1" si="322"/>
        <v>5.6170939635250001E-2</v>
      </c>
      <c r="AI583" s="18">
        <f t="shared" ca="1" si="322"/>
        <v>5.8098686810603019E-2</v>
      </c>
      <c r="AJ583" s="18">
        <f t="shared" ca="1" si="322"/>
        <v>6.0512278846135997E-2</v>
      </c>
      <c r="AK583" s="18">
        <f t="shared" ca="1" si="322"/>
        <v>6.3167758672401944E-2</v>
      </c>
      <c r="AL583" s="18">
        <f t="shared" ca="1" si="322"/>
        <v>6.5823238498667891E-2</v>
      </c>
      <c r="AM583" s="18">
        <f t="shared" ca="1" si="322"/>
        <v>6.847871832493381E-2</v>
      </c>
      <c r="AN583" s="18">
        <f t="shared" ca="1" si="322"/>
        <v>7.1134198151199757E-2</v>
      </c>
      <c r="AO583" s="18">
        <f t="shared" ca="1" si="323"/>
        <v>7.3789677977465704E-2</v>
      </c>
      <c r="AP583" s="18">
        <f t="shared" ca="1" si="323"/>
        <v>7.644515780373165E-2</v>
      </c>
      <c r="AQ583" s="18">
        <f t="shared" ca="1" si="323"/>
        <v>7.9100637629997597E-2</v>
      </c>
      <c r="AR583" s="18">
        <f t="shared" ca="1" si="323"/>
        <v>8.175611745626353E-2</v>
      </c>
      <c r="AS583" s="18">
        <f t="shared" ca="1" si="323"/>
        <v>8.4410508188469444E-2</v>
      </c>
      <c r="AT583" s="18">
        <f t="shared" ca="1" si="323"/>
        <v>8.7064898920675329E-2</v>
      </c>
      <c r="AU583" s="18">
        <f t="shared" ca="1" si="323"/>
        <v>8.9720378746941276E-2</v>
      </c>
      <c r="AV583" s="18">
        <f t="shared" ca="1" si="323"/>
        <v>9.238250204697343E-2</v>
      </c>
      <c r="AW583" s="18">
        <f t="shared" ca="1" si="323"/>
        <v>9.5091020753962877E-2</v>
      </c>
      <c r="AX583" s="18">
        <f t="shared" ca="1" si="323"/>
        <v>9.7882637337732739E-2</v>
      </c>
      <c r="AY583" s="18">
        <f t="shared" ca="1" si="324"/>
        <v>0.10076410418145516</v>
      </c>
      <c r="AZ583" s="18">
        <f t="shared" ca="1" si="324"/>
        <v>0.10374271821533242</v>
      </c>
      <c r="BA583" s="18">
        <f t="shared" ca="1" si="324"/>
        <v>0.10682632091659665</v>
      </c>
      <c r="BB583" s="18">
        <f t="shared" ca="1" si="324"/>
        <v>0.11002340721891617</v>
      </c>
      <c r="BC583" s="18">
        <f t="shared" ca="1" si="324"/>
        <v>0.11107471568986452</v>
      </c>
      <c r="BD583" s="18">
        <f t="shared" ca="1" si="324"/>
        <v>0</v>
      </c>
      <c r="BE583" s="18">
        <f t="shared" ca="1" si="324"/>
        <v>0</v>
      </c>
      <c r="BF583" s="18">
        <f t="shared" ca="1" si="324"/>
        <v>0</v>
      </c>
      <c r="BG583" s="18">
        <f t="shared" ca="1" si="324"/>
        <v>0</v>
      </c>
      <c r="BH583" s="18">
        <f t="shared" ca="1" si="324"/>
        <v>0</v>
      </c>
      <c r="BI583" s="18">
        <f t="shared" ca="1" si="324"/>
        <v>0</v>
      </c>
    </row>
    <row r="584" spans="8:61" x14ac:dyDescent="0.35">
      <c r="H584" s="2" t="str">
        <f t="shared" si="303"/>
        <v>ON_XM</v>
      </c>
      <c r="I584">
        <f t="shared" si="297"/>
        <v>11</v>
      </c>
      <c r="J584">
        <f t="shared" si="304"/>
        <v>45</v>
      </c>
      <c r="K584" s="18">
        <f t="shared" ca="1" si="320"/>
        <v>0</v>
      </c>
      <c r="L584" s="18">
        <f t="shared" ca="1" si="320"/>
        <v>0</v>
      </c>
      <c r="M584" s="18">
        <f t="shared" ca="1" si="320"/>
        <v>0</v>
      </c>
      <c r="N584" s="18">
        <f t="shared" ca="1" si="320"/>
        <v>0</v>
      </c>
      <c r="O584" s="18">
        <f t="shared" ca="1" si="320"/>
        <v>0</v>
      </c>
      <c r="P584" s="18">
        <f t="shared" ca="1" si="320"/>
        <v>0</v>
      </c>
      <c r="Q584" s="18">
        <f t="shared" ca="1" si="320"/>
        <v>2.5864678098249997E-2</v>
      </c>
      <c r="R584" s="18">
        <f t="shared" ca="1" si="320"/>
        <v>2.754835929475E-2</v>
      </c>
      <c r="S584" s="18">
        <f t="shared" ca="1" si="320"/>
        <v>2.9232040491250003E-2</v>
      </c>
      <c r="T584" s="18">
        <f t="shared" ca="1" si="320"/>
        <v>3.0915721687750003E-2</v>
      </c>
      <c r="U584" s="18">
        <f t="shared" ca="1" si="321"/>
        <v>3.2599402884249999E-2</v>
      </c>
      <c r="V584" s="18">
        <f t="shared" ca="1" si="321"/>
        <v>3.4283084080750009E-2</v>
      </c>
      <c r="W584" s="18">
        <f t="shared" ca="1" si="321"/>
        <v>3.5966765277249999E-2</v>
      </c>
      <c r="X584" s="18">
        <f t="shared" ca="1" si="321"/>
        <v>3.7650446473750002E-2</v>
      </c>
      <c r="Y584" s="18">
        <f t="shared" ca="1" si="321"/>
        <v>3.9334127670250005E-2</v>
      </c>
      <c r="Z584" s="18">
        <f t="shared" ca="1" si="321"/>
        <v>4.1017808866750001E-2</v>
      </c>
      <c r="AA584" s="18">
        <f t="shared" ca="1" si="321"/>
        <v>4.2701490063249997E-2</v>
      </c>
      <c r="AB584" s="18">
        <f t="shared" ca="1" si="321"/>
        <v>4.4385171259750007E-2</v>
      </c>
      <c r="AC584" s="18">
        <f t="shared" ca="1" si="321"/>
        <v>4.606885245625001E-2</v>
      </c>
      <c r="AD584" s="18">
        <f t="shared" ca="1" si="321"/>
        <v>4.7752533652750007E-2</v>
      </c>
      <c r="AE584" s="18">
        <f t="shared" ca="1" si="322"/>
        <v>4.9436214849250003E-2</v>
      </c>
      <c r="AF584" s="18">
        <f t="shared" ca="1" si="322"/>
        <v>5.1119896045749999E-2</v>
      </c>
      <c r="AG584" s="18">
        <f t="shared" ca="1" si="322"/>
        <v>5.2803577242250002E-2</v>
      </c>
      <c r="AH584" s="18">
        <f t="shared" ca="1" si="322"/>
        <v>5.4487258438750005E-2</v>
      </c>
      <c r="AI584" s="18">
        <f t="shared" ca="1" si="322"/>
        <v>5.6170939635250001E-2</v>
      </c>
      <c r="AJ584" s="18">
        <f t="shared" ca="1" si="322"/>
        <v>5.8098686810603019E-2</v>
      </c>
      <c r="AK584" s="18">
        <f t="shared" ca="1" si="322"/>
        <v>6.0512278846135997E-2</v>
      </c>
      <c r="AL584" s="18">
        <f t="shared" ca="1" si="322"/>
        <v>6.3167758672401944E-2</v>
      </c>
      <c r="AM584" s="18">
        <f t="shared" ca="1" si="322"/>
        <v>6.5823238498667891E-2</v>
      </c>
      <c r="AN584" s="18">
        <f t="shared" ca="1" si="322"/>
        <v>6.847871832493381E-2</v>
      </c>
      <c r="AO584" s="18">
        <f t="shared" ca="1" si="323"/>
        <v>7.1134198151199757E-2</v>
      </c>
      <c r="AP584" s="18">
        <f t="shared" ca="1" si="323"/>
        <v>7.3789677977465704E-2</v>
      </c>
      <c r="AQ584" s="18">
        <f t="shared" ca="1" si="323"/>
        <v>7.644515780373165E-2</v>
      </c>
      <c r="AR584" s="18">
        <f t="shared" ca="1" si="323"/>
        <v>7.9100637629997597E-2</v>
      </c>
      <c r="AS584" s="18">
        <f t="shared" ca="1" si="323"/>
        <v>8.175611745626353E-2</v>
      </c>
      <c r="AT584" s="18">
        <f t="shared" ca="1" si="323"/>
        <v>8.4410508188469444E-2</v>
      </c>
      <c r="AU584" s="18">
        <f t="shared" ca="1" si="323"/>
        <v>8.7064898920675329E-2</v>
      </c>
      <c r="AV584" s="18">
        <f t="shared" ca="1" si="323"/>
        <v>8.9720378746941276E-2</v>
      </c>
      <c r="AW584" s="18">
        <f t="shared" ca="1" si="323"/>
        <v>9.238250204697343E-2</v>
      </c>
      <c r="AX584" s="18">
        <f t="shared" ca="1" si="323"/>
        <v>9.5091020753962877E-2</v>
      </c>
      <c r="AY584" s="18">
        <f t="shared" ca="1" si="324"/>
        <v>9.7882637337732739E-2</v>
      </c>
      <c r="AZ584" s="18">
        <f t="shared" ca="1" si="324"/>
        <v>0.10076410418145516</v>
      </c>
      <c r="BA584" s="18">
        <f t="shared" ca="1" si="324"/>
        <v>0.10374271821533242</v>
      </c>
      <c r="BB584" s="18">
        <f t="shared" ca="1" si="324"/>
        <v>0.10682632091659665</v>
      </c>
      <c r="BC584" s="18">
        <f t="shared" ca="1" si="324"/>
        <v>0.11002340721891617</v>
      </c>
      <c r="BD584" s="18">
        <f t="shared" ca="1" si="324"/>
        <v>0.11107471568986452</v>
      </c>
      <c r="BE584" s="18">
        <f t="shared" ca="1" si="324"/>
        <v>0</v>
      </c>
      <c r="BF584" s="18">
        <f t="shared" ca="1" si="324"/>
        <v>0</v>
      </c>
      <c r="BG584" s="18">
        <f t="shared" ca="1" si="324"/>
        <v>0</v>
      </c>
      <c r="BH584" s="18">
        <f t="shared" ca="1" si="324"/>
        <v>0</v>
      </c>
      <c r="BI584" s="18">
        <f t="shared" ca="1" si="324"/>
        <v>0</v>
      </c>
    </row>
    <row r="585" spans="8:61" x14ac:dyDescent="0.35">
      <c r="H585" s="2" t="str">
        <f t="shared" si="303"/>
        <v>ON_XM</v>
      </c>
      <c r="I585">
        <f t="shared" si="297"/>
        <v>11</v>
      </c>
      <c r="J585">
        <f t="shared" si="304"/>
        <v>46</v>
      </c>
      <c r="K585" s="18">
        <f t="shared" ca="1" si="320"/>
        <v>0</v>
      </c>
      <c r="L585" s="18">
        <f t="shared" ca="1" si="320"/>
        <v>0</v>
      </c>
      <c r="M585" s="18">
        <f t="shared" ca="1" si="320"/>
        <v>0</v>
      </c>
      <c r="N585" s="18">
        <f t="shared" ca="1" si="320"/>
        <v>0</v>
      </c>
      <c r="O585" s="18">
        <f t="shared" ca="1" si="320"/>
        <v>0</v>
      </c>
      <c r="P585" s="18">
        <f t="shared" ca="1" si="320"/>
        <v>0</v>
      </c>
      <c r="Q585" s="18">
        <f t="shared" ca="1" si="320"/>
        <v>0</v>
      </c>
      <c r="R585" s="18">
        <f t="shared" ca="1" si="320"/>
        <v>2.5864678098249997E-2</v>
      </c>
      <c r="S585" s="18">
        <f t="shared" ca="1" si="320"/>
        <v>2.754835929475E-2</v>
      </c>
      <c r="T585" s="18">
        <f t="shared" ca="1" si="320"/>
        <v>2.9232040491250003E-2</v>
      </c>
      <c r="U585" s="18">
        <f t="shared" ca="1" si="321"/>
        <v>3.0915721687750003E-2</v>
      </c>
      <c r="V585" s="18">
        <f t="shared" ca="1" si="321"/>
        <v>3.2599402884249999E-2</v>
      </c>
      <c r="W585" s="18">
        <f t="shared" ca="1" si="321"/>
        <v>3.4283084080750009E-2</v>
      </c>
      <c r="X585" s="18">
        <f t="shared" ca="1" si="321"/>
        <v>3.5966765277249999E-2</v>
      </c>
      <c r="Y585" s="18">
        <f t="shared" ca="1" si="321"/>
        <v>3.7650446473750002E-2</v>
      </c>
      <c r="Z585" s="18">
        <f t="shared" ca="1" si="321"/>
        <v>3.9334127670250005E-2</v>
      </c>
      <c r="AA585" s="18">
        <f t="shared" ca="1" si="321"/>
        <v>4.1017808866750001E-2</v>
      </c>
      <c r="AB585" s="18">
        <f t="shared" ca="1" si="321"/>
        <v>4.2701490063249997E-2</v>
      </c>
      <c r="AC585" s="18">
        <f t="shared" ca="1" si="321"/>
        <v>4.4385171259750007E-2</v>
      </c>
      <c r="AD585" s="18">
        <f t="shared" ca="1" si="321"/>
        <v>4.606885245625001E-2</v>
      </c>
      <c r="AE585" s="18">
        <f t="shared" ca="1" si="322"/>
        <v>4.7752533652750007E-2</v>
      </c>
      <c r="AF585" s="18">
        <f t="shared" ca="1" si="322"/>
        <v>4.9436214849250003E-2</v>
      </c>
      <c r="AG585" s="18">
        <f t="shared" ca="1" si="322"/>
        <v>5.1119896045749999E-2</v>
      </c>
      <c r="AH585" s="18">
        <f t="shared" ca="1" si="322"/>
        <v>5.2803577242250002E-2</v>
      </c>
      <c r="AI585" s="18">
        <f t="shared" ca="1" si="322"/>
        <v>5.4487258438750005E-2</v>
      </c>
      <c r="AJ585" s="18">
        <f t="shared" ca="1" si="322"/>
        <v>5.6170939635250001E-2</v>
      </c>
      <c r="AK585" s="18">
        <f t="shared" ca="1" si="322"/>
        <v>5.8098686810603019E-2</v>
      </c>
      <c r="AL585" s="18">
        <f t="shared" ca="1" si="322"/>
        <v>6.0512278846135997E-2</v>
      </c>
      <c r="AM585" s="18">
        <f t="shared" ca="1" si="322"/>
        <v>6.3167758672401944E-2</v>
      </c>
      <c r="AN585" s="18">
        <f t="shared" ca="1" si="322"/>
        <v>6.5823238498667891E-2</v>
      </c>
      <c r="AO585" s="18">
        <f t="shared" ca="1" si="323"/>
        <v>6.847871832493381E-2</v>
      </c>
      <c r="AP585" s="18">
        <f t="shared" ca="1" si="323"/>
        <v>7.1134198151199757E-2</v>
      </c>
      <c r="AQ585" s="18">
        <f t="shared" ca="1" si="323"/>
        <v>7.3789677977465704E-2</v>
      </c>
      <c r="AR585" s="18">
        <f t="shared" ca="1" si="323"/>
        <v>7.644515780373165E-2</v>
      </c>
      <c r="AS585" s="18">
        <f t="shared" ca="1" si="323"/>
        <v>7.9100637629997597E-2</v>
      </c>
      <c r="AT585" s="18">
        <f t="shared" ca="1" si="323"/>
        <v>8.175611745626353E-2</v>
      </c>
      <c r="AU585" s="18">
        <f t="shared" ca="1" si="323"/>
        <v>8.4410508188469444E-2</v>
      </c>
      <c r="AV585" s="18">
        <f t="shared" ca="1" si="323"/>
        <v>8.7064898920675329E-2</v>
      </c>
      <c r="AW585" s="18">
        <f t="shared" ca="1" si="323"/>
        <v>8.9720378746941276E-2</v>
      </c>
      <c r="AX585" s="18">
        <f t="shared" ca="1" si="323"/>
        <v>9.238250204697343E-2</v>
      </c>
      <c r="AY585" s="18">
        <f t="shared" ca="1" si="324"/>
        <v>9.5091020753962877E-2</v>
      </c>
      <c r="AZ585" s="18">
        <f t="shared" ca="1" si="324"/>
        <v>9.7882637337732739E-2</v>
      </c>
      <c r="BA585" s="18">
        <f t="shared" ca="1" si="324"/>
        <v>0.10076410418145516</v>
      </c>
      <c r="BB585" s="18">
        <f t="shared" ca="1" si="324"/>
        <v>0.10374271821533242</v>
      </c>
      <c r="BC585" s="18">
        <f t="shared" ca="1" si="324"/>
        <v>0.10682632091659665</v>
      </c>
      <c r="BD585" s="18">
        <f t="shared" ca="1" si="324"/>
        <v>0.11002340721891617</v>
      </c>
      <c r="BE585" s="18">
        <f t="shared" ca="1" si="324"/>
        <v>0.11107471568986452</v>
      </c>
      <c r="BF585" s="18">
        <f t="shared" ca="1" si="324"/>
        <v>0</v>
      </c>
      <c r="BG585" s="18">
        <f t="shared" ca="1" si="324"/>
        <v>0</v>
      </c>
      <c r="BH585" s="18">
        <f t="shared" ca="1" si="324"/>
        <v>0</v>
      </c>
      <c r="BI585" s="18">
        <f t="shared" ca="1" si="324"/>
        <v>0</v>
      </c>
    </row>
    <row r="586" spans="8:61" x14ac:dyDescent="0.35">
      <c r="H586" s="2" t="str">
        <f t="shared" si="303"/>
        <v>ON_XM</v>
      </c>
      <c r="I586">
        <f t="shared" si="297"/>
        <v>11</v>
      </c>
      <c r="J586">
        <f t="shared" si="304"/>
        <v>47</v>
      </c>
      <c r="K586" s="18">
        <f t="shared" ca="1" si="320"/>
        <v>0</v>
      </c>
      <c r="L586" s="18">
        <f t="shared" ca="1" si="320"/>
        <v>0</v>
      </c>
      <c r="M586" s="18">
        <f t="shared" ca="1" si="320"/>
        <v>0</v>
      </c>
      <c r="N586" s="18">
        <f t="shared" ca="1" si="320"/>
        <v>0</v>
      </c>
      <c r="O586" s="18">
        <f t="shared" ca="1" si="320"/>
        <v>0</v>
      </c>
      <c r="P586" s="18">
        <f t="shared" ca="1" si="320"/>
        <v>0</v>
      </c>
      <c r="Q586" s="18">
        <f t="shared" ca="1" si="320"/>
        <v>0</v>
      </c>
      <c r="R586" s="18">
        <f t="shared" ca="1" si="320"/>
        <v>0</v>
      </c>
      <c r="S586" s="18">
        <f t="shared" ca="1" si="320"/>
        <v>2.5864678098249997E-2</v>
      </c>
      <c r="T586" s="18">
        <f t="shared" ca="1" si="320"/>
        <v>2.754835929475E-2</v>
      </c>
      <c r="U586" s="18">
        <f t="shared" ca="1" si="321"/>
        <v>2.9232040491250003E-2</v>
      </c>
      <c r="V586" s="18">
        <f t="shared" ca="1" si="321"/>
        <v>3.0915721687750003E-2</v>
      </c>
      <c r="W586" s="18">
        <f t="shared" ca="1" si="321"/>
        <v>3.2599402884249999E-2</v>
      </c>
      <c r="X586" s="18">
        <f t="shared" ca="1" si="321"/>
        <v>3.4283084080750009E-2</v>
      </c>
      <c r="Y586" s="18">
        <f t="shared" ca="1" si="321"/>
        <v>3.5966765277249999E-2</v>
      </c>
      <c r="Z586" s="18">
        <f t="shared" ca="1" si="321"/>
        <v>3.7650446473750002E-2</v>
      </c>
      <c r="AA586" s="18">
        <f t="shared" ca="1" si="321"/>
        <v>3.9334127670250005E-2</v>
      </c>
      <c r="AB586" s="18">
        <f t="shared" ca="1" si="321"/>
        <v>4.1017808866750001E-2</v>
      </c>
      <c r="AC586" s="18">
        <f t="shared" ca="1" si="321"/>
        <v>4.2701490063249997E-2</v>
      </c>
      <c r="AD586" s="18">
        <f t="shared" ca="1" si="321"/>
        <v>4.4385171259750007E-2</v>
      </c>
      <c r="AE586" s="18">
        <f t="shared" ca="1" si="322"/>
        <v>4.606885245625001E-2</v>
      </c>
      <c r="AF586" s="18">
        <f t="shared" ca="1" si="322"/>
        <v>4.7752533652750007E-2</v>
      </c>
      <c r="AG586" s="18">
        <f t="shared" ca="1" si="322"/>
        <v>4.9436214849250003E-2</v>
      </c>
      <c r="AH586" s="18">
        <f t="shared" ca="1" si="322"/>
        <v>5.1119896045749999E-2</v>
      </c>
      <c r="AI586" s="18">
        <f t="shared" ca="1" si="322"/>
        <v>5.2803577242250002E-2</v>
      </c>
      <c r="AJ586" s="18">
        <f t="shared" ca="1" si="322"/>
        <v>5.4487258438750005E-2</v>
      </c>
      <c r="AK586" s="18">
        <f t="shared" ca="1" si="322"/>
        <v>5.6170939635250001E-2</v>
      </c>
      <c r="AL586" s="18">
        <f t="shared" ca="1" si="322"/>
        <v>5.8098686810603019E-2</v>
      </c>
      <c r="AM586" s="18">
        <f t="shared" ca="1" si="322"/>
        <v>6.0512278846135997E-2</v>
      </c>
      <c r="AN586" s="18">
        <f t="shared" ca="1" si="322"/>
        <v>6.3167758672401944E-2</v>
      </c>
      <c r="AO586" s="18">
        <f t="shared" ca="1" si="323"/>
        <v>6.5823238498667891E-2</v>
      </c>
      <c r="AP586" s="18">
        <f t="shared" ca="1" si="323"/>
        <v>6.847871832493381E-2</v>
      </c>
      <c r="AQ586" s="18">
        <f t="shared" ca="1" si="323"/>
        <v>7.1134198151199757E-2</v>
      </c>
      <c r="AR586" s="18">
        <f t="shared" ca="1" si="323"/>
        <v>7.3789677977465704E-2</v>
      </c>
      <c r="AS586" s="18">
        <f t="shared" ca="1" si="323"/>
        <v>7.644515780373165E-2</v>
      </c>
      <c r="AT586" s="18">
        <f t="shared" ca="1" si="323"/>
        <v>7.9100637629997597E-2</v>
      </c>
      <c r="AU586" s="18">
        <f t="shared" ca="1" si="323"/>
        <v>8.175611745626353E-2</v>
      </c>
      <c r="AV586" s="18">
        <f t="shared" ca="1" si="323"/>
        <v>8.4410508188469444E-2</v>
      </c>
      <c r="AW586" s="18">
        <f t="shared" ca="1" si="323"/>
        <v>8.7064898920675329E-2</v>
      </c>
      <c r="AX586" s="18">
        <f t="shared" ca="1" si="323"/>
        <v>8.9720378746941276E-2</v>
      </c>
      <c r="AY586" s="18">
        <f t="shared" ca="1" si="324"/>
        <v>9.238250204697343E-2</v>
      </c>
      <c r="AZ586" s="18">
        <f t="shared" ca="1" si="324"/>
        <v>9.5091020753962877E-2</v>
      </c>
      <c r="BA586" s="18">
        <f t="shared" ca="1" si="324"/>
        <v>9.7882637337732739E-2</v>
      </c>
      <c r="BB586" s="18">
        <f t="shared" ca="1" si="324"/>
        <v>0.10076410418145516</v>
      </c>
      <c r="BC586" s="18">
        <f t="shared" ca="1" si="324"/>
        <v>0.10374271821533242</v>
      </c>
      <c r="BD586" s="18">
        <f t="shared" ca="1" si="324"/>
        <v>0.10682632091659665</v>
      </c>
      <c r="BE586" s="18">
        <f t="shared" ca="1" si="324"/>
        <v>0.11002340721891617</v>
      </c>
      <c r="BF586" s="18">
        <f t="shared" ca="1" si="324"/>
        <v>0.11107471568986452</v>
      </c>
      <c r="BG586" s="18">
        <f t="shared" ca="1" si="324"/>
        <v>0</v>
      </c>
      <c r="BH586" s="18">
        <f t="shared" ca="1" si="324"/>
        <v>0</v>
      </c>
      <c r="BI586" s="18">
        <f t="shared" ca="1" si="324"/>
        <v>0</v>
      </c>
    </row>
    <row r="587" spans="8:61" x14ac:dyDescent="0.35">
      <c r="H587" s="2" t="str">
        <f t="shared" si="303"/>
        <v>ON_XM</v>
      </c>
      <c r="I587">
        <f t="shared" si="297"/>
        <v>11</v>
      </c>
      <c r="J587">
        <f t="shared" si="304"/>
        <v>48</v>
      </c>
      <c r="K587" s="18">
        <f t="shared" ca="1" si="320"/>
        <v>0</v>
      </c>
      <c r="L587" s="18">
        <f t="shared" ca="1" si="320"/>
        <v>0</v>
      </c>
      <c r="M587" s="18">
        <f t="shared" ca="1" si="320"/>
        <v>0</v>
      </c>
      <c r="N587" s="18">
        <f t="shared" ca="1" si="320"/>
        <v>0</v>
      </c>
      <c r="O587" s="18">
        <f t="shared" ca="1" si="320"/>
        <v>0</v>
      </c>
      <c r="P587" s="18">
        <f t="shared" ca="1" si="320"/>
        <v>0</v>
      </c>
      <c r="Q587" s="18">
        <f t="shared" ca="1" si="320"/>
        <v>0</v>
      </c>
      <c r="R587" s="18">
        <f t="shared" ca="1" si="320"/>
        <v>0</v>
      </c>
      <c r="S587" s="18">
        <f t="shared" ca="1" si="320"/>
        <v>0</v>
      </c>
      <c r="T587" s="18">
        <f t="shared" ca="1" si="320"/>
        <v>2.5864678098249997E-2</v>
      </c>
      <c r="U587" s="18">
        <f t="shared" ca="1" si="321"/>
        <v>2.754835929475E-2</v>
      </c>
      <c r="V587" s="18">
        <f t="shared" ca="1" si="321"/>
        <v>2.9232040491250003E-2</v>
      </c>
      <c r="W587" s="18">
        <f t="shared" ca="1" si="321"/>
        <v>3.0915721687750003E-2</v>
      </c>
      <c r="X587" s="18">
        <f t="shared" ca="1" si="321"/>
        <v>3.2599402884249999E-2</v>
      </c>
      <c r="Y587" s="18">
        <f t="shared" ca="1" si="321"/>
        <v>3.4283084080750009E-2</v>
      </c>
      <c r="Z587" s="18">
        <f t="shared" ca="1" si="321"/>
        <v>3.5966765277249999E-2</v>
      </c>
      <c r="AA587" s="18">
        <f t="shared" ca="1" si="321"/>
        <v>3.7650446473750002E-2</v>
      </c>
      <c r="AB587" s="18">
        <f t="shared" ca="1" si="321"/>
        <v>3.9334127670250005E-2</v>
      </c>
      <c r="AC587" s="18">
        <f t="shared" ca="1" si="321"/>
        <v>4.1017808866750001E-2</v>
      </c>
      <c r="AD587" s="18">
        <f t="shared" ca="1" si="321"/>
        <v>4.2701490063249997E-2</v>
      </c>
      <c r="AE587" s="18">
        <f t="shared" ca="1" si="322"/>
        <v>4.4385171259750007E-2</v>
      </c>
      <c r="AF587" s="18">
        <f t="shared" ca="1" si="322"/>
        <v>4.606885245625001E-2</v>
      </c>
      <c r="AG587" s="18">
        <f t="shared" ca="1" si="322"/>
        <v>4.7752533652750007E-2</v>
      </c>
      <c r="AH587" s="18">
        <f t="shared" ca="1" si="322"/>
        <v>4.9436214849250003E-2</v>
      </c>
      <c r="AI587" s="18">
        <f t="shared" ca="1" si="322"/>
        <v>5.1119896045749999E-2</v>
      </c>
      <c r="AJ587" s="18">
        <f t="shared" ca="1" si="322"/>
        <v>5.2803577242250002E-2</v>
      </c>
      <c r="AK587" s="18">
        <f t="shared" ca="1" si="322"/>
        <v>5.4487258438750005E-2</v>
      </c>
      <c r="AL587" s="18">
        <f t="shared" ca="1" si="322"/>
        <v>5.6170939635250001E-2</v>
      </c>
      <c r="AM587" s="18">
        <f t="shared" ca="1" si="322"/>
        <v>5.8098686810603019E-2</v>
      </c>
      <c r="AN587" s="18">
        <f t="shared" ca="1" si="322"/>
        <v>6.0512278846135997E-2</v>
      </c>
      <c r="AO587" s="18">
        <f t="shared" ca="1" si="323"/>
        <v>6.3167758672401944E-2</v>
      </c>
      <c r="AP587" s="18">
        <f t="shared" ca="1" si="323"/>
        <v>6.5823238498667891E-2</v>
      </c>
      <c r="AQ587" s="18">
        <f t="shared" ca="1" si="323"/>
        <v>6.847871832493381E-2</v>
      </c>
      <c r="AR587" s="18">
        <f t="shared" ca="1" si="323"/>
        <v>7.1134198151199757E-2</v>
      </c>
      <c r="AS587" s="18">
        <f t="shared" ca="1" si="323"/>
        <v>7.3789677977465704E-2</v>
      </c>
      <c r="AT587" s="18">
        <f t="shared" ca="1" si="323"/>
        <v>7.644515780373165E-2</v>
      </c>
      <c r="AU587" s="18">
        <f t="shared" ca="1" si="323"/>
        <v>7.9100637629997597E-2</v>
      </c>
      <c r="AV587" s="18">
        <f t="shared" ca="1" si="323"/>
        <v>8.175611745626353E-2</v>
      </c>
      <c r="AW587" s="18">
        <f t="shared" ca="1" si="323"/>
        <v>8.4410508188469444E-2</v>
      </c>
      <c r="AX587" s="18">
        <f t="shared" ca="1" si="323"/>
        <v>8.7064898920675329E-2</v>
      </c>
      <c r="AY587" s="18">
        <f t="shared" ca="1" si="324"/>
        <v>8.9720378746941276E-2</v>
      </c>
      <c r="AZ587" s="18">
        <f t="shared" ca="1" si="324"/>
        <v>9.238250204697343E-2</v>
      </c>
      <c r="BA587" s="18">
        <f t="shared" ca="1" si="324"/>
        <v>9.5091020753962877E-2</v>
      </c>
      <c r="BB587" s="18">
        <f t="shared" ca="1" si="324"/>
        <v>9.7882637337732739E-2</v>
      </c>
      <c r="BC587" s="18">
        <f t="shared" ca="1" si="324"/>
        <v>0.10076410418145516</v>
      </c>
      <c r="BD587" s="18">
        <f t="shared" ca="1" si="324"/>
        <v>0.10374271821533242</v>
      </c>
      <c r="BE587" s="18">
        <f t="shared" ca="1" si="324"/>
        <v>0.10682632091659665</v>
      </c>
      <c r="BF587" s="18">
        <f t="shared" ca="1" si="324"/>
        <v>0.11002340721891617</v>
      </c>
      <c r="BG587" s="18">
        <f t="shared" ca="1" si="324"/>
        <v>0.11107471568986452</v>
      </c>
      <c r="BH587" s="18">
        <f t="shared" ca="1" si="324"/>
        <v>0</v>
      </c>
      <c r="BI587" s="18">
        <f t="shared" ca="1" si="324"/>
        <v>0</v>
      </c>
    </row>
    <row r="588" spans="8:61" x14ac:dyDescent="0.35">
      <c r="H588" s="2" t="str">
        <f t="shared" si="303"/>
        <v>ON_XM</v>
      </c>
      <c r="I588">
        <f t="shared" si="297"/>
        <v>11</v>
      </c>
      <c r="J588">
        <f t="shared" si="304"/>
        <v>49</v>
      </c>
      <c r="K588" s="18">
        <f t="shared" ca="1" si="320"/>
        <v>0</v>
      </c>
      <c r="L588" s="18">
        <f t="shared" ca="1" si="320"/>
        <v>0</v>
      </c>
      <c r="M588" s="18">
        <f t="shared" ca="1" si="320"/>
        <v>0</v>
      </c>
      <c r="N588" s="18">
        <f t="shared" ca="1" si="320"/>
        <v>0</v>
      </c>
      <c r="O588" s="18">
        <f t="shared" ca="1" si="320"/>
        <v>0</v>
      </c>
      <c r="P588" s="18">
        <f t="shared" ca="1" si="320"/>
        <v>0</v>
      </c>
      <c r="Q588" s="18">
        <f t="shared" ca="1" si="320"/>
        <v>0</v>
      </c>
      <c r="R588" s="18">
        <f t="shared" ca="1" si="320"/>
        <v>0</v>
      </c>
      <c r="S588" s="18">
        <f t="shared" ca="1" si="320"/>
        <v>0</v>
      </c>
      <c r="T588" s="18">
        <f t="shared" ca="1" si="320"/>
        <v>0</v>
      </c>
      <c r="U588" s="18">
        <f t="shared" ca="1" si="321"/>
        <v>2.5864678098249997E-2</v>
      </c>
      <c r="V588" s="18">
        <f t="shared" ca="1" si="321"/>
        <v>2.754835929475E-2</v>
      </c>
      <c r="W588" s="18">
        <f t="shared" ca="1" si="321"/>
        <v>2.9232040491250003E-2</v>
      </c>
      <c r="X588" s="18">
        <f t="shared" ca="1" si="321"/>
        <v>3.0915721687750003E-2</v>
      </c>
      <c r="Y588" s="18">
        <f t="shared" ca="1" si="321"/>
        <v>3.2599402884249999E-2</v>
      </c>
      <c r="Z588" s="18">
        <f t="shared" ca="1" si="321"/>
        <v>3.4283084080750009E-2</v>
      </c>
      <c r="AA588" s="18">
        <f t="shared" ca="1" si="321"/>
        <v>3.5966765277249999E-2</v>
      </c>
      <c r="AB588" s="18">
        <f t="shared" ca="1" si="321"/>
        <v>3.7650446473750002E-2</v>
      </c>
      <c r="AC588" s="18">
        <f t="shared" ca="1" si="321"/>
        <v>3.9334127670250005E-2</v>
      </c>
      <c r="AD588" s="18">
        <f t="shared" ca="1" si="321"/>
        <v>4.1017808866750001E-2</v>
      </c>
      <c r="AE588" s="18">
        <f t="shared" ca="1" si="322"/>
        <v>4.2701490063249997E-2</v>
      </c>
      <c r="AF588" s="18">
        <f t="shared" ca="1" si="322"/>
        <v>4.4385171259750007E-2</v>
      </c>
      <c r="AG588" s="18">
        <f t="shared" ca="1" si="322"/>
        <v>4.606885245625001E-2</v>
      </c>
      <c r="AH588" s="18">
        <f t="shared" ca="1" si="322"/>
        <v>4.7752533652750007E-2</v>
      </c>
      <c r="AI588" s="18">
        <f t="shared" ca="1" si="322"/>
        <v>4.9436214849250003E-2</v>
      </c>
      <c r="AJ588" s="18">
        <f t="shared" ca="1" si="322"/>
        <v>5.1119896045749999E-2</v>
      </c>
      <c r="AK588" s="18">
        <f t="shared" ca="1" si="322"/>
        <v>5.2803577242250002E-2</v>
      </c>
      <c r="AL588" s="18">
        <f t="shared" ca="1" si="322"/>
        <v>5.4487258438750005E-2</v>
      </c>
      <c r="AM588" s="18">
        <f t="shared" ca="1" si="322"/>
        <v>5.6170939635250001E-2</v>
      </c>
      <c r="AN588" s="18">
        <f t="shared" ca="1" si="322"/>
        <v>5.8098686810603019E-2</v>
      </c>
      <c r="AO588" s="18">
        <f t="shared" ca="1" si="323"/>
        <v>6.0512278846135997E-2</v>
      </c>
      <c r="AP588" s="18">
        <f t="shared" ca="1" si="323"/>
        <v>6.3167758672401944E-2</v>
      </c>
      <c r="AQ588" s="18">
        <f t="shared" ca="1" si="323"/>
        <v>6.5823238498667891E-2</v>
      </c>
      <c r="AR588" s="18">
        <f t="shared" ca="1" si="323"/>
        <v>6.847871832493381E-2</v>
      </c>
      <c r="AS588" s="18">
        <f t="shared" ca="1" si="323"/>
        <v>7.1134198151199757E-2</v>
      </c>
      <c r="AT588" s="18">
        <f t="shared" ca="1" si="323"/>
        <v>7.3789677977465704E-2</v>
      </c>
      <c r="AU588" s="18">
        <f t="shared" ca="1" si="323"/>
        <v>7.644515780373165E-2</v>
      </c>
      <c r="AV588" s="18">
        <f t="shared" ca="1" si="323"/>
        <v>7.9100637629997597E-2</v>
      </c>
      <c r="AW588" s="18">
        <f t="shared" ca="1" si="323"/>
        <v>8.175611745626353E-2</v>
      </c>
      <c r="AX588" s="18">
        <f t="shared" ca="1" si="323"/>
        <v>8.4410508188469444E-2</v>
      </c>
      <c r="AY588" s="18">
        <f t="shared" ca="1" si="324"/>
        <v>8.7064898920675329E-2</v>
      </c>
      <c r="AZ588" s="18">
        <f t="shared" ca="1" si="324"/>
        <v>8.9720378746941276E-2</v>
      </c>
      <c r="BA588" s="18">
        <f t="shared" ca="1" si="324"/>
        <v>9.238250204697343E-2</v>
      </c>
      <c r="BB588" s="18">
        <f t="shared" ca="1" si="324"/>
        <v>9.5091020753962877E-2</v>
      </c>
      <c r="BC588" s="18">
        <f t="shared" ca="1" si="324"/>
        <v>9.7882637337732739E-2</v>
      </c>
      <c r="BD588" s="18">
        <f t="shared" ca="1" si="324"/>
        <v>0.10076410418145516</v>
      </c>
      <c r="BE588" s="18">
        <f t="shared" ca="1" si="324"/>
        <v>0.10374271821533242</v>
      </c>
      <c r="BF588" s="18">
        <f t="shared" ca="1" si="324"/>
        <v>0.10682632091659665</v>
      </c>
      <c r="BG588" s="18">
        <f t="shared" ca="1" si="324"/>
        <v>0.11002340721891617</v>
      </c>
      <c r="BH588" s="18">
        <f t="shared" ca="1" si="324"/>
        <v>0.11107471568986452</v>
      </c>
      <c r="BI588" s="18">
        <f t="shared" ca="1" si="324"/>
        <v>0</v>
      </c>
    </row>
    <row r="589" spans="8:61" x14ac:dyDescent="0.35">
      <c r="H589" s="2" t="str">
        <f t="shared" si="303"/>
        <v>ON_XM</v>
      </c>
      <c r="I589">
        <f t="shared" si="297"/>
        <v>11</v>
      </c>
      <c r="J589">
        <f t="shared" si="304"/>
        <v>50</v>
      </c>
      <c r="K589" s="18">
        <f t="shared" ref="K589:T598" ca="1" si="325">IF(K$28&gt;$J589,0,OFFSET($K$2,$I589,$J589-K$28))</f>
        <v>0</v>
      </c>
      <c r="L589" s="18">
        <f t="shared" ca="1" si="325"/>
        <v>0</v>
      </c>
      <c r="M589" s="18">
        <f t="shared" ca="1" si="325"/>
        <v>0</v>
      </c>
      <c r="N589" s="18">
        <f t="shared" ca="1" si="325"/>
        <v>0</v>
      </c>
      <c r="O589" s="18">
        <f t="shared" ca="1" si="325"/>
        <v>0</v>
      </c>
      <c r="P589" s="18">
        <f t="shared" ca="1" si="325"/>
        <v>0</v>
      </c>
      <c r="Q589" s="18">
        <f t="shared" ca="1" si="325"/>
        <v>0</v>
      </c>
      <c r="R589" s="18">
        <f t="shared" ca="1" si="325"/>
        <v>0</v>
      </c>
      <c r="S589" s="18">
        <f t="shared" ca="1" si="325"/>
        <v>0</v>
      </c>
      <c r="T589" s="18">
        <f t="shared" ca="1" si="325"/>
        <v>0</v>
      </c>
      <c r="U589" s="18">
        <f t="shared" ref="U589:AD598" ca="1" si="326">IF(U$28&gt;$J589,0,OFFSET($K$2,$I589,$J589-U$28))</f>
        <v>0</v>
      </c>
      <c r="V589" s="18">
        <f t="shared" ca="1" si="326"/>
        <v>2.5864678098249997E-2</v>
      </c>
      <c r="W589" s="18">
        <f t="shared" ca="1" si="326"/>
        <v>2.754835929475E-2</v>
      </c>
      <c r="X589" s="18">
        <f t="shared" ca="1" si="326"/>
        <v>2.9232040491250003E-2</v>
      </c>
      <c r="Y589" s="18">
        <f t="shared" ca="1" si="326"/>
        <v>3.0915721687750003E-2</v>
      </c>
      <c r="Z589" s="18">
        <f t="shared" ca="1" si="326"/>
        <v>3.2599402884249999E-2</v>
      </c>
      <c r="AA589" s="18">
        <f t="shared" ca="1" si="326"/>
        <v>3.4283084080750009E-2</v>
      </c>
      <c r="AB589" s="18">
        <f t="shared" ca="1" si="326"/>
        <v>3.5966765277249999E-2</v>
      </c>
      <c r="AC589" s="18">
        <f t="shared" ca="1" si="326"/>
        <v>3.7650446473750002E-2</v>
      </c>
      <c r="AD589" s="18">
        <f t="shared" ca="1" si="326"/>
        <v>3.9334127670250005E-2</v>
      </c>
      <c r="AE589" s="18">
        <f t="shared" ref="AE589:AN598" ca="1" si="327">IF(AE$28&gt;$J589,0,OFFSET($K$2,$I589,$J589-AE$28))</f>
        <v>4.1017808866750001E-2</v>
      </c>
      <c r="AF589" s="18">
        <f t="shared" ca="1" si="327"/>
        <v>4.2701490063249997E-2</v>
      </c>
      <c r="AG589" s="18">
        <f t="shared" ca="1" si="327"/>
        <v>4.4385171259750007E-2</v>
      </c>
      <c r="AH589" s="18">
        <f t="shared" ca="1" si="327"/>
        <v>4.606885245625001E-2</v>
      </c>
      <c r="AI589" s="18">
        <f t="shared" ca="1" si="327"/>
        <v>4.7752533652750007E-2</v>
      </c>
      <c r="AJ589" s="18">
        <f t="shared" ca="1" si="327"/>
        <v>4.9436214849250003E-2</v>
      </c>
      <c r="AK589" s="18">
        <f t="shared" ca="1" si="327"/>
        <v>5.1119896045749999E-2</v>
      </c>
      <c r="AL589" s="18">
        <f t="shared" ca="1" si="327"/>
        <v>5.2803577242250002E-2</v>
      </c>
      <c r="AM589" s="18">
        <f t="shared" ca="1" si="327"/>
        <v>5.4487258438750005E-2</v>
      </c>
      <c r="AN589" s="18">
        <f t="shared" ca="1" si="327"/>
        <v>5.6170939635250001E-2</v>
      </c>
      <c r="AO589" s="18">
        <f t="shared" ref="AO589:AX598" ca="1" si="328">IF(AO$28&gt;$J589,0,OFFSET($K$2,$I589,$J589-AO$28))</f>
        <v>5.8098686810603019E-2</v>
      </c>
      <c r="AP589" s="18">
        <f t="shared" ca="1" si="328"/>
        <v>6.0512278846135997E-2</v>
      </c>
      <c r="AQ589" s="18">
        <f t="shared" ca="1" si="328"/>
        <v>6.3167758672401944E-2</v>
      </c>
      <c r="AR589" s="18">
        <f t="shared" ca="1" si="328"/>
        <v>6.5823238498667891E-2</v>
      </c>
      <c r="AS589" s="18">
        <f t="shared" ca="1" si="328"/>
        <v>6.847871832493381E-2</v>
      </c>
      <c r="AT589" s="18">
        <f t="shared" ca="1" si="328"/>
        <v>7.1134198151199757E-2</v>
      </c>
      <c r="AU589" s="18">
        <f t="shared" ca="1" si="328"/>
        <v>7.3789677977465704E-2</v>
      </c>
      <c r="AV589" s="18">
        <f t="shared" ca="1" si="328"/>
        <v>7.644515780373165E-2</v>
      </c>
      <c r="AW589" s="18">
        <f t="shared" ca="1" si="328"/>
        <v>7.9100637629997597E-2</v>
      </c>
      <c r="AX589" s="18">
        <f t="shared" ca="1" si="328"/>
        <v>8.175611745626353E-2</v>
      </c>
      <c r="AY589" s="18">
        <f t="shared" ref="AY589:BI598" ca="1" si="329">IF(AY$28&gt;$J589,0,OFFSET($K$2,$I589,$J589-AY$28))</f>
        <v>8.4410508188469444E-2</v>
      </c>
      <c r="AZ589" s="18">
        <f t="shared" ca="1" si="329"/>
        <v>8.7064898920675329E-2</v>
      </c>
      <c r="BA589" s="18">
        <f t="shared" ca="1" si="329"/>
        <v>8.9720378746941276E-2</v>
      </c>
      <c r="BB589" s="18">
        <f t="shared" ca="1" si="329"/>
        <v>9.238250204697343E-2</v>
      </c>
      <c r="BC589" s="18">
        <f t="shared" ca="1" si="329"/>
        <v>9.5091020753962877E-2</v>
      </c>
      <c r="BD589" s="18">
        <f t="shared" ca="1" si="329"/>
        <v>9.7882637337732739E-2</v>
      </c>
      <c r="BE589" s="18">
        <f t="shared" ca="1" si="329"/>
        <v>0.10076410418145516</v>
      </c>
      <c r="BF589" s="18">
        <f t="shared" ca="1" si="329"/>
        <v>0.10374271821533242</v>
      </c>
      <c r="BG589" s="18">
        <f t="shared" ca="1" si="329"/>
        <v>0.10682632091659665</v>
      </c>
      <c r="BH589" s="18">
        <f t="shared" ca="1" si="329"/>
        <v>0.11002340721891617</v>
      </c>
      <c r="BI589" s="18">
        <f t="shared" ca="1" si="329"/>
        <v>0.11107471568986452</v>
      </c>
    </row>
    <row r="590" spans="8:61" x14ac:dyDescent="0.35">
      <c r="H590" s="2" t="str">
        <f t="shared" si="303"/>
        <v>RR_MCCC_27</v>
      </c>
      <c r="I590">
        <f t="shared" si="297"/>
        <v>12</v>
      </c>
      <c r="J590">
        <f t="shared" si="304"/>
        <v>0</v>
      </c>
      <c r="K590" s="18">
        <f t="shared" ca="1" si="325"/>
        <v>0.1100298062538418</v>
      </c>
      <c r="L590" s="18">
        <f t="shared" ca="1" si="325"/>
        <v>0</v>
      </c>
      <c r="M590" s="18">
        <f t="shared" ca="1" si="325"/>
        <v>0</v>
      </c>
      <c r="N590" s="18">
        <f t="shared" ca="1" si="325"/>
        <v>0</v>
      </c>
      <c r="O590" s="18">
        <f t="shared" ca="1" si="325"/>
        <v>0</v>
      </c>
      <c r="P590" s="18">
        <f t="shared" ca="1" si="325"/>
        <v>0</v>
      </c>
      <c r="Q590" s="18">
        <f t="shared" ca="1" si="325"/>
        <v>0</v>
      </c>
      <c r="R590" s="18">
        <f t="shared" ca="1" si="325"/>
        <v>0</v>
      </c>
      <c r="S590" s="18">
        <f t="shared" ca="1" si="325"/>
        <v>0</v>
      </c>
      <c r="T590" s="18">
        <f t="shared" ca="1" si="325"/>
        <v>0</v>
      </c>
      <c r="U590" s="18">
        <f t="shared" ca="1" si="326"/>
        <v>0</v>
      </c>
      <c r="V590" s="18">
        <f t="shared" ca="1" si="326"/>
        <v>0</v>
      </c>
      <c r="W590" s="18">
        <f t="shared" ca="1" si="326"/>
        <v>0</v>
      </c>
      <c r="X590" s="18">
        <f t="shared" ca="1" si="326"/>
        <v>0</v>
      </c>
      <c r="Y590" s="18">
        <f t="shared" ca="1" si="326"/>
        <v>0</v>
      </c>
      <c r="Z590" s="18">
        <f t="shared" ca="1" si="326"/>
        <v>0</v>
      </c>
      <c r="AA590" s="18">
        <f t="shared" ca="1" si="326"/>
        <v>0</v>
      </c>
      <c r="AB590" s="18">
        <f t="shared" ca="1" si="326"/>
        <v>0</v>
      </c>
      <c r="AC590" s="18">
        <f t="shared" ca="1" si="326"/>
        <v>0</v>
      </c>
      <c r="AD590" s="18">
        <f t="shared" ca="1" si="326"/>
        <v>0</v>
      </c>
      <c r="AE590" s="18">
        <f t="shared" ca="1" si="327"/>
        <v>0</v>
      </c>
      <c r="AF590" s="18">
        <f t="shared" ca="1" si="327"/>
        <v>0</v>
      </c>
      <c r="AG590" s="18">
        <f t="shared" ca="1" si="327"/>
        <v>0</v>
      </c>
      <c r="AH590" s="18">
        <f t="shared" ca="1" si="327"/>
        <v>0</v>
      </c>
      <c r="AI590" s="18">
        <f t="shared" ca="1" si="327"/>
        <v>0</v>
      </c>
      <c r="AJ590" s="18">
        <f t="shared" ca="1" si="327"/>
        <v>0</v>
      </c>
      <c r="AK590" s="18">
        <f t="shared" ca="1" si="327"/>
        <v>0</v>
      </c>
      <c r="AL590" s="18">
        <f t="shared" ca="1" si="327"/>
        <v>0</v>
      </c>
      <c r="AM590" s="18">
        <f t="shared" ca="1" si="327"/>
        <v>0</v>
      </c>
      <c r="AN590" s="18">
        <f t="shared" ca="1" si="327"/>
        <v>0</v>
      </c>
      <c r="AO590" s="18">
        <f t="shared" ca="1" si="328"/>
        <v>0</v>
      </c>
      <c r="AP590" s="18">
        <f t="shared" ca="1" si="328"/>
        <v>0</v>
      </c>
      <c r="AQ590" s="18">
        <f t="shared" ca="1" si="328"/>
        <v>0</v>
      </c>
      <c r="AR590" s="18">
        <f t="shared" ca="1" si="328"/>
        <v>0</v>
      </c>
      <c r="AS590" s="18">
        <f t="shared" ca="1" si="328"/>
        <v>0</v>
      </c>
      <c r="AT590" s="18">
        <f t="shared" ca="1" si="328"/>
        <v>0</v>
      </c>
      <c r="AU590" s="18">
        <f t="shared" ca="1" si="328"/>
        <v>0</v>
      </c>
      <c r="AV590" s="18">
        <f t="shared" ca="1" si="328"/>
        <v>0</v>
      </c>
      <c r="AW590" s="18">
        <f t="shared" ca="1" si="328"/>
        <v>0</v>
      </c>
      <c r="AX590" s="18">
        <f t="shared" ca="1" si="328"/>
        <v>0</v>
      </c>
      <c r="AY590" s="18">
        <f t="shared" ca="1" si="329"/>
        <v>0</v>
      </c>
      <c r="AZ590" s="18">
        <f t="shared" ca="1" si="329"/>
        <v>0</v>
      </c>
      <c r="BA590" s="18">
        <f t="shared" ca="1" si="329"/>
        <v>0</v>
      </c>
      <c r="BB590" s="18">
        <f t="shared" ca="1" si="329"/>
        <v>0</v>
      </c>
      <c r="BC590" s="18">
        <f t="shared" ca="1" si="329"/>
        <v>0</v>
      </c>
      <c r="BD590" s="18">
        <f t="shared" ca="1" si="329"/>
        <v>0</v>
      </c>
      <c r="BE590" s="18">
        <f t="shared" ca="1" si="329"/>
        <v>0</v>
      </c>
      <c r="BF590" s="18">
        <f t="shared" ca="1" si="329"/>
        <v>0</v>
      </c>
      <c r="BG590" s="18">
        <f t="shared" ca="1" si="329"/>
        <v>0</v>
      </c>
      <c r="BH590" s="18">
        <f t="shared" ca="1" si="329"/>
        <v>0</v>
      </c>
      <c r="BI590" s="18">
        <f t="shared" ca="1" si="329"/>
        <v>0</v>
      </c>
    </row>
    <row r="591" spans="8:61" x14ac:dyDescent="0.35">
      <c r="H591" s="2" t="str">
        <f t="shared" si="303"/>
        <v>RR_MCCC_27</v>
      </c>
      <c r="I591">
        <f t="shared" si="297"/>
        <v>12</v>
      </c>
      <c r="J591">
        <f t="shared" si="304"/>
        <v>1</v>
      </c>
      <c r="K591" s="18">
        <f t="shared" ca="1" si="325"/>
        <v>0.10957258526933937</v>
      </c>
      <c r="L591" s="18">
        <f t="shared" ca="1" si="325"/>
        <v>0.1100298062538418</v>
      </c>
      <c r="M591" s="18">
        <f t="shared" ca="1" si="325"/>
        <v>0</v>
      </c>
      <c r="N591" s="18">
        <f t="shared" ca="1" si="325"/>
        <v>0</v>
      </c>
      <c r="O591" s="18">
        <f t="shared" ca="1" si="325"/>
        <v>0</v>
      </c>
      <c r="P591" s="18">
        <f t="shared" ca="1" si="325"/>
        <v>0</v>
      </c>
      <c r="Q591" s="18">
        <f t="shared" ca="1" si="325"/>
        <v>0</v>
      </c>
      <c r="R591" s="18">
        <f t="shared" ca="1" si="325"/>
        <v>0</v>
      </c>
      <c r="S591" s="18">
        <f t="shared" ca="1" si="325"/>
        <v>0</v>
      </c>
      <c r="T591" s="18">
        <f t="shared" ca="1" si="325"/>
        <v>0</v>
      </c>
      <c r="U591" s="18">
        <f t="shared" ca="1" si="326"/>
        <v>0</v>
      </c>
      <c r="V591" s="18">
        <f t="shared" ca="1" si="326"/>
        <v>0</v>
      </c>
      <c r="W591" s="18">
        <f t="shared" ca="1" si="326"/>
        <v>0</v>
      </c>
      <c r="X591" s="18">
        <f t="shared" ca="1" si="326"/>
        <v>0</v>
      </c>
      <c r="Y591" s="18">
        <f t="shared" ca="1" si="326"/>
        <v>0</v>
      </c>
      <c r="Z591" s="18">
        <f t="shared" ca="1" si="326"/>
        <v>0</v>
      </c>
      <c r="AA591" s="18">
        <f t="shared" ca="1" si="326"/>
        <v>0</v>
      </c>
      <c r="AB591" s="18">
        <f t="shared" ca="1" si="326"/>
        <v>0</v>
      </c>
      <c r="AC591" s="18">
        <f t="shared" ca="1" si="326"/>
        <v>0</v>
      </c>
      <c r="AD591" s="18">
        <f t="shared" ca="1" si="326"/>
        <v>0</v>
      </c>
      <c r="AE591" s="18">
        <f t="shared" ca="1" si="327"/>
        <v>0</v>
      </c>
      <c r="AF591" s="18">
        <f t="shared" ca="1" si="327"/>
        <v>0</v>
      </c>
      <c r="AG591" s="18">
        <f t="shared" ca="1" si="327"/>
        <v>0</v>
      </c>
      <c r="AH591" s="18">
        <f t="shared" ca="1" si="327"/>
        <v>0</v>
      </c>
      <c r="AI591" s="18">
        <f t="shared" ca="1" si="327"/>
        <v>0</v>
      </c>
      <c r="AJ591" s="18">
        <f t="shared" ca="1" si="327"/>
        <v>0</v>
      </c>
      <c r="AK591" s="18">
        <f t="shared" ca="1" si="327"/>
        <v>0</v>
      </c>
      <c r="AL591" s="18">
        <f t="shared" ca="1" si="327"/>
        <v>0</v>
      </c>
      <c r="AM591" s="18">
        <f t="shared" ca="1" si="327"/>
        <v>0</v>
      </c>
      <c r="AN591" s="18">
        <f t="shared" ca="1" si="327"/>
        <v>0</v>
      </c>
      <c r="AO591" s="18">
        <f t="shared" ca="1" si="328"/>
        <v>0</v>
      </c>
      <c r="AP591" s="18">
        <f t="shared" ca="1" si="328"/>
        <v>0</v>
      </c>
      <c r="AQ591" s="18">
        <f t="shared" ca="1" si="328"/>
        <v>0</v>
      </c>
      <c r="AR591" s="18">
        <f t="shared" ca="1" si="328"/>
        <v>0</v>
      </c>
      <c r="AS591" s="18">
        <f t="shared" ca="1" si="328"/>
        <v>0</v>
      </c>
      <c r="AT591" s="18">
        <f t="shared" ca="1" si="328"/>
        <v>0</v>
      </c>
      <c r="AU591" s="18">
        <f t="shared" ca="1" si="328"/>
        <v>0</v>
      </c>
      <c r="AV591" s="18">
        <f t="shared" ca="1" si="328"/>
        <v>0</v>
      </c>
      <c r="AW591" s="18">
        <f t="shared" ca="1" si="328"/>
        <v>0</v>
      </c>
      <c r="AX591" s="18">
        <f t="shared" ca="1" si="328"/>
        <v>0</v>
      </c>
      <c r="AY591" s="18">
        <f t="shared" ca="1" si="329"/>
        <v>0</v>
      </c>
      <c r="AZ591" s="18">
        <f t="shared" ca="1" si="329"/>
        <v>0</v>
      </c>
      <c r="BA591" s="18">
        <f t="shared" ca="1" si="329"/>
        <v>0</v>
      </c>
      <c r="BB591" s="18">
        <f t="shared" ca="1" si="329"/>
        <v>0</v>
      </c>
      <c r="BC591" s="18">
        <f t="shared" ca="1" si="329"/>
        <v>0</v>
      </c>
      <c r="BD591" s="18">
        <f t="shared" ca="1" si="329"/>
        <v>0</v>
      </c>
      <c r="BE591" s="18">
        <f t="shared" ca="1" si="329"/>
        <v>0</v>
      </c>
      <c r="BF591" s="18">
        <f t="shared" ca="1" si="329"/>
        <v>0</v>
      </c>
      <c r="BG591" s="18">
        <f t="shared" ca="1" si="329"/>
        <v>0</v>
      </c>
      <c r="BH591" s="18">
        <f t="shared" ca="1" si="329"/>
        <v>0</v>
      </c>
      <c r="BI591" s="18">
        <f t="shared" ca="1" si="329"/>
        <v>0</v>
      </c>
    </row>
    <row r="592" spans="8:61" x14ac:dyDescent="0.35">
      <c r="H592" s="2" t="str">
        <f t="shared" si="303"/>
        <v>RR_MCCC_27</v>
      </c>
      <c r="I592">
        <f t="shared" si="297"/>
        <v>12</v>
      </c>
      <c r="J592">
        <f t="shared" si="304"/>
        <v>2</v>
      </c>
      <c r="K592" s="18">
        <f t="shared" ca="1" si="325"/>
        <v>0.10640858828281462</v>
      </c>
      <c r="L592" s="18">
        <f t="shared" ca="1" si="325"/>
        <v>0.10957258526933937</v>
      </c>
      <c r="M592" s="18">
        <f t="shared" ca="1" si="325"/>
        <v>0.1100298062538418</v>
      </c>
      <c r="N592" s="18">
        <f t="shared" ca="1" si="325"/>
        <v>0</v>
      </c>
      <c r="O592" s="18">
        <f t="shared" ca="1" si="325"/>
        <v>0</v>
      </c>
      <c r="P592" s="18">
        <f t="shared" ca="1" si="325"/>
        <v>0</v>
      </c>
      <c r="Q592" s="18">
        <f t="shared" ca="1" si="325"/>
        <v>0</v>
      </c>
      <c r="R592" s="18">
        <f t="shared" ca="1" si="325"/>
        <v>0</v>
      </c>
      <c r="S592" s="18">
        <f t="shared" ca="1" si="325"/>
        <v>0</v>
      </c>
      <c r="T592" s="18">
        <f t="shared" ca="1" si="325"/>
        <v>0</v>
      </c>
      <c r="U592" s="18">
        <f t="shared" ca="1" si="326"/>
        <v>0</v>
      </c>
      <c r="V592" s="18">
        <f t="shared" ca="1" si="326"/>
        <v>0</v>
      </c>
      <c r="W592" s="18">
        <f t="shared" ca="1" si="326"/>
        <v>0</v>
      </c>
      <c r="X592" s="18">
        <f t="shared" ca="1" si="326"/>
        <v>0</v>
      </c>
      <c r="Y592" s="18">
        <f t="shared" ca="1" si="326"/>
        <v>0</v>
      </c>
      <c r="Z592" s="18">
        <f t="shared" ca="1" si="326"/>
        <v>0</v>
      </c>
      <c r="AA592" s="18">
        <f t="shared" ca="1" si="326"/>
        <v>0</v>
      </c>
      <c r="AB592" s="18">
        <f t="shared" ca="1" si="326"/>
        <v>0</v>
      </c>
      <c r="AC592" s="18">
        <f t="shared" ca="1" si="326"/>
        <v>0</v>
      </c>
      <c r="AD592" s="18">
        <f t="shared" ca="1" si="326"/>
        <v>0</v>
      </c>
      <c r="AE592" s="18">
        <f t="shared" ca="1" si="327"/>
        <v>0</v>
      </c>
      <c r="AF592" s="18">
        <f t="shared" ca="1" si="327"/>
        <v>0</v>
      </c>
      <c r="AG592" s="18">
        <f t="shared" ca="1" si="327"/>
        <v>0</v>
      </c>
      <c r="AH592" s="18">
        <f t="shared" ca="1" si="327"/>
        <v>0</v>
      </c>
      <c r="AI592" s="18">
        <f t="shared" ca="1" si="327"/>
        <v>0</v>
      </c>
      <c r="AJ592" s="18">
        <f t="shared" ca="1" si="327"/>
        <v>0</v>
      </c>
      <c r="AK592" s="18">
        <f t="shared" ca="1" si="327"/>
        <v>0</v>
      </c>
      <c r="AL592" s="18">
        <f t="shared" ca="1" si="327"/>
        <v>0</v>
      </c>
      <c r="AM592" s="18">
        <f t="shared" ca="1" si="327"/>
        <v>0</v>
      </c>
      <c r="AN592" s="18">
        <f t="shared" ca="1" si="327"/>
        <v>0</v>
      </c>
      <c r="AO592" s="18">
        <f t="shared" ca="1" si="328"/>
        <v>0</v>
      </c>
      <c r="AP592" s="18">
        <f t="shared" ca="1" si="328"/>
        <v>0</v>
      </c>
      <c r="AQ592" s="18">
        <f t="shared" ca="1" si="328"/>
        <v>0</v>
      </c>
      <c r="AR592" s="18">
        <f t="shared" ca="1" si="328"/>
        <v>0</v>
      </c>
      <c r="AS592" s="18">
        <f t="shared" ca="1" si="328"/>
        <v>0</v>
      </c>
      <c r="AT592" s="18">
        <f t="shared" ca="1" si="328"/>
        <v>0</v>
      </c>
      <c r="AU592" s="18">
        <f t="shared" ca="1" si="328"/>
        <v>0</v>
      </c>
      <c r="AV592" s="18">
        <f t="shared" ca="1" si="328"/>
        <v>0</v>
      </c>
      <c r="AW592" s="18">
        <f t="shared" ca="1" si="328"/>
        <v>0</v>
      </c>
      <c r="AX592" s="18">
        <f t="shared" ca="1" si="328"/>
        <v>0</v>
      </c>
      <c r="AY592" s="18">
        <f t="shared" ca="1" si="329"/>
        <v>0</v>
      </c>
      <c r="AZ592" s="18">
        <f t="shared" ca="1" si="329"/>
        <v>0</v>
      </c>
      <c r="BA592" s="18">
        <f t="shared" ca="1" si="329"/>
        <v>0</v>
      </c>
      <c r="BB592" s="18">
        <f t="shared" ca="1" si="329"/>
        <v>0</v>
      </c>
      <c r="BC592" s="18">
        <f t="shared" ca="1" si="329"/>
        <v>0</v>
      </c>
      <c r="BD592" s="18">
        <f t="shared" ca="1" si="329"/>
        <v>0</v>
      </c>
      <c r="BE592" s="18">
        <f t="shared" ca="1" si="329"/>
        <v>0</v>
      </c>
      <c r="BF592" s="18">
        <f t="shared" ca="1" si="329"/>
        <v>0</v>
      </c>
      <c r="BG592" s="18">
        <f t="shared" ca="1" si="329"/>
        <v>0</v>
      </c>
      <c r="BH592" s="18">
        <f t="shared" ca="1" si="329"/>
        <v>0</v>
      </c>
      <c r="BI592" s="18">
        <f t="shared" ca="1" si="329"/>
        <v>0</v>
      </c>
    </row>
    <row r="593" spans="8:61" x14ac:dyDescent="0.35">
      <c r="H593" s="2" t="str">
        <f t="shared" si="303"/>
        <v>RR_MCCC_27</v>
      </c>
      <c r="I593">
        <f t="shared" si="297"/>
        <v>12</v>
      </c>
      <c r="J593">
        <f t="shared" si="304"/>
        <v>3</v>
      </c>
      <c r="K593" s="18">
        <f t="shared" ca="1" si="325"/>
        <v>0.10335603774301969</v>
      </c>
      <c r="L593" s="18">
        <f t="shared" ca="1" si="325"/>
        <v>0.10640858828281462</v>
      </c>
      <c r="M593" s="18">
        <f t="shared" ca="1" si="325"/>
        <v>0.10957258526933937</v>
      </c>
      <c r="N593" s="18">
        <f t="shared" ca="1" si="325"/>
        <v>0.1100298062538418</v>
      </c>
      <c r="O593" s="18">
        <f t="shared" ca="1" si="325"/>
        <v>0</v>
      </c>
      <c r="P593" s="18">
        <f t="shared" ca="1" si="325"/>
        <v>0</v>
      </c>
      <c r="Q593" s="18">
        <f t="shared" ca="1" si="325"/>
        <v>0</v>
      </c>
      <c r="R593" s="18">
        <f t="shared" ca="1" si="325"/>
        <v>0</v>
      </c>
      <c r="S593" s="18">
        <f t="shared" ca="1" si="325"/>
        <v>0</v>
      </c>
      <c r="T593" s="18">
        <f t="shared" ca="1" si="325"/>
        <v>0</v>
      </c>
      <c r="U593" s="18">
        <f t="shared" ca="1" si="326"/>
        <v>0</v>
      </c>
      <c r="V593" s="18">
        <f t="shared" ca="1" si="326"/>
        <v>0</v>
      </c>
      <c r="W593" s="18">
        <f t="shared" ca="1" si="326"/>
        <v>0</v>
      </c>
      <c r="X593" s="18">
        <f t="shared" ca="1" si="326"/>
        <v>0</v>
      </c>
      <c r="Y593" s="18">
        <f t="shared" ca="1" si="326"/>
        <v>0</v>
      </c>
      <c r="Z593" s="18">
        <f t="shared" ca="1" si="326"/>
        <v>0</v>
      </c>
      <c r="AA593" s="18">
        <f t="shared" ca="1" si="326"/>
        <v>0</v>
      </c>
      <c r="AB593" s="18">
        <f t="shared" ca="1" si="326"/>
        <v>0</v>
      </c>
      <c r="AC593" s="18">
        <f t="shared" ca="1" si="326"/>
        <v>0</v>
      </c>
      <c r="AD593" s="18">
        <f t="shared" ca="1" si="326"/>
        <v>0</v>
      </c>
      <c r="AE593" s="18">
        <f t="shared" ca="1" si="327"/>
        <v>0</v>
      </c>
      <c r="AF593" s="18">
        <f t="shared" ca="1" si="327"/>
        <v>0</v>
      </c>
      <c r="AG593" s="18">
        <f t="shared" ca="1" si="327"/>
        <v>0</v>
      </c>
      <c r="AH593" s="18">
        <f t="shared" ca="1" si="327"/>
        <v>0</v>
      </c>
      <c r="AI593" s="18">
        <f t="shared" ca="1" si="327"/>
        <v>0</v>
      </c>
      <c r="AJ593" s="18">
        <f t="shared" ca="1" si="327"/>
        <v>0</v>
      </c>
      <c r="AK593" s="18">
        <f t="shared" ca="1" si="327"/>
        <v>0</v>
      </c>
      <c r="AL593" s="18">
        <f t="shared" ca="1" si="327"/>
        <v>0</v>
      </c>
      <c r="AM593" s="18">
        <f t="shared" ca="1" si="327"/>
        <v>0</v>
      </c>
      <c r="AN593" s="18">
        <f t="shared" ca="1" si="327"/>
        <v>0</v>
      </c>
      <c r="AO593" s="18">
        <f t="shared" ca="1" si="328"/>
        <v>0</v>
      </c>
      <c r="AP593" s="18">
        <f t="shared" ca="1" si="328"/>
        <v>0</v>
      </c>
      <c r="AQ593" s="18">
        <f t="shared" ca="1" si="328"/>
        <v>0</v>
      </c>
      <c r="AR593" s="18">
        <f t="shared" ca="1" si="328"/>
        <v>0</v>
      </c>
      <c r="AS593" s="18">
        <f t="shared" ca="1" si="328"/>
        <v>0</v>
      </c>
      <c r="AT593" s="18">
        <f t="shared" ca="1" si="328"/>
        <v>0</v>
      </c>
      <c r="AU593" s="18">
        <f t="shared" ca="1" si="328"/>
        <v>0</v>
      </c>
      <c r="AV593" s="18">
        <f t="shared" ca="1" si="328"/>
        <v>0</v>
      </c>
      <c r="AW593" s="18">
        <f t="shared" ca="1" si="328"/>
        <v>0</v>
      </c>
      <c r="AX593" s="18">
        <f t="shared" ca="1" si="328"/>
        <v>0</v>
      </c>
      <c r="AY593" s="18">
        <f t="shared" ca="1" si="329"/>
        <v>0</v>
      </c>
      <c r="AZ593" s="18">
        <f t="shared" ca="1" si="329"/>
        <v>0</v>
      </c>
      <c r="BA593" s="18">
        <f t="shared" ca="1" si="329"/>
        <v>0</v>
      </c>
      <c r="BB593" s="18">
        <f t="shared" ca="1" si="329"/>
        <v>0</v>
      </c>
      <c r="BC593" s="18">
        <f t="shared" ca="1" si="329"/>
        <v>0</v>
      </c>
      <c r="BD593" s="18">
        <f t="shared" ca="1" si="329"/>
        <v>0</v>
      </c>
      <c r="BE593" s="18">
        <f t="shared" ca="1" si="329"/>
        <v>0</v>
      </c>
      <c r="BF593" s="18">
        <f t="shared" ca="1" si="329"/>
        <v>0</v>
      </c>
      <c r="BG593" s="18">
        <f t="shared" ca="1" si="329"/>
        <v>0</v>
      </c>
      <c r="BH593" s="18">
        <f t="shared" ca="1" si="329"/>
        <v>0</v>
      </c>
      <c r="BI593" s="18">
        <f t="shared" ca="1" si="329"/>
        <v>0</v>
      </c>
    </row>
    <row r="594" spans="8:61" x14ac:dyDescent="0.35">
      <c r="H594" s="2" t="str">
        <f t="shared" si="303"/>
        <v>RR_MCCC_27</v>
      </c>
      <c r="I594">
        <f t="shared" si="297"/>
        <v>12</v>
      </c>
      <c r="J594">
        <f t="shared" si="304"/>
        <v>4</v>
      </c>
      <c r="K594" s="18">
        <f t="shared" ca="1" si="325"/>
        <v>0.10040659120960443</v>
      </c>
      <c r="L594" s="18">
        <f t="shared" ca="1" si="325"/>
        <v>0.10335603774301969</v>
      </c>
      <c r="M594" s="18">
        <f t="shared" ca="1" si="325"/>
        <v>0.10640858828281462</v>
      </c>
      <c r="N594" s="18">
        <f t="shared" ca="1" si="325"/>
        <v>0.10957258526933937</v>
      </c>
      <c r="O594" s="18">
        <f t="shared" ca="1" si="325"/>
        <v>0.1100298062538418</v>
      </c>
      <c r="P594" s="18">
        <f t="shared" ca="1" si="325"/>
        <v>0</v>
      </c>
      <c r="Q594" s="18">
        <f t="shared" ca="1" si="325"/>
        <v>0</v>
      </c>
      <c r="R594" s="18">
        <f t="shared" ca="1" si="325"/>
        <v>0</v>
      </c>
      <c r="S594" s="18">
        <f t="shared" ca="1" si="325"/>
        <v>0</v>
      </c>
      <c r="T594" s="18">
        <f t="shared" ca="1" si="325"/>
        <v>0</v>
      </c>
      <c r="U594" s="18">
        <f t="shared" ca="1" si="326"/>
        <v>0</v>
      </c>
      <c r="V594" s="18">
        <f t="shared" ca="1" si="326"/>
        <v>0</v>
      </c>
      <c r="W594" s="18">
        <f t="shared" ca="1" si="326"/>
        <v>0</v>
      </c>
      <c r="X594" s="18">
        <f t="shared" ca="1" si="326"/>
        <v>0</v>
      </c>
      <c r="Y594" s="18">
        <f t="shared" ca="1" si="326"/>
        <v>0</v>
      </c>
      <c r="Z594" s="18">
        <f t="shared" ca="1" si="326"/>
        <v>0</v>
      </c>
      <c r="AA594" s="18">
        <f t="shared" ca="1" si="326"/>
        <v>0</v>
      </c>
      <c r="AB594" s="18">
        <f t="shared" ca="1" si="326"/>
        <v>0</v>
      </c>
      <c r="AC594" s="18">
        <f t="shared" ca="1" si="326"/>
        <v>0</v>
      </c>
      <c r="AD594" s="18">
        <f t="shared" ca="1" si="326"/>
        <v>0</v>
      </c>
      <c r="AE594" s="18">
        <f t="shared" ca="1" si="327"/>
        <v>0</v>
      </c>
      <c r="AF594" s="18">
        <f t="shared" ca="1" si="327"/>
        <v>0</v>
      </c>
      <c r="AG594" s="18">
        <f t="shared" ca="1" si="327"/>
        <v>0</v>
      </c>
      <c r="AH594" s="18">
        <f t="shared" ca="1" si="327"/>
        <v>0</v>
      </c>
      <c r="AI594" s="18">
        <f t="shared" ca="1" si="327"/>
        <v>0</v>
      </c>
      <c r="AJ594" s="18">
        <f t="shared" ca="1" si="327"/>
        <v>0</v>
      </c>
      <c r="AK594" s="18">
        <f t="shared" ca="1" si="327"/>
        <v>0</v>
      </c>
      <c r="AL594" s="18">
        <f t="shared" ca="1" si="327"/>
        <v>0</v>
      </c>
      <c r="AM594" s="18">
        <f t="shared" ca="1" si="327"/>
        <v>0</v>
      </c>
      <c r="AN594" s="18">
        <f t="shared" ca="1" si="327"/>
        <v>0</v>
      </c>
      <c r="AO594" s="18">
        <f t="shared" ca="1" si="328"/>
        <v>0</v>
      </c>
      <c r="AP594" s="18">
        <f t="shared" ca="1" si="328"/>
        <v>0</v>
      </c>
      <c r="AQ594" s="18">
        <f t="shared" ca="1" si="328"/>
        <v>0</v>
      </c>
      <c r="AR594" s="18">
        <f t="shared" ca="1" si="328"/>
        <v>0</v>
      </c>
      <c r="AS594" s="18">
        <f t="shared" ca="1" si="328"/>
        <v>0</v>
      </c>
      <c r="AT594" s="18">
        <f t="shared" ca="1" si="328"/>
        <v>0</v>
      </c>
      <c r="AU594" s="18">
        <f t="shared" ca="1" si="328"/>
        <v>0</v>
      </c>
      <c r="AV594" s="18">
        <f t="shared" ca="1" si="328"/>
        <v>0</v>
      </c>
      <c r="AW594" s="18">
        <f t="shared" ca="1" si="328"/>
        <v>0</v>
      </c>
      <c r="AX594" s="18">
        <f t="shared" ca="1" si="328"/>
        <v>0</v>
      </c>
      <c r="AY594" s="18">
        <f t="shared" ca="1" si="329"/>
        <v>0</v>
      </c>
      <c r="AZ594" s="18">
        <f t="shared" ca="1" si="329"/>
        <v>0</v>
      </c>
      <c r="BA594" s="18">
        <f t="shared" ca="1" si="329"/>
        <v>0</v>
      </c>
      <c r="BB594" s="18">
        <f t="shared" ca="1" si="329"/>
        <v>0</v>
      </c>
      <c r="BC594" s="18">
        <f t="shared" ca="1" si="329"/>
        <v>0</v>
      </c>
      <c r="BD594" s="18">
        <f t="shared" ca="1" si="329"/>
        <v>0</v>
      </c>
      <c r="BE594" s="18">
        <f t="shared" ca="1" si="329"/>
        <v>0</v>
      </c>
      <c r="BF594" s="18">
        <f t="shared" ca="1" si="329"/>
        <v>0</v>
      </c>
      <c r="BG594" s="18">
        <f t="shared" ca="1" si="329"/>
        <v>0</v>
      </c>
      <c r="BH594" s="18">
        <f t="shared" ca="1" si="329"/>
        <v>0</v>
      </c>
      <c r="BI594" s="18">
        <f t="shared" ca="1" si="329"/>
        <v>0</v>
      </c>
    </row>
    <row r="595" spans="8:61" x14ac:dyDescent="0.35">
      <c r="H595" s="2" t="str">
        <f t="shared" si="303"/>
        <v>RR_MCCC_27</v>
      </c>
      <c r="I595">
        <f t="shared" si="297"/>
        <v>12</v>
      </c>
      <c r="J595">
        <f t="shared" si="304"/>
        <v>5</v>
      </c>
      <c r="K595" s="18">
        <f t="shared" ca="1" si="325"/>
        <v>9.7552547968399378E-2</v>
      </c>
      <c r="L595" s="18">
        <f t="shared" ca="1" si="325"/>
        <v>0.10040659120960443</v>
      </c>
      <c r="M595" s="18">
        <f t="shared" ca="1" si="325"/>
        <v>0.10335603774301969</v>
      </c>
      <c r="N595" s="18">
        <f t="shared" ca="1" si="325"/>
        <v>0.10640858828281462</v>
      </c>
      <c r="O595" s="18">
        <f t="shared" ca="1" si="325"/>
        <v>0.10957258526933937</v>
      </c>
      <c r="P595" s="18">
        <f t="shared" ca="1" si="325"/>
        <v>0.1100298062538418</v>
      </c>
      <c r="Q595" s="18">
        <f t="shared" ca="1" si="325"/>
        <v>0</v>
      </c>
      <c r="R595" s="18">
        <f t="shared" ca="1" si="325"/>
        <v>0</v>
      </c>
      <c r="S595" s="18">
        <f t="shared" ca="1" si="325"/>
        <v>0</v>
      </c>
      <c r="T595" s="18">
        <f t="shared" ca="1" si="325"/>
        <v>0</v>
      </c>
      <c r="U595" s="18">
        <f t="shared" ca="1" si="326"/>
        <v>0</v>
      </c>
      <c r="V595" s="18">
        <f t="shared" ca="1" si="326"/>
        <v>0</v>
      </c>
      <c r="W595" s="18">
        <f t="shared" ca="1" si="326"/>
        <v>0</v>
      </c>
      <c r="X595" s="18">
        <f t="shared" ca="1" si="326"/>
        <v>0</v>
      </c>
      <c r="Y595" s="18">
        <f t="shared" ca="1" si="326"/>
        <v>0</v>
      </c>
      <c r="Z595" s="18">
        <f t="shared" ca="1" si="326"/>
        <v>0</v>
      </c>
      <c r="AA595" s="18">
        <f t="shared" ca="1" si="326"/>
        <v>0</v>
      </c>
      <c r="AB595" s="18">
        <f t="shared" ca="1" si="326"/>
        <v>0</v>
      </c>
      <c r="AC595" s="18">
        <f t="shared" ca="1" si="326"/>
        <v>0</v>
      </c>
      <c r="AD595" s="18">
        <f t="shared" ca="1" si="326"/>
        <v>0</v>
      </c>
      <c r="AE595" s="18">
        <f t="shared" ca="1" si="327"/>
        <v>0</v>
      </c>
      <c r="AF595" s="18">
        <f t="shared" ca="1" si="327"/>
        <v>0</v>
      </c>
      <c r="AG595" s="18">
        <f t="shared" ca="1" si="327"/>
        <v>0</v>
      </c>
      <c r="AH595" s="18">
        <f t="shared" ca="1" si="327"/>
        <v>0</v>
      </c>
      <c r="AI595" s="18">
        <f t="shared" ca="1" si="327"/>
        <v>0</v>
      </c>
      <c r="AJ595" s="18">
        <f t="shared" ca="1" si="327"/>
        <v>0</v>
      </c>
      <c r="AK595" s="18">
        <f t="shared" ca="1" si="327"/>
        <v>0</v>
      </c>
      <c r="AL595" s="18">
        <f t="shared" ca="1" si="327"/>
        <v>0</v>
      </c>
      <c r="AM595" s="18">
        <f t="shared" ca="1" si="327"/>
        <v>0</v>
      </c>
      <c r="AN595" s="18">
        <f t="shared" ca="1" si="327"/>
        <v>0</v>
      </c>
      <c r="AO595" s="18">
        <f t="shared" ca="1" si="328"/>
        <v>0</v>
      </c>
      <c r="AP595" s="18">
        <f t="shared" ca="1" si="328"/>
        <v>0</v>
      </c>
      <c r="AQ595" s="18">
        <f t="shared" ca="1" si="328"/>
        <v>0</v>
      </c>
      <c r="AR595" s="18">
        <f t="shared" ca="1" si="328"/>
        <v>0</v>
      </c>
      <c r="AS595" s="18">
        <f t="shared" ca="1" si="328"/>
        <v>0</v>
      </c>
      <c r="AT595" s="18">
        <f t="shared" ca="1" si="328"/>
        <v>0</v>
      </c>
      <c r="AU595" s="18">
        <f t="shared" ca="1" si="328"/>
        <v>0</v>
      </c>
      <c r="AV595" s="18">
        <f t="shared" ca="1" si="328"/>
        <v>0</v>
      </c>
      <c r="AW595" s="18">
        <f t="shared" ca="1" si="328"/>
        <v>0</v>
      </c>
      <c r="AX595" s="18">
        <f t="shared" ca="1" si="328"/>
        <v>0</v>
      </c>
      <c r="AY595" s="18">
        <f t="shared" ca="1" si="329"/>
        <v>0</v>
      </c>
      <c r="AZ595" s="18">
        <f t="shared" ca="1" si="329"/>
        <v>0</v>
      </c>
      <c r="BA595" s="18">
        <f t="shared" ca="1" si="329"/>
        <v>0</v>
      </c>
      <c r="BB595" s="18">
        <f t="shared" ca="1" si="329"/>
        <v>0</v>
      </c>
      <c r="BC595" s="18">
        <f t="shared" ca="1" si="329"/>
        <v>0</v>
      </c>
      <c r="BD595" s="18">
        <f t="shared" ca="1" si="329"/>
        <v>0</v>
      </c>
      <c r="BE595" s="18">
        <f t="shared" ca="1" si="329"/>
        <v>0</v>
      </c>
      <c r="BF595" s="18">
        <f t="shared" ca="1" si="329"/>
        <v>0</v>
      </c>
      <c r="BG595" s="18">
        <f t="shared" ca="1" si="329"/>
        <v>0</v>
      </c>
      <c r="BH595" s="18">
        <f t="shared" ca="1" si="329"/>
        <v>0</v>
      </c>
      <c r="BI595" s="18">
        <f t="shared" ca="1" si="329"/>
        <v>0</v>
      </c>
    </row>
    <row r="596" spans="8:61" x14ac:dyDescent="0.35">
      <c r="H596" s="2" t="str">
        <f t="shared" si="303"/>
        <v>RR_MCCC_27</v>
      </c>
      <c r="I596">
        <f t="shared" si="297"/>
        <v>12</v>
      </c>
      <c r="J596">
        <f t="shared" si="304"/>
        <v>6</v>
      </c>
      <c r="K596" s="18">
        <f t="shared" ca="1" si="325"/>
        <v>9.4786742077052427E-2</v>
      </c>
      <c r="L596" s="18">
        <f t="shared" ca="1" si="325"/>
        <v>9.7552547968399378E-2</v>
      </c>
      <c r="M596" s="18">
        <f t="shared" ca="1" si="325"/>
        <v>0.10040659120960443</v>
      </c>
      <c r="N596" s="18">
        <f t="shared" ca="1" si="325"/>
        <v>0.10335603774301969</v>
      </c>
      <c r="O596" s="18">
        <f t="shared" ca="1" si="325"/>
        <v>0.10640858828281462</v>
      </c>
      <c r="P596" s="18">
        <f t="shared" ca="1" si="325"/>
        <v>0.10957258526933937</v>
      </c>
      <c r="Q596" s="18">
        <f t="shared" ca="1" si="325"/>
        <v>0.1100298062538418</v>
      </c>
      <c r="R596" s="18">
        <f t="shared" ca="1" si="325"/>
        <v>0</v>
      </c>
      <c r="S596" s="18">
        <f t="shared" ca="1" si="325"/>
        <v>0</v>
      </c>
      <c r="T596" s="18">
        <f t="shared" ca="1" si="325"/>
        <v>0</v>
      </c>
      <c r="U596" s="18">
        <f t="shared" ca="1" si="326"/>
        <v>0</v>
      </c>
      <c r="V596" s="18">
        <f t="shared" ca="1" si="326"/>
        <v>0</v>
      </c>
      <c r="W596" s="18">
        <f t="shared" ca="1" si="326"/>
        <v>0</v>
      </c>
      <c r="X596" s="18">
        <f t="shared" ca="1" si="326"/>
        <v>0</v>
      </c>
      <c r="Y596" s="18">
        <f t="shared" ca="1" si="326"/>
        <v>0</v>
      </c>
      <c r="Z596" s="18">
        <f t="shared" ca="1" si="326"/>
        <v>0</v>
      </c>
      <c r="AA596" s="18">
        <f t="shared" ca="1" si="326"/>
        <v>0</v>
      </c>
      <c r="AB596" s="18">
        <f t="shared" ca="1" si="326"/>
        <v>0</v>
      </c>
      <c r="AC596" s="18">
        <f t="shared" ca="1" si="326"/>
        <v>0</v>
      </c>
      <c r="AD596" s="18">
        <f t="shared" ca="1" si="326"/>
        <v>0</v>
      </c>
      <c r="AE596" s="18">
        <f t="shared" ca="1" si="327"/>
        <v>0</v>
      </c>
      <c r="AF596" s="18">
        <f t="shared" ca="1" si="327"/>
        <v>0</v>
      </c>
      <c r="AG596" s="18">
        <f t="shared" ca="1" si="327"/>
        <v>0</v>
      </c>
      <c r="AH596" s="18">
        <f t="shared" ca="1" si="327"/>
        <v>0</v>
      </c>
      <c r="AI596" s="18">
        <f t="shared" ca="1" si="327"/>
        <v>0</v>
      </c>
      <c r="AJ596" s="18">
        <f t="shared" ca="1" si="327"/>
        <v>0</v>
      </c>
      <c r="AK596" s="18">
        <f t="shared" ca="1" si="327"/>
        <v>0</v>
      </c>
      <c r="AL596" s="18">
        <f t="shared" ca="1" si="327"/>
        <v>0</v>
      </c>
      <c r="AM596" s="18">
        <f t="shared" ca="1" si="327"/>
        <v>0</v>
      </c>
      <c r="AN596" s="18">
        <f t="shared" ca="1" si="327"/>
        <v>0</v>
      </c>
      <c r="AO596" s="18">
        <f t="shared" ca="1" si="328"/>
        <v>0</v>
      </c>
      <c r="AP596" s="18">
        <f t="shared" ca="1" si="328"/>
        <v>0</v>
      </c>
      <c r="AQ596" s="18">
        <f t="shared" ca="1" si="328"/>
        <v>0</v>
      </c>
      <c r="AR596" s="18">
        <f t="shared" ca="1" si="328"/>
        <v>0</v>
      </c>
      <c r="AS596" s="18">
        <f t="shared" ca="1" si="328"/>
        <v>0</v>
      </c>
      <c r="AT596" s="18">
        <f t="shared" ca="1" si="328"/>
        <v>0</v>
      </c>
      <c r="AU596" s="18">
        <f t="shared" ca="1" si="328"/>
        <v>0</v>
      </c>
      <c r="AV596" s="18">
        <f t="shared" ca="1" si="328"/>
        <v>0</v>
      </c>
      <c r="AW596" s="18">
        <f t="shared" ca="1" si="328"/>
        <v>0</v>
      </c>
      <c r="AX596" s="18">
        <f t="shared" ca="1" si="328"/>
        <v>0</v>
      </c>
      <c r="AY596" s="18">
        <f t="shared" ca="1" si="329"/>
        <v>0</v>
      </c>
      <c r="AZ596" s="18">
        <f t="shared" ca="1" si="329"/>
        <v>0</v>
      </c>
      <c r="BA596" s="18">
        <f t="shared" ca="1" si="329"/>
        <v>0</v>
      </c>
      <c r="BB596" s="18">
        <f t="shared" ca="1" si="329"/>
        <v>0</v>
      </c>
      <c r="BC596" s="18">
        <f t="shared" ca="1" si="329"/>
        <v>0</v>
      </c>
      <c r="BD596" s="18">
        <f t="shared" ca="1" si="329"/>
        <v>0</v>
      </c>
      <c r="BE596" s="18">
        <f t="shared" ca="1" si="329"/>
        <v>0</v>
      </c>
      <c r="BF596" s="18">
        <f t="shared" ca="1" si="329"/>
        <v>0</v>
      </c>
      <c r="BG596" s="18">
        <f t="shared" ca="1" si="329"/>
        <v>0</v>
      </c>
      <c r="BH596" s="18">
        <f t="shared" ca="1" si="329"/>
        <v>0</v>
      </c>
      <c r="BI596" s="18">
        <f t="shared" ca="1" si="329"/>
        <v>0</v>
      </c>
    </row>
    <row r="597" spans="8:61" x14ac:dyDescent="0.35">
      <c r="H597" s="2" t="str">
        <f t="shared" si="303"/>
        <v>RR_MCCC_27</v>
      </c>
      <c r="I597">
        <f t="shared" si="297"/>
        <v>12</v>
      </c>
      <c r="J597">
        <f t="shared" si="304"/>
        <v>7</v>
      </c>
      <c r="K597" s="18">
        <f t="shared" ca="1" si="325"/>
        <v>9.2102542365028753E-2</v>
      </c>
      <c r="L597" s="18">
        <f t="shared" ca="1" si="325"/>
        <v>9.4786742077052427E-2</v>
      </c>
      <c r="M597" s="18">
        <f t="shared" ca="1" si="325"/>
        <v>9.7552547968399378E-2</v>
      </c>
      <c r="N597" s="18">
        <f t="shared" ca="1" si="325"/>
        <v>0.10040659120960443</v>
      </c>
      <c r="O597" s="18">
        <f t="shared" ca="1" si="325"/>
        <v>0.10335603774301969</v>
      </c>
      <c r="P597" s="18">
        <f t="shared" ca="1" si="325"/>
        <v>0.10640858828281462</v>
      </c>
      <c r="Q597" s="18">
        <f t="shared" ca="1" si="325"/>
        <v>0.10957258526933937</v>
      </c>
      <c r="R597" s="18">
        <f t="shared" ca="1" si="325"/>
        <v>0.1100298062538418</v>
      </c>
      <c r="S597" s="18">
        <f t="shared" ca="1" si="325"/>
        <v>0</v>
      </c>
      <c r="T597" s="18">
        <f t="shared" ca="1" si="325"/>
        <v>0</v>
      </c>
      <c r="U597" s="18">
        <f t="shared" ca="1" si="326"/>
        <v>0</v>
      </c>
      <c r="V597" s="18">
        <f t="shared" ca="1" si="326"/>
        <v>0</v>
      </c>
      <c r="W597" s="18">
        <f t="shared" ca="1" si="326"/>
        <v>0</v>
      </c>
      <c r="X597" s="18">
        <f t="shared" ca="1" si="326"/>
        <v>0</v>
      </c>
      <c r="Y597" s="18">
        <f t="shared" ca="1" si="326"/>
        <v>0</v>
      </c>
      <c r="Z597" s="18">
        <f t="shared" ca="1" si="326"/>
        <v>0</v>
      </c>
      <c r="AA597" s="18">
        <f t="shared" ca="1" si="326"/>
        <v>0</v>
      </c>
      <c r="AB597" s="18">
        <f t="shared" ca="1" si="326"/>
        <v>0</v>
      </c>
      <c r="AC597" s="18">
        <f t="shared" ca="1" si="326"/>
        <v>0</v>
      </c>
      <c r="AD597" s="18">
        <f t="shared" ca="1" si="326"/>
        <v>0</v>
      </c>
      <c r="AE597" s="18">
        <f t="shared" ca="1" si="327"/>
        <v>0</v>
      </c>
      <c r="AF597" s="18">
        <f t="shared" ca="1" si="327"/>
        <v>0</v>
      </c>
      <c r="AG597" s="18">
        <f t="shared" ca="1" si="327"/>
        <v>0</v>
      </c>
      <c r="AH597" s="18">
        <f t="shared" ca="1" si="327"/>
        <v>0</v>
      </c>
      <c r="AI597" s="18">
        <f t="shared" ca="1" si="327"/>
        <v>0</v>
      </c>
      <c r="AJ597" s="18">
        <f t="shared" ca="1" si="327"/>
        <v>0</v>
      </c>
      <c r="AK597" s="18">
        <f t="shared" ca="1" si="327"/>
        <v>0</v>
      </c>
      <c r="AL597" s="18">
        <f t="shared" ca="1" si="327"/>
        <v>0</v>
      </c>
      <c r="AM597" s="18">
        <f t="shared" ca="1" si="327"/>
        <v>0</v>
      </c>
      <c r="AN597" s="18">
        <f t="shared" ca="1" si="327"/>
        <v>0</v>
      </c>
      <c r="AO597" s="18">
        <f t="shared" ca="1" si="328"/>
        <v>0</v>
      </c>
      <c r="AP597" s="18">
        <f t="shared" ca="1" si="328"/>
        <v>0</v>
      </c>
      <c r="AQ597" s="18">
        <f t="shared" ca="1" si="328"/>
        <v>0</v>
      </c>
      <c r="AR597" s="18">
        <f t="shared" ca="1" si="328"/>
        <v>0</v>
      </c>
      <c r="AS597" s="18">
        <f t="shared" ca="1" si="328"/>
        <v>0</v>
      </c>
      <c r="AT597" s="18">
        <f t="shared" ca="1" si="328"/>
        <v>0</v>
      </c>
      <c r="AU597" s="18">
        <f t="shared" ca="1" si="328"/>
        <v>0</v>
      </c>
      <c r="AV597" s="18">
        <f t="shared" ca="1" si="328"/>
        <v>0</v>
      </c>
      <c r="AW597" s="18">
        <f t="shared" ca="1" si="328"/>
        <v>0</v>
      </c>
      <c r="AX597" s="18">
        <f t="shared" ca="1" si="328"/>
        <v>0</v>
      </c>
      <c r="AY597" s="18">
        <f t="shared" ca="1" si="329"/>
        <v>0</v>
      </c>
      <c r="AZ597" s="18">
        <f t="shared" ca="1" si="329"/>
        <v>0</v>
      </c>
      <c r="BA597" s="18">
        <f t="shared" ca="1" si="329"/>
        <v>0</v>
      </c>
      <c r="BB597" s="18">
        <f t="shared" ca="1" si="329"/>
        <v>0</v>
      </c>
      <c r="BC597" s="18">
        <f t="shared" ca="1" si="329"/>
        <v>0</v>
      </c>
      <c r="BD597" s="18">
        <f t="shared" ca="1" si="329"/>
        <v>0</v>
      </c>
      <c r="BE597" s="18">
        <f t="shared" ca="1" si="329"/>
        <v>0</v>
      </c>
      <c r="BF597" s="18">
        <f t="shared" ca="1" si="329"/>
        <v>0</v>
      </c>
      <c r="BG597" s="18">
        <f t="shared" ca="1" si="329"/>
        <v>0</v>
      </c>
      <c r="BH597" s="18">
        <f t="shared" ca="1" si="329"/>
        <v>0</v>
      </c>
      <c r="BI597" s="18">
        <f t="shared" ca="1" si="329"/>
        <v>0</v>
      </c>
    </row>
    <row r="598" spans="8:61" x14ac:dyDescent="0.35">
      <c r="H598" s="2" t="str">
        <f t="shared" si="303"/>
        <v>RR_MCCC_27</v>
      </c>
      <c r="I598">
        <f t="shared" si="297"/>
        <v>12</v>
      </c>
      <c r="J598">
        <f t="shared" si="304"/>
        <v>8</v>
      </c>
      <c r="K598" s="18">
        <f t="shared" ca="1" si="325"/>
        <v>8.9463905211840902E-2</v>
      </c>
      <c r="L598" s="18">
        <f t="shared" ca="1" si="325"/>
        <v>9.2102542365028753E-2</v>
      </c>
      <c r="M598" s="18">
        <f t="shared" ca="1" si="325"/>
        <v>9.4786742077052427E-2</v>
      </c>
      <c r="N598" s="18">
        <f t="shared" ca="1" si="325"/>
        <v>9.7552547968399378E-2</v>
      </c>
      <c r="O598" s="18">
        <f t="shared" ca="1" si="325"/>
        <v>0.10040659120960443</v>
      </c>
      <c r="P598" s="18">
        <f t="shared" ca="1" si="325"/>
        <v>0.10335603774301969</v>
      </c>
      <c r="Q598" s="18">
        <f t="shared" ca="1" si="325"/>
        <v>0.10640858828281462</v>
      </c>
      <c r="R598" s="18">
        <f t="shared" ca="1" si="325"/>
        <v>0.10957258526933937</v>
      </c>
      <c r="S598" s="18">
        <f t="shared" ca="1" si="325"/>
        <v>0.1100298062538418</v>
      </c>
      <c r="T598" s="18">
        <f t="shared" ca="1" si="325"/>
        <v>0</v>
      </c>
      <c r="U598" s="18">
        <f t="shared" ca="1" si="326"/>
        <v>0</v>
      </c>
      <c r="V598" s="18">
        <f t="shared" ca="1" si="326"/>
        <v>0</v>
      </c>
      <c r="W598" s="18">
        <f t="shared" ca="1" si="326"/>
        <v>0</v>
      </c>
      <c r="X598" s="18">
        <f t="shared" ca="1" si="326"/>
        <v>0</v>
      </c>
      <c r="Y598" s="18">
        <f t="shared" ca="1" si="326"/>
        <v>0</v>
      </c>
      <c r="Z598" s="18">
        <f t="shared" ca="1" si="326"/>
        <v>0</v>
      </c>
      <c r="AA598" s="18">
        <f t="shared" ca="1" si="326"/>
        <v>0</v>
      </c>
      <c r="AB598" s="18">
        <f t="shared" ca="1" si="326"/>
        <v>0</v>
      </c>
      <c r="AC598" s="18">
        <f t="shared" ca="1" si="326"/>
        <v>0</v>
      </c>
      <c r="AD598" s="18">
        <f t="shared" ca="1" si="326"/>
        <v>0</v>
      </c>
      <c r="AE598" s="18">
        <f t="shared" ca="1" si="327"/>
        <v>0</v>
      </c>
      <c r="AF598" s="18">
        <f t="shared" ca="1" si="327"/>
        <v>0</v>
      </c>
      <c r="AG598" s="18">
        <f t="shared" ca="1" si="327"/>
        <v>0</v>
      </c>
      <c r="AH598" s="18">
        <f t="shared" ca="1" si="327"/>
        <v>0</v>
      </c>
      <c r="AI598" s="18">
        <f t="shared" ca="1" si="327"/>
        <v>0</v>
      </c>
      <c r="AJ598" s="18">
        <f t="shared" ca="1" si="327"/>
        <v>0</v>
      </c>
      <c r="AK598" s="18">
        <f t="shared" ca="1" si="327"/>
        <v>0</v>
      </c>
      <c r="AL598" s="18">
        <f t="shared" ca="1" si="327"/>
        <v>0</v>
      </c>
      <c r="AM598" s="18">
        <f t="shared" ca="1" si="327"/>
        <v>0</v>
      </c>
      <c r="AN598" s="18">
        <f t="shared" ca="1" si="327"/>
        <v>0</v>
      </c>
      <c r="AO598" s="18">
        <f t="shared" ca="1" si="328"/>
        <v>0</v>
      </c>
      <c r="AP598" s="18">
        <f t="shared" ca="1" si="328"/>
        <v>0</v>
      </c>
      <c r="AQ598" s="18">
        <f t="shared" ca="1" si="328"/>
        <v>0</v>
      </c>
      <c r="AR598" s="18">
        <f t="shared" ca="1" si="328"/>
        <v>0</v>
      </c>
      <c r="AS598" s="18">
        <f t="shared" ca="1" si="328"/>
        <v>0</v>
      </c>
      <c r="AT598" s="18">
        <f t="shared" ca="1" si="328"/>
        <v>0</v>
      </c>
      <c r="AU598" s="18">
        <f t="shared" ca="1" si="328"/>
        <v>0</v>
      </c>
      <c r="AV598" s="18">
        <f t="shared" ca="1" si="328"/>
        <v>0</v>
      </c>
      <c r="AW598" s="18">
        <f t="shared" ca="1" si="328"/>
        <v>0</v>
      </c>
      <c r="AX598" s="18">
        <f t="shared" ca="1" si="328"/>
        <v>0</v>
      </c>
      <c r="AY598" s="18">
        <f t="shared" ca="1" si="329"/>
        <v>0</v>
      </c>
      <c r="AZ598" s="18">
        <f t="shared" ca="1" si="329"/>
        <v>0</v>
      </c>
      <c r="BA598" s="18">
        <f t="shared" ca="1" si="329"/>
        <v>0</v>
      </c>
      <c r="BB598" s="18">
        <f t="shared" ca="1" si="329"/>
        <v>0</v>
      </c>
      <c r="BC598" s="18">
        <f t="shared" ca="1" si="329"/>
        <v>0</v>
      </c>
      <c r="BD598" s="18">
        <f t="shared" ca="1" si="329"/>
        <v>0</v>
      </c>
      <c r="BE598" s="18">
        <f t="shared" ca="1" si="329"/>
        <v>0</v>
      </c>
      <c r="BF598" s="18">
        <f t="shared" ca="1" si="329"/>
        <v>0</v>
      </c>
      <c r="BG598" s="18">
        <f t="shared" ca="1" si="329"/>
        <v>0</v>
      </c>
      <c r="BH598" s="18">
        <f t="shared" ca="1" si="329"/>
        <v>0</v>
      </c>
      <c r="BI598" s="18">
        <f t="shared" ca="1" si="329"/>
        <v>0</v>
      </c>
    </row>
    <row r="599" spans="8:61" x14ac:dyDescent="0.35">
      <c r="H599" s="2" t="str">
        <f t="shared" si="303"/>
        <v>RR_MCCC_27</v>
      </c>
      <c r="I599">
        <f t="shared" si="297"/>
        <v>12</v>
      </c>
      <c r="J599">
        <f t="shared" si="304"/>
        <v>9</v>
      </c>
      <c r="K599" s="18">
        <f t="shared" ref="K599:T608" ca="1" si="330">IF(K$28&gt;$J599,0,OFFSET($K$2,$I599,$J599-K$28))</f>
        <v>8.683179227482439E-2</v>
      </c>
      <c r="L599" s="18">
        <f t="shared" ca="1" si="330"/>
        <v>8.9463905211840902E-2</v>
      </c>
      <c r="M599" s="18">
        <f t="shared" ca="1" si="330"/>
        <v>9.2102542365028753E-2</v>
      </c>
      <c r="N599" s="18">
        <f t="shared" ca="1" si="330"/>
        <v>9.4786742077052427E-2</v>
      </c>
      <c r="O599" s="18">
        <f t="shared" ca="1" si="330"/>
        <v>9.7552547968399378E-2</v>
      </c>
      <c r="P599" s="18">
        <f t="shared" ca="1" si="330"/>
        <v>0.10040659120960443</v>
      </c>
      <c r="Q599" s="18">
        <f t="shared" ca="1" si="330"/>
        <v>0.10335603774301969</v>
      </c>
      <c r="R599" s="18">
        <f t="shared" ca="1" si="330"/>
        <v>0.10640858828281462</v>
      </c>
      <c r="S599" s="18">
        <f t="shared" ca="1" si="330"/>
        <v>0.10957258526933937</v>
      </c>
      <c r="T599" s="18">
        <f t="shared" ca="1" si="330"/>
        <v>0.1100298062538418</v>
      </c>
      <c r="U599" s="18">
        <f t="shared" ref="U599:AD608" ca="1" si="331">IF(U$28&gt;$J599,0,OFFSET($K$2,$I599,$J599-U$28))</f>
        <v>0</v>
      </c>
      <c r="V599" s="18">
        <f t="shared" ca="1" si="331"/>
        <v>0</v>
      </c>
      <c r="W599" s="18">
        <f t="shared" ca="1" si="331"/>
        <v>0</v>
      </c>
      <c r="X599" s="18">
        <f t="shared" ca="1" si="331"/>
        <v>0</v>
      </c>
      <c r="Y599" s="18">
        <f t="shared" ca="1" si="331"/>
        <v>0</v>
      </c>
      <c r="Z599" s="18">
        <f t="shared" ca="1" si="331"/>
        <v>0</v>
      </c>
      <c r="AA599" s="18">
        <f t="shared" ca="1" si="331"/>
        <v>0</v>
      </c>
      <c r="AB599" s="18">
        <f t="shared" ca="1" si="331"/>
        <v>0</v>
      </c>
      <c r="AC599" s="18">
        <f t="shared" ca="1" si="331"/>
        <v>0</v>
      </c>
      <c r="AD599" s="18">
        <f t="shared" ca="1" si="331"/>
        <v>0</v>
      </c>
      <c r="AE599" s="18">
        <f t="shared" ref="AE599:AN608" ca="1" si="332">IF(AE$28&gt;$J599,0,OFFSET($K$2,$I599,$J599-AE$28))</f>
        <v>0</v>
      </c>
      <c r="AF599" s="18">
        <f t="shared" ca="1" si="332"/>
        <v>0</v>
      </c>
      <c r="AG599" s="18">
        <f t="shared" ca="1" si="332"/>
        <v>0</v>
      </c>
      <c r="AH599" s="18">
        <f t="shared" ca="1" si="332"/>
        <v>0</v>
      </c>
      <c r="AI599" s="18">
        <f t="shared" ca="1" si="332"/>
        <v>0</v>
      </c>
      <c r="AJ599" s="18">
        <f t="shared" ca="1" si="332"/>
        <v>0</v>
      </c>
      <c r="AK599" s="18">
        <f t="shared" ca="1" si="332"/>
        <v>0</v>
      </c>
      <c r="AL599" s="18">
        <f t="shared" ca="1" si="332"/>
        <v>0</v>
      </c>
      <c r="AM599" s="18">
        <f t="shared" ca="1" si="332"/>
        <v>0</v>
      </c>
      <c r="AN599" s="18">
        <f t="shared" ca="1" si="332"/>
        <v>0</v>
      </c>
      <c r="AO599" s="18">
        <f t="shared" ref="AO599:AX608" ca="1" si="333">IF(AO$28&gt;$J599,0,OFFSET($K$2,$I599,$J599-AO$28))</f>
        <v>0</v>
      </c>
      <c r="AP599" s="18">
        <f t="shared" ca="1" si="333"/>
        <v>0</v>
      </c>
      <c r="AQ599" s="18">
        <f t="shared" ca="1" si="333"/>
        <v>0</v>
      </c>
      <c r="AR599" s="18">
        <f t="shared" ca="1" si="333"/>
        <v>0</v>
      </c>
      <c r="AS599" s="18">
        <f t="shared" ca="1" si="333"/>
        <v>0</v>
      </c>
      <c r="AT599" s="18">
        <f t="shared" ca="1" si="333"/>
        <v>0</v>
      </c>
      <c r="AU599" s="18">
        <f t="shared" ca="1" si="333"/>
        <v>0</v>
      </c>
      <c r="AV599" s="18">
        <f t="shared" ca="1" si="333"/>
        <v>0</v>
      </c>
      <c r="AW599" s="18">
        <f t="shared" ca="1" si="333"/>
        <v>0</v>
      </c>
      <c r="AX599" s="18">
        <f t="shared" ca="1" si="333"/>
        <v>0</v>
      </c>
      <c r="AY599" s="18">
        <f t="shared" ref="AY599:BI608" ca="1" si="334">IF(AY$28&gt;$J599,0,OFFSET($K$2,$I599,$J599-AY$28))</f>
        <v>0</v>
      </c>
      <c r="AZ599" s="18">
        <f t="shared" ca="1" si="334"/>
        <v>0</v>
      </c>
      <c r="BA599" s="18">
        <f t="shared" ca="1" si="334"/>
        <v>0</v>
      </c>
      <c r="BB599" s="18">
        <f t="shared" ca="1" si="334"/>
        <v>0</v>
      </c>
      <c r="BC599" s="18">
        <f t="shared" ca="1" si="334"/>
        <v>0</v>
      </c>
      <c r="BD599" s="18">
        <f t="shared" ca="1" si="334"/>
        <v>0</v>
      </c>
      <c r="BE599" s="18">
        <f t="shared" ca="1" si="334"/>
        <v>0</v>
      </c>
      <c r="BF599" s="18">
        <f t="shared" ca="1" si="334"/>
        <v>0</v>
      </c>
      <c r="BG599" s="18">
        <f t="shared" ca="1" si="334"/>
        <v>0</v>
      </c>
      <c r="BH599" s="18">
        <f t="shared" ca="1" si="334"/>
        <v>0</v>
      </c>
      <c r="BI599" s="18">
        <f t="shared" ca="1" si="334"/>
        <v>0</v>
      </c>
    </row>
    <row r="600" spans="8:61" x14ac:dyDescent="0.35">
      <c r="H600" s="2" t="str">
        <f t="shared" si="303"/>
        <v>RR_MCCC_27</v>
      </c>
      <c r="I600">
        <f t="shared" ref="I600:I663" si="335">IF(J599=$I$26,I599+1,I599)</f>
        <v>12</v>
      </c>
      <c r="J600">
        <f t="shared" si="304"/>
        <v>10</v>
      </c>
      <c r="K600" s="18">
        <f t="shared" ca="1" si="330"/>
        <v>8.4200748881442522E-2</v>
      </c>
      <c r="L600" s="18">
        <f t="shared" ca="1" si="330"/>
        <v>8.683179227482439E-2</v>
      </c>
      <c r="M600" s="18">
        <f t="shared" ca="1" si="330"/>
        <v>8.9463905211840902E-2</v>
      </c>
      <c r="N600" s="18">
        <f t="shared" ca="1" si="330"/>
        <v>9.2102542365028753E-2</v>
      </c>
      <c r="O600" s="18">
        <f t="shared" ca="1" si="330"/>
        <v>9.4786742077052427E-2</v>
      </c>
      <c r="P600" s="18">
        <f t="shared" ca="1" si="330"/>
        <v>9.7552547968399378E-2</v>
      </c>
      <c r="Q600" s="18">
        <f t="shared" ca="1" si="330"/>
        <v>0.10040659120960443</v>
      </c>
      <c r="R600" s="18">
        <f t="shared" ca="1" si="330"/>
        <v>0.10335603774301969</v>
      </c>
      <c r="S600" s="18">
        <f t="shared" ca="1" si="330"/>
        <v>0.10640858828281462</v>
      </c>
      <c r="T600" s="18">
        <f t="shared" ca="1" si="330"/>
        <v>0.10957258526933937</v>
      </c>
      <c r="U600" s="18">
        <f t="shared" ca="1" si="331"/>
        <v>0.1100298062538418</v>
      </c>
      <c r="V600" s="18">
        <f t="shared" ca="1" si="331"/>
        <v>0</v>
      </c>
      <c r="W600" s="18">
        <f t="shared" ca="1" si="331"/>
        <v>0</v>
      </c>
      <c r="X600" s="18">
        <f t="shared" ca="1" si="331"/>
        <v>0</v>
      </c>
      <c r="Y600" s="18">
        <f t="shared" ca="1" si="331"/>
        <v>0</v>
      </c>
      <c r="Z600" s="18">
        <f t="shared" ca="1" si="331"/>
        <v>0</v>
      </c>
      <c r="AA600" s="18">
        <f t="shared" ca="1" si="331"/>
        <v>0</v>
      </c>
      <c r="AB600" s="18">
        <f t="shared" ca="1" si="331"/>
        <v>0</v>
      </c>
      <c r="AC600" s="18">
        <f t="shared" ca="1" si="331"/>
        <v>0</v>
      </c>
      <c r="AD600" s="18">
        <f t="shared" ca="1" si="331"/>
        <v>0</v>
      </c>
      <c r="AE600" s="18">
        <f t="shared" ca="1" si="332"/>
        <v>0</v>
      </c>
      <c r="AF600" s="18">
        <f t="shared" ca="1" si="332"/>
        <v>0</v>
      </c>
      <c r="AG600" s="18">
        <f t="shared" ca="1" si="332"/>
        <v>0</v>
      </c>
      <c r="AH600" s="18">
        <f t="shared" ca="1" si="332"/>
        <v>0</v>
      </c>
      <c r="AI600" s="18">
        <f t="shared" ca="1" si="332"/>
        <v>0</v>
      </c>
      <c r="AJ600" s="18">
        <f t="shared" ca="1" si="332"/>
        <v>0</v>
      </c>
      <c r="AK600" s="18">
        <f t="shared" ca="1" si="332"/>
        <v>0</v>
      </c>
      <c r="AL600" s="18">
        <f t="shared" ca="1" si="332"/>
        <v>0</v>
      </c>
      <c r="AM600" s="18">
        <f t="shared" ca="1" si="332"/>
        <v>0</v>
      </c>
      <c r="AN600" s="18">
        <f t="shared" ca="1" si="332"/>
        <v>0</v>
      </c>
      <c r="AO600" s="18">
        <f t="shared" ca="1" si="333"/>
        <v>0</v>
      </c>
      <c r="AP600" s="18">
        <f t="shared" ca="1" si="333"/>
        <v>0</v>
      </c>
      <c r="AQ600" s="18">
        <f t="shared" ca="1" si="333"/>
        <v>0</v>
      </c>
      <c r="AR600" s="18">
        <f t="shared" ca="1" si="333"/>
        <v>0</v>
      </c>
      <c r="AS600" s="18">
        <f t="shared" ca="1" si="333"/>
        <v>0</v>
      </c>
      <c r="AT600" s="18">
        <f t="shared" ca="1" si="333"/>
        <v>0</v>
      </c>
      <c r="AU600" s="18">
        <f t="shared" ca="1" si="333"/>
        <v>0</v>
      </c>
      <c r="AV600" s="18">
        <f t="shared" ca="1" si="333"/>
        <v>0</v>
      </c>
      <c r="AW600" s="18">
        <f t="shared" ca="1" si="333"/>
        <v>0</v>
      </c>
      <c r="AX600" s="18">
        <f t="shared" ca="1" si="333"/>
        <v>0</v>
      </c>
      <c r="AY600" s="18">
        <f t="shared" ca="1" si="334"/>
        <v>0</v>
      </c>
      <c r="AZ600" s="18">
        <f t="shared" ca="1" si="334"/>
        <v>0</v>
      </c>
      <c r="BA600" s="18">
        <f t="shared" ca="1" si="334"/>
        <v>0</v>
      </c>
      <c r="BB600" s="18">
        <f t="shared" ca="1" si="334"/>
        <v>0</v>
      </c>
      <c r="BC600" s="18">
        <f t="shared" ca="1" si="334"/>
        <v>0</v>
      </c>
      <c r="BD600" s="18">
        <f t="shared" ca="1" si="334"/>
        <v>0</v>
      </c>
      <c r="BE600" s="18">
        <f t="shared" ca="1" si="334"/>
        <v>0</v>
      </c>
      <c r="BF600" s="18">
        <f t="shared" ca="1" si="334"/>
        <v>0</v>
      </c>
      <c r="BG600" s="18">
        <f t="shared" ca="1" si="334"/>
        <v>0</v>
      </c>
      <c r="BH600" s="18">
        <f t="shared" ca="1" si="334"/>
        <v>0</v>
      </c>
      <c r="BI600" s="18">
        <f t="shared" ca="1" si="334"/>
        <v>0</v>
      </c>
    </row>
    <row r="601" spans="8:61" x14ac:dyDescent="0.35">
      <c r="H601" s="2" t="str">
        <f t="shared" si="303"/>
        <v>RR_MCCC_27</v>
      </c>
      <c r="I601">
        <f t="shared" si="335"/>
        <v>12</v>
      </c>
      <c r="J601">
        <f t="shared" si="304"/>
        <v>11</v>
      </c>
      <c r="K601" s="18">
        <f t="shared" ca="1" si="330"/>
        <v>8.1569705488060654E-2</v>
      </c>
      <c r="L601" s="18">
        <f t="shared" ca="1" si="330"/>
        <v>8.4200748881442522E-2</v>
      </c>
      <c r="M601" s="18">
        <f t="shared" ca="1" si="330"/>
        <v>8.683179227482439E-2</v>
      </c>
      <c r="N601" s="18">
        <f t="shared" ca="1" si="330"/>
        <v>8.9463905211840902E-2</v>
      </c>
      <c r="O601" s="18">
        <f t="shared" ca="1" si="330"/>
        <v>9.2102542365028753E-2</v>
      </c>
      <c r="P601" s="18">
        <f t="shared" ca="1" si="330"/>
        <v>9.4786742077052427E-2</v>
      </c>
      <c r="Q601" s="18">
        <f t="shared" ca="1" si="330"/>
        <v>9.7552547968399378E-2</v>
      </c>
      <c r="R601" s="18">
        <f t="shared" ca="1" si="330"/>
        <v>0.10040659120960443</v>
      </c>
      <c r="S601" s="18">
        <f t="shared" ca="1" si="330"/>
        <v>0.10335603774301969</v>
      </c>
      <c r="T601" s="18">
        <f t="shared" ca="1" si="330"/>
        <v>0.10640858828281462</v>
      </c>
      <c r="U601" s="18">
        <f t="shared" ca="1" si="331"/>
        <v>0.10957258526933937</v>
      </c>
      <c r="V601" s="18">
        <f t="shared" ca="1" si="331"/>
        <v>0.1100298062538418</v>
      </c>
      <c r="W601" s="18">
        <f t="shared" ca="1" si="331"/>
        <v>0</v>
      </c>
      <c r="X601" s="18">
        <f t="shared" ca="1" si="331"/>
        <v>0</v>
      </c>
      <c r="Y601" s="18">
        <f t="shared" ca="1" si="331"/>
        <v>0</v>
      </c>
      <c r="Z601" s="18">
        <f t="shared" ca="1" si="331"/>
        <v>0</v>
      </c>
      <c r="AA601" s="18">
        <f t="shared" ca="1" si="331"/>
        <v>0</v>
      </c>
      <c r="AB601" s="18">
        <f t="shared" ca="1" si="331"/>
        <v>0</v>
      </c>
      <c r="AC601" s="18">
        <f t="shared" ca="1" si="331"/>
        <v>0</v>
      </c>
      <c r="AD601" s="18">
        <f t="shared" ca="1" si="331"/>
        <v>0</v>
      </c>
      <c r="AE601" s="18">
        <f t="shared" ca="1" si="332"/>
        <v>0</v>
      </c>
      <c r="AF601" s="18">
        <f t="shared" ca="1" si="332"/>
        <v>0</v>
      </c>
      <c r="AG601" s="18">
        <f t="shared" ca="1" si="332"/>
        <v>0</v>
      </c>
      <c r="AH601" s="18">
        <f t="shared" ca="1" si="332"/>
        <v>0</v>
      </c>
      <c r="AI601" s="18">
        <f t="shared" ca="1" si="332"/>
        <v>0</v>
      </c>
      <c r="AJ601" s="18">
        <f t="shared" ca="1" si="332"/>
        <v>0</v>
      </c>
      <c r="AK601" s="18">
        <f t="shared" ca="1" si="332"/>
        <v>0</v>
      </c>
      <c r="AL601" s="18">
        <f t="shared" ca="1" si="332"/>
        <v>0</v>
      </c>
      <c r="AM601" s="18">
        <f t="shared" ca="1" si="332"/>
        <v>0</v>
      </c>
      <c r="AN601" s="18">
        <f t="shared" ca="1" si="332"/>
        <v>0</v>
      </c>
      <c r="AO601" s="18">
        <f t="shared" ca="1" si="333"/>
        <v>0</v>
      </c>
      <c r="AP601" s="18">
        <f t="shared" ca="1" si="333"/>
        <v>0</v>
      </c>
      <c r="AQ601" s="18">
        <f t="shared" ca="1" si="333"/>
        <v>0</v>
      </c>
      <c r="AR601" s="18">
        <f t="shared" ca="1" si="333"/>
        <v>0</v>
      </c>
      <c r="AS601" s="18">
        <f t="shared" ca="1" si="333"/>
        <v>0</v>
      </c>
      <c r="AT601" s="18">
        <f t="shared" ca="1" si="333"/>
        <v>0</v>
      </c>
      <c r="AU601" s="18">
        <f t="shared" ca="1" si="333"/>
        <v>0</v>
      </c>
      <c r="AV601" s="18">
        <f t="shared" ca="1" si="333"/>
        <v>0</v>
      </c>
      <c r="AW601" s="18">
        <f t="shared" ca="1" si="333"/>
        <v>0</v>
      </c>
      <c r="AX601" s="18">
        <f t="shared" ca="1" si="333"/>
        <v>0</v>
      </c>
      <c r="AY601" s="18">
        <f t="shared" ca="1" si="334"/>
        <v>0</v>
      </c>
      <c r="AZ601" s="18">
        <f t="shared" ca="1" si="334"/>
        <v>0</v>
      </c>
      <c r="BA601" s="18">
        <f t="shared" ca="1" si="334"/>
        <v>0</v>
      </c>
      <c r="BB601" s="18">
        <f t="shared" ca="1" si="334"/>
        <v>0</v>
      </c>
      <c r="BC601" s="18">
        <f t="shared" ca="1" si="334"/>
        <v>0</v>
      </c>
      <c r="BD601" s="18">
        <f t="shared" ca="1" si="334"/>
        <v>0</v>
      </c>
      <c r="BE601" s="18">
        <f t="shared" ca="1" si="334"/>
        <v>0</v>
      </c>
      <c r="BF601" s="18">
        <f t="shared" ca="1" si="334"/>
        <v>0</v>
      </c>
      <c r="BG601" s="18">
        <f t="shared" ca="1" si="334"/>
        <v>0</v>
      </c>
      <c r="BH601" s="18">
        <f t="shared" ca="1" si="334"/>
        <v>0</v>
      </c>
      <c r="BI601" s="18">
        <f t="shared" ca="1" si="334"/>
        <v>0</v>
      </c>
    </row>
    <row r="602" spans="8:61" x14ac:dyDescent="0.35">
      <c r="H602" s="2" t="str">
        <f t="shared" si="303"/>
        <v>RR_MCCC_27</v>
      </c>
      <c r="I602">
        <f t="shared" si="335"/>
        <v>12</v>
      </c>
      <c r="J602">
        <f t="shared" si="304"/>
        <v>12</v>
      </c>
      <c r="K602" s="18">
        <f t="shared" ca="1" si="330"/>
        <v>7.8937592551044142E-2</v>
      </c>
      <c r="L602" s="18">
        <f t="shared" ca="1" si="330"/>
        <v>8.1569705488060654E-2</v>
      </c>
      <c r="M602" s="18">
        <f t="shared" ca="1" si="330"/>
        <v>8.4200748881442522E-2</v>
      </c>
      <c r="N602" s="18">
        <f t="shared" ca="1" si="330"/>
        <v>8.683179227482439E-2</v>
      </c>
      <c r="O602" s="18">
        <f t="shared" ca="1" si="330"/>
        <v>8.9463905211840902E-2</v>
      </c>
      <c r="P602" s="18">
        <f t="shared" ca="1" si="330"/>
        <v>9.2102542365028753E-2</v>
      </c>
      <c r="Q602" s="18">
        <f t="shared" ca="1" si="330"/>
        <v>9.4786742077052427E-2</v>
      </c>
      <c r="R602" s="18">
        <f t="shared" ca="1" si="330"/>
        <v>9.7552547968399378E-2</v>
      </c>
      <c r="S602" s="18">
        <f t="shared" ca="1" si="330"/>
        <v>0.10040659120960443</v>
      </c>
      <c r="T602" s="18">
        <f t="shared" ca="1" si="330"/>
        <v>0.10335603774301969</v>
      </c>
      <c r="U602" s="18">
        <f t="shared" ca="1" si="331"/>
        <v>0.10640858828281462</v>
      </c>
      <c r="V602" s="18">
        <f t="shared" ca="1" si="331"/>
        <v>0.10957258526933937</v>
      </c>
      <c r="W602" s="18">
        <f t="shared" ca="1" si="331"/>
        <v>0.1100298062538418</v>
      </c>
      <c r="X602" s="18">
        <f t="shared" ca="1" si="331"/>
        <v>0</v>
      </c>
      <c r="Y602" s="18">
        <f t="shared" ca="1" si="331"/>
        <v>0</v>
      </c>
      <c r="Z602" s="18">
        <f t="shared" ca="1" si="331"/>
        <v>0</v>
      </c>
      <c r="AA602" s="18">
        <f t="shared" ca="1" si="331"/>
        <v>0</v>
      </c>
      <c r="AB602" s="18">
        <f t="shared" ca="1" si="331"/>
        <v>0</v>
      </c>
      <c r="AC602" s="18">
        <f t="shared" ca="1" si="331"/>
        <v>0</v>
      </c>
      <c r="AD602" s="18">
        <f t="shared" ca="1" si="331"/>
        <v>0</v>
      </c>
      <c r="AE602" s="18">
        <f t="shared" ca="1" si="332"/>
        <v>0</v>
      </c>
      <c r="AF602" s="18">
        <f t="shared" ca="1" si="332"/>
        <v>0</v>
      </c>
      <c r="AG602" s="18">
        <f t="shared" ca="1" si="332"/>
        <v>0</v>
      </c>
      <c r="AH602" s="18">
        <f t="shared" ca="1" si="332"/>
        <v>0</v>
      </c>
      <c r="AI602" s="18">
        <f t="shared" ca="1" si="332"/>
        <v>0</v>
      </c>
      <c r="AJ602" s="18">
        <f t="shared" ca="1" si="332"/>
        <v>0</v>
      </c>
      <c r="AK602" s="18">
        <f t="shared" ca="1" si="332"/>
        <v>0</v>
      </c>
      <c r="AL602" s="18">
        <f t="shared" ca="1" si="332"/>
        <v>0</v>
      </c>
      <c r="AM602" s="18">
        <f t="shared" ca="1" si="332"/>
        <v>0</v>
      </c>
      <c r="AN602" s="18">
        <f t="shared" ca="1" si="332"/>
        <v>0</v>
      </c>
      <c r="AO602" s="18">
        <f t="shared" ca="1" si="333"/>
        <v>0</v>
      </c>
      <c r="AP602" s="18">
        <f t="shared" ca="1" si="333"/>
        <v>0</v>
      </c>
      <c r="AQ602" s="18">
        <f t="shared" ca="1" si="333"/>
        <v>0</v>
      </c>
      <c r="AR602" s="18">
        <f t="shared" ca="1" si="333"/>
        <v>0</v>
      </c>
      <c r="AS602" s="18">
        <f t="shared" ca="1" si="333"/>
        <v>0</v>
      </c>
      <c r="AT602" s="18">
        <f t="shared" ca="1" si="333"/>
        <v>0</v>
      </c>
      <c r="AU602" s="18">
        <f t="shared" ca="1" si="333"/>
        <v>0</v>
      </c>
      <c r="AV602" s="18">
        <f t="shared" ca="1" si="333"/>
        <v>0</v>
      </c>
      <c r="AW602" s="18">
        <f t="shared" ca="1" si="333"/>
        <v>0</v>
      </c>
      <c r="AX602" s="18">
        <f t="shared" ca="1" si="333"/>
        <v>0</v>
      </c>
      <c r="AY602" s="18">
        <f t="shared" ca="1" si="334"/>
        <v>0</v>
      </c>
      <c r="AZ602" s="18">
        <f t="shared" ca="1" si="334"/>
        <v>0</v>
      </c>
      <c r="BA602" s="18">
        <f t="shared" ca="1" si="334"/>
        <v>0</v>
      </c>
      <c r="BB602" s="18">
        <f t="shared" ca="1" si="334"/>
        <v>0</v>
      </c>
      <c r="BC602" s="18">
        <f t="shared" ca="1" si="334"/>
        <v>0</v>
      </c>
      <c r="BD602" s="18">
        <f t="shared" ca="1" si="334"/>
        <v>0</v>
      </c>
      <c r="BE602" s="18">
        <f t="shared" ca="1" si="334"/>
        <v>0</v>
      </c>
      <c r="BF602" s="18">
        <f t="shared" ca="1" si="334"/>
        <v>0</v>
      </c>
      <c r="BG602" s="18">
        <f t="shared" ca="1" si="334"/>
        <v>0</v>
      </c>
      <c r="BH602" s="18">
        <f t="shared" ca="1" si="334"/>
        <v>0</v>
      </c>
      <c r="BI602" s="18">
        <f t="shared" ca="1" si="334"/>
        <v>0</v>
      </c>
    </row>
    <row r="603" spans="8:61" x14ac:dyDescent="0.35">
      <c r="H603" s="2" t="str">
        <f t="shared" si="303"/>
        <v>RR_MCCC_27</v>
      </c>
      <c r="I603">
        <f t="shared" si="335"/>
        <v>12</v>
      </c>
      <c r="J603">
        <f t="shared" si="304"/>
        <v>13</v>
      </c>
      <c r="K603" s="18">
        <f t="shared" ca="1" si="330"/>
        <v>7.6305479614027616E-2</v>
      </c>
      <c r="L603" s="18">
        <f t="shared" ca="1" si="330"/>
        <v>7.8937592551044142E-2</v>
      </c>
      <c r="M603" s="18">
        <f t="shared" ca="1" si="330"/>
        <v>8.1569705488060654E-2</v>
      </c>
      <c r="N603" s="18">
        <f t="shared" ca="1" si="330"/>
        <v>8.4200748881442522E-2</v>
      </c>
      <c r="O603" s="18">
        <f t="shared" ca="1" si="330"/>
        <v>8.683179227482439E-2</v>
      </c>
      <c r="P603" s="18">
        <f t="shared" ca="1" si="330"/>
        <v>8.9463905211840902E-2</v>
      </c>
      <c r="Q603" s="18">
        <f t="shared" ca="1" si="330"/>
        <v>9.2102542365028753E-2</v>
      </c>
      <c r="R603" s="18">
        <f t="shared" ca="1" si="330"/>
        <v>9.4786742077052427E-2</v>
      </c>
      <c r="S603" s="18">
        <f t="shared" ca="1" si="330"/>
        <v>9.7552547968399378E-2</v>
      </c>
      <c r="T603" s="18">
        <f t="shared" ca="1" si="330"/>
        <v>0.10040659120960443</v>
      </c>
      <c r="U603" s="18">
        <f t="shared" ca="1" si="331"/>
        <v>0.10335603774301969</v>
      </c>
      <c r="V603" s="18">
        <f t="shared" ca="1" si="331"/>
        <v>0.10640858828281462</v>
      </c>
      <c r="W603" s="18">
        <f t="shared" ca="1" si="331"/>
        <v>0.10957258526933937</v>
      </c>
      <c r="X603" s="18">
        <f t="shared" ca="1" si="331"/>
        <v>0.1100298062538418</v>
      </c>
      <c r="Y603" s="18">
        <f t="shared" ca="1" si="331"/>
        <v>0</v>
      </c>
      <c r="Z603" s="18">
        <f t="shared" ca="1" si="331"/>
        <v>0</v>
      </c>
      <c r="AA603" s="18">
        <f t="shared" ca="1" si="331"/>
        <v>0</v>
      </c>
      <c r="AB603" s="18">
        <f t="shared" ca="1" si="331"/>
        <v>0</v>
      </c>
      <c r="AC603" s="18">
        <f t="shared" ca="1" si="331"/>
        <v>0</v>
      </c>
      <c r="AD603" s="18">
        <f t="shared" ca="1" si="331"/>
        <v>0</v>
      </c>
      <c r="AE603" s="18">
        <f t="shared" ca="1" si="332"/>
        <v>0</v>
      </c>
      <c r="AF603" s="18">
        <f t="shared" ca="1" si="332"/>
        <v>0</v>
      </c>
      <c r="AG603" s="18">
        <f t="shared" ca="1" si="332"/>
        <v>0</v>
      </c>
      <c r="AH603" s="18">
        <f t="shared" ca="1" si="332"/>
        <v>0</v>
      </c>
      <c r="AI603" s="18">
        <f t="shared" ca="1" si="332"/>
        <v>0</v>
      </c>
      <c r="AJ603" s="18">
        <f t="shared" ca="1" si="332"/>
        <v>0</v>
      </c>
      <c r="AK603" s="18">
        <f t="shared" ca="1" si="332"/>
        <v>0</v>
      </c>
      <c r="AL603" s="18">
        <f t="shared" ca="1" si="332"/>
        <v>0</v>
      </c>
      <c r="AM603" s="18">
        <f t="shared" ca="1" si="332"/>
        <v>0</v>
      </c>
      <c r="AN603" s="18">
        <f t="shared" ca="1" si="332"/>
        <v>0</v>
      </c>
      <c r="AO603" s="18">
        <f t="shared" ca="1" si="333"/>
        <v>0</v>
      </c>
      <c r="AP603" s="18">
        <f t="shared" ca="1" si="333"/>
        <v>0</v>
      </c>
      <c r="AQ603" s="18">
        <f t="shared" ca="1" si="333"/>
        <v>0</v>
      </c>
      <c r="AR603" s="18">
        <f t="shared" ca="1" si="333"/>
        <v>0</v>
      </c>
      <c r="AS603" s="18">
        <f t="shared" ca="1" si="333"/>
        <v>0</v>
      </c>
      <c r="AT603" s="18">
        <f t="shared" ca="1" si="333"/>
        <v>0</v>
      </c>
      <c r="AU603" s="18">
        <f t="shared" ca="1" si="333"/>
        <v>0</v>
      </c>
      <c r="AV603" s="18">
        <f t="shared" ca="1" si="333"/>
        <v>0</v>
      </c>
      <c r="AW603" s="18">
        <f t="shared" ca="1" si="333"/>
        <v>0</v>
      </c>
      <c r="AX603" s="18">
        <f t="shared" ca="1" si="333"/>
        <v>0</v>
      </c>
      <c r="AY603" s="18">
        <f t="shared" ca="1" si="334"/>
        <v>0</v>
      </c>
      <c r="AZ603" s="18">
        <f t="shared" ca="1" si="334"/>
        <v>0</v>
      </c>
      <c r="BA603" s="18">
        <f t="shared" ca="1" si="334"/>
        <v>0</v>
      </c>
      <c r="BB603" s="18">
        <f t="shared" ca="1" si="334"/>
        <v>0</v>
      </c>
      <c r="BC603" s="18">
        <f t="shared" ca="1" si="334"/>
        <v>0</v>
      </c>
      <c r="BD603" s="18">
        <f t="shared" ca="1" si="334"/>
        <v>0</v>
      </c>
      <c r="BE603" s="18">
        <f t="shared" ca="1" si="334"/>
        <v>0</v>
      </c>
      <c r="BF603" s="18">
        <f t="shared" ca="1" si="334"/>
        <v>0</v>
      </c>
      <c r="BG603" s="18">
        <f t="shared" ca="1" si="334"/>
        <v>0</v>
      </c>
      <c r="BH603" s="18">
        <f t="shared" ca="1" si="334"/>
        <v>0</v>
      </c>
      <c r="BI603" s="18">
        <f t="shared" ca="1" si="334"/>
        <v>0</v>
      </c>
    </row>
    <row r="604" spans="8:61" x14ac:dyDescent="0.35">
      <c r="H604" s="2" t="str">
        <f t="shared" si="303"/>
        <v>RR_MCCC_27</v>
      </c>
      <c r="I604">
        <f t="shared" si="335"/>
        <v>12</v>
      </c>
      <c r="J604">
        <f t="shared" si="304"/>
        <v>14</v>
      </c>
      <c r="K604" s="18">
        <f t="shared" ca="1" si="330"/>
        <v>7.3673366677011118E-2</v>
      </c>
      <c r="L604" s="18">
        <f t="shared" ca="1" si="330"/>
        <v>7.6305479614027616E-2</v>
      </c>
      <c r="M604" s="18">
        <f t="shared" ca="1" si="330"/>
        <v>7.8937592551044142E-2</v>
      </c>
      <c r="N604" s="18">
        <f t="shared" ca="1" si="330"/>
        <v>8.1569705488060654E-2</v>
      </c>
      <c r="O604" s="18">
        <f t="shared" ca="1" si="330"/>
        <v>8.4200748881442522E-2</v>
      </c>
      <c r="P604" s="18">
        <f t="shared" ca="1" si="330"/>
        <v>8.683179227482439E-2</v>
      </c>
      <c r="Q604" s="18">
        <f t="shared" ca="1" si="330"/>
        <v>8.9463905211840902E-2</v>
      </c>
      <c r="R604" s="18">
        <f t="shared" ca="1" si="330"/>
        <v>9.2102542365028753E-2</v>
      </c>
      <c r="S604" s="18">
        <f t="shared" ca="1" si="330"/>
        <v>9.4786742077052427E-2</v>
      </c>
      <c r="T604" s="18">
        <f t="shared" ca="1" si="330"/>
        <v>9.7552547968399378E-2</v>
      </c>
      <c r="U604" s="18">
        <f t="shared" ca="1" si="331"/>
        <v>0.10040659120960443</v>
      </c>
      <c r="V604" s="18">
        <f t="shared" ca="1" si="331"/>
        <v>0.10335603774301969</v>
      </c>
      <c r="W604" s="18">
        <f t="shared" ca="1" si="331"/>
        <v>0.10640858828281462</v>
      </c>
      <c r="X604" s="18">
        <f t="shared" ca="1" si="331"/>
        <v>0.10957258526933937</v>
      </c>
      <c r="Y604" s="18">
        <f t="shared" ca="1" si="331"/>
        <v>0.1100298062538418</v>
      </c>
      <c r="Z604" s="18">
        <f t="shared" ca="1" si="331"/>
        <v>0</v>
      </c>
      <c r="AA604" s="18">
        <f t="shared" ca="1" si="331"/>
        <v>0</v>
      </c>
      <c r="AB604" s="18">
        <f t="shared" ca="1" si="331"/>
        <v>0</v>
      </c>
      <c r="AC604" s="18">
        <f t="shared" ca="1" si="331"/>
        <v>0</v>
      </c>
      <c r="AD604" s="18">
        <f t="shared" ca="1" si="331"/>
        <v>0</v>
      </c>
      <c r="AE604" s="18">
        <f t="shared" ca="1" si="332"/>
        <v>0</v>
      </c>
      <c r="AF604" s="18">
        <f t="shared" ca="1" si="332"/>
        <v>0</v>
      </c>
      <c r="AG604" s="18">
        <f t="shared" ca="1" si="332"/>
        <v>0</v>
      </c>
      <c r="AH604" s="18">
        <f t="shared" ca="1" si="332"/>
        <v>0</v>
      </c>
      <c r="AI604" s="18">
        <f t="shared" ca="1" si="332"/>
        <v>0</v>
      </c>
      <c r="AJ604" s="18">
        <f t="shared" ca="1" si="332"/>
        <v>0</v>
      </c>
      <c r="AK604" s="18">
        <f t="shared" ca="1" si="332"/>
        <v>0</v>
      </c>
      <c r="AL604" s="18">
        <f t="shared" ca="1" si="332"/>
        <v>0</v>
      </c>
      <c r="AM604" s="18">
        <f t="shared" ca="1" si="332"/>
        <v>0</v>
      </c>
      <c r="AN604" s="18">
        <f t="shared" ca="1" si="332"/>
        <v>0</v>
      </c>
      <c r="AO604" s="18">
        <f t="shared" ca="1" si="333"/>
        <v>0</v>
      </c>
      <c r="AP604" s="18">
        <f t="shared" ca="1" si="333"/>
        <v>0</v>
      </c>
      <c r="AQ604" s="18">
        <f t="shared" ca="1" si="333"/>
        <v>0</v>
      </c>
      <c r="AR604" s="18">
        <f t="shared" ca="1" si="333"/>
        <v>0</v>
      </c>
      <c r="AS604" s="18">
        <f t="shared" ca="1" si="333"/>
        <v>0</v>
      </c>
      <c r="AT604" s="18">
        <f t="shared" ca="1" si="333"/>
        <v>0</v>
      </c>
      <c r="AU604" s="18">
        <f t="shared" ca="1" si="333"/>
        <v>0</v>
      </c>
      <c r="AV604" s="18">
        <f t="shared" ca="1" si="333"/>
        <v>0</v>
      </c>
      <c r="AW604" s="18">
        <f t="shared" ca="1" si="333"/>
        <v>0</v>
      </c>
      <c r="AX604" s="18">
        <f t="shared" ca="1" si="333"/>
        <v>0</v>
      </c>
      <c r="AY604" s="18">
        <f t="shared" ca="1" si="334"/>
        <v>0</v>
      </c>
      <c r="AZ604" s="18">
        <f t="shared" ca="1" si="334"/>
        <v>0</v>
      </c>
      <c r="BA604" s="18">
        <f t="shared" ca="1" si="334"/>
        <v>0</v>
      </c>
      <c r="BB604" s="18">
        <f t="shared" ca="1" si="334"/>
        <v>0</v>
      </c>
      <c r="BC604" s="18">
        <f t="shared" ca="1" si="334"/>
        <v>0</v>
      </c>
      <c r="BD604" s="18">
        <f t="shared" ca="1" si="334"/>
        <v>0</v>
      </c>
      <c r="BE604" s="18">
        <f t="shared" ca="1" si="334"/>
        <v>0</v>
      </c>
      <c r="BF604" s="18">
        <f t="shared" ca="1" si="334"/>
        <v>0</v>
      </c>
      <c r="BG604" s="18">
        <f t="shared" ca="1" si="334"/>
        <v>0</v>
      </c>
      <c r="BH604" s="18">
        <f t="shared" ca="1" si="334"/>
        <v>0</v>
      </c>
      <c r="BI604" s="18">
        <f t="shared" ca="1" si="334"/>
        <v>0</v>
      </c>
    </row>
    <row r="605" spans="8:61" x14ac:dyDescent="0.35">
      <c r="H605" s="2" t="str">
        <f t="shared" ref="H605:H668" si="336">INDEX($A$3:$A$22,I605,0)</f>
        <v>RR_MCCC_27</v>
      </c>
      <c r="I605">
        <f t="shared" si="335"/>
        <v>12</v>
      </c>
      <c r="J605">
        <f t="shared" si="304"/>
        <v>15</v>
      </c>
      <c r="K605" s="18">
        <f t="shared" ca="1" si="330"/>
        <v>7.1041253739994592E-2</v>
      </c>
      <c r="L605" s="18">
        <f t="shared" ca="1" si="330"/>
        <v>7.3673366677011118E-2</v>
      </c>
      <c r="M605" s="18">
        <f t="shared" ca="1" si="330"/>
        <v>7.6305479614027616E-2</v>
      </c>
      <c r="N605" s="18">
        <f t="shared" ca="1" si="330"/>
        <v>7.8937592551044142E-2</v>
      </c>
      <c r="O605" s="18">
        <f t="shared" ca="1" si="330"/>
        <v>8.1569705488060654E-2</v>
      </c>
      <c r="P605" s="18">
        <f t="shared" ca="1" si="330"/>
        <v>8.4200748881442522E-2</v>
      </c>
      <c r="Q605" s="18">
        <f t="shared" ca="1" si="330"/>
        <v>8.683179227482439E-2</v>
      </c>
      <c r="R605" s="18">
        <f t="shared" ca="1" si="330"/>
        <v>8.9463905211840902E-2</v>
      </c>
      <c r="S605" s="18">
        <f t="shared" ca="1" si="330"/>
        <v>9.2102542365028753E-2</v>
      </c>
      <c r="T605" s="18">
        <f t="shared" ca="1" si="330"/>
        <v>9.4786742077052427E-2</v>
      </c>
      <c r="U605" s="18">
        <f t="shared" ca="1" si="331"/>
        <v>9.7552547968399378E-2</v>
      </c>
      <c r="V605" s="18">
        <f t="shared" ca="1" si="331"/>
        <v>0.10040659120960443</v>
      </c>
      <c r="W605" s="18">
        <f t="shared" ca="1" si="331"/>
        <v>0.10335603774301969</v>
      </c>
      <c r="X605" s="18">
        <f t="shared" ca="1" si="331"/>
        <v>0.10640858828281462</v>
      </c>
      <c r="Y605" s="18">
        <f t="shared" ca="1" si="331"/>
        <v>0.10957258526933937</v>
      </c>
      <c r="Z605" s="18">
        <f t="shared" ca="1" si="331"/>
        <v>0.1100298062538418</v>
      </c>
      <c r="AA605" s="18">
        <f t="shared" ca="1" si="331"/>
        <v>0</v>
      </c>
      <c r="AB605" s="18">
        <f t="shared" ca="1" si="331"/>
        <v>0</v>
      </c>
      <c r="AC605" s="18">
        <f t="shared" ca="1" si="331"/>
        <v>0</v>
      </c>
      <c r="AD605" s="18">
        <f t="shared" ca="1" si="331"/>
        <v>0</v>
      </c>
      <c r="AE605" s="18">
        <f t="shared" ca="1" si="332"/>
        <v>0</v>
      </c>
      <c r="AF605" s="18">
        <f t="shared" ca="1" si="332"/>
        <v>0</v>
      </c>
      <c r="AG605" s="18">
        <f t="shared" ca="1" si="332"/>
        <v>0</v>
      </c>
      <c r="AH605" s="18">
        <f t="shared" ca="1" si="332"/>
        <v>0</v>
      </c>
      <c r="AI605" s="18">
        <f t="shared" ca="1" si="332"/>
        <v>0</v>
      </c>
      <c r="AJ605" s="18">
        <f t="shared" ca="1" si="332"/>
        <v>0</v>
      </c>
      <c r="AK605" s="18">
        <f t="shared" ca="1" si="332"/>
        <v>0</v>
      </c>
      <c r="AL605" s="18">
        <f t="shared" ca="1" si="332"/>
        <v>0</v>
      </c>
      <c r="AM605" s="18">
        <f t="shared" ca="1" si="332"/>
        <v>0</v>
      </c>
      <c r="AN605" s="18">
        <f t="shared" ca="1" si="332"/>
        <v>0</v>
      </c>
      <c r="AO605" s="18">
        <f t="shared" ca="1" si="333"/>
        <v>0</v>
      </c>
      <c r="AP605" s="18">
        <f t="shared" ca="1" si="333"/>
        <v>0</v>
      </c>
      <c r="AQ605" s="18">
        <f t="shared" ca="1" si="333"/>
        <v>0</v>
      </c>
      <c r="AR605" s="18">
        <f t="shared" ca="1" si="333"/>
        <v>0</v>
      </c>
      <c r="AS605" s="18">
        <f t="shared" ca="1" si="333"/>
        <v>0</v>
      </c>
      <c r="AT605" s="18">
        <f t="shared" ca="1" si="333"/>
        <v>0</v>
      </c>
      <c r="AU605" s="18">
        <f t="shared" ca="1" si="333"/>
        <v>0</v>
      </c>
      <c r="AV605" s="18">
        <f t="shared" ca="1" si="333"/>
        <v>0</v>
      </c>
      <c r="AW605" s="18">
        <f t="shared" ca="1" si="333"/>
        <v>0</v>
      </c>
      <c r="AX605" s="18">
        <f t="shared" ca="1" si="333"/>
        <v>0</v>
      </c>
      <c r="AY605" s="18">
        <f t="shared" ca="1" si="334"/>
        <v>0</v>
      </c>
      <c r="AZ605" s="18">
        <f t="shared" ca="1" si="334"/>
        <v>0</v>
      </c>
      <c r="BA605" s="18">
        <f t="shared" ca="1" si="334"/>
        <v>0</v>
      </c>
      <c r="BB605" s="18">
        <f t="shared" ca="1" si="334"/>
        <v>0</v>
      </c>
      <c r="BC605" s="18">
        <f t="shared" ca="1" si="334"/>
        <v>0</v>
      </c>
      <c r="BD605" s="18">
        <f t="shared" ca="1" si="334"/>
        <v>0</v>
      </c>
      <c r="BE605" s="18">
        <f t="shared" ca="1" si="334"/>
        <v>0</v>
      </c>
      <c r="BF605" s="18">
        <f t="shared" ca="1" si="334"/>
        <v>0</v>
      </c>
      <c r="BG605" s="18">
        <f t="shared" ca="1" si="334"/>
        <v>0</v>
      </c>
      <c r="BH605" s="18">
        <f t="shared" ca="1" si="334"/>
        <v>0</v>
      </c>
      <c r="BI605" s="18">
        <f t="shared" ca="1" si="334"/>
        <v>0</v>
      </c>
    </row>
    <row r="606" spans="8:61" x14ac:dyDescent="0.35">
      <c r="H606" s="2" t="str">
        <f t="shared" si="336"/>
        <v>RR_MCCC_27</v>
      </c>
      <c r="I606">
        <f t="shared" si="335"/>
        <v>12</v>
      </c>
      <c r="J606">
        <f t="shared" ref="J606:J669" si="337">IF(J605+1&gt;$I$26,$K$2,J605+1)</f>
        <v>16</v>
      </c>
      <c r="K606" s="18">
        <f t="shared" ca="1" si="330"/>
        <v>6.840914080297808E-2</v>
      </c>
      <c r="L606" s="18">
        <f t="shared" ca="1" si="330"/>
        <v>7.1041253739994592E-2</v>
      </c>
      <c r="M606" s="18">
        <f t="shared" ca="1" si="330"/>
        <v>7.3673366677011118E-2</v>
      </c>
      <c r="N606" s="18">
        <f t="shared" ca="1" si="330"/>
        <v>7.6305479614027616E-2</v>
      </c>
      <c r="O606" s="18">
        <f t="shared" ca="1" si="330"/>
        <v>7.8937592551044142E-2</v>
      </c>
      <c r="P606" s="18">
        <f t="shared" ca="1" si="330"/>
        <v>8.1569705488060654E-2</v>
      </c>
      <c r="Q606" s="18">
        <f t="shared" ca="1" si="330"/>
        <v>8.4200748881442522E-2</v>
      </c>
      <c r="R606" s="18">
        <f t="shared" ca="1" si="330"/>
        <v>8.683179227482439E-2</v>
      </c>
      <c r="S606" s="18">
        <f t="shared" ca="1" si="330"/>
        <v>8.9463905211840902E-2</v>
      </c>
      <c r="T606" s="18">
        <f t="shared" ca="1" si="330"/>
        <v>9.2102542365028753E-2</v>
      </c>
      <c r="U606" s="18">
        <f t="shared" ca="1" si="331"/>
        <v>9.4786742077052427E-2</v>
      </c>
      <c r="V606" s="18">
        <f t="shared" ca="1" si="331"/>
        <v>9.7552547968399378E-2</v>
      </c>
      <c r="W606" s="18">
        <f t="shared" ca="1" si="331"/>
        <v>0.10040659120960443</v>
      </c>
      <c r="X606" s="18">
        <f t="shared" ca="1" si="331"/>
        <v>0.10335603774301969</v>
      </c>
      <c r="Y606" s="18">
        <f t="shared" ca="1" si="331"/>
        <v>0.10640858828281462</v>
      </c>
      <c r="Z606" s="18">
        <f t="shared" ca="1" si="331"/>
        <v>0.10957258526933937</v>
      </c>
      <c r="AA606" s="18">
        <f t="shared" ca="1" si="331"/>
        <v>0.1100298062538418</v>
      </c>
      <c r="AB606" s="18">
        <f t="shared" ca="1" si="331"/>
        <v>0</v>
      </c>
      <c r="AC606" s="18">
        <f t="shared" ca="1" si="331"/>
        <v>0</v>
      </c>
      <c r="AD606" s="18">
        <f t="shared" ca="1" si="331"/>
        <v>0</v>
      </c>
      <c r="AE606" s="18">
        <f t="shared" ca="1" si="332"/>
        <v>0</v>
      </c>
      <c r="AF606" s="18">
        <f t="shared" ca="1" si="332"/>
        <v>0</v>
      </c>
      <c r="AG606" s="18">
        <f t="shared" ca="1" si="332"/>
        <v>0</v>
      </c>
      <c r="AH606" s="18">
        <f t="shared" ca="1" si="332"/>
        <v>0</v>
      </c>
      <c r="AI606" s="18">
        <f t="shared" ca="1" si="332"/>
        <v>0</v>
      </c>
      <c r="AJ606" s="18">
        <f t="shared" ca="1" si="332"/>
        <v>0</v>
      </c>
      <c r="AK606" s="18">
        <f t="shared" ca="1" si="332"/>
        <v>0</v>
      </c>
      <c r="AL606" s="18">
        <f t="shared" ca="1" si="332"/>
        <v>0</v>
      </c>
      <c r="AM606" s="18">
        <f t="shared" ca="1" si="332"/>
        <v>0</v>
      </c>
      <c r="AN606" s="18">
        <f t="shared" ca="1" si="332"/>
        <v>0</v>
      </c>
      <c r="AO606" s="18">
        <f t="shared" ca="1" si="333"/>
        <v>0</v>
      </c>
      <c r="AP606" s="18">
        <f t="shared" ca="1" si="333"/>
        <v>0</v>
      </c>
      <c r="AQ606" s="18">
        <f t="shared" ca="1" si="333"/>
        <v>0</v>
      </c>
      <c r="AR606" s="18">
        <f t="shared" ca="1" si="333"/>
        <v>0</v>
      </c>
      <c r="AS606" s="18">
        <f t="shared" ca="1" si="333"/>
        <v>0</v>
      </c>
      <c r="AT606" s="18">
        <f t="shared" ca="1" si="333"/>
        <v>0</v>
      </c>
      <c r="AU606" s="18">
        <f t="shared" ca="1" si="333"/>
        <v>0</v>
      </c>
      <c r="AV606" s="18">
        <f t="shared" ca="1" si="333"/>
        <v>0</v>
      </c>
      <c r="AW606" s="18">
        <f t="shared" ca="1" si="333"/>
        <v>0</v>
      </c>
      <c r="AX606" s="18">
        <f t="shared" ca="1" si="333"/>
        <v>0</v>
      </c>
      <c r="AY606" s="18">
        <f t="shared" ca="1" si="334"/>
        <v>0</v>
      </c>
      <c r="AZ606" s="18">
        <f t="shared" ca="1" si="334"/>
        <v>0</v>
      </c>
      <c r="BA606" s="18">
        <f t="shared" ca="1" si="334"/>
        <v>0</v>
      </c>
      <c r="BB606" s="18">
        <f t="shared" ca="1" si="334"/>
        <v>0</v>
      </c>
      <c r="BC606" s="18">
        <f t="shared" ca="1" si="334"/>
        <v>0</v>
      </c>
      <c r="BD606" s="18">
        <f t="shared" ca="1" si="334"/>
        <v>0</v>
      </c>
      <c r="BE606" s="18">
        <f t="shared" ca="1" si="334"/>
        <v>0</v>
      </c>
      <c r="BF606" s="18">
        <f t="shared" ca="1" si="334"/>
        <v>0</v>
      </c>
      <c r="BG606" s="18">
        <f t="shared" ca="1" si="334"/>
        <v>0</v>
      </c>
      <c r="BH606" s="18">
        <f t="shared" ca="1" si="334"/>
        <v>0</v>
      </c>
      <c r="BI606" s="18">
        <f t="shared" ca="1" si="334"/>
        <v>0</v>
      </c>
    </row>
    <row r="607" spans="8:61" x14ac:dyDescent="0.35">
      <c r="H607" s="2" t="str">
        <f t="shared" si="336"/>
        <v>RR_MCCC_27</v>
      </c>
      <c r="I607">
        <f t="shared" si="335"/>
        <v>12</v>
      </c>
      <c r="J607">
        <f t="shared" si="337"/>
        <v>17</v>
      </c>
      <c r="K607" s="18">
        <f t="shared" ca="1" si="330"/>
        <v>6.5777027865961582E-2</v>
      </c>
      <c r="L607" s="18">
        <f t="shared" ca="1" si="330"/>
        <v>6.840914080297808E-2</v>
      </c>
      <c r="M607" s="18">
        <f t="shared" ca="1" si="330"/>
        <v>7.1041253739994592E-2</v>
      </c>
      <c r="N607" s="18">
        <f t="shared" ca="1" si="330"/>
        <v>7.3673366677011118E-2</v>
      </c>
      <c r="O607" s="18">
        <f t="shared" ca="1" si="330"/>
        <v>7.6305479614027616E-2</v>
      </c>
      <c r="P607" s="18">
        <f t="shared" ca="1" si="330"/>
        <v>7.8937592551044142E-2</v>
      </c>
      <c r="Q607" s="18">
        <f t="shared" ca="1" si="330"/>
        <v>8.1569705488060654E-2</v>
      </c>
      <c r="R607" s="18">
        <f t="shared" ca="1" si="330"/>
        <v>8.4200748881442522E-2</v>
      </c>
      <c r="S607" s="18">
        <f t="shared" ca="1" si="330"/>
        <v>8.683179227482439E-2</v>
      </c>
      <c r="T607" s="18">
        <f t="shared" ca="1" si="330"/>
        <v>8.9463905211840902E-2</v>
      </c>
      <c r="U607" s="18">
        <f t="shared" ca="1" si="331"/>
        <v>9.2102542365028753E-2</v>
      </c>
      <c r="V607" s="18">
        <f t="shared" ca="1" si="331"/>
        <v>9.4786742077052427E-2</v>
      </c>
      <c r="W607" s="18">
        <f t="shared" ca="1" si="331"/>
        <v>9.7552547968399378E-2</v>
      </c>
      <c r="X607" s="18">
        <f t="shared" ca="1" si="331"/>
        <v>0.10040659120960443</v>
      </c>
      <c r="Y607" s="18">
        <f t="shared" ca="1" si="331"/>
        <v>0.10335603774301969</v>
      </c>
      <c r="Z607" s="18">
        <f t="shared" ca="1" si="331"/>
        <v>0.10640858828281462</v>
      </c>
      <c r="AA607" s="18">
        <f t="shared" ca="1" si="331"/>
        <v>0.10957258526933937</v>
      </c>
      <c r="AB607" s="18">
        <f t="shared" ca="1" si="331"/>
        <v>0.1100298062538418</v>
      </c>
      <c r="AC607" s="18">
        <f t="shared" ca="1" si="331"/>
        <v>0</v>
      </c>
      <c r="AD607" s="18">
        <f t="shared" ca="1" si="331"/>
        <v>0</v>
      </c>
      <c r="AE607" s="18">
        <f t="shared" ca="1" si="332"/>
        <v>0</v>
      </c>
      <c r="AF607" s="18">
        <f t="shared" ca="1" si="332"/>
        <v>0</v>
      </c>
      <c r="AG607" s="18">
        <f t="shared" ca="1" si="332"/>
        <v>0</v>
      </c>
      <c r="AH607" s="18">
        <f t="shared" ca="1" si="332"/>
        <v>0</v>
      </c>
      <c r="AI607" s="18">
        <f t="shared" ca="1" si="332"/>
        <v>0</v>
      </c>
      <c r="AJ607" s="18">
        <f t="shared" ca="1" si="332"/>
        <v>0</v>
      </c>
      <c r="AK607" s="18">
        <f t="shared" ca="1" si="332"/>
        <v>0</v>
      </c>
      <c r="AL607" s="18">
        <f t="shared" ca="1" si="332"/>
        <v>0</v>
      </c>
      <c r="AM607" s="18">
        <f t="shared" ca="1" si="332"/>
        <v>0</v>
      </c>
      <c r="AN607" s="18">
        <f t="shared" ca="1" si="332"/>
        <v>0</v>
      </c>
      <c r="AO607" s="18">
        <f t="shared" ca="1" si="333"/>
        <v>0</v>
      </c>
      <c r="AP607" s="18">
        <f t="shared" ca="1" si="333"/>
        <v>0</v>
      </c>
      <c r="AQ607" s="18">
        <f t="shared" ca="1" si="333"/>
        <v>0</v>
      </c>
      <c r="AR607" s="18">
        <f t="shared" ca="1" si="333"/>
        <v>0</v>
      </c>
      <c r="AS607" s="18">
        <f t="shared" ca="1" si="333"/>
        <v>0</v>
      </c>
      <c r="AT607" s="18">
        <f t="shared" ca="1" si="333"/>
        <v>0</v>
      </c>
      <c r="AU607" s="18">
        <f t="shared" ca="1" si="333"/>
        <v>0</v>
      </c>
      <c r="AV607" s="18">
        <f t="shared" ca="1" si="333"/>
        <v>0</v>
      </c>
      <c r="AW607" s="18">
        <f t="shared" ca="1" si="333"/>
        <v>0</v>
      </c>
      <c r="AX607" s="18">
        <f t="shared" ca="1" si="333"/>
        <v>0</v>
      </c>
      <c r="AY607" s="18">
        <f t="shared" ca="1" si="334"/>
        <v>0</v>
      </c>
      <c r="AZ607" s="18">
        <f t="shared" ca="1" si="334"/>
        <v>0</v>
      </c>
      <c r="BA607" s="18">
        <f t="shared" ca="1" si="334"/>
        <v>0</v>
      </c>
      <c r="BB607" s="18">
        <f t="shared" ca="1" si="334"/>
        <v>0</v>
      </c>
      <c r="BC607" s="18">
        <f t="shared" ca="1" si="334"/>
        <v>0</v>
      </c>
      <c r="BD607" s="18">
        <f t="shared" ca="1" si="334"/>
        <v>0</v>
      </c>
      <c r="BE607" s="18">
        <f t="shared" ca="1" si="334"/>
        <v>0</v>
      </c>
      <c r="BF607" s="18">
        <f t="shared" ca="1" si="334"/>
        <v>0</v>
      </c>
      <c r="BG607" s="18">
        <f t="shared" ca="1" si="334"/>
        <v>0</v>
      </c>
      <c r="BH607" s="18">
        <f t="shared" ca="1" si="334"/>
        <v>0</v>
      </c>
      <c r="BI607" s="18">
        <f t="shared" ca="1" si="334"/>
        <v>0</v>
      </c>
    </row>
    <row r="608" spans="8:61" x14ac:dyDescent="0.35">
      <c r="H608" s="2" t="str">
        <f t="shared" si="336"/>
        <v>RR_MCCC_27</v>
      </c>
      <c r="I608">
        <f t="shared" si="335"/>
        <v>12</v>
      </c>
      <c r="J608">
        <f t="shared" si="337"/>
        <v>18</v>
      </c>
      <c r="K608" s="18">
        <f t="shared" ca="1" si="330"/>
        <v>6.3144914928945056E-2</v>
      </c>
      <c r="L608" s="18">
        <f t="shared" ca="1" si="330"/>
        <v>6.5777027865961582E-2</v>
      </c>
      <c r="M608" s="18">
        <f t="shared" ca="1" si="330"/>
        <v>6.840914080297808E-2</v>
      </c>
      <c r="N608" s="18">
        <f t="shared" ca="1" si="330"/>
        <v>7.1041253739994592E-2</v>
      </c>
      <c r="O608" s="18">
        <f t="shared" ca="1" si="330"/>
        <v>7.3673366677011118E-2</v>
      </c>
      <c r="P608" s="18">
        <f t="shared" ca="1" si="330"/>
        <v>7.6305479614027616E-2</v>
      </c>
      <c r="Q608" s="18">
        <f t="shared" ca="1" si="330"/>
        <v>7.8937592551044142E-2</v>
      </c>
      <c r="R608" s="18">
        <f t="shared" ca="1" si="330"/>
        <v>8.1569705488060654E-2</v>
      </c>
      <c r="S608" s="18">
        <f t="shared" ca="1" si="330"/>
        <v>8.4200748881442522E-2</v>
      </c>
      <c r="T608" s="18">
        <f t="shared" ca="1" si="330"/>
        <v>8.683179227482439E-2</v>
      </c>
      <c r="U608" s="18">
        <f t="shared" ca="1" si="331"/>
        <v>8.9463905211840902E-2</v>
      </c>
      <c r="V608" s="18">
        <f t="shared" ca="1" si="331"/>
        <v>9.2102542365028753E-2</v>
      </c>
      <c r="W608" s="18">
        <f t="shared" ca="1" si="331"/>
        <v>9.4786742077052427E-2</v>
      </c>
      <c r="X608" s="18">
        <f t="shared" ca="1" si="331"/>
        <v>9.7552547968399378E-2</v>
      </c>
      <c r="Y608" s="18">
        <f t="shared" ca="1" si="331"/>
        <v>0.10040659120960443</v>
      </c>
      <c r="Z608" s="18">
        <f t="shared" ca="1" si="331"/>
        <v>0.10335603774301969</v>
      </c>
      <c r="AA608" s="18">
        <f t="shared" ca="1" si="331"/>
        <v>0.10640858828281462</v>
      </c>
      <c r="AB608" s="18">
        <f t="shared" ca="1" si="331"/>
        <v>0.10957258526933937</v>
      </c>
      <c r="AC608" s="18">
        <f t="shared" ca="1" si="331"/>
        <v>0.1100298062538418</v>
      </c>
      <c r="AD608" s="18">
        <f t="shared" ca="1" si="331"/>
        <v>0</v>
      </c>
      <c r="AE608" s="18">
        <f t="shared" ca="1" si="332"/>
        <v>0</v>
      </c>
      <c r="AF608" s="18">
        <f t="shared" ca="1" si="332"/>
        <v>0</v>
      </c>
      <c r="AG608" s="18">
        <f t="shared" ca="1" si="332"/>
        <v>0</v>
      </c>
      <c r="AH608" s="18">
        <f t="shared" ca="1" si="332"/>
        <v>0</v>
      </c>
      <c r="AI608" s="18">
        <f t="shared" ca="1" si="332"/>
        <v>0</v>
      </c>
      <c r="AJ608" s="18">
        <f t="shared" ca="1" si="332"/>
        <v>0</v>
      </c>
      <c r="AK608" s="18">
        <f t="shared" ca="1" si="332"/>
        <v>0</v>
      </c>
      <c r="AL608" s="18">
        <f t="shared" ca="1" si="332"/>
        <v>0</v>
      </c>
      <c r="AM608" s="18">
        <f t="shared" ca="1" si="332"/>
        <v>0</v>
      </c>
      <c r="AN608" s="18">
        <f t="shared" ca="1" si="332"/>
        <v>0</v>
      </c>
      <c r="AO608" s="18">
        <f t="shared" ca="1" si="333"/>
        <v>0</v>
      </c>
      <c r="AP608" s="18">
        <f t="shared" ca="1" si="333"/>
        <v>0</v>
      </c>
      <c r="AQ608" s="18">
        <f t="shared" ca="1" si="333"/>
        <v>0</v>
      </c>
      <c r="AR608" s="18">
        <f t="shared" ca="1" si="333"/>
        <v>0</v>
      </c>
      <c r="AS608" s="18">
        <f t="shared" ca="1" si="333"/>
        <v>0</v>
      </c>
      <c r="AT608" s="18">
        <f t="shared" ca="1" si="333"/>
        <v>0</v>
      </c>
      <c r="AU608" s="18">
        <f t="shared" ca="1" si="333"/>
        <v>0</v>
      </c>
      <c r="AV608" s="18">
        <f t="shared" ca="1" si="333"/>
        <v>0</v>
      </c>
      <c r="AW608" s="18">
        <f t="shared" ca="1" si="333"/>
        <v>0</v>
      </c>
      <c r="AX608" s="18">
        <f t="shared" ca="1" si="333"/>
        <v>0</v>
      </c>
      <c r="AY608" s="18">
        <f t="shared" ca="1" si="334"/>
        <v>0</v>
      </c>
      <c r="AZ608" s="18">
        <f t="shared" ca="1" si="334"/>
        <v>0</v>
      </c>
      <c r="BA608" s="18">
        <f t="shared" ca="1" si="334"/>
        <v>0</v>
      </c>
      <c r="BB608" s="18">
        <f t="shared" ca="1" si="334"/>
        <v>0</v>
      </c>
      <c r="BC608" s="18">
        <f t="shared" ca="1" si="334"/>
        <v>0</v>
      </c>
      <c r="BD608" s="18">
        <f t="shared" ca="1" si="334"/>
        <v>0</v>
      </c>
      <c r="BE608" s="18">
        <f t="shared" ca="1" si="334"/>
        <v>0</v>
      </c>
      <c r="BF608" s="18">
        <f t="shared" ca="1" si="334"/>
        <v>0</v>
      </c>
      <c r="BG608" s="18">
        <f t="shared" ca="1" si="334"/>
        <v>0</v>
      </c>
      <c r="BH608" s="18">
        <f t="shared" ca="1" si="334"/>
        <v>0</v>
      </c>
      <c r="BI608" s="18">
        <f t="shared" ca="1" si="334"/>
        <v>0</v>
      </c>
    </row>
    <row r="609" spans="8:61" x14ac:dyDescent="0.35">
      <c r="H609" s="2" t="str">
        <f t="shared" si="336"/>
        <v>RR_MCCC_27</v>
      </c>
      <c r="I609">
        <f t="shared" si="335"/>
        <v>12</v>
      </c>
      <c r="J609">
        <f t="shared" si="337"/>
        <v>19</v>
      </c>
      <c r="K609" s="18">
        <f t="shared" ref="K609:T618" ca="1" si="338">IF(K$28&gt;$J609,0,OFFSET($K$2,$I609,$J609-K$28))</f>
        <v>6.0512801991928544E-2</v>
      </c>
      <c r="L609" s="18">
        <f t="shared" ca="1" si="338"/>
        <v>6.3144914928945056E-2</v>
      </c>
      <c r="M609" s="18">
        <f t="shared" ca="1" si="338"/>
        <v>6.5777027865961582E-2</v>
      </c>
      <c r="N609" s="18">
        <f t="shared" ca="1" si="338"/>
        <v>6.840914080297808E-2</v>
      </c>
      <c r="O609" s="18">
        <f t="shared" ca="1" si="338"/>
        <v>7.1041253739994592E-2</v>
      </c>
      <c r="P609" s="18">
        <f t="shared" ca="1" si="338"/>
        <v>7.3673366677011118E-2</v>
      </c>
      <c r="Q609" s="18">
        <f t="shared" ca="1" si="338"/>
        <v>7.6305479614027616E-2</v>
      </c>
      <c r="R609" s="18">
        <f t="shared" ca="1" si="338"/>
        <v>7.8937592551044142E-2</v>
      </c>
      <c r="S609" s="18">
        <f t="shared" ca="1" si="338"/>
        <v>8.1569705488060654E-2</v>
      </c>
      <c r="T609" s="18">
        <f t="shared" ca="1" si="338"/>
        <v>8.4200748881442522E-2</v>
      </c>
      <c r="U609" s="18">
        <f t="shared" ref="U609:AD618" ca="1" si="339">IF(U$28&gt;$J609,0,OFFSET($K$2,$I609,$J609-U$28))</f>
        <v>8.683179227482439E-2</v>
      </c>
      <c r="V609" s="18">
        <f t="shared" ca="1" si="339"/>
        <v>8.9463905211840902E-2</v>
      </c>
      <c r="W609" s="18">
        <f t="shared" ca="1" si="339"/>
        <v>9.2102542365028753E-2</v>
      </c>
      <c r="X609" s="18">
        <f t="shared" ca="1" si="339"/>
        <v>9.4786742077052427E-2</v>
      </c>
      <c r="Y609" s="18">
        <f t="shared" ca="1" si="339"/>
        <v>9.7552547968399378E-2</v>
      </c>
      <c r="Z609" s="18">
        <f t="shared" ca="1" si="339"/>
        <v>0.10040659120960443</v>
      </c>
      <c r="AA609" s="18">
        <f t="shared" ca="1" si="339"/>
        <v>0.10335603774301969</v>
      </c>
      <c r="AB609" s="18">
        <f t="shared" ca="1" si="339"/>
        <v>0.10640858828281462</v>
      </c>
      <c r="AC609" s="18">
        <f t="shared" ca="1" si="339"/>
        <v>0.10957258526933937</v>
      </c>
      <c r="AD609" s="18">
        <f t="shared" ca="1" si="339"/>
        <v>0.1100298062538418</v>
      </c>
      <c r="AE609" s="18">
        <f t="shared" ref="AE609:AN618" ca="1" si="340">IF(AE$28&gt;$J609,0,OFFSET($K$2,$I609,$J609-AE$28))</f>
        <v>0</v>
      </c>
      <c r="AF609" s="18">
        <f t="shared" ca="1" si="340"/>
        <v>0</v>
      </c>
      <c r="AG609" s="18">
        <f t="shared" ca="1" si="340"/>
        <v>0</v>
      </c>
      <c r="AH609" s="18">
        <f t="shared" ca="1" si="340"/>
        <v>0</v>
      </c>
      <c r="AI609" s="18">
        <f t="shared" ca="1" si="340"/>
        <v>0</v>
      </c>
      <c r="AJ609" s="18">
        <f t="shared" ca="1" si="340"/>
        <v>0</v>
      </c>
      <c r="AK609" s="18">
        <f t="shared" ca="1" si="340"/>
        <v>0</v>
      </c>
      <c r="AL609" s="18">
        <f t="shared" ca="1" si="340"/>
        <v>0</v>
      </c>
      <c r="AM609" s="18">
        <f t="shared" ca="1" si="340"/>
        <v>0</v>
      </c>
      <c r="AN609" s="18">
        <f t="shared" ca="1" si="340"/>
        <v>0</v>
      </c>
      <c r="AO609" s="18">
        <f t="shared" ref="AO609:AX618" ca="1" si="341">IF(AO$28&gt;$J609,0,OFFSET($K$2,$I609,$J609-AO$28))</f>
        <v>0</v>
      </c>
      <c r="AP609" s="18">
        <f t="shared" ca="1" si="341"/>
        <v>0</v>
      </c>
      <c r="AQ609" s="18">
        <f t="shared" ca="1" si="341"/>
        <v>0</v>
      </c>
      <c r="AR609" s="18">
        <f t="shared" ca="1" si="341"/>
        <v>0</v>
      </c>
      <c r="AS609" s="18">
        <f t="shared" ca="1" si="341"/>
        <v>0</v>
      </c>
      <c r="AT609" s="18">
        <f t="shared" ca="1" si="341"/>
        <v>0</v>
      </c>
      <c r="AU609" s="18">
        <f t="shared" ca="1" si="341"/>
        <v>0</v>
      </c>
      <c r="AV609" s="18">
        <f t="shared" ca="1" si="341"/>
        <v>0</v>
      </c>
      <c r="AW609" s="18">
        <f t="shared" ca="1" si="341"/>
        <v>0</v>
      </c>
      <c r="AX609" s="18">
        <f t="shared" ca="1" si="341"/>
        <v>0</v>
      </c>
      <c r="AY609" s="18">
        <f t="shared" ref="AY609:BI618" ca="1" si="342">IF(AY$28&gt;$J609,0,OFFSET($K$2,$I609,$J609-AY$28))</f>
        <v>0</v>
      </c>
      <c r="AZ609" s="18">
        <f t="shared" ca="1" si="342"/>
        <v>0</v>
      </c>
      <c r="BA609" s="18">
        <f t="shared" ca="1" si="342"/>
        <v>0</v>
      </c>
      <c r="BB609" s="18">
        <f t="shared" ca="1" si="342"/>
        <v>0</v>
      </c>
      <c r="BC609" s="18">
        <f t="shared" ca="1" si="342"/>
        <v>0</v>
      </c>
      <c r="BD609" s="18">
        <f t="shared" ca="1" si="342"/>
        <v>0</v>
      </c>
      <c r="BE609" s="18">
        <f t="shared" ca="1" si="342"/>
        <v>0</v>
      </c>
      <c r="BF609" s="18">
        <f t="shared" ca="1" si="342"/>
        <v>0</v>
      </c>
      <c r="BG609" s="18">
        <f t="shared" ca="1" si="342"/>
        <v>0</v>
      </c>
      <c r="BH609" s="18">
        <f t="shared" ca="1" si="342"/>
        <v>0</v>
      </c>
      <c r="BI609" s="18">
        <f t="shared" ca="1" si="342"/>
        <v>0</v>
      </c>
    </row>
    <row r="610" spans="8:61" x14ac:dyDescent="0.35">
      <c r="H610" s="2" t="str">
        <f t="shared" si="336"/>
        <v>RR_MCCC_27</v>
      </c>
      <c r="I610">
        <f t="shared" si="335"/>
        <v>12</v>
      </c>
      <c r="J610">
        <f t="shared" si="337"/>
        <v>20</v>
      </c>
      <c r="K610" s="18">
        <f t="shared" ca="1" si="338"/>
        <v>5.8118234696166372E-2</v>
      </c>
      <c r="L610" s="18">
        <f t="shared" ca="1" si="338"/>
        <v>6.0512801991928544E-2</v>
      </c>
      <c r="M610" s="18">
        <f t="shared" ca="1" si="338"/>
        <v>6.3144914928945056E-2</v>
      </c>
      <c r="N610" s="18">
        <f t="shared" ca="1" si="338"/>
        <v>6.5777027865961582E-2</v>
      </c>
      <c r="O610" s="18">
        <f t="shared" ca="1" si="338"/>
        <v>6.840914080297808E-2</v>
      </c>
      <c r="P610" s="18">
        <f t="shared" ca="1" si="338"/>
        <v>7.1041253739994592E-2</v>
      </c>
      <c r="Q610" s="18">
        <f t="shared" ca="1" si="338"/>
        <v>7.3673366677011118E-2</v>
      </c>
      <c r="R610" s="18">
        <f t="shared" ca="1" si="338"/>
        <v>7.6305479614027616E-2</v>
      </c>
      <c r="S610" s="18">
        <f t="shared" ca="1" si="338"/>
        <v>7.8937592551044142E-2</v>
      </c>
      <c r="T610" s="18">
        <f t="shared" ca="1" si="338"/>
        <v>8.1569705488060654E-2</v>
      </c>
      <c r="U610" s="18">
        <f t="shared" ca="1" si="339"/>
        <v>8.4200748881442522E-2</v>
      </c>
      <c r="V610" s="18">
        <f t="shared" ca="1" si="339"/>
        <v>8.683179227482439E-2</v>
      </c>
      <c r="W610" s="18">
        <f t="shared" ca="1" si="339"/>
        <v>8.9463905211840902E-2</v>
      </c>
      <c r="X610" s="18">
        <f t="shared" ca="1" si="339"/>
        <v>9.2102542365028753E-2</v>
      </c>
      <c r="Y610" s="18">
        <f t="shared" ca="1" si="339"/>
        <v>9.4786742077052427E-2</v>
      </c>
      <c r="Z610" s="18">
        <f t="shared" ca="1" si="339"/>
        <v>9.7552547968399378E-2</v>
      </c>
      <c r="AA610" s="18">
        <f t="shared" ca="1" si="339"/>
        <v>0.10040659120960443</v>
      </c>
      <c r="AB610" s="18">
        <f t="shared" ca="1" si="339"/>
        <v>0.10335603774301969</v>
      </c>
      <c r="AC610" s="18">
        <f t="shared" ca="1" si="339"/>
        <v>0.10640858828281462</v>
      </c>
      <c r="AD610" s="18">
        <f t="shared" ca="1" si="339"/>
        <v>0.10957258526933937</v>
      </c>
      <c r="AE610" s="18">
        <f t="shared" ca="1" si="340"/>
        <v>0.1100298062538418</v>
      </c>
      <c r="AF610" s="18">
        <f t="shared" ca="1" si="340"/>
        <v>0</v>
      </c>
      <c r="AG610" s="18">
        <f t="shared" ca="1" si="340"/>
        <v>0</v>
      </c>
      <c r="AH610" s="18">
        <f t="shared" ca="1" si="340"/>
        <v>0</v>
      </c>
      <c r="AI610" s="18">
        <f t="shared" ca="1" si="340"/>
        <v>0</v>
      </c>
      <c r="AJ610" s="18">
        <f t="shared" ca="1" si="340"/>
        <v>0</v>
      </c>
      <c r="AK610" s="18">
        <f t="shared" ca="1" si="340"/>
        <v>0</v>
      </c>
      <c r="AL610" s="18">
        <f t="shared" ca="1" si="340"/>
        <v>0</v>
      </c>
      <c r="AM610" s="18">
        <f t="shared" ca="1" si="340"/>
        <v>0</v>
      </c>
      <c r="AN610" s="18">
        <f t="shared" ca="1" si="340"/>
        <v>0</v>
      </c>
      <c r="AO610" s="18">
        <f t="shared" ca="1" si="341"/>
        <v>0</v>
      </c>
      <c r="AP610" s="18">
        <f t="shared" ca="1" si="341"/>
        <v>0</v>
      </c>
      <c r="AQ610" s="18">
        <f t="shared" ca="1" si="341"/>
        <v>0</v>
      </c>
      <c r="AR610" s="18">
        <f t="shared" ca="1" si="341"/>
        <v>0</v>
      </c>
      <c r="AS610" s="18">
        <f t="shared" ca="1" si="341"/>
        <v>0</v>
      </c>
      <c r="AT610" s="18">
        <f t="shared" ca="1" si="341"/>
        <v>0</v>
      </c>
      <c r="AU610" s="18">
        <f t="shared" ca="1" si="341"/>
        <v>0</v>
      </c>
      <c r="AV610" s="18">
        <f t="shared" ca="1" si="341"/>
        <v>0</v>
      </c>
      <c r="AW610" s="18">
        <f t="shared" ca="1" si="341"/>
        <v>0</v>
      </c>
      <c r="AX610" s="18">
        <f t="shared" ca="1" si="341"/>
        <v>0</v>
      </c>
      <c r="AY610" s="18">
        <f t="shared" ca="1" si="342"/>
        <v>0</v>
      </c>
      <c r="AZ610" s="18">
        <f t="shared" ca="1" si="342"/>
        <v>0</v>
      </c>
      <c r="BA610" s="18">
        <f t="shared" ca="1" si="342"/>
        <v>0</v>
      </c>
      <c r="BB610" s="18">
        <f t="shared" ca="1" si="342"/>
        <v>0</v>
      </c>
      <c r="BC610" s="18">
        <f t="shared" ca="1" si="342"/>
        <v>0</v>
      </c>
      <c r="BD610" s="18">
        <f t="shared" ca="1" si="342"/>
        <v>0</v>
      </c>
      <c r="BE610" s="18">
        <f t="shared" ca="1" si="342"/>
        <v>0</v>
      </c>
      <c r="BF610" s="18">
        <f t="shared" ca="1" si="342"/>
        <v>0</v>
      </c>
      <c r="BG610" s="18">
        <f t="shared" ca="1" si="342"/>
        <v>0</v>
      </c>
      <c r="BH610" s="18">
        <f t="shared" ca="1" si="342"/>
        <v>0</v>
      </c>
      <c r="BI610" s="18">
        <f t="shared" ca="1" si="342"/>
        <v>0</v>
      </c>
    </row>
    <row r="611" spans="8:61" x14ac:dyDescent="0.35">
      <c r="H611" s="2" t="str">
        <f t="shared" si="336"/>
        <v>RR_MCCC_27</v>
      </c>
      <c r="I611">
        <f t="shared" si="335"/>
        <v>12</v>
      </c>
      <c r="J611">
        <f t="shared" si="337"/>
        <v>21</v>
      </c>
      <c r="K611" s="18">
        <f t="shared" ca="1" si="338"/>
        <v>5.6200790815818684E-2</v>
      </c>
      <c r="L611" s="18">
        <f t="shared" ca="1" si="338"/>
        <v>5.8118234696166372E-2</v>
      </c>
      <c r="M611" s="18">
        <f t="shared" ca="1" si="338"/>
        <v>6.0512801991928544E-2</v>
      </c>
      <c r="N611" s="18">
        <f t="shared" ca="1" si="338"/>
        <v>6.3144914928945056E-2</v>
      </c>
      <c r="O611" s="18">
        <f t="shared" ca="1" si="338"/>
        <v>6.5777027865961582E-2</v>
      </c>
      <c r="P611" s="18">
        <f t="shared" ca="1" si="338"/>
        <v>6.840914080297808E-2</v>
      </c>
      <c r="Q611" s="18">
        <f t="shared" ca="1" si="338"/>
        <v>7.1041253739994592E-2</v>
      </c>
      <c r="R611" s="18">
        <f t="shared" ca="1" si="338"/>
        <v>7.3673366677011118E-2</v>
      </c>
      <c r="S611" s="18">
        <f t="shared" ca="1" si="338"/>
        <v>7.6305479614027616E-2</v>
      </c>
      <c r="T611" s="18">
        <f t="shared" ca="1" si="338"/>
        <v>7.8937592551044142E-2</v>
      </c>
      <c r="U611" s="18">
        <f t="shared" ca="1" si="339"/>
        <v>8.1569705488060654E-2</v>
      </c>
      <c r="V611" s="18">
        <f t="shared" ca="1" si="339"/>
        <v>8.4200748881442522E-2</v>
      </c>
      <c r="W611" s="18">
        <f t="shared" ca="1" si="339"/>
        <v>8.683179227482439E-2</v>
      </c>
      <c r="X611" s="18">
        <f t="shared" ca="1" si="339"/>
        <v>8.9463905211840902E-2</v>
      </c>
      <c r="Y611" s="18">
        <f t="shared" ca="1" si="339"/>
        <v>9.2102542365028753E-2</v>
      </c>
      <c r="Z611" s="18">
        <f t="shared" ca="1" si="339"/>
        <v>9.4786742077052427E-2</v>
      </c>
      <c r="AA611" s="18">
        <f t="shared" ca="1" si="339"/>
        <v>9.7552547968399378E-2</v>
      </c>
      <c r="AB611" s="18">
        <f t="shared" ca="1" si="339"/>
        <v>0.10040659120960443</v>
      </c>
      <c r="AC611" s="18">
        <f t="shared" ca="1" si="339"/>
        <v>0.10335603774301969</v>
      </c>
      <c r="AD611" s="18">
        <f t="shared" ca="1" si="339"/>
        <v>0.10640858828281462</v>
      </c>
      <c r="AE611" s="18">
        <f t="shared" ca="1" si="340"/>
        <v>0.10957258526933937</v>
      </c>
      <c r="AF611" s="18">
        <f t="shared" ca="1" si="340"/>
        <v>0.1100298062538418</v>
      </c>
      <c r="AG611" s="18">
        <f t="shared" ca="1" si="340"/>
        <v>0</v>
      </c>
      <c r="AH611" s="18">
        <f t="shared" ca="1" si="340"/>
        <v>0</v>
      </c>
      <c r="AI611" s="18">
        <f t="shared" ca="1" si="340"/>
        <v>0</v>
      </c>
      <c r="AJ611" s="18">
        <f t="shared" ca="1" si="340"/>
        <v>0</v>
      </c>
      <c r="AK611" s="18">
        <f t="shared" ca="1" si="340"/>
        <v>0</v>
      </c>
      <c r="AL611" s="18">
        <f t="shared" ca="1" si="340"/>
        <v>0</v>
      </c>
      <c r="AM611" s="18">
        <f t="shared" ca="1" si="340"/>
        <v>0</v>
      </c>
      <c r="AN611" s="18">
        <f t="shared" ca="1" si="340"/>
        <v>0</v>
      </c>
      <c r="AO611" s="18">
        <f t="shared" ca="1" si="341"/>
        <v>0</v>
      </c>
      <c r="AP611" s="18">
        <f t="shared" ca="1" si="341"/>
        <v>0</v>
      </c>
      <c r="AQ611" s="18">
        <f t="shared" ca="1" si="341"/>
        <v>0</v>
      </c>
      <c r="AR611" s="18">
        <f t="shared" ca="1" si="341"/>
        <v>0</v>
      </c>
      <c r="AS611" s="18">
        <f t="shared" ca="1" si="341"/>
        <v>0</v>
      </c>
      <c r="AT611" s="18">
        <f t="shared" ca="1" si="341"/>
        <v>0</v>
      </c>
      <c r="AU611" s="18">
        <f t="shared" ca="1" si="341"/>
        <v>0</v>
      </c>
      <c r="AV611" s="18">
        <f t="shared" ca="1" si="341"/>
        <v>0</v>
      </c>
      <c r="AW611" s="18">
        <f t="shared" ca="1" si="341"/>
        <v>0</v>
      </c>
      <c r="AX611" s="18">
        <f t="shared" ca="1" si="341"/>
        <v>0</v>
      </c>
      <c r="AY611" s="18">
        <f t="shared" ca="1" si="342"/>
        <v>0</v>
      </c>
      <c r="AZ611" s="18">
        <f t="shared" ca="1" si="342"/>
        <v>0</v>
      </c>
      <c r="BA611" s="18">
        <f t="shared" ca="1" si="342"/>
        <v>0</v>
      </c>
      <c r="BB611" s="18">
        <f t="shared" ca="1" si="342"/>
        <v>0</v>
      </c>
      <c r="BC611" s="18">
        <f t="shared" ca="1" si="342"/>
        <v>0</v>
      </c>
      <c r="BD611" s="18">
        <f t="shared" ca="1" si="342"/>
        <v>0</v>
      </c>
      <c r="BE611" s="18">
        <f t="shared" ca="1" si="342"/>
        <v>0</v>
      </c>
      <c r="BF611" s="18">
        <f t="shared" ca="1" si="342"/>
        <v>0</v>
      </c>
      <c r="BG611" s="18">
        <f t="shared" ca="1" si="342"/>
        <v>0</v>
      </c>
      <c r="BH611" s="18">
        <f t="shared" ca="1" si="342"/>
        <v>0</v>
      </c>
      <c r="BI611" s="18">
        <f t="shared" ca="1" si="342"/>
        <v>0</v>
      </c>
    </row>
    <row r="612" spans="8:61" x14ac:dyDescent="0.35">
      <c r="H612" s="2" t="str">
        <f t="shared" si="336"/>
        <v>RR_MCCC_27</v>
      </c>
      <c r="I612">
        <f t="shared" si="335"/>
        <v>12</v>
      </c>
      <c r="J612">
        <f t="shared" si="337"/>
        <v>22</v>
      </c>
      <c r="K612" s="18">
        <f t="shared" ca="1" si="338"/>
        <v>5.452303166399463E-2</v>
      </c>
      <c r="L612" s="18">
        <f t="shared" ca="1" si="338"/>
        <v>5.6200790815818684E-2</v>
      </c>
      <c r="M612" s="18">
        <f t="shared" ca="1" si="338"/>
        <v>5.8118234696166372E-2</v>
      </c>
      <c r="N612" s="18">
        <f t="shared" ca="1" si="338"/>
        <v>6.0512801991928544E-2</v>
      </c>
      <c r="O612" s="18">
        <f t="shared" ca="1" si="338"/>
        <v>6.3144914928945056E-2</v>
      </c>
      <c r="P612" s="18">
        <f t="shared" ca="1" si="338"/>
        <v>6.5777027865961582E-2</v>
      </c>
      <c r="Q612" s="18">
        <f t="shared" ca="1" si="338"/>
        <v>6.840914080297808E-2</v>
      </c>
      <c r="R612" s="18">
        <f t="shared" ca="1" si="338"/>
        <v>7.1041253739994592E-2</v>
      </c>
      <c r="S612" s="18">
        <f t="shared" ca="1" si="338"/>
        <v>7.3673366677011118E-2</v>
      </c>
      <c r="T612" s="18">
        <f t="shared" ca="1" si="338"/>
        <v>7.6305479614027616E-2</v>
      </c>
      <c r="U612" s="18">
        <f t="shared" ca="1" si="339"/>
        <v>7.8937592551044142E-2</v>
      </c>
      <c r="V612" s="18">
        <f t="shared" ca="1" si="339"/>
        <v>8.1569705488060654E-2</v>
      </c>
      <c r="W612" s="18">
        <f t="shared" ca="1" si="339"/>
        <v>8.4200748881442522E-2</v>
      </c>
      <c r="X612" s="18">
        <f t="shared" ca="1" si="339"/>
        <v>8.683179227482439E-2</v>
      </c>
      <c r="Y612" s="18">
        <f t="shared" ca="1" si="339"/>
        <v>8.9463905211840902E-2</v>
      </c>
      <c r="Z612" s="18">
        <f t="shared" ca="1" si="339"/>
        <v>9.2102542365028753E-2</v>
      </c>
      <c r="AA612" s="18">
        <f t="shared" ca="1" si="339"/>
        <v>9.4786742077052427E-2</v>
      </c>
      <c r="AB612" s="18">
        <f t="shared" ca="1" si="339"/>
        <v>9.7552547968399378E-2</v>
      </c>
      <c r="AC612" s="18">
        <f t="shared" ca="1" si="339"/>
        <v>0.10040659120960443</v>
      </c>
      <c r="AD612" s="18">
        <f t="shared" ca="1" si="339"/>
        <v>0.10335603774301969</v>
      </c>
      <c r="AE612" s="18">
        <f t="shared" ca="1" si="340"/>
        <v>0.10640858828281462</v>
      </c>
      <c r="AF612" s="18">
        <f t="shared" ca="1" si="340"/>
        <v>0.10957258526933937</v>
      </c>
      <c r="AG612" s="18">
        <f t="shared" ca="1" si="340"/>
        <v>0.1100298062538418</v>
      </c>
      <c r="AH612" s="18">
        <f t="shared" ca="1" si="340"/>
        <v>0</v>
      </c>
      <c r="AI612" s="18">
        <f t="shared" ca="1" si="340"/>
        <v>0</v>
      </c>
      <c r="AJ612" s="18">
        <f t="shared" ca="1" si="340"/>
        <v>0</v>
      </c>
      <c r="AK612" s="18">
        <f t="shared" ca="1" si="340"/>
        <v>0</v>
      </c>
      <c r="AL612" s="18">
        <f t="shared" ca="1" si="340"/>
        <v>0</v>
      </c>
      <c r="AM612" s="18">
        <f t="shared" ca="1" si="340"/>
        <v>0</v>
      </c>
      <c r="AN612" s="18">
        <f t="shared" ca="1" si="340"/>
        <v>0</v>
      </c>
      <c r="AO612" s="18">
        <f t="shared" ca="1" si="341"/>
        <v>0</v>
      </c>
      <c r="AP612" s="18">
        <f t="shared" ca="1" si="341"/>
        <v>0</v>
      </c>
      <c r="AQ612" s="18">
        <f t="shared" ca="1" si="341"/>
        <v>0</v>
      </c>
      <c r="AR612" s="18">
        <f t="shared" ca="1" si="341"/>
        <v>0</v>
      </c>
      <c r="AS612" s="18">
        <f t="shared" ca="1" si="341"/>
        <v>0</v>
      </c>
      <c r="AT612" s="18">
        <f t="shared" ca="1" si="341"/>
        <v>0</v>
      </c>
      <c r="AU612" s="18">
        <f t="shared" ca="1" si="341"/>
        <v>0</v>
      </c>
      <c r="AV612" s="18">
        <f t="shared" ca="1" si="341"/>
        <v>0</v>
      </c>
      <c r="AW612" s="18">
        <f t="shared" ca="1" si="341"/>
        <v>0</v>
      </c>
      <c r="AX612" s="18">
        <f t="shared" ca="1" si="341"/>
        <v>0</v>
      </c>
      <c r="AY612" s="18">
        <f t="shared" ca="1" si="342"/>
        <v>0</v>
      </c>
      <c r="AZ612" s="18">
        <f t="shared" ca="1" si="342"/>
        <v>0</v>
      </c>
      <c r="BA612" s="18">
        <f t="shared" ca="1" si="342"/>
        <v>0</v>
      </c>
      <c r="BB612" s="18">
        <f t="shared" ca="1" si="342"/>
        <v>0</v>
      </c>
      <c r="BC612" s="18">
        <f t="shared" ca="1" si="342"/>
        <v>0</v>
      </c>
      <c r="BD612" s="18">
        <f t="shared" ca="1" si="342"/>
        <v>0</v>
      </c>
      <c r="BE612" s="18">
        <f t="shared" ca="1" si="342"/>
        <v>0</v>
      </c>
      <c r="BF612" s="18">
        <f t="shared" ca="1" si="342"/>
        <v>0</v>
      </c>
      <c r="BG612" s="18">
        <f t="shared" ca="1" si="342"/>
        <v>0</v>
      </c>
      <c r="BH612" s="18">
        <f t="shared" ca="1" si="342"/>
        <v>0</v>
      </c>
      <c r="BI612" s="18">
        <f t="shared" ca="1" si="342"/>
        <v>0</v>
      </c>
    </row>
    <row r="613" spans="8:61" x14ac:dyDescent="0.35">
      <c r="H613" s="2" t="str">
        <f t="shared" si="336"/>
        <v>RR_MCCC_27</v>
      </c>
      <c r="I613">
        <f t="shared" si="335"/>
        <v>12</v>
      </c>
      <c r="J613">
        <f t="shared" si="337"/>
        <v>23</v>
      </c>
      <c r="K613" s="18">
        <f t="shared" ca="1" si="338"/>
        <v>5.2845272512170575E-2</v>
      </c>
      <c r="L613" s="18">
        <f t="shared" ca="1" si="338"/>
        <v>5.452303166399463E-2</v>
      </c>
      <c r="M613" s="18">
        <f t="shared" ca="1" si="338"/>
        <v>5.6200790815818684E-2</v>
      </c>
      <c r="N613" s="18">
        <f t="shared" ca="1" si="338"/>
        <v>5.8118234696166372E-2</v>
      </c>
      <c r="O613" s="18">
        <f t="shared" ca="1" si="338"/>
        <v>6.0512801991928544E-2</v>
      </c>
      <c r="P613" s="18">
        <f t="shared" ca="1" si="338"/>
        <v>6.3144914928945056E-2</v>
      </c>
      <c r="Q613" s="18">
        <f t="shared" ca="1" si="338"/>
        <v>6.5777027865961582E-2</v>
      </c>
      <c r="R613" s="18">
        <f t="shared" ca="1" si="338"/>
        <v>6.840914080297808E-2</v>
      </c>
      <c r="S613" s="18">
        <f t="shared" ca="1" si="338"/>
        <v>7.1041253739994592E-2</v>
      </c>
      <c r="T613" s="18">
        <f t="shared" ca="1" si="338"/>
        <v>7.3673366677011118E-2</v>
      </c>
      <c r="U613" s="18">
        <f t="shared" ca="1" si="339"/>
        <v>7.6305479614027616E-2</v>
      </c>
      <c r="V613" s="18">
        <f t="shared" ca="1" si="339"/>
        <v>7.8937592551044142E-2</v>
      </c>
      <c r="W613" s="18">
        <f t="shared" ca="1" si="339"/>
        <v>8.1569705488060654E-2</v>
      </c>
      <c r="X613" s="18">
        <f t="shared" ca="1" si="339"/>
        <v>8.4200748881442522E-2</v>
      </c>
      <c r="Y613" s="18">
        <f t="shared" ca="1" si="339"/>
        <v>8.683179227482439E-2</v>
      </c>
      <c r="Z613" s="18">
        <f t="shared" ca="1" si="339"/>
        <v>8.9463905211840902E-2</v>
      </c>
      <c r="AA613" s="18">
        <f t="shared" ca="1" si="339"/>
        <v>9.2102542365028753E-2</v>
      </c>
      <c r="AB613" s="18">
        <f t="shared" ca="1" si="339"/>
        <v>9.4786742077052427E-2</v>
      </c>
      <c r="AC613" s="18">
        <f t="shared" ca="1" si="339"/>
        <v>9.7552547968399378E-2</v>
      </c>
      <c r="AD613" s="18">
        <f t="shared" ca="1" si="339"/>
        <v>0.10040659120960443</v>
      </c>
      <c r="AE613" s="18">
        <f t="shared" ca="1" si="340"/>
        <v>0.10335603774301969</v>
      </c>
      <c r="AF613" s="18">
        <f t="shared" ca="1" si="340"/>
        <v>0.10640858828281462</v>
      </c>
      <c r="AG613" s="18">
        <f t="shared" ca="1" si="340"/>
        <v>0.10957258526933937</v>
      </c>
      <c r="AH613" s="18">
        <f t="shared" ca="1" si="340"/>
        <v>0.1100298062538418</v>
      </c>
      <c r="AI613" s="18">
        <f t="shared" ca="1" si="340"/>
        <v>0</v>
      </c>
      <c r="AJ613" s="18">
        <f t="shared" ca="1" si="340"/>
        <v>0</v>
      </c>
      <c r="AK613" s="18">
        <f t="shared" ca="1" si="340"/>
        <v>0</v>
      </c>
      <c r="AL613" s="18">
        <f t="shared" ca="1" si="340"/>
        <v>0</v>
      </c>
      <c r="AM613" s="18">
        <f t="shared" ca="1" si="340"/>
        <v>0</v>
      </c>
      <c r="AN613" s="18">
        <f t="shared" ca="1" si="340"/>
        <v>0</v>
      </c>
      <c r="AO613" s="18">
        <f t="shared" ca="1" si="341"/>
        <v>0</v>
      </c>
      <c r="AP613" s="18">
        <f t="shared" ca="1" si="341"/>
        <v>0</v>
      </c>
      <c r="AQ613" s="18">
        <f t="shared" ca="1" si="341"/>
        <v>0</v>
      </c>
      <c r="AR613" s="18">
        <f t="shared" ca="1" si="341"/>
        <v>0</v>
      </c>
      <c r="AS613" s="18">
        <f t="shared" ca="1" si="341"/>
        <v>0</v>
      </c>
      <c r="AT613" s="18">
        <f t="shared" ca="1" si="341"/>
        <v>0</v>
      </c>
      <c r="AU613" s="18">
        <f t="shared" ca="1" si="341"/>
        <v>0</v>
      </c>
      <c r="AV613" s="18">
        <f t="shared" ca="1" si="341"/>
        <v>0</v>
      </c>
      <c r="AW613" s="18">
        <f t="shared" ca="1" si="341"/>
        <v>0</v>
      </c>
      <c r="AX613" s="18">
        <f t="shared" ca="1" si="341"/>
        <v>0</v>
      </c>
      <c r="AY613" s="18">
        <f t="shared" ca="1" si="342"/>
        <v>0</v>
      </c>
      <c r="AZ613" s="18">
        <f t="shared" ca="1" si="342"/>
        <v>0</v>
      </c>
      <c r="BA613" s="18">
        <f t="shared" ca="1" si="342"/>
        <v>0</v>
      </c>
      <c r="BB613" s="18">
        <f t="shared" ca="1" si="342"/>
        <v>0</v>
      </c>
      <c r="BC613" s="18">
        <f t="shared" ca="1" si="342"/>
        <v>0</v>
      </c>
      <c r="BD613" s="18">
        <f t="shared" ca="1" si="342"/>
        <v>0</v>
      </c>
      <c r="BE613" s="18">
        <f t="shared" ca="1" si="342"/>
        <v>0</v>
      </c>
      <c r="BF613" s="18">
        <f t="shared" ca="1" si="342"/>
        <v>0</v>
      </c>
      <c r="BG613" s="18">
        <f t="shared" ca="1" si="342"/>
        <v>0</v>
      </c>
      <c r="BH613" s="18">
        <f t="shared" ca="1" si="342"/>
        <v>0</v>
      </c>
      <c r="BI613" s="18">
        <f t="shared" ca="1" si="342"/>
        <v>0</v>
      </c>
    </row>
    <row r="614" spans="8:61" x14ac:dyDescent="0.35">
      <c r="H614" s="2" t="str">
        <f t="shared" si="336"/>
        <v>RR_MCCC_27</v>
      </c>
      <c r="I614">
        <f t="shared" si="335"/>
        <v>12</v>
      </c>
      <c r="J614">
        <f t="shared" si="337"/>
        <v>24</v>
      </c>
      <c r="K614" s="18">
        <f t="shared" ca="1" si="338"/>
        <v>5.1167513360346507E-2</v>
      </c>
      <c r="L614" s="18">
        <f t="shared" ca="1" si="338"/>
        <v>5.2845272512170575E-2</v>
      </c>
      <c r="M614" s="18">
        <f t="shared" ca="1" si="338"/>
        <v>5.452303166399463E-2</v>
      </c>
      <c r="N614" s="18">
        <f t="shared" ca="1" si="338"/>
        <v>5.6200790815818684E-2</v>
      </c>
      <c r="O614" s="18">
        <f t="shared" ca="1" si="338"/>
        <v>5.8118234696166372E-2</v>
      </c>
      <c r="P614" s="18">
        <f t="shared" ca="1" si="338"/>
        <v>6.0512801991928544E-2</v>
      </c>
      <c r="Q614" s="18">
        <f t="shared" ca="1" si="338"/>
        <v>6.3144914928945056E-2</v>
      </c>
      <c r="R614" s="18">
        <f t="shared" ca="1" si="338"/>
        <v>6.5777027865961582E-2</v>
      </c>
      <c r="S614" s="18">
        <f t="shared" ca="1" si="338"/>
        <v>6.840914080297808E-2</v>
      </c>
      <c r="T614" s="18">
        <f t="shared" ca="1" si="338"/>
        <v>7.1041253739994592E-2</v>
      </c>
      <c r="U614" s="18">
        <f t="shared" ca="1" si="339"/>
        <v>7.3673366677011118E-2</v>
      </c>
      <c r="V614" s="18">
        <f t="shared" ca="1" si="339"/>
        <v>7.6305479614027616E-2</v>
      </c>
      <c r="W614" s="18">
        <f t="shared" ca="1" si="339"/>
        <v>7.8937592551044142E-2</v>
      </c>
      <c r="X614" s="18">
        <f t="shared" ca="1" si="339"/>
        <v>8.1569705488060654E-2</v>
      </c>
      <c r="Y614" s="18">
        <f t="shared" ca="1" si="339"/>
        <v>8.4200748881442522E-2</v>
      </c>
      <c r="Z614" s="18">
        <f t="shared" ca="1" si="339"/>
        <v>8.683179227482439E-2</v>
      </c>
      <c r="AA614" s="18">
        <f t="shared" ca="1" si="339"/>
        <v>8.9463905211840902E-2</v>
      </c>
      <c r="AB614" s="18">
        <f t="shared" ca="1" si="339"/>
        <v>9.2102542365028753E-2</v>
      </c>
      <c r="AC614" s="18">
        <f t="shared" ca="1" si="339"/>
        <v>9.4786742077052427E-2</v>
      </c>
      <c r="AD614" s="18">
        <f t="shared" ca="1" si="339"/>
        <v>9.7552547968399378E-2</v>
      </c>
      <c r="AE614" s="18">
        <f t="shared" ca="1" si="340"/>
        <v>0.10040659120960443</v>
      </c>
      <c r="AF614" s="18">
        <f t="shared" ca="1" si="340"/>
        <v>0.10335603774301969</v>
      </c>
      <c r="AG614" s="18">
        <f t="shared" ca="1" si="340"/>
        <v>0.10640858828281462</v>
      </c>
      <c r="AH614" s="18">
        <f t="shared" ca="1" si="340"/>
        <v>0.10957258526933937</v>
      </c>
      <c r="AI614" s="18">
        <f t="shared" ca="1" si="340"/>
        <v>0.1100298062538418</v>
      </c>
      <c r="AJ614" s="18">
        <f t="shared" ca="1" si="340"/>
        <v>0</v>
      </c>
      <c r="AK614" s="18">
        <f t="shared" ca="1" si="340"/>
        <v>0</v>
      </c>
      <c r="AL614" s="18">
        <f t="shared" ca="1" si="340"/>
        <v>0</v>
      </c>
      <c r="AM614" s="18">
        <f t="shared" ca="1" si="340"/>
        <v>0</v>
      </c>
      <c r="AN614" s="18">
        <f t="shared" ca="1" si="340"/>
        <v>0</v>
      </c>
      <c r="AO614" s="18">
        <f t="shared" ca="1" si="341"/>
        <v>0</v>
      </c>
      <c r="AP614" s="18">
        <f t="shared" ca="1" si="341"/>
        <v>0</v>
      </c>
      <c r="AQ614" s="18">
        <f t="shared" ca="1" si="341"/>
        <v>0</v>
      </c>
      <c r="AR614" s="18">
        <f t="shared" ca="1" si="341"/>
        <v>0</v>
      </c>
      <c r="AS614" s="18">
        <f t="shared" ca="1" si="341"/>
        <v>0</v>
      </c>
      <c r="AT614" s="18">
        <f t="shared" ca="1" si="341"/>
        <v>0</v>
      </c>
      <c r="AU614" s="18">
        <f t="shared" ca="1" si="341"/>
        <v>0</v>
      </c>
      <c r="AV614" s="18">
        <f t="shared" ca="1" si="341"/>
        <v>0</v>
      </c>
      <c r="AW614" s="18">
        <f t="shared" ca="1" si="341"/>
        <v>0</v>
      </c>
      <c r="AX614" s="18">
        <f t="shared" ca="1" si="341"/>
        <v>0</v>
      </c>
      <c r="AY614" s="18">
        <f t="shared" ca="1" si="342"/>
        <v>0</v>
      </c>
      <c r="AZ614" s="18">
        <f t="shared" ca="1" si="342"/>
        <v>0</v>
      </c>
      <c r="BA614" s="18">
        <f t="shared" ca="1" si="342"/>
        <v>0</v>
      </c>
      <c r="BB614" s="18">
        <f t="shared" ca="1" si="342"/>
        <v>0</v>
      </c>
      <c r="BC614" s="18">
        <f t="shared" ca="1" si="342"/>
        <v>0</v>
      </c>
      <c r="BD614" s="18">
        <f t="shared" ca="1" si="342"/>
        <v>0</v>
      </c>
      <c r="BE614" s="18">
        <f t="shared" ca="1" si="342"/>
        <v>0</v>
      </c>
      <c r="BF614" s="18">
        <f t="shared" ca="1" si="342"/>
        <v>0</v>
      </c>
      <c r="BG614" s="18">
        <f t="shared" ca="1" si="342"/>
        <v>0</v>
      </c>
      <c r="BH614" s="18">
        <f t="shared" ca="1" si="342"/>
        <v>0</v>
      </c>
      <c r="BI614" s="18">
        <f t="shared" ca="1" si="342"/>
        <v>0</v>
      </c>
    </row>
    <row r="615" spans="8:61" x14ac:dyDescent="0.35">
      <c r="H615" s="2" t="str">
        <f t="shared" si="336"/>
        <v>RR_MCCC_27</v>
      </c>
      <c r="I615">
        <f t="shared" si="335"/>
        <v>12</v>
      </c>
      <c r="J615">
        <f t="shared" si="337"/>
        <v>25</v>
      </c>
      <c r="K615" s="18">
        <f t="shared" ca="1" si="338"/>
        <v>4.9489754208522453E-2</v>
      </c>
      <c r="L615" s="18">
        <f t="shared" ca="1" si="338"/>
        <v>5.1167513360346507E-2</v>
      </c>
      <c r="M615" s="18">
        <f t="shared" ca="1" si="338"/>
        <v>5.2845272512170575E-2</v>
      </c>
      <c r="N615" s="18">
        <f t="shared" ca="1" si="338"/>
        <v>5.452303166399463E-2</v>
      </c>
      <c r="O615" s="18">
        <f t="shared" ca="1" si="338"/>
        <v>5.6200790815818684E-2</v>
      </c>
      <c r="P615" s="18">
        <f t="shared" ca="1" si="338"/>
        <v>5.8118234696166372E-2</v>
      </c>
      <c r="Q615" s="18">
        <f t="shared" ca="1" si="338"/>
        <v>6.0512801991928544E-2</v>
      </c>
      <c r="R615" s="18">
        <f t="shared" ca="1" si="338"/>
        <v>6.3144914928945056E-2</v>
      </c>
      <c r="S615" s="18">
        <f t="shared" ca="1" si="338"/>
        <v>6.5777027865961582E-2</v>
      </c>
      <c r="T615" s="18">
        <f t="shared" ca="1" si="338"/>
        <v>6.840914080297808E-2</v>
      </c>
      <c r="U615" s="18">
        <f t="shared" ca="1" si="339"/>
        <v>7.1041253739994592E-2</v>
      </c>
      <c r="V615" s="18">
        <f t="shared" ca="1" si="339"/>
        <v>7.3673366677011118E-2</v>
      </c>
      <c r="W615" s="18">
        <f t="shared" ca="1" si="339"/>
        <v>7.6305479614027616E-2</v>
      </c>
      <c r="X615" s="18">
        <f t="shared" ca="1" si="339"/>
        <v>7.8937592551044142E-2</v>
      </c>
      <c r="Y615" s="18">
        <f t="shared" ca="1" si="339"/>
        <v>8.1569705488060654E-2</v>
      </c>
      <c r="Z615" s="18">
        <f t="shared" ca="1" si="339"/>
        <v>8.4200748881442522E-2</v>
      </c>
      <c r="AA615" s="18">
        <f t="shared" ca="1" si="339"/>
        <v>8.683179227482439E-2</v>
      </c>
      <c r="AB615" s="18">
        <f t="shared" ca="1" si="339"/>
        <v>8.9463905211840902E-2</v>
      </c>
      <c r="AC615" s="18">
        <f t="shared" ca="1" si="339"/>
        <v>9.2102542365028753E-2</v>
      </c>
      <c r="AD615" s="18">
        <f t="shared" ca="1" si="339"/>
        <v>9.4786742077052427E-2</v>
      </c>
      <c r="AE615" s="18">
        <f t="shared" ca="1" si="340"/>
        <v>9.7552547968399378E-2</v>
      </c>
      <c r="AF615" s="18">
        <f t="shared" ca="1" si="340"/>
        <v>0.10040659120960443</v>
      </c>
      <c r="AG615" s="18">
        <f t="shared" ca="1" si="340"/>
        <v>0.10335603774301969</v>
      </c>
      <c r="AH615" s="18">
        <f t="shared" ca="1" si="340"/>
        <v>0.10640858828281462</v>
      </c>
      <c r="AI615" s="18">
        <f t="shared" ca="1" si="340"/>
        <v>0.10957258526933937</v>
      </c>
      <c r="AJ615" s="18">
        <f t="shared" ca="1" si="340"/>
        <v>0.1100298062538418</v>
      </c>
      <c r="AK615" s="18">
        <f t="shared" ca="1" si="340"/>
        <v>0</v>
      </c>
      <c r="AL615" s="18">
        <f t="shared" ca="1" si="340"/>
        <v>0</v>
      </c>
      <c r="AM615" s="18">
        <f t="shared" ca="1" si="340"/>
        <v>0</v>
      </c>
      <c r="AN615" s="18">
        <f t="shared" ca="1" si="340"/>
        <v>0</v>
      </c>
      <c r="AO615" s="18">
        <f t="shared" ca="1" si="341"/>
        <v>0</v>
      </c>
      <c r="AP615" s="18">
        <f t="shared" ca="1" si="341"/>
        <v>0</v>
      </c>
      <c r="AQ615" s="18">
        <f t="shared" ca="1" si="341"/>
        <v>0</v>
      </c>
      <c r="AR615" s="18">
        <f t="shared" ca="1" si="341"/>
        <v>0</v>
      </c>
      <c r="AS615" s="18">
        <f t="shared" ca="1" si="341"/>
        <v>0</v>
      </c>
      <c r="AT615" s="18">
        <f t="shared" ca="1" si="341"/>
        <v>0</v>
      </c>
      <c r="AU615" s="18">
        <f t="shared" ca="1" si="341"/>
        <v>0</v>
      </c>
      <c r="AV615" s="18">
        <f t="shared" ca="1" si="341"/>
        <v>0</v>
      </c>
      <c r="AW615" s="18">
        <f t="shared" ca="1" si="341"/>
        <v>0</v>
      </c>
      <c r="AX615" s="18">
        <f t="shared" ca="1" si="341"/>
        <v>0</v>
      </c>
      <c r="AY615" s="18">
        <f t="shared" ca="1" si="342"/>
        <v>0</v>
      </c>
      <c r="AZ615" s="18">
        <f t="shared" ca="1" si="342"/>
        <v>0</v>
      </c>
      <c r="BA615" s="18">
        <f t="shared" ca="1" si="342"/>
        <v>0</v>
      </c>
      <c r="BB615" s="18">
        <f t="shared" ca="1" si="342"/>
        <v>0</v>
      </c>
      <c r="BC615" s="18">
        <f t="shared" ca="1" si="342"/>
        <v>0</v>
      </c>
      <c r="BD615" s="18">
        <f t="shared" ca="1" si="342"/>
        <v>0</v>
      </c>
      <c r="BE615" s="18">
        <f t="shared" ca="1" si="342"/>
        <v>0</v>
      </c>
      <c r="BF615" s="18">
        <f t="shared" ca="1" si="342"/>
        <v>0</v>
      </c>
      <c r="BG615" s="18">
        <f t="shared" ca="1" si="342"/>
        <v>0</v>
      </c>
      <c r="BH615" s="18">
        <f t="shared" ca="1" si="342"/>
        <v>0</v>
      </c>
      <c r="BI615" s="18">
        <f t="shared" ca="1" si="342"/>
        <v>0</v>
      </c>
    </row>
    <row r="616" spans="8:61" x14ac:dyDescent="0.35">
      <c r="H616" s="2" t="str">
        <f t="shared" si="336"/>
        <v>RR_MCCC_27</v>
      </c>
      <c r="I616">
        <f t="shared" si="335"/>
        <v>12</v>
      </c>
      <c r="J616">
        <f t="shared" si="337"/>
        <v>26</v>
      </c>
      <c r="K616" s="18">
        <f t="shared" ca="1" si="338"/>
        <v>4.7811995056698399E-2</v>
      </c>
      <c r="L616" s="18">
        <f t="shared" ca="1" si="338"/>
        <v>4.9489754208522453E-2</v>
      </c>
      <c r="M616" s="18">
        <f t="shared" ca="1" si="338"/>
        <v>5.1167513360346507E-2</v>
      </c>
      <c r="N616" s="18">
        <f t="shared" ca="1" si="338"/>
        <v>5.2845272512170575E-2</v>
      </c>
      <c r="O616" s="18">
        <f t="shared" ca="1" si="338"/>
        <v>5.452303166399463E-2</v>
      </c>
      <c r="P616" s="18">
        <f t="shared" ca="1" si="338"/>
        <v>5.6200790815818684E-2</v>
      </c>
      <c r="Q616" s="18">
        <f t="shared" ca="1" si="338"/>
        <v>5.8118234696166372E-2</v>
      </c>
      <c r="R616" s="18">
        <f t="shared" ca="1" si="338"/>
        <v>6.0512801991928544E-2</v>
      </c>
      <c r="S616" s="18">
        <f t="shared" ca="1" si="338"/>
        <v>6.3144914928945056E-2</v>
      </c>
      <c r="T616" s="18">
        <f t="shared" ca="1" si="338"/>
        <v>6.5777027865961582E-2</v>
      </c>
      <c r="U616" s="18">
        <f t="shared" ca="1" si="339"/>
        <v>6.840914080297808E-2</v>
      </c>
      <c r="V616" s="18">
        <f t="shared" ca="1" si="339"/>
        <v>7.1041253739994592E-2</v>
      </c>
      <c r="W616" s="18">
        <f t="shared" ca="1" si="339"/>
        <v>7.3673366677011118E-2</v>
      </c>
      <c r="X616" s="18">
        <f t="shared" ca="1" si="339"/>
        <v>7.6305479614027616E-2</v>
      </c>
      <c r="Y616" s="18">
        <f t="shared" ca="1" si="339"/>
        <v>7.8937592551044142E-2</v>
      </c>
      <c r="Z616" s="18">
        <f t="shared" ca="1" si="339"/>
        <v>8.1569705488060654E-2</v>
      </c>
      <c r="AA616" s="18">
        <f t="shared" ca="1" si="339"/>
        <v>8.4200748881442522E-2</v>
      </c>
      <c r="AB616" s="18">
        <f t="shared" ca="1" si="339"/>
        <v>8.683179227482439E-2</v>
      </c>
      <c r="AC616" s="18">
        <f t="shared" ca="1" si="339"/>
        <v>8.9463905211840902E-2</v>
      </c>
      <c r="AD616" s="18">
        <f t="shared" ca="1" si="339"/>
        <v>9.2102542365028753E-2</v>
      </c>
      <c r="AE616" s="18">
        <f t="shared" ca="1" si="340"/>
        <v>9.4786742077052427E-2</v>
      </c>
      <c r="AF616" s="18">
        <f t="shared" ca="1" si="340"/>
        <v>9.7552547968399378E-2</v>
      </c>
      <c r="AG616" s="18">
        <f t="shared" ca="1" si="340"/>
        <v>0.10040659120960443</v>
      </c>
      <c r="AH616" s="18">
        <f t="shared" ca="1" si="340"/>
        <v>0.10335603774301969</v>
      </c>
      <c r="AI616" s="18">
        <f t="shared" ca="1" si="340"/>
        <v>0.10640858828281462</v>
      </c>
      <c r="AJ616" s="18">
        <f t="shared" ca="1" si="340"/>
        <v>0.10957258526933937</v>
      </c>
      <c r="AK616" s="18">
        <f t="shared" ca="1" si="340"/>
        <v>0.1100298062538418</v>
      </c>
      <c r="AL616" s="18">
        <f t="shared" ca="1" si="340"/>
        <v>0</v>
      </c>
      <c r="AM616" s="18">
        <f t="shared" ca="1" si="340"/>
        <v>0</v>
      </c>
      <c r="AN616" s="18">
        <f t="shared" ca="1" si="340"/>
        <v>0</v>
      </c>
      <c r="AO616" s="18">
        <f t="shared" ca="1" si="341"/>
        <v>0</v>
      </c>
      <c r="AP616" s="18">
        <f t="shared" ca="1" si="341"/>
        <v>0</v>
      </c>
      <c r="AQ616" s="18">
        <f t="shared" ca="1" si="341"/>
        <v>0</v>
      </c>
      <c r="AR616" s="18">
        <f t="shared" ca="1" si="341"/>
        <v>0</v>
      </c>
      <c r="AS616" s="18">
        <f t="shared" ca="1" si="341"/>
        <v>0</v>
      </c>
      <c r="AT616" s="18">
        <f t="shared" ca="1" si="341"/>
        <v>0</v>
      </c>
      <c r="AU616" s="18">
        <f t="shared" ca="1" si="341"/>
        <v>0</v>
      </c>
      <c r="AV616" s="18">
        <f t="shared" ca="1" si="341"/>
        <v>0</v>
      </c>
      <c r="AW616" s="18">
        <f t="shared" ca="1" si="341"/>
        <v>0</v>
      </c>
      <c r="AX616" s="18">
        <f t="shared" ca="1" si="341"/>
        <v>0</v>
      </c>
      <c r="AY616" s="18">
        <f t="shared" ca="1" si="342"/>
        <v>0</v>
      </c>
      <c r="AZ616" s="18">
        <f t="shared" ca="1" si="342"/>
        <v>0</v>
      </c>
      <c r="BA616" s="18">
        <f t="shared" ca="1" si="342"/>
        <v>0</v>
      </c>
      <c r="BB616" s="18">
        <f t="shared" ca="1" si="342"/>
        <v>0</v>
      </c>
      <c r="BC616" s="18">
        <f t="shared" ca="1" si="342"/>
        <v>0</v>
      </c>
      <c r="BD616" s="18">
        <f t="shared" ca="1" si="342"/>
        <v>0</v>
      </c>
      <c r="BE616" s="18">
        <f t="shared" ca="1" si="342"/>
        <v>0</v>
      </c>
      <c r="BF616" s="18">
        <f t="shared" ca="1" si="342"/>
        <v>0</v>
      </c>
      <c r="BG616" s="18">
        <f t="shared" ca="1" si="342"/>
        <v>0</v>
      </c>
      <c r="BH616" s="18">
        <f t="shared" ca="1" si="342"/>
        <v>0</v>
      </c>
      <c r="BI616" s="18">
        <f t="shared" ca="1" si="342"/>
        <v>0</v>
      </c>
    </row>
    <row r="617" spans="8:61" x14ac:dyDescent="0.35">
      <c r="H617" s="2" t="str">
        <f t="shared" si="336"/>
        <v>RR_MCCC_27</v>
      </c>
      <c r="I617">
        <f t="shared" si="335"/>
        <v>12</v>
      </c>
      <c r="J617">
        <f t="shared" si="337"/>
        <v>27</v>
      </c>
      <c r="K617" s="18">
        <f t="shared" ca="1" si="338"/>
        <v>4.6134235904874338E-2</v>
      </c>
      <c r="L617" s="18">
        <f t="shared" ca="1" si="338"/>
        <v>4.7811995056698399E-2</v>
      </c>
      <c r="M617" s="18">
        <f t="shared" ca="1" si="338"/>
        <v>4.9489754208522453E-2</v>
      </c>
      <c r="N617" s="18">
        <f t="shared" ca="1" si="338"/>
        <v>5.1167513360346507E-2</v>
      </c>
      <c r="O617" s="18">
        <f t="shared" ca="1" si="338"/>
        <v>5.2845272512170575E-2</v>
      </c>
      <c r="P617" s="18">
        <f t="shared" ca="1" si="338"/>
        <v>5.452303166399463E-2</v>
      </c>
      <c r="Q617" s="18">
        <f t="shared" ca="1" si="338"/>
        <v>5.6200790815818684E-2</v>
      </c>
      <c r="R617" s="18">
        <f t="shared" ca="1" si="338"/>
        <v>5.8118234696166372E-2</v>
      </c>
      <c r="S617" s="18">
        <f t="shared" ca="1" si="338"/>
        <v>6.0512801991928544E-2</v>
      </c>
      <c r="T617" s="18">
        <f t="shared" ca="1" si="338"/>
        <v>6.3144914928945056E-2</v>
      </c>
      <c r="U617" s="18">
        <f t="shared" ca="1" si="339"/>
        <v>6.5777027865961582E-2</v>
      </c>
      <c r="V617" s="18">
        <f t="shared" ca="1" si="339"/>
        <v>6.840914080297808E-2</v>
      </c>
      <c r="W617" s="18">
        <f t="shared" ca="1" si="339"/>
        <v>7.1041253739994592E-2</v>
      </c>
      <c r="X617" s="18">
        <f t="shared" ca="1" si="339"/>
        <v>7.3673366677011118E-2</v>
      </c>
      <c r="Y617" s="18">
        <f t="shared" ca="1" si="339"/>
        <v>7.6305479614027616E-2</v>
      </c>
      <c r="Z617" s="18">
        <f t="shared" ca="1" si="339"/>
        <v>7.8937592551044142E-2</v>
      </c>
      <c r="AA617" s="18">
        <f t="shared" ca="1" si="339"/>
        <v>8.1569705488060654E-2</v>
      </c>
      <c r="AB617" s="18">
        <f t="shared" ca="1" si="339"/>
        <v>8.4200748881442522E-2</v>
      </c>
      <c r="AC617" s="18">
        <f t="shared" ca="1" si="339"/>
        <v>8.683179227482439E-2</v>
      </c>
      <c r="AD617" s="18">
        <f t="shared" ca="1" si="339"/>
        <v>8.9463905211840902E-2</v>
      </c>
      <c r="AE617" s="18">
        <f t="shared" ca="1" si="340"/>
        <v>9.2102542365028753E-2</v>
      </c>
      <c r="AF617" s="18">
        <f t="shared" ca="1" si="340"/>
        <v>9.4786742077052427E-2</v>
      </c>
      <c r="AG617" s="18">
        <f t="shared" ca="1" si="340"/>
        <v>9.7552547968399378E-2</v>
      </c>
      <c r="AH617" s="18">
        <f t="shared" ca="1" si="340"/>
        <v>0.10040659120960443</v>
      </c>
      <c r="AI617" s="18">
        <f t="shared" ca="1" si="340"/>
        <v>0.10335603774301969</v>
      </c>
      <c r="AJ617" s="18">
        <f t="shared" ca="1" si="340"/>
        <v>0.10640858828281462</v>
      </c>
      <c r="AK617" s="18">
        <f t="shared" ca="1" si="340"/>
        <v>0.10957258526933937</v>
      </c>
      <c r="AL617" s="18">
        <f t="shared" ca="1" si="340"/>
        <v>0.1100298062538418</v>
      </c>
      <c r="AM617" s="18">
        <f t="shared" ca="1" si="340"/>
        <v>0</v>
      </c>
      <c r="AN617" s="18">
        <f t="shared" ca="1" si="340"/>
        <v>0</v>
      </c>
      <c r="AO617" s="18">
        <f t="shared" ca="1" si="341"/>
        <v>0</v>
      </c>
      <c r="AP617" s="18">
        <f t="shared" ca="1" si="341"/>
        <v>0</v>
      </c>
      <c r="AQ617" s="18">
        <f t="shared" ca="1" si="341"/>
        <v>0</v>
      </c>
      <c r="AR617" s="18">
        <f t="shared" ca="1" si="341"/>
        <v>0</v>
      </c>
      <c r="AS617" s="18">
        <f t="shared" ca="1" si="341"/>
        <v>0</v>
      </c>
      <c r="AT617" s="18">
        <f t="shared" ca="1" si="341"/>
        <v>0</v>
      </c>
      <c r="AU617" s="18">
        <f t="shared" ca="1" si="341"/>
        <v>0</v>
      </c>
      <c r="AV617" s="18">
        <f t="shared" ca="1" si="341"/>
        <v>0</v>
      </c>
      <c r="AW617" s="18">
        <f t="shared" ca="1" si="341"/>
        <v>0</v>
      </c>
      <c r="AX617" s="18">
        <f t="shared" ca="1" si="341"/>
        <v>0</v>
      </c>
      <c r="AY617" s="18">
        <f t="shared" ca="1" si="342"/>
        <v>0</v>
      </c>
      <c r="AZ617" s="18">
        <f t="shared" ca="1" si="342"/>
        <v>0</v>
      </c>
      <c r="BA617" s="18">
        <f t="shared" ca="1" si="342"/>
        <v>0</v>
      </c>
      <c r="BB617" s="18">
        <f t="shared" ca="1" si="342"/>
        <v>0</v>
      </c>
      <c r="BC617" s="18">
        <f t="shared" ca="1" si="342"/>
        <v>0</v>
      </c>
      <c r="BD617" s="18">
        <f t="shared" ca="1" si="342"/>
        <v>0</v>
      </c>
      <c r="BE617" s="18">
        <f t="shared" ca="1" si="342"/>
        <v>0</v>
      </c>
      <c r="BF617" s="18">
        <f t="shared" ca="1" si="342"/>
        <v>0</v>
      </c>
      <c r="BG617" s="18">
        <f t="shared" ca="1" si="342"/>
        <v>0</v>
      </c>
      <c r="BH617" s="18">
        <f t="shared" ca="1" si="342"/>
        <v>0</v>
      </c>
      <c r="BI617" s="18">
        <f t="shared" ca="1" si="342"/>
        <v>0</v>
      </c>
    </row>
    <row r="618" spans="8:61" x14ac:dyDescent="0.35">
      <c r="H618" s="2" t="str">
        <f t="shared" si="336"/>
        <v>RR_MCCC_27</v>
      </c>
      <c r="I618">
        <f t="shared" si="335"/>
        <v>12</v>
      </c>
      <c r="J618">
        <f t="shared" si="337"/>
        <v>28</v>
      </c>
      <c r="K618" s="18">
        <f t="shared" ca="1" si="338"/>
        <v>4.4456476753050291E-2</v>
      </c>
      <c r="L618" s="18">
        <f t="shared" ca="1" si="338"/>
        <v>4.6134235904874338E-2</v>
      </c>
      <c r="M618" s="18">
        <f t="shared" ca="1" si="338"/>
        <v>4.7811995056698399E-2</v>
      </c>
      <c r="N618" s="18">
        <f t="shared" ca="1" si="338"/>
        <v>4.9489754208522453E-2</v>
      </c>
      <c r="O618" s="18">
        <f t="shared" ca="1" si="338"/>
        <v>5.1167513360346507E-2</v>
      </c>
      <c r="P618" s="18">
        <f t="shared" ca="1" si="338"/>
        <v>5.2845272512170575E-2</v>
      </c>
      <c r="Q618" s="18">
        <f t="shared" ca="1" si="338"/>
        <v>5.452303166399463E-2</v>
      </c>
      <c r="R618" s="18">
        <f t="shared" ca="1" si="338"/>
        <v>5.6200790815818684E-2</v>
      </c>
      <c r="S618" s="18">
        <f t="shared" ca="1" si="338"/>
        <v>5.8118234696166372E-2</v>
      </c>
      <c r="T618" s="18">
        <f t="shared" ca="1" si="338"/>
        <v>6.0512801991928544E-2</v>
      </c>
      <c r="U618" s="18">
        <f t="shared" ca="1" si="339"/>
        <v>6.3144914928945056E-2</v>
      </c>
      <c r="V618" s="18">
        <f t="shared" ca="1" si="339"/>
        <v>6.5777027865961582E-2</v>
      </c>
      <c r="W618" s="18">
        <f t="shared" ca="1" si="339"/>
        <v>6.840914080297808E-2</v>
      </c>
      <c r="X618" s="18">
        <f t="shared" ca="1" si="339"/>
        <v>7.1041253739994592E-2</v>
      </c>
      <c r="Y618" s="18">
        <f t="shared" ca="1" si="339"/>
        <v>7.3673366677011118E-2</v>
      </c>
      <c r="Z618" s="18">
        <f t="shared" ca="1" si="339"/>
        <v>7.6305479614027616E-2</v>
      </c>
      <c r="AA618" s="18">
        <f t="shared" ca="1" si="339"/>
        <v>7.8937592551044142E-2</v>
      </c>
      <c r="AB618" s="18">
        <f t="shared" ca="1" si="339"/>
        <v>8.1569705488060654E-2</v>
      </c>
      <c r="AC618" s="18">
        <f t="shared" ca="1" si="339"/>
        <v>8.4200748881442522E-2</v>
      </c>
      <c r="AD618" s="18">
        <f t="shared" ca="1" si="339"/>
        <v>8.683179227482439E-2</v>
      </c>
      <c r="AE618" s="18">
        <f t="shared" ca="1" si="340"/>
        <v>8.9463905211840902E-2</v>
      </c>
      <c r="AF618" s="18">
        <f t="shared" ca="1" si="340"/>
        <v>9.2102542365028753E-2</v>
      </c>
      <c r="AG618" s="18">
        <f t="shared" ca="1" si="340"/>
        <v>9.4786742077052427E-2</v>
      </c>
      <c r="AH618" s="18">
        <f t="shared" ca="1" si="340"/>
        <v>9.7552547968399378E-2</v>
      </c>
      <c r="AI618" s="18">
        <f t="shared" ca="1" si="340"/>
        <v>0.10040659120960443</v>
      </c>
      <c r="AJ618" s="18">
        <f t="shared" ca="1" si="340"/>
        <v>0.10335603774301969</v>
      </c>
      <c r="AK618" s="18">
        <f t="shared" ca="1" si="340"/>
        <v>0.10640858828281462</v>
      </c>
      <c r="AL618" s="18">
        <f t="shared" ca="1" si="340"/>
        <v>0.10957258526933937</v>
      </c>
      <c r="AM618" s="18">
        <f t="shared" ca="1" si="340"/>
        <v>0.1100298062538418</v>
      </c>
      <c r="AN618" s="18">
        <f t="shared" ca="1" si="340"/>
        <v>0</v>
      </c>
      <c r="AO618" s="18">
        <f t="shared" ca="1" si="341"/>
        <v>0</v>
      </c>
      <c r="AP618" s="18">
        <f t="shared" ca="1" si="341"/>
        <v>0</v>
      </c>
      <c r="AQ618" s="18">
        <f t="shared" ca="1" si="341"/>
        <v>0</v>
      </c>
      <c r="AR618" s="18">
        <f t="shared" ca="1" si="341"/>
        <v>0</v>
      </c>
      <c r="AS618" s="18">
        <f t="shared" ca="1" si="341"/>
        <v>0</v>
      </c>
      <c r="AT618" s="18">
        <f t="shared" ca="1" si="341"/>
        <v>0</v>
      </c>
      <c r="AU618" s="18">
        <f t="shared" ca="1" si="341"/>
        <v>0</v>
      </c>
      <c r="AV618" s="18">
        <f t="shared" ca="1" si="341"/>
        <v>0</v>
      </c>
      <c r="AW618" s="18">
        <f t="shared" ca="1" si="341"/>
        <v>0</v>
      </c>
      <c r="AX618" s="18">
        <f t="shared" ca="1" si="341"/>
        <v>0</v>
      </c>
      <c r="AY618" s="18">
        <f t="shared" ca="1" si="342"/>
        <v>0</v>
      </c>
      <c r="AZ618" s="18">
        <f t="shared" ca="1" si="342"/>
        <v>0</v>
      </c>
      <c r="BA618" s="18">
        <f t="shared" ca="1" si="342"/>
        <v>0</v>
      </c>
      <c r="BB618" s="18">
        <f t="shared" ca="1" si="342"/>
        <v>0</v>
      </c>
      <c r="BC618" s="18">
        <f t="shared" ca="1" si="342"/>
        <v>0</v>
      </c>
      <c r="BD618" s="18">
        <f t="shared" ca="1" si="342"/>
        <v>0</v>
      </c>
      <c r="BE618" s="18">
        <f t="shared" ca="1" si="342"/>
        <v>0</v>
      </c>
      <c r="BF618" s="18">
        <f t="shared" ca="1" si="342"/>
        <v>0</v>
      </c>
      <c r="BG618" s="18">
        <f t="shared" ca="1" si="342"/>
        <v>0</v>
      </c>
      <c r="BH618" s="18">
        <f t="shared" ca="1" si="342"/>
        <v>0</v>
      </c>
      <c r="BI618" s="18">
        <f t="shared" ca="1" si="342"/>
        <v>0</v>
      </c>
    </row>
    <row r="619" spans="8:61" x14ac:dyDescent="0.35">
      <c r="H619" s="2" t="str">
        <f t="shared" si="336"/>
        <v>RR_MCCC_27</v>
      </c>
      <c r="I619">
        <f t="shared" si="335"/>
        <v>12</v>
      </c>
      <c r="J619">
        <f t="shared" si="337"/>
        <v>29</v>
      </c>
      <c r="K619" s="18">
        <f t="shared" ref="K619:T628" ca="1" si="343">IF(K$28&gt;$J619,0,OFFSET($K$2,$I619,$J619-K$28))</f>
        <v>4.2778717601226236E-2</v>
      </c>
      <c r="L619" s="18">
        <f t="shared" ca="1" si="343"/>
        <v>4.4456476753050291E-2</v>
      </c>
      <c r="M619" s="18">
        <f t="shared" ca="1" si="343"/>
        <v>4.6134235904874338E-2</v>
      </c>
      <c r="N619" s="18">
        <f t="shared" ca="1" si="343"/>
        <v>4.7811995056698399E-2</v>
      </c>
      <c r="O619" s="18">
        <f t="shared" ca="1" si="343"/>
        <v>4.9489754208522453E-2</v>
      </c>
      <c r="P619" s="18">
        <f t="shared" ca="1" si="343"/>
        <v>5.1167513360346507E-2</v>
      </c>
      <c r="Q619" s="18">
        <f t="shared" ca="1" si="343"/>
        <v>5.2845272512170575E-2</v>
      </c>
      <c r="R619" s="18">
        <f t="shared" ca="1" si="343"/>
        <v>5.452303166399463E-2</v>
      </c>
      <c r="S619" s="18">
        <f t="shared" ca="1" si="343"/>
        <v>5.6200790815818684E-2</v>
      </c>
      <c r="T619" s="18">
        <f t="shared" ca="1" si="343"/>
        <v>5.8118234696166372E-2</v>
      </c>
      <c r="U619" s="18">
        <f t="shared" ref="U619:AD628" ca="1" si="344">IF(U$28&gt;$J619,0,OFFSET($K$2,$I619,$J619-U$28))</f>
        <v>6.0512801991928544E-2</v>
      </c>
      <c r="V619" s="18">
        <f t="shared" ca="1" si="344"/>
        <v>6.3144914928945056E-2</v>
      </c>
      <c r="W619" s="18">
        <f t="shared" ca="1" si="344"/>
        <v>6.5777027865961582E-2</v>
      </c>
      <c r="X619" s="18">
        <f t="shared" ca="1" si="344"/>
        <v>6.840914080297808E-2</v>
      </c>
      <c r="Y619" s="18">
        <f t="shared" ca="1" si="344"/>
        <v>7.1041253739994592E-2</v>
      </c>
      <c r="Z619" s="18">
        <f t="shared" ca="1" si="344"/>
        <v>7.3673366677011118E-2</v>
      </c>
      <c r="AA619" s="18">
        <f t="shared" ca="1" si="344"/>
        <v>7.6305479614027616E-2</v>
      </c>
      <c r="AB619" s="18">
        <f t="shared" ca="1" si="344"/>
        <v>7.8937592551044142E-2</v>
      </c>
      <c r="AC619" s="18">
        <f t="shared" ca="1" si="344"/>
        <v>8.1569705488060654E-2</v>
      </c>
      <c r="AD619" s="18">
        <f t="shared" ca="1" si="344"/>
        <v>8.4200748881442522E-2</v>
      </c>
      <c r="AE619" s="18">
        <f t="shared" ref="AE619:AN628" ca="1" si="345">IF(AE$28&gt;$J619,0,OFFSET($K$2,$I619,$J619-AE$28))</f>
        <v>8.683179227482439E-2</v>
      </c>
      <c r="AF619" s="18">
        <f t="shared" ca="1" si="345"/>
        <v>8.9463905211840902E-2</v>
      </c>
      <c r="AG619" s="18">
        <f t="shared" ca="1" si="345"/>
        <v>9.2102542365028753E-2</v>
      </c>
      <c r="AH619" s="18">
        <f t="shared" ca="1" si="345"/>
        <v>9.4786742077052427E-2</v>
      </c>
      <c r="AI619" s="18">
        <f t="shared" ca="1" si="345"/>
        <v>9.7552547968399378E-2</v>
      </c>
      <c r="AJ619" s="18">
        <f t="shared" ca="1" si="345"/>
        <v>0.10040659120960443</v>
      </c>
      <c r="AK619" s="18">
        <f t="shared" ca="1" si="345"/>
        <v>0.10335603774301969</v>
      </c>
      <c r="AL619" s="18">
        <f t="shared" ca="1" si="345"/>
        <v>0.10640858828281462</v>
      </c>
      <c r="AM619" s="18">
        <f t="shared" ca="1" si="345"/>
        <v>0.10957258526933937</v>
      </c>
      <c r="AN619" s="18">
        <f t="shared" ca="1" si="345"/>
        <v>0.1100298062538418</v>
      </c>
      <c r="AO619" s="18">
        <f t="shared" ref="AO619:AX628" ca="1" si="346">IF(AO$28&gt;$J619,0,OFFSET($K$2,$I619,$J619-AO$28))</f>
        <v>0</v>
      </c>
      <c r="AP619" s="18">
        <f t="shared" ca="1" si="346"/>
        <v>0</v>
      </c>
      <c r="AQ619" s="18">
        <f t="shared" ca="1" si="346"/>
        <v>0</v>
      </c>
      <c r="AR619" s="18">
        <f t="shared" ca="1" si="346"/>
        <v>0</v>
      </c>
      <c r="AS619" s="18">
        <f t="shared" ca="1" si="346"/>
        <v>0</v>
      </c>
      <c r="AT619" s="18">
        <f t="shared" ca="1" si="346"/>
        <v>0</v>
      </c>
      <c r="AU619" s="18">
        <f t="shared" ca="1" si="346"/>
        <v>0</v>
      </c>
      <c r="AV619" s="18">
        <f t="shared" ca="1" si="346"/>
        <v>0</v>
      </c>
      <c r="AW619" s="18">
        <f t="shared" ca="1" si="346"/>
        <v>0</v>
      </c>
      <c r="AX619" s="18">
        <f t="shared" ca="1" si="346"/>
        <v>0</v>
      </c>
      <c r="AY619" s="18">
        <f t="shared" ref="AY619:BI628" ca="1" si="347">IF(AY$28&gt;$J619,0,OFFSET($K$2,$I619,$J619-AY$28))</f>
        <v>0</v>
      </c>
      <c r="AZ619" s="18">
        <f t="shared" ca="1" si="347"/>
        <v>0</v>
      </c>
      <c r="BA619" s="18">
        <f t="shared" ca="1" si="347"/>
        <v>0</v>
      </c>
      <c r="BB619" s="18">
        <f t="shared" ca="1" si="347"/>
        <v>0</v>
      </c>
      <c r="BC619" s="18">
        <f t="shared" ca="1" si="347"/>
        <v>0</v>
      </c>
      <c r="BD619" s="18">
        <f t="shared" ca="1" si="347"/>
        <v>0</v>
      </c>
      <c r="BE619" s="18">
        <f t="shared" ca="1" si="347"/>
        <v>0</v>
      </c>
      <c r="BF619" s="18">
        <f t="shared" ca="1" si="347"/>
        <v>0</v>
      </c>
      <c r="BG619" s="18">
        <f t="shared" ca="1" si="347"/>
        <v>0</v>
      </c>
      <c r="BH619" s="18">
        <f t="shared" ca="1" si="347"/>
        <v>0</v>
      </c>
      <c r="BI619" s="18">
        <f t="shared" ca="1" si="347"/>
        <v>0</v>
      </c>
    </row>
    <row r="620" spans="8:61" x14ac:dyDescent="0.35">
      <c r="H620" s="2" t="str">
        <f t="shared" si="336"/>
        <v>RR_MCCC_27</v>
      </c>
      <c r="I620">
        <f t="shared" si="335"/>
        <v>12</v>
      </c>
      <c r="J620">
        <f t="shared" si="337"/>
        <v>30</v>
      </c>
      <c r="K620" s="18">
        <f t="shared" ca="1" si="343"/>
        <v>4.1100958449402175E-2</v>
      </c>
      <c r="L620" s="18">
        <f t="shared" ca="1" si="343"/>
        <v>4.2778717601226236E-2</v>
      </c>
      <c r="M620" s="18">
        <f t="shared" ca="1" si="343"/>
        <v>4.4456476753050291E-2</v>
      </c>
      <c r="N620" s="18">
        <f t="shared" ca="1" si="343"/>
        <v>4.6134235904874338E-2</v>
      </c>
      <c r="O620" s="18">
        <f t="shared" ca="1" si="343"/>
        <v>4.7811995056698399E-2</v>
      </c>
      <c r="P620" s="18">
        <f t="shared" ca="1" si="343"/>
        <v>4.9489754208522453E-2</v>
      </c>
      <c r="Q620" s="18">
        <f t="shared" ca="1" si="343"/>
        <v>5.1167513360346507E-2</v>
      </c>
      <c r="R620" s="18">
        <f t="shared" ca="1" si="343"/>
        <v>5.2845272512170575E-2</v>
      </c>
      <c r="S620" s="18">
        <f t="shared" ca="1" si="343"/>
        <v>5.452303166399463E-2</v>
      </c>
      <c r="T620" s="18">
        <f t="shared" ca="1" si="343"/>
        <v>5.6200790815818684E-2</v>
      </c>
      <c r="U620" s="18">
        <f t="shared" ca="1" si="344"/>
        <v>5.8118234696166372E-2</v>
      </c>
      <c r="V620" s="18">
        <f t="shared" ca="1" si="344"/>
        <v>6.0512801991928544E-2</v>
      </c>
      <c r="W620" s="18">
        <f t="shared" ca="1" si="344"/>
        <v>6.3144914928945056E-2</v>
      </c>
      <c r="X620" s="18">
        <f t="shared" ca="1" si="344"/>
        <v>6.5777027865961582E-2</v>
      </c>
      <c r="Y620" s="18">
        <f t="shared" ca="1" si="344"/>
        <v>6.840914080297808E-2</v>
      </c>
      <c r="Z620" s="18">
        <f t="shared" ca="1" si="344"/>
        <v>7.1041253739994592E-2</v>
      </c>
      <c r="AA620" s="18">
        <f t="shared" ca="1" si="344"/>
        <v>7.3673366677011118E-2</v>
      </c>
      <c r="AB620" s="18">
        <f t="shared" ca="1" si="344"/>
        <v>7.6305479614027616E-2</v>
      </c>
      <c r="AC620" s="18">
        <f t="shared" ca="1" si="344"/>
        <v>7.8937592551044142E-2</v>
      </c>
      <c r="AD620" s="18">
        <f t="shared" ca="1" si="344"/>
        <v>8.1569705488060654E-2</v>
      </c>
      <c r="AE620" s="18">
        <f t="shared" ca="1" si="345"/>
        <v>8.4200748881442522E-2</v>
      </c>
      <c r="AF620" s="18">
        <f t="shared" ca="1" si="345"/>
        <v>8.683179227482439E-2</v>
      </c>
      <c r="AG620" s="18">
        <f t="shared" ca="1" si="345"/>
        <v>8.9463905211840902E-2</v>
      </c>
      <c r="AH620" s="18">
        <f t="shared" ca="1" si="345"/>
        <v>9.2102542365028753E-2</v>
      </c>
      <c r="AI620" s="18">
        <f t="shared" ca="1" si="345"/>
        <v>9.4786742077052427E-2</v>
      </c>
      <c r="AJ620" s="18">
        <f t="shared" ca="1" si="345"/>
        <v>9.7552547968399378E-2</v>
      </c>
      <c r="AK620" s="18">
        <f t="shared" ca="1" si="345"/>
        <v>0.10040659120960443</v>
      </c>
      <c r="AL620" s="18">
        <f t="shared" ca="1" si="345"/>
        <v>0.10335603774301969</v>
      </c>
      <c r="AM620" s="18">
        <f t="shared" ca="1" si="345"/>
        <v>0.10640858828281462</v>
      </c>
      <c r="AN620" s="18">
        <f t="shared" ca="1" si="345"/>
        <v>0.10957258526933937</v>
      </c>
      <c r="AO620" s="18">
        <f t="shared" ca="1" si="346"/>
        <v>0.1100298062538418</v>
      </c>
      <c r="AP620" s="18">
        <f t="shared" ca="1" si="346"/>
        <v>0</v>
      </c>
      <c r="AQ620" s="18">
        <f t="shared" ca="1" si="346"/>
        <v>0</v>
      </c>
      <c r="AR620" s="18">
        <f t="shared" ca="1" si="346"/>
        <v>0</v>
      </c>
      <c r="AS620" s="18">
        <f t="shared" ca="1" si="346"/>
        <v>0</v>
      </c>
      <c r="AT620" s="18">
        <f t="shared" ca="1" si="346"/>
        <v>0</v>
      </c>
      <c r="AU620" s="18">
        <f t="shared" ca="1" si="346"/>
        <v>0</v>
      </c>
      <c r="AV620" s="18">
        <f t="shared" ca="1" si="346"/>
        <v>0</v>
      </c>
      <c r="AW620" s="18">
        <f t="shared" ca="1" si="346"/>
        <v>0</v>
      </c>
      <c r="AX620" s="18">
        <f t="shared" ca="1" si="346"/>
        <v>0</v>
      </c>
      <c r="AY620" s="18">
        <f t="shared" ca="1" si="347"/>
        <v>0</v>
      </c>
      <c r="AZ620" s="18">
        <f t="shared" ca="1" si="347"/>
        <v>0</v>
      </c>
      <c r="BA620" s="18">
        <f t="shared" ca="1" si="347"/>
        <v>0</v>
      </c>
      <c r="BB620" s="18">
        <f t="shared" ca="1" si="347"/>
        <v>0</v>
      </c>
      <c r="BC620" s="18">
        <f t="shared" ca="1" si="347"/>
        <v>0</v>
      </c>
      <c r="BD620" s="18">
        <f t="shared" ca="1" si="347"/>
        <v>0</v>
      </c>
      <c r="BE620" s="18">
        <f t="shared" ca="1" si="347"/>
        <v>0</v>
      </c>
      <c r="BF620" s="18">
        <f t="shared" ca="1" si="347"/>
        <v>0</v>
      </c>
      <c r="BG620" s="18">
        <f t="shared" ca="1" si="347"/>
        <v>0</v>
      </c>
      <c r="BH620" s="18">
        <f t="shared" ca="1" si="347"/>
        <v>0</v>
      </c>
      <c r="BI620" s="18">
        <f t="shared" ca="1" si="347"/>
        <v>0</v>
      </c>
    </row>
    <row r="621" spans="8:61" x14ac:dyDescent="0.35">
      <c r="H621" s="2" t="str">
        <f t="shared" si="336"/>
        <v>RR_MCCC_27</v>
      </c>
      <c r="I621">
        <f t="shared" si="335"/>
        <v>12</v>
      </c>
      <c r="J621">
        <f t="shared" si="337"/>
        <v>31</v>
      </c>
      <c r="K621" s="18">
        <f t="shared" ca="1" si="343"/>
        <v>3.9423199297578135E-2</v>
      </c>
      <c r="L621" s="18">
        <f t="shared" ca="1" si="343"/>
        <v>4.1100958449402175E-2</v>
      </c>
      <c r="M621" s="18">
        <f t="shared" ca="1" si="343"/>
        <v>4.2778717601226236E-2</v>
      </c>
      <c r="N621" s="18">
        <f t="shared" ca="1" si="343"/>
        <v>4.4456476753050291E-2</v>
      </c>
      <c r="O621" s="18">
        <f t="shared" ca="1" si="343"/>
        <v>4.6134235904874338E-2</v>
      </c>
      <c r="P621" s="18">
        <f t="shared" ca="1" si="343"/>
        <v>4.7811995056698399E-2</v>
      </c>
      <c r="Q621" s="18">
        <f t="shared" ca="1" si="343"/>
        <v>4.9489754208522453E-2</v>
      </c>
      <c r="R621" s="18">
        <f t="shared" ca="1" si="343"/>
        <v>5.1167513360346507E-2</v>
      </c>
      <c r="S621" s="18">
        <f t="shared" ca="1" si="343"/>
        <v>5.2845272512170575E-2</v>
      </c>
      <c r="T621" s="18">
        <f t="shared" ca="1" si="343"/>
        <v>5.452303166399463E-2</v>
      </c>
      <c r="U621" s="18">
        <f t="shared" ca="1" si="344"/>
        <v>5.6200790815818684E-2</v>
      </c>
      <c r="V621" s="18">
        <f t="shared" ca="1" si="344"/>
        <v>5.8118234696166372E-2</v>
      </c>
      <c r="W621" s="18">
        <f t="shared" ca="1" si="344"/>
        <v>6.0512801991928544E-2</v>
      </c>
      <c r="X621" s="18">
        <f t="shared" ca="1" si="344"/>
        <v>6.3144914928945056E-2</v>
      </c>
      <c r="Y621" s="18">
        <f t="shared" ca="1" si="344"/>
        <v>6.5777027865961582E-2</v>
      </c>
      <c r="Z621" s="18">
        <f t="shared" ca="1" si="344"/>
        <v>6.840914080297808E-2</v>
      </c>
      <c r="AA621" s="18">
        <f t="shared" ca="1" si="344"/>
        <v>7.1041253739994592E-2</v>
      </c>
      <c r="AB621" s="18">
        <f t="shared" ca="1" si="344"/>
        <v>7.3673366677011118E-2</v>
      </c>
      <c r="AC621" s="18">
        <f t="shared" ca="1" si="344"/>
        <v>7.6305479614027616E-2</v>
      </c>
      <c r="AD621" s="18">
        <f t="shared" ca="1" si="344"/>
        <v>7.8937592551044142E-2</v>
      </c>
      <c r="AE621" s="18">
        <f t="shared" ca="1" si="345"/>
        <v>8.1569705488060654E-2</v>
      </c>
      <c r="AF621" s="18">
        <f t="shared" ca="1" si="345"/>
        <v>8.4200748881442522E-2</v>
      </c>
      <c r="AG621" s="18">
        <f t="shared" ca="1" si="345"/>
        <v>8.683179227482439E-2</v>
      </c>
      <c r="AH621" s="18">
        <f t="shared" ca="1" si="345"/>
        <v>8.9463905211840902E-2</v>
      </c>
      <c r="AI621" s="18">
        <f t="shared" ca="1" si="345"/>
        <v>9.2102542365028753E-2</v>
      </c>
      <c r="AJ621" s="18">
        <f t="shared" ca="1" si="345"/>
        <v>9.4786742077052427E-2</v>
      </c>
      <c r="AK621" s="18">
        <f t="shared" ca="1" si="345"/>
        <v>9.7552547968399378E-2</v>
      </c>
      <c r="AL621" s="18">
        <f t="shared" ca="1" si="345"/>
        <v>0.10040659120960443</v>
      </c>
      <c r="AM621" s="18">
        <f t="shared" ca="1" si="345"/>
        <v>0.10335603774301969</v>
      </c>
      <c r="AN621" s="18">
        <f t="shared" ca="1" si="345"/>
        <v>0.10640858828281462</v>
      </c>
      <c r="AO621" s="18">
        <f t="shared" ca="1" si="346"/>
        <v>0.10957258526933937</v>
      </c>
      <c r="AP621" s="18">
        <f t="shared" ca="1" si="346"/>
        <v>0.1100298062538418</v>
      </c>
      <c r="AQ621" s="18">
        <f t="shared" ca="1" si="346"/>
        <v>0</v>
      </c>
      <c r="AR621" s="18">
        <f t="shared" ca="1" si="346"/>
        <v>0</v>
      </c>
      <c r="AS621" s="18">
        <f t="shared" ca="1" si="346"/>
        <v>0</v>
      </c>
      <c r="AT621" s="18">
        <f t="shared" ca="1" si="346"/>
        <v>0</v>
      </c>
      <c r="AU621" s="18">
        <f t="shared" ca="1" si="346"/>
        <v>0</v>
      </c>
      <c r="AV621" s="18">
        <f t="shared" ca="1" si="346"/>
        <v>0</v>
      </c>
      <c r="AW621" s="18">
        <f t="shared" ca="1" si="346"/>
        <v>0</v>
      </c>
      <c r="AX621" s="18">
        <f t="shared" ca="1" si="346"/>
        <v>0</v>
      </c>
      <c r="AY621" s="18">
        <f t="shared" ca="1" si="347"/>
        <v>0</v>
      </c>
      <c r="AZ621" s="18">
        <f t="shared" ca="1" si="347"/>
        <v>0</v>
      </c>
      <c r="BA621" s="18">
        <f t="shared" ca="1" si="347"/>
        <v>0</v>
      </c>
      <c r="BB621" s="18">
        <f t="shared" ca="1" si="347"/>
        <v>0</v>
      </c>
      <c r="BC621" s="18">
        <f t="shared" ca="1" si="347"/>
        <v>0</v>
      </c>
      <c r="BD621" s="18">
        <f t="shared" ca="1" si="347"/>
        <v>0</v>
      </c>
      <c r="BE621" s="18">
        <f t="shared" ca="1" si="347"/>
        <v>0</v>
      </c>
      <c r="BF621" s="18">
        <f t="shared" ca="1" si="347"/>
        <v>0</v>
      </c>
      <c r="BG621" s="18">
        <f t="shared" ca="1" si="347"/>
        <v>0</v>
      </c>
      <c r="BH621" s="18">
        <f t="shared" ca="1" si="347"/>
        <v>0</v>
      </c>
      <c r="BI621" s="18">
        <f t="shared" ca="1" si="347"/>
        <v>0</v>
      </c>
    </row>
    <row r="622" spans="8:61" x14ac:dyDescent="0.35">
      <c r="H622" s="2" t="str">
        <f t="shared" si="336"/>
        <v>RR_MCCC_27</v>
      </c>
      <c r="I622">
        <f t="shared" si="335"/>
        <v>12</v>
      </c>
      <c r="J622">
        <f t="shared" si="337"/>
        <v>32</v>
      </c>
      <c r="K622" s="18">
        <f t="shared" ca="1" si="343"/>
        <v>3.7745440145754088E-2</v>
      </c>
      <c r="L622" s="18">
        <f t="shared" ca="1" si="343"/>
        <v>3.9423199297578135E-2</v>
      </c>
      <c r="M622" s="18">
        <f t="shared" ca="1" si="343"/>
        <v>4.1100958449402175E-2</v>
      </c>
      <c r="N622" s="18">
        <f t="shared" ca="1" si="343"/>
        <v>4.2778717601226236E-2</v>
      </c>
      <c r="O622" s="18">
        <f t="shared" ca="1" si="343"/>
        <v>4.4456476753050291E-2</v>
      </c>
      <c r="P622" s="18">
        <f t="shared" ca="1" si="343"/>
        <v>4.6134235904874338E-2</v>
      </c>
      <c r="Q622" s="18">
        <f t="shared" ca="1" si="343"/>
        <v>4.7811995056698399E-2</v>
      </c>
      <c r="R622" s="18">
        <f t="shared" ca="1" si="343"/>
        <v>4.9489754208522453E-2</v>
      </c>
      <c r="S622" s="18">
        <f t="shared" ca="1" si="343"/>
        <v>5.1167513360346507E-2</v>
      </c>
      <c r="T622" s="18">
        <f t="shared" ca="1" si="343"/>
        <v>5.2845272512170575E-2</v>
      </c>
      <c r="U622" s="18">
        <f t="shared" ca="1" si="344"/>
        <v>5.452303166399463E-2</v>
      </c>
      <c r="V622" s="18">
        <f t="shared" ca="1" si="344"/>
        <v>5.6200790815818684E-2</v>
      </c>
      <c r="W622" s="18">
        <f t="shared" ca="1" si="344"/>
        <v>5.8118234696166372E-2</v>
      </c>
      <c r="X622" s="18">
        <f t="shared" ca="1" si="344"/>
        <v>6.0512801991928544E-2</v>
      </c>
      <c r="Y622" s="18">
        <f t="shared" ca="1" si="344"/>
        <v>6.3144914928945056E-2</v>
      </c>
      <c r="Z622" s="18">
        <f t="shared" ca="1" si="344"/>
        <v>6.5777027865961582E-2</v>
      </c>
      <c r="AA622" s="18">
        <f t="shared" ca="1" si="344"/>
        <v>6.840914080297808E-2</v>
      </c>
      <c r="AB622" s="18">
        <f t="shared" ca="1" si="344"/>
        <v>7.1041253739994592E-2</v>
      </c>
      <c r="AC622" s="18">
        <f t="shared" ca="1" si="344"/>
        <v>7.3673366677011118E-2</v>
      </c>
      <c r="AD622" s="18">
        <f t="shared" ca="1" si="344"/>
        <v>7.6305479614027616E-2</v>
      </c>
      <c r="AE622" s="18">
        <f t="shared" ca="1" si="345"/>
        <v>7.8937592551044142E-2</v>
      </c>
      <c r="AF622" s="18">
        <f t="shared" ca="1" si="345"/>
        <v>8.1569705488060654E-2</v>
      </c>
      <c r="AG622" s="18">
        <f t="shared" ca="1" si="345"/>
        <v>8.4200748881442522E-2</v>
      </c>
      <c r="AH622" s="18">
        <f t="shared" ca="1" si="345"/>
        <v>8.683179227482439E-2</v>
      </c>
      <c r="AI622" s="18">
        <f t="shared" ca="1" si="345"/>
        <v>8.9463905211840902E-2</v>
      </c>
      <c r="AJ622" s="18">
        <f t="shared" ca="1" si="345"/>
        <v>9.2102542365028753E-2</v>
      </c>
      <c r="AK622" s="18">
        <f t="shared" ca="1" si="345"/>
        <v>9.4786742077052427E-2</v>
      </c>
      <c r="AL622" s="18">
        <f t="shared" ca="1" si="345"/>
        <v>9.7552547968399378E-2</v>
      </c>
      <c r="AM622" s="18">
        <f t="shared" ca="1" si="345"/>
        <v>0.10040659120960443</v>
      </c>
      <c r="AN622" s="18">
        <f t="shared" ca="1" si="345"/>
        <v>0.10335603774301969</v>
      </c>
      <c r="AO622" s="18">
        <f t="shared" ca="1" si="346"/>
        <v>0.10640858828281462</v>
      </c>
      <c r="AP622" s="18">
        <f t="shared" ca="1" si="346"/>
        <v>0.10957258526933937</v>
      </c>
      <c r="AQ622" s="18">
        <f t="shared" ca="1" si="346"/>
        <v>0.1100298062538418</v>
      </c>
      <c r="AR622" s="18">
        <f t="shared" ca="1" si="346"/>
        <v>0</v>
      </c>
      <c r="AS622" s="18">
        <f t="shared" ca="1" si="346"/>
        <v>0</v>
      </c>
      <c r="AT622" s="18">
        <f t="shared" ca="1" si="346"/>
        <v>0</v>
      </c>
      <c r="AU622" s="18">
        <f t="shared" ca="1" si="346"/>
        <v>0</v>
      </c>
      <c r="AV622" s="18">
        <f t="shared" ca="1" si="346"/>
        <v>0</v>
      </c>
      <c r="AW622" s="18">
        <f t="shared" ca="1" si="346"/>
        <v>0</v>
      </c>
      <c r="AX622" s="18">
        <f t="shared" ca="1" si="346"/>
        <v>0</v>
      </c>
      <c r="AY622" s="18">
        <f t="shared" ca="1" si="347"/>
        <v>0</v>
      </c>
      <c r="AZ622" s="18">
        <f t="shared" ca="1" si="347"/>
        <v>0</v>
      </c>
      <c r="BA622" s="18">
        <f t="shared" ca="1" si="347"/>
        <v>0</v>
      </c>
      <c r="BB622" s="18">
        <f t="shared" ca="1" si="347"/>
        <v>0</v>
      </c>
      <c r="BC622" s="18">
        <f t="shared" ca="1" si="347"/>
        <v>0</v>
      </c>
      <c r="BD622" s="18">
        <f t="shared" ca="1" si="347"/>
        <v>0</v>
      </c>
      <c r="BE622" s="18">
        <f t="shared" ca="1" si="347"/>
        <v>0</v>
      </c>
      <c r="BF622" s="18">
        <f t="shared" ca="1" si="347"/>
        <v>0</v>
      </c>
      <c r="BG622" s="18">
        <f t="shared" ca="1" si="347"/>
        <v>0</v>
      </c>
      <c r="BH622" s="18">
        <f t="shared" ca="1" si="347"/>
        <v>0</v>
      </c>
      <c r="BI622" s="18">
        <f t="shared" ca="1" si="347"/>
        <v>0</v>
      </c>
    </row>
    <row r="623" spans="8:61" x14ac:dyDescent="0.35">
      <c r="H623" s="2" t="str">
        <f t="shared" si="336"/>
        <v>RR_MCCC_27</v>
      </c>
      <c r="I623">
        <f t="shared" si="335"/>
        <v>12</v>
      </c>
      <c r="J623">
        <f t="shared" si="337"/>
        <v>33</v>
      </c>
      <c r="K623" s="18">
        <f t="shared" ca="1" si="343"/>
        <v>3.606768099393004E-2</v>
      </c>
      <c r="L623" s="18">
        <f t="shared" ca="1" si="343"/>
        <v>3.7745440145754088E-2</v>
      </c>
      <c r="M623" s="18">
        <f t="shared" ca="1" si="343"/>
        <v>3.9423199297578135E-2</v>
      </c>
      <c r="N623" s="18">
        <f t="shared" ca="1" si="343"/>
        <v>4.1100958449402175E-2</v>
      </c>
      <c r="O623" s="18">
        <f t="shared" ca="1" si="343"/>
        <v>4.2778717601226236E-2</v>
      </c>
      <c r="P623" s="18">
        <f t="shared" ca="1" si="343"/>
        <v>4.4456476753050291E-2</v>
      </c>
      <c r="Q623" s="18">
        <f t="shared" ca="1" si="343"/>
        <v>4.6134235904874338E-2</v>
      </c>
      <c r="R623" s="18">
        <f t="shared" ca="1" si="343"/>
        <v>4.7811995056698399E-2</v>
      </c>
      <c r="S623" s="18">
        <f t="shared" ca="1" si="343"/>
        <v>4.9489754208522453E-2</v>
      </c>
      <c r="T623" s="18">
        <f t="shared" ca="1" si="343"/>
        <v>5.1167513360346507E-2</v>
      </c>
      <c r="U623" s="18">
        <f t="shared" ca="1" si="344"/>
        <v>5.2845272512170575E-2</v>
      </c>
      <c r="V623" s="18">
        <f t="shared" ca="1" si="344"/>
        <v>5.452303166399463E-2</v>
      </c>
      <c r="W623" s="18">
        <f t="shared" ca="1" si="344"/>
        <v>5.6200790815818684E-2</v>
      </c>
      <c r="X623" s="18">
        <f t="shared" ca="1" si="344"/>
        <v>5.8118234696166372E-2</v>
      </c>
      <c r="Y623" s="18">
        <f t="shared" ca="1" si="344"/>
        <v>6.0512801991928544E-2</v>
      </c>
      <c r="Z623" s="18">
        <f t="shared" ca="1" si="344"/>
        <v>6.3144914928945056E-2</v>
      </c>
      <c r="AA623" s="18">
        <f t="shared" ca="1" si="344"/>
        <v>6.5777027865961582E-2</v>
      </c>
      <c r="AB623" s="18">
        <f t="shared" ca="1" si="344"/>
        <v>6.840914080297808E-2</v>
      </c>
      <c r="AC623" s="18">
        <f t="shared" ca="1" si="344"/>
        <v>7.1041253739994592E-2</v>
      </c>
      <c r="AD623" s="18">
        <f t="shared" ca="1" si="344"/>
        <v>7.3673366677011118E-2</v>
      </c>
      <c r="AE623" s="18">
        <f t="shared" ca="1" si="345"/>
        <v>7.6305479614027616E-2</v>
      </c>
      <c r="AF623" s="18">
        <f t="shared" ca="1" si="345"/>
        <v>7.8937592551044142E-2</v>
      </c>
      <c r="AG623" s="18">
        <f t="shared" ca="1" si="345"/>
        <v>8.1569705488060654E-2</v>
      </c>
      <c r="AH623" s="18">
        <f t="shared" ca="1" si="345"/>
        <v>8.4200748881442522E-2</v>
      </c>
      <c r="AI623" s="18">
        <f t="shared" ca="1" si="345"/>
        <v>8.683179227482439E-2</v>
      </c>
      <c r="AJ623" s="18">
        <f t="shared" ca="1" si="345"/>
        <v>8.9463905211840902E-2</v>
      </c>
      <c r="AK623" s="18">
        <f t="shared" ca="1" si="345"/>
        <v>9.2102542365028753E-2</v>
      </c>
      <c r="AL623" s="18">
        <f t="shared" ca="1" si="345"/>
        <v>9.4786742077052427E-2</v>
      </c>
      <c r="AM623" s="18">
        <f t="shared" ca="1" si="345"/>
        <v>9.7552547968399378E-2</v>
      </c>
      <c r="AN623" s="18">
        <f t="shared" ca="1" si="345"/>
        <v>0.10040659120960443</v>
      </c>
      <c r="AO623" s="18">
        <f t="shared" ca="1" si="346"/>
        <v>0.10335603774301969</v>
      </c>
      <c r="AP623" s="18">
        <f t="shared" ca="1" si="346"/>
        <v>0.10640858828281462</v>
      </c>
      <c r="AQ623" s="18">
        <f t="shared" ca="1" si="346"/>
        <v>0.10957258526933937</v>
      </c>
      <c r="AR623" s="18">
        <f t="shared" ca="1" si="346"/>
        <v>0.1100298062538418</v>
      </c>
      <c r="AS623" s="18">
        <f t="shared" ca="1" si="346"/>
        <v>0</v>
      </c>
      <c r="AT623" s="18">
        <f t="shared" ca="1" si="346"/>
        <v>0</v>
      </c>
      <c r="AU623" s="18">
        <f t="shared" ca="1" si="346"/>
        <v>0</v>
      </c>
      <c r="AV623" s="18">
        <f t="shared" ca="1" si="346"/>
        <v>0</v>
      </c>
      <c r="AW623" s="18">
        <f t="shared" ca="1" si="346"/>
        <v>0</v>
      </c>
      <c r="AX623" s="18">
        <f t="shared" ca="1" si="346"/>
        <v>0</v>
      </c>
      <c r="AY623" s="18">
        <f t="shared" ca="1" si="347"/>
        <v>0</v>
      </c>
      <c r="AZ623" s="18">
        <f t="shared" ca="1" si="347"/>
        <v>0</v>
      </c>
      <c r="BA623" s="18">
        <f t="shared" ca="1" si="347"/>
        <v>0</v>
      </c>
      <c r="BB623" s="18">
        <f t="shared" ca="1" si="347"/>
        <v>0</v>
      </c>
      <c r="BC623" s="18">
        <f t="shared" ca="1" si="347"/>
        <v>0</v>
      </c>
      <c r="BD623" s="18">
        <f t="shared" ca="1" si="347"/>
        <v>0</v>
      </c>
      <c r="BE623" s="18">
        <f t="shared" ca="1" si="347"/>
        <v>0</v>
      </c>
      <c r="BF623" s="18">
        <f t="shared" ca="1" si="347"/>
        <v>0</v>
      </c>
      <c r="BG623" s="18">
        <f t="shared" ca="1" si="347"/>
        <v>0</v>
      </c>
      <c r="BH623" s="18">
        <f t="shared" ca="1" si="347"/>
        <v>0</v>
      </c>
      <c r="BI623" s="18">
        <f t="shared" ca="1" si="347"/>
        <v>0</v>
      </c>
    </row>
    <row r="624" spans="8:61" x14ac:dyDescent="0.35">
      <c r="H624" s="2" t="str">
        <f t="shared" si="336"/>
        <v>RR_MCCC_27</v>
      </c>
      <c r="I624">
        <f t="shared" si="335"/>
        <v>12</v>
      </c>
      <c r="J624">
        <f t="shared" si="337"/>
        <v>34</v>
      </c>
      <c r="K624" s="18">
        <f t="shared" ca="1" si="343"/>
        <v>3.4389921842105986E-2</v>
      </c>
      <c r="L624" s="18">
        <f t="shared" ca="1" si="343"/>
        <v>3.606768099393004E-2</v>
      </c>
      <c r="M624" s="18">
        <f t="shared" ca="1" si="343"/>
        <v>3.7745440145754088E-2</v>
      </c>
      <c r="N624" s="18">
        <f t="shared" ca="1" si="343"/>
        <v>3.9423199297578135E-2</v>
      </c>
      <c r="O624" s="18">
        <f t="shared" ca="1" si="343"/>
        <v>4.1100958449402175E-2</v>
      </c>
      <c r="P624" s="18">
        <f t="shared" ca="1" si="343"/>
        <v>4.2778717601226236E-2</v>
      </c>
      <c r="Q624" s="18">
        <f t="shared" ca="1" si="343"/>
        <v>4.4456476753050291E-2</v>
      </c>
      <c r="R624" s="18">
        <f t="shared" ca="1" si="343"/>
        <v>4.6134235904874338E-2</v>
      </c>
      <c r="S624" s="18">
        <f t="shared" ca="1" si="343"/>
        <v>4.7811995056698399E-2</v>
      </c>
      <c r="T624" s="18">
        <f t="shared" ca="1" si="343"/>
        <v>4.9489754208522453E-2</v>
      </c>
      <c r="U624" s="18">
        <f t="shared" ca="1" si="344"/>
        <v>5.1167513360346507E-2</v>
      </c>
      <c r="V624" s="18">
        <f t="shared" ca="1" si="344"/>
        <v>5.2845272512170575E-2</v>
      </c>
      <c r="W624" s="18">
        <f t="shared" ca="1" si="344"/>
        <v>5.452303166399463E-2</v>
      </c>
      <c r="X624" s="18">
        <f t="shared" ca="1" si="344"/>
        <v>5.6200790815818684E-2</v>
      </c>
      <c r="Y624" s="18">
        <f t="shared" ca="1" si="344"/>
        <v>5.8118234696166372E-2</v>
      </c>
      <c r="Z624" s="18">
        <f t="shared" ca="1" si="344"/>
        <v>6.0512801991928544E-2</v>
      </c>
      <c r="AA624" s="18">
        <f t="shared" ca="1" si="344"/>
        <v>6.3144914928945056E-2</v>
      </c>
      <c r="AB624" s="18">
        <f t="shared" ca="1" si="344"/>
        <v>6.5777027865961582E-2</v>
      </c>
      <c r="AC624" s="18">
        <f t="shared" ca="1" si="344"/>
        <v>6.840914080297808E-2</v>
      </c>
      <c r="AD624" s="18">
        <f t="shared" ca="1" si="344"/>
        <v>7.1041253739994592E-2</v>
      </c>
      <c r="AE624" s="18">
        <f t="shared" ca="1" si="345"/>
        <v>7.3673366677011118E-2</v>
      </c>
      <c r="AF624" s="18">
        <f t="shared" ca="1" si="345"/>
        <v>7.6305479614027616E-2</v>
      </c>
      <c r="AG624" s="18">
        <f t="shared" ca="1" si="345"/>
        <v>7.8937592551044142E-2</v>
      </c>
      <c r="AH624" s="18">
        <f t="shared" ca="1" si="345"/>
        <v>8.1569705488060654E-2</v>
      </c>
      <c r="AI624" s="18">
        <f t="shared" ca="1" si="345"/>
        <v>8.4200748881442522E-2</v>
      </c>
      <c r="AJ624" s="18">
        <f t="shared" ca="1" si="345"/>
        <v>8.683179227482439E-2</v>
      </c>
      <c r="AK624" s="18">
        <f t="shared" ca="1" si="345"/>
        <v>8.9463905211840902E-2</v>
      </c>
      <c r="AL624" s="18">
        <f t="shared" ca="1" si="345"/>
        <v>9.2102542365028753E-2</v>
      </c>
      <c r="AM624" s="18">
        <f t="shared" ca="1" si="345"/>
        <v>9.4786742077052427E-2</v>
      </c>
      <c r="AN624" s="18">
        <f t="shared" ca="1" si="345"/>
        <v>9.7552547968399378E-2</v>
      </c>
      <c r="AO624" s="18">
        <f t="shared" ca="1" si="346"/>
        <v>0.10040659120960443</v>
      </c>
      <c r="AP624" s="18">
        <f t="shared" ca="1" si="346"/>
        <v>0.10335603774301969</v>
      </c>
      <c r="AQ624" s="18">
        <f t="shared" ca="1" si="346"/>
        <v>0.10640858828281462</v>
      </c>
      <c r="AR624" s="18">
        <f t="shared" ca="1" si="346"/>
        <v>0.10957258526933937</v>
      </c>
      <c r="AS624" s="18">
        <f t="shared" ca="1" si="346"/>
        <v>0.1100298062538418</v>
      </c>
      <c r="AT624" s="18">
        <f t="shared" ca="1" si="346"/>
        <v>0</v>
      </c>
      <c r="AU624" s="18">
        <f t="shared" ca="1" si="346"/>
        <v>0</v>
      </c>
      <c r="AV624" s="18">
        <f t="shared" ca="1" si="346"/>
        <v>0</v>
      </c>
      <c r="AW624" s="18">
        <f t="shared" ca="1" si="346"/>
        <v>0</v>
      </c>
      <c r="AX624" s="18">
        <f t="shared" ca="1" si="346"/>
        <v>0</v>
      </c>
      <c r="AY624" s="18">
        <f t="shared" ca="1" si="347"/>
        <v>0</v>
      </c>
      <c r="AZ624" s="18">
        <f t="shared" ca="1" si="347"/>
        <v>0</v>
      </c>
      <c r="BA624" s="18">
        <f t="shared" ca="1" si="347"/>
        <v>0</v>
      </c>
      <c r="BB624" s="18">
        <f t="shared" ca="1" si="347"/>
        <v>0</v>
      </c>
      <c r="BC624" s="18">
        <f t="shared" ca="1" si="347"/>
        <v>0</v>
      </c>
      <c r="BD624" s="18">
        <f t="shared" ca="1" si="347"/>
        <v>0</v>
      </c>
      <c r="BE624" s="18">
        <f t="shared" ca="1" si="347"/>
        <v>0</v>
      </c>
      <c r="BF624" s="18">
        <f t="shared" ca="1" si="347"/>
        <v>0</v>
      </c>
      <c r="BG624" s="18">
        <f t="shared" ca="1" si="347"/>
        <v>0</v>
      </c>
      <c r="BH624" s="18">
        <f t="shared" ca="1" si="347"/>
        <v>0</v>
      </c>
      <c r="BI624" s="18">
        <f t="shared" ca="1" si="347"/>
        <v>0</v>
      </c>
    </row>
    <row r="625" spans="8:61" x14ac:dyDescent="0.35">
      <c r="H625" s="2" t="str">
        <f t="shared" si="336"/>
        <v>RR_MCCC_27</v>
      </c>
      <c r="I625">
        <f t="shared" si="335"/>
        <v>12</v>
      </c>
      <c r="J625">
        <f t="shared" si="337"/>
        <v>35</v>
      </c>
      <c r="K625" s="18">
        <f t="shared" ca="1" si="343"/>
        <v>3.2712162690281932E-2</v>
      </c>
      <c r="L625" s="18">
        <f t="shared" ca="1" si="343"/>
        <v>3.4389921842105986E-2</v>
      </c>
      <c r="M625" s="18">
        <f t="shared" ca="1" si="343"/>
        <v>3.606768099393004E-2</v>
      </c>
      <c r="N625" s="18">
        <f t="shared" ca="1" si="343"/>
        <v>3.7745440145754088E-2</v>
      </c>
      <c r="O625" s="18">
        <f t="shared" ca="1" si="343"/>
        <v>3.9423199297578135E-2</v>
      </c>
      <c r="P625" s="18">
        <f t="shared" ca="1" si="343"/>
        <v>4.1100958449402175E-2</v>
      </c>
      <c r="Q625" s="18">
        <f t="shared" ca="1" si="343"/>
        <v>4.2778717601226236E-2</v>
      </c>
      <c r="R625" s="18">
        <f t="shared" ca="1" si="343"/>
        <v>4.4456476753050291E-2</v>
      </c>
      <c r="S625" s="18">
        <f t="shared" ca="1" si="343"/>
        <v>4.6134235904874338E-2</v>
      </c>
      <c r="T625" s="18">
        <f t="shared" ca="1" si="343"/>
        <v>4.7811995056698399E-2</v>
      </c>
      <c r="U625" s="18">
        <f t="shared" ca="1" si="344"/>
        <v>4.9489754208522453E-2</v>
      </c>
      <c r="V625" s="18">
        <f t="shared" ca="1" si="344"/>
        <v>5.1167513360346507E-2</v>
      </c>
      <c r="W625" s="18">
        <f t="shared" ca="1" si="344"/>
        <v>5.2845272512170575E-2</v>
      </c>
      <c r="X625" s="18">
        <f t="shared" ca="1" si="344"/>
        <v>5.452303166399463E-2</v>
      </c>
      <c r="Y625" s="18">
        <f t="shared" ca="1" si="344"/>
        <v>5.6200790815818684E-2</v>
      </c>
      <c r="Z625" s="18">
        <f t="shared" ca="1" si="344"/>
        <v>5.8118234696166372E-2</v>
      </c>
      <c r="AA625" s="18">
        <f t="shared" ca="1" si="344"/>
        <v>6.0512801991928544E-2</v>
      </c>
      <c r="AB625" s="18">
        <f t="shared" ca="1" si="344"/>
        <v>6.3144914928945056E-2</v>
      </c>
      <c r="AC625" s="18">
        <f t="shared" ca="1" si="344"/>
        <v>6.5777027865961582E-2</v>
      </c>
      <c r="AD625" s="18">
        <f t="shared" ca="1" si="344"/>
        <v>6.840914080297808E-2</v>
      </c>
      <c r="AE625" s="18">
        <f t="shared" ca="1" si="345"/>
        <v>7.1041253739994592E-2</v>
      </c>
      <c r="AF625" s="18">
        <f t="shared" ca="1" si="345"/>
        <v>7.3673366677011118E-2</v>
      </c>
      <c r="AG625" s="18">
        <f t="shared" ca="1" si="345"/>
        <v>7.6305479614027616E-2</v>
      </c>
      <c r="AH625" s="18">
        <f t="shared" ca="1" si="345"/>
        <v>7.8937592551044142E-2</v>
      </c>
      <c r="AI625" s="18">
        <f t="shared" ca="1" si="345"/>
        <v>8.1569705488060654E-2</v>
      </c>
      <c r="AJ625" s="18">
        <f t="shared" ca="1" si="345"/>
        <v>8.4200748881442522E-2</v>
      </c>
      <c r="AK625" s="18">
        <f t="shared" ca="1" si="345"/>
        <v>8.683179227482439E-2</v>
      </c>
      <c r="AL625" s="18">
        <f t="shared" ca="1" si="345"/>
        <v>8.9463905211840902E-2</v>
      </c>
      <c r="AM625" s="18">
        <f t="shared" ca="1" si="345"/>
        <v>9.2102542365028753E-2</v>
      </c>
      <c r="AN625" s="18">
        <f t="shared" ca="1" si="345"/>
        <v>9.4786742077052427E-2</v>
      </c>
      <c r="AO625" s="18">
        <f t="shared" ca="1" si="346"/>
        <v>9.7552547968399378E-2</v>
      </c>
      <c r="AP625" s="18">
        <f t="shared" ca="1" si="346"/>
        <v>0.10040659120960443</v>
      </c>
      <c r="AQ625" s="18">
        <f t="shared" ca="1" si="346"/>
        <v>0.10335603774301969</v>
      </c>
      <c r="AR625" s="18">
        <f t="shared" ca="1" si="346"/>
        <v>0.10640858828281462</v>
      </c>
      <c r="AS625" s="18">
        <f t="shared" ca="1" si="346"/>
        <v>0.10957258526933937</v>
      </c>
      <c r="AT625" s="18">
        <f t="shared" ca="1" si="346"/>
        <v>0.1100298062538418</v>
      </c>
      <c r="AU625" s="18">
        <f t="shared" ca="1" si="346"/>
        <v>0</v>
      </c>
      <c r="AV625" s="18">
        <f t="shared" ca="1" si="346"/>
        <v>0</v>
      </c>
      <c r="AW625" s="18">
        <f t="shared" ca="1" si="346"/>
        <v>0</v>
      </c>
      <c r="AX625" s="18">
        <f t="shared" ca="1" si="346"/>
        <v>0</v>
      </c>
      <c r="AY625" s="18">
        <f t="shared" ca="1" si="347"/>
        <v>0</v>
      </c>
      <c r="AZ625" s="18">
        <f t="shared" ca="1" si="347"/>
        <v>0</v>
      </c>
      <c r="BA625" s="18">
        <f t="shared" ca="1" si="347"/>
        <v>0</v>
      </c>
      <c r="BB625" s="18">
        <f t="shared" ca="1" si="347"/>
        <v>0</v>
      </c>
      <c r="BC625" s="18">
        <f t="shared" ca="1" si="347"/>
        <v>0</v>
      </c>
      <c r="BD625" s="18">
        <f t="shared" ca="1" si="347"/>
        <v>0</v>
      </c>
      <c r="BE625" s="18">
        <f t="shared" ca="1" si="347"/>
        <v>0</v>
      </c>
      <c r="BF625" s="18">
        <f t="shared" ca="1" si="347"/>
        <v>0</v>
      </c>
      <c r="BG625" s="18">
        <f t="shared" ca="1" si="347"/>
        <v>0</v>
      </c>
      <c r="BH625" s="18">
        <f t="shared" ca="1" si="347"/>
        <v>0</v>
      </c>
      <c r="BI625" s="18">
        <f t="shared" ca="1" si="347"/>
        <v>0</v>
      </c>
    </row>
    <row r="626" spans="8:61" x14ac:dyDescent="0.35">
      <c r="H626" s="2" t="str">
        <f t="shared" si="336"/>
        <v>RR_MCCC_27</v>
      </c>
      <c r="I626">
        <f t="shared" si="335"/>
        <v>12</v>
      </c>
      <c r="J626">
        <f t="shared" si="337"/>
        <v>36</v>
      </c>
      <c r="K626" s="18">
        <f t="shared" ca="1" si="343"/>
        <v>3.1034403538457881E-2</v>
      </c>
      <c r="L626" s="18">
        <f t="shared" ca="1" si="343"/>
        <v>3.2712162690281932E-2</v>
      </c>
      <c r="M626" s="18">
        <f t="shared" ca="1" si="343"/>
        <v>3.4389921842105986E-2</v>
      </c>
      <c r="N626" s="18">
        <f t="shared" ca="1" si="343"/>
        <v>3.606768099393004E-2</v>
      </c>
      <c r="O626" s="18">
        <f t="shared" ca="1" si="343"/>
        <v>3.7745440145754088E-2</v>
      </c>
      <c r="P626" s="18">
        <f t="shared" ca="1" si="343"/>
        <v>3.9423199297578135E-2</v>
      </c>
      <c r="Q626" s="18">
        <f t="shared" ca="1" si="343"/>
        <v>4.1100958449402175E-2</v>
      </c>
      <c r="R626" s="18">
        <f t="shared" ca="1" si="343"/>
        <v>4.2778717601226236E-2</v>
      </c>
      <c r="S626" s="18">
        <f t="shared" ca="1" si="343"/>
        <v>4.4456476753050291E-2</v>
      </c>
      <c r="T626" s="18">
        <f t="shared" ca="1" si="343"/>
        <v>4.6134235904874338E-2</v>
      </c>
      <c r="U626" s="18">
        <f t="shared" ca="1" si="344"/>
        <v>4.7811995056698399E-2</v>
      </c>
      <c r="V626" s="18">
        <f t="shared" ca="1" si="344"/>
        <v>4.9489754208522453E-2</v>
      </c>
      <c r="W626" s="18">
        <f t="shared" ca="1" si="344"/>
        <v>5.1167513360346507E-2</v>
      </c>
      <c r="X626" s="18">
        <f t="shared" ca="1" si="344"/>
        <v>5.2845272512170575E-2</v>
      </c>
      <c r="Y626" s="18">
        <f t="shared" ca="1" si="344"/>
        <v>5.452303166399463E-2</v>
      </c>
      <c r="Z626" s="18">
        <f t="shared" ca="1" si="344"/>
        <v>5.6200790815818684E-2</v>
      </c>
      <c r="AA626" s="18">
        <f t="shared" ca="1" si="344"/>
        <v>5.8118234696166372E-2</v>
      </c>
      <c r="AB626" s="18">
        <f t="shared" ca="1" si="344"/>
        <v>6.0512801991928544E-2</v>
      </c>
      <c r="AC626" s="18">
        <f t="shared" ca="1" si="344"/>
        <v>6.3144914928945056E-2</v>
      </c>
      <c r="AD626" s="18">
        <f t="shared" ca="1" si="344"/>
        <v>6.5777027865961582E-2</v>
      </c>
      <c r="AE626" s="18">
        <f t="shared" ca="1" si="345"/>
        <v>6.840914080297808E-2</v>
      </c>
      <c r="AF626" s="18">
        <f t="shared" ca="1" si="345"/>
        <v>7.1041253739994592E-2</v>
      </c>
      <c r="AG626" s="18">
        <f t="shared" ca="1" si="345"/>
        <v>7.3673366677011118E-2</v>
      </c>
      <c r="AH626" s="18">
        <f t="shared" ca="1" si="345"/>
        <v>7.6305479614027616E-2</v>
      </c>
      <c r="AI626" s="18">
        <f t="shared" ca="1" si="345"/>
        <v>7.8937592551044142E-2</v>
      </c>
      <c r="AJ626" s="18">
        <f t="shared" ca="1" si="345"/>
        <v>8.1569705488060654E-2</v>
      </c>
      <c r="AK626" s="18">
        <f t="shared" ca="1" si="345"/>
        <v>8.4200748881442522E-2</v>
      </c>
      <c r="AL626" s="18">
        <f t="shared" ca="1" si="345"/>
        <v>8.683179227482439E-2</v>
      </c>
      <c r="AM626" s="18">
        <f t="shared" ca="1" si="345"/>
        <v>8.9463905211840902E-2</v>
      </c>
      <c r="AN626" s="18">
        <f t="shared" ca="1" si="345"/>
        <v>9.2102542365028753E-2</v>
      </c>
      <c r="AO626" s="18">
        <f t="shared" ca="1" si="346"/>
        <v>9.4786742077052427E-2</v>
      </c>
      <c r="AP626" s="18">
        <f t="shared" ca="1" si="346"/>
        <v>9.7552547968399378E-2</v>
      </c>
      <c r="AQ626" s="18">
        <f t="shared" ca="1" si="346"/>
        <v>0.10040659120960443</v>
      </c>
      <c r="AR626" s="18">
        <f t="shared" ca="1" si="346"/>
        <v>0.10335603774301969</v>
      </c>
      <c r="AS626" s="18">
        <f t="shared" ca="1" si="346"/>
        <v>0.10640858828281462</v>
      </c>
      <c r="AT626" s="18">
        <f t="shared" ca="1" si="346"/>
        <v>0.10957258526933937</v>
      </c>
      <c r="AU626" s="18">
        <f t="shared" ca="1" si="346"/>
        <v>0.1100298062538418</v>
      </c>
      <c r="AV626" s="18">
        <f t="shared" ca="1" si="346"/>
        <v>0</v>
      </c>
      <c r="AW626" s="18">
        <f t="shared" ca="1" si="346"/>
        <v>0</v>
      </c>
      <c r="AX626" s="18">
        <f t="shared" ca="1" si="346"/>
        <v>0</v>
      </c>
      <c r="AY626" s="18">
        <f t="shared" ca="1" si="347"/>
        <v>0</v>
      </c>
      <c r="AZ626" s="18">
        <f t="shared" ca="1" si="347"/>
        <v>0</v>
      </c>
      <c r="BA626" s="18">
        <f t="shared" ca="1" si="347"/>
        <v>0</v>
      </c>
      <c r="BB626" s="18">
        <f t="shared" ca="1" si="347"/>
        <v>0</v>
      </c>
      <c r="BC626" s="18">
        <f t="shared" ca="1" si="347"/>
        <v>0</v>
      </c>
      <c r="BD626" s="18">
        <f t="shared" ca="1" si="347"/>
        <v>0</v>
      </c>
      <c r="BE626" s="18">
        <f t="shared" ca="1" si="347"/>
        <v>0</v>
      </c>
      <c r="BF626" s="18">
        <f t="shared" ca="1" si="347"/>
        <v>0</v>
      </c>
      <c r="BG626" s="18">
        <f t="shared" ca="1" si="347"/>
        <v>0</v>
      </c>
      <c r="BH626" s="18">
        <f t="shared" ca="1" si="347"/>
        <v>0</v>
      </c>
      <c r="BI626" s="18">
        <f t="shared" ca="1" si="347"/>
        <v>0</v>
      </c>
    </row>
    <row r="627" spans="8:61" x14ac:dyDescent="0.35">
      <c r="H627" s="2" t="str">
        <f t="shared" si="336"/>
        <v>RR_MCCC_27</v>
      </c>
      <c r="I627">
        <f t="shared" si="335"/>
        <v>12</v>
      </c>
      <c r="J627">
        <f t="shared" si="337"/>
        <v>37</v>
      </c>
      <c r="K627" s="18">
        <f t="shared" ca="1" si="343"/>
        <v>2.9356644386633823E-2</v>
      </c>
      <c r="L627" s="18">
        <f t="shared" ca="1" si="343"/>
        <v>3.1034403538457881E-2</v>
      </c>
      <c r="M627" s="18">
        <f t="shared" ca="1" si="343"/>
        <v>3.2712162690281932E-2</v>
      </c>
      <c r="N627" s="18">
        <f t="shared" ca="1" si="343"/>
        <v>3.4389921842105986E-2</v>
      </c>
      <c r="O627" s="18">
        <f t="shared" ca="1" si="343"/>
        <v>3.606768099393004E-2</v>
      </c>
      <c r="P627" s="18">
        <f t="shared" ca="1" si="343"/>
        <v>3.7745440145754088E-2</v>
      </c>
      <c r="Q627" s="18">
        <f t="shared" ca="1" si="343"/>
        <v>3.9423199297578135E-2</v>
      </c>
      <c r="R627" s="18">
        <f t="shared" ca="1" si="343"/>
        <v>4.1100958449402175E-2</v>
      </c>
      <c r="S627" s="18">
        <f t="shared" ca="1" si="343"/>
        <v>4.2778717601226236E-2</v>
      </c>
      <c r="T627" s="18">
        <f t="shared" ca="1" si="343"/>
        <v>4.4456476753050291E-2</v>
      </c>
      <c r="U627" s="18">
        <f t="shared" ca="1" si="344"/>
        <v>4.6134235904874338E-2</v>
      </c>
      <c r="V627" s="18">
        <f t="shared" ca="1" si="344"/>
        <v>4.7811995056698399E-2</v>
      </c>
      <c r="W627" s="18">
        <f t="shared" ca="1" si="344"/>
        <v>4.9489754208522453E-2</v>
      </c>
      <c r="X627" s="18">
        <f t="shared" ca="1" si="344"/>
        <v>5.1167513360346507E-2</v>
      </c>
      <c r="Y627" s="18">
        <f t="shared" ca="1" si="344"/>
        <v>5.2845272512170575E-2</v>
      </c>
      <c r="Z627" s="18">
        <f t="shared" ca="1" si="344"/>
        <v>5.452303166399463E-2</v>
      </c>
      <c r="AA627" s="18">
        <f t="shared" ca="1" si="344"/>
        <v>5.6200790815818684E-2</v>
      </c>
      <c r="AB627" s="18">
        <f t="shared" ca="1" si="344"/>
        <v>5.8118234696166372E-2</v>
      </c>
      <c r="AC627" s="18">
        <f t="shared" ca="1" si="344"/>
        <v>6.0512801991928544E-2</v>
      </c>
      <c r="AD627" s="18">
        <f t="shared" ca="1" si="344"/>
        <v>6.3144914928945056E-2</v>
      </c>
      <c r="AE627" s="18">
        <f t="shared" ca="1" si="345"/>
        <v>6.5777027865961582E-2</v>
      </c>
      <c r="AF627" s="18">
        <f t="shared" ca="1" si="345"/>
        <v>6.840914080297808E-2</v>
      </c>
      <c r="AG627" s="18">
        <f t="shared" ca="1" si="345"/>
        <v>7.1041253739994592E-2</v>
      </c>
      <c r="AH627" s="18">
        <f t="shared" ca="1" si="345"/>
        <v>7.3673366677011118E-2</v>
      </c>
      <c r="AI627" s="18">
        <f t="shared" ca="1" si="345"/>
        <v>7.6305479614027616E-2</v>
      </c>
      <c r="AJ627" s="18">
        <f t="shared" ca="1" si="345"/>
        <v>7.8937592551044142E-2</v>
      </c>
      <c r="AK627" s="18">
        <f t="shared" ca="1" si="345"/>
        <v>8.1569705488060654E-2</v>
      </c>
      <c r="AL627" s="18">
        <f t="shared" ca="1" si="345"/>
        <v>8.4200748881442522E-2</v>
      </c>
      <c r="AM627" s="18">
        <f t="shared" ca="1" si="345"/>
        <v>8.683179227482439E-2</v>
      </c>
      <c r="AN627" s="18">
        <f t="shared" ca="1" si="345"/>
        <v>8.9463905211840902E-2</v>
      </c>
      <c r="AO627" s="18">
        <f t="shared" ca="1" si="346"/>
        <v>9.2102542365028753E-2</v>
      </c>
      <c r="AP627" s="18">
        <f t="shared" ca="1" si="346"/>
        <v>9.4786742077052427E-2</v>
      </c>
      <c r="AQ627" s="18">
        <f t="shared" ca="1" si="346"/>
        <v>9.7552547968399378E-2</v>
      </c>
      <c r="AR627" s="18">
        <f t="shared" ca="1" si="346"/>
        <v>0.10040659120960443</v>
      </c>
      <c r="AS627" s="18">
        <f t="shared" ca="1" si="346"/>
        <v>0.10335603774301969</v>
      </c>
      <c r="AT627" s="18">
        <f t="shared" ca="1" si="346"/>
        <v>0.10640858828281462</v>
      </c>
      <c r="AU627" s="18">
        <f t="shared" ca="1" si="346"/>
        <v>0.10957258526933937</v>
      </c>
      <c r="AV627" s="18">
        <f t="shared" ca="1" si="346"/>
        <v>0.1100298062538418</v>
      </c>
      <c r="AW627" s="18">
        <f t="shared" ca="1" si="346"/>
        <v>0</v>
      </c>
      <c r="AX627" s="18">
        <f t="shared" ca="1" si="346"/>
        <v>0</v>
      </c>
      <c r="AY627" s="18">
        <f t="shared" ca="1" si="347"/>
        <v>0</v>
      </c>
      <c r="AZ627" s="18">
        <f t="shared" ca="1" si="347"/>
        <v>0</v>
      </c>
      <c r="BA627" s="18">
        <f t="shared" ca="1" si="347"/>
        <v>0</v>
      </c>
      <c r="BB627" s="18">
        <f t="shared" ca="1" si="347"/>
        <v>0</v>
      </c>
      <c r="BC627" s="18">
        <f t="shared" ca="1" si="347"/>
        <v>0</v>
      </c>
      <c r="BD627" s="18">
        <f t="shared" ca="1" si="347"/>
        <v>0</v>
      </c>
      <c r="BE627" s="18">
        <f t="shared" ca="1" si="347"/>
        <v>0</v>
      </c>
      <c r="BF627" s="18">
        <f t="shared" ca="1" si="347"/>
        <v>0</v>
      </c>
      <c r="BG627" s="18">
        <f t="shared" ca="1" si="347"/>
        <v>0</v>
      </c>
      <c r="BH627" s="18">
        <f t="shared" ca="1" si="347"/>
        <v>0</v>
      </c>
      <c r="BI627" s="18">
        <f t="shared" ca="1" si="347"/>
        <v>0</v>
      </c>
    </row>
    <row r="628" spans="8:61" x14ac:dyDescent="0.35">
      <c r="H628" s="2" t="str">
        <f t="shared" si="336"/>
        <v>RR_MCCC_27</v>
      </c>
      <c r="I628">
        <f t="shared" si="335"/>
        <v>12</v>
      </c>
      <c r="J628">
        <f t="shared" si="337"/>
        <v>38</v>
      </c>
      <c r="K628" s="18">
        <f t="shared" ca="1" si="343"/>
        <v>2.7678885234809773E-2</v>
      </c>
      <c r="L628" s="18">
        <f t="shared" ca="1" si="343"/>
        <v>2.9356644386633823E-2</v>
      </c>
      <c r="M628" s="18">
        <f t="shared" ca="1" si="343"/>
        <v>3.1034403538457881E-2</v>
      </c>
      <c r="N628" s="18">
        <f t="shared" ca="1" si="343"/>
        <v>3.2712162690281932E-2</v>
      </c>
      <c r="O628" s="18">
        <f t="shared" ca="1" si="343"/>
        <v>3.4389921842105986E-2</v>
      </c>
      <c r="P628" s="18">
        <f t="shared" ca="1" si="343"/>
        <v>3.606768099393004E-2</v>
      </c>
      <c r="Q628" s="18">
        <f t="shared" ca="1" si="343"/>
        <v>3.7745440145754088E-2</v>
      </c>
      <c r="R628" s="18">
        <f t="shared" ca="1" si="343"/>
        <v>3.9423199297578135E-2</v>
      </c>
      <c r="S628" s="18">
        <f t="shared" ca="1" si="343"/>
        <v>4.1100958449402175E-2</v>
      </c>
      <c r="T628" s="18">
        <f t="shared" ca="1" si="343"/>
        <v>4.2778717601226236E-2</v>
      </c>
      <c r="U628" s="18">
        <f t="shared" ca="1" si="344"/>
        <v>4.4456476753050291E-2</v>
      </c>
      <c r="V628" s="18">
        <f t="shared" ca="1" si="344"/>
        <v>4.6134235904874338E-2</v>
      </c>
      <c r="W628" s="18">
        <f t="shared" ca="1" si="344"/>
        <v>4.7811995056698399E-2</v>
      </c>
      <c r="X628" s="18">
        <f t="shared" ca="1" si="344"/>
        <v>4.9489754208522453E-2</v>
      </c>
      <c r="Y628" s="18">
        <f t="shared" ca="1" si="344"/>
        <v>5.1167513360346507E-2</v>
      </c>
      <c r="Z628" s="18">
        <f t="shared" ca="1" si="344"/>
        <v>5.2845272512170575E-2</v>
      </c>
      <c r="AA628" s="18">
        <f t="shared" ca="1" si="344"/>
        <v>5.452303166399463E-2</v>
      </c>
      <c r="AB628" s="18">
        <f t="shared" ca="1" si="344"/>
        <v>5.6200790815818684E-2</v>
      </c>
      <c r="AC628" s="18">
        <f t="shared" ca="1" si="344"/>
        <v>5.8118234696166372E-2</v>
      </c>
      <c r="AD628" s="18">
        <f t="shared" ca="1" si="344"/>
        <v>6.0512801991928544E-2</v>
      </c>
      <c r="AE628" s="18">
        <f t="shared" ca="1" si="345"/>
        <v>6.3144914928945056E-2</v>
      </c>
      <c r="AF628" s="18">
        <f t="shared" ca="1" si="345"/>
        <v>6.5777027865961582E-2</v>
      </c>
      <c r="AG628" s="18">
        <f t="shared" ca="1" si="345"/>
        <v>6.840914080297808E-2</v>
      </c>
      <c r="AH628" s="18">
        <f t="shared" ca="1" si="345"/>
        <v>7.1041253739994592E-2</v>
      </c>
      <c r="AI628" s="18">
        <f t="shared" ca="1" si="345"/>
        <v>7.3673366677011118E-2</v>
      </c>
      <c r="AJ628" s="18">
        <f t="shared" ca="1" si="345"/>
        <v>7.6305479614027616E-2</v>
      </c>
      <c r="AK628" s="18">
        <f t="shared" ca="1" si="345"/>
        <v>7.8937592551044142E-2</v>
      </c>
      <c r="AL628" s="18">
        <f t="shared" ca="1" si="345"/>
        <v>8.1569705488060654E-2</v>
      </c>
      <c r="AM628" s="18">
        <f t="shared" ca="1" si="345"/>
        <v>8.4200748881442522E-2</v>
      </c>
      <c r="AN628" s="18">
        <f t="shared" ca="1" si="345"/>
        <v>8.683179227482439E-2</v>
      </c>
      <c r="AO628" s="18">
        <f t="shared" ca="1" si="346"/>
        <v>8.9463905211840902E-2</v>
      </c>
      <c r="AP628" s="18">
        <f t="shared" ca="1" si="346"/>
        <v>9.2102542365028753E-2</v>
      </c>
      <c r="AQ628" s="18">
        <f t="shared" ca="1" si="346"/>
        <v>9.4786742077052427E-2</v>
      </c>
      <c r="AR628" s="18">
        <f t="shared" ca="1" si="346"/>
        <v>9.7552547968399378E-2</v>
      </c>
      <c r="AS628" s="18">
        <f t="shared" ca="1" si="346"/>
        <v>0.10040659120960443</v>
      </c>
      <c r="AT628" s="18">
        <f t="shared" ca="1" si="346"/>
        <v>0.10335603774301969</v>
      </c>
      <c r="AU628" s="18">
        <f t="shared" ca="1" si="346"/>
        <v>0.10640858828281462</v>
      </c>
      <c r="AV628" s="18">
        <f t="shared" ca="1" si="346"/>
        <v>0.10957258526933937</v>
      </c>
      <c r="AW628" s="18">
        <f t="shared" ca="1" si="346"/>
        <v>0.1100298062538418</v>
      </c>
      <c r="AX628" s="18">
        <f t="shared" ca="1" si="346"/>
        <v>0</v>
      </c>
      <c r="AY628" s="18">
        <f t="shared" ca="1" si="347"/>
        <v>0</v>
      </c>
      <c r="AZ628" s="18">
        <f t="shared" ca="1" si="347"/>
        <v>0</v>
      </c>
      <c r="BA628" s="18">
        <f t="shared" ca="1" si="347"/>
        <v>0</v>
      </c>
      <c r="BB628" s="18">
        <f t="shared" ca="1" si="347"/>
        <v>0</v>
      </c>
      <c r="BC628" s="18">
        <f t="shared" ca="1" si="347"/>
        <v>0</v>
      </c>
      <c r="BD628" s="18">
        <f t="shared" ca="1" si="347"/>
        <v>0</v>
      </c>
      <c r="BE628" s="18">
        <f t="shared" ca="1" si="347"/>
        <v>0</v>
      </c>
      <c r="BF628" s="18">
        <f t="shared" ca="1" si="347"/>
        <v>0</v>
      </c>
      <c r="BG628" s="18">
        <f t="shared" ca="1" si="347"/>
        <v>0</v>
      </c>
      <c r="BH628" s="18">
        <f t="shared" ca="1" si="347"/>
        <v>0</v>
      </c>
      <c r="BI628" s="18">
        <f t="shared" ca="1" si="347"/>
        <v>0</v>
      </c>
    </row>
    <row r="629" spans="8:61" x14ac:dyDescent="0.35">
      <c r="H629" s="2" t="str">
        <f t="shared" si="336"/>
        <v>RR_MCCC_27</v>
      </c>
      <c r="I629">
        <f t="shared" si="335"/>
        <v>12</v>
      </c>
      <c r="J629">
        <f t="shared" si="337"/>
        <v>39</v>
      </c>
      <c r="K629" s="18">
        <f t="shared" ref="K629:T638" ca="1" si="348">IF(K$28&gt;$J629,0,OFFSET($K$2,$I629,$J629-K$28))</f>
        <v>2.6001126082985722E-2</v>
      </c>
      <c r="L629" s="18">
        <f t="shared" ca="1" si="348"/>
        <v>2.7678885234809773E-2</v>
      </c>
      <c r="M629" s="18">
        <f t="shared" ca="1" si="348"/>
        <v>2.9356644386633823E-2</v>
      </c>
      <c r="N629" s="18">
        <f t="shared" ca="1" si="348"/>
        <v>3.1034403538457881E-2</v>
      </c>
      <c r="O629" s="18">
        <f t="shared" ca="1" si="348"/>
        <v>3.2712162690281932E-2</v>
      </c>
      <c r="P629" s="18">
        <f t="shared" ca="1" si="348"/>
        <v>3.4389921842105986E-2</v>
      </c>
      <c r="Q629" s="18">
        <f t="shared" ca="1" si="348"/>
        <v>3.606768099393004E-2</v>
      </c>
      <c r="R629" s="18">
        <f t="shared" ca="1" si="348"/>
        <v>3.7745440145754088E-2</v>
      </c>
      <c r="S629" s="18">
        <f t="shared" ca="1" si="348"/>
        <v>3.9423199297578135E-2</v>
      </c>
      <c r="T629" s="18">
        <f t="shared" ca="1" si="348"/>
        <v>4.1100958449402175E-2</v>
      </c>
      <c r="U629" s="18">
        <f t="shared" ref="U629:AD638" ca="1" si="349">IF(U$28&gt;$J629,0,OFFSET($K$2,$I629,$J629-U$28))</f>
        <v>4.2778717601226236E-2</v>
      </c>
      <c r="V629" s="18">
        <f t="shared" ca="1" si="349"/>
        <v>4.4456476753050291E-2</v>
      </c>
      <c r="W629" s="18">
        <f t="shared" ca="1" si="349"/>
        <v>4.6134235904874338E-2</v>
      </c>
      <c r="X629" s="18">
        <f t="shared" ca="1" si="349"/>
        <v>4.7811995056698399E-2</v>
      </c>
      <c r="Y629" s="18">
        <f t="shared" ca="1" si="349"/>
        <v>4.9489754208522453E-2</v>
      </c>
      <c r="Z629" s="18">
        <f t="shared" ca="1" si="349"/>
        <v>5.1167513360346507E-2</v>
      </c>
      <c r="AA629" s="18">
        <f t="shared" ca="1" si="349"/>
        <v>5.2845272512170575E-2</v>
      </c>
      <c r="AB629" s="18">
        <f t="shared" ca="1" si="349"/>
        <v>5.452303166399463E-2</v>
      </c>
      <c r="AC629" s="18">
        <f t="shared" ca="1" si="349"/>
        <v>5.6200790815818684E-2</v>
      </c>
      <c r="AD629" s="18">
        <f t="shared" ca="1" si="349"/>
        <v>5.8118234696166372E-2</v>
      </c>
      <c r="AE629" s="18">
        <f t="shared" ref="AE629:AN638" ca="1" si="350">IF(AE$28&gt;$J629,0,OFFSET($K$2,$I629,$J629-AE$28))</f>
        <v>6.0512801991928544E-2</v>
      </c>
      <c r="AF629" s="18">
        <f t="shared" ca="1" si="350"/>
        <v>6.3144914928945056E-2</v>
      </c>
      <c r="AG629" s="18">
        <f t="shared" ca="1" si="350"/>
        <v>6.5777027865961582E-2</v>
      </c>
      <c r="AH629" s="18">
        <f t="shared" ca="1" si="350"/>
        <v>6.840914080297808E-2</v>
      </c>
      <c r="AI629" s="18">
        <f t="shared" ca="1" si="350"/>
        <v>7.1041253739994592E-2</v>
      </c>
      <c r="AJ629" s="18">
        <f t="shared" ca="1" si="350"/>
        <v>7.3673366677011118E-2</v>
      </c>
      <c r="AK629" s="18">
        <f t="shared" ca="1" si="350"/>
        <v>7.6305479614027616E-2</v>
      </c>
      <c r="AL629" s="18">
        <f t="shared" ca="1" si="350"/>
        <v>7.8937592551044142E-2</v>
      </c>
      <c r="AM629" s="18">
        <f t="shared" ca="1" si="350"/>
        <v>8.1569705488060654E-2</v>
      </c>
      <c r="AN629" s="18">
        <f t="shared" ca="1" si="350"/>
        <v>8.4200748881442522E-2</v>
      </c>
      <c r="AO629" s="18">
        <f t="shared" ref="AO629:AX638" ca="1" si="351">IF(AO$28&gt;$J629,0,OFFSET($K$2,$I629,$J629-AO$28))</f>
        <v>8.683179227482439E-2</v>
      </c>
      <c r="AP629" s="18">
        <f t="shared" ca="1" si="351"/>
        <v>8.9463905211840902E-2</v>
      </c>
      <c r="AQ629" s="18">
        <f t="shared" ca="1" si="351"/>
        <v>9.2102542365028753E-2</v>
      </c>
      <c r="AR629" s="18">
        <f t="shared" ca="1" si="351"/>
        <v>9.4786742077052427E-2</v>
      </c>
      <c r="AS629" s="18">
        <f t="shared" ca="1" si="351"/>
        <v>9.7552547968399378E-2</v>
      </c>
      <c r="AT629" s="18">
        <f t="shared" ca="1" si="351"/>
        <v>0.10040659120960443</v>
      </c>
      <c r="AU629" s="18">
        <f t="shared" ca="1" si="351"/>
        <v>0.10335603774301969</v>
      </c>
      <c r="AV629" s="18">
        <f t="shared" ca="1" si="351"/>
        <v>0.10640858828281462</v>
      </c>
      <c r="AW629" s="18">
        <f t="shared" ca="1" si="351"/>
        <v>0.10957258526933937</v>
      </c>
      <c r="AX629" s="18">
        <f t="shared" ca="1" si="351"/>
        <v>0.1100298062538418</v>
      </c>
      <c r="AY629" s="18">
        <f t="shared" ref="AY629:BI638" ca="1" si="352">IF(AY$28&gt;$J629,0,OFFSET($K$2,$I629,$J629-AY$28))</f>
        <v>0</v>
      </c>
      <c r="AZ629" s="18">
        <f t="shared" ca="1" si="352"/>
        <v>0</v>
      </c>
      <c r="BA629" s="18">
        <f t="shared" ca="1" si="352"/>
        <v>0</v>
      </c>
      <c r="BB629" s="18">
        <f t="shared" ca="1" si="352"/>
        <v>0</v>
      </c>
      <c r="BC629" s="18">
        <f t="shared" ca="1" si="352"/>
        <v>0</v>
      </c>
      <c r="BD629" s="18">
        <f t="shared" ca="1" si="352"/>
        <v>0</v>
      </c>
      <c r="BE629" s="18">
        <f t="shared" ca="1" si="352"/>
        <v>0</v>
      </c>
      <c r="BF629" s="18">
        <f t="shared" ca="1" si="352"/>
        <v>0</v>
      </c>
      <c r="BG629" s="18">
        <f t="shared" ca="1" si="352"/>
        <v>0</v>
      </c>
      <c r="BH629" s="18">
        <f t="shared" ca="1" si="352"/>
        <v>0</v>
      </c>
      <c r="BI629" s="18">
        <f t="shared" ca="1" si="352"/>
        <v>0</v>
      </c>
    </row>
    <row r="630" spans="8:61" x14ac:dyDescent="0.35">
      <c r="H630" s="2" t="str">
        <f t="shared" si="336"/>
        <v>RR_MCCC_27</v>
      </c>
      <c r="I630">
        <f t="shared" si="335"/>
        <v>12</v>
      </c>
      <c r="J630">
        <f t="shared" si="337"/>
        <v>40</v>
      </c>
      <c r="K630" s="18">
        <f t="shared" ca="1" si="348"/>
        <v>0</v>
      </c>
      <c r="L630" s="18">
        <f t="shared" ca="1" si="348"/>
        <v>2.6001126082985722E-2</v>
      </c>
      <c r="M630" s="18">
        <f t="shared" ca="1" si="348"/>
        <v>2.7678885234809773E-2</v>
      </c>
      <c r="N630" s="18">
        <f t="shared" ca="1" si="348"/>
        <v>2.9356644386633823E-2</v>
      </c>
      <c r="O630" s="18">
        <f t="shared" ca="1" si="348"/>
        <v>3.1034403538457881E-2</v>
      </c>
      <c r="P630" s="18">
        <f t="shared" ca="1" si="348"/>
        <v>3.2712162690281932E-2</v>
      </c>
      <c r="Q630" s="18">
        <f t="shared" ca="1" si="348"/>
        <v>3.4389921842105986E-2</v>
      </c>
      <c r="R630" s="18">
        <f t="shared" ca="1" si="348"/>
        <v>3.606768099393004E-2</v>
      </c>
      <c r="S630" s="18">
        <f t="shared" ca="1" si="348"/>
        <v>3.7745440145754088E-2</v>
      </c>
      <c r="T630" s="18">
        <f t="shared" ca="1" si="348"/>
        <v>3.9423199297578135E-2</v>
      </c>
      <c r="U630" s="18">
        <f t="shared" ca="1" si="349"/>
        <v>4.1100958449402175E-2</v>
      </c>
      <c r="V630" s="18">
        <f t="shared" ca="1" si="349"/>
        <v>4.2778717601226236E-2</v>
      </c>
      <c r="W630" s="18">
        <f t="shared" ca="1" si="349"/>
        <v>4.4456476753050291E-2</v>
      </c>
      <c r="X630" s="18">
        <f t="shared" ca="1" si="349"/>
        <v>4.6134235904874338E-2</v>
      </c>
      <c r="Y630" s="18">
        <f t="shared" ca="1" si="349"/>
        <v>4.7811995056698399E-2</v>
      </c>
      <c r="Z630" s="18">
        <f t="shared" ca="1" si="349"/>
        <v>4.9489754208522453E-2</v>
      </c>
      <c r="AA630" s="18">
        <f t="shared" ca="1" si="349"/>
        <v>5.1167513360346507E-2</v>
      </c>
      <c r="AB630" s="18">
        <f t="shared" ca="1" si="349"/>
        <v>5.2845272512170575E-2</v>
      </c>
      <c r="AC630" s="18">
        <f t="shared" ca="1" si="349"/>
        <v>5.452303166399463E-2</v>
      </c>
      <c r="AD630" s="18">
        <f t="shared" ca="1" si="349"/>
        <v>5.6200790815818684E-2</v>
      </c>
      <c r="AE630" s="18">
        <f t="shared" ca="1" si="350"/>
        <v>5.8118234696166372E-2</v>
      </c>
      <c r="AF630" s="18">
        <f t="shared" ca="1" si="350"/>
        <v>6.0512801991928544E-2</v>
      </c>
      <c r="AG630" s="18">
        <f t="shared" ca="1" si="350"/>
        <v>6.3144914928945056E-2</v>
      </c>
      <c r="AH630" s="18">
        <f t="shared" ca="1" si="350"/>
        <v>6.5777027865961582E-2</v>
      </c>
      <c r="AI630" s="18">
        <f t="shared" ca="1" si="350"/>
        <v>6.840914080297808E-2</v>
      </c>
      <c r="AJ630" s="18">
        <f t="shared" ca="1" si="350"/>
        <v>7.1041253739994592E-2</v>
      </c>
      <c r="AK630" s="18">
        <f t="shared" ca="1" si="350"/>
        <v>7.3673366677011118E-2</v>
      </c>
      <c r="AL630" s="18">
        <f t="shared" ca="1" si="350"/>
        <v>7.6305479614027616E-2</v>
      </c>
      <c r="AM630" s="18">
        <f t="shared" ca="1" si="350"/>
        <v>7.8937592551044142E-2</v>
      </c>
      <c r="AN630" s="18">
        <f t="shared" ca="1" si="350"/>
        <v>8.1569705488060654E-2</v>
      </c>
      <c r="AO630" s="18">
        <f t="shared" ca="1" si="351"/>
        <v>8.4200748881442522E-2</v>
      </c>
      <c r="AP630" s="18">
        <f t="shared" ca="1" si="351"/>
        <v>8.683179227482439E-2</v>
      </c>
      <c r="AQ630" s="18">
        <f t="shared" ca="1" si="351"/>
        <v>8.9463905211840902E-2</v>
      </c>
      <c r="AR630" s="18">
        <f t="shared" ca="1" si="351"/>
        <v>9.2102542365028753E-2</v>
      </c>
      <c r="AS630" s="18">
        <f t="shared" ca="1" si="351"/>
        <v>9.4786742077052427E-2</v>
      </c>
      <c r="AT630" s="18">
        <f t="shared" ca="1" si="351"/>
        <v>9.7552547968399378E-2</v>
      </c>
      <c r="AU630" s="18">
        <f t="shared" ca="1" si="351"/>
        <v>0.10040659120960443</v>
      </c>
      <c r="AV630" s="18">
        <f t="shared" ca="1" si="351"/>
        <v>0.10335603774301969</v>
      </c>
      <c r="AW630" s="18">
        <f t="shared" ca="1" si="351"/>
        <v>0.10640858828281462</v>
      </c>
      <c r="AX630" s="18">
        <f t="shared" ca="1" si="351"/>
        <v>0.10957258526933937</v>
      </c>
      <c r="AY630" s="18">
        <f t="shared" ca="1" si="352"/>
        <v>0.1100298062538418</v>
      </c>
      <c r="AZ630" s="18">
        <f t="shared" ca="1" si="352"/>
        <v>0</v>
      </c>
      <c r="BA630" s="18">
        <f t="shared" ca="1" si="352"/>
        <v>0</v>
      </c>
      <c r="BB630" s="18">
        <f t="shared" ca="1" si="352"/>
        <v>0</v>
      </c>
      <c r="BC630" s="18">
        <f t="shared" ca="1" si="352"/>
        <v>0</v>
      </c>
      <c r="BD630" s="18">
        <f t="shared" ca="1" si="352"/>
        <v>0</v>
      </c>
      <c r="BE630" s="18">
        <f t="shared" ca="1" si="352"/>
        <v>0</v>
      </c>
      <c r="BF630" s="18">
        <f t="shared" ca="1" si="352"/>
        <v>0</v>
      </c>
      <c r="BG630" s="18">
        <f t="shared" ca="1" si="352"/>
        <v>0</v>
      </c>
      <c r="BH630" s="18">
        <f t="shared" ca="1" si="352"/>
        <v>0</v>
      </c>
      <c r="BI630" s="18">
        <f t="shared" ca="1" si="352"/>
        <v>0</v>
      </c>
    </row>
    <row r="631" spans="8:61" x14ac:dyDescent="0.35">
      <c r="H631" s="2" t="str">
        <f t="shared" si="336"/>
        <v>RR_MCCC_27</v>
      </c>
      <c r="I631">
        <f t="shared" si="335"/>
        <v>12</v>
      </c>
      <c r="J631">
        <f t="shared" si="337"/>
        <v>41</v>
      </c>
      <c r="K631" s="18">
        <f t="shared" ca="1" si="348"/>
        <v>0</v>
      </c>
      <c r="L631" s="18">
        <f t="shared" ca="1" si="348"/>
        <v>0</v>
      </c>
      <c r="M631" s="18">
        <f t="shared" ca="1" si="348"/>
        <v>2.6001126082985722E-2</v>
      </c>
      <c r="N631" s="18">
        <f t="shared" ca="1" si="348"/>
        <v>2.7678885234809773E-2</v>
      </c>
      <c r="O631" s="18">
        <f t="shared" ca="1" si="348"/>
        <v>2.9356644386633823E-2</v>
      </c>
      <c r="P631" s="18">
        <f t="shared" ca="1" si="348"/>
        <v>3.1034403538457881E-2</v>
      </c>
      <c r="Q631" s="18">
        <f t="shared" ca="1" si="348"/>
        <v>3.2712162690281932E-2</v>
      </c>
      <c r="R631" s="18">
        <f t="shared" ca="1" si="348"/>
        <v>3.4389921842105986E-2</v>
      </c>
      <c r="S631" s="18">
        <f t="shared" ca="1" si="348"/>
        <v>3.606768099393004E-2</v>
      </c>
      <c r="T631" s="18">
        <f t="shared" ca="1" si="348"/>
        <v>3.7745440145754088E-2</v>
      </c>
      <c r="U631" s="18">
        <f t="shared" ca="1" si="349"/>
        <v>3.9423199297578135E-2</v>
      </c>
      <c r="V631" s="18">
        <f t="shared" ca="1" si="349"/>
        <v>4.1100958449402175E-2</v>
      </c>
      <c r="W631" s="18">
        <f t="shared" ca="1" si="349"/>
        <v>4.2778717601226236E-2</v>
      </c>
      <c r="X631" s="18">
        <f t="shared" ca="1" si="349"/>
        <v>4.4456476753050291E-2</v>
      </c>
      <c r="Y631" s="18">
        <f t="shared" ca="1" si="349"/>
        <v>4.6134235904874338E-2</v>
      </c>
      <c r="Z631" s="18">
        <f t="shared" ca="1" si="349"/>
        <v>4.7811995056698399E-2</v>
      </c>
      <c r="AA631" s="18">
        <f t="shared" ca="1" si="349"/>
        <v>4.9489754208522453E-2</v>
      </c>
      <c r="AB631" s="18">
        <f t="shared" ca="1" si="349"/>
        <v>5.1167513360346507E-2</v>
      </c>
      <c r="AC631" s="18">
        <f t="shared" ca="1" si="349"/>
        <v>5.2845272512170575E-2</v>
      </c>
      <c r="AD631" s="18">
        <f t="shared" ca="1" si="349"/>
        <v>5.452303166399463E-2</v>
      </c>
      <c r="AE631" s="18">
        <f t="shared" ca="1" si="350"/>
        <v>5.6200790815818684E-2</v>
      </c>
      <c r="AF631" s="18">
        <f t="shared" ca="1" si="350"/>
        <v>5.8118234696166372E-2</v>
      </c>
      <c r="AG631" s="18">
        <f t="shared" ca="1" si="350"/>
        <v>6.0512801991928544E-2</v>
      </c>
      <c r="AH631" s="18">
        <f t="shared" ca="1" si="350"/>
        <v>6.3144914928945056E-2</v>
      </c>
      <c r="AI631" s="18">
        <f t="shared" ca="1" si="350"/>
        <v>6.5777027865961582E-2</v>
      </c>
      <c r="AJ631" s="18">
        <f t="shared" ca="1" si="350"/>
        <v>6.840914080297808E-2</v>
      </c>
      <c r="AK631" s="18">
        <f t="shared" ca="1" si="350"/>
        <v>7.1041253739994592E-2</v>
      </c>
      <c r="AL631" s="18">
        <f t="shared" ca="1" si="350"/>
        <v>7.3673366677011118E-2</v>
      </c>
      <c r="AM631" s="18">
        <f t="shared" ca="1" si="350"/>
        <v>7.6305479614027616E-2</v>
      </c>
      <c r="AN631" s="18">
        <f t="shared" ca="1" si="350"/>
        <v>7.8937592551044142E-2</v>
      </c>
      <c r="AO631" s="18">
        <f t="shared" ca="1" si="351"/>
        <v>8.1569705488060654E-2</v>
      </c>
      <c r="AP631" s="18">
        <f t="shared" ca="1" si="351"/>
        <v>8.4200748881442522E-2</v>
      </c>
      <c r="AQ631" s="18">
        <f t="shared" ca="1" si="351"/>
        <v>8.683179227482439E-2</v>
      </c>
      <c r="AR631" s="18">
        <f t="shared" ca="1" si="351"/>
        <v>8.9463905211840902E-2</v>
      </c>
      <c r="AS631" s="18">
        <f t="shared" ca="1" si="351"/>
        <v>9.2102542365028753E-2</v>
      </c>
      <c r="AT631" s="18">
        <f t="shared" ca="1" si="351"/>
        <v>9.4786742077052427E-2</v>
      </c>
      <c r="AU631" s="18">
        <f t="shared" ca="1" si="351"/>
        <v>9.7552547968399378E-2</v>
      </c>
      <c r="AV631" s="18">
        <f t="shared" ca="1" si="351"/>
        <v>0.10040659120960443</v>
      </c>
      <c r="AW631" s="18">
        <f t="shared" ca="1" si="351"/>
        <v>0.10335603774301969</v>
      </c>
      <c r="AX631" s="18">
        <f t="shared" ca="1" si="351"/>
        <v>0.10640858828281462</v>
      </c>
      <c r="AY631" s="18">
        <f t="shared" ca="1" si="352"/>
        <v>0.10957258526933937</v>
      </c>
      <c r="AZ631" s="18">
        <f t="shared" ca="1" si="352"/>
        <v>0.1100298062538418</v>
      </c>
      <c r="BA631" s="18">
        <f t="shared" ca="1" si="352"/>
        <v>0</v>
      </c>
      <c r="BB631" s="18">
        <f t="shared" ca="1" si="352"/>
        <v>0</v>
      </c>
      <c r="BC631" s="18">
        <f t="shared" ca="1" si="352"/>
        <v>0</v>
      </c>
      <c r="BD631" s="18">
        <f t="shared" ca="1" si="352"/>
        <v>0</v>
      </c>
      <c r="BE631" s="18">
        <f t="shared" ca="1" si="352"/>
        <v>0</v>
      </c>
      <c r="BF631" s="18">
        <f t="shared" ca="1" si="352"/>
        <v>0</v>
      </c>
      <c r="BG631" s="18">
        <f t="shared" ca="1" si="352"/>
        <v>0</v>
      </c>
      <c r="BH631" s="18">
        <f t="shared" ca="1" si="352"/>
        <v>0</v>
      </c>
      <c r="BI631" s="18">
        <f t="shared" ca="1" si="352"/>
        <v>0</v>
      </c>
    </row>
    <row r="632" spans="8:61" x14ac:dyDescent="0.35">
      <c r="H632" s="2" t="str">
        <f t="shared" si="336"/>
        <v>RR_MCCC_27</v>
      </c>
      <c r="I632">
        <f t="shared" si="335"/>
        <v>12</v>
      </c>
      <c r="J632">
        <f t="shared" si="337"/>
        <v>42</v>
      </c>
      <c r="K632" s="18">
        <f t="shared" ca="1" si="348"/>
        <v>0</v>
      </c>
      <c r="L632" s="18">
        <f t="shared" ca="1" si="348"/>
        <v>0</v>
      </c>
      <c r="M632" s="18">
        <f t="shared" ca="1" si="348"/>
        <v>0</v>
      </c>
      <c r="N632" s="18">
        <f t="shared" ca="1" si="348"/>
        <v>2.6001126082985722E-2</v>
      </c>
      <c r="O632" s="18">
        <f t="shared" ca="1" si="348"/>
        <v>2.7678885234809773E-2</v>
      </c>
      <c r="P632" s="18">
        <f t="shared" ca="1" si="348"/>
        <v>2.9356644386633823E-2</v>
      </c>
      <c r="Q632" s="18">
        <f t="shared" ca="1" si="348"/>
        <v>3.1034403538457881E-2</v>
      </c>
      <c r="R632" s="18">
        <f t="shared" ca="1" si="348"/>
        <v>3.2712162690281932E-2</v>
      </c>
      <c r="S632" s="18">
        <f t="shared" ca="1" si="348"/>
        <v>3.4389921842105986E-2</v>
      </c>
      <c r="T632" s="18">
        <f t="shared" ca="1" si="348"/>
        <v>3.606768099393004E-2</v>
      </c>
      <c r="U632" s="18">
        <f t="shared" ca="1" si="349"/>
        <v>3.7745440145754088E-2</v>
      </c>
      <c r="V632" s="18">
        <f t="shared" ca="1" si="349"/>
        <v>3.9423199297578135E-2</v>
      </c>
      <c r="W632" s="18">
        <f t="shared" ca="1" si="349"/>
        <v>4.1100958449402175E-2</v>
      </c>
      <c r="X632" s="18">
        <f t="shared" ca="1" si="349"/>
        <v>4.2778717601226236E-2</v>
      </c>
      <c r="Y632" s="18">
        <f t="shared" ca="1" si="349"/>
        <v>4.4456476753050291E-2</v>
      </c>
      <c r="Z632" s="18">
        <f t="shared" ca="1" si="349"/>
        <v>4.6134235904874338E-2</v>
      </c>
      <c r="AA632" s="18">
        <f t="shared" ca="1" si="349"/>
        <v>4.7811995056698399E-2</v>
      </c>
      <c r="AB632" s="18">
        <f t="shared" ca="1" si="349"/>
        <v>4.9489754208522453E-2</v>
      </c>
      <c r="AC632" s="18">
        <f t="shared" ca="1" si="349"/>
        <v>5.1167513360346507E-2</v>
      </c>
      <c r="AD632" s="18">
        <f t="shared" ca="1" si="349"/>
        <v>5.2845272512170575E-2</v>
      </c>
      <c r="AE632" s="18">
        <f t="shared" ca="1" si="350"/>
        <v>5.452303166399463E-2</v>
      </c>
      <c r="AF632" s="18">
        <f t="shared" ca="1" si="350"/>
        <v>5.6200790815818684E-2</v>
      </c>
      <c r="AG632" s="18">
        <f t="shared" ca="1" si="350"/>
        <v>5.8118234696166372E-2</v>
      </c>
      <c r="AH632" s="18">
        <f t="shared" ca="1" si="350"/>
        <v>6.0512801991928544E-2</v>
      </c>
      <c r="AI632" s="18">
        <f t="shared" ca="1" si="350"/>
        <v>6.3144914928945056E-2</v>
      </c>
      <c r="AJ632" s="18">
        <f t="shared" ca="1" si="350"/>
        <v>6.5777027865961582E-2</v>
      </c>
      <c r="AK632" s="18">
        <f t="shared" ca="1" si="350"/>
        <v>6.840914080297808E-2</v>
      </c>
      <c r="AL632" s="18">
        <f t="shared" ca="1" si="350"/>
        <v>7.1041253739994592E-2</v>
      </c>
      <c r="AM632" s="18">
        <f t="shared" ca="1" si="350"/>
        <v>7.3673366677011118E-2</v>
      </c>
      <c r="AN632" s="18">
        <f t="shared" ca="1" si="350"/>
        <v>7.6305479614027616E-2</v>
      </c>
      <c r="AO632" s="18">
        <f t="shared" ca="1" si="351"/>
        <v>7.8937592551044142E-2</v>
      </c>
      <c r="AP632" s="18">
        <f t="shared" ca="1" si="351"/>
        <v>8.1569705488060654E-2</v>
      </c>
      <c r="AQ632" s="18">
        <f t="shared" ca="1" si="351"/>
        <v>8.4200748881442522E-2</v>
      </c>
      <c r="AR632" s="18">
        <f t="shared" ca="1" si="351"/>
        <v>8.683179227482439E-2</v>
      </c>
      <c r="AS632" s="18">
        <f t="shared" ca="1" si="351"/>
        <v>8.9463905211840902E-2</v>
      </c>
      <c r="AT632" s="18">
        <f t="shared" ca="1" si="351"/>
        <v>9.2102542365028753E-2</v>
      </c>
      <c r="AU632" s="18">
        <f t="shared" ca="1" si="351"/>
        <v>9.4786742077052427E-2</v>
      </c>
      <c r="AV632" s="18">
        <f t="shared" ca="1" si="351"/>
        <v>9.7552547968399378E-2</v>
      </c>
      <c r="AW632" s="18">
        <f t="shared" ca="1" si="351"/>
        <v>0.10040659120960443</v>
      </c>
      <c r="AX632" s="18">
        <f t="shared" ca="1" si="351"/>
        <v>0.10335603774301969</v>
      </c>
      <c r="AY632" s="18">
        <f t="shared" ca="1" si="352"/>
        <v>0.10640858828281462</v>
      </c>
      <c r="AZ632" s="18">
        <f t="shared" ca="1" si="352"/>
        <v>0.10957258526933937</v>
      </c>
      <c r="BA632" s="18">
        <f t="shared" ca="1" si="352"/>
        <v>0.1100298062538418</v>
      </c>
      <c r="BB632" s="18">
        <f t="shared" ca="1" si="352"/>
        <v>0</v>
      </c>
      <c r="BC632" s="18">
        <f t="shared" ca="1" si="352"/>
        <v>0</v>
      </c>
      <c r="BD632" s="18">
        <f t="shared" ca="1" si="352"/>
        <v>0</v>
      </c>
      <c r="BE632" s="18">
        <f t="shared" ca="1" si="352"/>
        <v>0</v>
      </c>
      <c r="BF632" s="18">
        <f t="shared" ca="1" si="352"/>
        <v>0</v>
      </c>
      <c r="BG632" s="18">
        <f t="shared" ca="1" si="352"/>
        <v>0</v>
      </c>
      <c r="BH632" s="18">
        <f t="shared" ca="1" si="352"/>
        <v>0</v>
      </c>
      <c r="BI632" s="18">
        <f t="shared" ca="1" si="352"/>
        <v>0</v>
      </c>
    </row>
    <row r="633" spans="8:61" x14ac:dyDescent="0.35">
      <c r="H633" s="2" t="str">
        <f t="shared" si="336"/>
        <v>RR_MCCC_27</v>
      </c>
      <c r="I633">
        <f t="shared" si="335"/>
        <v>12</v>
      </c>
      <c r="J633">
        <f t="shared" si="337"/>
        <v>43</v>
      </c>
      <c r="K633" s="18">
        <f t="shared" ca="1" si="348"/>
        <v>0</v>
      </c>
      <c r="L633" s="18">
        <f t="shared" ca="1" si="348"/>
        <v>0</v>
      </c>
      <c r="M633" s="18">
        <f t="shared" ca="1" si="348"/>
        <v>0</v>
      </c>
      <c r="N633" s="18">
        <f t="shared" ca="1" si="348"/>
        <v>0</v>
      </c>
      <c r="O633" s="18">
        <f t="shared" ca="1" si="348"/>
        <v>2.6001126082985722E-2</v>
      </c>
      <c r="P633" s="18">
        <f t="shared" ca="1" si="348"/>
        <v>2.7678885234809773E-2</v>
      </c>
      <c r="Q633" s="18">
        <f t="shared" ca="1" si="348"/>
        <v>2.9356644386633823E-2</v>
      </c>
      <c r="R633" s="18">
        <f t="shared" ca="1" si="348"/>
        <v>3.1034403538457881E-2</v>
      </c>
      <c r="S633" s="18">
        <f t="shared" ca="1" si="348"/>
        <v>3.2712162690281932E-2</v>
      </c>
      <c r="T633" s="18">
        <f t="shared" ca="1" si="348"/>
        <v>3.4389921842105986E-2</v>
      </c>
      <c r="U633" s="18">
        <f t="shared" ca="1" si="349"/>
        <v>3.606768099393004E-2</v>
      </c>
      <c r="V633" s="18">
        <f t="shared" ca="1" si="349"/>
        <v>3.7745440145754088E-2</v>
      </c>
      <c r="W633" s="18">
        <f t="shared" ca="1" si="349"/>
        <v>3.9423199297578135E-2</v>
      </c>
      <c r="X633" s="18">
        <f t="shared" ca="1" si="349"/>
        <v>4.1100958449402175E-2</v>
      </c>
      <c r="Y633" s="18">
        <f t="shared" ca="1" si="349"/>
        <v>4.2778717601226236E-2</v>
      </c>
      <c r="Z633" s="18">
        <f t="shared" ca="1" si="349"/>
        <v>4.4456476753050291E-2</v>
      </c>
      <c r="AA633" s="18">
        <f t="shared" ca="1" si="349"/>
        <v>4.6134235904874338E-2</v>
      </c>
      <c r="AB633" s="18">
        <f t="shared" ca="1" si="349"/>
        <v>4.7811995056698399E-2</v>
      </c>
      <c r="AC633" s="18">
        <f t="shared" ca="1" si="349"/>
        <v>4.9489754208522453E-2</v>
      </c>
      <c r="AD633" s="18">
        <f t="shared" ca="1" si="349"/>
        <v>5.1167513360346507E-2</v>
      </c>
      <c r="AE633" s="18">
        <f t="shared" ca="1" si="350"/>
        <v>5.2845272512170575E-2</v>
      </c>
      <c r="AF633" s="18">
        <f t="shared" ca="1" si="350"/>
        <v>5.452303166399463E-2</v>
      </c>
      <c r="AG633" s="18">
        <f t="shared" ca="1" si="350"/>
        <v>5.6200790815818684E-2</v>
      </c>
      <c r="AH633" s="18">
        <f t="shared" ca="1" si="350"/>
        <v>5.8118234696166372E-2</v>
      </c>
      <c r="AI633" s="18">
        <f t="shared" ca="1" si="350"/>
        <v>6.0512801991928544E-2</v>
      </c>
      <c r="AJ633" s="18">
        <f t="shared" ca="1" si="350"/>
        <v>6.3144914928945056E-2</v>
      </c>
      <c r="AK633" s="18">
        <f t="shared" ca="1" si="350"/>
        <v>6.5777027865961582E-2</v>
      </c>
      <c r="AL633" s="18">
        <f t="shared" ca="1" si="350"/>
        <v>6.840914080297808E-2</v>
      </c>
      <c r="AM633" s="18">
        <f t="shared" ca="1" si="350"/>
        <v>7.1041253739994592E-2</v>
      </c>
      <c r="AN633" s="18">
        <f t="shared" ca="1" si="350"/>
        <v>7.3673366677011118E-2</v>
      </c>
      <c r="AO633" s="18">
        <f t="shared" ca="1" si="351"/>
        <v>7.6305479614027616E-2</v>
      </c>
      <c r="AP633" s="18">
        <f t="shared" ca="1" si="351"/>
        <v>7.8937592551044142E-2</v>
      </c>
      <c r="AQ633" s="18">
        <f t="shared" ca="1" si="351"/>
        <v>8.1569705488060654E-2</v>
      </c>
      <c r="AR633" s="18">
        <f t="shared" ca="1" si="351"/>
        <v>8.4200748881442522E-2</v>
      </c>
      <c r="AS633" s="18">
        <f t="shared" ca="1" si="351"/>
        <v>8.683179227482439E-2</v>
      </c>
      <c r="AT633" s="18">
        <f t="shared" ca="1" si="351"/>
        <v>8.9463905211840902E-2</v>
      </c>
      <c r="AU633" s="18">
        <f t="shared" ca="1" si="351"/>
        <v>9.2102542365028753E-2</v>
      </c>
      <c r="AV633" s="18">
        <f t="shared" ca="1" si="351"/>
        <v>9.4786742077052427E-2</v>
      </c>
      <c r="AW633" s="18">
        <f t="shared" ca="1" si="351"/>
        <v>9.7552547968399378E-2</v>
      </c>
      <c r="AX633" s="18">
        <f t="shared" ca="1" si="351"/>
        <v>0.10040659120960443</v>
      </c>
      <c r="AY633" s="18">
        <f t="shared" ca="1" si="352"/>
        <v>0.10335603774301969</v>
      </c>
      <c r="AZ633" s="18">
        <f t="shared" ca="1" si="352"/>
        <v>0.10640858828281462</v>
      </c>
      <c r="BA633" s="18">
        <f t="shared" ca="1" si="352"/>
        <v>0.10957258526933937</v>
      </c>
      <c r="BB633" s="18">
        <f t="shared" ca="1" si="352"/>
        <v>0.1100298062538418</v>
      </c>
      <c r="BC633" s="18">
        <f t="shared" ca="1" si="352"/>
        <v>0</v>
      </c>
      <c r="BD633" s="18">
        <f t="shared" ca="1" si="352"/>
        <v>0</v>
      </c>
      <c r="BE633" s="18">
        <f t="shared" ca="1" si="352"/>
        <v>0</v>
      </c>
      <c r="BF633" s="18">
        <f t="shared" ca="1" si="352"/>
        <v>0</v>
      </c>
      <c r="BG633" s="18">
        <f t="shared" ca="1" si="352"/>
        <v>0</v>
      </c>
      <c r="BH633" s="18">
        <f t="shared" ca="1" si="352"/>
        <v>0</v>
      </c>
      <c r="BI633" s="18">
        <f t="shared" ca="1" si="352"/>
        <v>0</v>
      </c>
    </row>
    <row r="634" spans="8:61" x14ac:dyDescent="0.35">
      <c r="H634" s="2" t="str">
        <f t="shared" si="336"/>
        <v>RR_MCCC_27</v>
      </c>
      <c r="I634">
        <f t="shared" si="335"/>
        <v>12</v>
      </c>
      <c r="J634">
        <f t="shared" si="337"/>
        <v>44</v>
      </c>
      <c r="K634" s="18">
        <f t="shared" ca="1" si="348"/>
        <v>0</v>
      </c>
      <c r="L634" s="18">
        <f t="shared" ca="1" si="348"/>
        <v>0</v>
      </c>
      <c r="M634" s="18">
        <f t="shared" ca="1" si="348"/>
        <v>0</v>
      </c>
      <c r="N634" s="18">
        <f t="shared" ca="1" si="348"/>
        <v>0</v>
      </c>
      <c r="O634" s="18">
        <f t="shared" ca="1" si="348"/>
        <v>0</v>
      </c>
      <c r="P634" s="18">
        <f t="shared" ca="1" si="348"/>
        <v>2.6001126082985722E-2</v>
      </c>
      <c r="Q634" s="18">
        <f t="shared" ca="1" si="348"/>
        <v>2.7678885234809773E-2</v>
      </c>
      <c r="R634" s="18">
        <f t="shared" ca="1" si="348"/>
        <v>2.9356644386633823E-2</v>
      </c>
      <c r="S634" s="18">
        <f t="shared" ca="1" si="348"/>
        <v>3.1034403538457881E-2</v>
      </c>
      <c r="T634" s="18">
        <f t="shared" ca="1" si="348"/>
        <v>3.2712162690281932E-2</v>
      </c>
      <c r="U634" s="18">
        <f t="shared" ca="1" si="349"/>
        <v>3.4389921842105986E-2</v>
      </c>
      <c r="V634" s="18">
        <f t="shared" ca="1" si="349"/>
        <v>3.606768099393004E-2</v>
      </c>
      <c r="W634" s="18">
        <f t="shared" ca="1" si="349"/>
        <v>3.7745440145754088E-2</v>
      </c>
      <c r="X634" s="18">
        <f t="shared" ca="1" si="349"/>
        <v>3.9423199297578135E-2</v>
      </c>
      <c r="Y634" s="18">
        <f t="shared" ca="1" si="349"/>
        <v>4.1100958449402175E-2</v>
      </c>
      <c r="Z634" s="18">
        <f t="shared" ca="1" si="349"/>
        <v>4.2778717601226236E-2</v>
      </c>
      <c r="AA634" s="18">
        <f t="shared" ca="1" si="349"/>
        <v>4.4456476753050291E-2</v>
      </c>
      <c r="AB634" s="18">
        <f t="shared" ca="1" si="349"/>
        <v>4.6134235904874338E-2</v>
      </c>
      <c r="AC634" s="18">
        <f t="shared" ca="1" si="349"/>
        <v>4.7811995056698399E-2</v>
      </c>
      <c r="AD634" s="18">
        <f t="shared" ca="1" si="349"/>
        <v>4.9489754208522453E-2</v>
      </c>
      <c r="AE634" s="18">
        <f t="shared" ca="1" si="350"/>
        <v>5.1167513360346507E-2</v>
      </c>
      <c r="AF634" s="18">
        <f t="shared" ca="1" si="350"/>
        <v>5.2845272512170575E-2</v>
      </c>
      <c r="AG634" s="18">
        <f t="shared" ca="1" si="350"/>
        <v>5.452303166399463E-2</v>
      </c>
      <c r="AH634" s="18">
        <f t="shared" ca="1" si="350"/>
        <v>5.6200790815818684E-2</v>
      </c>
      <c r="AI634" s="18">
        <f t="shared" ca="1" si="350"/>
        <v>5.8118234696166372E-2</v>
      </c>
      <c r="AJ634" s="18">
        <f t="shared" ca="1" si="350"/>
        <v>6.0512801991928544E-2</v>
      </c>
      <c r="AK634" s="18">
        <f t="shared" ca="1" si="350"/>
        <v>6.3144914928945056E-2</v>
      </c>
      <c r="AL634" s="18">
        <f t="shared" ca="1" si="350"/>
        <v>6.5777027865961582E-2</v>
      </c>
      <c r="AM634" s="18">
        <f t="shared" ca="1" si="350"/>
        <v>6.840914080297808E-2</v>
      </c>
      <c r="AN634" s="18">
        <f t="shared" ca="1" si="350"/>
        <v>7.1041253739994592E-2</v>
      </c>
      <c r="AO634" s="18">
        <f t="shared" ca="1" si="351"/>
        <v>7.3673366677011118E-2</v>
      </c>
      <c r="AP634" s="18">
        <f t="shared" ca="1" si="351"/>
        <v>7.6305479614027616E-2</v>
      </c>
      <c r="AQ634" s="18">
        <f t="shared" ca="1" si="351"/>
        <v>7.8937592551044142E-2</v>
      </c>
      <c r="AR634" s="18">
        <f t="shared" ca="1" si="351"/>
        <v>8.1569705488060654E-2</v>
      </c>
      <c r="AS634" s="18">
        <f t="shared" ca="1" si="351"/>
        <v>8.4200748881442522E-2</v>
      </c>
      <c r="AT634" s="18">
        <f t="shared" ca="1" si="351"/>
        <v>8.683179227482439E-2</v>
      </c>
      <c r="AU634" s="18">
        <f t="shared" ca="1" si="351"/>
        <v>8.9463905211840902E-2</v>
      </c>
      <c r="AV634" s="18">
        <f t="shared" ca="1" si="351"/>
        <v>9.2102542365028753E-2</v>
      </c>
      <c r="AW634" s="18">
        <f t="shared" ca="1" si="351"/>
        <v>9.4786742077052427E-2</v>
      </c>
      <c r="AX634" s="18">
        <f t="shared" ca="1" si="351"/>
        <v>9.7552547968399378E-2</v>
      </c>
      <c r="AY634" s="18">
        <f t="shared" ca="1" si="352"/>
        <v>0.10040659120960443</v>
      </c>
      <c r="AZ634" s="18">
        <f t="shared" ca="1" si="352"/>
        <v>0.10335603774301969</v>
      </c>
      <c r="BA634" s="18">
        <f t="shared" ca="1" si="352"/>
        <v>0.10640858828281462</v>
      </c>
      <c r="BB634" s="18">
        <f t="shared" ca="1" si="352"/>
        <v>0.10957258526933937</v>
      </c>
      <c r="BC634" s="18">
        <f t="shared" ca="1" si="352"/>
        <v>0.1100298062538418</v>
      </c>
      <c r="BD634" s="18">
        <f t="shared" ca="1" si="352"/>
        <v>0</v>
      </c>
      <c r="BE634" s="18">
        <f t="shared" ca="1" si="352"/>
        <v>0</v>
      </c>
      <c r="BF634" s="18">
        <f t="shared" ca="1" si="352"/>
        <v>0</v>
      </c>
      <c r="BG634" s="18">
        <f t="shared" ca="1" si="352"/>
        <v>0</v>
      </c>
      <c r="BH634" s="18">
        <f t="shared" ca="1" si="352"/>
        <v>0</v>
      </c>
      <c r="BI634" s="18">
        <f t="shared" ca="1" si="352"/>
        <v>0</v>
      </c>
    </row>
    <row r="635" spans="8:61" x14ac:dyDescent="0.35">
      <c r="H635" s="2" t="str">
        <f t="shared" si="336"/>
        <v>RR_MCCC_27</v>
      </c>
      <c r="I635">
        <f t="shared" si="335"/>
        <v>12</v>
      </c>
      <c r="J635">
        <f t="shared" si="337"/>
        <v>45</v>
      </c>
      <c r="K635" s="18">
        <f t="shared" ca="1" si="348"/>
        <v>0</v>
      </c>
      <c r="L635" s="18">
        <f t="shared" ca="1" si="348"/>
        <v>0</v>
      </c>
      <c r="M635" s="18">
        <f t="shared" ca="1" si="348"/>
        <v>0</v>
      </c>
      <c r="N635" s="18">
        <f t="shared" ca="1" si="348"/>
        <v>0</v>
      </c>
      <c r="O635" s="18">
        <f t="shared" ca="1" si="348"/>
        <v>0</v>
      </c>
      <c r="P635" s="18">
        <f t="shared" ca="1" si="348"/>
        <v>0</v>
      </c>
      <c r="Q635" s="18">
        <f t="shared" ca="1" si="348"/>
        <v>2.6001126082985722E-2</v>
      </c>
      <c r="R635" s="18">
        <f t="shared" ca="1" si="348"/>
        <v>2.7678885234809773E-2</v>
      </c>
      <c r="S635" s="18">
        <f t="shared" ca="1" si="348"/>
        <v>2.9356644386633823E-2</v>
      </c>
      <c r="T635" s="18">
        <f t="shared" ca="1" si="348"/>
        <v>3.1034403538457881E-2</v>
      </c>
      <c r="U635" s="18">
        <f t="shared" ca="1" si="349"/>
        <v>3.2712162690281932E-2</v>
      </c>
      <c r="V635" s="18">
        <f t="shared" ca="1" si="349"/>
        <v>3.4389921842105986E-2</v>
      </c>
      <c r="W635" s="18">
        <f t="shared" ca="1" si="349"/>
        <v>3.606768099393004E-2</v>
      </c>
      <c r="X635" s="18">
        <f t="shared" ca="1" si="349"/>
        <v>3.7745440145754088E-2</v>
      </c>
      <c r="Y635" s="18">
        <f t="shared" ca="1" si="349"/>
        <v>3.9423199297578135E-2</v>
      </c>
      <c r="Z635" s="18">
        <f t="shared" ca="1" si="349"/>
        <v>4.1100958449402175E-2</v>
      </c>
      <c r="AA635" s="18">
        <f t="shared" ca="1" si="349"/>
        <v>4.2778717601226236E-2</v>
      </c>
      <c r="AB635" s="18">
        <f t="shared" ca="1" si="349"/>
        <v>4.4456476753050291E-2</v>
      </c>
      <c r="AC635" s="18">
        <f t="shared" ca="1" si="349"/>
        <v>4.6134235904874338E-2</v>
      </c>
      <c r="AD635" s="18">
        <f t="shared" ca="1" si="349"/>
        <v>4.7811995056698399E-2</v>
      </c>
      <c r="AE635" s="18">
        <f t="shared" ca="1" si="350"/>
        <v>4.9489754208522453E-2</v>
      </c>
      <c r="AF635" s="18">
        <f t="shared" ca="1" si="350"/>
        <v>5.1167513360346507E-2</v>
      </c>
      <c r="AG635" s="18">
        <f t="shared" ca="1" si="350"/>
        <v>5.2845272512170575E-2</v>
      </c>
      <c r="AH635" s="18">
        <f t="shared" ca="1" si="350"/>
        <v>5.452303166399463E-2</v>
      </c>
      <c r="AI635" s="18">
        <f t="shared" ca="1" si="350"/>
        <v>5.6200790815818684E-2</v>
      </c>
      <c r="AJ635" s="18">
        <f t="shared" ca="1" si="350"/>
        <v>5.8118234696166372E-2</v>
      </c>
      <c r="AK635" s="18">
        <f t="shared" ca="1" si="350"/>
        <v>6.0512801991928544E-2</v>
      </c>
      <c r="AL635" s="18">
        <f t="shared" ca="1" si="350"/>
        <v>6.3144914928945056E-2</v>
      </c>
      <c r="AM635" s="18">
        <f t="shared" ca="1" si="350"/>
        <v>6.5777027865961582E-2</v>
      </c>
      <c r="AN635" s="18">
        <f t="shared" ca="1" si="350"/>
        <v>6.840914080297808E-2</v>
      </c>
      <c r="AO635" s="18">
        <f t="shared" ca="1" si="351"/>
        <v>7.1041253739994592E-2</v>
      </c>
      <c r="AP635" s="18">
        <f t="shared" ca="1" si="351"/>
        <v>7.3673366677011118E-2</v>
      </c>
      <c r="AQ635" s="18">
        <f t="shared" ca="1" si="351"/>
        <v>7.6305479614027616E-2</v>
      </c>
      <c r="AR635" s="18">
        <f t="shared" ca="1" si="351"/>
        <v>7.8937592551044142E-2</v>
      </c>
      <c r="AS635" s="18">
        <f t="shared" ca="1" si="351"/>
        <v>8.1569705488060654E-2</v>
      </c>
      <c r="AT635" s="18">
        <f t="shared" ca="1" si="351"/>
        <v>8.4200748881442522E-2</v>
      </c>
      <c r="AU635" s="18">
        <f t="shared" ca="1" si="351"/>
        <v>8.683179227482439E-2</v>
      </c>
      <c r="AV635" s="18">
        <f t="shared" ca="1" si="351"/>
        <v>8.9463905211840902E-2</v>
      </c>
      <c r="AW635" s="18">
        <f t="shared" ca="1" si="351"/>
        <v>9.2102542365028753E-2</v>
      </c>
      <c r="AX635" s="18">
        <f t="shared" ca="1" si="351"/>
        <v>9.4786742077052427E-2</v>
      </c>
      <c r="AY635" s="18">
        <f t="shared" ca="1" si="352"/>
        <v>9.7552547968399378E-2</v>
      </c>
      <c r="AZ635" s="18">
        <f t="shared" ca="1" si="352"/>
        <v>0.10040659120960443</v>
      </c>
      <c r="BA635" s="18">
        <f t="shared" ca="1" si="352"/>
        <v>0.10335603774301969</v>
      </c>
      <c r="BB635" s="18">
        <f t="shared" ca="1" si="352"/>
        <v>0.10640858828281462</v>
      </c>
      <c r="BC635" s="18">
        <f t="shared" ca="1" si="352"/>
        <v>0.10957258526933937</v>
      </c>
      <c r="BD635" s="18">
        <f t="shared" ca="1" si="352"/>
        <v>0.1100298062538418</v>
      </c>
      <c r="BE635" s="18">
        <f t="shared" ca="1" si="352"/>
        <v>0</v>
      </c>
      <c r="BF635" s="18">
        <f t="shared" ca="1" si="352"/>
        <v>0</v>
      </c>
      <c r="BG635" s="18">
        <f t="shared" ca="1" si="352"/>
        <v>0</v>
      </c>
      <c r="BH635" s="18">
        <f t="shared" ca="1" si="352"/>
        <v>0</v>
      </c>
      <c r="BI635" s="18">
        <f t="shared" ca="1" si="352"/>
        <v>0</v>
      </c>
    </row>
    <row r="636" spans="8:61" x14ac:dyDescent="0.35">
      <c r="H636" s="2" t="str">
        <f t="shared" si="336"/>
        <v>RR_MCCC_27</v>
      </c>
      <c r="I636">
        <f t="shared" si="335"/>
        <v>12</v>
      </c>
      <c r="J636">
        <f t="shared" si="337"/>
        <v>46</v>
      </c>
      <c r="K636" s="18">
        <f t="shared" ca="1" si="348"/>
        <v>0</v>
      </c>
      <c r="L636" s="18">
        <f t="shared" ca="1" si="348"/>
        <v>0</v>
      </c>
      <c r="M636" s="18">
        <f t="shared" ca="1" si="348"/>
        <v>0</v>
      </c>
      <c r="N636" s="18">
        <f t="shared" ca="1" si="348"/>
        <v>0</v>
      </c>
      <c r="O636" s="18">
        <f t="shared" ca="1" si="348"/>
        <v>0</v>
      </c>
      <c r="P636" s="18">
        <f t="shared" ca="1" si="348"/>
        <v>0</v>
      </c>
      <c r="Q636" s="18">
        <f t="shared" ca="1" si="348"/>
        <v>0</v>
      </c>
      <c r="R636" s="18">
        <f t="shared" ca="1" si="348"/>
        <v>2.6001126082985722E-2</v>
      </c>
      <c r="S636" s="18">
        <f t="shared" ca="1" si="348"/>
        <v>2.7678885234809773E-2</v>
      </c>
      <c r="T636" s="18">
        <f t="shared" ca="1" si="348"/>
        <v>2.9356644386633823E-2</v>
      </c>
      <c r="U636" s="18">
        <f t="shared" ca="1" si="349"/>
        <v>3.1034403538457881E-2</v>
      </c>
      <c r="V636" s="18">
        <f t="shared" ca="1" si="349"/>
        <v>3.2712162690281932E-2</v>
      </c>
      <c r="W636" s="18">
        <f t="shared" ca="1" si="349"/>
        <v>3.4389921842105986E-2</v>
      </c>
      <c r="X636" s="18">
        <f t="shared" ca="1" si="349"/>
        <v>3.606768099393004E-2</v>
      </c>
      <c r="Y636" s="18">
        <f t="shared" ca="1" si="349"/>
        <v>3.7745440145754088E-2</v>
      </c>
      <c r="Z636" s="18">
        <f t="shared" ca="1" si="349"/>
        <v>3.9423199297578135E-2</v>
      </c>
      <c r="AA636" s="18">
        <f t="shared" ca="1" si="349"/>
        <v>4.1100958449402175E-2</v>
      </c>
      <c r="AB636" s="18">
        <f t="shared" ca="1" si="349"/>
        <v>4.2778717601226236E-2</v>
      </c>
      <c r="AC636" s="18">
        <f t="shared" ca="1" si="349"/>
        <v>4.4456476753050291E-2</v>
      </c>
      <c r="AD636" s="18">
        <f t="shared" ca="1" si="349"/>
        <v>4.6134235904874338E-2</v>
      </c>
      <c r="AE636" s="18">
        <f t="shared" ca="1" si="350"/>
        <v>4.7811995056698399E-2</v>
      </c>
      <c r="AF636" s="18">
        <f t="shared" ca="1" si="350"/>
        <v>4.9489754208522453E-2</v>
      </c>
      <c r="AG636" s="18">
        <f t="shared" ca="1" si="350"/>
        <v>5.1167513360346507E-2</v>
      </c>
      <c r="AH636" s="18">
        <f t="shared" ca="1" si="350"/>
        <v>5.2845272512170575E-2</v>
      </c>
      <c r="AI636" s="18">
        <f t="shared" ca="1" si="350"/>
        <v>5.452303166399463E-2</v>
      </c>
      <c r="AJ636" s="18">
        <f t="shared" ca="1" si="350"/>
        <v>5.6200790815818684E-2</v>
      </c>
      <c r="AK636" s="18">
        <f t="shared" ca="1" si="350"/>
        <v>5.8118234696166372E-2</v>
      </c>
      <c r="AL636" s="18">
        <f t="shared" ca="1" si="350"/>
        <v>6.0512801991928544E-2</v>
      </c>
      <c r="AM636" s="18">
        <f t="shared" ca="1" si="350"/>
        <v>6.3144914928945056E-2</v>
      </c>
      <c r="AN636" s="18">
        <f t="shared" ca="1" si="350"/>
        <v>6.5777027865961582E-2</v>
      </c>
      <c r="AO636" s="18">
        <f t="shared" ca="1" si="351"/>
        <v>6.840914080297808E-2</v>
      </c>
      <c r="AP636" s="18">
        <f t="shared" ca="1" si="351"/>
        <v>7.1041253739994592E-2</v>
      </c>
      <c r="AQ636" s="18">
        <f t="shared" ca="1" si="351"/>
        <v>7.3673366677011118E-2</v>
      </c>
      <c r="AR636" s="18">
        <f t="shared" ca="1" si="351"/>
        <v>7.6305479614027616E-2</v>
      </c>
      <c r="AS636" s="18">
        <f t="shared" ca="1" si="351"/>
        <v>7.8937592551044142E-2</v>
      </c>
      <c r="AT636" s="18">
        <f t="shared" ca="1" si="351"/>
        <v>8.1569705488060654E-2</v>
      </c>
      <c r="AU636" s="18">
        <f t="shared" ca="1" si="351"/>
        <v>8.4200748881442522E-2</v>
      </c>
      <c r="AV636" s="18">
        <f t="shared" ca="1" si="351"/>
        <v>8.683179227482439E-2</v>
      </c>
      <c r="AW636" s="18">
        <f t="shared" ca="1" si="351"/>
        <v>8.9463905211840902E-2</v>
      </c>
      <c r="AX636" s="18">
        <f t="shared" ca="1" si="351"/>
        <v>9.2102542365028753E-2</v>
      </c>
      <c r="AY636" s="18">
        <f t="shared" ca="1" si="352"/>
        <v>9.4786742077052427E-2</v>
      </c>
      <c r="AZ636" s="18">
        <f t="shared" ca="1" si="352"/>
        <v>9.7552547968399378E-2</v>
      </c>
      <c r="BA636" s="18">
        <f t="shared" ca="1" si="352"/>
        <v>0.10040659120960443</v>
      </c>
      <c r="BB636" s="18">
        <f t="shared" ca="1" si="352"/>
        <v>0.10335603774301969</v>
      </c>
      <c r="BC636" s="18">
        <f t="shared" ca="1" si="352"/>
        <v>0.10640858828281462</v>
      </c>
      <c r="BD636" s="18">
        <f t="shared" ca="1" si="352"/>
        <v>0.10957258526933937</v>
      </c>
      <c r="BE636" s="18">
        <f t="shared" ca="1" si="352"/>
        <v>0.1100298062538418</v>
      </c>
      <c r="BF636" s="18">
        <f t="shared" ca="1" si="352"/>
        <v>0</v>
      </c>
      <c r="BG636" s="18">
        <f t="shared" ca="1" si="352"/>
        <v>0</v>
      </c>
      <c r="BH636" s="18">
        <f t="shared" ca="1" si="352"/>
        <v>0</v>
      </c>
      <c r="BI636" s="18">
        <f t="shared" ca="1" si="352"/>
        <v>0</v>
      </c>
    </row>
    <row r="637" spans="8:61" x14ac:dyDescent="0.35">
      <c r="H637" s="2" t="str">
        <f t="shared" si="336"/>
        <v>RR_MCCC_27</v>
      </c>
      <c r="I637">
        <f t="shared" si="335"/>
        <v>12</v>
      </c>
      <c r="J637">
        <f t="shared" si="337"/>
        <v>47</v>
      </c>
      <c r="K637" s="18">
        <f t="shared" ca="1" si="348"/>
        <v>0</v>
      </c>
      <c r="L637" s="18">
        <f t="shared" ca="1" si="348"/>
        <v>0</v>
      </c>
      <c r="M637" s="18">
        <f t="shared" ca="1" si="348"/>
        <v>0</v>
      </c>
      <c r="N637" s="18">
        <f t="shared" ca="1" si="348"/>
        <v>0</v>
      </c>
      <c r="O637" s="18">
        <f t="shared" ca="1" si="348"/>
        <v>0</v>
      </c>
      <c r="P637" s="18">
        <f t="shared" ca="1" si="348"/>
        <v>0</v>
      </c>
      <c r="Q637" s="18">
        <f t="shared" ca="1" si="348"/>
        <v>0</v>
      </c>
      <c r="R637" s="18">
        <f t="shared" ca="1" si="348"/>
        <v>0</v>
      </c>
      <c r="S637" s="18">
        <f t="shared" ca="1" si="348"/>
        <v>2.6001126082985722E-2</v>
      </c>
      <c r="T637" s="18">
        <f t="shared" ca="1" si="348"/>
        <v>2.7678885234809773E-2</v>
      </c>
      <c r="U637" s="18">
        <f t="shared" ca="1" si="349"/>
        <v>2.9356644386633823E-2</v>
      </c>
      <c r="V637" s="18">
        <f t="shared" ca="1" si="349"/>
        <v>3.1034403538457881E-2</v>
      </c>
      <c r="W637" s="18">
        <f t="shared" ca="1" si="349"/>
        <v>3.2712162690281932E-2</v>
      </c>
      <c r="X637" s="18">
        <f t="shared" ca="1" si="349"/>
        <v>3.4389921842105986E-2</v>
      </c>
      <c r="Y637" s="18">
        <f t="shared" ca="1" si="349"/>
        <v>3.606768099393004E-2</v>
      </c>
      <c r="Z637" s="18">
        <f t="shared" ca="1" si="349"/>
        <v>3.7745440145754088E-2</v>
      </c>
      <c r="AA637" s="18">
        <f t="shared" ca="1" si="349"/>
        <v>3.9423199297578135E-2</v>
      </c>
      <c r="AB637" s="18">
        <f t="shared" ca="1" si="349"/>
        <v>4.1100958449402175E-2</v>
      </c>
      <c r="AC637" s="18">
        <f t="shared" ca="1" si="349"/>
        <v>4.2778717601226236E-2</v>
      </c>
      <c r="AD637" s="18">
        <f t="shared" ca="1" si="349"/>
        <v>4.4456476753050291E-2</v>
      </c>
      <c r="AE637" s="18">
        <f t="shared" ca="1" si="350"/>
        <v>4.6134235904874338E-2</v>
      </c>
      <c r="AF637" s="18">
        <f t="shared" ca="1" si="350"/>
        <v>4.7811995056698399E-2</v>
      </c>
      <c r="AG637" s="18">
        <f t="shared" ca="1" si="350"/>
        <v>4.9489754208522453E-2</v>
      </c>
      <c r="AH637" s="18">
        <f t="shared" ca="1" si="350"/>
        <v>5.1167513360346507E-2</v>
      </c>
      <c r="AI637" s="18">
        <f t="shared" ca="1" si="350"/>
        <v>5.2845272512170575E-2</v>
      </c>
      <c r="AJ637" s="18">
        <f t="shared" ca="1" si="350"/>
        <v>5.452303166399463E-2</v>
      </c>
      <c r="AK637" s="18">
        <f t="shared" ca="1" si="350"/>
        <v>5.6200790815818684E-2</v>
      </c>
      <c r="AL637" s="18">
        <f t="shared" ca="1" si="350"/>
        <v>5.8118234696166372E-2</v>
      </c>
      <c r="AM637" s="18">
        <f t="shared" ca="1" si="350"/>
        <v>6.0512801991928544E-2</v>
      </c>
      <c r="AN637" s="18">
        <f t="shared" ca="1" si="350"/>
        <v>6.3144914928945056E-2</v>
      </c>
      <c r="AO637" s="18">
        <f t="shared" ca="1" si="351"/>
        <v>6.5777027865961582E-2</v>
      </c>
      <c r="AP637" s="18">
        <f t="shared" ca="1" si="351"/>
        <v>6.840914080297808E-2</v>
      </c>
      <c r="AQ637" s="18">
        <f t="shared" ca="1" si="351"/>
        <v>7.1041253739994592E-2</v>
      </c>
      <c r="AR637" s="18">
        <f t="shared" ca="1" si="351"/>
        <v>7.3673366677011118E-2</v>
      </c>
      <c r="AS637" s="18">
        <f t="shared" ca="1" si="351"/>
        <v>7.6305479614027616E-2</v>
      </c>
      <c r="AT637" s="18">
        <f t="shared" ca="1" si="351"/>
        <v>7.8937592551044142E-2</v>
      </c>
      <c r="AU637" s="18">
        <f t="shared" ca="1" si="351"/>
        <v>8.1569705488060654E-2</v>
      </c>
      <c r="AV637" s="18">
        <f t="shared" ca="1" si="351"/>
        <v>8.4200748881442522E-2</v>
      </c>
      <c r="AW637" s="18">
        <f t="shared" ca="1" si="351"/>
        <v>8.683179227482439E-2</v>
      </c>
      <c r="AX637" s="18">
        <f t="shared" ca="1" si="351"/>
        <v>8.9463905211840902E-2</v>
      </c>
      <c r="AY637" s="18">
        <f t="shared" ca="1" si="352"/>
        <v>9.2102542365028753E-2</v>
      </c>
      <c r="AZ637" s="18">
        <f t="shared" ca="1" si="352"/>
        <v>9.4786742077052427E-2</v>
      </c>
      <c r="BA637" s="18">
        <f t="shared" ca="1" si="352"/>
        <v>9.7552547968399378E-2</v>
      </c>
      <c r="BB637" s="18">
        <f t="shared" ca="1" si="352"/>
        <v>0.10040659120960443</v>
      </c>
      <c r="BC637" s="18">
        <f t="shared" ca="1" si="352"/>
        <v>0.10335603774301969</v>
      </c>
      <c r="BD637" s="18">
        <f t="shared" ca="1" si="352"/>
        <v>0.10640858828281462</v>
      </c>
      <c r="BE637" s="18">
        <f t="shared" ca="1" si="352"/>
        <v>0.10957258526933937</v>
      </c>
      <c r="BF637" s="18">
        <f t="shared" ca="1" si="352"/>
        <v>0.1100298062538418</v>
      </c>
      <c r="BG637" s="18">
        <f t="shared" ca="1" si="352"/>
        <v>0</v>
      </c>
      <c r="BH637" s="18">
        <f t="shared" ca="1" si="352"/>
        <v>0</v>
      </c>
      <c r="BI637" s="18">
        <f t="shared" ca="1" si="352"/>
        <v>0</v>
      </c>
    </row>
    <row r="638" spans="8:61" x14ac:dyDescent="0.35">
      <c r="H638" s="2" t="str">
        <f t="shared" si="336"/>
        <v>RR_MCCC_27</v>
      </c>
      <c r="I638">
        <f t="shared" si="335"/>
        <v>12</v>
      </c>
      <c r="J638">
        <f t="shared" si="337"/>
        <v>48</v>
      </c>
      <c r="K638" s="18">
        <f t="shared" ca="1" si="348"/>
        <v>0</v>
      </c>
      <c r="L638" s="18">
        <f t="shared" ca="1" si="348"/>
        <v>0</v>
      </c>
      <c r="M638" s="18">
        <f t="shared" ca="1" si="348"/>
        <v>0</v>
      </c>
      <c r="N638" s="18">
        <f t="shared" ca="1" si="348"/>
        <v>0</v>
      </c>
      <c r="O638" s="18">
        <f t="shared" ca="1" si="348"/>
        <v>0</v>
      </c>
      <c r="P638" s="18">
        <f t="shared" ca="1" si="348"/>
        <v>0</v>
      </c>
      <c r="Q638" s="18">
        <f t="shared" ca="1" si="348"/>
        <v>0</v>
      </c>
      <c r="R638" s="18">
        <f t="shared" ca="1" si="348"/>
        <v>0</v>
      </c>
      <c r="S638" s="18">
        <f t="shared" ca="1" si="348"/>
        <v>0</v>
      </c>
      <c r="T638" s="18">
        <f t="shared" ca="1" si="348"/>
        <v>2.6001126082985722E-2</v>
      </c>
      <c r="U638" s="18">
        <f t="shared" ca="1" si="349"/>
        <v>2.7678885234809773E-2</v>
      </c>
      <c r="V638" s="18">
        <f t="shared" ca="1" si="349"/>
        <v>2.9356644386633823E-2</v>
      </c>
      <c r="W638" s="18">
        <f t="shared" ca="1" si="349"/>
        <v>3.1034403538457881E-2</v>
      </c>
      <c r="X638" s="18">
        <f t="shared" ca="1" si="349"/>
        <v>3.2712162690281932E-2</v>
      </c>
      <c r="Y638" s="18">
        <f t="shared" ca="1" si="349"/>
        <v>3.4389921842105986E-2</v>
      </c>
      <c r="Z638" s="18">
        <f t="shared" ca="1" si="349"/>
        <v>3.606768099393004E-2</v>
      </c>
      <c r="AA638" s="18">
        <f t="shared" ca="1" si="349"/>
        <v>3.7745440145754088E-2</v>
      </c>
      <c r="AB638" s="18">
        <f t="shared" ca="1" si="349"/>
        <v>3.9423199297578135E-2</v>
      </c>
      <c r="AC638" s="18">
        <f t="shared" ca="1" si="349"/>
        <v>4.1100958449402175E-2</v>
      </c>
      <c r="AD638" s="18">
        <f t="shared" ca="1" si="349"/>
        <v>4.2778717601226236E-2</v>
      </c>
      <c r="AE638" s="18">
        <f t="shared" ca="1" si="350"/>
        <v>4.4456476753050291E-2</v>
      </c>
      <c r="AF638" s="18">
        <f t="shared" ca="1" si="350"/>
        <v>4.6134235904874338E-2</v>
      </c>
      <c r="AG638" s="18">
        <f t="shared" ca="1" si="350"/>
        <v>4.7811995056698399E-2</v>
      </c>
      <c r="AH638" s="18">
        <f t="shared" ca="1" si="350"/>
        <v>4.9489754208522453E-2</v>
      </c>
      <c r="AI638" s="18">
        <f t="shared" ca="1" si="350"/>
        <v>5.1167513360346507E-2</v>
      </c>
      <c r="AJ638" s="18">
        <f t="shared" ca="1" si="350"/>
        <v>5.2845272512170575E-2</v>
      </c>
      <c r="AK638" s="18">
        <f t="shared" ca="1" si="350"/>
        <v>5.452303166399463E-2</v>
      </c>
      <c r="AL638" s="18">
        <f t="shared" ca="1" si="350"/>
        <v>5.6200790815818684E-2</v>
      </c>
      <c r="AM638" s="18">
        <f t="shared" ca="1" si="350"/>
        <v>5.8118234696166372E-2</v>
      </c>
      <c r="AN638" s="18">
        <f t="shared" ca="1" si="350"/>
        <v>6.0512801991928544E-2</v>
      </c>
      <c r="AO638" s="18">
        <f t="shared" ca="1" si="351"/>
        <v>6.3144914928945056E-2</v>
      </c>
      <c r="AP638" s="18">
        <f t="shared" ca="1" si="351"/>
        <v>6.5777027865961582E-2</v>
      </c>
      <c r="AQ638" s="18">
        <f t="shared" ca="1" si="351"/>
        <v>6.840914080297808E-2</v>
      </c>
      <c r="AR638" s="18">
        <f t="shared" ca="1" si="351"/>
        <v>7.1041253739994592E-2</v>
      </c>
      <c r="AS638" s="18">
        <f t="shared" ca="1" si="351"/>
        <v>7.3673366677011118E-2</v>
      </c>
      <c r="AT638" s="18">
        <f t="shared" ca="1" si="351"/>
        <v>7.6305479614027616E-2</v>
      </c>
      <c r="AU638" s="18">
        <f t="shared" ca="1" si="351"/>
        <v>7.8937592551044142E-2</v>
      </c>
      <c r="AV638" s="18">
        <f t="shared" ca="1" si="351"/>
        <v>8.1569705488060654E-2</v>
      </c>
      <c r="AW638" s="18">
        <f t="shared" ca="1" si="351"/>
        <v>8.4200748881442522E-2</v>
      </c>
      <c r="AX638" s="18">
        <f t="shared" ca="1" si="351"/>
        <v>8.683179227482439E-2</v>
      </c>
      <c r="AY638" s="18">
        <f t="shared" ca="1" si="352"/>
        <v>8.9463905211840902E-2</v>
      </c>
      <c r="AZ638" s="18">
        <f t="shared" ca="1" si="352"/>
        <v>9.2102542365028753E-2</v>
      </c>
      <c r="BA638" s="18">
        <f t="shared" ca="1" si="352"/>
        <v>9.4786742077052427E-2</v>
      </c>
      <c r="BB638" s="18">
        <f t="shared" ca="1" si="352"/>
        <v>9.7552547968399378E-2</v>
      </c>
      <c r="BC638" s="18">
        <f t="shared" ca="1" si="352"/>
        <v>0.10040659120960443</v>
      </c>
      <c r="BD638" s="18">
        <f t="shared" ca="1" si="352"/>
        <v>0.10335603774301969</v>
      </c>
      <c r="BE638" s="18">
        <f t="shared" ca="1" si="352"/>
        <v>0.10640858828281462</v>
      </c>
      <c r="BF638" s="18">
        <f t="shared" ca="1" si="352"/>
        <v>0.10957258526933937</v>
      </c>
      <c r="BG638" s="18">
        <f t="shared" ca="1" si="352"/>
        <v>0.1100298062538418</v>
      </c>
      <c r="BH638" s="18">
        <f t="shared" ca="1" si="352"/>
        <v>0</v>
      </c>
      <c r="BI638" s="18">
        <f t="shared" ca="1" si="352"/>
        <v>0</v>
      </c>
    </row>
    <row r="639" spans="8:61" x14ac:dyDescent="0.35">
      <c r="H639" s="2" t="str">
        <f t="shared" si="336"/>
        <v>RR_MCCC_27</v>
      </c>
      <c r="I639">
        <f t="shared" si="335"/>
        <v>12</v>
      </c>
      <c r="J639">
        <f t="shared" si="337"/>
        <v>49</v>
      </c>
      <c r="K639" s="18">
        <f t="shared" ref="K639:T648" ca="1" si="353">IF(K$28&gt;$J639,0,OFFSET($K$2,$I639,$J639-K$28))</f>
        <v>0</v>
      </c>
      <c r="L639" s="18">
        <f t="shared" ca="1" si="353"/>
        <v>0</v>
      </c>
      <c r="M639" s="18">
        <f t="shared" ca="1" si="353"/>
        <v>0</v>
      </c>
      <c r="N639" s="18">
        <f t="shared" ca="1" si="353"/>
        <v>0</v>
      </c>
      <c r="O639" s="18">
        <f t="shared" ca="1" si="353"/>
        <v>0</v>
      </c>
      <c r="P639" s="18">
        <f t="shared" ca="1" si="353"/>
        <v>0</v>
      </c>
      <c r="Q639" s="18">
        <f t="shared" ca="1" si="353"/>
        <v>0</v>
      </c>
      <c r="R639" s="18">
        <f t="shared" ca="1" si="353"/>
        <v>0</v>
      </c>
      <c r="S639" s="18">
        <f t="shared" ca="1" si="353"/>
        <v>0</v>
      </c>
      <c r="T639" s="18">
        <f t="shared" ca="1" si="353"/>
        <v>0</v>
      </c>
      <c r="U639" s="18">
        <f t="shared" ref="U639:AD648" ca="1" si="354">IF(U$28&gt;$J639,0,OFFSET($K$2,$I639,$J639-U$28))</f>
        <v>2.6001126082985722E-2</v>
      </c>
      <c r="V639" s="18">
        <f t="shared" ca="1" si="354"/>
        <v>2.7678885234809773E-2</v>
      </c>
      <c r="W639" s="18">
        <f t="shared" ca="1" si="354"/>
        <v>2.9356644386633823E-2</v>
      </c>
      <c r="X639" s="18">
        <f t="shared" ca="1" si="354"/>
        <v>3.1034403538457881E-2</v>
      </c>
      <c r="Y639" s="18">
        <f t="shared" ca="1" si="354"/>
        <v>3.2712162690281932E-2</v>
      </c>
      <c r="Z639" s="18">
        <f t="shared" ca="1" si="354"/>
        <v>3.4389921842105986E-2</v>
      </c>
      <c r="AA639" s="18">
        <f t="shared" ca="1" si="354"/>
        <v>3.606768099393004E-2</v>
      </c>
      <c r="AB639" s="18">
        <f t="shared" ca="1" si="354"/>
        <v>3.7745440145754088E-2</v>
      </c>
      <c r="AC639" s="18">
        <f t="shared" ca="1" si="354"/>
        <v>3.9423199297578135E-2</v>
      </c>
      <c r="AD639" s="18">
        <f t="shared" ca="1" si="354"/>
        <v>4.1100958449402175E-2</v>
      </c>
      <c r="AE639" s="18">
        <f t="shared" ref="AE639:AN648" ca="1" si="355">IF(AE$28&gt;$J639,0,OFFSET($K$2,$I639,$J639-AE$28))</f>
        <v>4.2778717601226236E-2</v>
      </c>
      <c r="AF639" s="18">
        <f t="shared" ca="1" si="355"/>
        <v>4.4456476753050291E-2</v>
      </c>
      <c r="AG639" s="18">
        <f t="shared" ca="1" si="355"/>
        <v>4.6134235904874338E-2</v>
      </c>
      <c r="AH639" s="18">
        <f t="shared" ca="1" si="355"/>
        <v>4.7811995056698399E-2</v>
      </c>
      <c r="AI639" s="18">
        <f t="shared" ca="1" si="355"/>
        <v>4.9489754208522453E-2</v>
      </c>
      <c r="AJ639" s="18">
        <f t="shared" ca="1" si="355"/>
        <v>5.1167513360346507E-2</v>
      </c>
      <c r="AK639" s="18">
        <f t="shared" ca="1" si="355"/>
        <v>5.2845272512170575E-2</v>
      </c>
      <c r="AL639" s="18">
        <f t="shared" ca="1" si="355"/>
        <v>5.452303166399463E-2</v>
      </c>
      <c r="AM639" s="18">
        <f t="shared" ca="1" si="355"/>
        <v>5.6200790815818684E-2</v>
      </c>
      <c r="AN639" s="18">
        <f t="shared" ca="1" si="355"/>
        <v>5.8118234696166372E-2</v>
      </c>
      <c r="AO639" s="18">
        <f t="shared" ref="AO639:AX648" ca="1" si="356">IF(AO$28&gt;$J639,0,OFFSET($K$2,$I639,$J639-AO$28))</f>
        <v>6.0512801991928544E-2</v>
      </c>
      <c r="AP639" s="18">
        <f t="shared" ca="1" si="356"/>
        <v>6.3144914928945056E-2</v>
      </c>
      <c r="AQ639" s="18">
        <f t="shared" ca="1" si="356"/>
        <v>6.5777027865961582E-2</v>
      </c>
      <c r="AR639" s="18">
        <f t="shared" ca="1" si="356"/>
        <v>6.840914080297808E-2</v>
      </c>
      <c r="AS639" s="18">
        <f t="shared" ca="1" si="356"/>
        <v>7.1041253739994592E-2</v>
      </c>
      <c r="AT639" s="18">
        <f t="shared" ca="1" si="356"/>
        <v>7.3673366677011118E-2</v>
      </c>
      <c r="AU639" s="18">
        <f t="shared" ca="1" si="356"/>
        <v>7.6305479614027616E-2</v>
      </c>
      <c r="AV639" s="18">
        <f t="shared" ca="1" si="356"/>
        <v>7.8937592551044142E-2</v>
      </c>
      <c r="AW639" s="18">
        <f t="shared" ca="1" si="356"/>
        <v>8.1569705488060654E-2</v>
      </c>
      <c r="AX639" s="18">
        <f t="shared" ca="1" si="356"/>
        <v>8.4200748881442522E-2</v>
      </c>
      <c r="AY639" s="18">
        <f t="shared" ref="AY639:BI648" ca="1" si="357">IF(AY$28&gt;$J639,0,OFFSET($K$2,$I639,$J639-AY$28))</f>
        <v>8.683179227482439E-2</v>
      </c>
      <c r="AZ639" s="18">
        <f t="shared" ca="1" si="357"/>
        <v>8.9463905211840902E-2</v>
      </c>
      <c r="BA639" s="18">
        <f t="shared" ca="1" si="357"/>
        <v>9.2102542365028753E-2</v>
      </c>
      <c r="BB639" s="18">
        <f t="shared" ca="1" si="357"/>
        <v>9.4786742077052427E-2</v>
      </c>
      <c r="BC639" s="18">
        <f t="shared" ca="1" si="357"/>
        <v>9.7552547968399378E-2</v>
      </c>
      <c r="BD639" s="18">
        <f t="shared" ca="1" si="357"/>
        <v>0.10040659120960443</v>
      </c>
      <c r="BE639" s="18">
        <f t="shared" ca="1" si="357"/>
        <v>0.10335603774301969</v>
      </c>
      <c r="BF639" s="18">
        <f t="shared" ca="1" si="357"/>
        <v>0.10640858828281462</v>
      </c>
      <c r="BG639" s="18">
        <f t="shared" ca="1" si="357"/>
        <v>0.10957258526933937</v>
      </c>
      <c r="BH639" s="18">
        <f t="shared" ca="1" si="357"/>
        <v>0.1100298062538418</v>
      </c>
      <c r="BI639" s="18">
        <f t="shared" ca="1" si="357"/>
        <v>0</v>
      </c>
    </row>
    <row r="640" spans="8:61" x14ac:dyDescent="0.35">
      <c r="H640" s="2" t="str">
        <f t="shared" si="336"/>
        <v>RR_MCCC_27</v>
      </c>
      <c r="I640">
        <f t="shared" si="335"/>
        <v>12</v>
      </c>
      <c r="J640">
        <f t="shared" si="337"/>
        <v>50</v>
      </c>
      <c r="K640" s="18">
        <f t="shared" ca="1" si="353"/>
        <v>0</v>
      </c>
      <c r="L640" s="18">
        <f t="shared" ca="1" si="353"/>
        <v>0</v>
      </c>
      <c r="M640" s="18">
        <f t="shared" ca="1" si="353"/>
        <v>0</v>
      </c>
      <c r="N640" s="18">
        <f t="shared" ca="1" si="353"/>
        <v>0</v>
      </c>
      <c r="O640" s="18">
        <f t="shared" ca="1" si="353"/>
        <v>0</v>
      </c>
      <c r="P640" s="18">
        <f t="shared" ca="1" si="353"/>
        <v>0</v>
      </c>
      <c r="Q640" s="18">
        <f t="shared" ca="1" si="353"/>
        <v>0</v>
      </c>
      <c r="R640" s="18">
        <f t="shared" ca="1" si="353"/>
        <v>0</v>
      </c>
      <c r="S640" s="18">
        <f t="shared" ca="1" si="353"/>
        <v>0</v>
      </c>
      <c r="T640" s="18">
        <f t="shared" ca="1" si="353"/>
        <v>0</v>
      </c>
      <c r="U640" s="18">
        <f t="shared" ca="1" si="354"/>
        <v>0</v>
      </c>
      <c r="V640" s="18">
        <f t="shared" ca="1" si="354"/>
        <v>2.6001126082985722E-2</v>
      </c>
      <c r="W640" s="18">
        <f t="shared" ca="1" si="354"/>
        <v>2.7678885234809773E-2</v>
      </c>
      <c r="X640" s="18">
        <f t="shared" ca="1" si="354"/>
        <v>2.9356644386633823E-2</v>
      </c>
      <c r="Y640" s="18">
        <f t="shared" ca="1" si="354"/>
        <v>3.1034403538457881E-2</v>
      </c>
      <c r="Z640" s="18">
        <f t="shared" ca="1" si="354"/>
        <v>3.2712162690281932E-2</v>
      </c>
      <c r="AA640" s="18">
        <f t="shared" ca="1" si="354"/>
        <v>3.4389921842105986E-2</v>
      </c>
      <c r="AB640" s="18">
        <f t="shared" ca="1" si="354"/>
        <v>3.606768099393004E-2</v>
      </c>
      <c r="AC640" s="18">
        <f t="shared" ca="1" si="354"/>
        <v>3.7745440145754088E-2</v>
      </c>
      <c r="AD640" s="18">
        <f t="shared" ca="1" si="354"/>
        <v>3.9423199297578135E-2</v>
      </c>
      <c r="AE640" s="18">
        <f t="shared" ca="1" si="355"/>
        <v>4.1100958449402175E-2</v>
      </c>
      <c r="AF640" s="18">
        <f t="shared" ca="1" si="355"/>
        <v>4.2778717601226236E-2</v>
      </c>
      <c r="AG640" s="18">
        <f t="shared" ca="1" si="355"/>
        <v>4.4456476753050291E-2</v>
      </c>
      <c r="AH640" s="18">
        <f t="shared" ca="1" si="355"/>
        <v>4.6134235904874338E-2</v>
      </c>
      <c r="AI640" s="18">
        <f t="shared" ca="1" si="355"/>
        <v>4.7811995056698399E-2</v>
      </c>
      <c r="AJ640" s="18">
        <f t="shared" ca="1" si="355"/>
        <v>4.9489754208522453E-2</v>
      </c>
      <c r="AK640" s="18">
        <f t="shared" ca="1" si="355"/>
        <v>5.1167513360346507E-2</v>
      </c>
      <c r="AL640" s="18">
        <f t="shared" ca="1" si="355"/>
        <v>5.2845272512170575E-2</v>
      </c>
      <c r="AM640" s="18">
        <f t="shared" ca="1" si="355"/>
        <v>5.452303166399463E-2</v>
      </c>
      <c r="AN640" s="18">
        <f t="shared" ca="1" si="355"/>
        <v>5.6200790815818684E-2</v>
      </c>
      <c r="AO640" s="18">
        <f t="shared" ca="1" si="356"/>
        <v>5.8118234696166372E-2</v>
      </c>
      <c r="AP640" s="18">
        <f t="shared" ca="1" si="356"/>
        <v>6.0512801991928544E-2</v>
      </c>
      <c r="AQ640" s="18">
        <f t="shared" ca="1" si="356"/>
        <v>6.3144914928945056E-2</v>
      </c>
      <c r="AR640" s="18">
        <f t="shared" ca="1" si="356"/>
        <v>6.5777027865961582E-2</v>
      </c>
      <c r="AS640" s="18">
        <f t="shared" ca="1" si="356"/>
        <v>6.840914080297808E-2</v>
      </c>
      <c r="AT640" s="18">
        <f t="shared" ca="1" si="356"/>
        <v>7.1041253739994592E-2</v>
      </c>
      <c r="AU640" s="18">
        <f t="shared" ca="1" si="356"/>
        <v>7.3673366677011118E-2</v>
      </c>
      <c r="AV640" s="18">
        <f t="shared" ca="1" si="356"/>
        <v>7.6305479614027616E-2</v>
      </c>
      <c r="AW640" s="18">
        <f t="shared" ca="1" si="356"/>
        <v>7.8937592551044142E-2</v>
      </c>
      <c r="AX640" s="18">
        <f t="shared" ca="1" si="356"/>
        <v>8.1569705488060654E-2</v>
      </c>
      <c r="AY640" s="18">
        <f t="shared" ca="1" si="357"/>
        <v>8.4200748881442522E-2</v>
      </c>
      <c r="AZ640" s="18">
        <f t="shared" ca="1" si="357"/>
        <v>8.683179227482439E-2</v>
      </c>
      <c r="BA640" s="18">
        <f t="shared" ca="1" si="357"/>
        <v>8.9463905211840902E-2</v>
      </c>
      <c r="BB640" s="18">
        <f t="shared" ca="1" si="357"/>
        <v>9.2102542365028753E-2</v>
      </c>
      <c r="BC640" s="18">
        <f t="shared" ca="1" si="357"/>
        <v>9.4786742077052427E-2</v>
      </c>
      <c r="BD640" s="18">
        <f t="shared" ca="1" si="357"/>
        <v>9.7552547968399378E-2</v>
      </c>
      <c r="BE640" s="18">
        <f t="shared" ca="1" si="357"/>
        <v>0.10040659120960443</v>
      </c>
      <c r="BF640" s="18">
        <f t="shared" ca="1" si="357"/>
        <v>0.10335603774301969</v>
      </c>
      <c r="BG640" s="18">
        <f t="shared" ca="1" si="357"/>
        <v>0.10640858828281462</v>
      </c>
      <c r="BH640" s="18">
        <f t="shared" ca="1" si="357"/>
        <v>0.10957258526933937</v>
      </c>
      <c r="BI640" s="18">
        <f t="shared" ca="1" si="357"/>
        <v>0.1100298062538418</v>
      </c>
    </row>
    <row r="641" spans="8:61" x14ac:dyDescent="0.35">
      <c r="H641" s="2" t="str">
        <f t="shared" si="336"/>
        <v>MCCC_27</v>
      </c>
      <c r="I641">
        <f t="shared" si="335"/>
        <v>13</v>
      </c>
      <c r="J641">
        <f t="shared" si="337"/>
        <v>0</v>
      </c>
      <c r="K641" s="18">
        <f t="shared" ca="1" si="353"/>
        <v>3.2046916929394417E-2</v>
      </c>
      <c r="L641" s="18">
        <f t="shared" ca="1" si="353"/>
        <v>0</v>
      </c>
      <c r="M641" s="18">
        <f t="shared" ca="1" si="353"/>
        <v>0</v>
      </c>
      <c r="N641" s="18">
        <f t="shared" ca="1" si="353"/>
        <v>0</v>
      </c>
      <c r="O641" s="18">
        <f t="shared" ca="1" si="353"/>
        <v>0</v>
      </c>
      <c r="P641" s="18">
        <f t="shared" ca="1" si="353"/>
        <v>0</v>
      </c>
      <c r="Q641" s="18">
        <f t="shared" ca="1" si="353"/>
        <v>0</v>
      </c>
      <c r="R641" s="18">
        <f t="shared" ca="1" si="353"/>
        <v>0</v>
      </c>
      <c r="S641" s="18">
        <f t="shared" ca="1" si="353"/>
        <v>0</v>
      </c>
      <c r="T641" s="18">
        <f t="shared" ca="1" si="353"/>
        <v>0</v>
      </c>
      <c r="U641" s="18">
        <f t="shared" ca="1" si="354"/>
        <v>0</v>
      </c>
      <c r="V641" s="18">
        <f t="shared" ca="1" si="354"/>
        <v>0</v>
      </c>
      <c r="W641" s="18">
        <f t="shared" ca="1" si="354"/>
        <v>0</v>
      </c>
      <c r="X641" s="18">
        <f t="shared" ca="1" si="354"/>
        <v>0</v>
      </c>
      <c r="Y641" s="18">
        <f t="shared" ca="1" si="354"/>
        <v>0</v>
      </c>
      <c r="Z641" s="18">
        <f t="shared" ca="1" si="354"/>
        <v>0</v>
      </c>
      <c r="AA641" s="18">
        <f t="shared" ca="1" si="354"/>
        <v>0</v>
      </c>
      <c r="AB641" s="18">
        <f t="shared" ca="1" si="354"/>
        <v>0</v>
      </c>
      <c r="AC641" s="18">
        <f t="shared" ca="1" si="354"/>
        <v>0</v>
      </c>
      <c r="AD641" s="18">
        <f t="shared" ca="1" si="354"/>
        <v>0</v>
      </c>
      <c r="AE641" s="18">
        <f t="shared" ca="1" si="355"/>
        <v>0</v>
      </c>
      <c r="AF641" s="18">
        <f t="shared" ca="1" si="355"/>
        <v>0</v>
      </c>
      <c r="AG641" s="18">
        <f t="shared" ca="1" si="355"/>
        <v>0</v>
      </c>
      <c r="AH641" s="18">
        <f t="shared" ca="1" si="355"/>
        <v>0</v>
      </c>
      <c r="AI641" s="18">
        <f t="shared" ca="1" si="355"/>
        <v>0</v>
      </c>
      <c r="AJ641" s="18">
        <f t="shared" ca="1" si="355"/>
        <v>0</v>
      </c>
      <c r="AK641" s="18">
        <f t="shared" ca="1" si="355"/>
        <v>0</v>
      </c>
      <c r="AL641" s="18">
        <f t="shared" ca="1" si="355"/>
        <v>0</v>
      </c>
      <c r="AM641" s="18">
        <f t="shared" ca="1" si="355"/>
        <v>0</v>
      </c>
      <c r="AN641" s="18">
        <f t="shared" ca="1" si="355"/>
        <v>0</v>
      </c>
      <c r="AO641" s="18">
        <f t="shared" ca="1" si="356"/>
        <v>0</v>
      </c>
      <c r="AP641" s="18">
        <f t="shared" ca="1" si="356"/>
        <v>0</v>
      </c>
      <c r="AQ641" s="18">
        <f t="shared" ca="1" si="356"/>
        <v>0</v>
      </c>
      <c r="AR641" s="18">
        <f t="shared" ca="1" si="356"/>
        <v>0</v>
      </c>
      <c r="AS641" s="18">
        <f t="shared" ca="1" si="356"/>
        <v>0</v>
      </c>
      <c r="AT641" s="18">
        <f t="shared" ca="1" si="356"/>
        <v>0</v>
      </c>
      <c r="AU641" s="18">
        <f t="shared" ca="1" si="356"/>
        <v>0</v>
      </c>
      <c r="AV641" s="18">
        <f t="shared" ca="1" si="356"/>
        <v>0</v>
      </c>
      <c r="AW641" s="18">
        <f t="shared" ca="1" si="356"/>
        <v>0</v>
      </c>
      <c r="AX641" s="18">
        <f t="shared" ca="1" si="356"/>
        <v>0</v>
      </c>
      <c r="AY641" s="18">
        <f t="shared" ca="1" si="357"/>
        <v>0</v>
      </c>
      <c r="AZ641" s="18">
        <f t="shared" ca="1" si="357"/>
        <v>0</v>
      </c>
      <c r="BA641" s="18">
        <f t="shared" ca="1" si="357"/>
        <v>0</v>
      </c>
      <c r="BB641" s="18">
        <f t="shared" ca="1" si="357"/>
        <v>0</v>
      </c>
      <c r="BC641" s="18">
        <f t="shared" ca="1" si="357"/>
        <v>0</v>
      </c>
      <c r="BD641" s="18">
        <f t="shared" ca="1" si="357"/>
        <v>0</v>
      </c>
      <c r="BE641" s="18">
        <f t="shared" ca="1" si="357"/>
        <v>0</v>
      </c>
      <c r="BF641" s="18">
        <f t="shared" ca="1" si="357"/>
        <v>0</v>
      </c>
      <c r="BG641" s="18">
        <f t="shared" ca="1" si="357"/>
        <v>0</v>
      </c>
      <c r="BH641" s="18">
        <f t="shared" ca="1" si="357"/>
        <v>0</v>
      </c>
      <c r="BI641" s="18">
        <f t="shared" ca="1" si="357"/>
        <v>0</v>
      </c>
    </row>
    <row r="642" spans="8:61" x14ac:dyDescent="0.35">
      <c r="H642" s="2" t="str">
        <f t="shared" si="336"/>
        <v>MCCC_27</v>
      </c>
      <c r="I642">
        <f t="shared" si="335"/>
        <v>13</v>
      </c>
      <c r="J642">
        <f t="shared" si="337"/>
        <v>1</v>
      </c>
      <c r="K642" s="18">
        <f t="shared" ca="1" si="353"/>
        <v>0</v>
      </c>
      <c r="L642" s="18">
        <f t="shared" ca="1" si="353"/>
        <v>3.2046916929394417E-2</v>
      </c>
      <c r="M642" s="18">
        <f t="shared" ca="1" si="353"/>
        <v>0</v>
      </c>
      <c r="N642" s="18">
        <f t="shared" ca="1" si="353"/>
        <v>0</v>
      </c>
      <c r="O642" s="18">
        <f t="shared" ca="1" si="353"/>
        <v>0</v>
      </c>
      <c r="P642" s="18">
        <f t="shared" ca="1" si="353"/>
        <v>0</v>
      </c>
      <c r="Q642" s="18">
        <f t="shared" ca="1" si="353"/>
        <v>0</v>
      </c>
      <c r="R642" s="18">
        <f t="shared" ca="1" si="353"/>
        <v>0</v>
      </c>
      <c r="S642" s="18">
        <f t="shared" ca="1" si="353"/>
        <v>0</v>
      </c>
      <c r="T642" s="18">
        <f t="shared" ca="1" si="353"/>
        <v>0</v>
      </c>
      <c r="U642" s="18">
        <f t="shared" ca="1" si="354"/>
        <v>0</v>
      </c>
      <c r="V642" s="18">
        <f t="shared" ca="1" si="354"/>
        <v>0</v>
      </c>
      <c r="W642" s="18">
        <f t="shared" ca="1" si="354"/>
        <v>0</v>
      </c>
      <c r="X642" s="18">
        <f t="shared" ca="1" si="354"/>
        <v>0</v>
      </c>
      <c r="Y642" s="18">
        <f t="shared" ca="1" si="354"/>
        <v>0</v>
      </c>
      <c r="Z642" s="18">
        <f t="shared" ca="1" si="354"/>
        <v>0</v>
      </c>
      <c r="AA642" s="18">
        <f t="shared" ca="1" si="354"/>
        <v>0</v>
      </c>
      <c r="AB642" s="18">
        <f t="shared" ca="1" si="354"/>
        <v>0</v>
      </c>
      <c r="AC642" s="18">
        <f t="shared" ca="1" si="354"/>
        <v>0</v>
      </c>
      <c r="AD642" s="18">
        <f t="shared" ca="1" si="354"/>
        <v>0</v>
      </c>
      <c r="AE642" s="18">
        <f t="shared" ca="1" si="355"/>
        <v>0</v>
      </c>
      <c r="AF642" s="18">
        <f t="shared" ca="1" si="355"/>
        <v>0</v>
      </c>
      <c r="AG642" s="18">
        <f t="shared" ca="1" si="355"/>
        <v>0</v>
      </c>
      <c r="AH642" s="18">
        <f t="shared" ca="1" si="355"/>
        <v>0</v>
      </c>
      <c r="AI642" s="18">
        <f t="shared" ca="1" si="355"/>
        <v>0</v>
      </c>
      <c r="AJ642" s="18">
        <f t="shared" ca="1" si="355"/>
        <v>0</v>
      </c>
      <c r="AK642" s="18">
        <f t="shared" ca="1" si="355"/>
        <v>0</v>
      </c>
      <c r="AL642" s="18">
        <f t="shared" ca="1" si="355"/>
        <v>0</v>
      </c>
      <c r="AM642" s="18">
        <f t="shared" ca="1" si="355"/>
        <v>0</v>
      </c>
      <c r="AN642" s="18">
        <f t="shared" ca="1" si="355"/>
        <v>0</v>
      </c>
      <c r="AO642" s="18">
        <f t="shared" ca="1" si="356"/>
        <v>0</v>
      </c>
      <c r="AP642" s="18">
        <f t="shared" ca="1" si="356"/>
        <v>0</v>
      </c>
      <c r="AQ642" s="18">
        <f t="shared" ca="1" si="356"/>
        <v>0</v>
      </c>
      <c r="AR642" s="18">
        <f t="shared" ca="1" si="356"/>
        <v>0</v>
      </c>
      <c r="AS642" s="18">
        <f t="shared" ca="1" si="356"/>
        <v>0</v>
      </c>
      <c r="AT642" s="18">
        <f t="shared" ca="1" si="356"/>
        <v>0</v>
      </c>
      <c r="AU642" s="18">
        <f t="shared" ca="1" si="356"/>
        <v>0</v>
      </c>
      <c r="AV642" s="18">
        <f t="shared" ca="1" si="356"/>
        <v>0</v>
      </c>
      <c r="AW642" s="18">
        <f t="shared" ca="1" si="356"/>
        <v>0</v>
      </c>
      <c r="AX642" s="18">
        <f t="shared" ca="1" si="356"/>
        <v>0</v>
      </c>
      <c r="AY642" s="18">
        <f t="shared" ca="1" si="357"/>
        <v>0</v>
      </c>
      <c r="AZ642" s="18">
        <f t="shared" ca="1" si="357"/>
        <v>0</v>
      </c>
      <c r="BA642" s="18">
        <f t="shared" ca="1" si="357"/>
        <v>0</v>
      </c>
      <c r="BB642" s="18">
        <f t="shared" ca="1" si="357"/>
        <v>0</v>
      </c>
      <c r="BC642" s="18">
        <f t="shared" ca="1" si="357"/>
        <v>0</v>
      </c>
      <c r="BD642" s="18">
        <f t="shared" ca="1" si="357"/>
        <v>0</v>
      </c>
      <c r="BE642" s="18">
        <f t="shared" ca="1" si="357"/>
        <v>0</v>
      </c>
      <c r="BF642" s="18">
        <f t="shared" ca="1" si="357"/>
        <v>0</v>
      </c>
      <c r="BG642" s="18">
        <f t="shared" ca="1" si="357"/>
        <v>0</v>
      </c>
      <c r="BH642" s="18">
        <f t="shared" ca="1" si="357"/>
        <v>0</v>
      </c>
      <c r="BI642" s="18">
        <f t="shared" ca="1" si="357"/>
        <v>0</v>
      </c>
    </row>
    <row r="643" spans="8:61" x14ac:dyDescent="0.35">
      <c r="H643" s="2" t="str">
        <f t="shared" si="336"/>
        <v>MCCC_27</v>
      </c>
      <c r="I643">
        <f t="shared" si="335"/>
        <v>13</v>
      </c>
      <c r="J643">
        <f t="shared" si="337"/>
        <v>2</v>
      </c>
      <c r="K643" s="18">
        <f t="shared" ca="1" si="353"/>
        <v>0</v>
      </c>
      <c r="L643" s="18">
        <f t="shared" ca="1" si="353"/>
        <v>0</v>
      </c>
      <c r="M643" s="18">
        <f t="shared" ca="1" si="353"/>
        <v>3.2046916929394417E-2</v>
      </c>
      <c r="N643" s="18">
        <f t="shared" ca="1" si="353"/>
        <v>0</v>
      </c>
      <c r="O643" s="18">
        <f t="shared" ca="1" si="353"/>
        <v>0</v>
      </c>
      <c r="P643" s="18">
        <f t="shared" ca="1" si="353"/>
        <v>0</v>
      </c>
      <c r="Q643" s="18">
        <f t="shared" ca="1" si="353"/>
        <v>0</v>
      </c>
      <c r="R643" s="18">
        <f t="shared" ca="1" si="353"/>
        <v>0</v>
      </c>
      <c r="S643" s="18">
        <f t="shared" ca="1" si="353"/>
        <v>0</v>
      </c>
      <c r="T643" s="18">
        <f t="shared" ca="1" si="353"/>
        <v>0</v>
      </c>
      <c r="U643" s="18">
        <f t="shared" ca="1" si="354"/>
        <v>0</v>
      </c>
      <c r="V643" s="18">
        <f t="shared" ca="1" si="354"/>
        <v>0</v>
      </c>
      <c r="W643" s="18">
        <f t="shared" ca="1" si="354"/>
        <v>0</v>
      </c>
      <c r="X643" s="18">
        <f t="shared" ca="1" si="354"/>
        <v>0</v>
      </c>
      <c r="Y643" s="18">
        <f t="shared" ca="1" si="354"/>
        <v>0</v>
      </c>
      <c r="Z643" s="18">
        <f t="shared" ca="1" si="354"/>
        <v>0</v>
      </c>
      <c r="AA643" s="18">
        <f t="shared" ca="1" si="354"/>
        <v>0</v>
      </c>
      <c r="AB643" s="18">
        <f t="shared" ca="1" si="354"/>
        <v>0</v>
      </c>
      <c r="AC643" s="18">
        <f t="shared" ca="1" si="354"/>
        <v>0</v>
      </c>
      <c r="AD643" s="18">
        <f t="shared" ca="1" si="354"/>
        <v>0</v>
      </c>
      <c r="AE643" s="18">
        <f t="shared" ca="1" si="355"/>
        <v>0</v>
      </c>
      <c r="AF643" s="18">
        <f t="shared" ca="1" si="355"/>
        <v>0</v>
      </c>
      <c r="AG643" s="18">
        <f t="shared" ca="1" si="355"/>
        <v>0</v>
      </c>
      <c r="AH643" s="18">
        <f t="shared" ca="1" si="355"/>
        <v>0</v>
      </c>
      <c r="AI643" s="18">
        <f t="shared" ca="1" si="355"/>
        <v>0</v>
      </c>
      <c r="AJ643" s="18">
        <f t="shared" ca="1" si="355"/>
        <v>0</v>
      </c>
      <c r="AK643" s="18">
        <f t="shared" ca="1" si="355"/>
        <v>0</v>
      </c>
      <c r="AL643" s="18">
        <f t="shared" ca="1" si="355"/>
        <v>0</v>
      </c>
      <c r="AM643" s="18">
        <f t="shared" ca="1" si="355"/>
        <v>0</v>
      </c>
      <c r="AN643" s="18">
        <f t="shared" ca="1" si="355"/>
        <v>0</v>
      </c>
      <c r="AO643" s="18">
        <f t="shared" ca="1" si="356"/>
        <v>0</v>
      </c>
      <c r="AP643" s="18">
        <f t="shared" ca="1" si="356"/>
        <v>0</v>
      </c>
      <c r="AQ643" s="18">
        <f t="shared" ca="1" si="356"/>
        <v>0</v>
      </c>
      <c r="AR643" s="18">
        <f t="shared" ca="1" si="356"/>
        <v>0</v>
      </c>
      <c r="AS643" s="18">
        <f t="shared" ca="1" si="356"/>
        <v>0</v>
      </c>
      <c r="AT643" s="18">
        <f t="shared" ca="1" si="356"/>
        <v>0</v>
      </c>
      <c r="AU643" s="18">
        <f t="shared" ca="1" si="356"/>
        <v>0</v>
      </c>
      <c r="AV643" s="18">
        <f t="shared" ca="1" si="356"/>
        <v>0</v>
      </c>
      <c r="AW643" s="18">
        <f t="shared" ca="1" si="356"/>
        <v>0</v>
      </c>
      <c r="AX643" s="18">
        <f t="shared" ca="1" si="356"/>
        <v>0</v>
      </c>
      <c r="AY643" s="18">
        <f t="shared" ca="1" si="357"/>
        <v>0</v>
      </c>
      <c r="AZ643" s="18">
        <f t="shared" ca="1" si="357"/>
        <v>0</v>
      </c>
      <c r="BA643" s="18">
        <f t="shared" ca="1" si="357"/>
        <v>0</v>
      </c>
      <c r="BB643" s="18">
        <f t="shared" ca="1" si="357"/>
        <v>0</v>
      </c>
      <c r="BC643" s="18">
        <f t="shared" ca="1" si="357"/>
        <v>0</v>
      </c>
      <c r="BD643" s="18">
        <f t="shared" ca="1" si="357"/>
        <v>0</v>
      </c>
      <c r="BE643" s="18">
        <f t="shared" ca="1" si="357"/>
        <v>0</v>
      </c>
      <c r="BF643" s="18">
        <f t="shared" ca="1" si="357"/>
        <v>0</v>
      </c>
      <c r="BG643" s="18">
        <f t="shared" ca="1" si="357"/>
        <v>0</v>
      </c>
      <c r="BH643" s="18">
        <f t="shared" ca="1" si="357"/>
        <v>0</v>
      </c>
      <c r="BI643" s="18">
        <f t="shared" ca="1" si="357"/>
        <v>0</v>
      </c>
    </row>
    <row r="644" spans="8:61" x14ac:dyDescent="0.35">
      <c r="H644" s="2" t="str">
        <f t="shared" si="336"/>
        <v>MCCC_27</v>
      </c>
      <c r="I644">
        <f t="shared" si="335"/>
        <v>13</v>
      </c>
      <c r="J644">
        <f t="shared" si="337"/>
        <v>3</v>
      </c>
      <c r="K644" s="18">
        <f t="shared" ca="1" si="353"/>
        <v>0</v>
      </c>
      <c r="L644" s="18">
        <f t="shared" ca="1" si="353"/>
        <v>0</v>
      </c>
      <c r="M644" s="18">
        <f t="shared" ca="1" si="353"/>
        <v>0</v>
      </c>
      <c r="N644" s="18">
        <f t="shared" ca="1" si="353"/>
        <v>3.2046916929394417E-2</v>
      </c>
      <c r="O644" s="18">
        <f t="shared" ca="1" si="353"/>
        <v>0</v>
      </c>
      <c r="P644" s="18">
        <f t="shared" ca="1" si="353"/>
        <v>0</v>
      </c>
      <c r="Q644" s="18">
        <f t="shared" ca="1" si="353"/>
        <v>0</v>
      </c>
      <c r="R644" s="18">
        <f t="shared" ca="1" si="353"/>
        <v>0</v>
      </c>
      <c r="S644" s="18">
        <f t="shared" ca="1" si="353"/>
        <v>0</v>
      </c>
      <c r="T644" s="18">
        <f t="shared" ca="1" si="353"/>
        <v>0</v>
      </c>
      <c r="U644" s="18">
        <f t="shared" ca="1" si="354"/>
        <v>0</v>
      </c>
      <c r="V644" s="18">
        <f t="shared" ca="1" si="354"/>
        <v>0</v>
      </c>
      <c r="W644" s="18">
        <f t="shared" ca="1" si="354"/>
        <v>0</v>
      </c>
      <c r="X644" s="18">
        <f t="shared" ca="1" si="354"/>
        <v>0</v>
      </c>
      <c r="Y644" s="18">
        <f t="shared" ca="1" si="354"/>
        <v>0</v>
      </c>
      <c r="Z644" s="18">
        <f t="shared" ca="1" si="354"/>
        <v>0</v>
      </c>
      <c r="AA644" s="18">
        <f t="shared" ca="1" si="354"/>
        <v>0</v>
      </c>
      <c r="AB644" s="18">
        <f t="shared" ca="1" si="354"/>
        <v>0</v>
      </c>
      <c r="AC644" s="18">
        <f t="shared" ca="1" si="354"/>
        <v>0</v>
      </c>
      <c r="AD644" s="18">
        <f t="shared" ca="1" si="354"/>
        <v>0</v>
      </c>
      <c r="AE644" s="18">
        <f t="shared" ca="1" si="355"/>
        <v>0</v>
      </c>
      <c r="AF644" s="18">
        <f t="shared" ca="1" si="355"/>
        <v>0</v>
      </c>
      <c r="AG644" s="18">
        <f t="shared" ca="1" si="355"/>
        <v>0</v>
      </c>
      <c r="AH644" s="18">
        <f t="shared" ca="1" si="355"/>
        <v>0</v>
      </c>
      <c r="AI644" s="18">
        <f t="shared" ca="1" si="355"/>
        <v>0</v>
      </c>
      <c r="AJ644" s="18">
        <f t="shared" ca="1" si="355"/>
        <v>0</v>
      </c>
      <c r="AK644" s="18">
        <f t="shared" ca="1" si="355"/>
        <v>0</v>
      </c>
      <c r="AL644" s="18">
        <f t="shared" ca="1" si="355"/>
        <v>0</v>
      </c>
      <c r="AM644" s="18">
        <f t="shared" ca="1" si="355"/>
        <v>0</v>
      </c>
      <c r="AN644" s="18">
        <f t="shared" ca="1" si="355"/>
        <v>0</v>
      </c>
      <c r="AO644" s="18">
        <f t="shared" ca="1" si="356"/>
        <v>0</v>
      </c>
      <c r="AP644" s="18">
        <f t="shared" ca="1" si="356"/>
        <v>0</v>
      </c>
      <c r="AQ644" s="18">
        <f t="shared" ca="1" si="356"/>
        <v>0</v>
      </c>
      <c r="AR644" s="18">
        <f t="shared" ca="1" si="356"/>
        <v>0</v>
      </c>
      <c r="AS644" s="18">
        <f t="shared" ca="1" si="356"/>
        <v>0</v>
      </c>
      <c r="AT644" s="18">
        <f t="shared" ca="1" si="356"/>
        <v>0</v>
      </c>
      <c r="AU644" s="18">
        <f t="shared" ca="1" si="356"/>
        <v>0</v>
      </c>
      <c r="AV644" s="18">
        <f t="shared" ca="1" si="356"/>
        <v>0</v>
      </c>
      <c r="AW644" s="18">
        <f t="shared" ca="1" si="356"/>
        <v>0</v>
      </c>
      <c r="AX644" s="18">
        <f t="shared" ca="1" si="356"/>
        <v>0</v>
      </c>
      <c r="AY644" s="18">
        <f t="shared" ca="1" si="357"/>
        <v>0</v>
      </c>
      <c r="AZ644" s="18">
        <f t="shared" ca="1" si="357"/>
        <v>0</v>
      </c>
      <c r="BA644" s="18">
        <f t="shared" ca="1" si="357"/>
        <v>0</v>
      </c>
      <c r="BB644" s="18">
        <f t="shared" ca="1" si="357"/>
        <v>0</v>
      </c>
      <c r="BC644" s="18">
        <f t="shared" ca="1" si="357"/>
        <v>0</v>
      </c>
      <c r="BD644" s="18">
        <f t="shared" ca="1" si="357"/>
        <v>0</v>
      </c>
      <c r="BE644" s="18">
        <f t="shared" ca="1" si="357"/>
        <v>0</v>
      </c>
      <c r="BF644" s="18">
        <f t="shared" ca="1" si="357"/>
        <v>0</v>
      </c>
      <c r="BG644" s="18">
        <f t="shared" ca="1" si="357"/>
        <v>0</v>
      </c>
      <c r="BH644" s="18">
        <f t="shared" ca="1" si="357"/>
        <v>0</v>
      </c>
      <c r="BI644" s="18">
        <f t="shared" ca="1" si="357"/>
        <v>0</v>
      </c>
    </row>
    <row r="645" spans="8:61" x14ac:dyDescent="0.35">
      <c r="H645" s="2" t="str">
        <f t="shared" si="336"/>
        <v>MCCC_27</v>
      </c>
      <c r="I645">
        <f t="shared" si="335"/>
        <v>13</v>
      </c>
      <c r="J645">
        <f t="shared" si="337"/>
        <v>4</v>
      </c>
      <c r="K645" s="18">
        <f t="shared" ca="1" si="353"/>
        <v>0</v>
      </c>
      <c r="L645" s="18">
        <f t="shared" ca="1" si="353"/>
        <v>0</v>
      </c>
      <c r="M645" s="18">
        <f t="shared" ca="1" si="353"/>
        <v>0</v>
      </c>
      <c r="N645" s="18">
        <f t="shared" ca="1" si="353"/>
        <v>0</v>
      </c>
      <c r="O645" s="18">
        <f t="shared" ca="1" si="353"/>
        <v>3.2046916929394417E-2</v>
      </c>
      <c r="P645" s="18">
        <f t="shared" ca="1" si="353"/>
        <v>0</v>
      </c>
      <c r="Q645" s="18">
        <f t="shared" ca="1" si="353"/>
        <v>0</v>
      </c>
      <c r="R645" s="18">
        <f t="shared" ca="1" si="353"/>
        <v>0</v>
      </c>
      <c r="S645" s="18">
        <f t="shared" ca="1" si="353"/>
        <v>0</v>
      </c>
      <c r="T645" s="18">
        <f t="shared" ca="1" si="353"/>
        <v>0</v>
      </c>
      <c r="U645" s="18">
        <f t="shared" ca="1" si="354"/>
        <v>0</v>
      </c>
      <c r="V645" s="18">
        <f t="shared" ca="1" si="354"/>
        <v>0</v>
      </c>
      <c r="W645" s="18">
        <f t="shared" ca="1" si="354"/>
        <v>0</v>
      </c>
      <c r="X645" s="18">
        <f t="shared" ca="1" si="354"/>
        <v>0</v>
      </c>
      <c r="Y645" s="18">
        <f t="shared" ca="1" si="354"/>
        <v>0</v>
      </c>
      <c r="Z645" s="18">
        <f t="shared" ca="1" si="354"/>
        <v>0</v>
      </c>
      <c r="AA645" s="18">
        <f t="shared" ca="1" si="354"/>
        <v>0</v>
      </c>
      <c r="AB645" s="18">
        <f t="shared" ca="1" si="354"/>
        <v>0</v>
      </c>
      <c r="AC645" s="18">
        <f t="shared" ca="1" si="354"/>
        <v>0</v>
      </c>
      <c r="AD645" s="18">
        <f t="shared" ca="1" si="354"/>
        <v>0</v>
      </c>
      <c r="AE645" s="18">
        <f t="shared" ca="1" si="355"/>
        <v>0</v>
      </c>
      <c r="AF645" s="18">
        <f t="shared" ca="1" si="355"/>
        <v>0</v>
      </c>
      <c r="AG645" s="18">
        <f t="shared" ca="1" si="355"/>
        <v>0</v>
      </c>
      <c r="AH645" s="18">
        <f t="shared" ca="1" si="355"/>
        <v>0</v>
      </c>
      <c r="AI645" s="18">
        <f t="shared" ca="1" si="355"/>
        <v>0</v>
      </c>
      <c r="AJ645" s="18">
        <f t="shared" ca="1" si="355"/>
        <v>0</v>
      </c>
      <c r="AK645" s="18">
        <f t="shared" ca="1" si="355"/>
        <v>0</v>
      </c>
      <c r="AL645" s="18">
        <f t="shared" ca="1" si="355"/>
        <v>0</v>
      </c>
      <c r="AM645" s="18">
        <f t="shared" ca="1" si="355"/>
        <v>0</v>
      </c>
      <c r="AN645" s="18">
        <f t="shared" ca="1" si="355"/>
        <v>0</v>
      </c>
      <c r="AO645" s="18">
        <f t="shared" ca="1" si="356"/>
        <v>0</v>
      </c>
      <c r="AP645" s="18">
        <f t="shared" ca="1" si="356"/>
        <v>0</v>
      </c>
      <c r="AQ645" s="18">
        <f t="shared" ca="1" si="356"/>
        <v>0</v>
      </c>
      <c r="AR645" s="18">
        <f t="shared" ca="1" si="356"/>
        <v>0</v>
      </c>
      <c r="AS645" s="18">
        <f t="shared" ca="1" si="356"/>
        <v>0</v>
      </c>
      <c r="AT645" s="18">
        <f t="shared" ca="1" si="356"/>
        <v>0</v>
      </c>
      <c r="AU645" s="18">
        <f t="shared" ca="1" si="356"/>
        <v>0</v>
      </c>
      <c r="AV645" s="18">
        <f t="shared" ca="1" si="356"/>
        <v>0</v>
      </c>
      <c r="AW645" s="18">
        <f t="shared" ca="1" si="356"/>
        <v>0</v>
      </c>
      <c r="AX645" s="18">
        <f t="shared" ca="1" si="356"/>
        <v>0</v>
      </c>
      <c r="AY645" s="18">
        <f t="shared" ca="1" si="357"/>
        <v>0</v>
      </c>
      <c r="AZ645" s="18">
        <f t="shared" ca="1" si="357"/>
        <v>0</v>
      </c>
      <c r="BA645" s="18">
        <f t="shared" ca="1" si="357"/>
        <v>0</v>
      </c>
      <c r="BB645" s="18">
        <f t="shared" ca="1" si="357"/>
        <v>0</v>
      </c>
      <c r="BC645" s="18">
        <f t="shared" ca="1" si="357"/>
        <v>0</v>
      </c>
      <c r="BD645" s="18">
        <f t="shared" ca="1" si="357"/>
        <v>0</v>
      </c>
      <c r="BE645" s="18">
        <f t="shared" ca="1" si="357"/>
        <v>0</v>
      </c>
      <c r="BF645" s="18">
        <f t="shared" ca="1" si="357"/>
        <v>0</v>
      </c>
      <c r="BG645" s="18">
        <f t="shared" ca="1" si="357"/>
        <v>0</v>
      </c>
      <c r="BH645" s="18">
        <f t="shared" ca="1" si="357"/>
        <v>0</v>
      </c>
      <c r="BI645" s="18">
        <f t="shared" ca="1" si="357"/>
        <v>0</v>
      </c>
    </row>
    <row r="646" spans="8:61" x14ac:dyDescent="0.35">
      <c r="H646" s="2" t="str">
        <f t="shared" si="336"/>
        <v>MCCC_27</v>
      </c>
      <c r="I646">
        <f t="shared" si="335"/>
        <v>13</v>
      </c>
      <c r="J646">
        <f t="shared" si="337"/>
        <v>5</v>
      </c>
      <c r="K646" s="18">
        <f t="shared" ca="1" si="353"/>
        <v>0</v>
      </c>
      <c r="L646" s="18">
        <f t="shared" ca="1" si="353"/>
        <v>0</v>
      </c>
      <c r="M646" s="18">
        <f t="shared" ca="1" si="353"/>
        <v>0</v>
      </c>
      <c r="N646" s="18">
        <f t="shared" ca="1" si="353"/>
        <v>0</v>
      </c>
      <c r="O646" s="18">
        <f t="shared" ca="1" si="353"/>
        <v>0</v>
      </c>
      <c r="P646" s="18">
        <f t="shared" ca="1" si="353"/>
        <v>3.2046916929394417E-2</v>
      </c>
      <c r="Q646" s="18">
        <f t="shared" ca="1" si="353"/>
        <v>0</v>
      </c>
      <c r="R646" s="18">
        <f t="shared" ca="1" si="353"/>
        <v>0</v>
      </c>
      <c r="S646" s="18">
        <f t="shared" ca="1" si="353"/>
        <v>0</v>
      </c>
      <c r="T646" s="18">
        <f t="shared" ca="1" si="353"/>
        <v>0</v>
      </c>
      <c r="U646" s="18">
        <f t="shared" ca="1" si="354"/>
        <v>0</v>
      </c>
      <c r="V646" s="18">
        <f t="shared" ca="1" si="354"/>
        <v>0</v>
      </c>
      <c r="W646" s="18">
        <f t="shared" ca="1" si="354"/>
        <v>0</v>
      </c>
      <c r="X646" s="18">
        <f t="shared" ca="1" si="354"/>
        <v>0</v>
      </c>
      <c r="Y646" s="18">
        <f t="shared" ca="1" si="354"/>
        <v>0</v>
      </c>
      <c r="Z646" s="18">
        <f t="shared" ca="1" si="354"/>
        <v>0</v>
      </c>
      <c r="AA646" s="18">
        <f t="shared" ca="1" si="354"/>
        <v>0</v>
      </c>
      <c r="AB646" s="18">
        <f t="shared" ca="1" si="354"/>
        <v>0</v>
      </c>
      <c r="AC646" s="18">
        <f t="shared" ca="1" si="354"/>
        <v>0</v>
      </c>
      <c r="AD646" s="18">
        <f t="shared" ca="1" si="354"/>
        <v>0</v>
      </c>
      <c r="AE646" s="18">
        <f t="shared" ca="1" si="355"/>
        <v>0</v>
      </c>
      <c r="AF646" s="18">
        <f t="shared" ca="1" si="355"/>
        <v>0</v>
      </c>
      <c r="AG646" s="18">
        <f t="shared" ca="1" si="355"/>
        <v>0</v>
      </c>
      <c r="AH646" s="18">
        <f t="shared" ca="1" si="355"/>
        <v>0</v>
      </c>
      <c r="AI646" s="18">
        <f t="shared" ca="1" si="355"/>
        <v>0</v>
      </c>
      <c r="AJ646" s="18">
        <f t="shared" ca="1" si="355"/>
        <v>0</v>
      </c>
      <c r="AK646" s="18">
        <f t="shared" ca="1" si="355"/>
        <v>0</v>
      </c>
      <c r="AL646" s="18">
        <f t="shared" ca="1" si="355"/>
        <v>0</v>
      </c>
      <c r="AM646" s="18">
        <f t="shared" ca="1" si="355"/>
        <v>0</v>
      </c>
      <c r="AN646" s="18">
        <f t="shared" ca="1" si="355"/>
        <v>0</v>
      </c>
      <c r="AO646" s="18">
        <f t="shared" ca="1" si="356"/>
        <v>0</v>
      </c>
      <c r="AP646" s="18">
        <f t="shared" ca="1" si="356"/>
        <v>0</v>
      </c>
      <c r="AQ646" s="18">
        <f t="shared" ca="1" si="356"/>
        <v>0</v>
      </c>
      <c r="AR646" s="18">
        <f t="shared" ca="1" si="356"/>
        <v>0</v>
      </c>
      <c r="AS646" s="18">
        <f t="shared" ca="1" si="356"/>
        <v>0</v>
      </c>
      <c r="AT646" s="18">
        <f t="shared" ca="1" si="356"/>
        <v>0</v>
      </c>
      <c r="AU646" s="18">
        <f t="shared" ca="1" si="356"/>
        <v>0</v>
      </c>
      <c r="AV646" s="18">
        <f t="shared" ca="1" si="356"/>
        <v>0</v>
      </c>
      <c r="AW646" s="18">
        <f t="shared" ca="1" si="356"/>
        <v>0</v>
      </c>
      <c r="AX646" s="18">
        <f t="shared" ca="1" si="356"/>
        <v>0</v>
      </c>
      <c r="AY646" s="18">
        <f t="shared" ca="1" si="357"/>
        <v>0</v>
      </c>
      <c r="AZ646" s="18">
        <f t="shared" ca="1" si="357"/>
        <v>0</v>
      </c>
      <c r="BA646" s="18">
        <f t="shared" ca="1" si="357"/>
        <v>0</v>
      </c>
      <c r="BB646" s="18">
        <f t="shared" ca="1" si="357"/>
        <v>0</v>
      </c>
      <c r="BC646" s="18">
        <f t="shared" ca="1" si="357"/>
        <v>0</v>
      </c>
      <c r="BD646" s="18">
        <f t="shared" ca="1" si="357"/>
        <v>0</v>
      </c>
      <c r="BE646" s="18">
        <f t="shared" ca="1" si="357"/>
        <v>0</v>
      </c>
      <c r="BF646" s="18">
        <f t="shared" ca="1" si="357"/>
        <v>0</v>
      </c>
      <c r="BG646" s="18">
        <f t="shared" ca="1" si="357"/>
        <v>0</v>
      </c>
      <c r="BH646" s="18">
        <f t="shared" ca="1" si="357"/>
        <v>0</v>
      </c>
      <c r="BI646" s="18">
        <f t="shared" ca="1" si="357"/>
        <v>0</v>
      </c>
    </row>
    <row r="647" spans="8:61" x14ac:dyDescent="0.35">
      <c r="H647" s="2" t="str">
        <f t="shared" si="336"/>
        <v>MCCC_27</v>
      </c>
      <c r="I647">
        <f t="shared" si="335"/>
        <v>13</v>
      </c>
      <c r="J647">
        <f t="shared" si="337"/>
        <v>6</v>
      </c>
      <c r="K647" s="18">
        <f t="shared" ca="1" si="353"/>
        <v>0</v>
      </c>
      <c r="L647" s="18">
        <f t="shared" ca="1" si="353"/>
        <v>0</v>
      </c>
      <c r="M647" s="18">
        <f t="shared" ca="1" si="353"/>
        <v>0</v>
      </c>
      <c r="N647" s="18">
        <f t="shared" ca="1" si="353"/>
        <v>0</v>
      </c>
      <c r="O647" s="18">
        <f t="shared" ca="1" si="353"/>
        <v>0</v>
      </c>
      <c r="P647" s="18">
        <f t="shared" ca="1" si="353"/>
        <v>0</v>
      </c>
      <c r="Q647" s="18">
        <f t="shared" ca="1" si="353"/>
        <v>3.2046916929394417E-2</v>
      </c>
      <c r="R647" s="18">
        <f t="shared" ca="1" si="353"/>
        <v>0</v>
      </c>
      <c r="S647" s="18">
        <f t="shared" ca="1" si="353"/>
        <v>0</v>
      </c>
      <c r="T647" s="18">
        <f t="shared" ca="1" si="353"/>
        <v>0</v>
      </c>
      <c r="U647" s="18">
        <f t="shared" ca="1" si="354"/>
        <v>0</v>
      </c>
      <c r="V647" s="18">
        <f t="shared" ca="1" si="354"/>
        <v>0</v>
      </c>
      <c r="W647" s="18">
        <f t="shared" ca="1" si="354"/>
        <v>0</v>
      </c>
      <c r="X647" s="18">
        <f t="shared" ca="1" si="354"/>
        <v>0</v>
      </c>
      <c r="Y647" s="18">
        <f t="shared" ca="1" si="354"/>
        <v>0</v>
      </c>
      <c r="Z647" s="18">
        <f t="shared" ca="1" si="354"/>
        <v>0</v>
      </c>
      <c r="AA647" s="18">
        <f t="shared" ca="1" si="354"/>
        <v>0</v>
      </c>
      <c r="AB647" s="18">
        <f t="shared" ca="1" si="354"/>
        <v>0</v>
      </c>
      <c r="AC647" s="18">
        <f t="shared" ca="1" si="354"/>
        <v>0</v>
      </c>
      <c r="AD647" s="18">
        <f t="shared" ca="1" si="354"/>
        <v>0</v>
      </c>
      <c r="AE647" s="18">
        <f t="shared" ca="1" si="355"/>
        <v>0</v>
      </c>
      <c r="AF647" s="18">
        <f t="shared" ca="1" si="355"/>
        <v>0</v>
      </c>
      <c r="AG647" s="18">
        <f t="shared" ca="1" si="355"/>
        <v>0</v>
      </c>
      <c r="AH647" s="18">
        <f t="shared" ca="1" si="355"/>
        <v>0</v>
      </c>
      <c r="AI647" s="18">
        <f t="shared" ca="1" si="355"/>
        <v>0</v>
      </c>
      <c r="AJ647" s="18">
        <f t="shared" ca="1" si="355"/>
        <v>0</v>
      </c>
      <c r="AK647" s="18">
        <f t="shared" ca="1" si="355"/>
        <v>0</v>
      </c>
      <c r="AL647" s="18">
        <f t="shared" ca="1" si="355"/>
        <v>0</v>
      </c>
      <c r="AM647" s="18">
        <f t="shared" ca="1" si="355"/>
        <v>0</v>
      </c>
      <c r="AN647" s="18">
        <f t="shared" ca="1" si="355"/>
        <v>0</v>
      </c>
      <c r="AO647" s="18">
        <f t="shared" ca="1" si="356"/>
        <v>0</v>
      </c>
      <c r="AP647" s="18">
        <f t="shared" ca="1" si="356"/>
        <v>0</v>
      </c>
      <c r="AQ647" s="18">
        <f t="shared" ca="1" si="356"/>
        <v>0</v>
      </c>
      <c r="AR647" s="18">
        <f t="shared" ca="1" si="356"/>
        <v>0</v>
      </c>
      <c r="AS647" s="18">
        <f t="shared" ca="1" si="356"/>
        <v>0</v>
      </c>
      <c r="AT647" s="18">
        <f t="shared" ca="1" si="356"/>
        <v>0</v>
      </c>
      <c r="AU647" s="18">
        <f t="shared" ca="1" si="356"/>
        <v>0</v>
      </c>
      <c r="AV647" s="18">
        <f t="shared" ca="1" si="356"/>
        <v>0</v>
      </c>
      <c r="AW647" s="18">
        <f t="shared" ca="1" si="356"/>
        <v>0</v>
      </c>
      <c r="AX647" s="18">
        <f t="shared" ca="1" si="356"/>
        <v>0</v>
      </c>
      <c r="AY647" s="18">
        <f t="shared" ca="1" si="357"/>
        <v>0</v>
      </c>
      <c r="AZ647" s="18">
        <f t="shared" ca="1" si="357"/>
        <v>0</v>
      </c>
      <c r="BA647" s="18">
        <f t="shared" ca="1" si="357"/>
        <v>0</v>
      </c>
      <c r="BB647" s="18">
        <f t="shared" ca="1" si="357"/>
        <v>0</v>
      </c>
      <c r="BC647" s="18">
        <f t="shared" ca="1" si="357"/>
        <v>0</v>
      </c>
      <c r="BD647" s="18">
        <f t="shared" ca="1" si="357"/>
        <v>0</v>
      </c>
      <c r="BE647" s="18">
        <f t="shared" ca="1" si="357"/>
        <v>0</v>
      </c>
      <c r="BF647" s="18">
        <f t="shared" ca="1" si="357"/>
        <v>0</v>
      </c>
      <c r="BG647" s="18">
        <f t="shared" ca="1" si="357"/>
        <v>0</v>
      </c>
      <c r="BH647" s="18">
        <f t="shared" ca="1" si="357"/>
        <v>0</v>
      </c>
      <c r="BI647" s="18">
        <f t="shared" ca="1" si="357"/>
        <v>0</v>
      </c>
    </row>
    <row r="648" spans="8:61" x14ac:dyDescent="0.35">
      <c r="H648" s="2" t="str">
        <f t="shared" si="336"/>
        <v>MCCC_27</v>
      </c>
      <c r="I648">
        <f t="shared" si="335"/>
        <v>13</v>
      </c>
      <c r="J648">
        <f t="shared" si="337"/>
        <v>7</v>
      </c>
      <c r="K648" s="18">
        <f t="shared" ca="1" si="353"/>
        <v>0</v>
      </c>
      <c r="L648" s="18">
        <f t="shared" ca="1" si="353"/>
        <v>0</v>
      </c>
      <c r="M648" s="18">
        <f t="shared" ca="1" si="353"/>
        <v>0</v>
      </c>
      <c r="N648" s="18">
        <f t="shared" ca="1" si="353"/>
        <v>0</v>
      </c>
      <c r="O648" s="18">
        <f t="shared" ca="1" si="353"/>
        <v>0</v>
      </c>
      <c r="P648" s="18">
        <f t="shared" ca="1" si="353"/>
        <v>0</v>
      </c>
      <c r="Q648" s="18">
        <f t="shared" ca="1" si="353"/>
        <v>0</v>
      </c>
      <c r="R648" s="18">
        <f t="shared" ca="1" si="353"/>
        <v>3.2046916929394417E-2</v>
      </c>
      <c r="S648" s="18">
        <f t="shared" ca="1" si="353"/>
        <v>0</v>
      </c>
      <c r="T648" s="18">
        <f t="shared" ca="1" si="353"/>
        <v>0</v>
      </c>
      <c r="U648" s="18">
        <f t="shared" ca="1" si="354"/>
        <v>0</v>
      </c>
      <c r="V648" s="18">
        <f t="shared" ca="1" si="354"/>
        <v>0</v>
      </c>
      <c r="W648" s="18">
        <f t="shared" ca="1" si="354"/>
        <v>0</v>
      </c>
      <c r="X648" s="18">
        <f t="shared" ca="1" si="354"/>
        <v>0</v>
      </c>
      <c r="Y648" s="18">
        <f t="shared" ca="1" si="354"/>
        <v>0</v>
      </c>
      <c r="Z648" s="18">
        <f t="shared" ca="1" si="354"/>
        <v>0</v>
      </c>
      <c r="AA648" s="18">
        <f t="shared" ca="1" si="354"/>
        <v>0</v>
      </c>
      <c r="AB648" s="18">
        <f t="shared" ca="1" si="354"/>
        <v>0</v>
      </c>
      <c r="AC648" s="18">
        <f t="shared" ca="1" si="354"/>
        <v>0</v>
      </c>
      <c r="AD648" s="18">
        <f t="shared" ca="1" si="354"/>
        <v>0</v>
      </c>
      <c r="AE648" s="18">
        <f t="shared" ca="1" si="355"/>
        <v>0</v>
      </c>
      <c r="AF648" s="18">
        <f t="shared" ca="1" si="355"/>
        <v>0</v>
      </c>
      <c r="AG648" s="18">
        <f t="shared" ca="1" si="355"/>
        <v>0</v>
      </c>
      <c r="AH648" s="18">
        <f t="shared" ca="1" si="355"/>
        <v>0</v>
      </c>
      <c r="AI648" s="18">
        <f t="shared" ca="1" si="355"/>
        <v>0</v>
      </c>
      <c r="AJ648" s="18">
        <f t="shared" ca="1" si="355"/>
        <v>0</v>
      </c>
      <c r="AK648" s="18">
        <f t="shared" ca="1" si="355"/>
        <v>0</v>
      </c>
      <c r="AL648" s="18">
        <f t="shared" ca="1" si="355"/>
        <v>0</v>
      </c>
      <c r="AM648" s="18">
        <f t="shared" ca="1" si="355"/>
        <v>0</v>
      </c>
      <c r="AN648" s="18">
        <f t="shared" ca="1" si="355"/>
        <v>0</v>
      </c>
      <c r="AO648" s="18">
        <f t="shared" ca="1" si="356"/>
        <v>0</v>
      </c>
      <c r="AP648" s="18">
        <f t="shared" ca="1" si="356"/>
        <v>0</v>
      </c>
      <c r="AQ648" s="18">
        <f t="shared" ca="1" si="356"/>
        <v>0</v>
      </c>
      <c r="AR648" s="18">
        <f t="shared" ca="1" si="356"/>
        <v>0</v>
      </c>
      <c r="AS648" s="18">
        <f t="shared" ca="1" si="356"/>
        <v>0</v>
      </c>
      <c r="AT648" s="18">
        <f t="shared" ca="1" si="356"/>
        <v>0</v>
      </c>
      <c r="AU648" s="18">
        <f t="shared" ca="1" si="356"/>
        <v>0</v>
      </c>
      <c r="AV648" s="18">
        <f t="shared" ca="1" si="356"/>
        <v>0</v>
      </c>
      <c r="AW648" s="18">
        <f t="shared" ca="1" si="356"/>
        <v>0</v>
      </c>
      <c r="AX648" s="18">
        <f t="shared" ca="1" si="356"/>
        <v>0</v>
      </c>
      <c r="AY648" s="18">
        <f t="shared" ca="1" si="357"/>
        <v>0</v>
      </c>
      <c r="AZ648" s="18">
        <f t="shared" ca="1" si="357"/>
        <v>0</v>
      </c>
      <c r="BA648" s="18">
        <f t="shared" ca="1" si="357"/>
        <v>0</v>
      </c>
      <c r="BB648" s="18">
        <f t="shared" ca="1" si="357"/>
        <v>0</v>
      </c>
      <c r="BC648" s="18">
        <f t="shared" ca="1" si="357"/>
        <v>0</v>
      </c>
      <c r="BD648" s="18">
        <f t="shared" ca="1" si="357"/>
        <v>0</v>
      </c>
      <c r="BE648" s="18">
        <f t="shared" ca="1" si="357"/>
        <v>0</v>
      </c>
      <c r="BF648" s="18">
        <f t="shared" ca="1" si="357"/>
        <v>0</v>
      </c>
      <c r="BG648" s="18">
        <f t="shared" ca="1" si="357"/>
        <v>0</v>
      </c>
      <c r="BH648" s="18">
        <f t="shared" ca="1" si="357"/>
        <v>0</v>
      </c>
      <c r="BI648" s="18">
        <f t="shared" ca="1" si="357"/>
        <v>0</v>
      </c>
    </row>
    <row r="649" spans="8:61" x14ac:dyDescent="0.35">
      <c r="H649" s="2" t="str">
        <f t="shared" si="336"/>
        <v>MCCC_27</v>
      </c>
      <c r="I649">
        <f t="shared" si="335"/>
        <v>13</v>
      </c>
      <c r="J649">
        <f t="shared" si="337"/>
        <v>8</v>
      </c>
      <c r="K649" s="18">
        <f t="shared" ref="K649:T658" ca="1" si="358">IF(K$28&gt;$J649,0,OFFSET($K$2,$I649,$J649-K$28))</f>
        <v>0</v>
      </c>
      <c r="L649" s="18">
        <f t="shared" ca="1" si="358"/>
        <v>0</v>
      </c>
      <c r="M649" s="18">
        <f t="shared" ca="1" si="358"/>
        <v>0</v>
      </c>
      <c r="N649" s="18">
        <f t="shared" ca="1" si="358"/>
        <v>0</v>
      </c>
      <c r="O649" s="18">
        <f t="shared" ca="1" si="358"/>
        <v>0</v>
      </c>
      <c r="P649" s="18">
        <f t="shared" ca="1" si="358"/>
        <v>0</v>
      </c>
      <c r="Q649" s="18">
        <f t="shared" ca="1" si="358"/>
        <v>0</v>
      </c>
      <c r="R649" s="18">
        <f t="shared" ca="1" si="358"/>
        <v>0</v>
      </c>
      <c r="S649" s="18">
        <f t="shared" ca="1" si="358"/>
        <v>3.2046916929394417E-2</v>
      </c>
      <c r="T649" s="18">
        <f t="shared" ca="1" si="358"/>
        <v>0</v>
      </c>
      <c r="U649" s="18">
        <f t="shared" ref="U649:AD658" ca="1" si="359">IF(U$28&gt;$J649,0,OFFSET($K$2,$I649,$J649-U$28))</f>
        <v>0</v>
      </c>
      <c r="V649" s="18">
        <f t="shared" ca="1" si="359"/>
        <v>0</v>
      </c>
      <c r="W649" s="18">
        <f t="shared" ca="1" si="359"/>
        <v>0</v>
      </c>
      <c r="X649" s="18">
        <f t="shared" ca="1" si="359"/>
        <v>0</v>
      </c>
      <c r="Y649" s="18">
        <f t="shared" ca="1" si="359"/>
        <v>0</v>
      </c>
      <c r="Z649" s="18">
        <f t="shared" ca="1" si="359"/>
        <v>0</v>
      </c>
      <c r="AA649" s="18">
        <f t="shared" ca="1" si="359"/>
        <v>0</v>
      </c>
      <c r="AB649" s="18">
        <f t="shared" ca="1" si="359"/>
        <v>0</v>
      </c>
      <c r="AC649" s="18">
        <f t="shared" ca="1" si="359"/>
        <v>0</v>
      </c>
      <c r="AD649" s="18">
        <f t="shared" ca="1" si="359"/>
        <v>0</v>
      </c>
      <c r="AE649" s="18">
        <f t="shared" ref="AE649:AN658" ca="1" si="360">IF(AE$28&gt;$J649,0,OFFSET($K$2,$I649,$J649-AE$28))</f>
        <v>0</v>
      </c>
      <c r="AF649" s="18">
        <f t="shared" ca="1" si="360"/>
        <v>0</v>
      </c>
      <c r="AG649" s="18">
        <f t="shared" ca="1" si="360"/>
        <v>0</v>
      </c>
      <c r="AH649" s="18">
        <f t="shared" ca="1" si="360"/>
        <v>0</v>
      </c>
      <c r="AI649" s="18">
        <f t="shared" ca="1" si="360"/>
        <v>0</v>
      </c>
      <c r="AJ649" s="18">
        <f t="shared" ca="1" si="360"/>
        <v>0</v>
      </c>
      <c r="AK649" s="18">
        <f t="shared" ca="1" si="360"/>
        <v>0</v>
      </c>
      <c r="AL649" s="18">
        <f t="shared" ca="1" si="360"/>
        <v>0</v>
      </c>
      <c r="AM649" s="18">
        <f t="shared" ca="1" si="360"/>
        <v>0</v>
      </c>
      <c r="AN649" s="18">
        <f t="shared" ca="1" si="360"/>
        <v>0</v>
      </c>
      <c r="AO649" s="18">
        <f t="shared" ref="AO649:AX658" ca="1" si="361">IF(AO$28&gt;$J649,0,OFFSET($K$2,$I649,$J649-AO$28))</f>
        <v>0</v>
      </c>
      <c r="AP649" s="18">
        <f t="shared" ca="1" si="361"/>
        <v>0</v>
      </c>
      <c r="AQ649" s="18">
        <f t="shared" ca="1" si="361"/>
        <v>0</v>
      </c>
      <c r="AR649" s="18">
        <f t="shared" ca="1" si="361"/>
        <v>0</v>
      </c>
      <c r="AS649" s="18">
        <f t="shared" ca="1" si="361"/>
        <v>0</v>
      </c>
      <c r="AT649" s="18">
        <f t="shared" ca="1" si="361"/>
        <v>0</v>
      </c>
      <c r="AU649" s="18">
        <f t="shared" ca="1" si="361"/>
        <v>0</v>
      </c>
      <c r="AV649" s="18">
        <f t="shared" ca="1" si="361"/>
        <v>0</v>
      </c>
      <c r="AW649" s="18">
        <f t="shared" ca="1" si="361"/>
        <v>0</v>
      </c>
      <c r="AX649" s="18">
        <f t="shared" ca="1" si="361"/>
        <v>0</v>
      </c>
      <c r="AY649" s="18">
        <f t="shared" ref="AY649:BI658" ca="1" si="362">IF(AY$28&gt;$J649,0,OFFSET($K$2,$I649,$J649-AY$28))</f>
        <v>0</v>
      </c>
      <c r="AZ649" s="18">
        <f t="shared" ca="1" si="362"/>
        <v>0</v>
      </c>
      <c r="BA649" s="18">
        <f t="shared" ca="1" si="362"/>
        <v>0</v>
      </c>
      <c r="BB649" s="18">
        <f t="shared" ca="1" si="362"/>
        <v>0</v>
      </c>
      <c r="BC649" s="18">
        <f t="shared" ca="1" si="362"/>
        <v>0</v>
      </c>
      <c r="BD649" s="18">
        <f t="shared" ca="1" si="362"/>
        <v>0</v>
      </c>
      <c r="BE649" s="18">
        <f t="shared" ca="1" si="362"/>
        <v>0</v>
      </c>
      <c r="BF649" s="18">
        <f t="shared" ca="1" si="362"/>
        <v>0</v>
      </c>
      <c r="BG649" s="18">
        <f t="shared" ca="1" si="362"/>
        <v>0</v>
      </c>
      <c r="BH649" s="18">
        <f t="shared" ca="1" si="362"/>
        <v>0</v>
      </c>
      <c r="BI649" s="18">
        <f t="shared" ca="1" si="362"/>
        <v>0</v>
      </c>
    </row>
    <row r="650" spans="8:61" x14ac:dyDescent="0.35">
      <c r="H650" s="2" t="str">
        <f t="shared" si="336"/>
        <v>MCCC_27</v>
      </c>
      <c r="I650">
        <f t="shared" si="335"/>
        <v>13</v>
      </c>
      <c r="J650">
        <f t="shared" si="337"/>
        <v>9</v>
      </c>
      <c r="K650" s="18">
        <f t="shared" ca="1" si="358"/>
        <v>0</v>
      </c>
      <c r="L650" s="18">
        <f t="shared" ca="1" si="358"/>
        <v>0</v>
      </c>
      <c r="M650" s="18">
        <f t="shared" ca="1" si="358"/>
        <v>0</v>
      </c>
      <c r="N650" s="18">
        <f t="shared" ca="1" si="358"/>
        <v>0</v>
      </c>
      <c r="O650" s="18">
        <f t="shared" ca="1" si="358"/>
        <v>0</v>
      </c>
      <c r="P650" s="18">
        <f t="shared" ca="1" si="358"/>
        <v>0</v>
      </c>
      <c r="Q650" s="18">
        <f t="shared" ca="1" si="358"/>
        <v>0</v>
      </c>
      <c r="R650" s="18">
        <f t="shared" ca="1" si="358"/>
        <v>0</v>
      </c>
      <c r="S650" s="18">
        <f t="shared" ca="1" si="358"/>
        <v>0</v>
      </c>
      <c r="T650" s="18">
        <f t="shared" ca="1" si="358"/>
        <v>3.2046916929394417E-2</v>
      </c>
      <c r="U650" s="18">
        <f t="shared" ca="1" si="359"/>
        <v>0</v>
      </c>
      <c r="V650" s="18">
        <f t="shared" ca="1" si="359"/>
        <v>0</v>
      </c>
      <c r="W650" s="18">
        <f t="shared" ca="1" si="359"/>
        <v>0</v>
      </c>
      <c r="X650" s="18">
        <f t="shared" ca="1" si="359"/>
        <v>0</v>
      </c>
      <c r="Y650" s="18">
        <f t="shared" ca="1" si="359"/>
        <v>0</v>
      </c>
      <c r="Z650" s="18">
        <f t="shared" ca="1" si="359"/>
        <v>0</v>
      </c>
      <c r="AA650" s="18">
        <f t="shared" ca="1" si="359"/>
        <v>0</v>
      </c>
      <c r="AB650" s="18">
        <f t="shared" ca="1" si="359"/>
        <v>0</v>
      </c>
      <c r="AC650" s="18">
        <f t="shared" ca="1" si="359"/>
        <v>0</v>
      </c>
      <c r="AD650" s="18">
        <f t="shared" ca="1" si="359"/>
        <v>0</v>
      </c>
      <c r="AE650" s="18">
        <f t="shared" ca="1" si="360"/>
        <v>0</v>
      </c>
      <c r="AF650" s="18">
        <f t="shared" ca="1" si="360"/>
        <v>0</v>
      </c>
      <c r="AG650" s="18">
        <f t="shared" ca="1" si="360"/>
        <v>0</v>
      </c>
      <c r="AH650" s="18">
        <f t="shared" ca="1" si="360"/>
        <v>0</v>
      </c>
      <c r="AI650" s="18">
        <f t="shared" ca="1" si="360"/>
        <v>0</v>
      </c>
      <c r="AJ650" s="18">
        <f t="shared" ca="1" si="360"/>
        <v>0</v>
      </c>
      <c r="AK650" s="18">
        <f t="shared" ca="1" si="360"/>
        <v>0</v>
      </c>
      <c r="AL650" s="18">
        <f t="shared" ca="1" si="360"/>
        <v>0</v>
      </c>
      <c r="AM650" s="18">
        <f t="shared" ca="1" si="360"/>
        <v>0</v>
      </c>
      <c r="AN650" s="18">
        <f t="shared" ca="1" si="360"/>
        <v>0</v>
      </c>
      <c r="AO650" s="18">
        <f t="shared" ca="1" si="361"/>
        <v>0</v>
      </c>
      <c r="AP650" s="18">
        <f t="shared" ca="1" si="361"/>
        <v>0</v>
      </c>
      <c r="AQ650" s="18">
        <f t="shared" ca="1" si="361"/>
        <v>0</v>
      </c>
      <c r="AR650" s="18">
        <f t="shared" ca="1" si="361"/>
        <v>0</v>
      </c>
      <c r="AS650" s="18">
        <f t="shared" ca="1" si="361"/>
        <v>0</v>
      </c>
      <c r="AT650" s="18">
        <f t="shared" ca="1" si="361"/>
        <v>0</v>
      </c>
      <c r="AU650" s="18">
        <f t="shared" ca="1" si="361"/>
        <v>0</v>
      </c>
      <c r="AV650" s="18">
        <f t="shared" ca="1" si="361"/>
        <v>0</v>
      </c>
      <c r="AW650" s="18">
        <f t="shared" ca="1" si="361"/>
        <v>0</v>
      </c>
      <c r="AX650" s="18">
        <f t="shared" ca="1" si="361"/>
        <v>0</v>
      </c>
      <c r="AY650" s="18">
        <f t="shared" ca="1" si="362"/>
        <v>0</v>
      </c>
      <c r="AZ650" s="18">
        <f t="shared" ca="1" si="362"/>
        <v>0</v>
      </c>
      <c r="BA650" s="18">
        <f t="shared" ca="1" si="362"/>
        <v>0</v>
      </c>
      <c r="BB650" s="18">
        <f t="shared" ca="1" si="362"/>
        <v>0</v>
      </c>
      <c r="BC650" s="18">
        <f t="shared" ca="1" si="362"/>
        <v>0</v>
      </c>
      <c r="BD650" s="18">
        <f t="shared" ca="1" si="362"/>
        <v>0</v>
      </c>
      <c r="BE650" s="18">
        <f t="shared" ca="1" si="362"/>
        <v>0</v>
      </c>
      <c r="BF650" s="18">
        <f t="shared" ca="1" si="362"/>
        <v>0</v>
      </c>
      <c r="BG650" s="18">
        <f t="shared" ca="1" si="362"/>
        <v>0</v>
      </c>
      <c r="BH650" s="18">
        <f t="shared" ca="1" si="362"/>
        <v>0</v>
      </c>
      <c r="BI650" s="18">
        <f t="shared" ca="1" si="362"/>
        <v>0</v>
      </c>
    </row>
    <row r="651" spans="8:61" x14ac:dyDescent="0.35">
      <c r="H651" s="2" t="str">
        <f t="shared" si="336"/>
        <v>MCCC_27</v>
      </c>
      <c r="I651">
        <f t="shared" si="335"/>
        <v>13</v>
      </c>
      <c r="J651">
        <f t="shared" si="337"/>
        <v>10</v>
      </c>
      <c r="K651" s="18">
        <f t="shared" ca="1" si="358"/>
        <v>0</v>
      </c>
      <c r="L651" s="18">
        <f t="shared" ca="1" si="358"/>
        <v>0</v>
      </c>
      <c r="M651" s="18">
        <f t="shared" ca="1" si="358"/>
        <v>0</v>
      </c>
      <c r="N651" s="18">
        <f t="shared" ca="1" si="358"/>
        <v>0</v>
      </c>
      <c r="O651" s="18">
        <f t="shared" ca="1" si="358"/>
        <v>0</v>
      </c>
      <c r="P651" s="18">
        <f t="shared" ca="1" si="358"/>
        <v>0</v>
      </c>
      <c r="Q651" s="18">
        <f t="shared" ca="1" si="358"/>
        <v>0</v>
      </c>
      <c r="R651" s="18">
        <f t="shared" ca="1" si="358"/>
        <v>0</v>
      </c>
      <c r="S651" s="18">
        <f t="shared" ca="1" si="358"/>
        <v>0</v>
      </c>
      <c r="T651" s="18">
        <f t="shared" ca="1" si="358"/>
        <v>0</v>
      </c>
      <c r="U651" s="18">
        <f t="shared" ca="1" si="359"/>
        <v>3.2046916929394417E-2</v>
      </c>
      <c r="V651" s="18">
        <f t="shared" ca="1" si="359"/>
        <v>0</v>
      </c>
      <c r="W651" s="18">
        <f t="shared" ca="1" si="359"/>
        <v>0</v>
      </c>
      <c r="X651" s="18">
        <f t="shared" ca="1" si="359"/>
        <v>0</v>
      </c>
      <c r="Y651" s="18">
        <f t="shared" ca="1" si="359"/>
        <v>0</v>
      </c>
      <c r="Z651" s="18">
        <f t="shared" ca="1" si="359"/>
        <v>0</v>
      </c>
      <c r="AA651" s="18">
        <f t="shared" ca="1" si="359"/>
        <v>0</v>
      </c>
      <c r="AB651" s="18">
        <f t="shared" ca="1" si="359"/>
        <v>0</v>
      </c>
      <c r="AC651" s="18">
        <f t="shared" ca="1" si="359"/>
        <v>0</v>
      </c>
      <c r="AD651" s="18">
        <f t="shared" ca="1" si="359"/>
        <v>0</v>
      </c>
      <c r="AE651" s="18">
        <f t="shared" ca="1" si="360"/>
        <v>0</v>
      </c>
      <c r="AF651" s="18">
        <f t="shared" ca="1" si="360"/>
        <v>0</v>
      </c>
      <c r="AG651" s="18">
        <f t="shared" ca="1" si="360"/>
        <v>0</v>
      </c>
      <c r="AH651" s="18">
        <f t="shared" ca="1" si="360"/>
        <v>0</v>
      </c>
      <c r="AI651" s="18">
        <f t="shared" ca="1" si="360"/>
        <v>0</v>
      </c>
      <c r="AJ651" s="18">
        <f t="shared" ca="1" si="360"/>
        <v>0</v>
      </c>
      <c r="AK651" s="18">
        <f t="shared" ca="1" si="360"/>
        <v>0</v>
      </c>
      <c r="AL651" s="18">
        <f t="shared" ca="1" si="360"/>
        <v>0</v>
      </c>
      <c r="AM651" s="18">
        <f t="shared" ca="1" si="360"/>
        <v>0</v>
      </c>
      <c r="AN651" s="18">
        <f t="shared" ca="1" si="360"/>
        <v>0</v>
      </c>
      <c r="AO651" s="18">
        <f t="shared" ca="1" si="361"/>
        <v>0</v>
      </c>
      <c r="AP651" s="18">
        <f t="shared" ca="1" si="361"/>
        <v>0</v>
      </c>
      <c r="AQ651" s="18">
        <f t="shared" ca="1" si="361"/>
        <v>0</v>
      </c>
      <c r="AR651" s="18">
        <f t="shared" ca="1" si="361"/>
        <v>0</v>
      </c>
      <c r="AS651" s="18">
        <f t="shared" ca="1" si="361"/>
        <v>0</v>
      </c>
      <c r="AT651" s="18">
        <f t="shared" ca="1" si="361"/>
        <v>0</v>
      </c>
      <c r="AU651" s="18">
        <f t="shared" ca="1" si="361"/>
        <v>0</v>
      </c>
      <c r="AV651" s="18">
        <f t="shared" ca="1" si="361"/>
        <v>0</v>
      </c>
      <c r="AW651" s="18">
        <f t="shared" ca="1" si="361"/>
        <v>0</v>
      </c>
      <c r="AX651" s="18">
        <f t="shared" ca="1" si="361"/>
        <v>0</v>
      </c>
      <c r="AY651" s="18">
        <f t="shared" ca="1" si="362"/>
        <v>0</v>
      </c>
      <c r="AZ651" s="18">
        <f t="shared" ca="1" si="362"/>
        <v>0</v>
      </c>
      <c r="BA651" s="18">
        <f t="shared" ca="1" si="362"/>
        <v>0</v>
      </c>
      <c r="BB651" s="18">
        <f t="shared" ca="1" si="362"/>
        <v>0</v>
      </c>
      <c r="BC651" s="18">
        <f t="shared" ca="1" si="362"/>
        <v>0</v>
      </c>
      <c r="BD651" s="18">
        <f t="shared" ca="1" si="362"/>
        <v>0</v>
      </c>
      <c r="BE651" s="18">
        <f t="shared" ca="1" si="362"/>
        <v>0</v>
      </c>
      <c r="BF651" s="18">
        <f t="shared" ca="1" si="362"/>
        <v>0</v>
      </c>
      <c r="BG651" s="18">
        <f t="shared" ca="1" si="362"/>
        <v>0</v>
      </c>
      <c r="BH651" s="18">
        <f t="shared" ca="1" si="362"/>
        <v>0</v>
      </c>
      <c r="BI651" s="18">
        <f t="shared" ca="1" si="362"/>
        <v>0</v>
      </c>
    </row>
    <row r="652" spans="8:61" x14ac:dyDescent="0.35">
      <c r="H652" s="2" t="str">
        <f t="shared" si="336"/>
        <v>MCCC_27</v>
      </c>
      <c r="I652">
        <f t="shared" si="335"/>
        <v>13</v>
      </c>
      <c r="J652">
        <f t="shared" si="337"/>
        <v>11</v>
      </c>
      <c r="K652" s="18">
        <f t="shared" ca="1" si="358"/>
        <v>0</v>
      </c>
      <c r="L652" s="18">
        <f t="shared" ca="1" si="358"/>
        <v>0</v>
      </c>
      <c r="M652" s="18">
        <f t="shared" ca="1" si="358"/>
        <v>0</v>
      </c>
      <c r="N652" s="18">
        <f t="shared" ca="1" si="358"/>
        <v>0</v>
      </c>
      <c r="O652" s="18">
        <f t="shared" ca="1" si="358"/>
        <v>0</v>
      </c>
      <c r="P652" s="18">
        <f t="shared" ca="1" si="358"/>
        <v>0</v>
      </c>
      <c r="Q652" s="18">
        <f t="shared" ca="1" si="358"/>
        <v>0</v>
      </c>
      <c r="R652" s="18">
        <f t="shared" ca="1" si="358"/>
        <v>0</v>
      </c>
      <c r="S652" s="18">
        <f t="shared" ca="1" si="358"/>
        <v>0</v>
      </c>
      <c r="T652" s="18">
        <f t="shared" ca="1" si="358"/>
        <v>0</v>
      </c>
      <c r="U652" s="18">
        <f t="shared" ca="1" si="359"/>
        <v>0</v>
      </c>
      <c r="V652" s="18">
        <f t="shared" ca="1" si="359"/>
        <v>3.2046916929394417E-2</v>
      </c>
      <c r="W652" s="18">
        <f t="shared" ca="1" si="359"/>
        <v>0</v>
      </c>
      <c r="X652" s="18">
        <f t="shared" ca="1" si="359"/>
        <v>0</v>
      </c>
      <c r="Y652" s="18">
        <f t="shared" ca="1" si="359"/>
        <v>0</v>
      </c>
      <c r="Z652" s="18">
        <f t="shared" ca="1" si="359"/>
        <v>0</v>
      </c>
      <c r="AA652" s="18">
        <f t="shared" ca="1" si="359"/>
        <v>0</v>
      </c>
      <c r="AB652" s="18">
        <f t="shared" ca="1" si="359"/>
        <v>0</v>
      </c>
      <c r="AC652" s="18">
        <f t="shared" ca="1" si="359"/>
        <v>0</v>
      </c>
      <c r="AD652" s="18">
        <f t="shared" ca="1" si="359"/>
        <v>0</v>
      </c>
      <c r="AE652" s="18">
        <f t="shared" ca="1" si="360"/>
        <v>0</v>
      </c>
      <c r="AF652" s="18">
        <f t="shared" ca="1" si="360"/>
        <v>0</v>
      </c>
      <c r="AG652" s="18">
        <f t="shared" ca="1" si="360"/>
        <v>0</v>
      </c>
      <c r="AH652" s="18">
        <f t="shared" ca="1" si="360"/>
        <v>0</v>
      </c>
      <c r="AI652" s="18">
        <f t="shared" ca="1" si="360"/>
        <v>0</v>
      </c>
      <c r="AJ652" s="18">
        <f t="shared" ca="1" si="360"/>
        <v>0</v>
      </c>
      <c r="AK652" s="18">
        <f t="shared" ca="1" si="360"/>
        <v>0</v>
      </c>
      <c r="AL652" s="18">
        <f t="shared" ca="1" si="360"/>
        <v>0</v>
      </c>
      <c r="AM652" s="18">
        <f t="shared" ca="1" si="360"/>
        <v>0</v>
      </c>
      <c r="AN652" s="18">
        <f t="shared" ca="1" si="360"/>
        <v>0</v>
      </c>
      <c r="AO652" s="18">
        <f t="shared" ca="1" si="361"/>
        <v>0</v>
      </c>
      <c r="AP652" s="18">
        <f t="shared" ca="1" si="361"/>
        <v>0</v>
      </c>
      <c r="AQ652" s="18">
        <f t="shared" ca="1" si="361"/>
        <v>0</v>
      </c>
      <c r="AR652" s="18">
        <f t="shared" ca="1" si="361"/>
        <v>0</v>
      </c>
      <c r="AS652" s="18">
        <f t="shared" ca="1" si="361"/>
        <v>0</v>
      </c>
      <c r="AT652" s="18">
        <f t="shared" ca="1" si="361"/>
        <v>0</v>
      </c>
      <c r="AU652" s="18">
        <f t="shared" ca="1" si="361"/>
        <v>0</v>
      </c>
      <c r="AV652" s="18">
        <f t="shared" ca="1" si="361"/>
        <v>0</v>
      </c>
      <c r="AW652" s="18">
        <f t="shared" ca="1" si="361"/>
        <v>0</v>
      </c>
      <c r="AX652" s="18">
        <f t="shared" ca="1" si="361"/>
        <v>0</v>
      </c>
      <c r="AY652" s="18">
        <f t="shared" ca="1" si="362"/>
        <v>0</v>
      </c>
      <c r="AZ652" s="18">
        <f t="shared" ca="1" si="362"/>
        <v>0</v>
      </c>
      <c r="BA652" s="18">
        <f t="shared" ca="1" si="362"/>
        <v>0</v>
      </c>
      <c r="BB652" s="18">
        <f t="shared" ca="1" si="362"/>
        <v>0</v>
      </c>
      <c r="BC652" s="18">
        <f t="shared" ca="1" si="362"/>
        <v>0</v>
      </c>
      <c r="BD652" s="18">
        <f t="shared" ca="1" si="362"/>
        <v>0</v>
      </c>
      <c r="BE652" s="18">
        <f t="shared" ca="1" si="362"/>
        <v>0</v>
      </c>
      <c r="BF652" s="18">
        <f t="shared" ca="1" si="362"/>
        <v>0</v>
      </c>
      <c r="BG652" s="18">
        <f t="shared" ca="1" si="362"/>
        <v>0</v>
      </c>
      <c r="BH652" s="18">
        <f t="shared" ca="1" si="362"/>
        <v>0</v>
      </c>
      <c r="BI652" s="18">
        <f t="shared" ca="1" si="362"/>
        <v>0</v>
      </c>
    </row>
    <row r="653" spans="8:61" x14ac:dyDescent="0.35">
      <c r="H653" s="2" t="str">
        <f t="shared" si="336"/>
        <v>MCCC_27</v>
      </c>
      <c r="I653">
        <f t="shared" si="335"/>
        <v>13</v>
      </c>
      <c r="J653">
        <f t="shared" si="337"/>
        <v>12</v>
      </c>
      <c r="K653" s="18">
        <f t="shared" ca="1" si="358"/>
        <v>0</v>
      </c>
      <c r="L653" s="18">
        <f t="shared" ca="1" si="358"/>
        <v>0</v>
      </c>
      <c r="M653" s="18">
        <f t="shared" ca="1" si="358"/>
        <v>0</v>
      </c>
      <c r="N653" s="18">
        <f t="shared" ca="1" si="358"/>
        <v>0</v>
      </c>
      <c r="O653" s="18">
        <f t="shared" ca="1" si="358"/>
        <v>0</v>
      </c>
      <c r="P653" s="18">
        <f t="shared" ca="1" si="358"/>
        <v>0</v>
      </c>
      <c r="Q653" s="18">
        <f t="shared" ca="1" si="358"/>
        <v>0</v>
      </c>
      <c r="R653" s="18">
        <f t="shared" ca="1" si="358"/>
        <v>0</v>
      </c>
      <c r="S653" s="18">
        <f t="shared" ca="1" si="358"/>
        <v>0</v>
      </c>
      <c r="T653" s="18">
        <f t="shared" ca="1" si="358"/>
        <v>0</v>
      </c>
      <c r="U653" s="18">
        <f t="shared" ca="1" si="359"/>
        <v>0</v>
      </c>
      <c r="V653" s="18">
        <f t="shared" ca="1" si="359"/>
        <v>0</v>
      </c>
      <c r="W653" s="18">
        <f t="shared" ca="1" si="359"/>
        <v>3.2046916929394417E-2</v>
      </c>
      <c r="X653" s="18">
        <f t="shared" ca="1" si="359"/>
        <v>0</v>
      </c>
      <c r="Y653" s="18">
        <f t="shared" ca="1" si="359"/>
        <v>0</v>
      </c>
      <c r="Z653" s="18">
        <f t="shared" ca="1" si="359"/>
        <v>0</v>
      </c>
      <c r="AA653" s="18">
        <f t="shared" ca="1" si="359"/>
        <v>0</v>
      </c>
      <c r="AB653" s="18">
        <f t="shared" ca="1" si="359"/>
        <v>0</v>
      </c>
      <c r="AC653" s="18">
        <f t="shared" ca="1" si="359"/>
        <v>0</v>
      </c>
      <c r="AD653" s="18">
        <f t="shared" ca="1" si="359"/>
        <v>0</v>
      </c>
      <c r="AE653" s="18">
        <f t="shared" ca="1" si="360"/>
        <v>0</v>
      </c>
      <c r="AF653" s="18">
        <f t="shared" ca="1" si="360"/>
        <v>0</v>
      </c>
      <c r="AG653" s="18">
        <f t="shared" ca="1" si="360"/>
        <v>0</v>
      </c>
      <c r="AH653" s="18">
        <f t="shared" ca="1" si="360"/>
        <v>0</v>
      </c>
      <c r="AI653" s="18">
        <f t="shared" ca="1" si="360"/>
        <v>0</v>
      </c>
      <c r="AJ653" s="18">
        <f t="shared" ca="1" si="360"/>
        <v>0</v>
      </c>
      <c r="AK653" s="18">
        <f t="shared" ca="1" si="360"/>
        <v>0</v>
      </c>
      <c r="AL653" s="18">
        <f t="shared" ca="1" si="360"/>
        <v>0</v>
      </c>
      <c r="AM653" s="18">
        <f t="shared" ca="1" si="360"/>
        <v>0</v>
      </c>
      <c r="AN653" s="18">
        <f t="shared" ca="1" si="360"/>
        <v>0</v>
      </c>
      <c r="AO653" s="18">
        <f t="shared" ca="1" si="361"/>
        <v>0</v>
      </c>
      <c r="AP653" s="18">
        <f t="shared" ca="1" si="361"/>
        <v>0</v>
      </c>
      <c r="AQ653" s="18">
        <f t="shared" ca="1" si="361"/>
        <v>0</v>
      </c>
      <c r="AR653" s="18">
        <f t="shared" ca="1" si="361"/>
        <v>0</v>
      </c>
      <c r="AS653" s="18">
        <f t="shared" ca="1" si="361"/>
        <v>0</v>
      </c>
      <c r="AT653" s="18">
        <f t="shared" ca="1" si="361"/>
        <v>0</v>
      </c>
      <c r="AU653" s="18">
        <f t="shared" ca="1" si="361"/>
        <v>0</v>
      </c>
      <c r="AV653" s="18">
        <f t="shared" ca="1" si="361"/>
        <v>0</v>
      </c>
      <c r="AW653" s="18">
        <f t="shared" ca="1" si="361"/>
        <v>0</v>
      </c>
      <c r="AX653" s="18">
        <f t="shared" ca="1" si="361"/>
        <v>0</v>
      </c>
      <c r="AY653" s="18">
        <f t="shared" ca="1" si="362"/>
        <v>0</v>
      </c>
      <c r="AZ653" s="18">
        <f t="shared" ca="1" si="362"/>
        <v>0</v>
      </c>
      <c r="BA653" s="18">
        <f t="shared" ca="1" si="362"/>
        <v>0</v>
      </c>
      <c r="BB653" s="18">
        <f t="shared" ca="1" si="362"/>
        <v>0</v>
      </c>
      <c r="BC653" s="18">
        <f t="shared" ca="1" si="362"/>
        <v>0</v>
      </c>
      <c r="BD653" s="18">
        <f t="shared" ca="1" si="362"/>
        <v>0</v>
      </c>
      <c r="BE653" s="18">
        <f t="shared" ca="1" si="362"/>
        <v>0</v>
      </c>
      <c r="BF653" s="18">
        <f t="shared" ca="1" si="362"/>
        <v>0</v>
      </c>
      <c r="BG653" s="18">
        <f t="shared" ca="1" si="362"/>
        <v>0</v>
      </c>
      <c r="BH653" s="18">
        <f t="shared" ca="1" si="362"/>
        <v>0</v>
      </c>
      <c r="BI653" s="18">
        <f t="shared" ca="1" si="362"/>
        <v>0</v>
      </c>
    </row>
    <row r="654" spans="8:61" x14ac:dyDescent="0.35">
      <c r="H654" s="2" t="str">
        <f t="shared" si="336"/>
        <v>MCCC_27</v>
      </c>
      <c r="I654">
        <f t="shared" si="335"/>
        <v>13</v>
      </c>
      <c r="J654">
        <f t="shared" si="337"/>
        <v>13</v>
      </c>
      <c r="K654" s="18">
        <f t="shared" ca="1" si="358"/>
        <v>0</v>
      </c>
      <c r="L654" s="18">
        <f t="shared" ca="1" si="358"/>
        <v>0</v>
      </c>
      <c r="M654" s="18">
        <f t="shared" ca="1" si="358"/>
        <v>0</v>
      </c>
      <c r="N654" s="18">
        <f t="shared" ca="1" si="358"/>
        <v>0</v>
      </c>
      <c r="O654" s="18">
        <f t="shared" ca="1" si="358"/>
        <v>0</v>
      </c>
      <c r="P654" s="18">
        <f t="shared" ca="1" si="358"/>
        <v>0</v>
      </c>
      <c r="Q654" s="18">
        <f t="shared" ca="1" si="358"/>
        <v>0</v>
      </c>
      <c r="R654" s="18">
        <f t="shared" ca="1" si="358"/>
        <v>0</v>
      </c>
      <c r="S654" s="18">
        <f t="shared" ca="1" si="358"/>
        <v>0</v>
      </c>
      <c r="T654" s="18">
        <f t="shared" ca="1" si="358"/>
        <v>0</v>
      </c>
      <c r="U654" s="18">
        <f t="shared" ca="1" si="359"/>
        <v>0</v>
      </c>
      <c r="V654" s="18">
        <f t="shared" ca="1" si="359"/>
        <v>0</v>
      </c>
      <c r="W654" s="18">
        <f t="shared" ca="1" si="359"/>
        <v>0</v>
      </c>
      <c r="X654" s="18">
        <f t="shared" ca="1" si="359"/>
        <v>3.2046916929394417E-2</v>
      </c>
      <c r="Y654" s="18">
        <f t="shared" ca="1" si="359"/>
        <v>0</v>
      </c>
      <c r="Z654" s="18">
        <f t="shared" ca="1" si="359"/>
        <v>0</v>
      </c>
      <c r="AA654" s="18">
        <f t="shared" ca="1" si="359"/>
        <v>0</v>
      </c>
      <c r="AB654" s="18">
        <f t="shared" ca="1" si="359"/>
        <v>0</v>
      </c>
      <c r="AC654" s="18">
        <f t="shared" ca="1" si="359"/>
        <v>0</v>
      </c>
      <c r="AD654" s="18">
        <f t="shared" ca="1" si="359"/>
        <v>0</v>
      </c>
      <c r="AE654" s="18">
        <f t="shared" ca="1" si="360"/>
        <v>0</v>
      </c>
      <c r="AF654" s="18">
        <f t="shared" ca="1" si="360"/>
        <v>0</v>
      </c>
      <c r="AG654" s="18">
        <f t="shared" ca="1" si="360"/>
        <v>0</v>
      </c>
      <c r="AH654" s="18">
        <f t="shared" ca="1" si="360"/>
        <v>0</v>
      </c>
      <c r="AI654" s="18">
        <f t="shared" ca="1" si="360"/>
        <v>0</v>
      </c>
      <c r="AJ654" s="18">
        <f t="shared" ca="1" si="360"/>
        <v>0</v>
      </c>
      <c r="AK654" s="18">
        <f t="shared" ca="1" si="360"/>
        <v>0</v>
      </c>
      <c r="AL654" s="18">
        <f t="shared" ca="1" si="360"/>
        <v>0</v>
      </c>
      <c r="AM654" s="18">
        <f t="shared" ca="1" si="360"/>
        <v>0</v>
      </c>
      <c r="AN654" s="18">
        <f t="shared" ca="1" si="360"/>
        <v>0</v>
      </c>
      <c r="AO654" s="18">
        <f t="shared" ca="1" si="361"/>
        <v>0</v>
      </c>
      <c r="AP654" s="18">
        <f t="shared" ca="1" si="361"/>
        <v>0</v>
      </c>
      <c r="AQ654" s="18">
        <f t="shared" ca="1" si="361"/>
        <v>0</v>
      </c>
      <c r="AR654" s="18">
        <f t="shared" ca="1" si="361"/>
        <v>0</v>
      </c>
      <c r="AS654" s="18">
        <f t="shared" ca="1" si="361"/>
        <v>0</v>
      </c>
      <c r="AT654" s="18">
        <f t="shared" ca="1" si="361"/>
        <v>0</v>
      </c>
      <c r="AU654" s="18">
        <f t="shared" ca="1" si="361"/>
        <v>0</v>
      </c>
      <c r="AV654" s="18">
        <f t="shared" ca="1" si="361"/>
        <v>0</v>
      </c>
      <c r="AW654" s="18">
        <f t="shared" ca="1" si="361"/>
        <v>0</v>
      </c>
      <c r="AX654" s="18">
        <f t="shared" ca="1" si="361"/>
        <v>0</v>
      </c>
      <c r="AY654" s="18">
        <f t="shared" ca="1" si="362"/>
        <v>0</v>
      </c>
      <c r="AZ654" s="18">
        <f t="shared" ca="1" si="362"/>
        <v>0</v>
      </c>
      <c r="BA654" s="18">
        <f t="shared" ca="1" si="362"/>
        <v>0</v>
      </c>
      <c r="BB654" s="18">
        <f t="shared" ca="1" si="362"/>
        <v>0</v>
      </c>
      <c r="BC654" s="18">
        <f t="shared" ca="1" si="362"/>
        <v>0</v>
      </c>
      <c r="BD654" s="18">
        <f t="shared" ca="1" si="362"/>
        <v>0</v>
      </c>
      <c r="BE654" s="18">
        <f t="shared" ca="1" si="362"/>
        <v>0</v>
      </c>
      <c r="BF654" s="18">
        <f t="shared" ca="1" si="362"/>
        <v>0</v>
      </c>
      <c r="BG654" s="18">
        <f t="shared" ca="1" si="362"/>
        <v>0</v>
      </c>
      <c r="BH654" s="18">
        <f t="shared" ca="1" si="362"/>
        <v>0</v>
      </c>
      <c r="BI654" s="18">
        <f t="shared" ca="1" si="362"/>
        <v>0</v>
      </c>
    </row>
    <row r="655" spans="8:61" x14ac:dyDescent="0.35">
      <c r="H655" s="2" t="str">
        <f t="shared" si="336"/>
        <v>MCCC_27</v>
      </c>
      <c r="I655">
        <f t="shared" si="335"/>
        <v>13</v>
      </c>
      <c r="J655">
        <f t="shared" si="337"/>
        <v>14</v>
      </c>
      <c r="K655" s="18">
        <f t="shared" ca="1" si="358"/>
        <v>0</v>
      </c>
      <c r="L655" s="18">
        <f t="shared" ca="1" si="358"/>
        <v>0</v>
      </c>
      <c r="M655" s="18">
        <f t="shared" ca="1" si="358"/>
        <v>0</v>
      </c>
      <c r="N655" s="18">
        <f t="shared" ca="1" si="358"/>
        <v>0</v>
      </c>
      <c r="O655" s="18">
        <f t="shared" ca="1" si="358"/>
        <v>0</v>
      </c>
      <c r="P655" s="18">
        <f t="shared" ca="1" si="358"/>
        <v>0</v>
      </c>
      <c r="Q655" s="18">
        <f t="shared" ca="1" si="358"/>
        <v>0</v>
      </c>
      <c r="R655" s="18">
        <f t="shared" ca="1" si="358"/>
        <v>0</v>
      </c>
      <c r="S655" s="18">
        <f t="shared" ca="1" si="358"/>
        <v>0</v>
      </c>
      <c r="T655" s="18">
        <f t="shared" ca="1" si="358"/>
        <v>0</v>
      </c>
      <c r="U655" s="18">
        <f t="shared" ca="1" si="359"/>
        <v>0</v>
      </c>
      <c r="V655" s="18">
        <f t="shared" ca="1" si="359"/>
        <v>0</v>
      </c>
      <c r="W655" s="18">
        <f t="shared" ca="1" si="359"/>
        <v>0</v>
      </c>
      <c r="X655" s="18">
        <f t="shared" ca="1" si="359"/>
        <v>0</v>
      </c>
      <c r="Y655" s="18">
        <f t="shared" ca="1" si="359"/>
        <v>3.2046916929394417E-2</v>
      </c>
      <c r="Z655" s="18">
        <f t="shared" ca="1" si="359"/>
        <v>0</v>
      </c>
      <c r="AA655" s="18">
        <f t="shared" ca="1" si="359"/>
        <v>0</v>
      </c>
      <c r="AB655" s="18">
        <f t="shared" ca="1" si="359"/>
        <v>0</v>
      </c>
      <c r="AC655" s="18">
        <f t="shared" ca="1" si="359"/>
        <v>0</v>
      </c>
      <c r="AD655" s="18">
        <f t="shared" ca="1" si="359"/>
        <v>0</v>
      </c>
      <c r="AE655" s="18">
        <f t="shared" ca="1" si="360"/>
        <v>0</v>
      </c>
      <c r="AF655" s="18">
        <f t="shared" ca="1" si="360"/>
        <v>0</v>
      </c>
      <c r="AG655" s="18">
        <f t="shared" ca="1" si="360"/>
        <v>0</v>
      </c>
      <c r="AH655" s="18">
        <f t="shared" ca="1" si="360"/>
        <v>0</v>
      </c>
      <c r="AI655" s="18">
        <f t="shared" ca="1" si="360"/>
        <v>0</v>
      </c>
      <c r="AJ655" s="18">
        <f t="shared" ca="1" si="360"/>
        <v>0</v>
      </c>
      <c r="AK655" s="18">
        <f t="shared" ca="1" si="360"/>
        <v>0</v>
      </c>
      <c r="AL655" s="18">
        <f t="shared" ca="1" si="360"/>
        <v>0</v>
      </c>
      <c r="AM655" s="18">
        <f t="shared" ca="1" si="360"/>
        <v>0</v>
      </c>
      <c r="AN655" s="18">
        <f t="shared" ca="1" si="360"/>
        <v>0</v>
      </c>
      <c r="AO655" s="18">
        <f t="shared" ca="1" si="361"/>
        <v>0</v>
      </c>
      <c r="AP655" s="18">
        <f t="shared" ca="1" si="361"/>
        <v>0</v>
      </c>
      <c r="AQ655" s="18">
        <f t="shared" ca="1" si="361"/>
        <v>0</v>
      </c>
      <c r="AR655" s="18">
        <f t="shared" ca="1" si="361"/>
        <v>0</v>
      </c>
      <c r="AS655" s="18">
        <f t="shared" ca="1" si="361"/>
        <v>0</v>
      </c>
      <c r="AT655" s="18">
        <f t="shared" ca="1" si="361"/>
        <v>0</v>
      </c>
      <c r="AU655" s="18">
        <f t="shared" ca="1" si="361"/>
        <v>0</v>
      </c>
      <c r="AV655" s="18">
        <f t="shared" ca="1" si="361"/>
        <v>0</v>
      </c>
      <c r="AW655" s="18">
        <f t="shared" ca="1" si="361"/>
        <v>0</v>
      </c>
      <c r="AX655" s="18">
        <f t="shared" ca="1" si="361"/>
        <v>0</v>
      </c>
      <c r="AY655" s="18">
        <f t="shared" ca="1" si="362"/>
        <v>0</v>
      </c>
      <c r="AZ655" s="18">
        <f t="shared" ca="1" si="362"/>
        <v>0</v>
      </c>
      <c r="BA655" s="18">
        <f t="shared" ca="1" si="362"/>
        <v>0</v>
      </c>
      <c r="BB655" s="18">
        <f t="shared" ca="1" si="362"/>
        <v>0</v>
      </c>
      <c r="BC655" s="18">
        <f t="shared" ca="1" si="362"/>
        <v>0</v>
      </c>
      <c r="BD655" s="18">
        <f t="shared" ca="1" si="362"/>
        <v>0</v>
      </c>
      <c r="BE655" s="18">
        <f t="shared" ca="1" si="362"/>
        <v>0</v>
      </c>
      <c r="BF655" s="18">
        <f t="shared" ca="1" si="362"/>
        <v>0</v>
      </c>
      <c r="BG655" s="18">
        <f t="shared" ca="1" si="362"/>
        <v>0</v>
      </c>
      <c r="BH655" s="18">
        <f t="shared" ca="1" si="362"/>
        <v>0</v>
      </c>
      <c r="BI655" s="18">
        <f t="shared" ca="1" si="362"/>
        <v>0</v>
      </c>
    </row>
    <row r="656" spans="8:61" x14ac:dyDescent="0.35">
      <c r="H656" s="2" t="str">
        <f t="shared" si="336"/>
        <v>MCCC_27</v>
      </c>
      <c r="I656">
        <f t="shared" si="335"/>
        <v>13</v>
      </c>
      <c r="J656">
        <f t="shared" si="337"/>
        <v>15</v>
      </c>
      <c r="K656" s="18">
        <f t="shared" ca="1" si="358"/>
        <v>0</v>
      </c>
      <c r="L656" s="18">
        <f t="shared" ca="1" si="358"/>
        <v>0</v>
      </c>
      <c r="M656" s="18">
        <f t="shared" ca="1" si="358"/>
        <v>0</v>
      </c>
      <c r="N656" s="18">
        <f t="shared" ca="1" si="358"/>
        <v>0</v>
      </c>
      <c r="O656" s="18">
        <f t="shared" ca="1" si="358"/>
        <v>0</v>
      </c>
      <c r="P656" s="18">
        <f t="shared" ca="1" si="358"/>
        <v>0</v>
      </c>
      <c r="Q656" s="18">
        <f t="shared" ca="1" si="358"/>
        <v>0</v>
      </c>
      <c r="R656" s="18">
        <f t="shared" ca="1" si="358"/>
        <v>0</v>
      </c>
      <c r="S656" s="18">
        <f t="shared" ca="1" si="358"/>
        <v>0</v>
      </c>
      <c r="T656" s="18">
        <f t="shared" ca="1" si="358"/>
        <v>0</v>
      </c>
      <c r="U656" s="18">
        <f t="shared" ca="1" si="359"/>
        <v>0</v>
      </c>
      <c r="V656" s="18">
        <f t="shared" ca="1" si="359"/>
        <v>0</v>
      </c>
      <c r="W656" s="18">
        <f t="shared" ca="1" si="359"/>
        <v>0</v>
      </c>
      <c r="X656" s="18">
        <f t="shared" ca="1" si="359"/>
        <v>0</v>
      </c>
      <c r="Y656" s="18">
        <f t="shared" ca="1" si="359"/>
        <v>0</v>
      </c>
      <c r="Z656" s="18">
        <f t="shared" ca="1" si="359"/>
        <v>3.2046916929394417E-2</v>
      </c>
      <c r="AA656" s="18">
        <f t="shared" ca="1" si="359"/>
        <v>0</v>
      </c>
      <c r="AB656" s="18">
        <f t="shared" ca="1" si="359"/>
        <v>0</v>
      </c>
      <c r="AC656" s="18">
        <f t="shared" ca="1" si="359"/>
        <v>0</v>
      </c>
      <c r="AD656" s="18">
        <f t="shared" ca="1" si="359"/>
        <v>0</v>
      </c>
      <c r="AE656" s="18">
        <f t="shared" ca="1" si="360"/>
        <v>0</v>
      </c>
      <c r="AF656" s="18">
        <f t="shared" ca="1" si="360"/>
        <v>0</v>
      </c>
      <c r="AG656" s="18">
        <f t="shared" ca="1" si="360"/>
        <v>0</v>
      </c>
      <c r="AH656" s="18">
        <f t="shared" ca="1" si="360"/>
        <v>0</v>
      </c>
      <c r="AI656" s="18">
        <f t="shared" ca="1" si="360"/>
        <v>0</v>
      </c>
      <c r="AJ656" s="18">
        <f t="shared" ca="1" si="360"/>
        <v>0</v>
      </c>
      <c r="AK656" s="18">
        <f t="shared" ca="1" si="360"/>
        <v>0</v>
      </c>
      <c r="AL656" s="18">
        <f t="shared" ca="1" si="360"/>
        <v>0</v>
      </c>
      <c r="AM656" s="18">
        <f t="shared" ca="1" si="360"/>
        <v>0</v>
      </c>
      <c r="AN656" s="18">
        <f t="shared" ca="1" si="360"/>
        <v>0</v>
      </c>
      <c r="AO656" s="18">
        <f t="shared" ca="1" si="361"/>
        <v>0</v>
      </c>
      <c r="AP656" s="18">
        <f t="shared" ca="1" si="361"/>
        <v>0</v>
      </c>
      <c r="AQ656" s="18">
        <f t="shared" ca="1" si="361"/>
        <v>0</v>
      </c>
      <c r="AR656" s="18">
        <f t="shared" ca="1" si="361"/>
        <v>0</v>
      </c>
      <c r="AS656" s="18">
        <f t="shared" ca="1" si="361"/>
        <v>0</v>
      </c>
      <c r="AT656" s="18">
        <f t="shared" ca="1" si="361"/>
        <v>0</v>
      </c>
      <c r="AU656" s="18">
        <f t="shared" ca="1" si="361"/>
        <v>0</v>
      </c>
      <c r="AV656" s="18">
        <f t="shared" ca="1" si="361"/>
        <v>0</v>
      </c>
      <c r="AW656" s="18">
        <f t="shared" ca="1" si="361"/>
        <v>0</v>
      </c>
      <c r="AX656" s="18">
        <f t="shared" ca="1" si="361"/>
        <v>0</v>
      </c>
      <c r="AY656" s="18">
        <f t="shared" ca="1" si="362"/>
        <v>0</v>
      </c>
      <c r="AZ656" s="18">
        <f t="shared" ca="1" si="362"/>
        <v>0</v>
      </c>
      <c r="BA656" s="18">
        <f t="shared" ca="1" si="362"/>
        <v>0</v>
      </c>
      <c r="BB656" s="18">
        <f t="shared" ca="1" si="362"/>
        <v>0</v>
      </c>
      <c r="BC656" s="18">
        <f t="shared" ca="1" si="362"/>
        <v>0</v>
      </c>
      <c r="BD656" s="18">
        <f t="shared" ca="1" si="362"/>
        <v>0</v>
      </c>
      <c r="BE656" s="18">
        <f t="shared" ca="1" si="362"/>
        <v>0</v>
      </c>
      <c r="BF656" s="18">
        <f t="shared" ca="1" si="362"/>
        <v>0</v>
      </c>
      <c r="BG656" s="18">
        <f t="shared" ca="1" si="362"/>
        <v>0</v>
      </c>
      <c r="BH656" s="18">
        <f t="shared" ca="1" si="362"/>
        <v>0</v>
      </c>
      <c r="BI656" s="18">
        <f t="shared" ca="1" si="362"/>
        <v>0</v>
      </c>
    </row>
    <row r="657" spans="8:61" x14ac:dyDescent="0.35">
      <c r="H657" s="2" t="str">
        <f t="shared" si="336"/>
        <v>MCCC_27</v>
      </c>
      <c r="I657">
        <f t="shared" si="335"/>
        <v>13</v>
      </c>
      <c r="J657">
        <f t="shared" si="337"/>
        <v>16</v>
      </c>
      <c r="K657" s="18">
        <f t="shared" ca="1" si="358"/>
        <v>0</v>
      </c>
      <c r="L657" s="18">
        <f t="shared" ca="1" si="358"/>
        <v>0</v>
      </c>
      <c r="M657" s="18">
        <f t="shared" ca="1" si="358"/>
        <v>0</v>
      </c>
      <c r="N657" s="18">
        <f t="shared" ca="1" si="358"/>
        <v>0</v>
      </c>
      <c r="O657" s="18">
        <f t="shared" ca="1" si="358"/>
        <v>0</v>
      </c>
      <c r="P657" s="18">
        <f t="shared" ca="1" si="358"/>
        <v>0</v>
      </c>
      <c r="Q657" s="18">
        <f t="shared" ca="1" si="358"/>
        <v>0</v>
      </c>
      <c r="R657" s="18">
        <f t="shared" ca="1" si="358"/>
        <v>0</v>
      </c>
      <c r="S657" s="18">
        <f t="shared" ca="1" si="358"/>
        <v>0</v>
      </c>
      <c r="T657" s="18">
        <f t="shared" ca="1" si="358"/>
        <v>0</v>
      </c>
      <c r="U657" s="18">
        <f t="shared" ca="1" si="359"/>
        <v>0</v>
      </c>
      <c r="V657" s="18">
        <f t="shared" ca="1" si="359"/>
        <v>0</v>
      </c>
      <c r="W657" s="18">
        <f t="shared" ca="1" si="359"/>
        <v>0</v>
      </c>
      <c r="X657" s="18">
        <f t="shared" ca="1" si="359"/>
        <v>0</v>
      </c>
      <c r="Y657" s="18">
        <f t="shared" ca="1" si="359"/>
        <v>0</v>
      </c>
      <c r="Z657" s="18">
        <f t="shared" ca="1" si="359"/>
        <v>0</v>
      </c>
      <c r="AA657" s="18">
        <f t="shared" ca="1" si="359"/>
        <v>3.2046916929394417E-2</v>
      </c>
      <c r="AB657" s="18">
        <f t="shared" ca="1" si="359"/>
        <v>0</v>
      </c>
      <c r="AC657" s="18">
        <f t="shared" ca="1" si="359"/>
        <v>0</v>
      </c>
      <c r="AD657" s="18">
        <f t="shared" ca="1" si="359"/>
        <v>0</v>
      </c>
      <c r="AE657" s="18">
        <f t="shared" ca="1" si="360"/>
        <v>0</v>
      </c>
      <c r="AF657" s="18">
        <f t="shared" ca="1" si="360"/>
        <v>0</v>
      </c>
      <c r="AG657" s="18">
        <f t="shared" ca="1" si="360"/>
        <v>0</v>
      </c>
      <c r="AH657" s="18">
        <f t="shared" ca="1" si="360"/>
        <v>0</v>
      </c>
      <c r="AI657" s="18">
        <f t="shared" ca="1" si="360"/>
        <v>0</v>
      </c>
      <c r="AJ657" s="18">
        <f t="shared" ca="1" si="360"/>
        <v>0</v>
      </c>
      <c r="AK657" s="18">
        <f t="shared" ca="1" si="360"/>
        <v>0</v>
      </c>
      <c r="AL657" s="18">
        <f t="shared" ca="1" si="360"/>
        <v>0</v>
      </c>
      <c r="AM657" s="18">
        <f t="shared" ca="1" si="360"/>
        <v>0</v>
      </c>
      <c r="AN657" s="18">
        <f t="shared" ca="1" si="360"/>
        <v>0</v>
      </c>
      <c r="AO657" s="18">
        <f t="shared" ca="1" si="361"/>
        <v>0</v>
      </c>
      <c r="AP657" s="18">
        <f t="shared" ca="1" si="361"/>
        <v>0</v>
      </c>
      <c r="AQ657" s="18">
        <f t="shared" ca="1" si="361"/>
        <v>0</v>
      </c>
      <c r="AR657" s="18">
        <f t="shared" ca="1" si="361"/>
        <v>0</v>
      </c>
      <c r="AS657" s="18">
        <f t="shared" ca="1" si="361"/>
        <v>0</v>
      </c>
      <c r="AT657" s="18">
        <f t="shared" ca="1" si="361"/>
        <v>0</v>
      </c>
      <c r="AU657" s="18">
        <f t="shared" ca="1" si="361"/>
        <v>0</v>
      </c>
      <c r="AV657" s="18">
        <f t="shared" ca="1" si="361"/>
        <v>0</v>
      </c>
      <c r="AW657" s="18">
        <f t="shared" ca="1" si="361"/>
        <v>0</v>
      </c>
      <c r="AX657" s="18">
        <f t="shared" ca="1" si="361"/>
        <v>0</v>
      </c>
      <c r="AY657" s="18">
        <f t="shared" ca="1" si="362"/>
        <v>0</v>
      </c>
      <c r="AZ657" s="18">
        <f t="shared" ca="1" si="362"/>
        <v>0</v>
      </c>
      <c r="BA657" s="18">
        <f t="shared" ca="1" si="362"/>
        <v>0</v>
      </c>
      <c r="BB657" s="18">
        <f t="shared" ca="1" si="362"/>
        <v>0</v>
      </c>
      <c r="BC657" s="18">
        <f t="shared" ca="1" si="362"/>
        <v>0</v>
      </c>
      <c r="BD657" s="18">
        <f t="shared" ca="1" si="362"/>
        <v>0</v>
      </c>
      <c r="BE657" s="18">
        <f t="shared" ca="1" si="362"/>
        <v>0</v>
      </c>
      <c r="BF657" s="18">
        <f t="shared" ca="1" si="362"/>
        <v>0</v>
      </c>
      <c r="BG657" s="18">
        <f t="shared" ca="1" si="362"/>
        <v>0</v>
      </c>
      <c r="BH657" s="18">
        <f t="shared" ca="1" si="362"/>
        <v>0</v>
      </c>
      <c r="BI657" s="18">
        <f t="shared" ca="1" si="362"/>
        <v>0</v>
      </c>
    </row>
    <row r="658" spans="8:61" x14ac:dyDescent="0.35">
      <c r="H658" s="2" t="str">
        <f t="shared" si="336"/>
        <v>MCCC_27</v>
      </c>
      <c r="I658">
        <f t="shared" si="335"/>
        <v>13</v>
      </c>
      <c r="J658">
        <f t="shared" si="337"/>
        <v>17</v>
      </c>
      <c r="K658" s="18">
        <f t="shared" ca="1" si="358"/>
        <v>0</v>
      </c>
      <c r="L658" s="18">
        <f t="shared" ca="1" si="358"/>
        <v>0</v>
      </c>
      <c r="M658" s="18">
        <f t="shared" ca="1" si="358"/>
        <v>0</v>
      </c>
      <c r="N658" s="18">
        <f t="shared" ca="1" si="358"/>
        <v>0</v>
      </c>
      <c r="O658" s="18">
        <f t="shared" ca="1" si="358"/>
        <v>0</v>
      </c>
      <c r="P658" s="18">
        <f t="shared" ca="1" si="358"/>
        <v>0</v>
      </c>
      <c r="Q658" s="18">
        <f t="shared" ca="1" si="358"/>
        <v>0</v>
      </c>
      <c r="R658" s="18">
        <f t="shared" ca="1" si="358"/>
        <v>0</v>
      </c>
      <c r="S658" s="18">
        <f t="shared" ca="1" si="358"/>
        <v>0</v>
      </c>
      <c r="T658" s="18">
        <f t="shared" ca="1" si="358"/>
        <v>0</v>
      </c>
      <c r="U658" s="18">
        <f t="shared" ca="1" si="359"/>
        <v>0</v>
      </c>
      <c r="V658" s="18">
        <f t="shared" ca="1" si="359"/>
        <v>0</v>
      </c>
      <c r="W658" s="18">
        <f t="shared" ca="1" si="359"/>
        <v>0</v>
      </c>
      <c r="X658" s="18">
        <f t="shared" ca="1" si="359"/>
        <v>0</v>
      </c>
      <c r="Y658" s="18">
        <f t="shared" ca="1" si="359"/>
        <v>0</v>
      </c>
      <c r="Z658" s="18">
        <f t="shared" ca="1" si="359"/>
        <v>0</v>
      </c>
      <c r="AA658" s="18">
        <f t="shared" ca="1" si="359"/>
        <v>0</v>
      </c>
      <c r="AB658" s="18">
        <f t="shared" ca="1" si="359"/>
        <v>3.2046916929394417E-2</v>
      </c>
      <c r="AC658" s="18">
        <f t="shared" ca="1" si="359"/>
        <v>0</v>
      </c>
      <c r="AD658" s="18">
        <f t="shared" ca="1" si="359"/>
        <v>0</v>
      </c>
      <c r="AE658" s="18">
        <f t="shared" ca="1" si="360"/>
        <v>0</v>
      </c>
      <c r="AF658" s="18">
        <f t="shared" ca="1" si="360"/>
        <v>0</v>
      </c>
      <c r="AG658" s="18">
        <f t="shared" ca="1" si="360"/>
        <v>0</v>
      </c>
      <c r="AH658" s="18">
        <f t="shared" ca="1" si="360"/>
        <v>0</v>
      </c>
      <c r="AI658" s="18">
        <f t="shared" ca="1" si="360"/>
        <v>0</v>
      </c>
      <c r="AJ658" s="18">
        <f t="shared" ca="1" si="360"/>
        <v>0</v>
      </c>
      <c r="AK658" s="18">
        <f t="shared" ca="1" si="360"/>
        <v>0</v>
      </c>
      <c r="AL658" s="18">
        <f t="shared" ca="1" si="360"/>
        <v>0</v>
      </c>
      <c r="AM658" s="18">
        <f t="shared" ca="1" si="360"/>
        <v>0</v>
      </c>
      <c r="AN658" s="18">
        <f t="shared" ca="1" si="360"/>
        <v>0</v>
      </c>
      <c r="AO658" s="18">
        <f t="shared" ca="1" si="361"/>
        <v>0</v>
      </c>
      <c r="AP658" s="18">
        <f t="shared" ca="1" si="361"/>
        <v>0</v>
      </c>
      <c r="AQ658" s="18">
        <f t="shared" ca="1" si="361"/>
        <v>0</v>
      </c>
      <c r="AR658" s="18">
        <f t="shared" ca="1" si="361"/>
        <v>0</v>
      </c>
      <c r="AS658" s="18">
        <f t="shared" ca="1" si="361"/>
        <v>0</v>
      </c>
      <c r="AT658" s="18">
        <f t="shared" ca="1" si="361"/>
        <v>0</v>
      </c>
      <c r="AU658" s="18">
        <f t="shared" ca="1" si="361"/>
        <v>0</v>
      </c>
      <c r="AV658" s="18">
        <f t="shared" ca="1" si="361"/>
        <v>0</v>
      </c>
      <c r="AW658" s="18">
        <f t="shared" ca="1" si="361"/>
        <v>0</v>
      </c>
      <c r="AX658" s="18">
        <f t="shared" ca="1" si="361"/>
        <v>0</v>
      </c>
      <c r="AY658" s="18">
        <f t="shared" ca="1" si="362"/>
        <v>0</v>
      </c>
      <c r="AZ658" s="18">
        <f t="shared" ca="1" si="362"/>
        <v>0</v>
      </c>
      <c r="BA658" s="18">
        <f t="shared" ca="1" si="362"/>
        <v>0</v>
      </c>
      <c r="BB658" s="18">
        <f t="shared" ca="1" si="362"/>
        <v>0</v>
      </c>
      <c r="BC658" s="18">
        <f t="shared" ca="1" si="362"/>
        <v>0</v>
      </c>
      <c r="BD658" s="18">
        <f t="shared" ca="1" si="362"/>
        <v>0</v>
      </c>
      <c r="BE658" s="18">
        <f t="shared" ca="1" si="362"/>
        <v>0</v>
      </c>
      <c r="BF658" s="18">
        <f t="shared" ca="1" si="362"/>
        <v>0</v>
      </c>
      <c r="BG658" s="18">
        <f t="shared" ca="1" si="362"/>
        <v>0</v>
      </c>
      <c r="BH658" s="18">
        <f t="shared" ca="1" si="362"/>
        <v>0</v>
      </c>
      <c r="BI658" s="18">
        <f t="shared" ca="1" si="362"/>
        <v>0</v>
      </c>
    </row>
    <row r="659" spans="8:61" x14ac:dyDescent="0.35">
      <c r="H659" s="2" t="str">
        <f t="shared" si="336"/>
        <v>MCCC_27</v>
      </c>
      <c r="I659">
        <f t="shared" si="335"/>
        <v>13</v>
      </c>
      <c r="J659">
        <f t="shared" si="337"/>
        <v>18</v>
      </c>
      <c r="K659" s="18">
        <f t="shared" ref="K659:T668" ca="1" si="363">IF(K$28&gt;$J659,0,OFFSET($K$2,$I659,$J659-K$28))</f>
        <v>0</v>
      </c>
      <c r="L659" s="18">
        <f t="shared" ca="1" si="363"/>
        <v>0</v>
      </c>
      <c r="M659" s="18">
        <f t="shared" ca="1" si="363"/>
        <v>0</v>
      </c>
      <c r="N659" s="18">
        <f t="shared" ca="1" si="363"/>
        <v>0</v>
      </c>
      <c r="O659" s="18">
        <f t="shared" ca="1" si="363"/>
        <v>0</v>
      </c>
      <c r="P659" s="18">
        <f t="shared" ca="1" si="363"/>
        <v>0</v>
      </c>
      <c r="Q659" s="18">
        <f t="shared" ca="1" si="363"/>
        <v>0</v>
      </c>
      <c r="R659" s="18">
        <f t="shared" ca="1" si="363"/>
        <v>0</v>
      </c>
      <c r="S659" s="18">
        <f t="shared" ca="1" si="363"/>
        <v>0</v>
      </c>
      <c r="T659" s="18">
        <f t="shared" ca="1" si="363"/>
        <v>0</v>
      </c>
      <c r="U659" s="18">
        <f t="shared" ref="U659:AD668" ca="1" si="364">IF(U$28&gt;$J659,0,OFFSET($K$2,$I659,$J659-U$28))</f>
        <v>0</v>
      </c>
      <c r="V659" s="18">
        <f t="shared" ca="1" si="364"/>
        <v>0</v>
      </c>
      <c r="W659" s="18">
        <f t="shared" ca="1" si="364"/>
        <v>0</v>
      </c>
      <c r="X659" s="18">
        <f t="shared" ca="1" si="364"/>
        <v>0</v>
      </c>
      <c r="Y659" s="18">
        <f t="shared" ca="1" si="364"/>
        <v>0</v>
      </c>
      <c r="Z659" s="18">
        <f t="shared" ca="1" si="364"/>
        <v>0</v>
      </c>
      <c r="AA659" s="18">
        <f t="shared" ca="1" si="364"/>
        <v>0</v>
      </c>
      <c r="AB659" s="18">
        <f t="shared" ca="1" si="364"/>
        <v>0</v>
      </c>
      <c r="AC659" s="18">
        <f t="shared" ca="1" si="364"/>
        <v>3.2046916929394417E-2</v>
      </c>
      <c r="AD659" s="18">
        <f t="shared" ca="1" si="364"/>
        <v>0</v>
      </c>
      <c r="AE659" s="18">
        <f t="shared" ref="AE659:AN668" ca="1" si="365">IF(AE$28&gt;$J659,0,OFFSET($K$2,$I659,$J659-AE$28))</f>
        <v>0</v>
      </c>
      <c r="AF659" s="18">
        <f t="shared" ca="1" si="365"/>
        <v>0</v>
      </c>
      <c r="AG659" s="18">
        <f t="shared" ca="1" si="365"/>
        <v>0</v>
      </c>
      <c r="AH659" s="18">
        <f t="shared" ca="1" si="365"/>
        <v>0</v>
      </c>
      <c r="AI659" s="18">
        <f t="shared" ca="1" si="365"/>
        <v>0</v>
      </c>
      <c r="AJ659" s="18">
        <f t="shared" ca="1" si="365"/>
        <v>0</v>
      </c>
      <c r="AK659" s="18">
        <f t="shared" ca="1" si="365"/>
        <v>0</v>
      </c>
      <c r="AL659" s="18">
        <f t="shared" ca="1" si="365"/>
        <v>0</v>
      </c>
      <c r="AM659" s="18">
        <f t="shared" ca="1" si="365"/>
        <v>0</v>
      </c>
      <c r="AN659" s="18">
        <f t="shared" ca="1" si="365"/>
        <v>0</v>
      </c>
      <c r="AO659" s="18">
        <f t="shared" ref="AO659:AX668" ca="1" si="366">IF(AO$28&gt;$J659,0,OFFSET($K$2,$I659,$J659-AO$28))</f>
        <v>0</v>
      </c>
      <c r="AP659" s="18">
        <f t="shared" ca="1" si="366"/>
        <v>0</v>
      </c>
      <c r="AQ659" s="18">
        <f t="shared" ca="1" si="366"/>
        <v>0</v>
      </c>
      <c r="AR659" s="18">
        <f t="shared" ca="1" si="366"/>
        <v>0</v>
      </c>
      <c r="AS659" s="18">
        <f t="shared" ca="1" si="366"/>
        <v>0</v>
      </c>
      <c r="AT659" s="18">
        <f t="shared" ca="1" si="366"/>
        <v>0</v>
      </c>
      <c r="AU659" s="18">
        <f t="shared" ca="1" si="366"/>
        <v>0</v>
      </c>
      <c r="AV659" s="18">
        <f t="shared" ca="1" si="366"/>
        <v>0</v>
      </c>
      <c r="AW659" s="18">
        <f t="shared" ca="1" si="366"/>
        <v>0</v>
      </c>
      <c r="AX659" s="18">
        <f t="shared" ca="1" si="366"/>
        <v>0</v>
      </c>
      <c r="AY659" s="18">
        <f t="shared" ref="AY659:BI668" ca="1" si="367">IF(AY$28&gt;$J659,0,OFFSET($K$2,$I659,$J659-AY$28))</f>
        <v>0</v>
      </c>
      <c r="AZ659" s="18">
        <f t="shared" ca="1" si="367"/>
        <v>0</v>
      </c>
      <c r="BA659" s="18">
        <f t="shared" ca="1" si="367"/>
        <v>0</v>
      </c>
      <c r="BB659" s="18">
        <f t="shared" ca="1" si="367"/>
        <v>0</v>
      </c>
      <c r="BC659" s="18">
        <f t="shared" ca="1" si="367"/>
        <v>0</v>
      </c>
      <c r="BD659" s="18">
        <f t="shared" ca="1" si="367"/>
        <v>0</v>
      </c>
      <c r="BE659" s="18">
        <f t="shared" ca="1" si="367"/>
        <v>0</v>
      </c>
      <c r="BF659" s="18">
        <f t="shared" ca="1" si="367"/>
        <v>0</v>
      </c>
      <c r="BG659" s="18">
        <f t="shared" ca="1" si="367"/>
        <v>0</v>
      </c>
      <c r="BH659" s="18">
        <f t="shared" ca="1" si="367"/>
        <v>0</v>
      </c>
      <c r="BI659" s="18">
        <f t="shared" ca="1" si="367"/>
        <v>0</v>
      </c>
    </row>
    <row r="660" spans="8:61" x14ac:dyDescent="0.35">
      <c r="H660" s="2" t="str">
        <f t="shared" si="336"/>
        <v>MCCC_27</v>
      </c>
      <c r="I660">
        <f t="shared" si="335"/>
        <v>13</v>
      </c>
      <c r="J660">
        <f t="shared" si="337"/>
        <v>19</v>
      </c>
      <c r="K660" s="18">
        <f t="shared" ca="1" si="363"/>
        <v>0</v>
      </c>
      <c r="L660" s="18">
        <f t="shared" ca="1" si="363"/>
        <v>0</v>
      </c>
      <c r="M660" s="18">
        <f t="shared" ca="1" si="363"/>
        <v>0</v>
      </c>
      <c r="N660" s="18">
        <f t="shared" ca="1" si="363"/>
        <v>0</v>
      </c>
      <c r="O660" s="18">
        <f t="shared" ca="1" si="363"/>
        <v>0</v>
      </c>
      <c r="P660" s="18">
        <f t="shared" ca="1" si="363"/>
        <v>0</v>
      </c>
      <c r="Q660" s="18">
        <f t="shared" ca="1" si="363"/>
        <v>0</v>
      </c>
      <c r="R660" s="18">
        <f t="shared" ca="1" si="363"/>
        <v>0</v>
      </c>
      <c r="S660" s="18">
        <f t="shared" ca="1" si="363"/>
        <v>0</v>
      </c>
      <c r="T660" s="18">
        <f t="shared" ca="1" si="363"/>
        <v>0</v>
      </c>
      <c r="U660" s="18">
        <f t="shared" ca="1" si="364"/>
        <v>0</v>
      </c>
      <c r="V660" s="18">
        <f t="shared" ca="1" si="364"/>
        <v>0</v>
      </c>
      <c r="W660" s="18">
        <f t="shared" ca="1" si="364"/>
        <v>0</v>
      </c>
      <c r="X660" s="18">
        <f t="shared" ca="1" si="364"/>
        <v>0</v>
      </c>
      <c r="Y660" s="18">
        <f t="shared" ca="1" si="364"/>
        <v>0</v>
      </c>
      <c r="Z660" s="18">
        <f t="shared" ca="1" si="364"/>
        <v>0</v>
      </c>
      <c r="AA660" s="18">
        <f t="shared" ca="1" si="364"/>
        <v>0</v>
      </c>
      <c r="AB660" s="18">
        <f t="shared" ca="1" si="364"/>
        <v>0</v>
      </c>
      <c r="AC660" s="18">
        <f t="shared" ca="1" si="364"/>
        <v>0</v>
      </c>
      <c r="AD660" s="18">
        <f t="shared" ca="1" si="364"/>
        <v>3.2046916929394417E-2</v>
      </c>
      <c r="AE660" s="18">
        <f t="shared" ca="1" si="365"/>
        <v>0</v>
      </c>
      <c r="AF660" s="18">
        <f t="shared" ca="1" si="365"/>
        <v>0</v>
      </c>
      <c r="AG660" s="18">
        <f t="shared" ca="1" si="365"/>
        <v>0</v>
      </c>
      <c r="AH660" s="18">
        <f t="shared" ca="1" si="365"/>
        <v>0</v>
      </c>
      <c r="AI660" s="18">
        <f t="shared" ca="1" si="365"/>
        <v>0</v>
      </c>
      <c r="AJ660" s="18">
        <f t="shared" ca="1" si="365"/>
        <v>0</v>
      </c>
      <c r="AK660" s="18">
        <f t="shared" ca="1" si="365"/>
        <v>0</v>
      </c>
      <c r="AL660" s="18">
        <f t="shared" ca="1" si="365"/>
        <v>0</v>
      </c>
      <c r="AM660" s="18">
        <f t="shared" ca="1" si="365"/>
        <v>0</v>
      </c>
      <c r="AN660" s="18">
        <f t="shared" ca="1" si="365"/>
        <v>0</v>
      </c>
      <c r="AO660" s="18">
        <f t="shared" ca="1" si="366"/>
        <v>0</v>
      </c>
      <c r="AP660" s="18">
        <f t="shared" ca="1" si="366"/>
        <v>0</v>
      </c>
      <c r="AQ660" s="18">
        <f t="shared" ca="1" si="366"/>
        <v>0</v>
      </c>
      <c r="AR660" s="18">
        <f t="shared" ca="1" si="366"/>
        <v>0</v>
      </c>
      <c r="AS660" s="18">
        <f t="shared" ca="1" si="366"/>
        <v>0</v>
      </c>
      <c r="AT660" s="18">
        <f t="shared" ca="1" si="366"/>
        <v>0</v>
      </c>
      <c r="AU660" s="18">
        <f t="shared" ca="1" si="366"/>
        <v>0</v>
      </c>
      <c r="AV660" s="18">
        <f t="shared" ca="1" si="366"/>
        <v>0</v>
      </c>
      <c r="AW660" s="18">
        <f t="shared" ca="1" si="366"/>
        <v>0</v>
      </c>
      <c r="AX660" s="18">
        <f t="shared" ca="1" si="366"/>
        <v>0</v>
      </c>
      <c r="AY660" s="18">
        <f t="shared" ca="1" si="367"/>
        <v>0</v>
      </c>
      <c r="AZ660" s="18">
        <f t="shared" ca="1" si="367"/>
        <v>0</v>
      </c>
      <c r="BA660" s="18">
        <f t="shared" ca="1" si="367"/>
        <v>0</v>
      </c>
      <c r="BB660" s="18">
        <f t="shared" ca="1" si="367"/>
        <v>0</v>
      </c>
      <c r="BC660" s="18">
        <f t="shared" ca="1" si="367"/>
        <v>0</v>
      </c>
      <c r="BD660" s="18">
        <f t="shared" ca="1" si="367"/>
        <v>0</v>
      </c>
      <c r="BE660" s="18">
        <f t="shared" ca="1" si="367"/>
        <v>0</v>
      </c>
      <c r="BF660" s="18">
        <f t="shared" ca="1" si="367"/>
        <v>0</v>
      </c>
      <c r="BG660" s="18">
        <f t="shared" ca="1" si="367"/>
        <v>0</v>
      </c>
      <c r="BH660" s="18">
        <f t="shared" ca="1" si="367"/>
        <v>0</v>
      </c>
      <c r="BI660" s="18">
        <f t="shared" ca="1" si="367"/>
        <v>0</v>
      </c>
    </row>
    <row r="661" spans="8:61" x14ac:dyDescent="0.35">
      <c r="H661" s="2" t="str">
        <f t="shared" si="336"/>
        <v>MCCC_27</v>
      </c>
      <c r="I661">
        <f t="shared" si="335"/>
        <v>13</v>
      </c>
      <c r="J661">
        <f t="shared" si="337"/>
        <v>20</v>
      </c>
      <c r="K661" s="18">
        <f t="shared" ca="1" si="363"/>
        <v>0</v>
      </c>
      <c r="L661" s="18">
        <f t="shared" ca="1" si="363"/>
        <v>0</v>
      </c>
      <c r="M661" s="18">
        <f t="shared" ca="1" si="363"/>
        <v>0</v>
      </c>
      <c r="N661" s="18">
        <f t="shared" ca="1" si="363"/>
        <v>0</v>
      </c>
      <c r="O661" s="18">
        <f t="shared" ca="1" si="363"/>
        <v>0</v>
      </c>
      <c r="P661" s="18">
        <f t="shared" ca="1" si="363"/>
        <v>0</v>
      </c>
      <c r="Q661" s="18">
        <f t="shared" ca="1" si="363"/>
        <v>0</v>
      </c>
      <c r="R661" s="18">
        <f t="shared" ca="1" si="363"/>
        <v>0</v>
      </c>
      <c r="S661" s="18">
        <f t="shared" ca="1" si="363"/>
        <v>0</v>
      </c>
      <c r="T661" s="18">
        <f t="shared" ca="1" si="363"/>
        <v>0</v>
      </c>
      <c r="U661" s="18">
        <f t="shared" ca="1" si="364"/>
        <v>0</v>
      </c>
      <c r="V661" s="18">
        <f t="shared" ca="1" si="364"/>
        <v>0</v>
      </c>
      <c r="W661" s="18">
        <f t="shared" ca="1" si="364"/>
        <v>0</v>
      </c>
      <c r="X661" s="18">
        <f t="shared" ca="1" si="364"/>
        <v>0</v>
      </c>
      <c r="Y661" s="18">
        <f t="shared" ca="1" si="364"/>
        <v>0</v>
      </c>
      <c r="Z661" s="18">
        <f t="shared" ca="1" si="364"/>
        <v>0</v>
      </c>
      <c r="AA661" s="18">
        <f t="shared" ca="1" si="364"/>
        <v>0</v>
      </c>
      <c r="AB661" s="18">
        <f t="shared" ca="1" si="364"/>
        <v>0</v>
      </c>
      <c r="AC661" s="18">
        <f t="shared" ca="1" si="364"/>
        <v>0</v>
      </c>
      <c r="AD661" s="18">
        <f t="shared" ca="1" si="364"/>
        <v>0</v>
      </c>
      <c r="AE661" s="18">
        <f t="shared" ca="1" si="365"/>
        <v>3.2046916929394417E-2</v>
      </c>
      <c r="AF661" s="18">
        <f t="shared" ca="1" si="365"/>
        <v>0</v>
      </c>
      <c r="AG661" s="18">
        <f t="shared" ca="1" si="365"/>
        <v>0</v>
      </c>
      <c r="AH661" s="18">
        <f t="shared" ca="1" si="365"/>
        <v>0</v>
      </c>
      <c r="AI661" s="18">
        <f t="shared" ca="1" si="365"/>
        <v>0</v>
      </c>
      <c r="AJ661" s="18">
        <f t="shared" ca="1" si="365"/>
        <v>0</v>
      </c>
      <c r="AK661" s="18">
        <f t="shared" ca="1" si="365"/>
        <v>0</v>
      </c>
      <c r="AL661" s="18">
        <f t="shared" ca="1" si="365"/>
        <v>0</v>
      </c>
      <c r="AM661" s="18">
        <f t="shared" ca="1" si="365"/>
        <v>0</v>
      </c>
      <c r="AN661" s="18">
        <f t="shared" ca="1" si="365"/>
        <v>0</v>
      </c>
      <c r="AO661" s="18">
        <f t="shared" ca="1" si="366"/>
        <v>0</v>
      </c>
      <c r="AP661" s="18">
        <f t="shared" ca="1" si="366"/>
        <v>0</v>
      </c>
      <c r="AQ661" s="18">
        <f t="shared" ca="1" si="366"/>
        <v>0</v>
      </c>
      <c r="AR661" s="18">
        <f t="shared" ca="1" si="366"/>
        <v>0</v>
      </c>
      <c r="AS661" s="18">
        <f t="shared" ca="1" si="366"/>
        <v>0</v>
      </c>
      <c r="AT661" s="18">
        <f t="shared" ca="1" si="366"/>
        <v>0</v>
      </c>
      <c r="AU661" s="18">
        <f t="shared" ca="1" si="366"/>
        <v>0</v>
      </c>
      <c r="AV661" s="18">
        <f t="shared" ca="1" si="366"/>
        <v>0</v>
      </c>
      <c r="AW661" s="18">
        <f t="shared" ca="1" si="366"/>
        <v>0</v>
      </c>
      <c r="AX661" s="18">
        <f t="shared" ca="1" si="366"/>
        <v>0</v>
      </c>
      <c r="AY661" s="18">
        <f t="shared" ca="1" si="367"/>
        <v>0</v>
      </c>
      <c r="AZ661" s="18">
        <f t="shared" ca="1" si="367"/>
        <v>0</v>
      </c>
      <c r="BA661" s="18">
        <f t="shared" ca="1" si="367"/>
        <v>0</v>
      </c>
      <c r="BB661" s="18">
        <f t="shared" ca="1" si="367"/>
        <v>0</v>
      </c>
      <c r="BC661" s="18">
        <f t="shared" ca="1" si="367"/>
        <v>0</v>
      </c>
      <c r="BD661" s="18">
        <f t="shared" ca="1" si="367"/>
        <v>0</v>
      </c>
      <c r="BE661" s="18">
        <f t="shared" ca="1" si="367"/>
        <v>0</v>
      </c>
      <c r="BF661" s="18">
        <f t="shared" ca="1" si="367"/>
        <v>0</v>
      </c>
      <c r="BG661" s="18">
        <f t="shared" ca="1" si="367"/>
        <v>0</v>
      </c>
      <c r="BH661" s="18">
        <f t="shared" ca="1" si="367"/>
        <v>0</v>
      </c>
      <c r="BI661" s="18">
        <f t="shared" ca="1" si="367"/>
        <v>0</v>
      </c>
    </row>
    <row r="662" spans="8:61" x14ac:dyDescent="0.35">
      <c r="H662" s="2" t="str">
        <f t="shared" si="336"/>
        <v>MCCC_27</v>
      </c>
      <c r="I662">
        <f t="shared" si="335"/>
        <v>13</v>
      </c>
      <c r="J662">
        <f t="shared" si="337"/>
        <v>21</v>
      </c>
      <c r="K662" s="18">
        <f t="shared" ca="1" si="363"/>
        <v>0</v>
      </c>
      <c r="L662" s="18">
        <f t="shared" ca="1" si="363"/>
        <v>0</v>
      </c>
      <c r="M662" s="18">
        <f t="shared" ca="1" si="363"/>
        <v>0</v>
      </c>
      <c r="N662" s="18">
        <f t="shared" ca="1" si="363"/>
        <v>0</v>
      </c>
      <c r="O662" s="18">
        <f t="shared" ca="1" si="363"/>
        <v>0</v>
      </c>
      <c r="P662" s="18">
        <f t="shared" ca="1" si="363"/>
        <v>0</v>
      </c>
      <c r="Q662" s="18">
        <f t="shared" ca="1" si="363"/>
        <v>0</v>
      </c>
      <c r="R662" s="18">
        <f t="shared" ca="1" si="363"/>
        <v>0</v>
      </c>
      <c r="S662" s="18">
        <f t="shared" ca="1" si="363"/>
        <v>0</v>
      </c>
      <c r="T662" s="18">
        <f t="shared" ca="1" si="363"/>
        <v>0</v>
      </c>
      <c r="U662" s="18">
        <f t="shared" ca="1" si="364"/>
        <v>0</v>
      </c>
      <c r="V662" s="18">
        <f t="shared" ca="1" si="364"/>
        <v>0</v>
      </c>
      <c r="W662" s="18">
        <f t="shared" ca="1" si="364"/>
        <v>0</v>
      </c>
      <c r="X662" s="18">
        <f t="shared" ca="1" si="364"/>
        <v>0</v>
      </c>
      <c r="Y662" s="18">
        <f t="shared" ca="1" si="364"/>
        <v>0</v>
      </c>
      <c r="Z662" s="18">
        <f t="shared" ca="1" si="364"/>
        <v>0</v>
      </c>
      <c r="AA662" s="18">
        <f t="shared" ca="1" si="364"/>
        <v>0</v>
      </c>
      <c r="AB662" s="18">
        <f t="shared" ca="1" si="364"/>
        <v>0</v>
      </c>
      <c r="AC662" s="18">
        <f t="shared" ca="1" si="364"/>
        <v>0</v>
      </c>
      <c r="AD662" s="18">
        <f t="shared" ca="1" si="364"/>
        <v>0</v>
      </c>
      <c r="AE662" s="18">
        <f t="shared" ca="1" si="365"/>
        <v>0</v>
      </c>
      <c r="AF662" s="18">
        <f t="shared" ca="1" si="365"/>
        <v>3.2046916929394417E-2</v>
      </c>
      <c r="AG662" s="18">
        <f t="shared" ca="1" si="365"/>
        <v>0</v>
      </c>
      <c r="AH662" s="18">
        <f t="shared" ca="1" si="365"/>
        <v>0</v>
      </c>
      <c r="AI662" s="18">
        <f t="shared" ca="1" si="365"/>
        <v>0</v>
      </c>
      <c r="AJ662" s="18">
        <f t="shared" ca="1" si="365"/>
        <v>0</v>
      </c>
      <c r="AK662" s="18">
        <f t="shared" ca="1" si="365"/>
        <v>0</v>
      </c>
      <c r="AL662" s="18">
        <f t="shared" ca="1" si="365"/>
        <v>0</v>
      </c>
      <c r="AM662" s="18">
        <f t="shared" ca="1" si="365"/>
        <v>0</v>
      </c>
      <c r="AN662" s="18">
        <f t="shared" ca="1" si="365"/>
        <v>0</v>
      </c>
      <c r="AO662" s="18">
        <f t="shared" ca="1" si="366"/>
        <v>0</v>
      </c>
      <c r="AP662" s="18">
        <f t="shared" ca="1" si="366"/>
        <v>0</v>
      </c>
      <c r="AQ662" s="18">
        <f t="shared" ca="1" si="366"/>
        <v>0</v>
      </c>
      <c r="AR662" s="18">
        <f t="shared" ca="1" si="366"/>
        <v>0</v>
      </c>
      <c r="AS662" s="18">
        <f t="shared" ca="1" si="366"/>
        <v>0</v>
      </c>
      <c r="AT662" s="18">
        <f t="shared" ca="1" si="366"/>
        <v>0</v>
      </c>
      <c r="AU662" s="18">
        <f t="shared" ca="1" si="366"/>
        <v>0</v>
      </c>
      <c r="AV662" s="18">
        <f t="shared" ca="1" si="366"/>
        <v>0</v>
      </c>
      <c r="AW662" s="18">
        <f t="shared" ca="1" si="366"/>
        <v>0</v>
      </c>
      <c r="AX662" s="18">
        <f t="shared" ca="1" si="366"/>
        <v>0</v>
      </c>
      <c r="AY662" s="18">
        <f t="shared" ca="1" si="367"/>
        <v>0</v>
      </c>
      <c r="AZ662" s="18">
        <f t="shared" ca="1" si="367"/>
        <v>0</v>
      </c>
      <c r="BA662" s="18">
        <f t="shared" ca="1" si="367"/>
        <v>0</v>
      </c>
      <c r="BB662" s="18">
        <f t="shared" ca="1" si="367"/>
        <v>0</v>
      </c>
      <c r="BC662" s="18">
        <f t="shared" ca="1" si="367"/>
        <v>0</v>
      </c>
      <c r="BD662" s="18">
        <f t="shared" ca="1" si="367"/>
        <v>0</v>
      </c>
      <c r="BE662" s="18">
        <f t="shared" ca="1" si="367"/>
        <v>0</v>
      </c>
      <c r="BF662" s="18">
        <f t="shared" ca="1" si="367"/>
        <v>0</v>
      </c>
      <c r="BG662" s="18">
        <f t="shared" ca="1" si="367"/>
        <v>0</v>
      </c>
      <c r="BH662" s="18">
        <f t="shared" ca="1" si="367"/>
        <v>0</v>
      </c>
      <c r="BI662" s="18">
        <f t="shared" ca="1" si="367"/>
        <v>0</v>
      </c>
    </row>
    <row r="663" spans="8:61" x14ac:dyDescent="0.35">
      <c r="H663" s="2" t="str">
        <f t="shared" si="336"/>
        <v>MCCC_27</v>
      </c>
      <c r="I663">
        <f t="shared" si="335"/>
        <v>13</v>
      </c>
      <c r="J663">
        <f t="shared" si="337"/>
        <v>22</v>
      </c>
      <c r="K663" s="18">
        <f t="shared" ca="1" si="363"/>
        <v>0</v>
      </c>
      <c r="L663" s="18">
        <f t="shared" ca="1" si="363"/>
        <v>0</v>
      </c>
      <c r="M663" s="18">
        <f t="shared" ca="1" si="363"/>
        <v>0</v>
      </c>
      <c r="N663" s="18">
        <f t="shared" ca="1" si="363"/>
        <v>0</v>
      </c>
      <c r="O663" s="18">
        <f t="shared" ca="1" si="363"/>
        <v>0</v>
      </c>
      <c r="P663" s="18">
        <f t="shared" ca="1" si="363"/>
        <v>0</v>
      </c>
      <c r="Q663" s="18">
        <f t="shared" ca="1" si="363"/>
        <v>0</v>
      </c>
      <c r="R663" s="18">
        <f t="shared" ca="1" si="363"/>
        <v>0</v>
      </c>
      <c r="S663" s="18">
        <f t="shared" ca="1" si="363"/>
        <v>0</v>
      </c>
      <c r="T663" s="18">
        <f t="shared" ca="1" si="363"/>
        <v>0</v>
      </c>
      <c r="U663" s="18">
        <f t="shared" ca="1" si="364"/>
        <v>0</v>
      </c>
      <c r="V663" s="18">
        <f t="shared" ca="1" si="364"/>
        <v>0</v>
      </c>
      <c r="W663" s="18">
        <f t="shared" ca="1" si="364"/>
        <v>0</v>
      </c>
      <c r="X663" s="18">
        <f t="shared" ca="1" si="364"/>
        <v>0</v>
      </c>
      <c r="Y663" s="18">
        <f t="shared" ca="1" si="364"/>
        <v>0</v>
      </c>
      <c r="Z663" s="18">
        <f t="shared" ca="1" si="364"/>
        <v>0</v>
      </c>
      <c r="AA663" s="18">
        <f t="shared" ca="1" si="364"/>
        <v>0</v>
      </c>
      <c r="AB663" s="18">
        <f t="shared" ca="1" si="364"/>
        <v>0</v>
      </c>
      <c r="AC663" s="18">
        <f t="shared" ca="1" si="364"/>
        <v>0</v>
      </c>
      <c r="AD663" s="18">
        <f t="shared" ca="1" si="364"/>
        <v>0</v>
      </c>
      <c r="AE663" s="18">
        <f t="shared" ca="1" si="365"/>
        <v>0</v>
      </c>
      <c r="AF663" s="18">
        <f t="shared" ca="1" si="365"/>
        <v>0</v>
      </c>
      <c r="AG663" s="18">
        <f t="shared" ca="1" si="365"/>
        <v>3.2046916929394417E-2</v>
      </c>
      <c r="AH663" s="18">
        <f t="shared" ca="1" si="365"/>
        <v>0</v>
      </c>
      <c r="AI663" s="18">
        <f t="shared" ca="1" si="365"/>
        <v>0</v>
      </c>
      <c r="AJ663" s="18">
        <f t="shared" ca="1" si="365"/>
        <v>0</v>
      </c>
      <c r="AK663" s="18">
        <f t="shared" ca="1" si="365"/>
        <v>0</v>
      </c>
      <c r="AL663" s="18">
        <f t="shared" ca="1" si="365"/>
        <v>0</v>
      </c>
      <c r="AM663" s="18">
        <f t="shared" ca="1" si="365"/>
        <v>0</v>
      </c>
      <c r="AN663" s="18">
        <f t="shared" ca="1" si="365"/>
        <v>0</v>
      </c>
      <c r="AO663" s="18">
        <f t="shared" ca="1" si="366"/>
        <v>0</v>
      </c>
      <c r="AP663" s="18">
        <f t="shared" ca="1" si="366"/>
        <v>0</v>
      </c>
      <c r="AQ663" s="18">
        <f t="shared" ca="1" si="366"/>
        <v>0</v>
      </c>
      <c r="AR663" s="18">
        <f t="shared" ca="1" si="366"/>
        <v>0</v>
      </c>
      <c r="AS663" s="18">
        <f t="shared" ca="1" si="366"/>
        <v>0</v>
      </c>
      <c r="AT663" s="18">
        <f t="shared" ca="1" si="366"/>
        <v>0</v>
      </c>
      <c r="AU663" s="18">
        <f t="shared" ca="1" si="366"/>
        <v>0</v>
      </c>
      <c r="AV663" s="18">
        <f t="shared" ca="1" si="366"/>
        <v>0</v>
      </c>
      <c r="AW663" s="18">
        <f t="shared" ca="1" si="366"/>
        <v>0</v>
      </c>
      <c r="AX663" s="18">
        <f t="shared" ca="1" si="366"/>
        <v>0</v>
      </c>
      <c r="AY663" s="18">
        <f t="shared" ca="1" si="367"/>
        <v>0</v>
      </c>
      <c r="AZ663" s="18">
        <f t="shared" ca="1" si="367"/>
        <v>0</v>
      </c>
      <c r="BA663" s="18">
        <f t="shared" ca="1" si="367"/>
        <v>0</v>
      </c>
      <c r="BB663" s="18">
        <f t="shared" ca="1" si="367"/>
        <v>0</v>
      </c>
      <c r="BC663" s="18">
        <f t="shared" ca="1" si="367"/>
        <v>0</v>
      </c>
      <c r="BD663" s="18">
        <f t="shared" ca="1" si="367"/>
        <v>0</v>
      </c>
      <c r="BE663" s="18">
        <f t="shared" ca="1" si="367"/>
        <v>0</v>
      </c>
      <c r="BF663" s="18">
        <f t="shared" ca="1" si="367"/>
        <v>0</v>
      </c>
      <c r="BG663" s="18">
        <f t="shared" ca="1" si="367"/>
        <v>0</v>
      </c>
      <c r="BH663" s="18">
        <f t="shared" ca="1" si="367"/>
        <v>0</v>
      </c>
      <c r="BI663" s="18">
        <f t="shared" ca="1" si="367"/>
        <v>0</v>
      </c>
    </row>
    <row r="664" spans="8:61" x14ac:dyDescent="0.35">
      <c r="H664" s="2" t="str">
        <f t="shared" si="336"/>
        <v>MCCC_27</v>
      </c>
      <c r="I664">
        <f t="shared" ref="I664:I727" si="368">IF(J663=$I$26,I663+1,I663)</f>
        <v>13</v>
      </c>
      <c r="J664">
        <f t="shared" si="337"/>
        <v>23</v>
      </c>
      <c r="K664" s="18">
        <f t="shared" ca="1" si="363"/>
        <v>0</v>
      </c>
      <c r="L664" s="18">
        <f t="shared" ca="1" si="363"/>
        <v>0</v>
      </c>
      <c r="M664" s="18">
        <f t="shared" ca="1" si="363"/>
        <v>0</v>
      </c>
      <c r="N664" s="18">
        <f t="shared" ca="1" si="363"/>
        <v>0</v>
      </c>
      <c r="O664" s="18">
        <f t="shared" ca="1" si="363"/>
        <v>0</v>
      </c>
      <c r="P664" s="18">
        <f t="shared" ca="1" si="363"/>
        <v>0</v>
      </c>
      <c r="Q664" s="18">
        <f t="shared" ca="1" si="363"/>
        <v>0</v>
      </c>
      <c r="R664" s="18">
        <f t="shared" ca="1" si="363"/>
        <v>0</v>
      </c>
      <c r="S664" s="18">
        <f t="shared" ca="1" si="363"/>
        <v>0</v>
      </c>
      <c r="T664" s="18">
        <f t="shared" ca="1" si="363"/>
        <v>0</v>
      </c>
      <c r="U664" s="18">
        <f t="shared" ca="1" si="364"/>
        <v>0</v>
      </c>
      <c r="V664" s="18">
        <f t="shared" ca="1" si="364"/>
        <v>0</v>
      </c>
      <c r="W664" s="18">
        <f t="shared" ca="1" si="364"/>
        <v>0</v>
      </c>
      <c r="X664" s="18">
        <f t="shared" ca="1" si="364"/>
        <v>0</v>
      </c>
      <c r="Y664" s="18">
        <f t="shared" ca="1" si="364"/>
        <v>0</v>
      </c>
      <c r="Z664" s="18">
        <f t="shared" ca="1" si="364"/>
        <v>0</v>
      </c>
      <c r="AA664" s="18">
        <f t="shared" ca="1" si="364"/>
        <v>0</v>
      </c>
      <c r="AB664" s="18">
        <f t="shared" ca="1" si="364"/>
        <v>0</v>
      </c>
      <c r="AC664" s="18">
        <f t="shared" ca="1" si="364"/>
        <v>0</v>
      </c>
      <c r="AD664" s="18">
        <f t="shared" ca="1" si="364"/>
        <v>0</v>
      </c>
      <c r="AE664" s="18">
        <f t="shared" ca="1" si="365"/>
        <v>0</v>
      </c>
      <c r="AF664" s="18">
        <f t="shared" ca="1" si="365"/>
        <v>0</v>
      </c>
      <c r="AG664" s="18">
        <f t="shared" ca="1" si="365"/>
        <v>0</v>
      </c>
      <c r="AH664" s="18">
        <f t="shared" ca="1" si="365"/>
        <v>3.2046916929394417E-2</v>
      </c>
      <c r="AI664" s="18">
        <f t="shared" ca="1" si="365"/>
        <v>0</v>
      </c>
      <c r="AJ664" s="18">
        <f t="shared" ca="1" si="365"/>
        <v>0</v>
      </c>
      <c r="AK664" s="18">
        <f t="shared" ca="1" si="365"/>
        <v>0</v>
      </c>
      <c r="AL664" s="18">
        <f t="shared" ca="1" si="365"/>
        <v>0</v>
      </c>
      <c r="AM664" s="18">
        <f t="shared" ca="1" si="365"/>
        <v>0</v>
      </c>
      <c r="AN664" s="18">
        <f t="shared" ca="1" si="365"/>
        <v>0</v>
      </c>
      <c r="AO664" s="18">
        <f t="shared" ca="1" si="366"/>
        <v>0</v>
      </c>
      <c r="AP664" s="18">
        <f t="shared" ca="1" si="366"/>
        <v>0</v>
      </c>
      <c r="AQ664" s="18">
        <f t="shared" ca="1" si="366"/>
        <v>0</v>
      </c>
      <c r="AR664" s="18">
        <f t="shared" ca="1" si="366"/>
        <v>0</v>
      </c>
      <c r="AS664" s="18">
        <f t="shared" ca="1" si="366"/>
        <v>0</v>
      </c>
      <c r="AT664" s="18">
        <f t="shared" ca="1" si="366"/>
        <v>0</v>
      </c>
      <c r="AU664" s="18">
        <f t="shared" ca="1" si="366"/>
        <v>0</v>
      </c>
      <c r="AV664" s="18">
        <f t="shared" ca="1" si="366"/>
        <v>0</v>
      </c>
      <c r="AW664" s="18">
        <f t="shared" ca="1" si="366"/>
        <v>0</v>
      </c>
      <c r="AX664" s="18">
        <f t="shared" ca="1" si="366"/>
        <v>0</v>
      </c>
      <c r="AY664" s="18">
        <f t="shared" ca="1" si="367"/>
        <v>0</v>
      </c>
      <c r="AZ664" s="18">
        <f t="shared" ca="1" si="367"/>
        <v>0</v>
      </c>
      <c r="BA664" s="18">
        <f t="shared" ca="1" si="367"/>
        <v>0</v>
      </c>
      <c r="BB664" s="18">
        <f t="shared" ca="1" si="367"/>
        <v>0</v>
      </c>
      <c r="BC664" s="18">
        <f t="shared" ca="1" si="367"/>
        <v>0</v>
      </c>
      <c r="BD664" s="18">
        <f t="shared" ca="1" si="367"/>
        <v>0</v>
      </c>
      <c r="BE664" s="18">
        <f t="shared" ca="1" si="367"/>
        <v>0</v>
      </c>
      <c r="BF664" s="18">
        <f t="shared" ca="1" si="367"/>
        <v>0</v>
      </c>
      <c r="BG664" s="18">
        <f t="shared" ca="1" si="367"/>
        <v>0</v>
      </c>
      <c r="BH664" s="18">
        <f t="shared" ca="1" si="367"/>
        <v>0</v>
      </c>
      <c r="BI664" s="18">
        <f t="shared" ca="1" si="367"/>
        <v>0</v>
      </c>
    </row>
    <row r="665" spans="8:61" x14ac:dyDescent="0.35">
      <c r="H665" s="2" t="str">
        <f t="shared" si="336"/>
        <v>MCCC_27</v>
      </c>
      <c r="I665">
        <f t="shared" si="368"/>
        <v>13</v>
      </c>
      <c r="J665">
        <f t="shared" si="337"/>
        <v>24</v>
      </c>
      <c r="K665" s="18">
        <f t="shared" ca="1" si="363"/>
        <v>0</v>
      </c>
      <c r="L665" s="18">
        <f t="shared" ca="1" si="363"/>
        <v>0</v>
      </c>
      <c r="M665" s="18">
        <f t="shared" ca="1" si="363"/>
        <v>0</v>
      </c>
      <c r="N665" s="18">
        <f t="shared" ca="1" si="363"/>
        <v>0</v>
      </c>
      <c r="O665" s="18">
        <f t="shared" ca="1" si="363"/>
        <v>0</v>
      </c>
      <c r="P665" s="18">
        <f t="shared" ca="1" si="363"/>
        <v>0</v>
      </c>
      <c r="Q665" s="18">
        <f t="shared" ca="1" si="363"/>
        <v>0</v>
      </c>
      <c r="R665" s="18">
        <f t="shared" ca="1" si="363"/>
        <v>0</v>
      </c>
      <c r="S665" s="18">
        <f t="shared" ca="1" si="363"/>
        <v>0</v>
      </c>
      <c r="T665" s="18">
        <f t="shared" ca="1" si="363"/>
        <v>0</v>
      </c>
      <c r="U665" s="18">
        <f t="shared" ca="1" si="364"/>
        <v>0</v>
      </c>
      <c r="V665" s="18">
        <f t="shared" ca="1" si="364"/>
        <v>0</v>
      </c>
      <c r="W665" s="18">
        <f t="shared" ca="1" si="364"/>
        <v>0</v>
      </c>
      <c r="X665" s="18">
        <f t="shared" ca="1" si="364"/>
        <v>0</v>
      </c>
      <c r="Y665" s="18">
        <f t="shared" ca="1" si="364"/>
        <v>0</v>
      </c>
      <c r="Z665" s="18">
        <f t="shared" ca="1" si="364"/>
        <v>0</v>
      </c>
      <c r="AA665" s="18">
        <f t="shared" ca="1" si="364"/>
        <v>0</v>
      </c>
      <c r="AB665" s="18">
        <f t="shared" ca="1" si="364"/>
        <v>0</v>
      </c>
      <c r="AC665" s="18">
        <f t="shared" ca="1" si="364"/>
        <v>0</v>
      </c>
      <c r="AD665" s="18">
        <f t="shared" ca="1" si="364"/>
        <v>0</v>
      </c>
      <c r="AE665" s="18">
        <f t="shared" ca="1" si="365"/>
        <v>0</v>
      </c>
      <c r="AF665" s="18">
        <f t="shared" ca="1" si="365"/>
        <v>0</v>
      </c>
      <c r="AG665" s="18">
        <f t="shared" ca="1" si="365"/>
        <v>0</v>
      </c>
      <c r="AH665" s="18">
        <f t="shared" ca="1" si="365"/>
        <v>0</v>
      </c>
      <c r="AI665" s="18">
        <f t="shared" ca="1" si="365"/>
        <v>3.2046916929394417E-2</v>
      </c>
      <c r="AJ665" s="18">
        <f t="shared" ca="1" si="365"/>
        <v>0</v>
      </c>
      <c r="AK665" s="18">
        <f t="shared" ca="1" si="365"/>
        <v>0</v>
      </c>
      <c r="AL665" s="18">
        <f t="shared" ca="1" si="365"/>
        <v>0</v>
      </c>
      <c r="AM665" s="18">
        <f t="shared" ca="1" si="365"/>
        <v>0</v>
      </c>
      <c r="AN665" s="18">
        <f t="shared" ca="1" si="365"/>
        <v>0</v>
      </c>
      <c r="AO665" s="18">
        <f t="shared" ca="1" si="366"/>
        <v>0</v>
      </c>
      <c r="AP665" s="18">
        <f t="shared" ca="1" si="366"/>
        <v>0</v>
      </c>
      <c r="AQ665" s="18">
        <f t="shared" ca="1" si="366"/>
        <v>0</v>
      </c>
      <c r="AR665" s="18">
        <f t="shared" ca="1" si="366"/>
        <v>0</v>
      </c>
      <c r="AS665" s="18">
        <f t="shared" ca="1" si="366"/>
        <v>0</v>
      </c>
      <c r="AT665" s="18">
        <f t="shared" ca="1" si="366"/>
        <v>0</v>
      </c>
      <c r="AU665" s="18">
        <f t="shared" ca="1" si="366"/>
        <v>0</v>
      </c>
      <c r="AV665" s="18">
        <f t="shared" ca="1" si="366"/>
        <v>0</v>
      </c>
      <c r="AW665" s="18">
        <f t="shared" ca="1" si="366"/>
        <v>0</v>
      </c>
      <c r="AX665" s="18">
        <f t="shared" ca="1" si="366"/>
        <v>0</v>
      </c>
      <c r="AY665" s="18">
        <f t="shared" ca="1" si="367"/>
        <v>0</v>
      </c>
      <c r="AZ665" s="18">
        <f t="shared" ca="1" si="367"/>
        <v>0</v>
      </c>
      <c r="BA665" s="18">
        <f t="shared" ca="1" si="367"/>
        <v>0</v>
      </c>
      <c r="BB665" s="18">
        <f t="shared" ca="1" si="367"/>
        <v>0</v>
      </c>
      <c r="BC665" s="18">
        <f t="shared" ca="1" si="367"/>
        <v>0</v>
      </c>
      <c r="BD665" s="18">
        <f t="shared" ca="1" si="367"/>
        <v>0</v>
      </c>
      <c r="BE665" s="18">
        <f t="shared" ca="1" si="367"/>
        <v>0</v>
      </c>
      <c r="BF665" s="18">
        <f t="shared" ca="1" si="367"/>
        <v>0</v>
      </c>
      <c r="BG665" s="18">
        <f t="shared" ca="1" si="367"/>
        <v>0</v>
      </c>
      <c r="BH665" s="18">
        <f t="shared" ca="1" si="367"/>
        <v>0</v>
      </c>
      <c r="BI665" s="18">
        <f t="shared" ca="1" si="367"/>
        <v>0</v>
      </c>
    </row>
    <row r="666" spans="8:61" x14ac:dyDescent="0.35">
      <c r="H666" s="2" t="str">
        <f t="shared" si="336"/>
        <v>MCCC_27</v>
      </c>
      <c r="I666">
        <f t="shared" si="368"/>
        <v>13</v>
      </c>
      <c r="J666">
        <f t="shared" si="337"/>
        <v>25</v>
      </c>
      <c r="K666" s="18">
        <f t="shared" ca="1" si="363"/>
        <v>0</v>
      </c>
      <c r="L666" s="18">
        <f t="shared" ca="1" si="363"/>
        <v>0</v>
      </c>
      <c r="M666" s="18">
        <f t="shared" ca="1" si="363"/>
        <v>0</v>
      </c>
      <c r="N666" s="18">
        <f t="shared" ca="1" si="363"/>
        <v>0</v>
      </c>
      <c r="O666" s="18">
        <f t="shared" ca="1" si="363"/>
        <v>0</v>
      </c>
      <c r="P666" s="18">
        <f t="shared" ca="1" si="363"/>
        <v>0</v>
      </c>
      <c r="Q666" s="18">
        <f t="shared" ca="1" si="363"/>
        <v>0</v>
      </c>
      <c r="R666" s="18">
        <f t="shared" ca="1" si="363"/>
        <v>0</v>
      </c>
      <c r="S666" s="18">
        <f t="shared" ca="1" si="363"/>
        <v>0</v>
      </c>
      <c r="T666" s="18">
        <f t="shared" ca="1" si="363"/>
        <v>0</v>
      </c>
      <c r="U666" s="18">
        <f t="shared" ca="1" si="364"/>
        <v>0</v>
      </c>
      <c r="V666" s="18">
        <f t="shared" ca="1" si="364"/>
        <v>0</v>
      </c>
      <c r="W666" s="18">
        <f t="shared" ca="1" si="364"/>
        <v>0</v>
      </c>
      <c r="X666" s="18">
        <f t="shared" ca="1" si="364"/>
        <v>0</v>
      </c>
      <c r="Y666" s="18">
        <f t="shared" ca="1" si="364"/>
        <v>0</v>
      </c>
      <c r="Z666" s="18">
        <f t="shared" ca="1" si="364"/>
        <v>0</v>
      </c>
      <c r="AA666" s="18">
        <f t="shared" ca="1" si="364"/>
        <v>0</v>
      </c>
      <c r="AB666" s="18">
        <f t="shared" ca="1" si="364"/>
        <v>0</v>
      </c>
      <c r="AC666" s="18">
        <f t="shared" ca="1" si="364"/>
        <v>0</v>
      </c>
      <c r="AD666" s="18">
        <f t="shared" ca="1" si="364"/>
        <v>0</v>
      </c>
      <c r="AE666" s="18">
        <f t="shared" ca="1" si="365"/>
        <v>0</v>
      </c>
      <c r="AF666" s="18">
        <f t="shared" ca="1" si="365"/>
        <v>0</v>
      </c>
      <c r="AG666" s="18">
        <f t="shared" ca="1" si="365"/>
        <v>0</v>
      </c>
      <c r="AH666" s="18">
        <f t="shared" ca="1" si="365"/>
        <v>0</v>
      </c>
      <c r="AI666" s="18">
        <f t="shared" ca="1" si="365"/>
        <v>0</v>
      </c>
      <c r="AJ666" s="18">
        <f t="shared" ca="1" si="365"/>
        <v>3.2046916929394417E-2</v>
      </c>
      <c r="AK666" s="18">
        <f t="shared" ca="1" si="365"/>
        <v>0</v>
      </c>
      <c r="AL666" s="18">
        <f t="shared" ca="1" si="365"/>
        <v>0</v>
      </c>
      <c r="AM666" s="18">
        <f t="shared" ca="1" si="365"/>
        <v>0</v>
      </c>
      <c r="AN666" s="18">
        <f t="shared" ca="1" si="365"/>
        <v>0</v>
      </c>
      <c r="AO666" s="18">
        <f t="shared" ca="1" si="366"/>
        <v>0</v>
      </c>
      <c r="AP666" s="18">
        <f t="shared" ca="1" si="366"/>
        <v>0</v>
      </c>
      <c r="AQ666" s="18">
        <f t="shared" ca="1" si="366"/>
        <v>0</v>
      </c>
      <c r="AR666" s="18">
        <f t="shared" ca="1" si="366"/>
        <v>0</v>
      </c>
      <c r="AS666" s="18">
        <f t="shared" ca="1" si="366"/>
        <v>0</v>
      </c>
      <c r="AT666" s="18">
        <f t="shared" ca="1" si="366"/>
        <v>0</v>
      </c>
      <c r="AU666" s="18">
        <f t="shared" ca="1" si="366"/>
        <v>0</v>
      </c>
      <c r="AV666" s="18">
        <f t="shared" ca="1" si="366"/>
        <v>0</v>
      </c>
      <c r="AW666" s="18">
        <f t="shared" ca="1" si="366"/>
        <v>0</v>
      </c>
      <c r="AX666" s="18">
        <f t="shared" ca="1" si="366"/>
        <v>0</v>
      </c>
      <c r="AY666" s="18">
        <f t="shared" ca="1" si="367"/>
        <v>0</v>
      </c>
      <c r="AZ666" s="18">
        <f t="shared" ca="1" si="367"/>
        <v>0</v>
      </c>
      <c r="BA666" s="18">
        <f t="shared" ca="1" si="367"/>
        <v>0</v>
      </c>
      <c r="BB666" s="18">
        <f t="shared" ca="1" si="367"/>
        <v>0</v>
      </c>
      <c r="BC666" s="18">
        <f t="shared" ca="1" si="367"/>
        <v>0</v>
      </c>
      <c r="BD666" s="18">
        <f t="shared" ca="1" si="367"/>
        <v>0</v>
      </c>
      <c r="BE666" s="18">
        <f t="shared" ca="1" si="367"/>
        <v>0</v>
      </c>
      <c r="BF666" s="18">
        <f t="shared" ca="1" si="367"/>
        <v>0</v>
      </c>
      <c r="BG666" s="18">
        <f t="shared" ca="1" si="367"/>
        <v>0</v>
      </c>
      <c r="BH666" s="18">
        <f t="shared" ca="1" si="367"/>
        <v>0</v>
      </c>
      <c r="BI666" s="18">
        <f t="shared" ca="1" si="367"/>
        <v>0</v>
      </c>
    </row>
    <row r="667" spans="8:61" x14ac:dyDescent="0.35">
      <c r="H667" s="2" t="str">
        <f t="shared" si="336"/>
        <v>MCCC_27</v>
      </c>
      <c r="I667">
        <f t="shared" si="368"/>
        <v>13</v>
      </c>
      <c r="J667">
        <f t="shared" si="337"/>
        <v>26</v>
      </c>
      <c r="K667" s="18">
        <f t="shared" ca="1" si="363"/>
        <v>0</v>
      </c>
      <c r="L667" s="18">
        <f t="shared" ca="1" si="363"/>
        <v>0</v>
      </c>
      <c r="M667" s="18">
        <f t="shared" ca="1" si="363"/>
        <v>0</v>
      </c>
      <c r="N667" s="18">
        <f t="shared" ca="1" si="363"/>
        <v>0</v>
      </c>
      <c r="O667" s="18">
        <f t="shared" ca="1" si="363"/>
        <v>0</v>
      </c>
      <c r="P667" s="18">
        <f t="shared" ca="1" si="363"/>
        <v>0</v>
      </c>
      <c r="Q667" s="18">
        <f t="shared" ca="1" si="363"/>
        <v>0</v>
      </c>
      <c r="R667" s="18">
        <f t="shared" ca="1" si="363"/>
        <v>0</v>
      </c>
      <c r="S667" s="18">
        <f t="shared" ca="1" si="363"/>
        <v>0</v>
      </c>
      <c r="T667" s="18">
        <f t="shared" ca="1" si="363"/>
        <v>0</v>
      </c>
      <c r="U667" s="18">
        <f t="shared" ca="1" si="364"/>
        <v>0</v>
      </c>
      <c r="V667" s="18">
        <f t="shared" ca="1" si="364"/>
        <v>0</v>
      </c>
      <c r="W667" s="18">
        <f t="shared" ca="1" si="364"/>
        <v>0</v>
      </c>
      <c r="X667" s="18">
        <f t="shared" ca="1" si="364"/>
        <v>0</v>
      </c>
      <c r="Y667" s="18">
        <f t="shared" ca="1" si="364"/>
        <v>0</v>
      </c>
      <c r="Z667" s="18">
        <f t="shared" ca="1" si="364"/>
        <v>0</v>
      </c>
      <c r="AA667" s="18">
        <f t="shared" ca="1" si="364"/>
        <v>0</v>
      </c>
      <c r="AB667" s="18">
        <f t="shared" ca="1" si="364"/>
        <v>0</v>
      </c>
      <c r="AC667" s="18">
        <f t="shared" ca="1" si="364"/>
        <v>0</v>
      </c>
      <c r="AD667" s="18">
        <f t="shared" ca="1" si="364"/>
        <v>0</v>
      </c>
      <c r="AE667" s="18">
        <f t="shared" ca="1" si="365"/>
        <v>0</v>
      </c>
      <c r="AF667" s="18">
        <f t="shared" ca="1" si="365"/>
        <v>0</v>
      </c>
      <c r="AG667" s="18">
        <f t="shared" ca="1" si="365"/>
        <v>0</v>
      </c>
      <c r="AH667" s="18">
        <f t="shared" ca="1" si="365"/>
        <v>0</v>
      </c>
      <c r="AI667" s="18">
        <f t="shared" ca="1" si="365"/>
        <v>0</v>
      </c>
      <c r="AJ667" s="18">
        <f t="shared" ca="1" si="365"/>
        <v>0</v>
      </c>
      <c r="AK667" s="18">
        <f t="shared" ca="1" si="365"/>
        <v>3.2046916929394417E-2</v>
      </c>
      <c r="AL667" s="18">
        <f t="shared" ca="1" si="365"/>
        <v>0</v>
      </c>
      <c r="AM667" s="18">
        <f t="shared" ca="1" si="365"/>
        <v>0</v>
      </c>
      <c r="AN667" s="18">
        <f t="shared" ca="1" si="365"/>
        <v>0</v>
      </c>
      <c r="AO667" s="18">
        <f t="shared" ca="1" si="366"/>
        <v>0</v>
      </c>
      <c r="AP667" s="18">
        <f t="shared" ca="1" si="366"/>
        <v>0</v>
      </c>
      <c r="AQ667" s="18">
        <f t="shared" ca="1" si="366"/>
        <v>0</v>
      </c>
      <c r="AR667" s="18">
        <f t="shared" ca="1" si="366"/>
        <v>0</v>
      </c>
      <c r="AS667" s="18">
        <f t="shared" ca="1" si="366"/>
        <v>0</v>
      </c>
      <c r="AT667" s="18">
        <f t="shared" ca="1" si="366"/>
        <v>0</v>
      </c>
      <c r="AU667" s="18">
        <f t="shared" ca="1" si="366"/>
        <v>0</v>
      </c>
      <c r="AV667" s="18">
        <f t="shared" ca="1" si="366"/>
        <v>0</v>
      </c>
      <c r="AW667" s="18">
        <f t="shared" ca="1" si="366"/>
        <v>0</v>
      </c>
      <c r="AX667" s="18">
        <f t="shared" ca="1" si="366"/>
        <v>0</v>
      </c>
      <c r="AY667" s="18">
        <f t="shared" ca="1" si="367"/>
        <v>0</v>
      </c>
      <c r="AZ667" s="18">
        <f t="shared" ca="1" si="367"/>
        <v>0</v>
      </c>
      <c r="BA667" s="18">
        <f t="shared" ca="1" si="367"/>
        <v>0</v>
      </c>
      <c r="BB667" s="18">
        <f t="shared" ca="1" si="367"/>
        <v>0</v>
      </c>
      <c r="BC667" s="18">
        <f t="shared" ca="1" si="367"/>
        <v>0</v>
      </c>
      <c r="BD667" s="18">
        <f t="shared" ca="1" si="367"/>
        <v>0</v>
      </c>
      <c r="BE667" s="18">
        <f t="shared" ca="1" si="367"/>
        <v>0</v>
      </c>
      <c r="BF667" s="18">
        <f t="shared" ca="1" si="367"/>
        <v>0</v>
      </c>
      <c r="BG667" s="18">
        <f t="shared" ca="1" si="367"/>
        <v>0</v>
      </c>
      <c r="BH667" s="18">
        <f t="shared" ca="1" si="367"/>
        <v>0</v>
      </c>
      <c r="BI667" s="18">
        <f t="shared" ca="1" si="367"/>
        <v>0</v>
      </c>
    </row>
    <row r="668" spans="8:61" x14ac:dyDescent="0.35">
      <c r="H668" s="2" t="str">
        <f t="shared" si="336"/>
        <v>MCCC_27</v>
      </c>
      <c r="I668">
        <f t="shared" si="368"/>
        <v>13</v>
      </c>
      <c r="J668">
        <f t="shared" si="337"/>
        <v>27</v>
      </c>
      <c r="K668" s="18">
        <f t="shared" ca="1" si="363"/>
        <v>0</v>
      </c>
      <c r="L668" s="18">
        <f t="shared" ca="1" si="363"/>
        <v>0</v>
      </c>
      <c r="M668" s="18">
        <f t="shared" ca="1" si="363"/>
        <v>0</v>
      </c>
      <c r="N668" s="18">
        <f t="shared" ca="1" si="363"/>
        <v>0</v>
      </c>
      <c r="O668" s="18">
        <f t="shared" ca="1" si="363"/>
        <v>0</v>
      </c>
      <c r="P668" s="18">
        <f t="shared" ca="1" si="363"/>
        <v>0</v>
      </c>
      <c r="Q668" s="18">
        <f t="shared" ca="1" si="363"/>
        <v>0</v>
      </c>
      <c r="R668" s="18">
        <f t="shared" ca="1" si="363"/>
        <v>0</v>
      </c>
      <c r="S668" s="18">
        <f t="shared" ca="1" si="363"/>
        <v>0</v>
      </c>
      <c r="T668" s="18">
        <f t="shared" ca="1" si="363"/>
        <v>0</v>
      </c>
      <c r="U668" s="18">
        <f t="shared" ca="1" si="364"/>
        <v>0</v>
      </c>
      <c r="V668" s="18">
        <f t="shared" ca="1" si="364"/>
        <v>0</v>
      </c>
      <c r="W668" s="18">
        <f t="shared" ca="1" si="364"/>
        <v>0</v>
      </c>
      <c r="X668" s="18">
        <f t="shared" ca="1" si="364"/>
        <v>0</v>
      </c>
      <c r="Y668" s="18">
        <f t="shared" ca="1" si="364"/>
        <v>0</v>
      </c>
      <c r="Z668" s="18">
        <f t="shared" ca="1" si="364"/>
        <v>0</v>
      </c>
      <c r="AA668" s="18">
        <f t="shared" ca="1" si="364"/>
        <v>0</v>
      </c>
      <c r="AB668" s="18">
        <f t="shared" ca="1" si="364"/>
        <v>0</v>
      </c>
      <c r="AC668" s="18">
        <f t="shared" ca="1" si="364"/>
        <v>0</v>
      </c>
      <c r="AD668" s="18">
        <f t="shared" ca="1" si="364"/>
        <v>0</v>
      </c>
      <c r="AE668" s="18">
        <f t="shared" ca="1" si="365"/>
        <v>0</v>
      </c>
      <c r="AF668" s="18">
        <f t="shared" ca="1" si="365"/>
        <v>0</v>
      </c>
      <c r="AG668" s="18">
        <f t="shared" ca="1" si="365"/>
        <v>0</v>
      </c>
      <c r="AH668" s="18">
        <f t="shared" ca="1" si="365"/>
        <v>0</v>
      </c>
      <c r="AI668" s="18">
        <f t="shared" ca="1" si="365"/>
        <v>0</v>
      </c>
      <c r="AJ668" s="18">
        <f t="shared" ca="1" si="365"/>
        <v>0</v>
      </c>
      <c r="AK668" s="18">
        <f t="shared" ca="1" si="365"/>
        <v>0</v>
      </c>
      <c r="AL668" s="18">
        <f t="shared" ca="1" si="365"/>
        <v>3.2046916929394417E-2</v>
      </c>
      <c r="AM668" s="18">
        <f t="shared" ca="1" si="365"/>
        <v>0</v>
      </c>
      <c r="AN668" s="18">
        <f t="shared" ca="1" si="365"/>
        <v>0</v>
      </c>
      <c r="AO668" s="18">
        <f t="shared" ca="1" si="366"/>
        <v>0</v>
      </c>
      <c r="AP668" s="18">
        <f t="shared" ca="1" si="366"/>
        <v>0</v>
      </c>
      <c r="AQ668" s="18">
        <f t="shared" ca="1" si="366"/>
        <v>0</v>
      </c>
      <c r="AR668" s="18">
        <f t="shared" ca="1" si="366"/>
        <v>0</v>
      </c>
      <c r="AS668" s="18">
        <f t="shared" ca="1" si="366"/>
        <v>0</v>
      </c>
      <c r="AT668" s="18">
        <f t="shared" ca="1" si="366"/>
        <v>0</v>
      </c>
      <c r="AU668" s="18">
        <f t="shared" ca="1" si="366"/>
        <v>0</v>
      </c>
      <c r="AV668" s="18">
        <f t="shared" ca="1" si="366"/>
        <v>0</v>
      </c>
      <c r="AW668" s="18">
        <f t="shared" ca="1" si="366"/>
        <v>0</v>
      </c>
      <c r="AX668" s="18">
        <f t="shared" ca="1" si="366"/>
        <v>0</v>
      </c>
      <c r="AY668" s="18">
        <f t="shared" ca="1" si="367"/>
        <v>0</v>
      </c>
      <c r="AZ668" s="18">
        <f t="shared" ca="1" si="367"/>
        <v>0</v>
      </c>
      <c r="BA668" s="18">
        <f t="shared" ca="1" si="367"/>
        <v>0</v>
      </c>
      <c r="BB668" s="18">
        <f t="shared" ca="1" si="367"/>
        <v>0</v>
      </c>
      <c r="BC668" s="18">
        <f t="shared" ca="1" si="367"/>
        <v>0</v>
      </c>
      <c r="BD668" s="18">
        <f t="shared" ca="1" si="367"/>
        <v>0</v>
      </c>
      <c r="BE668" s="18">
        <f t="shared" ca="1" si="367"/>
        <v>0</v>
      </c>
      <c r="BF668" s="18">
        <f t="shared" ca="1" si="367"/>
        <v>0</v>
      </c>
      <c r="BG668" s="18">
        <f t="shared" ca="1" si="367"/>
        <v>0</v>
      </c>
      <c r="BH668" s="18">
        <f t="shared" ca="1" si="367"/>
        <v>0</v>
      </c>
      <c r="BI668" s="18">
        <f t="shared" ca="1" si="367"/>
        <v>0</v>
      </c>
    </row>
    <row r="669" spans="8:61" x14ac:dyDescent="0.35">
      <c r="H669" s="2" t="str">
        <f t="shared" ref="H669:H732" si="369">INDEX($A$3:$A$22,I669,0)</f>
        <v>MCCC_27</v>
      </c>
      <c r="I669">
        <f t="shared" si="368"/>
        <v>13</v>
      </c>
      <c r="J669">
        <f t="shared" si="337"/>
        <v>28</v>
      </c>
      <c r="K669" s="18">
        <f t="shared" ref="K669:T678" ca="1" si="370">IF(K$28&gt;$J669,0,OFFSET($K$2,$I669,$J669-K$28))</f>
        <v>0</v>
      </c>
      <c r="L669" s="18">
        <f t="shared" ca="1" si="370"/>
        <v>0</v>
      </c>
      <c r="M669" s="18">
        <f t="shared" ca="1" si="370"/>
        <v>0</v>
      </c>
      <c r="N669" s="18">
        <f t="shared" ca="1" si="370"/>
        <v>0</v>
      </c>
      <c r="O669" s="18">
        <f t="shared" ca="1" si="370"/>
        <v>0</v>
      </c>
      <c r="P669" s="18">
        <f t="shared" ca="1" si="370"/>
        <v>0</v>
      </c>
      <c r="Q669" s="18">
        <f t="shared" ca="1" si="370"/>
        <v>0</v>
      </c>
      <c r="R669" s="18">
        <f t="shared" ca="1" si="370"/>
        <v>0</v>
      </c>
      <c r="S669" s="18">
        <f t="shared" ca="1" si="370"/>
        <v>0</v>
      </c>
      <c r="T669" s="18">
        <f t="shared" ca="1" si="370"/>
        <v>0</v>
      </c>
      <c r="U669" s="18">
        <f t="shared" ref="U669:AD678" ca="1" si="371">IF(U$28&gt;$J669,0,OFFSET($K$2,$I669,$J669-U$28))</f>
        <v>0</v>
      </c>
      <c r="V669" s="18">
        <f t="shared" ca="1" si="371"/>
        <v>0</v>
      </c>
      <c r="W669" s="18">
        <f t="shared" ca="1" si="371"/>
        <v>0</v>
      </c>
      <c r="X669" s="18">
        <f t="shared" ca="1" si="371"/>
        <v>0</v>
      </c>
      <c r="Y669" s="18">
        <f t="shared" ca="1" si="371"/>
        <v>0</v>
      </c>
      <c r="Z669" s="18">
        <f t="shared" ca="1" si="371"/>
        <v>0</v>
      </c>
      <c r="AA669" s="18">
        <f t="shared" ca="1" si="371"/>
        <v>0</v>
      </c>
      <c r="AB669" s="18">
        <f t="shared" ca="1" si="371"/>
        <v>0</v>
      </c>
      <c r="AC669" s="18">
        <f t="shared" ca="1" si="371"/>
        <v>0</v>
      </c>
      <c r="AD669" s="18">
        <f t="shared" ca="1" si="371"/>
        <v>0</v>
      </c>
      <c r="AE669" s="18">
        <f t="shared" ref="AE669:AN678" ca="1" si="372">IF(AE$28&gt;$J669,0,OFFSET($K$2,$I669,$J669-AE$28))</f>
        <v>0</v>
      </c>
      <c r="AF669" s="18">
        <f t="shared" ca="1" si="372"/>
        <v>0</v>
      </c>
      <c r="AG669" s="18">
        <f t="shared" ca="1" si="372"/>
        <v>0</v>
      </c>
      <c r="AH669" s="18">
        <f t="shared" ca="1" si="372"/>
        <v>0</v>
      </c>
      <c r="AI669" s="18">
        <f t="shared" ca="1" si="372"/>
        <v>0</v>
      </c>
      <c r="AJ669" s="18">
        <f t="shared" ca="1" si="372"/>
        <v>0</v>
      </c>
      <c r="AK669" s="18">
        <f t="shared" ca="1" si="372"/>
        <v>0</v>
      </c>
      <c r="AL669" s="18">
        <f t="shared" ca="1" si="372"/>
        <v>0</v>
      </c>
      <c r="AM669" s="18">
        <f t="shared" ca="1" si="372"/>
        <v>3.2046916929394417E-2</v>
      </c>
      <c r="AN669" s="18">
        <f t="shared" ca="1" si="372"/>
        <v>0</v>
      </c>
      <c r="AO669" s="18">
        <f t="shared" ref="AO669:AX678" ca="1" si="373">IF(AO$28&gt;$J669,0,OFFSET($K$2,$I669,$J669-AO$28))</f>
        <v>0</v>
      </c>
      <c r="AP669" s="18">
        <f t="shared" ca="1" si="373"/>
        <v>0</v>
      </c>
      <c r="AQ669" s="18">
        <f t="shared" ca="1" si="373"/>
        <v>0</v>
      </c>
      <c r="AR669" s="18">
        <f t="shared" ca="1" si="373"/>
        <v>0</v>
      </c>
      <c r="AS669" s="18">
        <f t="shared" ca="1" si="373"/>
        <v>0</v>
      </c>
      <c r="AT669" s="18">
        <f t="shared" ca="1" si="373"/>
        <v>0</v>
      </c>
      <c r="AU669" s="18">
        <f t="shared" ca="1" si="373"/>
        <v>0</v>
      </c>
      <c r="AV669" s="18">
        <f t="shared" ca="1" si="373"/>
        <v>0</v>
      </c>
      <c r="AW669" s="18">
        <f t="shared" ca="1" si="373"/>
        <v>0</v>
      </c>
      <c r="AX669" s="18">
        <f t="shared" ca="1" si="373"/>
        <v>0</v>
      </c>
      <c r="AY669" s="18">
        <f t="shared" ref="AY669:BI678" ca="1" si="374">IF(AY$28&gt;$J669,0,OFFSET($K$2,$I669,$J669-AY$28))</f>
        <v>0</v>
      </c>
      <c r="AZ669" s="18">
        <f t="shared" ca="1" si="374"/>
        <v>0</v>
      </c>
      <c r="BA669" s="18">
        <f t="shared" ca="1" si="374"/>
        <v>0</v>
      </c>
      <c r="BB669" s="18">
        <f t="shared" ca="1" si="374"/>
        <v>0</v>
      </c>
      <c r="BC669" s="18">
        <f t="shared" ca="1" si="374"/>
        <v>0</v>
      </c>
      <c r="BD669" s="18">
        <f t="shared" ca="1" si="374"/>
        <v>0</v>
      </c>
      <c r="BE669" s="18">
        <f t="shared" ca="1" si="374"/>
        <v>0</v>
      </c>
      <c r="BF669" s="18">
        <f t="shared" ca="1" si="374"/>
        <v>0</v>
      </c>
      <c r="BG669" s="18">
        <f t="shared" ca="1" si="374"/>
        <v>0</v>
      </c>
      <c r="BH669" s="18">
        <f t="shared" ca="1" si="374"/>
        <v>0</v>
      </c>
      <c r="BI669" s="18">
        <f t="shared" ca="1" si="374"/>
        <v>0</v>
      </c>
    </row>
    <row r="670" spans="8:61" x14ac:dyDescent="0.35">
      <c r="H670" s="2" t="str">
        <f t="shared" si="369"/>
        <v>MCCC_27</v>
      </c>
      <c r="I670">
        <f t="shared" si="368"/>
        <v>13</v>
      </c>
      <c r="J670">
        <f t="shared" ref="J670:J733" si="375">IF(J669+1&gt;$I$26,$K$2,J669+1)</f>
        <v>29</v>
      </c>
      <c r="K670" s="18">
        <f t="shared" ca="1" si="370"/>
        <v>0</v>
      </c>
      <c r="L670" s="18">
        <f t="shared" ca="1" si="370"/>
        <v>0</v>
      </c>
      <c r="M670" s="18">
        <f t="shared" ca="1" si="370"/>
        <v>0</v>
      </c>
      <c r="N670" s="18">
        <f t="shared" ca="1" si="370"/>
        <v>0</v>
      </c>
      <c r="O670" s="18">
        <f t="shared" ca="1" si="370"/>
        <v>0</v>
      </c>
      <c r="P670" s="18">
        <f t="shared" ca="1" si="370"/>
        <v>0</v>
      </c>
      <c r="Q670" s="18">
        <f t="shared" ca="1" si="370"/>
        <v>0</v>
      </c>
      <c r="R670" s="18">
        <f t="shared" ca="1" si="370"/>
        <v>0</v>
      </c>
      <c r="S670" s="18">
        <f t="shared" ca="1" si="370"/>
        <v>0</v>
      </c>
      <c r="T670" s="18">
        <f t="shared" ca="1" si="370"/>
        <v>0</v>
      </c>
      <c r="U670" s="18">
        <f t="shared" ca="1" si="371"/>
        <v>0</v>
      </c>
      <c r="V670" s="18">
        <f t="shared" ca="1" si="371"/>
        <v>0</v>
      </c>
      <c r="W670" s="18">
        <f t="shared" ca="1" si="371"/>
        <v>0</v>
      </c>
      <c r="X670" s="18">
        <f t="shared" ca="1" si="371"/>
        <v>0</v>
      </c>
      <c r="Y670" s="18">
        <f t="shared" ca="1" si="371"/>
        <v>0</v>
      </c>
      <c r="Z670" s="18">
        <f t="shared" ca="1" si="371"/>
        <v>0</v>
      </c>
      <c r="AA670" s="18">
        <f t="shared" ca="1" si="371"/>
        <v>0</v>
      </c>
      <c r="AB670" s="18">
        <f t="shared" ca="1" si="371"/>
        <v>0</v>
      </c>
      <c r="AC670" s="18">
        <f t="shared" ca="1" si="371"/>
        <v>0</v>
      </c>
      <c r="AD670" s="18">
        <f t="shared" ca="1" si="371"/>
        <v>0</v>
      </c>
      <c r="AE670" s="18">
        <f t="shared" ca="1" si="372"/>
        <v>0</v>
      </c>
      <c r="AF670" s="18">
        <f t="shared" ca="1" si="372"/>
        <v>0</v>
      </c>
      <c r="AG670" s="18">
        <f t="shared" ca="1" si="372"/>
        <v>0</v>
      </c>
      <c r="AH670" s="18">
        <f t="shared" ca="1" si="372"/>
        <v>0</v>
      </c>
      <c r="AI670" s="18">
        <f t="shared" ca="1" si="372"/>
        <v>0</v>
      </c>
      <c r="AJ670" s="18">
        <f t="shared" ca="1" si="372"/>
        <v>0</v>
      </c>
      <c r="AK670" s="18">
        <f t="shared" ca="1" si="372"/>
        <v>0</v>
      </c>
      <c r="AL670" s="18">
        <f t="shared" ca="1" si="372"/>
        <v>0</v>
      </c>
      <c r="AM670" s="18">
        <f t="shared" ca="1" si="372"/>
        <v>0</v>
      </c>
      <c r="AN670" s="18">
        <f t="shared" ca="1" si="372"/>
        <v>3.2046916929394417E-2</v>
      </c>
      <c r="AO670" s="18">
        <f t="shared" ca="1" si="373"/>
        <v>0</v>
      </c>
      <c r="AP670" s="18">
        <f t="shared" ca="1" si="373"/>
        <v>0</v>
      </c>
      <c r="AQ670" s="18">
        <f t="shared" ca="1" si="373"/>
        <v>0</v>
      </c>
      <c r="AR670" s="18">
        <f t="shared" ca="1" si="373"/>
        <v>0</v>
      </c>
      <c r="AS670" s="18">
        <f t="shared" ca="1" si="373"/>
        <v>0</v>
      </c>
      <c r="AT670" s="18">
        <f t="shared" ca="1" si="373"/>
        <v>0</v>
      </c>
      <c r="AU670" s="18">
        <f t="shared" ca="1" si="373"/>
        <v>0</v>
      </c>
      <c r="AV670" s="18">
        <f t="shared" ca="1" si="373"/>
        <v>0</v>
      </c>
      <c r="AW670" s="18">
        <f t="shared" ca="1" si="373"/>
        <v>0</v>
      </c>
      <c r="AX670" s="18">
        <f t="shared" ca="1" si="373"/>
        <v>0</v>
      </c>
      <c r="AY670" s="18">
        <f t="shared" ca="1" si="374"/>
        <v>0</v>
      </c>
      <c r="AZ670" s="18">
        <f t="shared" ca="1" si="374"/>
        <v>0</v>
      </c>
      <c r="BA670" s="18">
        <f t="shared" ca="1" si="374"/>
        <v>0</v>
      </c>
      <c r="BB670" s="18">
        <f t="shared" ca="1" si="374"/>
        <v>0</v>
      </c>
      <c r="BC670" s="18">
        <f t="shared" ca="1" si="374"/>
        <v>0</v>
      </c>
      <c r="BD670" s="18">
        <f t="shared" ca="1" si="374"/>
        <v>0</v>
      </c>
      <c r="BE670" s="18">
        <f t="shared" ca="1" si="374"/>
        <v>0</v>
      </c>
      <c r="BF670" s="18">
        <f t="shared" ca="1" si="374"/>
        <v>0</v>
      </c>
      <c r="BG670" s="18">
        <f t="shared" ca="1" si="374"/>
        <v>0</v>
      </c>
      <c r="BH670" s="18">
        <f t="shared" ca="1" si="374"/>
        <v>0</v>
      </c>
      <c r="BI670" s="18">
        <f t="shared" ca="1" si="374"/>
        <v>0</v>
      </c>
    </row>
    <row r="671" spans="8:61" x14ac:dyDescent="0.35">
      <c r="H671" s="2" t="str">
        <f t="shared" si="369"/>
        <v>MCCC_27</v>
      </c>
      <c r="I671">
        <f t="shared" si="368"/>
        <v>13</v>
      </c>
      <c r="J671">
        <f t="shared" si="375"/>
        <v>30</v>
      </c>
      <c r="K671" s="18">
        <f t="shared" ca="1" si="370"/>
        <v>0</v>
      </c>
      <c r="L671" s="18">
        <f t="shared" ca="1" si="370"/>
        <v>0</v>
      </c>
      <c r="M671" s="18">
        <f t="shared" ca="1" si="370"/>
        <v>0</v>
      </c>
      <c r="N671" s="18">
        <f t="shared" ca="1" si="370"/>
        <v>0</v>
      </c>
      <c r="O671" s="18">
        <f t="shared" ca="1" si="370"/>
        <v>0</v>
      </c>
      <c r="P671" s="18">
        <f t="shared" ca="1" si="370"/>
        <v>0</v>
      </c>
      <c r="Q671" s="18">
        <f t="shared" ca="1" si="370"/>
        <v>0</v>
      </c>
      <c r="R671" s="18">
        <f t="shared" ca="1" si="370"/>
        <v>0</v>
      </c>
      <c r="S671" s="18">
        <f t="shared" ca="1" si="370"/>
        <v>0</v>
      </c>
      <c r="T671" s="18">
        <f t="shared" ca="1" si="370"/>
        <v>0</v>
      </c>
      <c r="U671" s="18">
        <f t="shared" ca="1" si="371"/>
        <v>0</v>
      </c>
      <c r="V671" s="18">
        <f t="shared" ca="1" si="371"/>
        <v>0</v>
      </c>
      <c r="W671" s="18">
        <f t="shared" ca="1" si="371"/>
        <v>0</v>
      </c>
      <c r="X671" s="18">
        <f t="shared" ca="1" si="371"/>
        <v>0</v>
      </c>
      <c r="Y671" s="18">
        <f t="shared" ca="1" si="371"/>
        <v>0</v>
      </c>
      <c r="Z671" s="18">
        <f t="shared" ca="1" si="371"/>
        <v>0</v>
      </c>
      <c r="AA671" s="18">
        <f t="shared" ca="1" si="371"/>
        <v>0</v>
      </c>
      <c r="AB671" s="18">
        <f t="shared" ca="1" si="371"/>
        <v>0</v>
      </c>
      <c r="AC671" s="18">
        <f t="shared" ca="1" si="371"/>
        <v>0</v>
      </c>
      <c r="AD671" s="18">
        <f t="shared" ca="1" si="371"/>
        <v>0</v>
      </c>
      <c r="AE671" s="18">
        <f t="shared" ca="1" si="372"/>
        <v>0</v>
      </c>
      <c r="AF671" s="18">
        <f t="shared" ca="1" si="372"/>
        <v>0</v>
      </c>
      <c r="AG671" s="18">
        <f t="shared" ca="1" si="372"/>
        <v>0</v>
      </c>
      <c r="AH671" s="18">
        <f t="shared" ca="1" si="372"/>
        <v>0</v>
      </c>
      <c r="AI671" s="18">
        <f t="shared" ca="1" si="372"/>
        <v>0</v>
      </c>
      <c r="AJ671" s="18">
        <f t="shared" ca="1" si="372"/>
        <v>0</v>
      </c>
      <c r="AK671" s="18">
        <f t="shared" ca="1" si="372"/>
        <v>0</v>
      </c>
      <c r="AL671" s="18">
        <f t="shared" ca="1" si="372"/>
        <v>0</v>
      </c>
      <c r="AM671" s="18">
        <f t="shared" ca="1" si="372"/>
        <v>0</v>
      </c>
      <c r="AN671" s="18">
        <f t="shared" ca="1" si="372"/>
        <v>0</v>
      </c>
      <c r="AO671" s="18">
        <f t="shared" ca="1" si="373"/>
        <v>3.2046916929394417E-2</v>
      </c>
      <c r="AP671" s="18">
        <f t="shared" ca="1" si="373"/>
        <v>0</v>
      </c>
      <c r="AQ671" s="18">
        <f t="shared" ca="1" si="373"/>
        <v>0</v>
      </c>
      <c r="AR671" s="18">
        <f t="shared" ca="1" si="373"/>
        <v>0</v>
      </c>
      <c r="AS671" s="18">
        <f t="shared" ca="1" si="373"/>
        <v>0</v>
      </c>
      <c r="AT671" s="18">
        <f t="shared" ca="1" si="373"/>
        <v>0</v>
      </c>
      <c r="AU671" s="18">
        <f t="shared" ca="1" si="373"/>
        <v>0</v>
      </c>
      <c r="AV671" s="18">
        <f t="shared" ca="1" si="373"/>
        <v>0</v>
      </c>
      <c r="AW671" s="18">
        <f t="shared" ca="1" si="373"/>
        <v>0</v>
      </c>
      <c r="AX671" s="18">
        <f t="shared" ca="1" si="373"/>
        <v>0</v>
      </c>
      <c r="AY671" s="18">
        <f t="shared" ca="1" si="374"/>
        <v>0</v>
      </c>
      <c r="AZ671" s="18">
        <f t="shared" ca="1" si="374"/>
        <v>0</v>
      </c>
      <c r="BA671" s="18">
        <f t="shared" ca="1" si="374"/>
        <v>0</v>
      </c>
      <c r="BB671" s="18">
        <f t="shared" ca="1" si="374"/>
        <v>0</v>
      </c>
      <c r="BC671" s="18">
        <f t="shared" ca="1" si="374"/>
        <v>0</v>
      </c>
      <c r="BD671" s="18">
        <f t="shared" ca="1" si="374"/>
        <v>0</v>
      </c>
      <c r="BE671" s="18">
        <f t="shared" ca="1" si="374"/>
        <v>0</v>
      </c>
      <c r="BF671" s="18">
        <f t="shared" ca="1" si="374"/>
        <v>0</v>
      </c>
      <c r="BG671" s="18">
        <f t="shared" ca="1" si="374"/>
        <v>0</v>
      </c>
      <c r="BH671" s="18">
        <f t="shared" ca="1" si="374"/>
        <v>0</v>
      </c>
      <c r="BI671" s="18">
        <f t="shared" ca="1" si="374"/>
        <v>0</v>
      </c>
    </row>
    <row r="672" spans="8:61" x14ac:dyDescent="0.35">
      <c r="H672" s="2" t="str">
        <f t="shared" si="369"/>
        <v>MCCC_27</v>
      </c>
      <c r="I672">
        <f t="shared" si="368"/>
        <v>13</v>
      </c>
      <c r="J672">
        <f t="shared" si="375"/>
        <v>31</v>
      </c>
      <c r="K672" s="18">
        <f t="shared" ca="1" si="370"/>
        <v>0</v>
      </c>
      <c r="L672" s="18">
        <f t="shared" ca="1" si="370"/>
        <v>0</v>
      </c>
      <c r="M672" s="18">
        <f t="shared" ca="1" si="370"/>
        <v>0</v>
      </c>
      <c r="N672" s="18">
        <f t="shared" ca="1" si="370"/>
        <v>0</v>
      </c>
      <c r="O672" s="18">
        <f t="shared" ca="1" si="370"/>
        <v>0</v>
      </c>
      <c r="P672" s="18">
        <f t="shared" ca="1" si="370"/>
        <v>0</v>
      </c>
      <c r="Q672" s="18">
        <f t="shared" ca="1" si="370"/>
        <v>0</v>
      </c>
      <c r="R672" s="18">
        <f t="shared" ca="1" si="370"/>
        <v>0</v>
      </c>
      <c r="S672" s="18">
        <f t="shared" ca="1" si="370"/>
        <v>0</v>
      </c>
      <c r="T672" s="18">
        <f t="shared" ca="1" si="370"/>
        <v>0</v>
      </c>
      <c r="U672" s="18">
        <f t="shared" ca="1" si="371"/>
        <v>0</v>
      </c>
      <c r="V672" s="18">
        <f t="shared" ca="1" si="371"/>
        <v>0</v>
      </c>
      <c r="W672" s="18">
        <f t="shared" ca="1" si="371"/>
        <v>0</v>
      </c>
      <c r="X672" s="18">
        <f t="shared" ca="1" si="371"/>
        <v>0</v>
      </c>
      <c r="Y672" s="18">
        <f t="shared" ca="1" si="371"/>
        <v>0</v>
      </c>
      <c r="Z672" s="18">
        <f t="shared" ca="1" si="371"/>
        <v>0</v>
      </c>
      <c r="AA672" s="18">
        <f t="shared" ca="1" si="371"/>
        <v>0</v>
      </c>
      <c r="AB672" s="18">
        <f t="shared" ca="1" si="371"/>
        <v>0</v>
      </c>
      <c r="AC672" s="18">
        <f t="shared" ca="1" si="371"/>
        <v>0</v>
      </c>
      <c r="AD672" s="18">
        <f t="shared" ca="1" si="371"/>
        <v>0</v>
      </c>
      <c r="AE672" s="18">
        <f t="shared" ca="1" si="372"/>
        <v>0</v>
      </c>
      <c r="AF672" s="18">
        <f t="shared" ca="1" si="372"/>
        <v>0</v>
      </c>
      <c r="AG672" s="18">
        <f t="shared" ca="1" si="372"/>
        <v>0</v>
      </c>
      <c r="AH672" s="18">
        <f t="shared" ca="1" si="372"/>
        <v>0</v>
      </c>
      <c r="AI672" s="18">
        <f t="shared" ca="1" si="372"/>
        <v>0</v>
      </c>
      <c r="AJ672" s="18">
        <f t="shared" ca="1" si="372"/>
        <v>0</v>
      </c>
      <c r="AK672" s="18">
        <f t="shared" ca="1" si="372"/>
        <v>0</v>
      </c>
      <c r="AL672" s="18">
        <f t="shared" ca="1" si="372"/>
        <v>0</v>
      </c>
      <c r="AM672" s="18">
        <f t="shared" ca="1" si="372"/>
        <v>0</v>
      </c>
      <c r="AN672" s="18">
        <f t="shared" ca="1" si="372"/>
        <v>0</v>
      </c>
      <c r="AO672" s="18">
        <f t="shared" ca="1" si="373"/>
        <v>0</v>
      </c>
      <c r="AP672" s="18">
        <f t="shared" ca="1" si="373"/>
        <v>3.2046916929394417E-2</v>
      </c>
      <c r="AQ672" s="18">
        <f t="shared" ca="1" si="373"/>
        <v>0</v>
      </c>
      <c r="AR672" s="18">
        <f t="shared" ca="1" si="373"/>
        <v>0</v>
      </c>
      <c r="AS672" s="18">
        <f t="shared" ca="1" si="373"/>
        <v>0</v>
      </c>
      <c r="AT672" s="18">
        <f t="shared" ca="1" si="373"/>
        <v>0</v>
      </c>
      <c r="AU672" s="18">
        <f t="shared" ca="1" si="373"/>
        <v>0</v>
      </c>
      <c r="AV672" s="18">
        <f t="shared" ca="1" si="373"/>
        <v>0</v>
      </c>
      <c r="AW672" s="18">
        <f t="shared" ca="1" si="373"/>
        <v>0</v>
      </c>
      <c r="AX672" s="18">
        <f t="shared" ca="1" si="373"/>
        <v>0</v>
      </c>
      <c r="AY672" s="18">
        <f t="shared" ca="1" si="374"/>
        <v>0</v>
      </c>
      <c r="AZ672" s="18">
        <f t="shared" ca="1" si="374"/>
        <v>0</v>
      </c>
      <c r="BA672" s="18">
        <f t="shared" ca="1" si="374"/>
        <v>0</v>
      </c>
      <c r="BB672" s="18">
        <f t="shared" ca="1" si="374"/>
        <v>0</v>
      </c>
      <c r="BC672" s="18">
        <f t="shared" ca="1" si="374"/>
        <v>0</v>
      </c>
      <c r="BD672" s="18">
        <f t="shared" ca="1" si="374"/>
        <v>0</v>
      </c>
      <c r="BE672" s="18">
        <f t="shared" ca="1" si="374"/>
        <v>0</v>
      </c>
      <c r="BF672" s="18">
        <f t="shared" ca="1" si="374"/>
        <v>0</v>
      </c>
      <c r="BG672" s="18">
        <f t="shared" ca="1" si="374"/>
        <v>0</v>
      </c>
      <c r="BH672" s="18">
        <f t="shared" ca="1" si="374"/>
        <v>0</v>
      </c>
      <c r="BI672" s="18">
        <f t="shared" ca="1" si="374"/>
        <v>0</v>
      </c>
    </row>
    <row r="673" spans="8:61" x14ac:dyDescent="0.35">
      <c r="H673" s="2" t="str">
        <f t="shared" si="369"/>
        <v>MCCC_27</v>
      </c>
      <c r="I673">
        <f t="shared" si="368"/>
        <v>13</v>
      </c>
      <c r="J673">
        <f t="shared" si="375"/>
        <v>32</v>
      </c>
      <c r="K673" s="18">
        <f t="shared" ca="1" si="370"/>
        <v>0</v>
      </c>
      <c r="L673" s="18">
        <f t="shared" ca="1" si="370"/>
        <v>0</v>
      </c>
      <c r="M673" s="18">
        <f t="shared" ca="1" si="370"/>
        <v>0</v>
      </c>
      <c r="N673" s="18">
        <f t="shared" ca="1" si="370"/>
        <v>0</v>
      </c>
      <c r="O673" s="18">
        <f t="shared" ca="1" si="370"/>
        <v>0</v>
      </c>
      <c r="P673" s="18">
        <f t="shared" ca="1" si="370"/>
        <v>0</v>
      </c>
      <c r="Q673" s="18">
        <f t="shared" ca="1" si="370"/>
        <v>0</v>
      </c>
      <c r="R673" s="18">
        <f t="shared" ca="1" si="370"/>
        <v>0</v>
      </c>
      <c r="S673" s="18">
        <f t="shared" ca="1" si="370"/>
        <v>0</v>
      </c>
      <c r="T673" s="18">
        <f t="shared" ca="1" si="370"/>
        <v>0</v>
      </c>
      <c r="U673" s="18">
        <f t="shared" ca="1" si="371"/>
        <v>0</v>
      </c>
      <c r="V673" s="18">
        <f t="shared" ca="1" si="371"/>
        <v>0</v>
      </c>
      <c r="W673" s="18">
        <f t="shared" ca="1" si="371"/>
        <v>0</v>
      </c>
      <c r="X673" s="18">
        <f t="shared" ca="1" si="371"/>
        <v>0</v>
      </c>
      <c r="Y673" s="18">
        <f t="shared" ca="1" si="371"/>
        <v>0</v>
      </c>
      <c r="Z673" s="18">
        <f t="shared" ca="1" si="371"/>
        <v>0</v>
      </c>
      <c r="AA673" s="18">
        <f t="shared" ca="1" si="371"/>
        <v>0</v>
      </c>
      <c r="AB673" s="18">
        <f t="shared" ca="1" si="371"/>
        <v>0</v>
      </c>
      <c r="AC673" s="18">
        <f t="shared" ca="1" si="371"/>
        <v>0</v>
      </c>
      <c r="AD673" s="18">
        <f t="shared" ca="1" si="371"/>
        <v>0</v>
      </c>
      <c r="AE673" s="18">
        <f t="shared" ca="1" si="372"/>
        <v>0</v>
      </c>
      <c r="AF673" s="18">
        <f t="shared" ca="1" si="372"/>
        <v>0</v>
      </c>
      <c r="AG673" s="18">
        <f t="shared" ca="1" si="372"/>
        <v>0</v>
      </c>
      <c r="AH673" s="18">
        <f t="shared" ca="1" si="372"/>
        <v>0</v>
      </c>
      <c r="AI673" s="18">
        <f t="shared" ca="1" si="372"/>
        <v>0</v>
      </c>
      <c r="AJ673" s="18">
        <f t="shared" ca="1" si="372"/>
        <v>0</v>
      </c>
      <c r="AK673" s="18">
        <f t="shared" ca="1" si="372"/>
        <v>0</v>
      </c>
      <c r="AL673" s="18">
        <f t="shared" ca="1" si="372"/>
        <v>0</v>
      </c>
      <c r="AM673" s="18">
        <f t="shared" ca="1" si="372"/>
        <v>0</v>
      </c>
      <c r="AN673" s="18">
        <f t="shared" ca="1" si="372"/>
        <v>0</v>
      </c>
      <c r="AO673" s="18">
        <f t="shared" ca="1" si="373"/>
        <v>0</v>
      </c>
      <c r="AP673" s="18">
        <f t="shared" ca="1" si="373"/>
        <v>0</v>
      </c>
      <c r="AQ673" s="18">
        <f t="shared" ca="1" si="373"/>
        <v>3.2046916929394417E-2</v>
      </c>
      <c r="AR673" s="18">
        <f t="shared" ca="1" si="373"/>
        <v>0</v>
      </c>
      <c r="AS673" s="18">
        <f t="shared" ca="1" si="373"/>
        <v>0</v>
      </c>
      <c r="AT673" s="18">
        <f t="shared" ca="1" si="373"/>
        <v>0</v>
      </c>
      <c r="AU673" s="18">
        <f t="shared" ca="1" si="373"/>
        <v>0</v>
      </c>
      <c r="AV673" s="18">
        <f t="shared" ca="1" si="373"/>
        <v>0</v>
      </c>
      <c r="AW673" s="18">
        <f t="shared" ca="1" si="373"/>
        <v>0</v>
      </c>
      <c r="AX673" s="18">
        <f t="shared" ca="1" si="373"/>
        <v>0</v>
      </c>
      <c r="AY673" s="18">
        <f t="shared" ca="1" si="374"/>
        <v>0</v>
      </c>
      <c r="AZ673" s="18">
        <f t="shared" ca="1" si="374"/>
        <v>0</v>
      </c>
      <c r="BA673" s="18">
        <f t="shared" ca="1" si="374"/>
        <v>0</v>
      </c>
      <c r="BB673" s="18">
        <f t="shared" ca="1" si="374"/>
        <v>0</v>
      </c>
      <c r="BC673" s="18">
        <f t="shared" ca="1" si="374"/>
        <v>0</v>
      </c>
      <c r="BD673" s="18">
        <f t="shared" ca="1" si="374"/>
        <v>0</v>
      </c>
      <c r="BE673" s="18">
        <f t="shared" ca="1" si="374"/>
        <v>0</v>
      </c>
      <c r="BF673" s="18">
        <f t="shared" ca="1" si="374"/>
        <v>0</v>
      </c>
      <c r="BG673" s="18">
        <f t="shared" ca="1" si="374"/>
        <v>0</v>
      </c>
      <c r="BH673" s="18">
        <f t="shared" ca="1" si="374"/>
        <v>0</v>
      </c>
      <c r="BI673" s="18">
        <f t="shared" ca="1" si="374"/>
        <v>0</v>
      </c>
    </row>
    <row r="674" spans="8:61" x14ac:dyDescent="0.35">
      <c r="H674" s="2" t="str">
        <f t="shared" si="369"/>
        <v>MCCC_27</v>
      </c>
      <c r="I674">
        <f t="shared" si="368"/>
        <v>13</v>
      </c>
      <c r="J674">
        <f t="shared" si="375"/>
        <v>33</v>
      </c>
      <c r="K674" s="18">
        <f t="shared" ca="1" si="370"/>
        <v>0</v>
      </c>
      <c r="L674" s="18">
        <f t="shared" ca="1" si="370"/>
        <v>0</v>
      </c>
      <c r="M674" s="18">
        <f t="shared" ca="1" si="370"/>
        <v>0</v>
      </c>
      <c r="N674" s="18">
        <f t="shared" ca="1" si="370"/>
        <v>0</v>
      </c>
      <c r="O674" s="18">
        <f t="shared" ca="1" si="370"/>
        <v>0</v>
      </c>
      <c r="P674" s="18">
        <f t="shared" ca="1" si="370"/>
        <v>0</v>
      </c>
      <c r="Q674" s="18">
        <f t="shared" ca="1" si="370"/>
        <v>0</v>
      </c>
      <c r="R674" s="18">
        <f t="shared" ca="1" si="370"/>
        <v>0</v>
      </c>
      <c r="S674" s="18">
        <f t="shared" ca="1" si="370"/>
        <v>0</v>
      </c>
      <c r="T674" s="18">
        <f t="shared" ca="1" si="370"/>
        <v>0</v>
      </c>
      <c r="U674" s="18">
        <f t="shared" ca="1" si="371"/>
        <v>0</v>
      </c>
      <c r="V674" s="18">
        <f t="shared" ca="1" si="371"/>
        <v>0</v>
      </c>
      <c r="W674" s="18">
        <f t="shared" ca="1" si="371"/>
        <v>0</v>
      </c>
      <c r="X674" s="18">
        <f t="shared" ca="1" si="371"/>
        <v>0</v>
      </c>
      <c r="Y674" s="18">
        <f t="shared" ca="1" si="371"/>
        <v>0</v>
      </c>
      <c r="Z674" s="18">
        <f t="shared" ca="1" si="371"/>
        <v>0</v>
      </c>
      <c r="AA674" s="18">
        <f t="shared" ca="1" si="371"/>
        <v>0</v>
      </c>
      <c r="AB674" s="18">
        <f t="shared" ca="1" si="371"/>
        <v>0</v>
      </c>
      <c r="AC674" s="18">
        <f t="shared" ca="1" si="371"/>
        <v>0</v>
      </c>
      <c r="AD674" s="18">
        <f t="shared" ca="1" si="371"/>
        <v>0</v>
      </c>
      <c r="AE674" s="18">
        <f t="shared" ca="1" si="372"/>
        <v>0</v>
      </c>
      <c r="AF674" s="18">
        <f t="shared" ca="1" si="372"/>
        <v>0</v>
      </c>
      <c r="AG674" s="18">
        <f t="shared" ca="1" si="372"/>
        <v>0</v>
      </c>
      <c r="AH674" s="18">
        <f t="shared" ca="1" si="372"/>
        <v>0</v>
      </c>
      <c r="AI674" s="18">
        <f t="shared" ca="1" si="372"/>
        <v>0</v>
      </c>
      <c r="AJ674" s="18">
        <f t="shared" ca="1" si="372"/>
        <v>0</v>
      </c>
      <c r="AK674" s="18">
        <f t="shared" ca="1" si="372"/>
        <v>0</v>
      </c>
      <c r="AL674" s="18">
        <f t="shared" ca="1" si="372"/>
        <v>0</v>
      </c>
      <c r="AM674" s="18">
        <f t="shared" ca="1" si="372"/>
        <v>0</v>
      </c>
      <c r="AN674" s="18">
        <f t="shared" ca="1" si="372"/>
        <v>0</v>
      </c>
      <c r="AO674" s="18">
        <f t="shared" ca="1" si="373"/>
        <v>0</v>
      </c>
      <c r="AP674" s="18">
        <f t="shared" ca="1" si="373"/>
        <v>0</v>
      </c>
      <c r="AQ674" s="18">
        <f t="shared" ca="1" si="373"/>
        <v>0</v>
      </c>
      <c r="AR674" s="18">
        <f t="shared" ca="1" si="373"/>
        <v>3.2046916929394417E-2</v>
      </c>
      <c r="AS674" s="18">
        <f t="shared" ca="1" si="373"/>
        <v>0</v>
      </c>
      <c r="AT674" s="18">
        <f t="shared" ca="1" si="373"/>
        <v>0</v>
      </c>
      <c r="AU674" s="18">
        <f t="shared" ca="1" si="373"/>
        <v>0</v>
      </c>
      <c r="AV674" s="18">
        <f t="shared" ca="1" si="373"/>
        <v>0</v>
      </c>
      <c r="AW674" s="18">
        <f t="shared" ca="1" si="373"/>
        <v>0</v>
      </c>
      <c r="AX674" s="18">
        <f t="shared" ca="1" si="373"/>
        <v>0</v>
      </c>
      <c r="AY674" s="18">
        <f t="shared" ca="1" si="374"/>
        <v>0</v>
      </c>
      <c r="AZ674" s="18">
        <f t="shared" ca="1" si="374"/>
        <v>0</v>
      </c>
      <c r="BA674" s="18">
        <f t="shared" ca="1" si="374"/>
        <v>0</v>
      </c>
      <c r="BB674" s="18">
        <f t="shared" ca="1" si="374"/>
        <v>0</v>
      </c>
      <c r="BC674" s="18">
        <f t="shared" ca="1" si="374"/>
        <v>0</v>
      </c>
      <c r="BD674" s="18">
        <f t="shared" ca="1" si="374"/>
        <v>0</v>
      </c>
      <c r="BE674" s="18">
        <f t="shared" ca="1" si="374"/>
        <v>0</v>
      </c>
      <c r="BF674" s="18">
        <f t="shared" ca="1" si="374"/>
        <v>0</v>
      </c>
      <c r="BG674" s="18">
        <f t="shared" ca="1" si="374"/>
        <v>0</v>
      </c>
      <c r="BH674" s="18">
        <f t="shared" ca="1" si="374"/>
        <v>0</v>
      </c>
      <c r="BI674" s="18">
        <f t="shared" ca="1" si="374"/>
        <v>0</v>
      </c>
    </row>
    <row r="675" spans="8:61" x14ac:dyDescent="0.35">
      <c r="H675" s="2" t="str">
        <f t="shared" si="369"/>
        <v>MCCC_27</v>
      </c>
      <c r="I675">
        <f t="shared" si="368"/>
        <v>13</v>
      </c>
      <c r="J675">
        <f t="shared" si="375"/>
        <v>34</v>
      </c>
      <c r="K675" s="18">
        <f t="shared" ca="1" si="370"/>
        <v>0</v>
      </c>
      <c r="L675" s="18">
        <f t="shared" ca="1" si="370"/>
        <v>0</v>
      </c>
      <c r="M675" s="18">
        <f t="shared" ca="1" si="370"/>
        <v>0</v>
      </c>
      <c r="N675" s="18">
        <f t="shared" ca="1" si="370"/>
        <v>0</v>
      </c>
      <c r="O675" s="18">
        <f t="shared" ca="1" si="370"/>
        <v>0</v>
      </c>
      <c r="P675" s="18">
        <f t="shared" ca="1" si="370"/>
        <v>0</v>
      </c>
      <c r="Q675" s="18">
        <f t="shared" ca="1" si="370"/>
        <v>0</v>
      </c>
      <c r="R675" s="18">
        <f t="shared" ca="1" si="370"/>
        <v>0</v>
      </c>
      <c r="S675" s="18">
        <f t="shared" ca="1" si="370"/>
        <v>0</v>
      </c>
      <c r="T675" s="18">
        <f t="shared" ca="1" si="370"/>
        <v>0</v>
      </c>
      <c r="U675" s="18">
        <f t="shared" ca="1" si="371"/>
        <v>0</v>
      </c>
      <c r="V675" s="18">
        <f t="shared" ca="1" si="371"/>
        <v>0</v>
      </c>
      <c r="W675" s="18">
        <f t="shared" ca="1" si="371"/>
        <v>0</v>
      </c>
      <c r="X675" s="18">
        <f t="shared" ca="1" si="371"/>
        <v>0</v>
      </c>
      <c r="Y675" s="18">
        <f t="shared" ca="1" si="371"/>
        <v>0</v>
      </c>
      <c r="Z675" s="18">
        <f t="shared" ca="1" si="371"/>
        <v>0</v>
      </c>
      <c r="AA675" s="18">
        <f t="shared" ca="1" si="371"/>
        <v>0</v>
      </c>
      <c r="AB675" s="18">
        <f t="shared" ca="1" si="371"/>
        <v>0</v>
      </c>
      <c r="AC675" s="18">
        <f t="shared" ca="1" si="371"/>
        <v>0</v>
      </c>
      <c r="AD675" s="18">
        <f t="shared" ca="1" si="371"/>
        <v>0</v>
      </c>
      <c r="AE675" s="18">
        <f t="shared" ca="1" si="372"/>
        <v>0</v>
      </c>
      <c r="AF675" s="18">
        <f t="shared" ca="1" si="372"/>
        <v>0</v>
      </c>
      <c r="AG675" s="18">
        <f t="shared" ca="1" si="372"/>
        <v>0</v>
      </c>
      <c r="AH675" s="18">
        <f t="shared" ca="1" si="372"/>
        <v>0</v>
      </c>
      <c r="AI675" s="18">
        <f t="shared" ca="1" si="372"/>
        <v>0</v>
      </c>
      <c r="AJ675" s="18">
        <f t="shared" ca="1" si="372"/>
        <v>0</v>
      </c>
      <c r="AK675" s="18">
        <f t="shared" ca="1" si="372"/>
        <v>0</v>
      </c>
      <c r="AL675" s="18">
        <f t="shared" ca="1" si="372"/>
        <v>0</v>
      </c>
      <c r="AM675" s="18">
        <f t="shared" ca="1" si="372"/>
        <v>0</v>
      </c>
      <c r="AN675" s="18">
        <f t="shared" ca="1" si="372"/>
        <v>0</v>
      </c>
      <c r="AO675" s="18">
        <f t="shared" ca="1" si="373"/>
        <v>0</v>
      </c>
      <c r="AP675" s="18">
        <f t="shared" ca="1" si="373"/>
        <v>0</v>
      </c>
      <c r="AQ675" s="18">
        <f t="shared" ca="1" si="373"/>
        <v>0</v>
      </c>
      <c r="AR675" s="18">
        <f t="shared" ca="1" si="373"/>
        <v>0</v>
      </c>
      <c r="AS675" s="18">
        <f t="shared" ca="1" si="373"/>
        <v>3.2046916929394417E-2</v>
      </c>
      <c r="AT675" s="18">
        <f t="shared" ca="1" si="373"/>
        <v>0</v>
      </c>
      <c r="AU675" s="18">
        <f t="shared" ca="1" si="373"/>
        <v>0</v>
      </c>
      <c r="AV675" s="18">
        <f t="shared" ca="1" si="373"/>
        <v>0</v>
      </c>
      <c r="AW675" s="18">
        <f t="shared" ca="1" si="373"/>
        <v>0</v>
      </c>
      <c r="AX675" s="18">
        <f t="shared" ca="1" si="373"/>
        <v>0</v>
      </c>
      <c r="AY675" s="18">
        <f t="shared" ca="1" si="374"/>
        <v>0</v>
      </c>
      <c r="AZ675" s="18">
        <f t="shared" ca="1" si="374"/>
        <v>0</v>
      </c>
      <c r="BA675" s="18">
        <f t="shared" ca="1" si="374"/>
        <v>0</v>
      </c>
      <c r="BB675" s="18">
        <f t="shared" ca="1" si="374"/>
        <v>0</v>
      </c>
      <c r="BC675" s="18">
        <f t="shared" ca="1" si="374"/>
        <v>0</v>
      </c>
      <c r="BD675" s="18">
        <f t="shared" ca="1" si="374"/>
        <v>0</v>
      </c>
      <c r="BE675" s="18">
        <f t="shared" ca="1" si="374"/>
        <v>0</v>
      </c>
      <c r="BF675" s="18">
        <f t="shared" ca="1" si="374"/>
        <v>0</v>
      </c>
      <c r="BG675" s="18">
        <f t="shared" ca="1" si="374"/>
        <v>0</v>
      </c>
      <c r="BH675" s="18">
        <f t="shared" ca="1" si="374"/>
        <v>0</v>
      </c>
      <c r="BI675" s="18">
        <f t="shared" ca="1" si="374"/>
        <v>0</v>
      </c>
    </row>
    <row r="676" spans="8:61" x14ac:dyDescent="0.35">
      <c r="H676" s="2" t="str">
        <f t="shared" si="369"/>
        <v>MCCC_27</v>
      </c>
      <c r="I676">
        <f t="shared" si="368"/>
        <v>13</v>
      </c>
      <c r="J676">
        <f t="shared" si="375"/>
        <v>35</v>
      </c>
      <c r="K676" s="18">
        <f t="shared" ca="1" si="370"/>
        <v>0</v>
      </c>
      <c r="L676" s="18">
        <f t="shared" ca="1" si="370"/>
        <v>0</v>
      </c>
      <c r="M676" s="18">
        <f t="shared" ca="1" si="370"/>
        <v>0</v>
      </c>
      <c r="N676" s="18">
        <f t="shared" ca="1" si="370"/>
        <v>0</v>
      </c>
      <c r="O676" s="18">
        <f t="shared" ca="1" si="370"/>
        <v>0</v>
      </c>
      <c r="P676" s="18">
        <f t="shared" ca="1" si="370"/>
        <v>0</v>
      </c>
      <c r="Q676" s="18">
        <f t="shared" ca="1" si="370"/>
        <v>0</v>
      </c>
      <c r="R676" s="18">
        <f t="shared" ca="1" si="370"/>
        <v>0</v>
      </c>
      <c r="S676" s="18">
        <f t="shared" ca="1" si="370"/>
        <v>0</v>
      </c>
      <c r="T676" s="18">
        <f t="shared" ca="1" si="370"/>
        <v>0</v>
      </c>
      <c r="U676" s="18">
        <f t="shared" ca="1" si="371"/>
        <v>0</v>
      </c>
      <c r="V676" s="18">
        <f t="shared" ca="1" si="371"/>
        <v>0</v>
      </c>
      <c r="W676" s="18">
        <f t="shared" ca="1" si="371"/>
        <v>0</v>
      </c>
      <c r="X676" s="18">
        <f t="shared" ca="1" si="371"/>
        <v>0</v>
      </c>
      <c r="Y676" s="18">
        <f t="shared" ca="1" si="371"/>
        <v>0</v>
      </c>
      <c r="Z676" s="18">
        <f t="shared" ca="1" si="371"/>
        <v>0</v>
      </c>
      <c r="AA676" s="18">
        <f t="shared" ca="1" si="371"/>
        <v>0</v>
      </c>
      <c r="AB676" s="18">
        <f t="shared" ca="1" si="371"/>
        <v>0</v>
      </c>
      <c r="AC676" s="18">
        <f t="shared" ca="1" si="371"/>
        <v>0</v>
      </c>
      <c r="AD676" s="18">
        <f t="shared" ca="1" si="371"/>
        <v>0</v>
      </c>
      <c r="AE676" s="18">
        <f t="shared" ca="1" si="372"/>
        <v>0</v>
      </c>
      <c r="AF676" s="18">
        <f t="shared" ca="1" si="372"/>
        <v>0</v>
      </c>
      <c r="AG676" s="18">
        <f t="shared" ca="1" si="372"/>
        <v>0</v>
      </c>
      <c r="AH676" s="18">
        <f t="shared" ca="1" si="372"/>
        <v>0</v>
      </c>
      <c r="AI676" s="18">
        <f t="shared" ca="1" si="372"/>
        <v>0</v>
      </c>
      <c r="AJ676" s="18">
        <f t="shared" ca="1" si="372"/>
        <v>0</v>
      </c>
      <c r="AK676" s="18">
        <f t="shared" ca="1" si="372"/>
        <v>0</v>
      </c>
      <c r="AL676" s="18">
        <f t="shared" ca="1" si="372"/>
        <v>0</v>
      </c>
      <c r="AM676" s="18">
        <f t="shared" ca="1" si="372"/>
        <v>0</v>
      </c>
      <c r="AN676" s="18">
        <f t="shared" ca="1" si="372"/>
        <v>0</v>
      </c>
      <c r="AO676" s="18">
        <f t="shared" ca="1" si="373"/>
        <v>0</v>
      </c>
      <c r="AP676" s="18">
        <f t="shared" ca="1" si="373"/>
        <v>0</v>
      </c>
      <c r="AQ676" s="18">
        <f t="shared" ca="1" si="373"/>
        <v>0</v>
      </c>
      <c r="AR676" s="18">
        <f t="shared" ca="1" si="373"/>
        <v>0</v>
      </c>
      <c r="AS676" s="18">
        <f t="shared" ca="1" si="373"/>
        <v>0</v>
      </c>
      <c r="AT676" s="18">
        <f t="shared" ca="1" si="373"/>
        <v>3.2046916929394417E-2</v>
      </c>
      <c r="AU676" s="18">
        <f t="shared" ca="1" si="373"/>
        <v>0</v>
      </c>
      <c r="AV676" s="18">
        <f t="shared" ca="1" si="373"/>
        <v>0</v>
      </c>
      <c r="AW676" s="18">
        <f t="shared" ca="1" si="373"/>
        <v>0</v>
      </c>
      <c r="AX676" s="18">
        <f t="shared" ca="1" si="373"/>
        <v>0</v>
      </c>
      <c r="AY676" s="18">
        <f t="shared" ca="1" si="374"/>
        <v>0</v>
      </c>
      <c r="AZ676" s="18">
        <f t="shared" ca="1" si="374"/>
        <v>0</v>
      </c>
      <c r="BA676" s="18">
        <f t="shared" ca="1" si="374"/>
        <v>0</v>
      </c>
      <c r="BB676" s="18">
        <f t="shared" ca="1" si="374"/>
        <v>0</v>
      </c>
      <c r="BC676" s="18">
        <f t="shared" ca="1" si="374"/>
        <v>0</v>
      </c>
      <c r="BD676" s="18">
        <f t="shared" ca="1" si="374"/>
        <v>0</v>
      </c>
      <c r="BE676" s="18">
        <f t="shared" ca="1" si="374"/>
        <v>0</v>
      </c>
      <c r="BF676" s="18">
        <f t="shared" ca="1" si="374"/>
        <v>0</v>
      </c>
      <c r="BG676" s="18">
        <f t="shared" ca="1" si="374"/>
        <v>0</v>
      </c>
      <c r="BH676" s="18">
        <f t="shared" ca="1" si="374"/>
        <v>0</v>
      </c>
      <c r="BI676" s="18">
        <f t="shared" ca="1" si="374"/>
        <v>0</v>
      </c>
    </row>
    <row r="677" spans="8:61" x14ac:dyDescent="0.35">
      <c r="H677" s="2" t="str">
        <f t="shared" si="369"/>
        <v>MCCC_27</v>
      </c>
      <c r="I677">
        <f t="shared" si="368"/>
        <v>13</v>
      </c>
      <c r="J677">
        <f t="shared" si="375"/>
        <v>36</v>
      </c>
      <c r="K677" s="18">
        <f t="shared" ca="1" si="370"/>
        <v>0</v>
      </c>
      <c r="L677" s="18">
        <f t="shared" ca="1" si="370"/>
        <v>0</v>
      </c>
      <c r="M677" s="18">
        <f t="shared" ca="1" si="370"/>
        <v>0</v>
      </c>
      <c r="N677" s="18">
        <f t="shared" ca="1" si="370"/>
        <v>0</v>
      </c>
      <c r="O677" s="18">
        <f t="shared" ca="1" si="370"/>
        <v>0</v>
      </c>
      <c r="P677" s="18">
        <f t="shared" ca="1" si="370"/>
        <v>0</v>
      </c>
      <c r="Q677" s="18">
        <f t="shared" ca="1" si="370"/>
        <v>0</v>
      </c>
      <c r="R677" s="18">
        <f t="shared" ca="1" si="370"/>
        <v>0</v>
      </c>
      <c r="S677" s="18">
        <f t="shared" ca="1" si="370"/>
        <v>0</v>
      </c>
      <c r="T677" s="18">
        <f t="shared" ca="1" si="370"/>
        <v>0</v>
      </c>
      <c r="U677" s="18">
        <f t="shared" ca="1" si="371"/>
        <v>0</v>
      </c>
      <c r="V677" s="18">
        <f t="shared" ca="1" si="371"/>
        <v>0</v>
      </c>
      <c r="W677" s="18">
        <f t="shared" ca="1" si="371"/>
        <v>0</v>
      </c>
      <c r="X677" s="18">
        <f t="shared" ca="1" si="371"/>
        <v>0</v>
      </c>
      <c r="Y677" s="18">
        <f t="shared" ca="1" si="371"/>
        <v>0</v>
      </c>
      <c r="Z677" s="18">
        <f t="shared" ca="1" si="371"/>
        <v>0</v>
      </c>
      <c r="AA677" s="18">
        <f t="shared" ca="1" si="371"/>
        <v>0</v>
      </c>
      <c r="AB677" s="18">
        <f t="shared" ca="1" si="371"/>
        <v>0</v>
      </c>
      <c r="AC677" s="18">
        <f t="shared" ca="1" si="371"/>
        <v>0</v>
      </c>
      <c r="AD677" s="18">
        <f t="shared" ca="1" si="371"/>
        <v>0</v>
      </c>
      <c r="AE677" s="18">
        <f t="shared" ca="1" si="372"/>
        <v>0</v>
      </c>
      <c r="AF677" s="18">
        <f t="shared" ca="1" si="372"/>
        <v>0</v>
      </c>
      <c r="AG677" s="18">
        <f t="shared" ca="1" si="372"/>
        <v>0</v>
      </c>
      <c r="AH677" s="18">
        <f t="shared" ca="1" si="372"/>
        <v>0</v>
      </c>
      <c r="AI677" s="18">
        <f t="shared" ca="1" si="372"/>
        <v>0</v>
      </c>
      <c r="AJ677" s="18">
        <f t="shared" ca="1" si="372"/>
        <v>0</v>
      </c>
      <c r="AK677" s="18">
        <f t="shared" ca="1" si="372"/>
        <v>0</v>
      </c>
      <c r="AL677" s="18">
        <f t="shared" ca="1" si="372"/>
        <v>0</v>
      </c>
      <c r="AM677" s="18">
        <f t="shared" ca="1" si="372"/>
        <v>0</v>
      </c>
      <c r="AN677" s="18">
        <f t="shared" ca="1" si="372"/>
        <v>0</v>
      </c>
      <c r="AO677" s="18">
        <f t="shared" ca="1" si="373"/>
        <v>0</v>
      </c>
      <c r="AP677" s="18">
        <f t="shared" ca="1" si="373"/>
        <v>0</v>
      </c>
      <c r="AQ677" s="18">
        <f t="shared" ca="1" si="373"/>
        <v>0</v>
      </c>
      <c r="AR677" s="18">
        <f t="shared" ca="1" si="373"/>
        <v>0</v>
      </c>
      <c r="AS677" s="18">
        <f t="shared" ca="1" si="373"/>
        <v>0</v>
      </c>
      <c r="AT677" s="18">
        <f t="shared" ca="1" si="373"/>
        <v>0</v>
      </c>
      <c r="AU677" s="18">
        <f t="shared" ca="1" si="373"/>
        <v>3.2046916929394417E-2</v>
      </c>
      <c r="AV677" s="18">
        <f t="shared" ca="1" si="373"/>
        <v>0</v>
      </c>
      <c r="AW677" s="18">
        <f t="shared" ca="1" si="373"/>
        <v>0</v>
      </c>
      <c r="AX677" s="18">
        <f t="shared" ca="1" si="373"/>
        <v>0</v>
      </c>
      <c r="AY677" s="18">
        <f t="shared" ca="1" si="374"/>
        <v>0</v>
      </c>
      <c r="AZ677" s="18">
        <f t="shared" ca="1" si="374"/>
        <v>0</v>
      </c>
      <c r="BA677" s="18">
        <f t="shared" ca="1" si="374"/>
        <v>0</v>
      </c>
      <c r="BB677" s="18">
        <f t="shared" ca="1" si="374"/>
        <v>0</v>
      </c>
      <c r="BC677" s="18">
        <f t="shared" ca="1" si="374"/>
        <v>0</v>
      </c>
      <c r="BD677" s="18">
        <f t="shared" ca="1" si="374"/>
        <v>0</v>
      </c>
      <c r="BE677" s="18">
        <f t="shared" ca="1" si="374"/>
        <v>0</v>
      </c>
      <c r="BF677" s="18">
        <f t="shared" ca="1" si="374"/>
        <v>0</v>
      </c>
      <c r="BG677" s="18">
        <f t="shared" ca="1" si="374"/>
        <v>0</v>
      </c>
      <c r="BH677" s="18">
        <f t="shared" ca="1" si="374"/>
        <v>0</v>
      </c>
      <c r="BI677" s="18">
        <f t="shared" ca="1" si="374"/>
        <v>0</v>
      </c>
    </row>
    <row r="678" spans="8:61" x14ac:dyDescent="0.35">
      <c r="H678" s="2" t="str">
        <f t="shared" si="369"/>
        <v>MCCC_27</v>
      </c>
      <c r="I678">
        <f t="shared" si="368"/>
        <v>13</v>
      </c>
      <c r="J678">
        <f t="shared" si="375"/>
        <v>37</v>
      </c>
      <c r="K678" s="18">
        <f t="shared" ca="1" si="370"/>
        <v>0</v>
      </c>
      <c r="L678" s="18">
        <f t="shared" ca="1" si="370"/>
        <v>0</v>
      </c>
      <c r="M678" s="18">
        <f t="shared" ca="1" si="370"/>
        <v>0</v>
      </c>
      <c r="N678" s="18">
        <f t="shared" ca="1" si="370"/>
        <v>0</v>
      </c>
      <c r="O678" s="18">
        <f t="shared" ca="1" si="370"/>
        <v>0</v>
      </c>
      <c r="P678" s="18">
        <f t="shared" ca="1" si="370"/>
        <v>0</v>
      </c>
      <c r="Q678" s="18">
        <f t="shared" ca="1" si="370"/>
        <v>0</v>
      </c>
      <c r="R678" s="18">
        <f t="shared" ca="1" si="370"/>
        <v>0</v>
      </c>
      <c r="S678" s="18">
        <f t="shared" ca="1" si="370"/>
        <v>0</v>
      </c>
      <c r="T678" s="18">
        <f t="shared" ca="1" si="370"/>
        <v>0</v>
      </c>
      <c r="U678" s="18">
        <f t="shared" ca="1" si="371"/>
        <v>0</v>
      </c>
      <c r="V678" s="18">
        <f t="shared" ca="1" si="371"/>
        <v>0</v>
      </c>
      <c r="W678" s="18">
        <f t="shared" ca="1" si="371"/>
        <v>0</v>
      </c>
      <c r="X678" s="18">
        <f t="shared" ca="1" si="371"/>
        <v>0</v>
      </c>
      <c r="Y678" s="18">
        <f t="shared" ca="1" si="371"/>
        <v>0</v>
      </c>
      <c r="Z678" s="18">
        <f t="shared" ca="1" si="371"/>
        <v>0</v>
      </c>
      <c r="AA678" s="18">
        <f t="shared" ca="1" si="371"/>
        <v>0</v>
      </c>
      <c r="AB678" s="18">
        <f t="shared" ca="1" si="371"/>
        <v>0</v>
      </c>
      <c r="AC678" s="18">
        <f t="shared" ca="1" si="371"/>
        <v>0</v>
      </c>
      <c r="AD678" s="18">
        <f t="shared" ca="1" si="371"/>
        <v>0</v>
      </c>
      <c r="AE678" s="18">
        <f t="shared" ca="1" si="372"/>
        <v>0</v>
      </c>
      <c r="AF678" s="18">
        <f t="shared" ca="1" si="372"/>
        <v>0</v>
      </c>
      <c r="AG678" s="18">
        <f t="shared" ca="1" si="372"/>
        <v>0</v>
      </c>
      <c r="AH678" s="18">
        <f t="shared" ca="1" si="372"/>
        <v>0</v>
      </c>
      <c r="AI678" s="18">
        <f t="shared" ca="1" si="372"/>
        <v>0</v>
      </c>
      <c r="AJ678" s="18">
        <f t="shared" ca="1" si="372"/>
        <v>0</v>
      </c>
      <c r="AK678" s="18">
        <f t="shared" ca="1" si="372"/>
        <v>0</v>
      </c>
      <c r="AL678" s="18">
        <f t="shared" ca="1" si="372"/>
        <v>0</v>
      </c>
      <c r="AM678" s="18">
        <f t="shared" ca="1" si="372"/>
        <v>0</v>
      </c>
      <c r="AN678" s="18">
        <f t="shared" ca="1" si="372"/>
        <v>0</v>
      </c>
      <c r="AO678" s="18">
        <f t="shared" ca="1" si="373"/>
        <v>0</v>
      </c>
      <c r="AP678" s="18">
        <f t="shared" ca="1" si="373"/>
        <v>0</v>
      </c>
      <c r="AQ678" s="18">
        <f t="shared" ca="1" si="373"/>
        <v>0</v>
      </c>
      <c r="AR678" s="18">
        <f t="shared" ca="1" si="373"/>
        <v>0</v>
      </c>
      <c r="AS678" s="18">
        <f t="shared" ca="1" si="373"/>
        <v>0</v>
      </c>
      <c r="AT678" s="18">
        <f t="shared" ca="1" si="373"/>
        <v>0</v>
      </c>
      <c r="AU678" s="18">
        <f t="shared" ca="1" si="373"/>
        <v>0</v>
      </c>
      <c r="AV678" s="18">
        <f t="shared" ca="1" si="373"/>
        <v>3.2046916929394417E-2</v>
      </c>
      <c r="AW678" s="18">
        <f t="shared" ca="1" si="373"/>
        <v>0</v>
      </c>
      <c r="AX678" s="18">
        <f t="shared" ca="1" si="373"/>
        <v>0</v>
      </c>
      <c r="AY678" s="18">
        <f t="shared" ca="1" si="374"/>
        <v>0</v>
      </c>
      <c r="AZ678" s="18">
        <f t="shared" ca="1" si="374"/>
        <v>0</v>
      </c>
      <c r="BA678" s="18">
        <f t="shared" ca="1" si="374"/>
        <v>0</v>
      </c>
      <c r="BB678" s="18">
        <f t="shared" ca="1" si="374"/>
        <v>0</v>
      </c>
      <c r="BC678" s="18">
        <f t="shared" ca="1" si="374"/>
        <v>0</v>
      </c>
      <c r="BD678" s="18">
        <f t="shared" ca="1" si="374"/>
        <v>0</v>
      </c>
      <c r="BE678" s="18">
        <f t="shared" ca="1" si="374"/>
        <v>0</v>
      </c>
      <c r="BF678" s="18">
        <f t="shared" ca="1" si="374"/>
        <v>0</v>
      </c>
      <c r="BG678" s="18">
        <f t="shared" ca="1" si="374"/>
        <v>0</v>
      </c>
      <c r="BH678" s="18">
        <f t="shared" ca="1" si="374"/>
        <v>0</v>
      </c>
      <c r="BI678" s="18">
        <f t="shared" ca="1" si="374"/>
        <v>0</v>
      </c>
    </row>
    <row r="679" spans="8:61" x14ac:dyDescent="0.35">
      <c r="H679" s="2" t="str">
        <f t="shared" si="369"/>
        <v>MCCC_27</v>
      </c>
      <c r="I679">
        <f t="shared" si="368"/>
        <v>13</v>
      </c>
      <c r="J679">
        <f t="shared" si="375"/>
        <v>38</v>
      </c>
      <c r="K679" s="18">
        <f t="shared" ref="K679:T688" ca="1" si="376">IF(K$28&gt;$J679,0,OFFSET($K$2,$I679,$J679-K$28))</f>
        <v>0</v>
      </c>
      <c r="L679" s="18">
        <f t="shared" ca="1" si="376"/>
        <v>0</v>
      </c>
      <c r="M679" s="18">
        <f t="shared" ca="1" si="376"/>
        <v>0</v>
      </c>
      <c r="N679" s="18">
        <f t="shared" ca="1" si="376"/>
        <v>0</v>
      </c>
      <c r="O679" s="18">
        <f t="shared" ca="1" si="376"/>
        <v>0</v>
      </c>
      <c r="P679" s="18">
        <f t="shared" ca="1" si="376"/>
        <v>0</v>
      </c>
      <c r="Q679" s="18">
        <f t="shared" ca="1" si="376"/>
        <v>0</v>
      </c>
      <c r="R679" s="18">
        <f t="shared" ca="1" si="376"/>
        <v>0</v>
      </c>
      <c r="S679" s="18">
        <f t="shared" ca="1" si="376"/>
        <v>0</v>
      </c>
      <c r="T679" s="18">
        <f t="shared" ca="1" si="376"/>
        <v>0</v>
      </c>
      <c r="U679" s="18">
        <f t="shared" ref="U679:AD688" ca="1" si="377">IF(U$28&gt;$J679,0,OFFSET($K$2,$I679,$J679-U$28))</f>
        <v>0</v>
      </c>
      <c r="V679" s="18">
        <f t="shared" ca="1" si="377"/>
        <v>0</v>
      </c>
      <c r="W679" s="18">
        <f t="shared" ca="1" si="377"/>
        <v>0</v>
      </c>
      <c r="X679" s="18">
        <f t="shared" ca="1" si="377"/>
        <v>0</v>
      </c>
      <c r="Y679" s="18">
        <f t="shared" ca="1" si="377"/>
        <v>0</v>
      </c>
      <c r="Z679" s="18">
        <f t="shared" ca="1" si="377"/>
        <v>0</v>
      </c>
      <c r="AA679" s="18">
        <f t="shared" ca="1" si="377"/>
        <v>0</v>
      </c>
      <c r="AB679" s="18">
        <f t="shared" ca="1" si="377"/>
        <v>0</v>
      </c>
      <c r="AC679" s="18">
        <f t="shared" ca="1" si="377"/>
        <v>0</v>
      </c>
      <c r="AD679" s="18">
        <f t="shared" ca="1" si="377"/>
        <v>0</v>
      </c>
      <c r="AE679" s="18">
        <f t="shared" ref="AE679:AN688" ca="1" si="378">IF(AE$28&gt;$J679,0,OFFSET($K$2,$I679,$J679-AE$28))</f>
        <v>0</v>
      </c>
      <c r="AF679" s="18">
        <f t="shared" ca="1" si="378"/>
        <v>0</v>
      </c>
      <c r="AG679" s="18">
        <f t="shared" ca="1" si="378"/>
        <v>0</v>
      </c>
      <c r="AH679" s="18">
        <f t="shared" ca="1" si="378"/>
        <v>0</v>
      </c>
      <c r="AI679" s="18">
        <f t="shared" ca="1" si="378"/>
        <v>0</v>
      </c>
      <c r="AJ679" s="18">
        <f t="shared" ca="1" si="378"/>
        <v>0</v>
      </c>
      <c r="AK679" s="18">
        <f t="shared" ca="1" si="378"/>
        <v>0</v>
      </c>
      <c r="AL679" s="18">
        <f t="shared" ca="1" si="378"/>
        <v>0</v>
      </c>
      <c r="AM679" s="18">
        <f t="shared" ca="1" si="378"/>
        <v>0</v>
      </c>
      <c r="AN679" s="18">
        <f t="shared" ca="1" si="378"/>
        <v>0</v>
      </c>
      <c r="AO679" s="18">
        <f t="shared" ref="AO679:AX688" ca="1" si="379">IF(AO$28&gt;$J679,0,OFFSET($K$2,$I679,$J679-AO$28))</f>
        <v>0</v>
      </c>
      <c r="AP679" s="18">
        <f t="shared" ca="1" si="379"/>
        <v>0</v>
      </c>
      <c r="AQ679" s="18">
        <f t="shared" ca="1" si="379"/>
        <v>0</v>
      </c>
      <c r="AR679" s="18">
        <f t="shared" ca="1" si="379"/>
        <v>0</v>
      </c>
      <c r="AS679" s="18">
        <f t="shared" ca="1" si="379"/>
        <v>0</v>
      </c>
      <c r="AT679" s="18">
        <f t="shared" ca="1" si="379"/>
        <v>0</v>
      </c>
      <c r="AU679" s="18">
        <f t="shared" ca="1" si="379"/>
        <v>0</v>
      </c>
      <c r="AV679" s="18">
        <f t="shared" ca="1" si="379"/>
        <v>0</v>
      </c>
      <c r="AW679" s="18">
        <f t="shared" ca="1" si="379"/>
        <v>3.2046916929394417E-2</v>
      </c>
      <c r="AX679" s="18">
        <f t="shared" ca="1" si="379"/>
        <v>0</v>
      </c>
      <c r="AY679" s="18">
        <f t="shared" ref="AY679:BI688" ca="1" si="380">IF(AY$28&gt;$J679,0,OFFSET($K$2,$I679,$J679-AY$28))</f>
        <v>0</v>
      </c>
      <c r="AZ679" s="18">
        <f t="shared" ca="1" si="380"/>
        <v>0</v>
      </c>
      <c r="BA679" s="18">
        <f t="shared" ca="1" si="380"/>
        <v>0</v>
      </c>
      <c r="BB679" s="18">
        <f t="shared" ca="1" si="380"/>
        <v>0</v>
      </c>
      <c r="BC679" s="18">
        <f t="shared" ca="1" si="380"/>
        <v>0</v>
      </c>
      <c r="BD679" s="18">
        <f t="shared" ca="1" si="380"/>
        <v>0</v>
      </c>
      <c r="BE679" s="18">
        <f t="shared" ca="1" si="380"/>
        <v>0</v>
      </c>
      <c r="BF679" s="18">
        <f t="shared" ca="1" si="380"/>
        <v>0</v>
      </c>
      <c r="BG679" s="18">
        <f t="shared" ca="1" si="380"/>
        <v>0</v>
      </c>
      <c r="BH679" s="18">
        <f t="shared" ca="1" si="380"/>
        <v>0</v>
      </c>
      <c r="BI679" s="18">
        <f t="shared" ca="1" si="380"/>
        <v>0</v>
      </c>
    </row>
    <row r="680" spans="8:61" x14ac:dyDescent="0.35">
      <c r="H680" s="2" t="str">
        <f t="shared" si="369"/>
        <v>MCCC_27</v>
      </c>
      <c r="I680">
        <f t="shared" si="368"/>
        <v>13</v>
      </c>
      <c r="J680">
        <f t="shared" si="375"/>
        <v>39</v>
      </c>
      <c r="K680" s="18">
        <f t="shared" ca="1" si="376"/>
        <v>0</v>
      </c>
      <c r="L680" s="18">
        <f t="shared" ca="1" si="376"/>
        <v>0</v>
      </c>
      <c r="M680" s="18">
        <f t="shared" ca="1" si="376"/>
        <v>0</v>
      </c>
      <c r="N680" s="18">
        <f t="shared" ca="1" si="376"/>
        <v>0</v>
      </c>
      <c r="O680" s="18">
        <f t="shared" ca="1" si="376"/>
        <v>0</v>
      </c>
      <c r="P680" s="18">
        <f t="shared" ca="1" si="376"/>
        <v>0</v>
      </c>
      <c r="Q680" s="18">
        <f t="shared" ca="1" si="376"/>
        <v>0</v>
      </c>
      <c r="R680" s="18">
        <f t="shared" ca="1" si="376"/>
        <v>0</v>
      </c>
      <c r="S680" s="18">
        <f t="shared" ca="1" si="376"/>
        <v>0</v>
      </c>
      <c r="T680" s="18">
        <f t="shared" ca="1" si="376"/>
        <v>0</v>
      </c>
      <c r="U680" s="18">
        <f t="shared" ca="1" si="377"/>
        <v>0</v>
      </c>
      <c r="V680" s="18">
        <f t="shared" ca="1" si="377"/>
        <v>0</v>
      </c>
      <c r="W680" s="18">
        <f t="shared" ca="1" si="377"/>
        <v>0</v>
      </c>
      <c r="X680" s="18">
        <f t="shared" ca="1" si="377"/>
        <v>0</v>
      </c>
      <c r="Y680" s="18">
        <f t="shared" ca="1" si="377"/>
        <v>0</v>
      </c>
      <c r="Z680" s="18">
        <f t="shared" ca="1" si="377"/>
        <v>0</v>
      </c>
      <c r="AA680" s="18">
        <f t="shared" ca="1" si="377"/>
        <v>0</v>
      </c>
      <c r="AB680" s="18">
        <f t="shared" ca="1" si="377"/>
        <v>0</v>
      </c>
      <c r="AC680" s="18">
        <f t="shared" ca="1" si="377"/>
        <v>0</v>
      </c>
      <c r="AD680" s="18">
        <f t="shared" ca="1" si="377"/>
        <v>0</v>
      </c>
      <c r="AE680" s="18">
        <f t="shared" ca="1" si="378"/>
        <v>0</v>
      </c>
      <c r="AF680" s="18">
        <f t="shared" ca="1" si="378"/>
        <v>0</v>
      </c>
      <c r="AG680" s="18">
        <f t="shared" ca="1" si="378"/>
        <v>0</v>
      </c>
      <c r="AH680" s="18">
        <f t="shared" ca="1" si="378"/>
        <v>0</v>
      </c>
      <c r="AI680" s="18">
        <f t="shared" ca="1" si="378"/>
        <v>0</v>
      </c>
      <c r="AJ680" s="18">
        <f t="shared" ca="1" si="378"/>
        <v>0</v>
      </c>
      <c r="AK680" s="18">
        <f t="shared" ca="1" si="378"/>
        <v>0</v>
      </c>
      <c r="AL680" s="18">
        <f t="shared" ca="1" si="378"/>
        <v>0</v>
      </c>
      <c r="AM680" s="18">
        <f t="shared" ca="1" si="378"/>
        <v>0</v>
      </c>
      <c r="AN680" s="18">
        <f t="shared" ca="1" si="378"/>
        <v>0</v>
      </c>
      <c r="AO680" s="18">
        <f t="shared" ca="1" si="379"/>
        <v>0</v>
      </c>
      <c r="AP680" s="18">
        <f t="shared" ca="1" si="379"/>
        <v>0</v>
      </c>
      <c r="AQ680" s="18">
        <f t="shared" ca="1" si="379"/>
        <v>0</v>
      </c>
      <c r="AR680" s="18">
        <f t="shared" ca="1" si="379"/>
        <v>0</v>
      </c>
      <c r="AS680" s="18">
        <f t="shared" ca="1" si="379"/>
        <v>0</v>
      </c>
      <c r="AT680" s="18">
        <f t="shared" ca="1" si="379"/>
        <v>0</v>
      </c>
      <c r="AU680" s="18">
        <f t="shared" ca="1" si="379"/>
        <v>0</v>
      </c>
      <c r="AV680" s="18">
        <f t="shared" ca="1" si="379"/>
        <v>0</v>
      </c>
      <c r="AW680" s="18">
        <f t="shared" ca="1" si="379"/>
        <v>0</v>
      </c>
      <c r="AX680" s="18">
        <f t="shared" ca="1" si="379"/>
        <v>3.2046916929394417E-2</v>
      </c>
      <c r="AY680" s="18">
        <f t="shared" ca="1" si="380"/>
        <v>0</v>
      </c>
      <c r="AZ680" s="18">
        <f t="shared" ca="1" si="380"/>
        <v>0</v>
      </c>
      <c r="BA680" s="18">
        <f t="shared" ca="1" si="380"/>
        <v>0</v>
      </c>
      <c r="BB680" s="18">
        <f t="shared" ca="1" si="380"/>
        <v>0</v>
      </c>
      <c r="BC680" s="18">
        <f t="shared" ca="1" si="380"/>
        <v>0</v>
      </c>
      <c r="BD680" s="18">
        <f t="shared" ca="1" si="380"/>
        <v>0</v>
      </c>
      <c r="BE680" s="18">
        <f t="shared" ca="1" si="380"/>
        <v>0</v>
      </c>
      <c r="BF680" s="18">
        <f t="shared" ca="1" si="380"/>
        <v>0</v>
      </c>
      <c r="BG680" s="18">
        <f t="shared" ca="1" si="380"/>
        <v>0</v>
      </c>
      <c r="BH680" s="18">
        <f t="shared" ca="1" si="380"/>
        <v>0</v>
      </c>
      <c r="BI680" s="18">
        <f t="shared" ca="1" si="380"/>
        <v>0</v>
      </c>
    </row>
    <row r="681" spans="8:61" x14ac:dyDescent="0.35">
      <c r="H681" s="2" t="str">
        <f t="shared" si="369"/>
        <v>MCCC_27</v>
      </c>
      <c r="I681">
        <f t="shared" si="368"/>
        <v>13</v>
      </c>
      <c r="J681">
        <f t="shared" si="375"/>
        <v>40</v>
      </c>
      <c r="K681" s="18">
        <f t="shared" ca="1" si="376"/>
        <v>0</v>
      </c>
      <c r="L681" s="18">
        <f t="shared" ca="1" si="376"/>
        <v>0</v>
      </c>
      <c r="M681" s="18">
        <f t="shared" ca="1" si="376"/>
        <v>0</v>
      </c>
      <c r="N681" s="18">
        <f t="shared" ca="1" si="376"/>
        <v>0</v>
      </c>
      <c r="O681" s="18">
        <f t="shared" ca="1" si="376"/>
        <v>0</v>
      </c>
      <c r="P681" s="18">
        <f t="shared" ca="1" si="376"/>
        <v>0</v>
      </c>
      <c r="Q681" s="18">
        <f t="shared" ca="1" si="376"/>
        <v>0</v>
      </c>
      <c r="R681" s="18">
        <f t="shared" ca="1" si="376"/>
        <v>0</v>
      </c>
      <c r="S681" s="18">
        <f t="shared" ca="1" si="376"/>
        <v>0</v>
      </c>
      <c r="T681" s="18">
        <f t="shared" ca="1" si="376"/>
        <v>0</v>
      </c>
      <c r="U681" s="18">
        <f t="shared" ca="1" si="377"/>
        <v>0</v>
      </c>
      <c r="V681" s="18">
        <f t="shared" ca="1" si="377"/>
        <v>0</v>
      </c>
      <c r="W681" s="18">
        <f t="shared" ca="1" si="377"/>
        <v>0</v>
      </c>
      <c r="X681" s="18">
        <f t="shared" ca="1" si="377"/>
        <v>0</v>
      </c>
      <c r="Y681" s="18">
        <f t="shared" ca="1" si="377"/>
        <v>0</v>
      </c>
      <c r="Z681" s="18">
        <f t="shared" ca="1" si="377"/>
        <v>0</v>
      </c>
      <c r="AA681" s="18">
        <f t="shared" ca="1" si="377"/>
        <v>0</v>
      </c>
      <c r="AB681" s="18">
        <f t="shared" ca="1" si="377"/>
        <v>0</v>
      </c>
      <c r="AC681" s="18">
        <f t="shared" ca="1" si="377"/>
        <v>0</v>
      </c>
      <c r="AD681" s="18">
        <f t="shared" ca="1" si="377"/>
        <v>0</v>
      </c>
      <c r="AE681" s="18">
        <f t="shared" ca="1" si="378"/>
        <v>0</v>
      </c>
      <c r="AF681" s="18">
        <f t="shared" ca="1" si="378"/>
        <v>0</v>
      </c>
      <c r="AG681" s="18">
        <f t="shared" ca="1" si="378"/>
        <v>0</v>
      </c>
      <c r="AH681" s="18">
        <f t="shared" ca="1" si="378"/>
        <v>0</v>
      </c>
      <c r="AI681" s="18">
        <f t="shared" ca="1" si="378"/>
        <v>0</v>
      </c>
      <c r="AJ681" s="18">
        <f t="shared" ca="1" si="378"/>
        <v>0</v>
      </c>
      <c r="AK681" s="18">
        <f t="shared" ca="1" si="378"/>
        <v>0</v>
      </c>
      <c r="AL681" s="18">
        <f t="shared" ca="1" si="378"/>
        <v>0</v>
      </c>
      <c r="AM681" s="18">
        <f t="shared" ca="1" si="378"/>
        <v>0</v>
      </c>
      <c r="AN681" s="18">
        <f t="shared" ca="1" si="378"/>
        <v>0</v>
      </c>
      <c r="AO681" s="18">
        <f t="shared" ca="1" si="379"/>
        <v>0</v>
      </c>
      <c r="AP681" s="18">
        <f t="shared" ca="1" si="379"/>
        <v>0</v>
      </c>
      <c r="AQ681" s="18">
        <f t="shared" ca="1" si="379"/>
        <v>0</v>
      </c>
      <c r="AR681" s="18">
        <f t="shared" ca="1" si="379"/>
        <v>0</v>
      </c>
      <c r="AS681" s="18">
        <f t="shared" ca="1" si="379"/>
        <v>0</v>
      </c>
      <c r="AT681" s="18">
        <f t="shared" ca="1" si="379"/>
        <v>0</v>
      </c>
      <c r="AU681" s="18">
        <f t="shared" ca="1" si="379"/>
        <v>0</v>
      </c>
      <c r="AV681" s="18">
        <f t="shared" ca="1" si="379"/>
        <v>0</v>
      </c>
      <c r="AW681" s="18">
        <f t="shared" ca="1" si="379"/>
        <v>0</v>
      </c>
      <c r="AX681" s="18">
        <f t="shared" ca="1" si="379"/>
        <v>0</v>
      </c>
      <c r="AY681" s="18">
        <f t="shared" ca="1" si="380"/>
        <v>3.2046916929394417E-2</v>
      </c>
      <c r="AZ681" s="18">
        <f t="shared" ca="1" si="380"/>
        <v>0</v>
      </c>
      <c r="BA681" s="18">
        <f t="shared" ca="1" si="380"/>
        <v>0</v>
      </c>
      <c r="BB681" s="18">
        <f t="shared" ca="1" si="380"/>
        <v>0</v>
      </c>
      <c r="BC681" s="18">
        <f t="shared" ca="1" si="380"/>
        <v>0</v>
      </c>
      <c r="BD681" s="18">
        <f t="shared" ca="1" si="380"/>
        <v>0</v>
      </c>
      <c r="BE681" s="18">
        <f t="shared" ca="1" si="380"/>
        <v>0</v>
      </c>
      <c r="BF681" s="18">
        <f t="shared" ca="1" si="380"/>
        <v>0</v>
      </c>
      <c r="BG681" s="18">
        <f t="shared" ca="1" si="380"/>
        <v>0</v>
      </c>
      <c r="BH681" s="18">
        <f t="shared" ca="1" si="380"/>
        <v>0</v>
      </c>
      <c r="BI681" s="18">
        <f t="shared" ca="1" si="380"/>
        <v>0</v>
      </c>
    </row>
    <row r="682" spans="8:61" x14ac:dyDescent="0.35">
      <c r="H682" s="2" t="str">
        <f t="shared" si="369"/>
        <v>MCCC_27</v>
      </c>
      <c r="I682">
        <f t="shared" si="368"/>
        <v>13</v>
      </c>
      <c r="J682">
        <f t="shared" si="375"/>
        <v>41</v>
      </c>
      <c r="K682" s="18">
        <f t="shared" ca="1" si="376"/>
        <v>0</v>
      </c>
      <c r="L682" s="18">
        <f t="shared" ca="1" si="376"/>
        <v>0</v>
      </c>
      <c r="M682" s="18">
        <f t="shared" ca="1" si="376"/>
        <v>0</v>
      </c>
      <c r="N682" s="18">
        <f t="shared" ca="1" si="376"/>
        <v>0</v>
      </c>
      <c r="O682" s="18">
        <f t="shared" ca="1" si="376"/>
        <v>0</v>
      </c>
      <c r="P682" s="18">
        <f t="shared" ca="1" si="376"/>
        <v>0</v>
      </c>
      <c r="Q682" s="18">
        <f t="shared" ca="1" si="376"/>
        <v>0</v>
      </c>
      <c r="R682" s="18">
        <f t="shared" ca="1" si="376"/>
        <v>0</v>
      </c>
      <c r="S682" s="18">
        <f t="shared" ca="1" si="376"/>
        <v>0</v>
      </c>
      <c r="T682" s="18">
        <f t="shared" ca="1" si="376"/>
        <v>0</v>
      </c>
      <c r="U682" s="18">
        <f t="shared" ca="1" si="377"/>
        <v>0</v>
      </c>
      <c r="V682" s="18">
        <f t="shared" ca="1" si="377"/>
        <v>0</v>
      </c>
      <c r="W682" s="18">
        <f t="shared" ca="1" si="377"/>
        <v>0</v>
      </c>
      <c r="X682" s="18">
        <f t="shared" ca="1" si="377"/>
        <v>0</v>
      </c>
      <c r="Y682" s="18">
        <f t="shared" ca="1" si="377"/>
        <v>0</v>
      </c>
      <c r="Z682" s="18">
        <f t="shared" ca="1" si="377"/>
        <v>0</v>
      </c>
      <c r="AA682" s="18">
        <f t="shared" ca="1" si="377"/>
        <v>0</v>
      </c>
      <c r="AB682" s="18">
        <f t="shared" ca="1" si="377"/>
        <v>0</v>
      </c>
      <c r="AC682" s="18">
        <f t="shared" ca="1" si="377"/>
        <v>0</v>
      </c>
      <c r="AD682" s="18">
        <f t="shared" ca="1" si="377"/>
        <v>0</v>
      </c>
      <c r="AE682" s="18">
        <f t="shared" ca="1" si="378"/>
        <v>0</v>
      </c>
      <c r="AF682" s="18">
        <f t="shared" ca="1" si="378"/>
        <v>0</v>
      </c>
      <c r="AG682" s="18">
        <f t="shared" ca="1" si="378"/>
        <v>0</v>
      </c>
      <c r="AH682" s="18">
        <f t="shared" ca="1" si="378"/>
        <v>0</v>
      </c>
      <c r="AI682" s="18">
        <f t="shared" ca="1" si="378"/>
        <v>0</v>
      </c>
      <c r="AJ682" s="18">
        <f t="shared" ca="1" si="378"/>
        <v>0</v>
      </c>
      <c r="AK682" s="18">
        <f t="shared" ca="1" si="378"/>
        <v>0</v>
      </c>
      <c r="AL682" s="18">
        <f t="shared" ca="1" si="378"/>
        <v>0</v>
      </c>
      <c r="AM682" s="18">
        <f t="shared" ca="1" si="378"/>
        <v>0</v>
      </c>
      <c r="AN682" s="18">
        <f t="shared" ca="1" si="378"/>
        <v>0</v>
      </c>
      <c r="AO682" s="18">
        <f t="shared" ca="1" si="379"/>
        <v>0</v>
      </c>
      <c r="AP682" s="18">
        <f t="shared" ca="1" si="379"/>
        <v>0</v>
      </c>
      <c r="AQ682" s="18">
        <f t="shared" ca="1" si="379"/>
        <v>0</v>
      </c>
      <c r="AR682" s="18">
        <f t="shared" ca="1" si="379"/>
        <v>0</v>
      </c>
      <c r="AS682" s="18">
        <f t="shared" ca="1" si="379"/>
        <v>0</v>
      </c>
      <c r="AT682" s="18">
        <f t="shared" ca="1" si="379"/>
        <v>0</v>
      </c>
      <c r="AU682" s="18">
        <f t="shared" ca="1" si="379"/>
        <v>0</v>
      </c>
      <c r="AV682" s="18">
        <f t="shared" ca="1" si="379"/>
        <v>0</v>
      </c>
      <c r="AW682" s="18">
        <f t="shared" ca="1" si="379"/>
        <v>0</v>
      </c>
      <c r="AX682" s="18">
        <f t="shared" ca="1" si="379"/>
        <v>0</v>
      </c>
      <c r="AY682" s="18">
        <f t="shared" ca="1" si="380"/>
        <v>0</v>
      </c>
      <c r="AZ682" s="18">
        <f t="shared" ca="1" si="380"/>
        <v>3.2046916929394417E-2</v>
      </c>
      <c r="BA682" s="18">
        <f t="shared" ca="1" si="380"/>
        <v>0</v>
      </c>
      <c r="BB682" s="18">
        <f t="shared" ca="1" si="380"/>
        <v>0</v>
      </c>
      <c r="BC682" s="18">
        <f t="shared" ca="1" si="380"/>
        <v>0</v>
      </c>
      <c r="BD682" s="18">
        <f t="shared" ca="1" si="380"/>
        <v>0</v>
      </c>
      <c r="BE682" s="18">
        <f t="shared" ca="1" si="380"/>
        <v>0</v>
      </c>
      <c r="BF682" s="18">
        <f t="shared" ca="1" si="380"/>
        <v>0</v>
      </c>
      <c r="BG682" s="18">
        <f t="shared" ca="1" si="380"/>
        <v>0</v>
      </c>
      <c r="BH682" s="18">
        <f t="shared" ca="1" si="380"/>
        <v>0</v>
      </c>
      <c r="BI682" s="18">
        <f t="shared" ca="1" si="380"/>
        <v>0</v>
      </c>
    </row>
    <row r="683" spans="8:61" x14ac:dyDescent="0.35">
      <c r="H683" s="2" t="str">
        <f t="shared" si="369"/>
        <v>MCCC_27</v>
      </c>
      <c r="I683">
        <f t="shared" si="368"/>
        <v>13</v>
      </c>
      <c r="J683">
        <f t="shared" si="375"/>
        <v>42</v>
      </c>
      <c r="K683" s="18">
        <f t="shared" ca="1" si="376"/>
        <v>0</v>
      </c>
      <c r="L683" s="18">
        <f t="shared" ca="1" si="376"/>
        <v>0</v>
      </c>
      <c r="M683" s="18">
        <f t="shared" ca="1" si="376"/>
        <v>0</v>
      </c>
      <c r="N683" s="18">
        <f t="shared" ca="1" si="376"/>
        <v>0</v>
      </c>
      <c r="O683" s="18">
        <f t="shared" ca="1" si="376"/>
        <v>0</v>
      </c>
      <c r="P683" s="18">
        <f t="shared" ca="1" si="376"/>
        <v>0</v>
      </c>
      <c r="Q683" s="18">
        <f t="shared" ca="1" si="376"/>
        <v>0</v>
      </c>
      <c r="R683" s="18">
        <f t="shared" ca="1" si="376"/>
        <v>0</v>
      </c>
      <c r="S683" s="18">
        <f t="shared" ca="1" si="376"/>
        <v>0</v>
      </c>
      <c r="T683" s="18">
        <f t="shared" ca="1" si="376"/>
        <v>0</v>
      </c>
      <c r="U683" s="18">
        <f t="shared" ca="1" si="377"/>
        <v>0</v>
      </c>
      <c r="V683" s="18">
        <f t="shared" ca="1" si="377"/>
        <v>0</v>
      </c>
      <c r="W683" s="18">
        <f t="shared" ca="1" si="377"/>
        <v>0</v>
      </c>
      <c r="X683" s="18">
        <f t="shared" ca="1" si="377"/>
        <v>0</v>
      </c>
      <c r="Y683" s="18">
        <f t="shared" ca="1" si="377"/>
        <v>0</v>
      </c>
      <c r="Z683" s="18">
        <f t="shared" ca="1" si="377"/>
        <v>0</v>
      </c>
      <c r="AA683" s="18">
        <f t="shared" ca="1" si="377"/>
        <v>0</v>
      </c>
      <c r="AB683" s="18">
        <f t="shared" ca="1" si="377"/>
        <v>0</v>
      </c>
      <c r="AC683" s="18">
        <f t="shared" ca="1" si="377"/>
        <v>0</v>
      </c>
      <c r="AD683" s="18">
        <f t="shared" ca="1" si="377"/>
        <v>0</v>
      </c>
      <c r="AE683" s="18">
        <f t="shared" ca="1" si="378"/>
        <v>0</v>
      </c>
      <c r="AF683" s="18">
        <f t="shared" ca="1" si="378"/>
        <v>0</v>
      </c>
      <c r="AG683" s="18">
        <f t="shared" ca="1" si="378"/>
        <v>0</v>
      </c>
      <c r="AH683" s="18">
        <f t="shared" ca="1" si="378"/>
        <v>0</v>
      </c>
      <c r="AI683" s="18">
        <f t="shared" ca="1" si="378"/>
        <v>0</v>
      </c>
      <c r="AJ683" s="18">
        <f t="shared" ca="1" si="378"/>
        <v>0</v>
      </c>
      <c r="AK683" s="18">
        <f t="shared" ca="1" si="378"/>
        <v>0</v>
      </c>
      <c r="AL683" s="18">
        <f t="shared" ca="1" si="378"/>
        <v>0</v>
      </c>
      <c r="AM683" s="18">
        <f t="shared" ca="1" si="378"/>
        <v>0</v>
      </c>
      <c r="AN683" s="18">
        <f t="shared" ca="1" si="378"/>
        <v>0</v>
      </c>
      <c r="AO683" s="18">
        <f t="shared" ca="1" si="379"/>
        <v>0</v>
      </c>
      <c r="AP683" s="18">
        <f t="shared" ca="1" si="379"/>
        <v>0</v>
      </c>
      <c r="AQ683" s="18">
        <f t="shared" ca="1" si="379"/>
        <v>0</v>
      </c>
      <c r="AR683" s="18">
        <f t="shared" ca="1" si="379"/>
        <v>0</v>
      </c>
      <c r="AS683" s="18">
        <f t="shared" ca="1" si="379"/>
        <v>0</v>
      </c>
      <c r="AT683" s="18">
        <f t="shared" ca="1" si="379"/>
        <v>0</v>
      </c>
      <c r="AU683" s="18">
        <f t="shared" ca="1" si="379"/>
        <v>0</v>
      </c>
      <c r="AV683" s="18">
        <f t="shared" ca="1" si="379"/>
        <v>0</v>
      </c>
      <c r="AW683" s="18">
        <f t="shared" ca="1" si="379"/>
        <v>0</v>
      </c>
      <c r="AX683" s="18">
        <f t="shared" ca="1" si="379"/>
        <v>0</v>
      </c>
      <c r="AY683" s="18">
        <f t="shared" ca="1" si="380"/>
        <v>0</v>
      </c>
      <c r="AZ683" s="18">
        <f t="shared" ca="1" si="380"/>
        <v>0</v>
      </c>
      <c r="BA683" s="18">
        <f t="shared" ca="1" si="380"/>
        <v>3.2046916929394417E-2</v>
      </c>
      <c r="BB683" s="18">
        <f t="shared" ca="1" si="380"/>
        <v>0</v>
      </c>
      <c r="BC683" s="18">
        <f t="shared" ca="1" si="380"/>
        <v>0</v>
      </c>
      <c r="BD683" s="18">
        <f t="shared" ca="1" si="380"/>
        <v>0</v>
      </c>
      <c r="BE683" s="18">
        <f t="shared" ca="1" si="380"/>
        <v>0</v>
      </c>
      <c r="BF683" s="18">
        <f t="shared" ca="1" si="380"/>
        <v>0</v>
      </c>
      <c r="BG683" s="18">
        <f t="shared" ca="1" si="380"/>
        <v>0</v>
      </c>
      <c r="BH683" s="18">
        <f t="shared" ca="1" si="380"/>
        <v>0</v>
      </c>
      <c r="BI683" s="18">
        <f t="shared" ca="1" si="380"/>
        <v>0</v>
      </c>
    </row>
    <row r="684" spans="8:61" x14ac:dyDescent="0.35">
      <c r="H684" s="2" t="str">
        <f t="shared" si="369"/>
        <v>MCCC_27</v>
      </c>
      <c r="I684">
        <f t="shared" si="368"/>
        <v>13</v>
      </c>
      <c r="J684">
        <f t="shared" si="375"/>
        <v>43</v>
      </c>
      <c r="K684" s="18">
        <f t="shared" ca="1" si="376"/>
        <v>0</v>
      </c>
      <c r="L684" s="18">
        <f t="shared" ca="1" si="376"/>
        <v>0</v>
      </c>
      <c r="M684" s="18">
        <f t="shared" ca="1" si="376"/>
        <v>0</v>
      </c>
      <c r="N684" s="18">
        <f t="shared" ca="1" si="376"/>
        <v>0</v>
      </c>
      <c r="O684" s="18">
        <f t="shared" ca="1" si="376"/>
        <v>0</v>
      </c>
      <c r="P684" s="18">
        <f t="shared" ca="1" si="376"/>
        <v>0</v>
      </c>
      <c r="Q684" s="18">
        <f t="shared" ca="1" si="376"/>
        <v>0</v>
      </c>
      <c r="R684" s="18">
        <f t="shared" ca="1" si="376"/>
        <v>0</v>
      </c>
      <c r="S684" s="18">
        <f t="shared" ca="1" si="376"/>
        <v>0</v>
      </c>
      <c r="T684" s="18">
        <f t="shared" ca="1" si="376"/>
        <v>0</v>
      </c>
      <c r="U684" s="18">
        <f t="shared" ca="1" si="377"/>
        <v>0</v>
      </c>
      <c r="V684" s="18">
        <f t="shared" ca="1" si="377"/>
        <v>0</v>
      </c>
      <c r="W684" s="18">
        <f t="shared" ca="1" si="377"/>
        <v>0</v>
      </c>
      <c r="X684" s="18">
        <f t="shared" ca="1" si="377"/>
        <v>0</v>
      </c>
      <c r="Y684" s="18">
        <f t="shared" ca="1" si="377"/>
        <v>0</v>
      </c>
      <c r="Z684" s="18">
        <f t="shared" ca="1" si="377"/>
        <v>0</v>
      </c>
      <c r="AA684" s="18">
        <f t="shared" ca="1" si="377"/>
        <v>0</v>
      </c>
      <c r="AB684" s="18">
        <f t="shared" ca="1" si="377"/>
        <v>0</v>
      </c>
      <c r="AC684" s="18">
        <f t="shared" ca="1" si="377"/>
        <v>0</v>
      </c>
      <c r="AD684" s="18">
        <f t="shared" ca="1" si="377"/>
        <v>0</v>
      </c>
      <c r="AE684" s="18">
        <f t="shared" ca="1" si="378"/>
        <v>0</v>
      </c>
      <c r="AF684" s="18">
        <f t="shared" ca="1" si="378"/>
        <v>0</v>
      </c>
      <c r="AG684" s="18">
        <f t="shared" ca="1" si="378"/>
        <v>0</v>
      </c>
      <c r="AH684" s="18">
        <f t="shared" ca="1" si="378"/>
        <v>0</v>
      </c>
      <c r="AI684" s="18">
        <f t="shared" ca="1" si="378"/>
        <v>0</v>
      </c>
      <c r="AJ684" s="18">
        <f t="shared" ca="1" si="378"/>
        <v>0</v>
      </c>
      <c r="AK684" s="18">
        <f t="shared" ca="1" si="378"/>
        <v>0</v>
      </c>
      <c r="AL684" s="18">
        <f t="shared" ca="1" si="378"/>
        <v>0</v>
      </c>
      <c r="AM684" s="18">
        <f t="shared" ca="1" si="378"/>
        <v>0</v>
      </c>
      <c r="AN684" s="18">
        <f t="shared" ca="1" si="378"/>
        <v>0</v>
      </c>
      <c r="AO684" s="18">
        <f t="shared" ca="1" si="379"/>
        <v>0</v>
      </c>
      <c r="AP684" s="18">
        <f t="shared" ca="1" si="379"/>
        <v>0</v>
      </c>
      <c r="AQ684" s="18">
        <f t="shared" ca="1" si="379"/>
        <v>0</v>
      </c>
      <c r="AR684" s="18">
        <f t="shared" ca="1" si="379"/>
        <v>0</v>
      </c>
      <c r="AS684" s="18">
        <f t="shared" ca="1" si="379"/>
        <v>0</v>
      </c>
      <c r="AT684" s="18">
        <f t="shared" ca="1" si="379"/>
        <v>0</v>
      </c>
      <c r="AU684" s="18">
        <f t="shared" ca="1" si="379"/>
        <v>0</v>
      </c>
      <c r="AV684" s="18">
        <f t="shared" ca="1" si="379"/>
        <v>0</v>
      </c>
      <c r="AW684" s="18">
        <f t="shared" ca="1" si="379"/>
        <v>0</v>
      </c>
      <c r="AX684" s="18">
        <f t="shared" ca="1" si="379"/>
        <v>0</v>
      </c>
      <c r="AY684" s="18">
        <f t="shared" ca="1" si="380"/>
        <v>0</v>
      </c>
      <c r="AZ684" s="18">
        <f t="shared" ca="1" si="380"/>
        <v>0</v>
      </c>
      <c r="BA684" s="18">
        <f t="shared" ca="1" si="380"/>
        <v>0</v>
      </c>
      <c r="BB684" s="18">
        <f t="shared" ca="1" si="380"/>
        <v>3.2046916929394417E-2</v>
      </c>
      <c r="BC684" s="18">
        <f t="shared" ca="1" si="380"/>
        <v>0</v>
      </c>
      <c r="BD684" s="18">
        <f t="shared" ca="1" si="380"/>
        <v>0</v>
      </c>
      <c r="BE684" s="18">
        <f t="shared" ca="1" si="380"/>
        <v>0</v>
      </c>
      <c r="BF684" s="18">
        <f t="shared" ca="1" si="380"/>
        <v>0</v>
      </c>
      <c r="BG684" s="18">
        <f t="shared" ca="1" si="380"/>
        <v>0</v>
      </c>
      <c r="BH684" s="18">
        <f t="shared" ca="1" si="380"/>
        <v>0</v>
      </c>
      <c r="BI684" s="18">
        <f t="shared" ca="1" si="380"/>
        <v>0</v>
      </c>
    </row>
    <row r="685" spans="8:61" x14ac:dyDescent="0.35">
      <c r="H685" s="2" t="str">
        <f t="shared" si="369"/>
        <v>MCCC_27</v>
      </c>
      <c r="I685">
        <f t="shared" si="368"/>
        <v>13</v>
      </c>
      <c r="J685">
        <f t="shared" si="375"/>
        <v>44</v>
      </c>
      <c r="K685" s="18">
        <f t="shared" ca="1" si="376"/>
        <v>0</v>
      </c>
      <c r="L685" s="18">
        <f t="shared" ca="1" si="376"/>
        <v>0</v>
      </c>
      <c r="M685" s="18">
        <f t="shared" ca="1" si="376"/>
        <v>0</v>
      </c>
      <c r="N685" s="18">
        <f t="shared" ca="1" si="376"/>
        <v>0</v>
      </c>
      <c r="O685" s="18">
        <f t="shared" ca="1" si="376"/>
        <v>0</v>
      </c>
      <c r="P685" s="18">
        <f t="shared" ca="1" si="376"/>
        <v>0</v>
      </c>
      <c r="Q685" s="18">
        <f t="shared" ca="1" si="376"/>
        <v>0</v>
      </c>
      <c r="R685" s="18">
        <f t="shared" ca="1" si="376"/>
        <v>0</v>
      </c>
      <c r="S685" s="18">
        <f t="shared" ca="1" si="376"/>
        <v>0</v>
      </c>
      <c r="T685" s="18">
        <f t="shared" ca="1" si="376"/>
        <v>0</v>
      </c>
      <c r="U685" s="18">
        <f t="shared" ca="1" si="377"/>
        <v>0</v>
      </c>
      <c r="V685" s="18">
        <f t="shared" ca="1" si="377"/>
        <v>0</v>
      </c>
      <c r="W685" s="18">
        <f t="shared" ca="1" si="377"/>
        <v>0</v>
      </c>
      <c r="X685" s="18">
        <f t="shared" ca="1" si="377"/>
        <v>0</v>
      </c>
      <c r="Y685" s="18">
        <f t="shared" ca="1" si="377"/>
        <v>0</v>
      </c>
      <c r="Z685" s="18">
        <f t="shared" ca="1" si="377"/>
        <v>0</v>
      </c>
      <c r="AA685" s="18">
        <f t="shared" ca="1" si="377"/>
        <v>0</v>
      </c>
      <c r="AB685" s="18">
        <f t="shared" ca="1" si="377"/>
        <v>0</v>
      </c>
      <c r="AC685" s="18">
        <f t="shared" ca="1" si="377"/>
        <v>0</v>
      </c>
      <c r="AD685" s="18">
        <f t="shared" ca="1" si="377"/>
        <v>0</v>
      </c>
      <c r="AE685" s="18">
        <f t="shared" ca="1" si="378"/>
        <v>0</v>
      </c>
      <c r="AF685" s="18">
        <f t="shared" ca="1" si="378"/>
        <v>0</v>
      </c>
      <c r="AG685" s="18">
        <f t="shared" ca="1" si="378"/>
        <v>0</v>
      </c>
      <c r="AH685" s="18">
        <f t="shared" ca="1" si="378"/>
        <v>0</v>
      </c>
      <c r="AI685" s="18">
        <f t="shared" ca="1" si="378"/>
        <v>0</v>
      </c>
      <c r="AJ685" s="18">
        <f t="shared" ca="1" si="378"/>
        <v>0</v>
      </c>
      <c r="AK685" s="18">
        <f t="shared" ca="1" si="378"/>
        <v>0</v>
      </c>
      <c r="AL685" s="18">
        <f t="shared" ca="1" si="378"/>
        <v>0</v>
      </c>
      <c r="AM685" s="18">
        <f t="shared" ca="1" si="378"/>
        <v>0</v>
      </c>
      <c r="AN685" s="18">
        <f t="shared" ca="1" si="378"/>
        <v>0</v>
      </c>
      <c r="AO685" s="18">
        <f t="shared" ca="1" si="379"/>
        <v>0</v>
      </c>
      <c r="AP685" s="18">
        <f t="shared" ca="1" si="379"/>
        <v>0</v>
      </c>
      <c r="AQ685" s="18">
        <f t="shared" ca="1" si="379"/>
        <v>0</v>
      </c>
      <c r="AR685" s="18">
        <f t="shared" ca="1" si="379"/>
        <v>0</v>
      </c>
      <c r="AS685" s="18">
        <f t="shared" ca="1" si="379"/>
        <v>0</v>
      </c>
      <c r="AT685" s="18">
        <f t="shared" ca="1" si="379"/>
        <v>0</v>
      </c>
      <c r="AU685" s="18">
        <f t="shared" ca="1" si="379"/>
        <v>0</v>
      </c>
      <c r="AV685" s="18">
        <f t="shared" ca="1" si="379"/>
        <v>0</v>
      </c>
      <c r="AW685" s="18">
        <f t="shared" ca="1" si="379"/>
        <v>0</v>
      </c>
      <c r="AX685" s="18">
        <f t="shared" ca="1" si="379"/>
        <v>0</v>
      </c>
      <c r="AY685" s="18">
        <f t="shared" ca="1" si="380"/>
        <v>0</v>
      </c>
      <c r="AZ685" s="18">
        <f t="shared" ca="1" si="380"/>
        <v>0</v>
      </c>
      <c r="BA685" s="18">
        <f t="shared" ca="1" si="380"/>
        <v>0</v>
      </c>
      <c r="BB685" s="18">
        <f t="shared" ca="1" si="380"/>
        <v>0</v>
      </c>
      <c r="BC685" s="18">
        <f t="shared" ca="1" si="380"/>
        <v>3.2046916929394417E-2</v>
      </c>
      <c r="BD685" s="18">
        <f t="shared" ca="1" si="380"/>
        <v>0</v>
      </c>
      <c r="BE685" s="18">
        <f t="shared" ca="1" si="380"/>
        <v>0</v>
      </c>
      <c r="BF685" s="18">
        <f t="shared" ca="1" si="380"/>
        <v>0</v>
      </c>
      <c r="BG685" s="18">
        <f t="shared" ca="1" si="380"/>
        <v>0</v>
      </c>
      <c r="BH685" s="18">
        <f t="shared" ca="1" si="380"/>
        <v>0</v>
      </c>
      <c r="BI685" s="18">
        <f t="shared" ca="1" si="380"/>
        <v>0</v>
      </c>
    </row>
    <row r="686" spans="8:61" x14ac:dyDescent="0.35">
      <c r="H686" s="2" t="str">
        <f t="shared" si="369"/>
        <v>MCCC_27</v>
      </c>
      <c r="I686">
        <f t="shared" si="368"/>
        <v>13</v>
      </c>
      <c r="J686">
        <f t="shared" si="375"/>
        <v>45</v>
      </c>
      <c r="K686" s="18">
        <f t="shared" ca="1" si="376"/>
        <v>0</v>
      </c>
      <c r="L686" s="18">
        <f t="shared" ca="1" si="376"/>
        <v>0</v>
      </c>
      <c r="M686" s="18">
        <f t="shared" ca="1" si="376"/>
        <v>0</v>
      </c>
      <c r="N686" s="18">
        <f t="shared" ca="1" si="376"/>
        <v>0</v>
      </c>
      <c r="O686" s="18">
        <f t="shared" ca="1" si="376"/>
        <v>0</v>
      </c>
      <c r="P686" s="18">
        <f t="shared" ca="1" si="376"/>
        <v>0</v>
      </c>
      <c r="Q686" s="18">
        <f t="shared" ca="1" si="376"/>
        <v>0</v>
      </c>
      <c r="R686" s="18">
        <f t="shared" ca="1" si="376"/>
        <v>0</v>
      </c>
      <c r="S686" s="18">
        <f t="shared" ca="1" si="376"/>
        <v>0</v>
      </c>
      <c r="T686" s="18">
        <f t="shared" ca="1" si="376"/>
        <v>0</v>
      </c>
      <c r="U686" s="18">
        <f t="shared" ca="1" si="377"/>
        <v>0</v>
      </c>
      <c r="V686" s="18">
        <f t="shared" ca="1" si="377"/>
        <v>0</v>
      </c>
      <c r="W686" s="18">
        <f t="shared" ca="1" si="377"/>
        <v>0</v>
      </c>
      <c r="X686" s="18">
        <f t="shared" ca="1" si="377"/>
        <v>0</v>
      </c>
      <c r="Y686" s="18">
        <f t="shared" ca="1" si="377"/>
        <v>0</v>
      </c>
      <c r="Z686" s="18">
        <f t="shared" ca="1" si="377"/>
        <v>0</v>
      </c>
      <c r="AA686" s="18">
        <f t="shared" ca="1" si="377"/>
        <v>0</v>
      </c>
      <c r="AB686" s="18">
        <f t="shared" ca="1" si="377"/>
        <v>0</v>
      </c>
      <c r="AC686" s="18">
        <f t="shared" ca="1" si="377"/>
        <v>0</v>
      </c>
      <c r="AD686" s="18">
        <f t="shared" ca="1" si="377"/>
        <v>0</v>
      </c>
      <c r="AE686" s="18">
        <f t="shared" ca="1" si="378"/>
        <v>0</v>
      </c>
      <c r="AF686" s="18">
        <f t="shared" ca="1" si="378"/>
        <v>0</v>
      </c>
      <c r="AG686" s="18">
        <f t="shared" ca="1" si="378"/>
        <v>0</v>
      </c>
      <c r="AH686" s="18">
        <f t="shared" ca="1" si="378"/>
        <v>0</v>
      </c>
      <c r="AI686" s="18">
        <f t="shared" ca="1" si="378"/>
        <v>0</v>
      </c>
      <c r="AJ686" s="18">
        <f t="shared" ca="1" si="378"/>
        <v>0</v>
      </c>
      <c r="AK686" s="18">
        <f t="shared" ca="1" si="378"/>
        <v>0</v>
      </c>
      <c r="AL686" s="18">
        <f t="shared" ca="1" si="378"/>
        <v>0</v>
      </c>
      <c r="AM686" s="18">
        <f t="shared" ca="1" si="378"/>
        <v>0</v>
      </c>
      <c r="AN686" s="18">
        <f t="shared" ca="1" si="378"/>
        <v>0</v>
      </c>
      <c r="AO686" s="18">
        <f t="shared" ca="1" si="379"/>
        <v>0</v>
      </c>
      <c r="AP686" s="18">
        <f t="shared" ca="1" si="379"/>
        <v>0</v>
      </c>
      <c r="AQ686" s="18">
        <f t="shared" ca="1" si="379"/>
        <v>0</v>
      </c>
      <c r="AR686" s="18">
        <f t="shared" ca="1" si="379"/>
        <v>0</v>
      </c>
      <c r="AS686" s="18">
        <f t="shared" ca="1" si="379"/>
        <v>0</v>
      </c>
      <c r="AT686" s="18">
        <f t="shared" ca="1" si="379"/>
        <v>0</v>
      </c>
      <c r="AU686" s="18">
        <f t="shared" ca="1" si="379"/>
        <v>0</v>
      </c>
      <c r="AV686" s="18">
        <f t="shared" ca="1" si="379"/>
        <v>0</v>
      </c>
      <c r="AW686" s="18">
        <f t="shared" ca="1" si="379"/>
        <v>0</v>
      </c>
      <c r="AX686" s="18">
        <f t="shared" ca="1" si="379"/>
        <v>0</v>
      </c>
      <c r="AY686" s="18">
        <f t="shared" ca="1" si="380"/>
        <v>0</v>
      </c>
      <c r="AZ686" s="18">
        <f t="shared" ca="1" si="380"/>
        <v>0</v>
      </c>
      <c r="BA686" s="18">
        <f t="shared" ca="1" si="380"/>
        <v>0</v>
      </c>
      <c r="BB686" s="18">
        <f t="shared" ca="1" si="380"/>
        <v>0</v>
      </c>
      <c r="BC686" s="18">
        <f t="shared" ca="1" si="380"/>
        <v>0</v>
      </c>
      <c r="BD686" s="18">
        <f t="shared" ca="1" si="380"/>
        <v>3.2046916929394417E-2</v>
      </c>
      <c r="BE686" s="18">
        <f t="shared" ca="1" si="380"/>
        <v>0</v>
      </c>
      <c r="BF686" s="18">
        <f t="shared" ca="1" si="380"/>
        <v>0</v>
      </c>
      <c r="BG686" s="18">
        <f t="shared" ca="1" si="380"/>
        <v>0</v>
      </c>
      <c r="BH686" s="18">
        <f t="shared" ca="1" si="380"/>
        <v>0</v>
      </c>
      <c r="BI686" s="18">
        <f t="shared" ca="1" si="380"/>
        <v>0</v>
      </c>
    </row>
    <row r="687" spans="8:61" x14ac:dyDescent="0.35">
      <c r="H687" s="2" t="str">
        <f t="shared" si="369"/>
        <v>MCCC_27</v>
      </c>
      <c r="I687">
        <f t="shared" si="368"/>
        <v>13</v>
      </c>
      <c r="J687">
        <f t="shared" si="375"/>
        <v>46</v>
      </c>
      <c r="K687" s="18">
        <f t="shared" ca="1" si="376"/>
        <v>0</v>
      </c>
      <c r="L687" s="18">
        <f t="shared" ca="1" si="376"/>
        <v>0</v>
      </c>
      <c r="M687" s="18">
        <f t="shared" ca="1" si="376"/>
        <v>0</v>
      </c>
      <c r="N687" s="18">
        <f t="shared" ca="1" si="376"/>
        <v>0</v>
      </c>
      <c r="O687" s="18">
        <f t="shared" ca="1" si="376"/>
        <v>0</v>
      </c>
      <c r="P687" s="18">
        <f t="shared" ca="1" si="376"/>
        <v>0</v>
      </c>
      <c r="Q687" s="18">
        <f t="shared" ca="1" si="376"/>
        <v>0</v>
      </c>
      <c r="R687" s="18">
        <f t="shared" ca="1" si="376"/>
        <v>0</v>
      </c>
      <c r="S687" s="18">
        <f t="shared" ca="1" si="376"/>
        <v>0</v>
      </c>
      <c r="T687" s="18">
        <f t="shared" ca="1" si="376"/>
        <v>0</v>
      </c>
      <c r="U687" s="18">
        <f t="shared" ca="1" si="377"/>
        <v>0</v>
      </c>
      <c r="V687" s="18">
        <f t="shared" ca="1" si="377"/>
        <v>0</v>
      </c>
      <c r="W687" s="18">
        <f t="shared" ca="1" si="377"/>
        <v>0</v>
      </c>
      <c r="X687" s="18">
        <f t="shared" ca="1" si="377"/>
        <v>0</v>
      </c>
      <c r="Y687" s="18">
        <f t="shared" ca="1" si="377"/>
        <v>0</v>
      </c>
      <c r="Z687" s="18">
        <f t="shared" ca="1" si="377"/>
        <v>0</v>
      </c>
      <c r="AA687" s="18">
        <f t="shared" ca="1" si="377"/>
        <v>0</v>
      </c>
      <c r="AB687" s="18">
        <f t="shared" ca="1" si="377"/>
        <v>0</v>
      </c>
      <c r="AC687" s="18">
        <f t="shared" ca="1" si="377"/>
        <v>0</v>
      </c>
      <c r="AD687" s="18">
        <f t="shared" ca="1" si="377"/>
        <v>0</v>
      </c>
      <c r="AE687" s="18">
        <f t="shared" ca="1" si="378"/>
        <v>0</v>
      </c>
      <c r="AF687" s="18">
        <f t="shared" ca="1" si="378"/>
        <v>0</v>
      </c>
      <c r="AG687" s="18">
        <f t="shared" ca="1" si="378"/>
        <v>0</v>
      </c>
      <c r="AH687" s="18">
        <f t="shared" ca="1" si="378"/>
        <v>0</v>
      </c>
      <c r="AI687" s="18">
        <f t="shared" ca="1" si="378"/>
        <v>0</v>
      </c>
      <c r="AJ687" s="18">
        <f t="shared" ca="1" si="378"/>
        <v>0</v>
      </c>
      <c r="AK687" s="18">
        <f t="shared" ca="1" si="378"/>
        <v>0</v>
      </c>
      <c r="AL687" s="18">
        <f t="shared" ca="1" si="378"/>
        <v>0</v>
      </c>
      <c r="AM687" s="18">
        <f t="shared" ca="1" si="378"/>
        <v>0</v>
      </c>
      <c r="AN687" s="18">
        <f t="shared" ca="1" si="378"/>
        <v>0</v>
      </c>
      <c r="AO687" s="18">
        <f t="shared" ca="1" si="379"/>
        <v>0</v>
      </c>
      <c r="AP687" s="18">
        <f t="shared" ca="1" si="379"/>
        <v>0</v>
      </c>
      <c r="AQ687" s="18">
        <f t="shared" ca="1" si="379"/>
        <v>0</v>
      </c>
      <c r="AR687" s="18">
        <f t="shared" ca="1" si="379"/>
        <v>0</v>
      </c>
      <c r="AS687" s="18">
        <f t="shared" ca="1" si="379"/>
        <v>0</v>
      </c>
      <c r="AT687" s="18">
        <f t="shared" ca="1" si="379"/>
        <v>0</v>
      </c>
      <c r="AU687" s="18">
        <f t="shared" ca="1" si="379"/>
        <v>0</v>
      </c>
      <c r="AV687" s="18">
        <f t="shared" ca="1" si="379"/>
        <v>0</v>
      </c>
      <c r="AW687" s="18">
        <f t="shared" ca="1" si="379"/>
        <v>0</v>
      </c>
      <c r="AX687" s="18">
        <f t="shared" ca="1" si="379"/>
        <v>0</v>
      </c>
      <c r="AY687" s="18">
        <f t="shared" ca="1" si="380"/>
        <v>0</v>
      </c>
      <c r="AZ687" s="18">
        <f t="shared" ca="1" si="380"/>
        <v>0</v>
      </c>
      <c r="BA687" s="18">
        <f t="shared" ca="1" si="380"/>
        <v>0</v>
      </c>
      <c r="BB687" s="18">
        <f t="shared" ca="1" si="380"/>
        <v>0</v>
      </c>
      <c r="BC687" s="18">
        <f t="shared" ca="1" si="380"/>
        <v>0</v>
      </c>
      <c r="BD687" s="18">
        <f t="shared" ca="1" si="380"/>
        <v>0</v>
      </c>
      <c r="BE687" s="18">
        <f t="shared" ca="1" si="380"/>
        <v>3.2046916929394417E-2</v>
      </c>
      <c r="BF687" s="18">
        <f t="shared" ca="1" si="380"/>
        <v>0</v>
      </c>
      <c r="BG687" s="18">
        <f t="shared" ca="1" si="380"/>
        <v>0</v>
      </c>
      <c r="BH687" s="18">
        <f t="shared" ca="1" si="380"/>
        <v>0</v>
      </c>
      <c r="BI687" s="18">
        <f t="shared" ca="1" si="380"/>
        <v>0</v>
      </c>
    </row>
    <row r="688" spans="8:61" x14ac:dyDescent="0.35">
      <c r="H688" s="2" t="str">
        <f t="shared" si="369"/>
        <v>MCCC_27</v>
      </c>
      <c r="I688">
        <f t="shared" si="368"/>
        <v>13</v>
      </c>
      <c r="J688">
        <f t="shared" si="375"/>
        <v>47</v>
      </c>
      <c r="K688" s="18">
        <f t="shared" ca="1" si="376"/>
        <v>0</v>
      </c>
      <c r="L688" s="18">
        <f t="shared" ca="1" si="376"/>
        <v>0</v>
      </c>
      <c r="M688" s="18">
        <f t="shared" ca="1" si="376"/>
        <v>0</v>
      </c>
      <c r="N688" s="18">
        <f t="shared" ca="1" si="376"/>
        <v>0</v>
      </c>
      <c r="O688" s="18">
        <f t="shared" ca="1" si="376"/>
        <v>0</v>
      </c>
      <c r="P688" s="18">
        <f t="shared" ca="1" si="376"/>
        <v>0</v>
      </c>
      <c r="Q688" s="18">
        <f t="shared" ca="1" si="376"/>
        <v>0</v>
      </c>
      <c r="R688" s="18">
        <f t="shared" ca="1" si="376"/>
        <v>0</v>
      </c>
      <c r="S688" s="18">
        <f t="shared" ca="1" si="376"/>
        <v>0</v>
      </c>
      <c r="T688" s="18">
        <f t="shared" ca="1" si="376"/>
        <v>0</v>
      </c>
      <c r="U688" s="18">
        <f t="shared" ca="1" si="377"/>
        <v>0</v>
      </c>
      <c r="V688" s="18">
        <f t="shared" ca="1" si="377"/>
        <v>0</v>
      </c>
      <c r="W688" s="18">
        <f t="shared" ca="1" si="377"/>
        <v>0</v>
      </c>
      <c r="X688" s="18">
        <f t="shared" ca="1" si="377"/>
        <v>0</v>
      </c>
      <c r="Y688" s="18">
        <f t="shared" ca="1" si="377"/>
        <v>0</v>
      </c>
      <c r="Z688" s="18">
        <f t="shared" ca="1" si="377"/>
        <v>0</v>
      </c>
      <c r="AA688" s="18">
        <f t="shared" ca="1" si="377"/>
        <v>0</v>
      </c>
      <c r="AB688" s="18">
        <f t="shared" ca="1" si="377"/>
        <v>0</v>
      </c>
      <c r="AC688" s="18">
        <f t="shared" ca="1" si="377"/>
        <v>0</v>
      </c>
      <c r="AD688" s="18">
        <f t="shared" ca="1" si="377"/>
        <v>0</v>
      </c>
      <c r="AE688" s="18">
        <f t="shared" ca="1" si="378"/>
        <v>0</v>
      </c>
      <c r="AF688" s="18">
        <f t="shared" ca="1" si="378"/>
        <v>0</v>
      </c>
      <c r="AG688" s="18">
        <f t="shared" ca="1" si="378"/>
        <v>0</v>
      </c>
      <c r="AH688" s="18">
        <f t="shared" ca="1" si="378"/>
        <v>0</v>
      </c>
      <c r="AI688" s="18">
        <f t="shared" ca="1" si="378"/>
        <v>0</v>
      </c>
      <c r="AJ688" s="18">
        <f t="shared" ca="1" si="378"/>
        <v>0</v>
      </c>
      <c r="AK688" s="18">
        <f t="shared" ca="1" si="378"/>
        <v>0</v>
      </c>
      <c r="AL688" s="18">
        <f t="shared" ca="1" si="378"/>
        <v>0</v>
      </c>
      <c r="AM688" s="18">
        <f t="shared" ca="1" si="378"/>
        <v>0</v>
      </c>
      <c r="AN688" s="18">
        <f t="shared" ca="1" si="378"/>
        <v>0</v>
      </c>
      <c r="AO688" s="18">
        <f t="shared" ca="1" si="379"/>
        <v>0</v>
      </c>
      <c r="AP688" s="18">
        <f t="shared" ca="1" si="379"/>
        <v>0</v>
      </c>
      <c r="AQ688" s="18">
        <f t="shared" ca="1" si="379"/>
        <v>0</v>
      </c>
      <c r="AR688" s="18">
        <f t="shared" ca="1" si="379"/>
        <v>0</v>
      </c>
      <c r="AS688" s="18">
        <f t="shared" ca="1" si="379"/>
        <v>0</v>
      </c>
      <c r="AT688" s="18">
        <f t="shared" ca="1" si="379"/>
        <v>0</v>
      </c>
      <c r="AU688" s="18">
        <f t="shared" ca="1" si="379"/>
        <v>0</v>
      </c>
      <c r="AV688" s="18">
        <f t="shared" ca="1" si="379"/>
        <v>0</v>
      </c>
      <c r="AW688" s="18">
        <f t="shared" ca="1" si="379"/>
        <v>0</v>
      </c>
      <c r="AX688" s="18">
        <f t="shared" ca="1" si="379"/>
        <v>0</v>
      </c>
      <c r="AY688" s="18">
        <f t="shared" ca="1" si="380"/>
        <v>0</v>
      </c>
      <c r="AZ688" s="18">
        <f t="shared" ca="1" si="380"/>
        <v>0</v>
      </c>
      <c r="BA688" s="18">
        <f t="shared" ca="1" si="380"/>
        <v>0</v>
      </c>
      <c r="BB688" s="18">
        <f t="shared" ca="1" si="380"/>
        <v>0</v>
      </c>
      <c r="BC688" s="18">
        <f t="shared" ca="1" si="380"/>
        <v>0</v>
      </c>
      <c r="BD688" s="18">
        <f t="shared" ca="1" si="380"/>
        <v>0</v>
      </c>
      <c r="BE688" s="18">
        <f t="shared" ca="1" si="380"/>
        <v>0</v>
      </c>
      <c r="BF688" s="18">
        <f t="shared" ca="1" si="380"/>
        <v>3.2046916929394417E-2</v>
      </c>
      <c r="BG688" s="18">
        <f t="shared" ca="1" si="380"/>
        <v>0</v>
      </c>
      <c r="BH688" s="18">
        <f t="shared" ca="1" si="380"/>
        <v>0</v>
      </c>
      <c r="BI688" s="18">
        <f t="shared" ca="1" si="380"/>
        <v>0</v>
      </c>
    </row>
    <row r="689" spans="8:61" x14ac:dyDescent="0.35">
      <c r="H689" s="2" t="str">
        <f t="shared" si="369"/>
        <v>MCCC_27</v>
      </c>
      <c r="I689">
        <f t="shared" si="368"/>
        <v>13</v>
      </c>
      <c r="J689">
        <f t="shared" si="375"/>
        <v>48</v>
      </c>
      <c r="K689" s="18">
        <f t="shared" ref="K689:T698" ca="1" si="381">IF(K$28&gt;$J689,0,OFFSET($K$2,$I689,$J689-K$28))</f>
        <v>0</v>
      </c>
      <c r="L689" s="18">
        <f t="shared" ca="1" si="381"/>
        <v>0</v>
      </c>
      <c r="M689" s="18">
        <f t="shared" ca="1" si="381"/>
        <v>0</v>
      </c>
      <c r="N689" s="18">
        <f t="shared" ca="1" si="381"/>
        <v>0</v>
      </c>
      <c r="O689" s="18">
        <f t="shared" ca="1" si="381"/>
        <v>0</v>
      </c>
      <c r="P689" s="18">
        <f t="shared" ca="1" si="381"/>
        <v>0</v>
      </c>
      <c r="Q689" s="18">
        <f t="shared" ca="1" si="381"/>
        <v>0</v>
      </c>
      <c r="R689" s="18">
        <f t="shared" ca="1" si="381"/>
        <v>0</v>
      </c>
      <c r="S689" s="18">
        <f t="shared" ca="1" si="381"/>
        <v>0</v>
      </c>
      <c r="T689" s="18">
        <f t="shared" ca="1" si="381"/>
        <v>0</v>
      </c>
      <c r="U689" s="18">
        <f t="shared" ref="U689:AD698" ca="1" si="382">IF(U$28&gt;$J689,0,OFFSET($K$2,$I689,$J689-U$28))</f>
        <v>0</v>
      </c>
      <c r="V689" s="18">
        <f t="shared" ca="1" si="382"/>
        <v>0</v>
      </c>
      <c r="W689" s="18">
        <f t="shared" ca="1" si="382"/>
        <v>0</v>
      </c>
      <c r="X689" s="18">
        <f t="shared" ca="1" si="382"/>
        <v>0</v>
      </c>
      <c r="Y689" s="18">
        <f t="shared" ca="1" si="382"/>
        <v>0</v>
      </c>
      <c r="Z689" s="18">
        <f t="shared" ca="1" si="382"/>
        <v>0</v>
      </c>
      <c r="AA689" s="18">
        <f t="shared" ca="1" si="382"/>
        <v>0</v>
      </c>
      <c r="AB689" s="18">
        <f t="shared" ca="1" si="382"/>
        <v>0</v>
      </c>
      <c r="AC689" s="18">
        <f t="shared" ca="1" si="382"/>
        <v>0</v>
      </c>
      <c r="AD689" s="18">
        <f t="shared" ca="1" si="382"/>
        <v>0</v>
      </c>
      <c r="AE689" s="18">
        <f t="shared" ref="AE689:AN698" ca="1" si="383">IF(AE$28&gt;$J689,0,OFFSET($K$2,$I689,$J689-AE$28))</f>
        <v>0</v>
      </c>
      <c r="AF689" s="18">
        <f t="shared" ca="1" si="383"/>
        <v>0</v>
      </c>
      <c r="AG689" s="18">
        <f t="shared" ca="1" si="383"/>
        <v>0</v>
      </c>
      <c r="AH689" s="18">
        <f t="shared" ca="1" si="383"/>
        <v>0</v>
      </c>
      <c r="AI689" s="18">
        <f t="shared" ca="1" si="383"/>
        <v>0</v>
      </c>
      <c r="AJ689" s="18">
        <f t="shared" ca="1" si="383"/>
        <v>0</v>
      </c>
      <c r="AK689" s="18">
        <f t="shared" ca="1" si="383"/>
        <v>0</v>
      </c>
      <c r="AL689" s="18">
        <f t="shared" ca="1" si="383"/>
        <v>0</v>
      </c>
      <c r="AM689" s="18">
        <f t="shared" ca="1" si="383"/>
        <v>0</v>
      </c>
      <c r="AN689" s="18">
        <f t="shared" ca="1" si="383"/>
        <v>0</v>
      </c>
      <c r="AO689" s="18">
        <f t="shared" ref="AO689:AX698" ca="1" si="384">IF(AO$28&gt;$J689,0,OFFSET($K$2,$I689,$J689-AO$28))</f>
        <v>0</v>
      </c>
      <c r="AP689" s="18">
        <f t="shared" ca="1" si="384"/>
        <v>0</v>
      </c>
      <c r="AQ689" s="18">
        <f t="shared" ca="1" si="384"/>
        <v>0</v>
      </c>
      <c r="AR689" s="18">
        <f t="shared" ca="1" si="384"/>
        <v>0</v>
      </c>
      <c r="AS689" s="18">
        <f t="shared" ca="1" si="384"/>
        <v>0</v>
      </c>
      <c r="AT689" s="18">
        <f t="shared" ca="1" si="384"/>
        <v>0</v>
      </c>
      <c r="AU689" s="18">
        <f t="shared" ca="1" si="384"/>
        <v>0</v>
      </c>
      <c r="AV689" s="18">
        <f t="shared" ca="1" si="384"/>
        <v>0</v>
      </c>
      <c r="AW689" s="18">
        <f t="shared" ca="1" si="384"/>
        <v>0</v>
      </c>
      <c r="AX689" s="18">
        <f t="shared" ca="1" si="384"/>
        <v>0</v>
      </c>
      <c r="AY689" s="18">
        <f t="shared" ref="AY689:BI698" ca="1" si="385">IF(AY$28&gt;$J689,0,OFFSET($K$2,$I689,$J689-AY$28))</f>
        <v>0</v>
      </c>
      <c r="AZ689" s="18">
        <f t="shared" ca="1" si="385"/>
        <v>0</v>
      </c>
      <c r="BA689" s="18">
        <f t="shared" ca="1" si="385"/>
        <v>0</v>
      </c>
      <c r="BB689" s="18">
        <f t="shared" ca="1" si="385"/>
        <v>0</v>
      </c>
      <c r="BC689" s="18">
        <f t="shared" ca="1" si="385"/>
        <v>0</v>
      </c>
      <c r="BD689" s="18">
        <f t="shared" ca="1" si="385"/>
        <v>0</v>
      </c>
      <c r="BE689" s="18">
        <f t="shared" ca="1" si="385"/>
        <v>0</v>
      </c>
      <c r="BF689" s="18">
        <f t="shared" ca="1" si="385"/>
        <v>0</v>
      </c>
      <c r="BG689" s="18">
        <f t="shared" ca="1" si="385"/>
        <v>3.2046916929394417E-2</v>
      </c>
      <c r="BH689" s="18">
        <f t="shared" ca="1" si="385"/>
        <v>0</v>
      </c>
      <c r="BI689" s="18">
        <f t="shared" ca="1" si="385"/>
        <v>0</v>
      </c>
    </row>
    <row r="690" spans="8:61" x14ac:dyDescent="0.35">
      <c r="H690" s="2" t="str">
        <f t="shared" si="369"/>
        <v>MCCC_27</v>
      </c>
      <c r="I690">
        <f t="shared" si="368"/>
        <v>13</v>
      </c>
      <c r="J690">
        <f t="shared" si="375"/>
        <v>49</v>
      </c>
      <c r="K690" s="18">
        <f t="shared" ca="1" si="381"/>
        <v>0</v>
      </c>
      <c r="L690" s="18">
        <f t="shared" ca="1" si="381"/>
        <v>0</v>
      </c>
      <c r="M690" s="18">
        <f t="shared" ca="1" si="381"/>
        <v>0</v>
      </c>
      <c r="N690" s="18">
        <f t="shared" ca="1" si="381"/>
        <v>0</v>
      </c>
      <c r="O690" s="18">
        <f t="shared" ca="1" si="381"/>
        <v>0</v>
      </c>
      <c r="P690" s="18">
        <f t="shared" ca="1" si="381"/>
        <v>0</v>
      </c>
      <c r="Q690" s="18">
        <f t="shared" ca="1" si="381"/>
        <v>0</v>
      </c>
      <c r="R690" s="18">
        <f t="shared" ca="1" si="381"/>
        <v>0</v>
      </c>
      <c r="S690" s="18">
        <f t="shared" ca="1" si="381"/>
        <v>0</v>
      </c>
      <c r="T690" s="18">
        <f t="shared" ca="1" si="381"/>
        <v>0</v>
      </c>
      <c r="U690" s="18">
        <f t="shared" ca="1" si="382"/>
        <v>0</v>
      </c>
      <c r="V690" s="18">
        <f t="shared" ca="1" si="382"/>
        <v>0</v>
      </c>
      <c r="W690" s="18">
        <f t="shared" ca="1" si="382"/>
        <v>0</v>
      </c>
      <c r="X690" s="18">
        <f t="shared" ca="1" si="382"/>
        <v>0</v>
      </c>
      <c r="Y690" s="18">
        <f t="shared" ca="1" si="382"/>
        <v>0</v>
      </c>
      <c r="Z690" s="18">
        <f t="shared" ca="1" si="382"/>
        <v>0</v>
      </c>
      <c r="AA690" s="18">
        <f t="shared" ca="1" si="382"/>
        <v>0</v>
      </c>
      <c r="AB690" s="18">
        <f t="shared" ca="1" si="382"/>
        <v>0</v>
      </c>
      <c r="AC690" s="18">
        <f t="shared" ca="1" si="382"/>
        <v>0</v>
      </c>
      <c r="AD690" s="18">
        <f t="shared" ca="1" si="382"/>
        <v>0</v>
      </c>
      <c r="AE690" s="18">
        <f t="shared" ca="1" si="383"/>
        <v>0</v>
      </c>
      <c r="AF690" s="18">
        <f t="shared" ca="1" si="383"/>
        <v>0</v>
      </c>
      <c r="AG690" s="18">
        <f t="shared" ca="1" si="383"/>
        <v>0</v>
      </c>
      <c r="AH690" s="18">
        <f t="shared" ca="1" si="383"/>
        <v>0</v>
      </c>
      <c r="AI690" s="18">
        <f t="shared" ca="1" si="383"/>
        <v>0</v>
      </c>
      <c r="AJ690" s="18">
        <f t="shared" ca="1" si="383"/>
        <v>0</v>
      </c>
      <c r="AK690" s="18">
        <f t="shared" ca="1" si="383"/>
        <v>0</v>
      </c>
      <c r="AL690" s="18">
        <f t="shared" ca="1" si="383"/>
        <v>0</v>
      </c>
      <c r="AM690" s="18">
        <f t="shared" ca="1" si="383"/>
        <v>0</v>
      </c>
      <c r="AN690" s="18">
        <f t="shared" ca="1" si="383"/>
        <v>0</v>
      </c>
      <c r="AO690" s="18">
        <f t="shared" ca="1" si="384"/>
        <v>0</v>
      </c>
      <c r="AP690" s="18">
        <f t="shared" ca="1" si="384"/>
        <v>0</v>
      </c>
      <c r="AQ690" s="18">
        <f t="shared" ca="1" si="384"/>
        <v>0</v>
      </c>
      <c r="AR690" s="18">
        <f t="shared" ca="1" si="384"/>
        <v>0</v>
      </c>
      <c r="AS690" s="18">
        <f t="shared" ca="1" si="384"/>
        <v>0</v>
      </c>
      <c r="AT690" s="18">
        <f t="shared" ca="1" si="384"/>
        <v>0</v>
      </c>
      <c r="AU690" s="18">
        <f t="shared" ca="1" si="384"/>
        <v>0</v>
      </c>
      <c r="AV690" s="18">
        <f t="shared" ca="1" si="384"/>
        <v>0</v>
      </c>
      <c r="AW690" s="18">
        <f t="shared" ca="1" si="384"/>
        <v>0</v>
      </c>
      <c r="AX690" s="18">
        <f t="shared" ca="1" si="384"/>
        <v>0</v>
      </c>
      <c r="AY690" s="18">
        <f t="shared" ca="1" si="385"/>
        <v>0</v>
      </c>
      <c r="AZ690" s="18">
        <f t="shared" ca="1" si="385"/>
        <v>0</v>
      </c>
      <c r="BA690" s="18">
        <f t="shared" ca="1" si="385"/>
        <v>0</v>
      </c>
      <c r="BB690" s="18">
        <f t="shared" ca="1" si="385"/>
        <v>0</v>
      </c>
      <c r="BC690" s="18">
        <f t="shared" ca="1" si="385"/>
        <v>0</v>
      </c>
      <c r="BD690" s="18">
        <f t="shared" ca="1" si="385"/>
        <v>0</v>
      </c>
      <c r="BE690" s="18">
        <f t="shared" ca="1" si="385"/>
        <v>0</v>
      </c>
      <c r="BF690" s="18">
        <f t="shared" ca="1" si="385"/>
        <v>0</v>
      </c>
      <c r="BG690" s="18">
        <f t="shared" ca="1" si="385"/>
        <v>0</v>
      </c>
      <c r="BH690" s="18">
        <f t="shared" ca="1" si="385"/>
        <v>3.2046916929394417E-2</v>
      </c>
      <c r="BI690" s="18">
        <f t="shared" ca="1" si="385"/>
        <v>0</v>
      </c>
    </row>
    <row r="691" spans="8:61" x14ac:dyDescent="0.35">
      <c r="H691" s="2" t="str">
        <f t="shared" si="369"/>
        <v>MCCC_27</v>
      </c>
      <c r="I691">
        <f t="shared" si="368"/>
        <v>13</v>
      </c>
      <c r="J691">
        <f t="shared" si="375"/>
        <v>50</v>
      </c>
      <c r="K691" s="18">
        <f t="shared" ca="1" si="381"/>
        <v>0</v>
      </c>
      <c r="L691" s="18">
        <f t="shared" ca="1" si="381"/>
        <v>0</v>
      </c>
      <c r="M691" s="18">
        <f t="shared" ca="1" si="381"/>
        <v>0</v>
      </c>
      <c r="N691" s="18">
        <f t="shared" ca="1" si="381"/>
        <v>0</v>
      </c>
      <c r="O691" s="18">
        <f t="shared" ca="1" si="381"/>
        <v>0</v>
      </c>
      <c r="P691" s="18">
        <f t="shared" ca="1" si="381"/>
        <v>0</v>
      </c>
      <c r="Q691" s="18">
        <f t="shared" ca="1" si="381"/>
        <v>0</v>
      </c>
      <c r="R691" s="18">
        <f t="shared" ca="1" si="381"/>
        <v>0</v>
      </c>
      <c r="S691" s="18">
        <f t="shared" ca="1" si="381"/>
        <v>0</v>
      </c>
      <c r="T691" s="18">
        <f t="shared" ca="1" si="381"/>
        <v>0</v>
      </c>
      <c r="U691" s="18">
        <f t="shared" ca="1" si="382"/>
        <v>0</v>
      </c>
      <c r="V691" s="18">
        <f t="shared" ca="1" si="382"/>
        <v>0</v>
      </c>
      <c r="W691" s="18">
        <f t="shared" ca="1" si="382"/>
        <v>0</v>
      </c>
      <c r="X691" s="18">
        <f t="shared" ca="1" si="382"/>
        <v>0</v>
      </c>
      <c r="Y691" s="18">
        <f t="shared" ca="1" si="382"/>
        <v>0</v>
      </c>
      <c r="Z691" s="18">
        <f t="shared" ca="1" si="382"/>
        <v>0</v>
      </c>
      <c r="AA691" s="18">
        <f t="shared" ca="1" si="382"/>
        <v>0</v>
      </c>
      <c r="AB691" s="18">
        <f t="shared" ca="1" si="382"/>
        <v>0</v>
      </c>
      <c r="AC691" s="18">
        <f t="shared" ca="1" si="382"/>
        <v>0</v>
      </c>
      <c r="AD691" s="18">
        <f t="shared" ca="1" si="382"/>
        <v>0</v>
      </c>
      <c r="AE691" s="18">
        <f t="shared" ca="1" si="383"/>
        <v>0</v>
      </c>
      <c r="AF691" s="18">
        <f t="shared" ca="1" si="383"/>
        <v>0</v>
      </c>
      <c r="AG691" s="18">
        <f t="shared" ca="1" si="383"/>
        <v>0</v>
      </c>
      <c r="AH691" s="18">
        <f t="shared" ca="1" si="383"/>
        <v>0</v>
      </c>
      <c r="AI691" s="18">
        <f t="shared" ca="1" si="383"/>
        <v>0</v>
      </c>
      <c r="AJ691" s="18">
        <f t="shared" ca="1" si="383"/>
        <v>0</v>
      </c>
      <c r="AK691" s="18">
        <f t="shared" ca="1" si="383"/>
        <v>0</v>
      </c>
      <c r="AL691" s="18">
        <f t="shared" ca="1" si="383"/>
        <v>0</v>
      </c>
      <c r="AM691" s="18">
        <f t="shared" ca="1" si="383"/>
        <v>0</v>
      </c>
      <c r="AN691" s="18">
        <f t="shared" ca="1" si="383"/>
        <v>0</v>
      </c>
      <c r="AO691" s="18">
        <f t="shared" ca="1" si="384"/>
        <v>0</v>
      </c>
      <c r="AP691" s="18">
        <f t="shared" ca="1" si="384"/>
        <v>0</v>
      </c>
      <c r="AQ691" s="18">
        <f t="shared" ca="1" si="384"/>
        <v>0</v>
      </c>
      <c r="AR691" s="18">
        <f t="shared" ca="1" si="384"/>
        <v>0</v>
      </c>
      <c r="AS691" s="18">
        <f t="shared" ca="1" si="384"/>
        <v>0</v>
      </c>
      <c r="AT691" s="18">
        <f t="shared" ca="1" si="384"/>
        <v>0</v>
      </c>
      <c r="AU691" s="18">
        <f t="shared" ca="1" si="384"/>
        <v>0</v>
      </c>
      <c r="AV691" s="18">
        <f t="shared" ca="1" si="384"/>
        <v>0</v>
      </c>
      <c r="AW691" s="18">
        <f t="shared" ca="1" si="384"/>
        <v>0</v>
      </c>
      <c r="AX691" s="18">
        <f t="shared" ca="1" si="384"/>
        <v>0</v>
      </c>
      <c r="AY691" s="18">
        <f t="shared" ca="1" si="385"/>
        <v>0</v>
      </c>
      <c r="AZ691" s="18">
        <f t="shared" ca="1" si="385"/>
        <v>0</v>
      </c>
      <c r="BA691" s="18">
        <f t="shared" ca="1" si="385"/>
        <v>0</v>
      </c>
      <c r="BB691" s="18">
        <f t="shared" ca="1" si="385"/>
        <v>0</v>
      </c>
      <c r="BC691" s="18">
        <f t="shared" ca="1" si="385"/>
        <v>0</v>
      </c>
      <c r="BD691" s="18">
        <f t="shared" ca="1" si="385"/>
        <v>0</v>
      </c>
      <c r="BE691" s="18">
        <f t="shared" ca="1" si="385"/>
        <v>0</v>
      </c>
      <c r="BF691" s="18">
        <f t="shared" ca="1" si="385"/>
        <v>0</v>
      </c>
      <c r="BG691" s="18">
        <f t="shared" ca="1" si="385"/>
        <v>0</v>
      </c>
      <c r="BH691" s="18">
        <f t="shared" ca="1" si="385"/>
        <v>0</v>
      </c>
      <c r="BI691" s="18">
        <f t="shared" ca="1" si="385"/>
        <v>3.2046916929394417E-2</v>
      </c>
    </row>
    <row r="692" spans="8:61" x14ac:dyDescent="0.35">
      <c r="H692" s="2" t="str">
        <f t="shared" si="369"/>
        <v>Test</v>
      </c>
      <c r="I692">
        <f t="shared" si="368"/>
        <v>14</v>
      </c>
      <c r="J692">
        <f t="shared" si="375"/>
        <v>0</v>
      </c>
      <c r="K692" s="18">
        <f t="shared" ca="1" si="381"/>
        <v>0.1237813</v>
      </c>
      <c r="L692" s="18">
        <f t="shared" ca="1" si="381"/>
        <v>0</v>
      </c>
      <c r="M692" s="18">
        <f t="shared" ca="1" si="381"/>
        <v>0</v>
      </c>
      <c r="N692" s="18">
        <f t="shared" ca="1" si="381"/>
        <v>0</v>
      </c>
      <c r="O692" s="18">
        <f t="shared" ca="1" si="381"/>
        <v>0</v>
      </c>
      <c r="P692" s="18">
        <f t="shared" ca="1" si="381"/>
        <v>0</v>
      </c>
      <c r="Q692" s="18">
        <f t="shared" ca="1" si="381"/>
        <v>0</v>
      </c>
      <c r="R692" s="18">
        <f t="shared" ca="1" si="381"/>
        <v>0</v>
      </c>
      <c r="S692" s="18">
        <f t="shared" ca="1" si="381"/>
        <v>0</v>
      </c>
      <c r="T692" s="18">
        <f t="shared" ca="1" si="381"/>
        <v>0</v>
      </c>
      <c r="U692" s="18">
        <f t="shared" ca="1" si="382"/>
        <v>0</v>
      </c>
      <c r="V692" s="18">
        <f t="shared" ca="1" si="382"/>
        <v>0</v>
      </c>
      <c r="W692" s="18">
        <f t="shared" ca="1" si="382"/>
        <v>0</v>
      </c>
      <c r="X692" s="18">
        <f t="shared" ca="1" si="382"/>
        <v>0</v>
      </c>
      <c r="Y692" s="18">
        <f t="shared" ca="1" si="382"/>
        <v>0</v>
      </c>
      <c r="Z692" s="18">
        <f t="shared" ca="1" si="382"/>
        <v>0</v>
      </c>
      <c r="AA692" s="18">
        <f t="shared" ca="1" si="382"/>
        <v>0</v>
      </c>
      <c r="AB692" s="18">
        <f t="shared" ca="1" si="382"/>
        <v>0</v>
      </c>
      <c r="AC692" s="18">
        <f t="shared" ca="1" si="382"/>
        <v>0</v>
      </c>
      <c r="AD692" s="18">
        <f t="shared" ca="1" si="382"/>
        <v>0</v>
      </c>
      <c r="AE692" s="18">
        <f t="shared" ca="1" si="383"/>
        <v>0</v>
      </c>
      <c r="AF692" s="18">
        <f t="shared" ca="1" si="383"/>
        <v>0</v>
      </c>
      <c r="AG692" s="18">
        <f t="shared" ca="1" si="383"/>
        <v>0</v>
      </c>
      <c r="AH692" s="18">
        <f t="shared" ca="1" si="383"/>
        <v>0</v>
      </c>
      <c r="AI692" s="18">
        <f t="shared" ca="1" si="383"/>
        <v>0</v>
      </c>
      <c r="AJ692" s="18">
        <f t="shared" ca="1" si="383"/>
        <v>0</v>
      </c>
      <c r="AK692" s="18">
        <f t="shared" ca="1" si="383"/>
        <v>0</v>
      </c>
      <c r="AL692" s="18">
        <f t="shared" ca="1" si="383"/>
        <v>0</v>
      </c>
      <c r="AM692" s="18">
        <f t="shared" ca="1" si="383"/>
        <v>0</v>
      </c>
      <c r="AN692" s="18">
        <f t="shared" ca="1" si="383"/>
        <v>0</v>
      </c>
      <c r="AO692" s="18">
        <f t="shared" ca="1" si="384"/>
        <v>0</v>
      </c>
      <c r="AP692" s="18">
        <f t="shared" ca="1" si="384"/>
        <v>0</v>
      </c>
      <c r="AQ692" s="18">
        <f t="shared" ca="1" si="384"/>
        <v>0</v>
      </c>
      <c r="AR692" s="18">
        <f t="shared" ca="1" si="384"/>
        <v>0</v>
      </c>
      <c r="AS692" s="18">
        <f t="shared" ca="1" si="384"/>
        <v>0</v>
      </c>
      <c r="AT692" s="18">
        <f t="shared" ca="1" si="384"/>
        <v>0</v>
      </c>
      <c r="AU692" s="18">
        <f t="shared" ca="1" si="384"/>
        <v>0</v>
      </c>
      <c r="AV692" s="18">
        <f t="shared" ca="1" si="384"/>
        <v>0</v>
      </c>
      <c r="AW692" s="18">
        <f t="shared" ca="1" si="384"/>
        <v>0</v>
      </c>
      <c r="AX692" s="18">
        <f t="shared" ca="1" si="384"/>
        <v>0</v>
      </c>
      <c r="AY692" s="18">
        <f t="shared" ca="1" si="385"/>
        <v>0</v>
      </c>
      <c r="AZ692" s="18">
        <f t="shared" ca="1" si="385"/>
        <v>0</v>
      </c>
      <c r="BA692" s="18">
        <f t="shared" ca="1" si="385"/>
        <v>0</v>
      </c>
      <c r="BB692" s="18">
        <f t="shared" ca="1" si="385"/>
        <v>0</v>
      </c>
      <c r="BC692" s="18">
        <f t="shared" ca="1" si="385"/>
        <v>0</v>
      </c>
      <c r="BD692" s="18">
        <f t="shared" ca="1" si="385"/>
        <v>0</v>
      </c>
      <c r="BE692" s="18">
        <f t="shared" ca="1" si="385"/>
        <v>0</v>
      </c>
      <c r="BF692" s="18">
        <f t="shared" ca="1" si="385"/>
        <v>0</v>
      </c>
      <c r="BG692" s="18">
        <f t="shared" ca="1" si="385"/>
        <v>0</v>
      </c>
      <c r="BH692" s="18">
        <f t="shared" ca="1" si="385"/>
        <v>0</v>
      </c>
      <c r="BI692" s="18">
        <f t="shared" ca="1" si="385"/>
        <v>0</v>
      </c>
    </row>
    <row r="693" spans="8:61" x14ac:dyDescent="0.35">
      <c r="H693" s="2" t="str">
        <f t="shared" si="369"/>
        <v>Test</v>
      </c>
      <c r="I693">
        <f t="shared" si="368"/>
        <v>14</v>
      </c>
      <c r="J693">
        <f t="shared" si="375"/>
        <v>1</v>
      </c>
      <c r="K693" s="18">
        <f t="shared" ca="1" si="381"/>
        <v>0.11986090000000001</v>
      </c>
      <c r="L693" s="18">
        <f t="shared" ca="1" si="381"/>
        <v>0.1237813</v>
      </c>
      <c r="M693" s="18">
        <f t="shared" ca="1" si="381"/>
        <v>0</v>
      </c>
      <c r="N693" s="18">
        <f t="shared" ca="1" si="381"/>
        <v>0</v>
      </c>
      <c r="O693" s="18">
        <f t="shared" ca="1" si="381"/>
        <v>0</v>
      </c>
      <c r="P693" s="18">
        <f t="shared" ca="1" si="381"/>
        <v>0</v>
      </c>
      <c r="Q693" s="18">
        <f t="shared" ca="1" si="381"/>
        <v>0</v>
      </c>
      <c r="R693" s="18">
        <f t="shared" ca="1" si="381"/>
        <v>0</v>
      </c>
      <c r="S693" s="18">
        <f t="shared" ca="1" si="381"/>
        <v>0</v>
      </c>
      <c r="T693" s="18">
        <f t="shared" ca="1" si="381"/>
        <v>0</v>
      </c>
      <c r="U693" s="18">
        <f t="shared" ca="1" si="382"/>
        <v>0</v>
      </c>
      <c r="V693" s="18">
        <f t="shared" ca="1" si="382"/>
        <v>0</v>
      </c>
      <c r="W693" s="18">
        <f t="shared" ca="1" si="382"/>
        <v>0</v>
      </c>
      <c r="X693" s="18">
        <f t="shared" ca="1" si="382"/>
        <v>0</v>
      </c>
      <c r="Y693" s="18">
        <f t="shared" ca="1" si="382"/>
        <v>0</v>
      </c>
      <c r="Z693" s="18">
        <f t="shared" ca="1" si="382"/>
        <v>0</v>
      </c>
      <c r="AA693" s="18">
        <f t="shared" ca="1" si="382"/>
        <v>0</v>
      </c>
      <c r="AB693" s="18">
        <f t="shared" ca="1" si="382"/>
        <v>0</v>
      </c>
      <c r="AC693" s="18">
        <f t="shared" ca="1" si="382"/>
        <v>0</v>
      </c>
      <c r="AD693" s="18">
        <f t="shared" ca="1" si="382"/>
        <v>0</v>
      </c>
      <c r="AE693" s="18">
        <f t="shared" ca="1" si="383"/>
        <v>0</v>
      </c>
      <c r="AF693" s="18">
        <f t="shared" ca="1" si="383"/>
        <v>0</v>
      </c>
      <c r="AG693" s="18">
        <f t="shared" ca="1" si="383"/>
        <v>0</v>
      </c>
      <c r="AH693" s="18">
        <f t="shared" ca="1" si="383"/>
        <v>0</v>
      </c>
      <c r="AI693" s="18">
        <f t="shared" ca="1" si="383"/>
        <v>0</v>
      </c>
      <c r="AJ693" s="18">
        <f t="shared" ca="1" si="383"/>
        <v>0</v>
      </c>
      <c r="AK693" s="18">
        <f t="shared" ca="1" si="383"/>
        <v>0</v>
      </c>
      <c r="AL693" s="18">
        <f t="shared" ca="1" si="383"/>
        <v>0</v>
      </c>
      <c r="AM693" s="18">
        <f t="shared" ca="1" si="383"/>
        <v>0</v>
      </c>
      <c r="AN693" s="18">
        <f t="shared" ca="1" si="383"/>
        <v>0</v>
      </c>
      <c r="AO693" s="18">
        <f t="shared" ca="1" si="384"/>
        <v>0</v>
      </c>
      <c r="AP693" s="18">
        <f t="shared" ca="1" si="384"/>
        <v>0</v>
      </c>
      <c r="AQ693" s="18">
        <f t="shared" ca="1" si="384"/>
        <v>0</v>
      </c>
      <c r="AR693" s="18">
        <f t="shared" ca="1" si="384"/>
        <v>0</v>
      </c>
      <c r="AS693" s="18">
        <f t="shared" ca="1" si="384"/>
        <v>0</v>
      </c>
      <c r="AT693" s="18">
        <f t="shared" ca="1" si="384"/>
        <v>0</v>
      </c>
      <c r="AU693" s="18">
        <f t="shared" ca="1" si="384"/>
        <v>0</v>
      </c>
      <c r="AV693" s="18">
        <f t="shared" ca="1" si="384"/>
        <v>0</v>
      </c>
      <c r="AW693" s="18">
        <f t="shared" ca="1" si="384"/>
        <v>0</v>
      </c>
      <c r="AX693" s="18">
        <f t="shared" ca="1" si="384"/>
        <v>0</v>
      </c>
      <c r="AY693" s="18">
        <f t="shared" ca="1" si="385"/>
        <v>0</v>
      </c>
      <c r="AZ693" s="18">
        <f t="shared" ca="1" si="385"/>
        <v>0</v>
      </c>
      <c r="BA693" s="18">
        <f t="shared" ca="1" si="385"/>
        <v>0</v>
      </c>
      <c r="BB693" s="18">
        <f t="shared" ca="1" si="385"/>
        <v>0</v>
      </c>
      <c r="BC693" s="18">
        <f t="shared" ca="1" si="385"/>
        <v>0</v>
      </c>
      <c r="BD693" s="18">
        <f t="shared" ca="1" si="385"/>
        <v>0</v>
      </c>
      <c r="BE693" s="18">
        <f t="shared" ca="1" si="385"/>
        <v>0</v>
      </c>
      <c r="BF693" s="18">
        <f t="shared" ca="1" si="385"/>
        <v>0</v>
      </c>
      <c r="BG693" s="18">
        <f t="shared" ca="1" si="385"/>
        <v>0</v>
      </c>
      <c r="BH693" s="18">
        <f t="shared" ca="1" si="385"/>
        <v>0</v>
      </c>
      <c r="BI693" s="18">
        <f t="shared" ca="1" si="385"/>
        <v>0</v>
      </c>
    </row>
    <row r="694" spans="8:61" x14ac:dyDescent="0.35">
      <c r="H694" s="2" t="str">
        <f t="shared" si="369"/>
        <v>Test</v>
      </c>
      <c r="I694">
        <f t="shared" si="368"/>
        <v>14</v>
      </c>
      <c r="J694">
        <f t="shared" si="375"/>
        <v>2</v>
      </c>
      <c r="K694" s="18">
        <f t="shared" ca="1" si="381"/>
        <v>0.1155429</v>
      </c>
      <c r="L694" s="18">
        <f t="shared" ca="1" si="381"/>
        <v>0.11986090000000001</v>
      </c>
      <c r="M694" s="18">
        <f t="shared" ca="1" si="381"/>
        <v>0.1237813</v>
      </c>
      <c r="N694" s="18">
        <f t="shared" ca="1" si="381"/>
        <v>0</v>
      </c>
      <c r="O694" s="18">
        <f t="shared" ca="1" si="381"/>
        <v>0</v>
      </c>
      <c r="P694" s="18">
        <f t="shared" ca="1" si="381"/>
        <v>0</v>
      </c>
      <c r="Q694" s="18">
        <f t="shared" ca="1" si="381"/>
        <v>0</v>
      </c>
      <c r="R694" s="18">
        <f t="shared" ca="1" si="381"/>
        <v>0</v>
      </c>
      <c r="S694" s="18">
        <f t="shared" ca="1" si="381"/>
        <v>0</v>
      </c>
      <c r="T694" s="18">
        <f t="shared" ca="1" si="381"/>
        <v>0</v>
      </c>
      <c r="U694" s="18">
        <f t="shared" ca="1" si="382"/>
        <v>0</v>
      </c>
      <c r="V694" s="18">
        <f t="shared" ca="1" si="382"/>
        <v>0</v>
      </c>
      <c r="W694" s="18">
        <f t="shared" ca="1" si="382"/>
        <v>0</v>
      </c>
      <c r="X694" s="18">
        <f t="shared" ca="1" si="382"/>
        <v>0</v>
      </c>
      <c r="Y694" s="18">
        <f t="shared" ca="1" si="382"/>
        <v>0</v>
      </c>
      <c r="Z694" s="18">
        <f t="shared" ca="1" si="382"/>
        <v>0</v>
      </c>
      <c r="AA694" s="18">
        <f t="shared" ca="1" si="382"/>
        <v>0</v>
      </c>
      <c r="AB694" s="18">
        <f t="shared" ca="1" si="382"/>
        <v>0</v>
      </c>
      <c r="AC694" s="18">
        <f t="shared" ca="1" si="382"/>
        <v>0</v>
      </c>
      <c r="AD694" s="18">
        <f t="shared" ca="1" si="382"/>
        <v>0</v>
      </c>
      <c r="AE694" s="18">
        <f t="shared" ca="1" si="383"/>
        <v>0</v>
      </c>
      <c r="AF694" s="18">
        <f t="shared" ca="1" si="383"/>
        <v>0</v>
      </c>
      <c r="AG694" s="18">
        <f t="shared" ca="1" si="383"/>
        <v>0</v>
      </c>
      <c r="AH694" s="18">
        <f t="shared" ca="1" si="383"/>
        <v>0</v>
      </c>
      <c r="AI694" s="18">
        <f t="shared" ca="1" si="383"/>
        <v>0</v>
      </c>
      <c r="AJ694" s="18">
        <f t="shared" ca="1" si="383"/>
        <v>0</v>
      </c>
      <c r="AK694" s="18">
        <f t="shared" ca="1" si="383"/>
        <v>0</v>
      </c>
      <c r="AL694" s="18">
        <f t="shared" ca="1" si="383"/>
        <v>0</v>
      </c>
      <c r="AM694" s="18">
        <f t="shared" ca="1" si="383"/>
        <v>0</v>
      </c>
      <c r="AN694" s="18">
        <f t="shared" ca="1" si="383"/>
        <v>0</v>
      </c>
      <c r="AO694" s="18">
        <f t="shared" ca="1" si="384"/>
        <v>0</v>
      </c>
      <c r="AP694" s="18">
        <f t="shared" ca="1" si="384"/>
        <v>0</v>
      </c>
      <c r="AQ694" s="18">
        <f t="shared" ca="1" si="384"/>
        <v>0</v>
      </c>
      <c r="AR694" s="18">
        <f t="shared" ca="1" si="384"/>
        <v>0</v>
      </c>
      <c r="AS694" s="18">
        <f t="shared" ca="1" si="384"/>
        <v>0</v>
      </c>
      <c r="AT694" s="18">
        <f t="shared" ca="1" si="384"/>
        <v>0</v>
      </c>
      <c r="AU694" s="18">
        <f t="shared" ca="1" si="384"/>
        <v>0</v>
      </c>
      <c r="AV694" s="18">
        <f t="shared" ca="1" si="384"/>
        <v>0</v>
      </c>
      <c r="AW694" s="18">
        <f t="shared" ca="1" si="384"/>
        <v>0</v>
      </c>
      <c r="AX694" s="18">
        <f t="shared" ca="1" si="384"/>
        <v>0</v>
      </c>
      <c r="AY694" s="18">
        <f t="shared" ca="1" si="385"/>
        <v>0</v>
      </c>
      <c r="AZ694" s="18">
        <f t="shared" ca="1" si="385"/>
        <v>0</v>
      </c>
      <c r="BA694" s="18">
        <f t="shared" ca="1" si="385"/>
        <v>0</v>
      </c>
      <c r="BB694" s="18">
        <f t="shared" ca="1" si="385"/>
        <v>0</v>
      </c>
      <c r="BC694" s="18">
        <f t="shared" ca="1" si="385"/>
        <v>0</v>
      </c>
      <c r="BD694" s="18">
        <f t="shared" ca="1" si="385"/>
        <v>0</v>
      </c>
      <c r="BE694" s="18">
        <f t="shared" ca="1" si="385"/>
        <v>0</v>
      </c>
      <c r="BF694" s="18">
        <f t="shared" ca="1" si="385"/>
        <v>0</v>
      </c>
      <c r="BG694" s="18">
        <f t="shared" ca="1" si="385"/>
        <v>0</v>
      </c>
      <c r="BH694" s="18">
        <f t="shared" ca="1" si="385"/>
        <v>0</v>
      </c>
      <c r="BI694" s="18">
        <f t="shared" ca="1" si="385"/>
        <v>0</v>
      </c>
    </row>
    <row r="695" spans="8:61" x14ac:dyDescent="0.35">
      <c r="H695" s="2" t="str">
        <f t="shared" si="369"/>
        <v>Test</v>
      </c>
      <c r="I695">
        <f t="shared" si="368"/>
        <v>14</v>
      </c>
      <c r="J695">
        <f t="shared" si="375"/>
        <v>3</v>
      </c>
      <c r="K695" s="18">
        <f t="shared" ca="1" si="381"/>
        <v>0.11142709999999999</v>
      </c>
      <c r="L695" s="18">
        <f t="shared" ca="1" si="381"/>
        <v>0.1155429</v>
      </c>
      <c r="M695" s="18">
        <f t="shared" ca="1" si="381"/>
        <v>0.11986090000000001</v>
      </c>
      <c r="N695" s="18">
        <f t="shared" ca="1" si="381"/>
        <v>0.1237813</v>
      </c>
      <c r="O695" s="18">
        <f t="shared" ca="1" si="381"/>
        <v>0</v>
      </c>
      <c r="P695" s="18">
        <f t="shared" ca="1" si="381"/>
        <v>0</v>
      </c>
      <c r="Q695" s="18">
        <f t="shared" ca="1" si="381"/>
        <v>0</v>
      </c>
      <c r="R695" s="18">
        <f t="shared" ca="1" si="381"/>
        <v>0</v>
      </c>
      <c r="S695" s="18">
        <f t="shared" ca="1" si="381"/>
        <v>0</v>
      </c>
      <c r="T695" s="18">
        <f t="shared" ca="1" si="381"/>
        <v>0</v>
      </c>
      <c r="U695" s="18">
        <f t="shared" ca="1" si="382"/>
        <v>0</v>
      </c>
      <c r="V695" s="18">
        <f t="shared" ca="1" si="382"/>
        <v>0</v>
      </c>
      <c r="W695" s="18">
        <f t="shared" ca="1" si="382"/>
        <v>0</v>
      </c>
      <c r="X695" s="18">
        <f t="shared" ca="1" si="382"/>
        <v>0</v>
      </c>
      <c r="Y695" s="18">
        <f t="shared" ca="1" si="382"/>
        <v>0</v>
      </c>
      <c r="Z695" s="18">
        <f t="shared" ca="1" si="382"/>
        <v>0</v>
      </c>
      <c r="AA695" s="18">
        <f t="shared" ca="1" si="382"/>
        <v>0</v>
      </c>
      <c r="AB695" s="18">
        <f t="shared" ca="1" si="382"/>
        <v>0</v>
      </c>
      <c r="AC695" s="18">
        <f t="shared" ca="1" si="382"/>
        <v>0</v>
      </c>
      <c r="AD695" s="18">
        <f t="shared" ca="1" si="382"/>
        <v>0</v>
      </c>
      <c r="AE695" s="18">
        <f t="shared" ca="1" si="383"/>
        <v>0</v>
      </c>
      <c r="AF695" s="18">
        <f t="shared" ca="1" si="383"/>
        <v>0</v>
      </c>
      <c r="AG695" s="18">
        <f t="shared" ca="1" si="383"/>
        <v>0</v>
      </c>
      <c r="AH695" s="18">
        <f t="shared" ca="1" si="383"/>
        <v>0</v>
      </c>
      <c r="AI695" s="18">
        <f t="shared" ca="1" si="383"/>
        <v>0</v>
      </c>
      <c r="AJ695" s="18">
        <f t="shared" ca="1" si="383"/>
        <v>0</v>
      </c>
      <c r="AK695" s="18">
        <f t="shared" ca="1" si="383"/>
        <v>0</v>
      </c>
      <c r="AL695" s="18">
        <f t="shared" ca="1" si="383"/>
        <v>0</v>
      </c>
      <c r="AM695" s="18">
        <f t="shared" ca="1" si="383"/>
        <v>0</v>
      </c>
      <c r="AN695" s="18">
        <f t="shared" ca="1" si="383"/>
        <v>0</v>
      </c>
      <c r="AO695" s="18">
        <f t="shared" ca="1" si="384"/>
        <v>0</v>
      </c>
      <c r="AP695" s="18">
        <f t="shared" ca="1" si="384"/>
        <v>0</v>
      </c>
      <c r="AQ695" s="18">
        <f t="shared" ca="1" si="384"/>
        <v>0</v>
      </c>
      <c r="AR695" s="18">
        <f t="shared" ca="1" si="384"/>
        <v>0</v>
      </c>
      <c r="AS695" s="18">
        <f t="shared" ca="1" si="384"/>
        <v>0</v>
      </c>
      <c r="AT695" s="18">
        <f t="shared" ca="1" si="384"/>
        <v>0</v>
      </c>
      <c r="AU695" s="18">
        <f t="shared" ca="1" si="384"/>
        <v>0</v>
      </c>
      <c r="AV695" s="18">
        <f t="shared" ca="1" si="384"/>
        <v>0</v>
      </c>
      <c r="AW695" s="18">
        <f t="shared" ca="1" si="384"/>
        <v>0</v>
      </c>
      <c r="AX695" s="18">
        <f t="shared" ca="1" si="384"/>
        <v>0</v>
      </c>
      <c r="AY695" s="18">
        <f t="shared" ca="1" si="385"/>
        <v>0</v>
      </c>
      <c r="AZ695" s="18">
        <f t="shared" ca="1" si="385"/>
        <v>0</v>
      </c>
      <c r="BA695" s="18">
        <f t="shared" ca="1" si="385"/>
        <v>0</v>
      </c>
      <c r="BB695" s="18">
        <f t="shared" ca="1" si="385"/>
        <v>0</v>
      </c>
      <c r="BC695" s="18">
        <f t="shared" ca="1" si="385"/>
        <v>0</v>
      </c>
      <c r="BD695" s="18">
        <f t="shared" ca="1" si="385"/>
        <v>0</v>
      </c>
      <c r="BE695" s="18">
        <f t="shared" ca="1" si="385"/>
        <v>0</v>
      </c>
      <c r="BF695" s="18">
        <f t="shared" ca="1" si="385"/>
        <v>0</v>
      </c>
      <c r="BG695" s="18">
        <f t="shared" ca="1" si="385"/>
        <v>0</v>
      </c>
      <c r="BH695" s="18">
        <f t="shared" ca="1" si="385"/>
        <v>0</v>
      </c>
      <c r="BI695" s="18">
        <f t="shared" ca="1" si="385"/>
        <v>0</v>
      </c>
    </row>
    <row r="696" spans="8:61" x14ac:dyDescent="0.35">
      <c r="H696" s="2" t="str">
        <f t="shared" si="369"/>
        <v>Test</v>
      </c>
      <c r="I696">
        <f t="shared" si="368"/>
        <v>14</v>
      </c>
      <c r="J696">
        <f t="shared" si="375"/>
        <v>4</v>
      </c>
      <c r="K696" s="18">
        <f t="shared" ca="1" si="381"/>
        <v>0.1074932</v>
      </c>
      <c r="L696" s="18">
        <f t="shared" ca="1" si="381"/>
        <v>0.11142709999999999</v>
      </c>
      <c r="M696" s="18">
        <f t="shared" ca="1" si="381"/>
        <v>0.1155429</v>
      </c>
      <c r="N696" s="18">
        <f t="shared" ca="1" si="381"/>
        <v>0.11986090000000001</v>
      </c>
      <c r="O696" s="18">
        <f t="shared" ca="1" si="381"/>
        <v>0.1237813</v>
      </c>
      <c r="P696" s="18">
        <f t="shared" ca="1" si="381"/>
        <v>0</v>
      </c>
      <c r="Q696" s="18">
        <f t="shared" ca="1" si="381"/>
        <v>0</v>
      </c>
      <c r="R696" s="18">
        <f t="shared" ca="1" si="381"/>
        <v>0</v>
      </c>
      <c r="S696" s="18">
        <f t="shared" ca="1" si="381"/>
        <v>0</v>
      </c>
      <c r="T696" s="18">
        <f t="shared" ca="1" si="381"/>
        <v>0</v>
      </c>
      <c r="U696" s="18">
        <f t="shared" ca="1" si="382"/>
        <v>0</v>
      </c>
      <c r="V696" s="18">
        <f t="shared" ca="1" si="382"/>
        <v>0</v>
      </c>
      <c r="W696" s="18">
        <f t="shared" ca="1" si="382"/>
        <v>0</v>
      </c>
      <c r="X696" s="18">
        <f t="shared" ca="1" si="382"/>
        <v>0</v>
      </c>
      <c r="Y696" s="18">
        <f t="shared" ca="1" si="382"/>
        <v>0</v>
      </c>
      <c r="Z696" s="18">
        <f t="shared" ca="1" si="382"/>
        <v>0</v>
      </c>
      <c r="AA696" s="18">
        <f t="shared" ca="1" si="382"/>
        <v>0</v>
      </c>
      <c r="AB696" s="18">
        <f t="shared" ca="1" si="382"/>
        <v>0</v>
      </c>
      <c r="AC696" s="18">
        <f t="shared" ca="1" si="382"/>
        <v>0</v>
      </c>
      <c r="AD696" s="18">
        <f t="shared" ca="1" si="382"/>
        <v>0</v>
      </c>
      <c r="AE696" s="18">
        <f t="shared" ca="1" si="383"/>
        <v>0</v>
      </c>
      <c r="AF696" s="18">
        <f t="shared" ca="1" si="383"/>
        <v>0</v>
      </c>
      <c r="AG696" s="18">
        <f t="shared" ca="1" si="383"/>
        <v>0</v>
      </c>
      <c r="AH696" s="18">
        <f t="shared" ca="1" si="383"/>
        <v>0</v>
      </c>
      <c r="AI696" s="18">
        <f t="shared" ca="1" si="383"/>
        <v>0</v>
      </c>
      <c r="AJ696" s="18">
        <f t="shared" ca="1" si="383"/>
        <v>0</v>
      </c>
      <c r="AK696" s="18">
        <f t="shared" ca="1" si="383"/>
        <v>0</v>
      </c>
      <c r="AL696" s="18">
        <f t="shared" ca="1" si="383"/>
        <v>0</v>
      </c>
      <c r="AM696" s="18">
        <f t="shared" ca="1" si="383"/>
        <v>0</v>
      </c>
      <c r="AN696" s="18">
        <f t="shared" ca="1" si="383"/>
        <v>0</v>
      </c>
      <c r="AO696" s="18">
        <f t="shared" ca="1" si="384"/>
        <v>0</v>
      </c>
      <c r="AP696" s="18">
        <f t="shared" ca="1" si="384"/>
        <v>0</v>
      </c>
      <c r="AQ696" s="18">
        <f t="shared" ca="1" si="384"/>
        <v>0</v>
      </c>
      <c r="AR696" s="18">
        <f t="shared" ca="1" si="384"/>
        <v>0</v>
      </c>
      <c r="AS696" s="18">
        <f t="shared" ca="1" si="384"/>
        <v>0</v>
      </c>
      <c r="AT696" s="18">
        <f t="shared" ca="1" si="384"/>
        <v>0</v>
      </c>
      <c r="AU696" s="18">
        <f t="shared" ca="1" si="384"/>
        <v>0</v>
      </c>
      <c r="AV696" s="18">
        <f t="shared" ca="1" si="384"/>
        <v>0</v>
      </c>
      <c r="AW696" s="18">
        <f t="shared" ca="1" si="384"/>
        <v>0</v>
      </c>
      <c r="AX696" s="18">
        <f t="shared" ca="1" si="384"/>
        <v>0</v>
      </c>
      <c r="AY696" s="18">
        <f t="shared" ca="1" si="385"/>
        <v>0</v>
      </c>
      <c r="AZ696" s="18">
        <f t="shared" ca="1" si="385"/>
        <v>0</v>
      </c>
      <c r="BA696" s="18">
        <f t="shared" ca="1" si="385"/>
        <v>0</v>
      </c>
      <c r="BB696" s="18">
        <f t="shared" ca="1" si="385"/>
        <v>0</v>
      </c>
      <c r="BC696" s="18">
        <f t="shared" ca="1" si="385"/>
        <v>0</v>
      </c>
      <c r="BD696" s="18">
        <f t="shared" ca="1" si="385"/>
        <v>0</v>
      </c>
      <c r="BE696" s="18">
        <f t="shared" ca="1" si="385"/>
        <v>0</v>
      </c>
      <c r="BF696" s="18">
        <f t="shared" ca="1" si="385"/>
        <v>0</v>
      </c>
      <c r="BG696" s="18">
        <f t="shared" ca="1" si="385"/>
        <v>0</v>
      </c>
      <c r="BH696" s="18">
        <f t="shared" ca="1" si="385"/>
        <v>0</v>
      </c>
      <c r="BI696" s="18">
        <f t="shared" ca="1" si="385"/>
        <v>0</v>
      </c>
    </row>
    <row r="697" spans="8:61" x14ac:dyDescent="0.35">
      <c r="H697" s="2" t="str">
        <f t="shared" si="369"/>
        <v>Test</v>
      </c>
      <c r="I697">
        <f t="shared" si="368"/>
        <v>14</v>
      </c>
      <c r="J697">
        <f t="shared" si="375"/>
        <v>5</v>
      </c>
      <c r="K697" s="18">
        <f t="shared" ca="1" si="381"/>
        <v>0.1037232</v>
      </c>
      <c r="L697" s="18">
        <f t="shared" ca="1" si="381"/>
        <v>0.1074932</v>
      </c>
      <c r="M697" s="18">
        <f t="shared" ca="1" si="381"/>
        <v>0.11142709999999999</v>
      </c>
      <c r="N697" s="18">
        <f t="shared" ca="1" si="381"/>
        <v>0.1155429</v>
      </c>
      <c r="O697" s="18">
        <f t="shared" ca="1" si="381"/>
        <v>0.11986090000000001</v>
      </c>
      <c r="P697" s="18">
        <f t="shared" ca="1" si="381"/>
        <v>0.1237813</v>
      </c>
      <c r="Q697" s="18">
        <f t="shared" ca="1" si="381"/>
        <v>0</v>
      </c>
      <c r="R697" s="18">
        <f t="shared" ca="1" si="381"/>
        <v>0</v>
      </c>
      <c r="S697" s="18">
        <f t="shared" ca="1" si="381"/>
        <v>0</v>
      </c>
      <c r="T697" s="18">
        <f t="shared" ca="1" si="381"/>
        <v>0</v>
      </c>
      <c r="U697" s="18">
        <f t="shared" ca="1" si="382"/>
        <v>0</v>
      </c>
      <c r="V697" s="18">
        <f t="shared" ca="1" si="382"/>
        <v>0</v>
      </c>
      <c r="W697" s="18">
        <f t="shared" ca="1" si="382"/>
        <v>0</v>
      </c>
      <c r="X697" s="18">
        <f t="shared" ca="1" si="382"/>
        <v>0</v>
      </c>
      <c r="Y697" s="18">
        <f t="shared" ca="1" si="382"/>
        <v>0</v>
      </c>
      <c r="Z697" s="18">
        <f t="shared" ca="1" si="382"/>
        <v>0</v>
      </c>
      <c r="AA697" s="18">
        <f t="shared" ca="1" si="382"/>
        <v>0</v>
      </c>
      <c r="AB697" s="18">
        <f t="shared" ca="1" si="382"/>
        <v>0</v>
      </c>
      <c r="AC697" s="18">
        <f t="shared" ca="1" si="382"/>
        <v>0</v>
      </c>
      <c r="AD697" s="18">
        <f t="shared" ca="1" si="382"/>
        <v>0</v>
      </c>
      <c r="AE697" s="18">
        <f t="shared" ca="1" si="383"/>
        <v>0</v>
      </c>
      <c r="AF697" s="18">
        <f t="shared" ca="1" si="383"/>
        <v>0</v>
      </c>
      <c r="AG697" s="18">
        <f t="shared" ca="1" si="383"/>
        <v>0</v>
      </c>
      <c r="AH697" s="18">
        <f t="shared" ca="1" si="383"/>
        <v>0</v>
      </c>
      <c r="AI697" s="18">
        <f t="shared" ca="1" si="383"/>
        <v>0</v>
      </c>
      <c r="AJ697" s="18">
        <f t="shared" ca="1" si="383"/>
        <v>0</v>
      </c>
      <c r="AK697" s="18">
        <f t="shared" ca="1" si="383"/>
        <v>0</v>
      </c>
      <c r="AL697" s="18">
        <f t="shared" ca="1" si="383"/>
        <v>0</v>
      </c>
      <c r="AM697" s="18">
        <f t="shared" ca="1" si="383"/>
        <v>0</v>
      </c>
      <c r="AN697" s="18">
        <f t="shared" ca="1" si="383"/>
        <v>0</v>
      </c>
      <c r="AO697" s="18">
        <f t="shared" ca="1" si="384"/>
        <v>0</v>
      </c>
      <c r="AP697" s="18">
        <f t="shared" ca="1" si="384"/>
        <v>0</v>
      </c>
      <c r="AQ697" s="18">
        <f t="shared" ca="1" si="384"/>
        <v>0</v>
      </c>
      <c r="AR697" s="18">
        <f t="shared" ca="1" si="384"/>
        <v>0</v>
      </c>
      <c r="AS697" s="18">
        <f t="shared" ca="1" si="384"/>
        <v>0</v>
      </c>
      <c r="AT697" s="18">
        <f t="shared" ca="1" si="384"/>
        <v>0</v>
      </c>
      <c r="AU697" s="18">
        <f t="shared" ca="1" si="384"/>
        <v>0</v>
      </c>
      <c r="AV697" s="18">
        <f t="shared" ca="1" si="384"/>
        <v>0</v>
      </c>
      <c r="AW697" s="18">
        <f t="shared" ca="1" si="384"/>
        <v>0</v>
      </c>
      <c r="AX697" s="18">
        <f t="shared" ca="1" si="384"/>
        <v>0</v>
      </c>
      <c r="AY697" s="18">
        <f t="shared" ca="1" si="385"/>
        <v>0</v>
      </c>
      <c r="AZ697" s="18">
        <f t="shared" ca="1" si="385"/>
        <v>0</v>
      </c>
      <c r="BA697" s="18">
        <f t="shared" ca="1" si="385"/>
        <v>0</v>
      </c>
      <c r="BB697" s="18">
        <f t="shared" ca="1" si="385"/>
        <v>0</v>
      </c>
      <c r="BC697" s="18">
        <f t="shared" ca="1" si="385"/>
        <v>0</v>
      </c>
      <c r="BD697" s="18">
        <f t="shared" ca="1" si="385"/>
        <v>0</v>
      </c>
      <c r="BE697" s="18">
        <f t="shared" ca="1" si="385"/>
        <v>0</v>
      </c>
      <c r="BF697" s="18">
        <f t="shared" ca="1" si="385"/>
        <v>0</v>
      </c>
      <c r="BG697" s="18">
        <f t="shared" ca="1" si="385"/>
        <v>0</v>
      </c>
      <c r="BH697" s="18">
        <f t="shared" ca="1" si="385"/>
        <v>0</v>
      </c>
      <c r="BI697" s="18">
        <f t="shared" ca="1" si="385"/>
        <v>0</v>
      </c>
    </row>
    <row r="698" spans="8:61" x14ac:dyDescent="0.35">
      <c r="H698" s="2" t="str">
        <f t="shared" si="369"/>
        <v>Test</v>
      </c>
      <c r="I698">
        <f t="shared" si="368"/>
        <v>14</v>
      </c>
      <c r="J698">
        <f t="shared" si="375"/>
        <v>6</v>
      </c>
      <c r="K698" s="18">
        <f t="shared" ca="1" si="381"/>
        <v>0.1000674</v>
      </c>
      <c r="L698" s="18">
        <f t="shared" ca="1" si="381"/>
        <v>0.1037232</v>
      </c>
      <c r="M698" s="18">
        <f t="shared" ca="1" si="381"/>
        <v>0.1074932</v>
      </c>
      <c r="N698" s="18">
        <f t="shared" ca="1" si="381"/>
        <v>0.11142709999999999</v>
      </c>
      <c r="O698" s="18">
        <f t="shared" ca="1" si="381"/>
        <v>0.1155429</v>
      </c>
      <c r="P698" s="18">
        <f t="shared" ca="1" si="381"/>
        <v>0.11986090000000001</v>
      </c>
      <c r="Q698" s="18">
        <f t="shared" ca="1" si="381"/>
        <v>0.1237813</v>
      </c>
      <c r="R698" s="18">
        <f t="shared" ca="1" si="381"/>
        <v>0</v>
      </c>
      <c r="S698" s="18">
        <f t="shared" ca="1" si="381"/>
        <v>0</v>
      </c>
      <c r="T698" s="18">
        <f t="shared" ca="1" si="381"/>
        <v>0</v>
      </c>
      <c r="U698" s="18">
        <f t="shared" ca="1" si="382"/>
        <v>0</v>
      </c>
      <c r="V698" s="18">
        <f t="shared" ca="1" si="382"/>
        <v>0</v>
      </c>
      <c r="W698" s="18">
        <f t="shared" ca="1" si="382"/>
        <v>0</v>
      </c>
      <c r="X698" s="18">
        <f t="shared" ca="1" si="382"/>
        <v>0</v>
      </c>
      <c r="Y698" s="18">
        <f t="shared" ca="1" si="382"/>
        <v>0</v>
      </c>
      <c r="Z698" s="18">
        <f t="shared" ca="1" si="382"/>
        <v>0</v>
      </c>
      <c r="AA698" s="18">
        <f t="shared" ca="1" si="382"/>
        <v>0</v>
      </c>
      <c r="AB698" s="18">
        <f t="shared" ca="1" si="382"/>
        <v>0</v>
      </c>
      <c r="AC698" s="18">
        <f t="shared" ca="1" si="382"/>
        <v>0</v>
      </c>
      <c r="AD698" s="18">
        <f t="shared" ca="1" si="382"/>
        <v>0</v>
      </c>
      <c r="AE698" s="18">
        <f t="shared" ca="1" si="383"/>
        <v>0</v>
      </c>
      <c r="AF698" s="18">
        <f t="shared" ca="1" si="383"/>
        <v>0</v>
      </c>
      <c r="AG698" s="18">
        <f t="shared" ca="1" si="383"/>
        <v>0</v>
      </c>
      <c r="AH698" s="18">
        <f t="shared" ca="1" si="383"/>
        <v>0</v>
      </c>
      <c r="AI698" s="18">
        <f t="shared" ca="1" si="383"/>
        <v>0</v>
      </c>
      <c r="AJ698" s="18">
        <f t="shared" ca="1" si="383"/>
        <v>0</v>
      </c>
      <c r="AK698" s="18">
        <f t="shared" ca="1" si="383"/>
        <v>0</v>
      </c>
      <c r="AL698" s="18">
        <f t="shared" ca="1" si="383"/>
        <v>0</v>
      </c>
      <c r="AM698" s="18">
        <f t="shared" ca="1" si="383"/>
        <v>0</v>
      </c>
      <c r="AN698" s="18">
        <f t="shared" ca="1" si="383"/>
        <v>0</v>
      </c>
      <c r="AO698" s="18">
        <f t="shared" ca="1" si="384"/>
        <v>0</v>
      </c>
      <c r="AP698" s="18">
        <f t="shared" ca="1" si="384"/>
        <v>0</v>
      </c>
      <c r="AQ698" s="18">
        <f t="shared" ca="1" si="384"/>
        <v>0</v>
      </c>
      <c r="AR698" s="18">
        <f t="shared" ca="1" si="384"/>
        <v>0</v>
      </c>
      <c r="AS698" s="18">
        <f t="shared" ca="1" si="384"/>
        <v>0</v>
      </c>
      <c r="AT698" s="18">
        <f t="shared" ca="1" si="384"/>
        <v>0</v>
      </c>
      <c r="AU698" s="18">
        <f t="shared" ca="1" si="384"/>
        <v>0</v>
      </c>
      <c r="AV698" s="18">
        <f t="shared" ca="1" si="384"/>
        <v>0</v>
      </c>
      <c r="AW698" s="18">
        <f t="shared" ca="1" si="384"/>
        <v>0</v>
      </c>
      <c r="AX698" s="18">
        <f t="shared" ca="1" si="384"/>
        <v>0</v>
      </c>
      <c r="AY698" s="18">
        <f t="shared" ca="1" si="385"/>
        <v>0</v>
      </c>
      <c r="AZ698" s="18">
        <f t="shared" ca="1" si="385"/>
        <v>0</v>
      </c>
      <c r="BA698" s="18">
        <f t="shared" ca="1" si="385"/>
        <v>0</v>
      </c>
      <c r="BB698" s="18">
        <f t="shared" ca="1" si="385"/>
        <v>0</v>
      </c>
      <c r="BC698" s="18">
        <f t="shared" ca="1" si="385"/>
        <v>0</v>
      </c>
      <c r="BD698" s="18">
        <f t="shared" ca="1" si="385"/>
        <v>0</v>
      </c>
      <c r="BE698" s="18">
        <f t="shared" ca="1" si="385"/>
        <v>0</v>
      </c>
      <c r="BF698" s="18">
        <f t="shared" ca="1" si="385"/>
        <v>0</v>
      </c>
      <c r="BG698" s="18">
        <f t="shared" ca="1" si="385"/>
        <v>0</v>
      </c>
      <c r="BH698" s="18">
        <f t="shared" ca="1" si="385"/>
        <v>0</v>
      </c>
      <c r="BI698" s="18">
        <f t="shared" ca="1" si="385"/>
        <v>0</v>
      </c>
    </row>
    <row r="699" spans="8:61" x14ac:dyDescent="0.35">
      <c r="H699" s="2" t="str">
        <f t="shared" si="369"/>
        <v>Test</v>
      </c>
      <c r="I699">
        <f t="shared" si="368"/>
        <v>14</v>
      </c>
      <c r="J699">
        <f t="shared" si="375"/>
        <v>7</v>
      </c>
      <c r="K699" s="18">
        <f t="shared" ref="K699:T708" ca="1" si="386">IF(K$28&gt;$J699,0,OFFSET($K$2,$I699,$J699-K$28))</f>
        <v>9.6448369999999992E-2</v>
      </c>
      <c r="L699" s="18">
        <f t="shared" ca="1" si="386"/>
        <v>0.1000674</v>
      </c>
      <c r="M699" s="18">
        <f t="shared" ca="1" si="386"/>
        <v>0.1037232</v>
      </c>
      <c r="N699" s="18">
        <f t="shared" ca="1" si="386"/>
        <v>0.1074932</v>
      </c>
      <c r="O699" s="18">
        <f t="shared" ca="1" si="386"/>
        <v>0.11142709999999999</v>
      </c>
      <c r="P699" s="18">
        <f t="shared" ca="1" si="386"/>
        <v>0.1155429</v>
      </c>
      <c r="Q699" s="18">
        <f t="shared" ca="1" si="386"/>
        <v>0.11986090000000001</v>
      </c>
      <c r="R699" s="18">
        <f t="shared" ca="1" si="386"/>
        <v>0.1237813</v>
      </c>
      <c r="S699" s="18">
        <f t="shared" ca="1" si="386"/>
        <v>0</v>
      </c>
      <c r="T699" s="18">
        <f t="shared" ca="1" si="386"/>
        <v>0</v>
      </c>
      <c r="U699" s="18">
        <f t="shared" ref="U699:AD708" ca="1" si="387">IF(U$28&gt;$J699,0,OFFSET($K$2,$I699,$J699-U$28))</f>
        <v>0</v>
      </c>
      <c r="V699" s="18">
        <f t="shared" ca="1" si="387"/>
        <v>0</v>
      </c>
      <c r="W699" s="18">
        <f t="shared" ca="1" si="387"/>
        <v>0</v>
      </c>
      <c r="X699" s="18">
        <f t="shared" ca="1" si="387"/>
        <v>0</v>
      </c>
      <c r="Y699" s="18">
        <f t="shared" ca="1" si="387"/>
        <v>0</v>
      </c>
      <c r="Z699" s="18">
        <f t="shared" ca="1" si="387"/>
        <v>0</v>
      </c>
      <c r="AA699" s="18">
        <f t="shared" ca="1" si="387"/>
        <v>0</v>
      </c>
      <c r="AB699" s="18">
        <f t="shared" ca="1" si="387"/>
        <v>0</v>
      </c>
      <c r="AC699" s="18">
        <f t="shared" ca="1" si="387"/>
        <v>0</v>
      </c>
      <c r="AD699" s="18">
        <f t="shared" ca="1" si="387"/>
        <v>0</v>
      </c>
      <c r="AE699" s="18">
        <f t="shared" ref="AE699:AN708" ca="1" si="388">IF(AE$28&gt;$J699,0,OFFSET($K$2,$I699,$J699-AE$28))</f>
        <v>0</v>
      </c>
      <c r="AF699" s="18">
        <f t="shared" ca="1" si="388"/>
        <v>0</v>
      </c>
      <c r="AG699" s="18">
        <f t="shared" ca="1" si="388"/>
        <v>0</v>
      </c>
      <c r="AH699" s="18">
        <f t="shared" ca="1" si="388"/>
        <v>0</v>
      </c>
      <c r="AI699" s="18">
        <f t="shared" ca="1" si="388"/>
        <v>0</v>
      </c>
      <c r="AJ699" s="18">
        <f t="shared" ca="1" si="388"/>
        <v>0</v>
      </c>
      <c r="AK699" s="18">
        <f t="shared" ca="1" si="388"/>
        <v>0</v>
      </c>
      <c r="AL699" s="18">
        <f t="shared" ca="1" si="388"/>
        <v>0</v>
      </c>
      <c r="AM699" s="18">
        <f t="shared" ca="1" si="388"/>
        <v>0</v>
      </c>
      <c r="AN699" s="18">
        <f t="shared" ca="1" si="388"/>
        <v>0</v>
      </c>
      <c r="AO699" s="18">
        <f t="shared" ref="AO699:AX708" ca="1" si="389">IF(AO$28&gt;$J699,0,OFFSET($K$2,$I699,$J699-AO$28))</f>
        <v>0</v>
      </c>
      <c r="AP699" s="18">
        <f t="shared" ca="1" si="389"/>
        <v>0</v>
      </c>
      <c r="AQ699" s="18">
        <f t="shared" ca="1" si="389"/>
        <v>0</v>
      </c>
      <c r="AR699" s="18">
        <f t="shared" ca="1" si="389"/>
        <v>0</v>
      </c>
      <c r="AS699" s="18">
        <f t="shared" ca="1" si="389"/>
        <v>0</v>
      </c>
      <c r="AT699" s="18">
        <f t="shared" ca="1" si="389"/>
        <v>0</v>
      </c>
      <c r="AU699" s="18">
        <f t="shared" ca="1" si="389"/>
        <v>0</v>
      </c>
      <c r="AV699" s="18">
        <f t="shared" ca="1" si="389"/>
        <v>0</v>
      </c>
      <c r="AW699" s="18">
        <f t="shared" ca="1" si="389"/>
        <v>0</v>
      </c>
      <c r="AX699" s="18">
        <f t="shared" ca="1" si="389"/>
        <v>0</v>
      </c>
      <c r="AY699" s="18">
        <f t="shared" ref="AY699:BI708" ca="1" si="390">IF(AY$28&gt;$J699,0,OFFSET($K$2,$I699,$J699-AY$28))</f>
        <v>0</v>
      </c>
      <c r="AZ699" s="18">
        <f t="shared" ca="1" si="390"/>
        <v>0</v>
      </c>
      <c r="BA699" s="18">
        <f t="shared" ca="1" si="390"/>
        <v>0</v>
      </c>
      <c r="BB699" s="18">
        <f t="shared" ca="1" si="390"/>
        <v>0</v>
      </c>
      <c r="BC699" s="18">
        <f t="shared" ca="1" si="390"/>
        <v>0</v>
      </c>
      <c r="BD699" s="18">
        <f t="shared" ca="1" si="390"/>
        <v>0</v>
      </c>
      <c r="BE699" s="18">
        <f t="shared" ca="1" si="390"/>
        <v>0</v>
      </c>
      <c r="BF699" s="18">
        <f t="shared" ca="1" si="390"/>
        <v>0</v>
      </c>
      <c r="BG699" s="18">
        <f t="shared" ca="1" si="390"/>
        <v>0</v>
      </c>
      <c r="BH699" s="18">
        <f t="shared" ca="1" si="390"/>
        <v>0</v>
      </c>
      <c r="BI699" s="18">
        <f t="shared" ca="1" si="390"/>
        <v>0</v>
      </c>
    </row>
    <row r="700" spans="8:61" x14ac:dyDescent="0.35">
      <c r="H700" s="2" t="str">
        <f t="shared" si="369"/>
        <v>Test</v>
      </c>
      <c r="I700">
        <f t="shared" si="368"/>
        <v>14</v>
      </c>
      <c r="J700">
        <f t="shared" si="375"/>
        <v>8</v>
      </c>
      <c r="K700" s="18">
        <f t="shared" ca="1" si="386"/>
        <v>9.2829349999999991E-2</v>
      </c>
      <c r="L700" s="18">
        <f t="shared" ca="1" si="386"/>
        <v>9.6448369999999992E-2</v>
      </c>
      <c r="M700" s="18">
        <f t="shared" ca="1" si="386"/>
        <v>0.1000674</v>
      </c>
      <c r="N700" s="18">
        <f t="shared" ca="1" si="386"/>
        <v>0.1037232</v>
      </c>
      <c r="O700" s="18">
        <f t="shared" ca="1" si="386"/>
        <v>0.1074932</v>
      </c>
      <c r="P700" s="18">
        <f t="shared" ca="1" si="386"/>
        <v>0.11142709999999999</v>
      </c>
      <c r="Q700" s="18">
        <f t="shared" ca="1" si="386"/>
        <v>0.1155429</v>
      </c>
      <c r="R700" s="18">
        <f t="shared" ca="1" si="386"/>
        <v>0.11986090000000001</v>
      </c>
      <c r="S700" s="18">
        <f t="shared" ca="1" si="386"/>
        <v>0.1237813</v>
      </c>
      <c r="T700" s="18">
        <f t="shared" ca="1" si="386"/>
        <v>0</v>
      </c>
      <c r="U700" s="18">
        <f t="shared" ca="1" si="387"/>
        <v>0</v>
      </c>
      <c r="V700" s="18">
        <f t="shared" ca="1" si="387"/>
        <v>0</v>
      </c>
      <c r="W700" s="18">
        <f t="shared" ca="1" si="387"/>
        <v>0</v>
      </c>
      <c r="X700" s="18">
        <f t="shared" ca="1" si="387"/>
        <v>0</v>
      </c>
      <c r="Y700" s="18">
        <f t="shared" ca="1" si="387"/>
        <v>0</v>
      </c>
      <c r="Z700" s="18">
        <f t="shared" ca="1" si="387"/>
        <v>0</v>
      </c>
      <c r="AA700" s="18">
        <f t="shared" ca="1" si="387"/>
        <v>0</v>
      </c>
      <c r="AB700" s="18">
        <f t="shared" ca="1" si="387"/>
        <v>0</v>
      </c>
      <c r="AC700" s="18">
        <f t="shared" ca="1" si="387"/>
        <v>0</v>
      </c>
      <c r="AD700" s="18">
        <f t="shared" ca="1" si="387"/>
        <v>0</v>
      </c>
      <c r="AE700" s="18">
        <f t="shared" ca="1" si="388"/>
        <v>0</v>
      </c>
      <c r="AF700" s="18">
        <f t="shared" ca="1" si="388"/>
        <v>0</v>
      </c>
      <c r="AG700" s="18">
        <f t="shared" ca="1" si="388"/>
        <v>0</v>
      </c>
      <c r="AH700" s="18">
        <f t="shared" ca="1" si="388"/>
        <v>0</v>
      </c>
      <c r="AI700" s="18">
        <f t="shared" ca="1" si="388"/>
        <v>0</v>
      </c>
      <c r="AJ700" s="18">
        <f t="shared" ca="1" si="388"/>
        <v>0</v>
      </c>
      <c r="AK700" s="18">
        <f t="shared" ca="1" si="388"/>
        <v>0</v>
      </c>
      <c r="AL700" s="18">
        <f t="shared" ca="1" si="388"/>
        <v>0</v>
      </c>
      <c r="AM700" s="18">
        <f t="shared" ca="1" si="388"/>
        <v>0</v>
      </c>
      <c r="AN700" s="18">
        <f t="shared" ca="1" si="388"/>
        <v>0</v>
      </c>
      <c r="AO700" s="18">
        <f t="shared" ca="1" si="389"/>
        <v>0</v>
      </c>
      <c r="AP700" s="18">
        <f t="shared" ca="1" si="389"/>
        <v>0</v>
      </c>
      <c r="AQ700" s="18">
        <f t="shared" ca="1" si="389"/>
        <v>0</v>
      </c>
      <c r="AR700" s="18">
        <f t="shared" ca="1" si="389"/>
        <v>0</v>
      </c>
      <c r="AS700" s="18">
        <f t="shared" ca="1" si="389"/>
        <v>0</v>
      </c>
      <c r="AT700" s="18">
        <f t="shared" ca="1" si="389"/>
        <v>0</v>
      </c>
      <c r="AU700" s="18">
        <f t="shared" ca="1" si="389"/>
        <v>0</v>
      </c>
      <c r="AV700" s="18">
        <f t="shared" ca="1" si="389"/>
        <v>0</v>
      </c>
      <c r="AW700" s="18">
        <f t="shared" ca="1" si="389"/>
        <v>0</v>
      </c>
      <c r="AX700" s="18">
        <f t="shared" ca="1" si="389"/>
        <v>0</v>
      </c>
      <c r="AY700" s="18">
        <f t="shared" ca="1" si="390"/>
        <v>0</v>
      </c>
      <c r="AZ700" s="18">
        <f t="shared" ca="1" si="390"/>
        <v>0</v>
      </c>
      <c r="BA700" s="18">
        <f t="shared" ca="1" si="390"/>
        <v>0</v>
      </c>
      <c r="BB700" s="18">
        <f t="shared" ca="1" si="390"/>
        <v>0</v>
      </c>
      <c r="BC700" s="18">
        <f t="shared" ca="1" si="390"/>
        <v>0</v>
      </c>
      <c r="BD700" s="18">
        <f t="shared" ca="1" si="390"/>
        <v>0</v>
      </c>
      <c r="BE700" s="18">
        <f t="shared" ca="1" si="390"/>
        <v>0</v>
      </c>
      <c r="BF700" s="18">
        <f t="shared" ca="1" si="390"/>
        <v>0</v>
      </c>
      <c r="BG700" s="18">
        <f t="shared" ca="1" si="390"/>
        <v>0</v>
      </c>
      <c r="BH700" s="18">
        <f t="shared" ca="1" si="390"/>
        <v>0</v>
      </c>
      <c r="BI700" s="18">
        <f t="shared" ca="1" si="390"/>
        <v>0</v>
      </c>
    </row>
    <row r="701" spans="8:61" x14ac:dyDescent="0.35">
      <c r="H701" s="2" t="str">
        <f t="shared" si="369"/>
        <v>Test</v>
      </c>
      <c r="I701">
        <f t="shared" si="368"/>
        <v>14</v>
      </c>
      <c r="J701">
        <f t="shared" si="375"/>
        <v>9</v>
      </c>
      <c r="K701" s="18">
        <f t="shared" ca="1" si="386"/>
        <v>8.921032999999999E-2</v>
      </c>
      <c r="L701" s="18">
        <f t="shared" ca="1" si="386"/>
        <v>9.2829349999999991E-2</v>
      </c>
      <c r="M701" s="18">
        <f t="shared" ca="1" si="386"/>
        <v>9.6448369999999992E-2</v>
      </c>
      <c r="N701" s="18">
        <f t="shared" ca="1" si="386"/>
        <v>0.1000674</v>
      </c>
      <c r="O701" s="18">
        <f t="shared" ca="1" si="386"/>
        <v>0.1037232</v>
      </c>
      <c r="P701" s="18">
        <f t="shared" ca="1" si="386"/>
        <v>0.1074932</v>
      </c>
      <c r="Q701" s="18">
        <f t="shared" ca="1" si="386"/>
        <v>0.11142709999999999</v>
      </c>
      <c r="R701" s="18">
        <f t="shared" ca="1" si="386"/>
        <v>0.1155429</v>
      </c>
      <c r="S701" s="18">
        <f t="shared" ca="1" si="386"/>
        <v>0.11986090000000001</v>
      </c>
      <c r="T701" s="18">
        <f t="shared" ca="1" si="386"/>
        <v>0.1237813</v>
      </c>
      <c r="U701" s="18">
        <f t="shared" ca="1" si="387"/>
        <v>0</v>
      </c>
      <c r="V701" s="18">
        <f t="shared" ca="1" si="387"/>
        <v>0</v>
      </c>
      <c r="W701" s="18">
        <f t="shared" ca="1" si="387"/>
        <v>0</v>
      </c>
      <c r="X701" s="18">
        <f t="shared" ca="1" si="387"/>
        <v>0</v>
      </c>
      <c r="Y701" s="18">
        <f t="shared" ca="1" si="387"/>
        <v>0</v>
      </c>
      <c r="Z701" s="18">
        <f t="shared" ca="1" si="387"/>
        <v>0</v>
      </c>
      <c r="AA701" s="18">
        <f t="shared" ca="1" si="387"/>
        <v>0</v>
      </c>
      <c r="AB701" s="18">
        <f t="shared" ca="1" si="387"/>
        <v>0</v>
      </c>
      <c r="AC701" s="18">
        <f t="shared" ca="1" si="387"/>
        <v>0</v>
      </c>
      <c r="AD701" s="18">
        <f t="shared" ca="1" si="387"/>
        <v>0</v>
      </c>
      <c r="AE701" s="18">
        <f t="shared" ca="1" si="388"/>
        <v>0</v>
      </c>
      <c r="AF701" s="18">
        <f t="shared" ca="1" si="388"/>
        <v>0</v>
      </c>
      <c r="AG701" s="18">
        <f t="shared" ca="1" si="388"/>
        <v>0</v>
      </c>
      <c r="AH701" s="18">
        <f t="shared" ca="1" si="388"/>
        <v>0</v>
      </c>
      <c r="AI701" s="18">
        <f t="shared" ca="1" si="388"/>
        <v>0</v>
      </c>
      <c r="AJ701" s="18">
        <f t="shared" ca="1" si="388"/>
        <v>0</v>
      </c>
      <c r="AK701" s="18">
        <f t="shared" ca="1" si="388"/>
        <v>0</v>
      </c>
      <c r="AL701" s="18">
        <f t="shared" ca="1" si="388"/>
        <v>0</v>
      </c>
      <c r="AM701" s="18">
        <f t="shared" ca="1" si="388"/>
        <v>0</v>
      </c>
      <c r="AN701" s="18">
        <f t="shared" ca="1" si="388"/>
        <v>0</v>
      </c>
      <c r="AO701" s="18">
        <f t="shared" ca="1" si="389"/>
        <v>0</v>
      </c>
      <c r="AP701" s="18">
        <f t="shared" ca="1" si="389"/>
        <v>0</v>
      </c>
      <c r="AQ701" s="18">
        <f t="shared" ca="1" si="389"/>
        <v>0</v>
      </c>
      <c r="AR701" s="18">
        <f t="shared" ca="1" si="389"/>
        <v>0</v>
      </c>
      <c r="AS701" s="18">
        <f t="shared" ca="1" si="389"/>
        <v>0</v>
      </c>
      <c r="AT701" s="18">
        <f t="shared" ca="1" si="389"/>
        <v>0</v>
      </c>
      <c r="AU701" s="18">
        <f t="shared" ca="1" si="389"/>
        <v>0</v>
      </c>
      <c r="AV701" s="18">
        <f t="shared" ca="1" si="389"/>
        <v>0</v>
      </c>
      <c r="AW701" s="18">
        <f t="shared" ca="1" si="389"/>
        <v>0</v>
      </c>
      <c r="AX701" s="18">
        <f t="shared" ca="1" si="389"/>
        <v>0</v>
      </c>
      <c r="AY701" s="18">
        <f t="shared" ca="1" si="390"/>
        <v>0</v>
      </c>
      <c r="AZ701" s="18">
        <f t="shared" ca="1" si="390"/>
        <v>0</v>
      </c>
      <c r="BA701" s="18">
        <f t="shared" ca="1" si="390"/>
        <v>0</v>
      </c>
      <c r="BB701" s="18">
        <f t="shared" ca="1" si="390"/>
        <v>0</v>
      </c>
      <c r="BC701" s="18">
        <f t="shared" ca="1" si="390"/>
        <v>0</v>
      </c>
      <c r="BD701" s="18">
        <f t="shared" ca="1" si="390"/>
        <v>0</v>
      </c>
      <c r="BE701" s="18">
        <f t="shared" ca="1" si="390"/>
        <v>0</v>
      </c>
      <c r="BF701" s="18">
        <f t="shared" ca="1" si="390"/>
        <v>0</v>
      </c>
      <c r="BG701" s="18">
        <f t="shared" ca="1" si="390"/>
        <v>0</v>
      </c>
      <c r="BH701" s="18">
        <f t="shared" ca="1" si="390"/>
        <v>0</v>
      </c>
      <c r="BI701" s="18">
        <f t="shared" ca="1" si="390"/>
        <v>0</v>
      </c>
    </row>
    <row r="702" spans="8:61" x14ac:dyDescent="0.35">
      <c r="H702" s="2" t="str">
        <f t="shared" si="369"/>
        <v>Test</v>
      </c>
      <c r="I702">
        <f t="shared" si="368"/>
        <v>14</v>
      </c>
      <c r="J702">
        <f t="shared" si="375"/>
        <v>10</v>
      </c>
      <c r="K702" s="18">
        <f t="shared" ca="1" si="386"/>
        <v>8.559130999999999E-2</v>
      </c>
      <c r="L702" s="18">
        <f t="shared" ca="1" si="386"/>
        <v>8.921032999999999E-2</v>
      </c>
      <c r="M702" s="18">
        <f t="shared" ca="1" si="386"/>
        <v>9.2829349999999991E-2</v>
      </c>
      <c r="N702" s="18">
        <f t="shared" ca="1" si="386"/>
        <v>9.6448369999999992E-2</v>
      </c>
      <c r="O702" s="18">
        <f t="shared" ca="1" si="386"/>
        <v>0.1000674</v>
      </c>
      <c r="P702" s="18">
        <f t="shared" ca="1" si="386"/>
        <v>0.1037232</v>
      </c>
      <c r="Q702" s="18">
        <f t="shared" ca="1" si="386"/>
        <v>0.1074932</v>
      </c>
      <c r="R702" s="18">
        <f t="shared" ca="1" si="386"/>
        <v>0.11142709999999999</v>
      </c>
      <c r="S702" s="18">
        <f t="shared" ca="1" si="386"/>
        <v>0.1155429</v>
      </c>
      <c r="T702" s="18">
        <f t="shared" ca="1" si="386"/>
        <v>0.11986090000000001</v>
      </c>
      <c r="U702" s="18">
        <f t="shared" ca="1" si="387"/>
        <v>0.1237813</v>
      </c>
      <c r="V702" s="18">
        <f t="shared" ca="1" si="387"/>
        <v>0</v>
      </c>
      <c r="W702" s="18">
        <f t="shared" ca="1" si="387"/>
        <v>0</v>
      </c>
      <c r="X702" s="18">
        <f t="shared" ca="1" si="387"/>
        <v>0</v>
      </c>
      <c r="Y702" s="18">
        <f t="shared" ca="1" si="387"/>
        <v>0</v>
      </c>
      <c r="Z702" s="18">
        <f t="shared" ca="1" si="387"/>
        <v>0</v>
      </c>
      <c r="AA702" s="18">
        <f t="shared" ca="1" si="387"/>
        <v>0</v>
      </c>
      <c r="AB702" s="18">
        <f t="shared" ca="1" si="387"/>
        <v>0</v>
      </c>
      <c r="AC702" s="18">
        <f t="shared" ca="1" si="387"/>
        <v>0</v>
      </c>
      <c r="AD702" s="18">
        <f t="shared" ca="1" si="387"/>
        <v>0</v>
      </c>
      <c r="AE702" s="18">
        <f t="shared" ca="1" si="388"/>
        <v>0</v>
      </c>
      <c r="AF702" s="18">
        <f t="shared" ca="1" si="388"/>
        <v>0</v>
      </c>
      <c r="AG702" s="18">
        <f t="shared" ca="1" si="388"/>
        <v>0</v>
      </c>
      <c r="AH702" s="18">
        <f t="shared" ca="1" si="388"/>
        <v>0</v>
      </c>
      <c r="AI702" s="18">
        <f t="shared" ca="1" si="388"/>
        <v>0</v>
      </c>
      <c r="AJ702" s="18">
        <f t="shared" ca="1" si="388"/>
        <v>0</v>
      </c>
      <c r="AK702" s="18">
        <f t="shared" ca="1" si="388"/>
        <v>0</v>
      </c>
      <c r="AL702" s="18">
        <f t="shared" ca="1" si="388"/>
        <v>0</v>
      </c>
      <c r="AM702" s="18">
        <f t="shared" ca="1" si="388"/>
        <v>0</v>
      </c>
      <c r="AN702" s="18">
        <f t="shared" ca="1" si="388"/>
        <v>0</v>
      </c>
      <c r="AO702" s="18">
        <f t="shared" ca="1" si="389"/>
        <v>0</v>
      </c>
      <c r="AP702" s="18">
        <f t="shared" ca="1" si="389"/>
        <v>0</v>
      </c>
      <c r="AQ702" s="18">
        <f t="shared" ca="1" si="389"/>
        <v>0</v>
      </c>
      <c r="AR702" s="18">
        <f t="shared" ca="1" si="389"/>
        <v>0</v>
      </c>
      <c r="AS702" s="18">
        <f t="shared" ca="1" si="389"/>
        <v>0</v>
      </c>
      <c r="AT702" s="18">
        <f t="shared" ca="1" si="389"/>
        <v>0</v>
      </c>
      <c r="AU702" s="18">
        <f t="shared" ca="1" si="389"/>
        <v>0</v>
      </c>
      <c r="AV702" s="18">
        <f t="shared" ca="1" si="389"/>
        <v>0</v>
      </c>
      <c r="AW702" s="18">
        <f t="shared" ca="1" si="389"/>
        <v>0</v>
      </c>
      <c r="AX702" s="18">
        <f t="shared" ca="1" si="389"/>
        <v>0</v>
      </c>
      <c r="AY702" s="18">
        <f t="shared" ca="1" si="390"/>
        <v>0</v>
      </c>
      <c r="AZ702" s="18">
        <f t="shared" ca="1" si="390"/>
        <v>0</v>
      </c>
      <c r="BA702" s="18">
        <f t="shared" ca="1" si="390"/>
        <v>0</v>
      </c>
      <c r="BB702" s="18">
        <f t="shared" ca="1" si="390"/>
        <v>0</v>
      </c>
      <c r="BC702" s="18">
        <f t="shared" ca="1" si="390"/>
        <v>0</v>
      </c>
      <c r="BD702" s="18">
        <f t="shared" ca="1" si="390"/>
        <v>0</v>
      </c>
      <c r="BE702" s="18">
        <f t="shared" ca="1" si="390"/>
        <v>0</v>
      </c>
      <c r="BF702" s="18">
        <f t="shared" ca="1" si="390"/>
        <v>0</v>
      </c>
      <c r="BG702" s="18">
        <f t="shared" ca="1" si="390"/>
        <v>0</v>
      </c>
      <c r="BH702" s="18">
        <f t="shared" ca="1" si="390"/>
        <v>0</v>
      </c>
      <c r="BI702" s="18">
        <f t="shared" ca="1" si="390"/>
        <v>0</v>
      </c>
    </row>
    <row r="703" spans="8:61" x14ac:dyDescent="0.35">
      <c r="H703" s="2" t="str">
        <f t="shared" si="369"/>
        <v>Test</v>
      </c>
      <c r="I703">
        <f t="shared" si="368"/>
        <v>14</v>
      </c>
      <c r="J703">
        <f t="shared" si="375"/>
        <v>11</v>
      </c>
      <c r="K703" s="18">
        <f t="shared" ca="1" si="386"/>
        <v>8.1972289999999989E-2</v>
      </c>
      <c r="L703" s="18">
        <f t="shared" ca="1" si="386"/>
        <v>8.559130999999999E-2</v>
      </c>
      <c r="M703" s="18">
        <f t="shared" ca="1" si="386"/>
        <v>8.921032999999999E-2</v>
      </c>
      <c r="N703" s="18">
        <f t="shared" ca="1" si="386"/>
        <v>9.2829349999999991E-2</v>
      </c>
      <c r="O703" s="18">
        <f t="shared" ca="1" si="386"/>
        <v>9.6448369999999992E-2</v>
      </c>
      <c r="P703" s="18">
        <f t="shared" ca="1" si="386"/>
        <v>0.1000674</v>
      </c>
      <c r="Q703" s="18">
        <f t="shared" ca="1" si="386"/>
        <v>0.1037232</v>
      </c>
      <c r="R703" s="18">
        <f t="shared" ca="1" si="386"/>
        <v>0.1074932</v>
      </c>
      <c r="S703" s="18">
        <f t="shared" ca="1" si="386"/>
        <v>0.11142709999999999</v>
      </c>
      <c r="T703" s="18">
        <f t="shared" ca="1" si="386"/>
        <v>0.1155429</v>
      </c>
      <c r="U703" s="18">
        <f t="shared" ca="1" si="387"/>
        <v>0.11986090000000001</v>
      </c>
      <c r="V703" s="18">
        <f t="shared" ca="1" si="387"/>
        <v>0.1237813</v>
      </c>
      <c r="W703" s="18">
        <f t="shared" ca="1" si="387"/>
        <v>0</v>
      </c>
      <c r="X703" s="18">
        <f t="shared" ca="1" si="387"/>
        <v>0</v>
      </c>
      <c r="Y703" s="18">
        <f t="shared" ca="1" si="387"/>
        <v>0</v>
      </c>
      <c r="Z703" s="18">
        <f t="shared" ca="1" si="387"/>
        <v>0</v>
      </c>
      <c r="AA703" s="18">
        <f t="shared" ca="1" si="387"/>
        <v>0</v>
      </c>
      <c r="AB703" s="18">
        <f t="shared" ca="1" si="387"/>
        <v>0</v>
      </c>
      <c r="AC703" s="18">
        <f t="shared" ca="1" si="387"/>
        <v>0</v>
      </c>
      <c r="AD703" s="18">
        <f t="shared" ca="1" si="387"/>
        <v>0</v>
      </c>
      <c r="AE703" s="18">
        <f t="shared" ca="1" si="388"/>
        <v>0</v>
      </c>
      <c r="AF703" s="18">
        <f t="shared" ca="1" si="388"/>
        <v>0</v>
      </c>
      <c r="AG703" s="18">
        <f t="shared" ca="1" si="388"/>
        <v>0</v>
      </c>
      <c r="AH703" s="18">
        <f t="shared" ca="1" si="388"/>
        <v>0</v>
      </c>
      <c r="AI703" s="18">
        <f t="shared" ca="1" si="388"/>
        <v>0</v>
      </c>
      <c r="AJ703" s="18">
        <f t="shared" ca="1" si="388"/>
        <v>0</v>
      </c>
      <c r="AK703" s="18">
        <f t="shared" ca="1" si="388"/>
        <v>0</v>
      </c>
      <c r="AL703" s="18">
        <f t="shared" ca="1" si="388"/>
        <v>0</v>
      </c>
      <c r="AM703" s="18">
        <f t="shared" ca="1" si="388"/>
        <v>0</v>
      </c>
      <c r="AN703" s="18">
        <f t="shared" ca="1" si="388"/>
        <v>0</v>
      </c>
      <c r="AO703" s="18">
        <f t="shared" ca="1" si="389"/>
        <v>0</v>
      </c>
      <c r="AP703" s="18">
        <f t="shared" ca="1" si="389"/>
        <v>0</v>
      </c>
      <c r="AQ703" s="18">
        <f t="shared" ca="1" si="389"/>
        <v>0</v>
      </c>
      <c r="AR703" s="18">
        <f t="shared" ca="1" si="389"/>
        <v>0</v>
      </c>
      <c r="AS703" s="18">
        <f t="shared" ca="1" si="389"/>
        <v>0</v>
      </c>
      <c r="AT703" s="18">
        <f t="shared" ca="1" si="389"/>
        <v>0</v>
      </c>
      <c r="AU703" s="18">
        <f t="shared" ca="1" si="389"/>
        <v>0</v>
      </c>
      <c r="AV703" s="18">
        <f t="shared" ca="1" si="389"/>
        <v>0</v>
      </c>
      <c r="AW703" s="18">
        <f t="shared" ca="1" si="389"/>
        <v>0</v>
      </c>
      <c r="AX703" s="18">
        <f t="shared" ca="1" si="389"/>
        <v>0</v>
      </c>
      <c r="AY703" s="18">
        <f t="shared" ca="1" si="390"/>
        <v>0</v>
      </c>
      <c r="AZ703" s="18">
        <f t="shared" ca="1" si="390"/>
        <v>0</v>
      </c>
      <c r="BA703" s="18">
        <f t="shared" ca="1" si="390"/>
        <v>0</v>
      </c>
      <c r="BB703" s="18">
        <f t="shared" ca="1" si="390"/>
        <v>0</v>
      </c>
      <c r="BC703" s="18">
        <f t="shared" ca="1" si="390"/>
        <v>0</v>
      </c>
      <c r="BD703" s="18">
        <f t="shared" ca="1" si="390"/>
        <v>0</v>
      </c>
      <c r="BE703" s="18">
        <f t="shared" ca="1" si="390"/>
        <v>0</v>
      </c>
      <c r="BF703" s="18">
        <f t="shared" ca="1" si="390"/>
        <v>0</v>
      </c>
      <c r="BG703" s="18">
        <f t="shared" ca="1" si="390"/>
        <v>0</v>
      </c>
      <c r="BH703" s="18">
        <f t="shared" ca="1" si="390"/>
        <v>0</v>
      </c>
      <c r="BI703" s="18">
        <f t="shared" ca="1" si="390"/>
        <v>0</v>
      </c>
    </row>
    <row r="704" spans="8:61" x14ac:dyDescent="0.35">
      <c r="H704" s="2" t="str">
        <f t="shared" si="369"/>
        <v>Test</v>
      </c>
      <c r="I704">
        <f t="shared" si="368"/>
        <v>14</v>
      </c>
      <c r="J704">
        <f t="shared" si="375"/>
        <v>12</v>
      </c>
      <c r="K704" s="18">
        <f t="shared" ca="1" si="386"/>
        <v>7.8353270000000003E-2</v>
      </c>
      <c r="L704" s="18">
        <f t="shared" ca="1" si="386"/>
        <v>8.1972289999999989E-2</v>
      </c>
      <c r="M704" s="18">
        <f t="shared" ca="1" si="386"/>
        <v>8.559130999999999E-2</v>
      </c>
      <c r="N704" s="18">
        <f t="shared" ca="1" si="386"/>
        <v>8.921032999999999E-2</v>
      </c>
      <c r="O704" s="18">
        <f t="shared" ca="1" si="386"/>
        <v>9.2829349999999991E-2</v>
      </c>
      <c r="P704" s="18">
        <f t="shared" ca="1" si="386"/>
        <v>9.6448369999999992E-2</v>
      </c>
      <c r="Q704" s="18">
        <f t="shared" ca="1" si="386"/>
        <v>0.1000674</v>
      </c>
      <c r="R704" s="18">
        <f t="shared" ca="1" si="386"/>
        <v>0.1037232</v>
      </c>
      <c r="S704" s="18">
        <f t="shared" ca="1" si="386"/>
        <v>0.1074932</v>
      </c>
      <c r="T704" s="18">
        <f t="shared" ca="1" si="386"/>
        <v>0.11142709999999999</v>
      </c>
      <c r="U704" s="18">
        <f t="shared" ca="1" si="387"/>
        <v>0.1155429</v>
      </c>
      <c r="V704" s="18">
        <f t="shared" ca="1" si="387"/>
        <v>0.11986090000000001</v>
      </c>
      <c r="W704" s="18">
        <f t="shared" ca="1" si="387"/>
        <v>0.1237813</v>
      </c>
      <c r="X704" s="18">
        <f t="shared" ca="1" si="387"/>
        <v>0</v>
      </c>
      <c r="Y704" s="18">
        <f t="shared" ca="1" si="387"/>
        <v>0</v>
      </c>
      <c r="Z704" s="18">
        <f t="shared" ca="1" si="387"/>
        <v>0</v>
      </c>
      <c r="AA704" s="18">
        <f t="shared" ca="1" si="387"/>
        <v>0</v>
      </c>
      <c r="AB704" s="18">
        <f t="shared" ca="1" si="387"/>
        <v>0</v>
      </c>
      <c r="AC704" s="18">
        <f t="shared" ca="1" si="387"/>
        <v>0</v>
      </c>
      <c r="AD704" s="18">
        <f t="shared" ca="1" si="387"/>
        <v>0</v>
      </c>
      <c r="AE704" s="18">
        <f t="shared" ca="1" si="388"/>
        <v>0</v>
      </c>
      <c r="AF704" s="18">
        <f t="shared" ca="1" si="388"/>
        <v>0</v>
      </c>
      <c r="AG704" s="18">
        <f t="shared" ca="1" si="388"/>
        <v>0</v>
      </c>
      <c r="AH704" s="18">
        <f t="shared" ca="1" si="388"/>
        <v>0</v>
      </c>
      <c r="AI704" s="18">
        <f t="shared" ca="1" si="388"/>
        <v>0</v>
      </c>
      <c r="AJ704" s="18">
        <f t="shared" ca="1" si="388"/>
        <v>0</v>
      </c>
      <c r="AK704" s="18">
        <f t="shared" ca="1" si="388"/>
        <v>0</v>
      </c>
      <c r="AL704" s="18">
        <f t="shared" ca="1" si="388"/>
        <v>0</v>
      </c>
      <c r="AM704" s="18">
        <f t="shared" ca="1" si="388"/>
        <v>0</v>
      </c>
      <c r="AN704" s="18">
        <f t="shared" ca="1" si="388"/>
        <v>0</v>
      </c>
      <c r="AO704" s="18">
        <f t="shared" ca="1" si="389"/>
        <v>0</v>
      </c>
      <c r="AP704" s="18">
        <f t="shared" ca="1" si="389"/>
        <v>0</v>
      </c>
      <c r="AQ704" s="18">
        <f t="shared" ca="1" si="389"/>
        <v>0</v>
      </c>
      <c r="AR704" s="18">
        <f t="shared" ca="1" si="389"/>
        <v>0</v>
      </c>
      <c r="AS704" s="18">
        <f t="shared" ca="1" si="389"/>
        <v>0</v>
      </c>
      <c r="AT704" s="18">
        <f t="shared" ca="1" si="389"/>
        <v>0</v>
      </c>
      <c r="AU704" s="18">
        <f t="shared" ca="1" si="389"/>
        <v>0</v>
      </c>
      <c r="AV704" s="18">
        <f t="shared" ca="1" si="389"/>
        <v>0</v>
      </c>
      <c r="AW704" s="18">
        <f t="shared" ca="1" si="389"/>
        <v>0</v>
      </c>
      <c r="AX704" s="18">
        <f t="shared" ca="1" si="389"/>
        <v>0</v>
      </c>
      <c r="AY704" s="18">
        <f t="shared" ca="1" si="390"/>
        <v>0</v>
      </c>
      <c r="AZ704" s="18">
        <f t="shared" ca="1" si="390"/>
        <v>0</v>
      </c>
      <c r="BA704" s="18">
        <f t="shared" ca="1" si="390"/>
        <v>0</v>
      </c>
      <c r="BB704" s="18">
        <f t="shared" ca="1" si="390"/>
        <v>0</v>
      </c>
      <c r="BC704" s="18">
        <f t="shared" ca="1" si="390"/>
        <v>0</v>
      </c>
      <c r="BD704" s="18">
        <f t="shared" ca="1" si="390"/>
        <v>0</v>
      </c>
      <c r="BE704" s="18">
        <f t="shared" ca="1" si="390"/>
        <v>0</v>
      </c>
      <c r="BF704" s="18">
        <f t="shared" ca="1" si="390"/>
        <v>0</v>
      </c>
      <c r="BG704" s="18">
        <f t="shared" ca="1" si="390"/>
        <v>0</v>
      </c>
      <c r="BH704" s="18">
        <f t="shared" ca="1" si="390"/>
        <v>0</v>
      </c>
      <c r="BI704" s="18">
        <f t="shared" ca="1" si="390"/>
        <v>0</v>
      </c>
    </row>
    <row r="705" spans="8:61" x14ac:dyDescent="0.35">
      <c r="H705" s="2" t="str">
        <f t="shared" si="369"/>
        <v>Test</v>
      </c>
      <c r="I705">
        <f t="shared" si="368"/>
        <v>14</v>
      </c>
      <c r="J705">
        <f t="shared" si="375"/>
        <v>13</v>
      </c>
      <c r="K705" s="18">
        <f t="shared" ca="1" si="386"/>
        <v>7.4734239999999993E-2</v>
      </c>
      <c r="L705" s="18">
        <f t="shared" ca="1" si="386"/>
        <v>7.8353270000000003E-2</v>
      </c>
      <c r="M705" s="18">
        <f t="shared" ca="1" si="386"/>
        <v>8.1972289999999989E-2</v>
      </c>
      <c r="N705" s="18">
        <f t="shared" ca="1" si="386"/>
        <v>8.559130999999999E-2</v>
      </c>
      <c r="O705" s="18">
        <f t="shared" ca="1" si="386"/>
        <v>8.921032999999999E-2</v>
      </c>
      <c r="P705" s="18">
        <f t="shared" ca="1" si="386"/>
        <v>9.2829349999999991E-2</v>
      </c>
      <c r="Q705" s="18">
        <f t="shared" ca="1" si="386"/>
        <v>9.6448369999999992E-2</v>
      </c>
      <c r="R705" s="18">
        <f t="shared" ca="1" si="386"/>
        <v>0.1000674</v>
      </c>
      <c r="S705" s="18">
        <f t="shared" ca="1" si="386"/>
        <v>0.1037232</v>
      </c>
      <c r="T705" s="18">
        <f t="shared" ca="1" si="386"/>
        <v>0.1074932</v>
      </c>
      <c r="U705" s="18">
        <f t="shared" ca="1" si="387"/>
        <v>0.11142709999999999</v>
      </c>
      <c r="V705" s="18">
        <f t="shared" ca="1" si="387"/>
        <v>0.1155429</v>
      </c>
      <c r="W705" s="18">
        <f t="shared" ca="1" si="387"/>
        <v>0.11986090000000001</v>
      </c>
      <c r="X705" s="18">
        <f t="shared" ca="1" si="387"/>
        <v>0.1237813</v>
      </c>
      <c r="Y705" s="18">
        <f t="shared" ca="1" si="387"/>
        <v>0</v>
      </c>
      <c r="Z705" s="18">
        <f t="shared" ca="1" si="387"/>
        <v>0</v>
      </c>
      <c r="AA705" s="18">
        <f t="shared" ca="1" si="387"/>
        <v>0</v>
      </c>
      <c r="AB705" s="18">
        <f t="shared" ca="1" si="387"/>
        <v>0</v>
      </c>
      <c r="AC705" s="18">
        <f t="shared" ca="1" si="387"/>
        <v>0</v>
      </c>
      <c r="AD705" s="18">
        <f t="shared" ca="1" si="387"/>
        <v>0</v>
      </c>
      <c r="AE705" s="18">
        <f t="shared" ca="1" si="388"/>
        <v>0</v>
      </c>
      <c r="AF705" s="18">
        <f t="shared" ca="1" si="388"/>
        <v>0</v>
      </c>
      <c r="AG705" s="18">
        <f t="shared" ca="1" si="388"/>
        <v>0</v>
      </c>
      <c r="AH705" s="18">
        <f t="shared" ca="1" si="388"/>
        <v>0</v>
      </c>
      <c r="AI705" s="18">
        <f t="shared" ca="1" si="388"/>
        <v>0</v>
      </c>
      <c r="AJ705" s="18">
        <f t="shared" ca="1" si="388"/>
        <v>0</v>
      </c>
      <c r="AK705" s="18">
        <f t="shared" ca="1" si="388"/>
        <v>0</v>
      </c>
      <c r="AL705" s="18">
        <f t="shared" ca="1" si="388"/>
        <v>0</v>
      </c>
      <c r="AM705" s="18">
        <f t="shared" ca="1" si="388"/>
        <v>0</v>
      </c>
      <c r="AN705" s="18">
        <f t="shared" ca="1" si="388"/>
        <v>0</v>
      </c>
      <c r="AO705" s="18">
        <f t="shared" ca="1" si="389"/>
        <v>0</v>
      </c>
      <c r="AP705" s="18">
        <f t="shared" ca="1" si="389"/>
        <v>0</v>
      </c>
      <c r="AQ705" s="18">
        <f t="shared" ca="1" si="389"/>
        <v>0</v>
      </c>
      <c r="AR705" s="18">
        <f t="shared" ca="1" si="389"/>
        <v>0</v>
      </c>
      <c r="AS705" s="18">
        <f t="shared" ca="1" si="389"/>
        <v>0</v>
      </c>
      <c r="AT705" s="18">
        <f t="shared" ca="1" si="389"/>
        <v>0</v>
      </c>
      <c r="AU705" s="18">
        <f t="shared" ca="1" si="389"/>
        <v>0</v>
      </c>
      <c r="AV705" s="18">
        <f t="shared" ca="1" si="389"/>
        <v>0</v>
      </c>
      <c r="AW705" s="18">
        <f t="shared" ca="1" si="389"/>
        <v>0</v>
      </c>
      <c r="AX705" s="18">
        <f t="shared" ca="1" si="389"/>
        <v>0</v>
      </c>
      <c r="AY705" s="18">
        <f t="shared" ca="1" si="390"/>
        <v>0</v>
      </c>
      <c r="AZ705" s="18">
        <f t="shared" ca="1" si="390"/>
        <v>0</v>
      </c>
      <c r="BA705" s="18">
        <f t="shared" ca="1" si="390"/>
        <v>0</v>
      </c>
      <c r="BB705" s="18">
        <f t="shared" ca="1" si="390"/>
        <v>0</v>
      </c>
      <c r="BC705" s="18">
        <f t="shared" ca="1" si="390"/>
        <v>0</v>
      </c>
      <c r="BD705" s="18">
        <f t="shared" ca="1" si="390"/>
        <v>0</v>
      </c>
      <c r="BE705" s="18">
        <f t="shared" ca="1" si="390"/>
        <v>0</v>
      </c>
      <c r="BF705" s="18">
        <f t="shared" ca="1" si="390"/>
        <v>0</v>
      </c>
      <c r="BG705" s="18">
        <f t="shared" ca="1" si="390"/>
        <v>0</v>
      </c>
      <c r="BH705" s="18">
        <f t="shared" ca="1" si="390"/>
        <v>0</v>
      </c>
      <c r="BI705" s="18">
        <f t="shared" ca="1" si="390"/>
        <v>0</v>
      </c>
    </row>
    <row r="706" spans="8:61" x14ac:dyDescent="0.35">
      <c r="H706" s="2" t="str">
        <f t="shared" si="369"/>
        <v>Test</v>
      </c>
      <c r="I706">
        <f t="shared" si="368"/>
        <v>14</v>
      </c>
      <c r="J706">
        <f t="shared" si="375"/>
        <v>14</v>
      </c>
      <c r="K706" s="18">
        <f t="shared" ca="1" si="386"/>
        <v>7.1115219999999993E-2</v>
      </c>
      <c r="L706" s="18">
        <f t="shared" ca="1" si="386"/>
        <v>7.4734239999999993E-2</v>
      </c>
      <c r="M706" s="18">
        <f t="shared" ca="1" si="386"/>
        <v>7.8353270000000003E-2</v>
      </c>
      <c r="N706" s="18">
        <f t="shared" ca="1" si="386"/>
        <v>8.1972289999999989E-2</v>
      </c>
      <c r="O706" s="18">
        <f t="shared" ca="1" si="386"/>
        <v>8.559130999999999E-2</v>
      </c>
      <c r="P706" s="18">
        <f t="shared" ca="1" si="386"/>
        <v>8.921032999999999E-2</v>
      </c>
      <c r="Q706" s="18">
        <f t="shared" ca="1" si="386"/>
        <v>9.2829349999999991E-2</v>
      </c>
      <c r="R706" s="18">
        <f t="shared" ca="1" si="386"/>
        <v>9.6448369999999992E-2</v>
      </c>
      <c r="S706" s="18">
        <f t="shared" ca="1" si="386"/>
        <v>0.1000674</v>
      </c>
      <c r="T706" s="18">
        <f t="shared" ca="1" si="386"/>
        <v>0.1037232</v>
      </c>
      <c r="U706" s="18">
        <f t="shared" ca="1" si="387"/>
        <v>0.1074932</v>
      </c>
      <c r="V706" s="18">
        <f t="shared" ca="1" si="387"/>
        <v>0.11142709999999999</v>
      </c>
      <c r="W706" s="18">
        <f t="shared" ca="1" si="387"/>
        <v>0.1155429</v>
      </c>
      <c r="X706" s="18">
        <f t="shared" ca="1" si="387"/>
        <v>0.11986090000000001</v>
      </c>
      <c r="Y706" s="18">
        <f t="shared" ca="1" si="387"/>
        <v>0.1237813</v>
      </c>
      <c r="Z706" s="18">
        <f t="shared" ca="1" si="387"/>
        <v>0</v>
      </c>
      <c r="AA706" s="18">
        <f t="shared" ca="1" si="387"/>
        <v>0</v>
      </c>
      <c r="AB706" s="18">
        <f t="shared" ca="1" si="387"/>
        <v>0</v>
      </c>
      <c r="AC706" s="18">
        <f t="shared" ca="1" si="387"/>
        <v>0</v>
      </c>
      <c r="AD706" s="18">
        <f t="shared" ca="1" si="387"/>
        <v>0</v>
      </c>
      <c r="AE706" s="18">
        <f t="shared" ca="1" si="388"/>
        <v>0</v>
      </c>
      <c r="AF706" s="18">
        <f t="shared" ca="1" si="388"/>
        <v>0</v>
      </c>
      <c r="AG706" s="18">
        <f t="shared" ca="1" si="388"/>
        <v>0</v>
      </c>
      <c r="AH706" s="18">
        <f t="shared" ca="1" si="388"/>
        <v>0</v>
      </c>
      <c r="AI706" s="18">
        <f t="shared" ca="1" si="388"/>
        <v>0</v>
      </c>
      <c r="AJ706" s="18">
        <f t="shared" ca="1" si="388"/>
        <v>0</v>
      </c>
      <c r="AK706" s="18">
        <f t="shared" ca="1" si="388"/>
        <v>0</v>
      </c>
      <c r="AL706" s="18">
        <f t="shared" ca="1" si="388"/>
        <v>0</v>
      </c>
      <c r="AM706" s="18">
        <f t="shared" ca="1" si="388"/>
        <v>0</v>
      </c>
      <c r="AN706" s="18">
        <f t="shared" ca="1" si="388"/>
        <v>0</v>
      </c>
      <c r="AO706" s="18">
        <f t="shared" ca="1" si="389"/>
        <v>0</v>
      </c>
      <c r="AP706" s="18">
        <f t="shared" ca="1" si="389"/>
        <v>0</v>
      </c>
      <c r="AQ706" s="18">
        <f t="shared" ca="1" si="389"/>
        <v>0</v>
      </c>
      <c r="AR706" s="18">
        <f t="shared" ca="1" si="389"/>
        <v>0</v>
      </c>
      <c r="AS706" s="18">
        <f t="shared" ca="1" si="389"/>
        <v>0</v>
      </c>
      <c r="AT706" s="18">
        <f t="shared" ca="1" si="389"/>
        <v>0</v>
      </c>
      <c r="AU706" s="18">
        <f t="shared" ca="1" si="389"/>
        <v>0</v>
      </c>
      <c r="AV706" s="18">
        <f t="shared" ca="1" si="389"/>
        <v>0</v>
      </c>
      <c r="AW706" s="18">
        <f t="shared" ca="1" si="389"/>
        <v>0</v>
      </c>
      <c r="AX706" s="18">
        <f t="shared" ca="1" si="389"/>
        <v>0</v>
      </c>
      <c r="AY706" s="18">
        <f t="shared" ca="1" si="390"/>
        <v>0</v>
      </c>
      <c r="AZ706" s="18">
        <f t="shared" ca="1" si="390"/>
        <v>0</v>
      </c>
      <c r="BA706" s="18">
        <f t="shared" ca="1" si="390"/>
        <v>0</v>
      </c>
      <c r="BB706" s="18">
        <f t="shared" ca="1" si="390"/>
        <v>0</v>
      </c>
      <c r="BC706" s="18">
        <f t="shared" ca="1" si="390"/>
        <v>0</v>
      </c>
      <c r="BD706" s="18">
        <f t="shared" ca="1" si="390"/>
        <v>0</v>
      </c>
      <c r="BE706" s="18">
        <f t="shared" ca="1" si="390"/>
        <v>0</v>
      </c>
      <c r="BF706" s="18">
        <f t="shared" ca="1" si="390"/>
        <v>0</v>
      </c>
      <c r="BG706" s="18">
        <f t="shared" ca="1" si="390"/>
        <v>0</v>
      </c>
      <c r="BH706" s="18">
        <f t="shared" ca="1" si="390"/>
        <v>0</v>
      </c>
      <c r="BI706" s="18">
        <f t="shared" ca="1" si="390"/>
        <v>0</v>
      </c>
    </row>
    <row r="707" spans="8:61" x14ac:dyDescent="0.35">
      <c r="H707" s="2" t="str">
        <f t="shared" si="369"/>
        <v>Test</v>
      </c>
      <c r="I707">
        <f t="shared" si="368"/>
        <v>14</v>
      </c>
      <c r="J707">
        <f t="shared" si="375"/>
        <v>15</v>
      </c>
      <c r="K707" s="18">
        <f t="shared" ca="1" si="386"/>
        <v>6.7826899999999996E-2</v>
      </c>
      <c r="L707" s="18">
        <f t="shared" ca="1" si="386"/>
        <v>7.1115219999999993E-2</v>
      </c>
      <c r="M707" s="18">
        <f t="shared" ca="1" si="386"/>
        <v>7.4734239999999993E-2</v>
      </c>
      <c r="N707" s="18">
        <f t="shared" ca="1" si="386"/>
        <v>7.8353270000000003E-2</v>
      </c>
      <c r="O707" s="18">
        <f t="shared" ca="1" si="386"/>
        <v>8.1972289999999989E-2</v>
      </c>
      <c r="P707" s="18">
        <f t="shared" ca="1" si="386"/>
        <v>8.559130999999999E-2</v>
      </c>
      <c r="Q707" s="18">
        <f t="shared" ca="1" si="386"/>
        <v>8.921032999999999E-2</v>
      </c>
      <c r="R707" s="18">
        <f t="shared" ca="1" si="386"/>
        <v>9.2829349999999991E-2</v>
      </c>
      <c r="S707" s="18">
        <f t="shared" ca="1" si="386"/>
        <v>9.6448369999999992E-2</v>
      </c>
      <c r="T707" s="18">
        <f t="shared" ca="1" si="386"/>
        <v>0.1000674</v>
      </c>
      <c r="U707" s="18">
        <f t="shared" ca="1" si="387"/>
        <v>0.1037232</v>
      </c>
      <c r="V707" s="18">
        <f t="shared" ca="1" si="387"/>
        <v>0.1074932</v>
      </c>
      <c r="W707" s="18">
        <f t="shared" ca="1" si="387"/>
        <v>0.11142709999999999</v>
      </c>
      <c r="X707" s="18">
        <f t="shared" ca="1" si="387"/>
        <v>0.1155429</v>
      </c>
      <c r="Y707" s="18">
        <f t="shared" ca="1" si="387"/>
        <v>0.11986090000000001</v>
      </c>
      <c r="Z707" s="18">
        <f t="shared" ca="1" si="387"/>
        <v>0.1237813</v>
      </c>
      <c r="AA707" s="18">
        <f t="shared" ca="1" si="387"/>
        <v>0</v>
      </c>
      <c r="AB707" s="18">
        <f t="shared" ca="1" si="387"/>
        <v>0</v>
      </c>
      <c r="AC707" s="18">
        <f t="shared" ca="1" si="387"/>
        <v>0</v>
      </c>
      <c r="AD707" s="18">
        <f t="shared" ca="1" si="387"/>
        <v>0</v>
      </c>
      <c r="AE707" s="18">
        <f t="shared" ca="1" si="388"/>
        <v>0</v>
      </c>
      <c r="AF707" s="18">
        <f t="shared" ca="1" si="388"/>
        <v>0</v>
      </c>
      <c r="AG707" s="18">
        <f t="shared" ca="1" si="388"/>
        <v>0</v>
      </c>
      <c r="AH707" s="18">
        <f t="shared" ca="1" si="388"/>
        <v>0</v>
      </c>
      <c r="AI707" s="18">
        <f t="shared" ca="1" si="388"/>
        <v>0</v>
      </c>
      <c r="AJ707" s="18">
        <f t="shared" ca="1" si="388"/>
        <v>0</v>
      </c>
      <c r="AK707" s="18">
        <f t="shared" ca="1" si="388"/>
        <v>0</v>
      </c>
      <c r="AL707" s="18">
        <f t="shared" ca="1" si="388"/>
        <v>0</v>
      </c>
      <c r="AM707" s="18">
        <f t="shared" ca="1" si="388"/>
        <v>0</v>
      </c>
      <c r="AN707" s="18">
        <f t="shared" ca="1" si="388"/>
        <v>0</v>
      </c>
      <c r="AO707" s="18">
        <f t="shared" ca="1" si="389"/>
        <v>0</v>
      </c>
      <c r="AP707" s="18">
        <f t="shared" ca="1" si="389"/>
        <v>0</v>
      </c>
      <c r="AQ707" s="18">
        <f t="shared" ca="1" si="389"/>
        <v>0</v>
      </c>
      <c r="AR707" s="18">
        <f t="shared" ca="1" si="389"/>
        <v>0</v>
      </c>
      <c r="AS707" s="18">
        <f t="shared" ca="1" si="389"/>
        <v>0</v>
      </c>
      <c r="AT707" s="18">
        <f t="shared" ca="1" si="389"/>
        <v>0</v>
      </c>
      <c r="AU707" s="18">
        <f t="shared" ca="1" si="389"/>
        <v>0</v>
      </c>
      <c r="AV707" s="18">
        <f t="shared" ca="1" si="389"/>
        <v>0</v>
      </c>
      <c r="AW707" s="18">
        <f t="shared" ca="1" si="389"/>
        <v>0</v>
      </c>
      <c r="AX707" s="18">
        <f t="shared" ca="1" si="389"/>
        <v>0</v>
      </c>
      <c r="AY707" s="18">
        <f t="shared" ca="1" si="390"/>
        <v>0</v>
      </c>
      <c r="AZ707" s="18">
        <f t="shared" ca="1" si="390"/>
        <v>0</v>
      </c>
      <c r="BA707" s="18">
        <f t="shared" ca="1" si="390"/>
        <v>0</v>
      </c>
      <c r="BB707" s="18">
        <f t="shared" ca="1" si="390"/>
        <v>0</v>
      </c>
      <c r="BC707" s="18">
        <f t="shared" ca="1" si="390"/>
        <v>0</v>
      </c>
      <c r="BD707" s="18">
        <f t="shared" ca="1" si="390"/>
        <v>0</v>
      </c>
      <c r="BE707" s="18">
        <f t="shared" ca="1" si="390"/>
        <v>0</v>
      </c>
      <c r="BF707" s="18">
        <f t="shared" ca="1" si="390"/>
        <v>0</v>
      </c>
      <c r="BG707" s="18">
        <f t="shared" ca="1" si="390"/>
        <v>0</v>
      </c>
      <c r="BH707" s="18">
        <f t="shared" ca="1" si="390"/>
        <v>0</v>
      </c>
      <c r="BI707" s="18">
        <f t="shared" ca="1" si="390"/>
        <v>0</v>
      </c>
    </row>
    <row r="708" spans="8:61" x14ac:dyDescent="0.35">
      <c r="H708" s="2" t="str">
        <f t="shared" si="369"/>
        <v>Test</v>
      </c>
      <c r="I708">
        <f t="shared" si="368"/>
        <v>14</v>
      </c>
      <c r="J708">
        <f t="shared" si="375"/>
        <v>16</v>
      </c>
      <c r="K708" s="18">
        <f t="shared" ca="1" si="386"/>
        <v>6.5199999999999994E-2</v>
      </c>
      <c r="L708" s="18">
        <f t="shared" ca="1" si="386"/>
        <v>6.7826899999999996E-2</v>
      </c>
      <c r="M708" s="18">
        <f t="shared" ca="1" si="386"/>
        <v>7.1115219999999993E-2</v>
      </c>
      <c r="N708" s="18">
        <f t="shared" ca="1" si="386"/>
        <v>7.4734239999999993E-2</v>
      </c>
      <c r="O708" s="18">
        <f t="shared" ca="1" si="386"/>
        <v>7.8353270000000003E-2</v>
      </c>
      <c r="P708" s="18">
        <f t="shared" ca="1" si="386"/>
        <v>8.1972289999999989E-2</v>
      </c>
      <c r="Q708" s="18">
        <f t="shared" ca="1" si="386"/>
        <v>8.559130999999999E-2</v>
      </c>
      <c r="R708" s="18">
        <f t="shared" ca="1" si="386"/>
        <v>8.921032999999999E-2</v>
      </c>
      <c r="S708" s="18">
        <f t="shared" ca="1" si="386"/>
        <v>9.2829349999999991E-2</v>
      </c>
      <c r="T708" s="18">
        <f t="shared" ca="1" si="386"/>
        <v>9.6448369999999992E-2</v>
      </c>
      <c r="U708" s="18">
        <f t="shared" ca="1" si="387"/>
        <v>0.1000674</v>
      </c>
      <c r="V708" s="18">
        <f t="shared" ca="1" si="387"/>
        <v>0.1037232</v>
      </c>
      <c r="W708" s="18">
        <f t="shared" ca="1" si="387"/>
        <v>0.1074932</v>
      </c>
      <c r="X708" s="18">
        <f t="shared" ca="1" si="387"/>
        <v>0.11142709999999999</v>
      </c>
      <c r="Y708" s="18">
        <f t="shared" ca="1" si="387"/>
        <v>0.1155429</v>
      </c>
      <c r="Z708" s="18">
        <f t="shared" ca="1" si="387"/>
        <v>0.11986090000000001</v>
      </c>
      <c r="AA708" s="18">
        <f t="shared" ca="1" si="387"/>
        <v>0.1237813</v>
      </c>
      <c r="AB708" s="18">
        <f t="shared" ca="1" si="387"/>
        <v>0</v>
      </c>
      <c r="AC708" s="18">
        <f t="shared" ca="1" si="387"/>
        <v>0</v>
      </c>
      <c r="AD708" s="18">
        <f t="shared" ca="1" si="387"/>
        <v>0</v>
      </c>
      <c r="AE708" s="18">
        <f t="shared" ca="1" si="388"/>
        <v>0</v>
      </c>
      <c r="AF708" s="18">
        <f t="shared" ca="1" si="388"/>
        <v>0</v>
      </c>
      <c r="AG708" s="18">
        <f t="shared" ca="1" si="388"/>
        <v>0</v>
      </c>
      <c r="AH708" s="18">
        <f t="shared" ca="1" si="388"/>
        <v>0</v>
      </c>
      <c r="AI708" s="18">
        <f t="shared" ca="1" si="388"/>
        <v>0</v>
      </c>
      <c r="AJ708" s="18">
        <f t="shared" ca="1" si="388"/>
        <v>0</v>
      </c>
      <c r="AK708" s="18">
        <f t="shared" ca="1" si="388"/>
        <v>0</v>
      </c>
      <c r="AL708" s="18">
        <f t="shared" ca="1" si="388"/>
        <v>0</v>
      </c>
      <c r="AM708" s="18">
        <f t="shared" ca="1" si="388"/>
        <v>0</v>
      </c>
      <c r="AN708" s="18">
        <f t="shared" ca="1" si="388"/>
        <v>0</v>
      </c>
      <c r="AO708" s="18">
        <f t="shared" ca="1" si="389"/>
        <v>0</v>
      </c>
      <c r="AP708" s="18">
        <f t="shared" ca="1" si="389"/>
        <v>0</v>
      </c>
      <c r="AQ708" s="18">
        <f t="shared" ca="1" si="389"/>
        <v>0</v>
      </c>
      <c r="AR708" s="18">
        <f t="shared" ca="1" si="389"/>
        <v>0</v>
      </c>
      <c r="AS708" s="18">
        <f t="shared" ca="1" si="389"/>
        <v>0</v>
      </c>
      <c r="AT708" s="18">
        <f t="shared" ca="1" si="389"/>
        <v>0</v>
      </c>
      <c r="AU708" s="18">
        <f t="shared" ca="1" si="389"/>
        <v>0</v>
      </c>
      <c r="AV708" s="18">
        <f t="shared" ca="1" si="389"/>
        <v>0</v>
      </c>
      <c r="AW708" s="18">
        <f t="shared" ca="1" si="389"/>
        <v>0</v>
      </c>
      <c r="AX708" s="18">
        <f t="shared" ca="1" si="389"/>
        <v>0</v>
      </c>
      <c r="AY708" s="18">
        <f t="shared" ca="1" si="390"/>
        <v>0</v>
      </c>
      <c r="AZ708" s="18">
        <f t="shared" ca="1" si="390"/>
        <v>0</v>
      </c>
      <c r="BA708" s="18">
        <f t="shared" ca="1" si="390"/>
        <v>0</v>
      </c>
      <c r="BB708" s="18">
        <f t="shared" ca="1" si="390"/>
        <v>0</v>
      </c>
      <c r="BC708" s="18">
        <f t="shared" ca="1" si="390"/>
        <v>0</v>
      </c>
      <c r="BD708" s="18">
        <f t="shared" ca="1" si="390"/>
        <v>0</v>
      </c>
      <c r="BE708" s="18">
        <f t="shared" ca="1" si="390"/>
        <v>0</v>
      </c>
      <c r="BF708" s="18">
        <f t="shared" ca="1" si="390"/>
        <v>0</v>
      </c>
      <c r="BG708" s="18">
        <f t="shared" ca="1" si="390"/>
        <v>0</v>
      </c>
      <c r="BH708" s="18">
        <f t="shared" ca="1" si="390"/>
        <v>0</v>
      </c>
      <c r="BI708" s="18">
        <f t="shared" ca="1" si="390"/>
        <v>0</v>
      </c>
    </row>
    <row r="709" spans="8:61" x14ac:dyDescent="0.35">
      <c r="H709" s="2" t="str">
        <f t="shared" si="369"/>
        <v>Test</v>
      </c>
      <c r="I709">
        <f t="shared" si="368"/>
        <v>14</v>
      </c>
      <c r="J709">
        <f t="shared" si="375"/>
        <v>17</v>
      </c>
      <c r="K709" s="18">
        <f t="shared" ref="K709:T718" ca="1" si="391">IF(K$28&gt;$J709,0,OFFSET($K$2,$I709,$J709-K$28))</f>
        <v>6.2903799999999996E-2</v>
      </c>
      <c r="L709" s="18">
        <f t="shared" ca="1" si="391"/>
        <v>6.5199999999999994E-2</v>
      </c>
      <c r="M709" s="18">
        <f t="shared" ca="1" si="391"/>
        <v>6.7826899999999996E-2</v>
      </c>
      <c r="N709" s="18">
        <f t="shared" ca="1" si="391"/>
        <v>7.1115219999999993E-2</v>
      </c>
      <c r="O709" s="18">
        <f t="shared" ca="1" si="391"/>
        <v>7.4734239999999993E-2</v>
      </c>
      <c r="P709" s="18">
        <f t="shared" ca="1" si="391"/>
        <v>7.8353270000000003E-2</v>
      </c>
      <c r="Q709" s="18">
        <f t="shared" ca="1" si="391"/>
        <v>8.1972289999999989E-2</v>
      </c>
      <c r="R709" s="18">
        <f t="shared" ca="1" si="391"/>
        <v>8.559130999999999E-2</v>
      </c>
      <c r="S709" s="18">
        <f t="shared" ca="1" si="391"/>
        <v>8.921032999999999E-2</v>
      </c>
      <c r="T709" s="18">
        <f t="shared" ca="1" si="391"/>
        <v>9.2829349999999991E-2</v>
      </c>
      <c r="U709" s="18">
        <f t="shared" ref="U709:AD718" ca="1" si="392">IF(U$28&gt;$J709,0,OFFSET($K$2,$I709,$J709-U$28))</f>
        <v>9.6448369999999992E-2</v>
      </c>
      <c r="V709" s="18">
        <f t="shared" ca="1" si="392"/>
        <v>0.1000674</v>
      </c>
      <c r="W709" s="18">
        <f t="shared" ca="1" si="392"/>
        <v>0.1037232</v>
      </c>
      <c r="X709" s="18">
        <f t="shared" ca="1" si="392"/>
        <v>0.1074932</v>
      </c>
      <c r="Y709" s="18">
        <f t="shared" ca="1" si="392"/>
        <v>0.11142709999999999</v>
      </c>
      <c r="Z709" s="18">
        <f t="shared" ca="1" si="392"/>
        <v>0.1155429</v>
      </c>
      <c r="AA709" s="18">
        <f t="shared" ca="1" si="392"/>
        <v>0.11986090000000001</v>
      </c>
      <c r="AB709" s="18">
        <f t="shared" ca="1" si="392"/>
        <v>0.1237813</v>
      </c>
      <c r="AC709" s="18">
        <f t="shared" ca="1" si="392"/>
        <v>0</v>
      </c>
      <c r="AD709" s="18">
        <f t="shared" ca="1" si="392"/>
        <v>0</v>
      </c>
      <c r="AE709" s="18">
        <f t="shared" ref="AE709:AN718" ca="1" si="393">IF(AE$28&gt;$J709,0,OFFSET($K$2,$I709,$J709-AE$28))</f>
        <v>0</v>
      </c>
      <c r="AF709" s="18">
        <f t="shared" ca="1" si="393"/>
        <v>0</v>
      </c>
      <c r="AG709" s="18">
        <f t="shared" ca="1" si="393"/>
        <v>0</v>
      </c>
      <c r="AH709" s="18">
        <f t="shared" ca="1" si="393"/>
        <v>0</v>
      </c>
      <c r="AI709" s="18">
        <f t="shared" ca="1" si="393"/>
        <v>0</v>
      </c>
      <c r="AJ709" s="18">
        <f t="shared" ca="1" si="393"/>
        <v>0</v>
      </c>
      <c r="AK709" s="18">
        <f t="shared" ca="1" si="393"/>
        <v>0</v>
      </c>
      <c r="AL709" s="18">
        <f t="shared" ca="1" si="393"/>
        <v>0</v>
      </c>
      <c r="AM709" s="18">
        <f t="shared" ca="1" si="393"/>
        <v>0</v>
      </c>
      <c r="AN709" s="18">
        <f t="shared" ca="1" si="393"/>
        <v>0</v>
      </c>
      <c r="AO709" s="18">
        <f t="shared" ref="AO709:AX718" ca="1" si="394">IF(AO$28&gt;$J709,0,OFFSET($K$2,$I709,$J709-AO$28))</f>
        <v>0</v>
      </c>
      <c r="AP709" s="18">
        <f t="shared" ca="1" si="394"/>
        <v>0</v>
      </c>
      <c r="AQ709" s="18">
        <f t="shared" ca="1" si="394"/>
        <v>0</v>
      </c>
      <c r="AR709" s="18">
        <f t="shared" ca="1" si="394"/>
        <v>0</v>
      </c>
      <c r="AS709" s="18">
        <f t="shared" ca="1" si="394"/>
        <v>0</v>
      </c>
      <c r="AT709" s="18">
        <f t="shared" ca="1" si="394"/>
        <v>0</v>
      </c>
      <c r="AU709" s="18">
        <f t="shared" ca="1" si="394"/>
        <v>0</v>
      </c>
      <c r="AV709" s="18">
        <f t="shared" ca="1" si="394"/>
        <v>0</v>
      </c>
      <c r="AW709" s="18">
        <f t="shared" ca="1" si="394"/>
        <v>0</v>
      </c>
      <c r="AX709" s="18">
        <f t="shared" ca="1" si="394"/>
        <v>0</v>
      </c>
      <c r="AY709" s="18">
        <f t="shared" ref="AY709:BI718" ca="1" si="395">IF(AY$28&gt;$J709,0,OFFSET($K$2,$I709,$J709-AY$28))</f>
        <v>0</v>
      </c>
      <c r="AZ709" s="18">
        <f t="shared" ca="1" si="395"/>
        <v>0</v>
      </c>
      <c r="BA709" s="18">
        <f t="shared" ca="1" si="395"/>
        <v>0</v>
      </c>
      <c r="BB709" s="18">
        <f t="shared" ca="1" si="395"/>
        <v>0</v>
      </c>
      <c r="BC709" s="18">
        <f t="shared" ca="1" si="395"/>
        <v>0</v>
      </c>
      <c r="BD709" s="18">
        <f t="shared" ca="1" si="395"/>
        <v>0</v>
      </c>
      <c r="BE709" s="18">
        <f t="shared" ca="1" si="395"/>
        <v>0</v>
      </c>
      <c r="BF709" s="18">
        <f t="shared" ca="1" si="395"/>
        <v>0</v>
      </c>
      <c r="BG709" s="18">
        <f t="shared" ca="1" si="395"/>
        <v>0</v>
      </c>
      <c r="BH709" s="18">
        <f t="shared" ca="1" si="395"/>
        <v>0</v>
      </c>
      <c r="BI709" s="18">
        <f t="shared" ca="1" si="395"/>
        <v>0</v>
      </c>
    </row>
    <row r="710" spans="8:61" x14ac:dyDescent="0.35">
      <c r="H710" s="2" t="str">
        <f t="shared" si="369"/>
        <v>Test</v>
      </c>
      <c r="I710">
        <f t="shared" si="368"/>
        <v>14</v>
      </c>
      <c r="J710">
        <f t="shared" si="375"/>
        <v>18</v>
      </c>
      <c r="K710" s="18">
        <f t="shared" ca="1" si="391"/>
        <v>6.0607610000000006E-2</v>
      </c>
      <c r="L710" s="18">
        <f t="shared" ca="1" si="391"/>
        <v>6.2903799999999996E-2</v>
      </c>
      <c r="M710" s="18">
        <f t="shared" ca="1" si="391"/>
        <v>6.5199999999999994E-2</v>
      </c>
      <c r="N710" s="18">
        <f t="shared" ca="1" si="391"/>
        <v>6.7826899999999996E-2</v>
      </c>
      <c r="O710" s="18">
        <f t="shared" ca="1" si="391"/>
        <v>7.1115219999999993E-2</v>
      </c>
      <c r="P710" s="18">
        <f t="shared" ca="1" si="391"/>
        <v>7.4734239999999993E-2</v>
      </c>
      <c r="Q710" s="18">
        <f t="shared" ca="1" si="391"/>
        <v>7.8353270000000003E-2</v>
      </c>
      <c r="R710" s="18">
        <f t="shared" ca="1" si="391"/>
        <v>8.1972289999999989E-2</v>
      </c>
      <c r="S710" s="18">
        <f t="shared" ca="1" si="391"/>
        <v>8.559130999999999E-2</v>
      </c>
      <c r="T710" s="18">
        <f t="shared" ca="1" si="391"/>
        <v>8.921032999999999E-2</v>
      </c>
      <c r="U710" s="18">
        <f t="shared" ca="1" si="392"/>
        <v>9.2829349999999991E-2</v>
      </c>
      <c r="V710" s="18">
        <f t="shared" ca="1" si="392"/>
        <v>9.6448369999999992E-2</v>
      </c>
      <c r="W710" s="18">
        <f t="shared" ca="1" si="392"/>
        <v>0.1000674</v>
      </c>
      <c r="X710" s="18">
        <f t="shared" ca="1" si="392"/>
        <v>0.1037232</v>
      </c>
      <c r="Y710" s="18">
        <f t="shared" ca="1" si="392"/>
        <v>0.1074932</v>
      </c>
      <c r="Z710" s="18">
        <f t="shared" ca="1" si="392"/>
        <v>0.11142709999999999</v>
      </c>
      <c r="AA710" s="18">
        <f t="shared" ca="1" si="392"/>
        <v>0.1155429</v>
      </c>
      <c r="AB710" s="18">
        <f t="shared" ca="1" si="392"/>
        <v>0.11986090000000001</v>
      </c>
      <c r="AC710" s="18">
        <f t="shared" ca="1" si="392"/>
        <v>0.1237813</v>
      </c>
      <c r="AD710" s="18">
        <f t="shared" ca="1" si="392"/>
        <v>0</v>
      </c>
      <c r="AE710" s="18">
        <f t="shared" ca="1" si="393"/>
        <v>0</v>
      </c>
      <c r="AF710" s="18">
        <f t="shared" ca="1" si="393"/>
        <v>0</v>
      </c>
      <c r="AG710" s="18">
        <f t="shared" ca="1" si="393"/>
        <v>0</v>
      </c>
      <c r="AH710" s="18">
        <f t="shared" ca="1" si="393"/>
        <v>0</v>
      </c>
      <c r="AI710" s="18">
        <f t="shared" ca="1" si="393"/>
        <v>0</v>
      </c>
      <c r="AJ710" s="18">
        <f t="shared" ca="1" si="393"/>
        <v>0</v>
      </c>
      <c r="AK710" s="18">
        <f t="shared" ca="1" si="393"/>
        <v>0</v>
      </c>
      <c r="AL710" s="18">
        <f t="shared" ca="1" si="393"/>
        <v>0</v>
      </c>
      <c r="AM710" s="18">
        <f t="shared" ca="1" si="393"/>
        <v>0</v>
      </c>
      <c r="AN710" s="18">
        <f t="shared" ca="1" si="393"/>
        <v>0</v>
      </c>
      <c r="AO710" s="18">
        <f t="shared" ca="1" si="394"/>
        <v>0</v>
      </c>
      <c r="AP710" s="18">
        <f t="shared" ca="1" si="394"/>
        <v>0</v>
      </c>
      <c r="AQ710" s="18">
        <f t="shared" ca="1" si="394"/>
        <v>0</v>
      </c>
      <c r="AR710" s="18">
        <f t="shared" ca="1" si="394"/>
        <v>0</v>
      </c>
      <c r="AS710" s="18">
        <f t="shared" ca="1" si="394"/>
        <v>0</v>
      </c>
      <c r="AT710" s="18">
        <f t="shared" ca="1" si="394"/>
        <v>0</v>
      </c>
      <c r="AU710" s="18">
        <f t="shared" ca="1" si="394"/>
        <v>0</v>
      </c>
      <c r="AV710" s="18">
        <f t="shared" ca="1" si="394"/>
        <v>0</v>
      </c>
      <c r="AW710" s="18">
        <f t="shared" ca="1" si="394"/>
        <v>0</v>
      </c>
      <c r="AX710" s="18">
        <f t="shared" ca="1" si="394"/>
        <v>0</v>
      </c>
      <c r="AY710" s="18">
        <f t="shared" ca="1" si="395"/>
        <v>0</v>
      </c>
      <c r="AZ710" s="18">
        <f t="shared" ca="1" si="395"/>
        <v>0</v>
      </c>
      <c r="BA710" s="18">
        <f t="shared" ca="1" si="395"/>
        <v>0</v>
      </c>
      <c r="BB710" s="18">
        <f t="shared" ca="1" si="395"/>
        <v>0</v>
      </c>
      <c r="BC710" s="18">
        <f t="shared" ca="1" si="395"/>
        <v>0</v>
      </c>
      <c r="BD710" s="18">
        <f t="shared" ca="1" si="395"/>
        <v>0</v>
      </c>
      <c r="BE710" s="18">
        <f t="shared" ca="1" si="395"/>
        <v>0</v>
      </c>
      <c r="BF710" s="18">
        <f t="shared" ca="1" si="395"/>
        <v>0</v>
      </c>
      <c r="BG710" s="18">
        <f t="shared" ca="1" si="395"/>
        <v>0</v>
      </c>
      <c r="BH710" s="18">
        <f t="shared" ca="1" si="395"/>
        <v>0</v>
      </c>
      <c r="BI710" s="18">
        <f t="shared" ca="1" si="395"/>
        <v>0</v>
      </c>
    </row>
    <row r="711" spans="8:61" x14ac:dyDescent="0.35">
      <c r="H711" s="2" t="str">
        <f t="shared" si="369"/>
        <v>Test</v>
      </c>
      <c r="I711">
        <f t="shared" si="368"/>
        <v>14</v>
      </c>
      <c r="J711">
        <f t="shared" si="375"/>
        <v>19</v>
      </c>
      <c r="K711" s="18">
        <f t="shared" ca="1" si="391"/>
        <v>5.8311409999999994E-2</v>
      </c>
      <c r="L711" s="18">
        <f t="shared" ca="1" si="391"/>
        <v>6.0607610000000006E-2</v>
      </c>
      <c r="M711" s="18">
        <f t="shared" ca="1" si="391"/>
        <v>6.2903799999999996E-2</v>
      </c>
      <c r="N711" s="18">
        <f t="shared" ca="1" si="391"/>
        <v>6.5199999999999994E-2</v>
      </c>
      <c r="O711" s="18">
        <f t="shared" ca="1" si="391"/>
        <v>6.7826899999999996E-2</v>
      </c>
      <c r="P711" s="18">
        <f t="shared" ca="1" si="391"/>
        <v>7.1115219999999993E-2</v>
      </c>
      <c r="Q711" s="18">
        <f t="shared" ca="1" si="391"/>
        <v>7.4734239999999993E-2</v>
      </c>
      <c r="R711" s="18">
        <f t="shared" ca="1" si="391"/>
        <v>7.8353270000000003E-2</v>
      </c>
      <c r="S711" s="18">
        <f t="shared" ca="1" si="391"/>
        <v>8.1972289999999989E-2</v>
      </c>
      <c r="T711" s="18">
        <f t="shared" ca="1" si="391"/>
        <v>8.559130999999999E-2</v>
      </c>
      <c r="U711" s="18">
        <f t="shared" ca="1" si="392"/>
        <v>8.921032999999999E-2</v>
      </c>
      <c r="V711" s="18">
        <f t="shared" ca="1" si="392"/>
        <v>9.2829349999999991E-2</v>
      </c>
      <c r="W711" s="18">
        <f t="shared" ca="1" si="392"/>
        <v>9.6448369999999992E-2</v>
      </c>
      <c r="X711" s="18">
        <f t="shared" ca="1" si="392"/>
        <v>0.1000674</v>
      </c>
      <c r="Y711" s="18">
        <f t="shared" ca="1" si="392"/>
        <v>0.1037232</v>
      </c>
      <c r="Z711" s="18">
        <f t="shared" ca="1" si="392"/>
        <v>0.1074932</v>
      </c>
      <c r="AA711" s="18">
        <f t="shared" ca="1" si="392"/>
        <v>0.11142709999999999</v>
      </c>
      <c r="AB711" s="18">
        <f t="shared" ca="1" si="392"/>
        <v>0.1155429</v>
      </c>
      <c r="AC711" s="18">
        <f t="shared" ca="1" si="392"/>
        <v>0.11986090000000001</v>
      </c>
      <c r="AD711" s="18">
        <f t="shared" ca="1" si="392"/>
        <v>0.1237813</v>
      </c>
      <c r="AE711" s="18">
        <f t="shared" ca="1" si="393"/>
        <v>0</v>
      </c>
      <c r="AF711" s="18">
        <f t="shared" ca="1" si="393"/>
        <v>0</v>
      </c>
      <c r="AG711" s="18">
        <f t="shared" ca="1" si="393"/>
        <v>0</v>
      </c>
      <c r="AH711" s="18">
        <f t="shared" ca="1" si="393"/>
        <v>0</v>
      </c>
      <c r="AI711" s="18">
        <f t="shared" ca="1" si="393"/>
        <v>0</v>
      </c>
      <c r="AJ711" s="18">
        <f t="shared" ca="1" si="393"/>
        <v>0</v>
      </c>
      <c r="AK711" s="18">
        <f t="shared" ca="1" si="393"/>
        <v>0</v>
      </c>
      <c r="AL711" s="18">
        <f t="shared" ca="1" si="393"/>
        <v>0</v>
      </c>
      <c r="AM711" s="18">
        <f t="shared" ca="1" si="393"/>
        <v>0</v>
      </c>
      <c r="AN711" s="18">
        <f t="shared" ca="1" si="393"/>
        <v>0</v>
      </c>
      <c r="AO711" s="18">
        <f t="shared" ca="1" si="394"/>
        <v>0</v>
      </c>
      <c r="AP711" s="18">
        <f t="shared" ca="1" si="394"/>
        <v>0</v>
      </c>
      <c r="AQ711" s="18">
        <f t="shared" ca="1" si="394"/>
        <v>0</v>
      </c>
      <c r="AR711" s="18">
        <f t="shared" ca="1" si="394"/>
        <v>0</v>
      </c>
      <c r="AS711" s="18">
        <f t="shared" ca="1" si="394"/>
        <v>0</v>
      </c>
      <c r="AT711" s="18">
        <f t="shared" ca="1" si="394"/>
        <v>0</v>
      </c>
      <c r="AU711" s="18">
        <f t="shared" ca="1" si="394"/>
        <v>0</v>
      </c>
      <c r="AV711" s="18">
        <f t="shared" ca="1" si="394"/>
        <v>0</v>
      </c>
      <c r="AW711" s="18">
        <f t="shared" ca="1" si="394"/>
        <v>0</v>
      </c>
      <c r="AX711" s="18">
        <f t="shared" ca="1" si="394"/>
        <v>0</v>
      </c>
      <c r="AY711" s="18">
        <f t="shared" ca="1" si="395"/>
        <v>0</v>
      </c>
      <c r="AZ711" s="18">
        <f t="shared" ca="1" si="395"/>
        <v>0</v>
      </c>
      <c r="BA711" s="18">
        <f t="shared" ca="1" si="395"/>
        <v>0</v>
      </c>
      <c r="BB711" s="18">
        <f t="shared" ca="1" si="395"/>
        <v>0</v>
      </c>
      <c r="BC711" s="18">
        <f t="shared" ca="1" si="395"/>
        <v>0</v>
      </c>
      <c r="BD711" s="18">
        <f t="shared" ca="1" si="395"/>
        <v>0</v>
      </c>
      <c r="BE711" s="18">
        <f t="shared" ca="1" si="395"/>
        <v>0</v>
      </c>
      <c r="BF711" s="18">
        <f t="shared" ca="1" si="395"/>
        <v>0</v>
      </c>
      <c r="BG711" s="18">
        <f t="shared" ca="1" si="395"/>
        <v>0</v>
      </c>
      <c r="BH711" s="18">
        <f t="shared" ca="1" si="395"/>
        <v>0</v>
      </c>
      <c r="BI711" s="18">
        <f t="shared" ca="1" si="395"/>
        <v>0</v>
      </c>
    </row>
    <row r="712" spans="8:61" x14ac:dyDescent="0.35">
      <c r="H712" s="2" t="str">
        <f t="shared" si="369"/>
        <v>Test</v>
      </c>
      <c r="I712">
        <f t="shared" si="368"/>
        <v>14</v>
      </c>
      <c r="J712">
        <f t="shared" si="375"/>
        <v>20</v>
      </c>
      <c r="K712" s="18">
        <f t="shared" ca="1" si="391"/>
        <v>5.6015209999999996E-2</v>
      </c>
      <c r="L712" s="18">
        <f t="shared" ca="1" si="391"/>
        <v>5.8311409999999994E-2</v>
      </c>
      <c r="M712" s="18">
        <f t="shared" ca="1" si="391"/>
        <v>6.0607610000000006E-2</v>
      </c>
      <c r="N712" s="18">
        <f t="shared" ca="1" si="391"/>
        <v>6.2903799999999996E-2</v>
      </c>
      <c r="O712" s="18">
        <f t="shared" ca="1" si="391"/>
        <v>6.5199999999999994E-2</v>
      </c>
      <c r="P712" s="18">
        <f t="shared" ca="1" si="391"/>
        <v>6.7826899999999996E-2</v>
      </c>
      <c r="Q712" s="18">
        <f t="shared" ca="1" si="391"/>
        <v>7.1115219999999993E-2</v>
      </c>
      <c r="R712" s="18">
        <f t="shared" ca="1" si="391"/>
        <v>7.4734239999999993E-2</v>
      </c>
      <c r="S712" s="18">
        <f t="shared" ca="1" si="391"/>
        <v>7.8353270000000003E-2</v>
      </c>
      <c r="T712" s="18">
        <f t="shared" ca="1" si="391"/>
        <v>8.1972289999999989E-2</v>
      </c>
      <c r="U712" s="18">
        <f t="shared" ca="1" si="392"/>
        <v>8.559130999999999E-2</v>
      </c>
      <c r="V712" s="18">
        <f t="shared" ca="1" si="392"/>
        <v>8.921032999999999E-2</v>
      </c>
      <c r="W712" s="18">
        <f t="shared" ca="1" si="392"/>
        <v>9.2829349999999991E-2</v>
      </c>
      <c r="X712" s="18">
        <f t="shared" ca="1" si="392"/>
        <v>9.6448369999999992E-2</v>
      </c>
      <c r="Y712" s="18">
        <f t="shared" ca="1" si="392"/>
        <v>0.1000674</v>
      </c>
      <c r="Z712" s="18">
        <f t="shared" ca="1" si="392"/>
        <v>0.1037232</v>
      </c>
      <c r="AA712" s="18">
        <f t="shared" ca="1" si="392"/>
        <v>0.1074932</v>
      </c>
      <c r="AB712" s="18">
        <f t="shared" ca="1" si="392"/>
        <v>0.11142709999999999</v>
      </c>
      <c r="AC712" s="18">
        <f t="shared" ca="1" si="392"/>
        <v>0.1155429</v>
      </c>
      <c r="AD712" s="18">
        <f t="shared" ca="1" si="392"/>
        <v>0.11986090000000001</v>
      </c>
      <c r="AE712" s="18">
        <f t="shared" ca="1" si="393"/>
        <v>0.1237813</v>
      </c>
      <c r="AF712" s="18">
        <f t="shared" ca="1" si="393"/>
        <v>0</v>
      </c>
      <c r="AG712" s="18">
        <f t="shared" ca="1" si="393"/>
        <v>0</v>
      </c>
      <c r="AH712" s="18">
        <f t="shared" ca="1" si="393"/>
        <v>0</v>
      </c>
      <c r="AI712" s="18">
        <f t="shared" ca="1" si="393"/>
        <v>0</v>
      </c>
      <c r="AJ712" s="18">
        <f t="shared" ca="1" si="393"/>
        <v>0</v>
      </c>
      <c r="AK712" s="18">
        <f t="shared" ca="1" si="393"/>
        <v>0</v>
      </c>
      <c r="AL712" s="18">
        <f t="shared" ca="1" si="393"/>
        <v>0</v>
      </c>
      <c r="AM712" s="18">
        <f t="shared" ca="1" si="393"/>
        <v>0</v>
      </c>
      <c r="AN712" s="18">
        <f t="shared" ca="1" si="393"/>
        <v>0</v>
      </c>
      <c r="AO712" s="18">
        <f t="shared" ca="1" si="394"/>
        <v>0</v>
      </c>
      <c r="AP712" s="18">
        <f t="shared" ca="1" si="394"/>
        <v>0</v>
      </c>
      <c r="AQ712" s="18">
        <f t="shared" ca="1" si="394"/>
        <v>0</v>
      </c>
      <c r="AR712" s="18">
        <f t="shared" ca="1" si="394"/>
        <v>0</v>
      </c>
      <c r="AS712" s="18">
        <f t="shared" ca="1" si="394"/>
        <v>0</v>
      </c>
      <c r="AT712" s="18">
        <f t="shared" ca="1" si="394"/>
        <v>0</v>
      </c>
      <c r="AU712" s="18">
        <f t="shared" ca="1" si="394"/>
        <v>0</v>
      </c>
      <c r="AV712" s="18">
        <f t="shared" ca="1" si="394"/>
        <v>0</v>
      </c>
      <c r="AW712" s="18">
        <f t="shared" ca="1" si="394"/>
        <v>0</v>
      </c>
      <c r="AX712" s="18">
        <f t="shared" ca="1" si="394"/>
        <v>0</v>
      </c>
      <c r="AY712" s="18">
        <f t="shared" ca="1" si="395"/>
        <v>0</v>
      </c>
      <c r="AZ712" s="18">
        <f t="shared" ca="1" si="395"/>
        <v>0</v>
      </c>
      <c r="BA712" s="18">
        <f t="shared" ca="1" si="395"/>
        <v>0</v>
      </c>
      <c r="BB712" s="18">
        <f t="shared" ca="1" si="395"/>
        <v>0</v>
      </c>
      <c r="BC712" s="18">
        <f t="shared" ca="1" si="395"/>
        <v>0</v>
      </c>
      <c r="BD712" s="18">
        <f t="shared" ca="1" si="395"/>
        <v>0</v>
      </c>
      <c r="BE712" s="18">
        <f t="shared" ca="1" si="395"/>
        <v>0</v>
      </c>
      <c r="BF712" s="18">
        <f t="shared" ca="1" si="395"/>
        <v>0</v>
      </c>
      <c r="BG712" s="18">
        <f t="shared" ca="1" si="395"/>
        <v>0</v>
      </c>
      <c r="BH712" s="18">
        <f t="shared" ca="1" si="395"/>
        <v>0</v>
      </c>
      <c r="BI712" s="18">
        <f t="shared" ca="1" si="395"/>
        <v>0</v>
      </c>
    </row>
    <row r="713" spans="8:61" x14ac:dyDescent="0.35">
      <c r="H713" s="2" t="str">
        <f t="shared" si="369"/>
        <v>Test</v>
      </c>
      <c r="I713">
        <f t="shared" si="368"/>
        <v>14</v>
      </c>
      <c r="J713">
        <f t="shared" si="375"/>
        <v>21</v>
      </c>
      <c r="K713" s="18">
        <f t="shared" ca="1" si="391"/>
        <v>5.3719009999999998E-2</v>
      </c>
      <c r="L713" s="18">
        <f t="shared" ca="1" si="391"/>
        <v>5.6015209999999996E-2</v>
      </c>
      <c r="M713" s="18">
        <f t="shared" ca="1" si="391"/>
        <v>5.8311409999999994E-2</v>
      </c>
      <c r="N713" s="18">
        <f t="shared" ca="1" si="391"/>
        <v>6.0607610000000006E-2</v>
      </c>
      <c r="O713" s="18">
        <f t="shared" ca="1" si="391"/>
        <v>6.2903799999999996E-2</v>
      </c>
      <c r="P713" s="18">
        <f t="shared" ca="1" si="391"/>
        <v>6.5199999999999994E-2</v>
      </c>
      <c r="Q713" s="18">
        <f t="shared" ca="1" si="391"/>
        <v>6.7826899999999996E-2</v>
      </c>
      <c r="R713" s="18">
        <f t="shared" ca="1" si="391"/>
        <v>7.1115219999999993E-2</v>
      </c>
      <c r="S713" s="18">
        <f t="shared" ca="1" si="391"/>
        <v>7.4734239999999993E-2</v>
      </c>
      <c r="T713" s="18">
        <f t="shared" ca="1" si="391"/>
        <v>7.8353270000000003E-2</v>
      </c>
      <c r="U713" s="18">
        <f t="shared" ca="1" si="392"/>
        <v>8.1972289999999989E-2</v>
      </c>
      <c r="V713" s="18">
        <f t="shared" ca="1" si="392"/>
        <v>8.559130999999999E-2</v>
      </c>
      <c r="W713" s="18">
        <f t="shared" ca="1" si="392"/>
        <v>8.921032999999999E-2</v>
      </c>
      <c r="X713" s="18">
        <f t="shared" ca="1" si="392"/>
        <v>9.2829349999999991E-2</v>
      </c>
      <c r="Y713" s="18">
        <f t="shared" ca="1" si="392"/>
        <v>9.6448369999999992E-2</v>
      </c>
      <c r="Z713" s="18">
        <f t="shared" ca="1" si="392"/>
        <v>0.1000674</v>
      </c>
      <c r="AA713" s="18">
        <f t="shared" ca="1" si="392"/>
        <v>0.1037232</v>
      </c>
      <c r="AB713" s="18">
        <f t="shared" ca="1" si="392"/>
        <v>0.1074932</v>
      </c>
      <c r="AC713" s="18">
        <f t="shared" ca="1" si="392"/>
        <v>0.11142709999999999</v>
      </c>
      <c r="AD713" s="18">
        <f t="shared" ca="1" si="392"/>
        <v>0.1155429</v>
      </c>
      <c r="AE713" s="18">
        <f t="shared" ca="1" si="393"/>
        <v>0.11986090000000001</v>
      </c>
      <c r="AF713" s="18">
        <f t="shared" ca="1" si="393"/>
        <v>0.1237813</v>
      </c>
      <c r="AG713" s="18">
        <f t="shared" ca="1" si="393"/>
        <v>0</v>
      </c>
      <c r="AH713" s="18">
        <f t="shared" ca="1" si="393"/>
        <v>0</v>
      </c>
      <c r="AI713" s="18">
        <f t="shared" ca="1" si="393"/>
        <v>0</v>
      </c>
      <c r="AJ713" s="18">
        <f t="shared" ca="1" si="393"/>
        <v>0</v>
      </c>
      <c r="AK713" s="18">
        <f t="shared" ca="1" si="393"/>
        <v>0</v>
      </c>
      <c r="AL713" s="18">
        <f t="shared" ca="1" si="393"/>
        <v>0</v>
      </c>
      <c r="AM713" s="18">
        <f t="shared" ca="1" si="393"/>
        <v>0</v>
      </c>
      <c r="AN713" s="18">
        <f t="shared" ca="1" si="393"/>
        <v>0</v>
      </c>
      <c r="AO713" s="18">
        <f t="shared" ca="1" si="394"/>
        <v>0</v>
      </c>
      <c r="AP713" s="18">
        <f t="shared" ca="1" si="394"/>
        <v>0</v>
      </c>
      <c r="AQ713" s="18">
        <f t="shared" ca="1" si="394"/>
        <v>0</v>
      </c>
      <c r="AR713" s="18">
        <f t="shared" ca="1" si="394"/>
        <v>0</v>
      </c>
      <c r="AS713" s="18">
        <f t="shared" ca="1" si="394"/>
        <v>0</v>
      </c>
      <c r="AT713" s="18">
        <f t="shared" ca="1" si="394"/>
        <v>0</v>
      </c>
      <c r="AU713" s="18">
        <f t="shared" ca="1" si="394"/>
        <v>0</v>
      </c>
      <c r="AV713" s="18">
        <f t="shared" ca="1" si="394"/>
        <v>0</v>
      </c>
      <c r="AW713" s="18">
        <f t="shared" ca="1" si="394"/>
        <v>0</v>
      </c>
      <c r="AX713" s="18">
        <f t="shared" ca="1" si="394"/>
        <v>0</v>
      </c>
      <c r="AY713" s="18">
        <f t="shared" ca="1" si="395"/>
        <v>0</v>
      </c>
      <c r="AZ713" s="18">
        <f t="shared" ca="1" si="395"/>
        <v>0</v>
      </c>
      <c r="BA713" s="18">
        <f t="shared" ca="1" si="395"/>
        <v>0</v>
      </c>
      <c r="BB713" s="18">
        <f t="shared" ca="1" si="395"/>
        <v>0</v>
      </c>
      <c r="BC713" s="18">
        <f t="shared" ca="1" si="395"/>
        <v>0</v>
      </c>
      <c r="BD713" s="18">
        <f t="shared" ca="1" si="395"/>
        <v>0</v>
      </c>
      <c r="BE713" s="18">
        <f t="shared" ca="1" si="395"/>
        <v>0</v>
      </c>
      <c r="BF713" s="18">
        <f t="shared" ca="1" si="395"/>
        <v>0</v>
      </c>
      <c r="BG713" s="18">
        <f t="shared" ca="1" si="395"/>
        <v>0</v>
      </c>
      <c r="BH713" s="18">
        <f t="shared" ca="1" si="395"/>
        <v>0</v>
      </c>
      <c r="BI713" s="18">
        <f t="shared" ca="1" si="395"/>
        <v>0</v>
      </c>
    </row>
    <row r="714" spans="8:61" x14ac:dyDescent="0.35">
      <c r="H714" s="2" t="str">
        <f t="shared" si="369"/>
        <v>Test</v>
      </c>
      <c r="I714">
        <f t="shared" si="368"/>
        <v>14</v>
      </c>
      <c r="J714">
        <f t="shared" si="375"/>
        <v>22</v>
      </c>
      <c r="K714" s="18">
        <f t="shared" ca="1" si="391"/>
        <v>5.1422820000000001E-2</v>
      </c>
      <c r="L714" s="18">
        <f t="shared" ca="1" si="391"/>
        <v>5.3719009999999998E-2</v>
      </c>
      <c r="M714" s="18">
        <f t="shared" ca="1" si="391"/>
        <v>5.6015209999999996E-2</v>
      </c>
      <c r="N714" s="18">
        <f t="shared" ca="1" si="391"/>
        <v>5.8311409999999994E-2</v>
      </c>
      <c r="O714" s="18">
        <f t="shared" ca="1" si="391"/>
        <v>6.0607610000000006E-2</v>
      </c>
      <c r="P714" s="18">
        <f t="shared" ca="1" si="391"/>
        <v>6.2903799999999996E-2</v>
      </c>
      <c r="Q714" s="18">
        <f t="shared" ca="1" si="391"/>
        <v>6.5199999999999994E-2</v>
      </c>
      <c r="R714" s="18">
        <f t="shared" ca="1" si="391"/>
        <v>6.7826899999999996E-2</v>
      </c>
      <c r="S714" s="18">
        <f t="shared" ca="1" si="391"/>
        <v>7.1115219999999993E-2</v>
      </c>
      <c r="T714" s="18">
        <f t="shared" ca="1" si="391"/>
        <v>7.4734239999999993E-2</v>
      </c>
      <c r="U714" s="18">
        <f t="shared" ca="1" si="392"/>
        <v>7.8353270000000003E-2</v>
      </c>
      <c r="V714" s="18">
        <f t="shared" ca="1" si="392"/>
        <v>8.1972289999999989E-2</v>
      </c>
      <c r="W714" s="18">
        <f t="shared" ca="1" si="392"/>
        <v>8.559130999999999E-2</v>
      </c>
      <c r="X714" s="18">
        <f t="shared" ca="1" si="392"/>
        <v>8.921032999999999E-2</v>
      </c>
      <c r="Y714" s="18">
        <f t="shared" ca="1" si="392"/>
        <v>9.2829349999999991E-2</v>
      </c>
      <c r="Z714" s="18">
        <f t="shared" ca="1" si="392"/>
        <v>9.6448369999999992E-2</v>
      </c>
      <c r="AA714" s="18">
        <f t="shared" ca="1" si="392"/>
        <v>0.1000674</v>
      </c>
      <c r="AB714" s="18">
        <f t="shared" ca="1" si="392"/>
        <v>0.1037232</v>
      </c>
      <c r="AC714" s="18">
        <f t="shared" ca="1" si="392"/>
        <v>0.1074932</v>
      </c>
      <c r="AD714" s="18">
        <f t="shared" ca="1" si="392"/>
        <v>0.11142709999999999</v>
      </c>
      <c r="AE714" s="18">
        <f t="shared" ca="1" si="393"/>
        <v>0.1155429</v>
      </c>
      <c r="AF714" s="18">
        <f t="shared" ca="1" si="393"/>
        <v>0.11986090000000001</v>
      </c>
      <c r="AG714" s="18">
        <f t="shared" ca="1" si="393"/>
        <v>0.1237813</v>
      </c>
      <c r="AH714" s="18">
        <f t="shared" ca="1" si="393"/>
        <v>0</v>
      </c>
      <c r="AI714" s="18">
        <f t="shared" ca="1" si="393"/>
        <v>0</v>
      </c>
      <c r="AJ714" s="18">
        <f t="shared" ca="1" si="393"/>
        <v>0</v>
      </c>
      <c r="AK714" s="18">
        <f t="shared" ca="1" si="393"/>
        <v>0</v>
      </c>
      <c r="AL714" s="18">
        <f t="shared" ca="1" si="393"/>
        <v>0</v>
      </c>
      <c r="AM714" s="18">
        <f t="shared" ca="1" si="393"/>
        <v>0</v>
      </c>
      <c r="AN714" s="18">
        <f t="shared" ca="1" si="393"/>
        <v>0</v>
      </c>
      <c r="AO714" s="18">
        <f t="shared" ca="1" si="394"/>
        <v>0</v>
      </c>
      <c r="AP714" s="18">
        <f t="shared" ca="1" si="394"/>
        <v>0</v>
      </c>
      <c r="AQ714" s="18">
        <f t="shared" ca="1" si="394"/>
        <v>0</v>
      </c>
      <c r="AR714" s="18">
        <f t="shared" ca="1" si="394"/>
        <v>0</v>
      </c>
      <c r="AS714" s="18">
        <f t="shared" ca="1" si="394"/>
        <v>0</v>
      </c>
      <c r="AT714" s="18">
        <f t="shared" ca="1" si="394"/>
        <v>0</v>
      </c>
      <c r="AU714" s="18">
        <f t="shared" ca="1" si="394"/>
        <v>0</v>
      </c>
      <c r="AV714" s="18">
        <f t="shared" ca="1" si="394"/>
        <v>0</v>
      </c>
      <c r="AW714" s="18">
        <f t="shared" ca="1" si="394"/>
        <v>0</v>
      </c>
      <c r="AX714" s="18">
        <f t="shared" ca="1" si="394"/>
        <v>0</v>
      </c>
      <c r="AY714" s="18">
        <f t="shared" ca="1" si="395"/>
        <v>0</v>
      </c>
      <c r="AZ714" s="18">
        <f t="shared" ca="1" si="395"/>
        <v>0</v>
      </c>
      <c r="BA714" s="18">
        <f t="shared" ca="1" si="395"/>
        <v>0</v>
      </c>
      <c r="BB714" s="18">
        <f t="shared" ca="1" si="395"/>
        <v>0</v>
      </c>
      <c r="BC714" s="18">
        <f t="shared" ca="1" si="395"/>
        <v>0</v>
      </c>
      <c r="BD714" s="18">
        <f t="shared" ca="1" si="395"/>
        <v>0</v>
      </c>
      <c r="BE714" s="18">
        <f t="shared" ca="1" si="395"/>
        <v>0</v>
      </c>
      <c r="BF714" s="18">
        <f t="shared" ca="1" si="395"/>
        <v>0</v>
      </c>
      <c r="BG714" s="18">
        <f t="shared" ca="1" si="395"/>
        <v>0</v>
      </c>
      <c r="BH714" s="18">
        <f t="shared" ca="1" si="395"/>
        <v>0</v>
      </c>
      <c r="BI714" s="18">
        <f t="shared" ca="1" si="395"/>
        <v>0</v>
      </c>
    </row>
    <row r="715" spans="8:61" x14ac:dyDescent="0.35">
      <c r="H715" s="2" t="str">
        <f t="shared" si="369"/>
        <v>Test</v>
      </c>
      <c r="I715">
        <f t="shared" si="368"/>
        <v>14</v>
      </c>
      <c r="J715">
        <f t="shared" si="375"/>
        <v>23</v>
      </c>
      <c r="K715" s="18">
        <f t="shared" ca="1" si="391"/>
        <v>4.9126629999999998E-2</v>
      </c>
      <c r="L715" s="18">
        <f t="shared" ca="1" si="391"/>
        <v>5.1422820000000001E-2</v>
      </c>
      <c r="M715" s="18">
        <f t="shared" ca="1" si="391"/>
        <v>5.3719009999999998E-2</v>
      </c>
      <c r="N715" s="18">
        <f t="shared" ca="1" si="391"/>
        <v>5.6015209999999996E-2</v>
      </c>
      <c r="O715" s="18">
        <f t="shared" ca="1" si="391"/>
        <v>5.8311409999999994E-2</v>
      </c>
      <c r="P715" s="18">
        <f t="shared" ca="1" si="391"/>
        <v>6.0607610000000006E-2</v>
      </c>
      <c r="Q715" s="18">
        <f t="shared" ca="1" si="391"/>
        <v>6.2903799999999996E-2</v>
      </c>
      <c r="R715" s="18">
        <f t="shared" ca="1" si="391"/>
        <v>6.5199999999999994E-2</v>
      </c>
      <c r="S715" s="18">
        <f t="shared" ca="1" si="391"/>
        <v>6.7826899999999996E-2</v>
      </c>
      <c r="T715" s="18">
        <f t="shared" ca="1" si="391"/>
        <v>7.1115219999999993E-2</v>
      </c>
      <c r="U715" s="18">
        <f t="shared" ca="1" si="392"/>
        <v>7.4734239999999993E-2</v>
      </c>
      <c r="V715" s="18">
        <f t="shared" ca="1" si="392"/>
        <v>7.8353270000000003E-2</v>
      </c>
      <c r="W715" s="18">
        <f t="shared" ca="1" si="392"/>
        <v>8.1972289999999989E-2</v>
      </c>
      <c r="X715" s="18">
        <f t="shared" ca="1" si="392"/>
        <v>8.559130999999999E-2</v>
      </c>
      <c r="Y715" s="18">
        <f t="shared" ca="1" si="392"/>
        <v>8.921032999999999E-2</v>
      </c>
      <c r="Z715" s="18">
        <f t="shared" ca="1" si="392"/>
        <v>9.2829349999999991E-2</v>
      </c>
      <c r="AA715" s="18">
        <f t="shared" ca="1" si="392"/>
        <v>9.6448369999999992E-2</v>
      </c>
      <c r="AB715" s="18">
        <f t="shared" ca="1" si="392"/>
        <v>0.1000674</v>
      </c>
      <c r="AC715" s="18">
        <f t="shared" ca="1" si="392"/>
        <v>0.1037232</v>
      </c>
      <c r="AD715" s="18">
        <f t="shared" ca="1" si="392"/>
        <v>0.1074932</v>
      </c>
      <c r="AE715" s="18">
        <f t="shared" ca="1" si="393"/>
        <v>0.11142709999999999</v>
      </c>
      <c r="AF715" s="18">
        <f t="shared" ca="1" si="393"/>
        <v>0.1155429</v>
      </c>
      <c r="AG715" s="18">
        <f t="shared" ca="1" si="393"/>
        <v>0.11986090000000001</v>
      </c>
      <c r="AH715" s="18">
        <f t="shared" ca="1" si="393"/>
        <v>0.1237813</v>
      </c>
      <c r="AI715" s="18">
        <f t="shared" ca="1" si="393"/>
        <v>0</v>
      </c>
      <c r="AJ715" s="18">
        <f t="shared" ca="1" si="393"/>
        <v>0</v>
      </c>
      <c r="AK715" s="18">
        <f t="shared" ca="1" si="393"/>
        <v>0</v>
      </c>
      <c r="AL715" s="18">
        <f t="shared" ca="1" si="393"/>
        <v>0</v>
      </c>
      <c r="AM715" s="18">
        <f t="shared" ca="1" si="393"/>
        <v>0</v>
      </c>
      <c r="AN715" s="18">
        <f t="shared" ca="1" si="393"/>
        <v>0</v>
      </c>
      <c r="AO715" s="18">
        <f t="shared" ca="1" si="394"/>
        <v>0</v>
      </c>
      <c r="AP715" s="18">
        <f t="shared" ca="1" si="394"/>
        <v>0</v>
      </c>
      <c r="AQ715" s="18">
        <f t="shared" ca="1" si="394"/>
        <v>0</v>
      </c>
      <c r="AR715" s="18">
        <f t="shared" ca="1" si="394"/>
        <v>0</v>
      </c>
      <c r="AS715" s="18">
        <f t="shared" ca="1" si="394"/>
        <v>0</v>
      </c>
      <c r="AT715" s="18">
        <f t="shared" ca="1" si="394"/>
        <v>0</v>
      </c>
      <c r="AU715" s="18">
        <f t="shared" ca="1" si="394"/>
        <v>0</v>
      </c>
      <c r="AV715" s="18">
        <f t="shared" ca="1" si="394"/>
        <v>0</v>
      </c>
      <c r="AW715" s="18">
        <f t="shared" ca="1" si="394"/>
        <v>0</v>
      </c>
      <c r="AX715" s="18">
        <f t="shared" ca="1" si="394"/>
        <v>0</v>
      </c>
      <c r="AY715" s="18">
        <f t="shared" ca="1" si="395"/>
        <v>0</v>
      </c>
      <c r="AZ715" s="18">
        <f t="shared" ca="1" si="395"/>
        <v>0</v>
      </c>
      <c r="BA715" s="18">
        <f t="shared" ca="1" si="395"/>
        <v>0</v>
      </c>
      <c r="BB715" s="18">
        <f t="shared" ca="1" si="395"/>
        <v>0</v>
      </c>
      <c r="BC715" s="18">
        <f t="shared" ca="1" si="395"/>
        <v>0</v>
      </c>
      <c r="BD715" s="18">
        <f t="shared" ca="1" si="395"/>
        <v>0</v>
      </c>
      <c r="BE715" s="18">
        <f t="shared" ca="1" si="395"/>
        <v>0</v>
      </c>
      <c r="BF715" s="18">
        <f t="shared" ca="1" si="395"/>
        <v>0</v>
      </c>
      <c r="BG715" s="18">
        <f t="shared" ca="1" si="395"/>
        <v>0</v>
      </c>
      <c r="BH715" s="18">
        <f t="shared" ca="1" si="395"/>
        <v>0</v>
      </c>
      <c r="BI715" s="18">
        <f t="shared" ca="1" si="395"/>
        <v>0</v>
      </c>
    </row>
    <row r="716" spans="8:61" x14ac:dyDescent="0.35">
      <c r="H716" s="2" t="str">
        <f t="shared" si="369"/>
        <v>Test</v>
      </c>
      <c r="I716">
        <f t="shared" si="368"/>
        <v>14</v>
      </c>
      <c r="J716">
        <f t="shared" si="375"/>
        <v>24</v>
      </c>
      <c r="K716" s="18">
        <f t="shared" ca="1" si="391"/>
        <v>4.6830429999999999E-2</v>
      </c>
      <c r="L716" s="18">
        <f t="shared" ca="1" si="391"/>
        <v>4.9126629999999998E-2</v>
      </c>
      <c r="M716" s="18">
        <f t="shared" ca="1" si="391"/>
        <v>5.1422820000000001E-2</v>
      </c>
      <c r="N716" s="18">
        <f t="shared" ca="1" si="391"/>
        <v>5.3719009999999998E-2</v>
      </c>
      <c r="O716" s="18">
        <f t="shared" ca="1" si="391"/>
        <v>5.6015209999999996E-2</v>
      </c>
      <c r="P716" s="18">
        <f t="shared" ca="1" si="391"/>
        <v>5.8311409999999994E-2</v>
      </c>
      <c r="Q716" s="18">
        <f t="shared" ca="1" si="391"/>
        <v>6.0607610000000006E-2</v>
      </c>
      <c r="R716" s="18">
        <f t="shared" ca="1" si="391"/>
        <v>6.2903799999999996E-2</v>
      </c>
      <c r="S716" s="18">
        <f t="shared" ca="1" si="391"/>
        <v>6.5199999999999994E-2</v>
      </c>
      <c r="T716" s="18">
        <f t="shared" ca="1" si="391"/>
        <v>6.7826899999999996E-2</v>
      </c>
      <c r="U716" s="18">
        <f t="shared" ca="1" si="392"/>
        <v>7.1115219999999993E-2</v>
      </c>
      <c r="V716" s="18">
        <f t="shared" ca="1" si="392"/>
        <v>7.4734239999999993E-2</v>
      </c>
      <c r="W716" s="18">
        <f t="shared" ca="1" si="392"/>
        <v>7.8353270000000003E-2</v>
      </c>
      <c r="X716" s="18">
        <f t="shared" ca="1" si="392"/>
        <v>8.1972289999999989E-2</v>
      </c>
      <c r="Y716" s="18">
        <f t="shared" ca="1" si="392"/>
        <v>8.559130999999999E-2</v>
      </c>
      <c r="Z716" s="18">
        <f t="shared" ca="1" si="392"/>
        <v>8.921032999999999E-2</v>
      </c>
      <c r="AA716" s="18">
        <f t="shared" ca="1" si="392"/>
        <v>9.2829349999999991E-2</v>
      </c>
      <c r="AB716" s="18">
        <f t="shared" ca="1" si="392"/>
        <v>9.6448369999999992E-2</v>
      </c>
      <c r="AC716" s="18">
        <f t="shared" ca="1" si="392"/>
        <v>0.1000674</v>
      </c>
      <c r="AD716" s="18">
        <f t="shared" ca="1" si="392"/>
        <v>0.1037232</v>
      </c>
      <c r="AE716" s="18">
        <f t="shared" ca="1" si="393"/>
        <v>0.1074932</v>
      </c>
      <c r="AF716" s="18">
        <f t="shared" ca="1" si="393"/>
        <v>0.11142709999999999</v>
      </c>
      <c r="AG716" s="18">
        <f t="shared" ca="1" si="393"/>
        <v>0.1155429</v>
      </c>
      <c r="AH716" s="18">
        <f t="shared" ca="1" si="393"/>
        <v>0.11986090000000001</v>
      </c>
      <c r="AI716" s="18">
        <f t="shared" ca="1" si="393"/>
        <v>0.1237813</v>
      </c>
      <c r="AJ716" s="18">
        <f t="shared" ca="1" si="393"/>
        <v>0</v>
      </c>
      <c r="AK716" s="18">
        <f t="shared" ca="1" si="393"/>
        <v>0</v>
      </c>
      <c r="AL716" s="18">
        <f t="shared" ca="1" si="393"/>
        <v>0</v>
      </c>
      <c r="AM716" s="18">
        <f t="shared" ca="1" si="393"/>
        <v>0</v>
      </c>
      <c r="AN716" s="18">
        <f t="shared" ca="1" si="393"/>
        <v>0</v>
      </c>
      <c r="AO716" s="18">
        <f t="shared" ca="1" si="394"/>
        <v>0</v>
      </c>
      <c r="AP716" s="18">
        <f t="shared" ca="1" si="394"/>
        <v>0</v>
      </c>
      <c r="AQ716" s="18">
        <f t="shared" ca="1" si="394"/>
        <v>0</v>
      </c>
      <c r="AR716" s="18">
        <f t="shared" ca="1" si="394"/>
        <v>0</v>
      </c>
      <c r="AS716" s="18">
        <f t="shared" ca="1" si="394"/>
        <v>0</v>
      </c>
      <c r="AT716" s="18">
        <f t="shared" ca="1" si="394"/>
        <v>0</v>
      </c>
      <c r="AU716" s="18">
        <f t="shared" ca="1" si="394"/>
        <v>0</v>
      </c>
      <c r="AV716" s="18">
        <f t="shared" ca="1" si="394"/>
        <v>0</v>
      </c>
      <c r="AW716" s="18">
        <f t="shared" ca="1" si="394"/>
        <v>0</v>
      </c>
      <c r="AX716" s="18">
        <f t="shared" ca="1" si="394"/>
        <v>0</v>
      </c>
      <c r="AY716" s="18">
        <f t="shared" ca="1" si="395"/>
        <v>0</v>
      </c>
      <c r="AZ716" s="18">
        <f t="shared" ca="1" si="395"/>
        <v>0</v>
      </c>
      <c r="BA716" s="18">
        <f t="shared" ca="1" si="395"/>
        <v>0</v>
      </c>
      <c r="BB716" s="18">
        <f t="shared" ca="1" si="395"/>
        <v>0</v>
      </c>
      <c r="BC716" s="18">
        <f t="shared" ca="1" si="395"/>
        <v>0</v>
      </c>
      <c r="BD716" s="18">
        <f t="shared" ca="1" si="395"/>
        <v>0</v>
      </c>
      <c r="BE716" s="18">
        <f t="shared" ca="1" si="395"/>
        <v>0</v>
      </c>
      <c r="BF716" s="18">
        <f t="shared" ca="1" si="395"/>
        <v>0</v>
      </c>
      <c r="BG716" s="18">
        <f t="shared" ca="1" si="395"/>
        <v>0</v>
      </c>
      <c r="BH716" s="18">
        <f t="shared" ca="1" si="395"/>
        <v>0</v>
      </c>
      <c r="BI716" s="18">
        <f t="shared" ca="1" si="395"/>
        <v>0</v>
      </c>
    </row>
    <row r="717" spans="8:61" x14ac:dyDescent="0.35">
      <c r="H717" s="2" t="str">
        <f t="shared" si="369"/>
        <v>Test</v>
      </c>
      <c r="I717">
        <f t="shared" si="368"/>
        <v>14</v>
      </c>
      <c r="J717">
        <f t="shared" si="375"/>
        <v>25</v>
      </c>
      <c r="K717" s="18">
        <f t="shared" ca="1" si="391"/>
        <v>4.4534240000000003E-2</v>
      </c>
      <c r="L717" s="18">
        <f t="shared" ca="1" si="391"/>
        <v>4.6830429999999999E-2</v>
      </c>
      <c r="M717" s="18">
        <f t="shared" ca="1" si="391"/>
        <v>4.9126629999999998E-2</v>
      </c>
      <c r="N717" s="18">
        <f t="shared" ca="1" si="391"/>
        <v>5.1422820000000001E-2</v>
      </c>
      <c r="O717" s="18">
        <f t="shared" ca="1" si="391"/>
        <v>5.3719009999999998E-2</v>
      </c>
      <c r="P717" s="18">
        <f t="shared" ca="1" si="391"/>
        <v>5.6015209999999996E-2</v>
      </c>
      <c r="Q717" s="18">
        <f t="shared" ca="1" si="391"/>
        <v>5.8311409999999994E-2</v>
      </c>
      <c r="R717" s="18">
        <f t="shared" ca="1" si="391"/>
        <v>6.0607610000000006E-2</v>
      </c>
      <c r="S717" s="18">
        <f t="shared" ca="1" si="391"/>
        <v>6.2903799999999996E-2</v>
      </c>
      <c r="T717" s="18">
        <f t="shared" ca="1" si="391"/>
        <v>6.5199999999999994E-2</v>
      </c>
      <c r="U717" s="18">
        <f t="shared" ca="1" si="392"/>
        <v>6.7826899999999996E-2</v>
      </c>
      <c r="V717" s="18">
        <f t="shared" ca="1" si="392"/>
        <v>7.1115219999999993E-2</v>
      </c>
      <c r="W717" s="18">
        <f t="shared" ca="1" si="392"/>
        <v>7.4734239999999993E-2</v>
      </c>
      <c r="X717" s="18">
        <f t="shared" ca="1" si="392"/>
        <v>7.8353270000000003E-2</v>
      </c>
      <c r="Y717" s="18">
        <f t="shared" ca="1" si="392"/>
        <v>8.1972289999999989E-2</v>
      </c>
      <c r="Z717" s="18">
        <f t="shared" ca="1" si="392"/>
        <v>8.559130999999999E-2</v>
      </c>
      <c r="AA717" s="18">
        <f t="shared" ca="1" si="392"/>
        <v>8.921032999999999E-2</v>
      </c>
      <c r="AB717" s="18">
        <f t="shared" ca="1" si="392"/>
        <v>9.2829349999999991E-2</v>
      </c>
      <c r="AC717" s="18">
        <f t="shared" ca="1" si="392"/>
        <v>9.6448369999999992E-2</v>
      </c>
      <c r="AD717" s="18">
        <f t="shared" ca="1" si="392"/>
        <v>0.1000674</v>
      </c>
      <c r="AE717" s="18">
        <f t="shared" ca="1" si="393"/>
        <v>0.1037232</v>
      </c>
      <c r="AF717" s="18">
        <f t="shared" ca="1" si="393"/>
        <v>0.1074932</v>
      </c>
      <c r="AG717" s="18">
        <f t="shared" ca="1" si="393"/>
        <v>0.11142709999999999</v>
      </c>
      <c r="AH717" s="18">
        <f t="shared" ca="1" si="393"/>
        <v>0.1155429</v>
      </c>
      <c r="AI717" s="18">
        <f t="shared" ca="1" si="393"/>
        <v>0.11986090000000001</v>
      </c>
      <c r="AJ717" s="18">
        <f t="shared" ca="1" si="393"/>
        <v>0.1237813</v>
      </c>
      <c r="AK717" s="18">
        <f t="shared" ca="1" si="393"/>
        <v>0</v>
      </c>
      <c r="AL717" s="18">
        <f t="shared" ca="1" si="393"/>
        <v>0</v>
      </c>
      <c r="AM717" s="18">
        <f t="shared" ca="1" si="393"/>
        <v>0</v>
      </c>
      <c r="AN717" s="18">
        <f t="shared" ca="1" si="393"/>
        <v>0</v>
      </c>
      <c r="AO717" s="18">
        <f t="shared" ca="1" si="394"/>
        <v>0</v>
      </c>
      <c r="AP717" s="18">
        <f t="shared" ca="1" si="394"/>
        <v>0</v>
      </c>
      <c r="AQ717" s="18">
        <f t="shared" ca="1" si="394"/>
        <v>0</v>
      </c>
      <c r="AR717" s="18">
        <f t="shared" ca="1" si="394"/>
        <v>0</v>
      </c>
      <c r="AS717" s="18">
        <f t="shared" ca="1" si="394"/>
        <v>0</v>
      </c>
      <c r="AT717" s="18">
        <f t="shared" ca="1" si="394"/>
        <v>0</v>
      </c>
      <c r="AU717" s="18">
        <f t="shared" ca="1" si="394"/>
        <v>0</v>
      </c>
      <c r="AV717" s="18">
        <f t="shared" ca="1" si="394"/>
        <v>0</v>
      </c>
      <c r="AW717" s="18">
        <f t="shared" ca="1" si="394"/>
        <v>0</v>
      </c>
      <c r="AX717" s="18">
        <f t="shared" ca="1" si="394"/>
        <v>0</v>
      </c>
      <c r="AY717" s="18">
        <f t="shared" ca="1" si="395"/>
        <v>0</v>
      </c>
      <c r="AZ717" s="18">
        <f t="shared" ca="1" si="395"/>
        <v>0</v>
      </c>
      <c r="BA717" s="18">
        <f t="shared" ca="1" si="395"/>
        <v>0</v>
      </c>
      <c r="BB717" s="18">
        <f t="shared" ca="1" si="395"/>
        <v>0</v>
      </c>
      <c r="BC717" s="18">
        <f t="shared" ca="1" si="395"/>
        <v>0</v>
      </c>
      <c r="BD717" s="18">
        <f t="shared" ca="1" si="395"/>
        <v>0</v>
      </c>
      <c r="BE717" s="18">
        <f t="shared" ca="1" si="395"/>
        <v>0</v>
      </c>
      <c r="BF717" s="18">
        <f t="shared" ca="1" si="395"/>
        <v>0</v>
      </c>
      <c r="BG717" s="18">
        <f t="shared" ca="1" si="395"/>
        <v>0</v>
      </c>
      <c r="BH717" s="18">
        <f t="shared" ca="1" si="395"/>
        <v>0</v>
      </c>
      <c r="BI717" s="18">
        <f t="shared" ca="1" si="395"/>
        <v>0</v>
      </c>
    </row>
    <row r="718" spans="8:61" x14ac:dyDescent="0.35">
      <c r="H718" s="2" t="str">
        <f t="shared" si="369"/>
        <v>Test</v>
      </c>
      <c r="I718">
        <f t="shared" si="368"/>
        <v>14</v>
      </c>
      <c r="J718">
        <f t="shared" si="375"/>
        <v>26</v>
      </c>
      <c r="K718" s="18">
        <f t="shared" ca="1" si="391"/>
        <v>4.2238050000000006E-2</v>
      </c>
      <c r="L718" s="18">
        <f t="shared" ca="1" si="391"/>
        <v>4.4534240000000003E-2</v>
      </c>
      <c r="M718" s="18">
        <f t="shared" ca="1" si="391"/>
        <v>4.6830429999999999E-2</v>
      </c>
      <c r="N718" s="18">
        <f t="shared" ca="1" si="391"/>
        <v>4.9126629999999998E-2</v>
      </c>
      <c r="O718" s="18">
        <f t="shared" ca="1" si="391"/>
        <v>5.1422820000000001E-2</v>
      </c>
      <c r="P718" s="18">
        <f t="shared" ca="1" si="391"/>
        <v>5.3719009999999998E-2</v>
      </c>
      <c r="Q718" s="18">
        <f t="shared" ca="1" si="391"/>
        <v>5.6015209999999996E-2</v>
      </c>
      <c r="R718" s="18">
        <f t="shared" ca="1" si="391"/>
        <v>5.8311409999999994E-2</v>
      </c>
      <c r="S718" s="18">
        <f t="shared" ca="1" si="391"/>
        <v>6.0607610000000006E-2</v>
      </c>
      <c r="T718" s="18">
        <f t="shared" ca="1" si="391"/>
        <v>6.2903799999999996E-2</v>
      </c>
      <c r="U718" s="18">
        <f t="shared" ca="1" si="392"/>
        <v>6.5199999999999994E-2</v>
      </c>
      <c r="V718" s="18">
        <f t="shared" ca="1" si="392"/>
        <v>6.7826899999999996E-2</v>
      </c>
      <c r="W718" s="18">
        <f t="shared" ca="1" si="392"/>
        <v>7.1115219999999993E-2</v>
      </c>
      <c r="X718" s="18">
        <f t="shared" ca="1" si="392"/>
        <v>7.4734239999999993E-2</v>
      </c>
      <c r="Y718" s="18">
        <f t="shared" ca="1" si="392"/>
        <v>7.8353270000000003E-2</v>
      </c>
      <c r="Z718" s="18">
        <f t="shared" ca="1" si="392"/>
        <v>8.1972289999999989E-2</v>
      </c>
      <c r="AA718" s="18">
        <f t="shared" ca="1" si="392"/>
        <v>8.559130999999999E-2</v>
      </c>
      <c r="AB718" s="18">
        <f t="shared" ca="1" si="392"/>
        <v>8.921032999999999E-2</v>
      </c>
      <c r="AC718" s="18">
        <f t="shared" ca="1" si="392"/>
        <v>9.2829349999999991E-2</v>
      </c>
      <c r="AD718" s="18">
        <f t="shared" ca="1" si="392"/>
        <v>9.6448369999999992E-2</v>
      </c>
      <c r="AE718" s="18">
        <f t="shared" ca="1" si="393"/>
        <v>0.1000674</v>
      </c>
      <c r="AF718" s="18">
        <f t="shared" ca="1" si="393"/>
        <v>0.1037232</v>
      </c>
      <c r="AG718" s="18">
        <f t="shared" ca="1" si="393"/>
        <v>0.1074932</v>
      </c>
      <c r="AH718" s="18">
        <f t="shared" ca="1" si="393"/>
        <v>0.11142709999999999</v>
      </c>
      <c r="AI718" s="18">
        <f t="shared" ca="1" si="393"/>
        <v>0.1155429</v>
      </c>
      <c r="AJ718" s="18">
        <f t="shared" ca="1" si="393"/>
        <v>0.11986090000000001</v>
      </c>
      <c r="AK718" s="18">
        <f t="shared" ca="1" si="393"/>
        <v>0.1237813</v>
      </c>
      <c r="AL718" s="18">
        <f t="shared" ca="1" si="393"/>
        <v>0</v>
      </c>
      <c r="AM718" s="18">
        <f t="shared" ca="1" si="393"/>
        <v>0</v>
      </c>
      <c r="AN718" s="18">
        <f t="shared" ca="1" si="393"/>
        <v>0</v>
      </c>
      <c r="AO718" s="18">
        <f t="shared" ca="1" si="394"/>
        <v>0</v>
      </c>
      <c r="AP718" s="18">
        <f t="shared" ca="1" si="394"/>
        <v>0</v>
      </c>
      <c r="AQ718" s="18">
        <f t="shared" ca="1" si="394"/>
        <v>0</v>
      </c>
      <c r="AR718" s="18">
        <f t="shared" ca="1" si="394"/>
        <v>0</v>
      </c>
      <c r="AS718" s="18">
        <f t="shared" ca="1" si="394"/>
        <v>0</v>
      </c>
      <c r="AT718" s="18">
        <f t="shared" ca="1" si="394"/>
        <v>0</v>
      </c>
      <c r="AU718" s="18">
        <f t="shared" ca="1" si="394"/>
        <v>0</v>
      </c>
      <c r="AV718" s="18">
        <f t="shared" ca="1" si="394"/>
        <v>0</v>
      </c>
      <c r="AW718" s="18">
        <f t="shared" ca="1" si="394"/>
        <v>0</v>
      </c>
      <c r="AX718" s="18">
        <f t="shared" ca="1" si="394"/>
        <v>0</v>
      </c>
      <c r="AY718" s="18">
        <f t="shared" ca="1" si="395"/>
        <v>0</v>
      </c>
      <c r="AZ718" s="18">
        <f t="shared" ca="1" si="395"/>
        <v>0</v>
      </c>
      <c r="BA718" s="18">
        <f t="shared" ca="1" si="395"/>
        <v>0</v>
      </c>
      <c r="BB718" s="18">
        <f t="shared" ca="1" si="395"/>
        <v>0</v>
      </c>
      <c r="BC718" s="18">
        <f t="shared" ca="1" si="395"/>
        <v>0</v>
      </c>
      <c r="BD718" s="18">
        <f t="shared" ca="1" si="395"/>
        <v>0</v>
      </c>
      <c r="BE718" s="18">
        <f t="shared" ca="1" si="395"/>
        <v>0</v>
      </c>
      <c r="BF718" s="18">
        <f t="shared" ca="1" si="395"/>
        <v>0</v>
      </c>
      <c r="BG718" s="18">
        <f t="shared" ca="1" si="395"/>
        <v>0</v>
      </c>
      <c r="BH718" s="18">
        <f t="shared" ca="1" si="395"/>
        <v>0</v>
      </c>
      <c r="BI718" s="18">
        <f t="shared" ca="1" si="395"/>
        <v>0</v>
      </c>
    </row>
    <row r="719" spans="8:61" x14ac:dyDescent="0.35">
      <c r="H719" s="2" t="str">
        <f t="shared" si="369"/>
        <v>Test</v>
      </c>
      <c r="I719">
        <f t="shared" si="368"/>
        <v>14</v>
      </c>
      <c r="J719">
        <f t="shared" si="375"/>
        <v>27</v>
      </c>
      <c r="K719" s="18">
        <f t="shared" ref="K719:T728" ca="1" si="396">IF(K$28&gt;$J719,0,OFFSET($K$2,$I719,$J719-K$28))</f>
        <v>3.9941850000000001E-2</v>
      </c>
      <c r="L719" s="18">
        <f t="shared" ca="1" si="396"/>
        <v>4.2238050000000006E-2</v>
      </c>
      <c r="M719" s="18">
        <f t="shared" ca="1" si="396"/>
        <v>4.4534240000000003E-2</v>
      </c>
      <c r="N719" s="18">
        <f t="shared" ca="1" si="396"/>
        <v>4.6830429999999999E-2</v>
      </c>
      <c r="O719" s="18">
        <f t="shared" ca="1" si="396"/>
        <v>4.9126629999999998E-2</v>
      </c>
      <c r="P719" s="18">
        <f t="shared" ca="1" si="396"/>
        <v>5.1422820000000001E-2</v>
      </c>
      <c r="Q719" s="18">
        <f t="shared" ca="1" si="396"/>
        <v>5.3719009999999998E-2</v>
      </c>
      <c r="R719" s="18">
        <f t="shared" ca="1" si="396"/>
        <v>5.6015209999999996E-2</v>
      </c>
      <c r="S719" s="18">
        <f t="shared" ca="1" si="396"/>
        <v>5.8311409999999994E-2</v>
      </c>
      <c r="T719" s="18">
        <f t="shared" ca="1" si="396"/>
        <v>6.0607610000000006E-2</v>
      </c>
      <c r="U719" s="18">
        <f t="shared" ref="U719:AD728" ca="1" si="397">IF(U$28&gt;$J719,0,OFFSET($K$2,$I719,$J719-U$28))</f>
        <v>6.2903799999999996E-2</v>
      </c>
      <c r="V719" s="18">
        <f t="shared" ca="1" si="397"/>
        <v>6.5199999999999994E-2</v>
      </c>
      <c r="W719" s="18">
        <f t="shared" ca="1" si="397"/>
        <v>6.7826899999999996E-2</v>
      </c>
      <c r="X719" s="18">
        <f t="shared" ca="1" si="397"/>
        <v>7.1115219999999993E-2</v>
      </c>
      <c r="Y719" s="18">
        <f t="shared" ca="1" si="397"/>
        <v>7.4734239999999993E-2</v>
      </c>
      <c r="Z719" s="18">
        <f t="shared" ca="1" si="397"/>
        <v>7.8353270000000003E-2</v>
      </c>
      <c r="AA719" s="18">
        <f t="shared" ca="1" si="397"/>
        <v>8.1972289999999989E-2</v>
      </c>
      <c r="AB719" s="18">
        <f t="shared" ca="1" si="397"/>
        <v>8.559130999999999E-2</v>
      </c>
      <c r="AC719" s="18">
        <f t="shared" ca="1" si="397"/>
        <v>8.921032999999999E-2</v>
      </c>
      <c r="AD719" s="18">
        <f t="shared" ca="1" si="397"/>
        <v>9.2829349999999991E-2</v>
      </c>
      <c r="AE719" s="18">
        <f t="shared" ref="AE719:AN728" ca="1" si="398">IF(AE$28&gt;$J719,0,OFFSET($K$2,$I719,$J719-AE$28))</f>
        <v>9.6448369999999992E-2</v>
      </c>
      <c r="AF719" s="18">
        <f t="shared" ca="1" si="398"/>
        <v>0.1000674</v>
      </c>
      <c r="AG719" s="18">
        <f t="shared" ca="1" si="398"/>
        <v>0.1037232</v>
      </c>
      <c r="AH719" s="18">
        <f t="shared" ca="1" si="398"/>
        <v>0.1074932</v>
      </c>
      <c r="AI719" s="18">
        <f t="shared" ca="1" si="398"/>
        <v>0.11142709999999999</v>
      </c>
      <c r="AJ719" s="18">
        <f t="shared" ca="1" si="398"/>
        <v>0.1155429</v>
      </c>
      <c r="AK719" s="18">
        <f t="shared" ca="1" si="398"/>
        <v>0.11986090000000001</v>
      </c>
      <c r="AL719" s="18">
        <f t="shared" ca="1" si="398"/>
        <v>0.1237813</v>
      </c>
      <c r="AM719" s="18">
        <f t="shared" ca="1" si="398"/>
        <v>0</v>
      </c>
      <c r="AN719" s="18">
        <f t="shared" ca="1" si="398"/>
        <v>0</v>
      </c>
      <c r="AO719" s="18">
        <f t="shared" ref="AO719:AX728" ca="1" si="399">IF(AO$28&gt;$J719,0,OFFSET($K$2,$I719,$J719-AO$28))</f>
        <v>0</v>
      </c>
      <c r="AP719" s="18">
        <f t="shared" ca="1" si="399"/>
        <v>0</v>
      </c>
      <c r="AQ719" s="18">
        <f t="shared" ca="1" si="399"/>
        <v>0</v>
      </c>
      <c r="AR719" s="18">
        <f t="shared" ca="1" si="399"/>
        <v>0</v>
      </c>
      <c r="AS719" s="18">
        <f t="shared" ca="1" si="399"/>
        <v>0</v>
      </c>
      <c r="AT719" s="18">
        <f t="shared" ca="1" si="399"/>
        <v>0</v>
      </c>
      <c r="AU719" s="18">
        <f t="shared" ca="1" si="399"/>
        <v>0</v>
      </c>
      <c r="AV719" s="18">
        <f t="shared" ca="1" si="399"/>
        <v>0</v>
      </c>
      <c r="AW719" s="18">
        <f t="shared" ca="1" si="399"/>
        <v>0</v>
      </c>
      <c r="AX719" s="18">
        <f t="shared" ca="1" si="399"/>
        <v>0</v>
      </c>
      <c r="AY719" s="18">
        <f t="shared" ref="AY719:BI728" ca="1" si="400">IF(AY$28&gt;$J719,0,OFFSET($K$2,$I719,$J719-AY$28))</f>
        <v>0</v>
      </c>
      <c r="AZ719" s="18">
        <f t="shared" ca="1" si="400"/>
        <v>0</v>
      </c>
      <c r="BA719" s="18">
        <f t="shared" ca="1" si="400"/>
        <v>0</v>
      </c>
      <c r="BB719" s="18">
        <f t="shared" ca="1" si="400"/>
        <v>0</v>
      </c>
      <c r="BC719" s="18">
        <f t="shared" ca="1" si="400"/>
        <v>0</v>
      </c>
      <c r="BD719" s="18">
        <f t="shared" ca="1" si="400"/>
        <v>0</v>
      </c>
      <c r="BE719" s="18">
        <f t="shared" ca="1" si="400"/>
        <v>0</v>
      </c>
      <c r="BF719" s="18">
        <f t="shared" ca="1" si="400"/>
        <v>0</v>
      </c>
      <c r="BG719" s="18">
        <f t="shared" ca="1" si="400"/>
        <v>0</v>
      </c>
      <c r="BH719" s="18">
        <f t="shared" ca="1" si="400"/>
        <v>0</v>
      </c>
      <c r="BI719" s="18">
        <f t="shared" ca="1" si="400"/>
        <v>0</v>
      </c>
    </row>
    <row r="720" spans="8:61" x14ac:dyDescent="0.35">
      <c r="H720" s="2" t="str">
        <f t="shared" si="369"/>
        <v>Test</v>
      </c>
      <c r="I720">
        <f t="shared" si="368"/>
        <v>14</v>
      </c>
      <c r="J720">
        <f t="shared" si="375"/>
        <v>28</v>
      </c>
      <c r="K720" s="18">
        <f t="shared" ca="1" si="396"/>
        <v>3.7645659999999997E-2</v>
      </c>
      <c r="L720" s="18">
        <f t="shared" ca="1" si="396"/>
        <v>3.9941850000000001E-2</v>
      </c>
      <c r="M720" s="18">
        <f t="shared" ca="1" si="396"/>
        <v>4.2238050000000006E-2</v>
      </c>
      <c r="N720" s="18">
        <f t="shared" ca="1" si="396"/>
        <v>4.4534240000000003E-2</v>
      </c>
      <c r="O720" s="18">
        <f t="shared" ca="1" si="396"/>
        <v>4.6830429999999999E-2</v>
      </c>
      <c r="P720" s="18">
        <f t="shared" ca="1" si="396"/>
        <v>4.9126629999999998E-2</v>
      </c>
      <c r="Q720" s="18">
        <f t="shared" ca="1" si="396"/>
        <v>5.1422820000000001E-2</v>
      </c>
      <c r="R720" s="18">
        <f t="shared" ca="1" si="396"/>
        <v>5.3719009999999998E-2</v>
      </c>
      <c r="S720" s="18">
        <f t="shared" ca="1" si="396"/>
        <v>5.6015209999999996E-2</v>
      </c>
      <c r="T720" s="18">
        <f t="shared" ca="1" si="396"/>
        <v>5.8311409999999994E-2</v>
      </c>
      <c r="U720" s="18">
        <f t="shared" ca="1" si="397"/>
        <v>6.0607610000000006E-2</v>
      </c>
      <c r="V720" s="18">
        <f t="shared" ca="1" si="397"/>
        <v>6.2903799999999996E-2</v>
      </c>
      <c r="W720" s="18">
        <f t="shared" ca="1" si="397"/>
        <v>6.5199999999999994E-2</v>
      </c>
      <c r="X720" s="18">
        <f t="shared" ca="1" si="397"/>
        <v>6.7826899999999996E-2</v>
      </c>
      <c r="Y720" s="18">
        <f t="shared" ca="1" si="397"/>
        <v>7.1115219999999993E-2</v>
      </c>
      <c r="Z720" s="18">
        <f t="shared" ca="1" si="397"/>
        <v>7.4734239999999993E-2</v>
      </c>
      <c r="AA720" s="18">
        <f t="shared" ca="1" si="397"/>
        <v>7.8353270000000003E-2</v>
      </c>
      <c r="AB720" s="18">
        <f t="shared" ca="1" si="397"/>
        <v>8.1972289999999989E-2</v>
      </c>
      <c r="AC720" s="18">
        <f t="shared" ca="1" si="397"/>
        <v>8.559130999999999E-2</v>
      </c>
      <c r="AD720" s="18">
        <f t="shared" ca="1" si="397"/>
        <v>8.921032999999999E-2</v>
      </c>
      <c r="AE720" s="18">
        <f t="shared" ca="1" si="398"/>
        <v>9.2829349999999991E-2</v>
      </c>
      <c r="AF720" s="18">
        <f t="shared" ca="1" si="398"/>
        <v>9.6448369999999992E-2</v>
      </c>
      <c r="AG720" s="18">
        <f t="shared" ca="1" si="398"/>
        <v>0.1000674</v>
      </c>
      <c r="AH720" s="18">
        <f t="shared" ca="1" si="398"/>
        <v>0.1037232</v>
      </c>
      <c r="AI720" s="18">
        <f t="shared" ca="1" si="398"/>
        <v>0.1074932</v>
      </c>
      <c r="AJ720" s="18">
        <f t="shared" ca="1" si="398"/>
        <v>0.11142709999999999</v>
      </c>
      <c r="AK720" s="18">
        <f t="shared" ca="1" si="398"/>
        <v>0.1155429</v>
      </c>
      <c r="AL720" s="18">
        <f t="shared" ca="1" si="398"/>
        <v>0.11986090000000001</v>
      </c>
      <c r="AM720" s="18">
        <f t="shared" ca="1" si="398"/>
        <v>0.1237813</v>
      </c>
      <c r="AN720" s="18">
        <f t="shared" ca="1" si="398"/>
        <v>0</v>
      </c>
      <c r="AO720" s="18">
        <f t="shared" ca="1" si="399"/>
        <v>0</v>
      </c>
      <c r="AP720" s="18">
        <f t="shared" ca="1" si="399"/>
        <v>0</v>
      </c>
      <c r="AQ720" s="18">
        <f t="shared" ca="1" si="399"/>
        <v>0</v>
      </c>
      <c r="AR720" s="18">
        <f t="shared" ca="1" si="399"/>
        <v>0</v>
      </c>
      <c r="AS720" s="18">
        <f t="shared" ca="1" si="399"/>
        <v>0</v>
      </c>
      <c r="AT720" s="18">
        <f t="shared" ca="1" si="399"/>
        <v>0</v>
      </c>
      <c r="AU720" s="18">
        <f t="shared" ca="1" si="399"/>
        <v>0</v>
      </c>
      <c r="AV720" s="18">
        <f t="shared" ca="1" si="399"/>
        <v>0</v>
      </c>
      <c r="AW720" s="18">
        <f t="shared" ca="1" si="399"/>
        <v>0</v>
      </c>
      <c r="AX720" s="18">
        <f t="shared" ca="1" si="399"/>
        <v>0</v>
      </c>
      <c r="AY720" s="18">
        <f t="shared" ca="1" si="400"/>
        <v>0</v>
      </c>
      <c r="AZ720" s="18">
        <f t="shared" ca="1" si="400"/>
        <v>0</v>
      </c>
      <c r="BA720" s="18">
        <f t="shared" ca="1" si="400"/>
        <v>0</v>
      </c>
      <c r="BB720" s="18">
        <f t="shared" ca="1" si="400"/>
        <v>0</v>
      </c>
      <c r="BC720" s="18">
        <f t="shared" ca="1" si="400"/>
        <v>0</v>
      </c>
      <c r="BD720" s="18">
        <f t="shared" ca="1" si="400"/>
        <v>0</v>
      </c>
      <c r="BE720" s="18">
        <f t="shared" ca="1" si="400"/>
        <v>0</v>
      </c>
      <c r="BF720" s="18">
        <f t="shared" ca="1" si="400"/>
        <v>0</v>
      </c>
      <c r="BG720" s="18">
        <f t="shared" ca="1" si="400"/>
        <v>0</v>
      </c>
      <c r="BH720" s="18">
        <f t="shared" ca="1" si="400"/>
        <v>0</v>
      </c>
      <c r="BI720" s="18">
        <f t="shared" ca="1" si="400"/>
        <v>0</v>
      </c>
    </row>
    <row r="721" spans="8:61" x14ac:dyDescent="0.35">
      <c r="H721" s="2" t="str">
        <f t="shared" si="369"/>
        <v>Test</v>
      </c>
      <c r="I721">
        <f t="shared" si="368"/>
        <v>14</v>
      </c>
      <c r="J721">
        <f t="shared" si="375"/>
        <v>29</v>
      </c>
      <c r="K721" s="18">
        <f t="shared" ca="1" si="396"/>
        <v>3.5349459999999999E-2</v>
      </c>
      <c r="L721" s="18">
        <f t="shared" ca="1" si="396"/>
        <v>3.7645659999999997E-2</v>
      </c>
      <c r="M721" s="18">
        <f t="shared" ca="1" si="396"/>
        <v>3.9941850000000001E-2</v>
      </c>
      <c r="N721" s="18">
        <f t="shared" ca="1" si="396"/>
        <v>4.2238050000000006E-2</v>
      </c>
      <c r="O721" s="18">
        <f t="shared" ca="1" si="396"/>
        <v>4.4534240000000003E-2</v>
      </c>
      <c r="P721" s="18">
        <f t="shared" ca="1" si="396"/>
        <v>4.6830429999999999E-2</v>
      </c>
      <c r="Q721" s="18">
        <f t="shared" ca="1" si="396"/>
        <v>4.9126629999999998E-2</v>
      </c>
      <c r="R721" s="18">
        <f t="shared" ca="1" si="396"/>
        <v>5.1422820000000001E-2</v>
      </c>
      <c r="S721" s="18">
        <f t="shared" ca="1" si="396"/>
        <v>5.3719009999999998E-2</v>
      </c>
      <c r="T721" s="18">
        <f t="shared" ca="1" si="396"/>
        <v>5.6015209999999996E-2</v>
      </c>
      <c r="U721" s="18">
        <f t="shared" ca="1" si="397"/>
        <v>5.8311409999999994E-2</v>
      </c>
      <c r="V721" s="18">
        <f t="shared" ca="1" si="397"/>
        <v>6.0607610000000006E-2</v>
      </c>
      <c r="W721" s="18">
        <f t="shared" ca="1" si="397"/>
        <v>6.2903799999999996E-2</v>
      </c>
      <c r="X721" s="18">
        <f t="shared" ca="1" si="397"/>
        <v>6.5199999999999994E-2</v>
      </c>
      <c r="Y721" s="18">
        <f t="shared" ca="1" si="397"/>
        <v>6.7826899999999996E-2</v>
      </c>
      <c r="Z721" s="18">
        <f t="shared" ca="1" si="397"/>
        <v>7.1115219999999993E-2</v>
      </c>
      <c r="AA721" s="18">
        <f t="shared" ca="1" si="397"/>
        <v>7.4734239999999993E-2</v>
      </c>
      <c r="AB721" s="18">
        <f t="shared" ca="1" si="397"/>
        <v>7.8353270000000003E-2</v>
      </c>
      <c r="AC721" s="18">
        <f t="shared" ca="1" si="397"/>
        <v>8.1972289999999989E-2</v>
      </c>
      <c r="AD721" s="18">
        <f t="shared" ca="1" si="397"/>
        <v>8.559130999999999E-2</v>
      </c>
      <c r="AE721" s="18">
        <f t="shared" ca="1" si="398"/>
        <v>8.921032999999999E-2</v>
      </c>
      <c r="AF721" s="18">
        <f t="shared" ca="1" si="398"/>
        <v>9.2829349999999991E-2</v>
      </c>
      <c r="AG721" s="18">
        <f t="shared" ca="1" si="398"/>
        <v>9.6448369999999992E-2</v>
      </c>
      <c r="AH721" s="18">
        <f t="shared" ca="1" si="398"/>
        <v>0.1000674</v>
      </c>
      <c r="AI721" s="18">
        <f t="shared" ca="1" si="398"/>
        <v>0.1037232</v>
      </c>
      <c r="AJ721" s="18">
        <f t="shared" ca="1" si="398"/>
        <v>0.1074932</v>
      </c>
      <c r="AK721" s="18">
        <f t="shared" ca="1" si="398"/>
        <v>0.11142709999999999</v>
      </c>
      <c r="AL721" s="18">
        <f t="shared" ca="1" si="398"/>
        <v>0.1155429</v>
      </c>
      <c r="AM721" s="18">
        <f t="shared" ca="1" si="398"/>
        <v>0.11986090000000001</v>
      </c>
      <c r="AN721" s="18">
        <f t="shared" ca="1" si="398"/>
        <v>0.1237813</v>
      </c>
      <c r="AO721" s="18">
        <f t="shared" ca="1" si="399"/>
        <v>0</v>
      </c>
      <c r="AP721" s="18">
        <f t="shared" ca="1" si="399"/>
        <v>0</v>
      </c>
      <c r="AQ721" s="18">
        <f t="shared" ca="1" si="399"/>
        <v>0</v>
      </c>
      <c r="AR721" s="18">
        <f t="shared" ca="1" si="399"/>
        <v>0</v>
      </c>
      <c r="AS721" s="18">
        <f t="shared" ca="1" si="399"/>
        <v>0</v>
      </c>
      <c r="AT721" s="18">
        <f t="shared" ca="1" si="399"/>
        <v>0</v>
      </c>
      <c r="AU721" s="18">
        <f t="shared" ca="1" si="399"/>
        <v>0</v>
      </c>
      <c r="AV721" s="18">
        <f t="shared" ca="1" si="399"/>
        <v>0</v>
      </c>
      <c r="AW721" s="18">
        <f t="shared" ca="1" si="399"/>
        <v>0</v>
      </c>
      <c r="AX721" s="18">
        <f t="shared" ca="1" si="399"/>
        <v>0</v>
      </c>
      <c r="AY721" s="18">
        <f t="shared" ca="1" si="400"/>
        <v>0</v>
      </c>
      <c r="AZ721" s="18">
        <f t="shared" ca="1" si="400"/>
        <v>0</v>
      </c>
      <c r="BA721" s="18">
        <f t="shared" ca="1" si="400"/>
        <v>0</v>
      </c>
      <c r="BB721" s="18">
        <f t="shared" ca="1" si="400"/>
        <v>0</v>
      </c>
      <c r="BC721" s="18">
        <f t="shared" ca="1" si="400"/>
        <v>0</v>
      </c>
      <c r="BD721" s="18">
        <f t="shared" ca="1" si="400"/>
        <v>0</v>
      </c>
      <c r="BE721" s="18">
        <f t="shared" ca="1" si="400"/>
        <v>0</v>
      </c>
      <c r="BF721" s="18">
        <f t="shared" ca="1" si="400"/>
        <v>0</v>
      </c>
      <c r="BG721" s="18">
        <f t="shared" ca="1" si="400"/>
        <v>0</v>
      </c>
      <c r="BH721" s="18">
        <f t="shared" ca="1" si="400"/>
        <v>0</v>
      </c>
      <c r="BI721" s="18">
        <f t="shared" ca="1" si="400"/>
        <v>0</v>
      </c>
    </row>
    <row r="722" spans="8:61" x14ac:dyDescent="0.35">
      <c r="H722" s="2" t="str">
        <f t="shared" si="369"/>
        <v>Test</v>
      </c>
      <c r="I722">
        <f t="shared" si="368"/>
        <v>14</v>
      </c>
      <c r="J722">
        <f t="shared" si="375"/>
        <v>30</v>
      </c>
      <c r="K722" s="18">
        <f t="shared" ca="1" si="396"/>
        <v>0</v>
      </c>
      <c r="L722" s="18">
        <f t="shared" ca="1" si="396"/>
        <v>3.5349459999999999E-2</v>
      </c>
      <c r="M722" s="18">
        <f t="shared" ca="1" si="396"/>
        <v>3.7645659999999997E-2</v>
      </c>
      <c r="N722" s="18">
        <f t="shared" ca="1" si="396"/>
        <v>3.9941850000000001E-2</v>
      </c>
      <c r="O722" s="18">
        <f t="shared" ca="1" si="396"/>
        <v>4.2238050000000006E-2</v>
      </c>
      <c r="P722" s="18">
        <f t="shared" ca="1" si="396"/>
        <v>4.4534240000000003E-2</v>
      </c>
      <c r="Q722" s="18">
        <f t="shared" ca="1" si="396"/>
        <v>4.6830429999999999E-2</v>
      </c>
      <c r="R722" s="18">
        <f t="shared" ca="1" si="396"/>
        <v>4.9126629999999998E-2</v>
      </c>
      <c r="S722" s="18">
        <f t="shared" ca="1" si="396"/>
        <v>5.1422820000000001E-2</v>
      </c>
      <c r="T722" s="18">
        <f t="shared" ca="1" si="396"/>
        <v>5.3719009999999998E-2</v>
      </c>
      <c r="U722" s="18">
        <f t="shared" ca="1" si="397"/>
        <v>5.6015209999999996E-2</v>
      </c>
      <c r="V722" s="18">
        <f t="shared" ca="1" si="397"/>
        <v>5.8311409999999994E-2</v>
      </c>
      <c r="W722" s="18">
        <f t="shared" ca="1" si="397"/>
        <v>6.0607610000000006E-2</v>
      </c>
      <c r="X722" s="18">
        <f t="shared" ca="1" si="397"/>
        <v>6.2903799999999996E-2</v>
      </c>
      <c r="Y722" s="18">
        <f t="shared" ca="1" si="397"/>
        <v>6.5199999999999994E-2</v>
      </c>
      <c r="Z722" s="18">
        <f t="shared" ca="1" si="397"/>
        <v>6.7826899999999996E-2</v>
      </c>
      <c r="AA722" s="18">
        <f t="shared" ca="1" si="397"/>
        <v>7.1115219999999993E-2</v>
      </c>
      <c r="AB722" s="18">
        <f t="shared" ca="1" si="397"/>
        <v>7.4734239999999993E-2</v>
      </c>
      <c r="AC722" s="18">
        <f t="shared" ca="1" si="397"/>
        <v>7.8353270000000003E-2</v>
      </c>
      <c r="AD722" s="18">
        <f t="shared" ca="1" si="397"/>
        <v>8.1972289999999989E-2</v>
      </c>
      <c r="AE722" s="18">
        <f t="shared" ca="1" si="398"/>
        <v>8.559130999999999E-2</v>
      </c>
      <c r="AF722" s="18">
        <f t="shared" ca="1" si="398"/>
        <v>8.921032999999999E-2</v>
      </c>
      <c r="AG722" s="18">
        <f t="shared" ca="1" si="398"/>
        <v>9.2829349999999991E-2</v>
      </c>
      <c r="AH722" s="18">
        <f t="shared" ca="1" si="398"/>
        <v>9.6448369999999992E-2</v>
      </c>
      <c r="AI722" s="18">
        <f t="shared" ca="1" si="398"/>
        <v>0.1000674</v>
      </c>
      <c r="AJ722" s="18">
        <f t="shared" ca="1" si="398"/>
        <v>0.1037232</v>
      </c>
      <c r="AK722" s="18">
        <f t="shared" ca="1" si="398"/>
        <v>0.1074932</v>
      </c>
      <c r="AL722" s="18">
        <f t="shared" ca="1" si="398"/>
        <v>0.11142709999999999</v>
      </c>
      <c r="AM722" s="18">
        <f t="shared" ca="1" si="398"/>
        <v>0.1155429</v>
      </c>
      <c r="AN722" s="18">
        <f t="shared" ca="1" si="398"/>
        <v>0.11986090000000001</v>
      </c>
      <c r="AO722" s="18">
        <f t="shared" ca="1" si="399"/>
        <v>0.1237813</v>
      </c>
      <c r="AP722" s="18">
        <f t="shared" ca="1" si="399"/>
        <v>0</v>
      </c>
      <c r="AQ722" s="18">
        <f t="shared" ca="1" si="399"/>
        <v>0</v>
      </c>
      <c r="AR722" s="18">
        <f t="shared" ca="1" si="399"/>
        <v>0</v>
      </c>
      <c r="AS722" s="18">
        <f t="shared" ca="1" si="399"/>
        <v>0</v>
      </c>
      <c r="AT722" s="18">
        <f t="shared" ca="1" si="399"/>
        <v>0</v>
      </c>
      <c r="AU722" s="18">
        <f t="shared" ca="1" si="399"/>
        <v>0</v>
      </c>
      <c r="AV722" s="18">
        <f t="shared" ca="1" si="399"/>
        <v>0</v>
      </c>
      <c r="AW722" s="18">
        <f t="shared" ca="1" si="399"/>
        <v>0</v>
      </c>
      <c r="AX722" s="18">
        <f t="shared" ca="1" si="399"/>
        <v>0</v>
      </c>
      <c r="AY722" s="18">
        <f t="shared" ca="1" si="400"/>
        <v>0</v>
      </c>
      <c r="AZ722" s="18">
        <f t="shared" ca="1" si="400"/>
        <v>0</v>
      </c>
      <c r="BA722" s="18">
        <f t="shared" ca="1" si="400"/>
        <v>0</v>
      </c>
      <c r="BB722" s="18">
        <f t="shared" ca="1" si="400"/>
        <v>0</v>
      </c>
      <c r="BC722" s="18">
        <f t="shared" ca="1" si="400"/>
        <v>0</v>
      </c>
      <c r="BD722" s="18">
        <f t="shared" ca="1" si="400"/>
        <v>0</v>
      </c>
      <c r="BE722" s="18">
        <f t="shared" ca="1" si="400"/>
        <v>0</v>
      </c>
      <c r="BF722" s="18">
        <f t="shared" ca="1" si="400"/>
        <v>0</v>
      </c>
      <c r="BG722" s="18">
        <f t="shared" ca="1" si="400"/>
        <v>0</v>
      </c>
      <c r="BH722" s="18">
        <f t="shared" ca="1" si="400"/>
        <v>0</v>
      </c>
      <c r="BI722" s="18">
        <f t="shared" ca="1" si="400"/>
        <v>0</v>
      </c>
    </row>
    <row r="723" spans="8:61" x14ac:dyDescent="0.35">
      <c r="H723" s="2" t="str">
        <f t="shared" si="369"/>
        <v>Test</v>
      </c>
      <c r="I723">
        <f t="shared" si="368"/>
        <v>14</v>
      </c>
      <c r="J723">
        <f t="shared" si="375"/>
        <v>31</v>
      </c>
      <c r="K723" s="18">
        <f t="shared" ca="1" si="396"/>
        <v>0</v>
      </c>
      <c r="L723" s="18">
        <f t="shared" ca="1" si="396"/>
        <v>0</v>
      </c>
      <c r="M723" s="18">
        <f t="shared" ca="1" si="396"/>
        <v>3.5349459999999999E-2</v>
      </c>
      <c r="N723" s="18">
        <f t="shared" ca="1" si="396"/>
        <v>3.7645659999999997E-2</v>
      </c>
      <c r="O723" s="18">
        <f t="shared" ca="1" si="396"/>
        <v>3.9941850000000001E-2</v>
      </c>
      <c r="P723" s="18">
        <f t="shared" ca="1" si="396"/>
        <v>4.2238050000000006E-2</v>
      </c>
      <c r="Q723" s="18">
        <f t="shared" ca="1" si="396"/>
        <v>4.4534240000000003E-2</v>
      </c>
      <c r="R723" s="18">
        <f t="shared" ca="1" si="396"/>
        <v>4.6830429999999999E-2</v>
      </c>
      <c r="S723" s="18">
        <f t="shared" ca="1" si="396"/>
        <v>4.9126629999999998E-2</v>
      </c>
      <c r="T723" s="18">
        <f t="shared" ca="1" si="396"/>
        <v>5.1422820000000001E-2</v>
      </c>
      <c r="U723" s="18">
        <f t="shared" ca="1" si="397"/>
        <v>5.3719009999999998E-2</v>
      </c>
      <c r="V723" s="18">
        <f t="shared" ca="1" si="397"/>
        <v>5.6015209999999996E-2</v>
      </c>
      <c r="W723" s="18">
        <f t="shared" ca="1" si="397"/>
        <v>5.8311409999999994E-2</v>
      </c>
      <c r="X723" s="18">
        <f t="shared" ca="1" si="397"/>
        <v>6.0607610000000006E-2</v>
      </c>
      <c r="Y723" s="18">
        <f t="shared" ca="1" si="397"/>
        <v>6.2903799999999996E-2</v>
      </c>
      <c r="Z723" s="18">
        <f t="shared" ca="1" si="397"/>
        <v>6.5199999999999994E-2</v>
      </c>
      <c r="AA723" s="18">
        <f t="shared" ca="1" si="397"/>
        <v>6.7826899999999996E-2</v>
      </c>
      <c r="AB723" s="18">
        <f t="shared" ca="1" si="397"/>
        <v>7.1115219999999993E-2</v>
      </c>
      <c r="AC723" s="18">
        <f t="shared" ca="1" si="397"/>
        <v>7.4734239999999993E-2</v>
      </c>
      <c r="AD723" s="18">
        <f t="shared" ca="1" si="397"/>
        <v>7.8353270000000003E-2</v>
      </c>
      <c r="AE723" s="18">
        <f t="shared" ca="1" si="398"/>
        <v>8.1972289999999989E-2</v>
      </c>
      <c r="AF723" s="18">
        <f t="shared" ca="1" si="398"/>
        <v>8.559130999999999E-2</v>
      </c>
      <c r="AG723" s="18">
        <f t="shared" ca="1" si="398"/>
        <v>8.921032999999999E-2</v>
      </c>
      <c r="AH723" s="18">
        <f t="shared" ca="1" si="398"/>
        <v>9.2829349999999991E-2</v>
      </c>
      <c r="AI723" s="18">
        <f t="shared" ca="1" si="398"/>
        <v>9.6448369999999992E-2</v>
      </c>
      <c r="AJ723" s="18">
        <f t="shared" ca="1" si="398"/>
        <v>0.1000674</v>
      </c>
      <c r="AK723" s="18">
        <f t="shared" ca="1" si="398"/>
        <v>0.1037232</v>
      </c>
      <c r="AL723" s="18">
        <f t="shared" ca="1" si="398"/>
        <v>0.1074932</v>
      </c>
      <c r="AM723" s="18">
        <f t="shared" ca="1" si="398"/>
        <v>0.11142709999999999</v>
      </c>
      <c r="AN723" s="18">
        <f t="shared" ca="1" si="398"/>
        <v>0.1155429</v>
      </c>
      <c r="AO723" s="18">
        <f t="shared" ca="1" si="399"/>
        <v>0.11986090000000001</v>
      </c>
      <c r="AP723" s="18">
        <f t="shared" ca="1" si="399"/>
        <v>0.1237813</v>
      </c>
      <c r="AQ723" s="18">
        <f t="shared" ca="1" si="399"/>
        <v>0</v>
      </c>
      <c r="AR723" s="18">
        <f t="shared" ca="1" si="399"/>
        <v>0</v>
      </c>
      <c r="AS723" s="18">
        <f t="shared" ca="1" si="399"/>
        <v>0</v>
      </c>
      <c r="AT723" s="18">
        <f t="shared" ca="1" si="399"/>
        <v>0</v>
      </c>
      <c r="AU723" s="18">
        <f t="shared" ca="1" si="399"/>
        <v>0</v>
      </c>
      <c r="AV723" s="18">
        <f t="shared" ca="1" si="399"/>
        <v>0</v>
      </c>
      <c r="AW723" s="18">
        <f t="shared" ca="1" si="399"/>
        <v>0</v>
      </c>
      <c r="AX723" s="18">
        <f t="shared" ca="1" si="399"/>
        <v>0</v>
      </c>
      <c r="AY723" s="18">
        <f t="shared" ca="1" si="400"/>
        <v>0</v>
      </c>
      <c r="AZ723" s="18">
        <f t="shared" ca="1" si="400"/>
        <v>0</v>
      </c>
      <c r="BA723" s="18">
        <f t="shared" ca="1" si="400"/>
        <v>0</v>
      </c>
      <c r="BB723" s="18">
        <f t="shared" ca="1" si="400"/>
        <v>0</v>
      </c>
      <c r="BC723" s="18">
        <f t="shared" ca="1" si="400"/>
        <v>0</v>
      </c>
      <c r="BD723" s="18">
        <f t="shared" ca="1" si="400"/>
        <v>0</v>
      </c>
      <c r="BE723" s="18">
        <f t="shared" ca="1" si="400"/>
        <v>0</v>
      </c>
      <c r="BF723" s="18">
        <f t="shared" ca="1" si="400"/>
        <v>0</v>
      </c>
      <c r="BG723" s="18">
        <f t="shared" ca="1" si="400"/>
        <v>0</v>
      </c>
      <c r="BH723" s="18">
        <f t="shared" ca="1" si="400"/>
        <v>0</v>
      </c>
      <c r="BI723" s="18">
        <f t="shared" ca="1" si="400"/>
        <v>0</v>
      </c>
    </row>
    <row r="724" spans="8:61" x14ac:dyDescent="0.35">
      <c r="H724" s="2" t="str">
        <f t="shared" si="369"/>
        <v>Test</v>
      </c>
      <c r="I724">
        <f t="shared" si="368"/>
        <v>14</v>
      </c>
      <c r="J724">
        <f t="shared" si="375"/>
        <v>32</v>
      </c>
      <c r="K724" s="18">
        <f t="shared" ca="1" si="396"/>
        <v>0</v>
      </c>
      <c r="L724" s="18">
        <f t="shared" ca="1" si="396"/>
        <v>0</v>
      </c>
      <c r="M724" s="18">
        <f t="shared" ca="1" si="396"/>
        <v>0</v>
      </c>
      <c r="N724" s="18">
        <f t="shared" ca="1" si="396"/>
        <v>3.5349459999999999E-2</v>
      </c>
      <c r="O724" s="18">
        <f t="shared" ca="1" si="396"/>
        <v>3.7645659999999997E-2</v>
      </c>
      <c r="P724" s="18">
        <f t="shared" ca="1" si="396"/>
        <v>3.9941850000000001E-2</v>
      </c>
      <c r="Q724" s="18">
        <f t="shared" ca="1" si="396"/>
        <v>4.2238050000000006E-2</v>
      </c>
      <c r="R724" s="18">
        <f t="shared" ca="1" si="396"/>
        <v>4.4534240000000003E-2</v>
      </c>
      <c r="S724" s="18">
        <f t="shared" ca="1" si="396"/>
        <v>4.6830429999999999E-2</v>
      </c>
      <c r="T724" s="18">
        <f t="shared" ca="1" si="396"/>
        <v>4.9126629999999998E-2</v>
      </c>
      <c r="U724" s="18">
        <f t="shared" ca="1" si="397"/>
        <v>5.1422820000000001E-2</v>
      </c>
      <c r="V724" s="18">
        <f t="shared" ca="1" si="397"/>
        <v>5.3719009999999998E-2</v>
      </c>
      <c r="W724" s="18">
        <f t="shared" ca="1" si="397"/>
        <v>5.6015209999999996E-2</v>
      </c>
      <c r="X724" s="18">
        <f t="shared" ca="1" si="397"/>
        <v>5.8311409999999994E-2</v>
      </c>
      <c r="Y724" s="18">
        <f t="shared" ca="1" si="397"/>
        <v>6.0607610000000006E-2</v>
      </c>
      <c r="Z724" s="18">
        <f t="shared" ca="1" si="397"/>
        <v>6.2903799999999996E-2</v>
      </c>
      <c r="AA724" s="18">
        <f t="shared" ca="1" si="397"/>
        <v>6.5199999999999994E-2</v>
      </c>
      <c r="AB724" s="18">
        <f t="shared" ca="1" si="397"/>
        <v>6.7826899999999996E-2</v>
      </c>
      <c r="AC724" s="18">
        <f t="shared" ca="1" si="397"/>
        <v>7.1115219999999993E-2</v>
      </c>
      <c r="AD724" s="18">
        <f t="shared" ca="1" si="397"/>
        <v>7.4734239999999993E-2</v>
      </c>
      <c r="AE724" s="18">
        <f t="shared" ca="1" si="398"/>
        <v>7.8353270000000003E-2</v>
      </c>
      <c r="AF724" s="18">
        <f t="shared" ca="1" si="398"/>
        <v>8.1972289999999989E-2</v>
      </c>
      <c r="AG724" s="18">
        <f t="shared" ca="1" si="398"/>
        <v>8.559130999999999E-2</v>
      </c>
      <c r="AH724" s="18">
        <f t="shared" ca="1" si="398"/>
        <v>8.921032999999999E-2</v>
      </c>
      <c r="AI724" s="18">
        <f t="shared" ca="1" si="398"/>
        <v>9.2829349999999991E-2</v>
      </c>
      <c r="AJ724" s="18">
        <f t="shared" ca="1" si="398"/>
        <v>9.6448369999999992E-2</v>
      </c>
      <c r="AK724" s="18">
        <f t="shared" ca="1" si="398"/>
        <v>0.1000674</v>
      </c>
      <c r="AL724" s="18">
        <f t="shared" ca="1" si="398"/>
        <v>0.1037232</v>
      </c>
      <c r="AM724" s="18">
        <f t="shared" ca="1" si="398"/>
        <v>0.1074932</v>
      </c>
      <c r="AN724" s="18">
        <f t="shared" ca="1" si="398"/>
        <v>0.11142709999999999</v>
      </c>
      <c r="AO724" s="18">
        <f t="shared" ca="1" si="399"/>
        <v>0.1155429</v>
      </c>
      <c r="AP724" s="18">
        <f t="shared" ca="1" si="399"/>
        <v>0.11986090000000001</v>
      </c>
      <c r="AQ724" s="18">
        <f t="shared" ca="1" si="399"/>
        <v>0.1237813</v>
      </c>
      <c r="AR724" s="18">
        <f t="shared" ca="1" si="399"/>
        <v>0</v>
      </c>
      <c r="AS724" s="18">
        <f t="shared" ca="1" si="399"/>
        <v>0</v>
      </c>
      <c r="AT724" s="18">
        <f t="shared" ca="1" si="399"/>
        <v>0</v>
      </c>
      <c r="AU724" s="18">
        <f t="shared" ca="1" si="399"/>
        <v>0</v>
      </c>
      <c r="AV724" s="18">
        <f t="shared" ca="1" si="399"/>
        <v>0</v>
      </c>
      <c r="AW724" s="18">
        <f t="shared" ca="1" si="399"/>
        <v>0</v>
      </c>
      <c r="AX724" s="18">
        <f t="shared" ca="1" si="399"/>
        <v>0</v>
      </c>
      <c r="AY724" s="18">
        <f t="shared" ca="1" si="400"/>
        <v>0</v>
      </c>
      <c r="AZ724" s="18">
        <f t="shared" ca="1" si="400"/>
        <v>0</v>
      </c>
      <c r="BA724" s="18">
        <f t="shared" ca="1" si="400"/>
        <v>0</v>
      </c>
      <c r="BB724" s="18">
        <f t="shared" ca="1" si="400"/>
        <v>0</v>
      </c>
      <c r="BC724" s="18">
        <f t="shared" ca="1" si="400"/>
        <v>0</v>
      </c>
      <c r="BD724" s="18">
        <f t="shared" ca="1" si="400"/>
        <v>0</v>
      </c>
      <c r="BE724" s="18">
        <f t="shared" ca="1" si="400"/>
        <v>0</v>
      </c>
      <c r="BF724" s="18">
        <f t="shared" ca="1" si="400"/>
        <v>0</v>
      </c>
      <c r="BG724" s="18">
        <f t="shared" ca="1" si="400"/>
        <v>0</v>
      </c>
      <c r="BH724" s="18">
        <f t="shared" ca="1" si="400"/>
        <v>0</v>
      </c>
      <c r="BI724" s="18">
        <f t="shared" ca="1" si="400"/>
        <v>0</v>
      </c>
    </row>
    <row r="725" spans="8:61" x14ac:dyDescent="0.35">
      <c r="H725" s="2" t="str">
        <f t="shared" si="369"/>
        <v>Test</v>
      </c>
      <c r="I725">
        <f t="shared" si="368"/>
        <v>14</v>
      </c>
      <c r="J725">
        <f t="shared" si="375"/>
        <v>33</v>
      </c>
      <c r="K725" s="18">
        <f t="shared" ca="1" si="396"/>
        <v>0</v>
      </c>
      <c r="L725" s="18">
        <f t="shared" ca="1" si="396"/>
        <v>0</v>
      </c>
      <c r="M725" s="18">
        <f t="shared" ca="1" si="396"/>
        <v>0</v>
      </c>
      <c r="N725" s="18">
        <f t="shared" ca="1" si="396"/>
        <v>0</v>
      </c>
      <c r="O725" s="18">
        <f t="shared" ca="1" si="396"/>
        <v>3.5349459999999999E-2</v>
      </c>
      <c r="P725" s="18">
        <f t="shared" ca="1" si="396"/>
        <v>3.7645659999999997E-2</v>
      </c>
      <c r="Q725" s="18">
        <f t="shared" ca="1" si="396"/>
        <v>3.9941850000000001E-2</v>
      </c>
      <c r="R725" s="18">
        <f t="shared" ca="1" si="396"/>
        <v>4.2238050000000006E-2</v>
      </c>
      <c r="S725" s="18">
        <f t="shared" ca="1" si="396"/>
        <v>4.4534240000000003E-2</v>
      </c>
      <c r="T725" s="18">
        <f t="shared" ca="1" si="396"/>
        <v>4.6830429999999999E-2</v>
      </c>
      <c r="U725" s="18">
        <f t="shared" ca="1" si="397"/>
        <v>4.9126629999999998E-2</v>
      </c>
      <c r="V725" s="18">
        <f t="shared" ca="1" si="397"/>
        <v>5.1422820000000001E-2</v>
      </c>
      <c r="W725" s="18">
        <f t="shared" ca="1" si="397"/>
        <v>5.3719009999999998E-2</v>
      </c>
      <c r="X725" s="18">
        <f t="shared" ca="1" si="397"/>
        <v>5.6015209999999996E-2</v>
      </c>
      <c r="Y725" s="18">
        <f t="shared" ca="1" si="397"/>
        <v>5.8311409999999994E-2</v>
      </c>
      <c r="Z725" s="18">
        <f t="shared" ca="1" si="397"/>
        <v>6.0607610000000006E-2</v>
      </c>
      <c r="AA725" s="18">
        <f t="shared" ca="1" si="397"/>
        <v>6.2903799999999996E-2</v>
      </c>
      <c r="AB725" s="18">
        <f t="shared" ca="1" si="397"/>
        <v>6.5199999999999994E-2</v>
      </c>
      <c r="AC725" s="18">
        <f t="shared" ca="1" si="397"/>
        <v>6.7826899999999996E-2</v>
      </c>
      <c r="AD725" s="18">
        <f t="shared" ca="1" si="397"/>
        <v>7.1115219999999993E-2</v>
      </c>
      <c r="AE725" s="18">
        <f t="shared" ca="1" si="398"/>
        <v>7.4734239999999993E-2</v>
      </c>
      <c r="AF725" s="18">
        <f t="shared" ca="1" si="398"/>
        <v>7.8353270000000003E-2</v>
      </c>
      <c r="AG725" s="18">
        <f t="shared" ca="1" si="398"/>
        <v>8.1972289999999989E-2</v>
      </c>
      <c r="AH725" s="18">
        <f t="shared" ca="1" si="398"/>
        <v>8.559130999999999E-2</v>
      </c>
      <c r="AI725" s="18">
        <f t="shared" ca="1" si="398"/>
        <v>8.921032999999999E-2</v>
      </c>
      <c r="AJ725" s="18">
        <f t="shared" ca="1" si="398"/>
        <v>9.2829349999999991E-2</v>
      </c>
      <c r="AK725" s="18">
        <f t="shared" ca="1" si="398"/>
        <v>9.6448369999999992E-2</v>
      </c>
      <c r="AL725" s="18">
        <f t="shared" ca="1" si="398"/>
        <v>0.1000674</v>
      </c>
      <c r="AM725" s="18">
        <f t="shared" ca="1" si="398"/>
        <v>0.1037232</v>
      </c>
      <c r="AN725" s="18">
        <f t="shared" ca="1" si="398"/>
        <v>0.1074932</v>
      </c>
      <c r="AO725" s="18">
        <f t="shared" ca="1" si="399"/>
        <v>0.11142709999999999</v>
      </c>
      <c r="AP725" s="18">
        <f t="shared" ca="1" si="399"/>
        <v>0.1155429</v>
      </c>
      <c r="AQ725" s="18">
        <f t="shared" ca="1" si="399"/>
        <v>0.11986090000000001</v>
      </c>
      <c r="AR725" s="18">
        <f t="shared" ca="1" si="399"/>
        <v>0.1237813</v>
      </c>
      <c r="AS725" s="18">
        <f t="shared" ca="1" si="399"/>
        <v>0</v>
      </c>
      <c r="AT725" s="18">
        <f t="shared" ca="1" si="399"/>
        <v>0</v>
      </c>
      <c r="AU725" s="18">
        <f t="shared" ca="1" si="399"/>
        <v>0</v>
      </c>
      <c r="AV725" s="18">
        <f t="shared" ca="1" si="399"/>
        <v>0</v>
      </c>
      <c r="AW725" s="18">
        <f t="shared" ca="1" si="399"/>
        <v>0</v>
      </c>
      <c r="AX725" s="18">
        <f t="shared" ca="1" si="399"/>
        <v>0</v>
      </c>
      <c r="AY725" s="18">
        <f t="shared" ca="1" si="400"/>
        <v>0</v>
      </c>
      <c r="AZ725" s="18">
        <f t="shared" ca="1" si="400"/>
        <v>0</v>
      </c>
      <c r="BA725" s="18">
        <f t="shared" ca="1" si="400"/>
        <v>0</v>
      </c>
      <c r="BB725" s="18">
        <f t="shared" ca="1" si="400"/>
        <v>0</v>
      </c>
      <c r="BC725" s="18">
        <f t="shared" ca="1" si="400"/>
        <v>0</v>
      </c>
      <c r="BD725" s="18">
        <f t="shared" ca="1" si="400"/>
        <v>0</v>
      </c>
      <c r="BE725" s="18">
        <f t="shared" ca="1" si="400"/>
        <v>0</v>
      </c>
      <c r="BF725" s="18">
        <f t="shared" ca="1" si="400"/>
        <v>0</v>
      </c>
      <c r="BG725" s="18">
        <f t="shared" ca="1" si="400"/>
        <v>0</v>
      </c>
      <c r="BH725" s="18">
        <f t="shared" ca="1" si="400"/>
        <v>0</v>
      </c>
      <c r="BI725" s="18">
        <f t="shared" ca="1" si="400"/>
        <v>0</v>
      </c>
    </row>
    <row r="726" spans="8:61" x14ac:dyDescent="0.35">
      <c r="H726" s="2" t="str">
        <f t="shared" si="369"/>
        <v>Test</v>
      </c>
      <c r="I726">
        <f t="shared" si="368"/>
        <v>14</v>
      </c>
      <c r="J726">
        <f t="shared" si="375"/>
        <v>34</v>
      </c>
      <c r="K726" s="18">
        <f t="shared" ca="1" si="396"/>
        <v>0</v>
      </c>
      <c r="L726" s="18">
        <f t="shared" ca="1" si="396"/>
        <v>0</v>
      </c>
      <c r="M726" s="18">
        <f t="shared" ca="1" si="396"/>
        <v>0</v>
      </c>
      <c r="N726" s="18">
        <f t="shared" ca="1" si="396"/>
        <v>0</v>
      </c>
      <c r="O726" s="18">
        <f t="shared" ca="1" si="396"/>
        <v>0</v>
      </c>
      <c r="P726" s="18">
        <f t="shared" ca="1" si="396"/>
        <v>3.5349459999999999E-2</v>
      </c>
      <c r="Q726" s="18">
        <f t="shared" ca="1" si="396"/>
        <v>3.7645659999999997E-2</v>
      </c>
      <c r="R726" s="18">
        <f t="shared" ca="1" si="396"/>
        <v>3.9941850000000001E-2</v>
      </c>
      <c r="S726" s="18">
        <f t="shared" ca="1" si="396"/>
        <v>4.2238050000000006E-2</v>
      </c>
      <c r="T726" s="18">
        <f t="shared" ca="1" si="396"/>
        <v>4.4534240000000003E-2</v>
      </c>
      <c r="U726" s="18">
        <f t="shared" ca="1" si="397"/>
        <v>4.6830429999999999E-2</v>
      </c>
      <c r="V726" s="18">
        <f t="shared" ca="1" si="397"/>
        <v>4.9126629999999998E-2</v>
      </c>
      <c r="W726" s="18">
        <f t="shared" ca="1" si="397"/>
        <v>5.1422820000000001E-2</v>
      </c>
      <c r="X726" s="18">
        <f t="shared" ca="1" si="397"/>
        <v>5.3719009999999998E-2</v>
      </c>
      <c r="Y726" s="18">
        <f t="shared" ca="1" si="397"/>
        <v>5.6015209999999996E-2</v>
      </c>
      <c r="Z726" s="18">
        <f t="shared" ca="1" si="397"/>
        <v>5.8311409999999994E-2</v>
      </c>
      <c r="AA726" s="18">
        <f t="shared" ca="1" si="397"/>
        <v>6.0607610000000006E-2</v>
      </c>
      <c r="AB726" s="18">
        <f t="shared" ca="1" si="397"/>
        <v>6.2903799999999996E-2</v>
      </c>
      <c r="AC726" s="18">
        <f t="shared" ca="1" si="397"/>
        <v>6.5199999999999994E-2</v>
      </c>
      <c r="AD726" s="18">
        <f t="shared" ca="1" si="397"/>
        <v>6.7826899999999996E-2</v>
      </c>
      <c r="AE726" s="18">
        <f t="shared" ca="1" si="398"/>
        <v>7.1115219999999993E-2</v>
      </c>
      <c r="AF726" s="18">
        <f t="shared" ca="1" si="398"/>
        <v>7.4734239999999993E-2</v>
      </c>
      <c r="AG726" s="18">
        <f t="shared" ca="1" si="398"/>
        <v>7.8353270000000003E-2</v>
      </c>
      <c r="AH726" s="18">
        <f t="shared" ca="1" si="398"/>
        <v>8.1972289999999989E-2</v>
      </c>
      <c r="AI726" s="18">
        <f t="shared" ca="1" si="398"/>
        <v>8.559130999999999E-2</v>
      </c>
      <c r="AJ726" s="18">
        <f t="shared" ca="1" si="398"/>
        <v>8.921032999999999E-2</v>
      </c>
      <c r="AK726" s="18">
        <f t="shared" ca="1" si="398"/>
        <v>9.2829349999999991E-2</v>
      </c>
      <c r="AL726" s="18">
        <f t="shared" ca="1" si="398"/>
        <v>9.6448369999999992E-2</v>
      </c>
      <c r="AM726" s="18">
        <f t="shared" ca="1" si="398"/>
        <v>0.1000674</v>
      </c>
      <c r="AN726" s="18">
        <f t="shared" ca="1" si="398"/>
        <v>0.1037232</v>
      </c>
      <c r="AO726" s="18">
        <f t="shared" ca="1" si="399"/>
        <v>0.1074932</v>
      </c>
      <c r="AP726" s="18">
        <f t="shared" ca="1" si="399"/>
        <v>0.11142709999999999</v>
      </c>
      <c r="AQ726" s="18">
        <f t="shared" ca="1" si="399"/>
        <v>0.1155429</v>
      </c>
      <c r="AR726" s="18">
        <f t="shared" ca="1" si="399"/>
        <v>0.11986090000000001</v>
      </c>
      <c r="AS726" s="18">
        <f t="shared" ca="1" si="399"/>
        <v>0.1237813</v>
      </c>
      <c r="AT726" s="18">
        <f t="shared" ca="1" si="399"/>
        <v>0</v>
      </c>
      <c r="AU726" s="18">
        <f t="shared" ca="1" si="399"/>
        <v>0</v>
      </c>
      <c r="AV726" s="18">
        <f t="shared" ca="1" si="399"/>
        <v>0</v>
      </c>
      <c r="AW726" s="18">
        <f t="shared" ca="1" si="399"/>
        <v>0</v>
      </c>
      <c r="AX726" s="18">
        <f t="shared" ca="1" si="399"/>
        <v>0</v>
      </c>
      <c r="AY726" s="18">
        <f t="shared" ca="1" si="400"/>
        <v>0</v>
      </c>
      <c r="AZ726" s="18">
        <f t="shared" ca="1" si="400"/>
        <v>0</v>
      </c>
      <c r="BA726" s="18">
        <f t="shared" ca="1" si="400"/>
        <v>0</v>
      </c>
      <c r="BB726" s="18">
        <f t="shared" ca="1" si="400"/>
        <v>0</v>
      </c>
      <c r="BC726" s="18">
        <f t="shared" ca="1" si="400"/>
        <v>0</v>
      </c>
      <c r="BD726" s="18">
        <f t="shared" ca="1" si="400"/>
        <v>0</v>
      </c>
      <c r="BE726" s="18">
        <f t="shared" ca="1" si="400"/>
        <v>0</v>
      </c>
      <c r="BF726" s="18">
        <f t="shared" ca="1" si="400"/>
        <v>0</v>
      </c>
      <c r="BG726" s="18">
        <f t="shared" ca="1" si="400"/>
        <v>0</v>
      </c>
      <c r="BH726" s="18">
        <f t="shared" ca="1" si="400"/>
        <v>0</v>
      </c>
      <c r="BI726" s="18">
        <f t="shared" ca="1" si="400"/>
        <v>0</v>
      </c>
    </row>
    <row r="727" spans="8:61" x14ac:dyDescent="0.35">
      <c r="H727" s="2" t="str">
        <f t="shared" si="369"/>
        <v>Test</v>
      </c>
      <c r="I727">
        <f t="shared" si="368"/>
        <v>14</v>
      </c>
      <c r="J727">
        <f t="shared" si="375"/>
        <v>35</v>
      </c>
      <c r="K727" s="18">
        <f t="shared" ca="1" si="396"/>
        <v>0</v>
      </c>
      <c r="L727" s="18">
        <f t="shared" ca="1" si="396"/>
        <v>0</v>
      </c>
      <c r="M727" s="18">
        <f t="shared" ca="1" si="396"/>
        <v>0</v>
      </c>
      <c r="N727" s="18">
        <f t="shared" ca="1" si="396"/>
        <v>0</v>
      </c>
      <c r="O727" s="18">
        <f t="shared" ca="1" si="396"/>
        <v>0</v>
      </c>
      <c r="P727" s="18">
        <f t="shared" ca="1" si="396"/>
        <v>0</v>
      </c>
      <c r="Q727" s="18">
        <f t="shared" ca="1" si="396"/>
        <v>3.5349459999999999E-2</v>
      </c>
      <c r="R727" s="18">
        <f t="shared" ca="1" si="396"/>
        <v>3.7645659999999997E-2</v>
      </c>
      <c r="S727" s="18">
        <f t="shared" ca="1" si="396"/>
        <v>3.9941850000000001E-2</v>
      </c>
      <c r="T727" s="18">
        <f t="shared" ca="1" si="396"/>
        <v>4.2238050000000006E-2</v>
      </c>
      <c r="U727" s="18">
        <f t="shared" ca="1" si="397"/>
        <v>4.4534240000000003E-2</v>
      </c>
      <c r="V727" s="18">
        <f t="shared" ca="1" si="397"/>
        <v>4.6830429999999999E-2</v>
      </c>
      <c r="W727" s="18">
        <f t="shared" ca="1" si="397"/>
        <v>4.9126629999999998E-2</v>
      </c>
      <c r="X727" s="18">
        <f t="shared" ca="1" si="397"/>
        <v>5.1422820000000001E-2</v>
      </c>
      <c r="Y727" s="18">
        <f t="shared" ca="1" si="397"/>
        <v>5.3719009999999998E-2</v>
      </c>
      <c r="Z727" s="18">
        <f t="shared" ca="1" si="397"/>
        <v>5.6015209999999996E-2</v>
      </c>
      <c r="AA727" s="18">
        <f t="shared" ca="1" si="397"/>
        <v>5.8311409999999994E-2</v>
      </c>
      <c r="AB727" s="18">
        <f t="shared" ca="1" si="397"/>
        <v>6.0607610000000006E-2</v>
      </c>
      <c r="AC727" s="18">
        <f t="shared" ca="1" si="397"/>
        <v>6.2903799999999996E-2</v>
      </c>
      <c r="AD727" s="18">
        <f t="shared" ca="1" si="397"/>
        <v>6.5199999999999994E-2</v>
      </c>
      <c r="AE727" s="18">
        <f t="shared" ca="1" si="398"/>
        <v>6.7826899999999996E-2</v>
      </c>
      <c r="AF727" s="18">
        <f t="shared" ca="1" si="398"/>
        <v>7.1115219999999993E-2</v>
      </c>
      <c r="AG727" s="18">
        <f t="shared" ca="1" si="398"/>
        <v>7.4734239999999993E-2</v>
      </c>
      <c r="AH727" s="18">
        <f t="shared" ca="1" si="398"/>
        <v>7.8353270000000003E-2</v>
      </c>
      <c r="AI727" s="18">
        <f t="shared" ca="1" si="398"/>
        <v>8.1972289999999989E-2</v>
      </c>
      <c r="AJ727" s="18">
        <f t="shared" ca="1" si="398"/>
        <v>8.559130999999999E-2</v>
      </c>
      <c r="AK727" s="18">
        <f t="shared" ca="1" si="398"/>
        <v>8.921032999999999E-2</v>
      </c>
      <c r="AL727" s="18">
        <f t="shared" ca="1" si="398"/>
        <v>9.2829349999999991E-2</v>
      </c>
      <c r="AM727" s="18">
        <f t="shared" ca="1" si="398"/>
        <v>9.6448369999999992E-2</v>
      </c>
      <c r="AN727" s="18">
        <f t="shared" ca="1" si="398"/>
        <v>0.1000674</v>
      </c>
      <c r="AO727" s="18">
        <f t="shared" ca="1" si="399"/>
        <v>0.1037232</v>
      </c>
      <c r="AP727" s="18">
        <f t="shared" ca="1" si="399"/>
        <v>0.1074932</v>
      </c>
      <c r="AQ727" s="18">
        <f t="shared" ca="1" si="399"/>
        <v>0.11142709999999999</v>
      </c>
      <c r="AR727" s="18">
        <f t="shared" ca="1" si="399"/>
        <v>0.1155429</v>
      </c>
      <c r="AS727" s="18">
        <f t="shared" ca="1" si="399"/>
        <v>0.11986090000000001</v>
      </c>
      <c r="AT727" s="18">
        <f t="shared" ca="1" si="399"/>
        <v>0.1237813</v>
      </c>
      <c r="AU727" s="18">
        <f t="shared" ca="1" si="399"/>
        <v>0</v>
      </c>
      <c r="AV727" s="18">
        <f t="shared" ca="1" si="399"/>
        <v>0</v>
      </c>
      <c r="AW727" s="18">
        <f t="shared" ca="1" si="399"/>
        <v>0</v>
      </c>
      <c r="AX727" s="18">
        <f t="shared" ca="1" si="399"/>
        <v>0</v>
      </c>
      <c r="AY727" s="18">
        <f t="shared" ca="1" si="400"/>
        <v>0</v>
      </c>
      <c r="AZ727" s="18">
        <f t="shared" ca="1" si="400"/>
        <v>0</v>
      </c>
      <c r="BA727" s="18">
        <f t="shared" ca="1" si="400"/>
        <v>0</v>
      </c>
      <c r="BB727" s="18">
        <f t="shared" ca="1" si="400"/>
        <v>0</v>
      </c>
      <c r="BC727" s="18">
        <f t="shared" ca="1" si="400"/>
        <v>0</v>
      </c>
      <c r="BD727" s="18">
        <f t="shared" ca="1" si="400"/>
        <v>0</v>
      </c>
      <c r="BE727" s="18">
        <f t="shared" ca="1" si="400"/>
        <v>0</v>
      </c>
      <c r="BF727" s="18">
        <f t="shared" ca="1" si="400"/>
        <v>0</v>
      </c>
      <c r="BG727" s="18">
        <f t="shared" ca="1" si="400"/>
        <v>0</v>
      </c>
      <c r="BH727" s="18">
        <f t="shared" ca="1" si="400"/>
        <v>0</v>
      </c>
      <c r="BI727" s="18">
        <f t="shared" ca="1" si="400"/>
        <v>0</v>
      </c>
    </row>
    <row r="728" spans="8:61" x14ac:dyDescent="0.35">
      <c r="H728" s="2" t="str">
        <f t="shared" si="369"/>
        <v>Test</v>
      </c>
      <c r="I728">
        <f t="shared" ref="I728:I760" si="401">IF(J727=$I$26,I727+1,I727)</f>
        <v>14</v>
      </c>
      <c r="J728">
        <f t="shared" si="375"/>
        <v>36</v>
      </c>
      <c r="K728" s="18">
        <f t="shared" ca="1" si="396"/>
        <v>0</v>
      </c>
      <c r="L728" s="18">
        <f t="shared" ca="1" si="396"/>
        <v>0</v>
      </c>
      <c r="M728" s="18">
        <f t="shared" ca="1" si="396"/>
        <v>0</v>
      </c>
      <c r="N728" s="18">
        <f t="shared" ca="1" si="396"/>
        <v>0</v>
      </c>
      <c r="O728" s="18">
        <f t="shared" ca="1" si="396"/>
        <v>0</v>
      </c>
      <c r="P728" s="18">
        <f t="shared" ca="1" si="396"/>
        <v>0</v>
      </c>
      <c r="Q728" s="18">
        <f t="shared" ca="1" si="396"/>
        <v>0</v>
      </c>
      <c r="R728" s="18">
        <f t="shared" ca="1" si="396"/>
        <v>3.5349459999999999E-2</v>
      </c>
      <c r="S728" s="18">
        <f t="shared" ca="1" si="396"/>
        <v>3.7645659999999997E-2</v>
      </c>
      <c r="T728" s="18">
        <f t="shared" ca="1" si="396"/>
        <v>3.9941850000000001E-2</v>
      </c>
      <c r="U728" s="18">
        <f t="shared" ca="1" si="397"/>
        <v>4.2238050000000006E-2</v>
      </c>
      <c r="V728" s="18">
        <f t="shared" ca="1" si="397"/>
        <v>4.4534240000000003E-2</v>
      </c>
      <c r="W728" s="18">
        <f t="shared" ca="1" si="397"/>
        <v>4.6830429999999999E-2</v>
      </c>
      <c r="X728" s="18">
        <f t="shared" ca="1" si="397"/>
        <v>4.9126629999999998E-2</v>
      </c>
      <c r="Y728" s="18">
        <f t="shared" ca="1" si="397"/>
        <v>5.1422820000000001E-2</v>
      </c>
      <c r="Z728" s="18">
        <f t="shared" ca="1" si="397"/>
        <v>5.3719009999999998E-2</v>
      </c>
      <c r="AA728" s="18">
        <f t="shared" ca="1" si="397"/>
        <v>5.6015209999999996E-2</v>
      </c>
      <c r="AB728" s="18">
        <f t="shared" ca="1" si="397"/>
        <v>5.8311409999999994E-2</v>
      </c>
      <c r="AC728" s="18">
        <f t="shared" ca="1" si="397"/>
        <v>6.0607610000000006E-2</v>
      </c>
      <c r="AD728" s="18">
        <f t="shared" ca="1" si="397"/>
        <v>6.2903799999999996E-2</v>
      </c>
      <c r="AE728" s="18">
        <f t="shared" ca="1" si="398"/>
        <v>6.5199999999999994E-2</v>
      </c>
      <c r="AF728" s="18">
        <f t="shared" ca="1" si="398"/>
        <v>6.7826899999999996E-2</v>
      </c>
      <c r="AG728" s="18">
        <f t="shared" ca="1" si="398"/>
        <v>7.1115219999999993E-2</v>
      </c>
      <c r="AH728" s="18">
        <f t="shared" ca="1" si="398"/>
        <v>7.4734239999999993E-2</v>
      </c>
      <c r="AI728" s="18">
        <f t="shared" ca="1" si="398"/>
        <v>7.8353270000000003E-2</v>
      </c>
      <c r="AJ728" s="18">
        <f t="shared" ca="1" si="398"/>
        <v>8.1972289999999989E-2</v>
      </c>
      <c r="AK728" s="18">
        <f t="shared" ca="1" si="398"/>
        <v>8.559130999999999E-2</v>
      </c>
      <c r="AL728" s="18">
        <f t="shared" ca="1" si="398"/>
        <v>8.921032999999999E-2</v>
      </c>
      <c r="AM728" s="18">
        <f t="shared" ca="1" si="398"/>
        <v>9.2829349999999991E-2</v>
      </c>
      <c r="AN728" s="18">
        <f t="shared" ca="1" si="398"/>
        <v>9.6448369999999992E-2</v>
      </c>
      <c r="AO728" s="18">
        <f t="shared" ca="1" si="399"/>
        <v>0.1000674</v>
      </c>
      <c r="AP728" s="18">
        <f t="shared" ca="1" si="399"/>
        <v>0.1037232</v>
      </c>
      <c r="AQ728" s="18">
        <f t="shared" ca="1" si="399"/>
        <v>0.1074932</v>
      </c>
      <c r="AR728" s="18">
        <f t="shared" ca="1" si="399"/>
        <v>0.11142709999999999</v>
      </c>
      <c r="AS728" s="18">
        <f t="shared" ca="1" si="399"/>
        <v>0.1155429</v>
      </c>
      <c r="AT728" s="18">
        <f t="shared" ca="1" si="399"/>
        <v>0.11986090000000001</v>
      </c>
      <c r="AU728" s="18">
        <f t="shared" ca="1" si="399"/>
        <v>0.1237813</v>
      </c>
      <c r="AV728" s="18">
        <f t="shared" ca="1" si="399"/>
        <v>0</v>
      </c>
      <c r="AW728" s="18">
        <f t="shared" ca="1" si="399"/>
        <v>0</v>
      </c>
      <c r="AX728" s="18">
        <f t="shared" ca="1" si="399"/>
        <v>0</v>
      </c>
      <c r="AY728" s="18">
        <f t="shared" ca="1" si="400"/>
        <v>0</v>
      </c>
      <c r="AZ728" s="18">
        <f t="shared" ca="1" si="400"/>
        <v>0</v>
      </c>
      <c r="BA728" s="18">
        <f t="shared" ca="1" si="400"/>
        <v>0</v>
      </c>
      <c r="BB728" s="18">
        <f t="shared" ca="1" si="400"/>
        <v>0</v>
      </c>
      <c r="BC728" s="18">
        <f t="shared" ca="1" si="400"/>
        <v>0</v>
      </c>
      <c r="BD728" s="18">
        <f t="shared" ca="1" si="400"/>
        <v>0</v>
      </c>
      <c r="BE728" s="18">
        <f t="shared" ca="1" si="400"/>
        <v>0</v>
      </c>
      <c r="BF728" s="18">
        <f t="shared" ca="1" si="400"/>
        <v>0</v>
      </c>
      <c r="BG728" s="18">
        <f t="shared" ca="1" si="400"/>
        <v>0</v>
      </c>
      <c r="BH728" s="18">
        <f t="shared" ca="1" si="400"/>
        <v>0</v>
      </c>
      <c r="BI728" s="18">
        <f t="shared" ca="1" si="400"/>
        <v>0</v>
      </c>
    </row>
    <row r="729" spans="8:61" x14ac:dyDescent="0.35">
      <c r="H729" s="2" t="str">
        <f t="shared" si="369"/>
        <v>Test</v>
      </c>
      <c r="I729">
        <f t="shared" si="401"/>
        <v>14</v>
      </c>
      <c r="J729">
        <f t="shared" si="375"/>
        <v>37</v>
      </c>
      <c r="K729" s="18">
        <f t="shared" ref="K729:T738" ca="1" si="402">IF(K$28&gt;$J729,0,OFFSET($K$2,$I729,$J729-K$28))</f>
        <v>0</v>
      </c>
      <c r="L729" s="18">
        <f t="shared" ca="1" si="402"/>
        <v>0</v>
      </c>
      <c r="M729" s="18">
        <f t="shared" ca="1" si="402"/>
        <v>0</v>
      </c>
      <c r="N729" s="18">
        <f t="shared" ca="1" si="402"/>
        <v>0</v>
      </c>
      <c r="O729" s="18">
        <f t="shared" ca="1" si="402"/>
        <v>0</v>
      </c>
      <c r="P729" s="18">
        <f t="shared" ca="1" si="402"/>
        <v>0</v>
      </c>
      <c r="Q729" s="18">
        <f t="shared" ca="1" si="402"/>
        <v>0</v>
      </c>
      <c r="R729" s="18">
        <f t="shared" ca="1" si="402"/>
        <v>0</v>
      </c>
      <c r="S729" s="18">
        <f t="shared" ca="1" si="402"/>
        <v>3.5349459999999999E-2</v>
      </c>
      <c r="T729" s="18">
        <f t="shared" ca="1" si="402"/>
        <v>3.7645659999999997E-2</v>
      </c>
      <c r="U729" s="18">
        <f t="shared" ref="U729:AD738" ca="1" si="403">IF(U$28&gt;$J729,0,OFFSET($K$2,$I729,$J729-U$28))</f>
        <v>3.9941850000000001E-2</v>
      </c>
      <c r="V729" s="18">
        <f t="shared" ca="1" si="403"/>
        <v>4.2238050000000006E-2</v>
      </c>
      <c r="W729" s="18">
        <f t="shared" ca="1" si="403"/>
        <v>4.4534240000000003E-2</v>
      </c>
      <c r="X729" s="18">
        <f t="shared" ca="1" si="403"/>
        <v>4.6830429999999999E-2</v>
      </c>
      <c r="Y729" s="18">
        <f t="shared" ca="1" si="403"/>
        <v>4.9126629999999998E-2</v>
      </c>
      <c r="Z729" s="18">
        <f t="shared" ca="1" si="403"/>
        <v>5.1422820000000001E-2</v>
      </c>
      <c r="AA729" s="18">
        <f t="shared" ca="1" si="403"/>
        <v>5.3719009999999998E-2</v>
      </c>
      <c r="AB729" s="18">
        <f t="shared" ca="1" si="403"/>
        <v>5.6015209999999996E-2</v>
      </c>
      <c r="AC729" s="18">
        <f t="shared" ca="1" si="403"/>
        <v>5.8311409999999994E-2</v>
      </c>
      <c r="AD729" s="18">
        <f t="shared" ca="1" si="403"/>
        <v>6.0607610000000006E-2</v>
      </c>
      <c r="AE729" s="18">
        <f t="shared" ref="AE729:AN738" ca="1" si="404">IF(AE$28&gt;$J729,0,OFFSET($K$2,$I729,$J729-AE$28))</f>
        <v>6.2903799999999996E-2</v>
      </c>
      <c r="AF729" s="18">
        <f t="shared" ca="1" si="404"/>
        <v>6.5199999999999994E-2</v>
      </c>
      <c r="AG729" s="18">
        <f t="shared" ca="1" si="404"/>
        <v>6.7826899999999996E-2</v>
      </c>
      <c r="AH729" s="18">
        <f t="shared" ca="1" si="404"/>
        <v>7.1115219999999993E-2</v>
      </c>
      <c r="AI729" s="18">
        <f t="shared" ca="1" si="404"/>
        <v>7.4734239999999993E-2</v>
      </c>
      <c r="AJ729" s="18">
        <f t="shared" ca="1" si="404"/>
        <v>7.8353270000000003E-2</v>
      </c>
      <c r="AK729" s="18">
        <f t="shared" ca="1" si="404"/>
        <v>8.1972289999999989E-2</v>
      </c>
      <c r="AL729" s="18">
        <f t="shared" ca="1" si="404"/>
        <v>8.559130999999999E-2</v>
      </c>
      <c r="AM729" s="18">
        <f t="shared" ca="1" si="404"/>
        <v>8.921032999999999E-2</v>
      </c>
      <c r="AN729" s="18">
        <f t="shared" ca="1" si="404"/>
        <v>9.2829349999999991E-2</v>
      </c>
      <c r="AO729" s="18">
        <f t="shared" ref="AO729:AX738" ca="1" si="405">IF(AO$28&gt;$J729,0,OFFSET($K$2,$I729,$J729-AO$28))</f>
        <v>9.6448369999999992E-2</v>
      </c>
      <c r="AP729" s="18">
        <f t="shared" ca="1" si="405"/>
        <v>0.1000674</v>
      </c>
      <c r="AQ729" s="18">
        <f t="shared" ca="1" si="405"/>
        <v>0.1037232</v>
      </c>
      <c r="AR729" s="18">
        <f t="shared" ca="1" si="405"/>
        <v>0.1074932</v>
      </c>
      <c r="AS729" s="18">
        <f t="shared" ca="1" si="405"/>
        <v>0.11142709999999999</v>
      </c>
      <c r="AT729" s="18">
        <f t="shared" ca="1" si="405"/>
        <v>0.1155429</v>
      </c>
      <c r="AU729" s="18">
        <f t="shared" ca="1" si="405"/>
        <v>0.11986090000000001</v>
      </c>
      <c r="AV729" s="18">
        <f t="shared" ca="1" si="405"/>
        <v>0.1237813</v>
      </c>
      <c r="AW729" s="18">
        <f t="shared" ca="1" si="405"/>
        <v>0</v>
      </c>
      <c r="AX729" s="18">
        <f t="shared" ca="1" si="405"/>
        <v>0</v>
      </c>
      <c r="AY729" s="18">
        <f t="shared" ref="AY729:BI738" ca="1" si="406">IF(AY$28&gt;$J729,0,OFFSET($K$2,$I729,$J729-AY$28))</f>
        <v>0</v>
      </c>
      <c r="AZ729" s="18">
        <f t="shared" ca="1" si="406"/>
        <v>0</v>
      </c>
      <c r="BA729" s="18">
        <f t="shared" ca="1" si="406"/>
        <v>0</v>
      </c>
      <c r="BB729" s="18">
        <f t="shared" ca="1" si="406"/>
        <v>0</v>
      </c>
      <c r="BC729" s="18">
        <f t="shared" ca="1" si="406"/>
        <v>0</v>
      </c>
      <c r="BD729" s="18">
        <f t="shared" ca="1" si="406"/>
        <v>0</v>
      </c>
      <c r="BE729" s="18">
        <f t="shared" ca="1" si="406"/>
        <v>0</v>
      </c>
      <c r="BF729" s="18">
        <f t="shared" ca="1" si="406"/>
        <v>0</v>
      </c>
      <c r="BG729" s="18">
        <f t="shared" ca="1" si="406"/>
        <v>0</v>
      </c>
      <c r="BH729" s="18">
        <f t="shared" ca="1" si="406"/>
        <v>0</v>
      </c>
      <c r="BI729" s="18">
        <f t="shared" ca="1" si="406"/>
        <v>0</v>
      </c>
    </row>
    <row r="730" spans="8:61" x14ac:dyDescent="0.35">
      <c r="H730" s="2" t="str">
        <f t="shared" si="369"/>
        <v>Test</v>
      </c>
      <c r="I730">
        <f t="shared" si="401"/>
        <v>14</v>
      </c>
      <c r="J730">
        <f t="shared" si="375"/>
        <v>38</v>
      </c>
      <c r="K730" s="18">
        <f t="shared" ca="1" si="402"/>
        <v>0</v>
      </c>
      <c r="L730" s="18">
        <f t="shared" ca="1" si="402"/>
        <v>0</v>
      </c>
      <c r="M730" s="18">
        <f t="shared" ca="1" si="402"/>
        <v>0</v>
      </c>
      <c r="N730" s="18">
        <f t="shared" ca="1" si="402"/>
        <v>0</v>
      </c>
      <c r="O730" s="18">
        <f t="shared" ca="1" si="402"/>
        <v>0</v>
      </c>
      <c r="P730" s="18">
        <f t="shared" ca="1" si="402"/>
        <v>0</v>
      </c>
      <c r="Q730" s="18">
        <f t="shared" ca="1" si="402"/>
        <v>0</v>
      </c>
      <c r="R730" s="18">
        <f t="shared" ca="1" si="402"/>
        <v>0</v>
      </c>
      <c r="S730" s="18">
        <f t="shared" ca="1" si="402"/>
        <v>0</v>
      </c>
      <c r="T730" s="18">
        <f t="shared" ca="1" si="402"/>
        <v>3.5349459999999999E-2</v>
      </c>
      <c r="U730" s="18">
        <f t="shared" ca="1" si="403"/>
        <v>3.7645659999999997E-2</v>
      </c>
      <c r="V730" s="18">
        <f t="shared" ca="1" si="403"/>
        <v>3.9941850000000001E-2</v>
      </c>
      <c r="W730" s="18">
        <f t="shared" ca="1" si="403"/>
        <v>4.2238050000000006E-2</v>
      </c>
      <c r="X730" s="18">
        <f t="shared" ca="1" si="403"/>
        <v>4.4534240000000003E-2</v>
      </c>
      <c r="Y730" s="18">
        <f t="shared" ca="1" si="403"/>
        <v>4.6830429999999999E-2</v>
      </c>
      <c r="Z730" s="18">
        <f t="shared" ca="1" si="403"/>
        <v>4.9126629999999998E-2</v>
      </c>
      <c r="AA730" s="18">
        <f t="shared" ca="1" si="403"/>
        <v>5.1422820000000001E-2</v>
      </c>
      <c r="AB730" s="18">
        <f t="shared" ca="1" si="403"/>
        <v>5.3719009999999998E-2</v>
      </c>
      <c r="AC730" s="18">
        <f t="shared" ca="1" si="403"/>
        <v>5.6015209999999996E-2</v>
      </c>
      <c r="AD730" s="18">
        <f t="shared" ca="1" si="403"/>
        <v>5.8311409999999994E-2</v>
      </c>
      <c r="AE730" s="18">
        <f t="shared" ca="1" si="404"/>
        <v>6.0607610000000006E-2</v>
      </c>
      <c r="AF730" s="18">
        <f t="shared" ca="1" si="404"/>
        <v>6.2903799999999996E-2</v>
      </c>
      <c r="AG730" s="18">
        <f t="shared" ca="1" si="404"/>
        <v>6.5199999999999994E-2</v>
      </c>
      <c r="AH730" s="18">
        <f t="shared" ca="1" si="404"/>
        <v>6.7826899999999996E-2</v>
      </c>
      <c r="AI730" s="18">
        <f t="shared" ca="1" si="404"/>
        <v>7.1115219999999993E-2</v>
      </c>
      <c r="AJ730" s="18">
        <f t="shared" ca="1" si="404"/>
        <v>7.4734239999999993E-2</v>
      </c>
      <c r="AK730" s="18">
        <f t="shared" ca="1" si="404"/>
        <v>7.8353270000000003E-2</v>
      </c>
      <c r="AL730" s="18">
        <f t="shared" ca="1" si="404"/>
        <v>8.1972289999999989E-2</v>
      </c>
      <c r="AM730" s="18">
        <f t="shared" ca="1" si="404"/>
        <v>8.559130999999999E-2</v>
      </c>
      <c r="AN730" s="18">
        <f t="shared" ca="1" si="404"/>
        <v>8.921032999999999E-2</v>
      </c>
      <c r="AO730" s="18">
        <f t="shared" ca="1" si="405"/>
        <v>9.2829349999999991E-2</v>
      </c>
      <c r="AP730" s="18">
        <f t="shared" ca="1" si="405"/>
        <v>9.6448369999999992E-2</v>
      </c>
      <c r="AQ730" s="18">
        <f t="shared" ca="1" si="405"/>
        <v>0.1000674</v>
      </c>
      <c r="AR730" s="18">
        <f t="shared" ca="1" si="405"/>
        <v>0.1037232</v>
      </c>
      <c r="AS730" s="18">
        <f t="shared" ca="1" si="405"/>
        <v>0.1074932</v>
      </c>
      <c r="AT730" s="18">
        <f t="shared" ca="1" si="405"/>
        <v>0.11142709999999999</v>
      </c>
      <c r="AU730" s="18">
        <f t="shared" ca="1" si="405"/>
        <v>0.1155429</v>
      </c>
      <c r="AV730" s="18">
        <f t="shared" ca="1" si="405"/>
        <v>0.11986090000000001</v>
      </c>
      <c r="AW730" s="18">
        <f t="shared" ca="1" si="405"/>
        <v>0.1237813</v>
      </c>
      <c r="AX730" s="18">
        <f t="shared" ca="1" si="405"/>
        <v>0</v>
      </c>
      <c r="AY730" s="18">
        <f t="shared" ca="1" si="406"/>
        <v>0</v>
      </c>
      <c r="AZ730" s="18">
        <f t="shared" ca="1" si="406"/>
        <v>0</v>
      </c>
      <c r="BA730" s="18">
        <f t="shared" ca="1" si="406"/>
        <v>0</v>
      </c>
      <c r="BB730" s="18">
        <f t="shared" ca="1" si="406"/>
        <v>0</v>
      </c>
      <c r="BC730" s="18">
        <f t="shared" ca="1" si="406"/>
        <v>0</v>
      </c>
      <c r="BD730" s="18">
        <f t="shared" ca="1" si="406"/>
        <v>0</v>
      </c>
      <c r="BE730" s="18">
        <f t="shared" ca="1" si="406"/>
        <v>0</v>
      </c>
      <c r="BF730" s="18">
        <f t="shared" ca="1" si="406"/>
        <v>0</v>
      </c>
      <c r="BG730" s="18">
        <f t="shared" ca="1" si="406"/>
        <v>0</v>
      </c>
      <c r="BH730" s="18">
        <f t="shared" ca="1" si="406"/>
        <v>0</v>
      </c>
      <c r="BI730" s="18">
        <f t="shared" ca="1" si="406"/>
        <v>0</v>
      </c>
    </row>
    <row r="731" spans="8:61" x14ac:dyDescent="0.35">
      <c r="H731" s="2" t="str">
        <f t="shared" si="369"/>
        <v>Test</v>
      </c>
      <c r="I731">
        <f t="shared" si="401"/>
        <v>14</v>
      </c>
      <c r="J731">
        <f t="shared" si="375"/>
        <v>39</v>
      </c>
      <c r="K731" s="18">
        <f t="shared" ca="1" si="402"/>
        <v>0</v>
      </c>
      <c r="L731" s="18">
        <f t="shared" ca="1" si="402"/>
        <v>0</v>
      </c>
      <c r="M731" s="18">
        <f t="shared" ca="1" si="402"/>
        <v>0</v>
      </c>
      <c r="N731" s="18">
        <f t="shared" ca="1" si="402"/>
        <v>0</v>
      </c>
      <c r="O731" s="18">
        <f t="shared" ca="1" si="402"/>
        <v>0</v>
      </c>
      <c r="P731" s="18">
        <f t="shared" ca="1" si="402"/>
        <v>0</v>
      </c>
      <c r="Q731" s="18">
        <f t="shared" ca="1" si="402"/>
        <v>0</v>
      </c>
      <c r="R731" s="18">
        <f t="shared" ca="1" si="402"/>
        <v>0</v>
      </c>
      <c r="S731" s="18">
        <f t="shared" ca="1" si="402"/>
        <v>0</v>
      </c>
      <c r="T731" s="18">
        <f t="shared" ca="1" si="402"/>
        <v>0</v>
      </c>
      <c r="U731" s="18">
        <f t="shared" ca="1" si="403"/>
        <v>3.5349459999999999E-2</v>
      </c>
      <c r="V731" s="18">
        <f t="shared" ca="1" si="403"/>
        <v>3.7645659999999997E-2</v>
      </c>
      <c r="W731" s="18">
        <f t="shared" ca="1" si="403"/>
        <v>3.9941850000000001E-2</v>
      </c>
      <c r="X731" s="18">
        <f t="shared" ca="1" si="403"/>
        <v>4.2238050000000006E-2</v>
      </c>
      <c r="Y731" s="18">
        <f t="shared" ca="1" si="403"/>
        <v>4.4534240000000003E-2</v>
      </c>
      <c r="Z731" s="18">
        <f t="shared" ca="1" si="403"/>
        <v>4.6830429999999999E-2</v>
      </c>
      <c r="AA731" s="18">
        <f t="shared" ca="1" si="403"/>
        <v>4.9126629999999998E-2</v>
      </c>
      <c r="AB731" s="18">
        <f t="shared" ca="1" si="403"/>
        <v>5.1422820000000001E-2</v>
      </c>
      <c r="AC731" s="18">
        <f t="shared" ca="1" si="403"/>
        <v>5.3719009999999998E-2</v>
      </c>
      <c r="AD731" s="18">
        <f t="shared" ca="1" si="403"/>
        <v>5.6015209999999996E-2</v>
      </c>
      <c r="AE731" s="18">
        <f t="shared" ca="1" si="404"/>
        <v>5.8311409999999994E-2</v>
      </c>
      <c r="AF731" s="18">
        <f t="shared" ca="1" si="404"/>
        <v>6.0607610000000006E-2</v>
      </c>
      <c r="AG731" s="18">
        <f t="shared" ca="1" si="404"/>
        <v>6.2903799999999996E-2</v>
      </c>
      <c r="AH731" s="18">
        <f t="shared" ca="1" si="404"/>
        <v>6.5199999999999994E-2</v>
      </c>
      <c r="AI731" s="18">
        <f t="shared" ca="1" si="404"/>
        <v>6.7826899999999996E-2</v>
      </c>
      <c r="AJ731" s="18">
        <f t="shared" ca="1" si="404"/>
        <v>7.1115219999999993E-2</v>
      </c>
      <c r="AK731" s="18">
        <f t="shared" ca="1" si="404"/>
        <v>7.4734239999999993E-2</v>
      </c>
      <c r="AL731" s="18">
        <f t="shared" ca="1" si="404"/>
        <v>7.8353270000000003E-2</v>
      </c>
      <c r="AM731" s="18">
        <f t="shared" ca="1" si="404"/>
        <v>8.1972289999999989E-2</v>
      </c>
      <c r="AN731" s="18">
        <f t="shared" ca="1" si="404"/>
        <v>8.559130999999999E-2</v>
      </c>
      <c r="AO731" s="18">
        <f t="shared" ca="1" si="405"/>
        <v>8.921032999999999E-2</v>
      </c>
      <c r="AP731" s="18">
        <f t="shared" ca="1" si="405"/>
        <v>9.2829349999999991E-2</v>
      </c>
      <c r="AQ731" s="18">
        <f t="shared" ca="1" si="405"/>
        <v>9.6448369999999992E-2</v>
      </c>
      <c r="AR731" s="18">
        <f t="shared" ca="1" si="405"/>
        <v>0.1000674</v>
      </c>
      <c r="AS731" s="18">
        <f t="shared" ca="1" si="405"/>
        <v>0.1037232</v>
      </c>
      <c r="AT731" s="18">
        <f t="shared" ca="1" si="405"/>
        <v>0.1074932</v>
      </c>
      <c r="AU731" s="18">
        <f t="shared" ca="1" si="405"/>
        <v>0.11142709999999999</v>
      </c>
      <c r="AV731" s="18">
        <f t="shared" ca="1" si="405"/>
        <v>0.1155429</v>
      </c>
      <c r="AW731" s="18">
        <f t="shared" ca="1" si="405"/>
        <v>0.11986090000000001</v>
      </c>
      <c r="AX731" s="18">
        <f t="shared" ca="1" si="405"/>
        <v>0.1237813</v>
      </c>
      <c r="AY731" s="18">
        <f t="shared" ca="1" si="406"/>
        <v>0</v>
      </c>
      <c r="AZ731" s="18">
        <f t="shared" ca="1" si="406"/>
        <v>0</v>
      </c>
      <c r="BA731" s="18">
        <f t="shared" ca="1" si="406"/>
        <v>0</v>
      </c>
      <c r="BB731" s="18">
        <f t="shared" ca="1" si="406"/>
        <v>0</v>
      </c>
      <c r="BC731" s="18">
        <f t="shared" ca="1" si="406"/>
        <v>0</v>
      </c>
      <c r="BD731" s="18">
        <f t="shared" ca="1" si="406"/>
        <v>0</v>
      </c>
      <c r="BE731" s="18">
        <f t="shared" ca="1" si="406"/>
        <v>0</v>
      </c>
      <c r="BF731" s="18">
        <f t="shared" ca="1" si="406"/>
        <v>0</v>
      </c>
      <c r="BG731" s="18">
        <f t="shared" ca="1" si="406"/>
        <v>0</v>
      </c>
      <c r="BH731" s="18">
        <f t="shared" ca="1" si="406"/>
        <v>0</v>
      </c>
      <c r="BI731" s="18">
        <f t="shared" ca="1" si="406"/>
        <v>0</v>
      </c>
    </row>
    <row r="732" spans="8:61" x14ac:dyDescent="0.35">
      <c r="H732" s="2" t="str">
        <f t="shared" si="369"/>
        <v>Test</v>
      </c>
      <c r="I732">
        <f t="shared" si="401"/>
        <v>14</v>
      </c>
      <c r="J732">
        <f t="shared" si="375"/>
        <v>40</v>
      </c>
      <c r="K732" s="18">
        <f t="shared" ca="1" si="402"/>
        <v>0</v>
      </c>
      <c r="L732" s="18">
        <f t="shared" ca="1" si="402"/>
        <v>0</v>
      </c>
      <c r="M732" s="18">
        <f t="shared" ca="1" si="402"/>
        <v>0</v>
      </c>
      <c r="N732" s="18">
        <f t="shared" ca="1" si="402"/>
        <v>0</v>
      </c>
      <c r="O732" s="18">
        <f t="shared" ca="1" si="402"/>
        <v>0</v>
      </c>
      <c r="P732" s="18">
        <f t="shared" ca="1" si="402"/>
        <v>0</v>
      </c>
      <c r="Q732" s="18">
        <f t="shared" ca="1" si="402"/>
        <v>0</v>
      </c>
      <c r="R732" s="18">
        <f t="shared" ca="1" si="402"/>
        <v>0</v>
      </c>
      <c r="S732" s="18">
        <f t="shared" ca="1" si="402"/>
        <v>0</v>
      </c>
      <c r="T732" s="18">
        <f t="shared" ca="1" si="402"/>
        <v>0</v>
      </c>
      <c r="U732" s="18">
        <f t="shared" ca="1" si="403"/>
        <v>0</v>
      </c>
      <c r="V732" s="18">
        <f t="shared" ca="1" si="403"/>
        <v>3.5349459999999999E-2</v>
      </c>
      <c r="W732" s="18">
        <f t="shared" ca="1" si="403"/>
        <v>3.7645659999999997E-2</v>
      </c>
      <c r="X732" s="18">
        <f t="shared" ca="1" si="403"/>
        <v>3.9941850000000001E-2</v>
      </c>
      <c r="Y732" s="18">
        <f t="shared" ca="1" si="403"/>
        <v>4.2238050000000006E-2</v>
      </c>
      <c r="Z732" s="18">
        <f t="shared" ca="1" si="403"/>
        <v>4.4534240000000003E-2</v>
      </c>
      <c r="AA732" s="18">
        <f t="shared" ca="1" si="403"/>
        <v>4.6830429999999999E-2</v>
      </c>
      <c r="AB732" s="18">
        <f t="shared" ca="1" si="403"/>
        <v>4.9126629999999998E-2</v>
      </c>
      <c r="AC732" s="18">
        <f t="shared" ca="1" si="403"/>
        <v>5.1422820000000001E-2</v>
      </c>
      <c r="AD732" s="18">
        <f t="shared" ca="1" si="403"/>
        <v>5.3719009999999998E-2</v>
      </c>
      <c r="AE732" s="18">
        <f t="shared" ca="1" si="404"/>
        <v>5.6015209999999996E-2</v>
      </c>
      <c r="AF732" s="18">
        <f t="shared" ca="1" si="404"/>
        <v>5.8311409999999994E-2</v>
      </c>
      <c r="AG732" s="18">
        <f t="shared" ca="1" si="404"/>
        <v>6.0607610000000006E-2</v>
      </c>
      <c r="AH732" s="18">
        <f t="shared" ca="1" si="404"/>
        <v>6.2903799999999996E-2</v>
      </c>
      <c r="AI732" s="18">
        <f t="shared" ca="1" si="404"/>
        <v>6.5199999999999994E-2</v>
      </c>
      <c r="AJ732" s="18">
        <f t="shared" ca="1" si="404"/>
        <v>6.7826899999999996E-2</v>
      </c>
      <c r="AK732" s="18">
        <f t="shared" ca="1" si="404"/>
        <v>7.1115219999999993E-2</v>
      </c>
      <c r="AL732" s="18">
        <f t="shared" ca="1" si="404"/>
        <v>7.4734239999999993E-2</v>
      </c>
      <c r="AM732" s="18">
        <f t="shared" ca="1" si="404"/>
        <v>7.8353270000000003E-2</v>
      </c>
      <c r="AN732" s="18">
        <f t="shared" ca="1" si="404"/>
        <v>8.1972289999999989E-2</v>
      </c>
      <c r="AO732" s="18">
        <f t="shared" ca="1" si="405"/>
        <v>8.559130999999999E-2</v>
      </c>
      <c r="AP732" s="18">
        <f t="shared" ca="1" si="405"/>
        <v>8.921032999999999E-2</v>
      </c>
      <c r="AQ732" s="18">
        <f t="shared" ca="1" si="405"/>
        <v>9.2829349999999991E-2</v>
      </c>
      <c r="AR732" s="18">
        <f t="shared" ca="1" si="405"/>
        <v>9.6448369999999992E-2</v>
      </c>
      <c r="AS732" s="18">
        <f t="shared" ca="1" si="405"/>
        <v>0.1000674</v>
      </c>
      <c r="AT732" s="18">
        <f t="shared" ca="1" si="405"/>
        <v>0.1037232</v>
      </c>
      <c r="AU732" s="18">
        <f t="shared" ca="1" si="405"/>
        <v>0.1074932</v>
      </c>
      <c r="AV732" s="18">
        <f t="shared" ca="1" si="405"/>
        <v>0.11142709999999999</v>
      </c>
      <c r="AW732" s="18">
        <f t="shared" ca="1" si="405"/>
        <v>0.1155429</v>
      </c>
      <c r="AX732" s="18">
        <f t="shared" ca="1" si="405"/>
        <v>0.11986090000000001</v>
      </c>
      <c r="AY732" s="18">
        <f t="shared" ca="1" si="406"/>
        <v>0.1237813</v>
      </c>
      <c r="AZ732" s="18">
        <f t="shared" ca="1" si="406"/>
        <v>0</v>
      </c>
      <c r="BA732" s="18">
        <f t="shared" ca="1" si="406"/>
        <v>0</v>
      </c>
      <c r="BB732" s="18">
        <f t="shared" ca="1" si="406"/>
        <v>0</v>
      </c>
      <c r="BC732" s="18">
        <f t="shared" ca="1" si="406"/>
        <v>0</v>
      </c>
      <c r="BD732" s="18">
        <f t="shared" ca="1" si="406"/>
        <v>0</v>
      </c>
      <c r="BE732" s="18">
        <f t="shared" ca="1" si="406"/>
        <v>0</v>
      </c>
      <c r="BF732" s="18">
        <f t="shared" ca="1" si="406"/>
        <v>0</v>
      </c>
      <c r="BG732" s="18">
        <f t="shared" ca="1" si="406"/>
        <v>0</v>
      </c>
      <c r="BH732" s="18">
        <f t="shared" ca="1" si="406"/>
        <v>0</v>
      </c>
      <c r="BI732" s="18">
        <f t="shared" ca="1" si="406"/>
        <v>0</v>
      </c>
    </row>
    <row r="733" spans="8:61" x14ac:dyDescent="0.35">
      <c r="H733" s="2" t="str">
        <f t="shared" ref="H733:H760" si="407">INDEX($A$3:$A$22,I733,0)</f>
        <v>Test</v>
      </c>
      <c r="I733">
        <f t="shared" si="401"/>
        <v>14</v>
      </c>
      <c r="J733">
        <f t="shared" si="375"/>
        <v>41</v>
      </c>
      <c r="K733" s="18">
        <f t="shared" ca="1" si="402"/>
        <v>0</v>
      </c>
      <c r="L733" s="18">
        <f t="shared" ca="1" si="402"/>
        <v>0</v>
      </c>
      <c r="M733" s="18">
        <f t="shared" ca="1" si="402"/>
        <v>0</v>
      </c>
      <c r="N733" s="18">
        <f t="shared" ca="1" si="402"/>
        <v>0</v>
      </c>
      <c r="O733" s="18">
        <f t="shared" ca="1" si="402"/>
        <v>0</v>
      </c>
      <c r="P733" s="18">
        <f t="shared" ca="1" si="402"/>
        <v>0</v>
      </c>
      <c r="Q733" s="18">
        <f t="shared" ca="1" si="402"/>
        <v>0</v>
      </c>
      <c r="R733" s="18">
        <f t="shared" ca="1" si="402"/>
        <v>0</v>
      </c>
      <c r="S733" s="18">
        <f t="shared" ca="1" si="402"/>
        <v>0</v>
      </c>
      <c r="T733" s="18">
        <f t="shared" ca="1" si="402"/>
        <v>0</v>
      </c>
      <c r="U733" s="18">
        <f t="shared" ca="1" si="403"/>
        <v>0</v>
      </c>
      <c r="V733" s="18">
        <f t="shared" ca="1" si="403"/>
        <v>0</v>
      </c>
      <c r="W733" s="18">
        <f t="shared" ca="1" si="403"/>
        <v>3.5349459999999999E-2</v>
      </c>
      <c r="X733" s="18">
        <f t="shared" ca="1" si="403"/>
        <v>3.7645659999999997E-2</v>
      </c>
      <c r="Y733" s="18">
        <f t="shared" ca="1" si="403"/>
        <v>3.9941850000000001E-2</v>
      </c>
      <c r="Z733" s="18">
        <f t="shared" ca="1" si="403"/>
        <v>4.2238050000000006E-2</v>
      </c>
      <c r="AA733" s="18">
        <f t="shared" ca="1" si="403"/>
        <v>4.4534240000000003E-2</v>
      </c>
      <c r="AB733" s="18">
        <f t="shared" ca="1" si="403"/>
        <v>4.6830429999999999E-2</v>
      </c>
      <c r="AC733" s="18">
        <f t="shared" ca="1" si="403"/>
        <v>4.9126629999999998E-2</v>
      </c>
      <c r="AD733" s="18">
        <f t="shared" ca="1" si="403"/>
        <v>5.1422820000000001E-2</v>
      </c>
      <c r="AE733" s="18">
        <f t="shared" ca="1" si="404"/>
        <v>5.3719009999999998E-2</v>
      </c>
      <c r="AF733" s="18">
        <f t="shared" ca="1" si="404"/>
        <v>5.6015209999999996E-2</v>
      </c>
      <c r="AG733" s="18">
        <f t="shared" ca="1" si="404"/>
        <v>5.8311409999999994E-2</v>
      </c>
      <c r="AH733" s="18">
        <f t="shared" ca="1" si="404"/>
        <v>6.0607610000000006E-2</v>
      </c>
      <c r="AI733" s="18">
        <f t="shared" ca="1" si="404"/>
        <v>6.2903799999999996E-2</v>
      </c>
      <c r="AJ733" s="18">
        <f t="shared" ca="1" si="404"/>
        <v>6.5199999999999994E-2</v>
      </c>
      <c r="AK733" s="18">
        <f t="shared" ca="1" si="404"/>
        <v>6.7826899999999996E-2</v>
      </c>
      <c r="AL733" s="18">
        <f t="shared" ca="1" si="404"/>
        <v>7.1115219999999993E-2</v>
      </c>
      <c r="AM733" s="18">
        <f t="shared" ca="1" si="404"/>
        <v>7.4734239999999993E-2</v>
      </c>
      <c r="AN733" s="18">
        <f t="shared" ca="1" si="404"/>
        <v>7.8353270000000003E-2</v>
      </c>
      <c r="AO733" s="18">
        <f t="shared" ca="1" si="405"/>
        <v>8.1972289999999989E-2</v>
      </c>
      <c r="AP733" s="18">
        <f t="shared" ca="1" si="405"/>
        <v>8.559130999999999E-2</v>
      </c>
      <c r="AQ733" s="18">
        <f t="shared" ca="1" si="405"/>
        <v>8.921032999999999E-2</v>
      </c>
      <c r="AR733" s="18">
        <f t="shared" ca="1" si="405"/>
        <v>9.2829349999999991E-2</v>
      </c>
      <c r="AS733" s="18">
        <f t="shared" ca="1" si="405"/>
        <v>9.6448369999999992E-2</v>
      </c>
      <c r="AT733" s="18">
        <f t="shared" ca="1" si="405"/>
        <v>0.1000674</v>
      </c>
      <c r="AU733" s="18">
        <f t="shared" ca="1" si="405"/>
        <v>0.1037232</v>
      </c>
      <c r="AV733" s="18">
        <f t="shared" ca="1" si="405"/>
        <v>0.1074932</v>
      </c>
      <c r="AW733" s="18">
        <f t="shared" ca="1" si="405"/>
        <v>0.11142709999999999</v>
      </c>
      <c r="AX733" s="18">
        <f t="shared" ca="1" si="405"/>
        <v>0.1155429</v>
      </c>
      <c r="AY733" s="18">
        <f t="shared" ca="1" si="406"/>
        <v>0.11986090000000001</v>
      </c>
      <c r="AZ733" s="18">
        <f t="shared" ca="1" si="406"/>
        <v>0.1237813</v>
      </c>
      <c r="BA733" s="18">
        <f t="shared" ca="1" si="406"/>
        <v>0</v>
      </c>
      <c r="BB733" s="18">
        <f t="shared" ca="1" si="406"/>
        <v>0</v>
      </c>
      <c r="BC733" s="18">
        <f t="shared" ca="1" si="406"/>
        <v>0</v>
      </c>
      <c r="BD733" s="18">
        <f t="shared" ca="1" si="406"/>
        <v>0</v>
      </c>
      <c r="BE733" s="18">
        <f t="shared" ca="1" si="406"/>
        <v>0</v>
      </c>
      <c r="BF733" s="18">
        <f t="shared" ca="1" si="406"/>
        <v>0</v>
      </c>
      <c r="BG733" s="18">
        <f t="shared" ca="1" si="406"/>
        <v>0</v>
      </c>
      <c r="BH733" s="18">
        <f t="shared" ca="1" si="406"/>
        <v>0</v>
      </c>
      <c r="BI733" s="18">
        <f t="shared" ca="1" si="406"/>
        <v>0</v>
      </c>
    </row>
    <row r="734" spans="8:61" x14ac:dyDescent="0.35">
      <c r="H734" s="2" t="str">
        <f t="shared" si="407"/>
        <v>Test</v>
      </c>
      <c r="I734">
        <f t="shared" si="401"/>
        <v>14</v>
      </c>
      <c r="J734">
        <f t="shared" ref="J734:J760" si="408">IF(J733+1&gt;$I$26,$K$2,J733+1)</f>
        <v>42</v>
      </c>
      <c r="K734" s="18">
        <f t="shared" ca="1" si="402"/>
        <v>0</v>
      </c>
      <c r="L734" s="18">
        <f t="shared" ca="1" si="402"/>
        <v>0</v>
      </c>
      <c r="M734" s="18">
        <f t="shared" ca="1" si="402"/>
        <v>0</v>
      </c>
      <c r="N734" s="18">
        <f t="shared" ca="1" si="402"/>
        <v>0</v>
      </c>
      <c r="O734" s="18">
        <f t="shared" ca="1" si="402"/>
        <v>0</v>
      </c>
      <c r="P734" s="18">
        <f t="shared" ca="1" si="402"/>
        <v>0</v>
      </c>
      <c r="Q734" s="18">
        <f t="shared" ca="1" si="402"/>
        <v>0</v>
      </c>
      <c r="R734" s="18">
        <f t="shared" ca="1" si="402"/>
        <v>0</v>
      </c>
      <c r="S734" s="18">
        <f t="shared" ca="1" si="402"/>
        <v>0</v>
      </c>
      <c r="T734" s="18">
        <f t="shared" ca="1" si="402"/>
        <v>0</v>
      </c>
      <c r="U734" s="18">
        <f t="shared" ca="1" si="403"/>
        <v>0</v>
      </c>
      <c r="V734" s="18">
        <f t="shared" ca="1" si="403"/>
        <v>0</v>
      </c>
      <c r="W734" s="18">
        <f t="shared" ca="1" si="403"/>
        <v>0</v>
      </c>
      <c r="X734" s="18">
        <f t="shared" ca="1" si="403"/>
        <v>3.5349459999999999E-2</v>
      </c>
      <c r="Y734" s="18">
        <f t="shared" ca="1" si="403"/>
        <v>3.7645659999999997E-2</v>
      </c>
      <c r="Z734" s="18">
        <f t="shared" ca="1" si="403"/>
        <v>3.9941850000000001E-2</v>
      </c>
      <c r="AA734" s="18">
        <f t="shared" ca="1" si="403"/>
        <v>4.2238050000000006E-2</v>
      </c>
      <c r="AB734" s="18">
        <f t="shared" ca="1" si="403"/>
        <v>4.4534240000000003E-2</v>
      </c>
      <c r="AC734" s="18">
        <f t="shared" ca="1" si="403"/>
        <v>4.6830429999999999E-2</v>
      </c>
      <c r="AD734" s="18">
        <f t="shared" ca="1" si="403"/>
        <v>4.9126629999999998E-2</v>
      </c>
      <c r="AE734" s="18">
        <f t="shared" ca="1" si="404"/>
        <v>5.1422820000000001E-2</v>
      </c>
      <c r="AF734" s="18">
        <f t="shared" ca="1" si="404"/>
        <v>5.3719009999999998E-2</v>
      </c>
      <c r="AG734" s="18">
        <f t="shared" ca="1" si="404"/>
        <v>5.6015209999999996E-2</v>
      </c>
      <c r="AH734" s="18">
        <f t="shared" ca="1" si="404"/>
        <v>5.8311409999999994E-2</v>
      </c>
      <c r="AI734" s="18">
        <f t="shared" ca="1" si="404"/>
        <v>6.0607610000000006E-2</v>
      </c>
      <c r="AJ734" s="18">
        <f t="shared" ca="1" si="404"/>
        <v>6.2903799999999996E-2</v>
      </c>
      <c r="AK734" s="18">
        <f t="shared" ca="1" si="404"/>
        <v>6.5199999999999994E-2</v>
      </c>
      <c r="AL734" s="18">
        <f t="shared" ca="1" si="404"/>
        <v>6.7826899999999996E-2</v>
      </c>
      <c r="AM734" s="18">
        <f t="shared" ca="1" si="404"/>
        <v>7.1115219999999993E-2</v>
      </c>
      <c r="AN734" s="18">
        <f t="shared" ca="1" si="404"/>
        <v>7.4734239999999993E-2</v>
      </c>
      <c r="AO734" s="18">
        <f t="shared" ca="1" si="405"/>
        <v>7.8353270000000003E-2</v>
      </c>
      <c r="AP734" s="18">
        <f t="shared" ca="1" si="405"/>
        <v>8.1972289999999989E-2</v>
      </c>
      <c r="AQ734" s="18">
        <f t="shared" ca="1" si="405"/>
        <v>8.559130999999999E-2</v>
      </c>
      <c r="AR734" s="18">
        <f t="shared" ca="1" si="405"/>
        <v>8.921032999999999E-2</v>
      </c>
      <c r="AS734" s="18">
        <f t="shared" ca="1" si="405"/>
        <v>9.2829349999999991E-2</v>
      </c>
      <c r="AT734" s="18">
        <f t="shared" ca="1" si="405"/>
        <v>9.6448369999999992E-2</v>
      </c>
      <c r="AU734" s="18">
        <f t="shared" ca="1" si="405"/>
        <v>0.1000674</v>
      </c>
      <c r="AV734" s="18">
        <f t="shared" ca="1" si="405"/>
        <v>0.1037232</v>
      </c>
      <c r="AW734" s="18">
        <f t="shared" ca="1" si="405"/>
        <v>0.1074932</v>
      </c>
      <c r="AX734" s="18">
        <f t="shared" ca="1" si="405"/>
        <v>0.11142709999999999</v>
      </c>
      <c r="AY734" s="18">
        <f t="shared" ca="1" si="406"/>
        <v>0.1155429</v>
      </c>
      <c r="AZ734" s="18">
        <f t="shared" ca="1" si="406"/>
        <v>0.11986090000000001</v>
      </c>
      <c r="BA734" s="18">
        <f t="shared" ca="1" si="406"/>
        <v>0.1237813</v>
      </c>
      <c r="BB734" s="18">
        <f t="shared" ca="1" si="406"/>
        <v>0</v>
      </c>
      <c r="BC734" s="18">
        <f t="shared" ca="1" si="406"/>
        <v>0</v>
      </c>
      <c r="BD734" s="18">
        <f t="shared" ca="1" si="406"/>
        <v>0</v>
      </c>
      <c r="BE734" s="18">
        <f t="shared" ca="1" si="406"/>
        <v>0</v>
      </c>
      <c r="BF734" s="18">
        <f t="shared" ca="1" si="406"/>
        <v>0</v>
      </c>
      <c r="BG734" s="18">
        <f t="shared" ca="1" si="406"/>
        <v>0</v>
      </c>
      <c r="BH734" s="18">
        <f t="shared" ca="1" si="406"/>
        <v>0</v>
      </c>
      <c r="BI734" s="18">
        <f t="shared" ca="1" si="406"/>
        <v>0</v>
      </c>
    </row>
    <row r="735" spans="8:61" x14ac:dyDescent="0.35">
      <c r="H735" s="2" t="str">
        <f t="shared" si="407"/>
        <v>Test</v>
      </c>
      <c r="I735">
        <f t="shared" si="401"/>
        <v>14</v>
      </c>
      <c r="J735">
        <f t="shared" si="408"/>
        <v>43</v>
      </c>
      <c r="K735" s="18">
        <f t="shared" ca="1" si="402"/>
        <v>0</v>
      </c>
      <c r="L735" s="18">
        <f t="shared" ca="1" si="402"/>
        <v>0</v>
      </c>
      <c r="M735" s="18">
        <f t="shared" ca="1" si="402"/>
        <v>0</v>
      </c>
      <c r="N735" s="18">
        <f t="shared" ca="1" si="402"/>
        <v>0</v>
      </c>
      <c r="O735" s="18">
        <f t="shared" ca="1" si="402"/>
        <v>0</v>
      </c>
      <c r="P735" s="18">
        <f t="shared" ca="1" si="402"/>
        <v>0</v>
      </c>
      <c r="Q735" s="18">
        <f t="shared" ca="1" si="402"/>
        <v>0</v>
      </c>
      <c r="R735" s="18">
        <f t="shared" ca="1" si="402"/>
        <v>0</v>
      </c>
      <c r="S735" s="18">
        <f t="shared" ca="1" si="402"/>
        <v>0</v>
      </c>
      <c r="T735" s="18">
        <f t="shared" ca="1" si="402"/>
        <v>0</v>
      </c>
      <c r="U735" s="18">
        <f t="shared" ca="1" si="403"/>
        <v>0</v>
      </c>
      <c r="V735" s="18">
        <f t="shared" ca="1" si="403"/>
        <v>0</v>
      </c>
      <c r="W735" s="18">
        <f t="shared" ca="1" si="403"/>
        <v>0</v>
      </c>
      <c r="X735" s="18">
        <f t="shared" ca="1" si="403"/>
        <v>0</v>
      </c>
      <c r="Y735" s="18">
        <f t="shared" ca="1" si="403"/>
        <v>3.5349459999999999E-2</v>
      </c>
      <c r="Z735" s="18">
        <f t="shared" ca="1" si="403"/>
        <v>3.7645659999999997E-2</v>
      </c>
      <c r="AA735" s="18">
        <f t="shared" ca="1" si="403"/>
        <v>3.9941850000000001E-2</v>
      </c>
      <c r="AB735" s="18">
        <f t="shared" ca="1" si="403"/>
        <v>4.2238050000000006E-2</v>
      </c>
      <c r="AC735" s="18">
        <f t="shared" ca="1" si="403"/>
        <v>4.4534240000000003E-2</v>
      </c>
      <c r="AD735" s="18">
        <f t="shared" ca="1" si="403"/>
        <v>4.6830429999999999E-2</v>
      </c>
      <c r="AE735" s="18">
        <f t="shared" ca="1" si="404"/>
        <v>4.9126629999999998E-2</v>
      </c>
      <c r="AF735" s="18">
        <f t="shared" ca="1" si="404"/>
        <v>5.1422820000000001E-2</v>
      </c>
      <c r="AG735" s="18">
        <f t="shared" ca="1" si="404"/>
        <v>5.3719009999999998E-2</v>
      </c>
      <c r="AH735" s="18">
        <f t="shared" ca="1" si="404"/>
        <v>5.6015209999999996E-2</v>
      </c>
      <c r="AI735" s="18">
        <f t="shared" ca="1" si="404"/>
        <v>5.8311409999999994E-2</v>
      </c>
      <c r="AJ735" s="18">
        <f t="shared" ca="1" si="404"/>
        <v>6.0607610000000006E-2</v>
      </c>
      <c r="AK735" s="18">
        <f t="shared" ca="1" si="404"/>
        <v>6.2903799999999996E-2</v>
      </c>
      <c r="AL735" s="18">
        <f t="shared" ca="1" si="404"/>
        <v>6.5199999999999994E-2</v>
      </c>
      <c r="AM735" s="18">
        <f t="shared" ca="1" si="404"/>
        <v>6.7826899999999996E-2</v>
      </c>
      <c r="AN735" s="18">
        <f t="shared" ca="1" si="404"/>
        <v>7.1115219999999993E-2</v>
      </c>
      <c r="AO735" s="18">
        <f t="shared" ca="1" si="405"/>
        <v>7.4734239999999993E-2</v>
      </c>
      <c r="AP735" s="18">
        <f t="shared" ca="1" si="405"/>
        <v>7.8353270000000003E-2</v>
      </c>
      <c r="AQ735" s="18">
        <f t="shared" ca="1" si="405"/>
        <v>8.1972289999999989E-2</v>
      </c>
      <c r="AR735" s="18">
        <f t="shared" ca="1" si="405"/>
        <v>8.559130999999999E-2</v>
      </c>
      <c r="AS735" s="18">
        <f t="shared" ca="1" si="405"/>
        <v>8.921032999999999E-2</v>
      </c>
      <c r="AT735" s="18">
        <f t="shared" ca="1" si="405"/>
        <v>9.2829349999999991E-2</v>
      </c>
      <c r="AU735" s="18">
        <f t="shared" ca="1" si="405"/>
        <v>9.6448369999999992E-2</v>
      </c>
      <c r="AV735" s="18">
        <f t="shared" ca="1" si="405"/>
        <v>0.1000674</v>
      </c>
      <c r="AW735" s="18">
        <f t="shared" ca="1" si="405"/>
        <v>0.1037232</v>
      </c>
      <c r="AX735" s="18">
        <f t="shared" ca="1" si="405"/>
        <v>0.1074932</v>
      </c>
      <c r="AY735" s="18">
        <f t="shared" ca="1" si="406"/>
        <v>0.11142709999999999</v>
      </c>
      <c r="AZ735" s="18">
        <f t="shared" ca="1" si="406"/>
        <v>0.1155429</v>
      </c>
      <c r="BA735" s="18">
        <f t="shared" ca="1" si="406"/>
        <v>0.11986090000000001</v>
      </c>
      <c r="BB735" s="18">
        <f t="shared" ca="1" si="406"/>
        <v>0.1237813</v>
      </c>
      <c r="BC735" s="18">
        <f t="shared" ca="1" si="406"/>
        <v>0</v>
      </c>
      <c r="BD735" s="18">
        <f t="shared" ca="1" si="406"/>
        <v>0</v>
      </c>
      <c r="BE735" s="18">
        <f t="shared" ca="1" si="406"/>
        <v>0</v>
      </c>
      <c r="BF735" s="18">
        <f t="shared" ca="1" si="406"/>
        <v>0</v>
      </c>
      <c r="BG735" s="18">
        <f t="shared" ca="1" si="406"/>
        <v>0</v>
      </c>
      <c r="BH735" s="18">
        <f t="shared" ca="1" si="406"/>
        <v>0</v>
      </c>
      <c r="BI735" s="18">
        <f t="shared" ca="1" si="406"/>
        <v>0</v>
      </c>
    </row>
    <row r="736" spans="8:61" x14ac:dyDescent="0.35">
      <c r="H736" s="2" t="str">
        <f t="shared" si="407"/>
        <v>Test</v>
      </c>
      <c r="I736">
        <f t="shared" si="401"/>
        <v>14</v>
      </c>
      <c r="J736">
        <f t="shared" si="408"/>
        <v>44</v>
      </c>
      <c r="K736" s="18">
        <f t="shared" ca="1" si="402"/>
        <v>0</v>
      </c>
      <c r="L736" s="18">
        <f t="shared" ca="1" si="402"/>
        <v>0</v>
      </c>
      <c r="M736" s="18">
        <f t="shared" ca="1" si="402"/>
        <v>0</v>
      </c>
      <c r="N736" s="18">
        <f t="shared" ca="1" si="402"/>
        <v>0</v>
      </c>
      <c r="O736" s="18">
        <f t="shared" ca="1" si="402"/>
        <v>0</v>
      </c>
      <c r="P736" s="18">
        <f t="shared" ca="1" si="402"/>
        <v>0</v>
      </c>
      <c r="Q736" s="18">
        <f t="shared" ca="1" si="402"/>
        <v>0</v>
      </c>
      <c r="R736" s="18">
        <f t="shared" ca="1" si="402"/>
        <v>0</v>
      </c>
      <c r="S736" s="18">
        <f t="shared" ca="1" si="402"/>
        <v>0</v>
      </c>
      <c r="T736" s="18">
        <f t="shared" ca="1" si="402"/>
        <v>0</v>
      </c>
      <c r="U736" s="18">
        <f t="shared" ca="1" si="403"/>
        <v>0</v>
      </c>
      <c r="V736" s="18">
        <f t="shared" ca="1" si="403"/>
        <v>0</v>
      </c>
      <c r="W736" s="18">
        <f t="shared" ca="1" si="403"/>
        <v>0</v>
      </c>
      <c r="X736" s="18">
        <f t="shared" ca="1" si="403"/>
        <v>0</v>
      </c>
      <c r="Y736" s="18">
        <f t="shared" ca="1" si="403"/>
        <v>0</v>
      </c>
      <c r="Z736" s="18">
        <f t="shared" ca="1" si="403"/>
        <v>3.5349459999999999E-2</v>
      </c>
      <c r="AA736" s="18">
        <f t="shared" ca="1" si="403"/>
        <v>3.7645659999999997E-2</v>
      </c>
      <c r="AB736" s="18">
        <f t="shared" ca="1" si="403"/>
        <v>3.9941850000000001E-2</v>
      </c>
      <c r="AC736" s="18">
        <f t="shared" ca="1" si="403"/>
        <v>4.2238050000000006E-2</v>
      </c>
      <c r="AD736" s="18">
        <f t="shared" ca="1" si="403"/>
        <v>4.4534240000000003E-2</v>
      </c>
      <c r="AE736" s="18">
        <f t="shared" ca="1" si="404"/>
        <v>4.6830429999999999E-2</v>
      </c>
      <c r="AF736" s="18">
        <f t="shared" ca="1" si="404"/>
        <v>4.9126629999999998E-2</v>
      </c>
      <c r="AG736" s="18">
        <f t="shared" ca="1" si="404"/>
        <v>5.1422820000000001E-2</v>
      </c>
      <c r="AH736" s="18">
        <f t="shared" ca="1" si="404"/>
        <v>5.3719009999999998E-2</v>
      </c>
      <c r="AI736" s="18">
        <f t="shared" ca="1" si="404"/>
        <v>5.6015209999999996E-2</v>
      </c>
      <c r="AJ736" s="18">
        <f t="shared" ca="1" si="404"/>
        <v>5.8311409999999994E-2</v>
      </c>
      <c r="AK736" s="18">
        <f t="shared" ca="1" si="404"/>
        <v>6.0607610000000006E-2</v>
      </c>
      <c r="AL736" s="18">
        <f t="shared" ca="1" si="404"/>
        <v>6.2903799999999996E-2</v>
      </c>
      <c r="AM736" s="18">
        <f t="shared" ca="1" si="404"/>
        <v>6.5199999999999994E-2</v>
      </c>
      <c r="AN736" s="18">
        <f t="shared" ca="1" si="404"/>
        <v>6.7826899999999996E-2</v>
      </c>
      <c r="AO736" s="18">
        <f t="shared" ca="1" si="405"/>
        <v>7.1115219999999993E-2</v>
      </c>
      <c r="AP736" s="18">
        <f t="shared" ca="1" si="405"/>
        <v>7.4734239999999993E-2</v>
      </c>
      <c r="AQ736" s="18">
        <f t="shared" ca="1" si="405"/>
        <v>7.8353270000000003E-2</v>
      </c>
      <c r="AR736" s="18">
        <f t="shared" ca="1" si="405"/>
        <v>8.1972289999999989E-2</v>
      </c>
      <c r="AS736" s="18">
        <f t="shared" ca="1" si="405"/>
        <v>8.559130999999999E-2</v>
      </c>
      <c r="AT736" s="18">
        <f t="shared" ca="1" si="405"/>
        <v>8.921032999999999E-2</v>
      </c>
      <c r="AU736" s="18">
        <f t="shared" ca="1" si="405"/>
        <v>9.2829349999999991E-2</v>
      </c>
      <c r="AV736" s="18">
        <f t="shared" ca="1" si="405"/>
        <v>9.6448369999999992E-2</v>
      </c>
      <c r="AW736" s="18">
        <f t="shared" ca="1" si="405"/>
        <v>0.1000674</v>
      </c>
      <c r="AX736" s="18">
        <f t="shared" ca="1" si="405"/>
        <v>0.1037232</v>
      </c>
      <c r="AY736" s="18">
        <f t="shared" ca="1" si="406"/>
        <v>0.1074932</v>
      </c>
      <c r="AZ736" s="18">
        <f t="shared" ca="1" si="406"/>
        <v>0.11142709999999999</v>
      </c>
      <c r="BA736" s="18">
        <f t="shared" ca="1" si="406"/>
        <v>0.1155429</v>
      </c>
      <c r="BB736" s="18">
        <f t="shared" ca="1" si="406"/>
        <v>0.11986090000000001</v>
      </c>
      <c r="BC736" s="18">
        <f t="shared" ca="1" si="406"/>
        <v>0.1237813</v>
      </c>
      <c r="BD736" s="18">
        <f t="shared" ca="1" si="406"/>
        <v>0</v>
      </c>
      <c r="BE736" s="18">
        <f t="shared" ca="1" si="406"/>
        <v>0</v>
      </c>
      <c r="BF736" s="18">
        <f t="shared" ca="1" si="406"/>
        <v>0</v>
      </c>
      <c r="BG736" s="18">
        <f t="shared" ca="1" si="406"/>
        <v>0</v>
      </c>
      <c r="BH736" s="18">
        <f t="shared" ca="1" si="406"/>
        <v>0</v>
      </c>
      <c r="BI736" s="18">
        <f t="shared" ca="1" si="406"/>
        <v>0</v>
      </c>
    </row>
    <row r="737" spans="8:61" x14ac:dyDescent="0.35">
      <c r="H737" s="2" t="str">
        <f t="shared" si="407"/>
        <v>Test</v>
      </c>
      <c r="I737">
        <f t="shared" si="401"/>
        <v>14</v>
      </c>
      <c r="J737">
        <f t="shared" si="408"/>
        <v>45</v>
      </c>
      <c r="K737" s="18">
        <f t="shared" ca="1" si="402"/>
        <v>0</v>
      </c>
      <c r="L737" s="18">
        <f t="shared" ca="1" si="402"/>
        <v>0</v>
      </c>
      <c r="M737" s="18">
        <f t="shared" ca="1" si="402"/>
        <v>0</v>
      </c>
      <c r="N737" s="18">
        <f t="shared" ca="1" si="402"/>
        <v>0</v>
      </c>
      <c r="O737" s="18">
        <f t="shared" ca="1" si="402"/>
        <v>0</v>
      </c>
      <c r="P737" s="18">
        <f t="shared" ca="1" si="402"/>
        <v>0</v>
      </c>
      <c r="Q737" s="18">
        <f t="shared" ca="1" si="402"/>
        <v>0</v>
      </c>
      <c r="R737" s="18">
        <f t="shared" ca="1" si="402"/>
        <v>0</v>
      </c>
      <c r="S737" s="18">
        <f t="shared" ca="1" si="402"/>
        <v>0</v>
      </c>
      <c r="T737" s="18">
        <f t="shared" ca="1" si="402"/>
        <v>0</v>
      </c>
      <c r="U737" s="18">
        <f t="shared" ca="1" si="403"/>
        <v>0</v>
      </c>
      <c r="V737" s="18">
        <f t="shared" ca="1" si="403"/>
        <v>0</v>
      </c>
      <c r="W737" s="18">
        <f t="shared" ca="1" si="403"/>
        <v>0</v>
      </c>
      <c r="X737" s="18">
        <f t="shared" ca="1" si="403"/>
        <v>0</v>
      </c>
      <c r="Y737" s="18">
        <f t="shared" ca="1" si="403"/>
        <v>0</v>
      </c>
      <c r="Z737" s="18">
        <f t="shared" ca="1" si="403"/>
        <v>0</v>
      </c>
      <c r="AA737" s="18">
        <f t="shared" ca="1" si="403"/>
        <v>3.5349459999999999E-2</v>
      </c>
      <c r="AB737" s="18">
        <f t="shared" ca="1" si="403"/>
        <v>3.7645659999999997E-2</v>
      </c>
      <c r="AC737" s="18">
        <f t="shared" ca="1" si="403"/>
        <v>3.9941850000000001E-2</v>
      </c>
      <c r="AD737" s="18">
        <f t="shared" ca="1" si="403"/>
        <v>4.2238050000000006E-2</v>
      </c>
      <c r="AE737" s="18">
        <f t="shared" ca="1" si="404"/>
        <v>4.4534240000000003E-2</v>
      </c>
      <c r="AF737" s="18">
        <f t="shared" ca="1" si="404"/>
        <v>4.6830429999999999E-2</v>
      </c>
      <c r="AG737" s="18">
        <f t="shared" ca="1" si="404"/>
        <v>4.9126629999999998E-2</v>
      </c>
      <c r="AH737" s="18">
        <f t="shared" ca="1" si="404"/>
        <v>5.1422820000000001E-2</v>
      </c>
      <c r="AI737" s="18">
        <f t="shared" ca="1" si="404"/>
        <v>5.3719009999999998E-2</v>
      </c>
      <c r="AJ737" s="18">
        <f t="shared" ca="1" si="404"/>
        <v>5.6015209999999996E-2</v>
      </c>
      <c r="AK737" s="18">
        <f t="shared" ca="1" si="404"/>
        <v>5.8311409999999994E-2</v>
      </c>
      <c r="AL737" s="18">
        <f t="shared" ca="1" si="404"/>
        <v>6.0607610000000006E-2</v>
      </c>
      <c r="AM737" s="18">
        <f t="shared" ca="1" si="404"/>
        <v>6.2903799999999996E-2</v>
      </c>
      <c r="AN737" s="18">
        <f t="shared" ca="1" si="404"/>
        <v>6.5199999999999994E-2</v>
      </c>
      <c r="AO737" s="18">
        <f t="shared" ca="1" si="405"/>
        <v>6.7826899999999996E-2</v>
      </c>
      <c r="AP737" s="18">
        <f t="shared" ca="1" si="405"/>
        <v>7.1115219999999993E-2</v>
      </c>
      <c r="AQ737" s="18">
        <f t="shared" ca="1" si="405"/>
        <v>7.4734239999999993E-2</v>
      </c>
      <c r="AR737" s="18">
        <f t="shared" ca="1" si="405"/>
        <v>7.8353270000000003E-2</v>
      </c>
      <c r="AS737" s="18">
        <f t="shared" ca="1" si="405"/>
        <v>8.1972289999999989E-2</v>
      </c>
      <c r="AT737" s="18">
        <f t="shared" ca="1" si="405"/>
        <v>8.559130999999999E-2</v>
      </c>
      <c r="AU737" s="18">
        <f t="shared" ca="1" si="405"/>
        <v>8.921032999999999E-2</v>
      </c>
      <c r="AV737" s="18">
        <f t="shared" ca="1" si="405"/>
        <v>9.2829349999999991E-2</v>
      </c>
      <c r="AW737" s="18">
        <f t="shared" ca="1" si="405"/>
        <v>9.6448369999999992E-2</v>
      </c>
      <c r="AX737" s="18">
        <f t="shared" ca="1" si="405"/>
        <v>0.1000674</v>
      </c>
      <c r="AY737" s="18">
        <f t="shared" ca="1" si="406"/>
        <v>0.1037232</v>
      </c>
      <c r="AZ737" s="18">
        <f t="shared" ca="1" si="406"/>
        <v>0.1074932</v>
      </c>
      <c r="BA737" s="18">
        <f t="shared" ca="1" si="406"/>
        <v>0.11142709999999999</v>
      </c>
      <c r="BB737" s="18">
        <f t="shared" ca="1" si="406"/>
        <v>0.1155429</v>
      </c>
      <c r="BC737" s="18">
        <f t="shared" ca="1" si="406"/>
        <v>0.11986090000000001</v>
      </c>
      <c r="BD737" s="18">
        <f t="shared" ca="1" si="406"/>
        <v>0.1237813</v>
      </c>
      <c r="BE737" s="18">
        <f t="shared" ca="1" si="406"/>
        <v>0</v>
      </c>
      <c r="BF737" s="18">
        <f t="shared" ca="1" si="406"/>
        <v>0</v>
      </c>
      <c r="BG737" s="18">
        <f t="shared" ca="1" si="406"/>
        <v>0</v>
      </c>
      <c r="BH737" s="18">
        <f t="shared" ca="1" si="406"/>
        <v>0</v>
      </c>
      <c r="BI737" s="18">
        <f t="shared" ca="1" si="406"/>
        <v>0</v>
      </c>
    </row>
    <row r="738" spans="8:61" x14ac:dyDescent="0.35">
      <c r="H738" s="2" t="str">
        <f t="shared" si="407"/>
        <v>Test</v>
      </c>
      <c r="I738">
        <f t="shared" si="401"/>
        <v>14</v>
      </c>
      <c r="J738">
        <f t="shared" si="408"/>
        <v>46</v>
      </c>
      <c r="K738" s="18">
        <f t="shared" ca="1" si="402"/>
        <v>0</v>
      </c>
      <c r="L738" s="18">
        <f t="shared" ca="1" si="402"/>
        <v>0</v>
      </c>
      <c r="M738" s="18">
        <f t="shared" ca="1" si="402"/>
        <v>0</v>
      </c>
      <c r="N738" s="18">
        <f t="shared" ca="1" si="402"/>
        <v>0</v>
      </c>
      <c r="O738" s="18">
        <f t="shared" ca="1" si="402"/>
        <v>0</v>
      </c>
      <c r="P738" s="18">
        <f t="shared" ca="1" si="402"/>
        <v>0</v>
      </c>
      <c r="Q738" s="18">
        <f t="shared" ca="1" si="402"/>
        <v>0</v>
      </c>
      <c r="R738" s="18">
        <f t="shared" ca="1" si="402"/>
        <v>0</v>
      </c>
      <c r="S738" s="18">
        <f t="shared" ca="1" si="402"/>
        <v>0</v>
      </c>
      <c r="T738" s="18">
        <f t="shared" ca="1" si="402"/>
        <v>0</v>
      </c>
      <c r="U738" s="18">
        <f t="shared" ca="1" si="403"/>
        <v>0</v>
      </c>
      <c r="V738" s="18">
        <f t="shared" ca="1" si="403"/>
        <v>0</v>
      </c>
      <c r="W738" s="18">
        <f t="shared" ca="1" si="403"/>
        <v>0</v>
      </c>
      <c r="X738" s="18">
        <f t="shared" ca="1" si="403"/>
        <v>0</v>
      </c>
      <c r="Y738" s="18">
        <f t="shared" ca="1" si="403"/>
        <v>0</v>
      </c>
      <c r="Z738" s="18">
        <f t="shared" ca="1" si="403"/>
        <v>0</v>
      </c>
      <c r="AA738" s="18">
        <f t="shared" ca="1" si="403"/>
        <v>0</v>
      </c>
      <c r="AB738" s="18">
        <f t="shared" ca="1" si="403"/>
        <v>3.5349459999999999E-2</v>
      </c>
      <c r="AC738" s="18">
        <f t="shared" ca="1" si="403"/>
        <v>3.7645659999999997E-2</v>
      </c>
      <c r="AD738" s="18">
        <f t="shared" ca="1" si="403"/>
        <v>3.9941850000000001E-2</v>
      </c>
      <c r="AE738" s="18">
        <f t="shared" ca="1" si="404"/>
        <v>4.2238050000000006E-2</v>
      </c>
      <c r="AF738" s="18">
        <f t="shared" ca="1" si="404"/>
        <v>4.4534240000000003E-2</v>
      </c>
      <c r="AG738" s="18">
        <f t="shared" ca="1" si="404"/>
        <v>4.6830429999999999E-2</v>
      </c>
      <c r="AH738" s="18">
        <f t="shared" ca="1" si="404"/>
        <v>4.9126629999999998E-2</v>
      </c>
      <c r="AI738" s="18">
        <f t="shared" ca="1" si="404"/>
        <v>5.1422820000000001E-2</v>
      </c>
      <c r="AJ738" s="18">
        <f t="shared" ca="1" si="404"/>
        <v>5.3719009999999998E-2</v>
      </c>
      <c r="AK738" s="18">
        <f t="shared" ca="1" si="404"/>
        <v>5.6015209999999996E-2</v>
      </c>
      <c r="AL738" s="18">
        <f t="shared" ca="1" si="404"/>
        <v>5.8311409999999994E-2</v>
      </c>
      <c r="AM738" s="18">
        <f t="shared" ca="1" si="404"/>
        <v>6.0607610000000006E-2</v>
      </c>
      <c r="AN738" s="18">
        <f t="shared" ca="1" si="404"/>
        <v>6.2903799999999996E-2</v>
      </c>
      <c r="AO738" s="18">
        <f t="shared" ca="1" si="405"/>
        <v>6.5199999999999994E-2</v>
      </c>
      <c r="AP738" s="18">
        <f t="shared" ca="1" si="405"/>
        <v>6.7826899999999996E-2</v>
      </c>
      <c r="AQ738" s="18">
        <f t="shared" ca="1" si="405"/>
        <v>7.1115219999999993E-2</v>
      </c>
      <c r="AR738" s="18">
        <f t="shared" ca="1" si="405"/>
        <v>7.4734239999999993E-2</v>
      </c>
      <c r="AS738" s="18">
        <f t="shared" ca="1" si="405"/>
        <v>7.8353270000000003E-2</v>
      </c>
      <c r="AT738" s="18">
        <f t="shared" ca="1" si="405"/>
        <v>8.1972289999999989E-2</v>
      </c>
      <c r="AU738" s="18">
        <f t="shared" ca="1" si="405"/>
        <v>8.559130999999999E-2</v>
      </c>
      <c r="AV738" s="18">
        <f t="shared" ca="1" si="405"/>
        <v>8.921032999999999E-2</v>
      </c>
      <c r="AW738" s="18">
        <f t="shared" ca="1" si="405"/>
        <v>9.2829349999999991E-2</v>
      </c>
      <c r="AX738" s="18">
        <f t="shared" ca="1" si="405"/>
        <v>9.6448369999999992E-2</v>
      </c>
      <c r="AY738" s="18">
        <f t="shared" ca="1" si="406"/>
        <v>0.1000674</v>
      </c>
      <c r="AZ738" s="18">
        <f t="shared" ca="1" si="406"/>
        <v>0.1037232</v>
      </c>
      <c r="BA738" s="18">
        <f t="shared" ca="1" si="406"/>
        <v>0.1074932</v>
      </c>
      <c r="BB738" s="18">
        <f t="shared" ca="1" si="406"/>
        <v>0.11142709999999999</v>
      </c>
      <c r="BC738" s="18">
        <f t="shared" ca="1" si="406"/>
        <v>0.1155429</v>
      </c>
      <c r="BD738" s="18">
        <f t="shared" ca="1" si="406"/>
        <v>0.11986090000000001</v>
      </c>
      <c r="BE738" s="18">
        <f t="shared" ca="1" si="406"/>
        <v>0.1237813</v>
      </c>
      <c r="BF738" s="18">
        <f t="shared" ca="1" si="406"/>
        <v>0</v>
      </c>
      <c r="BG738" s="18">
        <f t="shared" ca="1" si="406"/>
        <v>0</v>
      </c>
      <c r="BH738" s="18">
        <f t="shared" ca="1" si="406"/>
        <v>0</v>
      </c>
      <c r="BI738" s="18">
        <f t="shared" ca="1" si="406"/>
        <v>0</v>
      </c>
    </row>
    <row r="739" spans="8:61" x14ac:dyDescent="0.35">
      <c r="H739" s="2" t="str">
        <f t="shared" si="407"/>
        <v>Test</v>
      </c>
      <c r="I739">
        <f t="shared" si="401"/>
        <v>14</v>
      </c>
      <c r="J739">
        <f t="shared" si="408"/>
        <v>47</v>
      </c>
      <c r="K739" s="18">
        <f t="shared" ref="K739:T748" ca="1" si="409">IF(K$28&gt;$J739,0,OFFSET($K$2,$I739,$J739-K$28))</f>
        <v>0</v>
      </c>
      <c r="L739" s="18">
        <f t="shared" ca="1" si="409"/>
        <v>0</v>
      </c>
      <c r="M739" s="18">
        <f t="shared" ca="1" si="409"/>
        <v>0</v>
      </c>
      <c r="N739" s="18">
        <f t="shared" ca="1" si="409"/>
        <v>0</v>
      </c>
      <c r="O739" s="18">
        <f t="shared" ca="1" si="409"/>
        <v>0</v>
      </c>
      <c r="P739" s="18">
        <f t="shared" ca="1" si="409"/>
        <v>0</v>
      </c>
      <c r="Q739" s="18">
        <f t="shared" ca="1" si="409"/>
        <v>0</v>
      </c>
      <c r="R739" s="18">
        <f t="shared" ca="1" si="409"/>
        <v>0</v>
      </c>
      <c r="S739" s="18">
        <f t="shared" ca="1" si="409"/>
        <v>0</v>
      </c>
      <c r="T739" s="18">
        <f t="shared" ca="1" si="409"/>
        <v>0</v>
      </c>
      <c r="U739" s="18">
        <f t="shared" ref="U739:AD748" ca="1" si="410">IF(U$28&gt;$J739,0,OFFSET($K$2,$I739,$J739-U$28))</f>
        <v>0</v>
      </c>
      <c r="V739" s="18">
        <f t="shared" ca="1" si="410"/>
        <v>0</v>
      </c>
      <c r="W739" s="18">
        <f t="shared" ca="1" si="410"/>
        <v>0</v>
      </c>
      <c r="X739" s="18">
        <f t="shared" ca="1" si="410"/>
        <v>0</v>
      </c>
      <c r="Y739" s="18">
        <f t="shared" ca="1" si="410"/>
        <v>0</v>
      </c>
      <c r="Z739" s="18">
        <f t="shared" ca="1" si="410"/>
        <v>0</v>
      </c>
      <c r="AA739" s="18">
        <f t="shared" ca="1" si="410"/>
        <v>0</v>
      </c>
      <c r="AB739" s="18">
        <f t="shared" ca="1" si="410"/>
        <v>0</v>
      </c>
      <c r="AC739" s="18">
        <f t="shared" ca="1" si="410"/>
        <v>3.5349459999999999E-2</v>
      </c>
      <c r="AD739" s="18">
        <f t="shared" ca="1" si="410"/>
        <v>3.7645659999999997E-2</v>
      </c>
      <c r="AE739" s="18">
        <f t="shared" ref="AE739:AN748" ca="1" si="411">IF(AE$28&gt;$J739,0,OFFSET($K$2,$I739,$J739-AE$28))</f>
        <v>3.9941850000000001E-2</v>
      </c>
      <c r="AF739" s="18">
        <f t="shared" ca="1" si="411"/>
        <v>4.2238050000000006E-2</v>
      </c>
      <c r="AG739" s="18">
        <f t="shared" ca="1" si="411"/>
        <v>4.4534240000000003E-2</v>
      </c>
      <c r="AH739" s="18">
        <f t="shared" ca="1" si="411"/>
        <v>4.6830429999999999E-2</v>
      </c>
      <c r="AI739" s="18">
        <f t="shared" ca="1" si="411"/>
        <v>4.9126629999999998E-2</v>
      </c>
      <c r="AJ739" s="18">
        <f t="shared" ca="1" si="411"/>
        <v>5.1422820000000001E-2</v>
      </c>
      <c r="AK739" s="18">
        <f t="shared" ca="1" si="411"/>
        <v>5.3719009999999998E-2</v>
      </c>
      <c r="AL739" s="18">
        <f t="shared" ca="1" si="411"/>
        <v>5.6015209999999996E-2</v>
      </c>
      <c r="AM739" s="18">
        <f t="shared" ca="1" si="411"/>
        <v>5.8311409999999994E-2</v>
      </c>
      <c r="AN739" s="18">
        <f t="shared" ca="1" si="411"/>
        <v>6.0607610000000006E-2</v>
      </c>
      <c r="AO739" s="18">
        <f t="shared" ref="AO739:AX748" ca="1" si="412">IF(AO$28&gt;$J739,0,OFFSET($K$2,$I739,$J739-AO$28))</f>
        <v>6.2903799999999996E-2</v>
      </c>
      <c r="AP739" s="18">
        <f t="shared" ca="1" si="412"/>
        <v>6.5199999999999994E-2</v>
      </c>
      <c r="AQ739" s="18">
        <f t="shared" ca="1" si="412"/>
        <v>6.7826899999999996E-2</v>
      </c>
      <c r="AR739" s="18">
        <f t="shared" ca="1" si="412"/>
        <v>7.1115219999999993E-2</v>
      </c>
      <c r="AS739" s="18">
        <f t="shared" ca="1" si="412"/>
        <v>7.4734239999999993E-2</v>
      </c>
      <c r="AT739" s="18">
        <f t="shared" ca="1" si="412"/>
        <v>7.8353270000000003E-2</v>
      </c>
      <c r="AU739" s="18">
        <f t="shared" ca="1" si="412"/>
        <v>8.1972289999999989E-2</v>
      </c>
      <c r="AV739" s="18">
        <f t="shared" ca="1" si="412"/>
        <v>8.559130999999999E-2</v>
      </c>
      <c r="AW739" s="18">
        <f t="shared" ca="1" si="412"/>
        <v>8.921032999999999E-2</v>
      </c>
      <c r="AX739" s="18">
        <f t="shared" ca="1" si="412"/>
        <v>9.2829349999999991E-2</v>
      </c>
      <c r="AY739" s="18">
        <f t="shared" ref="AY739:BI748" ca="1" si="413">IF(AY$28&gt;$J739,0,OFFSET($K$2,$I739,$J739-AY$28))</f>
        <v>9.6448369999999992E-2</v>
      </c>
      <c r="AZ739" s="18">
        <f t="shared" ca="1" si="413"/>
        <v>0.1000674</v>
      </c>
      <c r="BA739" s="18">
        <f t="shared" ca="1" si="413"/>
        <v>0.1037232</v>
      </c>
      <c r="BB739" s="18">
        <f t="shared" ca="1" si="413"/>
        <v>0.1074932</v>
      </c>
      <c r="BC739" s="18">
        <f t="shared" ca="1" si="413"/>
        <v>0.11142709999999999</v>
      </c>
      <c r="BD739" s="18">
        <f t="shared" ca="1" si="413"/>
        <v>0.1155429</v>
      </c>
      <c r="BE739" s="18">
        <f t="shared" ca="1" si="413"/>
        <v>0.11986090000000001</v>
      </c>
      <c r="BF739" s="18">
        <f t="shared" ca="1" si="413"/>
        <v>0.1237813</v>
      </c>
      <c r="BG739" s="18">
        <f t="shared" ca="1" si="413"/>
        <v>0</v>
      </c>
      <c r="BH739" s="18">
        <f t="shared" ca="1" si="413"/>
        <v>0</v>
      </c>
      <c r="BI739" s="18">
        <f t="shared" ca="1" si="413"/>
        <v>0</v>
      </c>
    </row>
    <row r="740" spans="8:61" x14ac:dyDescent="0.35">
      <c r="H740" s="2" t="str">
        <f t="shared" si="407"/>
        <v>Test</v>
      </c>
      <c r="I740">
        <f t="shared" si="401"/>
        <v>14</v>
      </c>
      <c r="J740">
        <f t="shared" si="408"/>
        <v>48</v>
      </c>
      <c r="K740" s="18">
        <f t="shared" ca="1" si="409"/>
        <v>0</v>
      </c>
      <c r="L740" s="18">
        <f t="shared" ca="1" si="409"/>
        <v>0</v>
      </c>
      <c r="M740" s="18">
        <f t="shared" ca="1" si="409"/>
        <v>0</v>
      </c>
      <c r="N740" s="18">
        <f t="shared" ca="1" si="409"/>
        <v>0</v>
      </c>
      <c r="O740" s="18">
        <f t="shared" ca="1" si="409"/>
        <v>0</v>
      </c>
      <c r="P740" s="18">
        <f t="shared" ca="1" si="409"/>
        <v>0</v>
      </c>
      <c r="Q740" s="18">
        <f t="shared" ca="1" si="409"/>
        <v>0</v>
      </c>
      <c r="R740" s="18">
        <f t="shared" ca="1" si="409"/>
        <v>0</v>
      </c>
      <c r="S740" s="18">
        <f t="shared" ca="1" si="409"/>
        <v>0</v>
      </c>
      <c r="T740" s="18">
        <f t="shared" ca="1" si="409"/>
        <v>0</v>
      </c>
      <c r="U740" s="18">
        <f t="shared" ca="1" si="410"/>
        <v>0</v>
      </c>
      <c r="V740" s="18">
        <f t="shared" ca="1" si="410"/>
        <v>0</v>
      </c>
      <c r="W740" s="18">
        <f t="shared" ca="1" si="410"/>
        <v>0</v>
      </c>
      <c r="X740" s="18">
        <f t="shared" ca="1" si="410"/>
        <v>0</v>
      </c>
      <c r="Y740" s="18">
        <f t="shared" ca="1" si="410"/>
        <v>0</v>
      </c>
      <c r="Z740" s="18">
        <f t="shared" ca="1" si="410"/>
        <v>0</v>
      </c>
      <c r="AA740" s="18">
        <f t="shared" ca="1" si="410"/>
        <v>0</v>
      </c>
      <c r="AB740" s="18">
        <f t="shared" ca="1" si="410"/>
        <v>0</v>
      </c>
      <c r="AC740" s="18">
        <f t="shared" ca="1" si="410"/>
        <v>0</v>
      </c>
      <c r="AD740" s="18">
        <f t="shared" ca="1" si="410"/>
        <v>3.5349459999999999E-2</v>
      </c>
      <c r="AE740" s="18">
        <f t="shared" ca="1" si="411"/>
        <v>3.7645659999999997E-2</v>
      </c>
      <c r="AF740" s="18">
        <f t="shared" ca="1" si="411"/>
        <v>3.9941850000000001E-2</v>
      </c>
      <c r="AG740" s="18">
        <f t="shared" ca="1" si="411"/>
        <v>4.2238050000000006E-2</v>
      </c>
      <c r="AH740" s="18">
        <f t="shared" ca="1" si="411"/>
        <v>4.4534240000000003E-2</v>
      </c>
      <c r="AI740" s="18">
        <f t="shared" ca="1" si="411"/>
        <v>4.6830429999999999E-2</v>
      </c>
      <c r="AJ740" s="18">
        <f t="shared" ca="1" si="411"/>
        <v>4.9126629999999998E-2</v>
      </c>
      <c r="AK740" s="18">
        <f t="shared" ca="1" si="411"/>
        <v>5.1422820000000001E-2</v>
      </c>
      <c r="AL740" s="18">
        <f t="shared" ca="1" si="411"/>
        <v>5.3719009999999998E-2</v>
      </c>
      <c r="AM740" s="18">
        <f t="shared" ca="1" si="411"/>
        <v>5.6015209999999996E-2</v>
      </c>
      <c r="AN740" s="18">
        <f t="shared" ca="1" si="411"/>
        <v>5.8311409999999994E-2</v>
      </c>
      <c r="AO740" s="18">
        <f t="shared" ca="1" si="412"/>
        <v>6.0607610000000006E-2</v>
      </c>
      <c r="AP740" s="18">
        <f t="shared" ca="1" si="412"/>
        <v>6.2903799999999996E-2</v>
      </c>
      <c r="AQ740" s="18">
        <f t="shared" ca="1" si="412"/>
        <v>6.5199999999999994E-2</v>
      </c>
      <c r="AR740" s="18">
        <f t="shared" ca="1" si="412"/>
        <v>6.7826899999999996E-2</v>
      </c>
      <c r="AS740" s="18">
        <f t="shared" ca="1" si="412"/>
        <v>7.1115219999999993E-2</v>
      </c>
      <c r="AT740" s="18">
        <f t="shared" ca="1" si="412"/>
        <v>7.4734239999999993E-2</v>
      </c>
      <c r="AU740" s="18">
        <f t="shared" ca="1" si="412"/>
        <v>7.8353270000000003E-2</v>
      </c>
      <c r="AV740" s="18">
        <f t="shared" ca="1" si="412"/>
        <v>8.1972289999999989E-2</v>
      </c>
      <c r="AW740" s="18">
        <f t="shared" ca="1" si="412"/>
        <v>8.559130999999999E-2</v>
      </c>
      <c r="AX740" s="18">
        <f t="shared" ca="1" si="412"/>
        <v>8.921032999999999E-2</v>
      </c>
      <c r="AY740" s="18">
        <f t="shared" ca="1" si="413"/>
        <v>9.2829349999999991E-2</v>
      </c>
      <c r="AZ740" s="18">
        <f t="shared" ca="1" si="413"/>
        <v>9.6448369999999992E-2</v>
      </c>
      <c r="BA740" s="18">
        <f t="shared" ca="1" si="413"/>
        <v>0.1000674</v>
      </c>
      <c r="BB740" s="18">
        <f t="shared" ca="1" si="413"/>
        <v>0.1037232</v>
      </c>
      <c r="BC740" s="18">
        <f t="shared" ca="1" si="413"/>
        <v>0.1074932</v>
      </c>
      <c r="BD740" s="18">
        <f t="shared" ca="1" si="413"/>
        <v>0.11142709999999999</v>
      </c>
      <c r="BE740" s="18">
        <f t="shared" ca="1" si="413"/>
        <v>0.1155429</v>
      </c>
      <c r="BF740" s="18">
        <f t="shared" ca="1" si="413"/>
        <v>0.11986090000000001</v>
      </c>
      <c r="BG740" s="18">
        <f t="shared" ca="1" si="413"/>
        <v>0.1237813</v>
      </c>
      <c r="BH740" s="18">
        <f t="shared" ca="1" si="413"/>
        <v>0</v>
      </c>
      <c r="BI740" s="18">
        <f t="shared" ca="1" si="413"/>
        <v>0</v>
      </c>
    </row>
    <row r="741" spans="8:61" x14ac:dyDescent="0.35">
      <c r="H741" s="2" t="str">
        <f t="shared" si="407"/>
        <v>Test</v>
      </c>
      <c r="I741">
        <f t="shared" si="401"/>
        <v>14</v>
      </c>
      <c r="J741">
        <f t="shared" si="408"/>
        <v>49</v>
      </c>
      <c r="K741" s="18">
        <f t="shared" ca="1" si="409"/>
        <v>0</v>
      </c>
      <c r="L741" s="18">
        <f t="shared" ca="1" si="409"/>
        <v>0</v>
      </c>
      <c r="M741" s="18">
        <f t="shared" ca="1" si="409"/>
        <v>0</v>
      </c>
      <c r="N741" s="18">
        <f t="shared" ca="1" si="409"/>
        <v>0</v>
      </c>
      <c r="O741" s="18">
        <f t="shared" ca="1" si="409"/>
        <v>0</v>
      </c>
      <c r="P741" s="18">
        <f t="shared" ca="1" si="409"/>
        <v>0</v>
      </c>
      <c r="Q741" s="18">
        <f t="shared" ca="1" si="409"/>
        <v>0</v>
      </c>
      <c r="R741" s="18">
        <f t="shared" ca="1" si="409"/>
        <v>0</v>
      </c>
      <c r="S741" s="18">
        <f t="shared" ca="1" si="409"/>
        <v>0</v>
      </c>
      <c r="T741" s="18">
        <f t="shared" ca="1" si="409"/>
        <v>0</v>
      </c>
      <c r="U741" s="18">
        <f t="shared" ca="1" si="410"/>
        <v>0</v>
      </c>
      <c r="V741" s="18">
        <f t="shared" ca="1" si="410"/>
        <v>0</v>
      </c>
      <c r="W741" s="18">
        <f t="shared" ca="1" si="410"/>
        <v>0</v>
      </c>
      <c r="X741" s="18">
        <f t="shared" ca="1" si="410"/>
        <v>0</v>
      </c>
      <c r="Y741" s="18">
        <f t="shared" ca="1" si="410"/>
        <v>0</v>
      </c>
      <c r="Z741" s="18">
        <f t="shared" ca="1" si="410"/>
        <v>0</v>
      </c>
      <c r="AA741" s="18">
        <f t="shared" ca="1" si="410"/>
        <v>0</v>
      </c>
      <c r="AB741" s="18">
        <f t="shared" ca="1" si="410"/>
        <v>0</v>
      </c>
      <c r="AC741" s="18">
        <f t="shared" ca="1" si="410"/>
        <v>0</v>
      </c>
      <c r="AD741" s="18">
        <f t="shared" ca="1" si="410"/>
        <v>0</v>
      </c>
      <c r="AE741" s="18">
        <f t="shared" ca="1" si="411"/>
        <v>3.5349459999999999E-2</v>
      </c>
      <c r="AF741" s="18">
        <f t="shared" ca="1" si="411"/>
        <v>3.7645659999999997E-2</v>
      </c>
      <c r="AG741" s="18">
        <f t="shared" ca="1" si="411"/>
        <v>3.9941850000000001E-2</v>
      </c>
      <c r="AH741" s="18">
        <f t="shared" ca="1" si="411"/>
        <v>4.2238050000000006E-2</v>
      </c>
      <c r="AI741" s="18">
        <f t="shared" ca="1" si="411"/>
        <v>4.4534240000000003E-2</v>
      </c>
      <c r="AJ741" s="18">
        <f t="shared" ca="1" si="411"/>
        <v>4.6830429999999999E-2</v>
      </c>
      <c r="AK741" s="18">
        <f t="shared" ca="1" si="411"/>
        <v>4.9126629999999998E-2</v>
      </c>
      <c r="AL741" s="18">
        <f t="shared" ca="1" si="411"/>
        <v>5.1422820000000001E-2</v>
      </c>
      <c r="AM741" s="18">
        <f t="shared" ca="1" si="411"/>
        <v>5.3719009999999998E-2</v>
      </c>
      <c r="AN741" s="18">
        <f t="shared" ca="1" si="411"/>
        <v>5.6015209999999996E-2</v>
      </c>
      <c r="AO741" s="18">
        <f t="shared" ca="1" si="412"/>
        <v>5.8311409999999994E-2</v>
      </c>
      <c r="AP741" s="18">
        <f t="shared" ca="1" si="412"/>
        <v>6.0607610000000006E-2</v>
      </c>
      <c r="AQ741" s="18">
        <f t="shared" ca="1" si="412"/>
        <v>6.2903799999999996E-2</v>
      </c>
      <c r="AR741" s="18">
        <f t="shared" ca="1" si="412"/>
        <v>6.5199999999999994E-2</v>
      </c>
      <c r="AS741" s="18">
        <f t="shared" ca="1" si="412"/>
        <v>6.7826899999999996E-2</v>
      </c>
      <c r="AT741" s="18">
        <f t="shared" ca="1" si="412"/>
        <v>7.1115219999999993E-2</v>
      </c>
      <c r="AU741" s="18">
        <f t="shared" ca="1" si="412"/>
        <v>7.4734239999999993E-2</v>
      </c>
      <c r="AV741" s="18">
        <f t="shared" ca="1" si="412"/>
        <v>7.8353270000000003E-2</v>
      </c>
      <c r="AW741" s="18">
        <f t="shared" ca="1" si="412"/>
        <v>8.1972289999999989E-2</v>
      </c>
      <c r="AX741" s="18">
        <f t="shared" ca="1" si="412"/>
        <v>8.559130999999999E-2</v>
      </c>
      <c r="AY741" s="18">
        <f t="shared" ca="1" si="413"/>
        <v>8.921032999999999E-2</v>
      </c>
      <c r="AZ741" s="18">
        <f t="shared" ca="1" si="413"/>
        <v>9.2829349999999991E-2</v>
      </c>
      <c r="BA741" s="18">
        <f t="shared" ca="1" si="413"/>
        <v>9.6448369999999992E-2</v>
      </c>
      <c r="BB741" s="18">
        <f t="shared" ca="1" si="413"/>
        <v>0.1000674</v>
      </c>
      <c r="BC741" s="18">
        <f t="shared" ca="1" si="413"/>
        <v>0.1037232</v>
      </c>
      <c r="BD741" s="18">
        <f t="shared" ca="1" si="413"/>
        <v>0.1074932</v>
      </c>
      <c r="BE741" s="18">
        <f t="shared" ca="1" si="413"/>
        <v>0.11142709999999999</v>
      </c>
      <c r="BF741" s="18">
        <f t="shared" ca="1" si="413"/>
        <v>0.1155429</v>
      </c>
      <c r="BG741" s="18">
        <f t="shared" ca="1" si="413"/>
        <v>0.11986090000000001</v>
      </c>
      <c r="BH741" s="18">
        <f t="shared" ca="1" si="413"/>
        <v>0.1237813</v>
      </c>
      <c r="BI741" s="18">
        <f t="shared" ca="1" si="413"/>
        <v>0</v>
      </c>
    </row>
    <row r="742" spans="8:61" x14ac:dyDescent="0.35">
      <c r="H742" s="2" t="str">
        <f t="shared" si="407"/>
        <v>Test</v>
      </c>
      <c r="I742">
        <f t="shared" si="401"/>
        <v>14</v>
      </c>
      <c r="J742">
        <f t="shared" si="408"/>
        <v>50</v>
      </c>
      <c r="K742" s="18">
        <f t="shared" ca="1" si="409"/>
        <v>0</v>
      </c>
      <c r="L742" s="18">
        <f t="shared" ca="1" si="409"/>
        <v>0</v>
      </c>
      <c r="M742" s="18">
        <f t="shared" ca="1" si="409"/>
        <v>0</v>
      </c>
      <c r="N742" s="18">
        <f t="shared" ca="1" si="409"/>
        <v>0</v>
      </c>
      <c r="O742" s="18">
        <f t="shared" ca="1" si="409"/>
        <v>0</v>
      </c>
      <c r="P742" s="18">
        <f t="shared" ca="1" si="409"/>
        <v>0</v>
      </c>
      <c r="Q742" s="18">
        <f t="shared" ca="1" si="409"/>
        <v>0</v>
      </c>
      <c r="R742" s="18">
        <f t="shared" ca="1" si="409"/>
        <v>0</v>
      </c>
      <c r="S742" s="18">
        <f t="shared" ca="1" si="409"/>
        <v>0</v>
      </c>
      <c r="T742" s="18">
        <f t="shared" ca="1" si="409"/>
        <v>0</v>
      </c>
      <c r="U742" s="18">
        <f t="shared" ca="1" si="410"/>
        <v>0</v>
      </c>
      <c r="V742" s="18">
        <f t="shared" ca="1" si="410"/>
        <v>0</v>
      </c>
      <c r="W742" s="18">
        <f t="shared" ca="1" si="410"/>
        <v>0</v>
      </c>
      <c r="X742" s="18">
        <f t="shared" ca="1" si="410"/>
        <v>0</v>
      </c>
      <c r="Y742" s="18">
        <f t="shared" ca="1" si="410"/>
        <v>0</v>
      </c>
      <c r="Z742" s="18">
        <f t="shared" ca="1" si="410"/>
        <v>0</v>
      </c>
      <c r="AA742" s="18">
        <f t="shared" ca="1" si="410"/>
        <v>0</v>
      </c>
      <c r="AB742" s="18">
        <f t="shared" ca="1" si="410"/>
        <v>0</v>
      </c>
      <c r="AC742" s="18">
        <f t="shared" ca="1" si="410"/>
        <v>0</v>
      </c>
      <c r="AD742" s="18">
        <f t="shared" ca="1" si="410"/>
        <v>0</v>
      </c>
      <c r="AE742" s="18">
        <f t="shared" ca="1" si="411"/>
        <v>0</v>
      </c>
      <c r="AF742" s="18">
        <f t="shared" ca="1" si="411"/>
        <v>3.5349459999999999E-2</v>
      </c>
      <c r="AG742" s="18">
        <f t="shared" ca="1" si="411"/>
        <v>3.7645659999999997E-2</v>
      </c>
      <c r="AH742" s="18">
        <f t="shared" ca="1" si="411"/>
        <v>3.9941850000000001E-2</v>
      </c>
      <c r="AI742" s="18">
        <f t="shared" ca="1" si="411"/>
        <v>4.2238050000000006E-2</v>
      </c>
      <c r="AJ742" s="18">
        <f t="shared" ca="1" si="411"/>
        <v>4.4534240000000003E-2</v>
      </c>
      <c r="AK742" s="18">
        <f t="shared" ca="1" si="411"/>
        <v>4.6830429999999999E-2</v>
      </c>
      <c r="AL742" s="18">
        <f t="shared" ca="1" si="411"/>
        <v>4.9126629999999998E-2</v>
      </c>
      <c r="AM742" s="18">
        <f t="shared" ca="1" si="411"/>
        <v>5.1422820000000001E-2</v>
      </c>
      <c r="AN742" s="18">
        <f t="shared" ca="1" si="411"/>
        <v>5.3719009999999998E-2</v>
      </c>
      <c r="AO742" s="18">
        <f t="shared" ca="1" si="412"/>
        <v>5.6015209999999996E-2</v>
      </c>
      <c r="AP742" s="18">
        <f t="shared" ca="1" si="412"/>
        <v>5.8311409999999994E-2</v>
      </c>
      <c r="AQ742" s="18">
        <f t="shared" ca="1" si="412"/>
        <v>6.0607610000000006E-2</v>
      </c>
      <c r="AR742" s="18">
        <f t="shared" ca="1" si="412"/>
        <v>6.2903799999999996E-2</v>
      </c>
      <c r="AS742" s="18">
        <f t="shared" ca="1" si="412"/>
        <v>6.5199999999999994E-2</v>
      </c>
      <c r="AT742" s="18">
        <f t="shared" ca="1" si="412"/>
        <v>6.7826899999999996E-2</v>
      </c>
      <c r="AU742" s="18">
        <f t="shared" ca="1" si="412"/>
        <v>7.1115219999999993E-2</v>
      </c>
      <c r="AV742" s="18">
        <f t="shared" ca="1" si="412"/>
        <v>7.4734239999999993E-2</v>
      </c>
      <c r="AW742" s="18">
        <f t="shared" ca="1" si="412"/>
        <v>7.8353270000000003E-2</v>
      </c>
      <c r="AX742" s="18">
        <f t="shared" ca="1" si="412"/>
        <v>8.1972289999999989E-2</v>
      </c>
      <c r="AY742" s="18">
        <f t="shared" ca="1" si="413"/>
        <v>8.559130999999999E-2</v>
      </c>
      <c r="AZ742" s="18">
        <f t="shared" ca="1" si="413"/>
        <v>8.921032999999999E-2</v>
      </c>
      <c r="BA742" s="18">
        <f t="shared" ca="1" si="413"/>
        <v>9.2829349999999991E-2</v>
      </c>
      <c r="BB742" s="18">
        <f t="shared" ca="1" si="413"/>
        <v>9.6448369999999992E-2</v>
      </c>
      <c r="BC742" s="18">
        <f t="shared" ca="1" si="413"/>
        <v>0.1000674</v>
      </c>
      <c r="BD742" s="18">
        <f t="shared" ca="1" si="413"/>
        <v>0.1037232</v>
      </c>
      <c r="BE742" s="18">
        <f t="shared" ca="1" si="413"/>
        <v>0.1074932</v>
      </c>
      <c r="BF742" s="18">
        <f t="shared" ca="1" si="413"/>
        <v>0.11142709999999999</v>
      </c>
      <c r="BG742" s="18">
        <f t="shared" ca="1" si="413"/>
        <v>0.1155429</v>
      </c>
      <c r="BH742" s="18">
        <f t="shared" ca="1" si="413"/>
        <v>0.11986090000000001</v>
      </c>
      <c r="BI742" s="18">
        <f t="shared" ca="1" si="413"/>
        <v>0.1237813</v>
      </c>
    </row>
    <row r="743" spans="8:61" x14ac:dyDescent="0.35">
      <c r="H743" s="2" t="str">
        <f t="shared" si="407"/>
        <v>SolarDegrade</v>
      </c>
      <c r="I743">
        <f t="shared" si="401"/>
        <v>15</v>
      </c>
      <c r="J743">
        <f t="shared" si="408"/>
        <v>0</v>
      </c>
      <c r="K743" s="18">
        <f t="shared" ca="1" si="409"/>
        <v>1</v>
      </c>
      <c r="L743" s="18">
        <f t="shared" ca="1" si="409"/>
        <v>0</v>
      </c>
      <c r="M743" s="18">
        <f t="shared" ca="1" si="409"/>
        <v>0</v>
      </c>
      <c r="N743" s="18">
        <f t="shared" ca="1" si="409"/>
        <v>0</v>
      </c>
      <c r="O743" s="18">
        <f t="shared" ca="1" si="409"/>
        <v>0</v>
      </c>
      <c r="P743" s="18">
        <f t="shared" ca="1" si="409"/>
        <v>0</v>
      </c>
      <c r="Q743" s="18">
        <f t="shared" ca="1" si="409"/>
        <v>0</v>
      </c>
      <c r="R743" s="18">
        <f t="shared" ca="1" si="409"/>
        <v>0</v>
      </c>
      <c r="S743" s="18">
        <f t="shared" ca="1" si="409"/>
        <v>0</v>
      </c>
      <c r="T743" s="18">
        <f t="shared" ca="1" si="409"/>
        <v>0</v>
      </c>
      <c r="U743" s="18">
        <f t="shared" ca="1" si="410"/>
        <v>0</v>
      </c>
      <c r="V743" s="18">
        <f t="shared" ca="1" si="410"/>
        <v>0</v>
      </c>
      <c r="W743" s="18">
        <f t="shared" ca="1" si="410"/>
        <v>0</v>
      </c>
      <c r="X743" s="18">
        <f t="shared" ca="1" si="410"/>
        <v>0</v>
      </c>
      <c r="Y743" s="18">
        <f t="shared" ca="1" si="410"/>
        <v>0</v>
      </c>
      <c r="Z743" s="18">
        <f t="shared" ca="1" si="410"/>
        <v>0</v>
      </c>
      <c r="AA743" s="18">
        <f t="shared" ca="1" si="410"/>
        <v>0</v>
      </c>
      <c r="AB743" s="18">
        <f t="shared" ca="1" si="410"/>
        <v>0</v>
      </c>
      <c r="AC743" s="18">
        <f t="shared" ca="1" si="410"/>
        <v>0</v>
      </c>
      <c r="AD743" s="18">
        <f t="shared" ca="1" si="410"/>
        <v>0</v>
      </c>
      <c r="AE743" s="18">
        <f t="shared" ca="1" si="411"/>
        <v>0</v>
      </c>
      <c r="AF743" s="18">
        <f t="shared" ca="1" si="411"/>
        <v>0</v>
      </c>
      <c r="AG743" s="18">
        <f t="shared" ca="1" si="411"/>
        <v>0</v>
      </c>
      <c r="AH743" s="18">
        <f t="shared" ca="1" si="411"/>
        <v>0</v>
      </c>
      <c r="AI743" s="18">
        <f t="shared" ca="1" si="411"/>
        <v>0</v>
      </c>
      <c r="AJ743" s="18">
        <f t="shared" ca="1" si="411"/>
        <v>0</v>
      </c>
      <c r="AK743" s="18">
        <f t="shared" ca="1" si="411"/>
        <v>0</v>
      </c>
      <c r="AL743" s="18">
        <f t="shared" ca="1" si="411"/>
        <v>0</v>
      </c>
      <c r="AM743" s="18">
        <f t="shared" ca="1" si="411"/>
        <v>0</v>
      </c>
      <c r="AN743" s="18">
        <f t="shared" ca="1" si="411"/>
        <v>0</v>
      </c>
      <c r="AO743" s="18">
        <f t="shared" ca="1" si="412"/>
        <v>0</v>
      </c>
      <c r="AP743" s="18">
        <f t="shared" ca="1" si="412"/>
        <v>0</v>
      </c>
      <c r="AQ743" s="18">
        <f t="shared" ca="1" si="412"/>
        <v>0</v>
      </c>
      <c r="AR743" s="18">
        <f t="shared" ca="1" si="412"/>
        <v>0</v>
      </c>
      <c r="AS743" s="18">
        <f t="shared" ca="1" si="412"/>
        <v>0</v>
      </c>
      <c r="AT743" s="18">
        <f t="shared" ca="1" si="412"/>
        <v>0</v>
      </c>
      <c r="AU743" s="18">
        <f t="shared" ca="1" si="412"/>
        <v>0</v>
      </c>
      <c r="AV743" s="18">
        <f t="shared" ca="1" si="412"/>
        <v>0</v>
      </c>
      <c r="AW743" s="18">
        <f t="shared" ca="1" si="412"/>
        <v>0</v>
      </c>
      <c r="AX743" s="18">
        <f t="shared" ca="1" si="412"/>
        <v>0</v>
      </c>
      <c r="AY743" s="18">
        <f t="shared" ca="1" si="413"/>
        <v>0</v>
      </c>
      <c r="AZ743" s="18">
        <f t="shared" ca="1" si="413"/>
        <v>0</v>
      </c>
      <c r="BA743" s="18">
        <f t="shared" ca="1" si="413"/>
        <v>0</v>
      </c>
      <c r="BB743" s="18">
        <f t="shared" ca="1" si="413"/>
        <v>0</v>
      </c>
      <c r="BC743" s="18">
        <f t="shared" ca="1" si="413"/>
        <v>0</v>
      </c>
      <c r="BD743" s="18">
        <f t="shared" ca="1" si="413"/>
        <v>0</v>
      </c>
      <c r="BE743" s="18">
        <f t="shared" ca="1" si="413"/>
        <v>0</v>
      </c>
      <c r="BF743" s="18">
        <f t="shared" ca="1" si="413"/>
        <v>0</v>
      </c>
      <c r="BG743" s="18">
        <f t="shared" ca="1" si="413"/>
        <v>0</v>
      </c>
      <c r="BH743" s="18">
        <f t="shared" ca="1" si="413"/>
        <v>0</v>
      </c>
      <c r="BI743" s="18">
        <f t="shared" ca="1" si="413"/>
        <v>0</v>
      </c>
    </row>
    <row r="744" spans="8:61" x14ac:dyDescent="0.35">
      <c r="H744" s="2" t="str">
        <f t="shared" si="407"/>
        <v>SolarDegrade</v>
      </c>
      <c r="I744">
        <f t="shared" si="401"/>
        <v>15</v>
      </c>
      <c r="J744">
        <f t="shared" si="408"/>
        <v>1</v>
      </c>
      <c r="K744" s="18">
        <f t="shared" ca="1" si="409"/>
        <v>0.995</v>
      </c>
      <c r="L744" s="18">
        <f t="shared" ca="1" si="409"/>
        <v>1</v>
      </c>
      <c r="M744" s="18">
        <f t="shared" ca="1" si="409"/>
        <v>0</v>
      </c>
      <c r="N744" s="18">
        <f t="shared" ca="1" si="409"/>
        <v>0</v>
      </c>
      <c r="O744" s="18">
        <f t="shared" ca="1" si="409"/>
        <v>0</v>
      </c>
      <c r="P744" s="18">
        <f t="shared" ca="1" si="409"/>
        <v>0</v>
      </c>
      <c r="Q744" s="18">
        <f t="shared" ca="1" si="409"/>
        <v>0</v>
      </c>
      <c r="R744" s="18">
        <f t="shared" ca="1" si="409"/>
        <v>0</v>
      </c>
      <c r="S744" s="18">
        <f t="shared" ca="1" si="409"/>
        <v>0</v>
      </c>
      <c r="T744" s="18">
        <f t="shared" ca="1" si="409"/>
        <v>0</v>
      </c>
      <c r="U744" s="18">
        <f t="shared" ca="1" si="410"/>
        <v>0</v>
      </c>
      <c r="V744" s="18">
        <f t="shared" ca="1" si="410"/>
        <v>0</v>
      </c>
      <c r="W744" s="18">
        <f t="shared" ca="1" si="410"/>
        <v>0</v>
      </c>
      <c r="X744" s="18">
        <f t="shared" ca="1" si="410"/>
        <v>0</v>
      </c>
      <c r="Y744" s="18">
        <f t="shared" ca="1" si="410"/>
        <v>0</v>
      </c>
      <c r="Z744" s="18">
        <f t="shared" ca="1" si="410"/>
        <v>0</v>
      </c>
      <c r="AA744" s="18">
        <f t="shared" ca="1" si="410"/>
        <v>0</v>
      </c>
      <c r="AB744" s="18">
        <f t="shared" ca="1" si="410"/>
        <v>0</v>
      </c>
      <c r="AC744" s="18">
        <f t="shared" ca="1" si="410"/>
        <v>0</v>
      </c>
      <c r="AD744" s="18">
        <f t="shared" ca="1" si="410"/>
        <v>0</v>
      </c>
      <c r="AE744" s="18">
        <f t="shared" ca="1" si="411"/>
        <v>0</v>
      </c>
      <c r="AF744" s="18">
        <f t="shared" ca="1" si="411"/>
        <v>0</v>
      </c>
      <c r="AG744" s="18">
        <f t="shared" ca="1" si="411"/>
        <v>0</v>
      </c>
      <c r="AH744" s="18">
        <f t="shared" ca="1" si="411"/>
        <v>0</v>
      </c>
      <c r="AI744" s="18">
        <f t="shared" ca="1" si="411"/>
        <v>0</v>
      </c>
      <c r="AJ744" s="18">
        <f t="shared" ca="1" si="411"/>
        <v>0</v>
      </c>
      <c r="AK744" s="18">
        <f t="shared" ca="1" si="411"/>
        <v>0</v>
      </c>
      <c r="AL744" s="18">
        <f t="shared" ca="1" si="411"/>
        <v>0</v>
      </c>
      <c r="AM744" s="18">
        <f t="shared" ca="1" si="411"/>
        <v>0</v>
      </c>
      <c r="AN744" s="18">
        <f t="shared" ca="1" si="411"/>
        <v>0</v>
      </c>
      <c r="AO744" s="18">
        <f t="shared" ca="1" si="412"/>
        <v>0</v>
      </c>
      <c r="AP744" s="18">
        <f t="shared" ca="1" si="412"/>
        <v>0</v>
      </c>
      <c r="AQ744" s="18">
        <f t="shared" ca="1" si="412"/>
        <v>0</v>
      </c>
      <c r="AR744" s="18">
        <f t="shared" ca="1" si="412"/>
        <v>0</v>
      </c>
      <c r="AS744" s="18">
        <f t="shared" ca="1" si="412"/>
        <v>0</v>
      </c>
      <c r="AT744" s="18">
        <f t="shared" ca="1" si="412"/>
        <v>0</v>
      </c>
      <c r="AU744" s="18">
        <f t="shared" ca="1" si="412"/>
        <v>0</v>
      </c>
      <c r="AV744" s="18">
        <f t="shared" ca="1" si="412"/>
        <v>0</v>
      </c>
      <c r="AW744" s="18">
        <f t="shared" ca="1" si="412"/>
        <v>0</v>
      </c>
      <c r="AX744" s="18">
        <f t="shared" ca="1" si="412"/>
        <v>0</v>
      </c>
      <c r="AY744" s="18">
        <f t="shared" ca="1" si="413"/>
        <v>0</v>
      </c>
      <c r="AZ744" s="18">
        <f t="shared" ca="1" si="413"/>
        <v>0</v>
      </c>
      <c r="BA744" s="18">
        <f t="shared" ca="1" si="413"/>
        <v>0</v>
      </c>
      <c r="BB744" s="18">
        <f t="shared" ca="1" si="413"/>
        <v>0</v>
      </c>
      <c r="BC744" s="18">
        <f t="shared" ca="1" si="413"/>
        <v>0</v>
      </c>
      <c r="BD744" s="18">
        <f t="shared" ca="1" si="413"/>
        <v>0</v>
      </c>
      <c r="BE744" s="18">
        <f t="shared" ca="1" si="413"/>
        <v>0</v>
      </c>
      <c r="BF744" s="18">
        <f t="shared" ca="1" si="413"/>
        <v>0</v>
      </c>
      <c r="BG744" s="18">
        <f t="shared" ca="1" si="413"/>
        <v>0</v>
      </c>
      <c r="BH744" s="18">
        <f t="shared" ca="1" si="413"/>
        <v>0</v>
      </c>
      <c r="BI744" s="18">
        <f t="shared" ca="1" si="413"/>
        <v>0</v>
      </c>
    </row>
    <row r="745" spans="8:61" x14ac:dyDescent="0.35">
      <c r="H745" s="2" t="str">
        <f t="shared" si="407"/>
        <v>SolarDegrade</v>
      </c>
      <c r="I745">
        <f t="shared" si="401"/>
        <v>15</v>
      </c>
      <c r="J745">
        <f t="shared" si="408"/>
        <v>2</v>
      </c>
      <c r="K745" s="18">
        <f t="shared" ca="1" si="409"/>
        <v>0.99002500000000004</v>
      </c>
      <c r="L745" s="18">
        <f t="shared" ca="1" si="409"/>
        <v>0.995</v>
      </c>
      <c r="M745" s="18">
        <f t="shared" ca="1" si="409"/>
        <v>1</v>
      </c>
      <c r="N745" s="18">
        <f t="shared" ca="1" si="409"/>
        <v>0</v>
      </c>
      <c r="O745" s="18">
        <f t="shared" ca="1" si="409"/>
        <v>0</v>
      </c>
      <c r="P745" s="18">
        <f t="shared" ca="1" si="409"/>
        <v>0</v>
      </c>
      <c r="Q745" s="18">
        <f t="shared" ca="1" si="409"/>
        <v>0</v>
      </c>
      <c r="R745" s="18">
        <f t="shared" ca="1" si="409"/>
        <v>0</v>
      </c>
      <c r="S745" s="18">
        <f t="shared" ca="1" si="409"/>
        <v>0</v>
      </c>
      <c r="T745" s="18">
        <f t="shared" ca="1" si="409"/>
        <v>0</v>
      </c>
      <c r="U745" s="18">
        <f t="shared" ca="1" si="410"/>
        <v>0</v>
      </c>
      <c r="V745" s="18">
        <f t="shared" ca="1" si="410"/>
        <v>0</v>
      </c>
      <c r="W745" s="18">
        <f t="shared" ca="1" si="410"/>
        <v>0</v>
      </c>
      <c r="X745" s="18">
        <f t="shared" ca="1" si="410"/>
        <v>0</v>
      </c>
      <c r="Y745" s="18">
        <f t="shared" ca="1" si="410"/>
        <v>0</v>
      </c>
      <c r="Z745" s="18">
        <f t="shared" ca="1" si="410"/>
        <v>0</v>
      </c>
      <c r="AA745" s="18">
        <f t="shared" ca="1" si="410"/>
        <v>0</v>
      </c>
      <c r="AB745" s="18">
        <f t="shared" ca="1" si="410"/>
        <v>0</v>
      </c>
      <c r="AC745" s="18">
        <f t="shared" ca="1" si="410"/>
        <v>0</v>
      </c>
      <c r="AD745" s="18">
        <f t="shared" ca="1" si="410"/>
        <v>0</v>
      </c>
      <c r="AE745" s="18">
        <f t="shared" ca="1" si="411"/>
        <v>0</v>
      </c>
      <c r="AF745" s="18">
        <f t="shared" ca="1" si="411"/>
        <v>0</v>
      </c>
      <c r="AG745" s="18">
        <f t="shared" ca="1" si="411"/>
        <v>0</v>
      </c>
      <c r="AH745" s="18">
        <f t="shared" ca="1" si="411"/>
        <v>0</v>
      </c>
      <c r="AI745" s="18">
        <f t="shared" ca="1" si="411"/>
        <v>0</v>
      </c>
      <c r="AJ745" s="18">
        <f t="shared" ca="1" si="411"/>
        <v>0</v>
      </c>
      <c r="AK745" s="18">
        <f t="shared" ca="1" si="411"/>
        <v>0</v>
      </c>
      <c r="AL745" s="18">
        <f t="shared" ca="1" si="411"/>
        <v>0</v>
      </c>
      <c r="AM745" s="18">
        <f t="shared" ca="1" si="411"/>
        <v>0</v>
      </c>
      <c r="AN745" s="18">
        <f t="shared" ca="1" si="411"/>
        <v>0</v>
      </c>
      <c r="AO745" s="18">
        <f t="shared" ca="1" si="412"/>
        <v>0</v>
      </c>
      <c r="AP745" s="18">
        <f t="shared" ca="1" si="412"/>
        <v>0</v>
      </c>
      <c r="AQ745" s="18">
        <f t="shared" ca="1" si="412"/>
        <v>0</v>
      </c>
      <c r="AR745" s="18">
        <f t="shared" ca="1" si="412"/>
        <v>0</v>
      </c>
      <c r="AS745" s="18">
        <f t="shared" ca="1" si="412"/>
        <v>0</v>
      </c>
      <c r="AT745" s="18">
        <f t="shared" ca="1" si="412"/>
        <v>0</v>
      </c>
      <c r="AU745" s="18">
        <f t="shared" ca="1" si="412"/>
        <v>0</v>
      </c>
      <c r="AV745" s="18">
        <f t="shared" ca="1" si="412"/>
        <v>0</v>
      </c>
      <c r="AW745" s="18">
        <f t="shared" ca="1" si="412"/>
        <v>0</v>
      </c>
      <c r="AX745" s="18">
        <f t="shared" ca="1" si="412"/>
        <v>0</v>
      </c>
      <c r="AY745" s="18">
        <f t="shared" ca="1" si="413"/>
        <v>0</v>
      </c>
      <c r="AZ745" s="18">
        <f t="shared" ca="1" si="413"/>
        <v>0</v>
      </c>
      <c r="BA745" s="18">
        <f t="shared" ca="1" si="413"/>
        <v>0</v>
      </c>
      <c r="BB745" s="18">
        <f t="shared" ca="1" si="413"/>
        <v>0</v>
      </c>
      <c r="BC745" s="18">
        <f t="shared" ca="1" si="413"/>
        <v>0</v>
      </c>
      <c r="BD745" s="18">
        <f t="shared" ca="1" si="413"/>
        <v>0</v>
      </c>
      <c r="BE745" s="18">
        <f t="shared" ca="1" si="413"/>
        <v>0</v>
      </c>
      <c r="BF745" s="18">
        <f t="shared" ca="1" si="413"/>
        <v>0</v>
      </c>
      <c r="BG745" s="18">
        <f t="shared" ca="1" si="413"/>
        <v>0</v>
      </c>
      <c r="BH745" s="18">
        <f t="shared" ca="1" si="413"/>
        <v>0</v>
      </c>
      <c r="BI745" s="18">
        <f t="shared" ca="1" si="413"/>
        <v>0</v>
      </c>
    </row>
    <row r="746" spans="8:61" x14ac:dyDescent="0.35">
      <c r="H746" s="2" t="str">
        <f t="shared" si="407"/>
        <v>SolarDegrade</v>
      </c>
      <c r="I746">
        <f t="shared" si="401"/>
        <v>15</v>
      </c>
      <c r="J746">
        <f t="shared" si="408"/>
        <v>3</v>
      </c>
      <c r="K746" s="18">
        <f t="shared" ca="1" si="409"/>
        <v>0.98507487500000002</v>
      </c>
      <c r="L746" s="18">
        <f t="shared" ca="1" si="409"/>
        <v>0.99002500000000004</v>
      </c>
      <c r="M746" s="18">
        <f t="shared" ca="1" si="409"/>
        <v>0.995</v>
      </c>
      <c r="N746" s="18">
        <f t="shared" ca="1" si="409"/>
        <v>1</v>
      </c>
      <c r="O746" s="18">
        <f t="shared" ca="1" si="409"/>
        <v>0</v>
      </c>
      <c r="P746" s="18">
        <f t="shared" ca="1" si="409"/>
        <v>0</v>
      </c>
      <c r="Q746" s="18">
        <f t="shared" ca="1" si="409"/>
        <v>0</v>
      </c>
      <c r="R746" s="18">
        <f t="shared" ca="1" si="409"/>
        <v>0</v>
      </c>
      <c r="S746" s="18">
        <f t="shared" ca="1" si="409"/>
        <v>0</v>
      </c>
      <c r="T746" s="18">
        <f t="shared" ca="1" si="409"/>
        <v>0</v>
      </c>
      <c r="U746" s="18">
        <f t="shared" ca="1" si="410"/>
        <v>0</v>
      </c>
      <c r="V746" s="18">
        <f t="shared" ca="1" si="410"/>
        <v>0</v>
      </c>
      <c r="W746" s="18">
        <f t="shared" ca="1" si="410"/>
        <v>0</v>
      </c>
      <c r="X746" s="18">
        <f t="shared" ca="1" si="410"/>
        <v>0</v>
      </c>
      <c r="Y746" s="18">
        <f t="shared" ca="1" si="410"/>
        <v>0</v>
      </c>
      <c r="Z746" s="18">
        <f t="shared" ca="1" si="410"/>
        <v>0</v>
      </c>
      <c r="AA746" s="18">
        <f t="shared" ca="1" si="410"/>
        <v>0</v>
      </c>
      <c r="AB746" s="18">
        <f t="shared" ca="1" si="410"/>
        <v>0</v>
      </c>
      <c r="AC746" s="18">
        <f t="shared" ca="1" si="410"/>
        <v>0</v>
      </c>
      <c r="AD746" s="18">
        <f t="shared" ca="1" si="410"/>
        <v>0</v>
      </c>
      <c r="AE746" s="18">
        <f t="shared" ca="1" si="411"/>
        <v>0</v>
      </c>
      <c r="AF746" s="18">
        <f t="shared" ca="1" si="411"/>
        <v>0</v>
      </c>
      <c r="AG746" s="18">
        <f t="shared" ca="1" si="411"/>
        <v>0</v>
      </c>
      <c r="AH746" s="18">
        <f t="shared" ca="1" si="411"/>
        <v>0</v>
      </c>
      <c r="AI746" s="18">
        <f t="shared" ca="1" si="411"/>
        <v>0</v>
      </c>
      <c r="AJ746" s="18">
        <f t="shared" ca="1" si="411"/>
        <v>0</v>
      </c>
      <c r="AK746" s="18">
        <f t="shared" ca="1" si="411"/>
        <v>0</v>
      </c>
      <c r="AL746" s="18">
        <f t="shared" ca="1" si="411"/>
        <v>0</v>
      </c>
      <c r="AM746" s="18">
        <f t="shared" ca="1" si="411"/>
        <v>0</v>
      </c>
      <c r="AN746" s="18">
        <f t="shared" ca="1" si="411"/>
        <v>0</v>
      </c>
      <c r="AO746" s="18">
        <f t="shared" ca="1" si="412"/>
        <v>0</v>
      </c>
      <c r="AP746" s="18">
        <f t="shared" ca="1" si="412"/>
        <v>0</v>
      </c>
      <c r="AQ746" s="18">
        <f t="shared" ca="1" si="412"/>
        <v>0</v>
      </c>
      <c r="AR746" s="18">
        <f t="shared" ca="1" si="412"/>
        <v>0</v>
      </c>
      <c r="AS746" s="18">
        <f t="shared" ca="1" si="412"/>
        <v>0</v>
      </c>
      <c r="AT746" s="18">
        <f t="shared" ca="1" si="412"/>
        <v>0</v>
      </c>
      <c r="AU746" s="18">
        <f t="shared" ca="1" si="412"/>
        <v>0</v>
      </c>
      <c r="AV746" s="18">
        <f t="shared" ca="1" si="412"/>
        <v>0</v>
      </c>
      <c r="AW746" s="18">
        <f t="shared" ca="1" si="412"/>
        <v>0</v>
      </c>
      <c r="AX746" s="18">
        <f t="shared" ca="1" si="412"/>
        <v>0</v>
      </c>
      <c r="AY746" s="18">
        <f t="shared" ca="1" si="413"/>
        <v>0</v>
      </c>
      <c r="AZ746" s="18">
        <f t="shared" ca="1" si="413"/>
        <v>0</v>
      </c>
      <c r="BA746" s="18">
        <f t="shared" ca="1" si="413"/>
        <v>0</v>
      </c>
      <c r="BB746" s="18">
        <f t="shared" ca="1" si="413"/>
        <v>0</v>
      </c>
      <c r="BC746" s="18">
        <f t="shared" ca="1" si="413"/>
        <v>0</v>
      </c>
      <c r="BD746" s="18">
        <f t="shared" ca="1" si="413"/>
        <v>0</v>
      </c>
      <c r="BE746" s="18">
        <f t="shared" ca="1" si="413"/>
        <v>0</v>
      </c>
      <c r="BF746" s="18">
        <f t="shared" ca="1" si="413"/>
        <v>0</v>
      </c>
      <c r="BG746" s="18">
        <f t="shared" ca="1" si="413"/>
        <v>0</v>
      </c>
      <c r="BH746" s="18">
        <f t="shared" ca="1" si="413"/>
        <v>0</v>
      </c>
      <c r="BI746" s="18">
        <f t="shared" ca="1" si="413"/>
        <v>0</v>
      </c>
    </row>
    <row r="747" spans="8:61" x14ac:dyDescent="0.35">
      <c r="H747" s="2" t="str">
        <f t="shared" si="407"/>
        <v>SolarDegrade</v>
      </c>
      <c r="I747">
        <f t="shared" si="401"/>
        <v>15</v>
      </c>
      <c r="J747">
        <f t="shared" si="408"/>
        <v>4</v>
      </c>
      <c r="K747" s="18">
        <f t="shared" ca="1" si="409"/>
        <v>0.98014950062500006</v>
      </c>
      <c r="L747" s="18">
        <f t="shared" ca="1" si="409"/>
        <v>0.98507487500000002</v>
      </c>
      <c r="M747" s="18">
        <f t="shared" ca="1" si="409"/>
        <v>0.99002500000000004</v>
      </c>
      <c r="N747" s="18">
        <f t="shared" ca="1" si="409"/>
        <v>0.995</v>
      </c>
      <c r="O747" s="18">
        <f t="shared" ca="1" si="409"/>
        <v>1</v>
      </c>
      <c r="P747" s="18">
        <f t="shared" ca="1" si="409"/>
        <v>0</v>
      </c>
      <c r="Q747" s="18">
        <f t="shared" ca="1" si="409"/>
        <v>0</v>
      </c>
      <c r="R747" s="18">
        <f t="shared" ca="1" si="409"/>
        <v>0</v>
      </c>
      <c r="S747" s="18">
        <f t="shared" ca="1" si="409"/>
        <v>0</v>
      </c>
      <c r="T747" s="18">
        <f t="shared" ca="1" si="409"/>
        <v>0</v>
      </c>
      <c r="U747" s="18">
        <f t="shared" ca="1" si="410"/>
        <v>0</v>
      </c>
      <c r="V747" s="18">
        <f t="shared" ca="1" si="410"/>
        <v>0</v>
      </c>
      <c r="W747" s="18">
        <f t="shared" ca="1" si="410"/>
        <v>0</v>
      </c>
      <c r="X747" s="18">
        <f t="shared" ca="1" si="410"/>
        <v>0</v>
      </c>
      <c r="Y747" s="18">
        <f t="shared" ca="1" si="410"/>
        <v>0</v>
      </c>
      <c r="Z747" s="18">
        <f t="shared" ca="1" si="410"/>
        <v>0</v>
      </c>
      <c r="AA747" s="18">
        <f t="shared" ca="1" si="410"/>
        <v>0</v>
      </c>
      <c r="AB747" s="18">
        <f t="shared" ca="1" si="410"/>
        <v>0</v>
      </c>
      <c r="AC747" s="18">
        <f t="shared" ca="1" si="410"/>
        <v>0</v>
      </c>
      <c r="AD747" s="18">
        <f t="shared" ca="1" si="410"/>
        <v>0</v>
      </c>
      <c r="AE747" s="18">
        <f t="shared" ca="1" si="411"/>
        <v>0</v>
      </c>
      <c r="AF747" s="18">
        <f t="shared" ca="1" si="411"/>
        <v>0</v>
      </c>
      <c r="AG747" s="18">
        <f t="shared" ca="1" si="411"/>
        <v>0</v>
      </c>
      <c r="AH747" s="18">
        <f t="shared" ca="1" si="411"/>
        <v>0</v>
      </c>
      <c r="AI747" s="18">
        <f t="shared" ca="1" si="411"/>
        <v>0</v>
      </c>
      <c r="AJ747" s="18">
        <f t="shared" ca="1" si="411"/>
        <v>0</v>
      </c>
      <c r="AK747" s="18">
        <f t="shared" ca="1" si="411"/>
        <v>0</v>
      </c>
      <c r="AL747" s="18">
        <f t="shared" ca="1" si="411"/>
        <v>0</v>
      </c>
      <c r="AM747" s="18">
        <f t="shared" ca="1" si="411"/>
        <v>0</v>
      </c>
      <c r="AN747" s="18">
        <f t="shared" ca="1" si="411"/>
        <v>0</v>
      </c>
      <c r="AO747" s="18">
        <f t="shared" ca="1" si="412"/>
        <v>0</v>
      </c>
      <c r="AP747" s="18">
        <f t="shared" ca="1" si="412"/>
        <v>0</v>
      </c>
      <c r="AQ747" s="18">
        <f t="shared" ca="1" si="412"/>
        <v>0</v>
      </c>
      <c r="AR747" s="18">
        <f t="shared" ca="1" si="412"/>
        <v>0</v>
      </c>
      <c r="AS747" s="18">
        <f t="shared" ca="1" si="412"/>
        <v>0</v>
      </c>
      <c r="AT747" s="18">
        <f t="shared" ca="1" si="412"/>
        <v>0</v>
      </c>
      <c r="AU747" s="18">
        <f t="shared" ca="1" si="412"/>
        <v>0</v>
      </c>
      <c r="AV747" s="18">
        <f t="shared" ca="1" si="412"/>
        <v>0</v>
      </c>
      <c r="AW747" s="18">
        <f t="shared" ca="1" si="412"/>
        <v>0</v>
      </c>
      <c r="AX747" s="18">
        <f t="shared" ca="1" si="412"/>
        <v>0</v>
      </c>
      <c r="AY747" s="18">
        <f t="shared" ca="1" si="413"/>
        <v>0</v>
      </c>
      <c r="AZ747" s="18">
        <f t="shared" ca="1" si="413"/>
        <v>0</v>
      </c>
      <c r="BA747" s="18">
        <f t="shared" ca="1" si="413"/>
        <v>0</v>
      </c>
      <c r="BB747" s="18">
        <f t="shared" ca="1" si="413"/>
        <v>0</v>
      </c>
      <c r="BC747" s="18">
        <f t="shared" ca="1" si="413"/>
        <v>0</v>
      </c>
      <c r="BD747" s="18">
        <f t="shared" ca="1" si="413"/>
        <v>0</v>
      </c>
      <c r="BE747" s="18">
        <f t="shared" ca="1" si="413"/>
        <v>0</v>
      </c>
      <c r="BF747" s="18">
        <f t="shared" ca="1" si="413"/>
        <v>0</v>
      </c>
      <c r="BG747" s="18">
        <f t="shared" ca="1" si="413"/>
        <v>0</v>
      </c>
      <c r="BH747" s="18">
        <f t="shared" ca="1" si="413"/>
        <v>0</v>
      </c>
      <c r="BI747" s="18">
        <f t="shared" ca="1" si="413"/>
        <v>0</v>
      </c>
    </row>
    <row r="748" spans="8:61" x14ac:dyDescent="0.35">
      <c r="H748" s="2" t="str">
        <f t="shared" si="407"/>
        <v>SolarDegrade</v>
      </c>
      <c r="I748">
        <f t="shared" si="401"/>
        <v>15</v>
      </c>
      <c r="J748">
        <f t="shared" si="408"/>
        <v>5</v>
      </c>
      <c r="K748" s="18">
        <f t="shared" ca="1" si="409"/>
        <v>0.97524875312187509</v>
      </c>
      <c r="L748" s="18">
        <f t="shared" ca="1" si="409"/>
        <v>0.98014950062500006</v>
      </c>
      <c r="M748" s="18">
        <f t="shared" ca="1" si="409"/>
        <v>0.98507487500000002</v>
      </c>
      <c r="N748" s="18">
        <f t="shared" ca="1" si="409"/>
        <v>0.99002500000000004</v>
      </c>
      <c r="O748" s="18">
        <f t="shared" ca="1" si="409"/>
        <v>0.995</v>
      </c>
      <c r="P748" s="18">
        <f t="shared" ca="1" si="409"/>
        <v>1</v>
      </c>
      <c r="Q748" s="18">
        <f t="shared" ca="1" si="409"/>
        <v>0</v>
      </c>
      <c r="R748" s="18">
        <f t="shared" ca="1" si="409"/>
        <v>0</v>
      </c>
      <c r="S748" s="18">
        <f t="shared" ca="1" si="409"/>
        <v>0</v>
      </c>
      <c r="T748" s="18">
        <f t="shared" ca="1" si="409"/>
        <v>0</v>
      </c>
      <c r="U748" s="18">
        <f t="shared" ca="1" si="410"/>
        <v>0</v>
      </c>
      <c r="V748" s="18">
        <f t="shared" ca="1" si="410"/>
        <v>0</v>
      </c>
      <c r="W748" s="18">
        <f t="shared" ca="1" si="410"/>
        <v>0</v>
      </c>
      <c r="X748" s="18">
        <f t="shared" ca="1" si="410"/>
        <v>0</v>
      </c>
      <c r="Y748" s="18">
        <f t="shared" ca="1" si="410"/>
        <v>0</v>
      </c>
      <c r="Z748" s="18">
        <f t="shared" ca="1" si="410"/>
        <v>0</v>
      </c>
      <c r="AA748" s="18">
        <f t="shared" ca="1" si="410"/>
        <v>0</v>
      </c>
      <c r="AB748" s="18">
        <f t="shared" ca="1" si="410"/>
        <v>0</v>
      </c>
      <c r="AC748" s="18">
        <f t="shared" ca="1" si="410"/>
        <v>0</v>
      </c>
      <c r="AD748" s="18">
        <f t="shared" ca="1" si="410"/>
        <v>0</v>
      </c>
      <c r="AE748" s="18">
        <f t="shared" ca="1" si="411"/>
        <v>0</v>
      </c>
      <c r="AF748" s="18">
        <f t="shared" ca="1" si="411"/>
        <v>0</v>
      </c>
      <c r="AG748" s="18">
        <f t="shared" ca="1" si="411"/>
        <v>0</v>
      </c>
      <c r="AH748" s="18">
        <f t="shared" ca="1" si="411"/>
        <v>0</v>
      </c>
      <c r="AI748" s="18">
        <f t="shared" ca="1" si="411"/>
        <v>0</v>
      </c>
      <c r="AJ748" s="18">
        <f t="shared" ca="1" si="411"/>
        <v>0</v>
      </c>
      <c r="AK748" s="18">
        <f t="shared" ca="1" si="411"/>
        <v>0</v>
      </c>
      <c r="AL748" s="18">
        <f t="shared" ca="1" si="411"/>
        <v>0</v>
      </c>
      <c r="AM748" s="18">
        <f t="shared" ca="1" si="411"/>
        <v>0</v>
      </c>
      <c r="AN748" s="18">
        <f t="shared" ca="1" si="411"/>
        <v>0</v>
      </c>
      <c r="AO748" s="18">
        <f t="shared" ca="1" si="412"/>
        <v>0</v>
      </c>
      <c r="AP748" s="18">
        <f t="shared" ca="1" si="412"/>
        <v>0</v>
      </c>
      <c r="AQ748" s="18">
        <f t="shared" ca="1" si="412"/>
        <v>0</v>
      </c>
      <c r="AR748" s="18">
        <f t="shared" ca="1" si="412"/>
        <v>0</v>
      </c>
      <c r="AS748" s="18">
        <f t="shared" ca="1" si="412"/>
        <v>0</v>
      </c>
      <c r="AT748" s="18">
        <f t="shared" ca="1" si="412"/>
        <v>0</v>
      </c>
      <c r="AU748" s="18">
        <f t="shared" ca="1" si="412"/>
        <v>0</v>
      </c>
      <c r="AV748" s="18">
        <f t="shared" ca="1" si="412"/>
        <v>0</v>
      </c>
      <c r="AW748" s="18">
        <f t="shared" ca="1" si="412"/>
        <v>0</v>
      </c>
      <c r="AX748" s="18">
        <f t="shared" ca="1" si="412"/>
        <v>0</v>
      </c>
      <c r="AY748" s="18">
        <f t="shared" ca="1" si="413"/>
        <v>0</v>
      </c>
      <c r="AZ748" s="18">
        <f t="shared" ca="1" si="413"/>
        <v>0</v>
      </c>
      <c r="BA748" s="18">
        <f t="shared" ca="1" si="413"/>
        <v>0</v>
      </c>
      <c r="BB748" s="18">
        <f t="shared" ca="1" si="413"/>
        <v>0</v>
      </c>
      <c r="BC748" s="18">
        <f t="shared" ca="1" si="413"/>
        <v>0</v>
      </c>
      <c r="BD748" s="18">
        <f t="shared" ca="1" si="413"/>
        <v>0</v>
      </c>
      <c r="BE748" s="18">
        <f t="shared" ca="1" si="413"/>
        <v>0</v>
      </c>
      <c r="BF748" s="18">
        <f t="shared" ca="1" si="413"/>
        <v>0</v>
      </c>
      <c r="BG748" s="18">
        <f t="shared" ca="1" si="413"/>
        <v>0</v>
      </c>
      <c r="BH748" s="18">
        <f t="shared" ca="1" si="413"/>
        <v>0</v>
      </c>
      <c r="BI748" s="18">
        <f t="shared" ca="1" si="413"/>
        <v>0</v>
      </c>
    </row>
    <row r="749" spans="8:61" x14ac:dyDescent="0.35">
      <c r="H749" s="2" t="str">
        <f t="shared" si="407"/>
        <v>SolarDegrade</v>
      </c>
      <c r="I749">
        <f t="shared" si="401"/>
        <v>15</v>
      </c>
      <c r="J749">
        <f t="shared" si="408"/>
        <v>6</v>
      </c>
      <c r="K749" s="18">
        <f t="shared" ref="K749:T760" ca="1" si="414">IF(K$28&gt;$J749,0,OFFSET($K$2,$I749,$J749-K$28))</f>
        <v>0.97037250935626573</v>
      </c>
      <c r="L749" s="18">
        <f t="shared" ca="1" si="414"/>
        <v>0.97524875312187509</v>
      </c>
      <c r="M749" s="18">
        <f t="shared" ca="1" si="414"/>
        <v>0.98014950062500006</v>
      </c>
      <c r="N749" s="18">
        <f t="shared" ca="1" si="414"/>
        <v>0.98507487500000002</v>
      </c>
      <c r="O749" s="18">
        <f t="shared" ca="1" si="414"/>
        <v>0.99002500000000004</v>
      </c>
      <c r="P749" s="18">
        <f t="shared" ca="1" si="414"/>
        <v>0.995</v>
      </c>
      <c r="Q749" s="18">
        <f t="shared" ca="1" si="414"/>
        <v>1</v>
      </c>
      <c r="R749" s="18">
        <f t="shared" ca="1" si="414"/>
        <v>0</v>
      </c>
      <c r="S749" s="18">
        <f t="shared" ca="1" si="414"/>
        <v>0</v>
      </c>
      <c r="T749" s="18">
        <f t="shared" ca="1" si="414"/>
        <v>0</v>
      </c>
      <c r="U749" s="18">
        <f t="shared" ref="U749:AD760" ca="1" si="415">IF(U$28&gt;$J749,0,OFFSET($K$2,$I749,$J749-U$28))</f>
        <v>0</v>
      </c>
      <c r="V749" s="18">
        <f t="shared" ca="1" si="415"/>
        <v>0</v>
      </c>
      <c r="W749" s="18">
        <f t="shared" ca="1" si="415"/>
        <v>0</v>
      </c>
      <c r="X749" s="18">
        <f t="shared" ca="1" si="415"/>
        <v>0</v>
      </c>
      <c r="Y749" s="18">
        <f t="shared" ca="1" si="415"/>
        <v>0</v>
      </c>
      <c r="Z749" s="18">
        <f t="shared" ca="1" si="415"/>
        <v>0</v>
      </c>
      <c r="AA749" s="18">
        <f t="shared" ca="1" si="415"/>
        <v>0</v>
      </c>
      <c r="AB749" s="18">
        <f t="shared" ca="1" si="415"/>
        <v>0</v>
      </c>
      <c r="AC749" s="18">
        <f t="shared" ca="1" si="415"/>
        <v>0</v>
      </c>
      <c r="AD749" s="18">
        <f t="shared" ca="1" si="415"/>
        <v>0</v>
      </c>
      <c r="AE749" s="18">
        <f t="shared" ref="AE749:AN760" ca="1" si="416">IF(AE$28&gt;$J749,0,OFFSET($K$2,$I749,$J749-AE$28))</f>
        <v>0</v>
      </c>
      <c r="AF749" s="18">
        <f t="shared" ca="1" si="416"/>
        <v>0</v>
      </c>
      <c r="AG749" s="18">
        <f t="shared" ca="1" si="416"/>
        <v>0</v>
      </c>
      <c r="AH749" s="18">
        <f t="shared" ca="1" si="416"/>
        <v>0</v>
      </c>
      <c r="AI749" s="18">
        <f t="shared" ca="1" si="416"/>
        <v>0</v>
      </c>
      <c r="AJ749" s="18">
        <f t="shared" ca="1" si="416"/>
        <v>0</v>
      </c>
      <c r="AK749" s="18">
        <f t="shared" ca="1" si="416"/>
        <v>0</v>
      </c>
      <c r="AL749" s="18">
        <f t="shared" ca="1" si="416"/>
        <v>0</v>
      </c>
      <c r="AM749" s="18">
        <f t="shared" ca="1" si="416"/>
        <v>0</v>
      </c>
      <c r="AN749" s="18">
        <f t="shared" ca="1" si="416"/>
        <v>0</v>
      </c>
      <c r="AO749" s="18">
        <f t="shared" ref="AO749:AX760" ca="1" si="417">IF(AO$28&gt;$J749,0,OFFSET($K$2,$I749,$J749-AO$28))</f>
        <v>0</v>
      </c>
      <c r="AP749" s="18">
        <f t="shared" ca="1" si="417"/>
        <v>0</v>
      </c>
      <c r="AQ749" s="18">
        <f t="shared" ca="1" si="417"/>
        <v>0</v>
      </c>
      <c r="AR749" s="18">
        <f t="shared" ca="1" si="417"/>
        <v>0</v>
      </c>
      <c r="AS749" s="18">
        <f t="shared" ca="1" si="417"/>
        <v>0</v>
      </c>
      <c r="AT749" s="18">
        <f t="shared" ca="1" si="417"/>
        <v>0</v>
      </c>
      <c r="AU749" s="18">
        <f t="shared" ca="1" si="417"/>
        <v>0</v>
      </c>
      <c r="AV749" s="18">
        <f t="shared" ca="1" si="417"/>
        <v>0</v>
      </c>
      <c r="AW749" s="18">
        <f t="shared" ca="1" si="417"/>
        <v>0</v>
      </c>
      <c r="AX749" s="18">
        <f t="shared" ca="1" si="417"/>
        <v>0</v>
      </c>
      <c r="AY749" s="18">
        <f t="shared" ref="AY749:BI760" ca="1" si="418">IF(AY$28&gt;$J749,0,OFFSET($K$2,$I749,$J749-AY$28))</f>
        <v>0</v>
      </c>
      <c r="AZ749" s="18">
        <f t="shared" ca="1" si="418"/>
        <v>0</v>
      </c>
      <c r="BA749" s="18">
        <f t="shared" ca="1" si="418"/>
        <v>0</v>
      </c>
      <c r="BB749" s="18">
        <f t="shared" ca="1" si="418"/>
        <v>0</v>
      </c>
      <c r="BC749" s="18">
        <f t="shared" ca="1" si="418"/>
        <v>0</v>
      </c>
      <c r="BD749" s="18">
        <f t="shared" ca="1" si="418"/>
        <v>0</v>
      </c>
      <c r="BE749" s="18">
        <f t="shared" ca="1" si="418"/>
        <v>0</v>
      </c>
      <c r="BF749" s="18">
        <f t="shared" ca="1" si="418"/>
        <v>0</v>
      </c>
      <c r="BG749" s="18">
        <f t="shared" ca="1" si="418"/>
        <v>0</v>
      </c>
      <c r="BH749" s="18">
        <f t="shared" ca="1" si="418"/>
        <v>0</v>
      </c>
      <c r="BI749" s="18">
        <f t="shared" ca="1" si="418"/>
        <v>0</v>
      </c>
    </row>
    <row r="750" spans="8:61" x14ac:dyDescent="0.35">
      <c r="H750" s="2" t="str">
        <f t="shared" si="407"/>
        <v>SolarDegrade</v>
      </c>
      <c r="I750">
        <f t="shared" si="401"/>
        <v>15</v>
      </c>
      <c r="J750">
        <f t="shared" si="408"/>
        <v>7</v>
      </c>
      <c r="K750" s="18">
        <f t="shared" ca="1" si="414"/>
        <v>0.96552064680948435</v>
      </c>
      <c r="L750" s="18">
        <f t="shared" ca="1" si="414"/>
        <v>0.97037250935626573</v>
      </c>
      <c r="M750" s="18">
        <f t="shared" ca="1" si="414"/>
        <v>0.97524875312187509</v>
      </c>
      <c r="N750" s="18">
        <f t="shared" ca="1" si="414"/>
        <v>0.98014950062500006</v>
      </c>
      <c r="O750" s="18">
        <f t="shared" ca="1" si="414"/>
        <v>0.98507487500000002</v>
      </c>
      <c r="P750" s="18">
        <f t="shared" ca="1" si="414"/>
        <v>0.99002500000000004</v>
      </c>
      <c r="Q750" s="18">
        <f t="shared" ca="1" si="414"/>
        <v>0.995</v>
      </c>
      <c r="R750" s="18">
        <f t="shared" ca="1" si="414"/>
        <v>1</v>
      </c>
      <c r="S750" s="18">
        <f t="shared" ca="1" si="414"/>
        <v>0</v>
      </c>
      <c r="T750" s="18">
        <f t="shared" ca="1" si="414"/>
        <v>0</v>
      </c>
      <c r="U750" s="18">
        <f t="shared" ca="1" si="415"/>
        <v>0</v>
      </c>
      <c r="V750" s="18">
        <f t="shared" ca="1" si="415"/>
        <v>0</v>
      </c>
      <c r="W750" s="18">
        <f t="shared" ca="1" si="415"/>
        <v>0</v>
      </c>
      <c r="X750" s="18">
        <f t="shared" ca="1" si="415"/>
        <v>0</v>
      </c>
      <c r="Y750" s="18">
        <f t="shared" ca="1" si="415"/>
        <v>0</v>
      </c>
      <c r="Z750" s="18">
        <f t="shared" ca="1" si="415"/>
        <v>0</v>
      </c>
      <c r="AA750" s="18">
        <f t="shared" ca="1" si="415"/>
        <v>0</v>
      </c>
      <c r="AB750" s="18">
        <f t="shared" ca="1" si="415"/>
        <v>0</v>
      </c>
      <c r="AC750" s="18">
        <f t="shared" ca="1" si="415"/>
        <v>0</v>
      </c>
      <c r="AD750" s="18">
        <f t="shared" ca="1" si="415"/>
        <v>0</v>
      </c>
      <c r="AE750" s="18">
        <f t="shared" ca="1" si="416"/>
        <v>0</v>
      </c>
      <c r="AF750" s="18">
        <f t="shared" ca="1" si="416"/>
        <v>0</v>
      </c>
      <c r="AG750" s="18">
        <f t="shared" ca="1" si="416"/>
        <v>0</v>
      </c>
      <c r="AH750" s="18">
        <f t="shared" ca="1" si="416"/>
        <v>0</v>
      </c>
      <c r="AI750" s="18">
        <f t="shared" ca="1" si="416"/>
        <v>0</v>
      </c>
      <c r="AJ750" s="18">
        <f t="shared" ca="1" si="416"/>
        <v>0</v>
      </c>
      <c r="AK750" s="18">
        <f t="shared" ca="1" si="416"/>
        <v>0</v>
      </c>
      <c r="AL750" s="18">
        <f t="shared" ca="1" si="416"/>
        <v>0</v>
      </c>
      <c r="AM750" s="18">
        <f t="shared" ca="1" si="416"/>
        <v>0</v>
      </c>
      <c r="AN750" s="18">
        <f t="shared" ca="1" si="416"/>
        <v>0</v>
      </c>
      <c r="AO750" s="18">
        <f t="shared" ca="1" si="417"/>
        <v>0</v>
      </c>
      <c r="AP750" s="18">
        <f t="shared" ca="1" si="417"/>
        <v>0</v>
      </c>
      <c r="AQ750" s="18">
        <f t="shared" ca="1" si="417"/>
        <v>0</v>
      </c>
      <c r="AR750" s="18">
        <f t="shared" ca="1" si="417"/>
        <v>0</v>
      </c>
      <c r="AS750" s="18">
        <f t="shared" ca="1" si="417"/>
        <v>0</v>
      </c>
      <c r="AT750" s="18">
        <f t="shared" ca="1" si="417"/>
        <v>0</v>
      </c>
      <c r="AU750" s="18">
        <f t="shared" ca="1" si="417"/>
        <v>0</v>
      </c>
      <c r="AV750" s="18">
        <f t="shared" ca="1" si="417"/>
        <v>0</v>
      </c>
      <c r="AW750" s="18">
        <f t="shared" ca="1" si="417"/>
        <v>0</v>
      </c>
      <c r="AX750" s="18">
        <f t="shared" ca="1" si="417"/>
        <v>0</v>
      </c>
      <c r="AY750" s="18">
        <f t="shared" ca="1" si="418"/>
        <v>0</v>
      </c>
      <c r="AZ750" s="18">
        <f t="shared" ca="1" si="418"/>
        <v>0</v>
      </c>
      <c r="BA750" s="18">
        <f t="shared" ca="1" si="418"/>
        <v>0</v>
      </c>
      <c r="BB750" s="18">
        <f t="shared" ca="1" si="418"/>
        <v>0</v>
      </c>
      <c r="BC750" s="18">
        <f t="shared" ca="1" si="418"/>
        <v>0</v>
      </c>
      <c r="BD750" s="18">
        <f t="shared" ca="1" si="418"/>
        <v>0</v>
      </c>
      <c r="BE750" s="18">
        <f t="shared" ca="1" si="418"/>
        <v>0</v>
      </c>
      <c r="BF750" s="18">
        <f t="shared" ca="1" si="418"/>
        <v>0</v>
      </c>
      <c r="BG750" s="18">
        <f t="shared" ca="1" si="418"/>
        <v>0</v>
      </c>
      <c r="BH750" s="18">
        <f t="shared" ca="1" si="418"/>
        <v>0</v>
      </c>
      <c r="BI750" s="18">
        <f t="shared" ca="1" si="418"/>
        <v>0</v>
      </c>
    </row>
    <row r="751" spans="8:61" x14ac:dyDescent="0.35">
      <c r="H751" s="2" t="str">
        <f t="shared" si="407"/>
        <v>SolarDegrade</v>
      </c>
      <c r="I751">
        <f t="shared" si="401"/>
        <v>15</v>
      </c>
      <c r="J751">
        <f t="shared" si="408"/>
        <v>8</v>
      </c>
      <c r="K751" s="18">
        <f t="shared" ca="1" si="414"/>
        <v>0.96069304357543694</v>
      </c>
      <c r="L751" s="18">
        <f t="shared" ca="1" si="414"/>
        <v>0.96552064680948435</v>
      </c>
      <c r="M751" s="18">
        <f t="shared" ca="1" si="414"/>
        <v>0.97037250935626573</v>
      </c>
      <c r="N751" s="18">
        <f t="shared" ca="1" si="414"/>
        <v>0.97524875312187509</v>
      </c>
      <c r="O751" s="18">
        <f t="shared" ca="1" si="414"/>
        <v>0.98014950062500006</v>
      </c>
      <c r="P751" s="18">
        <f t="shared" ca="1" si="414"/>
        <v>0.98507487500000002</v>
      </c>
      <c r="Q751" s="18">
        <f t="shared" ca="1" si="414"/>
        <v>0.99002500000000004</v>
      </c>
      <c r="R751" s="18">
        <f t="shared" ca="1" si="414"/>
        <v>0.995</v>
      </c>
      <c r="S751" s="18">
        <f t="shared" ca="1" si="414"/>
        <v>1</v>
      </c>
      <c r="T751" s="18">
        <f t="shared" ca="1" si="414"/>
        <v>0</v>
      </c>
      <c r="U751" s="18">
        <f t="shared" ca="1" si="415"/>
        <v>0</v>
      </c>
      <c r="V751" s="18">
        <f t="shared" ca="1" si="415"/>
        <v>0</v>
      </c>
      <c r="W751" s="18">
        <f t="shared" ca="1" si="415"/>
        <v>0</v>
      </c>
      <c r="X751" s="18">
        <f t="shared" ca="1" si="415"/>
        <v>0</v>
      </c>
      <c r="Y751" s="18">
        <f t="shared" ca="1" si="415"/>
        <v>0</v>
      </c>
      <c r="Z751" s="18">
        <f t="shared" ca="1" si="415"/>
        <v>0</v>
      </c>
      <c r="AA751" s="18">
        <f t="shared" ca="1" si="415"/>
        <v>0</v>
      </c>
      <c r="AB751" s="18">
        <f t="shared" ca="1" si="415"/>
        <v>0</v>
      </c>
      <c r="AC751" s="18">
        <f t="shared" ca="1" si="415"/>
        <v>0</v>
      </c>
      <c r="AD751" s="18">
        <f t="shared" ca="1" si="415"/>
        <v>0</v>
      </c>
      <c r="AE751" s="18">
        <f t="shared" ca="1" si="416"/>
        <v>0</v>
      </c>
      <c r="AF751" s="18">
        <f t="shared" ca="1" si="416"/>
        <v>0</v>
      </c>
      <c r="AG751" s="18">
        <f t="shared" ca="1" si="416"/>
        <v>0</v>
      </c>
      <c r="AH751" s="18">
        <f t="shared" ca="1" si="416"/>
        <v>0</v>
      </c>
      <c r="AI751" s="18">
        <f t="shared" ca="1" si="416"/>
        <v>0</v>
      </c>
      <c r="AJ751" s="18">
        <f t="shared" ca="1" si="416"/>
        <v>0</v>
      </c>
      <c r="AK751" s="18">
        <f t="shared" ca="1" si="416"/>
        <v>0</v>
      </c>
      <c r="AL751" s="18">
        <f t="shared" ca="1" si="416"/>
        <v>0</v>
      </c>
      <c r="AM751" s="18">
        <f t="shared" ca="1" si="416"/>
        <v>0</v>
      </c>
      <c r="AN751" s="18">
        <f t="shared" ca="1" si="416"/>
        <v>0</v>
      </c>
      <c r="AO751" s="18">
        <f t="shared" ca="1" si="417"/>
        <v>0</v>
      </c>
      <c r="AP751" s="18">
        <f t="shared" ca="1" si="417"/>
        <v>0</v>
      </c>
      <c r="AQ751" s="18">
        <f t="shared" ca="1" si="417"/>
        <v>0</v>
      </c>
      <c r="AR751" s="18">
        <f t="shared" ca="1" si="417"/>
        <v>0</v>
      </c>
      <c r="AS751" s="18">
        <f t="shared" ca="1" si="417"/>
        <v>0</v>
      </c>
      <c r="AT751" s="18">
        <f t="shared" ca="1" si="417"/>
        <v>0</v>
      </c>
      <c r="AU751" s="18">
        <f t="shared" ca="1" si="417"/>
        <v>0</v>
      </c>
      <c r="AV751" s="18">
        <f t="shared" ca="1" si="417"/>
        <v>0</v>
      </c>
      <c r="AW751" s="18">
        <f t="shared" ca="1" si="417"/>
        <v>0</v>
      </c>
      <c r="AX751" s="18">
        <f t="shared" ca="1" si="417"/>
        <v>0</v>
      </c>
      <c r="AY751" s="18">
        <f t="shared" ca="1" si="418"/>
        <v>0</v>
      </c>
      <c r="AZ751" s="18">
        <f t="shared" ca="1" si="418"/>
        <v>0</v>
      </c>
      <c r="BA751" s="18">
        <f t="shared" ca="1" si="418"/>
        <v>0</v>
      </c>
      <c r="BB751" s="18">
        <f t="shared" ca="1" si="418"/>
        <v>0</v>
      </c>
      <c r="BC751" s="18">
        <f t="shared" ca="1" si="418"/>
        <v>0</v>
      </c>
      <c r="BD751" s="18">
        <f t="shared" ca="1" si="418"/>
        <v>0</v>
      </c>
      <c r="BE751" s="18">
        <f t="shared" ca="1" si="418"/>
        <v>0</v>
      </c>
      <c r="BF751" s="18">
        <f t="shared" ca="1" si="418"/>
        <v>0</v>
      </c>
      <c r="BG751" s="18">
        <f t="shared" ca="1" si="418"/>
        <v>0</v>
      </c>
      <c r="BH751" s="18">
        <f t="shared" ca="1" si="418"/>
        <v>0</v>
      </c>
      <c r="BI751" s="18">
        <f t="shared" ca="1" si="418"/>
        <v>0</v>
      </c>
    </row>
    <row r="752" spans="8:61" x14ac:dyDescent="0.35">
      <c r="H752" s="2" t="str">
        <f t="shared" si="407"/>
        <v>SolarDegrade</v>
      </c>
      <c r="I752">
        <f t="shared" si="401"/>
        <v>15</v>
      </c>
      <c r="J752">
        <f t="shared" si="408"/>
        <v>9</v>
      </c>
      <c r="K752" s="18">
        <f t="shared" ca="1" si="414"/>
        <v>0.95588957835755972</v>
      </c>
      <c r="L752" s="18">
        <f t="shared" ca="1" si="414"/>
        <v>0.96069304357543694</v>
      </c>
      <c r="M752" s="18">
        <f t="shared" ca="1" si="414"/>
        <v>0.96552064680948435</v>
      </c>
      <c r="N752" s="18">
        <f t="shared" ca="1" si="414"/>
        <v>0.97037250935626573</v>
      </c>
      <c r="O752" s="18">
        <f t="shared" ca="1" si="414"/>
        <v>0.97524875312187509</v>
      </c>
      <c r="P752" s="18">
        <f t="shared" ca="1" si="414"/>
        <v>0.98014950062500006</v>
      </c>
      <c r="Q752" s="18">
        <f t="shared" ca="1" si="414"/>
        <v>0.98507487500000002</v>
      </c>
      <c r="R752" s="18">
        <f t="shared" ca="1" si="414"/>
        <v>0.99002500000000004</v>
      </c>
      <c r="S752" s="18">
        <f t="shared" ca="1" si="414"/>
        <v>0.995</v>
      </c>
      <c r="T752" s="18">
        <f t="shared" ca="1" si="414"/>
        <v>1</v>
      </c>
      <c r="U752" s="18">
        <f t="shared" ca="1" si="415"/>
        <v>0</v>
      </c>
      <c r="V752" s="18">
        <f t="shared" ca="1" si="415"/>
        <v>0</v>
      </c>
      <c r="W752" s="18">
        <f t="shared" ca="1" si="415"/>
        <v>0</v>
      </c>
      <c r="X752" s="18">
        <f t="shared" ca="1" si="415"/>
        <v>0</v>
      </c>
      <c r="Y752" s="18">
        <f t="shared" ca="1" si="415"/>
        <v>0</v>
      </c>
      <c r="Z752" s="18">
        <f t="shared" ca="1" si="415"/>
        <v>0</v>
      </c>
      <c r="AA752" s="18">
        <f t="shared" ca="1" si="415"/>
        <v>0</v>
      </c>
      <c r="AB752" s="18">
        <f t="shared" ca="1" si="415"/>
        <v>0</v>
      </c>
      <c r="AC752" s="18">
        <f t="shared" ca="1" si="415"/>
        <v>0</v>
      </c>
      <c r="AD752" s="18">
        <f t="shared" ca="1" si="415"/>
        <v>0</v>
      </c>
      <c r="AE752" s="18">
        <f t="shared" ca="1" si="416"/>
        <v>0</v>
      </c>
      <c r="AF752" s="18">
        <f t="shared" ca="1" si="416"/>
        <v>0</v>
      </c>
      <c r="AG752" s="18">
        <f t="shared" ca="1" si="416"/>
        <v>0</v>
      </c>
      <c r="AH752" s="18">
        <f t="shared" ca="1" si="416"/>
        <v>0</v>
      </c>
      <c r="AI752" s="18">
        <f t="shared" ca="1" si="416"/>
        <v>0</v>
      </c>
      <c r="AJ752" s="18">
        <f t="shared" ca="1" si="416"/>
        <v>0</v>
      </c>
      <c r="AK752" s="18">
        <f t="shared" ca="1" si="416"/>
        <v>0</v>
      </c>
      <c r="AL752" s="18">
        <f t="shared" ca="1" si="416"/>
        <v>0</v>
      </c>
      <c r="AM752" s="18">
        <f t="shared" ca="1" si="416"/>
        <v>0</v>
      </c>
      <c r="AN752" s="18">
        <f t="shared" ca="1" si="416"/>
        <v>0</v>
      </c>
      <c r="AO752" s="18">
        <f t="shared" ca="1" si="417"/>
        <v>0</v>
      </c>
      <c r="AP752" s="18">
        <f t="shared" ca="1" si="417"/>
        <v>0</v>
      </c>
      <c r="AQ752" s="18">
        <f t="shared" ca="1" si="417"/>
        <v>0</v>
      </c>
      <c r="AR752" s="18">
        <f t="shared" ca="1" si="417"/>
        <v>0</v>
      </c>
      <c r="AS752" s="18">
        <f t="shared" ca="1" si="417"/>
        <v>0</v>
      </c>
      <c r="AT752" s="18">
        <f t="shared" ca="1" si="417"/>
        <v>0</v>
      </c>
      <c r="AU752" s="18">
        <f t="shared" ca="1" si="417"/>
        <v>0</v>
      </c>
      <c r="AV752" s="18">
        <f t="shared" ca="1" si="417"/>
        <v>0</v>
      </c>
      <c r="AW752" s="18">
        <f t="shared" ca="1" si="417"/>
        <v>0</v>
      </c>
      <c r="AX752" s="18">
        <f t="shared" ca="1" si="417"/>
        <v>0</v>
      </c>
      <c r="AY752" s="18">
        <f t="shared" ca="1" si="418"/>
        <v>0</v>
      </c>
      <c r="AZ752" s="18">
        <f t="shared" ca="1" si="418"/>
        <v>0</v>
      </c>
      <c r="BA752" s="18">
        <f t="shared" ca="1" si="418"/>
        <v>0</v>
      </c>
      <c r="BB752" s="18">
        <f t="shared" ca="1" si="418"/>
        <v>0</v>
      </c>
      <c r="BC752" s="18">
        <f t="shared" ca="1" si="418"/>
        <v>0</v>
      </c>
      <c r="BD752" s="18">
        <f t="shared" ca="1" si="418"/>
        <v>0</v>
      </c>
      <c r="BE752" s="18">
        <f t="shared" ca="1" si="418"/>
        <v>0</v>
      </c>
      <c r="BF752" s="18">
        <f t="shared" ca="1" si="418"/>
        <v>0</v>
      </c>
      <c r="BG752" s="18">
        <f t="shared" ca="1" si="418"/>
        <v>0</v>
      </c>
      <c r="BH752" s="18">
        <f t="shared" ca="1" si="418"/>
        <v>0</v>
      </c>
      <c r="BI752" s="18">
        <f t="shared" ca="1" si="418"/>
        <v>0</v>
      </c>
    </row>
    <row r="753" spans="8:61" x14ac:dyDescent="0.35">
      <c r="H753" s="2" t="str">
        <f t="shared" si="407"/>
        <v>SolarDegrade</v>
      </c>
      <c r="I753">
        <f t="shared" si="401"/>
        <v>15</v>
      </c>
      <c r="J753">
        <f t="shared" si="408"/>
        <v>10</v>
      </c>
      <c r="K753" s="18">
        <f t="shared" ca="1" si="414"/>
        <v>0.95111013046577197</v>
      </c>
      <c r="L753" s="18">
        <f t="shared" ca="1" si="414"/>
        <v>0.95588957835755972</v>
      </c>
      <c r="M753" s="18">
        <f t="shared" ca="1" si="414"/>
        <v>0.96069304357543694</v>
      </c>
      <c r="N753" s="18">
        <f t="shared" ca="1" si="414"/>
        <v>0.96552064680948435</v>
      </c>
      <c r="O753" s="18">
        <f t="shared" ca="1" si="414"/>
        <v>0.97037250935626573</v>
      </c>
      <c r="P753" s="18">
        <f t="shared" ca="1" si="414"/>
        <v>0.97524875312187509</v>
      </c>
      <c r="Q753" s="18">
        <f t="shared" ca="1" si="414"/>
        <v>0.98014950062500006</v>
      </c>
      <c r="R753" s="18">
        <f t="shared" ca="1" si="414"/>
        <v>0.98507487500000002</v>
      </c>
      <c r="S753" s="18">
        <f t="shared" ca="1" si="414"/>
        <v>0.99002500000000004</v>
      </c>
      <c r="T753" s="18">
        <f t="shared" ca="1" si="414"/>
        <v>0.995</v>
      </c>
      <c r="U753" s="18">
        <f t="shared" ca="1" si="415"/>
        <v>1</v>
      </c>
      <c r="V753" s="18">
        <f t="shared" ca="1" si="415"/>
        <v>0</v>
      </c>
      <c r="W753" s="18">
        <f t="shared" ca="1" si="415"/>
        <v>0</v>
      </c>
      <c r="X753" s="18">
        <f t="shared" ca="1" si="415"/>
        <v>0</v>
      </c>
      <c r="Y753" s="18">
        <f t="shared" ca="1" si="415"/>
        <v>0</v>
      </c>
      <c r="Z753" s="18">
        <f t="shared" ca="1" si="415"/>
        <v>0</v>
      </c>
      <c r="AA753" s="18">
        <f t="shared" ca="1" si="415"/>
        <v>0</v>
      </c>
      <c r="AB753" s="18">
        <f t="shared" ca="1" si="415"/>
        <v>0</v>
      </c>
      <c r="AC753" s="18">
        <f t="shared" ca="1" si="415"/>
        <v>0</v>
      </c>
      <c r="AD753" s="18">
        <f t="shared" ca="1" si="415"/>
        <v>0</v>
      </c>
      <c r="AE753" s="18">
        <f t="shared" ca="1" si="416"/>
        <v>0</v>
      </c>
      <c r="AF753" s="18">
        <f t="shared" ca="1" si="416"/>
        <v>0</v>
      </c>
      <c r="AG753" s="18">
        <f t="shared" ca="1" si="416"/>
        <v>0</v>
      </c>
      <c r="AH753" s="18">
        <f t="shared" ca="1" si="416"/>
        <v>0</v>
      </c>
      <c r="AI753" s="18">
        <f t="shared" ca="1" si="416"/>
        <v>0</v>
      </c>
      <c r="AJ753" s="18">
        <f t="shared" ca="1" si="416"/>
        <v>0</v>
      </c>
      <c r="AK753" s="18">
        <f t="shared" ca="1" si="416"/>
        <v>0</v>
      </c>
      <c r="AL753" s="18">
        <f t="shared" ca="1" si="416"/>
        <v>0</v>
      </c>
      <c r="AM753" s="18">
        <f t="shared" ca="1" si="416"/>
        <v>0</v>
      </c>
      <c r="AN753" s="18">
        <f t="shared" ca="1" si="416"/>
        <v>0</v>
      </c>
      <c r="AO753" s="18">
        <f t="shared" ca="1" si="417"/>
        <v>0</v>
      </c>
      <c r="AP753" s="18">
        <f t="shared" ca="1" si="417"/>
        <v>0</v>
      </c>
      <c r="AQ753" s="18">
        <f t="shared" ca="1" si="417"/>
        <v>0</v>
      </c>
      <c r="AR753" s="18">
        <f t="shared" ca="1" si="417"/>
        <v>0</v>
      </c>
      <c r="AS753" s="18">
        <f t="shared" ca="1" si="417"/>
        <v>0</v>
      </c>
      <c r="AT753" s="18">
        <f t="shared" ca="1" si="417"/>
        <v>0</v>
      </c>
      <c r="AU753" s="18">
        <f t="shared" ca="1" si="417"/>
        <v>0</v>
      </c>
      <c r="AV753" s="18">
        <f t="shared" ca="1" si="417"/>
        <v>0</v>
      </c>
      <c r="AW753" s="18">
        <f t="shared" ca="1" si="417"/>
        <v>0</v>
      </c>
      <c r="AX753" s="18">
        <f t="shared" ca="1" si="417"/>
        <v>0</v>
      </c>
      <c r="AY753" s="18">
        <f t="shared" ca="1" si="418"/>
        <v>0</v>
      </c>
      <c r="AZ753" s="18">
        <f t="shared" ca="1" si="418"/>
        <v>0</v>
      </c>
      <c r="BA753" s="18">
        <f t="shared" ca="1" si="418"/>
        <v>0</v>
      </c>
      <c r="BB753" s="18">
        <f t="shared" ca="1" si="418"/>
        <v>0</v>
      </c>
      <c r="BC753" s="18">
        <f t="shared" ca="1" si="418"/>
        <v>0</v>
      </c>
      <c r="BD753" s="18">
        <f t="shared" ca="1" si="418"/>
        <v>0</v>
      </c>
      <c r="BE753" s="18">
        <f t="shared" ca="1" si="418"/>
        <v>0</v>
      </c>
      <c r="BF753" s="18">
        <f t="shared" ca="1" si="418"/>
        <v>0</v>
      </c>
      <c r="BG753" s="18">
        <f t="shared" ca="1" si="418"/>
        <v>0</v>
      </c>
      <c r="BH753" s="18">
        <f t="shared" ca="1" si="418"/>
        <v>0</v>
      </c>
      <c r="BI753" s="18">
        <f t="shared" ca="1" si="418"/>
        <v>0</v>
      </c>
    </row>
    <row r="754" spans="8:61" x14ac:dyDescent="0.35">
      <c r="H754" s="2" t="str">
        <f t="shared" si="407"/>
        <v>SolarDegrade</v>
      </c>
      <c r="I754">
        <f t="shared" si="401"/>
        <v>15</v>
      </c>
      <c r="J754">
        <f t="shared" si="408"/>
        <v>11</v>
      </c>
      <c r="K754" s="18">
        <f t="shared" ca="1" si="414"/>
        <v>0.94635457981344306</v>
      </c>
      <c r="L754" s="18">
        <f t="shared" ca="1" si="414"/>
        <v>0.95111013046577197</v>
      </c>
      <c r="M754" s="18">
        <f t="shared" ca="1" si="414"/>
        <v>0.95588957835755972</v>
      </c>
      <c r="N754" s="18">
        <f t="shared" ca="1" si="414"/>
        <v>0.96069304357543694</v>
      </c>
      <c r="O754" s="18">
        <f t="shared" ca="1" si="414"/>
        <v>0.96552064680948435</v>
      </c>
      <c r="P754" s="18">
        <f t="shared" ca="1" si="414"/>
        <v>0.97037250935626573</v>
      </c>
      <c r="Q754" s="18">
        <f t="shared" ca="1" si="414"/>
        <v>0.97524875312187509</v>
      </c>
      <c r="R754" s="18">
        <f t="shared" ca="1" si="414"/>
        <v>0.98014950062500006</v>
      </c>
      <c r="S754" s="18">
        <f t="shared" ca="1" si="414"/>
        <v>0.98507487500000002</v>
      </c>
      <c r="T754" s="18">
        <f t="shared" ca="1" si="414"/>
        <v>0.99002500000000004</v>
      </c>
      <c r="U754" s="18">
        <f t="shared" ca="1" si="415"/>
        <v>0.995</v>
      </c>
      <c r="V754" s="18">
        <f t="shared" ca="1" si="415"/>
        <v>1</v>
      </c>
      <c r="W754" s="18">
        <f t="shared" ca="1" si="415"/>
        <v>0</v>
      </c>
      <c r="X754" s="18">
        <f t="shared" ca="1" si="415"/>
        <v>0</v>
      </c>
      <c r="Y754" s="18">
        <f t="shared" ca="1" si="415"/>
        <v>0</v>
      </c>
      <c r="Z754" s="18">
        <f t="shared" ca="1" si="415"/>
        <v>0</v>
      </c>
      <c r="AA754" s="18">
        <f t="shared" ca="1" si="415"/>
        <v>0</v>
      </c>
      <c r="AB754" s="18">
        <f t="shared" ca="1" si="415"/>
        <v>0</v>
      </c>
      <c r="AC754" s="18">
        <f t="shared" ca="1" si="415"/>
        <v>0</v>
      </c>
      <c r="AD754" s="18">
        <f t="shared" ca="1" si="415"/>
        <v>0</v>
      </c>
      <c r="AE754" s="18">
        <f t="shared" ca="1" si="416"/>
        <v>0</v>
      </c>
      <c r="AF754" s="18">
        <f t="shared" ca="1" si="416"/>
        <v>0</v>
      </c>
      <c r="AG754" s="18">
        <f t="shared" ca="1" si="416"/>
        <v>0</v>
      </c>
      <c r="AH754" s="18">
        <f t="shared" ca="1" si="416"/>
        <v>0</v>
      </c>
      <c r="AI754" s="18">
        <f t="shared" ca="1" si="416"/>
        <v>0</v>
      </c>
      <c r="AJ754" s="18">
        <f t="shared" ca="1" si="416"/>
        <v>0</v>
      </c>
      <c r="AK754" s="18">
        <f t="shared" ca="1" si="416"/>
        <v>0</v>
      </c>
      <c r="AL754" s="18">
        <f t="shared" ca="1" si="416"/>
        <v>0</v>
      </c>
      <c r="AM754" s="18">
        <f t="shared" ca="1" si="416"/>
        <v>0</v>
      </c>
      <c r="AN754" s="18">
        <f t="shared" ca="1" si="416"/>
        <v>0</v>
      </c>
      <c r="AO754" s="18">
        <f t="shared" ca="1" si="417"/>
        <v>0</v>
      </c>
      <c r="AP754" s="18">
        <f t="shared" ca="1" si="417"/>
        <v>0</v>
      </c>
      <c r="AQ754" s="18">
        <f t="shared" ca="1" si="417"/>
        <v>0</v>
      </c>
      <c r="AR754" s="18">
        <f t="shared" ca="1" si="417"/>
        <v>0</v>
      </c>
      <c r="AS754" s="18">
        <f t="shared" ca="1" si="417"/>
        <v>0</v>
      </c>
      <c r="AT754" s="18">
        <f t="shared" ca="1" si="417"/>
        <v>0</v>
      </c>
      <c r="AU754" s="18">
        <f t="shared" ca="1" si="417"/>
        <v>0</v>
      </c>
      <c r="AV754" s="18">
        <f t="shared" ca="1" si="417"/>
        <v>0</v>
      </c>
      <c r="AW754" s="18">
        <f t="shared" ca="1" si="417"/>
        <v>0</v>
      </c>
      <c r="AX754" s="18">
        <f t="shared" ca="1" si="417"/>
        <v>0</v>
      </c>
      <c r="AY754" s="18">
        <f t="shared" ca="1" si="418"/>
        <v>0</v>
      </c>
      <c r="AZ754" s="18">
        <f t="shared" ca="1" si="418"/>
        <v>0</v>
      </c>
      <c r="BA754" s="18">
        <f t="shared" ca="1" si="418"/>
        <v>0</v>
      </c>
      <c r="BB754" s="18">
        <f t="shared" ca="1" si="418"/>
        <v>0</v>
      </c>
      <c r="BC754" s="18">
        <f t="shared" ca="1" si="418"/>
        <v>0</v>
      </c>
      <c r="BD754" s="18">
        <f t="shared" ca="1" si="418"/>
        <v>0</v>
      </c>
      <c r="BE754" s="18">
        <f t="shared" ca="1" si="418"/>
        <v>0</v>
      </c>
      <c r="BF754" s="18">
        <f t="shared" ca="1" si="418"/>
        <v>0</v>
      </c>
      <c r="BG754" s="18">
        <f t="shared" ca="1" si="418"/>
        <v>0</v>
      </c>
      <c r="BH754" s="18">
        <f t="shared" ca="1" si="418"/>
        <v>0</v>
      </c>
      <c r="BI754" s="18">
        <f t="shared" ca="1" si="418"/>
        <v>0</v>
      </c>
    </row>
    <row r="755" spans="8:61" x14ac:dyDescent="0.35">
      <c r="H755" s="2" t="str">
        <f t="shared" si="407"/>
        <v>SolarDegrade</v>
      </c>
      <c r="I755">
        <f t="shared" si="401"/>
        <v>15</v>
      </c>
      <c r="J755">
        <f t="shared" si="408"/>
        <v>12</v>
      </c>
      <c r="K755" s="18">
        <f t="shared" ca="1" si="414"/>
        <v>0.94162280691437594</v>
      </c>
      <c r="L755" s="18">
        <f t="shared" ca="1" si="414"/>
        <v>0.94635457981344306</v>
      </c>
      <c r="M755" s="18">
        <f t="shared" ca="1" si="414"/>
        <v>0.95111013046577197</v>
      </c>
      <c r="N755" s="18">
        <f t="shared" ca="1" si="414"/>
        <v>0.95588957835755972</v>
      </c>
      <c r="O755" s="18">
        <f t="shared" ca="1" si="414"/>
        <v>0.96069304357543694</v>
      </c>
      <c r="P755" s="18">
        <f t="shared" ca="1" si="414"/>
        <v>0.96552064680948435</v>
      </c>
      <c r="Q755" s="18">
        <f t="shared" ca="1" si="414"/>
        <v>0.97037250935626573</v>
      </c>
      <c r="R755" s="18">
        <f t="shared" ca="1" si="414"/>
        <v>0.97524875312187509</v>
      </c>
      <c r="S755" s="18">
        <f t="shared" ca="1" si="414"/>
        <v>0.98014950062500006</v>
      </c>
      <c r="T755" s="18">
        <f t="shared" ca="1" si="414"/>
        <v>0.98507487500000002</v>
      </c>
      <c r="U755" s="18">
        <f t="shared" ca="1" si="415"/>
        <v>0.99002500000000004</v>
      </c>
      <c r="V755" s="18">
        <f t="shared" ca="1" si="415"/>
        <v>0.995</v>
      </c>
      <c r="W755" s="18">
        <f t="shared" ca="1" si="415"/>
        <v>1</v>
      </c>
      <c r="X755" s="18">
        <f t="shared" ca="1" si="415"/>
        <v>0</v>
      </c>
      <c r="Y755" s="18">
        <f t="shared" ca="1" si="415"/>
        <v>0</v>
      </c>
      <c r="Z755" s="18">
        <f t="shared" ca="1" si="415"/>
        <v>0</v>
      </c>
      <c r="AA755" s="18">
        <f t="shared" ca="1" si="415"/>
        <v>0</v>
      </c>
      <c r="AB755" s="18">
        <f t="shared" ca="1" si="415"/>
        <v>0</v>
      </c>
      <c r="AC755" s="18">
        <f t="shared" ca="1" si="415"/>
        <v>0</v>
      </c>
      <c r="AD755" s="18">
        <f t="shared" ca="1" si="415"/>
        <v>0</v>
      </c>
      <c r="AE755" s="18">
        <f t="shared" ca="1" si="416"/>
        <v>0</v>
      </c>
      <c r="AF755" s="18">
        <f t="shared" ca="1" si="416"/>
        <v>0</v>
      </c>
      <c r="AG755" s="18">
        <f t="shared" ca="1" si="416"/>
        <v>0</v>
      </c>
      <c r="AH755" s="18">
        <f t="shared" ca="1" si="416"/>
        <v>0</v>
      </c>
      <c r="AI755" s="18">
        <f t="shared" ca="1" si="416"/>
        <v>0</v>
      </c>
      <c r="AJ755" s="18">
        <f t="shared" ca="1" si="416"/>
        <v>0</v>
      </c>
      <c r="AK755" s="18">
        <f t="shared" ca="1" si="416"/>
        <v>0</v>
      </c>
      <c r="AL755" s="18">
        <f t="shared" ca="1" si="416"/>
        <v>0</v>
      </c>
      <c r="AM755" s="18">
        <f t="shared" ca="1" si="416"/>
        <v>0</v>
      </c>
      <c r="AN755" s="18">
        <f t="shared" ca="1" si="416"/>
        <v>0</v>
      </c>
      <c r="AO755" s="18">
        <f t="shared" ca="1" si="417"/>
        <v>0</v>
      </c>
      <c r="AP755" s="18">
        <f t="shared" ca="1" si="417"/>
        <v>0</v>
      </c>
      <c r="AQ755" s="18">
        <f t="shared" ca="1" si="417"/>
        <v>0</v>
      </c>
      <c r="AR755" s="18">
        <f t="shared" ca="1" si="417"/>
        <v>0</v>
      </c>
      <c r="AS755" s="18">
        <f t="shared" ca="1" si="417"/>
        <v>0</v>
      </c>
      <c r="AT755" s="18">
        <f t="shared" ca="1" si="417"/>
        <v>0</v>
      </c>
      <c r="AU755" s="18">
        <f t="shared" ca="1" si="417"/>
        <v>0</v>
      </c>
      <c r="AV755" s="18">
        <f t="shared" ca="1" si="417"/>
        <v>0</v>
      </c>
      <c r="AW755" s="18">
        <f t="shared" ca="1" si="417"/>
        <v>0</v>
      </c>
      <c r="AX755" s="18">
        <f t="shared" ca="1" si="417"/>
        <v>0</v>
      </c>
      <c r="AY755" s="18">
        <f t="shared" ca="1" si="418"/>
        <v>0</v>
      </c>
      <c r="AZ755" s="18">
        <f t="shared" ca="1" si="418"/>
        <v>0</v>
      </c>
      <c r="BA755" s="18">
        <f t="shared" ca="1" si="418"/>
        <v>0</v>
      </c>
      <c r="BB755" s="18">
        <f t="shared" ca="1" si="418"/>
        <v>0</v>
      </c>
      <c r="BC755" s="18">
        <f t="shared" ca="1" si="418"/>
        <v>0</v>
      </c>
      <c r="BD755" s="18">
        <f t="shared" ca="1" si="418"/>
        <v>0</v>
      </c>
      <c r="BE755" s="18">
        <f t="shared" ca="1" si="418"/>
        <v>0</v>
      </c>
      <c r="BF755" s="18">
        <f t="shared" ca="1" si="418"/>
        <v>0</v>
      </c>
      <c r="BG755" s="18">
        <f t="shared" ca="1" si="418"/>
        <v>0</v>
      </c>
      <c r="BH755" s="18">
        <f t="shared" ca="1" si="418"/>
        <v>0</v>
      </c>
      <c r="BI755" s="18">
        <f t="shared" ca="1" si="418"/>
        <v>0</v>
      </c>
    </row>
    <row r="756" spans="8:61" x14ac:dyDescent="0.35">
      <c r="H756" s="2" t="str">
        <f t="shared" si="407"/>
        <v>SolarDegrade</v>
      </c>
      <c r="I756">
        <f t="shared" si="401"/>
        <v>15</v>
      </c>
      <c r="J756">
        <f t="shared" si="408"/>
        <v>13</v>
      </c>
      <c r="K756" s="18">
        <f t="shared" ca="1" si="414"/>
        <v>0.93691469287980411</v>
      </c>
      <c r="L756" s="18">
        <f t="shared" ca="1" si="414"/>
        <v>0.94162280691437594</v>
      </c>
      <c r="M756" s="18">
        <f t="shared" ca="1" si="414"/>
        <v>0.94635457981344306</v>
      </c>
      <c r="N756" s="18">
        <f t="shared" ca="1" si="414"/>
        <v>0.95111013046577197</v>
      </c>
      <c r="O756" s="18">
        <f t="shared" ca="1" si="414"/>
        <v>0.95588957835755972</v>
      </c>
      <c r="P756" s="18">
        <f t="shared" ca="1" si="414"/>
        <v>0.96069304357543694</v>
      </c>
      <c r="Q756" s="18">
        <f t="shared" ca="1" si="414"/>
        <v>0.96552064680948435</v>
      </c>
      <c r="R756" s="18">
        <f t="shared" ca="1" si="414"/>
        <v>0.97037250935626573</v>
      </c>
      <c r="S756" s="18">
        <f t="shared" ca="1" si="414"/>
        <v>0.97524875312187509</v>
      </c>
      <c r="T756" s="18">
        <f t="shared" ca="1" si="414"/>
        <v>0.98014950062500006</v>
      </c>
      <c r="U756" s="18">
        <f t="shared" ca="1" si="415"/>
        <v>0.98507487500000002</v>
      </c>
      <c r="V756" s="18">
        <f t="shared" ca="1" si="415"/>
        <v>0.99002500000000004</v>
      </c>
      <c r="W756" s="18">
        <f t="shared" ca="1" si="415"/>
        <v>0.995</v>
      </c>
      <c r="X756" s="18">
        <f t="shared" ca="1" si="415"/>
        <v>1</v>
      </c>
      <c r="Y756" s="18">
        <f t="shared" ca="1" si="415"/>
        <v>0</v>
      </c>
      <c r="Z756" s="18">
        <f t="shared" ca="1" si="415"/>
        <v>0</v>
      </c>
      <c r="AA756" s="18">
        <f t="shared" ca="1" si="415"/>
        <v>0</v>
      </c>
      <c r="AB756" s="18">
        <f t="shared" ca="1" si="415"/>
        <v>0</v>
      </c>
      <c r="AC756" s="18">
        <f t="shared" ca="1" si="415"/>
        <v>0</v>
      </c>
      <c r="AD756" s="18">
        <f t="shared" ca="1" si="415"/>
        <v>0</v>
      </c>
      <c r="AE756" s="18">
        <f t="shared" ca="1" si="416"/>
        <v>0</v>
      </c>
      <c r="AF756" s="18">
        <f t="shared" ca="1" si="416"/>
        <v>0</v>
      </c>
      <c r="AG756" s="18">
        <f t="shared" ca="1" si="416"/>
        <v>0</v>
      </c>
      <c r="AH756" s="18">
        <f t="shared" ca="1" si="416"/>
        <v>0</v>
      </c>
      <c r="AI756" s="18">
        <f t="shared" ca="1" si="416"/>
        <v>0</v>
      </c>
      <c r="AJ756" s="18">
        <f t="shared" ca="1" si="416"/>
        <v>0</v>
      </c>
      <c r="AK756" s="18">
        <f t="shared" ca="1" si="416"/>
        <v>0</v>
      </c>
      <c r="AL756" s="18">
        <f t="shared" ca="1" si="416"/>
        <v>0</v>
      </c>
      <c r="AM756" s="18">
        <f t="shared" ca="1" si="416"/>
        <v>0</v>
      </c>
      <c r="AN756" s="18">
        <f t="shared" ca="1" si="416"/>
        <v>0</v>
      </c>
      <c r="AO756" s="18">
        <f t="shared" ca="1" si="417"/>
        <v>0</v>
      </c>
      <c r="AP756" s="18">
        <f t="shared" ca="1" si="417"/>
        <v>0</v>
      </c>
      <c r="AQ756" s="18">
        <f t="shared" ca="1" si="417"/>
        <v>0</v>
      </c>
      <c r="AR756" s="18">
        <f t="shared" ca="1" si="417"/>
        <v>0</v>
      </c>
      <c r="AS756" s="18">
        <f t="shared" ca="1" si="417"/>
        <v>0</v>
      </c>
      <c r="AT756" s="18">
        <f t="shared" ca="1" si="417"/>
        <v>0</v>
      </c>
      <c r="AU756" s="18">
        <f t="shared" ca="1" si="417"/>
        <v>0</v>
      </c>
      <c r="AV756" s="18">
        <f t="shared" ca="1" si="417"/>
        <v>0</v>
      </c>
      <c r="AW756" s="18">
        <f t="shared" ca="1" si="417"/>
        <v>0</v>
      </c>
      <c r="AX756" s="18">
        <f t="shared" ca="1" si="417"/>
        <v>0</v>
      </c>
      <c r="AY756" s="18">
        <f t="shared" ca="1" si="418"/>
        <v>0</v>
      </c>
      <c r="AZ756" s="18">
        <f t="shared" ca="1" si="418"/>
        <v>0</v>
      </c>
      <c r="BA756" s="18">
        <f t="shared" ca="1" si="418"/>
        <v>0</v>
      </c>
      <c r="BB756" s="18">
        <f t="shared" ca="1" si="418"/>
        <v>0</v>
      </c>
      <c r="BC756" s="18">
        <f t="shared" ca="1" si="418"/>
        <v>0</v>
      </c>
      <c r="BD756" s="18">
        <f t="shared" ca="1" si="418"/>
        <v>0</v>
      </c>
      <c r="BE756" s="18">
        <f t="shared" ca="1" si="418"/>
        <v>0</v>
      </c>
      <c r="BF756" s="18">
        <f t="shared" ca="1" si="418"/>
        <v>0</v>
      </c>
      <c r="BG756" s="18">
        <f t="shared" ca="1" si="418"/>
        <v>0</v>
      </c>
      <c r="BH756" s="18">
        <f t="shared" ca="1" si="418"/>
        <v>0</v>
      </c>
      <c r="BI756" s="18">
        <f t="shared" ca="1" si="418"/>
        <v>0</v>
      </c>
    </row>
    <row r="757" spans="8:61" x14ac:dyDescent="0.35">
      <c r="H757" s="2" t="str">
        <f t="shared" si="407"/>
        <v>SolarDegrade</v>
      </c>
      <c r="I757">
        <f t="shared" si="401"/>
        <v>15</v>
      </c>
      <c r="J757">
        <f t="shared" si="408"/>
        <v>14</v>
      </c>
      <c r="K757" s="18">
        <f t="shared" ca="1" si="414"/>
        <v>0.93223011941540512</v>
      </c>
      <c r="L757" s="18">
        <f t="shared" ca="1" si="414"/>
        <v>0.93691469287980411</v>
      </c>
      <c r="M757" s="18">
        <f t="shared" ca="1" si="414"/>
        <v>0.94162280691437594</v>
      </c>
      <c r="N757" s="18">
        <f t="shared" ca="1" si="414"/>
        <v>0.94635457981344306</v>
      </c>
      <c r="O757" s="18">
        <f t="shared" ca="1" si="414"/>
        <v>0.95111013046577197</v>
      </c>
      <c r="P757" s="18">
        <f t="shared" ca="1" si="414"/>
        <v>0.95588957835755972</v>
      </c>
      <c r="Q757" s="18">
        <f t="shared" ca="1" si="414"/>
        <v>0.96069304357543694</v>
      </c>
      <c r="R757" s="18">
        <f t="shared" ca="1" si="414"/>
        <v>0.96552064680948435</v>
      </c>
      <c r="S757" s="18">
        <f t="shared" ca="1" si="414"/>
        <v>0.97037250935626573</v>
      </c>
      <c r="T757" s="18">
        <f t="shared" ca="1" si="414"/>
        <v>0.97524875312187509</v>
      </c>
      <c r="U757" s="18">
        <f t="shared" ca="1" si="415"/>
        <v>0.98014950062500006</v>
      </c>
      <c r="V757" s="18">
        <f t="shared" ca="1" si="415"/>
        <v>0.98507487500000002</v>
      </c>
      <c r="W757" s="18">
        <f t="shared" ca="1" si="415"/>
        <v>0.99002500000000004</v>
      </c>
      <c r="X757" s="18">
        <f t="shared" ca="1" si="415"/>
        <v>0.995</v>
      </c>
      <c r="Y757" s="18">
        <f t="shared" ca="1" si="415"/>
        <v>1</v>
      </c>
      <c r="Z757" s="18">
        <f t="shared" ca="1" si="415"/>
        <v>0</v>
      </c>
      <c r="AA757" s="18">
        <f t="shared" ca="1" si="415"/>
        <v>0</v>
      </c>
      <c r="AB757" s="18">
        <f t="shared" ca="1" si="415"/>
        <v>0</v>
      </c>
      <c r="AC757" s="18">
        <f t="shared" ca="1" si="415"/>
        <v>0</v>
      </c>
      <c r="AD757" s="18">
        <f t="shared" ca="1" si="415"/>
        <v>0</v>
      </c>
      <c r="AE757" s="18">
        <f t="shared" ca="1" si="416"/>
        <v>0</v>
      </c>
      <c r="AF757" s="18">
        <f t="shared" ca="1" si="416"/>
        <v>0</v>
      </c>
      <c r="AG757" s="18">
        <f t="shared" ca="1" si="416"/>
        <v>0</v>
      </c>
      <c r="AH757" s="18">
        <f t="shared" ca="1" si="416"/>
        <v>0</v>
      </c>
      <c r="AI757" s="18">
        <f t="shared" ca="1" si="416"/>
        <v>0</v>
      </c>
      <c r="AJ757" s="18">
        <f t="shared" ca="1" si="416"/>
        <v>0</v>
      </c>
      <c r="AK757" s="18">
        <f t="shared" ca="1" si="416"/>
        <v>0</v>
      </c>
      <c r="AL757" s="18">
        <f t="shared" ca="1" si="416"/>
        <v>0</v>
      </c>
      <c r="AM757" s="18">
        <f t="shared" ca="1" si="416"/>
        <v>0</v>
      </c>
      <c r="AN757" s="18">
        <f t="shared" ca="1" si="416"/>
        <v>0</v>
      </c>
      <c r="AO757" s="18">
        <f t="shared" ca="1" si="417"/>
        <v>0</v>
      </c>
      <c r="AP757" s="18">
        <f t="shared" ca="1" si="417"/>
        <v>0</v>
      </c>
      <c r="AQ757" s="18">
        <f t="shared" ca="1" si="417"/>
        <v>0</v>
      </c>
      <c r="AR757" s="18">
        <f t="shared" ca="1" si="417"/>
        <v>0</v>
      </c>
      <c r="AS757" s="18">
        <f t="shared" ca="1" si="417"/>
        <v>0</v>
      </c>
      <c r="AT757" s="18">
        <f t="shared" ca="1" si="417"/>
        <v>0</v>
      </c>
      <c r="AU757" s="18">
        <f t="shared" ca="1" si="417"/>
        <v>0</v>
      </c>
      <c r="AV757" s="18">
        <f t="shared" ca="1" si="417"/>
        <v>0</v>
      </c>
      <c r="AW757" s="18">
        <f t="shared" ca="1" si="417"/>
        <v>0</v>
      </c>
      <c r="AX757" s="18">
        <f t="shared" ca="1" si="417"/>
        <v>0</v>
      </c>
      <c r="AY757" s="18">
        <f t="shared" ca="1" si="418"/>
        <v>0</v>
      </c>
      <c r="AZ757" s="18">
        <f t="shared" ca="1" si="418"/>
        <v>0</v>
      </c>
      <c r="BA757" s="18">
        <f t="shared" ca="1" si="418"/>
        <v>0</v>
      </c>
      <c r="BB757" s="18">
        <f t="shared" ca="1" si="418"/>
        <v>0</v>
      </c>
      <c r="BC757" s="18">
        <f t="shared" ca="1" si="418"/>
        <v>0</v>
      </c>
      <c r="BD757" s="18">
        <f t="shared" ca="1" si="418"/>
        <v>0</v>
      </c>
      <c r="BE757" s="18">
        <f t="shared" ca="1" si="418"/>
        <v>0</v>
      </c>
      <c r="BF757" s="18">
        <f t="shared" ca="1" si="418"/>
        <v>0</v>
      </c>
      <c r="BG757" s="18">
        <f t="shared" ca="1" si="418"/>
        <v>0</v>
      </c>
      <c r="BH757" s="18">
        <f t="shared" ca="1" si="418"/>
        <v>0</v>
      </c>
      <c r="BI757" s="18">
        <f t="shared" ca="1" si="418"/>
        <v>0</v>
      </c>
    </row>
    <row r="758" spans="8:61" x14ac:dyDescent="0.35">
      <c r="H758" s="2" t="str">
        <f t="shared" si="407"/>
        <v>SolarDegrade</v>
      </c>
      <c r="I758">
        <f t="shared" si="401"/>
        <v>15</v>
      </c>
      <c r="J758">
        <f t="shared" si="408"/>
        <v>15</v>
      </c>
      <c r="K758" s="18">
        <f t="shared" ca="1" si="414"/>
        <v>0.92756896881832807</v>
      </c>
      <c r="L758" s="18">
        <f t="shared" ca="1" si="414"/>
        <v>0.93223011941540512</v>
      </c>
      <c r="M758" s="18">
        <f t="shared" ca="1" si="414"/>
        <v>0.93691469287980411</v>
      </c>
      <c r="N758" s="18">
        <f t="shared" ca="1" si="414"/>
        <v>0.94162280691437594</v>
      </c>
      <c r="O758" s="18">
        <f t="shared" ca="1" si="414"/>
        <v>0.94635457981344306</v>
      </c>
      <c r="P758" s="18">
        <f t="shared" ca="1" si="414"/>
        <v>0.95111013046577197</v>
      </c>
      <c r="Q758" s="18">
        <f t="shared" ca="1" si="414"/>
        <v>0.95588957835755972</v>
      </c>
      <c r="R758" s="18">
        <f t="shared" ca="1" si="414"/>
        <v>0.96069304357543694</v>
      </c>
      <c r="S758" s="18">
        <f t="shared" ca="1" si="414"/>
        <v>0.96552064680948435</v>
      </c>
      <c r="T758" s="18">
        <f t="shared" ca="1" si="414"/>
        <v>0.97037250935626573</v>
      </c>
      <c r="U758" s="18">
        <f t="shared" ca="1" si="415"/>
        <v>0.97524875312187509</v>
      </c>
      <c r="V758" s="18">
        <f t="shared" ca="1" si="415"/>
        <v>0.98014950062500006</v>
      </c>
      <c r="W758" s="18">
        <f t="shared" ca="1" si="415"/>
        <v>0.98507487500000002</v>
      </c>
      <c r="X758" s="18">
        <f t="shared" ca="1" si="415"/>
        <v>0.99002500000000004</v>
      </c>
      <c r="Y758" s="18">
        <f t="shared" ca="1" si="415"/>
        <v>0.995</v>
      </c>
      <c r="Z758" s="18">
        <f t="shared" ca="1" si="415"/>
        <v>1</v>
      </c>
      <c r="AA758" s="18">
        <f t="shared" ca="1" si="415"/>
        <v>0</v>
      </c>
      <c r="AB758" s="18">
        <f t="shared" ca="1" si="415"/>
        <v>0</v>
      </c>
      <c r="AC758" s="18">
        <f t="shared" ca="1" si="415"/>
        <v>0</v>
      </c>
      <c r="AD758" s="18">
        <f t="shared" ca="1" si="415"/>
        <v>0</v>
      </c>
      <c r="AE758" s="18">
        <f t="shared" ca="1" si="416"/>
        <v>0</v>
      </c>
      <c r="AF758" s="18">
        <f t="shared" ca="1" si="416"/>
        <v>0</v>
      </c>
      <c r="AG758" s="18">
        <f t="shared" ca="1" si="416"/>
        <v>0</v>
      </c>
      <c r="AH758" s="18">
        <f t="shared" ca="1" si="416"/>
        <v>0</v>
      </c>
      <c r="AI758" s="18">
        <f t="shared" ca="1" si="416"/>
        <v>0</v>
      </c>
      <c r="AJ758" s="18">
        <f t="shared" ca="1" si="416"/>
        <v>0</v>
      </c>
      <c r="AK758" s="18">
        <f t="shared" ca="1" si="416"/>
        <v>0</v>
      </c>
      <c r="AL758" s="18">
        <f t="shared" ca="1" si="416"/>
        <v>0</v>
      </c>
      <c r="AM758" s="18">
        <f t="shared" ca="1" si="416"/>
        <v>0</v>
      </c>
      <c r="AN758" s="18">
        <f t="shared" ca="1" si="416"/>
        <v>0</v>
      </c>
      <c r="AO758" s="18">
        <f t="shared" ca="1" si="417"/>
        <v>0</v>
      </c>
      <c r="AP758" s="18">
        <f t="shared" ca="1" si="417"/>
        <v>0</v>
      </c>
      <c r="AQ758" s="18">
        <f t="shared" ca="1" si="417"/>
        <v>0</v>
      </c>
      <c r="AR758" s="18">
        <f t="shared" ca="1" si="417"/>
        <v>0</v>
      </c>
      <c r="AS758" s="18">
        <f t="shared" ca="1" si="417"/>
        <v>0</v>
      </c>
      <c r="AT758" s="18">
        <f t="shared" ca="1" si="417"/>
        <v>0</v>
      </c>
      <c r="AU758" s="18">
        <f t="shared" ca="1" si="417"/>
        <v>0</v>
      </c>
      <c r="AV758" s="18">
        <f t="shared" ca="1" si="417"/>
        <v>0</v>
      </c>
      <c r="AW758" s="18">
        <f t="shared" ca="1" si="417"/>
        <v>0</v>
      </c>
      <c r="AX758" s="18">
        <f t="shared" ca="1" si="417"/>
        <v>0</v>
      </c>
      <c r="AY758" s="18">
        <f t="shared" ca="1" si="418"/>
        <v>0</v>
      </c>
      <c r="AZ758" s="18">
        <f t="shared" ca="1" si="418"/>
        <v>0</v>
      </c>
      <c r="BA758" s="18">
        <f t="shared" ca="1" si="418"/>
        <v>0</v>
      </c>
      <c r="BB758" s="18">
        <f t="shared" ca="1" si="418"/>
        <v>0</v>
      </c>
      <c r="BC758" s="18">
        <f t="shared" ca="1" si="418"/>
        <v>0</v>
      </c>
      <c r="BD758" s="18">
        <f t="shared" ca="1" si="418"/>
        <v>0</v>
      </c>
      <c r="BE758" s="18">
        <f t="shared" ca="1" si="418"/>
        <v>0</v>
      </c>
      <c r="BF758" s="18">
        <f t="shared" ca="1" si="418"/>
        <v>0</v>
      </c>
      <c r="BG758" s="18">
        <f t="shared" ca="1" si="418"/>
        <v>0</v>
      </c>
      <c r="BH758" s="18">
        <f t="shared" ca="1" si="418"/>
        <v>0</v>
      </c>
      <c r="BI758" s="18">
        <f t="shared" ca="1" si="418"/>
        <v>0</v>
      </c>
    </row>
    <row r="759" spans="8:61" x14ac:dyDescent="0.35">
      <c r="H759" s="2" t="str">
        <f t="shared" si="407"/>
        <v>SolarDegrade</v>
      </c>
      <c r="I759">
        <f t="shared" si="401"/>
        <v>15</v>
      </c>
      <c r="J759">
        <f t="shared" si="408"/>
        <v>16</v>
      </c>
      <c r="K759" s="18">
        <f t="shared" ca="1" si="414"/>
        <v>0.92293112397423638</v>
      </c>
      <c r="L759" s="18">
        <f t="shared" ca="1" si="414"/>
        <v>0.92756896881832807</v>
      </c>
      <c r="M759" s="18">
        <f t="shared" ca="1" si="414"/>
        <v>0.93223011941540512</v>
      </c>
      <c r="N759" s="18">
        <f t="shared" ca="1" si="414"/>
        <v>0.93691469287980411</v>
      </c>
      <c r="O759" s="18">
        <f t="shared" ca="1" si="414"/>
        <v>0.94162280691437594</v>
      </c>
      <c r="P759" s="18">
        <f t="shared" ca="1" si="414"/>
        <v>0.94635457981344306</v>
      </c>
      <c r="Q759" s="18">
        <f t="shared" ca="1" si="414"/>
        <v>0.95111013046577197</v>
      </c>
      <c r="R759" s="18">
        <f t="shared" ca="1" si="414"/>
        <v>0.95588957835755972</v>
      </c>
      <c r="S759" s="18">
        <f t="shared" ca="1" si="414"/>
        <v>0.96069304357543694</v>
      </c>
      <c r="T759" s="18">
        <f t="shared" ca="1" si="414"/>
        <v>0.96552064680948435</v>
      </c>
      <c r="U759" s="18">
        <f t="shared" ca="1" si="415"/>
        <v>0.97037250935626573</v>
      </c>
      <c r="V759" s="18">
        <f t="shared" ca="1" si="415"/>
        <v>0.97524875312187509</v>
      </c>
      <c r="W759" s="18">
        <f t="shared" ca="1" si="415"/>
        <v>0.98014950062500006</v>
      </c>
      <c r="X759" s="18">
        <f t="shared" ca="1" si="415"/>
        <v>0.98507487500000002</v>
      </c>
      <c r="Y759" s="18">
        <f t="shared" ca="1" si="415"/>
        <v>0.99002500000000004</v>
      </c>
      <c r="Z759" s="18">
        <f t="shared" ca="1" si="415"/>
        <v>0.995</v>
      </c>
      <c r="AA759" s="18">
        <f t="shared" ca="1" si="415"/>
        <v>1</v>
      </c>
      <c r="AB759" s="18">
        <f t="shared" ca="1" si="415"/>
        <v>0</v>
      </c>
      <c r="AC759" s="18">
        <f t="shared" ca="1" si="415"/>
        <v>0</v>
      </c>
      <c r="AD759" s="18">
        <f t="shared" ca="1" si="415"/>
        <v>0</v>
      </c>
      <c r="AE759" s="18">
        <f t="shared" ca="1" si="416"/>
        <v>0</v>
      </c>
      <c r="AF759" s="18">
        <f t="shared" ca="1" si="416"/>
        <v>0</v>
      </c>
      <c r="AG759" s="18">
        <f t="shared" ca="1" si="416"/>
        <v>0</v>
      </c>
      <c r="AH759" s="18">
        <f t="shared" ca="1" si="416"/>
        <v>0</v>
      </c>
      <c r="AI759" s="18">
        <f t="shared" ca="1" si="416"/>
        <v>0</v>
      </c>
      <c r="AJ759" s="18">
        <f t="shared" ca="1" si="416"/>
        <v>0</v>
      </c>
      <c r="AK759" s="18">
        <f t="shared" ca="1" si="416"/>
        <v>0</v>
      </c>
      <c r="AL759" s="18">
        <f t="shared" ca="1" si="416"/>
        <v>0</v>
      </c>
      <c r="AM759" s="18">
        <f t="shared" ca="1" si="416"/>
        <v>0</v>
      </c>
      <c r="AN759" s="18">
        <f t="shared" ca="1" si="416"/>
        <v>0</v>
      </c>
      <c r="AO759" s="18">
        <f t="shared" ca="1" si="417"/>
        <v>0</v>
      </c>
      <c r="AP759" s="18">
        <f t="shared" ca="1" si="417"/>
        <v>0</v>
      </c>
      <c r="AQ759" s="18">
        <f t="shared" ca="1" si="417"/>
        <v>0</v>
      </c>
      <c r="AR759" s="18">
        <f t="shared" ca="1" si="417"/>
        <v>0</v>
      </c>
      <c r="AS759" s="18">
        <f t="shared" ca="1" si="417"/>
        <v>0</v>
      </c>
      <c r="AT759" s="18">
        <f t="shared" ca="1" si="417"/>
        <v>0</v>
      </c>
      <c r="AU759" s="18">
        <f t="shared" ca="1" si="417"/>
        <v>0</v>
      </c>
      <c r="AV759" s="18">
        <f t="shared" ca="1" si="417"/>
        <v>0</v>
      </c>
      <c r="AW759" s="18">
        <f t="shared" ca="1" si="417"/>
        <v>0</v>
      </c>
      <c r="AX759" s="18">
        <f t="shared" ca="1" si="417"/>
        <v>0</v>
      </c>
      <c r="AY759" s="18">
        <f t="shared" ca="1" si="418"/>
        <v>0</v>
      </c>
      <c r="AZ759" s="18">
        <f t="shared" ca="1" si="418"/>
        <v>0</v>
      </c>
      <c r="BA759" s="18">
        <f t="shared" ca="1" si="418"/>
        <v>0</v>
      </c>
      <c r="BB759" s="18">
        <f t="shared" ca="1" si="418"/>
        <v>0</v>
      </c>
      <c r="BC759" s="18">
        <f t="shared" ca="1" si="418"/>
        <v>0</v>
      </c>
      <c r="BD759" s="18">
        <f t="shared" ca="1" si="418"/>
        <v>0</v>
      </c>
      <c r="BE759" s="18">
        <f t="shared" ca="1" si="418"/>
        <v>0</v>
      </c>
      <c r="BF759" s="18">
        <f t="shared" ca="1" si="418"/>
        <v>0</v>
      </c>
      <c r="BG759" s="18">
        <f t="shared" ca="1" si="418"/>
        <v>0</v>
      </c>
      <c r="BH759" s="18">
        <f t="shared" ca="1" si="418"/>
        <v>0</v>
      </c>
      <c r="BI759" s="18">
        <f t="shared" ca="1" si="418"/>
        <v>0</v>
      </c>
    </row>
    <row r="760" spans="8:61" x14ac:dyDescent="0.35">
      <c r="H760" s="2" t="str">
        <f t="shared" si="407"/>
        <v>SolarDegrade</v>
      </c>
      <c r="I760">
        <f t="shared" si="401"/>
        <v>15</v>
      </c>
      <c r="J760">
        <f t="shared" si="408"/>
        <v>17</v>
      </c>
      <c r="K760" s="18">
        <f t="shared" ca="1" si="414"/>
        <v>0.9183164683543652</v>
      </c>
      <c r="L760" s="18">
        <f t="shared" ca="1" si="414"/>
        <v>0.92293112397423638</v>
      </c>
      <c r="M760" s="18">
        <f t="shared" ca="1" si="414"/>
        <v>0.92756896881832807</v>
      </c>
      <c r="N760" s="18">
        <f t="shared" ca="1" si="414"/>
        <v>0.93223011941540512</v>
      </c>
      <c r="O760" s="18">
        <f t="shared" ca="1" si="414"/>
        <v>0.93691469287980411</v>
      </c>
      <c r="P760" s="18">
        <f t="shared" ca="1" si="414"/>
        <v>0.94162280691437594</v>
      </c>
      <c r="Q760" s="18">
        <f t="shared" ca="1" si="414"/>
        <v>0.94635457981344306</v>
      </c>
      <c r="R760" s="18">
        <f t="shared" ca="1" si="414"/>
        <v>0.95111013046577197</v>
      </c>
      <c r="S760" s="18">
        <f t="shared" ca="1" si="414"/>
        <v>0.95588957835755972</v>
      </c>
      <c r="T760" s="18">
        <f t="shared" ca="1" si="414"/>
        <v>0.96069304357543694</v>
      </c>
      <c r="U760" s="18">
        <f t="shared" ca="1" si="415"/>
        <v>0.96552064680948435</v>
      </c>
      <c r="V760" s="18">
        <f t="shared" ca="1" si="415"/>
        <v>0.97037250935626573</v>
      </c>
      <c r="W760" s="18">
        <f t="shared" ca="1" si="415"/>
        <v>0.97524875312187509</v>
      </c>
      <c r="X760" s="18">
        <f t="shared" ca="1" si="415"/>
        <v>0.98014950062500006</v>
      </c>
      <c r="Y760" s="18">
        <f t="shared" ca="1" si="415"/>
        <v>0.98507487500000002</v>
      </c>
      <c r="Z760" s="18">
        <f t="shared" ca="1" si="415"/>
        <v>0.99002500000000004</v>
      </c>
      <c r="AA760" s="18">
        <f t="shared" ca="1" si="415"/>
        <v>0.995</v>
      </c>
      <c r="AB760" s="18">
        <f t="shared" ca="1" si="415"/>
        <v>1</v>
      </c>
      <c r="AC760" s="18">
        <f t="shared" ca="1" si="415"/>
        <v>0</v>
      </c>
      <c r="AD760" s="18">
        <f t="shared" ca="1" si="415"/>
        <v>0</v>
      </c>
      <c r="AE760" s="18">
        <f t="shared" ca="1" si="416"/>
        <v>0</v>
      </c>
      <c r="AF760" s="18">
        <f t="shared" ca="1" si="416"/>
        <v>0</v>
      </c>
      <c r="AG760" s="18">
        <f t="shared" ca="1" si="416"/>
        <v>0</v>
      </c>
      <c r="AH760" s="18">
        <f t="shared" ca="1" si="416"/>
        <v>0</v>
      </c>
      <c r="AI760" s="18">
        <f t="shared" ca="1" si="416"/>
        <v>0</v>
      </c>
      <c r="AJ760" s="18">
        <f t="shared" ca="1" si="416"/>
        <v>0</v>
      </c>
      <c r="AK760" s="18">
        <f t="shared" ca="1" si="416"/>
        <v>0</v>
      </c>
      <c r="AL760" s="18">
        <f t="shared" ca="1" si="416"/>
        <v>0</v>
      </c>
      <c r="AM760" s="18">
        <f t="shared" ca="1" si="416"/>
        <v>0</v>
      </c>
      <c r="AN760" s="18">
        <f t="shared" ca="1" si="416"/>
        <v>0</v>
      </c>
      <c r="AO760" s="18">
        <f t="shared" ca="1" si="417"/>
        <v>0</v>
      </c>
      <c r="AP760" s="18">
        <f t="shared" ca="1" si="417"/>
        <v>0</v>
      </c>
      <c r="AQ760" s="18">
        <f t="shared" ca="1" si="417"/>
        <v>0</v>
      </c>
      <c r="AR760" s="18">
        <f t="shared" ca="1" si="417"/>
        <v>0</v>
      </c>
      <c r="AS760" s="18">
        <f t="shared" ca="1" si="417"/>
        <v>0</v>
      </c>
      <c r="AT760" s="18">
        <f t="shared" ca="1" si="417"/>
        <v>0</v>
      </c>
      <c r="AU760" s="18">
        <f t="shared" ca="1" si="417"/>
        <v>0</v>
      </c>
      <c r="AV760" s="18">
        <f t="shared" ca="1" si="417"/>
        <v>0</v>
      </c>
      <c r="AW760" s="18">
        <f t="shared" ca="1" si="417"/>
        <v>0</v>
      </c>
      <c r="AX760" s="18">
        <f t="shared" ca="1" si="417"/>
        <v>0</v>
      </c>
      <c r="AY760" s="18">
        <f t="shared" ca="1" si="418"/>
        <v>0</v>
      </c>
      <c r="AZ760" s="18">
        <f t="shared" ca="1" si="418"/>
        <v>0</v>
      </c>
      <c r="BA760" s="18">
        <f t="shared" ca="1" si="418"/>
        <v>0</v>
      </c>
      <c r="BB760" s="18">
        <f t="shared" ca="1" si="418"/>
        <v>0</v>
      </c>
      <c r="BC760" s="18">
        <f t="shared" ca="1" si="418"/>
        <v>0</v>
      </c>
      <c r="BD760" s="18">
        <f t="shared" ca="1" si="418"/>
        <v>0</v>
      </c>
      <c r="BE760" s="18">
        <f t="shared" ca="1" si="418"/>
        <v>0</v>
      </c>
      <c r="BF760" s="18">
        <f t="shared" ca="1" si="418"/>
        <v>0</v>
      </c>
      <c r="BG760" s="18">
        <f t="shared" ca="1" si="418"/>
        <v>0</v>
      </c>
      <c r="BH760" s="18">
        <f t="shared" ca="1" si="418"/>
        <v>0</v>
      </c>
      <c r="BI760" s="18">
        <f t="shared" ca="1" si="418"/>
        <v>0</v>
      </c>
    </row>
    <row r="761" spans="8:61" x14ac:dyDescent="0.35">
      <c r="H761" s="2"/>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row>
    <row r="762" spans="8:61" x14ac:dyDescent="0.35">
      <c r="H762" s="2"/>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row>
    <row r="763" spans="8:61" x14ac:dyDescent="0.35">
      <c r="H763" s="2"/>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row>
    <row r="764" spans="8:61" x14ac:dyDescent="0.35">
      <c r="H764" s="2"/>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row>
    <row r="765" spans="8:61" x14ac:dyDescent="0.35">
      <c r="H765" s="2"/>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row>
    <row r="766" spans="8:61" x14ac:dyDescent="0.35">
      <c r="H766" s="2"/>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row>
    <row r="767" spans="8:61" x14ac:dyDescent="0.35">
      <c r="H767" s="2"/>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row>
    <row r="768" spans="8:61" x14ac:dyDescent="0.35">
      <c r="H768" s="2"/>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row>
    <row r="769" spans="8:51" x14ac:dyDescent="0.35">
      <c r="H769" s="2"/>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row>
    <row r="770" spans="8:51" x14ac:dyDescent="0.35">
      <c r="H770" s="2"/>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row>
    <row r="771" spans="8:51" x14ac:dyDescent="0.35">
      <c r="H771" s="2"/>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row>
    <row r="772" spans="8:51" x14ac:dyDescent="0.35">
      <c r="H772" s="2"/>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row>
    <row r="773" spans="8:51" x14ac:dyDescent="0.35">
      <c r="H773" s="2"/>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row>
    <row r="774" spans="8:51" x14ac:dyDescent="0.35">
      <c r="H774" s="2"/>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row>
    <row r="775" spans="8:51" x14ac:dyDescent="0.35">
      <c r="H775" s="2"/>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row>
  </sheetData>
  <pageMargins left="0.7" right="0.7" top="0.75" bottom="0.75" header="0.3" footer="0.3"/>
  <pageSetup orientation="portrait" horizontalDpi="1200" verticalDpi="1200" r:id="rId1"/>
  <headerFooter>
    <oddFooter>&amp;L&amp;1#&amp;"Calibri"&amp;14&amp;K000000Confidential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8305BB2C1AAF478FAEE47B0488278E" ma:contentTypeVersion="22" ma:contentTypeDescription="Create a new document." ma:contentTypeScope="" ma:versionID="9fdb0d31dd2907372282ceeb81908270">
  <xsd:schema xmlns:xsd="http://www.w3.org/2001/XMLSchema" xmlns:xs="http://www.w3.org/2001/XMLSchema" xmlns:p="http://schemas.microsoft.com/office/2006/metadata/properties" xmlns:ns2="65bfb563-8fe2-4d34-a09f-38a217d8feea" xmlns:ns3="f789fa03-9022-4931-acb2-79f11ac92edf" xmlns:ns4="2ad705b9-adad-42ba-803b-2580de5ca47a" targetNamespace="http://schemas.microsoft.com/office/2006/metadata/properties" ma:root="true" ma:fieldsID="afcc4ea1018dba7da36db98a25b31c7e" ns2:_="" ns3:_="" ns4:_="">
    <xsd:import namespace="65bfb563-8fe2-4d34-a09f-38a217d8feea"/>
    <xsd:import namespace="f789fa03-9022-4931-acb2-79f11ac92edf"/>
    <xsd:import namespace="2ad705b9-adad-42ba-803b-2580de5ca47a"/>
    <xsd:element name="properties">
      <xsd:complexType>
        <xsd:sequence>
          <xsd:element name="documentManagement">
            <xsd:complexType>
              <xsd:all>
                <xsd:element ref="ns2:Company" minOccurs="0"/>
                <xsd:element ref="ns2:Year"/>
                <xsd:element ref="ns2:Review_x0020_Case_x0020_Doc_x0020_Types"/>
                <xsd:element ref="ns2:Witness_x0020_Testimony" minOccurs="0"/>
                <xsd:element ref="ns3:Data_x0020_Request_x0020_Party" minOccurs="0"/>
                <xsd:element ref="ns3:Case_x0020__x0023_" minOccurs="0"/>
                <xsd:element ref="ns4:Status_x0020__x0028_Internal_x0020_Use_x0020_Only_x0029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bfb563-8fe2-4d34-a09f-38a217d8feea" elementFormDefault="qualified">
    <xsd:import namespace="http://schemas.microsoft.com/office/2006/documentManagement/types"/>
    <xsd:import namespace="http://schemas.microsoft.com/office/infopath/2007/PartnerControls"/>
    <xsd:element name="Company" ma:index="2" nillable="true" ma:displayName="Company" ma:internalName="Company" ma:requiredMultiChoice="true">
      <xsd:complexType>
        <xsd:complexContent>
          <xsd:extension base="dms:MultiChoice">
            <xsd:sequence>
              <xsd:element name="Value" maxOccurs="unbounded" minOccurs="0" nillable="true">
                <xsd:simpleType>
                  <xsd:restriction base="dms:Choice">
                    <xsd:enumeration value="KU"/>
                    <xsd:enumeration value="LGE"/>
                  </xsd:restriction>
                </xsd:simpleType>
              </xsd:element>
            </xsd:sequence>
          </xsd:extension>
        </xsd:complexContent>
      </xsd:complexType>
    </xsd:element>
    <xsd:element name="Year" ma:index="3" ma:displayName="Year" ma:default="2023" ma:format="Dropdown" ma:internalName="Year">
      <xsd:simpleType>
        <xsd:restriction base="dms:Choice">
          <xsd:enumeration value="2023"/>
        </xsd:restriction>
      </xsd:simpleType>
    </xsd:element>
    <xsd:element name="Review_x0020_Case_x0020_Doc_x0020_Types" ma:index="4" ma:displayName="Document Types" ma:format="Dropdown" ma:internalName="Review_x0020_Case_x0020_Doc_x0020_Types">
      <xsd:simpleType>
        <xsd:restriction base="dms:Choice">
          <xsd:enumeration value="Application"/>
          <xsd:enumeration value="First Round Data Requests"/>
          <xsd:enumeration value="Second Round Data Requests"/>
          <xsd:enumeration value="Third Round Data Requests"/>
          <xsd:enumeration value="Notices, Motions, and Orders"/>
          <xsd:enumeration value="Intervenor Testimony and Data Requests"/>
          <xsd:enumeration value="Rebuttal Testimony"/>
          <xsd:enumeration value="Confidential"/>
        </xsd:restriction>
      </xsd:simpleType>
    </xsd:element>
    <xsd:element name="Witness_x0020_Testimony" ma:index="5" nillable="true" ma:displayName="Witness" ma:format="Dropdown" ma:internalName="Witness_x0020_Testimony">
      <xsd:simpleType>
        <xsd:restriction base="dms:Choice">
          <xsd:enumeration value="Conroy, Robert"/>
          <xsd:enumeration value="Jones, Tim"/>
          <xsd:enumeration value="Saunders, Eileen"/>
          <xsd:enumeration value="Schram, Chuck"/>
          <xsd:enumeration value="Sinclair, David"/>
          <xsd:enumeration value="Wilson, Stuart"/>
        </xsd:restriction>
      </xsd:simpleType>
    </xsd:element>
  </xsd:schema>
  <xsd:schema xmlns:xsd="http://www.w3.org/2001/XMLSchema" xmlns:xs="http://www.w3.org/2001/XMLSchema" xmlns:dms="http://schemas.microsoft.com/office/2006/documentManagement/types" xmlns:pc="http://schemas.microsoft.com/office/infopath/2007/PartnerControls" targetNamespace="f789fa03-9022-4931-acb2-79f11ac92edf" elementFormDefault="qualified">
    <xsd:import namespace="http://schemas.microsoft.com/office/2006/documentManagement/types"/>
    <xsd:import namespace="http://schemas.microsoft.com/office/infopath/2007/PartnerControls"/>
    <xsd:element name="Data_x0020_Request_x0020_Party" ma:index="6" nillable="true" ma:displayName="Data Request Party/Intervenor" ma:format="Dropdown" ma:internalName="Data_x0020_Request_x0020_Party">
      <xsd:simpleType>
        <xsd:restriction base="dms:Choice">
          <xsd:enumeration value="Kentucky Public Service Commission (KPSC)"/>
          <xsd:enumeration value="Attorney General (AG)"/>
          <xsd:enumeration value="Joint Intervenors (JI)"/>
          <xsd:enumeration value="Kentucky Solar Industries Association, Inc. (KYSEIA)"/>
        </xsd:restriction>
      </xsd:simpleType>
    </xsd:element>
    <xsd:element name="Case_x0020__x0023_" ma:index="7" nillable="true" ma:displayName="Case #" ma:internalName="Case_x0020__x0023_">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ad705b9-adad-42ba-803b-2580de5ca47a" elementFormDefault="qualified">
    <xsd:import namespace="http://schemas.microsoft.com/office/2006/documentManagement/types"/>
    <xsd:import namespace="http://schemas.microsoft.com/office/infopath/2007/PartnerControls"/>
    <xsd:element name="Status_x0020__x0028_Internal_x0020_Use_x0020_Only_x0029_" ma:index="8" nillable="true" ma:displayName="Status (Internal Use Only)" ma:internalName="Status_x0020__x0028_Internal_x0020_Use_x0020_Only_x0029_">
      <xsd:complexType>
        <xsd:complexContent>
          <xsd:extension base="dms:MultiChoice">
            <xsd:sequence>
              <xsd:element name="Value" maxOccurs="unbounded" minOccurs="0" nillable="true">
                <xsd:simpleType>
                  <xsd:restriction base="dms:Choice">
                    <xsd:enumeration value="Final"/>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Witness_x0020_Testimony xmlns="65bfb563-8fe2-4d34-a09f-38a217d8feea">Wilson, Stuart</Witness_x0020_Testimony>
    <Year xmlns="65bfb563-8fe2-4d34-a09f-38a217d8feea">2023</Year>
    <Review_x0020_Case_x0020_Doc_x0020_Types xmlns="65bfb563-8fe2-4d34-a09f-38a217d8feea">Third Round Data Requests</Review_x0020_Case_x0020_Doc_x0020_Types>
    <Case_x0020__x0023_ xmlns="f789fa03-9022-4931-acb2-79f11ac92edf" xsi:nil="true"/>
    <Data_x0020_Request_x0020_Party xmlns="f789fa03-9022-4931-acb2-79f11ac92edf">Kentucky Public Service Commission (KPSC)</Data_x0020_Request_x0020_Party>
    <Status_x0020__x0028_Internal_x0020_Use_x0020_Only_x0029_ xmlns="2ad705b9-adad-42ba-803b-2580de5ca47a"/>
    <Company xmlns="65bfb563-8fe2-4d34-a09f-38a217d8feea">
      <Value>KU</Value>
      <Value>LGE</Value>
    </Company>
  </documentManagement>
</p:properties>
</file>

<file path=customXml/itemProps1.xml><?xml version="1.0" encoding="utf-8"?>
<ds:datastoreItem xmlns:ds="http://schemas.openxmlformats.org/officeDocument/2006/customXml" ds:itemID="{3D6BB7D4-9628-49FB-9986-B88233099E80}"/>
</file>

<file path=customXml/itemProps2.xml><?xml version="1.0" encoding="utf-8"?>
<ds:datastoreItem xmlns:ds="http://schemas.openxmlformats.org/officeDocument/2006/customXml" ds:itemID="{FBBB1E09-CE82-4396-89D1-D5779C2CF948}"/>
</file>

<file path=customXml/itemProps3.xml><?xml version="1.0" encoding="utf-8"?>
<ds:datastoreItem xmlns:ds="http://schemas.openxmlformats.org/officeDocument/2006/customXml" ds:itemID="{3240ECE0-94EE-4B4F-BFC8-B3CCF68904B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FilingTables</vt:lpstr>
      <vt:lpstr>Market</vt:lpstr>
      <vt:lpstr>SSSModel</vt:lpstr>
      <vt:lpstr>Detail</vt:lpstr>
      <vt:lpstr>GenAlts</vt:lpstr>
      <vt:lpstr>Resources</vt:lpstr>
      <vt:lpstr>Escalation</vt:lpstr>
      <vt:lpstr>NREL</vt:lpstr>
      <vt:lpstr>Profiles</vt:lpstr>
      <vt:lpstr>FixTime</vt:lpstr>
      <vt:lpstr>OpScenarios</vt:lpstr>
      <vt:lpstr>ECCExample</vt:lpstr>
      <vt:lpstr>Notes</vt:lpstr>
      <vt:lpstr>Resources!Print_Area</vt:lpstr>
    </vt:vector>
  </TitlesOfParts>
  <Company>E.ON 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PSC DR3 LGE KU Attach to Q02(c) - Att 1 CT Supporting Workpaper</dc:title>
  <dc:creator>Stuart Wilson</dc:creator>
  <cp:lastModifiedBy>Karavayev, Louanne</cp:lastModifiedBy>
  <cp:lastPrinted>2020-03-11T22:04:59Z</cp:lastPrinted>
  <dcterms:created xsi:type="dcterms:W3CDTF">2012-03-06T17:07:14Z</dcterms:created>
  <dcterms:modified xsi:type="dcterms:W3CDTF">2024-03-19T16:10:21Z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{451ABE37-B7A7-4398-B4A0-331F973F38AA}</vt:lpwstr>
  </property>
  <property fmtid="{D5CDD505-2E9C-101B-9397-08002B2CF9AE}" pid="3" name="MSIP_Label_e965de27-20ef-4eb5-94ff-abaf6a06cb9e_Enabled">
    <vt:lpwstr>true</vt:lpwstr>
  </property>
  <property fmtid="{D5CDD505-2E9C-101B-9397-08002B2CF9AE}" pid="4" name="MSIP_Label_e965de27-20ef-4eb5-94ff-abaf6a06cb9e_SetDate">
    <vt:lpwstr>2023-06-28T20:00:40Z</vt:lpwstr>
  </property>
  <property fmtid="{D5CDD505-2E9C-101B-9397-08002B2CF9AE}" pid="5" name="MSIP_Label_e965de27-20ef-4eb5-94ff-abaf6a06cb9e_Method">
    <vt:lpwstr>Privileged</vt:lpwstr>
  </property>
  <property fmtid="{D5CDD505-2E9C-101B-9397-08002B2CF9AE}" pid="6" name="MSIP_Label_e965de27-20ef-4eb5-94ff-abaf6a06cb9e_Name">
    <vt:lpwstr>e965de27-20ef-4eb5-94ff-abaf6a06cb9e</vt:lpwstr>
  </property>
  <property fmtid="{D5CDD505-2E9C-101B-9397-08002B2CF9AE}" pid="7" name="MSIP_Label_e965de27-20ef-4eb5-94ff-abaf6a06cb9e_SiteId">
    <vt:lpwstr>5ee3b0ba-a559-45ee-a69e-6d3e963a3e72</vt:lpwstr>
  </property>
  <property fmtid="{D5CDD505-2E9C-101B-9397-08002B2CF9AE}" pid="8" name="MSIP_Label_e965de27-20ef-4eb5-94ff-abaf6a06cb9e_ActionId">
    <vt:lpwstr>43bc75b0-dc33-4962-85b9-52950c785b88</vt:lpwstr>
  </property>
  <property fmtid="{D5CDD505-2E9C-101B-9397-08002B2CF9AE}" pid="9" name="MSIP_Label_e965de27-20ef-4eb5-94ff-abaf6a06cb9e_ContentBits">
    <vt:lpwstr>2</vt:lpwstr>
  </property>
  <property fmtid="{D5CDD505-2E9C-101B-9397-08002B2CF9AE}" pid="10" name="ContentTypeId">
    <vt:lpwstr>0x010100748305BB2C1AAF478FAEE47B0488278E</vt:lpwstr>
  </property>
</Properties>
</file>